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credit-card-debt-payoff-system\revision-01\tools\"/>
    </mc:Choice>
  </mc:AlternateContent>
  <xr:revisionPtr revIDLastSave="0" documentId="13_ncr:1_{7D9714E5-319F-4246-A7A0-44DEFE5AA587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Start" sheetId="1" r:id="rId1"/>
    <sheet name="Inputs" sheetId="2" r:id="rId2"/>
    <sheet name="Results" sheetId="3" r:id="rId3"/>
    <sheet name="Card Detail" sheetId="4" r:id="rId4"/>
    <sheet name="Avalanche" sheetId="5" r:id="rId5"/>
    <sheet name="Snowball" sheetId="6" r:id="rId6"/>
  </sheets>
  <definedNames>
    <definedName name="_xlnm.Print_Area" localSheetId="4">Avalanche!$A$1:$J$28</definedName>
    <definedName name="_xlnm.Print_Area" localSheetId="3">'Card Detail'!$A$1:$J$28</definedName>
    <definedName name="_xlnm.Print_Area" localSheetId="1">Inputs!$A$1:$K$32</definedName>
    <definedName name="_xlnm.Print_Area" localSheetId="2">Results!$A$1:$H$28</definedName>
    <definedName name="_xlnm.Print_Area" localSheetId="5">Snowball!$A$1:$J$28</definedName>
    <definedName name="_xlnm.Print_Area" localSheetId="0">Start!$A$1:$H$19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2" l="1"/>
  <c r="J139" i="6" s="1"/>
  <c r="B225" i="4" l="1"/>
  <c r="AF149" i="5"/>
  <c r="AV292" i="5"/>
  <c r="B316" i="4"/>
  <c r="B75" i="5"/>
  <c r="AL129" i="5"/>
  <c r="AB139" i="5"/>
  <c r="BP149" i="5"/>
  <c r="BX160" i="5"/>
  <c r="BT187" i="5"/>
  <c r="BR205" i="5"/>
  <c r="CH221" i="5"/>
  <c r="BT266" i="5"/>
  <c r="BD330" i="5"/>
  <c r="B18" i="5"/>
  <c r="BR149" i="5"/>
  <c r="AZ206" i="5"/>
  <c r="T189" i="5"/>
  <c r="B153" i="4"/>
  <c r="C88" i="5"/>
  <c r="BX149" i="5"/>
  <c r="BP206" i="5"/>
  <c r="BR140" i="5"/>
  <c r="J334" i="5"/>
  <c r="B98" i="4"/>
  <c r="BH163" i="5"/>
  <c r="B177" i="4"/>
  <c r="BP141" i="5"/>
  <c r="BL191" i="5"/>
  <c r="B364" i="4"/>
  <c r="V144" i="5"/>
  <c r="BR197" i="5"/>
  <c r="CJ230" i="5"/>
  <c r="AD348" i="5"/>
  <c r="B17" i="4"/>
  <c r="B105" i="4"/>
  <c r="B184" i="4"/>
  <c r="B275" i="4"/>
  <c r="B5" i="5"/>
  <c r="C42" i="5"/>
  <c r="AR125" i="5"/>
  <c r="X134" i="5"/>
  <c r="X144" i="5"/>
  <c r="BT154" i="5"/>
  <c r="AF167" i="5"/>
  <c r="BP181" i="5"/>
  <c r="X199" i="5"/>
  <c r="AV213" i="5"/>
  <c r="BX231" i="5"/>
  <c r="CJ253" i="5"/>
  <c r="BX279" i="5"/>
  <c r="X313" i="5"/>
  <c r="CF348" i="5"/>
  <c r="B18" i="4"/>
  <c r="B106" i="4"/>
  <c r="B187" i="4"/>
  <c r="B276" i="4"/>
  <c r="K5" i="5"/>
  <c r="M5" i="5" s="1"/>
  <c r="E5" i="4" s="1"/>
  <c r="B44" i="5"/>
  <c r="AT125" i="5"/>
  <c r="AB134" i="5"/>
  <c r="BZ144" i="5"/>
  <c r="CF154" i="5"/>
  <c r="BB167" i="5"/>
  <c r="BX181" i="5"/>
  <c r="AB199" i="5"/>
  <c r="AZ213" i="5"/>
  <c r="V232" i="5"/>
  <c r="BR254" i="5"/>
  <c r="BH280" i="5"/>
  <c r="BH313" i="5"/>
  <c r="X349" i="5"/>
  <c r="BT149" i="5"/>
  <c r="B238" i="4"/>
  <c r="AR130" i="5"/>
  <c r="AJ174" i="5"/>
  <c r="BP130" i="5"/>
  <c r="B91" i="4"/>
  <c r="BP150" i="5"/>
  <c r="B9" i="4"/>
  <c r="C335" i="5"/>
  <c r="B362" i="4"/>
  <c r="CF247" i="5"/>
  <c r="BB125" i="5"/>
  <c r="V155" i="5"/>
  <c r="AZ168" i="5"/>
  <c r="AN182" i="5"/>
  <c r="AD199" i="5"/>
  <c r="BJ213" i="5"/>
  <c r="BX232" i="5"/>
  <c r="BZ254" i="5"/>
  <c r="BJ280" i="5"/>
  <c r="AD315" i="5"/>
  <c r="AT349" i="5"/>
  <c r="B231" i="4"/>
  <c r="B149" i="4"/>
  <c r="C79" i="5"/>
  <c r="CJ173" i="5"/>
  <c r="BH294" i="5"/>
  <c r="BR245" i="5"/>
  <c r="B87" i="4"/>
  <c r="C22" i="5"/>
  <c r="BL150" i="5"/>
  <c r="X189" i="5"/>
  <c r="AD224" i="5"/>
  <c r="BZ268" i="5"/>
  <c r="B131" i="5"/>
  <c r="AJ246" i="5"/>
  <c r="B333" i="4"/>
  <c r="C92" i="5"/>
  <c r="J131" i="5"/>
  <c r="BR150" i="5"/>
  <c r="BP162" i="5"/>
  <c r="L176" i="5"/>
  <c r="D176" i="4" s="1"/>
  <c r="CH208" i="5"/>
  <c r="AN224" i="5"/>
  <c r="AT247" i="5"/>
  <c r="BL298" i="5"/>
  <c r="B335" i="4"/>
  <c r="J141" i="5"/>
  <c r="CJ208" i="5"/>
  <c r="AV301" i="5"/>
  <c r="AL176" i="5"/>
  <c r="B42" i="4"/>
  <c r="P169" i="5"/>
  <c r="CJ199" i="5"/>
  <c r="BL213" i="5"/>
  <c r="BZ232" i="5"/>
  <c r="CH254" i="5"/>
  <c r="BL280" i="5"/>
  <c r="BP315" i="5"/>
  <c r="AB350" i="5"/>
  <c r="C72" i="5"/>
  <c r="AR160" i="5"/>
  <c r="BB205" i="5"/>
  <c r="T266" i="5"/>
  <c r="C17" i="5"/>
  <c r="BZ292" i="5"/>
  <c r="B317" i="4"/>
  <c r="BB129" i="5"/>
  <c r="BZ160" i="5"/>
  <c r="X188" i="5"/>
  <c r="B245" i="5"/>
  <c r="CJ293" i="5"/>
  <c r="B334" i="5"/>
  <c r="B327" i="4"/>
  <c r="B331" i="4"/>
  <c r="AD269" i="5"/>
  <c r="B173" i="4"/>
  <c r="X190" i="5"/>
  <c r="B11" i="4"/>
  <c r="B25" i="5"/>
  <c r="AV247" i="5"/>
  <c r="B14" i="4"/>
  <c r="BJ131" i="5"/>
  <c r="T226" i="5"/>
  <c r="BL200" i="5"/>
  <c r="CJ254" i="5"/>
  <c r="AB281" i="5"/>
  <c r="B316" i="5"/>
  <c r="CJ351" i="5"/>
  <c r="B313" i="4"/>
  <c r="BP221" i="5"/>
  <c r="B227" i="4"/>
  <c r="AL243" i="5"/>
  <c r="B58" i="4"/>
  <c r="C75" i="5"/>
  <c r="AR139" i="5"/>
  <c r="CB173" i="5"/>
  <c r="AB331" i="5"/>
  <c r="B320" i="4"/>
  <c r="CJ160" i="5"/>
  <c r="BP222" i="5"/>
  <c r="AB224" i="5"/>
  <c r="B242" i="4"/>
  <c r="B89" i="5"/>
  <c r="T162" i="5"/>
  <c r="BR206" i="5"/>
  <c r="CJ245" i="5"/>
  <c r="BR297" i="5"/>
  <c r="B24" i="5"/>
  <c r="AV162" i="5"/>
  <c r="AL224" i="5"/>
  <c r="AF269" i="5"/>
  <c r="B266" i="4"/>
  <c r="L131" i="5"/>
  <c r="AJ176" i="5"/>
  <c r="AR336" i="5"/>
  <c r="B26" i="5"/>
  <c r="AJ151" i="5"/>
  <c r="C209" i="5"/>
  <c r="AN169" i="5"/>
  <c r="BX316" i="5"/>
  <c r="P354" i="5"/>
  <c r="H354" i="4" s="1"/>
  <c r="J139" i="5"/>
  <c r="BB330" i="5"/>
  <c r="B56" i="4"/>
  <c r="B145" i="4"/>
  <c r="B146" i="4"/>
  <c r="L267" i="5"/>
  <c r="D267" i="4" s="1"/>
  <c r="B235" i="4"/>
  <c r="BP139" i="5"/>
  <c r="BH206" i="5"/>
  <c r="BR333" i="5"/>
  <c r="B85" i="4"/>
  <c r="B22" i="5"/>
  <c r="AF140" i="5"/>
  <c r="BX161" i="5"/>
  <c r="V189" i="5"/>
  <c r="AL174" i="5"/>
  <c r="B169" i="4"/>
  <c r="BT140" i="5"/>
  <c r="P190" i="5"/>
  <c r="H190" i="4" s="1"/>
  <c r="BT297" i="5"/>
  <c r="X191" i="5"/>
  <c r="B102" i="4"/>
  <c r="BZ301" i="5"/>
  <c r="B104" i="4"/>
  <c r="B42" i="5"/>
  <c r="X167" i="5"/>
  <c r="BP312" i="5"/>
  <c r="B191" i="4"/>
  <c r="C44" i="5"/>
  <c r="B109" i="4"/>
  <c r="CF125" i="5"/>
  <c r="BJ182" i="5"/>
  <c r="B195" i="4"/>
  <c r="C47" i="5"/>
  <c r="BD145" i="5"/>
  <c r="AL169" i="5"/>
  <c r="C215" i="5"/>
  <c r="B136" i="4"/>
  <c r="T126" i="5"/>
  <c r="L283" i="5"/>
  <c r="D283" i="4" s="1"/>
  <c r="B46" i="4"/>
  <c r="B137" i="4"/>
  <c r="B220" i="4"/>
  <c r="B285" i="4"/>
  <c r="C6" i="5"/>
  <c r="C49" i="5"/>
  <c r="BZ126" i="5"/>
  <c r="CB135" i="5"/>
  <c r="CH145" i="5"/>
  <c r="C156" i="5"/>
  <c r="AD170" i="5"/>
  <c r="BR183" i="5"/>
  <c r="AJ201" i="5"/>
  <c r="AN215" i="5"/>
  <c r="T234" i="5"/>
  <c r="N257" i="5"/>
  <c r="F257" i="4" s="1"/>
  <c r="B284" i="5"/>
  <c r="P319" i="5"/>
  <c r="H319" i="4" s="1"/>
  <c r="BX356" i="5"/>
  <c r="B142" i="4"/>
  <c r="AJ129" i="5"/>
  <c r="CB172" i="5"/>
  <c r="AB243" i="5"/>
  <c r="BZ173" i="5"/>
  <c r="E3" i="4"/>
  <c r="C18" i="5"/>
  <c r="BP245" i="5"/>
  <c r="B5" i="4"/>
  <c r="BP297" i="5"/>
  <c r="B156" i="4"/>
  <c r="B245" i="4"/>
  <c r="CB207" i="5"/>
  <c r="B95" i="4"/>
  <c r="C24" i="5"/>
  <c r="BX140" i="5"/>
  <c r="CJ225" i="5"/>
  <c r="B269" i="4"/>
  <c r="CJ163" i="5"/>
  <c r="AN270" i="5"/>
  <c r="B15" i="4"/>
  <c r="B180" i="4"/>
  <c r="AB125" i="5"/>
  <c r="AN154" i="5"/>
  <c r="V213" i="5"/>
  <c r="AD279" i="5"/>
  <c r="B40" i="4"/>
  <c r="B277" i="4"/>
  <c r="CB144" i="5"/>
  <c r="B278" i="4"/>
  <c r="B45" i="5"/>
  <c r="AZ145" i="5"/>
  <c r="B43" i="4"/>
  <c r="B280" i="4"/>
  <c r="CJ125" i="5"/>
  <c r="CJ155" i="5"/>
  <c r="BR233" i="5"/>
  <c r="B45" i="4"/>
  <c r="B218" i="4"/>
  <c r="B6" i="5"/>
  <c r="CF145" i="5"/>
  <c r="AL255" i="5"/>
  <c r="B49" i="4"/>
  <c r="B138" i="4"/>
  <c r="B222" i="4"/>
  <c r="B309" i="4"/>
  <c r="B7" i="5"/>
  <c r="B50" i="5"/>
  <c r="CB126" i="5"/>
  <c r="CF135" i="5"/>
  <c r="CJ145" i="5"/>
  <c r="AF156" i="5"/>
  <c r="AF170" i="5"/>
  <c r="CJ183" i="5"/>
  <c r="AZ201" i="5"/>
  <c r="B216" i="5"/>
  <c r="AN234" i="5"/>
  <c r="P257" i="5"/>
  <c r="H257" i="4" s="1"/>
  <c r="C284" i="5"/>
  <c r="CJ319" i="5"/>
  <c r="BL357" i="5"/>
  <c r="B55" i="4"/>
  <c r="B17" i="5"/>
  <c r="BD187" i="5"/>
  <c r="AN222" i="5"/>
  <c r="B62" i="4"/>
  <c r="BD129" i="5"/>
  <c r="V267" i="5"/>
  <c r="B324" i="4"/>
  <c r="BX268" i="5"/>
  <c r="B6" i="4"/>
  <c r="C91" i="5"/>
  <c r="BT174" i="5"/>
  <c r="AN334" i="5"/>
  <c r="B265" i="4"/>
  <c r="B176" i="4"/>
  <c r="B93" i="5"/>
  <c r="CB150" i="5"/>
  <c r="BD269" i="5"/>
  <c r="B95" i="5"/>
  <c r="AZ336" i="5"/>
  <c r="B273" i="4"/>
  <c r="BD133" i="5"/>
  <c r="AD181" i="5"/>
  <c r="BT253" i="5"/>
  <c r="B107" i="4"/>
  <c r="S5" i="5"/>
  <c r="W5" i="5" s="1"/>
  <c r="AR134" i="5"/>
  <c r="B193" i="4"/>
  <c r="AI5" i="5"/>
  <c r="AK5" i="5" s="1"/>
  <c r="AV134" i="5"/>
  <c r="X155" i="5"/>
  <c r="B135" i="4"/>
  <c r="BG5" i="5"/>
  <c r="BH5" i="5" s="1"/>
  <c r="CF134" i="5"/>
  <c r="BL182" i="5"/>
  <c r="B282" i="4"/>
  <c r="B49" i="5"/>
  <c r="BZ135" i="5"/>
  <c r="B156" i="5"/>
  <c r="BB183" i="5"/>
  <c r="CB200" i="5"/>
  <c r="V215" i="5"/>
  <c r="BT233" i="5"/>
  <c r="B53" i="4"/>
  <c r="B140" i="4"/>
  <c r="B224" i="4"/>
  <c r="B311" i="4"/>
  <c r="C7" i="5"/>
  <c r="C50" i="5"/>
  <c r="CF126" i="5"/>
  <c r="CH135" i="5"/>
  <c r="B146" i="5"/>
  <c r="BL156" i="5"/>
  <c r="AZ170" i="5"/>
  <c r="AB184" i="5"/>
  <c r="BB201" i="5"/>
  <c r="T216" i="5"/>
  <c r="B236" i="5"/>
  <c r="T257" i="5"/>
  <c r="CJ284" i="5"/>
  <c r="AD321" i="5"/>
  <c r="BT357" i="5"/>
  <c r="C95" i="5"/>
  <c r="BX136" i="5"/>
  <c r="BT151" i="5"/>
  <c r="BB170" i="5"/>
  <c r="CJ192" i="5"/>
  <c r="V216" i="5"/>
  <c r="BT257" i="5"/>
  <c r="AZ321" i="5"/>
  <c r="B65" i="4"/>
  <c r="B196" i="4"/>
  <c r="B336" i="4"/>
  <c r="C8" i="5"/>
  <c r="B27" i="5"/>
  <c r="C51" i="5"/>
  <c r="B104" i="5"/>
  <c r="BZ127" i="5"/>
  <c r="BT131" i="5"/>
  <c r="CH136" i="5"/>
  <c r="BT141" i="5"/>
  <c r="BJ146" i="5"/>
  <c r="X152" i="5"/>
  <c r="BD157" i="5"/>
  <c r="AD164" i="5"/>
  <c r="BX170" i="5"/>
  <c r="BX176" i="5"/>
  <c r="AL184" i="5"/>
  <c r="BH193" i="5"/>
  <c r="J203" i="5"/>
  <c r="BL209" i="5"/>
  <c r="AB217" i="5"/>
  <c r="P227" i="5"/>
  <c r="L236" i="5"/>
  <c r="D236" i="4" s="1"/>
  <c r="J249" i="5"/>
  <c r="BR258" i="5"/>
  <c r="BL271" i="5"/>
  <c r="J286" i="5"/>
  <c r="BH303" i="5"/>
  <c r="BB321" i="5"/>
  <c r="AD339" i="5"/>
  <c r="X358" i="5"/>
  <c r="B23" i="4"/>
  <c r="B66" i="4"/>
  <c r="B115" i="4"/>
  <c r="B197" i="4"/>
  <c r="B249" i="4"/>
  <c r="B289" i="4"/>
  <c r="B337" i="4"/>
  <c r="B9" i="5"/>
  <c r="C27" i="5"/>
  <c r="B57" i="5"/>
  <c r="B107" i="5"/>
  <c r="CH127" i="5"/>
  <c r="J132" i="5"/>
  <c r="CJ136" i="5"/>
  <c r="CB141" i="5"/>
  <c r="CF146" i="5"/>
  <c r="C153" i="5"/>
  <c r="BJ157" i="5"/>
  <c r="AF164" i="5"/>
  <c r="BZ170" i="5"/>
  <c r="CF177" i="5"/>
  <c r="AJ185" i="5"/>
  <c r="J194" i="5"/>
  <c r="L203" i="5"/>
  <c r="D203" i="4" s="1"/>
  <c r="BR210" i="5"/>
  <c r="AN217" i="5"/>
  <c r="BT227" i="5"/>
  <c r="AL237" i="5"/>
  <c r="AZ249" i="5"/>
  <c r="BH259" i="5"/>
  <c r="AB273" i="5"/>
  <c r="BP288" i="5"/>
  <c r="B304" i="5"/>
  <c r="BD321" i="5"/>
  <c r="AB340" i="5"/>
  <c r="BD361" i="5"/>
  <c r="V226" i="5"/>
  <c r="B67" i="4"/>
  <c r="C9" i="5"/>
  <c r="B60" i="5"/>
  <c r="B108" i="5"/>
  <c r="CJ127" i="5"/>
  <c r="L132" i="5"/>
  <c r="D132" i="4" s="1"/>
  <c r="B137" i="5"/>
  <c r="AJ142" i="5"/>
  <c r="AB147" i="5"/>
  <c r="T153" i="5"/>
  <c r="BZ157" i="5"/>
  <c r="V165" i="5"/>
  <c r="BZ171" i="5"/>
  <c r="L178" i="5"/>
  <c r="AL185" i="5"/>
  <c r="L194" i="5"/>
  <c r="D194" i="4" s="1"/>
  <c r="N203" i="5"/>
  <c r="F203" i="4" s="1"/>
  <c r="BX210" i="5"/>
  <c r="BT217" i="5"/>
  <c r="BB228" i="5"/>
  <c r="AN237" i="5"/>
  <c r="BB249" i="5"/>
  <c r="BX259" i="5"/>
  <c r="AD273" i="5"/>
  <c r="BR288" i="5"/>
  <c r="AD306" i="5"/>
  <c r="BJ322" i="5"/>
  <c r="AJ340" i="5"/>
  <c r="BL362" i="5"/>
  <c r="BD303" i="5"/>
  <c r="B160" i="4"/>
  <c r="C108" i="5"/>
  <c r="AL137" i="5"/>
  <c r="AL142" i="5"/>
  <c r="AJ147" i="5"/>
  <c r="V153" i="5"/>
  <c r="CF157" i="5"/>
  <c r="AL165" i="5"/>
  <c r="J172" i="5"/>
  <c r="BD178" i="5"/>
  <c r="AN185" i="5"/>
  <c r="J195" i="5"/>
  <c r="C204" i="5"/>
  <c r="CF210" i="5"/>
  <c r="CF217" i="5"/>
  <c r="J229" i="5"/>
  <c r="CF239" i="5"/>
  <c r="AB251" i="5"/>
  <c r="CJ260" i="5"/>
  <c r="AF273" i="5"/>
  <c r="BT288" i="5"/>
  <c r="AN307" i="5"/>
  <c r="CJ324" i="5"/>
  <c r="AL340" i="5"/>
  <c r="J364" i="5"/>
  <c r="B286" i="5"/>
  <c r="B109" i="5"/>
  <c r="CB158" i="5"/>
  <c r="AN172" i="5"/>
  <c r="BX185" i="5"/>
  <c r="T195" i="5"/>
  <c r="BL204" i="5"/>
  <c r="BP211" i="5"/>
  <c r="CF218" i="5"/>
  <c r="AJ230" i="5"/>
  <c r="J240" i="5"/>
  <c r="AD251" i="5"/>
  <c r="V261" i="5"/>
  <c r="BL273" i="5"/>
  <c r="BX289" i="5"/>
  <c r="BL307" i="5"/>
  <c r="B325" i="5"/>
  <c r="CH342" i="5"/>
  <c r="B10" i="6"/>
  <c r="BB270" i="5"/>
  <c r="B256" i="4"/>
  <c r="L205" i="5"/>
  <c r="D205" i="4" s="1"/>
  <c r="AF251" i="5"/>
  <c r="AD274" i="5"/>
  <c r="X309" i="5"/>
  <c r="C325" i="5"/>
  <c r="C344" i="5"/>
  <c r="C66" i="6"/>
  <c r="C26" i="5"/>
  <c r="BR131" i="5"/>
  <c r="BH146" i="5"/>
  <c r="B164" i="5"/>
  <c r="AD184" i="5"/>
  <c r="AD209" i="5"/>
  <c r="P248" i="5"/>
  <c r="H248" i="4" s="1"/>
  <c r="CB338" i="5"/>
  <c r="B111" i="4"/>
  <c r="B286" i="4"/>
  <c r="B24" i="4"/>
  <c r="B118" i="4"/>
  <c r="B251" i="4"/>
  <c r="B293" i="4"/>
  <c r="B338" i="4"/>
  <c r="B27" i="4"/>
  <c r="B122" i="4"/>
  <c r="B253" i="4"/>
  <c r="B340" i="4"/>
  <c r="B33" i="5"/>
  <c r="B128" i="5"/>
  <c r="B29" i="4"/>
  <c r="B125" i="4"/>
  <c r="B204" i="4"/>
  <c r="B255" i="4"/>
  <c r="B344" i="4"/>
  <c r="C33" i="5"/>
  <c r="C62" i="5"/>
  <c r="BR132" i="5"/>
  <c r="V143" i="5"/>
  <c r="AD153" i="5"/>
  <c r="BX165" i="5"/>
  <c r="B75" i="4"/>
  <c r="B300" i="4"/>
  <c r="B15" i="5"/>
  <c r="B65" i="5"/>
  <c r="AN128" i="5"/>
  <c r="X143" i="5"/>
  <c r="L159" i="5"/>
  <c r="D159" i="4" s="1"/>
  <c r="AV179" i="5"/>
  <c r="C219" i="5"/>
  <c r="BZ289" i="5"/>
  <c r="B33" i="4"/>
  <c r="B129" i="4"/>
  <c r="B165" i="4"/>
  <c r="B211" i="4"/>
  <c r="B351" i="4"/>
  <c r="C35" i="5"/>
  <c r="B69" i="5"/>
  <c r="C120" i="5"/>
  <c r="AV128" i="5"/>
  <c r="V133" i="5"/>
  <c r="AJ138" i="5"/>
  <c r="AR143" i="5"/>
  <c r="AB148" i="5"/>
  <c r="C154" i="5"/>
  <c r="N159" i="5"/>
  <c r="F159" i="4" s="1"/>
  <c r="C166" i="5"/>
  <c r="AV172" i="5"/>
  <c r="T180" i="5"/>
  <c r="T186" i="5"/>
  <c r="BT196" i="5"/>
  <c r="N205" i="5"/>
  <c r="F205" i="4" s="1"/>
  <c r="CJ211" i="5"/>
  <c r="V219" i="5"/>
  <c r="BZ241" i="5"/>
  <c r="CJ262" i="5"/>
  <c r="AL276" i="5"/>
  <c r="CB289" i="5"/>
  <c r="BJ311" i="5"/>
  <c r="AF325" i="5"/>
  <c r="BB345" i="5"/>
  <c r="B92" i="6"/>
  <c r="B51" i="5"/>
  <c r="AB127" i="5"/>
  <c r="BR141" i="5"/>
  <c r="X157" i="5"/>
  <c r="AN176" i="5"/>
  <c r="BD201" i="5"/>
  <c r="C236" i="5"/>
  <c r="CF357" i="5"/>
  <c r="B20" i="4"/>
  <c r="B157" i="4"/>
  <c r="B246" i="4"/>
  <c r="B198" i="4"/>
  <c r="B31" i="5"/>
  <c r="B69" i="4"/>
  <c r="B200" i="4"/>
  <c r="B296" i="4"/>
  <c r="B13" i="5"/>
  <c r="B62" i="5"/>
  <c r="AV132" i="5"/>
  <c r="B71" i="4"/>
  <c r="B162" i="4"/>
  <c r="B297" i="4"/>
  <c r="C13" i="5"/>
  <c r="AL128" i="5"/>
  <c r="CF137" i="5"/>
  <c r="AZ147" i="5"/>
  <c r="BT178" i="5"/>
  <c r="B31" i="4"/>
  <c r="B126" i="4"/>
  <c r="B164" i="4"/>
  <c r="B207" i="4"/>
  <c r="B347" i="4"/>
  <c r="B35" i="5"/>
  <c r="B111" i="5"/>
  <c r="BT132" i="5"/>
  <c r="AB138" i="5"/>
  <c r="X148" i="5"/>
  <c r="B154" i="5"/>
  <c r="BZ165" i="5"/>
  <c r="AT172" i="5"/>
  <c r="J186" i="5"/>
  <c r="BL195" i="5"/>
  <c r="BR211" i="5"/>
  <c r="AR230" i="5"/>
  <c r="L240" i="5"/>
  <c r="D240" i="4" s="1"/>
  <c r="X261" i="5"/>
  <c r="B78" i="4"/>
  <c r="C15" i="5"/>
  <c r="V252" i="5"/>
  <c r="B36" i="4"/>
  <c r="B82" i="4"/>
  <c r="B166" i="4"/>
  <c r="B215" i="4"/>
  <c r="B258" i="4"/>
  <c r="B306" i="4"/>
  <c r="B355" i="4"/>
  <c r="B16" i="5"/>
  <c r="B36" i="5"/>
  <c r="B71" i="5"/>
  <c r="B121" i="5"/>
  <c r="L129" i="5"/>
  <c r="D129" i="4" s="1"/>
  <c r="AL133" i="5"/>
  <c r="AL138" i="5"/>
  <c r="AT143" i="5"/>
  <c r="N149" i="5"/>
  <c r="F149" i="4" s="1"/>
  <c r="AD154" i="5"/>
  <c r="BH159" i="5"/>
  <c r="T167" i="5"/>
  <c r="BX172" i="5"/>
  <c r="V180" i="5"/>
  <c r="AZ187" i="5"/>
  <c r="BX196" i="5"/>
  <c r="AJ205" i="5"/>
  <c r="CH212" i="5"/>
  <c r="BJ219" i="5"/>
  <c r="AV230" i="5"/>
  <c r="AB242" i="5"/>
  <c r="X252" i="5"/>
  <c r="BH263" i="5"/>
  <c r="AN276" i="5"/>
  <c r="AF292" i="5"/>
  <c r="AZ312" i="5"/>
  <c r="AN325" i="5"/>
  <c r="CB347" i="5"/>
  <c r="CF134" i="6"/>
  <c r="B304" i="4"/>
  <c r="AT230" i="5"/>
  <c r="B32" i="2"/>
  <c r="B26" i="3" s="1"/>
  <c r="D131" i="4"/>
  <c r="B12" i="3"/>
  <c r="B37" i="4"/>
  <c r="B84" i="4"/>
  <c r="B133" i="4"/>
  <c r="B167" i="4"/>
  <c r="B217" i="4"/>
  <c r="B262" i="4"/>
  <c r="B307" i="4"/>
  <c r="B358" i="4"/>
  <c r="C16" i="5"/>
  <c r="C36" i="5"/>
  <c r="C71" i="5"/>
  <c r="C121" i="5"/>
  <c r="T129" i="5"/>
  <c r="AN133" i="5"/>
  <c r="BB138" i="5"/>
  <c r="AV143" i="5"/>
  <c r="AD149" i="5"/>
  <c r="AF154" i="5"/>
  <c r="BL159" i="5"/>
  <c r="V167" i="5"/>
  <c r="BZ172" i="5"/>
  <c r="X180" i="5"/>
  <c r="BB187" i="5"/>
  <c r="AZ197" i="5"/>
  <c r="AZ205" i="5"/>
  <c r="T213" i="5"/>
  <c r="AZ220" i="5"/>
  <c r="CH230" i="5"/>
  <c r="AD242" i="5"/>
  <c r="BR253" i="5"/>
  <c r="J266" i="5"/>
  <c r="BT277" i="5"/>
  <c r="AN292" i="5"/>
  <c r="BH312" i="5"/>
  <c r="CJ328" i="5"/>
  <c r="N348" i="5"/>
  <c r="F348" i="4" s="1"/>
  <c r="AJ5" i="5"/>
  <c r="AL5" i="5" s="1"/>
  <c r="C12" i="3"/>
  <c r="B44" i="4"/>
  <c r="B113" i="4"/>
  <c r="B116" i="4"/>
  <c r="B171" i="4"/>
  <c r="B226" i="4"/>
  <c r="B229" i="4"/>
  <c r="B284" i="4"/>
  <c r="B287" i="4"/>
  <c r="B342" i="4"/>
  <c r="B345" i="4"/>
  <c r="C31" i="5"/>
  <c r="B40" i="5"/>
  <c r="C57" i="5"/>
  <c r="C60" i="5"/>
  <c r="B86" i="5"/>
  <c r="BL133" i="5"/>
  <c r="CH134" i="5"/>
  <c r="AV137" i="5"/>
  <c r="BD138" i="5"/>
  <c r="J140" i="5"/>
  <c r="CF144" i="5"/>
  <c r="AL146" i="5"/>
  <c r="B150" i="5"/>
  <c r="AT152" i="5"/>
  <c r="BT156" i="5"/>
  <c r="AF158" i="5"/>
  <c r="AF166" i="5"/>
  <c r="L168" i="5"/>
  <c r="D168" i="4" s="1"/>
  <c r="AR171" i="5"/>
  <c r="AN184" i="5"/>
  <c r="AB190" i="5"/>
  <c r="AL192" i="5"/>
  <c r="AD214" i="5"/>
  <c r="CH222" i="5"/>
  <c r="BR224" i="5"/>
  <c r="AR234" i="5"/>
  <c r="BR249" i="5"/>
  <c r="BH264" i="5"/>
  <c r="AL274" i="5"/>
  <c r="V278" i="5"/>
  <c r="AD281" i="5"/>
  <c r="X300" i="5"/>
  <c r="X304" i="5"/>
  <c r="AN309" i="5"/>
  <c r="CF318" i="5"/>
  <c r="AR327" i="5"/>
  <c r="AL331" i="5"/>
  <c r="AT340" i="5"/>
  <c r="AJ350" i="5"/>
  <c r="L364" i="5"/>
  <c r="D364" i="4" s="1"/>
  <c r="B57" i="4"/>
  <c r="B89" i="4"/>
  <c r="B147" i="4"/>
  <c r="B205" i="4"/>
  <c r="B257" i="4"/>
  <c r="B260" i="4"/>
  <c r="B315" i="4"/>
  <c r="B318" i="4"/>
  <c r="C40" i="5"/>
  <c r="B80" i="5"/>
  <c r="C86" i="5"/>
  <c r="B100" i="5"/>
  <c r="V126" i="5"/>
  <c r="BH128" i="5"/>
  <c r="N131" i="5"/>
  <c r="F131" i="4" s="1"/>
  <c r="BT133" i="5"/>
  <c r="CJ134" i="5"/>
  <c r="N136" i="5"/>
  <c r="F136" i="4" s="1"/>
  <c r="BD137" i="5"/>
  <c r="L141" i="5"/>
  <c r="D141" i="4" s="1"/>
  <c r="CF143" i="5"/>
  <c r="AT146" i="5"/>
  <c r="BB147" i="5"/>
  <c r="AL151" i="5"/>
  <c r="BD161" i="5"/>
  <c r="CF164" i="5"/>
  <c r="BD169" i="5"/>
  <c r="AB175" i="5"/>
  <c r="BZ176" i="5"/>
  <c r="BB188" i="5"/>
  <c r="AD190" i="5"/>
  <c r="N194" i="5"/>
  <c r="F194" i="4" s="1"/>
  <c r="AZ196" i="5"/>
  <c r="T198" i="5"/>
  <c r="X200" i="5"/>
  <c r="CJ201" i="5"/>
  <c r="BT205" i="5"/>
  <c r="B212" i="5"/>
  <c r="AN214" i="5"/>
  <c r="AN216" i="5"/>
  <c r="CH218" i="5"/>
  <c r="BR220" i="5"/>
  <c r="L229" i="5"/>
  <c r="D229" i="4" s="1"/>
  <c r="X232" i="5"/>
  <c r="BZ234" i="5"/>
  <c r="P241" i="5"/>
  <c r="H241" i="4" s="1"/>
  <c r="L247" i="5"/>
  <c r="D247" i="4" s="1"/>
  <c r="BH255" i="5"/>
  <c r="BT258" i="5"/>
  <c r="BP264" i="5"/>
  <c r="AZ267" i="5"/>
  <c r="X271" i="5"/>
  <c r="AR291" i="5"/>
  <c r="BJ313" i="5"/>
  <c r="J319" i="5"/>
  <c r="BL322" i="5"/>
  <c r="BH331" i="5"/>
  <c r="BB336" i="5"/>
  <c r="B342" i="5"/>
  <c r="AZ354" i="5"/>
  <c r="T364" i="5"/>
  <c r="B13" i="4"/>
  <c r="B47" i="4"/>
  <c r="B86" i="4"/>
  <c r="B144" i="4"/>
  <c r="B202" i="4"/>
  <c r="B7" i="4"/>
  <c r="B22" i="4"/>
  <c r="B60" i="4"/>
  <c r="B63" i="4"/>
  <c r="B73" i="4"/>
  <c r="B76" i="4"/>
  <c r="B117" i="4"/>
  <c r="B120" i="4"/>
  <c r="B175" i="4"/>
  <c r="B178" i="4"/>
  <c r="B233" i="4"/>
  <c r="B236" i="4"/>
  <c r="B291" i="4"/>
  <c r="B346" i="4"/>
  <c r="B349" i="4"/>
  <c r="BW5" i="5"/>
  <c r="BY5" i="5" s="1"/>
  <c r="B11" i="5"/>
  <c r="B67" i="5"/>
  <c r="B73" i="5"/>
  <c r="C80" i="5"/>
  <c r="AB136" i="5"/>
  <c r="L140" i="5"/>
  <c r="D140" i="4" s="1"/>
  <c r="J150" i="5"/>
  <c r="AV152" i="5"/>
  <c r="N168" i="5"/>
  <c r="F168" i="4" s="1"/>
  <c r="AT171" i="5"/>
  <c r="BR188" i="5"/>
  <c r="BB192" i="5"/>
  <c r="AJ194" i="5"/>
  <c r="AV216" i="5"/>
  <c r="AB227" i="5"/>
  <c r="BR235" i="5"/>
  <c r="X241" i="5"/>
  <c r="BT249" i="5"/>
  <c r="AD253" i="5"/>
  <c r="L275" i="5"/>
  <c r="D275" i="4" s="1"/>
  <c r="BL282" i="5"/>
  <c r="L296" i="5"/>
  <c r="D296" i="4" s="1"/>
  <c r="CF309" i="5"/>
  <c r="BB327" i="5"/>
  <c r="C342" i="5"/>
  <c r="X346" i="5"/>
  <c r="CJ350" i="5"/>
  <c r="BR364" i="6"/>
  <c r="AD364" i="6"/>
  <c r="J364" i="6"/>
  <c r="CJ362" i="6"/>
  <c r="BP362" i="6"/>
  <c r="AV362" i="6"/>
  <c r="AB362" i="6"/>
  <c r="CH360" i="6"/>
  <c r="AT360" i="6"/>
  <c r="CF358" i="6"/>
  <c r="BL358" i="6"/>
  <c r="AR358" i="6"/>
  <c r="X358" i="6"/>
  <c r="BJ356" i="6"/>
  <c r="V356" i="6"/>
  <c r="B356" i="6"/>
  <c r="CB354" i="6"/>
  <c r="BH354" i="6"/>
  <c r="AN354" i="6"/>
  <c r="T354" i="6"/>
  <c r="BZ352" i="6"/>
  <c r="AL352" i="6"/>
  <c r="BX350" i="6"/>
  <c r="BD350" i="6"/>
  <c r="AJ350" i="6"/>
  <c r="P350" i="6"/>
  <c r="BB348" i="6"/>
  <c r="N348" i="6"/>
  <c r="C347" i="6"/>
  <c r="BT346" i="6"/>
  <c r="AZ346" i="6"/>
  <c r="AF346" i="6"/>
  <c r="BZ363" i="6"/>
  <c r="AL363" i="6"/>
  <c r="BX361" i="6"/>
  <c r="BD361" i="6"/>
  <c r="AJ361" i="6"/>
  <c r="P361" i="6"/>
  <c r="BB359" i="6"/>
  <c r="N359" i="6"/>
  <c r="C358" i="6"/>
  <c r="BT357" i="6"/>
  <c r="AZ357" i="6"/>
  <c r="AF357" i="6"/>
  <c r="L357" i="6"/>
  <c r="BR355" i="6"/>
  <c r="AD355" i="6"/>
  <c r="J355" i="6"/>
  <c r="CJ353" i="6"/>
  <c r="BP353" i="6"/>
  <c r="AV353" i="6"/>
  <c r="AB353" i="6"/>
  <c r="CH351" i="6"/>
  <c r="AT351" i="6"/>
  <c r="CF349" i="6"/>
  <c r="BL349" i="6"/>
  <c r="AR349" i="6"/>
  <c r="X349" i="6"/>
  <c r="BJ347" i="6"/>
  <c r="V347" i="6"/>
  <c r="B347" i="6"/>
  <c r="CJ364" i="6"/>
  <c r="BP364" i="6"/>
  <c r="AV364" i="6"/>
  <c r="AB364" i="6"/>
  <c r="CH362" i="6"/>
  <c r="AT362" i="6"/>
  <c r="CF360" i="6"/>
  <c r="BL360" i="6"/>
  <c r="AR360" i="6"/>
  <c r="X360" i="6"/>
  <c r="BJ358" i="6"/>
  <c r="V358" i="6"/>
  <c r="B358" i="6"/>
  <c r="CB356" i="6"/>
  <c r="BH356" i="6"/>
  <c r="AN356" i="6"/>
  <c r="T356" i="6"/>
  <c r="BZ354" i="6"/>
  <c r="AL354" i="6"/>
  <c r="BX352" i="6"/>
  <c r="BD352" i="6"/>
  <c r="AJ352" i="6"/>
  <c r="P352" i="6"/>
  <c r="BB350" i="6"/>
  <c r="N350" i="6"/>
  <c r="C349" i="6"/>
  <c r="BT348" i="6"/>
  <c r="AZ348" i="6"/>
  <c r="AF348" i="6"/>
  <c r="L348" i="6"/>
  <c r="BX363" i="6"/>
  <c r="BD363" i="6"/>
  <c r="AJ363" i="6"/>
  <c r="P363" i="6"/>
  <c r="BB361" i="6"/>
  <c r="N361" i="6"/>
  <c r="C360" i="6"/>
  <c r="BT359" i="6"/>
  <c r="AZ359" i="6"/>
  <c r="AF359" i="6"/>
  <c r="L359" i="6"/>
  <c r="BR357" i="6"/>
  <c r="AD357" i="6"/>
  <c r="J357" i="6"/>
  <c r="CJ355" i="6"/>
  <c r="BP355" i="6"/>
  <c r="AV355" i="6"/>
  <c r="AB355" i="6"/>
  <c r="CH364" i="6"/>
  <c r="AT364" i="6"/>
  <c r="CF362" i="6"/>
  <c r="BL362" i="6"/>
  <c r="AR362" i="6"/>
  <c r="X362" i="6"/>
  <c r="BJ360" i="6"/>
  <c r="V360" i="6"/>
  <c r="B360" i="6"/>
  <c r="CB358" i="6"/>
  <c r="BH358" i="6"/>
  <c r="AN358" i="6"/>
  <c r="T358" i="6"/>
  <c r="BZ356" i="6"/>
  <c r="AL356" i="6"/>
  <c r="BX354" i="6"/>
  <c r="BD354" i="6"/>
  <c r="AJ354" i="6"/>
  <c r="P354" i="6"/>
  <c r="BB352" i="6"/>
  <c r="N352" i="6"/>
  <c r="C351" i="6"/>
  <c r="BT350" i="6"/>
  <c r="AZ350" i="6"/>
  <c r="AF350" i="6"/>
  <c r="L350" i="6"/>
  <c r="BR348" i="6"/>
  <c r="BB363" i="6"/>
  <c r="N363" i="6"/>
  <c r="C362" i="6"/>
  <c r="BT361" i="6"/>
  <c r="AZ361" i="6"/>
  <c r="AF361" i="6"/>
  <c r="L361" i="6"/>
  <c r="BR359" i="6"/>
  <c r="AD359" i="6"/>
  <c r="J359" i="6"/>
  <c r="CJ357" i="6"/>
  <c r="BP357" i="6"/>
  <c r="AV357" i="6"/>
  <c r="AB357" i="6"/>
  <c r="CH355" i="6"/>
  <c r="AT355" i="6"/>
  <c r="CF353" i="6"/>
  <c r="BL353" i="6"/>
  <c r="AR353" i="6"/>
  <c r="X353" i="6"/>
  <c r="BJ351" i="6"/>
  <c r="V351" i="6"/>
  <c r="B351" i="6"/>
  <c r="CB349" i="6"/>
  <c r="BH349" i="6"/>
  <c r="AN349" i="6"/>
  <c r="T349" i="6"/>
  <c r="CF364" i="6"/>
  <c r="AF364" i="6"/>
  <c r="BJ362" i="6"/>
  <c r="AJ362" i="6"/>
  <c r="J362" i="6"/>
  <c r="BT360" i="6"/>
  <c r="AN360" i="6"/>
  <c r="N360" i="6"/>
  <c r="BX358" i="6"/>
  <c r="CH356" i="6"/>
  <c r="BB356" i="6"/>
  <c r="AB356" i="6"/>
  <c r="BL354" i="6"/>
  <c r="AZ352" i="6"/>
  <c r="B352" i="6"/>
  <c r="AJ351" i="6"/>
  <c r="BR350" i="6"/>
  <c r="T350" i="6"/>
  <c r="BB349" i="6"/>
  <c r="CJ348" i="6"/>
  <c r="P348" i="6"/>
  <c r="BD347" i="6"/>
  <c r="J347" i="6"/>
  <c r="BX346" i="6"/>
  <c r="BB346" i="6"/>
  <c r="AD346" i="6"/>
  <c r="BZ345" i="6"/>
  <c r="AL345" i="6"/>
  <c r="BX343" i="6"/>
  <c r="BD343" i="6"/>
  <c r="AJ343" i="6"/>
  <c r="P343" i="6"/>
  <c r="BB341" i="6"/>
  <c r="N341" i="6"/>
  <c r="CJ363" i="6"/>
  <c r="BJ363" i="6"/>
  <c r="AD363" i="6"/>
  <c r="AN361" i="6"/>
  <c r="BX359" i="6"/>
  <c r="AR359" i="6"/>
  <c r="CB357" i="6"/>
  <c r="BB357" i="6"/>
  <c r="V357" i="6"/>
  <c r="CF355" i="6"/>
  <c r="AF355" i="6"/>
  <c r="BT353" i="6"/>
  <c r="BH351" i="6"/>
  <c r="J351" i="6"/>
  <c r="AR350" i="6"/>
  <c r="BZ349" i="6"/>
  <c r="AB349" i="6"/>
  <c r="BJ348" i="6"/>
  <c r="AL348" i="6"/>
  <c r="BZ347" i="6"/>
  <c r="AF347" i="6"/>
  <c r="CH344" i="6"/>
  <c r="AT344" i="6"/>
  <c r="BD364" i="6"/>
  <c r="X364" i="6"/>
  <c r="C363" i="6"/>
  <c r="BH362" i="6"/>
  <c r="B362" i="6"/>
  <c r="BR360" i="6"/>
  <c r="AL360" i="6"/>
  <c r="L360" i="6"/>
  <c r="AV358" i="6"/>
  <c r="P358" i="6"/>
  <c r="CF356" i="6"/>
  <c r="AZ356" i="6"/>
  <c r="CJ354" i="6"/>
  <c r="BJ354" i="6"/>
  <c r="AF354" i="6"/>
  <c r="P353" i="6"/>
  <c r="CB352" i="6"/>
  <c r="BP350" i="6"/>
  <c r="AZ349" i="6"/>
  <c r="CH348" i="6"/>
  <c r="BB347" i="6"/>
  <c r="AB346" i="6"/>
  <c r="BX345" i="6"/>
  <c r="BD345" i="6"/>
  <c r="AJ345" i="6"/>
  <c r="P345" i="6"/>
  <c r="CH363" i="6"/>
  <c r="BH363" i="6"/>
  <c r="AB363" i="6"/>
  <c r="B363" i="6"/>
  <c r="BL361" i="6"/>
  <c r="AL361" i="6"/>
  <c r="BP359" i="6"/>
  <c r="P359" i="6"/>
  <c r="BZ357" i="6"/>
  <c r="AT357" i="6"/>
  <c r="T357" i="6"/>
  <c r="BD355" i="6"/>
  <c r="X355" i="6"/>
  <c r="BR353" i="6"/>
  <c r="AN353" i="6"/>
  <c r="X352" i="6"/>
  <c r="CJ351" i="6"/>
  <c r="BX349" i="6"/>
  <c r="BH348" i="6"/>
  <c r="AJ348" i="6"/>
  <c r="J348" i="6"/>
  <c r="BX347" i="6"/>
  <c r="AD347" i="6"/>
  <c r="CF344" i="6"/>
  <c r="BL344" i="6"/>
  <c r="AR344" i="6"/>
  <c r="X344" i="6"/>
  <c r="CB364" i="6"/>
  <c r="BB364" i="6"/>
  <c r="V364" i="6"/>
  <c r="AF362" i="6"/>
  <c r="BP360" i="6"/>
  <c r="AJ360" i="6"/>
  <c r="J360" i="6"/>
  <c r="BT358" i="6"/>
  <c r="AT358" i="6"/>
  <c r="N358" i="6"/>
  <c r="BX356" i="6"/>
  <c r="X356" i="6"/>
  <c r="CH354" i="6"/>
  <c r="AD354" i="6"/>
  <c r="N353" i="6"/>
  <c r="AV352" i="6"/>
  <c r="CF351" i="6"/>
  <c r="AF351" i="6"/>
  <c r="V349" i="6"/>
  <c r="CF348" i="6"/>
  <c r="AZ347" i="6"/>
  <c r="BR346" i="6"/>
  <c r="AV346" i="6"/>
  <c r="BB345" i="6"/>
  <c r="N345" i="6"/>
  <c r="C344" i="6"/>
  <c r="BT343" i="6"/>
  <c r="AZ343" i="6"/>
  <c r="AF343" i="6"/>
  <c r="CF363" i="6"/>
  <c r="AZ363" i="6"/>
  <c r="CJ361" i="6"/>
  <c r="BJ361" i="6"/>
  <c r="AD361" i="6"/>
  <c r="AN359" i="6"/>
  <c r="BX357" i="6"/>
  <c r="AR357" i="6"/>
  <c r="CB355" i="6"/>
  <c r="BB355" i="6"/>
  <c r="V355" i="6"/>
  <c r="BB354" i="6"/>
  <c r="AL353" i="6"/>
  <c r="BT352" i="6"/>
  <c r="V352" i="6"/>
  <c r="BD351" i="6"/>
  <c r="AN350" i="6"/>
  <c r="J350" i="6"/>
  <c r="AB347" i="6"/>
  <c r="BJ344" i="6"/>
  <c r="BZ364" i="6"/>
  <c r="AZ364" i="6"/>
  <c r="T364" i="6"/>
  <c r="BD362" i="6"/>
  <c r="AD362" i="6"/>
  <c r="C361" i="6"/>
  <c r="BH360" i="6"/>
  <c r="BR358" i="6"/>
  <c r="AL358" i="6"/>
  <c r="L358" i="6"/>
  <c r="AV356" i="6"/>
  <c r="P356" i="6"/>
  <c r="CF354" i="6"/>
  <c r="AB354" i="6"/>
  <c r="C354" i="6"/>
  <c r="BJ353" i="6"/>
  <c r="L353" i="6"/>
  <c r="AT352" i="6"/>
  <c r="CB351" i="6"/>
  <c r="AD351" i="6"/>
  <c r="BL350" i="6"/>
  <c r="AV349" i="6"/>
  <c r="AD348" i="6"/>
  <c r="BP346" i="6"/>
  <c r="AT346" i="6"/>
  <c r="X346" i="6"/>
  <c r="C346" i="6"/>
  <c r="BT345" i="6"/>
  <c r="AZ345" i="6"/>
  <c r="AF345" i="6"/>
  <c r="L345" i="6"/>
  <c r="AL364" i="6"/>
  <c r="AN362" i="6"/>
  <c r="AR361" i="6"/>
  <c r="AV360" i="6"/>
  <c r="AT359" i="6"/>
  <c r="B357" i="6"/>
  <c r="AV354" i="6"/>
  <c r="BD353" i="6"/>
  <c r="BL352" i="6"/>
  <c r="T352" i="6"/>
  <c r="BT351" i="6"/>
  <c r="AB351" i="6"/>
  <c r="CB350" i="6"/>
  <c r="CJ349" i="6"/>
  <c r="AV348" i="6"/>
  <c r="P346" i="6"/>
  <c r="BR345" i="6"/>
  <c r="AV344" i="6"/>
  <c r="CF343" i="6"/>
  <c r="BH343" i="6"/>
  <c r="J343" i="6"/>
  <c r="BZ342" i="6"/>
  <c r="AJ342" i="6"/>
  <c r="BJ341" i="6"/>
  <c r="T341" i="6"/>
  <c r="CJ340" i="6"/>
  <c r="BP340" i="6"/>
  <c r="AV340" i="6"/>
  <c r="AB340" i="6"/>
  <c r="CH338" i="6"/>
  <c r="AT338" i="6"/>
  <c r="CF336" i="6"/>
  <c r="BL336" i="6"/>
  <c r="AR336" i="6"/>
  <c r="X336" i="6"/>
  <c r="BJ334" i="6"/>
  <c r="V334" i="6"/>
  <c r="BX364" i="6"/>
  <c r="CB363" i="6"/>
  <c r="BZ362" i="6"/>
  <c r="CB360" i="6"/>
  <c r="CF359" i="6"/>
  <c r="AL359" i="6"/>
  <c r="CJ358" i="6"/>
  <c r="AJ358" i="6"/>
  <c r="CH357" i="6"/>
  <c r="AN357" i="6"/>
  <c r="AR356" i="6"/>
  <c r="C355" i="6"/>
  <c r="J354" i="6"/>
  <c r="X351" i="6"/>
  <c r="AD350" i="6"/>
  <c r="AL349" i="6"/>
  <c r="AR346" i="6"/>
  <c r="BT344" i="6"/>
  <c r="BD342" i="6"/>
  <c r="N342" i="6"/>
  <c r="AN341" i="6"/>
  <c r="BX339" i="6"/>
  <c r="BD339" i="6"/>
  <c r="AJ339" i="6"/>
  <c r="P339" i="6"/>
  <c r="BB337" i="6"/>
  <c r="N337" i="6"/>
  <c r="AJ364" i="6"/>
  <c r="AN363" i="6"/>
  <c r="AL362" i="6"/>
  <c r="B355" i="6"/>
  <c r="AT354" i="6"/>
  <c r="B354" i="6"/>
  <c r="BB353" i="6"/>
  <c r="J353" i="6"/>
  <c r="BJ352" i="6"/>
  <c r="BR351" i="6"/>
  <c r="BZ350" i="6"/>
  <c r="CH349" i="6"/>
  <c r="B349" i="6"/>
  <c r="AT348" i="6"/>
  <c r="N346" i="6"/>
  <c r="BP345" i="6"/>
  <c r="AD343" i="6"/>
  <c r="BX342" i="6"/>
  <c r="BH341" i="6"/>
  <c r="CH340" i="6"/>
  <c r="AT340" i="6"/>
  <c r="CF338" i="6"/>
  <c r="BL338" i="6"/>
  <c r="AR338" i="6"/>
  <c r="X338" i="6"/>
  <c r="BJ336" i="6"/>
  <c r="BT363" i="6"/>
  <c r="BX362" i="6"/>
  <c r="CB361" i="6"/>
  <c r="AB361" i="6"/>
  <c r="BZ360" i="6"/>
  <c r="AF360" i="6"/>
  <c r="AJ359" i="6"/>
  <c r="CH358" i="6"/>
  <c r="CF357" i="6"/>
  <c r="AL357" i="6"/>
  <c r="CJ356" i="6"/>
  <c r="AJ356" i="6"/>
  <c r="C356" i="6"/>
  <c r="AN355" i="6"/>
  <c r="L352" i="6"/>
  <c r="T351" i="6"/>
  <c r="AB350" i="6"/>
  <c r="AJ349" i="6"/>
  <c r="BL347" i="6"/>
  <c r="X347" i="6"/>
  <c r="CB346" i="6"/>
  <c r="AN345" i="6"/>
  <c r="BR344" i="6"/>
  <c r="AN344" i="6"/>
  <c r="P344" i="6"/>
  <c r="BB342" i="6"/>
  <c r="L342" i="6"/>
  <c r="CB341" i="6"/>
  <c r="AL341" i="6"/>
  <c r="BB339" i="6"/>
  <c r="N339" i="6"/>
  <c r="C338" i="6"/>
  <c r="BT337" i="6"/>
  <c r="AZ337" i="6"/>
  <c r="AF337" i="6"/>
  <c r="L337" i="6"/>
  <c r="BR335" i="6"/>
  <c r="AD335" i="6"/>
  <c r="AF363" i="6"/>
  <c r="BZ355" i="6"/>
  <c r="AR354" i="6"/>
  <c r="CH353" i="6"/>
  <c r="AZ353" i="6"/>
  <c r="C353" i="6"/>
  <c r="BH352" i="6"/>
  <c r="BP351" i="6"/>
  <c r="BT349" i="6"/>
  <c r="CB348" i="6"/>
  <c r="AR348" i="6"/>
  <c r="BH347" i="6"/>
  <c r="T347" i="6"/>
  <c r="L346" i="6"/>
  <c r="CB343" i="6"/>
  <c r="BB343" i="6"/>
  <c r="AB343" i="6"/>
  <c r="AF342" i="6"/>
  <c r="P341" i="6"/>
  <c r="CF340" i="6"/>
  <c r="BL340" i="6"/>
  <c r="AR340" i="6"/>
  <c r="X340" i="6"/>
  <c r="BJ338" i="6"/>
  <c r="V338" i="6"/>
  <c r="B338" i="6"/>
  <c r="BT364" i="6"/>
  <c r="BR363" i="6"/>
  <c r="X363" i="6"/>
  <c r="V362" i="6"/>
  <c r="BZ361" i="6"/>
  <c r="BX360" i="6"/>
  <c r="AD360" i="6"/>
  <c r="CB359" i="6"/>
  <c r="AB359" i="6"/>
  <c r="BZ358" i="6"/>
  <c r="AF358" i="6"/>
  <c r="AJ357" i="6"/>
  <c r="AL355" i="6"/>
  <c r="B353" i="6"/>
  <c r="J352" i="6"/>
  <c r="BL351" i="6"/>
  <c r="C348" i="6"/>
  <c r="BZ346" i="6"/>
  <c r="AN346" i="6"/>
  <c r="J346" i="6"/>
  <c r="BP344" i="6"/>
  <c r="AL344" i="6"/>
  <c r="N344" i="6"/>
  <c r="AZ342" i="6"/>
  <c r="J342" i="6"/>
  <c r="BZ341" i="6"/>
  <c r="AJ341" i="6"/>
  <c r="C340" i="6"/>
  <c r="BT339" i="6"/>
  <c r="AZ339" i="6"/>
  <c r="AF339" i="6"/>
  <c r="L339" i="6"/>
  <c r="BT356" i="6"/>
  <c r="BX355" i="6"/>
  <c r="BB351" i="6"/>
  <c r="BJ350" i="6"/>
  <c r="BR349" i="6"/>
  <c r="BZ348" i="6"/>
  <c r="B348" i="6"/>
  <c r="B346" i="6"/>
  <c r="BL345" i="6"/>
  <c r="AD345" i="6"/>
  <c r="C345" i="6"/>
  <c r="BZ343" i="6"/>
  <c r="BT342" i="6"/>
  <c r="AD342" i="6"/>
  <c r="BD341" i="6"/>
  <c r="BL364" i="6"/>
  <c r="BP361" i="6"/>
  <c r="B361" i="6"/>
  <c r="P357" i="6"/>
  <c r="AT356" i="6"/>
  <c r="V354" i="6"/>
  <c r="AJ353" i="6"/>
  <c r="B350" i="6"/>
  <c r="P349" i="6"/>
  <c r="J344" i="6"/>
  <c r="BL343" i="6"/>
  <c r="V343" i="6"/>
  <c r="AT342" i="6"/>
  <c r="BR341" i="6"/>
  <c r="BP339" i="6"/>
  <c r="J339" i="6"/>
  <c r="BZ337" i="6"/>
  <c r="AV337" i="6"/>
  <c r="AL336" i="6"/>
  <c r="P336" i="6"/>
  <c r="BL334" i="6"/>
  <c r="BR333" i="6"/>
  <c r="AD333" i="6"/>
  <c r="J333" i="6"/>
  <c r="CJ331" i="6"/>
  <c r="BP331" i="6"/>
  <c r="AV331" i="6"/>
  <c r="AB331" i="6"/>
  <c r="CH329" i="6"/>
  <c r="AT329" i="6"/>
  <c r="CF327" i="6"/>
  <c r="BL327" i="6"/>
  <c r="AR327" i="6"/>
  <c r="X327" i="6"/>
  <c r="T363" i="6"/>
  <c r="BH361" i="6"/>
  <c r="AV359" i="6"/>
  <c r="AF356" i="6"/>
  <c r="BJ355" i="6"/>
  <c r="BT354" i="6"/>
  <c r="BP352" i="6"/>
  <c r="AL351" i="6"/>
  <c r="CF347" i="6"/>
  <c r="BH346" i="6"/>
  <c r="AV345" i="6"/>
  <c r="AZ344" i="6"/>
  <c r="CB342" i="6"/>
  <c r="AR342" i="6"/>
  <c r="P342" i="6"/>
  <c r="BJ340" i="6"/>
  <c r="AJ340" i="6"/>
  <c r="J340" i="6"/>
  <c r="BT338" i="6"/>
  <c r="AN338" i="6"/>
  <c r="N338" i="6"/>
  <c r="V337" i="6"/>
  <c r="CH336" i="6"/>
  <c r="BH336" i="6"/>
  <c r="BH335" i="6"/>
  <c r="AL335" i="6"/>
  <c r="P335" i="6"/>
  <c r="CF334" i="6"/>
  <c r="T334" i="6"/>
  <c r="BZ332" i="6"/>
  <c r="AL332" i="6"/>
  <c r="BX330" i="6"/>
  <c r="BD330" i="6"/>
  <c r="AJ330" i="6"/>
  <c r="P330" i="6"/>
  <c r="BJ364" i="6"/>
  <c r="C364" i="6"/>
  <c r="N357" i="6"/>
  <c r="N349" i="6"/>
  <c r="CB347" i="6"/>
  <c r="P347" i="6"/>
  <c r="CJ345" i="6"/>
  <c r="CJ344" i="6"/>
  <c r="BJ343" i="6"/>
  <c r="T343" i="6"/>
  <c r="BP341" i="6"/>
  <c r="AF341" i="6"/>
  <c r="AN339" i="6"/>
  <c r="BX337" i="6"/>
  <c r="AT337" i="6"/>
  <c r="AJ336" i="6"/>
  <c r="N336" i="6"/>
  <c r="AN334" i="6"/>
  <c r="CJ333" i="6"/>
  <c r="BP333" i="6"/>
  <c r="AV333" i="6"/>
  <c r="AB333" i="6"/>
  <c r="CH331" i="6"/>
  <c r="AT331" i="6"/>
  <c r="CF329" i="6"/>
  <c r="BL329" i="6"/>
  <c r="AR329" i="6"/>
  <c r="X329" i="6"/>
  <c r="B364" i="6"/>
  <c r="L363" i="6"/>
  <c r="CJ360" i="6"/>
  <c r="P360" i="6"/>
  <c r="BD358" i="6"/>
  <c r="AD356" i="6"/>
  <c r="BH355" i="6"/>
  <c r="BR354" i="6"/>
  <c r="N354" i="6"/>
  <c r="C352" i="6"/>
  <c r="AN348" i="6"/>
  <c r="BT347" i="6"/>
  <c r="AT345" i="6"/>
  <c r="C341" i="6"/>
  <c r="BH340" i="6"/>
  <c r="B340" i="6"/>
  <c r="BR338" i="6"/>
  <c r="AL338" i="6"/>
  <c r="L338" i="6"/>
  <c r="BR337" i="6"/>
  <c r="T337" i="6"/>
  <c r="CB335" i="6"/>
  <c r="AJ335" i="6"/>
  <c r="N335" i="6"/>
  <c r="BH334" i="6"/>
  <c r="BX332" i="6"/>
  <c r="BD332" i="6"/>
  <c r="AJ332" i="6"/>
  <c r="P332" i="6"/>
  <c r="BB330" i="6"/>
  <c r="N330" i="6"/>
  <c r="BH364" i="6"/>
  <c r="AZ355" i="6"/>
  <c r="AF353" i="6"/>
  <c r="P351" i="6"/>
  <c r="BP349" i="6"/>
  <c r="L349" i="6"/>
  <c r="N347" i="6"/>
  <c r="CH345" i="6"/>
  <c r="B344" i="6"/>
  <c r="BR342" i="6"/>
  <c r="AD341" i="6"/>
  <c r="B341" i="6"/>
  <c r="BL339" i="6"/>
  <c r="AL339" i="6"/>
  <c r="AR337" i="6"/>
  <c r="CB336" i="6"/>
  <c r="L336" i="6"/>
  <c r="L335" i="6"/>
  <c r="CB334" i="6"/>
  <c r="AL334" i="6"/>
  <c r="CH333" i="6"/>
  <c r="AT333" i="6"/>
  <c r="CF331" i="6"/>
  <c r="BL331" i="6"/>
  <c r="AR331" i="6"/>
  <c r="X331" i="6"/>
  <c r="J363" i="6"/>
  <c r="T362" i="6"/>
  <c r="X359" i="6"/>
  <c r="BB358" i="6"/>
  <c r="BL357" i="6"/>
  <c r="BP354" i="6"/>
  <c r="L354" i="6"/>
  <c r="BZ351" i="6"/>
  <c r="AV350" i="6"/>
  <c r="AB348" i="6"/>
  <c r="BR347" i="6"/>
  <c r="BD346" i="6"/>
  <c r="AR345" i="6"/>
  <c r="CB344" i="6"/>
  <c r="AJ344" i="6"/>
  <c r="AV343" i="6"/>
  <c r="AN342" i="6"/>
  <c r="AF340" i="6"/>
  <c r="BP338" i="6"/>
  <c r="AJ338" i="6"/>
  <c r="J338" i="6"/>
  <c r="BP337" i="6"/>
  <c r="BD336" i="6"/>
  <c r="BZ335" i="6"/>
  <c r="BD335" i="6"/>
  <c r="P334" i="6"/>
  <c r="BB332" i="6"/>
  <c r="N332" i="6"/>
  <c r="C331" i="6"/>
  <c r="BT330" i="6"/>
  <c r="AZ330" i="6"/>
  <c r="AF330" i="6"/>
  <c r="L330" i="6"/>
  <c r="BP363" i="6"/>
  <c r="N356" i="6"/>
  <c r="AR355" i="6"/>
  <c r="AD353" i="6"/>
  <c r="AR352" i="6"/>
  <c r="N351" i="6"/>
  <c r="J349" i="6"/>
  <c r="L347" i="6"/>
  <c r="CF345" i="6"/>
  <c r="BP342" i="6"/>
  <c r="C342" i="6"/>
  <c r="BL341" i="6"/>
  <c r="AB341" i="6"/>
  <c r="CJ339" i="6"/>
  <c r="BJ339" i="6"/>
  <c r="AD339" i="6"/>
  <c r="BZ336" i="6"/>
  <c r="AF336" i="6"/>
  <c r="J336" i="6"/>
  <c r="AF335" i="6"/>
  <c r="J335" i="6"/>
  <c r="BZ334" i="6"/>
  <c r="AJ334" i="6"/>
  <c r="CF333" i="6"/>
  <c r="BL333" i="6"/>
  <c r="AR333" i="6"/>
  <c r="X333" i="6"/>
  <c r="AR364" i="6"/>
  <c r="T361" i="6"/>
  <c r="CH359" i="6"/>
  <c r="BD356" i="6"/>
  <c r="X354" i="6"/>
  <c r="CF350" i="6"/>
  <c r="BJ349" i="6"/>
  <c r="B343" i="6"/>
  <c r="AV342" i="6"/>
  <c r="CH341" i="6"/>
  <c r="BX340" i="6"/>
  <c r="AD340" i="6"/>
  <c r="CB339" i="6"/>
  <c r="AB339" i="6"/>
  <c r="BZ338" i="6"/>
  <c r="AF338" i="6"/>
  <c r="AL337" i="6"/>
  <c r="AN335" i="6"/>
  <c r="C335" i="6"/>
  <c r="BD334" i="6"/>
  <c r="AB334" i="6"/>
  <c r="CB331" i="6"/>
  <c r="BB331" i="6"/>
  <c r="V331" i="6"/>
  <c r="AN329" i="6"/>
  <c r="CF328" i="6"/>
  <c r="BP327" i="6"/>
  <c r="BT326" i="6"/>
  <c r="AD326" i="6"/>
  <c r="J326" i="6"/>
  <c r="CJ324" i="6"/>
  <c r="BP324" i="6"/>
  <c r="AV324" i="6"/>
  <c r="AB324" i="6"/>
  <c r="CH322" i="6"/>
  <c r="AT322" i="6"/>
  <c r="CF320" i="6"/>
  <c r="BL320" i="6"/>
  <c r="AR320" i="6"/>
  <c r="X320" i="6"/>
  <c r="AT363" i="6"/>
  <c r="P362" i="6"/>
  <c r="BZ359" i="6"/>
  <c r="BP358" i="6"/>
  <c r="CJ352" i="6"/>
  <c r="BX351" i="6"/>
  <c r="CB345" i="6"/>
  <c r="AD344" i="6"/>
  <c r="BP335" i="6"/>
  <c r="B335" i="6"/>
  <c r="BB333" i="6"/>
  <c r="T333" i="6"/>
  <c r="AV332" i="6"/>
  <c r="V332" i="6"/>
  <c r="CF330" i="6"/>
  <c r="BJ329" i="6"/>
  <c r="P329" i="6"/>
  <c r="BJ328" i="6"/>
  <c r="T328" i="6"/>
  <c r="CJ327" i="6"/>
  <c r="AT327" i="6"/>
  <c r="C327" i="6"/>
  <c r="BZ325" i="6"/>
  <c r="AL325" i="6"/>
  <c r="BX323" i="6"/>
  <c r="BD323" i="6"/>
  <c r="AJ323" i="6"/>
  <c r="BL359" i="6"/>
  <c r="CB353" i="6"/>
  <c r="AV347" i="6"/>
  <c r="BL346" i="6"/>
  <c r="J345" i="6"/>
  <c r="AL342" i="6"/>
  <c r="CF341" i="6"/>
  <c r="V340" i="6"/>
  <c r="BZ339" i="6"/>
  <c r="BX338" i="6"/>
  <c r="AD338" i="6"/>
  <c r="CB337" i="6"/>
  <c r="AJ337" i="6"/>
  <c r="CJ336" i="6"/>
  <c r="AV336" i="6"/>
  <c r="BB334" i="6"/>
  <c r="CB333" i="6"/>
  <c r="BZ331" i="6"/>
  <c r="AZ331" i="6"/>
  <c r="T331" i="6"/>
  <c r="CJ329" i="6"/>
  <c r="AL329" i="6"/>
  <c r="AN328" i="6"/>
  <c r="B327" i="6"/>
  <c r="BR326" i="6"/>
  <c r="AB326" i="6"/>
  <c r="CH324" i="6"/>
  <c r="AT324" i="6"/>
  <c r="CF322" i="6"/>
  <c r="BL322" i="6"/>
  <c r="AR363" i="6"/>
  <c r="N362" i="6"/>
  <c r="BD357" i="6"/>
  <c r="P355" i="6"/>
  <c r="CH352" i="6"/>
  <c r="BL348" i="6"/>
  <c r="B345" i="6"/>
  <c r="AB344" i="6"/>
  <c r="AT343" i="6"/>
  <c r="CJ342" i="6"/>
  <c r="BX341" i="6"/>
  <c r="AD337" i="6"/>
  <c r="AB335" i="6"/>
  <c r="AZ333" i="6"/>
  <c r="CB332" i="6"/>
  <c r="AT332" i="6"/>
  <c r="T332" i="6"/>
  <c r="X330" i="6"/>
  <c r="BH329" i="6"/>
  <c r="N329" i="6"/>
  <c r="BH328" i="6"/>
  <c r="CH327" i="6"/>
  <c r="V327" i="6"/>
  <c r="AV326" i="6"/>
  <c r="BX325" i="6"/>
  <c r="BD325" i="6"/>
  <c r="AJ325" i="6"/>
  <c r="P325" i="6"/>
  <c r="BB323" i="6"/>
  <c r="N323" i="6"/>
  <c r="C322" i="6"/>
  <c r="BT321" i="6"/>
  <c r="AZ321" i="6"/>
  <c r="AF321" i="6"/>
  <c r="AN364" i="6"/>
  <c r="J361" i="6"/>
  <c r="BJ359" i="6"/>
  <c r="AZ358" i="6"/>
  <c r="L356" i="6"/>
  <c r="BZ353" i="6"/>
  <c r="BD349" i="6"/>
  <c r="BD348" i="6"/>
  <c r="AT347" i="6"/>
  <c r="BJ346" i="6"/>
  <c r="BZ344" i="6"/>
  <c r="X341" i="6"/>
  <c r="BT340" i="6"/>
  <c r="T340" i="6"/>
  <c r="BR339" i="6"/>
  <c r="X339" i="6"/>
  <c r="AB338" i="6"/>
  <c r="BX336" i="6"/>
  <c r="AT336" i="6"/>
  <c r="CJ334" i="6"/>
  <c r="AZ334" i="6"/>
  <c r="X334" i="6"/>
  <c r="BZ333" i="6"/>
  <c r="BT332" i="6"/>
  <c r="BX331" i="6"/>
  <c r="AJ329" i="6"/>
  <c r="CB328" i="6"/>
  <c r="AL328" i="6"/>
  <c r="BP326" i="6"/>
  <c r="CF324" i="6"/>
  <c r="BL324" i="6"/>
  <c r="AR324" i="6"/>
  <c r="X324" i="6"/>
  <c r="BJ322" i="6"/>
  <c r="V363" i="6"/>
  <c r="L362" i="6"/>
  <c r="N355" i="6"/>
  <c r="CF352" i="6"/>
  <c r="BH350" i="6"/>
  <c r="AL346" i="6"/>
  <c r="BJ345" i="6"/>
  <c r="V344" i="6"/>
  <c r="AR343" i="6"/>
  <c r="CH342" i="6"/>
  <c r="AB342" i="6"/>
  <c r="BH338" i="6"/>
  <c r="AB337" i="6"/>
  <c r="BL335" i="6"/>
  <c r="P333" i="6"/>
  <c r="AR332" i="6"/>
  <c r="L332" i="6"/>
  <c r="CB330" i="6"/>
  <c r="AV330" i="6"/>
  <c r="V330" i="6"/>
  <c r="L329" i="6"/>
  <c r="P328" i="6"/>
  <c r="BJ327" i="6"/>
  <c r="T327" i="6"/>
  <c r="CJ326" i="6"/>
  <c r="AT326" i="6"/>
  <c r="BB325" i="6"/>
  <c r="N325" i="6"/>
  <c r="C324" i="6"/>
  <c r="BT323" i="6"/>
  <c r="AZ323" i="6"/>
  <c r="BH359" i="6"/>
  <c r="AD358" i="6"/>
  <c r="J356" i="6"/>
  <c r="BX353" i="6"/>
  <c r="AZ351" i="6"/>
  <c r="AR347" i="6"/>
  <c r="BX344" i="6"/>
  <c r="CF342" i="6"/>
  <c r="BT341" i="6"/>
  <c r="V341" i="6"/>
  <c r="BR340" i="6"/>
  <c r="V339" i="6"/>
  <c r="T338" i="6"/>
  <c r="BL337" i="6"/>
  <c r="CH334" i="6"/>
  <c r="N334" i="6"/>
  <c r="BX333" i="6"/>
  <c r="BR332" i="6"/>
  <c r="P331" i="6"/>
  <c r="CB329" i="6"/>
  <c r="BZ328" i="6"/>
  <c r="AJ328" i="6"/>
  <c r="N328" i="6"/>
  <c r="AN327" i="6"/>
  <c r="X357" i="6"/>
  <c r="AJ355" i="6"/>
  <c r="BH353" i="6"/>
  <c r="J337" i="6"/>
  <c r="AZ336" i="6"/>
  <c r="CH335" i="6"/>
  <c r="L331" i="6"/>
  <c r="BJ330" i="6"/>
  <c r="J330" i="6"/>
  <c r="BP329" i="6"/>
  <c r="AB329" i="6"/>
  <c r="AL327" i="6"/>
  <c r="J327" i="6"/>
  <c r="AJ326" i="6"/>
  <c r="C326" i="6"/>
  <c r="AN325" i="6"/>
  <c r="BR323" i="6"/>
  <c r="AR323" i="6"/>
  <c r="CB322" i="6"/>
  <c r="BD322" i="6"/>
  <c r="L322" i="6"/>
  <c r="L321" i="6"/>
  <c r="CB320" i="6"/>
  <c r="AL320" i="6"/>
  <c r="CH319" i="6"/>
  <c r="AT319" i="6"/>
  <c r="CF317" i="6"/>
  <c r="BL317" i="6"/>
  <c r="AR317" i="6"/>
  <c r="X317" i="6"/>
  <c r="BJ315" i="6"/>
  <c r="V315" i="6"/>
  <c r="B315" i="6"/>
  <c r="CB313" i="6"/>
  <c r="BH313" i="6"/>
  <c r="AN313" i="6"/>
  <c r="T313" i="6"/>
  <c r="P364" i="6"/>
  <c r="BB360" i="6"/>
  <c r="C357" i="6"/>
  <c r="AB352" i="6"/>
  <c r="V350" i="6"/>
  <c r="BP348" i="6"/>
  <c r="BH345" i="6"/>
  <c r="BD344" i="6"/>
  <c r="BH342" i="6"/>
  <c r="CB340" i="6"/>
  <c r="N340" i="6"/>
  <c r="AR339" i="6"/>
  <c r="BB338" i="6"/>
  <c r="CF337" i="6"/>
  <c r="X335" i="6"/>
  <c r="BR334" i="6"/>
  <c r="L334" i="6"/>
  <c r="BH333" i="6"/>
  <c r="L333" i="6"/>
  <c r="BH332" i="6"/>
  <c r="AV328" i="6"/>
  <c r="L328" i="6"/>
  <c r="BJ326" i="6"/>
  <c r="B326" i="6"/>
  <c r="BR324" i="6"/>
  <c r="AL324" i="6"/>
  <c r="L324" i="6"/>
  <c r="BZ321" i="6"/>
  <c r="BD321" i="6"/>
  <c r="P320" i="6"/>
  <c r="BB318" i="6"/>
  <c r="N318" i="6"/>
  <c r="C317" i="6"/>
  <c r="BT316" i="6"/>
  <c r="AZ316" i="6"/>
  <c r="AF316" i="6"/>
  <c r="L316" i="6"/>
  <c r="BR314" i="6"/>
  <c r="BB362" i="6"/>
  <c r="C359" i="6"/>
  <c r="CJ346" i="6"/>
  <c r="AN343" i="6"/>
  <c r="AN336" i="6"/>
  <c r="CF335" i="6"/>
  <c r="AZ332" i="6"/>
  <c r="BD331" i="6"/>
  <c r="J331" i="6"/>
  <c r="BH330" i="6"/>
  <c r="BD329" i="6"/>
  <c r="BX328" i="6"/>
  <c r="BT327" i="6"/>
  <c r="AJ327" i="6"/>
  <c r="BL325" i="6"/>
  <c r="AF325" i="6"/>
  <c r="BP323" i="6"/>
  <c r="P323" i="6"/>
  <c r="BZ322" i="6"/>
  <c r="BB322" i="6"/>
  <c r="AF322" i="6"/>
  <c r="J322" i="6"/>
  <c r="BB321" i="6"/>
  <c r="J321" i="6"/>
  <c r="BZ320" i="6"/>
  <c r="AJ320" i="6"/>
  <c r="CF319" i="6"/>
  <c r="BL319" i="6"/>
  <c r="AR319" i="6"/>
  <c r="X319" i="6"/>
  <c r="BJ317" i="6"/>
  <c r="V317" i="6"/>
  <c r="B317" i="6"/>
  <c r="CB315" i="6"/>
  <c r="BH315" i="6"/>
  <c r="AN315" i="6"/>
  <c r="T315" i="6"/>
  <c r="N364" i="6"/>
  <c r="AZ360" i="6"/>
  <c r="B359" i="6"/>
  <c r="BR356" i="6"/>
  <c r="T355" i="6"/>
  <c r="X348" i="6"/>
  <c r="BB344" i="6"/>
  <c r="AZ341" i="6"/>
  <c r="BZ340" i="6"/>
  <c r="L340" i="6"/>
  <c r="AZ338" i="6"/>
  <c r="BX335" i="6"/>
  <c r="V335" i="6"/>
  <c r="BP334" i="6"/>
  <c r="J334" i="6"/>
  <c r="C333" i="6"/>
  <c r="AT330" i="6"/>
  <c r="V329" i="6"/>
  <c r="AT328" i="6"/>
  <c r="J328" i="6"/>
  <c r="BH326" i="6"/>
  <c r="AF326" i="6"/>
  <c r="BJ324" i="6"/>
  <c r="AJ324" i="6"/>
  <c r="J324" i="6"/>
  <c r="L323" i="6"/>
  <c r="BX321" i="6"/>
  <c r="AD321" i="6"/>
  <c r="BD320" i="6"/>
  <c r="N320" i="6"/>
  <c r="C319" i="6"/>
  <c r="BT318" i="6"/>
  <c r="AZ318" i="6"/>
  <c r="AF318" i="6"/>
  <c r="L318" i="6"/>
  <c r="BR316" i="6"/>
  <c r="AD316" i="6"/>
  <c r="J316" i="6"/>
  <c r="CJ314" i="6"/>
  <c r="BP314" i="6"/>
  <c r="AV314" i="6"/>
  <c r="AB314" i="6"/>
  <c r="CH312" i="6"/>
  <c r="AZ362" i="6"/>
  <c r="L355" i="6"/>
  <c r="AT353" i="6"/>
  <c r="CH346" i="6"/>
  <c r="AL343" i="6"/>
  <c r="BJ337" i="6"/>
  <c r="B333" i="6"/>
  <c r="B331" i="6"/>
  <c r="BB329" i="6"/>
  <c r="BR327" i="6"/>
  <c r="CJ325" i="6"/>
  <c r="BJ325" i="6"/>
  <c r="AD325" i="6"/>
  <c r="AN323" i="6"/>
  <c r="BX322" i="6"/>
  <c r="AZ322" i="6"/>
  <c r="AD322" i="6"/>
  <c r="BX320" i="6"/>
  <c r="BJ319" i="6"/>
  <c r="V319" i="6"/>
  <c r="B319" i="6"/>
  <c r="CB317" i="6"/>
  <c r="BH317" i="6"/>
  <c r="AN317" i="6"/>
  <c r="T317" i="6"/>
  <c r="BZ315" i="6"/>
  <c r="AL315" i="6"/>
  <c r="L364" i="6"/>
  <c r="BP356" i="6"/>
  <c r="V348" i="6"/>
  <c r="AB345" i="6"/>
  <c r="BD340" i="6"/>
  <c r="CH339" i="6"/>
  <c r="T339" i="6"/>
  <c r="AD336" i="6"/>
  <c r="T335" i="6"/>
  <c r="BD333" i="6"/>
  <c r="C332" i="6"/>
  <c r="AN331" i="6"/>
  <c r="AR330" i="6"/>
  <c r="T329" i="6"/>
  <c r="BT328" i="6"/>
  <c r="AR328" i="6"/>
  <c r="CH326" i="6"/>
  <c r="X326" i="6"/>
  <c r="C325" i="6"/>
  <c r="BH324" i="6"/>
  <c r="B324" i="6"/>
  <c r="J323" i="6"/>
  <c r="AB321" i="6"/>
  <c r="BB320" i="6"/>
  <c r="L320" i="6"/>
  <c r="BR318" i="6"/>
  <c r="AD318" i="6"/>
  <c r="J318" i="6"/>
  <c r="CJ316" i="6"/>
  <c r="BP316" i="6"/>
  <c r="AV316" i="6"/>
  <c r="AB316" i="6"/>
  <c r="CH361" i="6"/>
  <c r="AB358" i="6"/>
  <c r="AV351" i="6"/>
  <c r="CF346" i="6"/>
  <c r="AF344" i="6"/>
  <c r="BH337" i="6"/>
  <c r="BT335" i="6"/>
  <c r="B332" i="6"/>
  <c r="AZ329" i="6"/>
  <c r="BH327" i="6"/>
  <c r="AF327" i="6"/>
  <c r="CH325" i="6"/>
  <c r="BH325" i="6"/>
  <c r="AB325" i="6"/>
  <c r="B325" i="6"/>
  <c r="BL323" i="6"/>
  <c r="AL323" i="6"/>
  <c r="AB322" i="6"/>
  <c r="AF320" i="6"/>
  <c r="T353" i="6"/>
  <c r="AT350" i="6"/>
  <c r="P340" i="6"/>
  <c r="CJ338" i="6"/>
  <c r="BP336" i="6"/>
  <c r="BJ335" i="6"/>
  <c r="BX334" i="6"/>
  <c r="CH328" i="6"/>
  <c r="AB328" i="6"/>
  <c r="P327" i="6"/>
  <c r="N326" i="6"/>
  <c r="L325" i="6"/>
  <c r="P324" i="6"/>
  <c r="BP322" i="6"/>
  <c r="CH321" i="6"/>
  <c r="AV321" i="6"/>
  <c r="BT320" i="6"/>
  <c r="BX318" i="6"/>
  <c r="AR318" i="6"/>
  <c r="CB316" i="6"/>
  <c r="BB316" i="6"/>
  <c r="V316" i="6"/>
  <c r="AD315" i="6"/>
  <c r="CJ313" i="6"/>
  <c r="AR313" i="6"/>
  <c r="V313" i="6"/>
  <c r="CJ312" i="6"/>
  <c r="BX311" i="6"/>
  <c r="BD311" i="6"/>
  <c r="AJ311" i="6"/>
  <c r="P311" i="6"/>
  <c r="BB309" i="6"/>
  <c r="N309" i="6"/>
  <c r="C308" i="6"/>
  <c r="BT307" i="6"/>
  <c r="AZ307" i="6"/>
  <c r="AF307" i="6"/>
  <c r="L307" i="6"/>
  <c r="BR305" i="6"/>
  <c r="AD305" i="6"/>
  <c r="J305" i="6"/>
  <c r="CJ303" i="6"/>
  <c r="BP303" i="6"/>
  <c r="AV303" i="6"/>
  <c r="AB303" i="6"/>
  <c r="CH301" i="6"/>
  <c r="AT301" i="6"/>
  <c r="X361" i="6"/>
  <c r="BR352" i="6"/>
  <c r="AL350" i="6"/>
  <c r="CJ347" i="6"/>
  <c r="CH343" i="6"/>
  <c r="BJ342" i="6"/>
  <c r="L341" i="6"/>
  <c r="CF339" i="6"/>
  <c r="BB335" i="6"/>
  <c r="C334" i="6"/>
  <c r="AD332" i="6"/>
  <c r="BH331" i="6"/>
  <c r="BR330" i="6"/>
  <c r="BR328" i="6"/>
  <c r="BB326" i="6"/>
  <c r="BB324" i="6"/>
  <c r="T323" i="6"/>
  <c r="BR319" i="6"/>
  <c r="AL319" i="6"/>
  <c r="L319" i="6"/>
  <c r="AV317" i="6"/>
  <c r="P317" i="6"/>
  <c r="CF315" i="6"/>
  <c r="BB315" i="6"/>
  <c r="T314" i="6"/>
  <c r="AT312" i="6"/>
  <c r="CF310" i="6"/>
  <c r="BL310" i="6"/>
  <c r="AR310" i="6"/>
  <c r="X310" i="6"/>
  <c r="BJ308" i="6"/>
  <c r="V308" i="6"/>
  <c r="B308" i="6"/>
  <c r="CB306" i="6"/>
  <c r="BH306" i="6"/>
  <c r="AN306" i="6"/>
  <c r="T306" i="6"/>
  <c r="BZ304" i="6"/>
  <c r="AL304" i="6"/>
  <c r="BX302" i="6"/>
  <c r="BD302" i="6"/>
  <c r="BL363" i="6"/>
  <c r="BT355" i="6"/>
  <c r="X342" i="6"/>
  <c r="CB338" i="6"/>
  <c r="AZ335" i="6"/>
  <c r="B334" i="6"/>
  <c r="V333" i="6"/>
  <c r="C330" i="6"/>
  <c r="N327" i="6"/>
  <c r="AZ326" i="6"/>
  <c r="L326" i="6"/>
  <c r="J325" i="6"/>
  <c r="N324" i="6"/>
  <c r="CF321" i="6"/>
  <c r="AT321" i="6"/>
  <c r="BR320" i="6"/>
  <c r="BP318" i="6"/>
  <c r="P318" i="6"/>
  <c r="BZ316" i="6"/>
  <c r="AT316" i="6"/>
  <c r="T316" i="6"/>
  <c r="AB315" i="6"/>
  <c r="C315" i="6"/>
  <c r="BL314" i="6"/>
  <c r="CH313" i="6"/>
  <c r="BL313" i="6"/>
  <c r="BB311" i="6"/>
  <c r="N311" i="6"/>
  <c r="C310" i="6"/>
  <c r="BT309" i="6"/>
  <c r="AZ309" i="6"/>
  <c r="AF309" i="6"/>
  <c r="L309" i="6"/>
  <c r="BR307" i="6"/>
  <c r="AD307" i="6"/>
  <c r="J307" i="6"/>
  <c r="CJ305" i="6"/>
  <c r="BP305" i="6"/>
  <c r="AV305" i="6"/>
  <c r="AB305" i="6"/>
  <c r="CH303" i="6"/>
  <c r="AT303" i="6"/>
  <c r="V361" i="6"/>
  <c r="J358" i="6"/>
  <c r="X350" i="6"/>
  <c r="CH347" i="6"/>
  <c r="J341" i="6"/>
  <c r="BD337" i="6"/>
  <c r="N333" i="6"/>
  <c r="AB332" i="6"/>
  <c r="AL331" i="6"/>
  <c r="BP330" i="6"/>
  <c r="B330" i="6"/>
  <c r="BP328" i="6"/>
  <c r="BD327" i="6"/>
  <c r="AV325" i="6"/>
  <c r="AZ324" i="6"/>
  <c r="X322" i="6"/>
  <c r="P321" i="6"/>
  <c r="AN320" i="6"/>
  <c r="BP319" i="6"/>
  <c r="AJ319" i="6"/>
  <c r="J319" i="6"/>
  <c r="BT317" i="6"/>
  <c r="AT317" i="6"/>
  <c r="N317" i="6"/>
  <c r="AZ315" i="6"/>
  <c r="AN314" i="6"/>
  <c r="CF312" i="6"/>
  <c r="BL312" i="6"/>
  <c r="AR312" i="6"/>
  <c r="X312" i="6"/>
  <c r="BJ310" i="6"/>
  <c r="V310" i="6"/>
  <c r="B310" i="6"/>
  <c r="CB308" i="6"/>
  <c r="BH308" i="6"/>
  <c r="AN308" i="6"/>
  <c r="T308" i="6"/>
  <c r="BZ306" i="6"/>
  <c r="AL306" i="6"/>
  <c r="BX304" i="6"/>
  <c r="BD304" i="6"/>
  <c r="AJ304" i="6"/>
  <c r="P304" i="6"/>
  <c r="BB302" i="6"/>
  <c r="N302" i="6"/>
  <c r="C301" i="6"/>
  <c r="BT300" i="6"/>
  <c r="AZ300" i="6"/>
  <c r="AF300" i="6"/>
  <c r="L300" i="6"/>
  <c r="BL355" i="6"/>
  <c r="BP347" i="6"/>
  <c r="V342" i="6"/>
  <c r="BB336" i="6"/>
  <c r="BT334" i="6"/>
  <c r="CJ332" i="6"/>
  <c r="AF329" i="6"/>
  <c r="X328" i="6"/>
  <c r="L327" i="6"/>
  <c r="AR326" i="6"/>
  <c r="CJ323" i="6"/>
  <c r="BH322" i="6"/>
  <c r="V322" i="6"/>
  <c r="AR321" i="6"/>
  <c r="N321" i="6"/>
  <c r="BP320" i="6"/>
  <c r="AN318" i="6"/>
  <c r="BX316" i="6"/>
  <c r="AR316" i="6"/>
  <c r="BX315" i="6"/>
  <c r="CH314" i="6"/>
  <c r="BJ314" i="6"/>
  <c r="CF313" i="6"/>
  <c r="BJ313" i="6"/>
  <c r="P313" i="6"/>
  <c r="C312" i="6"/>
  <c r="BT311" i="6"/>
  <c r="AZ311" i="6"/>
  <c r="AF311" i="6"/>
  <c r="L311" i="6"/>
  <c r="BR309" i="6"/>
  <c r="AD309" i="6"/>
  <c r="J309" i="6"/>
  <c r="CJ307" i="6"/>
  <c r="BP307" i="6"/>
  <c r="AV307" i="6"/>
  <c r="AB307" i="6"/>
  <c r="CH305" i="6"/>
  <c r="AT305" i="6"/>
  <c r="CF303" i="6"/>
  <c r="BL303" i="6"/>
  <c r="AR303" i="6"/>
  <c r="X303" i="6"/>
  <c r="AV363" i="6"/>
  <c r="BD360" i="6"/>
  <c r="AN352" i="6"/>
  <c r="C350" i="6"/>
  <c r="AN347" i="6"/>
  <c r="X345" i="6"/>
  <c r="BH339" i="6"/>
  <c r="AV335" i="6"/>
  <c r="AJ331" i="6"/>
  <c r="BZ329" i="6"/>
  <c r="BB327" i="6"/>
  <c r="AT325" i="6"/>
  <c r="AV323" i="6"/>
  <c r="C320" i="6"/>
  <c r="BH319" i="6"/>
  <c r="BR317" i="6"/>
  <c r="AL317" i="6"/>
  <c r="L317" i="6"/>
  <c r="AL314" i="6"/>
  <c r="P314" i="6"/>
  <c r="AL313" i="6"/>
  <c r="BJ312" i="6"/>
  <c r="V312" i="6"/>
  <c r="B312" i="6"/>
  <c r="CB310" i="6"/>
  <c r="BH310" i="6"/>
  <c r="AN310" i="6"/>
  <c r="T310" i="6"/>
  <c r="BZ308" i="6"/>
  <c r="AL308" i="6"/>
  <c r="BX306" i="6"/>
  <c r="BD306" i="6"/>
  <c r="AJ306" i="6"/>
  <c r="P306" i="6"/>
  <c r="BB304" i="6"/>
  <c r="N304" i="6"/>
  <c r="AB360" i="6"/>
  <c r="AZ354" i="6"/>
  <c r="AT349" i="6"/>
  <c r="BR343" i="6"/>
  <c r="T342" i="6"/>
  <c r="BD338" i="6"/>
  <c r="AB336" i="6"/>
  <c r="AV334" i="6"/>
  <c r="CH332" i="6"/>
  <c r="AD329" i="6"/>
  <c r="V328" i="6"/>
  <c r="CF326" i="6"/>
  <c r="CF325" i="6"/>
  <c r="CH323" i="6"/>
  <c r="T322" i="6"/>
  <c r="CB321" i="6"/>
  <c r="AD320" i="6"/>
  <c r="B320" i="6"/>
  <c r="BL318" i="6"/>
  <c r="AL318" i="6"/>
  <c r="P316" i="6"/>
  <c r="X315" i="6"/>
  <c r="CF314" i="6"/>
  <c r="BH314" i="6"/>
  <c r="AJ313" i="6"/>
  <c r="N313" i="6"/>
  <c r="BR311" i="6"/>
  <c r="AD311" i="6"/>
  <c r="J311" i="6"/>
  <c r="CJ309" i="6"/>
  <c r="BP309" i="6"/>
  <c r="AV309" i="6"/>
  <c r="AB309" i="6"/>
  <c r="BD359" i="6"/>
  <c r="L351" i="6"/>
  <c r="AJ347" i="6"/>
  <c r="T344" i="6"/>
  <c r="BR336" i="6"/>
  <c r="CB325" i="6"/>
  <c r="AJ322" i="6"/>
  <c r="BL321" i="6"/>
  <c r="AV318" i="6"/>
  <c r="B318" i="6"/>
  <c r="AZ317" i="6"/>
  <c r="BD316" i="6"/>
  <c r="BD315" i="6"/>
  <c r="L315" i="6"/>
  <c r="J312" i="6"/>
  <c r="AL311" i="6"/>
  <c r="AF310" i="6"/>
  <c r="BH309" i="6"/>
  <c r="CJ308" i="6"/>
  <c r="BD308" i="6"/>
  <c r="AD308" i="6"/>
  <c r="C307" i="6"/>
  <c r="BR304" i="6"/>
  <c r="AR304" i="6"/>
  <c r="L304" i="6"/>
  <c r="BX303" i="6"/>
  <c r="BH302" i="6"/>
  <c r="J302" i="6"/>
  <c r="BX301" i="6"/>
  <c r="BB301" i="6"/>
  <c r="AF301" i="6"/>
  <c r="J301" i="6"/>
  <c r="BB300" i="6"/>
  <c r="BZ299" i="6"/>
  <c r="AL299" i="6"/>
  <c r="BX297" i="6"/>
  <c r="BD297" i="6"/>
  <c r="AJ297" i="6"/>
  <c r="P297" i="6"/>
  <c r="BB295" i="6"/>
  <c r="N295" i="6"/>
  <c r="C294" i="6"/>
  <c r="BT293" i="6"/>
  <c r="AZ293" i="6"/>
  <c r="AF293" i="6"/>
  <c r="L293" i="6"/>
  <c r="BR291" i="6"/>
  <c r="AD291" i="6"/>
  <c r="J291" i="6"/>
  <c r="CJ289" i="6"/>
  <c r="BP289" i="6"/>
  <c r="AV289" i="6"/>
  <c r="AB289" i="6"/>
  <c r="CH287" i="6"/>
  <c r="AT287" i="6"/>
  <c r="CF285" i="6"/>
  <c r="BL285" i="6"/>
  <c r="AR285" i="6"/>
  <c r="X285" i="6"/>
  <c r="BJ283" i="6"/>
  <c r="V283" i="6"/>
  <c r="B283" i="6"/>
  <c r="CB281" i="6"/>
  <c r="BH281" i="6"/>
  <c r="AN281" i="6"/>
  <c r="T281" i="6"/>
  <c r="V359" i="6"/>
  <c r="CJ350" i="6"/>
  <c r="L344" i="6"/>
  <c r="AL340" i="6"/>
  <c r="BT333" i="6"/>
  <c r="BL332" i="6"/>
  <c r="AD330" i="6"/>
  <c r="J329" i="6"/>
  <c r="AF328" i="6"/>
  <c r="T325" i="6"/>
  <c r="AD324" i="6"/>
  <c r="BH323" i="6"/>
  <c r="C321" i="6"/>
  <c r="CJ319" i="6"/>
  <c r="CH318" i="6"/>
  <c r="C316" i="6"/>
  <c r="AV315" i="6"/>
  <c r="BZ313" i="6"/>
  <c r="AV313" i="6"/>
  <c r="J313" i="6"/>
  <c r="BR312" i="6"/>
  <c r="AJ312" i="6"/>
  <c r="BL311" i="6"/>
  <c r="C311" i="6"/>
  <c r="CH309" i="6"/>
  <c r="CH307" i="6"/>
  <c r="BH307" i="6"/>
  <c r="B307" i="6"/>
  <c r="BL305" i="6"/>
  <c r="AL305" i="6"/>
  <c r="L305" i="6"/>
  <c r="T303" i="6"/>
  <c r="CF302" i="6"/>
  <c r="AF302" i="6"/>
  <c r="BX300" i="6"/>
  <c r="AD300" i="6"/>
  <c r="CH298" i="6"/>
  <c r="AT298" i="6"/>
  <c r="CF296" i="6"/>
  <c r="BL296" i="6"/>
  <c r="AR296" i="6"/>
  <c r="X296" i="6"/>
  <c r="BJ294" i="6"/>
  <c r="V294" i="6"/>
  <c r="B294" i="6"/>
  <c r="CB292" i="6"/>
  <c r="BH292" i="6"/>
  <c r="AN292" i="6"/>
  <c r="T292" i="6"/>
  <c r="BZ290" i="6"/>
  <c r="AL290" i="6"/>
  <c r="BX288" i="6"/>
  <c r="BD288" i="6"/>
  <c r="AJ288" i="6"/>
  <c r="P288" i="6"/>
  <c r="BB286" i="6"/>
  <c r="N286" i="6"/>
  <c r="C285" i="6"/>
  <c r="BT284" i="6"/>
  <c r="AZ284" i="6"/>
  <c r="AF284" i="6"/>
  <c r="L284" i="6"/>
  <c r="BR282" i="6"/>
  <c r="CB362" i="6"/>
  <c r="AJ346" i="6"/>
  <c r="CJ341" i="6"/>
  <c r="P338" i="6"/>
  <c r="AF331" i="6"/>
  <c r="AV327" i="6"/>
  <c r="BL326" i="6"/>
  <c r="BT325" i="6"/>
  <c r="AT323" i="6"/>
  <c r="BJ321" i="6"/>
  <c r="B321" i="6"/>
  <c r="AV320" i="6"/>
  <c r="AV319" i="6"/>
  <c r="AT318" i="6"/>
  <c r="B316" i="6"/>
  <c r="J315" i="6"/>
  <c r="BX313" i="6"/>
  <c r="B311" i="6"/>
  <c r="AD310" i="6"/>
  <c r="X309" i="6"/>
  <c r="CH308" i="6"/>
  <c r="BB308" i="6"/>
  <c r="AB308" i="6"/>
  <c r="BL306" i="6"/>
  <c r="AF306" i="6"/>
  <c r="BP304" i="6"/>
  <c r="J304" i="6"/>
  <c r="AZ301" i="6"/>
  <c r="AD301" i="6"/>
  <c r="BX299" i="6"/>
  <c r="BD299" i="6"/>
  <c r="AJ299" i="6"/>
  <c r="P299" i="6"/>
  <c r="BB297" i="6"/>
  <c r="N297" i="6"/>
  <c r="C296" i="6"/>
  <c r="BT295" i="6"/>
  <c r="AZ295" i="6"/>
  <c r="AF295" i="6"/>
  <c r="L295" i="6"/>
  <c r="BR293" i="6"/>
  <c r="AD293" i="6"/>
  <c r="J293" i="6"/>
  <c r="CJ291" i="6"/>
  <c r="BP291" i="6"/>
  <c r="AV291" i="6"/>
  <c r="AB291" i="6"/>
  <c r="CH289" i="6"/>
  <c r="AT289" i="6"/>
  <c r="CF287" i="6"/>
  <c r="BL287" i="6"/>
  <c r="AR287" i="6"/>
  <c r="X287" i="6"/>
  <c r="BT362" i="6"/>
  <c r="T359" i="6"/>
  <c r="CH350" i="6"/>
  <c r="CJ343" i="6"/>
  <c r="BJ332" i="6"/>
  <c r="AB330" i="6"/>
  <c r="AD328" i="6"/>
  <c r="BD326" i="6"/>
  <c r="V324" i="6"/>
  <c r="CB319" i="6"/>
  <c r="CF318" i="6"/>
  <c r="CJ317" i="6"/>
  <c r="AJ317" i="6"/>
  <c r="CH316" i="6"/>
  <c r="AN316" i="6"/>
  <c r="AT315" i="6"/>
  <c r="BD314" i="6"/>
  <c r="X314" i="6"/>
  <c r="AT313" i="6"/>
  <c r="BP312" i="6"/>
  <c r="BJ311" i="6"/>
  <c r="AB311" i="6"/>
  <c r="BD310" i="6"/>
  <c r="CF309" i="6"/>
  <c r="CF307" i="6"/>
  <c r="BJ305" i="6"/>
  <c r="AJ305" i="6"/>
  <c r="AD302" i="6"/>
  <c r="AB300" i="6"/>
  <c r="CF298" i="6"/>
  <c r="BL298" i="6"/>
  <c r="AR298" i="6"/>
  <c r="X298" i="6"/>
  <c r="BJ296" i="6"/>
  <c r="V296" i="6"/>
  <c r="B296" i="6"/>
  <c r="CB294" i="6"/>
  <c r="BH294" i="6"/>
  <c r="AN294" i="6"/>
  <c r="T294" i="6"/>
  <c r="BZ292" i="6"/>
  <c r="AL292" i="6"/>
  <c r="BX290" i="6"/>
  <c r="BD290" i="6"/>
  <c r="AJ290" i="6"/>
  <c r="P290" i="6"/>
  <c r="BB288" i="6"/>
  <c r="N288" i="6"/>
  <c r="C287" i="6"/>
  <c r="BT286" i="6"/>
  <c r="AZ286" i="6"/>
  <c r="AF286" i="6"/>
  <c r="L286" i="6"/>
  <c r="BJ333" i="6"/>
  <c r="AN332" i="6"/>
  <c r="AD331" i="6"/>
  <c r="T330" i="6"/>
  <c r="BR325" i="6"/>
  <c r="CB324" i="6"/>
  <c r="AF323" i="6"/>
  <c r="BT322" i="6"/>
  <c r="P322" i="6"/>
  <c r="BH321" i="6"/>
  <c r="AT320" i="6"/>
  <c r="AN319" i="6"/>
  <c r="BH312" i="6"/>
  <c r="CJ311" i="6"/>
  <c r="AB310" i="6"/>
  <c r="BD309" i="6"/>
  <c r="V309" i="6"/>
  <c r="CF308" i="6"/>
  <c r="AZ308" i="6"/>
  <c r="CJ306" i="6"/>
  <c r="BJ306" i="6"/>
  <c r="AD306" i="6"/>
  <c r="C305" i="6"/>
  <c r="AN304" i="6"/>
  <c r="BT303" i="6"/>
  <c r="AZ302" i="6"/>
  <c r="BT301" i="6"/>
  <c r="AB301" i="6"/>
  <c r="BB299" i="6"/>
  <c r="N299" i="6"/>
  <c r="C298" i="6"/>
  <c r="BT297" i="6"/>
  <c r="AZ297" i="6"/>
  <c r="AF297" i="6"/>
  <c r="L297" i="6"/>
  <c r="BR295" i="6"/>
  <c r="AD295" i="6"/>
  <c r="J295" i="6"/>
  <c r="CJ293" i="6"/>
  <c r="BP293" i="6"/>
  <c r="AV293" i="6"/>
  <c r="AB293" i="6"/>
  <c r="CH291" i="6"/>
  <c r="AT291" i="6"/>
  <c r="CF289" i="6"/>
  <c r="BL289" i="6"/>
  <c r="AR289" i="6"/>
  <c r="X289" i="6"/>
  <c r="BJ287" i="6"/>
  <c r="V287" i="6"/>
  <c r="B287" i="6"/>
  <c r="CB285" i="6"/>
  <c r="BH285" i="6"/>
  <c r="AN285" i="6"/>
  <c r="BR362" i="6"/>
  <c r="BP343" i="6"/>
  <c r="AV341" i="6"/>
  <c r="AN333" i="6"/>
  <c r="AD327" i="6"/>
  <c r="AN326" i="6"/>
  <c r="T324" i="6"/>
  <c r="CJ320" i="6"/>
  <c r="BZ319" i="6"/>
  <c r="AF319" i="6"/>
  <c r="AJ318" i="6"/>
  <c r="CH317" i="6"/>
  <c r="CF316" i="6"/>
  <c r="AL316" i="6"/>
  <c r="CJ315" i="6"/>
  <c r="AR315" i="6"/>
  <c r="BB314" i="6"/>
  <c r="V314" i="6"/>
  <c r="AF312" i="6"/>
  <c r="BH311" i="6"/>
  <c r="CJ310" i="6"/>
  <c r="BB310" i="6"/>
  <c r="BD307" i="6"/>
  <c r="X307" i="6"/>
  <c r="C306" i="6"/>
  <c r="BH305" i="6"/>
  <c r="B305" i="6"/>
  <c r="P303" i="6"/>
  <c r="CB302" i="6"/>
  <c r="AB302" i="6"/>
  <c r="BR300" i="6"/>
  <c r="AV300" i="6"/>
  <c r="BJ298" i="6"/>
  <c r="V298" i="6"/>
  <c r="B298" i="6"/>
  <c r="CB296" i="6"/>
  <c r="BH296" i="6"/>
  <c r="AN296" i="6"/>
  <c r="T296" i="6"/>
  <c r="BZ294" i="6"/>
  <c r="AL294" i="6"/>
  <c r="BX292" i="6"/>
  <c r="BD292" i="6"/>
  <c r="AJ292" i="6"/>
  <c r="P292" i="6"/>
  <c r="BB290" i="6"/>
  <c r="N290" i="6"/>
  <c r="C289" i="6"/>
  <c r="BT288" i="6"/>
  <c r="AZ288" i="6"/>
  <c r="AF288" i="6"/>
  <c r="L288" i="6"/>
  <c r="BR286" i="6"/>
  <c r="BJ357" i="6"/>
  <c r="AF349" i="6"/>
  <c r="X343" i="6"/>
  <c r="CJ337" i="6"/>
  <c r="V336" i="6"/>
  <c r="AF332" i="6"/>
  <c r="BX329" i="6"/>
  <c r="C329" i="6"/>
  <c r="BP325" i="6"/>
  <c r="BZ324" i="6"/>
  <c r="AD323" i="6"/>
  <c r="BR322" i="6"/>
  <c r="N322" i="6"/>
  <c r="N314" i="6"/>
  <c r="BT313" i="6"/>
  <c r="CH311" i="6"/>
  <c r="T309" i="6"/>
  <c r="BX308" i="6"/>
  <c r="X308" i="6"/>
  <c r="CH306" i="6"/>
  <c r="BB306" i="6"/>
  <c r="AB306" i="6"/>
  <c r="B306" i="6"/>
  <c r="BL304" i="6"/>
  <c r="AF304" i="6"/>
  <c r="BR303" i="6"/>
  <c r="AN303" i="6"/>
  <c r="BR301" i="6"/>
  <c r="AV301" i="6"/>
  <c r="B301" i="6"/>
  <c r="C300" i="6"/>
  <c r="BT299" i="6"/>
  <c r="AZ299" i="6"/>
  <c r="AF299" i="6"/>
  <c r="L299" i="6"/>
  <c r="BR297" i="6"/>
  <c r="AD297" i="6"/>
  <c r="J297" i="6"/>
  <c r="CJ295" i="6"/>
  <c r="BP295" i="6"/>
  <c r="AV295" i="6"/>
  <c r="AB295" i="6"/>
  <c r="CH293" i="6"/>
  <c r="AT293" i="6"/>
  <c r="CF291" i="6"/>
  <c r="BL291" i="6"/>
  <c r="AR291" i="6"/>
  <c r="X291" i="6"/>
  <c r="BJ289" i="6"/>
  <c r="V289" i="6"/>
  <c r="B289" i="6"/>
  <c r="CB287" i="6"/>
  <c r="BH287" i="6"/>
  <c r="AN287" i="6"/>
  <c r="T287" i="6"/>
  <c r="CF361" i="6"/>
  <c r="AD349" i="6"/>
  <c r="AR341" i="6"/>
  <c r="AV338" i="6"/>
  <c r="B336" i="6"/>
  <c r="AD334" i="6"/>
  <c r="BL328" i="6"/>
  <c r="CB323" i="6"/>
  <c r="C313" i="6"/>
  <c r="BX310" i="6"/>
  <c r="BX309" i="6"/>
  <c r="BR308" i="6"/>
  <c r="V307" i="6"/>
  <c r="BT306" i="6"/>
  <c r="BX305" i="6"/>
  <c r="X305" i="6"/>
  <c r="CB304" i="6"/>
  <c r="AB304" i="6"/>
  <c r="AR302" i="6"/>
  <c r="X301" i="6"/>
  <c r="P300" i="6"/>
  <c r="BR298" i="6"/>
  <c r="AJ298" i="6"/>
  <c r="BL297" i="6"/>
  <c r="C297" i="6"/>
  <c r="CH295" i="6"/>
  <c r="BB293" i="6"/>
  <c r="T293" i="6"/>
  <c r="AV292" i="6"/>
  <c r="N292" i="6"/>
  <c r="BX291" i="6"/>
  <c r="BR290" i="6"/>
  <c r="J289" i="6"/>
  <c r="AL288" i="6"/>
  <c r="AF287" i="6"/>
  <c r="BH286" i="6"/>
  <c r="B286" i="6"/>
  <c r="CF284" i="6"/>
  <c r="BJ284" i="6"/>
  <c r="AN284" i="6"/>
  <c r="CF282" i="6"/>
  <c r="BJ282" i="6"/>
  <c r="T282" i="6"/>
  <c r="CJ281" i="6"/>
  <c r="AT281" i="6"/>
  <c r="BJ279" i="6"/>
  <c r="V279" i="6"/>
  <c r="B279" i="6"/>
  <c r="CB277" i="6"/>
  <c r="BH277" i="6"/>
  <c r="AN277" i="6"/>
  <c r="T277" i="6"/>
  <c r="BZ275" i="6"/>
  <c r="AL275" i="6"/>
  <c r="BX273" i="6"/>
  <c r="BD273" i="6"/>
  <c r="AJ273" i="6"/>
  <c r="P273" i="6"/>
  <c r="BB271" i="6"/>
  <c r="N271" i="6"/>
  <c r="C270" i="6"/>
  <c r="BT269" i="6"/>
  <c r="AZ269" i="6"/>
  <c r="AF269" i="6"/>
  <c r="L269" i="6"/>
  <c r="BR267" i="6"/>
  <c r="AD267" i="6"/>
  <c r="J267" i="6"/>
  <c r="BR361" i="6"/>
  <c r="AL330" i="6"/>
  <c r="BD328" i="6"/>
  <c r="AB327" i="6"/>
  <c r="BX324" i="6"/>
  <c r="BP321" i="6"/>
  <c r="J320" i="6"/>
  <c r="T319" i="6"/>
  <c r="BD318" i="6"/>
  <c r="X316" i="6"/>
  <c r="BX314" i="6"/>
  <c r="L314" i="6"/>
  <c r="BB313" i="6"/>
  <c r="B313" i="6"/>
  <c r="AV312" i="6"/>
  <c r="BZ303" i="6"/>
  <c r="CH302" i="6"/>
  <c r="C302" i="6"/>
  <c r="BH301" i="6"/>
  <c r="V301" i="6"/>
  <c r="AR300" i="6"/>
  <c r="N300" i="6"/>
  <c r="BP299" i="6"/>
  <c r="B297" i="6"/>
  <c r="AD296" i="6"/>
  <c r="X295" i="6"/>
  <c r="CH294" i="6"/>
  <c r="AZ294" i="6"/>
  <c r="CB293" i="6"/>
  <c r="N291" i="6"/>
  <c r="BR289" i="6"/>
  <c r="AJ289" i="6"/>
  <c r="BL288" i="6"/>
  <c r="AD288" i="6"/>
  <c r="C288" i="6"/>
  <c r="CH286" i="6"/>
  <c r="AL285" i="6"/>
  <c r="P285" i="6"/>
  <c r="CF283" i="6"/>
  <c r="BH283" i="6"/>
  <c r="AL283" i="6"/>
  <c r="P283" i="6"/>
  <c r="AN282" i="6"/>
  <c r="X281" i="6"/>
  <c r="C281" i="6"/>
  <c r="BT280" i="6"/>
  <c r="AZ280" i="6"/>
  <c r="AF280" i="6"/>
  <c r="L280" i="6"/>
  <c r="BR278" i="6"/>
  <c r="AD278" i="6"/>
  <c r="J278" i="6"/>
  <c r="CJ276" i="6"/>
  <c r="BP276" i="6"/>
  <c r="AV276" i="6"/>
  <c r="AB276" i="6"/>
  <c r="CH274" i="6"/>
  <c r="AT274" i="6"/>
  <c r="CF272" i="6"/>
  <c r="BL272" i="6"/>
  <c r="AR272" i="6"/>
  <c r="X272" i="6"/>
  <c r="BJ270" i="6"/>
  <c r="V270" i="6"/>
  <c r="B270" i="6"/>
  <c r="BH344" i="6"/>
  <c r="BB340" i="6"/>
  <c r="CJ335" i="6"/>
  <c r="BB328" i="6"/>
  <c r="P326" i="6"/>
  <c r="BZ323" i="6"/>
  <c r="AV322" i="6"/>
  <c r="AJ315" i="6"/>
  <c r="J314" i="6"/>
  <c r="AN312" i="6"/>
  <c r="AN311" i="6"/>
  <c r="BP308" i="6"/>
  <c r="P308" i="6"/>
  <c r="T307" i="6"/>
  <c r="BR306" i="6"/>
  <c r="X306" i="6"/>
  <c r="V305" i="6"/>
  <c r="BT304" i="6"/>
  <c r="BZ302" i="6"/>
  <c r="B302" i="6"/>
  <c r="AN299" i="6"/>
  <c r="BP298" i="6"/>
  <c r="BJ297" i="6"/>
  <c r="AB297" i="6"/>
  <c r="BD296" i="6"/>
  <c r="CF295" i="6"/>
  <c r="X294" i="6"/>
  <c r="AT292" i="6"/>
  <c r="L292" i="6"/>
  <c r="AN291" i="6"/>
  <c r="BP290" i="6"/>
  <c r="B288" i="6"/>
  <c r="AD287" i="6"/>
  <c r="BH284" i="6"/>
  <c r="AL284" i="6"/>
  <c r="P284" i="6"/>
  <c r="BH282" i="6"/>
  <c r="CH281" i="6"/>
  <c r="AR281" i="6"/>
  <c r="B281" i="6"/>
  <c r="CB279" i="6"/>
  <c r="BH279" i="6"/>
  <c r="AN279" i="6"/>
  <c r="T279" i="6"/>
  <c r="BZ277" i="6"/>
  <c r="AL277" i="6"/>
  <c r="BX275" i="6"/>
  <c r="BD275" i="6"/>
  <c r="AJ275" i="6"/>
  <c r="P275" i="6"/>
  <c r="BB273" i="6"/>
  <c r="N273" i="6"/>
  <c r="AV361" i="6"/>
  <c r="AL333" i="6"/>
  <c r="AB318" i="6"/>
  <c r="AZ313" i="6"/>
  <c r="CB312" i="6"/>
  <c r="CB311" i="6"/>
  <c r="AF303" i="6"/>
  <c r="BT302" i="6"/>
  <c r="T301" i="6"/>
  <c r="CB300" i="6"/>
  <c r="BH298" i="6"/>
  <c r="CJ297" i="6"/>
  <c r="AB296" i="6"/>
  <c r="BD295" i="6"/>
  <c r="V295" i="6"/>
  <c r="CF294" i="6"/>
  <c r="P294" i="6"/>
  <c r="BZ293" i="6"/>
  <c r="AR293" i="6"/>
  <c r="BT292" i="6"/>
  <c r="L291" i="6"/>
  <c r="AN290" i="6"/>
  <c r="BJ288" i="6"/>
  <c r="AB288" i="6"/>
  <c r="BD287" i="6"/>
  <c r="CF286" i="6"/>
  <c r="X286" i="6"/>
  <c r="CJ285" i="6"/>
  <c r="BJ285" i="6"/>
  <c r="AJ285" i="6"/>
  <c r="N285" i="6"/>
  <c r="CB283" i="6"/>
  <c r="AJ283" i="6"/>
  <c r="N283" i="6"/>
  <c r="AL282" i="6"/>
  <c r="BL281" i="6"/>
  <c r="V281" i="6"/>
  <c r="BR280" i="6"/>
  <c r="AD280" i="6"/>
  <c r="J280" i="6"/>
  <c r="CJ278" i="6"/>
  <c r="BP278" i="6"/>
  <c r="AV278" i="6"/>
  <c r="AB278" i="6"/>
  <c r="CH276" i="6"/>
  <c r="AT276" i="6"/>
  <c r="CF274" i="6"/>
  <c r="BL274" i="6"/>
  <c r="AR274" i="6"/>
  <c r="X274" i="6"/>
  <c r="BJ272" i="6"/>
  <c r="V272" i="6"/>
  <c r="B272" i="6"/>
  <c r="CB270" i="6"/>
  <c r="BH270" i="6"/>
  <c r="AN270" i="6"/>
  <c r="T270" i="6"/>
  <c r="AZ340" i="6"/>
  <c r="BT331" i="6"/>
  <c r="AZ328" i="6"/>
  <c r="BX319" i="6"/>
  <c r="N316" i="6"/>
  <c r="AL312" i="6"/>
  <c r="X311" i="6"/>
  <c r="BT310" i="6"/>
  <c r="N308" i="6"/>
  <c r="BL307" i="6"/>
  <c r="BP306" i="6"/>
  <c r="V306" i="6"/>
  <c r="BT305" i="6"/>
  <c r="T305" i="6"/>
  <c r="X304" i="6"/>
  <c r="AN302" i="6"/>
  <c r="J300" i="6"/>
  <c r="AF298" i="6"/>
  <c r="BH297" i="6"/>
  <c r="CJ296" i="6"/>
  <c r="BB296" i="6"/>
  <c r="BX294" i="6"/>
  <c r="P293" i="6"/>
  <c r="AR292" i="6"/>
  <c r="J292" i="6"/>
  <c r="BT291" i="6"/>
  <c r="AL291" i="6"/>
  <c r="AF290" i="6"/>
  <c r="BH289" i="6"/>
  <c r="CJ288" i="6"/>
  <c r="AB287" i="6"/>
  <c r="BD286" i="6"/>
  <c r="CB284" i="6"/>
  <c r="AJ284" i="6"/>
  <c r="N284" i="6"/>
  <c r="CB282" i="6"/>
  <c r="P282" i="6"/>
  <c r="CF281" i="6"/>
  <c r="BZ279" i="6"/>
  <c r="AL279" i="6"/>
  <c r="BX277" i="6"/>
  <c r="BD277" i="6"/>
  <c r="AJ277" i="6"/>
  <c r="P277" i="6"/>
  <c r="BB275" i="6"/>
  <c r="N275" i="6"/>
  <c r="C274" i="6"/>
  <c r="BT273" i="6"/>
  <c r="AZ273" i="6"/>
  <c r="AF273" i="6"/>
  <c r="L273" i="6"/>
  <c r="BR271" i="6"/>
  <c r="AD271" i="6"/>
  <c r="J271" i="6"/>
  <c r="CJ269" i="6"/>
  <c r="BP269" i="6"/>
  <c r="AV269" i="6"/>
  <c r="AT361" i="6"/>
  <c r="BX348" i="6"/>
  <c r="CH337" i="6"/>
  <c r="AT335" i="6"/>
  <c r="AJ333" i="6"/>
  <c r="BT329" i="6"/>
  <c r="BT324" i="6"/>
  <c r="BJ323" i="6"/>
  <c r="AR322" i="6"/>
  <c r="P319" i="6"/>
  <c r="BD317" i="6"/>
  <c r="BT314" i="6"/>
  <c r="BZ312" i="6"/>
  <c r="AD312" i="6"/>
  <c r="BZ311" i="6"/>
  <c r="P310" i="6"/>
  <c r="BL309" i="6"/>
  <c r="P309" i="6"/>
  <c r="BJ304" i="6"/>
  <c r="BJ303" i="6"/>
  <c r="AD303" i="6"/>
  <c r="BR302" i="6"/>
  <c r="CJ301" i="6"/>
  <c r="BD301" i="6"/>
  <c r="BZ300" i="6"/>
  <c r="AN300" i="6"/>
  <c r="B300" i="6"/>
  <c r="BL299" i="6"/>
  <c r="AD299" i="6"/>
  <c r="C299" i="6"/>
  <c r="CH297" i="6"/>
  <c r="T295" i="6"/>
  <c r="AV294" i="6"/>
  <c r="N294" i="6"/>
  <c r="BX293" i="6"/>
  <c r="BR292" i="6"/>
  <c r="C291" i="6"/>
  <c r="AF289" i="6"/>
  <c r="BH288" i="6"/>
  <c r="CJ287" i="6"/>
  <c r="BB287" i="6"/>
  <c r="AV286" i="6"/>
  <c r="V286" i="6"/>
  <c r="CH285" i="6"/>
  <c r="L285" i="6"/>
  <c r="BZ283" i="6"/>
  <c r="BD283" i="6"/>
  <c r="L283" i="6"/>
  <c r="AJ282" i="6"/>
  <c r="BJ281" i="6"/>
  <c r="CJ280" i="6"/>
  <c r="BP280" i="6"/>
  <c r="AV280" i="6"/>
  <c r="AB280" i="6"/>
  <c r="CH278" i="6"/>
  <c r="AT278" i="6"/>
  <c r="CF276" i="6"/>
  <c r="BL276" i="6"/>
  <c r="AR276" i="6"/>
  <c r="X276" i="6"/>
  <c r="BJ274" i="6"/>
  <c r="V274" i="6"/>
  <c r="B274" i="6"/>
  <c r="CB272" i="6"/>
  <c r="N343" i="6"/>
  <c r="AN337" i="6"/>
  <c r="BR331" i="6"/>
  <c r="AN321" i="6"/>
  <c r="BJ320" i="6"/>
  <c r="AF315" i="6"/>
  <c r="V311" i="6"/>
  <c r="BR310" i="6"/>
  <c r="BL308" i="6"/>
  <c r="L308" i="6"/>
  <c r="BJ307" i="6"/>
  <c r="P307" i="6"/>
  <c r="N306" i="6"/>
  <c r="V304" i="6"/>
  <c r="AL302" i="6"/>
  <c r="BP300" i="6"/>
  <c r="B299" i="6"/>
  <c r="AD298" i="6"/>
  <c r="X297" i="6"/>
  <c r="CH296" i="6"/>
  <c r="AZ296" i="6"/>
  <c r="CB295" i="6"/>
  <c r="AT295" i="6"/>
  <c r="N293" i="6"/>
  <c r="AJ291" i="6"/>
  <c r="B291" i="6"/>
  <c r="BL290" i="6"/>
  <c r="AD290" i="6"/>
  <c r="C290" i="6"/>
  <c r="CH288" i="6"/>
  <c r="BZ284" i="6"/>
  <c r="BD284" i="6"/>
  <c r="J284" i="6"/>
  <c r="BZ282" i="6"/>
  <c r="BD282" i="6"/>
  <c r="N282" i="6"/>
  <c r="BX279" i="6"/>
  <c r="BD279" i="6"/>
  <c r="AJ279" i="6"/>
  <c r="P279" i="6"/>
  <c r="BB277" i="6"/>
  <c r="N277" i="6"/>
  <c r="C276" i="6"/>
  <c r="BT275" i="6"/>
  <c r="AZ275" i="6"/>
  <c r="AF275" i="6"/>
  <c r="L275" i="6"/>
  <c r="BR273" i="6"/>
  <c r="T360" i="6"/>
  <c r="AD352" i="6"/>
  <c r="X332" i="6"/>
  <c r="BX327" i="6"/>
  <c r="BB319" i="6"/>
  <c r="X318" i="6"/>
  <c r="CH315" i="6"/>
  <c r="B314" i="6"/>
  <c r="BZ309" i="6"/>
  <c r="B309" i="6"/>
  <c r="AF308" i="6"/>
  <c r="AZ306" i="6"/>
  <c r="P305" i="6"/>
  <c r="AT304" i="6"/>
  <c r="B303" i="6"/>
  <c r="X302" i="6"/>
  <c r="L301" i="6"/>
  <c r="BD300" i="6"/>
  <c r="CF299" i="6"/>
  <c r="V297" i="6"/>
  <c r="BR296" i="6"/>
  <c r="BD294" i="6"/>
  <c r="BD293" i="6"/>
  <c r="AB290" i="6"/>
  <c r="BX289" i="6"/>
  <c r="N287" i="6"/>
  <c r="BJ286" i="6"/>
  <c r="BP285" i="6"/>
  <c r="AT284" i="6"/>
  <c r="BP283" i="6"/>
  <c r="AD283" i="6"/>
  <c r="CJ282" i="6"/>
  <c r="AZ282" i="6"/>
  <c r="BX281" i="6"/>
  <c r="AV281" i="6"/>
  <c r="L281" i="6"/>
  <c r="AN280" i="6"/>
  <c r="BP279" i="6"/>
  <c r="BJ278" i="6"/>
  <c r="B277" i="6"/>
  <c r="AD276" i="6"/>
  <c r="X275" i="6"/>
  <c r="AZ274" i="6"/>
  <c r="CB273" i="6"/>
  <c r="AT273" i="6"/>
  <c r="T273" i="6"/>
  <c r="AZ272" i="6"/>
  <c r="AB272" i="6"/>
  <c r="BZ270" i="6"/>
  <c r="BB270" i="6"/>
  <c r="AD270" i="6"/>
  <c r="BR269" i="6"/>
  <c r="AV268" i="6"/>
  <c r="AF267" i="6"/>
  <c r="CJ265" i="6"/>
  <c r="BP265" i="6"/>
  <c r="AV265" i="6"/>
  <c r="AB265" i="6"/>
  <c r="CH263" i="6"/>
  <c r="AT263" i="6"/>
  <c r="CF261" i="6"/>
  <c r="BL261" i="6"/>
  <c r="AR261" i="6"/>
  <c r="X261" i="6"/>
  <c r="BJ259" i="6"/>
  <c r="V259" i="6"/>
  <c r="B259" i="6"/>
  <c r="CB257" i="6"/>
  <c r="BH257" i="6"/>
  <c r="AN257" i="6"/>
  <c r="T257" i="6"/>
  <c r="CJ359" i="6"/>
  <c r="AR351" i="6"/>
  <c r="C343" i="6"/>
  <c r="C339" i="6"/>
  <c r="J332" i="6"/>
  <c r="AR311" i="6"/>
  <c r="BL301" i="6"/>
  <c r="AT300" i="6"/>
  <c r="AB299" i="6"/>
  <c r="BX298" i="6"/>
  <c r="AB298" i="6"/>
  <c r="N296" i="6"/>
  <c r="BJ295" i="6"/>
  <c r="T289" i="6"/>
  <c r="BP288" i="6"/>
  <c r="T288" i="6"/>
  <c r="BP287" i="6"/>
  <c r="J286" i="6"/>
  <c r="BD285" i="6"/>
  <c r="BX284" i="6"/>
  <c r="V282" i="6"/>
  <c r="BJ277" i="6"/>
  <c r="AB277" i="6"/>
  <c r="BD276" i="6"/>
  <c r="V276" i="6"/>
  <c r="CF275" i="6"/>
  <c r="BZ274" i="6"/>
  <c r="BX272" i="6"/>
  <c r="CJ271" i="6"/>
  <c r="BL271" i="6"/>
  <c r="AN271" i="6"/>
  <c r="P271" i="6"/>
  <c r="AR269" i="6"/>
  <c r="V269" i="6"/>
  <c r="BP268" i="6"/>
  <c r="AZ267" i="6"/>
  <c r="BZ266" i="6"/>
  <c r="AL266" i="6"/>
  <c r="BX264" i="6"/>
  <c r="BD264" i="6"/>
  <c r="AJ264" i="6"/>
  <c r="P264" i="6"/>
  <c r="BB262" i="6"/>
  <c r="N262" i="6"/>
  <c r="C261" i="6"/>
  <c r="BT260" i="6"/>
  <c r="AZ260" i="6"/>
  <c r="AF260" i="6"/>
  <c r="L260" i="6"/>
  <c r="BR258" i="6"/>
  <c r="AD258" i="6"/>
  <c r="J258" i="6"/>
  <c r="CJ256" i="6"/>
  <c r="BP256" i="6"/>
  <c r="AV256" i="6"/>
  <c r="AB256" i="6"/>
  <c r="B339" i="6"/>
  <c r="AV329" i="6"/>
  <c r="AZ327" i="6"/>
  <c r="AB323" i="6"/>
  <c r="B322" i="6"/>
  <c r="BH320" i="6"/>
  <c r="AZ319" i="6"/>
  <c r="V318" i="6"/>
  <c r="BT315" i="6"/>
  <c r="CB314" i="6"/>
  <c r="L313" i="6"/>
  <c r="P312" i="6"/>
  <c r="BJ309" i="6"/>
  <c r="J308" i="6"/>
  <c r="AN307" i="6"/>
  <c r="CB305" i="6"/>
  <c r="N305" i="6"/>
  <c r="BD303" i="6"/>
  <c r="V302" i="6"/>
  <c r="BJ301" i="6"/>
  <c r="AL300" i="6"/>
  <c r="T298" i="6"/>
  <c r="BP297" i="6"/>
  <c r="T297" i="6"/>
  <c r="BP296" i="6"/>
  <c r="BB294" i="6"/>
  <c r="AN293" i="6"/>
  <c r="CJ292" i="6"/>
  <c r="L287" i="6"/>
  <c r="AT286" i="6"/>
  <c r="V285" i="6"/>
  <c r="AR284" i="6"/>
  <c r="AB283" i="6"/>
  <c r="CH282" i="6"/>
  <c r="AL281" i="6"/>
  <c r="J281" i="6"/>
  <c r="AL280" i="6"/>
  <c r="AF279" i="6"/>
  <c r="BH278" i="6"/>
  <c r="CJ277" i="6"/>
  <c r="V275" i="6"/>
  <c r="P274" i="6"/>
  <c r="BZ273" i="6"/>
  <c r="AR273" i="6"/>
  <c r="BX270" i="6"/>
  <c r="AZ270" i="6"/>
  <c r="AB270" i="6"/>
  <c r="CJ268" i="6"/>
  <c r="AT268" i="6"/>
  <c r="BT267" i="6"/>
  <c r="CH265" i="6"/>
  <c r="AT265" i="6"/>
  <c r="CF263" i="6"/>
  <c r="BL263" i="6"/>
  <c r="AR263" i="6"/>
  <c r="X263" i="6"/>
  <c r="BJ261" i="6"/>
  <c r="V261" i="6"/>
  <c r="B261" i="6"/>
  <c r="CB259" i="6"/>
  <c r="BH259" i="6"/>
  <c r="AN259" i="6"/>
  <c r="T259" i="6"/>
  <c r="BZ257" i="6"/>
  <c r="AL257" i="6"/>
  <c r="AN351" i="6"/>
  <c r="AT334" i="6"/>
  <c r="AZ320" i="6"/>
  <c r="AV310" i="6"/>
  <c r="AD304" i="6"/>
  <c r="CJ302" i="6"/>
  <c r="L296" i="6"/>
  <c r="BH295" i="6"/>
  <c r="AT294" i="6"/>
  <c r="AF292" i="6"/>
  <c r="CB291" i="6"/>
  <c r="AF291" i="6"/>
  <c r="CB290" i="6"/>
  <c r="AZ287" i="6"/>
  <c r="BB285" i="6"/>
  <c r="AV282" i="6"/>
  <c r="BL280" i="6"/>
  <c r="C280" i="6"/>
  <c r="AF278" i="6"/>
  <c r="BB276" i="6"/>
  <c r="T276" i="6"/>
  <c r="AV275" i="6"/>
  <c r="BX274" i="6"/>
  <c r="CH271" i="6"/>
  <c r="BJ271" i="6"/>
  <c r="AL271" i="6"/>
  <c r="L271" i="6"/>
  <c r="T269" i="6"/>
  <c r="X268" i="6"/>
  <c r="C268" i="6"/>
  <c r="AB267" i="6"/>
  <c r="BX266" i="6"/>
  <c r="BD266" i="6"/>
  <c r="AJ266" i="6"/>
  <c r="P266" i="6"/>
  <c r="BB264" i="6"/>
  <c r="N264" i="6"/>
  <c r="C263" i="6"/>
  <c r="BT262" i="6"/>
  <c r="AZ262" i="6"/>
  <c r="AF262" i="6"/>
  <c r="L262" i="6"/>
  <c r="CB326" i="6"/>
  <c r="AD319" i="6"/>
  <c r="T318" i="6"/>
  <c r="J317" i="6"/>
  <c r="BR315" i="6"/>
  <c r="BZ314" i="6"/>
  <c r="BX312" i="6"/>
  <c r="N312" i="6"/>
  <c r="T311" i="6"/>
  <c r="AT309" i="6"/>
  <c r="AL307" i="6"/>
  <c r="AV306" i="6"/>
  <c r="BZ305" i="6"/>
  <c r="CJ304" i="6"/>
  <c r="BB303" i="6"/>
  <c r="BP302" i="6"/>
  <c r="T302" i="6"/>
  <c r="CJ300" i="6"/>
  <c r="AJ300" i="6"/>
  <c r="CB299" i="6"/>
  <c r="AL293" i="6"/>
  <c r="CH292" i="6"/>
  <c r="BT290" i="6"/>
  <c r="X290" i="6"/>
  <c r="BT289" i="6"/>
  <c r="J288" i="6"/>
  <c r="J287" i="6"/>
  <c r="AR286" i="6"/>
  <c r="T285" i="6"/>
  <c r="BL283" i="6"/>
  <c r="L282" i="6"/>
  <c r="BT281" i="6"/>
  <c r="AJ281" i="6"/>
  <c r="AJ280" i="6"/>
  <c r="B280" i="6"/>
  <c r="BL279" i="6"/>
  <c r="AD279" i="6"/>
  <c r="C279" i="6"/>
  <c r="X278" i="6"/>
  <c r="CH277" i="6"/>
  <c r="AZ277" i="6"/>
  <c r="CB276" i="6"/>
  <c r="T275" i="6"/>
  <c r="AV274" i="6"/>
  <c r="N274" i="6"/>
  <c r="J273" i="6"/>
  <c r="AV272" i="6"/>
  <c r="T272" i="6"/>
  <c r="BL269" i="6"/>
  <c r="CH268" i="6"/>
  <c r="AR268" i="6"/>
  <c r="B268" i="6"/>
  <c r="AV267" i="6"/>
  <c r="CF265" i="6"/>
  <c r="BL265" i="6"/>
  <c r="AR265" i="6"/>
  <c r="X265" i="6"/>
  <c r="BJ263" i="6"/>
  <c r="V263" i="6"/>
  <c r="B263" i="6"/>
  <c r="CB261" i="6"/>
  <c r="AR334" i="6"/>
  <c r="BJ331" i="6"/>
  <c r="B329" i="6"/>
  <c r="CJ321" i="6"/>
  <c r="AB320" i="6"/>
  <c r="AZ314" i="6"/>
  <c r="BR313" i="6"/>
  <c r="AT310" i="6"/>
  <c r="AR301" i="6"/>
  <c r="X299" i="6"/>
  <c r="BT298" i="6"/>
  <c r="J296" i="6"/>
  <c r="AR295" i="6"/>
  <c r="C295" i="6"/>
  <c r="AR294" i="6"/>
  <c r="AD292" i="6"/>
  <c r="BZ291" i="6"/>
  <c r="P289" i="6"/>
  <c r="AZ285" i="6"/>
  <c r="BR284" i="6"/>
  <c r="C284" i="6"/>
  <c r="BB283" i="6"/>
  <c r="BX282" i="6"/>
  <c r="AT282" i="6"/>
  <c r="J282" i="6"/>
  <c r="BJ280" i="6"/>
  <c r="CF278" i="6"/>
  <c r="X277" i="6"/>
  <c r="AZ276" i="6"/>
  <c r="CB275" i="6"/>
  <c r="AT275" i="6"/>
  <c r="AN274" i="6"/>
  <c r="BP273" i="6"/>
  <c r="BT272" i="6"/>
  <c r="CF271" i="6"/>
  <c r="BH271" i="6"/>
  <c r="AJ271" i="6"/>
  <c r="CH269" i="6"/>
  <c r="AN269" i="6"/>
  <c r="BL268" i="6"/>
  <c r="V268" i="6"/>
  <c r="BP267" i="6"/>
  <c r="BB266" i="6"/>
  <c r="N266" i="6"/>
  <c r="C265" i="6"/>
  <c r="BT264" i="6"/>
  <c r="AZ264" i="6"/>
  <c r="AF264" i="6"/>
  <c r="L264" i="6"/>
  <c r="BR262" i="6"/>
  <c r="AD262" i="6"/>
  <c r="T348" i="6"/>
  <c r="BL342" i="6"/>
  <c r="N331" i="6"/>
  <c r="BZ326" i="6"/>
  <c r="X325" i="6"/>
  <c r="X323" i="6"/>
  <c r="AB319" i="6"/>
  <c r="BL316" i="6"/>
  <c r="BP315" i="6"/>
  <c r="L312" i="6"/>
  <c r="AL310" i="6"/>
  <c r="AR309" i="6"/>
  <c r="BT308" i="6"/>
  <c r="AJ307" i="6"/>
  <c r="AT306" i="6"/>
  <c r="BD305" i="6"/>
  <c r="CH304" i="6"/>
  <c r="T304" i="6"/>
  <c r="AZ303" i="6"/>
  <c r="CH300" i="6"/>
  <c r="P298" i="6"/>
  <c r="B295" i="6"/>
  <c r="AJ294" i="6"/>
  <c r="CF293" i="6"/>
  <c r="AJ293" i="6"/>
  <c r="CF292" i="6"/>
  <c r="V291" i="6"/>
  <c r="V290" i="6"/>
  <c r="BD289" i="6"/>
  <c r="B284" i="6"/>
  <c r="X283" i="6"/>
  <c r="BR281" i="6"/>
  <c r="AB279" i="6"/>
  <c r="BD278" i="6"/>
  <c r="V278" i="6"/>
  <c r="CF277" i="6"/>
  <c r="BZ276" i="6"/>
  <c r="L274" i="6"/>
  <c r="AN273" i="6"/>
  <c r="AT272" i="6"/>
  <c r="BT270" i="6"/>
  <c r="AV270" i="6"/>
  <c r="X270" i="6"/>
  <c r="BJ269" i="6"/>
  <c r="CF268" i="6"/>
  <c r="T268" i="6"/>
  <c r="CJ267" i="6"/>
  <c r="AT267" i="6"/>
  <c r="BJ265" i="6"/>
  <c r="V265" i="6"/>
  <c r="B265" i="6"/>
  <c r="CB263" i="6"/>
  <c r="BH263" i="6"/>
  <c r="AN263" i="6"/>
  <c r="T263" i="6"/>
  <c r="BZ261" i="6"/>
  <c r="AL261" i="6"/>
  <c r="BX259" i="6"/>
  <c r="BD259" i="6"/>
  <c r="AJ259" i="6"/>
  <c r="P259" i="6"/>
  <c r="BH357" i="6"/>
  <c r="X337" i="6"/>
  <c r="CF332" i="6"/>
  <c r="B323" i="6"/>
  <c r="C314" i="6"/>
  <c r="AN305" i="6"/>
  <c r="C304" i="6"/>
  <c r="J303" i="6"/>
  <c r="CF301" i="6"/>
  <c r="N301" i="6"/>
  <c r="AR299" i="6"/>
  <c r="BX296" i="6"/>
  <c r="BH293" i="6"/>
  <c r="AR290" i="6"/>
  <c r="BR288" i="6"/>
  <c r="BX287" i="6"/>
  <c r="AB286" i="6"/>
  <c r="AB284" i="6"/>
  <c r="BT283" i="6"/>
  <c r="T278" i="6"/>
  <c r="BP277" i="6"/>
  <c r="BB274" i="6"/>
  <c r="CJ273" i="6"/>
  <c r="J272" i="6"/>
  <c r="V271" i="6"/>
  <c r="BH267" i="6"/>
  <c r="X267" i="6"/>
  <c r="X266" i="6"/>
  <c r="AZ265" i="6"/>
  <c r="CB264" i="6"/>
  <c r="AT264" i="6"/>
  <c r="BP262" i="6"/>
  <c r="AT261" i="6"/>
  <c r="CF258" i="6"/>
  <c r="AL258" i="6"/>
  <c r="AF257" i="6"/>
  <c r="BX256" i="6"/>
  <c r="BB256" i="6"/>
  <c r="AF256" i="6"/>
  <c r="J256" i="6"/>
  <c r="BZ255" i="6"/>
  <c r="AL255" i="6"/>
  <c r="BX253" i="6"/>
  <c r="BD253" i="6"/>
  <c r="AJ253" i="6"/>
  <c r="P253" i="6"/>
  <c r="BB251" i="6"/>
  <c r="N251" i="6"/>
  <c r="C250" i="6"/>
  <c r="BT249" i="6"/>
  <c r="AZ249" i="6"/>
  <c r="AF249" i="6"/>
  <c r="L249" i="6"/>
  <c r="BR247" i="6"/>
  <c r="AD247" i="6"/>
  <c r="J247" i="6"/>
  <c r="CJ245" i="6"/>
  <c r="BP245" i="6"/>
  <c r="AV245" i="6"/>
  <c r="AB245" i="6"/>
  <c r="CH243" i="6"/>
  <c r="AT243" i="6"/>
  <c r="CF241" i="6"/>
  <c r="BL241" i="6"/>
  <c r="AR241" i="6"/>
  <c r="X241" i="6"/>
  <c r="BJ239" i="6"/>
  <c r="V239" i="6"/>
  <c r="B239" i="6"/>
  <c r="CB237" i="6"/>
  <c r="V345" i="6"/>
  <c r="P337" i="6"/>
  <c r="T321" i="6"/>
  <c r="BZ318" i="6"/>
  <c r="AB317" i="6"/>
  <c r="BP313" i="6"/>
  <c r="AZ312" i="6"/>
  <c r="AT307" i="6"/>
  <c r="AF305" i="6"/>
  <c r="B304" i="6"/>
  <c r="V299" i="6"/>
  <c r="AV297" i="6"/>
  <c r="AF294" i="6"/>
  <c r="C292" i="6"/>
  <c r="P291" i="6"/>
  <c r="AV288" i="6"/>
  <c r="CJ286" i="6"/>
  <c r="T286" i="6"/>
  <c r="AV285" i="6"/>
  <c r="CJ284" i="6"/>
  <c r="J283" i="6"/>
  <c r="BB282" i="6"/>
  <c r="C282" i="6"/>
  <c r="L277" i="6"/>
  <c r="BH276" i="6"/>
  <c r="L276" i="6"/>
  <c r="BH275" i="6"/>
  <c r="AN272" i="6"/>
  <c r="BD271" i="6"/>
  <c r="BP270" i="6"/>
  <c r="CB269" i="6"/>
  <c r="J269" i="6"/>
  <c r="BR268" i="6"/>
  <c r="CF266" i="6"/>
  <c r="BZ265" i="6"/>
  <c r="L263" i="6"/>
  <c r="AN262" i="6"/>
  <c r="BR261" i="6"/>
  <c r="P261" i="6"/>
  <c r="AD260" i="6"/>
  <c r="BR259" i="6"/>
  <c r="AT259" i="6"/>
  <c r="BH258" i="6"/>
  <c r="N258" i="6"/>
  <c r="BB257" i="6"/>
  <c r="CH254" i="6"/>
  <c r="AT254" i="6"/>
  <c r="CF252" i="6"/>
  <c r="BL252" i="6"/>
  <c r="AR252" i="6"/>
  <c r="X252" i="6"/>
  <c r="BJ250" i="6"/>
  <c r="V250" i="6"/>
  <c r="B250" i="6"/>
  <c r="CB248" i="6"/>
  <c r="BH248" i="6"/>
  <c r="AN248" i="6"/>
  <c r="T248" i="6"/>
  <c r="BZ246" i="6"/>
  <c r="AL246" i="6"/>
  <c r="BX244" i="6"/>
  <c r="C337" i="6"/>
  <c r="BP332" i="6"/>
  <c r="AZ325" i="6"/>
  <c r="CH320" i="6"/>
  <c r="AV308" i="6"/>
  <c r="C303" i="6"/>
  <c r="CB301" i="6"/>
  <c r="AV298" i="6"/>
  <c r="BL292" i="6"/>
  <c r="B292" i="6"/>
  <c r="CB286" i="6"/>
  <c r="BR283" i="6"/>
  <c r="B282" i="6"/>
  <c r="CB280" i="6"/>
  <c r="AL274" i="6"/>
  <c r="CH273" i="6"/>
  <c r="AL273" i="6"/>
  <c r="CJ272" i="6"/>
  <c r="T271" i="6"/>
  <c r="AF270" i="6"/>
  <c r="AT269" i="6"/>
  <c r="BJ268" i="6"/>
  <c r="CH267" i="6"/>
  <c r="V267" i="6"/>
  <c r="V266" i="6"/>
  <c r="P265" i="6"/>
  <c r="BZ264" i="6"/>
  <c r="AR264" i="6"/>
  <c r="J264" i="6"/>
  <c r="BT263" i="6"/>
  <c r="AL263" i="6"/>
  <c r="AN261" i="6"/>
  <c r="CB260" i="6"/>
  <c r="BD260" i="6"/>
  <c r="AJ258" i="6"/>
  <c r="BX257" i="6"/>
  <c r="AD257" i="6"/>
  <c r="AZ256" i="6"/>
  <c r="AD256" i="6"/>
  <c r="BX255" i="6"/>
  <c r="BD255" i="6"/>
  <c r="AJ255" i="6"/>
  <c r="P255" i="6"/>
  <c r="BB253" i="6"/>
  <c r="N253" i="6"/>
  <c r="C252" i="6"/>
  <c r="BT251" i="6"/>
  <c r="AZ251" i="6"/>
  <c r="AF251" i="6"/>
  <c r="L251" i="6"/>
  <c r="BR249" i="6"/>
  <c r="AD249" i="6"/>
  <c r="J249" i="6"/>
  <c r="CJ247" i="6"/>
  <c r="BP247" i="6"/>
  <c r="AV247" i="6"/>
  <c r="AB247" i="6"/>
  <c r="T345" i="6"/>
  <c r="B337" i="6"/>
  <c r="C328" i="6"/>
  <c r="AR325" i="6"/>
  <c r="CJ322" i="6"/>
  <c r="BJ316" i="6"/>
  <c r="P315" i="6"/>
  <c r="AR307" i="6"/>
  <c r="CF300" i="6"/>
  <c r="T299" i="6"/>
  <c r="AN298" i="6"/>
  <c r="AT297" i="6"/>
  <c r="AD294" i="6"/>
  <c r="BJ291" i="6"/>
  <c r="T290" i="6"/>
  <c r="AN289" i="6"/>
  <c r="AT288" i="6"/>
  <c r="AT285" i="6"/>
  <c r="CH284" i="6"/>
  <c r="AR282" i="6"/>
  <c r="AF281" i="6"/>
  <c r="X280" i="6"/>
  <c r="BT279" i="6"/>
  <c r="X279" i="6"/>
  <c r="BT278" i="6"/>
  <c r="J277" i="6"/>
  <c r="J276" i="6"/>
  <c r="AR275" i="6"/>
  <c r="C275" i="6"/>
  <c r="AL272" i="6"/>
  <c r="AZ271" i="6"/>
  <c r="BZ269" i="6"/>
  <c r="AL269" i="6"/>
  <c r="BH268" i="6"/>
  <c r="AF268" i="6"/>
  <c r="AV266" i="6"/>
  <c r="BX265" i="6"/>
  <c r="BR264" i="6"/>
  <c r="J263" i="6"/>
  <c r="AL262" i="6"/>
  <c r="BP261" i="6"/>
  <c r="N261" i="6"/>
  <c r="AB260" i="6"/>
  <c r="C260" i="6"/>
  <c r="BP259" i="6"/>
  <c r="AR259" i="6"/>
  <c r="L258" i="6"/>
  <c r="AZ257" i="6"/>
  <c r="CF254" i="6"/>
  <c r="BL254" i="6"/>
  <c r="AR254" i="6"/>
  <c r="X254" i="6"/>
  <c r="BJ252" i="6"/>
  <c r="V252" i="6"/>
  <c r="B252" i="6"/>
  <c r="CB250" i="6"/>
  <c r="BH250" i="6"/>
  <c r="AN250" i="6"/>
  <c r="T250" i="6"/>
  <c r="BZ248" i="6"/>
  <c r="AL248" i="6"/>
  <c r="BX246" i="6"/>
  <c r="BD246" i="6"/>
  <c r="AJ246" i="6"/>
  <c r="P246" i="6"/>
  <c r="BB244" i="6"/>
  <c r="N244" i="6"/>
  <c r="C243" i="6"/>
  <c r="BT242" i="6"/>
  <c r="B328" i="6"/>
  <c r="BJ318" i="6"/>
  <c r="BD313" i="6"/>
  <c r="AB312" i="6"/>
  <c r="CB309" i="6"/>
  <c r="AT308" i="6"/>
  <c r="BL302" i="6"/>
  <c r="BZ301" i="6"/>
  <c r="CJ299" i="6"/>
  <c r="BT296" i="6"/>
  <c r="BZ295" i="6"/>
  <c r="P295" i="6"/>
  <c r="BJ292" i="6"/>
  <c r="CJ290" i="6"/>
  <c r="L290" i="6"/>
  <c r="BT287" i="6"/>
  <c r="BZ286" i="6"/>
  <c r="X284" i="6"/>
  <c r="AZ283" i="6"/>
  <c r="BZ280" i="6"/>
  <c r="BL278" i="6"/>
  <c r="P278" i="6"/>
  <c r="BL277" i="6"/>
  <c r="B276" i="6"/>
  <c r="B275" i="6"/>
  <c r="AJ274" i="6"/>
  <c r="CF273" i="6"/>
  <c r="AD273" i="6"/>
  <c r="CH272" i="6"/>
  <c r="CF267" i="6"/>
  <c r="BD267" i="6"/>
  <c r="T267" i="6"/>
  <c r="T266" i="6"/>
  <c r="N265" i="6"/>
  <c r="BR263" i="6"/>
  <c r="AJ263" i="6"/>
  <c r="BL262" i="6"/>
  <c r="BZ260" i="6"/>
  <c r="BB260" i="6"/>
  <c r="B260" i="6"/>
  <c r="CB258" i="6"/>
  <c r="AB257" i="6"/>
  <c r="BT256" i="6"/>
  <c r="BB255" i="6"/>
  <c r="N255" i="6"/>
  <c r="C254" i="6"/>
  <c r="BT253" i="6"/>
  <c r="AZ253" i="6"/>
  <c r="AF253" i="6"/>
  <c r="L253" i="6"/>
  <c r="BR251" i="6"/>
  <c r="AD251" i="6"/>
  <c r="J251" i="6"/>
  <c r="CJ249" i="6"/>
  <c r="BP249" i="6"/>
  <c r="AV249" i="6"/>
  <c r="AB249" i="6"/>
  <c r="CH247" i="6"/>
  <c r="AT247" i="6"/>
  <c r="CF245" i="6"/>
  <c r="BL245" i="6"/>
  <c r="AR245" i="6"/>
  <c r="X245" i="6"/>
  <c r="BL356" i="6"/>
  <c r="L343" i="6"/>
  <c r="BT336" i="6"/>
  <c r="V325" i="6"/>
  <c r="BH316" i="6"/>
  <c r="N315" i="6"/>
  <c r="AF313" i="6"/>
  <c r="T312" i="6"/>
  <c r="L306" i="6"/>
  <c r="CF304" i="6"/>
  <c r="AL298" i="6"/>
  <c r="AR297" i="6"/>
  <c r="AB294" i="6"/>
  <c r="BB292" i="6"/>
  <c r="BH291" i="6"/>
  <c r="AL289" i="6"/>
  <c r="AR288" i="6"/>
  <c r="P286" i="6"/>
  <c r="BP284" i="6"/>
  <c r="AD281" i="6"/>
  <c r="V280" i="6"/>
  <c r="BR279" i="6"/>
  <c r="AJ272" i="6"/>
  <c r="C272" i="6"/>
  <c r="AV271" i="6"/>
  <c r="BL270" i="6"/>
  <c r="BX269" i="6"/>
  <c r="AJ269" i="6"/>
  <c r="AD268" i="6"/>
  <c r="CB266" i="6"/>
  <c r="AT266" i="6"/>
  <c r="L266" i="6"/>
  <c r="AN265" i="6"/>
  <c r="BP264" i="6"/>
  <c r="AJ262" i="6"/>
  <c r="C262" i="6"/>
  <c r="AJ261" i="6"/>
  <c r="L261" i="6"/>
  <c r="N259" i="6"/>
  <c r="BD258" i="6"/>
  <c r="BJ254" i="6"/>
  <c r="V254" i="6"/>
  <c r="B254" i="6"/>
  <c r="CB252" i="6"/>
  <c r="BH252" i="6"/>
  <c r="AN252" i="6"/>
  <c r="T252" i="6"/>
  <c r="BZ250" i="6"/>
  <c r="AL250" i="6"/>
  <c r="BX248" i="6"/>
  <c r="BD248" i="6"/>
  <c r="AJ248" i="6"/>
  <c r="P248" i="6"/>
  <c r="BB246" i="6"/>
  <c r="CJ330" i="6"/>
  <c r="AN322" i="6"/>
  <c r="V320" i="6"/>
  <c r="BH318" i="6"/>
  <c r="CH310" i="6"/>
  <c r="AR308" i="6"/>
  <c r="N307" i="6"/>
  <c r="BJ302" i="6"/>
  <c r="CH299" i="6"/>
  <c r="J299" i="6"/>
  <c r="BX295" i="6"/>
  <c r="CH290" i="6"/>
  <c r="J290" i="6"/>
  <c r="AD289" i="6"/>
  <c r="BR287" i="6"/>
  <c r="BX286" i="6"/>
  <c r="C286" i="6"/>
  <c r="AF285" i="6"/>
  <c r="V284" i="6"/>
  <c r="BX280" i="6"/>
  <c r="N279" i="6"/>
  <c r="N278" i="6"/>
  <c r="AV277" i="6"/>
  <c r="AB273" i="6"/>
  <c r="BZ272" i="6"/>
  <c r="BB267" i="6"/>
  <c r="BT266" i="6"/>
  <c r="L265" i="6"/>
  <c r="AN264" i="6"/>
  <c r="BP263" i="6"/>
  <c r="BJ262" i="6"/>
  <c r="AB262" i="6"/>
  <c r="B262" i="6"/>
  <c r="BX260" i="6"/>
  <c r="X260" i="6"/>
  <c r="AL259" i="6"/>
  <c r="BZ258" i="6"/>
  <c r="AF258" i="6"/>
  <c r="BT257" i="6"/>
  <c r="C257" i="6"/>
  <c r="BR256" i="6"/>
  <c r="AT256" i="6"/>
  <c r="X256" i="6"/>
  <c r="C256" i="6"/>
  <c r="BT255" i="6"/>
  <c r="AZ255" i="6"/>
  <c r="AF255" i="6"/>
  <c r="L255" i="6"/>
  <c r="BR253" i="6"/>
  <c r="AD253" i="6"/>
  <c r="J253" i="6"/>
  <c r="AN340" i="6"/>
  <c r="CH330" i="6"/>
  <c r="N319" i="6"/>
  <c r="AD314" i="6"/>
  <c r="BP311" i="6"/>
  <c r="AR306" i="6"/>
  <c r="AJ301" i="6"/>
  <c r="BR299" i="6"/>
  <c r="AN297" i="6"/>
  <c r="AF296" i="6"/>
  <c r="BZ288" i="6"/>
  <c r="T284" i="6"/>
  <c r="AF283" i="6"/>
  <c r="AD282" i="6"/>
  <c r="BB281" i="6"/>
  <c r="AJ278" i="6"/>
  <c r="BJ276" i="6"/>
  <c r="BP275" i="6"/>
  <c r="CJ274" i="6"/>
  <c r="CF269" i="6"/>
  <c r="AB269" i="6"/>
  <c r="C267" i="6"/>
  <c r="AR266" i="6"/>
  <c r="C266" i="6"/>
  <c r="AD264" i="6"/>
  <c r="BZ263" i="6"/>
  <c r="AD263" i="6"/>
  <c r="BZ262" i="6"/>
  <c r="CJ259" i="6"/>
  <c r="L257" i="6"/>
  <c r="CH255" i="6"/>
  <c r="CB254" i="6"/>
  <c r="T253" i="6"/>
  <c r="BX252" i="6"/>
  <c r="CH250" i="6"/>
  <c r="BB250" i="6"/>
  <c r="AB250" i="6"/>
  <c r="BL248" i="6"/>
  <c r="AF248" i="6"/>
  <c r="V353" i="6"/>
  <c r="AV339" i="6"/>
  <c r="BZ330" i="6"/>
  <c r="V326" i="6"/>
  <c r="BR321" i="6"/>
  <c r="J310" i="6"/>
  <c r="CB307" i="6"/>
  <c r="J306" i="6"/>
  <c r="BJ299" i="6"/>
  <c r="BB298" i="6"/>
  <c r="BR294" i="6"/>
  <c r="BJ293" i="6"/>
  <c r="BZ289" i="6"/>
  <c r="CF279" i="6"/>
  <c r="AN276" i="6"/>
  <c r="CB274" i="6"/>
  <c r="BD272" i="6"/>
  <c r="BZ271" i="6"/>
  <c r="BT268" i="6"/>
  <c r="N268" i="6"/>
  <c r="B267" i="6"/>
  <c r="B266" i="6"/>
  <c r="AJ265" i="6"/>
  <c r="CF264" i="6"/>
  <c r="V262" i="6"/>
  <c r="BT261" i="6"/>
  <c r="AB261" i="6"/>
  <c r="AN260" i="6"/>
  <c r="AZ259" i="6"/>
  <c r="J259" i="6"/>
  <c r="CF257" i="6"/>
  <c r="AR257" i="6"/>
  <c r="BJ256" i="6"/>
  <c r="X255" i="6"/>
  <c r="AZ254" i="6"/>
  <c r="CB253" i="6"/>
  <c r="AT253" i="6"/>
  <c r="CB251" i="6"/>
  <c r="AV251" i="6"/>
  <c r="V251" i="6"/>
  <c r="CF249" i="6"/>
  <c r="BJ247" i="6"/>
  <c r="AJ247" i="6"/>
  <c r="BL330" i="6"/>
  <c r="CJ318" i="6"/>
  <c r="AV304" i="6"/>
  <c r="AV302" i="6"/>
  <c r="AL297" i="6"/>
  <c r="P296" i="6"/>
  <c r="BZ285" i="6"/>
  <c r="AB282" i="6"/>
  <c r="AZ281" i="6"/>
  <c r="BD280" i="6"/>
  <c r="BT274" i="6"/>
  <c r="J274" i="6"/>
  <c r="X273" i="6"/>
  <c r="X271" i="6"/>
  <c r="AT270" i="6"/>
  <c r="BD268" i="6"/>
  <c r="AR267" i="6"/>
  <c r="AB264" i="6"/>
  <c r="BX263" i="6"/>
  <c r="AB263" i="6"/>
  <c r="BX262" i="6"/>
  <c r="BH261" i="6"/>
  <c r="CH259" i="6"/>
  <c r="BL258" i="6"/>
  <c r="X258" i="6"/>
  <c r="J257" i="6"/>
  <c r="CF255" i="6"/>
  <c r="BZ254" i="6"/>
  <c r="AV252" i="6"/>
  <c r="P252" i="6"/>
  <c r="CF250" i="6"/>
  <c r="AZ250" i="6"/>
  <c r="CJ248" i="6"/>
  <c r="AT339" i="6"/>
  <c r="T326" i="6"/>
  <c r="AL321" i="6"/>
  <c r="CB318" i="6"/>
  <c r="AD313" i="6"/>
  <c r="BZ307" i="6"/>
  <c r="CF305" i="6"/>
  <c r="BH299" i="6"/>
  <c r="AZ298" i="6"/>
  <c r="BP294" i="6"/>
  <c r="X292" i="6"/>
  <c r="CF290" i="6"/>
  <c r="AN288" i="6"/>
  <c r="T283" i="6"/>
  <c r="BB279" i="6"/>
  <c r="L278" i="6"/>
  <c r="AF277" i="6"/>
  <c r="AL276" i="6"/>
  <c r="BB272" i="6"/>
  <c r="BX271" i="6"/>
  <c r="L268" i="6"/>
  <c r="T262" i="6"/>
  <c r="BR260" i="6"/>
  <c r="AL260" i="6"/>
  <c r="B257" i="6"/>
  <c r="BH256" i="6"/>
  <c r="V256" i="6"/>
  <c r="V255" i="6"/>
  <c r="P254" i="6"/>
  <c r="BZ253" i="6"/>
  <c r="AR253" i="6"/>
  <c r="BZ251" i="6"/>
  <c r="AT251" i="6"/>
  <c r="T251" i="6"/>
  <c r="BD249" i="6"/>
  <c r="X249" i="6"/>
  <c r="C248" i="6"/>
  <c r="BH247" i="6"/>
  <c r="B247" i="6"/>
  <c r="BX245" i="6"/>
  <c r="AF352" i="6"/>
  <c r="AN309" i="6"/>
  <c r="AT302" i="6"/>
  <c r="P301" i="6"/>
  <c r="X293" i="6"/>
  <c r="BJ290" i="6"/>
  <c r="BB289" i="6"/>
  <c r="BX285" i="6"/>
  <c r="B285" i="6"/>
  <c r="AB281" i="6"/>
  <c r="BB280" i="6"/>
  <c r="CB278" i="6"/>
  <c r="BL275" i="6"/>
  <c r="BR274" i="6"/>
  <c r="V273" i="6"/>
  <c r="AR270" i="6"/>
  <c r="X269" i="6"/>
  <c r="BB268" i="6"/>
  <c r="CJ266" i="6"/>
  <c r="AN266" i="6"/>
  <c r="BH262" i="6"/>
  <c r="CF259" i="6"/>
  <c r="BJ258" i="6"/>
  <c r="V258" i="6"/>
  <c r="AV255" i="6"/>
  <c r="BX254" i="6"/>
  <c r="BT252" i="6"/>
  <c r="AT252" i="6"/>
  <c r="N252" i="6"/>
  <c r="BX250" i="6"/>
  <c r="X250" i="6"/>
  <c r="CH248" i="6"/>
  <c r="BB248" i="6"/>
  <c r="AB248" i="6"/>
  <c r="B248" i="6"/>
  <c r="BD324" i="6"/>
  <c r="AJ321" i="6"/>
  <c r="AB313" i="6"/>
  <c r="BX307" i="6"/>
  <c r="V292" i="6"/>
  <c r="X288" i="6"/>
  <c r="P287" i="6"/>
  <c r="CJ283" i="6"/>
  <c r="AT280" i="6"/>
  <c r="AZ279" i="6"/>
  <c r="C278" i="6"/>
  <c r="AD277" i="6"/>
  <c r="AJ276" i="6"/>
  <c r="BT271" i="6"/>
  <c r="C271" i="6"/>
  <c r="P269" i="6"/>
  <c r="J268" i="6"/>
  <c r="AF266" i="6"/>
  <c r="CB265" i="6"/>
  <c r="AF265" i="6"/>
  <c r="BD261" i="6"/>
  <c r="BP260" i="6"/>
  <c r="AJ260" i="6"/>
  <c r="AV259" i="6"/>
  <c r="BB258" i="6"/>
  <c r="BR257" i="6"/>
  <c r="T256" i="6"/>
  <c r="T255" i="6"/>
  <c r="AV254" i="6"/>
  <c r="N254" i="6"/>
  <c r="BX251" i="6"/>
  <c r="AR251" i="6"/>
  <c r="CB249" i="6"/>
  <c r="BB249" i="6"/>
  <c r="V249" i="6"/>
  <c r="AL347" i="6"/>
  <c r="C336" i="6"/>
  <c r="AN324" i="6"/>
  <c r="X321" i="6"/>
  <c r="BZ317" i="6"/>
  <c r="BL315" i="6"/>
  <c r="AT311" i="6"/>
  <c r="AJ309" i="6"/>
  <c r="AZ305" i="6"/>
  <c r="BH303" i="6"/>
  <c r="BJ300" i="6"/>
  <c r="AV299" i="6"/>
  <c r="L298" i="6"/>
  <c r="BL295" i="6"/>
  <c r="BT285" i="6"/>
  <c r="BL284" i="6"/>
  <c r="BX283" i="6"/>
  <c r="P281" i="6"/>
  <c r="BX278" i="6"/>
  <c r="AJ270" i="6"/>
  <c r="AL267" i="6"/>
  <c r="BR266" i="6"/>
  <c r="BR265" i="6"/>
  <c r="V264" i="6"/>
  <c r="BD263" i="6"/>
  <c r="BD262" i="6"/>
  <c r="J262" i="6"/>
  <c r="J261" i="6"/>
  <c r="BL260" i="6"/>
  <c r="V260" i="6"/>
  <c r="C259" i="6"/>
  <c r="AV258" i="6"/>
  <c r="CF256" i="6"/>
  <c r="AR255" i="6"/>
  <c r="J255" i="6"/>
  <c r="BT254" i="6"/>
  <c r="AL254" i="6"/>
  <c r="BP252" i="6"/>
  <c r="BT319" i="6"/>
  <c r="AL303" i="6"/>
  <c r="AL301" i="6"/>
  <c r="AL295" i="6"/>
  <c r="V293" i="6"/>
  <c r="BT282" i="6"/>
  <c r="BR276" i="6"/>
  <c r="BP272" i="6"/>
  <c r="BP271" i="6"/>
  <c r="N267" i="6"/>
  <c r="P258" i="6"/>
  <c r="AV257" i="6"/>
  <c r="AJ256" i="6"/>
  <c r="BH254" i="6"/>
  <c r="BH253" i="6"/>
  <c r="BJ251" i="6"/>
  <c r="X251" i="6"/>
  <c r="BX249" i="6"/>
  <c r="AL249" i="6"/>
  <c r="CF248" i="6"/>
  <c r="AV248" i="6"/>
  <c r="L248" i="6"/>
  <c r="AZ246" i="6"/>
  <c r="B246" i="6"/>
  <c r="BJ245" i="6"/>
  <c r="AL245" i="6"/>
  <c r="N245" i="6"/>
  <c r="AZ244" i="6"/>
  <c r="BT243" i="6"/>
  <c r="AB243" i="6"/>
  <c r="BX241" i="6"/>
  <c r="BH240" i="6"/>
  <c r="CH239" i="6"/>
  <c r="AR239" i="6"/>
  <c r="AV238" i="6"/>
  <c r="BB237" i="6"/>
  <c r="N237" i="6"/>
  <c r="C236" i="6"/>
  <c r="BT235" i="6"/>
  <c r="AZ235" i="6"/>
  <c r="AF235" i="6"/>
  <c r="L235" i="6"/>
  <c r="BR233" i="6"/>
  <c r="AD233" i="6"/>
  <c r="J233" i="6"/>
  <c r="CJ231" i="6"/>
  <c r="BP231" i="6"/>
  <c r="AV231" i="6"/>
  <c r="AB231" i="6"/>
  <c r="CH229" i="6"/>
  <c r="AT229" i="6"/>
  <c r="CF227" i="6"/>
  <c r="BL227" i="6"/>
  <c r="AR227" i="6"/>
  <c r="X227" i="6"/>
  <c r="BJ225" i="6"/>
  <c r="V225" i="6"/>
  <c r="B225" i="6"/>
  <c r="CB223" i="6"/>
  <c r="BH223" i="6"/>
  <c r="AN223" i="6"/>
  <c r="T223" i="6"/>
  <c r="AF324" i="6"/>
  <c r="AZ291" i="6"/>
  <c r="N289" i="6"/>
  <c r="BR285" i="6"/>
  <c r="AD284" i="6"/>
  <c r="BD281" i="6"/>
  <c r="J279" i="6"/>
  <c r="BR277" i="6"/>
  <c r="BR270" i="6"/>
  <c r="BX268" i="6"/>
  <c r="BZ267" i="6"/>
  <c r="AL265" i="6"/>
  <c r="CF262" i="6"/>
  <c r="P262" i="6"/>
  <c r="N260" i="6"/>
  <c r="AF259" i="6"/>
  <c r="BT258" i="6"/>
  <c r="CB256" i="6"/>
  <c r="L254" i="6"/>
  <c r="BB252" i="6"/>
  <c r="J252" i="6"/>
  <c r="BP250" i="6"/>
  <c r="AD250" i="6"/>
  <c r="BL247" i="6"/>
  <c r="X247" i="6"/>
  <c r="CF246" i="6"/>
  <c r="BZ244" i="6"/>
  <c r="AB244" i="6"/>
  <c r="BR242" i="6"/>
  <c r="AB242" i="6"/>
  <c r="BB241" i="6"/>
  <c r="L241" i="6"/>
  <c r="CB240" i="6"/>
  <c r="AL240" i="6"/>
  <c r="BL239" i="6"/>
  <c r="BP238" i="6"/>
  <c r="BJ236" i="6"/>
  <c r="V236" i="6"/>
  <c r="B236" i="6"/>
  <c r="CB234" i="6"/>
  <c r="BH234" i="6"/>
  <c r="AN234" i="6"/>
  <c r="T234" i="6"/>
  <c r="BZ232" i="6"/>
  <c r="AL232" i="6"/>
  <c r="BX230" i="6"/>
  <c r="BD230" i="6"/>
  <c r="AJ230" i="6"/>
  <c r="P230" i="6"/>
  <c r="BB228" i="6"/>
  <c r="N228" i="6"/>
  <c r="C227" i="6"/>
  <c r="BT226" i="6"/>
  <c r="AZ226" i="6"/>
  <c r="AF226" i="6"/>
  <c r="L226" i="6"/>
  <c r="BR224" i="6"/>
  <c r="AD224" i="6"/>
  <c r="J224" i="6"/>
  <c r="CJ222" i="6"/>
  <c r="BP222" i="6"/>
  <c r="AV222" i="6"/>
  <c r="AB222" i="6"/>
  <c r="CF311" i="6"/>
  <c r="AJ303" i="6"/>
  <c r="BL300" i="6"/>
  <c r="AJ295" i="6"/>
  <c r="AL287" i="6"/>
  <c r="BP282" i="6"/>
  <c r="BZ278" i="6"/>
  <c r="BL273" i="6"/>
  <c r="BD269" i="6"/>
  <c r="L267" i="6"/>
  <c r="J266" i="6"/>
  <c r="BJ260" i="6"/>
  <c r="J260" i="6"/>
  <c r="BP258" i="6"/>
  <c r="AT257" i="6"/>
  <c r="J254" i="6"/>
  <c r="C253" i="6"/>
  <c r="BH251" i="6"/>
  <c r="P251" i="6"/>
  <c r="AJ249" i="6"/>
  <c r="AT248" i="6"/>
  <c r="J248" i="6"/>
  <c r="BH245" i="6"/>
  <c r="AJ245" i="6"/>
  <c r="L245" i="6"/>
  <c r="BR243" i="6"/>
  <c r="AV243" i="6"/>
  <c r="B243" i="6"/>
  <c r="AV242" i="6"/>
  <c r="AF241" i="6"/>
  <c r="P240" i="6"/>
  <c r="CF239" i="6"/>
  <c r="T239" i="6"/>
  <c r="CJ238" i="6"/>
  <c r="AT238" i="6"/>
  <c r="BT237" i="6"/>
  <c r="AZ237" i="6"/>
  <c r="AF237" i="6"/>
  <c r="L237" i="6"/>
  <c r="BR235" i="6"/>
  <c r="AD235" i="6"/>
  <c r="J235" i="6"/>
  <c r="CJ233" i="6"/>
  <c r="BP233" i="6"/>
  <c r="AV233" i="6"/>
  <c r="AB233" i="6"/>
  <c r="CH231" i="6"/>
  <c r="AT231" i="6"/>
  <c r="CF229" i="6"/>
  <c r="BL229" i="6"/>
  <c r="AR229" i="6"/>
  <c r="X229" i="6"/>
  <c r="BJ227" i="6"/>
  <c r="V227" i="6"/>
  <c r="B227" i="6"/>
  <c r="CB225" i="6"/>
  <c r="BH225" i="6"/>
  <c r="AN225" i="6"/>
  <c r="T225" i="6"/>
  <c r="BZ223" i="6"/>
  <c r="AL223" i="6"/>
  <c r="V346" i="6"/>
  <c r="AF333" i="6"/>
  <c r="BD319" i="6"/>
  <c r="AT314" i="6"/>
  <c r="C309" i="6"/>
  <c r="BB305" i="6"/>
  <c r="CJ298" i="6"/>
  <c r="BZ296" i="6"/>
  <c r="L289" i="6"/>
  <c r="P280" i="6"/>
  <c r="AF276" i="6"/>
  <c r="J275" i="6"/>
  <c r="BH272" i="6"/>
  <c r="AT271" i="6"/>
  <c r="BX267" i="6"/>
  <c r="CH266" i="6"/>
  <c r="AD265" i="6"/>
  <c r="AF261" i="6"/>
  <c r="AD259" i="6"/>
  <c r="C258" i="6"/>
  <c r="AJ257" i="6"/>
  <c r="BZ256" i="6"/>
  <c r="BL255" i="6"/>
  <c r="B253" i="6"/>
  <c r="AZ252" i="6"/>
  <c r="P250" i="6"/>
  <c r="V247" i="6"/>
  <c r="X246" i="6"/>
  <c r="CH245" i="6"/>
  <c r="BT244" i="6"/>
  <c r="C244" i="6"/>
  <c r="X243" i="6"/>
  <c r="BP242" i="6"/>
  <c r="AZ241" i="6"/>
  <c r="J241" i="6"/>
  <c r="BZ240" i="6"/>
  <c r="AJ240" i="6"/>
  <c r="AN239" i="6"/>
  <c r="X238" i="6"/>
  <c r="C238" i="6"/>
  <c r="CB236" i="6"/>
  <c r="BH236" i="6"/>
  <c r="AN236" i="6"/>
  <c r="T236" i="6"/>
  <c r="BZ234" i="6"/>
  <c r="AL234" i="6"/>
  <c r="BX232" i="6"/>
  <c r="BD232" i="6"/>
  <c r="AJ232" i="6"/>
  <c r="P232" i="6"/>
  <c r="BB230" i="6"/>
  <c r="N230" i="6"/>
  <c r="C229" i="6"/>
  <c r="BT228" i="6"/>
  <c r="AZ228" i="6"/>
  <c r="AF228" i="6"/>
  <c r="L228" i="6"/>
  <c r="BR226" i="6"/>
  <c r="AD226" i="6"/>
  <c r="J226" i="6"/>
  <c r="CJ224" i="6"/>
  <c r="AV311" i="6"/>
  <c r="V303" i="6"/>
  <c r="CB298" i="6"/>
  <c r="CJ294" i="6"/>
  <c r="C293" i="6"/>
  <c r="AJ287" i="6"/>
  <c r="BB278" i="6"/>
  <c r="AT277" i="6"/>
  <c r="BJ273" i="6"/>
  <c r="BD270" i="6"/>
  <c r="BB269" i="6"/>
  <c r="AZ268" i="6"/>
  <c r="AV264" i="6"/>
  <c r="BB263" i="6"/>
  <c r="CJ261" i="6"/>
  <c r="BH260" i="6"/>
  <c r="B258" i="6"/>
  <c r="P256" i="6"/>
  <c r="BD254" i="6"/>
  <c r="AR248" i="6"/>
  <c r="AV246" i="6"/>
  <c r="J245" i="6"/>
  <c r="AV244" i="6"/>
  <c r="B244" i="6"/>
  <c r="BP243" i="6"/>
  <c r="V243" i="6"/>
  <c r="AT242" i="6"/>
  <c r="BT241" i="6"/>
  <c r="AD241" i="6"/>
  <c r="BD240" i="6"/>
  <c r="N240" i="6"/>
  <c r="BH239" i="6"/>
  <c r="CH238" i="6"/>
  <c r="AR238" i="6"/>
  <c r="B238" i="6"/>
  <c r="BR237" i="6"/>
  <c r="AD237" i="6"/>
  <c r="J237" i="6"/>
  <c r="CJ235" i="6"/>
  <c r="BP235" i="6"/>
  <c r="AV235" i="6"/>
  <c r="AB235" i="6"/>
  <c r="CH233" i="6"/>
  <c r="AT233" i="6"/>
  <c r="CF231" i="6"/>
  <c r="BL231" i="6"/>
  <c r="AR231" i="6"/>
  <c r="X231" i="6"/>
  <c r="BJ229" i="6"/>
  <c r="V229" i="6"/>
  <c r="B229" i="6"/>
  <c r="CB227" i="6"/>
  <c r="BH227" i="6"/>
  <c r="AN227" i="6"/>
  <c r="T227" i="6"/>
  <c r="BZ225" i="6"/>
  <c r="AL225" i="6"/>
  <c r="T346" i="6"/>
  <c r="CF323" i="6"/>
  <c r="AR314" i="6"/>
  <c r="N303" i="6"/>
  <c r="BH300" i="6"/>
  <c r="AV296" i="6"/>
  <c r="B293" i="6"/>
  <c r="T291" i="6"/>
  <c r="AD285" i="6"/>
  <c r="CH283" i="6"/>
  <c r="N280" i="6"/>
  <c r="P276" i="6"/>
  <c r="AR271" i="6"/>
  <c r="AL270" i="6"/>
  <c r="T265" i="6"/>
  <c r="CB262" i="6"/>
  <c r="AD261" i="6"/>
  <c r="AB259" i="6"/>
  <c r="AZ258" i="6"/>
  <c r="BJ255" i="6"/>
  <c r="AV253" i="6"/>
  <c r="AL252" i="6"/>
  <c r="BL250" i="6"/>
  <c r="N250" i="6"/>
  <c r="BD247" i="6"/>
  <c r="T247" i="6"/>
  <c r="CB246" i="6"/>
  <c r="V246" i="6"/>
  <c r="BR244" i="6"/>
  <c r="X244" i="6"/>
  <c r="AR243" i="6"/>
  <c r="CJ242" i="6"/>
  <c r="X242" i="6"/>
  <c r="C242" i="6"/>
  <c r="BX240" i="6"/>
  <c r="L240" i="6"/>
  <c r="CB239" i="6"/>
  <c r="AL239" i="6"/>
  <c r="BL238" i="6"/>
  <c r="V238" i="6"/>
  <c r="BZ236" i="6"/>
  <c r="AL236" i="6"/>
  <c r="BX234" i="6"/>
  <c r="BD234" i="6"/>
  <c r="AJ234" i="6"/>
  <c r="P234" i="6"/>
  <c r="BB232" i="6"/>
  <c r="N232" i="6"/>
  <c r="C231" i="6"/>
  <c r="BT230" i="6"/>
  <c r="AZ230" i="6"/>
  <c r="AF230" i="6"/>
  <c r="L230" i="6"/>
  <c r="BR228" i="6"/>
  <c r="AD228" i="6"/>
  <c r="J228" i="6"/>
  <c r="CJ226" i="6"/>
  <c r="BP226" i="6"/>
  <c r="AV226" i="6"/>
  <c r="AB226" i="6"/>
  <c r="AN330" i="6"/>
  <c r="C318" i="6"/>
  <c r="AJ314" i="6"/>
  <c r="BZ310" i="6"/>
  <c r="AJ308" i="6"/>
  <c r="AR305" i="6"/>
  <c r="BZ298" i="6"/>
  <c r="BT294" i="6"/>
  <c r="BH290" i="6"/>
  <c r="CF288" i="6"/>
  <c r="BP286" i="6"/>
  <c r="BL282" i="6"/>
  <c r="N281" i="6"/>
  <c r="CJ279" i="6"/>
  <c r="AZ278" i="6"/>
  <c r="AR277" i="6"/>
  <c r="BH273" i="6"/>
  <c r="BP266" i="6"/>
  <c r="AZ263" i="6"/>
  <c r="CH261" i="6"/>
  <c r="T261" i="6"/>
  <c r="AV260" i="6"/>
  <c r="BZ259" i="6"/>
  <c r="N256" i="6"/>
  <c r="BB254" i="6"/>
  <c r="CJ253" i="6"/>
  <c r="CJ252" i="6"/>
  <c r="CJ251" i="6"/>
  <c r="BD251" i="6"/>
  <c r="BL249" i="6"/>
  <c r="T249" i="6"/>
  <c r="BT248" i="6"/>
  <c r="AT246" i="6"/>
  <c r="BD245" i="6"/>
  <c r="AF245" i="6"/>
  <c r="AT244" i="6"/>
  <c r="T243" i="6"/>
  <c r="AR242" i="6"/>
  <c r="B242" i="6"/>
  <c r="BR241" i="6"/>
  <c r="AB241" i="6"/>
  <c r="BB240" i="6"/>
  <c r="AF240" i="6"/>
  <c r="P239" i="6"/>
  <c r="CF238" i="6"/>
  <c r="BP237" i="6"/>
  <c r="AV237" i="6"/>
  <c r="AB237" i="6"/>
  <c r="CH235" i="6"/>
  <c r="AT235" i="6"/>
  <c r="CF233" i="6"/>
  <c r="BL233" i="6"/>
  <c r="AR233" i="6"/>
  <c r="X233" i="6"/>
  <c r="BJ231" i="6"/>
  <c r="V231" i="6"/>
  <c r="B231" i="6"/>
  <c r="CB229" i="6"/>
  <c r="BH229" i="6"/>
  <c r="AN229" i="6"/>
  <c r="T229" i="6"/>
  <c r="BZ227" i="6"/>
  <c r="AL227" i="6"/>
  <c r="BX225" i="6"/>
  <c r="BD225" i="6"/>
  <c r="AJ225" i="6"/>
  <c r="P225" i="6"/>
  <c r="B342" i="6"/>
  <c r="BX317" i="6"/>
  <c r="BT312" i="6"/>
  <c r="V277" i="6"/>
  <c r="AN275" i="6"/>
  <c r="N270" i="6"/>
  <c r="CB268" i="6"/>
  <c r="AB266" i="6"/>
  <c r="CJ264" i="6"/>
  <c r="AR262" i="6"/>
  <c r="AB258" i="6"/>
  <c r="V257" i="6"/>
  <c r="AN256" i="6"/>
  <c r="BR254" i="6"/>
  <c r="CJ250" i="6"/>
  <c r="L250" i="6"/>
  <c r="AR249" i="6"/>
  <c r="BR248" i="6"/>
  <c r="AZ247" i="6"/>
  <c r="P245" i="6"/>
  <c r="AD244" i="6"/>
  <c r="L243" i="6"/>
  <c r="CJ241" i="6"/>
  <c r="CF240" i="6"/>
  <c r="AV240" i="6"/>
  <c r="T240" i="6"/>
  <c r="BJ238" i="6"/>
  <c r="BB235" i="6"/>
  <c r="T235" i="6"/>
  <c r="AV234" i="6"/>
  <c r="N234" i="6"/>
  <c r="BX233" i="6"/>
  <c r="BR232" i="6"/>
  <c r="J231" i="6"/>
  <c r="AL230" i="6"/>
  <c r="AF229" i="6"/>
  <c r="BH228" i="6"/>
  <c r="CJ227" i="6"/>
  <c r="BB227" i="6"/>
  <c r="BT223" i="6"/>
  <c r="C223" i="6"/>
  <c r="BR222" i="6"/>
  <c r="AT222" i="6"/>
  <c r="X222" i="6"/>
  <c r="B222" i="6"/>
  <c r="CB220" i="6"/>
  <c r="BH220" i="6"/>
  <c r="AN220" i="6"/>
  <c r="T220" i="6"/>
  <c r="BZ218" i="6"/>
  <c r="AL218" i="6"/>
  <c r="BX216" i="6"/>
  <c r="BD216" i="6"/>
  <c r="AJ216" i="6"/>
  <c r="P216" i="6"/>
  <c r="BB214" i="6"/>
  <c r="N214" i="6"/>
  <c r="C213" i="6"/>
  <c r="BT212" i="6"/>
  <c r="AZ212" i="6"/>
  <c r="AF212" i="6"/>
  <c r="L212" i="6"/>
  <c r="BR210" i="6"/>
  <c r="AD210" i="6"/>
  <c r="J210" i="6"/>
  <c r="CJ208" i="6"/>
  <c r="BP208" i="6"/>
  <c r="AV208" i="6"/>
  <c r="AB208" i="6"/>
  <c r="CH206" i="6"/>
  <c r="AT206" i="6"/>
  <c r="CF204" i="6"/>
  <c r="BL204" i="6"/>
  <c r="AR204" i="6"/>
  <c r="X204" i="6"/>
  <c r="BJ202" i="6"/>
  <c r="V202" i="6"/>
  <c r="B202" i="6"/>
  <c r="AT341" i="6"/>
  <c r="BP317" i="6"/>
  <c r="CB303" i="6"/>
  <c r="V300" i="6"/>
  <c r="BZ297" i="6"/>
  <c r="J294" i="6"/>
  <c r="BB291" i="6"/>
  <c r="V288" i="6"/>
  <c r="AB285" i="6"/>
  <c r="AR283" i="6"/>
  <c r="AR279" i="6"/>
  <c r="T260" i="6"/>
  <c r="X259" i="6"/>
  <c r="AD252" i="6"/>
  <c r="V248" i="6"/>
  <c r="CJ246" i="6"/>
  <c r="BJ244" i="6"/>
  <c r="V244" i="6"/>
  <c r="BZ243" i="6"/>
  <c r="AN243" i="6"/>
  <c r="BJ242" i="6"/>
  <c r="V241" i="6"/>
  <c r="BT239" i="6"/>
  <c r="AJ239" i="6"/>
  <c r="CH237" i="6"/>
  <c r="X237" i="6"/>
  <c r="CH236" i="6"/>
  <c r="AZ236" i="6"/>
  <c r="CB235" i="6"/>
  <c r="N233" i="6"/>
  <c r="BR231" i="6"/>
  <c r="AJ231" i="6"/>
  <c r="BL230" i="6"/>
  <c r="AD230" i="6"/>
  <c r="C230" i="6"/>
  <c r="CH228" i="6"/>
  <c r="BB226" i="6"/>
  <c r="T226" i="6"/>
  <c r="X225" i="6"/>
  <c r="AV223" i="6"/>
  <c r="B223" i="6"/>
  <c r="BR221" i="6"/>
  <c r="AD221" i="6"/>
  <c r="J221" i="6"/>
  <c r="CJ219" i="6"/>
  <c r="BP219" i="6"/>
  <c r="AV219" i="6"/>
  <c r="AB219" i="6"/>
  <c r="CH217" i="6"/>
  <c r="AT217" i="6"/>
  <c r="CF215" i="6"/>
  <c r="BL215" i="6"/>
  <c r="AR215" i="6"/>
  <c r="X215" i="6"/>
  <c r="BJ213" i="6"/>
  <c r="V213" i="6"/>
  <c r="B213" i="6"/>
  <c r="CB211" i="6"/>
  <c r="BH211" i="6"/>
  <c r="AN211" i="6"/>
  <c r="T211" i="6"/>
  <c r="BZ209" i="6"/>
  <c r="AL209" i="6"/>
  <c r="BX326" i="6"/>
  <c r="BB317" i="6"/>
  <c r="BD312" i="6"/>
  <c r="BB307" i="6"/>
  <c r="AZ290" i="6"/>
  <c r="CH280" i="6"/>
  <c r="AD275" i="6"/>
  <c r="AV273" i="6"/>
  <c r="CB271" i="6"/>
  <c r="L270" i="6"/>
  <c r="BZ268" i="6"/>
  <c r="AJ267" i="6"/>
  <c r="CH264" i="6"/>
  <c r="L259" i="6"/>
  <c r="T258" i="6"/>
  <c r="AL256" i="6"/>
  <c r="BP254" i="6"/>
  <c r="BP253" i="6"/>
  <c r="J250" i="6"/>
  <c r="BP248" i="6"/>
  <c r="AR247" i="6"/>
  <c r="AN246" i="6"/>
  <c r="C246" i="6"/>
  <c r="C245" i="6"/>
  <c r="J243" i="6"/>
  <c r="AF242" i="6"/>
  <c r="CH241" i="6"/>
  <c r="AT240" i="6"/>
  <c r="J240" i="6"/>
  <c r="BH238" i="6"/>
  <c r="AF238" i="6"/>
  <c r="X236" i="6"/>
  <c r="AT234" i="6"/>
  <c r="L234" i="6"/>
  <c r="AN233" i="6"/>
  <c r="BP232" i="6"/>
  <c r="B230" i="6"/>
  <c r="AD229" i="6"/>
  <c r="X228" i="6"/>
  <c r="CH227" i="6"/>
  <c r="AZ227" i="6"/>
  <c r="CB226" i="6"/>
  <c r="AT226" i="6"/>
  <c r="BR223" i="6"/>
  <c r="X223" i="6"/>
  <c r="AR222" i="6"/>
  <c r="V222" i="6"/>
  <c r="BZ220" i="6"/>
  <c r="AL220" i="6"/>
  <c r="BX218" i="6"/>
  <c r="BD218" i="6"/>
  <c r="AJ218" i="6"/>
  <c r="P218" i="6"/>
  <c r="BB216" i="6"/>
  <c r="N216" i="6"/>
  <c r="C215" i="6"/>
  <c r="BT214" i="6"/>
  <c r="AZ214" i="6"/>
  <c r="AF214" i="6"/>
  <c r="L214" i="6"/>
  <c r="BR212" i="6"/>
  <c r="AD212" i="6"/>
  <c r="J212" i="6"/>
  <c r="CJ210" i="6"/>
  <c r="BP210" i="6"/>
  <c r="T300" i="6"/>
  <c r="AT296" i="6"/>
  <c r="J285" i="6"/>
  <c r="AN283" i="6"/>
  <c r="AN268" i="6"/>
  <c r="P257" i="6"/>
  <c r="AN255" i="6"/>
  <c r="AN254" i="6"/>
  <c r="CH252" i="6"/>
  <c r="AB252" i="6"/>
  <c r="N248" i="6"/>
  <c r="CH246" i="6"/>
  <c r="CB245" i="6"/>
  <c r="AT245" i="6"/>
  <c r="B245" i="6"/>
  <c r="BH244" i="6"/>
  <c r="T244" i="6"/>
  <c r="BX243" i="6"/>
  <c r="AL243" i="6"/>
  <c r="BH242" i="6"/>
  <c r="BD241" i="6"/>
  <c r="T241" i="6"/>
  <c r="BR239" i="6"/>
  <c r="AD238" i="6"/>
  <c r="CF237" i="6"/>
  <c r="BD237" i="6"/>
  <c r="V237" i="6"/>
  <c r="CF236" i="6"/>
  <c r="P236" i="6"/>
  <c r="BZ235" i="6"/>
  <c r="AR235" i="6"/>
  <c r="BT234" i="6"/>
  <c r="L233" i="6"/>
  <c r="AN232" i="6"/>
  <c r="BJ230" i="6"/>
  <c r="AB230" i="6"/>
  <c r="BD229" i="6"/>
  <c r="CF228" i="6"/>
  <c r="AV225" i="6"/>
  <c r="CB224" i="6"/>
  <c r="BD224" i="6"/>
  <c r="AF224" i="6"/>
  <c r="AT223" i="6"/>
  <c r="CJ221" i="6"/>
  <c r="BP221" i="6"/>
  <c r="AV221" i="6"/>
  <c r="AB221" i="6"/>
  <c r="CH219" i="6"/>
  <c r="AT219" i="6"/>
  <c r="CF217" i="6"/>
  <c r="BL217" i="6"/>
  <c r="AR217" i="6"/>
  <c r="X217" i="6"/>
  <c r="BJ215" i="6"/>
  <c r="V215" i="6"/>
  <c r="B215" i="6"/>
  <c r="CB213" i="6"/>
  <c r="BH213" i="6"/>
  <c r="AN213" i="6"/>
  <c r="T213" i="6"/>
  <c r="BZ211" i="6"/>
  <c r="AL211" i="6"/>
  <c r="BX209" i="6"/>
  <c r="BD209" i="6"/>
  <c r="AJ209" i="6"/>
  <c r="P209" i="6"/>
  <c r="BB207" i="6"/>
  <c r="N207" i="6"/>
  <c r="AL326" i="6"/>
  <c r="AF317" i="6"/>
  <c r="BB312" i="6"/>
  <c r="L303" i="6"/>
  <c r="AL296" i="6"/>
  <c r="C283" i="6"/>
  <c r="CF280" i="6"/>
  <c r="C277" i="6"/>
  <c r="AB275" i="6"/>
  <c r="J270" i="6"/>
  <c r="BT265" i="6"/>
  <c r="BL264" i="6"/>
  <c r="AV263" i="6"/>
  <c r="AN251" i="6"/>
  <c r="BT250" i="6"/>
  <c r="AN249" i="6"/>
  <c r="BT246" i="6"/>
  <c r="AD242" i="6"/>
  <c r="AV241" i="6"/>
  <c r="BT240" i="6"/>
  <c r="AR240" i="6"/>
  <c r="BX236" i="6"/>
  <c r="P235" i="6"/>
  <c r="AR234" i="6"/>
  <c r="J234" i="6"/>
  <c r="BT233" i="6"/>
  <c r="AL233" i="6"/>
  <c r="AF232" i="6"/>
  <c r="BH231" i="6"/>
  <c r="CJ230" i="6"/>
  <c r="AB229" i="6"/>
  <c r="BD228" i="6"/>
  <c r="V228" i="6"/>
  <c r="P227" i="6"/>
  <c r="BZ226" i="6"/>
  <c r="AR226" i="6"/>
  <c r="AB224" i="6"/>
  <c r="C224" i="6"/>
  <c r="BP223" i="6"/>
  <c r="V223" i="6"/>
  <c r="CH222" i="6"/>
  <c r="BL222" i="6"/>
  <c r="T222" i="6"/>
  <c r="BX220" i="6"/>
  <c r="BD220" i="6"/>
  <c r="AJ220" i="6"/>
  <c r="P220" i="6"/>
  <c r="BB218" i="6"/>
  <c r="N218" i="6"/>
  <c r="C217" i="6"/>
  <c r="BT216" i="6"/>
  <c r="AZ216" i="6"/>
  <c r="AF216" i="6"/>
  <c r="L216" i="6"/>
  <c r="BR214" i="6"/>
  <c r="AD214" i="6"/>
  <c r="J214" i="6"/>
  <c r="CJ212" i="6"/>
  <c r="BP212" i="6"/>
  <c r="AV212" i="6"/>
  <c r="AB212" i="6"/>
  <c r="CH210" i="6"/>
  <c r="AT210" i="6"/>
  <c r="CF208" i="6"/>
  <c r="BL208" i="6"/>
  <c r="AR208" i="6"/>
  <c r="X208" i="6"/>
  <c r="AV290" i="6"/>
  <c r="BZ287" i="6"/>
  <c r="L279" i="6"/>
  <c r="BP274" i="6"/>
  <c r="AF271" i="6"/>
  <c r="AL268" i="6"/>
  <c r="BJ264" i="6"/>
  <c r="P260" i="6"/>
  <c r="CJ258" i="6"/>
  <c r="CJ257" i="6"/>
  <c r="N257" i="6"/>
  <c r="L256" i="6"/>
  <c r="BL253" i="6"/>
  <c r="BZ252" i="6"/>
  <c r="CF247" i="6"/>
  <c r="AF246" i="6"/>
  <c r="BZ245" i="6"/>
  <c r="AJ243" i="6"/>
  <c r="V242" i="6"/>
  <c r="BP239" i="6"/>
  <c r="AF239" i="6"/>
  <c r="AB238" i="6"/>
  <c r="T237" i="6"/>
  <c r="AV236" i="6"/>
  <c r="N236" i="6"/>
  <c r="BX235" i="6"/>
  <c r="BR234" i="6"/>
  <c r="C233" i="6"/>
  <c r="AF231" i="6"/>
  <c r="BH230" i="6"/>
  <c r="CJ229" i="6"/>
  <c r="BB229" i="6"/>
  <c r="AV228" i="6"/>
  <c r="BX227" i="6"/>
  <c r="P226" i="6"/>
  <c r="BT225" i="6"/>
  <c r="AT225" i="6"/>
  <c r="N225" i="6"/>
  <c r="BZ224" i="6"/>
  <c r="BB224" i="6"/>
  <c r="B224" i="6"/>
  <c r="AR223" i="6"/>
  <c r="CH221" i="6"/>
  <c r="AT221" i="6"/>
  <c r="CF219" i="6"/>
  <c r="BL219" i="6"/>
  <c r="AR219" i="6"/>
  <c r="X219" i="6"/>
  <c r="BJ217" i="6"/>
  <c r="V217" i="6"/>
  <c r="B217" i="6"/>
  <c r="CB215" i="6"/>
  <c r="BH215" i="6"/>
  <c r="AN215" i="6"/>
  <c r="T215" i="6"/>
  <c r="BZ213" i="6"/>
  <c r="AL213" i="6"/>
  <c r="BX211" i="6"/>
  <c r="BD211" i="6"/>
  <c r="AJ211" i="6"/>
  <c r="P211" i="6"/>
  <c r="T336" i="6"/>
  <c r="AD317" i="6"/>
  <c r="AJ302" i="6"/>
  <c r="AJ296" i="6"/>
  <c r="AR278" i="6"/>
  <c r="BX276" i="6"/>
  <c r="BH274" i="6"/>
  <c r="AF263" i="6"/>
  <c r="X262" i="6"/>
  <c r="AD255" i="6"/>
  <c r="AJ254" i="6"/>
  <c r="AL251" i="6"/>
  <c r="BR250" i="6"/>
  <c r="BJ248" i="6"/>
  <c r="AN247" i="6"/>
  <c r="BR246" i="6"/>
  <c r="CJ244" i="6"/>
  <c r="BD244" i="6"/>
  <c r="P244" i="6"/>
  <c r="CH242" i="6"/>
  <c r="AT241" i="6"/>
  <c r="BR240" i="6"/>
  <c r="C239" i="6"/>
  <c r="BD238" i="6"/>
  <c r="T238" i="6"/>
  <c r="AT237" i="6"/>
  <c r="N235" i="6"/>
  <c r="AJ233" i="6"/>
  <c r="B233" i="6"/>
  <c r="BL232" i="6"/>
  <c r="AD232" i="6"/>
  <c r="C232" i="6"/>
  <c r="CH230" i="6"/>
  <c r="T228" i="6"/>
  <c r="AV227" i="6"/>
  <c r="N227" i="6"/>
  <c r="BX226" i="6"/>
  <c r="CF222" i="6"/>
  <c r="BJ222" i="6"/>
  <c r="AN222" i="6"/>
  <c r="BB220" i="6"/>
  <c r="N220" i="6"/>
  <c r="C219" i="6"/>
  <c r="BT218" i="6"/>
  <c r="AZ218" i="6"/>
  <c r="AF218" i="6"/>
  <c r="L218" i="6"/>
  <c r="BR216" i="6"/>
  <c r="AD216" i="6"/>
  <c r="J216" i="6"/>
  <c r="CJ214" i="6"/>
  <c r="BP214" i="6"/>
  <c r="AV214" i="6"/>
  <c r="AB214" i="6"/>
  <c r="CH212" i="6"/>
  <c r="AT212" i="6"/>
  <c r="CF210" i="6"/>
  <c r="BL210" i="6"/>
  <c r="AR210" i="6"/>
  <c r="X210" i="6"/>
  <c r="V321" i="6"/>
  <c r="AJ286" i="6"/>
  <c r="N276" i="6"/>
  <c r="CH270" i="6"/>
  <c r="AJ268" i="6"/>
  <c r="BJ266" i="6"/>
  <c r="AL264" i="6"/>
  <c r="CH260" i="6"/>
  <c r="BB259" i="6"/>
  <c r="BL251" i="6"/>
  <c r="AR250" i="6"/>
  <c r="AL247" i="6"/>
  <c r="BH246" i="6"/>
  <c r="T245" i="6"/>
  <c r="CF243" i="6"/>
  <c r="AD243" i="6"/>
  <c r="N242" i="6"/>
  <c r="BH241" i="6"/>
  <c r="B241" i="6"/>
  <c r="BD236" i="6"/>
  <c r="BD235" i="6"/>
  <c r="AB232" i="6"/>
  <c r="BX231" i="6"/>
  <c r="N229" i="6"/>
  <c r="BJ228" i="6"/>
  <c r="BJ223" i="6"/>
  <c r="L222" i="6"/>
  <c r="BT221" i="6"/>
  <c r="AL221" i="6"/>
  <c r="AF220" i="6"/>
  <c r="BH219" i="6"/>
  <c r="CJ218" i="6"/>
  <c r="AB217" i="6"/>
  <c r="V216" i="6"/>
  <c r="P215" i="6"/>
  <c r="BZ214" i="6"/>
  <c r="AR214" i="6"/>
  <c r="BT213" i="6"/>
  <c r="C210" i="6"/>
  <c r="BP209" i="6"/>
  <c r="AR209" i="6"/>
  <c r="T209" i="6"/>
  <c r="BH208" i="6"/>
  <c r="N208" i="6"/>
  <c r="CB207" i="6"/>
  <c r="BD207" i="6"/>
  <c r="AF207" i="6"/>
  <c r="J207" i="6"/>
  <c r="L206" i="6"/>
  <c r="CB205" i="6"/>
  <c r="AL205" i="6"/>
  <c r="BP203" i="6"/>
  <c r="AZ202" i="6"/>
  <c r="J202" i="6"/>
  <c r="BZ201" i="6"/>
  <c r="AL201" i="6"/>
  <c r="BX199" i="6"/>
  <c r="BD199" i="6"/>
  <c r="AJ199" i="6"/>
  <c r="P199" i="6"/>
  <c r="BB197" i="6"/>
  <c r="N197" i="6"/>
  <c r="C196" i="6"/>
  <c r="BT195" i="6"/>
  <c r="AZ195" i="6"/>
  <c r="AF195" i="6"/>
  <c r="L195" i="6"/>
  <c r="BR193" i="6"/>
  <c r="AD193" i="6"/>
  <c r="J193" i="6"/>
  <c r="CJ191" i="6"/>
  <c r="BP191" i="6"/>
  <c r="AV191" i="6"/>
  <c r="AB191" i="6"/>
  <c r="CH189" i="6"/>
  <c r="AT189" i="6"/>
  <c r="CF187" i="6"/>
  <c r="BL187" i="6"/>
  <c r="AR187" i="6"/>
  <c r="X187" i="6"/>
  <c r="BJ185" i="6"/>
  <c r="V185" i="6"/>
  <c r="B185" i="6"/>
  <c r="CB183" i="6"/>
  <c r="BH183" i="6"/>
  <c r="AN183" i="6"/>
  <c r="T183" i="6"/>
  <c r="BZ181" i="6"/>
  <c r="AL181" i="6"/>
  <c r="BX179" i="6"/>
  <c r="BD179" i="6"/>
  <c r="AJ179" i="6"/>
  <c r="P179" i="6"/>
  <c r="BB177" i="6"/>
  <c r="N177" i="6"/>
  <c r="C176" i="6"/>
  <c r="BT175" i="6"/>
  <c r="AZ175" i="6"/>
  <c r="AF175" i="6"/>
  <c r="L175" i="6"/>
  <c r="BR173" i="6"/>
  <c r="AD173" i="6"/>
  <c r="J173" i="6"/>
  <c r="CJ171" i="6"/>
  <c r="BP171" i="6"/>
  <c r="AV171" i="6"/>
  <c r="AB171" i="6"/>
  <c r="CH169" i="6"/>
  <c r="AT169" i="6"/>
  <c r="CF167" i="6"/>
  <c r="BL167" i="6"/>
  <c r="AR167" i="6"/>
  <c r="X167" i="6"/>
  <c r="BJ165" i="6"/>
  <c r="V165" i="6"/>
  <c r="B165" i="6"/>
  <c r="CB163" i="6"/>
  <c r="BH163" i="6"/>
  <c r="AN163" i="6"/>
  <c r="T163" i="6"/>
  <c r="BZ161" i="6"/>
  <c r="AL161" i="6"/>
  <c r="BX159" i="6"/>
  <c r="BD159" i="6"/>
  <c r="AJ159" i="6"/>
  <c r="P159" i="6"/>
  <c r="AR335" i="6"/>
  <c r="AZ310" i="6"/>
  <c r="BH304" i="6"/>
  <c r="BD298" i="6"/>
  <c r="BL294" i="6"/>
  <c r="AD286" i="6"/>
  <c r="AT279" i="6"/>
  <c r="CJ275" i="6"/>
  <c r="C273" i="6"/>
  <c r="AB268" i="6"/>
  <c r="X264" i="6"/>
  <c r="AV262" i="6"/>
  <c r="C255" i="6"/>
  <c r="CF253" i="6"/>
  <c r="AD248" i="6"/>
  <c r="BT245" i="6"/>
  <c r="BL242" i="6"/>
  <c r="AN240" i="6"/>
  <c r="BZ239" i="6"/>
  <c r="AB239" i="6"/>
  <c r="P238" i="6"/>
  <c r="BJ237" i="6"/>
  <c r="T231" i="6"/>
  <c r="BP230" i="6"/>
  <c r="T230" i="6"/>
  <c r="BP229" i="6"/>
  <c r="AN226" i="6"/>
  <c r="CJ225" i="6"/>
  <c r="C225" i="6"/>
  <c r="AT224" i="6"/>
  <c r="N224" i="6"/>
  <c r="AB223" i="6"/>
  <c r="BZ222" i="6"/>
  <c r="BL221" i="6"/>
  <c r="C221" i="6"/>
  <c r="AF219" i="6"/>
  <c r="BH218" i="6"/>
  <c r="CJ217" i="6"/>
  <c r="BB217" i="6"/>
  <c r="T217" i="6"/>
  <c r="AV216" i="6"/>
  <c r="BX215" i="6"/>
  <c r="P214" i="6"/>
  <c r="AR213" i="6"/>
  <c r="J213" i="6"/>
  <c r="AL212" i="6"/>
  <c r="AF211" i="6"/>
  <c r="BH210" i="6"/>
  <c r="B210" i="6"/>
  <c r="AJ208" i="6"/>
  <c r="BX206" i="6"/>
  <c r="BB206" i="6"/>
  <c r="AF206" i="6"/>
  <c r="P205" i="6"/>
  <c r="BJ204" i="6"/>
  <c r="T204" i="6"/>
  <c r="CJ203" i="6"/>
  <c r="AT203" i="6"/>
  <c r="BT202" i="6"/>
  <c r="AD202" i="6"/>
  <c r="CH200" i="6"/>
  <c r="AT200" i="6"/>
  <c r="CF198" i="6"/>
  <c r="BL198" i="6"/>
  <c r="AR198" i="6"/>
  <c r="X198" i="6"/>
  <c r="BJ196" i="6"/>
  <c r="V196" i="6"/>
  <c r="B196" i="6"/>
  <c r="CB194" i="6"/>
  <c r="BH194" i="6"/>
  <c r="AN194" i="6"/>
  <c r="T194" i="6"/>
  <c r="BZ192" i="6"/>
  <c r="AL192" i="6"/>
  <c r="BX190" i="6"/>
  <c r="BD190" i="6"/>
  <c r="AJ190" i="6"/>
  <c r="P190" i="6"/>
  <c r="BB188" i="6"/>
  <c r="N188" i="6"/>
  <c r="C187" i="6"/>
  <c r="BT186" i="6"/>
  <c r="AZ186" i="6"/>
  <c r="AF186" i="6"/>
  <c r="L186" i="6"/>
  <c r="BR184" i="6"/>
  <c r="AD184" i="6"/>
  <c r="J184" i="6"/>
  <c r="CJ182" i="6"/>
  <c r="BP182" i="6"/>
  <c r="AV182" i="6"/>
  <c r="AB182" i="6"/>
  <c r="CH180" i="6"/>
  <c r="AT180" i="6"/>
  <c r="CF178" i="6"/>
  <c r="BL178" i="6"/>
  <c r="AR178" i="6"/>
  <c r="X178" i="6"/>
  <c r="BJ176" i="6"/>
  <c r="V176" i="6"/>
  <c r="B176" i="6"/>
  <c r="CB174" i="6"/>
  <c r="BH174" i="6"/>
  <c r="AN174" i="6"/>
  <c r="T174" i="6"/>
  <c r="BZ172" i="6"/>
  <c r="AL172" i="6"/>
  <c r="BX170" i="6"/>
  <c r="BD170" i="6"/>
  <c r="AJ170" i="6"/>
  <c r="P170" i="6"/>
  <c r="BB168" i="6"/>
  <c r="N168" i="6"/>
  <c r="C167" i="6"/>
  <c r="BT166" i="6"/>
  <c r="AZ166" i="6"/>
  <c r="AF166" i="6"/>
  <c r="L166" i="6"/>
  <c r="BR164" i="6"/>
  <c r="AD164" i="6"/>
  <c r="J164" i="6"/>
  <c r="CJ162" i="6"/>
  <c r="BP162" i="6"/>
  <c r="AV162" i="6"/>
  <c r="AB162" i="6"/>
  <c r="CH160" i="6"/>
  <c r="AT160" i="6"/>
  <c r="CF158" i="6"/>
  <c r="BL158" i="6"/>
  <c r="AR158" i="6"/>
  <c r="X158" i="6"/>
  <c r="T320" i="6"/>
  <c r="N298" i="6"/>
  <c r="B273" i="6"/>
  <c r="CF270" i="6"/>
  <c r="BH266" i="6"/>
  <c r="CF260" i="6"/>
  <c r="BL257" i="6"/>
  <c r="B255" i="6"/>
  <c r="BJ253" i="6"/>
  <c r="BD252" i="6"/>
  <c r="AJ251" i="6"/>
  <c r="AJ250" i="6"/>
  <c r="P249" i="6"/>
  <c r="AF247" i="6"/>
  <c r="CB243" i="6"/>
  <c r="BD242" i="6"/>
  <c r="L242" i="6"/>
  <c r="BB236" i="6"/>
  <c r="AN235" i="6"/>
  <c r="CJ234" i="6"/>
  <c r="L229" i="6"/>
  <c r="AT228" i="6"/>
  <c r="AT227" i="6"/>
  <c r="AR224" i="6"/>
  <c r="J222" i="6"/>
  <c r="AJ221" i="6"/>
  <c r="B221" i="6"/>
  <c r="BL220" i="6"/>
  <c r="AD220" i="6"/>
  <c r="C220" i="6"/>
  <c r="CH218" i="6"/>
  <c r="CB217" i="6"/>
  <c r="T216" i="6"/>
  <c r="AV215" i="6"/>
  <c r="N215" i="6"/>
  <c r="BX214" i="6"/>
  <c r="BR213" i="6"/>
  <c r="AJ213" i="6"/>
  <c r="BL212" i="6"/>
  <c r="C212" i="6"/>
  <c r="L208" i="6"/>
  <c r="BZ207" i="6"/>
  <c r="AZ207" i="6"/>
  <c r="AD207" i="6"/>
  <c r="J206" i="6"/>
  <c r="BZ205" i="6"/>
  <c r="AJ205" i="6"/>
  <c r="N205" i="6"/>
  <c r="AN204" i="6"/>
  <c r="X203" i="6"/>
  <c r="C203" i="6"/>
  <c r="BX201" i="6"/>
  <c r="BD201" i="6"/>
  <c r="AJ201" i="6"/>
  <c r="P201" i="6"/>
  <c r="BB199" i="6"/>
  <c r="N199" i="6"/>
  <c r="C198" i="6"/>
  <c r="BT197" i="6"/>
  <c r="AZ197" i="6"/>
  <c r="AF197" i="6"/>
  <c r="L197" i="6"/>
  <c r="BR195" i="6"/>
  <c r="AD195" i="6"/>
  <c r="J195" i="6"/>
  <c r="CJ193" i="6"/>
  <c r="BP193" i="6"/>
  <c r="AV193" i="6"/>
  <c r="AB193" i="6"/>
  <c r="CH191" i="6"/>
  <c r="AT191" i="6"/>
  <c r="CF189" i="6"/>
  <c r="BL189" i="6"/>
  <c r="AR189" i="6"/>
  <c r="X189" i="6"/>
  <c r="BJ187" i="6"/>
  <c r="V187" i="6"/>
  <c r="B187" i="6"/>
  <c r="CB185" i="6"/>
  <c r="BH185" i="6"/>
  <c r="AN185" i="6"/>
  <c r="T185" i="6"/>
  <c r="BZ183" i="6"/>
  <c r="AL183" i="6"/>
  <c r="BX181" i="6"/>
  <c r="BD181" i="6"/>
  <c r="AJ181" i="6"/>
  <c r="P181" i="6"/>
  <c r="BB179" i="6"/>
  <c r="N179" i="6"/>
  <c r="C178" i="6"/>
  <c r="BT177" i="6"/>
  <c r="AZ177" i="6"/>
  <c r="AF177" i="6"/>
  <c r="L177" i="6"/>
  <c r="BR175" i="6"/>
  <c r="AD175" i="6"/>
  <c r="J175" i="6"/>
  <c r="CJ173" i="6"/>
  <c r="BP173" i="6"/>
  <c r="AV173" i="6"/>
  <c r="AB173" i="6"/>
  <c r="CH171" i="6"/>
  <c r="AT171" i="6"/>
  <c r="CF169" i="6"/>
  <c r="BL169" i="6"/>
  <c r="AR169" i="6"/>
  <c r="X169" i="6"/>
  <c r="BJ167" i="6"/>
  <c r="V167" i="6"/>
  <c r="B167" i="6"/>
  <c r="CB165" i="6"/>
  <c r="BH165" i="6"/>
  <c r="AN165" i="6"/>
  <c r="T165" i="6"/>
  <c r="BZ163" i="6"/>
  <c r="AL163" i="6"/>
  <c r="BX161" i="6"/>
  <c r="BD161" i="6"/>
  <c r="AJ161" i="6"/>
  <c r="P161" i="6"/>
  <c r="BB159" i="6"/>
  <c r="N159" i="6"/>
  <c r="AJ310" i="6"/>
  <c r="AZ304" i="6"/>
  <c r="L294" i="6"/>
  <c r="CB289" i="6"/>
  <c r="BZ281" i="6"/>
  <c r="CH275" i="6"/>
  <c r="BR272" i="6"/>
  <c r="AZ266" i="6"/>
  <c r="AT262" i="6"/>
  <c r="B256" i="6"/>
  <c r="AJ252" i="6"/>
  <c r="AR246" i="6"/>
  <c r="BR245" i="6"/>
  <c r="AN244" i="6"/>
  <c r="BL243" i="6"/>
  <c r="BB242" i="6"/>
  <c r="CJ240" i="6"/>
  <c r="AD240" i="6"/>
  <c r="BX239" i="6"/>
  <c r="BT238" i="6"/>
  <c r="N238" i="6"/>
  <c r="BH237" i="6"/>
  <c r="AT236" i="6"/>
  <c r="AF234" i="6"/>
  <c r="CB233" i="6"/>
  <c r="AF233" i="6"/>
  <c r="CB232" i="6"/>
  <c r="AZ229" i="6"/>
  <c r="CH226" i="6"/>
  <c r="AL226" i="6"/>
  <c r="CH225" i="6"/>
  <c r="CH224" i="6"/>
  <c r="L224" i="6"/>
  <c r="BD223" i="6"/>
  <c r="P223" i="6"/>
  <c r="BX222" i="6"/>
  <c r="AL222" i="6"/>
  <c r="BJ221" i="6"/>
  <c r="B220" i="6"/>
  <c r="AD219" i="6"/>
  <c r="X218" i="6"/>
  <c r="AZ217" i="6"/>
  <c r="CB216" i="6"/>
  <c r="AT216" i="6"/>
  <c r="AJ212" i="6"/>
  <c r="B212" i="6"/>
  <c r="BL211" i="6"/>
  <c r="AD211" i="6"/>
  <c r="C211" i="6"/>
  <c r="AF210" i="6"/>
  <c r="N209" i="6"/>
  <c r="CB208" i="6"/>
  <c r="BX207" i="6"/>
  <c r="AZ206" i="6"/>
  <c r="AD206" i="6"/>
  <c r="BD205" i="6"/>
  <c r="BH204" i="6"/>
  <c r="CH203" i="6"/>
  <c r="AR203" i="6"/>
  <c r="B203" i="6"/>
  <c r="BR202" i="6"/>
  <c r="AB202" i="6"/>
  <c r="CF200" i="6"/>
  <c r="BL200" i="6"/>
  <c r="AR200" i="6"/>
  <c r="X200" i="6"/>
  <c r="BJ198" i="6"/>
  <c r="V198" i="6"/>
  <c r="B198" i="6"/>
  <c r="CB196" i="6"/>
  <c r="BH196" i="6"/>
  <c r="AN196" i="6"/>
  <c r="T196" i="6"/>
  <c r="BZ194" i="6"/>
  <c r="AL194" i="6"/>
  <c r="BX192" i="6"/>
  <c r="BD192" i="6"/>
  <c r="AJ192" i="6"/>
  <c r="P192" i="6"/>
  <c r="BB190" i="6"/>
  <c r="N190" i="6"/>
  <c r="C189" i="6"/>
  <c r="BT188" i="6"/>
  <c r="AZ188" i="6"/>
  <c r="AF188" i="6"/>
  <c r="L188" i="6"/>
  <c r="BR186" i="6"/>
  <c r="AD186" i="6"/>
  <c r="J186" i="6"/>
  <c r="CJ184" i="6"/>
  <c r="BP184" i="6"/>
  <c r="AV184" i="6"/>
  <c r="AB184" i="6"/>
  <c r="CH182" i="6"/>
  <c r="AT182" i="6"/>
  <c r="CF180" i="6"/>
  <c r="BL180" i="6"/>
  <c r="AR180" i="6"/>
  <c r="X180" i="6"/>
  <c r="BJ178" i="6"/>
  <c r="V178" i="6"/>
  <c r="B178" i="6"/>
  <c r="CB176" i="6"/>
  <c r="BH176" i="6"/>
  <c r="AN176" i="6"/>
  <c r="T176" i="6"/>
  <c r="BZ174" i="6"/>
  <c r="AL174" i="6"/>
  <c r="BX172" i="6"/>
  <c r="BD172" i="6"/>
  <c r="AJ172" i="6"/>
  <c r="P172" i="6"/>
  <c r="BB170" i="6"/>
  <c r="N170" i="6"/>
  <c r="C169" i="6"/>
  <c r="BT168" i="6"/>
  <c r="AZ168" i="6"/>
  <c r="AF168" i="6"/>
  <c r="L168" i="6"/>
  <c r="BR166" i="6"/>
  <c r="AD166" i="6"/>
  <c r="J166" i="6"/>
  <c r="CJ164" i="6"/>
  <c r="BP164" i="6"/>
  <c r="AV164" i="6"/>
  <c r="AB164" i="6"/>
  <c r="CH162" i="6"/>
  <c r="AT162" i="6"/>
  <c r="CF160" i="6"/>
  <c r="BL160" i="6"/>
  <c r="AR160" i="6"/>
  <c r="X160" i="6"/>
  <c r="BJ158" i="6"/>
  <c r="V158" i="6"/>
  <c r="B158" i="6"/>
  <c r="N310" i="6"/>
  <c r="AZ289" i="6"/>
  <c r="T264" i="6"/>
  <c r="AT260" i="6"/>
  <c r="CH258" i="6"/>
  <c r="BJ257" i="6"/>
  <c r="AN253" i="6"/>
  <c r="AB251" i="6"/>
  <c r="N249" i="6"/>
  <c r="BJ243" i="6"/>
  <c r="J242" i="6"/>
  <c r="BR238" i="6"/>
  <c r="AL235" i="6"/>
  <c r="CH234" i="6"/>
  <c r="BT232" i="6"/>
  <c r="X232" i="6"/>
  <c r="BT231" i="6"/>
  <c r="J230" i="6"/>
  <c r="J229" i="6"/>
  <c r="AR228" i="6"/>
  <c r="C228" i="6"/>
  <c r="CF224" i="6"/>
  <c r="BJ220" i="6"/>
  <c r="AB220" i="6"/>
  <c r="BD219" i="6"/>
  <c r="V219" i="6"/>
  <c r="CF218" i="6"/>
  <c r="BZ217" i="6"/>
  <c r="AT215" i="6"/>
  <c r="L215" i="6"/>
  <c r="AN214" i="6"/>
  <c r="BP213" i="6"/>
  <c r="BJ212" i="6"/>
  <c r="B211" i="6"/>
  <c r="CJ209" i="6"/>
  <c r="BL209" i="6"/>
  <c r="AN209" i="6"/>
  <c r="BD208" i="6"/>
  <c r="J208" i="6"/>
  <c r="AB207" i="6"/>
  <c r="BX205" i="6"/>
  <c r="BB205" i="6"/>
  <c r="L205" i="6"/>
  <c r="CB204" i="6"/>
  <c r="AL204" i="6"/>
  <c r="BL203" i="6"/>
  <c r="V203" i="6"/>
  <c r="AV202" i="6"/>
  <c r="BB201" i="6"/>
  <c r="N201" i="6"/>
  <c r="C200" i="6"/>
  <c r="BT199" i="6"/>
  <c r="AZ199" i="6"/>
  <c r="AF199" i="6"/>
  <c r="L199" i="6"/>
  <c r="BR197" i="6"/>
  <c r="AD197" i="6"/>
  <c r="J197" i="6"/>
  <c r="CJ195" i="6"/>
  <c r="BP195" i="6"/>
  <c r="AV195" i="6"/>
  <c r="AB195" i="6"/>
  <c r="CH193" i="6"/>
  <c r="AT193" i="6"/>
  <c r="CF191" i="6"/>
  <c r="BL191" i="6"/>
  <c r="AR191" i="6"/>
  <c r="X191" i="6"/>
  <c r="BJ189" i="6"/>
  <c r="V189" i="6"/>
  <c r="B189" i="6"/>
  <c r="CB187" i="6"/>
  <c r="BH187" i="6"/>
  <c r="AN187" i="6"/>
  <c r="T187" i="6"/>
  <c r="BZ185" i="6"/>
  <c r="AL185" i="6"/>
  <c r="BX183" i="6"/>
  <c r="BD183" i="6"/>
  <c r="AJ183" i="6"/>
  <c r="P183" i="6"/>
  <c r="BB181" i="6"/>
  <c r="N181" i="6"/>
  <c r="C180" i="6"/>
  <c r="BT179" i="6"/>
  <c r="AZ179" i="6"/>
  <c r="AF179" i="6"/>
  <c r="L179" i="6"/>
  <c r="BR177" i="6"/>
  <c r="AD177" i="6"/>
  <c r="J177" i="6"/>
  <c r="CJ175" i="6"/>
  <c r="BP175" i="6"/>
  <c r="AV175" i="6"/>
  <c r="AB175" i="6"/>
  <c r="CH173" i="6"/>
  <c r="AT173" i="6"/>
  <c r="CF171" i="6"/>
  <c r="BL171" i="6"/>
  <c r="AR171" i="6"/>
  <c r="X171" i="6"/>
  <c r="BJ169" i="6"/>
  <c r="V169" i="6"/>
  <c r="B169" i="6"/>
  <c r="CB167" i="6"/>
  <c r="BH167" i="6"/>
  <c r="AN167" i="6"/>
  <c r="T167" i="6"/>
  <c r="BZ165" i="6"/>
  <c r="AL165" i="6"/>
  <c r="BX163" i="6"/>
  <c r="BD163" i="6"/>
  <c r="AJ163" i="6"/>
  <c r="P163" i="6"/>
  <c r="BB161" i="6"/>
  <c r="N161" i="6"/>
  <c r="C160" i="6"/>
  <c r="BT159" i="6"/>
  <c r="AZ159" i="6"/>
  <c r="AF159" i="6"/>
  <c r="L159" i="6"/>
  <c r="BR157" i="6"/>
  <c r="AF334" i="6"/>
  <c r="J298" i="6"/>
  <c r="BL293" i="6"/>
  <c r="BB284" i="6"/>
  <c r="AN278" i="6"/>
  <c r="BR275" i="6"/>
  <c r="AF272" i="6"/>
  <c r="P270" i="6"/>
  <c r="P268" i="6"/>
  <c r="AD266" i="6"/>
  <c r="CJ254" i="6"/>
  <c r="AL253" i="6"/>
  <c r="X248" i="6"/>
  <c r="P247" i="6"/>
  <c r="AD246" i="6"/>
  <c r="CH244" i="6"/>
  <c r="AL244" i="6"/>
  <c r="P243" i="6"/>
  <c r="AZ242" i="6"/>
  <c r="AN241" i="6"/>
  <c r="CH240" i="6"/>
  <c r="AB240" i="6"/>
  <c r="X239" i="6"/>
  <c r="L238" i="6"/>
  <c r="AR237" i="6"/>
  <c r="C237" i="6"/>
  <c r="AR236" i="6"/>
  <c r="AD234" i="6"/>
  <c r="BZ233" i="6"/>
  <c r="P231" i="6"/>
  <c r="B228" i="6"/>
  <c r="AJ227" i="6"/>
  <c r="CF226" i="6"/>
  <c r="AJ226" i="6"/>
  <c r="CF225" i="6"/>
  <c r="AF225" i="6"/>
  <c r="BX224" i="6"/>
  <c r="CJ223" i="6"/>
  <c r="BB223" i="6"/>
  <c r="N223" i="6"/>
  <c r="AJ222" i="6"/>
  <c r="BH221" i="6"/>
  <c r="CJ220" i="6"/>
  <c r="V218" i="6"/>
  <c r="P217" i="6"/>
  <c r="BZ216" i="6"/>
  <c r="AR216" i="6"/>
  <c r="BT215" i="6"/>
  <c r="AL215" i="6"/>
  <c r="BJ211" i="6"/>
  <c r="AB211" i="6"/>
  <c r="BD210" i="6"/>
  <c r="AB210" i="6"/>
  <c r="L209" i="6"/>
  <c r="BZ208" i="6"/>
  <c r="AF208" i="6"/>
  <c r="BT207" i="6"/>
  <c r="BT206" i="6"/>
  <c r="AB206" i="6"/>
  <c r="AF205" i="6"/>
  <c r="P204" i="6"/>
  <c r="CF203" i="6"/>
  <c r="BP202" i="6"/>
  <c r="BJ200" i="6"/>
  <c r="V200" i="6"/>
  <c r="B200" i="6"/>
  <c r="CB198" i="6"/>
  <c r="BH198" i="6"/>
  <c r="AN198" i="6"/>
  <c r="T198" i="6"/>
  <c r="BZ196" i="6"/>
  <c r="AL196" i="6"/>
  <c r="BX194" i="6"/>
  <c r="BD194" i="6"/>
  <c r="AJ194" i="6"/>
  <c r="P194" i="6"/>
  <c r="BB192" i="6"/>
  <c r="N192" i="6"/>
  <c r="C191" i="6"/>
  <c r="BT190" i="6"/>
  <c r="AZ190" i="6"/>
  <c r="AF190" i="6"/>
  <c r="L190" i="6"/>
  <c r="BR188" i="6"/>
  <c r="AD188" i="6"/>
  <c r="J188" i="6"/>
  <c r="CJ186" i="6"/>
  <c r="BP186" i="6"/>
  <c r="AV186" i="6"/>
  <c r="AB186" i="6"/>
  <c r="CH184" i="6"/>
  <c r="AT184" i="6"/>
  <c r="CF182" i="6"/>
  <c r="BL182" i="6"/>
  <c r="AR182" i="6"/>
  <c r="X182" i="6"/>
  <c r="BJ180" i="6"/>
  <c r="V180" i="6"/>
  <c r="B180" i="6"/>
  <c r="CB178" i="6"/>
  <c r="BH178" i="6"/>
  <c r="AN178" i="6"/>
  <c r="T178" i="6"/>
  <c r="BZ176" i="6"/>
  <c r="AL176" i="6"/>
  <c r="BX174" i="6"/>
  <c r="BD174" i="6"/>
  <c r="AJ174" i="6"/>
  <c r="P174" i="6"/>
  <c r="BB172" i="6"/>
  <c r="N172" i="6"/>
  <c r="C171" i="6"/>
  <c r="BT170" i="6"/>
  <c r="AZ170" i="6"/>
  <c r="AF170" i="6"/>
  <c r="L170" i="6"/>
  <c r="BR168" i="6"/>
  <c r="AD168" i="6"/>
  <c r="J168" i="6"/>
  <c r="CJ166" i="6"/>
  <c r="BP166" i="6"/>
  <c r="AV166" i="6"/>
  <c r="AB166" i="6"/>
  <c r="CH164" i="6"/>
  <c r="AT164" i="6"/>
  <c r="CF162" i="6"/>
  <c r="BL162" i="6"/>
  <c r="AR162" i="6"/>
  <c r="X162" i="6"/>
  <c r="BJ160" i="6"/>
  <c r="BR329" i="6"/>
  <c r="L310" i="6"/>
  <c r="P302" i="6"/>
  <c r="CF297" i="6"/>
  <c r="BP292" i="6"/>
  <c r="BP281" i="6"/>
  <c r="AD272" i="6"/>
  <c r="AR260" i="6"/>
  <c r="BX258" i="6"/>
  <c r="CJ255" i="6"/>
  <c r="AF250" i="6"/>
  <c r="AJ244" i="6"/>
  <c r="BH243" i="6"/>
  <c r="BB238" i="6"/>
  <c r="J238" i="6"/>
  <c r="B237" i="6"/>
  <c r="AJ236" i="6"/>
  <c r="CF235" i="6"/>
  <c r="AJ235" i="6"/>
  <c r="CF234" i="6"/>
  <c r="V233" i="6"/>
  <c r="V232" i="6"/>
  <c r="BD231" i="6"/>
  <c r="BR225" i="6"/>
  <c r="AN224" i="6"/>
  <c r="AF221" i="6"/>
  <c r="BB219" i="6"/>
  <c r="T219" i="6"/>
  <c r="AV218" i="6"/>
  <c r="BX217" i="6"/>
  <c r="J215" i="6"/>
  <c r="AL214" i="6"/>
  <c r="AF213" i="6"/>
  <c r="BH212" i="6"/>
  <c r="CJ211" i="6"/>
  <c r="BB211" i="6"/>
  <c r="CH209" i="6"/>
  <c r="BJ209" i="6"/>
  <c r="BB208" i="6"/>
  <c r="AV207" i="6"/>
  <c r="AZ205" i="6"/>
  <c r="J205" i="6"/>
  <c r="BZ204" i="6"/>
  <c r="AJ204" i="6"/>
  <c r="BJ203" i="6"/>
  <c r="T203" i="6"/>
  <c r="CJ202" i="6"/>
  <c r="AT202" i="6"/>
  <c r="AF314" i="6"/>
  <c r="L302" i="6"/>
  <c r="AB274" i="6"/>
  <c r="BL266" i="6"/>
  <c r="CJ260" i="6"/>
  <c r="AD254" i="6"/>
  <c r="L252" i="6"/>
  <c r="C249" i="6"/>
  <c r="BT247" i="6"/>
  <c r="N246" i="6"/>
  <c r="L244" i="6"/>
  <c r="AF243" i="6"/>
  <c r="AL242" i="6"/>
  <c r="BH235" i="6"/>
  <c r="AR232" i="6"/>
  <c r="BR230" i="6"/>
  <c r="BX229" i="6"/>
  <c r="BH226" i="6"/>
  <c r="AJ224" i="6"/>
  <c r="AZ222" i="6"/>
  <c r="CB221" i="6"/>
  <c r="AZ215" i="6"/>
  <c r="CH214" i="6"/>
  <c r="CH213" i="6"/>
  <c r="X212" i="6"/>
  <c r="BT211" i="6"/>
  <c r="X211" i="6"/>
  <c r="BT210" i="6"/>
  <c r="BL207" i="6"/>
  <c r="CF206" i="6"/>
  <c r="BR205" i="6"/>
  <c r="B204" i="6"/>
  <c r="BD203" i="6"/>
  <c r="CB202" i="6"/>
  <c r="P202" i="6"/>
  <c r="BX200" i="6"/>
  <c r="CH198" i="6"/>
  <c r="BB198" i="6"/>
  <c r="AB198" i="6"/>
  <c r="BL196" i="6"/>
  <c r="AF196" i="6"/>
  <c r="BP194" i="6"/>
  <c r="J194" i="6"/>
  <c r="BT192" i="6"/>
  <c r="AT192" i="6"/>
  <c r="T192" i="6"/>
  <c r="X190" i="6"/>
  <c r="CH188" i="6"/>
  <c r="BH188" i="6"/>
  <c r="AB188" i="6"/>
  <c r="B188" i="6"/>
  <c r="BL186" i="6"/>
  <c r="AL186" i="6"/>
  <c r="P184" i="6"/>
  <c r="BZ182" i="6"/>
  <c r="AZ182" i="6"/>
  <c r="T182" i="6"/>
  <c r="CJ180" i="6"/>
  <c r="BD180" i="6"/>
  <c r="AD180" i="6"/>
  <c r="C179" i="6"/>
  <c r="BR176" i="6"/>
  <c r="AR176" i="6"/>
  <c r="L176" i="6"/>
  <c r="AV174" i="6"/>
  <c r="V174" i="6"/>
  <c r="CF172" i="6"/>
  <c r="AZ172" i="6"/>
  <c r="CJ170" i="6"/>
  <c r="BJ170" i="6"/>
  <c r="AD170" i="6"/>
  <c r="AN168" i="6"/>
  <c r="BX166" i="6"/>
  <c r="AR166" i="6"/>
  <c r="CB164" i="6"/>
  <c r="BB164" i="6"/>
  <c r="V164" i="6"/>
  <c r="AF162" i="6"/>
  <c r="BP160" i="6"/>
  <c r="AJ160" i="6"/>
  <c r="BR159" i="6"/>
  <c r="T159" i="6"/>
  <c r="BB158" i="6"/>
  <c r="C158" i="6"/>
  <c r="BP157" i="6"/>
  <c r="AT157" i="6"/>
  <c r="CF155" i="6"/>
  <c r="BL155" i="6"/>
  <c r="AR155" i="6"/>
  <c r="X155" i="6"/>
  <c r="BJ153" i="6"/>
  <c r="V153" i="6"/>
  <c r="B153" i="6"/>
  <c r="CB151" i="6"/>
  <c r="BH151" i="6"/>
  <c r="AN151" i="6"/>
  <c r="T151" i="6"/>
  <c r="BZ149" i="6"/>
  <c r="AL149" i="6"/>
  <c r="BX147" i="6"/>
  <c r="BD147" i="6"/>
  <c r="AJ147" i="6"/>
  <c r="P147" i="6"/>
  <c r="BB145" i="6"/>
  <c r="N145" i="6"/>
  <c r="C144" i="6"/>
  <c r="BT143" i="6"/>
  <c r="AZ143" i="6"/>
  <c r="AF143" i="6"/>
  <c r="L143" i="6"/>
  <c r="BR141" i="6"/>
  <c r="AD141" i="6"/>
  <c r="J141" i="6"/>
  <c r="CJ139" i="6"/>
  <c r="BP139" i="6"/>
  <c r="AV139" i="6"/>
  <c r="AB139" i="6"/>
  <c r="CH137" i="6"/>
  <c r="AT137" i="6"/>
  <c r="CF135" i="6"/>
  <c r="BL135" i="6"/>
  <c r="AR135" i="6"/>
  <c r="X135" i="6"/>
  <c r="BJ133" i="6"/>
  <c r="V133" i="6"/>
  <c r="AV287" i="6"/>
  <c r="T274" i="6"/>
  <c r="CB255" i="6"/>
  <c r="AV250" i="6"/>
  <c r="B249" i="6"/>
  <c r="BB247" i="6"/>
  <c r="V245" i="6"/>
  <c r="AL241" i="6"/>
  <c r="BJ240" i="6"/>
  <c r="BD239" i="6"/>
  <c r="CB238" i="6"/>
  <c r="AF236" i="6"/>
  <c r="C234" i="6"/>
  <c r="P233" i="6"/>
  <c r="AV230" i="6"/>
  <c r="CJ228" i="6"/>
  <c r="AF227" i="6"/>
  <c r="X224" i="6"/>
  <c r="BL223" i="6"/>
  <c r="X221" i="6"/>
  <c r="BT220" i="6"/>
  <c r="X220" i="6"/>
  <c r="BT219" i="6"/>
  <c r="J218" i="6"/>
  <c r="J217" i="6"/>
  <c r="C216" i="6"/>
  <c r="AD213" i="6"/>
  <c r="BZ212" i="6"/>
  <c r="BR209" i="6"/>
  <c r="AB209" i="6"/>
  <c r="CH208" i="6"/>
  <c r="AT208" i="6"/>
  <c r="X207" i="6"/>
  <c r="P206" i="6"/>
  <c r="AD204" i="6"/>
  <c r="AR202" i="6"/>
  <c r="BR201" i="6"/>
  <c r="AR201" i="6"/>
  <c r="L201" i="6"/>
  <c r="CB199" i="6"/>
  <c r="AV199" i="6"/>
  <c r="V199" i="6"/>
  <c r="CF197" i="6"/>
  <c r="BJ195" i="6"/>
  <c r="AJ195" i="6"/>
  <c r="BT193" i="6"/>
  <c r="AN193" i="6"/>
  <c r="N193" i="6"/>
  <c r="BX191" i="6"/>
  <c r="CB189" i="6"/>
  <c r="BB189" i="6"/>
  <c r="AB189" i="6"/>
  <c r="AF187" i="6"/>
  <c r="BP185" i="6"/>
  <c r="AJ185" i="6"/>
  <c r="J185" i="6"/>
  <c r="BT183" i="6"/>
  <c r="AT183" i="6"/>
  <c r="N183" i="6"/>
  <c r="X181" i="6"/>
  <c r="CH179" i="6"/>
  <c r="BH179" i="6"/>
  <c r="AB179" i="6"/>
  <c r="B179" i="6"/>
  <c r="BL177" i="6"/>
  <c r="AL177" i="6"/>
  <c r="P175" i="6"/>
  <c r="BZ173" i="6"/>
  <c r="AZ173" i="6"/>
  <c r="T173" i="6"/>
  <c r="BD171" i="6"/>
  <c r="AD171" i="6"/>
  <c r="C170" i="6"/>
  <c r="BH169" i="6"/>
  <c r="BR167" i="6"/>
  <c r="AL167" i="6"/>
  <c r="L167" i="6"/>
  <c r="AV165" i="6"/>
  <c r="P165" i="6"/>
  <c r="CF163" i="6"/>
  <c r="AZ163" i="6"/>
  <c r="CJ161" i="6"/>
  <c r="BJ161" i="6"/>
  <c r="AD161" i="6"/>
  <c r="J160" i="6"/>
  <c r="AR159" i="6"/>
  <c r="BZ158" i="6"/>
  <c r="AB158" i="6"/>
  <c r="BB156" i="6"/>
  <c r="N156" i="6"/>
  <c r="C155" i="6"/>
  <c r="BT154" i="6"/>
  <c r="AZ154" i="6"/>
  <c r="AF154" i="6"/>
  <c r="L154" i="6"/>
  <c r="BR152" i="6"/>
  <c r="AD152" i="6"/>
  <c r="J152" i="6"/>
  <c r="CJ150" i="6"/>
  <c r="BP150" i="6"/>
  <c r="AV150" i="6"/>
  <c r="AB150" i="6"/>
  <c r="CH148" i="6"/>
  <c r="AT148" i="6"/>
  <c r="CF146" i="6"/>
  <c r="BL146" i="6"/>
  <c r="AR146" i="6"/>
  <c r="X146" i="6"/>
  <c r="BJ144" i="6"/>
  <c r="V144" i="6"/>
  <c r="B144" i="6"/>
  <c r="CB142" i="6"/>
  <c r="BH142" i="6"/>
  <c r="AN142" i="6"/>
  <c r="T142" i="6"/>
  <c r="CJ328" i="6"/>
  <c r="BP301" i="6"/>
  <c r="AF282" i="6"/>
  <c r="AD269" i="6"/>
  <c r="BH265" i="6"/>
  <c r="P263" i="6"/>
  <c r="AN258" i="6"/>
  <c r="AB254" i="6"/>
  <c r="CH251" i="6"/>
  <c r="L246" i="6"/>
  <c r="J244" i="6"/>
  <c r="N243" i="6"/>
  <c r="AJ242" i="6"/>
  <c r="CJ237" i="6"/>
  <c r="BL234" i="6"/>
  <c r="B234" i="6"/>
  <c r="CB228" i="6"/>
  <c r="BZ221" i="6"/>
  <c r="P219" i="6"/>
  <c r="BL218" i="6"/>
  <c r="B216" i="6"/>
  <c r="AJ215" i="6"/>
  <c r="CF214" i="6"/>
  <c r="AJ214" i="6"/>
  <c r="CF213" i="6"/>
  <c r="V212" i="6"/>
  <c r="BR211" i="6"/>
  <c r="V211" i="6"/>
  <c r="BX208" i="6"/>
  <c r="C208" i="6"/>
  <c r="BJ207" i="6"/>
  <c r="AR206" i="6"/>
  <c r="BP205" i="6"/>
  <c r="AN205" i="6"/>
  <c r="BB203" i="6"/>
  <c r="BZ202" i="6"/>
  <c r="N202" i="6"/>
  <c r="AV200" i="6"/>
  <c r="P200" i="6"/>
  <c r="BZ198" i="6"/>
  <c r="AZ198" i="6"/>
  <c r="CJ196" i="6"/>
  <c r="BD196" i="6"/>
  <c r="AD196" i="6"/>
  <c r="C195" i="6"/>
  <c r="BR192" i="6"/>
  <c r="AR192" i="6"/>
  <c r="L192" i="6"/>
  <c r="CB190" i="6"/>
  <c r="AV190" i="6"/>
  <c r="V190" i="6"/>
  <c r="CF188" i="6"/>
  <c r="BJ186" i="6"/>
  <c r="AJ186" i="6"/>
  <c r="BT184" i="6"/>
  <c r="AN184" i="6"/>
  <c r="N184" i="6"/>
  <c r="BX182" i="6"/>
  <c r="CB180" i="6"/>
  <c r="BB180" i="6"/>
  <c r="AB180" i="6"/>
  <c r="AF178" i="6"/>
  <c r="BP176" i="6"/>
  <c r="AJ176" i="6"/>
  <c r="J176" i="6"/>
  <c r="BT174" i="6"/>
  <c r="AT174" i="6"/>
  <c r="N174" i="6"/>
  <c r="X172" i="6"/>
  <c r="CH170" i="6"/>
  <c r="BH170" i="6"/>
  <c r="AB170" i="6"/>
  <c r="B170" i="6"/>
  <c r="BL168" i="6"/>
  <c r="AL168" i="6"/>
  <c r="P166" i="6"/>
  <c r="BZ164" i="6"/>
  <c r="AZ164" i="6"/>
  <c r="T164" i="6"/>
  <c r="BD162" i="6"/>
  <c r="AD162" i="6"/>
  <c r="C161" i="6"/>
  <c r="BH160" i="6"/>
  <c r="BP159" i="6"/>
  <c r="AZ158" i="6"/>
  <c r="CJ157" i="6"/>
  <c r="AR157" i="6"/>
  <c r="X157" i="6"/>
  <c r="BJ155" i="6"/>
  <c r="V155" i="6"/>
  <c r="B155" i="6"/>
  <c r="CB153" i="6"/>
  <c r="BH153" i="6"/>
  <c r="AN153" i="6"/>
  <c r="T153" i="6"/>
  <c r="BZ151" i="6"/>
  <c r="AL151" i="6"/>
  <c r="BX149" i="6"/>
  <c r="BD149" i="6"/>
  <c r="AJ149" i="6"/>
  <c r="P149" i="6"/>
  <c r="BB147" i="6"/>
  <c r="N147" i="6"/>
  <c r="C146" i="6"/>
  <c r="BT145" i="6"/>
  <c r="AZ145" i="6"/>
  <c r="AF145" i="6"/>
  <c r="L145" i="6"/>
  <c r="CB327" i="6"/>
  <c r="X313" i="6"/>
  <c r="AN295" i="6"/>
  <c r="X282" i="6"/>
  <c r="BT277" i="6"/>
  <c r="N263" i="6"/>
  <c r="BR255" i="6"/>
  <c r="T254" i="6"/>
  <c r="AT250" i="6"/>
  <c r="J246" i="6"/>
  <c r="CF244" i="6"/>
  <c r="T242" i="6"/>
  <c r="AJ241" i="6"/>
  <c r="AZ240" i="6"/>
  <c r="BB239" i="6"/>
  <c r="BZ238" i="6"/>
  <c r="AD236" i="6"/>
  <c r="BJ233" i="6"/>
  <c r="T232" i="6"/>
  <c r="AN231" i="6"/>
  <c r="AT230" i="6"/>
  <c r="AD227" i="6"/>
  <c r="BL225" i="6"/>
  <c r="V224" i="6"/>
  <c r="AZ223" i="6"/>
  <c r="V221" i="6"/>
  <c r="BR220" i="6"/>
  <c r="V220" i="6"/>
  <c r="BR219" i="6"/>
  <c r="BD217" i="6"/>
  <c r="BX213" i="6"/>
  <c r="AB213" i="6"/>
  <c r="BX212" i="6"/>
  <c r="N211" i="6"/>
  <c r="BJ210" i="6"/>
  <c r="P210" i="6"/>
  <c r="B208" i="6"/>
  <c r="V207" i="6"/>
  <c r="CB206" i="6"/>
  <c r="N206" i="6"/>
  <c r="C205" i="6"/>
  <c r="BD204" i="6"/>
  <c r="AB204" i="6"/>
  <c r="AZ203" i="6"/>
  <c r="BP201" i="6"/>
  <c r="J201" i="6"/>
  <c r="BZ199" i="6"/>
  <c r="AT199" i="6"/>
  <c r="T199" i="6"/>
  <c r="BD197" i="6"/>
  <c r="X197" i="6"/>
  <c r="CH195" i="6"/>
  <c r="BH195" i="6"/>
  <c r="B195" i="6"/>
  <c r="BL193" i="6"/>
  <c r="AL193" i="6"/>
  <c r="L193" i="6"/>
  <c r="P191" i="6"/>
  <c r="BZ189" i="6"/>
  <c r="AZ189" i="6"/>
  <c r="T189" i="6"/>
  <c r="CJ187" i="6"/>
  <c r="BD187" i="6"/>
  <c r="AD187" i="6"/>
  <c r="C186" i="6"/>
  <c r="BR183" i="6"/>
  <c r="AR183" i="6"/>
  <c r="L183" i="6"/>
  <c r="CB181" i="6"/>
  <c r="AV181" i="6"/>
  <c r="V181" i="6"/>
  <c r="CF179" i="6"/>
  <c r="CJ177" i="6"/>
  <c r="BJ177" i="6"/>
  <c r="AJ177" i="6"/>
  <c r="AN175" i="6"/>
  <c r="N175" i="6"/>
  <c r="BX173" i="6"/>
  <c r="AR173" i="6"/>
  <c r="CB171" i="6"/>
  <c r="BB171" i="6"/>
  <c r="V171" i="6"/>
  <c r="AF169" i="6"/>
  <c r="BP167" i="6"/>
  <c r="AJ167" i="6"/>
  <c r="J167" i="6"/>
  <c r="BT165" i="6"/>
  <c r="AT165" i="6"/>
  <c r="N165" i="6"/>
  <c r="X163" i="6"/>
  <c r="CH161" i="6"/>
  <c r="BH161" i="6"/>
  <c r="AB161" i="6"/>
  <c r="B161" i="6"/>
  <c r="BX158" i="6"/>
  <c r="C157" i="6"/>
  <c r="BT156" i="6"/>
  <c r="AZ156" i="6"/>
  <c r="AF156" i="6"/>
  <c r="L156" i="6"/>
  <c r="BR154" i="6"/>
  <c r="AD154" i="6"/>
  <c r="J154" i="6"/>
  <c r="CJ152" i="6"/>
  <c r="BP152" i="6"/>
  <c r="AV152" i="6"/>
  <c r="AB152" i="6"/>
  <c r="CH150" i="6"/>
  <c r="AT150" i="6"/>
  <c r="CF148" i="6"/>
  <c r="BL148" i="6"/>
  <c r="AR148" i="6"/>
  <c r="X148" i="6"/>
  <c r="BJ146" i="6"/>
  <c r="V146" i="6"/>
  <c r="B146" i="6"/>
  <c r="CB144" i="6"/>
  <c r="BH144" i="6"/>
  <c r="AN144" i="6"/>
  <c r="T144" i="6"/>
  <c r="BZ142" i="6"/>
  <c r="AL142" i="6"/>
  <c r="BX140" i="6"/>
  <c r="BD140" i="6"/>
  <c r="AJ140" i="6"/>
  <c r="P140" i="6"/>
  <c r="BB138" i="6"/>
  <c r="N138" i="6"/>
  <c r="C137" i="6"/>
  <c r="BT136" i="6"/>
  <c r="AZ136" i="6"/>
  <c r="AF136" i="6"/>
  <c r="L136" i="6"/>
  <c r="BL286" i="6"/>
  <c r="N269" i="6"/>
  <c r="CJ262" i="6"/>
  <c r="CH257" i="6"/>
  <c r="CF251" i="6"/>
  <c r="N247" i="6"/>
  <c r="BZ237" i="6"/>
  <c r="P237" i="6"/>
  <c r="BJ234" i="6"/>
  <c r="CJ232" i="6"/>
  <c r="L232" i="6"/>
  <c r="BT229" i="6"/>
  <c r="BZ228" i="6"/>
  <c r="P228" i="6"/>
  <c r="BD226" i="6"/>
  <c r="AF222" i="6"/>
  <c r="BX221" i="6"/>
  <c r="BJ219" i="6"/>
  <c r="N219" i="6"/>
  <c r="BJ218" i="6"/>
  <c r="AV217" i="6"/>
  <c r="T212" i="6"/>
  <c r="BP211" i="6"/>
  <c r="BB210" i="6"/>
  <c r="BH209" i="6"/>
  <c r="BH207" i="6"/>
  <c r="AD205" i="6"/>
  <c r="B205" i="6"/>
  <c r="CB203" i="6"/>
  <c r="P203" i="6"/>
  <c r="BX202" i="6"/>
  <c r="AN202" i="6"/>
  <c r="L202" i="6"/>
  <c r="BT200" i="6"/>
  <c r="AN200" i="6"/>
  <c r="N200" i="6"/>
  <c r="BX198" i="6"/>
  <c r="CH196" i="6"/>
  <c r="BB196" i="6"/>
  <c r="AB196" i="6"/>
  <c r="BL194" i="6"/>
  <c r="AF194" i="6"/>
  <c r="BP192" i="6"/>
  <c r="J192" i="6"/>
  <c r="BZ190" i="6"/>
  <c r="AT190" i="6"/>
  <c r="T190" i="6"/>
  <c r="BD188" i="6"/>
  <c r="X188" i="6"/>
  <c r="CH186" i="6"/>
  <c r="BH186" i="6"/>
  <c r="B186" i="6"/>
  <c r="BL184" i="6"/>
  <c r="AL184" i="6"/>
  <c r="L184" i="6"/>
  <c r="P182" i="6"/>
  <c r="BZ180" i="6"/>
  <c r="AZ180" i="6"/>
  <c r="T180" i="6"/>
  <c r="CJ178" i="6"/>
  <c r="BD178" i="6"/>
  <c r="AD178" i="6"/>
  <c r="C177" i="6"/>
  <c r="BR174" i="6"/>
  <c r="AR174" i="6"/>
  <c r="L174" i="6"/>
  <c r="CB172" i="6"/>
  <c r="AV172" i="6"/>
  <c r="V172" i="6"/>
  <c r="CF170" i="6"/>
  <c r="CJ168" i="6"/>
  <c r="BJ168" i="6"/>
  <c r="AJ168" i="6"/>
  <c r="AN166" i="6"/>
  <c r="N166" i="6"/>
  <c r="BX164" i="6"/>
  <c r="AR164" i="6"/>
  <c r="CB162" i="6"/>
  <c r="BB162" i="6"/>
  <c r="V162" i="6"/>
  <c r="AF160" i="6"/>
  <c r="B160" i="6"/>
  <c r="T158" i="6"/>
  <c r="CH157" i="6"/>
  <c r="BL157" i="6"/>
  <c r="V157" i="6"/>
  <c r="B157" i="6"/>
  <c r="CB155" i="6"/>
  <c r="BH155" i="6"/>
  <c r="AN155" i="6"/>
  <c r="T155" i="6"/>
  <c r="BZ153" i="6"/>
  <c r="AL153" i="6"/>
  <c r="BX151" i="6"/>
  <c r="BD151" i="6"/>
  <c r="AJ151" i="6"/>
  <c r="P151" i="6"/>
  <c r="BB149" i="6"/>
  <c r="N149" i="6"/>
  <c r="C148" i="6"/>
  <c r="BT147" i="6"/>
  <c r="AZ147" i="6"/>
  <c r="AF147" i="6"/>
  <c r="L147" i="6"/>
  <c r="BR145" i="6"/>
  <c r="AD145" i="6"/>
  <c r="J145" i="6"/>
  <c r="BZ327" i="6"/>
  <c r="BP310" i="6"/>
  <c r="AN301" i="6"/>
  <c r="P272" i="6"/>
  <c r="C269" i="6"/>
  <c r="BP255" i="6"/>
  <c r="CH253" i="6"/>
  <c r="AZ248" i="6"/>
  <c r="CF242" i="6"/>
  <c r="AZ239" i="6"/>
  <c r="BX238" i="6"/>
  <c r="AB236" i="6"/>
  <c r="BB234" i="6"/>
  <c r="BH233" i="6"/>
  <c r="AL231" i="6"/>
  <c r="AR230" i="6"/>
  <c r="AB227" i="6"/>
  <c r="T224" i="6"/>
  <c r="T221" i="6"/>
  <c r="BP220" i="6"/>
  <c r="AN217" i="6"/>
  <c r="CJ216" i="6"/>
  <c r="AN216" i="6"/>
  <c r="CJ215" i="6"/>
  <c r="L211" i="6"/>
  <c r="N210" i="6"/>
  <c r="X209" i="6"/>
  <c r="AN208" i="6"/>
  <c r="T207" i="6"/>
  <c r="BZ206" i="6"/>
  <c r="AN206" i="6"/>
  <c r="BB204" i="6"/>
  <c r="AN201" i="6"/>
  <c r="BR199" i="6"/>
  <c r="AR199" i="6"/>
  <c r="CB197" i="6"/>
  <c r="AV197" i="6"/>
  <c r="V197" i="6"/>
  <c r="CF195" i="6"/>
  <c r="BJ193" i="6"/>
  <c r="AJ193" i="6"/>
  <c r="BT191" i="6"/>
  <c r="AN191" i="6"/>
  <c r="N191" i="6"/>
  <c r="BX189" i="6"/>
  <c r="CH187" i="6"/>
  <c r="BB187" i="6"/>
  <c r="AB187" i="6"/>
  <c r="BL185" i="6"/>
  <c r="AF185" i="6"/>
  <c r="BP183" i="6"/>
  <c r="J183" i="6"/>
  <c r="BT181" i="6"/>
  <c r="AT181" i="6"/>
  <c r="T181" i="6"/>
  <c r="X179" i="6"/>
  <c r="CH177" i="6"/>
  <c r="BH177" i="6"/>
  <c r="AB177" i="6"/>
  <c r="B177" i="6"/>
  <c r="BL175" i="6"/>
  <c r="AL175" i="6"/>
  <c r="P173" i="6"/>
  <c r="BZ171" i="6"/>
  <c r="AZ171" i="6"/>
  <c r="T171" i="6"/>
  <c r="CJ169" i="6"/>
  <c r="BD169" i="6"/>
  <c r="AD169" i="6"/>
  <c r="C168" i="6"/>
  <c r="BR165" i="6"/>
  <c r="AR165" i="6"/>
  <c r="L165" i="6"/>
  <c r="AV163" i="6"/>
  <c r="V163" i="6"/>
  <c r="CF161" i="6"/>
  <c r="AZ161" i="6"/>
  <c r="AN159" i="6"/>
  <c r="J159" i="6"/>
  <c r="BR156" i="6"/>
  <c r="AD156" i="6"/>
  <c r="J156" i="6"/>
  <c r="CJ154" i="6"/>
  <c r="BP154" i="6"/>
  <c r="AV154" i="6"/>
  <c r="AB154" i="6"/>
  <c r="CH152" i="6"/>
  <c r="AT152" i="6"/>
  <c r="CF150" i="6"/>
  <c r="BL150" i="6"/>
  <c r="AR150" i="6"/>
  <c r="X150" i="6"/>
  <c r="BJ148" i="6"/>
  <c r="V148" i="6"/>
  <c r="B148" i="6"/>
  <c r="CB146" i="6"/>
  <c r="BH146" i="6"/>
  <c r="AN146" i="6"/>
  <c r="T146" i="6"/>
  <c r="BZ144" i="6"/>
  <c r="AL144" i="6"/>
  <c r="BX142" i="6"/>
  <c r="V323" i="6"/>
  <c r="AL309" i="6"/>
  <c r="AZ292" i="6"/>
  <c r="BH280" i="6"/>
  <c r="B269" i="6"/>
  <c r="BD265" i="6"/>
  <c r="CH262" i="6"/>
  <c r="BP257" i="6"/>
  <c r="BH255" i="6"/>
  <c r="L247" i="6"/>
  <c r="CJ243" i="6"/>
  <c r="BX237" i="6"/>
  <c r="CH232" i="6"/>
  <c r="J232" i="6"/>
  <c r="AD231" i="6"/>
  <c r="BR229" i="6"/>
  <c r="BX228" i="6"/>
  <c r="BT224" i="6"/>
  <c r="AD222" i="6"/>
  <c r="L220" i="6"/>
  <c r="L219" i="6"/>
  <c r="AT218" i="6"/>
  <c r="AF215" i="6"/>
  <c r="CB214" i="6"/>
  <c r="AZ211" i="6"/>
  <c r="AZ210" i="6"/>
  <c r="BB209" i="6"/>
  <c r="BT208" i="6"/>
  <c r="CJ207" i="6"/>
  <c r="BR206" i="6"/>
  <c r="C206" i="6"/>
  <c r="BL205" i="6"/>
  <c r="AB205" i="6"/>
  <c r="BZ203" i="6"/>
  <c r="N203" i="6"/>
  <c r="AL202" i="6"/>
  <c r="C202" i="6"/>
  <c r="BR200" i="6"/>
  <c r="AL200" i="6"/>
  <c r="L200" i="6"/>
  <c r="AV198" i="6"/>
  <c r="P198" i="6"/>
  <c r="CF196" i="6"/>
  <c r="AZ196" i="6"/>
  <c r="CJ194" i="6"/>
  <c r="BJ194" i="6"/>
  <c r="AD194" i="6"/>
  <c r="C193" i="6"/>
  <c r="AN192" i="6"/>
  <c r="BR190" i="6"/>
  <c r="AR190" i="6"/>
  <c r="CB188" i="6"/>
  <c r="AV188" i="6"/>
  <c r="V188" i="6"/>
  <c r="CF186" i="6"/>
  <c r="BJ184" i="6"/>
  <c r="AJ184" i="6"/>
  <c r="BT182" i="6"/>
  <c r="AN182" i="6"/>
  <c r="N182" i="6"/>
  <c r="BX180" i="6"/>
  <c r="CH178" i="6"/>
  <c r="BB178" i="6"/>
  <c r="AB178" i="6"/>
  <c r="BL176" i="6"/>
  <c r="AF176" i="6"/>
  <c r="BP174" i="6"/>
  <c r="J174" i="6"/>
  <c r="BT172" i="6"/>
  <c r="AT172" i="6"/>
  <c r="T172" i="6"/>
  <c r="X170" i="6"/>
  <c r="CH168" i="6"/>
  <c r="BH168" i="6"/>
  <c r="AB168" i="6"/>
  <c r="B168" i="6"/>
  <c r="BL166" i="6"/>
  <c r="AL166" i="6"/>
  <c r="P164" i="6"/>
  <c r="BZ162" i="6"/>
  <c r="AZ162" i="6"/>
  <c r="T162" i="6"/>
  <c r="CJ160" i="6"/>
  <c r="BD160" i="6"/>
  <c r="AD160" i="6"/>
  <c r="BL159" i="6"/>
  <c r="AV158" i="6"/>
  <c r="CF157" i="6"/>
  <c r="BJ157" i="6"/>
  <c r="AN157" i="6"/>
  <c r="T157" i="6"/>
  <c r="BZ155" i="6"/>
  <c r="AL155" i="6"/>
  <c r="BX153" i="6"/>
  <c r="BD153" i="6"/>
  <c r="AJ153" i="6"/>
  <c r="P153" i="6"/>
  <c r="BB151" i="6"/>
  <c r="N151" i="6"/>
  <c r="C150" i="6"/>
  <c r="BT149" i="6"/>
  <c r="AZ149" i="6"/>
  <c r="AF149" i="6"/>
  <c r="L149" i="6"/>
  <c r="BR147" i="6"/>
  <c r="AD147" i="6"/>
  <c r="J147" i="6"/>
  <c r="CJ145" i="6"/>
  <c r="BP145" i="6"/>
  <c r="AV145" i="6"/>
  <c r="AB145" i="6"/>
  <c r="CH143" i="6"/>
  <c r="AT143" i="6"/>
  <c r="CF141" i="6"/>
  <c r="BL141" i="6"/>
  <c r="AR141" i="6"/>
  <c r="X141" i="6"/>
  <c r="BJ139" i="6"/>
  <c r="V139" i="6"/>
  <c r="C323" i="6"/>
  <c r="J265" i="6"/>
  <c r="AF254" i="6"/>
  <c r="BL246" i="6"/>
  <c r="CB244" i="6"/>
  <c r="BB243" i="6"/>
  <c r="BP240" i="6"/>
  <c r="AV239" i="6"/>
  <c r="BZ230" i="6"/>
  <c r="AZ224" i="6"/>
  <c r="AJ223" i="6"/>
  <c r="BD222" i="6"/>
  <c r="BD221" i="6"/>
  <c r="AN218" i="6"/>
  <c r="BH217" i="6"/>
  <c r="CH215" i="6"/>
  <c r="BD212" i="6"/>
  <c r="V210" i="6"/>
  <c r="C207" i="6"/>
  <c r="AL206" i="6"/>
  <c r="CF205" i="6"/>
  <c r="BT204" i="6"/>
  <c r="N204" i="6"/>
  <c r="BH203" i="6"/>
  <c r="CH201" i="6"/>
  <c r="CJ199" i="6"/>
  <c r="C199" i="6"/>
  <c r="AT198" i="6"/>
  <c r="AR197" i="6"/>
  <c r="AV196" i="6"/>
  <c r="AT195" i="6"/>
  <c r="BB193" i="6"/>
  <c r="B193" i="6"/>
  <c r="AZ192" i="6"/>
  <c r="BD191" i="6"/>
  <c r="J191" i="6"/>
  <c r="BH190" i="6"/>
  <c r="L189" i="6"/>
  <c r="BJ188" i="6"/>
  <c r="P188" i="6"/>
  <c r="N187" i="6"/>
  <c r="P185" i="6"/>
  <c r="T184" i="6"/>
  <c r="X183" i="6"/>
  <c r="V182" i="6"/>
  <c r="BT173" i="6"/>
  <c r="BR172" i="6"/>
  <c r="BZ170" i="6"/>
  <c r="BX169" i="6"/>
  <c r="CB168" i="6"/>
  <c r="BZ167" i="6"/>
  <c r="AF167" i="6"/>
  <c r="AJ166" i="6"/>
  <c r="CH165" i="6"/>
  <c r="CF164" i="6"/>
  <c r="AL164" i="6"/>
  <c r="CJ163" i="6"/>
  <c r="C163" i="6"/>
  <c r="AN162" i="6"/>
  <c r="AR161" i="6"/>
  <c r="AV160" i="6"/>
  <c r="N158" i="6"/>
  <c r="AJ156" i="6"/>
  <c r="B156" i="6"/>
  <c r="AD155" i="6"/>
  <c r="X154" i="6"/>
  <c r="CH153" i="6"/>
  <c r="AZ153" i="6"/>
  <c r="CB152" i="6"/>
  <c r="N150" i="6"/>
  <c r="BR148" i="6"/>
  <c r="AJ148" i="6"/>
  <c r="BL147" i="6"/>
  <c r="C147" i="6"/>
  <c r="CH145" i="6"/>
  <c r="BB144" i="6"/>
  <c r="AB144" i="6"/>
  <c r="CJ143" i="6"/>
  <c r="AJ143" i="6"/>
  <c r="BR142" i="6"/>
  <c r="AT142" i="6"/>
  <c r="V142" i="6"/>
  <c r="BR139" i="6"/>
  <c r="AT139" i="6"/>
  <c r="CJ138" i="6"/>
  <c r="AR138" i="6"/>
  <c r="V138" i="6"/>
  <c r="AR137" i="6"/>
  <c r="CJ136" i="6"/>
  <c r="AR136" i="6"/>
  <c r="V136" i="6"/>
  <c r="BP135" i="6"/>
  <c r="BT134" i="6"/>
  <c r="AD134" i="6"/>
  <c r="BD133" i="6"/>
  <c r="N133" i="6"/>
  <c r="C132" i="6"/>
  <c r="BT131" i="6"/>
  <c r="AZ131" i="6"/>
  <c r="AF131" i="6"/>
  <c r="L131" i="6"/>
  <c r="BR129" i="6"/>
  <c r="AD129" i="6"/>
  <c r="J129" i="6"/>
  <c r="CJ127" i="6"/>
  <c r="BP127" i="6"/>
  <c r="AV127" i="6"/>
  <c r="AB127" i="6"/>
  <c r="CH125" i="6"/>
  <c r="AT125" i="6"/>
  <c r="B121" i="6"/>
  <c r="AB292" i="6"/>
  <c r="BJ275" i="6"/>
  <c r="AV261" i="6"/>
  <c r="BP244" i="6"/>
  <c r="CB241" i="6"/>
  <c r="BR236" i="6"/>
  <c r="BJ235" i="6"/>
  <c r="BZ231" i="6"/>
  <c r="AZ225" i="6"/>
  <c r="AV224" i="6"/>
  <c r="AL217" i="6"/>
  <c r="BZ215" i="6"/>
  <c r="V214" i="6"/>
  <c r="AV209" i="6"/>
  <c r="V208" i="6"/>
  <c r="B207" i="6"/>
  <c r="BB202" i="6"/>
  <c r="AT201" i="6"/>
  <c r="B199" i="6"/>
  <c r="C194" i="6"/>
  <c r="AZ187" i="6"/>
  <c r="BD186" i="6"/>
  <c r="BB185" i="6"/>
  <c r="BJ183" i="6"/>
  <c r="BH182" i="6"/>
  <c r="BL181" i="6"/>
  <c r="L181" i="6"/>
  <c r="BP180" i="6"/>
  <c r="P180" i="6"/>
  <c r="T179" i="6"/>
  <c r="BR178" i="6"/>
  <c r="BP177" i="6"/>
  <c r="V177" i="6"/>
  <c r="BT176" i="6"/>
  <c r="BX175" i="6"/>
  <c r="X175" i="6"/>
  <c r="AB174" i="6"/>
  <c r="AF173" i="6"/>
  <c r="AD172" i="6"/>
  <c r="AL170" i="6"/>
  <c r="AJ169" i="6"/>
  <c r="B163" i="6"/>
  <c r="CB160" i="6"/>
  <c r="CH159" i="6"/>
  <c r="BT157" i="6"/>
  <c r="BJ156" i="6"/>
  <c r="AB156" i="6"/>
  <c r="BD155" i="6"/>
  <c r="CF154" i="6"/>
  <c r="X153" i="6"/>
  <c r="AZ152" i="6"/>
  <c r="AT151" i="6"/>
  <c r="L151" i="6"/>
  <c r="AN150" i="6"/>
  <c r="BP149" i="6"/>
  <c r="B147" i="6"/>
  <c r="AD146" i="6"/>
  <c r="X145" i="6"/>
  <c r="CH144" i="6"/>
  <c r="BH143" i="6"/>
  <c r="BT140" i="6"/>
  <c r="C140" i="6"/>
  <c r="AR139" i="6"/>
  <c r="T139" i="6"/>
  <c r="CJ137" i="6"/>
  <c r="T137" i="6"/>
  <c r="CJ135" i="6"/>
  <c r="AT135" i="6"/>
  <c r="C135" i="6"/>
  <c r="BX133" i="6"/>
  <c r="BJ132" i="6"/>
  <c r="V132" i="6"/>
  <c r="B132" i="6"/>
  <c r="CB130" i="6"/>
  <c r="BH130" i="6"/>
  <c r="AN130" i="6"/>
  <c r="T130" i="6"/>
  <c r="BZ128" i="6"/>
  <c r="AL128" i="6"/>
  <c r="BX126" i="6"/>
  <c r="BD126" i="6"/>
  <c r="AJ126" i="6"/>
  <c r="P126" i="6"/>
  <c r="C123" i="6"/>
  <c r="B112" i="6"/>
  <c r="AL322" i="6"/>
  <c r="AV283" i="6"/>
  <c r="BH269" i="6"/>
  <c r="AB253" i="6"/>
  <c r="BJ246" i="6"/>
  <c r="AZ243" i="6"/>
  <c r="AT239" i="6"/>
  <c r="BT227" i="6"/>
  <c r="BL226" i="6"/>
  <c r="AR225" i="6"/>
  <c r="BB222" i="6"/>
  <c r="BB221" i="6"/>
  <c r="CB219" i="6"/>
  <c r="BL216" i="6"/>
  <c r="BR215" i="6"/>
  <c r="AV213" i="6"/>
  <c r="BB212" i="6"/>
  <c r="CB210" i="6"/>
  <c r="T210" i="6"/>
  <c r="AT207" i="6"/>
  <c r="AJ206" i="6"/>
  <c r="X205" i="6"/>
  <c r="BR204" i="6"/>
  <c r="L204" i="6"/>
  <c r="CF201" i="6"/>
  <c r="AF201" i="6"/>
  <c r="CJ200" i="6"/>
  <c r="AJ200" i="6"/>
  <c r="CH199" i="6"/>
  <c r="AN199" i="6"/>
  <c r="AL198" i="6"/>
  <c r="CJ197" i="6"/>
  <c r="C197" i="6"/>
  <c r="AT196" i="6"/>
  <c r="AR195" i="6"/>
  <c r="AV194" i="6"/>
  <c r="B194" i="6"/>
  <c r="AZ193" i="6"/>
  <c r="BB191" i="6"/>
  <c r="B191" i="6"/>
  <c r="BD189" i="6"/>
  <c r="J189" i="6"/>
  <c r="L187" i="6"/>
  <c r="P186" i="6"/>
  <c r="N185" i="6"/>
  <c r="V183" i="6"/>
  <c r="BJ175" i="6"/>
  <c r="BL173" i="6"/>
  <c r="BP172" i="6"/>
  <c r="BT171" i="6"/>
  <c r="BR170" i="6"/>
  <c r="AB169" i="6"/>
  <c r="BZ168" i="6"/>
  <c r="BX167" i="6"/>
  <c r="AD167" i="6"/>
  <c r="CB166" i="6"/>
  <c r="CF165" i="6"/>
  <c r="AF165" i="6"/>
  <c r="AJ164" i="6"/>
  <c r="CH163" i="6"/>
  <c r="AL162" i="6"/>
  <c r="AN160" i="6"/>
  <c r="AV159" i="6"/>
  <c r="BD158" i="6"/>
  <c r="L158" i="6"/>
  <c r="CJ156" i="6"/>
  <c r="AB155" i="6"/>
  <c r="BD154" i="6"/>
  <c r="V154" i="6"/>
  <c r="CF153" i="6"/>
  <c r="BZ152" i="6"/>
  <c r="AR152" i="6"/>
  <c r="BT151" i="6"/>
  <c r="L150" i="6"/>
  <c r="AN149" i="6"/>
  <c r="BP148" i="6"/>
  <c r="BJ147" i="6"/>
  <c r="AB147" i="6"/>
  <c r="BD146" i="6"/>
  <c r="CF145" i="6"/>
  <c r="AZ144" i="6"/>
  <c r="CF143" i="6"/>
  <c r="BP142" i="6"/>
  <c r="AR142" i="6"/>
  <c r="AV140" i="6"/>
  <c r="B140" i="6"/>
  <c r="CH138" i="6"/>
  <c r="BL138" i="6"/>
  <c r="T138" i="6"/>
  <c r="BL137" i="6"/>
  <c r="CH136" i="6"/>
  <c r="BL136" i="6"/>
  <c r="T136" i="6"/>
  <c r="B135" i="6"/>
  <c r="BR134" i="6"/>
  <c r="AB134" i="6"/>
  <c r="BB133" i="6"/>
  <c r="L133" i="6"/>
  <c r="BR131" i="6"/>
  <c r="AD131" i="6"/>
  <c r="J131" i="6"/>
  <c r="CJ129" i="6"/>
  <c r="BP129" i="6"/>
  <c r="AV129" i="6"/>
  <c r="AB129" i="6"/>
  <c r="CH127" i="6"/>
  <c r="AT127" i="6"/>
  <c r="CF125" i="6"/>
  <c r="BL125" i="6"/>
  <c r="AR125" i="6"/>
  <c r="X125" i="6"/>
  <c r="B123" i="6"/>
  <c r="BT259" i="6"/>
  <c r="C251" i="6"/>
  <c r="BZ241" i="6"/>
  <c r="AD239" i="6"/>
  <c r="BP236" i="6"/>
  <c r="X234" i="6"/>
  <c r="CF232" i="6"/>
  <c r="AN230" i="6"/>
  <c r="AD225" i="6"/>
  <c r="AL224" i="6"/>
  <c r="AZ220" i="6"/>
  <c r="J219" i="6"/>
  <c r="AD218" i="6"/>
  <c r="AJ217" i="6"/>
  <c r="T214" i="6"/>
  <c r="L210" i="6"/>
  <c r="AT209" i="6"/>
  <c r="BR208" i="6"/>
  <c r="T208" i="6"/>
  <c r="B197" i="6"/>
  <c r="CH194" i="6"/>
  <c r="CF193" i="6"/>
  <c r="CJ192" i="6"/>
  <c r="C192" i="6"/>
  <c r="AV189" i="6"/>
  <c r="AT188" i="6"/>
  <c r="BB186" i="6"/>
  <c r="AZ185" i="6"/>
  <c r="BD184" i="6"/>
  <c r="BB183" i="6"/>
  <c r="L182" i="6"/>
  <c r="BJ181" i="6"/>
  <c r="J181" i="6"/>
  <c r="BH180" i="6"/>
  <c r="N180" i="6"/>
  <c r="BL179" i="6"/>
  <c r="BP178" i="6"/>
  <c r="P178" i="6"/>
  <c r="T177" i="6"/>
  <c r="X176" i="6"/>
  <c r="V175" i="6"/>
  <c r="X173" i="6"/>
  <c r="AB172" i="6"/>
  <c r="AF171" i="6"/>
  <c r="BT163" i="6"/>
  <c r="BX162" i="6"/>
  <c r="CB161" i="6"/>
  <c r="BZ160" i="6"/>
  <c r="CF159" i="6"/>
  <c r="C159" i="6"/>
  <c r="AF157" i="6"/>
  <c r="BH156" i="6"/>
  <c r="CJ155" i="6"/>
  <c r="BB155" i="6"/>
  <c r="P152" i="6"/>
  <c r="AR151" i="6"/>
  <c r="J151" i="6"/>
  <c r="BT150" i="6"/>
  <c r="AL150" i="6"/>
  <c r="BH148" i="6"/>
  <c r="CJ147" i="6"/>
  <c r="AB146" i="6"/>
  <c r="BD145" i="6"/>
  <c r="V145" i="6"/>
  <c r="CF144" i="6"/>
  <c r="C143" i="6"/>
  <c r="P142" i="6"/>
  <c r="CB141" i="6"/>
  <c r="BD141" i="6"/>
  <c r="AF141" i="6"/>
  <c r="BR140" i="6"/>
  <c r="X140" i="6"/>
  <c r="BJ137" i="6"/>
  <c r="AN137" i="6"/>
  <c r="CH135" i="6"/>
  <c r="V135" i="6"/>
  <c r="AV134" i="6"/>
  <c r="AF133" i="6"/>
  <c r="CB132" i="6"/>
  <c r="BH132" i="6"/>
  <c r="AN132" i="6"/>
  <c r="T132" i="6"/>
  <c r="BZ130" i="6"/>
  <c r="AL130" i="6"/>
  <c r="BX128" i="6"/>
  <c r="BD128" i="6"/>
  <c r="AJ128" i="6"/>
  <c r="P128" i="6"/>
  <c r="BB126" i="6"/>
  <c r="N126" i="6"/>
  <c r="C125" i="6"/>
  <c r="B114" i="6"/>
  <c r="AT283" i="6"/>
  <c r="BD274" i="6"/>
  <c r="BH264" i="6"/>
  <c r="BL259" i="6"/>
  <c r="BL256" i="6"/>
  <c r="B251" i="6"/>
  <c r="AB246" i="6"/>
  <c r="BL240" i="6"/>
  <c r="N239" i="6"/>
  <c r="X235" i="6"/>
  <c r="BJ232" i="6"/>
  <c r="BB231" i="6"/>
  <c r="BR227" i="6"/>
  <c r="BJ226" i="6"/>
  <c r="AF223" i="6"/>
  <c r="AZ221" i="6"/>
  <c r="BZ219" i="6"/>
  <c r="B219" i="6"/>
  <c r="BJ216" i="6"/>
  <c r="BP215" i="6"/>
  <c r="AT213" i="6"/>
  <c r="BZ210" i="6"/>
  <c r="AR207" i="6"/>
  <c r="CJ206" i="6"/>
  <c r="BT205" i="6"/>
  <c r="V205" i="6"/>
  <c r="BP204" i="6"/>
  <c r="J204" i="6"/>
  <c r="AV203" i="6"/>
  <c r="AJ202" i="6"/>
  <c r="AD201" i="6"/>
  <c r="CB200" i="6"/>
  <c r="CF199" i="6"/>
  <c r="AL199" i="6"/>
  <c r="CJ198" i="6"/>
  <c r="AJ198" i="6"/>
  <c r="CH197" i="6"/>
  <c r="AN197" i="6"/>
  <c r="AR196" i="6"/>
  <c r="AT194" i="6"/>
  <c r="AR193" i="6"/>
  <c r="AV192" i="6"/>
  <c r="B192" i="6"/>
  <c r="AZ191" i="6"/>
  <c r="J187" i="6"/>
  <c r="N186" i="6"/>
  <c r="L185" i="6"/>
  <c r="C184" i="6"/>
  <c r="BD176" i="6"/>
  <c r="BH175" i="6"/>
  <c r="BL174" i="6"/>
  <c r="BJ173" i="6"/>
  <c r="BR171" i="6"/>
  <c r="BP170" i="6"/>
  <c r="V170" i="6"/>
  <c r="BT169" i="6"/>
  <c r="T169" i="6"/>
  <c r="BX168" i="6"/>
  <c r="X168" i="6"/>
  <c r="AB167" i="6"/>
  <c r="BZ166" i="6"/>
  <c r="BX165" i="6"/>
  <c r="AD165" i="6"/>
  <c r="AF163" i="6"/>
  <c r="AJ162" i="6"/>
  <c r="AN161" i="6"/>
  <c r="AL160" i="6"/>
  <c r="AT159" i="6"/>
  <c r="B159" i="6"/>
  <c r="J158" i="6"/>
  <c r="BH157" i="6"/>
  <c r="CH156" i="6"/>
  <c r="BB154" i="6"/>
  <c r="T154" i="6"/>
  <c r="AV153" i="6"/>
  <c r="N153" i="6"/>
  <c r="BX152" i="6"/>
  <c r="BR151" i="6"/>
  <c r="J150" i="6"/>
  <c r="AF148" i="6"/>
  <c r="BH147" i="6"/>
  <c r="CJ146" i="6"/>
  <c r="BB146" i="6"/>
  <c r="BX144" i="6"/>
  <c r="X144" i="6"/>
  <c r="AD143" i="6"/>
  <c r="B143" i="6"/>
  <c r="N142" i="6"/>
  <c r="C141" i="6"/>
  <c r="AT140" i="6"/>
  <c r="BL139" i="6"/>
  <c r="AN139" i="6"/>
  <c r="CF138" i="6"/>
  <c r="BJ138" i="6"/>
  <c r="AN138" i="6"/>
  <c r="CF137" i="6"/>
  <c r="CF136" i="6"/>
  <c r="BJ136" i="6"/>
  <c r="AN136" i="6"/>
  <c r="BP134" i="6"/>
  <c r="AZ133" i="6"/>
  <c r="J133" i="6"/>
  <c r="CJ131" i="6"/>
  <c r="BP131" i="6"/>
  <c r="AV131" i="6"/>
  <c r="AB131" i="6"/>
  <c r="CH129" i="6"/>
  <c r="AT129" i="6"/>
  <c r="CF127" i="6"/>
  <c r="BL127" i="6"/>
  <c r="AR127" i="6"/>
  <c r="X127" i="6"/>
  <c r="BJ125" i="6"/>
  <c r="V125" i="6"/>
  <c r="B125" i="6"/>
  <c r="C116" i="6"/>
  <c r="C264" i="6"/>
  <c r="T246" i="6"/>
  <c r="BL244" i="6"/>
  <c r="V234" i="6"/>
  <c r="X230" i="6"/>
  <c r="P229" i="6"/>
  <c r="AB225" i="6"/>
  <c r="AR221" i="6"/>
  <c r="AB218" i="6"/>
  <c r="X213" i="6"/>
  <c r="AR212" i="6"/>
  <c r="AZ204" i="6"/>
  <c r="AN203" i="6"/>
  <c r="CH202" i="6"/>
  <c r="BZ197" i="6"/>
  <c r="BX196" i="6"/>
  <c r="CB195" i="6"/>
  <c r="CF194" i="6"/>
  <c r="CH192" i="6"/>
  <c r="AL191" i="6"/>
  <c r="CJ190" i="6"/>
  <c r="C190" i="6"/>
  <c r="AN189" i="6"/>
  <c r="AR188" i="6"/>
  <c r="AV187" i="6"/>
  <c r="AT186" i="6"/>
  <c r="BB184" i="6"/>
  <c r="B184" i="6"/>
  <c r="AZ183" i="6"/>
  <c r="BD182" i="6"/>
  <c r="J182" i="6"/>
  <c r="BH181" i="6"/>
  <c r="L180" i="6"/>
  <c r="BJ179" i="6"/>
  <c r="J179" i="6"/>
  <c r="N178" i="6"/>
  <c r="P176" i="6"/>
  <c r="T175" i="6"/>
  <c r="X174" i="6"/>
  <c r="V173" i="6"/>
  <c r="BP165" i="6"/>
  <c r="BT164" i="6"/>
  <c r="BR163" i="6"/>
  <c r="BT161" i="6"/>
  <c r="BX160" i="6"/>
  <c r="AL159" i="6"/>
  <c r="AT158" i="6"/>
  <c r="AD157" i="6"/>
  <c r="X156" i="6"/>
  <c r="CH155" i="6"/>
  <c r="AZ155" i="6"/>
  <c r="CB154" i="6"/>
  <c r="AT154" i="6"/>
  <c r="N152" i="6"/>
  <c r="BR150" i="6"/>
  <c r="AJ150" i="6"/>
  <c r="B150" i="6"/>
  <c r="BL149" i="6"/>
  <c r="AD149" i="6"/>
  <c r="C149" i="6"/>
  <c r="CH147" i="6"/>
  <c r="T145" i="6"/>
  <c r="BD143" i="6"/>
  <c r="AB143" i="6"/>
  <c r="BZ141" i="6"/>
  <c r="BB141" i="6"/>
  <c r="AB141" i="6"/>
  <c r="B141" i="6"/>
  <c r="BP140" i="6"/>
  <c r="V140" i="6"/>
  <c r="P139" i="6"/>
  <c r="P138" i="6"/>
  <c r="BH137" i="6"/>
  <c r="AL137" i="6"/>
  <c r="P137" i="6"/>
  <c r="BJ135" i="6"/>
  <c r="T135" i="6"/>
  <c r="CJ134" i="6"/>
  <c r="AT134" i="6"/>
  <c r="BT133" i="6"/>
  <c r="AD133" i="6"/>
  <c r="BZ132" i="6"/>
  <c r="AL132" i="6"/>
  <c r="BX130" i="6"/>
  <c r="BD130" i="6"/>
  <c r="AJ130" i="6"/>
  <c r="P130" i="6"/>
  <c r="BB128" i="6"/>
  <c r="N128" i="6"/>
  <c r="C127" i="6"/>
  <c r="BT126" i="6"/>
  <c r="AZ126" i="6"/>
  <c r="AF126" i="6"/>
  <c r="L126" i="6"/>
  <c r="BD291" i="6"/>
  <c r="B264" i="6"/>
  <c r="BD256" i="6"/>
  <c r="X253" i="6"/>
  <c r="CB247" i="6"/>
  <c r="BP241" i="6"/>
  <c r="L239" i="6"/>
  <c r="V235" i="6"/>
  <c r="BH232" i="6"/>
  <c r="AZ231" i="6"/>
  <c r="BP227" i="6"/>
  <c r="AD223" i="6"/>
  <c r="BX219" i="6"/>
  <c r="T218" i="6"/>
  <c r="BH216" i="6"/>
  <c r="C214" i="6"/>
  <c r="P213" i="6"/>
  <c r="BX210" i="6"/>
  <c r="AF209" i="6"/>
  <c r="X206" i="6"/>
  <c r="T205" i="6"/>
  <c r="CB201" i="6"/>
  <c r="AB201" i="6"/>
  <c r="BZ200" i="6"/>
  <c r="AF200" i="6"/>
  <c r="AD199" i="6"/>
  <c r="AL197" i="6"/>
  <c r="AJ196" i="6"/>
  <c r="AN195" i="6"/>
  <c r="AR194" i="6"/>
  <c r="B190" i="6"/>
  <c r="CJ185" i="6"/>
  <c r="C185" i="6"/>
  <c r="C182" i="6"/>
  <c r="AV179" i="6"/>
  <c r="AZ178" i="6"/>
  <c r="BD177" i="6"/>
  <c r="BB176" i="6"/>
  <c r="BJ174" i="6"/>
  <c r="BH173" i="6"/>
  <c r="N173" i="6"/>
  <c r="BL172" i="6"/>
  <c r="L172" i="6"/>
  <c r="BJ171" i="6"/>
  <c r="P171" i="6"/>
  <c r="T170" i="6"/>
  <c r="BR169" i="6"/>
  <c r="BP168" i="6"/>
  <c r="V168" i="6"/>
  <c r="BT167" i="6"/>
  <c r="X166" i="6"/>
  <c r="AB165" i="6"/>
  <c r="AF164" i="6"/>
  <c r="AD163" i="6"/>
  <c r="AF161" i="6"/>
  <c r="AN158" i="6"/>
  <c r="CF156" i="6"/>
  <c r="AT153" i="6"/>
  <c r="L153" i="6"/>
  <c r="AN152" i="6"/>
  <c r="BP151" i="6"/>
  <c r="BJ150" i="6"/>
  <c r="B149" i="6"/>
  <c r="AD148" i="6"/>
  <c r="X147" i="6"/>
  <c r="CH146" i="6"/>
  <c r="AZ146" i="6"/>
  <c r="CB145" i="6"/>
  <c r="AT145" i="6"/>
  <c r="AV144" i="6"/>
  <c r="P144" i="6"/>
  <c r="CB143" i="6"/>
  <c r="BL142" i="6"/>
  <c r="L142" i="6"/>
  <c r="AR140" i="6"/>
  <c r="CH139" i="6"/>
  <c r="AL139" i="6"/>
  <c r="BH138" i="6"/>
  <c r="AL138" i="6"/>
  <c r="BH136" i="6"/>
  <c r="AL136" i="6"/>
  <c r="P136" i="6"/>
  <c r="AN135" i="6"/>
  <c r="X134" i="6"/>
  <c r="C134" i="6"/>
  <c r="CH131" i="6"/>
  <c r="AT131" i="6"/>
  <c r="CF129" i="6"/>
  <c r="BL129" i="6"/>
  <c r="AR129" i="6"/>
  <c r="X129" i="6"/>
  <c r="BJ127" i="6"/>
  <c r="V127" i="6"/>
  <c r="B127" i="6"/>
  <c r="CB125" i="6"/>
  <c r="BH125" i="6"/>
  <c r="AN125" i="6"/>
  <c r="T125" i="6"/>
  <c r="C118" i="6"/>
  <c r="AJ316" i="6"/>
  <c r="CB297" i="6"/>
  <c r="CJ263" i="6"/>
  <c r="BD257" i="6"/>
  <c r="AT249" i="6"/>
  <c r="BB245" i="6"/>
  <c r="BD243" i="6"/>
  <c r="AL237" i="6"/>
  <c r="CF223" i="6"/>
  <c r="BP217" i="6"/>
  <c r="BL214" i="6"/>
  <c r="BD213" i="6"/>
  <c r="T201" i="6"/>
  <c r="AD200" i="6"/>
  <c r="BH199" i="6"/>
  <c r="BR198" i="6"/>
  <c r="AB197" i="6"/>
  <c r="T188" i="6"/>
  <c r="X185" i="6"/>
  <c r="BL183" i="6"/>
  <c r="B182" i="6"/>
  <c r="AF181" i="6"/>
  <c r="AV180" i="6"/>
  <c r="BZ179" i="6"/>
  <c r="AJ178" i="6"/>
  <c r="AT177" i="6"/>
  <c r="BX176" i="6"/>
  <c r="CH175" i="6"/>
  <c r="CB173" i="6"/>
  <c r="BL170" i="6"/>
  <c r="AJ165" i="6"/>
  <c r="J163" i="6"/>
  <c r="AL157" i="6"/>
  <c r="AL156" i="6"/>
  <c r="BT155" i="6"/>
  <c r="J153" i="6"/>
  <c r="C152" i="6"/>
  <c r="C151" i="6"/>
  <c r="AR149" i="6"/>
  <c r="BZ148" i="6"/>
  <c r="BZ147" i="6"/>
  <c r="P146" i="6"/>
  <c r="BL145" i="6"/>
  <c r="P145" i="6"/>
  <c r="BL144" i="6"/>
  <c r="L144" i="6"/>
  <c r="BL143" i="6"/>
  <c r="T143" i="6"/>
  <c r="BT142" i="6"/>
  <c r="AD142" i="6"/>
  <c r="C139" i="6"/>
  <c r="BX137" i="6"/>
  <c r="BZ134" i="6"/>
  <c r="N134" i="6"/>
  <c r="AL133" i="6"/>
  <c r="C133" i="6"/>
  <c r="BB129" i="6"/>
  <c r="T129" i="6"/>
  <c r="AV128" i="6"/>
  <c r="BX127" i="6"/>
  <c r="BR126" i="6"/>
  <c r="J125" i="6"/>
  <c r="C115" i="6"/>
  <c r="B104" i="6"/>
  <c r="C95" i="6"/>
  <c r="B84" i="6"/>
  <c r="T280" i="6"/>
  <c r="B271" i="6"/>
  <c r="X257" i="6"/>
  <c r="P241" i="6"/>
  <c r="AZ233" i="6"/>
  <c r="N231" i="6"/>
  <c r="P221" i="6"/>
  <c r="BP218" i="6"/>
  <c r="AF217" i="6"/>
  <c r="X216" i="6"/>
  <c r="AN212" i="6"/>
  <c r="CF207" i="6"/>
  <c r="L207" i="6"/>
  <c r="AL203" i="6"/>
  <c r="BT201" i="6"/>
  <c r="J198" i="6"/>
  <c r="T197" i="6"/>
  <c r="N195" i="6"/>
  <c r="X194" i="6"/>
  <c r="BL192" i="6"/>
  <c r="V191" i="6"/>
  <c r="AL190" i="6"/>
  <c r="BP189" i="6"/>
  <c r="BZ188" i="6"/>
  <c r="AJ187" i="6"/>
  <c r="BX185" i="6"/>
  <c r="CB182" i="6"/>
  <c r="J172" i="6"/>
  <c r="AN171" i="6"/>
  <c r="CB169" i="6"/>
  <c r="N169" i="6"/>
  <c r="AR168" i="6"/>
  <c r="BB167" i="6"/>
  <c r="CF166" i="6"/>
  <c r="BP163" i="6"/>
  <c r="BT160" i="6"/>
  <c r="N160" i="6"/>
  <c r="AB159" i="6"/>
  <c r="BZ156" i="6"/>
  <c r="P155" i="6"/>
  <c r="BL154" i="6"/>
  <c r="P154" i="6"/>
  <c r="BL153" i="6"/>
  <c r="B152" i="6"/>
  <c r="B151" i="6"/>
  <c r="CF149" i="6"/>
  <c r="V147" i="6"/>
  <c r="BR146" i="6"/>
  <c r="BX141" i="6"/>
  <c r="CJ140" i="6"/>
  <c r="B139" i="6"/>
  <c r="X138" i="6"/>
  <c r="AB136" i="6"/>
  <c r="CB135" i="6"/>
  <c r="AZ135" i="6"/>
  <c r="P135" i="6"/>
  <c r="L134" i="6"/>
  <c r="B133" i="6"/>
  <c r="BL132" i="6"/>
  <c r="AD132" i="6"/>
  <c r="X131" i="6"/>
  <c r="CH130" i="6"/>
  <c r="AZ130" i="6"/>
  <c r="CB129" i="6"/>
  <c r="T128" i="6"/>
  <c r="N127" i="6"/>
  <c r="BR125" i="6"/>
  <c r="AJ125" i="6"/>
  <c r="C124" i="6"/>
  <c r="B115" i="6"/>
  <c r="C106" i="6"/>
  <c r="AZ245" i="6"/>
  <c r="J239" i="6"/>
  <c r="AJ237" i="6"/>
  <c r="AL229" i="6"/>
  <c r="BD227" i="6"/>
  <c r="BP225" i="6"/>
  <c r="BJ214" i="6"/>
  <c r="BB213" i="6"/>
  <c r="J211" i="6"/>
  <c r="CB209" i="6"/>
  <c r="C209" i="6"/>
  <c r="B206" i="6"/>
  <c r="BH202" i="6"/>
  <c r="BL201" i="6"/>
  <c r="AB200" i="6"/>
  <c r="BP198" i="6"/>
  <c r="CB191" i="6"/>
  <c r="AF184" i="6"/>
  <c r="AD181" i="6"/>
  <c r="AN180" i="6"/>
  <c r="BR179" i="6"/>
  <c r="AR177" i="6"/>
  <c r="CF175" i="6"/>
  <c r="CJ172" i="6"/>
  <c r="AV161" i="6"/>
  <c r="BH158" i="6"/>
  <c r="AJ157" i="6"/>
  <c r="V156" i="6"/>
  <c r="BR155" i="6"/>
  <c r="BD152" i="6"/>
  <c r="AB149" i="6"/>
  <c r="BX148" i="6"/>
  <c r="AB148" i="6"/>
  <c r="N146" i="6"/>
  <c r="BJ145" i="6"/>
  <c r="BD144" i="6"/>
  <c r="J144" i="6"/>
  <c r="BJ143" i="6"/>
  <c r="AB142" i="6"/>
  <c r="AN141" i="6"/>
  <c r="AZ138" i="6"/>
  <c r="AJ137" i="6"/>
  <c r="BX134" i="6"/>
  <c r="AN134" i="6"/>
  <c r="AJ133" i="6"/>
  <c r="BD132" i="6"/>
  <c r="CF131" i="6"/>
  <c r="X130" i="6"/>
  <c r="AZ129" i="6"/>
  <c r="CB128" i="6"/>
  <c r="AT128" i="6"/>
  <c r="L128" i="6"/>
  <c r="AN127" i="6"/>
  <c r="BP126" i="6"/>
  <c r="B124" i="6"/>
  <c r="B106" i="6"/>
  <c r="C97" i="6"/>
  <c r="B86" i="6"/>
  <c r="CH279" i="6"/>
  <c r="CJ270" i="6"/>
  <c r="BX261" i="6"/>
  <c r="CH256" i="6"/>
  <c r="AN245" i="6"/>
  <c r="CB242" i="6"/>
  <c r="N241" i="6"/>
  <c r="L231" i="6"/>
  <c r="BB225" i="6"/>
  <c r="N221" i="6"/>
  <c r="AD217" i="6"/>
  <c r="B209" i="6"/>
  <c r="AJ203" i="6"/>
  <c r="V194" i="6"/>
  <c r="AF193" i="6"/>
  <c r="BJ192" i="6"/>
  <c r="T191" i="6"/>
  <c r="AD190" i="6"/>
  <c r="BH189" i="6"/>
  <c r="BX188" i="6"/>
  <c r="AR186" i="6"/>
  <c r="CF184" i="6"/>
  <c r="AV183" i="6"/>
  <c r="CJ181" i="6"/>
  <c r="AL171" i="6"/>
  <c r="AV170" i="6"/>
  <c r="BZ169" i="6"/>
  <c r="L169" i="6"/>
  <c r="AZ167" i="6"/>
  <c r="BJ166" i="6"/>
  <c r="C166" i="6"/>
  <c r="BD164" i="6"/>
  <c r="BR160" i="6"/>
  <c r="L160" i="6"/>
  <c r="CB157" i="6"/>
  <c r="AB157" i="6"/>
  <c r="BX156" i="6"/>
  <c r="N155" i="6"/>
  <c r="BJ154" i="6"/>
  <c r="N154" i="6"/>
  <c r="AV151" i="6"/>
  <c r="T148" i="6"/>
  <c r="BP147" i="6"/>
  <c r="T147" i="6"/>
  <c r="BP146" i="6"/>
  <c r="BB143" i="6"/>
  <c r="BJ142" i="6"/>
  <c r="CH140" i="6"/>
  <c r="BB140" i="6"/>
  <c r="N140" i="6"/>
  <c r="BT139" i="6"/>
  <c r="AF139" i="6"/>
  <c r="BZ135" i="6"/>
  <c r="N135" i="6"/>
  <c r="J134" i="6"/>
  <c r="BL133" i="6"/>
  <c r="AB133" i="6"/>
  <c r="AB132" i="6"/>
  <c r="BD131" i="6"/>
  <c r="V131" i="6"/>
  <c r="CF130" i="6"/>
  <c r="BZ129" i="6"/>
  <c r="BT128" i="6"/>
  <c r="L127" i="6"/>
  <c r="AN126" i="6"/>
  <c r="BP125" i="6"/>
  <c r="C108" i="6"/>
  <c r="B97" i="6"/>
  <c r="AF252" i="6"/>
  <c r="BZ247" i="6"/>
  <c r="CJ236" i="6"/>
  <c r="C235" i="6"/>
  <c r="AJ229" i="6"/>
  <c r="L227" i="6"/>
  <c r="P222" i="6"/>
  <c r="AZ219" i="6"/>
  <c r="AR218" i="6"/>
  <c r="BH214" i="6"/>
  <c r="AZ213" i="6"/>
  <c r="P212" i="6"/>
  <c r="BP206" i="6"/>
  <c r="BJ201" i="6"/>
  <c r="C201" i="6"/>
  <c r="T200" i="6"/>
  <c r="BX197" i="6"/>
  <c r="BL195" i="6"/>
  <c r="BZ191" i="6"/>
  <c r="L191" i="6"/>
  <c r="C188" i="6"/>
  <c r="X184" i="6"/>
  <c r="BR182" i="6"/>
  <c r="AB181" i="6"/>
  <c r="AL180" i="6"/>
  <c r="BP179" i="6"/>
  <c r="BZ178" i="6"/>
  <c r="L178" i="6"/>
  <c r="AZ176" i="6"/>
  <c r="C175" i="6"/>
  <c r="BD173" i="6"/>
  <c r="CH172" i="6"/>
  <c r="B166" i="6"/>
  <c r="P162" i="6"/>
  <c r="AT161" i="6"/>
  <c r="CJ159" i="6"/>
  <c r="BP156" i="6"/>
  <c r="T156" i="6"/>
  <c r="BP155" i="6"/>
  <c r="BB153" i="6"/>
  <c r="BB152" i="6"/>
  <c r="CJ151" i="6"/>
  <c r="L146" i="6"/>
  <c r="BH145" i="6"/>
  <c r="P143" i="6"/>
  <c r="AL141" i="6"/>
  <c r="AZ140" i="6"/>
  <c r="L140" i="6"/>
  <c r="L138" i="6"/>
  <c r="BT137" i="6"/>
  <c r="BD136" i="6"/>
  <c r="AL134" i="6"/>
  <c r="B134" i="6"/>
  <c r="CJ132" i="6"/>
  <c r="BB132" i="6"/>
  <c r="V130" i="6"/>
  <c r="P129" i="6"/>
  <c r="AR128" i="6"/>
  <c r="J128" i="6"/>
  <c r="BT127" i="6"/>
  <c r="AL127" i="6"/>
  <c r="B108" i="6"/>
  <c r="C99" i="6"/>
  <c r="B88" i="6"/>
  <c r="CB267" i="6"/>
  <c r="AR256" i="6"/>
  <c r="BZ242" i="6"/>
  <c r="AZ238" i="6"/>
  <c r="B235" i="6"/>
  <c r="T233" i="6"/>
  <c r="BP228" i="6"/>
  <c r="L225" i="6"/>
  <c r="BX223" i="6"/>
  <c r="L221" i="6"/>
  <c r="N217" i="6"/>
  <c r="BJ208" i="6"/>
  <c r="BR207" i="6"/>
  <c r="CJ205" i="6"/>
  <c r="AF204" i="6"/>
  <c r="B201" i="6"/>
  <c r="P197" i="6"/>
  <c r="BD195" i="6"/>
  <c r="N194" i="6"/>
  <c r="X193" i="6"/>
  <c r="BH192" i="6"/>
  <c r="BR191" i="6"/>
  <c r="AB190" i="6"/>
  <c r="AL189" i="6"/>
  <c r="BP188" i="6"/>
  <c r="BZ187" i="6"/>
  <c r="BT185" i="6"/>
  <c r="CH181" i="6"/>
  <c r="B175" i="6"/>
  <c r="AF174" i="6"/>
  <c r="AJ171" i="6"/>
  <c r="AT170" i="6"/>
  <c r="J169" i="6"/>
  <c r="T168" i="6"/>
  <c r="BH166" i="6"/>
  <c r="X165" i="6"/>
  <c r="BL163" i="6"/>
  <c r="CB159" i="6"/>
  <c r="X159" i="6"/>
  <c r="AL158" i="6"/>
  <c r="BZ157" i="6"/>
  <c r="L155" i="6"/>
  <c r="BH154" i="6"/>
  <c r="AF151" i="6"/>
  <c r="CB150" i="6"/>
  <c r="AF150" i="6"/>
  <c r="CB149" i="6"/>
  <c r="AT144" i="6"/>
  <c r="BT141" i="6"/>
  <c r="CF140" i="6"/>
  <c r="BH139" i="6"/>
  <c r="AD139" i="6"/>
  <c r="CB138" i="6"/>
  <c r="B137" i="6"/>
  <c r="BB136" i="6"/>
  <c r="X136" i="6"/>
  <c r="BX135" i="6"/>
  <c r="AV135" i="6"/>
  <c r="L135" i="6"/>
  <c r="BB131" i="6"/>
  <c r="T131" i="6"/>
  <c r="AV130" i="6"/>
  <c r="N130" i="6"/>
  <c r="BX129" i="6"/>
  <c r="BR128" i="6"/>
  <c r="J127" i="6"/>
  <c r="AL126" i="6"/>
  <c r="AF125" i="6"/>
  <c r="C112" i="6"/>
  <c r="B99" i="6"/>
  <c r="AT290" i="6"/>
  <c r="AV279" i="6"/>
  <c r="BL267" i="6"/>
  <c r="AT255" i="6"/>
  <c r="BP251" i="6"/>
  <c r="BX247" i="6"/>
  <c r="AD245" i="6"/>
  <c r="C241" i="6"/>
  <c r="BT236" i="6"/>
  <c r="AZ232" i="6"/>
  <c r="CF230" i="6"/>
  <c r="J227" i="6"/>
  <c r="N222" i="6"/>
  <c r="CH220" i="6"/>
  <c r="N212" i="6"/>
  <c r="BT209" i="6"/>
  <c r="AF203" i="6"/>
  <c r="BD202" i="6"/>
  <c r="BH201" i="6"/>
  <c r="AB199" i="6"/>
  <c r="BP197" i="6"/>
  <c r="BT194" i="6"/>
  <c r="CH190" i="6"/>
  <c r="V184" i="6"/>
  <c r="AF183" i="6"/>
  <c r="BJ182" i="6"/>
  <c r="AJ180" i="6"/>
  <c r="AT179" i="6"/>
  <c r="BX178" i="6"/>
  <c r="J178" i="6"/>
  <c r="AN177" i="6"/>
  <c r="CB175" i="6"/>
  <c r="BB173" i="6"/>
  <c r="BP169" i="6"/>
  <c r="J165" i="6"/>
  <c r="AN164" i="6"/>
  <c r="N162" i="6"/>
  <c r="X161" i="6"/>
  <c r="BB160" i="6"/>
  <c r="AL152" i="6"/>
  <c r="CH151" i="6"/>
  <c r="X149" i="6"/>
  <c r="BT148" i="6"/>
  <c r="J146" i="6"/>
  <c r="AR145" i="6"/>
  <c r="C145" i="6"/>
  <c r="AV143" i="6"/>
  <c r="N143" i="6"/>
  <c r="BD142" i="6"/>
  <c r="X142" i="6"/>
  <c r="AJ141" i="6"/>
  <c r="J140" i="6"/>
  <c r="AV138" i="6"/>
  <c r="J138" i="6"/>
  <c r="BR137" i="6"/>
  <c r="AF137" i="6"/>
  <c r="BL134" i="6"/>
  <c r="AJ134" i="6"/>
  <c r="BH133" i="6"/>
  <c r="CH132" i="6"/>
  <c r="AZ132" i="6"/>
  <c r="CB131" i="6"/>
  <c r="N129" i="6"/>
  <c r="BR127" i="6"/>
  <c r="AJ127" i="6"/>
  <c r="BL126" i="6"/>
  <c r="AD126" i="6"/>
  <c r="C126" i="6"/>
  <c r="C113" i="6"/>
  <c r="C111" i="6"/>
  <c r="C101" i="6"/>
  <c r="BJ267" i="6"/>
  <c r="V230" i="6"/>
  <c r="CB212" i="6"/>
  <c r="AN207" i="6"/>
  <c r="BD198" i="6"/>
  <c r="AT197" i="6"/>
  <c r="P196" i="6"/>
  <c r="BZ193" i="6"/>
  <c r="CB186" i="6"/>
  <c r="BR185" i="6"/>
  <c r="BH184" i="6"/>
  <c r="AD183" i="6"/>
  <c r="C181" i="6"/>
  <c r="BT178" i="6"/>
  <c r="B173" i="6"/>
  <c r="AR170" i="6"/>
  <c r="N167" i="6"/>
  <c r="AT163" i="6"/>
  <c r="BR153" i="6"/>
  <c r="BB150" i="6"/>
  <c r="BH149" i="6"/>
  <c r="CB148" i="6"/>
  <c r="AL147" i="6"/>
  <c r="BR144" i="6"/>
  <c r="AZ142" i="6"/>
  <c r="C142" i="6"/>
  <c r="BJ140" i="6"/>
  <c r="BB137" i="6"/>
  <c r="AD135" i="6"/>
  <c r="AN131" i="6"/>
  <c r="CJ130" i="6"/>
  <c r="BH127" i="6"/>
  <c r="BH126" i="6"/>
  <c r="L125" i="6"/>
  <c r="B109" i="6"/>
  <c r="B100" i="6"/>
  <c r="B93" i="6"/>
  <c r="C86" i="6"/>
  <c r="C82" i="6"/>
  <c r="B72" i="6"/>
  <c r="C63" i="6"/>
  <c r="AN267" i="6"/>
  <c r="AT258" i="6"/>
  <c r="BD250" i="6"/>
  <c r="CJ239" i="6"/>
  <c r="J236" i="6"/>
  <c r="BB233" i="6"/>
  <c r="BJ224" i="6"/>
  <c r="C222" i="6"/>
  <c r="T206" i="6"/>
  <c r="BP200" i="6"/>
  <c r="CB192" i="6"/>
  <c r="AN190" i="6"/>
  <c r="AD189" i="6"/>
  <c r="BX187" i="6"/>
  <c r="BD185" i="6"/>
  <c r="AZ184" i="6"/>
  <c r="AF182" i="6"/>
  <c r="B181" i="6"/>
  <c r="CJ179" i="6"/>
  <c r="AV177" i="6"/>
  <c r="BH171" i="6"/>
  <c r="AN169" i="6"/>
  <c r="P168" i="6"/>
  <c r="BJ164" i="6"/>
  <c r="L161" i="6"/>
  <c r="P160" i="6"/>
  <c r="CH158" i="6"/>
  <c r="BX157" i="6"/>
  <c r="J157" i="6"/>
  <c r="P156" i="6"/>
  <c r="AJ155" i="6"/>
  <c r="T152" i="6"/>
  <c r="J148" i="6"/>
  <c r="AJ146" i="6"/>
  <c r="X143" i="6"/>
  <c r="B142" i="6"/>
  <c r="T141" i="6"/>
  <c r="CF139" i="6"/>
  <c r="AJ139" i="6"/>
  <c r="BR138" i="6"/>
  <c r="AJ136" i="6"/>
  <c r="BT135" i="6"/>
  <c r="BH134" i="6"/>
  <c r="AV133" i="6"/>
  <c r="AT132" i="6"/>
  <c r="AF130" i="6"/>
  <c r="AF129" i="6"/>
  <c r="AZ125" i="6"/>
  <c r="B82" i="6"/>
  <c r="C74" i="6"/>
  <c r="B63" i="6"/>
  <c r="C54" i="6"/>
  <c r="B43" i="6"/>
  <c r="P267" i="6"/>
  <c r="CH249" i="6"/>
  <c r="AN242" i="6"/>
  <c r="CF221" i="6"/>
  <c r="C218" i="6"/>
  <c r="AB216" i="6"/>
  <c r="AT214" i="6"/>
  <c r="AL207" i="6"/>
  <c r="CH205" i="6"/>
  <c r="AD203" i="6"/>
  <c r="BL199" i="6"/>
  <c r="N196" i="6"/>
  <c r="BX193" i="6"/>
  <c r="AJ191" i="6"/>
  <c r="P189" i="6"/>
  <c r="BZ186" i="6"/>
  <c r="AV185" i="6"/>
  <c r="AB183" i="6"/>
  <c r="CB179" i="6"/>
  <c r="AD176" i="6"/>
  <c r="C174" i="6"/>
  <c r="BJ172" i="6"/>
  <c r="BL165" i="6"/>
  <c r="AR163" i="6"/>
  <c r="BZ159" i="6"/>
  <c r="CB158" i="6"/>
  <c r="BP153" i="6"/>
  <c r="L152" i="6"/>
  <c r="AZ150" i="6"/>
  <c r="CF147" i="6"/>
  <c r="BP144" i="6"/>
  <c r="CJ141" i="6"/>
  <c r="BH140" i="6"/>
  <c r="AZ137" i="6"/>
  <c r="CB136" i="6"/>
  <c r="AB135" i="6"/>
  <c r="P134" i="6"/>
  <c r="AL131" i="6"/>
  <c r="BT130" i="6"/>
  <c r="BT129" i="6"/>
  <c r="X128" i="6"/>
  <c r="J126" i="6"/>
  <c r="B118" i="6"/>
  <c r="C117" i="6"/>
  <c r="C91" i="6"/>
  <c r="B74" i="6"/>
  <c r="C65" i="6"/>
  <c r="CF306" i="6"/>
  <c r="AV284" i="6"/>
  <c r="AR258" i="6"/>
  <c r="BH224" i="6"/>
  <c r="B218" i="6"/>
  <c r="X214" i="6"/>
  <c r="AN210" i="6"/>
  <c r="AJ207" i="6"/>
  <c r="BH200" i="6"/>
  <c r="AJ197" i="6"/>
  <c r="P195" i="6"/>
  <c r="AF192" i="6"/>
  <c r="AR184" i="6"/>
  <c r="AD182" i="6"/>
  <c r="CJ174" i="6"/>
  <c r="B174" i="6"/>
  <c r="AL169" i="6"/>
  <c r="BH164" i="6"/>
  <c r="J161" i="6"/>
  <c r="BT158" i="6"/>
  <c r="AN154" i="6"/>
  <c r="X151" i="6"/>
  <c r="AD150" i="6"/>
  <c r="BD148" i="6"/>
  <c r="AN145" i="6"/>
  <c r="BZ143" i="6"/>
  <c r="V143" i="6"/>
  <c r="CH141" i="6"/>
  <c r="BP138" i="6"/>
  <c r="BR135" i="6"/>
  <c r="AT133" i="6"/>
  <c r="AR132" i="6"/>
  <c r="BZ131" i="6"/>
  <c r="AD130" i="6"/>
  <c r="BL128" i="6"/>
  <c r="P127" i="6"/>
  <c r="B126" i="6"/>
  <c r="B117" i="6"/>
  <c r="B113" i="6"/>
  <c r="C110" i="6"/>
  <c r="C103" i="6"/>
  <c r="B91" i="6"/>
  <c r="C76" i="6"/>
  <c r="B65" i="6"/>
  <c r="C56" i="6"/>
  <c r="B45" i="6"/>
  <c r="BZ249" i="6"/>
  <c r="P242" i="6"/>
  <c r="P224" i="6"/>
  <c r="B214" i="6"/>
  <c r="AZ208" i="6"/>
  <c r="BJ205" i="6"/>
  <c r="AB203" i="6"/>
  <c r="BJ199" i="6"/>
  <c r="AF198" i="6"/>
  <c r="L196" i="6"/>
  <c r="N189" i="6"/>
  <c r="BX186" i="6"/>
  <c r="AT185" i="6"/>
  <c r="AV178" i="6"/>
  <c r="AB176" i="6"/>
  <c r="CF173" i="6"/>
  <c r="BH172" i="6"/>
  <c r="AN170" i="6"/>
  <c r="CH166" i="6"/>
  <c r="BD165" i="6"/>
  <c r="L162" i="6"/>
  <c r="BT152" i="6"/>
  <c r="V150" i="6"/>
  <c r="AV142" i="6"/>
  <c r="BP141" i="6"/>
  <c r="CB139" i="6"/>
  <c r="X139" i="6"/>
  <c r="BZ136" i="6"/>
  <c r="CJ133" i="6"/>
  <c r="CF132" i="6"/>
  <c r="AJ132" i="6"/>
  <c r="AJ131" i="6"/>
  <c r="BR130" i="6"/>
  <c r="V129" i="6"/>
  <c r="V128" i="6"/>
  <c r="BD127" i="6"/>
  <c r="B110" i="6"/>
  <c r="B103" i="6"/>
  <c r="C102" i="6"/>
  <c r="C87" i="6"/>
  <c r="C81" i="6"/>
  <c r="B76" i="6"/>
  <c r="C67" i="6"/>
  <c r="AR280" i="6"/>
  <c r="AN238" i="6"/>
  <c r="AV232" i="6"/>
  <c r="BZ229" i="6"/>
  <c r="X226" i="6"/>
  <c r="CH223" i="6"/>
  <c r="J220" i="6"/>
  <c r="AL210" i="6"/>
  <c r="AV204" i="6"/>
  <c r="L203" i="6"/>
  <c r="CJ201" i="6"/>
  <c r="BR194" i="6"/>
  <c r="BH193" i="6"/>
  <c r="AD192" i="6"/>
  <c r="J190" i="6"/>
  <c r="BT187" i="6"/>
  <c r="CF181" i="6"/>
  <c r="AR179" i="6"/>
  <c r="X177" i="6"/>
  <c r="N176" i="6"/>
  <c r="CH174" i="6"/>
  <c r="P169" i="6"/>
  <c r="CJ167" i="6"/>
  <c r="AB163" i="6"/>
  <c r="BR158" i="6"/>
  <c r="BD157" i="6"/>
  <c r="AF155" i="6"/>
  <c r="AL154" i="6"/>
  <c r="AR153" i="6"/>
  <c r="BL152" i="6"/>
  <c r="CF151" i="6"/>
  <c r="V151" i="6"/>
  <c r="AV149" i="6"/>
  <c r="BB148" i="6"/>
  <c r="AF146" i="6"/>
  <c r="AL145" i="6"/>
  <c r="BX143" i="6"/>
  <c r="P141" i="6"/>
  <c r="AN140" i="6"/>
  <c r="AD136" i="6"/>
  <c r="BH135" i="6"/>
  <c r="J135" i="6"/>
  <c r="BD134" i="6"/>
  <c r="AR133" i="6"/>
  <c r="BX132" i="6"/>
  <c r="BX131" i="6"/>
  <c r="AB130" i="6"/>
  <c r="BJ129" i="6"/>
  <c r="BJ128" i="6"/>
  <c r="AV126" i="6"/>
  <c r="AV125" i="6"/>
  <c r="B116" i="6"/>
  <c r="B102" i="6"/>
  <c r="B87" i="6"/>
  <c r="B81" i="6"/>
  <c r="C78" i="6"/>
  <c r="B67" i="6"/>
  <c r="AL278" i="6"/>
  <c r="CH211" i="6"/>
  <c r="BH205" i="6"/>
  <c r="AD198" i="6"/>
  <c r="J196" i="6"/>
  <c r="AF191" i="6"/>
  <c r="CJ188" i="6"/>
  <c r="AR185" i="6"/>
  <c r="BR181" i="6"/>
  <c r="AT178" i="6"/>
  <c r="P177" i="6"/>
  <c r="CF168" i="6"/>
  <c r="BB165" i="6"/>
  <c r="X164" i="6"/>
  <c r="N163" i="6"/>
  <c r="J162" i="6"/>
  <c r="BJ159" i="6"/>
  <c r="CB156" i="6"/>
  <c r="J155" i="6"/>
  <c r="T150" i="6"/>
  <c r="CB147" i="6"/>
  <c r="AR144" i="6"/>
  <c r="J143" i="6"/>
  <c r="AJ142" i="6"/>
  <c r="AL140" i="6"/>
  <c r="BZ139" i="6"/>
  <c r="N139" i="6"/>
  <c r="AV137" i="6"/>
  <c r="BX136" i="6"/>
  <c r="N136" i="6"/>
  <c r="CH133" i="6"/>
  <c r="BP130" i="6"/>
  <c r="BB127" i="6"/>
  <c r="CJ126" i="6"/>
  <c r="CJ125" i="6"/>
  <c r="C94" i="6"/>
  <c r="B78" i="6"/>
  <c r="C69" i="6"/>
  <c r="X300" i="6"/>
  <c r="BJ241" i="6"/>
  <c r="BL236" i="6"/>
  <c r="AJ228" i="6"/>
  <c r="L217" i="6"/>
  <c r="BD214" i="6"/>
  <c r="AR211" i="6"/>
  <c r="V204" i="6"/>
  <c r="AF202" i="6"/>
  <c r="BB200" i="6"/>
  <c r="BT196" i="6"/>
  <c r="V195" i="6"/>
  <c r="BH191" i="6"/>
  <c r="BT189" i="6"/>
  <c r="AT175" i="6"/>
  <c r="AL173" i="6"/>
  <c r="AT168" i="6"/>
  <c r="BL164" i="6"/>
  <c r="AD159" i="6"/>
  <c r="CJ153" i="6"/>
  <c r="AD151" i="6"/>
  <c r="AT147" i="6"/>
  <c r="AL146" i="6"/>
  <c r="B145" i="6"/>
  <c r="BJ141" i="6"/>
  <c r="BX138" i="6"/>
  <c r="CB137" i="6"/>
  <c r="L137" i="6"/>
  <c r="AF135" i="6"/>
  <c r="BP132" i="6"/>
  <c r="AL129" i="6"/>
  <c r="BZ127" i="6"/>
  <c r="CF126" i="6"/>
  <c r="V126" i="6"/>
  <c r="AB125" i="6"/>
  <c r="C80" i="6"/>
  <c r="B79" i="6"/>
  <c r="B71" i="6"/>
  <c r="C70" i="6"/>
  <c r="N272" i="6"/>
  <c r="AB228" i="6"/>
  <c r="J223" i="6"/>
  <c r="AR220" i="6"/>
  <c r="CH216" i="6"/>
  <c r="CJ213" i="6"/>
  <c r="AL208" i="6"/>
  <c r="X202" i="6"/>
  <c r="BT198" i="6"/>
  <c r="T193" i="6"/>
  <c r="BR187" i="6"/>
  <c r="T186" i="6"/>
  <c r="CJ183" i="6"/>
  <c r="AL182" i="6"/>
  <c r="BR180" i="6"/>
  <c r="CJ176" i="6"/>
  <c r="BX171" i="6"/>
  <c r="BJ162" i="6"/>
  <c r="V159" i="6"/>
  <c r="AZ157" i="6"/>
  <c r="CJ148" i="6"/>
  <c r="AF134" i="6"/>
  <c r="J130" i="6"/>
  <c r="C100" i="6"/>
  <c r="B80" i="6"/>
  <c r="AT299" i="6"/>
  <c r="BP246" i="6"/>
  <c r="X240" i="6"/>
  <c r="AD208" i="6"/>
  <c r="BD206" i="6"/>
  <c r="AZ200" i="6"/>
  <c r="BR196" i="6"/>
  <c r="T195" i="6"/>
  <c r="BR189" i="6"/>
  <c r="AR175" i="6"/>
  <c r="AJ173" i="6"/>
  <c r="BB169" i="6"/>
  <c r="CH167" i="6"/>
  <c r="BT153" i="6"/>
  <c r="AJ152" i="6"/>
  <c r="AB151" i="6"/>
  <c r="CJ149" i="6"/>
  <c r="AZ148" i="6"/>
  <c r="AR147" i="6"/>
  <c r="BR143" i="6"/>
  <c r="BH141" i="6"/>
  <c r="BD139" i="6"/>
  <c r="BZ137" i="6"/>
  <c r="J137" i="6"/>
  <c r="AN133" i="6"/>
  <c r="C131" i="6"/>
  <c r="AJ129" i="6"/>
  <c r="T126" i="6"/>
  <c r="C122" i="6"/>
  <c r="B101" i="6"/>
  <c r="L272" i="6"/>
  <c r="L236" i="6"/>
  <c r="CB231" i="6"/>
  <c r="V226" i="6"/>
  <c r="AN219" i="6"/>
  <c r="CF216" i="6"/>
  <c r="AV206" i="6"/>
  <c r="AD191" i="6"/>
  <c r="AJ189" i="6"/>
  <c r="BP187" i="6"/>
  <c r="CH183" i="6"/>
  <c r="AJ182" i="6"/>
  <c r="CH176" i="6"/>
  <c r="AJ175" i="6"/>
  <c r="N171" i="6"/>
  <c r="V166" i="6"/>
  <c r="N164" i="6"/>
  <c r="BH162" i="6"/>
  <c r="AZ160" i="6"/>
  <c r="AV157" i="6"/>
  <c r="AN156" i="6"/>
  <c r="CH154" i="6"/>
  <c r="CJ144" i="6"/>
  <c r="BP143" i="6"/>
  <c r="AZ141" i="6"/>
  <c r="BL140" i="6"/>
  <c r="BT138" i="6"/>
  <c r="BL131" i="6"/>
  <c r="B131" i="6"/>
  <c r="B122" i="6"/>
  <c r="C109" i="6"/>
  <c r="C88" i="6"/>
  <c r="C84" i="6"/>
  <c r="AB271" i="6"/>
  <c r="V240" i="6"/>
  <c r="N226" i="6"/>
  <c r="CB222" i="6"/>
  <c r="BL213" i="6"/>
  <c r="C204" i="6"/>
  <c r="T202" i="6"/>
  <c r="J200" i="6"/>
  <c r="BP196" i="6"/>
  <c r="BB194" i="6"/>
  <c r="CH185" i="6"/>
  <c r="CF174" i="6"/>
  <c r="AZ169" i="6"/>
  <c r="BZ154" i="6"/>
  <c r="CH149" i="6"/>
  <c r="BB142" i="6"/>
  <c r="BB139" i="6"/>
  <c r="BD138" i="6"/>
  <c r="V134" i="6"/>
  <c r="X133" i="6"/>
  <c r="AN128" i="6"/>
  <c r="CB126" i="6"/>
  <c r="C73" i="6"/>
  <c r="AR244" i="6"/>
  <c r="BL235" i="6"/>
  <c r="BT222" i="6"/>
  <c r="AL219" i="6"/>
  <c r="BP216" i="6"/>
  <c r="N213" i="6"/>
  <c r="V206" i="6"/>
  <c r="P193" i="6"/>
  <c r="CF190" i="6"/>
  <c r="AT187" i="6"/>
  <c r="CF183" i="6"/>
  <c r="CF176" i="6"/>
  <c r="L171" i="6"/>
  <c r="T166" i="6"/>
  <c r="L164" i="6"/>
  <c r="CJ158" i="6"/>
  <c r="C156" i="6"/>
  <c r="BT144" i="6"/>
  <c r="AV141" i="6"/>
  <c r="BP137" i="6"/>
  <c r="C136" i="6"/>
  <c r="CH134" i="6"/>
  <c r="BJ131" i="6"/>
  <c r="L129" i="6"/>
  <c r="AF128" i="6"/>
  <c r="AZ127" i="6"/>
  <c r="BZ125" i="6"/>
  <c r="P125" i="6"/>
  <c r="B73" i="6"/>
  <c r="C72" i="6"/>
  <c r="C64" i="6"/>
  <c r="V253" i="6"/>
  <c r="C240" i="6"/>
  <c r="AZ234" i="6"/>
  <c r="CB230" i="6"/>
  <c r="C226" i="6"/>
  <c r="BH222" i="6"/>
  <c r="BD215" i="6"/>
  <c r="CF209" i="6"/>
  <c r="CH207" i="6"/>
  <c r="L198" i="6"/>
  <c r="X196" i="6"/>
  <c r="BP190" i="6"/>
  <c r="J180" i="6"/>
  <c r="AV176" i="6"/>
  <c r="BB174" i="6"/>
  <c r="AV169" i="6"/>
  <c r="C164" i="6"/>
  <c r="B162" i="6"/>
  <c r="V160" i="6"/>
  <c r="BX150" i="6"/>
  <c r="BZ146" i="6"/>
  <c r="AJ144" i="6"/>
  <c r="AF142" i="6"/>
  <c r="AF140" i="6"/>
  <c r="AJ138" i="6"/>
  <c r="BD137" i="6"/>
  <c r="BP136" i="6"/>
  <c r="AF132" i="6"/>
  <c r="C130" i="6"/>
  <c r="B129" i="6"/>
  <c r="BJ126" i="6"/>
  <c r="C121" i="6"/>
  <c r="B120" i="6"/>
  <c r="C105" i="6"/>
  <c r="C104" i="6"/>
  <c r="B96" i="6"/>
  <c r="C92" i="6"/>
  <c r="B90" i="6"/>
  <c r="AF244" i="6"/>
  <c r="BL237" i="6"/>
  <c r="CB218" i="6"/>
  <c r="AZ209" i="6"/>
  <c r="BH206" i="6"/>
  <c r="J203" i="6"/>
  <c r="AZ194" i="6"/>
  <c r="AF189" i="6"/>
  <c r="BP158" i="6"/>
  <c r="BD156" i="6"/>
  <c r="C153" i="6"/>
  <c r="BX146" i="6"/>
  <c r="AB140" i="6"/>
  <c r="BZ138" i="6"/>
  <c r="AB137" i="6"/>
  <c r="B136" i="6"/>
  <c r="BJ134" i="6"/>
  <c r="T133" i="6"/>
  <c r="BL130" i="6"/>
  <c r="BD129" i="6"/>
  <c r="BT125" i="6"/>
  <c r="B75" i="6"/>
  <c r="C61" i="6"/>
  <c r="C55" i="6"/>
  <c r="C51" i="6"/>
  <c r="C49" i="6"/>
  <c r="C47" i="6"/>
  <c r="B35" i="6"/>
  <c r="C26" i="6"/>
  <c r="B15" i="6"/>
  <c r="C6" i="6"/>
  <c r="B290" i="6"/>
  <c r="AV229" i="6"/>
  <c r="CF202" i="6"/>
  <c r="BJ197" i="6"/>
  <c r="V192" i="6"/>
  <c r="BB175" i="6"/>
  <c r="P167" i="6"/>
  <c r="AJ158" i="6"/>
  <c r="AV156" i="6"/>
  <c r="CF152" i="6"/>
  <c r="BH150" i="6"/>
  <c r="J149" i="6"/>
  <c r="AL143" i="6"/>
  <c r="T140" i="6"/>
  <c r="AT138" i="6"/>
  <c r="BB134" i="6"/>
  <c r="J132" i="6"/>
  <c r="CH126" i="6"/>
  <c r="B105" i="6"/>
  <c r="C96" i="6"/>
  <c r="B94" i="6"/>
  <c r="B61" i="6"/>
  <c r="C58" i="6"/>
  <c r="B55" i="6"/>
  <c r="B51" i="6"/>
  <c r="C50" i="6"/>
  <c r="B49" i="6"/>
  <c r="C48" i="6"/>
  <c r="B47" i="6"/>
  <c r="C46" i="6"/>
  <c r="C45" i="6"/>
  <c r="C44" i="6"/>
  <c r="C37" i="6"/>
  <c r="B26" i="6"/>
  <c r="C17" i="6"/>
  <c r="B6" i="6"/>
  <c r="AY5" i="6"/>
  <c r="BC5" i="6" s="1"/>
  <c r="K5" i="6"/>
  <c r="L5" i="6" s="1"/>
  <c r="CB364" i="5"/>
  <c r="CB288" i="6"/>
  <c r="X186" i="6"/>
  <c r="BL161" i="6"/>
  <c r="AR154" i="6"/>
  <c r="BJ152" i="6"/>
  <c r="CJ142" i="6"/>
  <c r="AT141" i="6"/>
  <c r="AZ134" i="6"/>
  <c r="BJ130" i="6"/>
  <c r="AN129" i="6"/>
  <c r="BD125" i="6"/>
  <c r="B58" i="6"/>
  <c r="B54" i="6"/>
  <c r="B50" i="6"/>
  <c r="B48" i="6"/>
  <c r="B46" i="6"/>
  <c r="B44" i="6"/>
  <c r="B37" i="6"/>
  <c r="C28" i="6"/>
  <c r="B17" i="6"/>
  <c r="AN286" i="6"/>
  <c r="AN237" i="6"/>
  <c r="L223" i="6"/>
  <c r="BR218" i="6"/>
  <c r="BP199" i="6"/>
  <c r="BH197" i="6"/>
  <c r="AB194" i="6"/>
  <c r="BL188" i="6"/>
  <c r="BT180" i="6"/>
  <c r="CB177" i="6"/>
  <c r="AN172" i="6"/>
  <c r="BD166" i="6"/>
  <c r="B164" i="6"/>
  <c r="AT156" i="6"/>
  <c r="AJ154" i="6"/>
  <c r="X137" i="6"/>
  <c r="AR134" i="6"/>
  <c r="P133" i="6"/>
  <c r="BB130" i="6"/>
  <c r="C128" i="6"/>
  <c r="BZ126" i="6"/>
  <c r="C90" i="6"/>
  <c r="C39" i="6"/>
  <c r="B28" i="6"/>
  <c r="C19" i="6"/>
  <c r="B8" i="6"/>
  <c r="BL228" i="6"/>
  <c r="L213" i="6"/>
  <c r="AD209" i="6"/>
  <c r="AV205" i="6"/>
  <c r="BJ191" i="6"/>
  <c r="V186" i="6"/>
  <c r="C183" i="6"/>
  <c r="AF180" i="6"/>
  <c r="V161" i="6"/>
  <c r="AF158" i="6"/>
  <c r="BH152" i="6"/>
  <c r="AV148" i="6"/>
  <c r="BT146" i="6"/>
  <c r="CH142" i="6"/>
  <c r="V137" i="6"/>
  <c r="BD135" i="6"/>
  <c r="AT130" i="6"/>
  <c r="B128" i="6"/>
  <c r="BB125" i="6"/>
  <c r="C85" i="6"/>
  <c r="C43" i="6"/>
  <c r="B39" i="6"/>
  <c r="C30" i="6"/>
  <c r="B19" i="6"/>
  <c r="C10" i="6"/>
  <c r="AL286" i="6"/>
  <c r="AB255" i="6"/>
  <c r="BP234" i="6"/>
  <c r="V209" i="6"/>
  <c r="CF185" i="6"/>
  <c r="B183" i="6"/>
  <c r="BZ177" i="6"/>
  <c r="AF172" i="6"/>
  <c r="BB166" i="6"/>
  <c r="BJ163" i="6"/>
  <c r="AR156" i="6"/>
  <c r="AF152" i="6"/>
  <c r="BD150" i="6"/>
  <c r="AN148" i="6"/>
  <c r="AF138" i="6"/>
  <c r="N137" i="6"/>
  <c r="C129" i="6"/>
  <c r="B85" i="6"/>
  <c r="C71" i="6"/>
  <c r="C68" i="6"/>
  <c r="C59" i="6"/>
  <c r="C52" i="6"/>
  <c r="B30" i="6"/>
  <c r="C21" i="6"/>
  <c r="BT217" i="6"/>
  <c r="CF212" i="6"/>
  <c r="AT205" i="6"/>
  <c r="BL202" i="6"/>
  <c r="L194" i="6"/>
  <c r="AD185" i="6"/>
  <c r="AZ174" i="6"/>
  <c r="T161" i="6"/>
  <c r="AD158" i="6"/>
  <c r="X152" i="6"/>
  <c r="AL148" i="6"/>
  <c r="CF142" i="6"/>
  <c r="V141" i="6"/>
  <c r="BB135" i="6"/>
  <c r="T134" i="6"/>
  <c r="BH131" i="6"/>
  <c r="AR130" i="6"/>
  <c r="AT126" i="6"/>
  <c r="AL125" i="6"/>
  <c r="C119" i="6"/>
  <c r="B68" i="6"/>
  <c r="C62" i="6"/>
  <c r="B59" i="6"/>
  <c r="B52" i="6"/>
  <c r="C32" i="6"/>
  <c r="B21" i="6"/>
  <c r="B278" i="6"/>
  <c r="AV210" i="6"/>
  <c r="V201" i="6"/>
  <c r="AL179" i="6"/>
  <c r="CJ165" i="6"/>
  <c r="C162" i="6"/>
  <c r="BZ145" i="6"/>
  <c r="CB140" i="6"/>
  <c r="X132" i="6"/>
  <c r="BH128" i="6"/>
  <c r="C107" i="6"/>
  <c r="C83" i="6"/>
  <c r="C41" i="6"/>
  <c r="B33" i="6"/>
  <c r="B25" i="6"/>
  <c r="C24" i="6"/>
  <c r="C16" i="6"/>
  <c r="C9" i="6"/>
  <c r="CJ363" i="5"/>
  <c r="BP363" i="5"/>
  <c r="AV363" i="5"/>
  <c r="AB363" i="5"/>
  <c r="CH361" i="5"/>
  <c r="AT361" i="5"/>
  <c r="CF359" i="5"/>
  <c r="BL359" i="5"/>
  <c r="AR359" i="5"/>
  <c r="X359" i="5"/>
  <c r="BJ357" i="5"/>
  <c r="V357" i="5"/>
  <c r="B357" i="5"/>
  <c r="CB355" i="5"/>
  <c r="BH355" i="5"/>
  <c r="AN355" i="5"/>
  <c r="T355" i="5"/>
  <c r="BZ353" i="5"/>
  <c r="AL353" i="5"/>
  <c r="BX351" i="5"/>
  <c r="BD351" i="5"/>
  <c r="AJ351" i="5"/>
  <c r="P351" i="5"/>
  <c r="H351" i="4" s="1"/>
  <c r="BB349" i="5"/>
  <c r="N349" i="5"/>
  <c r="F349" i="4" s="1"/>
  <c r="C348" i="5"/>
  <c r="BT347" i="5"/>
  <c r="AZ347" i="5"/>
  <c r="AF347" i="5"/>
  <c r="L347" i="5"/>
  <c r="BR345" i="5"/>
  <c r="AD345" i="5"/>
  <c r="J345" i="5"/>
  <c r="CJ343" i="5"/>
  <c r="BP343" i="5"/>
  <c r="AV343" i="5"/>
  <c r="AB343" i="5"/>
  <c r="CH341" i="5"/>
  <c r="AT341" i="5"/>
  <c r="CF339" i="5"/>
  <c r="BL339" i="5"/>
  <c r="AR339" i="5"/>
  <c r="X339" i="5"/>
  <c r="BJ337" i="5"/>
  <c r="V337" i="5"/>
  <c r="B337" i="5"/>
  <c r="CB335" i="5"/>
  <c r="BH335" i="5"/>
  <c r="AN335" i="5"/>
  <c r="T335" i="5"/>
  <c r="BZ333" i="5"/>
  <c r="AL333" i="5"/>
  <c r="BX331" i="5"/>
  <c r="BD331" i="5"/>
  <c r="AJ331" i="5"/>
  <c r="P331" i="5"/>
  <c r="H331" i="4" s="1"/>
  <c r="BB329" i="5"/>
  <c r="N329" i="5"/>
  <c r="C328" i="5"/>
  <c r="BT327" i="5"/>
  <c r="AZ327" i="5"/>
  <c r="AF327" i="5"/>
  <c r="L327" i="5"/>
  <c r="D327" i="4" s="1"/>
  <c r="BR325" i="5"/>
  <c r="AD325" i="5"/>
  <c r="J325" i="5"/>
  <c r="CJ323" i="5"/>
  <c r="BP323" i="5"/>
  <c r="AV323" i="5"/>
  <c r="AB323" i="5"/>
  <c r="CH321" i="5"/>
  <c r="AT321" i="5"/>
  <c r="CF319" i="5"/>
  <c r="BL319" i="5"/>
  <c r="AR319" i="5"/>
  <c r="X319" i="5"/>
  <c r="BJ317" i="5"/>
  <c r="V317" i="5"/>
  <c r="B317" i="5"/>
  <c r="CB315" i="5"/>
  <c r="BH315" i="5"/>
  <c r="AN315" i="5"/>
  <c r="T315" i="5"/>
  <c r="BZ313" i="5"/>
  <c r="AL313" i="5"/>
  <c r="BX311" i="5"/>
  <c r="BD311" i="5"/>
  <c r="AJ311" i="5"/>
  <c r="P311" i="5"/>
  <c r="H311" i="4" s="1"/>
  <c r="BB309" i="5"/>
  <c r="N309" i="5"/>
  <c r="F309" i="4" s="1"/>
  <c r="C308" i="5"/>
  <c r="BT307" i="5"/>
  <c r="AZ307" i="5"/>
  <c r="AF307" i="5"/>
  <c r="L307" i="5"/>
  <c r="BR305" i="5"/>
  <c r="AD305" i="5"/>
  <c r="J305" i="5"/>
  <c r="CJ303" i="5"/>
  <c r="BP303" i="5"/>
  <c r="AV303" i="5"/>
  <c r="AB303" i="5"/>
  <c r="CH301" i="5"/>
  <c r="AT301" i="5"/>
  <c r="CF299" i="5"/>
  <c r="BL299" i="5"/>
  <c r="AR299" i="5"/>
  <c r="X299" i="5"/>
  <c r="BJ297" i="5"/>
  <c r="V297" i="5"/>
  <c r="B297" i="5"/>
  <c r="CB295" i="5"/>
  <c r="BH295" i="5"/>
  <c r="AN295" i="5"/>
  <c r="T295" i="5"/>
  <c r="BZ293" i="5"/>
  <c r="AL293" i="5"/>
  <c r="BX291" i="5"/>
  <c r="BD291" i="5"/>
  <c r="AJ291" i="5"/>
  <c r="P291" i="5"/>
  <c r="H291" i="4" s="1"/>
  <c r="BB289" i="5"/>
  <c r="N289" i="5"/>
  <c r="C288" i="5"/>
  <c r="BT287" i="5"/>
  <c r="AZ287" i="5"/>
  <c r="AF287" i="5"/>
  <c r="L287" i="5"/>
  <c r="D287" i="4" s="1"/>
  <c r="BR285" i="5"/>
  <c r="AD285" i="5"/>
  <c r="J285" i="5"/>
  <c r="CJ283" i="5"/>
  <c r="BP283" i="5"/>
  <c r="AV283" i="5"/>
  <c r="AB283" i="5"/>
  <c r="CH281" i="5"/>
  <c r="AT281" i="5"/>
  <c r="CF279" i="5"/>
  <c r="BL279" i="5"/>
  <c r="AR279" i="5"/>
  <c r="X279" i="5"/>
  <c r="BJ277" i="5"/>
  <c r="V277" i="5"/>
  <c r="B277" i="5"/>
  <c r="CB275" i="5"/>
  <c r="BH275" i="5"/>
  <c r="AN275" i="5"/>
  <c r="T275" i="5"/>
  <c r="BZ273" i="5"/>
  <c r="AL273" i="5"/>
  <c r="BX271" i="5"/>
  <c r="BD271" i="5"/>
  <c r="AJ271" i="5"/>
  <c r="P271" i="5"/>
  <c r="H271" i="4" s="1"/>
  <c r="BB269" i="5"/>
  <c r="AB234" i="6"/>
  <c r="BP224" i="6"/>
  <c r="AJ210" i="6"/>
  <c r="CH204" i="6"/>
  <c r="BX195" i="6"/>
  <c r="X192" i="6"/>
  <c r="AL187" i="6"/>
  <c r="AD174" i="6"/>
  <c r="CB170" i="6"/>
  <c r="BR161" i="6"/>
  <c r="T149" i="6"/>
  <c r="BX145" i="6"/>
  <c r="AN143" i="6"/>
  <c r="BZ140" i="6"/>
  <c r="AD138" i="6"/>
  <c r="AT136" i="6"/>
  <c r="CF133" i="6"/>
  <c r="P132" i="6"/>
  <c r="AZ128" i="6"/>
  <c r="AB126" i="6"/>
  <c r="B107" i="6"/>
  <c r="B83" i="6"/>
  <c r="C77" i="6"/>
  <c r="C75" i="6"/>
  <c r="B69" i="6"/>
  <c r="B41" i="6"/>
  <c r="B24" i="6"/>
  <c r="B16" i="6"/>
  <c r="C15" i="6"/>
  <c r="B9" i="6"/>
  <c r="AL364" i="5"/>
  <c r="BX362" i="5"/>
  <c r="BD362" i="5"/>
  <c r="AJ362" i="5"/>
  <c r="P362" i="5"/>
  <c r="H362" i="4" s="1"/>
  <c r="BB360" i="5"/>
  <c r="N360" i="5"/>
  <c r="C359" i="5"/>
  <c r="BT358" i="5"/>
  <c r="AZ358" i="5"/>
  <c r="AF358" i="5"/>
  <c r="L358" i="5"/>
  <c r="D358" i="4" s="1"/>
  <c r="BR356" i="5"/>
  <c r="AD356" i="5"/>
  <c r="J356" i="5"/>
  <c r="CJ354" i="5"/>
  <c r="BP354" i="5"/>
  <c r="AV354" i="5"/>
  <c r="AB354" i="5"/>
  <c r="CH352" i="5"/>
  <c r="AT352" i="5"/>
  <c r="CF350" i="5"/>
  <c r="BL350" i="5"/>
  <c r="AR350" i="5"/>
  <c r="X350" i="5"/>
  <c r="BJ348" i="5"/>
  <c r="V348" i="5"/>
  <c r="B348" i="5"/>
  <c r="CB346" i="5"/>
  <c r="BH346" i="5"/>
  <c r="AN346" i="5"/>
  <c r="T346" i="5"/>
  <c r="BZ344" i="5"/>
  <c r="AL344" i="5"/>
  <c r="BX342" i="5"/>
  <c r="BD342" i="5"/>
  <c r="AJ342" i="5"/>
  <c r="P342" i="5"/>
  <c r="H342" i="4" s="1"/>
  <c r="BB340" i="5"/>
  <c r="N340" i="5"/>
  <c r="F340" i="4" s="1"/>
  <c r="C339" i="5"/>
  <c r="BT338" i="5"/>
  <c r="AZ338" i="5"/>
  <c r="AF338" i="5"/>
  <c r="L338" i="5"/>
  <c r="BR336" i="5"/>
  <c r="AD336" i="5"/>
  <c r="J336" i="5"/>
  <c r="CJ334" i="5"/>
  <c r="BP334" i="5"/>
  <c r="AV334" i="5"/>
  <c r="AB334" i="5"/>
  <c r="CH332" i="5"/>
  <c r="AT332" i="5"/>
  <c r="CF330" i="5"/>
  <c r="BL330" i="5"/>
  <c r="AR330" i="5"/>
  <c r="X330" i="5"/>
  <c r="BJ328" i="5"/>
  <c r="V328" i="5"/>
  <c r="B328" i="5"/>
  <c r="CB326" i="5"/>
  <c r="BH326" i="5"/>
  <c r="AN326" i="5"/>
  <c r="T326" i="5"/>
  <c r="BZ324" i="5"/>
  <c r="AL324" i="5"/>
  <c r="BX322" i="5"/>
  <c r="BD322" i="5"/>
  <c r="AJ322" i="5"/>
  <c r="P322" i="5"/>
  <c r="H322" i="4" s="1"/>
  <c r="BB320" i="5"/>
  <c r="N320" i="5"/>
  <c r="F320" i="4" s="1"/>
  <c r="C319" i="5"/>
  <c r="BT318" i="5"/>
  <c r="AZ318" i="5"/>
  <c r="AF318" i="5"/>
  <c r="L318" i="5"/>
  <c r="D318" i="4" s="1"/>
  <c r="BR316" i="5"/>
  <c r="AD316" i="5"/>
  <c r="J316" i="5"/>
  <c r="CJ314" i="5"/>
  <c r="BP314" i="5"/>
  <c r="AV314" i="5"/>
  <c r="AB314" i="5"/>
  <c r="CH312" i="5"/>
  <c r="AT312" i="5"/>
  <c r="CF310" i="5"/>
  <c r="BL310" i="5"/>
  <c r="AR310" i="5"/>
  <c r="X310" i="5"/>
  <c r="BJ308" i="5"/>
  <c r="V308" i="5"/>
  <c r="B308" i="5"/>
  <c r="CB306" i="5"/>
  <c r="BH306" i="5"/>
  <c r="AN306" i="5"/>
  <c r="T306" i="5"/>
  <c r="BZ304" i="5"/>
  <c r="AL304" i="5"/>
  <c r="BX302" i="5"/>
  <c r="BD302" i="5"/>
  <c r="AJ302" i="5"/>
  <c r="P302" i="5"/>
  <c r="H302" i="4" s="1"/>
  <c r="BB300" i="5"/>
  <c r="N300" i="5"/>
  <c r="F300" i="4" s="1"/>
  <c r="C299" i="5"/>
  <c r="BT298" i="5"/>
  <c r="AZ298" i="5"/>
  <c r="AF298" i="5"/>
  <c r="L298" i="5"/>
  <c r="D298" i="4" s="1"/>
  <c r="BR296" i="5"/>
  <c r="AD296" i="5"/>
  <c r="J296" i="5"/>
  <c r="CJ294" i="5"/>
  <c r="BP294" i="5"/>
  <c r="AV294" i="5"/>
  <c r="AB294" i="5"/>
  <c r="CH292" i="5"/>
  <c r="AT292" i="5"/>
  <c r="CF290" i="5"/>
  <c r="BL290" i="5"/>
  <c r="AR290" i="5"/>
  <c r="X290" i="5"/>
  <c r="BJ288" i="5"/>
  <c r="V288" i="5"/>
  <c r="B288" i="5"/>
  <c r="CB286" i="5"/>
  <c r="BH286" i="5"/>
  <c r="AN286" i="5"/>
  <c r="T286" i="5"/>
  <c r="BZ284" i="5"/>
  <c r="AL284" i="5"/>
  <c r="BX282" i="5"/>
  <c r="BD282" i="5"/>
  <c r="AJ282" i="5"/>
  <c r="P282" i="5"/>
  <c r="H282" i="4" s="1"/>
  <c r="BB280" i="5"/>
  <c r="N280" i="5"/>
  <c r="F280" i="4" s="1"/>
  <c r="C279" i="5"/>
  <c r="BT278" i="5"/>
  <c r="AZ278" i="5"/>
  <c r="AF278" i="5"/>
  <c r="L278" i="5"/>
  <c r="D278" i="4" s="1"/>
  <c r="BR276" i="5"/>
  <c r="AD276" i="5"/>
  <c r="J276" i="5"/>
  <c r="CJ274" i="5"/>
  <c r="BP274" i="5"/>
  <c r="AV274" i="5"/>
  <c r="AB274" i="5"/>
  <c r="CH272" i="5"/>
  <c r="AT272" i="5"/>
  <c r="CF270" i="5"/>
  <c r="BL270" i="5"/>
  <c r="AR270" i="5"/>
  <c r="X270" i="5"/>
  <c r="BT276" i="6"/>
  <c r="AL216" i="6"/>
  <c r="BD200" i="6"/>
  <c r="P187" i="6"/>
  <c r="AD179" i="6"/>
  <c r="AZ165" i="6"/>
  <c r="BL151" i="6"/>
  <c r="L130" i="6"/>
  <c r="B77" i="6"/>
  <c r="C60" i="6"/>
  <c r="C7" i="6"/>
  <c r="CE5" i="6"/>
  <c r="CI5" i="6" s="1"/>
  <c r="BZ364" i="5"/>
  <c r="CH363" i="5"/>
  <c r="AT363" i="5"/>
  <c r="CF361" i="5"/>
  <c r="BL361" i="5"/>
  <c r="AR361" i="5"/>
  <c r="X361" i="5"/>
  <c r="BJ359" i="5"/>
  <c r="V359" i="5"/>
  <c r="B359" i="5"/>
  <c r="CB357" i="5"/>
  <c r="BH357" i="5"/>
  <c r="AN357" i="5"/>
  <c r="T357" i="5"/>
  <c r="BZ355" i="5"/>
  <c r="AL355" i="5"/>
  <c r="BX353" i="5"/>
  <c r="BD353" i="5"/>
  <c r="AJ353" i="5"/>
  <c r="P353" i="5"/>
  <c r="H353" i="4" s="1"/>
  <c r="BB351" i="5"/>
  <c r="N351" i="5"/>
  <c r="F351" i="4" s="1"/>
  <c r="C350" i="5"/>
  <c r="BT349" i="5"/>
  <c r="AZ349" i="5"/>
  <c r="AF349" i="5"/>
  <c r="L349" i="5"/>
  <c r="D349" i="4" s="1"/>
  <c r="BR347" i="5"/>
  <c r="AD347" i="5"/>
  <c r="J347" i="5"/>
  <c r="CJ345" i="5"/>
  <c r="BP345" i="5"/>
  <c r="AV345" i="5"/>
  <c r="AB345" i="5"/>
  <c r="CH343" i="5"/>
  <c r="AT343" i="5"/>
  <c r="CF341" i="5"/>
  <c r="BL341" i="5"/>
  <c r="AR341" i="5"/>
  <c r="X341" i="5"/>
  <c r="BJ339" i="5"/>
  <c r="V339" i="5"/>
  <c r="B339" i="5"/>
  <c r="CB337" i="5"/>
  <c r="BH337" i="5"/>
  <c r="AN337" i="5"/>
  <c r="T337" i="5"/>
  <c r="BZ335" i="5"/>
  <c r="AL335" i="5"/>
  <c r="BX333" i="5"/>
  <c r="BD333" i="5"/>
  <c r="AJ333" i="5"/>
  <c r="P333" i="5"/>
  <c r="H333" i="4" s="1"/>
  <c r="BB331" i="5"/>
  <c r="N331" i="5"/>
  <c r="F331" i="4" s="1"/>
  <c r="C330" i="5"/>
  <c r="BT329" i="5"/>
  <c r="AZ329" i="5"/>
  <c r="AF329" i="5"/>
  <c r="L329" i="5"/>
  <c r="D329" i="4" s="1"/>
  <c r="BR327" i="5"/>
  <c r="AD327" i="5"/>
  <c r="J327" i="5"/>
  <c r="CJ325" i="5"/>
  <c r="BP325" i="5"/>
  <c r="AV325" i="5"/>
  <c r="AB325" i="5"/>
  <c r="CH323" i="5"/>
  <c r="AT323" i="5"/>
  <c r="CF321" i="5"/>
  <c r="BL321" i="5"/>
  <c r="AR321" i="5"/>
  <c r="X321" i="5"/>
  <c r="BJ319" i="5"/>
  <c r="V319" i="5"/>
  <c r="B319" i="5"/>
  <c r="CB317" i="5"/>
  <c r="BH317" i="5"/>
  <c r="AN317" i="5"/>
  <c r="T317" i="5"/>
  <c r="BZ315" i="5"/>
  <c r="AL315" i="5"/>
  <c r="BX313" i="5"/>
  <c r="BD313" i="5"/>
  <c r="AJ313" i="5"/>
  <c r="P313" i="5"/>
  <c r="H313" i="4" s="1"/>
  <c r="BB311" i="5"/>
  <c r="N311" i="5"/>
  <c r="F311" i="4" s="1"/>
  <c r="C310" i="5"/>
  <c r="BT309" i="5"/>
  <c r="AZ309" i="5"/>
  <c r="AF309" i="5"/>
  <c r="L309" i="5"/>
  <c r="D309" i="4" s="1"/>
  <c r="BR307" i="5"/>
  <c r="AD307" i="5"/>
  <c r="J307" i="5"/>
  <c r="CJ305" i="5"/>
  <c r="BP305" i="5"/>
  <c r="AV305" i="5"/>
  <c r="AB305" i="5"/>
  <c r="CH303" i="5"/>
  <c r="AT303" i="5"/>
  <c r="CF301" i="5"/>
  <c r="BL301" i="5"/>
  <c r="AR301" i="5"/>
  <c r="X301" i="5"/>
  <c r="BJ299" i="5"/>
  <c r="V299" i="5"/>
  <c r="B299" i="5"/>
  <c r="CB297" i="5"/>
  <c r="BH297" i="5"/>
  <c r="AN297" i="5"/>
  <c r="T297" i="5"/>
  <c r="BZ295" i="5"/>
  <c r="AL295" i="5"/>
  <c r="BX293" i="5"/>
  <c r="BD293" i="5"/>
  <c r="AJ293" i="5"/>
  <c r="P293" i="5"/>
  <c r="H293" i="4" s="1"/>
  <c r="BB291" i="5"/>
  <c r="N291" i="5"/>
  <c r="F291" i="4" s="1"/>
  <c r="C290" i="5"/>
  <c r="BT289" i="5"/>
  <c r="AZ289" i="5"/>
  <c r="AF289" i="5"/>
  <c r="L289" i="5"/>
  <c r="D289" i="4" s="1"/>
  <c r="BR287" i="5"/>
  <c r="AD287" i="5"/>
  <c r="J287" i="5"/>
  <c r="CJ285" i="5"/>
  <c r="BP285" i="5"/>
  <c r="AV285" i="5"/>
  <c r="AB285" i="5"/>
  <c r="CH283" i="5"/>
  <c r="AT283" i="5"/>
  <c r="CF281" i="5"/>
  <c r="BL281" i="5"/>
  <c r="AR281" i="5"/>
  <c r="X281" i="5"/>
  <c r="AF274" i="6"/>
  <c r="BX204" i="6"/>
  <c r="X199" i="6"/>
  <c r="BB195" i="6"/>
  <c r="BB182" i="6"/>
  <c r="V179" i="6"/>
  <c r="BP161" i="6"/>
  <c r="BB157" i="6"/>
  <c r="BX154" i="6"/>
  <c r="P148" i="6"/>
  <c r="AB138" i="6"/>
  <c r="N132" i="6"/>
  <c r="AD128" i="6"/>
  <c r="C98" i="6"/>
  <c r="B60" i="6"/>
  <c r="C42" i="6"/>
  <c r="C36" i="6"/>
  <c r="B7" i="6"/>
  <c r="BG5" i="6"/>
  <c r="BK5" i="6" s="1"/>
  <c r="BX364" i="5"/>
  <c r="BD364" i="5"/>
  <c r="AJ364" i="5"/>
  <c r="P364" i="5"/>
  <c r="H364" i="4" s="1"/>
  <c r="BB362" i="5"/>
  <c r="N362" i="5"/>
  <c r="F362" i="4" s="1"/>
  <c r="C361" i="5"/>
  <c r="BT360" i="5"/>
  <c r="AZ360" i="5"/>
  <c r="AF360" i="5"/>
  <c r="L360" i="5"/>
  <c r="BR358" i="5"/>
  <c r="AD358" i="5"/>
  <c r="J358" i="5"/>
  <c r="CJ356" i="5"/>
  <c r="BP356" i="5"/>
  <c r="AV356" i="5"/>
  <c r="AB356" i="5"/>
  <c r="CH354" i="5"/>
  <c r="AT354" i="5"/>
  <c r="CF352" i="5"/>
  <c r="BL352" i="5"/>
  <c r="AR352" i="5"/>
  <c r="X352" i="5"/>
  <c r="BJ350" i="5"/>
  <c r="V350" i="5"/>
  <c r="B350" i="5"/>
  <c r="CB348" i="5"/>
  <c r="BH348" i="5"/>
  <c r="AN348" i="5"/>
  <c r="T348" i="5"/>
  <c r="BZ346" i="5"/>
  <c r="AL346" i="5"/>
  <c r="BX344" i="5"/>
  <c r="BD344" i="5"/>
  <c r="AJ344" i="5"/>
  <c r="P344" i="5"/>
  <c r="H344" i="4" s="1"/>
  <c r="BB342" i="5"/>
  <c r="N342" i="5"/>
  <c r="F342" i="4" s="1"/>
  <c r="C341" i="5"/>
  <c r="BT340" i="5"/>
  <c r="AZ340" i="5"/>
  <c r="AF340" i="5"/>
  <c r="L340" i="5"/>
  <c r="D340" i="4" s="1"/>
  <c r="BR338" i="5"/>
  <c r="AD338" i="5"/>
  <c r="J338" i="5"/>
  <c r="CJ336" i="5"/>
  <c r="BP336" i="5"/>
  <c r="AV336" i="5"/>
  <c r="AB336" i="5"/>
  <c r="CH334" i="5"/>
  <c r="AT334" i="5"/>
  <c r="CF332" i="5"/>
  <c r="BL332" i="5"/>
  <c r="AR332" i="5"/>
  <c r="X332" i="5"/>
  <c r="BJ330" i="5"/>
  <c r="V330" i="5"/>
  <c r="B330" i="5"/>
  <c r="CB328" i="5"/>
  <c r="BH328" i="5"/>
  <c r="AN328" i="5"/>
  <c r="T328" i="5"/>
  <c r="BZ326" i="5"/>
  <c r="AL326" i="5"/>
  <c r="BX324" i="5"/>
  <c r="BD324" i="5"/>
  <c r="AJ324" i="5"/>
  <c r="P324" i="5"/>
  <c r="H324" i="4" s="1"/>
  <c r="BB322" i="5"/>
  <c r="N322" i="5"/>
  <c r="F322" i="4" s="1"/>
  <c r="C321" i="5"/>
  <c r="BT320" i="5"/>
  <c r="AZ320" i="5"/>
  <c r="AF320" i="5"/>
  <c r="L320" i="5"/>
  <c r="D320" i="4" s="1"/>
  <c r="BR318" i="5"/>
  <c r="AD318" i="5"/>
  <c r="J318" i="5"/>
  <c r="CJ316" i="5"/>
  <c r="BP316" i="5"/>
  <c r="AV316" i="5"/>
  <c r="AB316" i="5"/>
  <c r="CH314" i="5"/>
  <c r="AT314" i="5"/>
  <c r="CF312" i="5"/>
  <c r="BL312" i="5"/>
  <c r="AR312" i="5"/>
  <c r="X312" i="5"/>
  <c r="BJ310" i="5"/>
  <c r="V310" i="5"/>
  <c r="B310" i="5"/>
  <c r="CB308" i="5"/>
  <c r="BH308" i="5"/>
  <c r="AN308" i="5"/>
  <c r="T308" i="5"/>
  <c r="BZ306" i="5"/>
  <c r="AL306" i="5"/>
  <c r="BX304" i="5"/>
  <c r="BD304" i="5"/>
  <c r="AJ304" i="5"/>
  <c r="P304" i="5"/>
  <c r="H304" i="4" s="1"/>
  <c r="BB302" i="5"/>
  <c r="N302" i="5"/>
  <c r="F302" i="4" s="1"/>
  <c r="C301" i="5"/>
  <c r="BT300" i="5"/>
  <c r="AZ300" i="5"/>
  <c r="AF300" i="5"/>
  <c r="L300" i="5"/>
  <c r="D300" i="4" s="1"/>
  <c r="BR298" i="5"/>
  <c r="AD298" i="5"/>
  <c r="J298" i="5"/>
  <c r="CJ296" i="5"/>
  <c r="BP296" i="5"/>
  <c r="AV296" i="5"/>
  <c r="AB296" i="5"/>
  <c r="CH294" i="5"/>
  <c r="AT294" i="5"/>
  <c r="CF292" i="5"/>
  <c r="BL292" i="5"/>
  <c r="AR292" i="5"/>
  <c r="X292" i="5"/>
  <c r="BJ290" i="5"/>
  <c r="V290" i="5"/>
  <c r="B290" i="5"/>
  <c r="CB288" i="5"/>
  <c r="BH288" i="5"/>
  <c r="AN288" i="5"/>
  <c r="T288" i="5"/>
  <c r="BZ286" i="5"/>
  <c r="AL286" i="5"/>
  <c r="BX284" i="5"/>
  <c r="BD284" i="5"/>
  <c r="AJ284" i="5"/>
  <c r="P284" i="5"/>
  <c r="H284" i="4" s="1"/>
  <c r="BB282" i="5"/>
  <c r="N282" i="5"/>
  <c r="F282" i="4" s="1"/>
  <c r="C281" i="5"/>
  <c r="BT280" i="5"/>
  <c r="AZ280" i="5"/>
  <c r="AF280" i="5"/>
  <c r="L280" i="5"/>
  <c r="BR278" i="5"/>
  <c r="AD278" i="5"/>
  <c r="J278" i="5"/>
  <c r="CJ276" i="5"/>
  <c r="BP276" i="5"/>
  <c r="AV276" i="5"/>
  <c r="AB276" i="5"/>
  <c r="CH274" i="5"/>
  <c r="AT274" i="5"/>
  <c r="CF272" i="5"/>
  <c r="BL272" i="5"/>
  <c r="AR272" i="5"/>
  <c r="X272" i="5"/>
  <c r="BJ270" i="5"/>
  <c r="V270" i="5"/>
  <c r="B270" i="5"/>
  <c r="CB268" i="5"/>
  <c r="BH268" i="5"/>
  <c r="AN268" i="5"/>
  <c r="C247" i="6"/>
  <c r="BL224" i="6"/>
  <c r="BB215" i="6"/>
  <c r="J209" i="6"/>
  <c r="AT204" i="6"/>
  <c r="J199" i="6"/>
  <c r="AL178" i="6"/>
  <c r="BJ151" i="6"/>
  <c r="CB133" i="6"/>
  <c r="AB128" i="6"/>
  <c r="C120" i="6"/>
  <c r="B98" i="6"/>
  <c r="B42" i="6"/>
  <c r="B36" i="6"/>
  <c r="C35" i="6"/>
  <c r="C27" i="6"/>
  <c r="AI5" i="6"/>
  <c r="CF363" i="5"/>
  <c r="BL363" i="5"/>
  <c r="AR363" i="5"/>
  <c r="X363" i="5"/>
  <c r="BJ361" i="5"/>
  <c r="V361" i="5"/>
  <c r="B361" i="5"/>
  <c r="CB359" i="5"/>
  <c r="BH359" i="5"/>
  <c r="AN359" i="5"/>
  <c r="T359" i="5"/>
  <c r="BZ357" i="5"/>
  <c r="AL357" i="5"/>
  <c r="BX355" i="5"/>
  <c r="BD355" i="5"/>
  <c r="AJ355" i="5"/>
  <c r="P355" i="5"/>
  <c r="H355" i="4" s="1"/>
  <c r="BB353" i="5"/>
  <c r="N353" i="5"/>
  <c r="F353" i="4" s="1"/>
  <c r="C352" i="5"/>
  <c r="BT351" i="5"/>
  <c r="AZ351" i="5"/>
  <c r="AF351" i="5"/>
  <c r="L351" i="5"/>
  <c r="BR349" i="5"/>
  <c r="AD349" i="5"/>
  <c r="J349" i="5"/>
  <c r="CJ347" i="5"/>
  <c r="BP347" i="5"/>
  <c r="AV347" i="5"/>
  <c r="AB347" i="5"/>
  <c r="CH345" i="5"/>
  <c r="AT345" i="5"/>
  <c r="CF343" i="5"/>
  <c r="BL343" i="5"/>
  <c r="AR343" i="5"/>
  <c r="X343" i="5"/>
  <c r="BJ341" i="5"/>
  <c r="V341" i="5"/>
  <c r="B341" i="5"/>
  <c r="CB339" i="5"/>
  <c r="BH339" i="5"/>
  <c r="AN339" i="5"/>
  <c r="T339" i="5"/>
  <c r="BZ337" i="5"/>
  <c r="AL337" i="5"/>
  <c r="BX335" i="5"/>
  <c r="BD335" i="5"/>
  <c r="AJ335" i="5"/>
  <c r="P335" i="5"/>
  <c r="H335" i="4" s="1"/>
  <c r="BB333" i="5"/>
  <c r="N333" i="5"/>
  <c r="F333" i="4" s="1"/>
  <c r="C332" i="5"/>
  <c r="BT331" i="5"/>
  <c r="AZ331" i="5"/>
  <c r="AF331" i="5"/>
  <c r="L331" i="5"/>
  <c r="D331" i="4" s="1"/>
  <c r="BR329" i="5"/>
  <c r="AD329" i="5"/>
  <c r="J329" i="5"/>
  <c r="CJ327" i="5"/>
  <c r="BP327" i="5"/>
  <c r="AV327" i="5"/>
  <c r="AB327" i="5"/>
  <c r="CH325" i="5"/>
  <c r="AT325" i="5"/>
  <c r="CF323" i="5"/>
  <c r="BL323" i="5"/>
  <c r="AR323" i="5"/>
  <c r="X323" i="5"/>
  <c r="BJ321" i="5"/>
  <c r="V321" i="5"/>
  <c r="B321" i="5"/>
  <c r="CB319" i="5"/>
  <c r="BH319" i="5"/>
  <c r="AN319" i="5"/>
  <c r="T319" i="5"/>
  <c r="BZ317" i="5"/>
  <c r="AL317" i="5"/>
  <c r="BX315" i="5"/>
  <c r="BD315" i="5"/>
  <c r="AJ315" i="5"/>
  <c r="P315" i="5"/>
  <c r="H315" i="4" s="1"/>
  <c r="BB313" i="5"/>
  <c r="N313" i="5"/>
  <c r="F313" i="4" s="1"/>
  <c r="C312" i="5"/>
  <c r="BT311" i="5"/>
  <c r="AZ311" i="5"/>
  <c r="AF311" i="5"/>
  <c r="L311" i="5"/>
  <c r="BR309" i="5"/>
  <c r="AD309" i="5"/>
  <c r="J309" i="5"/>
  <c r="CJ307" i="5"/>
  <c r="BP307" i="5"/>
  <c r="AV307" i="5"/>
  <c r="AB307" i="5"/>
  <c r="CH305" i="5"/>
  <c r="AT305" i="5"/>
  <c r="CF303" i="5"/>
  <c r="BL303" i="5"/>
  <c r="AR303" i="5"/>
  <c r="X303" i="5"/>
  <c r="BJ301" i="5"/>
  <c r="V301" i="5"/>
  <c r="B301" i="5"/>
  <c r="CB299" i="5"/>
  <c r="BH299" i="5"/>
  <c r="AN299" i="5"/>
  <c r="T299" i="5"/>
  <c r="BZ297" i="5"/>
  <c r="AL297" i="5"/>
  <c r="BX295" i="5"/>
  <c r="BD295" i="5"/>
  <c r="AJ295" i="5"/>
  <c r="P295" i="5"/>
  <c r="H295" i="4" s="1"/>
  <c r="BB293" i="5"/>
  <c r="N293" i="5"/>
  <c r="F293" i="4" s="1"/>
  <c r="C292" i="5"/>
  <c r="BT291" i="5"/>
  <c r="AZ291" i="5"/>
  <c r="AF291" i="5"/>
  <c r="L291" i="5"/>
  <c r="BR289" i="5"/>
  <c r="AD289" i="5"/>
  <c r="J289" i="5"/>
  <c r="CJ287" i="5"/>
  <c r="BP287" i="5"/>
  <c r="AV287" i="5"/>
  <c r="AB287" i="5"/>
  <c r="CH285" i="5"/>
  <c r="AT285" i="5"/>
  <c r="CF283" i="5"/>
  <c r="BL283" i="5"/>
  <c r="AR283" i="5"/>
  <c r="X283" i="5"/>
  <c r="BJ281" i="5"/>
  <c r="V281" i="5"/>
  <c r="B281" i="5"/>
  <c r="CB279" i="5"/>
  <c r="BH279" i="5"/>
  <c r="AN279" i="5"/>
  <c r="T279" i="5"/>
  <c r="BZ277" i="5"/>
  <c r="AL277" i="5"/>
  <c r="BX275" i="5"/>
  <c r="BD275" i="5"/>
  <c r="AJ275" i="5"/>
  <c r="P275" i="5"/>
  <c r="H275" i="4" s="1"/>
  <c r="BB273" i="5"/>
  <c r="N273" i="5"/>
  <c r="F273" i="4" s="1"/>
  <c r="AD274" i="6"/>
  <c r="BX203" i="6"/>
  <c r="J170" i="6"/>
  <c r="P157" i="6"/>
  <c r="C154" i="6"/>
  <c r="N148" i="6"/>
  <c r="C138" i="6"/>
  <c r="J136" i="6"/>
  <c r="L132" i="6"/>
  <c r="B130" i="6"/>
  <c r="X126" i="6"/>
  <c r="B27" i="6"/>
  <c r="C18" i="6"/>
  <c r="C12" i="6"/>
  <c r="BB364" i="5"/>
  <c r="N364" i="5"/>
  <c r="F364" i="4" s="1"/>
  <c r="C363" i="5"/>
  <c r="BT362" i="5"/>
  <c r="AZ362" i="5"/>
  <c r="AF362" i="5"/>
  <c r="L362" i="5"/>
  <c r="D362" i="4" s="1"/>
  <c r="BR360" i="5"/>
  <c r="AD360" i="5"/>
  <c r="J360" i="5"/>
  <c r="CJ358" i="5"/>
  <c r="BP358" i="5"/>
  <c r="AV358" i="5"/>
  <c r="AB358" i="5"/>
  <c r="CH356" i="5"/>
  <c r="AT356" i="5"/>
  <c r="CF354" i="5"/>
  <c r="BL354" i="5"/>
  <c r="AR354" i="5"/>
  <c r="X354" i="5"/>
  <c r="BJ352" i="5"/>
  <c r="V352" i="5"/>
  <c r="B352" i="5"/>
  <c r="CB350" i="5"/>
  <c r="BH350" i="5"/>
  <c r="AN350" i="5"/>
  <c r="T350" i="5"/>
  <c r="BZ348" i="5"/>
  <c r="AL348" i="5"/>
  <c r="BX346" i="5"/>
  <c r="BD346" i="5"/>
  <c r="AJ346" i="5"/>
  <c r="P346" i="5"/>
  <c r="H346" i="4" s="1"/>
  <c r="BB344" i="5"/>
  <c r="N344" i="5"/>
  <c r="C343" i="5"/>
  <c r="BT342" i="5"/>
  <c r="AZ342" i="5"/>
  <c r="AF342" i="5"/>
  <c r="L342" i="5"/>
  <c r="D342" i="4" s="1"/>
  <c r="BR340" i="5"/>
  <c r="AD340" i="5"/>
  <c r="J340" i="5"/>
  <c r="CJ338" i="5"/>
  <c r="BP338" i="5"/>
  <c r="AV338" i="5"/>
  <c r="AB338" i="5"/>
  <c r="CH336" i="5"/>
  <c r="AT336" i="5"/>
  <c r="CF334" i="5"/>
  <c r="BL334" i="5"/>
  <c r="AR334" i="5"/>
  <c r="X334" i="5"/>
  <c r="BJ332" i="5"/>
  <c r="V332" i="5"/>
  <c r="B332" i="5"/>
  <c r="CB330" i="5"/>
  <c r="BH330" i="5"/>
  <c r="AN330" i="5"/>
  <c r="T330" i="5"/>
  <c r="BZ328" i="5"/>
  <c r="AL328" i="5"/>
  <c r="BX326" i="5"/>
  <c r="BD326" i="5"/>
  <c r="AJ326" i="5"/>
  <c r="P326" i="5"/>
  <c r="H326" i="4" s="1"/>
  <c r="BB324" i="5"/>
  <c r="N324" i="5"/>
  <c r="F324" i="4" s="1"/>
  <c r="C323" i="5"/>
  <c r="BT322" i="5"/>
  <c r="AZ322" i="5"/>
  <c r="AF322" i="5"/>
  <c r="L322" i="5"/>
  <c r="D322" i="4" s="1"/>
  <c r="BR320" i="5"/>
  <c r="AD320" i="5"/>
  <c r="J320" i="5"/>
  <c r="CJ318" i="5"/>
  <c r="BP318" i="5"/>
  <c r="AV318" i="5"/>
  <c r="AB318" i="5"/>
  <c r="CH316" i="5"/>
  <c r="AT316" i="5"/>
  <c r="CF314" i="5"/>
  <c r="BL314" i="5"/>
  <c r="AR314" i="5"/>
  <c r="X314" i="5"/>
  <c r="BJ312" i="5"/>
  <c r="V312" i="5"/>
  <c r="B312" i="5"/>
  <c r="CB310" i="5"/>
  <c r="BH310" i="5"/>
  <c r="AN310" i="5"/>
  <c r="T310" i="5"/>
  <c r="BZ308" i="5"/>
  <c r="AL308" i="5"/>
  <c r="BX306" i="5"/>
  <c r="BD306" i="5"/>
  <c r="AJ306" i="5"/>
  <c r="P306" i="5"/>
  <c r="H306" i="4" s="1"/>
  <c r="BB304" i="5"/>
  <c r="N304" i="5"/>
  <c r="C303" i="5"/>
  <c r="BT302" i="5"/>
  <c r="AZ302" i="5"/>
  <c r="AF302" i="5"/>
  <c r="L302" i="5"/>
  <c r="D302" i="4" s="1"/>
  <c r="BR300" i="5"/>
  <c r="AD300" i="5"/>
  <c r="J300" i="5"/>
  <c r="CJ298" i="5"/>
  <c r="BP298" i="5"/>
  <c r="AV298" i="5"/>
  <c r="AB298" i="5"/>
  <c r="CH296" i="5"/>
  <c r="AT296" i="5"/>
  <c r="CF294" i="5"/>
  <c r="BL294" i="5"/>
  <c r="AR294" i="5"/>
  <c r="X294" i="5"/>
  <c r="BJ292" i="5"/>
  <c r="V292" i="5"/>
  <c r="B292" i="5"/>
  <c r="CB290" i="5"/>
  <c r="BH290" i="5"/>
  <c r="AN290" i="5"/>
  <c r="T290" i="5"/>
  <c r="BZ288" i="5"/>
  <c r="AL288" i="5"/>
  <c r="BX286" i="5"/>
  <c r="BD286" i="5"/>
  <c r="AJ286" i="5"/>
  <c r="P286" i="5"/>
  <c r="H286" i="4" s="1"/>
  <c r="BX242" i="6"/>
  <c r="BD233" i="6"/>
  <c r="P208" i="6"/>
  <c r="AL195" i="6"/>
  <c r="BL190" i="6"/>
  <c r="BP181" i="6"/>
  <c r="CF177" i="6"/>
  <c r="AB160" i="6"/>
  <c r="N157" i="6"/>
  <c r="B154" i="6"/>
  <c r="AJ145" i="6"/>
  <c r="AD140" i="6"/>
  <c r="B138" i="6"/>
  <c r="BZ133" i="6"/>
  <c r="AR131" i="6"/>
  <c r="CB127" i="6"/>
  <c r="B18" i="6"/>
  <c r="B12" i="6"/>
  <c r="BJ363" i="5"/>
  <c r="V363" i="5"/>
  <c r="B363" i="5"/>
  <c r="CB361" i="5"/>
  <c r="BH361" i="5"/>
  <c r="AN361" i="5"/>
  <c r="T361" i="5"/>
  <c r="BZ359" i="5"/>
  <c r="AL359" i="5"/>
  <c r="BX357" i="5"/>
  <c r="BD357" i="5"/>
  <c r="AJ357" i="5"/>
  <c r="P357" i="5"/>
  <c r="H357" i="4" s="1"/>
  <c r="BB355" i="5"/>
  <c r="N355" i="5"/>
  <c r="F355" i="4" s="1"/>
  <c r="C354" i="5"/>
  <c r="BT353" i="5"/>
  <c r="AZ353" i="5"/>
  <c r="AF353" i="5"/>
  <c r="L353" i="5"/>
  <c r="D353" i="4" s="1"/>
  <c r="BR351" i="5"/>
  <c r="AD351" i="5"/>
  <c r="J351" i="5"/>
  <c r="CJ349" i="5"/>
  <c r="BP349" i="5"/>
  <c r="AV349" i="5"/>
  <c r="AB349" i="5"/>
  <c r="CH347" i="5"/>
  <c r="AT347" i="5"/>
  <c r="CF345" i="5"/>
  <c r="BL345" i="5"/>
  <c r="AR345" i="5"/>
  <c r="X345" i="5"/>
  <c r="BJ343" i="5"/>
  <c r="V343" i="5"/>
  <c r="B343" i="5"/>
  <c r="CB341" i="5"/>
  <c r="BH341" i="5"/>
  <c r="AN341" i="5"/>
  <c r="T341" i="5"/>
  <c r="BZ339" i="5"/>
  <c r="AL339" i="5"/>
  <c r="BX337" i="5"/>
  <c r="BD337" i="5"/>
  <c r="AJ337" i="5"/>
  <c r="P337" i="5"/>
  <c r="H337" i="4" s="1"/>
  <c r="BB335" i="5"/>
  <c r="N335" i="5"/>
  <c r="F335" i="4" s="1"/>
  <c r="C334" i="5"/>
  <c r="BT333" i="5"/>
  <c r="AZ333" i="5"/>
  <c r="AF333" i="5"/>
  <c r="L333" i="5"/>
  <c r="BR331" i="5"/>
  <c r="AD331" i="5"/>
  <c r="J331" i="5"/>
  <c r="CJ329" i="5"/>
  <c r="BP329" i="5"/>
  <c r="AV329" i="5"/>
  <c r="AB329" i="5"/>
  <c r="CH327" i="5"/>
  <c r="AT327" i="5"/>
  <c r="CF325" i="5"/>
  <c r="BL325" i="5"/>
  <c r="AR325" i="5"/>
  <c r="X325" i="5"/>
  <c r="BJ323" i="5"/>
  <c r="V323" i="5"/>
  <c r="B323" i="5"/>
  <c r="CB321" i="5"/>
  <c r="BH321" i="5"/>
  <c r="AN321" i="5"/>
  <c r="T321" i="5"/>
  <c r="BZ319" i="5"/>
  <c r="AL319" i="5"/>
  <c r="BX317" i="5"/>
  <c r="BD317" i="5"/>
  <c r="AJ317" i="5"/>
  <c r="P317" i="5"/>
  <c r="H317" i="4" s="1"/>
  <c r="BB315" i="5"/>
  <c r="N315" i="5"/>
  <c r="C314" i="5"/>
  <c r="BT313" i="5"/>
  <c r="AZ313" i="5"/>
  <c r="AF313" i="5"/>
  <c r="L313" i="5"/>
  <c r="D313" i="4" s="1"/>
  <c r="BR311" i="5"/>
  <c r="AD311" i="5"/>
  <c r="J311" i="5"/>
  <c r="CJ309" i="5"/>
  <c r="BP309" i="5"/>
  <c r="AV309" i="5"/>
  <c r="AB309" i="5"/>
  <c r="CH307" i="5"/>
  <c r="AT307" i="5"/>
  <c r="CF305" i="5"/>
  <c r="BL305" i="5"/>
  <c r="AR305" i="5"/>
  <c r="X305" i="5"/>
  <c r="BJ303" i="5"/>
  <c r="V303" i="5"/>
  <c r="B303" i="5"/>
  <c r="CB301" i="5"/>
  <c r="BH301" i="5"/>
  <c r="AN301" i="5"/>
  <c r="T301" i="5"/>
  <c r="BZ299" i="5"/>
  <c r="AL299" i="5"/>
  <c r="BX297" i="5"/>
  <c r="BD297" i="5"/>
  <c r="AJ297" i="5"/>
  <c r="P297" i="5"/>
  <c r="H297" i="4" s="1"/>
  <c r="BB295" i="5"/>
  <c r="N295" i="5"/>
  <c r="F295" i="4" s="1"/>
  <c r="C294" i="5"/>
  <c r="BT293" i="5"/>
  <c r="AZ293" i="5"/>
  <c r="AF293" i="5"/>
  <c r="L293" i="5"/>
  <c r="D293" i="4" s="1"/>
  <c r="BR291" i="5"/>
  <c r="AD291" i="5"/>
  <c r="J291" i="5"/>
  <c r="CJ289" i="5"/>
  <c r="BP289" i="5"/>
  <c r="AV289" i="5"/>
  <c r="AB289" i="5"/>
  <c r="CH287" i="5"/>
  <c r="AT287" i="5"/>
  <c r="CF285" i="5"/>
  <c r="BL285" i="5"/>
  <c r="AR285" i="5"/>
  <c r="X285" i="5"/>
  <c r="BB265" i="6"/>
  <c r="AN221" i="6"/>
  <c r="CF211" i="6"/>
  <c r="BR203" i="6"/>
  <c r="BB163" i="6"/>
  <c r="P158" i="6"/>
  <c r="AB153" i="6"/>
  <c r="L148" i="6"/>
  <c r="BX139" i="6"/>
  <c r="BP133" i="6"/>
  <c r="AL238" i="6"/>
  <c r="AV211" i="6"/>
  <c r="CJ189" i="6"/>
  <c r="N144" i="6"/>
  <c r="AZ139" i="6"/>
  <c r="AZ201" i="6"/>
  <c r="AT176" i="6"/>
  <c r="L163" i="6"/>
  <c r="L157" i="6"/>
  <c r="AF127" i="6"/>
  <c r="BB261" i="6"/>
  <c r="AJ238" i="6"/>
  <c r="CF220" i="6"/>
  <c r="AT211" i="6"/>
  <c r="BZ195" i="6"/>
  <c r="B111" i="6"/>
  <c r="C25" i="6"/>
  <c r="AZ261" i="6"/>
  <c r="AV220" i="6"/>
  <c r="X195" i="6"/>
  <c r="AZ181" i="6"/>
  <c r="BT162" i="6"/>
  <c r="BL156" i="6"/>
  <c r="V152" i="6"/>
  <c r="AV147" i="6"/>
  <c r="AR143" i="6"/>
  <c r="AV136" i="6"/>
  <c r="AD127" i="6"/>
  <c r="C34" i="6"/>
  <c r="C33" i="6"/>
  <c r="AV201" i="6"/>
  <c r="AN188" i="6"/>
  <c r="AR181" i="6"/>
  <c r="BD168" i="6"/>
  <c r="BX155" i="6"/>
  <c r="AL135" i="6"/>
  <c r="BT132" i="6"/>
  <c r="BH129" i="6"/>
  <c r="AN228" i="6"/>
  <c r="BR217" i="6"/>
  <c r="V193" i="6"/>
  <c r="AB185" i="6"/>
  <c r="L173" i="6"/>
  <c r="AT167" i="6"/>
  <c r="AV155" i="6"/>
  <c r="AT146" i="6"/>
  <c r="BX125" i="6"/>
  <c r="B64" i="6"/>
  <c r="C57" i="6"/>
  <c r="BX177" i="6"/>
  <c r="BD167" i="6"/>
  <c r="AD144" i="6"/>
  <c r="C14" i="6"/>
  <c r="C13" i="6"/>
  <c r="AF363" i="5"/>
  <c r="BH362" i="5"/>
  <c r="CJ361" i="5"/>
  <c r="BB361" i="5"/>
  <c r="AV360" i="5"/>
  <c r="BX359" i="5"/>
  <c r="P358" i="5"/>
  <c r="H358" i="4" s="1"/>
  <c r="AR357" i="5"/>
  <c r="J357" i="5"/>
  <c r="BT356" i="5"/>
  <c r="AL356" i="5"/>
  <c r="AF355" i="5"/>
  <c r="BH354" i="5"/>
  <c r="CJ353" i="5"/>
  <c r="AB352" i="5"/>
  <c r="V351" i="5"/>
  <c r="P350" i="5"/>
  <c r="H350" i="4" s="1"/>
  <c r="BZ349" i="5"/>
  <c r="AR349" i="5"/>
  <c r="BT348" i="5"/>
  <c r="BJ344" i="5"/>
  <c r="AB344" i="5"/>
  <c r="BD343" i="5"/>
  <c r="CF342" i="5"/>
  <c r="BZ341" i="5"/>
  <c r="AT339" i="5"/>
  <c r="L339" i="5"/>
  <c r="D339" i="4" s="1"/>
  <c r="AN338" i="5"/>
  <c r="BP337" i="5"/>
  <c r="BJ336" i="5"/>
  <c r="B335" i="5"/>
  <c r="AD334" i="5"/>
  <c r="X333" i="5"/>
  <c r="AZ332" i="5"/>
  <c r="CB331" i="5"/>
  <c r="AT331" i="5"/>
  <c r="AJ327" i="5"/>
  <c r="B327" i="5"/>
  <c r="BL326" i="5"/>
  <c r="AD326" i="5"/>
  <c r="C326" i="5"/>
  <c r="CH324" i="5"/>
  <c r="AZ324" i="5"/>
  <c r="CB323" i="5"/>
  <c r="T322" i="5"/>
  <c r="AV321" i="5"/>
  <c r="N321" i="5"/>
  <c r="F321" i="4" s="1"/>
  <c r="BX320" i="5"/>
  <c r="BR319" i="5"/>
  <c r="AJ319" i="5"/>
  <c r="BL318" i="5"/>
  <c r="C318" i="5"/>
  <c r="AF316" i="5"/>
  <c r="BB314" i="5"/>
  <c r="T314" i="5"/>
  <c r="AV313" i="5"/>
  <c r="BX312" i="5"/>
  <c r="J310" i="5"/>
  <c r="AL309" i="5"/>
  <c r="AF308" i="5"/>
  <c r="BH307" i="5"/>
  <c r="CJ306" i="5"/>
  <c r="BB306" i="5"/>
  <c r="V304" i="5"/>
  <c r="P303" i="5"/>
  <c r="H303" i="4" s="1"/>
  <c r="BZ302" i="5"/>
  <c r="AR302" i="5"/>
  <c r="J302" i="5"/>
  <c r="BT301" i="5"/>
  <c r="AL301" i="5"/>
  <c r="AB297" i="5"/>
  <c r="BD296" i="5"/>
  <c r="V296" i="5"/>
  <c r="CF295" i="5"/>
  <c r="BZ294" i="5"/>
  <c r="L292" i="5"/>
  <c r="D292" i="4" s="1"/>
  <c r="AN291" i="5"/>
  <c r="BP290" i="5"/>
  <c r="BJ289" i="5"/>
  <c r="BD288" i="5"/>
  <c r="CF287" i="5"/>
  <c r="X286" i="5"/>
  <c r="AZ285" i="5"/>
  <c r="CB284" i="5"/>
  <c r="BZ283" i="5"/>
  <c r="BJ282" i="5"/>
  <c r="AF282" i="5"/>
  <c r="P281" i="5"/>
  <c r="H281" i="4" s="1"/>
  <c r="CB280" i="5"/>
  <c r="C280" i="5"/>
  <c r="BP279" i="5"/>
  <c r="P279" i="5"/>
  <c r="H279" i="4" s="1"/>
  <c r="BR277" i="5"/>
  <c r="AT277" i="5"/>
  <c r="T277" i="5"/>
  <c r="BT275" i="5"/>
  <c r="AV275" i="5"/>
  <c r="X275" i="5"/>
  <c r="BX273" i="5"/>
  <c r="B273" i="5"/>
  <c r="AF271" i="5"/>
  <c r="AZ270" i="5"/>
  <c r="BR269" i="5"/>
  <c r="AV269" i="5"/>
  <c r="AZ268" i="5"/>
  <c r="CB267" i="5"/>
  <c r="BH267" i="5"/>
  <c r="AN267" i="5"/>
  <c r="T267" i="5"/>
  <c r="BZ265" i="5"/>
  <c r="AL265" i="5"/>
  <c r="BX263" i="5"/>
  <c r="BD263" i="5"/>
  <c r="AJ263" i="5"/>
  <c r="P263" i="5"/>
  <c r="H263" i="4" s="1"/>
  <c r="BB261" i="5"/>
  <c r="N261" i="5"/>
  <c r="F261" i="4" s="1"/>
  <c r="C260" i="5"/>
  <c r="BT259" i="5"/>
  <c r="AZ259" i="5"/>
  <c r="AF259" i="5"/>
  <c r="L259" i="5"/>
  <c r="D259" i="4" s="1"/>
  <c r="BR257" i="5"/>
  <c r="AD257" i="5"/>
  <c r="J257" i="5"/>
  <c r="CJ255" i="5"/>
  <c r="BP255" i="5"/>
  <c r="AV255" i="5"/>
  <c r="AB255" i="5"/>
  <c r="CH253" i="5"/>
  <c r="AT253" i="5"/>
  <c r="CF251" i="5"/>
  <c r="BL251" i="5"/>
  <c r="AR251" i="5"/>
  <c r="X251" i="5"/>
  <c r="BJ249" i="5"/>
  <c r="V249" i="5"/>
  <c r="B249" i="5"/>
  <c r="CB247" i="5"/>
  <c r="BH247" i="5"/>
  <c r="AN247" i="5"/>
  <c r="T247" i="5"/>
  <c r="BZ245" i="5"/>
  <c r="AL245" i="5"/>
  <c r="BX243" i="5"/>
  <c r="BD243" i="5"/>
  <c r="AJ243" i="5"/>
  <c r="P243" i="5"/>
  <c r="H243" i="4" s="1"/>
  <c r="BB241" i="5"/>
  <c r="N241" i="5"/>
  <c r="F241" i="4" s="1"/>
  <c r="C240" i="5"/>
  <c r="BT239" i="5"/>
  <c r="AZ239" i="5"/>
  <c r="AF239" i="5"/>
  <c r="L239" i="5"/>
  <c r="D239" i="4" s="1"/>
  <c r="BR237" i="5"/>
  <c r="AD237" i="5"/>
  <c r="J237" i="5"/>
  <c r="CJ235" i="5"/>
  <c r="BP235" i="5"/>
  <c r="AV235" i="5"/>
  <c r="AB235" i="5"/>
  <c r="CH233" i="5"/>
  <c r="AT233" i="5"/>
  <c r="CF231" i="5"/>
  <c r="BL231" i="5"/>
  <c r="AR231" i="5"/>
  <c r="X231" i="5"/>
  <c r="BJ229" i="5"/>
  <c r="V229" i="5"/>
  <c r="B229" i="5"/>
  <c r="CB227" i="5"/>
  <c r="BH227" i="5"/>
  <c r="AN227" i="5"/>
  <c r="T227" i="5"/>
  <c r="BZ225" i="5"/>
  <c r="AL225" i="5"/>
  <c r="BX223" i="5"/>
  <c r="BD223" i="5"/>
  <c r="AJ223" i="5"/>
  <c r="P223" i="5"/>
  <c r="H223" i="4" s="1"/>
  <c r="BB221" i="5"/>
  <c r="N221" i="5"/>
  <c r="F221" i="4" s="1"/>
  <c r="C220" i="5"/>
  <c r="BT219" i="5"/>
  <c r="AZ219" i="5"/>
  <c r="AF219" i="5"/>
  <c r="L219" i="5"/>
  <c r="D219" i="4" s="1"/>
  <c r="BR217" i="5"/>
  <c r="AD217" i="5"/>
  <c r="J217" i="5"/>
  <c r="CJ215" i="5"/>
  <c r="BP215" i="5"/>
  <c r="AV215" i="5"/>
  <c r="AB215" i="5"/>
  <c r="CH213" i="5"/>
  <c r="AT213" i="5"/>
  <c r="CF211" i="5"/>
  <c r="BL211" i="5"/>
  <c r="AR211" i="5"/>
  <c r="X211" i="5"/>
  <c r="BJ209" i="5"/>
  <c r="V209" i="5"/>
  <c r="B209" i="5"/>
  <c r="BR252" i="6"/>
  <c r="AJ188" i="6"/>
  <c r="AV167" i="6"/>
  <c r="CF128" i="6"/>
  <c r="B56" i="6"/>
  <c r="B14" i="6"/>
  <c r="B13" i="6"/>
  <c r="C8" i="6"/>
  <c r="BL364" i="5"/>
  <c r="AD364" i="5"/>
  <c r="C364" i="5"/>
  <c r="CH362" i="5"/>
  <c r="T360" i="5"/>
  <c r="AV359" i="5"/>
  <c r="N359" i="5"/>
  <c r="BX358" i="5"/>
  <c r="BR357" i="5"/>
  <c r="BL356" i="5"/>
  <c r="C356" i="5"/>
  <c r="AF354" i="5"/>
  <c r="BH353" i="5"/>
  <c r="CJ352" i="5"/>
  <c r="BB352" i="5"/>
  <c r="T352" i="5"/>
  <c r="AV351" i="5"/>
  <c r="BX350" i="5"/>
  <c r="P349" i="5"/>
  <c r="H349" i="4" s="1"/>
  <c r="AR348" i="5"/>
  <c r="J348" i="5"/>
  <c r="AL347" i="5"/>
  <c r="AF346" i="5"/>
  <c r="BH345" i="5"/>
  <c r="CJ344" i="5"/>
  <c r="V342" i="5"/>
  <c r="P341" i="5"/>
  <c r="H341" i="4" s="1"/>
  <c r="BZ340" i="5"/>
  <c r="AR340" i="5"/>
  <c r="BT339" i="5"/>
  <c r="BJ335" i="5"/>
  <c r="AB335" i="5"/>
  <c r="BD334" i="5"/>
  <c r="V334" i="5"/>
  <c r="CF333" i="5"/>
  <c r="BZ332" i="5"/>
  <c r="AT330" i="5"/>
  <c r="L330" i="5"/>
  <c r="D330" i="4" s="1"/>
  <c r="AN329" i="5"/>
  <c r="BP328" i="5"/>
  <c r="BJ327" i="5"/>
  <c r="B326" i="5"/>
  <c r="X324" i="5"/>
  <c r="AZ323" i="5"/>
  <c r="CB322" i="5"/>
  <c r="AT322" i="5"/>
  <c r="BP320" i="5"/>
  <c r="AJ318" i="5"/>
  <c r="B318" i="5"/>
  <c r="BL317" i="5"/>
  <c r="AD317" i="5"/>
  <c r="C317" i="5"/>
  <c r="X316" i="5"/>
  <c r="CH315" i="5"/>
  <c r="AZ315" i="5"/>
  <c r="CB314" i="5"/>
  <c r="T313" i="5"/>
  <c r="AV312" i="5"/>
  <c r="N312" i="5"/>
  <c r="BR310" i="5"/>
  <c r="AJ310" i="5"/>
  <c r="BL309" i="5"/>
  <c r="C309" i="5"/>
  <c r="BB305" i="5"/>
  <c r="T305" i="5"/>
  <c r="AV304" i="5"/>
  <c r="BX303" i="5"/>
  <c r="BR302" i="5"/>
  <c r="J301" i="5"/>
  <c r="AL300" i="5"/>
  <c r="AF299" i="5"/>
  <c r="BH298" i="5"/>
  <c r="CJ297" i="5"/>
  <c r="BB297" i="5"/>
  <c r="V295" i="5"/>
  <c r="P294" i="5"/>
  <c r="H294" i="4" s="1"/>
  <c r="AR293" i="5"/>
  <c r="J293" i="5"/>
  <c r="BT292" i="5"/>
  <c r="AL292" i="5"/>
  <c r="AB288" i="5"/>
  <c r="BD287" i="5"/>
  <c r="V287" i="5"/>
  <c r="CF286" i="5"/>
  <c r="BZ285" i="5"/>
  <c r="BT284" i="5"/>
  <c r="AT284" i="5"/>
  <c r="T284" i="5"/>
  <c r="AZ283" i="5"/>
  <c r="V283" i="5"/>
  <c r="CH282" i="5"/>
  <c r="BR281" i="5"/>
  <c r="AN281" i="5"/>
  <c r="B280" i="5"/>
  <c r="CB278" i="5"/>
  <c r="BD278" i="5"/>
  <c r="AB278" i="5"/>
  <c r="CF274" i="5"/>
  <c r="BH274" i="5"/>
  <c r="AJ274" i="5"/>
  <c r="L274" i="5"/>
  <c r="D274" i="4" s="1"/>
  <c r="BJ272" i="5"/>
  <c r="AL272" i="5"/>
  <c r="N272" i="5"/>
  <c r="CB271" i="5"/>
  <c r="AB270" i="5"/>
  <c r="C270" i="5"/>
  <c r="BT268" i="5"/>
  <c r="AD268" i="5"/>
  <c r="J268" i="5"/>
  <c r="CJ266" i="5"/>
  <c r="BP266" i="5"/>
  <c r="AV266" i="5"/>
  <c r="AB266" i="5"/>
  <c r="CH264" i="5"/>
  <c r="AT264" i="5"/>
  <c r="CF262" i="5"/>
  <c r="BL262" i="5"/>
  <c r="AR262" i="5"/>
  <c r="X262" i="5"/>
  <c r="BJ260" i="5"/>
  <c r="V260" i="5"/>
  <c r="B260" i="5"/>
  <c r="CB258" i="5"/>
  <c r="BH258" i="5"/>
  <c r="AN258" i="5"/>
  <c r="T258" i="5"/>
  <c r="BZ256" i="5"/>
  <c r="AL256" i="5"/>
  <c r="BX254" i="5"/>
  <c r="BD254" i="5"/>
  <c r="AJ254" i="5"/>
  <c r="P254" i="5"/>
  <c r="BB252" i="5"/>
  <c r="N252" i="5"/>
  <c r="F252" i="4" s="1"/>
  <c r="C251" i="5"/>
  <c r="BT250" i="5"/>
  <c r="AZ250" i="5"/>
  <c r="AF250" i="5"/>
  <c r="L250" i="5"/>
  <c r="BR248" i="5"/>
  <c r="AD248" i="5"/>
  <c r="J248" i="5"/>
  <c r="CJ246" i="5"/>
  <c r="BP246" i="5"/>
  <c r="AV246" i="5"/>
  <c r="AB246" i="5"/>
  <c r="CH244" i="5"/>
  <c r="AT244" i="5"/>
  <c r="CF242" i="5"/>
  <c r="BL242" i="5"/>
  <c r="AR242" i="5"/>
  <c r="X242" i="5"/>
  <c r="BJ240" i="5"/>
  <c r="V240" i="5"/>
  <c r="B240" i="5"/>
  <c r="CB238" i="5"/>
  <c r="BH238" i="5"/>
  <c r="AN238" i="5"/>
  <c r="T238" i="5"/>
  <c r="BZ236" i="5"/>
  <c r="AL236" i="5"/>
  <c r="BX234" i="5"/>
  <c r="BD234" i="5"/>
  <c r="AJ234" i="5"/>
  <c r="P234" i="5"/>
  <c r="BB232" i="5"/>
  <c r="N232" i="5"/>
  <c r="F232" i="4" s="1"/>
  <c r="C231" i="5"/>
  <c r="BT230" i="5"/>
  <c r="AZ230" i="5"/>
  <c r="AF230" i="5"/>
  <c r="L230" i="5"/>
  <c r="D230" i="4" s="1"/>
  <c r="BR228" i="5"/>
  <c r="AD228" i="5"/>
  <c r="J228" i="5"/>
  <c r="CJ226" i="5"/>
  <c r="BP226" i="5"/>
  <c r="AV226" i="5"/>
  <c r="AB226" i="5"/>
  <c r="CH224" i="5"/>
  <c r="AT224" i="5"/>
  <c r="CF222" i="5"/>
  <c r="BL222" i="5"/>
  <c r="AR222" i="5"/>
  <c r="X222" i="5"/>
  <c r="BJ220" i="5"/>
  <c r="V220" i="5"/>
  <c r="B220" i="5"/>
  <c r="CB218" i="5"/>
  <c r="BH218" i="5"/>
  <c r="AN218" i="5"/>
  <c r="T218" i="5"/>
  <c r="BZ216" i="5"/>
  <c r="AL216" i="5"/>
  <c r="BX214" i="5"/>
  <c r="BD214" i="5"/>
  <c r="AJ214" i="5"/>
  <c r="P214" i="5"/>
  <c r="H214" i="4" s="1"/>
  <c r="BB212" i="5"/>
  <c r="N212" i="5"/>
  <c r="F212" i="4" s="1"/>
  <c r="C211" i="5"/>
  <c r="BT210" i="5"/>
  <c r="AZ210" i="5"/>
  <c r="AF210" i="5"/>
  <c r="L210" i="5"/>
  <c r="D210" i="4" s="1"/>
  <c r="BR208" i="5"/>
  <c r="AN186" i="6"/>
  <c r="P150" i="6"/>
  <c r="BR132" i="6"/>
  <c r="C38" i="6"/>
  <c r="B364" i="5"/>
  <c r="AD363" i="5"/>
  <c r="X362" i="5"/>
  <c r="AZ361" i="5"/>
  <c r="CB360" i="5"/>
  <c r="AT360" i="5"/>
  <c r="N358" i="5"/>
  <c r="F358" i="4" s="1"/>
  <c r="AJ356" i="5"/>
  <c r="B356" i="5"/>
  <c r="BL355" i="5"/>
  <c r="AD355" i="5"/>
  <c r="C355" i="5"/>
  <c r="CH353" i="5"/>
  <c r="CB352" i="5"/>
  <c r="T351" i="5"/>
  <c r="AV350" i="5"/>
  <c r="N350" i="5"/>
  <c r="F350" i="4" s="1"/>
  <c r="BX349" i="5"/>
  <c r="BR348" i="5"/>
  <c r="AJ348" i="5"/>
  <c r="BL347" i="5"/>
  <c r="C347" i="5"/>
  <c r="AF345" i="5"/>
  <c r="BH344" i="5"/>
  <c r="BB343" i="5"/>
  <c r="T343" i="5"/>
  <c r="AV342" i="5"/>
  <c r="BX341" i="5"/>
  <c r="P340" i="5"/>
  <c r="H340" i="4" s="1"/>
  <c r="J339" i="5"/>
  <c r="AL338" i="5"/>
  <c r="AF337" i="5"/>
  <c r="BH336" i="5"/>
  <c r="CJ335" i="5"/>
  <c r="V333" i="5"/>
  <c r="P332" i="5"/>
  <c r="H332" i="4" s="1"/>
  <c r="BZ331" i="5"/>
  <c r="AR331" i="5"/>
  <c r="BT330" i="5"/>
  <c r="AL330" i="5"/>
  <c r="BJ326" i="5"/>
  <c r="AB326" i="5"/>
  <c r="BD325" i="5"/>
  <c r="V325" i="5"/>
  <c r="CF324" i="5"/>
  <c r="BZ323" i="5"/>
  <c r="L321" i="5"/>
  <c r="D321" i="4" s="1"/>
  <c r="AN320" i="5"/>
  <c r="BP319" i="5"/>
  <c r="BJ318" i="5"/>
  <c r="CF316" i="5"/>
  <c r="X315" i="5"/>
  <c r="AZ314" i="5"/>
  <c r="CB313" i="5"/>
  <c r="AT313" i="5"/>
  <c r="AN312" i="5"/>
  <c r="BP311" i="5"/>
  <c r="AJ309" i="5"/>
  <c r="B309" i="5"/>
  <c r="BL308" i="5"/>
  <c r="AD308" i="5"/>
  <c r="X307" i="5"/>
  <c r="CH306" i="5"/>
  <c r="AZ306" i="5"/>
  <c r="CB305" i="5"/>
  <c r="T304" i="5"/>
  <c r="N303" i="5"/>
  <c r="F303" i="4" s="1"/>
  <c r="BR301" i="5"/>
  <c r="AJ301" i="5"/>
  <c r="BL300" i="5"/>
  <c r="C300" i="5"/>
  <c r="CH298" i="5"/>
  <c r="BB296" i="5"/>
  <c r="T296" i="5"/>
  <c r="AV295" i="5"/>
  <c r="BX294" i="5"/>
  <c r="BR293" i="5"/>
  <c r="J292" i="5"/>
  <c r="AL291" i="5"/>
  <c r="AF290" i="5"/>
  <c r="BH289" i="5"/>
  <c r="CJ288" i="5"/>
  <c r="BB288" i="5"/>
  <c r="V286" i="5"/>
  <c r="P285" i="5"/>
  <c r="H285" i="4" s="1"/>
  <c r="N284" i="5"/>
  <c r="F284" i="4" s="1"/>
  <c r="BX283" i="5"/>
  <c r="BH282" i="5"/>
  <c r="AD282" i="5"/>
  <c r="N281" i="5"/>
  <c r="F281" i="4" s="1"/>
  <c r="BZ280" i="5"/>
  <c r="AL279" i="5"/>
  <c r="N279" i="5"/>
  <c r="C278" i="5"/>
  <c r="BP277" i="5"/>
  <c r="AR277" i="5"/>
  <c r="P277" i="5"/>
  <c r="H277" i="4" s="1"/>
  <c r="BR275" i="5"/>
  <c r="AT275" i="5"/>
  <c r="V275" i="5"/>
  <c r="BT273" i="5"/>
  <c r="AV273" i="5"/>
  <c r="X273" i="5"/>
  <c r="BB271" i="5"/>
  <c r="AD271" i="5"/>
  <c r="BP269" i="5"/>
  <c r="AT269" i="5"/>
  <c r="X269" i="5"/>
  <c r="C269" i="5"/>
  <c r="BZ267" i="5"/>
  <c r="AL267" i="5"/>
  <c r="BX265" i="5"/>
  <c r="BD265" i="5"/>
  <c r="AJ265" i="5"/>
  <c r="P265" i="5"/>
  <c r="H265" i="4" s="1"/>
  <c r="BB263" i="5"/>
  <c r="N263" i="5"/>
  <c r="F263" i="4" s="1"/>
  <c r="C262" i="5"/>
  <c r="BT261" i="5"/>
  <c r="AZ261" i="5"/>
  <c r="AF261" i="5"/>
  <c r="L261" i="5"/>
  <c r="D261" i="4" s="1"/>
  <c r="BR259" i="5"/>
  <c r="AD259" i="5"/>
  <c r="J259" i="5"/>
  <c r="CJ257" i="5"/>
  <c r="BP257" i="5"/>
  <c r="AV257" i="5"/>
  <c r="AB257" i="5"/>
  <c r="CH255" i="5"/>
  <c r="AT255" i="5"/>
  <c r="CF253" i="5"/>
  <c r="BL253" i="5"/>
  <c r="AR253" i="5"/>
  <c r="X253" i="5"/>
  <c r="BJ251" i="5"/>
  <c r="V251" i="5"/>
  <c r="B251" i="5"/>
  <c r="CB249" i="5"/>
  <c r="BH249" i="5"/>
  <c r="AN249" i="5"/>
  <c r="T249" i="5"/>
  <c r="BZ247" i="5"/>
  <c r="AL247" i="5"/>
  <c r="BX245" i="5"/>
  <c r="BD245" i="5"/>
  <c r="AJ245" i="5"/>
  <c r="P245" i="5"/>
  <c r="H245" i="4" s="1"/>
  <c r="BB243" i="5"/>
  <c r="N243" i="5"/>
  <c r="C242" i="5"/>
  <c r="BT241" i="5"/>
  <c r="AZ241" i="5"/>
  <c r="AF241" i="5"/>
  <c r="L241" i="5"/>
  <c r="BR239" i="5"/>
  <c r="AD239" i="5"/>
  <c r="J239" i="5"/>
  <c r="CJ237" i="5"/>
  <c r="BP237" i="5"/>
  <c r="AV237" i="5"/>
  <c r="AB237" i="5"/>
  <c r="CH235" i="5"/>
  <c r="AT235" i="5"/>
  <c r="CF233" i="5"/>
  <c r="BL233" i="5"/>
  <c r="AR233" i="5"/>
  <c r="X233" i="5"/>
  <c r="BJ231" i="5"/>
  <c r="V231" i="5"/>
  <c r="B231" i="5"/>
  <c r="CB229" i="5"/>
  <c r="BH229" i="5"/>
  <c r="AN229" i="5"/>
  <c r="T229" i="5"/>
  <c r="B226" i="6"/>
  <c r="P207" i="6"/>
  <c r="BR149" i="6"/>
  <c r="BP128" i="6"/>
  <c r="C89" i="6"/>
  <c r="B57" i="6"/>
  <c r="C40" i="6"/>
  <c r="B38" i="6"/>
  <c r="C23" i="6"/>
  <c r="AQ5" i="6"/>
  <c r="C5" i="6"/>
  <c r="BJ364" i="5"/>
  <c r="AB364" i="5"/>
  <c r="BD363" i="5"/>
  <c r="CF362" i="5"/>
  <c r="BZ361" i="5"/>
  <c r="AT359" i="5"/>
  <c r="L359" i="5"/>
  <c r="D359" i="4" s="1"/>
  <c r="AN358" i="5"/>
  <c r="BP357" i="5"/>
  <c r="BJ356" i="5"/>
  <c r="B355" i="5"/>
  <c r="AD354" i="5"/>
  <c r="X353" i="5"/>
  <c r="AZ352" i="5"/>
  <c r="CB351" i="5"/>
  <c r="AT351" i="5"/>
  <c r="AJ347" i="5"/>
  <c r="B347" i="5"/>
  <c r="BL346" i="5"/>
  <c r="AD346" i="5"/>
  <c r="C346" i="5"/>
  <c r="CH344" i="5"/>
  <c r="AZ344" i="5"/>
  <c r="CB343" i="5"/>
  <c r="T342" i="5"/>
  <c r="AV341" i="5"/>
  <c r="N341" i="5"/>
  <c r="F341" i="4" s="1"/>
  <c r="BX340" i="5"/>
  <c r="BR339" i="5"/>
  <c r="AJ339" i="5"/>
  <c r="BL338" i="5"/>
  <c r="C338" i="5"/>
  <c r="AF336" i="5"/>
  <c r="BB334" i="5"/>
  <c r="T334" i="5"/>
  <c r="AV333" i="5"/>
  <c r="BX332" i="5"/>
  <c r="J330" i="5"/>
  <c r="AL329" i="5"/>
  <c r="AF328" i="5"/>
  <c r="BH327" i="5"/>
  <c r="CJ326" i="5"/>
  <c r="BB326" i="5"/>
  <c r="V324" i="5"/>
  <c r="P323" i="5"/>
  <c r="H323" i="4" s="1"/>
  <c r="BZ322" i="5"/>
  <c r="AR322" i="5"/>
  <c r="J322" i="5"/>
  <c r="BT321" i="5"/>
  <c r="AL321" i="5"/>
  <c r="AB317" i="5"/>
  <c r="BD316" i="5"/>
  <c r="V316" i="5"/>
  <c r="CF315" i="5"/>
  <c r="BZ314" i="5"/>
  <c r="L312" i="5"/>
  <c r="AN311" i="5"/>
  <c r="BP310" i="5"/>
  <c r="BJ309" i="5"/>
  <c r="BD308" i="5"/>
  <c r="CF307" i="5"/>
  <c r="X306" i="5"/>
  <c r="AZ305" i="5"/>
  <c r="CB304" i="5"/>
  <c r="AT304" i="5"/>
  <c r="L304" i="5"/>
  <c r="AN303" i="5"/>
  <c r="BP302" i="5"/>
  <c r="AJ300" i="5"/>
  <c r="B300" i="5"/>
  <c r="AD299" i="5"/>
  <c r="X298" i="5"/>
  <c r="CH297" i="5"/>
  <c r="AZ297" i="5"/>
  <c r="CB296" i="5"/>
  <c r="N294" i="5"/>
  <c r="F294" i="4" s="1"/>
  <c r="BR292" i="5"/>
  <c r="AJ292" i="5"/>
  <c r="BL291" i="5"/>
  <c r="C291" i="5"/>
  <c r="CH289" i="5"/>
  <c r="BB287" i="5"/>
  <c r="T287" i="5"/>
  <c r="AV286" i="5"/>
  <c r="N286" i="5"/>
  <c r="F286" i="4" s="1"/>
  <c r="BX285" i="5"/>
  <c r="BR284" i="5"/>
  <c r="AR284" i="5"/>
  <c r="L284" i="5"/>
  <c r="T283" i="5"/>
  <c r="CF282" i="5"/>
  <c r="BP281" i="5"/>
  <c r="AL281" i="5"/>
  <c r="AV280" i="5"/>
  <c r="X280" i="5"/>
  <c r="BZ278" i="5"/>
  <c r="BB278" i="5"/>
  <c r="B278" i="5"/>
  <c r="CB276" i="5"/>
  <c r="BD276" i="5"/>
  <c r="AF276" i="5"/>
  <c r="J274" i="5"/>
  <c r="CJ272" i="5"/>
  <c r="BH272" i="5"/>
  <c r="AJ272" i="5"/>
  <c r="L272" i="5"/>
  <c r="BZ271" i="5"/>
  <c r="AZ271" i="5"/>
  <c r="BT270" i="5"/>
  <c r="B269" i="5"/>
  <c r="BR268" i="5"/>
  <c r="AB268" i="5"/>
  <c r="CH266" i="5"/>
  <c r="AT266" i="5"/>
  <c r="CF264" i="5"/>
  <c r="BL264" i="5"/>
  <c r="AR264" i="5"/>
  <c r="X264" i="5"/>
  <c r="BJ262" i="5"/>
  <c r="V262" i="5"/>
  <c r="B262" i="5"/>
  <c r="CB260" i="5"/>
  <c r="BH260" i="5"/>
  <c r="AN260" i="5"/>
  <c r="T260" i="5"/>
  <c r="BZ258" i="5"/>
  <c r="AL258" i="5"/>
  <c r="BX256" i="5"/>
  <c r="BD256" i="5"/>
  <c r="AJ256" i="5"/>
  <c r="P256" i="5"/>
  <c r="H256" i="4" s="1"/>
  <c r="BB254" i="5"/>
  <c r="N254" i="5"/>
  <c r="F254" i="4" s="1"/>
  <c r="C253" i="5"/>
  <c r="BT252" i="5"/>
  <c r="AZ252" i="5"/>
  <c r="AF252" i="5"/>
  <c r="L252" i="5"/>
  <c r="D252" i="4" s="1"/>
  <c r="BR250" i="5"/>
  <c r="AD250" i="5"/>
  <c r="J250" i="5"/>
  <c r="CJ248" i="5"/>
  <c r="BP248" i="5"/>
  <c r="AV248" i="5"/>
  <c r="AB248" i="5"/>
  <c r="CH246" i="5"/>
  <c r="AT246" i="5"/>
  <c r="CF244" i="5"/>
  <c r="BL244" i="5"/>
  <c r="AR244" i="5"/>
  <c r="X244" i="5"/>
  <c r="BJ242" i="5"/>
  <c r="V242" i="5"/>
  <c r="B242" i="5"/>
  <c r="CB240" i="5"/>
  <c r="BH240" i="5"/>
  <c r="AN240" i="5"/>
  <c r="T240" i="5"/>
  <c r="BZ238" i="5"/>
  <c r="AL238" i="5"/>
  <c r="BX236" i="5"/>
  <c r="BD236" i="5"/>
  <c r="AJ236" i="5"/>
  <c r="P236" i="5"/>
  <c r="H236" i="4" s="1"/>
  <c r="BB234" i="5"/>
  <c r="N234" i="5"/>
  <c r="F234" i="4" s="1"/>
  <c r="C233" i="5"/>
  <c r="BT232" i="5"/>
  <c r="AZ232" i="5"/>
  <c r="AF232" i="5"/>
  <c r="L232" i="5"/>
  <c r="BR230" i="5"/>
  <c r="BJ249" i="6"/>
  <c r="J225" i="6"/>
  <c r="BL206" i="6"/>
  <c r="BL197" i="6"/>
  <c r="BZ175" i="6"/>
  <c r="AT166" i="6"/>
  <c r="BJ149" i="6"/>
  <c r="J142" i="6"/>
  <c r="AV132" i="6"/>
  <c r="B119" i="6"/>
  <c r="B89" i="6"/>
  <c r="B40" i="6"/>
  <c r="B23" i="6"/>
  <c r="BW5" i="6"/>
  <c r="BX5" i="6" s="1"/>
  <c r="B5" i="6"/>
  <c r="V362" i="5"/>
  <c r="P361" i="5"/>
  <c r="H361" i="4" s="1"/>
  <c r="BZ360" i="5"/>
  <c r="AR360" i="5"/>
  <c r="BT359" i="5"/>
  <c r="BJ355" i="5"/>
  <c r="AB355" i="5"/>
  <c r="BD354" i="5"/>
  <c r="V354" i="5"/>
  <c r="CF353" i="5"/>
  <c r="BZ352" i="5"/>
  <c r="AT350" i="5"/>
  <c r="L350" i="5"/>
  <c r="D350" i="4" s="1"/>
  <c r="AN349" i="5"/>
  <c r="BP348" i="5"/>
  <c r="BJ347" i="5"/>
  <c r="B346" i="5"/>
  <c r="X344" i="5"/>
  <c r="AZ343" i="5"/>
  <c r="CB342" i="5"/>
  <c r="AT342" i="5"/>
  <c r="BP340" i="5"/>
  <c r="AJ338" i="5"/>
  <c r="B338" i="5"/>
  <c r="BL337" i="5"/>
  <c r="AD337" i="5"/>
  <c r="C337" i="5"/>
  <c r="X336" i="5"/>
  <c r="CH335" i="5"/>
  <c r="AZ335" i="5"/>
  <c r="CB334" i="5"/>
  <c r="T333" i="5"/>
  <c r="AV332" i="5"/>
  <c r="N332" i="5"/>
  <c r="BR330" i="5"/>
  <c r="AJ330" i="5"/>
  <c r="BL329" i="5"/>
  <c r="C329" i="5"/>
  <c r="BB325" i="5"/>
  <c r="T325" i="5"/>
  <c r="AV324" i="5"/>
  <c r="BX323" i="5"/>
  <c r="BR322" i="5"/>
  <c r="J321" i="5"/>
  <c r="AL320" i="5"/>
  <c r="AF319" i="5"/>
  <c r="BH318" i="5"/>
  <c r="CJ317" i="5"/>
  <c r="BB317" i="5"/>
  <c r="V315" i="5"/>
  <c r="P314" i="5"/>
  <c r="H314" i="4" s="1"/>
  <c r="AR313" i="5"/>
  <c r="J313" i="5"/>
  <c r="BT312" i="5"/>
  <c r="AL312" i="5"/>
  <c r="AB308" i="5"/>
  <c r="BD307" i="5"/>
  <c r="V307" i="5"/>
  <c r="CF306" i="5"/>
  <c r="BZ305" i="5"/>
  <c r="BT304" i="5"/>
  <c r="L303" i="5"/>
  <c r="D303" i="4" s="1"/>
  <c r="AN302" i="5"/>
  <c r="BP301" i="5"/>
  <c r="BJ300" i="5"/>
  <c r="AB300" i="5"/>
  <c r="BD299" i="5"/>
  <c r="CF298" i="5"/>
  <c r="X297" i="5"/>
  <c r="AZ296" i="5"/>
  <c r="AT295" i="5"/>
  <c r="L295" i="5"/>
  <c r="D295" i="4" s="1"/>
  <c r="AN294" i="5"/>
  <c r="BP293" i="5"/>
  <c r="B291" i="5"/>
  <c r="AD290" i="5"/>
  <c r="X289" i="5"/>
  <c r="CH288" i="5"/>
  <c r="AZ288" i="5"/>
  <c r="CB287" i="5"/>
  <c r="N285" i="5"/>
  <c r="AB282" i="5"/>
  <c r="C282" i="5"/>
  <c r="L281" i="5"/>
  <c r="D281" i="4" s="1"/>
  <c r="BX280" i="5"/>
  <c r="CJ279" i="5"/>
  <c r="BJ279" i="5"/>
  <c r="AJ279" i="5"/>
  <c r="L279" i="5"/>
  <c r="D279" i="4" s="1"/>
  <c r="AN277" i="5"/>
  <c r="N277" i="5"/>
  <c r="F277" i="4" s="1"/>
  <c r="C276" i="5"/>
  <c r="BP275" i="5"/>
  <c r="AR275" i="5"/>
  <c r="BR273" i="5"/>
  <c r="AT273" i="5"/>
  <c r="V273" i="5"/>
  <c r="AB271" i="5"/>
  <c r="AV270" i="5"/>
  <c r="CJ269" i="5"/>
  <c r="AR269" i="5"/>
  <c r="V269" i="5"/>
  <c r="AV268" i="5"/>
  <c r="BX267" i="5"/>
  <c r="BD267" i="5"/>
  <c r="AJ267" i="5"/>
  <c r="P267" i="5"/>
  <c r="H267" i="4" s="1"/>
  <c r="BB265" i="5"/>
  <c r="N265" i="5"/>
  <c r="F265" i="4" s="1"/>
  <c r="C264" i="5"/>
  <c r="BT263" i="5"/>
  <c r="AZ263" i="5"/>
  <c r="AF263" i="5"/>
  <c r="L263" i="5"/>
  <c r="D263" i="4" s="1"/>
  <c r="BR261" i="5"/>
  <c r="AD261" i="5"/>
  <c r="J261" i="5"/>
  <c r="CJ259" i="5"/>
  <c r="BP259" i="5"/>
  <c r="AV259" i="5"/>
  <c r="AB259" i="5"/>
  <c r="CH257" i="5"/>
  <c r="AT257" i="5"/>
  <c r="CF255" i="5"/>
  <c r="BL255" i="5"/>
  <c r="AR255" i="5"/>
  <c r="X255" i="5"/>
  <c r="BJ253" i="5"/>
  <c r="V253" i="5"/>
  <c r="B253" i="5"/>
  <c r="CB251" i="5"/>
  <c r="BH251" i="5"/>
  <c r="AN251" i="5"/>
  <c r="T251" i="5"/>
  <c r="BZ249" i="5"/>
  <c r="AL249" i="5"/>
  <c r="BX247" i="5"/>
  <c r="BD247" i="5"/>
  <c r="AJ247" i="5"/>
  <c r="P247" i="5"/>
  <c r="H247" i="4" s="1"/>
  <c r="BB245" i="5"/>
  <c r="N245" i="5"/>
  <c r="C244" i="5"/>
  <c r="BT243" i="5"/>
  <c r="AZ243" i="5"/>
  <c r="AF243" i="5"/>
  <c r="L243" i="5"/>
  <c r="D243" i="4" s="1"/>
  <c r="BR241" i="5"/>
  <c r="AD241" i="5"/>
  <c r="J241" i="5"/>
  <c r="CJ239" i="5"/>
  <c r="BP239" i="5"/>
  <c r="AV239" i="5"/>
  <c r="AB239" i="5"/>
  <c r="CH237" i="5"/>
  <c r="AT237" i="5"/>
  <c r="CF235" i="5"/>
  <c r="BL235" i="5"/>
  <c r="AR235" i="5"/>
  <c r="X235" i="5"/>
  <c r="BJ233" i="5"/>
  <c r="V233" i="5"/>
  <c r="B233" i="5"/>
  <c r="CB231" i="5"/>
  <c r="BH231" i="5"/>
  <c r="AN231" i="5"/>
  <c r="T231" i="5"/>
  <c r="BZ229" i="5"/>
  <c r="AL229" i="5"/>
  <c r="BH249" i="6"/>
  <c r="BJ206" i="6"/>
  <c r="CB193" i="6"/>
  <c r="AT149" i="6"/>
  <c r="AD137" i="6"/>
  <c r="BH364" i="5"/>
  <c r="BB363" i="5"/>
  <c r="T363" i="5"/>
  <c r="AV362" i="5"/>
  <c r="BX361" i="5"/>
  <c r="P360" i="5"/>
  <c r="H360" i="4" s="1"/>
  <c r="J359" i="5"/>
  <c r="AL358" i="5"/>
  <c r="AF357" i="5"/>
  <c r="BH356" i="5"/>
  <c r="CJ355" i="5"/>
  <c r="V353" i="5"/>
  <c r="P352" i="5"/>
  <c r="H352" i="4" s="1"/>
  <c r="BZ351" i="5"/>
  <c r="AR351" i="5"/>
  <c r="BT350" i="5"/>
  <c r="AL350" i="5"/>
  <c r="BJ346" i="5"/>
  <c r="AB346" i="5"/>
  <c r="BD345" i="5"/>
  <c r="V345" i="5"/>
  <c r="CF344" i="5"/>
  <c r="BZ343" i="5"/>
  <c r="L341" i="5"/>
  <c r="D341" i="4" s="1"/>
  <c r="AN340" i="5"/>
  <c r="BP339" i="5"/>
  <c r="BJ338" i="5"/>
  <c r="CF336" i="5"/>
  <c r="X335" i="5"/>
  <c r="AZ334" i="5"/>
  <c r="CB333" i="5"/>
  <c r="AT333" i="5"/>
  <c r="AN332" i="5"/>
  <c r="BP331" i="5"/>
  <c r="AJ329" i="5"/>
  <c r="B329" i="5"/>
  <c r="BL328" i="5"/>
  <c r="AD328" i="5"/>
  <c r="X327" i="5"/>
  <c r="CH326" i="5"/>
  <c r="AZ326" i="5"/>
  <c r="CB325" i="5"/>
  <c r="T324" i="5"/>
  <c r="N323" i="5"/>
  <c r="F323" i="4" s="1"/>
  <c r="BR321" i="5"/>
  <c r="AJ321" i="5"/>
  <c r="BL320" i="5"/>
  <c r="C320" i="5"/>
  <c r="CH318" i="5"/>
  <c r="BB316" i="5"/>
  <c r="T316" i="5"/>
  <c r="AV315" i="5"/>
  <c r="BX314" i="5"/>
  <c r="BR313" i="5"/>
  <c r="J312" i="5"/>
  <c r="AL311" i="5"/>
  <c r="AF310" i="5"/>
  <c r="BH309" i="5"/>
  <c r="CJ308" i="5"/>
  <c r="BB308" i="5"/>
  <c r="V306" i="5"/>
  <c r="P305" i="5"/>
  <c r="H305" i="4" s="1"/>
  <c r="AR304" i="5"/>
  <c r="J304" i="5"/>
  <c r="BT303" i="5"/>
  <c r="AL303" i="5"/>
  <c r="CJ300" i="5"/>
  <c r="AB299" i="5"/>
  <c r="BD298" i="5"/>
  <c r="V298" i="5"/>
  <c r="CF297" i="5"/>
  <c r="BZ296" i="5"/>
  <c r="AR296" i="5"/>
  <c r="BT295" i="5"/>
  <c r="L294" i="5"/>
  <c r="D294" i="4" s="1"/>
  <c r="AN293" i="5"/>
  <c r="BP292" i="5"/>
  <c r="BJ291" i="5"/>
  <c r="AB291" i="5"/>
  <c r="BD290" i="5"/>
  <c r="CF289" i="5"/>
  <c r="X288" i="5"/>
  <c r="AT286" i="5"/>
  <c r="L286" i="5"/>
  <c r="D286" i="4" s="1"/>
  <c r="AN285" i="5"/>
  <c r="BP284" i="5"/>
  <c r="J284" i="5"/>
  <c r="AZ282" i="5"/>
  <c r="B282" i="5"/>
  <c r="AJ281" i="5"/>
  <c r="BR280" i="5"/>
  <c r="AT280" i="5"/>
  <c r="V280" i="5"/>
  <c r="BX278" i="5"/>
  <c r="AV278" i="5"/>
  <c r="X278" i="5"/>
  <c r="BZ276" i="5"/>
  <c r="BB276" i="5"/>
  <c r="B276" i="5"/>
  <c r="CB274" i="5"/>
  <c r="BD274" i="5"/>
  <c r="AF274" i="5"/>
  <c r="J272" i="5"/>
  <c r="BR270" i="5"/>
  <c r="BP268" i="5"/>
  <c r="CF266" i="5"/>
  <c r="BL266" i="5"/>
  <c r="AR266" i="5"/>
  <c r="X266" i="5"/>
  <c r="BJ264" i="5"/>
  <c r="V264" i="5"/>
  <c r="B264" i="5"/>
  <c r="CB262" i="5"/>
  <c r="BH262" i="5"/>
  <c r="AN262" i="5"/>
  <c r="T262" i="5"/>
  <c r="BZ260" i="5"/>
  <c r="AL260" i="5"/>
  <c r="BX258" i="5"/>
  <c r="BD258" i="5"/>
  <c r="AJ258" i="5"/>
  <c r="P258" i="5"/>
  <c r="H258" i="4" s="1"/>
  <c r="BB256" i="5"/>
  <c r="N256" i="5"/>
  <c r="F256" i="4" s="1"/>
  <c r="C255" i="5"/>
  <c r="BT254" i="5"/>
  <c r="AZ254" i="5"/>
  <c r="AF254" i="5"/>
  <c r="L254" i="5"/>
  <c r="BR252" i="5"/>
  <c r="AD252" i="5"/>
  <c r="J252" i="5"/>
  <c r="CJ250" i="5"/>
  <c r="BP250" i="5"/>
  <c r="AV250" i="5"/>
  <c r="AB250" i="5"/>
  <c r="CH248" i="5"/>
  <c r="AT248" i="5"/>
  <c r="CF246" i="5"/>
  <c r="BL246" i="5"/>
  <c r="AR246" i="5"/>
  <c r="X246" i="5"/>
  <c r="BJ244" i="5"/>
  <c r="V244" i="5"/>
  <c r="B244" i="5"/>
  <c r="CB242" i="5"/>
  <c r="BH242" i="5"/>
  <c r="AN242" i="5"/>
  <c r="T242" i="5"/>
  <c r="BZ240" i="5"/>
  <c r="AL240" i="5"/>
  <c r="BX238" i="5"/>
  <c r="BD238" i="5"/>
  <c r="AJ238" i="5"/>
  <c r="P238" i="5"/>
  <c r="H238" i="4" s="1"/>
  <c r="BB236" i="5"/>
  <c r="N236" i="5"/>
  <c r="F236" i="4" s="1"/>
  <c r="AT220" i="6"/>
  <c r="CB184" i="6"/>
  <c r="BD175" i="6"/>
  <c r="C11" i="6"/>
  <c r="AZ364" i="5"/>
  <c r="CB363" i="5"/>
  <c r="T362" i="5"/>
  <c r="AV361" i="5"/>
  <c r="N361" i="5"/>
  <c r="BX360" i="5"/>
  <c r="BR359" i="5"/>
  <c r="AJ359" i="5"/>
  <c r="BL358" i="5"/>
  <c r="C358" i="5"/>
  <c r="AF356" i="5"/>
  <c r="BB354" i="5"/>
  <c r="T354" i="5"/>
  <c r="AV353" i="5"/>
  <c r="BX352" i="5"/>
  <c r="J350" i="5"/>
  <c r="AL349" i="5"/>
  <c r="AF348" i="5"/>
  <c r="BH347" i="5"/>
  <c r="CJ346" i="5"/>
  <c r="BB346" i="5"/>
  <c r="V344" i="5"/>
  <c r="P343" i="5"/>
  <c r="H343" i="4" s="1"/>
  <c r="BZ342" i="5"/>
  <c r="AR342" i="5"/>
  <c r="J342" i="5"/>
  <c r="BT341" i="5"/>
  <c r="AL341" i="5"/>
  <c r="AB337" i="5"/>
  <c r="BD336" i="5"/>
  <c r="V336" i="5"/>
  <c r="CF335" i="5"/>
  <c r="BZ334" i="5"/>
  <c r="L332" i="5"/>
  <c r="D332" i="4" s="1"/>
  <c r="AN331" i="5"/>
  <c r="BP330" i="5"/>
  <c r="BJ329" i="5"/>
  <c r="BD328" i="5"/>
  <c r="CF327" i="5"/>
  <c r="X326" i="5"/>
  <c r="AZ325" i="5"/>
  <c r="CB324" i="5"/>
  <c r="AT324" i="5"/>
  <c r="L324" i="5"/>
  <c r="AN323" i="5"/>
  <c r="BP322" i="5"/>
  <c r="AJ320" i="5"/>
  <c r="B320" i="5"/>
  <c r="AD319" i="5"/>
  <c r="X318" i="5"/>
  <c r="CH317" i="5"/>
  <c r="AZ317" i="5"/>
  <c r="CB316" i="5"/>
  <c r="N314" i="5"/>
  <c r="BR312" i="5"/>
  <c r="AJ312" i="5"/>
  <c r="BL311" i="5"/>
  <c r="C311" i="5"/>
  <c r="CH309" i="5"/>
  <c r="BB307" i="5"/>
  <c r="T307" i="5"/>
  <c r="AV306" i="5"/>
  <c r="N306" i="5"/>
  <c r="F306" i="4" s="1"/>
  <c r="BX305" i="5"/>
  <c r="BR304" i="5"/>
  <c r="J303" i="5"/>
  <c r="AL302" i="5"/>
  <c r="AF301" i="5"/>
  <c r="BH300" i="5"/>
  <c r="CJ299" i="5"/>
  <c r="BB299" i="5"/>
  <c r="P296" i="5"/>
  <c r="AR295" i="5"/>
  <c r="J295" i="5"/>
  <c r="BT294" i="5"/>
  <c r="AL294" i="5"/>
  <c r="BH292" i="5"/>
  <c r="CJ291" i="5"/>
  <c r="AB290" i="5"/>
  <c r="BD289" i="5"/>
  <c r="V289" i="5"/>
  <c r="CF288" i="5"/>
  <c r="P288" i="5"/>
  <c r="H288" i="4" s="1"/>
  <c r="BZ287" i="5"/>
  <c r="AR287" i="5"/>
  <c r="BT286" i="5"/>
  <c r="L285" i="5"/>
  <c r="BT283" i="5"/>
  <c r="BH281" i="5"/>
  <c r="J281" i="5"/>
  <c r="CH279" i="5"/>
  <c r="J279" i="5"/>
  <c r="CJ277" i="5"/>
  <c r="BL277" i="5"/>
  <c r="AJ277" i="5"/>
  <c r="L277" i="5"/>
  <c r="D277" i="4" s="1"/>
  <c r="N275" i="5"/>
  <c r="F275" i="4" s="1"/>
  <c r="C274" i="5"/>
  <c r="BP273" i="5"/>
  <c r="AR273" i="5"/>
  <c r="T273" i="5"/>
  <c r="BT271" i="5"/>
  <c r="C271" i="5"/>
  <c r="AT270" i="5"/>
  <c r="T270" i="5"/>
  <c r="CH269" i="5"/>
  <c r="BL269" i="5"/>
  <c r="T269" i="5"/>
  <c r="CJ268" i="5"/>
  <c r="AT268" i="5"/>
  <c r="BB267" i="5"/>
  <c r="N267" i="5"/>
  <c r="C266" i="5"/>
  <c r="BT265" i="5"/>
  <c r="AZ265" i="5"/>
  <c r="AF265" i="5"/>
  <c r="L265" i="5"/>
  <c r="D265" i="4" s="1"/>
  <c r="BR263" i="5"/>
  <c r="AD263" i="5"/>
  <c r="J263" i="5"/>
  <c r="CJ261" i="5"/>
  <c r="BP261" i="5"/>
  <c r="AV261" i="5"/>
  <c r="AB261" i="5"/>
  <c r="CH259" i="5"/>
  <c r="AT259" i="5"/>
  <c r="CF257" i="5"/>
  <c r="BL257" i="5"/>
  <c r="AR257" i="5"/>
  <c r="X257" i="5"/>
  <c r="BJ255" i="5"/>
  <c r="V255" i="5"/>
  <c r="B255" i="5"/>
  <c r="CB253" i="5"/>
  <c r="BH253" i="5"/>
  <c r="AN253" i="5"/>
  <c r="T253" i="5"/>
  <c r="BZ251" i="5"/>
  <c r="AL251" i="5"/>
  <c r="BX249" i="5"/>
  <c r="BD249" i="5"/>
  <c r="AJ249" i="5"/>
  <c r="P249" i="5"/>
  <c r="H249" i="4" s="1"/>
  <c r="BB247" i="5"/>
  <c r="N247" i="5"/>
  <c r="F247" i="4" s="1"/>
  <c r="C246" i="5"/>
  <c r="BT245" i="5"/>
  <c r="AZ245" i="5"/>
  <c r="AF245" i="5"/>
  <c r="L245" i="5"/>
  <c r="D245" i="4" s="1"/>
  <c r="BR243" i="5"/>
  <c r="AD243" i="5"/>
  <c r="J243" i="5"/>
  <c r="CJ241" i="5"/>
  <c r="BP241" i="5"/>
  <c r="AV241" i="5"/>
  <c r="AB241" i="5"/>
  <c r="CH239" i="5"/>
  <c r="AT239" i="5"/>
  <c r="CF237" i="5"/>
  <c r="BL237" i="5"/>
  <c r="AR237" i="5"/>
  <c r="X237" i="5"/>
  <c r="BJ235" i="5"/>
  <c r="V235" i="5"/>
  <c r="B235" i="5"/>
  <c r="CB233" i="5"/>
  <c r="BH233" i="5"/>
  <c r="AN233" i="5"/>
  <c r="T233" i="5"/>
  <c r="BZ231" i="5"/>
  <c r="AL231" i="5"/>
  <c r="BX229" i="5"/>
  <c r="BD229" i="5"/>
  <c r="AJ229" i="5"/>
  <c r="P229" i="5"/>
  <c r="H229" i="4" s="1"/>
  <c r="C165" i="6"/>
  <c r="AB360" i="5"/>
  <c r="AB359" i="5"/>
  <c r="BJ358" i="5"/>
  <c r="N357" i="5"/>
  <c r="F357" i="4" s="1"/>
  <c r="N356" i="5"/>
  <c r="F356" i="4" s="1"/>
  <c r="AV355" i="5"/>
  <c r="BP351" i="5"/>
  <c r="BP350" i="5"/>
  <c r="T349" i="5"/>
  <c r="BB348" i="5"/>
  <c r="BB347" i="5"/>
  <c r="AN345" i="5"/>
  <c r="AN344" i="5"/>
  <c r="BH340" i="5"/>
  <c r="AT338" i="5"/>
  <c r="AT337" i="5"/>
  <c r="CB336" i="5"/>
  <c r="AF335" i="5"/>
  <c r="AF334" i="5"/>
  <c r="AZ330" i="5"/>
  <c r="CH329" i="5"/>
  <c r="CH328" i="5"/>
  <c r="AL327" i="5"/>
  <c r="BT326" i="5"/>
  <c r="BT325" i="5"/>
  <c r="J324" i="5"/>
  <c r="J323" i="5"/>
  <c r="C322" i="5"/>
  <c r="AR320" i="5"/>
  <c r="BZ318" i="5"/>
  <c r="BL316" i="5"/>
  <c r="P316" i="5"/>
  <c r="H316" i="4" s="1"/>
  <c r="BL315" i="5"/>
  <c r="B314" i="5"/>
  <c r="B313" i="5"/>
  <c r="CF311" i="5"/>
  <c r="V309" i="5"/>
  <c r="BR308" i="5"/>
  <c r="BD305" i="5"/>
  <c r="AB302" i="5"/>
  <c r="BX301" i="5"/>
  <c r="AB301" i="5"/>
  <c r="BX300" i="5"/>
  <c r="N299" i="5"/>
  <c r="F299" i="4" s="1"/>
  <c r="BJ298" i="5"/>
  <c r="N298" i="5"/>
  <c r="F298" i="4" s="1"/>
  <c r="AV297" i="5"/>
  <c r="T292" i="5"/>
  <c r="BP291" i="5"/>
  <c r="T291" i="5"/>
  <c r="BB290" i="5"/>
  <c r="AN287" i="5"/>
  <c r="CJ286" i="5"/>
  <c r="AB284" i="5"/>
  <c r="P280" i="5"/>
  <c r="H280" i="4" s="1"/>
  <c r="BR279" i="5"/>
  <c r="AB279" i="5"/>
  <c r="AN278" i="5"/>
  <c r="AZ277" i="5"/>
  <c r="J277" i="5"/>
  <c r="BL276" i="5"/>
  <c r="V276" i="5"/>
  <c r="BZ275" i="5"/>
  <c r="C275" i="5"/>
  <c r="BJ273" i="5"/>
  <c r="AF272" i="5"/>
  <c r="AZ269" i="5"/>
  <c r="L268" i="5"/>
  <c r="D268" i="4" s="1"/>
  <c r="BJ265" i="5"/>
  <c r="AB265" i="5"/>
  <c r="BD264" i="5"/>
  <c r="CF263" i="5"/>
  <c r="BZ262" i="5"/>
  <c r="AT260" i="5"/>
  <c r="L260" i="5"/>
  <c r="AN259" i="5"/>
  <c r="BP258" i="5"/>
  <c r="BJ257" i="5"/>
  <c r="B256" i="5"/>
  <c r="AD255" i="5"/>
  <c r="X254" i="5"/>
  <c r="AZ253" i="5"/>
  <c r="CB252" i="5"/>
  <c r="AT252" i="5"/>
  <c r="N250" i="5"/>
  <c r="F250" i="4" s="1"/>
  <c r="AJ248" i="5"/>
  <c r="B248" i="5"/>
  <c r="BL247" i="5"/>
  <c r="AD247" i="5"/>
  <c r="C247" i="5"/>
  <c r="CH245" i="5"/>
  <c r="CB244" i="5"/>
  <c r="T243" i="5"/>
  <c r="AV242" i="5"/>
  <c r="N242" i="5"/>
  <c r="F242" i="4" s="1"/>
  <c r="BX241" i="5"/>
  <c r="BR240" i="5"/>
  <c r="AJ240" i="5"/>
  <c r="BL239" i="5"/>
  <c r="C239" i="5"/>
  <c r="AF237" i="5"/>
  <c r="BH236" i="5"/>
  <c r="CH234" i="5"/>
  <c r="BH234" i="5"/>
  <c r="AB234" i="5"/>
  <c r="B234" i="5"/>
  <c r="BL232" i="5"/>
  <c r="AL232" i="5"/>
  <c r="AZ229" i="5"/>
  <c r="CJ228" i="5"/>
  <c r="AJ227" i="5"/>
  <c r="N227" i="5"/>
  <c r="F227" i="4" s="1"/>
  <c r="BH225" i="5"/>
  <c r="AJ225" i="5"/>
  <c r="N225" i="5"/>
  <c r="F225" i="4" s="1"/>
  <c r="BH223" i="5"/>
  <c r="AL223" i="5"/>
  <c r="N223" i="5"/>
  <c r="F223" i="4" s="1"/>
  <c r="BH221" i="5"/>
  <c r="AL221" i="5"/>
  <c r="P221" i="5"/>
  <c r="H221" i="4" s="1"/>
  <c r="BH219" i="5"/>
  <c r="AL219" i="5"/>
  <c r="P219" i="5"/>
  <c r="H219" i="4" s="1"/>
  <c r="BH217" i="5"/>
  <c r="AL217" i="5"/>
  <c r="P217" i="5"/>
  <c r="H217" i="4" s="1"/>
  <c r="BH215" i="5"/>
  <c r="AL215" i="5"/>
  <c r="P215" i="5"/>
  <c r="H215" i="4" s="1"/>
  <c r="BH213" i="5"/>
  <c r="AL213" i="5"/>
  <c r="P213" i="5"/>
  <c r="H213" i="4" s="1"/>
  <c r="BH211" i="5"/>
  <c r="AL211" i="5"/>
  <c r="P211" i="5"/>
  <c r="H211" i="4" s="1"/>
  <c r="CF209" i="5"/>
  <c r="BH209" i="5"/>
  <c r="AL209" i="5"/>
  <c r="P209" i="5"/>
  <c r="H209" i="4" s="1"/>
  <c r="BR207" i="5"/>
  <c r="AD207" i="5"/>
  <c r="J207" i="5"/>
  <c r="CJ205" i="5"/>
  <c r="BP205" i="5"/>
  <c r="AV205" i="5"/>
  <c r="AB205" i="5"/>
  <c r="CH203" i="5"/>
  <c r="AT203" i="5"/>
  <c r="CF201" i="5"/>
  <c r="BL201" i="5"/>
  <c r="AR201" i="5"/>
  <c r="X201" i="5"/>
  <c r="BJ199" i="5"/>
  <c r="V199" i="5"/>
  <c r="B199" i="5"/>
  <c r="CB197" i="5"/>
  <c r="BH197" i="5"/>
  <c r="AN197" i="5"/>
  <c r="T197" i="5"/>
  <c r="BZ195" i="5"/>
  <c r="AL195" i="5"/>
  <c r="BX193" i="5"/>
  <c r="BD193" i="5"/>
  <c r="AJ193" i="5"/>
  <c r="P193" i="5"/>
  <c r="H193" i="4" s="1"/>
  <c r="BB191" i="5"/>
  <c r="N191" i="5"/>
  <c r="F191" i="4" s="1"/>
  <c r="C190" i="5"/>
  <c r="BT189" i="5"/>
  <c r="AZ189" i="5"/>
  <c r="AF189" i="5"/>
  <c r="L189" i="5"/>
  <c r="D189" i="4" s="1"/>
  <c r="BR187" i="5"/>
  <c r="AD187" i="5"/>
  <c r="J187" i="5"/>
  <c r="CJ185" i="5"/>
  <c r="BP185" i="5"/>
  <c r="AV185" i="5"/>
  <c r="AB185" i="5"/>
  <c r="CH183" i="5"/>
  <c r="AT183" i="5"/>
  <c r="CF181" i="5"/>
  <c r="BL181" i="5"/>
  <c r="AR181" i="5"/>
  <c r="X181" i="5"/>
  <c r="BJ179" i="5"/>
  <c r="V179" i="5"/>
  <c r="B179" i="5"/>
  <c r="CB177" i="5"/>
  <c r="BH177" i="5"/>
  <c r="AN177" i="5"/>
  <c r="T177" i="5"/>
  <c r="BZ175" i="5"/>
  <c r="AL175" i="5"/>
  <c r="BX173" i="5"/>
  <c r="BD173" i="5"/>
  <c r="AJ173" i="5"/>
  <c r="P173" i="5"/>
  <c r="H173" i="4" s="1"/>
  <c r="BB171" i="5"/>
  <c r="N171" i="5"/>
  <c r="F171" i="4" s="1"/>
  <c r="C170" i="5"/>
  <c r="BT169" i="5"/>
  <c r="AZ169" i="5"/>
  <c r="AF169" i="5"/>
  <c r="L169" i="5"/>
  <c r="D169" i="4" s="1"/>
  <c r="BR167" i="5"/>
  <c r="AD167" i="5"/>
  <c r="J167" i="5"/>
  <c r="CJ165" i="5"/>
  <c r="BP165" i="5"/>
  <c r="AV165" i="5"/>
  <c r="AB165" i="5"/>
  <c r="CH163" i="5"/>
  <c r="AT163" i="5"/>
  <c r="CF161" i="5"/>
  <c r="BL161" i="5"/>
  <c r="AR161" i="5"/>
  <c r="X161" i="5"/>
  <c r="BJ159" i="5"/>
  <c r="V159" i="5"/>
  <c r="B159" i="5"/>
  <c r="CB157" i="5"/>
  <c r="BH157" i="5"/>
  <c r="AN157" i="5"/>
  <c r="T157" i="5"/>
  <c r="BZ155" i="5"/>
  <c r="AL155" i="5"/>
  <c r="BX153" i="5"/>
  <c r="BD153" i="5"/>
  <c r="AJ153" i="5"/>
  <c r="P153" i="5"/>
  <c r="H153" i="4" s="1"/>
  <c r="BD193" i="6"/>
  <c r="BR162" i="6"/>
  <c r="AZ151" i="6"/>
  <c r="L141" i="6"/>
  <c r="C53" i="6"/>
  <c r="B34" i="6"/>
  <c r="BO5" i="6"/>
  <c r="BP5" i="6" s="1"/>
  <c r="AV364" i="5"/>
  <c r="BP360" i="5"/>
  <c r="BP359" i="5"/>
  <c r="T358" i="5"/>
  <c r="BB357" i="5"/>
  <c r="BB356" i="5"/>
  <c r="AN354" i="5"/>
  <c r="AN353" i="5"/>
  <c r="BH349" i="5"/>
  <c r="L348" i="5"/>
  <c r="D348" i="4" s="1"/>
  <c r="AT346" i="5"/>
  <c r="CB345" i="5"/>
  <c r="CB344" i="5"/>
  <c r="AF344" i="5"/>
  <c r="AF343" i="5"/>
  <c r="AZ339" i="5"/>
  <c r="CH338" i="5"/>
  <c r="CH337" i="5"/>
  <c r="AL336" i="5"/>
  <c r="BT335" i="5"/>
  <c r="BT334" i="5"/>
  <c r="J333" i="5"/>
  <c r="J332" i="5"/>
  <c r="C331" i="5"/>
  <c r="AR329" i="5"/>
  <c r="AR328" i="5"/>
  <c r="BZ327" i="5"/>
  <c r="P325" i="5"/>
  <c r="H325" i="4" s="1"/>
  <c r="BL324" i="5"/>
  <c r="B322" i="5"/>
  <c r="CF320" i="5"/>
  <c r="V318" i="5"/>
  <c r="BR317" i="5"/>
  <c r="BD314" i="5"/>
  <c r="AB311" i="5"/>
  <c r="BX310" i="5"/>
  <c r="AB310" i="5"/>
  <c r="BX309" i="5"/>
  <c r="N308" i="5"/>
  <c r="F308" i="4" s="1"/>
  <c r="BJ307" i="5"/>
  <c r="N307" i="5"/>
  <c r="F307" i="4" s="1"/>
  <c r="BJ306" i="5"/>
  <c r="BP300" i="5"/>
  <c r="T300" i="5"/>
  <c r="BP299" i="5"/>
  <c r="BB298" i="5"/>
  <c r="AN296" i="5"/>
  <c r="CJ295" i="5"/>
  <c r="BH291" i="5"/>
  <c r="L290" i="5"/>
  <c r="D290" i="4" s="1"/>
  <c r="AT289" i="5"/>
  <c r="AT288" i="5"/>
  <c r="AF286" i="5"/>
  <c r="CB285" i="5"/>
  <c r="AF285" i="5"/>
  <c r="BR283" i="5"/>
  <c r="BZ282" i="5"/>
  <c r="CH277" i="5"/>
  <c r="B275" i="5"/>
  <c r="N274" i="5"/>
  <c r="F274" i="4" s="1"/>
  <c r="CH271" i="5"/>
  <c r="AT271" i="5"/>
  <c r="N271" i="5"/>
  <c r="F271" i="4" s="1"/>
  <c r="AF270" i="5"/>
  <c r="N269" i="5"/>
  <c r="AL268" i="5"/>
  <c r="AF267" i="5"/>
  <c r="BH266" i="5"/>
  <c r="CJ265" i="5"/>
  <c r="AB264" i="5"/>
  <c r="V263" i="5"/>
  <c r="P262" i="5"/>
  <c r="H262" i="4" s="1"/>
  <c r="BZ261" i="5"/>
  <c r="AR261" i="5"/>
  <c r="BT260" i="5"/>
  <c r="BJ256" i="5"/>
  <c r="AB256" i="5"/>
  <c r="BD255" i="5"/>
  <c r="CF254" i="5"/>
  <c r="BZ253" i="5"/>
  <c r="AT251" i="5"/>
  <c r="L251" i="5"/>
  <c r="D251" i="4" s="1"/>
  <c r="AN250" i="5"/>
  <c r="BP249" i="5"/>
  <c r="BJ248" i="5"/>
  <c r="B247" i="5"/>
  <c r="AD246" i="5"/>
  <c r="X245" i="5"/>
  <c r="AZ244" i="5"/>
  <c r="CB243" i="5"/>
  <c r="AT243" i="5"/>
  <c r="AJ239" i="5"/>
  <c r="B239" i="5"/>
  <c r="BL238" i="5"/>
  <c r="AD238" i="5"/>
  <c r="C238" i="5"/>
  <c r="CH236" i="5"/>
  <c r="AZ236" i="5"/>
  <c r="CB235" i="5"/>
  <c r="BB235" i="5"/>
  <c r="AF233" i="5"/>
  <c r="BP231" i="5"/>
  <c r="AJ231" i="5"/>
  <c r="J231" i="5"/>
  <c r="BP230" i="5"/>
  <c r="CH228" i="5"/>
  <c r="BH228" i="5"/>
  <c r="AJ228" i="5"/>
  <c r="N228" i="5"/>
  <c r="F228" i="4" s="1"/>
  <c r="CB226" i="5"/>
  <c r="AJ226" i="5"/>
  <c r="N226" i="5"/>
  <c r="F226" i="4" s="1"/>
  <c r="CB224" i="5"/>
  <c r="AJ224" i="5"/>
  <c r="N224" i="5"/>
  <c r="F224" i="4" s="1"/>
  <c r="CB222" i="5"/>
  <c r="AJ222" i="5"/>
  <c r="N222" i="5"/>
  <c r="F222" i="4" s="1"/>
  <c r="CB220" i="5"/>
  <c r="AJ220" i="5"/>
  <c r="N220" i="5"/>
  <c r="F220" i="4" s="1"/>
  <c r="AJ218" i="5"/>
  <c r="N218" i="5"/>
  <c r="F218" i="4" s="1"/>
  <c r="BH216" i="5"/>
  <c r="AJ216" i="5"/>
  <c r="N216" i="5"/>
  <c r="F216" i="4" s="1"/>
  <c r="BH214" i="5"/>
  <c r="AL214" i="5"/>
  <c r="N214" i="5"/>
  <c r="F214" i="4" s="1"/>
  <c r="BH212" i="5"/>
  <c r="AL212" i="5"/>
  <c r="P212" i="5"/>
  <c r="H212" i="4" s="1"/>
  <c r="BH210" i="5"/>
  <c r="AL210" i="5"/>
  <c r="P210" i="5"/>
  <c r="H210" i="4" s="1"/>
  <c r="BH208" i="5"/>
  <c r="AN208" i="5"/>
  <c r="T208" i="5"/>
  <c r="BZ206" i="5"/>
  <c r="AL206" i="5"/>
  <c r="BX204" i="5"/>
  <c r="BD204" i="5"/>
  <c r="AJ204" i="5"/>
  <c r="P204" i="5"/>
  <c r="H204" i="4" s="1"/>
  <c r="BB202" i="5"/>
  <c r="N202" i="5"/>
  <c r="C201" i="5"/>
  <c r="BT200" i="5"/>
  <c r="AZ200" i="5"/>
  <c r="AF200" i="5"/>
  <c r="L200" i="5"/>
  <c r="D200" i="4" s="1"/>
  <c r="BR198" i="5"/>
  <c r="AD198" i="5"/>
  <c r="J198" i="5"/>
  <c r="CJ196" i="5"/>
  <c r="BP196" i="5"/>
  <c r="AV196" i="5"/>
  <c r="AB196" i="5"/>
  <c r="CH194" i="5"/>
  <c r="AT194" i="5"/>
  <c r="CF192" i="5"/>
  <c r="BL192" i="5"/>
  <c r="AR192" i="5"/>
  <c r="X192" i="5"/>
  <c r="BJ190" i="5"/>
  <c r="V190" i="5"/>
  <c r="B190" i="5"/>
  <c r="CB188" i="5"/>
  <c r="BH188" i="5"/>
  <c r="AN188" i="5"/>
  <c r="T188" i="5"/>
  <c r="BZ186" i="5"/>
  <c r="AL186" i="5"/>
  <c r="BX184" i="5"/>
  <c r="BD184" i="5"/>
  <c r="AJ184" i="5"/>
  <c r="P184" i="5"/>
  <c r="H184" i="4" s="1"/>
  <c r="BB182" i="5"/>
  <c r="N182" i="5"/>
  <c r="F182" i="4" s="1"/>
  <c r="C181" i="5"/>
  <c r="BT180" i="5"/>
  <c r="AZ180" i="5"/>
  <c r="AF180" i="5"/>
  <c r="L180" i="5"/>
  <c r="D180" i="4" s="1"/>
  <c r="BR178" i="5"/>
  <c r="AD178" i="5"/>
  <c r="J178" i="5"/>
  <c r="CJ176" i="5"/>
  <c r="BP176" i="5"/>
  <c r="AV176" i="5"/>
  <c r="AB176" i="5"/>
  <c r="CH174" i="5"/>
  <c r="AT174" i="5"/>
  <c r="CF172" i="5"/>
  <c r="BL172" i="5"/>
  <c r="AR172" i="5"/>
  <c r="X172" i="5"/>
  <c r="BJ170" i="5"/>
  <c r="V170" i="5"/>
  <c r="B170" i="5"/>
  <c r="CB168" i="5"/>
  <c r="BH168" i="5"/>
  <c r="AN168" i="5"/>
  <c r="T168" i="5"/>
  <c r="BZ166" i="5"/>
  <c r="AL166" i="5"/>
  <c r="BX164" i="5"/>
  <c r="BD164" i="5"/>
  <c r="AJ164" i="5"/>
  <c r="P164" i="5"/>
  <c r="H164" i="4" s="1"/>
  <c r="BB162" i="5"/>
  <c r="N162" i="5"/>
  <c r="F162" i="4" s="1"/>
  <c r="C161" i="5"/>
  <c r="BT160" i="5"/>
  <c r="AZ160" i="5"/>
  <c r="AF160" i="5"/>
  <c r="L160" i="5"/>
  <c r="D160" i="4" s="1"/>
  <c r="BR158" i="5"/>
  <c r="AD158" i="5"/>
  <c r="J158" i="5"/>
  <c r="CJ156" i="5"/>
  <c r="BP156" i="5"/>
  <c r="AV156" i="5"/>
  <c r="AB156" i="5"/>
  <c r="CH154" i="5"/>
  <c r="AT154" i="5"/>
  <c r="CF152" i="5"/>
  <c r="BL152" i="5"/>
  <c r="AR152" i="5"/>
  <c r="CF192" i="6"/>
  <c r="BZ150" i="6"/>
  <c r="BR133" i="6"/>
  <c r="B70" i="6"/>
  <c r="B53" i="6"/>
  <c r="S5" i="6"/>
  <c r="T5" i="6" s="1"/>
  <c r="AN363" i="5"/>
  <c r="CJ362" i="5"/>
  <c r="AN362" i="5"/>
  <c r="BH358" i="5"/>
  <c r="L357" i="5"/>
  <c r="L356" i="5"/>
  <c r="D356" i="4" s="1"/>
  <c r="AT355" i="5"/>
  <c r="CB354" i="5"/>
  <c r="CB353" i="5"/>
  <c r="AF352" i="5"/>
  <c r="AZ348" i="5"/>
  <c r="CH346" i="5"/>
  <c r="AL345" i="5"/>
  <c r="BT344" i="5"/>
  <c r="BT343" i="5"/>
  <c r="X342" i="5"/>
  <c r="J341" i="5"/>
  <c r="C340" i="5"/>
  <c r="AR338" i="5"/>
  <c r="AR337" i="5"/>
  <c r="BZ336" i="5"/>
  <c r="AD335" i="5"/>
  <c r="P334" i="5"/>
  <c r="H334" i="4" s="1"/>
  <c r="BL333" i="5"/>
  <c r="B331" i="5"/>
  <c r="CF329" i="5"/>
  <c r="CF328" i="5"/>
  <c r="AJ328" i="5"/>
  <c r="V327" i="5"/>
  <c r="BR326" i="5"/>
  <c r="V326" i="5"/>
  <c r="BD323" i="5"/>
  <c r="AB320" i="5"/>
  <c r="BX319" i="5"/>
  <c r="AB319" i="5"/>
  <c r="BX318" i="5"/>
  <c r="N317" i="5"/>
  <c r="F317" i="4" s="1"/>
  <c r="BJ316" i="5"/>
  <c r="N316" i="5"/>
  <c r="F316" i="4" s="1"/>
  <c r="BJ315" i="5"/>
  <c r="T309" i="5"/>
  <c r="BP308" i="5"/>
  <c r="AN305" i="5"/>
  <c r="CJ304" i="5"/>
  <c r="AN304" i="5"/>
  <c r="L299" i="5"/>
  <c r="D299" i="4" s="1"/>
  <c r="AT298" i="5"/>
  <c r="AT297" i="5"/>
  <c r="AF295" i="5"/>
  <c r="CB294" i="5"/>
  <c r="AF294" i="5"/>
  <c r="CB293" i="5"/>
  <c r="AZ290" i="5"/>
  <c r="AL287" i="5"/>
  <c r="CH286" i="5"/>
  <c r="BT285" i="5"/>
  <c r="AF283" i="5"/>
  <c r="BT282" i="5"/>
  <c r="AN282" i="5"/>
  <c r="CB281" i="5"/>
  <c r="AV281" i="5"/>
  <c r="CJ280" i="5"/>
  <c r="BD280" i="5"/>
  <c r="J280" i="5"/>
  <c r="AL278" i="5"/>
  <c r="BJ276" i="5"/>
  <c r="T276" i="5"/>
  <c r="AF275" i="5"/>
  <c r="AR274" i="5"/>
  <c r="B274" i="5"/>
  <c r="BH273" i="5"/>
  <c r="P273" i="5"/>
  <c r="H273" i="4" s="1"/>
  <c r="BT272" i="5"/>
  <c r="AD272" i="5"/>
  <c r="L271" i="5"/>
  <c r="D271" i="4" s="1"/>
  <c r="CB269" i="5"/>
  <c r="C268" i="5"/>
  <c r="AF266" i="5"/>
  <c r="BH265" i="5"/>
  <c r="CJ264" i="5"/>
  <c r="BB264" i="5"/>
  <c r="T264" i="5"/>
  <c r="AV263" i="5"/>
  <c r="BX262" i="5"/>
  <c r="P261" i="5"/>
  <c r="H261" i="4" s="1"/>
  <c r="AR260" i="5"/>
  <c r="J260" i="5"/>
  <c r="AL259" i="5"/>
  <c r="AF258" i="5"/>
  <c r="BH257" i="5"/>
  <c r="CJ256" i="5"/>
  <c r="V254" i="5"/>
  <c r="P253" i="5"/>
  <c r="H253" i="4" s="1"/>
  <c r="BZ252" i="5"/>
  <c r="AR252" i="5"/>
  <c r="BT251" i="5"/>
  <c r="BJ247" i="5"/>
  <c r="AB247" i="5"/>
  <c r="BD246" i="5"/>
  <c r="V246" i="5"/>
  <c r="CF245" i="5"/>
  <c r="BZ244" i="5"/>
  <c r="AT242" i="5"/>
  <c r="L242" i="5"/>
  <c r="D242" i="4" s="1"/>
  <c r="AN241" i="5"/>
  <c r="BP240" i="5"/>
  <c r="BJ239" i="5"/>
  <c r="B238" i="5"/>
  <c r="X236" i="5"/>
  <c r="CF234" i="5"/>
  <c r="CJ232" i="5"/>
  <c r="BJ232" i="5"/>
  <c r="AJ232" i="5"/>
  <c r="P230" i="5"/>
  <c r="H230" i="4" s="1"/>
  <c r="CF228" i="5"/>
  <c r="BZ227" i="5"/>
  <c r="BD227" i="5"/>
  <c r="L227" i="5"/>
  <c r="CB225" i="5"/>
  <c r="BD225" i="5"/>
  <c r="L225" i="5"/>
  <c r="D225" i="4" s="1"/>
  <c r="CB223" i="5"/>
  <c r="L223" i="5"/>
  <c r="D223" i="4" s="1"/>
  <c r="CB221" i="5"/>
  <c r="AJ221" i="5"/>
  <c r="L221" i="5"/>
  <c r="D221" i="4" s="1"/>
  <c r="CB219" i="5"/>
  <c r="AJ219" i="5"/>
  <c r="N219" i="5"/>
  <c r="CB217" i="5"/>
  <c r="AJ217" i="5"/>
  <c r="N217" i="5"/>
  <c r="F217" i="4" s="1"/>
  <c r="CB215" i="5"/>
  <c r="AJ215" i="5"/>
  <c r="N215" i="5"/>
  <c r="CB213" i="5"/>
  <c r="AJ213" i="5"/>
  <c r="N213" i="5"/>
  <c r="CB211" i="5"/>
  <c r="AJ211" i="5"/>
  <c r="N211" i="5"/>
  <c r="CB209" i="5"/>
  <c r="AJ209" i="5"/>
  <c r="N209" i="5"/>
  <c r="CJ207" i="5"/>
  <c r="BP207" i="5"/>
  <c r="AV207" i="5"/>
  <c r="AB207" i="5"/>
  <c r="CH205" i="5"/>
  <c r="AT205" i="5"/>
  <c r="CF203" i="5"/>
  <c r="BL203" i="5"/>
  <c r="AR203" i="5"/>
  <c r="X203" i="5"/>
  <c r="BJ201" i="5"/>
  <c r="V201" i="5"/>
  <c r="B201" i="5"/>
  <c r="CB199" i="5"/>
  <c r="BH199" i="5"/>
  <c r="AN199" i="5"/>
  <c r="T199" i="5"/>
  <c r="BZ197" i="5"/>
  <c r="AL197" i="5"/>
  <c r="BX195" i="5"/>
  <c r="BD195" i="5"/>
  <c r="AJ195" i="5"/>
  <c r="P195" i="5"/>
  <c r="H195" i="4" s="1"/>
  <c r="BB193" i="5"/>
  <c r="N193" i="5"/>
  <c r="F193" i="4" s="1"/>
  <c r="C192" i="5"/>
  <c r="BT191" i="5"/>
  <c r="AZ191" i="5"/>
  <c r="AF191" i="5"/>
  <c r="L191" i="5"/>
  <c r="D191" i="4" s="1"/>
  <c r="BR189" i="5"/>
  <c r="AD189" i="5"/>
  <c r="J189" i="5"/>
  <c r="CJ187" i="5"/>
  <c r="BP187" i="5"/>
  <c r="AV187" i="5"/>
  <c r="AB187" i="5"/>
  <c r="CH185" i="5"/>
  <c r="AT185" i="5"/>
  <c r="CF183" i="5"/>
  <c r="BL183" i="5"/>
  <c r="AR183" i="5"/>
  <c r="X183" i="5"/>
  <c r="BJ181" i="5"/>
  <c r="V181" i="5"/>
  <c r="B181" i="5"/>
  <c r="CB179" i="5"/>
  <c r="BH179" i="5"/>
  <c r="AN179" i="5"/>
  <c r="T179" i="5"/>
  <c r="BZ177" i="5"/>
  <c r="AL177" i="5"/>
  <c r="BX175" i="5"/>
  <c r="BD175" i="5"/>
  <c r="AJ175" i="5"/>
  <c r="P175" i="5"/>
  <c r="H175" i="4" s="1"/>
  <c r="BB173" i="5"/>
  <c r="N173" i="5"/>
  <c r="C172" i="5"/>
  <c r="BT171" i="5"/>
  <c r="AZ171" i="5"/>
  <c r="AF171" i="5"/>
  <c r="L171" i="5"/>
  <c r="BR169" i="5"/>
  <c r="AD169" i="5"/>
  <c r="J169" i="5"/>
  <c r="CJ167" i="5"/>
  <c r="BP167" i="5"/>
  <c r="AV167" i="5"/>
  <c r="AB167" i="5"/>
  <c r="CH165" i="5"/>
  <c r="AT165" i="5"/>
  <c r="CF163" i="5"/>
  <c r="BL163" i="5"/>
  <c r="AR163" i="5"/>
  <c r="X163" i="5"/>
  <c r="BJ161" i="5"/>
  <c r="V161" i="5"/>
  <c r="B161" i="5"/>
  <c r="AN179" i="6"/>
  <c r="AD125" i="6"/>
  <c r="C31" i="6"/>
  <c r="C29" i="6"/>
  <c r="B11" i="6"/>
  <c r="AT364" i="5"/>
  <c r="CB362" i="5"/>
  <c r="AF361" i="5"/>
  <c r="AZ357" i="5"/>
  <c r="AZ356" i="5"/>
  <c r="CH355" i="5"/>
  <c r="AL354" i="5"/>
  <c r="BT352" i="5"/>
  <c r="X351" i="5"/>
  <c r="C349" i="5"/>
  <c r="AR347" i="5"/>
  <c r="AR346" i="5"/>
  <c r="BZ345" i="5"/>
  <c r="AD344" i="5"/>
  <c r="AD343" i="5"/>
  <c r="BL342" i="5"/>
  <c r="B340" i="5"/>
  <c r="CF338" i="5"/>
  <c r="CF337" i="5"/>
  <c r="AJ336" i="5"/>
  <c r="BR335" i="5"/>
  <c r="V335" i="5"/>
  <c r="BR334" i="5"/>
  <c r="BD332" i="5"/>
  <c r="BX328" i="5"/>
  <c r="AB328" i="5"/>
  <c r="BX327" i="5"/>
  <c r="N326" i="5"/>
  <c r="BJ325" i="5"/>
  <c r="N325" i="5"/>
  <c r="F325" i="4" s="1"/>
  <c r="BJ324" i="5"/>
  <c r="AV322" i="5"/>
  <c r="T318" i="5"/>
  <c r="BP317" i="5"/>
  <c r="AN314" i="5"/>
  <c r="CJ313" i="5"/>
  <c r="AN313" i="5"/>
  <c r="CJ312" i="5"/>
  <c r="L308" i="5"/>
  <c r="AT306" i="5"/>
  <c r="AF304" i="5"/>
  <c r="CB303" i="5"/>
  <c r="AF303" i="5"/>
  <c r="CB302" i="5"/>
  <c r="AZ299" i="5"/>
  <c r="AL296" i="5"/>
  <c r="CH295" i="5"/>
  <c r="X293" i="5"/>
  <c r="J290" i="5"/>
  <c r="AR289" i="5"/>
  <c r="C289" i="5"/>
  <c r="AR288" i="5"/>
  <c r="AD286" i="5"/>
  <c r="BL284" i="5"/>
  <c r="AR280" i="5"/>
  <c r="BD279" i="5"/>
  <c r="BP278" i="5"/>
  <c r="CF277" i="5"/>
  <c r="BZ274" i="5"/>
  <c r="CF271" i="5"/>
  <c r="AR271" i="5"/>
  <c r="BH270" i="5"/>
  <c r="AD270" i="5"/>
  <c r="L269" i="5"/>
  <c r="D269" i="4" s="1"/>
  <c r="AJ268" i="5"/>
  <c r="B268" i="5"/>
  <c r="BL267" i="5"/>
  <c r="AD267" i="5"/>
  <c r="C267" i="5"/>
  <c r="CH265" i="5"/>
  <c r="CB264" i="5"/>
  <c r="T263" i="5"/>
  <c r="AV262" i="5"/>
  <c r="N262" i="5"/>
  <c r="BX261" i="5"/>
  <c r="BR260" i="5"/>
  <c r="AJ260" i="5"/>
  <c r="BL259" i="5"/>
  <c r="C259" i="5"/>
  <c r="AF257" i="5"/>
  <c r="BH256" i="5"/>
  <c r="BB255" i="5"/>
  <c r="T255" i="5"/>
  <c r="AV254" i="5"/>
  <c r="BX253" i="5"/>
  <c r="P252" i="5"/>
  <c r="H252" i="4" s="1"/>
  <c r="J251" i="5"/>
  <c r="AL250" i="5"/>
  <c r="AF249" i="5"/>
  <c r="BH248" i="5"/>
  <c r="CJ247" i="5"/>
  <c r="V245" i="5"/>
  <c r="P244" i="5"/>
  <c r="H244" i="4" s="1"/>
  <c r="BZ243" i="5"/>
  <c r="AR243" i="5"/>
  <c r="BT242" i="5"/>
  <c r="AL242" i="5"/>
  <c r="BJ238" i="5"/>
  <c r="AB238" i="5"/>
  <c r="BD237" i="5"/>
  <c r="V237" i="5"/>
  <c r="CF236" i="5"/>
  <c r="BZ235" i="5"/>
  <c r="AZ235" i="5"/>
  <c r="T235" i="5"/>
  <c r="AZ234" i="5"/>
  <c r="CJ233" i="5"/>
  <c r="BD233" i="5"/>
  <c r="AD233" i="5"/>
  <c r="AD232" i="5"/>
  <c r="C232" i="5"/>
  <c r="AN230" i="5"/>
  <c r="X229" i="5"/>
  <c r="L228" i="5"/>
  <c r="BZ226" i="5"/>
  <c r="BD226" i="5"/>
  <c r="L226" i="5"/>
  <c r="BZ224" i="5"/>
  <c r="BD224" i="5"/>
  <c r="L224" i="5"/>
  <c r="D224" i="4" s="1"/>
  <c r="BZ222" i="5"/>
  <c r="BD222" i="5"/>
  <c r="L222" i="5"/>
  <c r="D222" i="4" s="1"/>
  <c r="BZ220" i="5"/>
  <c r="BD220" i="5"/>
  <c r="L220" i="5"/>
  <c r="BZ218" i="5"/>
  <c r="BD218" i="5"/>
  <c r="L218" i="5"/>
  <c r="D218" i="4" s="1"/>
  <c r="CB216" i="5"/>
  <c r="BD216" i="5"/>
  <c r="L216" i="5"/>
  <c r="CB214" i="5"/>
  <c r="L214" i="5"/>
  <c r="CB212" i="5"/>
  <c r="AJ212" i="5"/>
  <c r="L212" i="5"/>
  <c r="D212" i="4" s="1"/>
  <c r="CB210" i="5"/>
  <c r="AJ210" i="5"/>
  <c r="N210" i="5"/>
  <c r="F210" i="4" s="1"/>
  <c r="CB208" i="5"/>
  <c r="AL208" i="5"/>
  <c r="BX206" i="5"/>
  <c r="BD206" i="5"/>
  <c r="AJ206" i="5"/>
  <c r="P206" i="5"/>
  <c r="H206" i="4" s="1"/>
  <c r="BB204" i="5"/>
  <c r="N204" i="5"/>
  <c r="C203" i="5"/>
  <c r="BT202" i="5"/>
  <c r="AZ202" i="5"/>
  <c r="AF202" i="5"/>
  <c r="L202" i="5"/>
  <c r="D202" i="4" s="1"/>
  <c r="BR200" i="5"/>
  <c r="AD200" i="5"/>
  <c r="J200" i="5"/>
  <c r="CJ198" i="5"/>
  <c r="BP198" i="5"/>
  <c r="AV198" i="5"/>
  <c r="AB198" i="5"/>
  <c r="CH196" i="5"/>
  <c r="AT196" i="5"/>
  <c r="CF194" i="5"/>
  <c r="BL194" i="5"/>
  <c r="AR194" i="5"/>
  <c r="X194" i="5"/>
  <c r="BJ192" i="5"/>
  <c r="V192" i="5"/>
  <c r="B192" i="5"/>
  <c r="CB190" i="5"/>
  <c r="BH190" i="5"/>
  <c r="AN190" i="5"/>
  <c r="T190" i="5"/>
  <c r="BZ188" i="5"/>
  <c r="AL188" i="5"/>
  <c r="BX186" i="5"/>
  <c r="BD186" i="5"/>
  <c r="AJ186" i="5"/>
  <c r="P186" i="5"/>
  <c r="H186" i="4" s="1"/>
  <c r="BB184" i="5"/>
  <c r="N184" i="5"/>
  <c r="F184" i="4" s="1"/>
  <c r="C183" i="5"/>
  <c r="BT182" i="5"/>
  <c r="AZ182" i="5"/>
  <c r="AF182" i="5"/>
  <c r="L182" i="5"/>
  <c r="D182" i="4" s="1"/>
  <c r="BR180" i="5"/>
  <c r="AD180" i="5"/>
  <c r="J180" i="5"/>
  <c r="CJ178" i="5"/>
  <c r="BP178" i="5"/>
  <c r="AV178" i="5"/>
  <c r="AB178" i="5"/>
  <c r="CH176" i="5"/>
  <c r="AT176" i="5"/>
  <c r="CF174" i="5"/>
  <c r="BL174" i="5"/>
  <c r="AR174" i="5"/>
  <c r="X174" i="5"/>
  <c r="BJ172" i="5"/>
  <c r="V172" i="5"/>
  <c r="B172" i="5"/>
  <c r="CB170" i="5"/>
  <c r="BH170" i="5"/>
  <c r="AN170" i="5"/>
  <c r="T170" i="5"/>
  <c r="BZ168" i="5"/>
  <c r="AL168" i="5"/>
  <c r="BX166" i="5"/>
  <c r="BD166" i="5"/>
  <c r="AJ166" i="5"/>
  <c r="P166" i="5"/>
  <c r="H166" i="4" s="1"/>
  <c r="BB164" i="5"/>
  <c r="N164" i="5"/>
  <c r="F164" i="4" s="1"/>
  <c r="C163" i="5"/>
  <c r="BT162" i="5"/>
  <c r="AZ162" i="5"/>
  <c r="AF162" i="5"/>
  <c r="L162" i="5"/>
  <c r="BR160" i="5"/>
  <c r="AD160" i="5"/>
  <c r="J160" i="5"/>
  <c r="CJ158" i="5"/>
  <c r="BP158" i="5"/>
  <c r="AV158" i="5"/>
  <c r="AB158" i="5"/>
  <c r="CH156" i="5"/>
  <c r="AT156" i="5"/>
  <c r="AB192" i="6"/>
  <c r="T160" i="6"/>
  <c r="B32" i="6"/>
  <c r="B31" i="6"/>
  <c r="B29" i="6"/>
  <c r="AL363" i="5"/>
  <c r="AL362" i="5"/>
  <c r="BT361" i="5"/>
  <c r="X360" i="5"/>
  <c r="C357" i="5"/>
  <c r="AR356" i="5"/>
  <c r="AR355" i="5"/>
  <c r="BZ354" i="5"/>
  <c r="AD353" i="5"/>
  <c r="AD352" i="5"/>
  <c r="BL351" i="5"/>
  <c r="B349" i="5"/>
  <c r="CF347" i="5"/>
  <c r="CF346" i="5"/>
  <c r="AJ345" i="5"/>
  <c r="BR344" i="5"/>
  <c r="BR343" i="5"/>
  <c r="BD341" i="5"/>
  <c r="BD340" i="5"/>
  <c r="BX336" i="5"/>
  <c r="BJ334" i="5"/>
  <c r="N334" i="5"/>
  <c r="F334" i="4" s="1"/>
  <c r="BJ333" i="5"/>
  <c r="AV331" i="5"/>
  <c r="AV330" i="5"/>
  <c r="T327" i="5"/>
  <c r="BP326" i="5"/>
  <c r="BB323" i="5"/>
  <c r="CJ322" i="5"/>
  <c r="AN322" i="5"/>
  <c r="CJ321" i="5"/>
  <c r="L317" i="5"/>
  <c r="BH316" i="5"/>
  <c r="L316" i="5"/>
  <c r="D316" i="4" s="1"/>
  <c r="AT315" i="5"/>
  <c r="CB312" i="5"/>
  <c r="AF312" i="5"/>
  <c r="CB311" i="5"/>
  <c r="AZ308" i="5"/>
  <c r="AL305" i="5"/>
  <c r="CH304" i="5"/>
  <c r="X302" i="5"/>
  <c r="J299" i="5"/>
  <c r="AR298" i="5"/>
  <c r="C298" i="5"/>
  <c r="AR297" i="5"/>
  <c r="C297" i="5"/>
  <c r="AD295" i="5"/>
  <c r="AD294" i="5"/>
  <c r="BL293" i="5"/>
  <c r="P292" i="5"/>
  <c r="H292" i="4" s="1"/>
  <c r="B289" i="5"/>
  <c r="AJ288" i="5"/>
  <c r="AJ287" i="5"/>
  <c r="BR286" i="5"/>
  <c r="V285" i="5"/>
  <c r="X284" i="5"/>
  <c r="BJ283" i="5"/>
  <c r="AD283" i="5"/>
  <c r="BR282" i="5"/>
  <c r="AL282" i="5"/>
  <c r="BZ281" i="5"/>
  <c r="CH280" i="5"/>
  <c r="V279" i="5"/>
  <c r="AJ278" i="5"/>
  <c r="AV277" i="5"/>
  <c r="BH276" i="5"/>
  <c r="AD275" i="5"/>
  <c r="BD273" i="5"/>
  <c r="L273" i="5"/>
  <c r="D273" i="4" s="1"/>
  <c r="BR272" i="5"/>
  <c r="AB272" i="5"/>
  <c r="J271" i="5"/>
  <c r="BZ269" i="5"/>
  <c r="AN269" i="5"/>
  <c r="J269" i="5"/>
  <c r="BL268" i="5"/>
  <c r="B267" i="5"/>
  <c r="AD266" i="5"/>
  <c r="X265" i="5"/>
  <c r="AZ264" i="5"/>
  <c r="CB263" i="5"/>
  <c r="AT263" i="5"/>
  <c r="AJ259" i="5"/>
  <c r="B259" i="5"/>
  <c r="BL258" i="5"/>
  <c r="AD258" i="5"/>
  <c r="C258" i="5"/>
  <c r="CH256" i="5"/>
  <c r="AZ256" i="5"/>
  <c r="CB255" i="5"/>
  <c r="T254" i="5"/>
  <c r="AV253" i="5"/>
  <c r="N253" i="5"/>
  <c r="BX252" i="5"/>
  <c r="BR251" i="5"/>
  <c r="AJ251" i="5"/>
  <c r="BL250" i="5"/>
  <c r="C250" i="5"/>
  <c r="AF248" i="5"/>
  <c r="BB246" i="5"/>
  <c r="T246" i="5"/>
  <c r="AV245" i="5"/>
  <c r="BX244" i="5"/>
  <c r="J242" i="5"/>
  <c r="AL241" i="5"/>
  <c r="AF240" i="5"/>
  <c r="BH239" i="5"/>
  <c r="CJ238" i="5"/>
  <c r="BB238" i="5"/>
  <c r="V236" i="5"/>
  <c r="X234" i="5"/>
  <c r="CH232" i="5"/>
  <c r="BH232" i="5"/>
  <c r="AB232" i="5"/>
  <c r="B232" i="5"/>
  <c r="BL230" i="5"/>
  <c r="N230" i="5"/>
  <c r="F230" i="4" s="1"/>
  <c r="AV229" i="5"/>
  <c r="BX227" i="5"/>
  <c r="BB227" i="5"/>
  <c r="AF227" i="5"/>
  <c r="J227" i="5"/>
  <c r="BX225" i="5"/>
  <c r="BB225" i="5"/>
  <c r="AF225" i="5"/>
  <c r="J225" i="5"/>
  <c r="BZ223" i="5"/>
  <c r="BB223" i="5"/>
  <c r="AF223" i="5"/>
  <c r="J223" i="5"/>
  <c r="BZ221" i="5"/>
  <c r="BD221" i="5"/>
  <c r="AF221" i="5"/>
  <c r="J221" i="5"/>
  <c r="BZ219" i="5"/>
  <c r="BD219" i="5"/>
  <c r="J219" i="5"/>
  <c r="BZ217" i="5"/>
  <c r="BD217" i="5"/>
  <c r="L217" i="5"/>
  <c r="D217" i="4" s="1"/>
  <c r="BZ215" i="5"/>
  <c r="BD215" i="5"/>
  <c r="L215" i="5"/>
  <c r="D215" i="4" s="1"/>
  <c r="BZ213" i="5"/>
  <c r="BD213" i="5"/>
  <c r="L213" i="5"/>
  <c r="BZ211" i="5"/>
  <c r="BD211" i="5"/>
  <c r="L211" i="5"/>
  <c r="D211" i="4" s="1"/>
  <c r="BZ209" i="5"/>
  <c r="BD209" i="5"/>
  <c r="L209" i="5"/>
  <c r="D209" i="4" s="1"/>
  <c r="CH207" i="5"/>
  <c r="AT207" i="5"/>
  <c r="CF205" i="5"/>
  <c r="BL205" i="5"/>
  <c r="AR205" i="5"/>
  <c r="X205" i="5"/>
  <c r="BJ203" i="5"/>
  <c r="V203" i="5"/>
  <c r="B203" i="5"/>
  <c r="CB201" i="5"/>
  <c r="BH201" i="5"/>
  <c r="AN201" i="5"/>
  <c r="T201" i="5"/>
  <c r="BZ199" i="5"/>
  <c r="AL199" i="5"/>
  <c r="BX197" i="5"/>
  <c r="BD197" i="5"/>
  <c r="AJ197" i="5"/>
  <c r="P197" i="5"/>
  <c r="H197" i="4" s="1"/>
  <c r="BB195" i="5"/>
  <c r="N195" i="5"/>
  <c r="F195" i="4" s="1"/>
  <c r="C194" i="5"/>
  <c r="BT193" i="5"/>
  <c r="AZ193" i="5"/>
  <c r="AF193" i="5"/>
  <c r="L193" i="5"/>
  <c r="BR191" i="5"/>
  <c r="AD191" i="5"/>
  <c r="J191" i="5"/>
  <c r="CJ189" i="5"/>
  <c r="BP189" i="5"/>
  <c r="AV189" i="5"/>
  <c r="AB189" i="5"/>
  <c r="CH187" i="5"/>
  <c r="AT187" i="5"/>
  <c r="CF185" i="5"/>
  <c r="BL185" i="5"/>
  <c r="AR185" i="5"/>
  <c r="X185" i="5"/>
  <c r="BJ183" i="5"/>
  <c r="V183" i="5"/>
  <c r="B183" i="5"/>
  <c r="CB181" i="5"/>
  <c r="BH181" i="5"/>
  <c r="AN181" i="5"/>
  <c r="T181" i="5"/>
  <c r="BZ179" i="5"/>
  <c r="AL179" i="5"/>
  <c r="BX177" i="5"/>
  <c r="BD177" i="5"/>
  <c r="AJ177" i="5"/>
  <c r="P177" i="5"/>
  <c r="H177" i="4" s="1"/>
  <c r="BB175" i="5"/>
  <c r="N175" i="5"/>
  <c r="F175" i="4" s="1"/>
  <c r="C174" i="5"/>
  <c r="BT173" i="5"/>
  <c r="AZ173" i="5"/>
  <c r="AF173" i="5"/>
  <c r="L173" i="5"/>
  <c r="BR171" i="5"/>
  <c r="AD171" i="5"/>
  <c r="J171" i="5"/>
  <c r="CJ169" i="5"/>
  <c r="BP169" i="5"/>
  <c r="AV169" i="5"/>
  <c r="AB169" i="5"/>
  <c r="CH167" i="5"/>
  <c r="AT167" i="5"/>
  <c r="CF165" i="5"/>
  <c r="BL165" i="5"/>
  <c r="AR165" i="5"/>
  <c r="X165" i="5"/>
  <c r="BJ163" i="5"/>
  <c r="V163" i="5"/>
  <c r="B163" i="5"/>
  <c r="B240" i="6"/>
  <c r="BP207" i="6"/>
  <c r="AN173" i="6"/>
  <c r="V149" i="6"/>
  <c r="L139" i="6"/>
  <c r="CJ364" i="5"/>
  <c r="AR364" i="5"/>
  <c r="BZ363" i="5"/>
  <c r="BZ362" i="5"/>
  <c r="AD362" i="5"/>
  <c r="AD361" i="5"/>
  <c r="BL360" i="5"/>
  <c r="P359" i="5"/>
  <c r="H359" i="4" s="1"/>
  <c r="B358" i="5"/>
  <c r="CF356" i="5"/>
  <c r="CF355" i="5"/>
  <c r="AJ354" i="5"/>
  <c r="BR353" i="5"/>
  <c r="BR352" i="5"/>
  <c r="BD350" i="5"/>
  <c r="BD349" i="5"/>
  <c r="BX345" i="5"/>
  <c r="N343" i="5"/>
  <c r="F343" i="4" s="1"/>
  <c r="BJ342" i="5"/>
  <c r="AV340" i="5"/>
  <c r="AV339" i="5"/>
  <c r="T336" i="5"/>
  <c r="BP335" i="5"/>
  <c r="BB332" i="5"/>
  <c r="CJ331" i="5"/>
  <c r="CJ330" i="5"/>
  <c r="L326" i="5"/>
  <c r="D326" i="4" s="1"/>
  <c r="BH325" i="5"/>
  <c r="L325" i="5"/>
  <c r="D325" i="4" s="1"/>
  <c r="BH324" i="5"/>
  <c r="AF321" i="5"/>
  <c r="CB320" i="5"/>
  <c r="AZ316" i="5"/>
  <c r="AL314" i="5"/>
  <c r="CH313" i="5"/>
  <c r="X311" i="5"/>
  <c r="BT310" i="5"/>
  <c r="J308" i="5"/>
  <c r="AR307" i="5"/>
  <c r="C307" i="5"/>
  <c r="AR306" i="5"/>
  <c r="C306" i="5"/>
  <c r="AD304" i="5"/>
  <c r="BZ303" i="5"/>
  <c r="AD303" i="5"/>
  <c r="BL302" i="5"/>
  <c r="P301" i="5"/>
  <c r="H301" i="4" s="1"/>
  <c r="P300" i="5"/>
  <c r="H300" i="4" s="1"/>
  <c r="B298" i="5"/>
  <c r="CF296" i="5"/>
  <c r="AJ296" i="5"/>
  <c r="BR295" i="5"/>
  <c r="BR294" i="5"/>
  <c r="V294" i="5"/>
  <c r="V293" i="5"/>
  <c r="BD292" i="5"/>
  <c r="BX288" i="5"/>
  <c r="BX287" i="5"/>
  <c r="AB286" i="5"/>
  <c r="BJ285" i="5"/>
  <c r="BJ284" i="5"/>
  <c r="BB279" i="5"/>
  <c r="CB277" i="5"/>
  <c r="AZ276" i="5"/>
  <c r="BL275" i="5"/>
  <c r="BX274" i="5"/>
  <c r="CJ273" i="5"/>
  <c r="B271" i="5"/>
  <c r="BJ267" i="5"/>
  <c r="AB267" i="5"/>
  <c r="BD266" i="5"/>
  <c r="V266" i="5"/>
  <c r="CF265" i="5"/>
  <c r="BZ264" i="5"/>
  <c r="AT262" i="5"/>
  <c r="L262" i="5"/>
  <c r="D262" i="4" s="1"/>
  <c r="AN261" i="5"/>
  <c r="BP260" i="5"/>
  <c r="BJ259" i="5"/>
  <c r="B258" i="5"/>
  <c r="X256" i="5"/>
  <c r="AZ255" i="5"/>
  <c r="CB254" i="5"/>
  <c r="AT254" i="5"/>
  <c r="BP252" i="5"/>
  <c r="AJ250" i="5"/>
  <c r="B250" i="5"/>
  <c r="BL249" i="5"/>
  <c r="AD249" i="5"/>
  <c r="C249" i="5"/>
  <c r="X248" i="5"/>
  <c r="CH247" i="5"/>
  <c r="AZ247" i="5"/>
  <c r="CB246" i="5"/>
  <c r="T245" i="5"/>
  <c r="AV244" i="5"/>
  <c r="N244" i="5"/>
  <c r="BR242" i="5"/>
  <c r="AJ242" i="5"/>
  <c r="BL241" i="5"/>
  <c r="C241" i="5"/>
  <c r="BB237" i="5"/>
  <c r="T237" i="5"/>
  <c r="AV236" i="5"/>
  <c r="BX235" i="5"/>
  <c r="BB233" i="5"/>
  <c r="AB233" i="5"/>
  <c r="AF231" i="5"/>
  <c r="AL230" i="5"/>
  <c r="J230" i="5"/>
  <c r="BT229" i="5"/>
  <c r="BD228" i="5"/>
  <c r="AF228" i="5"/>
  <c r="BX226" i="5"/>
  <c r="BB226" i="5"/>
  <c r="AF226" i="5"/>
  <c r="J226" i="5"/>
  <c r="BX224" i="5"/>
  <c r="BB224" i="5"/>
  <c r="AF224" i="5"/>
  <c r="J224" i="5"/>
  <c r="BX222" i="5"/>
  <c r="BB222" i="5"/>
  <c r="AF222" i="5"/>
  <c r="J222" i="5"/>
  <c r="BX220" i="5"/>
  <c r="BB220" i="5"/>
  <c r="AF220" i="5"/>
  <c r="J220" i="5"/>
  <c r="BX218" i="5"/>
  <c r="BB218" i="5"/>
  <c r="AF218" i="5"/>
  <c r="J218" i="5"/>
  <c r="BX216" i="5"/>
  <c r="BB216" i="5"/>
  <c r="AF216" i="5"/>
  <c r="J216" i="5"/>
  <c r="BZ214" i="5"/>
  <c r="BB214" i="5"/>
  <c r="AF214" i="5"/>
  <c r="J214" i="5"/>
  <c r="BZ212" i="5"/>
  <c r="BD212" i="5"/>
  <c r="AF212" i="5"/>
  <c r="J212" i="5"/>
  <c r="BZ210" i="5"/>
  <c r="BD210" i="5"/>
  <c r="J210" i="5"/>
  <c r="BZ208" i="5"/>
  <c r="BD208" i="5"/>
  <c r="AJ208" i="5"/>
  <c r="P208" i="5"/>
  <c r="H208" i="4" s="1"/>
  <c r="BB206" i="5"/>
  <c r="N206" i="5"/>
  <c r="F206" i="4" s="1"/>
  <c r="C205" i="5"/>
  <c r="BT204" i="5"/>
  <c r="AZ204" i="5"/>
  <c r="AF204" i="5"/>
  <c r="L204" i="5"/>
  <c r="BR202" i="5"/>
  <c r="AD202" i="5"/>
  <c r="J202" i="5"/>
  <c r="CJ200" i="5"/>
  <c r="BP200" i="5"/>
  <c r="AV200" i="5"/>
  <c r="AB200" i="5"/>
  <c r="CH198" i="5"/>
  <c r="AT198" i="5"/>
  <c r="CF196" i="5"/>
  <c r="BL196" i="5"/>
  <c r="AR196" i="5"/>
  <c r="X196" i="5"/>
  <c r="BJ194" i="5"/>
  <c r="V194" i="5"/>
  <c r="B194" i="5"/>
  <c r="CB192" i="5"/>
  <c r="BH192" i="5"/>
  <c r="AN192" i="5"/>
  <c r="T192" i="5"/>
  <c r="BZ190" i="5"/>
  <c r="AL190" i="5"/>
  <c r="BX188" i="5"/>
  <c r="BD188" i="5"/>
  <c r="AJ188" i="5"/>
  <c r="P188" i="5"/>
  <c r="BB186" i="5"/>
  <c r="N186" i="5"/>
  <c r="F186" i="4" s="1"/>
  <c r="C185" i="5"/>
  <c r="BT184" i="5"/>
  <c r="AZ184" i="5"/>
  <c r="AF184" i="5"/>
  <c r="L184" i="5"/>
  <c r="BR182" i="5"/>
  <c r="AD182" i="5"/>
  <c r="J182" i="5"/>
  <c r="CJ180" i="5"/>
  <c r="BP180" i="5"/>
  <c r="AV180" i="5"/>
  <c r="AB180" i="5"/>
  <c r="CH178" i="5"/>
  <c r="AT178" i="5"/>
  <c r="CF176" i="5"/>
  <c r="BL176" i="5"/>
  <c r="AR176" i="5"/>
  <c r="X176" i="5"/>
  <c r="AT232" i="6"/>
  <c r="AN147" i="6"/>
  <c r="N125" i="6"/>
  <c r="AJ363" i="5"/>
  <c r="BR362" i="5"/>
  <c r="BR361" i="5"/>
  <c r="V360" i="5"/>
  <c r="BD359" i="5"/>
  <c r="BD358" i="5"/>
  <c r="BX354" i="5"/>
  <c r="AB353" i="5"/>
  <c r="N352" i="5"/>
  <c r="F352" i="4" s="1"/>
  <c r="BJ351" i="5"/>
  <c r="AV348" i="5"/>
  <c r="T345" i="5"/>
  <c r="BP344" i="5"/>
  <c r="T344" i="5"/>
  <c r="BB341" i="5"/>
  <c r="CJ340" i="5"/>
  <c r="CJ339" i="5"/>
  <c r="L335" i="5"/>
  <c r="BH334" i="5"/>
  <c r="L334" i="5"/>
  <c r="D334" i="4" s="1"/>
  <c r="BH333" i="5"/>
  <c r="AF330" i="5"/>
  <c r="CB329" i="5"/>
  <c r="AL323" i="5"/>
  <c r="CH322" i="5"/>
  <c r="AL322" i="5"/>
  <c r="X320" i="5"/>
  <c r="BT319" i="5"/>
  <c r="J317" i="5"/>
  <c r="AR316" i="5"/>
  <c r="C316" i="5"/>
  <c r="AR315" i="5"/>
  <c r="C315" i="5"/>
  <c r="AD313" i="5"/>
  <c r="BZ312" i="5"/>
  <c r="AD312" i="5"/>
  <c r="BZ311" i="5"/>
  <c r="P310" i="5"/>
  <c r="H310" i="4" s="1"/>
  <c r="P309" i="5"/>
  <c r="B307" i="5"/>
  <c r="B306" i="5"/>
  <c r="AJ305" i="5"/>
  <c r="CF304" i="5"/>
  <c r="BR303" i="5"/>
  <c r="V302" i="5"/>
  <c r="BD301" i="5"/>
  <c r="BD300" i="5"/>
  <c r="BX296" i="5"/>
  <c r="AB295" i="5"/>
  <c r="BJ294" i="5"/>
  <c r="BJ293" i="5"/>
  <c r="N292" i="5"/>
  <c r="AV291" i="5"/>
  <c r="AV290" i="5"/>
  <c r="BP286" i="5"/>
  <c r="T285" i="5"/>
  <c r="V284" i="5"/>
  <c r="BH283" i="5"/>
  <c r="P283" i="5"/>
  <c r="H283" i="4" s="1"/>
  <c r="BP282" i="5"/>
  <c r="X282" i="5"/>
  <c r="BX281" i="5"/>
  <c r="AF281" i="5"/>
  <c r="CF280" i="5"/>
  <c r="P276" i="5"/>
  <c r="H276" i="4" s="1"/>
  <c r="AB275" i="5"/>
  <c r="AN274" i="5"/>
  <c r="AZ273" i="5"/>
  <c r="J273" i="5"/>
  <c r="BP272" i="5"/>
  <c r="V272" i="5"/>
  <c r="BX269" i="5"/>
  <c r="AL269" i="5"/>
  <c r="BJ268" i="5"/>
  <c r="CJ267" i="5"/>
  <c r="V265" i="5"/>
  <c r="P264" i="5"/>
  <c r="H264" i="4" s="1"/>
  <c r="BZ263" i="5"/>
  <c r="AR263" i="5"/>
  <c r="BT262" i="5"/>
  <c r="AL262" i="5"/>
  <c r="BJ258" i="5"/>
  <c r="AB258" i="5"/>
  <c r="BD257" i="5"/>
  <c r="V257" i="5"/>
  <c r="CF256" i="5"/>
  <c r="BZ255" i="5"/>
  <c r="L253" i="5"/>
  <c r="D253" i="4" s="1"/>
  <c r="AN252" i="5"/>
  <c r="BP251" i="5"/>
  <c r="BJ250" i="5"/>
  <c r="CF248" i="5"/>
  <c r="X247" i="5"/>
  <c r="AZ246" i="5"/>
  <c r="CB245" i="5"/>
  <c r="AT245" i="5"/>
  <c r="AN244" i="5"/>
  <c r="BP243" i="5"/>
  <c r="AJ241" i="5"/>
  <c r="B241" i="5"/>
  <c r="BL240" i="5"/>
  <c r="AD240" i="5"/>
  <c r="X239" i="5"/>
  <c r="CH238" i="5"/>
  <c r="AZ238" i="5"/>
  <c r="CB237" i="5"/>
  <c r="T236" i="5"/>
  <c r="CB234" i="5"/>
  <c r="AV234" i="5"/>
  <c r="V234" i="5"/>
  <c r="CF232" i="5"/>
  <c r="BJ230" i="5"/>
  <c r="AT229" i="5"/>
  <c r="CB228" i="5"/>
  <c r="AZ227" i="5"/>
  <c r="AD227" i="5"/>
  <c r="AZ225" i="5"/>
  <c r="AD225" i="5"/>
  <c r="AZ223" i="5"/>
  <c r="AD223" i="5"/>
  <c r="BX221" i="5"/>
  <c r="AZ221" i="5"/>
  <c r="AD221" i="5"/>
  <c r="BX219" i="5"/>
  <c r="BB219" i="5"/>
  <c r="AD219" i="5"/>
  <c r="BX217" i="5"/>
  <c r="BB217" i="5"/>
  <c r="AF217" i="5"/>
  <c r="BX215" i="5"/>
  <c r="BB215" i="5"/>
  <c r="AF215" i="5"/>
  <c r="J215" i="5"/>
  <c r="BX213" i="5"/>
  <c r="BB213" i="5"/>
  <c r="AF213" i="5"/>
  <c r="J213" i="5"/>
  <c r="BX211" i="5"/>
  <c r="BB211" i="5"/>
  <c r="AF211" i="5"/>
  <c r="J211" i="5"/>
  <c r="BX209" i="5"/>
  <c r="BB209" i="5"/>
  <c r="AF209" i="5"/>
  <c r="J209" i="5"/>
  <c r="CF207" i="5"/>
  <c r="BL207" i="5"/>
  <c r="AR207" i="5"/>
  <c r="X207" i="5"/>
  <c r="BJ205" i="5"/>
  <c r="V205" i="5"/>
  <c r="B205" i="5"/>
  <c r="CB203" i="5"/>
  <c r="BH203" i="5"/>
  <c r="AN203" i="5"/>
  <c r="T203" i="5"/>
  <c r="BZ201" i="5"/>
  <c r="AL201" i="5"/>
  <c r="BX199" i="5"/>
  <c r="BD199" i="5"/>
  <c r="AJ199" i="5"/>
  <c r="P199" i="5"/>
  <c r="H199" i="4" s="1"/>
  <c r="BB197" i="5"/>
  <c r="N197" i="5"/>
  <c r="C196" i="5"/>
  <c r="BT195" i="5"/>
  <c r="AZ195" i="5"/>
  <c r="AF195" i="5"/>
  <c r="L195" i="5"/>
  <c r="D195" i="4" s="1"/>
  <c r="BR193" i="5"/>
  <c r="AD193" i="5"/>
  <c r="J193" i="5"/>
  <c r="CJ191" i="5"/>
  <c r="BP191" i="5"/>
  <c r="AV191" i="5"/>
  <c r="AB191" i="5"/>
  <c r="CH189" i="5"/>
  <c r="AT189" i="5"/>
  <c r="CF187" i="5"/>
  <c r="BL187" i="5"/>
  <c r="AR187" i="5"/>
  <c r="X187" i="5"/>
  <c r="BJ185" i="5"/>
  <c r="V185" i="5"/>
  <c r="B185" i="5"/>
  <c r="CB183" i="5"/>
  <c r="BH183" i="5"/>
  <c r="AN183" i="5"/>
  <c r="T183" i="5"/>
  <c r="BZ181" i="5"/>
  <c r="AL181" i="5"/>
  <c r="BX179" i="5"/>
  <c r="BD179" i="5"/>
  <c r="AJ179" i="5"/>
  <c r="P179" i="5"/>
  <c r="H179" i="4" s="1"/>
  <c r="BB177" i="5"/>
  <c r="N177" i="5"/>
  <c r="F177" i="4" s="1"/>
  <c r="C176" i="5"/>
  <c r="BT175" i="5"/>
  <c r="AZ175" i="5"/>
  <c r="AF175" i="5"/>
  <c r="L175" i="5"/>
  <c r="D175" i="4" s="1"/>
  <c r="BR173" i="5"/>
  <c r="AD173" i="5"/>
  <c r="J173" i="5"/>
  <c r="CJ171" i="5"/>
  <c r="BP171" i="5"/>
  <c r="AV171" i="5"/>
  <c r="AB171" i="5"/>
  <c r="X201" i="6"/>
  <c r="C173" i="6"/>
  <c r="B95" i="6"/>
  <c r="B20" i="6"/>
  <c r="CH359" i="5"/>
  <c r="BD356" i="5"/>
  <c r="CH350" i="5"/>
  <c r="BD347" i="5"/>
  <c r="L344" i="5"/>
  <c r="D344" i="4" s="1"/>
  <c r="BD338" i="5"/>
  <c r="BT332" i="5"/>
  <c r="BD329" i="5"/>
  <c r="BT323" i="5"/>
  <c r="BD320" i="5"/>
  <c r="BT314" i="5"/>
  <c r="J314" i="5"/>
  <c r="BT305" i="5"/>
  <c r="C305" i="5"/>
  <c r="AJ303" i="5"/>
  <c r="BT296" i="5"/>
  <c r="C296" i="5"/>
  <c r="AJ294" i="5"/>
  <c r="BX292" i="5"/>
  <c r="CJ290" i="5"/>
  <c r="C287" i="5"/>
  <c r="AJ285" i="5"/>
  <c r="CB283" i="5"/>
  <c r="J283" i="5"/>
  <c r="T278" i="5"/>
  <c r="BD277" i="5"/>
  <c r="AJ276" i="5"/>
  <c r="BB275" i="5"/>
  <c r="C273" i="5"/>
  <c r="CJ270" i="5"/>
  <c r="AL270" i="5"/>
  <c r="BT269" i="5"/>
  <c r="BX264" i="5"/>
  <c r="AB263" i="5"/>
  <c r="AB262" i="5"/>
  <c r="BJ261" i="5"/>
  <c r="N260" i="5"/>
  <c r="F260" i="4" s="1"/>
  <c r="N259" i="5"/>
  <c r="F259" i="4" s="1"/>
  <c r="AV258" i="5"/>
  <c r="BP254" i="5"/>
  <c r="BP253" i="5"/>
  <c r="T252" i="5"/>
  <c r="BB251" i="5"/>
  <c r="BB250" i="5"/>
  <c r="CJ249" i="5"/>
  <c r="AN248" i="5"/>
  <c r="BH244" i="5"/>
  <c r="L244" i="5"/>
  <c r="BH243" i="5"/>
  <c r="AT241" i="5"/>
  <c r="AT240" i="5"/>
  <c r="CB239" i="5"/>
  <c r="AF238" i="5"/>
  <c r="BH235" i="5"/>
  <c r="N235" i="5"/>
  <c r="BL234" i="5"/>
  <c r="BP233" i="5"/>
  <c r="P233" i="5"/>
  <c r="H233" i="4" s="1"/>
  <c r="T232" i="5"/>
  <c r="BR231" i="5"/>
  <c r="X230" i="5"/>
  <c r="AF229" i="5"/>
  <c r="C228" i="5"/>
  <c r="P226" i="5"/>
  <c r="H226" i="4" s="1"/>
  <c r="T224" i="5"/>
  <c r="BJ222" i="5"/>
  <c r="CF221" i="5"/>
  <c r="AT221" i="5"/>
  <c r="BP220" i="5"/>
  <c r="AD220" i="5"/>
  <c r="CJ219" i="5"/>
  <c r="BT218" i="5"/>
  <c r="P216" i="5"/>
  <c r="H216" i="4" s="1"/>
  <c r="V214" i="5"/>
  <c r="BL212" i="5"/>
  <c r="CH211" i="5"/>
  <c r="AV211" i="5"/>
  <c r="BP210" i="5"/>
  <c r="AD210" i="5"/>
  <c r="AZ209" i="5"/>
  <c r="L207" i="5"/>
  <c r="D207" i="4" s="1"/>
  <c r="AN206" i="5"/>
  <c r="BJ204" i="5"/>
  <c r="AB204" i="5"/>
  <c r="BD203" i="5"/>
  <c r="CF202" i="5"/>
  <c r="AT199" i="5"/>
  <c r="L199" i="5"/>
  <c r="D199" i="4" s="1"/>
  <c r="AN198" i="5"/>
  <c r="BP197" i="5"/>
  <c r="BJ196" i="5"/>
  <c r="B195" i="5"/>
  <c r="AD194" i="5"/>
  <c r="X193" i="5"/>
  <c r="CH192" i="5"/>
  <c r="AZ192" i="5"/>
  <c r="CB191" i="5"/>
  <c r="AT191" i="5"/>
  <c r="N189" i="5"/>
  <c r="F189" i="4" s="1"/>
  <c r="AJ187" i="5"/>
  <c r="B187" i="5"/>
  <c r="BL186" i="5"/>
  <c r="AD186" i="5"/>
  <c r="C186" i="5"/>
  <c r="CH184" i="5"/>
  <c r="T182" i="5"/>
  <c r="AV181" i="5"/>
  <c r="N181" i="5"/>
  <c r="BX180" i="5"/>
  <c r="BR179" i="5"/>
  <c r="BL178" i="5"/>
  <c r="C178" i="5"/>
  <c r="AF176" i="5"/>
  <c r="BH175" i="5"/>
  <c r="CJ174" i="5"/>
  <c r="BD174" i="5"/>
  <c r="AD174" i="5"/>
  <c r="C173" i="5"/>
  <c r="AT170" i="5"/>
  <c r="P170" i="5"/>
  <c r="H170" i="4" s="1"/>
  <c r="CB169" i="5"/>
  <c r="BL168" i="5"/>
  <c r="AZ166" i="5"/>
  <c r="B166" i="5"/>
  <c r="AJ165" i="5"/>
  <c r="BR164" i="5"/>
  <c r="T164" i="5"/>
  <c r="BB163" i="5"/>
  <c r="CJ162" i="5"/>
  <c r="AL162" i="5"/>
  <c r="CH160" i="5"/>
  <c r="BJ160" i="5"/>
  <c r="AL160" i="5"/>
  <c r="BZ159" i="5"/>
  <c r="AF159" i="5"/>
  <c r="AZ158" i="5"/>
  <c r="C158" i="5"/>
  <c r="AT157" i="5"/>
  <c r="AN156" i="5"/>
  <c r="CF155" i="5"/>
  <c r="BJ155" i="5"/>
  <c r="AN155" i="5"/>
  <c r="P155" i="5"/>
  <c r="H155" i="4" s="1"/>
  <c r="CF153" i="5"/>
  <c r="BJ153" i="5"/>
  <c r="AN153" i="5"/>
  <c r="AN152" i="5"/>
  <c r="T152" i="5"/>
  <c r="BZ150" i="5"/>
  <c r="AL150" i="5"/>
  <c r="BX148" i="5"/>
  <c r="BD148" i="5"/>
  <c r="AJ148" i="5"/>
  <c r="P148" i="5"/>
  <c r="H148" i="4" s="1"/>
  <c r="BB146" i="5"/>
  <c r="N146" i="5"/>
  <c r="C145" i="5"/>
  <c r="BT144" i="5"/>
  <c r="AZ144" i="5"/>
  <c r="AF144" i="5"/>
  <c r="L144" i="5"/>
  <c r="D144" i="4" s="1"/>
  <c r="BR142" i="5"/>
  <c r="AD142" i="5"/>
  <c r="J142" i="5"/>
  <c r="CJ140" i="5"/>
  <c r="BP140" i="5"/>
  <c r="AV140" i="5"/>
  <c r="AB140" i="5"/>
  <c r="CH138" i="5"/>
  <c r="AT138" i="5"/>
  <c r="CF136" i="5"/>
  <c r="BL136" i="5"/>
  <c r="AR136" i="5"/>
  <c r="X136" i="5"/>
  <c r="BJ134" i="5"/>
  <c r="V134" i="5"/>
  <c r="B134" i="5"/>
  <c r="CB132" i="5"/>
  <c r="BH132" i="5"/>
  <c r="AN132" i="5"/>
  <c r="T132" i="5"/>
  <c r="BZ130" i="5"/>
  <c r="AL130" i="5"/>
  <c r="BX128" i="5"/>
  <c r="BD128" i="5"/>
  <c r="AJ128" i="5"/>
  <c r="P128" i="5"/>
  <c r="H128" i="4" s="1"/>
  <c r="BB126" i="5"/>
  <c r="N126" i="5"/>
  <c r="F126" i="4" s="1"/>
  <c r="C125" i="5"/>
  <c r="B114" i="5"/>
  <c r="B232" i="6"/>
  <c r="AR172" i="6"/>
  <c r="BR136" i="6"/>
  <c r="T127" i="6"/>
  <c r="BP364" i="5"/>
  <c r="L363" i="5"/>
  <c r="AL361" i="5"/>
  <c r="CF358" i="5"/>
  <c r="V358" i="5"/>
  <c r="AB357" i="5"/>
  <c r="BP355" i="5"/>
  <c r="L354" i="5"/>
  <c r="D354" i="4" s="1"/>
  <c r="AL352" i="5"/>
  <c r="BZ350" i="5"/>
  <c r="CF349" i="5"/>
  <c r="V349" i="5"/>
  <c r="AB348" i="5"/>
  <c r="BP346" i="5"/>
  <c r="L345" i="5"/>
  <c r="AL343" i="5"/>
  <c r="CF340" i="5"/>
  <c r="V340" i="5"/>
  <c r="AB339" i="5"/>
  <c r="BB337" i="5"/>
  <c r="L336" i="5"/>
  <c r="AL334" i="5"/>
  <c r="AR333" i="5"/>
  <c r="CF331" i="5"/>
  <c r="V331" i="5"/>
  <c r="AB330" i="5"/>
  <c r="BB328" i="5"/>
  <c r="AF326" i="5"/>
  <c r="AL325" i="5"/>
  <c r="AR324" i="5"/>
  <c r="CF322" i="5"/>
  <c r="V322" i="5"/>
  <c r="AB321" i="5"/>
  <c r="AV320" i="5"/>
  <c r="BB319" i="5"/>
  <c r="AF317" i="5"/>
  <c r="AL316" i="5"/>
  <c r="CF313" i="5"/>
  <c r="V313" i="5"/>
  <c r="AB312" i="5"/>
  <c r="AV311" i="5"/>
  <c r="BB310" i="5"/>
  <c r="AL307" i="5"/>
  <c r="B305" i="5"/>
  <c r="AV302" i="5"/>
  <c r="BB301" i="5"/>
  <c r="AL298" i="5"/>
  <c r="BL296" i="5"/>
  <c r="B296" i="5"/>
  <c r="AV293" i="5"/>
  <c r="BB292" i="5"/>
  <c r="AL289" i="5"/>
  <c r="BL287" i="5"/>
  <c r="B287" i="5"/>
  <c r="BD281" i="5"/>
  <c r="AB280" i="5"/>
  <c r="CH278" i="5"/>
  <c r="CF276" i="5"/>
  <c r="X276" i="5"/>
  <c r="V274" i="5"/>
  <c r="CB272" i="5"/>
  <c r="T272" i="5"/>
  <c r="BJ271" i="5"/>
  <c r="BD268" i="5"/>
  <c r="N268" i="5"/>
  <c r="F268" i="4" s="1"/>
  <c r="AV267" i="5"/>
  <c r="BP263" i="5"/>
  <c r="BP262" i="5"/>
  <c r="T261" i="5"/>
  <c r="BB260" i="5"/>
  <c r="BB259" i="5"/>
  <c r="CJ258" i="5"/>
  <c r="AN257" i="5"/>
  <c r="AN256" i="5"/>
  <c r="BH252" i="5"/>
  <c r="AT250" i="5"/>
  <c r="AT249" i="5"/>
  <c r="CB248" i="5"/>
  <c r="AF247" i="5"/>
  <c r="AF246" i="5"/>
  <c r="AZ242" i="5"/>
  <c r="CH241" i="5"/>
  <c r="CH240" i="5"/>
  <c r="AL239" i="5"/>
  <c r="BT238" i="5"/>
  <c r="X238" i="5"/>
  <c r="BT237" i="5"/>
  <c r="J236" i="5"/>
  <c r="L234" i="5"/>
  <c r="BD231" i="5"/>
  <c r="BH230" i="5"/>
  <c r="BP229" i="5"/>
  <c r="BX228" i="5"/>
  <c r="AN228" i="5"/>
  <c r="B228" i="5"/>
  <c r="BJ227" i="5"/>
  <c r="X227" i="5"/>
  <c r="AR226" i="5"/>
  <c r="AB225" i="5"/>
  <c r="CJ224" i="5"/>
  <c r="BR223" i="5"/>
  <c r="C223" i="5"/>
  <c r="T219" i="5"/>
  <c r="BJ217" i="5"/>
  <c r="X217" i="5"/>
  <c r="CF216" i="5"/>
  <c r="AT216" i="5"/>
  <c r="AD215" i="5"/>
  <c r="CJ214" i="5"/>
  <c r="BT213" i="5"/>
  <c r="C213" i="5"/>
  <c r="T209" i="5"/>
  <c r="AR208" i="5"/>
  <c r="J208" i="5"/>
  <c r="BT207" i="5"/>
  <c r="AL207" i="5"/>
  <c r="AF206" i="5"/>
  <c r="BH205" i="5"/>
  <c r="CJ204" i="5"/>
  <c r="AB203" i="5"/>
  <c r="BD202" i="5"/>
  <c r="V202" i="5"/>
  <c r="P201" i="5"/>
  <c r="H201" i="4" s="1"/>
  <c r="BZ200" i="5"/>
  <c r="AR200" i="5"/>
  <c r="BT199" i="5"/>
  <c r="L198" i="5"/>
  <c r="BJ195" i="5"/>
  <c r="AB195" i="5"/>
  <c r="BD194" i="5"/>
  <c r="CF193" i="5"/>
  <c r="BZ192" i="5"/>
  <c r="AT190" i="5"/>
  <c r="L190" i="5"/>
  <c r="D190" i="4" s="1"/>
  <c r="AN189" i="5"/>
  <c r="BP188" i="5"/>
  <c r="BJ187" i="5"/>
  <c r="B186" i="5"/>
  <c r="AD185" i="5"/>
  <c r="X184" i="5"/>
  <c r="AZ183" i="5"/>
  <c r="CB182" i="5"/>
  <c r="AT182" i="5"/>
  <c r="N180" i="5"/>
  <c r="F180" i="4" s="1"/>
  <c r="AJ178" i="5"/>
  <c r="B178" i="5"/>
  <c r="BL177" i="5"/>
  <c r="AD177" i="5"/>
  <c r="C177" i="5"/>
  <c r="CH175" i="5"/>
  <c r="CH173" i="5"/>
  <c r="BH173" i="5"/>
  <c r="AB173" i="5"/>
  <c r="B173" i="5"/>
  <c r="BH172" i="5"/>
  <c r="BL171" i="5"/>
  <c r="AL171" i="5"/>
  <c r="BR170" i="5"/>
  <c r="BB169" i="5"/>
  <c r="X169" i="5"/>
  <c r="CJ168" i="5"/>
  <c r="BT167" i="5"/>
  <c r="BH165" i="5"/>
  <c r="J165" i="5"/>
  <c r="AR164" i="5"/>
  <c r="BZ163" i="5"/>
  <c r="AB163" i="5"/>
  <c r="BJ162" i="5"/>
  <c r="BT161" i="5"/>
  <c r="AV161" i="5"/>
  <c r="T161" i="5"/>
  <c r="N160" i="5"/>
  <c r="F160" i="4" s="1"/>
  <c r="BB159" i="5"/>
  <c r="B158" i="5"/>
  <c r="BP157" i="5"/>
  <c r="V157" i="5"/>
  <c r="BJ156" i="5"/>
  <c r="P156" i="5"/>
  <c r="H156" i="4" s="1"/>
  <c r="BH154" i="5"/>
  <c r="AL154" i="5"/>
  <c r="P154" i="5"/>
  <c r="H154" i="4" s="1"/>
  <c r="BH152" i="5"/>
  <c r="CJ151" i="5"/>
  <c r="BP151" i="5"/>
  <c r="AV151" i="5"/>
  <c r="AB151" i="5"/>
  <c r="CH149" i="5"/>
  <c r="AT149" i="5"/>
  <c r="CF147" i="5"/>
  <c r="BL147" i="5"/>
  <c r="AR147" i="5"/>
  <c r="X147" i="5"/>
  <c r="BJ145" i="5"/>
  <c r="V145" i="5"/>
  <c r="B145" i="5"/>
  <c r="CB143" i="5"/>
  <c r="BH143" i="5"/>
  <c r="AN143" i="5"/>
  <c r="T143" i="5"/>
  <c r="BZ141" i="5"/>
  <c r="AL141" i="5"/>
  <c r="BX139" i="5"/>
  <c r="BD139" i="5"/>
  <c r="AJ139" i="5"/>
  <c r="P139" i="5"/>
  <c r="H139" i="4" s="1"/>
  <c r="BB137" i="5"/>
  <c r="N137" i="5"/>
  <c r="F137" i="4" s="1"/>
  <c r="C136" i="5"/>
  <c r="BT135" i="5"/>
  <c r="AZ135" i="5"/>
  <c r="AF135" i="5"/>
  <c r="L135" i="5"/>
  <c r="D135" i="4" s="1"/>
  <c r="BR133" i="5"/>
  <c r="AD133" i="5"/>
  <c r="J133" i="5"/>
  <c r="CJ131" i="5"/>
  <c r="BP131" i="5"/>
  <c r="AV131" i="5"/>
  <c r="AB131" i="5"/>
  <c r="CH129" i="5"/>
  <c r="AT129" i="5"/>
  <c r="CF127" i="5"/>
  <c r="BL127" i="5"/>
  <c r="AR127" i="5"/>
  <c r="X127" i="5"/>
  <c r="BJ125" i="5"/>
  <c r="V125" i="5"/>
  <c r="B125" i="5"/>
  <c r="C172" i="6"/>
  <c r="AF153" i="6"/>
  <c r="C93" i="6"/>
  <c r="C79" i="6"/>
  <c r="J362" i="5"/>
  <c r="AN356" i="5"/>
  <c r="J353" i="5"/>
  <c r="BR350" i="5"/>
  <c r="AN347" i="5"/>
  <c r="J344" i="5"/>
  <c r="BR341" i="5"/>
  <c r="BB338" i="5"/>
  <c r="J335" i="5"/>
  <c r="BR332" i="5"/>
  <c r="CB327" i="5"/>
  <c r="J326" i="5"/>
  <c r="BR323" i="5"/>
  <c r="CB318" i="5"/>
  <c r="X317" i="5"/>
  <c r="BR314" i="5"/>
  <c r="T312" i="5"/>
  <c r="CB309" i="5"/>
  <c r="CH308" i="5"/>
  <c r="X308" i="5"/>
  <c r="BL306" i="5"/>
  <c r="T303" i="5"/>
  <c r="CB300" i="5"/>
  <c r="CH299" i="5"/>
  <c r="BL297" i="5"/>
  <c r="T294" i="5"/>
  <c r="CB291" i="5"/>
  <c r="CH290" i="5"/>
  <c r="BL288" i="5"/>
  <c r="AV284" i="5"/>
  <c r="C283" i="5"/>
  <c r="V282" i="5"/>
  <c r="T280" i="5"/>
  <c r="BB277" i="5"/>
  <c r="BX276" i="5"/>
  <c r="AZ275" i="5"/>
  <c r="CH270" i="5"/>
  <c r="AJ270" i="5"/>
  <c r="BJ269" i="5"/>
  <c r="AN266" i="5"/>
  <c r="AN265" i="5"/>
  <c r="BH261" i="5"/>
  <c r="AT258" i="5"/>
  <c r="CB257" i="5"/>
  <c r="CB256" i="5"/>
  <c r="AF256" i="5"/>
  <c r="AF255" i="5"/>
  <c r="AZ251" i="5"/>
  <c r="CH250" i="5"/>
  <c r="CH249" i="5"/>
  <c r="AL248" i="5"/>
  <c r="BT247" i="5"/>
  <c r="BT246" i="5"/>
  <c r="J245" i="5"/>
  <c r="J244" i="5"/>
  <c r="C243" i="5"/>
  <c r="AR241" i="5"/>
  <c r="AR240" i="5"/>
  <c r="BZ239" i="5"/>
  <c r="P237" i="5"/>
  <c r="H237" i="4" s="1"/>
  <c r="BL236" i="5"/>
  <c r="L235" i="5"/>
  <c r="BJ234" i="5"/>
  <c r="J234" i="5"/>
  <c r="N233" i="5"/>
  <c r="F233" i="4" s="1"/>
  <c r="P231" i="5"/>
  <c r="H231" i="4" s="1"/>
  <c r="V230" i="5"/>
  <c r="AD229" i="5"/>
  <c r="AN223" i="5"/>
  <c r="B223" i="5"/>
  <c r="BH222" i="5"/>
  <c r="V222" i="5"/>
  <c r="AR221" i="5"/>
  <c r="AB220" i="5"/>
  <c r="CH219" i="5"/>
  <c r="AV219" i="5"/>
  <c r="BR218" i="5"/>
  <c r="C218" i="5"/>
  <c r="T214" i="5"/>
  <c r="AN213" i="5"/>
  <c r="B213" i="5"/>
  <c r="BJ212" i="5"/>
  <c r="X212" i="5"/>
  <c r="AT211" i="5"/>
  <c r="AB210" i="5"/>
  <c r="CJ209" i="5"/>
  <c r="BT208" i="5"/>
  <c r="C207" i="5"/>
  <c r="AF205" i="5"/>
  <c r="BH204" i="5"/>
  <c r="CJ203" i="5"/>
  <c r="BB203" i="5"/>
  <c r="AV202" i="5"/>
  <c r="BX201" i="5"/>
  <c r="P200" i="5"/>
  <c r="H200" i="4" s="1"/>
  <c r="AR199" i="5"/>
  <c r="J199" i="5"/>
  <c r="BT198" i="5"/>
  <c r="AL198" i="5"/>
  <c r="AF197" i="5"/>
  <c r="BH196" i="5"/>
  <c r="CJ195" i="5"/>
  <c r="AB194" i="5"/>
  <c r="V193" i="5"/>
  <c r="P192" i="5"/>
  <c r="H192" i="4" s="1"/>
  <c r="BZ191" i="5"/>
  <c r="AR191" i="5"/>
  <c r="BT190" i="5"/>
  <c r="BJ186" i="5"/>
  <c r="AB186" i="5"/>
  <c r="BD185" i="5"/>
  <c r="CF184" i="5"/>
  <c r="BZ183" i="5"/>
  <c r="AT181" i="5"/>
  <c r="L181" i="5"/>
  <c r="D181" i="4" s="1"/>
  <c r="AN180" i="5"/>
  <c r="BP179" i="5"/>
  <c r="BJ178" i="5"/>
  <c r="B177" i="5"/>
  <c r="AD176" i="5"/>
  <c r="X175" i="5"/>
  <c r="CB174" i="5"/>
  <c r="BB174" i="5"/>
  <c r="AB174" i="5"/>
  <c r="AF172" i="5"/>
  <c r="AR170" i="5"/>
  <c r="N170" i="5"/>
  <c r="F170" i="4" s="1"/>
  <c r="BZ169" i="5"/>
  <c r="BJ168" i="5"/>
  <c r="AF168" i="5"/>
  <c r="P167" i="5"/>
  <c r="H167" i="4" s="1"/>
  <c r="CB166" i="5"/>
  <c r="BP164" i="5"/>
  <c r="AZ163" i="5"/>
  <c r="CH162" i="5"/>
  <c r="AJ162" i="5"/>
  <c r="CF160" i="5"/>
  <c r="BH160" i="5"/>
  <c r="AJ160" i="5"/>
  <c r="BX159" i="5"/>
  <c r="AD159" i="5"/>
  <c r="X158" i="5"/>
  <c r="AR157" i="5"/>
  <c r="CF156" i="5"/>
  <c r="AL156" i="5"/>
  <c r="BH155" i="5"/>
  <c r="AJ155" i="5"/>
  <c r="N155" i="5"/>
  <c r="F155" i="4" s="1"/>
  <c r="BH153" i="5"/>
  <c r="AL153" i="5"/>
  <c r="N153" i="5"/>
  <c r="F153" i="4" s="1"/>
  <c r="AL152" i="5"/>
  <c r="BX150" i="5"/>
  <c r="BD150" i="5"/>
  <c r="AJ150" i="5"/>
  <c r="P150" i="5"/>
  <c r="H150" i="4" s="1"/>
  <c r="BB148" i="5"/>
  <c r="N148" i="5"/>
  <c r="F148" i="4" s="1"/>
  <c r="C147" i="5"/>
  <c r="BT146" i="5"/>
  <c r="AZ146" i="5"/>
  <c r="AF146" i="5"/>
  <c r="L146" i="5"/>
  <c r="D146" i="4" s="1"/>
  <c r="BR144" i="5"/>
  <c r="AD144" i="5"/>
  <c r="J144" i="5"/>
  <c r="CJ142" i="5"/>
  <c r="BP142" i="5"/>
  <c r="AV142" i="5"/>
  <c r="AB142" i="5"/>
  <c r="CH140" i="5"/>
  <c r="AT140" i="5"/>
  <c r="CF138" i="5"/>
  <c r="BL138" i="5"/>
  <c r="AR138" i="5"/>
  <c r="X138" i="5"/>
  <c r="BJ136" i="5"/>
  <c r="V136" i="5"/>
  <c r="B136" i="5"/>
  <c r="CB134" i="5"/>
  <c r="BH134" i="5"/>
  <c r="AN134" i="5"/>
  <c r="T134" i="5"/>
  <c r="BZ132" i="5"/>
  <c r="AL132" i="5"/>
  <c r="BX130" i="5"/>
  <c r="BD130" i="5"/>
  <c r="AJ130" i="5"/>
  <c r="P130" i="5"/>
  <c r="H130" i="4" s="1"/>
  <c r="BB128" i="5"/>
  <c r="N128" i="5"/>
  <c r="F128" i="4" s="1"/>
  <c r="C127" i="5"/>
  <c r="BT126" i="5"/>
  <c r="AZ126" i="5"/>
  <c r="AF126" i="5"/>
  <c r="L126" i="5"/>
  <c r="D126" i="4" s="1"/>
  <c r="B116" i="5"/>
  <c r="B172" i="6"/>
  <c r="AD153" i="6"/>
  <c r="AJ135" i="6"/>
  <c r="AR126" i="6"/>
  <c r="BT363" i="5"/>
  <c r="J363" i="5"/>
  <c r="AJ361" i="5"/>
  <c r="BD360" i="5"/>
  <c r="CJ357" i="5"/>
  <c r="AZ355" i="5"/>
  <c r="BT354" i="5"/>
  <c r="J354" i="5"/>
  <c r="AJ352" i="5"/>
  <c r="CJ348" i="5"/>
  <c r="AZ346" i="5"/>
  <c r="BT345" i="5"/>
  <c r="C345" i="5"/>
  <c r="AJ343" i="5"/>
  <c r="T340" i="5"/>
  <c r="AZ337" i="5"/>
  <c r="BT336" i="5"/>
  <c r="C336" i="5"/>
  <c r="AJ334" i="5"/>
  <c r="T331" i="5"/>
  <c r="AT329" i="5"/>
  <c r="AZ328" i="5"/>
  <c r="C327" i="5"/>
  <c r="AJ325" i="5"/>
  <c r="AT320" i="5"/>
  <c r="AZ319" i="5"/>
  <c r="AJ316" i="5"/>
  <c r="BJ314" i="5"/>
  <c r="BP313" i="5"/>
  <c r="AT311" i="5"/>
  <c r="AZ310" i="5"/>
  <c r="P308" i="5"/>
  <c r="H308" i="4" s="1"/>
  <c r="AJ307" i="5"/>
  <c r="BJ305" i="5"/>
  <c r="BP304" i="5"/>
  <c r="AT302" i="5"/>
  <c r="AZ301" i="5"/>
  <c r="P299" i="5"/>
  <c r="H299" i="4" s="1"/>
  <c r="AJ298" i="5"/>
  <c r="BJ296" i="5"/>
  <c r="BP295" i="5"/>
  <c r="AT293" i="5"/>
  <c r="AZ292" i="5"/>
  <c r="BZ290" i="5"/>
  <c r="P290" i="5"/>
  <c r="H290" i="4" s="1"/>
  <c r="AJ289" i="5"/>
  <c r="BJ287" i="5"/>
  <c r="AN284" i="5"/>
  <c r="B283" i="5"/>
  <c r="BB281" i="5"/>
  <c r="BP280" i="5"/>
  <c r="AV279" i="5"/>
  <c r="CF278" i="5"/>
  <c r="T274" i="5"/>
  <c r="BZ272" i="5"/>
  <c r="BH271" i="5"/>
  <c r="P269" i="5"/>
  <c r="H269" i="4" s="1"/>
  <c r="BB268" i="5"/>
  <c r="AT267" i="5"/>
  <c r="CB266" i="5"/>
  <c r="CB265" i="5"/>
  <c r="AF264" i="5"/>
  <c r="AZ260" i="5"/>
  <c r="CH258" i="5"/>
  <c r="AL257" i="5"/>
  <c r="BT256" i="5"/>
  <c r="BT255" i="5"/>
  <c r="J254" i="5"/>
  <c r="J253" i="5"/>
  <c r="C252" i="5"/>
  <c r="AR250" i="5"/>
  <c r="AR249" i="5"/>
  <c r="BZ248" i="5"/>
  <c r="P246" i="5"/>
  <c r="H246" i="4" s="1"/>
  <c r="BL245" i="5"/>
  <c r="B243" i="5"/>
  <c r="CF241" i="5"/>
  <c r="CF240" i="5"/>
  <c r="V239" i="5"/>
  <c r="BR238" i="5"/>
  <c r="V238" i="5"/>
  <c r="AZ233" i="5"/>
  <c r="BD232" i="5"/>
  <c r="BB231" i="5"/>
  <c r="AL228" i="5"/>
  <c r="V227" i="5"/>
  <c r="BL225" i="5"/>
  <c r="CF224" i="5"/>
  <c r="AV224" i="5"/>
  <c r="BP223" i="5"/>
  <c r="AZ222" i="5"/>
  <c r="BT221" i="5"/>
  <c r="AL218" i="5"/>
  <c r="B218" i="5"/>
  <c r="V217" i="5"/>
  <c r="AR216" i="5"/>
  <c r="BL215" i="5"/>
  <c r="CH214" i="5"/>
  <c r="AV214" i="5"/>
  <c r="BR213" i="5"/>
  <c r="AZ212" i="5"/>
  <c r="AJ207" i="5"/>
  <c r="B207" i="5"/>
  <c r="BL206" i="5"/>
  <c r="AD206" i="5"/>
  <c r="C206" i="5"/>
  <c r="CH204" i="5"/>
  <c r="T202" i="5"/>
  <c r="AV201" i="5"/>
  <c r="N201" i="5"/>
  <c r="F201" i="4" s="1"/>
  <c r="BX200" i="5"/>
  <c r="BR199" i="5"/>
  <c r="BL198" i="5"/>
  <c r="C198" i="5"/>
  <c r="AF196" i="5"/>
  <c r="BH195" i="5"/>
  <c r="CJ194" i="5"/>
  <c r="BB194" i="5"/>
  <c r="T194" i="5"/>
  <c r="AV193" i="5"/>
  <c r="BX192" i="5"/>
  <c r="P191" i="5"/>
  <c r="H191" i="4" s="1"/>
  <c r="AR190" i="5"/>
  <c r="J190" i="5"/>
  <c r="AL189" i="5"/>
  <c r="AF188" i="5"/>
  <c r="BH187" i="5"/>
  <c r="CJ186" i="5"/>
  <c r="V184" i="5"/>
  <c r="P183" i="5"/>
  <c r="H183" i="4" s="1"/>
  <c r="BZ182" i="5"/>
  <c r="AR182" i="5"/>
  <c r="BT181" i="5"/>
  <c r="BJ177" i="5"/>
  <c r="AB177" i="5"/>
  <c r="BD176" i="5"/>
  <c r="V176" i="5"/>
  <c r="CF175" i="5"/>
  <c r="V174" i="5"/>
  <c r="CF173" i="5"/>
  <c r="BJ171" i="5"/>
  <c r="AJ171" i="5"/>
  <c r="BP170" i="5"/>
  <c r="AL170" i="5"/>
  <c r="V169" i="5"/>
  <c r="CH168" i="5"/>
  <c r="BD168" i="5"/>
  <c r="AN167" i="5"/>
  <c r="X166" i="5"/>
  <c r="C165" i="5"/>
  <c r="L164" i="5"/>
  <c r="D164" i="4" s="1"/>
  <c r="BX163" i="5"/>
  <c r="BH162" i="5"/>
  <c r="AD162" i="5"/>
  <c r="BR161" i="5"/>
  <c r="AT161" i="5"/>
  <c r="AZ159" i="5"/>
  <c r="BT158" i="5"/>
  <c r="AT158" i="5"/>
  <c r="BH156" i="5"/>
  <c r="N156" i="5"/>
  <c r="F156" i="4" s="1"/>
  <c r="CB154" i="5"/>
  <c r="AJ154" i="5"/>
  <c r="N154" i="5"/>
  <c r="F154" i="4" s="1"/>
  <c r="CB152" i="5"/>
  <c r="CH151" i="5"/>
  <c r="AT151" i="5"/>
  <c r="CF149" i="5"/>
  <c r="BL149" i="5"/>
  <c r="AR149" i="5"/>
  <c r="X149" i="5"/>
  <c r="BJ147" i="5"/>
  <c r="V147" i="5"/>
  <c r="B147" i="5"/>
  <c r="CB145" i="5"/>
  <c r="BH145" i="5"/>
  <c r="AN145" i="5"/>
  <c r="T145" i="5"/>
  <c r="BZ143" i="5"/>
  <c r="AL143" i="5"/>
  <c r="BX141" i="5"/>
  <c r="BD141" i="5"/>
  <c r="AJ141" i="5"/>
  <c r="P141" i="5"/>
  <c r="H141" i="4" s="1"/>
  <c r="BB139" i="5"/>
  <c r="N139" i="5"/>
  <c r="F139" i="4" s="1"/>
  <c r="C138" i="5"/>
  <c r="BT137" i="5"/>
  <c r="AZ137" i="5"/>
  <c r="AF137" i="5"/>
  <c r="L137" i="5"/>
  <c r="D137" i="4" s="1"/>
  <c r="BR135" i="5"/>
  <c r="AD135" i="5"/>
  <c r="J135" i="5"/>
  <c r="CJ133" i="5"/>
  <c r="BP133" i="5"/>
  <c r="AV133" i="5"/>
  <c r="AB133" i="5"/>
  <c r="CH131" i="5"/>
  <c r="AT131" i="5"/>
  <c r="CF129" i="5"/>
  <c r="BL129" i="5"/>
  <c r="AR129" i="5"/>
  <c r="X129" i="5"/>
  <c r="BJ127" i="5"/>
  <c r="V127" i="5"/>
  <c r="B127" i="5"/>
  <c r="CB125" i="5"/>
  <c r="BH125" i="5"/>
  <c r="AN125" i="5"/>
  <c r="T125" i="5"/>
  <c r="N198" i="6"/>
  <c r="AB361" i="5"/>
  <c r="BB359" i="5"/>
  <c r="X356" i="5"/>
  <c r="B354" i="5"/>
  <c r="BB350" i="5"/>
  <c r="X347" i="5"/>
  <c r="B345" i="5"/>
  <c r="BP341" i="5"/>
  <c r="X338" i="5"/>
  <c r="BL336" i="5"/>
  <c r="B336" i="5"/>
  <c r="BP332" i="5"/>
  <c r="X329" i="5"/>
  <c r="BL327" i="5"/>
  <c r="CF326" i="5"/>
  <c r="CF317" i="5"/>
  <c r="BZ309" i="5"/>
  <c r="CF308" i="5"/>
  <c r="BZ300" i="5"/>
  <c r="BZ291" i="5"/>
  <c r="AV288" i="5"/>
  <c r="T282" i="5"/>
  <c r="P278" i="5"/>
  <c r="H278" i="4" s="1"/>
  <c r="N276" i="5"/>
  <c r="F276" i="4" s="1"/>
  <c r="BT274" i="5"/>
  <c r="BH269" i="5"/>
  <c r="CH267" i="5"/>
  <c r="AL266" i="5"/>
  <c r="BT264" i="5"/>
  <c r="X263" i="5"/>
  <c r="J262" i="5"/>
  <c r="C261" i="5"/>
  <c r="AR259" i="5"/>
  <c r="AR258" i="5"/>
  <c r="BZ257" i="5"/>
  <c r="AD256" i="5"/>
  <c r="P255" i="5"/>
  <c r="H255" i="4" s="1"/>
  <c r="BL254" i="5"/>
  <c r="B252" i="5"/>
  <c r="CF250" i="5"/>
  <c r="CF249" i="5"/>
  <c r="V248" i="5"/>
  <c r="BR247" i="5"/>
  <c r="V247" i="5"/>
  <c r="BR246" i="5"/>
  <c r="BD244" i="5"/>
  <c r="BX240" i="5"/>
  <c r="AB240" i="5"/>
  <c r="BX239" i="5"/>
  <c r="N238" i="5"/>
  <c r="F238" i="4" s="1"/>
  <c r="BJ237" i="5"/>
  <c r="N237" i="5"/>
  <c r="BJ236" i="5"/>
  <c r="BD235" i="5"/>
  <c r="J235" i="5"/>
  <c r="L233" i="5"/>
  <c r="P232" i="5"/>
  <c r="H232" i="4" s="1"/>
  <c r="N231" i="5"/>
  <c r="F231" i="4" s="1"/>
  <c r="T230" i="5"/>
  <c r="AB229" i="5"/>
  <c r="AB228" i="5"/>
  <c r="CJ227" i="5"/>
  <c r="BT226" i="5"/>
  <c r="C226" i="5"/>
  <c r="P224" i="5"/>
  <c r="H224" i="4" s="1"/>
  <c r="T222" i="5"/>
  <c r="BL220" i="5"/>
  <c r="CF219" i="5"/>
  <c r="AT219" i="5"/>
  <c r="BP218" i="5"/>
  <c r="AD218" i="5"/>
  <c r="CJ217" i="5"/>
  <c r="AZ217" i="5"/>
  <c r="BT216" i="5"/>
  <c r="V212" i="5"/>
  <c r="BL210" i="5"/>
  <c r="CH209" i="5"/>
  <c r="AV209" i="5"/>
  <c r="BP208" i="5"/>
  <c r="BJ207" i="5"/>
  <c r="B206" i="5"/>
  <c r="AD205" i="5"/>
  <c r="X204" i="5"/>
  <c r="AZ203" i="5"/>
  <c r="CB202" i="5"/>
  <c r="AT202" i="5"/>
  <c r="N200" i="5"/>
  <c r="F200" i="4" s="1"/>
  <c r="AJ198" i="5"/>
  <c r="B198" i="5"/>
  <c r="BL197" i="5"/>
  <c r="AD197" i="5"/>
  <c r="C197" i="5"/>
  <c r="CH195" i="5"/>
  <c r="CB194" i="5"/>
  <c r="T193" i="5"/>
  <c r="AV192" i="5"/>
  <c r="N192" i="5"/>
  <c r="F192" i="4" s="1"/>
  <c r="BX191" i="5"/>
  <c r="BR190" i="5"/>
  <c r="AJ190" i="5"/>
  <c r="BL189" i="5"/>
  <c r="C189" i="5"/>
  <c r="AF187" i="5"/>
  <c r="BH186" i="5"/>
  <c r="BB185" i="5"/>
  <c r="T185" i="5"/>
  <c r="AV184" i="5"/>
  <c r="BX183" i="5"/>
  <c r="P182" i="5"/>
  <c r="H182" i="4" s="1"/>
  <c r="J181" i="5"/>
  <c r="AL180" i="5"/>
  <c r="AF179" i="5"/>
  <c r="BH178" i="5"/>
  <c r="CJ177" i="5"/>
  <c r="V175" i="5"/>
  <c r="BZ174" i="5"/>
  <c r="AZ174" i="5"/>
  <c r="T174" i="5"/>
  <c r="CJ172" i="5"/>
  <c r="BD172" i="5"/>
  <c r="AD172" i="5"/>
  <c r="C171" i="5"/>
  <c r="L170" i="5"/>
  <c r="D170" i="4" s="1"/>
  <c r="BX169" i="5"/>
  <c r="AT169" i="5"/>
  <c r="AD168" i="5"/>
  <c r="BL167" i="5"/>
  <c r="N167" i="5"/>
  <c r="F167" i="4" s="1"/>
  <c r="AV166" i="5"/>
  <c r="AF165" i="5"/>
  <c r="B165" i="5"/>
  <c r="T163" i="5"/>
  <c r="CF162" i="5"/>
  <c r="AB159" i="5"/>
  <c r="V158" i="5"/>
  <c r="CJ157" i="5"/>
  <c r="P157" i="5"/>
  <c r="H157" i="4" s="1"/>
  <c r="AJ156" i="5"/>
  <c r="CB155" i="5"/>
  <c r="BD155" i="5"/>
  <c r="L155" i="5"/>
  <c r="D155" i="4" s="1"/>
  <c r="CB153" i="5"/>
  <c r="L153" i="5"/>
  <c r="AJ152" i="5"/>
  <c r="P152" i="5"/>
  <c r="H152" i="4" s="1"/>
  <c r="BB150" i="5"/>
  <c r="N150" i="5"/>
  <c r="F150" i="4" s="1"/>
  <c r="C149" i="5"/>
  <c r="BT148" i="5"/>
  <c r="AZ148" i="5"/>
  <c r="AF148" i="5"/>
  <c r="L148" i="5"/>
  <c r="BR146" i="5"/>
  <c r="AD146" i="5"/>
  <c r="J146" i="5"/>
  <c r="CJ144" i="5"/>
  <c r="BP144" i="5"/>
  <c r="AV144" i="5"/>
  <c r="AB144" i="5"/>
  <c r="CH142" i="5"/>
  <c r="AT142" i="5"/>
  <c r="CF140" i="5"/>
  <c r="BL140" i="5"/>
  <c r="AR140" i="5"/>
  <c r="X140" i="5"/>
  <c r="BJ138" i="5"/>
  <c r="V138" i="5"/>
  <c r="B138" i="5"/>
  <c r="CB136" i="5"/>
  <c r="BH136" i="5"/>
  <c r="AN136" i="5"/>
  <c r="T136" i="5"/>
  <c r="BZ134" i="5"/>
  <c r="AL134" i="5"/>
  <c r="BX132" i="5"/>
  <c r="BD132" i="5"/>
  <c r="AJ132" i="5"/>
  <c r="P132" i="5"/>
  <c r="H132" i="4" s="1"/>
  <c r="BB130" i="5"/>
  <c r="N130" i="5"/>
  <c r="F130" i="4" s="1"/>
  <c r="C129" i="5"/>
  <c r="BT128" i="5"/>
  <c r="AZ128" i="5"/>
  <c r="AF128" i="5"/>
  <c r="L128" i="5"/>
  <c r="D128" i="4" s="1"/>
  <c r="BR126" i="5"/>
  <c r="AD126" i="5"/>
  <c r="J126" i="5"/>
  <c r="B118" i="5"/>
  <c r="C109" i="5"/>
  <c r="AL228" i="6"/>
  <c r="J171" i="6"/>
  <c r="B62" i="6"/>
  <c r="BR363" i="5"/>
  <c r="AN360" i="5"/>
  <c r="CB358" i="5"/>
  <c r="CH357" i="5"/>
  <c r="X357" i="5"/>
  <c r="BR354" i="5"/>
  <c r="AN351" i="5"/>
  <c r="CB349" i="5"/>
  <c r="CH348" i="5"/>
  <c r="X348" i="5"/>
  <c r="AN342" i="5"/>
  <c r="CB340" i="5"/>
  <c r="CH339" i="5"/>
  <c r="AN333" i="5"/>
  <c r="BH332" i="5"/>
  <c r="CH330" i="5"/>
  <c r="BD327" i="5"/>
  <c r="AN324" i="5"/>
  <c r="BH323" i="5"/>
  <c r="BD318" i="5"/>
  <c r="BH314" i="5"/>
  <c r="AR311" i="5"/>
  <c r="BD309" i="5"/>
  <c r="BX308" i="5"/>
  <c r="BH305" i="5"/>
  <c r="AD302" i="5"/>
  <c r="BX299" i="5"/>
  <c r="T298" i="5"/>
  <c r="BH296" i="5"/>
  <c r="J294" i="5"/>
  <c r="AD293" i="5"/>
  <c r="BX290" i="5"/>
  <c r="N290" i="5"/>
  <c r="F290" i="4" s="1"/>
  <c r="T289" i="5"/>
  <c r="BH287" i="5"/>
  <c r="C285" i="5"/>
  <c r="AF284" i="5"/>
  <c r="BD283" i="5"/>
  <c r="AZ281" i="5"/>
  <c r="AT279" i="5"/>
  <c r="BL278" i="5"/>
  <c r="AN273" i="5"/>
  <c r="BX272" i="5"/>
  <c r="P272" i="5"/>
  <c r="H272" i="4" s="1"/>
  <c r="AV271" i="5"/>
  <c r="CB270" i="5"/>
  <c r="P270" i="5"/>
  <c r="H270" i="4" s="1"/>
  <c r="AR267" i="5"/>
  <c r="BZ266" i="5"/>
  <c r="AD265" i="5"/>
  <c r="AD264" i="5"/>
  <c r="BL263" i="5"/>
  <c r="B261" i="5"/>
  <c r="CF259" i="5"/>
  <c r="CF258" i="5"/>
  <c r="AJ257" i="5"/>
  <c r="BR256" i="5"/>
  <c r="V256" i="5"/>
  <c r="BR255" i="5"/>
  <c r="BD253" i="5"/>
  <c r="BD252" i="5"/>
  <c r="AB249" i="5"/>
  <c r="BX248" i="5"/>
  <c r="BJ246" i="5"/>
  <c r="N246" i="5"/>
  <c r="BJ245" i="5"/>
  <c r="AV243" i="5"/>
  <c r="T239" i="5"/>
  <c r="BP238" i="5"/>
  <c r="AT234" i="5"/>
  <c r="AV232" i="5"/>
  <c r="J232" i="5"/>
  <c r="AZ231" i="5"/>
  <c r="BD230" i="5"/>
  <c r="BL229" i="5"/>
  <c r="BT228" i="5"/>
  <c r="AN226" i="5"/>
  <c r="B226" i="5"/>
  <c r="BJ225" i="5"/>
  <c r="X225" i="5"/>
  <c r="AR224" i="5"/>
  <c r="AB223" i="5"/>
  <c r="CJ222" i="5"/>
  <c r="BR221" i="5"/>
  <c r="C221" i="5"/>
  <c r="T217" i="5"/>
  <c r="BJ215" i="5"/>
  <c r="X215" i="5"/>
  <c r="CF214" i="5"/>
  <c r="AT214" i="5"/>
  <c r="BP213" i="5"/>
  <c r="AD213" i="5"/>
  <c r="CJ212" i="5"/>
  <c r="BT211" i="5"/>
  <c r="BJ206" i="5"/>
  <c r="AB206" i="5"/>
  <c r="BD205" i="5"/>
  <c r="CF204" i="5"/>
  <c r="BZ203" i="5"/>
  <c r="AT201" i="5"/>
  <c r="L201" i="5"/>
  <c r="D201" i="4" s="1"/>
  <c r="AN200" i="5"/>
  <c r="BP199" i="5"/>
  <c r="BJ198" i="5"/>
  <c r="B197" i="5"/>
  <c r="AD196" i="5"/>
  <c r="X195" i="5"/>
  <c r="AZ194" i="5"/>
  <c r="CB193" i="5"/>
  <c r="AT193" i="5"/>
  <c r="AJ189" i="5"/>
  <c r="B189" i="5"/>
  <c r="BL188" i="5"/>
  <c r="AD188" i="5"/>
  <c r="C188" i="5"/>
  <c r="CH186" i="5"/>
  <c r="AZ186" i="5"/>
  <c r="CB185" i="5"/>
  <c r="T184" i="5"/>
  <c r="AV183" i="5"/>
  <c r="N183" i="5"/>
  <c r="BX182" i="5"/>
  <c r="BR181" i="5"/>
  <c r="AJ181" i="5"/>
  <c r="BL180" i="5"/>
  <c r="C180" i="5"/>
  <c r="AF178" i="5"/>
  <c r="BB176" i="5"/>
  <c r="T176" i="5"/>
  <c r="AV175" i="5"/>
  <c r="X173" i="5"/>
  <c r="CH171" i="5"/>
  <c r="BH171" i="5"/>
  <c r="B171" i="5"/>
  <c r="AJ170" i="5"/>
  <c r="T169" i="5"/>
  <c r="CF168" i="5"/>
  <c r="BB168" i="5"/>
  <c r="AL167" i="5"/>
  <c r="BT166" i="5"/>
  <c r="V166" i="5"/>
  <c r="BD165" i="5"/>
  <c r="AN164" i="5"/>
  <c r="J164" i="5"/>
  <c r="AB162" i="5"/>
  <c r="C162" i="5"/>
  <c r="BP161" i="5"/>
  <c r="AN161" i="5"/>
  <c r="P161" i="5"/>
  <c r="H161" i="4" s="1"/>
  <c r="AR158" i="5"/>
  <c r="BL157" i="5"/>
  <c r="L156" i="5"/>
  <c r="D156" i="4" s="1"/>
  <c r="BZ154" i="5"/>
  <c r="BD154" i="5"/>
  <c r="L154" i="5"/>
  <c r="BZ152" i="5"/>
  <c r="BD152" i="5"/>
  <c r="CF151" i="5"/>
  <c r="BL151" i="5"/>
  <c r="AR151" i="5"/>
  <c r="X151" i="5"/>
  <c r="BJ149" i="5"/>
  <c r="V149" i="5"/>
  <c r="B149" i="5"/>
  <c r="CB147" i="5"/>
  <c r="BH147" i="5"/>
  <c r="AN147" i="5"/>
  <c r="T147" i="5"/>
  <c r="BZ145" i="5"/>
  <c r="AL145" i="5"/>
  <c r="BX143" i="5"/>
  <c r="BD143" i="5"/>
  <c r="AJ143" i="5"/>
  <c r="P143" i="5"/>
  <c r="H143" i="4" s="1"/>
  <c r="BB141" i="5"/>
  <c r="N141" i="5"/>
  <c r="F141" i="4" s="1"/>
  <c r="C140" i="5"/>
  <c r="BT139" i="5"/>
  <c r="AZ139" i="5"/>
  <c r="AF139" i="5"/>
  <c r="L139" i="5"/>
  <c r="BR137" i="5"/>
  <c r="AD137" i="5"/>
  <c r="J137" i="5"/>
  <c r="CJ135" i="5"/>
  <c r="BP135" i="5"/>
  <c r="AV135" i="5"/>
  <c r="AB135" i="5"/>
  <c r="CH133" i="5"/>
  <c r="AT133" i="5"/>
  <c r="CF131" i="5"/>
  <c r="BL131" i="5"/>
  <c r="AR131" i="5"/>
  <c r="X131" i="5"/>
  <c r="BJ129" i="5"/>
  <c r="V129" i="5"/>
  <c r="B129" i="5"/>
  <c r="CB127" i="5"/>
  <c r="BH127" i="5"/>
  <c r="AN127" i="5"/>
  <c r="T127" i="5"/>
  <c r="BZ125" i="5"/>
  <c r="AL125" i="5"/>
  <c r="B171" i="6"/>
  <c r="C114" i="6"/>
  <c r="BP362" i="5"/>
  <c r="L361" i="5"/>
  <c r="D361" i="4" s="1"/>
  <c r="AZ359" i="5"/>
  <c r="V356" i="5"/>
  <c r="BJ354" i="5"/>
  <c r="BP353" i="5"/>
  <c r="L352" i="5"/>
  <c r="D352" i="4" s="1"/>
  <c r="AZ350" i="5"/>
  <c r="P348" i="5"/>
  <c r="H348" i="4" s="1"/>
  <c r="V347" i="5"/>
  <c r="BJ345" i="5"/>
  <c r="L343" i="5"/>
  <c r="AZ341" i="5"/>
  <c r="P339" i="5"/>
  <c r="H339" i="4" s="1"/>
  <c r="V338" i="5"/>
  <c r="AL332" i="5"/>
  <c r="BZ330" i="5"/>
  <c r="P330" i="5"/>
  <c r="H330" i="4" s="1"/>
  <c r="V329" i="5"/>
  <c r="AF324" i="5"/>
  <c r="BZ321" i="5"/>
  <c r="P321" i="5"/>
  <c r="H321" i="4" s="1"/>
  <c r="V320" i="5"/>
  <c r="AF315" i="5"/>
  <c r="C313" i="5"/>
  <c r="P312" i="5"/>
  <c r="H312" i="4" s="1"/>
  <c r="V311" i="5"/>
  <c r="AF306" i="5"/>
  <c r="C304" i="5"/>
  <c r="AV300" i="5"/>
  <c r="AF297" i="5"/>
  <c r="C295" i="5"/>
  <c r="B294" i="5"/>
  <c r="AF288" i="5"/>
  <c r="C286" i="5"/>
  <c r="B285" i="5"/>
  <c r="CJ282" i="5"/>
  <c r="N278" i="5"/>
  <c r="AF277" i="5"/>
  <c r="BT276" i="5"/>
  <c r="L276" i="5"/>
  <c r="D276" i="4" s="1"/>
  <c r="BR274" i="5"/>
  <c r="AN271" i="5"/>
  <c r="AR268" i="5"/>
  <c r="CF267" i="5"/>
  <c r="AJ266" i="5"/>
  <c r="BR265" i="5"/>
  <c r="BR264" i="5"/>
  <c r="BD262" i="5"/>
  <c r="BD261" i="5"/>
  <c r="BX257" i="5"/>
  <c r="N255" i="5"/>
  <c r="BJ254" i="5"/>
  <c r="AV252" i="5"/>
  <c r="AV251" i="5"/>
  <c r="T248" i="5"/>
  <c r="BP247" i="5"/>
  <c r="BB244" i="5"/>
  <c r="CJ243" i="5"/>
  <c r="AN243" i="5"/>
  <c r="CJ242" i="5"/>
  <c r="L238" i="5"/>
  <c r="D238" i="4" s="1"/>
  <c r="BH237" i="5"/>
  <c r="L237" i="5"/>
  <c r="AT236" i="5"/>
  <c r="C235" i="5"/>
  <c r="J233" i="5"/>
  <c r="L231" i="5"/>
  <c r="D231" i="4" s="1"/>
  <c r="N229" i="5"/>
  <c r="BP228" i="5"/>
  <c r="CH227" i="5"/>
  <c r="AV227" i="5"/>
  <c r="BR226" i="5"/>
  <c r="AN221" i="5"/>
  <c r="B221" i="5"/>
  <c r="BH220" i="5"/>
  <c r="X220" i="5"/>
  <c r="AR219" i="5"/>
  <c r="AB218" i="5"/>
  <c r="CH217" i="5"/>
  <c r="AV217" i="5"/>
  <c r="BR216" i="5"/>
  <c r="C216" i="5"/>
  <c r="T212" i="5"/>
  <c r="AN211" i="5"/>
  <c r="B211" i="5"/>
  <c r="BJ210" i="5"/>
  <c r="X210" i="5"/>
  <c r="AT209" i="5"/>
  <c r="AF208" i="5"/>
  <c r="BH207" i="5"/>
  <c r="CJ206" i="5"/>
  <c r="V204" i="5"/>
  <c r="P203" i="5"/>
  <c r="H203" i="4" s="1"/>
  <c r="BZ202" i="5"/>
  <c r="AR202" i="5"/>
  <c r="BT201" i="5"/>
  <c r="BJ197" i="5"/>
  <c r="AB197" i="5"/>
  <c r="BD196" i="5"/>
  <c r="V196" i="5"/>
  <c r="CF195" i="5"/>
  <c r="BZ194" i="5"/>
  <c r="AT192" i="5"/>
  <c r="L192" i="5"/>
  <c r="D192" i="4" s="1"/>
  <c r="AN191" i="5"/>
  <c r="BP190" i="5"/>
  <c r="BJ189" i="5"/>
  <c r="B188" i="5"/>
  <c r="X186" i="5"/>
  <c r="AZ185" i="5"/>
  <c r="CB184" i="5"/>
  <c r="AT184" i="5"/>
  <c r="BP182" i="5"/>
  <c r="AJ180" i="5"/>
  <c r="B180" i="5"/>
  <c r="BL179" i="5"/>
  <c r="AD179" i="5"/>
  <c r="C179" i="5"/>
  <c r="X178" i="5"/>
  <c r="CH177" i="5"/>
  <c r="AZ177" i="5"/>
  <c r="CB176" i="5"/>
  <c r="T175" i="5"/>
  <c r="BX174" i="5"/>
  <c r="CH172" i="5"/>
  <c r="BB172" i="5"/>
  <c r="AB172" i="5"/>
  <c r="J170" i="5"/>
  <c r="AR169" i="5"/>
  <c r="AB168" i="5"/>
  <c r="C168" i="5"/>
  <c r="BJ167" i="5"/>
  <c r="L167" i="5"/>
  <c r="D167" i="4" s="1"/>
  <c r="AT166" i="5"/>
  <c r="CB165" i="5"/>
  <c r="AD165" i="5"/>
  <c r="BL164" i="5"/>
  <c r="AV163" i="5"/>
  <c r="B162" i="5"/>
  <c r="CB160" i="5"/>
  <c r="BD160" i="5"/>
  <c r="BT159" i="5"/>
  <c r="C159" i="5"/>
  <c r="T158" i="5"/>
  <c r="CH157" i="5"/>
  <c r="AL157" i="5"/>
  <c r="N157" i="5"/>
  <c r="F157" i="4" s="1"/>
  <c r="CB156" i="5"/>
  <c r="BX155" i="5"/>
  <c r="BB155" i="5"/>
  <c r="AF155" i="5"/>
  <c r="J155" i="5"/>
  <c r="BZ153" i="5"/>
  <c r="BB153" i="5"/>
  <c r="AF153" i="5"/>
  <c r="J153" i="5"/>
  <c r="N152" i="5"/>
  <c r="F152" i="4" s="1"/>
  <c r="C151" i="5"/>
  <c r="BT150" i="5"/>
  <c r="AZ150" i="5"/>
  <c r="AF150" i="5"/>
  <c r="L150" i="5"/>
  <c r="D150" i="4" s="1"/>
  <c r="BR148" i="5"/>
  <c r="AD148" i="5"/>
  <c r="J148" i="5"/>
  <c r="CJ146" i="5"/>
  <c r="BP146" i="5"/>
  <c r="AV146" i="5"/>
  <c r="AB146" i="5"/>
  <c r="CH144" i="5"/>
  <c r="AT144" i="5"/>
  <c r="CF142" i="5"/>
  <c r="BL142" i="5"/>
  <c r="AR142" i="5"/>
  <c r="X142" i="5"/>
  <c r="BJ140" i="5"/>
  <c r="V140" i="5"/>
  <c r="B140" i="5"/>
  <c r="CB138" i="5"/>
  <c r="BH138" i="5"/>
  <c r="AN138" i="5"/>
  <c r="T138" i="5"/>
  <c r="BZ136" i="5"/>
  <c r="AL136" i="5"/>
  <c r="BX134" i="5"/>
  <c r="BD134" i="5"/>
  <c r="AJ134" i="5"/>
  <c r="P134" i="5"/>
  <c r="H134" i="4" s="1"/>
  <c r="BB132" i="5"/>
  <c r="N132" i="5"/>
  <c r="F132" i="4" s="1"/>
  <c r="C131" i="5"/>
  <c r="BT130" i="5"/>
  <c r="AZ130" i="5"/>
  <c r="AF130" i="5"/>
  <c r="L130" i="5"/>
  <c r="BR128" i="5"/>
  <c r="AD128" i="5"/>
  <c r="J128" i="5"/>
  <c r="CJ126" i="5"/>
  <c r="BP126" i="5"/>
  <c r="AV126" i="5"/>
  <c r="AB126" i="5"/>
  <c r="B120" i="5"/>
  <c r="C111" i="5"/>
  <c r="AJ219" i="6"/>
  <c r="BX184" i="6"/>
  <c r="C22" i="6"/>
  <c r="BJ362" i="5"/>
  <c r="BZ358" i="5"/>
  <c r="T356" i="5"/>
  <c r="L355" i="5"/>
  <c r="AB351" i="5"/>
  <c r="V346" i="5"/>
  <c r="N345" i="5"/>
  <c r="F345" i="4" s="1"/>
  <c r="BH343" i="5"/>
  <c r="AL342" i="5"/>
  <c r="AD341" i="5"/>
  <c r="BX339" i="5"/>
  <c r="BZ329" i="5"/>
  <c r="BR328" i="5"/>
  <c r="BT324" i="5"/>
  <c r="AJ323" i="5"/>
  <c r="AB322" i="5"/>
  <c r="CJ320" i="5"/>
  <c r="AR318" i="5"/>
  <c r="AT308" i="5"/>
  <c r="BJ304" i="5"/>
  <c r="BB303" i="5"/>
  <c r="BR299" i="5"/>
  <c r="L297" i="5"/>
  <c r="AB293" i="5"/>
  <c r="N287" i="5"/>
  <c r="F287" i="4" s="1"/>
  <c r="BH285" i="5"/>
  <c r="BB284" i="5"/>
  <c r="AL283" i="5"/>
  <c r="AD280" i="5"/>
  <c r="X277" i="5"/>
  <c r="CJ275" i="5"/>
  <c r="J275" i="5"/>
  <c r="J270" i="5"/>
  <c r="AB269" i="5"/>
  <c r="BR266" i="5"/>
  <c r="AN263" i="5"/>
  <c r="CB261" i="5"/>
  <c r="CH260" i="5"/>
  <c r="X260" i="5"/>
  <c r="AN254" i="5"/>
  <c r="CH251" i="5"/>
  <c r="BD248" i="5"/>
  <c r="AN245" i="5"/>
  <c r="CH242" i="5"/>
  <c r="BD239" i="5"/>
  <c r="AN236" i="5"/>
  <c r="BT234" i="5"/>
  <c r="AD230" i="5"/>
  <c r="BB229" i="5"/>
  <c r="C229" i="5"/>
  <c r="AT226" i="5"/>
  <c r="V225" i="5"/>
  <c r="BL224" i="5"/>
  <c r="C224" i="5"/>
  <c r="AD222" i="5"/>
  <c r="T221" i="5"/>
  <c r="AV220" i="5"/>
  <c r="B217" i="5"/>
  <c r="AD216" i="5"/>
  <c r="T215" i="5"/>
  <c r="BL214" i="5"/>
  <c r="C214" i="5"/>
  <c r="AB212" i="5"/>
  <c r="AT210" i="5"/>
  <c r="BL208" i="5"/>
  <c r="P207" i="5"/>
  <c r="H207" i="4" s="1"/>
  <c r="B204" i="5"/>
  <c r="AJ203" i="5"/>
  <c r="AJ202" i="5"/>
  <c r="BR201" i="5"/>
  <c r="V200" i="5"/>
  <c r="BD198" i="5"/>
  <c r="BX194" i="5"/>
  <c r="AB193" i="5"/>
  <c r="AB192" i="5"/>
  <c r="BJ191" i="5"/>
  <c r="N190" i="5"/>
  <c r="F190" i="4" s="1"/>
  <c r="AV188" i="5"/>
  <c r="BP184" i="5"/>
  <c r="BP183" i="5"/>
  <c r="BB181" i="5"/>
  <c r="BB180" i="5"/>
  <c r="CJ179" i="5"/>
  <c r="AN178" i="5"/>
  <c r="BP174" i="5"/>
  <c r="P174" i="5"/>
  <c r="H174" i="4" s="1"/>
  <c r="T173" i="5"/>
  <c r="BR172" i="5"/>
  <c r="V171" i="5"/>
  <c r="L166" i="5"/>
  <c r="D166" i="4" s="1"/>
  <c r="T165" i="5"/>
  <c r="BT164" i="5"/>
  <c r="AB164" i="5"/>
  <c r="CB163" i="5"/>
  <c r="AJ163" i="5"/>
  <c r="AR162" i="5"/>
  <c r="BB161" i="5"/>
  <c r="L161" i="5"/>
  <c r="CF159" i="5"/>
  <c r="AR159" i="5"/>
  <c r="BH158" i="5"/>
  <c r="BX157" i="5"/>
  <c r="AJ157" i="5"/>
  <c r="V156" i="5"/>
  <c r="AR155" i="5"/>
  <c r="BL154" i="5"/>
  <c r="AB154" i="5"/>
  <c r="CH153" i="5"/>
  <c r="AV153" i="5"/>
  <c r="BR152" i="5"/>
  <c r="BJ150" i="5"/>
  <c r="AB150" i="5"/>
  <c r="BD149" i="5"/>
  <c r="CF148" i="5"/>
  <c r="BZ147" i="5"/>
  <c r="AT145" i="5"/>
  <c r="L145" i="5"/>
  <c r="D145" i="4" s="1"/>
  <c r="AN144" i="5"/>
  <c r="BP143" i="5"/>
  <c r="BJ142" i="5"/>
  <c r="B141" i="5"/>
  <c r="AD140" i="5"/>
  <c r="X139" i="5"/>
  <c r="AZ138" i="5"/>
  <c r="CB137" i="5"/>
  <c r="AT137" i="5"/>
  <c r="N135" i="5"/>
  <c r="F135" i="4" s="1"/>
  <c r="AJ133" i="5"/>
  <c r="B133" i="5"/>
  <c r="BL132" i="5"/>
  <c r="AD132" i="5"/>
  <c r="C132" i="5"/>
  <c r="CH130" i="5"/>
  <c r="CB129" i="5"/>
  <c r="T128" i="5"/>
  <c r="AV127" i="5"/>
  <c r="N127" i="5"/>
  <c r="F127" i="4" s="1"/>
  <c r="BX126" i="5"/>
  <c r="BR125" i="5"/>
  <c r="AJ125" i="5"/>
  <c r="B119" i="5"/>
  <c r="B112" i="5"/>
  <c r="C103" i="5"/>
  <c r="B92" i="5"/>
  <c r="C83" i="5"/>
  <c r="B72" i="5"/>
  <c r="C63" i="5"/>
  <c r="B52" i="5"/>
  <c r="B22" i="6"/>
  <c r="BX363" i="5"/>
  <c r="C360" i="5"/>
  <c r="AV357" i="5"/>
  <c r="BL353" i="5"/>
  <c r="BD352" i="5"/>
  <c r="N346" i="5"/>
  <c r="AD342" i="5"/>
  <c r="BH338" i="5"/>
  <c r="X337" i="5"/>
  <c r="P336" i="5"/>
  <c r="H336" i="4" s="1"/>
  <c r="BX334" i="5"/>
  <c r="BP333" i="5"/>
  <c r="AF332" i="5"/>
  <c r="X331" i="5"/>
  <c r="AV328" i="5"/>
  <c r="AN327" i="5"/>
  <c r="CH319" i="5"/>
  <c r="CJ315" i="5"/>
  <c r="AT309" i="5"/>
  <c r="P307" i="5"/>
  <c r="H307" i="4" s="1"/>
  <c r="C302" i="5"/>
  <c r="CF300" i="5"/>
  <c r="AV299" i="5"/>
  <c r="AN298" i="5"/>
  <c r="BL295" i="5"/>
  <c r="BD294" i="5"/>
  <c r="T293" i="5"/>
  <c r="BT290" i="5"/>
  <c r="BL289" i="5"/>
  <c r="N288" i="5"/>
  <c r="F288" i="4" s="1"/>
  <c r="AZ284" i="5"/>
  <c r="AR282" i="5"/>
  <c r="T281" i="5"/>
  <c r="CF273" i="5"/>
  <c r="V268" i="5"/>
  <c r="BJ266" i="5"/>
  <c r="BP265" i="5"/>
  <c r="L264" i="5"/>
  <c r="D264" i="4" s="1"/>
  <c r="AZ262" i="5"/>
  <c r="P260" i="5"/>
  <c r="H260" i="4" s="1"/>
  <c r="V259" i="5"/>
  <c r="BP256" i="5"/>
  <c r="L255" i="5"/>
  <c r="D255" i="4" s="1"/>
  <c r="AL253" i="5"/>
  <c r="P251" i="5"/>
  <c r="H251" i="4" s="1"/>
  <c r="V250" i="5"/>
  <c r="L246" i="5"/>
  <c r="AL244" i="5"/>
  <c r="BZ242" i="5"/>
  <c r="P242" i="5"/>
  <c r="H242" i="4" s="1"/>
  <c r="V241" i="5"/>
  <c r="AF236" i="5"/>
  <c r="AN235" i="5"/>
  <c r="BR234" i="5"/>
  <c r="AR232" i="5"/>
  <c r="CF230" i="5"/>
  <c r="AB230" i="5"/>
  <c r="T228" i="5"/>
  <c r="BL227" i="5"/>
  <c r="C227" i="5"/>
  <c r="AL226" i="5"/>
  <c r="B224" i="5"/>
  <c r="AT223" i="5"/>
  <c r="BL221" i="5"/>
  <c r="AB219" i="5"/>
  <c r="AT217" i="5"/>
  <c r="B214" i="5"/>
  <c r="AR213" i="5"/>
  <c r="BT212" i="5"/>
  <c r="BJ211" i="5"/>
  <c r="AB209" i="5"/>
  <c r="V208" i="5"/>
  <c r="BD207" i="5"/>
  <c r="BX203" i="5"/>
  <c r="BX202" i="5"/>
  <c r="AB202" i="5"/>
  <c r="AB201" i="5"/>
  <c r="BJ200" i="5"/>
  <c r="N199" i="5"/>
  <c r="F199" i="4" s="1"/>
  <c r="N198" i="5"/>
  <c r="F198" i="4" s="1"/>
  <c r="AV197" i="5"/>
  <c r="BP193" i="5"/>
  <c r="BP192" i="5"/>
  <c r="T191" i="5"/>
  <c r="BB190" i="5"/>
  <c r="BB189" i="5"/>
  <c r="CJ188" i="5"/>
  <c r="AN187" i="5"/>
  <c r="AN186" i="5"/>
  <c r="L183" i="5"/>
  <c r="D183" i="4" s="1"/>
  <c r="BH182" i="5"/>
  <c r="AT180" i="5"/>
  <c r="AT179" i="5"/>
  <c r="CB178" i="5"/>
  <c r="AF177" i="5"/>
  <c r="BJ174" i="5"/>
  <c r="BT170" i="5"/>
  <c r="AB170" i="5"/>
  <c r="AJ169" i="5"/>
  <c r="BX168" i="5"/>
  <c r="AR168" i="5"/>
  <c r="CF167" i="5"/>
  <c r="AZ167" i="5"/>
  <c r="C167" i="5"/>
  <c r="BH166" i="5"/>
  <c r="BT163" i="5"/>
  <c r="CB162" i="5"/>
  <c r="CJ161" i="5"/>
  <c r="X160" i="5"/>
  <c r="J159" i="5"/>
  <c r="BB156" i="5"/>
  <c r="BT155" i="5"/>
  <c r="AF152" i="5"/>
  <c r="BH151" i="5"/>
  <c r="CJ150" i="5"/>
  <c r="AB149" i="5"/>
  <c r="V148" i="5"/>
  <c r="P147" i="5"/>
  <c r="H147" i="4" s="1"/>
  <c r="BZ146" i="5"/>
  <c r="AR146" i="5"/>
  <c r="BT145" i="5"/>
  <c r="BJ141" i="5"/>
  <c r="AB141" i="5"/>
  <c r="BD140" i="5"/>
  <c r="CF139" i="5"/>
  <c r="BZ138" i="5"/>
  <c r="AT136" i="5"/>
  <c r="L136" i="5"/>
  <c r="D136" i="4" s="1"/>
  <c r="AN135" i="5"/>
  <c r="BP134" i="5"/>
  <c r="BJ133" i="5"/>
  <c r="B132" i="5"/>
  <c r="AD131" i="5"/>
  <c r="X130" i="5"/>
  <c r="AZ129" i="5"/>
  <c r="CB128" i="5"/>
  <c r="AT128" i="5"/>
  <c r="C117" i="5"/>
  <c r="B103" i="5"/>
  <c r="C94" i="5"/>
  <c r="B83" i="5"/>
  <c r="CH364" i="5"/>
  <c r="AT362" i="5"/>
  <c r="J361" i="5"/>
  <c r="B360" i="5"/>
  <c r="J355" i="5"/>
  <c r="AV352" i="5"/>
  <c r="CH349" i="5"/>
  <c r="BL348" i="5"/>
  <c r="AB341" i="5"/>
  <c r="BX329" i="5"/>
  <c r="BZ325" i="5"/>
  <c r="BR324" i="5"/>
  <c r="CH320" i="5"/>
  <c r="CJ310" i="5"/>
  <c r="AR308" i="5"/>
  <c r="BH304" i="5"/>
  <c r="AZ303" i="5"/>
  <c r="B302" i="5"/>
  <c r="J297" i="5"/>
  <c r="CH291" i="5"/>
  <c r="AJ283" i="5"/>
  <c r="L282" i="5"/>
  <c r="CH275" i="5"/>
  <c r="CJ271" i="5"/>
  <c r="CH268" i="5"/>
  <c r="BB266" i="5"/>
  <c r="AL263" i="5"/>
  <c r="BL261" i="5"/>
  <c r="CF260" i="5"/>
  <c r="BB257" i="5"/>
  <c r="AL254" i="5"/>
  <c r="BL252" i="5"/>
  <c r="AV249" i="5"/>
  <c r="BB248" i="5"/>
  <c r="BL243" i="5"/>
  <c r="AV240" i="5"/>
  <c r="BB239" i="5"/>
  <c r="C234" i="5"/>
  <c r="BZ228" i="5"/>
  <c r="B227" i="5"/>
  <c r="AD226" i="5"/>
  <c r="BT225" i="5"/>
  <c r="T225" i="5"/>
  <c r="BJ224" i="5"/>
  <c r="AB222" i="5"/>
  <c r="AT220" i="5"/>
  <c r="BL218" i="5"/>
  <c r="AB216" i="5"/>
  <c r="BT215" i="5"/>
  <c r="BJ214" i="5"/>
  <c r="AR210" i="5"/>
  <c r="BT209" i="5"/>
  <c r="BJ208" i="5"/>
  <c r="N208" i="5"/>
  <c r="F208" i="4" s="1"/>
  <c r="N207" i="5"/>
  <c r="F207" i="4" s="1"/>
  <c r="AV206" i="5"/>
  <c r="BP202" i="5"/>
  <c r="BP201" i="5"/>
  <c r="T200" i="5"/>
  <c r="BB199" i="5"/>
  <c r="BB198" i="5"/>
  <c r="CJ197" i="5"/>
  <c r="AN196" i="5"/>
  <c r="AN195" i="5"/>
  <c r="BH191" i="5"/>
  <c r="AT188" i="5"/>
  <c r="CB187" i="5"/>
  <c r="CB186" i="5"/>
  <c r="AF186" i="5"/>
  <c r="AF185" i="5"/>
  <c r="AZ181" i="5"/>
  <c r="CH180" i="5"/>
  <c r="CH179" i="5"/>
  <c r="AL178" i="5"/>
  <c r="BT177" i="5"/>
  <c r="X177" i="5"/>
  <c r="BT176" i="5"/>
  <c r="J175" i="5"/>
  <c r="BH174" i="5"/>
  <c r="N174" i="5"/>
  <c r="F174" i="4" s="1"/>
  <c r="BL173" i="5"/>
  <c r="BP172" i="5"/>
  <c r="P172" i="5"/>
  <c r="H172" i="4" s="1"/>
  <c r="T171" i="5"/>
  <c r="BL170" i="5"/>
  <c r="B167" i="5"/>
  <c r="BB166" i="5"/>
  <c r="J166" i="5"/>
  <c r="BJ165" i="5"/>
  <c r="AZ161" i="5"/>
  <c r="J161" i="5"/>
  <c r="BL160" i="5"/>
  <c r="CB159" i="5"/>
  <c r="AN159" i="5"/>
  <c r="T156" i="5"/>
  <c r="BJ154" i="5"/>
  <c r="X154" i="5"/>
  <c r="AT153" i="5"/>
  <c r="BP152" i="5"/>
  <c r="AF151" i="5"/>
  <c r="BH150" i="5"/>
  <c r="CJ149" i="5"/>
  <c r="BB149" i="5"/>
  <c r="T149" i="5"/>
  <c r="AV148" i="5"/>
  <c r="BX147" i="5"/>
  <c r="P146" i="5"/>
  <c r="H146" i="4" s="1"/>
  <c r="AR145" i="5"/>
  <c r="J145" i="5"/>
  <c r="AL144" i="5"/>
  <c r="AF143" i="5"/>
  <c r="BH142" i="5"/>
  <c r="CJ141" i="5"/>
  <c r="V139" i="5"/>
  <c r="P138" i="5"/>
  <c r="H138" i="4" s="1"/>
  <c r="BZ137" i="5"/>
  <c r="AR137" i="5"/>
  <c r="BT136" i="5"/>
  <c r="BJ132" i="5"/>
  <c r="AB132" i="5"/>
  <c r="BD131" i="5"/>
  <c r="V131" i="5"/>
  <c r="CF130" i="5"/>
  <c r="BZ129" i="5"/>
  <c r="AT127" i="5"/>
  <c r="L127" i="5"/>
  <c r="D127" i="4" s="1"/>
  <c r="AN126" i="5"/>
  <c r="BP125" i="5"/>
  <c r="B117" i="5"/>
  <c r="C105" i="5"/>
  <c r="B94" i="5"/>
  <c r="C85" i="5"/>
  <c r="B74" i="5"/>
  <c r="C65" i="5"/>
  <c r="B54" i="5"/>
  <c r="AD215" i="6"/>
  <c r="CJ128" i="6"/>
  <c r="BH363" i="5"/>
  <c r="BB358" i="5"/>
  <c r="AT357" i="5"/>
  <c r="BJ353" i="5"/>
  <c r="AN352" i="5"/>
  <c r="BL349" i="5"/>
  <c r="BD348" i="5"/>
  <c r="T347" i="5"/>
  <c r="L346" i="5"/>
  <c r="D346" i="4" s="1"/>
  <c r="AB342" i="5"/>
  <c r="N336" i="5"/>
  <c r="AD332" i="5"/>
  <c r="BX330" i="5"/>
  <c r="AT328" i="5"/>
  <c r="BZ320" i="5"/>
  <c r="BD319" i="5"/>
  <c r="BT315" i="5"/>
  <c r="AJ314" i="5"/>
  <c r="AB313" i="5"/>
  <c r="CJ311" i="5"/>
  <c r="AR309" i="5"/>
  <c r="AJ308" i="5"/>
  <c r="AZ304" i="5"/>
  <c r="AT299" i="5"/>
  <c r="BJ295" i="5"/>
  <c r="BB294" i="5"/>
  <c r="BR290" i="5"/>
  <c r="L288" i="5"/>
  <c r="D288" i="4" s="1"/>
  <c r="AD284" i="5"/>
  <c r="C277" i="5"/>
  <c r="BR271" i="5"/>
  <c r="BZ270" i="5"/>
  <c r="T268" i="5"/>
  <c r="J264" i="5"/>
  <c r="AJ262" i="5"/>
  <c r="BX260" i="5"/>
  <c r="T259" i="5"/>
  <c r="J255" i="5"/>
  <c r="AD254" i="5"/>
  <c r="AJ253" i="5"/>
  <c r="BX251" i="5"/>
  <c r="N251" i="5"/>
  <c r="F251" i="4" s="1"/>
  <c r="T250" i="5"/>
  <c r="J246" i="5"/>
  <c r="AD245" i="5"/>
  <c r="AJ244" i="5"/>
  <c r="BX242" i="5"/>
  <c r="T241" i="5"/>
  <c r="C237" i="5"/>
  <c r="AD236" i="5"/>
  <c r="AL235" i="5"/>
  <c r="BP234" i="5"/>
  <c r="BZ233" i="5"/>
  <c r="BT231" i="5"/>
  <c r="AR229" i="5"/>
  <c r="AT227" i="5"/>
  <c r="AR223" i="5"/>
  <c r="BT222" i="5"/>
  <c r="BJ221" i="5"/>
  <c r="P218" i="5"/>
  <c r="H218" i="4" s="1"/>
  <c r="AR217" i="5"/>
  <c r="CJ216" i="5"/>
  <c r="AZ214" i="5"/>
  <c r="AB213" i="5"/>
  <c r="BR212" i="5"/>
  <c r="CJ210" i="5"/>
  <c r="BB208" i="5"/>
  <c r="BB207" i="5"/>
  <c r="AN205" i="5"/>
  <c r="AN204" i="5"/>
  <c r="BH200" i="5"/>
  <c r="AT197" i="5"/>
  <c r="CB196" i="5"/>
  <c r="CB195" i="5"/>
  <c r="AF194" i="5"/>
  <c r="AZ190" i="5"/>
  <c r="CH188" i="5"/>
  <c r="AL187" i="5"/>
  <c r="BT186" i="5"/>
  <c r="BT185" i="5"/>
  <c r="J184" i="5"/>
  <c r="J183" i="5"/>
  <c r="C182" i="5"/>
  <c r="AR180" i="5"/>
  <c r="AR179" i="5"/>
  <c r="BZ178" i="5"/>
  <c r="P176" i="5"/>
  <c r="H176" i="4" s="1"/>
  <c r="BL175" i="5"/>
  <c r="BB165" i="5"/>
  <c r="BJ164" i="5"/>
  <c r="BR163" i="5"/>
  <c r="BZ162" i="5"/>
  <c r="CH161" i="5"/>
  <c r="V160" i="5"/>
  <c r="AL159" i="5"/>
  <c r="C157" i="5"/>
  <c r="AZ156" i="5"/>
  <c r="BR155" i="5"/>
  <c r="C155" i="5"/>
  <c r="BB154" i="5"/>
  <c r="AD152" i="5"/>
  <c r="C152" i="5"/>
  <c r="CH150" i="5"/>
  <c r="CB149" i="5"/>
  <c r="T148" i="5"/>
  <c r="AV147" i="5"/>
  <c r="N147" i="5"/>
  <c r="F147" i="4" s="1"/>
  <c r="BX146" i="5"/>
  <c r="BR145" i="5"/>
  <c r="AJ145" i="5"/>
  <c r="BL144" i="5"/>
  <c r="C144" i="5"/>
  <c r="AF142" i="5"/>
  <c r="BH141" i="5"/>
  <c r="BB140" i="5"/>
  <c r="T140" i="5"/>
  <c r="AV139" i="5"/>
  <c r="BX138" i="5"/>
  <c r="P137" i="5"/>
  <c r="H137" i="4" s="1"/>
  <c r="J136" i="5"/>
  <c r="AL135" i="5"/>
  <c r="AF134" i="5"/>
  <c r="BH133" i="5"/>
  <c r="CJ132" i="5"/>
  <c r="V130" i="5"/>
  <c r="P129" i="5"/>
  <c r="H129" i="4" s="1"/>
  <c r="BZ128" i="5"/>
  <c r="AR128" i="5"/>
  <c r="BT127" i="5"/>
  <c r="AL127" i="5"/>
  <c r="C115" i="5"/>
  <c r="B105" i="5"/>
  <c r="C96" i="5"/>
  <c r="B85" i="5"/>
  <c r="C76" i="5"/>
  <c r="AN181" i="6"/>
  <c r="CH128" i="6"/>
  <c r="CF364" i="5"/>
  <c r="AZ363" i="5"/>
  <c r="AR362" i="5"/>
  <c r="AT358" i="5"/>
  <c r="P356" i="5"/>
  <c r="H356" i="4" s="1"/>
  <c r="C351" i="5"/>
  <c r="BL344" i="5"/>
  <c r="N337" i="5"/>
  <c r="F337" i="4" s="1"/>
  <c r="AD333" i="5"/>
  <c r="BH329" i="5"/>
  <c r="X328" i="5"/>
  <c r="P327" i="5"/>
  <c r="H327" i="4" s="1"/>
  <c r="BX325" i="5"/>
  <c r="BP324" i="5"/>
  <c r="AF323" i="5"/>
  <c r="X322" i="5"/>
  <c r="AV319" i="5"/>
  <c r="AN318" i="5"/>
  <c r="CH310" i="5"/>
  <c r="AT300" i="5"/>
  <c r="P298" i="5"/>
  <c r="H298" i="4" s="1"/>
  <c r="C293" i="5"/>
  <c r="CF291" i="5"/>
  <c r="AN289" i="5"/>
  <c r="BL286" i="5"/>
  <c r="BD285" i="5"/>
  <c r="J282" i="5"/>
  <c r="BX277" i="5"/>
  <c r="CF275" i="5"/>
  <c r="BD272" i="5"/>
  <c r="CF268" i="5"/>
  <c r="AZ266" i="5"/>
  <c r="C265" i="5"/>
  <c r="AZ257" i="5"/>
  <c r="C256" i="5"/>
  <c r="BJ252" i="5"/>
  <c r="AZ248" i="5"/>
  <c r="BZ246" i="5"/>
  <c r="B246" i="5"/>
  <c r="BJ243" i="5"/>
  <c r="BP242" i="5"/>
  <c r="BZ237" i="5"/>
  <c r="B237" i="5"/>
  <c r="BL228" i="5"/>
  <c r="BR225" i="5"/>
  <c r="P225" i="5"/>
  <c r="H225" i="4" s="1"/>
  <c r="BH224" i="5"/>
  <c r="CJ223" i="5"/>
  <c r="AR220" i="5"/>
  <c r="BR219" i="5"/>
  <c r="BJ218" i="5"/>
  <c r="BR215" i="5"/>
  <c r="AR214" i="5"/>
  <c r="CJ213" i="5"/>
  <c r="AZ211" i="5"/>
  <c r="BR209" i="5"/>
  <c r="L208" i="5"/>
  <c r="D208" i="4" s="1"/>
  <c r="AT206" i="5"/>
  <c r="CB205" i="5"/>
  <c r="CB204" i="5"/>
  <c r="AF203" i="5"/>
  <c r="AZ199" i="5"/>
  <c r="AZ198" i="5"/>
  <c r="CH197" i="5"/>
  <c r="AL196" i="5"/>
  <c r="BT194" i="5"/>
  <c r="J192" i="5"/>
  <c r="C191" i="5"/>
  <c r="AR189" i="5"/>
  <c r="AR188" i="5"/>
  <c r="BZ187" i="5"/>
  <c r="P185" i="5"/>
  <c r="H185" i="4" s="1"/>
  <c r="BL184" i="5"/>
  <c r="B182" i="5"/>
  <c r="CF180" i="5"/>
  <c r="CF179" i="5"/>
  <c r="V178" i="5"/>
  <c r="BR177" i="5"/>
  <c r="V177" i="5"/>
  <c r="BR176" i="5"/>
  <c r="L174" i="5"/>
  <c r="D174" i="4" s="1"/>
  <c r="BJ173" i="5"/>
  <c r="N172" i="5"/>
  <c r="F172" i="4" s="1"/>
  <c r="AJ168" i="5"/>
  <c r="AR167" i="5"/>
  <c r="P165" i="5"/>
  <c r="H165" i="4" s="1"/>
  <c r="X164" i="5"/>
  <c r="AF163" i="5"/>
  <c r="AN162" i="5"/>
  <c r="BR159" i="5"/>
  <c r="CH158" i="5"/>
  <c r="BD158" i="5"/>
  <c r="P158" i="5"/>
  <c r="H158" i="4" s="1"/>
  <c r="BT157" i="5"/>
  <c r="AF157" i="5"/>
  <c r="B157" i="5"/>
  <c r="B155" i="5"/>
  <c r="V154" i="5"/>
  <c r="AR153" i="5"/>
  <c r="B152" i="5"/>
  <c r="AD151" i="5"/>
  <c r="X150" i="5"/>
  <c r="AZ149" i="5"/>
  <c r="CB148" i="5"/>
  <c r="AT148" i="5"/>
  <c r="AJ144" i="5"/>
  <c r="B144" i="5"/>
  <c r="BL143" i="5"/>
  <c r="AD143" i="5"/>
  <c r="C143" i="5"/>
  <c r="CH141" i="5"/>
  <c r="AZ141" i="5"/>
  <c r="CB140" i="5"/>
  <c r="T139" i="5"/>
  <c r="AV138" i="5"/>
  <c r="N138" i="5"/>
  <c r="F138" i="4" s="1"/>
  <c r="BX137" i="5"/>
  <c r="BR136" i="5"/>
  <c r="AJ136" i="5"/>
  <c r="BL135" i="5"/>
  <c r="C135" i="5"/>
  <c r="AF133" i="5"/>
  <c r="BB131" i="5"/>
  <c r="T131" i="5"/>
  <c r="AV130" i="5"/>
  <c r="BX129" i="5"/>
  <c r="J127" i="5"/>
  <c r="AL126" i="5"/>
  <c r="AF125" i="5"/>
  <c r="C124" i="5"/>
  <c r="B115" i="5"/>
  <c r="B96" i="5"/>
  <c r="C87" i="5"/>
  <c r="B76" i="5"/>
  <c r="C67" i="5"/>
  <c r="AB215" i="6"/>
  <c r="AF144" i="6"/>
  <c r="CJ359" i="5"/>
  <c r="AD357" i="5"/>
  <c r="AT353" i="5"/>
  <c r="J352" i="5"/>
  <c r="B351" i="5"/>
  <c r="BJ349" i="5"/>
  <c r="J346" i="5"/>
  <c r="CH340" i="5"/>
  <c r="AB332" i="5"/>
  <c r="P328" i="5"/>
  <c r="H328" i="4" s="1"/>
  <c r="BJ320" i="5"/>
  <c r="BZ316" i="5"/>
  <c r="BR315" i="5"/>
  <c r="CH311" i="5"/>
  <c r="BZ310" i="5"/>
  <c r="CJ301" i="5"/>
  <c r="AZ294" i="5"/>
  <c r="B293" i="5"/>
  <c r="J288" i="5"/>
  <c r="N283" i="5"/>
  <c r="F283" i="4" s="1"/>
  <c r="BZ279" i="5"/>
  <c r="B279" i="5"/>
  <c r="CH276" i="5"/>
  <c r="CB273" i="5"/>
  <c r="BP271" i="5"/>
  <c r="BX270" i="5"/>
  <c r="CF269" i="5"/>
  <c r="X267" i="5"/>
  <c r="BL265" i="5"/>
  <c r="B265" i="5"/>
  <c r="CB259" i="5"/>
  <c r="X258" i="5"/>
  <c r="BL256" i="5"/>
  <c r="AB254" i="5"/>
  <c r="CB250" i="5"/>
  <c r="X249" i="5"/>
  <c r="AR248" i="5"/>
  <c r="AB245" i="5"/>
  <c r="CB241" i="5"/>
  <c r="X240" i="5"/>
  <c r="AR239" i="5"/>
  <c r="AB236" i="5"/>
  <c r="AJ235" i="5"/>
  <c r="BX233" i="5"/>
  <c r="AN232" i="5"/>
  <c r="CB230" i="5"/>
  <c r="P228" i="5"/>
  <c r="H228" i="4" s="1"/>
  <c r="AR227" i="5"/>
  <c r="CH226" i="5"/>
  <c r="AZ224" i="5"/>
  <c r="BR222" i="5"/>
  <c r="P222" i="5"/>
  <c r="H222" i="4" s="1"/>
  <c r="CJ220" i="5"/>
  <c r="X219" i="5"/>
  <c r="AZ218" i="5"/>
  <c r="CH216" i="5"/>
  <c r="X213" i="5"/>
  <c r="BP212" i="5"/>
  <c r="CH210" i="5"/>
  <c r="X209" i="5"/>
  <c r="AZ208" i="5"/>
  <c r="AZ207" i="5"/>
  <c r="CH206" i="5"/>
  <c r="AL205" i="5"/>
  <c r="AL204" i="5"/>
  <c r="BT203" i="5"/>
  <c r="X202" i="5"/>
  <c r="J201" i="5"/>
  <c r="C200" i="5"/>
  <c r="C199" i="5"/>
  <c r="AR198" i="5"/>
  <c r="AR197" i="5"/>
  <c r="BZ196" i="5"/>
  <c r="AD195" i="5"/>
  <c r="P194" i="5"/>
  <c r="H194" i="4" s="1"/>
  <c r="BL193" i="5"/>
  <c r="B191" i="5"/>
  <c r="CF189" i="5"/>
  <c r="CF188" i="5"/>
  <c r="V187" i="5"/>
  <c r="BR186" i="5"/>
  <c r="V186" i="5"/>
  <c r="BR185" i="5"/>
  <c r="BD183" i="5"/>
  <c r="BD182" i="5"/>
  <c r="AB179" i="5"/>
  <c r="BX178" i="5"/>
  <c r="BJ176" i="5"/>
  <c r="N176" i="5"/>
  <c r="F176" i="4" s="1"/>
  <c r="BJ175" i="5"/>
  <c r="AV173" i="5"/>
  <c r="AZ172" i="5"/>
  <c r="BD171" i="5"/>
  <c r="BD170" i="5"/>
  <c r="X170" i="5"/>
  <c r="BL169" i="5"/>
  <c r="BT168" i="5"/>
  <c r="CB167" i="5"/>
  <c r="AJ167" i="5"/>
  <c r="CJ166" i="5"/>
  <c r="AR166" i="5"/>
  <c r="AZ165" i="5"/>
  <c r="BH164" i="5"/>
  <c r="BP163" i="5"/>
  <c r="BX162" i="5"/>
  <c r="CB161" i="5"/>
  <c r="AL161" i="5"/>
  <c r="BB160" i="5"/>
  <c r="T160" i="5"/>
  <c r="AJ159" i="5"/>
  <c r="J156" i="5"/>
  <c r="BP155" i="5"/>
  <c r="AD155" i="5"/>
  <c r="AZ154" i="5"/>
  <c r="BT153" i="5"/>
  <c r="AB152" i="5"/>
  <c r="BD151" i="5"/>
  <c r="V151" i="5"/>
  <c r="CF150" i="5"/>
  <c r="BZ149" i="5"/>
  <c r="AT147" i="5"/>
  <c r="L147" i="5"/>
  <c r="D147" i="4" s="1"/>
  <c r="AN146" i="5"/>
  <c r="BP145" i="5"/>
  <c r="BJ144" i="5"/>
  <c r="B143" i="5"/>
  <c r="X141" i="5"/>
  <c r="AZ140" i="5"/>
  <c r="CB139" i="5"/>
  <c r="AT139" i="5"/>
  <c r="BP137" i="5"/>
  <c r="AJ135" i="5"/>
  <c r="B135" i="5"/>
  <c r="BL134" i="5"/>
  <c r="AD134" i="5"/>
  <c r="C134" i="5"/>
  <c r="X133" i="5"/>
  <c r="CH132" i="5"/>
  <c r="AZ132" i="5"/>
  <c r="CB131" i="5"/>
  <c r="T130" i="5"/>
  <c r="AV129" i="5"/>
  <c r="N129" i="5"/>
  <c r="F129" i="4" s="1"/>
  <c r="BR127" i="5"/>
  <c r="AJ127" i="5"/>
  <c r="BL126" i="5"/>
  <c r="C126" i="5"/>
  <c r="B124" i="5"/>
  <c r="C113" i="5"/>
  <c r="C98" i="5"/>
  <c r="B87" i="5"/>
  <c r="AR205" i="6"/>
  <c r="BT364" i="5"/>
  <c r="AB362" i="5"/>
  <c r="CJ360" i="5"/>
  <c r="AR358" i="5"/>
  <c r="AT348" i="5"/>
  <c r="AV344" i="5"/>
  <c r="AN343" i="5"/>
  <c r="BL340" i="5"/>
  <c r="BD339" i="5"/>
  <c r="T338" i="5"/>
  <c r="L337" i="5"/>
  <c r="D337" i="4" s="1"/>
  <c r="AB333" i="5"/>
  <c r="T332" i="5"/>
  <c r="N327" i="5"/>
  <c r="AD323" i="5"/>
  <c r="BX321" i="5"/>
  <c r="AT319" i="5"/>
  <c r="AL318" i="5"/>
  <c r="BD310" i="5"/>
  <c r="CB307" i="5"/>
  <c r="BT306" i="5"/>
  <c r="AB304" i="5"/>
  <c r="CJ302" i="5"/>
  <c r="AR300" i="5"/>
  <c r="AJ299" i="5"/>
  <c r="AZ295" i="5"/>
  <c r="AT290" i="5"/>
  <c r="BJ286" i="5"/>
  <c r="BB285" i="5"/>
  <c r="CJ278" i="5"/>
  <c r="BL274" i="5"/>
  <c r="BB272" i="5"/>
  <c r="BP270" i="5"/>
  <c r="AT261" i="5"/>
  <c r="BX255" i="5"/>
  <c r="BX246" i="5"/>
  <c r="P240" i="5"/>
  <c r="H240" i="4" s="1"/>
  <c r="BX237" i="5"/>
  <c r="C230" i="5"/>
  <c r="BJ228" i="5"/>
  <c r="X226" i="5"/>
  <c r="BP225" i="5"/>
  <c r="CH223" i="5"/>
  <c r="AN220" i="5"/>
  <c r="BP219" i="5"/>
  <c r="X216" i="5"/>
  <c r="AZ215" i="5"/>
  <c r="CF213" i="5"/>
  <c r="AN210" i="5"/>
  <c r="BP209" i="5"/>
  <c r="C208" i="5"/>
  <c r="AR206" i="5"/>
  <c r="BZ205" i="5"/>
  <c r="BZ204" i="5"/>
  <c r="AD204" i="5"/>
  <c r="AD203" i="5"/>
  <c r="BL202" i="5"/>
  <c r="P202" i="5"/>
  <c r="H202" i="4" s="1"/>
  <c r="B200" i="5"/>
  <c r="CF198" i="5"/>
  <c r="CF197" i="5"/>
  <c r="AJ196" i="5"/>
  <c r="BR195" i="5"/>
  <c r="V195" i="5"/>
  <c r="BR194" i="5"/>
  <c r="BD192" i="5"/>
  <c r="BD191" i="5"/>
  <c r="AB188" i="5"/>
  <c r="BX187" i="5"/>
  <c r="N185" i="5"/>
  <c r="F185" i="4" s="1"/>
  <c r="BJ184" i="5"/>
  <c r="AV182" i="5"/>
  <c r="T178" i="5"/>
  <c r="BP177" i="5"/>
  <c r="J174" i="5"/>
  <c r="L172" i="5"/>
  <c r="D172" i="4" s="1"/>
  <c r="P171" i="5"/>
  <c r="H171" i="4" s="1"/>
  <c r="N165" i="5"/>
  <c r="F165" i="4" s="1"/>
  <c r="V164" i="5"/>
  <c r="AD163" i="5"/>
  <c r="BR162" i="5"/>
  <c r="BP159" i="5"/>
  <c r="CF158" i="5"/>
  <c r="BB158" i="5"/>
  <c r="N158" i="5"/>
  <c r="F158" i="4" s="1"/>
  <c r="BR157" i="5"/>
  <c r="AD157" i="5"/>
  <c r="T154" i="5"/>
  <c r="BJ152" i="5"/>
  <c r="V150" i="5"/>
  <c r="P149" i="5"/>
  <c r="H149" i="4" s="1"/>
  <c r="BZ148" i="5"/>
  <c r="AR148" i="5"/>
  <c r="BT147" i="5"/>
  <c r="AL147" i="5"/>
  <c r="BJ143" i="5"/>
  <c r="AB143" i="5"/>
  <c r="BD142" i="5"/>
  <c r="V142" i="5"/>
  <c r="CF141" i="5"/>
  <c r="BZ140" i="5"/>
  <c r="L138" i="5"/>
  <c r="D138" i="4" s="1"/>
  <c r="AN137" i="5"/>
  <c r="BP136" i="5"/>
  <c r="BJ135" i="5"/>
  <c r="CF133" i="5"/>
  <c r="X132" i="5"/>
  <c r="AZ131" i="5"/>
  <c r="CB130" i="5"/>
  <c r="AT130" i="5"/>
  <c r="AN129" i="5"/>
  <c r="BP128" i="5"/>
  <c r="AJ126" i="5"/>
  <c r="B126" i="5"/>
  <c r="BL125" i="5"/>
  <c r="AD125" i="5"/>
  <c r="B113" i="5"/>
  <c r="B98" i="5"/>
  <c r="C89" i="5"/>
  <c r="B78" i="5"/>
  <c r="C69" i="5"/>
  <c r="B58" i="5"/>
  <c r="CJ204" i="6"/>
  <c r="P363" i="5"/>
  <c r="H363" i="4" s="1"/>
  <c r="BX347" i="5"/>
  <c r="AZ345" i="5"/>
  <c r="B344" i="5"/>
  <c r="CJ341" i="5"/>
  <c r="X340" i="5"/>
  <c r="N338" i="5"/>
  <c r="F338" i="4" s="1"/>
  <c r="AD330" i="5"/>
  <c r="AB324" i="5"/>
  <c r="BH322" i="5"/>
  <c r="BB318" i="5"/>
  <c r="BT316" i="5"/>
  <c r="B311" i="5"/>
  <c r="N305" i="5"/>
  <c r="F305" i="4" s="1"/>
  <c r="CH302" i="5"/>
  <c r="CB298" i="5"/>
  <c r="AD297" i="5"/>
  <c r="AN280" i="5"/>
  <c r="V271" i="5"/>
  <c r="AF268" i="5"/>
  <c r="J267" i="5"/>
  <c r="B266" i="5"/>
  <c r="AV264" i="5"/>
  <c r="CH261" i="5"/>
  <c r="BL260" i="5"/>
  <c r="BD259" i="5"/>
  <c r="L257" i="5"/>
  <c r="D257" i="4" s="1"/>
  <c r="AB253" i="5"/>
  <c r="CJ251" i="5"/>
  <c r="BH245" i="5"/>
  <c r="BJ241" i="5"/>
  <c r="BB240" i="5"/>
  <c r="J238" i="5"/>
  <c r="BR236" i="5"/>
  <c r="AJ233" i="5"/>
  <c r="CJ231" i="5"/>
  <c r="BZ230" i="5"/>
  <c r="CF229" i="5"/>
  <c r="BR227" i="5"/>
  <c r="C225" i="5"/>
  <c r="V224" i="5"/>
  <c r="T223" i="5"/>
  <c r="AB221" i="5"/>
  <c r="CH215" i="5"/>
  <c r="B215" i="5"/>
  <c r="AN212" i="5"/>
  <c r="AV210" i="5"/>
  <c r="BZ207" i="5"/>
  <c r="CF206" i="5"/>
  <c r="V206" i="5"/>
  <c r="AV204" i="5"/>
  <c r="BP203" i="5"/>
  <c r="CJ202" i="5"/>
  <c r="AF201" i="5"/>
  <c r="AL200" i="5"/>
  <c r="BZ198" i="5"/>
  <c r="P198" i="5"/>
  <c r="H198" i="4" s="1"/>
  <c r="V197" i="5"/>
  <c r="AV195" i="5"/>
  <c r="BP194" i="5"/>
  <c r="CJ193" i="5"/>
  <c r="AF192" i="5"/>
  <c r="AL191" i="5"/>
  <c r="BZ189" i="5"/>
  <c r="P189" i="5"/>
  <c r="H189" i="4" s="1"/>
  <c r="V188" i="5"/>
  <c r="AV186" i="5"/>
  <c r="CJ184" i="5"/>
  <c r="AF183" i="5"/>
  <c r="AL182" i="5"/>
  <c r="BZ180" i="5"/>
  <c r="P180" i="5"/>
  <c r="H180" i="4" s="1"/>
  <c r="AV177" i="5"/>
  <c r="CJ175" i="5"/>
  <c r="CF169" i="5"/>
  <c r="N169" i="5"/>
  <c r="F169" i="4" s="1"/>
  <c r="P162" i="5"/>
  <c r="H162" i="4" s="1"/>
  <c r="AT159" i="5"/>
  <c r="BZ158" i="5"/>
  <c r="BZ156" i="5"/>
  <c r="T155" i="5"/>
  <c r="AV154" i="5"/>
  <c r="V152" i="5"/>
  <c r="BR151" i="5"/>
  <c r="BX145" i="5"/>
  <c r="AB145" i="5"/>
  <c r="BX144" i="5"/>
  <c r="N143" i="5"/>
  <c r="F143" i="4" s="1"/>
  <c r="N142" i="5"/>
  <c r="AV141" i="5"/>
  <c r="T135" i="5"/>
  <c r="BB134" i="5"/>
  <c r="BB133" i="5"/>
  <c r="AN131" i="5"/>
  <c r="CJ130" i="5"/>
  <c r="AN130" i="5"/>
  <c r="CJ129" i="5"/>
  <c r="BH126" i="5"/>
  <c r="L125" i="5"/>
  <c r="D125" i="4" s="1"/>
  <c r="B99" i="5"/>
  <c r="B91" i="5"/>
  <c r="C90" i="5"/>
  <c r="C82" i="5"/>
  <c r="BT203" i="6"/>
  <c r="AD359" i="5"/>
  <c r="X355" i="5"/>
  <c r="BH351" i="5"/>
  <c r="AJ349" i="5"/>
  <c r="BX343" i="5"/>
  <c r="CJ337" i="5"/>
  <c r="BL335" i="5"/>
  <c r="CH331" i="5"/>
  <c r="L328" i="5"/>
  <c r="D328" i="4" s="1"/>
  <c r="AR326" i="5"/>
  <c r="AT318" i="5"/>
  <c r="AV310" i="5"/>
  <c r="BR306" i="5"/>
  <c r="N301" i="5"/>
  <c r="CJ281" i="5"/>
  <c r="BH278" i="5"/>
  <c r="AB277" i="5"/>
  <c r="X274" i="5"/>
  <c r="X268" i="5"/>
  <c r="AV265" i="5"/>
  <c r="AN264" i="5"/>
  <c r="BD260" i="5"/>
  <c r="L258" i="5"/>
  <c r="CJ252" i="5"/>
  <c r="N248" i="5"/>
  <c r="F248" i="4" s="1"/>
  <c r="BH246" i="5"/>
  <c r="AD244" i="5"/>
  <c r="V243" i="5"/>
  <c r="AL234" i="5"/>
  <c r="AZ228" i="5"/>
  <c r="CH225" i="5"/>
  <c r="B225" i="5"/>
  <c r="AL222" i="5"/>
  <c r="BP217" i="5"/>
  <c r="AD212" i="5"/>
  <c r="AB211" i="5"/>
  <c r="T205" i="5"/>
  <c r="BL199" i="5"/>
  <c r="T196" i="5"/>
  <c r="BH194" i="5"/>
  <c r="BL190" i="5"/>
  <c r="N188" i="5"/>
  <c r="F188" i="4" s="1"/>
  <c r="T187" i="5"/>
  <c r="BH185" i="5"/>
  <c r="N179" i="5"/>
  <c r="BH176" i="5"/>
  <c r="CB175" i="5"/>
  <c r="AR173" i="5"/>
  <c r="CF171" i="5"/>
  <c r="AT168" i="5"/>
  <c r="BH167" i="5"/>
  <c r="CH166" i="5"/>
  <c r="AD166" i="5"/>
  <c r="AN163" i="5"/>
  <c r="J162" i="5"/>
  <c r="AF161" i="5"/>
  <c r="BP160" i="5"/>
  <c r="C160" i="5"/>
  <c r="AZ157" i="5"/>
  <c r="AD156" i="5"/>
  <c r="BL155" i="5"/>
  <c r="AB153" i="5"/>
  <c r="BT152" i="5"/>
  <c r="BJ151" i="5"/>
  <c r="N151" i="5"/>
  <c r="AV150" i="5"/>
  <c r="AV149" i="5"/>
  <c r="T144" i="5"/>
  <c r="BB143" i="5"/>
  <c r="BB142" i="5"/>
  <c r="AN140" i="5"/>
  <c r="CJ139" i="5"/>
  <c r="AN139" i="5"/>
  <c r="CJ138" i="5"/>
  <c r="BH135" i="5"/>
  <c r="L134" i="5"/>
  <c r="D134" i="4" s="1"/>
  <c r="L133" i="5"/>
  <c r="AT132" i="5"/>
  <c r="AF129" i="5"/>
  <c r="AZ125" i="5"/>
  <c r="C122" i="5"/>
  <c r="B90" i="5"/>
  <c r="B82" i="5"/>
  <c r="C81" i="5"/>
  <c r="N363" i="5"/>
  <c r="CH360" i="5"/>
  <c r="CB356" i="5"/>
  <c r="T353" i="5"/>
  <c r="AL351" i="5"/>
  <c r="CJ333" i="5"/>
  <c r="BL331" i="5"/>
  <c r="N330" i="5"/>
  <c r="AD322" i="5"/>
  <c r="T320" i="5"/>
  <c r="AF314" i="5"/>
  <c r="BT308" i="5"/>
  <c r="L305" i="5"/>
  <c r="CF302" i="5"/>
  <c r="BZ298" i="5"/>
  <c r="N297" i="5"/>
  <c r="F297" i="4" s="1"/>
  <c r="P289" i="5"/>
  <c r="H289" i="4" s="1"/>
  <c r="AL285" i="5"/>
  <c r="AL280" i="5"/>
  <c r="P274" i="5"/>
  <c r="H274" i="4" s="1"/>
  <c r="AV272" i="5"/>
  <c r="T271" i="5"/>
  <c r="P268" i="5"/>
  <c r="H268" i="4" s="1"/>
  <c r="BX266" i="5"/>
  <c r="C263" i="5"/>
  <c r="CF261" i="5"/>
  <c r="AV260" i="5"/>
  <c r="C257" i="5"/>
  <c r="N249" i="5"/>
  <c r="F249" i="4" s="1"/>
  <c r="AR245" i="5"/>
  <c r="BH241" i="5"/>
  <c r="AZ240" i="5"/>
  <c r="P239" i="5"/>
  <c r="H239" i="4" s="1"/>
  <c r="BP236" i="5"/>
  <c r="AF234" i="5"/>
  <c r="CH231" i="5"/>
  <c r="BX230" i="5"/>
  <c r="BR229" i="5"/>
  <c r="AV228" i="5"/>
  <c r="BP227" i="5"/>
  <c r="BL226" i="5"/>
  <c r="AL220" i="5"/>
  <c r="AV218" i="5"/>
  <c r="CF215" i="5"/>
  <c r="AR209" i="5"/>
  <c r="BX207" i="5"/>
  <c r="T206" i="5"/>
  <c r="AT204" i="5"/>
  <c r="CH202" i="5"/>
  <c r="C202" i="5"/>
  <c r="AD201" i="5"/>
  <c r="AJ200" i="5"/>
  <c r="BX198" i="5"/>
  <c r="AT195" i="5"/>
  <c r="CH193" i="5"/>
  <c r="C193" i="5"/>
  <c r="AD192" i="5"/>
  <c r="AJ191" i="5"/>
  <c r="BD190" i="5"/>
  <c r="BX189" i="5"/>
  <c r="AT186" i="5"/>
  <c r="C184" i="5"/>
  <c r="AD183" i="5"/>
  <c r="AJ182" i="5"/>
  <c r="BD181" i="5"/>
  <c r="BJ180" i="5"/>
  <c r="AT177" i="5"/>
  <c r="AZ176" i="5"/>
  <c r="C175" i="5"/>
  <c r="X171" i="5"/>
  <c r="B160" i="5"/>
  <c r="BX158" i="5"/>
  <c r="L158" i="5"/>
  <c r="D158" i="4" s="1"/>
  <c r="BX156" i="5"/>
  <c r="AR154" i="5"/>
  <c r="CJ153" i="5"/>
  <c r="BB151" i="5"/>
  <c r="AN149" i="5"/>
  <c r="CJ148" i="5"/>
  <c r="AN148" i="5"/>
  <c r="CJ147" i="5"/>
  <c r="BH144" i="5"/>
  <c r="L143" i="5"/>
  <c r="L142" i="5"/>
  <c r="AT141" i="5"/>
  <c r="AF138" i="5"/>
  <c r="AZ134" i="5"/>
  <c r="AZ133" i="5"/>
  <c r="AL131" i="5"/>
  <c r="BT129" i="5"/>
  <c r="X128" i="5"/>
  <c r="J125" i="5"/>
  <c r="B122" i="5"/>
  <c r="C119" i="5"/>
  <c r="C110" i="5"/>
  <c r="B81" i="5"/>
  <c r="AT155" i="6"/>
  <c r="BR364" i="5"/>
  <c r="V355" i="5"/>
  <c r="AJ341" i="5"/>
  <c r="BB339" i="5"/>
  <c r="BT337" i="5"/>
  <c r="AV335" i="5"/>
  <c r="J328" i="5"/>
  <c r="P318" i="5"/>
  <c r="H318" i="4" s="1"/>
  <c r="BD312" i="5"/>
  <c r="AT310" i="5"/>
  <c r="BP306" i="5"/>
  <c r="BJ302" i="5"/>
  <c r="L301" i="5"/>
  <c r="X295" i="5"/>
  <c r="BB283" i="5"/>
  <c r="AL275" i="5"/>
  <c r="CH273" i="5"/>
  <c r="AJ269" i="5"/>
  <c r="AT265" i="5"/>
  <c r="AL264" i="5"/>
  <c r="B263" i="5"/>
  <c r="J258" i="5"/>
  <c r="B257" i="5"/>
  <c r="CH252" i="5"/>
  <c r="BD250" i="5"/>
  <c r="L248" i="5"/>
  <c r="AB244" i="5"/>
  <c r="AD234" i="5"/>
  <c r="AT228" i="5"/>
  <c r="CF225" i="5"/>
  <c r="BL216" i="5"/>
  <c r="BT214" i="5"/>
  <c r="V210" i="5"/>
  <c r="AV208" i="5"/>
  <c r="L206" i="5"/>
  <c r="B202" i="5"/>
  <c r="AV199" i="5"/>
  <c r="L197" i="5"/>
  <c r="BZ193" i="5"/>
  <c r="B193" i="5"/>
  <c r="AV190" i="5"/>
  <c r="L188" i="5"/>
  <c r="BZ184" i="5"/>
  <c r="B184" i="5"/>
  <c r="AB182" i="5"/>
  <c r="L179" i="5"/>
  <c r="D179" i="4" s="1"/>
  <c r="B175" i="5"/>
  <c r="AF174" i="5"/>
  <c r="BT172" i="5"/>
  <c r="AV170" i="5"/>
  <c r="BJ169" i="5"/>
  <c r="CF166" i="5"/>
  <c r="AB166" i="5"/>
  <c r="CB164" i="5"/>
  <c r="AL163" i="5"/>
  <c r="BL162" i="5"/>
  <c r="AD161" i="5"/>
  <c r="AV160" i="5"/>
  <c r="BB152" i="5"/>
  <c r="L152" i="5"/>
  <c r="D152" i="4" s="1"/>
  <c r="L151" i="5"/>
  <c r="AT150" i="5"/>
  <c r="AF147" i="5"/>
  <c r="CB146" i="5"/>
  <c r="AZ143" i="5"/>
  <c r="AZ142" i="5"/>
  <c r="AL140" i="5"/>
  <c r="CH139" i="5"/>
  <c r="AL139" i="5"/>
  <c r="BT138" i="5"/>
  <c r="X137" i="5"/>
  <c r="J134" i="5"/>
  <c r="AR133" i="5"/>
  <c r="C133" i="5"/>
  <c r="AR132" i="5"/>
  <c r="BZ131" i="5"/>
  <c r="AD130" i="5"/>
  <c r="AD129" i="5"/>
  <c r="BL128" i="5"/>
  <c r="P127" i="5"/>
  <c r="H127" i="4" s="1"/>
  <c r="P126" i="5"/>
  <c r="H126" i="4" s="1"/>
  <c r="C123" i="5"/>
  <c r="B110" i="5"/>
  <c r="C102" i="5"/>
  <c r="CF360" i="5"/>
  <c r="BZ356" i="5"/>
  <c r="P347" i="5"/>
  <c r="H347" i="4" s="1"/>
  <c r="J343" i="5"/>
  <c r="AF339" i="5"/>
  <c r="CH333" i="5"/>
  <c r="BJ331" i="5"/>
  <c r="C324" i="5"/>
  <c r="BP321" i="5"/>
  <c r="AN316" i="5"/>
  <c r="AD314" i="5"/>
  <c r="AL310" i="5"/>
  <c r="BL304" i="5"/>
  <c r="CH300" i="5"/>
  <c r="BX298" i="5"/>
  <c r="B295" i="5"/>
  <c r="CJ292" i="5"/>
  <c r="X291" i="5"/>
  <c r="AJ280" i="5"/>
  <c r="AT278" i="5"/>
  <c r="BD270" i="5"/>
  <c r="AF260" i="5"/>
  <c r="X259" i="5"/>
  <c r="AV256" i="5"/>
  <c r="AN255" i="5"/>
  <c r="BD251" i="5"/>
  <c r="L249" i="5"/>
  <c r="T244" i="5"/>
  <c r="N239" i="5"/>
  <c r="F239" i="4" s="1"/>
  <c r="AF235" i="5"/>
  <c r="BB230" i="5"/>
  <c r="BJ226" i="5"/>
  <c r="BT224" i="5"/>
  <c r="CF223" i="5"/>
  <c r="C222" i="5"/>
  <c r="X221" i="5"/>
  <c r="T220" i="5"/>
  <c r="AT218" i="5"/>
  <c r="AN209" i="5"/>
  <c r="CB206" i="5"/>
  <c r="AR204" i="5"/>
  <c r="BH198" i="5"/>
  <c r="AR195" i="5"/>
  <c r="BH189" i="5"/>
  <c r="AR186" i="5"/>
  <c r="BR184" i="5"/>
  <c r="AB183" i="5"/>
  <c r="BH180" i="5"/>
  <c r="AR177" i="5"/>
  <c r="BR175" i="5"/>
  <c r="X168" i="5"/>
  <c r="T166" i="5"/>
  <c r="BD162" i="5"/>
  <c r="BZ161" i="5"/>
  <c r="BL158" i="5"/>
  <c r="X156" i="5"/>
  <c r="AZ155" i="5"/>
  <c r="BR153" i="5"/>
  <c r="AZ151" i="5"/>
  <c r="AL149" i="5"/>
  <c r="CH148" i="5"/>
  <c r="AL148" i="5"/>
  <c r="CH147" i="5"/>
  <c r="X146" i="5"/>
  <c r="X145" i="5"/>
  <c r="J143" i="5"/>
  <c r="C142" i="5"/>
  <c r="AR141" i="5"/>
  <c r="C141" i="5"/>
  <c r="BZ139" i="5"/>
  <c r="AD139" i="5"/>
  <c r="AD138" i="5"/>
  <c r="BL137" i="5"/>
  <c r="P136" i="5"/>
  <c r="H136" i="4" s="1"/>
  <c r="P135" i="5"/>
  <c r="H135" i="4" s="1"/>
  <c r="CF132" i="5"/>
  <c r="AJ131" i="5"/>
  <c r="BR130" i="5"/>
  <c r="BR129" i="5"/>
  <c r="V128" i="5"/>
  <c r="BD127" i="5"/>
  <c r="BD126" i="5"/>
  <c r="B123" i="5"/>
  <c r="B102" i="5"/>
  <c r="C101" i="5"/>
  <c r="C93" i="5"/>
  <c r="AV146" i="6"/>
  <c r="AN364" i="5"/>
  <c r="BJ360" i="5"/>
  <c r="C353" i="5"/>
  <c r="BR337" i="5"/>
  <c r="AT335" i="5"/>
  <c r="B324" i="5"/>
  <c r="N318" i="5"/>
  <c r="F318" i="4" s="1"/>
  <c r="V314" i="5"/>
  <c r="BB312" i="5"/>
  <c r="AD310" i="5"/>
  <c r="AV308" i="5"/>
  <c r="BH302" i="5"/>
  <c r="CB292" i="5"/>
  <c r="X287" i="5"/>
  <c r="AN283" i="5"/>
  <c r="BT281" i="5"/>
  <c r="AR265" i="5"/>
  <c r="AJ264" i="5"/>
  <c r="P259" i="5"/>
  <c r="H259" i="4" s="1"/>
  <c r="C254" i="5"/>
  <c r="CF252" i="5"/>
  <c r="C248" i="5"/>
  <c r="N240" i="5"/>
  <c r="AZ237" i="5"/>
  <c r="AR236" i="5"/>
  <c r="CB232" i="5"/>
  <c r="AR228" i="5"/>
  <c r="B222" i="5"/>
  <c r="AN219" i="5"/>
  <c r="BL217" i="5"/>
  <c r="BJ216" i="5"/>
  <c r="BR214" i="5"/>
  <c r="C212" i="5"/>
  <c r="V211" i="5"/>
  <c r="T210" i="5"/>
  <c r="AT208" i="5"/>
  <c r="BT206" i="5"/>
  <c r="J206" i="5"/>
  <c r="P205" i="5"/>
  <c r="H205" i="4" s="1"/>
  <c r="BJ202" i="5"/>
  <c r="AF199" i="5"/>
  <c r="BT197" i="5"/>
  <c r="J197" i="5"/>
  <c r="P196" i="5"/>
  <c r="H196" i="4" s="1"/>
  <c r="BJ193" i="5"/>
  <c r="AF190" i="5"/>
  <c r="BT188" i="5"/>
  <c r="J188" i="5"/>
  <c r="P187" i="5"/>
  <c r="H187" i="4" s="1"/>
  <c r="CJ182" i="5"/>
  <c r="AF181" i="5"/>
  <c r="BT179" i="5"/>
  <c r="J179" i="5"/>
  <c r="P178" i="5"/>
  <c r="H178" i="4" s="1"/>
  <c r="AN173" i="5"/>
  <c r="CB171" i="5"/>
  <c r="BH169" i="5"/>
  <c r="BD167" i="5"/>
  <c r="BR166" i="5"/>
  <c r="N166" i="5"/>
  <c r="F166" i="4" s="1"/>
  <c r="AN165" i="5"/>
  <c r="BZ164" i="5"/>
  <c r="C164" i="5"/>
  <c r="AB161" i="5"/>
  <c r="AT160" i="5"/>
  <c r="CJ159" i="5"/>
  <c r="X159" i="5"/>
  <c r="AV157" i="5"/>
  <c r="CJ154" i="5"/>
  <c r="X153" i="5"/>
  <c r="AZ152" i="5"/>
  <c r="J152" i="5"/>
  <c r="J151" i="5"/>
  <c r="AR150" i="5"/>
  <c r="C150" i="5"/>
  <c r="AD147" i="5"/>
  <c r="BL146" i="5"/>
  <c r="BL145" i="5"/>
  <c r="P145" i="5"/>
  <c r="H145" i="4" s="1"/>
  <c r="P144" i="5"/>
  <c r="H144" i="4" s="1"/>
  <c r="B142" i="5"/>
  <c r="AJ140" i="5"/>
  <c r="BR139" i="5"/>
  <c r="BR138" i="5"/>
  <c r="V137" i="5"/>
  <c r="BD136" i="5"/>
  <c r="BD135" i="5"/>
  <c r="BX131" i="5"/>
  <c r="AB130" i="5"/>
  <c r="AB129" i="5"/>
  <c r="BJ128" i="5"/>
  <c r="AV125" i="5"/>
  <c r="C118" i="5"/>
  <c r="B101" i="5"/>
  <c r="N141" i="6"/>
  <c r="B66" i="6"/>
  <c r="AL360" i="5"/>
  <c r="BP352" i="5"/>
  <c r="BX348" i="5"/>
  <c r="P345" i="5"/>
  <c r="H345" i="4" s="1"/>
  <c r="CJ342" i="5"/>
  <c r="N339" i="5"/>
  <c r="F339" i="4" s="1"/>
  <c r="T329" i="5"/>
  <c r="BT317" i="5"/>
  <c r="L314" i="5"/>
  <c r="D314" i="4" s="1"/>
  <c r="BZ307" i="5"/>
  <c r="AB306" i="5"/>
  <c r="AN300" i="5"/>
  <c r="BB286" i="5"/>
  <c r="CH284" i="5"/>
  <c r="AJ273" i="5"/>
  <c r="C272" i="5"/>
  <c r="T265" i="5"/>
  <c r="CH262" i="5"/>
  <c r="AJ261" i="5"/>
  <c r="AB260" i="5"/>
  <c r="AR256" i="5"/>
  <c r="AJ255" i="5"/>
  <c r="P250" i="5"/>
  <c r="H250" i="4" s="1"/>
  <c r="C245" i="5"/>
  <c r="CF243" i="5"/>
  <c r="BP224" i="5"/>
  <c r="BL223" i="5"/>
  <c r="CJ221" i="5"/>
  <c r="CH220" i="5"/>
  <c r="P220" i="5"/>
  <c r="H220" i="4" s="1"/>
  <c r="AT215" i="5"/>
  <c r="CF212" i="5"/>
  <c r="CH201" i="5"/>
  <c r="BT192" i="5"/>
  <c r="BD189" i="5"/>
  <c r="BJ188" i="5"/>
  <c r="L186" i="5"/>
  <c r="BT183" i="5"/>
  <c r="BD180" i="5"/>
  <c r="L177" i="5"/>
  <c r="D177" i="4" s="1"/>
  <c r="B174" i="5"/>
  <c r="N163" i="5"/>
  <c r="F163" i="4" s="1"/>
  <c r="N161" i="5"/>
  <c r="AB157" i="5"/>
  <c r="BR156" i="5"/>
  <c r="AV155" i="5"/>
  <c r="BX154" i="5"/>
  <c r="BP148" i="5"/>
  <c r="BP147" i="5"/>
  <c r="T146" i="5"/>
  <c r="BB145" i="5"/>
  <c r="BB144" i="5"/>
  <c r="CJ143" i="5"/>
  <c r="AN142" i="5"/>
  <c r="AN141" i="5"/>
  <c r="BH137" i="5"/>
  <c r="AT135" i="5"/>
  <c r="AT134" i="5"/>
  <c r="CB133" i="5"/>
  <c r="AF132" i="5"/>
  <c r="AF131" i="5"/>
  <c r="AZ127" i="5"/>
  <c r="CH126" i="5"/>
  <c r="CH125" i="5"/>
  <c r="C104" i="5"/>
  <c r="BJ190" i="6"/>
  <c r="CB134" i="6"/>
  <c r="N354" i="5"/>
  <c r="F354" i="4" s="1"/>
  <c r="AT344" i="5"/>
  <c r="BZ338" i="5"/>
  <c r="AN336" i="5"/>
  <c r="L315" i="5"/>
  <c r="D315" i="4" s="1"/>
  <c r="V300" i="5"/>
  <c r="V291" i="5"/>
  <c r="AD288" i="5"/>
  <c r="BH277" i="5"/>
  <c r="AF262" i="5"/>
  <c r="AD260" i="5"/>
  <c r="BB258" i="5"/>
  <c r="AL252" i="5"/>
  <c r="J247" i="5"/>
  <c r="AN239" i="5"/>
  <c r="AD235" i="5"/>
  <c r="AV233" i="5"/>
  <c r="AV231" i="5"/>
  <c r="X228" i="5"/>
  <c r="AN207" i="5"/>
  <c r="J205" i="5"/>
  <c r="BR203" i="5"/>
  <c r="CH199" i="5"/>
  <c r="N196" i="5"/>
  <c r="AR193" i="5"/>
  <c r="AJ192" i="5"/>
  <c r="AZ188" i="5"/>
  <c r="P181" i="5"/>
  <c r="H181" i="4" s="1"/>
  <c r="BB178" i="5"/>
  <c r="J176" i="5"/>
  <c r="BP173" i="5"/>
  <c r="AL172" i="5"/>
  <c r="J168" i="5"/>
  <c r="AZ164" i="5"/>
  <c r="AT162" i="5"/>
  <c r="BD159" i="5"/>
  <c r="AN158" i="5"/>
  <c r="BD156" i="5"/>
  <c r="BP153" i="5"/>
  <c r="CJ152" i="5"/>
  <c r="T151" i="5"/>
  <c r="AN150" i="5"/>
  <c r="BH149" i="5"/>
  <c r="J147" i="5"/>
  <c r="T142" i="5"/>
  <c r="BH140" i="5"/>
  <c r="J138" i="5"/>
  <c r="N134" i="5"/>
  <c r="T133" i="5"/>
  <c r="BH131" i="5"/>
  <c r="J129" i="5"/>
  <c r="BX125" i="5"/>
  <c r="N125" i="5"/>
  <c r="F125" i="4" s="1"/>
  <c r="C114" i="5"/>
  <c r="C112" i="5"/>
  <c r="B97" i="5"/>
  <c r="B88" i="5"/>
  <c r="C78" i="5"/>
  <c r="B63" i="5"/>
  <c r="C39" i="5"/>
  <c r="B28" i="5"/>
  <c r="C19" i="5"/>
  <c r="B8" i="5"/>
  <c r="B348" i="4"/>
  <c r="B328" i="4"/>
  <c r="B308" i="4"/>
  <c r="B288" i="4"/>
  <c r="B268" i="4"/>
  <c r="H254" i="4"/>
  <c r="B248" i="4"/>
  <c r="H234" i="4"/>
  <c r="B228" i="4"/>
  <c r="B208" i="4"/>
  <c r="B188" i="4"/>
  <c r="B168" i="4"/>
  <c r="B148" i="4"/>
  <c r="B128" i="4"/>
  <c r="B108" i="4"/>
  <c r="B88" i="4"/>
  <c r="B68" i="4"/>
  <c r="B48" i="4"/>
  <c r="B28" i="4"/>
  <c r="B8" i="4"/>
  <c r="B41" i="4"/>
  <c r="B21" i="4"/>
  <c r="B12" i="4"/>
  <c r="P131" i="6"/>
  <c r="BZ347" i="5"/>
  <c r="CJ332" i="5"/>
  <c r="BH311" i="5"/>
  <c r="J306" i="5"/>
  <c r="CH293" i="5"/>
  <c r="BT279" i="5"/>
  <c r="AZ272" i="5"/>
  <c r="N270" i="5"/>
  <c r="P266" i="5"/>
  <c r="H266" i="4" s="1"/>
  <c r="N264" i="5"/>
  <c r="BX250" i="5"/>
  <c r="CJ244" i="5"/>
  <c r="X243" i="5"/>
  <c r="AJ237" i="5"/>
  <c r="P235" i="5"/>
  <c r="H235" i="4" s="1"/>
  <c r="AT231" i="5"/>
  <c r="CJ229" i="5"/>
  <c r="AR225" i="5"/>
  <c r="X224" i="5"/>
  <c r="AR218" i="5"/>
  <c r="AB214" i="5"/>
  <c r="BX212" i="5"/>
  <c r="CF208" i="5"/>
  <c r="AF207" i="5"/>
  <c r="X206" i="5"/>
  <c r="BR204" i="5"/>
  <c r="AN202" i="5"/>
  <c r="L196" i="5"/>
  <c r="D196" i="4" s="1"/>
  <c r="CJ190" i="5"/>
  <c r="CB189" i="5"/>
  <c r="AL183" i="5"/>
  <c r="X182" i="5"/>
  <c r="BB179" i="5"/>
  <c r="J177" i="5"/>
  <c r="B176" i="5"/>
  <c r="BR174" i="5"/>
  <c r="AN171" i="5"/>
  <c r="C169" i="5"/>
  <c r="B168" i="5"/>
  <c r="BP166" i="5"/>
  <c r="AJ161" i="5"/>
  <c r="AN160" i="5"/>
  <c r="AV159" i="5"/>
  <c r="BB157" i="5"/>
  <c r="BR154" i="5"/>
  <c r="C148" i="5"/>
  <c r="AJ146" i="5"/>
  <c r="BD144" i="5"/>
  <c r="AF141" i="5"/>
  <c r="C139" i="5"/>
  <c r="AJ137" i="5"/>
  <c r="BX135" i="5"/>
  <c r="C130" i="5"/>
  <c r="BJ126" i="5"/>
  <c r="C116" i="5"/>
  <c r="C84" i="5"/>
  <c r="C70" i="5"/>
  <c r="B39" i="5"/>
  <c r="C30" i="5"/>
  <c r="B19" i="5"/>
  <c r="C10" i="5"/>
  <c r="B359" i="4"/>
  <c r="B339" i="4"/>
  <c r="B319" i="4"/>
  <c r="B299" i="4"/>
  <c r="B279" i="4"/>
  <c r="B259" i="4"/>
  <c r="F243" i="4"/>
  <c r="B239" i="4"/>
  <c r="B219" i="4"/>
  <c r="B199" i="4"/>
  <c r="B179" i="4"/>
  <c r="B159" i="4"/>
  <c r="B139" i="4"/>
  <c r="B119" i="4"/>
  <c r="B99" i="4"/>
  <c r="B79" i="4"/>
  <c r="B59" i="4"/>
  <c r="B39" i="4"/>
  <c r="B19" i="4"/>
  <c r="AL188" i="6"/>
  <c r="AR344" i="5"/>
  <c r="BX338" i="5"/>
  <c r="AR335" i="5"/>
  <c r="CB332" i="5"/>
  <c r="BH320" i="5"/>
  <c r="AV317" i="5"/>
  <c r="J315" i="5"/>
  <c r="AL290" i="5"/>
  <c r="CF284" i="5"/>
  <c r="AV282" i="5"/>
  <c r="BJ274" i="5"/>
  <c r="CJ263" i="5"/>
  <c r="AD262" i="5"/>
  <c r="AZ258" i="5"/>
  <c r="BH254" i="5"/>
  <c r="AJ252" i="5"/>
  <c r="BT248" i="5"/>
  <c r="CJ240" i="5"/>
  <c r="V228" i="5"/>
  <c r="CF226" i="5"/>
  <c r="AV222" i="5"/>
  <c r="V221" i="5"/>
  <c r="BX208" i="5"/>
  <c r="AV203" i="5"/>
  <c r="CH200" i="5"/>
  <c r="CF199" i="5"/>
  <c r="C195" i="5"/>
  <c r="BH184" i="5"/>
  <c r="V182" i="5"/>
  <c r="AZ178" i="5"/>
  <c r="AT173" i="5"/>
  <c r="AJ172" i="5"/>
  <c r="B169" i="5"/>
  <c r="BZ167" i="5"/>
  <c r="BD163" i="5"/>
  <c r="AL158" i="5"/>
  <c r="AR156" i="5"/>
  <c r="CH152" i="5"/>
  <c r="CB151" i="5"/>
  <c r="BL148" i="5"/>
  <c r="B148" i="5"/>
  <c r="V146" i="5"/>
  <c r="AV145" i="5"/>
  <c r="CB142" i="5"/>
  <c r="BL139" i="5"/>
  <c r="B139" i="5"/>
  <c r="AB137" i="5"/>
  <c r="AV136" i="5"/>
  <c r="BL130" i="5"/>
  <c r="B130" i="5"/>
  <c r="AB128" i="5"/>
  <c r="C106" i="5"/>
  <c r="B84" i="5"/>
  <c r="B70" i="5"/>
  <c r="C61" i="5"/>
  <c r="C48" i="5"/>
  <c r="C41" i="5"/>
  <c r="B30" i="5"/>
  <c r="C21" i="5"/>
  <c r="B10" i="5"/>
  <c r="BO5" i="5"/>
  <c r="AA5" i="5"/>
  <c r="AC5" i="5" s="1"/>
  <c r="B350" i="4"/>
  <c r="B330" i="4"/>
  <c r="B310" i="4"/>
  <c r="H296" i="4"/>
  <c r="B290" i="4"/>
  <c r="B270" i="4"/>
  <c r="B250" i="4"/>
  <c r="B230" i="4"/>
  <c r="B210" i="4"/>
  <c r="B190" i="4"/>
  <c r="B170" i="4"/>
  <c r="B150" i="4"/>
  <c r="B130" i="4"/>
  <c r="B110" i="4"/>
  <c r="B90" i="4"/>
  <c r="B70" i="4"/>
  <c r="B50" i="4"/>
  <c r="B30" i="4"/>
  <c r="B10" i="4"/>
  <c r="B81" i="4"/>
  <c r="N131" i="6"/>
  <c r="C362" i="5"/>
  <c r="AR353" i="5"/>
  <c r="AF350" i="5"/>
  <c r="N347" i="5"/>
  <c r="AF341" i="5"/>
  <c r="AV326" i="5"/>
  <c r="B315" i="5"/>
  <c r="CF293" i="5"/>
  <c r="AZ279" i="5"/>
  <c r="AD277" i="5"/>
  <c r="BB274" i="5"/>
  <c r="AN272" i="5"/>
  <c r="L270" i="5"/>
  <c r="D270" i="4" s="1"/>
  <c r="BT267" i="5"/>
  <c r="N266" i="5"/>
  <c r="F266" i="4" s="1"/>
  <c r="CH263" i="5"/>
  <c r="T256" i="5"/>
  <c r="AB252" i="5"/>
  <c r="BH250" i="5"/>
  <c r="BL248" i="5"/>
  <c r="BT244" i="5"/>
  <c r="BD242" i="5"/>
  <c r="CF238" i="5"/>
  <c r="CJ236" i="5"/>
  <c r="CH229" i="5"/>
  <c r="AR215" i="5"/>
  <c r="BP204" i="5"/>
  <c r="AL202" i="5"/>
  <c r="CF200" i="5"/>
  <c r="J196" i="5"/>
  <c r="CH190" i="5"/>
  <c r="N187" i="5"/>
  <c r="AR184" i="5"/>
  <c r="AJ183" i="5"/>
  <c r="AZ179" i="5"/>
  <c r="AR178" i="5"/>
  <c r="AV174" i="5"/>
  <c r="CJ170" i="5"/>
  <c r="BR168" i="5"/>
  <c r="BT165" i="5"/>
  <c r="AV164" i="5"/>
  <c r="X162" i="5"/>
  <c r="AB160" i="5"/>
  <c r="BP154" i="5"/>
  <c r="BL153" i="5"/>
  <c r="BX152" i="5"/>
  <c r="AD150" i="5"/>
  <c r="BR147" i="5"/>
  <c r="AD141" i="5"/>
  <c r="BB135" i="5"/>
  <c r="B106" i="5"/>
  <c r="C68" i="5"/>
  <c r="B61" i="5"/>
  <c r="C56" i="5"/>
  <c r="B48" i="5"/>
  <c r="B41" i="5"/>
  <c r="C32" i="5"/>
  <c r="B21" i="5"/>
  <c r="C12" i="5"/>
  <c r="B361" i="4"/>
  <c r="B341" i="4"/>
  <c r="B321" i="4"/>
  <c r="B301" i="4"/>
  <c r="B281" i="4"/>
  <c r="B261" i="4"/>
  <c r="B241" i="4"/>
  <c r="H227" i="4"/>
  <c r="B221" i="4"/>
  <c r="B201" i="4"/>
  <c r="B181" i="4"/>
  <c r="B161" i="4"/>
  <c r="B141" i="4"/>
  <c r="B121" i="4"/>
  <c r="B101" i="4"/>
  <c r="B61" i="4"/>
  <c r="BZ184" i="6"/>
  <c r="AA5" i="6"/>
  <c r="AC5" i="6" s="1"/>
  <c r="B362" i="5"/>
  <c r="AF359" i="5"/>
  <c r="B353" i="5"/>
  <c r="AJ332" i="5"/>
  <c r="AT317" i="5"/>
  <c r="BT299" i="5"/>
  <c r="AF296" i="5"/>
  <c r="AJ290" i="5"/>
  <c r="AT282" i="5"/>
  <c r="BR267" i="5"/>
  <c r="V258" i="5"/>
  <c r="L256" i="5"/>
  <c r="D256" i="4" s="1"/>
  <c r="AR254" i="5"/>
  <c r="AN246" i="5"/>
  <c r="BB242" i="5"/>
  <c r="BT240" i="5"/>
  <c r="AV238" i="5"/>
  <c r="CB236" i="5"/>
  <c r="CJ234" i="5"/>
  <c r="AL233" i="5"/>
  <c r="AD231" i="5"/>
  <c r="BH226" i="5"/>
  <c r="BT223" i="5"/>
  <c r="AT222" i="5"/>
  <c r="X218" i="5"/>
  <c r="AV212" i="5"/>
  <c r="AD211" i="5"/>
  <c r="C210" i="5"/>
  <c r="V207" i="5"/>
  <c r="BX205" i="5"/>
  <c r="AL203" i="5"/>
  <c r="AF198" i="5"/>
  <c r="X197" i="5"/>
  <c r="B196" i="5"/>
  <c r="AN193" i="5"/>
  <c r="L187" i="5"/>
  <c r="CJ181" i="5"/>
  <c r="CB180" i="5"/>
  <c r="BP175" i="5"/>
  <c r="AL173" i="5"/>
  <c r="CH170" i="5"/>
  <c r="BX167" i="5"/>
  <c r="BL166" i="5"/>
  <c r="T159" i="5"/>
  <c r="AJ158" i="5"/>
  <c r="AT155" i="5"/>
  <c r="BZ151" i="5"/>
  <c r="P151" i="5"/>
  <c r="H151" i="4" s="1"/>
  <c r="AJ149" i="5"/>
  <c r="BJ148" i="5"/>
  <c r="AF145" i="5"/>
  <c r="BT143" i="5"/>
  <c r="BZ142" i="5"/>
  <c r="P142" i="5"/>
  <c r="H142" i="4" s="1"/>
  <c r="V141" i="5"/>
  <c r="BJ139" i="5"/>
  <c r="CJ137" i="5"/>
  <c r="T137" i="5"/>
  <c r="AF136" i="5"/>
  <c r="BT134" i="5"/>
  <c r="BZ133" i="5"/>
  <c r="P133" i="5"/>
  <c r="H133" i="4" s="1"/>
  <c r="V132" i="5"/>
  <c r="BJ130" i="5"/>
  <c r="CJ128" i="5"/>
  <c r="AF127" i="5"/>
  <c r="AT126" i="5"/>
  <c r="BT125" i="5"/>
  <c r="B68" i="5"/>
  <c r="C59" i="5"/>
  <c r="B56" i="5"/>
  <c r="C55" i="5"/>
  <c r="C54" i="5"/>
  <c r="C53" i="5"/>
  <c r="C43" i="5"/>
  <c r="B32" i="5"/>
  <c r="C23" i="5"/>
  <c r="B12" i="5"/>
  <c r="B352" i="4"/>
  <c r="B332" i="4"/>
  <c r="B312" i="4"/>
  <c r="B292" i="4"/>
  <c r="B272" i="4"/>
  <c r="D254" i="4"/>
  <c r="B252" i="4"/>
  <c r="D234" i="4"/>
  <c r="B232" i="4"/>
  <c r="D214" i="4"/>
  <c r="B212" i="4"/>
  <c r="B192" i="4"/>
  <c r="B172" i="4"/>
  <c r="B152" i="4"/>
  <c r="B132" i="4"/>
  <c r="B112" i="4"/>
  <c r="B92" i="4"/>
  <c r="B72" i="4"/>
  <c r="B52" i="4"/>
  <c r="B32" i="4"/>
  <c r="CH358" i="5"/>
  <c r="AD350" i="5"/>
  <c r="BT346" i="5"/>
  <c r="BJ340" i="5"/>
  <c r="P329" i="5"/>
  <c r="H329" i="4" s="1"/>
  <c r="AT326" i="5"/>
  <c r="T323" i="5"/>
  <c r="P320" i="5"/>
  <c r="H320" i="4" s="1"/>
  <c r="AF305" i="5"/>
  <c r="T302" i="5"/>
  <c r="X296" i="5"/>
  <c r="BH284" i="5"/>
  <c r="AF279" i="5"/>
  <c r="AT276" i="5"/>
  <c r="AZ274" i="5"/>
  <c r="B272" i="5"/>
  <c r="L266" i="5"/>
  <c r="BZ259" i="5"/>
  <c r="N258" i="5"/>
  <c r="B254" i="5"/>
  <c r="X250" i="5"/>
  <c r="AL246" i="5"/>
  <c r="BR244" i="5"/>
  <c r="AF242" i="5"/>
  <c r="BT236" i="5"/>
  <c r="AZ226" i="5"/>
  <c r="AN225" i="5"/>
  <c r="CF220" i="5"/>
  <c r="BL219" i="5"/>
  <c r="C217" i="5"/>
  <c r="X214" i="5"/>
  <c r="B210" i="5"/>
  <c r="AD208" i="5"/>
  <c r="X198" i="5"/>
  <c r="AV194" i="5"/>
  <c r="CH191" i="5"/>
  <c r="CF190" i="5"/>
  <c r="BZ185" i="5"/>
  <c r="AT175" i="5"/>
  <c r="AN174" i="5"/>
  <c r="BP168" i="5"/>
  <c r="BR165" i="5"/>
  <c r="AT164" i="5"/>
  <c r="P163" i="5"/>
  <c r="H163" i="4" s="1"/>
  <c r="V162" i="5"/>
  <c r="B151" i="5"/>
  <c r="AR144" i="5"/>
  <c r="BP138" i="5"/>
  <c r="AR135" i="5"/>
  <c r="BP129" i="5"/>
  <c r="AR126" i="5"/>
  <c r="C66" i="5"/>
  <c r="B59" i="5"/>
  <c r="B55" i="5"/>
  <c r="B53" i="5"/>
  <c r="C52" i="5"/>
  <c r="B43" i="5"/>
  <c r="C34" i="5"/>
  <c r="B23" i="5"/>
  <c r="C14" i="5"/>
  <c r="B363" i="4"/>
  <c r="B343" i="4"/>
  <c r="B323" i="4"/>
  <c r="H309" i="4"/>
  <c r="D305" i="4"/>
  <c r="B303" i="4"/>
  <c r="B283" i="4"/>
  <c r="B263" i="4"/>
  <c r="B243" i="4"/>
  <c r="B223" i="4"/>
  <c r="B203" i="4"/>
  <c r="B183" i="4"/>
  <c r="H169" i="4"/>
  <c r="B163" i="4"/>
  <c r="B143" i="4"/>
  <c r="B123" i="4"/>
  <c r="B103" i="4"/>
  <c r="B83" i="4"/>
  <c r="AV168" i="6"/>
  <c r="AF364" i="5"/>
  <c r="BP361" i="5"/>
  <c r="AJ358" i="5"/>
  <c r="BT355" i="5"/>
  <c r="BH352" i="5"/>
  <c r="P338" i="5"/>
  <c r="H338" i="4" s="1"/>
  <c r="L323" i="5"/>
  <c r="AR317" i="5"/>
  <c r="T311" i="5"/>
  <c r="BX307" i="5"/>
  <c r="BH293" i="5"/>
  <c r="P287" i="5"/>
  <c r="H287" i="4" s="1"/>
  <c r="AR276" i="5"/>
  <c r="BP267" i="5"/>
  <c r="BJ263" i="5"/>
  <c r="J256" i="5"/>
  <c r="BD240" i="5"/>
  <c r="AT238" i="5"/>
  <c r="AB231" i="5"/>
  <c r="CF227" i="5"/>
  <c r="BJ223" i="5"/>
  <c r="V218" i="5"/>
  <c r="BP216" i="5"/>
  <c r="AT212" i="5"/>
  <c r="T211" i="5"/>
  <c r="AB208" i="5"/>
  <c r="T207" i="5"/>
  <c r="BP195" i="5"/>
  <c r="AN194" i="5"/>
  <c r="AL193" i="5"/>
  <c r="CF191" i="5"/>
  <c r="BX190" i="5"/>
  <c r="C187" i="5"/>
  <c r="CH181" i="5"/>
  <c r="N178" i="5"/>
  <c r="AR175" i="5"/>
  <c r="V173" i="5"/>
  <c r="T172" i="5"/>
  <c r="CF170" i="5"/>
  <c r="CH169" i="5"/>
  <c r="BJ166" i="5"/>
  <c r="AL164" i="5"/>
  <c r="P159" i="5"/>
  <c r="H159" i="4" s="1"/>
  <c r="AB155" i="5"/>
  <c r="AZ153" i="5"/>
  <c r="BX151" i="5"/>
  <c r="T150" i="5"/>
  <c r="BH148" i="5"/>
  <c r="CH146" i="5"/>
  <c r="C146" i="5"/>
  <c r="AD145" i="5"/>
  <c r="BR143" i="5"/>
  <c r="BX142" i="5"/>
  <c r="T141" i="5"/>
  <c r="BH139" i="5"/>
  <c r="CH137" i="5"/>
  <c r="C137" i="5"/>
  <c r="AD136" i="5"/>
  <c r="BR134" i="5"/>
  <c r="BX133" i="5"/>
  <c r="N133" i="5"/>
  <c r="BH130" i="5"/>
  <c r="BH129" i="5"/>
  <c r="CH128" i="5"/>
  <c r="C128" i="5"/>
  <c r="AD127" i="5"/>
  <c r="BD125" i="5"/>
  <c r="C107" i="5"/>
  <c r="C100" i="5"/>
  <c r="C99" i="5"/>
  <c r="C73" i="5"/>
  <c r="B66" i="5"/>
  <c r="C45" i="5"/>
  <c r="B34" i="5"/>
  <c r="C25" i="5"/>
  <c r="B14" i="5"/>
  <c r="CE5" i="5"/>
  <c r="CI5" i="5" s="1"/>
  <c r="BK5" i="5"/>
  <c r="AQ5" i="5"/>
  <c r="AR5" i="5" s="1"/>
  <c r="C5" i="5"/>
  <c r="B354" i="4"/>
  <c r="B334" i="4"/>
  <c r="B314" i="4"/>
  <c r="B294" i="4"/>
  <c r="B274" i="4"/>
  <c r="B254" i="4"/>
  <c r="B234" i="4"/>
  <c r="D216" i="4"/>
  <c r="B214" i="4"/>
  <c r="B194" i="4"/>
  <c r="B174" i="4"/>
  <c r="B154" i="4"/>
  <c r="B134" i="4"/>
  <c r="B114" i="4"/>
  <c r="B94" i="4"/>
  <c r="B74" i="4"/>
  <c r="B54" i="4"/>
  <c r="B34" i="4"/>
  <c r="B16" i="4"/>
  <c r="B25" i="4"/>
  <c r="B35" i="4"/>
  <c r="B93" i="4"/>
  <c r="B96" i="4"/>
  <c r="B151" i="4"/>
  <c r="H188" i="4"/>
  <c r="B206" i="4"/>
  <c r="B209" i="4"/>
  <c r="B264" i="4"/>
  <c r="B267" i="4"/>
  <c r="B322" i="4"/>
  <c r="B325" i="4"/>
  <c r="C11" i="5"/>
  <c r="B20" i="5"/>
  <c r="P125" i="5"/>
  <c r="H125" i="4" s="1"/>
  <c r="X126" i="5"/>
  <c r="BB127" i="5"/>
  <c r="P131" i="5"/>
  <c r="H131" i="4" s="1"/>
  <c r="CH143" i="5"/>
  <c r="BD147" i="5"/>
  <c r="J149" i="5"/>
  <c r="AN151" i="5"/>
  <c r="J154" i="5"/>
  <c r="CH159" i="5"/>
  <c r="J163" i="5"/>
  <c r="CH164" i="5"/>
  <c r="AN166" i="5"/>
  <c r="P168" i="5"/>
  <c r="H168" i="4" s="1"/>
  <c r="AD175" i="5"/>
  <c r="CF178" i="5"/>
  <c r="J185" i="5"/>
  <c r="BB196" i="5"/>
  <c r="V198" i="5"/>
  <c r="AT200" i="5"/>
  <c r="J204" i="5"/>
  <c r="B208" i="5"/>
  <c r="CJ218" i="5"/>
  <c r="BT220" i="5"/>
  <c r="V223" i="5"/>
  <c r="AT232" i="5"/>
  <c r="AL261" i="5"/>
  <c r="AR278" i="5"/>
  <c r="AR286" i="5"/>
  <c r="AT291" i="5"/>
  <c r="V305" i="5"/>
  <c r="BL313" i="5"/>
  <c r="L319" i="5"/>
  <c r="D319" i="4" s="1"/>
  <c r="N328" i="5"/>
  <c r="B333" i="5"/>
  <c r="BH342" i="5"/>
  <c r="AJ360" i="5"/>
  <c r="V364" i="5"/>
  <c r="BH159" i="6"/>
  <c r="BI5" i="5"/>
  <c r="B124" i="4"/>
  <c r="B127" i="4"/>
  <c r="D178" i="4"/>
  <c r="B182" i="4"/>
  <c r="B185" i="4"/>
  <c r="F229" i="4"/>
  <c r="B237" i="4"/>
  <c r="B240" i="4"/>
  <c r="B295" i="4"/>
  <c r="B298" i="4"/>
  <c r="B353" i="4"/>
  <c r="B356" i="4"/>
  <c r="C20" i="5"/>
  <c r="C28" i="5"/>
  <c r="B29" i="5"/>
  <c r="B37" i="5"/>
  <c r="B77" i="5"/>
  <c r="C97" i="5"/>
  <c r="X125" i="5"/>
  <c r="BP127" i="5"/>
  <c r="V135" i="5"/>
  <c r="N140" i="5"/>
  <c r="F140" i="4" s="1"/>
  <c r="BL141" i="5"/>
  <c r="BT142" i="5"/>
  <c r="N145" i="5"/>
  <c r="BD146" i="5"/>
  <c r="J157" i="5"/>
  <c r="V168" i="5"/>
  <c r="BP186" i="5"/>
  <c r="BR192" i="5"/>
  <c r="AL194" i="5"/>
  <c r="BB200" i="5"/>
  <c r="X208" i="5"/>
  <c r="AT225" i="5"/>
  <c r="AL227" i="5"/>
  <c r="B230" i="5"/>
  <c r="BT235" i="5"/>
  <c r="CH243" i="5"/>
  <c r="AF253" i="5"/>
  <c r="BB262" i="5"/>
  <c r="J265" i="5"/>
  <c r="BJ278" i="5"/>
  <c r="AZ286" i="5"/>
  <c r="AB292" i="5"/>
  <c r="N296" i="5"/>
  <c r="F296" i="4" s="1"/>
  <c r="AD301" i="5"/>
  <c r="C333" i="5"/>
  <c r="J337" i="5"/>
  <c r="BP342" i="5"/>
  <c r="CF351" i="5"/>
  <c r="BR355" i="5"/>
  <c r="X364" i="5"/>
  <c r="B38" i="4"/>
  <c r="B271" i="4"/>
  <c r="B326" i="4"/>
  <c r="B329" i="4"/>
  <c r="AY5" i="5"/>
  <c r="AZ5" i="5" s="1"/>
  <c r="C29" i="5"/>
  <c r="C37" i="5"/>
  <c r="B38" i="5"/>
  <c r="B46" i="5"/>
  <c r="B64" i="5"/>
  <c r="C74" i="5"/>
  <c r="C77" i="5"/>
  <c r="BX127" i="5"/>
  <c r="CF128" i="5"/>
  <c r="J130" i="5"/>
  <c r="BP132" i="5"/>
  <c r="AZ136" i="5"/>
  <c r="N144" i="5"/>
  <c r="F144" i="4" s="1"/>
  <c r="L149" i="5"/>
  <c r="BJ158" i="5"/>
  <c r="BH161" i="5"/>
  <c r="L163" i="5"/>
  <c r="CJ164" i="5"/>
  <c r="AV168" i="5"/>
  <c r="X179" i="5"/>
  <c r="CF182" i="5"/>
  <c r="L185" i="5"/>
  <c r="D185" i="4" s="1"/>
  <c r="BR196" i="5"/>
  <c r="CB198" i="5"/>
  <c r="T204" i="5"/>
  <c r="AR212" i="5"/>
  <c r="BP214" i="5"/>
  <c r="AZ216" i="5"/>
  <c r="X223" i="5"/>
  <c r="AV225" i="5"/>
  <c r="BP232" i="5"/>
  <c r="BD241" i="5"/>
  <c r="AF244" i="5"/>
  <c r="AR247" i="5"/>
  <c r="BB253" i="5"/>
  <c r="AT256" i="5"/>
  <c r="AL271" i="5"/>
  <c r="BJ275" i="5"/>
  <c r="L306" i="5"/>
  <c r="L310" i="5"/>
  <c r="AB315" i="5"/>
  <c r="N319" i="5"/>
  <c r="AD324" i="5"/>
  <c r="BT328" i="5"/>
  <c r="AV346" i="5"/>
  <c r="BH360" i="5"/>
  <c r="C20" i="6"/>
  <c r="B28" i="2"/>
  <c r="B29" i="2"/>
  <c r="B22" i="3" s="1"/>
  <c r="B51" i="4"/>
  <c r="B77" i="4"/>
  <c r="B97" i="4"/>
  <c r="B100" i="4"/>
  <c r="B155" i="4"/>
  <c r="B158" i="4"/>
  <c r="D206" i="4"/>
  <c r="B213" i="4"/>
  <c r="B216" i="4"/>
  <c r="B30" i="2"/>
  <c r="B23" i="3" s="1"/>
  <c r="B26" i="4"/>
  <c r="B64" i="4"/>
  <c r="B80" i="4"/>
  <c r="B131" i="4"/>
  <c r="B186" i="4"/>
  <c r="B189" i="4"/>
  <c r="B244" i="4"/>
  <c r="B247" i="4"/>
  <c r="B302" i="4"/>
  <c r="B305" i="4"/>
  <c r="B357" i="4"/>
  <c r="B360" i="4"/>
  <c r="C38" i="5"/>
  <c r="C46" i="5"/>
  <c r="B47" i="5"/>
  <c r="C58" i="5"/>
  <c r="C64" i="5"/>
  <c r="B79" i="5"/>
  <c r="X135" i="5"/>
  <c r="BB136" i="5"/>
  <c r="BJ137" i="5"/>
  <c r="P140" i="5"/>
  <c r="H140" i="4" s="1"/>
  <c r="B153" i="5"/>
  <c r="CH155" i="5"/>
  <c r="L157" i="5"/>
  <c r="D157" i="4" s="1"/>
  <c r="P160" i="5"/>
  <c r="H160" i="4" s="1"/>
  <c r="L165" i="5"/>
  <c r="BX171" i="5"/>
  <c r="AN175" i="5"/>
  <c r="AB181" i="5"/>
  <c r="CH182" i="5"/>
  <c r="CF186" i="5"/>
  <c r="V191" i="5"/>
  <c r="BD200" i="5"/>
  <c r="BH202" i="5"/>
  <c r="BB210" i="5"/>
  <c r="B219" i="5"/>
  <c r="AV221" i="5"/>
  <c r="AV223" i="5"/>
  <c r="BR232" i="5"/>
  <c r="AR238" i="5"/>
  <c r="BP244" i="5"/>
  <c r="BZ250" i="5"/>
  <c r="BR262" i="5"/>
  <c r="CB282" i="5"/>
  <c r="AD292" i="5"/>
  <c r="N310" i="5"/>
  <c r="F310" i="4" s="1"/>
  <c r="AV337" i="5"/>
  <c r="BR342" i="5"/>
  <c r="BR346" i="5"/>
  <c r="CH351" i="5"/>
  <c r="AM5" i="5" l="1"/>
  <c r="D256" i="6"/>
  <c r="E256" i="6" s="1"/>
  <c r="CG5" i="6"/>
  <c r="D327" i="5"/>
  <c r="E327" i="5" s="1"/>
  <c r="G234" i="5"/>
  <c r="G162" i="6"/>
  <c r="D140" i="6"/>
  <c r="E140" i="6" s="1"/>
  <c r="U5" i="5"/>
  <c r="T5" i="5"/>
  <c r="D225" i="6"/>
  <c r="G125" i="5"/>
  <c r="D237" i="6"/>
  <c r="E237" i="6" s="1"/>
  <c r="D186" i="5"/>
  <c r="E186" i="5" s="1"/>
  <c r="G139" i="6"/>
  <c r="G207" i="6"/>
  <c r="D350" i="6"/>
  <c r="E350" i="6" s="1"/>
  <c r="D353" i="5"/>
  <c r="E353" i="5" s="1"/>
  <c r="D265" i="6"/>
  <c r="E265" i="6" s="1"/>
  <c r="BS5" i="6"/>
  <c r="D191" i="6"/>
  <c r="E191" i="6" s="1"/>
  <c r="G344" i="5"/>
  <c r="G214" i="6"/>
  <c r="D240" i="6"/>
  <c r="E240" i="6" s="1"/>
  <c r="G177" i="5"/>
  <c r="G213" i="6"/>
  <c r="D228" i="5"/>
  <c r="E228" i="5" s="1"/>
  <c r="BX5" i="5"/>
  <c r="BZ5" i="5" s="1"/>
  <c r="G214" i="5"/>
  <c r="G171" i="6"/>
  <c r="G305" i="6"/>
  <c r="D328" i="6"/>
  <c r="E328" i="6" s="1"/>
  <c r="G295" i="6"/>
  <c r="G317" i="6"/>
  <c r="D340" i="6"/>
  <c r="E340" i="6" s="1"/>
  <c r="D356" i="6"/>
  <c r="E356" i="6" s="1"/>
  <c r="D358" i="6"/>
  <c r="E358" i="6" s="1"/>
  <c r="G343" i="6"/>
  <c r="G200" i="5"/>
  <c r="G125" i="6"/>
  <c r="G230" i="6"/>
  <c r="D236" i="6"/>
  <c r="E236" i="6" s="1"/>
  <c r="G361" i="5"/>
  <c r="G291" i="5"/>
  <c r="CG5" i="5"/>
  <c r="G159" i="5"/>
  <c r="G313" i="5"/>
  <c r="G199" i="6"/>
  <c r="G297" i="6"/>
  <c r="G284" i="6"/>
  <c r="G309" i="6"/>
  <c r="D190" i="5"/>
  <c r="E190" i="5" s="1"/>
  <c r="G287" i="5"/>
  <c r="D166" i="6"/>
  <c r="E166" i="6" s="1"/>
  <c r="G251" i="6"/>
  <c r="CA5" i="5"/>
  <c r="G136" i="5"/>
  <c r="D196" i="5"/>
  <c r="E196" i="5" s="1"/>
  <c r="D352" i="5"/>
  <c r="E352" i="5" s="1"/>
  <c r="G128" i="6"/>
  <c r="D292" i="6"/>
  <c r="E292" i="6" s="1"/>
  <c r="D359" i="6"/>
  <c r="E359" i="6" s="1"/>
  <c r="D335" i="6"/>
  <c r="E335" i="6" s="1"/>
  <c r="D189" i="5"/>
  <c r="E189" i="5" s="1"/>
  <c r="G285" i="5"/>
  <c r="D211" i="6"/>
  <c r="E211" i="6" s="1"/>
  <c r="D254" i="5"/>
  <c r="E254" i="5" s="1"/>
  <c r="D155" i="5"/>
  <c r="E155" i="5" s="1"/>
  <c r="G338" i="6"/>
  <c r="D171" i="5"/>
  <c r="E171" i="5" s="1"/>
  <c r="D295" i="5"/>
  <c r="E295" i="5" s="1"/>
  <c r="D273" i="5"/>
  <c r="E273" i="5" s="1"/>
  <c r="D247" i="6"/>
  <c r="G206" i="6"/>
  <c r="G270" i="6"/>
  <c r="D334" i="6"/>
  <c r="E334" i="6" s="1"/>
  <c r="G163" i="6"/>
  <c r="D274" i="6"/>
  <c r="E274" i="6" s="1"/>
  <c r="D223" i="6"/>
  <c r="E223" i="6" s="1"/>
  <c r="D149" i="6"/>
  <c r="E149" i="6" s="1"/>
  <c r="L5" i="5"/>
  <c r="N5" i="5" s="1"/>
  <c r="D285" i="4"/>
  <c r="G359" i="6"/>
  <c r="D169" i="5"/>
  <c r="E169" i="5" s="1"/>
  <c r="D314" i="5"/>
  <c r="E314" i="5" s="1"/>
  <c r="D148" i="6"/>
  <c r="D187" i="6"/>
  <c r="G318" i="6"/>
  <c r="G304" i="6"/>
  <c r="C5" i="4"/>
  <c r="G242" i="5"/>
  <c r="D299" i="5"/>
  <c r="E299" i="5" s="1"/>
  <c r="G326" i="6"/>
  <c r="G245" i="5"/>
  <c r="G299" i="6"/>
  <c r="D132" i="5"/>
  <c r="E132" i="5" s="1"/>
  <c r="D357" i="6"/>
  <c r="E357" i="6" s="1"/>
  <c r="G275" i="5"/>
  <c r="O5" i="5"/>
  <c r="G5" i="4" s="1"/>
  <c r="AB5" i="5"/>
  <c r="AD5" i="5" s="1"/>
  <c r="D337" i="5"/>
  <c r="E337" i="5" s="1"/>
  <c r="G354" i="5"/>
  <c r="G345" i="6"/>
  <c r="G283" i="6"/>
  <c r="D316" i="6"/>
  <c r="E316" i="6" s="1"/>
  <c r="G352" i="6"/>
  <c r="G247" i="5"/>
  <c r="G145" i="6"/>
  <c r="D263" i="6"/>
  <c r="E263" i="6" s="1"/>
  <c r="G340" i="6"/>
  <c r="G359" i="5"/>
  <c r="G347" i="6"/>
  <c r="D164" i="5"/>
  <c r="E164" i="5" s="1"/>
  <c r="G237" i="5"/>
  <c r="G268" i="5"/>
  <c r="G309" i="5"/>
  <c r="D280" i="5"/>
  <c r="E280" i="5" s="1"/>
  <c r="V5" i="5"/>
  <c r="G130" i="6"/>
  <c r="G230" i="5"/>
  <c r="D291" i="6"/>
  <c r="E291" i="6" s="1"/>
  <c r="G245" i="6"/>
  <c r="D313" i="5"/>
  <c r="E313" i="5" s="1"/>
  <c r="G156" i="5"/>
  <c r="D195" i="5"/>
  <c r="E195" i="5" s="1"/>
  <c r="D324" i="5"/>
  <c r="E324" i="5" s="1"/>
  <c r="D160" i="5"/>
  <c r="E160" i="5" s="1"/>
  <c r="D305" i="5"/>
  <c r="E305" i="5" s="1"/>
  <c r="G196" i="6"/>
  <c r="G174" i="6"/>
  <c r="D200" i="6"/>
  <c r="E200" i="6" s="1"/>
  <c r="G192" i="6"/>
  <c r="G201" i="5"/>
  <c r="M5" i="6"/>
  <c r="N5" i="6" s="1"/>
  <c r="G201" i="6"/>
  <c r="G307" i="6"/>
  <c r="G126" i="6"/>
  <c r="D198" i="5"/>
  <c r="E198" i="5" s="1"/>
  <c r="D343" i="5"/>
  <c r="E343" i="5" s="1"/>
  <c r="G341" i="5"/>
  <c r="D156" i="6"/>
  <c r="E156" i="6" s="1"/>
  <c r="G136" i="6"/>
  <c r="D268" i="5"/>
  <c r="E268" i="5" s="1"/>
  <c r="G319" i="5"/>
  <c r="D340" i="5"/>
  <c r="E340" i="5" s="1"/>
  <c r="D278" i="6"/>
  <c r="E278" i="6" s="1"/>
  <c r="G221" i="6"/>
  <c r="D150" i="6"/>
  <c r="E150" i="6" s="1"/>
  <c r="G183" i="6"/>
  <c r="G266" i="6"/>
  <c r="D280" i="6"/>
  <c r="E280" i="6" s="1"/>
  <c r="G362" i="6"/>
  <c r="G270" i="5"/>
  <c r="G170" i="5"/>
  <c r="D271" i="5"/>
  <c r="E271" i="5" s="1"/>
  <c r="G300" i="5"/>
  <c r="G145" i="5"/>
  <c r="G330" i="5"/>
  <c r="D226" i="5"/>
  <c r="E226" i="5" s="1"/>
  <c r="G257" i="5"/>
  <c r="D214" i="6"/>
  <c r="E214" i="6" s="1"/>
  <c r="D258" i="6"/>
  <c r="E258" i="6" s="1"/>
  <c r="G346" i="6"/>
  <c r="G208" i="6"/>
  <c r="D131" i="6"/>
  <c r="E131" i="6" s="1"/>
  <c r="G147" i="5"/>
  <c r="G314" i="6"/>
  <c r="D193" i="5"/>
  <c r="E193" i="5" s="1"/>
  <c r="G362" i="5"/>
  <c r="D230" i="5"/>
  <c r="E230" i="5" s="1"/>
  <c r="D350" i="5"/>
  <c r="E350" i="5" s="1"/>
  <c r="G158" i="6"/>
  <c r="D305" i="6"/>
  <c r="E305" i="6" s="1"/>
  <c r="G150" i="5"/>
  <c r="D152" i="5"/>
  <c r="E152" i="5" s="1"/>
  <c r="D136" i="6"/>
  <c r="E136" i="6" s="1"/>
  <c r="D311" i="6"/>
  <c r="E311" i="6" s="1"/>
  <c r="G166" i="6"/>
  <c r="D313" i="6"/>
  <c r="E313" i="6" s="1"/>
  <c r="D224" i="5"/>
  <c r="E224" i="5" s="1"/>
  <c r="G238" i="5"/>
  <c r="G155" i="5"/>
  <c r="G283" i="5"/>
  <c r="D160" i="6"/>
  <c r="E160" i="6" s="1"/>
  <c r="D222" i="6"/>
  <c r="E222" i="6" s="1"/>
  <c r="D285" i="6"/>
  <c r="E285" i="6" s="1"/>
  <c r="D291" i="4"/>
  <c r="D126" i="5"/>
  <c r="E126" i="5" s="1"/>
  <c r="D214" i="5"/>
  <c r="E214" i="5" s="1"/>
  <c r="D168" i="5"/>
  <c r="E168" i="5" s="1"/>
  <c r="G224" i="5"/>
  <c r="D259" i="5"/>
  <c r="E259" i="5" s="1"/>
  <c r="G273" i="5"/>
  <c r="G325" i="5"/>
  <c r="D135" i="6"/>
  <c r="E135" i="6" s="1"/>
  <c r="D266" i="6"/>
  <c r="E266" i="6" s="1"/>
  <c r="D296" i="6"/>
  <c r="E296" i="6" s="1"/>
  <c r="D306" i="6"/>
  <c r="E306" i="6" s="1"/>
  <c r="G324" i="6"/>
  <c r="D342" i="6"/>
  <c r="E342" i="6" s="1"/>
  <c r="G336" i="5"/>
  <c r="G331" i="5"/>
  <c r="D286" i="5"/>
  <c r="E286" i="5" s="1"/>
  <c r="D331" i="6"/>
  <c r="E331" i="6" s="1"/>
  <c r="G132" i="6"/>
  <c r="D190" i="6"/>
  <c r="E190" i="6" s="1"/>
  <c r="G234" i="6"/>
  <c r="G175" i="6"/>
  <c r="D297" i="6"/>
  <c r="E297" i="6" s="1"/>
  <c r="G303" i="5"/>
  <c r="G298" i="6"/>
  <c r="D203" i="6"/>
  <c r="E203" i="6" s="1"/>
  <c r="G276" i="5"/>
  <c r="D218" i="5"/>
  <c r="E218" i="5" s="1"/>
  <c r="G320" i="5"/>
  <c r="D306" i="5"/>
  <c r="E306" i="5" s="1"/>
  <c r="G154" i="6"/>
  <c r="D222" i="5"/>
  <c r="E222" i="5" s="1"/>
  <c r="G159" i="6"/>
  <c r="CF5" i="5"/>
  <c r="CH5" i="5" s="1"/>
  <c r="D277" i="5"/>
  <c r="E277" i="5" s="1"/>
  <c r="D212" i="5"/>
  <c r="E212" i="5" s="1"/>
  <c r="D184" i="5"/>
  <c r="E184" i="5" s="1"/>
  <c r="D272" i="5"/>
  <c r="E272" i="5" s="1"/>
  <c r="G299" i="5"/>
  <c r="G288" i="5"/>
  <c r="O5" i="6"/>
  <c r="D133" i="6"/>
  <c r="E133" i="6" s="1"/>
  <c r="D152" i="6"/>
  <c r="E152" i="6" s="1"/>
  <c r="G170" i="6"/>
  <c r="D219" i="6"/>
  <c r="E219" i="6" s="1"/>
  <c r="D230" i="6"/>
  <c r="E230" i="6" s="1"/>
  <c r="D250" i="6"/>
  <c r="E250" i="6" s="1"/>
  <c r="D345" i="6"/>
  <c r="E345" i="6" s="1"/>
  <c r="G287" i="6"/>
  <c r="G319" i="6"/>
  <c r="G198" i="6"/>
  <c r="D153" i="6"/>
  <c r="E153" i="6" s="1"/>
  <c r="D267" i="5"/>
  <c r="E267" i="5" s="1"/>
  <c r="D246" i="6"/>
  <c r="E246" i="6" s="1"/>
  <c r="D307" i="6"/>
  <c r="E307" i="6" s="1"/>
  <c r="G210" i="5"/>
  <c r="G144" i="6"/>
  <c r="G252" i="6"/>
  <c r="D245" i="6"/>
  <c r="E245" i="6" s="1"/>
  <c r="D140" i="5"/>
  <c r="E140" i="5" s="1"/>
  <c r="D157" i="5"/>
  <c r="E157" i="5" s="1"/>
  <c r="G327" i="6"/>
  <c r="D342" i="5"/>
  <c r="E342" i="5" s="1"/>
  <c r="G340" i="5"/>
  <c r="D217" i="6"/>
  <c r="E217" i="6" s="1"/>
  <c r="G134" i="5"/>
  <c r="G152" i="5"/>
  <c r="G356" i="5"/>
  <c r="G225" i="6"/>
  <c r="D148" i="5"/>
  <c r="E148" i="5" s="1"/>
  <c r="D322" i="5"/>
  <c r="E322" i="5" s="1"/>
  <c r="G279" i="5"/>
  <c r="D128" i="5"/>
  <c r="E128" i="5" s="1"/>
  <c r="G189" i="5"/>
  <c r="W5" i="6"/>
  <c r="D256" i="5"/>
  <c r="E256" i="5" s="1"/>
  <c r="G289" i="5"/>
  <c r="D251" i="5"/>
  <c r="E251" i="5" s="1"/>
  <c r="D178" i="6"/>
  <c r="E178" i="6" s="1"/>
  <c r="CF5" i="6"/>
  <c r="G150" i="6"/>
  <c r="D212" i="6"/>
  <c r="E212" i="6" s="1"/>
  <c r="G188" i="6"/>
  <c r="G138" i="6"/>
  <c r="D134" i="6"/>
  <c r="E134" i="6" s="1"/>
  <c r="G151" i="6"/>
  <c r="D202" i="6"/>
  <c r="E202" i="6" s="1"/>
  <c r="D164" i="6"/>
  <c r="E164" i="6" s="1"/>
  <c r="D319" i="6"/>
  <c r="E319" i="6" s="1"/>
  <c r="G256" i="6"/>
  <c r="D301" i="6"/>
  <c r="E301" i="6" s="1"/>
  <c r="G315" i="6"/>
  <c r="D337" i="6"/>
  <c r="E337" i="6" s="1"/>
  <c r="D195" i="6"/>
  <c r="E195" i="6" s="1"/>
  <c r="G239" i="6"/>
  <c r="D348" i="6"/>
  <c r="E348" i="6" s="1"/>
  <c r="D354" i="5"/>
  <c r="E354" i="5" s="1"/>
  <c r="G194" i="6"/>
  <c r="D277" i="6"/>
  <c r="E277" i="6" s="1"/>
  <c r="G293" i="6"/>
  <c r="F314" i="4"/>
  <c r="D176" i="5"/>
  <c r="E176" i="5" s="1"/>
  <c r="F327" i="4"/>
  <c r="G262" i="5"/>
  <c r="D282" i="5"/>
  <c r="E282" i="5" s="1"/>
  <c r="G244" i="6"/>
  <c r="G295" i="5"/>
  <c r="G349" i="6"/>
  <c r="G301" i="5"/>
  <c r="D348" i="5"/>
  <c r="E348" i="5" s="1"/>
  <c r="G241" i="5"/>
  <c r="D150" i="5"/>
  <c r="E150" i="5" s="1"/>
  <c r="G326" i="5"/>
  <c r="D166" i="5"/>
  <c r="E166" i="5" s="1"/>
  <c r="G161" i="5"/>
  <c r="D298" i="5"/>
  <c r="E298" i="5" s="1"/>
  <c r="G191" i="5"/>
  <c r="D265" i="5"/>
  <c r="E265" i="5" s="1"/>
  <c r="D362" i="5"/>
  <c r="E362" i="5" s="1"/>
  <c r="D188" i="5"/>
  <c r="E188" i="5" s="1"/>
  <c r="G293" i="5"/>
  <c r="D213" i="6"/>
  <c r="E213" i="6" s="1"/>
  <c r="D159" i="6"/>
  <c r="E159" i="6" s="1"/>
  <c r="D180" i="6"/>
  <c r="E180" i="6" s="1"/>
  <c r="G255" i="6"/>
  <c r="G254" i="6"/>
  <c r="G312" i="6"/>
  <c r="D304" i="6"/>
  <c r="E304" i="6" s="1"/>
  <c r="D308" i="6"/>
  <c r="E308" i="6" s="1"/>
  <c r="G322" i="6"/>
  <c r="D344" i="6"/>
  <c r="E344" i="6" s="1"/>
  <c r="D182" i="6"/>
  <c r="E182" i="6" s="1"/>
  <c r="E247" i="6"/>
  <c r="D257" i="6"/>
  <c r="E257" i="6" s="1"/>
  <c r="G143" i="6"/>
  <c r="D242" i="6"/>
  <c r="E242" i="6" s="1"/>
  <c r="D341" i="5"/>
  <c r="E341" i="5" s="1"/>
  <c r="G308" i="6"/>
  <c r="D322" i="6"/>
  <c r="E322" i="6" s="1"/>
  <c r="D237" i="4"/>
  <c r="D171" i="6"/>
  <c r="E171" i="6" s="1"/>
  <c r="G236" i="5"/>
  <c r="D346" i="6"/>
  <c r="E346" i="6" s="1"/>
  <c r="D156" i="5"/>
  <c r="E156" i="5" s="1"/>
  <c r="G298" i="5"/>
  <c r="G164" i="6"/>
  <c r="D209" i="6"/>
  <c r="E209" i="6" s="1"/>
  <c r="G321" i="5"/>
  <c r="G140" i="6"/>
  <c r="G246" i="6"/>
  <c r="G217" i="5"/>
  <c r="G278" i="5"/>
  <c r="D333" i="5"/>
  <c r="E333" i="5" s="1"/>
  <c r="G137" i="5"/>
  <c r="G164" i="5"/>
  <c r="D233" i="5"/>
  <c r="E233" i="5" s="1"/>
  <c r="G259" i="5"/>
  <c r="D169" i="6"/>
  <c r="E169" i="6" s="1"/>
  <c r="G153" i="6"/>
  <c r="D231" i="6"/>
  <c r="E231" i="6" s="1"/>
  <c r="D199" i="6"/>
  <c r="E199" i="6" s="1"/>
  <c r="D317" i="6"/>
  <c r="E317" i="6" s="1"/>
  <c r="G279" i="6"/>
  <c r="D210" i="6"/>
  <c r="E210" i="6" s="1"/>
  <c r="D290" i="6"/>
  <c r="E290" i="6" s="1"/>
  <c r="G250" i="6"/>
  <c r="D251" i="6"/>
  <c r="E251" i="6" s="1"/>
  <c r="D177" i="6"/>
  <c r="E177" i="6" s="1"/>
  <c r="D227" i="6"/>
  <c r="E227" i="6" s="1"/>
  <c r="D165" i="6"/>
  <c r="E165" i="6" s="1"/>
  <c r="D194" i="5"/>
  <c r="E194" i="5" s="1"/>
  <c r="D320" i="5"/>
  <c r="E320" i="5" s="1"/>
  <c r="D351" i="5"/>
  <c r="E351" i="5" s="1"/>
  <c r="D207" i="6"/>
  <c r="E207" i="6" s="1"/>
  <c r="D336" i="6"/>
  <c r="E336" i="6" s="1"/>
  <c r="D293" i="6"/>
  <c r="E293" i="6" s="1"/>
  <c r="G225" i="5"/>
  <c r="D141" i="6"/>
  <c r="E141" i="6" s="1"/>
  <c r="G148" i="6"/>
  <c r="D291" i="5"/>
  <c r="E291" i="5" s="1"/>
  <c r="D239" i="5"/>
  <c r="E239" i="5" s="1"/>
  <c r="D300" i="5"/>
  <c r="E300" i="5" s="1"/>
  <c r="G182" i="5"/>
  <c r="G144" i="5"/>
  <c r="G129" i="5"/>
  <c r="G222" i="5"/>
  <c r="D228" i="6"/>
  <c r="E228" i="6" s="1"/>
  <c r="D303" i="5"/>
  <c r="E303" i="5" s="1"/>
  <c r="G181" i="5"/>
  <c r="D307" i="5"/>
  <c r="E307" i="5" s="1"/>
  <c r="G240" i="5"/>
  <c r="G203" i="6"/>
  <c r="G216" i="6"/>
  <c r="G155" i="6"/>
  <c r="D185" i="6"/>
  <c r="E185" i="6" s="1"/>
  <c r="D158" i="6"/>
  <c r="E158" i="6" s="1"/>
  <c r="G235" i="6"/>
  <c r="G310" i="6"/>
  <c r="D315" i="6"/>
  <c r="E315" i="6" s="1"/>
  <c r="G146" i="5"/>
  <c r="D314" i="6"/>
  <c r="E314" i="6" s="1"/>
  <c r="G330" i="6"/>
  <c r="G176" i="5"/>
  <c r="G302" i="5"/>
  <c r="G140" i="5"/>
  <c r="D298" i="6"/>
  <c r="E298" i="6" s="1"/>
  <c r="G168" i="6"/>
  <c r="D336" i="4"/>
  <c r="G241" i="6"/>
  <c r="D242" i="5"/>
  <c r="E242" i="5" s="1"/>
  <c r="G223" i="5"/>
  <c r="D138" i="5"/>
  <c r="E138" i="5" s="1"/>
  <c r="G193" i="6"/>
  <c r="D210" i="5"/>
  <c r="E210" i="5" s="1"/>
  <c r="G211" i="5"/>
  <c r="D170" i="5"/>
  <c r="E170" i="5" s="1"/>
  <c r="G135" i="5"/>
  <c r="D241" i="5"/>
  <c r="E241" i="5" s="1"/>
  <c r="D203" i="5"/>
  <c r="E203" i="5" s="1"/>
  <c r="G219" i="5"/>
  <c r="D206" i="5"/>
  <c r="E206" i="5" s="1"/>
  <c r="G286" i="5"/>
  <c r="D312" i="5"/>
  <c r="E312" i="5" s="1"/>
  <c r="D334" i="5"/>
  <c r="E334" i="5" s="1"/>
  <c r="G223" i="6"/>
  <c r="G131" i="6"/>
  <c r="D142" i="6"/>
  <c r="E142" i="6" s="1"/>
  <c r="G219" i="6"/>
  <c r="G232" i="6"/>
  <c r="G187" i="6"/>
  <c r="D260" i="6"/>
  <c r="E260" i="6" s="1"/>
  <c r="D268" i="6"/>
  <c r="E268" i="6" s="1"/>
  <c r="G313" i="6"/>
  <c r="G337" i="6"/>
  <c r="F179" i="4"/>
  <c r="D179" i="5"/>
  <c r="E179" i="5" s="1"/>
  <c r="D246" i="4"/>
  <c r="G246" i="5"/>
  <c r="F133" i="4"/>
  <c r="D133" i="5"/>
  <c r="E133" i="5" s="1"/>
  <c r="G310" i="5"/>
  <c r="D310" i="4"/>
  <c r="G128" i="5"/>
  <c r="D306" i="4"/>
  <c r="G306" i="5"/>
  <c r="G154" i="5"/>
  <c r="D154" i="4"/>
  <c r="D171" i="4"/>
  <c r="G171" i="5"/>
  <c r="G163" i="5"/>
  <c r="D163" i="4"/>
  <c r="D145" i="5"/>
  <c r="E145" i="5" s="1"/>
  <c r="F145" i="4"/>
  <c r="D137" i="5"/>
  <c r="E137" i="5" s="1"/>
  <c r="G345" i="5"/>
  <c r="D345" i="4"/>
  <c r="F269" i="4"/>
  <c r="D269" i="5"/>
  <c r="E269" i="5" s="1"/>
  <c r="D296" i="5"/>
  <c r="E296" i="5" s="1"/>
  <c r="D278" i="5"/>
  <c r="E278" i="5" s="1"/>
  <c r="F278" i="4"/>
  <c r="D253" i="5"/>
  <c r="E253" i="5" s="1"/>
  <c r="F253" i="4"/>
  <c r="D141" i="5"/>
  <c r="E141" i="5" s="1"/>
  <c r="D310" i="5"/>
  <c r="E310" i="5" s="1"/>
  <c r="G190" i="5"/>
  <c r="G192" i="5"/>
  <c r="G252" i="5"/>
  <c r="D245" i="5"/>
  <c r="E245" i="5" s="1"/>
  <c r="F245" i="4"/>
  <c r="G250" i="5"/>
  <c r="D250" i="4"/>
  <c r="D175" i="5"/>
  <c r="E175" i="5" s="1"/>
  <c r="D347" i="5"/>
  <c r="E347" i="5" s="1"/>
  <c r="F347" i="4"/>
  <c r="D186" i="4"/>
  <c r="G186" i="5"/>
  <c r="G215" i="5"/>
  <c r="D227" i="4"/>
  <c r="G227" i="5"/>
  <c r="D339" i="5"/>
  <c r="E339" i="5" s="1"/>
  <c r="F255" i="4"/>
  <c r="D255" i="5"/>
  <c r="E255" i="5" s="1"/>
  <c r="F197" i="4"/>
  <c r="D197" i="5"/>
  <c r="E197" i="5" s="1"/>
  <c r="D180" i="5"/>
  <c r="E180" i="5" s="1"/>
  <c r="G130" i="5"/>
  <c r="D130" i="4"/>
  <c r="D198" i="6"/>
  <c r="E198" i="6" s="1"/>
  <c r="D178" i="5"/>
  <c r="E178" i="5" s="1"/>
  <c r="F178" i="4"/>
  <c r="G127" i="5"/>
  <c r="D153" i="4"/>
  <c r="G153" i="5"/>
  <c r="D162" i="5"/>
  <c r="E162" i="5" s="1"/>
  <c r="D260" i="4"/>
  <c r="G260" i="5"/>
  <c r="D213" i="4"/>
  <c r="G213" i="5"/>
  <c r="F270" i="4"/>
  <c r="D270" i="5"/>
  <c r="E270" i="5" s="1"/>
  <c r="D139" i="4"/>
  <c r="G139" i="5"/>
  <c r="D159" i="5"/>
  <c r="E159" i="5" s="1"/>
  <c r="D142" i="4"/>
  <c r="G142" i="5"/>
  <c r="D187" i="5"/>
  <c r="E187" i="5" s="1"/>
  <c r="G343" i="5"/>
  <c r="D228" i="4"/>
  <c r="G228" i="5"/>
  <c r="D307" i="4"/>
  <c r="G307" i="5"/>
  <c r="F187" i="4"/>
  <c r="G151" i="5"/>
  <c r="D151" i="4"/>
  <c r="F151" i="4"/>
  <c r="D151" i="5"/>
  <c r="E151" i="5" s="1"/>
  <c r="F146" i="4"/>
  <c r="D146" i="5"/>
  <c r="E146" i="5" s="1"/>
  <c r="D335" i="4"/>
  <c r="G335" i="5"/>
  <c r="G272" i="5"/>
  <c r="D272" i="4"/>
  <c r="AS5" i="6"/>
  <c r="AR5" i="6"/>
  <c r="AU5" i="6"/>
  <c r="G169" i="5"/>
  <c r="F312" i="4"/>
  <c r="G195" i="5"/>
  <c r="D154" i="5"/>
  <c r="E154" i="5" s="1"/>
  <c r="D149" i="4"/>
  <c r="G149" i="5"/>
  <c r="G141" i="5"/>
  <c r="F267" i="4"/>
  <c r="D161" i="4"/>
  <c r="D130" i="5"/>
  <c r="E130" i="5" s="1"/>
  <c r="G265" i="5"/>
  <c r="G178" i="5"/>
  <c r="G206" i="5"/>
  <c r="D283" i="5"/>
  <c r="E283" i="5" s="1"/>
  <c r="D207" i="5"/>
  <c r="E207" i="5" s="1"/>
  <c r="D127" i="5"/>
  <c r="E127" i="5" s="1"/>
  <c r="D235" i="4"/>
  <c r="G235" i="5"/>
  <c r="F235" i="4"/>
  <c r="D235" i="5"/>
  <c r="E235" i="5" s="1"/>
  <c r="F244" i="4"/>
  <c r="D244" i="5"/>
  <c r="E244" i="5" s="1"/>
  <c r="G212" i="5"/>
  <c r="F361" i="4"/>
  <c r="D361" i="5"/>
  <c r="E361" i="5" s="1"/>
  <c r="D284" i="4"/>
  <c r="G284" i="5"/>
  <c r="D126" i="6"/>
  <c r="E126" i="6" s="1"/>
  <c r="D128" i="6"/>
  <c r="E128" i="6" s="1"/>
  <c r="G353" i="5"/>
  <c r="D184" i="4"/>
  <c r="G184" i="5"/>
  <c r="G364" i="5"/>
  <c r="G196" i="5"/>
  <c r="D200" i="5"/>
  <c r="E200" i="5" s="1"/>
  <c r="G172" i="5"/>
  <c r="D263" i="5"/>
  <c r="E263" i="5" s="1"/>
  <c r="D249" i="4"/>
  <c r="G249" i="5"/>
  <c r="D336" i="5"/>
  <c r="E336" i="5" s="1"/>
  <c r="F240" i="4"/>
  <c r="D240" i="5"/>
  <c r="E240" i="5" s="1"/>
  <c r="G148" i="5"/>
  <c r="D148" i="4"/>
  <c r="G318" i="5"/>
  <c r="AK5" i="6"/>
  <c r="AM5" i="6"/>
  <c r="AJ5" i="6"/>
  <c r="D288" i="5"/>
  <c r="E288" i="5" s="1"/>
  <c r="G160" i="5"/>
  <c r="D192" i="5"/>
  <c r="E192" i="5" s="1"/>
  <c r="G138" i="5"/>
  <c r="F336" i="4"/>
  <c r="D343" i="4"/>
  <c r="D139" i="5"/>
  <c r="E139" i="5" s="1"/>
  <c r="D197" i="4"/>
  <c r="G197" i="5"/>
  <c r="D355" i="5"/>
  <c r="E355" i="5" s="1"/>
  <c r="D183" i="5"/>
  <c r="E183" i="5" s="1"/>
  <c r="F183" i="4"/>
  <c r="D125" i="5"/>
  <c r="E125" i="5" s="1"/>
  <c r="D217" i="5"/>
  <c r="E217" i="5" s="1"/>
  <c r="G312" i="5"/>
  <c r="D312" i="4"/>
  <c r="G339" i="5"/>
  <c r="D281" i="5"/>
  <c r="E281" i="5" s="1"/>
  <c r="D338" i="4"/>
  <c r="G338" i="5"/>
  <c r="G172" i="6"/>
  <c r="D224" i="6"/>
  <c r="E224" i="6" s="1"/>
  <c r="D216" i="6"/>
  <c r="E216" i="6" s="1"/>
  <c r="D335" i="5"/>
  <c r="E335" i="5" s="1"/>
  <c r="G143" i="5"/>
  <c r="D143" i="4"/>
  <c r="F344" i="4"/>
  <c r="D344" i="5"/>
  <c r="E344" i="5" s="1"/>
  <c r="G183" i="5"/>
  <c r="D208" i="5"/>
  <c r="E208" i="5" s="1"/>
  <c r="D363" i="5"/>
  <c r="E363" i="5" s="1"/>
  <c r="F359" i="4"/>
  <c r="D359" i="5"/>
  <c r="E359" i="5" s="1"/>
  <c r="G233" i="5"/>
  <c r="D233" i="4"/>
  <c r="D285" i="5"/>
  <c r="E285" i="5" s="1"/>
  <c r="F285" i="4"/>
  <c r="D227" i="5"/>
  <c r="E227" i="5" s="1"/>
  <c r="D170" i="6"/>
  <c r="E170" i="6" s="1"/>
  <c r="D312" i="6"/>
  <c r="E312" i="6" s="1"/>
  <c r="D364" i="5"/>
  <c r="E364" i="5" s="1"/>
  <c r="G202" i="5"/>
  <c r="D182" i="5"/>
  <c r="E182" i="5" s="1"/>
  <c r="F363" i="4"/>
  <c r="G180" i="5"/>
  <c r="D131" i="5"/>
  <c r="E131" i="5" s="1"/>
  <c r="G158" i="5"/>
  <c r="D293" i="5"/>
  <c r="E293" i="5" s="1"/>
  <c r="D294" i="5"/>
  <c r="E294" i="5" s="1"/>
  <c r="D332" i="5"/>
  <c r="E332" i="5" s="1"/>
  <c r="F332" i="4"/>
  <c r="D181" i="6"/>
  <c r="E181" i="6" s="1"/>
  <c r="G360" i="6"/>
  <c r="D292" i="5"/>
  <c r="E292" i="5" s="1"/>
  <c r="F292" i="4"/>
  <c r="G165" i="5"/>
  <c r="D165" i="4"/>
  <c r="D355" i="4"/>
  <c r="G355" i="5"/>
  <c r="D318" i="5"/>
  <c r="E318" i="5" s="1"/>
  <c r="D202" i="5"/>
  <c r="E202" i="5" s="1"/>
  <c r="G256" i="5"/>
  <c r="BS5" i="5"/>
  <c r="BQ5" i="5"/>
  <c r="F246" i="4"/>
  <c r="D246" i="5"/>
  <c r="E246" i="5" s="1"/>
  <c r="G274" i="5"/>
  <c r="D172" i="5"/>
  <c r="E172" i="5" s="1"/>
  <c r="D173" i="4"/>
  <c r="G173" i="5"/>
  <c r="G126" i="5"/>
  <c r="G178" i="6"/>
  <c r="D238" i="6"/>
  <c r="E238" i="6" s="1"/>
  <c r="D258" i="5"/>
  <c r="E258" i="5" s="1"/>
  <c r="F258" i="4"/>
  <c r="D187" i="4"/>
  <c r="G187" i="5"/>
  <c r="D260" i="5"/>
  <c r="E260" i="5" s="1"/>
  <c r="G157" i="5"/>
  <c r="D198" i="4"/>
  <c r="G198" i="5"/>
  <c r="G261" i="5"/>
  <c r="F181" i="4"/>
  <c r="D181" i="5"/>
  <c r="E181" i="5" s="1"/>
  <c r="D257" i="5"/>
  <c r="E257" i="5" s="1"/>
  <c r="G296" i="5"/>
  <c r="D280" i="4"/>
  <c r="G280" i="5"/>
  <c r="D143" i="6"/>
  <c r="E143" i="6" s="1"/>
  <c r="D269" i="6"/>
  <c r="E269" i="6" s="1"/>
  <c r="D330" i="6"/>
  <c r="E330" i="6" s="1"/>
  <c r="D343" i="6"/>
  <c r="E343" i="6" s="1"/>
  <c r="D309" i="6"/>
  <c r="E309" i="6" s="1"/>
  <c r="G189" i="6"/>
  <c r="D347" i="4"/>
  <c r="G347" i="5"/>
  <c r="G185" i="5"/>
  <c r="D241" i="4"/>
  <c r="G329" i="5"/>
  <c r="D165" i="5"/>
  <c r="E165" i="5" s="1"/>
  <c r="F204" i="4"/>
  <c r="D204" i="5"/>
  <c r="E204" i="5" s="1"/>
  <c r="D317" i="5"/>
  <c r="E317" i="5" s="1"/>
  <c r="G173" i="6"/>
  <c r="G165" i="6"/>
  <c r="D130" i="6"/>
  <c r="E130" i="6" s="1"/>
  <c r="G167" i="6"/>
  <c r="G134" i="6"/>
  <c r="D248" i="5"/>
  <c r="E248" i="5" s="1"/>
  <c r="D247" i="5"/>
  <c r="E247" i="5" s="1"/>
  <c r="D333" i="4"/>
  <c r="G333" i="5"/>
  <c r="AU5" i="5"/>
  <c r="AS5" i="5"/>
  <c r="AT5" i="5"/>
  <c r="G207" i="5"/>
  <c r="G323" i="5"/>
  <c r="D323" i="4"/>
  <c r="D134" i="5"/>
  <c r="E134" i="5" s="1"/>
  <c r="F134" i="4"/>
  <c r="G179" i="5"/>
  <c r="D249" i="5"/>
  <c r="E249" i="5" s="1"/>
  <c r="G205" i="5"/>
  <c r="G131" i="5"/>
  <c r="G264" i="5"/>
  <c r="G327" i="5"/>
  <c r="G194" i="5"/>
  <c r="F262" i="4"/>
  <c r="D262" i="5"/>
  <c r="E262" i="5" s="1"/>
  <c r="D215" i="6"/>
  <c r="E215" i="6" s="1"/>
  <c r="D264" i="6"/>
  <c r="E264" i="6" s="1"/>
  <c r="BJ5" i="5"/>
  <c r="G232" i="5"/>
  <c r="D232" i="4"/>
  <c r="G218" i="6"/>
  <c r="D143" i="5"/>
  <c r="E143" i="5" s="1"/>
  <c r="D311" i="5"/>
  <c r="E311" i="5" s="1"/>
  <c r="D308" i="4"/>
  <c r="G308" i="5"/>
  <c r="G267" i="5"/>
  <c r="D147" i="5"/>
  <c r="E147" i="5" s="1"/>
  <c r="D231" i="5"/>
  <c r="E231" i="5" s="1"/>
  <c r="BP5" i="5"/>
  <c r="F264" i="4"/>
  <c r="D264" i="5"/>
  <c r="E264" i="5" s="1"/>
  <c r="G269" i="5"/>
  <c r="D191" i="5"/>
  <c r="E191" i="5" s="1"/>
  <c r="G218" i="5"/>
  <c r="D297" i="4"/>
  <c r="G297" i="5"/>
  <c r="F237" i="4"/>
  <c r="D237" i="5"/>
  <c r="E237" i="5" s="1"/>
  <c r="G363" i="5"/>
  <c r="D363" i="4"/>
  <c r="G251" i="5"/>
  <c r="D218" i="6"/>
  <c r="E218" i="6" s="1"/>
  <c r="G220" i="6"/>
  <c r="C6" i="3"/>
  <c r="B6" i="3"/>
  <c r="B5" i="3"/>
  <c r="C5" i="3"/>
  <c r="F196" i="4"/>
  <c r="D158" i="5"/>
  <c r="E158" i="5" s="1"/>
  <c r="D346" i="5"/>
  <c r="E346" i="5" s="1"/>
  <c r="F346" i="4"/>
  <c r="G334" i="5"/>
  <c r="D315" i="5"/>
  <c r="E315" i="5" s="1"/>
  <c r="F315" i="4"/>
  <c r="F202" i="4"/>
  <c r="F319" i="4"/>
  <c r="D319" i="5"/>
  <c r="E319" i="5" s="1"/>
  <c r="D266" i="4"/>
  <c r="G266" i="5"/>
  <c r="F272" i="4"/>
  <c r="D234" i="5"/>
  <c r="E234" i="5" s="1"/>
  <c r="D220" i="5"/>
  <c r="E220" i="5" s="1"/>
  <c r="F330" i="4"/>
  <c r="D330" i="5"/>
  <c r="E330" i="5" s="1"/>
  <c r="D153" i="5"/>
  <c r="E153" i="5" s="1"/>
  <c r="D282" i="4"/>
  <c r="G282" i="5"/>
  <c r="G221" i="5"/>
  <c r="F326" i="4"/>
  <c r="D326" i="5"/>
  <c r="E326" i="5" s="1"/>
  <c r="D193" i="6"/>
  <c r="E193" i="6" s="1"/>
  <c r="G152" i="6"/>
  <c r="D183" i="6"/>
  <c r="E183" i="6" s="1"/>
  <c r="D201" i="6"/>
  <c r="E201" i="6" s="1"/>
  <c r="E187" i="6"/>
  <c r="G350" i="5"/>
  <c r="D205" i="5"/>
  <c r="E205" i="5" s="1"/>
  <c r="E148" i="6"/>
  <c r="D321" i="6"/>
  <c r="E321" i="6" s="1"/>
  <c r="D301" i="4"/>
  <c r="G315" i="5"/>
  <c r="G168" i="5"/>
  <c r="G294" i="5"/>
  <c r="G263" i="5"/>
  <c r="E225" i="6"/>
  <c r="G211" i="6"/>
  <c r="G156" i="6"/>
  <c r="D255" i="6"/>
  <c r="E255" i="6" s="1"/>
  <c r="G208" i="5"/>
  <c r="G342" i="5"/>
  <c r="D167" i="5"/>
  <c r="E167" i="5" s="1"/>
  <c r="D297" i="5"/>
  <c r="E297" i="5" s="1"/>
  <c r="G167" i="5"/>
  <c r="G239" i="5"/>
  <c r="F279" i="4"/>
  <c r="D279" i="5"/>
  <c r="E279" i="5" s="1"/>
  <c r="G129" i="6"/>
  <c r="BH5" i="6"/>
  <c r="BI5" i="6"/>
  <c r="G212" i="6"/>
  <c r="D275" i="6"/>
  <c r="E275" i="6" s="1"/>
  <c r="D267" i="6"/>
  <c r="E267" i="6" s="1"/>
  <c r="D144" i="5"/>
  <c r="E144" i="5" s="1"/>
  <c r="D261" i="5"/>
  <c r="E261" i="5" s="1"/>
  <c r="D133" i="4"/>
  <c r="G133" i="5"/>
  <c r="F142" i="4"/>
  <c r="D142" i="5"/>
  <c r="E142" i="5" s="1"/>
  <c r="G174" i="5"/>
  <c r="G316" i="5"/>
  <c r="D287" i="5"/>
  <c r="E287" i="5" s="1"/>
  <c r="D137" i="6"/>
  <c r="E137" i="6" s="1"/>
  <c r="G133" i="6"/>
  <c r="D179" i="6"/>
  <c r="E179" i="6" s="1"/>
  <c r="D252" i="6"/>
  <c r="E252" i="6" s="1"/>
  <c r="G149" i="6"/>
  <c r="AB5" i="6"/>
  <c r="D188" i="4"/>
  <c r="G188" i="5"/>
  <c r="D135" i="5"/>
  <c r="E135" i="5" s="1"/>
  <c r="D345" i="5"/>
  <c r="E345" i="5" s="1"/>
  <c r="D149" i="5"/>
  <c r="E149" i="5" s="1"/>
  <c r="D349" i="5"/>
  <c r="E349" i="5" s="1"/>
  <c r="G243" i="5"/>
  <c r="G348" i="5"/>
  <c r="G236" i="6"/>
  <c r="G209" i="6"/>
  <c r="D302" i="6"/>
  <c r="E302" i="6" s="1"/>
  <c r="G277" i="6"/>
  <c r="G342" i="6"/>
  <c r="G176" i="6"/>
  <c r="D221" i="5"/>
  <c r="E221" i="5" s="1"/>
  <c r="F161" i="4"/>
  <c r="D161" i="5"/>
  <c r="E161" i="5" s="1"/>
  <c r="G314" i="5"/>
  <c r="D185" i="5"/>
  <c r="E185" i="5" s="1"/>
  <c r="G346" i="5"/>
  <c r="D229" i="5"/>
  <c r="E229" i="5" s="1"/>
  <c r="D276" i="5"/>
  <c r="E276" i="5" s="1"/>
  <c r="D244" i="4"/>
  <c r="G244" i="5"/>
  <c r="D125" i="6"/>
  <c r="E125" i="6" s="1"/>
  <c r="D317" i="4"/>
  <c r="G317" i="5"/>
  <c r="D162" i="4"/>
  <c r="G162" i="5"/>
  <c r="F213" i="4"/>
  <c r="D213" i="5"/>
  <c r="E213" i="5" s="1"/>
  <c r="D331" i="5"/>
  <c r="E331" i="5" s="1"/>
  <c r="D324" i="4"/>
  <c r="G324" i="5"/>
  <c r="D232" i="5"/>
  <c r="E232" i="5" s="1"/>
  <c r="D286" i="6"/>
  <c r="E286" i="6" s="1"/>
  <c r="G243" i="6"/>
  <c r="G306" i="6"/>
  <c r="G166" i="5"/>
  <c r="G305" i="5"/>
  <c r="D338" i="5"/>
  <c r="E338" i="5" s="1"/>
  <c r="D358" i="5"/>
  <c r="E358" i="5" s="1"/>
  <c r="D199" i="5"/>
  <c r="E199" i="5" s="1"/>
  <c r="G352" i="5"/>
  <c r="G292" i="5"/>
  <c r="D360" i="4"/>
  <c r="G360" i="5"/>
  <c r="G349" i="5"/>
  <c r="F289" i="4"/>
  <c r="D289" i="5"/>
  <c r="E289" i="5" s="1"/>
  <c r="AE5" i="6"/>
  <c r="D176" i="6"/>
  <c r="E176" i="6" s="1"/>
  <c r="G247" i="6"/>
  <c r="G202" i="6"/>
  <c r="D272" i="6"/>
  <c r="E272" i="6" s="1"/>
  <c r="D288" i="6"/>
  <c r="E288" i="6" s="1"/>
  <c r="D167" i="6"/>
  <c r="E167" i="6" s="1"/>
  <c r="D258" i="4"/>
  <c r="G258" i="5"/>
  <c r="D146" i="6"/>
  <c r="E146" i="6" s="1"/>
  <c r="D147" i="6"/>
  <c r="E147" i="6" s="1"/>
  <c r="G356" i="6"/>
  <c r="B31" i="2"/>
  <c r="F328" i="4"/>
  <c r="D328" i="5"/>
  <c r="E328" i="5" s="1"/>
  <c r="AE5" i="5"/>
  <c r="D248" i="4"/>
  <c r="G248" i="5"/>
  <c r="F301" i="4"/>
  <c r="D301" i="5"/>
  <c r="E301" i="5" s="1"/>
  <c r="D316" i="5"/>
  <c r="E316" i="5" s="1"/>
  <c r="D266" i="5"/>
  <c r="E266" i="5" s="1"/>
  <c r="G255" i="5"/>
  <c r="G328" i="5"/>
  <c r="G290" i="5"/>
  <c r="D132" i="6"/>
  <c r="E132" i="6" s="1"/>
  <c r="AZ5" i="6"/>
  <c r="BA5" i="6"/>
  <c r="G142" i="6"/>
  <c r="G190" i="6"/>
  <c r="G161" i="6"/>
  <c r="D168" i="6"/>
  <c r="E168" i="6" s="1"/>
  <c r="D303" i="6"/>
  <c r="E303" i="6" s="1"/>
  <c r="D238" i="5"/>
  <c r="E238" i="5" s="1"/>
  <c r="D193" i="4"/>
  <c r="G193" i="5"/>
  <c r="D308" i="5"/>
  <c r="E308" i="5" s="1"/>
  <c r="BC5" i="5"/>
  <c r="BA5" i="5"/>
  <c r="D163" i="5"/>
  <c r="E163" i="5" s="1"/>
  <c r="D243" i="5"/>
  <c r="E243" i="5" s="1"/>
  <c r="D174" i="5"/>
  <c r="E174" i="5" s="1"/>
  <c r="D302" i="5"/>
  <c r="E302" i="5" s="1"/>
  <c r="D226" i="4"/>
  <c r="G226" i="5"/>
  <c r="D325" i="5"/>
  <c r="E325" i="5" s="1"/>
  <c r="D223" i="5"/>
  <c r="E223" i="5" s="1"/>
  <c r="D252" i="5"/>
  <c r="E252" i="5" s="1"/>
  <c r="D323" i="5"/>
  <c r="E323" i="5" s="1"/>
  <c r="D144" i="6"/>
  <c r="E144" i="6" s="1"/>
  <c r="D311" i="4"/>
  <c r="G311" i="5"/>
  <c r="D129" i="6"/>
  <c r="E129" i="6" s="1"/>
  <c r="G181" i="6"/>
  <c r="D175" i="6"/>
  <c r="E175" i="6" s="1"/>
  <c r="G226" i="6"/>
  <c r="D249" i="6"/>
  <c r="E249" i="6" s="1"/>
  <c r="G175" i="5"/>
  <c r="G141" i="6"/>
  <c r="D250" i="5"/>
  <c r="E250" i="5" s="1"/>
  <c r="D309" i="5"/>
  <c r="E309" i="5" s="1"/>
  <c r="D236" i="5"/>
  <c r="E236" i="5" s="1"/>
  <c r="D196" i="6"/>
  <c r="E196" i="6" s="1"/>
  <c r="G146" i="6"/>
  <c r="D194" i="6"/>
  <c r="E194" i="6" s="1"/>
  <c r="G179" i="6"/>
  <c r="D229" i="6"/>
  <c r="E229" i="6" s="1"/>
  <c r="G262" i="6"/>
  <c r="G281" i="6"/>
  <c r="D352" i="6"/>
  <c r="E352" i="6" s="1"/>
  <c r="D274" i="5"/>
  <c r="E274" i="5" s="1"/>
  <c r="G358" i="5"/>
  <c r="G254" i="5"/>
  <c r="F304" i="4"/>
  <c r="D304" i="5"/>
  <c r="E304" i="5" s="1"/>
  <c r="D351" i="4"/>
  <c r="G351" i="5"/>
  <c r="D189" i="6"/>
  <c r="E189" i="6" s="1"/>
  <c r="G288" i="6"/>
  <c r="G216" i="5"/>
  <c r="D226" i="6"/>
  <c r="E226" i="6" s="1"/>
  <c r="D173" i="6"/>
  <c r="E173" i="6" s="1"/>
  <c r="D172" i="6"/>
  <c r="E172" i="6" s="1"/>
  <c r="D138" i="6"/>
  <c r="E138" i="6" s="1"/>
  <c r="G238" i="6"/>
  <c r="G205" i="6"/>
  <c r="G294" i="6"/>
  <c r="G265" i="6"/>
  <c r="G261" i="6"/>
  <c r="D329" i="6"/>
  <c r="E329" i="6" s="1"/>
  <c r="D364" i="6"/>
  <c r="E364" i="6" s="1"/>
  <c r="F211" i="4"/>
  <c r="D211" i="5"/>
  <c r="E211" i="5" s="1"/>
  <c r="D216" i="5"/>
  <c r="E216" i="5" s="1"/>
  <c r="D356" i="5"/>
  <c r="E356" i="5" s="1"/>
  <c r="D304" i="4"/>
  <c r="G304" i="5"/>
  <c r="D275" i="5"/>
  <c r="E275" i="5" s="1"/>
  <c r="D157" i="6"/>
  <c r="E157" i="6" s="1"/>
  <c r="G169" i="6"/>
  <c r="D254" i="6"/>
  <c r="E254" i="6" s="1"/>
  <c r="G273" i="6"/>
  <c r="G329" i="6"/>
  <c r="D136" i="5"/>
  <c r="E136" i="5" s="1"/>
  <c r="D284" i="5"/>
  <c r="E284" i="5" s="1"/>
  <c r="G157" i="6"/>
  <c r="D163" i="6"/>
  <c r="E163" i="6" s="1"/>
  <c r="D197" i="6"/>
  <c r="E197" i="6" s="1"/>
  <c r="G227" i="6"/>
  <c r="D127" i="6"/>
  <c r="E127" i="6" s="1"/>
  <c r="D234" i="6"/>
  <c r="E234" i="6" s="1"/>
  <c r="G177" i="6"/>
  <c r="G200" i="6"/>
  <c r="D145" i="6"/>
  <c r="E145" i="6" s="1"/>
  <c r="D243" i="6"/>
  <c r="E243" i="6" s="1"/>
  <c r="G147" i="6"/>
  <c r="D174" i="6"/>
  <c r="E174" i="6" s="1"/>
  <c r="G197" i="6"/>
  <c r="D205" i="6"/>
  <c r="E205" i="6" s="1"/>
  <c r="G248" i="6"/>
  <c r="D299" i="6"/>
  <c r="E299" i="6" s="1"/>
  <c r="D351" i="6"/>
  <c r="E351" i="6" s="1"/>
  <c r="G322" i="5"/>
  <c r="G137" i="6"/>
  <c r="D139" i="6"/>
  <c r="E139" i="6" s="1"/>
  <c r="G185" i="6"/>
  <c r="D151" i="6"/>
  <c r="E151" i="6" s="1"/>
  <c r="D206" i="6"/>
  <c r="E206" i="6" s="1"/>
  <c r="G229" i="6"/>
  <c r="D248" i="6"/>
  <c r="E248" i="6" s="1"/>
  <c r="D270" i="6"/>
  <c r="E270" i="6" s="1"/>
  <c r="G260" i="6"/>
  <c r="D318" i="6"/>
  <c r="E318" i="6" s="1"/>
  <c r="D357" i="4"/>
  <c r="G357" i="5"/>
  <c r="G332" i="5"/>
  <c r="F360" i="4"/>
  <c r="D360" i="5"/>
  <c r="E360" i="5" s="1"/>
  <c r="D235" i="6"/>
  <c r="E235" i="6" s="1"/>
  <c r="D355" i="6"/>
  <c r="E355" i="6" s="1"/>
  <c r="G199" i="5"/>
  <c r="G253" i="5"/>
  <c r="G209" i="5"/>
  <c r="G277" i="5"/>
  <c r="F329" i="4"/>
  <c r="D329" i="5"/>
  <c r="E329" i="5" s="1"/>
  <c r="D162" i="6"/>
  <c r="E162" i="6" s="1"/>
  <c r="D154" i="6"/>
  <c r="E154" i="6" s="1"/>
  <c r="D186" i="6"/>
  <c r="E186" i="6" s="1"/>
  <c r="G184" i="6"/>
  <c r="D208" i="6"/>
  <c r="E208" i="6" s="1"/>
  <c r="D339" i="6"/>
  <c r="E339" i="6" s="1"/>
  <c r="CA5" i="6"/>
  <c r="G195" i="6"/>
  <c r="D155" i="6"/>
  <c r="E155" i="6" s="1"/>
  <c r="D221" i="6"/>
  <c r="E221" i="6" s="1"/>
  <c r="D184" i="6"/>
  <c r="E184" i="6" s="1"/>
  <c r="G222" i="6"/>
  <c r="G300" i="6"/>
  <c r="G268" i="6"/>
  <c r="D283" i="6"/>
  <c r="E283" i="6" s="1"/>
  <c r="G291" i="6"/>
  <c r="D300" i="6"/>
  <c r="E300" i="6" s="1"/>
  <c r="G339" i="6"/>
  <c r="G203" i="5"/>
  <c r="D201" i="5"/>
  <c r="E201" i="5" s="1"/>
  <c r="D225" i="5"/>
  <c r="E225" i="5" s="1"/>
  <c r="U5" i="6"/>
  <c r="G281" i="5"/>
  <c r="D290" i="5"/>
  <c r="E290" i="5" s="1"/>
  <c r="D220" i="6"/>
  <c r="E220" i="6" s="1"/>
  <c r="G290" i="6"/>
  <c r="D287" i="6"/>
  <c r="E287" i="6" s="1"/>
  <c r="D362" i="6"/>
  <c r="E362" i="6" s="1"/>
  <c r="G353" i="6"/>
  <c r="D177" i="5"/>
  <c r="E177" i="5" s="1"/>
  <c r="D204" i="4"/>
  <c r="G204" i="5"/>
  <c r="D173" i="5"/>
  <c r="E173" i="5" s="1"/>
  <c r="F173" i="4"/>
  <c r="D209" i="5"/>
  <c r="E209" i="5" s="1"/>
  <c r="F209" i="4"/>
  <c r="D219" i="5"/>
  <c r="E219" i="5" s="1"/>
  <c r="F219" i="4"/>
  <c r="BQ5" i="6"/>
  <c r="G228" i="6"/>
  <c r="G289" i="6"/>
  <c r="D284" i="6"/>
  <c r="E284" i="6" s="1"/>
  <c r="G276" i="6"/>
  <c r="G348" i="6"/>
  <c r="G269" i="6"/>
  <c r="G271" i="5"/>
  <c r="G135" i="6"/>
  <c r="G182" i="6"/>
  <c r="G292" i="6"/>
  <c r="D192" i="6"/>
  <c r="E192" i="6" s="1"/>
  <c r="D161" i="6"/>
  <c r="E161" i="6" s="1"/>
  <c r="G303" i="6"/>
  <c r="G334" i="6"/>
  <c r="G278" i="6"/>
  <c r="G328" i="6"/>
  <c r="G323" i="6"/>
  <c r="G220" i="5"/>
  <c r="D220" i="4"/>
  <c r="D321" i="5"/>
  <c r="E321" i="5" s="1"/>
  <c r="D253" i="6"/>
  <c r="E253" i="6" s="1"/>
  <c r="G231" i="6"/>
  <c r="G336" i="6"/>
  <c r="G215" i="6"/>
  <c r="G258" i="6"/>
  <c r="D244" i="6"/>
  <c r="E244" i="6" s="1"/>
  <c r="D289" i="6"/>
  <c r="E289" i="6" s="1"/>
  <c r="D259" i="6"/>
  <c r="E259" i="6" s="1"/>
  <c r="G285" i="6"/>
  <c r="D273" i="6"/>
  <c r="E273" i="6" s="1"/>
  <c r="G316" i="6"/>
  <c r="D323" i="6"/>
  <c r="E323" i="6" s="1"/>
  <c r="D129" i="5"/>
  <c r="E129" i="5" s="1"/>
  <c r="G231" i="5"/>
  <c r="BY5" i="6"/>
  <c r="BZ5" i="6" s="1"/>
  <c r="G191" i="6"/>
  <c r="D241" i="6"/>
  <c r="E241" i="6" s="1"/>
  <c r="D276" i="6"/>
  <c r="E276" i="6" s="1"/>
  <c r="G259" i="6"/>
  <c r="G249" i="6"/>
  <c r="G274" i="6"/>
  <c r="D271" i="6"/>
  <c r="E271" i="6" s="1"/>
  <c r="D215" i="5"/>
  <c r="E215" i="5" s="1"/>
  <c r="F215" i="4"/>
  <c r="G337" i="5"/>
  <c r="G186" i="6"/>
  <c r="G127" i="6"/>
  <c r="G160" i="6"/>
  <c r="G180" i="6"/>
  <c r="G204" i="6"/>
  <c r="D310" i="6"/>
  <c r="E310" i="6" s="1"/>
  <c r="D320" i="6"/>
  <c r="E320" i="6" s="1"/>
  <c r="G132" i="5"/>
  <c r="D357" i="5"/>
  <c r="E357" i="5" s="1"/>
  <c r="D188" i="6"/>
  <c r="E188" i="6" s="1"/>
  <c r="G224" i="6"/>
  <c r="G233" i="6"/>
  <c r="D281" i="6"/>
  <c r="E281" i="6" s="1"/>
  <c r="D295" i="6"/>
  <c r="E295" i="6" s="1"/>
  <c r="G271" i="6"/>
  <c r="D294" i="6"/>
  <c r="E294" i="6" s="1"/>
  <c r="G357" i="6"/>
  <c r="D232" i="6"/>
  <c r="E232" i="6" s="1"/>
  <c r="G282" i="6"/>
  <c r="G331" i="6"/>
  <c r="G354" i="6"/>
  <c r="G363" i="6"/>
  <c r="G272" i="6"/>
  <c r="G210" i="6"/>
  <c r="G280" i="6"/>
  <c r="D324" i="6"/>
  <c r="E324" i="6" s="1"/>
  <c r="G335" i="6"/>
  <c r="D347" i="6"/>
  <c r="E347" i="6" s="1"/>
  <c r="D353" i="6"/>
  <c r="E353" i="6" s="1"/>
  <c r="G242" i="6"/>
  <c r="G275" i="6"/>
  <c r="D333" i="6"/>
  <c r="E333" i="6" s="1"/>
  <c r="G355" i="6"/>
  <c r="D204" i="6"/>
  <c r="E204" i="6" s="1"/>
  <c r="D233" i="6"/>
  <c r="E233" i="6" s="1"/>
  <c r="G267" i="6"/>
  <c r="D262" i="6"/>
  <c r="E262" i="6" s="1"/>
  <c r="D261" i="6"/>
  <c r="E261" i="6" s="1"/>
  <c r="G333" i="6"/>
  <c r="G264" i="6"/>
  <c r="G240" i="6"/>
  <c r="D279" i="6"/>
  <c r="E279" i="6" s="1"/>
  <c r="G296" i="6"/>
  <c r="G358" i="6"/>
  <c r="G350" i="6"/>
  <c r="G217" i="6"/>
  <c r="G302" i="6"/>
  <c r="D326" i="6"/>
  <c r="E326" i="6" s="1"/>
  <c r="G286" i="6"/>
  <c r="G263" i="6"/>
  <c r="D327" i="6"/>
  <c r="E327" i="6" s="1"/>
  <c r="D361" i="6"/>
  <c r="E361" i="6" s="1"/>
  <c r="D239" i="6"/>
  <c r="E239" i="6" s="1"/>
  <c r="G253" i="6"/>
  <c r="G311" i="6"/>
  <c r="G237" i="6"/>
  <c r="G257" i="6"/>
  <c r="D282" i="6"/>
  <c r="E282" i="6" s="1"/>
  <c r="G344" i="6"/>
  <c r="G301" i="6"/>
  <c r="G351" i="6"/>
  <c r="G341" i="6"/>
  <c r="D332" i="6"/>
  <c r="E332" i="6" s="1"/>
  <c r="G325" i="6"/>
  <c r="D341" i="6"/>
  <c r="E341" i="6" s="1"/>
  <c r="D325" i="6"/>
  <c r="E325" i="6" s="1"/>
  <c r="G332" i="6"/>
  <c r="G321" i="6"/>
  <c r="D349" i="6"/>
  <c r="E349" i="6" s="1"/>
  <c r="G320" i="6"/>
  <c r="D354" i="6"/>
  <c r="E354" i="6" s="1"/>
  <c r="D338" i="6"/>
  <c r="E338" i="6" s="1"/>
  <c r="D363" i="6"/>
  <c r="E363" i="6" s="1"/>
  <c r="G229" i="5"/>
  <c r="G364" i="6"/>
  <c r="D360" i="6"/>
  <c r="E360" i="6" s="1"/>
  <c r="G361" i="6"/>
  <c r="CH5" i="6" l="1"/>
  <c r="D5" i="4"/>
  <c r="H5" i="6"/>
  <c r="AT5" i="6"/>
  <c r="G5" i="5"/>
  <c r="BR5" i="5"/>
  <c r="BB5" i="6"/>
  <c r="V5" i="6"/>
  <c r="AD5" i="6"/>
  <c r="G5" i="6"/>
  <c r="AL5" i="6"/>
  <c r="BR5" i="6"/>
  <c r="BJ5" i="6"/>
  <c r="A3" i="3"/>
  <c r="B24" i="3"/>
  <c r="BB5" i="5"/>
  <c r="H5" i="5"/>
  <c r="F5" i="4"/>
  <c r="D5" i="5" l="1"/>
  <c r="E5" i="5" s="1"/>
  <c r="D5" i="6"/>
  <c r="AV5" i="6" s="1"/>
  <c r="AW5" i="6" s="1"/>
  <c r="AX5" i="6" s="1"/>
  <c r="AQ6" i="6" s="1"/>
  <c r="P5" i="5" l="1"/>
  <c r="H5" i="4" s="1"/>
  <c r="BD5" i="5"/>
  <c r="BE5" i="5" s="1"/>
  <c r="BF5" i="5" s="1"/>
  <c r="AY6" i="5" s="1"/>
  <c r="AZ6" i="5" s="1"/>
  <c r="AF5" i="5"/>
  <c r="AG5" i="5" s="1"/>
  <c r="AH5" i="5" s="1"/>
  <c r="AA6" i="5" s="1"/>
  <c r="AB6" i="5" s="1"/>
  <c r="BT5" i="5"/>
  <c r="BU5" i="5" s="1"/>
  <c r="BV5" i="5" s="1"/>
  <c r="BO6" i="5" s="1"/>
  <c r="BS6" i="5" s="1"/>
  <c r="BL5" i="5"/>
  <c r="BM5" i="5" s="1"/>
  <c r="BN5" i="5" s="1"/>
  <c r="BG6" i="5" s="1"/>
  <c r="BH6" i="5" s="1"/>
  <c r="AV5" i="5"/>
  <c r="AW5" i="5" s="1"/>
  <c r="AX5" i="5" s="1"/>
  <c r="AQ6" i="5" s="1"/>
  <c r="AR6" i="5" s="1"/>
  <c r="CJ5" i="5"/>
  <c r="CK5" i="5" s="1"/>
  <c r="CL5" i="5" s="1"/>
  <c r="CE6" i="5" s="1"/>
  <c r="CG6" i="5" s="1"/>
  <c r="CB5" i="5"/>
  <c r="CC5" i="5" s="1"/>
  <c r="CD5" i="5" s="1"/>
  <c r="BW6" i="5" s="1"/>
  <c r="BX6" i="5" s="1"/>
  <c r="AN5" i="5"/>
  <c r="AO5" i="5" s="1"/>
  <c r="AP5" i="5" s="1"/>
  <c r="AI6" i="5" s="1"/>
  <c r="AJ6" i="5" s="1"/>
  <c r="X5" i="5"/>
  <c r="Y5" i="5" s="1"/>
  <c r="Z5" i="5" s="1"/>
  <c r="S6" i="5" s="1"/>
  <c r="U6" i="5" s="1"/>
  <c r="B25" i="3"/>
  <c r="P5" i="6"/>
  <c r="Q5" i="6" s="1"/>
  <c r="R5" i="6" s="1"/>
  <c r="CJ5" i="6"/>
  <c r="CK5" i="6" s="1"/>
  <c r="CL5" i="6" s="1"/>
  <c r="CE6" i="6" s="1"/>
  <c r="CG6" i="6" s="1"/>
  <c r="E5" i="6"/>
  <c r="X5" i="6"/>
  <c r="Y5" i="6" s="1"/>
  <c r="Z5" i="6" s="1"/>
  <c r="S6" i="6" s="1"/>
  <c r="W6" i="6" s="1"/>
  <c r="CB5" i="6"/>
  <c r="CC5" i="6" s="1"/>
  <c r="CD5" i="6" s="1"/>
  <c r="BW6" i="6" s="1"/>
  <c r="BY6" i="6" s="1"/>
  <c r="AN5" i="6"/>
  <c r="AO5" i="6" s="1"/>
  <c r="AP5" i="6" s="1"/>
  <c r="AI6" i="6" s="1"/>
  <c r="AK6" i="6" s="1"/>
  <c r="BL5" i="6"/>
  <c r="BM5" i="6" s="1"/>
  <c r="BN5" i="6" s="1"/>
  <c r="BG6" i="6" s="1"/>
  <c r="BK6" i="6" s="1"/>
  <c r="BD5" i="6"/>
  <c r="BE5" i="6" s="1"/>
  <c r="BF5" i="6" s="1"/>
  <c r="AY6" i="6" s="1"/>
  <c r="BC6" i="6" s="1"/>
  <c r="AF5" i="6"/>
  <c r="AG5" i="6" s="1"/>
  <c r="AH5" i="6" s="1"/>
  <c r="AA6" i="6" s="1"/>
  <c r="AB6" i="6" s="1"/>
  <c r="BT5" i="6"/>
  <c r="BU5" i="6" s="1"/>
  <c r="BV5" i="6" s="1"/>
  <c r="BO6" i="6" s="1"/>
  <c r="BP6" i="6" s="1"/>
  <c r="AR6" i="6"/>
  <c r="AU6" i="6"/>
  <c r="AS6" i="6"/>
  <c r="BQ6" i="5" l="1"/>
  <c r="Q5" i="5"/>
  <c r="R5" i="5" s="1"/>
  <c r="BK6" i="5"/>
  <c r="BA6" i="5"/>
  <c r="BB6" i="5" s="1"/>
  <c r="CF6" i="5"/>
  <c r="CH6" i="5" s="1"/>
  <c r="CI6" i="5"/>
  <c r="BC6" i="5"/>
  <c r="AM6" i="5"/>
  <c r="AK6" i="5"/>
  <c r="AL6" i="5" s="1"/>
  <c r="CA6" i="5"/>
  <c r="T6" i="5"/>
  <c r="V6" i="5" s="1"/>
  <c r="W6" i="5"/>
  <c r="BY6" i="5"/>
  <c r="BZ6" i="5" s="1"/>
  <c r="AU6" i="5"/>
  <c r="AS6" i="5"/>
  <c r="AT6" i="5" s="1"/>
  <c r="T6" i="6"/>
  <c r="U6" i="6"/>
  <c r="BI6" i="5"/>
  <c r="BJ6" i="5" s="1"/>
  <c r="BP6" i="5"/>
  <c r="AC6" i="5"/>
  <c r="AD6" i="5" s="1"/>
  <c r="AE6" i="5"/>
  <c r="AE6" i="6"/>
  <c r="CF6" i="6"/>
  <c r="CH6" i="6" s="1"/>
  <c r="CI6" i="6"/>
  <c r="AC6" i="6"/>
  <c r="AD6" i="6" s="1"/>
  <c r="AZ6" i="6"/>
  <c r="BA6" i="6"/>
  <c r="BS6" i="6"/>
  <c r="BQ6" i="6"/>
  <c r="BR6" i="6" s="1"/>
  <c r="AM6" i="6"/>
  <c r="F5" i="6"/>
  <c r="AJ6" i="6"/>
  <c r="AL6" i="6" s="1"/>
  <c r="BX6" i="6"/>
  <c r="BZ6" i="6" s="1"/>
  <c r="BI6" i="6"/>
  <c r="CA6" i="6"/>
  <c r="BH6" i="6"/>
  <c r="AT6" i="6"/>
  <c r="I5" i="6"/>
  <c r="J5" i="6" s="1"/>
  <c r="K6" i="6"/>
  <c r="BR6" i="5" l="1"/>
  <c r="F5" i="5"/>
  <c r="I5" i="4"/>
  <c r="V6" i="6"/>
  <c r="BB6" i="6"/>
  <c r="BJ6" i="6"/>
  <c r="J5" i="4"/>
  <c r="K6" i="5"/>
  <c r="I5" i="5"/>
  <c r="J5" i="5" s="1"/>
  <c r="M6" i="6"/>
  <c r="H6" i="6" s="1"/>
  <c r="L6" i="6"/>
  <c r="G6" i="6" s="1"/>
  <c r="O6" i="6"/>
  <c r="N6" i="6" l="1"/>
  <c r="D6" i="6" s="1"/>
  <c r="P6" i="6" s="1"/>
  <c r="C6" i="4"/>
  <c r="L6" i="5"/>
  <c r="M6" i="5"/>
  <c r="O6" i="5"/>
  <c r="G6" i="4" s="1"/>
  <c r="N6" i="5" l="1"/>
  <c r="D6" i="5" s="1"/>
  <c r="D6" i="4"/>
  <c r="G6" i="5"/>
  <c r="E6" i="6"/>
  <c r="AV6" i="6"/>
  <c r="AW6" i="6" s="1"/>
  <c r="AX6" i="6" s="1"/>
  <c r="AQ7" i="6" s="1"/>
  <c r="BT6" i="6"/>
  <c r="BU6" i="6" s="1"/>
  <c r="BV6" i="6" s="1"/>
  <c r="BO7" i="6" s="1"/>
  <c r="AN6" i="6"/>
  <c r="AO6" i="6" s="1"/>
  <c r="AP6" i="6" s="1"/>
  <c r="AI7" i="6" s="1"/>
  <c r="AF6" i="6"/>
  <c r="AG6" i="6" s="1"/>
  <c r="AH6" i="6" s="1"/>
  <c r="AA7" i="6" s="1"/>
  <c r="CJ6" i="6"/>
  <c r="CK6" i="6" s="1"/>
  <c r="CL6" i="6" s="1"/>
  <c r="CE7" i="6" s="1"/>
  <c r="BD6" i="6"/>
  <c r="BE6" i="6" s="1"/>
  <c r="BF6" i="6" s="1"/>
  <c r="AY7" i="6" s="1"/>
  <c r="BL6" i="6"/>
  <c r="BM6" i="6" s="1"/>
  <c r="BN6" i="6" s="1"/>
  <c r="BG7" i="6" s="1"/>
  <c r="X6" i="6"/>
  <c r="Y6" i="6" s="1"/>
  <c r="Z6" i="6" s="1"/>
  <c r="S7" i="6" s="1"/>
  <c r="CB6" i="6"/>
  <c r="CC6" i="6" s="1"/>
  <c r="CD6" i="6" s="1"/>
  <c r="BW7" i="6" s="1"/>
  <c r="H6" i="5"/>
  <c r="E6" i="4"/>
  <c r="Q6" i="6"/>
  <c r="F6" i="4" l="1"/>
  <c r="W7" i="6"/>
  <c r="T7" i="6"/>
  <c r="U7" i="6"/>
  <c r="BK7" i="6"/>
  <c r="BI7" i="6"/>
  <c r="BH7" i="6"/>
  <c r="CG7" i="6"/>
  <c r="CF7" i="6"/>
  <c r="CI7" i="6"/>
  <c r="AB7" i="6"/>
  <c r="AC7" i="6"/>
  <c r="AE7" i="6"/>
  <c r="BA7" i="6"/>
  <c r="AZ7" i="6"/>
  <c r="BB7" i="6" s="1"/>
  <c r="BC7" i="6"/>
  <c r="AJ7" i="6"/>
  <c r="AM7" i="6"/>
  <c r="AK7" i="6"/>
  <c r="BQ7" i="6"/>
  <c r="BP7" i="6"/>
  <c r="BS7" i="6"/>
  <c r="BY7" i="6"/>
  <c r="CA7" i="6"/>
  <c r="BX7" i="6"/>
  <c r="AU7" i="6"/>
  <c r="AR7" i="6"/>
  <c r="AS7" i="6"/>
  <c r="F6" i="6"/>
  <c r="R6" i="6"/>
  <c r="E6" i="5"/>
  <c r="BD6" i="5"/>
  <c r="BE6" i="5" s="1"/>
  <c r="BF6" i="5" s="1"/>
  <c r="AY7" i="5" s="1"/>
  <c r="BT6" i="5"/>
  <c r="BU6" i="5" s="1"/>
  <c r="BV6" i="5" s="1"/>
  <c r="BO7" i="5" s="1"/>
  <c r="CJ6" i="5"/>
  <c r="CK6" i="5" s="1"/>
  <c r="CL6" i="5" s="1"/>
  <c r="CE7" i="5" s="1"/>
  <c r="AN6" i="5"/>
  <c r="AO6" i="5" s="1"/>
  <c r="AP6" i="5" s="1"/>
  <c r="AI7" i="5" s="1"/>
  <c r="BL6" i="5"/>
  <c r="BM6" i="5" s="1"/>
  <c r="BN6" i="5" s="1"/>
  <c r="BG7" i="5" s="1"/>
  <c r="AV6" i="5"/>
  <c r="AW6" i="5" s="1"/>
  <c r="AX6" i="5" s="1"/>
  <c r="AQ7" i="5" s="1"/>
  <c r="AF6" i="5"/>
  <c r="AG6" i="5" s="1"/>
  <c r="AH6" i="5" s="1"/>
  <c r="AA7" i="5" s="1"/>
  <c r="X6" i="5"/>
  <c r="Y6" i="5" s="1"/>
  <c r="Z6" i="5" s="1"/>
  <c r="S7" i="5" s="1"/>
  <c r="CB6" i="5"/>
  <c r="CC6" i="5" s="1"/>
  <c r="CD6" i="5" s="1"/>
  <c r="BW7" i="5" s="1"/>
  <c r="P6" i="5"/>
  <c r="H6" i="4" s="1"/>
  <c r="V7" i="6" l="1"/>
  <c r="BR7" i="6"/>
  <c r="CH7" i="6"/>
  <c r="AD7" i="6"/>
  <c r="AL7" i="6"/>
  <c r="AT7" i="6"/>
  <c r="Q6" i="5"/>
  <c r="F6" i="5" s="1"/>
  <c r="BQ7" i="5"/>
  <c r="BS7" i="5"/>
  <c r="BP7" i="5"/>
  <c r="AZ7" i="5"/>
  <c r="BA7" i="5"/>
  <c r="BC7" i="5"/>
  <c r="AK7" i="5"/>
  <c r="AJ7" i="5"/>
  <c r="AM7" i="5"/>
  <c r="CG7" i="5"/>
  <c r="CI7" i="5"/>
  <c r="CF7" i="5"/>
  <c r="AB7" i="5"/>
  <c r="AC7" i="5"/>
  <c r="AE7" i="5"/>
  <c r="AR7" i="5"/>
  <c r="AS7" i="5"/>
  <c r="AU7" i="5"/>
  <c r="BJ7" i="6"/>
  <c r="I6" i="6"/>
  <c r="J6" i="6" s="1"/>
  <c r="K7" i="6"/>
  <c r="T7" i="5"/>
  <c r="U7" i="5"/>
  <c r="W7" i="5"/>
  <c r="BK7" i="5"/>
  <c r="BI7" i="5"/>
  <c r="BH7" i="5"/>
  <c r="BZ7" i="6"/>
  <c r="I6" i="4"/>
  <c r="BY7" i="5"/>
  <c r="BX7" i="5"/>
  <c r="CA7" i="5"/>
  <c r="R6" i="5" l="1"/>
  <c r="K7" i="5" s="1"/>
  <c r="AL7" i="5"/>
  <c r="BJ7" i="5"/>
  <c r="AD7" i="5"/>
  <c r="BB7" i="5"/>
  <c r="BZ7" i="5"/>
  <c r="V7" i="5"/>
  <c r="AT7" i="5"/>
  <c r="BR7" i="5"/>
  <c r="CH7" i="5"/>
  <c r="I6" i="5"/>
  <c r="J6" i="5" s="1"/>
  <c r="J6" i="4"/>
  <c r="M7" i="6"/>
  <c r="H7" i="6" s="1"/>
  <c r="O7" i="6"/>
  <c r="L7" i="6"/>
  <c r="G7" i="6" s="1"/>
  <c r="M7" i="5" l="1"/>
  <c r="O7" i="5"/>
  <c r="G7" i="4" s="1"/>
  <c r="L7" i="5"/>
  <c r="C7" i="4"/>
  <c r="N7" i="6"/>
  <c r="D7" i="6" s="1"/>
  <c r="P7" i="6" l="1"/>
  <c r="Q7" i="6" s="1"/>
  <c r="E7" i="6"/>
  <c r="AN7" i="6"/>
  <c r="AO7" i="6" s="1"/>
  <c r="AP7" i="6" s="1"/>
  <c r="AI8" i="6" s="1"/>
  <c r="AF7" i="6"/>
  <c r="AG7" i="6" s="1"/>
  <c r="AH7" i="6" s="1"/>
  <c r="AA8" i="6" s="1"/>
  <c r="BD7" i="6"/>
  <c r="BE7" i="6" s="1"/>
  <c r="BF7" i="6" s="1"/>
  <c r="AY8" i="6" s="1"/>
  <c r="CJ7" i="6"/>
  <c r="CK7" i="6" s="1"/>
  <c r="CL7" i="6" s="1"/>
  <c r="CE8" i="6" s="1"/>
  <c r="BT7" i="6"/>
  <c r="BU7" i="6" s="1"/>
  <c r="BV7" i="6" s="1"/>
  <c r="BO8" i="6" s="1"/>
  <c r="AV7" i="6"/>
  <c r="AW7" i="6" s="1"/>
  <c r="AX7" i="6" s="1"/>
  <c r="AQ8" i="6" s="1"/>
  <c r="X7" i="6"/>
  <c r="Y7" i="6" s="1"/>
  <c r="Z7" i="6" s="1"/>
  <c r="S8" i="6" s="1"/>
  <c r="CB7" i="6"/>
  <c r="CC7" i="6" s="1"/>
  <c r="CD7" i="6" s="1"/>
  <c r="BW8" i="6" s="1"/>
  <c r="BL7" i="6"/>
  <c r="BM7" i="6" s="1"/>
  <c r="BN7" i="6" s="1"/>
  <c r="BG8" i="6" s="1"/>
  <c r="D7" i="4"/>
  <c r="G7" i="5"/>
  <c r="N7" i="5"/>
  <c r="E7" i="4"/>
  <c r="H7" i="5"/>
  <c r="BY8" i="6" l="1"/>
  <c r="BX8" i="6"/>
  <c r="CA8" i="6"/>
  <c r="T8" i="6"/>
  <c r="U8" i="6"/>
  <c r="W8" i="6"/>
  <c r="AE8" i="6"/>
  <c r="AC8" i="6"/>
  <c r="AB8" i="6"/>
  <c r="AM8" i="6"/>
  <c r="AK8" i="6"/>
  <c r="AJ8" i="6"/>
  <c r="AL8" i="6" s="1"/>
  <c r="AS8" i="6"/>
  <c r="AR8" i="6"/>
  <c r="AT8" i="6" s="1"/>
  <c r="AU8" i="6"/>
  <c r="F7" i="6"/>
  <c r="R7" i="6"/>
  <c r="CG8" i="6"/>
  <c r="CF8" i="6"/>
  <c r="CI8" i="6"/>
  <c r="BA8" i="6"/>
  <c r="AZ8" i="6"/>
  <c r="BB8" i="6" s="1"/>
  <c r="BC8" i="6"/>
  <c r="BP8" i="6"/>
  <c r="BS8" i="6"/>
  <c r="BQ8" i="6"/>
  <c r="D7" i="5"/>
  <c r="F7" i="4"/>
  <c r="BI8" i="6"/>
  <c r="BK8" i="6"/>
  <c r="BH8" i="6"/>
  <c r="BJ8" i="6" l="1"/>
  <c r="AD8" i="6"/>
  <c r="BZ8" i="6"/>
  <c r="V8" i="6"/>
  <c r="I7" i="6"/>
  <c r="J7" i="6" s="1"/>
  <c r="K8" i="6"/>
  <c r="BR8" i="6"/>
  <c r="E7" i="5"/>
  <c r="BD7" i="5"/>
  <c r="BE7" i="5" s="1"/>
  <c r="BF7" i="5" s="1"/>
  <c r="AY8" i="5" s="1"/>
  <c r="CB7" i="5"/>
  <c r="CC7" i="5" s="1"/>
  <c r="CD7" i="5" s="1"/>
  <c r="BW8" i="5" s="1"/>
  <c r="AV7" i="5"/>
  <c r="AW7" i="5" s="1"/>
  <c r="AX7" i="5" s="1"/>
  <c r="AQ8" i="5" s="1"/>
  <c r="BL7" i="5"/>
  <c r="BM7" i="5" s="1"/>
  <c r="BN7" i="5" s="1"/>
  <c r="BG8" i="5" s="1"/>
  <c r="AF7" i="5"/>
  <c r="AG7" i="5" s="1"/>
  <c r="AH7" i="5" s="1"/>
  <c r="AA8" i="5" s="1"/>
  <c r="AN7" i="5"/>
  <c r="AO7" i="5" s="1"/>
  <c r="AP7" i="5" s="1"/>
  <c r="AI8" i="5" s="1"/>
  <c r="X7" i="5"/>
  <c r="Y7" i="5" s="1"/>
  <c r="Z7" i="5" s="1"/>
  <c r="S8" i="5" s="1"/>
  <c r="BT7" i="5"/>
  <c r="BU7" i="5" s="1"/>
  <c r="BV7" i="5" s="1"/>
  <c r="BO8" i="5" s="1"/>
  <c r="CJ7" i="5"/>
  <c r="CK7" i="5" s="1"/>
  <c r="CL7" i="5" s="1"/>
  <c r="CE8" i="5" s="1"/>
  <c r="CH8" i="6"/>
  <c r="P7" i="5"/>
  <c r="H7" i="4" s="1"/>
  <c r="Q7" i="5" l="1"/>
  <c r="AJ8" i="5"/>
  <c r="AK8" i="5"/>
  <c r="AM8" i="5"/>
  <c r="BI8" i="5"/>
  <c r="BH8" i="5"/>
  <c r="BK8" i="5"/>
  <c r="AR8" i="5"/>
  <c r="AU8" i="5"/>
  <c r="AS8" i="5"/>
  <c r="AZ8" i="5"/>
  <c r="BC8" i="5"/>
  <c r="BA8" i="5"/>
  <c r="CF8" i="5"/>
  <c r="CG8" i="5"/>
  <c r="CI8" i="5"/>
  <c r="CA8" i="5"/>
  <c r="BX8" i="5"/>
  <c r="BY8" i="5"/>
  <c r="W8" i="5"/>
  <c r="T8" i="5"/>
  <c r="U8" i="5"/>
  <c r="O8" i="6"/>
  <c r="M8" i="6"/>
  <c r="H8" i="6" s="1"/>
  <c r="L8" i="6"/>
  <c r="G8" i="6" s="1"/>
  <c r="AE8" i="5"/>
  <c r="AB8" i="5"/>
  <c r="AC8" i="5"/>
  <c r="I7" i="4"/>
  <c r="F7" i="5"/>
  <c r="R7" i="5"/>
  <c r="BS8" i="5"/>
  <c r="BQ8" i="5"/>
  <c r="BP8" i="5"/>
  <c r="BR8" i="5" s="1"/>
  <c r="BB8" i="5" l="1"/>
  <c r="BZ8" i="5"/>
  <c r="AL8" i="5"/>
  <c r="V8" i="5"/>
  <c r="CH8" i="5"/>
  <c r="BJ8" i="5"/>
  <c r="N8" i="6"/>
  <c r="D8" i="6" s="1"/>
  <c r="CJ8" i="6" s="1"/>
  <c r="CK8" i="6" s="1"/>
  <c r="CL8" i="6" s="1"/>
  <c r="CE9" i="6" s="1"/>
  <c r="AT8" i="5"/>
  <c r="K8" i="5"/>
  <c r="I7" i="5"/>
  <c r="J7" i="5" s="1"/>
  <c r="J7" i="4"/>
  <c r="AD8" i="5"/>
  <c r="AN8" i="6" l="1"/>
  <c r="AO8" i="6" s="1"/>
  <c r="AP8" i="6" s="1"/>
  <c r="AI9" i="6" s="1"/>
  <c r="AV8" i="6"/>
  <c r="AW8" i="6" s="1"/>
  <c r="AX8" i="6" s="1"/>
  <c r="AQ9" i="6" s="1"/>
  <c r="BT8" i="6"/>
  <c r="BU8" i="6" s="1"/>
  <c r="BV8" i="6" s="1"/>
  <c r="BO9" i="6" s="1"/>
  <c r="BL8" i="6"/>
  <c r="BM8" i="6" s="1"/>
  <c r="BN8" i="6" s="1"/>
  <c r="BG9" i="6" s="1"/>
  <c r="CB8" i="6"/>
  <c r="CC8" i="6" s="1"/>
  <c r="CD8" i="6" s="1"/>
  <c r="BW9" i="6" s="1"/>
  <c r="BY9" i="6" s="1"/>
  <c r="AF8" i="6"/>
  <c r="AG8" i="6" s="1"/>
  <c r="AH8" i="6" s="1"/>
  <c r="AA9" i="6" s="1"/>
  <c r="BD8" i="6"/>
  <c r="BE8" i="6" s="1"/>
  <c r="BF8" i="6" s="1"/>
  <c r="AY9" i="6" s="1"/>
  <c r="AZ9" i="6" s="1"/>
  <c r="X8" i="6"/>
  <c r="Y8" i="6" s="1"/>
  <c r="Z8" i="6" s="1"/>
  <c r="S9" i="6" s="1"/>
  <c r="T9" i="6" s="1"/>
  <c r="E8" i="6"/>
  <c r="P8" i="6"/>
  <c r="Q8" i="6" s="1"/>
  <c r="F8" i="6" s="1"/>
  <c r="AU9" i="6"/>
  <c r="AR9" i="6"/>
  <c r="AS9" i="6"/>
  <c r="AC9" i="6"/>
  <c r="AB9" i="6"/>
  <c r="AE9" i="6"/>
  <c r="BI9" i="6"/>
  <c r="BH9" i="6"/>
  <c r="BK9" i="6"/>
  <c r="BC9" i="6"/>
  <c r="AJ9" i="6"/>
  <c r="AK9" i="6"/>
  <c r="AM9" i="6"/>
  <c r="BQ9" i="6"/>
  <c r="BP9" i="6"/>
  <c r="BS9" i="6"/>
  <c r="CG9" i="6"/>
  <c r="CI9" i="6"/>
  <c r="CF9" i="6"/>
  <c r="O8" i="5"/>
  <c r="G8" i="4" s="1"/>
  <c r="M8" i="5"/>
  <c r="L8" i="5"/>
  <c r="C8" i="4"/>
  <c r="BA9" i="6" l="1"/>
  <c r="CA9" i="6"/>
  <c r="BX9" i="6"/>
  <c r="BZ9" i="6" s="1"/>
  <c r="U9" i="6"/>
  <c r="W9" i="6"/>
  <c r="R8" i="6"/>
  <c r="I8" i="6" s="1"/>
  <c r="J8" i="6" s="1"/>
  <c r="AL9" i="6"/>
  <c r="BB9" i="6"/>
  <c r="AT9" i="6"/>
  <c r="N8" i="5"/>
  <c r="D8" i="5" s="1"/>
  <c r="BJ9" i="6"/>
  <c r="BR9" i="6"/>
  <c r="E8" i="4"/>
  <c r="H8" i="5"/>
  <c r="AD9" i="6"/>
  <c r="V9" i="6"/>
  <c r="D8" i="4"/>
  <c r="G8" i="5"/>
  <c r="CH9" i="6"/>
  <c r="K9" i="6"/>
  <c r="F8" i="4" l="1"/>
  <c r="P8" i="5"/>
  <c r="H8" i="4" s="1"/>
  <c r="O9" i="6"/>
  <c r="M9" i="6"/>
  <c r="H9" i="6" s="1"/>
  <c r="L9" i="6"/>
  <c r="G9" i="6" s="1"/>
  <c r="E8" i="5"/>
  <c r="CB8" i="5"/>
  <c r="CC8" i="5" s="1"/>
  <c r="CD8" i="5" s="1"/>
  <c r="BW9" i="5" s="1"/>
  <c r="BL8" i="5"/>
  <c r="BM8" i="5" s="1"/>
  <c r="BN8" i="5" s="1"/>
  <c r="BG9" i="5" s="1"/>
  <c r="X8" i="5"/>
  <c r="Y8" i="5" s="1"/>
  <c r="Z8" i="5" s="1"/>
  <c r="S9" i="5" s="1"/>
  <c r="AF8" i="5"/>
  <c r="AG8" i="5" s="1"/>
  <c r="AH8" i="5" s="1"/>
  <c r="AA9" i="5" s="1"/>
  <c r="BT8" i="5"/>
  <c r="BU8" i="5" s="1"/>
  <c r="BV8" i="5" s="1"/>
  <c r="BO9" i="5" s="1"/>
  <c r="CJ8" i="5"/>
  <c r="CK8" i="5" s="1"/>
  <c r="CL8" i="5" s="1"/>
  <c r="CE9" i="5" s="1"/>
  <c r="AN8" i="5"/>
  <c r="AO8" i="5" s="1"/>
  <c r="AP8" i="5" s="1"/>
  <c r="AI9" i="5" s="1"/>
  <c r="BD8" i="5"/>
  <c r="BE8" i="5" s="1"/>
  <c r="BF8" i="5" s="1"/>
  <c r="AY9" i="5" s="1"/>
  <c r="AV8" i="5"/>
  <c r="AW8" i="5" s="1"/>
  <c r="AX8" i="5" s="1"/>
  <c r="AQ9" i="5" s="1"/>
  <c r="Q8" i="5"/>
  <c r="N9" i="6" l="1"/>
  <c r="D9" i="6" s="1"/>
  <c r="AE9" i="5"/>
  <c r="AC9" i="5"/>
  <c r="AB9" i="5"/>
  <c r="AD9" i="5" s="1"/>
  <c r="T9" i="5"/>
  <c r="U9" i="5"/>
  <c r="W9" i="5"/>
  <c r="BK9" i="5"/>
  <c r="BI9" i="5"/>
  <c r="BH9" i="5"/>
  <c r="BY9" i="5"/>
  <c r="BX9" i="5"/>
  <c r="CA9" i="5"/>
  <c r="CG9" i="5"/>
  <c r="CF9" i="5"/>
  <c r="CI9" i="5"/>
  <c r="BC9" i="5"/>
  <c r="AZ9" i="5"/>
  <c r="BA9" i="5"/>
  <c r="AK9" i="5"/>
  <c r="AM9" i="5"/>
  <c r="AJ9" i="5"/>
  <c r="E9" i="6"/>
  <c r="CB9" i="6"/>
  <c r="CC9" i="6" s="1"/>
  <c r="CD9" i="6" s="1"/>
  <c r="BW10" i="6" s="1"/>
  <c r="AV9" i="6"/>
  <c r="AW9" i="6" s="1"/>
  <c r="AX9" i="6" s="1"/>
  <c r="AQ10" i="6" s="1"/>
  <c r="CJ9" i="6"/>
  <c r="CK9" i="6" s="1"/>
  <c r="CL9" i="6" s="1"/>
  <c r="CE10" i="6" s="1"/>
  <c r="AF9" i="6"/>
  <c r="AG9" i="6" s="1"/>
  <c r="AH9" i="6" s="1"/>
  <c r="AA10" i="6" s="1"/>
  <c r="BD9" i="6"/>
  <c r="BE9" i="6" s="1"/>
  <c r="BF9" i="6" s="1"/>
  <c r="AY10" i="6" s="1"/>
  <c r="AN9" i="6"/>
  <c r="AO9" i="6" s="1"/>
  <c r="AP9" i="6" s="1"/>
  <c r="AI10" i="6" s="1"/>
  <c r="P9" i="6"/>
  <c r="Q9" i="6" s="1"/>
  <c r="AS9" i="5"/>
  <c r="AR9" i="5"/>
  <c r="AU9" i="5"/>
  <c r="X9" i="6"/>
  <c r="Y9" i="6" s="1"/>
  <c r="Z9" i="6" s="1"/>
  <c r="S10" i="6" s="1"/>
  <c r="BL9" i="6"/>
  <c r="BM9" i="6" s="1"/>
  <c r="BN9" i="6" s="1"/>
  <c r="BG10" i="6" s="1"/>
  <c r="BS9" i="5"/>
  <c r="BQ9" i="5"/>
  <c r="BP9" i="5"/>
  <c r="F8" i="5"/>
  <c r="I8" i="4"/>
  <c r="R8" i="5"/>
  <c r="BT9" i="6"/>
  <c r="BU9" i="6" s="1"/>
  <c r="BV9" i="6" s="1"/>
  <c r="BO10" i="6" s="1"/>
  <c r="BZ9" i="5" l="1"/>
  <c r="V9" i="5"/>
  <c r="CH9" i="5"/>
  <c r="BB9" i="5"/>
  <c r="BR9" i="5"/>
  <c r="AT9" i="5"/>
  <c r="BJ9" i="5"/>
  <c r="CF10" i="6"/>
  <c r="CI10" i="6"/>
  <c r="CG10" i="6"/>
  <c r="AE10" i="6"/>
  <c r="AC10" i="6"/>
  <c r="AB10" i="6"/>
  <c r="AR10" i="6"/>
  <c r="AU10" i="6"/>
  <c r="AS10" i="6"/>
  <c r="BK10" i="6"/>
  <c r="BH10" i="6"/>
  <c r="BI10" i="6"/>
  <c r="U10" i="6"/>
  <c r="W10" i="6"/>
  <c r="T10" i="6"/>
  <c r="BQ10" i="6"/>
  <c r="BP10" i="6"/>
  <c r="BS10" i="6"/>
  <c r="AJ10" i="6"/>
  <c r="AM10" i="6"/>
  <c r="AK10" i="6"/>
  <c r="AL9" i="5"/>
  <c r="I8" i="5"/>
  <c r="J8" i="5" s="1"/>
  <c r="J8" i="4"/>
  <c r="K9" i="5"/>
  <c r="F9" i="6"/>
  <c r="R9" i="6"/>
  <c r="BX10" i="6"/>
  <c r="BY10" i="6"/>
  <c r="CA10" i="6"/>
  <c r="AZ10" i="6"/>
  <c r="BC10" i="6"/>
  <c r="BA10" i="6"/>
  <c r="AD10" i="6" l="1"/>
  <c r="AT10" i="6"/>
  <c r="BJ10" i="6"/>
  <c r="BZ10" i="6"/>
  <c r="CH10" i="6"/>
  <c r="V10" i="6"/>
  <c r="AL10" i="6"/>
  <c r="BR10" i="6"/>
  <c r="C9" i="4"/>
  <c r="O9" i="5"/>
  <c r="G9" i="4" s="1"/>
  <c r="L9" i="5"/>
  <c r="M9" i="5"/>
  <c r="I9" i="6"/>
  <c r="J9" i="6" s="1"/>
  <c r="K10" i="6"/>
  <c r="BB10" i="6"/>
  <c r="N9" i="5" l="1"/>
  <c r="D9" i="5" s="1"/>
  <c r="F9" i="4"/>
  <c r="O10" i="6"/>
  <c r="L10" i="6"/>
  <c r="G10" i="6" s="1"/>
  <c r="M10" i="6"/>
  <c r="H10" i="6" s="1"/>
  <c r="E9" i="4"/>
  <c r="H9" i="5"/>
  <c r="D9" i="4"/>
  <c r="G9" i="5"/>
  <c r="N10" i="6" l="1"/>
  <c r="D10" i="6" s="1"/>
  <c r="E9" i="5"/>
  <c r="CB9" i="5"/>
  <c r="CC9" i="5" s="1"/>
  <c r="CD9" i="5" s="1"/>
  <c r="BW10" i="5" s="1"/>
  <c r="BD9" i="5"/>
  <c r="BE9" i="5" s="1"/>
  <c r="BF9" i="5" s="1"/>
  <c r="AY10" i="5" s="1"/>
  <c r="X9" i="5"/>
  <c r="Y9" i="5" s="1"/>
  <c r="Z9" i="5" s="1"/>
  <c r="S10" i="5" s="1"/>
  <c r="AF9" i="5"/>
  <c r="AG9" i="5" s="1"/>
  <c r="AH9" i="5" s="1"/>
  <c r="AA10" i="5" s="1"/>
  <c r="CJ9" i="5"/>
  <c r="CK9" i="5" s="1"/>
  <c r="CL9" i="5" s="1"/>
  <c r="CE10" i="5" s="1"/>
  <c r="AV9" i="5"/>
  <c r="AW9" i="5" s="1"/>
  <c r="AX9" i="5" s="1"/>
  <c r="AQ10" i="5" s="1"/>
  <c r="BL9" i="5"/>
  <c r="BM9" i="5" s="1"/>
  <c r="BN9" i="5" s="1"/>
  <c r="BG10" i="5" s="1"/>
  <c r="BT9" i="5"/>
  <c r="BU9" i="5" s="1"/>
  <c r="BV9" i="5" s="1"/>
  <c r="BO10" i="5" s="1"/>
  <c r="P9" i="5"/>
  <c r="H9" i="4" s="1"/>
  <c r="AN9" i="5"/>
  <c r="AO9" i="5" s="1"/>
  <c r="AP9" i="5" s="1"/>
  <c r="AI10" i="5" s="1"/>
  <c r="BS10" i="5" l="1"/>
  <c r="BQ10" i="5"/>
  <c r="BP10" i="5"/>
  <c r="AS10" i="5"/>
  <c r="AU10" i="5"/>
  <c r="AR10" i="5"/>
  <c r="BI10" i="5"/>
  <c r="BH10" i="5"/>
  <c r="BK10" i="5"/>
  <c r="T10" i="5"/>
  <c r="U10" i="5"/>
  <c r="W10" i="5"/>
  <c r="CI10" i="5"/>
  <c r="CG10" i="5"/>
  <c r="CF10" i="5"/>
  <c r="CH10" i="5" s="1"/>
  <c r="AZ10" i="5"/>
  <c r="BA10" i="5"/>
  <c r="BC10" i="5"/>
  <c r="BX10" i="5"/>
  <c r="BY10" i="5"/>
  <c r="CA10" i="5"/>
  <c r="AC10" i="5"/>
  <c r="AB10" i="5"/>
  <c r="AD10" i="5" s="1"/>
  <c r="AE10" i="5"/>
  <c r="AJ10" i="5"/>
  <c r="AK10" i="5"/>
  <c r="AM10" i="5"/>
  <c r="Q9" i="5"/>
  <c r="P10" i="6"/>
  <c r="Q10" i="6" s="1"/>
  <c r="E10" i="6"/>
  <c r="CB10" i="6"/>
  <c r="CC10" i="6" s="1"/>
  <c r="CD10" i="6" s="1"/>
  <c r="BW11" i="6" s="1"/>
  <c r="BL10" i="6"/>
  <c r="BM10" i="6" s="1"/>
  <c r="BN10" i="6" s="1"/>
  <c r="BG11" i="6" s="1"/>
  <c r="AV10" i="6"/>
  <c r="AW10" i="6" s="1"/>
  <c r="AX10" i="6" s="1"/>
  <c r="AQ11" i="6" s="1"/>
  <c r="AN10" i="6"/>
  <c r="AO10" i="6" s="1"/>
  <c r="AP10" i="6" s="1"/>
  <c r="AI11" i="6" s="1"/>
  <c r="CJ10" i="6"/>
  <c r="CK10" i="6" s="1"/>
  <c r="CL10" i="6" s="1"/>
  <c r="CE11" i="6" s="1"/>
  <c r="AF10" i="6"/>
  <c r="AG10" i="6" s="1"/>
  <c r="AH10" i="6" s="1"/>
  <c r="AA11" i="6" s="1"/>
  <c r="BT10" i="6"/>
  <c r="BU10" i="6" s="1"/>
  <c r="BV10" i="6" s="1"/>
  <c r="BO11" i="6" s="1"/>
  <c r="X10" i="6"/>
  <c r="Y10" i="6" s="1"/>
  <c r="Z10" i="6" s="1"/>
  <c r="S11" i="6" s="1"/>
  <c r="BD10" i="6"/>
  <c r="BE10" i="6" s="1"/>
  <c r="BF10" i="6" s="1"/>
  <c r="AY11" i="6" s="1"/>
  <c r="BZ10" i="5" l="1"/>
  <c r="V10" i="5"/>
  <c r="BJ10" i="5"/>
  <c r="AU11" i="6"/>
  <c r="AS11" i="6"/>
  <c r="AR11" i="6"/>
  <c r="AM11" i="6"/>
  <c r="AJ11" i="6"/>
  <c r="AK11" i="6"/>
  <c r="CA11" i="6"/>
  <c r="BY11" i="6"/>
  <c r="BX11" i="6"/>
  <c r="W11" i="6"/>
  <c r="U11" i="6"/>
  <c r="T11" i="6"/>
  <c r="BH11" i="6"/>
  <c r="BI11" i="6"/>
  <c r="BK11" i="6"/>
  <c r="CG11" i="6"/>
  <c r="CI11" i="6"/>
  <c r="CF11" i="6"/>
  <c r="BS11" i="6"/>
  <c r="BQ11" i="6"/>
  <c r="BP11" i="6"/>
  <c r="BA11" i="6"/>
  <c r="AZ11" i="6"/>
  <c r="BC11" i="6"/>
  <c r="F9" i="5"/>
  <c r="I9" i="4"/>
  <c r="R9" i="5"/>
  <c r="BR10" i="5"/>
  <c r="AC11" i="6"/>
  <c r="AB11" i="6"/>
  <c r="AE11" i="6"/>
  <c r="F10" i="6"/>
  <c r="R10" i="6"/>
  <c r="AT10" i="5"/>
  <c r="AL10" i="5"/>
  <c r="BB10" i="5"/>
  <c r="BJ11" i="6" l="1"/>
  <c r="AD11" i="6"/>
  <c r="V11" i="6"/>
  <c r="AT11" i="6"/>
  <c r="CH11" i="6"/>
  <c r="BR11" i="6"/>
  <c r="AL11" i="6"/>
  <c r="BZ11" i="6"/>
  <c r="K10" i="5"/>
  <c r="J9" i="4"/>
  <c r="I9" i="5"/>
  <c r="J9" i="5" s="1"/>
  <c r="BB11" i="6"/>
  <c r="K11" i="6"/>
  <c r="I10" i="6"/>
  <c r="J10" i="6" s="1"/>
  <c r="M11" i="6" l="1"/>
  <c r="H11" i="6" s="1"/>
  <c r="L11" i="6"/>
  <c r="G11" i="6" s="1"/>
  <c r="O11" i="6"/>
  <c r="M10" i="5"/>
  <c r="O10" i="5"/>
  <c r="G10" i="4" s="1"/>
  <c r="L10" i="5"/>
  <c r="C10" i="4"/>
  <c r="H10" i="5" l="1"/>
  <c r="E10" i="4"/>
  <c r="G10" i="5"/>
  <c r="D10" i="4"/>
  <c r="N10" i="5"/>
  <c r="N11" i="6"/>
  <c r="D11" i="6" l="1"/>
  <c r="P11" i="6"/>
  <c r="D10" i="5"/>
  <c r="F10" i="4"/>
  <c r="E10" i="5" l="1"/>
  <c r="CB10" i="5"/>
  <c r="CC10" i="5" s="1"/>
  <c r="CD10" i="5" s="1"/>
  <c r="BW11" i="5" s="1"/>
  <c r="BD10" i="5"/>
  <c r="BE10" i="5" s="1"/>
  <c r="BF10" i="5" s="1"/>
  <c r="AY11" i="5" s="1"/>
  <c r="AF10" i="5"/>
  <c r="AG10" i="5" s="1"/>
  <c r="AH10" i="5" s="1"/>
  <c r="AA11" i="5" s="1"/>
  <c r="AN10" i="5"/>
  <c r="AO10" i="5" s="1"/>
  <c r="AP10" i="5" s="1"/>
  <c r="AI11" i="5" s="1"/>
  <c r="BL10" i="5"/>
  <c r="BM10" i="5" s="1"/>
  <c r="BN10" i="5" s="1"/>
  <c r="BG11" i="5" s="1"/>
  <c r="BT10" i="5"/>
  <c r="BU10" i="5" s="1"/>
  <c r="BV10" i="5" s="1"/>
  <c r="BO11" i="5" s="1"/>
  <c r="CJ10" i="5"/>
  <c r="CK10" i="5" s="1"/>
  <c r="CL10" i="5" s="1"/>
  <c r="CE11" i="5" s="1"/>
  <c r="X10" i="5"/>
  <c r="Y10" i="5" s="1"/>
  <c r="Z10" i="5" s="1"/>
  <c r="S11" i="5" s="1"/>
  <c r="AV10" i="5"/>
  <c r="AW10" i="5" s="1"/>
  <c r="AX10" i="5" s="1"/>
  <c r="AQ11" i="5" s="1"/>
  <c r="P10" i="5"/>
  <c r="H10" i="4" s="1"/>
  <c r="E11" i="6"/>
  <c r="CJ11" i="6"/>
  <c r="CK11" i="6" s="1"/>
  <c r="CL11" i="6" s="1"/>
  <c r="CE12" i="6" s="1"/>
  <c r="BL11" i="6"/>
  <c r="BM11" i="6" s="1"/>
  <c r="BN11" i="6" s="1"/>
  <c r="BG12" i="6" s="1"/>
  <c r="X11" i="6"/>
  <c r="Y11" i="6" s="1"/>
  <c r="Z11" i="6" s="1"/>
  <c r="S12" i="6" s="1"/>
  <c r="BT11" i="6"/>
  <c r="BU11" i="6" s="1"/>
  <c r="BV11" i="6" s="1"/>
  <c r="BO12" i="6" s="1"/>
  <c r="AF11" i="6"/>
  <c r="AG11" i="6" s="1"/>
  <c r="AH11" i="6" s="1"/>
  <c r="AA12" i="6" s="1"/>
  <c r="AV11" i="6"/>
  <c r="AW11" i="6" s="1"/>
  <c r="AX11" i="6" s="1"/>
  <c r="AQ12" i="6" s="1"/>
  <c r="CB11" i="6"/>
  <c r="CC11" i="6" s="1"/>
  <c r="CD11" i="6" s="1"/>
  <c r="BW12" i="6" s="1"/>
  <c r="BD11" i="6"/>
  <c r="BE11" i="6" s="1"/>
  <c r="BF11" i="6" s="1"/>
  <c r="AY12" i="6" s="1"/>
  <c r="AN11" i="6"/>
  <c r="AO11" i="6" s="1"/>
  <c r="AP11" i="6" s="1"/>
  <c r="AI12" i="6" s="1"/>
  <c r="Q11" i="6"/>
  <c r="AJ11" i="5" l="1"/>
  <c r="AK11" i="5"/>
  <c r="AM11" i="5"/>
  <c r="BC12" i="6"/>
  <c r="AZ12" i="6"/>
  <c r="BA12" i="6"/>
  <c r="CG11" i="5"/>
  <c r="CI11" i="5"/>
  <c r="CF11" i="5"/>
  <c r="AB11" i="5"/>
  <c r="AC11" i="5"/>
  <c r="AE11" i="5"/>
  <c r="AS11" i="5"/>
  <c r="AU11" i="5"/>
  <c r="AR11" i="5"/>
  <c r="BH11" i="5"/>
  <c r="BK11" i="5"/>
  <c r="BI11" i="5"/>
  <c r="BX12" i="6"/>
  <c r="CA12" i="6"/>
  <c r="BY12" i="6"/>
  <c r="T11" i="5"/>
  <c r="U11" i="5"/>
  <c r="W11" i="5"/>
  <c r="BC11" i="5"/>
  <c r="AZ11" i="5"/>
  <c r="BA11" i="5"/>
  <c r="AB12" i="6"/>
  <c r="AC12" i="6"/>
  <c r="AE12" i="6"/>
  <c r="BP11" i="5"/>
  <c r="BQ11" i="5"/>
  <c r="BS11" i="5"/>
  <c r="AM12" i="6"/>
  <c r="AJ12" i="6"/>
  <c r="AK12" i="6"/>
  <c r="AS12" i="6"/>
  <c r="AR12" i="6"/>
  <c r="AU12" i="6"/>
  <c r="CG12" i="6"/>
  <c r="CI12" i="6"/>
  <c r="CF12" i="6"/>
  <c r="BK12" i="6"/>
  <c r="BH12" i="6"/>
  <c r="BI12" i="6"/>
  <c r="BY11" i="5"/>
  <c r="BX11" i="5"/>
  <c r="CA11" i="5"/>
  <c r="W12" i="6"/>
  <c r="T12" i="6"/>
  <c r="U12" i="6"/>
  <c r="BQ12" i="6"/>
  <c r="BP12" i="6"/>
  <c r="BS12" i="6"/>
  <c r="F11" i="6"/>
  <c r="R11" i="6"/>
  <c r="Q10" i="5"/>
  <c r="BZ11" i="5" l="1"/>
  <c r="AT11" i="5"/>
  <c r="AL11" i="5"/>
  <c r="BR12" i="6"/>
  <c r="BJ11" i="5"/>
  <c r="BR11" i="5"/>
  <c r="V11" i="5"/>
  <c r="AL12" i="6"/>
  <c r="AD11" i="5"/>
  <c r="BB11" i="5"/>
  <c r="BJ12" i="6"/>
  <c r="V12" i="6"/>
  <c r="I11" i="6"/>
  <c r="J11" i="6" s="1"/>
  <c r="K12" i="6"/>
  <c r="BB12" i="6"/>
  <c r="BZ12" i="6"/>
  <c r="CH12" i="6"/>
  <c r="CH11" i="5"/>
  <c r="AD12" i="6"/>
  <c r="I10" i="4"/>
  <c r="F10" i="5"/>
  <c r="R10" i="5"/>
  <c r="AT12" i="6"/>
  <c r="M12" i="6" l="1"/>
  <c r="H12" i="6" s="1"/>
  <c r="L12" i="6"/>
  <c r="G12" i="6" s="1"/>
  <c r="O12" i="6"/>
  <c r="I10" i="5"/>
  <c r="J10" i="5" s="1"/>
  <c r="J10" i="4"/>
  <c r="K11" i="5"/>
  <c r="N12" i="6" l="1"/>
  <c r="C11" i="4"/>
  <c r="L11" i="5"/>
  <c r="O11" i="5"/>
  <c r="G11" i="4" s="1"/>
  <c r="M11" i="5"/>
  <c r="D11" i="4" l="1"/>
  <c r="G11" i="5"/>
  <c r="E11" i="4"/>
  <c r="H11" i="5"/>
  <c r="N11" i="5"/>
  <c r="D12" i="6"/>
  <c r="P12" i="6" s="1"/>
  <c r="F11" i="4" l="1"/>
  <c r="D11" i="5"/>
  <c r="P11" i="5" s="1"/>
  <c r="H11" i="4" s="1"/>
  <c r="E12" i="6"/>
  <c r="BT12" i="6"/>
  <c r="BU12" i="6" s="1"/>
  <c r="BV12" i="6" s="1"/>
  <c r="BO13" i="6" s="1"/>
  <c r="AN12" i="6"/>
  <c r="AO12" i="6" s="1"/>
  <c r="AP12" i="6" s="1"/>
  <c r="AI13" i="6" s="1"/>
  <c r="BL12" i="6"/>
  <c r="BM12" i="6" s="1"/>
  <c r="BN12" i="6" s="1"/>
  <c r="BG13" i="6" s="1"/>
  <c r="X12" i="6"/>
  <c r="Y12" i="6" s="1"/>
  <c r="Z12" i="6" s="1"/>
  <c r="S13" i="6" s="1"/>
  <c r="AV12" i="6"/>
  <c r="AW12" i="6" s="1"/>
  <c r="AX12" i="6" s="1"/>
  <c r="AQ13" i="6" s="1"/>
  <c r="AF12" i="6"/>
  <c r="AG12" i="6" s="1"/>
  <c r="AH12" i="6" s="1"/>
  <c r="AA13" i="6" s="1"/>
  <c r="BD12" i="6"/>
  <c r="BE12" i="6" s="1"/>
  <c r="BF12" i="6" s="1"/>
  <c r="AY13" i="6" s="1"/>
  <c r="CJ12" i="6"/>
  <c r="CK12" i="6" s="1"/>
  <c r="CL12" i="6" s="1"/>
  <c r="CE13" i="6" s="1"/>
  <c r="CB12" i="6"/>
  <c r="CC12" i="6" s="1"/>
  <c r="CD12" i="6" s="1"/>
  <c r="BW13" i="6" s="1"/>
  <c r="Q12" i="6"/>
  <c r="AU13" i="6" l="1"/>
  <c r="AS13" i="6"/>
  <c r="AR13" i="6"/>
  <c r="T13" i="6"/>
  <c r="U13" i="6"/>
  <c r="W13" i="6"/>
  <c r="BK13" i="6"/>
  <c r="BH13" i="6"/>
  <c r="BI13" i="6"/>
  <c r="AE13" i="6"/>
  <c r="AC13" i="6"/>
  <c r="AB13" i="6"/>
  <c r="BQ13" i="6"/>
  <c r="BS13" i="6"/>
  <c r="BP13" i="6"/>
  <c r="BC13" i="6"/>
  <c r="AZ13" i="6"/>
  <c r="BA13" i="6"/>
  <c r="AM13" i="6"/>
  <c r="AK13" i="6"/>
  <c r="AJ13" i="6"/>
  <c r="CI13" i="6"/>
  <c r="CF13" i="6"/>
  <c r="CG13" i="6"/>
  <c r="CA13" i="6"/>
  <c r="BY13" i="6"/>
  <c r="BX13" i="6"/>
  <c r="F12" i="6"/>
  <c r="R12" i="6"/>
  <c r="E11" i="5"/>
  <c r="AF11" i="5"/>
  <c r="AG11" i="5" s="1"/>
  <c r="AH11" i="5" s="1"/>
  <c r="AA12" i="5" s="1"/>
  <c r="BT11" i="5"/>
  <c r="BU11" i="5" s="1"/>
  <c r="BV11" i="5" s="1"/>
  <c r="BO12" i="5" s="1"/>
  <c r="AN11" i="5"/>
  <c r="AO11" i="5" s="1"/>
  <c r="AP11" i="5" s="1"/>
  <c r="AI12" i="5" s="1"/>
  <c r="BD11" i="5"/>
  <c r="BE11" i="5" s="1"/>
  <c r="BF11" i="5" s="1"/>
  <c r="AY12" i="5" s="1"/>
  <c r="X11" i="5"/>
  <c r="Y11" i="5" s="1"/>
  <c r="Z11" i="5" s="1"/>
  <c r="S12" i="5" s="1"/>
  <c r="AV11" i="5"/>
  <c r="AW11" i="5" s="1"/>
  <c r="AX11" i="5" s="1"/>
  <c r="AQ12" i="5" s="1"/>
  <c r="BL11" i="5"/>
  <c r="BM11" i="5" s="1"/>
  <c r="BN11" i="5" s="1"/>
  <c r="BG12" i="5" s="1"/>
  <c r="CB11" i="5"/>
  <c r="CC11" i="5" s="1"/>
  <c r="CD11" i="5" s="1"/>
  <c r="BW12" i="5" s="1"/>
  <c r="CJ11" i="5"/>
  <c r="CK11" i="5" s="1"/>
  <c r="CL11" i="5" s="1"/>
  <c r="CE12" i="5" s="1"/>
  <c r="Q11" i="5"/>
  <c r="V13" i="6" l="1"/>
  <c r="AT13" i="6"/>
  <c r="BB13" i="6"/>
  <c r="CH13" i="6"/>
  <c r="BP12" i="5"/>
  <c r="BQ12" i="5"/>
  <c r="BS12" i="5"/>
  <c r="AZ12" i="5"/>
  <c r="BC12" i="5"/>
  <c r="BA12" i="5"/>
  <c r="AJ12" i="5"/>
  <c r="AK12" i="5"/>
  <c r="AM12" i="5"/>
  <c r="BZ13" i="6"/>
  <c r="CA12" i="5"/>
  <c r="BY12" i="5"/>
  <c r="BX12" i="5"/>
  <c r="AB12" i="5"/>
  <c r="AE12" i="5"/>
  <c r="AC12" i="5"/>
  <c r="I11" i="4"/>
  <c r="F11" i="5"/>
  <c r="R11" i="5"/>
  <c r="I12" i="6"/>
  <c r="J12" i="6" s="1"/>
  <c r="K13" i="6"/>
  <c r="AD13" i="6"/>
  <c r="CI12" i="5"/>
  <c r="CG12" i="5"/>
  <c r="CF12" i="5"/>
  <c r="U12" i="5"/>
  <c r="T12" i="5"/>
  <c r="V12" i="5" s="1"/>
  <c r="W12" i="5"/>
  <c r="BR13" i="6"/>
  <c r="AL13" i="6"/>
  <c r="BJ13" i="6"/>
  <c r="AU12" i="5"/>
  <c r="AS12" i="5"/>
  <c r="AR12" i="5"/>
  <c r="BI12" i="5"/>
  <c r="BH12" i="5"/>
  <c r="BK12" i="5"/>
  <c r="CH12" i="5" l="1"/>
  <c r="BJ12" i="5"/>
  <c r="BR12" i="5"/>
  <c r="AL12" i="5"/>
  <c r="AD12" i="5"/>
  <c r="J11" i="4"/>
  <c r="K12" i="5"/>
  <c r="I11" i="5"/>
  <c r="J11" i="5" s="1"/>
  <c r="O13" i="6"/>
  <c r="L13" i="6"/>
  <c r="G13" i="6" s="1"/>
  <c r="M13" i="6"/>
  <c r="H13" i="6" s="1"/>
  <c r="BZ12" i="5"/>
  <c r="AT12" i="5"/>
  <c r="BB12" i="5"/>
  <c r="N13" i="6" l="1"/>
  <c r="D13" i="6" s="1"/>
  <c r="BL13" i="6" s="1"/>
  <c r="BM13" i="6" s="1"/>
  <c r="BN13" i="6" s="1"/>
  <c r="BG14" i="6" s="1"/>
  <c r="O12" i="5"/>
  <c r="G12" i="4" s="1"/>
  <c r="M12" i="5"/>
  <c r="L12" i="5"/>
  <c r="C12" i="4"/>
  <c r="CB13" i="6" l="1"/>
  <c r="CC13" i="6" s="1"/>
  <c r="CD13" i="6" s="1"/>
  <c r="BW14" i="6" s="1"/>
  <c r="AN13" i="6"/>
  <c r="AO13" i="6" s="1"/>
  <c r="AP13" i="6" s="1"/>
  <c r="AI14" i="6" s="1"/>
  <c r="P13" i="6"/>
  <c r="Q13" i="6" s="1"/>
  <c r="BD13" i="6"/>
  <c r="BE13" i="6" s="1"/>
  <c r="BF13" i="6" s="1"/>
  <c r="AY14" i="6" s="1"/>
  <c r="CJ13" i="6"/>
  <c r="CK13" i="6" s="1"/>
  <c r="CL13" i="6" s="1"/>
  <c r="CE14" i="6" s="1"/>
  <c r="CG14" i="6" s="1"/>
  <c r="AF13" i="6"/>
  <c r="AG13" i="6" s="1"/>
  <c r="AH13" i="6" s="1"/>
  <c r="AA14" i="6" s="1"/>
  <c r="AC14" i="6" s="1"/>
  <c r="BT13" i="6"/>
  <c r="BU13" i="6" s="1"/>
  <c r="BV13" i="6" s="1"/>
  <c r="BO14" i="6" s="1"/>
  <c r="BP14" i="6" s="1"/>
  <c r="X13" i="6"/>
  <c r="Y13" i="6" s="1"/>
  <c r="Z13" i="6" s="1"/>
  <c r="S14" i="6" s="1"/>
  <c r="U14" i="6" s="1"/>
  <c r="AV13" i="6"/>
  <c r="AW13" i="6" s="1"/>
  <c r="AX13" i="6" s="1"/>
  <c r="AQ14" i="6" s="1"/>
  <c r="AS14" i="6" s="1"/>
  <c r="E13" i="6"/>
  <c r="R13" i="6"/>
  <c r="CF14" i="6"/>
  <c r="AJ14" i="6"/>
  <c r="AM14" i="6"/>
  <c r="AK14" i="6"/>
  <c r="BC14" i="6"/>
  <c r="AZ14" i="6"/>
  <c r="BA14" i="6"/>
  <c r="AB14" i="6"/>
  <c r="AE14" i="6"/>
  <c r="BH14" i="6"/>
  <c r="BI14" i="6"/>
  <c r="BK14" i="6"/>
  <c r="BX14" i="6"/>
  <c r="BY14" i="6"/>
  <c r="CA14" i="6"/>
  <c r="H12" i="5"/>
  <c r="E12" i="4"/>
  <c r="G12" i="5"/>
  <c r="D12" i="4"/>
  <c r="N12" i="5"/>
  <c r="BS14" i="6" l="1"/>
  <c r="BQ14" i="6"/>
  <c r="BR14" i="6" s="1"/>
  <c r="CI14" i="6"/>
  <c r="AD14" i="6"/>
  <c r="AU14" i="6"/>
  <c r="AR14" i="6"/>
  <c r="AT14" i="6" s="1"/>
  <c r="BZ14" i="6"/>
  <c r="F13" i="6"/>
  <c r="W14" i="6"/>
  <c r="T14" i="6"/>
  <c r="V14" i="6" s="1"/>
  <c r="CH14" i="6"/>
  <c r="BB14" i="6"/>
  <c r="F12" i="4"/>
  <c r="D12" i="5"/>
  <c r="BJ14" i="6"/>
  <c r="AL14" i="6"/>
  <c r="K14" i="6"/>
  <c r="I13" i="6"/>
  <c r="J13" i="6" s="1"/>
  <c r="E12" i="5" l="1"/>
  <c r="CJ12" i="5"/>
  <c r="CK12" i="5" s="1"/>
  <c r="CL12" i="5" s="1"/>
  <c r="CE13" i="5" s="1"/>
  <c r="X12" i="5"/>
  <c r="Y12" i="5" s="1"/>
  <c r="Z12" i="5" s="1"/>
  <c r="S13" i="5" s="1"/>
  <c r="BT12" i="5"/>
  <c r="BU12" i="5" s="1"/>
  <c r="BV12" i="5" s="1"/>
  <c r="BO13" i="5" s="1"/>
  <c r="AF12" i="5"/>
  <c r="AG12" i="5" s="1"/>
  <c r="AH12" i="5" s="1"/>
  <c r="AA13" i="5" s="1"/>
  <c r="BL12" i="5"/>
  <c r="BM12" i="5" s="1"/>
  <c r="BN12" i="5" s="1"/>
  <c r="BG13" i="5" s="1"/>
  <c r="AN12" i="5"/>
  <c r="AO12" i="5" s="1"/>
  <c r="AP12" i="5" s="1"/>
  <c r="AI13" i="5" s="1"/>
  <c r="CB12" i="5"/>
  <c r="CC12" i="5" s="1"/>
  <c r="CD12" i="5" s="1"/>
  <c r="BW13" i="5" s="1"/>
  <c r="AV12" i="5"/>
  <c r="AW12" i="5" s="1"/>
  <c r="AX12" i="5" s="1"/>
  <c r="AQ13" i="5" s="1"/>
  <c r="BD12" i="5"/>
  <c r="BE12" i="5" s="1"/>
  <c r="BF12" i="5" s="1"/>
  <c r="AY13" i="5" s="1"/>
  <c r="P12" i="5"/>
  <c r="H12" i="4" s="1"/>
  <c r="O14" i="6"/>
  <c r="L14" i="6"/>
  <c r="G14" i="6" s="1"/>
  <c r="M14" i="6"/>
  <c r="H14" i="6" s="1"/>
  <c r="Q12" i="5" l="1"/>
  <c r="BK13" i="5"/>
  <c r="BI13" i="5"/>
  <c r="BH13" i="5"/>
  <c r="AM13" i="5"/>
  <c r="AJ13" i="5"/>
  <c r="AK13" i="5"/>
  <c r="AB13" i="5"/>
  <c r="AC13" i="5"/>
  <c r="AE13" i="5"/>
  <c r="AU13" i="5"/>
  <c r="AR13" i="5"/>
  <c r="AS13" i="5"/>
  <c r="BP13" i="5"/>
  <c r="BQ13" i="5"/>
  <c r="BS13" i="5"/>
  <c r="BX13" i="5"/>
  <c r="CA13" i="5"/>
  <c r="BY13" i="5"/>
  <c r="T13" i="5"/>
  <c r="W13" i="5"/>
  <c r="U13" i="5"/>
  <c r="BC13" i="5"/>
  <c r="BA13" i="5"/>
  <c r="AZ13" i="5"/>
  <c r="CF13" i="5"/>
  <c r="CI13" i="5"/>
  <c r="CG13" i="5"/>
  <c r="I12" i="4"/>
  <c r="F12" i="5"/>
  <c r="R12" i="5"/>
  <c r="N14" i="6"/>
  <c r="D14" i="6" s="1"/>
  <c r="BR13" i="5" l="1"/>
  <c r="BB13" i="5"/>
  <c r="J12" i="4"/>
  <c r="K13" i="5"/>
  <c r="I12" i="5"/>
  <c r="J12" i="5" s="1"/>
  <c r="BZ13" i="5"/>
  <c r="E14" i="6"/>
  <c r="CJ14" i="6"/>
  <c r="CK14" i="6" s="1"/>
  <c r="CL14" i="6" s="1"/>
  <c r="CE15" i="6" s="1"/>
  <c r="BD14" i="6"/>
  <c r="BE14" i="6" s="1"/>
  <c r="BF14" i="6" s="1"/>
  <c r="AY15" i="6" s="1"/>
  <c r="BL14" i="6"/>
  <c r="BM14" i="6" s="1"/>
  <c r="BN14" i="6" s="1"/>
  <c r="BG15" i="6" s="1"/>
  <c r="CB14" i="6"/>
  <c r="CC14" i="6" s="1"/>
  <c r="CD14" i="6" s="1"/>
  <c r="BW15" i="6" s="1"/>
  <c r="AV14" i="6"/>
  <c r="AW14" i="6" s="1"/>
  <c r="AX14" i="6" s="1"/>
  <c r="AQ15" i="6" s="1"/>
  <c r="BT14" i="6"/>
  <c r="BU14" i="6" s="1"/>
  <c r="BV14" i="6" s="1"/>
  <c r="BO15" i="6" s="1"/>
  <c r="AF14" i="6"/>
  <c r="AG14" i="6" s="1"/>
  <c r="AH14" i="6" s="1"/>
  <c r="AA15" i="6" s="1"/>
  <c r="X14" i="6"/>
  <c r="Y14" i="6" s="1"/>
  <c r="Z14" i="6" s="1"/>
  <c r="S15" i="6" s="1"/>
  <c r="AN14" i="6"/>
  <c r="AO14" i="6" s="1"/>
  <c r="AP14" i="6" s="1"/>
  <c r="AI15" i="6" s="1"/>
  <c r="AL13" i="5"/>
  <c r="AT13" i="5"/>
  <c r="CH13" i="5"/>
  <c r="BJ13" i="5"/>
  <c r="AD13" i="5"/>
  <c r="V13" i="5"/>
  <c r="P14" i="6"/>
  <c r="Q14" i="6" s="1"/>
  <c r="AE15" i="6" l="1"/>
  <c r="AC15" i="6"/>
  <c r="AB15" i="6"/>
  <c r="BQ15" i="6"/>
  <c r="BP15" i="6"/>
  <c r="BS15" i="6"/>
  <c r="AU15" i="6"/>
  <c r="AS15" i="6"/>
  <c r="AR15" i="6"/>
  <c r="W15" i="6"/>
  <c r="T15" i="6"/>
  <c r="U15" i="6"/>
  <c r="BH15" i="6"/>
  <c r="BI15" i="6"/>
  <c r="BJ15" i="6" s="1"/>
  <c r="BK15" i="6"/>
  <c r="AM15" i="6"/>
  <c r="AJ15" i="6"/>
  <c r="AK15" i="6"/>
  <c r="BA15" i="6"/>
  <c r="AZ15" i="6"/>
  <c r="BC15" i="6"/>
  <c r="CG15" i="6"/>
  <c r="CI15" i="6"/>
  <c r="CF15" i="6"/>
  <c r="F14" i="6"/>
  <c r="R14" i="6"/>
  <c r="CA15" i="6"/>
  <c r="BY15" i="6"/>
  <c r="BX15" i="6"/>
  <c r="C13" i="4"/>
  <c r="O13" i="5"/>
  <c r="G13" i="4" s="1"/>
  <c r="M13" i="5"/>
  <c r="L13" i="5"/>
  <c r="N13" i="5" l="1"/>
  <c r="AL15" i="6"/>
  <c r="D13" i="5"/>
  <c r="P13" i="5" s="1"/>
  <c r="H13" i="4" s="1"/>
  <c r="F13" i="4"/>
  <c r="BR15" i="6"/>
  <c r="BB15" i="6"/>
  <c r="V15" i="6"/>
  <c r="BZ15" i="6"/>
  <c r="AD15" i="6"/>
  <c r="G13" i="5"/>
  <c r="D13" i="4"/>
  <c r="H13" i="5"/>
  <c r="E13" i="4"/>
  <c r="I14" i="6"/>
  <c r="J14" i="6" s="1"/>
  <c r="K15" i="6"/>
  <c r="AT15" i="6"/>
  <c r="CH15" i="6"/>
  <c r="Q13" i="5" l="1"/>
  <c r="R13" i="5" s="1"/>
  <c r="I13" i="4"/>
  <c r="L15" i="6"/>
  <c r="G15" i="6" s="1"/>
  <c r="M15" i="6"/>
  <c r="H15" i="6" s="1"/>
  <c r="O15" i="6"/>
  <c r="E13" i="5"/>
  <c r="BT13" i="5"/>
  <c r="BU13" i="5" s="1"/>
  <c r="BV13" i="5" s="1"/>
  <c r="BO14" i="5" s="1"/>
  <c r="X13" i="5"/>
  <c r="Y13" i="5" s="1"/>
  <c r="AV13" i="5"/>
  <c r="AW13" i="5" s="1"/>
  <c r="AX13" i="5" s="1"/>
  <c r="AQ14" i="5" s="1"/>
  <c r="BL13" i="5"/>
  <c r="BM13" i="5" s="1"/>
  <c r="BN13" i="5" s="1"/>
  <c r="BG14" i="5" s="1"/>
  <c r="AN13" i="5"/>
  <c r="AO13" i="5" s="1"/>
  <c r="AP13" i="5" s="1"/>
  <c r="AI14" i="5" s="1"/>
  <c r="CJ13" i="5"/>
  <c r="CK13" i="5" s="1"/>
  <c r="CL13" i="5" s="1"/>
  <c r="CE14" i="5" s="1"/>
  <c r="CB13" i="5"/>
  <c r="CC13" i="5" s="1"/>
  <c r="CD13" i="5" s="1"/>
  <c r="BW14" i="5" s="1"/>
  <c r="BD13" i="5"/>
  <c r="BE13" i="5" s="1"/>
  <c r="BF13" i="5" s="1"/>
  <c r="AY14" i="5" s="1"/>
  <c r="AF13" i="5"/>
  <c r="AG13" i="5" s="1"/>
  <c r="AH13" i="5" s="1"/>
  <c r="AA14" i="5" s="1"/>
  <c r="BA14" i="5" l="1"/>
  <c r="BC14" i="5"/>
  <c r="AZ14" i="5"/>
  <c r="AJ14" i="5"/>
  <c r="AK14" i="5"/>
  <c r="AL14" i="5" s="1"/>
  <c r="AM14" i="5"/>
  <c r="AR14" i="5"/>
  <c r="AS14" i="5"/>
  <c r="AU14" i="5"/>
  <c r="CA14" i="5"/>
  <c r="BY14" i="5"/>
  <c r="BX14" i="5"/>
  <c r="BS14" i="5"/>
  <c r="BQ14" i="5"/>
  <c r="BP14" i="5"/>
  <c r="BI14" i="5"/>
  <c r="BH14" i="5"/>
  <c r="BK14" i="5"/>
  <c r="Z13" i="5"/>
  <c r="S14" i="5" s="1"/>
  <c r="F13" i="5"/>
  <c r="CG14" i="5"/>
  <c r="CF14" i="5"/>
  <c r="CH14" i="5" s="1"/>
  <c r="CI14" i="5"/>
  <c r="J13" i="4"/>
  <c r="K14" i="5"/>
  <c r="AE14" i="5"/>
  <c r="AC14" i="5"/>
  <c r="AB14" i="5"/>
  <c r="N15" i="6"/>
  <c r="D15" i="6" s="1"/>
  <c r="AD14" i="5" l="1"/>
  <c r="I13" i="5"/>
  <c r="J13" i="5" s="1"/>
  <c r="C14" i="4"/>
  <c r="L14" i="5"/>
  <c r="M14" i="5"/>
  <c r="O14" i="5"/>
  <c r="G14" i="4" s="1"/>
  <c r="BB14" i="5"/>
  <c r="BZ14" i="5"/>
  <c r="AT14" i="5"/>
  <c r="BR14" i="5"/>
  <c r="P15" i="6"/>
  <c r="Q15" i="6" s="1"/>
  <c r="T14" i="5"/>
  <c r="U14" i="5"/>
  <c r="W14" i="5"/>
  <c r="E15" i="6"/>
  <c r="CJ15" i="6"/>
  <c r="CK15" i="6" s="1"/>
  <c r="CL15" i="6" s="1"/>
  <c r="CE16" i="6" s="1"/>
  <c r="BU15" i="6"/>
  <c r="BV15" i="6" s="1"/>
  <c r="BO16" i="6" s="1"/>
  <c r="BE15" i="6"/>
  <c r="BF15" i="6" s="1"/>
  <c r="AY16" i="6" s="1"/>
  <c r="AN15" i="6"/>
  <c r="AO15" i="6" s="1"/>
  <c r="AP15" i="6" s="1"/>
  <c r="AI16" i="6" s="1"/>
  <c r="BL15" i="6"/>
  <c r="BM15" i="6" s="1"/>
  <c r="BN15" i="6" s="1"/>
  <c r="BG16" i="6" s="1"/>
  <c r="AV15" i="6"/>
  <c r="AW15" i="6" s="1"/>
  <c r="AX15" i="6" s="1"/>
  <c r="AQ16" i="6" s="1"/>
  <c r="CB15" i="6"/>
  <c r="CC15" i="6" s="1"/>
  <c r="CD15" i="6" s="1"/>
  <c r="BW16" i="6" s="1"/>
  <c r="X15" i="6"/>
  <c r="Y15" i="6" s="1"/>
  <c r="Z15" i="6" s="1"/>
  <c r="S16" i="6" s="1"/>
  <c r="BT15" i="6"/>
  <c r="BD15" i="6"/>
  <c r="AF15" i="6"/>
  <c r="AG15" i="6" s="1"/>
  <c r="AH15" i="6" s="1"/>
  <c r="AA16" i="6" s="1"/>
  <c r="BJ14" i="5"/>
  <c r="N14" i="5" l="1"/>
  <c r="V14" i="5"/>
  <c r="AJ16" i="6"/>
  <c r="AM16" i="6"/>
  <c r="AK16" i="6"/>
  <c r="AL16" i="6" s="1"/>
  <c r="AE16" i="6"/>
  <c r="AC16" i="6"/>
  <c r="AB16" i="6"/>
  <c r="CI16" i="6"/>
  <c r="CG16" i="6"/>
  <c r="CF16" i="6"/>
  <c r="BX16" i="6"/>
  <c r="BY16" i="6"/>
  <c r="CA16" i="6"/>
  <c r="BA16" i="6"/>
  <c r="AZ16" i="6"/>
  <c r="BC16" i="6"/>
  <c r="G14" i="5"/>
  <c r="D14" i="4"/>
  <c r="AS16" i="6"/>
  <c r="AU16" i="6"/>
  <c r="AR16" i="6"/>
  <c r="BS16" i="6"/>
  <c r="BP16" i="6"/>
  <c r="BQ16" i="6"/>
  <c r="U16" i="6"/>
  <c r="T16" i="6"/>
  <c r="W16" i="6"/>
  <c r="F14" i="4"/>
  <c r="D14" i="5"/>
  <c r="X14" i="5" s="1"/>
  <c r="E14" i="4"/>
  <c r="H14" i="5"/>
  <c r="F15" i="6"/>
  <c r="R15" i="6"/>
  <c r="BK16" i="6"/>
  <c r="BI16" i="6"/>
  <c r="BH16" i="6"/>
  <c r="BJ16" i="6" s="1"/>
  <c r="BB16" i="6" l="1"/>
  <c r="BR16" i="6"/>
  <c r="BT14" i="5"/>
  <c r="BZ16" i="6"/>
  <c r="AD16" i="6"/>
  <c r="CH16" i="6"/>
  <c r="BL14" i="5"/>
  <c r="BM14" i="5" s="1"/>
  <c r="BN14" i="5" s="1"/>
  <c r="BG15" i="5" s="1"/>
  <c r="V16" i="6"/>
  <c r="P14" i="5"/>
  <c r="H14" i="4" s="1"/>
  <c r="AV14" i="5"/>
  <c r="AW14" i="5" s="1"/>
  <c r="AX14" i="5" s="1"/>
  <c r="AQ15" i="5" s="1"/>
  <c r="AT16" i="6"/>
  <c r="E14" i="5"/>
  <c r="AN14" i="5"/>
  <c r="AO14" i="5" s="1"/>
  <c r="AP14" i="5" s="1"/>
  <c r="AI15" i="5" s="1"/>
  <c r="BU14" i="5"/>
  <c r="BV14" i="5" s="1"/>
  <c r="BO15" i="5" s="1"/>
  <c r="CJ14" i="5"/>
  <c r="CK14" i="5" s="1"/>
  <c r="CL14" i="5" s="1"/>
  <c r="CE15" i="5" s="1"/>
  <c r="AF14" i="5"/>
  <c r="AG14" i="5" s="1"/>
  <c r="AH14" i="5" s="1"/>
  <c r="AA15" i="5" s="1"/>
  <c r="Y14" i="5"/>
  <c r="Z14" i="5" s="1"/>
  <c r="S15" i="5" s="1"/>
  <c r="BD14" i="5"/>
  <c r="BE14" i="5" s="1"/>
  <c r="BF14" i="5" s="1"/>
  <c r="AY15" i="5" s="1"/>
  <c r="CB14" i="5"/>
  <c r="CC14" i="5" s="1"/>
  <c r="CD14" i="5" s="1"/>
  <c r="BW15" i="5" s="1"/>
  <c r="K16" i="6"/>
  <c r="I15" i="6"/>
  <c r="J15" i="6" s="1"/>
  <c r="Q14" i="5" l="1"/>
  <c r="CA15" i="5"/>
  <c r="BY15" i="5"/>
  <c r="BX15" i="5"/>
  <c r="AZ15" i="5"/>
  <c r="BA15" i="5"/>
  <c r="BC15" i="5"/>
  <c r="AE15" i="5"/>
  <c r="AC15" i="5"/>
  <c r="AB15" i="5"/>
  <c r="T15" i="5"/>
  <c r="W15" i="5"/>
  <c r="U15" i="5"/>
  <c r="V15" i="5" s="1"/>
  <c r="O16" i="6"/>
  <c r="L16" i="6"/>
  <c r="G16" i="6" s="1"/>
  <c r="M16" i="6"/>
  <c r="H16" i="6" s="1"/>
  <c r="CI15" i="5"/>
  <c r="CG15" i="5"/>
  <c r="CF15" i="5"/>
  <c r="BQ15" i="5"/>
  <c r="BP15" i="5"/>
  <c r="BS15" i="5"/>
  <c r="I14" i="4"/>
  <c r="F14" i="5"/>
  <c r="R14" i="5"/>
  <c r="AR15" i="5"/>
  <c r="AS15" i="5"/>
  <c r="AU15" i="5"/>
  <c r="BI15" i="5"/>
  <c r="BK15" i="5"/>
  <c r="BH15" i="5"/>
  <c r="AJ15" i="5"/>
  <c r="AM15" i="5"/>
  <c r="AK15" i="5"/>
  <c r="AL15" i="5" s="1"/>
  <c r="BJ15" i="5" l="1"/>
  <c r="BR15" i="5"/>
  <c r="CH15" i="5"/>
  <c r="BB15" i="5"/>
  <c r="AD15" i="5"/>
  <c r="N16" i="6"/>
  <c r="D16" i="6" s="1"/>
  <c r="BZ15" i="5"/>
  <c r="AT15" i="5"/>
  <c r="J14" i="4"/>
  <c r="I14" i="5"/>
  <c r="J14" i="5" s="1"/>
  <c r="K15" i="5"/>
  <c r="P16" i="6" l="1"/>
  <c r="Q16" i="6" s="1"/>
  <c r="C15" i="4"/>
  <c r="L15" i="5"/>
  <c r="O15" i="5"/>
  <c r="G15" i="4" s="1"/>
  <c r="M15" i="5"/>
  <c r="E16" i="6"/>
  <c r="AN16" i="6"/>
  <c r="AO16" i="6" s="1"/>
  <c r="AP16" i="6" s="1"/>
  <c r="AI17" i="6" s="1"/>
  <c r="AF16" i="6"/>
  <c r="AG16" i="6" s="1"/>
  <c r="AH16" i="6" s="1"/>
  <c r="AA17" i="6" s="1"/>
  <c r="BD16" i="6"/>
  <c r="BE16" i="6" s="1"/>
  <c r="BF16" i="6" s="1"/>
  <c r="AY17" i="6" s="1"/>
  <c r="CB16" i="6"/>
  <c r="CC16" i="6" s="1"/>
  <c r="CD16" i="6" s="1"/>
  <c r="BW17" i="6" s="1"/>
  <c r="BL16" i="6"/>
  <c r="BM16" i="6" s="1"/>
  <c r="BN16" i="6" s="1"/>
  <c r="BG17" i="6" s="1"/>
  <c r="BT16" i="6"/>
  <c r="CJ16" i="6"/>
  <c r="CK16" i="6" s="1"/>
  <c r="CL16" i="6" s="1"/>
  <c r="CE17" i="6" s="1"/>
  <c r="X16" i="6"/>
  <c r="Y16" i="6" s="1"/>
  <c r="Z16" i="6" s="1"/>
  <c r="S17" i="6" s="1"/>
  <c r="BU16" i="6"/>
  <c r="BV16" i="6" s="1"/>
  <c r="BO17" i="6" s="1"/>
  <c r="AV16" i="6"/>
  <c r="AW16" i="6" s="1"/>
  <c r="AX16" i="6" s="1"/>
  <c r="AQ17" i="6" s="1"/>
  <c r="BC17" i="6" l="1"/>
  <c r="AZ17" i="6"/>
  <c r="BA17" i="6"/>
  <c r="AE17" i="6"/>
  <c r="AC17" i="6"/>
  <c r="AB17" i="6"/>
  <c r="BY17" i="6"/>
  <c r="CA17" i="6"/>
  <c r="BX17" i="6"/>
  <c r="AR17" i="6"/>
  <c r="AU17" i="6"/>
  <c r="AS17" i="6"/>
  <c r="AT17" i="6" s="1"/>
  <c r="AM17" i="6"/>
  <c r="AK17" i="6"/>
  <c r="AJ17" i="6"/>
  <c r="F16" i="6"/>
  <c r="R16" i="6"/>
  <c r="N15" i="5"/>
  <c r="G15" i="5"/>
  <c r="D15" i="4"/>
  <c r="E15" i="4"/>
  <c r="H15" i="5"/>
  <c r="BH17" i="6"/>
  <c r="BK17" i="6"/>
  <c r="BI17" i="6"/>
  <c r="T17" i="6"/>
  <c r="W17" i="6"/>
  <c r="U17" i="6"/>
  <c r="BP17" i="6"/>
  <c r="BS17" i="6"/>
  <c r="BQ17" i="6"/>
  <c r="CF17" i="6"/>
  <c r="CI17" i="6"/>
  <c r="CG17" i="6"/>
  <c r="CH17" i="6" l="1"/>
  <c r="AL17" i="6"/>
  <c r="V17" i="6"/>
  <c r="BJ17" i="6"/>
  <c r="BR17" i="6"/>
  <c r="BB17" i="6"/>
  <c r="I16" i="6"/>
  <c r="J16" i="6" s="1"/>
  <c r="K17" i="6"/>
  <c r="AD17" i="6"/>
  <c r="BZ17" i="6"/>
  <c r="F15" i="4"/>
  <c r="D15" i="5"/>
  <c r="E15" i="5" l="1"/>
  <c r="BT15" i="5"/>
  <c r="BU15" i="5" s="1"/>
  <c r="BV15" i="5" s="1"/>
  <c r="BO16" i="5" s="1"/>
  <c r="BD15" i="5"/>
  <c r="BE15" i="5" s="1"/>
  <c r="BF15" i="5" s="1"/>
  <c r="AY16" i="5" s="1"/>
  <c r="BL15" i="5"/>
  <c r="BM15" i="5" s="1"/>
  <c r="BN15" i="5" s="1"/>
  <c r="BG16" i="5" s="1"/>
  <c r="AV15" i="5"/>
  <c r="AW15" i="5" s="1"/>
  <c r="AX15" i="5" s="1"/>
  <c r="AQ16" i="5" s="1"/>
  <c r="CJ15" i="5"/>
  <c r="CK15" i="5" s="1"/>
  <c r="CL15" i="5" s="1"/>
  <c r="CE16" i="5" s="1"/>
  <c r="AN15" i="5"/>
  <c r="AO15" i="5" s="1"/>
  <c r="AP15" i="5" s="1"/>
  <c r="AI16" i="5" s="1"/>
  <c r="X15" i="5"/>
  <c r="Y15" i="5" s="1"/>
  <c r="Z15" i="5" s="1"/>
  <c r="S16" i="5" s="1"/>
  <c r="CB15" i="5"/>
  <c r="CC15" i="5" s="1"/>
  <c r="CD15" i="5" s="1"/>
  <c r="BW16" i="5" s="1"/>
  <c r="AF15" i="5"/>
  <c r="AG15" i="5" s="1"/>
  <c r="AH15" i="5" s="1"/>
  <c r="AA16" i="5" s="1"/>
  <c r="L17" i="6"/>
  <c r="G17" i="6" s="1"/>
  <c r="O17" i="6"/>
  <c r="M17" i="6"/>
  <c r="H17" i="6" s="1"/>
  <c r="P15" i="5"/>
  <c r="H15" i="4" s="1"/>
  <c r="W16" i="5" l="1"/>
  <c r="T16" i="5"/>
  <c r="U16" i="5"/>
  <c r="CG16" i="5"/>
  <c r="CF16" i="5"/>
  <c r="CI16" i="5"/>
  <c r="BI16" i="5"/>
  <c r="BH16" i="5"/>
  <c r="BK16" i="5"/>
  <c r="AZ16" i="5"/>
  <c r="BC16" i="5"/>
  <c r="BA16" i="5"/>
  <c r="AK16" i="5"/>
  <c r="AJ16" i="5"/>
  <c r="AM16" i="5"/>
  <c r="BS16" i="5"/>
  <c r="BQ16" i="5"/>
  <c r="BP16" i="5"/>
  <c r="BR16" i="5" s="1"/>
  <c r="N17" i="6"/>
  <c r="D17" i="6" s="1"/>
  <c r="BX16" i="5"/>
  <c r="CA16" i="5"/>
  <c r="BY16" i="5"/>
  <c r="AE16" i="5"/>
  <c r="AC16" i="5"/>
  <c r="AB16" i="5"/>
  <c r="AD16" i="5" s="1"/>
  <c r="Q15" i="5"/>
  <c r="AS16" i="5"/>
  <c r="AR16" i="5"/>
  <c r="AU16" i="5"/>
  <c r="AL16" i="5" l="1"/>
  <c r="AT16" i="5"/>
  <c r="CH16" i="5"/>
  <c r="BZ16" i="5"/>
  <c r="V16" i="5"/>
  <c r="P17" i="6"/>
  <c r="BB16" i="5"/>
  <c r="BJ16" i="5"/>
  <c r="E17" i="6"/>
  <c r="AF17" i="6"/>
  <c r="AG17" i="6" s="1"/>
  <c r="AH17" i="6" s="1"/>
  <c r="AA18" i="6" s="1"/>
  <c r="CJ17" i="6"/>
  <c r="CK17" i="6" s="1"/>
  <c r="CL17" i="6" s="1"/>
  <c r="CE18" i="6" s="1"/>
  <c r="BD17" i="6"/>
  <c r="BE17" i="6" s="1"/>
  <c r="BF17" i="6" s="1"/>
  <c r="AY18" i="6" s="1"/>
  <c r="AV17" i="6"/>
  <c r="AW17" i="6" s="1"/>
  <c r="AX17" i="6" s="1"/>
  <c r="AQ18" i="6" s="1"/>
  <c r="CB17" i="6"/>
  <c r="CC17" i="6" s="1"/>
  <c r="CD17" i="6" s="1"/>
  <c r="BW18" i="6" s="1"/>
  <c r="X17" i="6"/>
  <c r="Y17" i="6" s="1"/>
  <c r="Z17" i="6" s="1"/>
  <c r="S18" i="6" s="1"/>
  <c r="BL17" i="6"/>
  <c r="BM17" i="6" s="1"/>
  <c r="BN17" i="6" s="1"/>
  <c r="BG18" i="6" s="1"/>
  <c r="BT17" i="6"/>
  <c r="BU17" i="6" s="1"/>
  <c r="BV17" i="6" s="1"/>
  <c r="BO18" i="6" s="1"/>
  <c r="AN17" i="6"/>
  <c r="AO17" i="6" s="1"/>
  <c r="AP17" i="6" s="1"/>
  <c r="AI18" i="6" s="1"/>
  <c r="Q17" i="6"/>
  <c r="F15" i="5"/>
  <c r="I15" i="4"/>
  <c r="R15" i="5"/>
  <c r="BP18" i="6" l="1"/>
  <c r="BS18" i="6"/>
  <c r="BQ18" i="6"/>
  <c r="W18" i="6"/>
  <c r="T18" i="6"/>
  <c r="U18" i="6"/>
  <c r="AB18" i="6"/>
  <c r="AE18" i="6"/>
  <c r="AC18" i="6"/>
  <c r="AJ18" i="6"/>
  <c r="AK18" i="6"/>
  <c r="AM18" i="6"/>
  <c r="AS18" i="6"/>
  <c r="AR18" i="6"/>
  <c r="AU18" i="6"/>
  <c r="BC18" i="6"/>
  <c r="BA18" i="6"/>
  <c r="AZ18" i="6"/>
  <c r="BY18" i="6"/>
  <c r="CA18" i="6"/>
  <c r="BX18" i="6"/>
  <c r="BK18" i="6"/>
  <c r="BH18" i="6"/>
  <c r="BI18" i="6"/>
  <c r="CI18" i="6"/>
  <c r="CG18" i="6"/>
  <c r="CF18" i="6"/>
  <c r="K16" i="5"/>
  <c r="I15" i="5"/>
  <c r="J15" i="5" s="1"/>
  <c r="J15" i="4"/>
  <c r="F17" i="6"/>
  <c r="R17" i="6"/>
  <c r="AL18" i="6" l="1"/>
  <c r="AT18" i="6"/>
  <c r="BJ18" i="6"/>
  <c r="BB18" i="6"/>
  <c r="AD18" i="6"/>
  <c r="V18" i="6"/>
  <c r="M16" i="5"/>
  <c r="O16" i="5"/>
  <c r="G16" i="4" s="1"/>
  <c r="L16" i="5"/>
  <c r="C16" i="4"/>
  <c r="BZ18" i="6"/>
  <c r="K18" i="6"/>
  <c r="I17" i="6"/>
  <c r="J17" i="6" s="1"/>
  <c r="CH18" i="6"/>
  <c r="BR18" i="6"/>
  <c r="D16" i="4" l="1"/>
  <c r="G16" i="5"/>
  <c r="N16" i="5"/>
  <c r="E16" i="4"/>
  <c r="H16" i="5"/>
  <c r="O18" i="6"/>
  <c r="M18" i="6"/>
  <c r="H18" i="6" s="1"/>
  <c r="L18" i="6"/>
  <c r="G18" i="6" s="1"/>
  <c r="N18" i="6" l="1"/>
  <c r="D18" i="6" s="1"/>
  <c r="P18" i="6" s="1"/>
  <c r="D16" i="5"/>
  <c r="F16" i="4"/>
  <c r="Q18" i="6" l="1"/>
  <c r="R18" i="6"/>
  <c r="E16" i="5"/>
  <c r="CB16" i="5"/>
  <c r="CC16" i="5" s="1"/>
  <c r="CD16" i="5" s="1"/>
  <c r="BW17" i="5" s="1"/>
  <c r="BT16" i="5"/>
  <c r="BU16" i="5" s="1"/>
  <c r="BV16" i="5" s="1"/>
  <c r="BO17" i="5" s="1"/>
  <c r="CJ16" i="5"/>
  <c r="CK16" i="5" s="1"/>
  <c r="CL16" i="5" s="1"/>
  <c r="CE17" i="5" s="1"/>
  <c r="X16" i="5"/>
  <c r="Y16" i="5" s="1"/>
  <c r="Z16" i="5" s="1"/>
  <c r="S17" i="5" s="1"/>
  <c r="AN16" i="5"/>
  <c r="AO16" i="5" s="1"/>
  <c r="AP16" i="5" s="1"/>
  <c r="AI17" i="5" s="1"/>
  <c r="AV16" i="5"/>
  <c r="AW16" i="5" s="1"/>
  <c r="AX16" i="5" s="1"/>
  <c r="AQ17" i="5" s="1"/>
  <c r="AF16" i="5"/>
  <c r="AG16" i="5" s="1"/>
  <c r="AH16" i="5" s="1"/>
  <c r="AA17" i="5" s="1"/>
  <c r="BD16" i="5"/>
  <c r="BE16" i="5" s="1"/>
  <c r="BF16" i="5" s="1"/>
  <c r="AY17" i="5" s="1"/>
  <c r="BL16" i="5"/>
  <c r="BM16" i="5" s="1"/>
  <c r="BN16" i="5" s="1"/>
  <c r="BG17" i="5" s="1"/>
  <c r="P16" i="5"/>
  <c r="H16" i="4" s="1"/>
  <c r="E18" i="6"/>
  <c r="AF18" i="6"/>
  <c r="AG18" i="6" s="1"/>
  <c r="AH18" i="6" s="1"/>
  <c r="AA19" i="6" s="1"/>
  <c r="BD18" i="6"/>
  <c r="BE18" i="6" s="1"/>
  <c r="BF18" i="6" s="1"/>
  <c r="AY19" i="6" s="1"/>
  <c r="AN18" i="6"/>
  <c r="AO18" i="6" s="1"/>
  <c r="AP18" i="6" s="1"/>
  <c r="AI19" i="6" s="1"/>
  <c r="AV18" i="6"/>
  <c r="AW18" i="6" s="1"/>
  <c r="AX18" i="6" s="1"/>
  <c r="AQ19" i="6" s="1"/>
  <c r="BL18" i="6"/>
  <c r="BM18" i="6" s="1"/>
  <c r="BN18" i="6" s="1"/>
  <c r="BG19" i="6" s="1"/>
  <c r="BT18" i="6"/>
  <c r="BU18" i="6" s="1"/>
  <c r="BV18" i="6" s="1"/>
  <c r="BO19" i="6" s="1"/>
  <c r="X18" i="6"/>
  <c r="Y18" i="6" s="1"/>
  <c r="CB18" i="6"/>
  <c r="CC18" i="6" s="1"/>
  <c r="CD18" i="6" s="1"/>
  <c r="BW19" i="6" s="1"/>
  <c r="CJ18" i="6"/>
  <c r="CK18" i="6" s="1"/>
  <c r="CL18" i="6" s="1"/>
  <c r="CE19" i="6" s="1"/>
  <c r="AZ19" i="6" l="1"/>
  <c r="BA19" i="6"/>
  <c r="BC19" i="6"/>
  <c r="Z18" i="6"/>
  <c r="S19" i="6" s="1"/>
  <c r="F18" i="6"/>
  <c r="BQ19" i="6"/>
  <c r="BP19" i="6"/>
  <c r="BS19" i="6"/>
  <c r="AR17" i="5"/>
  <c r="AU17" i="5"/>
  <c r="AS17" i="5"/>
  <c r="BC17" i="5"/>
  <c r="AZ17" i="5"/>
  <c r="BA17" i="5"/>
  <c r="CG17" i="5"/>
  <c r="CF17" i="5"/>
  <c r="CI17" i="5"/>
  <c r="AE17" i="5"/>
  <c r="AC17" i="5"/>
  <c r="AB17" i="5"/>
  <c r="BI19" i="6"/>
  <c r="BH19" i="6"/>
  <c r="BK19" i="6"/>
  <c r="W17" i="5"/>
  <c r="T17" i="5"/>
  <c r="U17" i="5"/>
  <c r="AS19" i="6"/>
  <c r="AU19" i="6"/>
  <c r="AR19" i="6"/>
  <c r="AM17" i="5"/>
  <c r="AK17" i="5"/>
  <c r="AJ17" i="5"/>
  <c r="AB19" i="6"/>
  <c r="AE19" i="6"/>
  <c r="AC19" i="6"/>
  <c r="BY19" i="6"/>
  <c r="BX19" i="6"/>
  <c r="CA19" i="6"/>
  <c r="BP17" i="5"/>
  <c r="BS17" i="5"/>
  <c r="BQ17" i="5"/>
  <c r="CA17" i="5"/>
  <c r="BY17" i="5"/>
  <c r="BX17" i="5"/>
  <c r="Q16" i="5"/>
  <c r="CG19" i="6"/>
  <c r="CF19" i="6"/>
  <c r="CI19" i="6"/>
  <c r="K19" i="6"/>
  <c r="I18" i="6"/>
  <c r="J18" i="6" s="1"/>
  <c r="AM19" i="6"/>
  <c r="AK19" i="6"/>
  <c r="AJ19" i="6"/>
  <c r="BK17" i="5"/>
  <c r="BH17" i="5"/>
  <c r="BI17" i="5"/>
  <c r="AL19" i="6" l="1"/>
  <c r="BB19" i="6"/>
  <c r="BR19" i="6"/>
  <c r="AL17" i="5"/>
  <c r="AT19" i="6"/>
  <c r="BZ19" i="6"/>
  <c r="BR17" i="5"/>
  <c r="AD17" i="5"/>
  <c r="AD19" i="6"/>
  <c r="BJ19" i="6"/>
  <c r="BB17" i="5"/>
  <c r="AT17" i="5"/>
  <c r="W19" i="6"/>
  <c r="U19" i="6"/>
  <c r="T19" i="6"/>
  <c r="BZ17" i="5"/>
  <c r="V17" i="5"/>
  <c r="CH19" i="6"/>
  <c r="L19" i="6"/>
  <c r="M19" i="6"/>
  <c r="O19" i="6"/>
  <c r="CH17" i="5"/>
  <c r="I16" i="4"/>
  <c r="F16" i="5"/>
  <c r="R16" i="5"/>
  <c r="BJ17" i="5"/>
  <c r="H19" i="6" l="1"/>
  <c r="G19" i="6"/>
  <c r="N19" i="6"/>
  <c r="V19" i="6"/>
  <c r="K17" i="5"/>
  <c r="J16" i="4"/>
  <c r="I16" i="5"/>
  <c r="J16" i="5" s="1"/>
  <c r="D19" i="6" l="1"/>
  <c r="CJ19" i="6" s="1"/>
  <c r="C17" i="4"/>
  <c r="M17" i="5"/>
  <c r="L17" i="5"/>
  <c r="O17" i="5"/>
  <c r="G17" i="4" s="1"/>
  <c r="E19" i="6"/>
  <c r="AF19" i="6"/>
  <c r="AG19" i="6" s="1"/>
  <c r="AH19" i="6" s="1"/>
  <c r="AA20" i="6" s="1"/>
  <c r="BD19" i="6"/>
  <c r="BE19" i="6" s="1"/>
  <c r="BF19" i="6" s="1"/>
  <c r="AY20" i="6" s="1"/>
  <c r="BT19" i="6"/>
  <c r="BU19" i="6" s="1"/>
  <c r="BV19" i="6" s="1"/>
  <c r="BO20" i="6" s="1"/>
  <c r="AN19" i="6"/>
  <c r="AO19" i="6" s="1"/>
  <c r="AP19" i="6" s="1"/>
  <c r="AI20" i="6" s="1"/>
  <c r="AV19" i="6"/>
  <c r="AW19" i="6" s="1"/>
  <c r="AX19" i="6" s="1"/>
  <c r="AQ20" i="6" s="1"/>
  <c r="CB19" i="6"/>
  <c r="CC19" i="6" s="1"/>
  <c r="CD19" i="6" s="1"/>
  <c r="BW20" i="6" s="1"/>
  <c r="BL19" i="6"/>
  <c r="BM19" i="6" s="1"/>
  <c r="BN19" i="6" s="1"/>
  <c r="BG20" i="6" s="1"/>
  <c r="CK19" i="6"/>
  <c r="CL19" i="6" s="1"/>
  <c r="CE20" i="6" s="1"/>
  <c r="X19" i="6" l="1"/>
  <c r="Y19" i="6" s="1"/>
  <c r="Z19" i="6" s="1"/>
  <c r="S20" i="6" s="1"/>
  <c r="P19" i="6"/>
  <c r="Q19" i="6" s="1"/>
  <c r="N17" i="5"/>
  <c r="BS20" i="6"/>
  <c r="BP20" i="6"/>
  <c r="BQ20" i="6"/>
  <c r="BC20" i="6"/>
  <c r="BA20" i="6"/>
  <c r="AZ20" i="6"/>
  <c r="AC20" i="6"/>
  <c r="AE20" i="6"/>
  <c r="AB20" i="6"/>
  <c r="D17" i="5"/>
  <c r="P17" i="5" s="1"/>
  <c r="H17" i="4" s="1"/>
  <c r="F17" i="4"/>
  <c r="AU20" i="6"/>
  <c r="AR20" i="6"/>
  <c r="AS20" i="6"/>
  <c r="AM20" i="6"/>
  <c r="AJ20" i="6"/>
  <c r="AK20" i="6"/>
  <c r="CF20" i="6"/>
  <c r="CG20" i="6"/>
  <c r="CI20" i="6"/>
  <c r="CA20" i="6"/>
  <c r="BX20" i="6"/>
  <c r="BY20" i="6"/>
  <c r="F19" i="6"/>
  <c r="R19" i="6"/>
  <c r="U20" i="6"/>
  <c r="T20" i="6"/>
  <c r="W20" i="6"/>
  <c r="G17" i="5"/>
  <c r="D17" i="4"/>
  <c r="BH20" i="6"/>
  <c r="BK20" i="6"/>
  <c r="BI20" i="6"/>
  <c r="H17" i="5"/>
  <c r="E17" i="4"/>
  <c r="AT20" i="6" l="1"/>
  <c r="AL20" i="6"/>
  <c r="V20" i="6"/>
  <c r="BB20" i="6"/>
  <c r="BJ20" i="6"/>
  <c r="K20" i="6"/>
  <c r="I19" i="6"/>
  <c r="J19" i="6" s="1"/>
  <c r="BZ20" i="6"/>
  <c r="BR20" i="6"/>
  <c r="AD20" i="6"/>
  <c r="E17" i="5"/>
  <c r="BT17" i="5"/>
  <c r="BU17" i="5" s="1"/>
  <c r="BV17" i="5" s="1"/>
  <c r="BO18" i="5" s="1"/>
  <c r="BL17" i="5"/>
  <c r="BM17" i="5" s="1"/>
  <c r="BN17" i="5" s="1"/>
  <c r="BG18" i="5" s="1"/>
  <c r="AN17" i="5"/>
  <c r="AO17" i="5" s="1"/>
  <c r="AP17" i="5" s="1"/>
  <c r="AI18" i="5" s="1"/>
  <c r="AV17" i="5"/>
  <c r="AW17" i="5" s="1"/>
  <c r="AX17" i="5" s="1"/>
  <c r="AQ18" i="5" s="1"/>
  <c r="AF17" i="5"/>
  <c r="AG17" i="5" s="1"/>
  <c r="AH17" i="5" s="1"/>
  <c r="AA18" i="5" s="1"/>
  <c r="BD17" i="5"/>
  <c r="BE17" i="5" s="1"/>
  <c r="BF17" i="5" s="1"/>
  <c r="AY18" i="5" s="1"/>
  <c r="X17" i="5"/>
  <c r="Y17" i="5" s="1"/>
  <c r="Z17" i="5" s="1"/>
  <c r="S18" i="5" s="1"/>
  <c r="CB17" i="5"/>
  <c r="CC17" i="5" s="1"/>
  <c r="CD17" i="5" s="1"/>
  <c r="BW18" i="5" s="1"/>
  <c r="CJ17" i="5"/>
  <c r="CK17" i="5" s="1"/>
  <c r="CL17" i="5" s="1"/>
  <c r="CE18" i="5" s="1"/>
  <c r="Q17" i="5"/>
  <c r="CH20" i="6"/>
  <c r="BK18" i="5" l="1"/>
  <c r="BI18" i="5"/>
  <c r="BH18" i="5"/>
  <c r="AB18" i="5"/>
  <c r="AC18" i="5"/>
  <c r="AE18" i="5"/>
  <c r="AS18" i="5"/>
  <c r="AR18" i="5"/>
  <c r="AU18" i="5"/>
  <c r="T18" i="5"/>
  <c r="W18" i="5"/>
  <c r="U18" i="5"/>
  <c r="BA18" i="5"/>
  <c r="BC18" i="5"/>
  <c r="AZ18" i="5"/>
  <c r="BB18" i="5" s="1"/>
  <c r="AJ18" i="5"/>
  <c r="AM18" i="5"/>
  <c r="AK18" i="5"/>
  <c r="I17" i="4"/>
  <c r="F17" i="5"/>
  <c r="R17" i="5"/>
  <c r="CF18" i="5"/>
  <c r="CI18" i="5"/>
  <c r="CG18" i="5"/>
  <c r="BP18" i="5"/>
  <c r="BQ18" i="5"/>
  <c r="BS18" i="5"/>
  <c r="BX18" i="5"/>
  <c r="BY18" i="5"/>
  <c r="CA18" i="5"/>
  <c r="O20" i="6"/>
  <c r="M20" i="6"/>
  <c r="H20" i="6" s="1"/>
  <c r="L20" i="6"/>
  <c r="G20" i="6" s="1"/>
  <c r="AT18" i="5" l="1"/>
  <c r="AD18" i="5"/>
  <c r="AL18" i="5"/>
  <c r="V18" i="5"/>
  <c r="BZ18" i="5"/>
  <c r="BR18" i="5"/>
  <c r="N20" i="6"/>
  <c r="D20" i="6" s="1"/>
  <c r="CH18" i="5"/>
  <c r="BJ18" i="5"/>
  <c r="J17" i="4"/>
  <c r="I17" i="5"/>
  <c r="J17" i="5" s="1"/>
  <c r="K18" i="5"/>
  <c r="E20" i="6" l="1"/>
  <c r="AV20" i="6"/>
  <c r="AW20" i="6" s="1"/>
  <c r="AX20" i="6" s="1"/>
  <c r="AQ21" i="6" s="1"/>
  <c r="AN20" i="6"/>
  <c r="AO20" i="6" s="1"/>
  <c r="AP20" i="6" s="1"/>
  <c r="AI21" i="6" s="1"/>
  <c r="X20" i="6"/>
  <c r="Y20" i="6" s="1"/>
  <c r="Z20" i="6" s="1"/>
  <c r="S21" i="6" s="1"/>
  <c r="BD20" i="6"/>
  <c r="BE20" i="6" s="1"/>
  <c r="BF20" i="6" s="1"/>
  <c r="AY21" i="6" s="1"/>
  <c r="CB20" i="6"/>
  <c r="CC20" i="6" s="1"/>
  <c r="CD20" i="6" s="1"/>
  <c r="BW21" i="6" s="1"/>
  <c r="CJ20" i="6"/>
  <c r="CK20" i="6" s="1"/>
  <c r="CL20" i="6" s="1"/>
  <c r="CE21" i="6" s="1"/>
  <c r="AF20" i="6"/>
  <c r="AG20" i="6" s="1"/>
  <c r="AH20" i="6" s="1"/>
  <c r="AA21" i="6" s="1"/>
  <c r="BL20" i="6"/>
  <c r="BM20" i="6" s="1"/>
  <c r="BN20" i="6" s="1"/>
  <c r="BG21" i="6" s="1"/>
  <c r="BT20" i="6"/>
  <c r="BU20" i="6" s="1"/>
  <c r="BV20" i="6" s="1"/>
  <c r="BO21" i="6" s="1"/>
  <c r="P20" i="6"/>
  <c r="Q20" i="6" s="1"/>
  <c r="O18" i="5"/>
  <c r="G18" i="4" s="1"/>
  <c r="M18" i="5"/>
  <c r="C18" i="4"/>
  <c r="L18" i="5"/>
  <c r="N18" i="5" s="1"/>
  <c r="D18" i="5" l="1"/>
  <c r="F18" i="4"/>
  <c r="AC21" i="6"/>
  <c r="AE21" i="6"/>
  <c r="AB21" i="6"/>
  <c r="CF21" i="6"/>
  <c r="CG21" i="6"/>
  <c r="CI21" i="6"/>
  <c r="F20" i="6"/>
  <c r="R20" i="6"/>
  <c r="BY21" i="6"/>
  <c r="BX21" i="6"/>
  <c r="CA21" i="6"/>
  <c r="BP21" i="6"/>
  <c r="BS21" i="6"/>
  <c r="BQ21" i="6"/>
  <c r="BR21" i="6" s="1"/>
  <c r="T21" i="6"/>
  <c r="U21" i="6"/>
  <c r="W21" i="6"/>
  <c r="BK21" i="6"/>
  <c r="BH21" i="6"/>
  <c r="BI21" i="6"/>
  <c r="BA21" i="6"/>
  <c r="AZ21" i="6"/>
  <c r="BC21" i="6"/>
  <c r="P18" i="5"/>
  <c r="H18" i="4" s="1"/>
  <c r="AR21" i="6"/>
  <c r="AS21" i="6"/>
  <c r="AU21" i="6"/>
  <c r="AM21" i="6"/>
  <c r="AK21" i="6"/>
  <c r="AJ21" i="6"/>
  <c r="AL21" i="6" s="1"/>
  <c r="D18" i="4"/>
  <c r="G18" i="5"/>
  <c r="E18" i="4"/>
  <c r="H18" i="5"/>
  <c r="V21" i="6" l="1"/>
  <c r="CH21" i="6"/>
  <c r="AT21" i="6"/>
  <c r="BJ21" i="6"/>
  <c r="BB21" i="6"/>
  <c r="Q18" i="5"/>
  <c r="R18" i="5" s="1"/>
  <c r="BZ21" i="6"/>
  <c r="AD21" i="6"/>
  <c r="K21" i="6"/>
  <c r="I20" i="6"/>
  <c r="J20" i="6" s="1"/>
  <c r="E18" i="5"/>
  <c r="AN18" i="5"/>
  <c r="AO18" i="5" s="1"/>
  <c r="AP18" i="5" s="1"/>
  <c r="AI19" i="5" s="1"/>
  <c r="X18" i="5"/>
  <c r="Y18" i="5" s="1"/>
  <c r="Z18" i="5" s="1"/>
  <c r="S19" i="5" s="1"/>
  <c r="AF18" i="5"/>
  <c r="AG18" i="5" s="1"/>
  <c r="BD18" i="5"/>
  <c r="BE18" i="5" s="1"/>
  <c r="BF18" i="5" s="1"/>
  <c r="AY19" i="5" s="1"/>
  <c r="CB18" i="5"/>
  <c r="CC18" i="5" s="1"/>
  <c r="CD18" i="5" s="1"/>
  <c r="BW19" i="5" s="1"/>
  <c r="AV18" i="5"/>
  <c r="AW18" i="5" s="1"/>
  <c r="AX18" i="5" s="1"/>
  <c r="AQ19" i="5" s="1"/>
  <c r="BL18" i="5"/>
  <c r="BM18" i="5" s="1"/>
  <c r="BN18" i="5" s="1"/>
  <c r="BG19" i="5" s="1"/>
  <c r="CJ18" i="5"/>
  <c r="CK18" i="5" s="1"/>
  <c r="CL18" i="5" s="1"/>
  <c r="CE19" i="5" s="1"/>
  <c r="BT18" i="5"/>
  <c r="BU18" i="5" s="1"/>
  <c r="BV18" i="5" s="1"/>
  <c r="BO19" i="5" s="1"/>
  <c r="I18" i="4" l="1"/>
  <c r="AZ19" i="5"/>
  <c r="BA19" i="5"/>
  <c r="BB19" i="5" s="1"/>
  <c r="BC19" i="5"/>
  <c r="AH18" i="5"/>
  <c r="AA19" i="5" s="1"/>
  <c r="F18" i="5"/>
  <c r="CG19" i="5"/>
  <c r="CI19" i="5"/>
  <c r="CF19" i="5"/>
  <c r="AJ19" i="5"/>
  <c r="AM19" i="5"/>
  <c r="AK19" i="5"/>
  <c r="BQ19" i="5"/>
  <c r="BS19" i="5"/>
  <c r="BP19" i="5"/>
  <c r="BR19" i="5" s="1"/>
  <c r="K19" i="5"/>
  <c r="I18" i="5"/>
  <c r="J18" i="5" s="1"/>
  <c r="J18" i="4"/>
  <c r="T19" i="5"/>
  <c r="V19" i="5" s="1"/>
  <c r="W19" i="5"/>
  <c r="U19" i="5"/>
  <c r="AS19" i="5"/>
  <c r="AR19" i="5"/>
  <c r="AT19" i="5" s="1"/>
  <c r="AU19" i="5"/>
  <c r="BH19" i="5"/>
  <c r="BK19" i="5"/>
  <c r="BI19" i="5"/>
  <c r="BX19" i="5"/>
  <c r="CA19" i="5"/>
  <c r="BY19" i="5"/>
  <c r="O21" i="6"/>
  <c r="L21" i="6"/>
  <c r="G21" i="6" s="1"/>
  <c r="M21" i="6"/>
  <c r="H21" i="6" s="1"/>
  <c r="CH19" i="5" l="1"/>
  <c r="BJ19" i="5"/>
  <c r="BZ19" i="5"/>
  <c r="AL19" i="5"/>
  <c r="AB19" i="5"/>
  <c r="AC19" i="5"/>
  <c r="AE19" i="5"/>
  <c r="L19" i="5"/>
  <c r="O19" i="5"/>
  <c r="G19" i="4" s="1"/>
  <c r="M19" i="5"/>
  <c r="C19" i="4"/>
  <c r="N21" i="6"/>
  <c r="D21" i="6" s="1"/>
  <c r="AD19" i="5" l="1"/>
  <c r="E21" i="6"/>
  <c r="AV21" i="6"/>
  <c r="AW21" i="6" s="1"/>
  <c r="AX21" i="6" s="1"/>
  <c r="AQ22" i="6" s="1"/>
  <c r="BD21" i="6"/>
  <c r="BE21" i="6" s="1"/>
  <c r="BF21" i="6" s="1"/>
  <c r="AY22" i="6" s="1"/>
  <c r="BT21" i="6"/>
  <c r="BU21" i="6" s="1"/>
  <c r="BV21" i="6" s="1"/>
  <c r="BO22" i="6" s="1"/>
  <c r="AN21" i="6"/>
  <c r="AO21" i="6" s="1"/>
  <c r="AP21" i="6" s="1"/>
  <c r="AI22" i="6" s="1"/>
  <c r="AF21" i="6"/>
  <c r="AG21" i="6" s="1"/>
  <c r="AH21" i="6" s="1"/>
  <c r="AA22" i="6" s="1"/>
  <c r="CB21" i="6"/>
  <c r="CC21" i="6" s="1"/>
  <c r="CD21" i="6" s="1"/>
  <c r="BW22" i="6" s="1"/>
  <c r="CJ21" i="6"/>
  <c r="CK21" i="6" s="1"/>
  <c r="CL21" i="6" s="1"/>
  <c r="CE22" i="6" s="1"/>
  <c r="BL21" i="6"/>
  <c r="BM21" i="6" s="1"/>
  <c r="BN21" i="6" s="1"/>
  <c r="BG22" i="6" s="1"/>
  <c r="X21" i="6"/>
  <c r="Y21" i="6" s="1"/>
  <c r="Z21" i="6" s="1"/>
  <c r="S22" i="6" s="1"/>
  <c r="P21" i="6"/>
  <c r="H19" i="5"/>
  <c r="E19" i="4"/>
  <c r="G19" i="5"/>
  <c r="D19" i="4"/>
  <c r="N19" i="5"/>
  <c r="Q21" i="6"/>
  <c r="CF22" i="6" l="1"/>
  <c r="CI22" i="6"/>
  <c r="CG22" i="6"/>
  <c r="CH22" i="6" s="1"/>
  <c r="AE22" i="6"/>
  <c r="AC22" i="6"/>
  <c r="AB22" i="6"/>
  <c r="CA22" i="6"/>
  <c r="BY22" i="6"/>
  <c r="BX22" i="6"/>
  <c r="AM22" i="6"/>
  <c r="AK22" i="6"/>
  <c r="AJ22" i="6"/>
  <c r="AL22" i="6" s="1"/>
  <c r="BH22" i="6"/>
  <c r="BI22" i="6"/>
  <c r="BK22" i="6"/>
  <c r="BJ22" i="6"/>
  <c r="BS22" i="6"/>
  <c r="BQ22" i="6"/>
  <c r="BP22" i="6"/>
  <c r="BR22" i="6" s="1"/>
  <c r="BC22" i="6"/>
  <c r="BA22" i="6"/>
  <c r="AZ22" i="6"/>
  <c r="U22" i="6"/>
  <c r="T22" i="6"/>
  <c r="W22" i="6"/>
  <c r="F21" i="6"/>
  <c r="R21" i="6"/>
  <c r="AU22" i="6"/>
  <c r="AR22" i="6"/>
  <c r="AS22" i="6"/>
  <c r="D19" i="5"/>
  <c r="F19" i="4"/>
  <c r="AT22" i="6" l="1"/>
  <c r="V22" i="6"/>
  <c r="BB22" i="6"/>
  <c r="AD22" i="6"/>
  <c r="BZ22" i="6"/>
  <c r="E19" i="5"/>
  <c r="BL19" i="5"/>
  <c r="BM19" i="5" s="1"/>
  <c r="BN19" i="5" s="1"/>
  <c r="BG20" i="5" s="1"/>
  <c r="AV19" i="5"/>
  <c r="AW19" i="5" s="1"/>
  <c r="AX19" i="5" s="1"/>
  <c r="AQ20" i="5" s="1"/>
  <c r="BD19" i="5"/>
  <c r="BE19" i="5" s="1"/>
  <c r="BF19" i="5" s="1"/>
  <c r="AY20" i="5" s="1"/>
  <c r="CJ19" i="5"/>
  <c r="CK19" i="5" s="1"/>
  <c r="CL19" i="5" s="1"/>
  <c r="CE20" i="5" s="1"/>
  <c r="X19" i="5"/>
  <c r="Y19" i="5" s="1"/>
  <c r="Z19" i="5" s="1"/>
  <c r="S20" i="5" s="1"/>
  <c r="CB19" i="5"/>
  <c r="CC19" i="5" s="1"/>
  <c r="CD19" i="5" s="1"/>
  <c r="BW20" i="5" s="1"/>
  <c r="BT19" i="5"/>
  <c r="BU19" i="5" s="1"/>
  <c r="BV19" i="5" s="1"/>
  <c r="BO20" i="5" s="1"/>
  <c r="AF19" i="5"/>
  <c r="AG19" i="5" s="1"/>
  <c r="AH19" i="5" s="1"/>
  <c r="AA20" i="5" s="1"/>
  <c r="AN19" i="5"/>
  <c r="AO19" i="5" s="1"/>
  <c r="AP19" i="5" s="1"/>
  <c r="AI20" i="5" s="1"/>
  <c r="P19" i="5"/>
  <c r="H19" i="4" s="1"/>
  <c r="I21" i="6"/>
  <c r="J21" i="6" s="1"/>
  <c r="K22" i="6"/>
  <c r="AJ20" i="5" l="1"/>
  <c r="AK20" i="5"/>
  <c r="AM20" i="5"/>
  <c r="BQ20" i="5"/>
  <c r="BP20" i="5"/>
  <c r="BS20" i="5"/>
  <c r="AB20" i="5"/>
  <c r="AC20" i="5"/>
  <c r="AE20" i="5"/>
  <c r="CA20" i="5"/>
  <c r="BY20" i="5"/>
  <c r="BX20" i="5"/>
  <c r="AS20" i="5"/>
  <c r="AU20" i="5"/>
  <c r="AR20" i="5"/>
  <c r="O22" i="6"/>
  <c r="M22" i="6"/>
  <c r="H22" i="6" s="1"/>
  <c r="L22" i="6"/>
  <c r="G22" i="6" s="1"/>
  <c r="U20" i="5"/>
  <c r="T20" i="5"/>
  <c r="W20" i="5"/>
  <c r="CF20" i="5"/>
  <c r="CG20" i="5"/>
  <c r="CI20" i="5"/>
  <c r="BI20" i="5"/>
  <c r="BH20" i="5"/>
  <c r="BK20" i="5"/>
  <c r="Q19" i="5"/>
  <c r="BC20" i="5"/>
  <c r="BA20" i="5"/>
  <c r="AZ20" i="5"/>
  <c r="BR20" i="5" l="1"/>
  <c r="BZ20" i="5"/>
  <c r="BJ20" i="5"/>
  <c r="AD20" i="5"/>
  <c r="CH20" i="5"/>
  <c r="V20" i="5"/>
  <c r="AT20" i="5"/>
  <c r="I19" i="4"/>
  <c r="F19" i="5"/>
  <c r="R19" i="5"/>
  <c r="N22" i="6"/>
  <c r="D22" i="6" s="1"/>
  <c r="AL20" i="5"/>
  <c r="BB20" i="5"/>
  <c r="E22" i="6" l="1"/>
  <c r="AN22" i="6"/>
  <c r="AO22" i="6" s="1"/>
  <c r="AP22" i="6" s="1"/>
  <c r="AI23" i="6" s="1"/>
  <c r="BT22" i="6"/>
  <c r="BU22" i="6" s="1"/>
  <c r="BV22" i="6" s="1"/>
  <c r="BO23" i="6" s="1"/>
  <c r="BD22" i="6"/>
  <c r="BE22" i="6" s="1"/>
  <c r="BF22" i="6" s="1"/>
  <c r="AY23" i="6" s="1"/>
  <c r="AF22" i="6"/>
  <c r="AG22" i="6" s="1"/>
  <c r="AH22" i="6" s="1"/>
  <c r="AA23" i="6" s="1"/>
  <c r="CJ22" i="6"/>
  <c r="CK22" i="6" s="1"/>
  <c r="CL22" i="6" s="1"/>
  <c r="CE23" i="6" s="1"/>
  <c r="X22" i="6"/>
  <c r="Y22" i="6" s="1"/>
  <c r="Z22" i="6" s="1"/>
  <c r="S23" i="6" s="1"/>
  <c r="AV22" i="6"/>
  <c r="AW22" i="6" s="1"/>
  <c r="AX22" i="6" s="1"/>
  <c r="AQ23" i="6" s="1"/>
  <c r="BL22" i="6"/>
  <c r="BM22" i="6" s="1"/>
  <c r="BN22" i="6" s="1"/>
  <c r="BG23" i="6" s="1"/>
  <c r="CB22" i="6"/>
  <c r="CC22" i="6" s="1"/>
  <c r="CD22" i="6" s="1"/>
  <c r="BW23" i="6" s="1"/>
  <c r="P22" i="6"/>
  <c r="Q22" i="6" s="1"/>
  <c r="I19" i="5"/>
  <c r="J19" i="5" s="1"/>
  <c r="J19" i="4"/>
  <c r="K20" i="5"/>
  <c r="F22" i="6" l="1"/>
  <c r="R22" i="6"/>
  <c r="BY23" i="6"/>
  <c r="CA23" i="6"/>
  <c r="BX23" i="6"/>
  <c r="U23" i="6"/>
  <c r="T23" i="6"/>
  <c r="W23" i="6"/>
  <c r="AE23" i="6"/>
  <c r="AB23" i="6"/>
  <c r="AC23" i="6"/>
  <c r="BI23" i="6"/>
  <c r="BK23" i="6"/>
  <c r="BH23" i="6"/>
  <c r="BJ23" i="6" s="1"/>
  <c r="BS23" i="6"/>
  <c r="BQ23" i="6"/>
  <c r="BP23" i="6"/>
  <c r="AU23" i="6"/>
  <c r="AS23" i="6"/>
  <c r="AR23" i="6"/>
  <c r="AK23" i="6"/>
  <c r="AJ23" i="6"/>
  <c r="AM23" i="6"/>
  <c r="O20" i="5"/>
  <c r="G20" i="4" s="1"/>
  <c r="C20" i="4"/>
  <c r="M20" i="5"/>
  <c r="L20" i="5"/>
  <c r="CG23" i="6"/>
  <c r="CI23" i="6"/>
  <c r="CF23" i="6"/>
  <c r="BA23" i="6"/>
  <c r="BC23" i="6"/>
  <c r="AZ23" i="6"/>
  <c r="BR23" i="6" l="1"/>
  <c r="V23" i="6"/>
  <c r="AL23" i="6"/>
  <c r="AD23" i="6"/>
  <c r="AT23" i="6"/>
  <c r="G20" i="5"/>
  <c r="D20" i="4"/>
  <c r="BZ23" i="6"/>
  <c r="E20" i="4"/>
  <c r="H20" i="5"/>
  <c r="BB23" i="6"/>
  <c r="CH23" i="6"/>
  <c r="I22" i="6"/>
  <c r="J22" i="6" s="1"/>
  <c r="K23" i="6"/>
  <c r="N20" i="5"/>
  <c r="M23" i="6" l="1"/>
  <c r="H23" i="6" s="1"/>
  <c r="L23" i="6"/>
  <c r="G23" i="6" s="1"/>
  <c r="O23" i="6"/>
  <c r="F20" i="4"/>
  <c r="D20" i="5"/>
  <c r="N23" i="6" l="1"/>
  <c r="D23" i="6" s="1"/>
  <c r="P23" i="6" s="1"/>
  <c r="E20" i="5"/>
  <c r="BD20" i="5"/>
  <c r="BE20" i="5" s="1"/>
  <c r="BF20" i="5" s="1"/>
  <c r="AY21" i="5" s="1"/>
  <c r="BT20" i="5"/>
  <c r="BU20" i="5" s="1"/>
  <c r="BV20" i="5" s="1"/>
  <c r="BO21" i="5" s="1"/>
  <c r="CJ20" i="5"/>
  <c r="CK20" i="5" s="1"/>
  <c r="CL20" i="5" s="1"/>
  <c r="CE21" i="5" s="1"/>
  <c r="CB20" i="5"/>
  <c r="CC20" i="5" s="1"/>
  <c r="CD20" i="5" s="1"/>
  <c r="BW21" i="5" s="1"/>
  <c r="AF20" i="5"/>
  <c r="AG20" i="5" s="1"/>
  <c r="AH20" i="5" s="1"/>
  <c r="AA21" i="5" s="1"/>
  <c r="X20" i="5"/>
  <c r="Y20" i="5" s="1"/>
  <c r="Z20" i="5" s="1"/>
  <c r="S21" i="5" s="1"/>
  <c r="BL20" i="5"/>
  <c r="BM20" i="5" s="1"/>
  <c r="BN20" i="5" s="1"/>
  <c r="BG21" i="5" s="1"/>
  <c r="AN20" i="5"/>
  <c r="AO20" i="5" s="1"/>
  <c r="AP20" i="5" s="1"/>
  <c r="AI21" i="5" s="1"/>
  <c r="AV20" i="5"/>
  <c r="AW20" i="5" s="1"/>
  <c r="AX20" i="5" s="1"/>
  <c r="AQ21" i="5" s="1"/>
  <c r="P20" i="5"/>
  <c r="H20" i="4" s="1"/>
  <c r="AF23" i="6" l="1"/>
  <c r="AG23" i="6" s="1"/>
  <c r="AH23" i="6" s="1"/>
  <c r="AA24" i="6" s="1"/>
  <c r="AV23" i="6"/>
  <c r="AW23" i="6" s="1"/>
  <c r="AX23" i="6" s="1"/>
  <c r="AQ24" i="6" s="1"/>
  <c r="AN23" i="6"/>
  <c r="AO23" i="6" s="1"/>
  <c r="AP23" i="6" s="1"/>
  <c r="AI24" i="6" s="1"/>
  <c r="AJ24" i="6" s="1"/>
  <c r="BD23" i="6"/>
  <c r="BE23" i="6" s="1"/>
  <c r="BF23" i="6" s="1"/>
  <c r="AY24" i="6" s="1"/>
  <c r="CJ23" i="6"/>
  <c r="CK23" i="6" s="1"/>
  <c r="CL23" i="6" s="1"/>
  <c r="CE24" i="6" s="1"/>
  <c r="CG24" i="6" s="1"/>
  <c r="X23" i="6"/>
  <c r="Y23" i="6" s="1"/>
  <c r="Z23" i="6" s="1"/>
  <c r="S24" i="6" s="1"/>
  <c r="W24" i="6" s="1"/>
  <c r="BT23" i="6"/>
  <c r="BU23" i="6" s="1"/>
  <c r="BV23" i="6" s="1"/>
  <c r="BO24" i="6" s="1"/>
  <c r="CB23" i="6"/>
  <c r="CC23" i="6" s="1"/>
  <c r="CD23" i="6" s="1"/>
  <c r="BW24" i="6" s="1"/>
  <c r="BX24" i="6" s="1"/>
  <c r="Q23" i="6"/>
  <c r="R23" i="6" s="1"/>
  <c r="BL23" i="6"/>
  <c r="BM23" i="6" s="1"/>
  <c r="BN23" i="6" s="1"/>
  <c r="BG24" i="6" s="1"/>
  <c r="BH24" i="6" s="1"/>
  <c r="E23" i="6"/>
  <c r="T21" i="5"/>
  <c r="U21" i="5"/>
  <c r="W21" i="5"/>
  <c r="AS24" i="6"/>
  <c r="AU24" i="6"/>
  <c r="AR24" i="6"/>
  <c r="BA24" i="6"/>
  <c r="AZ24" i="6"/>
  <c r="BC24" i="6"/>
  <c r="AB21" i="5"/>
  <c r="AE21" i="5"/>
  <c r="AC21" i="5"/>
  <c r="BY21" i="5"/>
  <c r="BX21" i="5"/>
  <c r="CA21" i="5"/>
  <c r="BA21" i="5"/>
  <c r="AZ21" i="5"/>
  <c r="BC21" i="5"/>
  <c r="BP24" i="6"/>
  <c r="BQ24" i="6"/>
  <c r="BS24" i="6"/>
  <c r="AB24" i="6"/>
  <c r="AE24" i="6"/>
  <c r="AC24" i="6"/>
  <c r="AU21" i="5"/>
  <c r="AR21" i="5"/>
  <c r="AS21" i="5"/>
  <c r="AM21" i="5"/>
  <c r="AK21" i="5"/>
  <c r="AJ21" i="5"/>
  <c r="AM24" i="6"/>
  <c r="AK24" i="6"/>
  <c r="BH21" i="5"/>
  <c r="BK21" i="5"/>
  <c r="BI21" i="5"/>
  <c r="BP21" i="5"/>
  <c r="BS21" i="5"/>
  <c r="BQ21" i="5"/>
  <c r="CI21" i="5"/>
  <c r="CF21" i="5"/>
  <c r="CG21" i="5"/>
  <c r="Q20" i="5"/>
  <c r="BY24" i="6" l="1"/>
  <c r="CA24" i="6"/>
  <c r="F23" i="6"/>
  <c r="CI24" i="6"/>
  <c r="CF24" i="6"/>
  <c r="BK24" i="6"/>
  <c r="BI24" i="6"/>
  <c r="U24" i="6"/>
  <c r="T24" i="6"/>
  <c r="BJ21" i="5"/>
  <c r="BB21" i="5"/>
  <c r="BJ24" i="6"/>
  <c r="AD21" i="5"/>
  <c r="AT24" i="6"/>
  <c r="AL24" i="6"/>
  <c r="BR21" i="5"/>
  <c r="CH21" i="5"/>
  <c r="AD24" i="6"/>
  <c r="CH24" i="6"/>
  <c r="BB24" i="6"/>
  <c r="BZ24" i="6"/>
  <c r="BZ21" i="5"/>
  <c r="AT21" i="5"/>
  <c r="AL21" i="5"/>
  <c r="V21" i="5"/>
  <c r="I20" i="4"/>
  <c r="F20" i="5"/>
  <c r="R20" i="5"/>
  <c r="BR24" i="6"/>
  <c r="I23" i="6"/>
  <c r="J23" i="6" s="1"/>
  <c r="K24" i="6"/>
  <c r="V24" i="6" l="1"/>
  <c r="M24" i="6"/>
  <c r="H24" i="6" s="1"/>
  <c r="L24" i="6"/>
  <c r="G24" i="6" s="1"/>
  <c r="O24" i="6"/>
  <c r="I20" i="5"/>
  <c r="J20" i="5" s="1"/>
  <c r="J20" i="4"/>
  <c r="K21" i="5"/>
  <c r="N24" i="6" l="1"/>
  <c r="D24" i="6" s="1"/>
  <c r="E24" i="6" s="1"/>
  <c r="O21" i="5"/>
  <c r="G21" i="4" s="1"/>
  <c r="M21" i="5"/>
  <c r="L21" i="5"/>
  <c r="C21" i="4"/>
  <c r="P24" i="6"/>
  <c r="Q24" i="6" s="1"/>
  <c r="AF24" i="6"/>
  <c r="AG24" i="6" s="1"/>
  <c r="AH24" i="6" s="1"/>
  <c r="AA25" i="6" s="1"/>
  <c r="BT24" i="6" l="1"/>
  <c r="BU24" i="6" s="1"/>
  <c r="BV24" i="6" s="1"/>
  <c r="BO25" i="6" s="1"/>
  <c r="BD24" i="6"/>
  <c r="BE24" i="6" s="1"/>
  <c r="BF24" i="6" s="1"/>
  <c r="AY25" i="6" s="1"/>
  <c r="AZ25" i="6" s="1"/>
  <c r="CB24" i="6"/>
  <c r="CC24" i="6" s="1"/>
  <c r="CD24" i="6" s="1"/>
  <c r="BW25" i="6" s="1"/>
  <c r="X24" i="6"/>
  <c r="Y24" i="6" s="1"/>
  <c r="Z24" i="6" s="1"/>
  <c r="S25" i="6" s="1"/>
  <c r="BL24" i="6"/>
  <c r="BM24" i="6" s="1"/>
  <c r="BN24" i="6" s="1"/>
  <c r="BG25" i="6" s="1"/>
  <c r="AV24" i="6"/>
  <c r="AW24" i="6" s="1"/>
  <c r="AX24" i="6" s="1"/>
  <c r="AQ25" i="6" s="1"/>
  <c r="AR25" i="6" s="1"/>
  <c r="CJ24" i="6"/>
  <c r="CK24" i="6" s="1"/>
  <c r="CL24" i="6" s="1"/>
  <c r="CE25" i="6" s="1"/>
  <c r="CI25" i="6" s="1"/>
  <c r="AN24" i="6"/>
  <c r="AO24" i="6" s="1"/>
  <c r="AP24" i="6" s="1"/>
  <c r="AI25" i="6" s="1"/>
  <c r="AK25" i="6" s="1"/>
  <c r="W25" i="6"/>
  <c r="T25" i="6"/>
  <c r="U25" i="6"/>
  <c r="BY25" i="6"/>
  <c r="BX25" i="6"/>
  <c r="CA25" i="6"/>
  <c r="AC25" i="6"/>
  <c r="AB25" i="6"/>
  <c r="AE25" i="6"/>
  <c r="BI25" i="6"/>
  <c r="BK25" i="6"/>
  <c r="BH25" i="6"/>
  <c r="R24" i="6"/>
  <c r="BQ25" i="6"/>
  <c r="BP25" i="6"/>
  <c r="BS25" i="6"/>
  <c r="G21" i="5"/>
  <c r="D21" i="4"/>
  <c r="N21" i="5"/>
  <c r="E21" i="4"/>
  <c r="H21" i="5"/>
  <c r="AD25" i="6" l="1"/>
  <c r="CF25" i="6"/>
  <c r="CG25" i="6"/>
  <c r="BA25" i="6"/>
  <c r="BB25" i="6" s="1"/>
  <c r="AS25" i="6"/>
  <c r="F24" i="6"/>
  <c r="BC25" i="6"/>
  <c r="AU25" i="6"/>
  <c r="AM25" i="6"/>
  <c r="BZ25" i="6"/>
  <c r="AJ25" i="6"/>
  <c r="AL25" i="6" s="1"/>
  <c r="AT25" i="6"/>
  <c r="BR25" i="6"/>
  <c r="BJ25" i="6"/>
  <c r="V25" i="6"/>
  <c r="F21" i="4"/>
  <c r="D21" i="5"/>
  <c r="K25" i="6"/>
  <c r="I24" i="6"/>
  <c r="J24" i="6" s="1"/>
  <c r="CH25" i="6" l="1"/>
  <c r="L25" i="6"/>
  <c r="G25" i="6" s="1"/>
  <c r="M25" i="6"/>
  <c r="H25" i="6" s="1"/>
  <c r="O25" i="6"/>
  <c r="E21" i="5"/>
  <c r="AF21" i="5"/>
  <c r="AG21" i="5" s="1"/>
  <c r="AH21" i="5" s="1"/>
  <c r="AA22" i="5" s="1"/>
  <c r="BT21" i="5"/>
  <c r="BU21" i="5" s="1"/>
  <c r="BV21" i="5" s="1"/>
  <c r="BO22" i="5" s="1"/>
  <c r="BD21" i="5"/>
  <c r="BE21" i="5" s="1"/>
  <c r="BF21" i="5" s="1"/>
  <c r="AY22" i="5" s="1"/>
  <c r="BL21" i="5"/>
  <c r="BM21" i="5" s="1"/>
  <c r="BN21" i="5" s="1"/>
  <c r="BG22" i="5" s="1"/>
  <c r="CB21" i="5"/>
  <c r="CC21" i="5" s="1"/>
  <c r="CD21" i="5" s="1"/>
  <c r="BW22" i="5" s="1"/>
  <c r="CJ21" i="5"/>
  <c r="CK21" i="5" s="1"/>
  <c r="CL21" i="5" s="1"/>
  <c r="CE22" i="5" s="1"/>
  <c r="AN21" i="5"/>
  <c r="AO21" i="5" s="1"/>
  <c r="AP21" i="5" s="1"/>
  <c r="AI22" i="5" s="1"/>
  <c r="X21" i="5"/>
  <c r="Y21" i="5" s="1"/>
  <c r="Z21" i="5" s="1"/>
  <c r="S22" i="5" s="1"/>
  <c r="AV21" i="5"/>
  <c r="AW21" i="5" s="1"/>
  <c r="AX21" i="5" s="1"/>
  <c r="AQ22" i="5" s="1"/>
  <c r="P21" i="5"/>
  <c r="H21" i="4" s="1"/>
  <c r="N25" i="6" l="1"/>
  <c r="D25" i="6" s="1"/>
  <c r="AK22" i="5"/>
  <c r="AM22" i="5"/>
  <c r="AJ22" i="5"/>
  <c r="AL22" i="5" s="1"/>
  <c r="CG22" i="5"/>
  <c r="CF22" i="5"/>
  <c r="CI22" i="5"/>
  <c r="BQ22" i="5"/>
  <c r="BS22" i="5"/>
  <c r="BP22" i="5"/>
  <c r="AC22" i="5"/>
  <c r="AB22" i="5"/>
  <c r="AE22" i="5"/>
  <c r="W22" i="5"/>
  <c r="T22" i="5"/>
  <c r="U22" i="5"/>
  <c r="AU22" i="5"/>
  <c r="AS22" i="5"/>
  <c r="AR22" i="5"/>
  <c r="BK22" i="5"/>
  <c r="BI22" i="5"/>
  <c r="BH22" i="5"/>
  <c r="P25" i="6"/>
  <c r="Q25" i="6" s="1"/>
  <c r="CA22" i="5"/>
  <c r="BY22" i="5"/>
  <c r="BX22" i="5"/>
  <c r="AV25" i="6"/>
  <c r="AW25" i="6" s="1"/>
  <c r="AX25" i="6" s="1"/>
  <c r="AQ26" i="6" s="1"/>
  <c r="E25" i="6"/>
  <c r="CB25" i="6"/>
  <c r="CC25" i="6" s="1"/>
  <c r="CD25" i="6" s="1"/>
  <c r="BW26" i="6" s="1"/>
  <c r="BD25" i="6"/>
  <c r="BE25" i="6" s="1"/>
  <c r="BF25" i="6" s="1"/>
  <c r="AY26" i="6" s="1"/>
  <c r="CJ25" i="6"/>
  <c r="CK25" i="6" s="1"/>
  <c r="CL25" i="6" s="1"/>
  <c r="CE26" i="6" s="1"/>
  <c r="AN25" i="6"/>
  <c r="AO25" i="6" s="1"/>
  <c r="AP25" i="6" s="1"/>
  <c r="AI26" i="6" s="1"/>
  <c r="AF25" i="6"/>
  <c r="AG25" i="6" s="1"/>
  <c r="AH25" i="6" s="1"/>
  <c r="AA26" i="6" s="1"/>
  <c r="BT25" i="6"/>
  <c r="BU25" i="6" s="1"/>
  <c r="BV25" i="6" s="1"/>
  <c r="BO26" i="6" s="1"/>
  <c r="BC22" i="5"/>
  <c r="AZ22" i="5"/>
  <c r="BA22" i="5"/>
  <c r="BL25" i="6"/>
  <c r="BM25" i="6" s="1"/>
  <c r="BN25" i="6" s="1"/>
  <c r="BG26" i="6" s="1"/>
  <c r="Q21" i="5"/>
  <c r="X25" i="6"/>
  <c r="Y25" i="6" s="1"/>
  <c r="Z25" i="6" s="1"/>
  <c r="S26" i="6" s="1"/>
  <c r="AD22" i="5" l="1"/>
  <c r="CH22" i="5"/>
  <c r="BB22" i="5"/>
  <c r="BJ22" i="5"/>
  <c r="AT22" i="5"/>
  <c r="V22" i="5"/>
  <c r="AM26" i="6"/>
  <c r="AK26" i="6"/>
  <c r="AJ26" i="6"/>
  <c r="F25" i="6"/>
  <c r="R25" i="6"/>
  <c r="AR26" i="6"/>
  <c r="AS26" i="6"/>
  <c r="AU26" i="6"/>
  <c r="CG26" i="6"/>
  <c r="CF26" i="6"/>
  <c r="CI26" i="6"/>
  <c r="AC26" i="6"/>
  <c r="AE26" i="6"/>
  <c r="AB26" i="6"/>
  <c r="BP26" i="6"/>
  <c r="BQ26" i="6"/>
  <c r="BS26" i="6"/>
  <c r="W26" i="6"/>
  <c r="T26" i="6"/>
  <c r="U26" i="6"/>
  <c r="BC26" i="6"/>
  <c r="BA26" i="6"/>
  <c r="AZ26" i="6"/>
  <c r="CA26" i="6"/>
  <c r="BY26" i="6"/>
  <c r="BX26" i="6"/>
  <c r="BK26" i="6"/>
  <c r="BH26" i="6"/>
  <c r="BI26" i="6"/>
  <c r="BR22" i="5"/>
  <c r="BZ22" i="5"/>
  <c r="I21" i="4"/>
  <c r="F21" i="5"/>
  <c r="R21" i="5"/>
  <c r="V26" i="6" l="1"/>
  <c r="AT26" i="6"/>
  <c r="BR26" i="6"/>
  <c r="AL26" i="6"/>
  <c r="BJ26" i="6"/>
  <c r="CH26" i="6"/>
  <c r="BB26" i="6"/>
  <c r="AD26" i="6"/>
  <c r="K26" i="6"/>
  <c r="I25" i="6"/>
  <c r="J25" i="6" s="1"/>
  <c r="BZ26" i="6"/>
  <c r="J21" i="4"/>
  <c r="I21" i="5"/>
  <c r="J21" i="5" s="1"/>
  <c r="K22" i="5"/>
  <c r="M26" i="6" l="1"/>
  <c r="H26" i="6" s="1"/>
  <c r="L26" i="6"/>
  <c r="G26" i="6" s="1"/>
  <c r="O26" i="6"/>
  <c r="O22" i="5"/>
  <c r="G22" i="4" s="1"/>
  <c r="L22" i="5"/>
  <c r="M22" i="5"/>
  <c r="C22" i="4"/>
  <c r="G22" i="5" l="1"/>
  <c r="D22" i="4"/>
  <c r="N22" i="5"/>
  <c r="E22" i="4"/>
  <c r="H22" i="5"/>
  <c r="N26" i="6"/>
  <c r="D26" i="6" s="1"/>
  <c r="P26" i="6" l="1"/>
  <c r="Q26" i="6" s="1"/>
  <c r="E26" i="6"/>
  <c r="AV26" i="6"/>
  <c r="AW26" i="6" s="1"/>
  <c r="AX26" i="6" s="1"/>
  <c r="AQ27" i="6" s="1"/>
  <c r="BT26" i="6"/>
  <c r="BU26" i="6" s="1"/>
  <c r="BV26" i="6" s="1"/>
  <c r="BO27" i="6" s="1"/>
  <c r="BD26" i="6"/>
  <c r="BE26" i="6" s="1"/>
  <c r="BF26" i="6" s="1"/>
  <c r="AY27" i="6" s="1"/>
  <c r="BL26" i="6"/>
  <c r="BM26" i="6" s="1"/>
  <c r="BN26" i="6" s="1"/>
  <c r="BG27" i="6" s="1"/>
  <c r="X26" i="6"/>
  <c r="Y26" i="6" s="1"/>
  <c r="Z26" i="6" s="1"/>
  <c r="S27" i="6" s="1"/>
  <c r="AN26" i="6"/>
  <c r="AO26" i="6" s="1"/>
  <c r="AP26" i="6" s="1"/>
  <c r="AI27" i="6" s="1"/>
  <c r="AF26" i="6"/>
  <c r="AG26" i="6" s="1"/>
  <c r="AH26" i="6" s="1"/>
  <c r="AA27" i="6" s="1"/>
  <c r="CB26" i="6"/>
  <c r="CC26" i="6" s="1"/>
  <c r="CD26" i="6" s="1"/>
  <c r="BW27" i="6" s="1"/>
  <c r="CJ26" i="6"/>
  <c r="CK26" i="6" s="1"/>
  <c r="CL26" i="6" s="1"/>
  <c r="CE27" i="6" s="1"/>
  <c r="D22" i="5"/>
  <c r="P22" i="5" s="1"/>
  <c r="H22" i="4" s="1"/>
  <c r="F22" i="4"/>
  <c r="BY27" i="6" l="1"/>
  <c r="CA27" i="6"/>
  <c r="BX27" i="6"/>
  <c r="BZ27" i="6" s="1"/>
  <c r="AC27" i="6"/>
  <c r="AB27" i="6"/>
  <c r="AE27" i="6"/>
  <c r="T27" i="6"/>
  <c r="W27" i="6"/>
  <c r="U27" i="6"/>
  <c r="BH27" i="6"/>
  <c r="BI27" i="6"/>
  <c r="BK27" i="6"/>
  <c r="CI27" i="6"/>
  <c r="CF27" i="6"/>
  <c r="CG27" i="6"/>
  <c r="BC27" i="6"/>
  <c r="BA27" i="6"/>
  <c r="AZ27" i="6"/>
  <c r="AK27" i="6"/>
  <c r="AJ27" i="6"/>
  <c r="AM27" i="6"/>
  <c r="BS27" i="6"/>
  <c r="BQ27" i="6"/>
  <c r="BP27" i="6"/>
  <c r="AU27" i="6"/>
  <c r="AR27" i="6"/>
  <c r="AS27" i="6"/>
  <c r="E22" i="5"/>
  <c r="AF22" i="5"/>
  <c r="AG22" i="5" s="1"/>
  <c r="AH22" i="5" s="1"/>
  <c r="AA23" i="5" s="1"/>
  <c r="BD22" i="5"/>
  <c r="BE22" i="5" s="1"/>
  <c r="BF22" i="5" s="1"/>
  <c r="AY23" i="5" s="1"/>
  <c r="BL22" i="5"/>
  <c r="BM22" i="5" s="1"/>
  <c r="BN22" i="5" s="1"/>
  <c r="BG23" i="5" s="1"/>
  <c r="CJ22" i="5"/>
  <c r="CK22" i="5" s="1"/>
  <c r="CL22" i="5" s="1"/>
  <c r="CE23" i="5" s="1"/>
  <c r="X22" i="5"/>
  <c r="Y22" i="5" s="1"/>
  <c r="Z22" i="5" s="1"/>
  <c r="S23" i="5" s="1"/>
  <c r="AN22" i="5"/>
  <c r="AO22" i="5" s="1"/>
  <c r="AP22" i="5" s="1"/>
  <c r="AI23" i="5" s="1"/>
  <c r="AV22" i="5"/>
  <c r="AW22" i="5" s="1"/>
  <c r="AX22" i="5" s="1"/>
  <c r="AQ23" i="5" s="1"/>
  <c r="CB22" i="5"/>
  <c r="CC22" i="5" s="1"/>
  <c r="CD22" i="5" s="1"/>
  <c r="BW23" i="5" s="1"/>
  <c r="BT22" i="5"/>
  <c r="BU22" i="5" s="1"/>
  <c r="BV22" i="5" s="1"/>
  <c r="BO23" i="5" s="1"/>
  <c r="Q22" i="5"/>
  <c r="F26" i="6"/>
  <c r="R26" i="6"/>
  <c r="AT27" i="6" l="1"/>
  <c r="AE23" i="5"/>
  <c r="AC23" i="5"/>
  <c r="AB23" i="5"/>
  <c r="AJ23" i="5"/>
  <c r="AM23" i="5"/>
  <c r="AK23" i="5"/>
  <c r="CF23" i="5"/>
  <c r="CI23" i="5"/>
  <c r="CG23" i="5"/>
  <c r="BA23" i="5"/>
  <c r="BC23" i="5"/>
  <c r="AZ23" i="5"/>
  <c r="T23" i="5"/>
  <c r="W23" i="5"/>
  <c r="U23" i="5"/>
  <c r="BH23" i="5"/>
  <c r="BK23" i="5"/>
  <c r="BI23" i="5"/>
  <c r="BP23" i="5"/>
  <c r="BR23" i="5" s="1"/>
  <c r="BQ23" i="5"/>
  <c r="BS23" i="5"/>
  <c r="BR27" i="6"/>
  <c r="CA23" i="5"/>
  <c r="BY23" i="5"/>
  <c r="BX23" i="5"/>
  <c r="BZ23" i="5" s="1"/>
  <c r="BB27" i="6"/>
  <c r="V27" i="6"/>
  <c r="CH27" i="6"/>
  <c r="AL27" i="6"/>
  <c r="AD27" i="6"/>
  <c r="I22" i="4"/>
  <c r="F22" i="5"/>
  <c r="R22" i="5"/>
  <c r="BJ27" i="6"/>
  <c r="K27" i="6"/>
  <c r="I26" i="6"/>
  <c r="J26" i="6" s="1"/>
  <c r="AS23" i="5"/>
  <c r="AR23" i="5"/>
  <c r="AU23" i="5"/>
  <c r="BB23" i="5" l="1"/>
  <c r="AD23" i="5"/>
  <c r="AL23" i="5"/>
  <c r="AT23" i="5"/>
  <c r="CH23" i="5"/>
  <c r="V23" i="5"/>
  <c r="BJ23" i="5"/>
  <c r="M27" i="6"/>
  <c r="H27" i="6" s="1"/>
  <c r="L27" i="6"/>
  <c r="G27" i="6" s="1"/>
  <c r="O27" i="6"/>
  <c r="K23" i="5"/>
  <c r="I22" i="5"/>
  <c r="J22" i="5" s="1"/>
  <c r="J22" i="4"/>
  <c r="L23" i="5" l="1"/>
  <c r="O23" i="5"/>
  <c r="G23" i="4" s="1"/>
  <c r="C23" i="4"/>
  <c r="M23" i="5"/>
  <c r="N27" i="6"/>
  <c r="H23" i="5" l="1"/>
  <c r="E23" i="4"/>
  <c r="N23" i="5"/>
  <c r="D27" i="6"/>
  <c r="P27" i="6" s="1"/>
  <c r="D23" i="4"/>
  <c r="G23" i="5"/>
  <c r="E27" i="6" l="1"/>
  <c r="AV27" i="6"/>
  <c r="AW27" i="6" s="1"/>
  <c r="AX27" i="6" s="1"/>
  <c r="AQ28" i="6" s="1"/>
  <c r="BL27" i="6"/>
  <c r="BM27" i="6" s="1"/>
  <c r="BN27" i="6" s="1"/>
  <c r="BG28" i="6" s="1"/>
  <c r="CB27" i="6"/>
  <c r="CC27" i="6" s="1"/>
  <c r="CD27" i="6" s="1"/>
  <c r="BW28" i="6" s="1"/>
  <c r="BD27" i="6"/>
  <c r="BE27" i="6" s="1"/>
  <c r="BF27" i="6" s="1"/>
  <c r="AY28" i="6" s="1"/>
  <c r="AN27" i="6"/>
  <c r="AO27" i="6" s="1"/>
  <c r="AP27" i="6" s="1"/>
  <c r="AI28" i="6" s="1"/>
  <c r="CJ27" i="6"/>
  <c r="CK27" i="6" s="1"/>
  <c r="CL27" i="6" s="1"/>
  <c r="CE28" i="6" s="1"/>
  <c r="X27" i="6"/>
  <c r="Y27" i="6" s="1"/>
  <c r="Z27" i="6" s="1"/>
  <c r="S28" i="6" s="1"/>
  <c r="Q27" i="6"/>
  <c r="BT27" i="6"/>
  <c r="BU27" i="6" s="1"/>
  <c r="BV27" i="6" s="1"/>
  <c r="BO28" i="6" s="1"/>
  <c r="AF27" i="6"/>
  <c r="AG27" i="6" s="1"/>
  <c r="AH27" i="6" s="1"/>
  <c r="AA28" i="6" s="1"/>
  <c r="D23" i="5"/>
  <c r="P23" i="5" s="1"/>
  <c r="H23" i="4" s="1"/>
  <c r="F23" i="4"/>
  <c r="AC28" i="6" l="1"/>
  <c r="AE28" i="6"/>
  <c r="AB28" i="6"/>
  <c r="U28" i="6"/>
  <c r="T28" i="6"/>
  <c r="W28" i="6"/>
  <c r="CF28" i="6"/>
  <c r="CG28" i="6"/>
  <c r="CI28" i="6"/>
  <c r="AK28" i="6"/>
  <c r="AJ28" i="6"/>
  <c r="AL28" i="6" s="1"/>
  <c r="AM28" i="6"/>
  <c r="BA28" i="6"/>
  <c r="BC28" i="6"/>
  <c r="AZ28" i="6"/>
  <c r="BB28" i="6" s="1"/>
  <c r="BS28" i="6"/>
  <c r="BQ28" i="6"/>
  <c r="BP28" i="6"/>
  <c r="BY28" i="6"/>
  <c r="BX28" i="6"/>
  <c r="CA28" i="6"/>
  <c r="AU28" i="6"/>
  <c r="AR28" i="6"/>
  <c r="AS28" i="6"/>
  <c r="F27" i="6"/>
  <c r="R27" i="6"/>
  <c r="BH28" i="6"/>
  <c r="BI28" i="6"/>
  <c r="BK28" i="6"/>
  <c r="E23" i="5"/>
  <c r="BD23" i="5"/>
  <c r="BE23" i="5" s="1"/>
  <c r="BF23" i="5" s="1"/>
  <c r="AY24" i="5" s="1"/>
  <c r="AN23" i="5"/>
  <c r="AO23" i="5" s="1"/>
  <c r="AP23" i="5" s="1"/>
  <c r="AI24" i="5" s="1"/>
  <c r="CJ23" i="5"/>
  <c r="CK23" i="5" s="1"/>
  <c r="CL23" i="5" s="1"/>
  <c r="CE24" i="5" s="1"/>
  <c r="BT23" i="5"/>
  <c r="BU23" i="5" s="1"/>
  <c r="BV23" i="5" s="1"/>
  <c r="BO24" i="5" s="1"/>
  <c r="CB23" i="5"/>
  <c r="CC23" i="5" s="1"/>
  <c r="CD23" i="5" s="1"/>
  <c r="BW24" i="5" s="1"/>
  <c r="AV23" i="5"/>
  <c r="AW23" i="5" s="1"/>
  <c r="AX23" i="5" s="1"/>
  <c r="AQ24" i="5" s="1"/>
  <c r="AF23" i="5"/>
  <c r="AG23" i="5" s="1"/>
  <c r="AH23" i="5" s="1"/>
  <c r="AA24" i="5" s="1"/>
  <c r="BL23" i="5"/>
  <c r="BM23" i="5" s="1"/>
  <c r="BN23" i="5" s="1"/>
  <c r="BG24" i="5" s="1"/>
  <c r="X23" i="5"/>
  <c r="Y23" i="5" s="1"/>
  <c r="Z23" i="5" s="1"/>
  <c r="S24" i="5" s="1"/>
  <c r="Q23" i="5"/>
  <c r="BZ28" i="6" l="1"/>
  <c r="V28" i="6"/>
  <c r="AT28" i="6"/>
  <c r="BJ28" i="6"/>
  <c r="AM24" i="5"/>
  <c r="AJ24" i="5"/>
  <c r="AK24" i="5"/>
  <c r="BQ24" i="5"/>
  <c r="BP24" i="5"/>
  <c r="BS24" i="5"/>
  <c r="BI24" i="5"/>
  <c r="BH24" i="5"/>
  <c r="BK24" i="5"/>
  <c r="CA24" i="5"/>
  <c r="BX24" i="5"/>
  <c r="BY24" i="5"/>
  <c r="CI24" i="5"/>
  <c r="CG24" i="5"/>
  <c r="CF24" i="5"/>
  <c r="CH24" i="5" s="1"/>
  <c r="AS24" i="5"/>
  <c r="AR24" i="5"/>
  <c r="AU24" i="5"/>
  <c r="CH28" i="6"/>
  <c r="BC24" i="5"/>
  <c r="BA24" i="5"/>
  <c r="AZ24" i="5"/>
  <c r="AE24" i="5"/>
  <c r="AB24" i="5"/>
  <c r="AC24" i="5"/>
  <c r="W24" i="5"/>
  <c r="U24" i="5"/>
  <c r="T24" i="5"/>
  <c r="I23" i="4"/>
  <c r="F23" i="5"/>
  <c r="R23" i="5"/>
  <c r="BR28" i="6"/>
  <c r="AD28" i="6"/>
  <c r="I27" i="6"/>
  <c r="J27" i="6" s="1"/>
  <c r="K28" i="6"/>
  <c r="BB24" i="5" l="1"/>
  <c r="AT24" i="5"/>
  <c r="BR24" i="5"/>
  <c r="AD24" i="5"/>
  <c r="J23" i="4"/>
  <c r="I23" i="5"/>
  <c r="J23" i="5" s="1"/>
  <c r="K24" i="5"/>
  <c r="BZ24" i="5"/>
  <c r="AL24" i="5"/>
  <c r="V24" i="5"/>
  <c r="BJ24" i="5"/>
  <c r="L28" i="6"/>
  <c r="G28" i="6" s="1"/>
  <c r="M28" i="6"/>
  <c r="H28" i="6" s="1"/>
  <c r="O28" i="6"/>
  <c r="N28" i="6" l="1"/>
  <c r="D28" i="6" s="1"/>
  <c r="C24" i="4"/>
  <c r="O24" i="5"/>
  <c r="G24" i="4" s="1"/>
  <c r="L24" i="5"/>
  <c r="M24" i="5"/>
  <c r="P28" i="6"/>
  <c r="N24" i="5" l="1"/>
  <c r="D24" i="5" s="1"/>
  <c r="P24" i="5" s="1"/>
  <c r="H24" i="4" s="1"/>
  <c r="Q28" i="6"/>
  <c r="F24" i="4"/>
  <c r="R28" i="6"/>
  <c r="E24" i="4"/>
  <c r="H24" i="5"/>
  <c r="G24" i="5"/>
  <c r="D24" i="4"/>
  <c r="E28" i="6"/>
  <c r="AV28" i="6"/>
  <c r="AW28" i="6" s="1"/>
  <c r="AX28" i="6" s="1"/>
  <c r="AQ29" i="6" s="1"/>
  <c r="AF28" i="6"/>
  <c r="AG28" i="6" s="1"/>
  <c r="AH28" i="6" s="1"/>
  <c r="AA29" i="6" s="1"/>
  <c r="AN28" i="6"/>
  <c r="AO28" i="6" s="1"/>
  <c r="AP28" i="6" s="1"/>
  <c r="AI29" i="6" s="1"/>
  <c r="X28" i="6"/>
  <c r="Y28" i="6" s="1"/>
  <c r="Z28" i="6" s="1"/>
  <c r="S29" i="6" s="1"/>
  <c r="CJ28" i="6"/>
  <c r="CK28" i="6" s="1"/>
  <c r="CL28" i="6" s="1"/>
  <c r="CE29" i="6" s="1"/>
  <c r="CB28" i="6"/>
  <c r="CC28" i="6" s="1"/>
  <c r="CD28" i="6" s="1"/>
  <c r="BW29" i="6" s="1"/>
  <c r="BL28" i="6"/>
  <c r="BM28" i="6" s="1"/>
  <c r="BN28" i="6" s="1"/>
  <c r="BG29" i="6" s="1"/>
  <c r="BT28" i="6"/>
  <c r="BU28" i="6" s="1"/>
  <c r="BV28" i="6" s="1"/>
  <c r="BO29" i="6" s="1"/>
  <c r="BD28" i="6"/>
  <c r="BE28" i="6" s="1"/>
  <c r="BF28" i="6" s="1"/>
  <c r="AY29" i="6" s="1"/>
  <c r="CG29" i="6" l="1"/>
  <c r="CF29" i="6"/>
  <c r="CI29" i="6"/>
  <c r="AJ29" i="6"/>
  <c r="AM29" i="6"/>
  <c r="AK29" i="6"/>
  <c r="AL29" i="6" s="1"/>
  <c r="AE29" i="6"/>
  <c r="AB29" i="6"/>
  <c r="AC29" i="6"/>
  <c r="AS29" i="6"/>
  <c r="AU29" i="6"/>
  <c r="AR29" i="6"/>
  <c r="AT29" i="6" s="1"/>
  <c r="BC29" i="6"/>
  <c r="BA29" i="6"/>
  <c r="AZ29" i="6"/>
  <c r="J28" i="6"/>
  <c r="W29" i="6"/>
  <c r="T29" i="6"/>
  <c r="U29" i="6"/>
  <c r="BS29" i="6"/>
  <c r="BP29" i="6"/>
  <c r="BQ29" i="6"/>
  <c r="I28" i="6"/>
  <c r="K29" i="6"/>
  <c r="F28" i="6"/>
  <c r="E24" i="5"/>
  <c r="BT24" i="5"/>
  <c r="BU24" i="5" s="1"/>
  <c r="BV24" i="5" s="1"/>
  <c r="BO25" i="5" s="1"/>
  <c r="CJ24" i="5"/>
  <c r="CK24" i="5" s="1"/>
  <c r="CL24" i="5" s="1"/>
  <c r="CE25" i="5" s="1"/>
  <c r="AV24" i="5"/>
  <c r="AW24" i="5" s="1"/>
  <c r="AX24" i="5" s="1"/>
  <c r="AQ25" i="5" s="1"/>
  <c r="BD24" i="5"/>
  <c r="BE24" i="5" s="1"/>
  <c r="BF24" i="5" s="1"/>
  <c r="AY25" i="5" s="1"/>
  <c r="AF24" i="5"/>
  <c r="AG24" i="5" s="1"/>
  <c r="AH24" i="5" s="1"/>
  <c r="AA25" i="5" s="1"/>
  <c r="BL24" i="5"/>
  <c r="BM24" i="5" s="1"/>
  <c r="BN24" i="5" s="1"/>
  <c r="BG25" i="5" s="1"/>
  <c r="CB24" i="5"/>
  <c r="CC24" i="5" s="1"/>
  <c r="CD24" i="5" s="1"/>
  <c r="BW25" i="5" s="1"/>
  <c r="Q24" i="5"/>
  <c r="X24" i="5"/>
  <c r="Y24" i="5" s="1"/>
  <c r="Z24" i="5" s="1"/>
  <c r="S25" i="5" s="1"/>
  <c r="AN24" i="5"/>
  <c r="AO24" i="5" s="1"/>
  <c r="AP24" i="5" s="1"/>
  <c r="AI25" i="5" s="1"/>
  <c r="BH29" i="6"/>
  <c r="BK29" i="6"/>
  <c r="BI29" i="6"/>
  <c r="CA29" i="6"/>
  <c r="BY29" i="6"/>
  <c r="BX29" i="6"/>
  <c r="BJ29" i="6" l="1"/>
  <c r="AD29" i="6"/>
  <c r="BA25" i="5"/>
  <c r="BC25" i="5"/>
  <c r="AZ25" i="5"/>
  <c r="U25" i="5"/>
  <c r="W25" i="5"/>
  <c r="T25" i="5"/>
  <c r="CF25" i="5"/>
  <c r="CG25" i="5"/>
  <c r="CI25" i="5"/>
  <c r="AE25" i="5"/>
  <c r="AB25" i="5"/>
  <c r="AC25" i="5"/>
  <c r="AR25" i="5"/>
  <c r="AS25" i="5"/>
  <c r="AU25" i="5"/>
  <c r="AM25" i="5"/>
  <c r="AJ25" i="5"/>
  <c r="AK25" i="5"/>
  <c r="BI25" i="5"/>
  <c r="BH25" i="5"/>
  <c r="BK25" i="5"/>
  <c r="BS25" i="5"/>
  <c r="BP25" i="5"/>
  <c r="BQ25" i="5"/>
  <c r="BR29" i="6"/>
  <c r="BY25" i="5"/>
  <c r="BX25" i="5"/>
  <c r="CA25" i="5"/>
  <c r="BB29" i="6"/>
  <c r="F24" i="5"/>
  <c r="I24" i="4"/>
  <c r="R24" i="5"/>
  <c r="V29" i="6"/>
  <c r="CH29" i="6"/>
  <c r="O29" i="6"/>
  <c r="L29" i="6"/>
  <c r="G29" i="6" s="1"/>
  <c r="M29" i="6"/>
  <c r="H29" i="6" s="1"/>
  <c r="BZ29" i="6"/>
  <c r="N29" i="6" l="1"/>
  <c r="AD25" i="5"/>
  <c r="BR25" i="5"/>
  <c r="AL25" i="5"/>
  <c r="AT25" i="5"/>
  <c r="D29" i="6"/>
  <c r="BD29" i="6" s="1"/>
  <c r="BB25" i="5"/>
  <c r="V25" i="5"/>
  <c r="K25" i="5"/>
  <c r="I24" i="5"/>
  <c r="J24" i="5" s="1"/>
  <c r="J24" i="4"/>
  <c r="CH25" i="5"/>
  <c r="BZ25" i="5"/>
  <c r="BJ25" i="5"/>
  <c r="BT29" i="6" l="1"/>
  <c r="P29" i="6"/>
  <c r="Q29" i="6" s="1"/>
  <c r="M25" i="5"/>
  <c r="L25" i="5"/>
  <c r="O25" i="5"/>
  <c r="G25" i="4" s="1"/>
  <c r="C25" i="4"/>
  <c r="E29" i="6"/>
  <c r="BU29" i="6"/>
  <c r="BV29" i="6" s="1"/>
  <c r="BO30" i="6" s="1"/>
  <c r="AF29" i="6"/>
  <c r="AG29" i="6" s="1"/>
  <c r="AH29" i="6" s="1"/>
  <c r="AA30" i="6" s="1"/>
  <c r="BL29" i="6"/>
  <c r="BM29" i="6" s="1"/>
  <c r="BN29" i="6" s="1"/>
  <c r="BG30" i="6" s="1"/>
  <c r="CB29" i="6"/>
  <c r="CC29" i="6" s="1"/>
  <c r="CD29" i="6" s="1"/>
  <c r="BW30" i="6" s="1"/>
  <c r="X29" i="6"/>
  <c r="Y29" i="6" s="1"/>
  <c r="Z29" i="6" s="1"/>
  <c r="S30" i="6" s="1"/>
  <c r="AV29" i="6"/>
  <c r="AW29" i="6" s="1"/>
  <c r="AX29" i="6" s="1"/>
  <c r="AQ30" i="6" s="1"/>
  <c r="AN29" i="6"/>
  <c r="AO29" i="6" s="1"/>
  <c r="AP29" i="6" s="1"/>
  <c r="AI30" i="6" s="1"/>
  <c r="BE29" i="6"/>
  <c r="BF29" i="6" s="1"/>
  <c r="AY30" i="6" s="1"/>
  <c r="CJ29" i="6"/>
  <c r="CK29" i="6" s="1"/>
  <c r="CL29" i="6" s="1"/>
  <c r="CE30" i="6" s="1"/>
  <c r="N25" i="5" l="1"/>
  <c r="AM30" i="6"/>
  <c r="AJ30" i="6"/>
  <c r="AK30" i="6"/>
  <c r="AE30" i="6"/>
  <c r="AB30" i="6"/>
  <c r="AC30" i="6"/>
  <c r="F25" i="4"/>
  <c r="D25" i="5"/>
  <c r="P25" i="5" s="1"/>
  <c r="H25" i="4" s="1"/>
  <c r="CI30" i="6"/>
  <c r="CF30" i="6"/>
  <c r="CG30" i="6"/>
  <c r="BK30" i="6"/>
  <c r="BI30" i="6"/>
  <c r="BH30" i="6"/>
  <c r="F29" i="6"/>
  <c r="R29" i="6"/>
  <c r="BY30" i="6"/>
  <c r="BX30" i="6"/>
  <c r="CA30" i="6"/>
  <c r="E25" i="4"/>
  <c r="H25" i="5"/>
  <c r="BS30" i="6"/>
  <c r="BQ30" i="6"/>
  <c r="BP30" i="6"/>
  <c r="U30" i="6"/>
  <c r="W30" i="6"/>
  <c r="T30" i="6"/>
  <c r="V30" i="6" s="1"/>
  <c r="BC30" i="6"/>
  <c r="AZ30" i="6"/>
  <c r="BA30" i="6"/>
  <c r="AU30" i="6"/>
  <c r="AR30" i="6"/>
  <c r="AS30" i="6"/>
  <c r="D25" i="4"/>
  <c r="G25" i="5"/>
  <c r="BB30" i="6" l="1"/>
  <c r="AT30" i="6"/>
  <c r="K30" i="6"/>
  <c r="I29" i="6"/>
  <c r="J29" i="6" s="1"/>
  <c r="BR30" i="6"/>
  <c r="BJ30" i="6"/>
  <c r="AL30" i="6"/>
  <c r="AD30" i="6"/>
  <c r="CH30" i="6"/>
  <c r="BZ30" i="6"/>
  <c r="E25" i="5"/>
  <c r="BT25" i="5"/>
  <c r="BU25" i="5" s="1"/>
  <c r="BV25" i="5" s="1"/>
  <c r="BO26" i="5" s="1"/>
  <c r="BE25" i="5"/>
  <c r="BF25" i="5" s="1"/>
  <c r="AY26" i="5" s="1"/>
  <c r="X25" i="5"/>
  <c r="Y25" i="5" s="1"/>
  <c r="Z25" i="5" s="1"/>
  <c r="S26" i="5" s="1"/>
  <c r="AN25" i="5"/>
  <c r="AO25" i="5" s="1"/>
  <c r="AP25" i="5" s="1"/>
  <c r="AI26" i="5" s="1"/>
  <c r="CC25" i="5"/>
  <c r="CD25" i="5" s="1"/>
  <c r="BW26" i="5" s="1"/>
  <c r="AF25" i="5"/>
  <c r="AG25" i="5" s="1"/>
  <c r="AH25" i="5" s="1"/>
  <c r="AA26" i="5" s="1"/>
  <c r="AV25" i="5"/>
  <c r="AW25" i="5" s="1"/>
  <c r="AX25" i="5" s="1"/>
  <c r="AQ26" i="5" s="1"/>
  <c r="BL25" i="5"/>
  <c r="BM25" i="5" s="1"/>
  <c r="BN25" i="5" s="1"/>
  <c r="BG26" i="5" s="1"/>
  <c r="CJ25" i="5"/>
  <c r="CK25" i="5" s="1"/>
  <c r="CL25" i="5" s="1"/>
  <c r="CE26" i="5" s="1"/>
  <c r="Q25" i="5"/>
  <c r="CB25" i="5"/>
  <c r="BD25" i="5"/>
  <c r="AJ26" i="5" l="1"/>
  <c r="AM26" i="5"/>
  <c r="AK26" i="5"/>
  <c r="AL26" i="5" s="1"/>
  <c r="U26" i="5"/>
  <c r="W26" i="5"/>
  <c r="T26" i="5"/>
  <c r="V26" i="5" s="1"/>
  <c r="AC26" i="5"/>
  <c r="AE26" i="5"/>
  <c r="AB26" i="5"/>
  <c r="CF26" i="5"/>
  <c r="CI26" i="5"/>
  <c r="CG26" i="5"/>
  <c r="BQ26" i="5"/>
  <c r="BS26" i="5"/>
  <c r="BP26" i="5"/>
  <c r="BR26" i="5" s="1"/>
  <c r="BA26" i="5"/>
  <c r="AZ26" i="5"/>
  <c r="BC26" i="5"/>
  <c r="M30" i="6"/>
  <c r="H30" i="6" s="1"/>
  <c r="L30" i="6"/>
  <c r="G30" i="6" s="1"/>
  <c r="O30" i="6"/>
  <c r="I25" i="4"/>
  <c r="F25" i="5"/>
  <c r="R25" i="5"/>
  <c r="CA26" i="5"/>
  <c r="BX26" i="5"/>
  <c r="BY26" i="5"/>
  <c r="BK26" i="5"/>
  <c r="BI26" i="5"/>
  <c r="BH26" i="5"/>
  <c r="AR26" i="5"/>
  <c r="AU26" i="5"/>
  <c r="AS26" i="5"/>
  <c r="AT26" i="5" s="1"/>
  <c r="CH26" i="5" l="1"/>
  <c r="N30" i="6"/>
  <c r="D30" i="6" s="1"/>
  <c r="CB30" i="6" s="1"/>
  <c r="AD26" i="5"/>
  <c r="BZ26" i="5"/>
  <c r="BB26" i="5"/>
  <c r="K26" i="5"/>
  <c r="I25" i="5"/>
  <c r="J25" i="5" s="1"/>
  <c r="J25" i="4"/>
  <c r="E30" i="6"/>
  <c r="BD30" i="6"/>
  <c r="BE30" i="6" s="1"/>
  <c r="BF30" i="6" s="1"/>
  <c r="AY31" i="6" s="1"/>
  <c r="CJ30" i="6"/>
  <c r="CK30" i="6" s="1"/>
  <c r="CL30" i="6" s="1"/>
  <c r="CE31" i="6" s="1"/>
  <c r="AV30" i="6"/>
  <c r="AW30" i="6" s="1"/>
  <c r="AX30" i="6" s="1"/>
  <c r="AQ31" i="6" s="1"/>
  <c r="CC30" i="6"/>
  <c r="CD30" i="6" s="1"/>
  <c r="BW31" i="6" s="1"/>
  <c r="BL30" i="6"/>
  <c r="BM30" i="6" s="1"/>
  <c r="BN30" i="6" s="1"/>
  <c r="BG31" i="6" s="1"/>
  <c r="X30" i="6"/>
  <c r="Y30" i="6" s="1"/>
  <c r="Z30" i="6" s="1"/>
  <c r="S31" i="6" s="1"/>
  <c r="AN30" i="6"/>
  <c r="AO30" i="6" s="1"/>
  <c r="AP30" i="6" s="1"/>
  <c r="AI31" i="6" s="1"/>
  <c r="BJ26" i="5"/>
  <c r="AF30" i="6" l="1"/>
  <c r="AG30" i="6" s="1"/>
  <c r="AH30" i="6" s="1"/>
  <c r="AA31" i="6" s="1"/>
  <c r="P30" i="6"/>
  <c r="Q30" i="6" s="1"/>
  <c r="BT30" i="6"/>
  <c r="BU30" i="6" s="1"/>
  <c r="BV30" i="6" s="1"/>
  <c r="BO31" i="6" s="1"/>
  <c r="BP31" i="6" s="1"/>
  <c r="AM31" i="6"/>
  <c r="AK31" i="6"/>
  <c r="AJ31" i="6"/>
  <c r="T31" i="6"/>
  <c r="U31" i="6"/>
  <c r="W31" i="6"/>
  <c r="BK31" i="6"/>
  <c r="BI31" i="6"/>
  <c r="BH31" i="6"/>
  <c r="AC31" i="6"/>
  <c r="AB31" i="6"/>
  <c r="AE31" i="6"/>
  <c r="AU31" i="6"/>
  <c r="AS31" i="6"/>
  <c r="AR31" i="6"/>
  <c r="BC31" i="6"/>
  <c r="AZ31" i="6"/>
  <c r="BA31" i="6"/>
  <c r="CI31" i="6"/>
  <c r="CG31" i="6"/>
  <c r="CF31" i="6"/>
  <c r="M26" i="5"/>
  <c r="L26" i="5"/>
  <c r="C26" i="4"/>
  <c r="O26" i="5"/>
  <c r="G26" i="4" s="1"/>
  <c r="BQ31" i="6"/>
  <c r="F30" i="6"/>
  <c r="R30" i="6"/>
  <c r="BY31" i="6"/>
  <c r="BX31" i="6"/>
  <c r="CA31" i="6"/>
  <c r="BZ31" i="6" l="1"/>
  <c r="AD31" i="6"/>
  <c r="BS31" i="6"/>
  <c r="N26" i="5"/>
  <c r="AL31" i="6"/>
  <c r="AT31" i="6"/>
  <c r="BJ31" i="6"/>
  <c r="V31" i="6"/>
  <c r="BB31" i="6"/>
  <c r="D26" i="4"/>
  <c r="G26" i="5"/>
  <c r="D26" i="5"/>
  <c r="F26" i="4"/>
  <c r="E26" i="4"/>
  <c r="H26" i="5"/>
  <c r="CH31" i="6"/>
  <c r="BR31" i="6"/>
  <c r="K31" i="6"/>
  <c r="I30" i="6"/>
  <c r="J30" i="6" s="1"/>
  <c r="E26" i="5" l="1"/>
  <c r="AN26" i="5"/>
  <c r="CJ26" i="5"/>
  <c r="CK26" i="5" s="1"/>
  <c r="CL26" i="5" s="1"/>
  <c r="CE27" i="5" s="1"/>
  <c r="AV26" i="5"/>
  <c r="AW26" i="5" s="1"/>
  <c r="AX26" i="5" s="1"/>
  <c r="AQ27" i="5" s="1"/>
  <c r="X26" i="5"/>
  <c r="Y26" i="5" s="1"/>
  <c r="Z26" i="5" s="1"/>
  <c r="S27" i="5" s="1"/>
  <c r="AF26" i="5"/>
  <c r="AG26" i="5" s="1"/>
  <c r="AH26" i="5" s="1"/>
  <c r="AA27" i="5" s="1"/>
  <c r="BD26" i="5"/>
  <c r="BE26" i="5" s="1"/>
  <c r="BF26" i="5" s="1"/>
  <c r="AY27" i="5" s="1"/>
  <c r="CB26" i="5"/>
  <c r="CC26" i="5" s="1"/>
  <c r="CD26" i="5" s="1"/>
  <c r="BW27" i="5" s="1"/>
  <c r="AO26" i="5"/>
  <c r="AP26" i="5" s="1"/>
  <c r="AI27" i="5" s="1"/>
  <c r="BT26" i="5"/>
  <c r="BU26" i="5" s="1"/>
  <c r="BV26" i="5" s="1"/>
  <c r="BO27" i="5" s="1"/>
  <c r="BL26" i="5"/>
  <c r="BM26" i="5" s="1"/>
  <c r="BN26" i="5" s="1"/>
  <c r="BG27" i="5" s="1"/>
  <c r="P26" i="5"/>
  <c r="H26" i="4" s="1"/>
  <c r="M31" i="6"/>
  <c r="H31" i="6" s="1"/>
  <c r="L31" i="6"/>
  <c r="G31" i="6" s="1"/>
  <c r="O31" i="6"/>
  <c r="BK27" i="5" l="1"/>
  <c r="BI27" i="5"/>
  <c r="BH27" i="5"/>
  <c r="CA27" i="5"/>
  <c r="BX27" i="5"/>
  <c r="BY27" i="5"/>
  <c r="BA27" i="5"/>
  <c r="AZ27" i="5"/>
  <c r="BC27" i="5"/>
  <c r="U27" i="5"/>
  <c r="T27" i="5"/>
  <c r="W27" i="5"/>
  <c r="BS27" i="5"/>
  <c r="BQ27" i="5"/>
  <c r="BP27" i="5"/>
  <c r="BR27" i="5" s="1"/>
  <c r="AR27" i="5"/>
  <c r="AU27" i="5"/>
  <c r="AS27" i="5"/>
  <c r="AT27" i="5" s="1"/>
  <c r="AB27" i="5"/>
  <c r="AC27" i="5"/>
  <c r="AE27" i="5"/>
  <c r="CI27" i="5"/>
  <c r="CF27" i="5"/>
  <c r="CG27" i="5"/>
  <c r="AK27" i="5"/>
  <c r="AM27" i="5"/>
  <c r="AJ27" i="5"/>
  <c r="N31" i="6"/>
  <c r="D31" i="6" s="1"/>
  <c r="Q26" i="5"/>
  <c r="V27" i="5" l="1"/>
  <c r="BB27" i="5"/>
  <c r="AD27" i="5"/>
  <c r="AL27" i="5"/>
  <c r="BZ27" i="5"/>
  <c r="CH27" i="5"/>
  <c r="P31" i="6"/>
  <c r="Q31" i="6" s="1"/>
  <c r="E31" i="6"/>
  <c r="AF31" i="6"/>
  <c r="AG31" i="6" s="1"/>
  <c r="AH31" i="6" s="1"/>
  <c r="AA32" i="6" s="1"/>
  <c r="CB31" i="6"/>
  <c r="CC31" i="6" s="1"/>
  <c r="CD31" i="6" s="1"/>
  <c r="BW32" i="6" s="1"/>
  <c r="AV31" i="6"/>
  <c r="AW31" i="6" s="1"/>
  <c r="AX31" i="6" s="1"/>
  <c r="AQ32" i="6" s="1"/>
  <c r="BL31" i="6"/>
  <c r="BM31" i="6" s="1"/>
  <c r="BN31" i="6" s="1"/>
  <c r="BG32" i="6" s="1"/>
  <c r="BD31" i="6"/>
  <c r="BE31" i="6" s="1"/>
  <c r="BF31" i="6" s="1"/>
  <c r="AY32" i="6" s="1"/>
  <c r="AN31" i="6"/>
  <c r="AO31" i="6" s="1"/>
  <c r="AP31" i="6" s="1"/>
  <c r="AI32" i="6" s="1"/>
  <c r="X31" i="6"/>
  <c r="Y31" i="6" s="1"/>
  <c r="Z31" i="6" s="1"/>
  <c r="S32" i="6" s="1"/>
  <c r="CJ31" i="6"/>
  <c r="CK31" i="6" s="1"/>
  <c r="CL31" i="6" s="1"/>
  <c r="CE32" i="6" s="1"/>
  <c r="BT31" i="6"/>
  <c r="BU31" i="6" s="1"/>
  <c r="BV31" i="6" s="1"/>
  <c r="BO32" i="6" s="1"/>
  <c r="BJ27" i="5"/>
  <c r="F26" i="5"/>
  <c r="I26" i="4"/>
  <c r="R26" i="5"/>
  <c r="BQ32" i="6" l="1"/>
  <c r="BS32" i="6"/>
  <c r="BP32" i="6"/>
  <c r="U32" i="6"/>
  <c r="T32" i="6"/>
  <c r="W32" i="6"/>
  <c r="AK32" i="6"/>
  <c r="AJ32" i="6"/>
  <c r="AM32" i="6"/>
  <c r="CI32" i="6"/>
  <c r="CG32" i="6"/>
  <c r="CF32" i="6"/>
  <c r="F31" i="6"/>
  <c r="R31" i="6"/>
  <c r="BC32" i="6"/>
  <c r="BA32" i="6"/>
  <c r="AZ32" i="6"/>
  <c r="BH32" i="6"/>
  <c r="BK32" i="6"/>
  <c r="BI32" i="6"/>
  <c r="BY32" i="6"/>
  <c r="BX32" i="6"/>
  <c r="CA32" i="6"/>
  <c r="AU32" i="6"/>
  <c r="AS32" i="6"/>
  <c r="AR32" i="6"/>
  <c r="AC32" i="6"/>
  <c r="AB32" i="6"/>
  <c r="AE32" i="6"/>
  <c r="J26" i="4"/>
  <c r="I26" i="5"/>
  <c r="J26" i="5" s="1"/>
  <c r="K27" i="5"/>
  <c r="V32" i="6" l="1"/>
  <c r="CH32" i="6"/>
  <c r="AD32" i="6"/>
  <c r="AL32" i="6"/>
  <c r="AT32" i="6"/>
  <c r="I31" i="6"/>
  <c r="J31" i="6" s="1"/>
  <c r="K32" i="6"/>
  <c r="BZ32" i="6"/>
  <c r="BR32" i="6"/>
  <c r="O27" i="5"/>
  <c r="G27" i="4" s="1"/>
  <c r="M27" i="5"/>
  <c r="L27" i="5"/>
  <c r="C27" i="4"/>
  <c r="BB32" i="6"/>
  <c r="BJ32" i="6"/>
  <c r="O32" i="6" l="1"/>
  <c r="L32" i="6"/>
  <c r="G32" i="6" s="1"/>
  <c r="M32" i="6"/>
  <c r="H32" i="6" s="1"/>
  <c r="D27" i="4"/>
  <c r="G27" i="5"/>
  <c r="E27" i="4"/>
  <c r="H27" i="5"/>
  <c r="N27" i="5"/>
  <c r="F27" i="4" l="1"/>
  <c r="D27" i="5"/>
  <c r="P27" i="5" s="1"/>
  <c r="H27" i="4" s="1"/>
  <c r="N32" i="6"/>
  <c r="D32" i="6" s="1"/>
  <c r="E32" i="6" l="1"/>
  <c r="AF32" i="6"/>
  <c r="AG32" i="6" s="1"/>
  <c r="AH32" i="6" s="1"/>
  <c r="AA33" i="6" s="1"/>
  <c r="X32" i="6"/>
  <c r="Y32" i="6" s="1"/>
  <c r="Z32" i="6" s="1"/>
  <c r="S33" i="6" s="1"/>
  <c r="CJ32" i="6"/>
  <c r="CK32" i="6" s="1"/>
  <c r="CL32" i="6" s="1"/>
  <c r="CE33" i="6" s="1"/>
  <c r="CB32" i="6"/>
  <c r="CC32" i="6" s="1"/>
  <c r="CD32" i="6" s="1"/>
  <c r="BW33" i="6" s="1"/>
  <c r="BL32" i="6"/>
  <c r="BM32" i="6" s="1"/>
  <c r="BN32" i="6" s="1"/>
  <c r="BG33" i="6" s="1"/>
  <c r="BD32" i="6"/>
  <c r="BE32" i="6" s="1"/>
  <c r="BF32" i="6" s="1"/>
  <c r="AY33" i="6" s="1"/>
  <c r="BT32" i="6"/>
  <c r="BU32" i="6" s="1"/>
  <c r="BV32" i="6" s="1"/>
  <c r="BO33" i="6" s="1"/>
  <c r="AV32" i="6"/>
  <c r="AW32" i="6" s="1"/>
  <c r="AX32" i="6" s="1"/>
  <c r="AQ33" i="6" s="1"/>
  <c r="AN32" i="6"/>
  <c r="AO32" i="6" s="1"/>
  <c r="AP32" i="6" s="1"/>
  <c r="AI33" i="6" s="1"/>
  <c r="P32" i="6"/>
  <c r="Q32" i="6" s="1"/>
  <c r="E27" i="5"/>
  <c r="AV27" i="5"/>
  <c r="AW27" i="5" s="1"/>
  <c r="AX27" i="5" s="1"/>
  <c r="AQ28" i="5" s="1"/>
  <c r="BT27" i="5"/>
  <c r="BU27" i="5" s="1"/>
  <c r="BV27" i="5" s="1"/>
  <c r="BO28" i="5" s="1"/>
  <c r="AF27" i="5"/>
  <c r="AG27" i="5" s="1"/>
  <c r="AH27" i="5" s="1"/>
  <c r="AA28" i="5" s="1"/>
  <c r="BD27" i="5"/>
  <c r="BE27" i="5" s="1"/>
  <c r="BF27" i="5" s="1"/>
  <c r="AY28" i="5" s="1"/>
  <c r="CJ27" i="5"/>
  <c r="CK27" i="5" s="1"/>
  <c r="CL27" i="5" s="1"/>
  <c r="CE28" i="5" s="1"/>
  <c r="AN27" i="5"/>
  <c r="AO27" i="5" s="1"/>
  <c r="AP27" i="5" s="1"/>
  <c r="AI28" i="5" s="1"/>
  <c r="X27" i="5"/>
  <c r="Y27" i="5" s="1"/>
  <c r="Z27" i="5" s="1"/>
  <c r="S28" i="5" s="1"/>
  <c r="CB27" i="5"/>
  <c r="CC27" i="5" s="1"/>
  <c r="CD27" i="5" s="1"/>
  <c r="BW28" i="5" s="1"/>
  <c r="BL27" i="5"/>
  <c r="BM27" i="5" s="1"/>
  <c r="BN27" i="5" s="1"/>
  <c r="BG28" i="5" s="1"/>
  <c r="Q27" i="5"/>
  <c r="AM28" i="5" l="1"/>
  <c r="AJ28" i="5"/>
  <c r="AK28" i="5"/>
  <c r="AL28" i="5" s="1"/>
  <c r="AR28" i="5"/>
  <c r="AU28" i="5"/>
  <c r="AS28" i="5"/>
  <c r="BP33" i="6"/>
  <c r="BS33" i="6"/>
  <c r="BQ33" i="6"/>
  <c r="BA33" i="6"/>
  <c r="AZ33" i="6"/>
  <c r="BC33" i="6"/>
  <c r="BP28" i="5"/>
  <c r="BQ28" i="5"/>
  <c r="BS28" i="5"/>
  <c r="AJ33" i="6"/>
  <c r="AK33" i="6"/>
  <c r="AM33" i="6"/>
  <c r="BH33" i="6"/>
  <c r="BK33" i="6"/>
  <c r="BI33" i="6"/>
  <c r="CF28" i="5"/>
  <c r="CG28" i="5"/>
  <c r="CI28" i="5"/>
  <c r="AS33" i="6"/>
  <c r="AR33" i="6"/>
  <c r="AU33" i="6"/>
  <c r="T33" i="6"/>
  <c r="W33" i="6"/>
  <c r="U33" i="6"/>
  <c r="AB28" i="5"/>
  <c r="AE28" i="5"/>
  <c r="AC28" i="5"/>
  <c r="CA28" i="5"/>
  <c r="BY28" i="5"/>
  <c r="BX28" i="5"/>
  <c r="AE33" i="6"/>
  <c r="AB33" i="6"/>
  <c r="AC33" i="6"/>
  <c r="AZ28" i="5"/>
  <c r="BA28" i="5"/>
  <c r="BC28" i="5"/>
  <c r="F32" i="6"/>
  <c r="R32" i="6"/>
  <c r="BK28" i="5"/>
  <c r="BI28" i="5"/>
  <c r="BH28" i="5"/>
  <c r="W28" i="5"/>
  <c r="U28" i="5"/>
  <c r="T28" i="5"/>
  <c r="CF33" i="6"/>
  <c r="CI33" i="6"/>
  <c r="CG33" i="6"/>
  <c r="CA33" i="6"/>
  <c r="BX33" i="6"/>
  <c r="BY33" i="6"/>
  <c r="F27" i="5"/>
  <c r="I27" i="4"/>
  <c r="R27" i="5"/>
  <c r="BJ28" i="5" l="1"/>
  <c r="BB33" i="6"/>
  <c r="AD33" i="6"/>
  <c r="V33" i="6"/>
  <c r="CH33" i="6"/>
  <c r="BB28" i="5"/>
  <c r="AD28" i="5"/>
  <c r="CH28" i="5"/>
  <c r="AT33" i="6"/>
  <c r="BR33" i="6"/>
  <c r="I32" i="6"/>
  <c r="J32" i="6" s="1"/>
  <c r="K33" i="6"/>
  <c r="AL33" i="6"/>
  <c r="V28" i="5"/>
  <c r="BR28" i="5"/>
  <c r="BZ28" i="5"/>
  <c r="BJ33" i="6"/>
  <c r="K28" i="5"/>
  <c r="I27" i="5"/>
  <c r="J27" i="5" s="1"/>
  <c r="J27" i="4"/>
  <c r="AT28" i="5"/>
  <c r="BZ33" i="6"/>
  <c r="L33" i="6" l="1"/>
  <c r="G33" i="6" s="1"/>
  <c r="M33" i="6"/>
  <c r="H33" i="6" s="1"/>
  <c r="O33" i="6"/>
  <c r="C28" i="4"/>
  <c r="M28" i="5"/>
  <c r="L28" i="5"/>
  <c r="O28" i="5"/>
  <c r="G28" i="4" s="1"/>
  <c r="G28" i="5" l="1"/>
  <c r="D28" i="4"/>
  <c r="N28" i="5"/>
  <c r="N33" i="6"/>
  <c r="D33" i="6" s="1"/>
  <c r="P33" i="6" s="1"/>
  <c r="H28" i="5"/>
  <c r="E28" i="4"/>
  <c r="Q33" i="6" l="1"/>
  <c r="R33" i="6"/>
  <c r="E33" i="6"/>
  <c r="AN33" i="6"/>
  <c r="AO33" i="6" s="1"/>
  <c r="AP33" i="6" s="1"/>
  <c r="AI34" i="6" s="1"/>
  <c r="AV33" i="6"/>
  <c r="AW33" i="6" s="1"/>
  <c r="AX33" i="6" s="1"/>
  <c r="AQ34" i="6" s="1"/>
  <c r="X33" i="6"/>
  <c r="Y33" i="6" s="1"/>
  <c r="CB33" i="6"/>
  <c r="CC33" i="6" s="1"/>
  <c r="CD33" i="6" s="1"/>
  <c r="BW34" i="6" s="1"/>
  <c r="BD33" i="6"/>
  <c r="BE33" i="6" s="1"/>
  <c r="BF33" i="6" s="1"/>
  <c r="AY34" i="6" s="1"/>
  <c r="AF33" i="6"/>
  <c r="AG33" i="6" s="1"/>
  <c r="AH33" i="6" s="1"/>
  <c r="AA34" i="6" s="1"/>
  <c r="CJ33" i="6"/>
  <c r="CK33" i="6" s="1"/>
  <c r="CL33" i="6" s="1"/>
  <c r="CE34" i="6" s="1"/>
  <c r="BT33" i="6"/>
  <c r="BU33" i="6" s="1"/>
  <c r="BV33" i="6" s="1"/>
  <c r="BO34" i="6" s="1"/>
  <c r="BL33" i="6"/>
  <c r="BM33" i="6" s="1"/>
  <c r="BN33" i="6" s="1"/>
  <c r="BG34" i="6" s="1"/>
  <c r="F28" i="4"/>
  <c r="D28" i="5"/>
  <c r="P28" i="5" s="1"/>
  <c r="H28" i="4" s="1"/>
  <c r="BS34" i="6" l="1"/>
  <c r="BQ34" i="6"/>
  <c r="BP34" i="6"/>
  <c r="CI34" i="6"/>
  <c r="CG34" i="6"/>
  <c r="CF34" i="6"/>
  <c r="BY34" i="6"/>
  <c r="BX34" i="6"/>
  <c r="CA34" i="6"/>
  <c r="AC34" i="6"/>
  <c r="AB34" i="6"/>
  <c r="AE34" i="6"/>
  <c r="Z33" i="6"/>
  <c r="S34" i="6" s="1"/>
  <c r="F33" i="6"/>
  <c r="AR34" i="6"/>
  <c r="AS34" i="6"/>
  <c r="AU34" i="6"/>
  <c r="AZ34" i="6"/>
  <c r="BC34" i="6"/>
  <c r="BA34" i="6"/>
  <c r="AM34" i="6"/>
  <c r="AK34" i="6"/>
  <c r="AJ34" i="6"/>
  <c r="BI34" i="6"/>
  <c r="BH34" i="6"/>
  <c r="BK34" i="6"/>
  <c r="E28" i="5"/>
  <c r="AF28" i="5"/>
  <c r="BD28" i="5"/>
  <c r="BE28" i="5" s="1"/>
  <c r="BF28" i="5" s="1"/>
  <c r="AY29" i="5" s="1"/>
  <c r="BT28" i="5"/>
  <c r="CJ28" i="5"/>
  <c r="CK28" i="5" s="1"/>
  <c r="CL28" i="5" s="1"/>
  <c r="CE29" i="5" s="1"/>
  <c r="AN28" i="5"/>
  <c r="AO28" i="5" s="1"/>
  <c r="AP28" i="5" s="1"/>
  <c r="AI29" i="5" s="1"/>
  <c r="X28" i="5"/>
  <c r="Y28" i="5" s="1"/>
  <c r="Z28" i="5" s="1"/>
  <c r="S29" i="5" s="1"/>
  <c r="AG28" i="5"/>
  <c r="AH28" i="5" s="1"/>
  <c r="AA29" i="5" s="1"/>
  <c r="BU28" i="5"/>
  <c r="BV28" i="5" s="1"/>
  <c r="BO29" i="5" s="1"/>
  <c r="BL28" i="5"/>
  <c r="BM28" i="5" s="1"/>
  <c r="BN28" i="5" s="1"/>
  <c r="BG29" i="5" s="1"/>
  <c r="AV28" i="5"/>
  <c r="AW28" i="5" s="1"/>
  <c r="AX28" i="5" s="1"/>
  <c r="AQ29" i="5" s="1"/>
  <c r="CB28" i="5"/>
  <c r="CC28" i="5" s="1"/>
  <c r="CD28" i="5" s="1"/>
  <c r="BW29" i="5" s="1"/>
  <c r="Q28" i="5"/>
  <c r="K34" i="6"/>
  <c r="AT34" i="6" l="1"/>
  <c r="BZ34" i="6"/>
  <c r="BJ34" i="6"/>
  <c r="CH34" i="6"/>
  <c r="BB34" i="6"/>
  <c r="BI29" i="5"/>
  <c r="BH29" i="5"/>
  <c r="BK29" i="5"/>
  <c r="BC29" i="5"/>
  <c r="BA29" i="5"/>
  <c r="AZ29" i="5"/>
  <c r="AR29" i="5"/>
  <c r="AS29" i="5"/>
  <c r="AU29" i="5"/>
  <c r="CG29" i="5"/>
  <c r="CF29" i="5"/>
  <c r="CI29" i="5"/>
  <c r="W29" i="5"/>
  <c r="U29" i="5"/>
  <c r="T29" i="5"/>
  <c r="BY29" i="5"/>
  <c r="CA29" i="5"/>
  <c r="BX29" i="5"/>
  <c r="AM29" i="5"/>
  <c r="AK29" i="5"/>
  <c r="AJ29" i="5"/>
  <c r="AB29" i="5"/>
  <c r="AE29" i="5"/>
  <c r="AC29" i="5"/>
  <c r="AL34" i="6"/>
  <c r="M34" i="6"/>
  <c r="L34" i="6"/>
  <c r="O34" i="6"/>
  <c r="F28" i="5"/>
  <c r="I28" i="4"/>
  <c r="R28" i="5"/>
  <c r="AD34" i="6"/>
  <c r="BP29" i="5"/>
  <c r="BS29" i="5"/>
  <c r="BQ29" i="5"/>
  <c r="BR34" i="6"/>
  <c r="U34" i="6"/>
  <c r="T34" i="6"/>
  <c r="W34" i="6"/>
  <c r="I33" i="6"/>
  <c r="J33" i="6" s="1"/>
  <c r="BJ29" i="5" l="1"/>
  <c r="V29" i="5"/>
  <c r="AT29" i="5"/>
  <c r="CH29" i="5"/>
  <c r="AL29" i="5"/>
  <c r="V34" i="6"/>
  <c r="G34" i="6"/>
  <c r="H34" i="6"/>
  <c r="BZ29" i="5"/>
  <c r="BR29" i="5"/>
  <c r="AD29" i="5"/>
  <c r="BB29" i="5"/>
  <c r="N34" i="6"/>
  <c r="D34" i="6" s="1"/>
  <c r="AN34" i="6" s="1"/>
  <c r="I28" i="5"/>
  <c r="J28" i="5" s="1"/>
  <c r="J28" i="4"/>
  <c r="K29" i="5"/>
  <c r="P34" i="6" l="1"/>
  <c r="X34" i="6"/>
  <c r="O29" i="5"/>
  <c r="G29" i="4" s="1"/>
  <c r="C29" i="4"/>
  <c r="M29" i="5"/>
  <c r="L29" i="5"/>
  <c r="E34" i="6"/>
  <c r="BL34" i="6"/>
  <c r="BM34" i="6" s="1"/>
  <c r="BN34" i="6" s="1"/>
  <c r="BG35" i="6" s="1"/>
  <c r="BT34" i="6"/>
  <c r="BU34" i="6" s="1"/>
  <c r="BV34" i="6" s="1"/>
  <c r="BO35" i="6" s="1"/>
  <c r="BD34" i="6"/>
  <c r="BE34" i="6" s="1"/>
  <c r="BF34" i="6" s="1"/>
  <c r="AY35" i="6" s="1"/>
  <c r="AF34" i="6"/>
  <c r="AG34" i="6" s="1"/>
  <c r="AH34" i="6" s="1"/>
  <c r="AA35" i="6" s="1"/>
  <c r="AV34" i="6"/>
  <c r="AW34" i="6" s="1"/>
  <c r="AX34" i="6" s="1"/>
  <c r="AQ35" i="6" s="1"/>
  <c r="CB34" i="6"/>
  <c r="CC34" i="6" s="1"/>
  <c r="CD34" i="6" s="1"/>
  <c r="BW35" i="6" s="1"/>
  <c r="CJ34" i="6"/>
  <c r="CK34" i="6" s="1"/>
  <c r="CL34" i="6" s="1"/>
  <c r="CE35" i="6" s="1"/>
  <c r="Q34" i="6"/>
  <c r="AO34" i="6"/>
  <c r="AP34" i="6" s="1"/>
  <c r="AI35" i="6" s="1"/>
  <c r="Y34" i="6"/>
  <c r="Z34" i="6" s="1"/>
  <c r="S35" i="6" s="1"/>
  <c r="AE35" i="6" l="1"/>
  <c r="AC35" i="6"/>
  <c r="AB35" i="6"/>
  <c r="BI35" i="6"/>
  <c r="BK35" i="6"/>
  <c r="BH35" i="6"/>
  <c r="BJ35" i="6" s="1"/>
  <c r="BP35" i="6"/>
  <c r="BS35" i="6"/>
  <c r="BQ35" i="6"/>
  <c r="BA35" i="6"/>
  <c r="AZ35" i="6"/>
  <c r="BC35" i="6"/>
  <c r="E29" i="4"/>
  <c r="H29" i="5"/>
  <c r="CF35" i="6"/>
  <c r="CI35" i="6"/>
  <c r="CG35" i="6"/>
  <c r="D29" i="4"/>
  <c r="G29" i="5"/>
  <c r="BY35" i="6"/>
  <c r="CA35" i="6"/>
  <c r="BX35" i="6"/>
  <c r="AK35" i="6"/>
  <c r="AJ35" i="6"/>
  <c r="AL35" i="6" s="1"/>
  <c r="AM35" i="6"/>
  <c r="N29" i="5"/>
  <c r="AS35" i="6"/>
  <c r="AU35" i="6"/>
  <c r="AR35" i="6"/>
  <c r="U35" i="6"/>
  <c r="W35" i="6"/>
  <c r="T35" i="6"/>
  <c r="V35" i="6" s="1"/>
  <c r="F34" i="6"/>
  <c r="R34" i="6"/>
  <c r="BB35" i="6" l="1"/>
  <c r="AT35" i="6"/>
  <c r="CH35" i="6"/>
  <c r="BR35" i="6"/>
  <c r="F29" i="4"/>
  <c r="D29" i="5"/>
  <c r="I34" i="6"/>
  <c r="J34" i="6" s="1"/>
  <c r="K35" i="6"/>
  <c r="AD35" i="6"/>
  <c r="BZ35" i="6"/>
  <c r="E29" i="5" l="1"/>
  <c r="CB29" i="5"/>
  <c r="CC29" i="5" s="1"/>
  <c r="CD29" i="5" s="1"/>
  <c r="BW30" i="5" s="1"/>
  <c r="AN29" i="5"/>
  <c r="AO29" i="5" s="1"/>
  <c r="AP29" i="5" s="1"/>
  <c r="AI30" i="5" s="1"/>
  <c r="BL29" i="5"/>
  <c r="BM29" i="5" s="1"/>
  <c r="BN29" i="5" s="1"/>
  <c r="BG30" i="5" s="1"/>
  <c r="AV29" i="5"/>
  <c r="AW29" i="5" s="1"/>
  <c r="AX29" i="5" s="1"/>
  <c r="AQ30" i="5" s="1"/>
  <c r="BT29" i="5"/>
  <c r="BU29" i="5" s="1"/>
  <c r="BV29" i="5" s="1"/>
  <c r="BO30" i="5" s="1"/>
  <c r="X29" i="5"/>
  <c r="Y29" i="5" s="1"/>
  <c r="Z29" i="5" s="1"/>
  <c r="S30" i="5" s="1"/>
  <c r="CJ29" i="5"/>
  <c r="CK29" i="5" s="1"/>
  <c r="CL29" i="5" s="1"/>
  <c r="CE30" i="5" s="1"/>
  <c r="BD29" i="5"/>
  <c r="BE29" i="5" s="1"/>
  <c r="BF29" i="5" s="1"/>
  <c r="AY30" i="5" s="1"/>
  <c r="AF29" i="5"/>
  <c r="AG29" i="5" s="1"/>
  <c r="AH29" i="5" s="1"/>
  <c r="AA30" i="5" s="1"/>
  <c r="O35" i="6"/>
  <c r="M35" i="6"/>
  <c r="H35" i="6" s="1"/>
  <c r="L35" i="6"/>
  <c r="G35" i="6" s="1"/>
  <c r="P29" i="5"/>
  <c r="H29" i="4" s="1"/>
  <c r="CI30" i="5" l="1"/>
  <c r="CG30" i="5"/>
  <c r="CF30" i="5"/>
  <c r="BS30" i="5"/>
  <c r="BP30" i="5"/>
  <c r="BQ30" i="5"/>
  <c r="BK30" i="5"/>
  <c r="BI30" i="5"/>
  <c r="BH30" i="5"/>
  <c r="AU30" i="5"/>
  <c r="AS30" i="5"/>
  <c r="AR30" i="5"/>
  <c r="W30" i="5"/>
  <c r="T30" i="5"/>
  <c r="U30" i="5"/>
  <c r="AK30" i="5"/>
  <c r="AM30" i="5"/>
  <c r="AJ30" i="5"/>
  <c r="AC30" i="5"/>
  <c r="AB30" i="5"/>
  <c r="AD30" i="5" s="1"/>
  <c r="AE30" i="5"/>
  <c r="BX30" i="5"/>
  <c r="BY30" i="5"/>
  <c r="BZ30" i="5" s="1"/>
  <c r="CA30" i="5"/>
  <c r="N35" i="6"/>
  <c r="D35" i="6" s="1"/>
  <c r="AZ30" i="5"/>
  <c r="BA30" i="5"/>
  <c r="BC30" i="5"/>
  <c r="Q29" i="5"/>
  <c r="V30" i="5" l="1"/>
  <c r="BR30" i="5"/>
  <c r="BB30" i="5"/>
  <c r="AL30" i="5"/>
  <c r="CH30" i="5"/>
  <c r="E35" i="6"/>
  <c r="X35" i="6"/>
  <c r="Y35" i="6" s="1"/>
  <c r="Z35" i="6" s="1"/>
  <c r="S36" i="6" s="1"/>
  <c r="AV35" i="6"/>
  <c r="AW35" i="6" s="1"/>
  <c r="AX35" i="6" s="1"/>
  <c r="AQ36" i="6" s="1"/>
  <c r="CJ35" i="6"/>
  <c r="CK35" i="6" s="1"/>
  <c r="CL35" i="6" s="1"/>
  <c r="CE36" i="6" s="1"/>
  <c r="AN35" i="6"/>
  <c r="AO35" i="6" s="1"/>
  <c r="AP35" i="6" s="1"/>
  <c r="AI36" i="6" s="1"/>
  <c r="BL35" i="6"/>
  <c r="BM35" i="6" s="1"/>
  <c r="BN35" i="6" s="1"/>
  <c r="BG36" i="6" s="1"/>
  <c r="BD35" i="6"/>
  <c r="BE35" i="6" s="1"/>
  <c r="BF35" i="6" s="1"/>
  <c r="AY36" i="6" s="1"/>
  <c r="CB35" i="6"/>
  <c r="CC35" i="6" s="1"/>
  <c r="CD35" i="6" s="1"/>
  <c r="BW36" i="6" s="1"/>
  <c r="AF35" i="6"/>
  <c r="AG35" i="6" s="1"/>
  <c r="AH35" i="6" s="1"/>
  <c r="AA36" i="6" s="1"/>
  <c r="BT35" i="6"/>
  <c r="BU35" i="6" s="1"/>
  <c r="BV35" i="6" s="1"/>
  <c r="BO36" i="6" s="1"/>
  <c r="AT30" i="5"/>
  <c r="BJ30" i="5"/>
  <c r="P35" i="6"/>
  <c r="Q35" i="6" s="1"/>
  <c r="F29" i="5"/>
  <c r="I29" i="4"/>
  <c r="R29" i="5"/>
  <c r="BY36" i="6" l="1"/>
  <c r="CA36" i="6"/>
  <c r="BX36" i="6"/>
  <c r="BZ36" i="6" s="1"/>
  <c r="BH36" i="6"/>
  <c r="BI36" i="6"/>
  <c r="BK36" i="6"/>
  <c r="CF36" i="6"/>
  <c r="CG36" i="6"/>
  <c r="CI36" i="6"/>
  <c r="AS36" i="6"/>
  <c r="AR36" i="6"/>
  <c r="AU36" i="6"/>
  <c r="BQ36" i="6"/>
  <c r="BP36" i="6"/>
  <c r="BR36" i="6" s="1"/>
  <c r="BS36" i="6"/>
  <c r="W36" i="6"/>
  <c r="U36" i="6"/>
  <c r="T36" i="6"/>
  <c r="F35" i="6"/>
  <c r="R35" i="6"/>
  <c r="BA36" i="6"/>
  <c r="AZ36" i="6"/>
  <c r="BC36" i="6"/>
  <c r="AE36" i="6"/>
  <c r="AB36" i="6"/>
  <c r="AC36" i="6"/>
  <c r="K30" i="5"/>
  <c r="J29" i="4"/>
  <c r="I29" i="5"/>
  <c r="J29" i="5" s="1"/>
  <c r="AJ36" i="6"/>
  <c r="AK36" i="6"/>
  <c r="AM36" i="6"/>
  <c r="AL36" i="6" l="1"/>
  <c r="AT36" i="6"/>
  <c r="CH36" i="6"/>
  <c r="AD36" i="6"/>
  <c r="BJ36" i="6"/>
  <c r="BB36" i="6"/>
  <c r="K36" i="6"/>
  <c r="I35" i="6"/>
  <c r="J35" i="6" s="1"/>
  <c r="V36" i="6"/>
  <c r="M30" i="5"/>
  <c r="L30" i="5"/>
  <c r="O30" i="5"/>
  <c r="G30" i="4" s="1"/>
  <c r="C30" i="4"/>
  <c r="N30" i="5" l="1"/>
  <c r="M36" i="6"/>
  <c r="H36" i="6" s="1"/>
  <c r="L36" i="6"/>
  <c r="G36" i="6" s="1"/>
  <c r="O36" i="6"/>
  <c r="D30" i="4"/>
  <c r="G30" i="5"/>
  <c r="E30" i="4"/>
  <c r="H30" i="5"/>
  <c r="N36" i="6" l="1"/>
  <c r="D36" i="6" s="1"/>
  <c r="F30" i="4"/>
  <c r="D30" i="5"/>
  <c r="P30" i="5" s="1"/>
  <c r="H30" i="4" s="1"/>
  <c r="P36" i="6" l="1"/>
  <c r="E36" i="6"/>
  <c r="AN36" i="6"/>
  <c r="AO36" i="6" s="1"/>
  <c r="AP36" i="6" s="1"/>
  <c r="AI37" i="6" s="1"/>
  <c r="X36" i="6"/>
  <c r="Y36" i="6" s="1"/>
  <c r="Z36" i="6" s="1"/>
  <c r="S37" i="6" s="1"/>
  <c r="AV36" i="6"/>
  <c r="AW36" i="6" s="1"/>
  <c r="AX36" i="6" s="1"/>
  <c r="AQ37" i="6" s="1"/>
  <c r="BT36" i="6"/>
  <c r="BU36" i="6" s="1"/>
  <c r="BV36" i="6" s="1"/>
  <c r="BO37" i="6" s="1"/>
  <c r="CJ36" i="6"/>
  <c r="CK36" i="6" s="1"/>
  <c r="CL36" i="6" s="1"/>
  <c r="CE37" i="6" s="1"/>
  <c r="CB36" i="6"/>
  <c r="CC36" i="6" s="1"/>
  <c r="CD36" i="6" s="1"/>
  <c r="BW37" i="6" s="1"/>
  <c r="BD36" i="6"/>
  <c r="BE36" i="6" s="1"/>
  <c r="BF36" i="6" s="1"/>
  <c r="AY37" i="6" s="1"/>
  <c r="BL36" i="6"/>
  <c r="BM36" i="6" s="1"/>
  <c r="BN36" i="6" s="1"/>
  <c r="BG37" i="6" s="1"/>
  <c r="AF36" i="6"/>
  <c r="AG36" i="6" s="1"/>
  <c r="AH36" i="6" s="1"/>
  <c r="AA37" i="6" s="1"/>
  <c r="E30" i="5"/>
  <c r="CB30" i="5"/>
  <c r="CC30" i="5" s="1"/>
  <c r="CD30" i="5" s="1"/>
  <c r="BW31" i="5" s="1"/>
  <c r="BD30" i="5"/>
  <c r="BE30" i="5" s="1"/>
  <c r="BF30" i="5" s="1"/>
  <c r="AY31" i="5" s="1"/>
  <c r="AF30" i="5"/>
  <c r="AG30" i="5" s="1"/>
  <c r="AH30" i="5" s="1"/>
  <c r="AA31" i="5" s="1"/>
  <c r="BT30" i="5"/>
  <c r="BU30" i="5" s="1"/>
  <c r="BV30" i="5" s="1"/>
  <c r="BO31" i="5" s="1"/>
  <c r="X30" i="5"/>
  <c r="Y30" i="5" s="1"/>
  <c r="Z30" i="5" s="1"/>
  <c r="S31" i="5" s="1"/>
  <c r="AN30" i="5"/>
  <c r="AO30" i="5" s="1"/>
  <c r="AP30" i="5" s="1"/>
  <c r="AI31" i="5" s="1"/>
  <c r="BL30" i="5"/>
  <c r="BM30" i="5" s="1"/>
  <c r="BN30" i="5" s="1"/>
  <c r="BG31" i="5" s="1"/>
  <c r="AV30" i="5"/>
  <c r="AW30" i="5" s="1"/>
  <c r="AX30" i="5" s="1"/>
  <c r="AQ31" i="5" s="1"/>
  <c r="CJ30" i="5"/>
  <c r="CK30" i="5" s="1"/>
  <c r="CL30" i="5" s="1"/>
  <c r="CE31" i="5" s="1"/>
  <c r="Q30" i="5"/>
  <c r="Q36" i="6"/>
  <c r="AB31" i="5" l="1"/>
  <c r="AE31" i="5"/>
  <c r="AC31" i="5"/>
  <c r="AJ31" i="5"/>
  <c r="AM31" i="5"/>
  <c r="AK31" i="5"/>
  <c r="CI37" i="6"/>
  <c r="CF37" i="6"/>
  <c r="CG37" i="6"/>
  <c r="AZ37" i="6"/>
  <c r="BA37" i="6"/>
  <c r="BC37" i="6"/>
  <c r="BS31" i="5"/>
  <c r="BP31" i="5"/>
  <c r="BQ31" i="5"/>
  <c r="BI37" i="6"/>
  <c r="BH37" i="6"/>
  <c r="BK37" i="6"/>
  <c r="U37" i="6"/>
  <c r="T37" i="6"/>
  <c r="W37" i="6"/>
  <c r="BY37" i="6"/>
  <c r="CA37" i="6"/>
  <c r="BX37" i="6"/>
  <c r="CG31" i="5"/>
  <c r="CF31" i="5"/>
  <c r="CI31" i="5"/>
  <c r="W31" i="5"/>
  <c r="T31" i="5"/>
  <c r="U31" i="5"/>
  <c r="AC37" i="6"/>
  <c r="AB37" i="6"/>
  <c r="AE37" i="6"/>
  <c r="AM37" i="6"/>
  <c r="AK37" i="6"/>
  <c r="AJ37" i="6"/>
  <c r="AS31" i="5"/>
  <c r="AU31" i="5"/>
  <c r="AR31" i="5"/>
  <c r="CA31" i="5"/>
  <c r="BY31" i="5"/>
  <c r="BX31" i="5"/>
  <c r="AU37" i="6"/>
  <c r="AR37" i="6"/>
  <c r="AS37" i="6"/>
  <c r="BK31" i="5"/>
  <c r="BI31" i="5"/>
  <c r="BH31" i="5"/>
  <c r="BA31" i="5"/>
  <c r="AZ31" i="5"/>
  <c r="BC31" i="5"/>
  <c r="I30" i="4"/>
  <c r="F30" i="5"/>
  <c r="R30" i="5"/>
  <c r="BP37" i="6"/>
  <c r="BS37" i="6"/>
  <c r="BQ37" i="6"/>
  <c r="F36" i="6"/>
  <c r="R36" i="6"/>
  <c r="CH37" i="6" l="1"/>
  <c r="BJ31" i="5"/>
  <c r="AL37" i="6"/>
  <c r="AD37" i="6"/>
  <c r="BB37" i="6"/>
  <c r="AL31" i="5"/>
  <c r="V31" i="5"/>
  <c r="AD31" i="5"/>
  <c r="BZ37" i="6"/>
  <c r="AT31" i="5"/>
  <c r="BZ31" i="5"/>
  <c r="V37" i="6"/>
  <c r="BB31" i="5"/>
  <c r="AT37" i="6"/>
  <c r="BJ37" i="6"/>
  <c r="I36" i="6"/>
  <c r="J36" i="6" s="1"/>
  <c r="K37" i="6"/>
  <c r="BR31" i="5"/>
  <c r="CH31" i="5"/>
  <c r="J30" i="4"/>
  <c r="K31" i="5"/>
  <c r="I30" i="5"/>
  <c r="J30" i="5" s="1"/>
  <c r="BR37" i="6"/>
  <c r="O37" i="6" l="1"/>
  <c r="M37" i="6"/>
  <c r="H37" i="6" s="1"/>
  <c r="L37" i="6"/>
  <c r="G37" i="6" s="1"/>
  <c r="C31" i="4"/>
  <c r="M31" i="5"/>
  <c r="O31" i="5"/>
  <c r="G31" i="4" s="1"/>
  <c r="L31" i="5"/>
  <c r="N31" i="5" l="1"/>
  <c r="D31" i="5" s="1"/>
  <c r="P31" i="5" s="1"/>
  <c r="H31" i="4" s="1"/>
  <c r="N37" i="6"/>
  <c r="D37" i="6" s="1"/>
  <c r="E37" i="6" s="1"/>
  <c r="F31" i="4"/>
  <c r="BD37" i="6"/>
  <c r="BE37" i="6" s="1"/>
  <c r="BF37" i="6" s="1"/>
  <c r="AY38" i="6" s="1"/>
  <c r="AV37" i="6"/>
  <c r="AW37" i="6" s="1"/>
  <c r="AX37" i="6" s="1"/>
  <c r="AQ38" i="6" s="1"/>
  <c r="X37" i="6"/>
  <c r="Y37" i="6" s="1"/>
  <c r="Z37" i="6" s="1"/>
  <c r="S38" i="6" s="1"/>
  <c r="D31" i="4"/>
  <c r="G31" i="5"/>
  <c r="E31" i="4"/>
  <c r="H31" i="5"/>
  <c r="P37" i="6"/>
  <c r="Q37" i="6" s="1"/>
  <c r="CB37" i="6"/>
  <c r="CC37" i="6" s="1"/>
  <c r="CD37" i="6" s="1"/>
  <c r="BW38" i="6" s="1"/>
  <c r="BT37" i="6"/>
  <c r="BU37" i="6" s="1"/>
  <c r="BV37" i="6" s="1"/>
  <c r="BO38" i="6" s="1"/>
  <c r="AF37" i="6" l="1"/>
  <c r="AG37" i="6" s="1"/>
  <c r="AH37" i="6" s="1"/>
  <c r="AA38" i="6" s="1"/>
  <c r="BL37" i="6"/>
  <c r="BM37" i="6" s="1"/>
  <c r="BN37" i="6" s="1"/>
  <c r="BG38" i="6" s="1"/>
  <c r="CJ37" i="6"/>
  <c r="CK37" i="6" s="1"/>
  <c r="CL37" i="6" s="1"/>
  <c r="CE38" i="6" s="1"/>
  <c r="CG38" i="6" s="1"/>
  <c r="AN37" i="6"/>
  <c r="AO37" i="6" s="1"/>
  <c r="AP37" i="6" s="1"/>
  <c r="AI38" i="6" s="1"/>
  <c r="BA38" i="6"/>
  <c r="BC38" i="6"/>
  <c r="AZ38" i="6"/>
  <c r="BK38" i="6"/>
  <c r="BI38" i="6"/>
  <c r="BH38" i="6"/>
  <c r="AE38" i="6"/>
  <c r="AB38" i="6"/>
  <c r="AC38" i="6"/>
  <c r="AU38" i="6"/>
  <c r="AR38" i="6"/>
  <c r="AS38" i="6"/>
  <c r="AM38" i="6"/>
  <c r="AJ38" i="6"/>
  <c r="AK38" i="6"/>
  <c r="CI38" i="6"/>
  <c r="R37" i="6"/>
  <c r="W38" i="6"/>
  <c r="U38" i="6"/>
  <c r="T38" i="6"/>
  <c r="BY38" i="6"/>
  <c r="CA38" i="6"/>
  <c r="BX38" i="6"/>
  <c r="Q31" i="5"/>
  <c r="BS38" i="6"/>
  <c r="BQ38" i="6"/>
  <c r="BP38" i="6"/>
  <c r="E31" i="5"/>
  <c r="CB31" i="5"/>
  <c r="CC31" i="5" s="1"/>
  <c r="CD31" i="5" s="1"/>
  <c r="BW32" i="5" s="1"/>
  <c r="BE31" i="5"/>
  <c r="BF31" i="5" s="1"/>
  <c r="AY32" i="5" s="1"/>
  <c r="X31" i="5"/>
  <c r="Y31" i="5" s="1"/>
  <c r="Z31" i="5" s="1"/>
  <c r="S32" i="5" s="1"/>
  <c r="AF31" i="5"/>
  <c r="AG31" i="5" s="1"/>
  <c r="AH31" i="5" s="1"/>
  <c r="AA32" i="5" s="1"/>
  <c r="BL31" i="5"/>
  <c r="BM31" i="5" s="1"/>
  <c r="BN31" i="5" s="1"/>
  <c r="BG32" i="5" s="1"/>
  <c r="AN31" i="5"/>
  <c r="AO31" i="5" s="1"/>
  <c r="AP31" i="5" s="1"/>
  <c r="AI32" i="5" s="1"/>
  <c r="BT31" i="5"/>
  <c r="BU31" i="5" s="1"/>
  <c r="BV31" i="5" s="1"/>
  <c r="BO32" i="5" s="1"/>
  <c r="AV31" i="5"/>
  <c r="AW31" i="5" s="1"/>
  <c r="AX31" i="5" s="1"/>
  <c r="AQ32" i="5" s="1"/>
  <c r="CJ31" i="5"/>
  <c r="CK31" i="5" s="1"/>
  <c r="CL31" i="5" s="1"/>
  <c r="CE32" i="5" s="1"/>
  <c r="BD31" i="5"/>
  <c r="CF38" i="6" l="1"/>
  <c r="F37" i="6"/>
  <c r="AT38" i="6"/>
  <c r="V38" i="6"/>
  <c r="AD38" i="6"/>
  <c r="CA32" i="5"/>
  <c r="BY32" i="5"/>
  <c r="BX32" i="5"/>
  <c r="AB32" i="5"/>
  <c r="AE32" i="5"/>
  <c r="AC32" i="5"/>
  <c r="W32" i="5"/>
  <c r="U32" i="5"/>
  <c r="T32" i="5"/>
  <c r="CI32" i="5"/>
  <c r="CF32" i="5"/>
  <c r="CG32" i="5"/>
  <c r="CH38" i="6"/>
  <c r="BZ38" i="6"/>
  <c r="BK32" i="5"/>
  <c r="BI32" i="5"/>
  <c r="BH32" i="5"/>
  <c r="BJ38" i="6"/>
  <c r="AL38" i="6"/>
  <c r="BR38" i="6"/>
  <c r="BC32" i="5"/>
  <c r="AZ32" i="5"/>
  <c r="BA32" i="5"/>
  <c r="K38" i="6"/>
  <c r="I37" i="6"/>
  <c r="J37" i="6" s="1"/>
  <c r="BB38" i="6"/>
  <c r="BP32" i="5"/>
  <c r="BQ32" i="5"/>
  <c r="BS32" i="5"/>
  <c r="AK32" i="5"/>
  <c r="AJ32" i="5"/>
  <c r="AM32" i="5"/>
  <c r="I31" i="4"/>
  <c r="F31" i="5"/>
  <c r="R31" i="5"/>
  <c r="AR32" i="5"/>
  <c r="AU32" i="5"/>
  <c r="AS32" i="5"/>
  <c r="BR32" i="5" l="1"/>
  <c r="BB32" i="5"/>
  <c r="BZ32" i="5"/>
  <c r="AT32" i="5"/>
  <c r="AL32" i="5"/>
  <c r="AD32" i="5"/>
  <c r="L38" i="6"/>
  <c r="G38" i="6" s="1"/>
  <c r="M38" i="6"/>
  <c r="H38" i="6" s="1"/>
  <c r="O38" i="6"/>
  <c r="V32" i="5"/>
  <c r="CH32" i="5"/>
  <c r="BJ32" i="5"/>
  <c r="K32" i="5"/>
  <c r="I31" i="5"/>
  <c r="J31" i="5" s="1"/>
  <c r="J31" i="4"/>
  <c r="N38" i="6" l="1"/>
  <c r="D38" i="6" s="1"/>
  <c r="M32" i="5"/>
  <c r="C32" i="4"/>
  <c r="O32" i="5"/>
  <c r="G32" i="4" s="1"/>
  <c r="L32" i="5"/>
  <c r="P38" i="6"/>
  <c r="G32" i="5" l="1"/>
  <c r="D32" i="4"/>
  <c r="E38" i="6"/>
  <c r="X38" i="6"/>
  <c r="Y38" i="6" s="1"/>
  <c r="Z38" i="6" s="1"/>
  <c r="S39" i="6" s="1"/>
  <c r="AV38" i="6"/>
  <c r="AW38" i="6" s="1"/>
  <c r="AX38" i="6" s="1"/>
  <c r="AQ39" i="6" s="1"/>
  <c r="CB38" i="6"/>
  <c r="CC38" i="6" s="1"/>
  <c r="CD38" i="6" s="1"/>
  <c r="BW39" i="6" s="1"/>
  <c r="AF38" i="6"/>
  <c r="AG38" i="6" s="1"/>
  <c r="AH38" i="6" s="1"/>
  <c r="AA39" i="6" s="1"/>
  <c r="BT38" i="6"/>
  <c r="BU38" i="6" s="1"/>
  <c r="BV38" i="6" s="1"/>
  <c r="BO39" i="6" s="1"/>
  <c r="BD38" i="6"/>
  <c r="BE38" i="6" s="1"/>
  <c r="BF38" i="6" s="1"/>
  <c r="AY39" i="6" s="1"/>
  <c r="AN38" i="6"/>
  <c r="AO38" i="6" s="1"/>
  <c r="AP38" i="6" s="1"/>
  <c r="AI39" i="6" s="1"/>
  <c r="BL38" i="6"/>
  <c r="BM38" i="6" s="1"/>
  <c r="BN38" i="6" s="1"/>
  <c r="BG39" i="6" s="1"/>
  <c r="CJ38" i="6"/>
  <c r="CK38" i="6" s="1"/>
  <c r="CL38" i="6" s="1"/>
  <c r="CE39" i="6" s="1"/>
  <c r="Q38" i="6"/>
  <c r="H32" i="5"/>
  <c r="E32" i="4"/>
  <c r="N32" i="5"/>
  <c r="BC39" i="6" l="1"/>
  <c r="BA39" i="6"/>
  <c r="AZ39" i="6"/>
  <c r="BP39" i="6"/>
  <c r="BQ39" i="6"/>
  <c r="BS39" i="6"/>
  <c r="AB39" i="6"/>
  <c r="AE39" i="6"/>
  <c r="AC39" i="6"/>
  <c r="AU39" i="6"/>
  <c r="AR39" i="6"/>
  <c r="AS39" i="6"/>
  <c r="T39" i="6"/>
  <c r="U39" i="6"/>
  <c r="W39" i="6"/>
  <c r="AM39" i="6"/>
  <c r="AJ39" i="6"/>
  <c r="AK39" i="6"/>
  <c r="CA39" i="6"/>
  <c r="BY39" i="6"/>
  <c r="BX39" i="6"/>
  <c r="BK39" i="6"/>
  <c r="BI39" i="6"/>
  <c r="BH39" i="6"/>
  <c r="F38" i="6"/>
  <c r="R38" i="6"/>
  <c r="CG39" i="6"/>
  <c r="CF39" i="6"/>
  <c r="CI39" i="6"/>
  <c r="D32" i="5"/>
  <c r="F32" i="4"/>
  <c r="V39" i="6" l="1"/>
  <c r="AL39" i="6"/>
  <c r="AD39" i="6"/>
  <c r="BZ39" i="6"/>
  <c r="CH39" i="6"/>
  <c r="BB39" i="6"/>
  <c r="BR39" i="6"/>
  <c r="K39" i="6"/>
  <c r="I38" i="6"/>
  <c r="J38" i="6" s="1"/>
  <c r="BJ39" i="6"/>
  <c r="E32" i="5"/>
  <c r="BD32" i="5"/>
  <c r="BE32" i="5" s="1"/>
  <c r="BF32" i="5" s="1"/>
  <c r="AY33" i="5" s="1"/>
  <c r="BT32" i="5"/>
  <c r="BU32" i="5" s="1"/>
  <c r="BV32" i="5" s="1"/>
  <c r="BO33" i="5" s="1"/>
  <c r="AN32" i="5"/>
  <c r="AO32" i="5" s="1"/>
  <c r="AP32" i="5" s="1"/>
  <c r="AI33" i="5" s="1"/>
  <c r="CB32" i="5"/>
  <c r="CC32" i="5" s="1"/>
  <c r="CD32" i="5" s="1"/>
  <c r="BW33" i="5" s="1"/>
  <c r="AF32" i="5"/>
  <c r="AG32" i="5" s="1"/>
  <c r="AH32" i="5" s="1"/>
  <c r="AA33" i="5" s="1"/>
  <c r="X32" i="5"/>
  <c r="Y32" i="5" s="1"/>
  <c r="Z32" i="5" s="1"/>
  <c r="S33" i="5" s="1"/>
  <c r="AV32" i="5"/>
  <c r="AW32" i="5" s="1"/>
  <c r="AX32" i="5" s="1"/>
  <c r="AQ33" i="5" s="1"/>
  <c r="BL32" i="5"/>
  <c r="BM32" i="5" s="1"/>
  <c r="BN32" i="5" s="1"/>
  <c r="BG33" i="5" s="1"/>
  <c r="CJ32" i="5"/>
  <c r="CK32" i="5" s="1"/>
  <c r="CL32" i="5" s="1"/>
  <c r="CE33" i="5" s="1"/>
  <c r="AT39" i="6"/>
  <c r="P32" i="5"/>
  <c r="H32" i="4" s="1"/>
  <c r="CI33" i="5" l="1"/>
  <c r="CG33" i="5"/>
  <c r="CF33" i="5"/>
  <c r="BY33" i="5"/>
  <c r="CA33" i="5"/>
  <c r="BX33" i="5"/>
  <c r="AM33" i="5"/>
  <c r="AK33" i="5"/>
  <c r="AJ33" i="5"/>
  <c r="AR33" i="5"/>
  <c r="AU33" i="5"/>
  <c r="AS33" i="5"/>
  <c r="BP33" i="5"/>
  <c r="BQ33" i="5"/>
  <c r="BS33" i="5"/>
  <c r="AB33" i="5"/>
  <c r="AC33" i="5"/>
  <c r="AE33" i="5"/>
  <c r="AZ33" i="5"/>
  <c r="BC33" i="5"/>
  <c r="BA33" i="5"/>
  <c r="W33" i="5"/>
  <c r="U33" i="5"/>
  <c r="T33" i="5"/>
  <c r="O39" i="6"/>
  <c r="L39" i="6"/>
  <c r="G39" i="6" s="1"/>
  <c r="M39" i="6"/>
  <c r="H39" i="6" s="1"/>
  <c r="BI33" i="5"/>
  <c r="BK33" i="5"/>
  <c r="BH33" i="5"/>
  <c r="BJ33" i="5" s="1"/>
  <c r="Q32" i="5"/>
  <c r="AT33" i="5" l="1"/>
  <c r="BR33" i="5"/>
  <c r="AD33" i="5"/>
  <c r="V33" i="5"/>
  <c r="BZ33" i="5"/>
  <c r="I32" i="4"/>
  <c r="F32" i="5"/>
  <c r="R32" i="5"/>
  <c r="BB33" i="5"/>
  <c r="AL33" i="5"/>
  <c r="CH33" i="5"/>
  <c r="N39" i="6"/>
  <c r="D39" i="6" s="1"/>
  <c r="P39" i="6" l="1"/>
  <c r="J32" i="4"/>
  <c r="I32" i="5"/>
  <c r="J32" i="5" s="1"/>
  <c r="K33" i="5"/>
  <c r="E39" i="6"/>
  <c r="BT39" i="6"/>
  <c r="BU39" i="6" s="1"/>
  <c r="BV39" i="6" s="1"/>
  <c r="BO40" i="6" s="1"/>
  <c r="X39" i="6"/>
  <c r="Y39" i="6" s="1"/>
  <c r="Z39" i="6" s="1"/>
  <c r="S40" i="6" s="1"/>
  <c r="AF39" i="6"/>
  <c r="AG39" i="6" s="1"/>
  <c r="AH39" i="6" s="1"/>
  <c r="AA40" i="6" s="1"/>
  <c r="CJ39" i="6"/>
  <c r="CK39" i="6" s="1"/>
  <c r="CL39" i="6" s="1"/>
  <c r="CE40" i="6" s="1"/>
  <c r="CB39" i="6"/>
  <c r="CC39" i="6" s="1"/>
  <c r="CD39" i="6" s="1"/>
  <c r="BW40" i="6" s="1"/>
  <c r="AN39" i="6"/>
  <c r="AO39" i="6" s="1"/>
  <c r="AP39" i="6" s="1"/>
  <c r="AI40" i="6" s="1"/>
  <c r="BD39" i="6"/>
  <c r="BE39" i="6" s="1"/>
  <c r="BF39" i="6" s="1"/>
  <c r="AY40" i="6" s="1"/>
  <c r="Q39" i="6"/>
  <c r="BL39" i="6"/>
  <c r="BM39" i="6" s="1"/>
  <c r="BN39" i="6" s="1"/>
  <c r="BG40" i="6" s="1"/>
  <c r="AV39" i="6"/>
  <c r="AW39" i="6" s="1"/>
  <c r="AX39" i="6" s="1"/>
  <c r="AQ40" i="6" s="1"/>
  <c r="AU40" i="6" l="1"/>
  <c r="AR40" i="6"/>
  <c r="AS40" i="6"/>
  <c r="AJ40" i="6"/>
  <c r="AK40" i="6"/>
  <c r="AM40" i="6"/>
  <c r="CF40" i="6"/>
  <c r="CG40" i="6"/>
  <c r="CI40" i="6"/>
  <c r="BK40" i="6"/>
  <c r="BI40" i="6"/>
  <c r="BH40" i="6"/>
  <c r="AE40" i="6"/>
  <c r="AB40" i="6"/>
  <c r="AC40" i="6"/>
  <c r="CA40" i="6"/>
  <c r="BY40" i="6"/>
  <c r="BX40" i="6"/>
  <c r="U40" i="6"/>
  <c r="T40" i="6"/>
  <c r="W40" i="6"/>
  <c r="BC40" i="6"/>
  <c r="BA40" i="6"/>
  <c r="AZ40" i="6"/>
  <c r="BB40" i="6" s="1"/>
  <c r="BS40" i="6"/>
  <c r="BP40" i="6"/>
  <c r="BQ40" i="6"/>
  <c r="C33" i="4"/>
  <c r="O33" i="5"/>
  <c r="G33" i="4" s="1"/>
  <c r="M33" i="5"/>
  <c r="L33" i="5"/>
  <c r="F39" i="6"/>
  <c r="R39" i="6"/>
  <c r="BJ40" i="6" l="1"/>
  <c r="AL40" i="6"/>
  <c r="V40" i="6"/>
  <c r="BR40" i="6"/>
  <c r="CH40" i="6"/>
  <c r="AD40" i="6"/>
  <c r="E33" i="4"/>
  <c r="H33" i="5"/>
  <c r="BZ40" i="6"/>
  <c r="G33" i="5"/>
  <c r="D33" i="4"/>
  <c r="AT40" i="6"/>
  <c r="K40" i="6"/>
  <c r="I39" i="6"/>
  <c r="J39" i="6" s="1"/>
  <c r="N33" i="5"/>
  <c r="D33" i="5" l="1"/>
  <c r="P33" i="5" s="1"/>
  <c r="H33" i="4" s="1"/>
  <c r="F33" i="4"/>
  <c r="O40" i="6"/>
  <c r="L40" i="6"/>
  <c r="G40" i="6" s="1"/>
  <c r="M40" i="6"/>
  <c r="H40" i="6" s="1"/>
  <c r="N40" i="6" l="1"/>
  <c r="D40" i="6" s="1"/>
  <c r="E33" i="5"/>
  <c r="BT33" i="5"/>
  <c r="BU33" i="5" s="1"/>
  <c r="BV33" i="5" s="1"/>
  <c r="BO34" i="5" s="1"/>
  <c r="AV33" i="5"/>
  <c r="AW33" i="5" s="1"/>
  <c r="AX33" i="5" s="1"/>
  <c r="AQ34" i="5" s="1"/>
  <c r="AN33" i="5"/>
  <c r="AO33" i="5" s="1"/>
  <c r="AP33" i="5" s="1"/>
  <c r="AI34" i="5" s="1"/>
  <c r="AF33" i="5"/>
  <c r="AG33" i="5" s="1"/>
  <c r="AH33" i="5" s="1"/>
  <c r="AA34" i="5" s="1"/>
  <c r="BL33" i="5"/>
  <c r="BM33" i="5" s="1"/>
  <c r="BN33" i="5" s="1"/>
  <c r="BG34" i="5" s="1"/>
  <c r="CB33" i="5"/>
  <c r="CC33" i="5" s="1"/>
  <c r="CD33" i="5" s="1"/>
  <c r="BW34" i="5" s="1"/>
  <c r="X33" i="5"/>
  <c r="Y33" i="5" s="1"/>
  <c r="Z33" i="5" s="1"/>
  <c r="S34" i="5" s="1"/>
  <c r="BD33" i="5"/>
  <c r="BE33" i="5" s="1"/>
  <c r="BF33" i="5" s="1"/>
  <c r="AY34" i="5" s="1"/>
  <c r="CJ33" i="5"/>
  <c r="CK33" i="5" s="1"/>
  <c r="CL33" i="5" s="1"/>
  <c r="CE34" i="5" s="1"/>
  <c r="Q33" i="5"/>
  <c r="P40" i="6"/>
  <c r="Q40" i="6" s="1"/>
  <c r="BC34" i="5" l="1"/>
  <c r="BA34" i="5"/>
  <c r="AZ34" i="5"/>
  <c r="BB34" i="5" s="1"/>
  <c r="U34" i="5"/>
  <c r="W34" i="5"/>
  <c r="T34" i="5"/>
  <c r="AE34" i="5"/>
  <c r="AC34" i="5"/>
  <c r="AB34" i="5"/>
  <c r="R40" i="6"/>
  <c r="AM34" i="5"/>
  <c r="AK34" i="5"/>
  <c r="AJ34" i="5"/>
  <c r="BX34" i="5"/>
  <c r="BY34" i="5"/>
  <c r="CA34" i="5"/>
  <c r="AU34" i="5"/>
  <c r="AR34" i="5"/>
  <c r="AS34" i="5"/>
  <c r="BI34" i="5"/>
  <c r="BJ34" i="5" s="1"/>
  <c r="BH34" i="5"/>
  <c r="BK34" i="5"/>
  <c r="BQ34" i="5"/>
  <c r="BS34" i="5"/>
  <c r="BP34" i="5"/>
  <c r="CI34" i="5"/>
  <c r="CG34" i="5"/>
  <c r="CF34" i="5"/>
  <c r="F33" i="5"/>
  <c r="I33" i="4"/>
  <c r="R33" i="5"/>
  <c r="E40" i="6"/>
  <c r="CJ40" i="6"/>
  <c r="CK40" i="6" s="1"/>
  <c r="CL40" i="6" s="1"/>
  <c r="CE41" i="6" s="1"/>
  <c r="BL40" i="6"/>
  <c r="BM40" i="6" s="1"/>
  <c r="BN40" i="6" s="1"/>
  <c r="BG41" i="6" s="1"/>
  <c r="CB40" i="6"/>
  <c r="CC40" i="6" s="1"/>
  <c r="CD40" i="6" s="1"/>
  <c r="BW41" i="6" s="1"/>
  <c r="X40" i="6"/>
  <c r="Y40" i="6" s="1"/>
  <c r="AN40" i="6"/>
  <c r="AO40" i="6" s="1"/>
  <c r="AP40" i="6" s="1"/>
  <c r="AI41" i="6" s="1"/>
  <c r="BT40" i="6"/>
  <c r="BU40" i="6" s="1"/>
  <c r="BV40" i="6" s="1"/>
  <c r="BO41" i="6" s="1"/>
  <c r="BD40" i="6"/>
  <c r="BE40" i="6" s="1"/>
  <c r="BF40" i="6" s="1"/>
  <c r="AY41" i="6" s="1"/>
  <c r="AV40" i="6"/>
  <c r="AW40" i="6" s="1"/>
  <c r="AX40" i="6" s="1"/>
  <c r="AQ41" i="6" s="1"/>
  <c r="AF40" i="6"/>
  <c r="AG40" i="6" s="1"/>
  <c r="AH40" i="6" s="1"/>
  <c r="AA41" i="6" s="1"/>
  <c r="BZ34" i="5" l="1"/>
  <c r="CH34" i="5"/>
  <c r="AT34" i="5"/>
  <c r="AB41" i="6"/>
  <c r="AC41" i="6"/>
  <c r="AE41" i="6"/>
  <c r="CI41" i="6"/>
  <c r="CF41" i="6"/>
  <c r="CG41" i="6"/>
  <c r="AU41" i="6"/>
  <c r="AS41" i="6"/>
  <c r="AR41" i="6"/>
  <c r="AT41" i="6" s="1"/>
  <c r="BK41" i="6"/>
  <c r="BI41" i="6"/>
  <c r="BH41" i="6"/>
  <c r="AK41" i="6"/>
  <c r="AJ41" i="6"/>
  <c r="AM41" i="6"/>
  <c r="Z40" i="6"/>
  <c r="S41" i="6" s="1"/>
  <c r="F40" i="6"/>
  <c r="BX41" i="6"/>
  <c r="CA41" i="6"/>
  <c r="BY41" i="6"/>
  <c r="AD34" i="5"/>
  <c r="BC41" i="6"/>
  <c r="BA41" i="6"/>
  <c r="AZ41" i="6"/>
  <c r="BS41" i="6"/>
  <c r="BQ41" i="6"/>
  <c r="BP41" i="6"/>
  <c r="AL34" i="5"/>
  <c r="BR34" i="5"/>
  <c r="V34" i="5"/>
  <c r="J33" i="4"/>
  <c r="K34" i="5"/>
  <c r="I33" i="5"/>
  <c r="J33" i="5" s="1"/>
  <c r="K41" i="6"/>
  <c r="BJ41" i="6" l="1"/>
  <c r="I40" i="6"/>
  <c r="J40" i="6" s="1"/>
  <c r="AL41" i="6"/>
  <c r="BR41" i="6"/>
  <c r="BZ41" i="6"/>
  <c r="O41" i="6"/>
  <c r="M41" i="6"/>
  <c r="L41" i="6"/>
  <c r="BB41" i="6"/>
  <c r="L34" i="5"/>
  <c r="M34" i="5"/>
  <c r="O34" i="5"/>
  <c r="G34" i="4" s="1"/>
  <c r="C34" i="4"/>
  <c r="CH41" i="6"/>
  <c r="U41" i="6"/>
  <c r="W41" i="6"/>
  <c r="T41" i="6"/>
  <c r="AD41" i="6"/>
  <c r="N34" i="5" l="1"/>
  <c r="V41" i="6"/>
  <c r="D34" i="5"/>
  <c r="P34" i="5" s="1"/>
  <c r="H34" i="4" s="1"/>
  <c r="F34" i="4"/>
  <c r="G34" i="5"/>
  <c r="D34" i="4"/>
  <c r="G41" i="6"/>
  <c r="H34" i="5"/>
  <c r="E34" i="4"/>
  <c r="H41" i="6"/>
  <c r="N41" i="6"/>
  <c r="D41" i="6" l="1"/>
  <c r="P41" i="6" s="1"/>
  <c r="E34" i="5"/>
  <c r="BL34" i="5"/>
  <c r="BM34" i="5" s="1"/>
  <c r="BN34" i="5" s="1"/>
  <c r="BG35" i="5" s="1"/>
  <c r="BT34" i="5"/>
  <c r="BU34" i="5" s="1"/>
  <c r="BV34" i="5" s="1"/>
  <c r="BO35" i="5" s="1"/>
  <c r="X34" i="5"/>
  <c r="Y34" i="5" s="1"/>
  <c r="Z34" i="5" s="1"/>
  <c r="S35" i="5" s="1"/>
  <c r="BD34" i="5"/>
  <c r="BE34" i="5" s="1"/>
  <c r="BF34" i="5" s="1"/>
  <c r="AY35" i="5" s="1"/>
  <c r="CB34" i="5"/>
  <c r="CC34" i="5" s="1"/>
  <c r="CD34" i="5" s="1"/>
  <c r="BW35" i="5" s="1"/>
  <c r="CJ34" i="5"/>
  <c r="CK34" i="5" s="1"/>
  <c r="CL34" i="5" s="1"/>
  <c r="CE35" i="5" s="1"/>
  <c r="AV34" i="5"/>
  <c r="AW34" i="5" s="1"/>
  <c r="AX34" i="5" s="1"/>
  <c r="AQ35" i="5" s="1"/>
  <c r="AN34" i="5"/>
  <c r="AO34" i="5" s="1"/>
  <c r="AP34" i="5" s="1"/>
  <c r="AI35" i="5" s="1"/>
  <c r="Q34" i="5"/>
  <c r="AF34" i="5"/>
  <c r="AG34" i="5" s="1"/>
  <c r="AH34" i="5" s="1"/>
  <c r="AA35" i="5" s="1"/>
  <c r="AK35" i="5" l="1"/>
  <c r="AJ35" i="5"/>
  <c r="AM35" i="5"/>
  <c r="AR35" i="5"/>
  <c r="AS35" i="5"/>
  <c r="AU35" i="5"/>
  <c r="BA35" i="5"/>
  <c r="AZ35" i="5"/>
  <c r="BC35" i="5"/>
  <c r="T35" i="5"/>
  <c r="U35" i="5"/>
  <c r="W35" i="5"/>
  <c r="CF35" i="5"/>
  <c r="CI35" i="5"/>
  <c r="CG35" i="5"/>
  <c r="BQ35" i="5"/>
  <c r="BS35" i="5"/>
  <c r="BP35" i="5"/>
  <c r="AB35" i="5"/>
  <c r="AD35" i="5" s="1"/>
  <c r="AE35" i="5"/>
  <c r="AC35" i="5"/>
  <c r="BY35" i="5"/>
  <c r="BX35" i="5"/>
  <c r="CA35" i="5"/>
  <c r="BK35" i="5"/>
  <c r="BI35" i="5"/>
  <c r="BH35" i="5"/>
  <c r="I34" i="4"/>
  <c r="F34" i="5"/>
  <c r="R34" i="5"/>
  <c r="E41" i="6"/>
  <c r="CC41" i="6"/>
  <c r="CD41" i="6" s="1"/>
  <c r="BW42" i="6" s="1"/>
  <c r="AV41" i="6"/>
  <c r="AW41" i="6" s="1"/>
  <c r="AX41" i="6" s="1"/>
  <c r="AQ42" i="6" s="1"/>
  <c r="BT41" i="6"/>
  <c r="BU41" i="6" s="1"/>
  <c r="BV41" i="6" s="1"/>
  <c r="BO42" i="6" s="1"/>
  <c r="BL41" i="6"/>
  <c r="BM41" i="6" s="1"/>
  <c r="BN41" i="6" s="1"/>
  <c r="BG42" i="6" s="1"/>
  <c r="BD41" i="6"/>
  <c r="BE41" i="6" s="1"/>
  <c r="BF41" i="6" s="1"/>
  <c r="AY42" i="6" s="1"/>
  <c r="AN41" i="6"/>
  <c r="AO41" i="6" s="1"/>
  <c r="AP41" i="6" s="1"/>
  <c r="AI42" i="6" s="1"/>
  <c r="AF41" i="6"/>
  <c r="AG41" i="6" s="1"/>
  <c r="AH41" i="6" s="1"/>
  <c r="AA42" i="6" s="1"/>
  <c r="Q41" i="6"/>
  <c r="CJ41" i="6"/>
  <c r="CK41" i="6" s="1"/>
  <c r="CL41" i="6" s="1"/>
  <c r="CE42" i="6" s="1"/>
  <c r="X41" i="6"/>
  <c r="Y41" i="6" s="1"/>
  <c r="Z41" i="6" s="1"/>
  <c r="S42" i="6" s="1"/>
  <c r="CB41" i="6"/>
  <c r="BB35" i="5" l="1"/>
  <c r="BJ35" i="5"/>
  <c r="CH35" i="5"/>
  <c r="V35" i="5"/>
  <c r="BZ35" i="5"/>
  <c r="AT35" i="5"/>
  <c r="AS42" i="6"/>
  <c r="AU42" i="6"/>
  <c r="AR42" i="6"/>
  <c r="BI42" i="6"/>
  <c r="BH42" i="6"/>
  <c r="BK42" i="6"/>
  <c r="BS42" i="6"/>
  <c r="BP42" i="6"/>
  <c r="BQ42" i="6"/>
  <c r="AZ42" i="6"/>
  <c r="BC42" i="6"/>
  <c r="BA42" i="6"/>
  <c r="AM42" i="6"/>
  <c r="AJ42" i="6"/>
  <c r="AK42" i="6"/>
  <c r="K35" i="5"/>
  <c r="I34" i="5"/>
  <c r="J34" i="5" s="1"/>
  <c r="J34" i="4"/>
  <c r="U42" i="6"/>
  <c r="T42" i="6"/>
  <c r="W42" i="6"/>
  <c r="AE42" i="6"/>
  <c r="AC42" i="6"/>
  <c r="AB42" i="6"/>
  <c r="CA42" i="6"/>
  <c r="BX42" i="6"/>
  <c r="BY42" i="6"/>
  <c r="AL35" i="5"/>
  <c r="BR35" i="5"/>
  <c r="F41" i="6"/>
  <c r="R41" i="6"/>
  <c r="CF42" i="6"/>
  <c r="CI42" i="6"/>
  <c r="CG42" i="6"/>
  <c r="BB42" i="6" l="1"/>
  <c r="BJ42" i="6"/>
  <c r="AL42" i="6"/>
  <c r="V42" i="6"/>
  <c r="I41" i="6"/>
  <c r="J41" i="6" s="1"/>
  <c r="K42" i="6"/>
  <c r="AT42" i="6"/>
  <c r="L35" i="5"/>
  <c r="M35" i="5"/>
  <c r="C35" i="4"/>
  <c r="O35" i="5"/>
  <c r="G35" i="4" s="1"/>
  <c r="BR42" i="6"/>
  <c r="AD42" i="6"/>
  <c r="BZ42" i="6"/>
  <c r="CH42" i="6"/>
  <c r="G35" i="5" l="1"/>
  <c r="D35" i="4"/>
  <c r="N35" i="5"/>
  <c r="H35" i="5"/>
  <c r="E35" i="4"/>
  <c r="M42" i="6"/>
  <c r="H42" i="6" s="1"/>
  <c r="O42" i="6"/>
  <c r="L42" i="6"/>
  <c r="G42" i="6" s="1"/>
  <c r="N42" i="6" l="1"/>
  <c r="D42" i="6" s="1"/>
  <c r="D35" i="5"/>
  <c r="F35" i="4"/>
  <c r="E35" i="5" l="1"/>
  <c r="BL35" i="5"/>
  <c r="BM35" i="5" s="1"/>
  <c r="BN35" i="5" s="1"/>
  <c r="BG36" i="5" s="1"/>
  <c r="X35" i="5"/>
  <c r="Y35" i="5" s="1"/>
  <c r="Z35" i="5" s="1"/>
  <c r="S36" i="5" s="1"/>
  <c r="BD35" i="5"/>
  <c r="BE35" i="5" s="1"/>
  <c r="BF35" i="5" s="1"/>
  <c r="AY36" i="5" s="1"/>
  <c r="AV35" i="5"/>
  <c r="AW35" i="5" s="1"/>
  <c r="AX35" i="5" s="1"/>
  <c r="AQ36" i="5" s="1"/>
  <c r="CB35" i="5"/>
  <c r="CC35" i="5" s="1"/>
  <c r="CD35" i="5" s="1"/>
  <c r="BW36" i="5" s="1"/>
  <c r="CJ35" i="5"/>
  <c r="CK35" i="5" s="1"/>
  <c r="CL35" i="5" s="1"/>
  <c r="CE36" i="5" s="1"/>
  <c r="BT35" i="5"/>
  <c r="BU35" i="5" s="1"/>
  <c r="BV35" i="5" s="1"/>
  <c r="BO36" i="5" s="1"/>
  <c r="AN35" i="5"/>
  <c r="AO35" i="5" s="1"/>
  <c r="AP35" i="5" s="1"/>
  <c r="AI36" i="5" s="1"/>
  <c r="AF35" i="5"/>
  <c r="AG35" i="5" s="1"/>
  <c r="AH35" i="5" s="1"/>
  <c r="AA36" i="5" s="1"/>
  <c r="P35" i="5"/>
  <c r="H35" i="4" s="1"/>
  <c r="E42" i="6"/>
  <c r="BD42" i="6"/>
  <c r="BE42" i="6" s="1"/>
  <c r="BF42" i="6" s="1"/>
  <c r="AY43" i="6" s="1"/>
  <c r="AF42" i="6"/>
  <c r="AG42" i="6" s="1"/>
  <c r="AH42" i="6" s="1"/>
  <c r="AA43" i="6" s="1"/>
  <c r="CB42" i="6"/>
  <c r="CC42" i="6" s="1"/>
  <c r="CD42" i="6" s="1"/>
  <c r="BW43" i="6" s="1"/>
  <c r="BL42" i="6"/>
  <c r="BM42" i="6" s="1"/>
  <c r="BN42" i="6" s="1"/>
  <c r="BG43" i="6" s="1"/>
  <c r="X42" i="6"/>
  <c r="Y42" i="6" s="1"/>
  <c r="Z42" i="6" s="1"/>
  <c r="S43" i="6" s="1"/>
  <c r="AN42" i="6"/>
  <c r="AO42" i="6" s="1"/>
  <c r="AP42" i="6" s="1"/>
  <c r="AI43" i="6" s="1"/>
  <c r="CJ42" i="6"/>
  <c r="CK42" i="6" s="1"/>
  <c r="CL42" i="6" s="1"/>
  <c r="CE43" i="6" s="1"/>
  <c r="BT42" i="6"/>
  <c r="BU42" i="6" s="1"/>
  <c r="BV42" i="6" s="1"/>
  <c r="BO43" i="6" s="1"/>
  <c r="AV42" i="6"/>
  <c r="AW42" i="6" s="1"/>
  <c r="AX42" i="6" s="1"/>
  <c r="AQ43" i="6" s="1"/>
  <c r="P42" i="6"/>
  <c r="Q42" i="6" s="1"/>
  <c r="Q35" i="5" l="1"/>
  <c r="CA36" i="5"/>
  <c r="BY36" i="5"/>
  <c r="BX36" i="5"/>
  <c r="AU36" i="5"/>
  <c r="AR36" i="5"/>
  <c r="AS36" i="5"/>
  <c r="BY43" i="6"/>
  <c r="CA43" i="6"/>
  <c r="BX43" i="6"/>
  <c r="BZ43" i="6" s="1"/>
  <c r="AZ36" i="5"/>
  <c r="BA36" i="5"/>
  <c r="BC36" i="5"/>
  <c r="BK43" i="6"/>
  <c r="BH43" i="6"/>
  <c r="BI43" i="6"/>
  <c r="T36" i="5"/>
  <c r="U36" i="5"/>
  <c r="W36" i="5"/>
  <c r="AE36" i="5"/>
  <c r="AB36" i="5"/>
  <c r="AC36" i="5"/>
  <c r="CI43" i="6"/>
  <c r="CF43" i="6"/>
  <c r="CG43" i="6"/>
  <c r="BC43" i="6"/>
  <c r="BA43" i="6"/>
  <c r="AZ43" i="6"/>
  <c r="BS36" i="5"/>
  <c r="BP36" i="5"/>
  <c r="BQ36" i="5"/>
  <c r="AK43" i="6"/>
  <c r="AJ43" i="6"/>
  <c r="AM43" i="6"/>
  <c r="AJ36" i="5"/>
  <c r="AK36" i="5"/>
  <c r="AM36" i="5"/>
  <c r="AU43" i="6"/>
  <c r="AS43" i="6"/>
  <c r="AR43" i="6"/>
  <c r="BP43" i="6"/>
  <c r="BQ43" i="6"/>
  <c r="BS43" i="6"/>
  <c r="U43" i="6"/>
  <c r="T43" i="6"/>
  <c r="W43" i="6"/>
  <c r="CI36" i="5"/>
  <c r="CF36" i="5"/>
  <c r="CG36" i="5"/>
  <c r="BK36" i="5"/>
  <c r="BI36" i="5"/>
  <c r="BH36" i="5"/>
  <c r="I35" i="4"/>
  <c r="F35" i="5"/>
  <c r="R35" i="5"/>
  <c r="AC43" i="6"/>
  <c r="AE43" i="6"/>
  <c r="AB43" i="6"/>
  <c r="F42" i="6"/>
  <c r="R42" i="6"/>
  <c r="BB43" i="6" l="1"/>
  <c r="BB36" i="5"/>
  <c r="AL43" i="6"/>
  <c r="BZ36" i="5"/>
  <c r="BJ36" i="5"/>
  <c r="BR43" i="6"/>
  <c r="AL36" i="5"/>
  <c r="BR36" i="5"/>
  <c r="BJ43" i="6"/>
  <c r="CH43" i="6"/>
  <c r="V43" i="6"/>
  <c r="AT43" i="6"/>
  <c r="AT36" i="5"/>
  <c r="K43" i="6"/>
  <c r="I42" i="6"/>
  <c r="J42" i="6" s="1"/>
  <c r="CH36" i="5"/>
  <c r="AD36" i="5"/>
  <c r="AD43" i="6"/>
  <c r="I35" i="5"/>
  <c r="J35" i="5" s="1"/>
  <c r="J35" i="4"/>
  <c r="K36" i="5"/>
  <c r="V36" i="5"/>
  <c r="O36" i="5" l="1"/>
  <c r="G36" i="4" s="1"/>
  <c r="M36" i="5"/>
  <c r="L36" i="5"/>
  <c r="C36" i="4"/>
  <c r="M43" i="6"/>
  <c r="H43" i="6" s="1"/>
  <c r="L43" i="6"/>
  <c r="G43" i="6" s="1"/>
  <c r="O43" i="6"/>
  <c r="N43" i="6" l="1"/>
  <c r="E36" i="4"/>
  <c r="H36" i="5"/>
  <c r="D36" i="4"/>
  <c r="G36" i="5"/>
  <c r="N36" i="5"/>
  <c r="D36" i="5" l="1"/>
  <c r="F36" i="4"/>
  <c r="D43" i="6"/>
  <c r="P43" i="6" s="1"/>
  <c r="E36" i="5" l="1"/>
  <c r="BD36" i="5"/>
  <c r="BE36" i="5" s="1"/>
  <c r="BF36" i="5" s="1"/>
  <c r="AY37" i="5" s="1"/>
  <c r="CJ36" i="5"/>
  <c r="CK36" i="5" s="1"/>
  <c r="CL36" i="5" s="1"/>
  <c r="CE37" i="5" s="1"/>
  <c r="BT36" i="5"/>
  <c r="X36" i="5"/>
  <c r="Y36" i="5" s="1"/>
  <c r="Z36" i="5" s="1"/>
  <c r="S37" i="5" s="1"/>
  <c r="AN36" i="5"/>
  <c r="AO36" i="5" s="1"/>
  <c r="AP36" i="5" s="1"/>
  <c r="AI37" i="5" s="1"/>
  <c r="AV36" i="5"/>
  <c r="AW36" i="5" s="1"/>
  <c r="AX36" i="5" s="1"/>
  <c r="AQ37" i="5" s="1"/>
  <c r="BL36" i="5"/>
  <c r="BM36" i="5" s="1"/>
  <c r="BN36" i="5" s="1"/>
  <c r="BG37" i="5" s="1"/>
  <c r="CB36" i="5"/>
  <c r="CC36" i="5" s="1"/>
  <c r="CD36" i="5" s="1"/>
  <c r="BW37" i="5" s="1"/>
  <c r="BU36" i="5"/>
  <c r="BV36" i="5" s="1"/>
  <c r="BO37" i="5" s="1"/>
  <c r="AF36" i="5"/>
  <c r="AG36" i="5" s="1"/>
  <c r="AH36" i="5" s="1"/>
  <c r="AA37" i="5" s="1"/>
  <c r="Q36" i="5"/>
  <c r="E43" i="6"/>
  <c r="BD43" i="6"/>
  <c r="BE43" i="6" s="1"/>
  <c r="BF43" i="6" s="1"/>
  <c r="AY44" i="6" s="1"/>
  <c r="CB43" i="6"/>
  <c r="CC43" i="6" s="1"/>
  <c r="CD43" i="6" s="1"/>
  <c r="BW44" i="6" s="1"/>
  <c r="CJ43" i="6"/>
  <c r="CK43" i="6" s="1"/>
  <c r="CL43" i="6" s="1"/>
  <c r="CE44" i="6" s="1"/>
  <c r="AF43" i="6"/>
  <c r="AG43" i="6" s="1"/>
  <c r="AH43" i="6" s="1"/>
  <c r="AA44" i="6" s="1"/>
  <c r="BT43" i="6"/>
  <c r="BU43" i="6" s="1"/>
  <c r="BV43" i="6" s="1"/>
  <c r="BO44" i="6" s="1"/>
  <c r="AV43" i="6"/>
  <c r="AW43" i="6" s="1"/>
  <c r="AX43" i="6" s="1"/>
  <c r="AQ44" i="6" s="1"/>
  <c r="AN43" i="6"/>
  <c r="AO43" i="6" s="1"/>
  <c r="AP43" i="6" s="1"/>
  <c r="AI44" i="6" s="1"/>
  <c r="X43" i="6"/>
  <c r="Y43" i="6" s="1"/>
  <c r="Z43" i="6" s="1"/>
  <c r="S44" i="6" s="1"/>
  <c r="BL43" i="6"/>
  <c r="BM43" i="6" s="1"/>
  <c r="BN43" i="6" s="1"/>
  <c r="BG44" i="6" s="1"/>
  <c r="Q43" i="6"/>
  <c r="P36" i="5"/>
  <c r="H36" i="4" s="1"/>
  <c r="BS44" i="6" l="1"/>
  <c r="BQ44" i="6"/>
  <c r="BP44" i="6"/>
  <c r="BR44" i="6" s="1"/>
  <c r="AJ37" i="5"/>
  <c r="AK37" i="5"/>
  <c r="AM37" i="5"/>
  <c r="BX44" i="6"/>
  <c r="BY44" i="6"/>
  <c r="CA44" i="6"/>
  <c r="W37" i="5"/>
  <c r="U37" i="5"/>
  <c r="T37" i="5"/>
  <c r="AR44" i="6"/>
  <c r="AU44" i="6"/>
  <c r="AS44" i="6"/>
  <c r="AS37" i="5"/>
  <c r="AU37" i="5"/>
  <c r="AR37" i="5"/>
  <c r="BA44" i="6"/>
  <c r="AZ44" i="6"/>
  <c r="BC44" i="6"/>
  <c r="BX37" i="5"/>
  <c r="CA37" i="5"/>
  <c r="BY37" i="5"/>
  <c r="CF37" i="5"/>
  <c r="CG37" i="5"/>
  <c r="CI37" i="5"/>
  <c r="AM44" i="6"/>
  <c r="AK44" i="6"/>
  <c r="AJ44" i="6"/>
  <c r="AE37" i="5"/>
  <c r="AB37" i="5"/>
  <c r="AC37" i="5"/>
  <c r="BH44" i="6"/>
  <c r="BK44" i="6"/>
  <c r="BI44" i="6"/>
  <c r="AZ37" i="5"/>
  <c r="BA37" i="5"/>
  <c r="BC37" i="5"/>
  <c r="CI44" i="6"/>
  <c r="CF44" i="6"/>
  <c r="CG44" i="6"/>
  <c r="BI37" i="5"/>
  <c r="BH37" i="5"/>
  <c r="BK37" i="5"/>
  <c r="U44" i="6"/>
  <c r="T44" i="6"/>
  <c r="W44" i="6"/>
  <c r="F36" i="5"/>
  <c r="I36" i="4"/>
  <c r="R36" i="5"/>
  <c r="F43" i="6"/>
  <c r="R43" i="6"/>
  <c r="AE44" i="6"/>
  <c r="AC44" i="6"/>
  <c r="AB44" i="6"/>
  <c r="BS37" i="5"/>
  <c r="BP37" i="5"/>
  <c r="BQ37" i="5"/>
  <c r="CH37" i="5" l="1"/>
  <c r="AD44" i="6"/>
  <c r="BZ44" i="6"/>
  <c r="BJ37" i="5"/>
  <c r="V44" i="6"/>
  <c r="BB44" i="6"/>
  <c r="BB37" i="5"/>
  <c r="AD37" i="5"/>
  <c r="AT37" i="5"/>
  <c r="BJ44" i="6"/>
  <c r="CH44" i="6"/>
  <c r="BR37" i="5"/>
  <c r="K37" i="5"/>
  <c r="I36" i="5"/>
  <c r="J36" i="5" s="1"/>
  <c r="J36" i="4"/>
  <c r="AL44" i="6"/>
  <c r="AT44" i="6"/>
  <c r="BZ37" i="5"/>
  <c r="AL37" i="5"/>
  <c r="V37" i="5"/>
  <c r="K44" i="6"/>
  <c r="I43" i="6"/>
  <c r="J43" i="6" s="1"/>
  <c r="C37" i="4" l="1"/>
  <c r="M37" i="5"/>
  <c r="L37" i="5"/>
  <c r="O37" i="5"/>
  <c r="G37" i="4" s="1"/>
  <c r="O44" i="6"/>
  <c r="M44" i="6"/>
  <c r="H44" i="6" s="1"/>
  <c r="L44" i="6"/>
  <c r="G44" i="6" s="1"/>
  <c r="N37" i="5" l="1"/>
  <c r="D37" i="5" s="1"/>
  <c r="P37" i="5" s="1"/>
  <c r="H37" i="4" s="1"/>
  <c r="F37" i="4"/>
  <c r="E37" i="4"/>
  <c r="H37" i="5"/>
  <c r="N44" i="6"/>
  <c r="D37" i="4"/>
  <c r="G37" i="5"/>
  <c r="D44" i="6" l="1"/>
  <c r="P44" i="6" s="1"/>
  <c r="E37" i="5"/>
  <c r="BD37" i="5"/>
  <c r="BE37" i="5" s="1"/>
  <c r="BF37" i="5" s="1"/>
  <c r="AY38" i="5" s="1"/>
  <c r="CJ37" i="5"/>
  <c r="CK37" i="5" s="1"/>
  <c r="CL37" i="5" s="1"/>
  <c r="CE38" i="5" s="1"/>
  <c r="AV37" i="5"/>
  <c r="AW37" i="5" s="1"/>
  <c r="AX37" i="5" s="1"/>
  <c r="AQ38" i="5" s="1"/>
  <c r="AF37" i="5"/>
  <c r="AG37" i="5" s="1"/>
  <c r="AH37" i="5" s="1"/>
  <c r="AA38" i="5" s="1"/>
  <c r="BT37" i="5"/>
  <c r="BU37" i="5" s="1"/>
  <c r="BV37" i="5" s="1"/>
  <c r="BO38" i="5" s="1"/>
  <c r="X37" i="5"/>
  <c r="Y37" i="5" s="1"/>
  <c r="Z37" i="5" s="1"/>
  <c r="S38" i="5" s="1"/>
  <c r="BL37" i="5"/>
  <c r="BM37" i="5" s="1"/>
  <c r="BN37" i="5" s="1"/>
  <c r="BG38" i="5" s="1"/>
  <c r="CB37" i="5"/>
  <c r="CC37" i="5" s="1"/>
  <c r="CD37" i="5" s="1"/>
  <c r="BW38" i="5" s="1"/>
  <c r="AN37" i="5"/>
  <c r="AO37" i="5" s="1"/>
  <c r="AP37" i="5" s="1"/>
  <c r="AI38" i="5" s="1"/>
  <c r="Q37" i="5"/>
  <c r="BS38" i="5" l="1"/>
  <c r="BP38" i="5"/>
  <c r="BQ38" i="5"/>
  <c r="AB38" i="5"/>
  <c r="AE38" i="5"/>
  <c r="AC38" i="5"/>
  <c r="CA38" i="5"/>
  <c r="BY38" i="5"/>
  <c r="BX38" i="5"/>
  <c r="AS38" i="5"/>
  <c r="AR38" i="5"/>
  <c r="AU38" i="5"/>
  <c r="T38" i="5"/>
  <c r="U38" i="5"/>
  <c r="W38" i="5"/>
  <c r="CF38" i="5"/>
  <c r="CG38" i="5"/>
  <c r="CI38" i="5"/>
  <c r="BH38" i="5"/>
  <c r="BI38" i="5"/>
  <c r="BK38" i="5"/>
  <c r="BA38" i="5"/>
  <c r="BC38" i="5"/>
  <c r="AZ38" i="5"/>
  <c r="BB38" i="5" s="1"/>
  <c r="AM38" i="5"/>
  <c r="AK38" i="5"/>
  <c r="AJ38" i="5"/>
  <c r="F37" i="5"/>
  <c r="I37" i="4"/>
  <c r="R37" i="5"/>
  <c r="E44" i="6"/>
  <c r="CJ44" i="6"/>
  <c r="CK44" i="6" s="1"/>
  <c r="CL44" i="6" s="1"/>
  <c r="CE45" i="6" s="1"/>
  <c r="AF44" i="6"/>
  <c r="AG44" i="6" s="1"/>
  <c r="AH44" i="6" s="1"/>
  <c r="AA45" i="6" s="1"/>
  <c r="X44" i="6"/>
  <c r="Y44" i="6" s="1"/>
  <c r="Z44" i="6" s="1"/>
  <c r="S45" i="6" s="1"/>
  <c r="CB44" i="6"/>
  <c r="CC44" i="6" s="1"/>
  <c r="CD44" i="6" s="1"/>
  <c r="BW45" i="6" s="1"/>
  <c r="BT44" i="6"/>
  <c r="BU44" i="6" s="1"/>
  <c r="BV44" i="6" s="1"/>
  <c r="BO45" i="6" s="1"/>
  <c r="BD44" i="6"/>
  <c r="BE44" i="6" s="1"/>
  <c r="BF44" i="6" s="1"/>
  <c r="AY45" i="6" s="1"/>
  <c r="BL44" i="6"/>
  <c r="BM44" i="6" s="1"/>
  <c r="BN44" i="6" s="1"/>
  <c r="BG45" i="6" s="1"/>
  <c r="AV44" i="6"/>
  <c r="AW44" i="6" s="1"/>
  <c r="AX44" i="6" s="1"/>
  <c r="AQ45" i="6" s="1"/>
  <c r="AN44" i="6"/>
  <c r="AO44" i="6" s="1"/>
  <c r="AP44" i="6" s="1"/>
  <c r="AI45" i="6" s="1"/>
  <c r="Q44" i="6"/>
  <c r="AT38" i="5" l="1"/>
  <c r="BJ38" i="5"/>
  <c r="V38" i="5"/>
  <c r="AL38" i="5"/>
  <c r="CH38" i="5"/>
  <c r="U45" i="6"/>
  <c r="T45" i="6"/>
  <c r="W45" i="6"/>
  <c r="BX45" i="6"/>
  <c r="BY45" i="6"/>
  <c r="CA45" i="6"/>
  <c r="AB45" i="6"/>
  <c r="AC45" i="6"/>
  <c r="AE45" i="6"/>
  <c r="AU45" i="6"/>
  <c r="AR45" i="6"/>
  <c r="AS45" i="6"/>
  <c r="AJ45" i="6"/>
  <c r="AK45" i="6"/>
  <c r="AM45" i="6"/>
  <c r="BI45" i="6"/>
  <c r="BH45" i="6"/>
  <c r="BK45" i="6"/>
  <c r="F44" i="6"/>
  <c r="R44" i="6"/>
  <c r="BR38" i="5"/>
  <c r="AD38" i="5"/>
  <c r="CI45" i="6"/>
  <c r="CF45" i="6"/>
  <c r="CG45" i="6"/>
  <c r="BZ38" i="5"/>
  <c r="BC45" i="6"/>
  <c r="BA45" i="6"/>
  <c r="AZ45" i="6"/>
  <c r="BS45" i="6"/>
  <c r="BQ45" i="6"/>
  <c r="BP45" i="6"/>
  <c r="I37" i="5"/>
  <c r="J37" i="5" s="1"/>
  <c r="J37" i="4"/>
  <c r="K38" i="5"/>
  <c r="AT45" i="6" l="1"/>
  <c r="BB45" i="6"/>
  <c r="BJ45" i="6"/>
  <c r="AL45" i="6"/>
  <c r="BZ45" i="6"/>
  <c r="BR45" i="6"/>
  <c r="CH45" i="6"/>
  <c r="AD45" i="6"/>
  <c r="V45" i="6"/>
  <c r="M38" i="5"/>
  <c r="O38" i="5"/>
  <c r="G38" i="4" s="1"/>
  <c r="C38" i="4"/>
  <c r="L38" i="5"/>
  <c r="I44" i="6"/>
  <c r="J44" i="6" s="1"/>
  <c r="K45" i="6"/>
  <c r="N38" i="5" l="1"/>
  <c r="D38" i="5" s="1"/>
  <c r="P38" i="5" s="1"/>
  <c r="H38" i="4" s="1"/>
  <c r="F38" i="4"/>
  <c r="L45" i="6"/>
  <c r="G45" i="6" s="1"/>
  <c r="M45" i="6"/>
  <c r="H45" i="6" s="1"/>
  <c r="O45" i="6"/>
  <c r="G38" i="5"/>
  <c r="D38" i="4"/>
  <c r="E38" i="4"/>
  <c r="H38" i="5"/>
  <c r="N45" i="6" l="1"/>
  <c r="D45" i="6" s="1"/>
  <c r="Q38" i="5"/>
  <c r="E38" i="5"/>
  <c r="CJ38" i="5"/>
  <c r="CK38" i="5" s="1"/>
  <c r="CL38" i="5" s="1"/>
  <c r="CE39" i="5" s="1"/>
  <c r="AF38" i="5"/>
  <c r="AG38" i="5" s="1"/>
  <c r="AH38" i="5" s="1"/>
  <c r="AA39" i="5" s="1"/>
  <c r="BL38" i="5"/>
  <c r="BM38" i="5" s="1"/>
  <c r="BN38" i="5" s="1"/>
  <c r="BG39" i="5" s="1"/>
  <c r="AV38" i="5"/>
  <c r="AW38" i="5" s="1"/>
  <c r="AX38" i="5" s="1"/>
  <c r="AQ39" i="5" s="1"/>
  <c r="BD38" i="5"/>
  <c r="BE38" i="5" s="1"/>
  <c r="BF38" i="5" s="1"/>
  <c r="AY39" i="5" s="1"/>
  <c r="X38" i="5"/>
  <c r="Y38" i="5" s="1"/>
  <c r="Z38" i="5" s="1"/>
  <c r="S39" i="5" s="1"/>
  <c r="AN38" i="5"/>
  <c r="AO38" i="5" s="1"/>
  <c r="AP38" i="5" s="1"/>
  <c r="AI39" i="5" s="1"/>
  <c r="CB38" i="5"/>
  <c r="CC38" i="5" s="1"/>
  <c r="CD38" i="5" s="1"/>
  <c r="BW39" i="5" s="1"/>
  <c r="BT38" i="5"/>
  <c r="BU38" i="5" s="1"/>
  <c r="BV38" i="5" s="1"/>
  <c r="BO39" i="5" s="1"/>
  <c r="U39" i="5" l="1"/>
  <c r="W39" i="5"/>
  <c r="T39" i="5"/>
  <c r="BA39" i="5"/>
  <c r="AZ39" i="5"/>
  <c r="BB39" i="5" s="1"/>
  <c r="BC39" i="5"/>
  <c r="AS39" i="5"/>
  <c r="AU39" i="5"/>
  <c r="AR39" i="5"/>
  <c r="AB39" i="5"/>
  <c r="AC39" i="5"/>
  <c r="AE39" i="5"/>
  <c r="BI39" i="5"/>
  <c r="BH39" i="5"/>
  <c r="BK39" i="5"/>
  <c r="I38" i="4"/>
  <c r="F38" i="5"/>
  <c r="R38" i="5"/>
  <c r="E45" i="6"/>
  <c r="CB45" i="6"/>
  <c r="CC45" i="6" s="1"/>
  <c r="CD45" i="6" s="1"/>
  <c r="BW46" i="6" s="1"/>
  <c r="BT45" i="6"/>
  <c r="AN45" i="6"/>
  <c r="AO45" i="6" s="1"/>
  <c r="AP45" i="6" s="1"/>
  <c r="AI46" i="6" s="1"/>
  <c r="CJ45" i="6"/>
  <c r="CK45" i="6" s="1"/>
  <c r="CL45" i="6" s="1"/>
  <c r="CE46" i="6" s="1"/>
  <c r="AF45" i="6"/>
  <c r="AG45" i="6" s="1"/>
  <c r="AH45" i="6" s="1"/>
  <c r="AA46" i="6" s="1"/>
  <c r="X45" i="6"/>
  <c r="Y45" i="6" s="1"/>
  <c r="Z45" i="6" s="1"/>
  <c r="S46" i="6" s="1"/>
  <c r="BL45" i="6"/>
  <c r="BM45" i="6" s="1"/>
  <c r="BN45" i="6" s="1"/>
  <c r="BG46" i="6" s="1"/>
  <c r="AV45" i="6"/>
  <c r="AW45" i="6" s="1"/>
  <c r="AX45" i="6" s="1"/>
  <c r="AQ46" i="6" s="1"/>
  <c r="BU45" i="6"/>
  <c r="BV45" i="6" s="1"/>
  <c r="BO46" i="6" s="1"/>
  <c r="BD45" i="6"/>
  <c r="BE45" i="6" s="1"/>
  <c r="BF45" i="6" s="1"/>
  <c r="AY46" i="6" s="1"/>
  <c r="P45" i="6"/>
  <c r="Q45" i="6" s="1"/>
  <c r="BX39" i="5"/>
  <c r="CA39" i="5"/>
  <c r="BY39" i="5"/>
  <c r="CF39" i="5"/>
  <c r="CG39" i="5"/>
  <c r="CI39" i="5"/>
  <c r="BS39" i="5"/>
  <c r="BP39" i="5"/>
  <c r="BQ39" i="5"/>
  <c r="AK39" i="5"/>
  <c r="AJ39" i="5"/>
  <c r="AM39" i="5"/>
  <c r="AD39" i="5" l="1"/>
  <c r="BR39" i="5"/>
  <c r="CH39" i="5"/>
  <c r="BZ39" i="5"/>
  <c r="AL39" i="5"/>
  <c r="BK46" i="6"/>
  <c r="BI46" i="6"/>
  <c r="BH46" i="6"/>
  <c r="AE46" i="6"/>
  <c r="AB46" i="6"/>
  <c r="AC46" i="6"/>
  <c r="AS46" i="6"/>
  <c r="AU46" i="6"/>
  <c r="AR46" i="6"/>
  <c r="AM46" i="6"/>
  <c r="AK46" i="6"/>
  <c r="AJ46" i="6"/>
  <c r="BA46" i="6"/>
  <c r="AZ46" i="6"/>
  <c r="BC46" i="6"/>
  <c r="F45" i="6"/>
  <c r="R45" i="6"/>
  <c r="W46" i="6"/>
  <c r="T46" i="6"/>
  <c r="U46" i="6"/>
  <c r="CG46" i="6"/>
  <c r="CI46" i="6"/>
  <c r="CF46" i="6"/>
  <c r="CA46" i="6"/>
  <c r="BY46" i="6"/>
  <c r="BX46" i="6"/>
  <c r="BZ46" i="6" s="1"/>
  <c r="BJ39" i="5"/>
  <c r="AT39" i="5"/>
  <c r="V39" i="5"/>
  <c r="K39" i="5"/>
  <c r="I38" i="5"/>
  <c r="J38" i="5" s="1"/>
  <c r="J38" i="4"/>
  <c r="BQ46" i="6"/>
  <c r="BS46" i="6"/>
  <c r="BP46" i="6"/>
  <c r="CH46" i="6" l="1"/>
  <c r="BR46" i="6"/>
  <c r="V46" i="6"/>
  <c r="BB46" i="6"/>
  <c r="AD46" i="6"/>
  <c r="AL46" i="6"/>
  <c r="BJ46" i="6"/>
  <c r="I45" i="6"/>
  <c r="J45" i="6" s="1"/>
  <c r="K46" i="6"/>
  <c r="M39" i="5"/>
  <c r="O39" i="5"/>
  <c r="G39" i="4" s="1"/>
  <c r="L39" i="5"/>
  <c r="C39" i="4"/>
  <c r="AT46" i="6"/>
  <c r="N39" i="5" l="1"/>
  <c r="E39" i="4"/>
  <c r="H39" i="5"/>
  <c r="F39" i="4"/>
  <c r="D39" i="5"/>
  <c r="D39" i="4"/>
  <c r="G39" i="5"/>
  <c r="L46" i="6"/>
  <c r="G46" i="6" s="1"/>
  <c r="M46" i="6"/>
  <c r="H46" i="6" s="1"/>
  <c r="O46" i="6"/>
  <c r="E39" i="5" l="1"/>
  <c r="CB39" i="5"/>
  <c r="CC39" i="5" s="1"/>
  <c r="CD39" i="5" s="1"/>
  <c r="BW40" i="5" s="1"/>
  <c r="AF39" i="5"/>
  <c r="AG39" i="5" s="1"/>
  <c r="AH39" i="5" s="1"/>
  <c r="AA40" i="5" s="1"/>
  <c r="BD39" i="5"/>
  <c r="BE39" i="5" s="1"/>
  <c r="BF39" i="5" s="1"/>
  <c r="AY40" i="5" s="1"/>
  <c r="BL39" i="5"/>
  <c r="BM39" i="5" s="1"/>
  <c r="BN39" i="5" s="1"/>
  <c r="BG40" i="5" s="1"/>
  <c r="BT39" i="5"/>
  <c r="BU39" i="5" s="1"/>
  <c r="BV39" i="5" s="1"/>
  <c r="BO40" i="5" s="1"/>
  <c r="AV39" i="5"/>
  <c r="AW39" i="5" s="1"/>
  <c r="AX39" i="5" s="1"/>
  <c r="AQ40" i="5" s="1"/>
  <c r="CJ39" i="5"/>
  <c r="CK39" i="5" s="1"/>
  <c r="CL39" i="5" s="1"/>
  <c r="CE40" i="5" s="1"/>
  <c r="AN39" i="5"/>
  <c r="AO39" i="5" s="1"/>
  <c r="AP39" i="5" s="1"/>
  <c r="AI40" i="5" s="1"/>
  <c r="X39" i="5"/>
  <c r="Y39" i="5" s="1"/>
  <c r="Z39" i="5" s="1"/>
  <c r="S40" i="5" s="1"/>
  <c r="N46" i="6"/>
  <c r="D46" i="6" s="1"/>
  <c r="P39" i="5"/>
  <c r="H39" i="4" s="1"/>
  <c r="Q39" i="5" l="1"/>
  <c r="AK40" i="5"/>
  <c r="AJ40" i="5"/>
  <c r="AM40" i="5"/>
  <c r="AU40" i="5"/>
  <c r="AS40" i="5"/>
  <c r="AR40" i="5"/>
  <c r="AT40" i="5" s="1"/>
  <c r="BH40" i="5"/>
  <c r="BI40" i="5"/>
  <c r="BK40" i="5"/>
  <c r="W40" i="5"/>
  <c r="U40" i="5"/>
  <c r="T40" i="5"/>
  <c r="BC40" i="5"/>
  <c r="BA40" i="5"/>
  <c r="AZ40" i="5"/>
  <c r="BB40" i="5" s="1"/>
  <c r="CF40" i="5"/>
  <c r="CG40" i="5"/>
  <c r="CI40" i="5"/>
  <c r="AC40" i="5"/>
  <c r="AE40" i="5"/>
  <c r="AB40" i="5"/>
  <c r="BS40" i="5"/>
  <c r="BP40" i="5"/>
  <c r="BQ40" i="5"/>
  <c r="CA40" i="5"/>
  <c r="BY40" i="5"/>
  <c r="BX40" i="5"/>
  <c r="E46" i="6"/>
  <c r="CB46" i="6"/>
  <c r="CC46" i="6" s="1"/>
  <c r="CD46" i="6" s="1"/>
  <c r="BW47" i="6" s="1"/>
  <c r="X46" i="6"/>
  <c r="Y46" i="6" s="1"/>
  <c r="Z46" i="6" s="1"/>
  <c r="S47" i="6" s="1"/>
  <c r="BT46" i="6"/>
  <c r="BU46" i="6" s="1"/>
  <c r="BV46" i="6" s="1"/>
  <c r="BO47" i="6" s="1"/>
  <c r="AN46" i="6"/>
  <c r="AO46" i="6" s="1"/>
  <c r="AP46" i="6" s="1"/>
  <c r="AI47" i="6" s="1"/>
  <c r="CJ46" i="6"/>
  <c r="CK46" i="6" s="1"/>
  <c r="CL46" i="6" s="1"/>
  <c r="CE47" i="6" s="1"/>
  <c r="BL46" i="6"/>
  <c r="BM46" i="6" s="1"/>
  <c r="BN46" i="6" s="1"/>
  <c r="BG47" i="6" s="1"/>
  <c r="AV46" i="6"/>
  <c r="AW46" i="6" s="1"/>
  <c r="AX46" i="6" s="1"/>
  <c r="AQ47" i="6" s="1"/>
  <c r="AF46" i="6"/>
  <c r="AG46" i="6" s="1"/>
  <c r="AH46" i="6" s="1"/>
  <c r="AA47" i="6" s="1"/>
  <c r="BD46" i="6"/>
  <c r="BE46" i="6" s="1"/>
  <c r="BF46" i="6" s="1"/>
  <c r="AY47" i="6" s="1"/>
  <c r="I39" i="4"/>
  <c r="F39" i="5"/>
  <c r="R39" i="5"/>
  <c r="P46" i="6"/>
  <c r="Q46" i="6" s="1"/>
  <c r="AL40" i="5" l="1"/>
  <c r="V40" i="5"/>
  <c r="BZ40" i="5"/>
  <c r="CF47" i="6"/>
  <c r="CG47" i="6"/>
  <c r="CI47" i="6"/>
  <c r="BS47" i="6"/>
  <c r="BP47" i="6"/>
  <c r="BQ47" i="6"/>
  <c r="AR47" i="6"/>
  <c r="AU47" i="6"/>
  <c r="AS47" i="6"/>
  <c r="BR40" i="5"/>
  <c r="AC47" i="6"/>
  <c r="AE47" i="6"/>
  <c r="AB47" i="6"/>
  <c r="BJ40" i="5"/>
  <c r="BC47" i="6"/>
  <c r="BA47" i="6"/>
  <c r="AZ47" i="6"/>
  <c r="CH40" i="5"/>
  <c r="AD40" i="5"/>
  <c r="T47" i="6"/>
  <c r="U47" i="6"/>
  <c r="W47" i="6"/>
  <c r="BH47" i="6"/>
  <c r="BI47" i="6"/>
  <c r="BK47" i="6"/>
  <c r="F46" i="6"/>
  <c r="R46" i="6"/>
  <c r="AJ47" i="6"/>
  <c r="AM47" i="6"/>
  <c r="AK47" i="6"/>
  <c r="AL47" i="6" s="1"/>
  <c r="J39" i="4"/>
  <c r="I39" i="5"/>
  <c r="J39" i="5" s="1"/>
  <c r="K40" i="5"/>
  <c r="BY47" i="6"/>
  <c r="BX47" i="6"/>
  <c r="CA47" i="6"/>
  <c r="CH47" i="6" l="1"/>
  <c r="V47" i="6"/>
  <c r="BR47" i="6"/>
  <c r="AT47" i="6"/>
  <c r="AD47" i="6"/>
  <c r="I46" i="6"/>
  <c r="J46" i="6" s="1"/>
  <c r="K47" i="6"/>
  <c r="BZ47" i="6"/>
  <c r="BB47" i="6"/>
  <c r="BJ47" i="6"/>
  <c r="C40" i="4"/>
  <c r="M40" i="5"/>
  <c r="L40" i="5"/>
  <c r="O40" i="5"/>
  <c r="G40" i="4" s="1"/>
  <c r="N40" i="5" l="1"/>
  <c r="D40" i="4"/>
  <c r="G40" i="5"/>
  <c r="F40" i="4"/>
  <c r="D40" i="5"/>
  <c r="P40" i="5" s="1"/>
  <c r="H40" i="4" s="1"/>
  <c r="E40" i="4"/>
  <c r="H40" i="5"/>
  <c r="L47" i="6"/>
  <c r="G47" i="6" s="1"/>
  <c r="M47" i="6"/>
  <c r="H47" i="6" s="1"/>
  <c r="O47" i="6"/>
  <c r="N47" i="6" l="1"/>
  <c r="E40" i="5"/>
  <c r="X40" i="5"/>
  <c r="Y40" i="5" s="1"/>
  <c r="Z40" i="5" s="1"/>
  <c r="S41" i="5" s="1"/>
  <c r="CB40" i="5"/>
  <c r="CC40" i="5" s="1"/>
  <c r="CD40" i="5" s="1"/>
  <c r="BW41" i="5" s="1"/>
  <c r="AV40" i="5"/>
  <c r="AW40" i="5" s="1"/>
  <c r="AX40" i="5" s="1"/>
  <c r="AQ41" i="5" s="1"/>
  <c r="AN40" i="5"/>
  <c r="AO40" i="5" s="1"/>
  <c r="AP40" i="5" s="1"/>
  <c r="AI41" i="5" s="1"/>
  <c r="BD40" i="5"/>
  <c r="BE40" i="5" s="1"/>
  <c r="BF40" i="5" s="1"/>
  <c r="AY41" i="5" s="1"/>
  <c r="CJ40" i="5"/>
  <c r="CK40" i="5" s="1"/>
  <c r="CL40" i="5" s="1"/>
  <c r="CE41" i="5" s="1"/>
  <c r="AF40" i="5"/>
  <c r="AG40" i="5" s="1"/>
  <c r="AH40" i="5" s="1"/>
  <c r="AA41" i="5" s="1"/>
  <c r="Q40" i="5"/>
  <c r="BT40" i="5"/>
  <c r="BU40" i="5" s="1"/>
  <c r="BV40" i="5" s="1"/>
  <c r="BO41" i="5" s="1"/>
  <c r="BL40" i="5"/>
  <c r="BM40" i="5" s="1"/>
  <c r="BN40" i="5" s="1"/>
  <c r="BG41" i="5" s="1"/>
  <c r="CI41" i="5" l="1"/>
  <c r="CG41" i="5"/>
  <c r="CF41" i="5"/>
  <c r="CH41" i="5" s="1"/>
  <c r="AJ41" i="5"/>
  <c r="AK41" i="5"/>
  <c r="AM41" i="5"/>
  <c r="AU41" i="5"/>
  <c r="AS41" i="5"/>
  <c r="AR41" i="5"/>
  <c r="AB41" i="5"/>
  <c r="AC41" i="5"/>
  <c r="AE41" i="5"/>
  <c r="W41" i="5"/>
  <c r="U41" i="5"/>
  <c r="T41" i="5"/>
  <c r="AZ41" i="5"/>
  <c r="BC41" i="5"/>
  <c r="BA41" i="5"/>
  <c r="BB41" i="5" s="1"/>
  <c r="BY41" i="5"/>
  <c r="BX41" i="5"/>
  <c r="CA41" i="5"/>
  <c r="BP41" i="5"/>
  <c r="BS41" i="5"/>
  <c r="BQ41" i="5"/>
  <c r="BR41" i="5" s="1"/>
  <c r="BI41" i="5"/>
  <c r="BK41" i="5"/>
  <c r="BH41" i="5"/>
  <c r="D47" i="6"/>
  <c r="I40" i="4"/>
  <c r="F40" i="5"/>
  <c r="R40" i="5"/>
  <c r="BJ41" i="5" l="1"/>
  <c r="AL41" i="5"/>
  <c r="BZ41" i="5"/>
  <c r="AT41" i="5"/>
  <c r="V41" i="5"/>
  <c r="E47" i="6"/>
  <c r="BL47" i="6"/>
  <c r="BM47" i="6" s="1"/>
  <c r="BN47" i="6" s="1"/>
  <c r="BG48" i="6" s="1"/>
  <c r="BT47" i="6"/>
  <c r="BU47" i="6" s="1"/>
  <c r="BV47" i="6" s="1"/>
  <c r="BO48" i="6" s="1"/>
  <c r="AN47" i="6"/>
  <c r="AO47" i="6" s="1"/>
  <c r="AP47" i="6" s="1"/>
  <c r="AI48" i="6" s="1"/>
  <c r="X47" i="6"/>
  <c r="Y47" i="6" s="1"/>
  <c r="Z47" i="6" s="1"/>
  <c r="S48" i="6" s="1"/>
  <c r="CB47" i="6"/>
  <c r="CC47" i="6" s="1"/>
  <c r="CD47" i="6" s="1"/>
  <c r="BW48" i="6" s="1"/>
  <c r="BD47" i="6"/>
  <c r="BE47" i="6" s="1"/>
  <c r="BF47" i="6" s="1"/>
  <c r="AY48" i="6" s="1"/>
  <c r="CJ47" i="6"/>
  <c r="CK47" i="6" s="1"/>
  <c r="CL47" i="6" s="1"/>
  <c r="CE48" i="6" s="1"/>
  <c r="AV47" i="6"/>
  <c r="AW47" i="6" s="1"/>
  <c r="AX47" i="6" s="1"/>
  <c r="AQ48" i="6" s="1"/>
  <c r="AF47" i="6"/>
  <c r="AG47" i="6" s="1"/>
  <c r="AH47" i="6" s="1"/>
  <c r="AA48" i="6" s="1"/>
  <c r="AD41" i="5"/>
  <c r="P47" i="6"/>
  <c r="Q47" i="6" s="1"/>
  <c r="K41" i="5"/>
  <c r="J40" i="4"/>
  <c r="I40" i="5"/>
  <c r="J40" i="5" s="1"/>
  <c r="F47" i="6" l="1"/>
  <c r="R47" i="6"/>
  <c r="AS48" i="6"/>
  <c r="AU48" i="6"/>
  <c r="AR48" i="6"/>
  <c r="CF48" i="6"/>
  <c r="CG48" i="6"/>
  <c r="CI48" i="6"/>
  <c r="AZ48" i="6"/>
  <c r="BA48" i="6"/>
  <c r="BC48" i="6"/>
  <c r="BY48" i="6"/>
  <c r="BX48" i="6"/>
  <c r="CA48" i="6"/>
  <c r="BZ48" i="6"/>
  <c r="AB48" i="6"/>
  <c r="AE48" i="6"/>
  <c r="AC48" i="6"/>
  <c r="BK48" i="6"/>
  <c r="BH48" i="6"/>
  <c r="BJ48" i="6" s="1"/>
  <c r="BI48" i="6"/>
  <c r="W48" i="6"/>
  <c r="T48" i="6"/>
  <c r="U48" i="6"/>
  <c r="AK48" i="6"/>
  <c r="AM48" i="6"/>
  <c r="AJ48" i="6"/>
  <c r="AL48" i="6" s="1"/>
  <c r="BP48" i="6"/>
  <c r="BQ48" i="6"/>
  <c r="BS48" i="6"/>
  <c r="O41" i="5"/>
  <c r="G41" i="4" s="1"/>
  <c r="M41" i="5"/>
  <c r="L41" i="5"/>
  <c r="C41" i="4"/>
  <c r="CH48" i="6" l="1"/>
  <c r="N41" i="5"/>
  <c r="BB48" i="6"/>
  <c r="G41" i="5"/>
  <c r="D41" i="4"/>
  <c r="AD48" i="6"/>
  <c r="AT48" i="6"/>
  <c r="F41" i="4"/>
  <c r="D41" i="5"/>
  <c r="P41" i="5" s="1"/>
  <c r="H41" i="4" s="1"/>
  <c r="V48" i="6"/>
  <c r="BR48" i="6"/>
  <c r="I47" i="6"/>
  <c r="J47" i="6" s="1"/>
  <c r="K48" i="6"/>
  <c r="H41" i="5"/>
  <c r="E41" i="4"/>
  <c r="Q41" i="5" l="1"/>
  <c r="E41" i="5"/>
  <c r="AN41" i="5"/>
  <c r="AO41" i="5" s="1"/>
  <c r="AP41" i="5" s="1"/>
  <c r="AI42" i="5" s="1"/>
  <c r="BD41" i="5"/>
  <c r="BE41" i="5" s="1"/>
  <c r="BF41" i="5" s="1"/>
  <c r="AY42" i="5" s="1"/>
  <c r="X41" i="5"/>
  <c r="Y41" i="5" s="1"/>
  <c r="Z41" i="5" s="1"/>
  <c r="S42" i="5" s="1"/>
  <c r="CJ41" i="5"/>
  <c r="CK41" i="5" s="1"/>
  <c r="CL41" i="5" s="1"/>
  <c r="CE42" i="5" s="1"/>
  <c r="BT41" i="5"/>
  <c r="BU41" i="5" s="1"/>
  <c r="BV41" i="5" s="1"/>
  <c r="BO42" i="5" s="1"/>
  <c r="BL41" i="5"/>
  <c r="BM41" i="5" s="1"/>
  <c r="BN41" i="5" s="1"/>
  <c r="BG42" i="5" s="1"/>
  <c r="CB41" i="5"/>
  <c r="CC41" i="5" s="1"/>
  <c r="CD41" i="5" s="1"/>
  <c r="BW42" i="5" s="1"/>
  <c r="AV41" i="5"/>
  <c r="AW41" i="5" s="1"/>
  <c r="AX41" i="5" s="1"/>
  <c r="AQ42" i="5" s="1"/>
  <c r="AF41" i="5"/>
  <c r="AG41" i="5" s="1"/>
  <c r="AH41" i="5" s="1"/>
  <c r="AA42" i="5" s="1"/>
  <c r="M48" i="6"/>
  <c r="H48" i="6" s="1"/>
  <c r="L48" i="6"/>
  <c r="G48" i="6" s="1"/>
  <c r="O48" i="6"/>
  <c r="BK42" i="5" l="1"/>
  <c r="BI42" i="5"/>
  <c r="BH42" i="5"/>
  <c r="BP42" i="5"/>
  <c r="BQ42" i="5"/>
  <c r="BS42" i="5"/>
  <c r="CG42" i="5"/>
  <c r="CI42" i="5"/>
  <c r="CF42" i="5"/>
  <c r="W42" i="5"/>
  <c r="U42" i="5"/>
  <c r="T42" i="5"/>
  <c r="BA42" i="5"/>
  <c r="AZ42" i="5"/>
  <c r="BB42" i="5" s="1"/>
  <c r="BC42" i="5"/>
  <c r="AR42" i="5"/>
  <c r="AU42" i="5"/>
  <c r="AS42" i="5"/>
  <c r="BY42" i="5"/>
  <c r="BX42" i="5"/>
  <c r="CA42" i="5"/>
  <c r="AM42" i="5"/>
  <c r="AK42" i="5"/>
  <c r="AJ42" i="5"/>
  <c r="AL42" i="5" s="1"/>
  <c r="F41" i="5"/>
  <c r="I41" i="4"/>
  <c r="R41" i="5"/>
  <c r="AB42" i="5"/>
  <c r="AC42" i="5"/>
  <c r="AE42" i="5"/>
  <c r="N48" i="6"/>
  <c r="D48" i="6" s="1"/>
  <c r="AD42" i="5" l="1"/>
  <c r="BR42" i="5"/>
  <c r="BZ42" i="5"/>
  <c r="P48" i="6"/>
  <c r="AT42" i="5"/>
  <c r="E48" i="6"/>
  <c r="CB48" i="6"/>
  <c r="CC48" i="6" s="1"/>
  <c r="CD48" i="6" s="1"/>
  <c r="BW49" i="6" s="1"/>
  <c r="BL48" i="6"/>
  <c r="BM48" i="6" s="1"/>
  <c r="BN48" i="6" s="1"/>
  <c r="BG49" i="6" s="1"/>
  <c r="CJ48" i="6"/>
  <c r="CK48" i="6" s="1"/>
  <c r="CL48" i="6" s="1"/>
  <c r="CE49" i="6" s="1"/>
  <c r="AN48" i="6"/>
  <c r="AO48" i="6" s="1"/>
  <c r="AP48" i="6" s="1"/>
  <c r="AI49" i="6" s="1"/>
  <c r="AV48" i="6"/>
  <c r="AW48" i="6" s="1"/>
  <c r="AX48" i="6" s="1"/>
  <c r="AQ49" i="6" s="1"/>
  <c r="BD48" i="6"/>
  <c r="BE48" i="6" s="1"/>
  <c r="BF48" i="6" s="1"/>
  <c r="AY49" i="6" s="1"/>
  <c r="BT48" i="6"/>
  <c r="BU48" i="6" s="1"/>
  <c r="BV48" i="6" s="1"/>
  <c r="BO49" i="6" s="1"/>
  <c r="X48" i="6"/>
  <c r="Y48" i="6" s="1"/>
  <c r="Z48" i="6" s="1"/>
  <c r="S49" i="6" s="1"/>
  <c r="AF48" i="6"/>
  <c r="AG48" i="6" s="1"/>
  <c r="AH48" i="6" s="1"/>
  <c r="AA49" i="6" s="1"/>
  <c r="BJ42" i="5"/>
  <c r="Q48" i="6"/>
  <c r="V42" i="5"/>
  <c r="CH42" i="5"/>
  <c r="J41" i="4"/>
  <c r="I41" i="5"/>
  <c r="J41" i="5" s="1"/>
  <c r="K42" i="5"/>
  <c r="U49" i="6" l="1"/>
  <c r="T49" i="6"/>
  <c r="W49" i="6"/>
  <c r="BA49" i="6"/>
  <c r="AZ49" i="6"/>
  <c r="BC49" i="6"/>
  <c r="AM49" i="6"/>
  <c r="AK49" i="6"/>
  <c r="AJ49" i="6"/>
  <c r="CA49" i="6"/>
  <c r="BX49" i="6"/>
  <c r="BY49" i="6"/>
  <c r="AE49" i="6"/>
  <c r="AC49" i="6"/>
  <c r="AB49" i="6"/>
  <c r="CI49" i="6"/>
  <c r="CG49" i="6"/>
  <c r="CF49" i="6"/>
  <c r="AR49" i="6"/>
  <c r="AS49" i="6"/>
  <c r="AU49" i="6"/>
  <c r="BK49" i="6"/>
  <c r="BH49" i="6"/>
  <c r="BI49" i="6"/>
  <c r="F48" i="6"/>
  <c r="R48" i="6"/>
  <c r="BS49" i="6"/>
  <c r="BQ49" i="6"/>
  <c r="BP49" i="6"/>
  <c r="C42" i="4"/>
  <c r="M42" i="5"/>
  <c r="L42" i="5"/>
  <c r="O42" i="5"/>
  <c r="G42" i="4" s="1"/>
  <c r="BR49" i="6" l="1"/>
  <c r="BJ49" i="6"/>
  <c r="V49" i="6"/>
  <c r="N42" i="5"/>
  <c r="AD49" i="6"/>
  <c r="BB49" i="6"/>
  <c r="AT49" i="6"/>
  <c r="CH49" i="6"/>
  <c r="D42" i="5"/>
  <c r="P42" i="5" s="1"/>
  <c r="H42" i="4" s="1"/>
  <c r="F42" i="4"/>
  <c r="BZ49" i="6"/>
  <c r="D42" i="4"/>
  <c r="G42" i="5"/>
  <c r="E42" i="4"/>
  <c r="H42" i="5"/>
  <c r="AL49" i="6"/>
  <c r="K49" i="6"/>
  <c r="I48" i="6"/>
  <c r="J48" i="6" s="1"/>
  <c r="O49" i="6" l="1"/>
  <c r="L49" i="6"/>
  <c r="G49" i="6" s="1"/>
  <c r="M49" i="6"/>
  <c r="H49" i="6" s="1"/>
  <c r="E42" i="5"/>
  <c r="BT42" i="5"/>
  <c r="BU42" i="5" s="1"/>
  <c r="BV42" i="5" s="1"/>
  <c r="BO43" i="5" s="1"/>
  <c r="CJ42" i="5"/>
  <c r="CK42" i="5" s="1"/>
  <c r="CL42" i="5" s="1"/>
  <c r="CE43" i="5" s="1"/>
  <c r="AF42" i="5"/>
  <c r="AG42" i="5" s="1"/>
  <c r="AH42" i="5" s="1"/>
  <c r="AA43" i="5" s="1"/>
  <c r="CB42" i="5"/>
  <c r="CC42" i="5" s="1"/>
  <c r="CD42" i="5" s="1"/>
  <c r="BW43" i="5" s="1"/>
  <c r="AN42" i="5"/>
  <c r="AO42" i="5" s="1"/>
  <c r="AP42" i="5" s="1"/>
  <c r="AI43" i="5" s="1"/>
  <c r="BD42" i="5"/>
  <c r="BE42" i="5" s="1"/>
  <c r="BF42" i="5" s="1"/>
  <c r="AY43" i="5" s="1"/>
  <c r="BL42" i="5"/>
  <c r="BM42" i="5" s="1"/>
  <c r="BN42" i="5" s="1"/>
  <c r="BG43" i="5" s="1"/>
  <c r="Q42" i="5"/>
  <c r="X42" i="5"/>
  <c r="Y42" i="5" s="1"/>
  <c r="Z42" i="5" s="1"/>
  <c r="S43" i="5" s="1"/>
  <c r="AV42" i="5"/>
  <c r="AW42" i="5" s="1"/>
  <c r="AX42" i="5" s="1"/>
  <c r="AQ43" i="5" s="1"/>
  <c r="T43" i="5" l="1"/>
  <c r="U43" i="5"/>
  <c r="W43" i="5"/>
  <c r="BX43" i="5"/>
  <c r="BY43" i="5"/>
  <c r="CA43" i="5"/>
  <c r="AC43" i="5"/>
  <c r="AB43" i="5"/>
  <c r="AE43" i="5"/>
  <c r="AR43" i="5"/>
  <c r="AS43" i="5"/>
  <c r="AU43" i="5"/>
  <c r="CF43" i="5"/>
  <c r="CI43" i="5"/>
  <c r="CG43" i="5"/>
  <c r="BC43" i="5"/>
  <c r="AZ43" i="5"/>
  <c r="BA43" i="5"/>
  <c r="BP43" i="5"/>
  <c r="BS43" i="5"/>
  <c r="BQ43" i="5"/>
  <c r="BH43" i="5"/>
  <c r="BI43" i="5"/>
  <c r="BK43" i="5"/>
  <c r="N49" i="6"/>
  <c r="D49" i="6" s="1"/>
  <c r="AK43" i="5"/>
  <c r="AJ43" i="5"/>
  <c r="AM43" i="5"/>
  <c r="I42" i="4"/>
  <c r="F42" i="5"/>
  <c r="R42" i="5"/>
  <c r="AD43" i="5" l="1"/>
  <c r="BZ43" i="5"/>
  <c r="BJ43" i="5"/>
  <c r="AL43" i="5"/>
  <c r="BB43" i="5"/>
  <c r="BR43" i="5"/>
  <c r="P49" i="6"/>
  <c r="Q49" i="6" s="1"/>
  <c r="R49" i="6" s="1"/>
  <c r="K43" i="5"/>
  <c r="I42" i="5"/>
  <c r="J42" i="5" s="1"/>
  <c r="J42" i="4"/>
  <c r="AT43" i="5"/>
  <c r="V43" i="5"/>
  <c r="CH43" i="5"/>
  <c r="E49" i="6"/>
  <c r="X49" i="6"/>
  <c r="Y49" i="6" s="1"/>
  <c r="AV49" i="6"/>
  <c r="AW49" i="6" s="1"/>
  <c r="AX49" i="6" s="1"/>
  <c r="AQ50" i="6" s="1"/>
  <c r="BD49" i="6"/>
  <c r="BE49" i="6" s="1"/>
  <c r="BF49" i="6" s="1"/>
  <c r="AY50" i="6" s="1"/>
  <c r="BL49" i="6"/>
  <c r="BM49" i="6" s="1"/>
  <c r="BN49" i="6" s="1"/>
  <c r="BG50" i="6" s="1"/>
  <c r="CJ49" i="6"/>
  <c r="CK49" i="6" s="1"/>
  <c r="CL49" i="6" s="1"/>
  <c r="CE50" i="6" s="1"/>
  <c r="AF49" i="6"/>
  <c r="AG49" i="6" s="1"/>
  <c r="AH49" i="6" s="1"/>
  <c r="AA50" i="6" s="1"/>
  <c r="BT49" i="6"/>
  <c r="BU49" i="6" s="1"/>
  <c r="BV49" i="6" s="1"/>
  <c r="BO50" i="6" s="1"/>
  <c r="AN49" i="6"/>
  <c r="AO49" i="6" s="1"/>
  <c r="AP49" i="6" s="1"/>
  <c r="AI50" i="6" s="1"/>
  <c r="CB49" i="6"/>
  <c r="CC49" i="6" s="1"/>
  <c r="CD49" i="6" s="1"/>
  <c r="BW50" i="6" s="1"/>
  <c r="CG50" i="6" l="1"/>
  <c r="CI50" i="6"/>
  <c r="CF50" i="6"/>
  <c r="AZ50" i="6"/>
  <c r="BA50" i="6"/>
  <c r="BC50" i="6"/>
  <c r="AE50" i="6"/>
  <c r="AC50" i="6"/>
  <c r="AB50" i="6"/>
  <c r="Z49" i="6"/>
  <c r="S50" i="6" s="1"/>
  <c r="F49" i="6"/>
  <c r="BH50" i="6"/>
  <c r="BI50" i="6"/>
  <c r="BK50" i="6"/>
  <c r="AU50" i="6"/>
  <c r="AR50" i="6"/>
  <c r="AS50" i="6"/>
  <c r="AK50" i="6"/>
  <c r="AJ50" i="6"/>
  <c r="AM50" i="6"/>
  <c r="BQ50" i="6"/>
  <c r="BP50" i="6"/>
  <c r="BR50" i="6" s="1"/>
  <c r="BS50" i="6"/>
  <c r="K50" i="6"/>
  <c r="CA50" i="6"/>
  <c r="BY50" i="6"/>
  <c r="BX50" i="6"/>
  <c r="L43" i="5"/>
  <c r="M43" i="5"/>
  <c r="O43" i="5"/>
  <c r="G43" i="4" s="1"/>
  <c r="C43" i="4"/>
  <c r="AD50" i="6" l="1"/>
  <c r="N43" i="5"/>
  <c r="I49" i="6"/>
  <c r="J49" i="6" s="1"/>
  <c r="M50" i="6"/>
  <c r="O50" i="6"/>
  <c r="L50" i="6"/>
  <c r="BB50" i="6"/>
  <c r="AT50" i="6"/>
  <c r="H43" i="5"/>
  <c r="E43" i="4"/>
  <c r="BJ50" i="6"/>
  <c r="CH50" i="6"/>
  <c r="AL50" i="6"/>
  <c r="BZ50" i="6"/>
  <c r="G43" i="5"/>
  <c r="D43" i="4"/>
  <c r="F43" i="4"/>
  <c r="D43" i="5"/>
  <c r="T50" i="6"/>
  <c r="W50" i="6"/>
  <c r="U50" i="6"/>
  <c r="V50" i="6" l="1"/>
  <c r="G50" i="6"/>
  <c r="H50" i="6"/>
  <c r="E43" i="5"/>
  <c r="AN43" i="5"/>
  <c r="AO43" i="5" s="1"/>
  <c r="AP43" i="5" s="1"/>
  <c r="AI44" i="5" s="1"/>
  <c r="BL43" i="5"/>
  <c r="BM43" i="5" s="1"/>
  <c r="BN43" i="5" s="1"/>
  <c r="BG44" i="5" s="1"/>
  <c r="BT43" i="5"/>
  <c r="BU43" i="5" s="1"/>
  <c r="BV43" i="5" s="1"/>
  <c r="BO44" i="5" s="1"/>
  <c r="BD43" i="5"/>
  <c r="BE43" i="5" s="1"/>
  <c r="BF43" i="5" s="1"/>
  <c r="AY44" i="5" s="1"/>
  <c r="CB43" i="5"/>
  <c r="CC43" i="5" s="1"/>
  <c r="CD43" i="5" s="1"/>
  <c r="BW44" i="5" s="1"/>
  <c r="AF43" i="5"/>
  <c r="AG43" i="5" s="1"/>
  <c r="AH43" i="5" s="1"/>
  <c r="AA44" i="5" s="1"/>
  <c r="X43" i="5"/>
  <c r="Y43" i="5" s="1"/>
  <c r="Z43" i="5" s="1"/>
  <c r="S44" i="5" s="1"/>
  <c r="AV43" i="5"/>
  <c r="AW43" i="5" s="1"/>
  <c r="AX43" i="5" s="1"/>
  <c r="AQ44" i="5" s="1"/>
  <c r="P43" i="5"/>
  <c r="H43" i="4" s="1"/>
  <c r="CJ43" i="5"/>
  <c r="CK43" i="5" s="1"/>
  <c r="CL43" i="5" s="1"/>
  <c r="CE44" i="5" s="1"/>
  <c r="N50" i="6"/>
  <c r="D50" i="6" s="1"/>
  <c r="AN50" i="6" s="1"/>
  <c r="P50" i="6" l="1"/>
  <c r="BL50" i="6"/>
  <c r="AZ44" i="5"/>
  <c r="BA44" i="5"/>
  <c r="BC44" i="5"/>
  <c r="BS44" i="5"/>
  <c r="BP44" i="5"/>
  <c r="BQ44" i="5"/>
  <c r="BK44" i="5"/>
  <c r="BI44" i="5"/>
  <c r="BH44" i="5"/>
  <c r="BJ44" i="5" s="1"/>
  <c r="CA44" i="5"/>
  <c r="BY44" i="5"/>
  <c r="BX44" i="5"/>
  <c r="AM44" i="5"/>
  <c r="AK44" i="5"/>
  <c r="AJ44" i="5"/>
  <c r="CI44" i="5"/>
  <c r="CG44" i="5"/>
  <c r="CF44" i="5"/>
  <c r="Q50" i="6"/>
  <c r="Q43" i="5"/>
  <c r="BD50" i="6"/>
  <c r="BE50" i="6" s="1"/>
  <c r="BF50" i="6" s="1"/>
  <c r="AY51" i="6" s="1"/>
  <c r="AE44" i="5"/>
  <c r="AB44" i="5"/>
  <c r="AC44" i="5"/>
  <c r="U44" i="5"/>
  <c r="T44" i="5"/>
  <c r="V44" i="5" s="1"/>
  <c r="W44" i="5"/>
  <c r="AV50" i="6"/>
  <c r="AW50" i="6" s="1"/>
  <c r="AX50" i="6" s="1"/>
  <c r="AQ51" i="6" s="1"/>
  <c r="AS44" i="5"/>
  <c r="AR44" i="5"/>
  <c r="AT44" i="5" s="1"/>
  <c r="AU44" i="5"/>
  <c r="E50" i="6"/>
  <c r="BU50" i="6"/>
  <c r="BV50" i="6" s="1"/>
  <c r="BO51" i="6" s="1"/>
  <c r="BM50" i="6"/>
  <c r="BN50" i="6" s="1"/>
  <c r="BG51" i="6" s="1"/>
  <c r="CJ50" i="6"/>
  <c r="CK50" i="6" s="1"/>
  <c r="CL50" i="6" s="1"/>
  <c r="CE51" i="6" s="1"/>
  <c r="CB50" i="6"/>
  <c r="CC50" i="6" s="1"/>
  <c r="CD50" i="6" s="1"/>
  <c r="BW51" i="6" s="1"/>
  <c r="AF50" i="6"/>
  <c r="AG50" i="6" s="1"/>
  <c r="AH50" i="6" s="1"/>
  <c r="AA51" i="6" s="1"/>
  <c r="AO50" i="6"/>
  <c r="AP50" i="6" s="1"/>
  <c r="AI51" i="6" s="1"/>
  <c r="BT50" i="6"/>
  <c r="X50" i="6"/>
  <c r="Y50" i="6" s="1"/>
  <c r="Z50" i="6" s="1"/>
  <c r="S51" i="6" s="1"/>
  <c r="BR44" i="5" l="1"/>
  <c r="AL44" i="5"/>
  <c r="BZ44" i="5"/>
  <c r="CH44" i="5"/>
  <c r="AD44" i="5"/>
  <c r="AC51" i="6"/>
  <c r="AB51" i="6"/>
  <c r="AE51" i="6"/>
  <c r="CG51" i="6"/>
  <c r="CF51" i="6"/>
  <c r="CI51" i="6"/>
  <c r="BY51" i="6"/>
  <c r="BX51" i="6"/>
  <c r="CA51" i="6"/>
  <c r="W51" i="6"/>
  <c r="T51" i="6"/>
  <c r="U51" i="6"/>
  <c r="BS51" i="6"/>
  <c r="BQ51" i="6"/>
  <c r="BP51" i="6"/>
  <c r="AS51" i="6"/>
  <c r="AU51" i="6"/>
  <c r="AR51" i="6"/>
  <c r="I43" i="4"/>
  <c r="F43" i="5"/>
  <c r="R43" i="5"/>
  <c r="BK51" i="6"/>
  <c r="BI51" i="6"/>
  <c r="BH51" i="6"/>
  <c r="F50" i="6"/>
  <c r="R50" i="6"/>
  <c r="BB44" i="5"/>
  <c r="AK51" i="6"/>
  <c r="AJ51" i="6"/>
  <c r="AM51" i="6"/>
  <c r="AZ51" i="6"/>
  <c r="BA51" i="6"/>
  <c r="BC51" i="6"/>
  <c r="BZ51" i="6" l="1"/>
  <c r="AL51" i="6"/>
  <c r="BR51" i="6"/>
  <c r="CH51" i="6"/>
  <c r="BJ51" i="6"/>
  <c r="BB51" i="6"/>
  <c r="V51" i="6"/>
  <c r="AT51" i="6"/>
  <c r="K44" i="5"/>
  <c r="I43" i="5"/>
  <c r="J43" i="5" s="1"/>
  <c r="J43" i="4"/>
  <c r="AD51" i="6"/>
  <c r="K51" i="6"/>
  <c r="I50" i="6"/>
  <c r="J50" i="6" s="1"/>
  <c r="O51" i="6" l="1"/>
  <c r="M51" i="6"/>
  <c r="H51" i="6" s="1"/>
  <c r="L51" i="6"/>
  <c r="G51" i="6" s="1"/>
  <c r="C44" i="4"/>
  <c r="M44" i="5"/>
  <c r="L44" i="5"/>
  <c r="O44" i="5"/>
  <c r="G44" i="4" s="1"/>
  <c r="N44" i="5" l="1"/>
  <c r="D44" i="5" s="1"/>
  <c r="P44" i="5" s="1"/>
  <c r="H44" i="4" s="1"/>
  <c r="F44" i="4"/>
  <c r="H44" i="5"/>
  <c r="E44" i="4"/>
  <c r="N51" i="6"/>
  <c r="D51" i="6" s="1"/>
  <c r="G44" i="5"/>
  <c r="D44" i="4"/>
  <c r="E51" i="6" l="1"/>
  <c r="CB51" i="6"/>
  <c r="CC51" i="6" s="1"/>
  <c r="CD51" i="6" s="1"/>
  <c r="BW52" i="6" s="1"/>
  <c r="BD51" i="6"/>
  <c r="BE51" i="6" s="1"/>
  <c r="BF51" i="6" s="1"/>
  <c r="AY52" i="6" s="1"/>
  <c r="AN51" i="6"/>
  <c r="AO51" i="6" s="1"/>
  <c r="AP51" i="6" s="1"/>
  <c r="AI52" i="6" s="1"/>
  <c r="BL51" i="6"/>
  <c r="BM51" i="6" s="1"/>
  <c r="BN51" i="6" s="1"/>
  <c r="BG52" i="6" s="1"/>
  <c r="CJ51" i="6"/>
  <c r="CK51" i="6" s="1"/>
  <c r="CL51" i="6" s="1"/>
  <c r="CE52" i="6" s="1"/>
  <c r="BT51" i="6"/>
  <c r="BU51" i="6" s="1"/>
  <c r="BV51" i="6" s="1"/>
  <c r="BO52" i="6" s="1"/>
  <c r="X51" i="6"/>
  <c r="Y51" i="6" s="1"/>
  <c r="Z51" i="6" s="1"/>
  <c r="S52" i="6" s="1"/>
  <c r="AV51" i="6"/>
  <c r="AW51" i="6" s="1"/>
  <c r="AX51" i="6" s="1"/>
  <c r="AQ52" i="6" s="1"/>
  <c r="AF51" i="6"/>
  <c r="AG51" i="6" s="1"/>
  <c r="AH51" i="6" s="1"/>
  <c r="AA52" i="6" s="1"/>
  <c r="P51" i="6"/>
  <c r="Q51" i="6" s="1"/>
  <c r="E44" i="5"/>
  <c r="BL44" i="5"/>
  <c r="BM44" i="5" s="1"/>
  <c r="BN44" i="5" s="1"/>
  <c r="BG45" i="5" s="1"/>
  <c r="X44" i="5"/>
  <c r="Y44" i="5" s="1"/>
  <c r="Z44" i="5" s="1"/>
  <c r="S45" i="5" s="1"/>
  <c r="CB44" i="5"/>
  <c r="CC44" i="5" s="1"/>
  <c r="CD44" i="5" s="1"/>
  <c r="BW45" i="5" s="1"/>
  <c r="AF44" i="5"/>
  <c r="AG44" i="5" s="1"/>
  <c r="AH44" i="5" s="1"/>
  <c r="AA45" i="5" s="1"/>
  <c r="AV44" i="5"/>
  <c r="AW44" i="5" s="1"/>
  <c r="AX44" i="5" s="1"/>
  <c r="AQ45" i="5" s="1"/>
  <c r="CJ44" i="5"/>
  <c r="CK44" i="5" s="1"/>
  <c r="CL44" i="5" s="1"/>
  <c r="CE45" i="5" s="1"/>
  <c r="BT44" i="5"/>
  <c r="BU44" i="5" s="1"/>
  <c r="BV44" i="5" s="1"/>
  <c r="BO45" i="5" s="1"/>
  <c r="AN44" i="5"/>
  <c r="AO44" i="5" s="1"/>
  <c r="AP44" i="5" s="1"/>
  <c r="AI45" i="5" s="1"/>
  <c r="BD44" i="5"/>
  <c r="BE44" i="5" s="1"/>
  <c r="BF44" i="5" s="1"/>
  <c r="AY45" i="5" s="1"/>
  <c r="Q44" i="5"/>
  <c r="BS52" i="6" l="1"/>
  <c r="BP52" i="6"/>
  <c r="BQ52" i="6"/>
  <c r="AS45" i="5"/>
  <c r="AU45" i="5"/>
  <c r="AR45" i="5"/>
  <c r="BI52" i="6"/>
  <c r="BK52" i="6"/>
  <c r="BH52" i="6"/>
  <c r="T45" i="5"/>
  <c r="W45" i="5"/>
  <c r="U45" i="5"/>
  <c r="AZ45" i="5"/>
  <c r="BA45" i="5"/>
  <c r="BC45" i="5"/>
  <c r="AE45" i="5"/>
  <c r="AB45" i="5"/>
  <c r="AC45" i="5"/>
  <c r="F51" i="6"/>
  <c r="R51" i="6"/>
  <c r="U52" i="6"/>
  <c r="T52" i="6"/>
  <c r="W52" i="6"/>
  <c r="AJ52" i="6"/>
  <c r="AM52" i="6"/>
  <c r="AK52" i="6"/>
  <c r="AS52" i="6"/>
  <c r="AU52" i="6"/>
  <c r="AR52" i="6"/>
  <c r="AJ45" i="5"/>
  <c r="AK45" i="5"/>
  <c r="AM45" i="5"/>
  <c r="AB52" i="6"/>
  <c r="AC52" i="6"/>
  <c r="AE52" i="6"/>
  <c r="BS45" i="5"/>
  <c r="BQ45" i="5"/>
  <c r="BP45" i="5"/>
  <c r="CF52" i="6"/>
  <c r="CI52" i="6"/>
  <c r="CG52" i="6"/>
  <c r="CI45" i="5"/>
  <c r="CG45" i="5"/>
  <c r="CF45" i="5"/>
  <c r="BI45" i="5"/>
  <c r="BH45" i="5"/>
  <c r="BK45" i="5"/>
  <c r="BC52" i="6"/>
  <c r="BA52" i="6"/>
  <c r="AZ52" i="6"/>
  <c r="BB52" i="6" s="1"/>
  <c r="BX52" i="6"/>
  <c r="CA52" i="6"/>
  <c r="BY52" i="6"/>
  <c r="BX45" i="5"/>
  <c r="BY45" i="5"/>
  <c r="CA45" i="5"/>
  <c r="F44" i="5"/>
  <c r="I44" i="4"/>
  <c r="R44" i="5"/>
  <c r="BJ52" i="6" l="1"/>
  <c r="BZ52" i="6"/>
  <c r="V45" i="5"/>
  <c r="AL45" i="5"/>
  <c r="BB45" i="5"/>
  <c r="BJ45" i="5"/>
  <c r="AD45" i="5"/>
  <c r="BZ45" i="5"/>
  <c r="CH52" i="6"/>
  <c r="AD52" i="6"/>
  <c r="AT52" i="6"/>
  <c r="V52" i="6"/>
  <c r="BR52" i="6"/>
  <c r="AT45" i="5"/>
  <c r="AL52" i="6"/>
  <c r="CH45" i="5"/>
  <c r="K52" i="6"/>
  <c r="I51" i="6"/>
  <c r="J51" i="6" s="1"/>
  <c r="BR45" i="5"/>
  <c r="J44" i="4"/>
  <c r="K45" i="5"/>
  <c r="I44" i="5"/>
  <c r="J44" i="5" s="1"/>
  <c r="O45" i="5" l="1"/>
  <c r="G45" i="4" s="1"/>
  <c r="L45" i="5"/>
  <c r="M45" i="5"/>
  <c r="C45" i="4"/>
  <c r="O52" i="6"/>
  <c r="M52" i="6"/>
  <c r="H52" i="6" s="1"/>
  <c r="L52" i="6"/>
  <c r="G52" i="6" s="1"/>
  <c r="N52" i="6" l="1"/>
  <c r="D52" i="6" s="1"/>
  <c r="P52" i="6" s="1"/>
  <c r="Q52" i="6" s="1"/>
  <c r="D45" i="4"/>
  <c r="G45" i="5"/>
  <c r="N45" i="5"/>
  <c r="H45" i="5"/>
  <c r="E45" i="4"/>
  <c r="R52" i="6" l="1"/>
  <c r="F45" i="4"/>
  <c r="D45" i="5"/>
  <c r="E52" i="6"/>
  <c r="AV52" i="6"/>
  <c r="AW52" i="6" s="1"/>
  <c r="AX52" i="6" s="1"/>
  <c r="AQ53" i="6" s="1"/>
  <c r="CJ52" i="6"/>
  <c r="CK52" i="6" s="1"/>
  <c r="CL52" i="6" s="1"/>
  <c r="CE53" i="6" s="1"/>
  <c r="AF52" i="6"/>
  <c r="AG52" i="6" s="1"/>
  <c r="AH52" i="6" s="1"/>
  <c r="AA53" i="6" s="1"/>
  <c r="AN52" i="6"/>
  <c r="AO52" i="6" s="1"/>
  <c r="AP52" i="6" s="1"/>
  <c r="AI53" i="6" s="1"/>
  <c r="BD52" i="6"/>
  <c r="BE52" i="6" s="1"/>
  <c r="BF52" i="6" s="1"/>
  <c r="AY53" i="6" s="1"/>
  <c r="BT52" i="6"/>
  <c r="BU52" i="6" s="1"/>
  <c r="BV52" i="6" s="1"/>
  <c r="BO53" i="6" s="1"/>
  <c r="BL52" i="6"/>
  <c r="BM52" i="6" s="1"/>
  <c r="BN52" i="6" s="1"/>
  <c r="BG53" i="6" s="1"/>
  <c r="CB52" i="6"/>
  <c r="CC52" i="6" s="1"/>
  <c r="CD52" i="6" s="1"/>
  <c r="BW53" i="6" s="1"/>
  <c r="X52" i="6"/>
  <c r="Y52" i="6" s="1"/>
  <c r="Z52" i="6" s="1"/>
  <c r="S53" i="6" s="1"/>
  <c r="BH53" i="6" l="1"/>
  <c r="BI53" i="6"/>
  <c r="BK53" i="6"/>
  <c r="BJ53" i="6"/>
  <c r="AM53" i="6"/>
  <c r="AJ53" i="6"/>
  <c r="AK53" i="6"/>
  <c r="AC53" i="6"/>
  <c r="AB53" i="6"/>
  <c r="AE53" i="6"/>
  <c r="BP53" i="6"/>
  <c r="BQ53" i="6"/>
  <c r="BS53" i="6"/>
  <c r="CI53" i="6"/>
  <c r="CF53" i="6"/>
  <c r="CG53" i="6"/>
  <c r="AZ53" i="6"/>
  <c r="BA53" i="6"/>
  <c r="BC53" i="6"/>
  <c r="AS53" i="6"/>
  <c r="AU53" i="6"/>
  <c r="AR53" i="6"/>
  <c r="CA53" i="6"/>
  <c r="BY53" i="6"/>
  <c r="BX53" i="6"/>
  <c r="BZ53" i="6" s="1"/>
  <c r="E45" i="5"/>
  <c r="BD45" i="5"/>
  <c r="BE45" i="5" s="1"/>
  <c r="BF45" i="5" s="1"/>
  <c r="AY46" i="5" s="1"/>
  <c r="X45" i="5"/>
  <c r="Y45" i="5" s="1"/>
  <c r="Z45" i="5" s="1"/>
  <c r="S46" i="5" s="1"/>
  <c r="CB45" i="5"/>
  <c r="CC45" i="5" s="1"/>
  <c r="CD45" i="5" s="1"/>
  <c r="BW46" i="5" s="1"/>
  <c r="AV45" i="5"/>
  <c r="AW45" i="5" s="1"/>
  <c r="AX45" i="5" s="1"/>
  <c r="AQ46" i="5" s="1"/>
  <c r="AN45" i="5"/>
  <c r="AO45" i="5" s="1"/>
  <c r="AP45" i="5" s="1"/>
  <c r="AI46" i="5" s="1"/>
  <c r="AF45" i="5"/>
  <c r="AG45" i="5" s="1"/>
  <c r="AH45" i="5" s="1"/>
  <c r="AA46" i="5" s="1"/>
  <c r="BT45" i="5"/>
  <c r="BU45" i="5" s="1"/>
  <c r="BV45" i="5" s="1"/>
  <c r="BO46" i="5" s="1"/>
  <c r="BL45" i="5"/>
  <c r="BM45" i="5" s="1"/>
  <c r="BN45" i="5" s="1"/>
  <c r="BG46" i="5" s="1"/>
  <c r="CJ45" i="5"/>
  <c r="CK45" i="5" s="1"/>
  <c r="CL45" i="5" s="1"/>
  <c r="CE46" i="5" s="1"/>
  <c r="P45" i="5"/>
  <c r="H45" i="4" s="1"/>
  <c r="T53" i="6"/>
  <c r="U53" i="6"/>
  <c r="W53" i="6"/>
  <c r="K53" i="6"/>
  <c r="I52" i="6"/>
  <c r="J52" i="6" s="1"/>
  <c r="F52" i="6"/>
  <c r="BB53" i="6" l="1"/>
  <c r="V53" i="6"/>
  <c r="AT53" i="6"/>
  <c r="AL53" i="6"/>
  <c r="BR53" i="6"/>
  <c r="Q45" i="5"/>
  <c r="AZ46" i="5"/>
  <c r="BA46" i="5"/>
  <c r="BC46" i="5"/>
  <c r="CF46" i="5"/>
  <c r="CG46" i="5"/>
  <c r="CH46" i="5" s="1"/>
  <c r="CI46" i="5"/>
  <c r="BY46" i="5"/>
  <c r="BX46" i="5"/>
  <c r="CA46" i="5"/>
  <c r="AS46" i="5"/>
  <c r="AU46" i="5"/>
  <c r="AR46" i="5"/>
  <c r="BH46" i="5"/>
  <c r="BK46" i="5"/>
  <c r="BI46" i="5"/>
  <c r="BS46" i="5"/>
  <c r="BQ46" i="5"/>
  <c r="BP46" i="5"/>
  <c r="AK46" i="5"/>
  <c r="AJ46" i="5"/>
  <c r="AM46" i="5"/>
  <c r="AD53" i="6"/>
  <c r="AE46" i="5"/>
  <c r="AB46" i="5"/>
  <c r="AC46" i="5"/>
  <c r="U46" i="5"/>
  <c r="W46" i="5"/>
  <c r="T46" i="5"/>
  <c r="V46" i="5" s="1"/>
  <c r="I45" i="4"/>
  <c r="F45" i="5"/>
  <c r="R45" i="5"/>
  <c r="CH53" i="6"/>
  <c r="L53" i="6"/>
  <c r="G53" i="6" s="1"/>
  <c r="O53" i="6"/>
  <c r="M53" i="6"/>
  <c r="H53" i="6" s="1"/>
  <c r="AD46" i="5" l="1"/>
  <c r="BR46" i="5"/>
  <c r="AL46" i="5"/>
  <c r="BB46" i="5"/>
  <c r="BJ46" i="5"/>
  <c r="N53" i="6"/>
  <c r="D53" i="6" s="1"/>
  <c r="AT46" i="5"/>
  <c r="J45" i="4"/>
  <c r="K46" i="5"/>
  <c r="I45" i="5"/>
  <c r="J45" i="5" s="1"/>
  <c r="BZ46" i="5"/>
  <c r="L46" i="5" l="1"/>
  <c r="M46" i="5"/>
  <c r="C46" i="4"/>
  <c r="O46" i="5"/>
  <c r="G46" i="4" s="1"/>
  <c r="E53" i="6"/>
  <c r="BL53" i="6"/>
  <c r="BM53" i="6" s="1"/>
  <c r="BN53" i="6" s="1"/>
  <c r="BG54" i="6" s="1"/>
  <c r="BD53" i="6"/>
  <c r="BE53" i="6" s="1"/>
  <c r="BF53" i="6" s="1"/>
  <c r="AY54" i="6" s="1"/>
  <c r="AV53" i="6"/>
  <c r="AW53" i="6" s="1"/>
  <c r="AX53" i="6" s="1"/>
  <c r="AQ54" i="6" s="1"/>
  <c r="CB53" i="6"/>
  <c r="CC53" i="6" s="1"/>
  <c r="CD53" i="6" s="1"/>
  <c r="BW54" i="6" s="1"/>
  <c r="AN53" i="6"/>
  <c r="AO53" i="6" s="1"/>
  <c r="AP53" i="6" s="1"/>
  <c r="AI54" i="6" s="1"/>
  <c r="BT53" i="6"/>
  <c r="BU53" i="6" s="1"/>
  <c r="BV53" i="6" s="1"/>
  <c r="BO54" i="6" s="1"/>
  <c r="X53" i="6"/>
  <c r="Y53" i="6" s="1"/>
  <c r="Z53" i="6" s="1"/>
  <c r="S54" i="6" s="1"/>
  <c r="P53" i="6"/>
  <c r="Q53" i="6" s="1"/>
  <c r="CJ53" i="6"/>
  <c r="CK53" i="6" s="1"/>
  <c r="CL53" i="6" s="1"/>
  <c r="CE54" i="6" s="1"/>
  <c r="AF53" i="6"/>
  <c r="AG53" i="6" s="1"/>
  <c r="AH53" i="6" s="1"/>
  <c r="AA54" i="6" s="1"/>
  <c r="N46" i="5" l="1"/>
  <c r="BS54" i="6"/>
  <c r="BP54" i="6"/>
  <c r="BQ54" i="6"/>
  <c r="BR54" i="6" s="1"/>
  <c r="CA54" i="6"/>
  <c r="BX54" i="6"/>
  <c r="BY54" i="6"/>
  <c r="AS54" i="6"/>
  <c r="AR54" i="6"/>
  <c r="AU54" i="6"/>
  <c r="AB54" i="6"/>
  <c r="AC54" i="6"/>
  <c r="AE54" i="6"/>
  <c r="BA54" i="6"/>
  <c r="BC54" i="6"/>
  <c r="AZ54" i="6"/>
  <c r="BI54" i="6"/>
  <c r="BH54" i="6"/>
  <c r="BK54" i="6"/>
  <c r="F53" i="6"/>
  <c r="R53" i="6"/>
  <c r="AJ54" i="6"/>
  <c r="AM54" i="6"/>
  <c r="AK54" i="6"/>
  <c r="U54" i="6"/>
  <c r="W54" i="6"/>
  <c r="T54" i="6"/>
  <c r="E46" i="4"/>
  <c r="H46" i="5"/>
  <c r="CI54" i="6"/>
  <c r="CF54" i="6"/>
  <c r="CG54" i="6"/>
  <c r="D46" i="4"/>
  <c r="G46" i="5"/>
  <c r="F46" i="4"/>
  <c r="D46" i="5"/>
  <c r="BB54" i="6" l="1"/>
  <c r="BZ54" i="6"/>
  <c r="AD54" i="6"/>
  <c r="CH54" i="6"/>
  <c r="BJ54" i="6"/>
  <c r="V54" i="6"/>
  <c r="AT54" i="6"/>
  <c r="AL54" i="6"/>
  <c r="K54" i="6"/>
  <c r="I53" i="6"/>
  <c r="J53" i="6" s="1"/>
  <c r="E46" i="5"/>
  <c r="BL46" i="5"/>
  <c r="BM46" i="5" s="1"/>
  <c r="BN46" i="5" s="1"/>
  <c r="BG47" i="5" s="1"/>
  <c r="CJ46" i="5"/>
  <c r="CK46" i="5" s="1"/>
  <c r="CL46" i="5" s="1"/>
  <c r="CE47" i="5" s="1"/>
  <c r="BT46" i="5"/>
  <c r="BU46" i="5" s="1"/>
  <c r="BV46" i="5" s="1"/>
  <c r="BO47" i="5" s="1"/>
  <c r="X46" i="5"/>
  <c r="Y46" i="5" s="1"/>
  <c r="Z46" i="5" s="1"/>
  <c r="S47" i="5" s="1"/>
  <c r="AF46" i="5"/>
  <c r="AG46" i="5" s="1"/>
  <c r="AH46" i="5" s="1"/>
  <c r="AA47" i="5" s="1"/>
  <c r="AN46" i="5"/>
  <c r="AO46" i="5" s="1"/>
  <c r="AP46" i="5" s="1"/>
  <c r="AI47" i="5" s="1"/>
  <c r="BD46" i="5"/>
  <c r="BE46" i="5" s="1"/>
  <c r="BF46" i="5" s="1"/>
  <c r="AY47" i="5" s="1"/>
  <c r="CB46" i="5"/>
  <c r="CC46" i="5" s="1"/>
  <c r="CD46" i="5" s="1"/>
  <c r="BW47" i="5" s="1"/>
  <c r="AV46" i="5"/>
  <c r="AW46" i="5" s="1"/>
  <c r="AX46" i="5" s="1"/>
  <c r="AQ47" i="5" s="1"/>
  <c r="P46" i="5"/>
  <c r="H46" i="4" s="1"/>
  <c r="BA47" i="5" l="1"/>
  <c r="BC47" i="5"/>
  <c r="AZ47" i="5"/>
  <c r="AM47" i="5"/>
  <c r="AK47" i="5"/>
  <c r="AJ47" i="5"/>
  <c r="BP47" i="5"/>
  <c r="BS47" i="5"/>
  <c r="BQ47" i="5"/>
  <c r="BR47" i="5" s="1"/>
  <c r="CF47" i="5"/>
  <c r="CG47" i="5"/>
  <c r="CI47" i="5"/>
  <c r="AE47" i="5"/>
  <c r="AB47" i="5"/>
  <c r="AC47" i="5"/>
  <c r="BH47" i="5"/>
  <c r="BK47" i="5"/>
  <c r="BI47" i="5"/>
  <c r="AR47" i="5"/>
  <c r="AU47" i="5"/>
  <c r="AS47" i="5"/>
  <c r="U47" i="5"/>
  <c r="T47" i="5"/>
  <c r="V47" i="5" s="1"/>
  <c r="W47" i="5"/>
  <c r="O54" i="6"/>
  <c r="M54" i="6"/>
  <c r="H54" i="6" s="1"/>
  <c r="L54" i="6"/>
  <c r="G54" i="6" s="1"/>
  <c r="Q46" i="5"/>
  <c r="CA47" i="5"/>
  <c r="BX47" i="5"/>
  <c r="BY47" i="5"/>
  <c r="CH47" i="5" l="1"/>
  <c r="BZ47" i="5"/>
  <c r="AD47" i="5"/>
  <c r="AT47" i="5"/>
  <c r="BJ47" i="5"/>
  <c r="F46" i="5"/>
  <c r="I46" i="4"/>
  <c r="R46" i="5"/>
  <c r="N54" i="6"/>
  <c r="BB47" i="5"/>
  <c r="AL47" i="5"/>
  <c r="D54" i="6" l="1"/>
  <c r="P54" i="6" s="1"/>
  <c r="I46" i="5"/>
  <c r="J46" i="5" s="1"/>
  <c r="J46" i="4"/>
  <c r="K47" i="5"/>
  <c r="O47" i="5" l="1"/>
  <c r="G47" i="4" s="1"/>
  <c r="M47" i="5"/>
  <c r="L47" i="5"/>
  <c r="C47" i="4"/>
  <c r="E54" i="6"/>
  <c r="BD54" i="6"/>
  <c r="BE54" i="6" s="1"/>
  <c r="BF54" i="6" s="1"/>
  <c r="AY55" i="6" s="1"/>
  <c r="AF54" i="6"/>
  <c r="AG54" i="6" s="1"/>
  <c r="AH54" i="6" s="1"/>
  <c r="AA55" i="6" s="1"/>
  <c r="CB54" i="6"/>
  <c r="CC54" i="6" s="1"/>
  <c r="CD54" i="6" s="1"/>
  <c r="BW55" i="6" s="1"/>
  <c r="BT54" i="6"/>
  <c r="BU54" i="6" s="1"/>
  <c r="BV54" i="6" s="1"/>
  <c r="BO55" i="6" s="1"/>
  <c r="CJ54" i="6"/>
  <c r="CK54" i="6" s="1"/>
  <c r="CL54" i="6" s="1"/>
  <c r="CE55" i="6" s="1"/>
  <c r="AN54" i="6"/>
  <c r="AO54" i="6" s="1"/>
  <c r="AP54" i="6" s="1"/>
  <c r="AI55" i="6" s="1"/>
  <c r="X54" i="6"/>
  <c r="Y54" i="6" s="1"/>
  <c r="Z54" i="6" s="1"/>
  <c r="S55" i="6" s="1"/>
  <c r="AV54" i="6"/>
  <c r="AW54" i="6" s="1"/>
  <c r="AX54" i="6" s="1"/>
  <c r="AQ55" i="6" s="1"/>
  <c r="BL54" i="6"/>
  <c r="BM54" i="6" s="1"/>
  <c r="BN54" i="6" s="1"/>
  <c r="BG55" i="6" s="1"/>
  <c r="Q54" i="6"/>
  <c r="BS55" i="6" l="1"/>
  <c r="BP55" i="6"/>
  <c r="BQ55" i="6"/>
  <c r="BY55" i="6"/>
  <c r="CA55" i="6"/>
  <c r="BX55" i="6"/>
  <c r="BZ55" i="6" s="1"/>
  <c r="AR55" i="6"/>
  <c r="AU55" i="6"/>
  <c r="AS55" i="6"/>
  <c r="AB55" i="6"/>
  <c r="AC55" i="6"/>
  <c r="AE55" i="6"/>
  <c r="CI55" i="6"/>
  <c r="CG55" i="6"/>
  <c r="CF55" i="6"/>
  <c r="BA55" i="6"/>
  <c r="BC55" i="6"/>
  <c r="AZ55" i="6"/>
  <c r="BH55" i="6"/>
  <c r="BI55" i="6"/>
  <c r="BK55" i="6"/>
  <c r="D47" i="4"/>
  <c r="G47" i="5"/>
  <c r="H47" i="5"/>
  <c r="E47" i="4"/>
  <c r="U55" i="6"/>
  <c r="W55" i="6"/>
  <c r="T55" i="6"/>
  <c r="N47" i="5"/>
  <c r="AK55" i="6"/>
  <c r="AJ55" i="6"/>
  <c r="AM55" i="6"/>
  <c r="F54" i="6"/>
  <c r="R54" i="6"/>
  <c r="AL55" i="6" l="1"/>
  <c r="BR55" i="6"/>
  <c r="AT55" i="6"/>
  <c r="AD55" i="6"/>
  <c r="CH55" i="6"/>
  <c r="BJ55" i="6"/>
  <c r="I54" i="6"/>
  <c r="J54" i="6" s="1"/>
  <c r="K55" i="6"/>
  <c r="V55" i="6"/>
  <c r="D47" i="5"/>
  <c r="F47" i="4"/>
  <c r="BB55" i="6"/>
  <c r="O55" i="6" l="1"/>
  <c r="L55" i="6"/>
  <c r="G55" i="6" s="1"/>
  <c r="M55" i="6"/>
  <c r="H55" i="6" s="1"/>
  <c r="E47" i="5"/>
  <c r="CJ47" i="5"/>
  <c r="CK47" i="5" s="1"/>
  <c r="CL47" i="5" s="1"/>
  <c r="CE48" i="5" s="1"/>
  <c r="CB47" i="5"/>
  <c r="CC47" i="5" s="1"/>
  <c r="CD47" i="5" s="1"/>
  <c r="BW48" i="5" s="1"/>
  <c r="AV47" i="5"/>
  <c r="AW47" i="5" s="1"/>
  <c r="AX47" i="5" s="1"/>
  <c r="AQ48" i="5" s="1"/>
  <c r="X47" i="5"/>
  <c r="Y47" i="5" s="1"/>
  <c r="Z47" i="5" s="1"/>
  <c r="S48" i="5" s="1"/>
  <c r="BD47" i="5"/>
  <c r="BE47" i="5" s="1"/>
  <c r="BF47" i="5" s="1"/>
  <c r="AY48" i="5" s="1"/>
  <c r="AF47" i="5"/>
  <c r="AG47" i="5" s="1"/>
  <c r="AH47" i="5" s="1"/>
  <c r="AA48" i="5" s="1"/>
  <c r="BT47" i="5"/>
  <c r="BU47" i="5" s="1"/>
  <c r="BV47" i="5" s="1"/>
  <c r="BO48" i="5" s="1"/>
  <c r="BL47" i="5"/>
  <c r="BM47" i="5" s="1"/>
  <c r="BN47" i="5" s="1"/>
  <c r="BG48" i="5" s="1"/>
  <c r="AN47" i="5"/>
  <c r="AO47" i="5" s="1"/>
  <c r="AP47" i="5" s="1"/>
  <c r="AI48" i="5" s="1"/>
  <c r="P47" i="5"/>
  <c r="H47" i="4" s="1"/>
  <c r="N55" i="6" l="1"/>
  <c r="D55" i="6" s="1"/>
  <c r="BD55" i="6" s="1"/>
  <c r="BH48" i="5"/>
  <c r="BI48" i="5"/>
  <c r="BK48" i="5"/>
  <c r="AS48" i="5"/>
  <c r="AU48" i="5"/>
  <c r="AR48" i="5"/>
  <c r="CA48" i="5"/>
  <c r="BY48" i="5"/>
  <c r="BX48" i="5"/>
  <c r="BS48" i="5"/>
  <c r="BQ48" i="5"/>
  <c r="BP48" i="5"/>
  <c r="CG48" i="5"/>
  <c r="CI48" i="5"/>
  <c r="CF48" i="5"/>
  <c r="P55" i="6"/>
  <c r="Q55" i="6" s="1"/>
  <c r="U48" i="5"/>
  <c r="T48" i="5"/>
  <c r="W48" i="5"/>
  <c r="AB48" i="5"/>
  <c r="AE48" i="5"/>
  <c r="AC48" i="5"/>
  <c r="CJ55" i="6"/>
  <c r="CK55" i="6" s="1"/>
  <c r="CL55" i="6" s="1"/>
  <c r="CE56" i="6" s="1"/>
  <c r="BC48" i="5"/>
  <c r="BA48" i="5"/>
  <c r="AZ48" i="5"/>
  <c r="AM48" i="5"/>
  <c r="AJ48" i="5"/>
  <c r="AK48" i="5"/>
  <c r="E55" i="6"/>
  <c r="BE55" i="6"/>
  <c r="BF55" i="6" s="1"/>
  <c r="AY56" i="6" s="1"/>
  <c r="AN55" i="6"/>
  <c r="AO55" i="6" s="1"/>
  <c r="AP55" i="6" s="1"/>
  <c r="AI56" i="6" s="1"/>
  <c r="AF55" i="6"/>
  <c r="AG55" i="6" s="1"/>
  <c r="AH55" i="6" s="1"/>
  <c r="AA56" i="6" s="1"/>
  <c r="BT55" i="6"/>
  <c r="BU55" i="6" s="1"/>
  <c r="BV55" i="6" s="1"/>
  <c r="BO56" i="6" s="1"/>
  <c r="AV55" i="6"/>
  <c r="AW55" i="6" s="1"/>
  <c r="AX55" i="6" s="1"/>
  <c r="AQ56" i="6" s="1"/>
  <c r="CB55" i="6"/>
  <c r="CC55" i="6" s="1"/>
  <c r="CD55" i="6" s="1"/>
  <c r="BW56" i="6" s="1"/>
  <c r="BL55" i="6"/>
  <c r="BM55" i="6" s="1"/>
  <c r="BN55" i="6" s="1"/>
  <c r="BG56" i="6" s="1"/>
  <c r="Q47" i="5"/>
  <c r="X55" i="6"/>
  <c r="Y55" i="6" s="1"/>
  <c r="Z55" i="6" s="1"/>
  <c r="S56" i="6" s="1"/>
  <c r="BZ48" i="5" l="1"/>
  <c r="AL48" i="5"/>
  <c r="BJ48" i="5"/>
  <c r="BR48" i="5"/>
  <c r="AD48" i="5"/>
  <c r="AS56" i="6"/>
  <c r="AR56" i="6"/>
  <c r="AU56" i="6"/>
  <c r="AJ56" i="6"/>
  <c r="AM56" i="6"/>
  <c r="AK56" i="6"/>
  <c r="CI56" i="6"/>
  <c r="CG56" i="6"/>
  <c r="CF56" i="6"/>
  <c r="F55" i="6"/>
  <c r="R55" i="6"/>
  <c r="BS56" i="6"/>
  <c r="BP56" i="6"/>
  <c r="BQ56" i="6"/>
  <c r="U56" i="6"/>
  <c r="T56" i="6"/>
  <c r="W56" i="6"/>
  <c r="AE56" i="6"/>
  <c r="AC56" i="6"/>
  <c r="AB56" i="6"/>
  <c r="BX56" i="6"/>
  <c r="CA56" i="6"/>
  <c r="BY56" i="6"/>
  <c r="BZ56" i="6" s="1"/>
  <c r="AT48" i="5"/>
  <c r="CH48" i="5"/>
  <c r="BB48" i="5"/>
  <c r="BA56" i="6"/>
  <c r="AZ56" i="6"/>
  <c r="BC56" i="6"/>
  <c r="I47" i="4"/>
  <c r="F47" i="5"/>
  <c r="R47" i="5"/>
  <c r="V48" i="5"/>
  <c r="BH56" i="6"/>
  <c r="BI56" i="6"/>
  <c r="BK56" i="6"/>
  <c r="CH56" i="6" l="1"/>
  <c r="BB56" i="6"/>
  <c r="AT56" i="6"/>
  <c r="BR56" i="6"/>
  <c r="AL56" i="6"/>
  <c r="BJ56" i="6"/>
  <c r="I55" i="6"/>
  <c r="J55" i="6" s="1"/>
  <c r="K56" i="6"/>
  <c r="AD56" i="6"/>
  <c r="V56" i="6"/>
  <c r="J47" i="4"/>
  <c r="K48" i="5"/>
  <c r="I47" i="5"/>
  <c r="J47" i="5" s="1"/>
  <c r="O48" i="5" l="1"/>
  <c r="G48" i="4" s="1"/>
  <c r="M48" i="5"/>
  <c r="L48" i="5"/>
  <c r="C48" i="4"/>
  <c r="L56" i="6"/>
  <c r="G56" i="6" s="1"/>
  <c r="O56" i="6"/>
  <c r="M56" i="6"/>
  <c r="H56" i="6" s="1"/>
  <c r="N56" i="6" l="1"/>
  <c r="D56" i="6" s="1"/>
  <c r="G48" i="5"/>
  <c r="D48" i="4"/>
  <c r="E48" i="4"/>
  <c r="H48" i="5"/>
  <c r="N48" i="5"/>
  <c r="F48" i="4" l="1"/>
  <c r="D48" i="5"/>
  <c r="P56" i="6"/>
  <c r="Q56" i="6" s="1"/>
  <c r="E56" i="6"/>
  <c r="CJ56" i="6"/>
  <c r="CK56" i="6" s="1"/>
  <c r="CL56" i="6" s="1"/>
  <c r="CE57" i="6" s="1"/>
  <c r="BT56" i="6"/>
  <c r="BU56" i="6" s="1"/>
  <c r="BV56" i="6" s="1"/>
  <c r="BO57" i="6" s="1"/>
  <c r="CB56" i="6"/>
  <c r="CC56" i="6" s="1"/>
  <c r="CD56" i="6" s="1"/>
  <c r="BW57" i="6" s="1"/>
  <c r="X56" i="6"/>
  <c r="Y56" i="6" s="1"/>
  <c r="Z56" i="6" s="1"/>
  <c r="S57" i="6" s="1"/>
  <c r="AV56" i="6"/>
  <c r="AW56" i="6" s="1"/>
  <c r="AX56" i="6" s="1"/>
  <c r="AQ57" i="6" s="1"/>
  <c r="BD56" i="6"/>
  <c r="BE56" i="6" s="1"/>
  <c r="BF56" i="6" s="1"/>
  <c r="AY57" i="6" s="1"/>
  <c r="AF56" i="6"/>
  <c r="AG56" i="6" s="1"/>
  <c r="AH56" i="6" s="1"/>
  <c r="AA57" i="6" s="1"/>
  <c r="BL56" i="6"/>
  <c r="BM56" i="6" s="1"/>
  <c r="BN56" i="6" s="1"/>
  <c r="BG57" i="6" s="1"/>
  <c r="AN56" i="6"/>
  <c r="AO56" i="6" s="1"/>
  <c r="AP56" i="6" s="1"/>
  <c r="AI57" i="6" s="1"/>
  <c r="BC57" i="6" l="1"/>
  <c r="BA57" i="6"/>
  <c r="AZ57" i="6"/>
  <c r="BB57" i="6" s="1"/>
  <c r="AR57" i="6"/>
  <c r="AU57" i="6"/>
  <c r="AS57" i="6"/>
  <c r="T57" i="6"/>
  <c r="W57" i="6"/>
  <c r="U57" i="6"/>
  <c r="AC57" i="6"/>
  <c r="AE57" i="6"/>
  <c r="AB57" i="6"/>
  <c r="AD57" i="6" s="1"/>
  <c r="BQ57" i="6"/>
  <c r="BS57" i="6"/>
  <c r="BP57" i="6"/>
  <c r="BX57" i="6"/>
  <c r="CA57" i="6"/>
  <c r="BY57" i="6"/>
  <c r="BI57" i="6"/>
  <c r="BH57" i="6"/>
  <c r="BK57" i="6"/>
  <c r="CG57" i="6"/>
  <c r="CF57" i="6"/>
  <c r="CI57" i="6"/>
  <c r="F56" i="6"/>
  <c r="R56" i="6"/>
  <c r="E48" i="5"/>
  <c r="BL48" i="5"/>
  <c r="BM48" i="5" s="1"/>
  <c r="BN48" i="5" s="1"/>
  <c r="BG49" i="5" s="1"/>
  <c r="AF48" i="5"/>
  <c r="AG48" i="5" s="1"/>
  <c r="AH48" i="5" s="1"/>
  <c r="AA49" i="5" s="1"/>
  <c r="AN48" i="5"/>
  <c r="AO48" i="5" s="1"/>
  <c r="AP48" i="5" s="1"/>
  <c r="AI49" i="5" s="1"/>
  <c r="X48" i="5"/>
  <c r="Y48" i="5" s="1"/>
  <c r="Z48" i="5" s="1"/>
  <c r="S49" i="5" s="1"/>
  <c r="BT48" i="5"/>
  <c r="BU48" i="5" s="1"/>
  <c r="BV48" i="5" s="1"/>
  <c r="BO49" i="5" s="1"/>
  <c r="BD48" i="5"/>
  <c r="BE48" i="5" s="1"/>
  <c r="BF48" i="5" s="1"/>
  <c r="AY49" i="5" s="1"/>
  <c r="CB48" i="5"/>
  <c r="CC48" i="5" s="1"/>
  <c r="CD48" i="5" s="1"/>
  <c r="BW49" i="5" s="1"/>
  <c r="CJ48" i="5"/>
  <c r="CK48" i="5" s="1"/>
  <c r="CL48" i="5" s="1"/>
  <c r="CE49" i="5" s="1"/>
  <c r="AV48" i="5"/>
  <c r="AW48" i="5" s="1"/>
  <c r="AX48" i="5" s="1"/>
  <c r="AQ49" i="5" s="1"/>
  <c r="P48" i="5"/>
  <c r="H48" i="4" s="1"/>
  <c r="AM57" i="6"/>
  <c r="AJ57" i="6"/>
  <c r="AK57" i="6"/>
  <c r="AL57" i="6" l="1"/>
  <c r="V57" i="6"/>
  <c r="BI49" i="5"/>
  <c r="BH49" i="5"/>
  <c r="BK49" i="5"/>
  <c r="AE49" i="5"/>
  <c r="AB49" i="5"/>
  <c r="AC49" i="5"/>
  <c r="AK49" i="5"/>
  <c r="AM49" i="5"/>
  <c r="AJ49" i="5"/>
  <c r="CI49" i="5"/>
  <c r="CG49" i="5"/>
  <c r="CF49" i="5"/>
  <c r="CH49" i="5" s="1"/>
  <c r="W49" i="5"/>
  <c r="T49" i="5"/>
  <c r="U49" i="5"/>
  <c r="BX49" i="5"/>
  <c r="BY49" i="5"/>
  <c r="CA49" i="5"/>
  <c r="AR49" i="5"/>
  <c r="AS49" i="5"/>
  <c r="AU49" i="5"/>
  <c r="BS49" i="5"/>
  <c r="BP49" i="5"/>
  <c r="BQ49" i="5"/>
  <c r="I56" i="6"/>
  <c r="J56" i="6" s="1"/>
  <c r="K57" i="6"/>
  <c r="CH57" i="6"/>
  <c r="BC49" i="5"/>
  <c r="BA49" i="5"/>
  <c r="AZ49" i="5"/>
  <c r="BR57" i="6"/>
  <c r="BJ57" i="6"/>
  <c r="AT57" i="6"/>
  <c r="BZ57" i="6"/>
  <c r="Q48" i="5"/>
  <c r="V49" i="5" l="1"/>
  <c r="AT49" i="5"/>
  <c r="BR49" i="5"/>
  <c r="AD49" i="5"/>
  <c r="BZ49" i="5"/>
  <c r="BJ49" i="5"/>
  <c r="BB49" i="5"/>
  <c r="I48" i="4"/>
  <c r="F48" i="5"/>
  <c r="R48" i="5"/>
  <c r="AL49" i="5"/>
  <c r="O57" i="6"/>
  <c r="M57" i="6"/>
  <c r="H57" i="6" s="1"/>
  <c r="L57" i="6"/>
  <c r="G57" i="6" s="1"/>
  <c r="J48" i="4" l="1"/>
  <c r="K49" i="5"/>
  <c r="I48" i="5"/>
  <c r="J48" i="5" s="1"/>
  <c r="N57" i="6"/>
  <c r="D57" i="6" l="1"/>
  <c r="P57" i="6" s="1"/>
  <c r="C49" i="4"/>
  <c r="O49" i="5"/>
  <c r="G49" i="4" s="1"/>
  <c r="L49" i="5"/>
  <c r="M49" i="5"/>
  <c r="G49" i="5" l="1"/>
  <c r="D49" i="4"/>
  <c r="E49" i="4"/>
  <c r="H49" i="5"/>
  <c r="N49" i="5"/>
  <c r="E57" i="6"/>
  <c r="AN57" i="6"/>
  <c r="AO57" i="6" s="1"/>
  <c r="AP57" i="6" s="1"/>
  <c r="AI58" i="6" s="1"/>
  <c r="AF57" i="6"/>
  <c r="AG57" i="6" s="1"/>
  <c r="AH57" i="6" s="1"/>
  <c r="AA58" i="6" s="1"/>
  <c r="BL57" i="6"/>
  <c r="BM57" i="6" s="1"/>
  <c r="BN57" i="6" s="1"/>
  <c r="BG58" i="6" s="1"/>
  <c r="X57" i="6"/>
  <c r="Y57" i="6" s="1"/>
  <c r="Z57" i="6" s="1"/>
  <c r="S58" i="6" s="1"/>
  <c r="CB57" i="6"/>
  <c r="CC57" i="6" s="1"/>
  <c r="CD57" i="6" s="1"/>
  <c r="BW58" i="6" s="1"/>
  <c r="BD57" i="6"/>
  <c r="BE57" i="6" s="1"/>
  <c r="BF57" i="6" s="1"/>
  <c r="AY58" i="6" s="1"/>
  <c r="CJ57" i="6"/>
  <c r="CK57" i="6" s="1"/>
  <c r="CL57" i="6" s="1"/>
  <c r="CE58" i="6" s="1"/>
  <c r="BT57" i="6"/>
  <c r="BU57" i="6" s="1"/>
  <c r="BV57" i="6" s="1"/>
  <c r="BO58" i="6" s="1"/>
  <c r="Q57" i="6"/>
  <c r="AV57" i="6"/>
  <c r="AW57" i="6" s="1"/>
  <c r="AX57" i="6" s="1"/>
  <c r="AQ58" i="6" s="1"/>
  <c r="AZ58" i="6" l="1"/>
  <c r="BA58" i="6"/>
  <c r="BC58" i="6"/>
  <c r="W58" i="6"/>
  <c r="T58" i="6"/>
  <c r="U58" i="6"/>
  <c r="AJ58" i="6"/>
  <c r="AK58" i="6"/>
  <c r="AM58" i="6"/>
  <c r="AE58" i="6"/>
  <c r="AC58" i="6"/>
  <c r="AB58" i="6"/>
  <c r="BH58" i="6"/>
  <c r="BK58" i="6"/>
  <c r="BI58" i="6"/>
  <c r="BP58" i="6"/>
  <c r="BQ58" i="6"/>
  <c r="BS58" i="6"/>
  <c r="AS58" i="6"/>
  <c r="AU58" i="6"/>
  <c r="AR58" i="6"/>
  <c r="CG58" i="6"/>
  <c r="CI58" i="6"/>
  <c r="CF58" i="6"/>
  <c r="BY58" i="6"/>
  <c r="CA58" i="6"/>
  <c r="BX58" i="6"/>
  <c r="F49" i="4"/>
  <c r="D49" i="5"/>
  <c r="P49" i="5" s="1"/>
  <c r="H49" i="4" s="1"/>
  <c r="F57" i="6"/>
  <c r="R57" i="6"/>
  <c r="AL58" i="6" l="1"/>
  <c r="BZ58" i="6"/>
  <c r="BR58" i="6"/>
  <c r="AT58" i="6"/>
  <c r="V58" i="6"/>
  <c r="CH58" i="6"/>
  <c r="K58" i="6"/>
  <c r="I57" i="6"/>
  <c r="J57" i="6" s="1"/>
  <c r="BB58" i="6"/>
  <c r="BJ58" i="6"/>
  <c r="AD58" i="6"/>
  <c r="E49" i="5"/>
  <c r="BL49" i="5"/>
  <c r="BM49" i="5" s="1"/>
  <c r="BN49" i="5" s="1"/>
  <c r="BG50" i="5" s="1"/>
  <c r="CJ49" i="5"/>
  <c r="CK49" i="5" s="1"/>
  <c r="CL49" i="5" s="1"/>
  <c r="CE50" i="5" s="1"/>
  <c r="BD49" i="5"/>
  <c r="BE49" i="5" s="1"/>
  <c r="BF49" i="5" s="1"/>
  <c r="AY50" i="5" s="1"/>
  <c r="AV49" i="5"/>
  <c r="AW49" i="5" s="1"/>
  <c r="AX49" i="5" s="1"/>
  <c r="AQ50" i="5" s="1"/>
  <c r="X49" i="5"/>
  <c r="Y49" i="5" s="1"/>
  <c r="Z49" i="5" s="1"/>
  <c r="S50" i="5" s="1"/>
  <c r="BT49" i="5"/>
  <c r="BU49" i="5" s="1"/>
  <c r="BV49" i="5" s="1"/>
  <c r="BO50" i="5" s="1"/>
  <c r="AN49" i="5"/>
  <c r="AO49" i="5" s="1"/>
  <c r="AP49" i="5" s="1"/>
  <c r="AI50" i="5" s="1"/>
  <c r="CB49" i="5"/>
  <c r="CC49" i="5" s="1"/>
  <c r="CD49" i="5" s="1"/>
  <c r="BW50" i="5" s="1"/>
  <c r="AF49" i="5"/>
  <c r="AG49" i="5" s="1"/>
  <c r="AH49" i="5" s="1"/>
  <c r="AA50" i="5" s="1"/>
  <c r="Q49" i="5"/>
  <c r="AC50" i="5" l="1"/>
  <c r="AB50" i="5"/>
  <c r="AD50" i="5" s="1"/>
  <c r="AE50" i="5"/>
  <c r="BX50" i="5"/>
  <c r="CA50" i="5"/>
  <c r="BY50" i="5"/>
  <c r="U50" i="5"/>
  <c r="T50" i="5"/>
  <c r="W50" i="5"/>
  <c r="BK50" i="5"/>
  <c r="BI50" i="5"/>
  <c r="BH50" i="5"/>
  <c r="AS50" i="5"/>
  <c r="AU50" i="5"/>
  <c r="AR50" i="5"/>
  <c r="BC50" i="5"/>
  <c r="BA50" i="5"/>
  <c r="AZ50" i="5"/>
  <c r="BS50" i="5"/>
  <c r="BP50" i="5"/>
  <c r="BQ50" i="5"/>
  <c r="F49" i="5"/>
  <c r="I49" i="4"/>
  <c r="R49" i="5"/>
  <c r="CF50" i="5"/>
  <c r="CG50" i="5"/>
  <c r="CI50" i="5"/>
  <c r="AM50" i="5"/>
  <c r="AK50" i="5"/>
  <c r="AJ50" i="5"/>
  <c r="M58" i="6"/>
  <c r="H58" i="6" s="1"/>
  <c r="L58" i="6"/>
  <c r="G58" i="6" s="1"/>
  <c r="O58" i="6"/>
  <c r="AT50" i="5" l="1"/>
  <c r="BB50" i="5"/>
  <c r="BZ50" i="5"/>
  <c r="BR50" i="5"/>
  <c r="N58" i="6"/>
  <c r="D58" i="6" s="1"/>
  <c r="E58" i="6" s="1"/>
  <c r="J49" i="4"/>
  <c r="K50" i="5"/>
  <c r="I49" i="5"/>
  <c r="J49" i="5" s="1"/>
  <c r="CH50" i="5"/>
  <c r="V50" i="5"/>
  <c r="BJ50" i="5"/>
  <c r="AL50" i="5"/>
  <c r="BL58" i="6"/>
  <c r="BM58" i="6" s="1"/>
  <c r="BN58" i="6" s="1"/>
  <c r="BG59" i="6" s="1"/>
  <c r="BD58" i="6"/>
  <c r="BE58" i="6" s="1"/>
  <c r="BF58" i="6" s="1"/>
  <c r="AY59" i="6" s="1"/>
  <c r="AF58" i="6" l="1"/>
  <c r="AG58" i="6" s="1"/>
  <c r="AH58" i="6" s="1"/>
  <c r="AA59" i="6" s="1"/>
  <c r="P58" i="6"/>
  <c r="Q58" i="6" s="1"/>
  <c r="X58" i="6"/>
  <c r="Y58" i="6" s="1"/>
  <c r="Z58" i="6" s="1"/>
  <c r="S59" i="6" s="1"/>
  <c r="AV58" i="6"/>
  <c r="AW58" i="6" s="1"/>
  <c r="AX58" i="6" s="1"/>
  <c r="AQ59" i="6" s="1"/>
  <c r="AR59" i="6" s="1"/>
  <c r="BT58" i="6"/>
  <c r="BU58" i="6" s="1"/>
  <c r="AN58" i="6"/>
  <c r="AO58" i="6" s="1"/>
  <c r="AP58" i="6" s="1"/>
  <c r="AI59" i="6" s="1"/>
  <c r="CB58" i="6"/>
  <c r="CC58" i="6" s="1"/>
  <c r="CD58" i="6" s="1"/>
  <c r="BW59" i="6" s="1"/>
  <c r="CA59" i="6" s="1"/>
  <c r="CJ58" i="6"/>
  <c r="CK58" i="6" s="1"/>
  <c r="CL58" i="6" s="1"/>
  <c r="CE59" i="6" s="1"/>
  <c r="CF59" i="6" s="1"/>
  <c r="T59" i="6"/>
  <c r="W59" i="6"/>
  <c r="U59" i="6"/>
  <c r="AC59" i="6"/>
  <c r="AB59" i="6"/>
  <c r="AD59" i="6" s="1"/>
  <c r="AE59" i="6"/>
  <c r="AJ59" i="6"/>
  <c r="AM59" i="6"/>
  <c r="AK59" i="6"/>
  <c r="R58" i="6"/>
  <c r="AU59" i="6"/>
  <c r="C50" i="4"/>
  <c r="L50" i="5"/>
  <c r="M50" i="5"/>
  <c r="O50" i="5"/>
  <c r="G50" i="4" s="1"/>
  <c r="BH59" i="6"/>
  <c r="BI59" i="6"/>
  <c r="BK59" i="6"/>
  <c r="BC59" i="6"/>
  <c r="AZ59" i="6"/>
  <c r="BA59" i="6"/>
  <c r="AL59" i="6" l="1"/>
  <c r="CG59" i="6"/>
  <c r="CI59" i="6"/>
  <c r="AS59" i="6"/>
  <c r="BV58" i="6"/>
  <c r="BO59" i="6" s="1"/>
  <c r="F58" i="6"/>
  <c r="BX59" i="6"/>
  <c r="BY59" i="6"/>
  <c r="V59" i="6"/>
  <c r="BB59" i="6"/>
  <c r="I58" i="6"/>
  <c r="J58" i="6" s="1"/>
  <c r="K59" i="6"/>
  <c r="E50" i="4"/>
  <c r="H50" i="5"/>
  <c r="N50" i="5"/>
  <c r="AT59" i="6"/>
  <c r="G50" i="5"/>
  <c r="D50" i="4"/>
  <c r="CH59" i="6"/>
  <c r="BJ59" i="6"/>
  <c r="BP59" i="6" l="1"/>
  <c r="BS59" i="6"/>
  <c r="BQ59" i="6"/>
  <c r="BZ59" i="6"/>
  <c r="M59" i="6"/>
  <c r="O59" i="6"/>
  <c r="L59" i="6"/>
  <c r="G59" i="6" s="1"/>
  <c r="D50" i="5"/>
  <c r="P50" i="5" s="1"/>
  <c r="H50" i="4" s="1"/>
  <c r="F50" i="4"/>
  <c r="H59" i="6" l="1"/>
  <c r="BR59" i="6"/>
  <c r="E50" i="5"/>
  <c r="BD50" i="5"/>
  <c r="BE50" i="5" s="1"/>
  <c r="BF50" i="5" s="1"/>
  <c r="AY51" i="5" s="1"/>
  <c r="AV50" i="5"/>
  <c r="AW50" i="5" s="1"/>
  <c r="AX50" i="5" s="1"/>
  <c r="AQ51" i="5" s="1"/>
  <c r="CB50" i="5"/>
  <c r="CC50" i="5" s="1"/>
  <c r="CD50" i="5" s="1"/>
  <c r="BW51" i="5" s="1"/>
  <c r="AF50" i="5"/>
  <c r="AG50" i="5" s="1"/>
  <c r="AH50" i="5" s="1"/>
  <c r="AA51" i="5" s="1"/>
  <c r="BT50" i="5"/>
  <c r="BU50" i="5" s="1"/>
  <c r="BV50" i="5" s="1"/>
  <c r="BO51" i="5" s="1"/>
  <c r="AN50" i="5"/>
  <c r="AO50" i="5" s="1"/>
  <c r="AP50" i="5" s="1"/>
  <c r="AI51" i="5" s="1"/>
  <c r="BL50" i="5"/>
  <c r="BM50" i="5" s="1"/>
  <c r="BN50" i="5" s="1"/>
  <c r="BG51" i="5" s="1"/>
  <c r="X50" i="5"/>
  <c r="Y50" i="5" s="1"/>
  <c r="Z50" i="5" s="1"/>
  <c r="S51" i="5" s="1"/>
  <c r="CJ50" i="5"/>
  <c r="CK50" i="5" s="1"/>
  <c r="CL50" i="5" s="1"/>
  <c r="CE51" i="5" s="1"/>
  <c r="Q50" i="5"/>
  <c r="N59" i="6"/>
  <c r="D59" i="6" s="1"/>
  <c r="P59" i="6" l="1"/>
  <c r="Q59" i="6" s="1"/>
  <c r="R59" i="6" s="1"/>
  <c r="U51" i="5"/>
  <c r="T51" i="5"/>
  <c r="W51" i="5"/>
  <c r="BS51" i="5"/>
  <c r="BQ51" i="5"/>
  <c r="BP51" i="5"/>
  <c r="AC51" i="5"/>
  <c r="AE51" i="5"/>
  <c r="AB51" i="5"/>
  <c r="CG51" i="5"/>
  <c r="CF51" i="5"/>
  <c r="CH51" i="5" s="1"/>
  <c r="CI51" i="5"/>
  <c r="CA51" i="5"/>
  <c r="BX51" i="5"/>
  <c r="BY51" i="5"/>
  <c r="BI51" i="5"/>
  <c r="BH51" i="5"/>
  <c r="BK51" i="5"/>
  <c r="AS51" i="5"/>
  <c r="AR51" i="5"/>
  <c r="AU51" i="5"/>
  <c r="AM51" i="5"/>
  <c r="AK51" i="5"/>
  <c r="AJ51" i="5"/>
  <c r="BC51" i="5"/>
  <c r="AZ51" i="5"/>
  <c r="BA51" i="5"/>
  <c r="F50" i="5"/>
  <c r="I50" i="4"/>
  <c r="R50" i="5"/>
  <c r="E59" i="6"/>
  <c r="BD59" i="6"/>
  <c r="BE59" i="6" s="1"/>
  <c r="BF59" i="6" s="1"/>
  <c r="AY60" i="6" s="1"/>
  <c r="AV59" i="6"/>
  <c r="AW59" i="6" s="1"/>
  <c r="AX59" i="6" s="1"/>
  <c r="AQ60" i="6" s="1"/>
  <c r="X59" i="6"/>
  <c r="Y59" i="6" s="1"/>
  <c r="AF59" i="6"/>
  <c r="AG59" i="6" s="1"/>
  <c r="AH59" i="6" s="1"/>
  <c r="AA60" i="6" s="1"/>
  <c r="CB59" i="6"/>
  <c r="CC59" i="6" s="1"/>
  <c r="CD59" i="6" s="1"/>
  <c r="BW60" i="6" s="1"/>
  <c r="AN59" i="6"/>
  <c r="AO59" i="6" s="1"/>
  <c r="AP59" i="6" s="1"/>
  <c r="AI60" i="6" s="1"/>
  <c r="BL59" i="6"/>
  <c r="BM59" i="6" s="1"/>
  <c r="BN59" i="6" s="1"/>
  <c r="BG60" i="6" s="1"/>
  <c r="CJ59" i="6"/>
  <c r="CK59" i="6" s="1"/>
  <c r="CL59" i="6" s="1"/>
  <c r="CE60" i="6" s="1"/>
  <c r="BT59" i="6"/>
  <c r="BU59" i="6" s="1"/>
  <c r="BV59" i="6" s="1"/>
  <c r="BO60" i="6" s="1"/>
  <c r="AL51" i="5" l="1"/>
  <c r="BZ51" i="5"/>
  <c r="AT51" i="5"/>
  <c r="AD51" i="5"/>
  <c r="V51" i="5"/>
  <c r="AR60" i="6"/>
  <c r="AS60" i="6"/>
  <c r="AU60" i="6"/>
  <c r="BQ60" i="6"/>
  <c r="BP60" i="6"/>
  <c r="BS60" i="6"/>
  <c r="CF60" i="6"/>
  <c r="CI60" i="6"/>
  <c r="CG60" i="6"/>
  <c r="BA60" i="6"/>
  <c r="AZ60" i="6"/>
  <c r="BC60" i="6"/>
  <c r="Z59" i="6"/>
  <c r="S60" i="6" s="1"/>
  <c r="F59" i="6"/>
  <c r="AE60" i="6"/>
  <c r="AC60" i="6"/>
  <c r="AB60" i="6"/>
  <c r="BY60" i="6"/>
  <c r="BX60" i="6"/>
  <c r="CA60" i="6"/>
  <c r="BR51" i="5"/>
  <c r="I50" i="5"/>
  <c r="J50" i="5" s="1"/>
  <c r="J50" i="4"/>
  <c r="K51" i="5"/>
  <c r="AM60" i="6"/>
  <c r="AK60" i="6"/>
  <c r="AJ60" i="6"/>
  <c r="BB51" i="5"/>
  <c r="BH60" i="6"/>
  <c r="BI60" i="6"/>
  <c r="BK60" i="6"/>
  <c r="K60" i="6"/>
  <c r="BJ51" i="5"/>
  <c r="BB60" i="6" l="1"/>
  <c r="AD60" i="6"/>
  <c r="CH60" i="6"/>
  <c r="BR60" i="6"/>
  <c r="AL60" i="6"/>
  <c r="M51" i="5"/>
  <c r="O51" i="5"/>
  <c r="G51" i="4" s="1"/>
  <c r="L51" i="5"/>
  <c r="C51" i="4"/>
  <c r="BZ60" i="6"/>
  <c r="W60" i="6"/>
  <c r="U60" i="6"/>
  <c r="T60" i="6"/>
  <c r="AT60" i="6"/>
  <c r="I59" i="6"/>
  <c r="J59" i="6" s="1"/>
  <c r="BJ60" i="6"/>
  <c r="O60" i="6"/>
  <c r="L60" i="6"/>
  <c r="M60" i="6"/>
  <c r="V60" i="6" l="1"/>
  <c r="N60" i="6"/>
  <c r="N51" i="5"/>
  <c r="H60" i="6"/>
  <c r="E51" i="4"/>
  <c r="H51" i="5"/>
  <c r="D51" i="4"/>
  <c r="G51" i="5"/>
  <c r="G60" i="6"/>
  <c r="D60" i="6"/>
  <c r="X60" i="6" s="1"/>
  <c r="P60" i="6" l="1"/>
  <c r="AN60" i="6"/>
  <c r="AO60" i="6" s="1"/>
  <c r="AP60" i="6" s="1"/>
  <c r="AI61" i="6" s="1"/>
  <c r="Y60" i="6"/>
  <c r="Z60" i="6" s="1"/>
  <c r="S61" i="6" s="1"/>
  <c r="E60" i="6"/>
  <c r="BD60" i="6"/>
  <c r="BE60" i="6" s="1"/>
  <c r="BF60" i="6" s="1"/>
  <c r="AY61" i="6" s="1"/>
  <c r="AF60" i="6"/>
  <c r="AG60" i="6" s="1"/>
  <c r="AH60" i="6" s="1"/>
  <c r="AA61" i="6" s="1"/>
  <c r="BT60" i="6"/>
  <c r="BU60" i="6" s="1"/>
  <c r="BV60" i="6" s="1"/>
  <c r="BO61" i="6" s="1"/>
  <c r="CJ60" i="6"/>
  <c r="CK60" i="6" s="1"/>
  <c r="CL60" i="6" s="1"/>
  <c r="CE61" i="6" s="1"/>
  <c r="BL60" i="6"/>
  <c r="BM60" i="6" s="1"/>
  <c r="BN60" i="6" s="1"/>
  <c r="BG61" i="6" s="1"/>
  <c r="AV60" i="6"/>
  <c r="AW60" i="6" s="1"/>
  <c r="AX60" i="6" s="1"/>
  <c r="AQ61" i="6" s="1"/>
  <c r="F51" i="4"/>
  <c r="D51" i="5"/>
  <c r="Q60" i="6"/>
  <c r="CB60" i="6"/>
  <c r="CC60" i="6" s="1"/>
  <c r="CD60" i="6" s="1"/>
  <c r="BW61" i="6" s="1"/>
  <c r="BY61" i="6" l="1"/>
  <c r="CA61" i="6"/>
  <c r="BX61" i="6"/>
  <c r="BH61" i="6"/>
  <c r="BK61" i="6"/>
  <c r="BI61" i="6"/>
  <c r="CF61" i="6"/>
  <c r="CG61" i="6"/>
  <c r="CI61" i="6"/>
  <c r="BQ61" i="6"/>
  <c r="BP61" i="6"/>
  <c r="BS61" i="6"/>
  <c r="AE61" i="6"/>
  <c r="AC61" i="6"/>
  <c r="AB61" i="6"/>
  <c r="AU61" i="6"/>
  <c r="AR61" i="6"/>
  <c r="AS61" i="6"/>
  <c r="AZ61" i="6"/>
  <c r="BA61" i="6"/>
  <c r="BC61" i="6"/>
  <c r="F60" i="6"/>
  <c r="R60" i="6"/>
  <c r="AM61" i="6"/>
  <c r="AK61" i="6"/>
  <c r="AJ61" i="6"/>
  <c r="E51" i="5"/>
  <c r="AF51" i="5"/>
  <c r="AG51" i="5" s="1"/>
  <c r="AH51" i="5" s="1"/>
  <c r="AA52" i="5" s="1"/>
  <c r="X51" i="5"/>
  <c r="Y51" i="5" s="1"/>
  <c r="Z51" i="5" s="1"/>
  <c r="S52" i="5" s="1"/>
  <c r="BL51" i="5"/>
  <c r="BM51" i="5" s="1"/>
  <c r="BN51" i="5" s="1"/>
  <c r="BG52" i="5" s="1"/>
  <c r="AN51" i="5"/>
  <c r="AO51" i="5" s="1"/>
  <c r="AP51" i="5" s="1"/>
  <c r="AI52" i="5" s="1"/>
  <c r="AV51" i="5"/>
  <c r="AW51" i="5" s="1"/>
  <c r="AX51" i="5" s="1"/>
  <c r="AQ52" i="5" s="1"/>
  <c r="CJ51" i="5"/>
  <c r="CK51" i="5" s="1"/>
  <c r="CL51" i="5" s="1"/>
  <c r="CE52" i="5" s="1"/>
  <c r="CB51" i="5"/>
  <c r="CC51" i="5" s="1"/>
  <c r="CD51" i="5" s="1"/>
  <c r="BW52" i="5" s="1"/>
  <c r="BD51" i="5"/>
  <c r="BE51" i="5" s="1"/>
  <c r="BF51" i="5" s="1"/>
  <c r="AY52" i="5" s="1"/>
  <c r="BT51" i="5"/>
  <c r="BU51" i="5" s="1"/>
  <c r="BV51" i="5" s="1"/>
  <c r="BO52" i="5" s="1"/>
  <c r="P51" i="5"/>
  <c r="H51" i="4" s="1"/>
  <c r="T61" i="6"/>
  <c r="U61" i="6"/>
  <c r="W61" i="6"/>
  <c r="BJ61" i="6" l="1"/>
  <c r="CH61" i="6"/>
  <c r="V61" i="6"/>
  <c r="BR61" i="6"/>
  <c r="BB61" i="6"/>
  <c r="U52" i="5"/>
  <c r="W52" i="5"/>
  <c r="T52" i="5"/>
  <c r="BX52" i="5"/>
  <c r="CA52" i="5"/>
  <c r="BY52" i="5"/>
  <c r="BC52" i="5"/>
  <c r="BA52" i="5"/>
  <c r="AZ52" i="5"/>
  <c r="BI52" i="5"/>
  <c r="BK52" i="5"/>
  <c r="BH52" i="5"/>
  <c r="BQ52" i="5"/>
  <c r="BP52" i="5"/>
  <c r="BS52" i="5"/>
  <c r="AE52" i="5"/>
  <c r="AB52" i="5"/>
  <c r="AC52" i="5"/>
  <c r="AS52" i="5"/>
  <c r="AR52" i="5"/>
  <c r="AU52" i="5"/>
  <c r="AD61" i="6"/>
  <c r="Q51" i="5"/>
  <c r="AL61" i="6"/>
  <c r="K61" i="6"/>
  <c r="I60" i="6"/>
  <c r="J60" i="6" s="1"/>
  <c r="CF52" i="5"/>
  <c r="CI52" i="5"/>
  <c r="CG52" i="5"/>
  <c r="BZ61" i="6"/>
  <c r="AK52" i="5"/>
  <c r="AJ52" i="5"/>
  <c r="AM52" i="5"/>
  <c r="AT61" i="6"/>
  <c r="BB52" i="5" l="1"/>
  <c r="V52" i="5"/>
  <c r="AT52" i="5"/>
  <c r="BR52" i="5"/>
  <c r="CH52" i="5"/>
  <c r="AD52" i="5"/>
  <c r="BZ52" i="5"/>
  <c r="BJ52" i="5"/>
  <c r="O61" i="6"/>
  <c r="M61" i="6"/>
  <c r="H61" i="6" s="1"/>
  <c r="L61" i="6"/>
  <c r="G61" i="6" s="1"/>
  <c r="AL52" i="5"/>
  <c r="F51" i="5"/>
  <c r="I51" i="4"/>
  <c r="R51" i="5"/>
  <c r="J51" i="4" l="1"/>
  <c r="K52" i="5"/>
  <c r="I51" i="5"/>
  <c r="J51" i="5" s="1"/>
  <c r="N61" i="6"/>
  <c r="D61" i="6" s="1"/>
  <c r="E61" i="6" l="1"/>
  <c r="CJ61" i="6"/>
  <c r="CK61" i="6" s="1"/>
  <c r="CL61" i="6" s="1"/>
  <c r="CE62" i="6" s="1"/>
  <c r="BT61" i="6"/>
  <c r="BU61" i="6" s="1"/>
  <c r="BV61" i="6" s="1"/>
  <c r="BO62" i="6" s="1"/>
  <c r="BL61" i="6"/>
  <c r="BM61" i="6" s="1"/>
  <c r="BN61" i="6" s="1"/>
  <c r="BG62" i="6" s="1"/>
  <c r="X61" i="6"/>
  <c r="Y61" i="6" s="1"/>
  <c r="Z61" i="6" s="1"/>
  <c r="S62" i="6" s="1"/>
  <c r="AN61" i="6"/>
  <c r="AO61" i="6" s="1"/>
  <c r="AP61" i="6" s="1"/>
  <c r="AI62" i="6" s="1"/>
  <c r="BD61" i="6"/>
  <c r="BE61" i="6" s="1"/>
  <c r="BF61" i="6" s="1"/>
  <c r="AY62" i="6" s="1"/>
  <c r="CB61" i="6"/>
  <c r="CC61" i="6" s="1"/>
  <c r="CD61" i="6" s="1"/>
  <c r="BW62" i="6" s="1"/>
  <c r="AV61" i="6"/>
  <c r="AW61" i="6" s="1"/>
  <c r="AX61" i="6" s="1"/>
  <c r="AQ62" i="6" s="1"/>
  <c r="AF61" i="6"/>
  <c r="AG61" i="6" s="1"/>
  <c r="AH61" i="6" s="1"/>
  <c r="AA62" i="6" s="1"/>
  <c r="O52" i="5"/>
  <c r="G52" i="4" s="1"/>
  <c r="M52" i="5"/>
  <c r="C52" i="4"/>
  <c r="L52" i="5"/>
  <c r="P61" i="6"/>
  <c r="Q61" i="6" s="1"/>
  <c r="AE62" i="6" l="1"/>
  <c r="AC62" i="6"/>
  <c r="AB62" i="6"/>
  <c r="CA62" i="6"/>
  <c r="BY62" i="6"/>
  <c r="BX62" i="6"/>
  <c r="AM62" i="6"/>
  <c r="AK62" i="6"/>
  <c r="AJ62" i="6"/>
  <c r="W62" i="6"/>
  <c r="U62" i="6"/>
  <c r="T62" i="6"/>
  <c r="AS62" i="6"/>
  <c r="AR62" i="6"/>
  <c r="AU62" i="6"/>
  <c r="BK62" i="6"/>
  <c r="BH62" i="6"/>
  <c r="BI62" i="6"/>
  <c r="BC62" i="6"/>
  <c r="BA62" i="6"/>
  <c r="AZ62" i="6"/>
  <c r="BQ62" i="6"/>
  <c r="BP62" i="6"/>
  <c r="BR62" i="6" s="1"/>
  <c r="BS62" i="6"/>
  <c r="F61" i="6"/>
  <c r="R61" i="6"/>
  <c r="N52" i="5"/>
  <c r="H52" i="5"/>
  <c r="E52" i="4"/>
  <c r="CI62" i="6"/>
  <c r="CG62" i="6"/>
  <c r="CF62" i="6"/>
  <c r="CH62" i="6" s="1"/>
  <c r="D52" i="4"/>
  <c r="G52" i="5"/>
  <c r="AD62" i="6" l="1"/>
  <c r="AT62" i="6"/>
  <c r="BZ62" i="6"/>
  <c r="BJ62" i="6"/>
  <c r="K62" i="6"/>
  <c r="I61" i="6"/>
  <c r="J61" i="6" s="1"/>
  <c r="BB62" i="6"/>
  <c r="V62" i="6"/>
  <c r="AL62" i="6"/>
  <c r="F52" i="4"/>
  <c r="D52" i="5"/>
  <c r="P52" i="5" s="1"/>
  <c r="H52" i="4" s="1"/>
  <c r="M62" i="6" l="1"/>
  <c r="H62" i="6" s="1"/>
  <c r="L62" i="6"/>
  <c r="G62" i="6" s="1"/>
  <c r="O62" i="6"/>
  <c r="E52" i="5"/>
  <c r="BD52" i="5"/>
  <c r="BE52" i="5" s="1"/>
  <c r="BF52" i="5" s="1"/>
  <c r="AY53" i="5" s="1"/>
  <c r="AV52" i="5"/>
  <c r="AW52" i="5" s="1"/>
  <c r="AX52" i="5" s="1"/>
  <c r="AQ53" i="5" s="1"/>
  <c r="BT52" i="5"/>
  <c r="BU52" i="5" s="1"/>
  <c r="BV52" i="5" s="1"/>
  <c r="BO53" i="5" s="1"/>
  <c r="CB52" i="5"/>
  <c r="CC52" i="5" s="1"/>
  <c r="CD52" i="5" s="1"/>
  <c r="BW53" i="5" s="1"/>
  <c r="X52" i="5"/>
  <c r="Y52" i="5" s="1"/>
  <c r="Z52" i="5" s="1"/>
  <c r="S53" i="5" s="1"/>
  <c r="BL52" i="5"/>
  <c r="BM52" i="5" s="1"/>
  <c r="BN52" i="5" s="1"/>
  <c r="BG53" i="5" s="1"/>
  <c r="CJ52" i="5"/>
  <c r="CK52" i="5" s="1"/>
  <c r="CL52" i="5" s="1"/>
  <c r="CE53" i="5" s="1"/>
  <c r="AF52" i="5"/>
  <c r="AG52" i="5" s="1"/>
  <c r="AH52" i="5" s="1"/>
  <c r="AA53" i="5" s="1"/>
  <c r="AN52" i="5"/>
  <c r="AO52" i="5" s="1"/>
  <c r="AP52" i="5" s="1"/>
  <c r="AI53" i="5" s="1"/>
  <c r="Q52" i="5"/>
  <c r="N62" i="6" l="1"/>
  <c r="D62" i="6" s="1"/>
  <c r="X62" i="6" s="1"/>
  <c r="Y62" i="6" s="1"/>
  <c r="Z62" i="6" s="1"/>
  <c r="S63" i="6" s="1"/>
  <c r="AB53" i="5"/>
  <c r="AC53" i="5"/>
  <c r="AE53" i="5"/>
  <c r="BK53" i="5"/>
  <c r="BI53" i="5"/>
  <c r="BH53" i="5"/>
  <c r="BQ53" i="5"/>
  <c r="BS53" i="5"/>
  <c r="BP53" i="5"/>
  <c r="BR53" i="5" s="1"/>
  <c r="AR53" i="5"/>
  <c r="AS53" i="5"/>
  <c r="AU53" i="5"/>
  <c r="AK53" i="5"/>
  <c r="AM53" i="5"/>
  <c r="AJ53" i="5"/>
  <c r="P62" i="6"/>
  <c r="Q62" i="6" s="1"/>
  <c r="CF53" i="5"/>
  <c r="CG53" i="5"/>
  <c r="CI53" i="5"/>
  <c r="BC53" i="5"/>
  <c r="BA53" i="5"/>
  <c r="AZ53" i="5"/>
  <c r="E62" i="6"/>
  <c r="CJ62" i="6"/>
  <c r="CK62" i="6" s="1"/>
  <c r="CL62" i="6" s="1"/>
  <c r="CE63" i="6" s="1"/>
  <c r="BT62" i="6"/>
  <c r="BU62" i="6" s="1"/>
  <c r="BV62" i="6" s="1"/>
  <c r="BO63" i="6" s="1"/>
  <c r="AN62" i="6"/>
  <c r="AO62" i="6" s="1"/>
  <c r="AP62" i="6" s="1"/>
  <c r="AI63" i="6" s="1"/>
  <c r="BL62" i="6"/>
  <c r="BM62" i="6" s="1"/>
  <c r="BN62" i="6" s="1"/>
  <c r="BG63" i="6" s="1"/>
  <c r="CB62" i="6"/>
  <c r="CC62" i="6" s="1"/>
  <c r="CD62" i="6" s="1"/>
  <c r="BW63" i="6" s="1"/>
  <c r="AF62" i="6"/>
  <c r="AG62" i="6" s="1"/>
  <c r="AH62" i="6" s="1"/>
  <c r="AA63" i="6" s="1"/>
  <c r="T53" i="5"/>
  <c r="W53" i="5"/>
  <c r="U53" i="5"/>
  <c r="I52" i="4"/>
  <c r="F52" i="5"/>
  <c r="R52" i="5"/>
  <c r="BD62" i="6"/>
  <c r="BE62" i="6" s="1"/>
  <c r="BF62" i="6" s="1"/>
  <c r="AY63" i="6" s="1"/>
  <c r="CA53" i="5"/>
  <c r="BY53" i="5"/>
  <c r="BX53" i="5"/>
  <c r="AV62" i="6" l="1"/>
  <c r="AW62" i="6" s="1"/>
  <c r="AX62" i="6" s="1"/>
  <c r="AQ63" i="6" s="1"/>
  <c r="AT53" i="5"/>
  <c r="BZ53" i="5"/>
  <c r="CH53" i="5"/>
  <c r="V53" i="5"/>
  <c r="CG63" i="6"/>
  <c r="CI63" i="6"/>
  <c r="CF63" i="6"/>
  <c r="AR63" i="6"/>
  <c r="AU63" i="6"/>
  <c r="AS63" i="6"/>
  <c r="AK63" i="6"/>
  <c r="AJ63" i="6"/>
  <c r="AM63" i="6"/>
  <c r="BS63" i="6"/>
  <c r="BQ63" i="6"/>
  <c r="BP63" i="6"/>
  <c r="BA63" i="6"/>
  <c r="AZ63" i="6"/>
  <c r="BC63" i="6"/>
  <c r="F62" i="6"/>
  <c r="R62" i="6"/>
  <c r="CA63" i="6"/>
  <c r="BX63" i="6"/>
  <c r="BY63" i="6"/>
  <c r="T63" i="6"/>
  <c r="U63" i="6"/>
  <c r="W63" i="6"/>
  <c r="BH63" i="6"/>
  <c r="BI63" i="6"/>
  <c r="BK63" i="6"/>
  <c r="BJ53" i="5"/>
  <c r="BB53" i="5"/>
  <c r="AL53" i="5"/>
  <c r="J52" i="4"/>
  <c r="I52" i="5"/>
  <c r="J52" i="5" s="1"/>
  <c r="K53" i="5"/>
  <c r="AD53" i="5"/>
  <c r="AE63" i="6"/>
  <c r="AC63" i="6"/>
  <c r="AB63" i="6"/>
  <c r="V63" i="6" l="1"/>
  <c r="BR63" i="6"/>
  <c r="CH63" i="6"/>
  <c r="AT63" i="6"/>
  <c r="BZ63" i="6"/>
  <c r="AD63" i="6"/>
  <c r="AL63" i="6"/>
  <c r="BB63" i="6"/>
  <c r="I62" i="6"/>
  <c r="J62" i="6" s="1"/>
  <c r="K63" i="6"/>
  <c r="BJ63" i="6"/>
  <c r="C53" i="4"/>
  <c r="O53" i="5"/>
  <c r="G53" i="4" s="1"/>
  <c r="L53" i="5"/>
  <c r="M53" i="5"/>
  <c r="D53" i="4" l="1"/>
  <c r="G53" i="5"/>
  <c r="N53" i="5"/>
  <c r="H53" i="5"/>
  <c r="E53" i="4"/>
  <c r="L63" i="6"/>
  <c r="G63" i="6" s="1"/>
  <c r="M63" i="6"/>
  <c r="H63" i="6" s="1"/>
  <c r="O63" i="6"/>
  <c r="N63" i="6" l="1"/>
  <c r="D63" i="6" s="1"/>
  <c r="F53" i="4"/>
  <c r="D53" i="5"/>
  <c r="P53" i="5" s="1"/>
  <c r="H53" i="4" s="1"/>
  <c r="E53" i="5" l="1"/>
  <c r="BT53" i="5"/>
  <c r="BU53" i="5" s="1"/>
  <c r="BV53" i="5" s="1"/>
  <c r="BO54" i="5" s="1"/>
  <c r="CJ53" i="5"/>
  <c r="CK53" i="5" s="1"/>
  <c r="CL53" i="5" s="1"/>
  <c r="CE54" i="5" s="1"/>
  <c r="CB53" i="5"/>
  <c r="CC53" i="5" s="1"/>
  <c r="CD53" i="5" s="1"/>
  <c r="BW54" i="5" s="1"/>
  <c r="AV53" i="5"/>
  <c r="AW53" i="5" s="1"/>
  <c r="AX53" i="5" s="1"/>
  <c r="AQ54" i="5" s="1"/>
  <c r="AF53" i="5"/>
  <c r="AG53" i="5" s="1"/>
  <c r="AH53" i="5" s="1"/>
  <c r="AA54" i="5" s="1"/>
  <c r="BL53" i="5"/>
  <c r="BM53" i="5" s="1"/>
  <c r="BN53" i="5" s="1"/>
  <c r="BG54" i="5" s="1"/>
  <c r="X53" i="5"/>
  <c r="Y53" i="5" s="1"/>
  <c r="Z53" i="5" s="1"/>
  <c r="S54" i="5" s="1"/>
  <c r="AN53" i="5"/>
  <c r="AO53" i="5" s="1"/>
  <c r="AP53" i="5" s="1"/>
  <c r="AI54" i="5" s="1"/>
  <c r="BD53" i="5"/>
  <c r="BE53" i="5" s="1"/>
  <c r="BF53" i="5" s="1"/>
  <c r="AY54" i="5" s="1"/>
  <c r="Q53" i="5"/>
  <c r="P63" i="6"/>
  <c r="Q63" i="6" s="1"/>
  <c r="E63" i="6"/>
  <c r="AV63" i="6"/>
  <c r="AW63" i="6" s="1"/>
  <c r="AX63" i="6" s="1"/>
  <c r="AQ64" i="6" s="1"/>
  <c r="CJ63" i="6"/>
  <c r="CK63" i="6" s="1"/>
  <c r="CL63" i="6" s="1"/>
  <c r="CE64" i="6" s="1"/>
  <c r="AN63" i="6"/>
  <c r="AO63" i="6" s="1"/>
  <c r="AP63" i="6" s="1"/>
  <c r="AI64" i="6" s="1"/>
  <c r="BL63" i="6"/>
  <c r="BM63" i="6" s="1"/>
  <c r="BN63" i="6" s="1"/>
  <c r="BG64" i="6" s="1"/>
  <c r="BT63" i="6"/>
  <c r="BU63" i="6" s="1"/>
  <c r="BV63" i="6" s="1"/>
  <c r="BO64" i="6" s="1"/>
  <c r="X63" i="6"/>
  <c r="Y63" i="6" s="1"/>
  <c r="Z63" i="6" s="1"/>
  <c r="S64" i="6" s="1"/>
  <c r="BD63" i="6"/>
  <c r="BE63" i="6" s="1"/>
  <c r="BF63" i="6" s="1"/>
  <c r="AY64" i="6" s="1"/>
  <c r="AF63" i="6"/>
  <c r="AG63" i="6" s="1"/>
  <c r="AH63" i="6" s="1"/>
  <c r="AA64" i="6" s="1"/>
  <c r="CB63" i="6"/>
  <c r="CC63" i="6" s="1"/>
  <c r="CD63" i="6" s="1"/>
  <c r="BW64" i="6" s="1"/>
  <c r="BP64" i="6" l="1"/>
  <c r="BQ64" i="6"/>
  <c r="BS64" i="6"/>
  <c r="AM54" i="5"/>
  <c r="AJ54" i="5"/>
  <c r="AK54" i="5"/>
  <c r="BH54" i="5"/>
  <c r="BK54" i="5"/>
  <c r="BI54" i="5"/>
  <c r="AU64" i="6"/>
  <c r="AR64" i="6"/>
  <c r="AS64" i="6"/>
  <c r="AS54" i="5"/>
  <c r="AU54" i="5"/>
  <c r="AR54" i="5"/>
  <c r="CI64" i="6"/>
  <c r="CF64" i="6"/>
  <c r="CG64" i="6"/>
  <c r="T54" i="5"/>
  <c r="U54" i="5"/>
  <c r="W54" i="5"/>
  <c r="CA54" i="5"/>
  <c r="BY54" i="5"/>
  <c r="BX54" i="5"/>
  <c r="BI64" i="6"/>
  <c r="BK64" i="6"/>
  <c r="BH64" i="6"/>
  <c r="F63" i="6"/>
  <c r="R63" i="6"/>
  <c r="CI54" i="5"/>
  <c r="CG54" i="5"/>
  <c r="CF54" i="5"/>
  <c r="AM64" i="6"/>
  <c r="AK64" i="6"/>
  <c r="AJ64" i="6"/>
  <c r="BY64" i="6"/>
  <c r="BX64" i="6"/>
  <c r="CA64" i="6"/>
  <c r="BS54" i="5"/>
  <c r="BQ54" i="5"/>
  <c r="BP54" i="5"/>
  <c r="U64" i="6"/>
  <c r="T64" i="6"/>
  <c r="W64" i="6"/>
  <c r="BA54" i="5"/>
  <c r="BC54" i="5"/>
  <c r="AZ54" i="5"/>
  <c r="AB64" i="6"/>
  <c r="AC64" i="6"/>
  <c r="AE64" i="6"/>
  <c r="BA64" i="6"/>
  <c r="AZ64" i="6"/>
  <c r="BC64" i="6"/>
  <c r="AE54" i="5"/>
  <c r="AC54" i="5"/>
  <c r="AB54" i="5"/>
  <c r="F53" i="5"/>
  <c r="I53" i="4"/>
  <c r="R53" i="5"/>
  <c r="BJ54" i="5" l="1"/>
  <c r="AT54" i="5"/>
  <c r="AD54" i="5"/>
  <c r="BJ64" i="6"/>
  <c r="V54" i="5"/>
  <c r="BB54" i="5"/>
  <c r="V64" i="6"/>
  <c r="AT64" i="6"/>
  <c r="AL64" i="6"/>
  <c r="CH54" i="5"/>
  <c r="CH64" i="6"/>
  <c r="AD64" i="6"/>
  <c r="BZ54" i="5"/>
  <c r="BR54" i="5"/>
  <c r="K64" i="6"/>
  <c r="I63" i="6"/>
  <c r="J63" i="6" s="1"/>
  <c r="BB64" i="6"/>
  <c r="AL54" i="5"/>
  <c r="K54" i="5"/>
  <c r="I53" i="5"/>
  <c r="J53" i="5" s="1"/>
  <c r="J53" i="4"/>
  <c r="BZ64" i="6"/>
  <c r="BR64" i="6"/>
  <c r="L64" i="6" l="1"/>
  <c r="G64" i="6" s="1"/>
  <c r="O64" i="6"/>
  <c r="M64" i="6"/>
  <c r="H64" i="6" s="1"/>
  <c r="O54" i="5"/>
  <c r="G54" i="4" s="1"/>
  <c r="L54" i="5"/>
  <c r="M54" i="5"/>
  <c r="C54" i="4"/>
  <c r="E54" i="4" l="1"/>
  <c r="H54" i="5"/>
  <c r="N64" i="6"/>
  <c r="D64" i="6" s="1"/>
  <c r="N54" i="5"/>
  <c r="D54" i="4"/>
  <c r="G54" i="5"/>
  <c r="P64" i="6" l="1"/>
  <c r="Q64" i="6" s="1"/>
  <c r="E64" i="6"/>
  <c r="BL64" i="6"/>
  <c r="BM64" i="6" s="1"/>
  <c r="BN64" i="6" s="1"/>
  <c r="BG65" i="6" s="1"/>
  <c r="CJ64" i="6"/>
  <c r="CK64" i="6" s="1"/>
  <c r="CL64" i="6" s="1"/>
  <c r="CE65" i="6" s="1"/>
  <c r="AV64" i="6"/>
  <c r="AW64" i="6" s="1"/>
  <c r="AX64" i="6" s="1"/>
  <c r="AQ65" i="6" s="1"/>
  <c r="X64" i="6"/>
  <c r="Y64" i="6" s="1"/>
  <c r="Z64" i="6" s="1"/>
  <c r="S65" i="6" s="1"/>
  <c r="AN64" i="6"/>
  <c r="AO64" i="6" s="1"/>
  <c r="AP64" i="6" s="1"/>
  <c r="AI65" i="6" s="1"/>
  <c r="BD64" i="6"/>
  <c r="BE64" i="6" s="1"/>
  <c r="BF64" i="6" s="1"/>
  <c r="AY65" i="6" s="1"/>
  <c r="AF64" i="6"/>
  <c r="AG64" i="6" s="1"/>
  <c r="AH64" i="6" s="1"/>
  <c r="AA65" i="6" s="1"/>
  <c r="CB64" i="6"/>
  <c r="CC64" i="6" s="1"/>
  <c r="CD64" i="6" s="1"/>
  <c r="BW65" i="6" s="1"/>
  <c r="BT64" i="6"/>
  <c r="BU64" i="6" s="1"/>
  <c r="BV64" i="6" s="1"/>
  <c r="BO65" i="6" s="1"/>
  <c r="D54" i="5"/>
  <c r="F54" i="4"/>
  <c r="BP65" i="6" l="1"/>
  <c r="BQ65" i="6"/>
  <c r="BS65" i="6"/>
  <c r="AB65" i="6"/>
  <c r="AE65" i="6"/>
  <c r="AC65" i="6"/>
  <c r="AM65" i="6"/>
  <c r="AJ65" i="6"/>
  <c r="AK65" i="6"/>
  <c r="U65" i="6"/>
  <c r="T65" i="6"/>
  <c r="V65" i="6" s="1"/>
  <c r="W65" i="6"/>
  <c r="CA65" i="6"/>
  <c r="BY65" i="6"/>
  <c r="BX65" i="6"/>
  <c r="BI65" i="6"/>
  <c r="BH65" i="6"/>
  <c r="BK65" i="6"/>
  <c r="AZ65" i="6"/>
  <c r="BA65" i="6"/>
  <c r="BC65" i="6"/>
  <c r="F64" i="6"/>
  <c r="R64" i="6"/>
  <c r="CF65" i="6"/>
  <c r="CI65" i="6"/>
  <c r="CG65" i="6"/>
  <c r="CH65" i="6" s="1"/>
  <c r="AS65" i="6"/>
  <c r="AR65" i="6"/>
  <c r="AU65" i="6"/>
  <c r="E54" i="5"/>
  <c r="X54" i="5"/>
  <c r="Y54" i="5" s="1"/>
  <c r="Z54" i="5" s="1"/>
  <c r="S55" i="5" s="1"/>
  <c r="BL54" i="5"/>
  <c r="BM54" i="5" s="1"/>
  <c r="BN54" i="5" s="1"/>
  <c r="BG55" i="5" s="1"/>
  <c r="AF54" i="5"/>
  <c r="AG54" i="5" s="1"/>
  <c r="AH54" i="5" s="1"/>
  <c r="AA55" i="5" s="1"/>
  <c r="BD54" i="5"/>
  <c r="BE54" i="5" s="1"/>
  <c r="BF54" i="5" s="1"/>
  <c r="AY55" i="5" s="1"/>
  <c r="CJ54" i="5"/>
  <c r="CK54" i="5" s="1"/>
  <c r="CL54" i="5" s="1"/>
  <c r="CE55" i="5" s="1"/>
  <c r="AV54" i="5"/>
  <c r="AW54" i="5" s="1"/>
  <c r="AX54" i="5" s="1"/>
  <c r="AQ55" i="5" s="1"/>
  <c r="AN54" i="5"/>
  <c r="AO54" i="5" s="1"/>
  <c r="AP54" i="5" s="1"/>
  <c r="AI55" i="5" s="1"/>
  <c r="BT54" i="5"/>
  <c r="BU54" i="5" s="1"/>
  <c r="BV54" i="5" s="1"/>
  <c r="BO55" i="5" s="1"/>
  <c r="CB54" i="5"/>
  <c r="CC54" i="5" s="1"/>
  <c r="CD54" i="5" s="1"/>
  <c r="BW55" i="5" s="1"/>
  <c r="P54" i="5"/>
  <c r="H54" i="4" s="1"/>
  <c r="BR65" i="6" l="1"/>
  <c r="BB65" i="6"/>
  <c r="BA55" i="5"/>
  <c r="AZ55" i="5"/>
  <c r="BC55" i="5"/>
  <c r="AM55" i="5"/>
  <c r="AJ55" i="5"/>
  <c r="AK55" i="5"/>
  <c r="AR55" i="5"/>
  <c r="AU55" i="5"/>
  <c r="AS55" i="5"/>
  <c r="CI55" i="5"/>
  <c r="CF55" i="5"/>
  <c r="CG55" i="5"/>
  <c r="AE55" i="5"/>
  <c r="AC55" i="5"/>
  <c r="AB55" i="5"/>
  <c r="AL65" i="6"/>
  <c r="BZ65" i="6"/>
  <c r="K65" i="6"/>
  <c r="I64" i="6"/>
  <c r="J64" i="6" s="1"/>
  <c r="AD65" i="6"/>
  <c r="AT65" i="6"/>
  <c r="BQ55" i="5"/>
  <c r="BP55" i="5"/>
  <c r="BS55" i="5"/>
  <c r="BY55" i="5"/>
  <c r="BX55" i="5"/>
  <c r="CA55" i="5"/>
  <c r="Q54" i="5"/>
  <c r="BJ65" i="6"/>
  <c r="BK55" i="5"/>
  <c r="BI55" i="5"/>
  <c r="BH55" i="5"/>
  <c r="U55" i="5"/>
  <c r="T55" i="5"/>
  <c r="V55" i="5" s="1"/>
  <c r="W55" i="5"/>
  <c r="BZ55" i="5" l="1"/>
  <c r="AL55" i="5"/>
  <c r="I54" i="4"/>
  <c r="F54" i="5"/>
  <c r="R54" i="5"/>
  <c r="CH55" i="5"/>
  <c r="BR55" i="5"/>
  <c r="AT55" i="5"/>
  <c r="BB55" i="5"/>
  <c r="BJ55" i="5"/>
  <c r="AD55" i="5"/>
  <c r="O65" i="6"/>
  <c r="M65" i="6"/>
  <c r="H65" i="6" s="1"/>
  <c r="L65" i="6"/>
  <c r="G65" i="6" s="1"/>
  <c r="N65" i="6" l="1"/>
  <c r="D65" i="6" s="1"/>
  <c r="AV65" i="6" s="1"/>
  <c r="J54" i="4"/>
  <c r="K55" i="5"/>
  <c r="I54" i="5"/>
  <c r="J54" i="5" s="1"/>
  <c r="BL65" i="6"/>
  <c r="BM65" i="6" s="1"/>
  <c r="BN65" i="6" s="1"/>
  <c r="BG66" i="6" s="1"/>
  <c r="P65" i="6"/>
  <c r="Q65" i="6" s="1"/>
  <c r="AF65" i="6" l="1"/>
  <c r="CB65" i="6"/>
  <c r="CC65" i="6" s="1"/>
  <c r="CD65" i="6" s="1"/>
  <c r="BW66" i="6" s="1"/>
  <c r="BT65" i="6"/>
  <c r="BU65" i="6" s="1"/>
  <c r="BV65" i="6" s="1"/>
  <c r="BO66" i="6" s="1"/>
  <c r="BS66" i="6" s="1"/>
  <c r="AW65" i="6"/>
  <c r="AX65" i="6" s="1"/>
  <c r="AQ66" i="6" s="1"/>
  <c r="AS66" i="6" s="1"/>
  <c r="BD65" i="6"/>
  <c r="BE65" i="6" s="1"/>
  <c r="BF65" i="6" s="1"/>
  <c r="AY66" i="6" s="1"/>
  <c r="AN65" i="6"/>
  <c r="AO65" i="6" s="1"/>
  <c r="AP65" i="6" s="1"/>
  <c r="AI66" i="6" s="1"/>
  <c r="CJ65" i="6"/>
  <c r="CK65" i="6" s="1"/>
  <c r="CL65" i="6" s="1"/>
  <c r="CE66" i="6" s="1"/>
  <c r="CF66" i="6" s="1"/>
  <c r="X65" i="6"/>
  <c r="Y65" i="6" s="1"/>
  <c r="Z65" i="6" s="1"/>
  <c r="S66" i="6" s="1"/>
  <c r="T66" i="6" s="1"/>
  <c r="AG65" i="6"/>
  <c r="AH65" i="6" s="1"/>
  <c r="AA66" i="6" s="1"/>
  <c r="AB66" i="6" s="1"/>
  <c r="E65" i="6"/>
  <c r="BY66" i="6"/>
  <c r="CA66" i="6"/>
  <c r="BX66" i="6"/>
  <c r="BC66" i="6"/>
  <c r="AZ66" i="6"/>
  <c r="BA66" i="6"/>
  <c r="AK66" i="6"/>
  <c r="AM66" i="6"/>
  <c r="AJ66" i="6"/>
  <c r="CI66" i="6"/>
  <c r="BI66" i="6"/>
  <c r="BK66" i="6"/>
  <c r="BH66" i="6"/>
  <c r="R65" i="6"/>
  <c r="C55" i="4"/>
  <c r="L55" i="5"/>
  <c r="M55" i="5"/>
  <c r="O55" i="5"/>
  <c r="G55" i="4" s="1"/>
  <c r="BZ66" i="6" l="1"/>
  <c r="BB66" i="6"/>
  <c r="AR66" i="6"/>
  <c r="AU66" i="6"/>
  <c r="BQ66" i="6"/>
  <c r="BP66" i="6"/>
  <c r="CG66" i="6"/>
  <c r="CH66" i="6" s="1"/>
  <c r="F65" i="6"/>
  <c r="AT66" i="6"/>
  <c r="AC66" i="6"/>
  <c r="AD66" i="6" s="1"/>
  <c r="AE66" i="6"/>
  <c r="N55" i="5"/>
  <c r="D55" i="5" s="1"/>
  <c r="U66" i="6"/>
  <c r="V66" i="6" s="1"/>
  <c r="W66" i="6"/>
  <c r="AL66" i="6"/>
  <c r="I65" i="6"/>
  <c r="J65" i="6" s="1"/>
  <c r="K66" i="6"/>
  <c r="F55" i="4"/>
  <c r="BJ66" i="6"/>
  <c r="H55" i="5"/>
  <c r="E55" i="4"/>
  <c r="D55" i="4"/>
  <c r="G55" i="5"/>
  <c r="BR66" i="6" l="1"/>
  <c r="P55" i="5"/>
  <c r="H55" i="4" s="1"/>
  <c r="O66" i="6"/>
  <c r="L66" i="6"/>
  <c r="G66" i="6" s="1"/>
  <c r="M66" i="6"/>
  <c r="H66" i="6" s="1"/>
  <c r="E55" i="5"/>
  <c r="X55" i="5"/>
  <c r="Y55" i="5" s="1"/>
  <c r="Z55" i="5" s="1"/>
  <c r="S56" i="5" s="1"/>
  <c r="AN55" i="5"/>
  <c r="AO55" i="5" s="1"/>
  <c r="AP55" i="5" s="1"/>
  <c r="AI56" i="5" s="1"/>
  <c r="CB55" i="5"/>
  <c r="CC55" i="5" s="1"/>
  <c r="CD55" i="5" s="1"/>
  <c r="BW56" i="5" s="1"/>
  <c r="AF55" i="5"/>
  <c r="AG55" i="5" s="1"/>
  <c r="AH55" i="5" s="1"/>
  <c r="AA56" i="5" s="1"/>
  <c r="BL55" i="5"/>
  <c r="BM55" i="5" s="1"/>
  <c r="BN55" i="5" s="1"/>
  <c r="BG56" i="5" s="1"/>
  <c r="AV55" i="5"/>
  <c r="AW55" i="5" s="1"/>
  <c r="AX55" i="5" s="1"/>
  <c r="AQ56" i="5" s="1"/>
  <c r="CJ55" i="5"/>
  <c r="CK55" i="5" s="1"/>
  <c r="CL55" i="5" s="1"/>
  <c r="CE56" i="5" s="1"/>
  <c r="BD55" i="5"/>
  <c r="BE55" i="5" s="1"/>
  <c r="BF55" i="5" s="1"/>
  <c r="AY56" i="5" s="1"/>
  <c r="BT55" i="5"/>
  <c r="BU55" i="5" s="1"/>
  <c r="BV55" i="5" s="1"/>
  <c r="BO56" i="5" s="1"/>
  <c r="Q55" i="5" l="1"/>
  <c r="BQ56" i="5"/>
  <c r="BS56" i="5"/>
  <c r="BP56" i="5"/>
  <c r="BR56" i="5" s="1"/>
  <c r="BI56" i="5"/>
  <c r="BH56" i="5"/>
  <c r="BK56" i="5"/>
  <c r="AB56" i="5"/>
  <c r="AE56" i="5"/>
  <c r="AC56" i="5"/>
  <c r="BC56" i="5"/>
  <c r="BA56" i="5"/>
  <c r="AZ56" i="5"/>
  <c r="CG56" i="5"/>
  <c r="CI56" i="5"/>
  <c r="CF56" i="5"/>
  <c r="CH56" i="5" s="1"/>
  <c r="F55" i="5"/>
  <c r="CA56" i="5"/>
  <c r="BY56" i="5"/>
  <c r="BX56" i="5"/>
  <c r="U56" i="5"/>
  <c r="T56" i="5"/>
  <c r="V56" i="5" s="1"/>
  <c r="W56" i="5"/>
  <c r="AM56" i="5"/>
  <c r="AK56" i="5"/>
  <c r="AJ56" i="5"/>
  <c r="N66" i="6"/>
  <c r="D66" i="6" s="1"/>
  <c r="AS56" i="5"/>
  <c r="AU56" i="5"/>
  <c r="AR56" i="5"/>
  <c r="AL56" i="5" l="1"/>
  <c r="AD56" i="5"/>
  <c r="AT56" i="5"/>
  <c r="P66" i="6"/>
  <c r="Q66" i="6" s="1"/>
  <c r="R66" i="6" s="1"/>
  <c r="K67" i="6" s="1"/>
  <c r="I55" i="4"/>
  <c r="R55" i="5"/>
  <c r="BB56" i="5"/>
  <c r="BJ56" i="5"/>
  <c r="E66" i="6"/>
  <c r="BD66" i="6"/>
  <c r="BE66" i="6" s="1"/>
  <c r="BF66" i="6" s="1"/>
  <c r="AY67" i="6" s="1"/>
  <c r="X66" i="6"/>
  <c r="Y66" i="6" s="1"/>
  <c r="CB66" i="6"/>
  <c r="CC66" i="6" s="1"/>
  <c r="CD66" i="6" s="1"/>
  <c r="BW67" i="6" s="1"/>
  <c r="AF66" i="6"/>
  <c r="AG66" i="6" s="1"/>
  <c r="AH66" i="6" s="1"/>
  <c r="AA67" i="6" s="1"/>
  <c r="AV66" i="6"/>
  <c r="AW66" i="6" s="1"/>
  <c r="AX66" i="6" s="1"/>
  <c r="AQ67" i="6" s="1"/>
  <c r="CJ66" i="6"/>
  <c r="CK66" i="6" s="1"/>
  <c r="CL66" i="6" s="1"/>
  <c r="CE67" i="6" s="1"/>
  <c r="BL66" i="6"/>
  <c r="BM66" i="6" s="1"/>
  <c r="BN66" i="6" s="1"/>
  <c r="BG67" i="6" s="1"/>
  <c r="BT66" i="6"/>
  <c r="BU66" i="6" s="1"/>
  <c r="BV66" i="6" s="1"/>
  <c r="BO67" i="6" s="1"/>
  <c r="AN66" i="6"/>
  <c r="AO66" i="6" s="1"/>
  <c r="AP66" i="6" s="1"/>
  <c r="AI67" i="6" s="1"/>
  <c r="BZ56" i="5"/>
  <c r="J55" i="4" l="1"/>
  <c r="K56" i="5"/>
  <c r="I55" i="5"/>
  <c r="J55" i="5" s="1"/>
  <c r="BY67" i="6"/>
  <c r="BX67" i="6"/>
  <c r="CA67" i="6"/>
  <c r="BH67" i="6"/>
  <c r="BK67" i="6"/>
  <c r="BI67" i="6"/>
  <c r="Z66" i="6"/>
  <c r="F66" i="6"/>
  <c r="BC67" i="6"/>
  <c r="BA67" i="6"/>
  <c r="AZ67" i="6"/>
  <c r="AE67" i="6"/>
  <c r="AB67" i="6"/>
  <c r="AC67" i="6"/>
  <c r="CF67" i="6"/>
  <c r="CG67" i="6"/>
  <c r="CI67" i="6"/>
  <c r="AJ67" i="6"/>
  <c r="AK67" i="6"/>
  <c r="AM67" i="6"/>
  <c r="O67" i="6"/>
  <c r="M67" i="6"/>
  <c r="L67" i="6"/>
  <c r="BP67" i="6"/>
  <c r="BS67" i="6"/>
  <c r="BQ67" i="6"/>
  <c r="BR67" i="6" s="1"/>
  <c r="AR67" i="6"/>
  <c r="AS67" i="6"/>
  <c r="AU67" i="6"/>
  <c r="N67" i="6" l="1"/>
  <c r="CH67" i="6"/>
  <c r="BZ67" i="6"/>
  <c r="AD67" i="6"/>
  <c r="AT67" i="6"/>
  <c r="AL67" i="6"/>
  <c r="BB67" i="6"/>
  <c r="BJ67" i="6"/>
  <c r="M56" i="5"/>
  <c r="L56" i="5"/>
  <c r="O56" i="5"/>
  <c r="G56" i="4" s="1"/>
  <c r="C56" i="4"/>
  <c r="S67" i="6"/>
  <c r="I66" i="6"/>
  <c r="J66" i="6" s="1"/>
  <c r="G56" i="5" l="1"/>
  <c r="N56" i="5"/>
  <c r="D56" i="4"/>
  <c r="H56" i="5"/>
  <c r="E56" i="4"/>
  <c r="W67" i="6"/>
  <c r="U67" i="6"/>
  <c r="H67" i="6" s="1"/>
  <c r="T67" i="6"/>
  <c r="G67" i="6" s="1"/>
  <c r="F56" i="4" l="1"/>
  <c r="D56" i="5"/>
  <c r="V67" i="6"/>
  <c r="D67" i="6" s="1"/>
  <c r="BD56" i="5" l="1"/>
  <c r="BE56" i="5" s="1"/>
  <c r="BF56" i="5" s="1"/>
  <c r="AY57" i="5" s="1"/>
  <c r="BT56" i="5"/>
  <c r="BU56" i="5" s="1"/>
  <c r="BV56" i="5" s="1"/>
  <c r="BO57" i="5" s="1"/>
  <c r="BL56" i="5"/>
  <c r="AV56" i="5"/>
  <c r="AW56" i="5" s="1"/>
  <c r="AX56" i="5" s="1"/>
  <c r="AQ57" i="5" s="1"/>
  <c r="CJ56" i="5"/>
  <c r="CK56" i="5" s="1"/>
  <c r="CL56" i="5" s="1"/>
  <c r="CE57" i="5" s="1"/>
  <c r="E56" i="5"/>
  <c r="X56" i="5"/>
  <c r="Y56" i="5" s="1"/>
  <c r="Z56" i="5" s="1"/>
  <c r="S57" i="5" s="1"/>
  <c r="CB56" i="5"/>
  <c r="CC56" i="5" s="1"/>
  <c r="CD56" i="5" s="1"/>
  <c r="BW57" i="5" s="1"/>
  <c r="BM56" i="5"/>
  <c r="BN56" i="5" s="1"/>
  <c r="BG57" i="5" s="1"/>
  <c r="AF56" i="5"/>
  <c r="AG56" i="5" s="1"/>
  <c r="AH56" i="5" s="1"/>
  <c r="AA57" i="5" s="1"/>
  <c r="AN56" i="5"/>
  <c r="AO56" i="5" s="1"/>
  <c r="AP56" i="5" s="1"/>
  <c r="AI57" i="5" s="1"/>
  <c r="P56" i="5"/>
  <c r="H56" i="4" s="1"/>
  <c r="E67" i="6"/>
  <c r="AV67" i="6"/>
  <c r="AW67" i="6" s="1"/>
  <c r="AX67" i="6" s="1"/>
  <c r="AQ68" i="6" s="1"/>
  <c r="CJ67" i="6"/>
  <c r="CK67" i="6" s="1"/>
  <c r="CL67" i="6" s="1"/>
  <c r="CE68" i="6" s="1"/>
  <c r="CB67" i="6"/>
  <c r="CC67" i="6" s="1"/>
  <c r="CD67" i="6" s="1"/>
  <c r="BW68" i="6" s="1"/>
  <c r="AN67" i="6"/>
  <c r="AO67" i="6" s="1"/>
  <c r="AP67" i="6" s="1"/>
  <c r="AI68" i="6" s="1"/>
  <c r="AF67" i="6"/>
  <c r="AG67" i="6" s="1"/>
  <c r="AH67" i="6" s="1"/>
  <c r="AA68" i="6" s="1"/>
  <c r="BL67" i="6"/>
  <c r="BM67" i="6" s="1"/>
  <c r="BN67" i="6" s="1"/>
  <c r="BG68" i="6" s="1"/>
  <c r="BT67" i="6"/>
  <c r="BU67" i="6" s="1"/>
  <c r="BV67" i="6" s="1"/>
  <c r="BO68" i="6" s="1"/>
  <c r="BD67" i="6"/>
  <c r="BE67" i="6" s="1"/>
  <c r="BF67" i="6" s="1"/>
  <c r="AY68" i="6" s="1"/>
  <c r="P67" i="6"/>
  <c r="Q67" i="6" s="1"/>
  <c r="X67" i="6"/>
  <c r="Y67" i="6" s="1"/>
  <c r="Z67" i="6" s="1"/>
  <c r="S68" i="6" s="1"/>
  <c r="BX57" i="5" l="1"/>
  <c r="BY57" i="5"/>
  <c r="CA57" i="5"/>
  <c r="AJ57" i="5"/>
  <c r="AK57" i="5"/>
  <c r="AM57" i="5"/>
  <c r="Q56" i="5"/>
  <c r="U57" i="5"/>
  <c r="T57" i="5"/>
  <c r="W57" i="5"/>
  <c r="CI57" i="5"/>
  <c r="CF57" i="5"/>
  <c r="CG57" i="5"/>
  <c r="AL57" i="5"/>
  <c r="AU57" i="5"/>
  <c r="AR57" i="5"/>
  <c r="AS57" i="5"/>
  <c r="AB57" i="5"/>
  <c r="AC57" i="5"/>
  <c r="AE57" i="5"/>
  <c r="BP57" i="5"/>
  <c r="BS57" i="5"/>
  <c r="BQ57" i="5"/>
  <c r="BK57" i="5"/>
  <c r="BI57" i="5"/>
  <c r="BH57" i="5"/>
  <c r="BC57" i="5"/>
  <c r="AZ57" i="5"/>
  <c r="BA57" i="5"/>
  <c r="F67" i="6"/>
  <c r="R67" i="6"/>
  <c r="BP68" i="6"/>
  <c r="BS68" i="6"/>
  <c r="BQ68" i="6"/>
  <c r="CG68" i="6"/>
  <c r="CF68" i="6"/>
  <c r="CI68" i="6"/>
  <c r="AZ68" i="6"/>
  <c r="BA68" i="6"/>
  <c r="BC68" i="6"/>
  <c r="AU68" i="6"/>
  <c r="AR68" i="6"/>
  <c r="AS68" i="6"/>
  <c r="U68" i="6"/>
  <c r="T68" i="6"/>
  <c r="W68" i="6"/>
  <c r="AB68" i="6"/>
  <c r="AC68" i="6"/>
  <c r="AE68" i="6"/>
  <c r="BY68" i="6"/>
  <c r="BX68" i="6"/>
  <c r="CA68" i="6"/>
  <c r="BI68" i="6"/>
  <c r="BH68" i="6"/>
  <c r="BK68" i="6"/>
  <c r="AJ68" i="6"/>
  <c r="AM68" i="6"/>
  <c r="AK68" i="6"/>
  <c r="BJ57" i="5" l="1"/>
  <c r="CH57" i="5"/>
  <c r="V57" i="5"/>
  <c r="BR68" i="6"/>
  <c r="BB68" i="6"/>
  <c r="AT57" i="5"/>
  <c r="AD57" i="5"/>
  <c r="AD68" i="6"/>
  <c r="AT68" i="6"/>
  <c r="BZ68" i="6"/>
  <c r="F56" i="5"/>
  <c r="I56" i="4"/>
  <c r="R56" i="5"/>
  <c r="BB57" i="5"/>
  <c r="BR57" i="5"/>
  <c r="BZ57" i="5"/>
  <c r="AL68" i="6"/>
  <c r="V68" i="6"/>
  <c r="CH68" i="6"/>
  <c r="BJ68" i="6"/>
  <c r="K68" i="6"/>
  <c r="I67" i="6"/>
  <c r="J67" i="6" s="1"/>
  <c r="I56" i="5" l="1"/>
  <c r="J56" i="5" s="1"/>
  <c r="J56" i="4"/>
  <c r="K57" i="5"/>
  <c r="M68" i="6"/>
  <c r="H68" i="6" s="1"/>
  <c r="O68" i="6"/>
  <c r="L68" i="6"/>
  <c r="G68" i="6" s="1"/>
  <c r="L57" i="5" l="1"/>
  <c r="C57" i="4"/>
  <c r="M57" i="5"/>
  <c r="O57" i="5"/>
  <c r="G57" i="4" s="1"/>
  <c r="N68" i="6"/>
  <c r="D68" i="6" s="1"/>
  <c r="P68" i="6" l="1"/>
  <c r="Q68" i="6" s="1"/>
  <c r="R68" i="6" s="1"/>
  <c r="N57" i="5"/>
  <c r="F57" i="4" s="1"/>
  <c r="H57" i="5"/>
  <c r="E57" i="4"/>
  <c r="D57" i="4"/>
  <c r="G57" i="5"/>
  <c r="E68" i="6"/>
  <c r="AN68" i="6"/>
  <c r="AO68" i="6" s="1"/>
  <c r="AP68" i="6" s="1"/>
  <c r="AI69" i="6" s="1"/>
  <c r="AF68" i="6"/>
  <c r="AG68" i="6" s="1"/>
  <c r="AH68" i="6" s="1"/>
  <c r="AA69" i="6" s="1"/>
  <c r="BT68" i="6"/>
  <c r="BU68" i="6" s="1"/>
  <c r="BV68" i="6" s="1"/>
  <c r="BO69" i="6" s="1"/>
  <c r="BD68" i="6"/>
  <c r="BE68" i="6" s="1"/>
  <c r="BF68" i="6" s="1"/>
  <c r="AY69" i="6" s="1"/>
  <c r="AV68" i="6"/>
  <c r="AW68" i="6" s="1"/>
  <c r="AX68" i="6" s="1"/>
  <c r="AQ69" i="6" s="1"/>
  <c r="CB68" i="6"/>
  <c r="CC68" i="6" s="1"/>
  <c r="CD68" i="6" s="1"/>
  <c r="BW69" i="6" s="1"/>
  <c r="BL68" i="6"/>
  <c r="BM68" i="6" s="1"/>
  <c r="BN68" i="6" s="1"/>
  <c r="BG69" i="6" s="1"/>
  <c r="CJ68" i="6"/>
  <c r="CK68" i="6" s="1"/>
  <c r="CL68" i="6" s="1"/>
  <c r="CE69" i="6" s="1"/>
  <c r="X68" i="6"/>
  <c r="Y68" i="6" s="1"/>
  <c r="Z68" i="6" s="1"/>
  <c r="S69" i="6" s="1"/>
  <c r="D57" i="5" l="1"/>
  <c r="CJ57" i="5"/>
  <c r="CK57" i="5" s="1"/>
  <c r="CL57" i="5" s="1"/>
  <c r="CE58" i="5" s="1"/>
  <c r="AV57" i="5"/>
  <c r="AW57" i="5" s="1"/>
  <c r="AX57" i="5" s="1"/>
  <c r="AQ58" i="5" s="1"/>
  <c r="BD57" i="5"/>
  <c r="BE57" i="5" s="1"/>
  <c r="BF57" i="5" s="1"/>
  <c r="AY58" i="5" s="1"/>
  <c r="BL57" i="5"/>
  <c r="BM57" i="5" s="1"/>
  <c r="BN57" i="5" s="1"/>
  <c r="BG58" i="5" s="1"/>
  <c r="AN57" i="5"/>
  <c r="AO57" i="5" s="1"/>
  <c r="AP57" i="5" s="1"/>
  <c r="AI58" i="5" s="1"/>
  <c r="E57" i="5"/>
  <c r="BT57" i="5"/>
  <c r="BU57" i="5" s="1"/>
  <c r="BV57" i="5" s="1"/>
  <c r="BO58" i="5" s="1"/>
  <c r="X57" i="5"/>
  <c r="Y57" i="5" s="1"/>
  <c r="Z57" i="5" s="1"/>
  <c r="S58" i="5" s="1"/>
  <c r="AF57" i="5"/>
  <c r="AG57" i="5" s="1"/>
  <c r="AH57" i="5" s="1"/>
  <c r="AA58" i="5" s="1"/>
  <c r="CB57" i="5"/>
  <c r="CC57" i="5" s="1"/>
  <c r="CD57" i="5" s="1"/>
  <c r="BW58" i="5" s="1"/>
  <c r="P57" i="5"/>
  <c r="H57" i="4" s="1"/>
  <c r="AC69" i="6"/>
  <c r="AE69" i="6"/>
  <c r="AB69" i="6"/>
  <c r="BQ69" i="6"/>
  <c r="BP69" i="6"/>
  <c r="BS69" i="6"/>
  <c r="AK69" i="6"/>
  <c r="AJ69" i="6"/>
  <c r="AM69" i="6"/>
  <c r="AS69" i="6"/>
  <c r="AR69" i="6"/>
  <c r="AU69" i="6"/>
  <c r="BK69" i="6"/>
  <c r="BH69" i="6"/>
  <c r="BI69" i="6"/>
  <c r="K69" i="6"/>
  <c r="I68" i="6"/>
  <c r="J68" i="6" s="1"/>
  <c r="T69" i="6"/>
  <c r="W69" i="6"/>
  <c r="U69" i="6"/>
  <c r="F68" i="6"/>
  <c r="BA69" i="6"/>
  <c r="AZ69" i="6"/>
  <c r="BC69" i="6"/>
  <c r="CG69" i="6"/>
  <c r="CI69" i="6"/>
  <c r="CF69" i="6"/>
  <c r="BY69" i="6"/>
  <c r="CA69" i="6"/>
  <c r="BX69" i="6"/>
  <c r="BB69" i="6" l="1"/>
  <c r="V69" i="6"/>
  <c r="BR69" i="6"/>
  <c r="BZ69" i="6"/>
  <c r="CH69" i="6"/>
  <c r="AM58" i="5"/>
  <c r="AJ58" i="5"/>
  <c r="AK58" i="5"/>
  <c r="BH58" i="5"/>
  <c r="BI58" i="5"/>
  <c r="BK58" i="5"/>
  <c r="W58" i="5"/>
  <c r="U58" i="5"/>
  <c r="T58" i="5"/>
  <c r="V58" i="5" s="1"/>
  <c r="BC58" i="5"/>
  <c r="AZ58" i="5"/>
  <c r="BA58" i="5"/>
  <c r="AR58" i="5"/>
  <c r="AS58" i="5"/>
  <c r="AU58" i="5"/>
  <c r="BS58" i="5"/>
  <c r="BQ58" i="5"/>
  <c r="BP58" i="5"/>
  <c r="CA58" i="5"/>
  <c r="BY58" i="5"/>
  <c r="BX58" i="5"/>
  <c r="BJ69" i="6"/>
  <c r="CG58" i="5"/>
  <c r="CI58" i="5"/>
  <c r="CF58" i="5"/>
  <c r="AB58" i="5"/>
  <c r="AE58" i="5"/>
  <c r="AC58" i="5"/>
  <c r="Q57" i="5"/>
  <c r="AT69" i="6"/>
  <c r="AD69" i="6"/>
  <c r="L69" i="6"/>
  <c r="G69" i="6" s="1"/>
  <c r="M69" i="6"/>
  <c r="H69" i="6" s="1"/>
  <c r="O69" i="6"/>
  <c r="AL69" i="6"/>
  <c r="CH58" i="5" l="1"/>
  <c r="AL58" i="5"/>
  <c r="BZ58" i="5"/>
  <c r="BB58" i="5"/>
  <c r="BJ58" i="5"/>
  <c r="BR58" i="5"/>
  <c r="F57" i="5"/>
  <c r="I57" i="4"/>
  <c r="R57" i="5"/>
  <c r="AT58" i="5"/>
  <c r="AD58" i="5"/>
  <c r="N69" i="6"/>
  <c r="D69" i="6" s="1"/>
  <c r="P69" i="6" l="1"/>
  <c r="AV69" i="6"/>
  <c r="I57" i="5"/>
  <c r="J57" i="5" s="1"/>
  <c r="J57" i="4"/>
  <c r="K58" i="5"/>
  <c r="AF69" i="6"/>
  <c r="AG69" i="6" s="1"/>
  <c r="AH69" i="6" s="1"/>
  <c r="AA70" i="6" s="1"/>
  <c r="E69" i="6"/>
  <c r="BT69" i="6"/>
  <c r="BU69" i="6" s="1"/>
  <c r="BV69" i="6" s="1"/>
  <c r="BO70" i="6" s="1"/>
  <c r="CJ69" i="6"/>
  <c r="CK69" i="6" s="1"/>
  <c r="CL69" i="6" s="1"/>
  <c r="CE70" i="6" s="1"/>
  <c r="BL69" i="6"/>
  <c r="BM69" i="6" s="1"/>
  <c r="BN69" i="6" s="1"/>
  <c r="BG70" i="6" s="1"/>
  <c r="Q69" i="6"/>
  <c r="CB69" i="6"/>
  <c r="CC69" i="6" s="1"/>
  <c r="CD69" i="6" s="1"/>
  <c r="BW70" i="6" s="1"/>
  <c r="X69" i="6"/>
  <c r="Y69" i="6" s="1"/>
  <c r="Z69" i="6" s="1"/>
  <c r="S70" i="6" s="1"/>
  <c r="AW69" i="6"/>
  <c r="AX69" i="6" s="1"/>
  <c r="AQ70" i="6" s="1"/>
  <c r="BD69" i="6"/>
  <c r="BE69" i="6" s="1"/>
  <c r="BF69" i="6" s="1"/>
  <c r="AY70" i="6" s="1"/>
  <c r="AN69" i="6"/>
  <c r="AO69" i="6" s="1"/>
  <c r="AP69" i="6" s="1"/>
  <c r="AI70" i="6" s="1"/>
  <c r="M58" i="5" l="1"/>
  <c r="C58" i="4"/>
  <c r="O58" i="5"/>
  <c r="G58" i="4" s="1"/>
  <c r="L58" i="5"/>
  <c r="AZ70" i="6"/>
  <c r="BC70" i="6"/>
  <c r="BA70" i="6"/>
  <c r="BI70" i="6"/>
  <c r="BH70" i="6"/>
  <c r="BJ70" i="6" s="1"/>
  <c r="BK70" i="6"/>
  <c r="CA70" i="6"/>
  <c r="BX70" i="6"/>
  <c r="BY70" i="6"/>
  <c r="T70" i="6"/>
  <c r="W70" i="6"/>
  <c r="U70" i="6"/>
  <c r="CF70" i="6"/>
  <c r="CG70" i="6"/>
  <c r="CI70" i="6"/>
  <c r="AJ70" i="6"/>
  <c r="AM70" i="6"/>
  <c r="AK70" i="6"/>
  <c r="AC70" i="6"/>
  <c r="AB70" i="6"/>
  <c r="AE70" i="6"/>
  <c r="AR70" i="6"/>
  <c r="AS70" i="6"/>
  <c r="AU70" i="6"/>
  <c r="F69" i="6"/>
  <c r="R69" i="6"/>
  <c r="BQ70" i="6"/>
  <c r="BS70" i="6"/>
  <c r="BP70" i="6"/>
  <c r="CH70" i="6" l="1"/>
  <c r="AL70" i="6"/>
  <c r="BR70" i="6"/>
  <c r="V70" i="6"/>
  <c r="AT70" i="6"/>
  <c r="D58" i="4"/>
  <c r="G58" i="5"/>
  <c r="N58" i="5"/>
  <c r="H58" i="5"/>
  <c r="E58" i="4"/>
  <c r="BB70" i="6"/>
  <c r="AD70" i="6"/>
  <c r="I69" i="6"/>
  <c r="J69" i="6" s="1"/>
  <c r="K70" i="6"/>
  <c r="BZ70" i="6"/>
  <c r="F58" i="4" l="1"/>
  <c r="D58" i="5"/>
  <c r="P58" i="5" s="1"/>
  <c r="H58" i="4" s="1"/>
  <c r="M70" i="6"/>
  <c r="H70" i="6" s="1"/>
  <c r="L70" i="6"/>
  <c r="G70" i="6" s="1"/>
  <c r="O70" i="6"/>
  <c r="CJ58" i="5" l="1"/>
  <c r="CK58" i="5" s="1"/>
  <c r="CL58" i="5" s="1"/>
  <c r="CE59" i="5" s="1"/>
  <c r="CB58" i="5"/>
  <c r="CC58" i="5" s="1"/>
  <c r="CD58" i="5" s="1"/>
  <c r="BW59" i="5" s="1"/>
  <c r="E58" i="5"/>
  <c r="BL58" i="5"/>
  <c r="BM58" i="5" s="1"/>
  <c r="BN58" i="5" s="1"/>
  <c r="BG59" i="5" s="1"/>
  <c r="X58" i="5"/>
  <c r="Y58" i="5" s="1"/>
  <c r="Z58" i="5" s="1"/>
  <c r="S59" i="5" s="1"/>
  <c r="BD58" i="5"/>
  <c r="BE58" i="5" s="1"/>
  <c r="BF58" i="5" s="1"/>
  <c r="AY59" i="5" s="1"/>
  <c r="AV58" i="5"/>
  <c r="AW58" i="5" s="1"/>
  <c r="AX58" i="5" s="1"/>
  <c r="AQ59" i="5" s="1"/>
  <c r="AF58" i="5"/>
  <c r="AG58" i="5" s="1"/>
  <c r="AH58" i="5" s="1"/>
  <c r="AA59" i="5" s="1"/>
  <c r="BT58" i="5"/>
  <c r="BU58" i="5" s="1"/>
  <c r="BV58" i="5" s="1"/>
  <c r="BO59" i="5" s="1"/>
  <c r="AN58" i="5"/>
  <c r="AO58" i="5" s="1"/>
  <c r="AP58" i="5" s="1"/>
  <c r="AI59" i="5" s="1"/>
  <c r="Q58" i="5"/>
  <c r="N70" i="6"/>
  <c r="D70" i="6" s="1"/>
  <c r="AJ59" i="5" l="1"/>
  <c r="AK59" i="5"/>
  <c r="AM59" i="5"/>
  <c r="AE59" i="5"/>
  <c r="AC59" i="5"/>
  <c r="AB59" i="5"/>
  <c r="AU59" i="5"/>
  <c r="AR59" i="5"/>
  <c r="AS59" i="5"/>
  <c r="BC59" i="5"/>
  <c r="AZ59" i="5"/>
  <c r="BA59" i="5"/>
  <c r="BP59" i="5"/>
  <c r="BQ59" i="5"/>
  <c r="BS59" i="5"/>
  <c r="U59" i="5"/>
  <c r="W59" i="5"/>
  <c r="T59" i="5"/>
  <c r="BI59" i="5"/>
  <c r="BH59" i="5"/>
  <c r="BK59" i="5"/>
  <c r="I58" i="4"/>
  <c r="F58" i="5"/>
  <c r="R58" i="5"/>
  <c r="BY59" i="5"/>
  <c r="CA59" i="5"/>
  <c r="BX59" i="5"/>
  <c r="BZ59" i="5" s="1"/>
  <c r="CG59" i="5"/>
  <c r="CI59" i="5"/>
  <c r="CF59" i="5"/>
  <c r="E70" i="6"/>
  <c r="AN70" i="6"/>
  <c r="AO70" i="6" s="1"/>
  <c r="AP70" i="6" s="1"/>
  <c r="AI71" i="6" s="1"/>
  <c r="BL70" i="6"/>
  <c r="BM70" i="6" s="1"/>
  <c r="BN70" i="6" s="1"/>
  <c r="BG71" i="6" s="1"/>
  <c r="BT70" i="6"/>
  <c r="BU70" i="6" s="1"/>
  <c r="BV70" i="6" s="1"/>
  <c r="BO71" i="6" s="1"/>
  <c r="X70" i="6"/>
  <c r="Y70" i="6" s="1"/>
  <c r="Z70" i="6" s="1"/>
  <c r="S71" i="6" s="1"/>
  <c r="AV70" i="6"/>
  <c r="AW70" i="6" s="1"/>
  <c r="AX70" i="6" s="1"/>
  <c r="AQ71" i="6" s="1"/>
  <c r="CJ70" i="6"/>
  <c r="CK70" i="6" s="1"/>
  <c r="CL70" i="6" s="1"/>
  <c r="CE71" i="6" s="1"/>
  <c r="AF70" i="6"/>
  <c r="AG70" i="6" s="1"/>
  <c r="AH70" i="6" s="1"/>
  <c r="AA71" i="6" s="1"/>
  <c r="BD70" i="6"/>
  <c r="BE70" i="6" s="1"/>
  <c r="BF70" i="6" s="1"/>
  <c r="AY71" i="6" s="1"/>
  <c r="CB70" i="6"/>
  <c r="CC70" i="6" s="1"/>
  <c r="CD70" i="6" s="1"/>
  <c r="BW71" i="6" s="1"/>
  <c r="P70" i="6"/>
  <c r="Q70" i="6" s="1"/>
  <c r="BB59" i="5" l="1"/>
  <c r="AD59" i="5"/>
  <c r="BJ59" i="5"/>
  <c r="AL59" i="5"/>
  <c r="V59" i="5"/>
  <c r="CH59" i="5"/>
  <c r="BR59" i="5"/>
  <c r="AT59" i="5"/>
  <c r="I58" i="5"/>
  <c r="J58" i="5" s="1"/>
  <c r="K59" i="5"/>
  <c r="J58" i="4"/>
  <c r="AS71" i="6"/>
  <c r="AU71" i="6"/>
  <c r="AR71" i="6"/>
  <c r="U71" i="6"/>
  <c r="W71" i="6"/>
  <c r="T71" i="6"/>
  <c r="BY71" i="6"/>
  <c r="CA71" i="6"/>
  <c r="BX71" i="6"/>
  <c r="BP71" i="6"/>
  <c r="BQ71" i="6"/>
  <c r="BS71" i="6"/>
  <c r="CF71" i="6"/>
  <c r="CG71" i="6"/>
  <c r="CI71" i="6"/>
  <c r="BI71" i="6"/>
  <c r="BK71" i="6"/>
  <c r="BH71" i="6"/>
  <c r="AB71" i="6"/>
  <c r="AC71" i="6"/>
  <c r="AE71" i="6"/>
  <c r="AJ71" i="6"/>
  <c r="AK71" i="6"/>
  <c r="AM71" i="6"/>
  <c r="BA71" i="6"/>
  <c r="AZ71" i="6"/>
  <c r="BC71" i="6"/>
  <c r="F70" i="6"/>
  <c r="R70" i="6"/>
  <c r="V71" i="6" l="1"/>
  <c r="AL71" i="6"/>
  <c r="BB71" i="6"/>
  <c r="BR71" i="6"/>
  <c r="CH71" i="6"/>
  <c r="L59" i="5"/>
  <c r="C59" i="4"/>
  <c r="M59" i="5"/>
  <c r="O59" i="5"/>
  <c r="G59" i="4" s="1"/>
  <c r="AT71" i="6"/>
  <c r="AD71" i="6"/>
  <c r="BZ71" i="6"/>
  <c r="BJ71" i="6"/>
  <c r="I70" i="6"/>
  <c r="J70" i="6" s="1"/>
  <c r="K71" i="6"/>
  <c r="E59" i="4" l="1"/>
  <c r="H59" i="5"/>
  <c r="D59" i="4"/>
  <c r="G59" i="5"/>
  <c r="N59" i="5"/>
  <c r="O71" i="6"/>
  <c r="M71" i="6"/>
  <c r="H71" i="6" s="1"/>
  <c r="L71" i="6"/>
  <c r="G71" i="6" s="1"/>
  <c r="D59" i="5" l="1"/>
  <c r="F59" i="4"/>
  <c r="P59" i="5"/>
  <c r="H59" i="4" s="1"/>
  <c r="N71" i="6"/>
  <c r="D71" i="6" s="1"/>
  <c r="E59" i="5" l="1"/>
  <c r="CB59" i="5"/>
  <c r="CC59" i="5" s="1"/>
  <c r="CD59" i="5" s="1"/>
  <c r="BW60" i="5" s="1"/>
  <c r="AF59" i="5"/>
  <c r="AG59" i="5" s="1"/>
  <c r="AH59" i="5" s="1"/>
  <c r="AA60" i="5" s="1"/>
  <c r="BD59" i="5"/>
  <c r="BE59" i="5" s="1"/>
  <c r="BF59" i="5" s="1"/>
  <c r="AY60" i="5" s="1"/>
  <c r="BL59" i="5"/>
  <c r="BM59" i="5" s="1"/>
  <c r="BN59" i="5" s="1"/>
  <c r="BG60" i="5" s="1"/>
  <c r="AN59" i="5"/>
  <c r="AO59" i="5" s="1"/>
  <c r="AP59" i="5" s="1"/>
  <c r="AI60" i="5" s="1"/>
  <c r="BT59" i="5"/>
  <c r="BU59" i="5" s="1"/>
  <c r="BV59" i="5" s="1"/>
  <c r="BO60" i="5" s="1"/>
  <c r="CJ59" i="5"/>
  <c r="CK59" i="5" s="1"/>
  <c r="CL59" i="5" s="1"/>
  <c r="CE60" i="5" s="1"/>
  <c r="X59" i="5"/>
  <c r="Y59" i="5" s="1"/>
  <c r="Z59" i="5" s="1"/>
  <c r="S60" i="5" s="1"/>
  <c r="Q59" i="5"/>
  <c r="AV59" i="5"/>
  <c r="AW59" i="5" s="1"/>
  <c r="AX59" i="5" s="1"/>
  <c r="AQ60" i="5" s="1"/>
  <c r="P71" i="6"/>
  <c r="Q71" i="6" s="1"/>
  <c r="E71" i="6"/>
  <c r="BT71" i="6"/>
  <c r="BU71" i="6" s="1"/>
  <c r="BV71" i="6" s="1"/>
  <c r="BO72" i="6" s="1"/>
  <c r="CJ71" i="6"/>
  <c r="CK71" i="6" s="1"/>
  <c r="CL71" i="6" s="1"/>
  <c r="CE72" i="6" s="1"/>
  <c r="BD71" i="6"/>
  <c r="BE71" i="6" s="1"/>
  <c r="BF71" i="6" s="1"/>
  <c r="AY72" i="6" s="1"/>
  <c r="X71" i="6"/>
  <c r="Y71" i="6" s="1"/>
  <c r="Z71" i="6" s="1"/>
  <c r="S72" i="6" s="1"/>
  <c r="BL71" i="6"/>
  <c r="BM71" i="6" s="1"/>
  <c r="BN71" i="6" s="1"/>
  <c r="BG72" i="6" s="1"/>
  <c r="AN71" i="6"/>
  <c r="AO71" i="6" s="1"/>
  <c r="AP71" i="6" s="1"/>
  <c r="AI72" i="6" s="1"/>
  <c r="CB71" i="6"/>
  <c r="CC71" i="6" s="1"/>
  <c r="CD71" i="6" s="1"/>
  <c r="BW72" i="6" s="1"/>
  <c r="AV71" i="6"/>
  <c r="AW71" i="6" s="1"/>
  <c r="AX71" i="6" s="1"/>
  <c r="AQ72" i="6" s="1"/>
  <c r="AF71" i="6"/>
  <c r="AG71" i="6" s="1"/>
  <c r="AH71" i="6" s="1"/>
  <c r="AA72" i="6" s="1"/>
  <c r="BC60" i="5" l="1"/>
  <c r="BA60" i="5"/>
  <c r="AZ60" i="5"/>
  <c r="CG60" i="5"/>
  <c r="CI60" i="5"/>
  <c r="CF60" i="5"/>
  <c r="AM60" i="5"/>
  <c r="AK60" i="5"/>
  <c r="AJ60" i="5"/>
  <c r="BI60" i="5"/>
  <c r="BK60" i="5"/>
  <c r="BH60" i="5"/>
  <c r="BS60" i="5"/>
  <c r="BQ60" i="5"/>
  <c r="BP60" i="5"/>
  <c r="AC60" i="5"/>
  <c r="AB60" i="5"/>
  <c r="AE60" i="5"/>
  <c r="U60" i="5"/>
  <c r="T60" i="5"/>
  <c r="W60" i="5"/>
  <c r="AS60" i="5"/>
  <c r="AR60" i="5"/>
  <c r="AT60" i="5" s="1"/>
  <c r="AU60" i="5"/>
  <c r="BY60" i="5"/>
  <c r="BX60" i="5"/>
  <c r="CA60" i="5"/>
  <c r="I59" i="4"/>
  <c r="F59" i="5"/>
  <c r="R59" i="5"/>
  <c r="AK72" i="6"/>
  <c r="AM72" i="6"/>
  <c r="AJ72" i="6"/>
  <c r="CG72" i="6"/>
  <c r="CF72" i="6"/>
  <c r="CI72" i="6"/>
  <c r="AB72" i="6"/>
  <c r="AE72" i="6"/>
  <c r="AC72" i="6"/>
  <c r="BP72" i="6"/>
  <c r="BS72" i="6"/>
  <c r="BQ72" i="6"/>
  <c r="BH72" i="6"/>
  <c r="BI72" i="6"/>
  <c r="BK72" i="6"/>
  <c r="BA72" i="6"/>
  <c r="BC72" i="6"/>
  <c r="AZ72" i="6"/>
  <c r="F71" i="6"/>
  <c r="R71" i="6"/>
  <c r="CA72" i="6"/>
  <c r="BY72" i="6"/>
  <c r="BX72" i="6"/>
  <c r="T72" i="6"/>
  <c r="W72" i="6"/>
  <c r="U72" i="6"/>
  <c r="AR72" i="6"/>
  <c r="AU72" i="6"/>
  <c r="AS72" i="6"/>
  <c r="BZ60" i="5" l="1"/>
  <c r="BB72" i="6"/>
  <c r="V72" i="6"/>
  <c r="BB60" i="5"/>
  <c r="BJ60" i="5"/>
  <c r="BR72" i="6"/>
  <c r="BJ72" i="6"/>
  <c r="AD60" i="5"/>
  <c r="CH60" i="5"/>
  <c r="AL60" i="5"/>
  <c r="V60" i="5"/>
  <c r="BR60" i="5"/>
  <c r="K60" i="5"/>
  <c r="I59" i="5"/>
  <c r="J59" i="5" s="1"/>
  <c r="J59" i="4"/>
  <c r="AD72" i="6"/>
  <c r="BZ72" i="6"/>
  <c r="CH72" i="6"/>
  <c r="I71" i="6"/>
  <c r="J71" i="6" s="1"/>
  <c r="K72" i="6"/>
  <c r="AL72" i="6"/>
  <c r="AT72" i="6"/>
  <c r="C60" i="4" l="1"/>
  <c r="O60" i="5"/>
  <c r="G60" i="4" s="1"/>
  <c r="L60" i="5"/>
  <c r="M60" i="5"/>
  <c r="O72" i="6"/>
  <c r="M72" i="6"/>
  <c r="H72" i="6" s="1"/>
  <c r="L72" i="6"/>
  <c r="G72" i="6" s="1"/>
  <c r="N60" i="5" l="1"/>
  <c r="D60" i="5" s="1"/>
  <c r="F60" i="4"/>
  <c r="D60" i="4"/>
  <c r="G60" i="5"/>
  <c r="H60" i="5"/>
  <c r="E60" i="4"/>
  <c r="N72" i="6"/>
  <c r="D72" i="6" s="1"/>
  <c r="AV60" i="5" l="1"/>
  <c r="AW60" i="5" s="1"/>
  <c r="AX60" i="5" s="1"/>
  <c r="AQ61" i="5" s="1"/>
  <c r="BD60" i="5"/>
  <c r="BE60" i="5" s="1"/>
  <c r="BF60" i="5" s="1"/>
  <c r="AY61" i="5" s="1"/>
  <c r="CB60" i="5"/>
  <c r="CC60" i="5" s="1"/>
  <c r="CD60" i="5" s="1"/>
  <c r="BW61" i="5" s="1"/>
  <c r="E60" i="5"/>
  <c r="CJ60" i="5"/>
  <c r="CK60" i="5" s="1"/>
  <c r="CL60" i="5" s="1"/>
  <c r="CE61" i="5" s="1"/>
  <c r="BL60" i="5"/>
  <c r="BM60" i="5" s="1"/>
  <c r="BN60" i="5" s="1"/>
  <c r="BG61" i="5" s="1"/>
  <c r="AN60" i="5"/>
  <c r="AO60" i="5" s="1"/>
  <c r="AP60" i="5" s="1"/>
  <c r="AI61" i="5" s="1"/>
  <c r="X60" i="5"/>
  <c r="Y60" i="5" s="1"/>
  <c r="Z60" i="5" s="1"/>
  <c r="S61" i="5" s="1"/>
  <c r="AF60" i="5"/>
  <c r="AG60" i="5" s="1"/>
  <c r="AH60" i="5" s="1"/>
  <c r="AA61" i="5" s="1"/>
  <c r="BT60" i="5"/>
  <c r="BU60" i="5" s="1"/>
  <c r="BV60" i="5" s="1"/>
  <c r="BO61" i="5" s="1"/>
  <c r="P60" i="5"/>
  <c r="E72" i="6"/>
  <c r="BD72" i="6"/>
  <c r="BE72" i="6" s="1"/>
  <c r="BF72" i="6" s="1"/>
  <c r="AY73" i="6" s="1"/>
  <c r="AF72" i="6"/>
  <c r="AG72" i="6" s="1"/>
  <c r="AH72" i="6" s="1"/>
  <c r="AA73" i="6" s="1"/>
  <c r="BT72" i="6"/>
  <c r="BU72" i="6" s="1"/>
  <c r="BV72" i="6" s="1"/>
  <c r="BO73" i="6" s="1"/>
  <c r="BL72" i="6"/>
  <c r="BM72" i="6" s="1"/>
  <c r="BN72" i="6" s="1"/>
  <c r="BG73" i="6" s="1"/>
  <c r="X72" i="6"/>
  <c r="Y72" i="6" s="1"/>
  <c r="Z72" i="6" s="1"/>
  <c r="S73" i="6" s="1"/>
  <c r="CJ72" i="6"/>
  <c r="CK72" i="6" s="1"/>
  <c r="CL72" i="6" s="1"/>
  <c r="CE73" i="6" s="1"/>
  <c r="AV72" i="6"/>
  <c r="AW72" i="6" s="1"/>
  <c r="AX72" i="6" s="1"/>
  <c r="AQ73" i="6" s="1"/>
  <c r="CB72" i="6"/>
  <c r="CC72" i="6" s="1"/>
  <c r="CD72" i="6" s="1"/>
  <c r="BW73" i="6" s="1"/>
  <c r="AN72" i="6"/>
  <c r="AO72" i="6" s="1"/>
  <c r="AP72" i="6" s="1"/>
  <c r="AI73" i="6" s="1"/>
  <c r="P72" i="6"/>
  <c r="Q72" i="6" s="1"/>
  <c r="CI61" i="5" l="1"/>
  <c r="CF61" i="5"/>
  <c r="CG61" i="5"/>
  <c r="T61" i="5"/>
  <c r="U61" i="5"/>
  <c r="W61" i="5"/>
  <c r="BK61" i="5"/>
  <c r="BH61" i="5"/>
  <c r="BI61" i="5"/>
  <c r="AM61" i="5"/>
  <c r="AK61" i="5"/>
  <c r="AJ61" i="5"/>
  <c r="H60" i="4"/>
  <c r="Q60" i="5"/>
  <c r="BY61" i="5"/>
  <c r="CA61" i="5"/>
  <c r="BX61" i="5"/>
  <c r="BP61" i="5"/>
  <c r="BQ61" i="5"/>
  <c r="BS61" i="5"/>
  <c r="BA61" i="5"/>
  <c r="BC61" i="5"/>
  <c r="AZ61" i="5"/>
  <c r="BB61" i="5" s="1"/>
  <c r="AB61" i="5"/>
  <c r="AE61" i="5"/>
  <c r="AC61" i="5"/>
  <c r="AU61" i="5"/>
  <c r="AS61" i="5"/>
  <c r="AR61" i="5"/>
  <c r="F72" i="6"/>
  <c r="R72" i="6"/>
  <c r="AU73" i="6"/>
  <c r="AS73" i="6"/>
  <c r="AR73" i="6"/>
  <c r="BY73" i="6"/>
  <c r="CA73" i="6"/>
  <c r="BX73" i="6"/>
  <c r="W73" i="6"/>
  <c r="U73" i="6"/>
  <c r="T73" i="6"/>
  <c r="AK73" i="6"/>
  <c r="AJ73" i="6"/>
  <c r="AM73" i="6"/>
  <c r="BI73" i="6"/>
  <c r="BK73" i="6"/>
  <c r="BH73" i="6"/>
  <c r="CI73" i="6"/>
  <c r="CF73" i="6"/>
  <c r="CG73" i="6"/>
  <c r="AC73" i="6"/>
  <c r="AB73" i="6"/>
  <c r="AE73" i="6"/>
  <c r="BQ73" i="6"/>
  <c r="BP73" i="6"/>
  <c r="BS73" i="6"/>
  <c r="BA73" i="6"/>
  <c r="AZ73" i="6"/>
  <c r="BC73" i="6"/>
  <c r="CH61" i="5" l="1"/>
  <c r="AL73" i="6"/>
  <c r="BZ61" i="5"/>
  <c r="AT61" i="5"/>
  <c r="BR61" i="5"/>
  <c r="BJ61" i="5"/>
  <c r="AD73" i="6"/>
  <c r="V61" i="5"/>
  <c r="AL61" i="5"/>
  <c r="BB73" i="6"/>
  <c r="BR73" i="6"/>
  <c r="AD61" i="5"/>
  <c r="AT73" i="6"/>
  <c r="F60" i="5"/>
  <c r="R60" i="5"/>
  <c r="I60" i="4"/>
  <c r="V73" i="6"/>
  <c r="BJ73" i="6"/>
  <c r="CH73" i="6"/>
  <c r="BZ73" i="6"/>
  <c r="K73" i="6"/>
  <c r="I72" i="6"/>
  <c r="J72" i="6" s="1"/>
  <c r="I60" i="5" l="1"/>
  <c r="J60" i="5" s="1"/>
  <c r="J60" i="4"/>
  <c r="K61" i="5"/>
  <c r="M73" i="6"/>
  <c r="H73" i="6" s="1"/>
  <c r="L73" i="6"/>
  <c r="G73" i="6" s="1"/>
  <c r="O73" i="6"/>
  <c r="N73" i="6" l="1"/>
  <c r="D73" i="6" s="1"/>
  <c r="E73" i="6" s="1"/>
  <c r="O61" i="5"/>
  <c r="G61" i="4" s="1"/>
  <c r="C61" i="4"/>
  <c r="L61" i="5"/>
  <c r="M61" i="5"/>
  <c r="CJ73" i="6"/>
  <c r="CK73" i="6" s="1"/>
  <c r="CL73" i="6" s="1"/>
  <c r="CE74" i="6" s="1"/>
  <c r="AN73" i="6"/>
  <c r="AO73" i="6" s="1"/>
  <c r="AP73" i="6" s="1"/>
  <c r="AI74" i="6" s="1"/>
  <c r="CB73" i="6"/>
  <c r="CC73" i="6" s="1"/>
  <c r="CD73" i="6" s="1"/>
  <c r="BW74" i="6" s="1"/>
  <c r="AV73" i="6"/>
  <c r="AW73" i="6" s="1"/>
  <c r="AX73" i="6" s="1"/>
  <c r="AQ74" i="6" s="1"/>
  <c r="BD73" i="6"/>
  <c r="BE73" i="6" s="1"/>
  <c r="BF73" i="6" s="1"/>
  <c r="AY74" i="6" s="1"/>
  <c r="BT73" i="6"/>
  <c r="BU73" i="6" s="1"/>
  <c r="BV73" i="6" s="1"/>
  <c r="BO74" i="6" s="1"/>
  <c r="AF73" i="6"/>
  <c r="AG73" i="6" s="1"/>
  <c r="AH73" i="6" s="1"/>
  <c r="AA74" i="6" s="1"/>
  <c r="P73" i="6"/>
  <c r="Q73" i="6" s="1"/>
  <c r="X73" i="6"/>
  <c r="Y73" i="6" s="1"/>
  <c r="Z73" i="6" s="1"/>
  <c r="S74" i="6" s="1"/>
  <c r="BL73" i="6"/>
  <c r="BM73" i="6" s="1"/>
  <c r="BN73" i="6" s="1"/>
  <c r="BG74" i="6" s="1"/>
  <c r="N61" i="5" l="1"/>
  <c r="F61" i="4"/>
  <c r="D61" i="5"/>
  <c r="E61" i="4"/>
  <c r="H61" i="5"/>
  <c r="D61" i="4"/>
  <c r="G61" i="5"/>
  <c r="P61" i="5"/>
  <c r="H61" i="4" s="1"/>
  <c r="BS74" i="6"/>
  <c r="BQ74" i="6"/>
  <c r="BP74" i="6"/>
  <c r="F73" i="6"/>
  <c r="R73" i="6"/>
  <c r="AK74" i="6"/>
  <c r="AJ74" i="6"/>
  <c r="AM74" i="6"/>
  <c r="CF74" i="6"/>
  <c r="CI74" i="6"/>
  <c r="CG74" i="6"/>
  <c r="AZ74" i="6"/>
  <c r="BC74" i="6"/>
  <c r="BA74" i="6"/>
  <c r="BY74" i="6"/>
  <c r="CA74" i="6"/>
  <c r="BX74" i="6"/>
  <c r="BH74" i="6"/>
  <c r="BK74" i="6"/>
  <c r="BI74" i="6"/>
  <c r="AE74" i="6"/>
  <c r="AC74" i="6"/>
  <c r="AB74" i="6"/>
  <c r="AR74" i="6"/>
  <c r="AS74" i="6"/>
  <c r="AU74" i="6"/>
  <c r="T74" i="6"/>
  <c r="W74" i="6"/>
  <c r="U74" i="6"/>
  <c r="AL74" i="6" l="1"/>
  <c r="BJ74" i="6"/>
  <c r="BZ74" i="6"/>
  <c r="CH74" i="6"/>
  <c r="AT74" i="6"/>
  <c r="AD74" i="6"/>
  <c r="BR74" i="6"/>
  <c r="V74" i="6"/>
  <c r="CJ61" i="5"/>
  <c r="CK61" i="5" s="1"/>
  <c r="CL61" i="5" s="1"/>
  <c r="CE62" i="5" s="1"/>
  <c r="E61" i="5"/>
  <c r="X61" i="5"/>
  <c r="Y61" i="5" s="1"/>
  <c r="Z61" i="5" s="1"/>
  <c r="S62" i="5" s="1"/>
  <c r="BL61" i="5"/>
  <c r="BM61" i="5" s="1"/>
  <c r="BN61" i="5" s="1"/>
  <c r="BG62" i="5" s="1"/>
  <c r="CB61" i="5"/>
  <c r="CC61" i="5" s="1"/>
  <c r="CD61" i="5" s="1"/>
  <c r="BW62" i="5" s="1"/>
  <c r="AF61" i="5"/>
  <c r="AG61" i="5" s="1"/>
  <c r="AH61" i="5" s="1"/>
  <c r="AA62" i="5" s="1"/>
  <c r="AN61" i="5"/>
  <c r="AO61" i="5" s="1"/>
  <c r="AP61" i="5" s="1"/>
  <c r="AI62" i="5" s="1"/>
  <c r="BD61" i="5"/>
  <c r="BE61" i="5" s="1"/>
  <c r="BF61" i="5" s="1"/>
  <c r="AY62" i="5" s="1"/>
  <c r="AV61" i="5"/>
  <c r="AW61" i="5" s="1"/>
  <c r="AX61" i="5" s="1"/>
  <c r="AQ62" i="5" s="1"/>
  <c r="BT61" i="5"/>
  <c r="BU61" i="5" s="1"/>
  <c r="BV61" i="5" s="1"/>
  <c r="BO62" i="5" s="1"/>
  <c r="Q61" i="5"/>
  <c r="K74" i="6"/>
  <c r="I73" i="6"/>
  <c r="J73" i="6" s="1"/>
  <c r="BB74" i="6"/>
  <c r="BA62" i="5" l="1"/>
  <c r="AZ62" i="5"/>
  <c r="BC62" i="5"/>
  <c r="BQ62" i="5"/>
  <c r="BS62" i="5"/>
  <c r="BP62" i="5"/>
  <c r="AB62" i="5"/>
  <c r="AE62" i="5"/>
  <c r="AC62" i="5"/>
  <c r="CA62" i="5"/>
  <c r="BY62" i="5"/>
  <c r="BX62" i="5"/>
  <c r="BK62" i="5"/>
  <c r="BI62" i="5"/>
  <c r="BH62" i="5"/>
  <c r="BJ62" i="5" s="1"/>
  <c r="AM62" i="5"/>
  <c r="AK62" i="5"/>
  <c r="AJ62" i="5"/>
  <c r="T62" i="5"/>
  <c r="U62" i="5"/>
  <c r="W62" i="5"/>
  <c r="I61" i="4"/>
  <c r="F61" i="5"/>
  <c r="R61" i="5"/>
  <c r="AR62" i="5"/>
  <c r="AU62" i="5"/>
  <c r="AS62" i="5"/>
  <c r="CI62" i="5"/>
  <c r="CG62" i="5"/>
  <c r="CF62" i="5"/>
  <c r="L74" i="6"/>
  <c r="G74" i="6" s="1"/>
  <c r="M74" i="6"/>
  <c r="H74" i="6" s="1"/>
  <c r="O74" i="6"/>
  <c r="CH62" i="5" l="1"/>
  <c r="BB62" i="5"/>
  <c r="BR62" i="5"/>
  <c r="AL62" i="5"/>
  <c r="AT62" i="5"/>
  <c r="V62" i="5"/>
  <c r="I61" i="5"/>
  <c r="J61" i="5" s="1"/>
  <c r="K62" i="5"/>
  <c r="J61" i="4"/>
  <c r="BZ62" i="5"/>
  <c r="AD62" i="5"/>
  <c r="N74" i="6"/>
  <c r="D74" i="6" s="1"/>
  <c r="M62" i="5" l="1"/>
  <c r="L62" i="5"/>
  <c r="O62" i="5"/>
  <c r="G62" i="4" s="1"/>
  <c r="C62" i="4"/>
  <c r="E74" i="6"/>
  <c r="CJ74" i="6"/>
  <c r="CK74" i="6" s="1"/>
  <c r="CL74" i="6" s="1"/>
  <c r="CE75" i="6" s="1"/>
  <c r="AN74" i="6"/>
  <c r="AO74" i="6" s="1"/>
  <c r="AP74" i="6" s="1"/>
  <c r="AI75" i="6" s="1"/>
  <c r="BT74" i="6"/>
  <c r="BU74" i="6" s="1"/>
  <c r="BV74" i="6" s="1"/>
  <c r="BO75" i="6" s="1"/>
  <c r="X74" i="6"/>
  <c r="Y74" i="6" s="1"/>
  <c r="Z74" i="6" s="1"/>
  <c r="S75" i="6" s="1"/>
  <c r="BL74" i="6"/>
  <c r="BM74" i="6" s="1"/>
  <c r="BN74" i="6" s="1"/>
  <c r="BG75" i="6" s="1"/>
  <c r="AF74" i="6"/>
  <c r="AG74" i="6" s="1"/>
  <c r="AH74" i="6" s="1"/>
  <c r="AA75" i="6" s="1"/>
  <c r="AV74" i="6"/>
  <c r="AW74" i="6" s="1"/>
  <c r="AX74" i="6" s="1"/>
  <c r="AQ75" i="6" s="1"/>
  <c r="CB74" i="6"/>
  <c r="CC74" i="6" s="1"/>
  <c r="CD74" i="6" s="1"/>
  <c r="BW75" i="6" s="1"/>
  <c r="BD74" i="6"/>
  <c r="BE74" i="6" s="1"/>
  <c r="BF74" i="6" s="1"/>
  <c r="AY75" i="6" s="1"/>
  <c r="P74" i="6"/>
  <c r="Q74" i="6" s="1"/>
  <c r="D62" i="4" l="1"/>
  <c r="G62" i="5"/>
  <c r="N62" i="5"/>
  <c r="H62" i="5"/>
  <c r="E62" i="4"/>
  <c r="BX75" i="6"/>
  <c r="BY75" i="6"/>
  <c r="BZ75" i="6" s="1"/>
  <c r="CA75" i="6"/>
  <c r="W75" i="6"/>
  <c r="U75" i="6"/>
  <c r="T75" i="6"/>
  <c r="BP75" i="6"/>
  <c r="BS75" i="6"/>
  <c r="BQ75" i="6"/>
  <c r="BR75" i="6" s="1"/>
  <c r="BC75" i="6"/>
  <c r="AZ75" i="6"/>
  <c r="BA75" i="6"/>
  <c r="BK75" i="6"/>
  <c r="BH75" i="6"/>
  <c r="BI75" i="6"/>
  <c r="AU75" i="6"/>
  <c r="AS75" i="6"/>
  <c r="AR75" i="6"/>
  <c r="AB75" i="6"/>
  <c r="AC75" i="6"/>
  <c r="AE75" i="6"/>
  <c r="AK75" i="6"/>
  <c r="AJ75" i="6"/>
  <c r="AL75" i="6" s="1"/>
  <c r="AM75" i="6"/>
  <c r="F74" i="6"/>
  <c r="R74" i="6"/>
  <c r="CF75" i="6"/>
  <c r="CI75" i="6"/>
  <c r="CG75" i="6"/>
  <c r="CH75" i="6" s="1"/>
  <c r="BJ75" i="6" l="1"/>
  <c r="V75" i="6"/>
  <c r="BB75" i="6"/>
  <c r="F62" i="4"/>
  <c r="D62" i="5"/>
  <c r="P62" i="5" s="1"/>
  <c r="H62" i="4" s="1"/>
  <c r="AT75" i="6"/>
  <c r="I74" i="6"/>
  <c r="J74" i="6" s="1"/>
  <c r="K75" i="6"/>
  <c r="AD75" i="6"/>
  <c r="AV62" i="5" l="1"/>
  <c r="CJ62" i="5"/>
  <c r="CK62" i="5" s="1"/>
  <c r="CL62" i="5" s="1"/>
  <c r="CE63" i="5" s="1"/>
  <c r="AN62" i="5"/>
  <c r="AO62" i="5" s="1"/>
  <c r="AP62" i="5" s="1"/>
  <c r="AI63" i="5" s="1"/>
  <c r="X62" i="5"/>
  <c r="Y62" i="5" s="1"/>
  <c r="Z62" i="5" s="1"/>
  <c r="S63" i="5" s="1"/>
  <c r="AF62" i="5"/>
  <c r="AG62" i="5" s="1"/>
  <c r="AH62" i="5" s="1"/>
  <c r="AA63" i="5" s="1"/>
  <c r="AW62" i="5"/>
  <c r="AX62" i="5" s="1"/>
  <c r="AQ63" i="5" s="1"/>
  <c r="BT62" i="5"/>
  <c r="BU62" i="5" s="1"/>
  <c r="BV62" i="5" s="1"/>
  <c r="BO63" i="5" s="1"/>
  <c r="BD62" i="5"/>
  <c r="BE62" i="5" s="1"/>
  <c r="BF62" i="5" s="1"/>
  <c r="AY63" i="5" s="1"/>
  <c r="BL62" i="5"/>
  <c r="BM62" i="5" s="1"/>
  <c r="BN62" i="5" s="1"/>
  <c r="BG63" i="5" s="1"/>
  <c r="CB62" i="5"/>
  <c r="CC62" i="5" s="1"/>
  <c r="CD62" i="5" s="1"/>
  <c r="BW63" i="5" s="1"/>
  <c r="E62" i="5"/>
  <c r="Q62" i="5"/>
  <c r="O75" i="6"/>
  <c r="L75" i="6"/>
  <c r="G75" i="6" s="1"/>
  <c r="M75" i="6"/>
  <c r="H75" i="6" s="1"/>
  <c r="U63" i="5" l="1"/>
  <c r="W63" i="5"/>
  <c r="T63" i="5"/>
  <c r="BI63" i="5"/>
  <c r="BH63" i="5"/>
  <c r="BK63" i="5"/>
  <c r="BX63" i="5"/>
  <c r="BY63" i="5"/>
  <c r="CA63" i="5"/>
  <c r="AU63" i="5"/>
  <c r="AS63" i="5"/>
  <c r="AR63" i="5"/>
  <c r="AT63" i="5" s="1"/>
  <c r="AB63" i="5"/>
  <c r="AE63" i="5"/>
  <c r="AC63" i="5"/>
  <c r="CF63" i="5"/>
  <c r="CG63" i="5"/>
  <c r="CI63" i="5"/>
  <c r="AJ63" i="5"/>
  <c r="AM63" i="5"/>
  <c r="AK63" i="5"/>
  <c r="BP63" i="5"/>
  <c r="BQ63" i="5"/>
  <c r="BS63" i="5"/>
  <c r="BC63" i="5"/>
  <c r="AZ63" i="5"/>
  <c r="BA63" i="5"/>
  <c r="I62" i="4"/>
  <c r="F62" i="5"/>
  <c r="R62" i="5"/>
  <c r="N75" i="6"/>
  <c r="D75" i="6" s="1"/>
  <c r="AD63" i="5" l="1"/>
  <c r="CH63" i="5"/>
  <c r="BJ63" i="5"/>
  <c r="BR63" i="5"/>
  <c r="BB63" i="5"/>
  <c r="BZ63" i="5"/>
  <c r="K63" i="5"/>
  <c r="J62" i="4"/>
  <c r="I62" i="5"/>
  <c r="J62" i="5" s="1"/>
  <c r="AL63" i="5"/>
  <c r="V63" i="5"/>
  <c r="P75" i="6"/>
  <c r="Q75" i="6" s="1"/>
  <c r="E75" i="6"/>
  <c r="CJ75" i="6"/>
  <c r="CK75" i="6" s="1"/>
  <c r="CL75" i="6" s="1"/>
  <c r="CE76" i="6" s="1"/>
  <c r="BT75" i="6"/>
  <c r="BU75" i="6" s="1"/>
  <c r="BV75" i="6" s="1"/>
  <c r="BO76" i="6" s="1"/>
  <c r="BD75" i="6"/>
  <c r="BE75" i="6" s="1"/>
  <c r="BF75" i="6" s="1"/>
  <c r="AY76" i="6" s="1"/>
  <c r="CB75" i="6"/>
  <c r="CC75" i="6" s="1"/>
  <c r="CD75" i="6" s="1"/>
  <c r="BW76" i="6" s="1"/>
  <c r="X75" i="6"/>
  <c r="Y75" i="6" s="1"/>
  <c r="Z75" i="6" s="1"/>
  <c r="S76" i="6" s="1"/>
  <c r="AN75" i="6"/>
  <c r="AO75" i="6" s="1"/>
  <c r="AP75" i="6" s="1"/>
  <c r="AI76" i="6" s="1"/>
  <c r="BL75" i="6"/>
  <c r="BM75" i="6" s="1"/>
  <c r="BN75" i="6" s="1"/>
  <c r="BG76" i="6" s="1"/>
  <c r="AV75" i="6"/>
  <c r="AW75" i="6" s="1"/>
  <c r="AX75" i="6" s="1"/>
  <c r="AQ76" i="6" s="1"/>
  <c r="AF75" i="6"/>
  <c r="AG75" i="6" s="1"/>
  <c r="AH75" i="6" s="1"/>
  <c r="AA76" i="6" s="1"/>
  <c r="O63" i="5" l="1"/>
  <c r="G63" i="4" s="1"/>
  <c r="C63" i="4"/>
  <c r="M63" i="5"/>
  <c r="L63" i="5"/>
  <c r="AU76" i="6"/>
  <c r="AR76" i="6"/>
  <c r="AS76" i="6"/>
  <c r="AT76" i="6" s="1"/>
  <c r="BI76" i="6"/>
  <c r="BK76" i="6"/>
  <c r="BH76" i="6"/>
  <c r="BJ76" i="6" s="1"/>
  <c r="CA76" i="6"/>
  <c r="BY76" i="6"/>
  <c r="BX76" i="6"/>
  <c r="BZ76" i="6" s="1"/>
  <c r="U76" i="6"/>
  <c r="W76" i="6"/>
  <c r="T76" i="6"/>
  <c r="AJ76" i="6"/>
  <c r="AK76" i="6"/>
  <c r="AM76" i="6"/>
  <c r="BS76" i="6"/>
  <c r="BP76" i="6"/>
  <c r="BQ76" i="6"/>
  <c r="F75" i="6"/>
  <c r="R75" i="6"/>
  <c r="AB76" i="6"/>
  <c r="AC76" i="6"/>
  <c r="AD76" i="6" s="1"/>
  <c r="AE76" i="6"/>
  <c r="CF76" i="6"/>
  <c r="CG76" i="6"/>
  <c r="CI76" i="6"/>
  <c r="AZ76" i="6"/>
  <c r="BA76" i="6"/>
  <c r="BC76" i="6"/>
  <c r="N63" i="5" l="1"/>
  <c r="BR76" i="6"/>
  <c r="F63" i="4"/>
  <c r="D63" i="5"/>
  <c r="P63" i="5" s="1"/>
  <c r="G63" i="5"/>
  <c r="D63" i="4"/>
  <c r="E63" i="4"/>
  <c r="H63" i="5"/>
  <c r="V76" i="6"/>
  <c r="CH76" i="6"/>
  <c r="AL76" i="6"/>
  <c r="BB76" i="6"/>
  <c r="K76" i="6"/>
  <c r="I75" i="6"/>
  <c r="J75" i="6" s="1"/>
  <c r="H63" i="4" l="1"/>
  <c r="Q63" i="5"/>
  <c r="BT63" i="5"/>
  <c r="BU63" i="5" s="1"/>
  <c r="BV63" i="5" s="1"/>
  <c r="BO64" i="5" s="1"/>
  <c r="AF63" i="5"/>
  <c r="AG63" i="5" s="1"/>
  <c r="AH63" i="5" s="1"/>
  <c r="AA64" i="5" s="1"/>
  <c r="AV63" i="5"/>
  <c r="AW63" i="5" s="1"/>
  <c r="AX63" i="5" s="1"/>
  <c r="AQ64" i="5" s="1"/>
  <c r="E63" i="5"/>
  <c r="X63" i="5"/>
  <c r="Y63" i="5" s="1"/>
  <c r="Z63" i="5" s="1"/>
  <c r="S64" i="5" s="1"/>
  <c r="BL63" i="5"/>
  <c r="BM63" i="5" s="1"/>
  <c r="BN63" i="5" s="1"/>
  <c r="BG64" i="5" s="1"/>
  <c r="CB63" i="5"/>
  <c r="CC63" i="5" s="1"/>
  <c r="CD63" i="5" s="1"/>
  <c r="BW64" i="5" s="1"/>
  <c r="AN63" i="5"/>
  <c r="AO63" i="5" s="1"/>
  <c r="AP63" i="5" s="1"/>
  <c r="AI64" i="5" s="1"/>
  <c r="CJ63" i="5"/>
  <c r="CK63" i="5" s="1"/>
  <c r="CL63" i="5" s="1"/>
  <c r="CE64" i="5" s="1"/>
  <c r="BD63" i="5"/>
  <c r="BE63" i="5" s="1"/>
  <c r="BF63" i="5" s="1"/>
  <c r="AY64" i="5" s="1"/>
  <c r="I63" i="4"/>
  <c r="R63" i="5"/>
  <c r="M76" i="6"/>
  <c r="H76" i="6" s="1"/>
  <c r="O76" i="6"/>
  <c r="L76" i="6"/>
  <c r="G76" i="6" s="1"/>
  <c r="AZ64" i="5" l="1"/>
  <c r="BA64" i="5"/>
  <c r="BC64" i="5"/>
  <c r="CI64" i="5"/>
  <c r="CF64" i="5"/>
  <c r="CG64" i="5"/>
  <c r="BX64" i="5"/>
  <c r="CA64" i="5"/>
  <c r="BY64" i="5"/>
  <c r="BK64" i="5"/>
  <c r="BI64" i="5"/>
  <c r="BH64" i="5"/>
  <c r="BJ64" i="5" s="1"/>
  <c r="AU64" i="5"/>
  <c r="AS64" i="5"/>
  <c r="AR64" i="5"/>
  <c r="AT64" i="5" s="1"/>
  <c r="U64" i="5"/>
  <c r="T64" i="5"/>
  <c r="W64" i="5"/>
  <c r="F63" i="5"/>
  <c r="BS64" i="5"/>
  <c r="BP64" i="5"/>
  <c r="BQ64" i="5"/>
  <c r="AM64" i="5"/>
  <c r="AJ64" i="5"/>
  <c r="AK64" i="5"/>
  <c r="AE64" i="5"/>
  <c r="AC64" i="5"/>
  <c r="AB64" i="5"/>
  <c r="BR64" i="5"/>
  <c r="I63" i="5"/>
  <c r="J63" i="5" s="1"/>
  <c r="K64" i="5"/>
  <c r="J63" i="4"/>
  <c r="N76" i="6"/>
  <c r="V64" i="5" l="1"/>
  <c r="AD64" i="5"/>
  <c r="BZ64" i="5"/>
  <c r="AL64" i="5"/>
  <c r="CH64" i="5"/>
  <c r="BB64" i="5"/>
  <c r="D76" i="6"/>
  <c r="P76" i="6" s="1"/>
  <c r="C64" i="4"/>
  <c r="O64" i="5"/>
  <c r="G64" i="4" s="1"/>
  <c r="M64" i="5"/>
  <c r="L64" i="5"/>
  <c r="E64" i="4" l="1"/>
  <c r="H64" i="5"/>
  <c r="N64" i="5"/>
  <c r="D64" i="4"/>
  <c r="G64" i="5"/>
  <c r="E76" i="6"/>
  <c r="AF76" i="6"/>
  <c r="AG76" i="6" s="1"/>
  <c r="AH76" i="6" s="1"/>
  <c r="AA77" i="6" s="1"/>
  <c r="CB76" i="6"/>
  <c r="CC76" i="6" s="1"/>
  <c r="CD76" i="6" s="1"/>
  <c r="BW77" i="6" s="1"/>
  <c r="BT76" i="6"/>
  <c r="BU76" i="6" s="1"/>
  <c r="BV76" i="6" s="1"/>
  <c r="BO77" i="6" s="1"/>
  <c r="BL76" i="6"/>
  <c r="BM76" i="6" s="1"/>
  <c r="BN76" i="6" s="1"/>
  <c r="BG77" i="6" s="1"/>
  <c r="AV76" i="6"/>
  <c r="AW76" i="6" s="1"/>
  <c r="AX76" i="6" s="1"/>
  <c r="AQ77" i="6" s="1"/>
  <c r="X76" i="6"/>
  <c r="Y76" i="6" s="1"/>
  <c r="Z76" i="6" s="1"/>
  <c r="S77" i="6" s="1"/>
  <c r="CJ76" i="6"/>
  <c r="CK76" i="6" s="1"/>
  <c r="CL76" i="6" s="1"/>
  <c r="CE77" i="6" s="1"/>
  <c r="Q76" i="6"/>
  <c r="AN76" i="6"/>
  <c r="AO76" i="6" s="1"/>
  <c r="AP76" i="6" s="1"/>
  <c r="AI77" i="6" s="1"/>
  <c r="BD76" i="6"/>
  <c r="BE76" i="6" s="1"/>
  <c r="BF76" i="6" s="1"/>
  <c r="AY77" i="6" s="1"/>
  <c r="AR77" i="6" l="1"/>
  <c r="AS77" i="6"/>
  <c r="AU77" i="6"/>
  <c r="BI77" i="6"/>
  <c r="BK77" i="6"/>
  <c r="BH77" i="6"/>
  <c r="BC77" i="6"/>
  <c r="BA77" i="6"/>
  <c r="AZ77" i="6"/>
  <c r="BY77" i="6"/>
  <c r="CA77" i="6"/>
  <c r="BX77" i="6"/>
  <c r="BZ77" i="6" s="1"/>
  <c r="BS77" i="6"/>
  <c r="BP77" i="6"/>
  <c r="BQ77" i="6"/>
  <c r="AK77" i="6"/>
  <c r="AM77" i="6"/>
  <c r="AJ77" i="6"/>
  <c r="AL77" i="6" s="1"/>
  <c r="CG77" i="6"/>
  <c r="CF77" i="6"/>
  <c r="CI77" i="6"/>
  <c r="F64" i="4"/>
  <c r="D64" i="5"/>
  <c r="F76" i="6"/>
  <c r="R76" i="6"/>
  <c r="T77" i="6"/>
  <c r="U77" i="6"/>
  <c r="W77" i="6"/>
  <c r="AE77" i="6"/>
  <c r="AC77" i="6"/>
  <c r="AB77" i="6"/>
  <c r="AD77" i="6" s="1"/>
  <c r="BR77" i="6" l="1"/>
  <c r="CH77" i="6"/>
  <c r="V77" i="6"/>
  <c r="BB77" i="6"/>
  <c r="AT77" i="6"/>
  <c r="BJ77" i="6"/>
  <c r="K77" i="6"/>
  <c r="I76" i="6"/>
  <c r="J76" i="6" s="1"/>
  <c r="E64" i="5"/>
  <c r="AN64" i="5"/>
  <c r="AO64" i="5" s="1"/>
  <c r="AP64" i="5" s="1"/>
  <c r="AI65" i="5" s="1"/>
  <c r="BL64" i="5"/>
  <c r="BM64" i="5" s="1"/>
  <c r="BN64" i="5" s="1"/>
  <c r="BG65" i="5" s="1"/>
  <c r="CB64" i="5"/>
  <c r="CC64" i="5" s="1"/>
  <c r="CD64" i="5" s="1"/>
  <c r="BW65" i="5" s="1"/>
  <c r="CJ64" i="5"/>
  <c r="CK64" i="5" s="1"/>
  <c r="CL64" i="5" s="1"/>
  <c r="CE65" i="5" s="1"/>
  <c r="BD64" i="5"/>
  <c r="BE64" i="5" s="1"/>
  <c r="BF64" i="5" s="1"/>
  <c r="AY65" i="5" s="1"/>
  <c r="BT64" i="5"/>
  <c r="BU64" i="5" s="1"/>
  <c r="BV64" i="5" s="1"/>
  <c r="BO65" i="5" s="1"/>
  <c r="AF64" i="5"/>
  <c r="AG64" i="5" s="1"/>
  <c r="AH64" i="5" s="1"/>
  <c r="AA65" i="5" s="1"/>
  <c r="X64" i="5"/>
  <c r="Y64" i="5" s="1"/>
  <c r="Z64" i="5" s="1"/>
  <c r="S65" i="5" s="1"/>
  <c r="AV64" i="5"/>
  <c r="AW64" i="5" s="1"/>
  <c r="AX64" i="5" s="1"/>
  <c r="AQ65" i="5" s="1"/>
  <c r="P64" i="5"/>
  <c r="H64" i="4" s="1"/>
  <c r="Q64" i="5" l="1"/>
  <c r="AB65" i="5"/>
  <c r="AC65" i="5"/>
  <c r="AE65" i="5"/>
  <c r="BC65" i="5"/>
  <c r="AZ65" i="5"/>
  <c r="BA65" i="5"/>
  <c r="BS65" i="5"/>
  <c r="BQ65" i="5"/>
  <c r="BP65" i="5"/>
  <c r="CF65" i="5"/>
  <c r="CI65" i="5"/>
  <c r="CG65" i="5"/>
  <c r="W65" i="5"/>
  <c r="T65" i="5"/>
  <c r="U65" i="5"/>
  <c r="BY65" i="5"/>
  <c r="BX65" i="5"/>
  <c r="CA65" i="5"/>
  <c r="AU65" i="5"/>
  <c r="AR65" i="5"/>
  <c r="AS65" i="5"/>
  <c r="BH65" i="5"/>
  <c r="BK65" i="5"/>
  <c r="BI65" i="5"/>
  <c r="I64" i="4"/>
  <c r="F64" i="5"/>
  <c r="R64" i="5"/>
  <c r="AK65" i="5"/>
  <c r="AJ65" i="5"/>
  <c r="AM65" i="5"/>
  <c r="L77" i="6"/>
  <c r="G77" i="6" s="1"/>
  <c r="O77" i="6"/>
  <c r="M77" i="6"/>
  <c r="H77" i="6" s="1"/>
  <c r="AT65" i="5" l="1"/>
  <c r="AL65" i="5"/>
  <c r="V65" i="5"/>
  <c r="AD65" i="5"/>
  <c r="BB65" i="5"/>
  <c r="BJ65" i="5"/>
  <c r="BR65" i="5"/>
  <c r="BZ65" i="5"/>
  <c r="K65" i="5"/>
  <c r="J64" i="4"/>
  <c r="I64" i="5"/>
  <c r="J64" i="5" s="1"/>
  <c r="N77" i="6"/>
  <c r="D77" i="6" s="1"/>
  <c r="CH65" i="5"/>
  <c r="E77" i="6" l="1"/>
  <c r="AN77" i="6"/>
  <c r="AO77" i="6" s="1"/>
  <c r="AP77" i="6" s="1"/>
  <c r="AI78" i="6" s="1"/>
  <c r="BT77" i="6"/>
  <c r="BU77" i="6" s="1"/>
  <c r="BV77" i="6" s="1"/>
  <c r="BO78" i="6" s="1"/>
  <c r="X77" i="6"/>
  <c r="Y77" i="6" s="1"/>
  <c r="Z77" i="6" s="1"/>
  <c r="S78" i="6" s="1"/>
  <c r="BL77" i="6"/>
  <c r="BM77" i="6" s="1"/>
  <c r="BN77" i="6" s="1"/>
  <c r="BG78" i="6" s="1"/>
  <c r="AF77" i="6"/>
  <c r="AG77" i="6" s="1"/>
  <c r="AH77" i="6" s="1"/>
  <c r="AA78" i="6" s="1"/>
  <c r="CJ77" i="6"/>
  <c r="CK77" i="6" s="1"/>
  <c r="CL77" i="6" s="1"/>
  <c r="CE78" i="6" s="1"/>
  <c r="BD77" i="6"/>
  <c r="BE77" i="6" s="1"/>
  <c r="BF77" i="6" s="1"/>
  <c r="AY78" i="6" s="1"/>
  <c r="AV77" i="6"/>
  <c r="AW77" i="6" s="1"/>
  <c r="AX77" i="6" s="1"/>
  <c r="AQ78" i="6" s="1"/>
  <c r="CB77" i="6"/>
  <c r="CC77" i="6" s="1"/>
  <c r="CD77" i="6" s="1"/>
  <c r="BW78" i="6" s="1"/>
  <c r="L65" i="5"/>
  <c r="M65" i="5"/>
  <c r="O65" i="5"/>
  <c r="G65" i="4" s="1"/>
  <c r="C65" i="4"/>
  <c r="P77" i="6"/>
  <c r="Q77" i="6" s="1"/>
  <c r="N65" i="5" l="1"/>
  <c r="CA78" i="6"/>
  <c r="BY78" i="6"/>
  <c r="BX78" i="6"/>
  <c r="AR78" i="6"/>
  <c r="AU78" i="6"/>
  <c r="AS78" i="6"/>
  <c r="BC78" i="6"/>
  <c r="AZ78" i="6"/>
  <c r="BA78" i="6"/>
  <c r="CF78" i="6"/>
  <c r="CI78" i="6"/>
  <c r="CG78" i="6"/>
  <c r="F77" i="6"/>
  <c r="R77" i="6"/>
  <c r="AB78" i="6"/>
  <c r="AE78" i="6"/>
  <c r="AC78" i="6"/>
  <c r="AD78" i="6" s="1"/>
  <c r="D65" i="5"/>
  <c r="P65" i="5" s="1"/>
  <c r="H65" i="4" s="1"/>
  <c r="F65" i="4"/>
  <c r="BK78" i="6"/>
  <c r="BI78" i="6"/>
  <c r="BH78" i="6"/>
  <c r="AK78" i="6"/>
  <c r="AM78" i="6"/>
  <c r="AJ78" i="6"/>
  <c r="AL78" i="6" s="1"/>
  <c r="D65" i="4"/>
  <c r="G65" i="5"/>
  <c r="U78" i="6"/>
  <c r="W78" i="6"/>
  <c r="T78" i="6"/>
  <c r="BP78" i="6"/>
  <c r="BQ78" i="6"/>
  <c r="BS78" i="6"/>
  <c r="H65" i="5"/>
  <c r="E65" i="4"/>
  <c r="AT78" i="6" l="1"/>
  <c r="V78" i="6"/>
  <c r="BR78" i="6"/>
  <c r="E65" i="5"/>
  <c r="BD65" i="5"/>
  <c r="BE65" i="5" s="1"/>
  <c r="BF65" i="5" s="1"/>
  <c r="AY66" i="5" s="1"/>
  <c r="AF65" i="5"/>
  <c r="AG65" i="5" s="1"/>
  <c r="AH65" i="5" s="1"/>
  <c r="AA66" i="5" s="1"/>
  <c r="AV65" i="5"/>
  <c r="AW65" i="5" s="1"/>
  <c r="AX65" i="5" s="1"/>
  <c r="AQ66" i="5" s="1"/>
  <c r="BL65" i="5"/>
  <c r="BM65" i="5" s="1"/>
  <c r="BN65" i="5" s="1"/>
  <c r="BG66" i="5" s="1"/>
  <c r="CJ65" i="5"/>
  <c r="CK65" i="5" s="1"/>
  <c r="CL65" i="5" s="1"/>
  <c r="CE66" i="5" s="1"/>
  <c r="X65" i="5"/>
  <c r="Y65" i="5" s="1"/>
  <c r="Z65" i="5" s="1"/>
  <c r="S66" i="5" s="1"/>
  <c r="AN65" i="5"/>
  <c r="AO65" i="5" s="1"/>
  <c r="AP65" i="5" s="1"/>
  <c r="AI66" i="5" s="1"/>
  <c r="CB65" i="5"/>
  <c r="CC65" i="5" s="1"/>
  <c r="CD65" i="5" s="1"/>
  <c r="BW66" i="5" s="1"/>
  <c r="BT65" i="5"/>
  <c r="BU65" i="5" s="1"/>
  <c r="BV65" i="5" s="1"/>
  <c r="BO66" i="5" s="1"/>
  <c r="CH78" i="6"/>
  <c r="Q65" i="5"/>
  <c r="BB78" i="6"/>
  <c r="BZ78" i="6"/>
  <c r="BJ78" i="6"/>
  <c r="I77" i="6"/>
  <c r="J77" i="6" s="1"/>
  <c r="K78" i="6"/>
  <c r="BQ66" i="5" l="1"/>
  <c r="BP66" i="5"/>
  <c r="BR66" i="5" s="1"/>
  <c r="BS66" i="5"/>
  <c r="BY66" i="5"/>
  <c r="BX66" i="5"/>
  <c r="CA66" i="5"/>
  <c r="AR66" i="5"/>
  <c r="AS66" i="5"/>
  <c r="AU66" i="5"/>
  <c r="AZ66" i="5"/>
  <c r="BC66" i="5"/>
  <c r="BA66" i="5"/>
  <c r="AE66" i="5"/>
  <c r="AB66" i="5"/>
  <c r="AC66" i="5"/>
  <c r="F65" i="5"/>
  <c r="I65" i="4"/>
  <c r="R65" i="5"/>
  <c r="BH66" i="5"/>
  <c r="BK66" i="5"/>
  <c r="BI66" i="5"/>
  <c r="AM66" i="5"/>
  <c r="AK66" i="5"/>
  <c r="AJ66" i="5"/>
  <c r="W66" i="5"/>
  <c r="T66" i="5"/>
  <c r="U66" i="5"/>
  <c r="CI66" i="5"/>
  <c r="CG66" i="5"/>
  <c r="CF66" i="5"/>
  <c r="L78" i="6"/>
  <c r="G78" i="6" s="1"/>
  <c r="M78" i="6"/>
  <c r="H78" i="6" s="1"/>
  <c r="O78" i="6"/>
  <c r="BB66" i="5" l="1"/>
  <c r="V66" i="5"/>
  <c r="AT66" i="5"/>
  <c r="CH66" i="5"/>
  <c r="BZ66" i="5"/>
  <c r="AL66" i="5"/>
  <c r="N78" i="6"/>
  <c r="AD66" i="5"/>
  <c r="BJ66" i="5"/>
  <c r="J65" i="4"/>
  <c r="I65" i="5"/>
  <c r="J65" i="5" s="1"/>
  <c r="K66" i="5"/>
  <c r="D78" i="6" l="1"/>
  <c r="C66" i="4"/>
  <c r="M66" i="5"/>
  <c r="O66" i="5"/>
  <c r="G66" i="4" s="1"/>
  <c r="L66" i="5"/>
  <c r="E66" i="4" l="1"/>
  <c r="H66" i="5"/>
  <c r="E78" i="6"/>
  <c r="AN78" i="6"/>
  <c r="AO78" i="6" s="1"/>
  <c r="AP78" i="6" s="1"/>
  <c r="AI79" i="6" s="1"/>
  <c r="X78" i="6"/>
  <c r="Y78" i="6" s="1"/>
  <c r="Z78" i="6" s="1"/>
  <c r="S79" i="6" s="1"/>
  <c r="BT78" i="6"/>
  <c r="BU78" i="6" s="1"/>
  <c r="BV78" i="6" s="1"/>
  <c r="BO79" i="6" s="1"/>
  <c r="AV78" i="6"/>
  <c r="AW78" i="6" s="1"/>
  <c r="AX78" i="6" s="1"/>
  <c r="AQ79" i="6" s="1"/>
  <c r="AF78" i="6"/>
  <c r="AG78" i="6" s="1"/>
  <c r="AH78" i="6" s="1"/>
  <c r="AA79" i="6" s="1"/>
  <c r="BD78" i="6"/>
  <c r="BE78" i="6" s="1"/>
  <c r="BF78" i="6" s="1"/>
  <c r="AY79" i="6" s="1"/>
  <c r="BL78" i="6"/>
  <c r="BM78" i="6" s="1"/>
  <c r="BN78" i="6" s="1"/>
  <c r="BG79" i="6" s="1"/>
  <c r="CJ78" i="6"/>
  <c r="CK78" i="6" s="1"/>
  <c r="CL78" i="6" s="1"/>
  <c r="CE79" i="6" s="1"/>
  <c r="CB78" i="6"/>
  <c r="CC78" i="6" s="1"/>
  <c r="CD78" i="6" s="1"/>
  <c r="BW79" i="6" s="1"/>
  <c r="D66" i="4"/>
  <c r="G66" i="5"/>
  <c r="N66" i="5"/>
  <c r="P78" i="6"/>
  <c r="Q78" i="6" s="1"/>
  <c r="CG79" i="6" l="1"/>
  <c r="CI79" i="6"/>
  <c r="CF79" i="6"/>
  <c r="F78" i="6"/>
  <c r="R78" i="6"/>
  <c r="AE79" i="6"/>
  <c r="AB79" i="6"/>
  <c r="AC79" i="6"/>
  <c r="AS79" i="6"/>
  <c r="AR79" i="6"/>
  <c r="AU79" i="6"/>
  <c r="AZ79" i="6"/>
  <c r="BC79" i="6"/>
  <c r="BA79" i="6"/>
  <c r="W79" i="6"/>
  <c r="T79" i="6"/>
  <c r="U79" i="6"/>
  <c r="BH79" i="6"/>
  <c r="BI79" i="6"/>
  <c r="BK79" i="6"/>
  <c r="BP79" i="6"/>
  <c r="BS79" i="6"/>
  <c r="BQ79" i="6"/>
  <c r="BR79" i="6" s="1"/>
  <c r="CA79" i="6"/>
  <c r="BX79" i="6"/>
  <c r="BY79" i="6"/>
  <c r="F66" i="4"/>
  <c r="D66" i="5"/>
  <c r="AK79" i="6"/>
  <c r="AM79" i="6"/>
  <c r="AJ79" i="6"/>
  <c r="AL79" i="6" s="1"/>
  <c r="BB79" i="6" l="1"/>
  <c r="BZ79" i="6"/>
  <c r="AD79" i="6"/>
  <c r="E66" i="5"/>
  <c r="BT66" i="5"/>
  <c r="BU66" i="5" s="1"/>
  <c r="BV66" i="5" s="1"/>
  <c r="BO67" i="5" s="1"/>
  <c r="AV66" i="5"/>
  <c r="AW66" i="5" s="1"/>
  <c r="AX66" i="5" s="1"/>
  <c r="AQ67" i="5" s="1"/>
  <c r="CJ66" i="5"/>
  <c r="CK66" i="5" s="1"/>
  <c r="CL66" i="5" s="1"/>
  <c r="CE67" i="5" s="1"/>
  <c r="BL66" i="5"/>
  <c r="BM66" i="5" s="1"/>
  <c r="BN66" i="5" s="1"/>
  <c r="BG67" i="5" s="1"/>
  <c r="X66" i="5"/>
  <c r="Y66" i="5" s="1"/>
  <c r="Z66" i="5" s="1"/>
  <c r="S67" i="5" s="1"/>
  <c r="BD66" i="5"/>
  <c r="BE66" i="5" s="1"/>
  <c r="BF66" i="5" s="1"/>
  <c r="AY67" i="5" s="1"/>
  <c r="AF66" i="5"/>
  <c r="AG66" i="5" s="1"/>
  <c r="AH66" i="5" s="1"/>
  <c r="AA67" i="5" s="1"/>
  <c r="AN66" i="5"/>
  <c r="AO66" i="5" s="1"/>
  <c r="AP66" i="5" s="1"/>
  <c r="AI67" i="5" s="1"/>
  <c r="CB66" i="5"/>
  <c r="CC66" i="5" s="1"/>
  <c r="CD66" i="5" s="1"/>
  <c r="BW67" i="5" s="1"/>
  <c r="P66" i="5"/>
  <c r="H66" i="4" s="1"/>
  <c r="CH79" i="6"/>
  <c r="BJ79" i="6"/>
  <c r="V79" i="6"/>
  <c r="AT79" i="6"/>
  <c r="I78" i="6"/>
  <c r="J78" i="6" s="1"/>
  <c r="K79" i="6"/>
  <c r="T67" i="5" l="1"/>
  <c r="U67" i="5"/>
  <c r="W67" i="5"/>
  <c r="BH67" i="5"/>
  <c r="BI67" i="5"/>
  <c r="BK67" i="5"/>
  <c r="CF67" i="5"/>
  <c r="CI67" i="5"/>
  <c r="CG67" i="5"/>
  <c r="BA67" i="5"/>
  <c r="BC67" i="5"/>
  <c r="AZ67" i="5"/>
  <c r="AS67" i="5"/>
  <c r="AU67" i="5"/>
  <c r="AR67" i="5"/>
  <c r="BX67" i="5"/>
  <c r="BY67" i="5"/>
  <c r="CA67" i="5"/>
  <c r="BP67" i="5"/>
  <c r="BR67" i="5" s="1"/>
  <c r="BS67" i="5"/>
  <c r="BQ67" i="5"/>
  <c r="AB67" i="5"/>
  <c r="AE67" i="5"/>
  <c r="AC67" i="5"/>
  <c r="AD67" i="5" s="1"/>
  <c r="Q66" i="5"/>
  <c r="AJ67" i="5"/>
  <c r="AK67" i="5"/>
  <c r="AM67" i="5"/>
  <c r="O79" i="6"/>
  <c r="M79" i="6"/>
  <c r="H79" i="6" s="1"/>
  <c r="L79" i="6"/>
  <c r="G79" i="6" s="1"/>
  <c r="AT67" i="5" l="1"/>
  <c r="AL67" i="5"/>
  <c r="N79" i="6"/>
  <c r="D79" i="6" s="1"/>
  <c r="AV79" i="6" s="1"/>
  <c r="AW79" i="6" s="1"/>
  <c r="AX79" i="6" s="1"/>
  <c r="AQ80" i="6" s="1"/>
  <c r="BJ67" i="5"/>
  <c r="BZ67" i="5"/>
  <c r="CH67" i="5"/>
  <c r="BB67" i="5"/>
  <c r="V67" i="5"/>
  <c r="F66" i="5"/>
  <c r="I66" i="4"/>
  <c r="R66" i="5"/>
  <c r="X79" i="6" l="1"/>
  <c r="Y79" i="6" s="1"/>
  <c r="Z79" i="6" s="1"/>
  <c r="S80" i="6" s="1"/>
  <c r="CB79" i="6"/>
  <c r="CC79" i="6" s="1"/>
  <c r="CD79" i="6" s="1"/>
  <c r="BW80" i="6" s="1"/>
  <c r="AF79" i="6"/>
  <c r="AG79" i="6" s="1"/>
  <c r="AH79" i="6" s="1"/>
  <c r="AA80" i="6" s="1"/>
  <c r="AB80" i="6" s="1"/>
  <c r="BD79" i="6"/>
  <c r="BE79" i="6" s="1"/>
  <c r="BF79" i="6" s="1"/>
  <c r="AY80" i="6" s="1"/>
  <c r="BC80" i="6" s="1"/>
  <c r="BT79" i="6"/>
  <c r="BU79" i="6" s="1"/>
  <c r="BV79" i="6" s="1"/>
  <c r="BO80" i="6" s="1"/>
  <c r="AN79" i="6"/>
  <c r="AO79" i="6" s="1"/>
  <c r="AP79" i="6" s="1"/>
  <c r="AI80" i="6" s="1"/>
  <c r="AM80" i="6" s="1"/>
  <c r="P79" i="6"/>
  <c r="Q79" i="6" s="1"/>
  <c r="R79" i="6" s="1"/>
  <c r="K80" i="6" s="1"/>
  <c r="E79" i="6"/>
  <c r="BL79" i="6"/>
  <c r="BM79" i="6" s="1"/>
  <c r="BN79" i="6" s="1"/>
  <c r="BG80" i="6" s="1"/>
  <c r="BH80" i="6" s="1"/>
  <c r="CJ79" i="6"/>
  <c r="CK79" i="6" s="1"/>
  <c r="CL79" i="6" s="1"/>
  <c r="CE80" i="6" s="1"/>
  <c r="CG80" i="6" s="1"/>
  <c r="BY80" i="6"/>
  <c r="BX80" i="6"/>
  <c r="CA80" i="6"/>
  <c r="U80" i="6"/>
  <c r="T80" i="6"/>
  <c r="W80" i="6"/>
  <c r="BS80" i="6"/>
  <c r="BQ80" i="6"/>
  <c r="BP80" i="6"/>
  <c r="AK80" i="6"/>
  <c r="K67" i="5"/>
  <c r="I66" i="5"/>
  <c r="J66" i="5" s="1"/>
  <c r="J66" i="4"/>
  <c r="AU80" i="6"/>
  <c r="AR80" i="6"/>
  <c r="AS80" i="6"/>
  <c r="BA80" i="6" l="1"/>
  <c r="AJ80" i="6"/>
  <c r="AL80" i="6" s="1"/>
  <c r="AC80" i="6"/>
  <c r="AE80" i="6"/>
  <c r="AZ80" i="6"/>
  <c r="BB80" i="6" s="1"/>
  <c r="BK80" i="6"/>
  <c r="I79" i="6"/>
  <c r="J79" i="6" s="1"/>
  <c r="BI80" i="6"/>
  <c r="BJ80" i="6" s="1"/>
  <c r="CF80" i="6"/>
  <c r="CH80" i="6" s="1"/>
  <c r="CI80" i="6"/>
  <c r="F79" i="6"/>
  <c r="AD80" i="6"/>
  <c r="V80" i="6"/>
  <c r="BR80" i="6"/>
  <c r="L67" i="5"/>
  <c r="C67" i="4"/>
  <c r="M67" i="5"/>
  <c r="O67" i="5"/>
  <c r="G67" i="4" s="1"/>
  <c r="AT80" i="6"/>
  <c r="L80" i="6"/>
  <c r="O80" i="6"/>
  <c r="M80" i="6"/>
  <c r="BZ80" i="6"/>
  <c r="G80" i="6" l="1"/>
  <c r="H80" i="6"/>
  <c r="D67" i="4"/>
  <c r="G67" i="5"/>
  <c r="N67" i="5"/>
  <c r="N80" i="6"/>
  <c r="D80" i="6" s="1"/>
  <c r="CB80" i="6" s="1"/>
  <c r="E67" i="4"/>
  <c r="H67" i="5"/>
  <c r="E80" i="6" l="1"/>
  <c r="BL80" i="6"/>
  <c r="BM80" i="6" s="1"/>
  <c r="BN80" i="6" s="1"/>
  <c r="BG81" i="6" s="1"/>
  <c r="CC80" i="6"/>
  <c r="CD80" i="6" s="1"/>
  <c r="BW81" i="6" s="1"/>
  <c r="X80" i="6"/>
  <c r="Y80" i="6" s="1"/>
  <c r="Z80" i="6" s="1"/>
  <c r="S81" i="6" s="1"/>
  <c r="BD80" i="6"/>
  <c r="BE80" i="6" s="1"/>
  <c r="BF80" i="6" s="1"/>
  <c r="AY81" i="6" s="1"/>
  <c r="CJ80" i="6"/>
  <c r="CK80" i="6" s="1"/>
  <c r="CL80" i="6" s="1"/>
  <c r="CE81" i="6" s="1"/>
  <c r="AF80" i="6"/>
  <c r="AG80" i="6" s="1"/>
  <c r="AH80" i="6" s="1"/>
  <c r="AA81" i="6" s="1"/>
  <c r="AV80" i="6"/>
  <c r="AW80" i="6" s="1"/>
  <c r="AX80" i="6" s="1"/>
  <c r="AQ81" i="6" s="1"/>
  <c r="AN80" i="6"/>
  <c r="AO80" i="6" s="1"/>
  <c r="AP80" i="6" s="1"/>
  <c r="AI81" i="6" s="1"/>
  <c r="P80" i="6"/>
  <c r="Q80" i="6" s="1"/>
  <c r="F67" i="4"/>
  <c r="D67" i="5"/>
  <c r="BT80" i="6"/>
  <c r="BU80" i="6" s="1"/>
  <c r="BV80" i="6" s="1"/>
  <c r="BO81" i="6" s="1"/>
  <c r="AM81" i="6" l="1"/>
  <c r="AK81" i="6"/>
  <c r="AJ81" i="6"/>
  <c r="AE81" i="6"/>
  <c r="AC81" i="6"/>
  <c r="AB81" i="6"/>
  <c r="AR81" i="6"/>
  <c r="AU81" i="6"/>
  <c r="AS81" i="6"/>
  <c r="AT81" i="6" s="1"/>
  <c r="AZ81" i="6"/>
  <c r="BC81" i="6"/>
  <c r="BA81" i="6"/>
  <c r="BP81" i="6"/>
  <c r="BS81" i="6"/>
  <c r="BQ81" i="6"/>
  <c r="W81" i="6"/>
  <c r="T81" i="6"/>
  <c r="U81" i="6"/>
  <c r="F80" i="6"/>
  <c r="R80" i="6"/>
  <c r="BK81" i="6"/>
  <c r="BH81" i="6"/>
  <c r="BI81" i="6"/>
  <c r="BY81" i="6"/>
  <c r="CA81" i="6"/>
  <c r="BX81" i="6"/>
  <c r="BZ81" i="6" s="1"/>
  <c r="CF81" i="6"/>
  <c r="CI81" i="6"/>
  <c r="CG81" i="6"/>
  <c r="E67" i="5"/>
  <c r="AV67" i="5"/>
  <c r="AW67" i="5" s="1"/>
  <c r="AX67" i="5" s="1"/>
  <c r="AQ68" i="5" s="1"/>
  <c r="AF67" i="5"/>
  <c r="AG67" i="5" s="1"/>
  <c r="AH67" i="5" s="1"/>
  <c r="AA68" i="5" s="1"/>
  <c r="BT67" i="5"/>
  <c r="BU67" i="5" s="1"/>
  <c r="BV67" i="5" s="1"/>
  <c r="BO68" i="5" s="1"/>
  <c r="BD67" i="5"/>
  <c r="BE67" i="5" s="1"/>
  <c r="BF67" i="5" s="1"/>
  <c r="AY68" i="5" s="1"/>
  <c r="CB67" i="5"/>
  <c r="CC67" i="5" s="1"/>
  <c r="CD67" i="5" s="1"/>
  <c r="BW68" i="5" s="1"/>
  <c r="X67" i="5"/>
  <c r="Y67" i="5" s="1"/>
  <c r="Z67" i="5" s="1"/>
  <c r="S68" i="5" s="1"/>
  <c r="AN67" i="5"/>
  <c r="AO67" i="5" s="1"/>
  <c r="AP67" i="5" s="1"/>
  <c r="AI68" i="5" s="1"/>
  <c r="BL67" i="5"/>
  <c r="BM67" i="5" s="1"/>
  <c r="BN67" i="5" s="1"/>
  <c r="BG68" i="5" s="1"/>
  <c r="CJ67" i="5"/>
  <c r="CK67" i="5" s="1"/>
  <c r="CL67" i="5" s="1"/>
  <c r="CE68" i="5" s="1"/>
  <c r="P67" i="5"/>
  <c r="H67" i="4" s="1"/>
  <c r="CH81" i="6" l="1"/>
  <c r="BR81" i="6"/>
  <c r="V81" i="6"/>
  <c r="Q67" i="5"/>
  <c r="AU68" i="5"/>
  <c r="AS68" i="5"/>
  <c r="AR68" i="5"/>
  <c r="AZ68" i="5"/>
  <c r="BC68" i="5"/>
  <c r="BA68" i="5"/>
  <c r="BY68" i="5"/>
  <c r="BX68" i="5"/>
  <c r="CA68" i="5"/>
  <c r="U68" i="5"/>
  <c r="T68" i="5"/>
  <c r="W68" i="5"/>
  <c r="AM68" i="5"/>
  <c r="AK68" i="5"/>
  <c r="AJ68" i="5"/>
  <c r="AE68" i="5"/>
  <c r="AB68" i="5"/>
  <c r="AC68" i="5"/>
  <c r="BH68" i="5"/>
  <c r="BI68" i="5"/>
  <c r="BK68" i="5"/>
  <c r="CF68" i="5"/>
  <c r="CI68" i="5"/>
  <c r="CG68" i="5"/>
  <c r="AD81" i="6"/>
  <c r="BJ81" i="6"/>
  <c r="BB81" i="6"/>
  <c r="F67" i="5"/>
  <c r="I67" i="4"/>
  <c r="R67" i="5"/>
  <c r="K81" i="6"/>
  <c r="I80" i="6"/>
  <c r="J80" i="6" s="1"/>
  <c r="AL81" i="6"/>
  <c r="BS68" i="5"/>
  <c r="BQ68" i="5"/>
  <c r="BP68" i="5"/>
  <c r="V68" i="5" l="1"/>
  <c r="AL68" i="5"/>
  <c r="BR68" i="5"/>
  <c r="BJ68" i="5"/>
  <c r="CH68" i="5"/>
  <c r="AT68" i="5"/>
  <c r="AD68" i="5"/>
  <c r="BB68" i="5"/>
  <c r="BZ68" i="5"/>
  <c r="K68" i="5"/>
  <c r="I67" i="5"/>
  <c r="J67" i="5" s="1"/>
  <c r="J67" i="4"/>
  <c r="M81" i="6"/>
  <c r="H81" i="6" s="1"/>
  <c r="O81" i="6"/>
  <c r="L81" i="6"/>
  <c r="G81" i="6" s="1"/>
  <c r="O68" i="5" l="1"/>
  <c r="G68" i="4" s="1"/>
  <c r="M68" i="5"/>
  <c r="C68" i="4"/>
  <c r="L68" i="5"/>
  <c r="N81" i="6"/>
  <c r="N68" i="5" l="1"/>
  <c r="F68" i="4" s="1"/>
  <c r="D81" i="6"/>
  <c r="D68" i="4"/>
  <c r="G68" i="5"/>
  <c r="E68" i="4"/>
  <c r="H68" i="5"/>
  <c r="D68" i="5" l="1"/>
  <c r="E81" i="6"/>
  <c r="AV81" i="6"/>
  <c r="AW81" i="6" s="1"/>
  <c r="AX81" i="6" s="1"/>
  <c r="AQ82" i="6" s="1"/>
  <c r="X81" i="6"/>
  <c r="Y81" i="6" s="1"/>
  <c r="Z81" i="6" s="1"/>
  <c r="S82" i="6" s="1"/>
  <c r="AN81" i="6"/>
  <c r="AO81" i="6" s="1"/>
  <c r="AP81" i="6" s="1"/>
  <c r="AI82" i="6" s="1"/>
  <c r="CJ81" i="6"/>
  <c r="CK81" i="6" s="1"/>
  <c r="CL81" i="6" s="1"/>
  <c r="CE82" i="6" s="1"/>
  <c r="CB81" i="6"/>
  <c r="CC81" i="6" s="1"/>
  <c r="CD81" i="6" s="1"/>
  <c r="BW82" i="6" s="1"/>
  <c r="AF81" i="6"/>
  <c r="AG81" i="6" s="1"/>
  <c r="AH81" i="6" s="1"/>
  <c r="AA82" i="6" s="1"/>
  <c r="BT81" i="6"/>
  <c r="BU81" i="6" s="1"/>
  <c r="BV81" i="6" s="1"/>
  <c r="BO82" i="6" s="1"/>
  <c r="BL81" i="6"/>
  <c r="BM81" i="6" s="1"/>
  <c r="BN81" i="6" s="1"/>
  <c r="BG82" i="6" s="1"/>
  <c r="BD81" i="6"/>
  <c r="BE81" i="6" s="1"/>
  <c r="BF81" i="6" s="1"/>
  <c r="AY82" i="6" s="1"/>
  <c r="P81" i="6"/>
  <c r="Q81" i="6" s="1"/>
  <c r="E68" i="5"/>
  <c r="X68" i="5"/>
  <c r="Y68" i="5" s="1"/>
  <c r="Z68" i="5" s="1"/>
  <c r="S69" i="5" s="1"/>
  <c r="AV68" i="5"/>
  <c r="AW68" i="5" s="1"/>
  <c r="AX68" i="5" s="1"/>
  <c r="AQ69" i="5" s="1"/>
  <c r="AN68" i="5"/>
  <c r="AO68" i="5" s="1"/>
  <c r="AP68" i="5" s="1"/>
  <c r="AI69" i="5" s="1"/>
  <c r="AF68" i="5"/>
  <c r="AG68" i="5" s="1"/>
  <c r="AH68" i="5" s="1"/>
  <c r="AA69" i="5" s="1"/>
  <c r="BT68" i="5"/>
  <c r="BU68" i="5" s="1"/>
  <c r="BV68" i="5" s="1"/>
  <c r="BO69" i="5" s="1"/>
  <c r="CJ68" i="5"/>
  <c r="CK68" i="5" s="1"/>
  <c r="CL68" i="5" s="1"/>
  <c r="CE69" i="5" s="1"/>
  <c r="BL68" i="5"/>
  <c r="BM68" i="5" s="1"/>
  <c r="BN68" i="5" s="1"/>
  <c r="BG69" i="5" s="1"/>
  <c r="CB68" i="5"/>
  <c r="CC68" i="5" s="1"/>
  <c r="CD68" i="5" s="1"/>
  <c r="BW69" i="5" s="1"/>
  <c r="BD68" i="5"/>
  <c r="BE68" i="5" s="1"/>
  <c r="BF68" i="5" s="1"/>
  <c r="AY69" i="5" s="1"/>
  <c r="P68" i="5"/>
  <c r="U69" i="5" l="1"/>
  <c r="W69" i="5"/>
  <c r="T69" i="5"/>
  <c r="BS69" i="5"/>
  <c r="BQ69" i="5"/>
  <c r="BP69" i="5"/>
  <c r="BY82" i="6"/>
  <c r="BX82" i="6"/>
  <c r="CA82" i="6"/>
  <c r="CG69" i="5"/>
  <c r="CF69" i="5"/>
  <c r="CI69" i="5"/>
  <c r="BH82" i="6"/>
  <c r="BI82" i="6"/>
  <c r="BK82" i="6"/>
  <c r="AK82" i="6"/>
  <c r="AJ82" i="6"/>
  <c r="AM82" i="6"/>
  <c r="BQ82" i="6"/>
  <c r="BP82" i="6"/>
  <c r="BS82" i="6"/>
  <c r="BA69" i="5"/>
  <c r="AZ69" i="5"/>
  <c r="BB69" i="5" s="1"/>
  <c r="BC69" i="5"/>
  <c r="AJ69" i="5"/>
  <c r="AM69" i="5"/>
  <c r="AK69" i="5"/>
  <c r="BA82" i="6"/>
  <c r="AZ82" i="6"/>
  <c r="BC82" i="6"/>
  <c r="W82" i="6"/>
  <c r="T82" i="6"/>
  <c r="U82" i="6"/>
  <c r="AE82" i="6"/>
  <c r="AB82" i="6"/>
  <c r="AC82" i="6"/>
  <c r="BH69" i="5"/>
  <c r="BK69" i="5"/>
  <c r="BI69" i="5"/>
  <c r="AR69" i="5"/>
  <c r="AS69" i="5"/>
  <c r="AU69" i="5"/>
  <c r="CI82" i="6"/>
  <c r="CG82" i="6"/>
  <c r="CF82" i="6"/>
  <c r="BY69" i="5"/>
  <c r="BX69" i="5"/>
  <c r="CA69" i="5"/>
  <c r="F81" i="6"/>
  <c r="R81" i="6"/>
  <c r="AS82" i="6"/>
  <c r="AR82" i="6"/>
  <c r="AU82" i="6"/>
  <c r="AE69" i="5"/>
  <c r="AB69" i="5"/>
  <c r="AC69" i="5"/>
  <c r="H68" i="4"/>
  <c r="Q68" i="5"/>
  <c r="AT82" i="6" l="1"/>
  <c r="BJ82" i="6"/>
  <c r="AD69" i="5"/>
  <c r="BB82" i="6"/>
  <c r="BJ69" i="5"/>
  <c r="BR82" i="6"/>
  <c r="BZ82" i="6"/>
  <c r="AD82" i="6"/>
  <c r="V82" i="6"/>
  <c r="CH69" i="5"/>
  <c r="I68" i="4"/>
  <c r="F68" i="5"/>
  <c r="R68" i="5"/>
  <c r="AT69" i="5"/>
  <c r="BZ69" i="5"/>
  <c r="K82" i="6"/>
  <c r="I81" i="6"/>
  <c r="J81" i="6" s="1"/>
  <c r="CH82" i="6"/>
  <c r="BR69" i="5"/>
  <c r="V69" i="5"/>
  <c r="AL82" i="6"/>
  <c r="AL69" i="5"/>
  <c r="J68" i="4" l="1"/>
  <c r="I68" i="5"/>
  <c r="J68" i="5" s="1"/>
  <c r="K69" i="5"/>
  <c r="M82" i="6"/>
  <c r="H82" i="6" s="1"/>
  <c r="L82" i="6"/>
  <c r="G82" i="6" s="1"/>
  <c r="O82" i="6"/>
  <c r="N82" i="6" l="1"/>
  <c r="D82" i="6" s="1"/>
  <c r="CJ82" i="6" s="1"/>
  <c r="C69" i="4"/>
  <c r="L69" i="5"/>
  <c r="M69" i="5"/>
  <c r="O69" i="5"/>
  <c r="G69" i="4" s="1"/>
  <c r="AN82" i="6" l="1"/>
  <c r="AO82" i="6" s="1"/>
  <c r="AP82" i="6" s="1"/>
  <c r="AI83" i="6" s="1"/>
  <c r="AV82" i="6"/>
  <c r="AW82" i="6" s="1"/>
  <c r="AX82" i="6" s="1"/>
  <c r="AQ83" i="6" s="1"/>
  <c r="AS83" i="6" s="1"/>
  <c r="CB82" i="6"/>
  <c r="CC82" i="6" s="1"/>
  <c r="CD82" i="6" s="1"/>
  <c r="BW83" i="6" s="1"/>
  <c r="CA83" i="6" s="1"/>
  <c r="BT82" i="6"/>
  <c r="BU82" i="6" s="1"/>
  <c r="BV82" i="6" s="1"/>
  <c r="BO83" i="6" s="1"/>
  <c r="BS83" i="6" s="1"/>
  <c r="X82" i="6"/>
  <c r="Y82" i="6" s="1"/>
  <c r="BD82" i="6"/>
  <c r="BE82" i="6" s="1"/>
  <c r="BF82" i="6" s="1"/>
  <c r="AY83" i="6" s="1"/>
  <c r="BA83" i="6" s="1"/>
  <c r="AF82" i="6"/>
  <c r="AG82" i="6" s="1"/>
  <c r="AH82" i="6" s="1"/>
  <c r="AA83" i="6" s="1"/>
  <c r="AB83" i="6" s="1"/>
  <c r="E82" i="6"/>
  <c r="BL82" i="6"/>
  <c r="BM82" i="6" s="1"/>
  <c r="BN82" i="6" s="1"/>
  <c r="BG83" i="6" s="1"/>
  <c r="BK83" i="6" s="1"/>
  <c r="CK82" i="6"/>
  <c r="CL82" i="6" s="1"/>
  <c r="CE83" i="6" s="1"/>
  <c r="CG83" i="6" s="1"/>
  <c r="P82" i="6"/>
  <c r="Q82" i="6" s="1"/>
  <c r="R82" i="6" s="1"/>
  <c r="K83" i="6" s="1"/>
  <c r="BP83" i="6"/>
  <c r="BQ83" i="6"/>
  <c r="AJ83" i="6"/>
  <c r="AM83" i="6"/>
  <c r="AK83" i="6"/>
  <c r="Z82" i="6"/>
  <c r="S83" i="6" s="1"/>
  <c r="AC83" i="6"/>
  <c r="AE83" i="6"/>
  <c r="H69" i="5"/>
  <c r="E69" i="4"/>
  <c r="N69" i="5"/>
  <c r="D69" i="4"/>
  <c r="G69" i="5"/>
  <c r="AR83" i="6" l="1"/>
  <c r="AU83" i="6"/>
  <c r="F82" i="6"/>
  <c r="BX83" i="6"/>
  <c r="BY83" i="6"/>
  <c r="CI83" i="6"/>
  <c r="AZ83" i="6"/>
  <c r="CF83" i="6"/>
  <c r="CH83" i="6" s="1"/>
  <c r="BC83" i="6"/>
  <c r="BH83" i="6"/>
  <c r="BI83" i="6"/>
  <c r="AT83" i="6"/>
  <c r="AD83" i="6"/>
  <c r="BB83" i="6"/>
  <c r="AL83" i="6"/>
  <c r="BZ83" i="6"/>
  <c r="BR83" i="6"/>
  <c r="T83" i="6"/>
  <c r="W83" i="6"/>
  <c r="U83" i="6"/>
  <c r="I82" i="6"/>
  <c r="J82" i="6" s="1"/>
  <c r="O83" i="6"/>
  <c r="M83" i="6"/>
  <c r="L83" i="6"/>
  <c r="D69" i="5"/>
  <c r="F69" i="4"/>
  <c r="H83" i="6" l="1"/>
  <c r="G83" i="6"/>
  <c r="N83" i="6"/>
  <c r="V83" i="6"/>
  <c r="BJ83" i="6"/>
  <c r="E69" i="5"/>
  <c r="CJ69" i="5"/>
  <c r="CK69" i="5" s="1"/>
  <c r="CL69" i="5" s="1"/>
  <c r="CE70" i="5" s="1"/>
  <c r="AF69" i="5"/>
  <c r="AG69" i="5" s="1"/>
  <c r="AH69" i="5" s="1"/>
  <c r="AA70" i="5" s="1"/>
  <c r="AV69" i="5"/>
  <c r="AW69" i="5" s="1"/>
  <c r="AX69" i="5" s="1"/>
  <c r="AQ70" i="5" s="1"/>
  <c r="BD69" i="5"/>
  <c r="BE69" i="5" s="1"/>
  <c r="BF69" i="5" s="1"/>
  <c r="AY70" i="5" s="1"/>
  <c r="BL69" i="5"/>
  <c r="BM69" i="5" s="1"/>
  <c r="BN69" i="5" s="1"/>
  <c r="BG70" i="5" s="1"/>
  <c r="X69" i="5"/>
  <c r="Y69" i="5" s="1"/>
  <c r="Z69" i="5" s="1"/>
  <c r="S70" i="5" s="1"/>
  <c r="BT69" i="5"/>
  <c r="BU69" i="5" s="1"/>
  <c r="BV69" i="5" s="1"/>
  <c r="BO70" i="5" s="1"/>
  <c r="AN69" i="5"/>
  <c r="AO69" i="5" s="1"/>
  <c r="AP69" i="5" s="1"/>
  <c r="AI70" i="5" s="1"/>
  <c r="CB69" i="5"/>
  <c r="CC69" i="5" s="1"/>
  <c r="CD69" i="5" s="1"/>
  <c r="BW70" i="5" s="1"/>
  <c r="P69" i="5"/>
  <c r="H69" i="4" s="1"/>
  <c r="D83" i="6" l="1"/>
  <c r="P83" i="6"/>
  <c r="BT83" i="6"/>
  <c r="X83" i="6"/>
  <c r="Y83" i="6" s="1"/>
  <c r="Z83" i="6" s="1"/>
  <c r="S84" i="6" s="1"/>
  <c r="BI70" i="5"/>
  <c r="BK70" i="5"/>
  <c r="BH70" i="5"/>
  <c r="BC70" i="5"/>
  <c r="BA70" i="5"/>
  <c r="AZ70" i="5"/>
  <c r="AR70" i="5"/>
  <c r="AU70" i="5"/>
  <c r="AS70" i="5"/>
  <c r="AE70" i="5"/>
  <c r="AC70" i="5"/>
  <c r="AB70" i="5"/>
  <c r="CF70" i="5"/>
  <c r="CG70" i="5"/>
  <c r="CI70" i="5"/>
  <c r="U70" i="5"/>
  <c r="T70" i="5"/>
  <c r="W70" i="5"/>
  <c r="BP70" i="5"/>
  <c r="BQ70" i="5"/>
  <c r="BS70" i="5"/>
  <c r="BX70" i="5"/>
  <c r="BY70" i="5"/>
  <c r="CA70" i="5"/>
  <c r="Q69" i="5"/>
  <c r="AK70" i="5"/>
  <c r="AM70" i="5"/>
  <c r="AJ70" i="5"/>
  <c r="AL70" i="5" s="1"/>
  <c r="E83" i="6"/>
  <c r="Q83" i="6"/>
  <c r="BU83" i="6"/>
  <c r="BV83" i="6" s="1"/>
  <c r="BO84" i="6" s="1"/>
  <c r="AV83" i="6"/>
  <c r="AW83" i="6" s="1"/>
  <c r="AX83" i="6" s="1"/>
  <c r="AQ84" i="6" s="1"/>
  <c r="BL83" i="6"/>
  <c r="BM83" i="6" s="1"/>
  <c r="BN83" i="6" s="1"/>
  <c r="BG84" i="6" s="1"/>
  <c r="AF83" i="6"/>
  <c r="AG83" i="6" s="1"/>
  <c r="AH83" i="6" s="1"/>
  <c r="AA84" i="6" s="1"/>
  <c r="CB83" i="6"/>
  <c r="CC83" i="6" s="1"/>
  <c r="CD83" i="6" s="1"/>
  <c r="BW84" i="6" s="1"/>
  <c r="BD83" i="6"/>
  <c r="BE83" i="6" s="1"/>
  <c r="BF83" i="6" s="1"/>
  <c r="AY84" i="6" s="1"/>
  <c r="CJ83" i="6"/>
  <c r="CK83" i="6" s="1"/>
  <c r="CL83" i="6" s="1"/>
  <c r="CE84" i="6" s="1"/>
  <c r="AN83" i="6"/>
  <c r="AO83" i="6" s="1"/>
  <c r="AP83" i="6" s="1"/>
  <c r="AI84" i="6" s="1"/>
  <c r="V70" i="5" l="1"/>
  <c r="CH70" i="5"/>
  <c r="BZ70" i="5"/>
  <c r="BR70" i="5"/>
  <c r="W84" i="6"/>
  <c r="T84" i="6"/>
  <c r="U84" i="6"/>
  <c r="AT70" i="5"/>
  <c r="BC84" i="6"/>
  <c r="BA84" i="6"/>
  <c r="AZ84" i="6"/>
  <c r="AS84" i="6"/>
  <c r="AR84" i="6"/>
  <c r="AU84" i="6"/>
  <c r="CF84" i="6"/>
  <c r="CG84" i="6"/>
  <c r="CI84" i="6"/>
  <c r="AK84" i="6"/>
  <c r="AM84" i="6"/>
  <c r="AJ84" i="6"/>
  <c r="BB70" i="5"/>
  <c r="CA84" i="6"/>
  <c r="BX84" i="6"/>
  <c r="BY84" i="6"/>
  <c r="BJ70" i="5"/>
  <c r="BP84" i="6"/>
  <c r="BS84" i="6"/>
  <c r="BQ84" i="6"/>
  <c r="F69" i="5"/>
  <c r="I69" i="4"/>
  <c r="R69" i="5"/>
  <c r="AB84" i="6"/>
  <c r="AE84" i="6"/>
  <c r="AC84" i="6"/>
  <c r="F83" i="6"/>
  <c r="R83" i="6"/>
  <c r="V84" i="6"/>
  <c r="AD70" i="5"/>
  <c r="BK84" i="6"/>
  <c r="BH84" i="6"/>
  <c r="BI84" i="6"/>
  <c r="AL84" i="6" l="1"/>
  <c r="BJ84" i="6"/>
  <c r="AD84" i="6"/>
  <c r="CH84" i="6"/>
  <c r="BR84" i="6"/>
  <c r="BZ84" i="6"/>
  <c r="I69" i="5"/>
  <c r="J69" i="5" s="1"/>
  <c r="K70" i="5"/>
  <c r="J69" i="4"/>
  <c r="I83" i="6"/>
  <c r="J83" i="6" s="1"/>
  <c r="K84" i="6"/>
  <c r="AT84" i="6"/>
  <c r="BB84" i="6"/>
  <c r="L84" i="6" l="1"/>
  <c r="G84" i="6" s="1"/>
  <c r="O84" i="6"/>
  <c r="M84" i="6"/>
  <c r="H84" i="6" s="1"/>
  <c r="O70" i="5"/>
  <c r="G70" i="4" s="1"/>
  <c r="M70" i="5"/>
  <c r="L70" i="5"/>
  <c r="C70" i="4"/>
  <c r="N84" i="6" l="1"/>
  <c r="D84" i="6" s="1"/>
  <c r="AV84" i="6" s="1"/>
  <c r="H70" i="5"/>
  <c r="E70" i="4"/>
  <c r="G70" i="5"/>
  <c r="D70" i="4"/>
  <c r="E84" i="6"/>
  <c r="CB84" i="6"/>
  <c r="CC84" i="6" s="1"/>
  <c r="CD84" i="6" s="1"/>
  <c r="BW85" i="6" s="1"/>
  <c r="CJ84" i="6"/>
  <c r="CK84" i="6" s="1"/>
  <c r="CL84" i="6" s="1"/>
  <c r="CE85" i="6" s="1"/>
  <c r="BL84" i="6"/>
  <c r="BM84" i="6" s="1"/>
  <c r="BN84" i="6" s="1"/>
  <c r="BG85" i="6" s="1"/>
  <c r="BT84" i="6"/>
  <c r="BU84" i="6" s="1"/>
  <c r="BV84" i="6" s="1"/>
  <c r="BO85" i="6" s="1"/>
  <c r="X84" i="6"/>
  <c r="Y84" i="6" s="1"/>
  <c r="Z84" i="6" s="1"/>
  <c r="S85" i="6" s="1"/>
  <c r="AF84" i="6"/>
  <c r="AG84" i="6" s="1"/>
  <c r="AH84" i="6" s="1"/>
  <c r="AA85" i="6" s="1"/>
  <c r="AW84" i="6"/>
  <c r="AX84" i="6" s="1"/>
  <c r="AQ85" i="6" s="1"/>
  <c r="BD84" i="6"/>
  <c r="BE84" i="6" s="1"/>
  <c r="BF84" i="6" s="1"/>
  <c r="AY85" i="6" s="1"/>
  <c r="AN84" i="6"/>
  <c r="AO84" i="6" s="1"/>
  <c r="AP84" i="6" s="1"/>
  <c r="AI85" i="6" s="1"/>
  <c r="N70" i="5"/>
  <c r="P84" i="6"/>
  <c r="Q84" i="6" s="1"/>
  <c r="T85" i="6" l="1"/>
  <c r="W85" i="6"/>
  <c r="U85" i="6"/>
  <c r="BK85" i="6"/>
  <c r="BI85" i="6"/>
  <c r="BH85" i="6"/>
  <c r="BQ85" i="6"/>
  <c r="BP85" i="6"/>
  <c r="BS85" i="6"/>
  <c r="F84" i="6"/>
  <c r="R84" i="6"/>
  <c r="BX85" i="6"/>
  <c r="BY85" i="6"/>
  <c r="CA85" i="6"/>
  <c r="CG85" i="6"/>
  <c r="CI85" i="6"/>
  <c r="CF85" i="6"/>
  <c r="CH85" i="6" s="1"/>
  <c r="AB85" i="6"/>
  <c r="AE85" i="6"/>
  <c r="AC85" i="6"/>
  <c r="AS85" i="6"/>
  <c r="AU85" i="6"/>
  <c r="AR85" i="6"/>
  <c r="AT85" i="6" s="1"/>
  <c r="F70" i="4"/>
  <c r="D70" i="5"/>
  <c r="AM85" i="6"/>
  <c r="AJ85" i="6"/>
  <c r="AK85" i="6"/>
  <c r="AZ85" i="6"/>
  <c r="BC85" i="6"/>
  <c r="BA85" i="6"/>
  <c r="BZ85" i="6" l="1"/>
  <c r="AD85" i="6"/>
  <c r="AL85" i="6"/>
  <c r="BR85" i="6"/>
  <c r="BJ85" i="6"/>
  <c r="BB85" i="6"/>
  <c r="V85" i="6"/>
  <c r="E70" i="5"/>
  <c r="X70" i="5"/>
  <c r="Y70" i="5" s="1"/>
  <c r="Z70" i="5" s="1"/>
  <c r="S71" i="5" s="1"/>
  <c r="CJ70" i="5"/>
  <c r="CK70" i="5" s="1"/>
  <c r="CL70" i="5" s="1"/>
  <c r="CE71" i="5" s="1"/>
  <c r="AN70" i="5"/>
  <c r="AO70" i="5" s="1"/>
  <c r="AP70" i="5" s="1"/>
  <c r="AI71" i="5" s="1"/>
  <c r="BT70" i="5"/>
  <c r="BU70" i="5" s="1"/>
  <c r="BV70" i="5" s="1"/>
  <c r="BO71" i="5" s="1"/>
  <c r="AV70" i="5"/>
  <c r="AW70" i="5" s="1"/>
  <c r="AX70" i="5" s="1"/>
  <c r="AQ71" i="5" s="1"/>
  <c r="CB70" i="5"/>
  <c r="CC70" i="5" s="1"/>
  <c r="CD70" i="5" s="1"/>
  <c r="BW71" i="5" s="1"/>
  <c r="BL70" i="5"/>
  <c r="BM70" i="5" s="1"/>
  <c r="BN70" i="5" s="1"/>
  <c r="BG71" i="5" s="1"/>
  <c r="BD70" i="5"/>
  <c r="BE70" i="5" s="1"/>
  <c r="BF70" i="5" s="1"/>
  <c r="AY71" i="5" s="1"/>
  <c r="AF70" i="5"/>
  <c r="AG70" i="5" s="1"/>
  <c r="AH70" i="5" s="1"/>
  <c r="AA71" i="5" s="1"/>
  <c r="P70" i="5"/>
  <c r="H70" i="4" s="1"/>
  <c r="K85" i="6"/>
  <c r="I84" i="6"/>
  <c r="J84" i="6" s="1"/>
  <c r="BI71" i="5" l="1"/>
  <c r="BH71" i="5"/>
  <c r="BK71" i="5"/>
  <c r="CA71" i="5"/>
  <c r="BY71" i="5"/>
  <c r="BX71" i="5"/>
  <c r="BP71" i="5"/>
  <c r="BQ71" i="5"/>
  <c r="BS71" i="5"/>
  <c r="CF71" i="5"/>
  <c r="CI71" i="5"/>
  <c r="CG71" i="5"/>
  <c r="AR71" i="5"/>
  <c r="AU71" i="5"/>
  <c r="AS71" i="5"/>
  <c r="AZ71" i="5"/>
  <c r="BA71" i="5"/>
  <c r="BC71" i="5"/>
  <c r="U71" i="5"/>
  <c r="T71" i="5"/>
  <c r="W71" i="5"/>
  <c r="AK71" i="5"/>
  <c r="AJ71" i="5"/>
  <c r="AM71" i="5"/>
  <c r="Q70" i="5"/>
  <c r="AB71" i="5"/>
  <c r="AC71" i="5"/>
  <c r="AE71" i="5"/>
  <c r="O85" i="6"/>
  <c r="L85" i="6"/>
  <c r="G85" i="6" s="1"/>
  <c r="M85" i="6"/>
  <c r="H85" i="6" s="1"/>
  <c r="AL71" i="5" l="1"/>
  <c r="BJ71" i="5"/>
  <c r="V71" i="5"/>
  <c r="AT71" i="5"/>
  <c r="BR71" i="5"/>
  <c r="BB71" i="5"/>
  <c r="CH71" i="5"/>
  <c r="AD71" i="5"/>
  <c r="BZ71" i="5"/>
  <c r="I70" i="4"/>
  <c r="F70" i="5"/>
  <c r="R70" i="5"/>
  <c r="N85" i="6"/>
  <c r="D85" i="6" s="1"/>
  <c r="E85" i="6" l="1"/>
  <c r="X85" i="6"/>
  <c r="Y85" i="6" s="1"/>
  <c r="Z85" i="6" s="1"/>
  <c r="S86" i="6" s="1"/>
  <c r="AF85" i="6"/>
  <c r="AG85" i="6" s="1"/>
  <c r="AH85" i="6" s="1"/>
  <c r="AA86" i="6" s="1"/>
  <c r="AN85" i="6"/>
  <c r="AO85" i="6" s="1"/>
  <c r="AP85" i="6" s="1"/>
  <c r="AI86" i="6" s="1"/>
  <c r="AV85" i="6"/>
  <c r="AW85" i="6" s="1"/>
  <c r="AX85" i="6" s="1"/>
  <c r="AQ86" i="6" s="1"/>
  <c r="BD85" i="6"/>
  <c r="BE85" i="6" s="1"/>
  <c r="BF85" i="6" s="1"/>
  <c r="AY86" i="6" s="1"/>
  <c r="CJ85" i="6"/>
  <c r="CK85" i="6" s="1"/>
  <c r="CL85" i="6" s="1"/>
  <c r="CE86" i="6" s="1"/>
  <c r="CB85" i="6"/>
  <c r="CC85" i="6" s="1"/>
  <c r="CD85" i="6" s="1"/>
  <c r="BW86" i="6" s="1"/>
  <c r="BT85" i="6"/>
  <c r="BU85" i="6" s="1"/>
  <c r="BV85" i="6" s="1"/>
  <c r="BO86" i="6" s="1"/>
  <c r="BL85" i="6"/>
  <c r="BM85" i="6" s="1"/>
  <c r="BN85" i="6" s="1"/>
  <c r="BG86" i="6" s="1"/>
  <c r="J70" i="4"/>
  <c r="I70" i="5"/>
  <c r="J70" i="5" s="1"/>
  <c r="K71" i="5"/>
  <c r="P85" i="6"/>
  <c r="Q85" i="6" s="1"/>
  <c r="BH86" i="6" l="1"/>
  <c r="BK86" i="6"/>
  <c r="BI86" i="6"/>
  <c r="BP86" i="6"/>
  <c r="BS86" i="6"/>
  <c r="BQ86" i="6"/>
  <c r="CF86" i="6"/>
  <c r="CI86" i="6"/>
  <c r="CG86" i="6"/>
  <c r="BC86" i="6"/>
  <c r="BA86" i="6"/>
  <c r="AZ86" i="6"/>
  <c r="AE86" i="6"/>
  <c r="AC86" i="6"/>
  <c r="AB86" i="6"/>
  <c r="CA86" i="6"/>
  <c r="BY86" i="6"/>
  <c r="BX86" i="6"/>
  <c r="W86" i="6"/>
  <c r="T86" i="6"/>
  <c r="V86" i="6" s="1"/>
  <c r="U86" i="6"/>
  <c r="F85" i="6"/>
  <c r="R85" i="6"/>
  <c r="AJ86" i="6"/>
  <c r="AK86" i="6"/>
  <c r="AM86" i="6"/>
  <c r="C71" i="4"/>
  <c r="M71" i="5"/>
  <c r="O71" i="5"/>
  <c r="G71" i="4" s="1"/>
  <c r="L71" i="5"/>
  <c r="AS86" i="6"/>
  <c r="AU86" i="6"/>
  <c r="AR86" i="6"/>
  <c r="AT86" i="6" s="1"/>
  <c r="AL86" i="6" l="1"/>
  <c r="BZ86" i="6"/>
  <c r="CH86" i="6"/>
  <c r="N71" i="5"/>
  <c r="D71" i="5" s="1"/>
  <c r="AD86" i="6"/>
  <c r="BR86" i="6"/>
  <c r="BB86" i="6"/>
  <c r="BJ86" i="6"/>
  <c r="E71" i="4"/>
  <c r="H71" i="5"/>
  <c r="I85" i="6"/>
  <c r="J85" i="6" s="1"/>
  <c r="K86" i="6"/>
  <c r="D71" i="4"/>
  <c r="G71" i="5"/>
  <c r="F71" i="4" l="1"/>
  <c r="M86" i="6"/>
  <c r="H86" i="6" s="1"/>
  <c r="L86" i="6"/>
  <c r="G86" i="6" s="1"/>
  <c r="O86" i="6"/>
  <c r="E71" i="5"/>
  <c r="X71" i="5"/>
  <c r="Y71" i="5" s="1"/>
  <c r="Z71" i="5" s="1"/>
  <c r="S72" i="5" s="1"/>
  <c r="BT71" i="5"/>
  <c r="BU71" i="5" s="1"/>
  <c r="BV71" i="5" s="1"/>
  <c r="BO72" i="5" s="1"/>
  <c r="BD71" i="5"/>
  <c r="BE71" i="5" s="1"/>
  <c r="BF71" i="5" s="1"/>
  <c r="AY72" i="5" s="1"/>
  <c r="CJ71" i="5"/>
  <c r="CK71" i="5" s="1"/>
  <c r="CL71" i="5" s="1"/>
  <c r="CE72" i="5" s="1"/>
  <c r="AF71" i="5"/>
  <c r="AG71" i="5" s="1"/>
  <c r="AH71" i="5" s="1"/>
  <c r="AA72" i="5" s="1"/>
  <c r="AV71" i="5"/>
  <c r="AW71" i="5" s="1"/>
  <c r="AX71" i="5" s="1"/>
  <c r="AQ72" i="5" s="1"/>
  <c r="CB71" i="5"/>
  <c r="CC71" i="5" s="1"/>
  <c r="CD71" i="5" s="1"/>
  <c r="BW72" i="5" s="1"/>
  <c r="AN71" i="5"/>
  <c r="AO71" i="5" s="1"/>
  <c r="AP71" i="5" s="1"/>
  <c r="AI72" i="5" s="1"/>
  <c r="BL71" i="5"/>
  <c r="BM71" i="5" s="1"/>
  <c r="BN71" i="5" s="1"/>
  <c r="BG72" i="5" s="1"/>
  <c r="P71" i="5"/>
  <c r="H71" i="4" s="1"/>
  <c r="N86" i="6" l="1"/>
  <c r="D86" i="6" s="1"/>
  <c r="BT86" i="6" s="1"/>
  <c r="BU86" i="6" s="1"/>
  <c r="BV86" i="6" s="1"/>
  <c r="BO87" i="6" s="1"/>
  <c r="AE72" i="5"/>
  <c r="AB72" i="5"/>
  <c r="AC72" i="5"/>
  <c r="CG72" i="5"/>
  <c r="CF72" i="5"/>
  <c r="CI72" i="5"/>
  <c r="AZ72" i="5"/>
  <c r="BA72" i="5"/>
  <c r="BC72" i="5"/>
  <c r="BS72" i="5"/>
  <c r="BQ72" i="5"/>
  <c r="BP72" i="5"/>
  <c r="U72" i="5"/>
  <c r="T72" i="5"/>
  <c r="W72" i="5"/>
  <c r="AU72" i="5"/>
  <c r="AS72" i="5"/>
  <c r="AR72" i="5"/>
  <c r="CA72" i="5"/>
  <c r="BY72" i="5"/>
  <c r="BX72" i="5"/>
  <c r="X86" i="6"/>
  <c r="Y86" i="6" s="1"/>
  <c r="Z86" i="6" s="1"/>
  <c r="S87" i="6" s="1"/>
  <c r="AM72" i="5"/>
  <c r="AK72" i="5"/>
  <c r="AJ72" i="5"/>
  <c r="Q71" i="5"/>
  <c r="P86" i="6"/>
  <c r="Q86" i="6" s="1"/>
  <c r="BD86" i="6"/>
  <c r="BE86" i="6" s="1"/>
  <c r="BF86" i="6" s="1"/>
  <c r="AY87" i="6" s="1"/>
  <c r="BH72" i="5"/>
  <c r="BK72" i="5"/>
  <c r="BI72" i="5"/>
  <c r="BL86" i="6"/>
  <c r="BM86" i="6" s="1"/>
  <c r="BN86" i="6" s="1"/>
  <c r="BG87" i="6" s="1"/>
  <c r="AV86" i="6" l="1"/>
  <c r="AW86" i="6" s="1"/>
  <c r="AX86" i="6" s="1"/>
  <c r="AQ87" i="6" s="1"/>
  <c r="AN86" i="6"/>
  <c r="AO86" i="6" s="1"/>
  <c r="AP86" i="6" s="1"/>
  <c r="AI87" i="6" s="1"/>
  <c r="CB86" i="6"/>
  <c r="CC86" i="6" s="1"/>
  <c r="CD86" i="6" s="1"/>
  <c r="BW87" i="6" s="1"/>
  <c r="BX87" i="6" s="1"/>
  <c r="CJ86" i="6"/>
  <c r="CK86" i="6" s="1"/>
  <c r="CL86" i="6" s="1"/>
  <c r="CE87" i="6" s="1"/>
  <c r="AF86" i="6"/>
  <c r="AG86" i="6" s="1"/>
  <c r="AH86" i="6" s="1"/>
  <c r="AA87" i="6" s="1"/>
  <c r="E86" i="6"/>
  <c r="BR72" i="5"/>
  <c r="BB72" i="5"/>
  <c r="BZ72" i="5"/>
  <c r="AL72" i="5"/>
  <c r="CH72" i="5"/>
  <c r="BJ72" i="5"/>
  <c r="V72" i="5"/>
  <c r="AJ87" i="6"/>
  <c r="AM87" i="6"/>
  <c r="AK87" i="6"/>
  <c r="F86" i="6"/>
  <c r="R86" i="6"/>
  <c r="CA87" i="6"/>
  <c r="BY87" i="6"/>
  <c r="BC87" i="6"/>
  <c r="BA87" i="6"/>
  <c r="AZ87" i="6"/>
  <c r="AU87" i="6"/>
  <c r="AS87" i="6"/>
  <c r="AR87" i="6"/>
  <c r="W87" i="6"/>
  <c r="U87" i="6"/>
  <c r="T87" i="6"/>
  <c r="CI87" i="6"/>
  <c r="CF87" i="6"/>
  <c r="CG87" i="6"/>
  <c r="AE87" i="6"/>
  <c r="AB87" i="6"/>
  <c r="AC87" i="6"/>
  <c r="AD72" i="5"/>
  <c r="AT72" i="5"/>
  <c r="BQ87" i="6"/>
  <c r="BS87" i="6"/>
  <c r="BP87" i="6"/>
  <c r="BK87" i="6"/>
  <c r="BI87" i="6"/>
  <c r="BH87" i="6"/>
  <c r="I71" i="4"/>
  <c r="F71" i="5"/>
  <c r="R71" i="5"/>
  <c r="BJ87" i="6" l="1"/>
  <c r="BB87" i="6"/>
  <c r="V87" i="6"/>
  <c r="K87" i="6"/>
  <c r="I86" i="6"/>
  <c r="J86" i="6" s="1"/>
  <c r="BR87" i="6"/>
  <c r="CH87" i="6"/>
  <c r="AL87" i="6"/>
  <c r="AD87" i="6"/>
  <c r="K72" i="5"/>
  <c r="J71" i="4"/>
  <c r="I71" i="5"/>
  <c r="J71" i="5" s="1"/>
  <c r="BZ87" i="6"/>
  <c r="AT87" i="6"/>
  <c r="O87" i="6" l="1"/>
  <c r="M87" i="6"/>
  <c r="H87" i="6" s="1"/>
  <c r="L87" i="6"/>
  <c r="G87" i="6" s="1"/>
  <c r="M72" i="5"/>
  <c r="L72" i="5"/>
  <c r="O72" i="5"/>
  <c r="G72" i="4" s="1"/>
  <c r="C72" i="4"/>
  <c r="N72" i="5" l="1"/>
  <c r="D72" i="5"/>
  <c r="P72" i="5" s="1"/>
  <c r="H72" i="4" s="1"/>
  <c r="F72" i="4"/>
  <c r="H72" i="5"/>
  <c r="E72" i="4"/>
  <c r="N87" i="6"/>
  <c r="D87" i="6" s="1"/>
  <c r="G72" i="5"/>
  <c r="D72" i="4"/>
  <c r="E87" i="6" l="1"/>
  <c r="BL87" i="6"/>
  <c r="BM87" i="6" s="1"/>
  <c r="BN87" i="6" s="1"/>
  <c r="BG88" i="6" s="1"/>
  <c r="X87" i="6"/>
  <c r="Y87" i="6" s="1"/>
  <c r="Z87" i="6" s="1"/>
  <c r="S88" i="6" s="1"/>
  <c r="BD87" i="6"/>
  <c r="BE87" i="6" s="1"/>
  <c r="BF87" i="6" s="1"/>
  <c r="AY88" i="6" s="1"/>
  <c r="AV87" i="6"/>
  <c r="AW87" i="6" s="1"/>
  <c r="AX87" i="6" s="1"/>
  <c r="AQ88" i="6" s="1"/>
  <c r="CB87" i="6"/>
  <c r="CC87" i="6" s="1"/>
  <c r="CD87" i="6" s="1"/>
  <c r="BW88" i="6" s="1"/>
  <c r="CJ87" i="6"/>
  <c r="CK87" i="6" s="1"/>
  <c r="CL87" i="6" s="1"/>
  <c r="CE88" i="6" s="1"/>
  <c r="AF87" i="6"/>
  <c r="AG87" i="6" s="1"/>
  <c r="AH87" i="6" s="1"/>
  <c r="AA88" i="6" s="1"/>
  <c r="BT87" i="6"/>
  <c r="BU87" i="6" s="1"/>
  <c r="BV87" i="6" s="1"/>
  <c r="BO88" i="6" s="1"/>
  <c r="AN87" i="6"/>
  <c r="AO87" i="6" s="1"/>
  <c r="AP87" i="6" s="1"/>
  <c r="AI88" i="6" s="1"/>
  <c r="P87" i="6"/>
  <c r="Q87" i="6" s="1"/>
  <c r="E72" i="5"/>
  <c r="BT72" i="5"/>
  <c r="BU72" i="5" s="1"/>
  <c r="BV72" i="5" s="1"/>
  <c r="BO73" i="5" s="1"/>
  <c r="BD72" i="5"/>
  <c r="BE72" i="5" s="1"/>
  <c r="BF72" i="5" s="1"/>
  <c r="AY73" i="5" s="1"/>
  <c r="CJ72" i="5"/>
  <c r="CK72" i="5" s="1"/>
  <c r="CL72" i="5" s="1"/>
  <c r="CE73" i="5" s="1"/>
  <c r="BL72" i="5"/>
  <c r="BM72" i="5" s="1"/>
  <c r="BN72" i="5" s="1"/>
  <c r="BG73" i="5" s="1"/>
  <c r="X72" i="5"/>
  <c r="Y72" i="5" s="1"/>
  <c r="Z72" i="5" s="1"/>
  <c r="S73" i="5" s="1"/>
  <c r="AN72" i="5"/>
  <c r="AO72" i="5" s="1"/>
  <c r="AP72" i="5" s="1"/>
  <c r="AI73" i="5" s="1"/>
  <c r="CB72" i="5"/>
  <c r="CC72" i="5" s="1"/>
  <c r="CD72" i="5" s="1"/>
  <c r="BW73" i="5" s="1"/>
  <c r="AF72" i="5"/>
  <c r="AG72" i="5" s="1"/>
  <c r="AH72" i="5" s="1"/>
  <c r="AA73" i="5" s="1"/>
  <c r="AV72" i="5"/>
  <c r="AW72" i="5" s="1"/>
  <c r="AX72" i="5" s="1"/>
  <c r="AQ73" i="5" s="1"/>
  <c r="Q72" i="5"/>
  <c r="BQ88" i="6" l="1"/>
  <c r="BP88" i="6"/>
  <c r="BR88" i="6" s="1"/>
  <c r="BS88" i="6"/>
  <c r="BK73" i="5"/>
  <c r="BI73" i="5"/>
  <c r="BH73" i="5"/>
  <c r="F87" i="6"/>
  <c r="R87" i="6"/>
  <c r="AU88" i="6"/>
  <c r="AR88" i="6"/>
  <c r="AS88" i="6"/>
  <c r="AZ73" i="5"/>
  <c r="BA73" i="5"/>
  <c r="BC73" i="5"/>
  <c r="BX88" i="6"/>
  <c r="BY88" i="6"/>
  <c r="CA88" i="6"/>
  <c r="U73" i="5"/>
  <c r="T73" i="5"/>
  <c r="W73" i="5"/>
  <c r="AR73" i="5"/>
  <c r="AU73" i="5"/>
  <c r="AS73" i="5"/>
  <c r="AJ88" i="6"/>
  <c r="AM88" i="6"/>
  <c r="AK88" i="6"/>
  <c r="W88" i="6"/>
  <c r="T88" i="6"/>
  <c r="U88" i="6"/>
  <c r="CI73" i="5"/>
  <c r="CG73" i="5"/>
  <c r="CF73" i="5"/>
  <c r="CI88" i="6"/>
  <c r="CF88" i="6"/>
  <c r="CG88" i="6"/>
  <c r="BH88" i="6"/>
  <c r="BK88" i="6"/>
  <c r="BI88" i="6"/>
  <c r="AE88" i="6"/>
  <c r="AB88" i="6"/>
  <c r="AC88" i="6"/>
  <c r="AC73" i="5"/>
  <c r="AB73" i="5"/>
  <c r="AE73" i="5"/>
  <c r="BX73" i="5"/>
  <c r="BY73" i="5"/>
  <c r="CA73" i="5"/>
  <c r="AM73" i="5"/>
  <c r="AK73" i="5"/>
  <c r="AJ73" i="5"/>
  <c r="BP73" i="5"/>
  <c r="BQ73" i="5"/>
  <c r="BS73" i="5"/>
  <c r="BC88" i="6"/>
  <c r="BA88" i="6"/>
  <c r="AZ88" i="6"/>
  <c r="F72" i="5"/>
  <c r="I72" i="4"/>
  <c r="R72" i="5"/>
  <c r="AL88" i="6" l="1"/>
  <c r="BZ88" i="6"/>
  <c r="BR73" i="5"/>
  <c r="AD73" i="5"/>
  <c r="AD88" i="6"/>
  <c r="BB88" i="6"/>
  <c r="V88" i="6"/>
  <c r="V73" i="5"/>
  <c r="BZ73" i="5"/>
  <c r="AT73" i="5"/>
  <c r="CH73" i="5"/>
  <c r="BB73" i="5"/>
  <c r="BJ73" i="5"/>
  <c r="AL73" i="5"/>
  <c r="AT88" i="6"/>
  <c r="I87" i="6"/>
  <c r="J87" i="6" s="1"/>
  <c r="K88" i="6"/>
  <c r="BJ88" i="6"/>
  <c r="CH88" i="6"/>
  <c r="I72" i="5"/>
  <c r="J72" i="5" s="1"/>
  <c r="J72" i="4"/>
  <c r="K73" i="5"/>
  <c r="M88" i="6" l="1"/>
  <c r="H88" i="6" s="1"/>
  <c r="L88" i="6"/>
  <c r="G88" i="6" s="1"/>
  <c r="O88" i="6"/>
  <c r="L73" i="5"/>
  <c r="M73" i="5"/>
  <c r="O73" i="5"/>
  <c r="G73" i="4" s="1"/>
  <c r="C73" i="4"/>
  <c r="N73" i="5" l="1"/>
  <c r="E73" i="4"/>
  <c r="H73" i="5"/>
  <c r="N88" i="6"/>
  <c r="G73" i="5"/>
  <c r="D73" i="4"/>
  <c r="D88" i="6" l="1"/>
  <c r="P88" i="6"/>
  <c r="F73" i="4"/>
  <c r="D73" i="5"/>
  <c r="E73" i="5" l="1"/>
  <c r="AV73" i="5"/>
  <c r="AW73" i="5" s="1"/>
  <c r="AX73" i="5" s="1"/>
  <c r="AQ74" i="5" s="1"/>
  <c r="AN73" i="5"/>
  <c r="AO73" i="5" s="1"/>
  <c r="AP73" i="5" s="1"/>
  <c r="AI74" i="5" s="1"/>
  <c r="X73" i="5"/>
  <c r="Y73" i="5" s="1"/>
  <c r="Z73" i="5" s="1"/>
  <c r="S74" i="5" s="1"/>
  <c r="BT73" i="5"/>
  <c r="BU73" i="5" s="1"/>
  <c r="BV73" i="5" s="1"/>
  <c r="BO74" i="5" s="1"/>
  <c r="AF73" i="5"/>
  <c r="AG73" i="5" s="1"/>
  <c r="AH73" i="5" s="1"/>
  <c r="AA74" i="5" s="1"/>
  <c r="CJ73" i="5"/>
  <c r="CK73" i="5" s="1"/>
  <c r="CL73" i="5" s="1"/>
  <c r="CE74" i="5" s="1"/>
  <c r="BD73" i="5"/>
  <c r="BE73" i="5" s="1"/>
  <c r="BF73" i="5" s="1"/>
  <c r="AY74" i="5" s="1"/>
  <c r="CB73" i="5"/>
  <c r="CC73" i="5" s="1"/>
  <c r="CD73" i="5" s="1"/>
  <c r="BW74" i="5" s="1"/>
  <c r="BL73" i="5"/>
  <c r="BM73" i="5" s="1"/>
  <c r="BN73" i="5" s="1"/>
  <c r="BG74" i="5" s="1"/>
  <c r="E88" i="6"/>
  <c r="BT88" i="6"/>
  <c r="BU88" i="6" s="1"/>
  <c r="BV88" i="6" s="1"/>
  <c r="BO89" i="6" s="1"/>
  <c r="X88" i="6"/>
  <c r="Y88" i="6" s="1"/>
  <c r="Z88" i="6" s="1"/>
  <c r="S89" i="6" s="1"/>
  <c r="AV88" i="6"/>
  <c r="AW88" i="6" s="1"/>
  <c r="AX88" i="6" s="1"/>
  <c r="AQ89" i="6" s="1"/>
  <c r="CB88" i="6"/>
  <c r="CC88" i="6" s="1"/>
  <c r="CD88" i="6" s="1"/>
  <c r="BW89" i="6" s="1"/>
  <c r="AN88" i="6"/>
  <c r="AO88" i="6" s="1"/>
  <c r="AP88" i="6" s="1"/>
  <c r="AI89" i="6" s="1"/>
  <c r="BD88" i="6"/>
  <c r="BE88" i="6" s="1"/>
  <c r="BF88" i="6" s="1"/>
  <c r="AY89" i="6" s="1"/>
  <c r="AF88" i="6"/>
  <c r="AG88" i="6" s="1"/>
  <c r="AH88" i="6" s="1"/>
  <c r="AA89" i="6" s="1"/>
  <c r="BL88" i="6"/>
  <c r="BM88" i="6" s="1"/>
  <c r="BN88" i="6" s="1"/>
  <c r="BG89" i="6" s="1"/>
  <c r="CJ88" i="6"/>
  <c r="CK88" i="6" s="1"/>
  <c r="CL88" i="6" s="1"/>
  <c r="CE89" i="6" s="1"/>
  <c r="Q88" i="6"/>
  <c r="P73" i="5"/>
  <c r="H73" i="4" s="1"/>
  <c r="Q73" i="5" l="1"/>
  <c r="BC74" i="5"/>
  <c r="AZ74" i="5"/>
  <c r="BA74" i="5"/>
  <c r="BP74" i="5"/>
  <c r="BQ74" i="5"/>
  <c r="BS74" i="5"/>
  <c r="CI89" i="6"/>
  <c r="CG89" i="6"/>
  <c r="CF89" i="6"/>
  <c r="BP89" i="6"/>
  <c r="BQ89" i="6"/>
  <c r="BS89" i="6"/>
  <c r="BY74" i="5"/>
  <c r="CA74" i="5"/>
  <c r="BX74" i="5"/>
  <c r="T74" i="5"/>
  <c r="U74" i="5"/>
  <c r="W74" i="5"/>
  <c r="CF74" i="5"/>
  <c r="CG74" i="5"/>
  <c r="CI74" i="5"/>
  <c r="AB89" i="6"/>
  <c r="AE89" i="6"/>
  <c r="AC89" i="6"/>
  <c r="BK74" i="5"/>
  <c r="BH74" i="5"/>
  <c r="BI74" i="5"/>
  <c r="BK89" i="6"/>
  <c r="BH89" i="6"/>
  <c r="BI89" i="6"/>
  <c r="AR89" i="6"/>
  <c r="AS89" i="6"/>
  <c r="AU89" i="6"/>
  <c r="AB74" i="5"/>
  <c r="AC74" i="5"/>
  <c r="AE74" i="5"/>
  <c r="BC89" i="6"/>
  <c r="BA89" i="6"/>
  <c r="AZ89" i="6"/>
  <c r="F88" i="6"/>
  <c r="R88" i="6"/>
  <c r="CA89" i="6"/>
  <c r="BX89" i="6"/>
  <c r="BY89" i="6"/>
  <c r="BZ89" i="6" s="1"/>
  <c r="T89" i="6"/>
  <c r="W89" i="6"/>
  <c r="U89" i="6"/>
  <c r="AK74" i="5"/>
  <c r="AJ74" i="5"/>
  <c r="AM74" i="5"/>
  <c r="AR74" i="5"/>
  <c r="AS74" i="5"/>
  <c r="AU74" i="5"/>
  <c r="I73" i="4"/>
  <c r="F73" i="5"/>
  <c r="R73" i="5"/>
  <c r="AJ89" i="6"/>
  <c r="AM89" i="6"/>
  <c r="AK89" i="6"/>
  <c r="BJ89" i="6" l="1"/>
  <c r="AT89" i="6"/>
  <c r="BR74" i="5"/>
  <c r="AD89" i="6"/>
  <c r="BB89" i="6"/>
  <c r="AT74" i="5"/>
  <c r="V89" i="6"/>
  <c r="V74" i="5"/>
  <c r="CH74" i="5"/>
  <c r="BJ74" i="5"/>
  <c r="BB74" i="5"/>
  <c r="AL74" i="5"/>
  <c r="I88" i="6"/>
  <c r="J88" i="6" s="1"/>
  <c r="K89" i="6"/>
  <c r="BZ74" i="5"/>
  <c r="BR89" i="6"/>
  <c r="AL89" i="6"/>
  <c r="CH89" i="6"/>
  <c r="K74" i="5"/>
  <c r="J73" i="4"/>
  <c r="I73" i="5"/>
  <c r="J73" i="5" s="1"/>
  <c r="AD74" i="5"/>
  <c r="L74" i="5" l="1"/>
  <c r="M74" i="5"/>
  <c r="C74" i="4"/>
  <c r="O74" i="5"/>
  <c r="G74" i="4" s="1"/>
  <c r="L89" i="6"/>
  <c r="G89" i="6" s="1"/>
  <c r="O89" i="6"/>
  <c r="M89" i="6"/>
  <c r="H89" i="6" s="1"/>
  <c r="N89" i="6" l="1"/>
  <c r="D89" i="6" s="1"/>
  <c r="BT89" i="6" s="1"/>
  <c r="BU89" i="6" s="1"/>
  <c r="BV89" i="6" s="1"/>
  <c r="BO90" i="6" s="1"/>
  <c r="H74" i="5"/>
  <c r="E74" i="4"/>
  <c r="BD89" i="6"/>
  <c r="BE89" i="6" s="1"/>
  <c r="BF89" i="6" s="1"/>
  <c r="AY90" i="6" s="1"/>
  <c r="AV89" i="6"/>
  <c r="AW89" i="6" s="1"/>
  <c r="AX89" i="6" s="1"/>
  <c r="AQ90" i="6" s="1"/>
  <c r="CB89" i="6"/>
  <c r="CC89" i="6" s="1"/>
  <c r="CD89" i="6" s="1"/>
  <c r="BW90" i="6" s="1"/>
  <c r="X89" i="6"/>
  <c r="Y89" i="6" s="1"/>
  <c r="Z89" i="6" s="1"/>
  <c r="S90" i="6" s="1"/>
  <c r="BL89" i="6"/>
  <c r="BM89" i="6" s="1"/>
  <c r="BN89" i="6" s="1"/>
  <c r="BG90" i="6" s="1"/>
  <c r="AF89" i="6"/>
  <c r="AG89" i="6" s="1"/>
  <c r="AH89" i="6" s="1"/>
  <c r="AA90" i="6" s="1"/>
  <c r="AN89" i="6"/>
  <c r="AO89" i="6" s="1"/>
  <c r="AP89" i="6" s="1"/>
  <c r="AI90" i="6" s="1"/>
  <c r="N74" i="5"/>
  <c r="CJ89" i="6"/>
  <c r="CK89" i="6" s="1"/>
  <c r="CL89" i="6" s="1"/>
  <c r="CE90" i="6" s="1"/>
  <c r="G74" i="5"/>
  <c r="D74" i="4"/>
  <c r="E89" i="6" l="1"/>
  <c r="P89" i="6"/>
  <c r="Q89" i="6" s="1"/>
  <c r="F89" i="6" s="1"/>
  <c r="AE90" i="6"/>
  <c r="AB90" i="6"/>
  <c r="AC90" i="6"/>
  <c r="BK90" i="6"/>
  <c r="BH90" i="6"/>
  <c r="BI90" i="6"/>
  <c r="CA90" i="6"/>
  <c r="BY90" i="6"/>
  <c r="BX90" i="6"/>
  <c r="AS90" i="6"/>
  <c r="AR90" i="6"/>
  <c r="AU90" i="6"/>
  <c r="BA90" i="6"/>
  <c r="BC90" i="6"/>
  <c r="AZ90" i="6"/>
  <c r="BB90" i="6" s="1"/>
  <c r="U90" i="6"/>
  <c r="W90" i="6"/>
  <c r="T90" i="6"/>
  <c r="AK90" i="6"/>
  <c r="AJ90" i="6"/>
  <c r="AM90" i="6"/>
  <c r="BQ90" i="6"/>
  <c r="BS90" i="6"/>
  <c r="BP90" i="6"/>
  <c r="CF90" i="6"/>
  <c r="CG90" i="6"/>
  <c r="CI90" i="6"/>
  <c r="D74" i="5"/>
  <c r="F74" i="4"/>
  <c r="R89" i="6" l="1"/>
  <c r="BJ90" i="6"/>
  <c r="AT90" i="6"/>
  <c r="AD90" i="6"/>
  <c r="AL90" i="6"/>
  <c r="BR90" i="6"/>
  <c r="BZ90" i="6"/>
  <c r="E74" i="5"/>
  <c r="BL74" i="5"/>
  <c r="BM74" i="5" s="1"/>
  <c r="BN74" i="5" s="1"/>
  <c r="BG75" i="5" s="1"/>
  <c r="AV74" i="5"/>
  <c r="AW74" i="5" s="1"/>
  <c r="AX74" i="5" s="1"/>
  <c r="AQ75" i="5" s="1"/>
  <c r="X74" i="5"/>
  <c r="Y74" i="5" s="1"/>
  <c r="Z74" i="5" s="1"/>
  <c r="S75" i="5" s="1"/>
  <c r="CJ74" i="5"/>
  <c r="CK74" i="5" s="1"/>
  <c r="CL74" i="5" s="1"/>
  <c r="CE75" i="5" s="1"/>
  <c r="BD74" i="5"/>
  <c r="BE74" i="5" s="1"/>
  <c r="BF74" i="5" s="1"/>
  <c r="AY75" i="5" s="1"/>
  <c r="BT74" i="5"/>
  <c r="BU74" i="5" s="1"/>
  <c r="BV74" i="5" s="1"/>
  <c r="BO75" i="5" s="1"/>
  <c r="AF74" i="5"/>
  <c r="AG74" i="5" s="1"/>
  <c r="AH74" i="5" s="1"/>
  <c r="AA75" i="5" s="1"/>
  <c r="AN74" i="5"/>
  <c r="AO74" i="5" s="1"/>
  <c r="AP74" i="5" s="1"/>
  <c r="AI75" i="5" s="1"/>
  <c r="CB74" i="5"/>
  <c r="CC74" i="5" s="1"/>
  <c r="CD74" i="5" s="1"/>
  <c r="BW75" i="5" s="1"/>
  <c r="P74" i="5"/>
  <c r="H74" i="4" s="1"/>
  <c r="V90" i="6"/>
  <c r="CH90" i="6"/>
  <c r="K90" i="6"/>
  <c r="I89" i="6"/>
  <c r="J89" i="6" s="1"/>
  <c r="AJ75" i="5" l="1"/>
  <c r="AM75" i="5"/>
  <c r="AK75" i="5"/>
  <c r="BS75" i="5"/>
  <c r="BP75" i="5"/>
  <c r="BQ75" i="5"/>
  <c r="AZ75" i="5"/>
  <c r="BC75" i="5"/>
  <c r="BA75" i="5"/>
  <c r="CA75" i="5"/>
  <c r="BY75" i="5"/>
  <c r="BX75" i="5"/>
  <c r="CF75" i="5"/>
  <c r="CI75" i="5"/>
  <c r="CG75" i="5"/>
  <c r="Q74" i="5"/>
  <c r="AS75" i="5"/>
  <c r="AR75" i="5"/>
  <c r="AU75" i="5"/>
  <c r="BI75" i="5"/>
  <c r="BK75" i="5"/>
  <c r="BH75" i="5"/>
  <c r="AB75" i="5"/>
  <c r="AE75" i="5"/>
  <c r="AC75" i="5"/>
  <c r="W75" i="5"/>
  <c r="U75" i="5"/>
  <c r="T75" i="5"/>
  <c r="M90" i="6"/>
  <c r="H90" i="6" s="1"/>
  <c r="L90" i="6"/>
  <c r="G90" i="6" s="1"/>
  <c r="O90" i="6"/>
  <c r="AL75" i="5" l="1"/>
  <c r="N90" i="6"/>
  <c r="D90" i="6" s="1"/>
  <c r="BT90" i="6" s="1"/>
  <c r="BU90" i="6" s="1"/>
  <c r="BV90" i="6" s="1"/>
  <c r="BO91" i="6" s="1"/>
  <c r="BR75" i="5"/>
  <c r="BB75" i="5"/>
  <c r="CH75" i="5"/>
  <c r="BJ75" i="5"/>
  <c r="P90" i="6"/>
  <c r="Q90" i="6" s="1"/>
  <c r="CJ90" i="6"/>
  <c r="CK90" i="6" s="1"/>
  <c r="CL90" i="6" s="1"/>
  <c r="CE91" i="6" s="1"/>
  <c r="BZ75" i="5"/>
  <c r="AT75" i="5"/>
  <c r="AD75" i="5"/>
  <c r="V75" i="5"/>
  <c r="I74" i="4"/>
  <c r="F74" i="5"/>
  <c r="R74" i="5"/>
  <c r="AF90" i="6" l="1"/>
  <c r="AG90" i="6" s="1"/>
  <c r="AH90" i="6" s="1"/>
  <c r="AA91" i="6" s="1"/>
  <c r="BL90" i="6"/>
  <c r="BM90" i="6" s="1"/>
  <c r="BN90" i="6" s="1"/>
  <c r="BG91" i="6" s="1"/>
  <c r="BD90" i="6"/>
  <c r="BE90" i="6" s="1"/>
  <c r="BF90" i="6" s="1"/>
  <c r="AY91" i="6" s="1"/>
  <c r="AV90" i="6"/>
  <c r="AW90" i="6" s="1"/>
  <c r="AX90" i="6" s="1"/>
  <c r="AQ91" i="6" s="1"/>
  <c r="AN90" i="6"/>
  <c r="AO90" i="6" s="1"/>
  <c r="AP90" i="6" s="1"/>
  <c r="AI91" i="6" s="1"/>
  <c r="X90" i="6"/>
  <c r="Y90" i="6" s="1"/>
  <c r="Z90" i="6" s="1"/>
  <c r="S91" i="6" s="1"/>
  <c r="W91" i="6" s="1"/>
  <c r="CB90" i="6"/>
  <c r="CC90" i="6" s="1"/>
  <c r="CD90" i="6" s="1"/>
  <c r="BW91" i="6" s="1"/>
  <c r="BY91" i="6" s="1"/>
  <c r="E90" i="6"/>
  <c r="R90" i="6"/>
  <c r="AU91" i="6"/>
  <c r="AS91" i="6"/>
  <c r="AR91" i="6"/>
  <c r="BC91" i="6"/>
  <c r="AZ91" i="6"/>
  <c r="BA91" i="6"/>
  <c r="AM91" i="6"/>
  <c r="AJ91" i="6"/>
  <c r="AK91" i="6"/>
  <c r="CG91" i="6"/>
  <c r="CF91" i="6"/>
  <c r="CH91" i="6" s="1"/>
  <c r="CI91" i="6"/>
  <c r="BI91" i="6"/>
  <c r="BH91" i="6"/>
  <c r="BK91" i="6"/>
  <c r="J74" i="4"/>
  <c r="K75" i="5"/>
  <c r="I74" i="5"/>
  <c r="J74" i="5" s="1"/>
  <c r="BS91" i="6"/>
  <c r="BQ91" i="6"/>
  <c r="BP91" i="6"/>
  <c r="AC91" i="6"/>
  <c r="AE91" i="6"/>
  <c r="AB91" i="6"/>
  <c r="U91" i="6" l="1"/>
  <c r="T91" i="6"/>
  <c r="V91" i="6" s="1"/>
  <c r="CA91" i="6"/>
  <c r="BX91" i="6"/>
  <c r="F90" i="6"/>
  <c r="BZ91" i="6"/>
  <c r="AT91" i="6"/>
  <c r="BB91" i="6"/>
  <c r="C75" i="4"/>
  <c r="O75" i="5"/>
  <c r="G75" i="4" s="1"/>
  <c r="M75" i="5"/>
  <c r="L75" i="5"/>
  <c r="AD91" i="6"/>
  <c r="BJ91" i="6"/>
  <c r="AL91" i="6"/>
  <c r="BR91" i="6"/>
  <c r="I90" i="6"/>
  <c r="J90" i="6" s="1"/>
  <c r="K91" i="6"/>
  <c r="E75" i="4" l="1"/>
  <c r="H75" i="5"/>
  <c r="O91" i="6"/>
  <c r="M91" i="6"/>
  <c r="H91" i="6" s="1"/>
  <c r="L91" i="6"/>
  <c r="G91" i="6" s="1"/>
  <c r="G75" i="5"/>
  <c r="D75" i="4"/>
  <c r="N75" i="5"/>
  <c r="N91" i="6" l="1"/>
  <c r="D91" i="6" s="1"/>
  <c r="E91" i="6" s="1"/>
  <c r="F75" i="4"/>
  <c r="D75" i="5"/>
  <c r="BT91" i="6" l="1"/>
  <c r="BU91" i="6" s="1"/>
  <c r="BV91" i="6" s="1"/>
  <c r="BO92" i="6" s="1"/>
  <c r="BL91" i="6"/>
  <c r="BM91" i="6" s="1"/>
  <c r="BN91" i="6" s="1"/>
  <c r="BG92" i="6" s="1"/>
  <c r="BI92" i="6" s="1"/>
  <c r="P91" i="6"/>
  <c r="Q91" i="6" s="1"/>
  <c r="R91" i="6" s="1"/>
  <c r="BD91" i="6"/>
  <c r="BE91" i="6" s="1"/>
  <c r="BF91" i="6" s="1"/>
  <c r="AY92" i="6" s="1"/>
  <c r="AV91" i="6"/>
  <c r="AW91" i="6" s="1"/>
  <c r="AX91" i="6" s="1"/>
  <c r="AQ92" i="6" s="1"/>
  <c r="AU92" i="6" s="1"/>
  <c r="CB91" i="6"/>
  <c r="CC91" i="6" s="1"/>
  <c r="CD91" i="6" s="1"/>
  <c r="BW92" i="6" s="1"/>
  <c r="X91" i="6"/>
  <c r="Y91" i="6" s="1"/>
  <c r="Z91" i="6" s="1"/>
  <c r="S92" i="6" s="1"/>
  <c r="AF91" i="6"/>
  <c r="AG91" i="6" s="1"/>
  <c r="AH91" i="6" s="1"/>
  <c r="AA92" i="6" s="1"/>
  <c r="AB92" i="6" s="1"/>
  <c r="CJ91" i="6"/>
  <c r="CK91" i="6" s="1"/>
  <c r="CL91" i="6" s="1"/>
  <c r="CE92" i="6" s="1"/>
  <c r="CF92" i="6" s="1"/>
  <c r="AN91" i="6"/>
  <c r="AO91" i="6" s="1"/>
  <c r="AP91" i="6" s="1"/>
  <c r="AI92" i="6" s="1"/>
  <c r="AJ92" i="6" s="1"/>
  <c r="AZ92" i="6"/>
  <c r="BC92" i="6"/>
  <c r="BA92" i="6"/>
  <c r="BY92" i="6"/>
  <c r="CA92" i="6"/>
  <c r="BX92" i="6"/>
  <c r="T92" i="6"/>
  <c r="W92" i="6"/>
  <c r="U92" i="6"/>
  <c r="AS92" i="6"/>
  <c r="E75" i="5"/>
  <c r="BD75" i="5"/>
  <c r="BE75" i="5" s="1"/>
  <c r="BF75" i="5" s="1"/>
  <c r="AY76" i="5" s="1"/>
  <c r="AN75" i="5"/>
  <c r="AO75" i="5" s="1"/>
  <c r="AP75" i="5" s="1"/>
  <c r="AI76" i="5" s="1"/>
  <c r="BT75" i="5"/>
  <c r="BU75" i="5" s="1"/>
  <c r="BV75" i="5" s="1"/>
  <c r="BO76" i="5" s="1"/>
  <c r="AF75" i="5"/>
  <c r="AG75" i="5" s="1"/>
  <c r="AH75" i="5" s="1"/>
  <c r="AA76" i="5" s="1"/>
  <c r="CJ75" i="5"/>
  <c r="CK75" i="5" s="1"/>
  <c r="CL75" i="5" s="1"/>
  <c r="CE76" i="5" s="1"/>
  <c r="AV75" i="5"/>
  <c r="AW75" i="5" s="1"/>
  <c r="AX75" i="5" s="1"/>
  <c r="AQ76" i="5" s="1"/>
  <c r="BL75" i="5"/>
  <c r="BM75" i="5" s="1"/>
  <c r="BN75" i="5" s="1"/>
  <c r="BG76" i="5" s="1"/>
  <c r="CB75" i="5"/>
  <c r="CC75" i="5" s="1"/>
  <c r="CD75" i="5" s="1"/>
  <c r="BW76" i="5" s="1"/>
  <c r="X75" i="5"/>
  <c r="Y75" i="5" s="1"/>
  <c r="Z75" i="5" s="1"/>
  <c r="S76" i="5" s="1"/>
  <c r="BQ92" i="6"/>
  <c r="BP92" i="6"/>
  <c r="BS92" i="6"/>
  <c r="P75" i="5"/>
  <c r="H75" i="4" s="1"/>
  <c r="BB92" i="6" l="1"/>
  <c r="BH92" i="6"/>
  <c r="BK92" i="6"/>
  <c r="AR92" i="6"/>
  <c r="AT92" i="6" s="1"/>
  <c r="AC92" i="6"/>
  <c r="AM92" i="6"/>
  <c r="AE92" i="6"/>
  <c r="AK92" i="6"/>
  <c r="AL92" i="6" s="1"/>
  <c r="CI92" i="6"/>
  <c r="CG92" i="6"/>
  <c r="F91" i="6"/>
  <c r="BR92" i="6"/>
  <c r="BJ92" i="6"/>
  <c r="V92" i="6"/>
  <c r="AD92" i="6"/>
  <c r="Q75" i="5"/>
  <c r="F75" i="5" s="1"/>
  <c r="AR76" i="5"/>
  <c r="AU76" i="5"/>
  <c r="AS76" i="5"/>
  <c r="CI76" i="5"/>
  <c r="CF76" i="5"/>
  <c r="CG76" i="5"/>
  <c r="W76" i="5"/>
  <c r="T76" i="5"/>
  <c r="U76" i="5"/>
  <c r="BY76" i="5"/>
  <c r="BX76" i="5"/>
  <c r="CA76" i="5"/>
  <c r="BC76" i="5"/>
  <c r="BA76" i="5"/>
  <c r="AZ76" i="5"/>
  <c r="BI76" i="5"/>
  <c r="BK76" i="5"/>
  <c r="BH76" i="5"/>
  <c r="BZ92" i="6"/>
  <c r="K92" i="6"/>
  <c r="I91" i="6"/>
  <c r="J91" i="6" s="1"/>
  <c r="CH92" i="6"/>
  <c r="AC76" i="5"/>
  <c r="AB76" i="5"/>
  <c r="AE76" i="5"/>
  <c r="BS76" i="5"/>
  <c r="BQ76" i="5"/>
  <c r="BP76" i="5"/>
  <c r="AM76" i="5"/>
  <c r="AK76" i="5"/>
  <c r="AJ76" i="5"/>
  <c r="I75" i="4" l="1"/>
  <c r="AD76" i="5"/>
  <c r="BR76" i="5"/>
  <c r="BZ76" i="5"/>
  <c r="CH76" i="5"/>
  <c r="R75" i="5"/>
  <c r="K76" i="5" s="1"/>
  <c r="AT76" i="5"/>
  <c r="BB76" i="5"/>
  <c r="AL76" i="5"/>
  <c r="BJ76" i="5"/>
  <c r="V76" i="5"/>
  <c r="J75" i="4"/>
  <c r="I75" i="5"/>
  <c r="J75" i="5" s="1"/>
  <c r="L92" i="6"/>
  <c r="G92" i="6" s="1"/>
  <c r="M92" i="6"/>
  <c r="H92" i="6" s="1"/>
  <c r="O92" i="6"/>
  <c r="N92" i="6" l="1"/>
  <c r="D92" i="6" s="1"/>
  <c r="E92" i="6" s="1"/>
  <c r="L76" i="5"/>
  <c r="C76" i="4"/>
  <c r="O76" i="5"/>
  <c r="G76" i="4" s="1"/>
  <c r="M76" i="5"/>
  <c r="CJ92" i="6"/>
  <c r="CK92" i="6" s="1"/>
  <c r="CL92" i="6" s="1"/>
  <c r="CE93" i="6" s="1"/>
  <c r="CB92" i="6"/>
  <c r="CC92" i="6" s="1"/>
  <c r="CD92" i="6" s="1"/>
  <c r="BW93" i="6" s="1"/>
  <c r="P92" i="6"/>
  <c r="Q92" i="6" s="1"/>
  <c r="AV92" i="6" l="1"/>
  <c r="AW92" i="6" s="1"/>
  <c r="AX92" i="6" s="1"/>
  <c r="AQ93" i="6" s="1"/>
  <c r="BT92" i="6"/>
  <c r="BU92" i="6" s="1"/>
  <c r="BV92" i="6" s="1"/>
  <c r="BO93" i="6" s="1"/>
  <c r="BL92" i="6"/>
  <c r="BM92" i="6" s="1"/>
  <c r="BN92" i="6" s="1"/>
  <c r="BG93" i="6" s="1"/>
  <c r="X92" i="6"/>
  <c r="Y92" i="6" s="1"/>
  <c r="Z92" i="6" s="1"/>
  <c r="S93" i="6" s="1"/>
  <c r="AN92" i="6"/>
  <c r="AO92" i="6" s="1"/>
  <c r="AF92" i="6"/>
  <c r="AG92" i="6" s="1"/>
  <c r="AH92" i="6" s="1"/>
  <c r="AA93" i="6" s="1"/>
  <c r="AE93" i="6" s="1"/>
  <c r="BD92" i="6"/>
  <c r="BE92" i="6" s="1"/>
  <c r="BF92" i="6" s="1"/>
  <c r="AY93" i="6" s="1"/>
  <c r="AZ93" i="6" s="1"/>
  <c r="AR93" i="6"/>
  <c r="AU93" i="6"/>
  <c r="AS93" i="6"/>
  <c r="BP93" i="6"/>
  <c r="BS93" i="6"/>
  <c r="BQ93" i="6"/>
  <c r="BK93" i="6"/>
  <c r="BH93" i="6"/>
  <c r="BI93" i="6"/>
  <c r="W93" i="6"/>
  <c r="U93" i="6"/>
  <c r="T93" i="6"/>
  <c r="CG93" i="6"/>
  <c r="CI93" i="6"/>
  <c r="CF93" i="6"/>
  <c r="BX93" i="6"/>
  <c r="CA93" i="6"/>
  <c r="BY93" i="6"/>
  <c r="H76" i="5"/>
  <c r="E76" i="4"/>
  <c r="R92" i="6"/>
  <c r="N76" i="5"/>
  <c r="G76" i="5"/>
  <c r="D76" i="4"/>
  <c r="AP92" i="6" l="1"/>
  <c r="AI93" i="6" s="1"/>
  <c r="F92" i="6"/>
  <c r="BZ93" i="6"/>
  <c r="AB93" i="6"/>
  <c r="AC93" i="6"/>
  <c r="BA93" i="6"/>
  <c r="BB93" i="6" s="1"/>
  <c r="BC93" i="6"/>
  <c r="BJ93" i="6"/>
  <c r="D76" i="5"/>
  <c r="F76" i="4"/>
  <c r="BR93" i="6"/>
  <c r="CH93" i="6"/>
  <c r="V93" i="6"/>
  <c r="AT93" i="6"/>
  <c r="I92" i="6"/>
  <c r="J92" i="6" s="1"/>
  <c r="K93" i="6"/>
  <c r="AD93" i="6" l="1"/>
  <c r="AK93" i="6"/>
  <c r="AM93" i="6"/>
  <c r="AJ93" i="6"/>
  <c r="E76" i="5"/>
  <c r="CJ76" i="5"/>
  <c r="CK76" i="5" s="1"/>
  <c r="CL76" i="5" s="1"/>
  <c r="CE77" i="5" s="1"/>
  <c r="AF76" i="5"/>
  <c r="AG76" i="5" s="1"/>
  <c r="AH76" i="5" s="1"/>
  <c r="AA77" i="5" s="1"/>
  <c r="BD76" i="5"/>
  <c r="BE76" i="5" s="1"/>
  <c r="BF76" i="5" s="1"/>
  <c r="AY77" i="5" s="1"/>
  <c r="AN76" i="5"/>
  <c r="AO76" i="5" s="1"/>
  <c r="AP76" i="5" s="1"/>
  <c r="AI77" i="5" s="1"/>
  <c r="BT76" i="5"/>
  <c r="BU76" i="5" s="1"/>
  <c r="BV76" i="5" s="1"/>
  <c r="BO77" i="5" s="1"/>
  <c r="AV76" i="5"/>
  <c r="AW76" i="5" s="1"/>
  <c r="AX76" i="5" s="1"/>
  <c r="AQ77" i="5" s="1"/>
  <c r="CB76" i="5"/>
  <c r="CC76" i="5" s="1"/>
  <c r="CD76" i="5" s="1"/>
  <c r="BW77" i="5" s="1"/>
  <c r="X76" i="5"/>
  <c r="Y76" i="5" s="1"/>
  <c r="Z76" i="5" s="1"/>
  <c r="S77" i="5" s="1"/>
  <c r="BL76" i="5"/>
  <c r="BM76" i="5" s="1"/>
  <c r="BN76" i="5" s="1"/>
  <c r="BG77" i="5" s="1"/>
  <c r="O93" i="6"/>
  <c r="L93" i="6"/>
  <c r="G93" i="6" s="1"/>
  <c r="M93" i="6"/>
  <c r="H93" i="6" s="1"/>
  <c r="P76" i="5"/>
  <c r="H76" i="4" s="1"/>
  <c r="AL93" i="6" l="1"/>
  <c r="CA77" i="5"/>
  <c r="BY77" i="5"/>
  <c r="BX77" i="5"/>
  <c r="BP77" i="5"/>
  <c r="BQ77" i="5"/>
  <c r="BS77" i="5"/>
  <c r="AU77" i="5"/>
  <c r="AR77" i="5"/>
  <c r="AS77" i="5"/>
  <c r="AM77" i="5"/>
  <c r="AK77" i="5"/>
  <c r="AJ77" i="5"/>
  <c r="BC77" i="5"/>
  <c r="AZ77" i="5"/>
  <c r="BA77" i="5"/>
  <c r="T77" i="5"/>
  <c r="W77" i="5"/>
  <c r="U77" i="5"/>
  <c r="AB77" i="5"/>
  <c r="AC77" i="5"/>
  <c r="AE77" i="5"/>
  <c r="BK77" i="5"/>
  <c r="BI77" i="5"/>
  <c r="BH77" i="5"/>
  <c r="CF77" i="5"/>
  <c r="CI77" i="5"/>
  <c r="CG77" i="5"/>
  <c r="N93" i="6"/>
  <c r="D93" i="6" s="1"/>
  <c r="Q76" i="5"/>
  <c r="AL77" i="5" l="1"/>
  <c r="AD77" i="5"/>
  <c r="BZ77" i="5"/>
  <c r="BR77" i="5"/>
  <c r="CH77" i="5"/>
  <c r="V77" i="5"/>
  <c r="P93" i="6"/>
  <c r="Q93" i="6" s="1"/>
  <c r="R93" i="6" s="1"/>
  <c r="BJ77" i="5"/>
  <c r="BB77" i="5"/>
  <c r="AT77" i="5"/>
  <c r="E93" i="6"/>
  <c r="BL93" i="6"/>
  <c r="BM93" i="6" s="1"/>
  <c r="BN93" i="6" s="1"/>
  <c r="BG94" i="6" s="1"/>
  <c r="AF93" i="6"/>
  <c r="AG93" i="6" s="1"/>
  <c r="AH93" i="6" s="1"/>
  <c r="AA94" i="6" s="1"/>
  <c r="BD93" i="6"/>
  <c r="BE93" i="6" s="1"/>
  <c r="BF93" i="6" s="1"/>
  <c r="AY94" i="6" s="1"/>
  <c r="CB93" i="6"/>
  <c r="CC93" i="6" s="1"/>
  <c r="CD93" i="6" s="1"/>
  <c r="BW94" i="6" s="1"/>
  <c r="CJ93" i="6"/>
  <c r="CK93" i="6" s="1"/>
  <c r="CL93" i="6" s="1"/>
  <c r="CE94" i="6" s="1"/>
  <c r="AV93" i="6"/>
  <c r="AW93" i="6" s="1"/>
  <c r="AX93" i="6" s="1"/>
  <c r="AQ94" i="6" s="1"/>
  <c r="AN93" i="6"/>
  <c r="AO93" i="6" s="1"/>
  <c r="AP93" i="6" s="1"/>
  <c r="AI94" i="6" s="1"/>
  <c r="BT93" i="6"/>
  <c r="BU93" i="6" s="1"/>
  <c r="BV93" i="6" s="1"/>
  <c r="BO94" i="6" s="1"/>
  <c r="X93" i="6"/>
  <c r="Y93" i="6" s="1"/>
  <c r="I76" i="4"/>
  <c r="F76" i="5"/>
  <c r="R76" i="5"/>
  <c r="BQ94" i="6" l="1"/>
  <c r="BP94" i="6"/>
  <c r="BS94" i="6"/>
  <c r="AS94" i="6"/>
  <c r="AR94" i="6"/>
  <c r="AU94" i="6"/>
  <c r="Z93" i="6"/>
  <c r="S94" i="6" s="1"/>
  <c r="F93" i="6"/>
  <c r="BC94" i="6"/>
  <c r="AZ94" i="6"/>
  <c r="BA94" i="6"/>
  <c r="CA94" i="6"/>
  <c r="BX94" i="6"/>
  <c r="BY94" i="6"/>
  <c r="CF94" i="6"/>
  <c r="CG94" i="6"/>
  <c r="CI94" i="6"/>
  <c r="AK94" i="6"/>
  <c r="AJ94" i="6"/>
  <c r="AM94" i="6"/>
  <c r="AC94" i="6"/>
  <c r="AB94" i="6"/>
  <c r="AE94" i="6"/>
  <c r="BH94" i="6"/>
  <c r="BI94" i="6"/>
  <c r="BK94" i="6"/>
  <c r="K94" i="6"/>
  <c r="I76" i="5"/>
  <c r="J76" i="5" s="1"/>
  <c r="J76" i="4"/>
  <c r="K77" i="5"/>
  <c r="BR94" i="6" l="1"/>
  <c r="BZ94" i="6"/>
  <c r="AT94" i="6"/>
  <c r="AL94" i="6"/>
  <c r="BJ94" i="6"/>
  <c r="BB94" i="6"/>
  <c r="C77" i="4"/>
  <c r="O77" i="5"/>
  <c r="G77" i="4" s="1"/>
  <c r="L77" i="5"/>
  <c r="M77" i="5"/>
  <c r="AD94" i="6"/>
  <c r="I93" i="6"/>
  <c r="J93" i="6" s="1"/>
  <c r="CH94" i="6"/>
  <c r="M94" i="6"/>
  <c r="L94" i="6"/>
  <c r="O94" i="6"/>
  <c r="W94" i="6"/>
  <c r="U94" i="6"/>
  <c r="T94" i="6"/>
  <c r="N77" i="5" l="1"/>
  <c r="G94" i="6"/>
  <c r="H94" i="6"/>
  <c r="F77" i="4"/>
  <c r="D77" i="5"/>
  <c r="P77" i="5" s="1"/>
  <c r="H77" i="4" s="1"/>
  <c r="G77" i="5"/>
  <c r="D77" i="4"/>
  <c r="N94" i="6"/>
  <c r="V94" i="6"/>
  <c r="H77" i="5"/>
  <c r="E77" i="4"/>
  <c r="E77" i="5" l="1"/>
  <c r="AF77" i="5"/>
  <c r="AG77" i="5" s="1"/>
  <c r="AH77" i="5" s="1"/>
  <c r="AA78" i="5" s="1"/>
  <c r="CB77" i="5"/>
  <c r="CC77" i="5" s="1"/>
  <c r="CD77" i="5" s="1"/>
  <c r="BW78" i="5" s="1"/>
  <c r="X77" i="5"/>
  <c r="Y77" i="5" s="1"/>
  <c r="Z77" i="5" s="1"/>
  <c r="S78" i="5" s="1"/>
  <c r="CJ77" i="5"/>
  <c r="CK77" i="5" s="1"/>
  <c r="CL77" i="5" s="1"/>
  <c r="CE78" i="5" s="1"/>
  <c r="BT77" i="5"/>
  <c r="BU77" i="5" s="1"/>
  <c r="BV77" i="5" s="1"/>
  <c r="BO78" i="5" s="1"/>
  <c r="AN77" i="5"/>
  <c r="AO77" i="5" s="1"/>
  <c r="AP77" i="5" s="1"/>
  <c r="AI78" i="5" s="1"/>
  <c r="BL77" i="5"/>
  <c r="BM77" i="5" s="1"/>
  <c r="BN77" i="5" s="1"/>
  <c r="BG78" i="5" s="1"/>
  <c r="BD77" i="5"/>
  <c r="BE77" i="5" s="1"/>
  <c r="BF77" i="5" s="1"/>
  <c r="AY78" i="5" s="1"/>
  <c r="AV77" i="5"/>
  <c r="AW77" i="5" s="1"/>
  <c r="AX77" i="5" s="1"/>
  <c r="AQ78" i="5" s="1"/>
  <c r="D94" i="6"/>
  <c r="Q77" i="5"/>
  <c r="AR78" i="5" l="1"/>
  <c r="AU78" i="5"/>
  <c r="AS78" i="5"/>
  <c r="BQ78" i="5"/>
  <c r="BP78" i="5"/>
  <c r="BS78" i="5"/>
  <c r="CI78" i="5"/>
  <c r="CF78" i="5"/>
  <c r="CG78" i="5"/>
  <c r="BC78" i="5"/>
  <c r="BA78" i="5"/>
  <c r="AZ78" i="5"/>
  <c r="T78" i="5"/>
  <c r="U78" i="5"/>
  <c r="W78" i="5"/>
  <c r="BH78" i="5"/>
  <c r="BI78" i="5"/>
  <c r="BK78" i="5"/>
  <c r="BY78" i="5"/>
  <c r="CA78" i="5"/>
  <c r="BX78" i="5"/>
  <c r="AK78" i="5"/>
  <c r="AJ78" i="5"/>
  <c r="AM78" i="5"/>
  <c r="AE78" i="5"/>
  <c r="AC78" i="5"/>
  <c r="AB78" i="5"/>
  <c r="F77" i="5"/>
  <c r="I77" i="4"/>
  <c r="R77" i="5"/>
  <c r="E94" i="6"/>
  <c r="CB94" i="6"/>
  <c r="CC94" i="6" s="1"/>
  <c r="CD94" i="6" s="1"/>
  <c r="BW95" i="6" s="1"/>
  <c r="AF94" i="6"/>
  <c r="AG94" i="6" s="1"/>
  <c r="AH94" i="6" s="1"/>
  <c r="AA95" i="6" s="1"/>
  <c r="AN94" i="6"/>
  <c r="AO94" i="6" s="1"/>
  <c r="AP94" i="6" s="1"/>
  <c r="AI95" i="6" s="1"/>
  <c r="AV94" i="6"/>
  <c r="AW94" i="6" s="1"/>
  <c r="AX94" i="6" s="1"/>
  <c r="AQ95" i="6" s="1"/>
  <c r="BT94" i="6"/>
  <c r="BU94" i="6" s="1"/>
  <c r="BV94" i="6" s="1"/>
  <c r="BO95" i="6" s="1"/>
  <c r="CJ94" i="6"/>
  <c r="CK94" i="6" s="1"/>
  <c r="CL94" i="6" s="1"/>
  <c r="CE95" i="6" s="1"/>
  <c r="BD94" i="6"/>
  <c r="BE94" i="6" s="1"/>
  <c r="BF94" i="6" s="1"/>
  <c r="AY95" i="6" s="1"/>
  <c r="BL94" i="6"/>
  <c r="BM94" i="6" s="1"/>
  <c r="BN94" i="6" s="1"/>
  <c r="BG95" i="6" s="1"/>
  <c r="P94" i="6"/>
  <c r="Q94" i="6" s="1"/>
  <c r="X94" i="6"/>
  <c r="Y94" i="6" s="1"/>
  <c r="Z94" i="6" s="1"/>
  <c r="S95" i="6" s="1"/>
  <c r="AL78" i="5" l="1"/>
  <c r="AT78" i="5"/>
  <c r="CH78" i="5"/>
  <c r="V78" i="5"/>
  <c r="BR78" i="5"/>
  <c r="BJ78" i="5"/>
  <c r="F94" i="6"/>
  <c r="R94" i="6"/>
  <c r="BQ95" i="6"/>
  <c r="BP95" i="6"/>
  <c r="BS95" i="6"/>
  <c r="AB95" i="6"/>
  <c r="AC95" i="6"/>
  <c r="AE95" i="6"/>
  <c r="AM95" i="6"/>
  <c r="AJ95" i="6"/>
  <c r="AK95" i="6"/>
  <c r="W95" i="6"/>
  <c r="U95" i="6"/>
  <c r="T95" i="6"/>
  <c r="BB78" i="5"/>
  <c r="AD78" i="5"/>
  <c r="CA95" i="6"/>
  <c r="BX95" i="6"/>
  <c r="BY95" i="6"/>
  <c r="AS95" i="6"/>
  <c r="AR95" i="6"/>
  <c r="AU95" i="6"/>
  <c r="BZ78" i="5"/>
  <c r="CI95" i="6"/>
  <c r="CG95" i="6"/>
  <c r="CF95" i="6"/>
  <c r="I77" i="5"/>
  <c r="J77" i="5" s="1"/>
  <c r="J77" i="4"/>
  <c r="K78" i="5"/>
  <c r="BA95" i="6"/>
  <c r="BC95" i="6"/>
  <c r="AZ95" i="6"/>
  <c r="BI95" i="6"/>
  <c r="BH95" i="6"/>
  <c r="BK95" i="6"/>
  <c r="AD95" i="6" l="1"/>
  <c r="AT95" i="6"/>
  <c r="V95" i="6"/>
  <c r="C78" i="4"/>
  <c r="M78" i="5"/>
  <c r="L78" i="5"/>
  <c r="O78" i="5"/>
  <c r="G78" i="4" s="1"/>
  <c r="CH95" i="6"/>
  <c r="BB95" i="6"/>
  <c r="AL95" i="6"/>
  <c r="BZ95" i="6"/>
  <c r="BJ95" i="6"/>
  <c r="BR95" i="6"/>
  <c r="I94" i="6"/>
  <c r="J94" i="6" s="1"/>
  <c r="K95" i="6"/>
  <c r="O95" i="6" l="1"/>
  <c r="L95" i="6"/>
  <c r="G95" i="6" s="1"/>
  <c r="M95" i="6"/>
  <c r="H95" i="6" s="1"/>
  <c r="E78" i="4"/>
  <c r="H78" i="5"/>
  <c r="D78" i="4"/>
  <c r="G78" i="5"/>
  <c r="N78" i="5"/>
  <c r="F78" i="4" l="1"/>
  <c r="D78" i="5"/>
  <c r="P78" i="5" s="1"/>
  <c r="H78" i="4" s="1"/>
  <c r="N95" i="6"/>
  <c r="D95" i="6" s="1"/>
  <c r="P95" i="6" l="1"/>
  <c r="E95" i="6"/>
  <c r="BD95" i="6"/>
  <c r="BE95" i="6" s="1"/>
  <c r="BF95" i="6" s="1"/>
  <c r="AY96" i="6" s="1"/>
  <c r="AF95" i="6"/>
  <c r="AG95" i="6" s="1"/>
  <c r="AH95" i="6" s="1"/>
  <c r="AA96" i="6" s="1"/>
  <c r="AN95" i="6"/>
  <c r="AO95" i="6" s="1"/>
  <c r="AP95" i="6" s="1"/>
  <c r="AI96" i="6" s="1"/>
  <c r="AV95" i="6"/>
  <c r="AW95" i="6" s="1"/>
  <c r="AX95" i="6" s="1"/>
  <c r="AQ96" i="6" s="1"/>
  <c r="BL95" i="6"/>
  <c r="BM95" i="6" s="1"/>
  <c r="BN95" i="6" s="1"/>
  <c r="BG96" i="6" s="1"/>
  <c r="CB95" i="6"/>
  <c r="CC95" i="6" s="1"/>
  <c r="CD95" i="6" s="1"/>
  <c r="BW96" i="6" s="1"/>
  <c r="CJ95" i="6"/>
  <c r="CK95" i="6" s="1"/>
  <c r="CL95" i="6" s="1"/>
  <c r="CE96" i="6" s="1"/>
  <c r="BT95" i="6"/>
  <c r="BU95" i="6" s="1"/>
  <c r="BV95" i="6" s="1"/>
  <c r="BO96" i="6" s="1"/>
  <c r="X95" i="6"/>
  <c r="Y95" i="6" s="1"/>
  <c r="Z95" i="6" s="1"/>
  <c r="S96" i="6" s="1"/>
  <c r="Q95" i="6"/>
  <c r="E78" i="5"/>
  <c r="BT78" i="5"/>
  <c r="BU78" i="5" s="1"/>
  <c r="BV78" i="5" s="1"/>
  <c r="BO79" i="5" s="1"/>
  <c r="BL78" i="5"/>
  <c r="BM78" i="5" s="1"/>
  <c r="BN78" i="5" s="1"/>
  <c r="BG79" i="5" s="1"/>
  <c r="AN78" i="5"/>
  <c r="AO78" i="5" s="1"/>
  <c r="AP78" i="5" s="1"/>
  <c r="AI79" i="5" s="1"/>
  <c r="CJ78" i="5"/>
  <c r="CK78" i="5" s="1"/>
  <c r="CL78" i="5" s="1"/>
  <c r="CE79" i="5" s="1"/>
  <c r="AV78" i="5"/>
  <c r="AW78" i="5" s="1"/>
  <c r="AX78" i="5" s="1"/>
  <c r="AQ79" i="5" s="1"/>
  <c r="X78" i="5"/>
  <c r="Y78" i="5" s="1"/>
  <c r="Z78" i="5" s="1"/>
  <c r="S79" i="5" s="1"/>
  <c r="BD78" i="5"/>
  <c r="BE78" i="5" s="1"/>
  <c r="BF78" i="5" s="1"/>
  <c r="AY79" i="5" s="1"/>
  <c r="CB78" i="5"/>
  <c r="CC78" i="5" s="1"/>
  <c r="CD78" i="5" s="1"/>
  <c r="BW79" i="5" s="1"/>
  <c r="AF78" i="5"/>
  <c r="AG78" i="5" s="1"/>
  <c r="AH78" i="5" s="1"/>
  <c r="AA79" i="5" s="1"/>
  <c r="Q78" i="5"/>
  <c r="BI96" i="6" l="1"/>
  <c r="BK96" i="6"/>
  <c r="BH96" i="6"/>
  <c r="AE79" i="5"/>
  <c r="AB79" i="5"/>
  <c r="AC79" i="5"/>
  <c r="CA79" i="5"/>
  <c r="BY79" i="5"/>
  <c r="BX79" i="5"/>
  <c r="CF79" i="5"/>
  <c r="CG79" i="5"/>
  <c r="CI79" i="5"/>
  <c r="BA79" i="5"/>
  <c r="AZ79" i="5"/>
  <c r="BC79" i="5"/>
  <c r="BP96" i="6"/>
  <c r="BS96" i="6"/>
  <c r="BQ96" i="6"/>
  <c r="AB96" i="6"/>
  <c r="AC96" i="6"/>
  <c r="AE96" i="6"/>
  <c r="W96" i="6"/>
  <c r="U96" i="6"/>
  <c r="T96" i="6"/>
  <c r="CF96" i="6"/>
  <c r="CG96" i="6"/>
  <c r="CI96" i="6"/>
  <c r="AR96" i="6"/>
  <c r="AU96" i="6"/>
  <c r="AS96" i="6"/>
  <c r="BA96" i="6"/>
  <c r="AZ96" i="6"/>
  <c r="BC96" i="6"/>
  <c r="BI79" i="5"/>
  <c r="BK79" i="5"/>
  <c r="BH79" i="5"/>
  <c r="BY96" i="6"/>
  <c r="BX96" i="6"/>
  <c r="CA96" i="6"/>
  <c r="W79" i="5"/>
  <c r="U79" i="5"/>
  <c r="T79" i="5"/>
  <c r="AU79" i="5"/>
  <c r="AR79" i="5"/>
  <c r="AS79" i="5"/>
  <c r="AK96" i="6"/>
  <c r="AM96" i="6"/>
  <c r="AJ96" i="6"/>
  <c r="BQ79" i="5"/>
  <c r="BS79" i="5"/>
  <c r="BP79" i="5"/>
  <c r="AJ79" i="5"/>
  <c r="AM79" i="5"/>
  <c r="AK79" i="5"/>
  <c r="F78" i="5"/>
  <c r="I78" i="4"/>
  <c r="R78" i="5"/>
  <c r="F95" i="6"/>
  <c r="R95" i="6"/>
  <c r="AL96" i="6" l="1"/>
  <c r="BJ79" i="5"/>
  <c r="AT96" i="6"/>
  <c r="AT79" i="5"/>
  <c r="V96" i="6"/>
  <c r="BB79" i="5"/>
  <c r="BZ79" i="5"/>
  <c r="CH96" i="6"/>
  <c r="BZ96" i="6"/>
  <c r="AD96" i="6"/>
  <c r="K96" i="6"/>
  <c r="I95" i="6"/>
  <c r="J95" i="6" s="1"/>
  <c r="BB96" i="6"/>
  <c r="CH79" i="5"/>
  <c r="BR96" i="6"/>
  <c r="AL79" i="5"/>
  <c r="V79" i="5"/>
  <c r="BR79" i="5"/>
  <c r="K79" i="5"/>
  <c r="I78" i="5"/>
  <c r="J78" i="5" s="1"/>
  <c r="J78" i="4"/>
  <c r="AD79" i="5"/>
  <c r="BJ96" i="6"/>
  <c r="M96" i="6" l="1"/>
  <c r="H96" i="6" s="1"/>
  <c r="L96" i="6"/>
  <c r="G96" i="6" s="1"/>
  <c r="O96" i="6"/>
  <c r="L79" i="5"/>
  <c r="M79" i="5"/>
  <c r="O79" i="5"/>
  <c r="G79" i="4" s="1"/>
  <c r="C79" i="4"/>
  <c r="N96" i="6" l="1"/>
  <c r="D96" i="6" s="1"/>
  <c r="E96" i="6" s="1"/>
  <c r="N79" i="5"/>
  <c r="D79" i="4"/>
  <c r="G79" i="5"/>
  <c r="BT96" i="6"/>
  <c r="BU96" i="6" s="1"/>
  <c r="BV96" i="6" s="1"/>
  <c r="BO97" i="6" s="1"/>
  <c r="H79" i="5"/>
  <c r="E79" i="4"/>
  <c r="P96" i="6"/>
  <c r="Q96" i="6" s="1"/>
  <c r="BD96" i="6"/>
  <c r="BE96" i="6" s="1"/>
  <c r="BF96" i="6" s="1"/>
  <c r="AY97" i="6" s="1"/>
  <c r="BL96" i="6" l="1"/>
  <c r="CB96" i="6"/>
  <c r="CC96" i="6" s="1"/>
  <c r="CD96" i="6" s="1"/>
  <c r="BW97" i="6" s="1"/>
  <c r="CA97" i="6" s="1"/>
  <c r="X96" i="6"/>
  <c r="Y96" i="6" s="1"/>
  <c r="Z96" i="6" s="1"/>
  <c r="S97" i="6" s="1"/>
  <c r="AF96" i="6"/>
  <c r="AG96" i="6" s="1"/>
  <c r="AH96" i="6" s="1"/>
  <c r="AA97" i="6" s="1"/>
  <c r="AN96" i="6"/>
  <c r="AO96" i="6" s="1"/>
  <c r="AP96" i="6" s="1"/>
  <c r="AI97" i="6" s="1"/>
  <c r="AK97" i="6" s="1"/>
  <c r="CJ96" i="6"/>
  <c r="CK96" i="6" s="1"/>
  <c r="CL96" i="6" s="1"/>
  <c r="CE97" i="6" s="1"/>
  <c r="CI97" i="6" s="1"/>
  <c r="BM96" i="6"/>
  <c r="BN96" i="6" s="1"/>
  <c r="BG97" i="6" s="1"/>
  <c r="BK97" i="6" s="1"/>
  <c r="AV96" i="6"/>
  <c r="AW96" i="6" s="1"/>
  <c r="AX96" i="6" s="1"/>
  <c r="AQ97" i="6" s="1"/>
  <c r="AS97" i="6" s="1"/>
  <c r="BC97" i="6"/>
  <c r="BA97" i="6"/>
  <c r="AZ97" i="6"/>
  <c r="U97" i="6"/>
  <c r="T97" i="6"/>
  <c r="W97" i="6"/>
  <c r="AB97" i="6"/>
  <c r="AE97" i="6"/>
  <c r="AC97" i="6"/>
  <c r="BS97" i="6"/>
  <c r="BQ97" i="6"/>
  <c r="BP97" i="6"/>
  <c r="R96" i="6"/>
  <c r="D79" i="5"/>
  <c r="P79" i="5" s="1"/>
  <c r="H79" i="4" s="1"/>
  <c r="F79" i="4"/>
  <c r="BR97" i="6" l="1"/>
  <c r="BY97" i="6"/>
  <c r="BH97" i="6"/>
  <c r="BI97" i="6"/>
  <c r="BX97" i="6"/>
  <c r="BZ97" i="6" s="1"/>
  <c r="AM97" i="6"/>
  <c r="CF97" i="6"/>
  <c r="AJ97" i="6"/>
  <c r="AU97" i="6"/>
  <c r="AR97" i="6"/>
  <c r="BB97" i="6"/>
  <c r="AL97" i="6"/>
  <c r="AT97" i="6"/>
  <c r="CG97" i="6"/>
  <c r="CH97" i="6" s="1"/>
  <c r="F96" i="6"/>
  <c r="V97" i="6"/>
  <c r="K97" i="6"/>
  <c r="I96" i="6"/>
  <c r="J96" i="6" s="1"/>
  <c r="AD97" i="6"/>
  <c r="E79" i="5"/>
  <c r="AV79" i="5"/>
  <c r="AW79" i="5" s="1"/>
  <c r="AX79" i="5" s="1"/>
  <c r="AQ80" i="5" s="1"/>
  <c r="BD79" i="5"/>
  <c r="BE79" i="5" s="1"/>
  <c r="BF79" i="5" s="1"/>
  <c r="AY80" i="5" s="1"/>
  <c r="CB79" i="5"/>
  <c r="CC79" i="5" s="1"/>
  <c r="CD79" i="5" s="1"/>
  <c r="BW80" i="5" s="1"/>
  <c r="CJ79" i="5"/>
  <c r="CK79" i="5" s="1"/>
  <c r="CL79" i="5" s="1"/>
  <c r="CE80" i="5" s="1"/>
  <c r="BL79" i="5"/>
  <c r="BM79" i="5" s="1"/>
  <c r="BN79" i="5" s="1"/>
  <c r="BG80" i="5" s="1"/>
  <c r="AF79" i="5"/>
  <c r="AG79" i="5" s="1"/>
  <c r="AH79" i="5" s="1"/>
  <c r="AA80" i="5" s="1"/>
  <c r="BT79" i="5"/>
  <c r="BU79" i="5" s="1"/>
  <c r="BV79" i="5" s="1"/>
  <c r="BO80" i="5" s="1"/>
  <c r="X79" i="5"/>
  <c r="Y79" i="5" s="1"/>
  <c r="Z79" i="5" s="1"/>
  <c r="S80" i="5" s="1"/>
  <c r="AN79" i="5"/>
  <c r="AO79" i="5" s="1"/>
  <c r="AP79" i="5" s="1"/>
  <c r="AI80" i="5" s="1"/>
  <c r="Q79" i="5"/>
  <c r="BJ97" i="6" l="1"/>
  <c r="U80" i="5"/>
  <c r="W80" i="5"/>
  <c r="T80" i="5"/>
  <c r="AC80" i="5"/>
  <c r="AB80" i="5"/>
  <c r="AE80" i="5"/>
  <c r="BK80" i="5"/>
  <c r="BI80" i="5"/>
  <c r="BH80" i="5"/>
  <c r="CI80" i="5"/>
  <c r="CF80" i="5"/>
  <c r="CG80" i="5"/>
  <c r="BS80" i="5"/>
  <c r="BQ80" i="5"/>
  <c r="BP80" i="5"/>
  <c r="AK80" i="5"/>
  <c r="AJ80" i="5"/>
  <c r="AM80" i="5"/>
  <c r="CA80" i="5"/>
  <c r="BY80" i="5"/>
  <c r="BX80" i="5"/>
  <c r="AZ80" i="5"/>
  <c r="BC80" i="5"/>
  <c r="BA80" i="5"/>
  <c r="BB80" i="5" s="1"/>
  <c r="AS80" i="5"/>
  <c r="AU80" i="5"/>
  <c r="AR80" i="5"/>
  <c r="M97" i="6"/>
  <c r="H97" i="6" s="1"/>
  <c r="O97" i="6"/>
  <c r="L97" i="6"/>
  <c r="G97" i="6" s="1"/>
  <c r="F79" i="5"/>
  <c r="I79" i="4"/>
  <c r="R79" i="5"/>
  <c r="BR80" i="5" l="1"/>
  <c r="AL80" i="5"/>
  <c r="BZ80" i="5"/>
  <c r="CH80" i="5"/>
  <c r="I79" i="5"/>
  <c r="J79" i="5" s="1"/>
  <c r="J79" i="4"/>
  <c r="K80" i="5"/>
  <c r="N97" i="6"/>
  <c r="D97" i="6" s="1"/>
  <c r="V80" i="5"/>
  <c r="BJ80" i="5"/>
  <c r="AD80" i="5"/>
  <c r="AT80" i="5"/>
  <c r="E97" i="6" l="1"/>
  <c r="AV97" i="6"/>
  <c r="AW97" i="6" s="1"/>
  <c r="AX97" i="6" s="1"/>
  <c r="AQ98" i="6" s="1"/>
  <c r="BT97" i="6"/>
  <c r="BU97" i="6" s="1"/>
  <c r="BV97" i="6" s="1"/>
  <c r="BO98" i="6" s="1"/>
  <c r="AN97" i="6"/>
  <c r="AO97" i="6" s="1"/>
  <c r="AP97" i="6" s="1"/>
  <c r="AI98" i="6" s="1"/>
  <c r="CB97" i="6"/>
  <c r="CC97" i="6" s="1"/>
  <c r="CD97" i="6" s="1"/>
  <c r="BW98" i="6" s="1"/>
  <c r="BL97" i="6"/>
  <c r="BM97" i="6" s="1"/>
  <c r="BN97" i="6" s="1"/>
  <c r="BG98" i="6" s="1"/>
  <c r="X97" i="6"/>
  <c r="Y97" i="6" s="1"/>
  <c r="Z97" i="6" s="1"/>
  <c r="S98" i="6" s="1"/>
  <c r="BD97" i="6"/>
  <c r="BE97" i="6" s="1"/>
  <c r="BF97" i="6" s="1"/>
  <c r="AY98" i="6" s="1"/>
  <c r="CJ97" i="6"/>
  <c r="CK97" i="6" s="1"/>
  <c r="CL97" i="6" s="1"/>
  <c r="CE98" i="6" s="1"/>
  <c r="AF97" i="6"/>
  <c r="AG97" i="6" s="1"/>
  <c r="AH97" i="6" s="1"/>
  <c r="AA98" i="6" s="1"/>
  <c r="C80" i="4"/>
  <c r="O80" i="5"/>
  <c r="G80" i="4" s="1"/>
  <c r="L80" i="5"/>
  <c r="M80" i="5"/>
  <c r="P97" i="6"/>
  <c r="Q97" i="6" s="1"/>
  <c r="N80" i="5" l="1"/>
  <c r="CG98" i="6"/>
  <c r="CF98" i="6"/>
  <c r="CI98" i="6"/>
  <c r="BX98" i="6"/>
  <c r="BY98" i="6"/>
  <c r="CA98" i="6"/>
  <c r="BI98" i="6"/>
  <c r="BH98" i="6"/>
  <c r="BJ98" i="6" s="1"/>
  <c r="BK98" i="6"/>
  <c r="F80" i="4"/>
  <c r="D80" i="5"/>
  <c r="P80" i="5" s="1"/>
  <c r="H80" i="4" s="1"/>
  <c r="AK98" i="6"/>
  <c r="AM98" i="6"/>
  <c r="AJ98" i="6"/>
  <c r="AL98" i="6" s="1"/>
  <c r="F97" i="6"/>
  <c r="R97" i="6"/>
  <c r="BA98" i="6"/>
  <c r="BC98" i="6"/>
  <c r="AZ98" i="6"/>
  <c r="BQ98" i="6"/>
  <c r="BP98" i="6"/>
  <c r="BS98" i="6"/>
  <c r="U98" i="6"/>
  <c r="W98" i="6"/>
  <c r="T98" i="6"/>
  <c r="AR98" i="6"/>
  <c r="AU98" i="6"/>
  <c r="AS98" i="6"/>
  <c r="AB98" i="6"/>
  <c r="AE98" i="6"/>
  <c r="AC98" i="6"/>
  <c r="D80" i="4"/>
  <c r="G80" i="5"/>
  <c r="E80" i="4"/>
  <c r="H80" i="5"/>
  <c r="V98" i="6" l="1"/>
  <c r="CH98" i="6"/>
  <c r="BZ98" i="6"/>
  <c r="AT98" i="6"/>
  <c r="Q80" i="5"/>
  <c r="R80" i="5" s="1"/>
  <c r="K98" i="6"/>
  <c r="I97" i="6"/>
  <c r="J97" i="6" s="1"/>
  <c r="I80" i="4"/>
  <c r="AD98" i="6"/>
  <c r="BR98" i="6"/>
  <c r="BB98" i="6"/>
  <c r="E80" i="5"/>
  <c r="AF80" i="5"/>
  <c r="AG80" i="5" s="1"/>
  <c r="AH80" i="5" s="1"/>
  <c r="AA81" i="5" s="1"/>
  <c r="AN80" i="5"/>
  <c r="AO80" i="5" s="1"/>
  <c r="AP80" i="5" s="1"/>
  <c r="AI81" i="5" s="1"/>
  <c r="CJ80" i="5"/>
  <c r="CK80" i="5" s="1"/>
  <c r="CL80" i="5" s="1"/>
  <c r="CE81" i="5" s="1"/>
  <c r="BD80" i="5"/>
  <c r="BE80" i="5" s="1"/>
  <c r="BF80" i="5" s="1"/>
  <c r="AY81" i="5" s="1"/>
  <c r="X80" i="5"/>
  <c r="Y80" i="5" s="1"/>
  <c r="Z80" i="5" s="1"/>
  <c r="S81" i="5" s="1"/>
  <c r="BT80" i="5"/>
  <c r="BU80" i="5" s="1"/>
  <c r="BV80" i="5" s="1"/>
  <c r="BO81" i="5" s="1"/>
  <c r="CB80" i="5"/>
  <c r="CC80" i="5" s="1"/>
  <c r="CD80" i="5" s="1"/>
  <c r="BW81" i="5" s="1"/>
  <c r="AV80" i="5"/>
  <c r="AW80" i="5" s="1"/>
  <c r="AX80" i="5" s="1"/>
  <c r="AQ81" i="5" s="1"/>
  <c r="BL80" i="5"/>
  <c r="BM80" i="5" s="1"/>
  <c r="BN80" i="5" s="1"/>
  <c r="BG81" i="5" s="1"/>
  <c r="CA81" i="5" l="1"/>
  <c r="BX81" i="5"/>
  <c r="BY81" i="5"/>
  <c r="BA81" i="5"/>
  <c r="AZ81" i="5"/>
  <c r="BB81" i="5" s="1"/>
  <c r="BC81" i="5"/>
  <c r="AB81" i="5"/>
  <c r="AC81" i="5"/>
  <c r="AE81" i="5"/>
  <c r="CG81" i="5"/>
  <c r="CI81" i="5"/>
  <c r="CF81" i="5"/>
  <c r="W81" i="5"/>
  <c r="T81" i="5"/>
  <c r="U81" i="5"/>
  <c r="AU81" i="5"/>
  <c r="AS81" i="5"/>
  <c r="AR81" i="5"/>
  <c r="F80" i="5"/>
  <c r="BK81" i="5"/>
  <c r="BI81" i="5"/>
  <c r="BH81" i="5"/>
  <c r="BJ81" i="5" s="1"/>
  <c r="AM81" i="5"/>
  <c r="AK81" i="5"/>
  <c r="AJ81" i="5"/>
  <c r="AL81" i="5" s="1"/>
  <c r="BQ81" i="5"/>
  <c r="BP81" i="5"/>
  <c r="BS81" i="5"/>
  <c r="K81" i="5"/>
  <c r="I80" i="5"/>
  <c r="J80" i="5" s="1"/>
  <c r="J80" i="4"/>
  <c r="M98" i="6"/>
  <c r="H98" i="6" s="1"/>
  <c r="O98" i="6"/>
  <c r="L98" i="6"/>
  <c r="G98" i="6" s="1"/>
  <c r="CH81" i="5" l="1"/>
  <c r="BR81" i="5"/>
  <c r="AT81" i="5"/>
  <c r="AD81" i="5"/>
  <c r="BZ81" i="5"/>
  <c r="L81" i="5"/>
  <c r="M81" i="5"/>
  <c r="O81" i="5"/>
  <c r="G81" i="4" s="1"/>
  <c r="C81" i="4"/>
  <c r="N98" i="6"/>
  <c r="D98" i="6" s="1"/>
  <c r="V81" i="5"/>
  <c r="P98" i="6" l="1"/>
  <c r="Q98" i="6" s="1"/>
  <c r="R98" i="6" s="1"/>
  <c r="D81" i="4"/>
  <c r="G81" i="5"/>
  <c r="H81" i="5"/>
  <c r="E81" i="4"/>
  <c r="E98" i="6"/>
  <c r="X98" i="6"/>
  <c r="Y98" i="6" s="1"/>
  <c r="CB98" i="6"/>
  <c r="CC98" i="6" s="1"/>
  <c r="CD98" i="6" s="1"/>
  <c r="BW99" i="6" s="1"/>
  <c r="CJ98" i="6"/>
  <c r="CK98" i="6" s="1"/>
  <c r="CL98" i="6" s="1"/>
  <c r="CE99" i="6" s="1"/>
  <c r="BL98" i="6"/>
  <c r="BM98" i="6" s="1"/>
  <c r="BN98" i="6" s="1"/>
  <c r="BG99" i="6" s="1"/>
  <c r="AN98" i="6"/>
  <c r="AO98" i="6" s="1"/>
  <c r="AP98" i="6" s="1"/>
  <c r="AI99" i="6" s="1"/>
  <c r="AV98" i="6"/>
  <c r="AW98" i="6" s="1"/>
  <c r="AX98" i="6" s="1"/>
  <c r="AQ99" i="6" s="1"/>
  <c r="BD98" i="6"/>
  <c r="BE98" i="6" s="1"/>
  <c r="BF98" i="6" s="1"/>
  <c r="AY99" i="6" s="1"/>
  <c r="BT98" i="6"/>
  <c r="BU98" i="6" s="1"/>
  <c r="BV98" i="6" s="1"/>
  <c r="BO99" i="6" s="1"/>
  <c r="AF98" i="6"/>
  <c r="AG98" i="6" s="1"/>
  <c r="AH98" i="6" s="1"/>
  <c r="AA99" i="6" s="1"/>
  <c r="N81" i="5"/>
  <c r="CF99" i="6" l="1"/>
  <c r="CI99" i="6"/>
  <c r="CG99" i="6"/>
  <c r="CA99" i="6"/>
  <c r="BY99" i="6"/>
  <c r="BX99" i="6"/>
  <c r="AR99" i="6"/>
  <c r="AS99" i="6"/>
  <c r="AU99" i="6"/>
  <c r="Z98" i="6"/>
  <c r="S99" i="6" s="1"/>
  <c r="F98" i="6"/>
  <c r="BS99" i="6"/>
  <c r="BP99" i="6"/>
  <c r="BQ99" i="6"/>
  <c r="BK99" i="6"/>
  <c r="BH99" i="6"/>
  <c r="BI99" i="6"/>
  <c r="BA99" i="6"/>
  <c r="AZ99" i="6"/>
  <c r="BC99" i="6"/>
  <c r="AK99" i="6"/>
  <c r="AM99" i="6"/>
  <c r="AJ99" i="6"/>
  <c r="F81" i="4"/>
  <c r="D81" i="5"/>
  <c r="P81" i="5" s="1"/>
  <c r="H81" i="4" s="1"/>
  <c r="K99" i="6"/>
  <c r="AB99" i="6"/>
  <c r="AC99" i="6"/>
  <c r="AE99" i="6"/>
  <c r="BR99" i="6" l="1"/>
  <c r="AT99" i="6"/>
  <c r="AD99" i="6"/>
  <c r="BJ99" i="6"/>
  <c r="I98" i="6"/>
  <c r="J98" i="6" s="1"/>
  <c r="E81" i="5"/>
  <c r="AN81" i="5"/>
  <c r="AO81" i="5" s="1"/>
  <c r="AP81" i="5" s="1"/>
  <c r="AI82" i="5" s="1"/>
  <c r="BT81" i="5"/>
  <c r="BU81" i="5" s="1"/>
  <c r="BV81" i="5" s="1"/>
  <c r="BO82" i="5" s="1"/>
  <c r="BD81" i="5"/>
  <c r="BE81" i="5" s="1"/>
  <c r="BF81" i="5" s="1"/>
  <c r="AY82" i="5" s="1"/>
  <c r="CB81" i="5"/>
  <c r="CC81" i="5" s="1"/>
  <c r="CD81" i="5" s="1"/>
  <c r="BW82" i="5" s="1"/>
  <c r="BL81" i="5"/>
  <c r="BM81" i="5" s="1"/>
  <c r="BN81" i="5" s="1"/>
  <c r="BG82" i="5" s="1"/>
  <c r="CJ81" i="5"/>
  <c r="CK81" i="5" s="1"/>
  <c r="CL81" i="5" s="1"/>
  <c r="CE82" i="5" s="1"/>
  <c r="AV81" i="5"/>
  <c r="AW81" i="5" s="1"/>
  <c r="AX81" i="5" s="1"/>
  <c r="AQ82" i="5" s="1"/>
  <c r="AF81" i="5"/>
  <c r="AG81" i="5" s="1"/>
  <c r="AH81" i="5" s="1"/>
  <c r="AA82" i="5" s="1"/>
  <c r="X81" i="5"/>
  <c r="Y81" i="5" s="1"/>
  <c r="Z81" i="5" s="1"/>
  <c r="S82" i="5" s="1"/>
  <c r="Q81" i="5"/>
  <c r="BB99" i="6"/>
  <c r="CH99" i="6"/>
  <c r="M99" i="6"/>
  <c r="L99" i="6"/>
  <c r="O99" i="6"/>
  <c r="BZ99" i="6"/>
  <c r="AL99" i="6"/>
  <c r="W99" i="6"/>
  <c r="U99" i="6"/>
  <c r="T99" i="6"/>
  <c r="N99" i="6" l="1"/>
  <c r="AE82" i="5"/>
  <c r="AC82" i="5"/>
  <c r="AB82" i="5"/>
  <c r="CG82" i="5"/>
  <c r="CF82" i="5"/>
  <c r="CI82" i="5"/>
  <c r="BH82" i="5"/>
  <c r="BK82" i="5"/>
  <c r="BI82" i="5"/>
  <c r="BC82" i="5"/>
  <c r="BA82" i="5"/>
  <c r="AZ82" i="5"/>
  <c r="U82" i="5"/>
  <c r="T82" i="5"/>
  <c r="W82" i="5"/>
  <c r="AM82" i="5"/>
  <c r="AK82" i="5"/>
  <c r="AJ82" i="5"/>
  <c r="AR82" i="5"/>
  <c r="AS82" i="5"/>
  <c r="AU82" i="5"/>
  <c r="V99" i="6"/>
  <c r="BS82" i="5"/>
  <c r="BP82" i="5"/>
  <c r="BQ82" i="5"/>
  <c r="I81" i="4"/>
  <c r="F81" i="5"/>
  <c r="R81" i="5"/>
  <c r="G99" i="6"/>
  <c r="BX82" i="5"/>
  <c r="BY82" i="5"/>
  <c r="BZ82" i="5" s="1"/>
  <c r="CA82" i="5"/>
  <c r="D99" i="6"/>
  <c r="P99" i="6" s="1"/>
  <c r="H99" i="6"/>
  <c r="V82" i="5" l="1"/>
  <c r="AD82" i="5"/>
  <c r="CH82" i="5"/>
  <c r="AT82" i="5"/>
  <c r="X99" i="6"/>
  <c r="BJ82" i="5"/>
  <c r="BR82" i="5"/>
  <c r="J81" i="4"/>
  <c r="I81" i="5"/>
  <c r="J81" i="5" s="1"/>
  <c r="K82" i="5"/>
  <c r="BB82" i="5"/>
  <c r="E99" i="6"/>
  <c r="AV99" i="6"/>
  <c r="AW99" i="6" s="1"/>
  <c r="AX99" i="6" s="1"/>
  <c r="AQ100" i="6" s="1"/>
  <c r="Y99" i="6"/>
  <c r="Z99" i="6" s="1"/>
  <c r="S100" i="6" s="1"/>
  <c r="BE99" i="6"/>
  <c r="BF99" i="6" s="1"/>
  <c r="AY100" i="6" s="1"/>
  <c r="CB99" i="6"/>
  <c r="CC99" i="6" s="1"/>
  <c r="CD99" i="6" s="1"/>
  <c r="BW100" i="6" s="1"/>
  <c r="AF99" i="6"/>
  <c r="AG99" i="6" s="1"/>
  <c r="AH99" i="6" s="1"/>
  <c r="AA100" i="6" s="1"/>
  <c r="BL99" i="6"/>
  <c r="BM99" i="6" s="1"/>
  <c r="BN99" i="6" s="1"/>
  <c r="BG100" i="6" s="1"/>
  <c r="BT99" i="6"/>
  <c r="BU99" i="6" s="1"/>
  <c r="BV99" i="6" s="1"/>
  <c r="BO100" i="6" s="1"/>
  <c r="AN99" i="6"/>
  <c r="AO99" i="6" s="1"/>
  <c r="AP99" i="6" s="1"/>
  <c r="AI100" i="6" s="1"/>
  <c r="AL82" i="5"/>
  <c r="Q99" i="6"/>
  <c r="BD99" i="6"/>
  <c r="CJ99" i="6"/>
  <c r="CK99" i="6" s="1"/>
  <c r="CL99" i="6" s="1"/>
  <c r="CE100" i="6" s="1"/>
  <c r="AK100" i="6" l="1"/>
  <c r="AM100" i="6"/>
  <c r="AJ100" i="6"/>
  <c r="BS100" i="6"/>
  <c r="BQ100" i="6"/>
  <c r="BP100" i="6"/>
  <c r="AC100" i="6"/>
  <c r="AB100" i="6"/>
  <c r="AE100" i="6"/>
  <c r="BK100" i="6"/>
  <c r="BI100" i="6"/>
  <c r="BH100" i="6"/>
  <c r="W100" i="6"/>
  <c r="U100" i="6"/>
  <c r="T100" i="6"/>
  <c r="V100" i="6" s="1"/>
  <c r="C82" i="4"/>
  <c r="M82" i="5"/>
  <c r="O82" i="5"/>
  <c r="G82" i="4" s="1"/>
  <c r="L82" i="5"/>
  <c r="CF100" i="6"/>
  <c r="CI100" i="6"/>
  <c r="CG100" i="6"/>
  <c r="BY100" i="6"/>
  <c r="BX100" i="6"/>
  <c r="CA100" i="6"/>
  <c r="F99" i="6"/>
  <c r="R99" i="6"/>
  <c r="AS100" i="6"/>
  <c r="AR100" i="6"/>
  <c r="AU100" i="6"/>
  <c r="BC100" i="6"/>
  <c r="AZ100" i="6"/>
  <c r="BA100" i="6"/>
  <c r="BJ100" i="6" l="1"/>
  <c r="AT100" i="6"/>
  <c r="BZ100" i="6"/>
  <c r="BR100" i="6"/>
  <c r="E82" i="4"/>
  <c r="H82" i="5"/>
  <c r="AD100" i="6"/>
  <c r="BB100" i="6"/>
  <c r="CH100" i="6"/>
  <c r="D82" i="4"/>
  <c r="G82" i="5"/>
  <c r="AL100" i="6"/>
  <c r="I99" i="6"/>
  <c r="J99" i="6" s="1"/>
  <c r="K100" i="6"/>
  <c r="N82" i="5"/>
  <c r="M100" i="6" l="1"/>
  <c r="H100" i="6" s="1"/>
  <c r="O100" i="6"/>
  <c r="L100" i="6"/>
  <c r="G100" i="6" s="1"/>
  <c r="D82" i="5"/>
  <c r="P82" i="5" s="1"/>
  <c r="H82" i="4" s="1"/>
  <c r="F82" i="4"/>
  <c r="E82" i="5" l="1"/>
  <c r="CJ82" i="5"/>
  <c r="CK82" i="5" s="1"/>
  <c r="CL82" i="5" s="1"/>
  <c r="CE83" i="5" s="1"/>
  <c r="CB82" i="5"/>
  <c r="CC82" i="5" s="1"/>
  <c r="CD82" i="5" s="1"/>
  <c r="BW83" i="5" s="1"/>
  <c r="X82" i="5"/>
  <c r="Y82" i="5" s="1"/>
  <c r="Z82" i="5" s="1"/>
  <c r="S83" i="5" s="1"/>
  <c r="AV82" i="5"/>
  <c r="AW82" i="5" s="1"/>
  <c r="AX82" i="5" s="1"/>
  <c r="AQ83" i="5" s="1"/>
  <c r="AF82" i="5"/>
  <c r="AG82" i="5" s="1"/>
  <c r="AH82" i="5" s="1"/>
  <c r="AA83" i="5" s="1"/>
  <c r="AN82" i="5"/>
  <c r="AO82" i="5" s="1"/>
  <c r="AP82" i="5" s="1"/>
  <c r="AI83" i="5" s="1"/>
  <c r="BL82" i="5"/>
  <c r="BM82" i="5" s="1"/>
  <c r="BN82" i="5" s="1"/>
  <c r="BG83" i="5" s="1"/>
  <c r="BD82" i="5"/>
  <c r="BE82" i="5" s="1"/>
  <c r="BF82" i="5" s="1"/>
  <c r="AY83" i="5" s="1"/>
  <c r="BT82" i="5"/>
  <c r="BU82" i="5" s="1"/>
  <c r="BV82" i="5" s="1"/>
  <c r="BO83" i="5" s="1"/>
  <c r="Q82" i="5"/>
  <c r="N100" i="6"/>
  <c r="D100" i="6" s="1"/>
  <c r="BK83" i="5" l="1"/>
  <c r="BI83" i="5"/>
  <c r="BH83" i="5"/>
  <c r="AZ83" i="5"/>
  <c r="BA83" i="5"/>
  <c r="BC83" i="5"/>
  <c r="AK83" i="5"/>
  <c r="AJ83" i="5"/>
  <c r="AM83" i="5"/>
  <c r="BS83" i="5"/>
  <c r="BQ83" i="5"/>
  <c r="BP83" i="5"/>
  <c r="AR83" i="5"/>
  <c r="AU83" i="5"/>
  <c r="AS83" i="5"/>
  <c r="AC83" i="5"/>
  <c r="AB83" i="5"/>
  <c r="AE83" i="5"/>
  <c r="BX83" i="5"/>
  <c r="CA83" i="5"/>
  <c r="BY83" i="5"/>
  <c r="I82" i="4"/>
  <c r="F82" i="5"/>
  <c r="R82" i="5"/>
  <c r="U83" i="5"/>
  <c r="W83" i="5"/>
  <c r="T83" i="5"/>
  <c r="CF83" i="5"/>
  <c r="CG83" i="5"/>
  <c r="CI83" i="5"/>
  <c r="E100" i="6"/>
  <c r="BL100" i="6"/>
  <c r="BM100" i="6" s="1"/>
  <c r="BN100" i="6" s="1"/>
  <c r="BG101" i="6" s="1"/>
  <c r="AV100" i="6"/>
  <c r="AW100" i="6" s="1"/>
  <c r="AX100" i="6" s="1"/>
  <c r="AQ101" i="6" s="1"/>
  <c r="X100" i="6"/>
  <c r="Y100" i="6" s="1"/>
  <c r="Z100" i="6" s="1"/>
  <c r="S101" i="6" s="1"/>
  <c r="CK100" i="6"/>
  <c r="CL100" i="6" s="1"/>
  <c r="CE101" i="6" s="1"/>
  <c r="CC100" i="6"/>
  <c r="CD100" i="6" s="1"/>
  <c r="BW101" i="6" s="1"/>
  <c r="AN100" i="6"/>
  <c r="AO100" i="6" s="1"/>
  <c r="AP100" i="6" s="1"/>
  <c r="AI101" i="6" s="1"/>
  <c r="BT100" i="6"/>
  <c r="BU100" i="6" s="1"/>
  <c r="BV100" i="6" s="1"/>
  <c r="BO101" i="6" s="1"/>
  <c r="AF100" i="6"/>
  <c r="AG100" i="6" s="1"/>
  <c r="AH100" i="6" s="1"/>
  <c r="AA101" i="6" s="1"/>
  <c r="BD100" i="6"/>
  <c r="BE100" i="6" s="1"/>
  <c r="BF100" i="6" s="1"/>
  <c r="AY101" i="6" s="1"/>
  <c r="CB100" i="6"/>
  <c r="CJ100" i="6"/>
  <c r="P100" i="6"/>
  <c r="Q100" i="6" s="1"/>
  <c r="AT83" i="5" l="1"/>
  <c r="AD83" i="5"/>
  <c r="BZ83" i="5"/>
  <c r="CH83" i="5"/>
  <c r="AK101" i="6"/>
  <c r="AM101" i="6"/>
  <c r="AJ101" i="6"/>
  <c r="BK101" i="6"/>
  <c r="BI101" i="6"/>
  <c r="BH101" i="6"/>
  <c r="AL83" i="5"/>
  <c r="AU101" i="6"/>
  <c r="AR101" i="6"/>
  <c r="AS101" i="6"/>
  <c r="BY101" i="6"/>
  <c r="CA101" i="6"/>
  <c r="BX101" i="6"/>
  <c r="CI101" i="6"/>
  <c r="CG101" i="6"/>
  <c r="CF101" i="6"/>
  <c r="V83" i="5"/>
  <c r="F100" i="6"/>
  <c r="R100" i="6"/>
  <c r="BR83" i="5"/>
  <c r="AE101" i="6"/>
  <c r="AB101" i="6"/>
  <c r="AC101" i="6"/>
  <c r="BJ83" i="5"/>
  <c r="J82" i="4"/>
  <c r="K83" i="5"/>
  <c r="I82" i="5"/>
  <c r="J82" i="5" s="1"/>
  <c r="W101" i="6"/>
  <c r="U101" i="6"/>
  <c r="T101" i="6"/>
  <c r="BP101" i="6"/>
  <c r="BQ101" i="6"/>
  <c r="BS101" i="6"/>
  <c r="BB83" i="5"/>
  <c r="AZ101" i="6"/>
  <c r="BA101" i="6"/>
  <c r="BC101" i="6"/>
  <c r="AD101" i="6" l="1"/>
  <c r="AL101" i="6"/>
  <c r="BR101" i="6"/>
  <c r="CH101" i="6"/>
  <c r="BJ101" i="6"/>
  <c r="BB101" i="6"/>
  <c r="V101" i="6"/>
  <c r="AT101" i="6"/>
  <c r="L83" i="5"/>
  <c r="C83" i="4"/>
  <c r="O83" i="5"/>
  <c r="G83" i="4" s="1"/>
  <c r="M83" i="5"/>
  <c r="BZ101" i="6"/>
  <c r="K101" i="6"/>
  <c r="I100" i="6"/>
  <c r="J100" i="6" s="1"/>
  <c r="D83" i="4" l="1"/>
  <c r="G83" i="5"/>
  <c r="M101" i="6"/>
  <c r="H101" i="6" s="1"/>
  <c r="L101" i="6"/>
  <c r="G101" i="6" s="1"/>
  <c r="O101" i="6"/>
  <c r="H83" i="5"/>
  <c r="E83" i="4"/>
  <c r="N83" i="5"/>
  <c r="N101" i="6" l="1"/>
  <c r="D101" i="6" s="1"/>
  <c r="AV101" i="6" s="1"/>
  <c r="AW101" i="6" s="1"/>
  <c r="AX101" i="6" s="1"/>
  <c r="AQ102" i="6" s="1"/>
  <c r="D83" i="5"/>
  <c r="F83" i="4"/>
  <c r="CB101" i="6"/>
  <c r="CC101" i="6" s="1"/>
  <c r="CD101" i="6" s="1"/>
  <c r="BW102" i="6" s="1"/>
  <c r="CJ101" i="6" l="1"/>
  <c r="CK101" i="6" s="1"/>
  <c r="CL101" i="6" s="1"/>
  <c r="CE102" i="6" s="1"/>
  <c r="AF101" i="6"/>
  <c r="AG101" i="6" s="1"/>
  <c r="AH101" i="6" s="1"/>
  <c r="AA102" i="6" s="1"/>
  <c r="BL101" i="6"/>
  <c r="BM101" i="6" s="1"/>
  <c r="BN101" i="6" s="1"/>
  <c r="BG102" i="6" s="1"/>
  <c r="BI102" i="6" s="1"/>
  <c r="BD101" i="6"/>
  <c r="BE101" i="6" s="1"/>
  <c r="BF101" i="6" s="1"/>
  <c r="AY102" i="6" s="1"/>
  <c r="AN101" i="6"/>
  <c r="AO101" i="6" s="1"/>
  <c r="AP101" i="6" s="1"/>
  <c r="AI102" i="6" s="1"/>
  <c r="AK102" i="6" s="1"/>
  <c r="BT101" i="6"/>
  <c r="BU101" i="6" s="1"/>
  <c r="BV101" i="6" s="1"/>
  <c r="BO102" i="6" s="1"/>
  <c r="BS102" i="6" s="1"/>
  <c r="E101" i="6"/>
  <c r="P101" i="6"/>
  <c r="Q101" i="6" s="1"/>
  <c r="R101" i="6" s="1"/>
  <c r="X101" i="6"/>
  <c r="Y101" i="6" s="1"/>
  <c r="Z101" i="6" s="1"/>
  <c r="S102" i="6" s="1"/>
  <c r="U102" i="6" s="1"/>
  <c r="CG102" i="6"/>
  <c r="CI102" i="6"/>
  <c r="CF102" i="6"/>
  <c r="AE102" i="6"/>
  <c r="AC102" i="6"/>
  <c r="AB102" i="6"/>
  <c r="AZ102" i="6"/>
  <c r="BC102" i="6"/>
  <c r="BA102" i="6"/>
  <c r="BK102" i="6"/>
  <c r="BH102" i="6"/>
  <c r="BY102" i="6"/>
  <c r="BX102" i="6"/>
  <c r="CA102" i="6"/>
  <c r="E83" i="5"/>
  <c r="AV83" i="5"/>
  <c r="AW83" i="5" s="1"/>
  <c r="AX83" i="5" s="1"/>
  <c r="AQ84" i="5" s="1"/>
  <c r="AF83" i="5"/>
  <c r="AG83" i="5" s="1"/>
  <c r="AH83" i="5" s="1"/>
  <c r="AA84" i="5" s="1"/>
  <c r="CB83" i="5"/>
  <c r="CC83" i="5" s="1"/>
  <c r="CD83" i="5" s="1"/>
  <c r="BW84" i="5" s="1"/>
  <c r="BL83" i="5"/>
  <c r="BM83" i="5" s="1"/>
  <c r="BN83" i="5" s="1"/>
  <c r="BG84" i="5" s="1"/>
  <c r="CJ83" i="5"/>
  <c r="CK83" i="5" s="1"/>
  <c r="CL83" i="5" s="1"/>
  <c r="CE84" i="5" s="1"/>
  <c r="X83" i="5"/>
  <c r="Y83" i="5" s="1"/>
  <c r="Z83" i="5" s="1"/>
  <c r="S84" i="5" s="1"/>
  <c r="BT83" i="5"/>
  <c r="BU83" i="5" s="1"/>
  <c r="BV83" i="5" s="1"/>
  <c r="BO84" i="5" s="1"/>
  <c r="BD83" i="5"/>
  <c r="BE83" i="5" s="1"/>
  <c r="BF83" i="5" s="1"/>
  <c r="AY84" i="5" s="1"/>
  <c r="AN83" i="5"/>
  <c r="AO83" i="5" s="1"/>
  <c r="AP83" i="5" s="1"/>
  <c r="AI84" i="5" s="1"/>
  <c r="AR102" i="6"/>
  <c r="AU102" i="6"/>
  <c r="AS102" i="6"/>
  <c r="BP102" i="6"/>
  <c r="BQ102" i="6"/>
  <c r="AJ102" i="6"/>
  <c r="P83" i="5"/>
  <c r="H83" i="4" s="1"/>
  <c r="F101" i="6" l="1"/>
  <c r="BB102" i="6"/>
  <c r="BR102" i="6"/>
  <c r="AM102" i="6"/>
  <c r="AD102" i="6"/>
  <c r="AL102" i="6"/>
  <c r="BJ102" i="6"/>
  <c r="T102" i="6"/>
  <c r="V102" i="6" s="1"/>
  <c r="AT102" i="6"/>
  <c r="W102" i="6"/>
  <c r="AE84" i="5"/>
  <c r="AB84" i="5"/>
  <c r="AC84" i="5"/>
  <c r="BY84" i="5"/>
  <c r="BX84" i="5"/>
  <c r="CA84" i="5"/>
  <c r="AU84" i="5"/>
  <c r="AS84" i="5"/>
  <c r="AR84" i="5"/>
  <c r="BH84" i="5"/>
  <c r="BK84" i="5"/>
  <c r="BI84" i="5"/>
  <c r="W84" i="5"/>
  <c r="U84" i="5"/>
  <c r="T84" i="5"/>
  <c r="K102" i="6"/>
  <c r="I101" i="6"/>
  <c r="J101" i="6" s="1"/>
  <c r="BP84" i="5"/>
  <c r="BQ84" i="5"/>
  <c r="BS84" i="5"/>
  <c r="Q83" i="5"/>
  <c r="CI84" i="5"/>
  <c r="CG84" i="5"/>
  <c r="CF84" i="5"/>
  <c r="AM84" i="5"/>
  <c r="AJ84" i="5"/>
  <c r="AK84" i="5"/>
  <c r="BC84" i="5"/>
  <c r="BA84" i="5"/>
  <c r="AZ84" i="5"/>
  <c r="BZ102" i="6"/>
  <c r="CH102" i="6"/>
  <c r="BJ84" i="5" l="1"/>
  <c r="BR84" i="5"/>
  <c r="AD84" i="5"/>
  <c r="CH84" i="5"/>
  <c r="V84" i="5"/>
  <c r="AT84" i="5"/>
  <c r="AL84" i="5"/>
  <c r="M102" i="6"/>
  <c r="H102" i="6" s="1"/>
  <c r="O102" i="6"/>
  <c r="L102" i="6"/>
  <c r="G102" i="6" s="1"/>
  <c r="BB84" i="5"/>
  <c r="BZ84" i="5"/>
  <c r="F83" i="5"/>
  <c r="I83" i="4"/>
  <c r="R83" i="5"/>
  <c r="N102" i="6" l="1"/>
  <c r="D102" i="6" s="1"/>
  <c r="CB102" i="6" s="1"/>
  <c r="CC102" i="6" s="1"/>
  <c r="CD102" i="6" s="1"/>
  <c r="BW103" i="6" s="1"/>
  <c r="J83" i="4"/>
  <c r="I83" i="5"/>
  <c r="J83" i="5" s="1"/>
  <c r="K84" i="5"/>
  <c r="P102" i="6" l="1"/>
  <c r="Q102" i="6" s="1"/>
  <c r="X102" i="6"/>
  <c r="Y102" i="6" s="1"/>
  <c r="Z102" i="6" s="1"/>
  <c r="S103" i="6" s="1"/>
  <c r="BT102" i="6"/>
  <c r="BU102" i="6" s="1"/>
  <c r="BV102" i="6" s="1"/>
  <c r="BO103" i="6" s="1"/>
  <c r="BP103" i="6" s="1"/>
  <c r="CJ102" i="6"/>
  <c r="CK102" i="6" s="1"/>
  <c r="CL102" i="6" s="1"/>
  <c r="CE103" i="6" s="1"/>
  <c r="AV102" i="6"/>
  <c r="AW102" i="6" s="1"/>
  <c r="AX102" i="6" s="1"/>
  <c r="AQ103" i="6" s="1"/>
  <c r="AN102" i="6"/>
  <c r="AO102" i="6" s="1"/>
  <c r="AP102" i="6" s="1"/>
  <c r="AI103" i="6" s="1"/>
  <c r="BD102" i="6"/>
  <c r="BE102" i="6" s="1"/>
  <c r="BF102" i="6" s="1"/>
  <c r="AY103" i="6" s="1"/>
  <c r="AZ103" i="6" s="1"/>
  <c r="AF102" i="6"/>
  <c r="AG102" i="6" s="1"/>
  <c r="AH102" i="6" s="1"/>
  <c r="AA103" i="6" s="1"/>
  <c r="BL102" i="6"/>
  <c r="BM102" i="6" s="1"/>
  <c r="BN102" i="6" s="1"/>
  <c r="BG103" i="6" s="1"/>
  <c r="BI103" i="6" s="1"/>
  <c r="E102" i="6"/>
  <c r="CI103" i="6"/>
  <c r="CG103" i="6"/>
  <c r="CF103" i="6"/>
  <c r="AK103" i="6"/>
  <c r="AM103" i="6"/>
  <c r="AJ103" i="6"/>
  <c r="AR103" i="6"/>
  <c r="AU103" i="6"/>
  <c r="AS103" i="6"/>
  <c r="BA103" i="6"/>
  <c r="R102" i="6"/>
  <c r="U103" i="6"/>
  <c r="T103" i="6"/>
  <c r="V103" i="6" s="1"/>
  <c r="W103" i="6"/>
  <c r="BY103" i="6"/>
  <c r="BX103" i="6"/>
  <c r="CA103" i="6"/>
  <c r="C84" i="4"/>
  <c r="L84" i="5"/>
  <c r="O84" i="5"/>
  <c r="G84" i="4" s="1"/>
  <c r="M84" i="5"/>
  <c r="AC103" i="6"/>
  <c r="AB103" i="6"/>
  <c r="AE103" i="6"/>
  <c r="BC103" i="6" l="1"/>
  <c r="BZ103" i="6"/>
  <c r="AL103" i="6"/>
  <c r="BS103" i="6"/>
  <c r="BQ103" i="6"/>
  <c r="AD103" i="6"/>
  <c r="F102" i="6"/>
  <c r="BK103" i="6"/>
  <c r="BH103" i="6"/>
  <c r="BJ103" i="6" s="1"/>
  <c r="CH103" i="6"/>
  <c r="BR103" i="6"/>
  <c r="N84" i="5"/>
  <c r="D84" i="5" s="1"/>
  <c r="AT103" i="6"/>
  <c r="BB103" i="6"/>
  <c r="E84" i="4"/>
  <c r="H84" i="5"/>
  <c r="I102" i="6"/>
  <c r="J102" i="6" s="1"/>
  <c r="K103" i="6"/>
  <c r="D84" i="4"/>
  <c r="G84" i="5"/>
  <c r="F84" i="4" l="1"/>
  <c r="E84" i="5"/>
  <c r="BT84" i="5"/>
  <c r="BU84" i="5" s="1"/>
  <c r="BV84" i="5" s="1"/>
  <c r="BO85" i="5" s="1"/>
  <c r="BD84" i="5"/>
  <c r="BE84" i="5" s="1"/>
  <c r="BF84" i="5" s="1"/>
  <c r="AY85" i="5" s="1"/>
  <c r="BL84" i="5"/>
  <c r="BM84" i="5" s="1"/>
  <c r="BN84" i="5" s="1"/>
  <c r="BG85" i="5" s="1"/>
  <c r="X84" i="5"/>
  <c r="Y84" i="5" s="1"/>
  <c r="Z84" i="5" s="1"/>
  <c r="S85" i="5" s="1"/>
  <c r="CJ84" i="5"/>
  <c r="CK84" i="5" s="1"/>
  <c r="CL84" i="5" s="1"/>
  <c r="CE85" i="5" s="1"/>
  <c r="AN84" i="5"/>
  <c r="AO84" i="5" s="1"/>
  <c r="AP84" i="5" s="1"/>
  <c r="AI85" i="5" s="1"/>
  <c r="AV84" i="5"/>
  <c r="AW84" i="5" s="1"/>
  <c r="AX84" i="5" s="1"/>
  <c r="AQ85" i="5" s="1"/>
  <c r="CB84" i="5"/>
  <c r="CC84" i="5" s="1"/>
  <c r="CD84" i="5" s="1"/>
  <c r="BW85" i="5" s="1"/>
  <c r="AF84" i="5"/>
  <c r="AG84" i="5" s="1"/>
  <c r="AH84" i="5" s="1"/>
  <c r="AA85" i="5" s="1"/>
  <c r="L103" i="6"/>
  <c r="G103" i="6" s="1"/>
  <c r="M103" i="6"/>
  <c r="H103" i="6" s="1"/>
  <c r="O103" i="6"/>
  <c r="P84" i="5"/>
  <c r="N103" i="6" l="1"/>
  <c r="D103" i="6" s="1"/>
  <c r="AS85" i="5"/>
  <c r="AR85" i="5"/>
  <c r="AT85" i="5" s="1"/>
  <c r="AU85" i="5"/>
  <c r="AJ85" i="5"/>
  <c r="AK85" i="5"/>
  <c r="AM85" i="5"/>
  <c r="T85" i="5"/>
  <c r="U85" i="5"/>
  <c r="W85" i="5"/>
  <c r="BH85" i="5"/>
  <c r="BI85" i="5"/>
  <c r="BK85" i="5"/>
  <c r="BX85" i="5"/>
  <c r="BY85" i="5"/>
  <c r="CA85" i="5"/>
  <c r="BC85" i="5"/>
  <c r="BA85" i="5"/>
  <c r="AZ85" i="5"/>
  <c r="AE85" i="5"/>
  <c r="AC85" i="5"/>
  <c r="AB85" i="5"/>
  <c r="CI85" i="5"/>
  <c r="CF85" i="5"/>
  <c r="CG85" i="5"/>
  <c r="BS85" i="5"/>
  <c r="BQ85" i="5"/>
  <c r="BP85" i="5"/>
  <c r="E103" i="6"/>
  <c r="AF103" i="6"/>
  <c r="AG103" i="6" s="1"/>
  <c r="AH103" i="6" s="1"/>
  <c r="AA104" i="6" s="1"/>
  <c r="AV103" i="6"/>
  <c r="AW103" i="6" s="1"/>
  <c r="AX103" i="6" s="1"/>
  <c r="AQ104" i="6" s="1"/>
  <c r="BT103" i="6"/>
  <c r="BU103" i="6" s="1"/>
  <c r="BV103" i="6" s="1"/>
  <c r="BO104" i="6" s="1"/>
  <c r="CJ103" i="6"/>
  <c r="CK103" i="6" s="1"/>
  <c r="CL103" i="6" s="1"/>
  <c r="CE104" i="6" s="1"/>
  <c r="BL103" i="6"/>
  <c r="BM103" i="6" s="1"/>
  <c r="BN103" i="6" s="1"/>
  <c r="BG104" i="6" s="1"/>
  <c r="AN103" i="6"/>
  <c r="AO103" i="6" s="1"/>
  <c r="AP103" i="6" s="1"/>
  <c r="AI104" i="6" s="1"/>
  <c r="CB103" i="6"/>
  <c r="CC103" i="6" s="1"/>
  <c r="CD103" i="6" s="1"/>
  <c r="BW104" i="6" s="1"/>
  <c r="X103" i="6"/>
  <c r="Y103" i="6" s="1"/>
  <c r="Z103" i="6" s="1"/>
  <c r="S104" i="6" s="1"/>
  <c r="H84" i="4"/>
  <c r="Q84" i="5"/>
  <c r="P103" i="6"/>
  <c r="Q103" i="6" s="1"/>
  <c r="BD103" i="6"/>
  <c r="BE103" i="6" s="1"/>
  <c r="BF103" i="6" s="1"/>
  <c r="AY104" i="6" s="1"/>
  <c r="BJ85" i="5" l="1"/>
  <c r="AD85" i="5"/>
  <c r="AL85" i="5"/>
  <c r="BZ85" i="5"/>
  <c r="CH85" i="5"/>
  <c r="BR85" i="5"/>
  <c r="AK104" i="6"/>
  <c r="AJ104" i="6"/>
  <c r="AM104" i="6"/>
  <c r="BP104" i="6"/>
  <c r="BS104" i="6"/>
  <c r="BQ104" i="6"/>
  <c r="BI104" i="6"/>
  <c r="BK104" i="6"/>
  <c r="BH104" i="6"/>
  <c r="CI104" i="6"/>
  <c r="CG104" i="6"/>
  <c r="CF104" i="6"/>
  <c r="BY104" i="6"/>
  <c r="BX104" i="6"/>
  <c r="CA104" i="6"/>
  <c r="W104" i="6"/>
  <c r="T104" i="6"/>
  <c r="U104" i="6"/>
  <c r="AZ104" i="6"/>
  <c r="BC104" i="6"/>
  <c r="BA104" i="6"/>
  <c r="V85" i="5"/>
  <c r="AE104" i="6"/>
  <c r="AC104" i="6"/>
  <c r="AB104" i="6"/>
  <c r="I84" i="4"/>
  <c r="F84" i="5"/>
  <c r="R84" i="5"/>
  <c r="AR104" i="6"/>
  <c r="AU104" i="6"/>
  <c r="AS104" i="6"/>
  <c r="BB85" i="5"/>
  <c r="F103" i="6"/>
  <c r="R103" i="6"/>
  <c r="AT104" i="6" l="1"/>
  <c r="AL104" i="6"/>
  <c r="BR104" i="6"/>
  <c r="CH104" i="6"/>
  <c r="BJ104" i="6"/>
  <c r="V104" i="6"/>
  <c r="I103" i="6"/>
  <c r="J103" i="6" s="1"/>
  <c r="K104" i="6"/>
  <c r="AD104" i="6"/>
  <c r="BZ104" i="6"/>
  <c r="BB104" i="6"/>
  <c r="K85" i="5"/>
  <c r="J84" i="4"/>
  <c r="I84" i="5"/>
  <c r="J84" i="5" s="1"/>
  <c r="O104" i="6" l="1"/>
  <c r="M104" i="6"/>
  <c r="H104" i="6" s="1"/>
  <c r="L104" i="6"/>
  <c r="G104" i="6" s="1"/>
  <c r="O85" i="5"/>
  <c r="G85" i="4" s="1"/>
  <c r="L85" i="5"/>
  <c r="C85" i="4"/>
  <c r="M85" i="5"/>
  <c r="G85" i="5" l="1"/>
  <c r="D85" i="4"/>
  <c r="H85" i="5"/>
  <c r="E85" i="4"/>
  <c r="N104" i="6"/>
  <c r="D104" i="6" s="1"/>
  <c r="N85" i="5"/>
  <c r="P104" i="6" l="1"/>
  <c r="D85" i="5"/>
  <c r="F85" i="4"/>
  <c r="E104" i="6"/>
  <c r="X104" i="6"/>
  <c r="Y104" i="6" s="1"/>
  <c r="Z104" i="6" s="1"/>
  <c r="S105" i="6" s="1"/>
  <c r="CJ104" i="6"/>
  <c r="CK104" i="6" s="1"/>
  <c r="CL104" i="6" s="1"/>
  <c r="CE105" i="6" s="1"/>
  <c r="BL104" i="6"/>
  <c r="BM104" i="6" s="1"/>
  <c r="BN104" i="6" s="1"/>
  <c r="BG105" i="6" s="1"/>
  <c r="BT104" i="6"/>
  <c r="BU104" i="6" s="1"/>
  <c r="BV104" i="6" s="1"/>
  <c r="BO105" i="6" s="1"/>
  <c r="AV104" i="6"/>
  <c r="AW104" i="6" s="1"/>
  <c r="AX104" i="6" s="1"/>
  <c r="AQ105" i="6" s="1"/>
  <c r="AN104" i="6"/>
  <c r="AO104" i="6" s="1"/>
  <c r="AP104" i="6" s="1"/>
  <c r="AI105" i="6" s="1"/>
  <c r="AF104" i="6"/>
  <c r="AG104" i="6" s="1"/>
  <c r="AH104" i="6" s="1"/>
  <c r="AA105" i="6" s="1"/>
  <c r="BD104" i="6"/>
  <c r="BE104" i="6" s="1"/>
  <c r="BF104" i="6" s="1"/>
  <c r="AY105" i="6" s="1"/>
  <c r="CB104" i="6"/>
  <c r="CC104" i="6" s="1"/>
  <c r="CD104" i="6" s="1"/>
  <c r="BW105" i="6" s="1"/>
  <c r="Q104" i="6"/>
  <c r="P85" i="5"/>
  <c r="H85" i="4" s="1"/>
  <c r="AC105" i="6" l="1"/>
  <c r="AB105" i="6"/>
  <c r="AE105" i="6"/>
  <c r="AU105" i="6"/>
  <c r="AS105" i="6"/>
  <c r="AR105" i="6"/>
  <c r="BQ105" i="6"/>
  <c r="BP105" i="6"/>
  <c r="BR105" i="6" s="1"/>
  <c r="BS105" i="6"/>
  <c r="AM105" i="6"/>
  <c r="AJ105" i="6"/>
  <c r="AK105" i="6"/>
  <c r="CI105" i="6"/>
  <c r="CG105" i="6"/>
  <c r="CF105" i="6"/>
  <c r="T105" i="6"/>
  <c r="U105" i="6"/>
  <c r="W105" i="6"/>
  <c r="BK105" i="6"/>
  <c r="BI105" i="6"/>
  <c r="BH105" i="6"/>
  <c r="F104" i="6"/>
  <c r="R104" i="6"/>
  <c r="E85" i="5"/>
  <c r="BT85" i="5"/>
  <c r="BU85" i="5" s="1"/>
  <c r="BV85" i="5" s="1"/>
  <c r="BO86" i="5" s="1"/>
  <c r="AF85" i="5"/>
  <c r="AG85" i="5" s="1"/>
  <c r="AH85" i="5" s="1"/>
  <c r="AA86" i="5" s="1"/>
  <c r="X85" i="5"/>
  <c r="Y85" i="5" s="1"/>
  <c r="Z85" i="5" s="1"/>
  <c r="S86" i="5" s="1"/>
  <c r="BL85" i="5"/>
  <c r="BM85" i="5" s="1"/>
  <c r="BN85" i="5" s="1"/>
  <c r="BG86" i="5" s="1"/>
  <c r="AV85" i="5"/>
  <c r="AW85" i="5" s="1"/>
  <c r="AX85" i="5" s="1"/>
  <c r="AQ86" i="5" s="1"/>
  <c r="AN85" i="5"/>
  <c r="AO85" i="5" s="1"/>
  <c r="AP85" i="5" s="1"/>
  <c r="AI86" i="5" s="1"/>
  <c r="CJ85" i="5"/>
  <c r="CK85" i="5" s="1"/>
  <c r="CL85" i="5" s="1"/>
  <c r="CE86" i="5" s="1"/>
  <c r="CB85" i="5"/>
  <c r="CC85" i="5" s="1"/>
  <c r="CD85" i="5" s="1"/>
  <c r="BW86" i="5" s="1"/>
  <c r="BD85" i="5"/>
  <c r="BE85" i="5" s="1"/>
  <c r="BF85" i="5" s="1"/>
  <c r="AY86" i="5" s="1"/>
  <c r="Q85" i="5"/>
  <c r="AZ105" i="6"/>
  <c r="BA105" i="6"/>
  <c r="BC105" i="6"/>
  <c r="BY105" i="6"/>
  <c r="CA105" i="6"/>
  <c r="BX105" i="6"/>
  <c r="AL105" i="6" l="1"/>
  <c r="BB105" i="6"/>
  <c r="BP86" i="5"/>
  <c r="BS86" i="5"/>
  <c r="BQ86" i="5"/>
  <c r="AC86" i="5"/>
  <c r="AB86" i="5"/>
  <c r="AE86" i="5"/>
  <c r="BY86" i="5"/>
  <c r="CA86" i="5"/>
  <c r="BX86" i="5"/>
  <c r="U86" i="5"/>
  <c r="T86" i="5"/>
  <c r="W86" i="5"/>
  <c r="AM86" i="5"/>
  <c r="AK86" i="5"/>
  <c r="AJ86" i="5"/>
  <c r="F85" i="5"/>
  <c r="I85" i="4"/>
  <c r="R85" i="5"/>
  <c r="BA86" i="5"/>
  <c r="AZ86" i="5"/>
  <c r="BC86" i="5"/>
  <c r="BJ105" i="6"/>
  <c r="V105" i="6"/>
  <c r="AT105" i="6"/>
  <c r="CH105" i="6"/>
  <c r="AD105" i="6"/>
  <c r="CG86" i="5"/>
  <c r="CF86" i="5"/>
  <c r="CI86" i="5"/>
  <c r="AR86" i="5"/>
  <c r="AS86" i="5"/>
  <c r="AU86" i="5"/>
  <c r="I104" i="6"/>
  <c r="J104" i="6" s="1"/>
  <c r="K105" i="6"/>
  <c r="BK86" i="5"/>
  <c r="BH86" i="5"/>
  <c r="BI86" i="5"/>
  <c r="BZ105" i="6"/>
  <c r="BJ86" i="5" l="1"/>
  <c r="CH86" i="5"/>
  <c r="AD86" i="5"/>
  <c r="V86" i="5"/>
  <c r="AL86" i="5"/>
  <c r="BZ86" i="5"/>
  <c r="BB86" i="5"/>
  <c r="AT86" i="5"/>
  <c r="I85" i="5"/>
  <c r="J85" i="5" s="1"/>
  <c r="J85" i="4"/>
  <c r="K86" i="5"/>
  <c r="BR86" i="5"/>
  <c r="O105" i="6"/>
  <c r="L105" i="6"/>
  <c r="G105" i="6" s="1"/>
  <c r="M105" i="6"/>
  <c r="H105" i="6" s="1"/>
  <c r="C86" i="4" l="1"/>
  <c r="L86" i="5"/>
  <c r="M86" i="5"/>
  <c r="O86" i="5"/>
  <c r="G86" i="4" s="1"/>
  <c r="N105" i="6"/>
  <c r="D105" i="6" s="1"/>
  <c r="N86" i="5" l="1"/>
  <c r="E86" i="4"/>
  <c r="H86" i="5"/>
  <c r="D86" i="4"/>
  <c r="G86" i="5"/>
  <c r="D86" i="5"/>
  <c r="F86" i="4"/>
  <c r="E105" i="6"/>
  <c r="BD105" i="6"/>
  <c r="BE105" i="6" s="1"/>
  <c r="BF105" i="6" s="1"/>
  <c r="AY106" i="6" s="1"/>
  <c r="AF105" i="6"/>
  <c r="AG105" i="6" s="1"/>
  <c r="AH105" i="6" s="1"/>
  <c r="AA106" i="6" s="1"/>
  <c r="BT105" i="6"/>
  <c r="BU105" i="6" s="1"/>
  <c r="BV105" i="6" s="1"/>
  <c r="BO106" i="6" s="1"/>
  <c r="AN105" i="6"/>
  <c r="AO105" i="6" s="1"/>
  <c r="AP105" i="6" s="1"/>
  <c r="AI106" i="6" s="1"/>
  <c r="CJ105" i="6"/>
  <c r="CK105" i="6" s="1"/>
  <c r="CL105" i="6" s="1"/>
  <c r="CE106" i="6" s="1"/>
  <c r="X105" i="6"/>
  <c r="Y105" i="6" s="1"/>
  <c r="Z105" i="6" s="1"/>
  <c r="S106" i="6" s="1"/>
  <c r="BL105" i="6"/>
  <c r="BM105" i="6" s="1"/>
  <c r="BN105" i="6" s="1"/>
  <c r="BG106" i="6" s="1"/>
  <c r="CB105" i="6"/>
  <c r="CC105" i="6" s="1"/>
  <c r="CD105" i="6" s="1"/>
  <c r="BW106" i="6" s="1"/>
  <c r="AV105" i="6"/>
  <c r="AW105" i="6" s="1"/>
  <c r="AX105" i="6" s="1"/>
  <c r="AQ106" i="6" s="1"/>
  <c r="P105" i="6"/>
  <c r="Q105" i="6" s="1"/>
  <c r="CA106" i="6" l="1"/>
  <c r="BY106" i="6"/>
  <c r="BX106" i="6"/>
  <c r="BZ106" i="6" s="1"/>
  <c r="W106" i="6"/>
  <c r="U106" i="6"/>
  <c r="T106" i="6"/>
  <c r="AM106" i="6"/>
  <c r="AK106" i="6"/>
  <c r="AJ106" i="6"/>
  <c r="F105" i="6"/>
  <c r="R105" i="6"/>
  <c r="AE106" i="6"/>
  <c r="AC106" i="6"/>
  <c r="AB106" i="6"/>
  <c r="BS106" i="6"/>
  <c r="BP106" i="6"/>
  <c r="BQ106" i="6"/>
  <c r="BC106" i="6"/>
  <c r="BA106" i="6"/>
  <c r="AZ106" i="6"/>
  <c r="CG106" i="6"/>
  <c r="CF106" i="6"/>
  <c r="CH106" i="6" s="1"/>
  <c r="CI106" i="6"/>
  <c r="E86" i="5"/>
  <c r="BL86" i="5"/>
  <c r="BM86" i="5" s="1"/>
  <c r="BN86" i="5" s="1"/>
  <c r="BG87" i="5" s="1"/>
  <c r="AF86" i="5"/>
  <c r="AG86" i="5" s="1"/>
  <c r="AH86" i="5" s="1"/>
  <c r="AA87" i="5" s="1"/>
  <c r="AN86" i="5"/>
  <c r="AO86" i="5" s="1"/>
  <c r="AP86" i="5" s="1"/>
  <c r="AI87" i="5" s="1"/>
  <c r="X86" i="5"/>
  <c r="Y86" i="5" s="1"/>
  <c r="Z86" i="5" s="1"/>
  <c r="S87" i="5" s="1"/>
  <c r="CJ86" i="5"/>
  <c r="CK86" i="5" s="1"/>
  <c r="CL86" i="5" s="1"/>
  <c r="CE87" i="5" s="1"/>
  <c r="CB86" i="5"/>
  <c r="CC86" i="5" s="1"/>
  <c r="CD86" i="5" s="1"/>
  <c r="BW87" i="5" s="1"/>
  <c r="BT86" i="5"/>
  <c r="BU86" i="5" s="1"/>
  <c r="BV86" i="5" s="1"/>
  <c r="BO87" i="5" s="1"/>
  <c r="AV86" i="5"/>
  <c r="AW86" i="5" s="1"/>
  <c r="AX86" i="5" s="1"/>
  <c r="AQ87" i="5" s="1"/>
  <c r="BD86" i="5"/>
  <c r="BE86" i="5" s="1"/>
  <c r="BF86" i="5" s="1"/>
  <c r="AY87" i="5" s="1"/>
  <c r="BI106" i="6"/>
  <c r="BH106" i="6"/>
  <c r="BK106" i="6"/>
  <c r="AR106" i="6"/>
  <c r="AU106" i="6"/>
  <c r="AS106" i="6"/>
  <c r="P86" i="5"/>
  <c r="BJ106" i="6" l="1"/>
  <c r="BB106" i="6"/>
  <c r="AT106" i="6"/>
  <c r="AD106" i="6"/>
  <c r="BP87" i="5"/>
  <c r="BS87" i="5"/>
  <c r="BQ87" i="5"/>
  <c r="BH87" i="5"/>
  <c r="BI87" i="5"/>
  <c r="BK87" i="5"/>
  <c r="CG87" i="5"/>
  <c r="CF87" i="5"/>
  <c r="CI87" i="5"/>
  <c r="V106" i="6"/>
  <c r="AL106" i="6"/>
  <c r="BC87" i="5"/>
  <c r="AZ87" i="5"/>
  <c r="BA87" i="5"/>
  <c r="AM87" i="5"/>
  <c r="AJ87" i="5"/>
  <c r="AK87" i="5"/>
  <c r="AS87" i="5"/>
  <c r="AU87" i="5"/>
  <c r="AR87" i="5"/>
  <c r="BR106" i="6"/>
  <c r="AE87" i="5"/>
  <c r="AC87" i="5"/>
  <c r="AB87" i="5"/>
  <c r="AD87" i="5" s="1"/>
  <c r="H86" i="4"/>
  <c r="Q86" i="5"/>
  <c r="I105" i="6"/>
  <c r="J105" i="6" s="1"/>
  <c r="K106" i="6"/>
  <c r="BY87" i="5"/>
  <c r="CA87" i="5"/>
  <c r="BX87" i="5"/>
  <c r="T87" i="5"/>
  <c r="U87" i="5"/>
  <c r="W87" i="5"/>
  <c r="BR87" i="5" l="1"/>
  <c r="V87" i="5"/>
  <c r="BJ87" i="5"/>
  <c r="AT87" i="5"/>
  <c r="AL87" i="5"/>
  <c r="BB87" i="5"/>
  <c r="I86" i="4"/>
  <c r="F86" i="5"/>
  <c r="R86" i="5"/>
  <c r="BZ87" i="5"/>
  <c r="CH87" i="5"/>
  <c r="M106" i="6"/>
  <c r="H106" i="6" s="1"/>
  <c r="O106" i="6"/>
  <c r="L106" i="6"/>
  <c r="G106" i="6" s="1"/>
  <c r="J86" i="4" l="1"/>
  <c r="K87" i="5"/>
  <c r="I86" i="5"/>
  <c r="J86" i="5" s="1"/>
  <c r="N106" i="6"/>
  <c r="D106" i="6" s="1"/>
  <c r="M87" i="5" l="1"/>
  <c r="C87" i="4"/>
  <c r="L87" i="5"/>
  <c r="O87" i="5"/>
  <c r="G87" i="4" s="1"/>
  <c r="E106" i="6"/>
  <c r="CB106" i="6"/>
  <c r="CC106" i="6" s="1"/>
  <c r="CD106" i="6" s="1"/>
  <c r="BW107" i="6" s="1"/>
  <c r="BD106" i="6"/>
  <c r="BE106" i="6" s="1"/>
  <c r="BF106" i="6" s="1"/>
  <c r="AY107" i="6" s="1"/>
  <c r="AV106" i="6"/>
  <c r="AW106" i="6" s="1"/>
  <c r="AX106" i="6" s="1"/>
  <c r="AQ107" i="6" s="1"/>
  <c r="AF106" i="6"/>
  <c r="AG106" i="6" s="1"/>
  <c r="AH106" i="6" s="1"/>
  <c r="AA107" i="6" s="1"/>
  <c r="CJ106" i="6"/>
  <c r="CK106" i="6" s="1"/>
  <c r="CL106" i="6" s="1"/>
  <c r="CE107" i="6" s="1"/>
  <c r="BL106" i="6"/>
  <c r="BM106" i="6" s="1"/>
  <c r="BN106" i="6" s="1"/>
  <c r="BG107" i="6" s="1"/>
  <c r="X106" i="6"/>
  <c r="Y106" i="6" s="1"/>
  <c r="Z106" i="6" s="1"/>
  <c r="S107" i="6" s="1"/>
  <c r="AN106" i="6"/>
  <c r="AO106" i="6" s="1"/>
  <c r="AP106" i="6" s="1"/>
  <c r="AI107" i="6" s="1"/>
  <c r="BT106" i="6"/>
  <c r="BU106" i="6" s="1"/>
  <c r="BV106" i="6" s="1"/>
  <c r="BO107" i="6" s="1"/>
  <c r="P106" i="6"/>
  <c r="Q106" i="6" s="1"/>
  <c r="AE107" i="6" l="1"/>
  <c r="AC107" i="6"/>
  <c r="AB107" i="6"/>
  <c r="AR107" i="6"/>
  <c r="AS107" i="6"/>
  <c r="AU107" i="6"/>
  <c r="CF107" i="6"/>
  <c r="CG107" i="6"/>
  <c r="CI107" i="6"/>
  <c r="BA107" i="6"/>
  <c r="AZ107" i="6"/>
  <c r="BC107" i="6"/>
  <c r="BY107" i="6"/>
  <c r="BX107" i="6"/>
  <c r="CA107" i="6"/>
  <c r="F106" i="6"/>
  <c r="R106" i="6"/>
  <c r="AJ107" i="6"/>
  <c r="AK107" i="6"/>
  <c r="AM107" i="6"/>
  <c r="D87" i="4"/>
  <c r="G87" i="5"/>
  <c r="N87" i="5"/>
  <c r="BS107" i="6"/>
  <c r="BP107" i="6"/>
  <c r="BQ107" i="6"/>
  <c r="BH107" i="6"/>
  <c r="BI107" i="6"/>
  <c r="BJ107" i="6" s="1"/>
  <c r="BK107" i="6"/>
  <c r="E87" i="4"/>
  <c r="H87" i="5"/>
  <c r="W107" i="6"/>
  <c r="U107" i="6"/>
  <c r="T107" i="6"/>
  <c r="BB107" i="6" l="1"/>
  <c r="AT107" i="6"/>
  <c r="AL107" i="6"/>
  <c r="I106" i="6"/>
  <c r="J106" i="6" s="1"/>
  <c r="K107" i="6"/>
  <c r="CH107" i="6"/>
  <c r="BZ107" i="6"/>
  <c r="D87" i="5"/>
  <c r="F87" i="4"/>
  <c r="V107" i="6"/>
  <c r="AD107" i="6"/>
  <c r="BR107" i="6"/>
  <c r="E87" i="5" l="1"/>
  <c r="X87" i="5"/>
  <c r="Y87" i="5" s="1"/>
  <c r="Z87" i="5" s="1"/>
  <c r="S88" i="5" s="1"/>
  <c r="BL87" i="5"/>
  <c r="AN87" i="5"/>
  <c r="AO87" i="5" s="1"/>
  <c r="AP87" i="5" s="1"/>
  <c r="AI88" i="5" s="1"/>
  <c r="AV87" i="5"/>
  <c r="AW87" i="5" s="1"/>
  <c r="AX87" i="5" s="1"/>
  <c r="AQ88" i="5" s="1"/>
  <c r="CJ87" i="5"/>
  <c r="CK87" i="5" s="1"/>
  <c r="CL87" i="5" s="1"/>
  <c r="CE88" i="5" s="1"/>
  <c r="BM87" i="5"/>
  <c r="BN87" i="5" s="1"/>
  <c r="BG88" i="5" s="1"/>
  <c r="BT87" i="5"/>
  <c r="BU87" i="5" s="1"/>
  <c r="BV87" i="5" s="1"/>
  <c r="BO88" i="5" s="1"/>
  <c r="AF87" i="5"/>
  <c r="AG87" i="5" s="1"/>
  <c r="AH87" i="5" s="1"/>
  <c r="AA88" i="5" s="1"/>
  <c r="BD87" i="5"/>
  <c r="BE87" i="5" s="1"/>
  <c r="BF87" i="5" s="1"/>
  <c r="AY88" i="5" s="1"/>
  <c r="CB87" i="5"/>
  <c r="CC87" i="5" s="1"/>
  <c r="CD87" i="5" s="1"/>
  <c r="BW88" i="5" s="1"/>
  <c r="P87" i="5"/>
  <c r="H87" i="4" s="1"/>
  <c r="M107" i="6"/>
  <c r="H107" i="6" s="1"/>
  <c r="L107" i="6"/>
  <c r="G107" i="6" s="1"/>
  <c r="O107" i="6"/>
  <c r="N107" i="6" l="1"/>
  <c r="D107" i="6" s="1"/>
  <c r="AV107" i="6" s="1"/>
  <c r="AW107" i="6" s="1"/>
  <c r="AX107" i="6" s="1"/>
  <c r="AQ108" i="6" s="1"/>
  <c r="AB88" i="5"/>
  <c r="AC88" i="5"/>
  <c r="AE88" i="5"/>
  <c r="BP88" i="5"/>
  <c r="BS88" i="5"/>
  <c r="BQ88" i="5"/>
  <c r="AR88" i="5"/>
  <c r="AU88" i="5"/>
  <c r="AS88" i="5"/>
  <c r="AT88" i="5" s="1"/>
  <c r="AZ88" i="5"/>
  <c r="BC88" i="5"/>
  <c r="BA88" i="5"/>
  <c r="BH88" i="5"/>
  <c r="BI88" i="5"/>
  <c r="BK88" i="5"/>
  <c r="AK88" i="5"/>
  <c r="AJ88" i="5"/>
  <c r="AM88" i="5"/>
  <c r="E107" i="6"/>
  <c r="AN107" i="6"/>
  <c r="AO107" i="6" s="1"/>
  <c r="AP107" i="6" s="1"/>
  <c r="AI108" i="6" s="1"/>
  <c r="AF107" i="6"/>
  <c r="AG107" i="6" s="1"/>
  <c r="AH107" i="6" s="1"/>
  <c r="AA108" i="6" s="1"/>
  <c r="T88" i="5"/>
  <c r="U88" i="5"/>
  <c r="W88" i="5"/>
  <c r="P107" i="6"/>
  <c r="Q107" i="6" s="1"/>
  <c r="Q87" i="5"/>
  <c r="CJ107" i="6"/>
  <c r="CK107" i="6" s="1"/>
  <c r="CL107" i="6" s="1"/>
  <c r="CE108" i="6" s="1"/>
  <c r="CB107" i="6"/>
  <c r="CC107" i="6" s="1"/>
  <c r="CD107" i="6" s="1"/>
  <c r="BW108" i="6" s="1"/>
  <c r="CI88" i="5"/>
  <c r="CF88" i="5"/>
  <c r="CG88" i="5"/>
  <c r="BX88" i="5"/>
  <c r="BY88" i="5"/>
  <c r="CA88" i="5"/>
  <c r="BT107" i="6"/>
  <c r="BU107" i="6" s="1"/>
  <c r="BV107" i="6" s="1"/>
  <c r="BO108" i="6" s="1"/>
  <c r="BJ88" i="5" l="1"/>
  <c r="V88" i="5"/>
  <c r="BD107" i="6"/>
  <c r="BE107" i="6" s="1"/>
  <c r="BF107" i="6" s="1"/>
  <c r="AY108" i="6" s="1"/>
  <c r="X107" i="6"/>
  <c r="Y107" i="6" s="1"/>
  <c r="Z107" i="6" s="1"/>
  <c r="S108" i="6" s="1"/>
  <c r="BL107" i="6"/>
  <c r="BM107" i="6" s="1"/>
  <c r="BN107" i="6" s="1"/>
  <c r="BG108" i="6" s="1"/>
  <c r="CH88" i="5"/>
  <c r="BR88" i="5"/>
  <c r="BZ88" i="5"/>
  <c r="BB88" i="5"/>
  <c r="AB108" i="6"/>
  <c r="AC108" i="6"/>
  <c r="AE108" i="6"/>
  <c r="BI108" i="6"/>
  <c r="BK108" i="6"/>
  <c r="BH108" i="6"/>
  <c r="AZ108" i="6"/>
  <c r="BC108" i="6"/>
  <c r="BA108" i="6"/>
  <c r="BX108" i="6"/>
  <c r="CA108" i="6"/>
  <c r="BY108" i="6"/>
  <c r="AJ108" i="6"/>
  <c r="AK108" i="6"/>
  <c r="AM108" i="6"/>
  <c r="AU108" i="6"/>
  <c r="AR108" i="6"/>
  <c r="AS108" i="6"/>
  <c r="BQ108" i="6"/>
  <c r="BP108" i="6"/>
  <c r="BS108" i="6"/>
  <c r="W108" i="6"/>
  <c r="U108" i="6"/>
  <c r="T108" i="6"/>
  <c r="I87" i="4"/>
  <c r="F87" i="5"/>
  <c r="R87" i="5"/>
  <c r="R107" i="6"/>
  <c r="AL88" i="5"/>
  <c r="AD88" i="5"/>
  <c r="CI108" i="6"/>
  <c r="CG108" i="6"/>
  <c r="CF108" i="6"/>
  <c r="V108" i="6" l="1"/>
  <c r="F107" i="6"/>
  <c r="AD108" i="6"/>
  <c r="AL108" i="6"/>
  <c r="BR108" i="6"/>
  <c r="BJ108" i="6"/>
  <c r="AT108" i="6"/>
  <c r="BZ108" i="6"/>
  <c r="CH108" i="6"/>
  <c r="BB108" i="6"/>
  <c r="I87" i="5"/>
  <c r="J87" i="5" s="1"/>
  <c r="K88" i="5"/>
  <c r="J87" i="4"/>
  <c r="I107" i="6"/>
  <c r="J107" i="6" s="1"/>
  <c r="K108" i="6"/>
  <c r="O108" i="6" l="1"/>
  <c r="M108" i="6"/>
  <c r="H108" i="6" s="1"/>
  <c r="L108" i="6"/>
  <c r="G108" i="6" s="1"/>
  <c r="C88" i="4"/>
  <c r="M88" i="5"/>
  <c r="L88" i="5"/>
  <c r="O88" i="5"/>
  <c r="G88" i="4" s="1"/>
  <c r="N88" i="5" l="1"/>
  <c r="D88" i="5" s="1"/>
  <c r="P88" i="5" s="1"/>
  <c r="H88" i="4" s="1"/>
  <c r="F88" i="4"/>
  <c r="E88" i="4"/>
  <c r="H88" i="5"/>
  <c r="D88" i="4"/>
  <c r="G88" i="5"/>
  <c r="N108" i="6"/>
  <c r="D108" i="6" s="1"/>
  <c r="P108" i="6" s="1"/>
  <c r="Q88" i="5" l="1"/>
  <c r="E108" i="6"/>
  <c r="AF108" i="6"/>
  <c r="AG108" i="6" s="1"/>
  <c r="AH108" i="6" s="1"/>
  <c r="AA109" i="6" s="1"/>
  <c r="X108" i="6"/>
  <c r="Y108" i="6" s="1"/>
  <c r="Z108" i="6" s="1"/>
  <c r="S109" i="6" s="1"/>
  <c r="AN108" i="6"/>
  <c r="AO108" i="6" s="1"/>
  <c r="AP108" i="6" s="1"/>
  <c r="AI109" i="6" s="1"/>
  <c r="CJ108" i="6"/>
  <c r="CK108" i="6" s="1"/>
  <c r="CL108" i="6" s="1"/>
  <c r="CE109" i="6" s="1"/>
  <c r="BD108" i="6"/>
  <c r="BE108" i="6" s="1"/>
  <c r="BF108" i="6" s="1"/>
  <c r="AY109" i="6" s="1"/>
  <c r="BL108" i="6"/>
  <c r="BM108" i="6" s="1"/>
  <c r="BN108" i="6" s="1"/>
  <c r="BG109" i="6" s="1"/>
  <c r="AV108" i="6"/>
  <c r="AW108" i="6" s="1"/>
  <c r="AX108" i="6" s="1"/>
  <c r="AQ109" i="6" s="1"/>
  <c r="BT108" i="6"/>
  <c r="BU108" i="6" s="1"/>
  <c r="BV108" i="6" s="1"/>
  <c r="BO109" i="6" s="1"/>
  <c r="CB108" i="6"/>
  <c r="CC108" i="6" s="1"/>
  <c r="CD108" i="6" s="1"/>
  <c r="BW109" i="6" s="1"/>
  <c r="Q108" i="6"/>
  <c r="E88" i="5"/>
  <c r="BL88" i="5"/>
  <c r="BM88" i="5" s="1"/>
  <c r="BN88" i="5" s="1"/>
  <c r="BG89" i="5" s="1"/>
  <c r="AV88" i="5"/>
  <c r="AW88" i="5" s="1"/>
  <c r="AX88" i="5" s="1"/>
  <c r="AQ89" i="5" s="1"/>
  <c r="AF88" i="5"/>
  <c r="AG88" i="5" s="1"/>
  <c r="AH88" i="5" s="1"/>
  <c r="AA89" i="5" s="1"/>
  <c r="CB88" i="5"/>
  <c r="CC88" i="5" s="1"/>
  <c r="CD88" i="5" s="1"/>
  <c r="BW89" i="5" s="1"/>
  <c r="CJ88" i="5"/>
  <c r="CK88" i="5" s="1"/>
  <c r="CL88" i="5" s="1"/>
  <c r="CE89" i="5" s="1"/>
  <c r="BD88" i="5"/>
  <c r="BE88" i="5" s="1"/>
  <c r="BF88" i="5" s="1"/>
  <c r="AY89" i="5" s="1"/>
  <c r="BT88" i="5"/>
  <c r="BU88" i="5" s="1"/>
  <c r="BV88" i="5" s="1"/>
  <c r="BO89" i="5" s="1"/>
  <c r="X88" i="5"/>
  <c r="Y88" i="5" s="1"/>
  <c r="Z88" i="5" s="1"/>
  <c r="S89" i="5" s="1"/>
  <c r="AN88" i="5"/>
  <c r="AO88" i="5" s="1"/>
  <c r="AP88" i="5" s="1"/>
  <c r="AI89" i="5" s="1"/>
  <c r="CF89" i="5" l="1"/>
  <c r="CG89" i="5"/>
  <c r="CI89" i="5"/>
  <c r="BH109" i="6"/>
  <c r="BI109" i="6"/>
  <c r="BK109" i="6"/>
  <c r="AS109" i="6"/>
  <c r="AU109" i="6"/>
  <c r="AR109" i="6"/>
  <c r="BX89" i="5"/>
  <c r="CA89" i="5"/>
  <c r="BY89" i="5"/>
  <c r="AJ109" i="6"/>
  <c r="AM109" i="6"/>
  <c r="AK109" i="6"/>
  <c r="BX109" i="6"/>
  <c r="CA109" i="6"/>
  <c r="BY109" i="6"/>
  <c r="U89" i="5"/>
  <c r="W89" i="5"/>
  <c r="T89" i="5"/>
  <c r="BS109" i="6"/>
  <c r="BP109" i="6"/>
  <c r="BQ109" i="6"/>
  <c r="BS89" i="5"/>
  <c r="BQ89" i="5"/>
  <c r="BP89" i="5"/>
  <c r="BK89" i="5"/>
  <c r="BH89" i="5"/>
  <c r="BI89" i="5"/>
  <c r="AJ89" i="5"/>
  <c r="AK89" i="5"/>
  <c r="AM89" i="5"/>
  <c r="AC109" i="6"/>
  <c r="AB109" i="6"/>
  <c r="AE109" i="6"/>
  <c r="AS89" i="5"/>
  <c r="AR89" i="5"/>
  <c r="AU89" i="5"/>
  <c r="AZ109" i="6"/>
  <c r="BC109" i="6"/>
  <c r="BA109" i="6"/>
  <c r="BA89" i="5"/>
  <c r="BC89" i="5"/>
  <c r="AZ89" i="5"/>
  <c r="T109" i="6"/>
  <c r="W109" i="6"/>
  <c r="U109" i="6"/>
  <c r="CF109" i="6"/>
  <c r="CI109" i="6"/>
  <c r="CG109" i="6"/>
  <c r="AB89" i="5"/>
  <c r="AC89" i="5"/>
  <c r="AE89" i="5"/>
  <c r="F108" i="6"/>
  <c r="R108" i="6"/>
  <c r="I88" i="4"/>
  <c r="F88" i="5"/>
  <c r="R88" i="5"/>
  <c r="BR89" i="5" l="1"/>
  <c r="AT89" i="5"/>
  <c r="BJ109" i="6"/>
  <c r="BR109" i="6"/>
  <c r="AL89" i="5"/>
  <c r="BZ89" i="5"/>
  <c r="BJ89" i="5"/>
  <c r="CH109" i="6"/>
  <c r="BB109" i="6"/>
  <c r="AD109" i="6"/>
  <c r="AT109" i="6"/>
  <c r="K89" i="5"/>
  <c r="J88" i="4"/>
  <c r="I88" i="5"/>
  <c r="J88" i="5" s="1"/>
  <c r="K109" i="6"/>
  <c r="I108" i="6"/>
  <c r="J108" i="6" s="1"/>
  <c r="V109" i="6"/>
  <c r="BZ109" i="6"/>
  <c r="V89" i="5"/>
  <c r="AD89" i="5"/>
  <c r="BB89" i="5"/>
  <c r="CH89" i="5"/>
  <c r="AL109" i="6"/>
  <c r="O109" i="6" l="1"/>
  <c r="L109" i="6"/>
  <c r="G109" i="6" s="1"/>
  <c r="M109" i="6"/>
  <c r="H109" i="6" s="1"/>
  <c r="M89" i="5"/>
  <c r="L89" i="5"/>
  <c r="C89" i="4"/>
  <c r="O89" i="5"/>
  <c r="G89" i="4" s="1"/>
  <c r="N89" i="5" l="1"/>
  <c r="D89" i="5" s="1"/>
  <c r="G89" i="5"/>
  <c r="D89" i="4"/>
  <c r="F89" i="4"/>
  <c r="N109" i="6"/>
  <c r="H89" i="5"/>
  <c r="E89" i="4"/>
  <c r="D109" i="6" l="1"/>
  <c r="P109" i="6" s="1"/>
  <c r="E89" i="5"/>
  <c r="AV89" i="5"/>
  <c r="AW89" i="5" s="1"/>
  <c r="AX89" i="5" s="1"/>
  <c r="AQ90" i="5" s="1"/>
  <c r="BL89" i="5"/>
  <c r="BM89" i="5" s="1"/>
  <c r="BN89" i="5" s="1"/>
  <c r="BG90" i="5" s="1"/>
  <c r="AF89" i="5"/>
  <c r="AG89" i="5" s="1"/>
  <c r="AH89" i="5" s="1"/>
  <c r="AA90" i="5" s="1"/>
  <c r="X89" i="5"/>
  <c r="Y89" i="5" s="1"/>
  <c r="Z89" i="5" s="1"/>
  <c r="S90" i="5" s="1"/>
  <c r="AN89" i="5"/>
  <c r="AO89" i="5" s="1"/>
  <c r="AP89" i="5" s="1"/>
  <c r="AI90" i="5" s="1"/>
  <c r="CJ89" i="5"/>
  <c r="CK89" i="5" s="1"/>
  <c r="CL89" i="5" s="1"/>
  <c r="CE90" i="5" s="1"/>
  <c r="BT89" i="5"/>
  <c r="BU89" i="5" s="1"/>
  <c r="BV89" i="5" s="1"/>
  <c r="BO90" i="5" s="1"/>
  <c r="BD89" i="5"/>
  <c r="BE89" i="5" s="1"/>
  <c r="BF89" i="5" s="1"/>
  <c r="AY90" i="5" s="1"/>
  <c r="CB89" i="5"/>
  <c r="CC89" i="5" s="1"/>
  <c r="CD89" i="5" s="1"/>
  <c r="BW90" i="5" s="1"/>
  <c r="P89" i="5"/>
  <c r="H89" i="4" s="1"/>
  <c r="CA90" i="5" l="1"/>
  <c r="BX90" i="5"/>
  <c r="BY90" i="5"/>
  <c r="BP90" i="5"/>
  <c r="BS90" i="5"/>
  <c r="BQ90" i="5"/>
  <c r="CG90" i="5"/>
  <c r="CI90" i="5"/>
  <c r="CF90" i="5"/>
  <c r="AK90" i="5"/>
  <c r="AM90" i="5"/>
  <c r="AJ90" i="5"/>
  <c r="W90" i="5"/>
  <c r="T90" i="5"/>
  <c r="U90" i="5"/>
  <c r="AZ90" i="5"/>
  <c r="BC90" i="5"/>
  <c r="BA90" i="5"/>
  <c r="BI90" i="5"/>
  <c r="BH90" i="5"/>
  <c r="BK90" i="5"/>
  <c r="AR90" i="5"/>
  <c r="AU90" i="5"/>
  <c r="AS90" i="5"/>
  <c r="AT90" i="5" s="1"/>
  <c r="AE90" i="5"/>
  <c r="AB90" i="5"/>
  <c r="AC90" i="5"/>
  <c r="Q89" i="5"/>
  <c r="E109" i="6"/>
  <c r="BT109" i="6"/>
  <c r="BU109" i="6" s="1"/>
  <c r="BV109" i="6" s="1"/>
  <c r="BO110" i="6" s="1"/>
  <c r="CJ109" i="6"/>
  <c r="CK109" i="6" s="1"/>
  <c r="CL109" i="6" s="1"/>
  <c r="CE110" i="6" s="1"/>
  <c r="AF109" i="6"/>
  <c r="AG109" i="6" s="1"/>
  <c r="AH109" i="6" s="1"/>
  <c r="AA110" i="6" s="1"/>
  <c r="BL109" i="6"/>
  <c r="BM109" i="6" s="1"/>
  <c r="BN109" i="6" s="1"/>
  <c r="BG110" i="6" s="1"/>
  <c r="AV109" i="6"/>
  <c r="AW109" i="6" s="1"/>
  <c r="AX109" i="6" s="1"/>
  <c r="AQ110" i="6" s="1"/>
  <c r="X109" i="6"/>
  <c r="Y109" i="6" s="1"/>
  <c r="Z109" i="6" s="1"/>
  <c r="S110" i="6" s="1"/>
  <c r="AN109" i="6"/>
  <c r="AO109" i="6" s="1"/>
  <c r="AP109" i="6" s="1"/>
  <c r="AI110" i="6" s="1"/>
  <c r="BD109" i="6"/>
  <c r="BE109" i="6" s="1"/>
  <c r="BF109" i="6" s="1"/>
  <c r="AY110" i="6" s="1"/>
  <c r="CB109" i="6"/>
  <c r="CC109" i="6" s="1"/>
  <c r="CD109" i="6" s="1"/>
  <c r="BW110" i="6" s="1"/>
  <c r="Q109" i="6"/>
  <c r="AL90" i="5" l="1"/>
  <c r="BZ90" i="5"/>
  <c r="BJ90" i="5"/>
  <c r="V90" i="5"/>
  <c r="AD90" i="5"/>
  <c r="CH90" i="5"/>
  <c r="BB90" i="5"/>
  <c r="CG110" i="6"/>
  <c r="CF110" i="6"/>
  <c r="CI110" i="6"/>
  <c r="BS110" i="6"/>
  <c r="BP110" i="6"/>
  <c r="BQ110" i="6"/>
  <c r="AC110" i="6"/>
  <c r="AE110" i="6"/>
  <c r="AB110" i="6"/>
  <c r="AD110" i="6" s="1"/>
  <c r="AU110" i="6"/>
  <c r="AS110" i="6"/>
  <c r="AR110" i="6"/>
  <c r="AJ110" i="6"/>
  <c r="AM110" i="6"/>
  <c r="AK110" i="6"/>
  <c r="BR90" i="5"/>
  <c r="F109" i="6"/>
  <c r="R109" i="6"/>
  <c r="F89" i="5"/>
  <c r="I89" i="4"/>
  <c r="R89" i="5"/>
  <c r="U110" i="6"/>
  <c r="T110" i="6"/>
  <c r="W110" i="6"/>
  <c r="BK110" i="6"/>
  <c r="BI110" i="6"/>
  <c r="BH110" i="6"/>
  <c r="BC110" i="6"/>
  <c r="AZ110" i="6"/>
  <c r="BA110" i="6"/>
  <c r="BX110" i="6"/>
  <c r="BY110" i="6"/>
  <c r="CA110" i="6"/>
  <c r="AT110" i="6" l="1"/>
  <c r="BZ110" i="6"/>
  <c r="CH110" i="6"/>
  <c r="BB110" i="6"/>
  <c r="V110" i="6"/>
  <c r="AL110" i="6"/>
  <c r="K90" i="5"/>
  <c r="I89" i="5"/>
  <c r="J89" i="5" s="1"/>
  <c r="J89" i="4"/>
  <c r="BJ110" i="6"/>
  <c r="I109" i="6"/>
  <c r="J109" i="6" s="1"/>
  <c r="K110" i="6"/>
  <c r="BR110" i="6"/>
  <c r="L90" i="5" l="1"/>
  <c r="C90" i="4"/>
  <c r="O90" i="5"/>
  <c r="G90" i="4" s="1"/>
  <c r="M90" i="5"/>
  <c r="M110" i="6"/>
  <c r="H110" i="6" s="1"/>
  <c r="L110" i="6"/>
  <c r="G110" i="6" s="1"/>
  <c r="O110" i="6"/>
  <c r="N90" i="5" l="1"/>
  <c r="N110" i="6"/>
  <c r="D110" i="6" s="1"/>
  <c r="P110" i="6" s="1"/>
  <c r="Q110" i="6" s="1"/>
  <c r="R110" i="6" s="1"/>
  <c r="F90" i="4"/>
  <c r="D90" i="5"/>
  <c r="G90" i="5"/>
  <c r="D90" i="4"/>
  <c r="E90" i="4"/>
  <c r="H90" i="5"/>
  <c r="K111" i="6" l="1"/>
  <c r="E110" i="6"/>
  <c r="CB110" i="6"/>
  <c r="CC110" i="6" s="1"/>
  <c r="CD110" i="6" s="1"/>
  <c r="BW111" i="6" s="1"/>
  <c r="AN110" i="6"/>
  <c r="AO110" i="6" s="1"/>
  <c r="AP110" i="6" s="1"/>
  <c r="AI111" i="6" s="1"/>
  <c r="BD110" i="6"/>
  <c r="BE110" i="6" s="1"/>
  <c r="BF110" i="6" s="1"/>
  <c r="AY111" i="6" s="1"/>
  <c r="X110" i="6"/>
  <c r="Y110" i="6" s="1"/>
  <c r="Z110" i="6" s="1"/>
  <c r="S111" i="6" s="1"/>
  <c r="AF110" i="6"/>
  <c r="AG110" i="6" s="1"/>
  <c r="AH110" i="6" s="1"/>
  <c r="AA111" i="6" s="1"/>
  <c r="CJ110" i="6"/>
  <c r="CK110" i="6" s="1"/>
  <c r="CL110" i="6" s="1"/>
  <c r="CE111" i="6" s="1"/>
  <c r="AV110" i="6"/>
  <c r="AW110" i="6" s="1"/>
  <c r="AX110" i="6" s="1"/>
  <c r="AQ111" i="6" s="1"/>
  <c r="BL110" i="6"/>
  <c r="BM110" i="6" s="1"/>
  <c r="BN110" i="6" s="1"/>
  <c r="BG111" i="6" s="1"/>
  <c r="BT110" i="6"/>
  <c r="BU110" i="6" s="1"/>
  <c r="BV110" i="6" s="1"/>
  <c r="BO111" i="6" s="1"/>
  <c r="E90" i="5"/>
  <c r="CJ90" i="5"/>
  <c r="CK90" i="5" s="1"/>
  <c r="CL90" i="5" s="1"/>
  <c r="CE91" i="5" s="1"/>
  <c r="AN90" i="5"/>
  <c r="AO90" i="5" s="1"/>
  <c r="AP90" i="5" s="1"/>
  <c r="AI91" i="5" s="1"/>
  <c r="AV90" i="5"/>
  <c r="AW90" i="5" s="1"/>
  <c r="AX90" i="5" s="1"/>
  <c r="AQ91" i="5" s="1"/>
  <c r="X90" i="5"/>
  <c r="Y90" i="5" s="1"/>
  <c r="Z90" i="5" s="1"/>
  <c r="S91" i="5" s="1"/>
  <c r="AF90" i="5"/>
  <c r="AG90" i="5" s="1"/>
  <c r="AH90" i="5" s="1"/>
  <c r="AA91" i="5" s="1"/>
  <c r="BD90" i="5"/>
  <c r="BE90" i="5" s="1"/>
  <c r="BF90" i="5" s="1"/>
  <c r="AY91" i="5" s="1"/>
  <c r="BL90" i="5"/>
  <c r="BM90" i="5" s="1"/>
  <c r="BN90" i="5" s="1"/>
  <c r="BG91" i="5" s="1"/>
  <c r="CB90" i="5"/>
  <c r="CC90" i="5" s="1"/>
  <c r="CD90" i="5" s="1"/>
  <c r="BW91" i="5" s="1"/>
  <c r="BT90" i="5"/>
  <c r="BU90" i="5" s="1"/>
  <c r="BV90" i="5" s="1"/>
  <c r="BO91" i="5" s="1"/>
  <c r="P90" i="5"/>
  <c r="H90" i="4" s="1"/>
  <c r="Q90" i="5" l="1"/>
  <c r="BK111" i="6"/>
  <c r="BI111" i="6"/>
  <c r="BH111" i="6"/>
  <c r="AS111" i="6"/>
  <c r="AU111" i="6"/>
  <c r="AR111" i="6"/>
  <c r="CG111" i="6"/>
  <c r="CF111" i="6"/>
  <c r="CI111" i="6"/>
  <c r="AU91" i="5"/>
  <c r="AR91" i="5"/>
  <c r="AS91" i="5"/>
  <c r="BH91" i="5"/>
  <c r="BK91" i="5"/>
  <c r="BI91" i="5"/>
  <c r="CF91" i="5"/>
  <c r="CG91" i="5"/>
  <c r="CI91" i="5"/>
  <c r="BX111" i="6"/>
  <c r="BZ111" i="6" s="1"/>
  <c r="CA111" i="6"/>
  <c r="BY111" i="6"/>
  <c r="AJ91" i="5"/>
  <c r="AM91" i="5"/>
  <c r="AK91" i="5"/>
  <c r="BY91" i="5"/>
  <c r="BX91" i="5"/>
  <c r="CA91" i="5"/>
  <c r="BA91" i="5"/>
  <c r="BC91" i="5"/>
  <c r="AZ91" i="5"/>
  <c r="U91" i="5"/>
  <c r="T91" i="5"/>
  <c r="W91" i="5"/>
  <c r="BA111" i="6"/>
  <c r="AZ111" i="6"/>
  <c r="BC111" i="6"/>
  <c r="AB91" i="5"/>
  <c r="AC91" i="5"/>
  <c r="AE91" i="5"/>
  <c r="BP111" i="6"/>
  <c r="BQ111" i="6"/>
  <c r="BS111" i="6"/>
  <c r="AB111" i="6"/>
  <c r="AC111" i="6"/>
  <c r="AE111" i="6"/>
  <c r="W111" i="6"/>
  <c r="U111" i="6"/>
  <c r="T111" i="6"/>
  <c r="AK111" i="6"/>
  <c r="AM111" i="6"/>
  <c r="AJ111" i="6"/>
  <c r="F110" i="6"/>
  <c r="I110" i="6"/>
  <c r="J110" i="6" s="1"/>
  <c r="BQ91" i="5"/>
  <c r="BP91" i="5"/>
  <c r="BS91" i="5"/>
  <c r="I90" i="4"/>
  <c r="F90" i="5"/>
  <c r="R90" i="5"/>
  <c r="L111" i="6"/>
  <c r="O111" i="6"/>
  <c r="M111" i="6"/>
  <c r="V111" i="6" l="1"/>
  <c r="AL91" i="5"/>
  <c r="BB91" i="5"/>
  <c r="BJ111" i="6"/>
  <c r="V91" i="5"/>
  <c r="BZ91" i="5"/>
  <c r="BR91" i="5"/>
  <c r="BB111" i="6"/>
  <c r="AD91" i="5"/>
  <c r="BJ91" i="5"/>
  <c r="CH91" i="5"/>
  <c r="H111" i="6"/>
  <c r="AT111" i="6"/>
  <c r="AD111" i="6"/>
  <c r="AL111" i="6"/>
  <c r="BR111" i="6"/>
  <c r="CH111" i="6"/>
  <c r="AT91" i="5"/>
  <c r="G111" i="6"/>
  <c r="N111" i="6"/>
  <c r="J90" i="4"/>
  <c r="K91" i="5"/>
  <c r="I90" i="5"/>
  <c r="J90" i="5" s="1"/>
  <c r="C91" i="4" l="1"/>
  <c r="L91" i="5"/>
  <c r="O91" i="5"/>
  <c r="G91" i="4" s="1"/>
  <c r="M91" i="5"/>
  <c r="D111" i="6"/>
  <c r="AF111" i="6" s="1"/>
  <c r="P111" i="6" l="1"/>
  <c r="N91" i="5"/>
  <c r="E91" i="4"/>
  <c r="H91" i="5"/>
  <c r="CJ111" i="6"/>
  <c r="CK111" i="6" s="1"/>
  <c r="CL111" i="6" s="1"/>
  <c r="CE112" i="6" s="1"/>
  <c r="D91" i="4"/>
  <c r="G91" i="5"/>
  <c r="E111" i="6"/>
  <c r="CB111" i="6"/>
  <c r="CC111" i="6" s="1"/>
  <c r="CD111" i="6" s="1"/>
  <c r="BW112" i="6" s="1"/>
  <c r="Q111" i="6"/>
  <c r="BT111" i="6"/>
  <c r="BU111" i="6" s="1"/>
  <c r="BV111" i="6" s="1"/>
  <c r="BO112" i="6" s="1"/>
  <c r="BD111" i="6"/>
  <c r="BE111" i="6" s="1"/>
  <c r="BF111" i="6" s="1"/>
  <c r="AY112" i="6" s="1"/>
  <c r="AV111" i="6"/>
  <c r="AW111" i="6" s="1"/>
  <c r="AX111" i="6" s="1"/>
  <c r="AQ112" i="6" s="1"/>
  <c r="AG111" i="6"/>
  <c r="AH111" i="6" s="1"/>
  <c r="AA112" i="6" s="1"/>
  <c r="BL111" i="6"/>
  <c r="BM111" i="6" s="1"/>
  <c r="BN111" i="6" s="1"/>
  <c r="BG112" i="6" s="1"/>
  <c r="X111" i="6"/>
  <c r="Y111" i="6" s="1"/>
  <c r="Z111" i="6" s="1"/>
  <c r="S112" i="6" s="1"/>
  <c r="AN111" i="6"/>
  <c r="AO111" i="6" s="1"/>
  <c r="AP111" i="6" s="1"/>
  <c r="AI112" i="6" s="1"/>
  <c r="U112" i="6" l="1"/>
  <c r="W112" i="6"/>
  <c r="T112" i="6"/>
  <c r="V112" i="6" s="1"/>
  <c r="BC112" i="6"/>
  <c r="AZ112" i="6"/>
  <c r="BA112" i="6"/>
  <c r="BP112" i="6"/>
  <c r="BQ112" i="6"/>
  <c r="BS112" i="6"/>
  <c r="BI112" i="6"/>
  <c r="BH112" i="6"/>
  <c r="BJ112" i="6" s="1"/>
  <c r="BK112" i="6"/>
  <c r="BY112" i="6"/>
  <c r="CA112" i="6"/>
  <c r="BX112" i="6"/>
  <c r="AU112" i="6"/>
  <c r="AR112" i="6"/>
  <c r="AS112" i="6"/>
  <c r="CI112" i="6"/>
  <c r="CG112" i="6"/>
  <c r="CF112" i="6"/>
  <c r="AB112" i="6"/>
  <c r="AC112" i="6"/>
  <c r="AD112" i="6" s="1"/>
  <c r="AE112" i="6"/>
  <c r="D91" i="5"/>
  <c r="F91" i="4"/>
  <c r="F111" i="6"/>
  <c r="R111" i="6"/>
  <c r="AK112" i="6"/>
  <c r="AM112" i="6"/>
  <c r="AJ112" i="6"/>
  <c r="BZ112" i="6" l="1"/>
  <c r="BR112" i="6"/>
  <c r="I111" i="6"/>
  <c r="J111" i="6" s="1"/>
  <c r="K112" i="6"/>
  <c r="BB112" i="6"/>
  <c r="E91" i="5"/>
  <c r="X91" i="5"/>
  <c r="Y91" i="5" s="1"/>
  <c r="Z91" i="5" s="1"/>
  <c r="S92" i="5" s="1"/>
  <c r="AF91" i="5"/>
  <c r="AG91" i="5" s="1"/>
  <c r="AH91" i="5" s="1"/>
  <c r="AA92" i="5" s="1"/>
  <c r="AN91" i="5"/>
  <c r="AO91" i="5" s="1"/>
  <c r="AP91" i="5" s="1"/>
  <c r="AI92" i="5" s="1"/>
  <c r="CJ91" i="5"/>
  <c r="CK91" i="5" s="1"/>
  <c r="CL91" i="5" s="1"/>
  <c r="CE92" i="5" s="1"/>
  <c r="BD91" i="5"/>
  <c r="BE91" i="5" s="1"/>
  <c r="BF91" i="5" s="1"/>
  <c r="AY92" i="5" s="1"/>
  <c r="BL91" i="5"/>
  <c r="BM91" i="5" s="1"/>
  <c r="BN91" i="5" s="1"/>
  <c r="BG92" i="5" s="1"/>
  <c r="BT91" i="5"/>
  <c r="BU91" i="5" s="1"/>
  <c r="BV91" i="5" s="1"/>
  <c r="BO92" i="5" s="1"/>
  <c r="AV91" i="5"/>
  <c r="AW91" i="5" s="1"/>
  <c r="AX91" i="5" s="1"/>
  <c r="AQ92" i="5" s="1"/>
  <c r="CB91" i="5"/>
  <c r="CC91" i="5" s="1"/>
  <c r="CD91" i="5" s="1"/>
  <c r="BW92" i="5" s="1"/>
  <c r="P91" i="5"/>
  <c r="H91" i="4" s="1"/>
  <c r="AL112" i="6"/>
  <c r="AT112" i="6"/>
  <c r="CH112" i="6"/>
  <c r="AU92" i="5" l="1"/>
  <c r="AR92" i="5"/>
  <c r="AS92" i="5"/>
  <c r="BH92" i="5"/>
  <c r="BK92" i="5"/>
  <c r="BI92" i="5"/>
  <c r="BC92" i="5"/>
  <c r="BA92" i="5"/>
  <c r="AZ92" i="5"/>
  <c r="AK92" i="5"/>
  <c r="AJ92" i="5"/>
  <c r="AM92" i="5"/>
  <c r="BQ92" i="5"/>
  <c r="BS92" i="5"/>
  <c r="BP92" i="5"/>
  <c r="BR92" i="5" s="1"/>
  <c r="AE92" i="5"/>
  <c r="AC92" i="5"/>
  <c r="AB92" i="5"/>
  <c r="CA92" i="5"/>
  <c r="BX92" i="5"/>
  <c r="BY92" i="5"/>
  <c r="O112" i="6"/>
  <c r="M112" i="6"/>
  <c r="H112" i="6" s="1"/>
  <c r="L112" i="6"/>
  <c r="G112" i="6" s="1"/>
  <c r="W92" i="5"/>
  <c r="T92" i="5"/>
  <c r="U92" i="5"/>
  <c r="Q91" i="5"/>
  <c r="CI92" i="5"/>
  <c r="CF92" i="5"/>
  <c r="CG92" i="5"/>
  <c r="CH92" i="5" s="1"/>
  <c r="BJ92" i="5" l="1"/>
  <c r="BZ92" i="5"/>
  <c r="N112" i="6"/>
  <c r="D112" i="6" s="1"/>
  <c r="AL92" i="5"/>
  <c r="BB92" i="5"/>
  <c r="AT92" i="5"/>
  <c r="V92" i="5"/>
  <c r="AD92" i="5"/>
  <c r="F91" i="5"/>
  <c r="I91" i="4"/>
  <c r="R91" i="5"/>
  <c r="E112" i="6" l="1"/>
  <c r="BL112" i="6"/>
  <c r="BM112" i="6" s="1"/>
  <c r="BN112" i="6" s="1"/>
  <c r="BG113" i="6" s="1"/>
  <c r="X112" i="6"/>
  <c r="Y112" i="6" s="1"/>
  <c r="Z112" i="6" s="1"/>
  <c r="S113" i="6" s="1"/>
  <c r="BT112" i="6"/>
  <c r="BU112" i="6" s="1"/>
  <c r="BV112" i="6" s="1"/>
  <c r="BO113" i="6" s="1"/>
  <c r="CJ112" i="6"/>
  <c r="CK112" i="6" s="1"/>
  <c r="CL112" i="6" s="1"/>
  <c r="CE113" i="6" s="1"/>
  <c r="AF112" i="6"/>
  <c r="AG112" i="6" s="1"/>
  <c r="AH112" i="6" s="1"/>
  <c r="AA113" i="6" s="1"/>
  <c r="AV112" i="6"/>
  <c r="AW112" i="6" s="1"/>
  <c r="AX112" i="6" s="1"/>
  <c r="AQ113" i="6" s="1"/>
  <c r="CB112" i="6"/>
  <c r="CC112" i="6" s="1"/>
  <c r="CD112" i="6" s="1"/>
  <c r="BW113" i="6" s="1"/>
  <c r="AN112" i="6"/>
  <c r="AO112" i="6" s="1"/>
  <c r="AP112" i="6" s="1"/>
  <c r="AI113" i="6" s="1"/>
  <c r="BD112" i="6"/>
  <c r="BE112" i="6" s="1"/>
  <c r="BF112" i="6" s="1"/>
  <c r="AY113" i="6" s="1"/>
  <c r="K92" i="5"/>
  <c r="J91" i="4"/>
  <c r="I91" i="5"/>
  <c r="J91" i="5" s="1"/>
  <c r="P112" i="6"/>
  <c r="Q112" i="6" s="1"/>
  <c r="BX113" i="6" l="1"/>
  <c r="BY113" i="6"/>
  <c r="CA113" i="6"/>
  <c r="AS113" i="6"/>
  <c r="AR113" i="6"/>
  <c r="AU113" i="6"/>
  <c r="AE113" i="6"/>
  <c r="AB113" i="6"/>
  <c r="AC113" i="6"/>
  <c r="F112" i="6"/>
  <c r="R112" i="6"/>
  <c r="BQ113" i="6"/>
  <c r="BP113" i="6"/>
  <c r="BS113" i="6"/>
  <c r="AM113" i="6"/>
  <c r="AJ113" i="6"/>
  <c r="AK113" i="6"/>
  <c r="W113" i="6"/>
  <c r="T113" i="6"/>
  <c r="U113" i="6"/>
  <c r="BK113" i="6"/>
  <c r="BI113" i="6"/>
  <c r="BH113" i="6"/>
  <c r="BA113" i="6"/>
  <c r="AZ113" i="6"/>
  <c r="BC113" i="6"/>
  <c r="O92" i="5"/>
  <c r="G92" i="4" s="1"/>
  <c r="L92" i="5"/>
  <c r="M92" i="5"/>
  <c r="C92" i="4"/>
  <c r="CG113" i="6"/>
  <c r="CF113" i="6"/>
  <c r="CI113" i="6"/>
  <c r="BB113" i="6" l="1"/>
  <c r="BJ113" i="6"/>
  <c r="CH113" i="6"/>
  <c r="AT113" i="6"/>
  <c r="BZ113" i="6"/>
  <c r="V113" i="6"/>
  <c r="AL113" i="6"/>
  <c r="N92" i="5"/>
  <c r="BR113" i="6"/>
  <c r="AD113" i="6"/>
  <c r="K113" i="6"/>
  <c r="I112" i="6"/>
  <c r="J112" i="6" s="1"/>
  <c r="E92" i="4"/>
  <c r="H92" i="5"/>
  <c r="G92" i="5"/>
  <c r="D92" i="4"/>
  <c r="D92" i="5" l="1"/>
  <c r="P92" i="5" s="1"/>
  <c r="H92" i="4" s="1"/>
  <c r="F92" i="4"/>
  <c r="L113" i="6"/>
  <c r="G113" i="6" s="1"/>
  <c r="M113" i="6"/>
  <c r="H113" i="6" s="1"/>
  <c r="O113" i="6"/>
  <c r="N113" i="6" l="1"/>
  <c r="D113" i="6" s="1"/>
  <c r="E92" i="5"/>
  <c r="CB92" i="5"/>
  <c r="CC92" i="5" s="1"/>
  <c r="CD92" i="5" s="1"/>
  <c r="BW93" i="5" s="1"/>
  <c r="BT92" i="5"/>
  <c r="BU92" i="5" s="1"/>
  <c r="BV92" i="5" s="1"/>
  <c r="BO93" i="5" s="1"/>
  <c r="CJ92" i="5"/>
  <c r="CK92" i="5" s="1"/>
  <c r="CL92" i="5" s="1"/>
  <c r="CE93" i="5" s="1"/>
  <c r="AV92" i="5"/>
  <c r="AW92" i="5" s="1"/>
  <c r="AX92" i="5" s="1"/>
  <c r="AQ93" i="5" s="1"/>
  <c r="BL92" i="5"/>
  <c r="BM92" i="5" s="1"/>
  <c r="BN92" i="5" s="1"/>
  <c r="BG93" i="5" s="1"/>
  <c r="AF92" i="5"/>
  <c r="AG92" i="5" s="1"/>
  <c r="AH92" i="5" s="1"/>
  <c r="AA93" i="5" s="1"/>
  <c r="BD92" i="5"/>
  <c r="BE92" i="5" s="1"/>
  <c r="BF92" i="5" s="1"/>
  <c r="AY93" i="5" s="1"/>
  <c r="X92" i="5"/>
  <c r="Y92" i="5" s="1"/>
  <c r="Z92" i="5" s="1"/>
  <c r="S93" i="5" s="1"/>
  <c r="AN92" i="5"/>
  <c r="AO92" i="5" s="1"/>
  <c r="AP92" i="5" s="1"/>
  <c r="AI93" i="5" s="1"/>
  <c r="Q92" i="5"/>
  <c r="AZ93" i="5" l="1"/>
  <c r="BC93" i="5"/>
  <c r="BA93" i="5"/>
  <c r="AE93" i="5"/>
  <c r="AC93" i="5"/>
  <c r="AB93" i="5"/>
  <c r="AR93" i="5"/>
  <c r="AU93" i="5"/>
  <c r="AS93" i="5"/>
  <c r="CF93" i="5"/>
  <c r="CG93" i="5"/>
  <c r="CI93" i="5"/>
  <c r="U93" i="5"/>
  <c r="W93" i="5"/>
  <c r="T93" i="5"/>
  <c r="BS93" i="5"/>
  <c r="BQ93" i="5"/>
  <c r="BP93" i="5"/>
  <c r="AJ93" i="5"/>
  <c r="AK93" i="5"/>
  <c r="AM93" i="5"/>
  <c r="BI93" i="5"/>
  <c r="BK93" i="5"/>
  <c r="BH93" i="5"/>
  <c r="CA93" i="5"/>
  <c r="BX93" i="5"/>
  <c r="BY93" i="5"/>
  <c r="BZ93" i="5" s="1"/>
  <c r="I92" i="4"/>
  <c r="F92" i="5"/>
  <c r="R92" i="5"/>
  <c r="P113" i="6"/>
  <c r="Q113" i="6" s="1"/>
  <c r="E113" i="6"/>
  <c r="BD113" i="6"/>
  <c r="BE113" i="6" s="1"/>
  <c r="BF113" i="6" s="1"/>
  <c r="AY114" i="6" s="1"/>
  <c r="CB113" i="6"/>
  <c r="CC113" i="6" s="1"/>
  <c r="CD113" i="6" s="1"/>
  <c r="BW114" i="6" s="1"/>
  <c r="AG113" i="6"/>
  <c r="AH113" i="6" s="1"/>
  <c r="AA114" i="6" s="1"/>
  <c r="BL113" i="6"/>
  <c r="BM113" i="6" s="1"/>
  <c r="BN113" i="6" s="1"/>
  <c r="BG114" i="6" s="1"/>
  <c r="AV113" i="6"/>
  <c r="AW113" i="6" s="1"/>
  <c r="AX113" i="6" s="1"/>
  <c r="AQ114" i="6" s="1"/>
  <c r="CJ113" i="6"/>
  <c r="CK113" i="6" s="1"/>
  <c r="CL113" i="6" s="1"/>
  <c r="CE114" i="6" s="1"/>
  <c r="X113" i="6"/>
  <c r="Y113" i="6" s="1"/>
  <c r="Z113" i="6" s="1"/>
  <c r="S114" i="6" s="1"/>
  <c r="AN113" i="6"/>
  <c r="AO113" i="6" s="1"/>
  <c r="AP113" i="6" s="1"/>
  <c r="AI114" i="6" s="1"/>
  <c r="BT113" i="6"/>
  <c r="BU113" i="6" s="1"/>
  <c r="BV113" i="6" s="1"/>
  <c r="BO114" i="6" s="1"/>
  <c r="AF113" i="6"/>
  <c r="AL93" i="5" l="1"/>
  <c r="AT93" i="5"/>
  <c r="CH93" i="5"/>
  <c r="F113" i="6"/>
  <c r="R113" i="6"/>
  <c r="BP114" i="6"/>
  <c r="BQ114" i="6"/>
  <c r="BS114" i="6"/>
  <c r="AR114" i="6"/>
  <c r="AU114" i="6"/>
  <c r="AS114" i="6"/>
  <c r="CA114" i="6"/>
  <c r="BY114" i="6"/>
  <c r="BX114" i="6"/>
  <c r="I92" i="5"/>
  <c r="J92" i="5" s="1"/>
  <c r="J92" i="4"/>
  <c r="K93" i="5"/>
  <c r="U114" i="6"/>
  <c r="T114" i="6"/>
  <c r="W114" i="6"/>
  <c r="BR93" i="5"/>
  <c r="BB93" i="5"/>
  <c r="AM114" i="6"/>
  <c r="AJ114" i="6"/>
  <c r="AK114" i="6"/>
  <c r="BJ93" i="5"/>
  <c r="V93" i="5"/>
  <c r="BH114" i="6"/>
  <c r="BI114" i="6"/>
  <c r="BK114" i="6"/>
  <c r="BC114" i="6"/>
  <c r="AZ114" i="6"/>
  <c r="BA114" i="6"/>
  <c r="AE114" i="6"/>
  <c r="AC114" i="6"/>
  <c r="AB114" i="6"/>
  <c r="CG114" i="6"/>
  <c r="CF114" i="6"/>
  <c r="CI114" i="6"/>
  <c r="AD93" i="5"/>
  <c r="BR114" i="6" l="1"/>
  <c r="AT114" i="6"/>
  <c r="BJ114" i="6"/>
  <c r="AL114" i="6"/>
  <c r="BB114" i="6"/>
  <c r="O93" i="5"/>
  <c r="G93" i="4" s="1"/>
  <c r="M93" i="5"/>
  <c r="C93" i="4"/>
  <c r="L93" i="5"/>
  <c r="AD114" i="6"/>
  <c r="BZ114" i="6"/>
  <c r="V114" i="6"/>
  <c r="CH114" i="6"/>
  <c r="K114" i="6"/>
  <c r="I113" i="6"/>
  <c r="J113" i="6" s="1"/>
  <c r="N93" i="5" l="1"/>
  <c r="F93" i="4" s="1"/>
  <c r="L114" i="6"/>
  <c r="G114" i="6" s="1"/>
  <c r="O114" i="6"/>
  <c r="M114" i="6"/>
  <c r="H114" i="6" s="1"/>
  <c r="G93" i="5"/>
  <c r="D93" i="4"/>
  <c r="E93" i="4"/>
  <c r="H93" i="5"/>
  <c r="D93" i="5" l="1"/>
  <c r="E93" i="5" s="1"/>
  <c r="N114" i="6"/>
  <c r="BL93" i="5" l="1"/>
  <c r="BM93" i="5" s="1"/>
  <c r="BN93" i="5" s="1"/>
  <c r="BG94" i="5" s="1"/>
  <c r="BD93" i="5"/>
  <c r="BE93" i="5" s="1"/>
  <c r="BF93" i="5" s="1"/>
  <c r="AY94" i="5" s="1"/>
  <c r="P93" i="5"/>
  <c r="H93" i="4" s="1"/>
  <c r="X93" i="5"/>
  <c r="Y93" i="5" s="1"/>
  <c r="Z93" i="5" s="1"/>
  <c r="S94" i="5" s="1"/>
  <c r="AN93" i="5"/>
  <c r="AO93" i="5" s="1"/>
  <c r="AP93" i="5" s="1"/>
  <c r="AI94" i="5" s="1"/>
  <c r="AV93" i="5"/>
  <c r="AW93" i="5" s="1"/>
  <c r="AX93" i="5" s="1"/>
  <c r="AQ94" i="5" s="1"/>
  <c r="AR94" i="5" s="1"/>
  <c r="AT94" i="5" s="1"/>
  <c r="AF93" i="5"/>
  <c r="AG93" i="5" s="1"/>
  <c r="AH93" i="5" s="1"/>
  <c r="AA94" i="5" s="1"/>
  <c r="AC94" i="5" s="1"/>
  <c r="BT93" i="5"/>
  <c r="BU93" i="5" s="1"/>
  <c r="BV93" i="5" s="1"/>
  <c r="BO94" i="5" s="1"/>
  <c r="BS94" i="5" s="1"/>
  <c r="CJ93" i="5"/>
  <c r="CK93" i="5" s="1"/>
  <c r="CL93" i="5" s="1"/>
  <c r="CE94" i="5" s="1"/>
  <c r="CI94" i="5" s="1"/>
  <c r="CB93" i="5"/>
  <c r="CC93" i="5" s="1"/>
  <c r="CD93" i="5" s="1"/>
  <c r="BW94" i="5" s="1"/>
  <c r="BY94" i="5" s="1"/>
  <c r="W94" i="5"/>
  <c r="T94" i="5"/>
  <c r="U94" i="5"/>
  <c r="BK94" i="5"/>
  <c r="BH94" i="5"/>
  <c r="BI94" i="5"/>
  <c r="AK94" i="5"/>
  <c r="AM94" i="5"/>
  <c r="AJ94" i="5"/>
  <c r="AL94" i="5" s="1"/>
  <c r="AS94" i="5"/>
  <c r="D114" i="6"/>
  <c r="P114" i="6" s="1"/>
  <c r="BC94" i="5"/>
  <c r="BA94" i="5"/>
  <c r="AZ94" i="5"/>
  <c r="Q93" i="5"/>
  <c r="AU94" i="5" l="1"/>
  <c r="AE94" i="5"/>
  <c r="AB94" i="5"/>
  <c r="BP94" i="5"/>
  <c r="CA94" i="5"/>
  <c r="CF94" i="5"/>
  <c r="CG94" i="5"/>
  <c r="BQ94" i="5"/>
  <c r="BR94" i="5" s="1"/>
  <c r="BX94" i="5"/>
  <c r="BB94" i="5"/>
  <c r="BJ94" i="5"/>
  <c r="BZ94" i="5"/>
  <c r="V94" i="5"/>
  <c r="CH94" i="5"/>
  <c r="AD94" i="5"/>
  <c r="I93" i="4"/>
  <c r="F93" i="5"/>
  <c r="R93" i="5"/>
  <c r="E114" i="6"/>
  <c r="AN114" i="6"/>
  <c r="AO114" i="6" s="1"/>
  <c r="AP114" i="6" s="1"/>
  <c r="AI115" i="6" s="1"/>
  <c r="AV114" i="6"/>
  <c r="AW114" i="6" s="1"/>
  <c r="AX114" i="6" s="1"/>
  <c r="AQ115" i="6" s="1"/>
  <c r="BD114" i="6"/>
  <c r="BE114" i="6" s="1"/>
  <c r="BF114" i="6" s="1"/>
  <c r="AY115" i="6" s="1"/>
  <c r="BT114" i="6"/>
  <c r="BU114" i="6" s="1"/>
  <c r="BV114" i="6" s="1"/>
  <c r="BO115" i="6" s="1"/>
  <c r="BL114" i="6"/>
  <c r="BM114" i="6" s="1"/>
  <c r="BN114" i="6" s="1"/>
  <c r="BG115" i="6" s="1"/>
  <c r="CJ114" i="6"/>
  <c r="CK114" i="6" s="1"/>
  <c r="CL114" i="6" s="1"/>
  <c r="CE115" i="6" s="1"/>
  <c r="X114" i="6"/>
  <c r="Y114" i="6" s="1"/>
  <c r="Z114" i="6" s="1"/>
  <c r="S115" i="6" s="1"/>
  <c r="CB114" i="6"/>
  <c r="CC114" i="6" s="1"/>
  <c r="CD114" i="6" s="1"/>
  <c r="BW115" i="6" s="1"/>
  <c r="AF114" i="6"/>
  <c r="AG114" i="6" s="1"/>
  <c r="AH114" i="6" s="1"/>
  <c r="AA115" i="6" s="1"/>
  <c r="Q114" i="6"/>
  <c r="CF115" i="6" l="1"/>
  <c r="CI115" i="6"/>
  <c r="CG115" i="6"/>
  <c r="BQ115" i="6"/>
  <c r="BP115" i="6"/>
  <c r="BS115" i="6"/>
  <c r="AZ115" i="6"/>
  <c r="BC115" i="6"/>
  <c r="BA115" i="6"/>
  <c r="BY115" i="6"/>
  <c r="BX115" i="6"/>
  <c r="CA115" i="6"/>
  <c r="AU115" i="6"/>
  <c r="AR115" i="6"/>
  <c r="AS115" i="6"/>
  <c r="AB115" i="6"/>
  <c r="AE115" i="6"/>
  <c r="AC115" i="6"/>
  <c r="T115" i="6"/>
  <c r="W115" i="6"/>
  <c r="U115" i="6"/>
  <c r="AM115" i="6"/>
  <c r="AJ115" i="6"/>
  <c r="AK115" i="6"/>
  <c r="BH115" i="6"/>
  <c r="BK115" i="6"/>
  <c r="BI115" i="6"/>
  <c r="F114" i="6"/>
  <c r="R114" i="6"/>
  <c r="J93" i="4"/>
  <c r="K94" i="5"/>
  <c r="I93" i="5"/>
  <c r="J93" i="5" s="1"/>
  <c r="AL115" i="6" l="1"/>
  <c r="BR115" i="6"/>
  <c r="V115" i="6"/>
  <c r="AT115" i="6"/>
  <c r="CH115" i="6"/>
  <c r="K115" i="6"/>
  <c r="I114" i="6"/>
  <c r="J114" i="6" s="1"/>
  <c r="BZ115" i="6"/>
  <c r="BJ115" i="6"/>
  <c r="BB115" i="6"/>
  <c r="O94" i="5"/>
  <c r="G94" i="4" s="1"/>
  <c r="C94" i="4"/>
  <c r="M94" i="5"/>
  <c r="L94" i="5"/>
  <c r="AD115" i="6"/>
  <c r="N94" i="5" l="1"/>
  <c r="D94" i="5" s="1"/>
  <c r="P94" i="5" s="1"/>
  <c r="H94" i="4" s="1"/>
  <c r="H94" i="5"/>
  <c r="E94" i="4"/>
  <c r="G94" i="5"/>
  <c r="D94" i="4"/>
  <c r="O115" i="6"/>
  <c r="L115" i="6"/>
  <c r="G115" i="6" s="1"/>
  <c r="M115" i="6"/>
  <c r="H115" i="6" s="1"/>
  <c r="F94" i="4" l="1"/>
  <c r="N115" i="6"/>
  <c r="D115" i="6" s="1"/>
  <c r="E94" i="5"/>
  <c r="AN94" i="5"/>
  <c r="AO94" i="5" s="1"/>
  <c r="AP94" i="5" s="1"/>
  <c r="AI95" i="5" s="1"/>
  <c r="AV94" i="5"/>
  <c r="AW94" i="5" s="1"/>
  <c r="AX94" i="5" s="1"/>
  <c r="AQ95" i="5" s="1"/>
  <c r="CJ94" i="5"/>
  <c r="CK94" i="5" s="1"/>
  <c r="CL94" i="5" s="1"/>
  <c r="CE95" i="5" s="1"/>
  <c r="BT94" i="5"/>
  <c r="BU94" i="5" s="1"/>
  <c r="BV94" i="5" s="1"/>
  <c r="BO95" i="5" s="1"/>
  <c r="BD94" i="5"/>
  <c r="BE94" i="5" s="1"/>
  <c r="BF94" i="5" s="1"/>
  <c r="AY95" i="5" s="1"/>
  <c r="CB94" i="5"/>
  <c r="CC94" i="5" s="1"/>
  <c r="CD94" i="5" s="1"/>
  <c r="BW95" i="5" s="1"/>
  <c r="X94" i="5"/>
  <c r="Y94" i="5" s="1"/>
  <c r="Z94" i="5" s="1"/>
  <c r="S95" i="5" s="1"/>
  <c r="BL94" i="5"/>
  <c r="BM94" i="5" s="1"/>
  <c r="BN94" i="5" s="1"/>
  <c r="BG95" i="5" s="1"/>
  <c r="AF94" i="5"/>
  <c r="AG94" i="5" s="1"/>
  <c r="AH94" i="5" s="1"/>
  <c r="AA95" i="5" s="1"/>
  <c r="Q94" i="5"/>
  <c r="CA95" i="5" l="1"/>
  <c r="BY95" i="5"/>
  <c r="BX95" i="5"/>
  <c r="BP95" i="5"/>
  <c r="BS95" i="5"/>
  <c r="BQ95" i="5"/>
  <c r="CG95" i="5"/>
  <c r="CI95" i="5"/>
  <c r="CF95" i="5"/>
  <c r="AC95" i="5"/>
  <c r="AE95" i="5"/>
  <c r="AB95" i="5"/>
  <c r="AD95" i="5" s="1"/>
  <c r="AU95" i="5"/>
  <c r="AR95" i="5"/>
  <c r="AS95" i="5"/>
  <c r="AZ95" i="5"/>
  <c r="BC95" i="5"/>
  <c r="BA95" i="5"/>
  <c r="AM95" i="5"/>
  <c r="AK95" i="5"/>
  <c r="AJ95" i="5"/>
  <c r="BH95" i="5"/>
  <c r="BK95" i="5"/>
  <c r="BI95" i="5"/>
  <c r="BJ95" i="5" s="1"/>
  <c r="I94" i="4"/>
  <c r="F94" i="5"/>
  <c r="R94" i="5"/>
  <c r="E115" i="6"/>
  <c r="X115" i="6"/>
  <c r="Y115" i="6" s="1"/>
  <c r="Z115" i="6" s="1"/>
  <c r="S116" i="6" s="1"/>
  <c r="BL115" i="6"/>
  <c r="BM115" i="6" s="1"/>
  <c r="BN115" i="6" s="1"/>
  <c r="BG116" i="6" s="1"/>
  <c r="BT115" i="6"/>
  <c r="BU115" i="6" s="1"/>
  <c r="BV115" i="6" s="1"/>
  <c r="BO116" i="6" s="1"/>
  <c r="AN115" i="6"/>
  <c r="AO115" i="6" s="1"/>
  <c r="AP115" i="6" s="1"/>
  <c r="AI116" i="6" s="1"/>
  <c r="BD115" i="6"/>
  <c r="BE115" i="6" s="1"/>
  <c r="BF115" i="6" s="1"/>
  <c r="AY116" i="6" s="1"/>
  <c r="AV115" i="6"/>
  <c r="AW115" i="6" s="1"/>
  <c r="AX115" i="6" s="1"/>
  <c r="AQ116" i="6" s="1"/>
  <c r="CB115" i="6"/>
  <c r="CC115" i="6" s="1"/>
  <c r="CD115" i="6" s="1"/>
  <c r="BW116" i="6" s="1"/>
  <c r="AF115" i="6"/>
  <c r="AG115" i="6" s="1"/>
  <c r="AH115" i="6" s="1"/>
  <c r="AA116" i="6" s="1"/>
  <c r="CJ115" i="6"/>
  <c r="CK115" i="6" s="1"/>
  <c r="CL115" i="6" s="1"/>
  <c r="CE116" i="6" s="1"/>
  <c r="P115" i="6"/>
  <c r="Q115" i="6" s="1"/>
  <c r="T95" i="5"/>
  <c r="U95" i="5"/>
  <c r="W95" i="5"/>
  <c r="V95" i="5" l="1"/>
  <c r="AT95" i="5"/>
  <c r="BB95" i="5"/>
  <c r="CH95" i="5"/>
  <c r="AZ116" i="6"/>
  <c r="BC116" i="6"/>
  <c r="BA116" i="6"/>
  <c r="CF116" i="6"/>
  <c r="CG116" i="6"/>
  <c r="CI116" i="6"/>
  <c r="BI116" i="6"/>
  <c r="BK116" i="6"/>
  <c r="BH116" i="6"/>
  <c r="F115" i="6"/>
  <c r="R115" i="6"/>
  <c r="T116" i="6"/>
  <c r="U116" i="6"/>
  <c r="W116" i="6"/>
  <c r="V116" i="6"/>
  <c r="AB116" i="6"/>
  <c r="AE116" i="6"/>
  <c r="AC116" i="6"/>
  <c r="BP116" i="6"/>
  <c r="BS116" i="6"/>
  <c r="BQ116" i="6"/>
  <c r="AR116" i="6"/>
  <c r="AS116" i="6"/>
  <c r="AU116" i="6"/>
  <c r="BY116" i="6"/>
  <c r="CA116" i="6"/>
  <c r="BX116" i="6"/>
  <c r="AK116" i="6"/>
  <c r="AJ116" i="6"/>
  <c r="AM116" i="6"/>
  <c r="J94" i="4"/>
  <c r="I94" i="5"/>
  <c r="J94" i="5" s="1"/>
  <c r="K95" i="5"/>
  <c r="AL95" i="5"/>
  <c r="BR95" i="5"/>
  <c r="BZ95" i="5"/>
  <c r="BB116" i="6" l="1"/>
  <c r="AL116" i="6"/>
  <c r="BZ116" i="6"/>
  <c r="CH116" i="6"/>
  <c r="AD116" i="6"/>
  <c r="AT116" i="6"/>
  <c r="BJ116" i="6"/>
  <c r="I115" i="6"/>
  <c r="J115" i="6" s="1"/>
  <c r="K116" i="6"/>
  <c r="BR116" i="6"/>
  <c r="C95" i="4"/>
  <c r="O95" i="5"/>
  <c r="G95" i="4" s="1"/>
  <c r="M95" i="5"/>
  <c r="L95" i="5"/>
  <c r="E95" i="4" l="1"/>
  <c r="H95" i="5"/>
  <c r="D95" i="4"/>
  <c r="G95" i="5"/>
  <c r="M116" i="6"/>
  <c r="H116" i="6" s="1"/>
  <c r="L116" i="6"/>
  <c r="G116" i="6" s="1"/>
  <c r="O116" i="6"/>
  <c r="N95" i="5"/>
  <c r="F95" i="4" l="1"/>
  <c r="D95" i="5"/>
  <c r="P95" i="5" s="1"/>
  <c r="H95" i="4" s="1"/>
  <c r="N116" i="6"/>
  <c r="D116" i="6" s="1"/>
  <c r="P116" i="6" l="1"/>
  <c r="E116" i="6"/>
  <c r="CB116" i="6"/>
  <c r="X116" i="6"/>
  <c r="CJ116" i="6"/>
  <c r="CK116" i="6" s="1"/>
  <c r="CL116" i="6" s="1"/>
  <c r="CE117" i="6" s="1"/>
  <c r="BD116" i="6"/>
  <c r="BE116" i="6" s="1"/>
  <c r="BF116" i="6" s="1"/>
  <c r="AY117" i="6" s="1"/>
  <c r="AF116" i="6"/>
  <c r="AG116" i="6" s="1"/>
  <c r="AH116" i="6" s="1"/>
  <c r="AA117" i="6" s="1"/>
  <c r="CC116" i="6"/>
  <c r="CD116" i="6" s="1"/>
  <c r="BW117" i="6" s="1"/>
  <c r="AN116" i="6"/>
  <c r="AO116" i="6" s="1"/>
  <c r="AP116" i="6" s="1"/>
  <c r="AI117" i="6" s="1"/>
  <c r="Y116" i="6"/>
  <c r="Z116" i="6" s="1"/>
  <c r="S117" i="6" s="1"/>
  <c r="BT116" i="6"/>
  <c r="BU116" i="6" s="1"/>
  <c r="BV116" i="6" s="1"/>
  <c r="BO117" i="6" s="1"/>
  <c r="BL116" i="6"/>
  <c r="BM116" i="6" s="1"/>
  <c r="BN116" i="6" s="1"/>
  <c r="BG117" i="6" s="1"/>
  <c r="AV116" i="6"/>
  <c r="AW116" i="6" s="1"/>
  <c r="AX116" i="6" s="1"/>
  <c r="AQ117" i="6" s="1"/>
  <c r="Q116" i="6"/>
  <c r="E95" i="5"/>
  <c r="BL95" i="5"/>
  <c r="BM95" i="5" s="1"/>
  <c r="BN95" i="5" s="1"/>
  <c r="BG96" i="5" s="1"/>
  <c r="BD95" i="5"/>
  <c r="BE95" i="5" s="1"/>
  <c r="BF95" i="5" s="1"/>
  <c r="AY96" i="5" s="1"/>
  <c r="X95" i="5"/>
  <c r="Y95" i="5" s="1"/>
  <c r="Z95" i="5" s="1"/>
  <c r="S96" i="5" s="1"/>
  <c r="CB95" i="5"/>
  <c r="CC95" i="5" s="1"/>
  <c r="CD95" i="5" s="1"/>
  <c r="BW96" i="5" s="1"/>
  <c r="AN95" i="5"/>
  <c r="AO95" i="5" s="1"/>
  <c r="AP95" i="5" s="1"/>
  <c r="AI96" i="5" s="1"/>
  <c r="AV95" i="5"/>
  <c r="AW95" i="5" s="1"/>
  <c r="AX95" i="5" s="1"/>
  <c r="AQ96" i="5" s="1"/>
  <c r="AF95" i="5"/>
  <c r="AG95" i="5" s="1"/>
  <c r="AH95" i="5" s="1"/>
  <c r="AA96" i="5" s="1"/>
  <c r="CJ95" i="5"/>
  <c r="CK95" i="5" s="1"/>
  <c r="CL95" i="5" s="1"/>
  <c r="CE96" i="5" s="1"/>
  <c r="BT95" i="5"/>
  <c r="BU95" i="5" s="1"/>
  <c r="BV95" i="5" s="1"/>
  <c r="BO96" i="5" s="1"/>
  <c r="Q95" i="5"/>
  <c r="BQ117" i="6" l="1"/>
  <c r="BP117" i="6"/>
  <c r="BS117" i="6"/>
  <c r="AB117" i="6"/>
  <c r="AC117" i="6"/>
  <c r="AE117" i="6"/>
  <c r="BC96" i="5"/>
  <c r="BA96" i="5"/>
  <c r="AZ96" i="5"/>
  <c r="CI96" i="5"/>
  <c r="CF96" i="5"/>
  <c r="CG96" i="5"/>
  <c r="CH96" i="5" s="1"/>
  <c r="BC117" i="6"/>
  <c r="BA117" i="6"/>
  <c r="AZ117" i="6"/>
  <c r="BK96" i="5"/>
  <c r="BH96" i="5"/>
  <c r="BI96" i="5"/>
  <c r="CF117" i="6"/>
  <c r="CI117" i="6"/>
  <c r="CG117" i="6"/>
  <c r="AR117" i="6"/>
  <c r="AS117" i="6"/>
  <c r="AU117" i="6"/>
  <c r="BP96" i="5"/>
  <c r="BS96" i="5"/>
  <c r="BQ96" i="5"/>
  <c r="AB96" i="5"/>
  <c r="AC96" i="5"/>
  <c r="AE96" i="5"/>
  <c r="W96" i="5"/>
  <c r="U96" i="5"/>
  <c r="T96" i="5"/>
  <c r="BH117" i="6"/>
  <c r="BI117" i="6"/>
  <c r="BK117" i="6"/>
  <c r="AU96" i="5"/>
  <c r="AS96" i="5"/>
  <c r="AR96" i="5"/>
  <c r="U117" i="6"/>
  <c r="W117" i="6"/>
  <c r="T117" i="6"/>
  <c r="CA96" i="5"/>
  <c r="BX96" i="5"/>
  <c r="BY96" i="5"/>
  <c r="AM96" i="5"/>
  <c r="AJ96" i="5"/>
  <c r="AK96" i="5"/>
  <c r="AK117" i="6"/>
  <c r="AJ117" i="6"/>
  <c r="AM117" i="6"/>
  <c r="BY117" i="6"/>
  <c r="BX117" i="6"/>
  <c r="CA117" i="6"/>
  <c r="F95" i="5"/>
  <c r="I95" i="4"/>
  <c r="R95" i="5"/>
  <c r="F116" i="6"/>
  <c r="R116" i="6"/>
  <c r="AL117" i="6" l="1"/>
  <c r="AD96" i="5"/>
  <c r="BR117" i="6"/>
  <c r="V96" i="5"/>
  <c r="AD117" i="6"/>
  <c r="BJ96" i="5"/>
  <c r="V117" i="6"/>
  <c r="BB96" i="5"/>
  <c r="AT96" i="5"/>
  <c r="BJ117" i="6"/>
  <c r="AT117" i="6"/>
  <c r="AL96" i="5"/>
  <c r="BR96" i="5"/>
  <c r="BZ117" i="6"/>
  <c r="CH117" i="6"/>
  <c r="BB117" i="6"/>
  <c r="J95" i="4"/>
  <c r="I95" i="5"/>
  <c r="J95" i="5" s="1"/>
  <c r="K96" i="5"/>
  <c r="BZ96" i="5"/>
  <c r="I116" i="6"/>
  <c r="J116" i="6" s="1"/>
  <c r="K117" i="6"/>
  <c r="O117" i="6" l="1"/>
  <c r="M117" i="6"/>
  <c r="H117" i="6" s="1"/>
  <c r="L117" i="6"/>
  <c r="G117" i="6" s="1"/>
  <c r="C96" i="4"/>
  <c r="M96" i="5"/>
  <c r="L96" i="5"/>
  <c r="O96" i="5"/>
  <c r="G96" i="4" s="1"/>
  <c r="N96" i="5" l="1"/>
  <c r="F96" i="4"/>
  <c r="D96" i="5"/>
  <c r="P96" i="5" s="1"/>
  <c r="H96" i="4" s="1"/>
  <c r="H96" i="5"/>
  <c r="E96" i="4"/>
  <c r="G96" i="5"/>
  <c r="D96" i="4"/>
  <c r="N117" i="6"/>
  <c r="D117" i="6" s="1"/>
  <c r="P117" i="6" l="1"/>
  <c r="E117" i="6"/>
  <c r="AN117" i="6"/>
  <c r="AO117" i="6" s="1"/>
  <c r="AP117" i="6" s="1"/>
  <c r="AI118" i="6" s="1"/>
  <c r="AF117" i="6"/>
  <c r="AG117" i="6" s="1"/>
  <c r="AH117" i="6" s="1"/>
  <c r="AA118" i="6" s="1"/>
  <c r="X117" i="6"/>
  <c r="Y117" i="6" s="1"/>
  <c r="Z117" i="6" s="1"/>
  <c r="S118" i="6" s="1"/>
  <c r="BL117" i="6"/>
  <c r="BM117" i="6" s="1"/>
  <c r="BN117" i="6" s="1"/>
  <c r="BG118" i="6" s="1"/>
  <c r="AV117" i="6"/>
  <c r="AW117" i="6" s="1"/>
  <c r="AX117" i="6" s="1"/>
  <c r="AQ118" i="6" s="1"/>
  <c r="BT117" i="6"/>
  <c r="BU117" i="6" s="1"/>
  <c r="BV117" i="6" s="1"/>
  <c r="BO118" i="6" s="1"/>
  <c r="BD117" i="6"/>
  <c r="BE117" i="6" s="1"/>
  <c r="BF117" i="6" s="1"/>
  <c r="AY118" i="6" s="1"/>
  <c r="CJ117" i="6"/>
  <c r="CK117" i="6" s="1"/>
  <c r="CL117" i="6" s="1"/>
  <c r="CE118" i="6" s="1"/>
  <c r="CB117" i="6"/>
  <c r="CC117" i="6" s="1"/>
  <c r="CD117" i="6" s="1"/>
  <c r="BW118" i="6" s="1"/>
  <c r="Q117" i="6"/>
  <c r="E96" i="5"/>
  <c r="BL96" i="5"/>
  <c r="BM96" i="5" s="1"/>
  <c r="BN96" i="5" s="1"/>
  <c r="BG97" i="5" s="1"/>
  <c r="CJ96" i="5"/>
  <c r="CK96" i="5" s="1"/>
  <c r="CL96" i="5" s="1"/>
  <c r="CE97" i="5" s="1"/>
  <c r="BD96" i="5"/>
  <c r="BE96" i="5" s="1"/>
  <c r="BF96" i="5" s="1"/>
  <c r="AY97" i="5" s="1"/>
  <c r="AF96" i="5"/>
  <c r="AG96" i="5" s="1"/>
  <c r="AH96" i="5" s="1"/>
  <c r="AA97" i="5" s="1"/>
  <c r="X96" i="5"/>
  <c r="Y96" i="5" s="1"/>
  <c r="Z96" i="5" s="1"/>
  <c r="S97" i="5" s="1"/>
  <c r="AV96" i="5"/>
  <c r="AW96" i="5" s="1"/>
  <c r="AX96" i="5" s="1"/>
  <c r="AQ97" i="5" s="1"/>
  <c r="BT96" i="5"/>
  <c r="BU96" i="5" s="1"/>
  <c r="BV96" i="5" s="1"/>
  <c r="BO97" i="5" s="1"/>
  <c r="CB96" i="5"/>
  <c r="CC96" i="5" s="1"/>
  <c r="CD96" i="5" s="1"/>
  <c r="BW97" i="5" s="1"/>
  <c r="AN96" i="5"/>
  <c r="AO96" i="5" s="1"/>
  <c r="AP96" i="5" s="1"/>
  <c r="AI97" i="5" s="1"/>
  <c r="Q96" i="5"/>
  <c r="AU118" i="6" l="1"/>
  <c r="AS118" i="6"/>
  <c r="AR118" i="6"/>
  <c r="AS97" i="5"/>
  <c r="AR97" i="5"/>
  <c r="AT97" i="5" s="1"/>
  <c r="AU97" i="5"/>
  <c r="BI118" i="6"/>
  <c r="BH118" i="6"/>
  <c r="BK118" i="6"/>
  <c r="CF97" i="5"/>
  <c r="CG97" i="5"/>
  <c r="CI97" i="5"/>
  <c r="T118" i="6"/>
  <c r="W118" i="6"/>
  <c r="U118" i="6"/>
  <c r="AC97" i="5"/>
  <c r="AB97" i="5"/>
  <c r="AE97" i="5"/>
  <c r="CI118" i="6"/>
  <c r="CF118" i="6"/>
  <c r="CG118" i="6"/>
  <c r="AB118" i="6"/>
  <c r="AC118" i="6"/>
  <c r="AE118" i="6"/>
  <c r="BC97" i="5"/>
  <c r="BA97" i="5"/>
  <c r="AZ97" i="5"/>
  <c r="BB97" i="5" s="1"/>
  <c r="BQ118" i="6"/>
  <c r="BS118" i="6"/>
  <c r="BP118" i="6"/>
  <c r="AM118" i="6"/>
  <c r="AK118" i="6"/>
  <c r="AJ118" i="6"/>
  <c r="U97" i="5"/>
  <c r="T97" i="5"/>
  <c r="W97" i="5"/>
  <c r="BY118" i="6"/>
  <c r="BX118" i="6"/>
  <c r="CA118" i="6"/>
  <c r="BY97" i="5"/>
  <c r="BX97" i="5"/>
  <c r="CA97" i="5"/>
  <c r="BC118" i="6"/>
  <c r="BA118" i="6"/>
  <c r="AZ118" i="6"/>
  <c r="AJ97" i="5"/>
  <c r="AM97" i="5"/>
  <c r="AK97" i="5"/>
  <c r="AL97" i="5" s="1"/>
  <c r="BQ97" i="5"/>
  <c r="BP97" i="5"/>
  <c r="BS97" i="5"/>
  <c r="BH97" i="5"/>
  <c r="BK97" i="5"/>
  <c r="BI97" i="5"/>
  <c r="F96" i="5"/>
  <c r="I96" i="4"/>
  <c r="R96" i="5"/>
  <c r="F117" i="6"/>
  <c r="R117" i="6"/>
  <c r="BR97" i="5" l="1"/>
  <c r="BJ118" i="6"/>
  <c r="BZ118" i="6"/>
  <c r="BB118" i="6"/>
  <c r="V97" i="5"/>
  <c r="V118" i="6"/>
  <c r="AD118" i="6"/>
  <c r="BZ97" i="5"/>
  <c r="CH97" i="5"/>
  <c r="CH118" i="6"/>
  <c r="BJ97" i="5"/>
  <c r="BR118" i="6"/>
  <c r="AL118" i="6"/>
  <c r="AT118" i="6"/>
  <c r="I96" i="5"/>
  <c r="J96" i="5" s="1"/>
  <c r="J96" i="4"/>
  <c r="K97" i="5"/>
  <c r="I117" i="6"/>
  <c r="J117" i="6" s="1"/>
  <c r="K118" i="6"/>
  <c r="AD97" i="5"/>
  <c r="L97" i="5" l="1"/>
  <c r="O97" i="5"/>
  <c r="G97" i="4" s="1"/>
  <c r="C97" i="4"/>
  <c r="M97" i="5"/>
  <c r="M118" i="6"/>
  <c r="H118" i="6" s="1"/>
  <c r="L118" i="6"/>
  <c r="G118" i="6" s="1"/>
  <c r="O118" i="6"/>
  <c r="H97" i="5" l="1"/>
  <c r="E97" i="4"/>
  <c r="G97" i="5"/>
  <c r="D97" i="4"/>
  <c r="N118" i="6"/>
  <c r="D118" i="6" s="1"/>
  <c r="N97" i="5"/>
  <c r="E118" i="6" l="1"/>
  <c r="AF118" i="6"/>
  <c r="AG118" i="6" s="1"/>
  <c r="AH118" i="6" s="1"/>
  <c r="AA119" i="6" s="1"/>
  <c r="CJ118" i="6"/>
  <c r="CK118" i="6" s="1"/>
  <c r="CL118" i="6" s="1"/>
  <c r="CE119" i="6" s="1"/>
  <c r="BL118" i="6"/>
  <c r="BM118" i="6" s="1"/>
  <c r="BN118" i="6" s="1"/>
  <c r="BG119" i="6" s="1"/>
  <c r="X118" i="6"/>
  <c r="Y118" i="6" s="1"/>
  <c r="Z118" i="6" s="1"/>
  <c r="S119" i="6" s="1"/>
  <c r="BD118" i="6"/>
  <c r="BE118" i="6" s="1"/>
  <c r="BF118" i="6" s="1"/>
  <c r="AY119" i="6" s="1"/>
  <c r="CB118" i="6"/>
  <c r="CC118" i="6" s="1"/>
  <c r="CD118" i="6" s="1"/>
  <c r="BW119" i="6" s="1"/>
  <c r="AN118" i="6"/>
  <c r="AO118" i="6" s="1"/>
  <c r="AP118" i="6" s="1"/>
  <c r="AI119" i="6" s="1"/>
  <c r="AV118" i="6"/>
  <c r="AW118" i="6" s="1"/>
  <c r="AX118" i="6" s="1"/>
  <c r="AQ119" i="6" s="1"/>
  <c r="BT118" i="6"/>
  <c r="BU118" i="6" s="1"/>
  <c r="BV118" i="6" s="1"/>
  <c r="BO119" i="6" s="1"/>
  <c r="P118" i="6"/>
  <c r="Q118" i="6" s="1"/>
  <c r="F97" i="4"/>
  <c r="D97" i="5"/>
  <c r="P97" i="5" s="1"/>
  <c r="H97" i="4" s="1"/>
  <c r="F118" i="6" l="1"/>
  <c r="R118" i="6"/>
  <c r="BS119" i="6"/>
  <c r="BP119" i="6"/>
  <c r="BQ119" i="6"/>
  <c r="BY119" i="6"/>
  <c r="BX119" i="6"/>
  <c r="CA119" i="6"/>
  <c r="BC119" i="6"/>
  <c r="BA119" i="6"/>
  <c r="AZ119" i="6"/>
  <c r="T119" i="6"/>
  <c r="W119" i="6"/>
  <c r="U119" i="6"/>
  <c r="V119" i="6" s="1"/>
  <c r="AR119" i="6"/>
  <c r="AS119" i="6"/>
  <c r="AU119" i="6"/>
  <c r="CG119" i="6"/>
  <c r="CI119" i="6"/>
  <c r="CF119" i="6"/>
  <c r="AK119" i="6"/>
  <c r="AJ119" i="6"/>
  <c r="AM119" i="6"/>
  <c r="AC119" i="6"/>
  <c r="AB119" i="6"/>
  <c r="AE119" i="6"/>
  <c r="BH119" i="6"/>
  <c r="BI119" i="6"/>
  <c r="BK119" i="6"/>
  <c r="E97" i="5"/>
  <c r="X97" i="5"/>
  <c r="Y97" i="5" s="1"/>
  <c r="Z97" i="5" s="1"/>
  <c r="S98" i="5" s="1"/>
  <c r="BT97" i="5"/>
  <c r="BU97" i="5" s="1"/>
  <c r="BV97" i="5" s="1"/>
  <c r="BO98" i="5" s="1"/>
  <c r="BL97" i="5"/>
  <c r="BM97" i="5" s="1"/>
  <c r="BN97" i="5" s="1"/>
  <c r="BG98" i="5" s="1"/>
  <c r="CB97" i="5"/>
  <c r="CC97" i="5" s="1"/>
  <c r="CD97" i="5" s="1"/>
  <c r="BW98" i="5" s="1"/>
  <c r="AN97" i="5"/>
  <c r="AO97" i="5" s="1"/>
  <c r="AP97" i="5" s="1"/>
  <c r="AI98" i="5" s="1"/>
  <c r="CJ97" i="5"/>
  <c r="CK97" i="5" s="1"/>
  <c r="CL97" i="5" s="1"/>
  <c r="CE98" i="5" s="1"/>
  <c r="AV97" i="5"/>
  <c r="AW97" i="5" s="1"/>
  <c r="AX97" i="5" s="1"/>
  <c r="AQ98" i="5" s="1"/>
  <c r="BD97" i="5"/>
  <c r="BE97" i="5" s="1"/>
  <c r="BF97" i="5" s="1"/>
  <c r="AY98" i="5" s="1"/>
  <c r="AF97" i="5"/>
  <c r="AG97" i="5" s="1"/>
  <c r="AH97" i="5" s="1"/>
  <c r="AA98" i="5" s="1"/>
  <c r="Q97" i="5"/>
  <c r="BR119" i="6" l="1"/>
  <c r="BZ119" i="6"/>
  <c r="BB119" i="6"/>
  <c r="AL119" i="6"/>
  <c r="AD119" i="6"/>
  <c r="AT119" i="6"/>
  <c r="T98" i="5"/>
  <c r="W98" i="5"/>
  <c r="U98" i="5"/>
  <c r="AJ98" i="5"/>
  <c r="AK98" i="5"/>
  <c r="AM98" i="5"/>
  <c r="BS98" i="5"/>
  <c r="BQ98" i="5"/>
  <c r="BP98" i="5"/>
  <c r="BY98" i="5"/>
  <c r="BX98" i="5"/>
  <c r="CA98" i="5"/>
  <c r="BH98" i="5"/>
  <c r="BK98" i="5"/>
  <c r="BI98" i="5"/>
  <c r="CH119" i="6"/>
  <c r="CF98" i="5"/>
  <c r="CG98" i="5"/>
  <c r="CI98" i="5"/>
  <c r="AE98" i="5"/>
  <c r="AC98" i="5"/>
  <c r="AB98" i="5"/>
  <c r="AZ98" i="5"/>
  <c r="BA98" i="5"/>
  <c r="BC98" i="5"/>
  <c r="I97" i="4"/>
  <c r="F97" i="5"/>
  <c r="R97" i="5"/>
  <c r="AR98" i="5"/>
  <c r="AS98" i="5"/>
  <c r="AU98" i="5"/>
  <c r="BJ119" i="6"/>
  <c r="I118" i="6"/>
  <c r="J118" i="6" s="1"/>
  <c r="K119" i="6"/>
  <c r="AD98" i="5" l="1"/>
  <c r="BB98" i="5"/>
  <c r="BJ98" i="5"/>
  <c r="CH98" i="5"/>
  <c r="V98" i="5"/>
  <c r="AL98" i="5"/>
  <c r="K98" i="5"/>
  <c r="J97" i="4"/>
  <c r="I97" i="5"/>
  <c r="J97" i="5" s="1"/>
  <c r="BZ98" i="5"/>
  <c r="AT98" i="5"/>
  <c r="BR98" i="5"/>
  <c r="L119" i="6"/>
  <c r="G119" i="6" s="1"/>
  <c r="O119" i="6"/>
  <c r="M119" i="6"/>
  <c r="H119" i="6" s="1"/>
  <c r="L98" i="5" l="1"/>
  <c r="C98" i="4"/>
  <c r="M98" i="5"/>
  <c r="O98" i="5"/>
  <c r="G98" i="4" s="1"/>
  <c r="N119" i="6"/>
  <c r="D119" i="6" s="1"/>
  <c r="E119" i="6" l="1"/>
  <c r="BD119" i="6"/>
  <c r="BE119" i="6" s="1"/>
  <c r="BF119" i="6" s="1"/>
  <c r="AY120" i="6" s="1"/>
  <c r="AV119" i="6"/>
  <c r="CB119" i="6"/>
  <c r="CC119" i="6" s="1"/>
  <c r="CD119" i="6" s="1"/>
  <c r="BW120" i="6" s="1"/>
  <c r="BT119" i="6"/>
  <c r="BU119" i="6" s="1"/>
  <c r="BV119" i="6" s="1"/>
  <c r="BO120" i="6" s="1"/>
  <c r="CJ119" i="6"/>
  <c r="CK119" i="6" s="1"/>
  <c r="CL119" i="6" s="1"/>
  <c r="CE120" i="6" s="1"/>
  <c r="AN119" i="6"/>
  <c r="AO119" i="6" s="1"/>
  <c r="AP119" i="6" s="1"/>
  <c r="AI120" i="6" s="1"/>
  <c r="AF119" i="6"/>
  <c r="AG119" i="6" s="1"/>
  <c r="AH119" i="6" s="1"/>
  <c r="AA120" i="6" s="1"/>
  <c r="X119" i="6"/>
  <c r="Y119" i="6" s="1"/>
  <c r="Z119" i="6" s="1"/>
  <c r="S120" i="6" s="1"/>
  <c r="AW119" i="6"/>
  <c r="AX119" i="6" s="1"/>
  <c r="AQ120" i="6" s="1"/>
  <c r="BL119" i="6"/>
  <c r="BM119" i="6" s="1"/>
  <c r="BN119" i="6" s="1"/>
  <c r="BG120" i="6" s="1"/>
  <c r="P119" i="6"/>
  <c r="Q119" i="6" s="1"/>
  <c r="E98" i="4"/>
  <c r="H98" i="5"/>
  <c r="N98" i="5"/>
  <c r="D98" i="4"/>
  <c r="G98" i="5"/>
  <c r="W120" i="6" l="1"/>
  <c r="T120" i="6"/>
  <c r="U120" i="6"/>
  <c r="AK120" i="6"/>
  <c r="AM120" i="6"/>
  <c r="AJ120" i="6"/>
  <c r="CG120" i="6"/>
  <c r="CI120" i="6"/>
  <c r="CF120" i="6"/>
  <c r="F119" i="6"/>
  <c r="R119" i="6"/>
  <c r="BP120" i="6"/>
  <c r="BS120" i="6"/>
  <c r="BQ120" i="6"/>
  <c r="BI120" i="6"/>
  <c r="BK120" i="6"/>
  <c r="BH120" i="6"/>
  <c r="BY120" i="6"/>
  <c r="BX120" i="6"/>
  <c r="BZ120" i="6" s="1"/>
  <c r="CA120" i="6"/>
  <c r="AB120" i="6"/>
  <c r="AE120" i="6"/>
  <c r="AC120" i="6"/>
  <c r="BA120" i="6"/>
  <c r="BC120" i="6"/>
  <c r="AZ120" i="6"/>
  <c r="AR120" i="6"/>
  <c r="AS120" i="6"/>
  <c r="AU120" i="6"/>
  <c r="D98" i="5"/>
  <c r="P98" i="5" s="1"/>
  <c r="H98" i="4" s="1"/>
  <c r="F98" i="4"/>
  <c r="BR120" i="6" l="1"/>
  <c r="AL120" i="6"/>
  <c r="CH120" i="6"/>
  <c r="AT120" i="6"/>
  <c r="BJ120" i="6"/>
  <c r="BB120" i="6"/>
  <c r="AD120" i="6"/>
  <c r="K120" i="6"/>
  <c r="I119" i="6"/>
  <c r="J119" i="6" s="1"/>
  <c r="V120" i="6"/>
  <c r="E98" i="5"/>
  <c r="CJ98" i="5"/>
  <c r="CK98" i="5" s="1"/>
  <c r="CL98" i="5" s="1"/>
  <c r="CE99" i="5" s="1"/>
  <c r="BD98" i="5"/>
  <c r="BE98" i="5" s="1"/>
  <c r="BF98" i="5" s="1"/>
  <c r="AY99" i="5" s="1"/>
  <c r="BL98" i="5"/>
  <c r="BM98" i="5" s="1"/>
  <c r="BN98" i="5" s="1"/>
  <c r="BG99" i="5" s="1"/>
  <c r="AF98" i="5"/>
  <c r="AG98" i="5" s="1"/>
  <c r="AH98" i="5" s="1"/>
  <c r="AA99" i="5" s="1"/>
  <c r="CB98" i="5"/>
  <c r="CC98" i="5" s="1"/>
  <c r="CD98" i="5" s="1"/>
  <c r="BW99" i="5" s="1"/>
  <c r="AN98" i="5"/>
  <c r="AO98" i="5" s="1"/>
  <c r="AP98" i="5" s="1"/>
  <c r="AI99" i="5" s="1"/>
  <c r="BT98" i="5"/>
  <c r="BU98" i="5" s="1"/>
  <c r="BV98" i="5" s="1"/>
  <c r="BO99" i="5" s="1"/>
  <c r="AV98" i="5"/>
  <c r="AW98" i="5" s="1"/>
  <c r="AX98" i="5" s="1"/>
  <c r="AQ99" i="5" s="1"/>
  <c r="X98" i="5"/>
  <c r="Y98" i="5" s="1"/>
  <c r="Z98" i="5" s="1"/>
  <c r="S99" i="5" s="1"/>
  <c r="Q98" i="5"/>
  <c r="CA99" i="5" l="1"/>
  <c r="BY99" i="5"/>
  <c r="BX99" i="5"/>
  <c r="BA99" i="5"/>
  <c r="AZ99" i="5"/>
  <c r="BB99" i="5" s="1"/>
  <c r="BC99" i="5"/>
  <c r="AC99" i="5"/>
  <c r="AB99" i="5"/>
  <c r="AE99" i="5"/>
  <c r="BK99" i="5"/>
  <c r="BI99" i="5"/>
  <c r="BH99" i="5"/>
  <c r="AK99" i="5"/>
  <c r="AM99" i="5"/>
  <c r="AJ99" i="5"/>
  <c r="CF99" i="5"/>
  <c r="CI99" i="5"/>
  <c r="CG99" i="5"/>
  <c r="BS99" i="5"/>
  <c r="BQ99" i="5"/>
  <c r="BP99" i="5"/>
  <c r="F98" i="5"/>
  <c r="I98" i="4"/>
  <c r="R98" i="5"/>
  <c r="AU99" i="5"/>
  <c r="AS99" i="5"/>
  <c r="AR99" i="5"/>
  <c r="M120" i="6"/>
  <c r="H120" i="6" s="1"/>
  <c r="L120" i="6"/>
  <c r="G120" i="6" s="1"/>
  <c r="O120" i="6"/>
  <c r="T99" i="5"/>
  <c r="W99" i="5"/>
  <c r="U99" i="5"/>
  <c r="CH99" i="5" l="1"/>
  <c r="BR99" i="5"/>
  <c r="BJ99" i="5"/>
  <c r="AL99" i="5"/>
  <c r="V99" i="5"/>
  <c r="BZ99" i="5"/>
  <c r="AT99" i="5"/>
  <c r="K99" i="5"/>
  <c r="J98" i="4"/>
  <c r="I98" i="5"/>
  <c r="J98" i="5" s="1"/>
  <c r="N120" i="6"/>
  <c r="D120" i="6" s="1"/>
  <c r="AD99" i="5"/>
  <c r="E120" i="6" l="1"/>
  <c r="AV120" i="6"/>
  <c r="AW120" i="6" s="1"/>
  <c r="AX120" i="6" s="1"/>
  <c r="AQ121" i="6" s="1"/>
  <c r="CJ120" i="6"/>
  <c r="CK120" i="6" s="1"/>
  <c r="CL120" i="6" s="1"/>
  <c r="CE121" i="6" s="1"/>
  <c r="BL120" i="6"/>
  <c r="BM120" i="6" s="1"/>
  <c r="BN120" i="6" s="1"/>
  <c r="BG121" i="6" s="1"/>
  <c r="CB120" i="6"/>
  <c r="CC120" i="6" s="1"/>
  <c r="CD120" i="6" s="1"/>
  <c r="BW121" i="6" s="1"/>
  <c r="BT120" i="6"/>
  <c r="BU120" i="6" s="1"/>
  <c r="BV120" i="6" s="1"/>
  <c r="BO121" i="6" s="1"/>
  <c r="AN120" i="6"/>
  <c r="AO120" i="6" s="1"/>
  <c r="AP120" i="6" s="1"/>
  <c r="AI121" i="6" s="1"/>
  <c r="AF120" i="6"/>
  <c r="AG120" i="6" s="1"/>
  <c r="AH120" i="6" s="1"/>
  <c r="AA121" i="6" s="1"/>
  <c r="X120" i="6"/>
  <c r="Y120" i="6" s="1"/>
  <c r="Z120" i="6" s="1"/>
  <c r="S121" i="6" s="1"/>
  <c r="BD120" i="6"/>
  <c r="BE120" i="6" s="1"/>
  <c r="BF120" i="6" s="1"/>
  <c r="AY121" i="6" s="1"/>
  <c r="L99" i="5"/>
  <c r="M99" i="5"/>
  <c r="O99" i="5"/>
  <c r="G99" i="4" s="1"/>
  <c r="C99" i="4"/>
  <c r="P120" i="6"/>
  <c r="Q120" i="6" s="1"/>
  <c r="N99" i="5" l="1"/>
  <c r="AJ121" i="6"/>
  <c r="AM121" i="6"/>
  <c r="AK121" i="6"/>
  <c r="BP121" i="6"/>
  <c r="BS121" i="6"/>
  <c r="BQ121" i="6"/>
  <c r="BI121" i="6"/>
  <c r="BH121" i="6"/>
  <c r="BJ121" i="6" s="1"/>
  <c r="BK121" i="6"/>
  <c r="CI121" i="6"/>
  <c r="CF121" i="6"/>
  <c r="CG121" i="6"/>
  <c r="CH121" i="6" s="1"/>
  <c r="AC121" i="6"/>
  <c r="AB121" i="6"/>
  <c r="AD121" i="6" s="1"/>
  <c r="AE121" i="6"/>
  <c r="BA121" i="6"/>
  <c r="BC121" i="6"/>
  <c r="AZ121" i="6"/>
  <c r="F120" i="6"/>
  <c r="R120" i="6"/>
  <c r="AU121" i="6"/>
  <c r="AR121" i="6"/>
  <c r="AS121" i="6"/>
  <c r="W121" i="6"/>
  <c r="U121" i="6"/>
  <c r="T121" i="6"/>
  <c r="F99" i="4"/>
  <c r="D99" i="5"/>
  <c r="E99" i="4"/>
  <c r="H99" i="5"/>
  <c r="BX121" i="6"/>
  <c r="CA121" i="6"/>
  <c r="BY121" i="6"/>
  <c r="D99" i="4"/>
  <c r="G99" i="5"/>
  <c r="AL121" i="6" l="1"/>
  <c r="V121" i="6"/>
  <c r="AT121" i="6"/>
  <c r="BR121" i="6"/>
  <c r="BB121" i="6"/>
  <c r="BZ121" i="6"/>
  <c r="I120" i="6"/>
  <c r="J120" i="6" s="1"/>
  <c r="K121" i="6"/>
  <c r="E99" i="5"/>
  <c r="BD99" i="5"/>
  <c r="BE99" i="5" s="1"/>
  <c r="BF99" i="5" s="1"/>
  <c r="AY100" i="5" s="1"/>
  <c r="BL99" i="5"/>
  <c r="BM99" i="5" s="1"/>
  <c r="BN99" i="5" s="1"/>
  <c r="BG100" i="5" s="1"/>
  <c r="AN99" i="5"/>
  <c r="AO99" i="5" s="1"/>
  <c r="AP99" i="5" s="1"/>
  <c r="AI100" i="5" s="1"/>
  <c r="CJ99" i="5"/>
  <c r="CK99" i="5" s="1"/>
  <c r="CL99" i="5" s="1"/>
  <c r="CE100" i="5" s="1"/>
  <c r="AV99" i="5"/>
  <c r="AW99" i="5" s="1"/>
  <c r="AX99" i="5" s="1"/>
  <c r="AQ100" i="5" s="1"/>
  <c r="AF99" i="5"/>
  <c r="AG99" i="5" s="1"/>
  <c r="AH99" i="5" s="1"/>
  <c r="AA100" i="5" s="1"/>
  <c r="P99" i="5"/>
  <c r="CB99" i="5"/>
  <c r="CC99" i="5" s="1"/>
  <c r="CD99" i="5" s="1"/>
  <c r="BW100" i="5" s="1"/>
  <c r="BT99" i="5"/>
  <c r="BU99" i="5" s="1"/>
  <c r="BV99" i="5" s="1"/>
  <c r="BO100" i="5" s="1"/>
  <c r="X99" i="5"/>
  <c r="Y99" i="5" s="1"/>
  <c r="Z99" i="5" s="1"/>
  <c r="S100" i="5" s="1"/>
  <c r="AS100" i="5" l="1"/>
  <c r="AU100" i="5"/>
  <c r="AR100" i="5"/>
  <c r="CG100" i="5"/>
  <c r="CI100" i="5"/>
  <c r="CF100" i="5"/>
  <c r="CH100" i="5" s="1"/>
  <c r="BI100" i="5"/>
  <c r="BH100" i="5"/>
  <c r="BK100" i="5"/>
  <c r="AM100" i="5"/>
  <c r="AK100" i="5"/>
  <c r="AJ100" i="5"/>
  <c r="AE100" i="5"/>
  <c r="AC100" i="5"/>
  <c r="AB100" i="5"/>
  <c r="AZ100" i="5"/>
  <c r="BC100" i="5"/>
  <c r="BA100" i="5"/>
  <c r="BX100" i="5"/>
  <c r="BY100" i="5"/>
  <c r="CA100" i="5"/>
  <c r="U100" i="5"/>
  <c r="W100" i="5"/>
  <c r="T100" i="5"/>
  <c r="V100" i="5" s="1"/>
  <c r="H99" i="4"/>
  <c r="Q99" i="5"/>
  <c r="M121" i="6"/>
  <c r="H121" i="6" s="1"/>
  <c r="O121" i="6"/>
  <c r="L121" i="6"/>
  <c r="G121" i="6" s="1"/>
  <c r="BS100" i="5"/>
  <c r="BQ100" i="5"/>
  <c r="BP100" i="5"/>
  <c r="BJ100" i="5" l="1"/>
  <c r="BB100" i="5"/>
  <c r="BZ100" i="5"/>
  <c r="F99" i="5"/>
  <c r="I99" i="4"/>
  <c r="R99" i="5"/>
  <c r="AL100" i="5"/>
  <c r="BR100" i="5"/>
  <c r="AT100" i="5"/>
  <c r="AD100" i="5"/>
  <c r="N121" i="6"/>
  <c r="D121" i="6" s="1"/>
  <c r="I99" i="5" l="1"/>
  <c r="J99" i="5" s="1"/>
  <c r="J99" i="4"/>
  <c r="K100" i="5"/>
  <c r="E121" i="6"/>
  <c r="BT121" i="6"/>
  <c r="BU121" i="6" s="1"/>
  <c r="BV121" i="6" s="1"/>
  <c r="BO122" i="6" s="1"/>
  <c r="BL121" i="6"/>
  <c r="BM121" i="6" s="1"/>
  <c r="BN121" i="6" s="1"/>
  <c r="BG122" i="6" s="1"/>
  <c r="X121" i="6"/>
  <c r="Y121" i="6" s="1"/>
  <c r="Z121" i="6" s="1"/>
  <c r="S122" i="6" s="1"/>
  <c r="CJ121" i="6"/>
  <c r="CK121" i="6" s="1"/>
  <c r="CL121" i="6" s="1"/>
  <c r="CE122" i="6" s="1"/>
  <c r="AN121" i="6"/>
  <c r="AO121" i="6" s="1"/>
  <c r="AP121" i="6" s="1"/>
  <c r="AI122" i="6" s="1"/>
  <c r="BD121" i="6"/>
  <c r="BE121" i="6" s="1"/>
  <c r="BF121" i="6" s="1"/>
  <c r="AY122" i="6" s="1"/>
  <c r="AF121" i="6"/>
  <c r="AG121" i="6" s="1"/>
  <c r="AH121" i="6" s="1"/>
  <c r="AA122" i="6" s="1"/>
  <c r="AV121" i="6"/>
  <c r="AW121" i="6" s="1"/>
  <c r="AX121" i="6" s="1"/>
  <c r="AQ122" i="6" s="1"/>
  <c r="CB121" i="6"/>
  <c r="CC121" i="6" s="1"/>
  <c r="CD121" i="6" s="1"/>
  <c r="BW122" i="6" s="1"/>
  <c r="P121" i="6"/>
  <c r="Q121" i="6" s="1"/>
  <c r="AE122" i="6" l="1"/>
  <c r="AC122" i="6"/>
  <c r="AB122" i="6"/>
  <c r="AD122" i="6" s="1"/>
  <c r="AZ122" i="6"/>
  <c r="BA122" i="6"/>
  <c r="BC122" i="6"/>
  <c r="AJ122" i="6"/>
  <c r="AK122" i="6"/>
  <c r="AM122" i="6"/>
  <c r="CI122" i="6"/>
  <c r="CF122" i="6"/>
  <c r="CG122" i="6"/>
  <c r="F121" i="6"/>
  <c r="R121" i="6"/>
  <c r="T122" i="6"/>
  <c r="W122" i="6"/>
  <c r="U122" i="6"/>
  <c r="BS122" i="6"/>
  <c r="BQ122" i="6"/>
  <c r="BP122" i="6"/>
  <c r="BY122" i="6"/>
  <c r="BX122" i="6"/>
  <c r="CA122" i="6"/>
  <c r="C100" i="4"/>
  <c r="O100" i="5"/>
  <c r="G100" i="4" s="1"/>
  <c r="M100" i="5"/>
  <c r="L100" i="5"/>
  <c r="AU122" i="6"/>
  <c r="AS122" i="6"/>
  <c r="AR122" i="6"/>
  <c r="BH122" i="6"/>
  <c r="BK122" i="6"/>
  <c r="BI122" i="6"/>
  <c r="BB122" i="6" l="1"/>
  <c r="V122" i="6"/>
  <c r="BJ122" i="6"/>
  <c r="CH122" i="6"/>
  <c r="AL122" i="6"/>
  <c r="D100" i="4"/>
  <c r="G100" i="5"/>
  <c r="N100" i="5"/>
  <c r="BZ122" i="6"/>
  <c r="E100" i="4"/>
  <c r="H100" i="5"/>
  <c r="AT122" i="6"/>
  <c r="BR122" i="6"/>
  <c r="K122" i="6"/>
  <c r="I121" i="6"/>
  <c r="J121" i="6" s="1"/>
  <c r="F100" i="4" l="1"/>
  <c r="D100" i="5"/>
  <c r="P100" i="5" s="1"/>
  <c r="H100" i="4" s="1"/>
  <c r="L122" i="6"/>
  <c r="G122" i="6" s="1"/>
  <c r="O122" i="6"/>
  <c r="M122" i="6"/>
  <c r="H122" i="6" s="1"/>
  <c r="N122" i="6" l="1"/>
  <c r="D122" i="6" s="1"/>
  <c r="E100" i="5"/>
  <c r="BT100" i="5"/>
  <c r="BU100" i="5" s="1"/>
  <c r="BV100" i="5" s="1"/>
  <c r="BO101" i="5" s="1"/>
  <c r="BD100" i="5"/>
  <c r="BE100" i="5" s="1"/>
  <c r="BF100" i="5" s="1"/>
  <c r="AY101" i="5" s="1"/>
  <c r="X100" i="5"/>
  <c r="Y100" i="5" s="1"/>
  <c r="Z100" i="5" s="1"/>
  <c r="S101" i="5" s="1"/>
  <c r="BL100" i="5"/>
  <c r="BM100" i="5" s="1"/>
  <c r="BN100" i="5" s="1"/>
  <c r="BG101" i="5" s="1"/>
  <c r="CJ100" i="5"/>
  <c r="CK100" i="5" s="1"/>
  <c r="CL100" i="5" s="1"/>
  <c r="CE101" i="5" s="1"/>
  <c r="CB100" i="5"/>
  <c r="CC100" i="5" s="1"/>
  <c r="CD100" i="5" s="1"/>
  <c r="BW101" i="5" s="1"/>
  <c r="AF100" i="5"/>
  <c r="AG100" i="5" s="1"/>
  <c r="AH100" i="5" s="1"/>
  <c r="AA101" i="5" s="1"/>
  <c r="AN100" i="5"/>
  <c r="AO100" i="5" s="1"/>
  <c r="AP100" i="5" s="1"/>
  <c r="AI101" i="5" s="1"/>
  <c r="AV100" i="5"/>
  <c r="AW100" i="5" s="1"/>
  <c r="AX100" i="5" s="1"/>
  <c r="AQ101" i="5" s="1"/>
  <c r="Q100" i="5"/>
  <c r="AB101" i="5" l="1"/>
  <c r="AE101" i="5"/>
  <c r="AC101" i="5"/>
  <c r="CG101" i="5"/>
  <c r="CI101" i="5"/>
  <c r="CF101" i="5"/>
  <c r="BI101" i="5"/>
  <c r="BK101" i="5"/>
  <c r="BH101" i="5"/>
  <c r="U101" i="5"/>
  <c r="T101" i="5"/>
  <c r="W101" i="5"/>
  <c r="BY101" i="5"/>
  <c r="BX101" i="5"/>
  <c r="CA101" i="5"/>
  <c r="AZ101" i="5"/>
  <c r="BA101" i="5"/>
  <c r="BC101" i="5"/>
  <c r="BP101" i="5"/>
  <c r="BQ101" i="5"/>
  <c r="BS101" i="5"/>
  <c r="AJ101" i="5"/>
  <c r="AK101" i="5"/>
  <c r="AL101" i="5" s="1"/>
  <c r="AM101" i="5"/>
  <c r="F100" i="5"/>
  <c r="I100" i="4"/>
  <c r="R100" i="5"/>
  <c r="E122" i="6"/>
  <c r="BL122" i="6"/>
  <c r="BM122" i="6" s="1"/>
  <c r="BN122" i="6" s="1"/>
  <c r="BG123" i="6" s="1"/>
  <c r="BT122" i="6"/>
  <c r="BU122" i="6" s="1"/>
  <c r="BV122" i="6" s="1"/>
  <c r="BO123" i="6" s="1"/>
  <c r="BD122" i="6"/>
  <c r="BE122" i="6" s="1"/>
  <c r="BF122" i="6" s="1"/>
  <c r="AY123" i="6" s="1"/>
  <c r="CB122" i="6"/>
  <c r="CC122" i="6" s="1"/>
  <c r="CD122" i="6" s="1"/>
  <c r="BW123" i="6" s="1"/>
  <c r="AN122" i="6"/>
  <c r="AO122" i="6" s="1"/>
  <c r="AP122" i="6" s="1"/>
  <c r="AI123" i="6" s="1"/>
  <c r="X122" i="6"/>
  <c r="Y122" i="6" s="1"/>
  <c r="Z122" i="6" s="1"/>
  <c r="S123" i="6" s="1"/>
  <c r="AF122" i="6"/>
  <c r="AG122" i="6" s="1"/>
  <c r="AH122" i="6" s="1"/>
  <c r="AA123" i="6" s="1"/>
  <c r="CJ122" i="6"/>
  <c r="CK122" i="6" s="1"/>
  <c r="CL122" i="6" s="1"/>
  <c r="CE123" i="6" s="1"/>
  <c r="AV122" i="6"/>
  <c r="AW122" i="6" s="1"/>
  <c r="AX122" i="6" s="1"/>
  <c r="AQ123" i="6" s="1"/>
  <c r="AR101" i="5"/>
  <c r="AS101" i="5"/>
  <c r="AU101" i="5"/>
  <c r="P122" i="6"/>
  <c r="Q122" i="6" s="1"/>
  <c r="AD101" i="5" l="1"/>
  <c r="BZ101" i="5"/>
  <c r="BB101" i="5"/>
  <c r="AE123" i="6"/>
  <c r="AB123" i="6"/>
  <c r="AC123" i="6"/>
  <c r="BK123" i="6"/>
  <c r="BH123" i="6"/>
  <c r="BI123" i="6"/>
  <c r="AM123" i="6"/>
  <c r="AK123" i="6"/>
  <c r="AJ123" i="6"/>
  <c r="BA123" i="6"/>
  <c r="BC123" i="6"/>
  <c r="AZ123" i="6"/>
  <c r="CI123" i="6"/>
  <c r="CF123" i="6"/>
  <c r="CG123" i="6"/>
  <c r="AR123" i="6"/>
  <c r="AU123" i="6"/>
  <c r="AS123" i="6"/>
  <c r="BJ101" i="5"/>
  <c r="CH101" i="5"/>
  <c r="V101" i="5"/>
  <c r="BP123" i="6"/>
  <c r="BS123" i="6"/>
  <c r="BQ123" i="6"/>
  <c r="AT101" i="5"/>
  <c r="BR101" i="5"/>
  <c r="CA123" i="6"/>
  <c r="BX123" i="6"/>
  <c r="BY123" i="6"/>
  <c r="F122" i="6"/>
  <c r="R122" i="6"/>
  <c r="J100" i="4"/>
  <c r="K101" i="5"/>
  <c r="I100" i="5"/>
  <c r="J100" i="5" s="1"/>
  <c r="T123" i="6"/>
  <c r="W123" i="6"/>
  <c r="U123" i="6"/>
  <c r="CH123" i="6" l="1"/>
  <c r="AL123" i="6"/>
  <c r="BZ123" i="6"/>
  <c r="V123" i="6"/>
  <c r="AT123" i="6"/>
  <c r="BR123" i="6"/>
  <c r="BJ123" i="6"/>
  <c r="C101" i="4"/>
  <c r="M101" i="5"/>
  <c r="O101" i="5"/>
  <c r="G101" i="4" s="1"/>
  <c r="L101" i="5"/>
  <c r="BB123" i="6"/>
  <c r="I122" i="6"/>
  <c r="J122" i="6" s="1"/>
  <c r="K123" i="6"/>
  <c r="AD123" i="6"/>
  <c r="N101" i="5" l="1"/>
  <c r="D101" i="5" s="1"/>
  <c r="D101" i="4"/>
  <c r="G101" i="5"/>
  <c r="M123" i="6"/>
  <c r="H123" i="6" s="1"/>
  <c r="O123" i="6"/>
  <c r="L123" i="6"/>
  <c r="G123" i="6" s="1"/>
  <c r="E101" i="4"/>
  <c r="H101" i="5"/>
  <c r="F101" i="4" l="1"/>
  <c r="N123" i="6"/>
  <c r="D123" i="6" s="1"/>
  <c r="X123" i="6" s="1"/>
  <c r="E101" i="5"/>
  <c r="CB101" i="5"/>
  <c r="CC101" i="5" s="1"/>
  <c r="CD101" i="5" s="1"/>
  <c r="BW102" i="5" s="1"/>
  <c r="X101" i="5"/>
  <c r="Y101" i="5" s="1"/>
  <c r="Z101" i="5" s="1"/>
  <c r="S102" i="5" s="1"/>
  <c r="BD101" i="5"/>
  <c r="BE101" i="5" s="1"/>
  <c r="BF101" i="5" s="1"/>
  <c r="AY102" i="5" s="1"/>
  <c r="BL101" i="5"/>
  <c r="BM101" i="5" s="1"/>
  <c r="BN101" i="5" s="1"/>
  <c r="BG102" i="5" s="1"/>
  <c r="AF101" i="5"/>
  <c r="AG101" i="5" s="1"/>
  <c r="AH101" i="5" s="1"/>
  <c r="AA102" i="5" s="1"/>
  <c r="AN101" i="5"/>
  <c r="AO101" i="5" s="1"/>
  <c r="AP101" i="5" s="1"/>
  <c r="AI102" i="5" s="1"/>
  <c r="AV101" i="5"/>
  <c r="AW101" i="5" s="1"/>
  <c r="AX101" i="5" s="1"/>
  <c r="AQ102" i="5" s="1"/>
  <c r="CJ101" i="5"/>
  <c r="CK101" i="5" s="1"/>
  <c r="CL101" i="5" s="1"/>
  <c r="CE102" i="5" s="1"/>
  <c r="BT101" i="5"/>
  <c r="BU101" i="5" s="1"/>
  <c r="BV101" i="5" s="1"/>
  <c r="BO102" i="5" s="1"/>
  <c r="E123" i="6"/>
  <c r="AF123" i="6"/>
  <c r="AG123" i="6" s="1"/>
  <c r="AH123" i="6" s="1"/>
  <c r="AA124" i="6" s="1"/>
  <c r="Y123" i="6"/>
  <c r="Z123" i="6" s="1"/>
  <c r="S124" i="6" s="1"/>
  <c r="CJ123" i="6"/>
  <c r="CK123" i="6" s="1"/>
  <c r="CL123" i="6" s="1"/>
  <c r="CE124" i="6" s="1"/>
  <c r="P101" i="5"/>
  <c r="AV123" i="6"/>
  <c r="AW123" i="6" s="1"/>
  <c r="AX123" i="6" s="1"/>
  <c r="AQ124" i="6" s="1"/>
  <c r="CB123" i="6"/>
  <c r="CC123" i="6" s="1"/>
  <c r="CD123" i="6" s="1"/>
  <c r="BW124" i="6" s="1"/>
  <c r="BD123" i="6"/>
  <c r="BE123" i="6" s="1"/>
  <c r="BF123" i="6" s="1"/>
  <c r="AY124" i="6" s="1"/>
  <c r="BL123" i="6" l="1"/>
  <c r="BM123" i="6" s="1"/>
  <c r="BN123" i="6" s="1"/>
  <c r="BG124" i="6" s="1"/>
  <c r="P123" i="6"/>
  <c r="Q123" i="6" s="1"/>
  <c r="AN123" i="6"/>
  <c r="AO123" i="6" s="1"/>
  <c r="AP123" i="6" s="1"/>
  <c r="AI124" i="6" s="1"/>
  <c r="BT123" i="6"/>
  <c r="BU123" i="6" s="1"/>
  <c r="BV123" i="6" s="1"/>
  <c r="BO124" i="6" s="1"/>
  <c r="BQ124" i="6" s="1"/>
  <c r="BA124" i="6"/>
  <c r="AZ124" i="6"/>
  <c r="BC124" i="6"/>
  <c r="CA124" i="6"/>
  <c r="BY124" i="6"/>
  <c r="BX124" i="6"/>
  <c r="AR124" i="6"/>
  <c r="AS124" i="6"/>
  <c r="AU124" i="6"/>
  <c r="CI124" i="6"/>
  <c r="CG124" i="6"/>
  <c r="CF124" i="6"/>
  <c r="F123" i="6"/>
  <c r="R123" i="6"/>
  <c r="AK102" i="5"/>
  <c r="AJ102" i="5"/>
  <c r="AM102" i="5"/>
  <c r="CA102" i="5"/>
  <c r="BY102" i="5"/>
  <c r="BX102" i="5"/>
  <c r="AB124" i="6"/>
  <c r="AC124" i="6"/>
  <c r="AE124" i="6"/>
  <c r="BS124" i="6"/>
  <c r="AR102" i="5"/>
  <c r="AS102" i="5"/>
  <c r="AU102" i="5"/>
  <c r="W124" i="6"/>
  <c r="T124" i="6"/>
  <c r="U124" i="6"/>
  <c r="AE102" i="5"/>
  <c r="AC102" i="5"/>
  <c r="AB102" i="5"/>
  <c r="BH102" i="5"/>
  <c r="BI102" i="5"/>
  <c r="BK102" i="5"/>
  <c r="BA102" i="5"/>
  <c r="BC102" i="5"/>
  <c r="AZ102" i="5"/>
  <c r="T102" i="5"/>
  <c r="W102" i="5"/>
  <c r="U102" i="5"/>
  <c r="AJ124" i="6"/>
  <c r="AM124" i="6"/>
  <c r="AK124" i="6"/>
  <c r="H101" i="4"/>
  <c r="Q101" i="5"/>
  <c r="BQ102" i="5"/>
  <c r="BP102" i="5"/>
  <c r="BS102" i="5"/>
  <c r="BK124" i="6"/>
  <c r="BH124" i="6"/>
  <c r="BI124" i="6"/>
  <c r="CF102" i="5"/>
  <c r="CG102" i="5"/>
  <c r="CI102" i="5"/>
  <c r="BP124" i="6" l="1"/>
  <c r="AL124" i="6"/>
  <c r="CH102" i="5"/>
  <c r="BJ102" i="5"/>
  <c r="AL102" i="5"/>
  <c r="BR102" i="5"/>
  <c r="BR124" i="6"/>
  <c r="BB102" i="5"/>
  <c r="AD124" i="6"/>
  <c r="BZ102" i="5"/>
  <c r="BZ124" i="6"/>
  <c r="I123" i="6"/>
  <c r="J123" i="6" s="1"/>
  <c r="K124" i="6"/>
  <c r="V124" i="6"/>
  <c r="CH124" i="6"/>
  <c r="V102" i="5"/>
  <c r="AD102" i="5"/>
  <c r="I101" i="4"/>
  <c r="F101" i="5"/>
  <c r="R101" i="5"/>
  <c r="AT102" i="5"/>
  <c r="BB124" i="6"/>
  <c r="BJ124" i="6"/>
  <c r="AT124" i="6"/>
  <c r="O124" i="6" l="1"/>
  <c r="M124" i="6"/>
  <c r="H124" i="6" s="1"/>
  <c r="L124" i="6"/>
  <c r="G124" i="6" s="1"/>
  <c r="C7" i="3" s="1"/>
  <c r="J101" i="4"/>
  <c r="I101" i="5"/>
  <c r="J101" i="5" s="1"/>
  <c r="K102" i="5"/>
  <c r="O102" i="5" l="1"/>
  <c r="G102" i="4" s="1"/>
  <c r="C102" i="4"/>
  <c r="L102" i="5"/>
  <c r="M102" i="5"/>
  <c r="N124" i="6"/>
  <c r="D124" i="6" s="1"/>
  <c r="E124" i="6" l="1"/>
  <c r="AN124" i="6"/>
  <c r="AO124" i="6" s="1"/>
  <c r="AP124" i="6" s="1"/>
  <c r="AI125" i="6" s="1"/>
  <c r="BT124" i="6"/>
  <c r="BU124" i="6" s="1"/>
  <c r="BV124" i="6" s="1"/>
  <c r="BO125" i="6" s="1"/>
  <c r="AF124" i="6"/>
  <c r="AG124" i="6" s="1"/>
  <c r="AH124" i="6" s="1"/>
  <c r="AA125" i="6" s="1"/>
  <c r="BL124" i="6"/>
  <c r="BM124" i="6" s="1"/>
  <c r="BN124" i="6" s="1"/>
  <c r="BG125" i="6" s="1"/>
  <c r="AV124" i="6"/>
  <c r="AW124" i="6" s="1"/>
  <c r="AX124" i="6" s="1"/>
  <c r="AQ125" i="6" s="1"/>
  <c r="BD124" i="6"/>
  <c r="BE124" i="6" s="1"/>
  <c r="BF124" i="6" s="1"/>
  <c r="AY125" i="6" s="1"/>
  <c r="CJ124" i="6"/>
  <c r="CK124" i="6" s="1"/>
  <c r="CL124" i="6" s="1"/>
  <c r="CE125" i="6" s="1"/>
  <c r="X124" i="6"/>
  <c r="Y124" i="6" s="1"/>
  <c r="Z124" i="6" s="1"/>
  <c r="S125" i="6" s="1"/>
  <c r="CB124" i="6"/>
  <c r="CC124" i="6" s="1"/>
  <c r="CD124" i="6" s="1"/>
  <c r="BW125" i="6" s="1"/>
  <c r="D102" i="4"/>
  <c r="G102" i="5"/>
  <c r="P124" i="6"/>
  <c r="Q124" i="6" s="1"/>
  <c r="E102" i="4"/>
  <c r="H102" i="5"/>
  <c r="N102" i="5"/>
  <c r="U125" i="6" l="1"/>
  <c r="Y125" i="6" s="1"/>
  <c r="Z125" i="6" s="1"/>
  <c r="S126" i="6" s="1"/>
  <c r="W125" i="6"/>
  <c r="CG125" i="6"/>
  <c r="CK125" i="6" s="1"/>
  <c r="CI125" i="6"/>
  <c r="BA125" i="6"/>
  <c r="BE125" i="6" s="1"/>
  <c r="BF125" i="6" s="1"/>
  <c r="AY126" i="6" s="1"/>
  <c r="BC125" i="6"/>
  <c r="AU125" i="6"/>
  <c r="AS125" i="6"/>
  <c r="AE125" i="6"/>
  <c r="AC125" i="6"/>
  <c r="CA125" i="6"/>
  <c r="BY125" i="6"/>
  <c r="CC125" i="6" s="1"/>
  <c r="BK125" i="6"/>
  <c r="BI125" i="6"/>
  <c r="BM125" i="6" s="1"/>
  <c r="BN125" i="6" s="1"/>
  <c r="BG126" i="6" s="1"/>
  <c r="F124" i="6"/>
  <c r="R124" i="6"/>
  <c r="BQ125" i="6"/>
  <c r="BU125" i="6" s="1"/>
  <c r="BV125" i="6" s="1"/>
  <c r="BO126" i="6" s="1"/>
  <c r="BS125" i="6"/>
  <c r="F102" i="4"/>
  <c r="D102" i="5"/>
  <c r="AM125" i="6"/>
  <c r="AK125" i="6"/>
  <c r="C10" i="3"/>
  <c r="AG125" i="6" l="1"/>
  <c r="AH125" i="6" s="1"/>
  <c r="AA126" i="6" s="1"/>
  <c r="CL125" i="6"/>
  <c r="CE126" i="6" s="1"/>
  <c r="CI126" i="6" s="1"/>
  <c r="BI126" i="6"/>
  <c r="BM126" i="6" s="1"/>
  <c r="BK126" i="6"/>
  <c r="BS126" i="6"/>
  <c r="BQ126" i="6"/>
  <c r="BU126" i="6" s="1"/>
  <c r="U126" i="6"/>
  <c r="Y126" i="6" s="1"/>
  <c r="W126" i="6"/>
  <c r="AW125" i="6"/>
  <c r="AX125" i="6" s="1"/>
  <c r="AQ126" i="6" s="1"/>
  <c r="K125" i="6"/>
  <c r="I124" i="6"/>
  <c r="AO125" i="6"/>
  <c r="AP125" i="6" s="1"/>
  <c r="AI126" i="6" s="1"/>
  <c r="E102" i="5"/>
  <c r="CJ102" i="5"/>
  <c r="CK102" i="5" s="1"/>
  <c r="CL102" i="5" s="1"/>
  <c r="CE103" i="5" s="1"/>
  <c r="CB102" i="5"/>
  <c r="CC102" i="5" s="1"/>
  <c r="CD102" i="5" s="1"/>
  <c r="BW103" i="5" s="1"/>
  <c r="AV102" i="5"/>
  <c r="AW102" i="5" s="1"/>
  <c r="AX102" i="5" s="1"/>
  <c r="AQ103" i="5" s="1"/>
  <c r="BL102" i="5"/>
  <c r="BM102" i="5" s="1"/>
  <c r="BN102" i="5" s="1"/>
  <c r="BG103" i="5" s="1"/>
  <c r="AF102" i="5"/>
  <c r="AG102" i="5" s="1"/>
  <c r="AH102" i="5" s="1"/>
  <c r="AA103" i="5" s="1"/>
  <c r="BT102" i="5"/>
  <c r="BU102" i="5" s="1"/>
  <c r="BV102" i="5" s="1"/>
  <c r="BO103" i="5" s="1"/>
  <c r="AN102" i="5"/>
  <c r="AO102" i="5" s="1"/>
  <c r="AP102" i="5" s="1"/>
  <c r="AI103" i="5" s="1"/>
  <c r="BD102" i="5"/>
  <c r="BE102" i="5" s="1"/>
  <c r="BF102" i="5" s="1"/>
  <c r="AY103" i="5" s="1"/>
  <c r="X102" i="5"/>
  <c r="Y102" i="5" s="1"/>
  <c r="Z102" i="5" s="1"/>
  <c r="S103" i="5" s="1"/>
  <c r="P102" i="5"/>
  <c r="H102" i="4" s="1"/>
  <c r="CD125" i="6"/>
  <c r="BW126" i="6" s="1"/>
  <c r="BC126" i="6"/>
  <c r="BA126" i="6"/>
  <c r="BE126" i="6" s="1"/>
  <c r="CG126" i="6" l="1"/>
  <c r="CK126" i="6" s="1"/>
  <c r="AE126" i="6"/>
  <c r="AC126" i="6"/>
  <c r="Z126" i="6"/>
  <c r="S127" i="6" s="1"/>
  <c r="BF126" i="6"/>
  <c r="AY127" i="6" s="1"/>
  <c r="BA127" i="6" s="1"/>
  <c r="BE127" i="6" s="1"/>
  <c r="BF127" i="6" s="1"/>
  <c r="AY128" i="6" s="1"/>
  <c r="BV126" i="6"/>
  <c r="BO127" i="6" s="1"/>
  <c r="CI103" i="5"/>
  <c r="CF103" i="5"/>
  <c r="CG103" i="5"/>
  <c r="BP103" i="5"/>
  <c r="BS103" i="5"/>
  <c r="BQ103" i="5"/>
  <c r="AE103" i="5"/>
  <c r="AB103" i="5"/>
  <c r="AC103" i="5"/>
  <c r="U127" i="6"/>
  <c r="W127" i="6"/>
  <c r="BS127" i="6"/>
  <c r="BQ127" i="6"/>
  <c r="BU127" i="6" s="1"/>
  <c r="BV127" i="6" s="1"/>
  <c r="BO128" i="6" s="1"/>
  <c r="BI103" i="5"/>
  <c r="BK103" i="5"/>
  <c r="BH103" i="5"/>
  <c r="AU103" i="5"/>
  <c r="AS103" i="5"/>
  <c r="AR103" i="5"/>
  <c r="BY103" i="5"/>
  <c r="BX103" i="5"/>
  <c r="CA103" i="5"/>
  <c r="CL126" i="6"/>
  <c r="CE127" i="6" s="1"/>
  <c r="AG126" i="6"/>
  <c r="AH126" i="6" s="1"/>
  <c r="AA127" i="6" s="1"/>
  <c r="AM126" i="6"/>
  <c r="AK126" i="6"/>
  <c r="AO126" i="6" s="1"/>
  <c r="Q102" i="5"/>
  <c r="T103" i="5"/>
  <c r="U103" i="5"/>
  <c r="W103" i="5"/>
  <c r="C9" i="3"/>
  <c r="J124" i="6"/>
  <c r="C14" i="3"/>
  <c r="BC103" i="5"/>
  <c r="BA103" i="5"/>
  <c r="AZ103" i="5"/>
  <c r="M125" i="6"/>
  <c r="H125" i="6" s="1"/>
  <c r="O125" i="6"/>
  <c r="AU126" i="6"/>
  <c r="AS126" i="6"/>
  <c r="AW126" i="6" s="1"/>
  <c r="BN126" i="6"/>
  <c r="BG127" i="6" s="1"/>
  <c r="AM103" i="5"/>
  <c r="AJ103" i="5"/>
  <c r="AK103" i="5"/>
  <c r="CA126" i="6"/>
  <c r="BY126" i="6"/>
  <c r="CC126" i="6" s="1"/>
  <c r="BB103" i="5" l="1"/>
  <c r="BC127" i="6"/>
  <c r="BZ103" i="5"/>
  <c r="V103" i="5"/>
  <c r="AL103" i="5"/>
  <c r="CD126" i="6"/>
  <c r="BW127" i="6" s="1"/>
  <c r="AT103" i="5"/>
  <c r="AD103" i="5"/>
  <c r="BQ128" i="6"/>
  <c r="BS128" i="6"/>
  <c r="AC127" i="6"/>
  <c r="AG127" i="6" s="1"/>
  <c r="AE127" i="6"/>
  <c r="CA127" i="6"/>
  <c r="BY127" i="6"/>
  <c r="CC127" i="6" s="1"/>
  <c r="BC128" i="6"/>
  <c r="BA128" i="6"/>
  <c r="BE128" i="6" s="1"/>
  <c r="CG127" i="6"/>
  <c r="CI127" i="6"/>
  <c r="BJ103" i="5"/>
  <c r="BR103" i="5"/>
  <c r="AX126" i="6"/>
  <c r="AQ127" i="6" s="1"/>
  <c r="CH103" i="5"/>
  <c r="Y127" i="6"/>
  <c r="Z127" i="6" s="1"/>
  <c r="S128" i="6" s="1"/>
  <c r="BI127" i="6"/>
  <c r="BM127" i="6" s="1"/>
  <c r="BN127" i="6" s="1"/>
  <c r="BG128" i="6" s="1"/>
  <c r="BK127" i="6"/>
  <c r="I102" i="4"/>
  <c r="F102" i="5"/>
  <c r="R102" i="5"/>
  <c r="AP126" i="6"/>
  <c r="AI127" i="6" s="1"/>
  <c r="Q125" i="6"/>
  <c r="CD127" i="6" l="1"/>
  <c r="BW128" i="6" s="1"/>
  <c r="CA128" i="6" s="1"/>
  <c r="BI128" i="6"/>
  <c r="BM128" i="6" s="1"/>
  <c r="BK128" i="6"/>
  <c r="U128" i="6"/>
  <c r="Y128" i="6" s="1"/>
  <c r="Z128" i="6" s="1"/>
  <c r="S129" i="6" s="1"/>
  <c r="W128" i="6"/>
  <c r="BY128" i="6"/>
  <c r="BU128" i="6"/>
  <c r="BV128" i="6" s="1"/>
  <c r="BO129" i="6" s="1"/>
  <c r="CK127" i="6"/>
  <c r="CL127" i="6" s="1"/>
  <c r="CE128" i="6" s="1"/>
  <c r="BF128" i="6"/>
  <c r="AY129" i="6" s="1"/>
  <c r="AK127" i="6"/>
  <c r="AO127" i="6" s="1"/>
  <c r="AM127" i="6"/>
  <c r="AH127" i="6"/>
  <c r="AA128" i="6" s="1"/>
  <c r="I102" i="5"/>
  <c r="J102" i="5" s="1"/>
  <c r="J102" i="4"/>
  <c r="K103" i="5"/>
  <c r="F125" i="6"/>
  <c r="R125" i="6"/>
  <c r="AS127" i="6"/>
  <c r="AW127" i="6" s="1"/>
  <c r="AU127" i="6"/>
  <c r="AP127" i="6" l="1"/>
  <c r="AI128" i="6" s="1"/>
  <c r="AM128" i="6" s="1"/>
  <c r="BN128" i="6"/>
  <c r="BG129" i="6" s="1"/>
  <c r="AX127" i="6"/>
  <c r="AQ128" i="6" s="1"/>
  <c r="AU128" i="6" s="1"/>
  <c r="CG128" i="6"/>
  <c r="CK128" i="6" s="1"/>
  <c r="CI128" i="6"/>
  <c r="U129" i="6"/>
  <c r="Y129" i="6" s="1"/>
  <c r="Z129" i="6" s="1"/>
  <c r="S130" i="6" s="1"/>
  <c r="W129" i="6"/>
  <c r="BS129" i="6"/>
  <c r="BQ129" i="6"/>
  <c r="BU129" i="6" s="1"/>
  <c r="BV129" i="6" s="1"/>
  <c r="BO130" i="6" s="1"/>
  <c r="BI129" i="6"/>
  <c r="BM129" i="6" s="1"/>
  <c r="BN129" i="6" s="1"/>
  <c r="BG130" i="6" s="1"/>
  <c r="BK129" i="6"/>
  <c r="BA129" i="6"/>
  <c r="BE129" i="6" s="1"/>
  <c r="BF129" i="6" s="1"/>
  <c r="AY130" i="6" s="1"/>
  <c r="BC129" i="6"/>
  <c r="CC128" i="6"/>
  <c r="CD128" i="6" s="1"/>
  <c r="BW129" i="6" s="1"/>
  <c r="K126" i="6"/>
  <c r="I125" i="6"/>
  <c r="O103" i="5"/>
  <c r="G103" i="4" s="1"/>
  <c r="M103" i="5"/>
  <c r="C103" i="4"/>
  <c r="L103" i="5"/>
  <c r="AC128" i="6"/>
  <c r="AE128" i="6"/>
  <c r="AS128" i="6" l="1"/>
  <c r="AW128" i="6" s="1"/>
  <c r="N103" i="5"/>
  <c r="AK128" i="6"/>
  <c r="BK130" i="6"/>
  <c r="BI130" i="6"/>
  <c r="BQ130" i="6"/>
  <c r="BU130" i="6" s="1"/>
  <c r="BS130" i="6"/>
  <c r="D103" i="5"/>
  <c r="P103" i="5" s="1"/>
  <c r="H103" i="4" s="1"/>
  <c r="F103" i="4"/>
  <c r="BC130" i="6"/>
  <c r="BA130" i="6"/>
  <c r="U130" i="6"/>
  <c r="W130" i="6"/>
  <c r="AX128" i="6"/>
  <c r="AQ129" i="6" s="1"/>
  <c r="CL128" i="6"/>
  <c r="CE129" i="6" s="1"/>
  <c r="CA129" i="6"/>
  <c r="BY129" i="6"/>
  <c r="AO128" i="6"/>
  <c r="AP128" i="6" s="1"/>
  <c r="AI129" i="6" s="1"/>
  <c r="D103" i="4"/>
  <c r="G103" i="5"/>
  <c r="O126" i="6"/>
  <c r="M126" i="6"/>
  <c r="H126" i="6" s="1"/>
  <c r="AG128" i="6"/>
  <c r="AH128" i="6" s="1"/>
  <c r="AA129" i="6" s="1"/>
  <c r="E103" i="4"/>
  <c r="H103" i="5"/>
  <c r="Q126" i="6" l="1"/>
  <c r="F126" i="6" s="1"/>
  <c r="BV130" i="6"/>
  <c r="BO131" i="6" s="1"/>
  <c r="BS131" i="6" s="1"/>
  <c r="AE129" i="6"/>
  <c r="AC129" i="6"/>
  <c r="AG129" i="6" s="1"/>
  <c r="BQ131" i="6"/>
  <c r="BU131" i="6" s="1"/>
  <c r="AK129" i="6"/>
  <c r="AO129" i="6" s="1"/>
  <c r="AP129" i="6" s="1"/>
  <c r="AI130" i="6" s="1"/>
  <c r="AM129" i="6"/>
  <c r="Y130" i="6"/>
  <c r="Z130" i="6" s="1"/>
  <c r="S131" i="6" s="1"/>
  <c r="BE130" i="6"/>
  <c r="BF130" i="6" s="1"/>
  <c r="AY131" i="6" s="1"/>
  <c r="Q103" i="5"/>
  <c r="R126" i="6"/>
  <c r="BM130" i="6"/>
  <c r="BN130" i="6" s="1"/>
  <c r="BG131" i="6" s="1"/>
  <c r="E103" i="5"/>
  <c r="AF103" i="5"/>
  <c r="AG103" i="5" s="1"/>
  <c r="AH103" i="5" s="1"/>
  <c r="AA104" i="5" s="1"/>
  <c r="X103" i="5"/>
  <c r="Y103" i="5" s="1"/>
  <c r="Z103" i="5" s="1"/>
  <c r="S104" i="5" s="1"/>
  <c r="AV103" i="5"/>
  <c r="AW103" i="5" s="1"/>
  <c r="AX103" i="5" s="1"/>
  <c r="AQ104" i="5" s="1"/>
  <c r="CJ103" i="5"/>
  <c r="CK103" i="5" s="1"/>
  <c r="CL103" i="5" s="1"/>
  <c r="CE104" i="5" s="1"/>
  <c r="AN103" i="5"/>
  <c r="AO103" i="5" s="1"/>
  <c r="AP103" i="5" s="1"/>
  <c r="AI104" i="5" s="1"/>
  <c r="BD103" i="5"/>
  <c r="BE103" i="5" s="1"/>
  <c r="BF103" i="5" s="1"/>
  <c r="AY104" i="5" s="1"/>
  <c r="CB103" i="5"/>
  <c r="CC103" i="5" s="1"/>
  <c r="CD103" i="5" s="1"/>
  <c r="BW104" i="5" s="1"/>
  <c r="BL103" i="5"/>
  <c r="BM103" i="5" s="1"/>
  <c r="BN103" i="5" s="1"/>
  <c r="BG104" i="5" s="1"/>
  <c r="BT103" i="5"/>
  <c r="BU103" i="5" s="1"/>
  <c r="BV103" i="5" s="1"/>
  <c r="BO104" i="5" s="1"/>
  <c r="CC129" i="6"/>
  <c r="CD129" i="6" s="1"/>
  <c r="BW130" i="6" s="1"/>
  <c r="AS129" i="6"/>
  <c r="AW129" i="6" s="1"/>
  <c r="AX129" i="6" s="1"/>
  <c r="AQ130" i="6" s="1"/>
  <c r="AU129" i="6"/>
  <c r="CI129" i="6"/>
  <c r="CG129" i="6"/>
  <c r="CK129" i="6" s="1"/>
  <c r="CI104" i="5" l="1"/>
  <c r="CF104" i="5"/>
  <c r="CG104" i="5"/>
  <c r="W131" i="6"/>
  <c r="U131" i="6"/>
  <c r="Y131" i="6" s="1"/>
  <c r="BC104" i="5"/>
  <c r="AZ104" i="5"/>
  <c r="BA104" i="5"/>
  <c r="AM130" i="6"/>
  <c r="AK130" i="6"/>
  <c r="AO130" i="6" s="1"/>
  <c r="AP130" i="6" s="1"/>
  <c r="AI131" i="6" s="1"/>
  <c r="AB104" i="5"/>
  <c r="AE104" i="5"/>
  <c r="AC104" i="5"/>
  <c r="CA130" i="6"/>
  <c r="BY130" i="6"/>
  <c r="CC130" i="6" s="1"/>
  <c r="BC131" i="6"/>
  <c r="BA131" i="6"/>
  <c r="BP104" i="5"/>
  <c r="BQ104" i="5"/>
  <c r="BS104" i="5"/>
  <c r="AJ104" i="5"/>
  <c r="AM104" i="5"/>
  <c r="AK104" i="5"/>
  <c r="AL104" i="5" s="1"/>
  <c r="AU104" i="5"/>
  <c r="AS104" i="5"/>
  <c r="AR104" i="5"/>
  <c r="AT104" i="5" s="1"/>
  <c r="BI104" i="5"/>
  <c r="BK104" i="5"/>
  <c r="BH104" i="5"/>
  <c r="BJ104" i="5" s="1"/>
  <c r="AU130" i="6"/>
  <c r="AS130" i="6"/>
  <c r="AW130" i="6" s="1"/>
  <c r="AX130" i="6" s="1"/>
  <c r="AQ131" i="6" s="1"/>
  <c r="CA104" i="5"/>
  <c r="BY104" i="5"/>
  <c r="BX104" i="5"/>
  <c r="BI131" i="6"/>
  <c r="BK131" i="6"/>
  <c r="K127" i="6"/>
  <c r="I126" i="6"/>
  <c r="F103" i="5"/>
  <c r="I103" i="4"/>
  <c r="R103" i="5"/>
  <c r="T104" i="5"/>
  <c r="W104" i="5"/>
  <c r="U104" i="5"/>
  <c r="BV131" i="6"/>
  <c r="BO132" i="6" s="1"/>
  <c r="AH129" i="6"/>
  <c r="AA130" i="6" s="1"/>
  <c r="CL129" i="6"/>
  <c r="CE130" i="6" s="1"/>
  <c r="BB104" i="5" l="1"/>
  <c r="V104" i="5"/>
  <c r="CH104" i="5"/>
  <c r="BZ104" i="5"/>
  <c r="AK131" i="6"/>
  <c r="AO131" i="6" s="1"/>
  <c r="AP131" i="6" s="1"/>
  <c r="AI132" i="6" s="1"/>
  <c r="AM131" i="6"/>
  <c r="AU131" i="6"/>
  <c r="AS131" i="6"/>
  <c r="AW131" i="6" s="1"/>
  <c r="AE130" i="6"/>
  <c r="AC130" i="6"/>
  <c r="CD130" i="6"/>
  <c r="BW131" i="6" s="1"/>
  <c r="Z131" i="6"/>
  <c r="S132" i="6" s="1"/>
  <c r="BE131" i="6"/>
  <c r="BF131" i="6" s="1"/>
  <c r="AY132" i="6" s="1"/>
  <c r="AD104" i="5"/>
  <c r="I103" i="5"/>
  <c r="J103" i="5" s="1"/>
  <c r="J103" i="4"/>
  <c r="K104" i="5"/>
  <c r="BM131" i="6"/>
  <c r="BN131" i="6" s="1"/>
  <c r="BG132" i="6" s="1"/>
  <c r="BR104" i="5"/>
  <c r="BQ132" i="6"/>
  <c r="BU132" i="6" s="1"/>
  <c r="BS132" i="6"/>
  <c r="CG130" i="6"/>
  <c r="CK130" i="6" s="1"/>
  <c r="CL130" i="6" s="1"/>
  <c r="CE131" i="6" s="1"/>
  <c r="CI130" i="6"/>
  <c r="O127" i="6"/>
  <c r="M127" i="6"/>
  <c r="H127" i="6" s="1"/>
  <c r="BV132" i="6" l="1"/>
  <c r="BO133" i="6" s="1"/>
  <c r="BS133" i="6" s="1"/>
  <c r="Q127" i="6"/>
  <c r="F127" i="6" s="1"/>
  <c r="AG130" i="6"/>
  <c r="AH130" i="6" s="1"/>
  <c r="AA131" i="6" s="1"/>
  <c r="BQ133" i="6"/>
  <c r="BK132" i="6"/>
  <c r="BI132" i="6"/>
  <c r="BM132" i="6" s="1"/>
  <c r="BC132" i="6"/>
  <c r="BA132" i="6"/>
  <c r="BE132" i="6" s="1"/>
  <c r="BF132" i="6" s="1"/>
  <c r="AY133" i="6" s="1"/>
  <c r="AM132" i="6"/>
  <c r="AK132" i="6"/>
  <c r="C104" i="4"/>
  <c r="L104" i="5"/>
  <c r="O104" i="5"/>
  <c r="G104" i="4" s="1"/>
  <c r="M104" i="5"/>
  <c r="AX131" i="6"/>
  <c r="AQ132" i="6" s="1"/>
  <c r="CG131" i="6"/>
  <c r="CI131" i="6"/>
  <c r="R127" i="6"/>
  <c r="W132" i="6"/>
  <c r="U132" i="6"/>
  <c r="Y132" i="6" s="1"/>
  <c r="CA131" i="6"/>
  <c r="BY131" i="6"/>
  <c r="AE131" i="6" l="1"/>
  <c r="AC131" i="6"/>
  <c r="AG131" i="6" s="1"/>
  <c r="CK131" i="6"/>
  <c r="CL131" i="6" s="1"/>
  <c r="CE132" i="6" s="1"/>
  <c r="Z132" i="6"/>
  <c r="S133" i="6" s="1"/>
  <c r="E104" i="4"/>
  <c r="H104" i="5"/>
  <c r="BN132" i="6"/>
  <c r="BG133" i="6" s="1"/>
  <c r="BA133" i="6"/>
  <c r="BE133" i="6" s="1"/>
  <c r="BF133" i="6" s="1"/>
  <c r="AY134" i="6" s="1"/>
  <c r="BC133" i="6"/>
  <c r="D104" i="4"/>
  <c r="G104" i="5"/>
  <c r="BU133" i="6"/>
  <c r="BV133" i="6" s="1"/>
  <c r="BO134" i="6" s="1"/>
  <c r="N104" i="5"/>
  <c r="K128" i="6"/>
  <c r="I127" i="6"/>
  <c r="CC131" i="6"/>
  <c r="CD131" i="6" s="1"/>
  <c r="BW132" i="6" s="1"/>
  <c r="AO132" i="6"/>
  <c r="AP132" i="6" s="1"/>
  <c r="AI133" i="6" s="1"/>
  <c r="AS132" i="6"/>
  <c r="AW132" i="6" s="1"/>
  <c r="AX132" i="6" s="1"/>
  <c r="AQ133" i="6" s="1"/>
  <c r="AU132" i="6"/>
  <c r="CI132" i="6" l="1"/>
  <c r="CG132" i="6"/>
  <c r="CK132" i="6" s="1"/>
  <c r="CL132" i="6" s="1"/>
  <c r="CE133" i="6" s="1"/>
  <c r="CI133" i="6" s="1"/>
  <c r="AH131" i="6"/>
  <c r="AA132" i="6" s="1"/>
  <c r="AK133" i="6"/>
  <c r="AM133" i="6"/>
  <c r="CA132" i="6"/>
  <c r="BY132" i="6"/>
  <c r="BQ134" i="6"/>
  <c r="BU134" i="6" s="1"/>
  <c r="BS134" i="6"/>
  <c r="AU133" i="6"/>
  <c r="AS133" i="6"/>
  <c r="D104" i="5"/>
  <c r="F104" i="4"/>
  <c r="BC134" i="6"/>
  <c r="BA134" i="6"/>
  <c r="BE134" i="6" s="1"/>
  <c r="BI133" i="6"/>
  <c r="BM133" i="6" s="1"/>
  <c r="BN133" i="6" s="1"/>
  <c r="BG134" i="6" s="1"/>
  <c r="BK133" i="6"/>
  <c r="W133" i="6"/>
  <c r="U133" i="6"/>
  <c r="O128" i="6"/>
  <c r="M128" i="6"/>
  <c r="H128" i="6" s="1"/>
  <c r="CG133" i="6" l="1"/>
  <c r="BV134" i="6"/>
  <c r="BO135" i="6" s="1"/>
  <c r="AC132" i="6"/>
  <c r="AG132" i="6" s="1"/>
  <c r="AH132" i="6" s="1"/>
  <c r="AA133" i="6" s="1"/>
  <c r="AE132" i="6"/>
  <c r="BF134" i="6"/>
  <c r="AY135" i="6" s="1"/>
  <c r="BA135" i="6" s="1"/>
  <c r="BE135" i="6" s="1"/>
  <c r="BQ135" i="6"/>
  <c r="BU135" i="6" s="1"/>
  <c r="BV135" i="6" s="1"/>
  <c r="BO136" i="6" s="1"/>
  <c r="BS135" i="6"/>
  <c r="BI134" i="6"/>
  <c r="BK134" i="6"/>
  <c r="BC135" i="6"/>
  <c r="AW133" i="6"/>
  <c r="AX133" i="6" s="1"/>
  <c r="AQ134" i="6" s="1"/>
  <c r="Y133" i="6"/>
  <c r="Z133" i="6" s="1"/>
  <c r="S134" i="6" s="1"/>
  <c r="E104" i="5"/>
  <c r="AG104" i="5"/>
  <c r="AH104" i="5" s="1"/>
  <c r="AA105" i="5" s="1"/>
  <c r="AV104" i="5"/>
  <c r="AW104" i="5" s="1"/>
  <c r="AX104" i="5" s="1"/>
  <c r="AQ105" i="5" s="1"/>
  <c r="CJ104" i="5"/>
  <c r="CK104" i="5" s="1"/>
  <c r="CL104" i="5" s="1"/>
  <c r="CE105" i="5" s="1"/>
  <c r="CB104" i="5"/>
  <c r="CC104" i="5" s="1"/>
  <c r="CD104" i="5" s="1"/>
  <c r="BW105" i="5" s="1"/>
  <c r="BD104" i="5"/>
  <c r="BE104" i="5" s="1"/>
  <c r="BF104" i="5" s="1"/>
  <c r="AY105" i="5" s="1"/>
  <c r="BL104" i="5"/>
  <c r="BM104" i="5" s="1"/>
  <c r="BN104" i="5" s="1"/>
  <c r="BG105" i="5" s="1"/>
  <c r="X104" i="5"/>
  <c r="Y104" i="5" s="1"/>
  <c r="Z104" i="5" s="1"/>
  <c r="S105" i="5" s="1"/>
  <c r="AN104" i="5"/>
  <c r="AO104" i="5" s="1"/>
  <c r="AP104" i="5" s="1"/>
  <c r="AI105" i="5" s="1"/>
  <c r="BT104" i="5"/>
  <c r="BU104" i="5" s="1"/>
  <c r="BV104" i="5" s="1"/>
  <c r="BO105" i="5" s="1"/>
  <c r="AF104" i="5"/>
  <c r="P104" i="5"/>
  <c r="H104" i="4" s="1"/>
  <c r="AO133" i="6"/>
  <c r="AP133" i="6" s="1"/>
  <c r="AI134" i="6" s="1"/>
  <c r="CK133" i="6"/>
  <c r="CL133" i="6" s="1"/>
  <c r="CE134" i="6" s="1"/>
  <c r="CC132" i="6"/>
  <c r="CD132" i="6" s="1"/>
  <c r="BW133" i="6" s="1"/>
  <c r="Q128" i="6"/>
  <c r="F128" i="6" s="1"/>
  <c r="BF135" i="6" l="1"/>
  <c r="AY136" i="6" s="1"/>
  <c r="R128" i="6"/>
  <c r="AC133" i="6"/>
  <c r="AG133" i="6" s="1"/>
  <c r="AH133" i="6" s="1"/>
  <c r="AA134" i="6" s="1"/>
  <c r="AE133" i="6"/>
  <c r="BA136" i="6"/>
  <c r="BE136" i="6" s="1"/>
  <c r="BF136" i="6" s="1"/>
  <c r="AY137" i="6" s="1"/>
  <c r="BC136" i="6"/>
  <c r="AM105" i="5"/>
  <c r="AK105" i="5"/>
  <c r="AJ105" i="5"/>
  <c r="T105" i="5"/>
  <c r="U105" i="5"/>
  <c r="W105" i="5"/>
  <c r="CF105" i="5"/>
  <c r="CI105" i="5"/>
  <c r="CG105" i="5"/>
  <c r="AK134" i="6"/>
  <c r="AM134" i="6"/>
  <c r="W134" i="6"/>
  <c r="U134" i="6"/>
  <c r="Y134" i="6" s="1"/>
  <c r="Z134" i="6" s="1"/>
  <c r="S135" i="6" s="1"/>
  <c r="BK105" i="5"/>
  <c r="BH105" i="5"/>
  <c r="BI105" i="5"/>
  <c r="BA105" i="5"/>
  <c r="BC105" i="5"/>
  <c r="AZ105" i="5"/>
  <c r="BQ136" i="6"/>
  <c r="BU136" i="6" s="1"/>
  <c r="BV136" i="6" s="1"/>
  <c r="BO137" i="6" s="1"/>
  <c r="BS136" i="6"/>
  <c r="BY105" i="5"/>
  <c r="CA105" i="5"/>
  <c r="BX105" i="5"/>
  <c r="BP105" i="5"/>
  <c r="BQ105" i="5"/>
  <c r="BS105" i="5"/>
  <c r="AS134" i="6"/>
  <c r="AW134" i="6" s="1"/>
  <c r="AX134" i="6" s="1"/>
  <c r="AQ135" i="6" s="1"/>
  <c r="AU134" i="6"/>
  <c r="K129" i="6"/>
  <c r="I128" i="6"/>
  <c r="BM134" i="6"/>
  <c r="BN134" i="6" s="1"/>
  <c r="BG135" i="6" s="1"/>
  <c r="CI134" i="6"/>
  <c r="CG134" i="6"/>
  <c r="CK134" i="6" s="1"/>
  <c r="Q104" i="5"/>
  <c r="CA133" i="6"/>
  <c r="BY133" i="6"/>
  <c r="AS105" i="5"/>
  <c r="AR105" i="5"/>
  <c r="AU105" i="5"/>
  <c r="AC105" i="5"/>
  <c r="AB105" i="5"/>
  <c r="AE105" i="5"/>
  <c r="V105" i="5" l="1"/>
  <c r="AD105" i="5"/>
  <c r="AT105" i="5"/>
  <c r="AL105" i="5"/>
  <c r="BB105" i="5"/>
  <c r="BJ105" i="5"/>
  <c r="BR105" i="5"/>
  <c r="CL134" i="6"/>
  <c r="CE135" i="6" s="1"/>
  <c r="CI135" i="6" s="1"/>
  <c r="AE134" i="6"/>
  <c r="AC134" i="6"/>
  <c r="AG134" i="6" s="1"/>
  <c r="AH134" i="6" s="1"/>
  <c r="AA135" i="6" s="1"/>
  <c r="BZ105" i="5"/>
  <c r="CH105" i="5"/>
  <c r="BQ137" i="6"/>
  <c r="BS137" i="6"/>
  <c r="W135" i="6"/>
  <c r="U135" i="6"/>
  <c r="Y135" i="6" s="1"/>
  <c r="BK135" i="6"/>
  <c r="BI135" i="6"/>
  <c r="BM135" i="6" s="1"/>
  <c r="AS135" i="6"/>
  <c r="AW135" i="6" s="1"/>
  <c r="AX135" i="6" s="1"/>
  <c r="AQ136" i="6" s="1"/>
  <c r="AU135" i="6"/>
  <c r="O129" i="6"/>
  <c r="M129" i="6"/>
  <c r="H129" i="6" s="1"/>
  <c r="CC133" i="6"/>
  <c r="CD133" i="6" s="1"/>
  <c r="BW134" i="6" s="1"/>
  <c r="AO134" i="6"/>
  <c r="AP134" i="6" s="1"/>
  <c r="AI135" i="6" s="1"/>
  <c r="BA137" i="6"/>
  <c r="BE137" i="6" s="1"/>
  <c r="BF137" i="6" s="1"/>
  <c r="AY138" i="6" s="1"/>
  <c r="BC137" i="6"/>
  <c r="I104" i="4"/>
  <c r="F104" i="5"/>
  <c r="R104" i="5"/>
  <c r="CG135" i="6" l="1"/>
  <c r="CK135" i="6" s="1"/>
  <c r="CL135" i="6" s="1"/>
  <c r="CE136" i="6" s="1"/>
  <c r="AE135" i="6"/>
  <c r="AC135" i="6"/>
  <c r="Z135" i="6"/>
  <c r="S136" i="6" s="1"/>
  <c r="W136" i="6" s="1"/>
  <c r="AS136" i="6"/>
  <c r="AW136" i="6" s="1"/>
  <c r="AX136" i="6" s="1"/>
  <c r="AQ137" i="6" s="1"/>
  <c r="AU136" i="6"/>
  <c r="BC138" i="6"/>
  <c r="BA138" i="6"/>
  <c r="BE138" i="6" s="1"/>
  <c r="CG136" i="6"/>
  <c r="CI136" i="6"/>
  <c r="AM135" i="6"/>
  <c r="AK135" i="6"/>
  <c r="AO135" i="6" s="1"/>
  <c r="BY134" i="6"/>
  <c r="CA134" i="6"/>
  <c r="U136" i="6"/>
  <c r="Y136" i="6" s="1"/>
  <c r="Z136" i="6" s="1"/>
  <c r="S137" i="6" s="1"/>
  <c r="Q129" i="6"/>
  <c r="F129" i="6" s="1"/>
  <c r="BU137" i="6"/>
  <c r="BV137" i="6" s="1"/>
  <c r="BO138" i="6" s="1"/>
  <c r="BN135" i="6"/>
  <c r="BG136" i="6" s="1"/>
  <c r="J104" i="4"/>
  <c r="K105" i="5"/>
  <c r="I104" i="5"/>
  <c r="J104" i="5" s="1"/>
  <c r="R129" i="6" l="1"/>
  <c r="AP135" i="6"/>
  <c r="AI136" i="6" s="1"/>
  <c r="AK136" i="6" s="1"/>
  <c r="AO136" i="6" s="1"/>
  <c r="AG135" i="6"/>
  <c r="AH135" i="6" s="1"/>
  <c r="AA136" i="6" s="1"/>
  <c r="U137" i="6"/>
  <c r="Y137" i="6" s="1"/>
  <c r="Z137" i="6" s="1"/>
  <c r="S138" i="6" s="1"/>
  <c r="W137" i="6"/>
  <c r="BQ138" i="6"/>
  <c r="BU138" i="6" s="1"/>
  <c r="BV138" i="6" s="1"/>
  <c r="BO139" i="6" s="1"/>
  <c r="BS138" i="6"/>
  <c r="AM136" i="6"/>
  <c r="CD134" i="6"/>
  <c r="BW135" i="6" s="1"/>
  <c r="AU137" i="6"/>
  <c r="AS137" i="6"/>
  <c r="AW137" i="6" s="1"/>
  <c r="AX137" i="6" s="1"/>
  <c r="AQ138" i="6" s="1"/>
  <c r="BF138" i="6"/>
  <c r="AY139" i="6" s="1"/>
  <c r="L105" i="5"/>
  <c r="M105" i="5"/>
  <c r="O105" i="5"/>
  <c r="G105" i="4" s="1"/>
  <c r="C105" i="4"/>
  <c r="K130" i="6"/>
  <c r="I129" i="6"/>
  <c r="CK136" i="6"/>
  <c r="CL136" i="6" s="1"/>
  <c r="CE137" i="6" s="1"/>
  <c r="BI136" i="6"/>
  <c r="BM136" i="6" s="1"/>
  <c r="BK136" i="6"/>
  <c r="CC134" i="6"/>
  <c r="N105" i="5" l="1"/>
  <c r="AE136" i="6"/>
  <c r="AC136" i="6"/>
  <c r="AG136" i="6" s="1"/>
  <c r="AH136" i="6" s="1"/>
  <c r="AA137" i="6" s="1"/>
  <c r="AP136" i="6"/>
  <c r="AI137" i="6" s="1"/>
  <c r="BN136" i="6"/>
  <c r="BG137" i="6" s="1"/>
  <c r="AU138" i="6"/>
  <c r="AS138" i="6"/>
  <c r="AK137" i="6"/>
  <c r="AO137" i="6" s="1"/>
  <c r="AP137" i="6" s="1"/>
  <c r="AI138" i="6" s="1"/>
  <c r="AM137" i="6"/>
  <c r="BQ139" i="6"/>
  <c r="BU139" i="6" s="1"/>
  <c r="BV139" i="6" s="1"/>
  <c r="BO140" i="6" s="1"/>
  <c r="BS139" i="6"/>
  <c r="W138" i="6"/>
  <c r="U138" i="6"/>
  <c r="Y138" i="6" s="1"/>
  <c r="CI137" i="6"/>
  <c r="CG137" i="6"/>
  <c r="CK137" i="6" s="1"/>
  <c r="BI137" i="6"/>
  <c r="BM137" i="6" s="1"/>
  <c r="BK137" i="6"/>
  <c r="CA135" i="6"/>
  <c r="BY135" i="6"/>
  <c r="CC135" i="6" s="1"/>
  <c r="CD135" i="6" s="1"/>
  <c r="BW136" i="6" s="1"/>
  <c r="G105" i="5"/>
  <c r="D105" i="4"/>
  <c r="BC139" i="6"/>
  <c r="BA139" i="6"/>
  <c r="BE139" i="6" s="1"/>
  <c r="F105" i="4"/>
  <c r="D105" i="5"/>
  <c r="E105" i="4"/>
  <c r="H105" i="5"/>
  <c r="M130" i="6"/>
  <c r="H130" i="6" s="1"/>
  <c r="O130" i="6"/>
  <c r="Q130" i="6" l="1"/>
  <c r="F130" i="6" s="1"/>
  <c r="AC137" i="6"/>
  <c r="AG137" i="6" s="1"/>
  <c r="AH137" i="6" s="1"/>
  <c r="AA138" i="6" s="1"/>
  <c r="AE137" i="6"/>
  <c r="BN137" i="6"/>
  <c r="BG138" i="6" s="1"/>
  <c r="BI138" i="6" s="1"/>
  <c r="BM138" i="6" s="1"/>
  <c r="AW138" i="6"/>
  <c r="AX138" i="6" s="1"/>
  <c r="AQ139" i="6" s="1"/>
  <c r="AM138" i="6"/>
  <c r="AK138" i="6"/>
  <c r="BY136" i="6"/>
  <c r="CC136" i="6" s="1"/>
  <c r="CA136" i="6"/>
  <c r="BS140" i="6"/>
  <c r="BQ140" i="6"/>
  <c r="BU140" i="6" s="1"/>
  <c r="BV140" i="6" s="1"/>
  <c r="BO141" i="6" s="1"/>
  <c r="E105" i="5"/>
  <c r="BT105" i="5"/>
  <c r="BU105" i="5" s="1"/>
  <c r="BV105" i="5" s="1"/>
  <c r="BO106" i="5" s="1"/>
  <c r="AV105" i="5"/>
  <c r="AW105" i="5" s="1"/>
  <c r="AX105" i="5" s="1"/>
  <c r="AQ106" i="5" s="1"/>
  <c r="BD105" i="5"/>
  <c r="BE105" i="5" s="1"/>
  <c r="BF105" i="5" s="1"/>
  <c r="AY106" i="5" s="1"/>
  <c r="CJ105" i="5"/>
  <c r="CK105" i="5" s="1"/>
  <c r="CL105" i="5" s="1"/>
  <c r="CE106" i="5" s="1"/>
  <c r="AN105" i="5"/>
  <c r="AO105" i="5" s="1"/>
  <c r="AP105" i="5" s="1"/>
  <c r="AI106" i="5" s="1"/>
  <c r="BL105" i="5"/>
  <c r="BM105" i="5" s="1"/>
  <c r="BN105" i="5" s="1"/>
  <c r="BG106" i="5" s="1"/>
  <c r="X105" i="5"/>
  <c r="Y105" i="5" s="1"/>
  <c r="Z105" i="5" s="1"/>
  <c r="S106" i="5" s="1"/>
  <c r="AF105" i="5"/>
  <c r="AG105" i="5" s="1"/>
  <c r="AH105" i="5" s="1"/>
  <c r="AA106" i="5" s="1"/>
  <c r="CB105" i="5"/>
  <c r="CC105" i="5" s="1"/>
  <c r="CD105" i="5" s="1"/>
  <c r="BW106" i="5" s="1"/>
  <c r="P105" i="5"/>
  <c r="H105" i="4" s="1"/>
  <c r="Z138" i="6"/>
  <c r="S139" i="6" s="1"/>
  <c r="R130" i="6"/>
  <c r="CL137" i="6"/>
  <c r="CE138" i="6" s="1"/>
  <c r="BF139" i="6"/>
  <c r="AY140" i="6" s="1"/>
  <c r="BK138" i="6" l="1"/>
  <c r="AU139" i="6"/>
  <c r="AS139" i="6"/>
  <c r="AW139" i="6" s="1"/>
  <c r="BN138" i="6"/>
  <c r="BG139" i="6" s="1"/>
  <c r="AC138" i="6"/>
  <c r="AG138" i="6" s="1"/>
  <c r="AH138" i="6" s="1"/>
  <c r="AA139" i="6" s="1"/>
  <c r="AE138" i="6"/>
  <c r="BI106" i="5"/>
  <c r="BH106" i="5"/>
  <c r="BK106" i="5"/>
  <c r="CF106" i="5"/>
  <c r="CI106" i="5"/>
  <c r="CG106" i="5"/>
  <c r="BQ141" i="6"/>
  <c r="BU141" i="6" s="1"/>
  <c r="BV141" i="6" s="1"/>
  <c r="BO142" i="6" s="1"/>
  <c r="BS141" i="6"/>
  <c r="BA106" i="5"/>
  <c r="AZ106" i="5"/>
  <c r="BC106" i="5"/>
  <c r="CA106" i="5"/>
  <c r="BX106" i="5"/>
  <c r="BY106" i="5"/>
  <c r="AB106" i="5"/>
  <c r="AE106" i="5"/>
  <c r="AC106" i="5"/>
  <c r="AU106" i="5"/>
  <c r="AR106" i="5"/>
  <c r="AS106" i="5"/>
  <c r="T106" i="5"/>
  <c r="W106" i="5"/>
  <c r="U106" i="5"/>
  <c r="V106" i="5" s="1"/>
  <c r="BI139" i="6"/>
  <c r="BM139" i="6" s="1"/>
  <c r="BK139" i="6"/>
  <c r="AX139" i="6"/>
  <c r="AQ140" i="6" s="1"/>
  <c r="AO138" i="6"/>
  <c r="AP138" i="6" s="1"/>
  <c r="AI139" i="6" s="1"/>
  <c r="CG138" i="6"/>
  <c r="CK138" i="6" s="1"/>
  <c r="CI138" i="6"/>
  <c r="CD136" i="6"/>
  <c r="BW137" i="6" s="1"/>
  <c r="Q105" i="5"/>
  <c r="BP106" i="5"/>
  <c r="BS106" i="5"/>
  <c r="BQ106" i="5"/>
  <c r="AM106" i="5"/>
  <c r="AK106" i="5"/>
  <c r="AJ106" i="5"/>
  <c r="BA140" i="6"/>
  <c r="BE140" i="6" s="1"/>
  <c r="BC140" i="6"/>
  <c r="I130" i="6"/>
  <c r="K131" i="6"/>
  <c r="U139" i="6"/>
  <c r="Y139" i="6" s="1"/>
  <c r="Z139" i="6" s="1"/>
  <c r="S140" i="6" s="1"/>
  <c r="W139" i="6"/>
  <c r="AD106" i="5" l="1"/>
  <c r="AT106" i="5"/>
  <c r="BR106" i="5"/>
  <c r="AC139" i="6"/>
  <c r="AG139" i="6" s="1"/>
  <c r="AH139" i="6" s="1"/>
  <c r="AA140" i="6" s="1"/>
  <c r="AE139" i="6"/>
  <c r="CL138" i="6"/>
  <c r="CE139" i="6" s="1"/>
  <c r="CI139" i="6" s="1"/>
  <c r="BS142" i="6"/>
  <c r="BQ142" i="6"/>
  <c r="BU142" i="6" s="1"/>
  <c r="BV142" i="6" s="1"/>
  <c r="BO143" i="6" s="1"/>
  <c r="U140" i="6"/>
  <c r="Y140" i="6" s="1"/>
  <c r="Z140" i="6" s="1"/>
  <c r="S141" i="6" s="1"/>
  <c r="W140" i="6"/>
  <c r="AK139" i="6"/>
  <c r="AM139" i="6"/>
  <c r="CA137" i="6"/>
  <c r="BY137" i="6"/>
  <c r="CC137" i="6" s="1"/>
  <c r="BF140" i="6"/>
  <c r="AY141" i="6" s="1"/>
  <c r="M131" i="6"/>
  <c r="H131" i="6" s="1"/>
  <c r="O131" i="6"/>
  <c r="BN139" i="6"/>
  <c r="BG140" i="6" s="1"/>
  <c r="BZ106" i="5"/>
  <c r="CH106" i="5"/>
  <c r="AL106" i="5"/>
  <c r="BB106" i="5"/>
  <c r="BJ106" i="5"/>
  <c r="AU140" i="6"/>
  <c r="AS140" i="6"/>
  <c r="AW140" i="6" s="1"/>
  <c r="AX140" i="6" s="1"/>
  <c r="AQ141" i="6" s="1"/>
  <c r="F105" i="5"/>
  <c r="I105" i="4"/>
  <c r="R105" i="5"/>
  <c r="Q131" i="6" l="1"/>
  <c r="F131" i="6" s="1"/>
  <c r="CG139" i="6"/>
  <c r="AC140" i="6"/>
  <c r="AG140" i="6" s="1"/>
  <c r="AH140" i="6" s="1"/>
  <c r="AA141" i="6" s="1"/>
  <c r="AE141" i="6" s="1"/>
  <c r="AE140" i="6"/>
  <c r="AS141" i="6"/>
  <c r="AU141" i="6"/>
  <c r="W141" i="6"/>
  <c r="U141" i="6"/>
  <c r="Y141" i="6" s="1"/>
  <c r="BS143" i="6"/>
  <c r="BQ143" i="6"/>
  <c r="CD137" i="6"/>
  <c r="BW138" i="6" s="1"/>
  <c r="AO139" i="6"/>
  <c r="AP139" i="6" s="1"/>
  <c r="AI140" i="6" s="1"/>
  <c r="BI140" i="6"/>
  <c r="BK140" i="6"/>
  <c r="BC141" i="6"/>
  <c r="BA141" i="6"/>
  <c r="J105" i="4"/>
  <c r="K106" i="5"/>
  <c r="I105" i="5"/>
  <c r="J105" i="5" s="1"/>
  <c r="R131" i="6"/>
  <c r="AC141" i="6" l="1"/>
  <c r="AW141" i="6"/>
  <c r="AX141" i="6" s="1"/>
  <c r="AQ142" i="6" s="1"/>
  <c r="CK139" i="6"/>
  <c r="CL139" i="6" s="1"/>
  <c r="CE140" i="6" s="1"/>
  <c r="AM140" i="6"/>
  <c r="AK140" i="6"/>
  <c r="AO140" i="6" s="1"/>
  <c r="BU143" i="6"/>
  <c r="BV143" i="6" s="1"/>
  <c r="BO144" i="6" s="1"/>
  <c r="BM140" i="6"/>
  <c r="BN140" i="6" s="1"/>
  <c r="BG141" i="6" s="1"/>
  <c r="C106" i="4"/>
  <c r="M106" i="5"/>
  <c r="O106" i="5"/>
  <c r="G106" i="4" s="1"/>
  <c r="L106" i="5"/>
  <c r="BE141" i="6"/>
  <c r="BF141" i="6" s="1"/>
  <c r="AY142" i="6" s="1"/>
  <c r="I131" i="6"/>
  <c r="K132" i="6"/>
  <c r="BY138" i="6"/>
  <c r="CC138" i="6" s="1"/>
  <c r="CA138" i="6"/>
  <c r="AG141" i="6"/>
  <c r="AH141" i="6" s="1"/>
  <c r="AA142" i="6" s="1"/>
  <c r="Z141" i="6"/>
  <c r="S142" i="6" s="1"/>
  <c r="N106" i="5" l="1"/>
  <c r="AS142" i="6"/>
  <c r="AU142" i="6"/>
  <c r="CI140" i="6"/>
  <c r="CG140" i="6"/>
  <c r="CK140" i="6" s="1"/>
  <c r="CL140" i="6" s="1"/>
  <c r="CE141" i="6" s="1"/>
  <c r="AP140" i="6"/>
  <c r="AI141" i="6" s="1"/>
  <c r="AM141" i="6" s="1"/>
  <c r="BA142" i="6"/>
  <c r="BE142" i="6" s="1"/>
  <c r="BF142" i="6" s="1"/>
  <c r="AY143" i="6" s="1"/>
  <c r="BC142" i="6"/>
  <c r="AC142" i="6"/>
  <c r="AG142" i="6" s="1"/>
  <c r="AH142" i="6" s="1"/>
  <c r="AA143" i="6" s="1"/>
  <c r="AE142" i="6"/>
  <c r="BQ144" i="6"/>
  <c r="BU144" i="6" s="1"/>
  <c r="BS144" i="6"/>
  <c r="BI141" i="6"/>
  <c r="BM141" i="6" s="1"/>
  <c r="BK141" i="6"/>
  <c r="H106" i="5"/>
  <c r="E106" i="4"/>
  <c r="AW142" i="6"/>
  <c r="AX142" i="6" s="1"/>
  <c r="AQ143" i="6" s="1"/>
  <c r="F106" i="4"/>
  <c r="D106" i="5"/>
  <c r="U142" i="6"/>
  <c r="Y142" i="6" s="1"/>
  <c r="Z142" i="6" s="1"/>
  <c r="S143" i="6" s="1"/>
  <c r="W142" i="6"/>
  <c r="CD138" i="6"/>
  <c r="BW139" i="6" s="1"/>
  <c r="D106" i="4"/>
  <c r="G106" i="5"/>
  <c r="O132" i="6"/>
  <c r="M132" i="6"/>
  <c r="H132" i="6" s="1"/>
  <c r="AK141" i="6" l="1"/>
  <c r="AO141" i="6" s="1"/>
  <c r="AP141" i="6" s="1"/>
  <c r="AI142" i="6" s="1"/>
  <c r="CG141" i="6"/>
  <c r="CI141" i="6"/>
  <c r="Q132" i="6"/>
  <c r="F132" i="6" s="1"/>
  <c r="BN141" i="6"/>
  <c r="BG142" i="6" s="1"/>
  <c r="AS143" i="6"/>
  <c r="AW143" i="6" s="1"/>
  <c r="AX143" i="6" s="1"/>
  <c r="AQ144" i="6" s="1"/>
  <c r="AU143" i="6"/>
  <c r="BA143" i="6"/>
  <c r="BE143" i="6" s="1"/>
  <c r="BF143" i="6" s="1"/>
  <c r="AY144" i="6" s="1"/>
  <c r="BC143" i="6"/>
  <c r="AM142" i="6"/>
  <c r="AK142" i="6"/>
  <c r="AO142" i="6" s="1"/>
  <c r="BI142" i="6"/>
  <c r="BM142" i="6" s="1"/>
  <c r="BK142" i="6"/>
  <c r="W143" i="6"/>
  <c r="U143" i="6"/>
  <c r="Y143" i="6" s="1"/>
  <c r="Z143" i="6" s="1"/>
  <c r="S144" i="6" s="1"/>
  <c r="E106" i="5"/>
  <c r="BT106" i="5"/>
  <c r="BU106" i="5" s="1"/>
  <c r="BV106" i="5" s="1"/>
  <c r="BO107" i="5" s="1"/>
  <c r="AF106" i="5"/>
  <c r="AG106" i="5" s="1"/>
  <c r="AH106" i="5" s="1"/>
  <c r="AA107" i="5" s="1"/>
  <c r="CB106" i="5"/>
  <c r="CC106" i="5" s="1"/>
  <c r="CD106" i="5" s="1"/>
  <c r="BW107" i="5" s="1"/>
  <c r="AN106" i="5"/>
  <c r="AO106" i="5" s="1"/>
  <c r="AP106" i="5" s="1"/>
  <c r="AI107" i="5" s="1"/>
  <c r="AV106" i="5"/>
  <c r="AW106" i="5" s="1"/>
  <c r="AX106" i="5" s="1"/>
  <c r="AQ107" i="5" s="1"/>
  <c r="X106" i="5"/>
  <c r="Y106" i="5" s="1"/>
  <c r="Z106" i="5" s="1"/>
  <c r="S107" i="5" s="1"/>
  <c r="BD106" i="5"/>
  <c r="BE106" i="5" s="1"/>
  <c r="BF106" i="5" s="1"/>
  <c r="AY107" i="5" s="1"/>
  <c r="BL106" i="5"/>
  <c r="BM106" i="5" s="1"/>
  <c r="BN106" i="5" s="1"/>
  <c r="BG107" i="5" s="1"/>
  <c r="CJ106" i="5"/>
  <c r="CK106" i="5" s="1"/>
  <c r="CL106" i="5" s="1"/>
  <c r="CE107" i="5" s="1"/>
  <c r="BV144" i="6"/>
  <c r="BO145" i="6" s="1"/>
  <c r="AE143" i="6"/>
  <c r="AC143" i="6"/>
  <c r="P106" i="5"/>
  <c r="H106" i="4" s="1"/>
  <c r="CK141" i="6"/>
  <c r="CL141" i="6" s="1"/>
  <c r="CE142" i="6" s="1"/>
  <c r="R132" i="6"/>
  <c r="CA139" i="6"/>
  <c r="BY139" i="6"/>
  <c r="CC139" i="6" s="1"/>
  <c r="AG143" i="6" l="1"/>
  <c r="AH143" i="6" s="1"/>
  <c r="AA144" i="6" s="1"/>
  <c r="AM107" i="5"/>
  <c r="AK107" i="5"/>
  <c r="AJ107" i="5"/>
  <c r="AU107" i="5"/>
  <c r="AR107" i="5"/>
  <c r="AS107" i="5"/>
  <c r="BC144" i="6"/>
  <c r="BA144" i="6"/>
  <c r="BH107" i="5"/>
  <c r="BI107" i="5"/>
  <c r="BK107" i="5"/>
  <c r="BC107" i="5"/>
  <c r="AZ107" i="5"/>
  <c r="BA107" i="5"/>
  <c r="U144" i="6"/>
  <c r="Y144" i="6" s="1"/>
  <c r="Z144" i="6" s="1"/>
  <c r="S145" i="6" s="1"/>
  <c r="W144" i="6"/>
  <c r="AS144" i="6"/>
  <c r="AW144" i="6" s="1"/>
  <c r="AX144" i="6" s="1"/>
  <c r="AQ145" i="6" s="1"/>
  <c r="AU144" i="6"/>
  <c r="BY107" i="5"/>
  <c r="BX107" i="5"/>
  <c r="CA107" i="5"/>
  <c r="CI107" i="5"/>
  <c r="CF107" i="5"/>
  <c r="CG107" i="5"/>
  <c r="W107" i="5"/>
  <c r="T107" i="5"/>
  <c r="U107" i="5"/>
  <c r="BP107" i="5"/>
  <c r="BS107" i="5"/>
  <c r="BQ107" i="5"/>
  <c r="BN142" i="6"/>
  <c r="BG143" i="6" s="1"/>
  <c r="AP142" i="6"/>
  <c r="AI143" i="6" s="1"/>
  <c r="CI142" i="6"/>
  <c r="CG142" i="6"/>
  <c r="CD139" i="6"/>
  <c r="BW140" i="6" s="1"/>
  <c r="AC107" i="5"/>
  <c r="AB107" i="5"/>
  <c r="AE107" i="5"/>
  <c r="K133" i="6"/>
  <c r="I132" i="6"/>
  <c r="Q106" i="5"/>
  <c r="BS145" i="6"/>
  <c r="BQ145" i="6"/>
  <c r="BU145" i="6" s="1"/>
  <c r="BV145" i="6" s="1"/>
  <c r="BO146" i="6" s="1"/>
  <c r="BR107" i="5" l="1"/>
  <c r="AL107" i="5"/>
  <c r="V107" i="5"/>
  <c r="AD107" i="5"/>
  <c r="BJ107" i="5"/>
  <c r="AC144" i="6"/>
  <c r="AG144" i="6" s="1"/>
  <c r="AE144" i="6"/>
  <c r="AT107" i="5"/>
  <c r="CK142" i="6"/>
  <c r="CL142" i="6" s="1"/>
  <c r="CE143" i="6" s="1"/>
  <c r="AU145" i="6"/>
  <c r="AS145" i="6"/>
  <c r="AW145" i="6" s="1"/>
  <c r="AX145" i="6" s="1"/>
  <c r="AQ146" i="6" s="1"/>
  <c r="W145" i="6"/>
  <c r="U145" i="6"/>
  <c r="CA140" i="6"/>
  <c r="BY140" i="6"/>
  <c r="CC140" i="6" s="1"/>
  <c r="BE144" i="6"/>
  <c r="BF144" i="6" s="1"/>
  <c r="AY145" i="6" s="1"/>
  <c r="AM143" i="6"/>
  <c r="AK143" i="6"/>
  <c r="AO143" i="6" s="1"/>
  <c r="CH107" i="5"/>
  <c r="BB107" i="5"/>
  <c r="BQ146" i="6"/>
  <c r="BU146" i="6" s="1"/>
  <c r="BS146" i="6"/>
  <c r="M133" i="6"/>
  <c r="H133" i="6" s="1"/>
  <c r="O133" i="6"/>
  <c r="BZ107" i="5"/>
  <c r="F106" i="5"/>
  <c r="I106" i="4"/>
  <c r="R106" i="5"/>
  <c r="BK143" i="6"/>
  <c r="BI143" i="6"/>
  <c r="BM143" i="6" s="1"/>
  <c r="AH144" i="6" l="1"/>
  <c r="AA145" i="6" s="1"/>
  <c r="AC145" i="6" s="1"/>
  <c r="AG145" i="6" s="1"/>
  <c r="CG143" i="6"/>
  <c r="CI143" i="6"/>
  <c r="CD140" i="6"/>
  <c r="BW141" i="6" s="1"/>
  <c r="CA141" i="6" s="1"/>
  <c r="AP143" i="6"/>
  <c r="AI144" i="6" s="1"/>
  <c r="AM144" i="6" s="1"/>
  <c r="BA145" i="6"/>
  <c r="BE145" i="6" s="1"/>
  <c r="BF145" i="6" s="1"/>
  <c r="AY146" i="6" s="1"/>
  <c r="BC145" i="6"/>
  <c r="AS146" i="6"/>
  <c r="AW146" i="6" s="1"/>
  <c r="AX146" i="6" s="1"/>
  <c r="AQ147" i="6" s="1"/>
  <c r="AU146" i="6"/>
  <c r="I106" i="5"/>
  <c r="J106" i="5" s="1"/>
  <c r="K107" i="5"/>
  <c r="J106" i="4"/>
  <c r="BV146" i="6"/>
  <c r="BO147" i="6" s="1"/>
  <c r="CK143" i="6"/>
  <c r="CL143" i="6" s="1"/>
  <c r="CE144" i="6" s="1"/>
  <c r="BN143" i="6"/>
  <c r="BG144" i="6" s="1"/>
  <c r="Q133" i="6"/>
  <c r="F133" i="6" s="1"/>
  <c r="Y145" i="6"/>
  <c r="Z145" i="6" s="1"/>
  <c r="S146" i="6" s="1"/>
  <c r="AE145" i="6" l="1"/>
  <c r="AK144" i="6"/>
  <c r="AO144" i="6" s="1"/>
  <c r="AP144" i="6" s="1"/>
  <c r="AI145" i="6" s="1"/>
  <c r="R133" i="6"/>
  <c r="AH145" i="6"/>
  <c r="AA146" i="6" s="1"/>
  <c r="BY141" i="6"/>
  <c r="CG144" i="6"/>
  <c r="CK144" i="6" s="1"/>
  <c r="CL144" i="6" s="1"/>
  <c r="CE145" i="6" s="1"/>
  <c r="CI144" i="6"/>
  <c r="U146" i="6"/>
  <c r="Y146" i="6" s="1"/>
  <c r="Z146" i="6" s="1"/>
  <c r="S147" i="6" s="1"/>
  <c r="W146" i="6"/>
  <c r="AS147" i="6"/>
  <c r="AW147" i="6" s="1"/>
  <c r="AX147" i="6" s="1"/>
  <c r="AQ148" i="6" s="1"/>
  <c r="AU147" i="6"/>
  <c r="BC146" i="6"/>
  <c r="BA146" i="6"/>
  <c r="BE146" i="6" s="1"/>
  <c r="BI144" i="6"/>
  <c r="BM144" i="6" s="1"/>
  <c r="BK144" i="6"/>
  <c r="I133" i="6"/>
  <c r="K134" i="6"/>
  <c r="C107" i="4"/>
  <c r="M107" i="5"/>
  <c r="O107" i="5"/>
  <c r="G107" i="4" s="1"/>
  <c r="L107" i="5"/>
  <c r="BQ147" i="6"/>
  <c r="BS147" i="6"/>
  <c r="N107" i="5" l="1"/>
  <c r="AK145" i="6"/>
  <c r="AO145" i="6" s="1"/>
  <c r="AM145" i="6"/>
  <c r="CC141" i="6"/>
  <c r="CD141" i="6" s="1"/>
  <c r="BW142" i="6" s="1"/>
  <c r="AE146" i="6"/>
  <c r="AC146" i="6"/>
  <c r="AG146" i="6" s="1"/>
  <c r="AH146" i="6" s="1"/>
  <c r="AA147" i="6" s="1"/>
  <c r="U147" i="6"/>
  <c r="Y147" i="6" s="1"/>
  <c r="W147" i="6"/>
  <c r="CI145" i="6"/>
  <c r="CG145" i="6"/>
  <c r="AU148" i="6"/>
  <c r="AS148" i="6"/>
  <c r="AW148" i="6" s="1"/>
  <c r="D107" i="5"/>
  <c r="P107" i="5" s="1"/>
  <c r="H107" i="4" s="1"/>
  <c r="F107" i="4"/>
  <c r="AP145" i="6"/>
  <c r="AI146" i="6" s="1"/>
  <c r="H107" i="5"/>
  <c r="E107" i="4"/>
  <c r="O134" i="6"/>
  <c r="M134" i="6"/>
  <c r="H134" i="6" s="1"/>
  <c r="BN144" i="6"/>
  <c r="BG145" i="6" s="1"/>
  <c r="BU147" i="6"/>
  <c r="BV147" i="6" s="1"/>
  <c r="BO148" i="6" s="1"/>
  <c r="BF146" i="6"/>
  <c r="AY147" i="6" s="1"/>
  <c r="D107" i="4"/>
  <c r="G107" i="5"/>
  <c r="AC147" i="6" l="1"/>
  <c r="AG147" i="6" s="1"/>
  <c r="AH147" i="6" s="1"/>
  <c r="AA148" i="6" s="1"/>
  <c r="AE147" i="6"/>
  <c r="CA142" i="6"/>
  <c r="BY142" i="6"/>
  <c r="CC142" i="6" s="1"/>
  <c r="CD142" i="6" s="1"/>
  <c r="BW143" i="6" s="1"/>
  <c r="Z147" i="6"/>
  <c r="S148" i="6" s="1"/>
  <c r="U148" i="6" s="1"/>
  <c r="Y148" i="6" s="1"/>
  <c r="Z148" i="6" s="1"/>
  <c r="S149" i="6" s="1"/>
  <c r="BQ148" i="6"/>
  <c r="BU148" i="6" s="1"/>
  <c r="BS148" i="6"/>
  <c r="BK145" i="6"/>
  <c r="BI145" i="6"/>
  <c r="BM145" i="6" s="1"/>
  <c r="Q134" i="6"/>
  <c r="AX148" i="6"/>
  <c r="AQ149" i="6" s="1"/>
  <c r="CK145" i="6"/>
  <c r="CL145" i="6" s="1"/>
  <c r="CE146" i="6" s="1"/>
  <c r="E107" i="5"/>
  <c r="BL107" i="5"/>
  <c r="BM107" i="5" s="1"/>
  <c r="BN107" i="5" s="1"/>
  <c r="BG108" i="5" s="1"/>
  <c r="CB107" i="5"/>
  <c r="CC107" i="5" s="1"/>
  <c r="CD107" i="5" s="1"/>
  <c r="BW108" i="5" s="1"/>
  <c r="AN107" i="5"/>
  <c r="AO107" i="5" s="1"/>
  <c r="AP107" i="5" s="1"/>
  <c r="AI108" i="5" s="1"/>
  <c r="BT107" i="5"/>
  <c r="BU107" i="5" s="1"/>
  <c r="BV107" i="5" s="1"/>
  <c r="BO108" i="5" s="1"/>
  <c r="AF107" i="5"/>
  <c r="AG107" i="5" s="1"/>
  <c r="AH107" i="5" s="1"/>
  <c r="AA108" i="5" s="1"/>
  <c r="AV107" i="5"/>
  <c r="AW107" i="5" s="1"/>
  <c r="AX107" i="5" s="1"/>
  <c r="AQ108" i="5" s="1"/>
  <c r="X107" i="5"/>
  <c r="Y107" i="5" s="1"/>
  <c r="Z107" i="5" s="1"/>
  <c r="S108" i="5" s="1"/>
  <c r="BD107" i="5"/>
  <c r="BE107" i="5" s="1"/>
  <c r="BF107" i="5" s="1"/>
  <c r="AY108" i="5" s="1"/>
  <c r="CJ107" i="5"/>
  <c r="CK107" i="5" s="1"/>
  <c r="CL107" i="5" s="1"/>
  <c r="CE108" i="5" s="1"/>
  <c r="Q107" i="5"/>
  <c r="BA147" i="6"/>
  <c r="BC147" i="6"/>
  <c r="AK146" i="6"/>
  <c r="AM146" i="6"/>
  <c r="W148" i="6" l="1"/>
  <c r="BY143" i="6"/>
  <c r="CC143" i="6" s="1"/>
  <c r="CD143" i="6" s="1"/>
  <c r="BW144" i="6" s="1"/>
  <c r="CA144" i="6" s="1"/>
  <c r="CA143" i="6"/>
  <c r="BN145" i="6"/>
  <c r="BG146" i="6" s="1"/>
  <c r="BI146" i="6" s="1"/>
  <c r="BM146" i="6" s="1"/>
  <c r="BN146" i="6" s="1"/>
  <c r="BG147" i="6" s="1"/>
  <c r="AE148" i="6"/>
  <c r="AC148" i="6"/>
  <c r="AG148" i="6" s="1"/>
  <c r="AH148" i="6" s="1"/>
  <c r="AA149" i="6" s="1"/>
  <c r="AC149" i="6" s="1"/>
  <c r="AG149" i="6" s="1"/>
  <c r="AH149" i="6" s="1"/>
  <c r="AA150" i="6" s="1"/>
  <c r="BV148" i="6"/>
  <c r="BO149" i="6" s="1"/>
  <c r="BP108" i="5"/>
  <c r="BS108" i="5"/>
  <c r="BQ108" i="5"/>
  <c r="CF108" i="5"/>
  <c r="CG108" i="5"/>
  <c r="CI108" i="5"/>
  <c r="CG146" i="6"/>
  <c r="CK146" i="6" s="1"/>
  <c r="CI146" i="6"/>
  <c r="U149" i="6"/>
  <c r="Y149" i="6" s="1"/>
  <c r="Z149" i="6" s="1"/>
  <c r="S150" i="6" s="1"/>
  <c r="W149" i="6"/>
  <c r="BX108" i="5"/>
  <c r="CA108" i="5"/>
  <c r="BY108" i="5"/>
  <c r="BY144" i="6"/>
  <c r="CC144" i="6" s="1"/>
  <c r="CD144" i="6" s="1"/>
  <c r="BW145" i="6" s="1"/>
  <c r="T108" i="5"/>
  <c r="W108" i="5"/>
  <c r="U108" i="5"/>
  <c r="AJ108" i="5"/>
  <c r="AM108" i="5"/>
  <c r="AK108" i="5"/>
  <c r="AS108" i="5"/>
  <c r="AR108" i="5"/>
  <c r="AU108" i="5"/>
  <c r="BS149" i="6"/>
  <c r="BQ149" i="6"/>
  <c r="AB108" i="5"/>
  <c r="AE108" i="5"/>
  <c r="AC108" i="5"/>
  <c r="BC108" i="5"/>
  <c r="BA108" i="5"/>
  <c r="AZ108" i="5"/>
  <c r="AU149" i="6"/>
  <c r="AS149" i="6"/>
  <c r="F107" i="5"/>
  <c r="I107" i="4"/>
  <c r="R107" i="5"/>
  <c r="F134" i="6"/>
  <c r="R134" i="6"/>
  <c r="BK108" i="5"/>
  <c r="BI108" i="5"/>
  <c r="BH108" i="5"/>
  <c r="BE147" i="6"/>
  <c r="BF147" i="6" s="1"/>
  <c r="AY148" i="6" s="1"/>
  <c r="AO146" i="6"/>
  <c r="AP146" i="6" s="1"/>
  <c r="AI147" i="6" s="1"/>
  <c r="BK146" i="6" l="1"/>
  <c r="AT108" i="5"/>
  <c r="AE149" i="6"/>
  <c r="CH108" i="5"/>
  <c r="BZ108" i="5"/>
  <c r="V108" i="5"/>
  <c r="BU149" i="6"/>
  <c r="BV149" i="6" s="1"/>
  <c r="BO150" i="6" s="1"/>
  <c r="AL108" i="5"/>
  <c r="BR108" i="5"/>
  <c r="AM147" i="6"/>
  <c r="AK147" i="6"/>
  <c r="AO147" i="6" s="1"/>
  <c r="BC148" i="6"/>
  <c r="BA148" i="6"/>
  <c r="BE148" i="6" s="1"/>
  <c r="BF148" i="6" s="1"/>
  <c r="AY149" i="6" s="1"/>
  <c r="W150" i="6"/>
  <c r="U150" i="6"/>
  <c r="Y150" i="6" s="1"/>
  <c r="AC150" i="6"/>
  <c r="AE150" i="6"/>
  <c r="BY145" i="6"/>
  <c r="CC145" i="6" s="1"/>
  <c r="CD145" i="6" s="1"/>
  <c r="BW146" i="6" s="1"/>
  <c r="CA145" i="6"/>
  <c r="BK147" i="6"/>
  <c r="BI147" i="6"/>
  <c r="BM147" i="6" s="1"/>
  <c r="BJ108" i="5"/>
  <c r="AD108" i="5"/>
  <c r="I134" i="6"/>
  <c r="K135" i="6"/>
  <c r="I107" i="5"/>
  <c r="J107" i="5" s="1"/>
  <c r="K108" i="5"/>
  <c r="J107" i="4"/>
  <c r="CL146" i="6"/>
  <c r="CE147" i="6" s="1"/>
  <c r="AW149" i="6"/>
  <c r="AX149" i="6" s="1"/>
  <c r="AQ150" i="6" s="1"/>
  <c r="BB108" i="5"/>
  <c r="BQ150" i="6" l="1"/>
  <c r="BU150" i="6" s="1"/>
  <c r="BV150" i="6" s="1"/>
  <c r="BO151" i="6" s="1"/>
  <c r="BQ151" i="6" s="1"/>
  <c r="BU151" i="6" s="1"/>
  <c r="BV151" i="6" s="1"/>
  <c r="BO152" i="6" s="1"/>
  <c r="BS150" i="6"/>
  <c r="BN147" i="6"/>
  <c r="BG148" i="6" s="1"/>
  <c r="BI148" i="6" s="1"/>
  <c r="BM148" i="6" s="1"/>
  <c r="BN148" i="6" s="1"/>
  <c r="BG149" i="6" s="1"/>
  <c r="BY146" i="6"/>
  <c r="CC146" i="6" s="1"/>
  <c r="CD146" i="6" s="1"/>
  <c r="BW147" i="6" s="1"/>
  <c r="CA146" i="6"/>
  <c r="BC149" i="6"/>
  <c r="BA149" i="6"/>
  <c r="BE149" i="6" s="1"/>
  <c r="BF149" i="6" s="1"/>
  <c r="AY150" i="6" s="1"/>
  <c r="AS150" i="6"/>
  <c r="AW150" i="6" s="1"/>
  <c r="AX150" i="6" s="1"/>
  <c r="AQ151" i="6" s="1"/>
  <c r="AU150" i="6"/>
  <c r="AP147" i="6"/>
  <c r="AI148" i="6" s="1"/>
  <c r="Z150" i="6"/>
  <c r="S151" i="6" s="1"/>
  <c r="C108" i="4"/>
  <c r="O108" i="5"/>
  <c r="G108" i="4" s="1"/>
  <c r="M108" i="5"/>
  <c r="L108" i="5"/>
  <c r="AG150" i="6"/>
  <c r="AH150" i="6" s="1"/>
  <c r="AA151" i="6" s="1"/>
  <c r="CI147" i="6"/>
  <c r="CG147" i="6"/>
  <c r="CK147" i="6" s="1"/>
  <c r="CL147" i="6" s="1"/>
  <c r="CE148" i="6" s="1"/>
  <c r="M135" i="6"/>
  <c r="H135" i="6" s="1"/>
  <c r="O135" i="6"/>
  <c r="BS151" i="6" l="1"/>
  <c r="BK148" i="6"/>
  <c r="AS151" i="6"/>
  <c r="AW151" i="6" s="1"/>
  <c r="AX151" i="6" s="1"/>
  <c r="AQ152" i="6" s="1"/>
  <c r="AU151" i="6"/>
  <c r="BY147" i="6"/>
  <c r="CA147" i="6"/>
  <c r="BQ152" i="6"/>
  <c r="BS152" i="6"/>
  <c r="BA150" i="6"/>
  <c r="BE150" i="6" s="1"/>
  <c r="BF150" i="6" s="1"/>
  <c r="AY151" i="6" s="1"/>
  <c r="BC150" i="6"/>
  <c r="BI149" i="6"/>
  <c r="BM149" i="6" s="1"/>
  <c r="BK149" i="6"/>
  <c r="CI148" i="6"/>
  <c r="CG148" i="6"/>
  <c r="CK148" i="6" s="1"/>
  <c r="E108" i="4"/>
  <c r="H108" i="5"/>
  <c r="W151" i="6"/>
  <c r="U151" i="6"/>
  <c r="Y151" i="6" s="1"/>
  <c r="N108" i="5"/>
  <c r="AM148" i="6"/>
  <c r="AK148" i="6"/>
  <c r="AC151" i="6"/>
  <c r="AE151" i="6"/>
  <c r="D108" i="4"/>
  <c r="G108" i="5"/>
  <c r="Q135" i="6"/>
  <c r="F135" i="6" s="1"/>
  <c r="R135" i="6" l="1"/>
  <c r="BN149" i="6"/>
  <c r="BG150" i="6" s="1"/>
  <c r="BK150" i="6" s="1"/>
  <c r="AG151" i="6"/>
  <c r="AH151" i="6" s="1"/>
  <c r="AA152" i="6" s="1"/>
  <c r="CC147" i="6"/>
  <c r="CD147" i="6" s="1"/>
  <c r="BW148" i="6" s="1"/>
  <c r="BC151" i="6"/>
  <c r="BA151" i="6"/>
  <c r="BE151" i="6" s="1"/>
  <c r="AU152" i="6"/>
  <c r="AS152" i="6"/>
  <c r="AO148" i="6"/>
  <c r="AP148" i="6" s="1"/>
  <c r="AI149" i="6" s="1"/>
  <c r="Z151" i="6"/>
  <c r="S152" i="6" s="1"/>
  <c r="BU152" i="6"/>
  <c r="BV152" i="6" s="1"/>
  <c r="BO153" i="6" s="1"/>
  <c r="CL148" i="6"/>
  <c r="CE149" i="6" s="1"/>
  <c r="F108" i="4"/>
  <c r="D108" i="5"/>
  <c r="I135" i="6"/>
  <c r="K136" i="6"/>
  <c r="BI150" i="6" l="1"/>
  <c r="BM150" i="6" s="1"/>
  <c r="BY148" i="6"/>
  <c r="CC148" i="6" s="1"/>
  <c r="CA148" i="6"/>
  <c r="AE152" i="6"/>
  <c r="AC152" i="6"/>
  <c r="AG152" i="6" s="1"/>
  <c r="AH152" i="6" s="1"/>
  <c r="AA153" i="6" s="1"/>
  <c r="AM149" i="6"/>
  <c r="AK149" i="6"/>
  <c r="BQ153" i="6"/>
  <c r="BU153" i="6" s="1"/>
  <c r="BS153" i="6"/>
  <c r="O136" i="6"/>
  <c r="M136" i="6"/>
  <c r="H136" i="6" s="1"/>
  <c r="E108" i="5"/>
  <c r="CB108" i="5"/>
  <c r="CC108" i="5" s="1"/>
  <c r="CD108" i="5" s="1"/>
  <c r="BW109" i="5" s="1"/>
  <c r="CJ108" i="5"/>
  <c r="CK108" i="5" s="1"/>
  <c r="CL108" i="5" s="1"/>
  <c r="CE109" i="5" s="1"/>
  <c r="AN108" i="5"/>
  <c r="AO108" i="5" s="1"/>
  <c r="AP108" i="5" s="1"/>
  <c r="AI109" i="5" s="1"/>
  <c r="BT108" i="5"/>
  <c r="BU108" i="5" s="1"/>
  <c r="BV108" i="5" s="1"/>
  <c r="BO109" i="5" s="1"/>
  <c r="X108" i="5"/>
  <c r="Y108" i="5" s="1"/>
  <c r="Z108" i="5" s="1"/>
  <c r="S109" i="5" s="1"/>
  <c r="AV108" i="5"/>
  <c r="AW108" i="5" s="1"/>
  <c r="AX108" i="5" s="1"/>
  <c r="AQ109" i="5" s="1"/>
  <c r="AF108" i="5"/>
  <c r="AG108" i="5" s="1"/>
  <c r="AH108" i="5" s="1"/>
  <c r="AA109" i="5" s="1"/>
  <c r="BD108" i="5"/>
  <c r="BE108" i="5" s="1"/>
  <c r="BF108" i="5" s="1"/>
  <c r="AY109" i="5" s="1"/>
  <c r="BL108" i="5"/>
  <c r="BM108" i="5" s="1"/>
  <c r="BN108" i="5" s="1"/>
  <c r="BG109" i="5" s="1"/>
  <c r="P108" i="5"/>
  <c r="H108" i="4" s="1"/>
  <c r="AW152" i="6"/>
  <c r="AX152" i="6" s="1"/>
  <c r="AQ153" i="6" s="1"/>
  <c r="BF151" i="6"/>
  <c r="AY152" i="6" s="1"/>
  <c r="BN150" i="6"/>
  <c r="BG151" i="6" s="1"/>
  <c r="CG149" i="6"/>
  <c r="CK149" i="6" s="1"/>
  <c r="CL149" i="6" s="1"/>
  <c r="CE150" i="6" s="1"/>
  <c r="CI149" i="6"/>
  <c r="CD148" i="6"/>
  <c r="BW149" i="6" s="1"/>
  <c r="W152" i="6"/>
  <c r="U152" i="6"/>
  <c r="Y152" i="6" s="1"/>
  <c r="BV153" i="6" l="1"/>
  <c r="BO154" i="6" s="1"/>
  <c r="AC109" i="5"/>
  <c r="AB109" i="5"/>
  <c r="AD109" i="5" s="1"/>
  <c r="AE109" i="5"/>
  <c r="AZ109" i="5"/>
  <c r="BA109" i="5"/>
  <c r="BC109" i="5"/>
  <c r="BB109" i="5"/>
  <c r="CG109" i="5"/>
  <c r="CF109" i="5"/>
  <c r="CI109" i="5"/>
  <c r="CG150" i="6"/>
  <c r="CK150" i="6" s="1"/>
  <c r="CL150" i="6" s="1"/>
  <c r="CE151" i="6" s="1"/>
  <c r="CI150" i="6"/>
  <c r="AK109" i="5"/>
  <c r="AM109" i="5"/>
  <c r="AJ109" i="5"/>
  <c r="BQ154" i="6"/>
  <c r="BU154" i="6" s="1"/>
  <c r="BS154" i="6"/>
  <c r="BY109" i="5"/>
  <c r="CA109" i="5"/>
  <c r="BX109" i="5"/>
  <c r="BK109" i="5"/>
  <c r="BH109" i="5"/>
  <c r="BI109" i="5"/>
  <c r="AU109" i="5"/>
  <c r="AS109" i="5"/>
  <c r="AR109" i="5"/>
  <c r="AU153" i="6"/>
  <c r="AS153" i="6"/>
  <c r="AW153" i="6" s="1"/>
  <c r="AX153" i="6" s="1"/>
  <c r="AQ154" i="6" s="1"/>
  <c r="BQ109" i="5"/>
  <c r="BS109" i="5"/>
  <c r="BP109" i="5"/>
  <c r="BK151" i="6"/>
  <c r="BI151" i="6"/>
  <c r="BM151" i="6" s="1"/>
  <c r="W109" i="5"/>
  <c r="U109" i="5"/>
  <c r="T109" i="5"/>
  <c r="Q108" i="5"/>
  <c r="BA152" i="6"/>
  <c r="BE152" i="6" s="1"/>
  <c r="BF152" i="6" s="1"/>
  <c r="AY153" i="6" s="1"/>
  <c r="BC152" i="6"/>
  <c r="BY149" i="6"/>
  <c r="CA149" i="6"/>
  <c r="AO149" i="6"/>
  <c r="AP149" i="6" s="1"/>
  <c r="AI150" i="6" s="1"/>
  <c r="Q136" i="6"/>
  <c r="F136" i="6" s="1"/>
  <c r="AE153" i="6"/>
  <c r="AC153" i="6"/>
  <c r="AG153" i="6" s="1"/>
  <c r="AH153" i="6" s="1"/>
  <c r="AA154" i="6" s="1"/>
  <c r="Z152" i="6"/>
  <c r="S153" i="6" s="1"/>
  <c r="BR109" i="5" l="1"/>
  <c r="CH109" i="5"/>
  <c r="AL109" i="5"/>
  <c r="BZ109" i="5"/>
  <c r="CC149" i="6"/>
  <c r="CD149" i="6" s="1"/>
  <c r="BW150" i="6" s="1"/>
  <c r="AU154" i="6"/>
  <c r="AS154" i="6"/>
  <c r="AM150" i="6"/>
  <c r="AK150" i="6"/>
  <c r="AO150" i="6" s="1"/>
  <c r="CG151" i="6"/>
  <c r="CI151" i="6"/>
  <c r="BA153" i="6"/>
  <c r="BE153" i="6" s="1"/>
  <c r="BF153" i="6" s="1"/>
  <c r="AY154" i="6" s="1"/>
  <c r="BC153" i="6"/>
  <c r="AC154" i="6"/>
  <c r="AG154" i="6" s="1"/>
  <c r="AE154" i="6"/>
  <c r="AT109" i="5"/>
  <c r="BV154" i="6"/>
  <c r="BO155" i="6" s="1"/>
  <c r="BN151" i="6"/>
  <c r="BG152" i="6" s="1"/>
  <c r="BJ109" i="5"/>
  <c r="W153" i="6"/>
  <c r="U153" i="6"/>
  <c r="Y153" i="6" s="1"/>
  <c r="V109" i="5"/>
  <c r="I108" i="4"/>
  <c r="F108" i="5"/>
  <c r="R108" i="5"/>
  <c r="R136" i="6"/>
  <c r="BY150" i="6" l="1"/>
  <c r="CC150" i="6" s="1"/>
  <c r="CA150" i="6"/>
  <c r="AP150" i="6"/>
  <c r="AI151" i="6" s="1"/>
  <c r="AM151" i="6" s="1"/>
  <c r="BA154" i="6"/>
  <c r="BE154" i="6" s="1"/>
  <c r="BC154" i="6"/>
  <c r="K137" i="6"/>
  <c r="I136" i="6"/>
  <c r="J108" i="4"/>
  <c r="K109" i="5"/>
  <c r="I108" i="5"/>
  <c r="J108" i="5" s="1"/>
  <c r="Z153" i="6"/>
  <c r="S154" i="6" s="1"/>
  <c r="CD150" i="6"/>
  <c r="BW151" i="6" s="1"/>
  <c r="BK152" i="6"/>
  <c r="BI152" i="6"/>
  <c r="BM152" i="6" s="1"/>
  <c r="AH154" i="6"/>
  <c r="AA155" i="6" s="1"/>
  <c r="BS155" i="6"/>
  <c r="BQ155" i="6"/>
  <c r="BU155" i="6" s="1"/>
  <c r="CK151" i="6"/>
  <c r="CL151" i="6" s="1"/>
  <c r="CE152" i="6" s="1"/>
  <c r="AW154" i="6"/>
  <c r="AX154" i="6" s="1"/>
  <c r="AQ155" i="6" s="1"/>
  <c r="AK151" i="6" l="1"/>
  <c r="AO151" i="6" s="1"/>
  <c r="AP151" i="6" s="1"/>
  <c r="AI152" i="6" s="1"/>
  <c r="AS155" i="6"/>
  <c r="AW155" i="6" s="1"/>
  <c r="AX155" i="6" s="1"/>
  <c r="AQ156" i="6" s="1"/>
  <c r="AU155" i="6"/>
  <c r="BV155" i="6"/>
  <c r="BO156" i="6" s="1"/>
  <c r="U154" i="6"/>
  <c r="Y154" i="6" s="1"/>
  <c r="Z154" i="6" s="1"/>
  <c r="S155" i="6" s="1"/>
  <c r="W154" i="6"/>
  <c r="M137" i="6"/>
  <c r="H137" i="6" s="1"/>
  <c r="O137" i="6"/>
  <c r="AE155" i="6"/>
  <c r="AC155" i="6"/>
  <c r="C109" i="4"/>
  <c r="O109" i="5"/>
  <c r="G109" i="4" s="1"/>
  <c r="L109" i="5"/>
  <c r="M109" i="5"/>
  <c r="BN152" i="6"/>
  <c r="BG153" i="6" s="1"/>
  <c r="CA151" i="6"/>
  <c r="BY151" i="6"/>
  <c r="CC151" i="6" s="1"/>
  <c r="CG152" i="6"/>
  <c r="CK152" i="6" s="1"/>
  <c r="CL152" i="6" s="1"/>
  <c r="CE153" i="6" s="1"/>
  <c r="CI152" i="6"/>
  <c r="BF154" i="6"/>
  <c r="AY155" i="6" s="1"/>
  <c r="AK152" i="6" l="1"/>
  <c r="AM152" i="6"/>
  <c r="CD151" i="6"/>
  <c r="BW152" i="6" s="1"/>
  <c r="CA152" i="6" s="1"/>
  <c r="W155" i="6"/>
  <c r="U155" i="6"/>
  <c r="Y155" i="6" s="1"/>
  <c r="CG153" i="6"/>
  <c r="CK153" i="6" s="1"/>
  <c r="CL153" i="6" s="1"/>
  <c r="CE154" i="6" s="1"/>
  <c r="CI153" i="6"/>
  <c r="AO152" i="6"/>
  <c r="AP152" i="6" s="1"/>
  <c r="AI153" i="6" s="1"/>
  <c r="BA155" i="6"/>
  <c r="BE155" i="6" s="1"/>
  <c r="BF155" i="6" s="1"/>
  <c r="AY156" i="6" s="1"/>
  <c r="BC155" i="6"/>
  <c r="BK153" i="6"/>
  <c r="BI153" i="6"/>
  <c r="BM153" i="6" s="1"/>
  <c r="D109" i="4"/>
  <c r="G109" i="5"/>
  <c r="AU156" i="6"/>
  <c r="AS156" i="6"/>
  <c r="AW156" i="6" s="1"/>
  <c r="AX156" i="6" s="1"/>
  <c r="AQ157" i="6" s="1"/>
  <c r="AG155" i="6"/>
  <c r="AH155" i="6" s="1"/>
  <c r="AA156" i="6" s="1"/>
  <c r="E109" i="4"/>
  <c r="H109" i="5"/>
  <c r="Q137" i="6"/>
  <c r="F137" i="6" s="1"/>
  <c r="N109" i="5"/>
  <c r="BQ156" i="6"/>
  <c r="BU156" i="6" s="1"/>
  <c r="BS156" i="6"/>
  <c r="BY152" i="6" l="1"/>
  <c r="CC152" i="6" s="1"/>
  <c r="R137" i="6"/>
  <c r="CD152" i="6"/>
  <c r="BW153" i="6" s="1"/>
  <c r="BN153" i="6"/>
  <c r="BG154" i="6" s="1"/>
  <c r="BK154" i="6" s="1"/>
  <c r="AM153" i="6"/>
  <c r="AK153" i="6"/>
  <c r="AO153" i="6" s="1"/>
  <c r="AP153" i="6" s="1"/>
  <c r="AI154" i="6" s="1"/>
  <c r="CG154" i="6"/>
  <c r="CK154" i="6" s="1"/>
  <c r="CL154" i="6" s="1"/>
  <c r="CE155" i="6" s="1"/>
  <c r="CI154" i="6"/>
  <c r="CA153" i="6"/>
  <c r="BY153" i="6"/>
  <c r="CC153" i="6" s="1"/>
  <c r="CD153" i="6" s="1"/>
  <c r="BW154" i="6" s="1"/>
  <c r="AS157" i="6"/>
  <c r="AW157" i="6" s="1"/>
  <c r="AX157" i="6" s="1"/>
  <c r="AQ158" i="6" s="1"/>
  <c r="AU157" i="6"/>
  <c r="AE156" i="6"/>
  <c r="AC156" i="6"/>
  <c r="BV156" i="6"/>
  <c r="BO157" i="6" s="1"/>
  <c r="D109" i="5"/>
  <c r="P109" i="5" s="1"/>
  <c r="H109" i="4" s="1"/>
  <c r="F109" i="4"/>
  <c r="I137" i="6"/>
  <c r="K138" i="6"/>
  <c r="Z155" i="6"/>
  <c r="S156" i="6" s="1"/>
  <c r="BA156" i="6"/>
  <c r="BE156" i="6" s="1"/>
  <c r="BF156" i="6" s="1"/>
  <c r="AY157" i="6" s="1"/>
  <c r="BC156" i="6"/>
  <c r="BI154" i="6" l="1"/>
  <c r="BM154" i="6" s="1"/>
  <c r="BN154" i="6" s="1"/>
  <c r="BG155" i="6" s="1"/>
  <c r="BK155" i="6" s="1"/>
  <c r="CG155" i="6"/>
  <c r="CK155" i="6" s="1"/>
  <c r="CL155" i="6" s="1"/>
  <c r="CE156" i="6" s="1"/>
  <c r="CI155" i="6"/>
  <c r="CA154" i="6"/>
  <c r="BY154" i="6"/>
  <c r="CC154" i="6" s="1"/>
  <c r="CD154" i="6" s="1"/>
  <c r="BW155" i="6" s="1"/>
  <c r="BI155" i="6"/>
  <c r="AS158" i="6"/>
  <c r="AW158" i="6" s="1"/>
  <c r="AX158" i="6" s="1"/>
  <c r="AQ159" i="6" s="1"/>
  <c r="AU158" i="6"/>
  <c r="BA157" i="6"/>
  <c r="BE157" i="6" s="1"/>
  <c r="BF157" i="6" s="1"/>
  <c r="AY158" i="6" s="1"/>
  <c r="BC157" i="6"/>
  <c r="AK154" i="6"/>
  <c r="AO154" i="6" s="1"/>
  <c r="AM154" i="6"/>
  <c r="E109" i="5"/>
  <c r="AG109" i="5"/>
  <c r="AH109" i="5" s="1"/>
  <c r="AA110" i="5" s="1"/>
  <c r="AN109" i="5"/>
  <c r="AO109" i="5" s="1"/>
  <c r="AP109" i="5" s="1"/>
  <c r="AI110" i="5" s="1"/>
  <c r="BT109" i="5"/>
  <c r="BU109" i="5" s="1"/>
  <c r="BV109" i="5" s="1"/>
  <c r="BO110" i="5" s="1"/>
  <c r="CJ109" i="5"/>
  <c r="CK109" i="5" s="1"/>
  <c r="CL109" i="5" s="1"/>
  <c r="CE110" i="5" s="1"/>
  <c r="X109" i="5"/>
  <c r="Y109" i="5" s="1"/>
  <c r="Z109" i="5" s="1"/>
  <c r="S110" i="5" s="1"/>
  <c r="BD109" i="5"/>
  <c r="BE109" i="5" s="1"/>
  <c r="BF109" i="5" s="1"/>
  <c r="AY110" i="5" s="1"/>
  <c r="CB109" i="5"/>
  <c r="CC109" i="5" s="1"/>
  <c r="CD109" i="5" s="1"/>
  <c r="BW110" i="5" s="1"/>
  <c r="AF109" i="5"/>
  <c r="AV109" i="5"/>
  <c r="AW109" i="5" s="1"/>
  <c r="AX109" i="5" s="1"/>
  <c r="AQ110" i="5" s="1"/>
  <c r="BL109" i="5"/>
  <c r="BM109" i="5" s="1"/>
  <c r="BN109" i="5" s="1"/>
  <c r="BG110" i="5" s="1"/>
  <c r="Q109" i="5"/>
  <c r="M138" i="6"/>
  <c r="H138" i="6" s="1"/>
  <c r="O138" i="6"/>
  <c r="Q138" i="6"/>
  <c r="F138" i="6" s="1"/>
  <c r="W156" i="6"/>
  <c r="U156" i="6"/>
  <c r="Y156" i="6" s="1"/>
  <c r="Z156" i="6" s="1"/>
  <c r="S157" i="6" s="1"/>
  <c r="AG156" i="6"/>
  <c r="AH156" i="6" s="1"/>
  <c r="AA157" i="6" s="1"/>
  <c r="BS157" i="6"/>
  <c r="BQ157" i="6"/>
  <c r="BU157" i="6" s="1"/>
  <c r="BV157" i="6" l="1"/>
  <c r="BO158" i="6" s="1"/>
  <c r="BS158" i="6" s="1"/>
  <c r="AP154" i="6"/>
  <c r="AI155" i="6" s="1"/>
  <c r="AM155" i="6" s="1"/>
  <c r="AS159" i="6"/>
  <c r="AW159" i="6" s="1"/>
  <c r="AX159" i="6" s="1"/>
  <c r="AQ160" i="6" s="1"/>
  <c r="AU159" i="6"/>
  <c r="BY155" i="6"/>
  <c r="CC155" i="6" s="1"/>
  <c r="CA155" i="6"/>
  <c r="AK155" i="6"/>
  <c r="AO155" i="6" s="1"/>
  <c r="AP155" i="6" s="1"/>
  <c r="AI156" i="6" s="1"/>
  <c r="AZ110" i="5"/>
  <c r="BC110" i="5"/>
  <c r="BA110" i="5"/>
  <c r="U157" i="6"/>
  <c r="Y157" i="6" s="1"/>
  <c r="W157" i="6"/>
  <c r="CG156" i="6"/>
  <c r="CK156" i="6" s="1"/>
  <c r="CI156" i="6"/>
  <c r="AE157" i="6"/>
  <c r="AC157" i="6"/>
  <c r="T110" i="5"/>
  <c r="W110" i="5"/>
  <c r="U110" i="5"/>
  <c r="BC158" i="6"/>
  <c r="BA158" i="6"/>
  <c r="BE158" i="6" s="1"/>
  <c r="BF158" i="6" s="1"/>
  <c r="AY159" i="6" s="1"/>
  <c r="CI110" i="5"/>
  <c r="CG110" i="5"/>
  <c r="CF110" i="5"/>
  <c r="AU110" i="5"/>
  <c r="AR110" i="5"/>
  <c r="AS110" i="5"/>
  <c r="BQ110" i="5"/>
  <c r="BP110" i="5"/>
  <c r="BS110" i="5"/>
  <c r="AK110" i="5"/>
  <c r="AM110" i="5"/>
  <c r="AJ110" i="5"/>
  <c r="F109" i="5"/>
  <c r="I109" i="4"/>
  <c r="R109" i="5"/>
  <c r="BK110" i="5"/>
  <c r="BI110" i="5"/>
  <c r="BH110" i="5"/>
  <c r="R138" i="6"/>
  <c r="AE110" i="5"/>
  <c r="AC110" i="5"/>
  <c r="AB110" i="5"/>
  <c r="CA110" i="5"/>
  <c r="BX110" i="5"/>
  <c r="BY110" i="5"/>
  <c r="BM155" i="6"/>
  <c r="BN155" i="6" s="1"/>
  <c r="BG156" i="6" s="1"/>
  <c r="AT110" i="5" l="1"/>
  <c r="BQ158" i="6"/>
  <c r="BU158" i="6" s="1"/>
  <c r="BZ110" i="5"/>
  <c r="BR110" i="5"/>
  <c r="V110" i="5"/>
  <c r="CL156" i="6"/>
  <c r="CE157" i="6" s="1"/>
  <c r="BC159" i="6"/>
  <c r="BA159" i="6"/>
  <c r="BE159" i="6" s="1"/>
  <c r="AK156" i="6"/>
  <c r="AO156" i="6" s="1"/>
  <c r="AP156" i="6" s="1"/>
  <c r="AI157" i="6" s="1"/>
  <c r="AM156" i="6"/>
  <c r="AH157" i="6"/>
  <c r="AA158" i="6" s="1"/>
  <c r="K110" i="5"/>
  <c r="J109" i="4"/>
  <c r="I109" i="5"/>
  <c r="J109" i="5" s="1"/>
  <c r="CI157" i="6"/>
  <c r="CG157" i="6"/>
  <c r="CD155" i="6"/>
  <c r="BW156" i="6" s="1"/>
  <c r="AL110" i="5"/>
  <c r="I138" i="6"/>
  <c r="K139" i="6"/>
  <c r="AD110" i="5"/>
  <c r="Z157" i="6"/>
  <c r="S158" i="6" s="1"/>
  <c r="AU160" i="6"/>
  <c r="AS160" i="6"/>
  <c r="BB110" i="5"/>
  <c r="AG157" i="6"/>
  <c r="CH110" i="5"/>
  <c r="BK156" i="6"/>
  <c r="BI156" i="6"/>
  <c r="BJ110" i="5"/>
  <c r="BV158" i="6"/>
  <c r="BO159" i="6" s="1"/>
  <c r="BF159" i="6" l="1"/>
  <c r="AY160" i="6" s="1"/>
  <c r="BC160" i="6" s="1"/>
  <c r="AK157" i="6"/>
  <c r="AM157" i="6"/>
  <c r="AW160" i="6"/>
  <c r="AX160" i="6" s="1"/>
  <c r="AQ161" i="6" s="1"/>
  <c r="O139" i="6"/>
  <c r="M139" i="6"/>
  <c r="H139" i="6" s="1"/>
  <c r="BM156" i="6"/>
  <c r="BN156" i="6" s="1"/>
  <c r="BG157" i="6" s="1"/>
  <c r="CK157" i="6"/>
  <c r="CL157" i="6" s="1"/>
  <c r="CE158" i="6" s="1"/>
  <c r="U158" i="6"/>
  <c r="Y158" i="6" s="1"/>
  <c r="W158" i="6"/>
  <c r="L110" i="5"/>
  <c r="O110" i="5"/>
  <c r="G110" i="4" s="1"/>
  <c r="C110" i="4"/>
  <c r="M110" i="5"/>
  <c r="BQ159" i="6"/>
  <c r="BU159" i="6" s="1"/>
  <c r="BV159" i="6" s="1"/>
  <c r="BO160" i="6" s="1"/>
  <c r="BS159" i="6"/>
  <c r="CA156" i="6"/>
  <c r="BY156" i="6"/>
  <c r="AC158" i="6"/>
  <c r="AG158" i="6" s="1"/>
  <c r="AH158" i="6" s="1"/>
  <c r="AA159" i="6" s="1"/>
  <c r="AE158" i="6"/>
  <c r="BA160" i="6" l="1"/>
  <c r="BE160" i="6" s="1"/>
  <c r="AO157" i="6"/>
  <c r="AP157" i="6" s="1"/>
  <c r="AI158" i="6" s="1"/>
  <c r="N110" i="5"/>
  <c r="Z158" i="6"/>
  <c r="S159" i="6" s="1"/>
  <c r="U159" i="6" s="1"/>
  <c r="F110" i="4"/>
  <c r="D110" i="5"/>
  <c r="P110" i="5" s="1"/>
  <c r="H110" i="4" s="1"/>
  <c r="BK157" i="6"/>
  <c r="BI157" i="6"/>
  <c r="AU161" i="6"/>
  <c r="AS161" i="6"/>
  <c r="AW161" i="6" s="1"/>
  <c r="BS160" i="6"/>
  <c r="BQ160" i="6"/>
  <c r="BF160" i="6"/>
  <c r="AY161" i="6" s="1"/>
  <c r="Q139" i="6"/>
  <c r="F139" i="6" s="1"/>
  <c r="H110" i="5"/>
  <c r="E110" i="4"/>
  <c r="AE159" i="6"/>
  <c r="AC159" i="6"/>
  <c r="CG158" i="6"/>
  <c r="CI158" i="6"/>
  <c r="CC156" i="6"/>
  <c r="CD156" i="6" s="1"/>
  <c r="BW157" i="6" s="1"/>
  <c r="G110" i="5"/>
  <c r="D110" i="4"/>
  <c r="W159" i="6" l="1"/>
  <c r="AK158" i="6"/>
  <c r="AO158" i="6" s="1"/>
  <c r="AM158" i="6"/>
  <c r="AX161" i="6"/>
  <c r="AQ162" i="6" s="1"/>
  <c r="AS162" i="6" s="1"/>
  <c r="AW162" i="6" s="1"/>
  <c r="AX162" i="6" s="1"/>
  <c r="AQ163" i="6" s="1"/>
  <c r="R139" i="6"/>
  <c r="I139" i="6" s="1"/>
  <c r="Y159" i="6"/>
  <c r="Z159" i="6" s="1"/>
  <c r="S160" i="6" s="1"/>
  <c r="BY157" i="6"/>
  <c r="CC157" i="6" s="1"/>
  <c r="CD157" i="6" s="1"/>
  <c r="BW158" i="6" s="1"/>
  <c r="CA157" i="6"/>
  <c r="AP158" i="6"/>
  <c r="AI159" i="6" s="1"/>
  <c r="E110" i="5"/>
  <c r="X110" i="5"/>
  <c r="Y110" i="5" s="1"/>
  <c r="Z110" i="5" s="1"/>
  <c r="S111" i="5" s="1"/>
  <c r="BD110" i="5"/>
  <c r="BE110" i="5" s="1"/>
  <c r="BF110" i="5" s="1"/>
  <c r="AY111" i="5" s="1"/>
  <c r="BT110" i="5"/>
  <c r="BU110" i="5" s="1"/>
  <c r="BV110" i="5" s="1"/>
  <c r="BO111" i="5" s="1"/>
  <c r="CB110" i="5"/>
  <c r="CC110" i="5" s="1"/>
  <c r="CD110" i="5" s="1"/>
  <c r="BW111" i="5" s="1"/>
  <c r="CJ110" i="5"/>
  <c r="CK110" i="5" s="1"/>
  <c r="CL110" i="5" s="1"/>
  <c r="CE111" i="5" s="1"/>
  <c r="AV110" i="5"/>
  <c r="AW110" i="5" s="1"/>
  <c r="AX110" i="5" s="1"/>
  <c r="AQ111" i="5" s="1"/>
  <c r="AF110" i="5"/>
  <c r="AG110" i="5" s="1"/>
  <c r="AH110" i="5" s="1"/>
  <c r="AA111" i="5" s="1"/>
  <c r="AN110" i="5"/>
  <c r="AO110" i="5" s="1"/>
  <c r="AP110" i="5" s="1"/>
  <c r="AI111" i="5" s="1"/>
  <c r="Q110" i="5"/>
  <c r="BL110" i="5"/>
  <c r="BM110" i="5" s="1"/>
  <c r="BN110" i="5" s="1"/>
  <c r="BG111" i="5" s="1"/>
  <c r="BU160" i="6"/>
  <c r="BV160" i="6" s="1"/>
  <c r="BO161" i="6" s="1"/>
  <c r="CK158" i="6"/>
  <c r="CL158" i="6" s="1"/>
  <c r="CE159" i="6" s="1"/>
  <c r="BM157" i="6"/>
  <c r="BN157" i="6" s="1"/>
  <c r="BG158" i="6" s="1"/>
  <c r="BA161" i="6"/>
  <c r="BE161" i="6" s="1"/>
  <c r="BC161" i="6"/>
  <c r="AG159" i="6"/>
  <c r="AH159" i="6" s="1"/>
  <c r="AA160" i="6" s="1"/>
  <c r="K140" i="6"/>
  <c r="AU162" i="6" l="1"/>
  <c r="W160" i="6"/>
  <c r="U160" i="6"/>
  <c r="BF161" i="6"/>
  <c r="AY162" i="6" s="1"/>
  <c r="BA162" i="6" s="1"/>
  <c r="BE162" i="6" s="1"/>
  <c r="BF162" i="6" s="1"/>
  <c r="AY163" i="6" s="1"/>
  <c r="AS111" i="5"/>
  <c r="AU111" i="5"/>
  <c r="AR111" i="5"/>
  <c r="BS161" i="6"/>
  <c r="BQ161" i="6"/>
  <c r="BU161" i="6" s="1"/>
  <c r="W111" i="5"/>
  <c r="U111" i="5"/>
  <c r="T111" i="5"/>
  <c r="CG159" i="6"/>
  <c r="CK159" i="6" s="1"/>
  <c r="CL159" i="6" s="1"/>
  <c r="CE160" i="6" s="1"/>
  <c r="CI159" i="6"/>
  <c r="BS111" i="5"/>
  <c r="BP111" i="5"/>
  <c r="BQ111" i="5"/>
  <c r="AU163" i="6"/>
  <c r="AS163" i="6"/>
  <c r="CI111" i="5"/>
  <c r="CF111" i="5"/>
  <c r="CG111" i="5"/>
  <c r="AC160" i="6"/>
  <c r="AG160" i="6" s="1"/>
  <c r="AH160" i="6" s="1"/>
  <c r="AA161" i="6" s="1"/>
  <c r="AE160" i="6"/>
  <c r="BK111" i="5"/>
  <c r="BI111" i="5"/>
  <c r="BH111" i="5"/>
  <c r="BJ111" i="5"/>
  <c r="BX111" i="5"/>
  <c r="CA111" i="5"/>
  <c r="BY111" i="5"/>
  <c r="BI158" i="6"/>
  <c r="BM158" i="6" s="1"/>
  <c r="BN158" i="6" s="1"/>
  <c r="BG159" i="6" s="1"/>
  <c r="BK158" i="6"/>
  <c r="AB111" i="5"/>
  <c r="AE111" i="5"/>
  <c r="AC111" i="5"/>
  <c r="AK159" i="6"/>
  <c r="AO159" i="6" s="1"/>
  <c r="AM159" i="6"/>
  <c r="CA158" i="6"/>
  <c r="BY158" i="6"/>
  <c r="AM111" i="5"/>
  <c r="AJ111" i="5"/>
  <c r="AK111" i="5"/>
  <c r="I110" i="4"/>
  <c r="F110" i="5"/>
  <c r="R110" i="5"/>
  <c r="BA111" i="5"/>
  <c r="AZ111" i="5"/>
  <c r="BC111" i="5"/>
  <c r="O140" i="6"/>
  <c r="M140" i="6"/>
  <c r="H140" i="6" s="1"/>
  <c r="V111" i="5" l="1"/>
  <c r="BB111" i="5"/>
  <c r="CH111" i="5"/>
  <c r="AD111" i="5"/>
  <c r="BC162" i="6"/>
  <c r="Q140" i="6"/>
  <c r="F140" i="6" s="1"/>
  <c r="BV161" i="6"/>
  <c r="BO162" i="6" s="1"/>
  <c r="BS162" i="6" s="1"/>
  <c r="BZ111" i="5"/>
  <c r="Y160" i="6"/>
  <c r="Z160" i="6" s="1"/>
  <c r="S161" i="6" s="1"/>
  <c r="BK159" i="6"/>
  <c r="BI159" i="6"/>
  <c r="BM159" i="6" s="1"/>
  <c r="AC161" i="6"/>
  <c r="AG161" i="6" s="1"/>
  <c r="AE161" i="6"/>
  <c r="BC163" i="6"/>
  <c r="BA163" i="6"/>
  <c r="BE163" i="6" s="1"/>
  <c r="CI160" i="6"/>
  <c r="CG160" i="6"/>
  <c r="CK160" i="6" s="1"/>
  <c r="AL111" i="5"/>
  <c r="AT111" i="5"/>
  <c r="AW163" i="6"/>
  <c r="AX163" i="6" s="1"/>
  <c r="AQ164" i="6" s="1"/>
  <c r="AP159" i="6"/>
  <c r="AI160" i="6" s="1"/>
  <c r="BR111" i="5"/>
  <c r="J110" i="4"/>
  <c r="K111" i="5"/>
  <c r="I110" i="5"/>
  <c r="J110" i="5" s="1"/>
  <c r="CC158" i="6"/>
  <c r="CD158" i="6" s="1"/>
  <c r="BW159" i="6" s="1"/>
  <c r="BQ162" i="6" l="1"/>
  <c r="R140" i="6"/>
  <c r="U161" i="6"/>
  <c r="Y161" i="6" s="1"/>
  <c r="W161" i="6"/>
  <c r="AH161" i="6"/>
  <c r="AA162" i="6" s="1"/>
  <c r="AC162" i="6" s="1"/>
  <c r="AS164" i="6"/>
  <c r="AU164" i="6"/>
  <c r="BY159" i="6"/>
  <c r="CC159" i="6" s="1"/>
  <c r="CD159" i="6" s="1"/>
  <c r="BW160" i="6" s="1"/>
  <c r="CA159" i="6"/>
  <c r="C111" i="4"/>
  <c r="M111" i="5"/>
  <c r="L111" i="5"/>
  <c r="O111" i="5"/>
  <c r="G111" i="4" s="1"/>
  <c r="CL160" i="6"/>
  <c r="CE161" i="6" s="1"/>
  <c r="BF163" i="6"/>
  <c r="AY164" i="6" s="1"/>
  <c r="BU162" i="6"/>
  <c r="BV162" i="6" s="1"/>
  <c r="BO163" i="6" s="1"/>
  <c r="BN159" i="6"/>
  <c r="BG160" i="6" s="1"/>
  <c r="AM160" i="6"/>
  <c r="AK160" i="6"/>
  <c r="AO160" i="6" s="1"/>
  <c r="AP160" i="6" s="1"/>
  <c r="AI161" i="6" s="1"/>
  <c r="I140" i="6" l="1"/>
  <c r="K141" i="6"/>
  <c r="AE162" i="6"/>
  <c r="Z161" i="6"/>
  <c r="S162" i="6" s="1"/>
  <c r="U162" i="6" s="1"/>
  <c r="Y162" i="6" s="1"/>
  <c r="Z162" i="6" s="1"/>
  <c r="S163" i="6" s="1"/>
  <c r="W163" i="6" s="1"/>
  <c r="AK161" i="6"/>
  <c r="AM161" i="6"/>
  <c r="CA160" i="6"/>
  <c r="BY160" i="6"/>
  <c r="CC160" i="6" s="1"/>
  <c r="BS163" i="6"/>
  <c r="BQ163" i="6"/>
  <c r="BU163" i="6" s="1"/>
  <c r="N111" i="5"/>
  <c r="BI160" i="6"/>
  <c r="BK160" i="6"/>
  <c r="AG162" i="6"/>
  <c r="AH162" i="6" s="1"/>
  <c r="AA163" i="6" s="1"/>
  <c r="CG161" i="6"/>
  <c r="CK161" i="6" s="1"/>
  <c r="CL161" i="6" s="1"/>
  <c r="CE162" i="6" s="1"/>
  <c r="CI161" i="6"/>
  <c r="AW164" i="6"/>
  <c r="AX164" i="6" s="1"/>
  <c r="AQ165" i="6" s="1"/>
  <c r="E111" i="4"/>
  <c r="H111" i="5"/>
  <c r="BC164" i="6"/>
  <c r="BA164" i="6"/>
  <c r="BE164" i="6" s="1"/>
  <c r="BF164" i="6" s="1"/>
  <c r="AY165" i="6" s="1"/>
  <c r="G111" i="5"/>
  <c r="D111" i="4"/>
  <c r="W162" i="6" l="1"/>
  <c r="O141" i="6"/>
  <c r="M141" i="6"/>
  <c r="U163" i="6"/>
  <c r="Y163" i="6" s="1"/>
  <c r="Z163" i="6" s="1"/>
  <c r="S164" i="6" s="1"/>
  <c r="W164" i="6" s="1"/>
  <c r="AO161" i="6"/>
  <c r="AP161" i="6" s="1"/>
  <c r="AI162" i="6" s="1"/>
  <c r="CD160" i="6"/>
  <c r="BW161" i="6" s="1"/>
  <c r="BY161" i="6" s="1"/>
  <c r="BM160" i="6"/>
  <c r="BN160" i="6" s="1"/>
  <c r="BG161" i="6" s="1"/>
  <c r="BC165" i="6"/>
  <c r="BA165" i="6"/>
  <c r="BE165" i="6" s="1"/>
  <c r="BF165" i="6" s="1"/>
  <c r="AY166" i="6" s="1"/>
  <c r="CG162" i="6"/>
  <c r="CK162" i="6" s="1"/>
  <c r="CL162" i="6" s="1"/>
  <c r="CE163" i="6" s="1"/>
  <c r="CI162" i="6"/>
  <c r="AS165" i="6"/>
  <c r="AW165" i="6" s="1"/>
  <c r="AU165" i="6"/>
  <c r="D111" i="5"/>
  <c r="P111" i="5" s="1"/>
  <c r="H111" i="4" s="1"/>
  <c r="F111" i="4"/>
  <c r="BV163" i="6"/>
  <c r="BO164" i="6" s="1"/>
  <c r="AE163" i="6"/>
  <c r="AC163" i="6"/>
  <c r="CA161" i="6" l="1"/>
  <c r="U164" i="6"/>
  <c r="Y164" i="6" s="1"/>
  <c r="Z164" i="6" s="1"/>
  <c r="S165" i="6" s="1"/>
  <c r="H141" i="6"/>
  <c r="Q141" i="6"/>
  <c r="AK162" i="6"/>
  <c r="AO162" i="6" s="1"/>
  <c r="AP162" i="6" s="1"/>
  <c r="AI163" i="6" s="1"/>
  <c r="AM162" i="6"/>
  <c r="BI161" i="6"/>
  <c r="BM161" i="6" s="1"/>
  <c r="BN161" i="6" s="1"/>
  <c r="BG162" i="6" s="1"/>
  <c r="BK161" i="6"/>
  <c r="CG163" i="6"/>
  <c r="CI163" i="6"/>
  <c r="BA166" i="6"/>
  <c r="BE166" i="6" s="1"/>
  <c r="BF166" i="6" s="1"/>
  <c r="AY167" i="6" s="1"/>
  <c r="BC166" i="6"/>
  <c r="U165" i="6"/>
  <c r="Y165" i="6" s="1"/>
  <c r="Z165" i="6" s="1"/>
  <c r="S166" i="6" s="1"/>
  <c r="W165" i="6"/>
  <c r="AG163" i="6"/>
  <c r="AH163" i="6" s="1"/>
  <c r="AA164" i="6" s="1"/>
  <c r="BS164" i="6"/>
  <c r="BQ164" i="6"/>
  <c r="BU164" i="6" s="1"/>
  <c r="E111" i="5"/>
  <c r="BD111" i="5"/>
  <c r="BE111" i="5" s="1"/>
  <c r="BF111" i="5" s="1"/>
  <c r="AY112" i="5" s="1"/>
  <c r="CB111" i="5"/>
  <c r="CC111" i="5" s="1"/>
  <c r="CD111" i="5" s="1"/>
  <c r="BW112" i="5" s="1"/>
  <c r="AF111" i="5"/>
  <c r="AG111" i="5" s="1"/>
  <c r="AH111" i="5" s="1"/>
  <c r="AA112" i="5" s="1"/>
  <c r="BL111" i="5"/>
  <c r="BM111" i="5" s="1"/>
  <c r="BN111" i="5" s="1"/>
  <c r="BG112" i="5" s="1"/>
  <c r="X111" i="5"/>
  <c r="Y111" i="5" s="1"/>
  <c r="Z111" i="5" s="1"/>
  <c r="S112" i="5" s="1"/>
  <c r="CJ111" i="5"/>
  <c r="CK111" i="5" s="1"/>
  <c r="CL111" i="5" s="1"/>
  <c r="CE112" i="5" s="1"/>
  <c r="BT111" i="5"/>
  <c r="BU111" i="5" s="1"/>
  <c r="BV111" i="5" s="1"/>
  <c r="BO112" i="5" s="1"/>
  <c r="AN111" i="5"/>
  <c r="AO111" i="5" s="1"/>
  <c r="AP111" i="5" s="1"/>
  <c r="AI112" i="5" s="1"/>
  <c r="AV111" i="5"/>
  <c r="AW111" i="5" s="1"/>
  <c r="AX111" i="5" s="1"/>
  <c r="AQ112" i="5" s="1"/>
  <c r="Q111" i="5"/>
  <c r="AX165" i="6"/>
  <c r="AQ166" i="6" s="1"/>
  <c r="CC161" i="6"/>
  <c r="CD161" i="6" s="1"/>
  <c r="BW162" i="6" s="1"/>
  <c r="F141" i="6" l="1"/>
  <c r="R141" i="6"/>
  <c r="BK162" i="6"/>
  <c r="BI162" i="6"/>
  <c r="BM162" i="6" s="1"/>
  <c r="AK163" i="6"/>
  <c r="AO163" i="6" s="1"/>
  <c r="AP163" i="6" s="1"/>
  <c r="AI164" i="6" s="1"/>
  <c r="AM164" i="6" s="1"/>
  <c r="AM163" i="6"/>
  <c r="BV164" i="6"/>
  <c r="BO165" i="6" s="1"/>
  <c r="BP112" i="5"/>
  <c r="BQ112" i="5"/>
  <c r="BS112" i="5"/>
  <c r="BY162" i="6"/>
  <c r="CC162" i="6" s="1"/>
  <c r="CA162" i="6"/>
  <c r="CI112" i="5"/>
  <c r="CG112" i="5"/>
  <c r="CF112" i="5"/>
  <c r="AE164" i="6"/>
  <c r="AC164" i="6"/>
  <c r="AG164" i="6" s="1"/>
  <c r="AH164" i="6" s="1"/>
  <c r="AA165" i="6" s="1"/>
  <c r="U112" i="5"/>
  <c r="T112" i="5"/>
  <c r="W112" i="5"/>
  <c r="U166" i="6"/>
  <c r="W166" i="6"/>
  <c r="BK112" i="5"/>
  <c r="BH112" i="5"/>
  <c r="BI112" i="5"/>
  <c r="AC112" i="5"/>
  <c r="AE112" i="5"/>
  <c r="AB112" i="5"/>
  <c r="BQ165" i="6"/>
  <c r="BU165" i="6" s="1"/>
  <c r="BS165" i="6"/>
  <c r="BN162" i="6"/>
  <c r="BG163" i="6" s="1"/>
  <c r="CA112" i="5"/>
  <c r="BY112" i="5"/>
  <c r="BX112" i="5"/>
  <c r="AR112" i="5"/>
  <c r="AS112" i="5"/>
  <c r="AU112" i="5"/>
  <c r="AZ112" i="5"/>
  <c r="BC112" i="5"/>
  <c r="BA112" i="5"/>
  <c r="AU166" i="6"/>
  <c r="AS166" i="6"/>
  <c r="AW166" i="6" s="1"/>
  <c r="AX166" i="6" s="1"/>
  <c r="AQ167" i="6" s="1"/>
  <c r="AK112" i="5"/>
  <c r="AJ112" i="5"/>
  <c r="AM112" i="5"/>
  <c r="F111" i="5"/>
  <c r="I111" i="4"/>
  <c r="R111" i="5"/>
  <c r="CK163" i="6"/>
  <c r="CL163" i="6" s="1"/>
  <c r="CE164" i="6" s="1"/>
  <c r="BC167" i="6"/>
  <c r="BA167" i="6"/>
  <c r="BE167" i="6" s="1"/>
  <c r="AL112" i="5" l="1"/>
  <c r="AK164" i="6"/>
  <c r="AO164" i="6" s="1"/>
  <c r="K142" i="6"/>
  <c r="I141" i="6"/>
  <c r="AT112" i="5"/>
  <c r="BB112" i="5"/>
  <c r="BF167" i="6"/>
  <c r="AY168" i="6" s="1"/>
  <c r="BA168" i="6" s="1"/>
  <c r="BE168" i="6" s="1"/>
  <c r="BF168" i="6" s="1"/>
  <c r="AY169" i="6" s="1"/>
  <c r="BV165" i="6"/>
  <c r="BO166" i="6" s="1"/>
  <c r="BQ166" i="6" s="1"/>
  <c r="BU166" i="6" s="1"/>
  <c r="BV166" i="6" s="1"/>
  <c r="BO167" i="6" s="1"/>
  <c r="CD162" i="6"/>
  <c r="BW163" i="6" s="1"/>
  <c r="BY163" i="6" s="1"/>
  <c r="CC163" i="6" s="1"/>
  <c r="CD163" i="6" s="1"/>
  <c r="BW164" i="6" s="1"/>
  <c r="CH112" i="5"/>
  <c r="AC165" i="6"/>
  <c r="AG165" i="6" s="1"/>
  <c r="AH165" i="6" s="1"/>
  <c r="AA166" i="6" s="1"/>
  <c r="AE165" i="6"/>
  <c r="CG164" i="6"/>
  <c r="CK164" i="6" s="1"/>
  <c r="CI164" i="6"/>
  <c r="BI163" i="6"/>
  <c r="BM163" i="6" s="1"/>
  <c r="BK163" i="6"/>
  <c r="AD112" i="5"/>
  <c r="BR112" i="5"/>
  <c r="BJ112" i="5"/>
  <c r="V112" i="5"/>
  <c r="BZ112" i="5"/>
  <c r="AS167" i="6"/>
  <c r="AW167" i="6" s="1"/>
  <c r="AX167" i="6" s="1"/>
  <c r="AQ168" i="6" s="1"/>
  <c r="AU167" i="6"/>
  <c r="Y166" i="6"/>
  <c r="Z166" i="6" s="1"/>
  <c r="S167" i="6" s="1"/>
  <c r="K112" i="5"/>
  <c r="I111" i="5"/>
  <c r="J111" i="5" s="1"/>
  <c r="J111" i="4"/>
  <c r="AP164" i="6"/>
  <c r="AI165" i="6" s="1"/>
  <c r="BC168" i="6" l="1"/>
  <c r="CA163" i="6"/>
  <c r="BS166" i="6"/>
  <c r="M142" i="6"/>
  <c r="H142" i="6" s="1"/>
  <c r="O142" i="6"/>
  <c r="BN163" i="6"/>
  <c r="BG164" i="6" s="1"/>
  <c r="BI164" i="6" s="1"/>
  <c r="CL164" i="6"/>
  <c r="CE165" i="6" s="1"/>
  <c r="CI165" i="6" s="1"/>
  <c r="BY164" i="6"/>
  <c r="CC164" i="6" s="1"/>
  <c r="CD164" i="6" s="1"/>
  <c r="BW165" i="6" s="1"/>
  <c r="CA164" i="6"/>
  <c r="U167" i="6"/>
  <c r="Y167" i="6" s="1"/>
  <c r="Z167" i="6" s="1"/>
  <c r="S168" i="6" s="1"/>
  <c r="W167" i="6"/>
  <c r="AS168" i="6"/>
  <c r="AU168" i="6"/>
  <c r="BC169" i="6"/>
  <c r="BA169" i="6"/>
  <c r="BE169" i="6" s="1"/>
  <c r="BF169" i="6" s="1"/>
  <c r="AY170" i="6" s="1"/>
  <c r="AC166" i="6"/>
  <c r="AG166" i="6" s="1"/>
  <c r="AH166" i="6" s="1"/>
  <c r="AA167" i="6" s="1"/>
  <c r="AE166" i="6"/>
  <c r="BQ167" i="6"/>
  <c r="BS167" i="6"/>
  <c r="AK165" i="6"/>
  <c r="AO165" i="6" s="1"/>
  <c r="AM165" i="6"/>
  <c r="L112" i="5"/>
  <c r="O112" i="5"/>
  <c r="G112" i="4" s="1"/>
  <c r="M112" i="5"/>
  <c r="C112" i="4"/>
  <c r="N112" i="5" l="1"/>
  <c r="Q142" i="6"/>
  <c r="F142" i="6" s="1"/>
  <c r="CG165" i="6"/>
  <c r="BK164" i="6"/>
  <c r="BY165" i="6"/>
  <c r="CC165" i="6" s="1"/>
  <c r="CA165" i="6"/>
  <c r="BC170" i="6"/>
  <c r="BA170" i="6"/>
  <c r="BE170" i="6" s="1"/>
  <c r="AC167" i="6"/>
  <c r="AG167" i="6" s="1"/>
  <c r="AE167" i="6"/>
  <c r="W168" i="6"/>
  <c r="U168" i="6"/>
  <c r="Y168" i="6" s="1"/>
  <c r="Z168" i="6" s="1"/>
  <c r="S169" i="6" s="1"/>
  <c r="BU167" i="6"/>
  <c r="BV167" i="6" s="1"/>
  <c r="BO168" i="6" s="1"/>
  <c r="AP165" i="6"/>
  <c r="AI166" i="6" s="1"/>
  <c r="D112" i="5"/>
  <c r="F112" i="4"/>
  <c r="CK165" i="6"/>
  <c r="CL165" i="6" s="1"/>
  <c r="CE166" i="6" s="1"/>
  <c r="AW168" i="6"/>
  <c r="AX168" i="6" s="1"/>
  <c r="AQ169" i="6" s="1"/>
  <c r="BM164" i="6"/>
  <c r="BN164" i="6" s="1"/>
  <c r="BG165" i="6" s="1"/>
  <c r="H112" i="5"/>
  <c r="E112" i="4"/>
  <c r="D112" i="4"/>
  <c r="G112" i="5"/>
  <c r="R142" i="6" l="1"/>
  <c r="I142" i="6" s="1"/>
  <c r="AH167" i="6"/>
  <c r="AA168" i="6" s="1"/>
  <c r="AU169" i="6"/>
  <c r="AS169" i="6"/>
  <c r="AW169" i="6" s="1"/>
  <c r="W169" i="6"/>
  <c r="U169" i="6"/>
  <c r="BQ168" i="6"/>
  <c r="BU168" i="6" s="1"/>
  <c r="BS168" i="6"/>
  <c r="AE168" i="6"/>
  <c r="AC168" i="6"/>
  <c r="BF170" i="6"/>
  <c r="AY171" i="6" s="1"/>
  <c r="BI165" i="6"/>
  <c r="BK165" i="6"/>
  <c r="CD165" i="6"/>
  <c r="BW166" i="6" s="1"/>
  <c r="AK166" i="6"/>
  <c r="AM166" i="6"/>
  <c r="CG166" i="6"/>
  <c r="CK166" i="6" s="1"/>
  <c r="CI166" i="6"/>
  <c r="E112" i="5"/>
  <c r="CJ112" i="5"/>
  <c r="CK112" i="5" s="1"/>
  <c r="CL112" i="5" s="1"/>
  <c r="CE113" i="5" s="1"/>
  <c r="X112" i="5"/>
  <c r="Y112" i="5" s="1"/>
  <c r="Z112" i="5" s="1"/>
  <c r="S113" i="5" s="1"/>
  <c r="AV112" i="5"/>
  <c r="AW112" i="5" s="1"/>
  <c r="AX112" i="5" s="1"/>
  <c r="AQ113" i="5" s="1"/>
  <c r="BD112" i="5"/>
  <c r="BE112" i="5" s="1"/>
  <c r="BF112" i="5" s="1"/>
  <c r="AY113" i="5" s="1"/>
  <c r="AN112" i="5"/>
  <c r="AO112" i="5" s="1"/>
  <c r="AP112" i="5" s="1"/>
  <c r="AI113" i="5" s="1"/>
  <c r="P112" i="5"/>
  <c r="H112" i="4" s="1"/>
  <c r="BL112" i="5"/>
  <c r="BM112" i="5" s="1"/>
  <c r="BN112" i="5" s="1"/>
  <c r="BG113" i="5" s="1"/>
  <c r="CB112" i="5"/>
  <c r="CC112" i="5" s="1"/>
  <c r="CD112" i="5" s="1"/>
  <c r="BW113" i="5" s="1"/>
  <c r="AF112" i="5"/>
  <c r="AG112" i="5" s="1"/>
  <c r="AH112" i="5" s="1"/>
  <c r="AA113" i="5" s="1"/>
  <c r="BT112" i="5"/>
  <c r="BU112" i="5" s="1"/>
  <c r="BV112" i="5" s="1"/>
  <c r="BO113" i="5" s="1"/>
  <c r="K143" i="6" l="1"/>
  <c r="Q112" i="5"/>
  <c r="M143" i="6"/>
  <c r="H143" i="6" s="1"/>
  <c r="O143" i="6"/>
  <c r="BV168" i="6"/>
  <c r="BO169" i="6" s="1"/>
  <c r="AX169" i="6"/>
  <c r="AQ170" i="6" s="1"/>
  <c r="AO166" i="6"/>
  <c r="AP166" i="6" s="1"/>
  <c r="AI167" i="6" s="1"/>
  <c r="BX113" i="5"/>
  <c r="BY113" i="5"/>
  <c r="CA113" i="5"/>
  <c r="BQ169" i="6"/>
  <c r="BU169" i="6" s="1"/>
  <c r="BV169" i="6" s="1"/>
  <c r="BO170" i="6" s="1"/>
  <c r="BS169" i="6"/>
  <c r="BS113" i="5"/>
  <c r="BQ113" i="5"/>
  <c r="BP113" i="5"/>
  <c r="AE113" i="5"/>
  <c r="AB113" i="5"/>
  <c r="AC113" i="5"/>
  <c r="BM165" i="6"/>
  <c r="BN165" i="6" s="1"/>
  <c r="BG166" i="6" s="1"/>
  <c r="Y169" i="6"/>
  <c r="Z169" i="6" s="1"/>
  <c r="S170" i="6" s="1"/>
  <c r="BA113" i="5"/>
  <c r="AZ113" i="5"/>
  <c r="BC113" i="5"/>
  <c r="AG168" i="6"/>
  <c r="AH168" i="6" s="1"/>
  <c r="AA169" i="6" s="1"/>
  <c r="CL166" i="6"/>
  <c r="CE167" i="6" s="1"/>
  <c r="BA171" i="6"/>
  <c r="BE171" i="6" s="1"/>
  <c r="BF171" i="6" s="1"/>
  <c r="AY172" i="6" s="1"/>
  <c r="BC171" i="6"/>
  <c r="AS170" i="6"/>
  <c r="AW170" i="6" s="1"/>
  <c r="AX170" i="6" s="1"/>
  <c r="AQ171" i="6" s="1"/>
  <c r="AU170" i="6"/>
  <c r="BK113" i="5"/>
  <c r="BI113" i="5"/>
  <c r="BH113" i="5"/>
  <c r="AM113" i="5"/>
  <c r="AJ113" i="5"/>
  <c r="AK113" i="5"/>
  <c r="AU113" i="5"/>
  <c r="AR113" i="5"/>
  <c r="AS113" i="5"/>
  <c r="W113" i="5"/>
  <c r="U113" i="5"/>
  <c r="T113" i="5"/>
  <c r="BY166" i="6"/>
  <c r="CC166" i="6" s="1"/>
  <c r="CD166" i="6" s="1"/>
  <c r="BW167" i="6" s="1"/>
  <c r="CA166" i="6"/>
  <c r="CI113" i="5"/>
  <c r="CG113" i="5"/>
  <c r="CF113" i="5"/>
  <c r="I112" i="4"/>
  <c r="F112" i="5"/>
  <c r="R112" i="5"/>
  <c r="AD113" i="5" l="1"/>
  <c r="BJ113" i="5"/>
  <c r="BZ113" i="5"/>
  <c r="Q143" i="6"/>
  <c r="F143" i="6" s="1"/>
  <c r="BB113" i="5"/>
  <c r="BR113" i="5"/>
  <c r="AK167" i="6"/>
  <c r="AO167" i="6" s="1"/>
  <c r="AP167" i="6" s="1"/>
  <c r="AI168" i="6" s="1"/>
  <c r="AK168" i="6" s="1"/>
  <c r="AO168" i="6" s="1"/>
  <c r="AM167" i="6"/>
  <c r="AS171" i="6"/>
  <c r="AU171" i="6"/>
  <c r="W170" i="6"/>
  <c r="U170" i="6"/>
  <c r="Y170" i="6" s="1"/>
  <c r="BC172" i="6"/>
  <c r="BA172" i="6"/>
  <c r="BE172" i="6" s="1"/>
  <c r="BF172" i="6" s="1"/>
  <c r="AY173" i="6" s="1"/>
  <c r="BQ170" i="6"/>
  <c r="BU170" i="6" s="1"/>
  <c r="BV170" i="6" s="1"/>
  <c r="BO171" i="6" s="1"/>
  <c r="BS170" i="6"/>
  <c r="BI166" i="6"/>
  <c r="BM166" i="6" s="1"/>
  <c r="BN166" i="6" s="1"/>
  <c r="BG167" i="6" s="1"/>
  <c r="BK166" i="6"/>
  <c r="CA167" i="6"/>
  <c r="BY167" i="6"/>
  <c r="AC169" i="6"/>
  <c r="AG169" i="6" s="1"/>
  <c r="AH169" i="6" s="1"/>
  <c r="AA170" i="6" s="1"/>
  <c r="AE169" i="6"/>
  <c r="CH113" i="5"/>
  <c r="AT113" i="5"/>
  <c r="CG167" i="6"/>
  <c r="CK167" i="6" s="1"/>
  <c r="CL167" i="6" s="1"/>
  <c r="CE168" i="6" s="1"/>
  <c r="CI167" i="6"/>
  <c r="J112" i="4"/>
  <c r="K113" i="5"/>
  <c r="I112" i="5"/>
  <c r="J112" i="5" s="1"/>
  <c r="AL113" i="5"/>
  <c r="V113" i="5"/>
  <c r="R143" i="6" l="1"/>
  <c r="AM168" i="6"/>
  <c r="K144" i="6"/>
  <c r="I143" i="6"/>
  <c r="AW171" i="6"/>
  <c r="AX171" i="6" s="1"/>
  <c r="AQ172" i="6" s="1"/>
  <c r="AP168" i="6"/>
  <c r="AI169" i="6" s="1"/>
  <c r="AM169" i="6" s="1"/>
  <c r="CC167" i="6"/>
  <c r="CD167" i="6" s="1"/>
  <c r="BW168" i="6" s="1"/>
  <c r="CG168" i="6"/>
  <c r="CK168" i="6" s="1"/>
  <c r="CL168" i="6" s="1"/>
  <c r="CE169" i="6" s="1"/>
  <c r="CI168" i="6"/>
  <c r="BI167" i="6"/>
  <c r="BM167" i="6" s="1"/>
  <c r="BN167" i="6" s="1"/>
  <c r="BG168" i="6" s="1"/>
  <c r="BK167" i="6"/>
  <c r="AE170" i="6"/>
  <c r="AC170" i="6"/>
  <c r="AG170" i="6" s="1"/>
  <c r="BA173" i="6"/>
  <c r="BE173" i="6" s="1"/>
  <c r="BF173" i="6" s="1"/>
  <c r="AY174" i="6" s="1"/>
  <c r="BC173" i="6"/>
  <c r="AK169" i="6"/>
  <c r="AO169" i="6" s="1"/>
  <c r="AP169" i="6" s="1"/>
  <c r="AI170" i="6" s="1"/>
  <c r="M113" i="5"/>
  <c r="O113" i="5"/>
  <c r="G113" i="4" s="1"/>
  <c r="C113" i="4"/>
  <c r="L113" i="5"/>
  <c r="BS171" i="6"/>
  <c r="BQ171" i="6"/>
  <c r="BU171" i="6" s="1"/>
  <c r="BV171" i="6" s="1"/>
  <c r="BO172" i="6" s="1"/>
  <c r="Z170" i="6"/>
  <c r="S171" i="6" s="1"/>
  <c r="M144" i="6" l="1"/>
  <c r="H144" i="6" s="1"/>
  <c r="O144" i="6"/>
  <c r="BY168" i="6"/>
  <c r="CC168" i="6" s="1"/>
  <c r="CD168" i="6" s="1"/>
  <c r="BW169" i="6" s="1"/>
  <c r="CA168" i="6"/>
  <c r="AU172" i="6"/>
  <c r="AS172" i="6"/>
  <c r="AW172" i="6" s="1"/>
  <c r="AX172" i="6" s="1"/>
  <c r="AQ173" i="6" s="1"/>
  <c r="AH170" i="6"/>
  <c r="AA171" i="6" s="1"/>
  <c r="AC171" i="6" s="1"/>
  <c r="AG171" i="6" s="1"/>
  <c r="AH171" i="6" s="1"/>
  <c r="AA172" i="6" s="1"/>
  <c r="AK170" i="6"/>
  <c r="AO170" i="6" s="1"/>
  <c r="AP170" i="6" s="1"/>
  <c r="AI171" i="6" s="1"/>
  <c r="AM170" i="6"/>
  <c r="CG169" i="6"/>
  <c r="CI169" i="6"/>
  <c r="BA174" i="6"/>
  <c r="BE174" i="6" s="1"/>
  <c r="BF174" i="6" s="1"/>
  <c r="AY175" i="6" s="1"/>
  <c r="BC174" i="6"/>
  <c r="BS172" i="6"/>
  <c r="BQ172" i="6"/>
  <c r="U171" i="6"/>
  <c r="W171" i="6"/>
  <c r="E113" i="4"/>
  <c r="H113" i="5"/>
  <c r="BK168" i="6"/>
  <c r="BI168" i="6"/>
  <c r="G113" i="5"/>
  <c r="D113" i="4"/>
  <c r="N113" i="5"/>
  <c r="AE171" i="6" l="1"/>
  <c r="CK169" i="6"/>
  <c r="CL169" i="6" s="1"/>
  <c r="CE170" i="6" s="1"/>
  <c r="Q144" i="6"/>
  <c r="F144" i="6" s="1"/>
  <c r="BM168" i="6"/>
  <c r="BN168" i="6" s="1"/>
  <c r="BG169" i="6" s="1"/>
  <c r="BU172" i="6"/>
  <c r="BV172" i="6" s="1"/>
  <c r="BO173" i="6" s="1"/>
  <c r="AS173" i="6"/>
  <c r="AU173" i="6"/>
  <c r="AC172" i="6"/>
  <c r="AG172" i="6" s="1"/>
  <c r="AE172" i="6"/>
  <c r="CA169" i="6"/>
  <c r="BY169" i="6"/>
  <c r="BC175" i="6"/>
  <c r="BA175" i="6"/>
  <c r="AM171" i="6"/>
  <c r="AK171" i="6"/>
  <c r="AO171" i="6" s="1"/>
  <c r="Y171" i="6"/>
  <c r="Z171" i="6" s="1"/>
  <c r="S172" i="6" s="1"/>
  <c r="D113" i="5"/>
  <c r="P113" i="5" s="1"/>
  <c r="H113" i="4" s="1"/>
  <c r="F113" i="4"/>
  <c r="R144" i="6" l="1"/>
  <c r="CI170" i="6"/>
  <c r="CG170" i="6"/>
  <c r="CK170" i="6" s="1"/>
  <c r="CL170" i="6" s="1"/>
  <c r="CE171" i="6" s="1"/>
  <c r="K145" i="6"/>
  <c r="I144" i="6"/>
  <c r="BS173" i="6"/>
  <c r="BQ173" i="6"/>
  <c r="BU173" i="6" s="1"/>
  <c r="BV173" i="6" s="1"/>
  <c r="BO174" i="6" s="1"/>
  <c r="BI169" i="6"/>
  <c r="BM169" i="6" s="1"/>
  <c r="BN169" i="6" s="1"/>
  <c r="BG170" i="6" s="1"/>
  <c r="BK169" i="6"/>
  <c r="AW173" i="6"/>
  <c r="AX173" i="6" s="1"/>
  <c r="AQ174" i="6" s="1"/>
  <c r="BE175" i="6"/>
  <c r="BF175" i="6" s="1"/>
  <c r="AY176" i="6" s="1"/>
  <c r="W172" i="6"/>
  <c r="U172" i="6"/>
  <c r="Y172" i="6" s="1"/>
  <c r="Z172" i="6" s="1"/>
  <c r="S173" i="6" s="1"/>
  <c r="CC169" i="6"/>
  <c r="CD169" i="6" s="1"/>
  <c r="BW170" i="6" s="1"/>
  <c r="AH172" i="6"/>
  <c r="AA173" i="6" s="1"/>
  <c r="E113" i="5"/>
  <c r="BT113" i="5"/>
  <c r="BU113" i="5" s="1"/>
  <c r="BV113" i="5" s="1"/>
  <c r="BO114" i="5" s="1"/>
  <c r="BL113" i="5"/>
  <c r="BM113" i="5" s="1"/>
  <c r="BN113" i="5" s="1"/>
  <c r="BG114" i="5" s="1"/>
  <c r="CB113" i="5"/>
  <c r="CC113" i="5" s="1"/>
  <c r="CD113" i="5" s="1"/>
  <c r="BW114" i="5" s="1"/>
  <c r="AF113" i="5"/>
  <c r="AG113" i="5" s="1"/>
  <c r="AH113" i="5" s="1"/>
  <c r="AA114" i="5" s="1"/>
  <c r="BD113" i="5"/>
  <c r="BE113" i="5" s="1"/>
  <c r="BF113" i="5" s="1"/>
  <c r="AY114" i="5" s="1"/>
  <c r="AV113" i="5"/>
  <c r="AW113" i="5" s="1"/>
  <c r="AX113" i="5" s="1"/>
  <c r="AQ114" i="5" s="1"/>
  <c r="AN113" i="5"/>
  <c r="AO113" i="5" s="1"/>
  <c r="AP113" i="5" s="1"/>
  <c r="AI114" i="5" s="1"/>
  <c r="CJ113" i="5"/>
  <c r="CK113" i="5" s="1"/>
  <c r="CL113" i="5" s="1"/>
  <c r="CE114" i="5" s="1"/>
  <c r="X113" i="5"/>
  <c r="Y113" i="5" s="1"/>
  <c r="Z113" i="5" s="1"/>
  <c r="S114" i="5" s="1"/>
  <c r="Q113" i="5"/>
  <c r="AP171" i="6"/>
  <c r="AI172" i="6" s="1"/>
  <c r="CI171" i="6" l="1"/>
  <c r="CG171" i="6"/>
  <c r="CK171" i="6" s="1"/>
  <c r="O145" i="6"/>
  <c r="M145" i="6"/>
  <c r="Q145" i="6" s="1"/>
  <c r="F145" i="6" s="1"/>
  <c r="BC176" i="6"/>
  <c r="BA176" i="6"/>
  <c r="BE176" i="6" s="1"/>
  <c r="BF176" i="6" s="1"/>
  <c r="AY177" i="6" s="1"/>
  <c r="BC177" i="6" s="1"/>
  <c r="AS174" i="6"/>
  <c r="AW174" i="6" s="1"/>
  <c r="AU174" i="6"/>
  <c r="CL171" i="6"/>
  <c r="CE172" i="6" s="1"/>
  <c r="AK114" i="5"/>
  <c r="AM114" i="5"/>
  <c r="AJ114" i="5"/>
  <c r="AR114" i="5"/>
  <c r="AS114" i="5"/>
  <c r="AU114" i="5"/>
  <c r="CI172" i="6"/>
  <c r="CG172" i="6"/>
  <c r="CK172" i="6" s="1"/>
  <c r="BC114" i="5"/>
  <c r="AZ114" i="5"/>
  <c r="BA114" i="5"/>
  <c r="BH114" i="5"/>
  <c r="BI114" i="5"/>
  <c r="BK114" i="5"/>
  <c r="U173" i="6"/>
  <c r="Y173" i="6" s="1"/>
  <c r="Z173" i="6" s="1"/>
  <c r="S174" i="6" s="1"/>
  <c r="W173" i="6"/>
  <c r="BK170" i="6"/>
  <c r="BI170" i="6"/>
  <c r="BM170" i="6" s="1"/>
  <c r="CI114" i="5"/>
  <c r="CF114" i="5"/>
  <c r="CG114" i="5"/>
  <c r="CA114" i="5"/>
  <c r="BY114" i="5"/>
  <c r="BX114" i="5"/>
  <c r="AX174" i="6"/>
  <c r="AQ175" i="6" s="1"/>
  <c r="BP114" i="5"/>
  <c r="BQ114" i="5"/>
  <c r="BS114" i="5"/>
  <c r="T114" i="5"/>
  <c r="W114" i="5"/>
  <c r="U114" i="5"/>
  <c r="AC114" i="5"/>
  <c r="AB114" i="5"/>
  <c r="AD114" i="5" s="1"/>
  <c r="AE114" i="5"/>
  <c r="BY170" i="6"/>
  <c r="CC170" i="6" s="1"/>
  <c r="CD170" i="6" s="1"/>
  <c r="BW171" i="6" s="1"/>
  <c r="CA170" i="6"/>
  <c r="BS174" i="6"/>
  <c r="BQ174" i="6"/>
  <c r="BU174" i="6" s="1"/>
  <c r="AK172" i="6"/>
  <c r="AO172" i="6" s="1"/>
  <c r="AP172" i="6" s="1"/>
  <c r="AI173" i="6" s="1"/>
  <c r="AM172" i="6"/>
  <c r="I113" i="4"/>
  <c r="F113" i="5"/>
  <c r="R113" i="5"/>
  <c r="AE173" i="6"/>
  <c r="AC173" i="6"/>
  <c r="AG173" i="6" s="1"/>
  <c r="AH173" i="6" s="1"/>
  <c r="AA174" i="6" s="1"/>
  <c r="BA177" i="6" l="1"/>
  <c r="BE177" i="6" s="1"/>
  <c r="CH114" i="5"/>
  <c r="BJ114" i="5"/>
  <c r="V114" i="5"/>
  <c r="H145" i="6"/>
  <c r="R145" i="6"/>
  <c r="AT114" i="5"/>
  <c r="CL172" i="6"/>
  <c r="CE173" i="6" s="1"/>
  <c r="BN170" i="6"/>
  <c r="BG171" i="6" s="1"/>
  <c r="BI171" i="6" s="1"/>
  <c r="BZ114" i="5"/>
  <c r="AC174" i="6"/>
  <c r="AG174" i="6" s="1"/>
  <c r="AE174" i="6"/>
  <c r="AM173" i="6"/>
  <c r="AK173" i="6"/>
  <c r="BY171" i="6"/>
  <c r="CA171" i="6"/>
  <c r="BK171" i="6"/>
  <c r="CG173" i="6"/>
  <c r="CK173" i="6" s="1"/>
  <c r="CL173" i="6" s="1"/>
  <c r="CE174" i="6" s="1"/>
  <c r="CI173" i="6"/>
  <c r="U174" i="6"/>
  <c r="Y174" i="6" s="1"/>
  <c r="Z174" i="6" s="1"/>
  <c r="S175" i="6" s="1"/>
  <c r="W174" i="6"/>
  <c r="BV174" i="6"/>
  <c r="BO175" i="6" s="1"/>
  <c r="BR114" i="5"/>
  <c r="BB114" i="5"/>
  <c r="AL114" i="5"/>
  <c r="J113" i="4"/>
  <c r="K114" i="5"/>
  <c r="I113" i="5"/>
  <c r="J113" i="5" s="1"/>
  <c r="BF177" i="6"/>
  <c r="AY178" i="6" s="1"/>
  <c r="AS175" i="6"/>
  <c r="AW175" i="6" s="1"/>
  <c r="AX175" i="6" s="1"/>
  <c r="AQ176" i="6" s="1"/>
  <c r="AU175" i="6"/>
  <c r="I145" i="6" l="1"/>
  <c r="K146" i="6"/>
  <c r="BM171" i="6"/>
  <c r="BN171" i="6" s="1"/>
  <c r="BG172" i="6" s="1"/>
  <c r="CC171" i="6"/>
  <c r="CD171" i="6" s="1"/>
  <c r="BW172" i="6" s="1"/>
  <c r="AH174" i="6"/>
  <c r="AA175" i="6" s="1"/>
  <c r="AE175" i="6" s="1"/>
  <c r="AS176" i="6"/>
  <c r="AW176" i="6" s="1"/>
  <c r="AX176" i="6" s="1"/>
  <c r="AQ177" i="6" s="1"/>
  <c r="AU176" i="6"/>
  <c r="CI174" i="6"/>
  <c r="CG174" i="6"/>
  <c r="CK174" i="6" s="1"/>
  <c r="CL174" i="6" s="1"/>
  <c r="CE175" i="6" s="1"/>
  <c r="W175" i="6"/>
  <c r="U175" i="6"/>
  <c r="AC175" i="6"/>
  <c r="AG175" i="6" s="1"/>
  <c r="AH175" i="6" s="1"/>
  <c r="AA176" i="6" s="1"/>
  <c r="AO173" i="6"/>
  <c r="AP173" i="6" s="1"/>
  <c r="AI174" i="6" s="1"/>
  <c r="BS175" i="6"/>
  <c r="BQ175" i="6"/>
  <c r="BU175" i="6" s="1"/>
  <c r="BV175" i="6" s="1"/>
  <c r="BO176" i="6" s="1"/>
  <c r="BA178" i="6"/>
  <c r="BC178" i="6"/>
  <c r="L114" i="5"/>
  <c r="C114" i="4"/>
  <c r="O114" i="5"/>
  <c r="G114" i="4" s="1"/>
  <c r="M114" i="5"/>
  <c r="O146" i="6" l="1"/>
  <c r="M146" i="6"/>
  <c r="BI172" i="6"/>
  <c r="BM172" i="6" s="1"/>
  <c r="BN172" i="6" s="1"/>
  <c r="BG173" i="6" s="1"/>
  <c r="BK172" i="6"/>
  <c r="BY172" i="6"/>
  <c r="CC172" i="6" s="1"/>
  <c r="CD172" i="6" s="1"/>
  <c r="BW173" i="6" s="1"/>
  <c r="CA172" i="6"/>
  <c r="N114" i="5"/>
  <c r="D114" i="5" s="1"/>
  <c r="P114" i="5" s="1"/>
  <c r="H114" i="4" s="1"/>
  <c r="AE176" i="6"/>
  <c r="AC176" i="6"/>
  <c r="CI175" i="6"/>
  <c r="CG175" i="6"/>
  <c r="BS176" i="6"/>
  <c r="BQ176" i="6"/>
  <c r="AU177" i="6"/>
  <c r="AS177" i="6"/>
  <c r="AW177" i="6" s="1"/>
  <c r="Y175" i="6"/>
  <c r="Z175" i="6" s="1"/>
  <c r="S176" i="6" s="1"/>
  <c r="G114" i="5"/>
  <c r="D114" i="4"/>
  <c r="BE178" i="6"/>
  <c r="BF178" i="6" s="1"/>
  <c r="AY179" i="6" s="1"/>
  <c r="E114" i="4"/>
  <c r="H114" i="5"/>
  <c r="AM174" i="6"/>
  <c r="AK174" i="6"/>
  <c r="AO174" i="6" s="1"/>
  <c r="AP174" i="6" s="1"/>
  <c r="AI175" i="6" s="1"/>
  <c r="F114" i="4" l="1"/>
  <c r="BI173" i="6"/>
  <c r="BK173" i="6"/>
  <c r="H146" i="6"/>
  <c r="Q146" i="6"/>
  <c r="BY173" i="6"/>
  <c r="CC173" i="6" s="1"/>
  <c r="CD173" i="6" s="1"/>
  <c r="BW174" i="6" s="1"/>
  <c r="CA173" i="6"/>
  <c r="BC179" i="6"/>
  <c r="BA179" i="6"/>
  <c r="BE179" i="6" s="1"/>
  <c r="BF179" i="6" s="1"/>
  <c r="AY180" i="6" s="1"/>
  <c r="AM175" i="6"/>
  <c r="AK175" i="6"/>
  <c r="W176" i="6"/>
  <c r="U176" i="6"/>
  <c r="Y176" i="6" s="1"/>
  <c r="Z176" i="6" s="1"/>
  <c r="S177" i="6" s="1"/>
  <c r="E114" i="5"/>
  <c r="AF114" i="5"/>
  <c r="AG114" i="5" s="1"/>
  <c r="AH114" i="5" s="1"/>
  <c r="AA115" i="5" s="1"/>
  <c r="X114" i="5"/>
  <c r="Y114" i="5" s="1"/>
  <c r="Z114" i="5" s="1"/>
  <c r="S115" i="5" s="1"/>
  <c r="BT114" i="5"/>
  <c r="BU114" i="5" s="1"/>
  <c r="BV114" i="5" s="1"/>
  <c r="BO115" i="5" s="1"/>
  <c r="CB114" i="5"/>
  <c r="CC114" i="5" s="1"/>
  <c r="CD114" i="5" s="1"/>
  <c r="BW115" i="5" s="1"/>
  <c r="BL114" i="5"/>
  <c r="BM114" i="5" s="1"/>
  <c r="BN114" i="5" s="1"/>
  <c r="BG115" i="5" s="1"/>
  <c r="CJ114" i="5"/>
  <c r="CK114" i="5" s="1"/>
  <c r="CL114" i="5" s="1"/>
  <c r="CE115" i="5" s="1"/>
  <c r="AV114" i="5"/>
  <c r="AW114" i="5" s="1"/>
  <c r="AX114" i="5" s="1"/>
  <c r="AQ115" i="5" s="1"/>
  <c r="BD114" i="5"/>
  <c r="BE114" i="5" s="1"/>
  <c r="BF114" i="5" s="1"/>
  <c r="AY115" i="5" s="1"/>
  <c r="AN114" i="5"/>
  <c r="AO114" i="5" s="1"/>
  <c r="AP114" i="5" s="1"/>
  <c r="AI115" i="5" s="1"/>
  <c r="CK175" i="6"/>
  <c r="CL175" i="6" s="1"/>
  <c r="CE176" i="6" s="1"/>
  <c r="BU176" i="6"/>
  <c r="BV176" i="6" s="1"/>
  <c r="BO177" i="6" s="1"/>
  <c r="AG176" i="6"/>
  <c r="AH176" i="6" s="1"/>
  <c r="AA177" i="6" s="1"/>
  <c r="Q114" i="5"/>
  <c r="AX177" i="6"/>
  <c r="AQ178" i="6" s="1"/>
  <c r="BM173" i="6"/>
  <c r="BN173" i="6" s="1"/>
  <c r="BG174" i="6" s="1"/>
  <c r="F146" i="6" l="1"/>
  <c r="R146" i="6"/>
  <c r="BY115" i="5"/>
  <c r="BX115" i="5"/>
  <c r="BZ115" i="5" s="1"/>
  <c r="CA115" i="5"/>
  <c r="BI174" i="6"/>
  <c r="BM174" i="6" s="1"/>
  <c r="BN174" i="6" s="1"/>
  <c r="BG175" i="6" s="1"/>
  <c r="BK174" i="6"/>
  <c r="CI115" i="5"/>
  <c r="CF115" i="5"/>
  <c r="CG115" i="5"/>
  <c r="U177" i="6"/>
  <c r="Y177" i="6" s="1"/>
  <c r="Z177" i="6" s="1"/>
  <c r="S178" i="6" s="1"/>
  <c r="W177" i="6"/>
  <c r="CI176" i="6"/>
  <c r="CG176" i="6"/>
  <c r="CK176" i="6" s="1"/>
  <c r="BS115" i="5"/>
  <c r="BP115" i="5"/>
  <c r="BQ115" i="5"/>
  <c r="AP175" i="6"/>
  <c r="AI176" i="6" s="1"/>
  <c r="AJ115" i="5"/>
  <c r="AK115" i="5"/>
  <c r="AM115" i="5"/>
  <c r="U115" i="5"/>
  <c r="W115" i="5"/>
  <c r="T115" i="5"/>
  <c r="AC177" i="6"/>
  <c r="AG177" i="6" s="1"/>
  <c r="AE177" i="6"/>
  <c r="BC115" i="5"/>
  <c r="AZ115" i="5"/>
  <c r="BA115" i="5"/>
  <c r="BC180" i="6"/>
  <c r="BA180" i="6"/>
  <c r="BE180" i="6" s="1"/>
  <c r="BK115" i="5"/>
  <c r="BI115" i="5"/>
  <c r="BH115" i="5"/>
  <c r="BS177" i="6"/>
  <c r="BQ177" i="6"/>
  <c r="BU177" i="6" s="1"/>
  <c r="CA174" i="6"/>
  <c r="BY174" i="6"/>
  <c r="CC174" i="6" s="1"/>
  <c r="CD174" i="6" s="1"/>
  <c r="BW175" i="6" s="1"/>
  <c r="AE115" i="5"/>
  <c r="AC115" i="5"/>
  <c r="AB115" i="5"/>
  <c r="AO175" i="6"/>
  <c r="AU178" i="6"/>
  <c r="AS178" i="6"/>
  <c r="AW178" i="6" s="1"/>
  <c r="AU115" i="5"/>
  <c r="AS115" i="5"/>
  <c r="AR115" i="5"/>
  <c r="F114" i="5"/>
  <c r="I114" i="4"/>
  <c r="R114" i="5"/>
  <c r="BB115" i="5" l="1"/>
  <c r="AD115" i="5"/>
  <c r="CH115" i="5"/>
  <c r="K147" i="6"/>
  <c r="I146" i="6"/>
  <c r="BJ115" i="5"/>
  <c r="AT115" i="5"/>
  <c r="AH177" i="6"/>
  <c r="AA178" i="6" s="1"/>
  <c r="AC178" i="6" s="1"/>
  <c r="AL115" i="5"/>
  <c r="BR115" i="5"/>
  <c r="BK175" i="6"/>
  <c r="BI175" i="6"/>
  <c r="BM175" i="6" s="1"/>
  <c r="W178" i="6"/>
  <c r="U178" i="6"/>
  <c r="Y178" i="6" s="1"/>
  <c r="Z178" i="6" s="1"/>
  <c r="S179" i="6" s="1"/>
  <c r="BY175" i="6"/>
  <c r="CC175" i="6" s="1"/>
  <c r="CA175" i="6"/>
  <c r="AM176" i="6"/>
  <c r="AK176" i="6"/>
  <c r="AX178" i="6"/>
  <c r="AQ179" i="6" s="1"/>
  <c r="BV177" i="6"/>
  <c r="BO178" i="6" s="1"/>
  <c r="CL176" i="6"/>
  <c r="CE177" i="6" s="1"/>
  <c r="J114" i="4"/>
  <c r="I114" i="5"/>
  <c r="J114" i="5" s="1"/>
  <c r="K115" i="5"/>
  <c r="V115" i="5"/>
  <c r="BF180" i="6"/>
  <c r="AY181" i="6" s="1"/>
  <c r="AE178" i="6" l="1"/>
  <c r="O147" i="6"/>
  <c r="M147" i="6"/>
  <c r="Q147" i="6" s="1"/>
  <c r="F147" i="6" s="1"/>
  <c r="BN175" i="6"/>
  <c r="BG176" i="6" s="1"/>
  <c r="BK176" i="6" s="1"/>
  <c r="U179" i="6"/>
  <c r="Y179" i="6" s="1"/>
  <c r="W179" i="6"/>
  <c r="CG177" i="6"/>
  <c r="CK177" i="6" s="1"/>
  <c r="CL177" i="6" s="1"/>
  <c r="CE178" i="6" s="1"/>
  <c r="CI177" i="6"/>
  <c r="CD175" i="6"/>
  <c r="BW176" i="6" s="1"/>
  <c r="AO176" i="6"/>
  <c r="AP176" i="6" s="1"/>
  <c r="AI177" i="6" s="1"/>
  <c r="BC181" i="6"/>
  <c r="BA181" i="6"/>
  <c r="BE181" i="6" s="1"/>
  <c r="AG178" i="6"/>
  <c r="AH178" i="6" s="1"/>
  <c r="AA179" i="6" s="1"/>
  <c r="AU179" i="6"/>
  <c r="AS179" i="6"/>
  <c r="C115" i="4"/>
  <c r="M115" i="5"/>
  <c r="L115" i="5"/>
  <c r="O115" i="5"/>
  <c r="G115" i="4" s="1"/>
  <c r="BS178" i="6"/>
  <c r="BQ178" i="6"/>
  <c r="BI176" i="6" l="1"/>
  <c r="BM176" i="6" s="1"/>
  <c r="BN176" i="6" s="1"/>
  <c r="BG177" i="6" s="1"/>
  <c r="H147" i="6"/>
  <c r="R147" i="6"/>
  <c r="AK177" i="6"/>
  <c r="AO177" i="6" s="1"/>
  <c r="AM177" i="6"/>
  <c r="CI178" i="6"/>
  <c r="CG178" i="6"/>
  <c r="CK178" i="6" s="1"/>
  <c r="CL178" i="6" s="1"/>
  <c r="CE179" i="6" s="1"/>
  <c r="AC179" i="6"/>
  <c r="AG179" i="6" s="1"/>
  <c r="AH179" i="6" s="1"/>
  <c r="AA180" i="6" s="1"/>
  <c r="AE179" i="6"/>
  <c r="BK177" i="6"/>
  <c r="BI177" i="6"/>
  <c r="N115" i="5"/>
  <c r="BU178" i="6"/>
  <c r="BV178" i="6" s="1"/>
  <c r="BO179" i="6" s="1"/>
  <c r="Z179" i="6"/>
  <c r="S180" i="6" s="1"/>
  <c r="E115" i="4"/>
  <c r="H115" i="5"/>
  <c r="AW179" i="6"/>
  <c r="AX179" i="6" s="1"/>
  <c r="AQ180" i="6" s="1"/>
  <c r="BF181" i="6"/>
  <c r="AY182" i="6" s="1"/>
  <c r="CA176" i="6"/>
  <c r="BY176" i="6"/>
  <c r="D115" i="4"/>
  <c r="G115" i="5"/>
  <c r="K148" i="6" l="1"/>
  <c r="I147" i="6"/>
  <c r="AU180" i="6"/>
  <c r="AS180" i="6"/>
  <c r="AW180" i="6" s="1"/>
  <c r="CI179" i="6"/>
  <c r="CG179" i="6"/>
  <c r="F115" i="4"/>
  <c r="D115" i="5"/>
  <c r="BM177" i="6"/>
  <c r="BN177" i="6" s="1"/>
  <c r="BG178" i="6" s="1"/>
  <c r="CC176" i="6"/>
  <c r="CD176" i="6" s="1"/>
  <c r="BW177" i="6" s="1"/>
  <c r="BC182" i="6"/>
  <c r="BA182" i="6"/>
  <c r="BE182" i="6" s="1"/>
  <c r="W180" i="6"/>
  <c r="U180" i="6"/>
  <c r="Y180" i="6" s="1"/>
  <c r="Z180" i="6" s="1"/>
  <c r="S181" i="6" s="1"/>
  <c r="AP177" i="6"/>
  <c r="AI178" i="6" s="1"/>
  <c r="BS179" i="6"/>
  <c r="BQ179" i="6"/>
  <c r="BU179" i="6" s="1"/>
  <c r="AC180" i="6"/>
  <c r="AE180" i="6"/>
  <c r="M148" i="6" l="1"/>
  <c r="O148" i="6"/>
  <c r="AG180" i="6"/>
  <c r="AH180" i="6" s="1"/>
  <c r="AA181" i="6" s="1"/>
  <c r="BK178" i="6"/>
  <c r="BI178" i="6"/>
  <c r="U181" i="6"/>
  <c r="W181" i="6"/>
  <c r="Y181" i="6"/>
  <c r="Z181" i="6" s="1"/>
  <c r="S182" i="6" s="1"/>
  <c r="BY177" i="6"/>
  <c r="CC177" i="6" s="1"/>
  <c r="CA177" i="6"/>
  <c r="BF182" i="6"/>
  <c r="AY183" i="6" s="1"/>
  <c r="BV179" i="6"/>
  <c r="BO180" i="6" s="1"/>
  <c r="AX180" i="6"/>
  <c r="AQ181" i="6" s="1"/>
  <c r="E115" i="5"/>
  <c r="BT115" i="5"/>
  <c r="BU115" i="5" s="1"/>
  <c r="BV115" i="5" s="1"/>
  <c r="BO116" i="5" s="1"/>
  <c r="BL115" i="5"/>
  <c r="BM115" i="5" s="1"/>
  <c r="BN115" i="5" s="1"/>
  <c r="BG116" i="5" s="1"/>
  <c r="AV115" i="5"/>
  <c r="AW115" i="5" s="1"/>
  <c r="AX115" i="5" s="1"/>
  <c r="AQ116" i="5" s="1"/>
  <c r="AN115" i="5"/>
  <c r="AO115" i="5" s="1"/>
  <c r="AP115" i="5" s="1"/>
  <c r="AI116" i="5" s="1"/>
  <c r="CJ115" i="5"/>
  <c r="CK115" i="5" s="1"/>
  <c r="CL115" i="5" s="1"/>
  <c r="CE116" i="5" s="1"/>
  <c r="X115" i="5"/>
  <c r="Y115" i="5" s="1"/>
  <c r="Z115" i="5" s="1"/>
  <c r="S116" i="5" s="1"/>
  <c r="AF115" i="5"/>
  <c r="AG115" i="5" s="1"/>
  <c r="AH115" i="5" s="1"/>
  <c r="AA116" i="5" s="1"/>
  <c r="BD115" i="5"/>
  <c r="BE115" i="5" s="1"/>
  <c r="BF115" i="5" s="1"/>
  <c r="AY116" i="5" s="1"/>
  <c r="CB115" i="5"/>
  <c r="CC115" i="5" s="1"/>
  <c r="CD115" i="5" s="1"/>
  <c r="BW116" i="5" s="1"/>
  <c r="CK179" i="6"/>
  <c r="CL179" i="6" s="1"/>
  <c r="CE180" i="6" s="1"/>
  <c r="AM178" i="6"/>
  <c r="AK178" i="6"/>
  <c r="AO178" i="6" s="1"/>
  <c r="AP178" i="6" s="1"/>
  <c r="AI179" i="6" s="1"/>
  <c r="P115" i="5"/>
  <c r="H115" i="4" s="1"/>
  <c r="AE181" i="6" l="1"/>
  <c r="AC181" i="6"/>
  <c r="H148" i="6"/>
  <c r="Q148" i="6"/>
  <c r="F148" i="6" s="1"/>
  <c r="Q115" i="5"/>
  <c r="CI180" i="6"/>
  <c r="CG180" i="6"/>
  <c r="CK180" i="6" s="1"/>
  <c r="CL180" i="6" s="1"/>
  <c r="CE181" i="6" s="1"/>
  <c r="CA116" i="5"/>
  <c r="BY116" i="5"/>
  <c r="BX116" i="5"/>
  <c r="CG116" i="5"/>
  <c r="CI116" i="5"/>
  <c r="CF116" i="5"/>
  <c r="U182" i="6"/>
  <c r="W182" i="6"/>
  <c r="AM179" i="6"/>
  <c r="AK179" i="6"/>
  <c r="AO179" i="6" s="1"/>
  <c r="BN178" i="6"/>
  <c r="BG179" i="6" s="1"/>
  <c r="AB116" i="5"/>
  <c r="AE116" i="5"/>
  <c r="AC116" i="5"/>
  <c r="U116" i="5"/>
  <c r="W116" i="5"/>
  <c r="T116" i="5"/>
  <c r="BA183" i="6"/>
  <c r="BE183" i="6" s="1"/>
  <c r="BF183" i="6" s="1"/>
  <c r="AY184" i="6" s="1"/>
  <c r="BC183" i="6"/>
  <c r="AR116" i="5"/>
  <c r="AU116" i="5"/>
  <c r="AS116" i="5"/>
  <c r="I115" i="4"/>
  <c r="F115" i="5"/>
  <c r="R115" i="5"/>
  <c r="CD177" i="6"/>
  <c r="BW178" i="6" s="1"/>
  <c r="AJ116" i="5"/>
  <c r="AM116" i="5"/>
  <c r="AK116" i="5"/>
  <c r="AU181" i="6"/>
  <c r="AS181" i="6"/>
  <c r="AW181" i="6" s="1"/>
  <c r="BS180" i="6"/>
  <c r="BQ180" i="6"/>
  <c r="BU180" i="6" s="1"/>
  <c r="BV180" i="6" s="1"/>
  <c r="BO181" i="6" s="1"/>
  <c r="BK116" i="5"/>
  <c r="BI116" i="5"/>
  <c r="BH116" i="5"/>
  <c r="AG181" i="6"/>
  <c r="AH181" i="6" s="1"/>
  <c r="AA182" i="6" s="1"/>
  <c r="BM178" i="6"/>
  <c r="BA116" i="5"/>
  <c r="AZ116" i="5"/>
  <c r="BC116" i="5"/>
  <c r="BQ116" i="5"/>
  <c r="BP116" i="5"/>
  <c r="BS116" i="5"/>
  <c r="CH116" i="5" l="1"/>
  <c r="BB116" i="5"/>
  <c r="AT116" i="5"/>
  <c r="R148" i="6"/>
  <c r="K149" i="6" s="1"/>
  <c r="BJ116" i="5"/>
  <c r="V116" i="5"/>
  <c r="AL116" i="5"/>
  <c r="BR116" i="5"/>
  <c r="BC184" i="6"/>
  <c r="BA184" i="6"/>
  <c r="BQ181" i="6"/>
  <c r="BU181" i="6" s="1"/>
  <c r="BS181" i="6"/>
  <c r="AE182" i="6"/>
  <c r="AC182" i="6"/>
  <c r="AD116" i="5"/>
  <c r="J115" i="4"/>
  <c r="I115" i="5"/>
  <c r="J115" i="5" s="1"/>
  <c r="K116" i="5"/>
  <c r="AP179" i="6"/>
  <c r="AI180" i="6" s="1"/>
  <c r="CI181" i="6"/>
  <c r="CG181" i="6"/>
  <c r="CK181" i="6" s="1"/>
  <c r="BY178" i="6"/>
  <c r="CA178" i="6"/>
  <c r="BZ116" i="5"/>
  <c r="AX181" i="6"/>
  <c r="AQ182" i="6" s="1"/>
  <c r="Y182" i="6"/>
  <c r="Z182" i="6" s="1"/>
  <c r="S183" i="6" s="1"/>
  <c r="BI179" i="6"/>
  <c r="BM179" i="6" s="1"/>
  <c r="BN179" i="6" s="1"/>
  <c r="BG180" i="6" s="1"/>
  <c r="BK179" i="6"/>
  <c r="I148" i="6" l="1"/>
  <c r="M149" i="6"/>
  <c r="O149" i="6"/>
  <c r="CC178" i="6"/>
  <c r="CD178" i="6" s="1"/>
  <c r="BW179" i="6" s="1"/>
  <c r="AG182" i="6"/>
  <c r="AH182" i="6" s="1"/>
  <c r="AA183" i="6" s="1"/>
  <c r="BK180" i="6"/>
  <c r="BI180" i="6"/>
  <c r="W183" i="6"/>
  <c r="U183" i="6"/>
  <c r="CL181" i="6"/>
  <c r="CE182" i="6" s="1"/>
  <c r="AU182" i="6"/>
  <c r="AS182" i="6"/>
  <c r="AW182" i="6" s="1"/>
  <c r="AX182" i="6" s="1"/>
  <c r="AQ183" i="6" s="1"/>
  <c r="BE184" i="6"/>
  <c r="BF184" i="6" s="1"/>
  <c r="AY185" i="6" s="1"/>
  <c r="AK180" i="6"/>
  <c r="AO180" i="6" s="1"/>
  <c r="AM180" i="6"/>
  <c r="BV181" i="6"/>
  <c r="BO182" i="6" s="1"/>
  <c r="C116" i="4"/>
  <c r="O116" i="5"/>
  <c r="G116" i="4" s="1"/>
  <c r="L116" i="5"/>
  <c r="M116" i="5"/>
  <c r="H149" i="6" l="1"/>
  <c r="Q149" i="6"/>
  <c r="AE183" i="6"/>
  <c r="AC183" i="6"/>
  <c r="CA179" i="6"/>
  <c r="BY179" i="6"/>
  <c r="CC179" i="6" s="1"/>
  <c r="CD179" i="6" s="1"/>
  <c r="BW180" i="6" s="1"/>
  <c r="AP180" i="6"/>
  <c r="AI181" i="6" s="1"/>
  <c r="AM181" i="6" s="1"/>
  <c r="AU183" i="6"/>
  <c r="AS183" i="6"/>
  <c r="AW183" i="6" s="1"/>
  <c r="G116" i="5"/>
  <c r="D116" i="4"/>
  <c r="BS182" i="6"/>
  <c r="BQ182" i="6"/>
  <c r="BU182" i="6" s="1"/>
  <c r="BV182" i="6" s="1"/>
  <c r="BO183" i="6" s="1"/>
  <c r="AG183" i="6"/>
  <c r="AH183" i="6" s="1"/>
  <c r="AA184" i="6" s="1"/>
  <c r="CI182" i="6"/>
  <c r="CG182" i="6"/>
  <c r="CK182" i="6" s="1"/>
  <c r="CL182" i="6" s="1"/>
  <c r="CE183" i="6" s="1"/>
  <c r="Y183" i="6"/>
  <c r="Z183" i="6" s="1"/>
  <c r="S184" i="6" s="1"/>
  <c r="BM180" i="6"/>
  <c r="BN180" i="6" s="1"/>
  <c r="BG181" i="6" s="1"/>
  <c r="H116" i="5"/>
  <c r="E116" i="4"/>
  <c r="N116" i="5"/>
  <c r="BC185" i="6"/>
  <c r="BA185" i="6"/>
  <c r="BE185" i="6" s="1"/>
  <c r="AK181" i="6" l="1"/>
  <c r="AO181" i="6" s="1"/>
  <c r="AP181" i="6" s="1"/>
  <c r="AI182" i="6" s="1"/>
  <c r="F149" i="6"/>
  <c r="R149" i="6"/>
  <c r="AE184" i="6"/>
  <c r="AC184" i="6"/>
  <c r="AG184" i="6" s="1"/>
  <c r="BS183" i="6"/>
  <c r="BQ183" i="6"/>
  <c r="BU183" i="6" s="1"/>
  <c r="BV183" i="6" s="1"/>
  <c r="BO184" i="6" s="1"/>
  <c r="CI183" i="6"/>
  <c r="CG183" i="6"/>
  <c r="CK183" i="6" s="1"/>
  <c r="BK181" i="6"/>
  <c r="BI181" i="6"/>
  <c r="BM181" i="6" s="1"/>
  <c r="BN181" i="6" s="1"/>
  <c r="BG182" i="6" s="1"/>
  <c r="AK182" i="6"/>
  <c r="AM182" i="6"/>
  <c r="AX183" i="6"/>
  <c r="AQ184" i="6" s="1"/>
  <c r="BY180" i="6"/>
  <c r="CA180" i="6"/>
  <c r="BF185" i="6"/>
  <c r="AY186" i="6" s="1"/>
  <c r="D116" i="5"/>
  <c r="P116" i="5" s="1"/>
  <c r="H116" i="4" s="1"/>
  <c r="F116" i="4"/>
  <c r="U184" i="6"/>
  <c r="Y184" i="6" s="1"/>
  <c r="Z184" i="6" s="1"/>
  <c r="S185" i="6" s="1"/>
  <c r="W184" i="6"/>
  <c r="K150" i="6" l="1"/>
  <c r="I149" i="6"/>
  <c r="AO182" i="6"/>
  <c r="AP182" i="6" s="1"/>
  <c r="AI183" i="6" s="1"/>
  <c r="W185" i="6"/>
  <c r="U185" i="6"/>
  <c r="Y185" i="6" s="1"/>
  <c r="Z185" i="6" s="1"/>
  <c r="S186" i="6" s="1"/>
  <c r="BI182" i="6"/>
  <c r="BM182" i="6" s="1"/>
  <c r="BN182" i="6" s="1"/>
  <c r="BG183" i="6" s="1"/>
  <c r="BK182" i="6"/>
  <c r="BS184" i="6"/>
  <c r="BQ184" i="6"/>
  <c r="BA186" i="6"/>
  <c r="BE186" i="6" s="1"/>
  <c r="BF186" i="6" s="1"/>
  <c r="AY187" i="6" s="1"/>
  <c r="BC186" i="6"/>
  <c r="CL183" i="6"/>
  <c r="CE184" i="6" s="1"/>
  <c r="CC180" i="6"/>
  <c r="CD180" i="6" s="1"/>
  <c r="BW181" i="6" s="1"/>
  <c r="AH184" i="6"/>
  <c r="AA185" i="6" s="1"/>
  <c r="E116" i="5"/>
  <c r="CJ116" i="5"/>
  <c r="CK116" i="5" s="1"/>
  <c r="CL116" i="5" s="1"/>
  <c r="CE117" i="5" s="1"/>
  <c r="BT116" i="5"/>
  <c r="BU116" i="5" s="1"/>
  <c r="BV116" i="5" s="1"/>
  <c r="BO117" i="5" s="1"/>
  <c r="AN116" i="5"/>
  <c r="AO116" i="5" s="1"/>
  <c r="AP116" i="5" s="1"/>
  <c r="AI117" i="5" s="1"/>
  <c r="CB116" i="5"/>
  <c r="CC116" i="5" s="1"/>
  <c r="CD116" i="5" s="1"/>
  <c r="BW117" i="5" s="1"/>
  <c r="AV116" i="5"/>
  <c r="AW116" i="5" s="1"/>
  <c r="AX116" i="5" s="1"/>
  <c r="AQ117" i="5" s="1"/>
  <c r="AF116" i="5"/>
  <c r="AG116" i="5" s="1"/>
  <c r="AH116" i="5" s="1"/>
  <c r="AA117" i="5" s="1"/>
  <c r="BD116" i="5"/>
  <c r="BE116" i="5" s="1"/>
  <c r="BF116" i="5" s="1"/>
  <c r="AY117" i="5" s="1"/>
  <c r="BL116" i="5"/>
  <c r="BM116" i="5" s="1"/>
  <c r="BN116" i="5" s="1"/>
  <c r="BG117" i="5" s="1"/>
  <c r="X116" i="5"/>
  <c r="Y116" i="5" s="1"/>
  <c r="Z116" i="5" s="1"/>
  <c r="S117" i="5" s="1"/>
  <c r="Q116" i="5"/>
  <c r="AS184" i="6"/>
  <c r="AW184" i="6" s="1"/>
  <c r="AX184" i="6" s="1"/>
  <c r="AQ185" i="6" s="1"/>
  <c r="AU184" i="6"/>
  <c r="M150" i="6" l="1"/>
  <c r="O150" i="6"/>
  <c r="AM183" i="6"/>
  <c r="AK183" i="6"/>
  <c r="AO183" i="6" s="1"/>
  <c r="BC187" i="6"/>
  <c r="BA187" i="6"/>
  <c r="BI183" i="6"/>
  <c r="BM183" i="6" s="1"/>
  <c r="BN183" i="6" s="1"/>
  <c r="BG184" i="6" s="1"/>
  <c r="BK183" i="6"/>
  <c r="AS185" i="6"/>
  <c r="AW185" i="6" s="1"/>
  <c r="AX185" i="6" s="1"/>
  <c r="AQ186" i="6" s="1"/>
  <c r="AU185" i="6"/>
  <c r="W186" i="6"/>
  <c r="U186" i="6"/>
  <c r="AK117" i="5"/>
  <c r="AM117" i="5"/>
  <c r="AJ117" i="5"/>
  <c r="BS117" i="5"/>
  <c r="BQ117" i="5"/>
  <c r="BP117" i="5"/>
  <c r="AB117" i="5"/>
  <c r="AC117" i="5"/>
  <c r="AE117" i="5"/>
  <c r="BU184" i="6"/>
  <c r="BV184" i="6" s="1"/>
  <c r="BO185" i="6" s="1"/>
  <c r="AZ117" i="5"/>
  <c r="BC117" i="5"/>
  <c r="BA117" i="5"/>
  <c r="BI117" i="5"/>
  <c r="BH117" i="5"/>
  <c r="BK117" i="5"/>
  <c r="CA117" i="5"/>
  <c r="BY117" i="5"/>
  <c r="BX117" i="5"/>
  <c r="CI184" i="6"/>
  <c r="CG184" i="6"/>
  <c r="T117" i="5"/>
  <c r="W117" i="5"/>
  <c r="U117" i="5"/>
  <c r="BY181" i="6"/>
  <c r="CC181" i="6" s="1"/>
  <c r="CA181" i="6"/>
  <c r="F116" i="5"/>
  <c r="I116" i="4"/>
  <c r="R116" i="5"/>
  <c r="CF117" i="5"/>
  <c r="CI117" i="5"/>
  <c r="CG117" i="5"/>
  <c r="AS117" i="5"/>
  <c r="AU117" i="5"/>
  <c r="AR117" i="5"/>
  <c r="AP183" i="6"/>
  <c r="AI184" i="6" s="1"/>
  <c r="AC185" i="6"/>
  <c r="AG185" i="6" s="1"/>
  <c r="AE185" i="6"/>
  <c r="AL117" i="5" l="1"/>
  <c r="BZ117" i="5"/>
  <c r="BJ117" i="5"/>
  <c r="BB117" i="5"/>
  <c r="H150" i="6"/>
  <c r="Q150" i="6"/>
  <c r="AD117" i="5"/>
  <c r="CH117" i="5"/>
  <c r="BE187" i="6"/>
  <c r="BF187" i="6" s="1"/>
  <c r="AY188" i="6" s="1"/>
  <c r="Y186" i="6"/>
  <c r="Z186" i="6" s="1"/>
  <c r="S187" i="6" s="1"/>
  <c r="BR117" i="5"/>
  <c r="AH185" i="6"/>
  <c r="AA186" i="6" s="1"/>
  <c r="AC186" i="6" s="1"/>
  <c r="AG186" i="6" s="1"/>
  <c r="AH186" i="6" s="1"/>
  <c r="AA187" i="6" s="1"/>
  <c r="AS186" i="6"/>
  <c r="AW186" i="6" s="1"/>
  <c r="AU186" i="6"/>
  <c r="BQ185" i="6"/>
  <c r="BU185" i="6" s="1"/>
  <c r="BS185" i="6"/>
  <c r="V117" i="5"/>
  <c r="BK184" i="6"/>
  <c r="BI184" i="6"/>
  <c r="BM184" i="6" s="1"/>
  <c r="CD181" i="6"/>
  <c r="BW182" i="6" s="1"/>
  <c r="AT117" i="5"/>
  <c r="CK184" i="6"/>
  <c r="CL184" i="6" s="1"/>
  <c r="CE185" i="6" s="1"/>
  <c r="I116" i="5"/>
  <c r="J116" i="5" s="1"/>
  <c r="J116" i="4"/>
  <c r="K117" i="5"/>
  <c r="AM184" i="6"/>
  <c r="AK184" i="6"/>
  <c r="AO184" i="6" s="1"/>
  <c r="AP184" i="6" s="1"/>
  <c r="AI185" i="6" s="1"/>
  <c r="AE186" i="6" l="1"/>
  <c r="F150" i="6"/>
  <c r="R150" i="6"/>
  <c r="U187" i="6"/>
  <c r="Y187" i="6" s="1"/>
  <c r="W187" i="6"/>
  <c r="BA188" i="6"/>
  <c r="BE188" i="6" s="1"/>
  <c r="BC188" i="6"/>
  <c r="AX186" i="6"/>
  <c r="AQ187" i="6" s="1"/>
  <c r="AU187" i="6" s="1"/>
  <c r="BN184" i="6"/>
  <c r="BG185" i="6" s="1"/>
  <c r="BI185" i="6" s="1"/>
  <c r="BM185" i="6" s="1"/>
  <c r="BN185" i="6" s="1"/>
  <c r="BG186" i="6" s="1"/>
  <c r="AC187" i="6"/>
  <c r="AG187" i="6" s="1"/>
  <c r="AH187" i="6" s="1"/>
  <c r="AA188" i="6" s="1"/>
  <c r="AE187" i="6"/>
  <c r="CI185" i="6"/>
  <c r="CG185" i="6"/>
  <c r="BV185" i="6"/>
  <c r="BO186" i="6" s="1"/>
  <c r="O117" i="5"/>
  <c r="G117" i="4" s="1"/>
  <c r="M117" i="5"/>
  <c r="L117" i="5"/>
  <c r="C117" i="4"/>
  <c r="AM185" i="6"/>
  <c r="AK185" i="6"/>
  <c r="CA182" i="6"/>
  <c r="BY182" i="6"/>
  <c r="CC182" i="6" s="1"/>
  <c r="BK185" i="6" l="1"/>
  <c r="K151" i="6"/>
  <c r="I150" i="6"/>
  <c r="Z187" i="6"/>
  <c r="S188" i="6" s="1"/>
  <c r="W188" i="6" s="1"/>
  <c r="CK185" i="6"/>
  <c r="CL185" i="6" s="1"/>
  <c r="CE186" i="6" s="1"/>
  <c r="BF188" i="6"/>
  <c r="AY189" i="6" s="1"/>
  <c r="AS187" i="6"/>
  <c r="AW187" i="6" s="1"/>
  <c r="BK186" i="6"/>
  <c r="BI186" i="6"/>
  <c r="BM186" i="6" s="1"/>
  <c r="AC188" i="6"/>
  <c r="AG188" i="6" s="1"/>
  <c r="AE188" i="6"/>
  <c r="G117" i="5"/>
  <c r="D117" i="4"/>
  <c r="E117" i="4"/>
  <c r="H117" i="5"/>
  <c r="AO185" i="6"/>
  <c r="AP185" i="6" s="1"/>
  <c r="AI186" i="6" s="1"/>
  <c r="BS186" i="6"/>
  <c r="BQ186" i="6"/>
  <c r="CD182" i="6"/>
  <c r="BW183" i="6" s="1"/>
  <c r="N117" i="5"/>
  <c r="AX187" i="6" l="1"/>
  <c r="AQ188" i="6" s="1"/>
  <c r="U188" i="6"/>
  <c r="Y188" i="6" s="1"/>
  <c r="Z188" i="6" s="1"/>
  <c r="S189" i="6" s="1"/>
  <c r="M151" i="6"/>
  <c r="Q151" i="6" s="1"/>
  <c r="F151" i="6" s="1"/>
  <c r="O151" i="6"/>
  <c r="CG186" i="6"/>
  <c r="CK186" i="6" s="1"/>
  <c r="CL186" i="6" s="1"/>
  <c r="CE187" i="6" s="1"/>
  <c r="CI186" i="6"/>
  <c r="BA189" i="6"/>
  <c r="BE189" i="6" s="1"/>
  <c r="BC189" i="6"/>
  <c r="AH188" i="6"/>
  <c r="AA189" i="6" s="1"/>
  <c r="AE189" i="6" s="1"/>
  <c r="AK186" i="6"/>
  <c r="AM186" i="6"/>
  <c r="AU188" i="6"/>
  <c r="AS188" i="6"/>
  <c r="CA183" i="6"/>
  <c r="BY183" i="6"/>
  <c r="D117" i="5"/>
  <c r="P117" i="5" s="1"/>
  <c r="H117" i="4" s="1"/>
  <c r="F117" i="4"/>
  <c r="BN186" i="6"/>
  <c r="BG187" i="6" s="1"/>
  <c r="BU186" i="6"/>
  <c r="BV186" i="6" s="1"/>
  <c r="BO187" i="6" s="1"/>
  <c r="AC189" i="6" l="1"/>
  <c r="H151" i="6"/>
  <c r="R151" i="6"/>
  <c r="CI187" i="6"/>
  <c r="CG187" i="6"/>
  <c r="CK187" i="6" s="1"/>
  <c r="CL187" i="6" s="1"/>
  <c r="CE188" i="6" s="1"/>
  <c r="U189" i="6"/>
  <c r="Y189" i="6" s="1"/>
  <c r="Z189" i="6" s="1"/>
  <c r="S190" i="6" s="1"/>
  <c r="W189" i="6"/>
  <c r="CC183" i="6"/>
  <c r="CD183" i="6" s="1"/>
  <c r="BW184" i="6" s="1"/>
  <c r="BF189" i="6"/>
  <c r="AY190" i="6" s="1"/>
  <c r="BS187" i="6"/>
  <c r="BQ187" i="6"/>
  <c r="BU187" i="6" s="1"/>
  <c r="CI188" i="6"/>
  <c r="CG188" i="6"/>
  <c r="CK188" i="6" s="1"/>
  <c r="CL188" i="6" s="1"/>
  <c r="CE189" i="6" s="1"/>
  <c r="AW188" i="6"/>
  <c r="AX188" i="6" s="1"/>
  <c r="AQ189" i="6" s="1"/>
  <c r="BK187" i="6"/>
  <c r="BI187" i="6"/>
  <c r="BM187" i="6" s="1"/>
  <c r="AG189" i="6"/>
  <c r="AH189" i="6" s="1"/>
  <c r="AA190" i="6" s="1"/>
  <c r="E117" i="5"/>
  <c r="BT117" i="5"/>
  <c r="BU117" i="5" s="1"/>
  <c r="BV117" i="5" s="1"/>
  <c r="BO118" i="5" s="1"/>
  <c r="AF117" i="5"/>
  <c r="AG117" i="5" s="1"/>
  <c r="AH117" i="5" s="1"/>
  <c r="AA118" i="5" s="1"/>
  <c r="CJ117" i="5"/>
  <c r="CK117" i="5" s="1"/>
  <c r="CL117" i="5" s="1"/>
  <c r="CE118" i="5" s="1"/>
  <c r="BD117" i="5"/>
  <c r="BE117" i="5" s="1"/>
  <c r="BF117" i="5" s="1"/>
  <c r="AY118" i="5" s="1"/>
  <c r="BL117" i="5"/>
  <c r="BM117" i="5" s="1"/>
  <c r="BN117" i="5" s="1"/>
  <c r="BG118" i="5" s="1"/>
  <c r="AV117" i="5"/>
  <c r="AW117" i="5" s="1"/>
  <c r="AX117" i="5" s="1"/>
  <c r="AQ118" i="5" s="1"/>
  <c r="CB117" i="5"/>
  <c r="CC117" i="5" s="1"/>
  <c r="CD117" i="5" s="1"/>
  <c r="BW118" i="5" s="1"/>
  <c r="AN117" i="5"/>
  <c r="AO117" i="5" s="1"/>
  <c r="AP117" i="5" s="1"/>
  <c r="AI118" i="5" s="1"/>
  <c r="X117" i="5"/>
  <c r="Y117" i="5" s="1"/>
  <c r="Z117" i="5" s="1"/>
  <c r="S118" i="5" s="1"/>
  <c r="Q117" i="5"/>
  <c r="AO186" i="6"/>
  <c r="AP186" i="6" s="1"/>
  <c r="AI187" i="6" s="1"/>
  <c r="U190" i="6" l="1"/>
  <c r="Y190" i="6" s="1"/>
  <c r="Z190" i="6" s="1"/>
  <c r="S191" i="6" s="1"/>
  <c r="W190" i="6"/>
  <c r="I151" i="6"/>
  <c r="K152" i="6"/>
  <c r="CA184" i="6"/>
  <c r="BY184" i="6"/>
  <c r="CC184" i="6" s="1"/>
  <c r="BC190" i="6"/>
  <c r="BA190" i="6"/>
  <c r="BE190" i="6" s="1"/>
  <c r="BF190" i="6" s="1"/>
  <c r="AY191" i="6" s="1"/>
  <c r="BS118" i="5"/>
  <c r="BP118" i="5"/>
  <c r="BQ118" i="5"/>
  <c r="AM118" i="5"/>
  <c r="AJ118" i="5"/>
  <c r="AK118" i="5"/>
  <c r="AS189" i="6"/>
  <c r="AW189" i="6" s="1"/>
  <c r="AX189" i="6" s="1"/>
  <c r="AQ190" i="6" s="1"/>
  <c r="AU189" i="6"/>
  <c r="U191" i="6"/>
  <c r="W191" i="6"/>
  <c r="AM187" i="6"/>
  <c r="AK187" i="6"/>
  <c r="AO187" i="6" s="1"/>
  <c r="AP187" i="6" s="1"/>
  <c r="AI188" i="6" s="1"/>
  <c r="BH118" i="5"/>
  <c r="BI118" i="5"/>
  <c r="BK118" i="5"/>
  <c r="BA118" i="5"/>
  <c r="BC118" i="5"/>
  <c r="AZ118" i="5"/>
  <c r="AE190" i="6"/>
  <c r="AC190" i="6"/>
  <c r="W118" i="5"/>
  <c r="U118" i="5"/>
  <c r="T118" i="5"/>
  <c r="CG118" i="5"/>
  <c r="CI118" i="5"/>
  <c r="CF118" i="5"/>
  <c r="CG189" i="6"/>
  <c r="CK189" i="6" s="1"/>
  <c r="CL189" i="6" s="1"/>
  <c r="CE190" i="6" s="1"/>
  <c r="CI189" i="6"/>
  <c r="AB118" i="5"/>
  <c r="AE118" i="5"/>
  <c r="AC118" i="5"/>
  <c r="BN187" i="6"/>
  <c r="BG188" i="6" s="1"/>
  <c r="BV187" i="6"/>
  <c r="BO188" i="6" s="1"/>
  <c r="AR118" i="5"/>
  <c r="AS118" i="5"/>
  <c r="AU118" i="5"/>
  <c r="BX118" i="5"/>
  <c r="BY118" i="5"/>
  <c r="CA118" i="5"/>
  <c r="F117" i="5"/>
  <c r="I117" i="4"/>
  <c r="R117" i="5"/>
  <c r="CD184" i="6"/>
  <c r="BW185" i="6" s="1"/>
  <c r="BB118" i="5" l="1"/>
  <c r="AT118" i="5"/>
  <c r="BZ118" i="5"/>
  <c r="M152" i="6"/>
  <c r="O152" i="6"/>
  <c r="BA191" i="6"/>
  <c r="BE191" i="6" s="1"/>
  <c r="BF191" i="6" s="1"/>
  <c r="AY192" i="6" s="1"/>
  <c r="BC191" i="6"/>
  <c r="AK188" i="6"/>
  <c r="AO188" i="6" s="1"/>
  <c r="AM188" i="6"/>
  <c r="AU190" i="6"/>
  <c r="AS190" i="6"/>
  <c r="AW190" i="6" s="1"/>
  <c r="AX190" i="6" s="1"/>
  <c r="AQ191" i="6" s="1"/>
  <c r="CI190" i="6"/>
  <c r="CG190" i="6"/>
  <c r="BQ188" i="6"/>
  <c r="BU188" i="6" s="1"/>
  <c r="BS188" i="6"/>
  <c r="AG190" i="6"/>
  <c r="AH190" i="6" s="1"/>
  <c r="AA191" i="6" s="1"/>
  <c r="CA185" i="6"/>
  <c r="BY185" i="6"/>
  <c r="CC185" i="6" s="1"/>
  <c r="J117" i="4"/>
  <c r="K118" i="5"/>
  <c r="I117" i="5"/>
  <c r="J117" i="5" s="1"/>
  <c r="BJ118" i="5"/>
  <c r="BK188" i="6"/>
  <c r="BI188" i="6"/>
  <c r="BM188" i="6" s="1"/>
  <c r="V118" i="5"/>
  <c r="AD118" i="5"/>
  <c r="BR118" i="5"/>
  <c r="Y191" i="6"/>
  <c r="Z191" i="6" s="1"/>
  <c r="S192" i="6" s="1"/>
  <c r="CH118" i="5"/>
  <c r="AL118" i="5"/>
  <c r="H152" i="6" l="1"/>
  <c r="Q152" i="6"/>
  <c r="F152" i="6" s="1"/>
  <c r="BC192" i="6"/>
  <c r="BA192" i="6"/>
  <c r="BE192" i="6" s="1"/>
  <c r="BF192" i="6" s="1"/>
  <c r="AY193" i="6" s="1"/>
  <c r="BC193" i="6" s="1"/>
  <c r="AS191" i="6"/>
  <c r="AU191" i="6"/>
  <c r="AC191" i="6"/>
  <c r="AG191" i="6" s="1"/>
  <c r="AE191" i="6"/>
  <c r="BV188" i="6"/>
  <c r="BO189" i="6" s="1"/>
  <c r="CK190" i="6"/>
  <c r="CL190" i="6" s="1"/>
  <c r="CE191" i="6" s="1"/>
  <c r="CD185" i="6"/>
  <c r="BW186" i="6" s="1"/>
  <c r="BN188" i="6"/>
  <c r="BG189" i="6" s="1"/>
  <c r="U192" i="6"/>
  <c r="Y192" i="6" s="1"/>
  <c r="Z192" i="6" s="1"/>
  <c r="S193" i="6" s="1"/>
  <c r="W192" i="6"/>
  <c r="AP188" i="6"/>
  <c r="AI189" i="6" s="1"/>
  <c r="C118" i="4"/>
  <c r="O118" i="5"/>
  <c r="G118" i="4" s="1"/>
  <c r="L118" i="5"/>
  <c r="M118" i="5"/>
  <c r="R152" i="6" l="1"/>
  <c r="BA193" i="6"/>
  <c r="BE193" i="6" s="1"/>
  <c r="CG191" i="6"/>
  <c r="CI191" i="6"/>
  <c r="W193" i="6"/>
  <c r="U193" i="6"/>
  <c r="Y193" i="6" s="1"/>
  <c r="BK189" i="6"/>
  <c r="BI189" i="6"/>
  <c r="BM189" i="6" s="1"/>
  <c r="BN189" i="6" s="1"/>
  <c r="BG190" i="6" s="1"/>
  <c r="BQ189" i="6"/>
  <c r="BU189" i="6" s="1"/>
  <c r="BV189" i="6" s="1"/>
  <c r="BO190" i="6" s="1"/>
  <c r="BS189" i="6"/>
  <c r="D118" i="4"/>
  <c r="G118" i="5"/>
  <c r="BF193" i="6"/>
  <c r="AY194" i="6" s="1"/>
  <c r="AW191" i="6"/>
  <c r="AX191" i="6" s="1"/>
  <c r="AQ192" i="6" s="1"/>
  <c r="E118" i="4"/>
  <c r="H118" i="5"/>
  <c r="AH191" i="6"/>
  <c r="AA192" i="6" s="1"/>
  <c r="BY186" i="6"/>
  <c r="CA186" i="6"/>
  <c r="N118" i="5"/>
  <c r="AM189" i="6"/>
  <c r="AK189" i="6"/>
  <c r="I152" i="6" l="1"/>
  <c r="K153" i="6"/>
  <c r="CC186" i="6"/>
  <c r="CD186" i="6" s="1"/>
  <c r="BW187" i="6" s="1"/>
  <c r="BI190" i="6"/>
  <c r="BK190" i="6"/>
  <c r="AO189" i="6"/>
  <c r="AP189" i="6" s="1"/>
  <c r="AI190" i="6" s="1"/>
  <c r="BC194" i="6"/>
  <c r="BA194" i="6"/>
  <c r="D118" i="5"/>
  <c r="F118" i="4"/>
  <c r="Z193" i="6"/>
  <c r="S194" i="6" s="1"/>
  <c r="AS192" i="6"/>
  <c r="AU192" i="6"/>
  <c r="CK191" i="6"/>
  <c r="CL191" i="6" s="1"/>
  <c r="CE192" i="6" s="1"/>
  <c r="BS190" i="6"/>
  <c r="BQ190" i="6"/>
  <c r="BU190" i="6" s="1"/>
  <c r="BV190" i="6" s="1"/>
  <c r="BO191" i="6" s="1"/>
  <c r="AE192" i="6"/>
  <c r="AC192" i="6"/>
  <c r="AG192" i="6" s="1"/>
  <c r="M153" i="6" l="1"/>
  <c r="O153" i="6"/>
  <c r="BY187" i="6"/>
  <c r="CC187" i="6" s="1"/>
  <c r="CD187" i="6" s="1"/>
  <c r="BW188" i="6" s="1"/>
  <c r="CA187" i="6"/>
  <c r="AH192" i="6"/>
  <c r="AA193" i="6" s="1"/>
  <c r="AC193" i="6" s="1"/>
  <c r="AG193" i="6" s="1"/>
  <c r="AH193" i="6" s="1"/>
  <c r="AA194" i="6" s="1"/>
  <c r="BM190" i="6"/>
  <c r="BN190" i="6" s="1"/>
  <c r="BG191" i="6" s="1"/>
  <c r="AW192" i="6"/>
  <c r="AX192" i="6" s="1"/>
  <c r="AQ193" i="6" s="1"/>
  <c r="AK190" i="6"/>
  <c r="AO190" i="6" s="1"/>
  <c r="AP190" i="6" s="1"/>
  <c r="AI191" i="6" s="1"/>
  <c r="AM190" i="6"/>
  <c r="BS191" i="6"/>
  <c r="BQ191" i="6"/>
  <c r="BU191" i="6" s="1"/>
  <c r="AE193" i="6"/>
  <c r="W194" i="6"/>
  <c r="U194" i="6"/>
  <c r="Y194" i="6" s="1"/>
  <c r="BE194" i="6"/>
  <c r="BF194" i="6" s="1"/>
  <c r="AY195" i="6" s="1"/>
  <c r="E118" i="5"/>
  <c r="AV118" i="5"/>
  <c r="AW118" i="5" s="1"/>
  <c r="AX118" i="5" s="1"/>
  <c r="AQ119" i="5" s="1"/>
  <c r="BT118" i="5"/>
  <c r="BU118" i="5" s="1"/>
  <c r="BV118" i="5" s="1"/>
  <c r="BO119" i="5" s="1"/>
  <c r="AN118" i="5"/>
  <c r="AO118" i="5" s="1"/>
  <c r="AP118" i="5" s="1"/>
  <c r="AI119" i="5" s="1"/>
  <c r="CJ118" i="5"/>
  <c r="CK118" i="5" s="1"/>
  <c r="CL118" i="5" s="1"/>
  <c r="CE119" i="5" s="1"/>
  <c r="BD118" i="5"/>
  <c r="BE118" i="5" s="1"/>
  <c r="BF118" i="5" s="1"/>
  <c r="AY119" i="5" s="1"/>
  <c r="CB118" i="5"/>
  <c r="CC118" i="5" s="1"/>
  <c r="CD118" i="5" s="1"/>
  <c r="BW119" i="5" s="1"/>
  <c r="BL118" i="5"/>
  <c r="BM118" i="5" s="1"/>
  <c r="BN118" i="5" s="1"/>
  <c r="BG119" i="5" s="1"/>
  <c r="AF118" i="5"/>
  <c r="AG118" i="5" s="1"/>
  <c r="AH118" i="5" s="1"/>
  <c r="AA119" i="5" s="1"/>
  <c r="X118" i="5"/>
  <c r="Y118" i="5" s="1"/>
  <c r="Z118" i="5" s="1"/>
  <c r="S119" i="5" s="1"/>
  <c r="CI192" i="6"/>
  <c r="CG192" i="6"/>
  <c r="P118" i="5"/>
  <c r="H118" i="4" s="1"/>
  <c r="H153" i="6" l="1"/>
  <c r="Q153" i="6"/>
  <c r="AS193" i="6"/>
  <c r="AW193" i="6" s="1"/>
  <c r="AU193" i="6"/>
  <c r="BK191" i="6"/>
  <c r="BI191" i="6"/>
  <c r="BM191" i="6" s="1"/>
  <c r="BN191" i="6" s="1"/>
  <c r="BG192" i="6" s="1"/>
  <c r="CA188" i="6"/>
  <c r="BY188" i="6"/>
  <c r="CC188" i="6" s="1"/>
  <c r="AK119" i="5"/>
  <c r="AJ119" i="5"/>
  <c r="AM119" i="5"/>
  <c r="BS119" i="5"/>
  <c r="BP119" i="5"/>
  <c r="BQ119" i="5"/>
  <c r="U119" i="5"/>
  <c r="W119" i="5"/>
  <c r="T119" i="5"/>
  <c r="AS119" i="5"/>
  <c r="AU119" i="5"/>
  <c r="AR119" i="5"/>
  <c r="BA119" i="5"/>
  <c r="BC119" i="5"/>
  <c r="AZ119" i="5"/>
  <c r="AC119" i="5"/>
  <c r="AE119" i="5"/>
  <c r="AB119" i="5"/>
  <c r="AE194" i="6"/>
  <c r="AC194" i="6"/>
  <c r="AG194" i="6" s="1"/>
  <c r="BC195" i="6"/>
  <c r="BA195" i="6"/>
  <c r="AM191" i="6"/>
  <c r="AK191" i="6"/>
  <c r="CK192" i="6"/>
  <c r="CL192" i="6" s="1"/>
  <c r="CE193" i="6" s="1"/>
  <c r="Z194" i="6"/>
  <c r="S195" i="6" s="1"/>
  <c r="CG119" i="5"/>
  <c r="CF119" i="5"/>
  <c r="CI119" i="5"/>
  <c r="BV191" i="6"/>
  <c r="BO192" i="6" s="1"/>
  <c r="BY119" i="5"/>
  <c r="CA119" i="5"/>
  <c r="BX119" i="5"/>
  <c r="BI119" i="5"/>
  <c r="BH119" i="5"/>
  <c r="BK119" i="5"/>
  <c r="Q118" i="5"/>
  <c r="BB119" i="5" l="1"/>
  <c r="AD119" i="5"/>
  <c r="CH119" i="5"/>
  <c r="V119" i="5"/>
  <c r="BR119" i="5"/>
  <c r="BJ119" i="5"/>
  <c r="F153" i="6"/>
  <c r="R153" i="6"/>
  <c r="CD188" i="6"/>
  <c r="BW189" i="6" s="1"/>
  <c r="AX193" i="6"/>
  <c r="AQ194" i="6" s="1"/>
  <c r="BZ119" i="5"/>
  <c r="BE195" i="6"/>
  <c r="BF195" i="6" s="1"/>
  <c r="AY196" i="6" s="1"/>
  <c r="U195" i="6"/>
  <c r="Y195" i="6" s="1"/>
  <c r="W195" i="6"/>
  <c r="BS192" i="6"/>
  <c r="BQ192" i="6"/>
  <c r="BU192" i="6" s="1"/>
  <c r="BV192" i="6" s="1"/>
  <c r="BO193" i="6" s="1"/>
  <c r="AH194" i="6"/>
  <c r="AA195" i="6" s="1"/>
  <c r="AL119" i="5"/>
  <c r="AT119" i="5"/>
  <c r="AO191" i="6"/>
  <c r="AP191" i="6" s="1"/>
  <c r="AI192" i="6" s="1"/>
  <c r="F118" i="5"/>
  <c r="I118" i="4"/>
  <c r="R118" i="5"/>
  <c r="BI192" i="6"/>
  <c r="BM192" i="6" s="1"/>
  <c r="BK192" i="6"/>
  <c r="CI193" i="6"/>
  <c r="CG193" i="6"/>
  <c r="CK193" i="6" s="1"/>
  <c r="I153" i="6" l="1"/>
  <c r="K154" i="6"/>
  <c r="AS194" i="6"/>
  <c r="AU194" i="6"/>
  <c r="BY189" i="6"/>
  <c r="CC189" i="6" s="1"/>
  <c r="CD189" i="6" s="1"/>
  <c r="BW190" i="6" s="1"/>
  <c r="CA190" i="6" s="1"/>
  <c r="CA189" i="6"/>
  <c r="AM192" i="6"/>
  <c r="AK192" i="6"/>
  <c r="BC196" i="6"/>
  <c r="BA196" i="6"/>
  <c r="BE196" i="6" s="1"/>
  <c r="BS193" i="6"/>
  <c r="BQ193" i="6"/>
  <c r="BU193" i="6" s="1"/>
  <c r="K119" i="5"/>
  <c r="I118" i="5"/>
  <c r="J118" i="5" s="1"/>
  <c r="J118" i="4"/>
  <c r="CL193" i="6"/>
  <c r="CE194" i="6" s="1"/>
  <c r="BN192" i="6"/>
  <c r="BG193" i="6" s="1"/>
  <c r="AE195" i="6"/>
  <c r="AC195" i="6"/>
  <c r="Z195" i="6"/>
  <c r="S196" i="6" s="1"/>
  <c r="M154" i="6" l="1"/>
  <c r="H154" i="6" s="1"/>
  <c r="O154" i="6"/>
  <c r="BY190" i="6"/>
  <c r="AW194" i="6"/>
  <c r="AX194" i="6" s="1"/>
  <c r="AQ195" i="6" s="1"/>
  <c r="W196" i="6"/>
  <c r="U196" i="6"/>
  <c r="BF196" i="6"/>
  <c r="AY197" i="6" s="1"/>
  <c r="M119" i="5"/>
  <c r="O119" i="5"/>
  <c r="G119" i="4" s="1"/>
  <c r="C119" i="4"/>
  <c r="L119" i="5"/>
  <c r="AO192" i="6"/>
  <c r="AP192" i="6" s="1"/>
  <c r="AI193" i="6" s="1"/>
  <c r="BV193" i="6"/>
  <c r="BO194" i="6" s="1"/>
  <c r="BK193" i="6"/>
  <c r="BI193" i="6"/>
  <c r="BM193" i="6" s="1"/>
  <c r="AG195" i="6"/>
  <c r="AH195" i="6" s="1"/>
  <c r="AA196" i="6" s="1"/>
  <c r="CG194" i="6"/>
  <c r="CK194" i="6" s="1"/>
  <c r="CI194" i="6"/>
  <c r="N119" i="5" l="1"/>
  <c r="Q154" i="6"/>
  <c r="F154" i="6" s="1"/>
  <c r="AU195" i="6"/>
  <c r="AS195" i="6"/>
  <c r="AW195" i="6" s="1"/>
  <c r="AX195" i="6" s="1"/>
  <c r="AQ196" i="6" s="1"/>
  <c r="BN193" i="6"/>
  <c r="BG194" i="6" s="1"/>
  <c r="BI194" i="6" s="1"/>
  <c r="CC190" i="6"/>
  <c r="CD190" i="6" s="1"/>
  <c r="BW191" i="6" s="1"/>
  <c r="AC196" i="6"/>
  <c r="AG196" i="6" s="1"/>
  <c r="AE196" i="6"/>
  <c r="F119" i="4"/>
  <c r="D119" i="5"/>
  <c r="BS194" i="6"/>
  <c r="BQ194" i="6"/>
  <c r="BU194" i="6" s="1"/>
  <c r="CL194" i="6"/>
  <c r="CE195" i="6" s="1"/>
  <c r="Y196" i="6"/>
  <c r="Z196" i="6" s="1"/>
  <c r="S197" i="6" s="1"/>
  <c r="D119" i="4"/>
  <c r="G119" i="5"/>
  <c r="E119" i="4"/>
  <c r="H119" i="5"/>
  <c r="BA197" i="6"/>
  <c r="BE197" i="6" s="1"/>
  <c r="BC197" i="6"/>
  <c r="AK193" i="6"/>
  <c r="AO193" i="6" s="1"/>
  <c r="AP193" i="6" s="1"/>
  <c r="AI194" i="6" s="1"/>
  <c r="AM193" i="6"/>
  <c r="BK194" i="6" l="1"/>
  <c r="R154" i="6"/>
  <c r="AU196" i="6"/>
  <c r="AS196" i="6"/>
  <c r="AW196" i="6" s="1"/>
  <c r="CA191" i="6"/>
  <c r="BY191" i="6"/>
  <c r="CC191" i="6" s="1"/>
  <c r="CD191" i="6" s="1"/>
  <c r="BW192" i="6" s="1"/>
  <c r="BF197" i="6"/>
  <c r="AY198" i="6" s="1"/>
  <c r="BV194" i="6"/>
  <c r="BO195" i="6" s="1"/>
  <c r="BS195" i="6" s="1"/>
  <c r="AK194" i="6"/>
  <c r="AM194" i="6"/>
  <c r="AO194" i="6"/>
  <c r="AP194" i="6" s="1"/>
  <c r="AI195" i="6" s="1"/>
  <c r="U197" i="6"/>
  <c r="W197" i="6"/>
  <c r="BC198" i="6"/>
  <c r="BA198" i="6"/>
  <c r="BE198" i="6" s="1"/>
  <c r="E119" i="5"/>
  <c r="AF119" i="5"/>
  <c r="AG119" i="5" s="1"/>
  <c r="AH119" i="5" s="1"/>
  <c r="AA120" i="5" s="1"/>
  <c r="BD119" i="5"/>
  <c r="BE119" i="5" s="1"/>
  <c r="BF119" i="5" s="1"/>
  <c r="AY120" i="5" s="1"/>
  <c r="CJ119" i="5"/>
  <c r="CK119" i="5" s="1"/>
  <c r="CL119" i="5" s="1"/>
  <c r="CE120" i="5" s="1"/>
  <c r="BL119" i="5"/>
  <c r="BM119" i="5" s="1"/>
  <c r="BN119" i="5" s="1"/>
  <c r="BG120" i="5" s="1"/>
  <c r="X119" i="5"/>
  <c r="Y119" i="5" s="1"/>
  <c r="Z119" i="5" s="1"/>
  <c r="S120" i="5" s="1"/>
  <c r="BT119" i="5"/>
  <c r="BU119" i="5" s="1"/>
  <c r="BV119" i="5" s="1"/>
  <c r="BO120" i="5" s="1"/>
  <c r="CB119" i="5"/>
  <c r="CC119" i="5" s="1"/>
  <c r="CD119" i="5" s="1"/>
  <c r="BW120" i="5" s="1"/>
  <c r="AV119" i="5"/>
  <c r="AW119" i="5" s="1"/>
  <c r="AX119" i="5" s="1"/>
  <c r="AQ120" i="5" s="1"/>
  <c r="AN119" i="5"/>
  <c r="AO119" i="5" s="1"/>
  <c r="AP119" i="5" s="1"/>
  <c r="AI120" i="5" s="1"/>
  <c r="CG195" i="6"/>
  <c r="CK195" i="6" s="1"/>
  <c r="CL195" i="6" s="1"/>
  <c r="CE196" i="6" s="1"/>
  <c r="CI195" i="6"/>
  <c r="AH196" i="6"/>
  <c r="AA197" i="6" s="1"/>
  <c r="BM194" i="6"/>
  <c r="BN194" i="6" s="1"/>
  <c r="BG195" i="6" s="1"/>
  <c r="P119" i="5"/>
  <c r="H119" i="4" s="1"/>
  <c r="BQ195" i="6" l="1"/>
  <c r="BU195" i="6" s="1"/>
  <c r="I154" i="6"/>
  <c r="K155" i="6"/>
  <c r="Q119" i="5"/>
  <c r="R119" i="5" s="1"/>
  <c r="BY192" i="6"/>
  <c r="CA192" i="6"/>
  <c r="AX196" i="6"/>
  <c r="AQ197" i="6" s="1"/>
  <c r="Y197" i="6"/>
  <c r="Z197" i="6" s="1"/>
  <c r="S198" i="6" s="1"/>
  <c r="CI196" i="6"/>
  <c r="CG196" i="6"/>
  <c r="CK196" i="6" s="1"/>
  <c r="CL196" i="6" s="1"/>
  <c r="CE197" i="6" s="1"/>
  <c r="AK195" i="6"/>
  <c r="AO195" i="6" s="1"/>
  <c r="AP195" i="6" s="1"/>
  <c r="AI196" i="6" s="1"/>
  <c r="AM195" i="6"/>
  <c r="AK120" i="5"/>
  <c r="AM120" i="5"/>
  <c r="AJ120" i="5"/>
  <c r="AS120" i="5"/>
  <c r="AR120" i="5"/>
  <c r="AU120" i="5"/>
  <c r="CF120" i="5"/>
  <c r="CG120" i="5"/>
  <c r="CI120" i="5"/>
  <c r="BY120" i="5"/>
  <c r="BX120" i="5"/>
  <c r="CA120" i="5"/>
  <c r="W120" i="5"/>
  <c r="T120" i="5"/>
  <c r="U120" i="5"/>
  <c r="BS120" i="5"/>
  <c r="BP120" i="5"/>
  <c r="BQ120" i="5"/>
  <c r="BI195" i="6"/>
  <c r="BM195" i="6" s="1"/>
  <c r="BK195" i="6"/>
  <c r="BH120" i="5"/>
  <c r="BK120" i="5"/>
  <c r="BI120" i="5"/>
  <c r="AC120" i="5"/>
  <c r="AB120" i="5"/>
  <c r="AE120" i="5"/>
  <c r="F119" i="5"/>
  <c r="I119" i="4"/>
  <c r="BF198" i="6"/>
  <c r="AY199" i="6" s="1"/>
  <c r="BV195" i="6"/>
  <c r="BO196" i="6" s="1"/>
  <c r="AZ120" i="5"/>
  <c r="BA120" i="5"/>
  <c r="BC120" i="5"/>
  <c r="AC197" i="6"/>
  <c r="AG197" i="6" s="1"/>
  <c r="AE197" i="6"/>
  <c r="CH120" i="5" l="1"/>
  <c r="BZ120" i="5"/>
  <c r="O155" i="6"/>
  <c r="M155" i="6"/>
  <c r="V120" i="5"/>
  <c r="AD120" i="5"/>
  <c r="U198" i="6"/>
  <c r="Y198" i="6" s="1"/>
  <c r="W198" i="6"/>
  <c r="AS197" i="6"/>
  <c r="AU197" i="6"/>
  <c r="CC192" i="6"/>
  <c r="CD192" i="6" s="1"/>
  <c r="BW193" i="6" s="1"/>
  <c r="AK196" i="6"/>
  <c r="AO196" i="6" s="1"/>
  <c r="AP196" i="6" s="1"/>
  <c r="AI197" i="6" s="1"/>
  <c r="AM196" i="6"/>
  <c r="CG197" i="6"/>
  <c r="CK197" i="6" s="1"/>
  <c r="CL197" i="6" s="1"/>
  <c r="CE198" i="6" s="1"/>
  <c r="CI197" i="6"/>
  <c r="BA199" i="6"/>
  <c r="BE199" i="6" s="1"/>
  <c r="BF199" i="6" s="1"/>
  <c r="AY200" i="6" s="1"/>
  <c r="BC199" i="6"/>
  <c r="I119" i="5"/>
  <c r="J119" i="5" s="1"/>
  <c r="K120" i="5"/>
  <c r="J119" i="4"/>
  <c r="BR120" i="5"/>
  <c r="AL120" i="5"/>
  <c r="BN195" i="6"/>
  <c r="BG196" i="6" s="1"/>
  <c r="AT120" i="5"/>
  <c r="BJ120" i="5"/>
  <c r="BS196" i="6"/>
  <c r="BQ196" i="6"/>
  <c r="BU196" i="6" s="1"/>
  <c r="BV196" i="6" s="1"/>
  <c r="BO197" i="6" s="1"/>
  <c r="BB120" i="5"/>
  <c r="AH197" i="6"/>
  <c r="AA198" i="6" s="1"/>
  <c r="H155" i="6" l="1"/>
  <c r="Q155" i="6"/>
  <c r="CA193" i="6"/>
  <c r="BY193" i="6"/>
  <c r="CC193" i="6" s="1"/>
  <c r="CD193" i="6" s="1"/>
  <c r="BW194" i="6" s="1"/>
  <c r="AW197" i="6"/>
  <c r="AX197" i="6" s="1"/>
  <c r="AQ198" i="6" s="1"/>
  <c r="Z198" i="6"/>
  <c r="S199" i="6" s="1"/>
  <c r="BA200" i="6"/>
  <c r="BC200" i="6"/>
  <c r="BQ197" i="6"/>
  <c r="BU197" i="6" s="1"/>
  <c r="BS197" i="6"/>
  <c r="CG198" i="6"/>
  <c r="CK198" i="6" s="1"/>
  <c r="CL198" i="6" s="1"/>
  <c r="CE199" i="6" s="1"/>
  <c r="CI198" i="6"/>
  <c r="AM197" i="6"/>
  <c r="AK197" i="6"/>
  <c r="BK196" i="6"/>
  <c r="BI196" i="6"/>
  <c r="BM196" i="6" s="1"/>
  <c r="BN196" i="6" s="1"/>
  <c r="BG197" i="6" s="1"/>
  <c r="AC198" i="6"/>
  <c r="AG198" i="6" s="1"/>
  <c r="AE198" i="6"/>
  <c r="O120" i="5"/>
  <c r="G120" i="4" s="1"/>
  <c r="M120" i="5"/>
  <c r="C120" i="4"/>
  <c r="L120" i="5"/>
  <c r="F155" i="6" l="1"/>
  <c r="R155" i="6"/>
  <c r="AU198" i="6"/>
  <c r="AS198" i="6"/>
  <c r="AW198" i="6" s="1"/>
  <c r="BY194" i="6"/>
  <c r="CC194" i="6" s="1"/>
  <c r="CD194" i="6" s="1"/>
  <c r="BW195" i="6" s="1"/>
  <c r="CA194" i="6"/>
  <c r="BV197" i="6"/>
  <c r="BO198" i="6" s="1"/>
  <c r="BS198" i="6" s="1"/>
  <c r="U199" i="6"/>
  <c r="W199" i="6"/>
  <c r="BE200" i="6"/>
  <c r="BF200" i="6" s="1"/>
  <c r="AY201" i="6" s="1"/>
  <c r="AH198" i="6"/>
  <c r="AA199" i="6" s="1"/>
  <c r="AC199" i="6" s="1"/>
  <c r="AG199" i="6" s="1"/>
  <c r="BI197" i="6"/>
  <c r="BM197" i="6" s="1"/>
  <c r="BK197" i="6"/>
  <c r="CG199" i="6"/>
  <c r="CI199" i="6"/>
  <c r="E120" i="4"/>
  <c r="H120" i="5"/>
  <c r="D120" i="4"/>
  <c r="G120" i="5"/>
  <c r="N120" i="5"/>
  <c r="AO197" i="6"/>
  <c r="AP197" i="6" s="1"/>
  <c r="AI198" i="6" s="1"/>
  <c r="BQ198" i="6" l="1"/>
  <c r="BU198" i="6" s="1"/>
  <c r="AE199" i="6"/>
  <c r="I155" i="6"/>
  <c r="K156" i="6"/>
  <c r="BC201" i="6"/>
  <c r="BA201" i="6"/>
  <c r="BE201" i="6" s="1"/>
  <c r="BF201" i="6" s="1"/>
  <c r="AY202" i="6" s="1"/>
  <c r="BV198" i="6"/>
  <c r="BO199" i="6" s="1"/>
  <c r="BS199" i="6" s="1"/>
  <c r="CA195" i="6"/>
  <c r="BY195" i="6"/>
  <c r="CC195" i="6" s="1"/>
  <c r="Y199" i="6"/>
  <c r="Z199" i="6" s="1"/>
  <c r="S200" i="6" s="1"/>
  <c r="AX198" i="6"/>
  <c r="AQ199" i="6" s="1"/>
  <c r="BN197" i="6"/>
  <c r="BG198" i="6" s="1"/>
  <c r="BI198" i="6" s="1"/>
  <c r="BM198" i="6" s="1"/>
  <c r="BN198" i="6" s="1"/>
  <c r="BG199" i="6" s="1"/>
  <c r="AK198" i="6"/>
  <c r="AO198" i="6" s="1"/>
  <c r="AM198" i="6"/>
  <c r="AH199" i="6"/>
  <c r="AA200" i="6" s="1"/>
  <c r="CK199" i="6"/>
  <c r="CL199" i="6" s="1"/>
  <c r="CE200" i="6" s="1"/>
  <c r="D120" i="5"/>
  <c r="P120" i="5" s="1"/>
  <c r="H120" i="4" s="1"/>
  <c r="F120" i="4"/>
  <c r="BK198" i="6" l="1"/>
  <c r="O156" i="6"/>
  <c r="M156" i="6"/>
  <c r="BQ199" i="6"/>
  <c r="BU199" i="6" s="1"/>
  <c r="BV199" i="6" s="1"/>
  <c r="BO200" i="6" s="1"/>
  <c r="AU199" i="6"/>
  <c r="AS199" i="6"/>
  <c r="CD195" i="6"/>
  <c r="BW196" i="6" s="1"/>
  <c r="W200" i="6"/>
  <c r="U200" i="6"/>
  <c r="Y200" i="6" s="1"/>
  <c r="Z200" i="6" s="1"/>
  <c r="S201" i="6" s="1"/>
  <c r="CI200" i="6"/>
  <c r="CG200" i="6"/>
  <c r="CK200" i="6" s="1"/>
  <c r="BA202" i="6"/>
  <c r="BE202" i="6" s="1"/>
  <c r="BF202" i="6" s="1"/>
  <c r="AY203" i="6" s="1"/>
  <c r="BC202" i="6"/>
  <c r="W201" i="6"/>
  <c r="U201" i="6"/>
  <c r="Y201" i="6" s="1"/>
  <c r="Z201" i="6" s="1"/>
  <c r="S202" i="6" s="1"/>
  <c r="BK199" i="6"/>
  <c r="BI199" i="6"/>
  <c r="BM199" i="6" s="1"/>
  <c r="AC200" i="6"/>
  <c r="AG200" i="6" s="1"/>
  <c r="AH200" i="6" s="1"/>
  <c r="AA201" i="6" s="1"/>
  <c r="AE200" i="6"/>
  <c r="AP198" i="6"/>
  <c r="AI199" i="6" s="1"/>
  <c r="E120" i="5"/>
  <c r="AF120" i="5"/>
  <c r="AG120" i="5" s="1"/>
  <c r="AH120" i="5" s="1"/>
  <c r="AA121" i="5" s="1"/>
  <c r="CB120" i="5"/>
  <c r="CC120" i="5" s="1"/>
  <c r="CD120" i="5" s="1"/>
  <c r="BW121" i="5" s="1"/>
  <c r="CJ120" i="5"/>
  <c r="CK120" i="5" s="1"/>
  <c r="CL120" i="5" s="1"/>
  <c r="CE121" i="5" s="1"/>
  <c r="X120" i="5"/>
  <c r="Y120" i="5" s="1"/>
  <c r="Z120" i="5" s="1"/>
  <c r="S121" i="5" s="1"/>
  <c r="AV120" i="5"/>
  <c r="AW120" i="5" s="1"/>
  <c r="AX120" i="5" s="1"/>
  <c r="AQ121" i="5" s="1"/>
  <c r="AN120" i="5"/>
  <c r="AO120" i="5" s="1"/>
  <c r="AP120" i="5" s="1"/>
  <c r="AI121" i="5" s="1"/>
  <c r="BD120" i="5"/>
  <c r="BE120" i="5" s="1"/>
  <c r="BF120" i="5" s="1"/>
  <c r="AY121" i="5" s="1"/>
  <c r="BT120" i="5"/>
  <c r="BU120" i="5" s="1"/>
  <c r="BV120" i="5" s="1"/>
  <c r="BO121" i="5" s="1"/>
  <c r="BL120" i="5"/>
  <c r="BM120" i="5" s="1"/>
  <c r="BN120" i="5" s="1"/>
  <c r="BG121" i="5" s="1"/>
  <c r="Q120" i="5"/>
  <c r="H156" i="6" l="1"/>
  <c r="Q156" i="6"/>
  <c r="CA196" i="6"/>
  <c r="BY196" i="6"/>
  <c r="CC196" i="6" s="1"/>
  <c r="CD196" i="6" s="1"/>
  <c r="BW197" i="6" s="1"/>
  <c r="CA197" i="6" s="1"/>
  <c r="AW199" i="6"/>
  <c r="AX199" i="6" s="1"/>
  <c r="AQ200" i="6" s="1"/>
  <c r="BQ121" i="5"/>
  <c r="BP121" i="5"/>
  <c r="BS121" i="5"/>
  <c r="BQ200" i="6"/>
  <c r="BU200" i="6" s="1"/>
  <c r="BV200" i="6" s="1"/>
  <c r="BO201" i="6" s="1"/>
  <c r="BS200" i="6"/>
  <c r="U202" i="6"/>
  <c r="Y202" i="6" s="1"/>
  <c r="Z202" i="6" s="1"/>
  <c r="S203" i="6" s="1"/>
  <c r="W202" i="6"/>
  <c r="AE121" i="5"/>
  <c r="AB121" i="5"/>
  <c r="AC121" i="5"/>
  <c r="AE201" i="6"/>
  <c r="AC201" i="6"/>
  <c r="AG201" i="6" s="1"/>
  <c r="AH201" i="6" s="1"/>
  <c r="AA202" i="6" s="1"/>
  <c r="AZ121" i="5"/>
  <c r="BC121" i="5"/>
  <c r="BA121" i="5"/>
  <c r="AJ121" i="5"/>
  <c r="AM121" i="5"/>
  <c r="AK121" i="5"/>
  <c r="AM199" i="6"/>
  <c r="AK199" i="6"/>
  <c r="AO199" i="6" s="1"/>
  <c r="AP199" i="6" s="1"/>
  <c r="AI200" i="6" s="1"/>
  <c r="CL200" i="6"/>
  <c r="CE201" i="6" s="1"/>
  <c r="AS121" i="5"/>
  <c r="AU121" i="5"/>
  <c r="AR121" i="5"/>
  <c r="CA121" i="5"/>
  <c r="BY121" i="5"/>
  <c r="BX121" i="5"/>
  <c r="BA203" i="6"/>
  <c r="BE203" i="6" s="1"/>
  <c r="BF203" i="6" s="1"/>
  <c r="AY204" i="6" s="1"/>
  <c r="BC203" i="6"/>
  <c r="W121" i="5"/>
  <c r="U121" i="5"/>
  <c r="T121" i="5"/>
  <c r="CI121" i="5"/>
  <c r="CF121" i="5"/>
  <c r="CG121" i="5"/>
  <c r="F120" i="5"/>
  <c r="I120" i="4"/>
  <c r="R120" i="5"/>
  <c r="BI121" i="5"/>
  <c r="BH121" i="5"/>
  <c r="BK121" i="5"/>
  <c r="BN199" i="6"/>
  <c r="BG200" i="6" s="1"/>
  <c r="AT121" i="5" l="1"/>
  <c r="BZ121" i="5"/>
  <c r="CH121" i="5"/>
  <c r="BB121" i="5"/>
  <c r="F156" i="6"/>
  <c r="R156" i="6"/>
  <c r="V121" i="5"/>
  <c r="BJ121" i="5"/>
  <c r="BY197" i="6"/>
  <c r="CC197" i="6" s="1"/>
  <c r="CD197" i="6" s="1"/>
  <c r="BW198" i="6" s="1"/>
  <c r="AS200" i="6"/>
  <c r="AW200" i="6" s="1"/>
  <c r="AX200" i="6" s="1"/>
  <c r="AQ201" i="6" s="1"/>
  <c r="AU200" i="6"/>
  <c r="W203" i="6"/>
  <c r="U203" i="6"/>
  <c r="Y203" i="6" s="1"/>
  <c r="Z203" i="6" s="1"/>
  <c r="S204" i="6" s="1"/>
  <c r="BC204" i="6"/>
  <c r="BA204" i="6"/>
  <c r="BE204" i="6" s="1"/>
  <c r="AK200" i="6"/>
  <c r="AO200" i="6" s="1"/>
  <c r="AP200" i="6" s="1"/>
  <c r="AI201" i="6" s="1"/>
  <c r="AM200" i="6"/>
  <c r="BQ201" i="6"/>
  <c r="BU201" i="6" s="1"/>
  <c r="BV201" i="6" s="1"/>
  <c r="BO202" i="6" s="1"/>
  <c r="BS201" i="6"/>
  <c r="BI200" i="6"/>
  <c r="BK200" i="6"/>
  <c r="AE202" i="6"/>
  <c r="AC202" i="6"/>
  <c r="AG202" i="6" s="1"/>
  <c r="AH202" i="6" s="1"/>
  <c r="AA203" i="6" s="1"/>
  <c r="CG201" i="6"/>
  <c r="CI201" i="6"/>
  <c r="AL121" i="5"/>
  <c r="AD121" i="5"/>
  <c r="BR121" i="5"/>
  <c r="I120" i="5"/>
  <c r="J120" i="5" s="1"/>
  <c r="K121" i="5"/>
  <c r="J120" i="4"/>
  <c r="I156" i="6" l="1"/>
  <c r="K157" i="6"/>
  <c r="BY198" i="6"/>
  <c r="CC198" i="6" s="1"/>
  <c r="CD198" i="6" s="1"/>
  <c r="BW199" i="6" s="1"/>
  <c r="CA199" i="6" s="1"/>
  <c r="CA198" i="6"/>
  <c r="BF204" i="6"/>
  <c r="AY205" i="6" s="1"/>
  <c r="BA205" i="6" s="1"/>
  <c r="BE205" i="6" s="1"/>
  <c r="CK201" i="6"/>
  <c r="CL201" i="6" s="1"/>
  <c r="CE202" i="6" s="1"/>
  <c r="AU201" i="6"/>
  <c r="AS201" i="6"/>
  <c r="AW201" i="6" s="1"/>
  <c r="BQ202" i="6"/>
  <c r="BS202" i="6"/>
  <c r="AC203" i="6"/>
  <c r="AG203" i="6" s="1"/>
  <c r="AH203" i="6" s="1"/>
  <c r="AA204" i="6" s="1"/>
  <c r="AE203" i="6"/>
  <c r="W204" i="6"/>
  <c r="U204" i="6"/>
  <c r="Y204" i="6" s="1"/>
  <c r="Z204" i="6" s="1"/>
  <c r="S205" i="6" s="1"/>
  <c r="AK201" i="6"/>
  <c r="AO201" i="6" s="1"/>
  <c r="AP201" i="6" s="1"/>
  <c r="AI202" i="6" s="1"/>
  <c r="AM201" i="6"/>
  <c r="BM200" i="6"/>
  <c r="BN200" i="6" s="1"/>
  <c r="BG201" i="6" s="1"/>
  <c r="O121" i="5"/>
  <c r="G121" i="4" s="1"/>
  <c r="L121" i="5"/>
  <c r="C121" i="4"/>
  <c r="M121" i="5"/>
  <c r="BC205" i="6" l="1"/>
  <c r="BY199" i="6"/>
  <c r="CC199" i="6" s="1"/>
  <c r="O157" i="6"/>
  <c r="M157" i="6"/>
  <c r="CG202" i="6"/>
  <c r="CK202" i="6" s="1"/>
  <c r="CI202" i="6"/>
  <c r="CD199" i="6"/>
  <c r="BW200" i="6" s="1"/>
  <c r="BU202" i="6"/>
  <c r="BV202" i="6" s="1"/>
  <c r="BO203" i="6" s="1"/>
  <c r="AX201" i="6"/>
  <c r="AQ202" i="6" s="1"/>
  <c r="AM202" i="6"/>
  <c r="AK202" i="6"/>
  <c r="AO202" i="6" s="1"/>
  <c r="BI201" i="6"/>
  <c r="BK201" i="6"/>
  <c r="AE204" i="6"/>
  <c r="AC204" i="6"/>
  <c r="U205" i="6"/>
  <c r="W205" i="6"/>
  <c r="BY200" i="6"/>
  <c r="CA200" i="6"/>
  <c r="CL202" i="6"/>
  <c r="CE203" i="6" s="1"/>
  <c r="BF205" i="6"/>
  <c r="AY206" i="6" s="1"/>
  <c r="H121" i="5"/>
  <c r="E121" i="4"/>
  <c r="G121" i="5"/>
  <c r="D121" i="4"/>
  <c r="N121" i="5"/>
  <c r="Q157" i="6" l="1"/>
  <c r="F157" i="6" s="1"/>
  <c r="H157" i="6"/>
  <c r="BQ203" i="6"/>
  <c r="BS203" i="6"/>
  <c r="AU202" i="6"/>
  <c r="AS202" i="6"/>
  <c r="AW202" i="6" s="1"/>
  <c r="AX202" i="6" s="1"/>
  <c r="AQ203" i="6" s="1"/>
  <c r="Y205" i="6"/>
  <c r="Z205" i="6" s="1"/>
  <c r="S206" i="6" s="1"/>
  <c r="BM201" i="6"/>
  <c r="BN201" i="6" s="1"/>
  <c r="BG202" i="6" s="1"/>
  <c r="AP202" i="6"/>
  <c r="AI203" i="6" s="1"/>
  <c r="CC200" i="6"/>
  <c r="CD200" i="6" s="1"/>
  <c r="BW201" i="6" s="1"/>
  <c r="CG203" i="6"/>
  <c r="CI203" i="6"/>
  <c r="AG204" i="6"/>
  <c r="AH204" i="6" s="1"/>
  <c r="AA205" i="6" s="1"/>
  <c r="BU203" i="6"/>
  <c r="BV203" i="6" s="1"/>
  <c r="BO204" i="6" s="1"/>
  <c r="F121" i="4"/>
  <c r="D121" i="5"/>
  <c r="P121" i="5" s="1"/>
  <c r="H121" i="4" s="1"/>
  <c r="BC206" i="6"/>
  <c r="BA206" i="6"/>
  <c r="R157" i="6" l="1"/>
  <c r="K158" i="6" s="1"/>
  <c r="I157" i="6"/>
  <c r="AS203" i="6"/>
  <c r="AW203" i="6" s="1"/>
  <c r="AX203" i="6" s="1"/>
  <c r="AQ204" i="6" s="1"/>
  <c r="AU203" i="6"/>
  <c r="CK203" i="6"/>
  <c r="CL203" i="6" s="1"/>
  <c r="CE204" i="6" s="1"/>
  <c r="BE206" i="6"/>
  <c r="BF206" i="6" s="1"/>
  <c r="AY207" i="6" s="1"/>
  <c r="BS204" i="6"/>
  <c r="BQ204" i="6"/>
  <c r="BU204" i="6" s="1"/>
  <c r="BY201" i="6"/>
  <c r="CA201" i="6"/>
  <c r="CC201" i="6"/>
  <c r="CD201" i="6" s="1"/>
  <c r="BW202" i="6" s="1"/>
  <c r="W206" i="6"/>
  <c r="U206" i="6"/>
  <c r="AE205" i="6"/>
  <c r="AC205" i="6"/>
  <c r="BK202" i="6"/>
  <c r="BI202" i="6"/>
  <c r="AK203" i="6"/>
  <c r="AO203" i="6" s="1"/>
  <c r="AM203" i="6"/>
  <c r="E121" i="5"/>
  <c r="CJ121" i="5"/>
  <c r="CK121" i="5" s="1"/>
  <c r="CL121" i="5" s="1"/>
  <c r="CE122" i="5" s="1"/>
  <c r="BL121" i="5"/>
  <c r="BM121" i="5" s="1"/>
  <c r="BN121" i="5" s="1"/>
  <c r="BG122" i="5" s="1"/>
  <c r="AV121" i="5"/>
  <c r="AW121" i="5" s="1"/>
  <c r="AX121" i="5" s="1"/>
  <c r="AQ122" i="5" s="1"/>
  <c r="BD121" i="5"/>
  <c r="BE121" i="5" s="1"/>
  <c r="BF121" i="5" s="1"/>
  <c r="AY122" i="5" s="1"/>
  <c r="X121" i="5"/>
  <c r="Y121" i="5" s="1"/>
  <c r="Z121" i="5" s="1"/>
  <c r="S122" i="5" s="1"/>
  <c r="CB121" i="5"/>
  <c r="CC121" i="5" s="1"/>
  <c r="CD121" i="5" s="1"/>
  <c r="BW122" i="5" s="1"/>
  <c r="AF121" i="5"/>
  <c r="AG121" i="5" s="1"/>
  <c r="AH121" i="5" s="1"/>
  <c r="AA122" i="5" s="1"/>
  <c r="BT121" i="5"/>
  <c r="BU121" i="5" s="1"/>
  <c r="BV121" i="5" s="1"/>
  <c r="BO122" i="5" s="1"/>
  <c r="AN121" i="5"/>
  <c r="AO121" i="5" s="1"/>
  <c r="AP121" i="5" s="1"/>
  <c r="AI122" i="5" s="1"/>
  <c r="Q121" i="5"/>
  <c r="O158" i="6" l="1"/>
  <c r="M158" i="6"/>
  <c r="H158" i="6" s="1"/>
  <c r="CG204" i="6"/>
  <c r="CK204" i="6" s="1"/>
  <c r="CI204" i="6"/>
  <c r="BA207" i="6"/>
  <c r="BE207" i="6" s="1"/>
  <c r="BF207" i="6" s="1"/>
  <c r="AY208" i="6" s="1"/>
  <c r="BA208" i="6" s="1"/>
  <c r="BE208" i="6" s="1"/>
  <c r="BF208" i="6" s="1"/>
  <c r="AY209" i="6" s="1"/>
  <c r="BC207" i="6"/>
  <c r="AP203" i="6"/>
  <c r="AI204" i="6" s="1"/>
  <c r="AM204" i="6" s="1"/>
  <c r="Y206" i="6"/>
  <c r="Z206" i="6" s="1"/>
  <c r="S207" i="6" s="1"/>
  <c r="AS204" i="6"/>
  <c r="AW204" i="6" s="1"/>
  <c r="AX204" i="6" s="1"/>
  <c r="AQ205" i="6" s="1"/>
  <c r="AU204" i="6"/>
  <c r="CA122" i="5"/>
  <c r="BX122" i="5"/>
  <c r="BY122" i="5"/>
  <c r="AE122" i="5"/>
  <c r="AB122" i="5"/>
  <c r="AC122" i="5"/>
  <c r="BK122" i="5"/>
  <c r="BH122" i="5"/>
  <c r="BI122" i="5"/>
  <c r="BS122" i="5"/>
  <c r="BP122" i="5"/>
  <c r="BQ122" i="5"/>
  <c r="AS122" i="5"/>
  <c r="AR122" i="5"/>
  <c r="AU122" i="5"/>
  <c r="CI122" i="5"/>
  <c r="CG122" i="5"/>
  <c r="CF122" i="5"/>
  <c r="AG205" i="6"/>
  <c r="AH205" i="6" s="1"/>
  <c r="AA206" i="6" s="1"/>
  <c r="I121" i="4"/>
  <c r="F121" i="5"/>
  <c r="R121" i="5"/>
  <c r="BC122" i="5"/>
  <c r="AZ122" i="5"/>
  <c r="BA122" i="5"/>
  <c r="T122" i="5"/>
  <c r="W122" i="5"/>
  <c r="U122" i="5"/>
  <c r="BM202" i="6"/>
  <c r="BN202" i="6" s="1"/>
  <c r="BG203" i="6" s="1"/>
  <c r="AJ122" i="5"/>
  <c r="AK122" i="5"/>
  <c r="AM122" i="5"/>
  <c r="BY202" i="6"/>
  <c r="CA202" i="6"/>
  <c r="BV204" i="6"/>
  <c r="BO205" i="6" s="1"/>
  <c r="AD122" i="5" l="1"/>
  <c r="CH122" i="5"/>
  <c r="AT122" i="5"/>
  <c r="V122" i="5"/>
  <c r="Q158" i="6"/>
  <c r="F158" i="6" s="1"/>
  <c r="BR122" i="5"/>
  <c r="BZ122" i="5"/>
  <c r="AK204" i="6"/>
  <c r="AO204" i="6" s="1"/>
  <c r="AP204" i="6" s="1"/>
  <c r="AI205" i="6" s="1"/>
  <c r="AM205" i="6" s="1"/>
  <c r="U207" i="6"/>
  <c r="Y207" i="6" s="1"/>
  <c r="Z207" i="6" s="1"/>
  <c r="S208" i="6" s="1"/>
  <c r="W207" i="6"/>
  <c r="AS205" i="6"/>
  <c r="AW205" i="6" s="1"/>
  <c r="AX205" i="6" s="1"/>
  <c r="AQ206" i="6" s="1"/>
  <c r="AU205" i="6"/>
  <c r="BC208" i="6"/>
  <c r="AL122" i="5"/>
  <c r="CL204" i="6"/>
  <c r="CE205" i="6" s="1"/>
  <c r="BC209" i="6"/>
  <c r="BA209" i="6"/>
  <c r="BE209" i="6" s="1"/>
  <c r="CD202" i="6"/>
  <c r="BW203" i="6" s="1"/>
  <c r="BB122" i="5"/>
  <c r="AE206" i="6"/>
  <c r="AC206" i="6"/>
  <c r="AG206" i="6" s="1"/>
  <c r="BJ122" i="5"/>
  <c r="BQ205" i="6"/>
  <c r="BU205" i="6" s="1"/>
  <c r="BV205" i="6" s="1"/>
  <c r="BO206" i="6" s="1"/>
  <c r="BS205" i="6"/>
  <c r="CC202" i="6"/>
  <c r="BK203" i="6"/>
  <c r="BI203" i="6"/>
  <c r="J121" i="4"/>
  <c r="K122" i="5"/>
  <c r="I121" i="5"/>
  <c r="J121" i="5" s="1"/>
  <c r="R158" i="6" l="1"/>
  <c r="I158" i="6" s="1"/>
  <c r="AS206" i="6"/>
  <c r="AW206" i="6" s="1"/>
  <c r="AX206" i="6" s="1"/>
  <c r="AQ207" i="6" s="1"/>
  <c r="AU206" i="6"/>
  <c r="U208" i="6"/>
  <c r="Y208" i="6" s="1"/>
  <c r="W208" i="6"/>
  <c r="CG205" i="6"/>
  <c r="CK205" i="6" s="1"/>
  <c r="CI205" i="6"/>
  <c r="AK205" i="6"/>
  <c r="AO205" i="6" s="1"/>
  <c r="AP205" i="6" s="1"/>
  <c r="AI206" i="6" s="1"/>
  <c r="AM206" i="6" s="1"/>
  <c r="BF209" i="6"/>
  <c r="AY210" i="6" s="1"/>
  <c r="BC210" i="6" s="1"/>
  <c r="BQ206" i="6"/>
  <c r="BU206" i="6" s="1"/>
  <c r="BV206" i="6" s="1"/>
  <c r="BO207" i="6" s="1"/>
  <c r="BS206" i="6"/>
  <c r="BM203" i="6"/>
  <c r="BN203" i="6" s="1"/>
  <c r="BG204" i="6" s="1"/>
  <c r="CA203" i="6"/>
  <c r="BY203" i="6"/>
  <c r="CC203" i="6" s="1"/>
  <c r="C122" i="4"/>
  <c r="L122" i="5"/>
  <c r="O122" i="5"/>
  <c r="G122" i="4" s="1"/>
  <c r="M122" i="5"/>
  <c r="AH206" i="6"/>
  <c r="AA207" i="6" s="1"/>
  <c r="K159" i="6" l="1"/>
  <c r="M159" i="6" s="1"/>
  <c r="Q159" i="6" s="1"/>
  <c r="F159" i="6" s="1"/>
  <c r="N122" i="5"/>
  <c r="BA210" i="6"/>
  <c r="BE210" i="6" s="1"/>
  <c r="BF210" i="6" s="1"/>
  <c r="AY211" i="6" s="1"/>
  <c r="O159" i="6"/>
  <c r="AK206" i="6"/>
  <c r="AO206" i="6" s="1"/>
  <c r="CL205" i="6"/>
  <c r="CE206" i="6" s="1"/>
  <c r="Z208" i="6"/>
  <c r="S209" i="6" s="1"/>
  <c r="U209" i="6" s="1"/>
  <c r="AU207" i="6"/>
  <c r="AS207" i="6"/>
  <c r="BI204" i="6"/>
  <c r="BM204" i="6" s="1"/>
  <c r="BN204" i="6" s="1"/>
  <c r="BG205" i="6" s="1"/>
  <c r="BK204" i="6"/>
  <c r="F122" i="4"/>
  <c r="D122" i="5"/>
  <c r="P122" i="5" s="1"/>
  <c r="H122" i="4" s="1"/>
  <c r="AE207" i="6"/>
  <c r="AC207" i="6"/>
  <c r="BQ207" i="6"/>
  <c r="BU207" i="6" s="1"/>
  <c r="BV207" i="6" s="1"/>
  <c r="BO208" i="6" s="1"/>
  <c r="BS207" i="6"/>
  <c r="E122" i="4"/>
  <c r="H122" i="5"/>
  <c r="D122" i="4"/>
  <c r="G122" i="5"/>
  <c r="CD203" i="6"/>
  <c r="BW204" i="6" s="1"/>
  <c r="W209" i="6" l="1"/>
  <c r="BC211" i="6"/>
  <c r="BA211" i="6"/>
  <c r="H159" i="6"/>
  <c r="R159" i="6"/>
  <c r="AP206" i="6"/>
  <c r="AI207" i="6" s="1"/>
  <c r="AW207" i="6"/>
  <c r="AX207" i="6" s="1"/>
  <c r="AQ208" i="6" s="1"/>
  <c r="CG206" i="6"/>
  <c r="CI206" i="6"/>
  <c r="BQ208" i="6"/>
  <c r="BU208" i="6" s="1"/>
  <c r="BS208" i="6"/>
  <c r="BI205" i="6"/>
  <c r="BM205" i="6" s="1"/>
  <c r="BN205" i="6" s="1"/>
  <c r="BG206" i="6" s="1"/>
  <c r="BK205" i="6"/>
  <c r="BE211" i="6"/>
  <c r="BF211" i="6" s="1"/>
  <c r="AY212" i="6" s="1"/>
  <c r="AG207" i="6"/>
  <c r="AH207" i="6" s="1"/>
  <c r="AA208" i="6" s="1"/>
  <c r="E122" i="5"/>
  <c r="CJ122" i="5"/>
  <c r="CK122" i="5" s="1"/>
  <c r="CL122" i="5" s="1"/>
  <c r="CE123" i="5" s="1"/>
  <c r="AV122" i="5"/>
  <c r="AW122" i="5" s="1"/>
  <c r="AX122" i="5" s="1"/>
  <c r="AQ123" i="5" s="1"/>
  <c r="AF122" i="5"/>
  <c r="AG122" i="5" s="1"/>
  <c r="AH122" i="5" s="1"/>
  <c r="AA123" i="5" s="1"/>
  <c r="BT122" i="5"/>
  <c r="BU122" i="5" s="1"/>
  <c r="BV122" i="5" s="1"/>
  <c r="BO123" i="5" s="1"/>
  <c r="X122" i="5"/>
  <c r="Y122" i="5" s="1"/>
  <c r="Z122" i="5" s="1"/>
  <c r="S123" i="5" s="1"/>
  <c r="AN122" i="5"/>
  <c r="AO122" i="5" s="1"/>
  <c r="AP122" i="5" s="1"/>
  <c r="AI123" i="5" s="1"/>
  <c r="CB122" i="5"/>
  <c r="CC122" i="5" s="1"/>
  <c r="CD122" i="5" s="1"/>
  <c r="BW123" i="5" s="1"/>
  <c r="BD122" i="5"/>
  <c r="BE122" i="5" s="1"/>
  <c r="BF122" i="5" s="1"/>
  <c r="AY123" i="5" s="1"/>
  <c r="Q122" i="5"/>
  <c r="BL122" i="5"/>
  <c r="BM122" i="5" s="1"/>
  <c r="BN122" i="5" s="1"/>
  <c r="BG123" i="5" s="1"/>
  <c r="CA204" i="6"/>
  <c r="BY204" i="6"/>
  <c r="CC204" i="6" s="1"/>
  <c r="Y209" i="6"/>
  <c r="Z209" i="6" s="1"/>
  <c r="S210" i="6" s="1"/>
  <c r="AK207" i="6"/>
  <c r="AO207" i="6" s="1"/>
  <c r="AP207" i="6" s="1"/>
  <c r="AI208" i="6" s="1"/>
  <c r="AM207" i="6"/>
  <c r="I159" i="6" l="1"/>
  <c r="K160" i="6"/>
  <c r="AU208" i="6"/>
  <c r="AS208" i="6"/>
  <c r="AW208" i="6" s="1"/>
  <c r="BV208" i="6"/>
  <c r="BO209" i="6" s="1"/>
  <c r="BS209" i="6" s="1"/>
  <c r="CK206" i="6"/>
  <c r="CL206" i="6" s="1"/>
  <c r="CE207" i="6" s="1"/>
  <c r="AE208" i="6"/>
  <c r="AC208" i="6"/>
  <c r="BC123" i="5"/>
  <c r="AZ123" i="5"/>
  <c r="BA123" i="5"/>
  <c r="AK208" i="6"/>
  <c r="AO208" i="6" s="1"/>
  <c r="AM208" i="6"/>
  <c r="BY123" i="5"/>
  <c r="CA123" i="5"/>
  <c r="BX123" i="5"/>
  <c r="AB123" i="5"/>
  <c r="AE123" i="5"/>
  <c r="AC123" i="5"/>
  <c r="BA212" i="6"/>
  <c r="BE212" i="6" s="1"/>
  <c r="BF212" i="6" s="1"/>
  <c r="AY213" i="6" s="1"/>
  <c r="BC212" i="6"/>
  <c r="AK123" i="5"/>
  <c r="AJ123" i="5"/>
  <c r="AL123" i="5" s="1"/>
  <c r="AM123" i="5"/>
  <c r="AR123" i="5"/>
  <c r="AU123" i="5"/>
  <c r="AS123" i="5"/>
  <c r="W123" i="5"/>
  <c r="U123" i="5"/>
  <c r="T123" i="5"/>
  <c r="CG123" i="5"/>
  <c r="CI123" i="5"/>
  <c r="CF123" i="5"/>
  <c r="W210" i="6"/>
  <c r="U210" i="6"/>
  <c r="Y210" i="6" s="1"/>
  <c r="BK206" i="6"/>
  <c r="BI206" i="6"/>
  <c r="BS123" i="5"/>
  <c r="BQ123" i="5"/>
  <c r="BP123" i="5"/>
  <c r="I122" i="4"/>
  <c r="F122" i="5"/>
  <c r="R122" i="5"/>
  <c r="BK123" i="5"/>
  <c r="BH123" i="5"/>
  <c r="BI123" i="5"/>
  <c r="CD204" i="6"/>
  <c r="BW205" i="6" s="1"/>
  <c r="BQ209" i="6" l="1"/>
  <c r="BU209" i="6" s="1"/>
  <c r="BZ123" i="5"/>
  <c r="M160" i="6"/>
  <c r="O160" i="6"/>
  <c r="BR123" i="5"/>
  <c r="CI207" i="6"/>
  <c r="CG207" i="6"/>
  <c r="CK207" i="6" s="1"/>
  <c r="CL207" i="6" s="1"/>
  <c r="CE208" i="6" s="1"/>
  <c r="AP208" i="6"/>
  <c r="AI209" i="6" s="1"/>
  <c r="AK209" i="6" s="1"/>
  <c r="AO209" i="6" s="1"/>
  <c r="AX208" i="6"/>
  <c r="AQ209" i="6" s="1"/>
  <c r="BC213" i="6"/>
  <c r="BA213" i="6"/>
  <c r="BE213" i="6" s="1"/>
  <c r="BF213" i="6" s="1"/>
  <c r="AY214" i="6" s="1"/>
  <c r="CA205" i="6"/>
  <c r="BY205" i="6"/>
  <c r="CC205" i="6" s="1"/>
  <c r="CD205" i="6" s="1"/>
  <c r="BW206" i="6" s="1"/>
  <c r="BJ123" i="5"/>
  <c r="BB123" i="5"/>
  <c r="Z210" i="6"/>
  <c r="S211" i="6" s="1"/>
  <c r="AT123" i="5"/>
  <c r="AD123" i="5"/>
  <c r="CH123" i="5"/>
  <c r="BM206" i="6"/>
  <c r="BN206" i="6" s="1"/>
  <c r="BG207" i="6" s="1"/>
  <c r="V123" i="5"/>
  <c r="J122" i="4"/>
  <c r="I122" i="5"/>
  <c r="J122" i="5" s="1"/>
  <c r="K123" i="5"/>
  <c r="BV209" i="6"/>
  <c r="BO210" i="6" s="1"/>
  <c r="AG208" i="6"/>
  <c r="AH208" i="6" s="1"/>
  <c r="AA209" i="6" s="1"/>
  <c r="AM209" i="6" l="1"/>
  <c r="H160" i="6"/>
  <c r="Q160" i="6"/>
  <c r="CG208" i="6"/>
  <c r="CK208" i="6" s="1"/>
  <c r="CL208" i="6" s="1"/>
  <c r="CE209" i="6" s="1"/>
  <c r="CI208" i="6"/>
  <c r="AS209" i="6"/>
  <c r="AW209" i="6" s="1"/>
  <c r="AX209" i="6" s="1"/>
  <c r="AQ210" i="6" s="1"/>
  <c r="AU209" i="6"/>
  <c r="AP209" i="6"/>
  <c r="AI210" i="6" s="1"/>
  <c r="BY206" i="6"/>
  <c r="CC206" i="6" s="1"/>
  <c r="CA206" i="6"/>
  <c r="AC209" i="6"/>
  <c r="AG209" i="6" s="1"/>
  <c r="AE209" i="6"/>
  <c r="BK207" i="6"/>
  <c r="BI207" i="6"/>
  <c r="AK210" i="6"/>
  <c r="AO210" i="6" s="1"/>
  <c r="AP210" i="6" s="1"/>
  <c r="AI211" i="6" s="1"/>
  <c r="AM210" i="6"/>
  <c r="BA214" i="6"/>
  <c r="BE214" i="6" s="1"/>
  <c r="BC214" i="6"/>
  <c r="L123" i="5"/>
  <c r="M123" i="5"/>
  <c r="C123" i="4"/>
  <c r="O123" i="5"/>
  <c r="G123" i="4" s="1"/>
  <c r="BQ210" i="6"/>
  <c r="BU210" i="6" s="1"/>
  <c r="BS210" i="6"/>
  <c r="U211" i="6"/>
  <c r="Y211" i="6" s="1"/>
  <c r="W211" i="6"/>
  <c r="F160" i="6" l="1"/>
  <c r="R160" i="6"/>
  <c r="N123" i="5"/>
  <c r="BF214" i="6"/>
  <c r="AY215" i="6" s="1"/>
  <c r="BC215" i="6" s="1"/>
  <c r="AS210" i="6"/>
  <c r="AW210" i="6" s="1"/>
  <c r="AU210" i="6"/>
  <c r="CG209" i="6"/>
  <c r="CK209" i="6" s="1"/>
  <c r="CL209" i="6" s="1"/>
  <c r="CE210" i="6" s="1"/>
  <c r="CI209" i="6"/>
  <c r="CD206" i="6"/>
  <c r="BW207" i="6" s="1"/>
  <c r="BY207" i="6" s="1"/>
  <c r="CC207" i="6" s="1"/>
  <c r="CD207" i="6" s="1"/>
  <c r="BW208" i="6" s="1"/>
  <c r="AK211" i="6"/>
  <c r="AO211" i="6" s="1"/>
  <c r="AP211" i="6" s="1"/>
  <c r="AI212" i="6" s="1"/>
  <c r="AM211" i="6"/>
  <c r="D123" i="5"/>
  <c r="F123" i="4"/>
  <c r="BM207" i="6"/>
  <c r="BN207" i="6" s="1"/>
  <c r="BG208" i="6" s="1"/>
  <c r="BV210" i="6"/>
  <c r="BO211" i="6" s="1"/>
  <c r="H123" i="5"/>
  <c r="E123" i="4"/>
  <c r="Z211" i="6"/>
  <c r="S212" i="6" s="1"/>
  <c r="AH209" i="6"/>
  <c r="AA210" i="6" s="1"/>
  <c r="D123" i="4"/>
  <c r="G123" i="5"/>
  <c r="CA207" i="6" l="1"/>
  <c r="BA215" i="6"/>
  <c r="BE215" i="6" s="1"/>
  <c r="K161" i="6"/>
  <c r="I160" i="6"/>
  <c r="AX210" i="6"/>
  <c r="AQ211" i="6" s="1"/>
  <c r="AS211" i="6" s="1"/>
  <c r="AW211" i="6" s="1"/>
  <c r="AX211" i="6" s="1"/>
  <c r="AQ212" i="6" s="1"/>
  <c r="CI210" i="6"/>
  <c r="CG210" i="6"/>
  <c r="CK210" i="6" s="1"/>
  <c r="CL210" i="6" s="1"/>
  <c r="CE211" i="6" s="1"/>
  <c r="BK208" i="6"/>
  <c r="BI208" i="6"/>
  <c r="BM208" i="6" s="1"/>
  <c r="CA208" i="6"/>
  <c r="BY208" i="6"/>
  <c r="BQ211" i="6"/>
  <c r="BU211" i="6" s="1"/>
  <c r="BV211" i="6" s="1"/>
  <c r="BO212" i="6" s="1"/>
  <c r="BS211" i="6"/>
  <c r="E123" i="5"/>
  <c r="AN123" i="5"/>
  <c r="AO123" i="5" s="1"/>
  <c r="AP123" i="5" s="1"/>
  <c r="AI124" i="5" s="1"/>
  <c r="AV123" i="5"/>
  <c r="AW123" i="5" s="1"/>
  <c r="AX123" i="5" s="1"/>
  <c r="AQ124" i="5" s="1"/>
  <c r="CJ123" i="5"/>
  <c r="CK123" i="5" s="1"/>
  <c r="CL123" i="5" s="1"/>
  <c r="CE124" i="5" s="1"/>
  <c r="BD123" i="5"/>
  <c r="BE123" i="5" s="1"/>
  <c r="BF123" i="5" s="1"/>
  <c r="AY124" i="5" s="1"/>
  <c r="BL123" i="5"/>
  <c r="BM123" i="5" s="1"/>
  <c r="BN123" i="5" s="1"/>
  <c r="BG124" i="5" s="1"/>
  <c r="CB123" i="5"/>
  <c r="CC123" i="5" s="1"/>
  <c r="CD123" i="5" s="1"/>
  <c r="BW124" i="5" s="1"/>
  <c r="BT123" i="5"/>
  <c r="BU123" i="5" s="1"/>
  <c r="BV123" i="5" s="1"/>
  <c r="BO124" i="5" s="1"/>
  <c r="X123" i="5"/>
  <c r="Y123" i="5" s="1"/>
  <c r="Z123" i="5" s="1"/>
  <c r="S124" i="5" s="1"/>
  <c r="AF123" i="5"/>
  <c r="AG123" i="5" s="1"/>
  <c r="AH123" i="5" s="1"/>
  <c r="AA124" i="5" s="1"/>
  <c r="AC210" i="6"/>
  <c r="AE210" i="6"/>
  <c r="AM212" i="6"/>
  <c r="AK212" i="6"/>
  <c r="U212" i="6"/>
  <c r="W212" i="6"/>
  <c r="Y212" i="6"/>
  <c r="Z212" i="6" s="1"/>
  <c r="S213" i="6" s="1"/>
  <c r="BF215" i="6"/>
  <c r="AY216" i="6" s="1"/>
  <c r="P123" i="5"/>
  <c r="H123" i="4" s="1"/>
  <c r="AU211" i="6" l="1"/>
  <c r="O161" i="6"/>
  <c r="M161" i="6"/>
  <c r="Q123" i="5"/>
  <c r="F123" i="5" s="1"/>
  <c r="CG211" i="6"/>
  <c r="CK211" i="6" s="1"/>
  <c r="CL211" i="6" s="1"/>
  <c r="CE212" i="6" s="1"/>
  <c r="CI211" i="6"/>
  <c r="AG210" i="6"/>
  <c r="AH210" i="6" s="1"/>
  <c r="AA211" i="6" s="1"/>
  <c r="AS212" i="6"/>
  <c r="AW212" i="6" s="1"/>
  <c r="AU212" i="6"/>
  <c r="AO212" i="6"/>
  <c r="AP212" i="6" s="1"/>
  <c r="AI213" i="6" s="1"/>
  <c r="CG124" i="5"/>
  <c r="CI124" i="5"/>
  <c r="CF124" i="5"/>
  <c r="AM124" i="5"/>
  <c r="AJ124" i="5"/>
  <c r="AK124" i="5"/>
  <c r="AC124" i="5"/>
  <c r="AE124" i="5"/>
  <c r="AB124" i="5"/>
  <c r="BI124" i="5"/>
  <c r="BH124" i="5"/>
  <c r="BK124" i="5"/>
  <c r="T124" i="5"/>
  <c r="W124" i="5"/>
  <c r="U124" i="5"/>
  <c r="U213" i="6"/>
  <c r="Y213" i="6" s="1"/>
  <c r="Z213" i="6" s="1"/>
  <c r="S214" i="6" s="1"/>
  <c r="W213" i="6"/>
  <c r="BY124" i="5"/>
  <c r="BX124" i="5"/>
  <c r="CA124" i="5"/>
  <c r="BC216" i="6"/>
  <c r="BA216" i="6"/>
  <c r="BN208" i="6"/>
  <c r="BG209" i="6" s="1"/>
  <c r="AR124" i="5"/>
  <c r="AU124" i="5"/>
  <c r="AS124" i="5"/>
  <c r="CC208" i="6"/>
  <c r="CD208" i="6" s="1"/>
  <c r="BW209" i="6" s="1"/>
  <c r="BC124" i="5"/>
  <c r="AZ124" i="5"/>
  <c r="BA124" i="5"/>
  <c r="I123" i="4"/>
  <c r="BQ124" i="5"/>
  <c r="BS124" i="5"/>
  <c r="BP124" i="5"/>
  <c r="BQ212" i="6"/>
  <c r="BU212" i="6" s="1"/>
  <c r="BS212" i="6"/>
  <c r="R123" i="5" l="1"/>
  <c r="BJ124" i="5"/>
  <c r="V124" i="5"/>
  <c r="BZ124" i="5"/>
  <c r="H161" i="6"/>
  <c r="AT124" i="5"/>
  <c r="Q161" i="6"/>
  <c r="F161" i="6" s="1"/>
  <c r="AX212" i="6"/>
  <c r="AQ213" i="6" s="1"/>
  <c r="AS213" i="6" s="1"/>
  <c r="AW213" i="6" s="1"/>
  <c r="AX213" i="6" s="1"/>
  <c r="AQ214" i="6" s="1"/>
  <c r="AD124" i="5"/>
  <c r="BB124" i="5"/>
  <c r="AK213" i="6"/>
  <c r="AO213" i="6" s="1"/>
  <c r="AM213" i="6"/>
  <c r="AE211" i="6"/>
  <c r="AC211" i="6"/>
  <c r="AG211" i="6" s="1"/>
  <c r="AH211" i="6" s="1"/>
  <c r="AA212" i="6" s="1"/>
  <c r="AC212" i="6" s="1"/>
  <c r="AG212" i="6" s="1"/>
  <c r="AL124" i="5"/>
  <c r="CG212" i="6"/>
  <c r="CI212" i="6"/>
  <c r="U214" i="6"/>
  <c r="Y214" i="6" s="1"/>
  <c r="W214" i="6"/>
  <c r="BR124" i="5"/>
  <c r="BV212" i="6"/>
  <c r="BO213" i="6" s="1"/>
  <c r="BE216" i="6"/>
  <c r="BF216" i="6" s="1"/>
  <c r="AY217" i="6" s="1"/>
  <c r="CH124" i="5"/>
  <c r="BK209" i="6"/>
  <c r="BI209" i="6"/>
  <c r="BM209" i="6" s="1"/>
  <c r="BN209" i="6" s="1"/>
  <c r="BG210" i="6" s="1"/>
  <c r="CA209" i="6"/>
  <c r="BY209" i="6"/>
  <c r="CC209" i="6" s="1"/>
  <c r="CD209" i="6" s="1"/>
  <c r="BW210" i="6" s="1"/>
  <c r="K124" i="5"/>
  <c r="J123" i="4"/>
  <c r="I123" i="5"/>
  <c r="J123" i="5" s="1"/>
  <c r="AU213" i="6" l="1"/>
  <c r="R161" i="6"/>
  <c r="AE212" i="6"/>
  <c r="AU214" i="6"/>
  <c r="AS214" i="6"/>
  <c r="AW214" i="6" s="1"/>
  <c r="CK212" i="6"/>
  <c r="CL212" i="6" s="1"/>
  <c r="CE213" i="6" s="1"/>
  <c r="AP213" i="6"/>
  <c r="AI214" i="6" s="1"/>
  <c r="BA217" i="6"/>
  <c r="BE217" i="6" s="1"/>
  <c r="BF217" i="6" s="1"/>
  <c r="AY218" i="6" s="1"/>
  <c r="BC217" i="6"/>
  <c r="BI210" i="6"/>
  <c r="BM210" i="6" s="1"/>
  <c r="BN210" i="6" s="1"/>
  <c r="BG211" i="6" s="1"/>
  <c r="BK210" i="6"/>
  <c r="CA210" i="6"/>
  <c r="BY210" i="6"/>
  <c r="AH212" i="6"/>
  <c r="AA213" i="6" s="1"/>
  <c r="M124" i="5"/>
  <c r="L124" i="5"/>
  <c r="C124" i="4"/>
  <c r="O124" i="5"/>
  <c r="G124" i="4" s="1"/>
  <c r="BS213" i="6"/>
  <c r="BQ213" i="6"/>
  <c r="Z214" i="6"/>
  <c r="S215" i="6" s="1"/>
  <c r="K162" i="6" l="1"/>
  <c r="I161" i="6"/>
  <c r="CG213" i="6"/>
  <c r="CK213" i="6" s="1"/>
  <c r="CL213" i="6" s="1"/>
  <c r="CE214" i="6" s="1"/>
  <c r="CI213" i="6"/>
  <c r="AX214" i="6"/>
  <c r="AQ215" i="6" s="1"/>
  <c r="AM214" i="6"/>
  <c r="AK214" i="6"/>
  <c r="AO214" i="6" s="1"/>
  <c r="AP214" i="6" s="1"/>
  <c r="AI215" i="6" s="1"/>
  <c r="BI211" i="6"/>
  <c r="BM211" i="6" s="1"/>
  <c r="BK211" i="6"/>
  <c r="BC218" i="6"/>
  <c r="BA218" i="6"/>
  <c r="BE218" i="6" s="1"/>
  <c r="BU213" i="6"/>
  <c r="BV213" i="6" s="1"/>
  <c r="BO214" i="6" s="1"/>
  <c r="CC210" i="6"/>
  <c r="CD210" i="6" s="1"/>
  <c r="BW211" i="6" s="1"/>
  <c r="U215" i="6"/>
  <c r="Y215" i="6" s="1"/>
  <c r="W215" i="6"/>
  <c r="E124" i="4"/>
  <c r="H124" i="5"/>
  <c r="N124" i="5"/>
  <c r="AE213" i="6"/>
  <c r="AC213" i="6"/>
  <c r="AG213" i="6" s="1"/>
  <c r="G124" i="5"/>
  <c r="B7" i="3" s="1"/>
  <c r="D124" i="4"/>
  <c r="O162" i="6" l="1"/>
  <c r="M162" i="6"/>
  <c r="H162" i="6" s="1"/>
  <c r="CG214" i="6"/>
  <c r="CK214" i="6" s="1"/>
  <c r="CL214" i="6" s="1"/>
  <c r="CE215" i="6" s="1"/>
  <c r="CI214" i="6"/>
  <c r="AM215" i="6"/>
  <c r="AK215" i="6"/>
  <c r="AO215" i="6" s="1"/>
  <c r="AU215" i="6"/>
  <c r="AS215" i="6"/>
  <c r="AW215" i="6" s="1"/>
  <c r="AX215" i="6" s="1"/>
  <c r="AQ216" i="6" s="1"/>
  <c r="AH213" i="6"/>
  <c r="AA214" i="6" s="1"/>
  <c r="AE214" i="6" s="1"/>
  <c r="BS214" i="6"/>
  <c r="BQ214" i="6"/>
  <c r="BU214" i="6" s="1"/>
  <c r="F124" i="4"/>
  <c r="D124" i="5"/>
  <c r="BF218" i="6"/>
  <c r="AY219" i="6" s="1"/>
  <c r="CA211" i="6"/>
  <c r="BY211" i="6"/>
  <c r="CC211" i="6" s="1"/>
  <c r="CD211" i="6" s="1"/>
  <c r="BW212" i="6" s="1"/>
  <c r="BN211" i="6"/>
  <c r="BG212" i="6" s="1"/>
  <c r="Z215" i="6"/>
  <c r="S216" i="6" s="1"/>
  <c r="AC214" i="6" l="1"/>
  <c r="AP215" i="6"/>
  <c r="AI216" i="6" s="1"/>
  <c r="AM216" i="6" s="1"/>
  <c r="Q162" i="6"/>
  <c r="AU216" i="6"/>
  <c r="AS216" i="6"/>
  <c r="AW216" i="6" s="1"/>
  <c r="CG215" i="6"/>
  <c r="CI215" i="6"/>
  <c r="CA212" i="6"/>
  <c r="BY212" i="6"/>
  <c r="BA219" i="6"/>
  <c r="BE219" i="6" s="1"/>
  <c r="BF219" i="6" s="1"/>
  <c r="AY220" i="6" s="1"/>
  <c r="BC219" i="6"/>
  <c r="AG214" i="6"/>
  <c r="AH214" i="6" s="1"/>
  <c r="AA215" i="6" s="1"/>
  <c r="BI212" i="6"/>
  <c r="BK212" i="6"/>
  <c r="BV214" i="6"/>
  <c r="BO215" i="6" s="1"/>
  <c r="E124" i="5"/>
  <c r="X124" i="5"/>
  <c r="Y124" i="5" s="1"/>
  <c r="Z124" i="5" s="1"/>
  <c r="S125" i="5" s="1"/>
  <c r="CB124" i="5"/>
  <c r="CC124" i="5" s="1"/>
  <c r="CD124" i="5" s="1"/>
  <c r="BW125" i="5" s="1"/>
  <c r="BL124" i="5"/>
  <c r="BM124" i="5" s="1"/>
  <c r="BN124" i="5" s="1"/>
  <c r="BG125" i="5" s="1"/>
  <c r="AF124" i="5"/>
  <c r="AG124" i="5" s="1"/>
  <c r="AH124" i="5" s="1"/>
  <c r="AA125" i="5" s="1"/>
  <c r="AN124" i="5"/>
  <c r="AO124" i="5" s="1"/>
  <c r="AP124" i="5" s="1"/>
  <c r="AI125" i="5" s="1"/>
  <c r="AV124" i="5"/>
  <c r="AW124" i="5" s="1"/>
  <c r="AX124" i="5" s="1"/>
  <c r="AQ125" i="5" s="1"/>
  <c r="BD124" i="5"/>
  <c r="BE124" i="5" s="1"/>
  <c r="BF124" i="5" s="1"/>
  <c r="AY125" i="5" s="1"/>
  <c r="BT124" i="5"/>
  <c r="BU124" i="5" s="1"/>
  <c r="BV124" i="5" s="1"/>
  <c r="BO125" i="5" s="1"/>
  <c r="CJ124" i="5"/>
  <c r="CK124" i="5" s="1"/>
  <c r="CL124" i="5" s="1"/>
  <c r="CE125" i="5" s="1"/>
  <c r="P124" i="5"/>
  <c r="H124" i="4" s="1"/>
  <c r="W216" i="6"/>
  <c r="U216" i="6"/>
  <c r="Y216" i="6" s="1"/>
  <c r="AK216" i="6" l="1"/>
  <c r="AO216" i="6" s="1"/>
  <c r="AP216" i="6" s="1"/>
  <c r="AI217" i="6" s="1"/>
  <c r="AX216" i="6"/>
  <c r="AQ217" i="6" s="1"/>
  <c r="AS217" i="6" s="1"/>
  <c r="AW217" i="6" s="1"/>
  <c r="AX217" i="6" s="1"/>
  <c r="AQ218" i="6" s="1"/>
  <c r="F162" i="6"/>
  <c r="R162" i="6"/>
  <c r="CK215" i="6"/>
  <c r="CL215" i="6" s="1"/>
  <c r="CE216" i="6" s="1"/>
  <c r="AU217" i="6"/>
  <c r="BC220" i="6"/>
  <c r="BA220" i="6"/>
  <c r="BY125" i="5"/>
  <c r="CC125" i="5" s="1"/>
  <c r="CD125" i="5" s="1"/>
  <c r="BW126" i="5" s="1"/>
  <c r="CA125" i="5"/>
  <c r="BQ125" i="5"/>
  <c r="BU125" i="5" s="1"/>
  <c r="BS125" i="5"/>
  <c r="BI125" i="5"/>
  <c r="BM125" i="5" s="1"/>
  <c r="BK125" i="5"/>
  <c r="BC125" i="5"/>
  <c r="BA125" i="5"/>
  <c r="AU125" i="5"/>
  <c r="AS125" i="5"/>
  <c r="AW125" i="5" s="1"/>
  <c r="AX125" i="5" s="1"/>
  <c r="AQ126" i="5" s="1"/>
  <c r="AK125" i="5"/>
  <c r="AO125" i="5" s="1"/>
  <c r="AM125" i="5"/>
  <c r="AE215" i="6"/>
  <c r="AC215" i="6"/>
  <c r="AC125" i="5"/>
  <c r="AE125" i="5"/>
  <c r="U125" i="5"/>
  <c r="Y125" i="5" s="1"/>
  <c r="Z125" i="5" s="1"/>
  <c r="S126" i="5" s="1"/>
  <c r="W125" i="5"/>
  <c r="CG125" i="5"/>
  <c r="CK125" i="5" s="1"/>
  <c r="CL125" i="5" s="1"/>
  <c r="CE126" i="5" s="1"/>
  <c r="CI125" i="5"/>
  <c r="BM212" i="6"/>
  <c r="BN212" i="6" s="1"/>
  <c r="BG213" i="6" s="1"/>
  <c r="Z216" i="6"/>
  <c r="S217" i="6" s="1"/>
  <c r="AK217" i="6"/>
  <c r="AO217" i="6" s="1"/>
  <c r="AM217" i="6"/>
  <c r="B10" i="3"/>
  <c r="Q124" i="5"/>
  <c r="CC212" i="6"/>
  <c r="CD212" i="6" s="1"/>
  <c r="BW213" i="6" s="1"/>
  <c r="BQ215" i="6"/>
  <c r="BU215" i="6" s="1"/>
  <c r="BS215" i="6"/>
  <c r="K163" i="6" l="1"/>
  <c r="I162" i="6"/>
  <c r="CI216" i="6"/>
  <c r="CG216" i="6"/>
  <c r="CK216" i="6" s="1"/>
  <c r="CL216" i="6" s="1"/>
  <c r="CE217" i="6" s="1"/>
  <c r="AU218" i="6"/>
  <c r="AS218" i="6"/>
  <c r="AW218" i="6" s="1"/>
  <c r="AX218" i="6" s="1"/>
  <c r="AQ219" i="6" s="1"/>
  <c r="AS219" i="6" s="1"/>
  <c r="BV125" i="5"/>
  <c r="BO126" i="5" s="1"/>
  <c r="BQ126" i="5" s="1"/>
  <c r="AP125" i="5"/>
  <c r="AI126" i="5" s="1"/>
  <c r="BK213" i="6"/>
  <c r="BI213" i="6"/>
  <c r="CA126" i="5"/>
  <c r="BY126" i="5"/>
  <c r="CC126" i="5" s="1"/>
  <c r="CG126" i="5"/>
  <c r="CK126" i="5" s="1"/>
  <c r="CL126" i="5" s="1"/>
  <c r="CE127" i="5" s="1"/>
  <c r="CI126" i="5"/>
  <c r="AK126" i="5"/>
  <c r="AO126" i="5" s="1"/>
  <c r="AP126" i="5" s="1"/>
  <c r="AI127" i="5" s="1"/>
  <c r="AM126" i="5"/>
  <c r="W126" i="5"/>
  <c r="U126" i="5"/>
  <c r="Y126" i="5" s="1"/>
  <c r="AS126" i="5"/>
  <c r="AW126" i="5" s="1"/>
  <c r="AU126" i="5"/>
  <c r="AG215" i="6"/>
  <c r="AH215" i="6" s="1"/>
  <c r="AA216" i="6" s="1"/>
  <c r="BV215" i="6"/>
  <c r="BO216" i="6" s="1"/>
  <c r="BE220" i="6"/>
  <c r="BF220" i="6" s="1"/>
  <c r="AY221" i="6" s="1"/>
  <c r="BN125" i="5"/>
  <c r="BG126" i="5" s="1"/>
  <c r="W217" i="6"/>
  <c r="U217" i="6"/>
  <c r="Y217" i="6" s="1"/>
  <c r="BE125" i="5"/>
  <c r="BF125" i="5" s="1"/>
  <c r="AY126" i="5" s="1"/>
  <c r="AG125" i="5"/>
  <c r="AH125" i="5" s="1"/>
  <c r="AA126" i="5" s="1"/>
  <c r="AP217" i="6"/>
  <c r="AI218" i="6" s="1"/>
  <c r="BY213" i="6"/>
  <c r="CC213" i="6" s="1"/>
  <c r="CD213" i="6" s="1"/>
  <c r="BW214" i="6" s="1"/>
  <c r="CA213" i="6"/>
  <c r="I124" i="4"/>
  <c r="F124" i="5"/>
  <c r="R124" i="5"/>
  <c r="BS126" i="5" l="1"/>
  <c r="O163" i="6"/>
  <c r="M163" i="6"/>
  <c r="H163" i="6" s="1"/>
  <c r="AW219" i="6"/>
  <c r="AX219" i="6" s="1"/>
  <c r="AQ220" i="6" s="1"/>
  <c r="AS220" i="6" s="1"/>
  <c r="AU219" i="6"/>
  <c r="Z126" i="5"/>
  <c r="S127" i="5" s="1"/>
  <c r="Z217" i="6"/>
  <c r="S218" i="6" s="1"/>
  <c r="U218" i="6" s="1"/>
  <c r="Y218" i="6" s="1"/>
  <c r="CI217" i="6"/>
  <c r="CG217" i="6"/>
  <c r="CK217" i="6" s="1"/>
  <c r="CL217" i="6" s="1"/>
  <c r="CE218" i="6" s="1"/>
  <c r="CI218" i="6" s="1"/>
  <c r="AX126" i="5"/>
  <c r="AQ127" i="5" s="1"/>
  <c r="AU127" i="5" s="1"/>
  <c r="BA126" i="5"/>
  <c r="BC126" i="5"/>
  <c r="AK127" i="5"/>
  <c r="AO127" i="5" s="1"/>
  <c r="AP127" i="5" s="1"/>
  <c r="AI128" i="5" s="1"/>
  <c r="AM127" i="5"/>
  <c r="BY214" i="6"/>
  <c r="CC214" i="6" s="1"/>
  <c r="CA214" i="6"/>
  <c r="BC221" i="6"/>
  <c r="BA221" i="6"/>
  <c r="CI127" i="5"/>
  <c r="CG127" i="5"/>
  <c r="CK127" i="5" s="1"/>
  <c r="AE216" i="6"/>
  <c r="AC216" i="6"/>
  <c r="AG216" i="6" s="1"/>
  <c r="AH216" i="6" s="1"/>
  <c r="AA217" i="6" s="1"/>
  <c r="J124" i="4"/>
  <c r="I124" i="5"/>
  <c r="K125" i="5"/>
  <c r="BS216" i="6"/>
  <c r="BQ216" i="6"/>
  <c r="BU216" i="6" s="1"/>
  <c r="CD126" i="5"/>
  <c r="BW127" i="5" s="1"/>
  <c r="BI126" i="5"/>
  <c r="BM126" i="5" s="1"/>
  <c r="BN126" i="5" s="1"/>
  <c r="BG127" i="5" s="1"/>
  <c r="BK126" i="5"/>
  <c r="AE126" i="5"/>
  <c r="AC126" i="5"/>
  <c r="AK218" i="6"/>
  <c r="AO218" i="6" s="1"/>
  <c r="AP218" i="6" s="1"/>
  <c r="AI219" i="6" s="1"/>
  <c r="AM218" i="6"/>
  <c r="U127" i="5"/>
  <c r="Y127" i="5" s="1"/>
  <c r="W127" i="5"/>
  <c r="BU126" i="5"/>
  <c r="BV126" i="5" s="1"/>
  <c r="BO127" i="5" s="1"/>
  <c r="BM213" i="6"/>
  <c r="BN213" i="6" s="1"/>
  <c r="BG214" i="6" s="1"/>
  <c r="AS127" i="5" l="1"/>
  <c r="AW127" i="5" s="1"/>
  <c r="AX127" i="5" s="1"/>
  <c r="AQ128" i="5" s="1"/>
  <c r="AU128" i="5" s="1"/>
  <c r="Q163" i="6"/>
  <c r="F163" i="6" s="1"/>
  <c r="AU220" i="6"/>
  <c r="CG218" i="6"/>
  <c r="W218" i="6"/>
  <c r="CD214" i="6"/>
  <c r="BW215" i="6" s="1"/>
  <c r="BV216" i="6"/>
  <c r="BO217" i="6" s="1"/>
  <c r="BS217" i="6" s="1"/>
  <c r="BE126" i="5"/>
  <c r="BF126" i="5" s="1"/>
  <c r="AY127" i="5" s="1"/>
  <c r="Z218" i="6"/>
  <c r="S219" i="6" s="1"/>
  <c r="W219" i="6" s="1"/>
  <c r="AW220" i="6"/>
  <c r="AX220" i="6" s="1"/>
  <c r="AQ221" i="6" s="1"/>
  <c r="CA215" i="6"/>
  <c r="BY215" i="6"/>
  <c r="CC215" i="6" s="1"/>
  <c r="CD215" i="6" s="1"/>
  <c r="BW216" i="6" s="1"/>
  <c r="AM128" i="5"/>
  <c r="AK128" i="5"/>
  <c r="BQ217" i="6"/>
  <c r="BK214" i="6"/>
  <c r="BI214" i="6"/>
  <c r="BM214" i="6" s="1"/>
  <c r="BI127" i="5"/>
  <c r="BM127" i="5" s="1"/>
  <c r="BN127" i="5" s="1"/>
  <c r="BG128" i="5" s="1"/>
  <c r="BK127" i="5"/>
  <c r="AM219" i="6"/>
  <c r="AK219" i="6"/>
  <c r="AO219" i="6" s="1"/>
  <c r="AS128" i="5"/>
  <c r="BS127" i="5"/>
  <c r="BQ127" i="5"/>
  <c r="BU127" i="5" s="1"/>
  <c r="BV127" i="5" s="1"/>
  <c r="BO128" i="5" s="1"/>
  <c r="AC217" i="6"/>
  <c r="AG217" i="6" s="1"/>
  <c r="AH217" i="6" s="1"/>
  <c r="AA218" i="6" s="1"/>
  <c r="AE217" i="6"/>
  <c r="AG126" i="5"/>
  <c r="AH126" i="5" s="1"/>
  <c r="AA127" i="5" s="1"/>
  <c r="CL127" i="5"/>
  <c r="CE128" i="5" s="1"/>
  <c r="B9" i="3"/>
  <c r="B14" i="3"/>
  <c r="J124" i="5"/>
  <c r="BY127" i="5"/>
  <c r="CC127" i="5" s="1"/>
  <c r="CA127" i="5"/>
  <c r="BE221" i="6"/>
  <c r="BF221" i="6" s="1"/>
  <c r="AY222" i="6" s="1"/>
  <c r="CK218" i="6"/>
  <c r="CL218" i="6" s="1"/>
  <c r="CE219" i="6" s="1"/>
  <c r="Z127" i="5"/>
  <c r="S128" i="5" s="1"/>
  <c r="O125" i="5"/>
  <c r="G125" i="4" s="1"/>
  <c r="C125" i="4"/>
  <c r="M125" i="5"/>
  <c r="R163" i="6" l="1"/>
  <c r="I163" i="6" s="1"/>
  <c r="U219" i="6"/>
  <c r="AS221" i="6"/>
  <c r="AW221" i="6" s="1"/>
  <c r="AX221" i="6" s="1"/>
  <c r="AQ222" i="6" s="1"/>
  <c r="AS222" i="6" s="1"/>
  <c r="AW222" i="6" s="1"/>
  <c r="AX222" i="6" s="1"/>
  <c r="AQ223" i="6" s="1"/>
  <c r="AU221" i="6"/>
  <c r="BC127" i="5"/>
  <c r="BA127" i="5"/>
  <c r="BE127" i="5" s="1"/>
  <c r="BF127" i="5" s="1"/>
  <c r="AY128" i="5" s="1"/>
  <c r="AW128" i="5"/>
  <c r="AX128" i="5" s="1"/>
  <c r="AQ129" i="5" s="1"/>
  <c r="BA222" i="6"/>
  <c r="BC222" i="6"/>
  <c r="AC127" i="5"/>
  <c r="AG127" i="5" s="1"/>
  <c r="AH127" i="5" s="1"/>
  <c r="AA128" i="5" s="1"/>
  <c r="AE127" i="5"/>
  <c r="CG219" i="6"/>
  <c r="CK219" i="6" s="1"/>
  <c r="CI219" i="6"/>
  <c r="AC218" i="6"/>
  <c r="AG218" i="6" s="1"/>
  <c r="AH218" i="6" s="1"/>
  <c r="AA219" i="6" s="1"/>
  <c r="AE218" i="6"/>
  <c r="BA128" i="5"/>
  <c r="BE128" i="5" s="1"/>
  <c r="BF128" i="5" s="1"/>
  <c r="AY129" i="5" s="1"/>
  <c r="BC128" i="5"/>
  <c r="BI128" i="5"/>
  <c r="BM128" i="5" s="1"/>
  <c r="BN128" i="5" s="1"/>
  <c r="BG129" i="5" s="1"/>
  <c r="BK128" i="5"/>
  <c r="BY216" i="6"/>
  <c r="CC216" i="6" s="1"/>
  <c r="CD216" i="6" s="1"/>
  <c r="BW217" i="6" s="1"/>
  <c r="CA216" i="6"/>
  <c r="BS128" i="5"/>
  <c r="BQ128" i="5"/>
  <c r="BU128" i="5" s="1"/>
  <c r="CD127" i="5"/>
  <c r="BW128" i="5" s="1"/>
  <c r="BU217" i="6"/>
  <c r="BV217" i="6" s="1"/>
  <c r="BO218" i="6" s="1"/>
  <c r="CI128" i="5"/>
  <c r="CG128" i="5"/>
  <c r="CK128" i="5" s="1"/>
  <c r="AP219" i="6"/>
  <c r="AI220" i="6" s="1"/>
  <c r="Q125" i="5"/>
  <c r="R125" i="5" s="1"/>
  <c r="AO128" i="5"/>
  <c r="AP128" i="5" s="1"/>
  <c r="AI129" i="5" s="1"/>
  <c r="BN214" i="6"/>
  <c r="BG215" i="6" s="1"/>
  <c r="Y219" i="6"/>
  <c r="Z219" i="6" s="1"/>
  <c r="S220" i="6" s="1"/>
  <c r="H125" i="5"/>
  <c r="E125" i="4"/>
  <c r="U128" i="5"/>
  <c r="Y128" i="5" s="1"/>
  <c r="W128" i="5"/>
  <c r="K164" i="6" l="1"/>
  <c r="AU222" i="6"/>
  <c r="M164" i="6"/>
  <c r="H164" i="6" s="1"/>
  <c r="O164" i="6"/>
  <c r="AS129" i="5"/>
  <c r="AW129" i="5" s="1"/>
  <c r="AX129" i="5" s="1"/>
  <c r="AQ130" i="5" s="1"/>
  <c r="AU129" i="5"/>
  <c r="Z128" i="5"/>
  <c r="S129" i="5" s="1"/>
  <c r="U129" i="5" s="1"/>
  <c r="AE219" i="6"/>
  <c r="AC219" i="6"/>
  <c r="AG219" i="6" s="1"/>
  <c r="BI129" i="5"/>
  <c r="BM129" i="5" s="1"/>
  <c r="BK129" i="5"/>
  <c r="BQ218" i="6"/>
  <c r="BU218" i="6" s="1"/>
  <c r="BV218" i="6" s="1"/>
  <c r="BO219" i="6" s="1"/>
  <c r="BS218" i="6"/>
  <c r="U220" i="6"/>
  <c r="Y220" i="6" s="1"/>
  <c r="Z220" i="6" s="1"/>
  <c r="S221" i="6" s="1"/>
  <c r="W220" i="6"/>
  <c r="BC129" i="5"/>
  <c r="BA129" i="5"/>
  <c r="BE129" i="5" s="1"/>
  <c r="AE128" i="5"/>
  <c r="AC128" i="5"/>
  <c r="AG128" i="5" s="1"/>
  <c r="AM129" i="5"/>
  <c r="AK129" i="5"/>
  <c r="AO129" i="5" s="1"/>
  <c r="AU223" i="6"/>
  <c r="AS223" i="6"/>
  <c r="AW223" i="6" s="1"/>
  <c r="AX223" i="6" s="1"/>
  <c r="AQ224" i="6" s="1"/>
  <c r="BY217" i="6"/>
  <c r="CC217" i="6" s="1"/>
  <c r="CA217" i="6"/>
  <c r="CL219" i="6"/>
  <c r="CE220" i="6" s="1"/>
  <c r="AK220" i="6"/>
  <c r="AO220" i="6" s="1"/>
  <c r="AM220" i="6"/>
  <c r="CA128" i="5"/>
  <c r="BY128" i="5"/>
  <c r="CC128" i="5" s="1"/>
  <c r="BI215" i="6"/>
  <c r="BM215" i="6" s="1"/>
  <c r="BN215" i="6" s="1"/>
  <c r="BG216" i="6" s="1"/>
  <c r="BK215" i="6"/>
  <c r="I125" i="4"/>
  <c r="F125" i="5"/>
  <c r="BV128" i="5"/>
  <c r="BO129" i="5" s="1"/>
  <c r="CL128" i="5"/>
  <c r="CE129" i="5" s="1"/>
  <c r="BE222" i="6"/>
  <c r="BF222" i="6" s="1"/>
  <c r="AY223" i="6" s="1"/>
  <c r="J125" i="4"/>
  <c r="K126" i="5"/>
  <c r="I125" i="5"/>
  <c r="Q164" i="6" l="1"/>
  <c r="F164" i="6" s="1"/>
  <c r="W129" i="5"/>
  <c r="AP220" i="6"/>
  <c r="AI221" i="6" s="1"/>
  <c r="BF129" i="5"/>
  <c r="AY130" i="5" s="1"/>
  <c r="AP129" i="5"/>
  <c r="AI130" i="5" s="1"/>
  <c r="AM130" i="5" s="1"/>
  <c r="BK216" i="6"/>
  <c r="BI216" i="6"/>
  <c r="BM216" i="6" s="1"/>
  <c r="BA223" i="6"/>
  <c r="BC223" i="6"/>
  <c r="AS130" i="5"/>
  <c r="AU130" i="5"/>
  <c r="AK221" i="6"/>
  <c r="AO221" i="6" s="1"/>
  <c r="AM221" i="6"/>
  <c r="W221" i="6"/>
  <c r="U221" i="6"/>
  <c r="BA130" i="5"/>
  <c r="BC130" i="5"/>
  <c r="AS224" i="6"/>
  <c r="AW224" i="6" s="1"/>
  <c r="AX224" i="6" s="1"/>
  <c r="AQ225" i="6" s="1"/>
  <c r="AU224" i="6"/>
  <c r="BS219" i="6"/>
  <c r="BQ219" i="6"/>
  <c r="BU219" i="6" s="1"/>
  <c r="BV219" i="6" s="1"/>
  <c r="BO220" i="6" s="1"/>
  <c r="AH219" i="6"/>
  <c r="AA220" i="6" s="1"/>
  <c r="BQ129" i="5"/>
  <c r="BU129" i="5" s="1"/>
  <c r="BV129" i="5" s="1"/>
  <c r="BO130" i="5" s="1"/>
  <c r="BS129" i="5"/>
  <c r="BN129" i="5"/>
  <c r="BG130" i="5" s="1"/>
  <c r="CD217" i="6"/>
  <c r="BW218" i="6" s="1"/>
  <c r="AH128" i="5"/>
  <c r="AA129" i="5" s="1"/>
  <c r="C126" i="4"/>
  <c r="M126" i="5"/>
  <c r="O126" i="5"/>
  <c r="G126" i="4" s="1"/>
  <c r="CD128" i="5"/>
  <c r="BW129" i="5" s="1"/>
  <c r="CI220" i="6"/>
  <c r="CG220" i="6"/>
  <c r="CK220" i="6" s="1"/>
  <c r="Y129" i="5"/>
  <c r="Z129" i="5" s="1"/>
  <c r="S130" i="5" s="1"/>
  <c r="CI129" i="5"/>
  <c r="CG129" i="5"/>
  <c r="CK129" i="5" s="1"/>
  <c r="R164" i="6" l="1"/>
  <c r="AK130" i="5"/>
  <c r="AO130" i="5" s="1"/>
  <c r="AW130" i="5"/>
  <c r="AX130" i="5" s="1"/>
  <c r="AQ131" i="5" s="1"/>
  <c r="Q126" i="5"/>
  <c r="R126" i="5" s="1"/>
  <c r="K165" i="6"/>
  <c r="I164" i="6"/>
  <c r="BE223" i="6"/>
  <c r="BF223" i="6" s="1"/>
  <c r="AY224" i="6" s="1"/>
  <c r="BE130" i="5"/>
  <c r="BF130" i="5" s="1"/>
  <c r="AY131" i="5" s="1"/>
  <c r="AU225" i="6"/>
  <c r="AS225" i="6"/>
  <c r="W130" i="5"/>
  <c r="U130" i="5"/>
  <c r="Y130" i="5" s="1"/>
  <c r="Z130" i="5" s="1"/>
  <c r="S131" i="5" s="1"/>
  <c r="BQ130" i="5"/>
  <c r="BS130" i="5"/>
  <c r="BQ220" i="6"/>
  <c r="BU220" i="6" s="1"/>
  <c r="BV220" i="6" s="1"/>
  <c r="BO221" i="6" s="1"/>
  <c r="BS220" i="6"/>
  <c r="CL129" i="5"/>
  <c r="CE130" i="5" s="1"/>
  <c r="AP130" i="5"/>
  <c r="AI131" i="5" s="1"/>
  <c r="AP221" i="6"/>
  <c r="AI222" i="6" s="1"/>
  <c r="CL220" i="6"/>
  <c r="CE221" i="6" s="1"/>
  <c r="E126" i="4"/>
  <c r="H126" i="5"/>
  <c r="Y221" i="6"/>
  <c r="Z221" i="6" s="1"/>
  <c r="S222" i="6" s="1"/>
  <c r="AE129" i="5"/>
  <c r="AC129" i="5"/>
  <c r="BY218" i="6"/>
  <c r="CA218" i="6"/>
  <c r="AE220" i="6"/>
  <c r="AC220" i="6"/>
  <c r="AG220" i="6" s="1"/>
  <c r="AH220" i="6" s="1"/>
  <c r="AA221" i="6" s="1"/>
  <c r="BK130" i="5"/>
  <c r="BI130" i="5"/>
  <c r="BM130" i="5" s="1"/>
  <c r="BN130" i="5" s="1"/>
  <c r="BG131" i="5" s="1"/>
  <c r="I126" i="4"/>
  <c r="F126" i="5"/>
  <c r="BN216" i="6"/>
  <c r="BG217" i="6" s="1"/>
  <c r="BY129" i="5"/>
  <c r="CC129" i="5" s="1"/>
  <c r="CA129" i="5"/>
  <c r="I126" i="5" l="1"/>
  <c r="J126" i="4"/>
  <c r="K127" i="5"/>
  <c r="AS131" i="5"/>
  <c r="AW131" i="5" s="1"/>
  <c r="AX131" i="5" s="1"/>
  <c r="AQ132" i="5" s="1"/>
  <c r="AS132" i="5" s="1"/>
  <c r="AW132" i="5" s="1"/>
  <c r="AX132" i="5" s="1"/>
  <c r="AQ133" i="5" s="1"/>
  <c r="AU131" i="5"/>
  <c r="M165" i="6"/>
  <c r="H165" i="6" s="1"/>
  <c r="O165" i="6"/>
  <c r="BC131" i="5"/>
  <c r="BA131" i="5"/>
  <c r="BC224" i="6"/>
  <c r="BA224" i="6"/>
  <c r="BE224" i="6" s="1"/>
  <c r="BF224" i="6" s="1"/>
  <c r="AY225" i="6" s="1"/>
  <c r="BQ221" i="6"/>
  <c r="BU221" i="6" s="1"/>
  <c r="BS221" i="6"/>
  <c r="AC221" i="6"/>
  <c r="AG221" i="6" s="1"/>
  <c r="AH221" i="6" s="1"/>
  <c r="AA222" i="6" s="1"/>
  <c r="AE221" i="6"/>
  <c r="AU132" i="5"/>
  <c r="BI131" i="5"/>
  <c r="BM131" i="5" s="1"/>
  <c r="BK131" i="5"/>
  <c r="W131" i="5"/>
  <c r="U131" i="5"/>
  <c r="Y131" i="5" s="1"/>
  <c r="CG221" i="6"/>
  <c r="CI221" i="6"/>
  <c r="BK217" i="6"/>
  <c r="BI217" i="6"/>
  <c r="BM217" i="6" s="1"/>
  <c r="CG130" i="5"/>
  <c r="CI130" i="5"/>
  <c r="AM131" i="5"/>
  <c r="AK131" i="5"/>
  <c r="AO131" i="5" s="1"/>
  <c r="CC218" i="6"/>
  <c r="CD218" i="6" s="1"/>
  <c r="BW219" i="6" s="1"/>
  <c r="AG129" i="5"/>
  <c r="AH129" i="5" s="1"/>
  <c r="AA130" i="5" s="1"/>
  <c r="CD129" i="5"/>
  <c r="BW130" i="5" s="1"/>
  <c r="BU130" i="5"/>
  <c r="BV130" i="5" s="1"/>
  <c r="BO131" i="5" s="1"/>
  <c r="C127" i="4"/>
  <c r="O127" i="5"/>
  <c r="G127" i="4" s="1"/>
  <c r="M127" i="5"/>
  <c r="AW225" i="6"/>
  <c r="AX225" i="6" s="1"/>
  <c r="AQ226" i="6" s="1"/>
  <c r="W222" i="6"/>
  <c r="U222" i="6"/>
  <c r="Y222" i="6" s="1"/>
  <c r="Z222" i="6" s="1"/>
  <c r="S223" i="6" s="1"/>
  <c r="AK222" i="6"/>
  <c r="AO222" i="6" s="1"/>
  <c r="AP222" i="6" s="1"/>
  <c r="AI223" i="6" s="1"/>
  <c r="AM222" i="6"/>
  <c r="Q165" i="6" l="1"/>
  <c r="F165" i="6" s="1"/>
  <c r="BC225" i="6"/>
  <c r="BA225" i="6"/>
  <c r="BE225" i="6" s="1"/>
  <c r="BF225" i="6" s="1"/>
  <c r="AY226" i="6" s="1"/>
  <c r="BA226" i="6" s="1"/>
  <c r="BE226" i="6" s="1"/>
  <c r="BF226" i="6" s="1"/>
  <c r="AY227" i="6" s="1"/>
  <c r="BV221" i="6"/>
  <c r="BO222" i="6" s="1"/>
  <c r="BQ222" i="6" s="1"/>
  <c r="BU222" i="6" s="1"/>
  <c r="BV222" i="6" s="1"/>
  <c r="BO223" i="6" s="1"/>
  <c r="AP131" i="5"/>
  <c r="AI132" i="5" s="1"/>
  <c r="BE131" i="5"/>
  <c r="BF131" i="5" s="1"/>
  <c r="AY132" i="5" s="1"/>
  <c r="AE130" i="5"/>
  <c r="AC130" i="5"/>
  <c r="AG130" i="5" s="1"/>
  <c r="AS133" i="5"/>
  <c r="AU133" i="5"/>
  <c r="W223" i="6"/>
  <c r="U223" i="6"/>
  <c r="Y223" i="6" s="1"/>
  <c r="Z223" i="6" s="1"/>
  <c r="S224" i="6" s="1"/>
  <c r="AE222" i="6"/>
  <c r="AC222" i="6"/>
  <c r="AG222" i="6" s="1"/>
  <c r="AH222" i="6" s="1"/>
  <c r="AA223" i="6" s="1"/>
  <c r="AK132" i="5"/>
  <c r="AO132" i="5" s="1"/>
  <c r="AM132" i="5"/>
  <c r="AS226" i="6"/>
  <c r="AW226" i="6" s="1"/>
  <c r="AX226" i="6" s="1"/>
  <c r="AQ227" i="6" s="1"/>
  <c r="AU226" i="6"/>
  <c r="BC226" i="6"/>
  <c r="BY219" i="6"/>
  <c r="CC219" i="6" s="1"/>
  <c r="CD219" i="6" s="1"/>
  <c r="BW220" i="6" s="1"/>
  <c r="CA219" i="6"/>
  <c r="AM223" i="6"/>
  <c r="AK223" i="6"/>
  <c r="BS131" i="5"/>
  <c r="BQ131" i="5"/>
  <c r="BU131" i="5" s="1"/>
  <c r="BN217" i="6"/>
  <c r="BG218" i="6" s="1"/>
  <c r="BY130" i="5"/>
  <c r="CA130" i="5"/>
  <c r="CK221" i="6"/>
  <c r="CL221" i="6" s="1"/>
  <c r="CE222" i="6" s="1"/>
  <c r="BN131" i="5"/>
  <c r="BG132" i="5" s="1"/>
  <c r="Z131" i="5"/>
  <c r="S132" i="5" s="1"/>
  <c r="E127" i="4"/>
  <c r="H127" i="5"/>
  <c r="CK130" i="5"/>
  <c r="CL130" i="5" s="1"/>
  <c r="CE131" i="5" s="1"/>
  <c r="Q127" i="5"/>
  <c r="R127" i="5" s="1"/>
  <c r="R165" i="6" l="1"/>
  <c r="K166" i="6" s="1"/>
  <c r="BS222" i="6"/>
  <c r="BC132" i="5"/>
  <c r="BA132" i="5"/>
  <c r="BE132" i="5" s="1"/>
  <c r="BF132" i="5" s="1"/>
  <c r="AY133" i="5" s="1"/>
  <c r="BY220" i="6"/>
  <c r="CC220" i="6" s="1"/>
  <c r="CA220" i="6"/>
  <c r="W224" i="6"/>
  <c r="U224" i="6"/>
  <c r="Y224" i="6" s="1"/>
  <c r="AE223" i="6"/>
  <c r="AC223" i="6"/>
  <c r="AG223" i="6" s="1"/>
  <c r="AH223" i="6" s="1"/>
  <c r="AA224" i="6" s="1"/>
  <c r="BS223" i="6"/>
  <c r="BQ223" i="6"/>
  <c r="BU223" i="6" s="1"/>
  <c r="BV223" i="6" s="1"/>
  <c r="BO224" i="6" s="1"/>
  <c r="CG131" i="5"/>
  <c r="CK131" i="5" s="1"/>
  <c r="CL131" i="5" s="1"/>
  <c r="CE132" i="5" s="1"/>
  <c r="CI131" i="5"/>
  <c r="BC227" i="6"/>
  <c r="BA227" i="6"/>
  <c r="AU227" i="6"/>
  <c r="AS227" i="6"/>
  <c r="W132" i="5"/>
  <c r="U132" i="5"/>
  <c r="AP132" i="5"/>
  <c r="AI133" i="5" s="1"/>
  <c r="BK132" i="5"/>
  <c r="BI132" i="5"/>
  <c r="BM132" i="5" s="1"/>
  <c r="AO223" i="6"/>
  <c r="AP223" i="6" s="1"/>
  <c r="AI224" i="6" s="1"/>
  <c r="AW133" i="5"/>
  <c r="AX133" i="5" s="1"/>
  <c r="AQ134" i="5" s="1"/>
  <c r="BI218" i="6"/>
  <c r="BM218" i="6" s="1"/>
  <c r="BN218" i="6" s="1"/>
  <c r="BG219" i="6" s="1"/>
  <c r="BK218" i="6"/>
  <c r="CC130" i="5"/>
  <c r="CD130" i="5" s="1"/>
  <c r="BW131" i="5" s="1"/>
  <c r="K128" i="5"/>
  <c r="J127" i="4"/>
  <c r="I127" i="5"/>
  <c r="BV131" i="5"/>
  <c r="BO132" i="5" s="1"/>
  <c r="CI222" i="6"/>
  <c r="CG222" i="6"/>
  <c r="CK222" i="6" s="1"/>
  <c r="AH130" i="5"/>
  <c r="AA131" i="5" s="1"/>
  <c r="F127" i="5"/>
  <c r="I127" i="4"/>
  <c r="I165" i="6" l="1"/>
  <c r="M166" i="6"/>
  <c r="H166" i="6" s="1"/>
  <c r="O166" i="6"/>
  <c r="BA133" i="5"/>
  <c r="BE133" i="5" s="1"/>
  <c r="BC133" i="5"/>
  <c r="CL222" i="6"/>
  <c r="CE223" i="6" s="1"/>
  <c r="CG223" i="6" s="1"/>
  <c r="CK223" i="6" s="1"/>
  <c r="CL223" i="6" s="1"/>
  <c r="CE224" i="6" s="1"/>
  <c r="CD220" i="6"/>
  <c r="BW221" i="6" s="1"/>
  <c r="BY221" i="6" s="1"/>
  <c r="CC221" i="6" s="1"/>
  <c r="AE224" i="6"/>
  <c r="AC224" i="6"/>
  <c r="AG224" i="6" s="1"/>
  <c r="AH224" i="6" s="1"/>
  <c r="AA225" i="6" s="1"/>
  <c r="BK219" i="6"/>
  <c r="BI219" i="6"/>
  <c r="BM219" i="6" s="1"/>
  <c r="CI132" i="5"/>
  <c r="CG132" i="5"/>
  <c r="CK132" i="5" s="1"/>
  <c r="AS134" i="5"/>
  <c r="AW134" i="5" s="1"/>
  <c r="AX134" i="5" s="1"/>
  <c r="AQ135" i="5" s="1"/>
  <c r="AU134" i="5"/>
  <c r="BF227" i="6"/>
  <c r="AY228" i="6" s="1"/>
  <c r="BY131" i="5"/>
  <c r="CA131" i="5"/>
  <c r="BN132" i="5"/>
  <c r="BG133" i="5" s="1"/>
  <c r="BS224" i="6"/>
  <c r="BQ224" i="6"/>
  <c r="BU224" i="6" s="1"/>
  <c r="AK133" i="5"/>
  <c r="AO133" i="5" s="1"/>
  <c r="AP133" i="5" s="1"/>
  <c r="AI134" i="5" s="1"/>
  <c r="AM133" i="5"/>
  <c r="AW227" i="6"/>
  <c r="AX227" i="6" s="1"/>
  <c r="AQ228" i="6" s="1"/>
  <c r="Z224" i="6"/>
  <c r="S225" i="6" s="1"/>
  <c r="Y132" i="5"/>
  <c r="Z132" i="5" s="1"/>
  <c r="S133" i="5" s="1"/>
  <c r="BE227" i="6"/>
  <c r="AE131" i="5"/>
  <c r="AC131" i="5"/>
  <c r="AG131" i="5" s="1"/>
  <c r="AH131" i="5" s="1"/>
  <c r="AA132" i="5" s="1"/>
  <c r="AK224" i="6"/>
  <c r="AO224" i="6" s="1"/>
  <c r="AM224" i="6"/>
  <c r="CI223" i="6"/>
  <c r="BS132" i="5"/>
  <c r="BQ132" i="5"/>
  <c r="BU132" i="5" s="1"/>
  <c r="C128" i="4"/>
  <c r="M128" i="5"/>
  <c r="Q128" i="5" s="1"/>
  <c r="O128" i="5"/>
  <c r="G128" i="4" s="1"/>
  <c r="CA221" i="6" l="1"/>
  <c r="Q166" i="6"/>
  <c r="AP224" i="6"/>
  <c r="AI225" i="6" s="1"/>
  <c r="CD221" i="6"/>
  <c r="BW222" i="6" s="1"/>
  <c r="BV132" i="5"/>
  <c r="BO133" i="5" s="1"/>
  <c r="BS133" i="5" s="1"/>
  <c r="BF133" i="5"/>
  <c r="AY134" i="5" s="1"/>
  <c r="AU228" i="6"/>
  <c r="AS228" i="6"/>
  <c r="AW228" i="6" s="1"/>
  <c r="CA222" i="6"/>
  <c r="BY222" i="6"/>
  <c r="CC222" i="6" s="1"/>
  <c r="U133" i="5"/>
  <c r="W133" i="5"/>
  <c r="I128" i="4"/>
  <c r="F128" i="5"/>
  <c r="R128" i="5"/>
  <c r="CG224" i="6"/>
  <c r="CK224" i="6" s="1"/>
  <c r="CL224" i="6" s="1"/>
  <c r="CE225" i="6" s="1"/>
  <c r="CI224" i="6"/>
  <c r="AK134" i="5"/>
  <c r="AO134" i="5" s="1"/>
  <c r="AP134" i="5" s="1"/>
  <c r="AI135" i="5" s="1"/>
  <c r="AM134" i="5"/>
  <c r="AC132" i="5"/>
  <c r="AG132" i="5" s="1"/>
  <c r="AE132" i="5"/>
  <c r="AE225" i="6"/>
  <c r="AC225" i="6"/>
  <c r="AG225" i="6" s="1"/>
  <c r="BN219" i="6"/>
  <c r="BG220" i="6" s="1"/>
  <c r="AS135" i="5"/>
  <c r="AW135" i="5" s="1"/>
  <c r="AX135" i="5" s="1"/>
  <c r="AQ136" i="5" s="1"/>
  <c r="AU135" i="5"/>
  <c r="BV224" i="6"/>
  <c r="BO225" i="6" s="1"/>
  <c r="AM225" i="6"/>
  <c r="AK225" i="6"/>
  <c r="AO225" i="6" s="1"/>
  <c r="AP225" i="6" s="1"/>
  <c r="AI226" i="6" s="1"/>
  <c r="CL132" i="5"/>
  <c r="CE133" i="5" s="1"/>
  <c r="BI133" i="5"/>
  <c r="BM133" i="5" s="1"/>
  <c r="BK133" i="5"/>
  <c r="E128" i="4"/>
  <c r="H128" i="5"/>
  <c r="U225" i="6"/>
  <c r="W225" i="6"/>
  <c r="CC131" i="5"/>
  <c r="CD131" i="5" s="1"/>
  <c r="BW132" i="5" s="1"/>
  <c r="BC228" i="6"/>
  <c r="BA228" i="6"/>
  <c r="BE228" i="6" s="1"/>
  <c r="BQ133" i="5" l="1"/>
  <c r="BU133" i="5" s="1"/>
  <c r="BV133" i="5" s="1"/>
  <c r="BO134" i="5" s="1"/>
  <c r="F166" i="6"/>
  <c r="R166" i="6"/>
  <c r="AH225" i="6"/>
  <c r="AA226" i="6" s="1"/>
  <c r="CD222" i="6"/>
  <c r="BW223" i="6" s="1"/>
  <c r="BA134" i="5"/>
  <c r="BE134" i="5" s="1"/>
  <c r="BF134" i="5" s="1"/>
  <c r="AY135" i="5" s="1"/>
  <c r="BC134" i="5"/>
  <c r="AM135" i="5"/>
  <c r="AK135" i="5"/>
  <c r="AU136" i="5"/>
  <c r="AS136" i="5"/>
  <c r="AW136" i="5" s="1"/>
  <c r="AX136" i="5" s="1"/>
  <c r="AQ137" i="5" s="1"/>
  <c r="BQ134" i="5"/>
  <c r="BS134" i="5"/>
  <c r="AE226" i="6"/>
  <c r="AC226" i="6"/>
  <c r="AM226" i="6"/>
  <c r="AK226" i="6"/>
  <c r="CA223" i="6"/>
  <c r="CI225" i="6"/>
  <c r="CG225" i="6"/>
  <c r="CK225" i="6" s="1"/>
  <c r="Y133" i="5"/>
  <c r="Z133" i="5" s="1"/>
  <c r="S134" i="5" s="1"/>
  <c r="BY132" i="5"/>
  <c r="CC132" i="5" s="1"/>
  <c r="CA132" i="5"/>
  <c r="AH132" i="5"/>
  <c r="AA133" i="5" s="1"/>
  <c r="J128" i="4"/>
  <c r="K129" i="5"/>
  <c r="I128" i="5"/>
  <c r="BN133" i="5"/>
  <c r="BG134" i="5" s="1"/>
  <c r="BF228" i="6"/>
  <c r="AY229" i="6" s="1"/>
  <c r="AX228" i="6"/>
  <c r="AQ229" i="6" s="1"/>
  <c r="CG133" i="5"/>
  <c r="CI133" i="5"/>
  <c r="BQ225" i="6"/>
  <c r="BU225" i="6" s="1"/>
  <c r="BS225" i="6"/>
  <c r="Y225" i="6"/>
  <c r="Z225" i="6" s="1"/>
  <c r="S226" i="6" s="1"/>
  <c r="BK220" i="6"/>
  <c r="BI220" i="6"/>
  <c r="BM220" i="6" s="1"/>
  <c r="K167" i="6" l="1"/>
  <c r="I166" i="6"/>
  <c r="AO226" i="6"/>
  <c r="AP226" i="6" s="1"/>
  <c r="AI227" i="6" s="1"/>
  <c r="BY223" i="6"/>
  <c r="CC223" i="6" s="1"/>
  <c r="CD223" i="6" s="1"/>
  <c r="BW224" i="6" s="1"/>
  <c r="BA135" i="5"/>
  <c r="BE135" i="5" s="1"/>
  <c r="BF135" i="5" s="1"/>
  <c r="AY136" i="5" s="1"/>
  <c r="BC135" i="5"/>
  <c r="CL225" i="6"/>
  <c r="CE226" i="6" s="1"/>
  <c r="CI226" i="6" s="1"/>
  <c r="BN220" i="6"/>
  <c r="BG221" i="6" s="1"/>
  <c r="BK221" i="6" s="1"/>
  <c r="AU137" i="5"/>
  <c r="AS137" i="5"/>
  <c r="AW137" i="5" s="1"/>
  <c r="U226" i="6"/>
  <c r="Y226" i="6" s="1"/>
  <c r="W226" i="6"/>
  <c r="U134" i="5"/>
  <c r="Y134" i="5" s="1"/>
  <c r="W134" i="5"/>
  <c r="BV225" i="6"/>
  <c r="BO226" i="6" s="1"/>
  <c r="AG226" i="6"/>
  <c r="AH226" i="6" s="1"/>
  <c r="AA227" i="6" s="1"/>
  <c r="BA229" i="6"/>
  <c r="BE229" i="6" s="1"/>
  <c r="BF229" i="6" s="1"/>
  <c r="AY230" i="6" s="1"/>
  <c r="BC229" i="6"/>
  <c r="C129" i="4"/>
  <c r="M129" i="5"/>
  <c r="O129" i="5"/>
  <c r="G129" i="4" s="1"/>
  <c r="AC133" i="5"/>
  <c r="AG133" i="5" s="1"/>
  <c r="AH133" i="5" s="1"/>
  <c r="AA134" i="5" s="1"/>
  <c r="AE133" i="5"/>
  <c r="BU134" i="5"/>
  <c r="BV134" i="5" s="1"/>
  <c r="BO135" i="5" s="1"/>
  <c r="BI134" i="5"/>
  <c r="BM134" i="5" s="1"/>
  <c r="BN134" i="5" s="1"/>
  <c r="BG135" i="5" s="1"/>
  <c r="BK134" i="5"/>
  <c r="CK133" i="5"/>
  <c r="CL133" i="5" s="1"/>
  <c r="CE134" i="5" s="1"/>
  <c r="AU229" i="6"/>
  <c r="AS229" i="6"/>
  <c r="AW229" i="6" s="1"/>
  <c r="AO135" i="5"/>
  <c r="AP135" i="5" s="1"/>
  <c r="AI136" i="5" s="1"/>
  <c r="CD132" i="5"/>
  <c r="BW133" i="5" s="1"/>
  <c r="CG226" i="6" l="1"/>
  <c r="O167" i="6"/>
  <c r="M167" i="6"/>
  <c r="H167" i="6" s="1"/>
  <c r="CA224" i="6"/>
  <c r="BY224" i="6"/>
  <c r="AM227" i="6"/>
  <c r="AK227" i="6"/>
  <c r="AO227" i="6" s="1"/>
  <c r="AP227" i="6" s="1"/>
  <c r="AI228" i="6" s="1"/>
  <c r="AK228" i="6" s="1"/>
  <c r="AO228" i="6" s="1"/>
  <c r="AP228" i="6" s="1"/>
  <c r="AI229" i="6" s="1"/>
  <c r="BI221" i="6"/>
  <c r="BM221" i="6" s="1"/>
  <c r="BN221" i="6" s="1"/>
  <c r="BG222" i="6" s="1"/>
  <c r="BK222" i="6" s="1"/>
  <c r="BA136" i="5"/>
  <c r="BE136" i="5" s="1"/>
  <c r="BF136" i="5" s="1"/>
  <c r="AY137" i="5" s="1"/>
  <c r="BC136" i="5"/>
  <c r="AX137" i="5"/>
  <c r="AQ138" i="5" s="1"/>
  <c r="AS138" i="5" s="1"/>
  <c r="CG134" i="5"/>
  <c r="CK134" i="5" s="1"/>
  <c r="CL134" i="5" s="1"/>
  <c r="CE135" i="5" s="1"/>
  <c r="CI134" i="5"/>
  <c r="AC227" i="6"/>
  <c r="AG227" i="6" s="1"/>
  <c r="AH227" i="6" s="1"/>
  <c r="AA228" i="6" s="1"/>
  <c r="AE227" i="6"/>
  <c r="BK135" i="5"/>
  <c r="BI135" i="5"/>
  <c r="BM135" i="5" s="1"/>
  <c r="AM136" i="5"/>
  <c r="AK136" i="5"/>
  <c r="AE134" i="5"/>
  <c r="AC134" i="5"/>
  <c r="BC230" i="6"/>
  <c r="BA230" i="6"/>
  <c r="BE230" i="6" s="1"/>
  <c r="BF230" i="6" s="1"/>
  <c r="AY231" i="6" s="1"/>
  <c r="BQ135" i="5"/>
  <c r="BU135" i="5" s="1"/>
  <c r="BV135" i="5" s="1"/>
  <c r="BO136" i="5" s="1"/>
  <c r="BS135" i="5"/>
  <c r="E129" i="4"/>
  <c r="H129" i="5"/>
  <c r="AX229" i="6"/>
  <c r="AQ230" i="6" s="1"/>
  <c r="Z134" i="5"/>
  <c r="S135" i="5" s="1"/>
  <c r="CC224" i="6"/>
  <c r="CD224" i="6" s="1"/>
  <c r="BW225" i="6" s="1"/>
  <c r="BS226" i="6"/>
  <c r="BQ226" i="6"/>
  <c r="BU226" i="6" s="1"/>
  <c r="BV226" i="6" s="1"/>
  <c r="BO227" i="6" s="1"/>
  <c r="CA133" i="5"/>
  <c r="BY133" i="5"/>
  <c r="Q129" i="5"/>
  <c r="R129" i="5" s="1"/>
  <c r="CK226" i="6"/>
  <c r="CL226" i="6" s="1"/>
  <c r="CE227" i="6" s="1"/>
  <c r="Z226" i="6"/>
  <c r="S227" i="6" s="1"/>
  <c r="Q167" i="6" l="1"/>
  <c r="F167" i="6" s="1"/>
  <c r="AU138" i="5"/>
  <c r="AW138" i="5"/>
  <c r="AX138" i="5" s="1"/>
  <c r="AQ139" i="5" s="1"/>
  <c r="AS139" i="5" s="1"/>
  <c r="AW139" i="5" s="1"/>
  <c r="AX139" i="5" s="1"/>
  <c r="AQ140" i="5" s="1"/>
  <c r="BI222" i="6"/>
  <c r="BM222" i="6" s="1"/>
  <c r="BN222" i="6" s="1"/>
  <c r="BG223" i="6" s="1"/>
  <c r="BI223" i="6" s="1"/>
  <c r="BC137" i="5"/>
  <c r="BA137" i="5"/>
  <c r="BE137" i="5" s="1"/>
  <c r="BF137" i="5" s="1"/>
  <c r="AY138" i="5" s="1"/>
  <c r="AM228" i="6"/>
  <c r="AU139" i="5"/>
  <c r="BS136" i="5"/>
  <c r="BQ136" i="5"/>
  <c r="BU136" i="5" s="1"/>
  <c r="BY225" i="6"/>
  <c r="CC225" i="6" s="1"/>
  <c r="CA225" i="6"/>
  <c r="AC228" i="6"/>
  <c r="AG228" i="6" s="1"/>
  <c r="AH228" i="6" s="1"/>
  <c r="AA229" i="6" s="1"/>
  <c r="AE228" i="6"/>
  <c r="BC231" i="6"/>
  <c r="BA231" i="6"/>
  <c r="BE231" i="6" s="1"/>
  <c r="BF231" i="6" s="1"/>
  <c r="AY232" i="6" s="1"/>
  <c r="AK229" i="6"/>
  <c r="AM229" i="6"/>
  <c r="CC133" i="5"/>
  <c r="CD133" i="5" s="1"/>
  <c r="BW134" i="5" s="1"/>
  <c r="AS230" i="6"/>
  <c r="AW230" i="6" s="1"/>
  <c r="AX230" i="6" s="1"/>
  <c r="AQ231" i="6" s="1"/>
  <c r="AU230" i="6"/>
  <c r="BN135" i="5"/>
  <c r="BG136" i="5" s="1"/>
  <c r="BS227" i="6"/>
  <c r="BQ227" i="6"/>
  <c r="BU227" i="6" s="1"/>
  <c r="BV227" i="6" s="1"/>
  <c r="BO228" i="6" s="1"/>
  <c r="W227" i="6"/>
  <c r="U227" i="6"/>
  <c r="Y227" i="6" s="1"/>
  <c r="CG135" i="5"/>
  <c r="CK135" i="5" s="1"/>
  <c r="CI135" i="5"/>
  <c r="AO136" i="5"/>
  <c r="AP136" i="5" s="1"/>
  <c r="AI137" i="5" s="1"/>
  <c r="I129" i="5"/>
  <c r="J129" i="4"/>
  <c r="K130" i="5"/>
  <c r="CG227" i="6"/>
  <c r="CK227" i="6" s="1"/>
  <c r="CI227" i="6"/>
  <c r="AG134" i="5"/>
  <c r="AH134" i="5" s="1"/>
  <c r="AA135" i="5" s="1"/>
  <c r="W135" i="5"/>
  <c r="U135" i="5"/>
  <c r="Y135" i="5" s="1"/>
  <c r="F129" i="5"/>
  <c r="I129" i="4"/>
  <c r="R167" i="6" l="1"/>
  <c r="K168" i="6" s="1"/>
  <c r="O168" i="6" s="1"/>
  <c r="BK223" i="6"/>
  <c r="BV136" i="5"/>
  <c r="BO137" i="5" s="1"/>
  <c r="CD225" i="6"/>
  <c r="BW226" i="6" s="1"/>
  <c r="CA226" i="6" s="1"/>
  <c r="CL135" i="5"/>
  <c r="CE136" i="5" s="1"/>
  <c r="CG136" i="5" s="1"/>
  <c r="CK136" i="5" s="1"/>
  <c r="CL136" i="5" s="1"/>
  <c r="CE137" i="5" s="1"/>
  <c r="AO229" i="6"/>
  <c r="AP229" i="6" s="1"/>
  <c r="AI230" i="6" s="1"/>
  <c r="BA138" i="5"/>
  <c r="BE138" i="5" s="1"/>
  <c r="BF138" i="5" s="1"/>
  <c r="AY139" i="5" s="1"/>
  <c r="BC138" i="5"/>
  <c r="CL227" i="6"/>
  <c r="CE228" i="6" s="1"/>
  <c r="CG228" i="6" s="1"/>
  <c r="CK228" i="6" s="1"/>
  <c r="BA232" i="6"/>
  <c r="BE232" i="6" s="1"/>
  <c r="BC232" i="6"/>
  <c r="BQ137" i="5"/>
  <c r="BU137" i="5" s="1"/>
  <c r="BS137" i="5"/>
  <c r="AE229" i="6"/>
  <c r="AC229" i="6"/>
  <c r="AG229" i="6" s="1"/>
  <c r="CA134" i="5"/>
  <c r="BY134" i="5"/>
  <c r="CC134" i="5" s="1"/>
  <c r="CD134" i="5" s="1"/>
  <c r="BW135" i="5" s="1"/>
  <c r="BQ228" i="6"/>
  <c r="BU228" i="6" s="1"/>
  <c r="BV228" i="6" s="1"/>
  <c r="BO229" i="6" s="1"/>
  <c r="BS228" i="6"/>
  <c r="AM137" i="5"/>
  <c r="AK137" i="5"/>
  <c r="AO137" i="5" s="1"/>
  <c r="AS140" i="5"/>
  <c r="AU140" i="5"/>
  <c r="AU231" i="6"/>
  <c r="AS231" i="6"/>
  <c r="AW231" i="6" s="1"/>
  <c r="C130" i="4"/>
  <c r="M130" i="5"/>
  <c r="Q130" i="5" s="1"/>
  <c r="O130" i="5"/>
  <c r="G130" i="4" s="1"/>
  <c r="Z227" i="6"/>
  <c r="S228" i="6" s="1"/>
  <c r="AE135" i="5"/>
  <c r="AC135" i="5"/>
  <c r="BI136" i="5"/>
  <c r="BM136" i="5" s="1"/>
  <c r="BK136" i="5"/>
  <c r="Z135" i="5"/>
  <c r="S136" i="5" s="1"/>
  <c r="BM223" i="6"/>
  <c r="BN223" i="6" s="1"/>
  <c r="BG224" i="6" s="1"/>
  <c r="I167" i="6" l="1"/>
  <c r="M168" i="6"/>
  <c r="H168" i="6" s="1"/>
  <c r="BY226" i="6"/>
  <c r="CI136" i="5"/>
  <c r="AM230" i="6"/>
  <c r="AK230" i="6"/>
  <c r="AO230" i="6" s="1"/>
  <c r="BV137" i="5"/>
  <c r="BO138" i="5" s="1"/>
  <c r="BS138" i="5" s="1"/>
  <c r="AP137" i="5"/>
  <c r="AI138" i="5" s="1"/>
  <c r="AK138" i="5" s="1"/>
  <c r="AO138" i="5" s="1"/>
  <c r="AP138" i="5" s="1"/>
  <c r="AI139" i="5" s="1"/>
  <c r="BN136" i="5"/>
  <c r="BG137" i="5" s="1"/>
  <c r="CI228" i="6"/>
  <c r="BF232" i="6"/>
  <c r="AY233" i="6" s="1"/>
  <c r="BC233" i="6" s="1"/>
  <c r="AH229" i="6"/>
  <c r="AA230" i="6" s="1"/>
  <c r="AE230" i="6" s="1"/>
  <c r="BA139" i="5"/>
  <c r="BE139" i="5" s="1"/>
  <c r="BF139" i="5" s="1"/>
  <c r="AY140" i="5" s="1"/>
  <c r="BC139" i="5"/>
  <c r="CC226" i="6"/>
  <c r="CD226" i="6" s="1"/>
  <c r="BW227" i="6" s="1"/>
  <c r="BI137" i="5"/>
  <c r="BM137" i="5" s="1"/>
  <c r="BK137" i="5"/>
  <c r="CG137" i="5"/>
  <c r="CK137" i="5" s="1"/>
  <c r="CL137" i="5" s="1"/>
  <c r="CE138" i="5" s="1"/>
  <c r="CI137" i="5"/>
  <c r="CA135" i="5"/>
  <c r="BY135" i="5"/>
  <c r="CC135" i="5" s="1"/>
  <c r="CD135" i="5" s="1"/>
  <c r="BW136" i="5" s="1"/>
  <c r="BQ229" i="6"/>
  <c r="BU229" i="6" s="1"/>
  <c r="BS229" i="6"/>
  <c r="U136" i="5"/>
  <c r="Y136" i="5" s="1"/>
  <c r="W136" i="5"/>
  <c r="BK224" i="6"/>
  <c r="BI224" i="6"/>
  <c r="BM224" i="6" s="1"/>
  <c r="CL228" i="6"/>
  <c r="CE229" i="6" s="1"/>
  <c r="E130" i="4"/>
  <c r="H130" i="5"/>
  <c r="AX231" i="6"/>
  <c r="AQ232" i="6" s="1"/>
  <c r="AW140" i="5"/>
  <c r="AX140" i="5" s="1"/>
  <c r="AQ141" i="5" s="1"/>
  <c r="AG135" i="5"/>
  <c r="AH135" i="5" s="1"/>
  <c r="AA136" i="5" s="1"/>
  <c r="R130" i="5"/>
  <c r="F130" i="5"/>
  <c r="I130" i="4"/>
  <c r="W228" i="6"/>
  <c r="U228" i="6"/>
  <c r="Q168" i="6" l="1"/>
  <c r="AM138" i="5"/>
  <c r="BQ138" i="5"/>
  <c r="BU138" i="5" s="1"/>
  <c r="AC230" i="6"/>
  <c r="AG230" i="6" s="1"/>
  <c r="AH230" i="6" s="1"/>
  <c r="AA231" i="6" s="1"/>
  <c r="AE231" i="6" s="1"/>
  <c r="F168" i="6"/>
  <c r="R168" i="6"/>
  <c r="BA233" i="6"/>
  <c r="BE233" i="6" s="1"/>
  <c r="CA227" i="6"/>
  <c r="BY227" i="6"/>
  <c r="AP230" i="6"/>
  <c r="AI231" i="6" s="1"/>
  <c r="BA140" i="5"/>
  <c r="BE140" i="5" s="1"/>
  <c r="BF140" i="5" s="1"/>
  <c r="AY141" i="5" s="1"/>
  <c r="BC140" i="5"/>
  <c r="AS141" i="5"/>
  <c r="AW141" i="5" s="1"/>
  <c r="AU141" i="5"/>
  <c r="AM139" i="5"/>
  <c r="AK139" i="5"/>
  <c r="AO139" i="5" s="1"/>
  <c r="AC136" i="5"/>
  <c r="AG136" i="5" s="1"/>
  <c r="AE136" i="5"/>
  <c r="BY136" i="5"/>
  <c r="CC136" i="5" s="1"/>
  <c r="CA136" i="5"/>
  <c r="CI229" i="6"/>
  <c r="CG229" i="6"/>
  <c r="K131" i="5"/>
  <c r="J130" i="4"/>
  <c r="I130" i="5"/>
  <c r="BV229" i="6"/>
  <c r="BO230" i="6" s="1"/>
  <c r="CI138" i="5"/>
  <c r="CG138" i="5"/>
  <c r="CK138" i="5" s="1"/>
  <c r="BN224" i="6"/>
  <c r="BG225" i="6" s="1"/>
  <c r="Y228" i="6"/>
  <c r="Z228" i="6" s="1"/>
  <c r="S229" i="6" s="1"/>
  <c r="BV138" i="5"/>
  <c r="BO139" i="5" s="1"/>
  <c r="BN137" i="5"/>
  <c r="BG138" i="5" s="1"/>
  <c r="AU232" i="6"/>
  <c r="AS232" i="6"/>
  <c r="AW232" i="6" s="1"/>
  <c r="AX232" i="6" s="1"/>
  <c r="AQ233" i="6" s="1"/>
  <c r="Z136" i="5"/>
  <c r="S137" i="5" s="1"/>
  <c r="AC231" i="6" l="1"/>
  <c r="AG231" i="6" s="1"/>
  <c r="BF233" i="6"/>
  <c r="AY234" i="6" s="1"/>
  <c r="K169" i="6"/>
  <c r="I168" i="6"/>
  <c r="BA141" i="5"/>
  <c r="BE141" i="5" s="1"/>
  <c r="BF141" i="5" s="1"/>
  <c r="AY142" i="5" s="1"/>
  <c r="BC141" i="5"/>
  <c r="AM231" i="6"/>
  <c r="AK231" i="6"/>
  <c r="AO231" i="6" s="1"/>
  <c r="AP231" i="6" s="1"/>
  <c r="AI232" i="6" s="1"/>
  <c r="AP139" i="5"/>
  <c r="AI140" i="5" s="1"/>
  <c r="AK140" i="5" s="1"/>
  <c r="AO140" i="5" s="1"/>
  <c r="AH136" i="5"/>
  <c r="AA137" i="5" s="1"/>
  <c r="AE137" i="5" s="1"/>
  <c r="CC227" i="6"/>
  <c r="CD227" i="6" s="1"/>
  <c r="BW228" i="6" s="1"/>
  <c r="AU233" i="6"/>
  <c r="AS233" i="6"/>
  <c r="AW233" i="6" s="1"/>
  <c r="BQ139" i="5"/>
  <c r="BU139" i="5" s="1"/>
  <c r="BV139" i="5" s="1"/>
  <c r="BO140" i="5" s="1"/>
  <c r="BS139" i="5"/>
  <c r="BQ230" i="6"/>
  <c r="BU230" i="6" s="1"/>
  <c r="BS230" i="6"/>
  <c r="C131" i="4"/>
  <c r="O131" i="5"/>
  <c r="G131" i="4" s="1"/>
  <c r="M131" i="5"/>
  <c r="Q131" i="5" s="1"/>
  <c r="BI225" i="6"/>
  <c r="BM225" i="6" s="1"/>
  <c r="BK225" i="6"/>
  <c r="CD136" i="5"/>
  <c r="BW137" i="5" s="1"/>
  <c r="CK229" i="6"/>
  <c r="CL229" i="6" s="1"/>
  <c r="CE230" i="6" s="1"/>
  <c r="AH231" i="6"/>
  <c r="AA232" i="6" s="1"/>
  <c r="W229" i="6"/>
  <c r="U229" i="6"/>
  <c r="Y229" i="6" s="1"/>
  <c r="CL138" i="5"/>
  <c r="CE139" i="5" s="1"/>
  <c r="BK138" i="5"/>
  <c r="BI138" i="5"/>
  <c r="BM138" i="5" s="1"/>
  <c r="BC234" i="6"/>
  <c r="BA234" i="6"/>
  <c r="BE234" i="6" s="1"/>
  <c r="BF234" i="6" s="1"/>
  <c r="AY235" i="6" s="1"/>
  <c r="AX141" i="5"/>
  <c r="AQ142" i="5" s="1"/>
  <c r="U137" i="5"/>
  <c r="Y137" i="5" s="1"/>
  <c r="Z137" i="5" s="1"/>
  <c r="S138" i="5" s="1"/>
  <c r="W137" i="5"/>
  <c r="AM140" i="5" l="1"/>
  <c r="BA142" i="5"/>
  <c r="BC142" i="5"/>
  <c r="O169" i="6"/>
  <c r="M169" i="6"/>
  <c r="BV230" i="6"/>
  <c r="BO231" i="6" s="1"/>
  <c r="CA228" i="6"/>
  <c r="BY228" i="6"/>
  <c r="CC228" i="6" s="1"/>
  <c r="CD228" i="6" s="1"/>
  <c r="BW229" i="6" s="1"/>
  <c r="AX233" i="6"/>
  <c r="AQ234" i="6" s="1"/>
  <c r="AS234" i="6" s="1"/>
  <c r="AW234" i="6" s="1"/>
  <c r="AX234" i="6" s="1"/>
  <c r="AQ235" i="6" s="1"/>
  <c r="AK232" i="6"/>
  <c r="AM232" i="6"/>
  <c r="AC137" i="5"/>
  <c r="AG137" i="5" s="1"/>
  <c r="AH137" i="5" s="1"/>
  <c r="AA138" i="5" s="1"/>
  <c r="BN225" i="6"/>
  <c r="BG226" i="6" s="1"/>
  <c r="BK226" i="6" s="1"/>
  <c r="Z229" i="6"/>
  <c r="S230" i="6" s="1"/>
  <c r="U230" i="6" s="1"/>
  <c r="AP140" i="5"/>
  <c r="AI141" i="5" s="1"/>
  <c r="AK141" i="5" s="1"/>
  <c r="AO141" i="5" s="1"/>
  <c r="BQ140" i="5"/>
  <c r="BU140" i="5" s="1"/>
  <c r="BV140" i="5" s="1"/>
  <c r="BO141" i="5" s="1"/>
  <c r="BS140" i="5"/>
  <c r="W138" i="5"/>
  <c r="U138" i="5"/>
  <c r="BA235" i="6"/>
  <c r="BE235" i="6" s="1"/>
  <c r="BF235" i="6" s="1"/>
  <c r="AY236" i="6" s="1"/>
  <c r="BC235" i="6"/>
  <c r="F131" i="5"/>
  <c r="I131" i="4"/>
  <c r="E131" i="4"/>
  <c r="H131" i="5"/>
  <c r="AS142" i="5"/>
  <c r="AW142" i="5" s="1"/>
  <c r="AU142" i="5"/>
  <c r="CI230" i="6"/>
  <c r="CG230" i="6"/>
  <c r="CK230" i="6" s="1"/>
  <c r="BE142" i="5"/>
  <c r="BF142" i="5" s="1"/>
  <c r="AY143" i="5" s="1"/>
  <c r="BN138" i="5"/>
  <c r="BG139" i="5" s="1"/>
  <c r="CI139" i="5"/>
  <c r="CG139" i="5"/>
  <c r="BS231" i="6"/>
  <c r="BQ231" i="6"/>
  <c r="BU231" i="6" s="1"/>
  <c r="BV231" i="6" s="1"/>
  <c r="BO232" i="6" s="1"/>
  <c r="R131" i="5"/>
  <c r="AE232" i="6"/>
  <c r="AC232" i="6"/>
  <c r="AG232" i="6" s="1"/>
  <c r="CA137" i="5"/>
  <c r="BY137" i="5"/>
  <c r="CC137" i="5" s="1"/>
  <c r="H169" i="6" l="1"/>
  <c r="Q169" i="6"/>
  <c r="F169" i="6" s="1"/>
  <c r="AU234" i="6"/>
  <c r="AE138" i="5"/>
  <c r="AC138" i="5"/>
  <c r="AG138" i="5" s="1"/>
  <c r="AH138" i="5" s="1"/>
  <c r="AA139" i="5" s="1"/>
  <c r="AM141" i="5"/>
  <c r="BI226" i="6"/>
  <c r="BM226" i="6" s="1"/>
  <c r="BY229" i="6"/>
  <c r="CC229" i="6" s="1"/>
  <c r="CD229" i="6" s="1"/>
  <c r="BW230" i="6" s="1"/>
  <c r="CA229" i="6"/>
  <c r="AO232" i="6"/>
  <c r="AP232" i="6" s="1"/>
  <c r="AI233" i="6" s="1"/>
  <c r="Y230" i="6"/>
  <c r="Z230" i="6" s="1"/>
  <c r="S231" i="6" s="1"/>
  <c r="BN226" i="6"/>
  <c r="BG227" i="6" s="1"/>
  <c r="BK227" i="6" s="1"/>
  <c r="W230" i="6"/>
  <c r="CD137" i="5"/>
  <c r="BW138" i="5" s="1"/>
  <c r="Y138" i="5"/>
  <c r="Z138" i="5" s="1"/>
  <c r="S139" i="5" s="1"/>
  <c r="BA143" i="5"/>
  <c r="BC143" i="5"/>
  <c r="AU235" i="6"/>
  <c r="AS235" i="6"/>
  <c r="BS232" i="6"/>
  <c r="BQ232" i="6"/>
  <c r="BU232" i="6" s="1"/>
  <c r="BS141" i="5"/>
  <c r="BQ141" i="5"/>
  <c r="BU141" i="5" s="1"/>
  <c r="BV141" i="5" s="1"/>
  <c r="BO142" i="5" s="1"/>
  <c r="CL230" i="6"/>
  <c r="CE231" i="6" s="1"/>
  <c r="BC236" i="6"/>
  <c r="BA236" i="6"/>
  <c r="BE236" i="6" s="1"/>
  <c r="AP141" i="5"/>
  <c r="AI142" i="5" s="1"/>
  <c r="CK139" i="5"/>
  <c r="CL139" i="5" s="1"/>
  <c r="CE140" i="5" s="1"/>
  <c r="AH232" i="6"/>
  <c r="AA233" i="6" s="1"/>
  <c r="K132" i="5"/>
  <c r="I131" i="5"/>
  <c r="J131" i="4"/>
  <c r="AX142" i="5"/>
  <c r="AQ143" i="5" s="1"/>
  <c r="BI139" i="5"/>
  <c r="BM139" i="5" s="1"/>
  <c r="BK139" i="5"/>
  <c r="R169" i="6" l="1"/>
  <c r="CA230" i="6"/>
  <c r="BY230" i="6"/>
  <c r="CC230" i="6" s="1"/>
  <c r="CD230" i="6" s="1"/>
  <c r="BW231" i="6" s="1"/>
  <c r="CA138" i="5"/>
  <c r="BN139" i="5"/>
  <c r="BG140" i="5" s="1"/>
  <c r="BI140" i="5" s="1"/>
  <c r="BM140" i="5" s="1"/>
  <c r="BN140" i="5" s="1"/>
  <c r="BG141" i="5" s="1"/>
  <c r="BY138" i="5"/>
  <c r="CC138" i="5" s="1"/>
  <c r="CD138" i="5" s="1"/>
  <c r="BW139" i="5" s="1"/>
  <c r="W139" i="5"/>
  <c r="U139" i="5"/>
  <c r="Y139" i="5" s="1"/>
  <c r="U231" i="6"/>
  <c r="Y231" i="6" s="1"/>
  <c r="W231" i="6"/>
  <c r="AM233" i="6"/>
  <c r="AK233" i="6"/>
  <c r="AO233" i="6" s="1"/>
  <c r="AP233" i="6" s="1"/>
  <c r="AI234" i="6" s="1"/>
  <c r="AK234" i="6" s="1"/>
  <c r="BE143" i="5"/>
  <c r="BF143" i="5" s="1"/>
  <c r="AY144" i="5" s="1"/>
  <c r="BI227" i="6"/>
  <c r="BM227" i="6" s="1"/>
  <c r="BN227" i="6" s="1"/>
  <c r="BG228" i="6" s="1"/>
  <c r="CI140" i="5"/>
  <c r="CG140" i="5"/>
  <c r="BQ142" i="5"/>
  <c r="BU142" i="5" s="1"/>
  <c r="BV142" i="5" s="1"/>
  <c r="BO143" i="5" s="1"/>
  <c r="BS142" i="5"/>
  <c r="AM142" i="5"/>
  <c r="AK142" i="5"/>
  <c r="AO142" i="5" s="1"/>
  <c r="AW235" i="6"/>
  <c r="AX235" i="6" s="1"/>
  <c r="AQ236" i="6" s="1"/>
  <c r="AE139" i="5"/>
  <c r="AC139" i="5"/>
  <c r="AG139" i="5" s="1"/>
  <c r="AH139" i="5" s="1"/>
  <c r="AA140" i="5" s="1"/>
  <c r="BF236" i="6"/>
  <c r="AY237" i="6" s="1"/>
  <c r="BV232" i="6"/>
  <c r="BO233" i="6" s="1"/>
  <c r="O132" i="5"/>
  <c r="G132" i="4" s="1"/>
  <c r="C132" i="4"/>
  <c r="M132" i="5"/>
  <c r="CI231" i="6"/>
  <c r="CG231" i="6"/>
  <c r="CK231" i="6" s="1"/>
  <c r="CL231" i="6" s="1"/>
  <c r="CE232" i="6" s="1"/>
  <c r="AS143" i="5"/>
  <c r="AW143" i="5" s="1"/>
  <c r="AX143" i="5" s="1"/>
  <c r="AQ144" i="5" s="1"/>
  <c r="AU143" i="5"/>
  <c r="AE233" i="6"/>
  <c r="AC233" i="6"/>
  <c r="AG233" i="6" s="1"/>
  <c r="AH233" i="6" s="1"/>
  <c r="AA234" i="6" s="1"/>
  <c r="BY231" i="6" l="1"/>
  <c r="CA231" i="6"/>
  <c r="BK140" i="5"/>
  <c r="Z231" i="6"/>
  <c r="S232" i="6" s="1"/>
  <c r="U232" i="6" s="1"/>
  <c r="Y232" i="6" s="1"/>
  <c r="Z232" i="6" s="1"/>
  <c r="S233" i="6" s="1"/>
  <c r="K170" i="6"/>
  <c r="I169" i="6"/>
  <c r="BY139" i="5"/>
  <c r="CC139" i="5" s="1"/>
  <c r="CA139" i="5"/>
  <c r="AM234" i="6"/>
  <c r="Z139" i="5"/>
  <c r="S140" i="5" s="1"/>
  <c r="W140" i="5" s="1"/>
  <c r="AO234" i="6"/>
  <c r="AP234" i="6" s="1"/>
  <c r="AI235" i="6" s="1"/>
  <c r="BA144" i="5"/>
  <c r="BC144" i="5"/>
  <c r="CG232" i="6"/>
  <c r="CI232" i="6"/>
  <c r="AE140" i="5"/>
  <c r="AC140" i="5"/>
  <c r="AG140" i="5" s="1"/>
  <c r="BI141" i="5"/>
  <c r="BM141" i="5" s="1"/>
  <c r="BN141" i="5" s="1"/>
  <c r="BG142" i="5" s="1"/>
  <c r="BK141" i="5"/>
  <c r="BQ143" i="5"/>
  <c r="BU143" i="5" s="1"/>
  <c r="BV143" i="5" s="1"/>
  <c r="BO144" i="5" s="1"/>
  <c r="BS143" i="5"/>
  <c r="AC234" i="6"/>
  <c r="AG234" i="6" s="1"/>
  <c r="AH234" i="6" s="1"/>
  <c r="AA235" i="6" s="1"/>
  <c r="AE234" i="6"/>
  <c r="AU144" i="5"/>
  <c r="AS144" i="5"/>
  <c r="AW144" i="5" s="1"/>
  <c r="CC231" i="6"/>
  <c r="CD231" i="6" s="1"/>
  <c r="BW232" i="6" s="1"/>
  <c r="AU236" i="6"/>
  <c r="AS236" i="6"/>
  <c r="AW236" i="6" s="1"/>
  <c r="W232" i="6"/>
  <c r="AP142" i="5"/>
  <c r="AI143" i="5" s="1"/>
  <c r="BK228" i="6"/>
  <c r="BI228" i="6"/>
  <c r="BM228" i="6" s="1"/>
  <c r="BN228" i="6" s="1"/>
  <c r="BG229" i="6" s="1"/>
  <c r="BQ233" i="6"/>
  <c r="BU233" i="6" s="1"/>
  <c r="BS233" i="6"/>
  <c r="CK140" i="5"/>
  <c r="CL140" i="5" s="1"/>
  <c r="CE141" i="5" s="1"/>
  <c r="BC237" i="6"/>
  <c r="BA237" i="6"/>
  <c r="H132" i="5"/>
  <c r="E132" i="4"/>
  <c r="Q132" i="5"/>
  <c r="U140" i="5" l="1"/>
  <c r="Y140" i="5" s="1"/>
  <c r="Z140" i="5" s="1"/>
  <c r="S141" i="5" s="1"/>
  <c r="O170" i="6"/>
  <c r="M170" i="6"/>
  <c r="AM235" i="6"/>
  <c r="AK235" i="6"/>
  <c r="AO235" i="6" s="1"/>
  <c r="CD139" i="5"/>
  <c r="BW140" i="5" s="1"/>
  <c r="BV233" i="6"/>
  <c r="BO234" i="6" s="1"/>
  <c r="BQ234" i="6" s="1"/>
  <c r="BU234" i="6" s="1"/>
  <c r="BE144" i="5"/>
  <c r="BF144" i="5" s="1"/>
  <c r="AY145" i="5" s="1"/>
  <c r="BI229" i="6"/>
  <c r="BM229" i="6" s="1"/>
  <c r="BN229" i="6" s="1"/>
  <c r="BG230" i="6" s="1"/>
  <c r="BK229" i="6"/>
  <c r="BQ144" i="5"/>
  <c r="BU144" i="5" s="1"/>
  <c r="BV144" i="5" s="1"/>
  <c r="BO145" i="5" s="1"/>
  <c r="BS144" i="5"/>
  <c r="CA232" i="6"/>
  <c r="BY232" i="6"/>
  <c r="CC232" i="6" s="1"/>
  <c r="BK142" i="5"/>
  <c r="BI142" i="5"/>
  <c r="BM142" i="5" s="1"/>
  <c r="BN142" i="5" s="1"/>
  <c r="BG143" i="5" s="1"/>
  <c r="BS234" i="6"/>
  <c r="CG141" i="5"/>
  <c r="CK141" i="5" s="1"/>
  <c r="CL141" i="5" s="1"/>
  <c r="CE142" i="5" s="1"/>
  <c r="CI141" i="5"/>
  <c r="W233" i="6"/>
  <c r="U233" i="6"/>
  <c r="Y233" i="6" s="1"/>
  <c r="Z233" i="6" s="1"/>
  <c r="S234" i="6" s="1"/>
  <c r="AE235" i="6"/>
  <c r="AC235" i="6"/>
  <c r="U141" i="5"/>
  <c r="W141" i="5"/>
  <c r="AX144" i="5"/>
  <c r="AQ145" i="5" s="1"/>
  <c r="AH140" i="5"/>
  <c r="AA141" i="5" s="1"/>
  <c r="BE237" i="6"/>
  <c r="BF237" i="6" s="1"/>
  <c r="AY238" i="6" s="1"/>
  <c r="CK232" i="6"/>
  <c r="CL232" i="6" s="1"/>
  <c r="CE233" i="6" s="1"/>
  <c r="AX236" i="6"/>
  <c r="AQ237" i="6" s="1"/>
  <c r="I132" i="4"/>
  <c r="F132" i="5"/>
  <c r="AM143" i="5"/>
  <c r="AK143" i="5"/>
  <c r="AO143" i="5" s="1"/>
  <c r="AP235" i="6"/>
  <c r="AI236" i="6" s="1"/>
  <c r="R132" i="5"/>
  <c r="Q170" i="6" l="1"/>
  <c r="F170" i="6" s="1"/>
  <c r="H170" i="6"/>
  <c r="CA140" i="5"/>
  <c r="BY140" i="5"/>
  <c r="CC140" i="5" s="1"/>
  <c r="BC145" i="5"/>
  <c r="BA145" i="5"/>
  <c r="BE145" i="5" s="1"/>
  <c r="BF145" i="5" s="1"/>
  <c r="AY146" i="5" s="1"/>
  <c r="W234" i="6"/>
  <c r="U234" i="6"/>
  <c r="BS145" i="5"/>
  <c r="BQ145" i="5"/>
  <c r="BI143" i="5"/>
  <c r="BK143" i="5"/>
  <c r="BI230" i="6"/>
  <c r="BM230" i="6" s="1"/>
  <c r="BK230" i="6"/>
  <c r="CI142" i="5"/>
  <c r="CG142" i="5"/>
  <c r="CI233" i="6"/>
  <c r="CG233" i="6"/>
  <c r="CK233" i="6" s="1"/>
  <c r="CL233" i="6" s="1"/>
  <c r="CE234" i="6" s="1"/>
  <c r="AP143" i="5"/>
  <c r="AI144" i="5" s="1"/>
  <c r="AS237" i="6"/>
  <c r="AU237" i="6"/>
  <c r="CD232" i="6"/>
  <c r="BW233" i="6" s="1"/>
  <c r="AG235" i="6"/>
  <c r="AH235" i="6" s="1"/>
  <c r="AA236" i="6" s="1"/>
  <c r="Y141" i="5"/>
  <c r="Z141" i="5" s="1"/>
  <c r="S142" i="5" s="1"/>
  <c r="BA238" i="6"/>
  <c r="BE238" i="6" s="1"/>
  <c r="BC238" i="6"/>
  <c r="AK236" i="6"/>
  <c r="AM236" i="6"/>
  <c r="AC141" i="5"/>
  <c r="AG141" i="5" s="1"/>
  <c r="AH141" i="5" s="1"/>
  <c r="AA142" i="5" s="1"/>
  <c r="AE141" i="5"/>
  <c r="BV234" i="6"/>
  <c r="BO235" i="6" s="1"/>
  <c r="I132" i="5"/>
  <c r="J132" i="4"/>
  <c r="K133" i="5"/>
  <c r="AU145" i="5"/>
  <c r="AS145" i="5"/>
  <c r="AW145" i="5" s="1"/>
  <c r="AX145" i="5" s="1"/>
  <c r="AQ146" i="5" s="1"/>
  <c r="CD140" i="5" l="1"/>
  <c r="BW141" i="5" s="1"/>
  <c r="BY141" i="5" s="1"/>
  <c r="R170" i="6"/>
  <c r="BA146" i="5"/>
  <c r="BE146" i="5" s="1"/>
  <c r="BC146" i="5"/>
  <c r="CK142" i="5"/>
  <c r="CL142" i="5" s="1"/>
  <c r="CE143" i="5" s="1"/>
  <c r="AO236" i="6"/>
  <c r="AP236" i="6" s="1"/>
  <c r="AI237" i="6" s="1"/>
  <c r="BN230" i="6"/>
  <c r="BG231" i="6" s="1"/>
  <c r="BK231" i="6" s="1"/>
  <c r="CI234" i="6"/>
  <c r="CG234" i="6"/>
  <c r="CK234" i="6" s="1"/>
  <c r="AU146" i="5"/>
  <c r="AS146" i="5"/>
  <c r="AC142" i="5"/>
  <c r="AG142" i="5" s="1"/>
  <c r="AH142" i="5" s="1"/>
  <c r="AA143" i="5" s="1"/>
  <c r="AE142" i="5"/>
  <c r="U142" i="5"/>
  <c r="Y142" i="5" s="1"/>
  <c r="W142" i="5"/>
  <c r="AE236" i="6"/>
  <c r="AC236" i="6"/>
  <c r="AW237" i="6"/>
  <c r="AX237" i="6" s="1"/>
  <c r="AQ238" i="6" s="1"/>
  <c r="BU145" i="5"/>
  <c r="BV145" i="5" s="1"/>
  <c r="BO146" i="5" s="1"/>
  <c r="BS235" i="6"/>
  <c r="BQ235" i="6"/>
  <c r="BU235" i="6" s="1"/>
  <c r="BM143" i="5"/>
  <c r="BN143" i="5" s="1"/>
  <c r="BG144" i="5" s="1"/>
  <c r="C133" i="4"/>
  <c r="M133" i="5"/>
  <c r="Q133" i="5" s="1"/>
  <c r="O133" i="5"/>
  <c r="G133" i="4" s="1"/>
  <c r="CA233" i="6"/>
  <c r="BY233" i="6"/>
  <c r="CC233" i="6" s="1"/>
  <c r="AM144" i="5"/>
  <c r="AK144" i="5"/>
  <c r="AO144" i="5" s="1"/>
  <c r="Y234" i="6"/>
  <c r="Z234" i="6" s="1"/>
  <c r="S235" i="6" s="1"/>
  <c r="BF238" i="6"/>
  <c r="AY239" i="6" s="1"/>
  <c r="CA141" i="5" l="1"/>
  <c r="K171" i="6"/>
  <c r="I170" i="6"/>
  <c r="CC141" i="5"/>
  <c r="CD141" i="5" s="1"/>
  <c r="BW142" i="5" s="1"/>
  <c r="AM237" i="6"/>
  <c r="AK237" i="6"/>
  <c r="AO237" i="6" s="1"/>
  <c r="AP237" i="6" s="1"/>
  <c r="AI238" i="6" s="1"/>
  <c r="CI143" i="5"/>
  <c r="CG143" i="5"/>
  <c r="CK143" i="5" s="1"/>
  <c r="CL143" i="5" s="1"/>
  <c r="CE144" i="5" s="1"/>
  <c r="CG144" i="5" s="1"/>
  <c r="CK144" i="5" s="1"/>
  <c r="CL144" i="5" s="1"/>
  <c r="CE145" i="5" s="1"/>
  <c r="BV235" i="6"/>
  <c r="BO236" i="6" s="1"/>
  <c r="BS236" i="6" s="1"/>
  <c r="BI231" i="6"/>
  <c r="BM231" i="6" s="1"/>
  <c r="BN231" i="6" s="1"/>
  <c r="BG232" i="6" s="1"/>
  <c r="AG236" i="6"/>
  <c r="AH236" i="6" s="1"/>
  <c r="AA237" i="6" s="1"/>
  <c r="BF146" i="5"/>
  <c r="AY147" i="5" s="1"/>
  <c r="BQ146" i="5"/>
  <c r="BU146" i="5" s="1"/>
  <c r="BV146" i="5" s="1"/>
  <c r="BO147" i="5" s="1"/>
  <c r="BS146" i="5"/>
  <c r="W235" i="6"/>
  <c r="U235" i="6"/>
  <c r="Y235" i="6" s="1"/>
  <c r="AE143" i="5"/>
  <c r="AC143" i="5"/>
  <c r="AS238" i="6"/>
  <c r="AW238" i="6" s="1"/>
  <c r="AX238" i="6" s="1"/>
  <c r="AQ239" i="6" s="1"/>
  <c r="AU238" i="6"/>
  <c r="AW146" i="5"/>
  <c r="AX146" i="5" s="1"/>
  <c r="AQ147" i="5" s="1"/>
  <c r="F133" i="5"/>
  <c r="I133" i="4"/>
  <c r="AP144" i="5"/>
  <c r="AI145" i="5" s="1"/>
  <c r="Z142" i="5"/>
  <c r="S143" i="5" s="1"/>
  <c r="BI144" i="5"/>
  <c r="BM144" i="5" s="1"/>
  <c r="BK144" i="5"/>
  <c r="R133" i="5"/>
  <c r="CD233" i="6"/>
  <c r="BW234" i="6" s="1"/>
  <c r="E133" i="4"/>
  <c r="H133" i="5"/>
  <c r="CL234" i="6"/>
  <c r="CE235" i="6" s="1"/>
  <c r="BC239" i="6"/>
  <c r="BA239" i="6"/>
  <c r="BE239" i="6" s="1"/>
  <c r="BF239" i="6" s="1"/>
  <c r="AY240" i="6" s="1"/>
  <c r="M171" i="6" l="1"/>
  <c r="Q171" i="6" s="1"/>
  <c r="F171" i="6" s="1"/>
  <c r="O171" i="6"/>
  <c r="CI144" i="5"/>
  <c r="BN144" i="5"/>
  <c r="BG145" i="5" s="1"/>
  <c r="BI145" i="5" s="1"/>
  <c r="CA142" i="5"/>
  <c r="BY142" i="5"/>
  <c r="CC142" i="5" s="1"/>
  <c r="CD142" i="5" s="1"/>
  <c r="BW143" i="5" s="1"/>
  <c r="CA143" i="5" s="1"/>
  <c r="AE237" i="6"/>
  <c r="AC237" i="6"/>
  <c r="AG237" i="6" s="1"/>
  <c r="BA147" i="5"/>
  <c r="BE147" i="5" s="1"/>
  <c r="BF147" i="5" s="1"/>
  <c r="AY148" i="5" s="1"/>
  <c r="BC147" i="5"/>
  <c r="BQ236" i="6"/>
  <c r="AS239" i="6"/>
  <c r="AW239" i="6" s="1"/>
  <c r="AX239" i="6" s="1"/>
  <c r="AQ240" i="6" s="1"/>
  <c r="AU239" i="6"/>
  <c r="AU147" i="5"/>
  <c r="AS147" i="5"/>
  <c r="BI232" i="6"/>
  <c r="BM232" i="6" s="1"/>
  <c r="BK232" i="6"/>
  <c r="AM238" i="6"/>
  <c r="AK238" i="6"/>
  <c r="AO238" i="6" s="1"/>
  <c r="AP238" i="6" s="1"/>
  <c r="AI239" i="6" s="1"/>
  <c r="BC240" i="6"/>
  <c r="BA240" i="6"/>
  <c r="BQ147" i="5"/>
  <c r="BS147" i="5"/>
  <c r="W143" i="5"/>
  <c r="U143" i="5"/>
  <c r="Y143" i="5" s="1"/>
  <c r="AG143" i="5"/>
  <c r="AH143" i="5" s="1"/>
  <c r="AA144" i="5" s="1"/>
  <c r="Z235" i="6"/>
  <c r="S236" i="6" s="1"/>
  <c r="CI235" i="6"/>
  <c r="CG235" i="6"/>
  <c r="CK235" i="6" s="1"/>
  <c r="CL235" i="6" s="1"/>
  <c r="CE236" i="6" s="1"/>
  <c r="CG145" i="5"/>
  <c r="CK145" i="5" s="1"/>
  <c r="CL145" i="5" s="1"/>
  <c r="CE146" i="5" s="1"/>
  <c r="CI145" i="5"/>
  <c r="CA234" i="6"/>
  <c r="BY234" i="6"/>
  <c r="CC234" i="6" s="1"/>
  <c r="I133" i="5"/>
  <c r="J133" i="4"/>
  <c r="K134" i="5"/>
  <c r="AM145" i="5"/>
  <c r="AK145" i="5"/>
  <c r="BK145" i="5" l="1"/>
  <c r="BY143" i="5"/>
  <c r="CC143" i="5" s="1"/>
  <c r="CD143" i="5" s="1"/>
  <c r="BW144" i="5" s="1"/>
  <c r="BY144" i="5" s="1"/>
  <c r="CC144" i="5" s="1"/>
  <c r="H171" i="6"/>
  <c r="R171" i="6"/>
  <c r="AH237" i="6"/>
  <c r="AA238" i="6" s="1"/>
  <c r="AC238" i="6" s="1"/>
  <c r="AG238" i="6" s="1"/>
  <c r="BA148" i="5"/>
  <c r="BE148" i="5" s="1"/>
  <c r="BC148" i="5"/>
  <c r="AO145" i="5"/>
  <c r="AP145" i="5" s="1"/>
  <c r="AI146" i="5" s="1"/>
  <c r="BU236" i="6"/>
  <c r="BV236" i="6" s="1"/>
  <c r="BO237" i="6" s="1"/>
  <c r="BF148" i="5"/>
  <c r="AY149" i="5" s="1"/>
  <c r="BC149" i="5" s="1"/>
  <c r="BE240" i="6"/>
  <c r="BF240" i="6" s="1"/>
  <c r="AY241" i="6" s="1"/>
  <c r="CG146" i="5"/>
  <c r="CK146" i="5" s="1"/>
  <c r="CL146" i="5" s="1"/>
  <c r="CE147" i="5" s="1"/>
  <c r="CI146" i="5"/>
  <c r="AM239" i="6"/>
  <c r="AK239" i="6"/>
  <c r="CG236" i="6"/>
  <c r="CK236" i="6" s="1"/>
  <c r="CI236" i="6"/>
  <c r="AE144" i="5"/>
  <c r="AC144" i="5"/>
  <c r="AU240" i="6"/>
  <c r="AS240" i="6"/>
  <c r="CD234" i="6"/>
  <c r="BW235" i="6" s="1"/>
  <c r="BU147" i="5"/>
  <c r="BV147" i="5" s="1"/>
  <c r="BO148" i="5" s="1"/>
  <c r="AW147" i="5"/>
  <c r="AX147" i="5" s="1"/>
  <c r="AQ148" i="5" s="1"/>
  <c r="BN232" i="6"/>
  <c r="BG233" i="6" s="1"/>
  <c r="BM145" i="5"/>
  <c r="BN145" i="5" s="1"/>
  <c r="BG146" i="5" s="1"/>
  <c r="U236" i="6"/>
  <c r="Y236" i="6" s="1"/>
  <c r="W236" i="6"/>
  <c r="Z143" i="5"/>
  <c r="S144" i="5" s="1"/>
  <c r="M134" i="5"/>
  <c r="Q134" i="5" s="1"/>
  <c r="O134" i="5"/>
  <c r="G134" i="4" s="1"/>
  <c r="C134" i="4"/>
  <c r="AE238" i="6" l="1"/>
  <c r="CD144" i="5"/>
  <c r="BW145" i="5" s="1"/>
  <c r="CA144" i="5"/>
  <c r="I171" i="6"/>
  <c r="K172" i="6"/>
  <c r="AG144" i="5"/>
  <c r="AH144" i="5" s="1"/>
  <c r="AA145" i="5" s="1"/>
  <c r="BA241" i="6"/>
  <c r="BE241" i="6" s="1"/>
  <c r="BF241" i="6" s="1"/>
  <c r="AY242" i="6" s="1"/>
  <c r="BC241" i="6"/>
  <c r="BS237" i="6"/>
  <c r="BQ237" i="6"/>
  <c r="AM146" i="5"/>
  <c r="AK146" i="5"/>
  <c r="AO146" i="5" s="1"/>
  <c r="AP146" i="5" s="1"/>
  <c r="AI147" i="5" s="1"/>
  <c r="AM147" i="5" s="1"/>
  <c r="BA149" i="5"/>
  <c r="BE149" i="5" s="1"/>
  <c r="AH238" i="6"/>
  <c r="AA239" i="6" s="1"/>
  <c r="AC239" i="6" s="1"/>
  <c r="AG239" i="6" s="1"/>
  <c r="AH239" i="6" s="1"/>
  <c r="AA240" i="6" s="1"/>
  <c r="AS148" i="5"/>
  <c r="AW148" i="5" s="1"/>
  <c r="AU148" i="5"/>
  <c r="BQ148" i="5"/>
  <c r="BU148" i="5" s="1"/>
  <c r="BV148" i="5" s="1"/>
  <c r="BO149" i="5" s="1"/>
  <c r="BS148" i="5"/>
  <c r="I134" i="4"/>
  <c r="F134" i="5"/>
  <c r="BK146" i="5"/>
  <c r="BI146" i="5"/>
  <c r="BM146" i="5" s="1"/>
  <c r="BN146" i="5" s="1"/>
  <c r="BG147" i="5" s="1"/>
  <c r="W144" i="5"/>
  <c r="U144" i="5"/>
  <c r="Y144" i="5" s="1"/>
  <c r="Z144" i="5" s="1"/>
  <c r="S145" i="5" s="1"/>
  <c r="Z236" i="6"/>
  <c r="S237" i="6" s="1"/>
  <c r="R134" i="5"/>
  <c r="CL236" i="6"/>
  <c r="CE237" i="6" s="1"/>
  <c r="AO239" i="6"/>
  <c r="AP239" i="6" s="1"/>
  <c r="AI240" i="6" s="1"/>
  <c r="BY235" i="6"/>
  <c r="CC235" i="6" s="1"/>
  <c r="CA235" i="6"/>
  <c r="AW240" i="6"/>
  <c r="AX240" i="6" s="1"/>
  <c r="AQ241" i="6" s="1"/>
  <c r="E134" i="4"/>
  <c r="H134" i="5"/>
  <c r="CG147" i="5"/>
  <c r="CK147" i="5" s="1"/>
  <c r="CL147" i="5" s="1"/>
  <c r="CE148" i="5" s="1"/>
  <c r="CI147" i="5"/>
  <c r="BI233" i="6"/>
  <c r="BK233" i="6"/>
  <c r="CA145" i="5"/>
  <c r="BY145" i="5"/>
  <c r="CC145" i="5" s="1"/>
  <c r="AK147" i="5" l="1"/>
  <c r="AC145" i="5"/>
  <c r="AE145" i="5"/>
  <c r="M172" i="6"/>
  <c r="Q172" i="6" s="1"/>
  <c r="F172" i="6" s="1"/>
  <c r="O172" i="6"/>
  <c r="AE239" i="6"/>
  <c r="BF149" i="5"/>
  <c r="AY150" i="5" s="1"/>
  <c r="BU237" i="6"/>
  <c r="BV237" i="6" s="1"/>
  <c r="BO238" i="6" s="1"/>
  <c r="AO147" i="5"/>
  <c r="AP147" i="5" s="1"/>
  <c r="AI148" i="5" s="1"/>
  <c r="CD235" i="6"/>
  <c r="BW236" i="6" s="1"/>
  <c r="BY236" i="6" s="1"/>
  <c r="BK147" i="5"/>
  <c r="BI147" i="5"/>
  <c r="BQ149" i="5"/>
  <c r="BS149" i="5"/>
  <c r="AU241" i="6"/>
  <c r="AS241" i="6"/>
  <c r="AW241" i="6" s="1"/>
  <c r="W145" i="5"/>
  <c r="U145" i="5"/>
  <c r="Y145" i="5" s="1"/>
  <c r="Z145" i="5" s="1"/>
  <c r="S146" i="5" s="1"/>
  <c r="CI148" i="5"/>
  <c r="CG148" i="5"/>
  <c r="CK148" i="5" s="1"/>
  <c r="AK240" i="6"/>
  <c r="AO240" i="6" s="1"/>
  <c r="AM240" i="6"/>
  <c r="AC240" i="6"/>
  <c r="AG240" i="6" s="1"/>
  <c r="AH240" i="6" s="1"/>
  <c r="AA241" i="6" s="1"/>
  <c r="AE240" i="6"/>
  <c r="BM233" i="6"/>
  <c r="BN233" i="6" s="1"/>
  <c r="BG234" i="6" s="1"/>
  <c r="BA242" i="6"/>
  <c r="BE242" i="6" s="1"/>
  <c r="BF242" i="6" s="1"/>
  <c r="AY243" i="6" s="1"/>
  <c r="BC242" i="6"/>
  <c r="U237" i="6"/>
  <c r="Y237" i="6" s="1"/>
  <c r="Z237" i="6" s="1"/>
  <c r="S238" i="6" s="1"/>
  <c r="W237" i="6"/>
  <c r="BA150" i="5"/>
  <c r="BC150" i="5"/>
  <c r="AX148" i="5"/>
  <c r="AQ149" i="5" s="1"/>
  <c r="AG145" i="5"/>
  <c r="AH145" i="5" s="1"/>
  <c r="AA146" i="5" s="1"/>
  <c r="J134" i="4"/>
  <c r="K135" i="5"/>
  <c r="I134" i="5"/>
  <c r="CD145" i="5"/>
  <c r="BW146" i="5" s="1"/>
  <c r="CG237" i="6"/>
  <c r="CK237" i="6" s="1"/>
  <c r="CI237" i="6"/>
  <c r="H172" i="6" l="1"/>
  <c r="R172" i="6"/>
  <c r="CA236" i="6"/>
  <c r="CC236" i="6"/>
  <c r="AK148" i="5"/>
  <c r="AO148" i="5" s="1"/>
  <c r="AP148" i="5" s="1"/>
  <c r="AI149" i="5" s="1"/>
  <c r="AM148" i="5"/>
  <c r="BS238" i="6"/>
  <c r="BQ238" i="6"/>
  <c r="BU238" i="6" s="1"/>
  <c r="BV238" i="6" s="1"/>
  <c r="BO239" i="6" s="1"/>
  <c r="CD236" i="6"/>
  <c r="BW237" i="6" s="1"/>
  <c r="CA237" i="6" s="1"/>
  <c r="CL148" i="5"/>
  <c r="CE149" i="5" s="1"/>
  <c r="CI149" i="5" s="1"/>
  <c r="AP240" i="6"/>
  <c r="AI241" i="6" s="1"/>
  <c r="AK241" i="6" s="1"/>
  <c r="AO241" i="6" s="1"/>
  <c r="AP241" i="6" s="1"/>
  <c r="AI242" i="6" s="1"/>
  <c r="AC241" i="6"/>
  <c r="AG241" i="6" s="1"/>
  <c r="AE241" i="6"/>
  <c r="W146" i="5"/>
  <c r="U146" i="5"/>
  <c r="U238" i="6"/>
  <c r="Y238" i="6" s="1"/>
  <c r="Z238" i="6" s="1"/>
  <c r="S239" i="6" s="1"/>
  <c r="W238" i="6"/>
  <c r="BA243" i="6"/>
  <c r="BC243" i="6"/>
  <c r="CL237" i="6"/>
  <c r="CE238" i="6" s="1"/>
  <c r="BE150" i="5"/>
  <c r="BF150" i="5" s="1"/>
  <c r="AY151" i="5" s="1"/>
  <c r="AC146" i="5"/>
  <c r="AG146" i="5" s="1"/>
  <c r="AH146" i="5" s="1"/>
  <c r="AA147" i="5" s="1"/>
  <c r="AE146" i="5"/>
  <c r="BU149" i="5"/>
  <c r="BV149" i="5" s="1"/>
  <c r="BO150" i="5" s="1"/>
  <c r="AX241" i="6"/>
  <c r="AQ242" i="6" s="1"/>
  <c r="BI234" i="6"/>
  <c r="BM234" i="6" s="1"/>
  <c r="BN234" i="6" s="1"/>
  <c r="BG235" i="6" s="1"/>
  <c r="BK234" i="6"/>
  <c r="AU149" i="5"/>
  <c r="AS149" i="5"/>
  <c r="C135" i="4"/>
  <c r="M135" i="5"/>
  <c r="O135" i="5"/>
  <c r="G135" i="4" s="1"/>
  <c r="BM147" i="5"/>
  <c r="BN147" i="5" s="1"/>
  <c r="BG148" i="5" s="1"/>
  <c r="BY146" i="5"/>
  <c r="CA146" i="5"/>
  <c r="I172" i="6" l="1"/>
  <c r="K173" i="6"/>
  <c r="BY237" i="6"/>
  <c r="CC237" i="6" s="1"/>
  <c r="CD237" i="6" s="1"/>
  <c r="BW238" i="6" s="1"/>
  <c r="CA238" i="6" s="1"/>
  <c r="CG149" i="5"/>
  <c r="CK149" i="5" s="1"/>
  <c r="CL149" i="5" s="1"/>
  <c r="CE150" i="5" s="1"/>
  <c r="BS239" i="6"/>
  <c r="BQ239" i="6"/>
  <c r="BU239" i="6" s="1"/>
  <c r="AM241" i="6"/>
  <c r="CC146" i="5"/>
  <c r="CD146" i="5" s="1"/>
  <c r="BW147" i="5" s="1"/>
  <c r="AK149" i="5"/>
  <c r="AO149" i="5" s="1"/>
  <c r="AP149" i="5" s="1"/>
  <c r="AI150" i="5" s="1"/>
  <c r="AM149" i="5"/>
  <c r="AK242" i="6"/>
  <c r="AM242" i="6"/>
  <c r="BA151" i="5"/>
  <c r="BE151" i="5" s="1"/>
  <c r="BC151" i="5"/>
  <c r="BK148" i="5"/>
  <c r="BI148" i="5"/>
  <c r="BQ150" i="5"/>
  <c r="BU150" i="5" s="1"/>
  <c r="BV150" i="5" s="1"/>
  <c r="BO151" i="5" s="1"/>
  <c r="BS150" i="5"/>
  <c r="BI235" i="6"/>
  <c r="BM235" i="6" s="1"/>
  <c r="BK235" i="6"/>
  <c r="E135" i="4"/>
  <c r="H135" i="5"/>
  <c r="AU242" i="6"/>
  <c r="AS242" i="6"/>
  <c r="AW242" i="6" s="1"/>
  <c r="AX242" i="6" s="1"/>
  <c r="AQ243" i="6" s="1"/>
  <c r="AW149" i="5"/>
  <c r="AX149" i="5" s="1"/>
  <c r="AQ150" i="5" s="1"/>
  <c r="BE243" i="6"/>
  <c r="BF243" i="6" s="1"/>
  <c r="AY244" i="6" s="1"/>
  <c r="Y146" i="5"/>
  <c r="Z146" i="5" s="1"/>
  <c r="S147" i="5" s="1"/>
  <c r="AC147" i="5"/>
  <c r="AG147" i="5" s="1"/>
  <c r="AH147" i="5" s="1"/>
  <c r="AA148" i="5" s="1"/>
  <c r="AE147" i="5"/>
  <c r="U239" i="6"/>
  <c r="Y239" i="6" s="1"/>
  <c r="W239" i="6"/>
  <c r="Q135" i="5"/>
  <c r="R135" i="5" s="1"/>
  <c r="CG238" i="6"/>
  <c r="CK238" i="6" s="1"/>
  <c r="CI238" i="6"/>
  <c r="AH241" i="6"/>
  <c r="AA242" i="6" s="1"/>
  <c r="O173" i="6" l="1"/>
  <c r="M173" i="6"/>
  <c r="Q173" i="6" s="1"/>
  <c r="F173" i="6" s="1"/>
  <c r="BY238" i="6"/>
  <c r="BY147" i="5"/>
  <c r="CC147" i="5" s="1"/>
  <c r="CD147" i="5" s="1"/>
  <c r="BW148" i="5" s="1"/>
  <c r="BY148" i="5" s="1"/>
  <c r="CC148" i="5" s="1"/>
  <c r="CD148" i="5" s="1"/>
  <c r="BW149" i="5" s="1"/>
  <c r="CA147" i="5"/>
  <c r="BV239" i="6"/>
  <c r="BO240" i="6" s="1"/>
  <c r="CC238" i="6"/>
  <c r="CD238" i="6" s="1"/>
  <c r="BW239" i="6" s="1"/>
  <c r="BF151" i="5"/>
  <c r="AY152" i="5" s="1"/>
  <c r="BC152" i="5" s="1"/>
  <c r="BM148" i="5"/>
  <c r="BN148" i="5" s="1"/>
  <c r="BG149" i="5" s="1"/>
  <c r="AC148" i="5"/>
  <c r="AE148" i="5"/>
  <c r="AP242" i="6"/>
  <c r="AI243" i="6" s="1"/>
  <c r="AS243" i="6"/>
  <c r="AU243" i="6"/>
  <c r="J135" i="4"/>
  <c r="K136" i="5"/>
  <c r="I135" i="5"/>
  <c r="AM150" i="5"/>
  <c r="AK150" i="5"/>
  <c r="CI150" i="5"/>
  <c r="CG150" i="5"/>
  <c r="BN235" i="6"/>
  <c r="BG236" i="6" s="1"/>
  <c r="BA244" i="6"/>
  <c r="BE244" i="6" s="1"/>
  <c r="BC244" i="6"/>
  <c r="BQ151" i="5"/>
  <c r="BS151" i="5"/>
  <c r="AO242" i="6"/>
  <c r="AC242" i="6"/>
  <c r="AG242" i="6" s="1"/>
  <c r="AE242" i="6"/>
  <c r="I135" i="4"/>
  <c r="F135" i="5"/>
  <c r="W147" i="5"/>
  <c r="U147" i="5"/>
  <c r="Z239" i="6"/>
  <c r="S240" i="6" s="1"/>
  <c r="AS150" i="5"/>
  <c r="AW150" i="5" s="1"/>
  <c r="AX150" i="5" s="1"/>
  <c r="AQ151" i="5" s="1"/>
  <c r="AU150" i="5"/>
  <c r="CL238" i="6"/>
  <c r="CE239" i="6" s="1"/>
  <c r="BA152" i="5" l="1"/>
  <c r="BE152" i="5" s="1"/>
  <c r="CA148" i="5"/>
  <c r="AG148" i="5"/>
  <c r="AH148" i="5" s="1"/>
  <c r="AA149" i="5" s="1"/>
  <c r="H173" i="6"/>
  <c r="R173" i="6"/>
  <c r="BK149" i="5"/>
  <c r="BI149" i="5"/>
  <c r="BM149" i="5" s="1"/>
  <c r="BN149" i="5" s="1"/>
  <c r="BG150" i="5" s="1"/>
  <c r="CA239" i="6"/>
  <c r="BY239" i="6"/>
  <c r="CC239" i="6" s="1"/>
  <c r="CD239" i="6" s="1"/>
  <c r="BW240" i="6" s="1"/>
  <c r="Y147" i="5"/>
  <c r="Z147" i="5" s="1"/>
  <c r="S148" i="5" s="1"/>
  <c r="BQ240" i="6"/>
  <c r="BU240" i="6" s="1"/>
  <c r="BS240" i="6"/>
  <c r="AH242" i="6"/>
  <c r="AA243" i="6" s="1"/>
  <c r="AE243" i="6" s="1"/>
  <c r="AW243" i="6"/>
  <c r="AX243" i="6" s="1"/>
  <c r="AQ244" i="6" s="1"/>
  <c r="AU151" i="5"/>
  <c r="AS151" i="5"/>
  <c r="AW151" i="5" s="1"/>
  <c r="CA149" i="5"/>
  <c r="BY149" i="5"/>
  <c r="CC149" i="5" s="1"/>
  <c r="CK150" i="5"/>
  <c r="CL150" i="5" s="1"/>
  <c r="CE151" i="5" s="1"/>
  <c r="BF244" i="6"/>
  <c r="AY245" i="6" s="1"/>
  <c r="U240" i="6"/>
  <c r="Y240" i="6" s="1"/>
  <c r="Z240" i="6" s="1"/>
  <c r="S241" i="6" s="1"/>
  <c r="W240" i="6"/>
  <c r="AO150" i="5"/>
  <c r="AP150" i="5" s="1"/>
  <c r="AI151" i="5" s="1"/>
  <c r="CI239" i="6"/>
  <c r="CG239" i="6"/>
  <c r="CK239" i="6" s="1"/>
  <c r="AK243" i="6"/>
  <c r="AO243" i="6" s="1"/>
  <c r="AP243" i="6" s="1"/>
  <c r="AI244" i="6" s="1"/>
  <c r="AM243" i="6"/>
  <c r="BU151" i="5"/>
  <c r="BV151" i="5" s="1"/>
  <c r="BO152" i="5" s="1"/>
  <c r="C136" i="4"/>
  <c r="M136" i="5"/>
  <c r="Q136" i="5" s="1"/>
  <c r="R136" i="5" s="1"/>
  <c r="O136" i="5"/>
  <c r="G136" i="4" s="1"/>
  <c r="BF152" i="5"/>
  <c r="AY153" i="5" s="1"/>
  <c r="BK236" i="6"/>
  <c r="BI236" i="6"/>
  <c r="BM236" i="6" s="1"/>
  <c r="BN236" i="6" s="1"/>
  <c r="BG237" i="6" s="1"/>
  <c r="AC149" i="5" l="1"/>
  <c r="AE149" i="5"/>
  <c r="I173" i="6"/>
  <c r="K174" i="6"/>
  <c r="BY240" i="6"/>
  <c r="CC240" i="6" s="1"/>
  <c r="CD240" i="6" s="1"/>
  <c r="BW241" i="6" s="1"/>
  <c r="CA240" i="6"/>
  <c r="AU244" i="6"/>
  <c r="AS244" i="6"/>
  <c r="U148" i="5"/>
  <c r="Y148" i="5" s="1"/>
  <c r="Z148" i="5" s="1"/>
  <c r="S149" i="5" s="1"/>
  <c r="W148" i="5"/>
  <c r="BI150" i="5"/>
  <c r="BM150" i="5" s="1"/>
  <c r="BK150" i="5"/>
  <c r="CL239" i="6"/>
  <c r="CE240" i="6" s="1"/>
  <c r="CI240" i="6" s="1"/>
  <c r="BV240" i="6"/>
  <c r="BO241" i="6" s="1"/>
  <c r="AC243" i="6"/>
  <c r="AM151" i="5"/>
  <c r="AK151" i="5"/>
  <c r="AO151" i="5" s="1"/>
  <c r="AP151" i="5" s="1"/>
  <c r="AI152" i="5" s="1"/>
  <c r="BS152" i="5"/>
  <c r="BQ152" i="5"/>
  <c r="BU152" i="5" s="1"/>
  <c r="AK244" i="6"/>
  <c r="AO244" i="6" s="1"/>
  <c r="AM244" i="6"/>
  <c r="BK237" i="6"/>
  <c r="BI237" i="6"/>
  <c r="CI151" i="5"/>
  <c r="CG151" i="5"/>
  <c r="CK151" i="5" s="1"/>
  <c r="U241" i="6"/>
  <c r="Y241" i="6" s="1"/>
  <c r="Z241" i="6" s="1"/>
  <c r="S242" i="6" s="1"/>
  <c r="W241" i="6"/>
  <c r="AG149" i="5"/>
  <c r="AH149" i="5" s="1"/>
  <c r="AA150" i="5" s="1"/>
  <c r="BC245" i="6"/>
  <c r="BA245" i="6"/>
  <c r="BE245" i="6" s="1"/>
  <c r="BF245" i="6" s="1"/>
  <c r="AY246" i="6" s="1"/>
  <c r="K137" i="5"/>
  <c r="J136" i="4"/>
  <c r="I136" i="5"/>
  <c r="F136" i="5"/>
  <c r="I136" i="4"/>
  <c r="CD149" i="5"/>
  <c r="BW150" i="5" s="1"/>
  <c r="AX151" i="5"/>
  <c r="AQ152" i="5" s="1"/>
  <c r="BC153" i="5"/>
  <c r="BA153" i="5"/>
  <c r="BE153" i="5" s="1"/>
  <c r="H136" i="5"/>
  <c r="E136" i="4"/>
  <c r="CG240" i="6" l="1"/>
  <c r="CK240" i="6" s="1"/>
  <c r="M174" i="6"/>
  <c r="O174" i="6"/>
  <c r="BN150" i="5"/>
  <c r="BG151" i="5" s="1"/>
  <c r="AG243" i="6"/>
  <c r="AH243" i="6" s="1"/>
  <c r="AA244" i="6" s="1"/>
  <c r="CL151" i="5"/>
  <c r="CE152" i="5" s="1"/>
  <c r="BQ241" i="6"/>
  <c r="BU241" i="6" s="1"/>
  <c r="BS241" i="6"/>
  <c r="AW244" i="6"/>
  <c r="AX244" i="6" s="1"/>
  <c r="AQ245" i="6" s="1"/>
  <c r="BM237" i="6"/>
  <c r="BN237" i="6" s="1"/>
  <c r="BG238" i="6" s="1"/>
  <c r="BY241" i="6"/>
  <c r="CC241" i="6" s="1"/>
  <c r="CA241" i="6"/>
  <c r="BC246" i="6"/>
  <c r="BA246" i="6"/>
  <c r="BE246" i="6" s="1"/>
  <c r="CG152" i="5"/>
  <c r="CK152" i="5" s="1"/>
  <c r="CL152" i="5" s="1"/>
  <c r="CE153" i="5" s="1"/>
  <c r="CI152" i="5"/>
  <c r="AK152" i="5"/>
  <c r="AO152" i="5" s="1"/>
  <c r="AP152" i="5" s="1"/>
  <c r="AI153" i="5" s="1"/>
  <c r="AM152" i="5"/>
  <c r="U149" i="5"/>
  <c r="Y149" i="5" s="1"/>
  <c r="W149" i="5"/>
  <c r="AE150" i="5"/>
  <c r="AC150" i="5"/>
  <c r="W242" i="6"/>
  <c r="U242" i="6"/>
  <c r="BV152" i="5"/>
  <c r="BO153" i="5" s="1"/>
  <c r="CA150" i="5"/>
  <c r="BY150" i="5"/>
  <c r="CC150" i="5" s="1"/>
  <c r="CD150" i="5" s="1"/>
  <c r="BW151" i="5" s="1"/>
  <c r="BF153" i="5"/>
  <c r="AY154" i="5" s="1"/>
  <c r="BK151" i="5"/>
  <c r="BI151" i="5"/>
  <c r="BM151" i="5" s="1"/>
  <c r="C137" i="4"/>
  <c r="M137" i="5"/>
  <c r="Q137" i="5" s="1"/>
  <c r="O137" i="5"/>
  <c r="G137" i="4" s="1"/>
  <c r="CL240" i="6"/>
  <c r="CE241" i="6" s="1"/>
  <c r="AS152" i="5"/>
  <c r="AW152" i="5" s="1"/>
  <c r="AX152" i="5" s="1"/>
  <c r="AQ153" i="5" s="1"/>
  <c r="AU152" i="5"/>
  <c r="AP244" i="6"/>
  <c r="AI245" i="6" s="1"/>
  <c r="BV241" i="6" l="1"/>
  <c r="BO242" i="6" s="1"/>
  <c r="Q174" i="6"/>
  <c r="H174" i="6"/>
  <c r="AU245" i="6"/>
  <c r="AS245" i="6"/>
  <c r="AW245" i="6" s="1"/>
  <c r="AX245" i="6" s="1"/>
  <c r="AQ246" i="6" s="1"/>
  <c r="BI238" i="6"/>
  <c r="BM238" i="6" s="1"/>
  <c r="BK238" i="6"/>
  <c r="AC244" i="6"/>
  <c r="AE244" i="6"/>
  <c r="BF246" i="6"/>
  <c r="AY247" i="6" s="1"/>
  <c r="BA247" i="6" s="1"/>
  <c r="Z149" i="5"/>
  <c r="S150" i="5" s="1"/>
  <c r="W150" i="5" s="1"/>
  <c r="BS242" i="6"/>
  <c r="BQ242" i="6"/>
  <c r="BU242" i="6" s="1"/>
  <c r="BV242" i="6" s="1"/>
  <c r="BO243" i="6" s="1"/>
  <c r="CA151" i="5"/>
  <c r="BY151" i="5"/>
  <c r="BC247" i="6"/>
  <c r="CG153" i="5"/>
  <c r="CK153" i="5" s="1"/>
  <c r="CL153" i="5" s="1"/>
  <c r="CE154" i="5" s="1"/>
  <c r="CI153" i="5"/>
  <c r="AS153" i="5"/>
  <c r="AW153" i="5" s="1"/>
  <c r="AU153" i="5"/>
  <c r="AM153" i="5"/>
  <c r="AK153" i="5"/>
  <c r="AK245" i="6"/>
  <c r="AO245" i="6" s="1"/>
  <c r="AP245" i="6" s="1"/>
  <c r="AI246" i="6" s="1"/>
  <c r="AM245" i="6"/>
  <c r="BC154" i="5"/>
  <c r="BA154" i="5"/>
  <c r="BE154" i="5" s="1"/>
  <c r="BF154" i="5" s="1"/>
  <c r="AY155" i="5" s="1"/>
  <c r="F137" i="5"/>
  <c r="I137" i="4"/>
  <c r="AG150" i="5"/>
  <c r="AH150" i="5" s="1"/>
  <c r="AA151" i="5" s="1"/>
  <c r="BN151" i="5"/>
  <c r="BG152" i="5" s="1"/>
  <c r="BN238" i="6"/>
  <c r="BG239" i="6" s="1"/>
  <c r="CI241" i="6"/>
  <c r="CG241" i="6"/>
  <c r="CK241" i="6" s="1"/>
  <c r="Y242" i="6"/>
  <c r="Z242" i="6" s="1"/>
  <c r="S243" i="6" s="1"/>
  <c r="E137" i="4"/>
  <c r="H137" i="5"/>
  <c r="CD241" i="6"/>
  <c r="BW242" i="6" s="1"/>
  <c r="BQ153" i="5"/>
  <c r="BS153" i="5"/>
  <c r="R137" i="5"/>
  <c r="F174" i="6" l="1"/>
  <c r="R174" i="6"/>
  <c r="BQ243" i="6"/>
  <c r="BU243" i="6" s="1"/>
  <c r="BS243" i="6"/>
  <c r="AG244" i="6"/>
  <c r="AH244" i="6" s="1"/>
  <c r="AA245" i="6" s="1"/>
  <c r="U150" i="5"/>
  <c r="Y150" i="5" s="1"/>
  <c r="Z150" i="5" s="1"/>
  <c r="S151" i="5" s="1"/>
  <c r="AU246" i="6"/>
  <c r="AS246" i="6"/>
  <c r="AW246" i="6" s="1"/>
  <c r="AX246" i="6" s="1"/>
  <c r="AQ247" i="6" s="1"/>
  <c r="AX153" i="5"/>
  <c r="AQ154" i="5" s="1"/>
  <c r="AS154" i="5" s="1"/>
  <c r="AW154" i="5" s="1"/>
  <c r="AX154" i="5" s="1"/>
  <c r="AQ155" i="5" s="1"/>
  <c r="CG154" i="5"/>
  <c r="CK154" i="5" s="1"/>
  <c r="CL154" i="5" s="1"/>
  <c r="CE155" i="5" s="1"/>
  <c r="CI154" i="5"/>
  <c r="AK246" i="6"/>
  <c r="AO246" i="6" s="1"/>
  <c r="AM246" i="6"/>
  <c r="BU153" i="5"/>
  <c r="BV153" i="5" s="1"/>
  <c r="BO154" i="5" s="1"/>
  <c r="CC151" i="5"/>
  <c r="CD151" i="5" s="1"/>
  <c r="BW152" i="5" s="1"/>
  <c r="AE151" i="5"/>
  <c r="AC151" i="5"/>
  <c r="K138" i="5"/>
  <c r="J137" i="4"/>
  <c r="I137" i="5"/>
  <c r="CL241" i="6"/>
  <c r="CE242" i="6" s="1"/>
  <c r="BK239" i="6"/>
  <c r="BI239" i="6"/>
  <c r="BM239" i="6" s="1"/>
  <c r="BE247" i="6"/>
  <c r="BF247" i="6" s="1"/>
  <c r="AY248" i="6" s="1"/>
  <c r="U243" i="6"/>
  <c r="Y243" i="6" s="1"/>
  <c r="Z243" i="6" s="1"/>
  <c r="S244" i="6" s="1"/>
  <c r="W243" i="6"/>
  <c r="AO153" i="5"/>
  <c r="AP153" i="5" s="1"/>
  <c r="AI154" i="5" s="1"/>
  <c r="BI152" i="5"/>
  <c r="BM152" i="5" s="1"/>
  <c r="BN152" i="5" s="1"/>
  <c r="BG153" i="5" s="1"/>
  <c r="BK152" i="5"/>
  <c r="CA242" i="6"/>
  <c r="BY242" i="6"/>
  <c r="BC155" i="5"/>
  <c r="BA155" i="5"/>
  <c r="BE155" i="5" s="1"/>
  <c r="AU154" i="5" l="1"/>
  <c r="BV243" i="6"/>
  <c r="BO244" i="6" s="1"/>
  <c r="I174" i="6"/>
  <c r="K175" i="6"/>
  <c r="AC245" i="6"/>
  <c r="AG245" i="6" s="1"/>
  <c r="AE245" i="6"/>
  <c r="AS247" i="6"/>
  <c r="AW247" i="6" s="1"/>
  <c r="AU247" i="6"/>
  <c r="BF155" i="5"/>
  <c r="AY156" i="5" s="1"/>
  <c r="BC156" i="5" s="1"/>
  <c r="BC248" i="6"/>
  <c r="BA248" i="6"/>
  <c r="BE248" i="6" s="1"/>
  <c r="BK153" i="5"/>
  <c r="BI153" i="5"/>
  <c r="BM153" i="5" s="1"/>
  <c r="BN153" i="5" s="1"/>
  <c r="BG154" i="5" s="1"/>
  <c r="AU155" i="5"/>
  <c r="AS155" i="5"/>
  <c r="AW155" i="5" s="1"/>
  <c r="AX155" i="5" s="1"/>
  <c r="AQ156" i="5" s="1"/>
  <c r="AM154" i="5"/>
  <c r="AK154" i="5"/>
  <c r="CA152" i="5"/>
  <c r="BY152" i="5"/>
  <c r="U244" i="6"/>
  <c r="Y244" i="6" s="1"/>
  <c r="W244" i="6"/>
  <c r="W151" i="5"/>
  <c r="U151" i="5"/>
  <c r="Y151" i="5" s="1"/>
  <c r="CI155" i="5"/>
  <c r="CG155" i="5"/>
  <c r="CK155" i="5" s="1"/>
  <c r="CL155" i="5" s="1"/>
  <c r="CE156" i="5" s="1"/>
  <c r="AG151" i="5"/>
  <c r="AH151" i="5" s="1"/>
  <c r="AA152" i="5" s="1"/>
  <c r="AP246" i="6"/>
  <c r="AI247" i="6" s="1"/>
  <c r="CC242" i="6"/>
  <c r="CD242" i="6" s="1"/>
  <c r="BW243" i="6" s="1"/>
  <c r="BS154" i="5"/>
  <c r="BQ154" i="5"/>
  <c r="BU154" i="5" s="1"/>
  <c r="C138" i="4"/>
  <c r="O138" i="5"/>
  <c r="G138" i="4" s="1"/>
  <c r="M138" i="5"/>
  <c r="BN239" i="6"/>
  <c r="BG240" i="6" s="1"/>
  <c r="CI242" i="6"/>
  <c r="CG242" i="6"/>
  <c r="AH245" i="6" l="1"/>
  <c r="AA246" i="6" s="1"/>
  <c r="O175" i="6"/>
  <c r="M175" i="6"/>
  <c r="H175" i="6" s="1"/>
  <c r="BA156" i="5"/>
  <c r="BE156" i="5" s="1"/>
  <c r="BS244" i="6"/>
  <c r="BQ244" i="6"/>
  <c r="BU244" i="6" s="1"/>
  <c r="BV244" i="6" s="1"/>
  <c r="BO245" i="6" s="1"/>
  <c r="BF248" i="6"/>
  <c r="AY249" i="6" s="1"/>
  <c r="BA249" i="6" s="1"/>
  <c r="BE249" i="6" s="1"/>
  <c r="Z244" i="6"/>
  <c r="S245" i="6" s="1"/>
  <c r="AX247" i="6"/>
  <c r="AQ248" i="6" s="1"/>
  <c r="AC246" i="6"/>
  <c r="AE246" i="6"/>
  <c r="AS156" i="5"/>
  <c r="AW156" i="5" s="1"/>
  <c r="AU156" i="5"/>
  <c r="W245" i="6"/>
  <c r="U245" i="6"/>
  <c r="Y245" i="6" s="1"/>
  <c r="CG156" i="5"/>
  <c r="CK156" i="5" s="1"/>
  <c r="CL156" i="5" s="1"/>
  <c r="CE157" i="5" s="1"/>
  <c r="CI156" i="5"/>
  <c r="CA243" i="6"/>
  <c r="BY243" i="6"/>
  <c r="CC243" i="6" s="1"/>
  <c r="BI154" i="5"/>
  <c r="BM154" i="5" s="1"/>
  <c r="BN154" i="5" s="1"/>
  <c r="BG155" i="5" s="1"/>
  <c r="BK154" i="5"/>
  <c r="Z151" i="5"/>
  <c r="S152" i="5" s="1"/>
  <c r="BV154" i="5"/>
  <c r="BO155" i="5" s="1"/>
  <c r="AE152" i="5"/>
  <c r="AC152" i="5"/>
  <c r="E138" i="4"/>
  <c r="H138" i="5"/>
  <c r="CC152" i="5"/>
  <c r="CD152" i="5" s="1"/>
  <c r="BW153" i="5" s="1"/>
  <c r="BK240" i="6"/>
  <c r="BI240" i="6"/>
  <c r="Q138" i="5"/>
  <c r="R138" i="5" s="1"/>
  <c r="AK247" i="6"/>
  <c r="AO247" i="6" s="1"/>
  <c r="AM247" i="6"/>
  <c r="AO154" i="5"/>
  <c r="AP154" i="5" s="1"/>
  <c r="AI155" i="5" s="1"/>
  <c r="CK242" i="6"/>
  <c r="CL242" i="6" s="1"/>
  <c r="CE243" i="6" s="1"/>
  <c r="BF156" i="5" l="1"/>
  <c r="AY157" i="5" s="1"/>
  <c r="BQ245" i="6"/>
  <c r="BU245" i="6" s="1"/>
  <c r="BS245" i="6"/>
  <c r="BC249" i="6"/>
  <c r="Q175" i="6"/>
  <c r="AG246" i="6"/>
  <c r="AH246" i="6" s="1"/>
  <c r="AA247" i="6" s="1"/>
  <c r="AU248" i="6"/>
  <c r="AS248" i="6"/>
  <c r="AW248" i="6" s="1"/>
  <c r="AX248" i="6" s="1"/>
  <c r="AQ249" i="6" s="1"/>
  <c r="AG152" i="5"/>
  <c r="AH152" i="5" s="1"/>
  <c r="AA153" i="5" s="1"/>
  <c r="CD243" i="6"/>
  <c r="BW244" i="6" s="1"/>
  <c r="BY244" i="6" s="1"/>
  <c r="CC244" i="6" s="1"/>
  <c r="BI155" i="5"/>
  <c r="BM155" i="5" s="1"/>
  <c r="BN155" i="5" s="1"/>
  <c r="BG156" i="5" s="1"/>
  <c r="BK155" i="5"/>
  <c r="AK155" i="5"/>
  <c r="AO155" i="5" s="1"/>
  <c r="AM155" i="5"/>
  <c r="CG157" i="5"/>
  <c r="CK157" i="5" s="1"/>
  <c r="CL157" i="5" s="1"/>
  <c r="CE158" i="5" s="1"/>
  <c r="CI157" i="5"/>
  <c r="K139" i="5"/>
  <c r="J138" i="4"/>
  <c r="I138" i="5"/>
  <c r="BY153" i="5"/>
  <c r="CC153" i="5" s="1"/>
  <c r="CA153" i="5"/>
  <c r="BF249" i="6"/>
  <c r="AY250" i="6" s="1"/>
  <c r="F138" i="5"/>
  <c r="I138" i="4"/>
  <c r="BM240" i="6"/>
  <c r="BN240" i="6" s="1"/>
  <c r="BG241" i="6" s="1"/>
  <c r="Z245" i="6"/>
  <c r="S246" i="6" s="1"/>
  <c r="CI243" i="6"/>
  <c r="CG243" i="6"/>
  <c r="AP247" i="6"/>
  <c r="AI248" i="6" s="1"/>
  <c r="W152" i="5"/>
  <c r="U152" i="5"/>
  <c r="Y152" i="5" s="1"/>
  <c r="Z152" i="5" s="1"/>
  <c r="S153" i="5" s="1"/>
  <c r="BC157" i="5"/>
  <c r="BA157" i="5"/>
  <c r="BE157" i="5" s="1"/>
  <c r="BF157" i="5" s="1"/>
  <c r="AY158" i="5" s="1"/>
  <c r="AX156" i="5"/>
  <c r="AQ157" i="5" s="1"/>
  <c r="BQ155" i="5"/>
  <c r="BU155" i="5" s="1"/>
  <c r="BS155" i="5"/>
  <c r="CA244" i="6" l="1"/>
  <c r="F175" i="6"/>
  <c r="R175" i="6"/>
  <c r="BV245" i="6"/>
  <c r="BO246" i="6" s="1"/>
  <c r="AC153" i="5"/>
  <c r="AG153" i="5" s="1"/>
  <c r="AH153" i="5" s="1"/>
  <c r="AA154" i="5" s="1"/>
  <c r="AE154" i="5" s="1"/>
  <c r="AE153" i="5"/>
  <c r="AS249" i="6"/>
  <c r="AW249" i="6" s="1"/>
  <c r="AU249" i="6"/>
  <c r="AE247" i="6"/>
  <c r="AC247" i="6"/>
  <c r="AG247" i="6" s="1"/>
  <c r="AH247" i="6" s="1"/>
  <c r="AA248" i="6" s="1"/>
  <c r="CD244" i="6"/>
  <c r="BW245" i="6" s="1"/>
  <c r="CA245" i="6" s="1"/>
  <c r="AP155" i="5"/>
  <c r="AI156" i="5" s="1"/>
  <c r="CD153" i="5"/>
  <c r="BW154" i="5" s="1"/>
  <c r="BY154" i="5" s="1"/>
  <c r="W153" i="5"/>
  <c r="U153" i="5"/>
  <c r="Y153" i="5" s="1"/>
  <c r="CI158" i="5"/>
  <c r="CG158" i="5"/>
  <c r="CK158" i="5" s="1"/>
  <c r="BI241" i="6"/>
  <c r="BM241" i="6" s="1"/>
  <c r="BK241" i="6"/>
  <c r="BC158" i="5"/>
  <c r="BA158" i="5"/>
  <c r="BE158" i="5" s="1"/>
  <c r="BI156" i="5"/>
  <c r="BM156" i="5" s="1"/>
  <c r="BN156" i="5" s="1"/>
  <c r="BG157" i="5" s="1"/>
  <c r="BK156" i="5"/>
  <c r="AM248" i="6"/>
  <c r="AK248" i="6"/>
  <c r="AO248" i="6" s="1"/>
  <c r="M139" i="5"/>
  <c r="C139" i="4"/>
  <c r="O139" i="5"/>
  <c r="G139" i="4" s="1"/>
  <c r="Q139" i="5"/>
  <c r="CK243" i="6"/>
  <c r="CL243" i="6" s="1"/>
  <c r="CE244" i="6" s="1"/>
  <c r="BA250" i="6"/>
  <c r="BE250" i="6" s="1"/>
  <c r="BC250" i="6"/>
  <c r="BV155" i="5"/>
  <c r="BO156" i="5" s="1"/>
  <c r="AU157" i="5"/>
  <c r="AS157" i="5"/>
  <c r="AW157" i="5" s="1"/>
  <c r="W246" i="6"/>
  <c r="U246" i="6"/>
  <c r="Y246" i="6" s="1"/>
  <c r="BQ246" i="6" l="1"/>
  <c r="BS246" i="6"/>
  <c r="AC154" i="5"/>
  <c r="K176" i="6"/>
  <c r="I175" i="6"/>
  <c r="AM156" i="5"/>
  <c r="AK156" i="5"/>
  <c r="AO156" i="5" s="1"/>
  <c r="AP156" i="5" s="1"/>
  <c r="AI157" i="5" s="1"/>
  <c r="CC154" i="5"/>
  <c r="CD154" i="5" s="1"/>
  <c r="BW155" i="5" s="1"/>
  <c r="BY245" i="6"/>
  <c r="CC245" i="6" s="1"/>
  <c r="CD245" i="6" s="1"/>
  <c r="BW246" i="6" s="1"/>
  <c r="R139" i="5"/>
  <c r="K140" i="5" s="1"/>
  <c r="CA154" i="5"/>
  <c r="AP248" i="6"/>
  <c r="AI249" i="6" s="1"/>
  <c r="AK249" i="6" s="1"/>
  <c r="AX249" i="6"/>
  <c r="AQ250" i="6" s="1"/>
  <c r="AC248" i="6"/>
  <c r="AE248" i="6"/>
  <c r="Z246" i="6"/>
  <c r="S247" i="6" s="1"/>
  <c r="W247" i="6" s="1"/>
  <c r="AG154" i="5"/>
  <c r="AH154" i="5" s="1"/>
  <c r="AA155" i="5" s="1"/>
  <c r="BI157" i="5"/>
  <c r="BM157" i="5" s="1"/>
  <c r="BK157" i="5"/>
  <c r="CI244" i="6"/>
  <c r="CG244" i="6"/>
  <c r="CL158" i="5"/>
  <c r="CE159" i="5" s="1"/>
  <c r="I139" i="4"/>
  <c r="F139" i="5"/>
  <c r="BN241" i="6"/>
  <c r="BG242" i="6" s="1"/>
  <c r="BF250" i="6"/>
  <c r="AY251" i="6" s="1"/>
  <c r="AX157" i="5"/>
  <c r="AQ158" i="5" s="1"/>
  <c r="E139" i="4"/>
  <c r="H139" i="5"/>
  <c r="Z153" i="5"/>
  <c r="S154" i="5" s="1"/>
  <c r="BS156" i="5"/>
  <c r="BQ156" i="5"/>
  <c r="BU156" i="5" s="1"/>
  <c r="BV156" i="5" s="1"/>
  <c r="BO157" i="5" s="1"/>
  <c r="BF158" i="5"/>
  <c r="AY159" i="5" s="1"/>
  <c r="O176" i="6" l="1"/>
  <c r="M176" i="6"/>
  <c r="Q176" i="6" s="1"/>
  <c r="F176" i="6" s="1"/>
  <c r="BU246" i="6"/>
  <c r="BV246" i="6" s="1"/>
  <c r="BO247" i="6" s="1"/>
  <c r="AK157" i="5"/>
  <c r="AO157" i="5" s="1"/>
  <c r="AM157" i="5"/>
  <c r="BN157" i="5"/>
  <c r="BG158" i="5" s="1"/>
  <c r="BI158" i="5" s="1"/>
  <c r="BM158" i="5" s="1"/>
  <c r="BN158" i="5" s="1"/>
  <c r="BG159" i="5" s="1"/>
  <c r="I139" i="5"/>
  <c r="J139" i="4"/>
  <c r="BY246" i="6"/>
  <c r="CC246" i="6" s="1"/>
  <c r="CA246" i="6"/>
  <c r="AE155" i="5"/>
  <c r="AC155" i="5"/>
  <c r="AG155" i="5" s="1"/>
  <c r="AH155" i="5" s="1"/>
  <c r="AA156" i="5" s="1"/>
  <c r="CA155" i="5"/>
  <c r="BY155" i="5"/>
  <c r="CC155" i="5" s="1"/>
  <c r="CD155" i="5" s="1"/>
  <c r="BW156" i="5" s="1"/>
  <c r="CA156" i="5" s="1"/>
  <c r="AS250" i="6"/>
  <c r="AW250" i="6" s="1"/>
  <c r="AU250" i="6"/>
  <c r="AG248" i="6"/>
  <c r="AH248" i="6" s="1"/>
  <c r="AA249" i="6" s="1"/>
  <c r="AM249" i="6"/>
  <c r="U247" i="6"/>
  <c r="Y247" i="6" s="1"/>
  <c r="Z247" i="6" s="1"/>
  <c r="S248" i="6" s="1"/>
  <c r="BQ157" i="5"/>
  <c r="BU157" i="5" s="1"/>
  <c r="BV157" i="5" s="1"/>
  <c r="BO158" i="5" s="1"/>
  <c r="BS157" i="5"/>
  <c r="BC159" i="5"/>
  <c r="BA159" i="5"/>
  <c r="BE159" i="5" s="1"/>
  <c r="BF159" i="5" s="1"/>
  <c r="AY160" i="5" s="1"/>
  <c r="U154" i="5"/>
  <c r="Y154" i="5" s="1"/>
  <c r="W154" i="5"/>
  <c r="AS158" i="5"/>
  <c r="AW158" i="5" s="1"/>
  <c r="AU158" i="5"/>
  <c r="CI159" i="5"/>
  <c r="CG159" i="5"/>
  <c r="AP157" i="5"/>
  <c r="AI158" i="5" s="1"/>
  <c r="AO249" i="6"/>
  <c r="AP249" i="6" s="1"/>
  <c r="AI250" i="6" s="1"/>
  <c r="BK242" i="6"/>
  <c r="BI242" i="6"/>
  <c r="BM242" i="6" s="1"/>
  <c r="BN242" i="6" s="1"/>
  <c r="BG243" i="6" s="1"/>
  <c r="BA251" i="6"/>
  <c r="BE251" i="6" s="1"/>
  <c r="BF251" i="6" s="1"/>
  <c r="AY252" i="6" s="1"/>
  <c r="BC251" i="6"/>
  <c r="C140" i="4"/>
  <c r="M140" i="5"/>
  <c r="O140" i="5"/>
  <c r="G140" i="4" s="1"/>
  <c r="CK244" i="6"/>
  <c r="CL244" i="6" s="1"/>
  <c r="CE245" i="6" s="1"/>
  <c r="BK158" i="5" l="1"/>
  <c r="BQ247" i="6"/>
  <c r="BU247" i="6" s="1"/>
  <c r="BS247" i="6"/>
  <c r="H176" i="6"/>
  <c r="R176" i="6"/>
  <c r="BY156" i="5"/>
  <c r="CC156" i="5" s="1"/>
  <c r="CD156" i="5" s="1"/>
  <c r="BW157" i="5" s="1"/>
  <c r="AE156" i="5"/>
  <c r="AC156" i="5"/>
  <c r="Z154" i="5"/>
  <c r="S155" i="5" s="1"/>
  <c r="U155" i="5" s="1"/>
  <c r="AX250" i="6"/>
  <c r="AQ251" i="6" s="1"/>
  <c r="AC249" i="6"/>
  <c r="AG249" i="6" s="1"/>
  <c r="AH249" i="6" s="1"/>
  <c r="AA250" i="6" s="1"/>
  <c r="AE249" i="6"/>
  <c r="CK159" i="5"/>
  <c r="CL159" i="5" s="1"/>
  <c r="CE160" i="5" s="1"/>
  <c r="CD246" i="6"/>
  <c r="BW247" i="6" s="1"/>
  <c r="BA160" i="5"/>
  <c r="BE160" i="5" s="1"/>
  <c r="BC160" i="5"/>
  <c r="AK250" i="6"/>
  <c r="AO250" i="6" s="1"/>
  <c r="AM250" i="6"/>
  <c r="U248" i="6"/>
  <c r="Y248" i="6" s="1"/>
  <c r="Z248" i="6" s="1"/>
  <c r="S249" i="6" s="1"/>
  <c r="W248" i="6"/>
  <c r="BK243" i="6"/>
  <c r="BI243" i="6"/>
  <c r="BM243" i="6" s="1"/>
  <c r="BS158" i="5"/>
  <c r="BQ158" i="5"/>
  <c r="BU158" i="5" s="1"/>
  <c r="BV158" i="5" s="1"/>
  <c r="BO159" i="5" s="1"/>
  <c r="CI245" i="6"/>
  <c r="CG245" i="6"/>
  <c r="AX158" i="5"/>
  <c r="AQ159" i="5" s="1"/>
  <c r="BA252" i="6"/>
  <c r="BC252" i="6"/>
  <c r="BK159" i="5"/>
  <c r="BI159" i="5"/>
  <c r="E140" i="4"/>
  <c r="H140" i="5"/>
  <c r="Q140" i="5"/>
  <c r="AK158" i="5"/>
  <c r="AO158" i="5" s="1"/>
  <c r="AM158" i="5"/>
  <c r="I176" i="6" l="1"/>
  <c r="K177" i="6"/>
  <c r="BV247" i="6"/>
  <c r="BO248" i="6" s="1"/>
  <c r="CI160" i="5"/>
  <c r="CG160" i="5"/>
  <c r="CK160" i="5" s="1"/>
  <c r="AU251" i="6"/>
  <c r="AS251" i="6"/>
  <c r="AW251" i="6" s="1"/>
  <c r="BY247" i="6"/>
  <c r="CC247" i="6" s="1"/>
  <c r="CD247" i="6" s="1"/>
  <c r="BW248" i="6" s="1"/>
  <c r="CA247" i="6"/>
  <c r="BN243" i="6"/>
  <c r="BG244" i="6" s="1"/>
  <c r="BK244" i="6" s="1"/>
  <c r="AC250" i="6"/>
  <c r="AG250" i="6" s="1"/>
  <c r="AH250" i="6" s="1"/>
  <c r="AA251" i="6" s="1"/>
  <c r="AE250" i="6"/>
  <c r="Y155" i="5"/>
  <c r="Z155" i="5" s="1"/>
  <c r="S156" i="5" s="1"/>
  <c r="U156" i="5" s="1"/>
  <c r="Y156" i="5" s="1"/>
  <c r="CK245" i="6"/>
  <c r="CL245" i="6" s="1"/>
  <c r="CE246" i="6" s="1"/>
  <c r="W155" i="5"/>
  <c r="AG156" i="5"/>
  <c r="AH156" i="5" s="1"/>
  <c r="AA157" i="5" s="1"/>
  <c r="AP250" i="6"/>
  <c r="AI251" i="6" s="1"/>
  <c r="AK251" i="6" s="1"/>
  <c r="AO251" i="6" s="1"/>
  <c r="BS159" i="5"/>
  <c r="BQ159" i="5"/>
  <c r="U249" i="6"/>
  <c r="Y249" i="6" s="1"/>
  <c r="W249" i="6"/>
  <c r="AP158" i="5"/>
  <c r="AI159" i="5" s="1"/>
  <c r="BE252" i="6"/>
  <c r="BF252" i="6" s="1"/>
  <c r="AY253" i="6" s="1"/>
  <c r="F140" i="5"/>
  <c r="I140" i="4"/>
  <c r="R140" i="5"/>
  <c r="BF160" i="5"/>
  <c r="AY161" i="5" s="1"/>
  <c r="AU159" i="5"/>
  <c r="AS159" i="5"/>
  <c r="AW159" i="5" s="1"/>
  <c r="AX159" i="5" s="1"/>
  <c r="AQ160" i="5" s="1"/>
  <c r="CA157" i="5"/>
  <c r="BY157" i="5"/>
  <c r="CL160" i="5"/>
  <c r="CE161" i="5" s="1"/>
  <c r="BM159" i="5"/>
  <c r="BN159" i="5" s="1"/>
  <c r="BG160" i="5" s="1"/>
  <c r="AM251" i="6" l="1"/>
  <c r="BS248" i="6"/>
  <c r="BQ248" i="6"/>
  <c r="BU248" i="6" s="1"/>
  <c r="BV248" i="6" s="1"/>
  <c r="BO249" i="6" s="1"/>
  <c r="O177" i="6"/>
  <c r="M177" i="6"/>
  <c r="H177" i="6" s="1"/>
  <c r="AX251" i="6"/>
  <c r="AQ252" i="6" s="1"/>
  <c r="AU252" i="6" s="1"/>
  <c r="CI246" i="6"/>
  <c r="CG246" i="6"/>
  <c r="CK246" i="6" s="1"/>
  <c r="CL246" i="6" s="1"/>
  <c r="CE247" i="6" s="1"/>
  <c r="AE157" i="5"/>
  <c r="AC157" i="5"/>
  <c r="AG157" i="5" s="1"/>
  <c r="AH157" i="5" s="1"/>
  <c r="AA158" i="5" s="1"/>
  <c r="AE158" i="5" s="1"/>
  <c r="AC251" i="6"/>
  <c r="AG251" i="6" s="1"/>
  <c r="AE251" i="6"/>
  <c r="Z249" i="6"/>
  <c r="S250" i="6" s="1"/>
  <c r="U250" i="6" s="1"/>
  <c r="Y250" i="6" s="1"/>
  <c r="AP251" i="6"/>
  <c r="AI252" i="6" s="1"/>
  <c r="AK252" i="6" s="1"/>
  <c r="BI244" i="6"/>
  <c r="BM244" i="6" s="1"/>
  <c r="W156" i="5"/>
  <c r="CA248" i="6"/>
  <c r="BY248" i="6"/>
  <c r="AS160" i="5"/>
  <c r="AU160" i="5"/>
  <c r="BI160" i="5"/>
  <c r="BK160" i="5"/>
  <c r="Z156" i="5"/>
  <c r="S157" i="5" s="1"/>
  <c r="I140" i="5"/>
  <c r="K141" i="5"/>
  <c r="J140" i="4"/>
  <c r="BC161" i="5"/>
  <c r="BA161" i="5"/>
  <c r="BE161" i="5" s="1"/>
  <c r="BA253" i="6"/>
  <c r="BE253" i="6" s="1"/>
  <c r="BC253" i="6"/>
  <c r="BU159" i="5"/>
  <c r="BV159" i="5" s="1"/>
  <c r="BO160" i="5" s="1"/>
  <c r="CI161" i="5"/>
  <c r="CG161" i="5"/>
  <c r="AM159" i="5"/>
  <c r="AK159" i="5"/>
  <c r="AO159" i="5" s="1"/>
  <c r="CC157" i="5"/>
  <c r="CD157" i="5" s="1"/>
  <c r="BW158" i="5" s="1"/>
  <c r="AS252" i="6" l="1"/>
  <c r="AW252" i="6" s="1"/>
  <c r="AX252" i="6" s="1"/>
  <c r="AQ253" i="6" s="1"/>
  <c r="Q177" i="6"/>
  <c r="F177" i="6" s="1"/>
  <c r="BQ249" i="6"/>
  <c r="BU249" i="6" s="1"/>
  <c r="BV249" i="6" s="1"/>
  <c r="BO250" i="6" s="1"/>
  <c r="BS249" i="6"/>
  <c r="AH251" i="6"/>
  <c r="AA252" i="6" s="1"/>
  <c r="AE252" i="6" s="1"/>
  <c r="CI247" i="6"/>
  <c r="CG247" i="6"/>
  <c r="CK247" i="6" s="1"/>
  <c r="CL247" i="6" s="1"/>
  <c r="CE248" i="6" s="1"/>
  <c r="AU253" i="6"/>
  <c r="AS253" i="6"/>
  <c r="AW253" i="6" s="1"/>
  <c r="AO252" i="6"/>
  <c r="AP252" i="6" s="1"/>
  <c r="AI253" i="6" s="1"/>
  <c r="AM253" i="6" s="1"/>
  <c r="BN244" i="6"/>
  <c r="BG245" i="6" s="1"/>
  <c r="AM252" i="6"/>
  <c r="AC158" i="5"/>
  <c r="AG158" i="5" s="1"/>
  <c r="AH158" i="5" s="1"/>
  <c r="AA159" i="5" s="1"/>
  <c r="W250" i="6"/>
  <c r="AW160" i="5"/>
  <c r="AX160" i="5" s="1"/>
  <c r="AQ161" i="5" s="1"/>
  <c r="CC248" i="6"/>
  <c r="CD248" i="6" s="1"/>
  <c r="BW249" i="6" s="1"/>
  <c r="AP159" i="5"/>
  <c r="AI160" i="5" s="1"/>
  <c r="AM160" i="5" s="1"/>
  <c r="BS160" i="5"/>
  <c r="BQ160" i="5"/>
  <c r="BU160" i="5" s="1"/>
  <c r="CA158" i="5"/>
  <c r="BY158" i="5"/>
  <c r="CC158" i="5" s="1"/>
  <c r="CK161" i="5"/>
  <c r="CL161" i="5" s="1"/>
  <c r="CE162" i="5" s="1"/>
  <c r="U157" i="5"/>
  <c r="Y157" i="5" s="1"/>
  <c r="Z157" i="5" s="1"/>
  <c r="S158" i="5" s="1"/>
  <c r="W157" i="5"/>
  <c r="BM160" i="5"/>
  <c r="BN160" i="5" s="1"/>
  <c r="BG161" i="5" s="1"/>
  <c r="BF161" i="5"/>
  <c r="AY162" i="5" s="1"/>
  <c r="BF253" i="6"/>
  <c r="AY254" i="6" s="1"/>
  <c r="Z250" i="6"/>
  <c r="S251" i="6" s="1"/>
  <c r="O141" i="5"/>
  <c r="G141" i="4" s="1"/>
  <c r="C141" i="4"/>
  <c r="M141" i="5"/>
  <c r="AK160" i="5" l="1"/>
  <c r="AO160" i="5" s="1"/>
  <c r="BS250" i="6"/>
  <c r="BQ250" i="6"/>
  <c r="BU250" i="6" s="1"/>
  <c r="BV250" i="6" s="1"/>
  <c r="BO251" i="6" s="1"/>
  <c r="BS251" i="6" s="1"/>
  <c r="AC252" i="6"/>
  <c r="AG252" i="6" s="1"/>
  <c r="AH252" i="6" s="1"/>
  <c r="AA253" i="6" s="1"/>
  <c r="R177" i="6"/>
  <c r="AK253" i="6"/>
  <c r="AO253" i="6" s="1"/>
  <c r="AP253" i="6" s="1"/>
  <c r="AI254" i="6" s="1"/>
  <c r="AS161" i="5"/>
  <c r="AW161" i="5" s="1"/>
  <c r="AX161" i="5" s="1"/>
  <c r="AQ162" i="5" s="1"/>
  <c r="AU161" i="5"/>
  <c r="BY249" i="6"/>
  <c r="CC249" i="6" s="1"/>
  <c r="CA249" i="6"/>
  <c r="BK245" i="6"/>
  <c r="BI245" i="6"/>
  <c r="BM245" i="6" s="1"/>
  <c r="BN245" i="6" s="1"/>
  <c r="BG246" i="6" s="1"/>
  <c r="AX253" i="6"/>
  <c r="AQ254" i="6" s="1"/>
  <c r="AP160" i="5"/>
  <c r="AI161" i="5" s="1"/>
  <c r="AM161" i="5" s="1"/>
  <c r="CI248" i="6"/>
  <c r="CG248" i="6"/>
  <c r="AC159" i="5"/>
  <c r="AG159" i="5" s="1"/>
  <c r="AE159" i="5"/>
  <c r="CG162" i="5"/>
  <c r="CK162" i="5" s="1"/>
  <c r="CI162" i="5"/>
  <c r="W158" i="5"/>
  <c r="U158" i="5"/>
  <c r="Q141" i="5"/>
  <c r="CD158" i="5"/>
  <c r="BW159" i="5" s="1"/>
  <c r="BI161" i="5"/>
  <c r="BK161" i="5"/>
  <c r="BV160" i="5"/>
  <c r="BO161" i="5" s="1"/>
  <c r="BA254" i="6"/>
  <c r="BC254" i="6"/>
  <c r="U251" i="6"/>
  <c r="Y251" i="6" s="1"/>
  <c r="Z251" i="6" s="1"/>
  <c r="S252" i="6" s="1"/>
  <c r="W251" i="6"/>
  <c r="BA162" i="5"/>
  <c r="BE162" i="5" s="1"/>
  <c r="BF162" i="5" s="1"/>
  <c r="AY163" i="5" s="1"/>
  <c r="BC162" i="5"/>
  <c r="H141" i="5"/>
  <c r="E141" i="4"/>
  <c r="BQ251" i="6" l="1"/>
  <c r="BU251" i="6" s="1"/>
  <c r="I177" i="6"/>
  <c r="K178" i="6"/>
  <c r="AK161" i="5"/>
  <c r="AO161" i="5" s="1"/>
  <c r="AE253" i="6"/>
  <c r="AC253" i="6"/>
  <c r="AS162" i="5"/>
  <c r="AW162" i="5" s="1"/>
  <c r="AU162" i="5"/>
  <c r="BK246" i="6"/>
  <c r="BI246" i="6"/>
  <c r="CD249" i="6"/>
  <c r="BW250" i="6" s="1"/>
  <c r="AU254" i="6"/>
  <c r="AS254" i="6"/>
  <c r="AW254" i="6" s="1"/>
  <c r="AX254" i="6" s="1"/>
  <c r="AQ255" i="6" s="1"/>
  <c r="CL162" i="5"/>
  <c r="CE163" i="5" s="1"/>
  <c r="CI163" i="5" s="1"/>
  <c r="BA163" i="5"/>
  <c r="BE163" i="5" s="1"/>
  <c r="BF163" i="5" s="1"/>
  <c r="AY164" i="5" s="1"/>
  <c r="BC163" i="5"/>
  <c r="Z158" i="5"/>
  <c r="S159" i="5" s="1"/>
  <c r="AM254" i="6"/>
  <c r="AK254" i="6"/>
  <c r="U252" i="6"/>
  <c r="Y252" i="6" s="1"/>
  <c r="Z252" i="6" s="1"/>
  <c r="S253" i="6" s="1"/>
  <c r="W252" i="6"/>
  <c r="Y158" i="5"/>
  <c r="BM161" i="5"/>
  <c r="BN161" i="5" s="1"/>
  <c r="BG162" i="5" s="1"/>
  <c r="AH159" i="5"/>
  <c r="AA160" i="5" s="1"/>
  <c r="BE254" i="6"/>
  <c r="BF254" i="6" s="1"/>
  <c r="AY255" i="6" s="1"/>
  <c r="BV251" i="6"/>
  <c r="BO252" i="6" s="1"/>
  <c r="CA159" i="5"/>
  <c r="BY159" i="5"/>
  <c r="I141" i="4"/>
  <c r="F141" i="5"/>
  <c r="R141" i="5"/>
  <c r="CK248" i="6"/>
  <c r="CL248" i="6" s="1"/>
  <c r="CE249" i="6" s="1"/>
  <c r="BS161" i="5"/>
  <c r="BQ161" i="5"/>
  <c r="AP161" i="5" l="1"/>
  <c r="AI162" i="5" s="1"/>
  <c r="O178" i="6"/>
  <c r="M178" i="6"/>
  <c r="H178" i="6" s="1"/>
  <c r="AG253" i="6"/>
  <c r="AH253" i="6" s="1"/>
  <c r="AA254" i="6" s="1"/>
  <c r="AX162" i="5"/>
  <c r="AQ163" i="5" s="1"/>
  <c r="AU163" i="5" s="1"/>
  <c r="CG163" i="5"/>
  <c r="CK163" i="5" s="1"/>
  <c r="CL163" i="5" s="1"/>
  <c r="CE164" i="5" s="1"/>
  <c r="BU161" i="5"/>
  <c r="BV161" i="5" s="1"/>
  <c r="BO162" i="5" s="1"/>
  <c r="BY250" i="6"/>
  <c r="CC250" i="6" s="1"/>
  <c r="CD250" i="6" s="1"/>
  <c r="BW251" i="6" s="1"/>
  <c r="CA250" i="6"/>
  <c r="AU255" i="6"/>
  <c r="AS255" i="6"/>
  <c r="AW255" i="6" s="1"/>
  <c r="AX255" i="6" s="1"/>
  <c r="AQ256" i="6" s="1"/>
  <c r="BM246" i="6"/>
  <c r="BN246" i="6" s="1"/>
  <c r="BG247" i="6" s="1"/>
  <c r="CC159" i="5"/>
  <c r="CD159" i="5" s="1"/>
  <c r="BW160" i="5" s="1"/>
  <c r="U253" i="6"/>
  <c r="Y253" i="6" s="1"/>
  <c r="Z253" i="6" s="1"/>
  <c r="S254" i="6" s="1"/>
  <c r="W253" i="6"/>
  <c r="BA255" i="6"/>
  <c r="BC255" i="6"/>
  <c r="AK162" i="5"/>
  <c r="AO162" i="5" s="1"/>
  <c r="AP162" i="5" s="1"/>
  <c r="AI163" i="5" s="1"/>
  <c r="AM162" i="5"/>
  <c r="AO254" i="6"/>
  <c r="AP254" i="6" s="1"/>
  <c r="AI255" i="6" s="1"/>
  <c r="CI249" i="6"/>
  <c r="CG249" i="6"/>
  <c r="CK249" i="6" s="1"/>
  <c r="CL249" i="6" s="1"/>
  <c r="CE250" i="6" s="1"/>
  <c r="BC164" i="5"/>
  <c r="BA164" i="5"/>
  <c r="BE164" i="5" s="1"/>
  <c r="BI162" i="5"/>
  <c r="BK162" i="5"/>
  <c r="AE160" i="5"/>
  <c r="AC160" i="5"/>
  <c r="BS252" i="6"/>
  <c r="BQ252" i="6"/>
  <c r="BU252" i="6" s="1"/>
  <c r="BV252" i="6" s="1"/>
  <c r="BO253" i="6" s="1"/>
  <c r="W159" i="5"/>
  <c r="U159" i="5"/>
  <c r="Y159" i="5" s="1"/>
  <c r="Z159" i="5" s="1"/>
  <c r="S160" i="5" s="1"/>
  <c r="J141" i="4"/>
  <c r="I141" i="5"/>
  <c r="K142" i="5"/>
  <c r="AS163" i="5" l="1"/>
  <c r="AW163" i="5" s="1"/>
  <c r="Q178" i="6"/>
  <c r="F178" i="6" s="1"/>
  <c r="AC254" i="6"/>
  <c r="AE254" i="6"/>
  <c r="BY160" i="5"/>
  <c r="CC160" i="5" s="1"/>
  <c r="CD160" i="5" s="1"/>
  <c r="BW161" i="5" s="1"/>
  <c r="CA160" i="5"/>
  <c r="AS256" i="6"/>
  <c r="AW256" i="6" s="1"/>
  <c r="AU256" i="6"/>
  <c r="BK247" i="6"/>
  <c r="BI247" i="6"/>
  <c r="BM247" i="6" s="1"/>
  <c r="BQ162" i="5"/>
  <c r="BU162" i="5" s="1"/>
  <c r="BV162" i="5" s="1"/>
  <c r="BO163" i="5" s="1"/>
  <c r="BS163" i="5" s="1"/>
  <c r="BS162" i="5"/>
  <c r="CA251" i="6"/>
  <c r="BY251" i="6"/>
  <c r="AG160" i="5"/>
  <c r="AH160" i="5" s="1"/>
  <c r="AA161" i="5" s="1"/>
  <c r="AC161" i="5" s="1"/>
  <c r="AG161" i="5" s="1"/>
  <c r="BE255" i="6"/>
  <c r="BF255" i="6" s="1"/>
  <c r="AY256" i="6" s="1"/>
  <c r="BA256" i="6" s="1"/>
  <c r="AX163" i="5"/>
  <c r="AQ164" i="5" s="1"/>
  <c r="AS164" i="5" s="1"/>
  <c r="AW164" i="5" s="1"/>
  <c r="CG164" i="5"/>
  <c r="CK164" i="5" s="1"/>
  <c r="CL164" i="5" s="1"/>
  <c r="CE165" i="5" s="1"/>
  <c r="CI164" i="5"/>
  <c r="U160" i="5"/>
  <c r="Y160" i="5" s="1"/>
  <c r="Z160" i="5" s="1"/>
  <c r="S161" i="5" s="1"/>
  <c r="W160" i="5"/>
  <c r="AM163" i="5"/>
  <c r="AK163" i="5"/>
  <c r="U254" i="6"/>
  <c r="Y254" i="6" s="1"/>
  <c r="W254" i="6"/>
  <c r="CI250" i="6"/>
  <c r="CG250" i="6"/>
  <c r="BF164" i="5"/>
  <c r="AY165" i="5" s="1"/>
  <c r="C142" i="4"/>
  <c r="M142" i="5"/>
  <c r="Q142" i="5" s="1"/>
  <c r="O142" i="5"/>
  <c r="G142" i="4" s="1"/>
  <c r="AK255" i="6"/>
  <c r="AM255" i="6"/>
  <c r="BS253" i="6"/>
  <c r="BQ253" i="6"/>
  <c r="BU253" i="6" s="1"/>
  <c r="BM162" i="5"/>
  <c r="BN162" i="5" s="1"/>
  <c r="BG163" i="5" s="1"/>
  <c r="R178" i="6" l="1"/>
  <c r="K179" i="6" s="1"/>
  <c r="BY161" i="5"/>
  <c r="CC161" i="5" s="1"/>
  <c r="CD161" i="5" s="1"/>
  <c r="BW162" i="5" s="1"/>
  <c r="CA161" i="5"/>
  <c r="CC251" i="6"/>
  <c r="CD251" i="6" s="1"/>
  <c r="BW252" i="6" s="1"/>
  <c r="AU164" i="5"/>
  <c r="AG254" i="6"/>
  <c r="AH254" i="6" s="1"/>
  <c r="AA255" i="6" s="1"/>
  <c r="BN247" i="6"/>
  <c r="BG248" i="6" s="1"/>
  <c r="BE256" i="6"/>
  <c r="BF256" i="6" s="1"/>
  <c r="AY257" i="6" s="1"/>
  <c r="Z254" i="6"/>
  <c r="S255" i="6" s="1"/>
  <c r="U255" i="6" s="1"/>
  <c r="Y255" i="6" s="1"/>
  <c r="Z255" i="6" s="1"/>
  <c r="S256" i="6" s="1"/>
  <c r="BC256" i="6"/>
  <c r="AX256" i="6"/>
  <c r="AQ257" i="6" s="1"/>
  <c r="AE161" i="5"/>
  <c r="R142" i="5"/>
  <c r="J142" i="4" s="1"/>
  <c r="BQ163" i="5"/>
  <c r="BU163" i="5" s="1"/>
  <c r="BV163" i="5" s="1"/>
  <c r="BO164" i="5" s="1"/>
  <c r="BQ164" i="5" s="1"/>
  <c r="BV253" i="6"/>
  <c r="BO254" i="6" s="1"/>
  <c r="BQ254" i="6" s="1"/>
  <c r="W161" i="5"/>
  <c r="U161" i="5"/>
  <c r="Y161" i="5" s="1"/>
  <c r="Z161" i="5" s="1"/>
  <c r="S162" i="5" s="1"/>
  <c r="AH161" i="5"/>
  <c r="AA162" i="5" s="1"/>
  <c r="I142" i="4"/>
  <c r="F142" i="5"/>
  <c r="AO163" i="5"/>
  <c r="AP163" i="5" s="1"/>
  <c r="AI164" i="5" s="1"/>
  <c r="BI163" i="5"/>
  <c r="BM163" i="5" s="1"/>
  <c r="BN163" i="5" s="1"/>
  <c r="BG164" i="5" s="1"/>
  <c r="BK163" i="5"/>
  <c r="BA165" i="5"/>
  <c r="BE165" i="5" s="1"/>
  <c r="BF165" i="5" s="1"/>
  <c r="AY166" i="5" s="1"/>
  <c r="BC165" i="5"/>
  <c r="CI165" i="5"/>
  <c r="CG165" i="5"/>
  <c r="CK250" i="6"/>
  <c r="CL250" i="6" s="1"/>
  <c r="CE251" i="6" s="1"/>
  <c r="AX164" i="5"/>
  <c r="AQ165" i="5" s="1"/>
  <c r="AO255" i="6"/>
  <c r="AP255" i="6" s="1"/>
  <c r="AI256" i="6" s="1"/>
  <c r="E142" i="4"/>
  <c r="H142" i="5"/>
  <c r="I178" i="6" l="1"/>
  <c r="BS254" i="6"/>
  <c r="O179" i="6"/>
  <c r="M179" i="6"/>
  <c r="H179" i="6" s="1"/>
  <c r="BC257" i="6"/>
  <c r="BA257" i="6"/>
  <c r="BE257" i="6" s="1"/>
  <c r="AE255" i="6"/>
  <c r="AC255" i="6"/>
  <c r="AG255" i="6" s="1"/>
  <c r="BY252" i="6"/>
  <c r="CC252" i="6" s="1"/>
  <c r="CD252" i="6" s="1"/>
  <c r="BW253" i="6" s="1"/>
  <c r="CA252" i="6"/>
  <c r="W255" i="6"/>
  <c r="BU254" i="6"/>
  <c r="BV254" i="6" s="1"/>
  <c r="BO255" i="6" s="1"/>
  <c r="BQ255" i="6" s="1"/>
  <c r="BU255" i="6" s="1"/>
  <c r="BV255" i="6" s="1"/>
  <c r="BO256" i="6" s="1"/>
  <c r="BS164" i="5"/>
  <c r="K143" i="5"/>
  <c r="M143" i="5" s="1"/>
  <c r="Q143" i="5" s="1"/>
  <c r="R143" i="5" s="1"/>
  <c r="AS257" i="6"/>
  <c r="AW257" i="6" s="1"/>
  <c r="AX257" i="6" s="1"/>
  <c r="AQ258" i="6" s="1"/>
  <c r="AU257" i="6"/>
  <c r="BI248" i="6"/>
  <c r="BM248" i="6" s="1"/>
  <c r="BN248" i="6" s="1"/>
  <c r="BG249" i="6" s="1"/>
  <c r="BK248" i="6"/>
  <c r="I142" i="5"/>
  <c r="BI164" i="5"/>
  <c r="BK164" i="5"/>
  <c r="U162" i="5"/>
  <c r="W162" i="5"/>
  <c r="AK164" i="5"/>
  <c r="AO164" i="5" s="1"/>
  <c r="AP164" i="5" s="1"/>
  <c r="AI165" i="5" s="1"/>
  <c r="AM164" i="5"/>
  <c r="W256" i="6"/>
  <c r="U256" i="6"/>
  <c r="Y256" i="6" s="1"/>
  <c r="Z256" i="6" s="1"/>
  <c r="S257" i="6" s="1"/>
  <c r="CG251" i="6"/>
  <c r="CI251" i="6"/>
  <c r="CA162" i="5"/>
  <c r="BY162" i="5"/>
  <c r="AC162" i="5"/>
  <c r="AE162" i="5"/>
  <c r="CK165" i="5"/>
  <c r="CL165" i="5" s="1"/>
  <c r="CE166" i="5" s="1"/>
  <c r="BU164" i="5"/>
  <c r="BV164" i="5" s="1"/>
  <c r="BO165" i="5" s="1"/>
  <c r="BA166" i="5"/>
  <c r="BC166" i="5"/>
  <c r="AM256" i="6"/>
  <c r="AK256" i="6"/>
  <c r="AO256" i="6" s="1"/>
  <c r="AP256" i="6" s="1"/>
  <c r="AI257" i="6" s="1"/>
  <c r="AU165" i="5"/>
  <c r="AS165" i="5"/>
  <c r="AW165" i="5" s="1"/>
  <c r="BY253" i="6" l="1"/>
  <c r="CC253" i="6" s="1"/>
  <c r="CA253" i="6"/>
  <c r="Q179" i="6"/>
  <c r="F179" i="6" s="1"/>
  <c r="BS255" i="6"/>
  <c r="BF257" i="6"/>
  <c r="AY258" i="6" s="1"/>
  <c r="BC258" i="6" s="1"/>
  <c r="C143" i="4"/>
  <c r="O143" i="5"/>
  <c r="G143" i="4" s="1"/>
  <c r="AH255" i="6"/>
  <c r="AA256" i="6" s="1"/>
  <c r="AG162" i="5"/>
  <c r="AH162" i="5" s="1"/>
  <c r="AA163" i="5" s="1"/>
  <c r="BK249" i="6"/>
  <c r="BI249" i="6"/>
  <c r="Y162" i="5"/>
  <c r="Z162" i="5" s="1"/>
  <c r="S163" i="5" s="1"/>
  <c r="AU258" i="6"/>
  <c r="AS258" i="6"/>
  <c r="AW258" i="6" s="1"/>
  <c r="BA258" i="6"/>
  <c r="BE258" i="6" s="1"/>
  <c r="BF258" i="6" s="1"/>
  <c r="AY259" i="6" s="1"/>
  <c r="BC259" i="6" s="1"/>
  <c r="AX165" i="5"/>
  <c r="AQ166" i="5" s="1"/>
  <c r="AS166" i="5" s="1"/>
  <c r="AW166" i="5" s="1"/>
  <c r="BE166" i="5"/>
  <c r="BF166" i="5" s="1"/>
  <c r="AY167" i="5" s="1"/>
  <c r="CI166" i="5"/>
  <c r="CG166" i="5"/>
  <c r="CK166" i="5" s="1"/>
  <c r="CL166" i="5" s="1"/>
  <c r="CE167" i="5" s="1"/>
  <c r="AM165" i="5"/>
  <c r="AK165" i="5"/>
  <c r="AO165" i="5" s="1"/>
  <c r="BQ256" i="6"/>
  <c r="BU256" i="6" s="1"/>
  <c r="BV256" i="6" s="1"/>
  <c r="BO257" i="6" s="1"/>
  <c r="BS256" i="6"/>
  <c r="J143" i="4"/>
  <c r="I143" i="5"/>
  <c r="K144" i="5"/>
  <c r="U257" i="6"/>
  <c r="Y257" i="6" s="1"/>
  <c r="Z257" i="6" s="1"/>
  <c r="S258" i="6" s="1"/>
  <c r="W257" i="6"/>
  <c r="AM257" i="6"/>
  <c r="AK257" i="6"/>
  <c r="AO257" i="6" s="1"/>
  <c r="E143" i="4"/>
  <c r="H143" i="5"/>
  <c r="CC162" i="5"/>
  <c r="CD162" i="5" s="1"/>
  <c r="BW163" i="5" s="1"/>
  <c r="CK251" i="6"/>
  <c r="CL251" i="6" s="1"/>
  <c r="CE252" i="6" s="1"/>
  <c r="BS165" i="5"/>
  <c r="BQ165" i="5"/>
  <c r="BM164" i="5"/>
  <c r="BN164" i="5" s="1"/>
  <c r="BG165" i="5" s="1"/>
  <c r="I143" i="4"/>
  <c r="F143" i="5"/>
  <c r="R179" i="6" l="1"/>
  <c r="CD253" i="6"/>
  <c r="BW254" i="6" s="1"/>
  <c r="K180" i="6"/>
  <c r="I179" i="6"/>
  <c r="AC256" i="6"/>
  <c r="AE256" i="6"/>
  <c r="AX258" i="6"/>
  <c r="AQ259" i="6" s="1"/>
  <c r="BA259" i="6"/>
  <c r="BE259" i="6" s="1"/>
  <c r="BA167" i="5"/>
  <c r="BE167" i="5" s="1"/>
  <c r="BF167" i="5" s="1"/>
  <c r="AY168" i="5" s="1"/>
  <c r="BC167" i="5"/>
  <c r="U163" i="5"/>
  <c r="Y163" i="5" s="1"/>
  <c r="W163" i="5"/>
  <c r="AU259" i="6"/>
  <c r="AS259" i="6"/>
  <c r="AW259" i="6" s="1"/>
  <c r="AX259" i="6" s="1"/>
  <c r="AQ260" i="6" s="1"/>
  <c r="AC163" i="5"/>
  <c r="AG163" i="5" s="1"/>
  <c r="AE163" i="5"/>
  <c r="AU166" i="5"/>
  <c r="BM249" i="6"/>
  <c r="BN249" i="6" s="1"/>
  <c r="BG250" i="6" s="1"/>
  <c r="BU165" i="5"/>
  <c r="BV165" i="5" s="1"/>
  <c r="BO166" i="5" s="1"/>
  <c r="U258" i="6"/>
  <c r="Y258" i="6" s="1"/>
  <c r="Z258" i="6" s="1"/>
  <c r="S259" i="6" s="1"/>
  <c r="W258" i="6"/>
  <c r="CG167" i="5"/>
  <c r="CK167" i="5" s="1"/>
  <c r="CL167" i="5" s="1"/>
  <c r="CE168" i="5" s="1"/>
  <c r="CI167" i="5"/>
  <c r="AP257" i="6"/>
  <c r="AI258" i="6" s="1"/>
  <c r="BS257" i="6"/>
  <c r="BQ257" i="6"/>
  <c r="BU257" i="6" s="1"/>
  <c r="AP165" i="5"/>
  <c r="AI166" i="5" s="1"/>
  <c r="CI252" i="6"/>
  <c r="CG252" i="6"/>
  <c r="CK252" i="6" s="1"/>
  <c r="CL252" i="6" s="1"/>
  <c r="CE253" i="6" s="1"/>
  <c r="BI165" i="5"/>
  <c r="BM165" i="5" s="1"/>
  <c r="BN165" i="5" s="1"/>
  <c r="BG166" i="5" s="1"/>
  <c r="BK165" i="5"/>
  <c r="AX166" i="5"/>
  <c r="AQ167" i="5" s="1"/>
  <c r="C144" i="4"/>
  <c r="M144" i="5"/>
  <c r="Q144" i="5" s="1"/>
  <c r="O144" i="5"/>
  <c r="G144" i="4" s="1"/>
  <c r="CA163" i="5"/>
  <c r="BY163" i="5"/>
  <c r="CC163" i="5" s="1"/>
  <c r="BY254" i="6" l="1"/>
  <c r="CA254" i="6"/>
  <c r="BF259" i="6"/>
  <c r="AY260" i="6" s="1"/>
  <c r="M180" i="6"/>
  <c r="H180" i="6" s="1"/>
  <c r="O180" i="6"/>
  <c r="BS166" i="5"/>
  <c r="BQ166" i="5"/>
  <c r="BU166" i="5" s="1"/>
  <c r="Z163" i="5"/>
  <c r="S164" i="5" s="1"/>
  <c r="U164" i="5" s="1"/>
  <c r="AG256" i="6"/>
  <c r="AH256" i="6" s="1"/>
  <c r="AA257" i="6" s="1"/>
  <c r="BI250" i="6"/>
  <c r="BM250" i="6" s="1"/>
  <c r="BN250" i="6" s="1"/>
  <c r="BG251" i="6" s="1"/>
  <c r="BK250" i="6"/>
  <c r="AU260" i="6"/>
  <c r="AS260" i="6"/>
  <c r="AW260" i="6" s="1"/>
  <c r="AX260" i="6" s="1"/>
  <c r="AQ261" i="6" s="1"/>
  <c r="BC168" i="5"/>
  <c r="BA168" i="5"/>
  <c r="BE168" i="5" s="1"/>
  <c r="AH163" i="5"/>
  <c r="AA164" i="5" s="1"/>
  <c r="AE164" i="5" s="1"/>
  <c r="U259" i="6"/>
  <c r="Y259" i="6" s="1"/>
  <c r="Z259" i="6" s="1"/>
  <c r="S260" i="6" s="1"/>
  <c r="W259" i="6"/>
  <c r="CG253" i="6"/>
  <c r="CK253" i="6" s="1"/>
  <c r="CI253" i="6"/>
  <c r="H144" i="5"/>
  <c r="E144" i="4"/>
  <c r="AM258" i="6"/>
  <c r="AK258" i="6"/>
  <c r="BI166" i="5"/>
  <c r="BM166" i="5" s="1"/>
  <c r="BK166" i="5"/>
  <c r="CD163" i="5"/>
  <c r="BW164" i="5" s="1"/>
  <c r="BV257" i="6"/>
  <c r="BO258" i="6" s="1"/>
  <c r="I144" i="4"/>
  <c r="F144" i="5"/>
  <c r="AS167" i="5"/>
  <c r="AW167" i="5" s="1"/>
  <c r="AX167" i="5" s="1"/>
  <c r="AQ168" i="5" s="1"/>
  <c r="AU167" i="5"/>
  <c r="BA260" i="6"/>
  <c r="BE260" i="6" s="1"/>
  <c r="BF260" i="6" s="1"/>
  <c r="AY261" i="6" s="1"/>
  <c r="BC260" i="6"/>
  <c r="AM166" i="5"/>
  <c r="AK166" i="5"/>
  <c r="AO166" i="5" s="1"/>
  <c r="CI168" i="5"/>
  <c r="CG168" i="5"/>
  <c r="CK168" i="5" s="1"/>
  <c r="CL168" i="5" s="1"/>
  <c r="CE169" i="5" s="1"/>
  <c r="R144" i="5"/>
  <c r="BV166" i="5" l="1"/>
  <c r="BO167" i="5" s="1"/>
  <c r="CC254" i="6"/>
  <c r="CD254" i="6" s="1"/>
  <c r="BW255" i="6" s="1"/>
  <c r="Y164" i="5"/>
  <c r="Z164" i="5" s="1"/>
  <c r="S165" i="5" s="1"/>
  <c r="W165" i="5" s="1"/>
  <c r="W164" i="5"/>
  <c r="Q180" i="6"/>
  <c r="AU261" i="6"/>
  <c r="AS261" i="6"/>
  <c r="AW261" i="6" s="1"/>
  <c r="AX261" i="6" s="1"/>
  <c r="AQ262" i="6" s="1"/>
  <c r="AU262" i="6" s="1"/>
  <c r="AC257" i="6"/>
  <c r="AG257" i="6" s="1"/>
  <c r="AH257" i="6" s="1"/>
  <c r="AA258" i="6" s="1"/>
  <c r="AE257" i="6"/>
  <c r="BF168" i="5"/>
  <c r="AY169" i="5" s="1"/>
  <c r="BC169" i="5" s="1"/>
  <c r="BN166" i="5"/>
  <c r="BG167" i="5" s="1"/>
  <c r="BK167" i="5" s="1"/>
  <c r="AC164" i="5"/>
  <c r="AG164" i="5" s="1"/>
  <c r="AH164" i="5" s="1"/>
  <c r="AA165" i="5" s="1"/>
  <c r="AE165" i="5" s="1"/>
  <c r="CL253" i="6"/>
  <c r="CE254" i="6" s="1"/>
  <c r="CG254" i="6" s="1"/>
  <c r="AP166" i="5"/>
  <c r="AI167" i="5" s="1"/>
  <c r="AK167" i="5" s="1"/>
  <c r="AO167" i="5" s="1"/>
  <c r="BI251" i="6"/>
  <c r="BM251" i="6" s="1"/>
  <c r="BN251" i="6" s="1"/>
  <c r="BG252" i="6" s="1"/>
  <c r="BK251" i="6"/>
  <c r="U260" i="6"/>
  <c r="Y260" i="6" s="1"/>
  <c r="Z260" i="6" s="1"/>
  <c r="S261" i="6" s="1"/>
  <c r="W260" i="6"/>
  <c r="BA261" i="6"/>
  <c r="BC261" i="6"/>
  <c r="CG169" i="5"/>
  <c r="CK169" i="5" s="1"/>
  <c r="CI169" i="5"/>
  <c r="AS168" i="5"/>
  <c r="AU168" i="5"/>
  <c r="BS167" i="5"/>
  <c r="BQ167" i="5"/>
  <c r="BU167" i="5" s="1"/>
  <c r="BV167" i="5" s="1"/>
  <c r="BO168" i="5" s="1"/>
  <c r="J144" i="4"/>
  <c r="I144" i="5"/>
  <c r="K145" i="5"/>
  <c r="BS258" i="6"/>
  <c r="BQ258" i="6"/>
  <c r="BU258" i="6" s="1"/>
  <c r="AO258" i="6"/>
  <c r="AP258" i="6" s="1"/>
  <c r="AI259" i="6" s="1"/>
  <c r="BY164" i="5"/>
  <c r="CC164" i="5" s="1"/>
  <c r="CA164" i="5"/>
  <c r="U165" i="5" l="1"/>
  <c r="Y165" i="5" s="1"/>
  <c r="BY255" i="6"/>
  <c r="CC255" i="6" s="1"/>
  <c r="CD255" i="6" s="1"/>
  <c r="BW256" i="6" s="1"/>
  <c r="CA255" i="6"/>
  <c r="BI167" i="5"/>
  <c r="BM167" i="5" s="1"/>
  <c r="BA169" i="5"/>
  <c r="AE258" i="6"/>
  <c r="AC258" i="6"/>
  <c r="AG258" i="6" s="1"/>
  <c r="AS262" i="6"/>
  <c r="AW262" i="6" s="1"/>
  <c r="AX262" i="6" s="1"/>
  <c r="AQ263" i="6" s="1"/>
  <c r="AS263" i="6" s="1"/>
  <c r="AW263" i="6" s="1"/>
  <c r="AX263" i="6" s="1"/>
  <c r="AQ264" i="6" s="1"/>
  <c r="F180" i="6"/>
  <c r="R180" i="6"/>
  <c r="CI254" i="6"/>
  <c r="AC165" i="5"/>
  <c r="AG165" i="5" s="1"/>
  <c r="AH165" i="5" s="1"/>
  <c r="AA166" i="5" s="1"/>
  <c r="AC166" i="5" s="1"/>
  <c r="AG166" i="5" s="1"/>
  <c r="CK254" i="6"/>
  <c r="CL254" i="6" s="1"/>
  <c r="CE255" i="6" s="1"/>
  <c r="AH258" i="6"/>
  <c r="AA259" i="6" s="1"/>
  <c r="AC259" i="6" s="1"/>
  <c r="AG259" i="6" s="1"/>
  <c r="Z165" i="5"/>
  <c r="S166" i="5" s="1"/>
  <c r="W166" i="5" s="1"/>
  <c r="AM167" i="5"/>
  <c r="AW168" i="5"/>
  <c r="AX168" i="5" s="1"/>
  <c r="AQ169" i="5" s="1"/>
  <c r="BI252" i="6"/>
  <c r="BM252" i="6" s="1"/>
  <c r="BN252" i="6" s="1"/>
  <c r="BG253" i="6" s="1"/>
  <c r="BI253" i="6" s="1"/>
  <c r="BK252" i="6"/>
  <c r="BE169" i="5"/>
  <c r="BF169" i="5" s="1"/>
  <c r="AY170" i="5" s="1"/>
  <c r="BQ168" i="5"/>
  <c r="BU168" i="5" s="1"/>
  <c r="BV168" i="5" s="1"/>
  <c r="BO169" i="5" s="1"/>
  <c r="BS168" i="5"/>
  <c r="U261" i="6"/>
  <c r="Y261" i="6" s="1"/>
  <c r="Z261" i="6" s="1"/>
  <c r="S262" i="6" s="1"/>
  <c r="W261" i="6"/>
  <c r="CD164" i="5"/>
  <c r="BW165" i="5" s="1"/>
  <c r="BN167" i="5"/>
  <c r="BG168" i="5" s="1"/>
  <c r="CL169" i="5"/>
  <c r="CE170" i="5" s="1"/>
  <c r="BE261" i="6"/>
  <c r="BF261" i="6" s="1"/>
  <c r="AY262" i="6" s="1"/>
  <c r="AP167" i="5"/>
  <c r="AI168" i="5" s="1"/>
  <c r="AM259" i="6"/>
  <c r="AK259" i="6"/>
  <c r="AO259" i="6" s="1"/>
  <c r="BV258" i="6"/>
  <c r="BO259" i="6" s="1"/>
  <c r="O145" i="5"/>
  <c r="G145" i="4" s="1"/>
  <c r="C145" i="4"/>
  <c r="M145" i="5"/>
  <c r="BY256" i="6" l="1"/>
  <c r="CC256" i="6" s="1"/>
  <c r="CD256" i="6" s="1"/>
  <c r="BW257" i="6" s="1"/>
  <c r="CA256" i="6"/>
  <c r="AU263" i="6"/>
  <c r="K181" i="6"/>
  <c r="I180" i="6"/>
  <c r="AE259" i="6"/>
  <c r="AE166" i="5"/>
  <c r="CG255" i="6"/>
  <c r="CK255" i="6" s="1"/>
  <c r="CL255" i="6" s="1"/>
  <c r="CE256" i="6" s="1"/>
  <c r="CG256" i="6" s="1"/>
  <c r="CK256" i="6" s="1"/>
  <c r="CI255" i="6"/>
  <c r="BK253" i="6"/>
  <c r="U166" i="5"/>
  <c r="Y166" i="5" s="1"/>
  <c r="AU169" i="5"/>
  <c r="AS169" i="5"/>
  <c r="BC170" i="5"/>
  <c r="BA170" i="5"/>
  <c r="BE170" i="5" s="1"/>
  <c r="BF170" i="5" s="1"/>
  <c r="AY171" i="5" s="1"/>
  <c r="AP259" i="6"/>
  <c r="AI260" i="6" s="1"/>
  <c r="AK260" i="6" s="1"/>
  <c r="AO260" i="6" s="1"/>
  <c r="AP260" i="6" s="1"/>
  <c r="AI261" i="6" s="1"/>
  <c r="CA257" i="6"/>
  <c r="BY257" i="6"/>
  <c r="CC257" i="6" s="1"/>
  <c r="CD257" i="6" s="1"/>
  <c r="BW258" i="6" s="1"/>
  <c r="W262" i="6"/>
  <c r="U262" i="6"/>
  <c r="Y262" i="6" s="1"/>
  <c r="AU264" i="6"/>
  <c r="AS264" i="6"/>
  <c r="AW264" i="6" s="1"/>
  <c r="AX264" i="6" s="1"/>
  <c r="AQ265" i="6" s="1"/>
  <c r="BM253" i="6"/>
  <c r="BN253" i="6" s="1"/>
  <c r="BG254" i="6" s="1"/>
  <c r="AH166" i="5"/>
  <c r="AA167" i="5" s="1"/>
  <c r="BS259" i="6"/>
  <c r="BQ259" i="6"/>
  <c r="BU259" i="6" s="1"/>
  <c r="BV259" i="6" s="1"/>
  <c r="BO260" i="6" s="1"/>
  <c r="BS169" i="5"/>
  <c r="BQ169" i="5"/>
  <c r="BU169" i="5" s="1"/>
  <c r="BV169" i="5" s="1"/>
  <c r="BO170" i="5" s="1"/>
  <c r="BA262" i="6"/>
  <c r="BE262" i="6" s="1"/>
  <c r="BF262" i="6" s="1"/>
  <c r="AY263" i="6" s="1"/>
  <c r="BC262" i="6"/>
  <c r="AM168" i="5"/>
  <c r="AK168" i="5"/>
  <c r="AO168" i="5" s="1"/>
  <c r="AP168" i="5" s="1"/>
  <c r="AI169" i="5" s="1"/>
  <c r="BK168" i="5"/>
  <c r="BI168" i="5"/>
  <c r="AH259" i="6"/>
  <c r="AA260" i="6" s="1"/>
  <c r="E145" i="4"/>
  <c r="H145" i="5"/>
  <c r="BY165" i="5"/>
  <c r="CC165" i="5" s="1"/>
  <c r="CD165" i="5" s="1"/>
  <c r="BW166" i="5" s="1"/>
  <c r="CA165" i="5"/>
  <c r="Q145" i="5"/>
  <c r="R145" i="5" s="1"/>
  <c r="CG170" i="5"/>
  <c r="CI170" i="5"/>
  <c r="Z166" i="5" l="1"/>
  <c r="S167" i="5" s="1"/>
  <c r="M181" i="6"/>
  <c r="O181" i="6"/>
  <c r="CI256" i="6"/>
  <c r="AM260" i="6"/>
  <c r="BC171" i="5"/>
  <c r="BA171" i="5"/>
  <c r="BE171" i="5" s="1"/>
  <c r="BF171" i="5" s="1"/>
  <c r="AY172" i="5" s="1"/>
  <c r="CK170" i="5"/>
  <c r="CL170" i="5" s="1"/>
  <c r="CE171" i="5" s="1"/>
  <c r="AW169" i="5"/>
  <c r="AX169" i="5" s="1"/>
  <c r="AQ170" i="5" s="1"/>
  <c r="BY166" i="5"/>
  <c r="CC166" i="5" s="1"/>
  <c r="CA166" i="5"/>
  <c r="BS170" i="5"/>
  <c r="BQ170" i="5"/>
  <c r="BU170" i="5" s="1"/>
  <c r="J145" i="4"/>
  <c r="K146" i="5"/>
  <c r="I145" i="5"/>
  <c r="AU265" i="6"/>
  <c r="AS265" i="6"/>
  <c r="AW265" i="6" s="1"/>
  <c r="BN168" i="5"/>
  <c r="BG169" i="5" s="1"/>
  <c r="AK261" i="6"/>
  <c r="AO261" i="6" s="1"/>
  <c r="AM261" i="6"/>
  <c r="BS260" i="6"/>
  <c r="BQ260" i="6"/>
  <c r="BU260" i="6" s="1"/>
  <c r="CA258" i="6"/>
  <c r="BY258" i="6"/>
  <c r="CC258" i="6" s="1"/>
  <c r="BA263" i="6"/>
  <c r="BE263" i="6" s="1"/>
  <c r="BC263" i="6"/>
  <c r="AM169" i="5"/>
  <c r="AK169" i="5"/>
  <c r="BM168" i="5"/>
  <c r="CL256" i="6"/>
  <c r="CE257" i="6" s="1"/>
  <c r="BI254" i="6"/>
  <c r="BM254" i="6" s="1"/>
  <c r="BK254" i="6"/>
  <c r="Z262" i="6"/>
  <c r="S263" i="6" s="1"/>
  <c r="AE260" i="6"/>
  <c r="AC260" i="6"/>
  <c r="W167" i="5"/>
  <c r="U167" i="5"/>
  <c r="Y167" i="5" s="1"/>
  <c r="I145" i="4"/>
  <c r="F145" i="5"/>
  <c r="AE167" i="5"/>
  <c r="AC167" i="5"/>
  <c r="AG167" i="5" s="1"/>
  <c r="AH167" i="5" s="1"/>
  <c r="AA168" i="5" s="1"/>
  <c r="H181" i="6" l="1"/>
  <c r="Q181" i="6"/>
  <c r="BC172" i="5"/>
  <c r="BA172" i="5"/>
  <c r="BE172" i="5" s="1"/>
  <c r="BF172" i="5" s="1"/>
  <c r="AY173" i="5" s="1"/>
  <c r="AS170" i="5"/>
  <c r="AW170" i="5" s="1"/>
  <c r="AX170" i="5" s="1"/>
  <c r="AQ171" i="5" s="1"/>
  <c r="AU170" i="5"/>
  <c r="CI171" i="5"/>
  <c r="CG171" i="5"/>
  <c r="CK171" i="5" s="1"/>
  <c r="AP261" i="6"/>
  <c r="AI262" i="6" s="1"/>
  <c r="AK262" i="6" s="1"/>
  <c r="AO262" i="6" s="1"/>
  <c r="AP262" i="6" s="1"/>
  <c r="AI263" i="6" s="1"/>
  <c r="AX265" i="6"/>
  <c r="AQ266" i="6" s="1"/>
  <c r="AU266" i="6" s="1"/>
  <c r="CD258" i="6"/>
  <c r="BW259" i="6" s="1"/>
  <c r="CA259" i="6" s="1"/>
  <c r="AE168" i="5"/>
  <c r="AC168" i="5"/>
  <c r="AG168" i="5" s="1"/>
  <c r="AH168" i="5" s="1"/>
  <c r="AA169" i="5" s="1"/>
  <c r="BI169" i="5"/>
  <c r="BM169" i="5" s="1"/>
  <c r="BN169" i="5" s="1"/>
  <c r="BG170" i="5" s="1"/>
  <c r="BK169" i="5"/>
  <c r="AG260" i="6"/>
  <c r="AH260" i="6" s="1"/>
  <c r="AA261" i="6" s="1"/>
  <c r="BF263" i="6"/>
  <c r="AY264" i="6" s="1"/>
  <c r="C146" i="4"/>
  <c r="M146" i="5"/>
  <c r="Q146" i="5" s="1"/>
  <c r="O146" i="5"/>
  <c r="G146" i="4" s="1"/>
  <c r="BN254" i="6"/>
  <c r="BG255" i="6" s="1"/>
  <c r="BV170" i="5"/>
  <c r="BO171" i="5" s="1"/>
  <c r="W263" i="6"/>
  <c r="U263" i="6"/>
  <c r="Y263" i="6" s="1"/>
  <c r="AO169" i="5"/>
  <c r="AP169" i="5" s="1"/>
  <c r="AI170" i="5" s="1"/>
  <c r="BV260" i="6"/>
  <c r="BO261" i="6" s="1"/>
  <c r="CG257" i="6"/>
  <c r="CI257" i="6"/>
  <c r="CD166" i="5"/>
  <c r="BW167" i="5" s="1"/>
  <c r="Z167" i="5"/>
  <c r="S168" i="5" s="1"/>
  <c r="BY259" i="6" l="1"/>
  <c r="AS266" i="6"/>
  <c r="AW266" i="6" s="1"/>
  <c r="AX266" i="6" s="1"/>
  <c r="AQ267" i="6" s="1"/>
  <c r="F181" i="6"/>
  <c r="R181" i="6"/>
  <c r="CC259" i="6"/>
  <c r="CD259" i="6" s="1"/>
  <c r="BW260" i="6" s="1"/>
  <c r="AS171" i="5"/>
  <c r="AW171" i="5" s="1"/>
  <c r="AU171" i="5"/>
  <c r="AM262" i="6"/>
  <c r="CL171" i="5"/>
  <c r="CE172" i="5" s="1"/>
  <c r="CI172" i="5" s="1"/>
  <c r="CK257" i="6"/>
  <c r="CL257" i="6" s="1"/>
  <c r="CE258" i="6" s="1"/>
  <c r="AX171" i="5"/>
  <c r="AQ172" i="5" s="1"/>
  <c r="AS172" i="5" s="1"/>
  <c r="AW172" i="5" s="1"/>
  <c r="AX172" i="5" s="1"/>
  <c r="AQ173" i="5" s="1"/>
  <c r="AM170" i="5"/>
  <c r="AK170" i="5"/>
  <c r="AE261" i="6"/>
  <c r="AC261" i="6"/>
  <c r="AE169" i="5"/>
  <c r="AC169" i="5"/>
  <c r="AG169" i="5" s="1"/>
  <c r="AH169" i="5" s="1"/>
  <c r="AA170" i="5" s="1"/>
  <c r="BK170" i="5"/>
  <c r="BI170" i="5"/>
  <c r="BM170" i="5" s="1"/>
  <c r="BN170" i="5" s="1"/>
  <c r="BG171" i="5" s="1"/>
  <c r="Z263" i="6"/>
  <c r="S264" i="6" s="1"/>
  <c r="AK263" i="6"/>
  <c r="AO263" i="6" s="1"/>
  <c r="AP263" i="6" s="1"/>
  <c r="AI264" i="6" s="1"/>
  <c r="AM263" i="6"/>
  <c r="I146" i="4"/>
  <c r="F146" i="5"/>
  <c r="U168" i="5"/>
  <c r="Y168" i="5" s="1"/>
  <c r="Z168" i="5" s="1"/>
  <c r="S169" i="5" s="1"/>
  <c r="W168" i="5"/>
  <c r="R146" i="5"/>
  <c r="AU267" i="6"/>
  <c r="AS267" i="6"/>
  <c r="AW267" i="6" s="1"/>
  <c r="BS261" i="6"/>
  <c r="BQ261" i="6"/>
  <c r="BU261" i="6" s="1"/>
  <c r="BV261" i="6" s="1"/>
  <c r="BO262" i="6" s="1"/>
  <c r="BS171" i="5"/>
  <c r="BQ171" i="5"/>
  <c r="BU171" i="5" s="1"/>
  <c r="BV171" i="5" s="1"/>
  <c r="BO172" i="5" s="1"/>
  <c r="E146" i="4"/>
  <c r="H146" i="5"/>
  <c r="BC173" i="5"/>
  <c r="BA173" i="5"/>
  <c r="BE173" i="5" s="1"/>
  <c r="BK255" i="6"/>
  <c r="BI255" i="6"/>
  <c r="BM255" i="6" s="1"/>
  <c r="CA167" i="5"/>
  <c r="BY167" i="5"/>
  <c r="BC264" i="6"/>
  <c r="BA264" i="6"/>
  <c r="BE264" i="6" s="1"/>
  <c r="BF264" i="6" s="1"/>
  <c r="AY265" i="6" s="1"/>
  <c r="BY260" i="6" l="1"/>
  <c r="CC260" i="6" s="1"/>
  <c r="CD260" i="6" s="1"/>
  <c r="BW261" i="6" s="1"/>
  <c r="CA260" i="6"/>
  <c r="K182" i="6"/>
  <c r="I181" i="6"/>
  <c r="AU172" i="5"/>
  <c r="CG172" i="5"/>
  <c r="CK172" i="5" s="1"/>
  <c r="CG258" i="6"/>
  <c r="CI258" i="6"/>
  <c r="BF173" i="5"/>
  <c r="AY174" i="5" s="1"/>
  <c r="BN255" i="6"/>
  <c r="BG256" i="6" s="1"/>
  <c r="BI256" i="6" s="1"/>
  <c r="BI171" i="5"/>
  <c r="BM171" i="5" s="1"/>
  <c r="BN171" i="5" s="1"/>
  <c r="BG172" i="5" s="1"/>
  <c r="BK171" i="5"/>
  <c r="CA261" i="6"/>
  <c r="BY261" i="6"/>
  <c r="CC261" i="6" s="1"/>
  <c r="BA174" i="5"/>
  <c r="BE174" i="5" s="1"/>
  <c r="BF174" i="5" s="1"/>
  <c r="AY175" i="5" s="1"/>
  <c r="BC174" i="5"/>
  <c r="W169" i="5"/>
  <c r="U169" i="5"/>
  <c r="Y169" i="5" s="1"/>
  <c r="AC170" i="5"/>
  <c r="AE170" i="5"/>
  <c r="BS262" i="6"/>
  <c r="BQ262" i="6"/>
  <c r="BU262" i="6" s="1"/>
  <c r="AU173" i="5"/>
  <c r="AS173" i="5"/>
  <c r="AW173" i="5" s="1"/>
  <c r="BS172" i="5"/>
  <c r="BQ172" i="5"/>
  <c r="BA265" i="6"/>
  <c r="BE265" i="6" s="1"/>
  <c r="BC265" i="6"/>
  <c r="AK264" i="6"/>
  <c r="AO264" i="6" s="1"/>
  <c r="AP264" i="6" s="1"/>
  <c r="AI265" i="6" s="1"/>
  <c r="AM264" i="6"/>
  <c r="AG261" i="6"/>
  <c r="AH261" i="6" s="1"/>
  <c r="AA262" i="6" s="1"/>
  <c r="AO170" i="5"/>
  <c r="AP170" i="5" s="1"/>
  <c r="AI171" i="5" s="1"/>
  <c r="CC167" i="5"/>
  <c r="CD167" i="5" s="1"/>
  <c r="BW168" i="5" s="1"/>
  <c r="U264" i="6"/>
  <c r="Y264" i="6" s="1"/>
  <c r="Z264" i="6" s="1"/>
  <c r="S265" i="6" s="1"/>
  <c r="W264" i="6"/>
  <c r="AX267" i="6"/>
  <c r="AQ268" i="6" s="1"/>
  <c r="CL172" i="5"/>
  <c r="CE173" i="5" s="1"/>
  <c r="I146" i="5"/>
  <c r="K147" i="5"/>
  <c r="J146" i="4"/>
  <c r="M182" i="6" l="1"/>
  <c r="H182" i="6" s="1"/>
  <c r="O182" i="6"/>
  <c r="BK256" i="6"/>
  <c r="BF265" i="6"/>
  <c r="AY266" i="6" s="1"/>
  <c r="BA266" i="6" s="1"/>
  <c r="BU172" i="5"/>
  <c r="BV172" i="5" s="1"/>
  <c r="BO173" i="5" s="1"/>
  <c r="BV262" i="6"/>
  <c r="BO263" i="6" s="1"/>
  <c r="BQ263" i="6" s="1"/>
  <c r="BU263" i="6" s="1"/>
  <c r="BM256" i="6"/>
  <c r="BN256" i="6" s="1"/>
  <c r="BG257" i="6" s="1"/>
  <c r="CK258" i="6"/>
  <c r="CL258" i="6" s="1"/>
  <c r="CE259" i="6" s="1"/>
  <c r="AE262" i="6"/>
  <c r="AC262" i="6"/>
  <c r="AG262" i="6" s="1"/>
  <c r="W265" i="6"/>
  <c r="U265" i="6"/>
  <c r="Y265" i="6" s="1"/>
  <c r="AM171" i="5"/>
  <c r="AK171" i="5"/>
  <c r="BC175" i="5"/>
  <c r="BA175" i="5"/>
  <c r="AM265" i="6"/>
  <c r="AK265" i="6"/>
  <c r="AO265" i="6" s="1"/>
  <c r="AP265" i="6" s="1"/>
  <c r="AI266" i="6" s="1"/>
  <c r="BK172" i="5"/>
  <c r="BI172" i="5"/>
  <c r="Z169" i="5"/>
  <c r="S170" i="5" s="1"/>
  <c r="CG173" i="5"/>
  <c r="CI173" i="5"/>
  <c r="CA168" i="5"/>
  <c r="BY168" i="5"/>
  <c r="CD261" i="6"/>
  <c r="BW262" i="6" s="1"/>
  <c r="AU268" i="6"/>
  <c r="AS268" i="6"/>
  <c r="AX173" i="5"/>
  <c r="AQ174" i="5" s="1"/>
  <c r="AG170" i="5"/>
  <c r="AH170" i="5" s="1"/>
  <c r="AA171" i="5" s="1"/>
  <c r="C147" i="4"/>
  <c r="O147" i="5"/>
  <c r="G147" i="4" s="1"/>
  <c r="M147" i="5"/>
  <c r="Q147" i="5" s="1"/>
  <c r="BC266" i="6" l="1"/>
  <c r="BS263" i="6"/>
  <c r="Q182" i="6"/>
  <c r="F182" i="6" s="1"/>
  <c r="BK257" i="6"/>
  <c r="BI257" i="6"/>
  <c r="BM257" i="6" s="1"/>
  <c r="CI259" i="6"/>
  <c r="CG259" i="6"/>
  <c r="CK259" i="6" s="1"/>
  <c r="BQ173" i="5"/>
  <c r="BU173" i="5" s="1"/>
  <c r="BV173" i="5" s="1"/>
  <c r="BO174" i="5" s="1"/>
  <c r="BS173" i="5"/>
  <c r="CC168" i="5"/>
  <c r="CD168" i="5" s="1"/>
  <c r="BW169" i="5" s="1"/>
  <c r="BV263" i="6"/>
  <c r="BO264" i="6" s="1"/>
  <c r="BS264" i="6" s="1"/>
  <c r="AC171" i="5"/>
  <c r="AG171" i="5" s="1"/>
  <c r="AE171" i="5"/>
  <c r="BF266" i="6"/>
  <c r="AY267" i="6" s="1"/>
  <c r="AK266" i="6"/>
  <c r="AO266" i="6" s="1"/>
  <c r="AP266" i="6" s="1"/>
  <c r="AI267" i="6" s="1"/>
  <c r="AM266" i="6"/>
  <c r="W170" i="5"/>
  <c r="U170" i="5"/>
  <c r="Y170" i="5" s="1"/>
  <c r="Z170" i="5" s="1"/>
  <c r="S171" i="5" s="1"/>
  <c r="BM172" i="5"/>
  <c r="BN172" i="5" s="1"/>
  <c r="BG173" i="5" s="1"/>
  <c r="AH262" i="6"/>
  <c r="AA263" i="6" s="1"/>
  <c r="BE175" i="5"/>
  <c r="BF175" i="5" s="1"/>
  <c r="AY176" i="5" s="1"/>
  <c r="BE266" i="6"/>
  <c r="CA262" i="6"/>
  <c r="BY262" i="6"/>
  <c r="CC262" i="6" s="1"/>
  <c r="AO171" i="5"/>
  <c r="AP171" i="5" s="1"/>
  <c r="AI172" i="5" s="1"/>
  <c r="AW268" i="6"/>
  <c r="AX268" i="6" s="1"/>
  <c r="AQ269" i="6" s="1"/>
  <c r="I147" i="4"/>
  <c r="F147" i="5"/>
  <c r="CK173" i="5"/>
  <c r="CL173" i="5" s="1"/>
  <c r="CE174" i="5" s="1"/>
  <c r="H147" i="5"/>
  <c r="E147" i="4"/>
  <c r="AU174" i="5"/>
  <c r="AS174" i="5"/>
  <c r="AW174" i="5" s="1"/>
  <c r="Z265" i="6"/>
  <c r="S266" i="6" s="1"/>
  <c r="R147" i="5"/>
  <c r="BN257" i="6" l="1"/>
  <c r="BG258" i="6" s="1"/>
  <c r="BQ264" i="6"/>
  <c r="BU264" i="6" s="1"/>
  <c r="BV264" i="6" s="1"/>
  <c r="BO265" i="6" s="1"/>
  <c r="R182" i="6"/>
  <c r="K183" i="6" s="1"/>
  <c r="M183" i="6" s="1"/>
  <c r="CL259" i="6"/>
  <c r="CE260" i="6" s="1"/>
  <c r="CI260" i="6" s="1"/>
  <c r="BY169" i="5"/>
  <c r="CC169" i="5" s="1"/>
  <c r="CD169" i="5" s="1"/>
  <c r="BW170" i="5" s="1"/>
  <c r="CA169" i="5"/>
  <c r="BS174" i="5"/>
  <c r="BQ174" i="5"/>
  <c r="AM267" i="6"/>
  <c r="AK267" i="6"/>
  <c r="AO267" i="6" s="1"/>
  <c r="CI174" i="5"/>
  <c r="CG174" i="5"/>
  <c r="CK174" i="5" s="1"/>
  <c r="W171" i="5"/>
  <c r="U171" i="5"/>
  <c r="Y171" i="5" s="1"/>
  <c r="AM172" i="5"/>
  <c r="AK172" i="5"/>
  <c r="AO172" i="5" s="1"/>
  <c r="BC176" i="5"/>
  <c r="BA176" i="5"/>
  <c r="BE176" i="5" s="1"/>
  <c r="BF176" i="5" s="1"/>
  <c r="AY177" i="5" s="1"/>
  <c r="AU269" i="6"/>
  <c r="AS269" i="6"/>
  <c r="AW269" i="6" s="1"/>
  <c r="AX269" i="6" s="1"/>
  <c r="AQ270" i="6" s="1"/>
  <c r="BI173" i="5"/>
  <c r="BM173" i="5" s="1"/>
  <c r="BN173" i="5" s="1"/>
  <c r="BG174" i="5" s="1"/>
  <c r="BK173" i="5"/>
  <c r="BS265" i="6"/>
  <c r="BQ265" i="6"/>
  <c r="BU265" i="6" s="1"/>
  <c r="AH171" i="5"/>
  <c r="AA172" i="5" s="1"/>
  <c r="I147" i="5"/>
  <c r="J147" i="4"/>
  <c r="K148" i="5"/>
  <c r="CD262" i="6"/>
  <c r="BW263" i="6" s="1"/>
  <c r="BA267" i="6"/>
  <c r="BE267" i="6" s="1"/>
  <c r="BF267" i="6" s="1"/>
  <c r="AY268" i="6" s="1"/>
  <c r="BC267" i="6"/>
  <c r="AC263" i="6"/>
  <c r="AG263" i="6" s="1"/>
  <c r="AE263" i="6"/>
  <c r="W266" i="6"/>
  <c r="U266" i="6"/>
  <c r="Y266" i="6" s="1"/>
  <c r="Z266" i="6" s="1"/>
  <c r="S267" i="6" s="1"/>
  <c r="AX174" i="5"/>
  <c r="AQ175" i="5" s="1"/>
  <c r="BI258" i="6"/>
  <c r="BK258" i="6"/>
  <c r="O183" i="6" l="1"/>
  <c r="I182" i="6"/>
  <c r="CG260" i="6"/>
  <c r="CK260" i="6" s="1"/>
  <c r="CL260" i="6" s="1"/>
  <c r="CE261" i="6" s="1"/>
  <c r="H183" i="6"/>
  <c r="Q183" i="6"/>
  <c r="BY170" i="5"/>
  <c r="CC170" i="5" s="1"/>
  <c r="CD170" i="5" s="1"/>
  <c r="BW171" i="5" s="1"/>
  <c r="CA170" i="5"/>
  <c r="CL174" i="5"/>
  <c r="CE175" i="5" s="1"/>
  <c r="CG175" i="5" s="1"/>
  <c r="CK175" i="5" s="1"/>
  <c r="AP267" i="6"/>
  <c r="AI268" i="6" s="1"/>
  <c r="AM268" i="6" s="1"/>
  <c r="BC177" i="5"/>
  <c r="BA177" i="5"/>
  <c r="BE177" i="5" s="1"/>
  <c r="AK268" i="6"/>
  <c r="AS270" i="6"/>
  <c r="AW270" i="6" s="1"/>
  <c r="AX270" i="6" s="1"/>
  <c r="AQ271" i="6" s="1"/>
  <c r="AU270" i="6"/>
  <c r="BK174" i="5"/>
  <c r="BI174" i="5"/>
  <c r="AP172" i="5"/>
  <c r="AI173" i="5" s="1"/>
  <c r="BV265" i="6"/>
  <c r="BO266" i="6" s="1"/>
  <c r="AH263" i="6"/>
  <c r="AA264" i="6" s="1"/>
  <c r="BY263" i="6"/>
  <c r="CC263" i="6" s="1"/>
  <c r="CD263" i="6" s="1"/>
  <c r="BW264" i="6" s="1"/>
  <c r="CA263" i="6"/>
  <c r="O148" i="5"/>
  <c r="G148" i="4" s="1"/>
  <c r="M148" i="5"/>
  <c r="Q148" i="5" s="1"/>
  <c r="C148" i="4"/>
  <c r="BA268" i="6"/>
  <c r="BC268" i="6"/>
  <c r="Z171" i="5"/>
  <c r="S172" i="5" s="1"/>
  <c r="AS175" i="5"/>
  <c r="AW175" i="5" s="1"/>
  <c r="AX175" i="5" s="1"/>
  <c r="AQ176" i="5" s="1"/>
  <c r="AU175" i="5"/>
  <c r="BM258" i="6"/>
  <c r="BN258" i="6" s="1"/>
  <c r="BG259" i="6" s="1"/>
  <c r="BU174" i="5"/>
  <c r="BV174" i="5" s="1"/>
  <c r="BO175" i="5" s="1"/>
  <c r="W267" i="6"/>
  <c r="U267" i="6"/>
  <c r="Y267" i="6" s="1"/>
  <c r="AC172" i="5"/>
  <c r="AE172" i="5"/>
  <c r="CI261" i="6" l="1"/>
  <c r="CG261" i="6"/>
  <c r="CK261" i="6" s="1"/>
  <c r="CL261" i="6" s="1"/>
  <c r="CE262" i="6" s="1"/>
  <c r="BY171" i="5"/>
  <c r="CC171" i="5" s="1"/>
  <c r="CD171" i="5" s="1"/>
  <c r="BW172" i="5" s="1"/>
  <c r="CA171" i="5"/>
  <c r="CI175" i="5"/>
  <c r="F183" i="6"/>
  <c r="R183" i="6"/>
  <c r="AS176" i="5"/>
  <c r="AW176" i="5" s="1"/>
  <c r="AX176" i="5" s="1"/>
  <c r="AQ177" i="5" s="1"/>
  <c r="AU176" i="5"/>
  <c r="BK259" i="6"/>
  <c r="BI259" i="6"/>
  <c r="BM259" i="6" s="1"/>
  <c r="AU271" i="6"/>
  <c r="AS271" i="6"/>
  <c r="AW271" i="6" s="1"/>
  <c r="CI262" i="6"/>
  <c r="CG262" i="6"/>
  <c r="BQ175" i="5"/>
  <c r="BU175" i="5" s="1"/>
  <c r="BV175" i="5" s="1"/>
  <c r="BO176" i="5" s="1"/>
  <c r="BS175" i="5"/>
  <c r="F148" i="5"/>
  <c r="I148" i="4"/>
  <c r="R148" i="5"/>
  <c r="AO268" i="6"/>
  <c r="AP268" i="6" s="1"/>
  <c r="AI269" i="6" s="1"/>
  <c r="BF177" i="5"/>
  <c r="AY178" i="5" s="1"/>
  <c r="BY264" i="6"/>
  <c r="CC264" i="6" s="1"/>
  <c r="CD264" i="6" s="1"/>
  <c r="BW265" i="6" s="1"/>
  <c r="CA264" i="6"/>
  <c r="U172" i="5"/>
  <c r="W172" i="5"/>
  <c r="BM174" i="5"/>
  <c r="BN174" i="5" s="1"/>
  <c r="BG175" i="5" s="1"/>
  <c r="H148" i="5"/>
  <c r="E148" i="4"/>
  <c r="AC264" i="6"/>
  <c r="AG264" i="6" s="1"/>
  <c r="AE264" i="6"/>
  <c r="Z267" i="6"/>
  <c r="S268" i="6" s="1"/>
  <c r="CL175" i="5"/>
  <c r="CE176" i="5" s="1"/>
  <c r="BS266" i="6"/>
  <c r="BQ266" i="6"/>
  <c r="BU266" i="6" s="1"/>
  <c r="BV266" i="6" s="1"/>
  <c r="BO267" i="6" s="1"/>
  <c r="AG172" i="5"/>
  <c r="AH172" i="5" s="1"/>
  <c r="AA173" i="5" s="1"/>
  <c r="BE268" i="6"/>
  <c r="BF268" i="6" s="1"/>
  <c r="AY269" i="6" s="1"/>
  <c r="AM173" i="5"/>
  <c r="AK173" i="5"/>
  <c r="AO173" i="5" s="1"/>
  <c r="I183" i="6" l="1"/>
  <c r="K184" i="6"/>
  <c r="AP173" i="5"/>
  <c r="AI174" i="5" s="1"/>
  <c r="BA269" i="6"/>
  <c r="BE269" i="6" s="1"/>
  <c r="BC269" i="6"/>
  <c r="AE173" i="5"/>
  <c r="AC173" i="5"/>
  <c r="BQ267" i="6"/>
  <c r="BU267" i="6" s="1"/>
  <c r="BV267" i="6" s="1"/>
  <c r="BO268" i="6" s="1"/>
  <c r="BS267" i="6"/>
  <c r="BK175" i="5"/>
  <c r="BI175" i="5"/>
  <c r="BM175" i="5" s="1"/>
  <c r="BN175" i="5" s="1"/>
  <c r="BG176" i="5" s="1"/>
  <c r="BY172" i="5"/>
  <c r="CA172" i="5"/>
  <c r="BQ176" i="5"/>
  <c r="BU176" i="5" s="1"/>
  <c r="BS176" i="5"/>
  <c r="CA265" i="6"/>
  <c r="BY265" i="6"/>
  <c r="CG176" i="5"/>
  <c r="CK176" i="5" s="1"/>
  <c r="CL176" i="5" s="1"/>
  <c r="CE177" i="5" s="1"/>
  <c r="CI176" i="5"/>
  <c r="BC178" i="5"/>
  <c r="BA178" i="5"/>
  <c r="BE178" i="5" s="1"/>
  <c r="W268" i="6"/>
  <c r="U268" i="6"/>
  <c r="Y268" i="6" s="1"/>
  <c r="Z268" i="6" s="1"/>
  <c r="S269" i="6" s="1"/>
  <c r="BN259" i="6"/>
  <c r="BG260" i="6" s="1"/>
  <c r="CK262" i="6"/>
  <c r="CL262" i="6" s="1"/>
  <c r="CE263" i="6" s="1"/>
  <c r="AU177" i="5"/>
  <c r="AS177" i="5"/>
  <c r="AW177" i="5" s="1"/>
  <c r="AK269" i="6"/>
  <c r="AO269" i="6" s="1"/>
  <c r="AP269" i="6" s="1"/>
  <c r="AI270" i="6" s="1"/>
  <c r="AM269" i="6"/>
  <c r="Y172" i="5"/>
  <c r="Z172" i="5" s="1"/>
  <c r="S173" i="5" s="1"/>
  <c r="AX271" i="6"/>
  <c r="AQ272" i="6" s="1"/>
  <c r="AH264" i="6"/>
  <c r="AA265" i="6" s="1"/>
  <c r="AK174" i="5"/>
  <c r="AM174" i="5"/>
  <c r="J148" i="4"/>
  <c r="I148" i="5"/>
  <c r="K149" i="5"/>
  <c r="M184" i="6" l="1"/>
  <c r="H184" i="6" s="1"/>
  <c r="O184" i="6"/>
  <c r="BV176" i="5"/>
  <c r="BO177" i="5" s="1"/>
  <c r="BS177" i="5" s="1"/>
  <c r="CG263" i="6"/>
  <c r="CK263" i="6" s="1"/>
  <c r="CL263" i="6" s="1"/>
  <c r="CE264" i="6" s="1"/>
  <c r="CI263" i="6"/>
  <c r="CG177" i="5"/>
  <c r="CK177" i="5" s="1"/>
  <c r="CL177" i="5" s="1"/>
  <c r="CE178" i="5" s="1"/>
  <c r="CI177" i="5"/>
  <c r="W173" i="5"/>
  <c r="U173" i="5"/>
  <c r="BQ268" i="6"/>
  <c r="BU268" i="6" s="1"/>
  <c r="BS268" i="6"/>
  <c r="AM270" i="6"/>
  <c r="AK270" i="6"/>
  <c r="AO270" i="6" s="1"/>
  <c r="BK176" i="5"/>
  <c r="BI176" i="5"/>
  <c r="W269" i="6"/>
  <c r="U269" i="6"/>
  <c r="Y269" i="6" s="1"/>
  <c r="AG173" i="5"/>
  <c r="AH173" i="5" s="1"/>
  <c r="AA174" i="5" s="1"/>
  <c r="AS272" i="6"/>
  <c r="AU272" i="6"/>
  <c r="BI260" i="6"/>
  <c r="BM260" i="6" s="1"/>
  <c r="BN260" i="6" s="1"/>
  <c r="BG261" i="6" s="1"/>
  <c r="BK260" i="6"/>
  <c r="AE265" i="6"/>
  <c r="AC265" i="6"/>
  <c r="BF178" i="5"/>
  <c r="AY179" i="5" s="1"/>
  <c r="AX177" i="5"/>
  <c r="AQ178" i="5" s="1"/>
  <c r="O149" i="5"/>
  <c r="G149" i="4" s="1"/>
  <c r="C149" i="4"/>
  <c r="M149" i="5"/>
  <c r="Q149" i="5" s="1"/>
  <c r="CC172" i="5"/>
  <c r="CD172" i="5" s="1"/>
  <c r="BW173" i="5" s="1"/>
  <c r="CC265" i="6"/>
  <c r="CD265" i="6" s="1"/>
  <c r="BW266" i="6" s="1"/>
  <c r="AO174" i="5"/>
  <c r="AP174" i="5" s="1"/>
  <c r="AI175" i="5" s="1"/>
  <c r="BF269" i="6"/>
  <c r="AY270" i="6" s="1"/>
  <c r="BQ177" i="5" l="1"/>
  <c r="BU177" i="5" s="1"/>
  <c r="BV177" i="5" s="1"/>
  <c r="BO178" i="5" s="1"/>
  <c r="BQ178" i="5" s="1"/>
  <c r="BU178" i="5" s="1"/>
  <c r="Q184" i="6"/>
  <c r="Y173" i="5"/>
  <c r="Z173" i="5" s="1"/>
  <c r="S174" i="5" s="1"/>
  <c r="AM175" i="5"/>
  <c r="AK175" i="5"/>
  <c r="BI261" i="6"/>
  <c r="BM261" i="6" s="1"/>
  <c r="BK261" i="6"/>
  <c r="CG264" i="6"/>
  <c r="CK264" i="6" s="1"/>
  <c r="CI264" i="6"/>
  <c r="BY266" i="6"/>
  <c r="CA266" i="6"/>
  <c r="CA173" i="5"/>
  <c r="BY173" i="5"/>
  <c r="CC173" i="5" s="1"/>
  <c r="AC174" i="5"/>
  <c r="AE174" i="5"/>
  <c r="AW272" i="6"/>
  <c r="AX272" i="6" s="1"/>
  <c r="AQ273" i="6" s="1"/>
  <c r="AG265" i="6"/>
  <c r="AH265" i="6" s="1"/>
  <c r="AA266" i="6" s="1"/>
  <c r="E149" i="4"/>
  <c r="H149" i="5"/>
  <c r="CI178" i="5"/>
  <c r="CG178" i="5"/>
  <c r="CK178" i="5" s="1"/>
  <c r="CL178" i="5" s="1"/>
  <c r="CE179" i="5" s="1"/>
  <c r="AP270" i="6"/>
  <c r="AI271" i="6" s="1"/>
  <c r="BM176" i="5"/>
  <c r="BN176" i="5" s="1"/>
  <c r="BG177" i="5" s="1"/>
  <c r="AU178" i="5"/>
  <c r="AS178" i="5"/>
  <c r="BC179" i="5"/>
  <c r="BA179" i="5"/>
  <c r="I149" i="4"/>
  <c r="F149" i="5"/>
  <c r="Z269" i="6"/>
  <c r="S270" i="6" s="1"/>
  <c r="BA270" i="6"/>
  <c r="BC270" i="6"/>
  <c r="BV268" i="6"/>
  <c r="BO269" i="6" s="1"/>
  <c r="R149" i="5"/>
  <c r="BS178" i="5" l="1"/>
  <c r="F184" i="6"/>
  <c r="R184" i="6"/>
  <c r="W174" i="5"/>
  <c r="U174" i="5"/>
  <c r="Y174" i="5" s="1"/>
  <c r="Z174" i="5" s="1"/>
  <c r="S175" i="5" s="1"/>
  <c r="BN261" i="6"/>
  <c r="BG262" i="6" s="1"/>
  <c r="AO175" i="5"/>
  <c r="AP175" i="5" s="1"/>
  <c r="AI176" i="5" s="1"/>
  <c r="CL264" i="6"/>
  <c r="CE265" i="6" s="1"/>
  <c r="CG265" i="6" s="1"/>
  <c r="CK265" i="6" s="1"/>
  <c r="CD173" i="5"/>
  <c r="BW174" i="5" s="1"/>
  <c r="BY174" i="5" s="1"/>
  <c r="CG179" i="5"/>
  <c r="CK179" i="5" s="1"/>
  <c r="CI179" i="5"/>
  <c r="BI262" i="6"/>
  <c r="BM262" i="6" s="1"/>
  <c r="BK262" i="6"/>
  <c r="AC266" i="6"/>
  <c r="AG266" i="6" s="1"/>
  <c r="AE266" i="6"/>
  <c r="BI177" i="5"/>
  <c r="BM177" i="5" s="1"/>
  <c r="BN177" i="5" s="1"/>
  <c r="BG178" i="5" s="1"/>
  <c r="BK177" i="5"/>
  <c r="AS273" i="6"/>
  <c r="AW273" i="6" s="1"/>
  <c r="AX273" i="6" s="1"/>
  <c r="AQ274" i="6" s="1"/>
  <c r="AU273" i="6"/>
  <c r="AW178" i="5"/>
  <c r="AX178" i="5" s="1"/>
  <c r="AQ179" i="5" s="1"/>
  <c r="CC266" i="6"/>
  <c r="CD266" i="6" s="1"/>
  <c r="BW267" i="6" s="1"/>
  <c r="BE179" i="5"/>
  <c r="BF179" i="5" s="1"/>
  <c r="AY180" i="5" s="1"/>
  <c r="AG174" i="5"/>
  <c r="AH174" i="5" s="1"/>
  <c r="AA175" i="5" s="1"/>
  <c r="AM271" i="6"/>
  <c r="AK271" i="6"/>
  <c r="W270" i="6"/>
  <c r="U270" i="6"/>
  <c r="Y270" i="6" s="1"/>
  <c r="BV178" i="5"/>
  <c r="BO179" i="5" s="1"/>
  <c r="BS269" i="6"/>
  <c r="BQ269" i="6"/>
  <c r="BE270" i="6"/>
  <c r="BF270" i="6" s="1"/>
  <c r="AY271" i="6" s="1"/>
  <c r="I149" i="5"/>
  <c r="J149" i="4"/>
  <c r="K150" i="5"/>
  <c r="K185" i="6" l="1"/>
  <c r="I184" i="6"/>
  <c r="CI265" i="6"/>
  <c r="CA174" i="5"/>
  <c r="CL179" i="5"/>
  <c r="CE180" i="5" s="1"/>
  <c r="AM176" i="5"/>
  <c r="AK176" i="5"/>
  <c r="AO176" i="5" s="1"/>
  <c r="AP176" i="5" s="1"/>
  <c r="AI177" i="5" s="1"/>
  <c r="AM177" i="5" s="1"/>
  <c r="AH266" i="6"/>
  <c r="AA267" i="6" s="1"/>
  <c r="AE267" i="6" s="1"/>
  <c r="AO271" i="6"/>
  <c r="AP271" i="6" s="1"/>
  <c r="AI272" i="6" s="1"/>
  <c r="AC175" i="5"/>
  <c r="AE175" i="5"/>
  <c r="AS274" i="6"/>
  <c r="AW274" i="6" s="1"/>
  <c r="AX274" i="6" s="1"/>
  <c r="AQ275" i="6" s="1"/>
  <c r="AU274" i="6"/>
  <c r="BC180" i="5"/>
  <c r="BA180" i="5"/>
  <c r="BE180" i="5" s="1"/>
  <c r="BF180" i="5" s="1"/>
  <c r="AY181" i="5" s="1"/>
  <c r="BI178" i="5"/>
  <c r="BM178" i="5" s="1"/>
  <c r="BN178" i="5" s="1"/>
  <c r="BG179" i="5" s="1"/>
  <c r="BK178" i="5"/>
  <c r="BY267" i="6"/>
  <c r="CC267" i="6" s="1"/>
  <c r="CA267" i="6"/>
  <c r="AU179" i="5"/>
  <c r="AS179" i="5"/>
  <c r="AW179" i="5" s="1"/>
  <c r="BC271" i="6"/>
  <c r="BA271" i="6"/>
  <c r="BE271" i="6" s="1"/>
  <c r="BN262" i="6"/>
  <c r="BG263" i="6" s="1"/>
  <c r="BU269" i="6"/>
  <c r="BV269" i="6" s="1"/>
  <c r="BO270" i="6" s="1"/>
  <c r="U175" i="5"/>
  <c r="Y175" i="5" s="1"/>
  <c r="Z175" i="5" s="1"/>
  <c r="S176" i="5" s="1"/>
  <c r="W175" i="5"/>
  <c r="Z270" i="6"/>
  <c r="S271" i="6" s="1"/>
  <c r="CI180" i="5"/>
  <c r="CG180" i="5"/>
  <c r="CC174" i="5"/>
  <c r="CD174" i="5" s="1"/>
  <c r="BW175" i="5" s="1"/>
  <c r="M150" i="5"/>
  <c r="Q150" i="5" s="1"/>
  <c r="O150" i="5"/>
  <c r="G150" i="4" s="1"/>
  <c r="C150" i="4"/>
  <c r="CL265" i="6"/>
  <c r="CE266" i="6" s="1"/>
  <c r="BS179" i="5"/>
  <c r="BQ179" i="5"/>
  <c r="BU179" i="5" s="1"/>
  <c r="BV179" i="5" s="1"/>
  <c r="BO180" i="5" s="1"/>
  <c r="AC267" i="6" l="1"/>
  <c r="AG267" i="6" s="1"/>
  <c r="AH267" i="6" s="1"/>
  <c r="AA268" i="6" s="1"/>
  <c r="O185" i="6"/>
  <c r="M185" i="6"/>
  <c r="AK177" i="5"/>
  <c r="AO177" i="5" s="1"/>
  <c r="AP177" i="5" s="1"/>
  <c r="AI178" i="5" s="1"/>
  <c r="AK272" i="6"/>
  <c r="AO272" i="6" s="1"/>
  <c r="AP272" i="6" s="1"/>
  <c r="AI273" i="6" s="1"/>
  <c r="AM272" i="6"/>
  <c r="AG175" i="5"/>
  <c r="AH175" i="5" s="1"/>
  <c r="AA176" i="5" s="1"/>
  <c r="CD267" i="6"/>
  <c r="BW268" i="6" s="1"/>
  <c r="AX179" i="5"/>
  <c r="AQ180" i="5" s="1"/>
  <c r="AU180" i="5" s="1"/>
  <c r="W176" i="5"/>
  <c r="U176" i="5"/>
  <c r="Y176" i="5" s="1"/>
  <c r="Z176" i="5" s="1"/>
  <c r="S177" i="5" s="1"/>
  <c r="BQ270" i="6"/>
  <c r="BU270" i="6" s="1"/>
  <c r="BV270" i="6" s="1"/>
  <c r="BO271" i="6" s="1"/>
  <c r="BS270" i="6"/>
  <c r="BA181" i="5"/>
  <c r="BE181" i="5" s="1"/>
  <c r="BC181" i="5"/>
  <c r="BI179" i="5"/>
  <c r="BM179" i="5" s="1"/>
  <c r="BN179" i="5" s="1"/>
  <c r="BG180" i="5" s="1"/>
  <c r="BK179" i="5"/>
  <c r="I150" i="4"/>
  <c r="F150" i="5"/>
  <c r="BY175" i="5"/>
  <c r="CA175" i="5"/>
  <c r="BF271" i="6"/>
  <c r="AY272" i="6" s="1"/>
  <c r="E150" i="4"/>
  <c r="H150" i="5"/>
  <c r="R150" i="5"/>
  <c r="CK180" i="5"/>
  <c r="CL180" i="5" s="1"/>
  <c r="CE181" i="5" s="1"/>
  <c r="W271" i="6"/>
  <c r="U271" i="6"/>
  <c r="AS275" i="6"/>
  <c r="AW275" i="6" s="1"/>
  <c r="AX275" i="6" s="1"/>
  <c r="AQ276" i="6" s="1"/>
  <c r="AU275" i="6"/>
  <c r="BI263" i="6"/>
  <c r="BM263" i="6" s="1"/>
  <c r="BN263" i="6" s="1"/>
  <c r="BG264" i="6" s="1"/>
  <c r="BK263" i="6"/>
  <c r="BS180" i="5"/>
  <c r="BQ180" i="5"/>
  <c r="BU180" i="5" s="1"/>
  <c r="BV180" i="5" s="1"/>
  <c r="BO181" i="5" s="1"/>
  <c r="CG266" i="6"/>
  <c r="CK266" i="6" s="1"/>
  <c r="CI266" i="6"/>
  <c r="Q185" i="6" l="1"/>
  <c r="F185" i="6" s="1"/>
  <c r="H185" i="6"/>
  <c r="CC175" i="5"/>
  <c r="CD175" i="5" s="1"/>
  <c r="BW176" i="5" s="1"/>
  <c r="AK178" i="5"/>
  <c r="AO178" i="5" s="1"/>
  <c r="AP178" i="5" s="1"/>
  <c r="AI179" i="5" s="1"/>
  <c r="AM178" i="5"/>
  <c r="AC176" i="5"/>
  <c r="AE176" i="5"/>
  <c r="Y271" i="6"/>
  <c r="Z271" i="6" s="1"/>
  <c r="S272" i="6" s="1"/>
  <c r="CA268" i="6"/>
  <c r="AS180" i="5"/>
  <c r="BY268" i="6"/>
  <c r="CC268" i="6" s="1"/>
  <c r="CD268" i="6" s="1"/>
  <c r="BW269" i="6" s="1"/>
  <c r="AK273" i="6"/>
  <c r="AM273" i="6"/>
  <c r="BQ181" i="5"/>
  <c r="BS181" i="5"/>
  <c r="AM179" i="5"/>
  <c r="AK179" i="5"/>
  <c r="BK264" i="6"/>
  <c r="BI264" i="6"/>
  <c r="BM264" i="6" s="1"/>
  <c r="BK180" i="5"/>
  <c r="BI180" i="5"/>
  <c r="AU276" i="6"/>
  <c r="AS276" i="6"/>
  <c r="AW276" i="6" s="1"/>
  <c r="AE268" i="6"/>
  <c r="AC268" i="6"/>
  <c r="AG268" i="6" s="1"/>
  <c r="W177" i="5"/>
  <c r="U177" i="5"/>
  <c r="Y177" i="5" s="1"/>
  <c r="Z177" i="5" s="1"/>
  <c r="S178" i="5" s="1"/>
  <c r="CG181" i="5"/>
  <c r="CK181" i="5" s="1"/>
  <c r="CI181" i="5"/>
  <c r="BC272" i="6"/>
  <c r="BA272" i="6"/>
  <c r="BE272" i="6" s="1"/>
  <c r="AG176" i="5"/>
  <c r="AH176" i="5" s="1"/>
  <c r="AA177" i="5" s="1"/>
  <c r="BF181" i="5"/>
  <c r="AY182" i="5" s="1"/>
  <c r="CL266" i="6"/>
  <c r="CE267" i="6" s="1"/>
  <c r="BS271" i="6"/>
  <c r="BQ271" i="6"/>
  <c r="BU271" i="6" s="1"/>
  <c r="J150" i="4"/>
  <c r="I150" i="5"/>
  <c r="K151" i="5"/>
  <c r="R185" i="6" l="1"/>
  <c r="K186" i="6" s="1"/>
  <c r="CA176" i="5"/>
  <c r="BY176" i="5"/>
  <c r="CC176" i="5" s="1"/>
  <c r="CD176" i="5" s="1"/>
  <c r="BW177" i="5" s="1"/>
  <c r="CA177" i="5" s="1"/>
  <c r="BY269" i="6"/>
  <c r="CC269" i="6" s="1"/>
  <c r="CD269" i="6" s="1"/>
  <c r="BW270" i="6" s="1"/>
  <c r="CA269" i="6"/>
  <c r="W272" i="6"/>
  <c r="U272" i="6"/>
  <c r="Y272" i="6" s="1"/>
  <c r="AW180" i="5"/>
  <c r="AX180" i="5" s="1"/>
  <c r="AQ181" i="5" s="1"/>
  <c r="AX276" i="6"/>
  <c r="AQ277" i="6" s="1"/>
  <c r="AS277" i="6" s="1"/>
  <c r="CL181" i="5"/>
  <c r="CE182" i="5" s="1"/>
  <c r="CG182" i="5" s="1"/>
  <c r="AH268" i="6"/>
  <c r="AA269" i="6" s="1"/>
  <c r="AC269" i="6" s="1"/>
  <c r="AG269" i="6" s="1"/>
  <c r="AH269" i="6" s="1"/>
  <c r="AA270" i="6" s="1"/>
  <c r="AE177" i="5"/>
  <c r="AC177" i="5"/>
  <c r="AG177" i="5" s="1"/>
  <c r="U178" i="5"/>
  <c r="Y178" i="5" s="1"/>
  <c r="Z178" i="5" s="1"/>
  <c r="S179" i="5" s="1"/>
  <c r="W178" i="5"/>
  <c r="BV271" i="6"/>
  <c r="BO272" i="6" s="1"/>
  <c r="CI267" i="6"/>
  <c r="CG267" i="6"/>
  <c r="BN264" i="6"/>
  <c r="BG265" i="6" s="1"/>
  <c r="BF272" i="6"/>
  <c r="AY273" i="6" s="1"/>
  <c r="BM180" i="5"/>
  <c r="BN180" i="5" s="1"/>
  <c r="BG181" i="5" s="1"/>
  <c r="AO273" i="6"/>
  <c r="AP273" i="6" s="1"/>
  <c r="AI274" i="6" s="1"/>
  <c r="AO179" i="5"/>
  <c r="AP179" i="5" s="1"/>
  <c r="AI180" i="5" s="1"/>
  <c r="BU181" i="5"/>
  <c r="BV181" i="5" s="1"/>
  <c r="BO182" i="5" s="1"/>
  <c r="BA182" i="5"/>
  <c r="BE182" i="5" s="1"/>
  <c r="BF182" i="5" s="1"/>
  <c r="AY183" i="5" s="1"/>
  <c r="BC182" i="5"/>
  <c r="O151" i="5"/>
  <c r="G151" i="4" s="1"/>
  <c r="M151" i="5"/>
  <c r="C151" i="4"/>
  <c r="I185" i="6" l="1"/>
  <c r="M186" i="6"/>
  <c r="O186" i="6"/>
  <c r="BY177" i="5"/>
  <c r="AU277" i="6"/>
  <c r="BY270" i="6"/>
  <c r="CC270" i="6" s="1"/>
  <c r="CD270" i="6" s="1"/>
  <c r="BW271" i="6" s="1"/>
  <c r="CA270" i="6"/>
  <c r="Z272" i="6"/>
  <c r="S273" i="6" s="1"/>
  <c r="U273" i="6" s="1"/>
  <c r="CI182" i="5"/>
  <c r="AS181" i="5"/>
  <c r="AW181" i="5" s="1"/>
  <c r="AU181" i="5"/>
  <c r="AE269" i="6"/>
  <c r="U179" i="5"/>
  <c r="Y179" i="5" s="1"/>
  <c r="W179" i="5"/>
  <c r="AE270" i="6"/>
  <c r="AC270" i="6"/>
  <c r="AK180" i="5"/>
  <c r="AM180" i="5"/>
  <c r="AK274" i="6"/>
  <c r="AM274" i="6"/>
  <c r="BA183" i="5"/>
  <c r="BE183" i="5" s="1"/>
  <c r="BF183" i="5" s="1"/>
  <c r="AY184" i="5" s="1"/>
  <c r="BC183" i="5"/>
  <c r="BI181" i="5"/>
  <c r="BM181" i="5" s="1"/>
  <c r="BK181" i="5"/>
  <c r="BK265" i="6"/>
  <c r="BI265" i="6"/>
  <c r="H151" i="5"/>
  <c r="E151" i="4"/>
  <c r="AW277" i="6"/>
  <c r="AX277" i="6" s="1"/>
  <c r="AQ278" i="6" s="1"/>
  <c r="CK267" i="6"/>
  <c r="CL267" i="6" s="1"/>
  <c r="CE268" i="6" s="1"/>
  <c r="BS272" i="6"/>
  <c r="BQ272" i="6"/>
  <c r="BU272" i="6" s="1"/>
  <c r="AH177" i="5"/>
  <c r="AA178" i="5" s="1"/>
  <c r="BC273" i="6"/>
  <c r="BA273" i="6"/>
  <c r="BE273" i="6" s="1"/>
  <c r="BS182" i="5"/>
  <c r="BQ182" i="5"/>
  <c r="BU182" i="5" s="1"/>
  <c r="BV182" i="5" s="1"/>
  <c r="BO183" i="5" s="1"/>
  <c r="CK182" i="5"/>
  <c r="CL182" i="5" s="1"/>
  <c r="CE183" i="5" s="1"/>
  <c r="Q151" i="5"/>
  <c r="R151" i="5" s="1"/>
  <c r="CC177" i="5"/>
  <c r="CD177" i="5" s="1"/>
  <c r="BW178" i="5" s="1"/>
  <c r="Q186" i="6" l="1"/>
  <c r="F186" i="6" s="1"/>
  <c r="H186" i="6"/>
  <c r="W273" i="6"/>
  <c r="CA271" i="6"/>
  <c r="BY271" i="6"/>
  <c r="CC271" i="6" s="1"/>
  <c r="CD271" i="6" s="1"/>
  <c r="BW272" i="6" s="1"/>
  <c r="AX181" i="5"/>
  <c r="AQ182" i="5" s="1"/>
  <c r="I151" i="5"/>
  <c r="J151" i="4"/>
  <c r="K152" i="5"/>
  <c r="BY178" i="5"/>
  <c r="CC178" i="5" s="1"/>
  <c r="CA178" i="5"/>
  <c r="BS183" i="5"/>
  <c r="BQ183" i="5"/>
  <c r="BU183" i="5" s="1"/>
  <c r="CI183" i="5"/>
  <c r="CG183" i="5"/>
  <c r="CK183" i="5" s="1"/>
  <c r="CL183" i="5" s="1"/>
  <c r="CE184" i="5" s="1"/>
  <c r="AP274" i="6"/>
  <c r="AI275" i="6" s="1"/>
  <c r="AS278" i="6"/>
  <c r="AU278" i="6"/>
  <c r="BA184" i="5"/>
  <c r="BE184" i="5" s="1"/>
  <c r="BC184" i="5"/>
  <c r="AO274" i="6"/>
  <c r="AO180" i="5"/>
  <c r="AP180" i="5" s="1"/>
  <c r="AI181" i="5" s="1"/>
  <c r="BN181" i="5"/>
  <c r="BG182" i="5" s="1"/>
  <c r="AC178" i="5"/>
  <c r="AG178" i="5" s="1"/>
  <c r="AH178" i="5" s="1"/>
  <c r="AA179" i="5" s="1"/>
  <c r="AE178" i="5"/>
  <c r="Z179" i="5"/>
  <c r="S180" i="5" s="1"/>
  <c r="BM265" i="6"/>
  <c r="BN265" i="6" s="1"/>
  <c r="BG266" i="6" s="1"/>
  <c r="AG270" i="6"/>
  <c r="AH270" i="6" s="1"/>
  <c r="AA271" i="6" s="1"/>
  <c r="CG268" i="6"/>
  <c r="CK268" i="6" s="1"/>
  <c r="CL268" i="6" s="1"/>
  <c r="CE269" i="6" s="1"/>
  <c r="CI268" i="6"/>
  <c r="BF273" i="6"/>
  <c r="AY274" i="6" s="1"/>
  <c r="F151" i="5"/>
  <c r="I151" i="4"/>
  <c r="Y273" i="6"/>
  <c r="Z273" i="6" s="1"/>
  <c r="S274" i="6" s="1"/>
  <c r="BV272" i="6"/>
  <c r="BO273" i="6" s="1"/>
  <c r="R186" i="6" l="1"/>
  <c r="K187" i="6" s="1"/>
  <c r="CA272" i="6"/>
  <c r="BY272" i="6"/>
  <c r="CC272" i="6" s="1"/>
  <c r="CD272" i="6" s="1"/>
  <c r="BW273" i="6" s="1"/>
  <c r="AU182" i="5"/>
  <c r="AS182" i="5"/>
  <c r="BF184" i="5"/>
  <c r="AY185" i="5" s="1"/>
  <c r="BK266" i="6"/>
  <c r="BI266" i="6"/>
  <c r="U274" i="6"/>
  <c r="Y274" i="6" s="1"/>
  <c r="W274" i="6"/>
  <c r="CI184" i="5"/>
  <c r="CG184" i="5"/>
  <c r="BA185" i="5"/>
  <c r="BE185" i="5" s="1"/>
  <c r="BC185" i="5"/>
  <c r="AM181" i="5"/>
  <c r="AK181" i="5"/>
  <c r="AO181" i="5" s="1"/>
  <c r="AP181" i="5" s="1"/>
  <c r="AI182" i="5" s="1"/>
  <c r="CG269" i="6"/>
  <c r="CK269" i="6" s="1"/>
  <c r="CL269" i="6" s="1"/>
  <c r="CE270" i="6" s="1"/>
  <c r="CI269" i="6"/>
  <c r="AE179" i="5"/>
  <c r="AC179" i="5"/>
  <c r="AG179" i="5" s="1"/>
  <c r="AK275" i="6"/>
  <c r="AO275" i="6" s="1"/>
  <c r="AP275" i="6" s="1"/>
  <c r="AI276" i="6" s="1"/>
  <c r="AM275" i="6"/>
  <c r="BK182" i="5"/>
  <c r="BI182" i="5"/>
  <c r="AC271" i="6"/>
  <c r="AE271" i="6"/>
  <c r="BC274" i="6"/>
  <c r="BA274" i="6"/>
  <c r="BE274" i="6" s="1"/>
  <c r="CD178" i="5"/>
  <c r="BW179" i="5" s="1"/>
  <c r="AW278" i="6"/>
  <c r="AX278" i="6" s="1"/>
  <c r="AQ279" i="6" s="1"/>
  <c r="BV183" i="5"/>
  <c r="BO184" i="5" s="1"/>
  <c r="C152" i="4"/>
  <c r="M152" i="5"/>
  <c r="O152" i="5"/>
  <c r="G152" i="4" s="1"/>
  <c r="BQ273" i="6"/>
  <c r="BU273" i="6" s="1"/>
  <c r="BV273" i="6" s="1"/>
  <c r="BO274" i="6" s="1"/>
  <c r="BS273" i="6"/>
  <c r="W180" i="5"/>
  <c r="U180" i="5"/>
  <c r="Y180" i="5" s="1"/>
  <c r="I186" i="6" l="1"/>
  <c r="O187" i="6"/>
  <c r="M187" i="6"/>
  <c r="AW182" i="5"/>
  <c r="AX182" i="5" s="1"/>
  <c r="AQ183" i="5" s="1"/>
  <c r="BF185" i="5"/>
  <c r="AY186" i="5" s="1"/>
  <c r="BA186" i="5" s="1"/>
  <c r="CG270" i="6"/>
  <c r="CK270" i="6" s="1"/>
  <c r="CI270" i="6"/>
  <c r="AS279" i="6"/>
  <c r="AW279" i="6" s="1"/>
  <c r="AX279" i="6" s="1"/>
  <c r="AQ280" i="6" s="1"/>
  <c r="AU279" i="6"/>
  <c r="BC186" i="5"/>
  <c r="BS274" i="6"/>
  <c r="BQ274" i="6"/>
  <c r="BU274" i="6" s="1"/>
  <c r="BV274" i="6" s="1"/>
  <c r="BO275" i="6" s="1"/>
  <c r="CA273" i="6"/>
  <c r="BY273" i="6"/>
  <c r="CC273" i="6" s="1"/>
  <c r="CD273" i="6" s="1"/>
  <c r="BW274" i="6" s="1"/>
  <c r="BM182" i="5"/>
  <c r="BN182" i="5" s="1"/>
  <c r="BG183" i="5" s="1"/>
  <c r="CK184" i="5"/>
  <c r="CL184" i="5" s="1"/>
  <c r="CE185" i="5" s="1"/>
  <c r="Z274" i="6"/>
  <c r="S275" i="6" s="1"/>
  <c r="Z180" i="5"/>
  <c r="S181" i="5" s="1"/>
  <c r="BF274" i="6"/>
  <c r="AY275" i="6" s="1"/>
  <c r="AM276" i="6"/>
  <c r="AK276" i="6"/>
  <c r="AO276" i="6" s="1"/>
  <c r="AP276" i="6" s="1"/>
  <c r="AI277" i="6" s="1"/>
  <c r="BQ184" i="5"/>
  <c r="BU184" i="5" s="1"/>
  <c r="BV184" i="5" s="1"/>
  <c r="BO185" i="5" s="1"/>
  <c r="BS184" i="5"/>
  <c r="AH179" i="5"/>
  <c r="AA180" i="5" s="1"/>
  <c r="BM266" i="6"/>
  <c r="BN266" i="6" s="1"/>
  <c r="BG267" i="6" s="1"/>
  <c r="CA179" i="5"/>
  <c r="BY179" i="5"/>
  <c r="CC179" i="5" s="1"/>
  <c r="AM182" i="5"/>
  <c r="AK182" i="5"/>
  <c r="AO182" i="5" s="1"/>
  <c r="AP182" i="5" s="1"/>
  <c r="AI183" i="5" s="1"/>
  <c r="H152" i="5"/>
  <c r="E152" i="4"/>
  <c r="Q152" i="5"/>
  <c r="R152" i="5" s="1"/>
  <c r="AG271" i="6"/>
  <c r="AH271" i="6" s="1"/>
  <c r="AA272" i="6" s="1"/>
  <c r="H187" i="6" l="1"/>
  <c r="Q187" i="6"/>
  <c r="AS183" i="5"/>
  <c r="AW183" i="5" s="1"/>
  <c r="AX183" i="5" s="1"/>
  <c r="AQ184" i="5" s="1"/>
  <c r="AU183" i="5"/>
  <c r="CL270" i="6"/>
  <c r="CE271" i="6" s="1"/>
  <c r="CI271" i="6" s="1"/>
  <c r="BI267" i="6"/>
  <c r="BM267" i="6" s="1"/>
  <c r="BK267" i="6"/>
  <c r="AU280" i="6"/>
  <c r="AS280" i="6"/>
  <c r="AW280" i="6" s="1"/>
  <c r="AX280" i="6" s="1"/>
  <c r="AQ281" i="6" s="1"/>
  <c r="AC272" i="6"/>
  <c r="AE272" i="6"/>
  <c r="CA274" i="6"/>
  <c r="BY274" i="6"/>
  <c r="CC274" i="6" s="1"/>
  <c r="CD274" i="6" s="1"/>
  <c r="BW275" i="6" s="1"/>
  <c r="AM277" i="6"/>
  <c r="AK277" i="6"/>
  <c r="AO277" i="6" s="1"/>
  <c r="CI185" i="5"/>
  <c r="CG185" i="5"/>
  <c r="CK185" i="5" s="1"/>
  <c r="AK183" i="5"/>
  <c r="AO183" i="5" s="1"/>
  <c r="AM183" i="5"/>
  <c r="BQ185" i="5"/>
  <c r="BU185" i="5" s="1"/>
  <c r="BV185" i="5" s="1"/>
  <c r="BO186" i="5" s="1"/>
  <c r="BS185" i="5"/>
  <c r="I152" i="5"/>
  <c r="J152" i="4"/>
  <c r="K153" i="5"/>
  <c r="BQ275" i="6"/>
  <c r="BU275" i="6" s="1"/>
  <c r="BS275" i="6"/>
  <c r="CD179" i="5"/>
  <c r="BW180" i="5" s="1"/>
  <c r="BK183" i="5"/>
  <c r="BI183" i="5"/>
  <c r="U181" i="5"/>
  <c r="Y181" i="5" s="1"/>
  <c r="W181" i="5"/>
  <c r="BE186" i="5"/>
  <c r="BF186" i="5" s="1"/>
  <c r="AY187" i="5" s="1"/>
  <c r="U275" i="6"/>
  <c r="Y275" i="6" s="1"/>
  <c r="W275" i="6"/>
  <c r="I152" i="4"/>
  <c r="F152" i="5"/>
  <c r="BC275" i="6"/>
  <c r="BA275" i="6"/>
  <c r="AE180" i="5"/>
  <c r="AC180" i="5"/>
  <c r="AG180" i="5" s="1"/>
  <c r="CG271" i="6" l="1"/>
  <c r="F187" i="6"/>
  <c r="R187" i="6"/>
  <c r="AP183" i="5"/>
  <c r="AI184" i="5" s="1"/>
  <c r="AM184" i="5" s="1"/>
  <c r="BM183" i="5"/>
  <c r="BN183" i="5" s="1"/>
  <c r="BG184" i="5" s="1"/>
  <c r="BN267" i="6"/>
  <c r="BG268" i="6" s="1"/>
  <c r="BI268" i="6" s="1"/>
  <c r="BM268" i="6" s="1"/>
  <c r="BN268" i="6" s="1"/>
  <c r="BG269" i="6" s="1"/>
  <c r="AG272" i="6"/>
  <c r="AH272" i="6" s="1"/>
  <c r="AA273" i="6" s="1"/>
  <c r="AU184" i="5"/>
  <c r="AS184" i="5"/>
  <c r="AW184" i="5" s="1"/>
  <c r="AX184" i="5" s="1"/>
  <c r="AQ185" i="5" s="1"/>
  <c r="BA187" i="5"/>
  <c r="BE187" i="5" s="1"/>
  <c r="BF187" i="5" s="1"/>
  <c r="AY188" i="5" s="1"/>
  <c r="BC187" i="5"/>
  <c r="BS186" i="5"/>
  <c r="BQ186" i="5"/>
  <c r="BU186" i="5" s="1"/>
  <c r="AS281" i="6"/>
  <c r="AW281" i="6" s="1"/>
  <c r="AX281" i="6" s="1"/>
  <c r="AQ282" i="6" s="1"/>
  <c r="AU281" i="6"/>
  <c r="CA275" i="6"/>
  <c r="BY275" i="6"/>
  <c r="CC275" i="6" s="1"/>
  <c r="CD275" i="6" s="1"/>
  <c r="BW276" i="6" s="1"/>
  <c r="BE275" i="6"/>
  <c r="BF275" i="6" s="1"/>
  <c r="AY276" i="6" s="1"/>
  <c r="CK271" i="6"/>
  <c r="CL271" i="6" s="1"/>
  <c r="CE272" i="6" s="1"/>
  <c r="AP277" i="6"/>
  <c r="AI278" i="6" s="1"/>
  <c r="BV275" i="6"/>
  <c r="BO276" i="6" s="1"/>
  <c r="AH180" i="5"/>
  <c r="AA181" i="5" s="1"/>
  <c r="Z181" i="5"/>
  <c r="S182" i="5" s="1"/>
  <c r="CL185" i="5"/>
  <c r="CE186" i="5" s="1"/>
  <c r="C153" i="4"/>
  <c r="M153" i="5"/>
  <c r="Q153" i="5" s="1"/>
  <c r="O153" i="5"/>
  <c r="G153" i="4" s="1"/>
  <c r="BY180" i="5"/>
  <c r="CC180" i="5" s="1"/>
  <c r="CA180" i="5"/>
  <c r="Z275" i="6"/>
  <c r="S276" i="6" s="1"/>
  <c r="I187" i="6" l="1"/>
  <c r="K188" i="6"/>
  <c r="AK184" i="5"/>
  <c r="AO184" i="5" s="1"/>
  <c r="AP184" i="5" s="1"/>
  <c r="AI185" i="5" s="1"/>
  <c r="AK185" i="5" s="1"/>
  <c r="AO185" i="5" s="1"/>
  <c r="AP185" i="5" s="1"/>
  <c r="AI186" i="5" s="1"/>
  <c r="BK268" i="6"/>
  <c r="AS185" i="5"/>
  <c r="AW185" i="5" s="1"/>
  <c r="AX185" i="5" s="1"/>
  <c r="AQ186" i="5" s="1"/>
  <c r="AU185" i="5"/>
  <c r="AC273" i="6"/>
  <c r="AG273" i="6" s="1"/>
  <c r="AH273" i="6" s="1"/>
  <c r="AA274" i="6" s="1"/>
  <c r="AE273" i="6"/>
  <c r="BK184" i="5"/>
  <c r="BI184" i="5"/>
  <c r="BM184" i="5" s="1"/>
  <c r="BN184" i="5" s="1"/>
  <c r="BG185" i="5" s="1"/>
  <c r="CD180" i="5"/>
  <c r="BW181" i="5" s="1"/>
  <c r="BY181" i="5" s="1"/>
  <c r="CC181" i="5" s="1"/>
  <c r="CD181" i="5" s="1"/>
  <c r="BW182" i="5" s="1"/>
  <c r="BV186" i="5"/>
  <c r="BO187" i="5" s="1"/>
  <c r="BS187" i="5" s="1"/>
  <c r="AS282" i="6"/>
  <c r="AW282" i="6" s="1"/>
  <c r="AX282" i="6" s="1"/>
  <c r="AQ283" i="6" s="1"/>
  <c r="AU282" i="6"/>
  <c r="CA276" i="6"/>
  <c r="BY276" i="6"/>
  <c r="CG272" i="6"/>
  <c r="CK272" i="6" s="1"/>
  <c r="CL272" i="6" s="1"/>
  <c r="CE273" i="6" s="1"/>
  <c r="CI272" i="6"/>
  <c r="BC276" i="6"/>
  <c r="BA276" i="6"/>
  <c r="BE276" i="6" s="1"/>
  <c r="BF276" i="6" s="1"/>
  <c r="AY277" i="6" s="1"/>
  <c r="I153" i="4"/>
  <c r="F153" i="5"/>
  <c r="R153" i="5"/>
  <c r="BK269" i="6"/>
  <c r="BI269" i="6"/>
  <c r="BM269" i="6" s="1"/>
  <c r="BA188" i="5"/>
  <c r="BE188" i="5" s="1"/>
  <c r="BF188" i="5" s="1"/>
  <c r="AY189" i="5" s="1"/>
  <c r="BC188" i="5"/>
  <c r="W276" i="6"/>
  <c r="U276" i="6"/>
  <c r="Y276" i="6" s="1"/>
  <c r="Z276" i="6" s="1"/>
  <c r="S277" i="6" s="1"/>
  <c r="E153" i="4"/>
  <c r="H153" i="5"/>
  <c r="W182" i="5"/>
  <c r="U182" i="5"/>
  <c r="Y182" i="5" s="1"/>
  <c r="CI186" i="5"/>
  <c r="CG186" i="5"/>
  <c r="AE181" i="5"/>
  <c r="AC181" i="5"/>
  <c r="AG181" i="5" s="1"/>
  <c r="BQ276" i="6"/>
  <c r="BS276" i="6"/>
  <c r="AM278" i="6"/>
  <c r="AK278" i="6"/>
  <c r="AM185" i="5" l="1"/>
  <c r="O188" i="6"/>
  <c r="M188" i="6"/>
  <c r="CA181" i="5"/>
  <c r="AO278" i="6"/>
  <c r="AP278" i="6" s="1"/>
  <c r="AI279" i="6" s="1"/>
  <c r="BQ187" i="5"/>
  <c r="BU187" i="5" s="1"/>
  <c r="BN269" i="6"/>
  <c r="BG270" i="6" s="1"/>
  <c r="BI270" i="6" s="1"/>
  <c r="BM270" i="6" s="1"/>
  <c r="AS186" i="5"/>
  <c r="AU186" i="5"/>
  <c r="CK186" i="5"/>
  <c r="CL186" i="5" s="1"/>
  <c r="CE187" i="5" s="1"/>
  <c r="AE274" i="6"/>
  <c r="AC274" i="6"/>
  <c r="AG274" i="6" s="1"/>
  <c r="AH274" i="6" s="1"/>
  <c r="AA275" i="6" s="1"/>
  <c r="CG273" i="6"/>
  <c r="CK273" i="6" s="1"/>
  <c r="CL273" i="6" s="1"/>
  <c r="CE274" i="6" s="1"/>
  <c r="CI273" i="6"/>
  <c r="BY182" i="5"/>
  <c r="CC182" i="5" s="1"/>
  <c r="CD182" i="5" s="1"/>
  <c r="BW183" i="5" s="1"/>
  <c r="CA182" i="5"/>
  <c r="BK185" i="5"/>
  <c r="BI185" i="5"/>
  <c r="BM185" i="5" s="1"/>
  <c r="W277" i="6"/>
  <c r="U277" i="6"/>
  <c r="Y277" i="6" s="1"/>
  <c r="BC277" i="6"/>
  <c r="BA277" i="6"/>
  <c r="BE277" i="6" s="1"/>
  <c r="BF277" i="6" s="1"/>
  <c r="AY278" i="6" s="1"/>
  <c r="BC189" i="5"/>
  <c r="BA189" i="5"/>
  <c r="AK186" i="5"/>
  <c r="AO186" i="5" s="1"/>
  <c r="AM186" i="5"/>
  <c r="AU283" i="6"/>
  <c r="AS283" i="6"/>
  <c r="AW283" i="6" s="1"/>
  <c r="AX283" i="6" s="1"/>
  <c r="AQ284" i="6" s="1"/>
  <c r="CC276" i="6"/>
  <c r="CD276" i="6" s="1"/>
  <c r="BW277" i="6" s="1"/>
  <c r="Z182" i="5"/>
  <c r="S183" i="5" s="1"/>
  <c r="J153" i="4"/>
  <c r="I153" i="5"/>
  <c r="K154" i="5"/>
  <c r="BU276" i="6"/>
  <c r="BV276" i="6" s="1"/>
  <c r="BO277" i="6" s="1"/>
  <c r="AH181" i="5"/>
  <c r="AA182" i="5" s="1"/>
  <c r="BV187" i="5" l="1"/>
  <c r="BO188" i="5" s="1"/>
  <c r="H188" i="6"/>
  <c r="Q188" i="6"/>
  <c r="AM279" i="6"/>
  <c r="AK279" i="6"/>
  <c r="AO279" i="6" s="1"/>
  <c r="AP279" i="6" s="1"/>
  <c r="AI280" i="6" s="1"/>
  <c r="BK270" i="6"/>
  <c r="CG187" i="5"/>
  <c r="CK187" i="5" s="1"/>
  <c r="CI187" i="5"/>
  <c r="AW186" i="5"/>
  <c r="AX186" i="5" s="1"/>
  <c r="AQ187" i="5" s="1"/>
  <c r="BN270" i="6"/>
  <c r="BG271" i="6" s="1"/>
  <c r="BI271" i="6" s="1"/>
  <c r="BS277" i="6"/>
  <c r="BQ277" i="6"/>
  <c r="BU277" i="6" s="1"/>
  <c r="BV277" i="6" s="1"/>
  <c r="BO278" i="6" s="1"/>
  <c r="CA183" i="5"/>
  <c r="BY183" i="5"/>
  <c r="AU284" i="6"/>
  <c r="AS284" i="6"/>
  <c r="AW284" i="6" s="1"/>
  <c r="CG274" i="6"/>
  <c r="CK274" i="6" s="1"/>
  <c r="CL274" i="6" s="1"/>
  <c r="CE275" i="6" s="1"/>
  <c r="CI274" i="6"/>
  <c r="BA278" i="6"/>
  <c r="BE278" i="6" s="1"/>
  <c r="BC278" i="6"/>
  <c r="CA277" i="6"/>
  <c r="BY277" i="6"/>
  <c r="CC277" i="6" s="1"/>
  <c r="CD277" i="6" s="1"/>
  <c r="BW278" i="6" s="1"/>
  <c r="AC275" i="6"/>
  <c r="AE275" i="6"/>
  <c r="BN185" i="5"/>
  <c r="BG186" i="5" s="1"/>
  <c r="Z277" i="6"/>
  <c r="S278" i="6" s="1"/>
  <c r="BE189" i="5"/>
  <c r="BF189" i="5" s="1"/>
  <c r="AY190" i="5" s="1"/>
  <c r="BQ188" i="5"/>
  <c r="BU188" i="5" s="1"/>
  <c r="BV188" i="5" s="1"/>
  <c r="BO189" i="5" s="1"/>
  <c r="BS188" i="5"/>
  <c r="AP186" i="5"/>
  <c r="AI187" i="5" s="1"/>
  <c r="W183" i="5"/>
  <c r="U183" i="5"/>
  <c r="Y183" i="5" s="1"/>
  <c r="AE182" i="5"/>
  <c r="AC182" i="5"/>
  <c r="AG182" i="5" s="1"/>
  <c r="M154" i="5"/>
  <c r="Q154" i="5" s="1"/>
  <c r="O154" i="5"/>
  <c r="G154" i="4" s="1"/>
  <c r="C154" i="4"/>
  <c r="F188" i="6" l="1"/>
  <c r="R188" i="6"/>
  <c r="AK280" i="6"/>
  <c r="AO280" i="6" s="1"/>
  <c r="AP280" i="6" s="1"/>
  <c r="AI281" i="6" s="1"/>
  <c r="AM280" i="6"/>
  <c r="BK271" i="6"/>
  <c r="CL187" i="5"/>
  <c r="CE188" i="5" s="1"/>
  <c r="CI188" i="5" s="1"/>
  <c r="AU187" i="5"/>
  <c r="AS187" i="5"/>
  <c r="AW187" i="5" s="1"/>
  <c r="BQ278" i="6"/>
  <c r="BU278" i="6" s="1"/>
  <c r="BS278" i="6"/>
  <c r="F154" i="5"/>
  <c r="I154" i="4"/>
  <c r="BQ189" i="5"/>
  <c r="BU189" i="5" s="1"/>
  <c r="BV189" i="5" s="1"/>
  <c r="BO190" i="5" s="1"/>
  <c r="BS189" i="5"/>
  <c r="BY278" i="6"/>
  <c r="CC278" i="6" s="1"/>
  <c r="CD278" i="6" s="1"/>
  <c r="BW279" i="6" s="1"/>
  <c r="CA278" i="6"/>
  <c r="CG275" i="6"/>
  <c r="CK275" i="6" s="1"/>
  <c r="CI275" i="6"/>
  <c r="AX284" i="6"/>
  <c r="AQ285" i="6" s="1"/>
  <c r="CC183" i="5"/>
  <c r="CD183" i="5" s="1"/>
  <c r="BW184" i="5" s="1"/>
  <c r="U278" i="6"/>
  <c r="Y278" i="6" s="1"/>
  <c r="Z278" i="6" s="1"/>
  <c r="S279" i="6" s="1"/>
  <c r="W278" i="6"/>
  <c r="AH182" i="5"/>
  <c r="AA183" i="5" s="1"/>
  <c r="AG275" i="6"/>
  <c r="AH275" i="6" s="1"/>
  <c r="AA276" i="6" s="1"/>
  <c r="BF278" i="6"/>
  <c r="AY279" i="6" s="1"/>
  <c r="BC190" i="5"/>
  <c r="BA190" i="5"/>
  <c r="BE190" i="5" s="1"/>
  <c r="AM187" i="5"/>
  <c r="AK187" i="5"/>
  <c r="AO187" i="5" s="1"/>
  <c r="AP187" i="5" s="1"/>
  <c r="AI188" i="5" s="1"/>
  <c r="BI186" i="5"/>
  <c r="BM186" i="5" s="1"/>
  <c r="BK186" i="5"/>
  <c r="Z183" i="5"/>
  <c r="S184" i="5" s="1"/>
  <c r="BM271" i="6"/>
  <c r="BN271" i="6" s="1"/>
  <c r="BG272" i="6" s="1"/>
  <c r="H154" i="5"/>
  <c r="E154" i="4"/>
  <c r="R154" i="5"/>
  <c r="K189" i="6" l="1"/>
  <c r="I188" i="6"/>
  <c r="CG188" i="5"/>
  <c r="CK188" i="5" s="1"/>
  <c r="CL188" i="5" s="1"/>
  <c r="CE189" i="5" s="1"/>
  <c r="AX187" i="5"/>
  <c r="AQ188" i="5" s="1"/>
  <c r="BV278" i="6"/>
  <c r="BO279" i="6" s="1"/>
  <c r="BQ279" i="6" s="1"/>
  <c r="AM281" i="6"/>
  <c r="AK281" i="6"/>
  <c r="AO281" i="6" s="1"/>
  <c r="AP281" i="6" s="1"/>
  <c r="AI282" i="6" s="1"/>
  <c r="BK272" i="6"/>
  <c r="BI272" i="6"/>
  <c r="CG189" i="5"/>
  <c r="CK189" i="5" s="1"/>
  <c r="CL189" i="5" s="1"/>
  <c r="CE190" i="5" s="1"/>
  <c r="CI189" i="5"/>
  <c r="AK188" i="5"/>
  <c r="AO188" i="5" s="1"/>
  <c r="AM188" i="5"/>
  <c r="W279" i="6"/>
  <c r="U279" i="6"/>
  <c r="AE276" i="6"/>
  <c r="AC276" i="6"/>
  <c r="AE183" i="5"/>
  <c r="AC183" i="5"/>
  <c r="BA279" i="6"/>
  <c r="BC279" i="6"/>
  <c r="U184" i="5"/>
  <c r="Y184" i="5" s="1"/>
  <c r="Z184" i="5" s="1"/>
  <c r="S185" i="5" s="1"/>
  <c r="W184" i="5"/>
  <c r="BY184" i="5"/>
  <c r="CA184" i="5"/>
  <c r="BS190" i="5"/>
  <c r="BQ190" i="5"/>
  <c r="BU190" i="5" s="1"/>
  <c r="I154" i="5"/>
  <c r="K155" i="5"/>
  <c r="J154" i="4"/>
  <c r="CL275" i="6"/>
  <c r="CE276" i="6" s="1"/>
  <c r="BY279" i="6"/>
  <c r="CA279" i="6"/>
  <c r="BN186" i="5"/>
  <c r="BG187" i="5" s="1"/>
  <c r="AU285" i="6"/>
  <c r="AS285" i="6"/>
  <c r="AW285" i="6" s="1"/>
  <c r="BF190" i="5"/>
  <c r="AY191" i="5" s="1"/>
  <c r="M189" i="6" l="1"/>
  <c r="Q189" i="6" s="1"/>
  <c r="F189" i="6" s="1"/>
  <c r="O189" i="6"/>
  <c r="BS279" i="6"/>
  <c r="AU188" i="5"/>
  <c r="AS188" i="5"/>
  <c r="AW188" i="5" s="1"/>
  <c r="AX188" i="5" s="1"/>
  <c r="AQ189" i="5" s="1"/>
  <c r="AP188" i="5"/>
  <c r="AI189" i="5" s="1"/>
  <c r="AM189" i="5" s="1"/>
  <c r="CC184" i="5"/>
  <c r="CD184" i="5" s="1"/>
  <c r="BW185" i="5" s="1"/>
  <c r="W185" i="5"/>
  <c r="U185" i="5"/>
  <c r="Y185" i="5" s="1"/>
  <c r="AM282" i="6"/>
  <c r="AK282" i="6"/>
  <c r="CI190" i="5"/>
  <c r="CG190" i="5"/>
  <c r="AG183" i="5"/>
  <c r="AH183" i="5" s="1"/>
  <c r="AA184" i="5" s="1"/>
  <c r="BV190" i="5"/>
  <c r="BO191" i="5" s="1"/>
  <c r="BC191" i="5"/>
  <c r="BA191" i="5"/>
  <c r="BE191" i="5" s="1"/>
  <c r="BM272" i="6"/>
  <c r="BN272" i="6" s="1"/>
  <c r="BG273" i="6" s="1"/>
  <c r="CI276" i="6"/>
  <c r="CG276" i="6"/>
  <c r="CK276" i="6" s="1"/>
  <c r="CL276" i="6" s="1"/>
  <c r="CE277" i="6" s="1"/>
  <c r="BU279" i="6"/>
  <c r="BV279" i="6" s="1"/>
  <c r="BO280" i="6" s="1"/>
  <c r="AG276" i="6"/>
  <c r="AH276" i="6" s="1"/>
  <c r="AA277" i="6" s="1"/>
  <c r="Y279" i="6"/>
  <c r="Z279" i="6" s="1"/>
  <c r="S280" i="6" s="1"/>
  <c r="AX285" i="6"/>
  <c r="AQ286" i="6" s="1"/>
  <c r="BE279" i="6"/>
  <c r="BF279" i="6" s="1"/>
  <c r="AY280" i="6" s="1"/>
  <c r="BI187" i="5"/>
  <c r="BK187" i="5"/>
  <c r="M155" i="5"/>
  <c r="C155" i="4"/>
  <c r="O155" i="5"/>
  <c r="G155" i="4" s="1"/>
  <c r="CC279" i="6"/>
  <c r="CD279" i="6" s="1"/>
  <c r="BW280" i="6" s="1"/>
  <c r="H189" i="6" l="1"/>
  <c r="R189" i="6"/>
  <c r="AK189" i="5"/>
  <c r="AO189" i="5" s="1"/>
  <c r="AP189" i="5" s="1"/>
  <c r="AI190" i="5" s="1"/>
  <c r="AU189" i="5"/>
  <c r="AS189" i="5"/>
  <c r="AW189" i="5" s="1"/>
  <c r="AX189" i="5" s="1"/>
  <c r="AQ190" i="5" s="1"/>
  <c r="AU190" i="5" s="1"/>
  <c r="BF191" i="5"/>
  <c r="AY192" i="5" s="1"/>
  <c r="BA192" i="5" s="1"/>
  <c r="BY185" i="5"/>
  <c r="CC185" i="5" s="1"/>
  <c r="CD185" i="5" s="1"/>
  <c r="BW186" i="5" s="1"/>
  <c r="BY186" i="5" s="1"/>
  <c r="CA185" i="5"/>
  <c r="BM187" i="5"/>
  <c r="BN187" i="5" s="1"/>
  <c r="BG188" i="5" s="1"/>
  <c r="BC280" i="6"/>
  <c r="BA280" i="6"/>
  <c r="BE280" i="6" s="1"/>
  <c r="BK273" i="6"/>
  <c r="BI273" i="6"/>
  <c r="U280" i="6"/>
  <c r="W280" i="6"/>
  <c r="CI277" i="6"/>
  <c r="CG277" i="6"/>
  <c r="CK277" i="6" s="1"/>
  <c r="CL277" i="6" s="1"/>
  <c r="CE278" i="6" s="1"/>
  <c r="BS280" i="6"/>
  <c r="BQ280" i="6"/>
  <c r="BU280" i="6" s="1"/>
  <c r="BV280" i="6" s="1"/>
  <c r="BO281" i="6" s="1"/>
  <c r="AC277" i="6"/>
  <c r="AG277" i="6" s="1"/>
  <c r="AH277" i="6" s="1"/>
  <c r="AA278" i="6" s="1"/>
  <c r="AE277" i="6"/>
  <c r="CK190" i="5"/>
  <c r="CL190" i="5" s="1"/>
  <c r="CE191" i="5" s="1"/>
  <c r="AO282" i="6"/>
  <c r="AP282" i="6" s="1"/>
  <c r="AI283" i="6" s="1"/>
  <c r="E155" i="4"/>
  <c r="H155" i="5"/>
  <c r="Z185" i="5"/>
  <c r="S186" i="5" s="1"/>
  <c r="AC184" i="5"/>
  <c r="AG184" i="5" s="1"/>
  <c r="AH184" i="5" s="1"/>
  <c r="AA185" i="5" s="1"/>
  <c r="AE184" i="5"/>
  <c r="AK190" i="5"/>
  <c r="AO190" i="5" s="1"/>
  <c r="AP190" i="5" s="1"/>
  <c r="AI191" i="5" s="1"/>
  <c r="AM190" i="5"/>
  <c r="CA280" i="6"/>
  <c r="BY280" i="6"/>
  <c r="CC280" i="6" s="1"/>
  <c r="BQ191" i="5"/>
  <c r="BU191" i="5" s="1"/>
  <c r="BV191" i="5" s="1"/>
  <c r="BO192" i="5" s="1"/>
  <c r="BS191" i="5"/>
  <c r="Q155" i="5"/>
  <c r="AS286" i="6"/>
  <c r="AW286" i="6" s="1"/>
  <c r="AX286" i="6" s="1"/>
  <c r="AQ287" i="6" s="1"/>
  <c r="AU286" i="6"/>
  <c r="K190" i="6" l="1"/>
  <c r="I189" i="6"/>
  <c r="BC192" i="5"/>
  <c r="CC186" i="5"/>
  <c r="CD186" i="5" s="1"/>
  <c r="BW187" i="5" s="1"/>
  <c r="CA186" i="5"/>
  <c r="Y280" i="6"/>
  <c r="Z280" i="6" s="1"/>
  <c r="S281" i="6" s="1"/>
  <c r="AS190" i="5"/>
  <c r="AW190" i="5" s="1"/>
  <c r="AX190" i="5" s="1"/>
  <c r="AQ191" i="5" s="1"/>
  <c r="BK188" i="5"/>
  <c r="BI188" i="5"/>
  <c r="BM188" i="5" s="1"/>
  <c r="BN188" i="5" s="1"/>
  <c r="BG189" i="5" s="1"/>
  <c r="CD280" i="6"/>
  <c r="BW281" i="6" s="1"/>
  <c r="CA281" i="6" s="1"/>
  <c r="BM273" i="6"/>
  <c r="BN273" i="6" s="1"/>
  <c r="BG274" i="6" s="1"/>
  <c r="CG191" i="5"/>
  <c r="CI191" i="5"/>
  <c r="CI278" i="6"/>
  <c r="CG278" i="6"/>
  <c r="AE278" i="6"/>
  <c r="AC278" i="6"/>
  <c r="AG278" i="6" s="1"/>
  <c r="AH278" i="6" s="1"/>
  <c r="AA279" i="6" s="1"/>
  <c r="AE185" i="5"/>
  <c r="AC185" i="5"/>
  <c r="AG185" i="5" s="1"/>
  <c r="AH185" i="5" s="1"/>
  <c r="AA186" i="5" s="1"/>
  <c r="AU287" i="6"/>
  <c r="AS287" i="6"/>
  <c r="AW287" i="6" s="1"/>
  <c r="BS281" i="6"/>
  <c r="BQ281" i="6"/>
  <c r="AM191" i="5"/>
  <c r="AK191" i="5"/>
  <c r="AO191" i="5" s="1"/>
  <c r="AP191" i="5" s="1"/>
  <c r="AI192" i="5" s="1"/>
  <c r="AK283" i="6"/>
  <c r="AO283" i="6" s="1"/>
  <c r="AM283" i="6"/>
  <c r="BF280" i="6"/>
  <c r="AY281" i="6" s="1"/>
  <c r="I155" i="4"/>
  <c r="F155" i="5"/>
  <c r="R155" i="5"/>
  <c r="U186" i="5"/>
  <c r="Y186" i="5" s="1"/>
  <c r="Z186" i="5" s="1"/>
  <c r="S187" i="5" s="1"/>
  <c r="W186" i="5"/>
  <c r="BE192" i="5"/>
  <c r="BF192" i="5" s="1"/>
  <c r="AY193" i="5" s="1"/>
  <c r="BS192" i="5"/>
  <c r="BQ192" i="5"/>
  <c r="O190" i="6" l="1"/>
  <c r="M190" i="6"/>
  <c r="Q190" i="6" s="1"/>
  <c r="F190" i="6" s="1"/>
  <c r="CA187" i="5"/>
  <c r="BY187" i="5"/>
  <c r="BY281" i="6"/>
  <c r="CC281" i="6" s="1"/>
  <c r="CD281" i="6" s="1"/>
  <c r="BW282" i="6" s="1"/>
  <c r="W281" i="6"/>
  <c r="U281" i="6"/>
  <c r="Y281" i="6" s="1"/>
  <c r="BI274" i="6"/>
  <c r="BM274" i="6" s="1"/>
  <c r="BN274" i="6" s="1"/>
  <c r="BG275" i="6" s="1"/>
  <c r="BK275" i="6" s="1"/>
  <c r="BK274" i="6"/>
  <c r="BK189" i="5"/>
  <c r="BI189" i="5"/>
  <c r="AP283" i="6"/>
  <c r="AI284" i="6" s="1"/>
  <c r="AK284" i="6" s="1"/>
  <c r="AO284" i="6" s="1"/>
  <c r="W187" i="5"/>
  <c r="U187" i="5"/>
  <c r="Y187" i="5" s="1"/>
  <c r="AK192" i="5"/>
  <c r="AO192" i="5" s="1"/>
  <c r="AP192" i="5" s="1"/>
  <c r="AI193" i="5" s="1"/>
  <c r="AM192" i="5"/>
  <c r="AE279" i="6"/>
  <c r="AC279" i="6"/>
  <c r="AG279" i="6" s="1"/>
  <c r="AH279" i="6" s="1"/>
  <c r="AA280" i="6" s="1"/>
  <c r="BU281" i="6"/>
  <c r="BV281" i="6" s="1"/>
  <c r="BO282" i="6" s="1"/>
  <c r="AX287" i="6"/>
  <c r="AQ288" i="6" s="1"/>
  <c r="AC186" i="5"/>
  <c r="AE186" i="5"/>
  <c r="AU191" i="5"/>
  <c r="AS191" i="5"/>
  <c r="BC193" i="5"/>
  <c r="BA193" i="5"/>
  <c r="J155" i="4"/>
  <c r="K156" i="5"/>
  <c r="I155" i="5"/>
  <c r="CK278" i="6"/>
  <c r="CL278" i="6" s="1"/>
  <c r="CE279" i="6" s="1"/>
  <c r="CC187" i="5"/>
  <c r="CD187" i="5" s="1"/>
  <c r="BW188" i="5" s="1"/>
  <c r="CK191" i="5"/>
  <c r="CL191" i="5" s="1"/>
  <c r="CE192" i="5" s="1"/>
  <c r="BA281" i="6"/>
  <c r="BE281" i="6" s="1"/>
  <c r="BC281" i="6"/>
  <c r="BU192" i="5"/>
  <c r="BV192" i="5" s="1"/>
  <c r="BO193" i="5" s="1"/>
  <c r="BI275" i="6" l="1"/>
  <c r="BM275" i="6" s="1"/>
  <c r="H190" i="6"/>
  <c r="R190" i="6"/>
  <c r="AM284" i="6"/>
  <c r="Z281" i="6"/>
  <c r="S282" i="6" s="1"/>
  <c r="W282" i="6" s="1"/>
  <c r="BM189" i="5"/>
  <c r="BN189" i="5" s="1"/>
  <c r="BG190" i="5" s="1"/>
  <c r="AW191" i="5"/>
  <c r="AX191" i="5" s="1"/>
  <c r="AQ192" i="5" s="1"/>
  <c r="AP284" i="6"/>
  <c r="AI285" i="6" s="1"/>
  <c r="AK285" i="6" s="1"/>
  <c r="AK193" i="5"/>
  <c r="AO193" i="5" s="1"/>
  <c r="AP193" i="5" s="1"/>
  <c r="AI194" i="5" s="1"/>
  <c r="AM193" i="5"/>
  <c r="AC280" i="6"/>
  <c r="AG280" i="6" s="1"/>
  <c r="AH280" i="6" s="1"/>
  <c r="AA281" i="6" s="1"/>
  <c r="AE280" i="6"/>
  <c r="BS282" i="6"/>
  <c r="BQ282" i="6"/>
  <c r="CI279" i="6"/>
  <c r="CG279" i="6"/>
  <c r="CG192" i="5"/>
  <c r="CK192" i="5" s="1"/>
  <c r="CL192" i="5" s="1"/>
  <c r="CE193" i="5" s="1"/>
  <c r="CI192" i="5"/>
  <c r="BF281" i="6"/>
  <c r="AY282" i="6" s="1"/>
  <c r="AS288" i="6"/>
  <c r="AW288" i="6" s="1"/>
  <c r="AX288" i="6" s="1"/>
  <c r="AQ289" i="6" s="1"/>
  <c r="AU288" i="6"/>
  <c r="C156" i="4"/>
  <c r="O156" i="5"/>
  <c r="G156" i="4" s="1"/>
  <c r="M156" i="5"/>
  <c r="BN275" i="6"/>
  <c r="BG276" i="6" s="1"/>
  <c r="AG186" i="5"/>
  <c r="AH186" i="5" s="1"/>
  <c r="AA187" i="5" s="1"/>
  <c r="BE193" i="5"/>
  <c r="BF193" i="5" s="1"/>
  <c r="AY194" i="5" s="1"/>
  <c r="Z187" i="5"/>
  <c r="S188" i="5" s="1"/>
  <c r="BS193" i="5"/>
  <c r="BQ193" i="5"/>
  <c r="CA282" i="6"/>
  <c r="BY282" i="6"/>
  <c r="CC282" i="6" s="1"/>
  <c r="CD282" i="6" s="1"/>
  <c r="BW283" i="6" s="1"/>
  <c r="BY188" i="5"/>
  <c r="CC188" i="5" s="1"/>
  <c r="CA188" i="5"/>
  <c r="U282" i="6" l="1"/>
  <c r="Y282" i="6" s="1"/>
  <c r="Z282" i="6" s="1"/>
  <c r="S283" i="6" s="1"/>
  <c r="K191" i="6"/>
  <c r="I190" i="6"/>
  <c r="AM285" i="6"/>
  <c r="AS192" i="5"/>
  <c r="AW192" i="5" s="1"/>
  <c r="AX192" i="5" s="1"/>
  <c r="AQ193" i="5" s="1"/>
  <c r="AU193" i="5" s="1"/>
  <c r="AU192" i="5"/>
  <c r="BI190" i="5"/>
  <c r="BM190" i="5" s="1"/>
  <c r="BN190" i="5" s="1"/>
  <c r="BG191" i="5" s="1"/>
  <c r="BK190" i="5"/>
  <c r="BU282" i="6"/>
  <c r="BV282" i="6" s="1"/>
  <c r="BO283" i="6" s="1"/>
  <c r="BC194" i="5"/>
  <c r="BA194" i="5"/>
  <c r="BE194" i="5" s="1"/>
  <c r="AC281" i="6"/>
  <c r="AG281" i="6" s="1"/>
  <c r="AH281" i="6" s="1"/>
  <c r="AA282" i="6" s="1"/>
  <c r="AE281" i="6"/>
  <c r="AU289" i="6"/>
  <c r="AS289" i="6"/>
  <c r="AW289" i="6" s="1"/>
  <c r="W283" i="6"/>
  <c r="U283" i="6"/>
  <c r="Y283" i="6" s="1"/>
  <c r="Z283" i="6" s="1"/>
  <c r="S284" i="6" s="1"/>
  <c r="AM194" i="5"/>
  <c r="AK194" i="5"/>
  <c r="AO194" i="5" s="1"/>
  <c r="AO285" i="6"/>
  <c r="AP285" i="6" s="1"/>
  <c r="AI286" i="6" s="1"/>
  <c r="CK279" i="6"/>
  <c r="CL279" i="6" s="1"/>
  <c r="CE280" i="6" s="1"/>
  <c r="BU193" i="5"/>
  <c r="BV193" i="5" s="1"/>
  <c r="BO194" i="5" s="1"/>
  <c r="AE187" i="5"/>
  <c r="AC187" i="5"/>
  <c r="AG187" i="5" s="1"/>
  <c r="H156" i="5"/>
  <c r="E156" i="4"/>
  <c r="CA283" i="6"/>
  <c r="BY283" i="6"/>
  <c r="BK276" i="6"/>
  <c r="BI276" i="6"/>
  <c r="CD188" i="5"/>
  <c r="BW189" i="5" s="1"/>
  <c r="BA282" i="6"/>
  <c r="BE282" i="6" s="1"/>
  <c r="BF282" i="6" s="1"/>
  <c r="AY283" i="6" s="1"/>
  <c r="BC282" i="6"/>
  <c r="Q156" i="5"/>
  <c r="W188" i="5"/>
  <c r="U188" i="5"/>
  <c r="Y188" i="5" s="1"/>
  <c r="Z188" i="5" s="1"/>
  <c r="S189" i="5" s="1"/>
  <c r="CG193" i="5"/>
  <c r="CK193" i="5" s="1"/>
  <c r="CI193" i="5"/>
  <c r="M191" i="6" l="1"/>
  <c r="O191" i="6"/>
  <c r="AS193" i="5"/>
  <c r="AW193" i="5" s="1"/>
  <c r="AX193" i="5" s="1"/>
  <c r="AQ194" i="5" s="1"/>
  <c r="BQ283" i="6"/>
  <c r="BS283" i="6"/>
  <c r="BI191" i="5"/>
  <c r="BM191" i="5" s="1"/>
  <c r="BK191" i="5"/>
  <c r="CC283" i="6"/>
  <c r="CD283" i="6" s="1"/>
  <c r="BW284" i="6" s="1"/>
  <c r="AU194" i="5"/>
  <c r="AS194" i="5"/>
  <c r="W284" i="6"/>
  <c r="U284" i="6"/>
  <c r="Y284" i="6" s="1"/>
  <c r="Z284" i="6" s="1"/>
  <c r="S285" i="6" s="1"/>
  <c r="BQ194" i="5"/>
  <c r="BU194" i="5" s="1"/>
  <c r="BV194" i="5" s="1"/>
  <c r="BO195" i="5" s="1"/>
  <c r="BS194" i="5"/>
  <c r="AM286" i="6"/>
  <c r="AK286" i="6"/>
  <c r="AE282" i="6"/>
  <c r="AC282" i="6"/>
  <c r="AG282" i="6" s="1"/>
  <c r="AH282" i="6" s="1"/>
  <c r="AA283" i="6" s="1"/>
  <c r="W189" i="5"/>
  <c r="U189" i="5"/>
  <c r="Y189" i="5" s="1"/>
  <c r="Z189" i="5" s="1"/>
  <c r="S190" i="5" s="1"/>
  <c r="BA283" i="6"/>
  <c r="BE283" i="6" s="1"/>
  <c r="BF283" i="6" s="1"/>
  <c r="AY284" i="6" s="1"/>
  <c r="BC283" i="6"/>
  <c r="CG280" i="6"/>
  <c r="CK280" i="6" s="1"/>
  <c r="CL280" i="6" s="1"/>
  <c r="CE281" i="6" s="1"/>
  <c r="CI280" i="6"/>
  <c r="AX289" i="6"/>
  <c r="AQ290" i="6" s="1"/>
  <c r="BM276" i="6"/>
  <c r="BN276" i="6" s="1"/>
  <c r="BG277" i="6" s="1"/>
  <c r="F156" i="5"/>
  <c r="I156" i="4"/>
  <c r="AP194" i="5"/>
  <c r="AI195" i="5" s="1"/>
  <c r="BF194" i="5"/>
  <c r="AY195" i="5" s="1"/>
  <c r="AH187" i="5"/>
  <c r="AA188" i="5" s="1"/>
  <c r="R156" i="5"/>
  <c r="CL193" i="5"/>
  <c r="CE194" i="5" s="1"/>
  <c r="CA189" i="5"/>
  <c r="BY189" i="5"/>
  <c r="CC189" i="5" s="1"/>
  <c r="H191" i="6" l="1"/>
  <c r="Q191" i="6"/>
  <c r="BY284" i="6"/>
  <c r="CA284" i="6"/>
  <c r="CD189" i="5"/>
  <c r="BW190" i="5" s="1"/>
  <c r="CA190" i="5" s="1"/>
  <c r="BN191" i="5"/>
  <c r="BG192" i="5" s="1"/>
  <c r="BU283" i="6"/>
  <c r="BV283" i="6" s="1"/>
  <c r="BO284" i="6" s="1"/>
  <c r="W285" i="6"/>
  <c r="U285" i="6"/>
  <c r="BS195" i="5"/>
  <c r="BQ195" i="5"/>
  <c r="AE283" i="6"/>
  <c r="AC283" i="6"/>
  <c r="AG283" i="6" s="1"/>
  <c r="AH283" i="6" s="1"/>
  <c r="AA284" i="6" s="1"/>
  <c r="U190" i="5"/>
  <c r="W190" i="5"/>
  <c r="CI281" i="6"/>
  <c r="CG281" i="6"/>
  <c r="BK277" i="6"/>
  <c r="BI277" i="6"/>
  <c r="BM277" i="6" s="1"/>
  <c r="BN277" i="6" s="1"/>
  <c r="BG278" i="6" s="1"/>
  <c r="AW194" i="5"/>
  <c r="AX194" i="5" s="1"/>
  <c r="AQ195" i="5" s="1"/>
  <c r="CI194" i="5"/>
  <c r="CG194" i="5"/>
  <c r="CK194" i="5" s="1"/>
  <c r="CL194" i="5" s="1"/>
  <c r="CE195" i="5" s="1"/>
  <c r="AC188" i="5"/>
  <c r="AG188" i="5" s="1"/>
  <c r="AE188" i="5"/>
  <c r="BA195" i="5"/>
  <c r="BE195" i="5" s="1"/>
  <c r="BC195" i="5"/>
  <c r="AU290" i="6"/>
  <c r="AS290" i="6"/>
  <c r="AW290" i="6" s="1"/>
  <c r="I156" i="5"/>
  <c r="J156" i="4"/>
  <c r="K157" i="5"/>
  <c r="AO286" i="6"/>
  <c r="AP286" i="6" s="1"/>
  <c r="AI287" i="6" s="1"/>
  <c r="BA284" i="6"/>
  <c r="BE284" i="6" s="1"/>
  <c r="BC284" i="6"/>
  <c r="AM195" i="5"/>
  <c r="AK195" i="5"/>
  <c r="AO195" i="5" s="1"/>
  <c r="BY190" i="5" l="1"/>
  <c r="CC190" i="5" s="1"/>
  <c r="CD190" i="5" s="1"/>
  <c r="BW191" i="5" s="1"/>
  <c r="F191" i="6"/>
  <c r="R191" i="6"/>
  <c r="BF195" i="5"/>
  <c r="AY196" i="5" s="1"/>
  <c r="BC196" i="5" s="1"/>
  <c r="BS284" i="6"/>
  <c r="BQ284" i="6"/>
  <c r="BI192" i="5"/>
  <c r="BK192" i="5"/>
  <c r="BF284" i="6"/>
  <c r="AY285" i="6" s="1"/>
  <c r="BA285" i="6" s="1"/>
  <c r="Y190" i="5"/>
  <c r="Z190" i="5" s="1"/>
  <c r="S191" i="5" s="1"/>
  <c r="AH188" i="5"/>
  <c r="AA189" i="5" s="1"/>
  <c r="AE189" i="5" s="1"/>
  <c r="CC284" i="6"/>
  <c r="CD284" i="6" s="1"/>
  <c r="BW285" i="6" s="1"/>
  <c r="AM287" i="6"/>
  <c r="AK287" i="6"/>
  <c r="AO287" i="6" s="1"/>
  <c r="BI278" i="6"/>
  <c r="BM278" i="6" s="1"/>
  <c r="BN278" i="6" s="1"/>
  <c r="BG279" i="6" s="1"/>
  <c r="BK278" i="6"/>
  <c r="CG195" i="5"/>
  <c r="CK195" i="5" s="1"/>
  <c r="CI195" i="5"/>
  <c r="AE284" i="6"/>
  <c r="AC284" i="6"/>
  <c r="AG284" i="6" s="1"/>
  <c r="AU195" i="5"/>
  <c r="AS195" i="5"/>
  <c r="AW195" i="5" s="1"/>
  <c r="CA191" i="5"/>
  <c r="BY191" i="5"/>
  <c r="CC191" i="5" s="1"/>
  <c r="AX290" i="6"/>
  <c r="AQ291" i="6" s="1"/>
  <c r="AP195" i="5"/>
  <c r="AI196" i="5" s="1"/>
  <c r="BU195" i="5"/>
  <c r="BV195" i="5" s="1"/>
  <c r="BO196" i="5" s="1"/>
  <c r="CK281" i="6"/>
  <c r="CL281" i="6" s="1"/>
  <c r="CE282" i="6" s="1"/>
  <c r="Y285" i="6"/>
  <c r="Z285" i="6" s="1"/>
  <c r="S286" i="6" s="1"/>
  <c r="M157" i="5"/>
  <c r="Q157" i="5" s="1"/>
  <c r="C157" i="4"/>
  <c r="O157" i="5"/>
  <c r="G157" i="4" s="1"/>
  <c r="BA196" i="5" l="1"/>
  <c r="BE196" i="5" s="1"/>
  <c r="BF196" i="5" s="1"/>
  <c r="AY197" i="5" s="1"/>
  <c r="I191" i="6"/>
  <c r="K192" i="6"/>
  <c r="BC285" i="6"/>
  <c r="CA285" i="6"/>
  <c r="BY285" i="6"/>
  <c r="CC285" i="6" s="1"/>
  <c r="CD285" i="6" s="1"/>
  <c r="BW286" i="6" s="1"/>
  <c r="BE285" i="6"/>
  <c r="BF285" i="6" s="1"/>
  <c r="AY286" i="6" s="1"/>
  <c r="W191" i="5"/>
  <c r="U191" i="5"/>
  <c r="Y191" i="5" s="1"/>
  <c r="Z191" i="5" s="1"/>
  <c r="S192" i="5" s="1"/>
  <c r="BM192" i="5"/>
  <c r="BN192" i="5" s="1"/>
  <c r="BG193" i="5" s="1"/>
  <c r="AC189" i="5"/>
  <c r="AG189" i="5" s="1"/>
  <c r="AH189" i="5" s="1"/>
  <c r="AA190" i="5" s="1"/>
  <c r="AC190" i="5" s="1"/>
  <c r="AG190" i="5" s="1"/>
  <c r="AH190" i="5" s="1"/>
  <c r="AA191" i="5" s="1"/>
  <c r="CL195" i="5"/>
  <c r="CE196" i="5" s="1"/>
  <c r="CI196" i="5" s="1"/>
  <c r="BU284" i="6"/>
  <c r="BV284" i="6" s="1"/>
  <c r="BO285" i="6" s="1"/>
  <c r="BA197" i="5"/>
  <c r="BE197" i="5" s="1"/>
  <c r="BC197" i="5"/>
  <c r="BQ196" i="5"/>
  <c r="BS196" i="5"/>
  <c r="W286" i="6"/>
  <c r="U286" i="6"/>
  <c r="Y286" i="6" s="1"/>
  <c r="F157" i="5"/>
  <c r="I157" i="4"/>
  <c r="BK279" i="6"/>
  <c r="BI279" i="6"/>
  <c r="BM279" i="6" s="1"/>
  <c r="AH284" i="6"/>
  <c r="AA285" i="6" s="1"/>
  <c r="AK196" i="5"/>
  <c r="AO196" i="5" s="1"/>
  <c r="AP196" i="5" s="1"/>
  <c r="AI197" i="5" s="1"/>
  <c r="AM196" i="5"/>
  <c r="AX195" i="5"/>
  <c r="AQ196" i="5" s="1"/>
  <c r="CI282" i="6"/>
  <c r="CG282" i="6"/>
  <c r="CK282" i="6" s="1"/>
  <c r="CL282" i="6" s="1"/>
  <c r="CE283" i="6" s="1"/>
  <c r="AP287" i="6"/>
  <c r="AI288" i="6" s="1"/>
  <c r="E157" i="4"/>
  <c r="H157" i="5"/>
  <c r="CD191" i="5"/>
  <c r="BW192" i="5" s="1"/>
  <c r="AS291" i="6"/>
  <c r="AW291" i="6" s="1"/>
  <c r="AU291" i="6"/>
  <c r="R157" i="5"/>
  <c r="O192" i="6" l="1"/>
  <c r="M192" i="6"/>
  <c r="BF197" i="5"/>
  <c r="AY198" i="5" s="1"/>
  <c r="CG196" i="5"/>
  <c r="CK196" i="5" s="1"/>
  <c r="CL196" i="5" s="1"/>
  <c r="CE197" i="5" s="1"/>
  <c r="BQ285" i="6"/>
  <c r="BU285" i="6" s="1"/>
  <c r="BV285" i="6" s="1"/>
  <c r="BO286" i="6" s="1"/>
  <c r="BS285" i="6"/>
  <c r="BI193" i="5"/>
  <c r="BM193" i="5" s="1"/>
  <c r="BN193" i="5" s="1"/>
  <c r="BG194" i="5" s="1"/>
  <c r="BK193" i="5"/>
  <c r="BC286" i="6"/>
  <c r="BA286" i="6"/>
  <c r="BE286" i="6" s="1"/>
  <c r="BF286" i="6" s="1"/>
  <c r="AY287" i="6" s="1"/>
  <c r="BA287" i="6" s="1"/>
  <c r="AE190" i="5"/>
  <c r="U192" i="5"/>
  <c r="W192" i="5"/>
  <c r="Z286" i="6"/>
  <c r="S287" i="6" s="1"/>
  <c r="U287" i="6" s="1"/>
  <c r="Y287" i="6" s="1"/>
  <c r="BY286" i="6"/>
  <c r="CA286" i="6"/>
  <c r="CI283" i="6"/>
  <c r="CG283" i="6"/>
  <c r="CK283" i="6" s="1"/>
  <c r="AC191" i="5"/>
  <c r="AG191" i="5" s="1"/>
  <c r="AH191" i="5" s="1"/>
  <c r="AA192" i="5" s="1"/>
  <c r="AE191" i="5"/>
  <c r="AK197" i="5"/>
  <c r="AO197" i="5" s="1"/>
  <c r="AP197" i="5" s="1"/>
  <c r="AI198" i="5" s="1"/>
  <c r="AM197" i="5"/>
  <c r="BN279" i="6"/>
  <c r="BG280" i="6" s="1"/>
  <c r="AX291" i="6"/>
  <c r="AQ292" i="6" s="1"/>
  <c r="BU196" i="5"/>
  <c r="BV196" i="5" s="1"/>
  <c r="BO197" i="5" s="1"/>
  <c r="AU196" i="5"/>
  <c r="AS196" i="5"/>
  <c r="BC198" i="5"/>
  <c r="BA198" i="5"/>
  <c r="BE198" i="5" s="1"/>
  <c r="BF198" i="5" s="1"/>
  <c r="AY199" i="5" s="1"/>
  <c r="CA192" i="5"/>
  <c r="BY192" i="5"/>
  <c r="AC285" i="6"/>
  <c r="AG285" i="6" s="1"/>
  <c r="AH285" i="6" s="1"/>
  <c r="AA286" i="6" s="1"/>
  <c r="AE285" i="6"/>
  <c r="AM288" i="6"/>
  <c r="AK288" i="6"/>
  <c r="J157" i="4"/>
  <c r="K158" i="5"/>
  <c r="I157" i="5"/>
  <c r="H192" i="6" l="1"/>
  <c r="Q192" i="6"/>
  <c r="F192" i="6" s="1"/>
  <c r="CG197" i="5"/>
  <c r="CK197" i="5" s="1"/>
  <c r="CL197" i="5" s="1"/>
  <c r="CE198" i="5" s="1"/>
  <c r="CI197" i="5"/>
  <c r="BI194" i="5"/>
  <c r="BM194" i="5" s="1"/>
  <c r="BK194" i="5"/>
  <c r="W287" i="6"/>
  <c r="Y192" i="5"/>
  <c r="Z192" i="5" s="1"/>
  <c r="S193" i="5" s="1"/>
  <c r="BE287" i="6"/>
  <c r="BF287" i="6" s="1"/>
  <c r="AY288" i="6" s="1"/>
  <c r="BC287" i="6"/>
  <c r="BQ286" i="6"/>
  <c r="BU286" i="6" s="1"/>
  <c r="BV286" i="6" s="1"/>
  <c r="BO287" i="6" s="1"/>
  <c r="BQ287" i="6" s="1"/>
  <c r="BS286" i="6"/>
  <c r="CC286" i="6"/>
  <c r="CD286" i="6" s="1"/>
  <c r="BW287" i="6" s="1"/>
  <c r="AC286" i="6"/>
  <c r="AG286" i="6" s="1"/>
  <c r="AE286" i="6"/>
  <c r="CD192" i="5"/>
  <c r="BW193" i="5" s="1"/>
  <c r="AK198" i="5"/>
  <c r="AO198" i="5" s="1"/>
  <c r="AP198" i="5" s="1"/>
  <c r="AI199" i="5" s="1"/>
  <c r="AM198" i="5"/>
  <c r="BS197" i="5"/>
  <c r="BQ197" i="5"/>
  <c r="BU197" i="5" s="1"/>
  <c r="BV197" i="5" s="1"/>
  <c r="BO198" i="5" s="1"/>
  <c r="AC192" i="5"/>
  <c r="AG192" i="5" s="1"/>
  <c r="AE192" i="5"/>
  <c r="Z287" i="6"/>
  <c r="S288" i="6" s="1"/>
  <c r="AW196" i="5"/>
  <c r="AX196" i="5" s="1"/>
  <c r="AQ197" i="5" s="1"/>
  <c r="CC192" i="5"/>
  <c r="AS292" i="6"/>
  <c r="AW292" i="6" s="1"/>
  <c r="AX292" i="6" s="1"/>
  <c r="AQ293" i="6" s="1"/>
  <c r="AU292" i="6"/>
  <c r="AO288" i="6"/>
  <c r="AP288" i="6" s="1"/>
  <c r="AI289" i="6" s="1"/>
  <c r="CL283" i="6"/>
  <c r="CE284" i="6" s="1"/>
  <c r="O158" i="5"/>
  <c r="G158" i="4" s="1"/>
  <c r="C158" i="4"/>
  <c r="M158" i="5"/>
  <c r="BK280" i="6"/>
  <c r="BI280" i="6"/>
  <c r="BM280" i="6" s="1"/>
  <c r="BC199" i="5"/>
  <c r="BA199" i="5"/>
  <c r="BE199" i="5" s="1"/>
  <c r="R192" i="6" l="1"/>
  <c r="BN194" i="5"/>
  <c r="BG195" i="5" s="1"/>
  <c r="BY287" i="6"/>
  <c r="CC287" i="6" s="1"/>
  <c r="CD287" i="6" s="1"/>
  <c r="BW288" i="6" s="1"/>
  <c r="CA287" i="6"/>
  <c r="BC288" i="6"/>
  <c r="BA288" i="6"/>
  <c r="BE288" i="6" s="1"/>
  <c r="BF288" i="6" s="1"/>
  <c r="AY289" i="6" s="1"/>
  <c r="U193" i="5"/>
  <c r="W193" i="5"/>
  <c r="BN280" i="6"/>
  <c r="BG281" i="6" s="1"/>
  <c r="BI281" i="6" s="1"/>
  <c r="BS287" i="6"/>
  <c r="BK195" i="5"/>
  <c r="BI195" i="5"/>
  <c r="BM195" i="5" s="1"/>
  <c r="BN195" i="5" s="1"/>
  <c r="BG196" i="5" s="1"/>
  <c r="AH192" i="5"/>
  <c r="AA193" i="5" s="1"/>
  <c r="AC193" i="5" s="1"/>
  <c r="BU287" i="6"/>
  <c r="BV287" i="6" s="1"/>
  <c r="BO288" i="6" s="1"/>
  <c r="BS288" i="6" s="1"/>
  <c r="BF199" i="5"/>
  <c r="AY200" i="5" s="1"/>
  <c r="BA200" i="5" s="1"/>
  <c r="BQ198" i="5"/>
  <c r="BU198" i="5" s="1"/>
  <c r="BS198" i="5"/>
  <c r="AS197" i="5"/>
  <c r="AU197" i="5"/>
  <c r="AU293" i="6"/>
  <c r="AS293" i="6"/>
  <c r="CG198" i="5"/>
  <c r="CK198" i="5" s="1"/>
  <c r="CL198" i="5" s="1"/>
  <c r="CE199" i="5" s="1"/>
  <c r="CI198" i="5"/>
  <c r="AM289" i="6"/>
  <c r="AK289" i="6"/>
  <c r="AO289" i="6" s="1"/>
  <c r="CA193" i="5"/>
  <c r="BY193" i="5"/>
  <c r="CC193" i="5" s="1"/>
  <c r="AH286" i="6"/>
  <c r="AA287" i="6" s="1"/>
  <c r="Q158" i="5"/>
  <c r="R158" i="5" s="1"/>
  <c r="CI284" i="6"/>
  <c r="CG284" i="6"/>
  <c r="CK284" i="6" s="1"/>
  <c r="W288" i="6"/>
  <c r="U288" i="6"/>
  <c r="Y288" i="6" s="1"/>
  <c r="AK199" i="5"/>
  <c r="AO199" i="5" s="1"/>
  <c r="AM199" i="5"/>
  <c r="E158" i="4"/>
  <c r="H158" i="5"/>
  <c r="K193" i="6" l="1"/>
  <c r="I192" i="6"/>
  <c r="AE193" i="5"/>
  <c r="CA288" i="6"/>
  <c r="BY288" i="6"/>
  <c r="CC288" i="6" s="1"/>
  <c r="CD288" i="6" s="1"/>
  <c r="BW289" i="6" s="1"/>
  <c r="BC200" i="5"/>
  <c r="BQ288" i="6"/>
  <c r="BU288" i="6" s="1"/>
  <c r="BE200" i="5"/>
  <c r="BF200" i="5" s="1"/>
  <c r="AY201" i="5" s="1"/>
  <c r="BA201" i="5" s="1"/>
  <c r="AG193" i="5"/>
  <c r="AH193" i="5" s="1"/>
  <c r="AA194" i="5" s="1"/>
  <c r="AE194" i="5" s="1"/>
  <c r="BI196" i="5"/>
  <c r="BM196" i="5" s="1"/>
  <c r="BN196" i="5" s="1"/>
  <c r="BG197" i="5" s="1"/>
  <c r="BK196" i="5"/>
  <c r="BC289" i="6"/>
  <c r="BA289" i="6"/>
  <c r="AP199" i="5"/>
  <c r="AI200" i="5" s="1"/>
  <c r="AK200" i="5" s="1"/>
  <c r="AO200" i="5" s="1"/>
  <c r="Y193" i="5"/>
  <c r="Z193" i="5" s="1"/>
  <c r="S194" i="5" s="1"/>
  <c r="BV198" i="5"/>
  <c r="BO199" i="5" s="1"/>
  <c r="BQ199" i="5" s="1"/>
  <c r="BK281" i="6"/>
  <c r="BM281" i="6"/>
  <c r="BN281" i="6" s="1"/>
  <c r="BG282" i="6" s="1"/>
  <c r="K159" i="5"/>
  <c r="I158" i="5"/>
  <c r="J158" i="4"/>
  <c r="CL284" i="6"/>
  <c r="CE285" i="6" s="1"/>
  <c r="CI199" i="5"/>
  <c r="CG199" i="5"/>
  <c r="CK199" i="5" s="1"/>
  <c r="Z288" i="6"/>
  <c r="S289" i="6" s="1"/>
  <c r="CD193" i="5"/>
  <c r="BW194" i="5" s="1"/>
  <c r="AP289" i="6"/>
  <c r="AI290" i="6" s="1"/>
  <c r="AW197" i="5"/>
  <c r="AX197" i="5" s="1"/>
  <c r="AQ198" i="5" s="1"/>
  <c r="I158" i="4"/>
  <c r="F158" i="5"/>
  <c r="AW293" i="6"/>
  <c r="AX293" i="6" s="1"/>
  <c r="AQ294" i="6" s="1"/>
  <c r="AE287" i="6"/>
  <c r="AC287" i="6"/>
  <c r="AG287" i="6" s="1"/>
  <c r="AH287" i="6" s="1"/>
  <c r="AA288" i="6" s="1"/>
  <c r="M193" i="6" l="1"/>
  <c r="O193" i="6"/>
  <c r="BV288" i="6"/>
  <c r="BO289" i="6" s="1"/>
  <c r="BS289" i="6" s="1"/>
  <c r="BC201" i="5"/>
  <c r="AC194" i="5"/>
  <c r="AG194" i="5" s="1"/>
  <c r="AH194" i="5" s="1"/>
  <c r="AA195" i="5" s="1"/>
  <c r="AC195" i="5" s="1"/>
  <c r="AG195" i="5" s="1"/>
  <c r="BI282" i="6"/>
  <c r="BK282" i="6"/>
  <c r="U194" i="5"/>
  <c r="Y194" i="5" s="1"/>
  <c r="Z194" i="5" s="1"/>
  <c r="S195" i="5" s="1"/>
  <c r="W194" i="5"/>
  <c r="BI197" i="5"/>
  <c r="BM197" i="5" s="1"/>
  <c r="BN197" i="5" s="1"/>
  <c r="BG198" i="5" s="1"/>
  <c r="BK197" i="5"/>
  <c r="BE289" i="6"/>
  <c r="BF289" i="6" s="1"/>
  <c r="AY290" i="6" s="1"/>
  <c r="AM200" i="5"/>
  <c r="BU199" i="5"/>
  <c r="BV199" i="5" s="1"/>
  <c r="BO200" i="5" s="1"/>
  <c r="BS199" i="5"/>
  <c r="AE288" i="6"/>
  <c r="AC288" i="6"/>
  <c r="AG288" i="6" s="1"/>
  <c r="AH288" i="6" s="1"/>
  <c r="AA289" i="6" s="1"/>
  <c r="AS294" i="6"/>
  <c r="AU294" i="6"/>
  <c r="AS198" i="5"/>
  <c r="AW198" i="5" s="1"/>
  <c r="AU198" i="5"/>
  <c r="CA289" i="6"/>
  <c r="BY289" i="6"/>
  <c r="CC289" i="6" s="1"/>
  <c r="CD289" i="6" s="1"/>
  <c r="BW290" i="6" s="1"/>
  <c r="M159" i="5"/>
  <c r="O159" i="5"/>
  <c r="G159" i="4" s="1"/>
  <c r="C159" i="4"/>
  <c r="Q159" i="5"/>
  <c r="CL199" i="5"/>
  <c r="CE200" i="5" s="1"/>
  <c r="BY194" i="5"/>
  <c r="CC194" i="5" s="1"/>
  <c r="CA194" i="5"/>
  <c r="BM282" i="6"/>
  <c r="BN282" i="6" s="1"/>
  <c r="BG283" i="6" s="1"/>
  <c r="U289" i="6"/>
  <c r="Y289" i="6" s="1"/>
  <c r="W289" i="6"/>
  <c r="BQ289" i="6"/>
  <c r="BU289" i="6" s="1"/>
  <c r="BV289" i="6" s="1"/>
  <c r="BO290" i="6" s="1"/>
  <c r="AP200" i="5"/>
  <c r="AI201" i="5" s="1"/>
  <c r="CI285" i="6"/>
  <c r="CG285" i="6"/>
  <c r="CK285" i="6" s="1"/>
  <c r="AK290" i="6"/>
  <c r="AO290" i="6" s="1"/>
  <c r="AP290" i="6" s="1"/>
  <c r="AI291" i="6" s="1"/>
  <c r="AM290" i="6"/>
  <c r="BE201" i="5"/>
  <c r="BF201" i="5" s="1"/>
  <c r="AY202" i="5" s="1"/>
  <c r="H193" i="6" l="1"/>
  <c r="Q193" i="6"/>
  <c r="AE195" i="5"/>
  <c r="BI198" i="5"/>
  <c r="BM198" i="5" s="1"/>
  <c r="BK198" i="5"/>
  <c r="BS200" i="5"/>
  <c r="BQ200" i="5"/>
  <c r="BU200" i="5" s="1"/>
  <c r="BV200" i="5" s="1"/>
  <c r="BO201" i="5" s="1"/>
  <c r="BC290" i="6"/>
  <c r="BA290" i="6"/>
  <c r="BE290" i="6" s="1"/>
  <c r="U195" i="5"/>
  <c r="Y195" i="5" s="1"/>
  <c r="W195" i="5"/>
  <c r="Z289" i="6"/>
  <c r="S290" i="6" s="1"/>
  <c r="W290" i="6" s="1"/>
  <c r="AX198" i="5"/>
  <c r="AQ199" i="5" s="1"/>
  <c r="AS199" i="5" s="1"/>
  <c r="AW199" i="5" s="1"/>
  <c r="AX199" i="5" s="1"/>
  <c r="AQ200" i="5" s="1"/>
  <c r="AW294" i="6"/>
  <c r="AX294" i="6" s="1"/>
  <c r="AQ295" i="6" s="1"/>
  <c r="BI283" i="6"/>
  <c r="BM283" i="6" s="1"/>
  <c r="BK283" i="6"/>
  <c r="BY290" i="6"/>
  <c r="CC290" i="6" s="1"/>
  <c r="CD290" i="6" s="1"/>
  <c r="BW291" i="6" s="1"/>
  <c r="CA290" i="6"/>
  <c r="BC202" i="5"/>
  <c r="BA202" i="5"/>
  <c r="BS290" i="6"/>
  <c r="BQ290" i="6"/>
  <c r="AE289" i="6"/>
  <c r="AC289" i="6"/>
  <c r="AG289" i="6" s="1"/>
  <c r="AH289" i="6" s="1"/>
  <c r="AA290" i="6" s="1"/>
  <c r="CI200" i="5"/>
  <c r="CG200" i="5"/>
  <c r="I159" i="4"/>
  <c r="F159" i="5"/>
  <c r="AK201" i="5"/>
  <c r="AO201" i="5" s="1"/>
  <c r="AM201" i="5"/>
  <c r="AH195" i="5"/>
  <c r="AA196" i="5" s="1"/>
  <c r="BN198" i="5"/>
  <c r="BG199" i="5" s="1"/>
  <c r="CD194" i="5"/>
  <c r="BW195" i="5" s="1"/>
  <c r="AM291" i="6"/>
  <c r="AK291" i="6"/>
  <c r="AO291" i="6" s="1"/>
  <c r="AP291" i="6" s="1"/>
  <c r="AI292" i="6" s="1"/>
  <c r="R159" i="5"/>
  <c r="E159" i="4"/>
  <c r="H159" i="5"/>
  <c r="CL285" i="6"/>
  <c r="CE286" i="6" s="1"/>
  <c r="AU199" i="5" l="1"/>
  <c r="F193" i="6"/>
  <c r="R193" i="6"/>
  <c r="U290" i="6"/>
  <c r="Y290" i="6" s="1"/>
  <c r="Z290" i="6" s="1"/>
  <c r="S291" i="6" s="1"/>
  <c r="W291" i="6" s="1"/>
  <c r="Z195" i="5"/>
  <c r="S196" i="5" s="1"/>
  <c r="AS295" i="6"/>
  <c r="AW295" i="6" s="1"/>
  <c r="AX295" i="6" s="1"/>
  <c r="AQ296" i="6" s="1"/>
  <c r="AU295" i="6"/>
  <c r="BN283" i="6"/>
  <c r="BG284" i="6" s="1"/>
  <c r="BI284" i="6" s="1"/>
  <c r="BM284" i="6" s="1"/>
  <c r="BN284" i="6" s="1"/>
  <c r="BG285" i="6" s="1"/>
  <c r="BF290" i="6"/>
  <c r="AY291" i="6" s="1"/>
  <c r="BU290" i="6"/>
  <c r="BV290" i="6" s="1"/>
  <c r="BO291" i="6" s="1"/>
  <c r="BE202" i="5"/>
  <c r="BF202" i="5" s="1"/>
  <c r="AY203" i="5" s="1"/>
  <c r="W196" i="5"/>
  <c r="U196" i="5"/>
  <c r="AS296" i="6"/>
  <c r="AW296" i="6" s="1"/>
  <c r="AX296" i="6" s="1"/>
  <c r="AQ297" i="6" s="1"/>
  <c r="AU296" i="6"/>
  <c r="AK292" i="6"/>
  <c r="AO292" i="6" s="1"/>
  <c r="AM292" i="6"/>
  <c r="BY291" i="6"/>
  <c r="CC291" i="6" s="1"/>
  <c r="CD291" i="6" s="1"/>
  <c r="BW292" i="6" s="1"/>
  <c r="CA291" i="6"/>
  <c r="AC290" i="6"/>
  <c r="AG290" i="6" s="1"/>
  <c r="AH290" i="6" s="1"/>
  <c r="AA291" i="6" s="1"/>
  <c r="AE290" i="6"/>
  <c r="BS201" i="5"/>
  <c r="BQ201" i="5"/>
  <c r="BU201" i="5" s="1"/>
  <c r="AU200" i="5"/>
  <c r="AS200" i="5"/>
  <c r="CI286" i="6"/>
  <c r="CG286" i="6"/>
  <c r="BY195" i="5"/>
  <c r="CC195" i="5" s="1"/>
  <c r="CD195" i="5" s="1"/>
  <c r="BW196" i="5" s="1"/>
  <c r="CA195" i="5"/>
  <c r="CK200" i="5"/>
  <c r="CL200" i="5" s="1"/>
  <c r="CE201" i="5" s="1"/>
  <c r="J159" i="4"/>
  <c r="I159" i="5"/>
  <c r="K160" i="5"/>
  <c r="AP201" i="5"/>
  <c r="AI202" i="5" s="1"/>
  <c r="AC196" i="5"/>
  <c r="AG196" i="5" s="1"/>
  <c r="AH196" i="5" s="1"/>
  <c r="AA197" i="5" s="1"/>
  <c r="AE196" i="5"/>
  <c r="BK199" i="5"/>
  <c r="BI199" i="5"/>
  <c r="K194" i="6" l="1"/>
  <c r="I193" i="6"/>
  <c r="BK284" i="6"/>
  <c r="U291" i="6"/>
  <c r="Y291" i="6" s="1"/>
  <c r="Z291" i="6" s="1"/>
  <c r="S292" i="6" s="1"/>
  <c r="BC203" i="5"/>
  <c r="BA203" i="5"/>
  <c r="BE203" i="5" s="1"/>
  <c r="BF203" i="5" s="1"/>
  <c r="AY204" i="5" s="1"/>
  <c r="BA204" i="5" s="1"/>
  <c r="BE204" i="5" s="1"/>
  <c r="BQ291" i="6"/>
  <c r="BU291" i="6" s="1"/>
  <c r="BS291" i="6"/>
  <c r="BV201" i="5"/>
  <c r="BO202" i="5" s="1"/>
  <c r="BQ202" i="5" s="1"/>
  <c r="BC291" i="6"/>
  <c r="BA291" i="6"/>
  <c r="BE291" i="6" s="1"/>
  <c r="Y196" i="5"/>
  <c r="Z196" i="5" s="1"/>
  <c r="S197" i="5" s="1"/>
  <c r="AC291" i="6"/>
  <c r="AG291" i="6" s="1"/>
  <c r="AH291" i="6" s="1"/>
  <c r="AA292" i="6" s="1"/>
  <c r="AE291" i="6"/>
  <c r="CL286" i="6"/>
  <c r="CE287" i="6" s="1"/>
  <c r="CI201" i="5"/>
  <c r="CG201" i="5"/>
  <c r="CK201" i="5" s="1"/>
  <c r="BC204" i="5"/>
  <c r="BY292" i="6"/>
  <c r="CC292" i="6" s="1"/>
  <c r="CD292" i="6" s="1"/>
  <c r="BW293" i="6" s="1"/>
  <c r="CA292" i="6"/>
  <c r="BK285" i="6"/>
  <c r="BI285" i="6"/>
  <c r="BM285" i="6" s="1"/>
  <c r="BY196" i="5"/>
  <c r="CC196" i="5" s="1"/>
  <c r="CD196" i="5" s="1"/>
  <c r="BW197" i="5" s="1"/>
  <c r="CA196" i="5"/>
  <c r="CK286" i="6"/>
  <c r="AC197" i="5"/>
  <c r="AE197" i="5"/>
  <c r="AP292" i="6"/>
  <c r="AI293" i="6" s="1"/>
  <c r="AW200" i="5"/>
  <c r="AX200" i="5" s="1"/>
  <c r="AQ201" i="5" s="1"/>
  <c r="AU297" i="6"/>
  <c r="AS297" i="6"/>
  <c r="AW297" i="6" s="1"/>
  <c r="BM199" i="5"/>
  <c r="BN199" i="5" s="1"/>
  <c r="BG200" i="5" s="1"/>
  <c r="AK202" i="5"/>
  <c r="AO202" i="5" s="1"/>
  <c r="AM202" i="5"/>
  <c r="C160" i="4"/>
  <c r="O160" i="5"/>
  <c r="G160" i="4" s="1"/>
  <c r="M160" i="5"/>
  <c r="M194" i="6" l="1"/>
  <c r="H194" i="6" s="1"/>
  <c r="O194" i="6"/>
  <c r="AG197" i="5"/>
  <c r="AH197" i="5" s="1"/>
  <c r="AA198" i="5" s="1"/>
  <c r="BS202" i="5"/>
  <c r="BU202" i="5"/>
  <c r="BV202" i="5" s="1"/>
  <c r="BO203" i="5" s="1"/>
  <c r="BN285" i="6"/>
  <c r="BG286" i="6" s="1"/>
  <c r="BK286" i="6" s="1"/>
  <c r="AX297" i="6"/>
  <c r="AQ298" i="6" s="1"/>
  <c r="AS298" i="6" s="1"/>
  <c r="AW298" i="6" s="1"/>
  <c r="AX298" i="6" s="1"/>
  <c r="AQ299" i="6" s="1"/>
  <c r="U197" i="5"/>
  <c r="Y197" i="5" s="1"/>
  <c r="W197" i="5"/>
  <c r="BF291" i="6"/>
  <c r="AY292" i="6" s="1"/>
  <c r="AP202" i="5"/>
  <c r="AI203" i="5" s="1"/>
  <c r="AK203" i="5" s="1"/>
  <c r="AO203" i="5" s="1"/>
  <c r="BV291" i="6"/>
  <c r="BO292" i="6" s="1"/>
  <c r="CL201" i="5"/>
  <c r="CE202" i="5" s="1"/>
  <c r="CG202" i="5" s="1"/>
  <c r="CK202" i="5" s="1"/>
  <c r="CL202" i="5" s="1"/>
  <c r="CE203" i="5" s="1"/>
  <c r="AS201" i="5"/>
  <c r="AU201" i="5"/>
  <c r="BK200" i="5"/>
  <c r="BI200" i="5"/>
  <c r="BY197" i="5"/>
  <c r="CC197" i="5" s="1"/>
  <c r="CD197" i="5" s="1"/>
  <c r="BW198" i="5" s="1"/>
  <c r="CA197" i="5"/>
  <c r="AC292" i="6"/>
  <c r="AG292" i="6" s="1"/>
  <c r="AH292" i="6" s="1"/>
  <c r="AA293" i="6" s="1"/>
  <c r="AE292" i="6"/>
  <c r="U292" i="6"/>
  <c r="Y292" i="6" s="1"/>
  <c r="Z292" i="6" s="1"/>
  <c r="S293" i="6" s="1"/>
  <c r="W292" i="6"/>
  <c r="CI287" i="6"/>
  <c r="CG287" i="6"/>
  <c r="CK287" i="6" s="1"/>
  <c r="CA293" i="6"/>
  <c r="BY293" i="6"/>
  <c r="CC293" i="6" s="1"/>
  <c r="BF204" i="5"/>
  <c r="AY205" i="5" s="1"/>
  <c r="E160" i="4"/>
  <c r="H160" i="5"/>
  <c r="AK293" i="6"/>
  <c r="AO293" i="6" s="1"/>
  <c r="AP293" i="6" s="1"/>
  <c r="AI294" i="6" s="1"/>
  <c r="AM293" i="6"/>
  <c r="Q160" i="5"/>
  <c r="R160" i="5" s="1"/>
  <c r="Q194" i="6" l="1"/>
  <c r="BI286" i="6"/>
  <c r="BM286" i="6" s="1"/>
  <c r="BN286" i="6" s="1"/>
  <c r="BG287" i="6" s="1"/>
  <c r="AE198" i="5"/>
  <c r="AC198" i="5"/>
  <c r="AU298" i="6"/>
  <c r="AM203" i="5"/>
  <c r="CI202" i="5"/>
  <c r="BQ203" i="5"/>
  <c r="BS203" i="5"/>
  <c r="Z197" i="5"/>
  <c r="S198" i="5" s="1"/>
  <c r="BC292" i="6"/>
  <c r="BA292" i="6"/>
  <c r="BE292" i="6" s="1"/>
  <c r="BF292" i="6" s="1"/>
  <c r="AY293" i="6" s="1"/>
  <c r="CL287" i="6"/>
  <c r="CE288" i="6" s="1"/>
  <c r="CG288" i="6" s="1"/>
  <c r="BS292" i="6"/>
  <c r="BQ292" i="6"/>
  <c r="BK287" i="6"/>
  <c r="BI287" i="6"/>
  <c r="BM287" i="6" s="1"/>
  <c r="AK294" i="6"/>
  <c r="AO294" i="6" s="1"/>
  <c r="AM294" i="6"/>
  <c r="CA198" i="5"/>
  <c r="BY198" i="5"/>
  <c r="CC198" i="5" s="1"/>
  <c r="U293" i="6"/>
  <c r="Y293" i="6" s="1"/>
  <c r="Z293" i="6" s="1"/>
  <c r="S294" i="6" s="1"/>
  <c r="W293" i="6"/>
  <c r="I160" i="5"/>
  <c r="K161" i="5"/>
  <c r="J160" i="4"/>
  <c r="CI203" i="5"/>
  <c r="CG203" i="5"/>
  <c r="CK203" i="5" s="1"/>
  <c r="AG198" i="5"/>
  <c r="AH198" i="5" s="1"/>
  <c r="AA199" i="5" s="1"/>
  <c r="BA205" i="5"/>
  <c r="BC205" i="5"/>
  <c r="BU203" i="5"/>
  <c r="BV203" i="5" s="1"/>
  <c r="BO204" i="5" s="1"/>
  <c r="CD293" i="6"/>
  <c r="BW294" i="6" s="1"/>
  <c r="AC293" i="6"/>
  <c r="AG293" i="6" s="1"/>
  <c r="AE293" i="6"/>
  <c r="AP203" i="5"/>
  <c r="AI204" i="5" s="1"/>
  <c r="BM200" i="5"/>
  <c r="BN200" i="5" s="1"/>
  <c r="BG201" i="5" s="1"/>
  <c r="I160" i="4"/>
  <c r="F160" i="5"/>
  <c r="AW201" i="5"/>
  <c r="AX201" i="5" s="1"/>
  <c r="AQ202" i="5" s="1"/>
  <c r="AS299" i="6"/>
  <c r="AW299" i="6" s="1"/>
  <c r="AX299" i="6" s="1"/>
  <c r="AQ300" i="6" s="1"/>
  <c r="AU299" i="6"/>
  <c r="F194" i="6" l="1"/>
  <c r="R194" i="6"/>
  <c r="CI288" i="6"/>
  <c r="BN287" i="6"/>
  <c r="BG288" i="6" s="1"/>
  <c r="BK288" i="6" s="1"/>
  <c r="U198" i="5"/>
  <c r="Y198" i="5" s="1"/>
  <c r="Z198" i="5" s="1"/>
  <c r="S199" i="5" s="1"/>
  <c r="W198" i="5"/>
  <c r="BE205" i="5"/>
  <c r="BF205" i="5" s="1"/>
  <c r="AY206" i="5" s="1"/>
  <c r="BC293" i="6"/>
  <c r="BA293" i="6"/>
  <c r="BE293" i="6" s="1"/>
  <c r="AH293" i="6"/>
  <c r="AA294" i="6" s="1"/>
  <c r="AC294" i="6" s="1"/>
  <c r="CD198" i="5"/>
  <c r="BW199" i="5" s="1"/>
  <c r="BY199" i="5" s="1"/>
  <c r="BU292" i="6"/>
  <c r="BV292" i="6" s="1"/>
  <c r="BO293" i="6" s="1"/>
  <c r="BK201" i="5"/>
  <c r="BI201" i="5"/>
  <c r="BM201" i="5" s="1"/>
  <c r="AU202" i="5"/>
  <c r="AS202" i="5"/>
  <c r="AW202" i="5" s="1"/>
  <c r="U294" i="6"/>
  <c r="Y294" i="6" s="1"/>
  <c r="Z294" i="6" s="1"/>
  <c r="S295" i="6" s="1"/>
  <c r="W294" i="6"/>
  <c r="AS300" i="6"/>
  <c r="AW300" i="6" s="1"/>
  <c r="AX300" i="6" s="1"/>
  <c r="AQ301" i="6" s="1"/>
  <c r="AU300" i="6"/>
  <c r="AE199" i="5"/>
  <c r="AC199" i="5"/>
  <c r="AG199" i="5" s="1"/>
  <c r="BQ204" i="5"/>
  <c r="BS204" i="5"/>
  <c r="O161" i="5"/>
  <c r="G161" i="4" s="1"/>
  <c r="M161" i="5"/>
  <c r="C161" i="4"/>
  <c r="AP294" i="6"/>
  <c r="AI295" i="6" s="1"/>
  <c r="CK288" i="6"/>
  <c r="CL288" i="6" s="1"/>
  <c r="CE289" i="6" s="1"/>
  <c r="AK204" i="5"/>
  <c r="AO204" i="5" s="1"/>
  <c r="AM204" i="5"/>
  <c r="CL203" i="5"/>
  <c r="CE204" i="5" s="1"/>
  <c r="BY294" i="6"/>
  <c r="CC294" i="6" s="1"/>
  <c r="CA294" i="6"/>
  <c r="I194" i="6" l="1"/>
  <c r="K195" i="6"/>
  <c r="BI288" i="6"/>
  <c r="BM288" i="6" s="1"/>
  <c r="BS293" i="6"/>
  <c r="BQ293" i="6"/>
  <c r="BU293" i="6" s="1"/>
  <c r="BV293" i="6" s="1"/>
  <c r="BO294" i="6" s="1"/>
  <c r="BA206" i="5"/>
  <c r="BE206" i="5" s="1"/>
  <c r="BF206" i="5" s="1"/>
  <c r="AY207" i="5" s="1"/>
  <c r="BA207" i="5" s="1"/>
  <c r="BC206" i="5"/>
  <c r="CD294" i="6"/>
  <c r="BW295" i="6" s="1"/>
  <c r="BY295" i="6" s="1"/>
  <c r="CC295" i="6" s="1"/>
  <c r="CD295" i="6" s="1"/>
  <c r="BW296" i="6" s="1"/>
  <c r="AE294" i="6"/>
  <c r="AP204" i="5"/>
  <c r="AI205" i="5" s="1"/>
  <c r="AM205" i="5" s="1"/>
  <c r="CC199" i="5"/>
  <c r="CD199" i="5" s="1"/>
  <c r="BW200" i="5" s="1"/>
  <c r="CA199" i="5"/>
  <c r="W199" i="5"/>
  <c r="U199" i="5"/>
  <c r="Y199" i="5" s="1"/>
  <c r="Z199" i="5" s="1"/>
  <c r="S200" i="5" s="1"/>
  <c r="BF293" i="6"/>
  <c r="AY294" i="6" s="1"/>
  <c r="CI289" i="6"/>
  <c r="CG289" i="6"/>
  <c r="CK289" i="6" s="1"/>
  <c r="BC207" i="5"/>
  <c r="AS301" i="6"/>
  <c r="AU301" i="6"/>
  <c r="W295" i="6"/>
  <c r="U295" i="6"/>
  <c r="AG294" i="6"/>
  <c r="AH294" i="6" s="1"/>
  <c r="AA295" i="6" s="1"/>
  <c r="AH199" i="5"/>
  <c r="AA200" i="5" s="1"/>
  <c r="AK295" i="6"/>
  <c r="AM295" i="6"/>
  <c r="AO295" i="6"/>
  <c r="AX202" i="5"/>
  <c r="AQ203" i="5" s="1"/>
  <c r="BN288" i="6"/>
  <c r="BG289" i="6" s="1"/>
  <c r="BN201" i="5"/>
  <c r="BG202" i="5" s="1"/>
  <c r="BU204" i="5"/>
  <c r="BV204" i="5" s="1"/>
  <c r="BO205" i="5" s="1"/>
  <c r="E161" i="4"/>
  <c r="H161" i="5"/>
  <c r="Q161" i="5"/>
  <c r="R161" i="5" s="1"/>
  <c r="CI204" i="5"/>
  <c r="CG204" i="5"/>
  <c r="CK204" i="5" s="1"/>
  <c r="CL204" i="5" s="1"/>
  <c r="CE205" i="5" s="1"/>
  <c r="O195" i="6" l="1"/>
  <c r="M195" i="6"/>
  <c r="CA295" i="6"/>
  <c r="BY200" i="5"/>
  <c r="CC200" i="5" s="1"/>
  <c r="CD200" i="5" s="1"/>
  <c r="BW201" i="5" s="1"/>
  <c r="AK205" i="5"/>
  <c r="AO205" i="5" s="1"/>
  <c r="AP205" i="5" s="1"/>
  <c r="AI206" i="5" s="1"/>
  <c r="AM206" i="5" s="1"/>
  <c r="CA200" i="5"/>
  <c r="W200" i="5"/>
  <c r="U200" i="5"/>
  <c r="Y200" i="5" s="1"/>
  <c r="Z200" i="5" s="1"/>
  <c r="S201" i="5" s="1"/>
  <c r="BC294" i="6"/>
  <c r="BA294" i="6"/>
  <c r="BE294" i="6" s="1"/>
  <c r="BF294" i="6" s="1"/>
  <c r="AY295" i="6" s="1"/>
  <c r="AP295" i="6"/>
  <c r="AI296" i="6" s="1"/>
  <c r="AM296" i="6" s="1"/>
  <c r="AW301" i="6"/>
  <c r="AX301" i="6" s="1"/>
  <c r="AQ302" i="6" s="1"/>
  <c r="BQ294" i="6"/>
  <c r="BU294" i="6" s="1"/>
  <c r="BV294" i="6" s="1"/>
  <c r="BO295" i="6" s="1"/>
  <c r="BS294" i="6"/>
  <c r="K162" i="5"/>
  <c r="I161" i="5"/>
  <c r="J161" i="4"/>
  <c r="CI205" i="5"/>
  <c r="CG205" i="5"/>
  <c r="CK205" i="5" s="1"/>
  <c r="CL205" i="5" s="1"/>
  <c r="CE206" i="5" s="1"/>
  <c r="AC295" i="6"/>
  <c r="AG295" i="6" s="1"/>
  <c r="AE295" i="6"/>
  <c r="Y295" i="6"/>
  <c r="Z295" i="6" s="1"/>
  <c r="S296" i="6" s="1"/>
  <c r="BE207" i="5"/>
  <c r="BF207" i="5" s="1"/>
  <c r="AY208" i="5" s="1"/>
  <c r="BI202" i="5"/>
  <c r="BM202" i="5" s="1"/>
  <c r="BN202" i="5" s="1"/>
  <c r="BG203" i="5" s="1"/>
  <c r="BK202" i="5"/>
  <c r="CA296" i="6"/>
  <c r="BY296" i="6"/>
  <c r="CC296" i="6" s="1"/>
  <c r="CD296" i="6" s="1"/>
  <c r="BW297" i="6" s="1"/>
  <c r="CL289" i="6"/>
  <c r="CE290" i="6" s="1"/>
  <c r="BQ205" i="5"/>
  <c r="BU205" i="5" s="1"/>
  <c r="BV205" i="5" s="1"/>
  <c r="BO206" i="5" s="1"/>
  <c r="BS205" i="5"/>
  <c r="I161" i="4"/>
  <c r="F161" i="5"/>
  <c r="AS203" i="5"/>
  <c r="AW203" i="5" s="1"/>
  <c r="AU203" i="5"/>
  <c r="BI289" i="6"/>
  <c r="BK289" i="6"/>
  <c r="AE200" i="5"/>
  <c r="AC200" i="5"/>
  <c r="AG200" i="5" s="1"/>
  <c r="AH200" i="5" s="1"/>
  <c r="AA201" i="5" s="1"/>
  <c r="H195" i="6" l="1"/>
  <c r="Q195" i="6"/>
  <c r="BY201" i="5"/>
  <c r="CC201" i="5" s="1"/>
  <c r="CA201" i="5"/>
  <c r="AU302" i="6"/>
  <c r="AS302" i="6"/>
  <c r="AW302" i="6" s="1"/>
  <c r="AX302" i="6" s="1"/>
  <c r="AQ303" i="6" s="1"/>
  <c r="BC295" i="6"/>
  <c r="BA295" i="6"/>
  <c r="BE295" i="6" s="1"/>
  <c r="BF295" i="6" s="1"/>
  <c r="AY296" i="6" s="1"/>
  <c r="AX203" i="5"/>
  <c r="AQ204" i="5" s="1"/>
  <c r="AS204" i="5" s="1"/>
  <c r="AK296" i="6"/>
  <c r="AO296" i="6" s="1"/>
  <c r="AP296" i="6" s="1"/>
  <c r="AI297" i="6" s="1"/>
  <c r="BQ295" i="6"/>
  <c r="BU295" i="6" s="1"/>
  <c r="BS295" i="6"/>
  <c r="AH295" i="6"/>
  <c r="AA296" i="6" s="1"/>
  <c r="AE296" i="6" s="1"/>
  <c r="AK206" i="5"/>
  <c r="AO206" i="5" s="1"/>
  <c r="U201" i="5"/>
  <c r="Y201" i="5" s="1"/>
  <c r="Z201" i="5" s="1"/>
  <c r="S202" i="5" s="1"/>
  <c r="U202" i="5" s="1"/>
  <c r="W201" i="5"/>
  <c r="BM289" i="6"/>
  <c r="BN289" i="6" s="1"/>
  <c r="BG290" i="6" s="1"/>
  <c r="BS206" i="5"/>
  <c r="BQ206" i="5"/>
  <c r="BU206" i="5" s="1"/>
  <c r="BV206" i="5" s="1"/>
  <c r="BO207" i="5" s="1"/>
  <c r="U296" i="6"/>
  <c r="W296" i="6"/>
  <c r="BI203" i="5"/>
  <c r="BM203" i="5" s="1"/>
  <c r="BN203" i="5" s="1"/>
  <c r="BG204" i="5" s="1"/>
  <c r="BK203" i="5"/>
  <c r="CG206" i="5"/>
  <c r="CI206" i="5"/>
  <c r="AC201" i="5"/>
  <c r="AG201" i="5" s="1"/>
  <c r="AE201" i="5"/>
  <c r="CA297" i="6"/>
  <c r="BY297" i="6"/>
  <c r="CI290" i="6"/>
  <c r="CG290" i="6"/>
  <c r="CK290" i="6" s="1"/>
  <c r="C162" i="4"/>
  <c r="M162" i="5"/>
  <c r="Q162" i="5" s="1"/>
  <c r="O162" i="5"/>
  <c r="G162" i="4" s="1"/>
  <c r="BC208" i="5"/>
  <c r="BA208" i="5"/>
  <c r="BE208" i="5" s="1"/>
  <c r="F195" i="6" l="1"/>
  <c r="R195" i="6"/>
  <c r="AC296" i="6"/>
  <c r="CC297" i="6"/>
  <c r="CD297" i="6" s="1"/>
  <c r="BW298" i="6" s="1"/>
  <c r="AU204" i="5"/>
  <c r="AG296" i="6"/>
  <c r="AH296" i="6" s="1"/>
  <c r="AA297" i="6" s="1"/>
  <c r="AE297" i="6" s="1"/>
  <c r="AW204" i="5"/>
  <c r="AX204" i="5" s="1"/>
  <c r="AQ205" i="5" s="1"/>
  <c r="AU205" i="5" s="1"/>
  <c r="AH201" i="5"/>
  <c r="AA202" i="5" s="1"/>
  <c r="AC202" i="5" s="1"/>
  <c r="CD201" i="5"/>
  <c r="BW202" i="5" s="1"/>
  <c r="BK290" i="6"/>
  <c r="BI290" i="6"/>
  <c r="BA296" i="6"/>
  <c r="BE296" i="6" s="1"/>
  <c r="BC296" i="6"/>
  <c r="Y202" i="5"/>
  <c r="Z202" i="5" s="1"/>
  <c r="S203" i="5" s="1"/>
  <c r="U203" i="5" s="1"/>
  <c r="W202" i="5"/>
  <c r="R162" i="5"/>
  <c r="K163" i="5" s="1"/>
  <c r="AP206" i="5"/>
  <c r="AI207" i="5" s="1"/>
  <c r="AK207" i="5" s="1"/>
  <c r="AO207" i="5" s="1"/>
  <c r="AP207" i="5" s="1"/>
  <c r="AI208" i="5" s="1"/>
  <c r="BV295" i="6"/>
  <c r="BO296" i="6" s="1"/>
  <c r="CL290" i="6"/>
  <c r="CE291" i="6" s="1"/>
  <c r="CI291" i="6" s="1"/>
  <c r="AM297" i="6"/>
  <c r="AK297" i="6"/>
  <c r="AO297" i="6" s="1"/>
  <c r="AP297" i="6" s="1"/>
  <c r="AI298" i="6" s="1"/>
  <c r="BS207" i="5"/>
  <c r="BQ207" i="5"/>
  <c r="BU207" i="5" s="1"/>
  <c r="BV207" i="5" s="1"/>
  <c r="BO208" i="5" s="1"/>
  <c r="AS303" i="6"/>
  <c r="AW303" i="6" s="1"/>
  <c r="AX303" i="6" s="1"/>
  <c r="AQ304" i="6" s="1"/>
  <c r="AU303" i="6"/>
  <c r="BF208" i="5"/>
  <c r="AY209" i="5" s="1"/>
  <c r="BK204" i="5"/>
  <c r="BI204" i="5"/>
  <c r="I162" i="4"/>
  <c r="F162" i="5"/>
  <c r="CK206" i="5"/>
  <c r="CL206" i="5" s="1"/>
  <c r="CE207" i="5" s="1"/>
  <c r="Y296" i="6"/>
  <c r="Z296" i="6" s="1"/>
  <c r="S297" i="6" s="1"/>
  <c r="E162" i="4"/>
  <c r="H162" i="5"/>
  <c r="K196" i="6" l="1"/>
  <c r="I195" i="6"/>
  <c r="AE202" i="5"/>
  <c r="AG202" i="5"/>
  <c r="AC297" i="6"/>
  <c r="AS205" i="5"/>
  <c r="AW205" i="5" s="1"/>
  <c r="AX205" i="5" s="1"/>
  <c r="AQ206" i="5" s="1"/>
  <c r="CA298" i="6"/>
  <c r="BY298" i="6"/>
  <c r="CC298" i="6" s="1"/>
  <c r="CD298" i="6" s="1"/>
  <c r="BW299" i="6" s="1"/>
  <c r="AM207" i="5"/>
  <c r="BY202" i="5"/>
  <c r="CC202" i="5" s="1"/>
  <c r="CA202" i="5"/>
  <c r="BF296" i="6"/>
  <c r="AY297" i="6" s="1"/>
  <c r="BC297" i="6" s="1"/>
  <c r="BQ296" i="6"/>
  <c r="BU296" i="6" s="1"/>
  <c r="BS296" i="6"/>
  <c r="W203" i="5"/>
  <c r="CG291" i="6"/>
  <c r="AH202" i="5"/>
  <c r="AA203" i="5" s="1"/>
  <c r="AC203" i="5" s="1"/>
  <c r="I162" i="5"/>
  <c r="J162" i="4"/>
  <c r="BM290" i="6"/>
  <c r="BN290" i="6" s="1"/>
  <c r="BG291" i="6" s="1"/>
  <c r="BM204" i="5"/>
  <c r="BN204" i="5" s="1"/>
  <c r="BG205" i="5" s="1"/>
  <c r="BQ208" i="5"/>
  <c r="BU208" i="5" s="1"/>
  <c r="BS208" i="5"/>
  <c r="U297" i="6"/>
  <c r="Y297" i="6" s="1"/>
  <c r="Z297" i="6" s="1"/>
  <c r="S298" i="6" s="1"/>
  <c r="W297" i="6"/>
  <c r="AK298" i="6"/>
  <c r="AO298" i="6" s="1"/>
  <c r="AP298" i="6" s="1"/>
  <c r="AI299" i="6" s="1"/>
  <c r="AM298" i="6"/>
  <c r="AK208" i="5"/>
  <c r="AO208" i="5" s="1"/>
  <c r="AM208" i="5"/>
  <c r="Y203" i="5"/>
  <c r="Z203" i="5" s="1"/>
  <c r="S204" i="5" s="1"/>
  <c r="AG297" i="6"/>
  <c r="AH297" i="6" s="1"/>
  <c r="AA298" i="6" s="1"/>
  <c r="AU304" i="6"/>
  <c r="AS304" i="6"/>
  <c r="AW304" i="6" s="1"/>
  <c r="AX304" i="6" s="1"/>
  <c r="AQ305" i="6" s="1"/>
  <c r="BC209" i="5"/>
  <c r="BA209" i="5"/>
  <c r="BE209" i="5" s="1"/>
  <c r="CI207" i="5"/>
  <c r="CG207" i="5"/>
  <c r="CK207" i="5" s="1"/>
  <c r="CL207" i="5" s="1"/>
  <c r="CE208" i="5" s="1"/>
  <c r="O163" i="5"/>
  <c r="G163" i="4" s="1"/>
  <c r="M163" i="5"/>
  <c r="C163" i="4"/>
  <c r="O196" i="6" l="1"/>
  <c r="M196" i="6"/>
  <c r="AU206" i="5"/>
  <c r="AS206" i="5"/>
  <c r="AW206" i="5" s="1"/>
  <c r="AX206" i="5" s="1"/>
  <c r="AQ207" i="5" s="1"/>
  <c r="AU207" i="5" s="1"/>
  <c r="CA299" i="6"/>
  <c r="BY299" i="6"/>
  <c r="CC299" i="6" s="1"/>
  <c r="CD299" i="6" s="1"/>
  <c r="BW300" i="6" s="1"/>
  <c r="AE203" i="5"/>
  <c r="BA297" i="6"/>
  <c r="BE297" i="6" s="1"/>
  <c r="BF297" i="6" s="1"/>
  <c r="AY298" i="6" s="1"/>
  <c r="BC298" i="6" s="1"/>
  <c r="CD202" i="5"/>
  <c r="BW203" i="5" s="1"/>
  <c r="BV208" i="5"/>
  <c r="BO209" i="5" s="1"/>
  <c r="BS209" i="5" s="1"/>
  <c r="CK291" i="6"/>
  <c r="CL291" i="6" s="1"/>
  <c r="CE292" i="6" s="1"/>
  <c r="BK205" i="5"/>
  <c r="BI205" i="5"/>
  <c r="BM205" i="5" s="1"/>
  <c r="BK291" i="6"/>
  <c r="BI291" i="6"/>
  <c r="BM291" i="6" s="1"/>
  <c r="BN291" i="6" s="1"/>
  <c r="BG292" i="6" s="1"/>
  <c r="AG203" i="5"/>
  <c r="AH203" i="5" s="1"/>
  <c r="AA204" i="5" s="1"/>
  <c r="BV296" i="6"/>
  <c r="BO297" i="6" s="1"/>
  <c r="AP208" i="5"/>
  <c r="AI209" i="5" s="1"/>
  <c r="AK209" i="5" s="1"/>
  <c r="W298" i="6"/>
  <c r="U298" i="6"/>
  <c r="U204" i="5"/>
  <c r="W204" i="5"/>
  <c r="AS305" i="6"/>
  <c r="AU305" i="6"/>
  <c r="CI208" i="5"/>
  <c r="CG208" i="5"/>
  <c r="CK208" i="5" s="1"/>
  <c r="BF209" i="5"/>
  <c r="AY210" i="5" s="1"/>
  <c r="H163" i="5"/>
  <c r="E163" i="4"/>
  <c r="AM299" i="6"/>
  <c r="AK299" i="6"/>
  <c r="Q163" i="5"/>
  <c r="R163" i="5" s="1"/>
  <c r="AC298" i="6"/>
  <c r="AG298" i="6" s="1"/>
  <c r="AH298" i="6" s="1"/>
  <c r="AA299" i="6" s="1"/>
  <c r="AE298" i="6"/>
  <c r="H196" i="6" l="1"/>
  <c r="Q196" i="6"/>
  <c r="F196" i="6" s="1"/>
  <c r="BA298" i="6"/>
  <c r="BE298" i="6" s="1"/>
  <c r="BF298" i="6" s="1"/>
  <c r="AY299" i="6" s="1"/>
  <c r="BC299" i="6" s="1"/>
  <c r="AS207" i="5"/>
  <c r="AW207" i="5" s="1"/>
  <c r="AX207" i="5" s="1"/>
  <c r="AQ208" i="5" s="1"/>
  <c r="CI292" i="6"/>
  <c r="CG292" i="6"/>
  <c r="CK292" i="6" s="1"/>
  <c r="CL292" i="6" s="1"/>
  <c r="CE293" i="6" s="1"/>
  <c r="CA203" i="5"/>
  <c r="BY203" i="5"/>
  <c r="CC203" i="5" s="1"/>
  <c r="AO209" i="5"/>
  <c r="AP209" i="5" s="1"/>
  <c r="AI210" i="5" s="1"/>
  <c r="AK210" i="5" s="1"/>
  <c r="AO210" i="5" s="1"/>
  <c r="BQ209" i="5"/>
  <c r="BU209" i="5" s="1"/>
  <c r="BV209" i="5" s="1"/>
  <c r="BO210" i="5" s="1"/>
  <c r="AE204" i="5"/>
  <c r="AC204" i="5"/>
  <c r="CL208" i="5"/>
  <c r="CE209" i="5" s="1"/>
  <c r="CG209" i="5" s="1"/>
  <c r="CK209" i="5" s="1"/>
  <c r="CL209" i="5" s="1"/>
  <c r="CE210" i="5" s="1"/>
  <c r="BK292" i="6"/>
  <c r="BI292" i="6"/>
  <c r="BM292" i="6" s="1"/>
  <c r="BQ297" i="6"/>
  <c r="BU297" i="6" s="1"/>
  <c r="BV297" i="6" s="1"/>
  <c r="BO298" i="6" s="1"/>
  <c r="BS297" i="6"/>
  <c r="AM209" i="5"/>
  <c r="BN205" i="5"/>
  <c r="BG206" i="5" s="1"/>
  <c r="AC299" i="6"/>
  <c r="AG299" i="6" s="1"/>
  <c r="AE299" i="6"/>
  <c r="J163" i="4"/>
  <c r="I163" i="5"/>
  <c r="K164" i="5"/>
  <c r="AO299" i="6"/>
  <c r="AP299" i="6" s="1"/>
  <c r="AI300" i="6" s="1"/>
  <c r="BY300" i="6"/>
  <c r="CA300" i="6"/>
  <c r="Y298" i="6"/>
  <c r="Z298" i="6" s="1"/>
  <c r="S299" i="6" s="1"/>
  <c r="I163" i="4"/>
  <c r="F163" i="5"/>
  <c r="AW305" i="6"/>
  <c r="AX305" i="6" s="1"/>
  <c r="AQ306" i="6" s="1"/>
  <c r="Y204" i="5"/>
  <c r="Z204" i="5" s="1"/>
  <c r="S205" i="5" s="1"/>
  <c r="BA210" i="5"/>
  <c r="BE210" i="5" s="1"/>
  <c r="BC210" i="5"/>
  <c r="R196" i="6" l="1"/>
  <c r="BA299" i="6"/>
  <c r="BE299" i="6" s="1"/>
  <c r="BF299" i="6" s="1"/>
  <c r="AY300" i="6" s="1"/>
  <c r="CD203" i="5"/>
  <c r="BW204" i="5" s="1"/>
  <c r="AM210" i="5"/>
  <c r="AS208" i="5"/>
  <c r="AW208" i="5" s="1"/>
  <c r="AX208" i="5" s="1"/>
  <c r="AQ209" i="5" s="1"/>
  <c r="AU208" i="5"/>
  <c r="BI206" i="5"/>
  <c r="BM206" i="5" s="1"/>
  <c r="BN206" i="5" s="1"/>
  <c r="BG207" i="5" s="1"/>
  <c r="BK206" i="5"/>
  <c r="AH299" i="6"/>
  <c r="AA300" i="6" s="1"/>
  <c r="AC300" i="6" s="1"/>
  <c r="BN292" i="6"/>
  <c r="BG293" i="6" s="1"/>
  <c r="CC300" i="6"/>
  <c r="CD300" i="6" s="1"/>
  <c r="BW301" i="6" s="1"/>
  <c r="CI209" i="5"/>
  <c r="BS298" i="6"/>
  <c r="BQ298" i="6"/>
  <c r="BU298" i="6" s="1"/>
  <c r="AG204" i="5"/>
  <c r="AH204" i="5" s="1"/>
  <c r="AA205" i="5" s="1"/>
  <c r="BS210" i="5"/>
  <c r="BQ210" i="5"/>
  <c r="CI210" i="5"/>
  <c r="CG210" i="5"/>
  <c r="AU306" i="6"/>
  <c r="AS306" i="6"/>
  <c r="AW306" i="6" s="1"/>
  <c r="CI293" i="6"/>
  <c r="CG293" i="6"/>
  <c r="CK293" i="6" s="1"/>
  <c r="W205" i="5"/>
  <c r="U205" i="5"/>
  <c r="BA300" i="6"/>
  <c r="BE300" i="6" s="1"/>
  <c r="BC300" i="6"/>
  <c r="U299" i="6"/>
  <c r="Y299" i="6" s="1"/>
  <c r="Z299" i="6" s="1"/>
  <c r="S300" i="6" s="1"/>
  <c r="W299" i="6"/>
  <c r="BF210" i="5"/>
  <c r="AY211" i="5" s="1"/>
  <c r="AP210" i="5"/>
  <c r="AI211" i="5" s="1"/>
  <c r="C164" i="4"/>
  <c r="O164" i="5"/>
  <c r="G164" i="4" s="1"/>
  <c r="M164" i="5"/>
  <c r="Q164" i="5" s="1"/>
  <c r="AK300" i="6"/>
  <c r="AO300" i="6" s="1"/>
  <c r="AM300" i="6"/>
  <c r="K197" i="6" l="1"/>
  <c r="I196" i="6"/>
  <c r="BV298" i="6"/>
  <c r="BO299" i="6" s="1"/>
  <c r="BY204" i="5"/>
  <c r="CC204" i="5" s="1"/>
  <c r="CA204" i="5"/>
  <c r="CA301" i="6"/>
  <c r="BY301" i="6"/>
  <c r="CC301" i="6" s="1"/>
  <c r="CD301" i="6" s="1"/>
  <c r="BW302" i="6" s="1"/>
  <c r="CA302" i="6" s="1"/>
  <c r="AC205" i="5"/>
  <c r="AG205" i="5" s="1"/>
  <c r="AE205" i="5"/>
  <c r="AU209" i="5"/>
  <c r="AS209" i="5"/>
  <c r="AW209" i="5" s="1"/>
  <c r="CL293" i="6"/>
  <c r="CE294" i="6" s="1"/>
  <c r="CG294" i="6" s="1"/>
  <c r="BS299" i="6"/>
  <c r="BQ299" i="6"/>
  <c r="BU299" i="6" s="1"/>
  <c r="BV299" i="6" s="1"/>
  <c r="BO300" i="6" s="1"/>
  <c r="BQ300" i="6" s="1"/>
  <c r="BU300" i="6" s="1"/>
  <c r="BV300" i="6" s="1"/>
  <c r="BO301" i="6" s="1"/>
  <c r="BI293" i="6"/>
  <c r="BM293" i="6" s="1"/>
  <c r="BN293" i="6" s="1"/>
  <c r="BG294" i="6" s="1"/>
  <c r="BK293" i="6"/>
  <c r="AE300" i="6"/>
  <c r="BI207" i="5"/>
  <c r="BM207" i="5" s="1"/>
  <c r="BK207" i="5"/>
  <c r="W300" i="6"/>
  <c r="U300" i="6"/>
  <c r="Y300" i="6" s="1"/>
  <c r="F164" i="5"/>
  <c r="I164" i="4"/>
  <c r="R164" i="5"/>
  <c r="BF300" i="6"/>
  <c r="AY301" i="6" s="1"/>
  <c r="AX306" i="6"/>
  <c r="AQ307" i="6" s="1"/>
  <c r="Y205" i="5"/>
  <c r="Z205" i="5" s="1"/>
  <c r="S206" i="5" s="1"/>
  <c r="AM211" i="5"/>
  <c r="AK211" i="5"/>
  <c r="AG300" i="6"/>
  <c r="AH300" i="6" s="1"/>
  <c r="AA301" i="6" s="1"/>
  <c r="E164" i="4"/>
  <c r="H164" i="5"/>
  <c r="CK210" i="5"/>
  <c r="CL210" i="5" s="1"/>
  <c r="CE211" i="5" s="1"/>
  <c r="BC211" i="5"/>
  <c r="BA211" i="5"/>
  <c r="BE211" i="5" s="1"/>
  <c r="BU210" i="5"/>
  <c r="BV210" i="5" s="1"/>
  <c r="BO211" i="5" s="1"/>
  <c r="AP300" i="6"/>
  <c r="AI301" i="6" s="1"/>
  <c r="O197" i="6" l="1"/>
  <c r="M197" i="6"/>
  <c r="BY302" i="6"/>
  <c r="CC302" i="6" s="1"/>
  <c r="CD302" i="6" s="1"/>
  <c r="BW303" i="6" s="1"/>
  <c r="CD204" i="5"/>
  <c r="BW205" i="5" s="1"/>
  <c r="CI294" i="6"/>
  <c r="CK294" i="6"/>
  <c r="CL294" i="6" s="1"/>
  <c r="CE295" i="6" s="1"/>
  <c r="BS300" i="6"/>
  <c r="AX209" i="5"/>
  <c r="AQ210" i="5" s="1"/>
  <c r="BK294" i="6"/>
  <c r="BI294" i="6"/>
  <c r="BM294" i="6" s="1"/>
  <c r="BN294" i="6" s="1"/>
  <c r="BG295" i="6" s="1"/>
  <c r="AO211" i="5"/>
  <c r="AP211" i="5" s="1"/>
  <c r="AI212" i="5" s="1"/>
  <c r="AH205" i="5"/>
  <c r="AA206" i="5" s="1"/>
  <c r="BN207" i="5"/>
  <c r="BG208" i="5" s="1"/>
  <c r="BY303" i="6"/>
  <c r="CC303" i="6" s="1"/>
  <c r="CD303" i="6" s="1"/>
  <c r="BW304" i="6" s="1"/>
  <c r="CA303" i="6"/>
  <c r="AC301" i="6"/>
  <c r="AG301" i="6" s="1"/>
  <c r="AH301" i="6" s="1"/>
  <c r="AA302" i="6" s="1"/>
  <c r="AE301" i="6"/>
  <c r="BQ211" i="5"/>
  <c r="BS211" i="5"/>
  <c r="BQ301" i="6"/>
  <c r="BU301" i="6" s="1"/>
  <c r="BV301" i="6" s="1"/>
  <c r="BO302" i="6" s="1"/>
  <c r="BS301" i="6"/>
  <c r="U206" i="5"/>
  <c r="Y206" i="5" s="1"/>
  <c r="W206" i="5"/>
  <c r="AU307" i="6"/>
  <c r="AS307" i="6"/>
  <c r="AW307" i="6" s="1"/>
  <c r="AX307" i="6" s="1"/>
  <c r="AQ308" i="6" s="1"/>
  <c r="Z300" i="6"/>
  <c r="S301" i="6" s="1"/>
  <c r="K165" i="5"/>
  <c r="I164" i="5"/>
  <c r="J164" i="4"/>
  <c r="CI211" i="5"/>
  <c r="CG211" i="5"/>
  <c r="CK211" i="5" s="1"/>
  <c r="CL211" i="5" s="1"/>
  <c r="CE212" i="5" s="1"/>
  <c r="BF211" i="5"/>
  <c r="AY212" i="5" s="1"/>
  <c r="BA301" i="6"/>
  <c r="BE301" i="6" s="1"/>
  <c r="BC301" i="6"/>
  <c r="AK301" i="6"/>
  <c r="AO301" i="6" s="1"/>
  <c r="AP301" i="6" s="1"/>
  <c r="AI302" i="6" s="1"/>
  <c r="AM301" i="6"/>
  <c r="Q197" i="6" l="1"/>
  <c r="F197" i="6" s="1"/>
  <c r="H197" i="6"/>
  <c r="BY205" i="5"/>
  <c r="CC205" i="5" s="1"/>
  <c r="CD205" i="5" s="1"/>
  <c r="BW206" i="5" s="1"/>
  <c r="CA205" i="5"/>
  <c r="AM212" i="5"/>
  <c r="AK212" i="5"/>
  <c r="AO212" i="5" s="1"/>
  <c r="AP212" i="5" s="1"/>
  <c r="AI213" i="5" s="1"/>
  <c r="AK213" i="5" s="1"/>
  <c r="BK295" i="6"/>
  <c r="BI295" i="6"/>
  <c r="BM295" i="6" s="1"/>
  <c r="BN295" i="6" s="1"/>
  <c r="BG296" i="6" s="1"/>
  <c r="CI295" i="6"/>
  <c r="CG295" i="6"/>
  <c r="CK295" i="6" s="1"/>
  <c r="BK208" i="5"/>
  <c r="BI208" i="5"/>
  <c r="AC206" i="5"/>
  <c r="AG206" i="5" s="1"/>
  <c r="AH206" i="5" s="1"/>
  <c r="AA207" i="5" s="1"/>
  <c r="AE206" i="5"/>
  <c r="Z206" i="5"/>
  <c r="S207" i="5" s="1"/>
  <c r="W207" i="5" s="1"/>
  <c r="AU210" i="5"/>
  <c r="AS210" i="5"/>
  <c r="BU211" i="5"/>
  <c r="BV211" i="5" s="1"/>
  <c r="BO212" i="5" s="1"/>
  <c r="BF301" i="6"/>
  <c r="AY302" i="6" s="1"/>
  <c r="BA302" i="6" s="1"/>
  <c r="BE302" i="6" s="1"/>
  <c r="BF302" i="6" s="1"/>
  <c r="AY303" i="6" s="1"/>
  <c r="BQ302" i="6"/>
  <c r="BS302" i="6"/>
  <c r="CI212" i="5"/>
  <c r="CG212" i="5"/>
  <c r="CK212" i="5" s="1"/>
  <c r="CL212" i="5" s="1"/>
  <c r="CE213" i="5" s="1"/>
  <c r="AC302" i="6"/>
  <c r="AG302" i="6" s="1"/>
  <c r="AE302" i="6"/>
  <c r="AU308" i="6"/>
  <c r="AS308" i="6"/>
  <c r="AW308" i="6" s="1"/>
  <c r="AK302" i="6"/>
  <c r="AO302" i="6" s="1"/>
  <c r="AP302" i="6" s="1"/>
  <c r="AI303" i="6" s="1"/>
  <c r="AM302" i="6"/>
  <c r="CA304" i="6"/>
  <c r="BY304" i="6"/>
  <c r="CC304" i="6" s="1"/>
  <c r="M165" i="5"/>
  <c r="Q165" i="5" s="1"/>
  <c r="O165" i="5"/>
  <c r="G165" i="4" s="1"/>
  <c r="C165" i="4"/>
  <c r="W301" i="6"/>
  <c r="U301" i="6"/>
  <c r="Y301" i="6" s="1"/>
  <c r="Z301" i="6" s="1"/>
  <c r="S302" i="6" s="1"/>
  <c r="BA212" i="5"/>
  <c r="BE212" i="5" s="1"/>
  <c r="BF212" i="5" s="1"/>
  <c r="AY213" i="5" s="1"/>
  <c r="BC212" i="5"/>
  <c r="R197" i="6" l="1"/>
  <c r="I197" i="6" s="1"/>
  <c r="BC302" i="6"/>
  <c r="AO213" i="5"/>
  <c r="AP213" i="5" s="1"/>
  <c r="AI214" i="5" s="1"/>
  <c r="AM214" i="5" s="1"/>
  <c r="AM213" i="5"/>
  <c r="CL295" i="6"/>
  <c r="CE296" i="6" s="1"/>
  <c r="CG296" i="6" s="1"/>
  <c r="CA206" i="5"/>
  <c r="BY206" i="5"/>
  <c r="CC206" i="5" s="1"/>
  <c r="BS212" i="5"/>
  <c r="BQ212" i="5"/>
  <c r="BU212" i="5" s="1"/>
  <c r="BV212" i="5" s="1"/>
  <c r="BO213" i="5" s="1"/>
  <c r="AE207" i="5"/>
  <c r="AC207" i="5"/>
  <c r="AG207" i="5" s="1"/>
  <c r="AH207" i="5" s="1"/>
  <c r="AA208" i="5" s="1"/>
  <c r="U207" i="5"/>
  <c r="Y207" i="5" s="1"/>
  <c r="Z207" i="5" s="1"/>
  <c r="S208" i="5" s="1"/>
  <c r="AW210" i="5"/>
  <c r="AX210" i="5" s="1"/>
  <c r="AQ211" i="5" s="1"/>
  <c r="BI296" i="6"/>
  <c r="BM296" i="6" s="1"/>
  <c r="BN296" i="6" s="1"/>
  <c r="BG297" i="6" s="1"/>
  <c r="BK296" i="6"/>
  <c r="BM208" i="5"/>
  <c r="BN208" i="5" s="1"/>
  <c r="BG209" i="5" s="1"/>
  <c r="CG213" i="5"/>
  <c r="CK213" i="5" s="1"/>
  <c r="CI213" i="5"/>
  <c r="AK303" i="6"/>
  <c r="AO303" i="6" s="1"/>
  <c r="AM303" i="6"/>
  <c r="U302" i="6"/>
  <c r="W302" i="6"/>
  <c r="BA213" i="5"/>
  <c r="BC213" i="5"/>
  <c r="BA303" i="6"/>
  <c r="BE303" i="6" s="1"/>
  <c r="BF303" i="6" s="1"/>
  <c r="AY304" i="6" s="1"/>
  <c r="BC303" i="6"/>
  <c r="F165" i="5"/>
  <c r="I165" i="4"/>
  <c r="CD304" i="6"/>
  <c r="BW305" i="6" s="1"/>
  <c r="AH302" i="6"/>
  <c r="AA303" i="6" s="1"/>
  <c r="AX308" i="6"/>
  <c r="AQ309" i="6" s="1"/>
  <c r="H165" i="5"/>
  <c r="E165" i="4"/>
  <c r="BU302" i="6"/>
  <c r="BV302" i="6" s="1"/>
  <c r="BO303" i="6" s="1"/>
  <c r="R165" i="5"/>
  <c r="K198" i="6" l="1"/>
  <c r="O198" i="6" s="1"/>
  <c r="M198" i="6"/>
  <c r="AK214" i="5"/>
  <c r="AO214" i="5" s="1"/>
  <c r="AP214" i="5" s="1"/>
  <c r="AI215" i="5" s="1"/>
  <c r="AK215" i="5" s="1"/>
  <c r="AO215" i="5" s="1"/>
  <c r="AP215" i="5" s="1"/>
  <c r="AI216" i="5" s="1"/>
  <c r="CI296" i="6"/>
  <c r="CK296" i="6"/>
  <c r="CL296" i="6" s="1"/>
  <c r="CE297" i="6" s="1"/>
  <c r="CG297" i="6" s="1"/>
  <c r="CK297" i="6" s="1"/>
  <c r="AP303" i="6"/>
  <c r="AI304" i="6" s="1"/>
  <c r="AK304" i="6" s="1"/>
  <c r="AO304" i="6" s="1"/>
  <c r="AP304" i="6" s="1"/>
  <c r="AI305" i="6" s="1"/>
  <c r="CD206" i="5"/>
  <c r="BW207" i="5" s="1"/>
  <c r="BK209" i="5"/>
  <c r="BI209" i="5"/>
  <c r="BM209" i="5" s="1"/>
  <c r="BN209" i="5" s="1"/>
  <c r="BG210" i="5" s="1"/>
  <c r="AE208" i="5"/>
  <c r="AC208" i="5"/>
  <c r="AG208" i="5" s="1"/>
  <c r="AS211" i="5"/>
  <c r="AW211" i="5" s="1"/>
  <c r="AU211" i="5"/>
  <c r="CL213" i="5"/>
  <c r="CE214" i="5" s="1"/>
  <c r="CG214" i="5" s="1"/>
  <c r="BE213" i="5"/>
  <c r="BF213" i="5" s="1"/>
  <c r="AY214" i="5" s="1"/>
  <c r="BK297" i="6"/>
  <c r="BI297" i="6"/>
  <c r="BQ213" i="5"/>
  <c r="BU213" i="5" s="1"/>
  <c r="BS213" i="5"/>
  <c r="BQ303" i="6"/>
  <c r="BU303" i="6" s="1"/>
  <c r="BS303" i="6"/>
  <c r="BA304" i="6"/>
  <c r="BE304" i="6" s="1"/>
  <c r="BC304" i="6"/>
  <c r="J165" i="4"/>
  <c r="K166" i="5"/>
  <c r="I165" i="5"/>
  <c r="W208" i="5"/>
  <c r="U208" i="5"/>
  <c r="Y208" i="5" s="1"/>
  <c r="Y302" i="6"/>
  <c r="Z302" i="6" s="1"/>
  <c r="S303" i="6" s="1"/>
  <c r="AC303" i="6"/>
  <c r="AE303" i="6"/>
  <c r="CA305" i="6"/>
  <c r="BY305" i="6"/>
  <c r="CC305" i="6" s="1"/>
  <c r="AS309" i="6"/>
  <c r="AW309" i="6" s="1"/>
  <c r="AX309" i="6" s="1"/>
  <c r="AQ310" i="6" s="1"/>
  <c r="AU309" i="6"/>
  <c r="AM215" i="5" l="1"/>
  <c r="H198" i="6"/>
  <c r="Q198" i="6"/>
  <c r="AM304" i="6"/>
  <c r="CI297" i="6"/>
  <c r="AH208" i="5"/>
  <c r="AA209" i="5" s="1"/>
  <c r="AE209" i="5" s="1"/>
  <c r="BY207" i="5"/>
  <c r="CC207" i="5" s="1"/>
  <c r="CA207" i="5"/>
  <c r="BC214" i="5"/>
  <c r="BA214" i="5"/>
  <c r="BE214" i="5" s="1"/>
  <c r="BF214" i="5" s="1"/>
  <c r="AY215" i="5" s="1"/>
  <c r="BI210" i="5"/>
  <c r="BM210" i="5" s="1"/>
  <c r="BN210" i="5" s="1"/>
  <c r="BG211" i="5" s="1"/>
  <c r="BK210" i="5"/>
  <c r="CK214" i="5"/>
  <c r="CL214" i="5" s="1"/>
  <c r="CE215" i="5" s="1"/>
  <c r="BF304" i="6"/>
  <c r="AY305" i="6" s="1"/>
  <c r="BA305" i="6" s="1"/>
  <c r="BE305" i="6" s="1"/>
  <c r="CI214" i="5"/>
  <c r="AC209" i="5"/>
  <c r="AG209" i="5" s="1"/>
  <c r="AX211" i="5"/>
  <c r="AQ212" i="5" s="1"/>
  <c r="BM297" i="6"/>
  <c r="BN297" i="6" s="1"/>
  <c r="BG298" i="6" s="1"/>
  <c r="AS310" i="6"/>
  <c r="AW310" i="6" s="1"/>
  <c r="AX310" i="6" s="1"/>
  <c r="AQ311" i="6" s="1"/>
  <c r="AU310" i="6"/>
  <c r="W303" i="6"/>
  <c r="U303" i="6"/>
  <c r="Y303" i="6" s="1"/>
  <c r="BV303" i="6"/>
  <c r="BO304" i="6" s="1"/>
  <c r="AK216" i="5"/>
  <c r="AO216" i="5" s="1"/>
  <c r="AP216" i="5" s="1"/>
  <c r="AI217" i="5" s="1"/>
  <c r="AM216" i="5"/>
  <c r="AG303" i="6"/>
  <c r="AH303" i="6" s="1"/>
  <c r="AA304" i="6" s="1"/>
  <c r="CD305" i="6"/>
  <c r="BW306" i="6" s="1"/>
  <c r="CL297" i="6"/>
  <c r="CE298" i="6" s="1"/>
  <c r="BV213" i="5"/>
  <c r="BO214" i="5" s="1"/>
  <c r="Z208" i="5"/>
  <c r="S209" i="5" s="1"/>
  <c r="M166" i="5"/>
  <c r="C166" i="4"/>
  <c r="O166" i="5"/>
  <c r="G166" i="4" s="1"/>
  <c r="Q166" i="5"/>
  <c r="R166" i="5" s="1"/>
  <c r="AK305" i="6"/>
  <c r="AO305" i="6" s="1"/>
  <c r="AP305" i="6" s="1"/>
  <c r="AI306" i="6" s="1"/>
  <c r="AM305" i="6"/>
  <c r="F198" i="6" l="1"/>
  <c r="R198" i="6"/>
  <c r="CD207" i="5"/>
  <c r="BW208" i="5" s="1"/>
  <c r="CA208" i="5" s="1"/>
  <c r="BC305" i="6"/>
  <c r="BI298" i="6"/>
  <c r="BM298" i="6" s="1"/>
  <c r="BK298" i="6"/>
  <c r="BC215" i="5"/>
  <c r="BA215" i="5"/>
  <c r="BE215" i="5" s="1"/>
  <c r="BF215" i="5" s="1"/>
  <c r="AY216" i="5" s="1"/>
  <c r="BC216" i="5" s="1"/>
  <c r="CG215" i="5"/>
  <c r="CK215" i="5" s="1"/>
  <c r="CL215" i="5" s="1"/>
  <c r="CE216" i="5" s="1"/>
  <c r="AS212" i="5"/>
  <c r="AW212" i="5" s="1"/>
  <c r="AU212" i="5"/>
  <c r="CI215" i="5"/>
  <c r="BK211" i="5"/>
  <c r="BI211" i="5"/>
  <c r="BM211" i="5" s="1"/>
  <c r="BN211" i="5" s="1"/>
  <c r="BG212" i="5" s="1"/>
  <c r="AH209" i="5"/>
  <c r="AA210" i="5" s="1"/>
  <c r="AC210" i="5" s="1"/>
  <c r="AE304" i="6"/>
  <c r="AC304" i="6"/>
  <c r="AM217" i="5"/>
  <c r="AK217" i="5"/>
  <c r="AO217" i="5" s="1"/>
  <c r="AU311" i="6"/>
  <c r="AS311" i="6"/>
  <c r="AW311" i="6" s="1"/>
  <c r="AX311" i="6" s="1"/>
  <c r="AQ312" i="6" s="1"/>
  <c r="CG298" i="6"/>
  <c r="CK298" i="6" s="1"/>
  <c r="CI298" i="6"/>
  <c r="Z303" i="6"/>
  <c r="S304" i="6" s="1"/>
  <c r="U209" i="5"/>
  <c r="W209" i="5"/>
  <c r="BS214" i="5"/>
  <c r="BQ214" i="5"/>
  <c r="BU214" i="5" s="1"/>
  <c r="BV214" i="5" s="1"/>
  <c r="BO215" i="5" s="1"/>
  <c r="BQ304" i="6"/>
  <c r="BS304" i="6"/>
  <c r="BY306" i="6"/>
  <c r="CC306" i="6" s="1"/>
  <c r="CD306" i="6" s="1"/>
  <c r="BW307" i="6" s="1"/>
  <c r="CA306" i="6"/>
  <c r="AK306" i="6"/>
  <c r="AO306" i="6" s="1"/>
  <c r="AM306" i="6"/>
  <c r="J166" i="4"/>
  <c r="K167" i="5"/>
  <c r="I166" i="5"/>
  <c r="I166" i="4"/>
  <c r="F166" i="5"/>
  <c r="BF305" i="6"/>
  <c r="AY306" i="6" s="1"/>
  <c r="E166" i="4"/>
  <c r="H166" i="5"/>
  <c r="BY208" i="5" l="1"/>
  <c r="CC208" i="5" s="1"/>
  <c r="CD208" i="5" s="1"/>
  <c r="BW209" i="5" s="1"/>
  <c r="CA209" i="5" s="1"/>
  <c r="K199" i="6"/>
  <c r="I198" i="6"/>
  <c r="BU304" i="6"/>
  <c r="BV304" i="6" s="1"/>
  <c r="BO305" i="6" s="1"/>
  <c r="BY209" i="5"/>
  <c r="CC209" i="5" s="1"/>
  <c r="CI216" i="5"/>
  <c r="CG216" i="5"/>
  <c r="CK216" i="5" s="1"/>
  <c r="CL216" i="5" s="1"/>
  <c r="CE217" i="5" s="1"/>
  <c r="CG217" i="5" s="1"/>
  <c r="CK217" i="5" s="1"/>
  <c r="CL217" i="5" s="1"/>
  <c r="CE218" i="5" s="1"/>
  <c r="BI212" i="5"/>
  <c r="BM212" i="5" s="1"/>
  <c r="BN212" i="5" s="1"/>
  <c r="BG213" i="5" s="1"/>
  <c r="BK212" i="5"/>
  <c r="AP306" i="6"/>
  <c r="AI307" i="6" s="1"/>
  <c r="AK307" i="6" s="1"/>
  <c r="AO307" i="6" s="1"/>
  <c r="AP307" i="6" s="1"/>
  <c r="AI308" i="6" s="1"/>
  <c r="AG210" i="5"/>
  <c r="AH210" i="5" s="1"/>
  <c r="AA211" i="5" s="1"/>
  <c r="AX212" i="5"/>
  <c r="AQ213" i="5" s="1"/>
  <c r="BN298" i="6"/>
  <c r="BG299" i="6" s="1"/>
  <c r="BA216" i="5"/>
  <c r="BE216" i="5" s="1"/>
  <c r="CL298" i="6"/>
  <c r="CE299" i="6" s="1"/>
  <c r="CI299" i="6" s="1"/>
  <c r="AE210" i="5"/>
  <c r="AS312" i="6"/>
  <c r="AW312" i="6" s="1"/>
  <c r="AX312" i="6" s="1"/>
  <c r="AQ313" i="6" s="1"/>
  <c r="AU312" i="6"/>
  <c r="BS215" i="5"/>
  <c r="BQ215" i="5"/>
  <c r="BU215" i="5" s="1"/>
  <c r="CA307" i="6"/>
  <c r="BY307" i="6"/>
  <c r="BC306" i="6"/>
  <c r="BA306" i="6"/>
  <c r="BE306" i="6" s="1"/>
  <c r="AG304" i="6"/>
  <c r="AH304" i="6" s="1"/>
  <c r="AA305" i="6" s="1"/>
  <c r="U304" i="6"/>
  <c r="Y304" i="6" s="1"/>
  <c r="Z304" i="6" s="1"/>
  <c r="S305" i="6" s="1"/>
  <c r="W304" i="6"/>
  <c r="AP217" i="5"/>
  <c r="AI218" i="5" s="1"/>
  <c r="C167" i="4"/>
  <c r="M167" i="5"/>
  <c r="O167" i="5"/>
  <c r="G167" i="4" s="1"/>
  <c r="Y209" i="5"/>
  <c r="Z209" i="5" s="1"/>
  <c r="S210" i="5" s="1"/>
  <c r="O199" i="6" l="1"/>
  <c r="M199" i="6"/>
  <c r="BS305" i="6"/>
  <c r="BQ305" i="6"/>
  <c r="CD209" i="5"/>
  <c r="BW210" i="5" s="1"/>
  <c r="BY210" i="5" s="1"/>
  <c r="CC210" i="5" s="1"/>
  <c r="AM307" i="6"/>
  <c r="CI217" i="5"/>
  <c r="AC211" i="5"/>
  <c r="AG211" i="5" s="1"/>
  <c r="AH211" i="5" s="1"/>
  <c r="AA212" i="5" s="1"/>
  <c r="AE211" i="5"/>
  <c r="BI213" i="5"/>
  <c r="BM213" i="5" s="1"/>
  <c r="BN213" i="5" s="1"/>
  <c r="BG214" i="5" s="1"/>
  <c r="BK213" i="5"/>
  <c r="CG299" i="6"/>
  <c r="BK299" i="6"/>
  <c r="BI299" i="6"/>
  <c r="AU213" i="5"/>
  <c r="AS213" i="5"/>
  <c r="AW213" i="5" s="1"/>
  <c r="AX213" i="5" s="1"/>
  <c r="AQ214" i="5" s="1"/>
  <c r="BV215" i="5"/>
  <c r="BO216" i="5" s="1"/>
  <c r="BQ216" i="5" s="1"/>
  <c r="BU216" i="5" s="1"/>
  <c r="BF216" i="5"/>
  <c r="AY217" i="5" s="1"/>
  <c r="BC217" i="5" s="1"/>
  <c r="AM308" i="6"/>
  <c r="AK308" i="6"/>
  <c r="AO308" i="6" s="1"/>
  <c r="W305" i="6"/>
  <c r="U305" i="6"/>
  <c r="AC305" i="6"/>
  <c r="AG305" i="6" s="1"/>
  <c r="AE305" i="6"/>
  <c r="CG218" i="5"/>
  <c r="CK218" i="5" s="1"/>
  <c r="CL218" i="5" s="1"/>
  <c r="CE219" i="5" s="1"/>
  <c r="CI218" i="5"/>
  <c r="H167" i="5"/>
  <c r="E167" i="4"/>
  <c r="W210" i="5"/>
  <c r="U210" i="5"/>
  <c r="CC307" i="6"/>
  <c r="CD307" i="6" s="1"/>
  <c r="BW308" i="6" s="1"/>
  <c r="AU313" i="6"/>
  <c r="AS313" i="6"/>
  <c r="BF306" i="6"/>
  <c r="AY307" i="6" s="1"/>
  <c r="BU305" i="6"/>
  <c r="BV305" i="6" s="1"/>
  <c r="BO306" i="6" s="1"/>
  <c r="AM218" i="5"/>
  <c r="AK218" i="5"/>
  <c r="AO218" i="5" s="1"/>
  <c r="AP218" i="5" s="1"/>
  <c r="AI219" i="5" s="1"/>
  <c r="Q167" i="5"/>
  <c r="R167" i="5" s="1"/>
  <c r="Q199" i="6" l="1"/>
  <c r="F199" i="6" s="1"/>
  <c r="H199" i="6"/>
  <c r="CA210" i="5"/>
  <c r="BA217" i="5"/>
  <c r="BE217" i="5" s="1"/>
  <c r="BF217" i="5" s="1"/>
  <c r="AY218" i="5" s="1"/>
  <c r="CD210" i="5"/>
  <c r="BW211" i="5" s="1"/>
  <c r="AS214" i="5"/>
  <c r="AW214" i="5" s="1"/>
  <c r="AX214" i="5" s="1"/>
  <c r="AQ215" i="5" s="1"/>
  <c r="AU214" i="5"/>
  <c r="BM299" i="6"/>
  <c r="BN299" i="6" s="1"/>
  <c r="BG300" i="6" s="1"/>
  <c r="CK299" i="6"/>
  <c r="CL299" i="6" s="1"/>
  <c r="CE300" i="6" s="1"/>
  <c r="BS216" i="5"/>
  <c r="BK214" i="5"/>
  <c r="BI214" i="5"/>
  <c r="AH305" i="6"/>
  <c r="AA306" i="6" s="1"/>
  <c r="AE306" i="6" s="1"/>
  <c r="Y305" i="6"/>
  <c r="Z305" i="6" s="1"/>
  <c r="S306" i="6" s="1"/>
  <c r="K168" i="5"/>
  <c r="I167" i="5"/>
  <c r="J167" i="4"/>
  <c r="CI219" i="5"/>
  <c r="CG219" i="5"/>
  <c r="CK219" i="5" s="1"/>
  <c r="BS306" i="6"/>
  <c r="BQ306" i="6"/>
  <c r="BU306" i="6" s="1"/>
  <c r="AM219" i="5"/>
  <c r="AK219" i="5"/>
  <c r="AO219" i="5" s="1"/>
  <c r="AE212" i="5"/>
  <c r="AC212" i="5"/>
  <c r="BC307" i="6"/>
  <c r="BA307" i="6"/>
  <c r="BE307" i="6" s="1"/>
  <c r="Y210" i="5"/>
  <c r="Z210" i="5" s="1"/>
  <c r="S211" i="5" s="1"/>
  <c r="BV216" i="5"/>
  <c r="BO217" i="5" s="1"/>
  <c r="AW313" i="6"/>
  <c r="AX313" i="6" s="1"/>
  <c r="AQ314" i="6" s="1"/>
  <c r="AP308" i="6"/>
  <c r="AI309" i="6" s="1"/>
  <c r="CA308" i="6"/>
  <c r="BY308" i="6"/>
  <c r="CC308" i="6" s="1"/>
  <c r="F167" i="5"/>
  <c r="I167" i="4"/>
  <c r="R199" i="6" l="1"/>
  <c r="I199" i="6" s="1"/>
  <c r="BC218" i="5"/>
  <c r="BA218" i="5"/>
  <c r="BE218" i="5" s="1"/>
  <c r="BF218" i="5" s="1"/>
  <c r="AY219" i="5" s="1"/>
  <c r="BY211" i="5"/>
  <c r="CC211" i="5" s="1"/>
  <c r="CA211" i="5"/>
  <c r="BM214" i="5"/>
  <c r="BN214" i="5" s="1"/>
  <c r="BG215" i="5" s="1"/>
  <c r="AC306" i="6"/>
  <c r="AG306" i="6" s="1"/>
  <c r="AH306" i="6" s="1"/>
  <c r="AA307" i="6" s="1"/>
  <c r="AE307" i="6" s="1"/>
  <c r="CI300" i="6"/>
  <c r="CG300" i="6"/>
  <c r="CK300" i="6" s="1"/>
  <c r="W306" i="6"/>
  <c r="U306" i="6"/>
  <c r="Y306" i="6" s="1"/>
  <c r="Z306" i="6" s="1"/>
  <c r="S307" i="6" s="1"/>
  <c r="AP219" i="5"/>
  <c r="AI220" i="5" s="1"/>
  <c r="AK220" i="5" s="1"/>
  <c r="AO220" i="5" s="1"/>
  <c r="AG212" i="5"/>
  <c r="AH212" i="5" s="1"/>
  <c r="AA213" i="5" s="1"/>
  <c r="BK300" i="6"/>
  <c r="BI300" i="6"/>
  <c r="CD308" i="6"/>
  <c r="BW309" i="6" s="1"/>
  <c r="AU215" i="5"/>
  <c r="AS215" i="5"/>
  <c r="AW215" i="5" s="1"/>
  <c r="AX215" i="5" s="1"/>
  <c r="AQ216" i="5" s="1"/>
  <c r="W211" i="5"/>
  <c r="U211" i="5"/>
  <c r="Y211" i="5" s="1"/>
  <c r="Z211" i="5" s="1"/>
  <c r="S212" i="5" s="1"/>
  <c r="AS314" i="6"/>
  <c r="AW314" i="6" s="1"/>
  <c r="AX314" i="6" s="1"/>
  <c r="AQ315" i="6" s="1"/>
  <c r="AU314" i="6"/>
  <c r="CL219" i="5"/>
  <c r="CE220" i="5" s="1"/>
  <c r="M168" i="5"/>
  <c r="Q168" i="5" s="1"/>
  <c r="C168" i="4"/>
  <c r="O168" i="5"/>
  <c r="G168" i="4" s="1"/>
  <c r="BF307" i="6"/>
  <c r="AY308" i="6" s="1"/>
  <c r="BQ217" i="5"/>
  <c r="BU217" i="5" s="1"/>
  <c r="BS217" i="5"/>
  <c r="BV306" i="6"/>
  <c r="BO307" i="6" s="1"/>
  <c r="AM309" i="6"/>
  <c r="AK309" i="6"/>
  <c r="AO309" i="6" s="1"/>
  <c r="BC219" i="5"/>
  <c r="BA219" i="5"/>
  <c r="BE219" i="5" s="1"/>
  <c r="K200" i="6" l="1"/>
  <c r="O200" i="6" s="1"/>
  <c r="CD211" i="5"/>
  <c r="BW212" i="5" s="1"/>
  <c r="AM220" i="5"/>
  <c r="BI215" i="5"/>
  <c r="BM215" i="5" s="1"/>
  <c r="BN215" i="5" s="1"/>
  <c r="BG216" i="5" s="1"/>
  <c r="BK215" i="5"/>
  <c r="AC307" i="6"/>
  <c r="AG307" i="6" s="1"/>
  <c r="AH307" i="6" s="1"/>
  <c r="AA308" i="6" s="1"/>
  <c r="AU216" i="5"/>
  <c r="AS216" i="5"/>
  <c r="AW216" i="5" s="1"/>
  <c r="AX216" i="5" s="1"/>
  <c r="AQ217" i="5" s="1"/>
  <c r="U307" i="6"/>
  <c r="Y307" i="6" s="1"/>
  <c r="W307" i="6"/>
  <c r="AC213" i="5"/>
  <c r="AG213" i="5" s="1"/>
  <c r="AH213" i="5" s="1"/>
  <c r="AA214" i="5" s="1"/>
  <c r="AE214" i="5" s="1"/>
  <c r="AE213" i="5"/>
  <c r="CA309" i="6"/>
  <c r="AP220" i="5"/>
  <c r="AI221" i="5" s="1"/>
  <c r="AK221" i="5" s="1"/>
  <c r="AO221" i="5" s="1"/>
  <c r="BY309" i="6"/>
  <c r="CC309" i="6" s="1"/>
  <c r="CD309" i="6" s="1"/>
  <c r="BW310" i="6" s="1"/>
  <c r="AP309" i="6"/>
  <c r="AI310" i="6" s="1"/>
  <c r="AM310" i="6" s="1"/>
  <c r="BM300" i="6"/>
  <c r="BN300" i="6" s="1"/>
  <c r="BG301" i="6" s="1"/>
  <c r="CL300" i="6"/>
  <c r="CE301" i="6" s="1"/>
  <c r="AS315" i="6"/>
  <c r="AW315" i="6" s="1"/>
  <c r="AU315" i="6"/>
  <c r="I168" i="4"/>
  <c r="F168" i="5"/>
  <c r="BF219" i="5"/>
  <c r="AY220" i="5" s="1"/>
  <c r="CI220" i="5"/>
  <c r="CG220" i="5"/>
  <c r="BV217" i="5"/>
  <c r="BO218" i="5" s="1"/>
  <c r="BC308" i="6"/>
  <c r="BA308" i="6"/>
  <c r="BE308" i="6" s="1"/>
  <c r="H168" i="5"/>
  <c r="E168" i="4"/>
  <c r="BS307" i="6"/>
  <c r="BQ307" i="6"/>
  <c r="BU307" i="6" s="1"/>
  <c r="W212" i="5"/>
  <c r="U212" i="5"/>
  <c r="R168" i="5"/>
  <c r="M200" i="6" l="1"/>
  <c r="H200" i="6" s="1"/>
  <c r="CA212" i="5"/>
  <c r="BY212" i="5"/>
  <c r="CC212" i="5" s="1"/>
  <c r="CD212" i="5" s="1"/>
  <c r="BW213" i="5" s="1"/>
  <c r="AC308" i="6"/>
  <c r="AG308" i="6" s="1"/>
  <c r="AH308" i="6" s="1"/>
  <c r="AA309" i="6" s="1"/>
  <c r="AC309" i="6" s="1"/>
  <c r="AG309" i="6" s="1"/>
  <c r="AH309" i="6" s="1"/>
  <c r="AA310" i="6" s="1"/>
  <c r="AE308" i="6"/>
  <c r="BV307" i="6"/>
  <c r="BO308" i="6" s="1"/>
  <c r="BS308" i="6" s="1"/>
  <c r="BK216" i="5"/>
  <c r="BI216" i="5"/>
  <c r="BM216" i="5" s="1"/>
  <c r="BF308" i="6"/>
  <c r="AY309" i="6" s="1"/>
  <c r="BA309" i="6" s="1"/>
  <c r="BE309" i="6" s="1"/>
  <c r="BF309" i="6" s="1"/>
  <c r="AY310" i="6" s="1"/>
  <c r="AM221" i="5"/>
  <c r="AK310" i="6"/>
  <c r="AO310" i="6" s="1"/>
  <c r="AP310" i="6" s="1"/>
  <c r="AI311" i="6" s="1"/>
  <c r="AK311" i="6" s="1"/>
  <c r="AO311" i="6" s="1"/>
  <c r="AP311" i="6" s="1"/>
  <c r="AI312" i="6" s="1"/>
  <c r="AC214" i="5"/>
  <c r="AG214" i="5" s="1"/>
  <c r="AH214" i="5" s="1"/>
  <c r="AA215" i="5" s="1"/>
  <c r="BY310" i="6"/>
  <c r="CC310" i="6" s="1"/>
  <c r="CA310" i="6"/>
  <c r="BN216" i="5"/>
  <c r="BG217" i="5" s="1"/>
  <c r="Z307" i="6"/>
  <c r="S308" i="6" s="1"/>
  <c r="BI301" i="6"/>
  <c r="BM301" i="6" s="1"/>
  <c r="BN301" i="6" s="1"/>
  <c r="BG302" i="6" s="1"/>
  <c r="BK301" i="6"/>
  <c r="CI301" i="6"/>
  <c r="CG301" i="6"/>
  <c r="CK301" i="6" s="1"/>
  <c r="CL301" i="6" s="1"/>
  <c r="CE302" i="6" s="1"/>
  <c r="CI302" i="6" s="1"/>
  <c r="AS217" i="5"/>
  <c r="AU217" i="5"/>
  <c r="BC220" i="5"/>
  <c r="BA220" i="5"/>
  <c r="AX315" i="6"/>
  <c r="AQ316" i="6" s="1"/>
  <c r="CK220" i="5"/>
  <c r="CL220" i="5" s="1"/>
  <c r="CE221" i="5" s="1"/>
  <c r="AP221" i="5"/>
  <c r="AI222" i="5" s="1"/>
  <c r="Y212" i="5"/>
  <c r="Z212" i="5" s="1"/>
  <c r="S213" i="5" s="1"/>
  <c r="J168" i="4"/>
  <c r="K169" i="5"/>
  <c r="I168" i="5"/>
  <c r="BS218" i="5"/>
  <c r="BQ218" i="5"/>
  <c r="BU218" i="5" s="1"/>
  <c r="Q200" i="6" l="1"/>
  <c r="F200" i="6" s="1"/>
  <c r="BC309" i="6"/>
  <c r="AE309" i="6"/>
  <c r="BQ308" i="6"/>
  <c r="BU308" i="6" s="1"/>
  <c r="BY213" i="5"/>
  <c r="CC213" i="5" s="1"/>
  <c r="CD213" i="5" s="1"/>
  <c r="BW214" i="5" s="1"/>
  <c r="CA213" i="5"/>
  <c r="AM311" i="6"/>
  <c r="CG302" i="6"/>
  <c r="CK302" i="6" s="1"/>
  <c r="CL302" i="6" s="1"/>
  <c r="CE303" i="6" s="1"/>
  <c r="BK302" i="6"/>
  <c r="BI302" i="6"/>
  <c r="BM302" i="6" s="1"/>
  <c r="BN302" i="6" s="1"/>
  <c r="BG303" i="6" s="1"/>
  <c r="BI217" i="5"/>
  <c r="BM217" i="5" s="1"/>
  <c r="BN217" i="5" s="1"/>
  <c r="BG218" i="5" s="1"/>
  <c r="BK217" i="5"/>
  <c r="AW217" i="5"/>
  <c r="AX217" i="5" s="1"/>
  <c r="AQ218" i="5" s="1"/>
  <c r="U308" i="6"/>
  <c r="Y308" i="6" s="1"/>
  <c r="Z308" i="6" s="1"/>
  <c r="S309" i="6" s="1"/>
  <c r="W308" i="6"/>
  <c r="CD310" i="6"/>
  <c r="BW311" i="6" s="1"/>
  <c r="AE310" i="6"/>
  <c r="AC310" i="6"/>
  <c r="AG310" i="6" s="1"/>
  <c r="AH310" i="6" s="1"/>
  <c r="AA311" i="6" s="1"/>
  <c r="BA310" i="6"/>
  <c r="BE310" i="6" s="1"/>
  <c r="BC310" i="6"/>
  <c r="AK312" i="6"/>
  <c r="AO312" i="6" s="1"/>
  <c r="AP312" i="6" s="1"/>
  <c r="AI313" i="6" s="1"/>
  <c r="AM312" i="6"/>
  <c r="CI221" i="5"/>
  <c r="CG221" i="5"/>
  <c r="AC215" i="5"/>
  <c r="AE215" i="5"/>
  <c r="U213" i="5"/>
  <c r="Y213" i="5" s="1"/>
  <c r="Z213" i="5" s="1"/>
  <c r="S214" i="5" s="1"/>
  <c r="W213" i="5"/>
  <c r="AS316" i="6"/>
  <c r="AW316" i="6" s="1"/>
  <c r="AU316" i="6"/>
  <c r="BV308" i="6"/>
  <c r="BO309" i="6" s="1"/>
  <c r="AK222" i="5"/>
  <c r="AO222" i="5" s="1"/>
  <c r="AP222" i="5" s="1"/>
  <c r="AI223" i="5" s="1"/>
  <c r="AM222" i="5"/>
  <c r="C169" i="4"/>
  <c r="M169" i="5"/>
  <c r="O169" i="5"/>
  <c r="G169" i="4" s="1"/>
  <c r="BE220" i="5"/>
  <c r="BF220" i="5" s="1"/>
  <c r="AY221" i="5" s="1"/>
  <c r="BV218" i="5"/>
  <c r="BO219" i="5" s="1"/>
  <c r="R200" i="6" l="1"/>
  <c r="K201" i="6"/>
  <c r="I200" i="6"/>
  <c r="CA214" i="5"/>
  <c r="BY214" i="5"/>
  <c r="CC214" i="5" s="1"/>
  <c r="CD214" i="5" s="1"/>
  <c r="BW215" i="5" s="1"/>
  <c r="CI303" i="6"/>
  <c r="CG303" i="6"/>
  <c r="CK303" i="6" s="1"/>
  <c r="CK221" i="5"/>
  <c r="CL221" i="5" s="1"/>
  <c r="CE222" i="5" s="1"/>
  <c r="BI218" i="5"/>
  <c r="BM218" i="5" s="1"/>
  <c r="BN218" i="5" s="1"/>
  <c r="BG219" i="5" s="1"/>
  <c r="BK218" i="5"/>
  <c r="BI303" i="6"/>
  <c r="BM303" i="6" s="1"/>
  <c r="BK303" i="6"/>
  <c r="W309" i="6"/>
  <c r="U309" i="6"/>
  <c r="Y309" i="6" s="1"/>
  <c r="AU218" i="5"/>
  <c r="AS218" i="5"/>
  <c r="AW218" i="5" s="1"/>
  <c r="CA311" i="6"/>
  <c r="BY311" i="6"/>
  <c r="CC311" i="6" s="1"/>
  <c r="AX316" i="6"/>
  <c r="AQ317" i="6" s="1"/>
  <c r="AU317" i="6" s="1"/>
  <c r="W214" i="5"/>
  <c r="U214" i="5"/>
  <c r="Y214" i="5" s="1"/>
  <c r="Z214" i="5" s="1"/>
  <c r="S215" i="5" s="1"/>
  <c r="AM223" i="5"/>
  <c r="AK223" i="5"/>
  <c r="AO223" i="5" s="1"/>
  <c r="AP223" i="5" s="1"/>
  <c r="AI224" i="5" s="1"/>
  <c r="BA221" i="5"/>
  <c r="BE221" i="5" s="1"/>
  <c r="BF221" i="5" s="1"/>
  <c r="AY222" i="5" s="1"/>
  <c r="BC221" i="5"/>
  <c r="AK313" i="6"/>
  <c r="AO313" i="6" s="1"/>
  <c r="AM313" i="6"/>
  <c r="AC311" i="6"/>
  <c r="AG311" i="6" s="1"/>
  <c r="AH311" i="6" s="1"/>
  <c r="AA312" i="6" s="1"/>
  <c r="AE311" i="6"/>
  <c r="BF310" i="6"/>
  <c r="AY311" i="6" s="1"/>
  <c r="E169" i="4"/>
  <c r="H169" i="5"/>
  <c r="BS219" i="5"/>
  <c r="BQ219" i="5"/>
  <c r="BU219" i="5" s="1"/>
  <c r="Q169" i="5"/>
  <c r="AG215" i="5"/>
  <c r="AH215" i="5" s="1"/>
  <c r="AA216" i="5" s="1"/>
  <c r="BS309" i="6"/>
  <c r="BQ309" i="6"/>
  <c r="BU309" i="6" s="1"/>
  <c r="O201" i="6" l="1"/>
  <c r="M201" i="6"/>
  <c r="Q201" i="6" s="1"/>
  <c r="F201" i="6" s="1"/>
  <c r="BY215" i="5"/>
  <c r="CA215" i="5"/>
  <c r="CL303" i="6"/>
  <c r="CE304" i="6" s="1"/>
  <c r="CI304" i="6" s="1"/>
  <c r="Z309" i="6"/>
  <c r="S310" i="6" s="1"/>
  <c r="U310" i="6" s="1"/>
  <c r="Y310" i="6" s="1"/>
  <c r="AS317" i="6"/>
  <c r="CI222" i="5"/>
  <c r="CG222" i="5"/>
  <c r="CK222" i="5" s="1"/>
  <c r="CD311" i="6"/>
  <c r="BW312" i="6" s="1"/>
  <c r="CA312" i="6" s="1"/>
  <c r="AX218" i="5"/>
  <c r="AQ219" i="5" s="1"/>
  <c r="BK219" i="5"/>
  <c r="BI219" i="5"/>
  <c r="BM219" i="5" s="1"/>
  <c r="BN219" i="5" s="1"/>
  <c r="BG220" i="5" s="1"/>
  <c r="BY312" i="6"/>
  <c r="CC312" i="6" s="1"/>
  <c r="CD312" i="6" s="1"/>
  <c r="BW313" i="6" s="1"/>
  <c r="BN303" i="6"/>
  <c r="BG304" i="6" s="1"/>
  <c r="AM224" i="5"/>
  <c r="AK224" i="5"/>
  <c r="AO224" i="5" s="1"/>
  <c r="AP224" i="5" s="1"/>
  <c r="AI225" i="5" s="1"/>
  <c r="AC216" i="5"/>
  <c r="AE216" i="5"/>
  <c r="U215" i="5"/>
  <c r="Y215" i="5" s="1"/>
  <c r="Z215" i="5" s="1"/>
  <c r="S216" i="5" s="1"/>
  <c r="W215" i="5"/>
  <c r="BV309" i="6"/>
  <c r="BO310" i="6" s="1"/>
  <c r="BA222" i="5"/>
  <c r="BE222" i="5" s="1"/>
  <c r="BF222" i="5" s="1"/>
  <c r="AY223" i="5" s="1"/>
  <c r="BC222" i="5"/>
  <c r="AE312" i="6"/>
  <c r="AC312" i="6"/>
  <c r="AG312" i="6" s="1"/>
  <c r="AH312" i="6" s="1"/>
  <c r="AA313" i="6" s="1"/>
  <c r="BV219" i="5"/>
  <c r="BO220" i="5" s="1"/>
  <c r="BA311" i="6"/>
  <c r="BE311" i="6" s="1"/>
  <c r="BF311" i="6" s="1"/>
  <c r="AY312" i="6" s="1"/>
  <c r="BC311" i="6"/>
  <c r="AP313" i="6"/>
  <c r="AI314" i="6" s="1"/>
  <c r="F169" i="5"/>
  <c r="I169" i="4"/>
  <c r="R169" i="5"/>
  <c r="H201" i="6" l="1"/>
  <c r="R201" i="6"/>
  <c r="AW317" i="6"/>
  <c r="AX317" i="6" s="1"/>
  <c r="AQ318" i="6" s="1"/>
  <c r="W310" i="6"/>
  <c r="CG304" i="6"/>
  <c r="CK304" i="6" s="1"/>
  <c r="CL304" i="6" s="1"/>
  <c r="CE305" i="6" s="1"/>
  <c r="CC215" i="5"/>
  <c r="CD215" i="5" s="1"/>
  <c r="BW216" i="5" s="1"/>
  <c r="Z310" i="6"/>
  <c r="S311" i="6" s="1"/>
  <c r="U311" i="6" s="1"/>
  <c r="Y311" i="6" s="1"/>
  <c r="Z311" i="6" s="1"/>
  <c r="S312" i="6" s="1"/>
  <c r="CL222" i="5"/>
  <c r="CE223" i="5" s="1"/>
  <c r="CI223" i="5" s="1"/>
  <c r="AU219" i="5"/>
  <c r="AS219" i="5"/>
  <c r="AW219" i="5" s="1"/>
  <c r="BI220" i="5"/>
  <c r="BM220" i="5" s="1"/>
  <c r="BK220" i="5"/>
  <c r="BK304" i="6"/>
  <c r="BI304" i="6"/>
  <c r="BM304" i="6" s="1"/>
  <c r="BN304" i="6" s="1"/>
  <c r="BG305" i="6" s="1"/>
  <c r="BA223" i="5"/>
  <c r="BE223" i="5" s="1"/>
  <c r="BF223" i="5" s="1"/>
  <c r="AY224" i="5" s="1"/>
  <c r="BC223" i="5"/>
  <c r="U216" i="5"/>
  <c r="Y216" i="5" s="1"/>
  <c r="Z216" i="5" s="1"/>
  <c r="S217" i="5" s="1"/>
  <c r="W216" i="5"/>
  <c r="AC313" i="6"/>
  <c r="AG313" i="6" s="1"/>
  <c r="AH313" i="6" s="1"/>
  <c r="AA314" i="6" s="1"/>
  <c r="AE313" i="6"/>
  <c r="CA313" i="6"/>
  <c r="BY313" i="6"/>
  <c r="AK225" i="5"/>
  <c r="AO225" i="5" s="1"/>
  <c r="AP225" i="5" s="1"/>
  <c r="AI226" i="5" s="1"/>
  <c r="AM225" i="5"/>
  <c r="BA312" i="6"/>
  <c r="BE312" i="6" s="1"/>
  <c r="BC312" i="6"/>
  <c r="AG216" i="5"/>
  <c r="AH216" i="5" s="1"/>
  <c r="AA217" i="5" s="1"/>
  <c r="I169" i="5"/>
  <c r="K170" i="5"/>
  <c r="J169" i="4"/>
  <c r="BS310" i="6"/>
  <c r="BQ310" i="6"/>
  <c r="BU310" i="6" s="1"/>
  <c r="AM314" i="6"/>
  <c r="AK314" i="6"/>
  <c r="BQ220" i="5"/>
  <c r="BU220" i="5" s="1"/>
  <c r="BV220" i="5" s="1"/>
  <c r="BO221" i="5" s="1"/>
  <c r="BS220" i="5"/>
  <c r="K202" i="6" l="1"/>
  <c r="I201" i="6"/>
  <c r="CG223" i="5"/>
  <c r="CK223" i="5" s="1"/>
  <c r="AU318" i="6"/>
  <c r="AS318" i="6"/>
  <c r="AW318" i="6" s="1"/>
  <c r="AX318" i="6" s="1"/>
  <c r="AQ319" i="6" s="1"/>
  <c r="AU319" i="6" s="1"/>
  <c r="CI305" i="6"/>
  <c r="CG305" i="6"/>
  <c r="CK305" i="6" s="1"/>
  <c r="CL305" i="6" s="1"/>
  <c r="CE306" i="6" s="1"/>
  <c r="CI306" i="6" s="1"/>
  <c r="CA216" i="5"/>
  <c r="BY216" i="5"/>
  <c r="CC216" i="5" s="1"/>
  <c r="W311" i="6"/>
  <c r="AX219" i="5"/>
  <c r="AQ220" i="5" s="1"/>
  <c r="BF312" i="6"/>
  <c r="AY313" i="6" s="1"/>
  <c r="BC313" i="6" s="1"/>
  <c r="BK305" i="6"/>
  <c r="BI305" i="6"/>
  <c r="BM305" i="6" s="1"/>
  <c r="CC313" i="6"/>
  <c r="CD313" i="6" s="1"/>
  <c r="BW314" i="6" s="1"/>
  <c r="BN220" i="5"/>
  <c r="BG221" i="5" s="1"/>
  <c r="AC217" i="5"/>
  <c r="AG217" i="5" s="1"/>
  <c r="AH217" i="5" s="1"/>
  <c r="AA218" i="5" s="1"/>
  <c r="AE217" i="5"/>
  <c r="AK226" i="5"/>
  <c r="AO226" i="5" s="1"/>
  <c r="AP226" i="5" s="1"/>
  <c r="AI227" i="5" s="1"/>
  <c r="AM226" i="5"/>
  <c r="AE314" i="6"/>
  <c r="AC314" i="6"/>
  <c r="AG314" i="6" s="1"/>
  <c r="AH314" i="6" s="1"/>
  <c r="AA315" i="6" s="1"/>
  <c r="BC224" i="5"/>
  <c r="BA224" i="5"/>
  <c r="W312" i="6"/>
  <c r="U312" i="6"/>
  <c r="Y312" i="6" s="1"/>
  <c r="Z312" i="6" s="1"/>
  <c r="S313" i="6" s="1"/>
  <c r="BS221" i="5"/>
  <c r="BQ221" i="5"/>
  <c r="BU221" i="5" s="1"/>
  <c r="BV221" i="5" s="1"/>
  <c r="BO222" i="5" s="1"/>
  <c r="CL223" i="5"/>
  <c r="CE224" i="5" s="1"/>
  <c r="W217" i="5"/>
  <c r="U217" i="5"/>
  <c r="AO314" i="6"/>
  <c r="AP314" i="6" s="1"/>
  <c r="AI315" i="6" s="1"/>
  <c r="BV310" i="6"/>
  <c r="BO311" i="6" s="1"/>
  <c r="M170" i="5"/>
  <c r="Q170" i="5" s="1"/>
  <c r="C170" i="4"/>
  <c r="O170" i="5"/>
  <c r="G170" i="4" s="1"/>
  <c r="M202" i="6" l="1"/>
  <c r="O202" i="6"/>
  <c r="CD216" i="5"/>
  <c r="BW217" i="5" s="1"/>
  <c r="BY217" i="5" s="1"/>
  <c r="AS319" i="6"/>
  <c r="AW319" i="6" s="1"/>
  <c r="AX319" i="6" s="1"/>
  <c r="AQ320" i="6" s="1"/>
  <c r="AS320" i="6" s="1"/>
  <c r="AW320" i="6" s="1"/>
  <c r="AS220" i="5"/>
  <c r="AU220" i="5"/>
  <c r="CA217" i="5"/>
  <c r="BA313" i="6"/>
  <c r="BE313" i="6" s="1"/>
  <c r="CG306" i="6"/>
  <c r="CK306" i="6" s="1"/>
  <c r="CL306" i="6" s="1"/>
  <c r="CE307" i="6" s="1"/>
  <c r="BY314" i="6"/>
  <c r="CC314" i="6" s="1"/>
  <c r="CA314" i="6"/>
  <c r="BN305" i="6"/>
  <c r="BG306" i="6" s="1"/>
  <c r="BK221" i="5"/>
  <c r="BI221" i="5"/>
  <c r="BM221" i="5" s="1"/>
  <c r="AE218" i="5"/>
  <c r="AC218" i="5"/>
  <c r="AG218" i="5" s="1"/>
  <c r="AH218" i="5" s="1"/>
  <c r="AA219" i="5" s="1"/>
  <c r="U313" i="6"/>
  <c r="W313" i="6"/>
  <c r="AK227" i="5"/>
  <c r="AO227" i="5" s="1"/>
  <c r="AP227" i="5" s="1"/>
  <c r="AI228" i="5" s="1"/>
  <c r="AM227" i="5"/>
  <c r="AE315" i="6"/>
  <c r="AC315" i="6"/>
  <c r="AG315" i="6" s="1"/>
  <c r="AH315" i="6" s="1"/>
  <c r="AA316" i="6" s="1"/>
  <c r="BQ222" i="5"/>
  <c r="BU222" i="5" s="1"/>
  <c r="BV222" i="5" s="1"/>
  <c r="BO223" i="5" s="1"/>
  <c r="BS222" i="5"/>
  <c r="BS311" i="6"/>
  <c r="BQ311" i="6"/>
  <c r="Y217" i="5"/>
  <c r="Z217" i="5" s="1"/>
  <c r="S218" i="5" s="1"/>
  <c r="BE224" i="5"/>
  <c r="BF224" i="5" s="1"/>
  <c r="AY225" i="5" s="1"/>
  <c r="AM315" i="6"/>
  <c r="AK315" i="6"/>
  <c r="I170" i="4"/>
  <c r="F170" i="5"/>
  <c r="R170" i="5"/>
  <c r="CG224" i="5"/>
  <c r="CK224" i="5" s="1"/>
  <c r="CL224" i="5" s="1"/>
  <c r="CE225" i="5" s="1"/>
  <c r="CI224" i="5"/>
  <c r="E170" i="4"/>
  <c r="H170" i="5"/>
  <c r="H202" i="6" l="1"/>
  <c r="Q202" i="6"/>
  <c r="CD314" i="6"/>
  <c r="BW315" i="6" s="1"/>
  <c r="AU320" i="6"/>
  <c r="BF313" i="6"/>
  <c r="AY314" i="6" s="1"/>
  <c r="CC217" i="5"/>
  <c r="CD217" i="5" s="1"/>
  <c r="BW218" i="5" s="1"/>
  <c r="AW220" i="5"/>
  <c r="AX220" i="5" s="1"/>
  <c r="AQ221" i="5" s="1"/>
  <c r="BN221" i="5"/>
  <c r="BG222" i="5" s="1"/>
  <c r="BI222" i="5" s="1"/>
  <c r="BM222" i="5" s="1"/>
  <c r="BN222" i="5" s="1"/>
  <c r="BG223" i="5" s="1"/>
  <c r="BI223" i="5" s="1"/>
  <c r="Y313" i="6"/>
  <c r="Z313" i="6" s="1"/>
  <c r="S314" i="6" s="1"/>
  <c r="AX320" i="6"/>
  <c r="AQ321" i="6" s="1"/>
  <c r="AU321" i="6" s="1"/>
  <c r="BI306" i="6"/>
  <c r="BM306" i="6" s="1"/>
  <c r="BK306" i="6"/>
  <c r="AO315" i="6"/>
  <c r="AP315" i="6" s="1"/>
  <c r="AI316" i="6" s="1"/>
  <c r="AM228" i="5"/>
  <c r="AK228" i="5"/>
  <c r="BC225" i="5"/>
  <c r="BA225" i="5"/>
  <c r="BE225" i="5" s="1"/>
  <c r="AE316" i="6"/>
  <c r="AC316" i="6"/>
  <c r="CI307" i="6"/>
  <c r="CG307" i="6"/>
  <c r="CI225" i="5"/>
  <c r="CG225" i="5"/>
  <c r="AC219" i="5"/>
  <c r="AG219" i="5" s="1"/>
  <c r="AE219" i="5"/>
  <c r="BQ223" i="5"/>
  <c r="BS223" i="5"/>
  <c r="BU311" i="6"/>
  <c r="BV311" i="6" s="1"/>
  <c r="BO312" i="6" s="1"/>
  <c r="J170" i="4"/>
  <c r="K171" i="5"/>
  <c r="I170" i="5"/>
  <c r="CA315" i="6"/>
  <c r="BY315" i="6"/>
  <c r="CC315" i="6" s="1"/>
  <c r="CD315" i="6" s="1"/>
  <c r="BW316" i="6" s="1"/>
  <c r="U218" i="5"/>
  <c r="Y218" i="5" s="1"/>
  <c r="Z218" i="5" s="1"/>
  <c r="S219" i="5" s="1"/>
  <c r="W218" i="5"/>
  <c r="BA314" i="6"/>
  <c r="BE314" i="6" s="1"/>
  <c r="BF314" i="6" s="1"/>
  <c r="AY315" i="6" s="1"/>
  <c r="BC314" i="6"/>
  <c r="F202" i="6" l="1"/>
  <c r="R202" i="6"/>
  <c r="BK222" i="5"/>
  <c r="BN306" i="6"/>
  <c r="BG307" i="6" s="1"/>
  <c r="BI307" i="6" s="1"/>
  <c r="AS221" i="5"/>
  <c r="AW221" i="5" s="1"/>
  <c r="AX221" i="5" s="1"/>
  <c r="AQ222" i="5" s="1"/>
  <c r="AU221" i="5"/>
  <c r="CA218" i="5"/>
  <c r="BY218" i="5"/>
  <c r="CC218" i="5" s="1"/>
  <c r="CD218" i="5" s="1"/>
  <c r="BW219" i="5" s="1"/>
  <c r="BK223" i="5"/>
  <c r="U314" i="6"/>
  <c r="Y314" i="6" s="1"/>
  <c r="Z314" i="6" s="1"/>
  <c r="S315" i="6" s="1"/>
  <c r="W315" i="6" s="1"/>
  <c r="W314" i="6"/>
  <c r="AS321" i="6"/>
  <c r="AW321" i="6" s="1"/>
  <c r="AX321" i="6" s="1"/>
  <c r="AQ322" i="6" s="1"/>
  <c r="AM316" i="6"/>
  <c r="AK316" i="6"/>
  <c r="AO316" i="6" s="1"/>
  <c r="AP316" i="6" s="1"/>
  <c r="AI317" i="6" s="1"/>
  <c r="AM317" i="6" s="1"/>
  <c r="BK307" i="6"/>
  <c r="BA315" i="6"/>
  <c r="BE315" i="6" s="1"/>
  <c r="BC315" i="6"/>
  <c r="U219" i="5"/>
  <c r="Y219" i="5" s="1"/>
  <c r="Z219" i="5" s="1"/>
  <c r="S220" i="5" s="1"/>
  <c r="W219" i="5"/>
  <c r="BU223" i="5"/>
  <c r="BV223" i="5" s="1"/>
  <c r="BO224" i="5" s="1"/>
  <c r="BY316" i="6"/>
  <c r="CC316" i="6" s="1"/>
  <c r="CA316" i="6"/>
  <c r="CK225" i="5"/>
  <c r="CL225" i="5" s="1"/>
  <c r="CE226" i="5" s="1"/>
  <c r="CK307" i="6"/>
  <c r="CL307" i="6" s="1"/>
  <c r="CE308" i="6" s="1"/>
  <c r="BF225" i="5"/>
  <c r="AY226" i="5" s="1"/>
  <c r="BM223" i="5"/>
  <c r="BN223" i="5" s="1"/>
  <c r="BG224" i="5" s="1"/>
  <c r="C171" i="4"/>
  <c r="O171" i="5"/>
  <c r="G171" i="4" s="1"/>
  <c r="M171" i="5"/>
  <c r="Q171" i="5" s="1"/>
  <c r="AH219" i="5"/>
  <c r="AA220" i="5" s="1"/>
  <c r="AG316" i="6"/>
  <c r="AH316" i="6" s="1"/>
  <c r="AA317" i="6" s="1"/>
  <c r="AO228" i="5"/>
  <c r="AP228" i="5" s="1"/>
  <c r="AI229" i="5" s="1"/>
  <c r="BS312" i="6"/>
  <c r="BQ312" i="6"/>
  <c r="BU312" i="6" s="1"/>
  <c r="I202" i="6" l="1"/>
  <c r="K203" i="6"/>
  <c r="AU222" i="5"/>
  <c r="AS222" i="5"/>
  <c r="AW222" i="5" s="1"/>
  <c r="AX222" i="5" s="1"/>
  <c r="AQ223" i="5" s="1"/>
  <c r="BY219" i="5"/>
  <c r="CC219" i="5" s="1"/>
  <c r="CD219" i="5" s="1"/>
  <c r="BW220" i="5" s="1"/>
  <c r="CA219" i="5"/>
  <c r="AK317" i="6"/>
  <c r="AO317" i="6" s="1"/>
  <c r="BV312" i="6"/>
  <c r="BO313" i="6" s="1"/>
  <c r="BS313" i="6" s="1"/>
  <c r="U315" i="6"/>
  <c r="Y315" i="6" s="1"/>
  <c r="Z315" i="6" s="1"/>
  <c r="S316" i="6" s="1"/>
  <c r="U316" i="6" s="1"/>
  <c r="Y316" i="6" s="1"/>
  <c r="Z316" i="6" s="1"/>
  <c r="S317" i="6" s="1"/>
  <c r="CD316" i="6"/>
  <c r="BW317" i="6" s="1"/>
  <c r="CA317" i="6" s="1"/>
  <c r="BM307" i="6"/>
  <c r="BN307" i="6" s="1"/>
  <c r="BG308" i="6" s="1"/>
  <c r="BF315" i="6"/>
  <c r="AY316" i="6" s="1"/>
  <c r="BC316" i="6" s="1"/>
  <c r="AE317" i="6"/>
  <c r="AC317" i="6"/>
  <c r="AG317" i="6" s="1"/>
  <c r="AH317" i="6" s="1"/>
  <c r="AA318" i="6" s="1"/>
  <c r="AU322" i="6"/>
  <c r="AS322" i="6"/>
  <c r="AM229" i="5"/>
  <c r="AK229" i="5"/>
  <c r="BK224" i="5"/>
  <c r="BI224" i="5"/>
  <c r="BM224" i="5" s="1"/>
  <c r="BN224" i="5" s="1"/>
  <c r="BG225" i="5" s="1"/>
  <c r="BQ224" i="5"/>
  <c r="BU224" i="5" s="1"/>
  <c r="BV224" i="5" s="1"/>
  <c r="BO225" i="5" s="1"/>
  <c r="BS224" i="5"/>
  <c r="CI308" i="6"/>
  <c r="CG308" i="6"/>
  <c r="CK308" i="6" s="1"/>
  <c r="CL308" i="6" s="1"/>
  <c r="CE309" i="6" s="1"/>
  <c r="W220" i="5"/>
  <c r="U220" i="5"/>
  <c r="Y220" i="5" s="1"/>
  <c r="CG226" i="5"/>
  <c r="CK226" i="5" s="1"/>
  <c r="CL226" i="5" s="1"/>
  <c r="CE227" i="5" s="1"/>
  <c r="CI226" i="5"/>
  <c r="BC226" i="5"/>
  <c r="BA226" i="5"/>
  <c r="BE226" i="5" s="1"/>
  <c r="BF226" i="5" s="1"/>
  <c r="AY227" i="5" s="1"/>
  <c r="AP317" i="6"/>
  <c r="AI318" i="6" s="1"/>
  <c r="I171" i="4"/>
  <c r="F171" i="5"/>
  <c r="AE220" i="5"/>
  <c r="AC220" i="5"/>
  <c r="AG220" i="5" s="1"/>
  <c r="R171" i="5"/>
  <c r="H171" i="5"/>
  <c r="E171" i="4"/>
  <c r="O203" i="6" l="1"/>
  <c r="M203" i="6"/>
  <c r="AU223" i="5"/>
  <c r="AS223" i="5"/>
  <c r="AW223" i="5" s="1"/>
  <c r="W316" i="6"/>
  <c r="BY220" i="5"/>
  <c r="CC220" i="5" s="1"/>
  <c r="CD220" i="5" s="1"/>
  <c r="BW221" i="5" s="1"/>
  <c r="CA220" i="5"/>
  <c r="BQ313" i="6"/>
  <c r="BU313" i="6" s="1"/>
  <c r="BV313" i="6" s="1"/>
  <c r="BO314" i="6" s="1"/>
  <c r="BS314" i="6" s="1"/>
  <c r="BY317" i="6"/>
  <c r="CC317" i="6" s="1"/>
  <c r="CD317" i="6" s="1"/>
  <c r="BW318" i="6" s="1"/>
  <c r="CA318" i="6" s="1"/>
  <c r="BA316" i="6"/>
  <c r="BE316" i="6" s="1"/>
  <c r="BF316" i="6" s="1"/>
  <c r="AY317" i="6" s="1"/>
  <c r="BI308" i="6"/>
  <c r="BM308" i="6" s="1"/>
  <c r="BK308" i="6"/>
  <c r="Z220" i="5"/>
  <c r="S221" i="5" s="1"/>
  <c r="W221" i="5" s="1"/>
  <c r="BK225" i="5"/>
  <c r="BI225" i="5"/>
  <c r="BM225" i="5" s="1"/>
  <c r="U317" i="6"/>
  <c r="Y317" i="6" s="1"/>
  <c r="Z317" i="6" s="1"/>
  <c r="S318" i="6" s="1"/>
  <c r="W317" i="6"/>
  <c r="CI309" i="6"/>
  <c r="CG309" i="6"/>
  <c r="CK309" i="6" s="1"/>
  <c r="CL309" i="6" s="1"/>
  <c r="CE310" i="6" s="1"/>
  <c r="AE318" i="6"/>
  <c r="AC318" i="6"/>
  <c r="CG227" i="5"/>
  <c r="CI227" i="5"/>
  <c r="BS225" i="5"/>
  <c r="BQ225" i="5"/>
  <c r="BU225" i="5" s="1"/>
  <c r="AO229" i="5"/>
  <c r="AP229" i="5" s="1"/>
  <c r="AI230" i="5" s="1"/>
  <c r="AW322" i="6"/>
  <c r="AX322" i="6" s="1"/>
  <c r="AQ323" i="6" s="1"/>
  <c r="AM318" i="6"/>
  <c r="AK318" i="6"/>
  <c r="AO318" i="6" s="1"/>
  <c r="AX223" i="5"/>
  <c r="AQ224" i="5" s="1"/>
  <c r="BA227" i="5"/>
  <c r="BC227" i="5"/>
  <c r="AH220" i="5"/>
  <c r="AA221" i="5" s="1"/>
  <c r="K172" i="5"/>
  <c r="J171" i="4"/>
  <c r="I171" i="5"/>
  <c r="H203" i="6" l="1"/>
  <c r="Q203" i="6"/>
  <c r="F203" i="6" s="1"/>
  <c r="BQ314" i="6"/>
  <c r="BU314" i="6" s="1"/>
  <c r="BV314" i="6" s="1"/>
  <c r="BO315" i="6" s="1"/>
  <c r="BN308" i="6"/>
  <c r="BG309" i="6" s="1"/>
  <c r="BY318" i="6"/>
  <c r="CC318" i="6" s="1"/>
  <c r="CD318" i="6" s="1"/>
  <c r="BW319" i="6" s="1"/>
  <c r="U221" i="5"/>
  <c r="Y221" i="5" s="1"/>
  <c r="Z221" i="5" s="1"/>
  <c r="S222" i="5" s="1"/>
  <c r="W222" i="5" s="1"/>
  <c r="CA221" i="5"/>
  <c r="BY221" i="5"/>
  <c r="CC221" i="5" s="1"/>
  <c r="BI309" i="6"/>
  <c r="BM309" i="6" s="1"/>
  <c r="BN309" i="6" s="1"/>
  <c r="BG310" i="6" s="1"/>
  <c r="BK309" i="6"/>
  <c r="BE227" i="5"/>
  <c r="BF227" i="5" s="1"/>
  <c r="AY228" i="5" s="1"/>
  <c r="BQ315" i="6"/>
  <c r="BS315" i="6"/>
  <c r="U318" i="6"/>
  <c r="W318" i="6"/>
  <c r="AM230" i="5"/>
  <c r="AK230" i="5"/>
  <c r="AU323" i="6"/>
  <c r="AS323" i="6"/>
  <c r="AW323" i="6" s="1"/>
  <c r="CG310" i="6"/>
  <c r="CK310" i="6" s="1"/>
  <c r="CL310" i="6" s="1"/>
  <c r="CE311" i="6" s="1"/>
  <c r="CI310" i="6"/>
  <c r="CK227" i="5"/>
  <c r="CL227" i="5" s="1"/>
  <c r="CE228" i="5" s="1"/>
  <c r="AP318" i="6"/>
  <c r="AI319" i="6" s="1"/>
  <c r="BV225" i="5"/>
  <c r="BO226" i="5" s="1"/>
  <c r="AG318" i="6"/>
  <c r="AH318" i="6" s="1"/>
  <c r="AA319" i="6" s="1"/>
  <c r="AU224" i="5"/>
  <c r="AS224" i="5"/>
  <c r="AE221" i="5"/>
  <c r="AC221" i="5"/>
  <c r="BN225" i="5"/>
  <c r="BG226" i="5" s="1"/>
  <c r="BC317" i="6"/>
  <c r="BA317" i="6"/>
  <c r="BE317" i="6" s="1"/>
  <c r="BF317" i="6" s="1"/>
  <c r="AY318" i="6" s="1"/>
  <c r="O172" i="5"/>
  <c r="G172" i="4" s="1"/>
  <c r="M172" i="5"/>
  <c r="C172" i="4"/>
  <c r="R203" i="6" l="1"/>
  <c r="I203" i="6" s="1"/>
  <c r="BY319" i="6"/>
  <c r="CA319" i="6"/>
  <c r="CD221" i="5"/>
  <c r="BW222" i="5" s="1"/>
  <c r="CA222" i="5" s="1"/>
  <c r="U222" i="5"/>
  <c r="Y222" i="5" s="1"/>
  <c r="Z222" i="5" s="1"/>
  <c r="S223" i="5" s="1"/>
  <c r="BC228" i="5"/>
  <c r="BA228" i="5"/>
  <c r="BE228" i="5" s="1"/>
  <c r="BI310" i="6"/>
  <c r="BM310" i="6" s="1"/>
  <c r="BN310" i="6" s="1"/>
  <c r="BG311" i="6" s="1"/>
  <c r="BI311" i="6" s="1"/>
  <c r="BK310" i="6"/>
  <c r="BU315" i="6"/>
  <c r="BV315" i="6" s="1"/>
  <c r="BO316" i="6" s="1"/>
  <c r="BC318" i="6"/>
  <c r="BA318" i="6"/>
  <c r="BE318" i="6" s="1"/>
  <c r="CG228" i="5"/>
  <c r="CK228" i="5" s="1"/>
  <c r="CL228" i="5" s="1"/>
  <c r="CE229" i="5" s="1"/>
  <c r="CI228" i="5"/>
  <c r="CI311" i="6"/>
  <c r="CG311" i="6"/>
  <c r="CK311" i="6" s="1"/>
  <c r="Y318" i="6"/>
  <c r="Z318" i="6" s="1"/>
  <c r="S319" i="6" s="1"/>
  <c r="AX323" i="6"/>
  <c r="AQ324" i="6" s="1"/>
  <c r="AO230" i="5"/>
  <c r="AP230" i="5" s="1"/>
  <c r="AI231" i="5" s="1"/>
  <c r="AC319" i="6"/>
  <c r="AG319" i="6" s="1"/>
  <c r="AH319" i="6" s="1"/>
  <c r="AA320" i="6" s="1"/>
  <c r="AE319" i="6"/>
  <c r="BI226" i="5"/>
  <c r="BM226" i="5" s="1"/>
  <c r="BN226" i="5" s="1"/>
  <c r="BG227" i="5" s="1"/>
  <c r="BK226" i="5"/>
  <c r="AG221" i="5"/>
  <c r="AH221" i="5" s="1"/>
  <c r="AA222" i="5" s="1"/>
  <c r="AW224" i="5"/>
  <c r="AX224" i="5" s="1"/>
  <c r="AQ225" i="5" s="1"/>
  <c r="BQ226" i="5"/>
  <c r="BS226" i="5"/>
  <c r="AK319" i="6"/>
  <c r="AO319" i="6" s="1"/>
  <c r="AP319" i="6" s="1"/>
  <c r="AI320" i="6" s="1"/>
  <c r="AM319" i="6"/>
  <c r="H172" i="5"/>
  <c r="E172" i="4"/>
  <c r="Q172" i="5"/>
  <c r="CC319" i="6"/>
  <c r="CD319" i="6" s="1"/>
  <c r="BW320" i="6" s="1"/>
  <c r="K204" i="6" l="1"/>
  <c r="BY222" i="5"/>
  <c r="CC222" i="5" s="1"/>
  <c r="CD222" i="5" s="1"/>
  <c r="BW223" i="5" s="1"/>
  <c r="CA223" i="5" s="1"/>
  <c r="M204" i="6"/>
  <c r="O204" i="6"/>
  <c r="W223" i="5"/>
  <c r="U223" i="5"/>
  <c r="Y223" i="5" s="1"/>
  <c r="Z223" i="5" s="1"/>
  <c r="S224" i="5" s="1"/>
  <c r="BK311" i="6"/>
  <c r="BM311" i="6"/>
  <c r="BN311" i="6" s="1"/>
  <c r="BG312" i="6" s="1"/>
  <c r="BK312" i="6" s="1"/>
  <c r="BF228" i="5"/>
  <c r="AY229" i="5" s="1"/>
  <c r="BA229" i="5" s="1"/>
  <c r="BQ316" i="6"/>
  <c r="BU316" i="6" s="1"/>
  <c r="BS316" i="6"/>
  <c r="BF318" i="6"/>
  <c r="AY319" i="6" s="1"/>
  <c r="BC319" i="6" s="1"/>
  <c r="CL311" i="6"/>
  <c r="CE312" i="6" s="1"/>
  <c r="CG229" i="5"/>
  <c r="CK229" i="5" s="1"/>
  <c r="CI229" i="5"/>
  <c r="AC320" i="6"/>
  <c r="AG320" i="6" s="1"/>
  <c r="AE320" i="6"/>
  <c r="AU225" i="5"/>
  <c r="AS225" i="5"/>
  <c r="AW225" i="5" s="1"/>
  <c r="AX225" i="5" s="1"/>
  <c r="AQ226" i="5" s="1"/>
  <c r="AE222" i="5"/>
  <c r="AC222" i="5"/>
  <c r="AG222" i="5" s="1"/>
  <c r="AK320" i="6"/>
  <c r="AM320" i="6"/>
  <c r="W319" i="6"/>
  <c r="U319" i="6"/>
  <c r="Y319" i="6" s="1"/>
  <c r="AK231" i="5"/>
  <c r="AO231" i="5" s="1"/>
  <c r="AP231" i="5" s="1"/>
  <c r="AI232" i="5" s="1"/>
  <c r="AM231" i="5"/>
  <c r="AS324" i="6"/>
  <c r="AW324" i="6" s="1"/>
  <c r="AX324" i="6" s="1"/>
  <c r="AQ325" i="6" s="1"/>
  <c r="AU324" i="6"/>
  <c r="I172" i="4"/>
  <c r="F172" i="5"/>
  <c r="R172" i="5"/>
  <c r="BU226" i="5"/>
  <c r="BV226" i="5" s="1"/>
  <c r="BO227" i="5" s="1"/>
  <c r="BY320" i="6"/>
  <c r="CC320" i="6" s="1"/>
  <c r="CD320" i="6" s="1"/>
  <c r="BW321" i="6" s="1"/>
  <c r="CA320" i="6"/>
  <c r="BK227" i="5"/>
  <c r="BI227" i="5"/>
  <c r="BM227" i="5" s="1"/>
  <c r="Q204" i="6" l="1"/>
  <c r="F204" i="6" s="1"/>
  <c r="H204" i="6"/>
  <c r="BY223" i="5"/>
  <c r="CC223" i="5" s="1"/>
  <c r="CD223" i="5" s="1"/>
  <c r="BW224" i="5" s="1"/>
  <c r="BC229" i="5"/>
  <c r="U224" i="5"/>
  <c r="Y224" i="5" s="1"/>
  <c r="Z224" i="5" s="1"/>
  <c r="S225" i="5" s="1"/>
  <c r="U225" i="5" s="1"/>
  <c r="Y225" i="5" s="1"/>
  <c r="Z225" i="5" s="1"/>
  <c r="S226" i="5" s="1"/>
  <c r="W224" i="5"/>
  <c r="BI312" i="6"/>
  <c r="BM312" i="6" s="1"/>
  <c r="BN312" i="6" s="1"/>
  <c r="BG313" i="6" s="1"/>
  <c r="CG312" i="6"/>
  <c r="CK312" i="6" s="1"/>
  <c r="CL312" i="6" s="1"/>
  <c r="CE313" i="6" s="1"/>
  <c r="AH320" i="6"/>
  <c r="AA321" i="6" s="1"/>
  <c r="AC321" i="6" s="1"/>
  <c r="AG321" i="6" s="1"/>
  <c r="AH321" i="6" s="1"/>
  <c r="AA322" i="6" s="1"/>
  <c r="BN227" i="5"/>
  <c r="BG228" i="5" s="1"/>
  <c r="BI228" i="5" s="1"/>
  <c r="BM228" i="5" s="1"/>
  <c r="BA319" i="6"/>
  <c r="BE319" i="6" s="1"/>
  <c r="CI312" i="6"/>
  <c r="BV316" i="6"/>
  <c r="BO317" i="6" s="1"/>
  <c r="AU226" i="5"/>
  <c r="AS226" i="5"/>
  <c r="AW226" i="5" s="1"/>
  <c r="AX226" i="5" s="1"/>
  <c r="AQ227" i="5" s="1"/>
  <c r="AU325" i="6"/>
  <c r="AS325" i="6"/>
  <c r="AW325" i="6" s="1"/>
  <c r="AM232" i="5"/>
  <c r="AK232" i="5"/>
  <c r="AO232" i="5" s="1"/>
  <c r="BY321" i="6"/>
  <c r="CC321" i="6" s="1"/>
  <c r="CD321" i="6" s="1"/>
  <c r="BW322" i="6" s="1"/>
  <c r="CA321" i="6"/>
  <c r="AH222" i="5"/>
  <c r="AA223" i="5" s="1"/>
  <c r="BS227" i="5"/>
  <c r="BQ227" i="5"/>
  <c r="BE229" i="5"/>
  <c r="BF229" i="5" s="1"/>
  <c r="AY230" i="5" s="1"/>
  <c r="CL229" i="5"/>
  <c r="CE230" i="5" s="1"/>
  <c r="Z319" i="6"/>
  <c r="S320" i="6" s="1"/>
  <c r="AO320" i="6"/>
  <c r="AP320" i="6" s="1"/>
  <c r="AI321" i="6" s="1"/>
  <c r="J172" i="4"/>
  <c r="K173" i="5"/>
  <c r="I172" i="5"/>
  <c r="R204" i="6" l="1"/>
  <c r="K205" i="6" s="1"/>
  <c r="BK228" i="5"/>
  <c r="BF319" i="6"/>
  <c r="AY320" i="6" s="1"/>
  <c r="BC320" i="6" s="1"/>
  <c r="W225" i="5"/>
  <c r="BY224" i="5"/>
  <c r="CC224" i="5" s="1"/>
  <c r="CD224" i="5" s="1"/>
  <c r="BW225" i="5" s="1"/>
  <c r="CA224" i="5"/>
  <c r="AE321" i="6"/>
  <c r="CI313" i="6"/>
  <c r="CG313" i="6"/>
  <c r="CK313" i="6" s="1"/>
  <c r="CL313" i="6" s="1"/>
  <c r="CE314" i="6" s="1"/>
  <c r="BU227" i="5"/>
  <c r="BV227" i="5" s="1"/>
  <c r="BO228" i="5" s="1"/>
  <c r="BS317" i="6"/>
  <c r="BQ317" i="6"/>
  <c r="BU317" i="6" s="1"/>
  <c r="BV317" i="6" s="1"/>
  <c r="BO318" i="6" s="1"/>
  <c r="AX325" i="6"/>
  <c r="AQ326" i="6" s="1"/>
  <c r="AS326" i="6" s="1"/>
  <c r="AW326" i="6" s="1"/>
  <c r="AK321" i="6"/>
  <c r="AO321" i="6" s="1"/>
  <c r="AP321" i="6" s="1"/>
  <c r="AI322" i="6" s="1"/>
  <c r="AM321" i="6"/>
  <c r="AC322" i="6"/>
  <c r="AE322" i="6"/>
  <c r="BI313" i="6"/>
  <c r="BK313" i="6"/>
  <c r="BY322" i="6"/>
  <c r="CA322" i="6"/>
  <c r="AE223" i="5"/>
  <c r="AC223" i="5"/>
  <c r="CG230" i="5"/>
  <c r="CK230" i="5" s="1"/>
  <c r="CL230" i="5" s="1"/>
  <c r="CE231" i="5" s="1"/>
  <c r="CI230" i="5"/>
  <c r="AU227" i="5"/>
  <c r="AS227" i="5"/>
  <c r="AW227" i="5" s="1"/>
  <c r="BN228" i="5"/>
  <c r="BG229" i="5" s="1"/>
  <c r="C173" i="4"/>
  <c r="O173" i="5"/>
  <c r="G173" i="4" s="1"/>
  <c r="M173" i="5"/>
  <c r="Q173" i="5" s="1"/>
  <c r="R173" i="5" s="1"/>
  <c r="W320" i="6"/>
  <c r="U320" i="6"/>
  <c r="Y320" i="6" s="1"/>
  <c r="Z320" i="6" s="1"/>
  <c r="S321" i="6" s="1"/>
  <c r="U226" i="5"/>
  <c r="Y226" i="5" s="1"/>
  <c r="Z226" i="5" s="1"/>
  <c r="S227" i="5" s="1"/>
  <c r="W226" i="5"/>
  <c r="BA320" i="6"/>
  <c r="BE320" i="6" s="1"/>
  <c r="AP232" i="5"/>
  <c r="AI233" i="5" s="1"/>
  <c r="BC230" i="5"/>
  <c r="BA230" i="5"/>
  <c r="BE230" i="5" s="1"/>
  <c r="I204" i="6" l="1"/>
  <c r="M205" i="6"/>
  <c r="O205" i="6"/>
  <c r="BY225" i="5"/>
  <c r="CC225" i="5" s="1"/>
  <c r="CD225" i="5" s="1"/>
  <c r="BW226" i="5" s="1"/>
  <c r="CA225" i="5"/>
  <c r="AU326" i="6"/>
  <c r="BS228" i="5"/>
  <c r="BQ228" i="5"/>
  <c r="BU228" i="5" s="1"/>
  <c r="BV228" i="5" s="1"/>
  <c r="BO229" i="5" s="1"/>
  <c r="AX326" i="6"/>
  <c r="AQ327" i="6" s="1"/>
  <c r="AS327" i="6" s="1"/>
  <c r="BQ318" i="6"/>
  <c r="BU318" i="6" s="1"/>
  <c r="BV318" i="6" s="1"/>
  <c r="BO319" i="6" s="1"/>
  <c r="BS319" i="6" s="1"/>
  <c r="BS318" i="6"/>
  <c r="BF320" i="6"/>
  <c r="AY321" i="6" s="1"/>
  <c r="BC321" i="6" s="1"/>
  <c r="U321" i="6"/>
  <c r="Y321" i="6" s="1"/>
  <c r="Z321" i="6" s="1"/>
  <c r="S322" i="6" s="1"/>
  <c r="W321" i="6"/>
  <c r="CI231" i="5"/>
  <c r="CG231" i="5"/>
  <c r="W227" i="5"/>
  <c r="U227" i="5"/>
  <c r="J173" i="4"/>
  <c r="K174" i="5"/>
  <c r="I173" i="5"/>
  <c r="CI314" i="6"/>
  <c r="CG314" i="6"/>
  <c r="AM322" i="6"/>
  <c r="AK322" i="6"/>
  <c r="AO322" i="6" s="1"/>
  <c r="AP322" i="6" s="1"/>
  <c r="AI323" i="6" s="1"/>
  <c r="AG223" i="5"/>
  <c r="AH223" i="5" s="1"/>
  <c r="AA224" i="5" s="1"/>
  <c r="BI229" i="5"/>
  <c r="BM229" i="5" s="1"/>
  <c r="BK229" i="5"/>
  <c r="BM313" i="6"/>
  <c r="BN313" i="6" s="1"/>
  <c r="BG314" i="6" s="1"/>
  <c r="AG322" i="6"/>
  <c r="AH322" i="6" s="1"/>
  <c r="AA323" i="6" s="1"/>
  <c r="AM233" i="5"/>
  <c r="AK233" i="5"/>
  <c r="AO233" i="5" s="1"/>
  <c r="AP233" i="5" s="1"/>
  <c r="AI234" i="5" s="1"/>
  <c r="AX227" i="5"/>
  <c r="AQ228" i="5" s="1"/>
  <c r="BF230" i="5"/>
  <c r="AY231" i="5" s="1"/>
  <c r="CC322" i="6"/>
  <c r="CD322" i="6" s="1"/>
  <c r="BW323" i="6" s="1"/>
  <c r="E173" i="4"/>
  <c r="H173" i="5"/>
  <c r="I173" i="4"/>
  <c r="F173" i="5"/>
  <c r="H205" i="6" l="1"/>
  <c r="Q205" i="6"/>
  <c r="CA226" i="5"/>
  <c r="BY226" i="5"/>
  <c r="BQ319" i="6"/>
  <c r="BU319" i="6" s="1"/>
  <c r="BV319" i="6" s="1"/>
  <c r="BO320" i="6" s="1"/>
  <c r="AW327" i="6"/>
  <c r="AX327" i="6" s="1"/>
  <c r="AQ328" i="6" s="1"/>
  <c r="AS328" i="6" s="1"/>
  <c r="AW328" i="6" s="1"/>
  <c r="AU327" i="6"/>
  <c r="BS229" i="5"/>
  <c r="BQ229" i="5"/>
  <c r="BU229" i="5" s="1"/>
  <c r="BV229" i="5" s="1"/>
  <c r="BO230" i="5" s="1"/>
  <c r="BA321" i="6"/>
  <c r="BE321" i="6" s="1"/>
  <c r="BF321" i="6" s="1"/>
  <c r="AY322" i="6" s="1"/>
  <c r="AK234" i="5"/>
  <c r="AO234" i="5" s="1"/>
  <c r="AM234" i="5"/>
  <c r="BY323" i="6"/>
  <c r="CC323" i="6" s="1"/>
  <c r="CA323" i="6"/>
  <c r="CL231" i="5"/>
  <c r="CE232" i="5" s="1"/>
  <c r="AM323" i="6"/>
  <c r="AK323" i="6"/>
  <c r="AO323" i="6" s="1"/>
  <c r="AP323" i="6" s="1"/>
  <c r="AI324" i="6" s="1"/>
  <c r="BI314" i="6"/>
  <c r="BK314" i="6"/>
  <c r="AE323" i="6"/>
  <c r="AC323" i="6"/>
  <c r="U322" i="6"/>
  <c r="Y322" i="6" s="1"/>
  <c r="W322" i="6"/>
  <c r="BC231" i="5"/>
  <c r="BA231" i="5"/>
  <c r="BE231" i="5" s="1"/>
  <c r="BF231" i="5" s="1"/>
  <c r="AY232" i="5" s="1"/>
  <c r="Y227" i="5"/>
  <c r="Z227" i="5" s="1"/>
  <c r="S228" i="5" s="1"/>
  <c r="CK231" i="5"/>
  <c r="CK314" i="6"/>
  <c r="CL314" i="6" s="1"/>
  <c r="CE315" i="6" s="1"/>
  <c r="BN229" i="5"/>
  <c r="BG230" i="5" s="1"/>
  <c r="AS228" i="5"/>
  <c r="AW228" i="5" s="1"/>
  <c r="AU228" i="5"/>
  <c r="C174" i="4"/>
  <c r="O174" i="5"/>
  <c r="G174" i="4" s="1"/>
  <c r="M174" i="5"/>
  <c r="AC224" i="5"/>
  <c r="AG224" i="5" s="1"/>
  <c r="AH224" i="5" s="1"/>
  <c r="AA225" i="5" s="1"/>
  <c r="AE224" i="5"/>
  <c r="F205" i="6" l="1"/>
  <c r="R205" i="6"/>
  <c r="CC226" i="5"/>
  <c r="CD226" i="5" s="1"/>
  <c r="BW227" i="5" s="1"/>
  <c r="AU328" i="6"/>
  <c r="BQ230" i="5"/>
  <c r="BU230" i="5" s="1"/>
  <c r="BV230" i="5" s="1"/>
  <c r="BO231" i="5" s="1"/>
  <c r="BS230" i="5"/>
  <c r="CD323" i="6"/>
  <c r="BW324" i="6" s="1"/>
  <c r="BY324" i="6" s="1"/>
  <c r="CC324" i="6" s="1"/>
  <c r="BM314" i="6"/>
  <c r="BN314" i="6" s="1"/>
  <c r="BG315" i="6" s="1"/>
  <c r="U228" i="5"/>
  <c r="Y228" i="5" s="1"/>
  <c r="Z228" i="5" s="1"/>
  <c r="S229" i="5" s="1"/>
  <c r="W228" i="5"/>
  <c r="AM324" i="6"/>
  <c r="AK324" i="6"/>
  <c r="AC225" i="5"/>
  <c r="AE225" i="5"/>
  <c r="BS320" i="6"/>
  <c r="BQ320" i="6"/>
  <c r="BC232" i="5"/>
  <c r="BA232" i="5"/>
  <c r="BI230" i="5"/>
  <c r="BM230" i="5" s="1"/>
  <c r="BN230" i="5" s="1"/>
  <c r="BG231" i="5" s="1"/>
  <c r="BK230" i="5"/>
  <c r="Z322" i="6"/>
  <c r="S323" i="6" s="1"/>
  <c r="AX328" i="6"/>
  <c r="AQ329" i="6" s="1"/>
  <c r="AG323" i="6"/>
  <c r="AH323" i="6" s="1"/>
  <c r="AA324" i="6" s="1"/>
  <c r="H174" i="5"/>
  <c r="E174" i="4"/>
  <c r="CI232" i="5"/>
  <c r="CG232" i="5"/>
  <c r="CK232" i="5" s="1"/>
  <c r="AX228" i="5"/>
  <c r="AQ229" i="5" s="1"/>
  <c r="BA322" i="6"/>
  <c r="BE322" i="6" s="1"/>
  <c r="BC322" i="6"/>
  <c r="AP234" i="5"/>
  <c r="AI235" i="5" s="1"/>
  <c r="CI315" i="6"/>
  <c r="CG315" i="6"/>
  <c r="CK315" i="6" s="1"/>
  <c r="CL315" i="6" s="1"/>
  <c r="CE316" i="6" s="1"/>
  <c r="Q174" i="5"/>
  <c r="R174" i="5" s="1"/>
  <c r="K206" i="6" l="1"/>
  <c r="I205" i="6"/>
  <c r="BQ231" i="5"/>
  <c r="BU231" i="5" s="1"/>
  <c r="BV231" i="5" s="1"/>
  <c r="BO232" i="5" s="1"/>
  <c r="BS231" i="5"/>
  <c r="BY227" i="5"/>
  <c r="CC227" i="5" s="1"/>
  <c r="CD227" i="5" s="1"/>
  <c r="BW228" i="5" s="1"/>
  <c r="CA227" i="5"/>
  <c r="CA324" i="6"/>
  <c r="BI315" i="6"/>
  <c r="BK315" i="6"/>
  <c r="AO324" i="6"/>
  <c r="AP324" i="6" s="1"/>
  <c r="AI325" i="6" s="1"/>
  <c r="CL232" i="5"/>
  <c r="CE233" i="5" s="1"/>
  <c r="CI233" i="5" s="1"/>
  <c r="U229" i="5"/>
  <c r="Y229" i="5" s="1"/>
  <c r="Z229" i="5" s="1"/>
  <c r="S230" i="5" s="1"/>
  <c r="W229" i="5"/>
  <c r="BK231" i="5"/>
  <c r="BI231" i="5"/>
  <c r="BM231" i="5" s="1"/>
  <c r="BN231" i="5" s="1"/>
  <c r="BG232" i="5" s="1"/>
  <c r="CG316" i="6"/>
  <c r="CK316" i="6" s="1"/>
  <c r="CL316" i="6" s="1"/>
  <c r="CE317" i="6" s="1"/>
  <c r="CI316" i="6"/>
  <c r="AG225" i="5"/>
  <c r="AH225" i="5" s="1"/>
  <c r="AA226" i="5" s="1"/>
  <c r="BF322" i="6"/>
  <c r="AY323" i="6" s="1"/>
  <c r="CD324" i="6"/>
  <c r="BW325" i="6" s="1"/>
  <c r="AS329" i="6"/>
  <c r="AW329" i="6" s="1"/>
  <c r="AX329" i="6" s="1"/>
  <c r="AQ330" i="6" s="1"/>
  <c r="AU329" i="6"/>
  <c r="AU229" i="5"/>
  <c r="AS229" i="5"/>
  <c r="AW229" i="5" s="1"/>
  <c r="AE324" i="6"/>
  <c r="AC324" i="6"/>
  <c r="AG324" i="6" s="1"/>
  <c r="BE232" i="5"/>
  <c r="BF232" i="5" s="1"/>
  <c r="AY233" i="5" s="1"/>
  <c r="I174" i="5"/>
  <c r="J174" i="4"/>
  <c r="K175" i="5"/>
  <c r="I174" i="4"/>
  <c r="F174" i="5"/>
  <c r="BU320" i="6"/>
  <c r="BV320" i="6" s="1"/>
  <c r="BO321" i="6" s="1"/>
  <c r="U323" i="6"/>
  <c r="Y323" i="6" s="1"/>
  <c r="Z323" i="6" s="1"/>
  <c r="S324" i="6" s="1"/>
  <c r="W323" i="6"/>
  <c r="BQ232" i="5"/>
  <c r="BS232" i="5"/>
  <c r="AM235" i="5"/>
  <c r="AK235" i="5"/>
  <c r="AO235" i="5" s="1"/>
  <c r="M206" i="6" l="1"/>
  <c r="Q206" i="6" s="1"/>
  <c r="F206" i="6" s="1"/>
  <c r="O206" i="6"/>
  <c r="CG233" i="5"/>
  <c r="CK233" i="5" s="1"/>
  <c r="CL233" i="5" s="1"/>
  <c r="CE234" i="5" s="1"/>
  <c r="CA228" i="5"/>
  <c r="BY228" i="5"/>
  <c r="CC228" i="5" s="1"/>
  <c r="CD228" i="5" s="1"/>
  <c r="BW229" i="5" s="1"/>
  <c r="BU232" i="5"/>
  <c r="BV232" i="5" s="1"/>
  <c r="BO233" i="5" s="1"/>
  <c r="BM315" i="6"/>
  <c r="BN315" i="6" s="1"/>
  <c r="BG316" i="6" s="1"/>
  <c r="AK325" i="6"/>
  <c r="AO325" i="6" s="1"/>
  <c r="AM325" i="6"/>
  <c r="CI317" i="6"/>
  <c r="CG317" i="6"/>
  <c r="CK317" i="6" s="1"/>
  <c r="W324" i="6"/>
  <c r="U324" i="6"/>
  <c r="CI234" i="5"/>
  <c r="CG234" i="5"/>
  <c r="BA233" i="5"/>
  <c r="BE233" i="5" s="1"/>
  <c r="BF233" i="5" s="1"/>
  <c r="AY234" i="5" s="1"/>
  <c r="BC233" i="5"/>
  <c r="U230" i="5"/>
  <c r="W230" i="5"/>
  <c r="AE226" i="5"/>
  <c r="AC226" i="5"/>
  <c r="AG226" i="5" s="1"/>
  <c r="BK232" i="5"/>
  <c r="BI232" i="5"/>
  <c r="BM232" i="5" s="1"/>
  <c r="BN232" i="5" s="1"/>
  <c r="BG233" i="5" s="1"/>
  <c r="AU330" i="6"/>
  <c r="AS330" i="6"/>
  <c r="AW330" i="6" s="1"/>
  <c r="AX229" i="5"/>
  <c r="AQ230" i="5" s="1"/>
  <c r="BQ321" i="6"/>
  <c r="BU321" i="6" s="1"/>
  <c r="BV321" i="6" s="1"/>
  <c r="BO322" i="6" s="1"/>
  <c r="BS321" i="6"/>
  <c r="M175" i="5"/>
  <c r="C175" i="4"/>
  <c r="O175" i="5"/>
  <c r="G175" i="4" s="1"/>
  <c r="AP235" i="5"/>
  <c r="AI236" i="5" s="1"/>
  <c r="CA325" i="6"/>
  <c r="BY325" i="6"/>
  <c r="CC325" i="6" s="1"/>
  <c r="AH324" i="6"/>
  <c r="AA325" i="6" s="1"/>
  <c r="BA323" i="6"/>
  <c r="BE323" i="6" s="1"/>
  <c r="BC323" i="6"/>
  <c r="AP325" i="6" l="1"/>
  <c r="AI326" i="6" s="1"/>
  <c r="H206" i="6"/>
  <c r="R206" i="6"/>
  <c r="CA229" i="5"/>
  <c r="BY229" i="5"/>
  <c r="CC229" i="5" s="1"/>
  <c r="CD229" i="5" s="1"/>
  <c r="BW230" i="5" s="1"/>
  <c r="CA230" i="5" s="1"/>
  <c r="BS233" i="5"/>
  <c r="BQ233" i="5"/>
  <c r="BU233" i="5" s="1"/>
  <c r="BK316" i="6"/>
  <c r="BI316" i="6"/>
  <c r="BM316" i="6" s="1"/>
  <c r="AH226" i="5"/>
  <c r="AA227" i="5" s="1"/>
  <c r="AE227" i="5" s="1"/>
  <c r="CL317" i="6"/>
  <c r="CE318" i="6" s="1"/>
  <c r="CI318" i="6" s="1"/>
  <c r="BA234" i="5"/>
  <c r="BE234" i="5" s="1"/>
  <c r="BF234" i="5" s="1"/>
  <c r="AY235" i="5" s="1"/>
  <c r="BC234" i="5"/>
  <c r="BI233" i="5"/>
  <c r="BK233" i="5"/>
  <c r="CL234" i="5"/>
  <c r="CE235" i="5" s="1"/>
  <c r="CG318" i="6"/>
  <c r="CK318" i="6" s="1"/>
  <c r="CL318" i="6" s="1"/>
  <c r="CE319" i="6" s="1"/>
  <c r="BS322" i="6"/>
  <c r="BQ322" i="6"/>
  <c r="H175" i="5"/>
  <c r="E175" i="4"/>
  <c r="Y230" i="5"/>
  <c r="Z230" i="5" s="1"/>
  <c r="S231" i="5" s="1"/>
  <c r="CD325" i="6"/>
  <c r="BW326" i="6" s="1"/>
  <c r="Y324" i="6"/>
  <c r="Z324" i="6" s="1"/>
  <c r="S325" i="6" s="1"/>
  <c r="CK234" i="5"/>
  <c r="AM326" i="6"/>
  <c r="AK326" i="6"/>
  <c r="AX330" i="6"/>
  <c r="AQ331" i="6" s="1"/>
  <c r="AK236" i="5"/>
  <c r="AO236" i="5" s="1"/>
  <c r="AM236" i="5"/>
  <c r="BF323" i="6"/>
  <c r="AY324" i="6" s="1"/>
  <c r="Q175" i="5"/>
  <c r="AS230" i="5"/>
  <c r="AW230" i="5" s="1"/>
  <c r="AU230" i="5"/>
  <c r="AE325" i="6"/>
  <c r="AC325" i="6"/>
  <c r="AG325" i="6" s="1"/>
  <c r="K207" i="6" l="1"/>
  <c r="I206" i="6"/>
  <c r="BV233" i="5"/>
  <c r="BO234" i="5" s="1"/>
  <c r="BY230" i="5"/>
  <c r="CC230" i="5" s="1"/>
  <c r="CD230" i="5" s="1"/>
  <c r="BW231" i="5" s="1"/>
  <c r="AC227" i="5"/>
  <c r="AG227" i="5" s="1"/>
  <c r="BN316" i="6"/>
  <c r="BG317" i="6" s="1"/>
  <c r="BK317" i="6" s="1"/>
  <c r="AX230" i="5"/>
  <c r="AQ231" i="5" s="1"/>
  <c r="AS231" i="5" s="1"/>
  <c r="CG319" i="6"/>
  <c r="CK319" i="6" s="1"/>
  <c r="CL319" i="6" s="1"/>
  <c r="CE320" i="6" s="1"/>
  <c r="CI319" i="6"/>
  <c r="U231" i="5"/>
  <c r="Y231" i="5" s="1"/>
  <c r="W231" i="5"/>
  <c r="BA235" i="5"/>
  <c r="BC235" i="5"/>
  <c r="BU322" i="6"/>
  <c r="BV322" i="6" s="1"/>
  <c r="BO323" i="6" s="1"/>
  <c r="AP236" i="5"/>
  <c r="AI237" i="5" s="1"/>
  <c r="U325" i="6"/>
  <c r="Y325" i="6" s="1"/>
  <c r="Z325" i="6" s="1"/>
  <c r="S326" i="6" s="1"/>
  <c r="W325" i="6"/>
  <c r="CI235" i="5"/>
  <c r="CG235" i="5"/>
  <c r="CK235" i="5" s="1"/>
  <c r="AO326" i="6"/>
  <c r="AP326" i="6" s="1"/>
  <c r="AI327" i="6" s="1"/>
  <c r="AS331" i="6"/>
  <c r="AW331" i="6" s="1"/>
  <c r="AX331" i="6" s="1"/>
  <c r="AQ332" i="6" s="1"/>
  <c r="AU331" i="6"/>
  <c r="I175" i="4"/>
  <c r="F175" i="5"/>
  <c r="R175" i="5"/>
  <c r="BY326" i="6"/>
  <c r="CC326" i="6" s="1"/>
  <c r="CD326" i="6" s="1"/>
  <c r="BW327" i="6" s="1"/>
  <c r="CA326" i="6"/>
  <c r="BM233" i="5"/>
  <c r="BN233" i="5" s="1"/>
  <c r="BG234" i="5" s="1"/>
  <c r="BS234" i="5"/>
  <c r="BQ234" i="5"/>
  <c r="BA324" i="6"/>
  <c r="BE324" i="6" s="1"/>
  <c r="BC324" i="6"/>
  <c r="AH227" i="5"/>
  <c r="AA228" i="5" s="1"/>
  <c r="AH325" i="6"/>
  <c r="AA326" i="6" s="1"/>
  <c r="M207" i="6" l="1"/>
  <c r="O207" i="6"/>
  <c r="BI317" i="6"/>
  <c r="BM317" i="6" s="1"/>
  <c r="BN317" i="6" s="1"/>
  <c r="BG318" i="6" s="1"/>
  <c r="AU231" i="5"/>
  <c r="CA231" i="5"/>
  <c r="BY231" i="5"/>
  <c r="CC231" i="5" s="1"/>
  <c r="Z231" i="5"/>
  <c r="S232" i="5" s="1"/>
  <c r="BF324" i="6"/>
  <c r="AY325" i="6" s="1"/>
  <c r="BY327" i="6"/>
  <c r="CC327" i="6" s="1"/>
  <c r="CD327" i="6" s="1"/>
  <c r="BW328" i="6" s="1"/>
  <c r="CA327" i="6"/>
  <c r="W326" i="6"/>
  <c r="U326" i="6"/>
  <c r="Y326" i="6" s="1"/>
  <c r="U232" i="5"/>
  <c r="Y232" i="5" s="1"/>
  <c r="Z232" i="5" s="1"/>
  <c r="S233" i="5" s="1"/>
  <c r="W232" i="5"/>
  <c r="BC325" i="6"/>
  <c r="BA325" i="6"/>
  <c r="BE325" i="6" s="1"/>
  <c r="BK234" i="5"/>
  <c r="BI234" i="5"/>
  <c r="BM234" i="5" s="1"/>
  <c r="K176" i="5"/>
  <c r="J175" i="4"/>
  <c r="I175" i="5"/>
  <c r="CL235" i="5"/>
  <c r="CE236" i="5" s="1"/>
  <c r="AW231" i="5"/>
  <c r="AX231" i="5" s="1"/>
  <c r="AQ232" i="5" s="1"/>
  <c r="AK327" i="6"/>
  <c r="AO327" i="6" s="1"/>
  <c r="AP327" i="6" s="1"/>
  <c r="AI328" i="6" s="1"/>
  <c r="AM327" i="6"/>
  <c r="AS332" i="6"/>
  <c r="AW332" i="6" s="1"/>
  <c r="AU332" i="6"/>
  <c r="AM237" i="5"/>
  <c r="AK237" i="5"/>
  <c r="AO237" i="5" s="1"/>
  <c r="AP237" i="5" s="1"/>
  <c r="AI238" i="5" s="1"/>
  <c r="BK318" i="6"/>
  <c r="BI318" i="6"/>
  <c r="BM318" i="6" s="1"/>
  <c r="BN318" i="6" s="1"/>
  <c r="BG319" i="6" s="1"/>
  <c r="BU234" i="5"/>
  <c r="BV234" i="5" s="1"/>
  <c r="BO235" i="5" s="1"/>
  <c r="CG320" i="6"/>
  <c r="CK320" i="6" s="1"/>
  <c r="CL320" i="6" s="1"/>
  <c r="CE321" i="6" s="1"/>
  <c r="CI320" i="6"/>
  <c r="BQ323" i="6"/>
  <c r="BS323" i="6"/>
  <c r="AC228" i="5"/>
  <c r="AG228" i="5" s="1"/>
  <c r="AH228" i="5" s="1"/>
  <c r="AA229" i="5" s="1"/>
  <c r="AE228" i="5"/>
  <c r="BE235" i="5"/>
  <c r="BF235" i="5" s="1"/>
  <c r="AY236" i="5" s="1"/>
  <c r="AC326" i="6"/>
  <c r="AG326" i="6" s="1"/>
  <c r="AH326" i="6" s="1"/>
  <c r="AA327" i="6" s="1"/>
  <c r="AE326" i="6"/>
  <c r="H207" i="6" l="1"/>
  <c r="Q207" i="6"/>
  <c r="F207" i="6" s="1"/>
  <c r="BN234" i="5"/>
  <c r="BG235" i="5" s="1"/>
  <c r="Z326" i="6"/>
  <c r="S327" i="6" s="1"/>
  <c r="U327" i="6" s="1"/>
  <c r="Y327" i="6" s="1"/>
  <c r="Z327" i="6" s="1"/>
  <c r="S328" i="6" s="1"/>
  <c r="AX332" i="6"/>
  <c r="AQ333" i="6" s="1"/>
  <c r="AS333" i="6" s="1"/>
  <c r="BU323" i="6"/>
  <c r="BV323" i="6" s="1"/>
  <c r="BO324" i="6" s="1"/>
  <c r="BF325" i="6"/>
  <c r="AY326" i="6" s="1"/>
  <c r="BC326" i="6" s="1"/>
  <c r="CD231" i="5"/>
  <c r="BW232" i="5" s="1"/>
  <c r="BQ235" i="5"/>
  <c r="BS235" i="5"/>
  <c r="AC327" i="6"/>
  <c r="AG327" i="6" s="1"/>
  <c r="AH327" i="6" s="1"/>
  <c r="AA328" i="6" s="1"/>
  <c r="AE327" i="6"/>
  <c r="AK238" i="5"/>
  <c r="AO238" i="5" s="1"/>
  <c r="AP238" i="5" s="1"/>
  <c r="AI239" i="5" s="1"/>
  <c r="AM238" i="5"/>
  <c r="BK319" i="6"/>
  <c r="BI319" i="6"/>
  <c r="AE229" i="5"/>
  <c r="AC229" i="5"/>
  <c r="AG229" i="5" s="1"/>
  <c r="AH229" i="5" s="1"/>
  <c r="AA230" i="5" s="1"/>
  <c r="W233" i="5"/>
  <c r="U233" i="5"/>
  <c r="Y233" i="5" s="1"/>
  <c r="Z233" i="5" s="1"/>
  <c r="S234" i="5" s="1"/>
  <c r="AU232" i="5"/>
  <c r="AS232" i="5"/>
  <c r="AW232" i="5" s="1"/>
  <c r="CI321" i="6"/>
  <c r="CG321" i="6"/>
  <c r="BC236" i="5"/>
  <c r="BA236" i="5"/>
  <c r="BE236" i="5" s="1"/>
  <c r="AK328" i="6"/>
  <c r="AO328" i="6" s="1"/>
  <c r="AP328" i="6" s="1"/>
  <c r="AI329" i="6" s="1"/>
  <c r="AM328" i="6"/>
  <c r="CA328" i="6"/>
  <c r="BY328" i="6"/>
  <c r="C176" i="4"/>
  <c r="O176" i="5"/>
  <c r="G176" i="4" s="1"/>
  <c r="M176" i="5"/>
  <c r="BI235" i="5"/>
  <c r="BM235" i="5" s="1"/>
  <c r="BK235" i="5"/>
  <c r="CG236" i="5"/>
  <c r="CK236" i="5" s="1"/>
  <c r="CL236" i="5" s="1"/>
  <c r="CE237" i="5" s="1"/>
  <c r="CI236" i="5"/>
  <c r="R207" i="6" l="1"/>
  <c r="AU333" i="6"/>
  <c r="W327" i="6"/>
  <c r="BQ324" i="6"/>
  <c r="BU324" i="6" s="1"/>
  <c r="BS324" i="6"/>
  <c r="BN235" i="5"/>
  <c r="BG236" i="5" s="1"/>
  <c r="BI236" i="5" s="1"/>
  <c r="BM236" i="5" s="1"/>
  <c r="BA326" i="6"/>
  <c r="BE326" i="6" s="1"/>
  <c r="BF326" i="6" s="1"/>
  <c r="AY327" i="6" s="1"/>
  <c r="BA327" i="6" s="1"/>
  <c r="BE327" i="6" s="1"/>
  <c r="Q176" i="5"/>
  <c r="I176" i="4" s="1"/>
  <c r="BY232" i="5"/>
  <c r="CC232" i="5" s="1"/>
  <c r="CA232" i="5"/>
  <c r="CC328" i="6"/>
  <c r="CD328" i="6" s="1"/>
  <c r="BW329" i="6" s="1"/>
  <c r="AC230" i="5"/>
  <c r="AG230" i="5" s="1"/>
  <c r="AH230" i="5" s="1"/>
  <c r="AA231" i="5" s="1"/>
  <c r="AE230" i="5"/>
  <c r="AM239" i="5"/>
  <c r="AK239" i="5"/>
  <c r="AK329" i="6"/>
  <c r="AO329" i="6" s="1"/>
  <c r="AM329" i="6"/>
  <c r="W234" i="5"/>
  <c r="U234" i="5"/>
  <c r="Y234" i="5" s="1"/>
  <c r="Z234" i="5" s="1"/>
  <c r="S235" i="5" s="1"/>
  <c r="BM319" i="6"/>
  <c r="BN319" i="6" s="1"/>
  <c r="BG320" i="6" s="1"/>
  <c r="AC328" i="6"/>
  <c r="AE328" i="6"/>
  <c r="BF236" i="5"/>
  <c r="AY237" i="5" s="1"/>
  <c r="H176" i="5"/>
  <c r="E176" i="4"/>
  <c r="AX232" i="5"/>
  <c r="AQ233" i="5" s="1"/>
  <c r="AW333" i="6"/>
  <c r="AX333" i="6" s="1"/>
  <c r="AQ334" i="6" s="1"/>
  <c r="U328" i="6"/>
  <c r="Y328" i="6" s="1"/>
  <c r="W328" i="6"/>
  <c r="BU235" i="5"/>
  <c r="BV235" i="5" s="1"/>
  <c r="BO236" i="5" s="1"/>
  <c r="CG237" i="5"/>
  <c r="CK237" i="5" s="1"/>
  <c r="CL237" i="5" s="1"/>
  <c r="CE238" i="5" s="1"/>
  <c r="CI237" i="5"/>
  <c r="CK321" i="6"/>
  <c r="CL321" i="6" s="1"/>
  <c r="CE322" i="6" s="1"/>
  <c r="I207" i="6" l="1"/>
  <c r="K208" i="6"/>
  <c r="BK236" i="5"/>
  <c r="CA329" i="6"/>
  <c r="BY329" i="6"/>
  <c r="CD232" i="5"/>
  <c r="BW233" i="5" s="1"/>
  <c r="F176" i="5"/>
  <c r="Z328" i="6"/>
  <c r="S329" i="6" s="1"/>
  <c r="W329" i="6" s="1"/>
  <c r="R176" i="5"/>
  <c r="BC327" i="6"/>
  <c r="BF327" i="6"/>
  <c r="AY328" i="6" s="1"/>
  <c r="BA328" i="6" s="1"/>
  <c r="BE328" i="6" s="1"/>
  <c r="BF328" i="6" s="1"/>
  <c r="AY329" i="6" s="1"/>
  <c r="BV324" i="6"/>
  <c r="BO325" i="6" s="1"/>
  <c r="AS334" i="6"/>
  <c r="AU334" i="6"/>
  <c r="CI238" i="5"/>
  <c r="CG238" i="5"/>
  <c r="CK238" i="5" s="1"/>
  <c r="AP239" i="5"/>
  <c r="AI240" i="5" s="1"/>
  <c r="U235" i="5"/>
  <c r="W235" i="5"/>
  <c r="BK320" i="6"/>
  <c r="BI320" i="6"/>
  <c r="BQ236" i="5"/>
  <c r="BU236" i="5" s="1"/>
  <c r="BS236" i="5"/>
  <c r="AC231" i="5"/>
  <c r="AG231" i="5" s="1"/>
  <c r="AE231" i="5"/>
  <c r="CI322" i="6"/>
  <c r="CG322" i="6"/>
  <c r="AP329" i="6"/>
  <c r="AI330" i="6" s="1"/>
  <c r="AO239" i="5"/>
  <c r="BC237" i="5"/>
  <c r="BA237" i="5"/>
  <c r="BE237" i="5" s="1"/>
  <c r="AG328" i="6"/>
  <c r="AH328" i="6" s="1"/>
  <c r="AA329" i="6" s="1"/>
  <c r="AS233" i="5"/>
  <c r="AW233" i="5" s="1"/>
  <c r="AU233" i="5"/>
  <c r="BN236" i="5"/>
  <c r="BG237" i="5" s="1"/>
  <c r="O208" i="6" l="1"/>
  <c r="M208" i="6"/>
  <c r="H208" i="6" s="1"/>
  <c r="U329" i="6"/>
  <c r="Y329" i="6" s="1"/>
  <c r="Z329" i="6" s="1"/>
  <c r="S330" i="6" s="1"/>
  <c r="W330" i="6" s="1"/>
  <c r="BC328" i="6"/>
  <c r="CK322" i="6"/>
  <c r="CL322" i="6" s="1"/>
  <c r="CE323" i="6" s="1"/>
  <c r="J176" i="4"/>
  <c r="I176" i="5"/>
  <c r="K177" i="5"/>
  <c r="BV236" i="5"/>
  <c r="BO237" i="5" s="1"/>
  <c r="BS237" i="5" s="1"/>
  <c r="BM320" i="6"/>
  <c r="BN320" i="6" s="1"/>
  <c r="BG321" i="6" s="1"/>
  <c r="AX233" i="5"/>
  <c r="AQ234" i="5" s="1"/>
  <c r="AU234" i="5" s="1"/>
  <c r="CA233" i="5"/>
  <c r="BY233" i="5"/>
  <c r="BQ325" i="6"/>
  <c r="BS325" i="6"/>
  <c r="Y235" i="5"/>
  <c r="Z235" i="5" s="1"/>
  <c r="S236" i="5" s="1"/>
  <c r="CC329" i="6"/>
  <c r="CD329" i="6" s="1"/>
  <c r="BW330" i="6" s="1"/>
  <c r="AE329" i="6"/>
  <c r="AC329" i="6"/>
  <c r="AG329" i="6" s="1"/>
  <c r="AH329" i="6" s="1"/>
  <c r="AA330" i="6" s="1"/>
  <c r="BA329" i="6"/>
  <c r="BC329" i="6"/>
  <c r="AH231" i="5"/>
  <c r="AA232" i="5" s="1"/>
  <c r="CL238" i="5"/>
  <c r="CE239" i="5" s="1"/>
  <c r="BF237" i="5"/>
  <c r="AY238" i="5" s="1"/>
  <c r="AK240" i="5"/>
  <c r="AO240" i="5" s="1"/>
  <c r="AM240" i="5"/>
  <c r="BI237" i="5"/>
  <c r="BM237" i="5" s="1"/>
  <c r="BK237" i="5"/>
  <c r="AK330" i="6"/>
  <c r="AM330" i="6"/>
  <c r="AW334" i="6"/>
  <c r="AX334" i="6" s="1"/>
  <c r="AQ335" i="6" s="1"/>
  <c r="Q208" i="6" l="1"/>
  <c r="F208" i="6" s="1"/>
  <c r="U330" i="6"/>
  <c r="Y330" i="6" s="1"/>
  <c r="Z330" i="6" s="1"/>
  <c r="S331" i="6" s="1"/>
  <c r="BQ237" i="5"/>
  <c r="BN237" i="5"/>
  <c r="BG238" i="5" s="1"/>
  <c r="U236" i="5"/>
  <c r="Y236" i="5" s="1"/>
  <c r="Z236" i="5" s="1"/>
  <c r="S237" i="5" s="1"/>
  <c r="W236" i="5"/>
  <c r="BK321" i="6"/>
  <c r="BI321" i="6"/>
  <c r="BM321" i="6" s="1"/>
  <c r="BN321" i="6" s="1"/>
  <c r="BG322" i="6" s="1"/>
  <c r="CI323" i="6"/>
  <c r="CG323" i="6"/>
  <c r="CK323" i="6" s="1"/>
  <c r="CL323" i="6" s="1"/>
  <c r="CE324" i="6" s="1"/>
  <c r="AS234" i="5"/>
  <c r="AW234" i="5" s="1"/>
  <c r="AX234" i="5" s="1"/>
  <c r="AQ235" i="5" s="1"/>
  <c r="CC233" i="5"/>
  <c r="CD233" i="5" s="1"/>
  <c r="BW234" i="5" s="1"/>
  <c r="AP240" i="5"/>
  <c r="AI241" i="5" s="1"/>
  <c r="AM241" i="5" s="1"/>
  <c r="O177" i="5"/>
  <c r="G177" i="4" s="1"/>
  <c r="C177" i="4"/>
  <c r="M177" i="5"/>
  <c r="Q177" i="5" s="1"/>
  <c r="BU325" i="6"/>
  <c r="BV325" i="6" s="1"/>
  <c r="BO326" i="6" s="1"/>
  <c r="BY330" i="6"/>
  <c r="CC330" i="6" s="1"/>
  <c r="CD330" i="6" s="1"/>
  <c r="BW331" i="6" s="1"/>
  <c r="CA330" i="6"/>
  <c r="AE330" i="6"/>
  <c r="AC330" i="6"/>
  <c r="AG330" i="6" s="1"/>
  <c r="AH330" i="6" s="1"/>
  <c r="AA331" i="6" s="1"/>
  <c r="CG239" i="5"/>
  <c r="CK239" i="5" s="1"/>
  <c r="CI239" i="5"/>
  <c r="AC232" i="5"/>
  <c r="AG232" i="5" s="1"/>
  <c r="AH232" i="5" s="1"/>
  <c r="AA233" i="5" s="1"/>
  <c r="AE232" i="5"/>
  <c r="AS335" i="6"/>
  <c r="AW335" i="6" s="1"/>
  <c r="AX335" i="6" s="1"/>
  <c r="AQ336" i="6" s="1"/>
  <c r="AU335" i="6"/>
  <c r="BI238" i="5"/>
  <c r="BM238" i="5" s="1"/>
  <c r="BN238" i="5" s="1"/>
  <c r="BG239" i="5" s="1"/>
  <c r="BK238" i="5"/>
  <c r="BU237" i="5"/>
  <c r="BV237" i="5" s="1"/>
  <c r="BO238" i="5" s="1"/>
  <c r="BC238" i="5"/>
  <c r="BA238" i="5"/>
  <c r="BE238" i="5" s="1"/>
  <c r="BE329" i="6"/>
  <c r="BF329" i="6" s="1"/>
  <c r="AY330" i="6" s="1"/>
  <c r="AO330" i="6"/>
  <c r="AP330" i="6" s="1"/>
  <c r="AI331" i="6" s="1"/>
  <c r="R208" i="6" l="1"/>
  <c r="I208" i="6" s="1"/>
  <c r="K209" i="6"/>
  <c r="U331" i="6"/>
  <c r="Y331" i="6" s="1"/>
  <c r="Z331" i="6" s="1"/>
  <c r="S332" i="6" s="1"/>
  <c r="W331" i="6"/>
  <c r="AK241" i="5"/>
  <c r="AO241" i="5" s="1"/>
  <c r="AP241" i="5" s="1"/>
  <c r="AI242" i="5" s="1"/>
  <c r="BQ326" i="6"/>
  <c r="BU326" i="6" s="1"/>
  <c r="BV326" i="6" s="1"/>
  <c r="BO327" i="6" s="1"/>
  <c r="BS326" i="6"/>
  <c r="CA331" i="6"/>
  <c r="BY331" i="6"/>
  <c r="CC331" i="6" s="1"/>
  <c r="CD331" i="6" s="1"/>
  <c r="BW332" i="6" s="1"/>
  <c r="BY332" i="6" s="1"/>
  <c r="CA234" i="5"/>
  <c r="BY234" i="5"/>
  <c r="CC234" i="5" s="1"/>
  <c r="BI322" i="6"/>
  <c r="BM322" i="6" s="1"/>
  <c r="BN322" i="6" s="1"/>
  <c r="BG323" i="6" s="1"/>
  <c r="BK322" i="6"/>
  <c r="U237" i="5"/>
  <c r="W237" i="5"/>
  <c r="E177" i="4"/>
  <c r="H177" i="5"/>
  <c r="R177" i="5"/>
  <c r="F177" i="5"/>
  <c r="I177" i="4"/>
  <c r="BI239" i="5"/>
  <c r="BM239" i="5" s="1"/>
  <c r="BN239" i="5" s="1"/>
  <c r="BG240" i="5" s="1"/>
  <c r="BK239" i="5"/>
  <c r="AS336" i="6"/>
  <c r="AU336" i="6"/>
  <c r="AE331" i="6"/>
  <c r="AC331" i="6"/>
  <c r="AG331" i="6" s="1"/>
  <c r="BC330" i="6"/>
  <c r="BA330" i="6"/>
  <c r="BE330" i="6" s="1"/>
  <c r="BF330" i="6" s="1"/>
  <c r="AY331" i="6" s="1"/>
  <c r="CG324" i="6"/>
  <c r="CK324" i="6" s="1"/>
  <c r="CI324" i="6"/>
  <c r="AE233" i="5"/>
  <c r="AC233" i="5"/>
  <c r="AG233" i="5" s="1"/>
  <c r="AH233" i="5" s="1"/>
  <c r="AA234" i="5" s="1"/>
  <c r="BQ238" i="5"/>
  <c r="BU238" i="5" s="1"/>
  <c r="BV238" i="5" s="1"/>
  <c r="BO239" i="5" s="1"/>
  <c r="BS238" i="5"/>
  <c r="AM331" i="6"/>
  <c r="AK331" i="6"/>
  <c r="AO331" i="6" s="1"/>
  <c r="AP331" i="6" s="1"/>
  <c r="AI332" i="6" s="1"/>
  <c r="CL239" i="5"/>
  <c r="CE240" i="5" s="1"/>
  <c r="BF238" i="5"/>
  <c r="AY239" i="5" s="1"/>
  <c r="AU235" i="5"/>
  <c r="AS235" i="5"/>
  <c r="M209" i="6" l="1"/>
  <c r="Q209" i="6" s="1"/>
  <c r="F209" i="6" s="1"/>
  <c r="O209" i="6"/>
  <c r="CA332" i="6"/>
  <c r="BI323" i="6"/>
  <c r="BM323" i="6" s="1"/>
  <c r="BK323" i="6"/>
  <c r="BQ327" i="6"/>
  <c r="BU327" i="6" s="1"/>
  <c r="BV327" i="6" s="1"/>
  <c r="BO328" i="6" s="1"/>
  <c r="BS327" i="6"/>
  <c r="Y237" i="5"/>
  <c r="Z237" i="5" s="1"/>
  <c r="S238" i="5" s="1"/>
  <c r="CD234" i="5"/>
  <c r="BW235" i="5" s="1"/>
  <c r="K178" i="5"/>
  <c r="J177" i="4"/>
  <c r="I177" i="5"/>
  <c r="BK240" i="5"/>
  <c r="BI240" i="5"/>
  <c r="BM240" i="5" s="1"/>
  <c r="BN240" i="5" s="1"/>
  <c r="BG241" i="5" s="1"/>
  <c r="AK332" i="6"/>
  <c r="AM332" i="6"/>
  <c r="BS239" i="5"/>
  <c r="BQ239" i="5"/>
  <c r="BU239" i="5" s="1"/>
  <c r="BV239" i="5" s="1"/>
  <c r="BO240" i="5" s="1"/>
  <c r="U332" i="6"/>
  <c r="Y332" i="6" s="1"/>
  <c r="Z332" i="6" s="1"/>
  <c r="S333" i="6" s="1"/>
  <c r="W332" i="6"/>
  <c r="BC331" i="6"/>
  <c r="BA331" i="6"/>
  <c r="AE234" i="5"/>
  <c r="AC234" i="5"/>
  <c r="AW235" i="5"/>
  <c r="AX235" i="5" s="1"/>
  <c r="AQ236" i="5" s="1"/>
  <c r="CC332" i="6"/>
  <c r="CD332" i="6" s="1"/>
  <c r="BW333" i="6" s="1"/>
  <c r="CG240" i="5"/>
  <c r="CK240" i="5" s="1"/>
  <c r="CL240" i="5" s="1"/>
  <c r="CE241" i="5" s="1"/>
  <c r="CI240" i="5"/>
  <c r="AH331" i="6"/>
  <c r="AA332" i="6" s="1"/>
  <c r="CL324" i="6"/>
  <c r="CE325" i="6" s="1"/>
  <c r="AM242" i="5"/>
  <c r="AK242" i="5"/>
  <c r="AO242" i="5" s="1"/>
  <c r="AP242" i="5" s="1"/>
  <c r="AI243" i="5" s="1"/>
  <c r="AW336" i="6"/>
  <c r="AX336" i="6" s="1"/>
  <c r="AQ337" i="6" s="1"/>
  <c r="BC239" i="5"/>
  <c r="BA239" i="5"/>
  <c r="BE239" i="5" s="1"/>
  <c r="BF239" i="5" s="1"/>
  <c r="AY240" i="5" s="1"/>
  <c r="H209" i="6" l="1"/>
  <c r="R209" i="6"/>
  <c r="AO332" i="6"/>
  <c r="AP332" i="6" s="1"/>
  <c r="AI333" i="6" s="1"/>
  <c r="U238" i="5"/>
  <c r="Y238" i="5" s="1"/>
  <c r="Z238" i="5" s="1"/>
  <c r="S239" i="5" s="1"/>
  <c r="W238" i="5"/>
  <c r="BY235" i="5"/>
  <c r="CC235" i="5" s="1"/>
  <c r="CA235" i="5"/>
  <c r="BS328" i="6"/>
  <c r="BQ328" i="6"/>
  <c r="BU328" i="6" s="1"/>
  <c r="M178" i="5"/>
  <c r="Q178" i="5" s="1"/>
  <c r="C178" i="4"/>
  <c r="O178" i="5"/>
  <c r="G178" i="4" s="1"/>
  <c r="BN323" i="6"/>
  <c r="BG324" i="6" s="1"/>
  <c r="AS236" i="5"/>
  <c r="AU236" i="5"/>
  <c r="BQ240" i="5"/>
  <c r="BU240" i="5" s="1"/>
  <c r="BS240" i="5"/>
  <c r="AS337" i="6"/>
  <c r="AW337" i="6" s="1"/>
  <c r="AX337" i="6" s="1"/>
  <c r="AQ338" i="6" s="1"/>
  <c r="AU337" i="6"/>
  <c r="BC240" i="5"/>
  <c r="BA240" i="5"/>
  <c r="AK243" i="5"/>
  <c r="AO243" i="5" s="1"/>
  <c r="AM243" i="5"/>
  <c r="BK241" i="5"/>
  <c r="BI241" i="5"/>
  <c r="BM241" i="5" s="1"/>
  <c r="BN241" i="5" s="1"/>
  <c r="BG242" i="5" s="1"/>
  <c r="AG234" i="5"/>
  <c r="AH234" i="5" s="1"/>
  <c r="AA235" i="5" s="1"/>
  <c r="AC332" i="6"/>
  <c r="AE332" i="6"/>
  <c r="CG325" i="6"/>
  <c r="CK325" i="6" s="1"/>
  <c r="CL325" i="6" s="1"/>
  <c r="CE326" i="6" s="1"/>
  <c r="CI325" i="6"/>
  <c r="BY333" i="6"/>
  <c r="CC333" i="6" s="1"/>
  <c r="CD333" i="6" s="1"/>
  <c r="BW334" i="6" s="1"/>
  <c r="CA333" i="6"/>
  <c r="BE331" i="6"/>
  <c r="BF331" i="6" s="1"/>
  <c r="AY332" i="6" s="1"/>
  <c r="U333" i="6"/>
  <c r="Y333" i="6" s="1"/>
  <c r="W333" i="6"/>
  <c r="CG241" i="5"/>
  <c r="CK241" i="5" s="1"/>
  <c r="CI241" i="5"/>
  <c r="K210" i="6" l="1"/>
  <c r="I209" i="6"/>
  <c r="AK333" i="6"/>
  <c r="AO333" i="6" s="1"/>
  <c r="AP333" i="6" s="1"/>
  <c r="AI334" i="6" s="1"/>
  <c r="AM334" i="6" s="1"/>
  <c r="AM333" i="6"/>
  <c r="BK324" i="6"/>
  <c r="BI324" i="6"/>
  <c r="F178" i="5"/>
  <c r="I178" i="4"/>
  <c r="H178" i="5"/>
  <c r="E178" i="4"/>
  <c r="R178" i="5"/>
  <c r="CD235" i="5"/>
  <c r="BW236" i="5" s="1"/>
  <c r="AP243" i="5"/>
  <c r="AI244" i="5" s="1"/>
  <c r="AK244" i="5" s="1"/>
  <c r="BV240" i="5"/>
  <c r="BO241" i="5" s="1"/>
  <c r="BQ241" i="5" s="1"/>
  <c r="BV328" i="6"/>
  <c r="BO329" i="6" s="1"/>
  <c r="U239" i="5"/>
  <c r="Y239" i="5" s="1"/>
  <c r="W239" i="5"/>
  <c r="BI242" i="5"/>
  <c r="BM242" i="5" s="1"/>
  <c r="BN242" i="5" s="1"/>
  <c r="BG243" i="5" s="1"/>
  <c r="BK242" i="5"/>
  <c r="BC332" i="6"/>
  <c r="BA332" i="6"/>
  <c r="BE332" i="6" s="1"/>
  <c r="BF332" i="6" s="1"/>
  <c r="AY333" i="6" s="1"/>
  <c r="AS338" i="6"/>
  <c r="AW338" i="6" s="1"/>
  <c r="AX338" i="6" s="1"/>
  <c r="AQ339" i="6" s="1"/>
  <c r="AU338" i="6"/>
  <c r="CG326" i="6"/>
  <c r="CK326" i="6" s="1"/>
  <c r="CI326" i="6"/>
  <c r="BY334" i="6"/>
  <c r="CC334" i="6" s="1"/>
  <c r="CA334" i="6"/>
  <c r="AC235" i="5"/>
  <c r="AE235" i="5"/>
  <c r="CL241" i="5"/>
  <c r="CE242" i="5" s="1"/>
  <c r="AW236" i="5"/>
  <c r="AX236" i="5" s="1"/>
  <c r="AQ237" i="5" s="1"/>
  <c r="Z333" i="6"/>
  <c r="S334" i="6" s="1"/>
  <c r="AG332" i="6"/>
  <c r="AH332" i="6" s="1"/>
  <c r="AA333" i="6" s="1"/>
  <c r="BE240" i="5"/>
  <c r="BF240" i="5" s="1"/>
  <c r="AY241" i="5" s="1"/>
  <c r="O210" i="6" l="1"/>
  <c r="M210" i="6"/>
  <c r="AK334" i="6"/>
  <c r="AO334" i="6" s="1"/>
  <c r="AP334" i="6" s="1"/>
  <c r="AI335" i="6" s="1"/>
  <c r="AM335" i="6" s="1"/>
  <c r="AM244" i="5"/>
  <c r="BS329" i="6"/>
  <c r="BQ329" i="6"/>
  <c r="BU329" i="6" s="1"/>
  <c r="Z239" i="5"/>
  <c r="S240" i="5" s="1"/>
  <c r="BY236" i="5"/>
  <c r="CC236" i="5" s="1"/>
  <c r="CD236" i="5" s="1"/>
  <c r="BW237" i="5" s="1"/>
  <c r="CA236" i="5"/>
  <c r="BM324" i="6"/>
  <c r="BN324" i="6" s="1"/>
  <c r="BG325" i="6" s="1"/>
  <c r="I178" i="5"/>
  <c r="J178" i="4"/>
  <c r="K179" i="5"/>
  <c r="AO244" i="5"/>
  <c r="AP244" i="5" s="1"/>
  <c r="AI245" i="5" s="1"/>
  <c r="BU241" i="5"/>
  <c r="BV241" i="5" s="1"/>
  <c r="BO242" i="5" s="1"/>
  <c r="BS241" i="5"/>
  <c r="AU339" i="6"/>
  <c r="AS339" i="6"/>
  <c r="BA241" i="5"/>
  <c r="BE241" i="5" s="1"/>
  <c r="BF241" i="5" s="1"/>
  <c r="AY242" i="5" s="1"/>
  <c r="BC241" i="5"/>
  <c r="AE333" i="6"/>
  <c r="AC333" i="6"/>
  <c r="AG333" i="6" s="1"/>
  <c r="AS237" i="5"/>
  <c r="AW237" i="5" s="1"/>
  <c r="AX237" i="5" s="1"/>
  <c r="AQ238" i="5" s="1"/>
  <c r="AU237" i="5"/>
  <c r="BA333" i="6"/>
  <c r="BE333" i="6" s="1"/>
  <c r="BC333" i="6"/>
  <c r="BI243" i="5"/>
  <c r="BM243" i="5" s="1"/>
  <c r="BN243" i="5" s="1"/>
  <c r="BG244" i="5" s="1"/>
  <c r="BK243" i="5"/>
  <c r="CD334" i="6"/>
  <c r="BW335" i="6" s="1"/>
  <c r="U334" i="6"/>
  <c r="Y334" i="6" s="1"/>
  <c r="W334" i="6"/>
  <c r="CG242" i="5"/>
  <c r="CK242" i="5" s="1"/>
  <c r="CL242" i="5" s="1"/>
  <c r="CE243" i="5" s="1"/>
  <c r="CI242" i="5"/>
  <c r="AG235" i="5"/>
  <c r="AH235" i="5" s="1"/>
  <c r="AA236" i="5" s="1"/>
  <c r="CL326" i="6"/>
  <c r="CE327" i="6" s="1"/>
  <c r="AK335" i="6" l="1"/>
  <c r="H210" i="6"/>
  <c r="Q210" i="6"/>
  <c r="AK245" i="5"/>
  <c r="AO245" i="5" s="1"/>
  <c r="AP245" i="5" s="1"/>
  <c r="AI246" i="5" s="1"/>
  <c r="AM245" i="5"/>
  <c r="BI325" i="6"/>
  <c r="BM325" i="6" s="1"/>
  <c r="BN325" i="6" s="1"/>
  <c r="BG326" i="6" s="1"/>
  <c r="BK325" i="6"/>
  <c r="O179" i="5"/>
  <c r="G179" i="4" s="1"/>
  <c r="M179" i="5"/>
  <c r="C179" i="4"/>
  <c r="BY237" i="5"/>
  <c r="CC237" i="5" s="1"/>
  <c r="CD237" i="5" s="1"/>
  <c r="BW238" i="5" s="1"/>
  <c r="CA237" i="5"/>
  <c r="BQ242" i="5"/>
  <c r="BU242" i="5" s="1"/>
  <c r="BV242" i="5" s="1"/>
  <c r="BO243" i="5" s="1"/>
  <c r="BS242" i="5"/>
  <c r="BV329" i="6"/>
  <c r="BO330" i="6" s="1"/>
  <c r="Z334" i="6"/>
  <c r="S335" i="6" s="1"/>
  <c r="W335" i="6" s="1"/>
  <c r="W240" i="5"/>
  <c r="U240" i="5"/>
  <c r="Y240" i="5" s="1"/>
  <c r="Z240" i="5" s="1"/>
  <c r="S241" i="5" s="1"/>
  <c r="CG243" i="5"/>
  <c r="CK243" i="5" s="1"/>
  <c r="CI243" i="5"/>
  <c r="BA242" i="5"/>
  <c r="BE242" i="5" s="1"/>
  <c r="BF242" i="5" s="1"/>
  <c r="AY243" i="5" s="1"/>
  <c r="BC242" i="5"/>
  <c r="AS238" i="5"/>
  <c r="AW238" i="5" s="1"/>
  <c r="AX238" i="5" s="1"/>
  <c r="AQ239" i="5" s="1"/>
  <c r="AU238" i="5"/>
  <c r="BI244" i="5"/>
  <c r="BM244" i="5" s="1"/>
  <c r="BN244" i="5" s="1"/>
  <c r="BG245" i="5" s="1"/>
  <c r="BK244" i="5"/>
  <c r="AE236" i="5"/>
  <c r="AC236" i="5"/>
  <c r="AG236" i="5" s="1"/>
  <c r="CG327" i="6"/>
  <c r="CK327" i="6" s="1"/>
  <c r="CI327" i="6"/>
  <c r="BF333" i="6"/>
  <c r="AY334" i="6" s="1"/>
  <c r="BY335" i="6"/>
  <c r="CC335" i="6" s="1"/>
  <c r="CD335" i="6" s="1"/>
  <c r="BW336" i="6" s="1"/>
  <c r="CA335" i="6"/>
  <c r="AH333" i="6"/>
  <c r="AA334" i="6" s="1"/>
  <c r="AO335" i="6"/>
  <c r="AP335" i="6" s="1"/>
  <c r="AI336" i="6" s="1"/>
  <c r="AW339" i="6"/>
  <c r="AX339" i="6" s="1"/>
  <c r="AQ340" i="6" s="1"/>
  <c r="F210" i="6" l="1"/>
  <c r="R210" i="6"/>
  <c r="U335" i="6"/>
  <c r="BS243" i="5"/>
  <c r="BQ243" i="5"/>
  <c r="BI326" i="6"/>
  <c r="BK326" i="6"/>
  <c r="AM246" i="5"/>
  <c r="AK246" i="5"/>
  <c r="AO246" i="5" s="1"/>
  <c r="AP246" i="5" s="1"/>
  <c r="AI247" i="5" s="1"/>
  <c r="AM247" i="5" s="1"/>
  <c r="Q179" i="5"/>
  <c r="R179" i="5" s="1"/>
  <c r="BQ330" i="6"/>
  <c r="BU330" i="6" s="1"/>
  <c r="BS330" i="6"/>
  <c r="AH236" i="5"/>
  <c r="AA237" i="5" s="1"/>
  <c r="AE237" i="5" s="1"/>
  <c r="CL243" i="5"/>
  <c r="CE244" i="5" s="1"/>
  <c r="CI244" i="5" s="1"/>
  <c r="BY238" i="5"/>
  <c r="CC238" i="5" s="1"/>
  <c r="CD238" i="5" s="1"/>
  <c r="BW239" i="5" s="1"/>
  <c r="CA238" i="5"/>
  <c r="W241" i="5"/>
  <c r="U241" i="5"/>
  <c r="Y241" i="5" s="1"/>
  <c r="E179" i="4"/>
  <c r="H179" i="5"/>
  <c r="AS239" i="5"/>
  <c r="AW239" i="5" s="1"/>
  <c r="AU239" i="5"/>
  <c r="BY336" i="6"/>
  <c r="CC336" i="6" s="1"/>
  <c r="CD336" i="6" s="1"/>
  <c r="BW337" i="6" s="1"/>
  <c r="CA336" i="6"/>
  <c r="BK245" i="5"/>
  <c r="BI245" i="5"/>
  <c r="BM245" i="5" s="1"/>
  <c r="BC243" i="5"/>
  <c r="BA243" i="5"/>
  <c r="BE243" i="5" s="1"/>
  <c r="AE334" i="6"/>
  <c r="AC334" i="6"/>
  <c r="AG334" i="6" s="1"/>
  <c r="BC334" i="6"/>
  <c r="BA334" i="6"/>
  <c r="AS340" i="6"/>
  <c r="AW340" i="6" s="1"/>
  <c r="AX340" i="6" s="1"/>
  <c r="AQ341" i="6" s="1"/>
  <c r="AU340" i="6"/>
  <c r="Y335" i="6"/>
  <c r="Z335" i="6" s="1"/>
  <c r="S336" i="6" s="1"/>
  <c r="CL327" i="6"/>
  <c r="CE328" i="6" s="1"/>
  <c r="AK336" i="6"/>
  <c r="AO336" i="6" s="1"/>
  <c r="AP336" i="6" s="1"/>
  <c r="AI337" i="6" s="1"/>
  <c r="AM336" i="6"/>
  <c r="I210" i="6" l="1"/>
  <c r="K211" i="6"/>
  <c r="Z241" i="5"/>
  <c r="S242" i="5" s="1"/>
  <c r="AC237" i="5"/>
  <c r="AG237" i="5" s="1"/>
  <c r="AH237" i="5" s="1"/>
  <c r="AA238" i="5" s="1"/>
  <c r="K180" i="5"/>
  <c r="J179" i="4"/>
  <c r="I179" i="5"/>
  <c r="BN245" i="5"/>
  <c r="BG246" i="5" s="1"/>
  <c r="BK246" i="5" s="1"/>
  <c r="BY239" i="5"/>
  <c r="CC239" i="5" s="1"/>
  <c r="CD239" i="5" s="1"/>
  <c r="BW240" i="5" s="1"/>
  <c r="CA239" i="5"/>
  <c r="BV330" i="6"/>
  <c r="BO331" i="6" s="1"/>
  <c r="AX239" i="5"/>
  <c r="AQ240" i="5" s="1"/>
  <c r="AS240" i="5" s="1"/>
  <c r="AK247" i="5"/>
  <c r="AO247" i="5" s="1"/>
  <c r="AP247" i="5" s="1"/>
  <c r="AI248" i="5" s="1"/>
  <c r="BM326" i="6"/>
  <c r="BN326" i="6" s="1"/>
  <c r="BG327" i="6" s="1"/>
  <c r="CG244" i="5"/>
  <c r="CK244" i="5" s="1"/>
  <c r="CL244" i="5" s="1"/>
  <c r="CE245" i="5" s="1"/>
  <c r="BE334" i="6"/>
  <c r="BF334" i="6" s="1"/>
  <c r="AY335" i="6" s="1"/>
  <c r="AH334" i="6"/>
  <c r="AA335" i="6" s="1"/>
  <c r="AE335" i="6" s="1"/>
  <c r="U242" i="5"/>
  <c r="Y242" i="5" s="1"/>
  <c r="Z242" i="5" s="1"/>
  <c r="S243" i="5" s="1"/>
  <c r="W243" i="5" s="1"/>
  <c r="W242" i="5"/>
  <c r="BU243" i="5"/>
  <c r="BV243" i="5" s="1"/>
  <c r="BO244" i="5" s="1"/>
  <c r="I179" i="4"/>
  <c r="F179" i="5"/>
  <c r="CA337" i="6"/>
  <c r="BY337" i="6"/>
  <c r="CC337" i="6" s="1"/>
  <c r="CD337" i="6" s="1"/>
  <c r="BW338" i="6" s="1"/>
  <c r="AS341" i="6"/>
  <c r="AW341" i="6" s="1"/>
  <c r="AU341" i="6"/>
  <c r="U336" i="6"/>
  <c r="Y336" i="6" s="1"/>
  <c r="Z336" i="6" s="1"/>
  <c r="S337" i="6" s="1"/>
  <c r="W336" i="6"/>
  <c r="AK337" i="6"/>
  <c r="AO337" i="6" s="1"/>
  <c r="AM337" i="6"/>
  <c r="BI246" i="5"/>
  <c r="BM246" i="5" s="1"/>
  <c r="BF243" i="5"/>
  <c r="AY244" i="5" s="1"/>
  <c r="CG328" i="6"/>
  <c r="CK328" i="6" s="1"/>
  <c r="CI328" i="6"/>
  <c r="M211" i="6" l="1"/>
  <c r="H211" i="6" s="1"/>
  <c r="O211" i="6"/>
  <c r="AC335" i="6"/>
  <c r="AG335" i="6" s="1"/>
  <c r="AH335" i="6" s="1"/>
  <c r="AA336" i="6" s="1"/>
  <c r="AC336" i="6" s="1"/>
  <c r="AG336" i="6" s="1"/>
  <c r="AH336" i="6" s="1"/>
  <c r="AA337" i="6" s="1"/>
  <c r="AE238" i="5"/>
  <c r="AC238" i="5"/>
  <c r="U243" i="5"/>
  <c r="Y243" i="5" s="1"/>
  <c r="CI245" i="5"/>
  <c r="CG245" i="5"/>
  <c r="CK245" i="5" s="1"/>
  <c r="CL245" i="5" s="1"/>
  <c r="CE246" i="5" s="1"/>
  <c r="CG246" i="5" s="1"/>
  <c r="CK246" i="5" s="1"/>
  <c r="CL246" i="5" s="1"/>
  <c r="CE247" i="5" s="1"/>
  <c r="BI327" i="6"/>
  <c r="BM327" i="6" s="1"/>
  <c r="BN327" i="6" s="1"/>
  <c r="BG328" i="6" s="1"/>
  <c r="BK327" i="6"/>
  <c r="BC335" i="6"/>
  <c r="BA335" i="6"/>
  <c r="BE335" i="6" s="1"/>
  <c r="BF335" i="6" s="1"/>
  <c r="AY336" i="6" s="1"/>
  <c r="BS331" i="6"/>
  <c r="BQ331" i="6"/>
  <c r="BN246" i="5"/>
  <c r="BG247" i="5" s="1"/>
  <c r="BK247" i="5" s="1"/>
  <c r="AG238" i="5"/>
  <c r="AH238" i="5" s="1"/>
  <c r="AA239" i="5" s="1"/>
  <c r="CA240" i="5"/>
  <c r="BY240" i="5"/>
  <c r="AK248" i="5"/>
  <c r="AO248" i="5" s="1"/>
  <c r="AP248" i="5" s="1"/>
  <c r="AI249" i="5" s="1"/>
  <c r="BS244" i="5"/>
  <c r="BQ244" i="5"/>
  <c r="AU240" i="5"/>
  <c r="AW240" i="5"/>
  <c r="AX240" i="5" s="1"/>
  <c r="AQ241" i="5" s="1"/>
  <c r="AM248" i="5"/>
  <c r="O180" i="5"/>
  <c r="G180" i="4" s="1"/>
  <c r="C180" i="4"/>
  <c r="M180" i="5"/>
  <c r="AP337" i="6"/>
  <c r="AI338" i="6" s="1"/>
  <c r="AK338" i="6" s="1"/>
  <c r="AO338" i="6" s="1"/>
  <c r="CL328" i="6"/>
  <c r="CE329" i="6" s="1"/>
  <c r="CI329" i="6" s="1"/>
  <c r="CA338" i="6"/>
  <c r="BY338" i="6"/>
  <c r="CC338" i="6" s="1"/>
  <c r="CD338" i="6" s="1"/>
  <c r="BW339" i="6" s="1"/>
  <c r="U337" i="6"/>
  <c r="Y337" i="6" s="1"/>
  <c r="W337" i="6"/>
  <c r="AX341" i="6"/>
  <c r="AQ342" i="6" s="1"/>
  <c r="AE336" i="6"/>
  <c r="BA244" i="5"/>
  <c r="BE244" i="5" s="1"/>
  <c r="BF244" i="5" s="1"/>
  <c r="AY245" i="5" s="1"/>
  <c r="BC244" i="5"/>
  <c r="CI246" i="5" l="1"/>
  <c r="Q211" i="6"/>
  <c r="AM338" i="6"/>
  <c r="Z243" i="5"/>
  <c r="S244" i="5" s="1"/>
  <c r="Z337" i="6"/>
  <c r="S338" i="6" s="1"/>
  <c r="U338" i="6" s="1"/>
  <c r="AK249" i="5"/>
  <c r="AO249" i="5" s="1"/>
  <c r="AP249" i="5" s="1"/>
  <c r="AI250" i="5" s="1"/>
  <c r="AM249" i="5"/>
  <c r="AE239" i="5"/>
  <c r="AC239" i="5"/>
  <c r="AG239" i="5" s="1"/>
  <c r="AS241" i="5"/>
  <c r="AW241" i="5" s="1"/>
  <c r="AU241" i="5"/>
  <c r="BA336" i="6"/>
  <c r="BE336" i="6" s="1"/>
  <c r="BC336" i="6"/>
  <c r="BI328" i="6"/>
  <c r="BM328" i="6" s="1"/>
  <c r="BN328" i="6" s="1"/>
  <c r="BG329" i="6" s="1"/>
  <c r="BK328" i="6"/>
  <c r="BU331" i="6"/>
  <c r="BV331" i="6" s="1"/>
  <c r="BO332" i="6" s="1"/>
  <c r="H180" i="5"/>
  <c r="Q180" i="5"/>
  <c r="E180" i="4"/>
  <c r="BU244" i="5"/>
  <c r="BV244" i="5" s="1"/>
  <c r="BO245" i="5" s="1"/>
  <c r="CG329" i="6"/>
  <c r="CK329" i="6" s="1"/>
  <c r="BI247" i="5"/>
  <c r="BM247" i="5" s="1"/>
  <c r="CC240" i="5"/>
  <c r="CD240" i="5" s="1"/>
  <c r="BW241" i="5" s="1"/>
  <c r="BC245" i="5"/>
  <c r="BA245" i="5"/>
  <c r="BE245" i="5" s="1"/>
  <c r="BF245" i="5" s="1"/>
  <c r="AY246" i="5" s="1"/>
  <c r="BY339" i="6"/>
  <c r="CC339" i="6" s="1"/>
  <c r="CD339" i="6" s="1"/>
  <c r="BW340" i="6" s="1"/>
  <c r="CA339" i="6"/>
  <c r="CG247" i="5"/>
  <c r="CK247" i="5" s="1"/>
  <c r="CL247" i="5" s="1"/>
  <c r="CE248" i="5" s="1"/>
  <c r="CI247" i="5"/>
  <c r="AC337" i="6"/>
  <c r="AG337" i="6" s="1"/>
  <c r="AH337" i="6" s="1"/>
  <c r="AA338" i="6" s="1"/>
  <c r="AE337" i="6"/>
  <c r="AP338" i="6"/>
  <c r="AI339" i="6" s="1"/>
  <c r="AU342" i="6"/>
  <c r="AS342" i="6"/>
  <c r="AW342" i="6" s="1"/>
  <c r="AX342" i="6" s="1"/>
  <c r="AQ343" i="6" s="1"/>
  <c r="W338" i="6"/>
  <c r="AH239" i="5" l="1"/>
  <c r="AA240" i="5" s="1"/>
  <c r="F211" i="6"/>
  <c r="R211" i="6"/>
  <c r="AX241" i="5"/>
  <c r="AQ242" i="5" s="1"/>
  <c r="AU242" i="5" s="1"/>
  <c r="Y338" i="6"/>
  <c r="Z338" i="6" s="1"/>
  <c r="S339" i="6" s="1"/>
  <c r="BF336" i="6"/>
  <c r="AY337" i="6" s="1"/>
  <c r="BC337" i="6" s="1"/>
  <c r="W244" i="5"/>
  <c r="U244" i="5"/>
  <c r="Y244" i="5" s="1"/>
  <c r="Z244" i="5" s="1"/>
  <c r="S245" i="5" s="1"/>
  <c r="U245" i="5" s="1"/>
  <c r="Y245" i="5" s="1"/>
  <c r="Z245" i="5" s="1"/>
  <c r="S246" i="5" s="1"/>
  <c r="BQ332" i="6"/>
  <c r="BU332" i="6" s="1"/>
  <c r="BV332" i="6" s="1"/>
  <c r="BO333" i="6" s="1"/>
  <c r="BS332" i="6"/>
  <c r="BA337" i="6"/>
  <c r="BE337" i="6" s="1"/>
  <c r="BF337" i="6" s="1"/>
  <c r="AY338" i="6" s="1"/>
  <c r="CA241" i="5"/>
  <c r="BY241" i="5"/>
  <c r="CC241" i="5" s="1"/>
  <c r="CD241" i="5" s="1"/>
  <c r="BW242" i="5" s="1"/>
  <c r="AM250" i="5"/>
  <c r="AK250" i="5"/>
  <c r="AO250" i="5" s="1"/>
  <c r="AP250" i="5" s="1"/>
  <c r="AI251" i="5" s="1"/>
  <c r="AK251" i="5" s="1"/>
  <c r="R180" i="5"/>
  <c r="I180" i="4"/>
  <c r="F180" i="5"/>
  <c r="BS245" i="5"/>
  <c r="BQ245" i="5"/>
  <c r="BU245" i="5" s="1"/>
  <c r="BK329" i="6"/>
  <c r="BI329" i="6"/>
  <c r="BM329" i="6" s="1"/>
  <c r="CL329" i="6"/>
  <c r="CE330" i="6" s="1"/>
  <c r="BN247" i="5"/>
  <c r="BG248" i="5" s="1"/>
  <c r="AC338" i="6"/>
  <c r="AG338" i="6" s="1"/>
  <c r="AH338" i="6" s="1"/>
  <c r="AA339" i="6" s="1"/>
  <c r="AE338" i="6"/>
  <c r="CA340" i="6"/>
  <c r="BY340" i="6"/>
  <c r="CC340" i="6" s="1"/>
  <c r="CD340" i="6" s="1"/>
  <c r="BW341" i="6" s="1"/>
  <c r="CI248" i="5"/>
  <c r="CG248" i="5"/>
  <c r="BC246" i="5"/>
  <c r="BA246" i="5"/>
  <c r="BE246" i="5" s="1"/>
  <c r="BF246" i="5" s="1"/>
  <c r="AY247" i="5" s="1"/>
  <c r="AS343" i="6"/>
  <c r="AU343" i="6"/>
  <c r="AC240" i="5"/>
  <c r="AG240" i="5" s="1"/>
  <c r="AE240" i="5"/>
  <c r="AK339" i="6"/>
  <c r="AO339" i="6" s="1"/>
  <c r="AM339" i="6"/>
  <c r="AS242" i="5"/>
  <c r="AW242" i="5" s="1"/>
  <c r="AX242" i="5" s="1"/>
  <c r="AQ243" i="5" s="1"/>
  <c r="K212" i="6" l="1"/>
  <c r="I211" i="6"/>
  <c r="AW343" i="6"/>
  <c r="AX343" i="6" s="1"/>
  <c r="AQ344" i="6" s="1"/>
  <c r="U339" i="6"/>
  <c r="W339" i="6"/>
  <c r="W245" i="5"/>
  <c r="BV245" i="5"/>
  <c r="BO246" i="5" s="1"/>
  <c r="BS246" i="5" s="1"/>
  <c r="BA338" i="6"/>
  <c r="BE338" i="6" s="1"/>
  <c r="BF338" i="6" s="1"/>
  <c r="AY339" i="6" s="1"/>
  <c r="BC338" i="6"/>
  <c r="BI248" i="5"/>
  <c r="BM248" i="5" s="1"/>
  <c r="BK248" i="5"/>
  <c r="AO251" i="5"/>
  <c r="AP251" i="5" s="1"/>
  <c r="AI252" i="5" s="1"/>
  <c r="CG330" i="6"/>
  <c r="CI330" i="6"/>
  <c r="Y339" i="6"/>
  <c r="Z339" i="6" s="1"/>
  <c r="S340" i="6" s="1"/>
  <c r="AM251" i="5"/>
  <c r="CA242" i="5"/>
  <c r="BY242" i="5"/>
  <c r="CC242" i="5" s="1"/>
  <c r="BQ333" i="6"/>
  <c r="BU333" i="6" s="1"/>
  <c r="BV333" i="6" s="1"/>
  <c r="BO334" i="6" s="1"/>
  <c r="BS333" i="6"/>
  <c r="K181" i="5"/>
  <c r="I180" i="5"/>
  <c r="J180" i="4"/>
  <c r="BN329" i="6"/>
  <c r="BG330" i="6" s="1"/>
  <c r="AS243" i="5"/>
  <c r="AW243" i="5" s="1"/>
  <c r="AX243" i="5" s="1"/>
  <c r="AQ244" i="5" s="1"/>
  <c r="AU243" i="5"/>
  <c r="W246" i="5"/>
  <c r="U246" i="5"/>
  <c r="Y246" i="5" s="1"/>
  <c r="BA247" i="5"/>
  <c r="BE247" i="5" s="1"/>
  <c r="BC247" i="5"/>
  <c r="CK248" i="5"/>
  <c r="CL248" i="5" s="1"/>
  <c r="CE249" i="5" s="1"/>
  <c r="AH240" i="5"/>
  <c r="AA241" i="5" s="1"/>
  <c r="AP339" i="6"/>
  <c r="AI340" i="6" s="1"/>
  <c r="BY341" i="6"/>
  <c r="CC341" i="6" s="1"/>
  <c r="CD341" i="6" s="1"/>
  <c r="BW342" i="6" s="1"/>
  <c r="CA341" i="6"/>
  <c r="AC339" i="6"/>
  <c r="AG339" i="6" s="1"/>
  <c r="AH339" i="6" s="1"/>
  <c r="AA340" i="6" s="1"/>
  <c r="AE339" i="6"/>
  <c r="M212" i="6" l="1"/>
  <c r="Q212" i="6" s="1"/>
  <c r="F212" i="6" s="1"/>
  <c r="O212" i="6"/>
  <c r="BQ246" i="5"/>
  <c r="BU246" i="5" s="1"/>
  <c r="BV246" i="5" s="1"/>
  <c r="BO247" i="5" s="1"/>
  <c r="AU344" i="6"/>
  <c r="AS344" i="6"/>
  <c r="AW344" i="6" s="1"/>
  <c r="BA339" i="6"/>
  <c r="BE339" i="6" s="1"/>
  <c r="BF339" i="6" s="1"/>
  <c r="AY340" i="6" s="1"/>
  <c r="BC339" i="6"/>
  <c r="CD242" i="5"/>
  <c r="BW243" i="5" s="1"/>
  <c r="W340" i="6"/>
  <c r="U340" i="6"/>
  <c r="Y340" i="6" s="1"/>
  <c r="Z340" i="6" s="1"/>
  <c r="S341" i="6" s="1"/>
  <c r="AK252" i="5"/>
  <c r="AO252" i="5" s="1"/>
  <c r="AP252" i="5" s="1"/>
  <c r="AI253" i="5" s="1"/>
  <c r="AK253" i="5" s="1"/>
  <c r="AM252" i="5"/>
  <c r="CK330" i="6"/>
  <c r="CL330" i="6" s="1"/>
  <c r="CE331" i="6" s="1"/>
  <c r="O181" i="5"/>
  <c r="G181" i="4" s="1"/>
  <c r="C181" i="4"/>
  <c r="M181" i="5"/>
  <c r="BK330" i="6"/>
  <c r="BI330" i="6"/>
  <c r="BM330" i="6" s="1"/>
  <c r="BQ334" i="6"/>
  <c r="BU334" i="6" s="1"/>
  <c r="BV334" i="6" s="1"/>
  <c r="BO335" i="6" s="1"/>
  <c r="BS334" i="6"/>
  <c r="BN248" i="5"/>
  <c r="BG249" i="5" s="1"/>
  <c r="CA342" i="6"/>
  <c r="BY342" i="6"/>
  <c r="CC342" i="6" s="1"/>
  <c r="CD342" i="6" s="1"/>
  <c r="BW343" i="6" s="1"/>
  <c r="AS244" i="5"/>
  <c r="AW244" i="5" s="1"/>
  <c r="AX244" i="5" s="1"/>
  <c r="AQ245" i="5" s="1"/>
  <c r="AU244" i="5"/>
  <c r="Z246" i="5"/>
  <c r="S247" i="5" s="1"/>
  <c r="BF247" i="5"/>
  <c r="AY248" i="5" s="1"/>
  <c r="AC340" i="6"/>
  <c r="AG340" i="6" s="1"/>
  <c r="AH340" i="6" s="1"/>
  <c r="AA341" i="6" s="1"/>
  <c r="AE340" i="6"/>
  <c r="CI249" i="5"/>
  <c r="CG249" i="5"/>
  <c r="CK249" i="5" s="1"/>
  <c r="AX344" i="6"/>
  <c r="AQ345" i="6" s="1"/>
  <c r="AK340" i="6"/>
  <c r="AO340" i="6" s="1"/>
  <c r="AM340" i="6"/>
  <c r="AC241" i="5"/>
  <c r="AG241" i="5" s="1"/>
  <c r="AE241" i="5"/>
  <c r="H212" i="6" l="1"/>
  <c r="R212" i="6"/>
  <c r="AM253" i="5"/>
  <c r="BA340" i="6"/>
  <c r="BE340" i="6" s="1"/>
  <c r="BF340" i="6" s="1"/>
  <c r="AY341" i="6" s="1"/>
  <c r="BC341" i="6" s="1"/>
  <c r="BC340" i="6"/>
  <c r="BY243" i="5"/>
  <c r="CC243" i="5" s="1"/>
  <c r="CA243" i="5"/>
  <c r="AH241" i="5"/>
  <c r="AA242" i="5" s="1"/>
  <c r="AC242" i="5" s="1"/>
  <c r="BS247" i="5"/>
  <c r="BQ247" i="5"/>
  <c r="BU247" i="5" s="1"/>
  <c r="BV247" i="5" s="1"/>
  <c r="BO248" i="5" s="1"/>
  <c r="BN330" i="6"/>
  <c r="BG331" i="6" s="1"/>
  <c r="CG331" i="6"/>
  <c r="CK331" i="6" s="1"/>
  <c r="CI331" i="6"/>
  <c r="AP253" i="5"/>
  <c r="AI254" i="5" s="1"/>
  <c r="AM254" i="5" s="1"/>
  <c r="BI249" i="5"/>
  <c r="BM249" i="5" s="1"/>
  <c r="BN249" i="5" s="1"/>
  <c r="BG250" i="5" s="1"/>
  <c r="BK249" i="5"/>
  <c r="BS335" i="6"/>
  <c r="BQ335" i="6"/>
  <c r="H181" i="5"/>
  <c r="E181" i="4"/>
  <c r="Q181" i="5"/>
  <c r="AO253" i="5"/>
  <c r="U341" i="6"/>
  <c r="Y341" i="6" s="1"/>
  <c r="Z341" i="6" s="1"/>
  <c r="S342" i="6" s="1"/>
  <c r="W341" i="6"/>
  <c r="AU245" i="5"/>
  <c r="AS245" i="5"/>
  <c r="CL249" i="5"/>
  <c r="CE250" i="5" s="1"/>
  <c r="AS345" i="6"/>
  <c r="AW345" i="6" s="1"/>
  <c r="AX345" i="6" s="1"/>
  <c r="AQ346" i="6" s="1"/>
  <c r="AU345" i="6"/>
  <c r="BC248" i="5"/>
  <c r="BA248" i="5"/>
  <c r="BE248" i="5" s="1"/>
  <c r="W247" i="5"/>
  <c r="U247" i="5"/>
  <c r="Y247" i="5" s="1"/>
  <c r="AC341" i="6"/>
  <c r="AG341" i="6" s="1"/>
  <c r="AH341" i="6" s="1"/>
  <c r="AA342" i="6" s="1"/>
  <c r="AE341" i="6"/>
  <c r="BY343" i="6"/>
  <c r="CC343" i="6" s="1"/>
  <c r="CD343" i="6" s="1"/>
  <c r="BW344" i="6" s="1"/>
  <c r="CA343" i="6"/>
  <c r="AP340" i="6"/>
  <c r="AI341" i="6" s="1"/>
  <c r="I212" i="6" l="1"/>
  <c r="K213" i="6"/>
  <c r="BA341" i="6"/>
  <c r="BE341" i="6" s="1"/>
  <c r="BF341" i="6" s="1"/>
  <c r="AY342" i="6" s="1"/>
  <c r="BC342" i="6" s="1"/>
  <c r="AE242" i="5"/>
  <c r="AG242" i="5"/>
  <c r="AH242" i="5" s="1"/>
  <c r="AA243" i="5" s="1"/>
  <c r="CD243" i="5"/>
  <c r="BW244" i="5" s="1"/>
  <c r="AK254" i="5"/>
  <c r="AO254" i="5" s="1"/>
  <c r="AP254" i="5" s="1"/>
  <c r="AI255" i="5" s="1"/>
  <c r="AW245" i="5"/>
  <c r="AX245" i="5" s="1"/>
  <c r="AQ246" i="5" s="1"/>
  <c r="BU335" i="6"/>
  <c r="BV335" i="6" s="1"/>
  <c r="BO336" i="6" s="1"/>
  <c r="CL331" i="6"/>
  <c r="CE332" i="6" s="1"/>
  <c r="BK331" i="6"/>
  <c r="BI331" i="6"/>
  <c r="BM331" i="6" s="1"/>
  <c r="BN331" i="6" s="1"/>
  <c r="BG332" i="6" s="1"/>
  <c r="I181" i="4"/>
  <c r="F181" i="5"/>
  <c r="R181" i="5"/>
  <c r="BQ248" i="5"/>
  <c r="BU248" i="5" s="1"/>
  <c r="BV248" i="5" s="1"/>
  <c r="BO249" i="5" s="1"/>
  <c r="BS248" i="5"/>
  <c r="BK250" i="5"/>
  <c r="BI250" i="5"/>
  <c r="BM250" i="5" s="1"/>
  <c r="AS346" i="6"/>
  <c r="AW346" i="6" s="1"/>
  <c r="AU346" i="6"/>
  <c r="W342" i="6"/>
  <c r="U342" i="6"/>
  <c r="Y342" i="6" s="1"/>
  <c r="Z342" i="6" s="1"/>
  <c r="S343" i="6" s="1"/>
  <c r="AC342" i="6"/>
  <c r="AE342" i="6"/>
  <c r="Z247" i="5"/>
  <c r="S248" i="5" s="1"/>
  <c r="BF248" i="5"/>
  <c r="AY249" i="5" s="1"/>
  <c r="CI250" i="5"/>
  <c r="CG250" i="5"/>
  <c r="CK250" i="5" s="1"/>
  <c r="BY344" i="6"/>
  <c r="CC344" i="6" s="1"/>
  <c r="CD344" i="6" s="1"/>
  <c r="BW345" i="6" s="1"/>
  <c r="CA344" i="6"/>
  <c r="AM341" i="6"/>
  <c r="AK341" i="6"/>
  <c r="AC243" i="5"/>
  <c r="AG243" i="5" s="1"/>
  <c r="AE243" i="5"/>
  <c r="BA342" i="6" l="1"/>
  <c r="BE342" i="6" s="1"/>
  <c r="M213" i="6"/>
  <c r="O213" i="6"/>
  <c r="BY244" i="5"/>
  <c r="CC244" i="5" s="1"/>
  <c r="CD244" i="5" s="1"/>
  <c r="BW245" i="5" s="1"/>
  <c r="CA244" i="5"/>
  <c r="BS249" i="5"/>
  <c r="BQ249" i="5"/>
  <c r="BU249" i="5" s="1"/>
  <c r="BV249" i="5" s="1"/>
  <c r="BO250" i="5" s="1"/>
  <c r="BQ336" i="6"/>
  <c r="BS336" i="6"/>
  <c r="AS246" i="5"/>
  <c r="AW246" i="5" s="1"/>
  <c r="AU246" i="5"/>
  <c r="CL250" i="5"/>
  <c r="CE251" i="5" s="1"/>
  <c r="CI251" i="5" s="1"/>
  <c r="CI332" i="6"/>
  <c r="CG332" i="6"/>
  <c r="CK332" i="6" s="1"/>
  <c r="CL332" i="6" s="1"/>
  <c r="CE333" i="6" s="1"/>
  <c r="BN250" i="5"/>
  <c r="BG251" i="5" s="1"/>
  <c r="BK332" i="6"/>
  <c r="BI332" i="6"/>
  <c r="BM332" i="6" s="1"/>
  <c r="BN332" i="6" s="1"/>
  <c r="BG333" i="6" s="1"/>
  <c r="I181" i="5"/>
  <c r="J181" i="4"/>
  <c r="K182" i="5"/>
  <c r="AX346" i="6"/>
  <c r="AQ347" i="6" s="1"/>
  <c r="AS347" i="6" s="1"/>
  <c r="AW347" i="6" s="1"/>
  <c r="AX347" i="6" s="1"/>
  <c r="AQ348" i="6" s="1"/>
  <c r="CA345" i="6"/>
  <c r="BY345" i="6"/>
  <c r="CC345" i="6" s="1"/>
  <c r="W248" i="5"/>
  <c r="U248" i="5"/>
  <c r="Y248" i="5" s="1"/>
  <c r="BF342" i="6"/>
  <c r="AY343" i="6" s="1"/>
  <c r="AO341" i="6"/>
  <c r="AP341" i="6" s="1"/>
  <c r="AI342" i="6" s="1"/>
  <c r="AG342" i="6"/>
  <c r="AH342" i="6" s="1"/>
  <c r="AA343" i="6" s="1"/>
  <c r="AH243" i="5"/>
  <c r="AA244" i="5" s="1"/>
  <c r="AK255" i="5"/>
  <c r="AO255" i="5" s="1"/>
  <c r="AP255" i="5" s="1"/>
  <c r="AI256" i="5" s="1"/>
  <c r="AM255" i="5"/>
  <c r="U343" i="6"/>
  <c r="W343" i="6"/>
  <c r="BC249" i="5"/>
  <c r="BA249" i="5"/>
  <c r="BE249" i="5" s="1"/>
  <c r="Q213" i="6" l="1"/>
  <c r="H213" i="6"/>
  <c r="AU347" i="6"/>
  <c r="CA245" i="5"/>
  <c r="BY245" i="5"/>
  <c r="CC245" i="5" s="1"/>
  <c r="CD245" i="5" s="1"/>
  <c r="BW246" i="5" s="1"/>
  <c r="AX246" i="5"/>
  <c r="AQ247" i="5" s="1"/>
  <c r="AS247" i="5" s="1"/>
  <c r="AW247" i="5" s="1"/>
  <c r="AX247" i="5" s="1"/>
  <c r="AQ248" i="5" s="1"/>
  <c r="BI251" i="5"/>
  <c r="BM251" i="5" s="1"/>
  <c r="BN251" i="5" s="1"/>
  <c r="BG252" i="5" s="1"/>
  <c r="BK251" i="5"/>
  <c r="CG251" i="5"/>
  <c r="CK251" i="5" s="1"/>
  <c r="BI333" i="6"/>
  <c r="BM333" i="6" s="1"/>
  <c r="BN333" i="6" s="1"/>
  <c r="BG334" i="6" s="1"/>
  <c r="BK333" i="6"/>
  <c r="BU336" i="6"/>
  <c r="BV336" i="6" s="1"/>
  <c r="BO337" i="6" s="1"/>
  <c r="BQ250" i="5"/>
  <c r="BU250" i="5" s="1"/>
  <c r="BV250" i="5" s="1"/>
  <c r="BO251" i="5" s="1"/>
  <c r="BQ251" i="5" s="1"/>
  <c r="BU251" i="5" s="1"/>
  <c r="BS250" i="5"/>
  <c r="BF249" i="5"/>
  <c r="AY250" i="5" s="1"/>
  <c r="BA250" i="5" s="1"/>
  <c r="M182" i="5"/>
  <c r="Q182" i="5" s="1"/>
  <c r="O182" i="5"/>
  <c r="G182" i="4" s="1"/>
  <c r="C182" i="4"/>
  <c r="CG333" i="6"/>
  <c r="CK333" i="6" s="1"/>
  <c r="CI333" i="6"/>
  <c r="AM256" i="5"/>
  <c r="AK256" i="5"/>
  <c r="AE343" i="6"/>
  <c r="AC343" i="6"/>
  <c r="AG343" i="6" s="1"/>
  <c r="AH343" i="6" s="1"/>
  <c r="AA344" i="6" s="1"/>
  <c r="AS348" i="6"/>
  <c r="AW348" i="6" s="1"/>
  <c r="AU348" i="6"/>
  <c r="BC343" i="6"/>
  <c r="BA343" i="6"/>
  <c r="Y343" i="6"/>
  <c r="Z343" i="6" s="1"/>
  <c r="S344" i="6" s="1"/>
  <c r="Z248" i="5"/>
  <c r="S249" i="5" s="1"/>
  <c r="AE244" i="5"/>
  <c r="AC244" i="5"/>
  <c r="AG244" i="5" s="1"/>
  <c r="AH244" i="5" s="1"/>
  <c r="AA245" i="5" s="1"/>
  <c r="AM342" i="6"/>
  <c r="AK342" i="6"/>
  <c r="AO342" i="6" s="1"/>
  <c r="AP342" i="6" s="1"/>
  <c r="AI343" i="6" s="1"/>
  <c r="CD345" i="6"/>
  <c r="BW346" i="6" s="1"/>
  <c r="AU247" i="5"/>
  <c r="F213" i="6" l="1"/>
  <c r="R213" i="6"/>
  <c r="BY246" i="5"/>
  <c r="CC246" i="5" s="1"/>
  <c r="CD246" i="5" s="1"/>
  <c r="BW247" i="5" s="1"/>
  <c r="CA246" i="5"/>
  <c r="BE343" i="6"/>
  <c r="BF343" i="6" s="1"/>
  <c r="AY344" i="6" s="1"/>
  <c r="BS251" i="5"/>
  <c r="CL251" i="5"/>
  <c r="CE252" i="5" s="1"/>
  <c r="CG252" i="5" s="1"/>
  <c r="CK252" i="5" s="1"/>
  <c r="CL333" i="6"/>
  <c r="CE334" i="6" s="1"/>
  <c r="CG334" i="6" s="1"/>
  <c r="CK334" i="6" s="1"/>
  <c r="CL334" i="6" s="1"/>
  <c r="CE335" i="6" s="1"/>
  <c r="BS337" i="6"/>
  <c r="BQ337" i="6"/>
  <c r="BI252" i="5"/>
  <c r="BM252" i="5" s="1"/>
  <c r="BN252" i="5" s="1"/>
  <c r="BG253" i="5" s="1"/>
  <c r="BK252" i="5"/>
  <c r="E182" i="4"/>
  <c r="H182" i="5"/>
  <c r="BC250" i="5"/>
  <c r="BE250" i="5"/>
  <c r="BF250" i="5" s="1"/>
  <c r="AY251" i="5" s="1"/>
  <c r="BK334" i="6"/>
  <c r="BI334" i="6"/>
  <c r="BM334" i="6" s="1"/>
  <c r="BN334" i="6" s="1"/>
  <c r="BG335" i="6" s="1"/>
  <c r="F182" i="5"/>
  <c r="I182" i="4"/>
  <c r="R182" i="5"/>
  <c r="AX348" i="6"/>
  <c r="AQ349" i="6" s="1"/>
  <c r="AU349" i="6" s="1"/>
  <c r="AC245" i="5"/>
  <c r="AE245" i="5"/>
  <c r="AC344" i="6"/>
  <c r="AG344" i="6" s="1"/>
  <c r="AH344" i="6" s="1"/>
  <c r="AA345" i="6" s="1"/>
  <c r="AE344" i="6"/>
  <c r="AK343" i="6"/>
  <c r="AM343" i="6"/>
  <c r="AU248" i="5"/>
  <c r="AS248" i="5"/>
  <c r="BY346" i="6"/>
  <c r="CC346" i="6" s="1"/>
  <c r="CA346" i="6"/>
  <c r="AO256" i="5"/>
  <c r="AP256" i="5" s="1"/>
  <c r="AI257" i="5" s="1"/>
  <c r="W344" i="6"/>
  <c r="U344" i="6"/>
  <c r="BV251" i="5"/>
  <c r="BO252" i="5" s="1"/>
  <c r="U249" i="5"/>
  <c r="W249" i="5"/>
  <c r="I213" i="6" l="1"/>
  <c r="K214" i="6"/>
  <c r="AS349" i="6"/>
  <c r="AW349" i="6" s="1"/>
  <c r="AX349" i="6" s="1"/>
  <c r="AQ350" i="6" s="1"/>
  <c r="AU350" i="6" s="1"/>
  <c r="CI334" i="6"/>
  <c r="CD346" i="6"/>
  <c r="BW347" i="6" s="1"/>
  <c r="BY247" i="5"/>
  <c r="CC247" i="5" s="1"/>
  <c r="CD247" i="5" s="1"/>
  <c r="BW248" i="5" s="1"/>
  <c r="CA247" i="5"/>
  <c r="BA344" i="6"/>
  <c r="BE344" i="6" s="1"/>
  <c r="BC344" i="6"/>
  <c r="BU337" i="6"/>
  <c r="BV337" i="6" s="1"/>
  <c r="BO338" i="6" s="1"/>
  <c r="CI252" i="5"/>
  <c r="CG335" i="6"/>
  <c r="CK335" i="6" s="1"/>
  <c r="CI335" i="6"/>
  <c r="BI335" i="6"/>
  <c r="BM335" i="6" s="1"/>
  <c r="BN335" i="6" s="1"/>
  <c r="BG336" i="6" s="1"/>
  <c r="BK335" i="6"/>
  <c r="BA251" i="5"/>
  <c r="BC251" i="5"/>
  <c r="K183" i="5"/>
  <c r="J182" i="4"/>
  <c r="I182" i="5"/>
  <c r="CL252" i="5"/>
  <c r="CE253" i="5" s="1"/>
  <c r="BK253" i="5"/>
  <c r="BI253" i="5"/>
  <c r="BM253" i="5" s="1"/>
  <c r="Y344" i="6"/>
  <c r="Z344" i="6" s="1"/>
  <c r="S345" i="6" s="1"/>
  <c r="AK257" i="5"/>
  <c r="AO257" i="5" s="1"/>
  <c r="AM257" i="5"/>
  <c r="AC345" i="6"/>
  <c r="AG345" i="6" s="1"/>
  <c r="AH345" i="6" s="1"/>
  <c r="AA346" i="6" s="1"/>
  <c r="AE345" i="6"/>
  <c r="AG245" i="5"/>
  <c r="AH245" i="5" s="1"/>
  <c r="AA246" i="5" s="1"/>
  <c r="AO343" i="6"/>
  <c r="AP343" i="6" s="1"/>
  <c r="AI344" i="6" s="1"/>
  <c r="Y249" i="5"/>
  <c r="Z249" i="5" s="1"/>
  <c r="S250" i="5" s="1"/>
  <c r="BY347" i="6"/>
  <c r="CC347" i="6" s="1"/>
  <c r="CD347" i="6" s="1"/>
  <c r="BW348" i="6" s="1"/>
  <c r="CA347" i="6"/>
  <c r="BS252" i="5"/>
  <c r="BQ252" i="5"/>
  <c r="AW248" i="5"/>
  <c r="AX248" i="5" s="1"/>
  <c r="AQ249" i="5" s="1"/>
  <c r="O214" i="6" l="1"/>
  <c r="M214" i="6"/>
  <c r="H214" i="6" s="1"/>
  <c r="BF344" i="6"/>
  <c r="AY345" i="6" s="1"/>
  <c r="BS338" i="6"/>
  <c r="BQ338" i="6"/>
  <c r="BU338" i="6" s="1"/>
  <c r="BV338" i="6" s="1"/>
  <c r="BO339" i="6" s="1"/>
  <c r="CL335" i="6"/>
  <c r="CE336" i="6" s="1"/>
  <c r="CG336" i="6" s="1"/>
  <c r="CA248" i="5"/>
  <c r="BY248" i="5"/>
  <c r="CC248" i="5" s="1"/>
  <c r="CD248" i="5" s="1"/>
  <c r="BW249" i="5" s="1"/>
  <c r="AS350" i="6"/>
  <c r="AW350" i="6" s="1"/>
  <c r="AX350" i="6" s="1"/>
  <c r="AQ351" i="6" s="1"/>
  <c r="W345" i="6"/>
  <c r="U345" i="6"/>
  <c r="Y345" i="6" s="1"/>
  <c r="Z345" i="6" s="1"/>
  <c r="S346" i="6" s="1"/>
  <c r="BQ339" i="6"/>
  <c r="BU339" i="6" s="1"/>
  <c r="BV339" i="6" s="1"/>
  <c r="BO340" i="6" s="1"/>
  <c r="BS339" i="6"/>
  <c r="BK336" i="6"/>
  <c r="BI336" i="6"/>
  <c r="BM336" i="6" s="1"/>
  <c r="BN336" i="6" s="1"/>
  <c r="BG337" i="6" s="1"/>
  <c r="BN253" i="5"/>
  <c r="BG254" i="5" s="1"/>
  <c r="CG253" i="5"/>
  <c r="CK253" i="5" s="1"/>
  <c r="CL253" i="5" s="1"/>
  <c r="CE254" i="5" s="1"/>
  <c r="CI253" i="5"/>
  <c r="BE251" i="5"/>
  <c r="BF251" i="5" s="1"/>
  <c r="AY252" i="5" s="1"/>
  <c r="C183" i="4"/>
  <c r="M183" i="5"/>
  <c r="Q183" i="5" s="1"/>
  <c r="O183" i="5"/>
  <c r="G183" i="4" s="1"/>
  <c r="AU249" i="5"/>
  <c r="AS249" i="5"/>
  <c r="AW249" i="5" s="1"/>
  <c r="AE346" i="6"/>
  <c r="AC346" i="6"/>
  <c r="AG346" i="6" s="1"/>
  <c r="AH346" i="6" s="1"/>
  <c r="AA347" i="6" s="1"/>
  <c r="CA348" i="6"/>
  <c r="BY348" i="6"/>
  <c r="CC348" i="6" s="1"/>
  <c r="AM344" i="6"/>
  <c r="AK344" i="6"/>
  <c r="BC345" i="6"/>
  <c r="BA345" i="6"/>
  <c r="BU252" i="5"/>
  <c r="BV252" i="5" s="1"/>
  <c r="BO253" i="5" s="1"/>
  <c r="AE246" i="5"/>
  <c r="AC246" i="5"/>
  <c r="AP257" i="5"/>
  <c r="AI258" i="5" s="1"/>
  <c r="W250" i="5"/>
  <c r="U250" i="5"/>
  <c r="Y250" i="5" s="1"/>
  <c r="Z250" i="5" s="1"/>
  <c r="S251" i="5" s="1"/>
  <c r="Q214" i="6" l="1"/>
  <c r="F214" i="6" s="1"/>
  <c r="CI336" i="6"/>
  <c r="BY249" i="5"/>
  <c r="CA249" i="5"/>
  <c r="CI254" i="5"/>
  <c r="CG254" i="5"/>
  <c r="CK254" i="5" s="1"/>
  <c r="CL254" i="5" s="1"/>
  <c r="CE255" i="5" s="1"/>
  <c r="BC252" i="5"/>
  <c r="BA252" i="5"/>
  <c r="BE252" i="5" s="1"/>
  <c r="BQ340" i="6"/>
  <c r="BU340" i="6" s="1"/>
  <c r="BS340" i="6"/>
  <c r="AX249" i="5"/>
  <c r="AQ250" i="5" s="1"/>
  <c r="AS250" i="5" s="1"/>
  <c r="R183" i="5"/>
  <c r="F183" i="5"/>
  <c r="I183" i="4"/>
  <c r="BI254" i="5"/>
  <c r="BM254" i="5" s="1"/>
  <c r="BN254" i="5" s="1"/>
  <c r="BG255" i="5" s="1"/>
  <c r="BK254" i="5"/>
  <c r="BE345" i="6"/>
  <c r="BF345" i="6" s="1"/>
  <c r="AY346" i="6" s="1"/>
  <c r="BA346" i="6" s="1"/>
  <c r="E183" i="4"/>
  <c r="H183" i="5"/>
  <c r="CK336" i="6"/>
  <c r="CL336" i="6" s="1"/>
  <c r="CE337" i="6" s="1"/>
  <c r="BK337" i="6"/>
  <c r="BI337" i="6"/>
  <c r="BM337" i="6" s="1"/>
  <c r="BN337" i="6" s="1"/>
  <c r="BG338" i="6" s="1"/>
  <c r="AS351" i="6"/>
  <c r="AW351" i="6" s="1"/>
  <c r="AU351" i="6"/>
  <c r="BS253" i="5"/>
  <c r="BQ253" i="5"/>
  <c r="BU253" i="5" s="1"/>
  <c r="AE347" i="6"/>
  <c r="AC347" i="6"/>
  <c r="U251" i="5"/>
  <c r="W251" i="5"/>
  <c r="U346" i="6"/>
  <c r="W346" i="6"/>
  <c r="AK258" i="5"/>
  <c r="AO258" i="5" s="1"/>
  <c r="AP258" i="5" s="1"/>
  <c r="AI259" i="5" s="1"/>
  <c r="AM258" i="5"/>
  <c r="AG246" i="5"/>
  <c r="AH246" i="5" s="1"/>
  <c r="AA247" i="5" s="1"/>
  <c r="AO344" i="6"/>
  <c r="AP344" i="6" s="1"/>
  <c r="AI345" i="6" s="1"/>
  <c r="CD348" i="6"/>
  <c r="BW349" i="6" s="1"/>
  <c r="R214" i="6" l="1"/>
  <c r="CC249" i="5"/>
  <c r="CD249" i="5" s="1"/>
  <c r="BW250" i="5" s="1"/>
  <c r="AU250" i="5"/>
  <c r="BV340" i="6"/>
  <c r="BO341" i="6" s="1"/>
  <c r="BK255" i="5"/>
  <c r="BI255" i="5"/>
  <c r="BM255" i="5" s="1"/>
  <c r="BN255" i="5" s="1"/>
  <c r="BG256" i="5" s="1"/>
  <c r="CI255" i="5"/>
  <c r="CG255" i="5"/>
  <c r="CK255" i="5" s="1"/>
  <c r="CI337" i="6"/>
  <c r="CG337" i="6"/>
  <c r="CK337" i="6" s="1"/>
  <c r="BC346" i="6"/>
  <c r="BQ341" i="6"/>
  <c r="BU341" i="6" s="1"/>
  <c r="BV341" i="6" s="1"/>
  <c r="BO342" i="6" s="1"/>
  <c r="BS341" i="6"/>
  <c r="AX351" i="6"/>
  <c r="AQ352" i="6" s="1"/>
  <c r="AS352" i="6" s="1"/>
  <c r="K184" i="5"/>
  <c r="I183" i="5"/>
  <c r="J183" i="4"/>
  <c r="BI338" i="6"/>
  <c r="BM338" i="6" s="1"/>
  <c r="BN338" i="6" s="1"/>
  <c r="BG339" i="6" s="1"/>
  <c r="BK338" i="6"/>
  <c r="BF252" i="5"/>
  <c r="AY253" i="5" s="1"/>
  <c r="Y251" i="5"/>
  <c r="Z251" i="5" s="1"/>
  <c r="S252" i="5" s="1"/>
  <c r="U252" i="5" s="1"/>
  <c r="Y252" i="5" s="1"/>
  <c r="Z252" i="5" s="1"/>
  <c r="S253" i="5" s="1"/>
  <c r="AK259" i="5"/>
  <c r="AO259" i="5" s="1"/>
  <c r="AP259" i="5" s="1"/>
  <c r="AI260" i="5" s="1"/>
  <c r="AM259" i="5"/>
  <c r="AC247" i="5"/>
  <c r="AE247" i="5"/>
  <c r="AG347" i="6"/>
  <c r="AH347" i="6" s="1"/>
  <c r="AA348" i="6" s="1"/>
  <c r="BV253" i="5"/>
  <c r="BO254" i="5" s="1"/>
  <c r="BE346" i="6"/>
  <c r="BF346" i="6" s="1"/>
  <c r="AY347" i="6" s="1"/>
  <c r="AK345" i="6"/>
  <c r="AO345" i="6" s="1"/>
  <c r="AM345" i="6"/>
  <c r="AW250" i="5"/>
  <c r="AX250" i="5" s="1"/>
  <c r="AQ251" i="5" s="1"/>
  <c r="Y346" i="6"/>
  <c r="Z346" i="6" s="1"/>
  <c r="S347" i="6" s="1"/>
  <c r="CA349" i="6"/>
  <c r="BY349" i="6"/>
  <c r="K215" i="6" l="1"/>
  <c r="I214" i="6"/>
  <c r="CL337" i="6"/>
  <c r="CE338" i="6" s="1"/>
  <c r="CI338" i="6" s="1"/>
  <c r="CA250" i="5"/>
  <c r="BY250" i="5"/>
  <c r="CC250" i="5" s="1"/>
  <c r="CD250" i="5" s="1"/>
  <c r="BW251" i="5" s="1"/>
  <c r="AU352" i="6"/>
  <c r="CL255" i="5"/>
  <c r="CE256" i="5" s="1"/>
  <c r="CI256" i="5" s="1"/>
  <c r="BI339" i="6"/>
  <c r="BM339" i="6" s="1"/>
  <c r="BN339" i="6" s="1"/>
  <c r="BG340" i="6" s="1"/>
  <c r="BK339" i="6"/>
  <c r="BI256" i="5"/>
  <c r="BM256" i="5" s="1"/>
  <c r="BN256" i="5" s="1"/>
  <c r="BG257" i="5" s="1"/>
  <c r="BK256" i="5"/>
  <c r="M184" i="5"/>
  <c r="Q184" i="5" s="1"/>
  <c r="R184" i="5" s="1"/>
  <c r="O184" i="5"/>
  <c r="G184" i="4" s="1"/>
  <c r="C184" i="4"/>
  <c r="BC253" i="5"/>
  <c r="BA253" i="5"/>
  <c r="BE253" i="5" s="1"/>
  <c r="BF253" i="5" s="1"/>
  <c r="AY254" i="5" s="1"/>
  <c r="BQ342" i="6"/>
  <c r="BU342" i="6" s="1"/>
  <c r="BS342" i="6"/>
  <c r="W252" i="5"/>
  <c r="CC349" i="6"/>
  <c r="CD349" i="6" s="1"/>
  <c r="BW350" i="6" s="1"/>
  <c r="U347" i="6"/>
  <c r="Y347" i="6" s="1"/>
  <c r="Z347" i="6" s="1"/>
  <c r="S348" i="6" s="1"/>
  <c r="W347" i="6"/>
  <c r="AU251" i="5"/>
  <c r="AS251" i="5"/>
  <c r="AW251" i="5" s="1"/>
  <c r="BC347" i="6"/>
  <c r="BA347" i="6"/>
  <c r="W253" i="5"/>
  <c r="U253" i="5"/>
  <c r="Y253" i="5" s="1"/>
  <c r="Z253" i="5" s="1"/>
  <c r="S254" i="5" s="1"/>
  <c r="AK260" i="5"/>
  <c r="AO260" i="5" s="1"/>
  <c r="AM260" i="5"/>
  <c r="AC348" i="6"/>
  <c r="AG348" i="6" s="1"/>
  <c r="AE348" i="6"/>
  <c r="AG247" i="5"/>
  <c r="AH247" i="5" s="1"/>
  <c r="AA248" i="5" s="1"/>
  <c r="AW352" i="6"/>
  <c r="AX352" i="6" s="1"/>
  <c r="AQ353" i="6" s="1"/>
  <c r="BS254" i="5"/>
  <c r="BQ254" i="5"/>
  <c r="CG338" i="6"/>
  <c r="CK338" i="6" s="1"/>
  <c r="CL338" i="6" s="1"/>
  <c r="CE339" i="6" s="1"/>
  <c r="AP345" i="6"/>
  <c r="AI346" i="6" s="1"/>
  <c r="M215" i="6" l="1"/>
  <c r="Q215" i="6" s="1"/>
  <c r="F215" i="6" s="1"/>
  <c r="O215" i="6"/>
  <c r="CG256" i="5"/>
  <c r="CK256" i="5" s="1"/>
  <c r="CL256" i="5" s="1"/>
  <c r="CE257" i="5" s="1"/>
  <c r="BY251" i="5"/>
  <c r="CC251" i="5" s="1"/>
  <c r="CD251" i="5" s="1"/>
  <c r="BW252" i="5" s="1"/>
  <c r="CA251" i="5"/>
  <c r="BY350" i="6"/>
  <c r="CC350" i="6" s="1"/>
  <c r="CD350" i="6" s="1"/>
  <c r="BW351" i="6" s="1"/>
  <c r="CA351" i="6" s="1"/>
  <c r="CA350" i="6"/>
  <c r="BA254" i="5"/>
  <c r="BE254" i="5" s="1"/>
  <c r="BC254" i="5"/>
  <c r="BI257" i="5"/>
  <c r="BK257" i="5"/>
  <c r="AH348" i="6"/>
  <c r="AA349" i="6" s="1"/>
  <c r="AE349" i="6" s="1"/>
  <c r="I184" i="4"/>
  <c r="F184" i="5"/>
  <c r="BV342" i="6"/>
  <c r="BO343" i="6" s="1"/>
  <c r="AP260" i="5"/>
  <c r="AI261" i="5" s="1"/>
  <c r="AK261" i="5" s="1"/>
  <c r="K185" i="5"/>
  <c r="J184" i="4"/>
  <c r="I184" i="5"/>
  <c r="E184" i="4"/>
  <c r="H184" i="5"/>
  <c r="BK340" i="6"/>
  <c r="BI340" i="6"/>
  <c r="W254" i="5"/>
  <c r="U254" i="5"/>
  <c r="CG339" i="6"/>
  <c r="CK339" i="6" s="1"/>
  <c r="CL339" i="6" s="1"/>
  <c r="CE340" i="6" s="1"/>
  <c r="CI339" i="6"/>
  <c r="AE248" i="5"/>
  <c r="AC248" i="5"/>
  <c r="AU353" i="6"/>
  <c r="AS353" i="6"/>
  <c r="AW353" i="6" s="1"/>
  <c r="BY351" i="6"/>
  <c r="CC351" i="6" s="1"/>
  <c r="W348" i="6"/>
  <c r="U348" i="6"/>
  <c r="Y348" i="6" s="1"/>
  <c r="Z348" i="6" s="1"/>
  <c r="S349" i="6" s="1"/>
  <c r="AX251" i="5"/>
  <c r="AQ252" i="5" s="1"/>
  <c r="BE347" i="6"/>
  <c r="BF347" i="6" s="1"/>
  <c r="AY348" i="6" s="1"/>
  <c r="BU254" i="5"/>
  <c r="BV254" i="5" s="1"/>
  <c r="BO255" i="5" s="1"/>
  <c r="AK346" i="6"/>
  <c r="AM346" i="6"/>
  <c r="H215" i="6" l="1"/>
  <c r="R215" i="6"/>
  <c r="CA252" i="5"/>
  <c r="BY252" i="5"/>
  <c r="CC252" i="5" s="1"/>
  <c r="AM261" i="5"/>
  <c r="CD351" i="6"/>
  <c r="BW352" i="6" s="1"/>
  <c r="CA352" i="6" s="1"/>
  <c r="BS343" i="6"/>
  <c r="BQ343" i="6"/>
  <c r="BU343" i="6" s="1"/>
  <c r="BM257" i="5"/>
  <c r="BN257" i="5" s="1"/>
  <c r="BG258" i="5" s="1"/>
  <c r="C185" i="4"/>
  <c r="M185" i="5"/>
  <c r="O185" i="5"/>
  <c r="G185" i="4" s="1"/>
  <c r="AC349" i="6"/>
  <c r="AG349" i="6" s="1"/>
  <c r="BF254" i="5"/>
  <c r="AY255" i="5" s="1"/>
  <c r="BM340" i="6"/>
  <c r="BN340" i="6" s="1"/>
  <c r="BG341" i="6" s="1"/>
  <c r="BQ255" i="5"/>
  <c r="BU255" i="5" s="1"/>
  <c r="BS255" i="5"/>
  <c r="CG340" i="6"/>
  <c r="CK340" i="6" s="1"/>
  <c r="CI340" i="6"/>
  <c r="U349" i="6"/>
  <c r="Y349" i="6" s="1"/>
  <c r="Z349" i="6" s="1"/>
  <c r="S350" i="6" s="1"/>
  <c r="W349" i="6"/>
  <c r="AX353" i="6"/>
  <c r="AQ354" i="6" s="1"/>
  <c r="BA348" i="6"/>
  <c r="BE348" i="6" s="1"/>
  <c r="BF348" i="6" s="1"/>
  <c r="AY349" i="6" s="1"/>
  <c r="BC348" i="6"/>
  <c r="AO261" i="5"/>
  <c r="AP261" i="5" s="1"/>
  <c r="AI262" i="5" s="1"/>
  <c r="Y254" i="5"/>
  <c r="Z254" i="5" s="1"/>
  <c r="S255" i="5" s="1"/>
  <c r="AO346" i="6"/>
  <c r="AP346" i="6" s="1"/>
  <c r="AI347" i="6" s="1"/>
  <c r="CI257" i="5"/>
  <c r="CG257" i="5"/>
  <c r="CK257" i="5" s="1"/>
  <c r="AG248" i="5"/>
  <c r="AH248" i="5" s="1"/>
  <c r="AA249" i="5" s="1"/>
  <c r="AU252" i="5"/>
  <c r="AS252" i="5"/>
  <c r="AW252" i="5" s="1"/>
  <c r="AX252" i="5" s="1"/>
  <c r="AQ253" i="5" s="1"/>
  <c r="I215" i="6" l="1"/>
  <c r="K216" i="6"/>
  <c r="BY352" i="6"/>
  <c r="CC352" i="6" s="1"/>
  <c r="CD252" i="5"/>
  <c r="BW253" i="5" s="1"/>
  <c r="BK341" i="6"/>
  <c r="BI341" i="6"/>
  <c r="BM341" i="6" s="1"/>
  <c r="BK258" i="5"/>
  <c r="BI258" i="5"/>
  <c r="BM258" i="5" s="1"/>
  <c r="BA255" i="5"/>
  <c r="BE255" i="5" s="1"/>
  <c r="BF255" i="5" s="1"/>
  <c r="AY256" i="5" s="1"/>
  <c r="BC255" i="5"/>
  <c r="Q185" i="5"/>
  <c r="R185" i="5" s="1"/>
  <c r="BV343" i="6"/>
  <c r="BO344" i="6" s="1"/>
  <c r="H185" i="5"/>
  <c r="E185" i="4"/>
  <c r="AH349" i="6"/>
  <c r="AA350" i="6" s="1"/>
  <c r="W350" i="6"/>
  <c r="U350" i="6"/>
  <c r="AM347" i="6"/>
  <c r="AK347" i="6"/>
  <c r="AO347" i="6" s="1"/>
  <c r="AP347" i="6" s="1"/>
  <c r="AI348" i="6" s="1"/>
  <c r="AS253" i="5"/>
  <c r="AW253" i="5" s="1"/>
  <c r="AU253" i="5"/>
  <c r="AM262" i="5"/>
  <c r="AK262" i="5"/>
  <c r="AO262" i="5" s="1"/>
  <c r="BA349" i="6"/>
  <c r="BE349" i="6" s="1"/>
  <c r="BF349" i="6" s="1"/>
  <c r="AY350" i="6" s="1"/>
  <c r="BC349" i="6"/>
  <c r="CL257" i="5"/>
  <c r="CE258" i="5" s="1"/>
  <c r="CL340" i="6"/>
  <c r="CE341" i="6" s="1"/>
  <c r="W255" i="5"/>
  <c r="U255" i="5"/>
  <c r="Y255" i="5" s="1"/>
  <c r="Z255" i="5" s="1"/>
  <c r="S256" i="5" s="1"/>
  <c r="CD352" i="6"/>
  <c r="BW353" i="6" s="1"/>
  <c r="BV255" i="5"/>
  <c r="BO256" i="5" s="1"/>
  <c r="AU354" i="6"/>
  <c r="AS354" i="6"/>
  <c r="AC249" i="5"/>
  <c r="AG249" i="5" s="1"/>
  <c r="AH249" i="5" s="1"/>
  <c r="AA250" i="5" s="1"/>
  <c r="AE249" i="5"/>
  <c r="O216" i="6" l="1"/>
  <c r="M216" i="6"/>
  <c r="BN258" i="5"/>
  <c r="BG259" i="5" s="1"/>
  <c r="BY253" i="5"/>
  <c r="CC253" i="5" s="1"/>
  <c r="CD253" i="5" s="1"/>
  <c r="BW254" i="5" s="1"/>
  <c r="CA253" i="5"/>
  <c r="I185" i="5"/>
  <c r="K186" i="5"/>
  <c r="J185" i="4"/>
  <c r="AE350" i="6"/>
  <c r="AC350" i="6"/>
  <c r="AG350" i="6" s="1"/>
  <c r="BS344" i="6"/>
  <c r="BQ344" i="6"/>
  <c r="BU344" i="6" s="1"/>
  <c r="BV344" i="6" s="1"/>
  <c r="BO345" i="6" s="1"/>
  <c r="BK259" i="5"/>
  <c r="BI259" i="5"/>
  <c r="BM259" i="5" s="1"/>
  <c r="AP262" i="5"/>
  <c r="AI263" i="5" s="1"/>
  <c r="AM263" i="5" s="1"/>
  <c r="BN341" i="6"/>
  <c r="BG342" i="6" s="1"/>
  <c r="I185" i="4"/>
  <c r="F185" i="5"/>
  <c r="BA256" i="5"/>
  <c r="BE256" i="5" s="1"/>
  <c r="BF256" i="5" s="1"/>
  <c r="AY257" i="5" s="1"/>
  <c r="BC256" i="5"/>
  <c r="AE250" i="5"/>
  <c r="AC250" i="5"/>
  <c r="AG250" i="5" s="1"/>
  <c r="AM348" i="6"/>
  <c r="AK348" i="6"/>
  <c r="AO348" i="6" s="1"/>
  <c r="AP348" i="6" s="1"/>
  <c r="AI349" i="6" s="1"/>
  <c r="BA350" i="6"/>
  <c r="BE350" i="6" s="1"/>
  <c r="BC350" i="6"/>
  <c r="W256" i="5"/>
  <c r="U256" i="5"/>
  <c r="AW354" i="6"/>
  <c r="AX354" i="6" s="1"/>
  <c r="AQ355" i="6" s="1"/>
  <c r="BS256" i="5"/>
  <c r="BQ256" i="5"/>
  <c r="BU256" i="5" s="1"/>
  <c r="BV256" i="5" s="1"/>
  <c r="BO257" i="5" s="1"/>
  <c r="CA353" i="6"/>
  <c r="BY353" i="6"/>
  <c r="Y350" i="6"/>
  <c r="Z350" i="6" s="1"/>
  <c r="S351" i="6" s="1"/>
  <c r="CG341" i="6"/>
  <c r="CK341" i="6" s="1"/>
  <c r="CL341" i="6" s="1"/>
  <c r="CE342" i="6" s="1"/>
  <c r="CI341" i="6"/>
  <c r="AX253" i="5"/>
  <c r="AQ254" i="5" s="1"/>
  <c r="CG258" i="5"/>
  <c r="CK258" i="5" s="1"/>
  <c r="CI258" i="5"/>
  <c r="H216" i="6" l="1"/>
  <c r="Q216" i="6"/>
  <c r="F216" i="6" s="1"/>
  <c r="CL258" i="5"/>
  <c r="CE259" i="5" s="1"/>
  <c r="CA254" i="5"/>
  <c r="BY254" i="5"/>
  <c r="CC254" i="5" s="1"/>
  <c r="AK263" i="5"/>
  <c r="AO263" i="5" s="1"/>
  <c r="AP263" i="5" s="1"/>
  <c r="AI264" i="5" s="1"/>
  <c r="AH350" i="6"/>
  <c r="AA351" i="6" s="1"/>
  <c r="BK342" i="6"/>
  <c r="BI342" i="6"/>
  <c r="BM342" i="6" s="1"/>
  <c r="BN342" i="6" s="1"/>
  <c r="BG343" i="6" s="1"/>
  <c r="BN259" i="5"/>
  <c r="BG260" i="5" s="1"/>
  <c r="BS345" i="6"/>
  <c r="BQ345" i="6"/>
  <c r="BU345" i="6" s="1"/>
  <c r="BV345" i="6" s="1"/>
  <c r="BO346" i="6" s="1"/>
  <c r="BA257" i="5"/>
  <c r="BE257" i="5" s="1"/>
  <c r="BF257" i="5" s="1"/>
  <c r="AY258" i="5" s="1"/>
  <c r="BC257" i="5"/>
  <c r="C186" i="4"/>
  <c r="M186" i="5"/>
  <c r="Q186" i="5" s="1"/>
  <c r="O186" i="5"/>
  <c r="G186" i="4" s="1"/>
  <c r="CI342" i="6"/>
  <c r="CG342" i="6"/>
  <c r="BS257" i="5"/>
  <c r="BQ257" i="5"/>
  <c r="BU257" i="5" s="1"/>
  <c r="AK349" i="6"/>
  <c r="AO349" i="6" s="1"/>
  <c r="AM349" i="6"/>
  <c r="AU355" i="6"/>
  <c r="AS355" i="6"/>
  <c r="AW355" i="6" s="1"/>
  <c r="AX355" i="6" s="1"/>
  <c r="AQ356" i="6" s="1"/>
  <c r="CC353" i="6"/>
  <c r="CD353" i="6" s="1"/>
  <c r="BW354" i="6" s="1"/>
  <c r="Y256" i="5"/>
  <c r="Z256" i="5" s="1"/>
  <c r="S257" i="5" s="1"/>
  <c r="AS254" i="5"/>
  <c r="AW254" i="5" s="1"/>
  <c r="AX254" i="5" s="1"/>
  <c r="AQ255" i="5" s="1"/>
  <c r="AU254" i="5"/>
  <c r="AH250" i="5"/>
  <c r="AA251" i="5" s="1"/>
  <c r="CI259" i="5"/>
  <c r="CG259" i="5"/>
  <c r="CK259" i="5" s="1"/>
  <c r="CL259" i="5" s="1"/>
  <c r="CE260" i="5" s="1"/>
  <c r="W351" i="6"/>
  <c r="U351" i="6"/>
  <c r="BF350" i="6"/>
  <c r="AY351" i="6" s="1"/>
  <c r="R216" i="6" l="1"/>
  <c r="AP349" i="6"/>
  <c r="AI350" i="6" s="1"/>
  <c r="AK350" i="6" s="1"/>
  <c r="AO350" i="6" s="1"/>
  <c r="AP350" i="6" s="1"/>
  <c r="AI351" i="6" s="1"/>
  <c r="CD254" i="5"/>
  <c r="BW255" i="5" s="1"/>
  <c r="BC258" i="5"/>
  <c r="BA258" i="5"/>
  <c r="BE258" i="5" s="1"/>
  <c r="BF258" i="5" s="1"/>
  <c r="AY259" i="5" s="1"/>
  <c r="R186" i="5"/>
  <c r="F186" i="5"/>
  <c r="I186" i="4"/>
  <c r="BS346" i="6"/>
  <c r="BQ346" i="6"/>
  <c r="BU346" i="6" s="1"/>
  <c r="BV346" i="6" s="1"/>
  <c r="BO347" i="6" s="1"/>
  <c r="BV257" i="5"/>
  <c r="BO258" i="5" s="1"/>
  <c r="BS258" i="5" s="1"/>
  <c r="BI260" i="5"/>
  <c r="BM260" i="5" s="1"/>
  <c r="BN260" i="5" s="1"/>
  <c r="BG261" i="5" s="1"/>
  <c r="BK260" i="5"/>
  <c r="BI343" i="6"/>
  <c r="BM343" i="6" s="1"/>
  <c r="BK343" i="6"/>
  <c r="E186" i="4"/>
  <c r="H186" i="5"/>
  <c r="AE351" i="6"/>
  <c r="AC351" i="6"/>
  <c r="AG351" i="6" s="1"/>
  <c r="AS255" i="5"/>
  <c r="AW255" i="5" s="1"/>
  <c r="AX255" i="5" s="1"/>
  <c r="AQ256" i="5" s="1"/>
  <c r="AU255" i="5"/>
  <c r="AK264" i="5"/>
  <c r="AO264" i="5" s="1"/>
  <c r="AM264" i="5"/>
  <c r="W257" i="5"/>
  <c r="U257" i="5"/>
  <c r="AS356" i="6"/>
  <c r="AW356" i="6" s="1"/>
  <c r="AX356" i="6" s="1"/>
  <c r="AQ357" i="6" s="1"/>
  <c r="AU356" i="6"/>
  <c r="CI260" i="5"/>
  <c r="CG260" i="5"/>
  <c r="CK260" i="5" s="1"/>
  <c r="BY354" i="6"/>
  <c r="CC354" i="6" s="1"/>
  <c r="CD354" i="6" s="1"/>
  <c r="BW355" i="6" s="1"/>
  <c r="CA354" i="6"/>
  <c r="BA351" i="6"/>
  <c r="BC351" i="6"/>
  <c r="Y351" i="6"/>
  <c r="Z351" i="6" s="1"/>
  <c r="S352" i="6" s="1"/>
  <c r="AC251" i="5"/>
  <c r="AG251" i="5" s="1"/>
  <c r="AH251" i="5" s="1"/>
  <c r="AA252" i="5" s="1"/>
  <c r="AE251" i="5"/>
  <c r="CK342" i="6"/>
  <c r="CL342" i="6" s="1"/>
  <c r="CE343" i="6" s="1"/>
  <c r="I216" i="6" l="1"/>
  <c r="K217" i="6"/>
  <c r="AM350" i="6"/>
  <c r="CA255" i="5"/>
  <c r="BY255" i="5"/>
  <c r="CC255" i="5" s="1"/>
  <c r="CD255" i="5" s="1"/>
  <c r="BW256" i="5" s="1"/>
  <c r="BA259" i="5"/>
  <c r="BE259" i="5" s="1"/>
  <c r="BF259" i="5" s="1"/>
  <c r="AY260" i="5" s="1"/>
  <c r="BC259" i="5"/>
  <c r="BE351" i="6"/>
  <c r="BF351" i="6" s="1"/>
  <c r="AY352" i="6" s="1"/>
  <c r="BQ258" i="5"/>
  <c r="AH351" i="6"/>
  <c r="AA352" i="6" s="1"/>
  <c r="BK261" i="5"/>
  <c r="BI261" i="5"/>
  <c r="K187" i="5"/>
  <c r="I186" i="5"/>
  <c r="J186" i="4"/>
  <c r="BQ347" i="6"/>
  <c r="BU347" i="6" s="1"/>
  <c r="BV347" i="6" s="1"/>
  <c r="BO348" i="6" s="1"/>
  <c r="BQ348" i="6" s="1"/>
  <c r="BS347" i="6"/>
  <c r="BN343" i="6"/>
  <c r="BG344" i="6" s="1"/>
  <c r="CG343" i="6"/>
  <c r="CK343" i="6" s="1"/>
  <c r="CL343" i="6" s="1"/>
  <c r="CE344" i="6" s="1"/>
  <c r="CI343" i="6"/>
  <c r="AE252" i="5"/>
  <c r="AC252" i="5"/>
  <c r="AG252" i="5" s="1"/>
  <c r="AM351" i="6"/>
  <c r="AK351" i="6"/>
  <c r="W352" i="6"/>
  <c r="U352" i="6"/>
  <c r="AU256" i="5"/>
  <c r="AS256" i="5"/>
  <c r="AW256" i="5" s="1"/>
  <c r="AX256" i="5" s="1"/>
  <c r="AQ257" i="5" s="1"/>
  <c r="AS357" i="6"/>
  <c r="AU357" i="6"/>
  <c r="AP264" i="5"/>
  <c r="AI265" i="5" s="1"/>
  <c r="Y257" i="5"/>
  <c r="Z257" i="5" s="1"/>
  <c r="S258" i="5" s="1"/>
  <c r="CL260" i="5"/>
  <c r="CE261" i="5" s="1"/>
  <c r="CA355" i="6"/>
  <c r="BY355" i="6"/>
  <c r="CC355" i="6" s="1"/>
  <c r="CD355" i="6" s="1"/>
  <c r="BW356" i="6" s="1"/>
  <c r="O217" i="6" l="1"/>
  <c r="M217" i="6"/>
  <c r="CA256" i="5"/>
  <c r="BY256" i="5"/>
  <c r="CC256" i="5" s="1"/>
  <c r="CD256" i="5" s="1"/>
  <c r="BW257" i="5" s="1"/>
  <c r="BS348" i="6"/>
  <c r="BC352" i="6"/>
  <c r="BA352" i="6"/>
  <c r="BE352" i="6" s="1"/>
  <c r="BF352" i="6" s="1"/>
  <c r="AY353" i="6" s="1"/>
  <c r="BK344" i="6"/>
  <c r="BI344" i="6"/>
  <c r="BM344" i="6" s="1"/>
  <c r="BN344" i="6" s="1"/>
  <c r="BG345" i="6" s="1"/>
  <c r="AC352" i="6"/>
  <c r="AG352" i="6" s="1"/>
  <c r="AH352" i="6" s="1"/>
  <c r="AA353" i="6" s="1"/>
  <c r="AE352" i="6"/>
  <c r="BU258" i="5"/>
  <c r="BV258" i="5" s="1"/>
  <c r="BO259" i="5" s="1"/>
  <c r="Y352" i="6"/>
  <c r="Z352" i="6" s="1"/>
  <c r="S353" i="6" s="1"/>
  <c r="AH252" i="5"/>
  <c r="AA253" i="5" s="1"/>
  <c r="AC253" i="5" s="1"/>
  <c r="M187" i="5"/>
  <c r="Q187" i="5" s="1"/>
  <c r="C187" i="4"/>
  <c r="O187" i="5"/>
  <c r="G187" i="4" s="1"/>
  <c r="BC260" i="5"/>
  <c r="BA260" i="5"/>
  <c r="BE260" i="5" s="1"/>
  <c r="BM261" i="5"/>
  <c r="BN261" i="5" s="1"/>
  <c r="BG262" i="5" s="1"/>
  <c r="W258" i="5"/>
  <c r="U258" i="5"/>
  <c r="Y258" i="5" s="1"/>
  <c r="AS257" i="5"/>
  <c r="AW257" i="5" s="1"/>
  <c r="AU257" i="5"/>
  <c r="CG344" i="6"/>
  <c r="CK344" i="6" s="1"/>
  <c r="CI344" i="6"/>
  <c r="BY356" i="6"/>
  <c r="CC356" i="6" s="1"/>
  <c r="CA356" i="6"/>
  <c r="AO351" i="6"/>
  <c r="AP351" i="6" s="1"/>
  <c r="AI352" i="6" s="1"/>
  <c r="BU348" i="6"/>
  <c r="BV348" i="6" s="1"/>
  <c r="BO349" i="6" s="1"/>
  <c r="AW357" i="6"/>
  <c r="AX357" i="6" s="1"/>
  <c r="AQ358" i="6" s="1"/>
  <c r="CG261" i="5"/>
  <c r="CI261" i="5"/>
  <c r="AK265" i="5"/>
  <c r="AO265" i="5" s="1"/>
  <c r="AP265" i="5" s="1"/>
  <c r="AI266" i="5" s="1"/>
  <c r="AM265" i="5"/>
  <c r="H217" i="6" l="1"/>
  <c r="Q217" i="6"/>
  <c r="F217" i="6" s="1"/>
  <c r="CA257" i="5"/>
  <c r="BY257" i="5"/>
  <c r="R187" i="5"/>
  <c r="I187" i="5" s="1"/>
  <c r="BF260" i="5"/>
  <c r="AY261" i="5" s="1"/>
  <c r="BC261" i="5" s="1"/>
  <c r="W353" i="6"/>
  <c r="U353" i="6"/>
  <c r="Y353" i="6" s="1"/>
  <c r="BI262" i="5"/>
  <c r="BM262" i="5" s="1"/>
  <c r="BN262" i="5" s="1"/>
  <c r="BG263" i="5" s="1"/>
  <c r="BK262" i="5"/>
  <c r="BQ259" i="5"/>
  <c r="BS259" i="5"/>
  <c r="AE353" i="6"/>
  <c r="AC353" i="6"/>
  <c r="AG353" i="6" s="1"/>
  <c r="AH353" i="6" s="1"/>
  <c r="AA354" i="6" s="1"/>
  <c r="BK345" i="6"/>
  <c r="BI345" i="6"/>
  <c r="BM345" i="6" s="1"/>
  <c r="I187" i="4"/>
  <c r="F187" i="5"/>
  <c r="AG253" i="5"/>
  <c r="AH253" i="5" s="1"/>
  <c r="AA254" i="5" s="1"/>
  <c r="AE253" i="5"/>
  <c r="H187" i="5"/>
  <c r="E187" i="4"/>
  <c r="CL344" i="6"/>
  <c r="CE345" i="6" s="1"/>
  <c r="CG345" i="6" s="1"/>
  <c r="AS358" i="6"/>
  <c r="AW358" i="6" s="1"/>
  <c r="AX358" i="6" s="1"/>
  <c r="AQ359" i="6" s="1"/>
  <c r="AU358" i="6"/>
  <c r="AK352" i="6"/>
  <c r="AO352" i="6" s="1"/>
  <c r="AP352" i="6" s="1"/>
  <c r="AI353" i="6" s="1"/>
  <c r="AM352" i="6"/>
  <c r="AK266" i="5"/>
  <c r="AO266" i="5" s="1"/>
  <c r="AM266" i="5"/>
  <c r="BC353" i="6"/>
  <c r="BA353" i="6"/>
  <c r="BE353" i="6" s="1"/>
  <c r="AX257" i="5"/>
  <c r="AQ258" i="5" s="1"/>
  <c r="CK261" i="5"/>
  <c r="CL261" i="5" s="1"/>
  <c r="CE262" i="5" s="1"/>
  <c r="CD356" i="6"/>
  <c r="BW357" i="6" s="1"/>
  <c r="Z258" i="5"/>
  <c r="S259" i="5" s="1"/>
  <c r="BS349" i="6"/>
  <c r="BQ349" i="6"/>
  <c r="R217" i="6" l="1"/>
  <c r="BA261" i="5"/>
  <c r="J187" i="4"/>
  <c r="BU259" i="5"/>
  <c r="BV259" i="5" s="1"/>
  <c r="BO260" i="5" s="1"/>
  <c r="K188" i="5"/>
  <c r="O188" i="5" s="1"/>
  <c r="G188" i="4" s="1"/>
  <c r="CC257" i="5"/>
  <c r="CD257" i="5" s="1"/>
  <c r="BW258" i="5" s="1"/>
  <c r="Z353" i="6"/>
  <c r="S354" i="6" s="1"/>
  <c r="W354" i="6" s="1"/>
  <c r="BN345" i="6"/>
  <c r="BG346" i="6" s="1"/>
  <c r="BI346" i="6" s="1"/>
  <c r="BM346" i="6" s="1"/>
  <c r="BN346" i="6" s="1"/>
  <c r="BG347" i="6" s="1"/>
  <c r="BK263" i="5"/>
  <c r="BI263" i="5"/>
  <c r="AC254" i="5"/>
  <c r="AG254" i="5" s="1"/>
  <c r="AE254" i="5"/>
  <c r="AC354" i="6"/>
  <c r="AE354" i="6"/>
  <c r="BE261" i="5"/>
  <c r="BF261" i="5" s="1"/>
  <c r="AY262" i="5" s="1"/>
  <c r="CI345" i="6"/>
  <c r="CK345" i="6"/>
  <c r="CL345" i="6" s="1"/>
  <c r="CE346" i="6" s="1"/>
  <c r="AP266" i="5"/>
  <c r="AI267" i="5" s="1"/>
  <c r="AM267" i="5" s="1"/>
  <c r="CI262" i="5"/>
  <c r="CG262" i="5"/>
  <c r="CK262" i="5" s="1"/>
  <c r="AM353" i="6"/>
  <c r="AK353" i="6"/>
  <c r="AO353" i="6" s="1"/>
  <c r="AS359" i="6"/>
  <c r="AW359" i="6" s="1"/>
  <c r="AX359" i="6" s="1"/>
  <c r="AQ360" i="6" s="1"/>
  <c r="AU359" i="6"/>
  <c r="W259" i="5"/>
  <c r="U259" i="5"/>
  <c r="Y259" i="5" s="1"/>
  <c r="BF353" i="6"/>
  <c r="AY354" i="6" s="1"/>
  <c r="BU349" i="6"/>
  <c r="BV349" i="6" s="1"/>
  <c r="BO350" i="6" s="1"/>
  <c r="CA357" i="6"/>
  <c r="BY357" i="6"/>
  <c r="CC357" i="6" s="1"/>
  <c r="AU258" i="5"/>
  <c r="AS258" i="5"/>
  <c r="AW258" i="5" s="1"/>
  <c r="K218" i="6" l="1"/>
  <c r="I217" i="6"/>
  <c r="C188" i="4"/>
  <c r="M188" i="5"/>
  <c r="Q188" i="5" s="1"/>
  <c r="R188" i="5" s="1"/>
  <c r="J188" i="4" s="1"/>
  <c r="AK267" i="5"/>
  <c r="AO267" i="5" s="1"/>
  <c r="AH254" i="5"/>
  <c r="AA255" i="5" s="1"/>
  <c r="AC255" i="5" s="1"/>
  <c r="AG255" i="5" s="1"/>
  <c r="CA258" i="5"/>
  <c r="BY258" i="5"/>
  <c r="CC258" i="5" s="1"/>
  <c r="BS260" i="5"/>
  <c r="BQ260" i="5"/>
  <c r="BU260" i="5" s="1"/>
  <c r="BV260" i="5" s="1"/>
  <c r="BO261" i="5" s="1"/>
  <c r="BQ261" i="5" s="1"/>
  <c r="BK346" i="6"/>
  <c r="U354" i="6"/>
  <c r="Y354" i="6" s="1"/>
  <c r="Z354" i="6" s="1"/>
  <c r="S355" i="6" s="1"/>
  <c r="W355" i="6" s="1"/>
  <c r="BK347" i="6"/>
  <c r="BI347" i="6"/>
  <c r="BM347" i="6" s="1"/>
  <c r="BN347" i="6" s="1"/>
  <c r="BG348" i="6" s="1"/>
  <c r="CG346" i="6"/>
  <c r="CK346" i="6" s="1"/>
  <c r="CI346" i="6"/>
  <c r="BC262" i="5"/>
  <c r="BA262" i="5"/>
  <c r="BE262" i="5" s="1"/>
  <c r="AG354" i="6"/>
  <c r="AH354" i="6" s="1"/>
  <c r="AA355" i="6" s="1"/>
  <c r="CL262" i="5"/>
  <c r="CE263" i="5" s="1"/>
  <c r="CG263" i="5" s="1"/>
  <c r="AP353" i="6"/>
  <c r="AI354" i="6" s="1"/>
  <c r="AK354" i="6" s="1"/>
  <c r="AO354" i="6" s="1"/>
  <c r="AP354" i="6" s="1"/>
  <c r="AI355" i="6" s="1"/>
  <c r="E188" i="4"/>
  <c r="AX258" i="5"/>
  <c r="AQ259" i="5" s="1"/>
  <c r="AS259" i="5" s="1"/>
  <c r="BM263" i="5"/>
  <c r="BN263" i="5" s="1"/>
  <c r="BG264" i="5" s="1"/>
  <c r="I188" i="4"/>
  <c r="F188" i="5"/>
  <c r="BQ350" i="6"/>
  <c r="BS350" i="6"/>
  <c r="AU360" i="6"/>
  <c r="AS360" i="6"/>
  <c r="AW360" i="6" s="1"/>
  <c r="CD357" i="6"/>
  <c r="BW358" i="6" s="1"/>
  <c r="BC354" i="6"/>
  <c r="BA354" i="6"/>
  <c r="Z259" i="5"/>
  <c r="S260" i="5" s="1"/>
  <c r="H188" i="5" l="1"/>
  <c r="M218" i="6"/>
  <c r="Q218" i="6" s="1"/>
  <c r="F218" i="6" s="1"/>
  <c r="O218" i="6"/>
  <c r="AP267" i="5"/>
  <c r="AI268" i="5" s="1"/>
  <c r="AM268" i="5" s="1"/>
  <c r="K189" i="5"/>
  <c r="O189" i="5" s="1"/>
  <c r="G189" i="4" s="1"/>
  <c r="I188" i="5"/>
  <c r="AE255" i="5"/>
  <c r="CD258" i="5"/>
  <c r="BW259" i="5" s="1"/>
  <c r="AM354" i="6"/>
  <c r="U355" i="6"/>
  <c r="Y355" i="6" s="1"/>
  <c r="Z355" i="6" s="1"/>
  <c r="S356" i="6" s="1"/>
  <c r="U356" i="6" s="1"/>
  <c r="Y356" i="6" s="1"/>
  <c r="Z356" i="6" s="1"/>
  <c r="S357" i="6" s="1"/>
  <c r="BU261" i="5"/>
  <c r="BV261" i="5" s="1"/>
  <c r="BO262" i="5" s="1"/>
  <c r="AU259" i="5"/>
  <c r="BS261" i="5"/>
  <c r="CK263" i="5"/>
  <c r="CL263" i="5" s="1"/>
  <c r="CE264" i="5" s="1"/>
  <c r="CI263" i="5"/>
  <c r="AH255" i="5"/>
  <c r="AA256" i="5" s="1"/>
  <c r="AC256" i="5" s="1"/>
  <c r="AE355" i="6"/>
  <c r="AC355" i="6"/>
  <c r="AW259" i="5"/>
  <c r="AX259" i="5" s="1"/>
  <c r="AQ260" i="5" s="1"/>
  <c r="BI264" i="5"/>
  <c r="BM264" i="5" s="1"/>
  <c r="BN264" i="5" s="1"/>
  <c r="BG265" i="5" s="1"/>
  <c r="BK264" i="5"/>
  <c r="CL346" i="6"/>
  <c r="CE347" i="6" s="1"/>
  <c r="BF262" i="5"/>
  <c r="AY263" i="5" s="1"/>
  <c r="C189" i="4"/>
  <c r="BI348" i="6"/>
  <c r="BM348" i="6" s="1"/>
  <c r="BK348" i="6"/>
  <c r="AK355" i="6"/>
  <c r="AO355" i="6" s="1"/>
  <c r="AM355" i="6"/>
  <c r="AX360" i="6"/>
  <c r="AQ361" i="6" s="1"/>
  <c r="W260" i="5"/>
  <c r="U260" i="5"/>
  <c r="Y260" i="5" s="1"/>
  <c r="BU350" i="6"/>
  <c r="BV350" i="6" s="1"/>
  <c r="BO351" i="6" s="1"/>
  <c r="BE354" i="6"/>
  <c r="BF354" i="6" s="1"/>
  <c r="AY355" i="6" s="1"/>
  <c r="BY358" i="6"/>
  <c r="CA358" i="6"/>
  <c r="M189" i="5" l="1"/>
  <c r="Q189" i="5" s="1"/>
  <c r="H218" i="6"/>
  <c r="R218" i="6"/>
  <c r="AK268" i="5"/>
  <c r="AO268" i="5" s="1"/>
  <c r="AP268" i="5" s="1"/>
  <c r="AI269" i="5" s="1"/>
  <c r="AK269" i="5" s="1"/>
  <c r="W356" i="6"/>
  <c r="BY259" i="5"/>
  <c r="CC259" i="5" s="1"/>
  <c r="CD259" i="5" s="1"/>
  <c r="BW260" i="5" s="1"/>
  <c r="CA259" i="5"/>
  <c r="AE256" i="5"/>
  <c r="AS260" i="5"/>
  <c r="AW260" i="5" s="1"/>
  <c r="AU260" i="5"/>
  <c r="CI264" i="5"/>
  <c r="AP355" i="6"/>
  <c r="AI356" i="6" s="1"/>
  <c r="AM356" i="6" s="1"/>
  <c r="CK264" i="5"/>
  <c r="AG355" i="6"/>
  <c r="AH355" i="6" s="1"/>
  <c r="AA356" i="6" s="1"/>
  <c r="BS262" i="5"/>
  <c r="BQ262" i="5"/>
  <c r="BU262" i="5" s="1"/>
  <c r="CG347" i="6"/>
  <c r="CK347" i="6" s="1"/>
  <c r="CL347" i="6" s="1"/>
  <c r="CE348" i="6" s="1"/>
  <c r="CI347" i="6"/>
  <c r="BI265" i="5"/>
  <c r="BM265" i="5" s="1"/>
  <c r="BN265" i="5" s="1"/>
  <c r="BG266" i="5" s="1"/>
  <c r="BK265" i="5"/>
  <c r="BN348" i="6"/>
  <c r="BG349" i="6" s="1"/>
  <c r="I189" i="4"/>
  <c r="F189" i="5"/>
  <c r="BA263" i="5"/>
  <c r="BE263" i="5" s="1"/>
  <c r="BC263" i="5"/>
  <c r="CG264" i="5"/>
  <c r="E189" i="4"/>
  <c r="R189" i="5"/>
  <c r="H189" i="5"/>
  <c r="U357" i="6"/>
  <c r="Y357" i="6" s="1"/>
  <c r="Z357" i="6" s="1"/>
  <c r="S358" i="6" s="1"/>
  <c r="W357" i="6"/>
  <c r="BS351" i="6"/>
  <c r="BQ351" i="6"/>
  <c r="BC355" i="6"/>
  <c r="BA355" i="6"/>
  <c r="BE355" i="6" s="1"/>
  <c r="Z260" i="5"/>
  <c r="S261" i="5" s="1"/>
  <c r="CC358" i="6"/>
  <c r="CD358" i="6" s="1"/>
  <c r="BW359" i="6" s="1"/>
  <c r="AU361" i="6"/>
  <c r="AS361" i="6"/>
  <c r="AW361" i="6" s="1"/>
  <c r="AX361" i="6" s="1"/>
  <c r="AQ362" i="6" s="1"/>
  <c r="AG256" i="5"/>
  <c r="AH256" i="5" s="1"/>
  <c r="AA257" i="5" s="1"/>
  <c r="AM269" i="5" l="1"/>
  <c r="I218" i="6"/>
  <c r="K219" i="6"/>
  <c r="AO269" i="5"/>
  <c r="AP269" i="5" s="1"/>
  <c r="AI270" i="5" s="1"/>
  <c r="BY260" i="5"/>
  <c r="CC260" i="5" s="1"/>
  <c r="CD260" i="5" s="1"/>
  <c r="BW261" i="5" s="1"/>
  <c r="CA260" i="5"/>
  <c r="AK356" i="6"/>
  <c r="AO356" i="6" s="1"/>
  <c r="AP356" i="6" s="1"/>
  <c r="AI357" i="6" s="1"/>
  <c r="CL264" i="5"/>
  <c r="CE265" i="5" s="1"/>
  <c r="CI265" i="5" s="1"/>
  <c r="AX260" i="5"/>
  <c r="AQ261" i="5" s="1"/>
  <c r="AU261" i="5" s="1"/>
  <c r="AE356" i="6"/>
  <c r="AC356" i="6"/>
  <c r="AG356" i="6" s="1"/>
  <c r="AH356" i="6" s="1"/>
  <c r="AA357" i="6" s="1"/>
  <c r="BF355" i="6"/>
  <c r="AY356" i="6" s="1"/>
  <c r="BA356" i="6" s="1"/>
  <c r="BU351" i="6"/>
  <c r="BV351" i="6" s="1"/>
  <c r="BO352" i="6" s="1"/>
  <c r="CG348" i="6"/>
  <c r="CK348" i="6" s="1"/>
  <c r="CI348" i="6"/>
  <c r="BF263" i="5"/>
  <c r="AY264" i="5" s="1"/>
  <c r="K190" i="5"/>
  <c r="I189" i="5"/>
  <c r="J189" i="4"/>
  <c r="BI266" i="5"/>
  <c r="BM266" i="5" s="1"/>
  <c r="BN266" i="5" s="1"/>
  <c r="BG267" i="5" s="1"/>
  <c r="BK266" i="5"/>
  <c r="BV262" i="5"/>
  <c r="BO263" i="5" s="1"/>
  <c r="BK349" i="6"/>
  <c r="BI349" i="6"/>
  <c r="BM349" i="6" s="1"/>
  <c r="BN349" i="6" s="1"/>
  <c r="BG350" i="6" s="1"/>
  <c r="AC257" i="5"/>
  <c r="AG257" i="5" s="1"/>
  <c r="AE257" i="5"/>
  <c r="AU362" i="6"/>
  <c r="AS362" i="6"/>
  <c r="AW362" i="6" s="1"/>
  <c r="BY359" i="6"/>
  <c r="CC359" i="6" s="1"/>
  <c r="CA359" i="6"/>
  <c r="AK270" i="5"/>
  <c r="AO270" i="5" s="1"/>
  <c r="AP270" i="5" s="1"/>
  <c r="AI271" i="5" s="1"/>
  <c r="AM270" i="5"/>
  <c r="W358" i="6"/>
  <c r="U358" i="6"/>
  <c r="Y358" i="6" s="1"/>
  <c r="Z358" i="6" s="1"/>
  <c r="S359" i="6" s="1"/>
  <c r="W261" i="5"/>
  <c r="U261" i="5"/>
  <c r="Y261" i="5" s="1"/>
  <c r="O219" i="6" l="1"/>
  <c r="M219" i="6"/>
  <c r="CG265" i="5"/>
  <c r="CK265" i="5" s="1"/>
  <c r="CL265" i="5" s="1"/>
  <c r="CE266" i="5" s="1"/>
  <c r="AK357" i="6"/>
  <c r="AO357" i="6" s="1"/>
  <c r="AP357" i="6" s="1"/>
  <c r="AI358" i="6" s="1"/>
  <c r="AM357" i="6"/>
  <c r="BY261" i="5"/>
  <c r="CC261" i="5" s="1"/>
  <c r="CD261" i="5" s="1"/>
  <c r="BW262" i="5" s="1"/>
  <c r="CA261" i="5"/>
  <c r="BC356" i="6"/>
  <c r="AS261" i="5"/>
  <c r="AW261" i="5" s="1"/>
  <c r="BS352" i="6"/>
  <c r="BQ352" i="6"/>
  <c r="CI266" i="5"/>
  <c r="CG266" i="5"/>
  <c r="CK266" i="5" s="1"/>
  <c r="CL266" i="5" s="1"/>
  <c r="CE267" i="5" s="1"/>
  <c r="CI267" i="5" s="1"/>
  <c r="BI350" i="6"/>
  <c r="BM350" i="6" s="1"/>
  <c r="BK350" i="6"/>
  <c r="BK267" i="5"/>
  <c r="BI267" i="5"/>
  <c r="BM267" i="5" s="1"/>
  <c r="BN267" i="5" s="1"/>
  <c r="BG268" i="5" s="1"/>
  <c r="BC264" i="5"/>
  <c r="BA264" i="5"/>
  <c r="BE264" i="5" s="1"/>
  <c r="BF264" i="5" s="1"/>
  <c r="AY265" i="5" s="1"/>
  <c r="M190" i="5"/>
  <c r="Q190" i="5" s="1"/>
  <c r="C190" i="4"/>
  <c r="O190" i="5"/>
  <c r="G190" i="4" s="1"/>
  <c r="CD359" i="6"/>
  <c r="BW360" i="6" s="1"/>
  <c r="AH257" i="5"/>
  <c r="AA258" i="5" s="1"/>
  <c r="AE258" i="5" s="1"/>
  <c r="CL348" i="6"/>
  <c r="CE349" i="6" s="1"/>
  <c r="BS263" i="5"/>
  <c r="BQ263" i="5"/>
  <c r="BU263" i="5" s="1"/>
  <c r="AC357" i="6"/>
  <c r="AG357" i="6" s="1"/>
  <c r="AH357" i="6" s="1"/>
  <c r="AA358" i="6" s="1"/>
  <c r="AE357" i="6"/>
  <c r="BE356" i="6"/>
  <c r="BF356" i="6" s="1"/>
  <c r="AY357" i="6" s="1"/>
  <c r="AM271" i="5"/>
  <c r="AK271" i="5"/>
  <c r="BY360" i="6"/>
  <c r="CC360" i="6" s="1"/>
  <c r="CD360" i="6" s="1"/>
  <c r="BW361" i="6" s="1"/>
  <c r="CA360" i="6"/>
  <c r="W359" i="6"/>
  <c r="U359" i="6"/>
  <c r="Y359" i="6" s="1"/>
  <c r="Z359" i="6" s="1"/>
  <c r="S360" i="6" s="1"/>
  <c r="Z261" i="5"/>
  <c r="S262" i="5" s="1"/>
  <c r="AX362" i="6"/>
  <c r="AQ363" i="6" s="1"/>
  <c r="CA262" i="5" l="1"/>
  <c r="BY262" i="5"/>
  <c r="CC262" i="5" s="1"/>
  <c r="CD262" i="5" s="1"/>
  <c r="BW263" i="5" s="1"/>
  <c r="H219" i="6"/>
  <c r="Q219" i="6"/>
  <c r="AX261" i="5"/>
  <c r="AQ262" i="5" s="1"/>
  <c r="AS262" i="5" s="1"/>
  <c r="AW262" i="5" s="1"/>
  <c r="AC258" i="5"/>
  <c r="BN350" i="6"/>
  <c r="BG351" i="6" s="1"/>
  <c r="BI351" i="6" s="1"/>
  <c r="BM351" i="6" s="1"/>
  <c r="CG267" i="5"/>
  <c r="CK267" i="5" s="1"/>
  <c r="R190" i="5"/>
  <c r="K191" i="5" s="1"/>
  <c r="I190" i="4"/>
  <c r="F190" i="5"/>
  <c r="BA357" i="6"/>
  <c r="BE357" i="6" s="1"/>
  <c r="BF357" i="6" s="1"/>
  <c r="AY358" i="6" s="1"/>
  <c r="BC357" i="6"/>
  <c r="BC265" i="5"/>
  <c r="BA265" i="5"/>
  <c r="BE265" i="5" s="1"/>
  <c r="BF265" i="5" s="1"/>
  <c r="AY266" i="5" s="1"/>
  <c r="CA263" i="5"/>
  <c r="BY263" i="5"/>
  <c r="CC263" i="5" s="1"/>
  <c r="CD263" i="5" s="1"/>
  <c r="BW264" i="5" s="1"/>
  <c r="CA264" i="5" s="1"/>
  <c r="BI268" i="5"/>
  <c r="BM268" i="5" s="1"/>
  <c r="BK268" i="5"/>
  <c r="BV263" i="5"/>
  <c r="BO264" i="5" s="1"/>
  <c r="AC358" i="6"/>
  <c r="AG358" i="6" s="1"/>
  <c r="AH358" i="6" s="1"/>
  <c r="AA359" i="6" s="1"/>
  <c r="AE358" i="6"/>
  <c r="CI349" i="6"/>
  <c r="CG349" i="6"/>
  <c r="BU352" i="6"/>
  <c r="BV352" i="6" s="1"/>
  <c r="BO353" i="6" s="1"/>
  <c r="E190" i="4"/>
  <c r="H190" i="5"/>
  <c r="BY361" i="6"/>
  <c r="CC361" i="6" s="1"/>
  <c r="CD361" i="6" s="1"/>
  <c r="BW362" i="6" s="1"/>
  <c r="CA361" i="6"/>
  <c r="W360" i="6"/>
  <c r="U360" i="6"/>
  <c r="Y360" i="6" s="1"/>
  <c r="Z360" i="6" s="1"/>
  <c r="S361" i="6" s="1"/>
  <c r="AK358" i="6"/>
  <c r="AM358" i="6"/>
  <c r="AG258" i="5"/>
  <c r="AH258" i="5" s="1"/>
  <c r="AA259" i="5" s="1"/>
  <c r="AO271" i="5"/>
  <c r="AP271" i="5" s="1"/>
  <c r="AI272" i="5" s="1"/>
  <c r="AS363" i="6"/>
  <c r="AW363" i="6" s="1"/>
  <c r="AX363" i="6" s="1"/>
  <c r="AQ364" i="6" s="1"/>
  <c r="AU363" i="6"/>
  <c r="U262" i="5"/>
  <c r="W262" i="5"/>
  <c r="F219" i="6" l="1"/>
  <c r="R219" i="6"/>
  <c r="AU262" i="5"/>
  <c r="BK351" i="6"/>
  <c r="AX262" i="5"/>
  <c r="AQ263" i="5" s="1"/>
  <c r="AU263" i="5" s="1"/>
  <c r="J190" i="4"/>
  <c r="M191" i="5"/>
  <c r="Q191" i="5" s="1"/>
  <c r="R191" i="5" s="1"/>
  <c r="C191" i="4"/>
  <c r="O191" i="5"/>
  <c r="G191" i="4" s="1"/>
  <c r="I190" i="5"/>
  <c r="CL267" i="5"/>
  <c r="CE268" i="5" s="1"/>
  <c r="CI268" i="5" s="1"/>
  <c r="BC358" i="6"/>
  <c r="BA358" i="6"/>
  <c r="BE358" i="6" s="1"/>
  <c r="BN268" i="5"/>
  <c r="BG269" i="5" s="1"/>
  <c r="BK269" i="5" s="1"/>
  <c r="AE359" i="6"/>
  <c r="AC359" i="6"/>
  <c r="AG359" i="6" s="1"/>
  <c r="AH359" i="6" s="1"/>
  <c r="AA360" i="6" s="1"/>
  <c r="BQ264" i="5"/>
  <c r="BU264" i="5" s="1"/>
  <c r="BV264" i="5" s="1"/>
  <c r="BO265" i="5" s="1"/>
  <c r="BS264" i="5"/>
  <c r="BQ353" i="6"/>
  <c r="BU353" i="6" s="1"/>
  <c r="BV353" i="6" s="1"/>
  <c r="BO354" i="6" s="1"/>
  <c r="BS353" i="6"/>
  <c r="BN351" i="6"/>
  <c r="BG352" i="6" s="1"/>
  <c r="BA266" i="5"/>
  <c r="BE266" i="5" s="1"/>
  <c r="BF266" i="5" s="1"/>
  <c r="AY267" i="5" s="1"/>
  <c r="BC266" i="5"/>
  <c r="CK349" i="6"/>
  <c r="CL349" i="6" s="1"/>
  <c r="CE350" i="6" s="1"/>
  <c r="BY264" i="5"/>
  <c r="CC264" i="5" s="1"/>
  <c r="AE259" i="5"/>
  <c r="AC259" i="5"/>
  <c r="AG259" i="5" s="1"/>
  <c r="AH259" i="5" s="1"/>
  <c r="AA260" i="5" s="1"/>
  <c r="W361" i="6"/>
  <c r="U361" i="6"/>
  <c r="CA362" i="6"/>
  <c r="BY362" i="6"/>
  <c r="AU364" i="6"/>
  <c r="AS364" i="6"/>
  <c r="AO358" i="6"/>
  <c r="AP358" i="6" s="1"/>
  <c r="AI359" i="6" s="1"/>
  <c r="CD264" i="5"/>
  <c r="BW265" i="5" s="1"/>
  <c r="AS263" i="5"/>
  <c r="AW263" i="5" s="1"/>
  <c r="AM272" i="5"/>
  <c r="AK272" i="5"/>
  <c r="AO272" i="5" s="1"/>
  <c r="Y262" i="5"/>
  <c r="Z262" i="5" s="1"/>
  <c r="S263" i="5" s="1"/>
  <c r="I219" i="6" l="1"/>
  <c r="K220" i="6"/>
  <c r="E191" i="4"/>
  <c r="H191" i="5"/>
  <c r="CG268" i="5"/>
  <c r="CK268" i="5" s="1"/>
  <c r="CL268" i="5" s="1"/>
  <c r="CE269" i="5" s="1"/>
  <c r="CG269" i="5" s="1"/>
  <c r="CK269" i="5" s="1"/>
  <c r="CL269" i="5" s="1"/>
  <c r="CE270" i="5" s="1"/>
  <c r="BI269" i="5"/>
  <c r="BM269" i="5" s="1"/>
  <c r="BF358" i="6"/>
  <c r="AY359" i="6" s="1"/>
  <c r="BA359" i="6" s="1"/>
  <c r="BE359" i="6" s="1"/>
  <c r="BF359" i="6" s="1"/>
  <c r="AY360" i="6" s="1"/>
  <c r="I191" i="4"/>
  <c r="F191" i="5"/>
  <c r="CI350" i="6"/>
  <c r="CG350" i="6"/>
  <c r="CK350" i="6" s="1"/>
  <c r="CL350" i="6" s="1"/>
  <c r="CE351" i="6" s="1"/>
  <c r="BA267" i="5"/>
  <c r="BE267" i="5" s="1"/>
  <c r="BC267" i="5"/>
  <c r="J191" i="4"/>
  <c r="I191" i="5"/>
  <c r="K192" i="5"/>
  <c r="C192" i="4" s="1"/>
  <c r="BQ265" i="5"/>
  <c r="BS265" i="5"/>
  <c r="BS354" i="6"/>
  <c r="BQ354" i="6"/>
  <c r="BU354" i="6" s="1"/>
  <c r="BV354" i="6" s="1"/>
  <c r="BO355" i="6" s="1"/>
  <c r="AC360" i="6"/>
  <c r="AG360" i="6" s="1"/>
  <c r="AH360" i="6" s="1"/>
  <c r="AA361" i="6" s="1"/>
  <c r="AE360" i="6"/>
  <c r="BI352" i="6"/>
  <c r="BM352" i="6" s="1"/>
  <c r="BN352" i="6" s="1"/>
  <c r="BG353" i="6" s="1"/>
  <c r="BK352" i="6"/>
  <c r="AE260" i="5"/>
  <c r="AC260" i="5"/>
  <c r="AG260" i="5" s="1"/>
  <c r="AW364" i="6"/>
  <c r="AX364" i="6" s="1"/>
  <c r="CC362" i="6"/>
  <c r="CD362" i="6" s="1"/>
  <c r="BW363" i="6" s="1"/>
  <c r="Y361" i="6"/>
  <c r="Z361" i="6" s="1"/>
  <c r="S362" i="6" s="1"/>
  <c r="BC359" i="6"/>
  <c r="U263" i="5"/>
  <c r="Y263" i="5" s="1"/>
  <c r="W263" i="5"/>
  <c r="AX263" i="5"/>
  <c r="AQ264" i="5" s="1"/>
  <c r="AP272" i="5"/>
  <c r="AI273" i="5" s="1"/>
  <c r="AK359" i="6"/>
  <c r="AO359" i="6" s="1"/>
  <c r="AM359" i="6"/>
  <c r="BY265" i="5"/>
  <c r="CC265" i="5" s="1"/>
  <c r="CD265" i="5" s="1"/>
  <c r="BW266" i="5" s="1"/>
  <c r="CA265" i="5"/>
  <c r="O220" i="6" l="1"/>
  <c r="M220" i="6"/>
  <c r="Q220" i="6" s="1"/>
  <c r="F220" i="6" s="1"/>
  <c r="CI269" i="5"/>
  <c r="BN269" i="5"/>
  <c r="BG270" i="5" s="1"/>
  <c r="BS355" i="6"/>
  <c r="BQ355" i="6"/>
  <c r="BU355" i="6" s="1"/>
  <c r="BV355" i="6" s="1"/>
  <c r="BO356" i="6" s="1"/>
  <c r="CI351" i="6"/>
  <c r="CG351" i="6"/>
  <c r="CK351" i="6" s="1"/>
  <c r="CL351" i="6" s="1"/>
  <c r="CE352" i="6" s="1"/>
  <c r="O192" i="5"/>
  <c r="G192" i="4" s="1"/>
  <c r="BI353" i="6"/>
  <c r="BM353" i="6" s="1"/>
  <c r="BK353" i="6"/>
  <c r="BF267" i="5"/>
  <c r="AY268" i="5" s="1"/>
  <c r="AC361" i="6"/>
  <c r="AG361" i="6" s="1"/>
  <c r="AH361" i="6" s="1"/>
  <c r="AA362" i="6" s="1"/>
  <c r="AE361" i="6"/>
  <c r="M192" i="5"/>
  <c r="E192" i="4" s="1"/>
  <c r="BI270" i="5"/>
  <c r="BM270" i="5" s="1"/>
  <c r="BN270" i="5" s="1"/>
  <c r="BG271" i="5" s="1"/>
  <c r="BK270" i="5"/>
  <c r="AP359" i="6"/>
  <c r="AI360" i="6" s="1"/>
  <c r="AK360" i="6" s="1"/>
  <c r="BU265" i="5"/>
  <c r="BV265" i="5" s="1"/>
  <c r="BO266" i="5" s="1"/>
  <c r="BY266" i="5"/>
  <c r="CC266" i="5" s="1"/>
  <c r="CA266" i="5"/>
  <c r="CG270" i="5"/>
  <c r="CK270" i="5" s="1"/>
  <c r="CL270" i="5" s="1"/>
  <c r="CE271" i="5" s="1"/>
  <c r="CI270" i="5"/>
  <c r="BY363" i="6"/>
  <c r="CC363" i="6" s="1"/>
  <c r="CA363" i="6"/>
  <c r="AH260" i="5"/>
  <c r="AA261" i="5" s="1"/>
  <c r="AK273" i="5"/>
  <c r="AM273" i="5"/>
  <c r="Z263" i="5"/>
  <c r="S264" i="5" s="1"/>
  <c r="U362" i="6"/>
  <c r="Y362" i="6" s="1"/>
  <c r="W362" i="6"/>
  <c r="AU264" i="5"/>
  <c r="AS264" i="5"/>
  <c r="AW264" i="5" s="1"/>
  <c r="AX264" i="5" s="1"/>
  <c r="AQ265" i="5" s="1"/>
  <c r="BA360" i="6"/>
  <c r="BE360" i="6" s="1"/>
  <c r="BC360" i="6"/>
  <c r="H220" i="6" l="1"/>
  <c r="R220" i="6"/>
  <c r="BF360" i="6"/>
  <c r="AY361" i="6" s="1"/>
  <c r="H192" i="5"/>
  <c r="AM360" i="6"/>
  <c r="BI271" i="5"/>
  <c r="BM271" i="5" s="1"/>
  <c r="BK271" i="5"/>
  <c r="AC362" i="6"/>
  <c r="AG362" i="6" s="1"/>
  <c r="AE362" i="6"/>
  <c r="CG352" i="6"/>
  <c r="CI352" i="6"/>
  <c r="BQ266" i="5"/>
  <c r="BU266" i="5" s="1"/>
  <c r="BV266" i="5" s="1"/>
  <c r="BO267" i="5" s="1"/>
  <c r="BS266" i="5"/>
  <c r="BC268" i="5"/>
  <c r="BA268" i="5"/>
  <c r="BE268" i="5" s="1"/>
  <c r="BF268" i="5" s="1"/>
  <c r="AY269" i="5" s="1"/>
  <c r="BN353" i="6"/>
  <c r="BG354" i="6" s="1"/>
  <c r="CD363" i="6"/>
  <c r="BW364" i="6" s="1"/>
  <c r="BY364" i="6" s="1"/>
  <c r="Q192" i="5"/>
  <c r="R192" i="5" s="1"/>
  <c r="CG271" i="5"/>
  <c r="CK271" i="5" s="1"/>
  <c r="CL271" i="5" s="1"/>
  <c r="CE272" i="5" s="1"/>
  <c r="CI271" i="5"/>
  <c r="AS265" i="5"/>
  <c r="AW265" i="5" s="1"/>
  <c r="AU265" i="5"/>
  <c r="BQ356" i="6"/>
  <c r="BU356" i="6" s="1"/>
  <c r="BV356" i="6" s="1"/>
  <c r="BO357" i="6" s="1"/>
  <c r="BS356" i="6"/>
  <c r="Z362" i="6"/>
  <c r="S363" i="6" s="1"/>
  <c r="U264" i="5"/>
  <c r="W264" i="5"/>
  <c r="AE261" i="5"/>
  <c r="AC261" i="5"/>
  <c r="AG261" i="5" s="1"/>
  <c r="AH261" i="5" s="1"/>
  <c r="AA262" i="5" s="1"/>
  <c r="CD266" i="5"/>
  <c r="BW267" i="5" s="1"/>
  <c r="AO273" i="5"/>
  <c r="AP273" i="5" s="1"/>
  <c r="AI274" i="5" s="1"/>
  <c r="BC361" i="6"/>
  <c r="BA361" i="6"/>
  <c r="BE361" i="6" s="1"/>
  <c r="BF361" i="6" s="1"/>
  <c r="AY362" i="6" s="1"/>
  <c r="AO360" i="6"/>
  <c r="AP360" i="6" s="1"/>
  <c r="AI361" i="6" s="1"/>
  <c r="I220" i="6" l="1"/>
  <c r="K221" i="6"/>
  <c r="K193" i="5"/>
  <c r="M193" i="5" s="1"/>
  <c r="J192" i="4"/>
  <c r="CK352" i="6"/>
  <c r="CL352" i="6" s="1"/>
  <c r="CE353" i="6" s="1"/>
  <c r="BN271" i="5"/>
  <c r="BG272" i="5" s="1"/>
  <c r="AX265" i="5"/>
  <c r="AQ266" i="5" s="1"/>
  <c r="AS266" i="5" s="1"/>
  <c r="AW266" i="5" s="1"/>
  <c r="AX266" i="5" s="1"/>
  <c r="AQ267" i="5" s="1"/>
  <c r="BC269" i="5"/>
  <c r="BA269" i="5"/>
  <c r="BE269" i="5" s="1"/>
  <c r="BF269" i="5" s="1"/>
  <c r="AY270" i="5" s="1"/>
  <c r="BS267" i="5"/>
  <c r="BQ267" i="5"/>
  <c r="I192" i="5"/>
  <c r="CC364" i="6"/>
  <c r="CD364" i="6" s="1"/>
  <c r="AH362" i="6"/>
  <c r="AA363" i="6" s="1"/>
  <c r="CA364" i="6"/>
  <c r="BK354" i="6"/>
  <c r="BI354" i="6"/>
  <c r="BM354" i="6" s="1"/>
  <c r="Y264" i="5"/>
  <c r="Z264" i="5" s="1"/>
  <c r="S265" i="5" s="1"/>
  <c r="I192" i="4"/>
  <c r="F192" i="5"/>
  <c r="CI272" i="5"/>
  <c r="CG272" i="5"/>
  <c r="AC262" i="5"/>
  <c r="AG262" i="5" s="1"/>
  <c r="AH262" i="5" s="1"/>
  <c r="AA263" i="5" s="1"/>
  <c r="AE262" i="5"/>
  <c r="BS357" i="6"/>
  <c r="BQ357" i="6"/>
  <c r="BC362" i="6"/>
  <c r="BA362" i="6"/>
  <c r="BE362" i="6" s="1"/>
  <c r="C193" i="4"/>
  <c r="O193" i="5"/>
  <c r="G193" i="4" s="1"/>
  <c r="AM361" i="6"/>
  <c r="AK361" i="6"/>
  <c r="AO361" i="6" s="1"/>
  <c r="AP361" i="6" s="1"/>
  <c r="AI362" i="6" s="1"/>
  <c r="AM274" i="5"/>
  <c r="AK274" i="5"/>
  <c r="AO274" i="5" s="1"/>
  <c r="CA267" i="5"/>
  <c r="BY267" i="5"/>
  <c r="CC267" i="5" s="1"/>
  <c r="U363" i="6"/>
  <c r="W363" i="6"/>
  <c r="O221" i="6" l="1"/>
  <c r="M221" i="6"/>
  <c r="CI353" i="6"/>
  <c r="CG353" i="6"/>
  <c r="CK353" i="6" s="1"/>
  <c r="CL353" i="6" s="1"/>
  <c r="CE354" i="6" s="1"/>
  <c r="AU266" i="5"/>
  <c r="BI272" i="5"/>
  <c r="BM272" i="5" s="1"/>
  <c r="BN272" i="5" s="1"/>
  <c r="BG273" i="5" s="1"/>
  <c r="BI273" i="5" s="1"/>
  <c r="BM273" i="5" s="1"/>
  <c r="BK272" i="5"/>
  <c r="BN354" i="6"/>
  <c r="BG355" i="6" s="1"/>
  <c r="W265" i="5"/>
  <c r="U265" i="5"/>
  <c r="Y265" i="5" s="1"/>
  <c r="CI354" i="6"/>
  <c r="CG354" i="6"/>
  <c r="CK354" i="6" s="1"/>
  <c r="CL354" i="6" s="1"/>
  <c r="CE355" i="6" s="1"/>
  <c r="BI355" i="6"/>
  <c r="BM355" i="6" s="1"/>
  <c r="BN355" i="6" s="1"/>
  <c r="BG356" i="6" s="1"/>
  <c r="BK355" i="6"/>
  <c r="BU267" i="5"/>
  <c r="BV267" i="5" s="1"/>
  <c r="BO268" i="5" s="1"/>
  <c r="BF362" i="6"/>
  <c r="AY363" i="6" s="1"/>
  <c r="BC363" i="6" s="1"/>
  <c r="BA270" i="5"/>
  <c r="BE270" i="5" s="1"/>
  <c r="BF270" i="5" s="1"/>
  <c r="AY271" i="5" s="1"/>
  <c r="BC270" i="5"/>
  <c r="CD267" i="5"/>
  <c r="BW268" i="5" s="1"/>
  <c r="CA268" i="5" s="1"/>
  <c r="AP274" i="5"/>
  <c r="AI275" i="5" s="1"/>
  <c r="AK275" i="5" s="1"/>
  <c r="AE363" i="6"/>
  <c r="AC363" i="6"/>
  <c r="AG363" i="6" s="1"/>
  <c r="BU357" i="6"/>
  <c r="BV357" i="6" s="1"/>
  <c r="BO358" i="6" s="1"/>
  <c r="Y363" i="6"/>
  <c r="Z363" i="6" s="1"/>
  <c r="S364" i="6" s="1"/>
  <c r="AM362" i="6"/>
  <c r="AK362" i="6"/>
  <c r="AO362" i="6" s="1"/>
  <c r="AP362" i="6" s="1"/>
  <c r="AI363" i="6" s="1"/>
  <c r="AE263" i="5"/>
  <c r="AC263" i="5"/>
  <c r="AS267" i="5"/>
  <c r="AW267" i="5" s="1"/>
  <c r="AX267" i="5" s="1"/>
  <c r="AQ268" i="5" s="1"/>
  <c r="AU267" i="5"/>
  <c r="E193" i="4"/>
  <c r="H193" i="5"/>
  <c r="Q193" i="5"/>
  <c r="R193" i="5" s="1"/>
  <c r="CK272" i="5"/>
  <c r="CL272" i="5" s="1"/>
  <c r="CE273" i="5" s="1"/>
  <c r="H221" i="6" l="1"/>
  <c r="Q221" i="6"/>
  <c r="BK273" i="5"/>
  <c r="BA363" i="6"/>
  <c r="BE363" i="6" s="1"/>
  <c r="BF363" i="6" s="1"/>
  <c r="AY364" i="6" s="1"/>
  <c r="BC364" i="6" s="1"/>
  <c r="BC271" i="5"/>
  <c r="BA271" i="5"/>
  <c r="BE271" i="5" s="1"/>
  <c r="BF271" i="5" s="1"/>
  <c r="AY272" i="5" s="1"/>
  <c r="BI356" i="6"/>
  <c r="BM356" i="6" s="1"/>
  <c r="BN356" i="6" s="1"/>
  <c r="BG357" i="6" s="1"/>
  <c r="BK356" i="6"/>
  <c r="BQ358" i="6"/>
  <c r="BU358" i="6" s="1"/>
  <c r="BV358" i="6" s="1"/>
  <c r="BO359" i="6" s="1"/>
  <c r="BS358" i="6"/>
  <c r="CI355" i="6"/>
  <c r="CG355" i="6"/>
  <c r="CK355" i="6" s="1"/>
  <c r="W364" i="6"/>
  <c r="U364" i="6"/>
  <c r="Y364" i="6" s="1"/>
  <c r="BS268" i="5"/>
  <c r="BQ268" i="5"/>
  <c r="BU268" i="5" s="1"/>
  <c r="AM275" i="5"/>
  <c r="Z265" i="5"/>
  <c r="S266" i="5" s="1"/>
  <c r="AH363" i="6"/>
  <c r="AA364" i="6" s="1"/>
  <c r="BY268" i="5"/>
  <c r="CC268" i="5" s="1"/>
  <c r="AK363" i="6"/>
  <c r="AO363" i="6" s="1"/>
  <c r="AP363" i="6" s="1"/>
  <c r="AI364" i="6" s="1"/>
  <c r="AM363" i="6"/>
  <c r="AU268" i="5"/>
  <c r="AS268" i="5"/>
  <c r="K194" i="5"/>
  <c r="J193" i="4"/>
  <c r="I193" i="5"/>
  <c r="BN273" i="5"/>
  <c r="BG274" i="5" s="1"/>
  <c r="AG263" i="5"/>
  <c r="AH263" i="5" s="1"/>
  <c r="AA264" i="5" s="1"/>
  <c r="CG273" i="5"/>
  <c r="CI273" i="5"/>
  <c r="I193" i="4"/>
  <c r="F193" i="5"/>
  <c r="AO275" i="5"/>
  <c r="AP275" i="5" s="1"/>
  <c r="AI276" i="5" s="1"/>
  <c r="F221" i="6" l="1"/>
  <c r="R221" i="6"/>
  <c r="BA364" i="6"/>
  <c r="BE364" i="6" s="1"/>
  <c r="CD268" i="5"/>
  <c r="BW269" i="5" s="1"/>
  <c r="BK357" i="6"/>
  <c r="BI357" i="6"/>
  <c r="BM357" i="6" s="1"/>
  <c r="BN357" i="6" s="1"/>
  <c r="BG358" i="6" s="1"/>
  <c r="BC272" i="5"/>
  <c r="BA272" i="5"/>
  <c r="BE272" i="5" s="1"/>
  <c r="CL355" i="6"/>
  <c r="CE356" i="6" s="1"/>
  <c r="CG356" i="6" s="1"/>
  <c r="CK356" i="6" s="1"/>
  <c r="CL356" i="6" s="1"/>
  <c r="CE357" i="6" s="1"/>
  <c r="W266" i="5"/>
  <c r="U266" i="5"/>
  <c r="Y266" i="5" s="1"/>
  <c r="Z266" i="5" s="1"/>
  <c r="S267" i="5" s="1"/>
  <c r="Z364" i="6"/>
  <c r="AC364" i="6"/>
  <c r="AG364" i="6" s="1"/>
  <c r="AH364" i="6" s="1"/>
  <c r="AE364" i="6"/>
  <c r="BV268" i="5"/>
  <c r="BO269" i="5" s="1"/>
  <c r="AM364" i="6"/>
  <c r="AK364" i="6"/>
  <c r="AO364" i="6" s="1"/>
  <c r="AC264" i="5"/>
  <c r="AG264" i="5" s="1"/>
  <c r="AE264" i="5"/>
  <c r="AM276" i="5"/>
  <c r="AK276" i="5"/>
  <c r="AO276" i="5" s="1"/>
  <c r="AP276" i="5" s="1"/>
  <c r="AI277" i="5" s="1"/>
  <c r="CK273" i="5"/>
  <c r="CL273" i="5" s="1"/>
  <c r="CE274" i="5" s="1"/>
  <c r="AW268" i="5"/>
  <c r="AX268" i="5" s="1"/>
  <c r="AQ269" i="5" s="1"/>
  <c r="M194" i="5"/>
  <c r="Q194" i="5" s="1"/>
  <c r="R194" i="5" s="1"/>
  <c r="O194" i="5"/>
  <c r="G194" i="4" s="1"/>
  <c r="C194" i="4"/>
  <c r="BF364" i="6"/>
  <c r="BI274" i="5"/>
  <c r="BM274" i="5" s="1"/>
  <c r="BN274" i="5" s="1"/>
  <c r="BG275" i="5" s="1"/>
  <c r="BK274" i="5"/>
  <c r="BQ359" i="6"/>
  <c r="BU359" i="6" s="1"/>
  <c r="BV359" i="6" s="1"/>
  <c r="BO360" i="6" s="1"/>
  <c r="BS359" i="6"/>
  <c r="BY269" i="5"/>
  <c r="CC269" i="5" s="1"/>
  <c r="CD269" i="5" s="1"/>
  <c r="BW270" i="5" s="1"/>
  <c r="CA269" i="5"/>
  <c r="K222" i="6" l="1"/>
  <c r="I221" i="6"/>
  <c r="BK358" i="6"/>
  <c r="BI358" i="6"/>
  <c r="BM358" i="6" s="1"/>
  <c r="BN358" i="6" s="1"/>
  <c r="BG359" i="6" s="1"/>
  <c r="BK359" i="6" s="1"/>
  <c r="CI356" i="6"/>
  <c r="BF272" i="5"/>
  <c r="AY273" i="5" s="1"/>
  <c r="BA273" i="5" s="1"/>
  <c r="BE273" i="5" s="1"/>
  <c r="BF273" i="5" s="1"/>
  <c r="AY274" i="5" s="1"/>
  <c r="U267" i="5"/>
  <c r="Y267" i="5" s="1"/>
  <c r="Z267" i="5" s="1"/>
  <c r="S268" i="5" s="1"/>
  <c r="W268" i="5" s="1"/>
  <c r="W267" i="5"/>
  <c r="AP364" i="6"/>
  <c r="BS269" i="5"/>
  <c r="BQ269" i="5"/>
  <c r="AS269" i="5"/>
  <c r="AW269" i="5" s="1"/>
  <c r="AX269" i="5" s="1"/>
  <c r="AQ270" i="5" s="1"/>
  <c r="AU269" i="5"/>
  <c r="CG357" i="6"/>
  <c r="CI357" i="6"/>
  <c r="BK275" i="5"/>
  <c r="BI275" i="5"/>
  <c r="CA270" i="5"/>
  <c r="BY270" i="5"/>
  <c r="CC270" i="5" s="1"/>
  <c r="CD270" i="5" s="1"/>
  <c r="BW271" i="5" s="1"/>
  <c r="AM277" i="5"/>
  <c r="AK277" i="5"/>
  <c r="I194" i="5"/>
  <c r="K195" i="5"/>
  <c r="J194" i="4"/>
  <c r="BQ360" i="6"/>
  <c r="BU360" i="6" s="1"/>
  <c r="BS360" i="6"/>
  <c r="CI274" i="5"/>
  <c r="CG274" i="5"/>
  <c r="AH264" i="5"/>
  <c r="AA265" i="5" s="1"/>
  <c r="H194" i="5"/>
  <c r="E194" i="4"/>
  <c r="I194" i="4"/>
  <c r="F194" i="5"/>
  <c r="O222" i="6" l="1"/>
  <c r="M222" i="6"/>
  <c r="Q222" i="6" s="1"/>
  <c r="F222" i="6" s="1"/>
  <c r="BC273" i="5"/>
  <c r="U268" i="5"/>
  <c r="Y268" i="5" s="1"/>
  <c r="Z268" i="5" s="1"/>
  <c r="S269" i="5" s="1"/>
  <c r="BI359" i="6"/>
  <c r="BM359" i="6" s="1"/>
  <c r="BN359" i="6" s="1"/>
  <c r="BG360" i="6" s="1"/>
  <c r="BV360" i="6"/>
  <c r="BO361" i="6" s="1"/>
  <c r="BS361" i="6" s="1"/>
  <c r="BU269" i="5"/>
  <c r="BV269" i="5" s="1"/>
  <c r="BO270" i="5" s="1"/>
  <c r="CK274" i="5"/>
  <c r="CL274" i="5" s="1"/>
  <c r="CE275" i="5" s="1"/>
  <c r="BM275" i="5"/>
  <c r="BN275" i="5" s="1"/>
  <c r="BG276" i="5" s="1"/>
  <c r="BC274" i="5"/>
  <c r="BA274" i="5"/>
  <c r="CA271" i="5"/>
  <c r="BY271" i="5"/>
  <c r="CC271" i="5" s="1"/>
  <c r="AS270" i="5"/>
  <c r="AW270" i="5" s="1"/>
  <c r="AU270" i="5"/>
  <c r="CK357" i="6"/>
  <c r="CL357" i="6" s="1"/>
  <c r="CE358" i="6" s="1"/>
  <c r="AO277" i="5"/>
  <c r="AP277" i="5" s="1"/>
  <c r="AI278" i="5" s="1"/>
  <c r="C195" i="4"/>
  <c r="M195" i="5"/>
  <c r="Q195" i="5" s="1"/>
  <c r="O195" i="5"/>
  <c r="G195" i="4" s="1"/>
  <c r="AC265" i="5"/>
  <c r="AG265" i="5" s="1"/>
  <c r="AE265" i="5"/>
  <c r="BQ361" i="6" l="1"/>
  <c r="H222" i="6"/>
  <c r="R222" i="6"/>
  <c r="BI276" i="5"/>
  <c r="BM276" i="5" s="1"/>
  <c r="BN276" i="5" s="1"/>
  <c r="BG277" i="5" s="1"/>
  <c r="BK276" i="5"/>
  <c r="CG275" i="5"/>
  <c r="CK275" i="5" s="1"/>
  <c r="CL275" i="5" s="1"/>
  <c r="CE276" i="5" s="1"/>
  <c r="CI276" i="5" s="1"/>
  <c r="CI275" i="5"/>
  <c r="CD271" i="5"/>
  <c r="BW272" i="5" s="1"/>
  <c r="BY272" i="5" s="1"/>
  <c r="CC272" i="5" s="1"/>
  <c r="CD272" i="5" s="1"/>
  <c r="BW273" i="5" s="1"/>
  <c r="BS270" i="5"/>
  <c r="BQ270" i="5"/>
  <c r="BU270" i="5" s="1"/>
  <c r="BV270" i="5" s="1"/>
  <c r="BO271" i="5" s="1"/>
  <c r="CA272" i="5"/>
  <c r="U269" i="5"/>
  <c r="Y269" i="5" s="1"/>
  <c r="Z269" i="5" s="1"/>
  <c r="S270" i="5" s="1"/>
  <c r="W269" i="5"/>
  <c r="CI358" i="6"/>
  <c r="CG358" i="6"/>
  <c r="CK358" i="6" s="1"/>
  <c r="CL358" i="6" s="1"/>
  <c r="CE359" i="6" s="1"/>
  <c r="BU361" i="6"/>
  <c r="BV361" i="6" s="1"/>
  <c r="BO362" i="6" s="1"/>
  <c r="AM278" i="5"/>
  <c r="AK278" i="5"/>
  <c r="AO278" i="5" s="1"/>
  <c r="AX270" i="5"/>
  <c r="AQ271" i="5" s="1"/>
  <c r="BE274" i="5"/>
  <c r="BF274" i="5" s="1"/>
  <c r="AY275" i="5" s="1"/>
  <c r="BK360" i="6"/>
  <c r="BI360" i="6"/>
  <c r="AH265" i="5"/>
  <c r="AA266" i="5" s="1"/>
  <c r="I195" i="4"/>
  <c r="F195" i="5"/>
  <c r="R195" i="5"/>
  <c r="H195" i="5"/>
  <c r="E195" i="4"/>
  <c r="K223" i="6" l="1"/>
  <c r="I222" i="6"/>
  <c r="CG276" i="5"/>
  <c r="BK277" i="5"/>
  <c r="BI277" i="5"/>
  <c r="BM277" i="5" s="1"/>
  <c r="BN277" i="5" s="1"/>
  <c r="BG278" i="5" s="1"/>
  <c r="BQ271" i="5"/>
  <c r="BU271" i="5" s="1"/>
  <c r="BV271" i="5" s="1"/>
  <c r="BO272" i="5" s="1"/>
  <c r="BS271" i="5"/>
  <c r="BQ362" i="6"/>
  <c r="BS362" i="6"/>
  <c r="CA273" i="5"/>
  <c r="BY273" i="5"/>
  <c r="CC273" i="5" s="1"/>
  <c r="W270" i="5"/>
  <c r="U270" i="5"/>
  <c r="AC266" i="5"/>
  <c r="AG266" i="5" s="1"/>
  <c r="AH266" i="5" s="1"/>
  <c r="AA267" i="5" s="1"/>
  <c r="AE266" i="5"/>
  <c r="CK276" i="5"/>
  <c r="CL276" i="5" s="1"/>
  <c r="CE277" i="5" s="1"/>
  <c r="CG359" i="6"/>
  <c r="CK359" i="6" s="1"/>
  <c r="CI359" i="6"/>
  <c r="BM360" i="6"/>
  <c r="BN360" i="6" s="1"/>
  <c r="BG361" i="6" s="1"/>
  <c r="AP278" i="5"/>
  <c r="AI279" i="5" s="1"/>
  <c r="AS271" i="5"/>
  <c r="AW271" i="5" s="1"/>
  <c r="AX271" i="5" s="1"/>
  <c r="AQ272" i="5" s="1"/>
  <c r="AU271" i="5"/>
  <c r="BA275" i="5"/>
  <c r="BE275" i="5" s="1"/>
  <c r="BF275" i="5" s="1"/>
  <c r="AY276" i="5" s="1"/>
  <c r="BC275" i="5"/>
  <c r="I195" i="5"/>
  <c r="J195" i="4"/>
  <c r="K196" i="5"/>
  <c r="O223" i="6" l="1"/>
  <c r="M223" i="6"/>
  <c r="BI278" i="5"/>
  <c r="BM278" i="5" s="1"/>
  <c r="BK278" i="5"/>
  <c r="BQ272" i="5"/>
  <c r="BS272" i="5"/>
  <c r="AE267" i="5"/>
  <c r="AC267" i="5"/>
  <c r="AG267" i="5" s="1"/>
  <c r="AH267" i="5" s="1"/>
  <c r="AA268" i="5" s="1"/>
  <c r="BC276" i="5"/>
  <c r="BA276" i="5"/>
  <c r="BE276" i="5" s="1"/>
  <c r="CL359" i="6"/>
  <c r="CE360" i="6" s="1"/>
  <c r="CD273" i="5"/>
  <c r="BW274" i="5" s="1"/>
  <c r="BN278" i="5"/>
  <c r="BG279" i="5" s="1"/>
  <c r="Y270" i="5"/>
  <c r="Z270" i="5" s="1"/>
  <c r="S271" i="5" s="1"/>
  <c r="BK361" i="6"/>
  <c r="BI361" i="6"/>
  <c r="BM361" i="6" s="1"/>
  <c r="CG277" i="5"/>
  <c r="CI277" i="5"/>
  <c r="BU362" i="6"/>
  <c r="BV362" i="6" s="1"/>
  <c r="BO363" i="6" s="1"/>
  <c r="AU272" i="5"/>
  <c r="AS272" i="5"/>
  <c r="AW272" i="5" s="1"/>
  <c r="AK279" i="5"/>
  <c r="AO279" i="5" s="1"/>
  <c r="AP279" i="5" s="1"/>
  <c r="AI280" i="5" s="1"/>
  <c r="AM279" i="5"/>
  <c r="C196" i="4"/>
  <c r="O196" i="5"/>
  <c r="G196" i="4" s="1"/>
  <c r="M196" i="5"/>
  <c r="Q196" i="5" s="1"/>
  <c r="H223" i="6" l="1"/>
  <c r="Q223" i="6"/>
  <c r="AX272" i="5"/>
  <c r="AQ273" i="5" s="1"/>
  <c r="BU272" i="5"/>
  <c r="BV272" i="5" s="1"/>
  <c r="BO273" i="5" s="1"/>
  <c r="BQ363" i="6"/>
  <c r="BS363" i="6"/>
  <c r="W271" i="5"/>
  <c r="U271" i="5"/>
  <c r="Y271" i="5" s="1"/>
  <c r="Z271" i="5" s="1"/>
  <c r="S272" i="5" s="1"/>
  <c r="AE268" i="5"/>
  <c r="AC268" i="5"/>
  <c r="AG268" i="5" s="1"/>
  <c r="CL277" i="5"/>
  <c r="CE278" i="5" s="1"/>
  <c r="AM280" i="5"/>
  <c r="AK280" i="5"/>
  <c r="AO280" i="5" s="1"/>
  <c r="AP280" i="5" s="1"/>
  <c r="AI281" i="5" s="1"/>
  <c r="BF276" i="5"/>
  <c r="AY277" i="5" s="1"/>
  <c r="BN361" i="6"/>
  <c r="BG362" i="6" s="1"/>
  <c r="AS273" i="5"/>
  <c r="AW273" i="5" s="1"/>
  <c r="AX273" i="5" s="1"/>
  <c r="AQ274" i="5" s="1"/>
  <c r="AU273" i="5"/>
  <c r="CA274" i="5"/>
  <c r="BY274" i="5"/>
  <c r="CC274" i="5" s="1"/>
  <c r="CI360" i="6"/>
  <c r="CG360" i="6"/>
  <c r="F196" i="5"/>
  <c r="I196" i="4"/>
  <c r="R196" i="5"/>
  <c r="H196" i="5"/>
  <c r="E196" i="4"/>
  <c r="CK277" i="5"/>
  <c r="BI279" i="5"/>
  <c r="BM279" i="5" s="1"/>
  <c r="BN279" i="5" s="1"/>
  <c r="BG280" i="5" s="1"/>
  <c r="BK279" i="5"/>
  <c r="F223" i="6" l="1"/>
  <c r="R223" i="6"/>
  <c r="BQ273" i="5"/>
  <c r="BU273" i="5" s="1"/>
  <c r="BV273" i="5" s="1"/>
  <c r="BO274" i="5" s="1"/>
  <c r="BS273" i="5"/>
  <c r="CD274" i="5"/>
  <c r="BW275" i="5" s="1"/>
  <c r="CA275" i="5" s="1"/>
  <c r="AS274" i="5"/>
  <c r="AU274" i="5"/>
  <c r="AK281" i="5"/>
  <c r="AO281" i="5" s="1"/>
  <c r="AM281" i="5"/>
  <c r="W272" i="5"/>
  <c r="U272" i="5"/>
  <c r="Y272" i="5" s="1"/>
  <c r="CG278" i="5"/>
  <c r="CK278" i="5" s="1"/>
  <c r="CI278" i="5"/>
  <c r="AH268" i="5"/>
  <c r="AA269" i="5" s="1"/>
  <c r="CK360" i="6"/>
  <c r="CL360" i="6" s="1"/>
  <c r="CE361" i="6" s="1"/>
  <c r="BI280" i="5"/>
  <c r="BK280" i="5"/>
  <c r="BU363" i="6"/>
  <c r="BV363" i="6" s="1"/>
  <c r="BO364" i="6" s="1"/>
  <c r="BC277" i="5"/>
  <c r="BA277" i="5"/>
  <c r="J196" i="4"/>
  <c r="K197" i="5"/>
  <c r="I196" i="5"/>
  <c r="BI362" i="6"/>
  <c r="BM362" i="6" s="1"/>
  <c r="BK362" i="6"/>
  <c r="I223" i="6" l="1"/>
  <c r="K224" i="6"/>
  <c r="BQ274" i="5"/>
  <c r="BS274" i="5"/>
  <c r="BY275" i="5"/>
  <c r="CL278" i="5"/>
  <c r="CE279" i="5" s="1"/>
  <c r="CG279" i="5" s="1"/>
  <c r="CK279" i="5" s="1"/>
  <c r="Z272" i="5"/>
  <c r="S273" i="5" s="1"/>
  <c r="U273" i="5" s="1"/>
  <c r="Y273" i="5" s="1"/>
  <c r="CI361" i="6"/>
  <c r="CG361" i="6"/>
  <c r="CK361" i="6" s="1"/>
  <c r="BS364" i="6"/>
  <c r="BQ364" i="6"/>
  <c r="BU364" i="6" s="1"/>
  <c r="BV364" i="6" s="1"/>
  <c r="AW274" i="5"/>
  <c r="AX274" i="5" s="1"/>
  <c r="AQ275" i="5" s="1"/>
  <c r="BU274" i="5"/>
  <c r="BV274" i="5" s="1"/>
  <c r="BO275" i="5" s="1"/>
  <c r="BM280" i="5"/>
  <c r="BN280" i="5" s="1"/>
  <c r="BG281" i="5" s="1"/>
  <c r="AP281" i="5"/>
  <c r="AI282" i="5" s="1"/>
  <c r="BN362" i="6"/>
  <c r="BG363" i="6" s="1"/>
  <c r="BE277" i="5"/>
  <c r="BF277" i="5" s="1"/>
  <c r="AY278" i="5" s="1"/>
  <c r="AE269" i="5"/>
  <c r="AC269" i="5"/>
  <c r="AG269" i="5" s="1"/>
  <c r="C197" i="4"/>
  <c r="M197" i="5"/>
  <c r="Q197" i="5" s="1"/>
  <c r="O197" i="5"/>
  <c r="G197" i="4" s="1"/>
  <c r="M224" i="6" l="1"/>
  <c r="H224" i="6" s="1"/>
  <c r="O224" i="6"/>
  <c r="W273" i="5"/>
  <c r="CI279" i="5"/>
  <c r="CL361" i="6"/>
  <c r="CE362" i="6" s="1"/>
  <c r="AH269" i="5"/>
  <c r="AA270" i="5" s="1"/>
  <c r="CC275" i="5"/>
  <c r="CD275" i="5" s="1"/>
  <c r="BW276" i="5" s="1"/>
  <c r="AS275" i="5"/>
  <c r="AW275" i="5" s="1"/>
  <c r="AX275" i="5" s="1"/>
  <c r="AQ276" i="5" s="1"/>
  <c r="AU275" i="5"/>
  <c r="BK281" i="5"/>
  <c r="BI281" i="5"/>
  <c r="AC270" i="5"/>
  <c r="AG270" i="5" s="1"/>
  <c r="AH270" i="5" s="1"/>
  <c r="AA271" i="5" s="1"/>
  <c r="AE270" i="5"/>
  <c r="CI362" i="6"/>
  <c r="CG362" i="6"/>
  <c r="BC278" i="5"/>
  <c r="BA278" i="5"/>
  <c r="Z273" i="5"/>
  <c r="S274" i="5" s="1"/>
  <c r="AK282" i="5"/>
  <c r="AO282" i="5" s="1"/>
  <c r="AM282" i="5"/>
  <c r="BQ275" i="5"/>
  <c r="BU275" i="5" s="1"/>
  <c r="BV275" i="5" s="1"/>
  <c r="BO276" i="5" s="1"/>
  <c r="BS275" i="5"/>
  <c r="CL279" i="5"/>
  <c r="CE280" i="5" s="1"/>
  <c r="I197" i="4"/>
  <c r="F197" i="5"/>
  <c r="E197" i="4"/>
  <c r="H197" i="5"/>
  <c r="BK363" i="6"/>
  <c r="BI363" i="6"/>
  <c r="BM363" i="6" s="1"/>
  <c r="R197" i="5"/>
  <c r="Q224" i="6" l="1"/>
  <c r="CA276" i="5"/>
  <c r="BY276" i="5"/>
  <c r="CC276" i="5" s="1"/>
  <c r="CD276" i="5" s="1"/>
  <c r="BW277" i="5" s="1"/>
  <c r="BM281" i="5"/>
  <c r="BN281" i="5" s="1"/>
  <c r="BG282" i="5" s="1"/>
  <c r="BN363" i="6"/>
  <c r="BG364" i="6" s="1"/>
  <c r="BK364" i="6" s="1"/>
  <c r="BE278" i="5"/>
  <c r="BF278" i="5" s="1"/>
  <c r="AY279" i="5" s="1"/>
  <c r="AP282" i="5"/>
  <c r="AI283" i="5" s="1"/>
  <c r="AM283" i="5" s="1"/>
  <c r="AE271" i="5"/>
  <c r="AC271" i="5"/>
  <c r="AG271" i="5" s="1"/>
  <c r="BS276" i="5"/>
  <c r="BQ276" i="5"/>
  <c r="BU276" i="5" s="1"/>
  <c r="AS276" i="5"/>
  <c r="AW276" i="5" s="1"/>
  <c r="AU276" i="5"/>
  <c r="CK362" i="6"/>
  <c r="CL362" i="6" s="1"/>
  <c r="CE363" i="6" s="1"/>
  <c r="U274" i="5"/>
  <c r="Y274" i="5" s="1"/>
  <c r="Z274" i="5" s="1"/>
  <c r="S275" i="5" s="1"/>
  <c r="W274" i="5"/>
  <c r="CI280" i="5"/>
  <c r="CG280" i="5"/>
  <c r="CK280" i="5" s="1"/>
  <c r="CL280" i="5" s="1"/>
  <c r="CE281" i="5" s="1"/>
  <c r="J197" i="4"/>
  <c r="K198" i="5"/>
  <c r="I197" i="5"/>
  <c r="F224" i="6" l="1"/>
  <c r="R224" i="6"/>
  <c r="AK283" i="5"/>
  <c r="AO283" i="5" s="1"/>
  <c r="BI364" i="6"/>
  <c r="BM364" i="6" s="1"/>
  <c r="BN364" i="6" s="1"/>
  <c r="BY277" i="5"/>
  <c r="CC277" i="5" s="1"/>
  <c r="CD277" i="5" s="1"/>
  <c r="BW278" i="5" s="1"/>
  <c r="CA277" i="5"/>
  <c r="BA279" i="5"/>
  <c r="BE279" i="5" s="1"/>
  <c r="BC279" i="5"/>
  <c r="BK282" i="5"/>
  <c r="BI282" i="5"/>
  <c r="BM282" i="5" s="1"/>
  <c r="BN282" i="5" s="1"/>
  <c r="BG283" i="5" s="1"/>
  <c r="BK283" i="5" s="1"/>
  <c r="AP283" i="5"/>
  <c r="AI284" i="5" s="1"/>
  <c r="AK284" i="5" s="1"/>
  <c r="AO284" i="5" s="1"/>
  <c r="AP284" i="5" s="1"/>
  <c r="AI285" i="5" s="1"/>
  <c r="U275" i="5"/>
  <c r="Y275" i="5" s="1"/>
  <c r="Z275" i="5" s="1"/>
  <c r="S276" i="5" s="1"/>
  <c r="W275" i="5"/>
  <c r="CG281" i="5"/>
  <c r="CK281" i="5" s="1"/>
  <c r="CL281" i="5" s="1"/>
  <c r="CE282" i="5" s="1"/>
  <c r="CI281" i="5"/>
  <c r="CG363" i="6"/>
  <c r="CI363" i="6"/>
  <c r="AX276" i="5"/>
  <c r="AQ277" i="5" s="1"/>
  <c r="AH271" i="5"/>
  <c r="AA272" i="5" s="1"/>
  <c r="C198" i="4"/>
  <c r="M198" i="5"/>
  <c r="Q198" i="5" s="1"/>
  <c r="O198" i="5"/>
  <c r="G198" i="4" s="1"/>
  <c r="BV276" i="5"/>
  <c r="BO277" i="5" s="1"/>
  <c r="K225" i="6" l="1"/>
  <c r="I224" i="6"/>
  <c r="AM284" i="5"/>
  <c r="BF279" i="5"/>
  <c r="AY280" i="5" s="1"/>
  <c r="BC280" i="5" s="1"/>
  <c r="BI283" i="5"/>
  <c r="BM283" i="5" s="1"/>
  <c r="CK363" i="6"/>
  <c r="CL363" i="6" s="1"/>
  <c r="CE364" i="6" s="1"/>
  <c r="W276" i="5"/>
  <c r="U276" i="5"/>
  <c r="Y276" i="5" s="1"/>
  <c r="Z276" i="5" s="1"/>
  <c r="S277" i="5" s="1"/>
  <c r="AM285" i="5"/>
  <c r="AK285" i="5"/>
  <c r="CG282" i="5"/>
  <c r="CK282" i="5" s="1"/>
  <c r="CI282" i="5"/>
  <c r="I198" i="4"/>
  <c r="F198" i="5"/>
  <c r="BS277" i="5"/>
  <c r="BQ277" i="5"/>
  <c r="BU277" i="5" s="1"/>
  <c r="AU277" i="5"/>
  <c r="AS277" i="5"/>
  <c r="BY278" i="5"/>
  <c r="CC278" i="5" s="1"/>
  <c r="CD278" i="5" s="1"/>
  <c r="BW279" i="5" s="1"/>
  <c r="CA278" i="5"/>
  <c r="E198" i="4"/>
  <c r="H198" i="5"/>
  <c r="R198" i="5"/>
  <c r="AE272" i="5"/>
  <c r="AC272" i="5"/>
  <c r="AG272" i="5" s="1"/>
  <c r="AH272" i="5" s="1"/>
  <c r="AA273" i="5" s="1"/>
  <c r="O225" i="6" l="1"/>
  <c r="M225" i="6"/>
  <c r="BA280" i="5"/>
  <c r="BE280" i="5" s="1"/>
  <c r="BF280" i="5" s="1"/>
  <c r="AY281" i="5" s="1"/>
  <c r="BN283" i="5"/>
  <c r="BG284" i="5" s="1"/>
  <c r="BI284" i="5" s="1"/>
  <c r="BM284" i="5" s="1"/>
  <c r="BN284" i="5" s="1"/>
  <c r="BG285" i="5" s="1"/>
  <c r="CI364" i="6"/>
  <c r="CG364" i="6"/>
  <c r="CK364" i="6" s="1"/>
  <c r="CL364" i="6" s="1"/>
  <c r="CL282" i="5"/>
  <c r="CE283" i="5" s="1"/>
  <c r="CI283" i="5" s="1"/>
  <c r="BV277" i="5"/>
  <c r="BO278" i="5" s="1"/>
  <c r="BS278" i="5" s="1"/>
  <c r="CA279" i="5"/>
  <c r="BY279" i="5"/>
  <c r="CC279" i="5" s="1"/>
  <c r="CD279" i="5" s="1"/>
  <c r="BW280" i="5" s="1"/>
  <c r="U277" i="5"/>
  <c r="Y277" i="5" s="1"/>
  <c r="Z277" i="5" s="1"/>
  <c r="S278" i="5" s="1"/>
  <c r="W277" i="5"/>
  <c r="AC273" i="5"/>
  <c r="AE273" i="5"/>
  <c r="AO285" i="5"/>
  <c r="AP285" i="5" s="1"/>
  <c r="AI286" i="5" s="1"/>
  <c r="AW277" i="5"/>
  <c r="AX277" i="5" s="1"/>
  <c r="AQ278" i="5" s="1"/>
  <c r="I198" i="5"/>
  <c r="K199" i="5"/>
  <c r="J198" i="4"/>
  <c r="H225" i="6" l="1"/>
  <c r="Q225" i="6"/>
  <c r="CG283" i="5"/>
  <c r="CK283" i="5" s="1"/>
  <c r="BK284" i="5"/>
  <c r="BQ278" i="5"/>
  <c r="BU278" i="5" s="1"/>
  <c r="BV278" i="5" s="1"/>
  <c r="BO279" i="5" s="1"/>
  <c r="U278" i="5"/>
  <c r="Y278" i="5" s="1"/>
  <c r="W278" i="5"/>
  <c r="AK286" i="5"/>
  <c r="AM286" i="5"/>
  <c r="BY280" i="5"/>
  <c r="CC280" i="5" s="1"/>
  <c r="CD280" i="5" s="1"/>
  <c r="BW281" i="5" s="1"/>
  <c r="CA280" i="5"/>
  <c r="AG273" i="5"/>
  <c r="AH273" i="5" s="1"/>
  <c r="AA274" i="5" s="1"/>
  <c r="CL283" i="5"/>
  <c r="CE284" i="5" s="1"/>
  <c r="AU278" i="5"/>
  <c r="AS278" i="5"/>
  <c r="AW278" i="5" s="1"/>
  <c r="BI285" i="5"/>
  <c r="BK285" i="5"/>
  <c r="O199" i="5"/>
  <c r="G199" i="4" s="1"/>
  <c r="C199" i="4"/>
  <c r="M199" i="5"/>
  <c r="BC281" i="5"/>
  <c r="BA281" i="5"/>
  <c r="BE281" i="5" s="1"/>
  <c r="F225" i="6" l="1"/>
  <c r="R225" i="6"/>
  <c r="BS279" i="5"/>
  <c r="BQ279" i="5"/>
  <c r="BU279" i="5" s="1"/>
  <c r="BV279" i="5" s="1"/>
  <c r="BO280" i="5" s="1"/>
  <c r="BS280" i="5" s="1"/>
  <c r="AX278" i="5"/>
  <c r="AQ279" i="5" s="1"/>
  <c r="AU279" i="5" s="1"/>
  <c r="Z278" i="5"/>
  <c r="S279" i="5" s="1"/>
  <c r="U279" i="5" s="1"/>
  <c r="Y279" i="5" s="1"/>
  <c r="BM285" i="5"/>
  <c r="BN285" i="5" s="1"/>
  <c r="BG286" i="5" s="1"/>
  <c r="AE274" i="5"/>
  <c r="AC274" i="5"/>
  <c r="CG284" i="5"/>
  <c r="CK284" i="5" s="1"/>
  <c r="CL284" i="5" s="1"/>
  <c r="CE285" i="5" s="1"/>
  <c r="CI284" i="5"/>
  <c r="BF281" i="5"/>
  <c r="AY282" i="5" s="1"/>
  <c r="H199" i="5"/>
  <c r="E199" i="4"/>
  <c r="CA281" i="5"/>
  <c r="BY281" i="5"/>
  <c r="CC281" i="5" s="1"/>
  <c r="Q199" i="5"/>
  <c r="AO286" i="5"/>
  <c r="AP286" i="5" s="1"/>
  <c r="AI287" i="5" s="1"/>
  <c r="BQ280" i="5" l="1"/>
  <c r="BU280" i="5" s="1"/>
  <c r="K226" i="6"/>
  <c r="I225" i="6"/>
  <c r="AS279" i="5"/>
  <c r="W279" i="5"/>
  <c r="BI286" i="5"/>
  <c r="BK286" i="5"/>
  <c r="CI285" i="5"/>
  <c r="CG285" i="5"/>
  <c r="CK285" i="5" s="1"/>
  <c r="AK287" i="5"/>
  <c r="AO287" i="5" s="1"/>
  <c r="AP287" i="5" s="1"/>
  <c r="AI288" i="5" s="1"/>
  <c r="AM287" i="5"/>
  <c r="BA282" i="5"/>
  <c r="BE282" i="5" s="1"/>
  <c r="BC282" i="5"/>
  <c r="AW279" i="5"/>
  <c r="AX279" i="5" s="1"/>
  <c r="AQ280" i="5" s="1"/>
  <c r="BV280" i="5"/>
  <c r="BO281" i="5" s="1"/>
  <c r="I199" i="4"/>
  <c r="F199" i="5"/>
  <c r="CD281" i="5"/>
  <c r="BW282" i="5" s="1"/>
  <c r="AG274" i="5"/>
  <c r="AH274" i="5" s="1"/>
  <c r="AA275" i="5" s="1"/>
  <c r="Z279" i="5"/>
  <c r="S280" i="5" s="1"/>
  <c r="R199" i="5"/>
  <c r="O226" i="6" l="1"/>
  <c r="M226" i="6"/>
  <c r="Q226" i="6" s="1"/>
  <c r="F226" i="6" s="1"/>
  <c r="BM286" i="5"/>
  <c r="BN286" i="5" s="1"/>
  <c r="BG287" i="5" s="1"/>
  <c r="AS280" i="5"/>
  <c r="AU280" i="5"/>
  <c r="J199" i="4"/>
  <c r="K200" i="5"/>
  <c r="I199" i="5"/>
  <c r="BF282" i="5"/>
  <c r="AY283" i="5" s="1"/>
  <c r="AC275" i="5"/>
  <c r="AE275" i="5"/>
  <c r="BS281" i="5"/>
  <c r="BQ281" i="5"/>
  <c r="U280" i="5"/>
  <c r="Y280" i="5" s="1"/>
  <c r="Z280" i="5" s="1"/>
  <c r="S281" i="5" s="1"/>
  <c r="W280" i="5"/>
  <c r="BY282" i="5"/>
  <c r="CC282" i="5" s="1"/>
  <c r="CD282" i="5" s="1"/>
  <c r="BW283" i="5" s="1"/>
  <c r="CA282" i="5"/>
  <c r="AM288" i="5"/>
  <c r="AK288" i="5"/>
  <c r="CL285" i="5"/>
  <c r="CE286" i="5" s="1"/>
  <c r="H226" i="6" l="1"/>
  <c r="R226" i="6"/>
  <c r="BK287" i="5"/>
  <c r="BI287" i="5"/>
  <c r="BM287" i="5" s="1"/>
  <c r="BN287" i="5" s="1"/>
  <c r="BG288" i="5" s="1"/>
  <c r="BU281" i="5"/>
  <c r="BV281" i="5" s="1"/>
  <c r="BO282" i="5" s="1"/>
  <c r="CA283" i="5"/>
  <c r="BY283" i="5"/>
  <c r="W281" i="5"/>
  <c r="U281" i="5"/>
  <c r="AO288" i="5"/>
  <c r="AP288" i="5" s="1"/>
  <c r="AI289" i="5" s="1"/>
  <c r="AG275" i="5"/>
  <c r="AH275" i="5" s="1"/>
  <c r="AA276" i="5" s="1"/>
  <c r="CG286" i="5"/>
  <c r="CK286" i="5" s="1"/>
  <c r="CL286" i="5" s="1"/>
  <c r="CE287" i="5" s="1"/>
  <c r="CI286" i="5"/>
  <c r="BA283" i="5"/>
  <c r="BE283" i="5" s="1"/>
  <c r="BF283" i="5" s="1"/>
  <c r="AY284" i="5" s="1"/>
  <c r="BC283" i="5"/>
  <c r="AW280" i="5"/>
  <c r="AX280" i="5" s="1"/>
  <c r="AQ281" i="5" s="1"/>
  <c r="C200" i="4"/>
  <c r="O200" i="5"/>
  <c r="G200" i="4" s="1"/>
  <c r="M200" i="5"/>
  <c r="Q200" i="5" s="1"/>
  <c r="K227" i="6" l="1"/>
  <c r="I226" i="6"/>
  <c r="BS282" i="5"/>
  <c r="BQ282" i="5"/>
  <c r="BU282" i="5" s="1"/>
  <c r="BV282" i="5" s="1"/>
  <c r="BO283" i="5" s="1"/>
  <c r="BI288" i="5"/>
  <c r="BM288" i="5" s="1"/>
  <c r="BN288" i="5" s="1"/>
  <c r="BG289" i="5" s="1"/>
  <c r="BK288" i="5"/>
  <c r="CI287" i="5"/>
  <c r="CG287" i="5"/>
  <c r="BA284" i="5"/>
  <c r="BC284" i="5"/>
  <c r="F200" i="5"/>
  <c r="I200" i="4"/>
  <c r="R200" i="5"/>
  <c r="AK289" i="5"/>
  <c r="AM289" i="5"/>
  <c r="Y281" i="5"/>
  <c r="Z281" i="5" s="1"/>
  <c r="S282" i="5" s="1"/>
  <c r="CC283" i="5"/>
  <c r="CD283" i="5" s="1"/>
  <c r="BW284" i="5" s="1"/>
  <c r="AC276" i="5"/>
  <c r="AE276" i="5"/>
  <c r="E200" i="4"/>
  <c r="H200" i="5"/>
  <c r="AU281" i="5"/>
  <c r="AS281" i="5"/>
  <c r="AW281" i="5" s="1"/>
  <c r="M227" i="6" l="1"/>
  <c r="O227" i="6"/>
  <c r="BI289" i="5"/>
  <c r="BM289" i="5" s="1"/>
  <c r="BN289" i="5" s="1"/>
  <c r="BG290" i="5" s="1"/>
  <c r="BK289" i="5"/>
  <c r="CK287" i="5"/>
  <c r="CL287" i="5" s="1"/>
  <c r="CE288" i="5" s="1"/>
  <c r="AG276" i="5"/>
  <c r="AH276" i="5" s="1"/>
  <c r="AA277" i="5" s="1"/>
  <c r="BY284" i="5"/>
  <c r="CC284" i="5" s="1"/>
  <c r="CD284" i="5" s="1"/>
  <c r="BW285" i="5" s="1"/>
  <c r="CA284" i="5"/>
  <c r="U282" i="5"/>
  <c r="W282" i="5"/>
  <c r="K201" i="5"/>
  <c r="I200" i="5"/>
  <c r="J200" i="4"/>
  <c r="BE284" i="5"/>
  <c r="BF284" i="5" s="1"/>
  <c r="AY285" i="5" s="1"/>
  <c r="AO289" i="5"/>
  <c r="AP289" i="5" s="1"/>
  <c r="AI290" i="5" s="1"/>
  <c r="AX281" i="5"/>
  <c r="AQ282" i="5" s="1"/>
  <c r="BQ283" i="5"/>
  <c r="BU283" i="5" s="1"/>
  <c r="BV283" i="5" s="1"/>
  <c r="BO284" i="5" s="1"/>
  <c r="BS283" i="5"/>
  <c r="Q227" i="6" l="1"/>
  <c r="F227" i="6" s="1"/>
  <c r="H227" i="6"/>
  <c r="R227" i="6"/>
  <c r="AC277" i="5"/>
  <c r="AG277" i="5" s="1"/>
  <c r="AE277" i="5"/>
  <c r="CI288" i="5"/>
  <c r="CG288" i="5"/>
  <c r="CK288" i="5" s="1"/>
  <c r="CL288" i="5" s="1"/>
  <c r="CE289" i="5" s="1"/>
  <c r="BK290" i="5"/>
  <c r="BI290" i="5"/>
  <c r="BM290" i="5" s="1"/>
  <c r="BN290" i="5" s="1"/>
  <c r="BG291" i="5" s="1"/>
  <c r="BS284" i="5"/>
  <c r="BQ284" i="5"/>
  <c r="BU284" i="5" s="1"/>
  <c r="CA285" i="5"/>
  <c r="BY285" i="5"/>
  <c r="CC285" i="5" s="1"/>
  <c r="BA285" i="5"/>
  <c r="BE285" i="5" s="1"/>
  <c r="BF285" i="5" s="1"/>
  <c r="AY286" i="5" s="1"/>
  <c r="BC285" i="5"/>
  <c r="AS282" i="5"/>
  <c r="AW282" i="5" s="1"/>
  <c r="AX282" i="5" s="1"/>
  <c r="AQ283" i="5" s="1"/>
  <c r="AU282" i="5"/>
  <c r="Y282" i="5"/>
  <c r="Z282" i="5" s="1"/>
  <c r="S283" i="5" s="1"/>
  <c r="AM290" i="5"/>
  <c r="AK290" i="5"/>
  <c r="O201" i="5"/>
  <c r="G201" i="4" s="1"/>
  <c r="C201" i="4"/>
  <c r="M201" i="5"/>
  <c r="K228" i="6" l="1"/>
  <c r="I227" i="6"/>
  <c r="BK291" i="5"/>
  <c r="BI291" i="5"/>
  <c r="BM291" i="5" s="1"/>
  <c r="BN291" i="5" s="1"/>
  <c r="BG292" i="5" s="1"/>
  <c r="BK292" i="5" s="1"/>
  <c r="AO290" i="5"/>
  <c r="AP290" i="5" s="1"/>
  <c r="AI291" i="5" s="1"/>
  <c r="AH277" i="5"/>
  <c r="AA278" i="5" s="1"/>
  <c r="AU283" i="5"/>
  <c r="AS283" i="5"/>
  <c r="AW283" i="5" s="1"/>
  <c r="BC286" i="5"/>
  <c r="BA286" i="5"/>
  <c r="BE286" i="5" s="1"/>
  <c r="CI289" i="5"/>
  <c r="CG289" i="5"/>
  <c r="CK289" i="5" s="1"/>
  <c r="CL289" i="5" s="1"/>
  <c r="CE290" i="5" s="1"/>
  <c r="H201" i="5"/>
  <c r="E201" i="4"/>
  <c r="U283" i="5"/>
  <c r="W283" i="5"/>
  <c r="CD285" i="5"/>
  <c r="BW286" i="5" s="1"/>
  <c r="BV284" i="5"/>
  <c r="BO285" i="5" s="1"/>
  <c r="Q201" i="5"/>
  <c r="R201" i="5" s="1"/>
  <c r="M228" i="6" l="1"/>
  <c r="H228" i="6" s="1"/>
  <c r="O228" i="6"/>
  <c r="Q228" i="6"/>
  <c r="F228" i="6" s="1"/>
  <c r="BI292" i="5"/>
  <c r="BM292" i="5" s="1"/>
  <c r="BN292" i="5" s="1"/>
  <c r="BG293" i="5" s="1"/>
  <c r="BK293" i="5" s="1"/>
  <c r="AM291" i="5"/>
  <c r="AK291" i="5"/>
  <c r="AO291" i="5" s="1"/>
  <c r="AP291" i="5" s="1"/>
  <c r="AI292" i="5" s="1"/>
  <c r="AC278" i="5"/>
  <c r="AE278" i="5"/>
  <c r="Y283" i="5"/>
  <c r="Z283" i="5" s="1"/>
  <c r="S284" i="5" s="1"/>
  <c r="CI290" i="5"/>
  <c r="CG290" i="5"/>
  <c r="CK290" i="5" s="1"/>
  <c r="BF286" i="5"/>
  <c r="AY287" i="5" s="1"/>
  <c r="I201" i="4"/>
  <c r="F201" i="5"/>
  <c r="BQ285" i="5"/>
  <c r="BS285" i="5"/>
  <c r="J201" i="4"/>
  <c r="K202" i="5"/>
  <c r="I201" i="5"/>
  <c r="AX283" i="5"/>
  <c r="AQ284" i="5" s="1"/>
  <c r="BY286" i="5"/>
  <c r="CC286" i="5" s="1"/>
  <c r="CD286" i="5" s="1"/>
  <c r="BW287" i="5" s="1"/>
  <c r="CA286" i="5"/>
  <c r="R228" i="6" l="1"/>
  <c r="BI293" i="5"/>
  <c r="BM293" i="5" s="1"/>
  <c r="BN293" i="5" s="1"/>
  <c r="BG294" i="5" s="1"/>
  <c r="BI294" i="5" s="1"/>
  <c r="BM294" i="5" s="1"/>
  <c r="BN294" i="5" s="1"/>
  <c r="BG295" i="5" s="1"/>
  <c r="U284" i="5"/>
  <c r="Y284" i="5" s="1"/>
  <c r="W284" i="5"/>
  <c r="CL290" i="5"/>
  <c r="CE291" i="5" s="1"/>
  <c r="CI291" i="5" s="1"/>
  <c r="AG278" i="5"/>
  <c r="AH278" i="5" s="1"/>
  <c r="AA279" i="5" s="1"/>
  <c r="BY287" i="5"/>
  <c r="CA287" i="5"/>
  <c r="BU285" i="5"/>
  <c r="BV285" i="5" s="1"/>
  <c r="BO286" i="5" s="1"/>
  <c r="Z284" i="5"/>
  <c r="S285" i="5" s="1"/>
  <c r="BA287" i="5"/>
  <c r="BE287" i="5" s="1"/>
  <c r="BC287" i="5"/>
  <c r="AM292" i="5"/>
  <c r="AK292" i="5"/>
  <c r="AO292" i="5" s="1"/>
  <c r="C202" i="4"/>
  <c r="O202" i="5"/>
  <c r="G202" i="4" s="1"/>
  <c r="M202" i="5"/>
  <c r="AS284" i="5"/>
  <c r="AU284" i="5"/>
  <c r="I228" i="6" l="1"/>
  <c r="K229" i="6"/>
  <c r="CG291" i="5"/>
  <c r="CK291" i="5" s="1"/>
  <c r="CL291" i="5" s="1"/>
  <c r="CE292" i="5" s="1"/>
  <c r="CI292" i="5" s="1"/>
  <c r="BK294" i="5"/>
  <c r="AC279" i="5"/>
  <c r="AG279" i="5" s="1"/>
  <c r="AH279" i="5" s="1"/>
  <c r="AA280" i="5" s="1"/>
  <c r="AC280" i="5" s="1"/>
  <c r="AG280" i="5" s="1"/>
  <c r="AH280" i="5" s="1"/>
  <c r="AA281" i="5" s="1"/>
  <c r="AE279" i="5"/>
  <c r="AW284" i="5"/>
  <c r="AX284" i="5" s="1"/>
  <c r="AQ285" i="5" s="1"/>
  <c r="BQ286" i="5"/>
  <c r="BU286" i="5" s="1"/>
  <c r="BV286" i="5" s="1"/>
  <c r="BO287" i="5" s="1"/>
  <c r="BS286" i="5"/>
  <c r="BK295" i="5"/>
  <c r="BI295" i="5"/>
  <c r="BM295" i="5" s="1"/>
  <c r="W285" i="5"/>
  <c r="U285" i="5"/>
  <c r="Y285" i="5" s="1"/>
  <c r="E202" i="4"/>
  <c r="H202" i="5"/>
  <c r="BF287" i="5"/>
  <c r="AY288" i="5" s="1"/>
  <c r="CC287" i="5"/>
  <c r="CD287" i="5" s="1"/>
  <c r="BW288" i="5" s="1"/>
  <c r="Q202" i="5"/>
  <c r="AP292" i="5"/>
  <c r="AI293" i="5" s="1"/>
  <c r="CG292" i="5" l="1"/>
  <c r="CK292" i="5" s="1"/>
  <c r="CL292" i="5" s="1"/>
  <c r="CE293" i="5" s="1"/>
  <c r="O229" i="6"/>
  <c r="M229" i="6"/>
  <c r="Q229" i="6" s="1"/>
  <c r="F229" i="6" s="1"/>
  <c r="AE280" i="5"/>
  <c r="AS285" i="5"/>
  <c r="AU285" i="5"/>
  <c r="BN295" i="5"/>
  <c r="BG296" i="5" s="1"/>
  <c r="BI296" i="5" s="1"/>
  <c r="BM296" i="5" s="1"/>
  <c r="CG293" i="5"/>
  <c r="CI293" i="5"/>
  <c r="BY288" i="5"/>
  <c r="CC288" i="5" s="1"/>
  <c r="CA288" i="5"/>
  <c r="BS287" i="5"/>
  <c r="BQ287" i="5"/>
  <c r="BU287" i="5" s="1"/>
  <c r="I202" i="4"/>
  <c r="F202" i="5"/>
  <c r="AW285" i="5"/>
  <c r="AX285" i="5" s="1"/>
  <c r="AQ286" i="5" s="1"/>
  <c r="BC288" i="5"/>
  <c r="BA288" i="5"/>
  <c r="AM293" i="5"/>
  <c r="AK293" i="5"/>
  <c r="AO293" i="5" s="1"/>
  <c r="AP293" i="5" s="1"/>
  <c r="AI294" i="5" s="1"/>
  <c r="AC281" i="5"/>
  <c r="AG281" i="5" s="1"/>
  <c r="AE281" i="5"/>
  <c r="R202" i="5"/>
  <c r="Z285" i="5"/>
  <c r="S286" i="5" s="1"/>
  <c r="H229" i="6" l="1"/>
  <c r="R229" i="6"/>
  <c r="BK296" i="5"/>
  <c r="AH281" i="5"/>
  <c r="AA282" i="5" s="1"/>
  <c r="AE282" i="5" s="1"/>
  <c r="AM294" i="5"/>
  <c r="AK294" i="5"/>
  <c r="AO294" i="5" s="1"/>
  <c r="AP294" i="5" s="1"/>
  <c r="AI295" i="5" s="1"/>
  <c r="AS286" i="5"/>
  <c r="AW286" i="5" s="1"/>
  <c r="AU286" i="5"/>
  <c r="BV287" i="5"/>
  <c r="BO288" i="5" s="1"/>
  <c r="CD288" i="5"/>
  <c r="BW289" i="5" s="1"/>
  <c r="K203" i="5"/>
  <c r="J202" i="4"/>
  <c r="I202" i="5"/>
  <c r="BN296" i="5"/>
  <c r="BG297" i="5" s="1"/>
  <c r="U286" i="5"/>
  <c r="Y286" i="5" s="1"/>
  <c r="W286" i="5"/>
  <c r="BE288" i="5"/>
  <c r="BF288" i="5" s="1"/>
  <c r="AY289" i="5" s="1"/>
  <c r="CK293" i="5"/>
  <c r="CL293" i="5" s="1"/>
  <c r="CE294" i="5" s="1"/>
  <c r="I229" i="6" l="1"/>
  <c r="K230" i="6"/>
  <c r="AC282" i="5"/>
  <c r="AG282" i="5" s="1"/>
  <c r="BC289" i="5"/>
  <c r="BA289" i="5"/>
  <c r="AM295" i="5"/>
  <c r="AK295" i="5"/>
  <c r="M203" i="5"/>
  <c r="Q203" i="5" s="1"/>
  <c r="C203" i="4"/>
  <c r="O203" i="5"/>
  <c r="G203" i="4" s="1"/>
  <c r="BY289" i="5"/>
  <c r="CC289" i="5" s="1"/>
  <c r="CD289" i="5" s="1"/>
  <c r="BW290" i="5" s="1"/>
  <c r="CA289" i="5"/>
  <c r="BQ288" i="5"/>
  <c r="BU288" i="5" s="1"/>
  <c r="BS288" i="5"/>
  <c r="AX286" i="5"/>
  <c r="AQ287" i="5" s="1"/>
  <c r="Z286" i="5"/>
  <c r="S287" i="5" s="1"/>
  <c r="CI294" i="5"/>
  <c r="CG294" i="5"/>
  <c r="CK294" i="5" s="1"/>
  <c r="BI297" i="5"/>
  <c r="BM297" i="5" s="1"/>
  <c r="BK297" i="5"/>
  <c r="AH282" i="5" l="1"/>
  <c r="AA283" i="5" s="1"/>
  <c r="O230" i="6"/>
  <c r="M230" i="6"/>
  <c r="BN297" i="5"/>
  <c r="BG298" i="5" s="1"/>
  <c r="BK298" i="5" s="1"/>
  <c r="CA290" i="5"/>
  <c r="BY290" i="5"/>
  <c r="BV288" i="5"/>
  <c r="BO289" i="5" s="1"/>
  <c r="CL294" i="5"/>
  <c r="CE295" i="5" s="1"/>
  <c r="AO295" i="5"/>
  <c r="AP295" i="5" s="1"/>
  <c r="AI296" i="5" s="1"/>
  <c r="H203" i="5"/>
  <c r="E203" i="4"/>
  <c r="I203" i="4"/>
  <c r="F203" i="5"/>
  <c r="R203" i="5"/>
  <c r="W287" i="5"/>
  <c r="U287" i="5"/>
  <c r="AE283" i="5"/>
  <c r="AC283" i="5"/>
  <c r="AG283" i="5" s="1"/>
  <c r="AS287" i="5"/>
  <c r="AU287" i="5"/>
  <c r="BE289" i="5"/>
  <c r="BF289" i="5" s="1"/>
  <c r="AY290" i="5" s="1"/>
  <c r="H230" i="6" l="1"/>
  <c r="Q230" i="6"/>
  <c r="BI298" i="5"/>
  <c r="AW287" i="5"/>
  <c r="AX287" i="5" s="1"/>
  <c r="AQ288" i="5" s="1"/>
  <c r="AM296" i="5"/>
  <c r="AK296" i="5"/>
  <c r="AO296" i="5" s="1"/>
  <c r="AP296" i="5" s="1"/>
  <c r="AI297" i="5" s="1"/>
  <c r="BA290" i="5"/>
  <c r="BE290" i="5" s="1"/>
  <c r="BF290" i="5" s="1"/>
  <c r="AY291" i="5" s="1"/>
  <c r="BC290" i="5"/>
  <c r="AH283" i="5"/>
  <c r="AA284" i="5" s="1"/>
  <c r="CI295" i="5"/>
  <c r="CG295" i="5"/>
  <c r="CK295" i="5" s="1"/>
  <c r="CC290" i="5"/>
  <c r="CD290" i="5" s="1"/>
  <c r="BW291" i="5" s="1"/>
  <c r="BM298" i="5"/>
  <c r="BN298" i="5" s="1"/>
  <c r="BG299" i="5" s="1"/>
  <c r="Y287" i="5"/>
  <c r="Z287" i="5" s="1"/>
  <c r="S288" i="5" s="1"/>
  <c r="I203" i="5"/>
  <c r="J203" i="4"/>
  <c r="K204" i="5"/>
  <c r="BQ289" i="5"/>
  <c r="BU289" i="5" s="1"/>
  <c r="BV289" i="5" s="1"/>
  <c r="BO290" i="5" s="1"/>
  <c r="BS289" i="5"/>
  <c r="F230" i="6" l="1"/>
  <c r="R230" i="6"/>
  <c r="AS288" i="5"/>
  <c r="AW288" i="5" s="1"/>
  <c r="AU288" i="5"/>
  <c r="CL295" i="5"/>
  <c r="CE296" i="5" s="1"/>
  <c r="BK299" i="5"/>
  <c r="BI299" i="5"/>
  <c r="BM299" i="5" s="1"/>
  <c r="AK297" i="5"/>
  <c r="AO297" i="5" s="1"/>
  <c r="AM297" i="5"/>
  <c r="BS290" i="5"/>
  <c r="BQ290" i="5"/>
  <c r="BA291" i="5"/>
  <c r="BE291" i="5" s="1"/>
  <c r="BC291" i="5"/>
  <c r="CI296" i="5"/>
  <c r="CG296" i="5"/>
  <c r="CA291" i="5"/>
  <c r="BY291" i="5"/>
  <c r="CC291" i="5" s="1"/>
  <c r="CD291" i="5" s="1"/>
  <c r="BW292" i="5" s="1"/>
  <c r="U288" i="5"/>
  <c r="W288" i="5"/>
  <c r="AC284" i="5"/>
  <c r="AG284" i="5" s="1"/>
  <c r="AE284" i="5"/>
  <c r="C204" i="4"/>
  <c r="O204" i="5"/>
  <c r="G204" i="4" s="1"/>
  <c r="M204" i="5"/>
  <c r="Q204" i="5" s="1"/>
  <c r="I230" i="6" l="1"/>
  <c r="K231" i="6"/>
  <c r="AX288" i="5"/>
  <c r="AQ289" i="5" s="1"/>
  <c r="AS289" i="5" s="1"/>
  <c r="AW289" i="5" s="1"/>
  <c r="AX289" i="5" s="1"/>
  <c r="AQ290" i="5" s="1"/>
  <c r="BN299" i="5"/>
  <c r="BG300" i="5" s="1"/>
  <c r="AP297" i="5"/>
  <c r="AI298" i="5" s="1"/>
  <c r="AM298" i="5" s="1"/>
  <c r="BF291" i="5"/>
  <c r="AY292" i="5" s="1"/>
  <c r="BC292" i="5" s="1"/>
  <c r="AH284" i="5"/>
  <c r="AA285" i="5" s="1"/>
  <c r="CA292" i="5"/>
  <c r="BY292" i="5"/>
  <c r="F204" i="5"/>
  <c r="I204" i="4"/>
  <c r="BI300" i="5"/>
  <c r="BM300" i="5" s="1"/>
  <c r="BN300" i="5" s="1"/>
  <c r="BG301" i="5" s="1"/>
  <c r="BK300" i="5"/>
  <c r="AC285" i="5"/>
  <c r="AG285" i="5" s="1"/>
  <c r="AH285" i="5" s="1"/>
  <c r="AA286" i="5" s="1"/>
  <c r="AE285" i="5"/>
  <c r="BA292" i="5"/>
  <c r="CK296" i="5"/>
  <c r="CL296" i="5" s="1"/>
  <c r="CE297" i="5" s="1"/>
  <c r="BU290" i="5"/>
  <c r="BV290" i="5" s="1"/>
  <c r="BO291" i="5" s="1"/>
  <c r="E204" i="4"/>
  <c r="H204" i="5"/>
  <c r="Y288" i="5"/>
  <c r="Z288" i="5" s="1"/>
  <c r="S289" i="5" s="1"/>
  <c r="R204" i="5"/>
  <c r="AU289" i="5" l="1"/>
  <c r="M231" i="6"/>
  <c r="Q231" i="6" s="1"/>
  <c r="F231" i="6" s="1"/>
  <c r="O231" i="6"/>
  <c r="AK298" i="5"/>
  <c r="AO298" i="5" s="1"/>
  <c r="AP298" i="5" s="1"/>
  <c r="AI299" i="5" s="1"/>
  <c r="BE292" i="5"/>
  <c r="BF292" i="5" s="1"/>
  <c r="AY293" i="5" s="1"/>
  <c r="AC286" i="5"/>
  <c r="AE286" i="5"/>
  <c r="BI301" i="5"/>
  <c r="BM301" i="5" s="1"/>
  <c r="BN301" i="5" s="1"/>
  <c r="BG302" i="5" s="1"/>
  <c r="BK301" i="5"/>
  <c r="BQ291" i="5"/>
  <c r="BU291" i="5" s="1"/>
  <c r="BV291" i="5" s="1"/>
  <c r="BO292" i="5" s="1"/>
  <c r="BS291" i="5"/>
  <c r="U289" i="5"/>
  <c r="Y289" i="5" s="1"/>
  <c r="Z289" i="5" s="1"/>
  <c r="S290" i="5" s="1"/>
  <c r="W289" i="5"/>
  <c r="K205" i="5"/>
  <c r="J204" i="4"/>
  <c r="I204" i="5"/>
  <c r="CG297" i="5"/>
  <c r="CK297" i="5" s="1"/>
  <c r="CI297" i="5"/>
  <c r="AS290" i="5"/>
  <c r="AW290" i="5" s="1"/>
  <c r="AU290" i="5"/>
  <c r="CC292" i="5"/>
  <c r="CD292" i="5" s="1"/>
  <c r="BW293" i="5" s="1"/>
  <c r="H231" i="6" l="1"/>
  <c r="R231" i="6"/>
  <c r="BA293" i="5"/>
  <c r="BE293" i="5" s="1"/>
  <c r="BF293" i="5" s="1"/>
  <c r="AY294" i="5" s="1"/>
  <c r="BA294" i="5" s="1"/>
  <c r="BC293" i="5"/>
  <c r="CL297" i="5"/>
  <c r="CE298" i="5" s="1"/>
  <c r="CI298" i="5" s="1"/>
  <c r="AX290" i="5"/>
  <c r="AQ291" i="5" s="1"/>
  <c r="AU291" i="5" s="1"/>
  <c r="W290" i="5"/>
  <c r="U290" i="5"/>
  <c r="Y290" i="5" s="1"/>
  <c r="Z290" i="5" s="1"/>
  <c r="S291" i="5" s="1"/>
  <c r="AM299" i="5"/>
  <c r="AK299" i="5"/>
  <c r="AO299" i="5" s="1"/>
  <c r="CA293" i="5"/>
  <c r="BY293" i="5"/>
  <c r="CC293" i="5" s="1"/>
  <c r="BS292" i="5"/>
  <c r="BQ292" i="5"/>
  <c r="BU292" i="5" s="1"/>
  <c r="BK302" i="5"/>
  <c r="BI302" i="5"/>
  <c r="O205" i="5"/>
  <c r="G205" i="4" s="1"/>
  <c r="M205" i="5"/>
  <c r="Q205" i="5" s="1"/>
  <c r="C205" i="4"/>
  <c r="AG286" i="5"/>
  <c r="AH286" i="5" s="1"/>
  <c r="AA287" i="5" s="1"/>
  <c r="CG298" i="5" l="1"/>
  <c r="CK298" i="5" s="1"/>
  <c r="CL298" i="5" s="1"/>
  <c r="CE299" i="5" s="1"/>
  <c r="K232" i="6"/>
  <c r="I231" i="6"/>
  <c r="AS291" i="5"/>
  <c r="AW291" i="5" s="1"/>
  <c r="AX291" i="5" s="1"/>
  <c r="AQ292" i="5" s="1"/>
  <c r="BC294" i="5"/>
  <c r="BE294" i="5"/>
  <c r="BF294" i="5" s="1"/>
  <c r="AY295" i="5" s="1"/>
  <c r="CD293" i="5"/>
  <c r="BW294" i="5" s="1"/>
  <c r="CA294" i="5" s="1"/>
  <c r="AC287" i="5"/>
  <c r="AG287" i="5" s="1"/>
  <c r="AE287" i="5"/>
  <c r="CG299" i="5"/>
  <c r="CK299" i="5" s="1"/>
  <c r="CI299" i="5"/>
  <c r="AU292" i="5"/>
  <c r="AS292" i="5"/>
  <c r="AW292" i="5" s="1"/>
  <c r="AX292" i="5" s="1"/>
  <c r="AQ293" i="5" s="1"/>
  <c r="W291" i="5"/>
  <c r="U291" i="5"/>
  <c r="Y291" i="5" s="1"/>
  <c r="Z291" i="5" s="1"/>
  <c r="S292" i="5" s="1"/>
  <c r="AP299" i="5"/>
  <c r="AI300" i="5" s="1"/>
  <c r="BM302" i="5"/>
  <c r="BN302" i="5" s="1"/>
  <c r="BG303" i="5" s="1"/>
  <c r="BV292" i="5"/>
  <c r="BO293" i="5" s="1"/>
  <c r="F205" i="5"/>
  <c r="I205" i="4"/>
  <c r="H205" i="5"/>
  <c r="E205" i="4"/>
  <c r="R205" i="5"/>
  <c r="BY294" i="5" l="1"/>
  <c r="CC294" i="5" s="1"/>
  <c r="M232" i="6"/>
  <c r="O232" i="6"/>
  <c r="Q232" i="6"/>
  <c r="F232" i="6" s="1"/>
  <c r="BA295" i="5"/>
  <c r="BE295" i="5" s="1"/>
  <c r="BF295" i="5" s="1"/>
  <c r="AY296" i="5" s="1"/>
  <c r="BC295" i="5"/>
  <c r="AH287" i="5"/>
  <c r="AA288" i="5" s="1"/>
  <c r="AC288" i="5" s="1"/>
  <c r="AS293" i="5"/>
  <c r="AW293" i="5" s="1"/>
  <c r="AX293" i="5" s="1"/>
  <c r="AQ294" i="5" s="1"/>
  <c r="AU293" i="5"/>
  <c r="BI303" i="5"/>
  <c r="BM303" i="5" s="1"/>
  <c r="BK303" i="5"/>
  <c r="W292" i="5"/>
  <c r="U292" i="5"/>
  <c r="Y292" i="5" s="1"/>
  <c r="CD294" i="5"/>
  <c r="BW295" i="5" s="1"/>
  <c r="CL299" i="5"/>
  <c r="CE300" i="5" s="1"/>
  <c r="J205" i="4"/>
  <c r="K206" i="5"/>
  <c r="I205" i="5"/>
  <c r="AM300" i="5"/>
  <c r="AK300" i="5"/>
  <c r="BQ293" i="5"/>
  <c r="BU293" i="5" s="1"/>
  <c r="BV293" i="5" s="1"/>
  <c r="BO294" i="5" s="1"/>
  <c r="BS293" i="5"/>
  <c r="H232" i="6" l="1"/>
  <c r="R232" i="6"/>
  <c r="AE288" i="5"/>
  <c r="AG288" i="5"/>
  <c r="AH288" i="5" s="1"/>
  <c r="AA289" i="5" s="1"/>
  <c r="AU294" i="5"/>
  <c r="AS294" i="5"/>
  <c r="BQ294" i="5"/>
  <c r="BU294" i="5" s="1"/>
  <c r="BS294" i="5"/>
  <c r="CA295" i="5"/>
  <c r="BY295" i="5"/>
  <c r="CC295" i="5" s="1"/>
  <c r="BC296" i="5"/>
  <c r="BA296" i="5"/>
  <c r="Z292" i="5"/>
  <c r="S293" i="5" s="1"/>
  <c r="CI300" i="5"/>
  <c r="CG300" i="5"/>
  <c r="BN303" i="5"/>
  <c r="BG304" i="5" s="1"/>
  <c r="O206" i="5"/>
  <c r="G206" i="4" s="1"/>
  <c r="M206" i="5"/>
  <c r="Q206" i="5" s="1"/>
  <c r="C206" i="4"/>
  <c r="AO300" i="5"/>
  <c r="AP300" i="5" s="1"/>
  <c r="AI301" i="5" s="1"/>
  <c r="K233" i="6" l="1"/>
  <c r="I232" i="6"/>
  <c r="AC289" i="5"/>
  <c r="AG289" i="5" s="1"/>
  <c r="AH289" i="5" s="1"/>
  <c r="AA290" i="5" s="1"/>
  <c r="AE289" i="5"/>
  <c r="BV294" i="5"/>
  <c r="BO295" i="5" s="1"/>
  <c r="BQ295" i="5" s="1"/>
  <c r="BU295" i="5" s="1"/>
  <c r="I206" i="4"/>
  <c r="F206" i="5"/>
  <c r="AK301" i="5"/>
  <c r="AO301" i="5" s="1"/>
  <c r="AP301" i="5" s="1"/>
  <c r="AI302" i="5" s="1"/>
  <c r="AM301" i="5"/>
  <c r="CK300" i="5"/>
  <c r="CL300" i="5" s="1"/>
  <c r="CE301" i="5" s="1"/>
  <c r="CD295" i="5"/>
  <c r="BW296" i="5" s="1"/>
  <c r="R206" i="5"/>
  <c r="AW294" i="5"/>
  <c r="AX294" i="5" s="1"/>
  <c r="AQ295" i="5" s="1"/>
  <c r="BI304" i="5"/>
  <c r="BM304" i="5" s="1"/>
  <c r="BN304" i="5" s="1"/>
  <c r="BG305" i="5" s="1"/>
  <c r="BK304" i="5"/>
  <c r="BE296" i="5"/>
  <c r="BF296" i="5" s="1"/>
  <c r="AY297" i="5" s="1"/>
  <c r="E206" i="4"/>
  <c r="H206" i="5"/>
  <c r="U293" i="5"/>
  <c r="Y293" i="5" s="1"/>
  <c r="W293" i="5"/>
  <c r="M233" i="6" l="1"/>
  <c r="H233" i="6" s="1"/>
  <c r="O233" i="6"/>
  <c r="Q233" i="6"/>
  <c r="F233" i="6" s="1"/>
  <c r="BS295" i="5"/>
  <c r="BK305" i="5"/>
  <c r="BI305" i="5"/>
  <c r="AM302" i="5"/>
  <c r="AK302" i="5"/>
  <c r="AO302" i="5" s="1"/>
  <c r="AP302" i="5" s="1"/>
  <c r="AI303" i="5" s="1"/>
  <c r="CI301" i="5"/>
  <c r="CG301" i="5"/>
  <c r="CK301" i="5" s="1"/>
  <c r="AU295" i="5"/>
  <c r="AS295" i="5"/>
  <c r="J206" i="4"/>
  <c r="K207" i="5"/>
  <c r="I206" i="5"/>
  <c r="CA296" i="5"/>
  <c r="BY296" i="5"/>
  <c r="CC296" i="5" s="1"/>
  <c r="CD296" i="5" s="1"/>
  <c r="BW297" i="5" s="1"/>
  <c r="Z293" i="5"/>
  <c r="S294" i="5" s="1"/>
  <c r="BA297" i="5"/>
  <c r="BE297" i="5" s="1"/>
  <c r="BC297" i="5"/>
  <c r="BV295" i="5"/>
  <c r="BO296" i="5" s="1"/>
  <c r="AC290" i="5"/>
  <c r="AG290" i="5" s="1"/>
  <c r="AE290" i="5"/>
  <c r="R233" i="6" l="1"/>
  <c r="BY297" i="5"/>
  <c r="CC297" i="5" s="1"/>
  <c r="CD297" i="5" s="1"/>
  <c r="BW298" i="5" s="1"/>
  <c r="CA297" i="5"/>
  <c r="AM303" i="5"/>
  <c r="AK303" i="5"/>
  <c r="AW295" i="5"/>
  <c r="AX295" i="5" s="1"/>
  <c r="AQ296" i="5" s="1"/>
  <c r="CL301" i="5"/>
  <c r="CE302" i="5" s="1"/>
  <c r="C207" i="4"/>
  <c r="M207" i="5"/>
  <c r="O207" i="5"/>
  <c r="G207" i="4" s="1"/>
  <c r="BQ296" i="5"/>
  <c r="BU296" i="5" s="1"/>
  <c r="BV296" i="5" s="1"/>
  <c r="BO297" i="5" s="1"/>
  <c r="BS296" i="5"/>
  <c r="BF297" i="5"/>
  <c r="AY298" i="5" s="1"/>
  <c r="BM305" i="5"/>
  <c r="BN305" i="5" s="1"/>
  <c r="BG306" i="5" s="1"/>
  <c r="W294" i="5"/>
  <c r="U294" i="5"/>
  <c r="Y294" i="5" s="1"/>
  <c r="Z294" i="5" s="1"/>
  <c r="S295" i="5" s="1"/>
  <c r="AH290" i="5"/>
  <c r="AA291" i="5" s="1"/>
  <c r="K234" i="6" l="1"/>
  <c r="I233" i="6"/>
  <c r="W295" i="5"/>
  <c r="U295" i="5"/>
  <c r="Y295" i="5" s="1"/>
  <c r="AU296" i="5"/>
  <c r="AS296" i="5"/>
  <c r="AW296" i="5" s="1"/>
  <c r="BQ297" i="5"/>
  <c r="BU297" i="5" s="1"/>
  <c r="BV297" i="5" s="1"/>
  <c r="BO298" i="5" s="1"/>
  <c r="BS297" i="5"/>
  <c r="BI306" i="5"/>
  <c r="BM306" i="5" s="1"/>
  <c r="BK306" i="5"/>
  <c r="CA298" i="5"/>
  <c r="BY298" i="5"/>
  <c r="CC298" i="5" s="1"/>
  <c r="CD298" i="5" s="1"/>
  <c r="BW299" i="5" s="1"/>
  <c r="E207" i="4"/>
  <c r="H207" i="5"/>
  <c r="CG302" i="5"/>
  <c r="CK302" i="5" s="1"/>
  <c r="CL302" i="5" s="1"/>
  <c r="CE303" i="5" s="1"/>
  <c r="CI302" i="5"/>
  <c r="BA298" i="5"/>
  <c r="BE298" i="5" s="1"/>
  <c r="BC298" i="5"/>
  <c r="AO303" i="5"/>
  <c r="AP303" i="5" s="1"/>
  <c r="AI304" i="5" s="1"/>
  <c r="Q207" i="5"/>
  <c r="AC291" i="5"/>
  <c r="AE291" i="5"/>
  <c r="M234" i="6" l="1"/>
  <c r="H234" i="6" s="1"/>
  <c r="O234" i="6"/>
  <c r="Q234" i="6"/>
  <c r="F234" i="6" s="1"/>
  <c r="BF298" i="5"/>
  <c r="AY299" i="5" s="1"/>
  <c r="BA299" i="5" s="1"/>
  <c r="BE299" i="5" s="1"/>
  <c r="Z295" i="5"/>
  <c r="S296" i="5" s="1"/>
  <c r="U296" i="5" s="1"/>
  <c r="Y296" i="5" s="1"/>
  <c r="CI303" i="5"/>
  <c r="CG303" i="5"/>
  <c r="CK303" i="5" s="1"/>
  <c r="BY299" i="5"/>
  <c r="CA299" i="5"/>
  <c r="BS298" i="5"/>
  <c r="BQ298" i="5"/>
  <c r="BU298" i="5" s="1"/>
  <c r="AM304" i="5"/>
  <c r="AK304" i="5"/>
  <c r="AO304" i="5" s="1"/>
  <c r="F207" i="5"/>
  <c r="I207" i="4"/>
  <c r="R207" i="5"/>
  <c r="AG291" i="5"/>
  <c r="AH291" i="5" s="1"/>
  <c r="AA292" i="5" s="1"/>
  <c r="AX296" i="5"/>
  <c r="AQ297" i="5" s="1"/>
  <c r="BN306" i="5"/>
  <c r="BG307" i="5" s="1"/>
  <c r="W296" i="5" l="1"/>
  <c r="R234" i="6"/>
  <c r="K235" i="6" s="1"/>
  <c r="BC299" i="5"/>
  <c r="CL303" i="5"/>
  <c r="CE304" i="5" s="1"/>
  <c r="CI304" i="5" s="1"/>
  <c r="BF299" i="5"/>
  <c r="AY300" i="5" s="1"/>
  <c r="BC300" i="5" s="1"/>
  <c r="Z296" i="5"/>
  <c r="S297" i="5" s="1"/>
  <c r="U297" i="5" s="1"/>
  <c r="Y297" i="5" s="1"/>
  <c r="AE292" i="5"/>
  <c r="AC292" i="5"/>
  <c r="AG292" i="5" s="1"/>
  <c r="CC299" i="5"/>
  <c r="CD299" i="5" s="1"/>
  <c r="BW300" i="5" s="1"/>
  <c r="AP304" i="5"/>
  <c r="AI305" i="5" s="1"/>
  <c r="BV298" i="5"/>
  <c r="BO299" i="5" s="1"/>
  <c r="AS297" i="5"/>
  <c r="AW297" i="5" s="1"/>
  <c r="AX297" i="5" s="1"/>
  <c r="AQ298" i="5" s="1"/>
  <c r="AU297" i="5"/>
  <c r="K208" i="5"/>
  <c r="I207" i="5"/>
  <c r="J207" i="4"/>
  <c r="BI307" i="5"/>
  <c r="BK307" i="5"/>
  <c r="I234" i="6" l="1"/>
  <c r="CG304" i="5"/>
  <c r="CK304" i="5" s="1"/>
  <c r="CL304" i="5" s="1"/>
  <c r="CE305" i="5" s="1"/>
  <c r="O235" i="6"/>
  <c r="M235" i="6"/>
  <c r="Q235" i="6" s="1"/>
  <c r="F235" i="6" s="1"/>
  <c r="BA300" i="5"/>
  <c r="BE300" i="5" s="1"/>
  <c r="BF300" i="5" s="1"/>
  <c r="AY301" i="5" s="1"/>
  <c r="W297" i="5"/>
  <c r="Z297" i="5"/>
  <c r="S298" i="5" s="1"/>
  <c r="AU298" i="5"/>
  <c r="AS298" i="5"/>
  <c r="AW298" i="5" s="1"/>
  <c r="BY300" i="5"/>
  <c r="CC300" i="5" s="1"/>
  <c r="CA300" i="5"/>
  <c r="CG305" i="5"/>
  <c r="CK305" i="5" s="1"/>
  <c r="CI305" i="5"/>
  <c r="W298" i="5"/>
  <c r="U298" i="5"/>
  <c r="Y298" i="5" s="1"/>
  <c r="AH292" i="5"/>
  <c r="AA293" i="5" s="1"/>
  <c r="C208" i="4"/>
  <c r="O208" i="5"/>
  <c r="G208" i="4" s="1"/>
  <c r="M208" i="5"/>
  <c r="Q208" i="5" s="1"/>
  <c r="BM307" i="5"/>
  <c r="BN307" i="5" s="1"/>
  <c r="BG308" i="5" s="1"/>
  <c r="BQ299" i="5"/>
  <c r="BU299" i="5" s="1"/>
  <c r="BV299" i="5" s="1"/>
  <c r="BO300" i="5" s="1"/>
  <c r="BS299" i="5"/>
  <c r="AK305" i="5"/>
  <c r="AO305" i="5" s="1"/>
  <c r="AM305" i="5"/>
  <c r="H235" i="6" l="1"/>
  <c r="R235" i="6"/>
  <c r="BA301" i="5"/>
  <c r="BE301" i="5" s="1"/>
  <c r="BF301" i="5" s="1"/>
  <c r="AY302" i="5" s="1"/>
  <c r="BC301" i="5"/>
  <c r="CL305" i="5"/>
  <c r="CE306" i="5" s="1"/>
  <c r="CG306" i="5" s="1"/>
  <c r="CK306" i="5" s="1"/>
  <c r="CD300" i="5"/>
  <c r="BW301" i="5" s="1"/>
  <c r="CA301" i="5" s="1"/>
  <c r="AX298" i="5"/>
  <c r="AQ299" i="5" s="1"/>
  <c r="AS299" i="5" s="1"/>
  <c r="AW299" i="5" s="1"/>
  <c r="BS300" i="5"/>
  <c r="BQ300" i="5"/>
  <c r="BU300" i="5" s="1"/>
  <c r="BV300" i="5" s="1"/>
  <c r="BO301" i="5" s="1"/>
  <c r="BK308" i="5"/>
  <c r="BI308" i="5"/>
  <c r="BM308" i="5" s="1"/>
  <c r="AP305" i="5"/>
  <c r="AI306" i="5" s="1"/>
  <c r="I208" i="4"/>
  <c r="F208" i="5"/>
  <c r="R208" i="5"/>
  <c r="E208" i="4"/>
  <c r="H208" i="5"/>
  <c r="Z298" i="5"/>
  <c r="S299" i="5" s="1"/>
  <c r="AC293" i="5"/>
  <c r="AE293" i="5"/>
  <c r="CI306" i="5" l="1"/>
  <c r="BY301" i="5"/>
  <c r="CC301" i="5" s="1"/>
  <c r="CD301" i="5" s="1"/>
  <c r="BW302" i="5" s="1"/>
  <c r="BY302" i="5" s="1"/>
  <c r="CC302" i="5" s="1"/>
  <c r="K236" i="6"/>
  <c r="I235" i="6"/>
  <c r="AU299" i="5"/>
  <c r="CL306" i="5"/>
  <c r="CE307" i="5" s="1"/>
  <c r="CG307" i="5" s="1"/>
  <c r="BQ301" i="5"/>
  <c r="BS301" i="5"/>
  <c r="AX299" i="5"/>
  <c r="AQ300" i="5" s="1"/>
  <c r="AG293" i="5"/>
  <c r="AH293" i="5" s="1"/>
  <c r="AA294" i="5" s="1"/>
  <c r="BN308" i="5"/>
  <c r="BG309" i="5" s="1"/>
  <c r="BC302" i="5"/>
  <c r="BA302" i="5"/>
  <c r="AM306" i="5"/>
  <c r="AK306" i="5"/>
  <c r="W299" i="5"/>
  <c r="U299" i="5"/>
  <c r="J208" i="4"/>
  <c r="K209" i="5"/>
  <c r="I208" i="5"/>
  <c r="CA302" i="5" l="1"/>
  <c r="M236" i="6"/>
  <c r="Q236" i="6" s="1"/>
  <c r="F236" i="6" s="1"/>
  <c r="O236" i="6"/>
  <c r="CI307" i="5"/>
  <c r="AC294" i="5"/>
  <c r="AG294" i="5" s="1"/>
  <c r="AH294" i="5" s="1"/>
  <c r="AA295" i="5" s="1"/>
  <c r="AE294" i="5"/>
  <c r="AS300" i="5"/>
  <c r="AW300" i="5" s="1"/>
  <c r="AX300" i="5" s="1"/>
  <c r="AQ301" i="5" s="1"/>
  <c r="AU300" i="5"/>
  <c r="BU301" i="5"/>
  <c r="BV301" i="5" s="1"/>
  <c r="BO302" i="5" s="1"/>
  <c r="CD302" i="5"/>
  <c r="BW303" i="5" s="1"/>
  <c r="Y299" i="5"/>
  <c r="Z299" i="5" s="1"/>
  <c r="S300" i="5" s="1"/>
  <c r="AO306" i="5"/>
  <c r="AP306" i="5" s="1"/>
  <c r="AI307" i="5" s="1"/>
  <c r="BE302" i="5"/>
  <c r="BF302" i="5" s="1"/>
  <c r="AY303" i="5" s="1"/>
  <c r="BI309" i="5"/>
  <c r="BK309" i="5"/>
  <c r="CK307" i="5"/>
  <c r="CL307" i="5" s="1"/>
  <c r="CE308" i="5" s="1"/>
  <c r="O209" i="5"/>
  <c r="G209" i="4" s="1"/>
  <c r="M209" i="5"/>
  <c r="Q209" i="5" s="1"/>
  <c r="C209" i="4"/>
  <c r="H236" i="6" l="1"/>
  <c r="R236" i="6"/>
  <c r="R209" i="5"/>
  <c r="BA303" i="5"/>
  <c r="BE303" i="5" s="1"/>
  <c r="BC303" i="5"/>
  <c r="AK307" i="5"/>
  <c r="AM307" i="5"/>
  <c r="K210" i="5"/>
  <c r="I209" i="5"/>
  <c r="J209" i="4"/>
  <c r="BQ302" i="5"/>
  <c r="BU302" i="5" s="1"/>
  <c r="BV302" i="5" s="1"/>
  <c r="BO303" i="5" s="1"/>
  <c r="BS302" i="5"/>
  <c r="AU301" i="5"/>
  <c r="AS301" i="5"/>
  <c r="AW301" i="5" s="1"/>
  <c r="BN309" i="5"/>
  <c r="BG310" i="5" s="1"/>
  <c r="W300" i="5"/>
  <c r="U300" i="5"/>
  <c r="Y300" i="5" s="1"/>
  <c r="AC295" i="5"/>
  <c r="AE295" i="5"/>
  <c r="CA303" i="5"/>
  <c r="BY303" i="5"/>
  <c r="CC303" i="5" s="1"/>
  <c r="CG308" i="5"/>
  <c r="CI308" i="5"/>
  <c r="BM309" i="5"/>
  <c r="F209" i="5"/>
  <c r="I209" i="4"/>
  <c r="H209" i="5"/>
  <c r="E209" i="4"/>
  <c r="K237" i="6" l="1"/>
  <c r="I236" i="6"/>
  <c r="AX301" i="5"/>
  <c r="AQ302" i="5" s="1"/>
  <c r="AS302" i="5" s="1"/>
  <c r="AW302" i="5" s="1"/>
  <c r="AX302" i="5" s="1"/>
  <c r="AQ303" i="5" s="1"/>
  <c r="CD303" i="5"/>
  <c r="BW304" i="5" s="1"/>
  <c r="CA304" i="5" s="1"/>
  <c r="BQ303" i="5"/>
  <c r="BS303" i="5"/>
  <c r="AO307" i="5"/>
  <c r="AP307" i="5" s="1"/>
  <c r="AI308" i="5" s="1"/>
  <c r="BI310" i="5"/>
  <c r="BM310" i="5" s="1"/>
  <c r="BN310" i="5" s="1"/>
  <c r="BG311" i="5" s="1"/>
  <c r="BK310" i="5"/>
  <c r="O210" i="5"/>
  <c r="G210" i="4" s="1"/>
  <c r="C210" i="4"/>
  <c r="M210" i="5"/>
  <c r="CK308" i="5"/>
  <c r="CL308" i="5" s="1"/>
  <c r="CE309" i="5" s="1"/>
  <c r="AG295" i="5"/>
  <c r="AH295" i="5" s="1"/>
  <c r="AA296" i="5" s="1"/>
  <c r="Z300" i="5"/>
  <c r="S301" i="5" s="1"/>
  <c r="BF303" i="5"/>
  <c r="AY304" i="5" s="1"/>
  <c r="M237" i="6" l="1"/>
  <c r="H237" i="6" s="1"/>
  <c r="O237" i="6"/>
  <c r="Q237" i="6"/>
  <c r="F237" i="6" s="1"/>
  <c r="BY304" i="5"/>
  <c r="CC304" i="5" s="1"/>
  <c r="AU302" i="5"/>
  <c r="BU303" i="5"/>
  <c r="BV303" i="5" s="1"/>
  <c r="BO304" i="5" s="1"/>
  <c r="AE296" i="5"/>
  <c r="AC296" i="5"/>
  <c r="AG296" i="5" s="1"/>
  <c r="AH296" i="5" s="1"/>
  <c r="AA297" i="5" s="1"/>
  <c r="AK308" i="5"/>
  <c r="AO308" i="5" s="1"/>
  <c r="AM308" i="5"/>
  <c r="BI311" i="5"/>
  <c r="BM311" i="5" s="1"/>
  <c r="BN311" i="5" s="1"/>
  <c r="BG312" i="5" s="1"/>
  <c r="BK311" i="5"/>
  <c r="AU303" i="5"/>
  <c r="AS303" i="5"/>
  <c r="AW303" i="5" s="1"/>
  <c r="AX303" i="5" s="1"/>
  <c r="AQ304" i="5" s="1"/>
  <c r="BC304" i="5"/>
  <c r="BA304" i="5"/>
  <c r="U301" i="5"/>
  <c r="W301" i="5"/>
  <c r="CI309" i="5"/>
  <c r="CG309" i="5"/>
  <c r="CK309" i="5" s="1"/>
  <c r="E210" i="4"/>
  <c r="H210" i="5"/>
  <c r="Q210" i="5"/>
  <c r="R210" i="5" s="1"/>
  <c r="R237" i="6" l="1"/>
  <c r="K238" i="6" s="1"/>
  <c r="I237" i="6"/>
  <c r="CD304" i="5"/>
  <c r="BW305" i="5" s="1"/>
  <c r="BS304" i="5"/>
  <c r="BQ304" i="5"/>
  <c r="BU304" i="5" s="1"/>
  <c r="BV304" i="5" s="1"/>
  <c r="BO305" i="5" s="1"/>
  <c r="AP308" i="5"/>
  <c r="AI309" i="5" s="1"/>
  <c r="AK309" i="5" s="1"/>
  <c r="AO309" i="5" s="1"/>
  <c r="AP309" i="5" s="1"/>
  <c r="AI310" i="5" s="1"/>
  <c r="AS304" i="5"/>
  <c r="AW304" i="5" s="1"/>
  <c r="AU304" i="5"/>
  <c r="BI312" i="5"/>
  <c r="BM312" i="5" s="1"/>
  <c r="BK312" i="5"/>
  <c r="Y301" i="5"/>
  <c r="Z301" i="5" s="1"/>
  <c r="S302" i="5" s="1"/>
  <c r="I210" i="4"/>
  <c r="F210" i="5"/>
  <c r="CL309" i="5"/>
  <c r="CE310" i="5" s="1"/>
  <c r="AC297" i="5"/>
  <c r="AG297" i="5" s="1"/>
  <c r="AH297" i="5" s="1"/>
  <c r="AA298" i="5" s="1"/>
  <c r="AE297" i="5"/>
  <c r="BY305" i="5"/>
  <c r="CC305" i="5" s="1"/>
  <c r="CA305" i="5"/>
  <c r="J210" i="4"/>
  <c r="K211" i="5"/>
  <c r="I210" i="5"/>
  <c r="BE304" i="5"/>
  <c r="BF304" i="5" s="1"/>
  <c r="AY305" i="5" s="1"/>
  <c r="AM309" i="5" l="1"/>
  <c r="O238" i="6"/>
  <c r="M238" i="6"/>
  <c r="Q238" i="6" s="1"/>
  <c r="F238" i="6" s="1"/>
  <c r="CD305" i="5"/>
  <c r="BW306" i="5" s="1"/>
  <c r="CA306" i="5" s="1"/>
  <c r="BS305" i="5"/>
  <c r="BQ305" i="5"/>
  <c r="BU305" i="5" s="1"/>
  <c r="AX304" i="5"/>
  <c r="AQ305" i="5" s="1"/>
  <c r="AE298" i="5"/>
  <c r="AC298" i="5"/>
  <c r="AG298" i="5" s="1"/>
  <c r="BC305" i="5"/>
  <c r="BA305" i="5"/>
  <c r="BE305" i="5" s="1"/>
  <c r="W302" i="5"/>
  <c r="U302" i="5"/>
  <c r="Y302" i="5" s="1"/>
  <c r="Z302" i="5" s="1"/>
  <c r="S303" i="5" s="1"/>
  <c r="AS305" i="5"/>
  <c r="AW305" i="5" s="1"/>
  <c r="AX305" i="5" s="1"/>
  <c r="AQ306" i="5" s="1"/>
  <c r="AU305" i="5"/>
  <c r="C211" i="4"/>
  <c r="M211" i="5"/>
  <c r="Q211" i="5" s="1"/>
  <c r="R211" i="5" s="1"/>
  <c r="O211" i="5"/>
  <c r="G211" i="4" s="1"/>
  <c r="BN312" i="5"/>
  <c r="BG313" i="5" s="1"/>
  <c r="CI310" i="5"/>
  <c r="CG310" i="5"/>
  <c r="CK310" i="5" s="1"/>
  <c r="AK310" i="5"/>
  <c r="AO310" i="5" s="1"/>
  <c r="AP310" i="5" s="1"/>
  <c r="AI311" i="5" s="1"/>
  <c r="AM310" i="5"/>
  <c r="H238" i="6" l="1"/>
  <c r="R238" i="6"/>
  <c r="BY306" i="5"/>
  <c r="CC306" i="5" s="1"/>
  <c r="CD306" i="5" s="1"/>
  <c r="BW307" i="5" s="1"/>
  <c r="BV305" i="5"/>
  <c r="BO306" i="5" s="1"/>
  <c r="CL310" i="5"/>
  <c r="CE311" i="5" s="1"/>
  <c r="CI311" i="5" s="1"/>
  <c r="BF305" i="5"/>
  <c r="AY306" i="5" s="1"/>
  <c r="BA306" i="5" s="1"/>
  <c r="AU306" i="5"/>
  <c r="AS306" i="5"/>
  <c r="AW306" i="5" s="1"/>
  <c r="AK311" i="5"/>
  <c r="AO311" i="5" s="1"/>
  <c r="AM311" i="5"/>
  <c r="U303" i="5"/>
  <c r="Y303" i="5" s="1"/>
  <c r="W303" i="5"/>
  <c r="I211" i="5"/>
  <c r="J211" i="4"/>
  <c r="K212" i="5"/>
  <c r="BK313" i="5"/>
  <c r="BI313" i="5"/>
  <c r="BM313" i="5" s="1"/>
  <c r="BN313" i="5" s="1"/>
  <c r="BG314" i="5" s="1"/>
  <c r="AH298" i="5"/>
  <c r="AA299" i="5" s="1"/>
  <c r="I211" i="4"/>
  <c r="F211" i="5"/>
  <c r="E211" i="4"/>
  <c r="H211" i="5"/>
  <c r="CG311" i="5" l="1"/>
  <c r="CK311" i="5" s="1"/>
  <c r="I238" i="6"/>
  <c r="K239" i="6"/>
  <c r="BC306" i="5"/>
  <c r="BE306" i="5"/>
  <c r="BF306" i="5" s="1"/>
  <c r="AY307" i="5" s="1"/>
  <c r="BS306" i="5"/>
  <c r="BQ306" i="5"/>
  <c r="BU306" i="5" s="1"/>
  <c r="BV306" i="5" s="1"/>
  <c r="BO307" i="5" s="1"/>
  <c r="BK314" i="5"/>
  <c r="BI314" i="5"/>
  <c r="BM314" i="5" s="1"/>
  <c r="BN314" i="5" s="1"/>
  <c r="BG315" i="5" s="1"/>
  <c r="CA307" i="5"/>
  <c r="BY307" i="5"/>
  <c r="CL311" i="5"/>
  <c r="CE312" i="5" s="1"/>
  <c r="Z303" i="5"/>
  <c r="S304" i="5" s="1"/>
  <c r="AP311" i="5"/>
  <c r="AI312" i="5" s="1"/>
  <c r="AC299" i="5"/>
  <c r="AG299" i="5" s="1"/>
  <c r="AE299" i="5"/>
  <c r="AX306" i="5"/>
  <c r="AQ307" i="5" s="1"/>
  <c r="O212" i="5"/>
  <c r="G212" i="4" s="1"/>
  <c r="M212" i="5"/>
  <c r="Q212" i="5" s="1"/>
  <c r="R212" i="5" s="1"/>
  <c r="C212" i="4"/>
  <c r="O239" i="6" l="1"/>
  <c r="M239" i="6"/>
  <c r="Q239" i="6" s="1"/>
  <c r="F239" i="6" s="1"/>
  <c r="BA307" i="5"/>
  <c r="BE307" i="5" s="1"/>
  <c r="BC307" i="5"/>
  <c r="AH299" i="5"/>
  <c r="AA300" i="5" s="1"/>
  <c r="AE300" i="5" s="1"/>
  <c r="BQ307" i="5"/>
  <c r="BU307" i="5" s="1"/>
  <c r="BV307" i="5" s="1"/>
  <c r="BO308" i="5" s="1"/>
  <c r="BS307" i="5"/>
  <c r="BK315" i="5"/>
  <c r="BI315" i="5"/>
  <c r="BM315" i="5" s="1"/>
  <c r="W304" i="5"/>
  <c r="U304" i="5"/>
  <c r="Y304" i="5" s="1"/>
  <c r="CC307" i="5"/>
  <c r="CD307" i="5" s="1"/>
  <c r="BW308" i="5" s="1"/>
  <c r="F212" i="5"/>
  <c r="I212" i="4"/>
  <c r="CI312" i="5"/>
  <c r="CG312" i="5"/>
  <c r="E212" i="4"/>
  <c r="H212" i="5"/>
  <c r="AK312" i="5"/>
  <c r="AO312" i="5" s="1"/>
  <c r="AP312" i="5" s="1"/>
  <c r="AI313" i="5" s="1"/>
  <c r="AM312" i="5"/>
  <c r="AU307" i="5"/>
  <c r="AS307" i="5"/>
  <c r="K213" i="5"/>
  <c r="I212" i="5"/>
  <c r="J212" i="4"/>
  <c r="BF307" i="5"/>
  <c r="AY308" i="5" s="1"/>
  <c r="AC300" i="5" l="1"/>
  <c r="AG300" i="5" s="1"/>
  <c r="H239" i="6"/>
  <c r="R239" i="6"/>
  <c r="BS308" i="5"/>
  <c r="BQ308" i="5"/>
  <c r="AM313" i="5"/>
  <c r="AK313" i="5"/>
  <c r="AO313" i="5" s="1"/>
  <c r="AP313" i="5" s="1"/>
  <c r="AI314" i="5" s="1"/>
  <c r="BY308" i="5"/>
  <c r="CC308" i="5" s="1"/>
  <c r="CA308" i="5"/>
  <c r="C213" i="4"/>
  <c r="O213" i="5"/>
  <c r="G213" i="4" s="1"/>
  <c r="M213" i="5"/>
  <c r="AW307" i="5"/>
  <c r="AX307" i="5" s="1"/>
  <c r="AQ308" i="5" s="1"/>
  <c r="BN315" i="5"/>
  <c r="BG316" i="5" s="1"/>
  <c r="Z304" i="5"/>
  <c r="S305" i="5" s="1"/>
  <c r="AH300" i="5"/>
  <c r="AA301" i="5" s="1"/>
  <c r="CK312" i="5"/>
  <c r="CL312" i="5" s="1"/>
  <c r="CE313" i="5" s="1"/>
  <c r="BA308" i="5"/>
  <c r="BC308" i="5"/>
  <c r="K240" i="6" l="1"/>
  <c r="I239" i="6"/>
  <c r="BE308" i="5"/>
  <c r="BF308" i="5" s="1"/>
  <c r="AY309" i="5" s="1"/>
  <c r="CD308" i="5"/>
  <c r="BW309" i="5" s="1"/>
  <c r="CA309" i="5" s="1"/>
  <c r="BU308" i="5"/>
  <c r="BV308" i="5" s="1"/>
  <c r="BO309" i="5" s="1"/>
  <c r="AU308" i="5"/>
  <c r="AS308" i="5"/>
  <c r="AK314" i="5"/>
  <c r="AM314" i="5"/>
  <c r="E213" i="4"/>
  <c r="H213" i="5"/>
  <c r="Q213" i="5"/>
  <c r="R213" i="5" s="1"/>
  <c r="AC301" i="5"/>
  <c r="AG301" i="5" s="1"/>
  <c r="AE301" i="5"/>
  <c r="W305" i="5"/>
  <c r="U305" i="5"/>
  <c r="CI313" i="5"/>
  <c r="CG313" i="5"/>
  <c r="CK313" i="5" s="1"/>
  <c r="BK316" i="5"/>
  <c r="BI316" i="5"/>
  <c r="BM316" i="5" s="1"/>
  <c r="BN316" i="5" s="1"/>
  <c r="BG317" i="5" s="1"/>
  <c r="M240" i="6" l="1"/>
  <c r="O240" i="6"/>
  <c r="BY309" i="5"/>
  <c r="BC309" i="5"/>
  <c r="BA309" i="5"/>
  <c r="BE309" i="5" s="1"/>
  <c r="BF309" i="5" s="1"/>
  <c r="AY310" i="5" s="1"/>
  <c r="BC310" i="5" s="1"/>
  <c r="BQ309" i="5"/>
  <c r="BS309" i="5"/>
  <c r="AO314" i="5"/>
  <c r="AP314" i="5" s="1"/>
  <c r="AI315" i="5" s="1"/>
  <c r="BK317" i="5"/>
  <c r="BI317" i="5"/>
  <c r="Y305" i="5"/>
  <c r="Z305" i="5" s="1"/>
  <c r="S306" i="5" s="1"/>
  <c r="CL313" i="5"/>
  <c r="CE314" i="5" s="1"/>
  <c r="CC309" i="5"/>
  <c r="CD309" i="5" s="1"/>
  <c r="BW310" i="5" s="1"/>
  <c r="I213" i="4"/>
  <c r="F213" i="5"/>
  <c r="AW308" i="5"/>
  <c r="AX308" i="5" s="1"/>
  <c r="AQ309" i="5" s="1"/>
  <c r="J213" i="4"/>
  <c r="K214" i="5"/>
  <c r="I213" i="5"/>
  <c r="AH301" i="5"/>
  <c r="AA302" i="5" s="1"/>
  <c r="H240" i="6" l="1"/>
  <c r="Q240" i="6"/>
  <c r="BA310" i="5"/>
  <c r="BE310" i="5" s="1"/>
  <c r="BF310" i="5" s="1"/>
  <c r="AY311" i="5" s="1"/>
  <c r="BM317" i="5"/>
  <c r="BN317" i="5" s="1"/>
  <c r="BG318" i="5" s="1"/>
  <c r="AK315" i="5"/>
  <c r="AO315" i="5" s="1"/>
  <c r="AP315" i="5" s="1"/>
  <c r="AI316" i="5" s="1"/>
  <c r="AM316" i="5" s="1"/>
  <c r="AM315" i="5"/>
  <c r="BU309" i="5"/>
  <c r="BV309" i="5" s="1"/>
  <c r="BO310" i="5" s="1"/>
  <c r="W306" i="5"/>
  <c r="U306" i="5"/>
  <c r="M214" i="5"/>
  <c r="O214" i="5"/>
  <c r="G214" i="4" s="1"/>
  <c r="C214" i="4"/>
  <c r="AU309" i="5"/>
  <c r="AS309" i="5"/>
  <c r="AE302" i="5"/>
  <c r="AC302" i="5"/>
  <c r="AG302" i="5" s="1"/>
  <c r="BY310" i="5"/>
  <c r="CC310" i="5" s="1"/>
  <c r="CD310" i="5" s="1"/>
  <c r="BW311" i="5" s="1"/>
  <c r="CA310" i="5"/>
  <c r="CI314" i="5"/>
  <c r="CG314" i="5"/>
  <c r="CK314" i="5" s="1"/>
  <c r="CL314" i="5" s="1"/>
  <c r="CE315" i="5" s="1"/>
  <c r="F240" i="6" l="1"/>
  <c r="R240" i="6"/>
  <c r="AK316" i="5"/>
  <c r="AO316" i="5" s="1"/>
  <c r="AP316" i="5" s="1"/>
  <c r="AI317" i="5" s="1"/>
  <c r="AM317" i="5" s="1"/>
  <c r="BA311" i="5"/>
  <c r="BE311" i="5" s="1"/>
  <c r="BC311" i="5"/>
  <c r="BK318" i="5"/>
  <c r="BI318" i="5"/>
  <c r="BM318" i="5" s="1"/>
  <c r="BN318" i="5" s="1"/>
  <c r="BG319" i="5" s="1"/>
  <c r="BS310" i="5"/>
  <c r="BQ310" i="5"/>
  <c r="BY311" i="5"/>
  <c r="CA311" i="5"/>
  <c r="CI315" i="5"/>
  <c r="CG315" i="5"/>
  <c r="H214" i="5"/>
  <c r="E214" i="4"/>
  <c r="BF311" i="5"/>
  <c r="AY312" i="5" s="1"/>
  <c r="AH302" i="5"/>
  <c r="AA303" i="5" s="1"/>
  <c r="AW309" i="5"/>
  <c r="AX309" i="5" s="1"/>
  <c r="AQ310" i="5" s="1"/>
  <c r="Y306" i="5"/>
  <c r="Z306" i="5" s="1"/>
  <c r="S307" i="5" s="1"/>
  <c r="Q214" i="5"/>
  <c r="AK317" i="5" l="1"/>
  <c r="AO317" i="5" s="1"/>
  <c r="AP317" i="5" s="1"/>
  <c r="AI318" i="5" s="1"/>
  <c r="AK318" i="5" s="1"/>
  <c r="AO318" i="5" s="1"/>
  <c r="AP318" i="5" s="1"/>
  <c r="AI319" i="5" s="1"/>
  <c r="K241" i="6"/>
  <c r="I240" i="6"/>
  <c r="BU310" i="5"/>
  <c r="BV310" i="5" s="1"/>
  <c r="BO311" i="5" s="1"/>
  <c r="AM318" i="5"/>
  <c r="BI319" i="5"/>
  <c r="BM319" i="5" s="1"/>
  <c r="BN319" i="5" s="1"/>
  <c r="BG320" i="5" s="1"/>
  <c r="BK319" i="5"/>
  <c r="I214" i="4"/>
  <c r="F214" i="5"/>
  <c r="U307" i="5"/>
  <c r="Y307" i="5" s="1"/>
  <c r="Z307" i="5" s="1"/>
  <c r="S308" i="5" s="1"/>
  <c r="W307" i="5"/>
  <c r="CK315" i="5"/>
  <c r="CL315" i="5" s="1"/>
  <c r="CE316" i="5" s="1"/>
  <c r="CC311" i="5"/>
  <c r="CD311" i="5" s="1"/>
  <c r="BW312" i="5" s="1"/>
  <c r="AS310" i="5"/>
  <c r="AW310" i="5" s="1"/>
  <c r="AX310" i="5" s="1"/>
  <c r="AQ311" i="5" s="1"/>
  <c r="AU310" i="5"/>
  <c r="R214" i="5"/>
  <c r="AE303" i="5"/>
  <c r="AC303" i="5"/>
  <c r="BA312" i="5"/>
  <c r="BE312" i="5" s="1"/>
  <c r="BF312" i="5" s="1"/>
  <c r="AY313" i="5" s="1"/>
  <c r="BC312" i="5"/>
  <c r="M241" i="6" l="1"/>
  <c r="O241" i="6"/>
  <c r="BS311" i="5"/>
  <c r="BQ311" i="5"/>
  <c r="AU311" i="5"/>
  <c r="AS311" i="5"/>
  <c r="AW311" i="5" s="1"/>
  <c r="AX311" i="5" s="1"/>
  <c r="AQ312" i="5" s="1"/>
  <c r="U308" i="5"/>
  <c r="Y308" i="5" s="1"/>
  <c r="W308" i="5"/>
  <c r="BY312" i="5"/>
  <c r="CC312" i="5" s="1"/>
  <c r="CA312" i="5"/>
  <c r="BK320" i="5"/>
  <c r="BI320" i="5"/>
  <c r="BM320" i="5" s="1"/>
  <c r="BC313" i="5"/>
  <c r="BA313" i="5"/>
  <c r="BE313" i="5" s="1"/>
  <c r="AM319" i="5"/>
  <c r="AK319" i="5"/>
  <c r="AO319" i="5" s="1"/>
  <c r="AG303" i="5"/>
  <c r="AH303" i="5" s="1"/>
  <c r="AA304" i="5" s="1"/>
  <c r="J214" i="4"/>
  <c r="I214" i="5"/>
  <c r="K215" i="5"/>
  <c r="CG316" i="5"/>
  <c r="CK316" i="5" s="1"/>
  <c r="CL316" i="5" s="1"/>
  <c r="CE317" i="5" s="1"/>
  <c r="CI316" i="5"/>
  <c r="Q241" i="6" l="1"/>
  <c r="F241" i="6" s="1"/>
  <c r="H241" i="6"/>
  <c r="R241" i="6"/>
  <c r="BF313" i="5"/>
  <c r="AY314" i="5" s="1"/>
  <c r="CD312" i="5"/>
  <c r="BW313" i="5" s="1"/>
  <c r="BY313" i="5" s="1"/>
  <c r="BU311" i="5"/>
  <c r="BV311" i="5" s="1"/>
  <c r="BO312" i="5" s="1"/>
  <c r="CG317" i="5"/>
  <c r="CI317" i="5"/>
  <c r="AS312" i="5"/>
  <c r="AU312" i="5"/>
  <c r="BN320" i="5"/>
  <c r="BG321" i="5" s="1"/>
  <c r="Z308" i="5"/>
  <c r="S309" i="5" s="1"/>
  <c r="BC314" i="5"/>
  <c r="BA314" i="5"/>
  <c r="BE314" i="5" s="1"/>
  <c r="C215" i="4"/>
  <c r="O215" i="5"/>
  <c r="G215" i="4" s="1"/>
  <c r="M215" i="5"/>
  <c r="Q215" i="5" s="1"/>
  <c r="AC304" i="5"/>
  <c r="AG304" i="5" s="1"/>
  <c r="AE304" i="5"/>
  <c r="AP319" i="5"/>
  <c r="AI320" i="5" s="1"/>
  <c r="I241" i="6" l="1"/>
  <c r="K242" i="6"/>
  <c r="CA313" i="5"/>
  <c r="R215" i="5"/>
  <c r="K216" i="5" s="1"/>
  <c r="BS312" i="5"/>
  <c r="BQ312" i="5"/>
  <c r="BU312" i="5" s="1"/>
  <c r="CK317" i="5"/>
  <c r="CL317" i="5" s="1"/>
  <c r="CE318" i="5" s="1"/>
  <c r="J215" i="4"/>
  <c r="F215" i="5"/>
  <c r="I215" i="4"/>
  <c r="U309" i="5"/>
  <c r="Y309" i="5" s="1"/>
  <c r="W309" i="5"/>
  <c r="CC313" i="5"/>
  <c r="CD313" i="5" s="1"/>
  <c r="BW314" i="5" s="1"/>
  <c r="BF314" i="5"/>
  <c r="AY315" i="5" s="1"/>
  <c r="AW312" i="5"/>
  <c r="AX312" i="5" s="1"/>
  <c r="AQ313" i="5" s="1"/>
  <c r="AH304" i="5"/>
  <c r="AA305" i="5" s="1"/>
  <c r="E215" i="4"/>
  <c r="H215" i="5"/>
  <c r="BK321" i="5"/>
  <c r="BI321" i="5"/>
  <c r="AK320" i="5"/>
  <c r="AO320" i="5" s="1"/>
  <c r="AP320" i="5" s="1"/>
  <c r="AI321" i="5" s="1"/>
  <c r="AM320" i="5"/>
  <c r="I215" i="5" l="1"/>
  <c r="O242" i="6"/>
  <c r="M242" i="6"/>
  <c r="CG318" i="5"/>
  <c r="CI318" i="5"/>
  <c r="BV312" i="5"/>
  <c r="BO313" i="5" s="1"/>
  <c r="AS313" i="5"/>
  <c r="AW313" i="5" s="1"/>
  <c r="AU313" i="5"/>
  <c r="BY314" i="5"/>
  <c r="CC314" i="5" s="1"/>
  <c r="CD314" i="5" s="1"/>
  <c r="BW315" i="5" s="1"/>
  <c r="CA314" i="5"/>
  <c r="AM321" i="5"/>
  <c r="AK321" i="5"/>
  <c r="AO321" i="5" s="1"/>
  <c r="CK318" i="5"/>
  <c r="CL318" i="5" s="1"/>
  <c r="CE319" i="5" s="1"/>
  <c r="Z309" i="5"/>
  <c r="S310" i="5" s="1"/>
  <c r="BM321" i="5"/>
  <c r="BN321" i="5" s="1"/>
  <c r="BG322" i="5" s="1"/>
  <c r="AC305" i="5"/>
  <c r="AG305" i="5" s="1"/>
  <c r="AH305" i="5" s="1"/>
  <c r="AA306" i="5" s="1"/>
  <c r="AE305" i="5"/>
  <c r="BC315" i="5"/>
  <c r="BA315" i="5"/>
  <c r="BE315" i="5" s="1"/>
  <c r="O216" i="5"/>
  <c r="G216" i="4" s="1"/>
  <c r="C216" i="4"/>
  <c r="M216" i="5"/>
  <c r="H242" i="6" l="1"/>
  <c r="Q242" i="6"/>
  <c r="BQ313" i="5"/>
  <c r="BU313" i="5" s="1"/>
  <c r="BV313" i="5" s="1"/>
  <c r="BO314" i="5" s="1"/>
  <c r="BS313" i="5"/>
  <c r="BF315" i="5"/>
  <c r="AY316" i="5" s="1"/>
  <c r="BA316" i="5" s="1"/>
  <c r="BY315" i="5"/>
  <c r="CC315" i="5" s="1"/>
  <c r="CD315" i="5" s="1"/>
  <c r="BW316" i="5" s="1"/>
  <c r="CA315" i="5"/>
  <c r="AC306" i="5"/>
  <c r="AE306" i="5"/>
  <c r="AP321" i="5"/>
  <c r="AI322" i="5" s="1"/>
  <c r="BI322" i="5"/>
  <c r="BM322" i="5" s="1"/>
  <c r="BK322" i="5"/>
  <c r="H216" i="5"/>
  <c r="E216" i="4"/>
  <c r="U310" i="5"/>
  <c r="W310" i="5"/>
  <c r="Q216" i="5"/>
  <c r="CI319" i="5"/>
  <c r="CG319" i="5"/>
  <c r="CK319" i="5" s="1"/>
  <c r="AX313" i="5"/>
  <c r="AQ314" i="5" s="1"/>
  <c r="F242" i="6" l="1"/>
  <c r="R242" i="6"/>
  <c r="BC316" i="5"/>
  <c r="AG306" i="5"/>
  <c r="AH306" i="5" s="1"/>
  <c r="AA307" i="5" s="1"/>
  <c r="BS314" i="5"/>
  <c r="BQ314" i="5"/>
  <c r="CA316" i="5"/>
  <c r="BY316" i="5"/>
  <c r="F216" i="5"/>
  <c r="I216" i="4"/>
  <c r="BN322" i="5"/>
  <c r="BG323" i="5" s="1"/>
  <c r="AK322" i="5"/>
  <c r="AM322" i="5"/>
  <c r="CL319" i="5"/>
  <c r="CE320" i="5" s="1"/>
  <c r="BE316" i="5"/>
  <c r="BF316" i="5" s="1"/>
  <c r="AY317" i="5" s="1"/>
  <c r="AS314" i="5"/>
  <c r="AW314" i="5" s="1"/>
  <c r="AU314" i="5"/>
  <c r="Y310" i="5"/>
  <c r="Z310" i="5" s="1"/>
  <c r="S311" i="5" s="1"/>
  <c r="R216" i="5"/>
  <c r="K243" i="6" l="1"/>
  <c r="I242" i="6"/>
  <c r="AC307" i="5"/>
  <c r="AE307" i="5"/>
  <c r="BU314" i="5"/>
  <c r="BV314" i="5" s="1"/>
  <c r="BO315" i="5" s="1"/>
  <c r="W311" i="5"/>
  <c r="U311" i="5"/>
  <c r="BA317" i="5"/>
  <c r="BE317" i="5" s="1"/>
  <c r="BC317" i="5"/>
  <c r="AO322" i="5"/>
  <c r="AP322" i="5" s="1"/>
  <c r="AI323" i="5" s="1"/>
  <c r="AG307" i="5"/>
  <c r="AH307" i="5" s="1"/>
  <c r="AA308" i="5" s="1"/>
  <c r="K217" i="5"/>
  <c r="I216" i="5"/>
  <c r="J216" i="4"/>
  <c r="CI320" i="5"/>
  <c r="CG320" i="5"/>
  <c r="CK320" i="5" s="1"/>
  <c r="CL320" i="5" s="1"/>
  <c r="CE321" i="5" s="1"/>
  <c r="BK323" i="5"/>
  <c r="BI323" i="5"/>
  <c r="AX314" i="5"/>
  <c r="AQ315" i="5" s="1"/>
  <c r="CC316" i="5"/>
  <c r="CD316" i="5" s="1"/>
  <c r="BW317" i="5" s="1"/>
  <c r="M243" i="6" l="1"/>
  <c r="O243" i="6"/>
  <c r="Q243" i="6"/>
  <c r="F243" i="6" s="1"/>
  <c r="BS315" i="5"/>
  <c r="BQ315" i="5"/>
  <c r="BU315" i="5" s="1"/>
  <c r="BV315" i="5" s="1"/>
  <c r="BO316" i="5" s="1"/>
  <c r="CI321" i="5"/>
  <c r="CG321" i="5"/>
  <c r="CK321" i="5" s="1"/>
  <c r="AM323" i="5"/>
  <c r="AK323" i="5"/>
  <c r="AC308" i="5"/>
  <c r="AE308" i="5"/>
  <c r="CA317" i="5"/>
  <c r="BY317" i="5"/>
  <c r="C217" i="4"/>
  <c r="O217" i="5"/>
  <c r="G217" i="4" s="1"/>
  <c r="M217" i="5"/>
  <c r="AU315" i="5"/>
  <c r="AS315" i="5"/>
  <c r="AW315" i="5" s="1"/>
  <c r="BF317" i="5"/>
  <c r="AY318" i="5" s="1"/>
  <c r="BM323" i="5"/>
  <c r="BN323" i="5" s="1"/>
  <c r="BG324" i="5" s="1"/>
  <c r="Y311" i="5"/>
  <c r="Z311" i="5" s="1"/>
  <c r="S312" i="5" s="1"/>
  <c r="H243" i="6" l="1"/>
  <c r="R243" i="6"/>
  <c r="BS316" i="5"/>
  <c r="BQ316" i="5"/>
  <c r="BU316" i="5" s="1"/>
  <c r="BV316" i="5" s="1"/>
  <c r="BO317" i="5" s="1"/>
  <c r="CC317" i="5"/>
  <c r="CD317" i="5" s="1"/>
  <c r="BW318" i="5" s="1"/>
  <c r="BI324" i="5"/>
  <c r="BM324" i="5" s="1"/>
  <c r="BK324" i="5"/>
  <c r="U312" i="5"/>
  <c r="Y312" i="5" s="1"/>
  <c r="W312" i="5"/>
  <c r="E217" i="4"/>
  <c r="H217" i="5"/>
  <c r="BA318" i="5"/>
  <c r="BC318" i="5"/>
  <c r="AX315" i="5"/>
  <c r="AQ316" i="5" s="1"/>
  <c r="AO323" i="5"/>
  <c r="AP323" i="5" s="1"/>
  <c r="AI324" i="5" s="1"/>
  <c r="Q217" i="5"/>
  <c r="CL321" i="5"/>
  <c r="CE322" i="5" s="1"/>
  <c r="AG308" i="5"/>
  <c r="AH308" i="5" s="1"/>
  <c r="AA309" i="5" s="1"/>
  <c r="I243" i="6" l="1"/>
  <c r="K244" i="6"/>
  <c r="BY318" i="5"/>
  <c r="CC318" i="5" s="1"/>
  <c r="CA318" i="5"/>
  <c r="BN324" i="5"/>
  <c r="BG325" i="5" s="1"/>
  <c r="BQ317" i="5"/>
  <c r="BU317" i="5" s="1"/>
  <c r="BV317" i="5" s="1"/>
  <c r="BO318" i="5" s="1"/>
  <c r="BS317" i="5"/>
  <c r="AE309" i="5"/>
  <c r="AC309" i="5"/>
  <c r="AG309" i="5" s="1"/>
  <c r="AK324" i="5"/>
  <c r="AO324" i="5" s="1"/>
  <c r="AM324" i="5"/>
  <c r="Z312" i="5"/>
  <c r="S313" i="5" s="1"/>
  <c r="CD318" i="5"/>
  <c r="BW319" i="5" s="1"/>
  <c r="BK325" i="5"/>
  <c r="BI325" i="5"/>
  <c r="BM325" i="5" s="1"/>
  <c r="AS316" i="5"/>
  <c r="AW316" i="5" s="1"/>
  <c r="AX316" i="5" s="1"/>
  <c r="AQ317" i="5" s="1"/>
  <c r="AU316" i="5"/>
  <c r="BE318" i="5"/>
  <c r="BF318" i="5" s="1"/>
  <c r="AY319" i="5" s="1"/>
  <c r="CI322" i="5"/>
  <c r="CG322" i="5"/>
  <c r="CK322" i="5" s="1"/>
  <c r="I217" i="4"/>
  <c r="F217" i="5"/>
  <c r="R217" i="5"/>
  <c r="O244" i="6" l="1"/>
  <c r="M244" i="6"/>
  <c r="BS318" i="5"/>
  <c r="BQ318" i="5"/>
  <c r="BU318" i="5" s="1"/>
  <c r="BV318" i="5" s="1"/>
  <c r="BO319" i="5" s="1"/>
  <c r="AU317" i="5"/>
  <c r="AS317" i="5"/>
  <c r="AW317" i="5" s="1"/>
  <c r="BN325" i="5"/>
  <c r="BG326" i="5" s="1"/>
  <c r="J217" i="4"/>
  <c r="I217" i="5"/>
  <c r="K218" i="5"/>
  <c r="AP324" i="5"/>
  <c r="AI325" i="5" s="1"/>
  <c r="CA319" i="5"/>
  <c r="BY319" i="5"/>
  <c r="CC319" i="5" s="1"/>
  <c r="CL322" i="5"/>
  <c r="CE323" i="5" s="1"/>
  <c r="AH309" i="5"/>
  <c r="AA310" i="5" s="1"/>
  <c r="W313" i="5"/>
  <c r="U313" i="5"/>
  <c r="Y313" i="5" s="1"/>
  <c r="Z313" i="5" s="1"/>
  <c r="S314" i="5" s="1"/>
  <c r="BA319" i="5"/>
  <c r="BC319" i="5"/>
  <c r="H244" i="6" l="1"/>
  <c r="Q244" i="6"/>
  <c r="BE319" i="5"/>
  <c r="BF319" i="5" s="1"/>
  <c r="AY320" i="5" s="1"/>
  <c r="BQ319" i="5"/>
  <c r="BU319" i="5" s="1"/>
  <c r="BV319" i="5" s="1"/>
  <c r="BO320" i="5" s="1"/>
  <c r="BS319" i="5"/>
  <c r="AX317" i="5"/>
  <c r="AQ318" i="5" s="1"/>
  <c r="AS318" i="5" s="1"/>
  <c r="AW318" i="5" s="1"/>
  <c r="W314" i="5"/>
  <c r="U314" i="5"/>
  <c r="CI323" i="5"/>
  <c r="CG323" i="5"/>
  <c r="C218" i="4"/>
  <c r="M218" i="5"/>
  <c r="Q218" i="5" s="1"/>
  <c r="R218" i="5" s="1"/>
  <c r="O218" i="5"/>
  <c r="G218" i="4" s="1"/>
  <c r="BI326" i="5"/>
  <c r="BK326" i="5"/>
  <c r="CD319" i="5"/>
  <c r="BW320" i="5" s="1"/>
  <c r="AK325" i="5"/>
  <c r="AO325" i="5" s="1"/>
  <c r="AP325" i="5" s="1"/>
  <c r="AI326" i="5" s="1"/>
  <c r="AM325" i="5"/>
  <c r="AE310" i="5"/>
  <c r="AC310" i="5"/>
  <c r="AG310" i="5" s="1"/>
  <c r="AH310" i="5" s="1"/>
  <c r="AA311" i="5" s="1"/>
  <c r="F244" i="6" l="1"/>
  <c r="R244" i="6"/>
  <c r="BA320" i="5"/>
  <c r="BE320" i="5" s="1"/>
  <c r="BF320" i="5" s="1"/>
  <c r="AY321" i="5" s="1"/>
  <c r="BC320" i="5"/>
  <c r="AU318" i="5"/>
  <c r="BS320" i="5"/>
  <c r="BQ320" i="5"/>
  <c r="BU320" i="5" s="1"/>
  <c r="BV320" i="5" s="1"/>
  <c r="BO321" i="5" s="1"/>
  <c r="AM326" i="5"/>
  <c r="AK326" i="5"/>
  <c r="BC321" i="5"/>
  <c r="BA321" i="5"/>
  <c r="BE321" i="5" s="1"/>
  <c r="BN326" i="5"/>
  <c r="BG327" i="5" s="1"/>
  <c r="I218" i="5"/>
  <c r="J218" i="4"/>
  <c r="K219" i="5"/>
  <c r="AE311" i="5"/>
  <c r="AC311" i="5"/>
  <c r="AG311" i="5" s="1"/>
  <c r="AH311" i="5" s="1"/>
  <c r="AA312" i="5" s="1"/>
  <c r="CA320" i="5"/>
  <c r="BY320" i="5"/>
  <c r="CC320" i="5" s="1"/>
  <c r="CK323" i="5"/>
  <c r="CL323" i="5" s="1"/>
  <c r="CE324" i="5" s="1"/>
  <c r="AX318" i="5"/>
  <c r="AQ319" i="5" s="1"/>
  <c r="F218" i="5"/>
  <c r="I218" i="4"/>
  <c r="BM326" i="5"/>
  <c r="Y314" i="5"/>
  <c r="Z314" i="5" s="1"/>
  <c r="S315" i="5" s="1"/>
  <c r="E218" i="4"/>
  <c r="H218" i="5"/>
  <c r="K245" i="6" l="1"/>
  <c r="I244" i="6"/>
  <c r="BS321" i="5"/>
  <c r="BQ321" i="5"/>
  <c r="BU321" i="5" s="1"/>
  <c r="BF321" i="5"/>
  <c r="AY322" i="5" s="1"/>
  <c r="BA322" i="5" s="1"/>
  <c r="U315" i="5"/>
  <c r="Y315" i="5" s="1"/>
  <c r="Z315" i="5" s="1"/>
  <c r="S316" i="5" s="1"/>
  <c r="W315" i="5"/>
  <c r="AC312" i="5"/>
  <c r="AG312" i="5" s="1"/>
  <c r="AH312" i="5" s="1"/>
  <c r="AA313" i="5" s="1"/>
  <c r="AE312" i="5"/>
  <c r="AO326" i="5"/>
  <c r="AP326" i="5" s="1"/>
  <c r="AI327" i="5" s="1"/>
  <c r="CG324" i="5"/>
  <c r="CI324" i="5"/>
  <c r="O219" i="5"/>
  <c r="G219" i="4" s="1"/>
  <c r="M219" i="5"/>
  <c r="Q219" i="5" s="1"/>
  <c r="C219" i="4"/>
  <c r="BK327" i="5"/>
  <c r="BI327" i="5"/>
  <c r="BM327" i="5" s="1"/>
  <c r="CD320" i="5"/>
  <c r="BW321" i="5" s="1"/>
  <c r="AS319" i="5"/>
  <c r="AW319" i="5" s="1"/>
  <c r="AX319" i="5" s="1"/>
  <c r="AQ320" i="5" s="1"/>
  <c r="AU319" i="5"/>
  <c r="O245" i="6" l="1"/>
  <c r="M245" i="6"/>
  <c r="BC322" i="5"/>
  <c r="BV321" i="5"/>
  <c r="BO322" i="5" s="1"/>
  <c r="AK327" i="5"/>
  <c r="AO327" i="5" s="1"/>
  <c r="AM327" i="5"/>
  <c r="F219" i="5"/>
  <c r="I219" i="4"/>
  <c r="R219" i="5"/>
  <c r="AE313" i="5"/>
  <c r="AC313" i="5"/>
  <c r="AG313" i="5" s="1"/>
  <c r="U316" i="5"/>
  <c r="Y316" i="5" s="1"/>
  <c r="Z316" i="5" s="1"/>
  <c r="S317" i="5" s="1"/>
  <c r="W316" i="5"/>
  <c r="BE322" i="5"/>
  <c r="BF322" i="5" s="1"/>
  <c r="AY323" i="5" s="1"/>
  <c r="CK324" i="5"/>
  <c r="CL324" i="5" s="1"/>
  <c r="CE325" i="5" s="1"/>
  <c r="AS320" i="5"/>
  <c r="AU320" i="5"/>
  <c r="BN327" i="5"/>
  <c r="BG328" i="5" s="1"/>
  <c r="CA321" i="5"/>
  <c r="BY321" i="5"/>
  <c r="CC321" i="5" s="1"/>
  <c r="E219" i="4"/>
  <c r="H219" i="5"/>
  <c r="H245" i="6" l="1"/>
  <c r="Q245" i="6"/>
  <c r="AP327" i="5"/>
  <c r="AI328" i="5" s="1"/>
  <c r="BQ322" i="5"/>
  <c r="BU322" i="5" s="1"/>
  <c r="BS322" i="5"/>
  <c r="CG325" i="5"/>
  <c r="CI325" i="5"/>
  <c r="BA323" i="5"/>
  <c r="BE323" i="5" s="1"/>
  <c r="BF323" i="5" s="1"/>
  <c r="AY324" i="5" s="1"/>
  <c r="BC323" i="5"/>
  <c r="U317" i="5"/>
  <c r="Y317" i="5" s="1"/>
  <c r="Z317" i="5" s="1"/>
  <c r="S318" i="5" s="1"/>
  <c r="W317" i="5"/>
  <c r="AM328" i="5"/>
  <c r="AK328" i="5"/>
  <c r="AO328" i="5" s="1"/>
  <c r="AP328" i="5" s="1"/>
  <c r="AI329" i="5" s="1"/>
  <c r="BK328" i="5"/>
  <c r="BI328" i="5"/>
  <c r="CD321" i="5"/>
  <c r="BW322" i="5" s="1"/>
  <c r="AH313" i="5"/>
  <c r="AA314" i="5" s="1"/>
  <c r="I219" i="5"/>
  <c r="K220" i="5"/>
  <c r="J219" i="4"/>
  <c r="AW320" i="5"/>
  <c r="AX320" i="5" s="1"/>
  <c r="AQ321" i="5" s="1"/>
  <c r="F245" i="6" l="1"/>
  <c r="R245" i="6"/>
  <c r="BV322" i="5"/>
  <c r="BO323" i="5" s="1"/>
  <c r="AK329" i="5"/>
  <c r="AO329" i="5" s="1"/>
  <c r="AP329" i="5" s="1"/>
  <c r="AI330" i="5" s="1"/>
  <c r="AM329" i="5"/>
  <c r="AS321" i="5"/>
  <c r="AW321" i="5" s="1"/>
  <c r="AU321" i="5"/>
  <c r="W318" i="5"/>
  <c r="U318" i="5"/>
  <c r="Y318" i="5" s="1"/>
  <c r="AC314" i="5"/>
  <c r="AG314" i="5" s="1"/>
  <c r="AH314" i="5" s="1"/>
  <c r="AA315" i="5" s="1"/>
  <c r="AE314" i="5"/>
  <c r="BA324" i="5"/>
  <c r="BE324" i="5" s="1"/>
  <c r="BF324" i="5" s="1"/>
  <c r="AY325" i="5" s="1"/>
  <c r="BC324" i="5"/>
  <c r="BY322" i="5"/>
  <c r="CC322" i="5" s="1"/>
  <c r="CA322" i="5"/>
  <c r="C220" i="4"/>
  <c r="M220" i="5"/>
  <c r="O220" i="5"/>
  <c r="G220" i="4" s="1"/>
  <c r="CK325" i="5"/>
  <c r="CL325" i="5" s="1"/>
  <c r="CE326" i="5" s="1"/>
  <c r="BM328" i="5"/>
  <c r="BN328" i="5" s="1"/>
  <c r="BG329" i="5" s="1"/>
  <c r="K246" i="6" l="1"/>
  <c r="I245" i="6"/>
  <c r="CD322" i="5"/>
  <c r="BW323" i="5" s="1"/>
  <c r="CA323" i="5" s="1"/>
  <c r="BS323" i="5"/>
  <c r="BQ323" i="5"/>
  <c r="BK329" i="5"/>
  <c r="BI329" i="5"/>
  <c r="BM329" i="5" s="1"/>
  <c r="CG326" i="5"/>
  <c r="CK326" i="5" s="1"/>
  <c r="CI326" i="5"/>
  <c r="BC325" i="5"/>
  <c r="BA325" i="5"/>
  <c r="AM330" i="5"/>
  <c r="AK330" i="5"/>
  <c r="AO330" i="5" s="1"/>
  <c r="AP330" i="5" s="1"/>
  <c r="AI331" i="5" s="1"/>
  <c r="AE315" i="5"/>
  <c r="AC315" i="5"/>
  <c r="AG315" i="5" s="1"/>
  <c r="AH315" i="5" s="1"/>
  <c r="AA316" i="5" s="1"/>
  <c r="E220" i="4"/>
  <c r="H220" i="5"/>
  <c r="AX321" i="5"/>
  <c r="AQ322" i="5" s="1"/>
  <c r="Z318" i="5"/>
  <c r="S319" i="5" s="1"/>
  <c r="Q220" i="5"/>
  <c r="O246" i="6" l="1"/>
  <c r="M246" i="6"/>
  <c r="BY323" i="5"/>
  <c r="BU323" i="5"/>
  <c r="BV323" i="5" s="1"/>
  <c r="BO324" i="5" s="1"/>
  <c r="AC316" i="5"/>
  <c r="AG316" i="5" s="1"/>
  <c r="AH316" i="5" s="1"/>
  <c r="AA317" i="5" s="1"/>
  <c r="AE316" i="5"/>
  <c r="AM331" i="5"/>
  <c r="AK331" i="5"/>
  <c r="AO331" i="5" s="1"/>
  <c r="F220" i="5"/>
  <c r="I220" i="4"/>
  <c r="CC323" i="5"/>
  <c r="CD323" i="5" s="1"/>
  <c r="BW324" i="5" s="1"/>
  <c r="R220" i="5"/>
  <c r="CL326" i="5"/>
  <c r="CE327" i="5" s="1"/>
  <c r="W319" i="5"/>
  <c r="U319" i="5"/>
  <c r="Y319" i="5" s="1"/>
  <c r="Z319" i="5" s="1"/>
  <c r="S320" i="5" s="1"/>
  <c r="AU322" i="5"/>
  <c r="AS322" i="5"/>
  <c r="AW322" i="5" s="1"/>
  <c r="AX322" i="5" s="1"/>
  <c r="AQ323" i="5" s="1"/>
  <c r="BE325" i="5"/>
  <c r="BF325" i="5" s="1"/>
  <c r="AY326" i="5" s="1"/>
  <c r="BN329" i="5"/>
  <c r="BG330" i="5" s="1"/>
  <c r="Q246" i="6" l="1"/>
  <c r="F246" i="6" s="1"/>
  <c r="H246" i="6"/>
  <c r="R246" i="6"/>
  <c r="BQ324" i="5"/>
  <c r="BU324" i="5" s="1"/>
  <c r="BV324" i="5" s="1"/>
  <c r="BO325" i="5" s="1"/>
  <c r="BS324" i="5"/>
  <c r="AU323" i="5"/>
  <c r="AS323" i="5"/>
  <c r="AW323" i="5" s="1"/>
  <c r="BC326" i="5"/>
  <c r="BA326" i="5"/>
  <c r="BY324" i="5"/>
  <c r="CC324" i="5" s="1"/>
  <c r="CA324" i="5"/>
  <c r="W320" i="5"/>
  <c r="U320" i="5"/>
  <c r="Y320" i="5" s="1"/>
  <c r="Z320" i="5" s="1"/>
  <c r="S321" i="5" s="1"/>
  <c r="CG327" i="5"/>
  <c r="CK327" i="5" s="1"/>
  <c r="CI327" i="5"/>
  <c r="AP331" i="5"/>
  <c r="AI332" i="5" s="1"/>
  <c r="AC317" i="5"/>
  <c r="AG317" i="5" s="1"/>
  <c r="AH317" i="5" s="1"/>
  <c r="AA318" i="5" s="1"/>
  <c r="AE317" i="5"/>
  <c r="BK330" i="5"/>
  <c r="BI330" i="5"/>
  <c r="BM330" i="5" s="1"/>
  <c r="J220" i="4"/>
  <c r="I220" i="5"/>
  <c r="K221" i="5"/>
  <c r="I246" i="6" l="1"/>
  <c r="K247" i="6"/>
  <c r="CL327" i="5"/>
  <c r="CE328" i="5" s="1"/>
  <c r="CG328" i="5" s="1"/>
  <c r="CK328" i="5" s="1"/>
  <c r="CD324" i="5"/>
  <c r="BW325" i="5" s="1"/>
  <c r="BS325" i="5"/>
  <c r="BQ325" i="5"/>
  <c r="BU325" i="5" s="1"/>
  <c r="BV325" i="5" s="1"/>
  <c r="BO326" i="5" s="1"/>
  <c r="W321" i="5"/>
  <c r="U321" i="5"/>
  <c r="Y321" i="5" s="1"/>
  <c r="BY325" i="5"/>
  <c r="CA325" i="5"/>
  <c r="AC318" i="5"/>
  <c r="AG318" i="5" s="1"/>
  <c r="AH318" i="5" s="1"/>
  <c r="AA319" i="5" s="1"/>
  <c r="AE318" i="5"/>
  <c r="BE326" i="5"/>
  <c r="BF326" i="5" s="1"/>
  <c r="AY327" i="5" s="1"/>
  <c r="BN330" i="5"/>
  <c r="BG331" i="5" s="1"/>
  <c r="M221" i="5"/>
  <c r="C221" i="4"/>
  <c r="O221" i="5"/>
  <c r="G221" i="4" s="1"/>
  <c r="AX323" i="5"/>
  <c r="AQ324" i="5" s="1"/>
  <c r="AM332" i="5"/>
  <c r="AK332" i="5"/>
  <c r="CI328" i="5" l="1"/>
  <c r="O247" i="6"/>
  <c r="M247" i="6"/>
  <c r="Q247" i="6" s="1"/>
  <c r="F247" i="6" s="1"/>
  <c r="BS326" i="5"/>
  <c r="BQ326" i="5"/>
  <c r="BU326" i="5" s="1"/>
  <c r="BV326" i="5" s="1"/>
  <c r="BO327" i="5" s="1"/>
  <c r="BA327" i="5"/>
  <c r="BE327" i="5" s="1"/>
  <c r="BC327" i="5"/>
  <c r="AE319" i="5"/>
  <c r="AC319" i="5"/>
  <c r="AG319" i="5" s="1"/>
  <c r="AO332" i="5"/>
  <c r="AP332" i="5" s="1"/>
  <c r="AI333" i="5" s="1"/>
  <c r="CL328" i="5"/>
  <c r="CE329" i="5" s="1"/>
  <c r="BI331" i="5"/>
  <c r="BK331" i="5"/>
  <c r="CC325" i="5"/>
  <c r="CD325" i="5" s="1"/>
  <c r="BW326" i="5" s="1"/>
  <c r="Z321" i="5"/>
  <c r="S322" i="5" s="1"/>
  <c r="AS324" i="5"/>
  <c r="AW324" i="5" s="1"/>
  <c r="AU324" i="5"/>
  <c r="H221" i="5"/>
  <c r="E221" i="4"/>
  <c r="Q221" i="5"/>
  <c r="R247" i="6" l="1"/>
  <c r="H247" i="6"/>
  <c r="BQ327" i="5"/>
  <c r="BU327" i="5" s="1"/>
  <c r="BV327" i="5" s="1"/>
  <c r="BO328" i="5" s="1"/>
  <c r="BS327" i="5"/>
  <c r="AK333" i="5"/>
  <c r="AO333" i="5" s="1"/>
  <c r="AP333" i="5" s="1"/>
  <c r="AI334" i="5" s="1"/>
  <c r="AM333" i="5"/>
  <c r="BM331" i="5"/>
  <c r="BN331" i="5" s="1"/>
  <c r="BG332" i="5" s="1"/>
  <c r="I221" i="4"/>
  <c r="F221" i="5"/>
  <c r="AH319" i="5"/>
  <c r="AA320" i="5" s="1"/>
  <c r="BY326" i="5"/>
  <c r="CC326" i="5" s="1"/>
  <c r="CD326" i="5" s="1"/>
  <c r="BW327" i="5" s="1"/>
  <c r="CA326" i="5"/>
  <c r="BF327" i="5"/>
  <c r="AY328" i="5" s="1"/>
  <c r="AX324" i="5"/>
  <c r="AQ325" i="5" s="1"/>
  <c r="CG329" i="5"/>
  <c r="CK329" i="5" s="1"/>
  <c r="CL329" i="5" s="1"/>
  <c r="CE330" i="5" s="1"/>
  <c r="CI329" i="5"/>
  <c r="U322" i="5"/>
  <c r="W322" i="5"/>
  <c r="R221" i="5"/>
  <c r="K248" i="6" l="1"/>
  <c r="I247" i="6"/>
  <c r="BQ328" i="5"/>
  <c r="BU328" i="5" s="1"/>
  <c r="BV328" i="5" s="1"/>
  <c r="BO329" i="5" s="1"/>
  <c r="BS328" i="5"/>
  <c r="BY327" i="5"/>
  <c r="CC327" i="5" s="1"/>
  <c r="CD327" i="5" s="1"/>
  <c r="BW328" i="5" s="1"/>
  <c r="CA327" i="5"/>
  <c r="CI330" i="5"/>
  <c r="CG330" i="5"/>
  <c r="CK330" i="5" s="1"/>
  <c r="BK332" i="5"/>
  <c r="BI332" i="5"/>
  <c r="BM332" i="5" s="1"/>
  <c r="AM334" i="5"/>
  <c r="AK334" i="5"/>
  <c r="AO334" i="5" s="1"/>
  <c r="AP334" i="5" s="1"/>
  <c r="AI335" i="5" s="1"/>
  <c r="BC328" i="5"/>
  <c r="BA328" i="5"/>
  <c r="BE328" i="5" s="1"/>
  <c r="J221" i="4"/>
  <c r="K222" i="5"/>
  <c r="I221" i="5"/>
  <c r="Y322" i="5"/>
  <c r="Z322" i="5" s="1"/>
  <c r="S323" i="5" s="1"/>
  <c r="AC320" i="5"/>
  <c r="AG320" i="5" s="1"/>
  <c r="AE320" i="5"/>
  <c r="AS325" i="5"/>
  <c r="AU325" i="5"/>
  <c r="O248" i="6" l="1"/>
  <c r="M248" i="6"/>
  <c r="AW325" i="5"/>
  <c r="AX325" i="5" s="1"/>
  <c r="AQ326" i="5" s="1"/>
  <c r="CL330" i="5"/>
  <c r="CE331" i="5" s="1"/>
  <c r="CG331" i="5" s="1"/>
  <c r="CK331" i="5" s="1"/>
  <c r="CL331" i="5" s="1"/>
  <c r="CE332" i="5" s="1"/>
  <c r="BS329" i="5"/>
  <c r="BQ329" i="5"/>
  <c r="BU329" i="5" s="1"/>
  <c r="BV329" i="5" s="1"/>
  <c r="BO330" i="5" s="1"/>
  <c r="AM335" i="5"/>
  <c r="AK335" i="5"/>
  <c r="AO335" i="5" s="1"/>
  <c r="AP335" i="5" s="1"/>
  <c r="AI336" i="5" s="1"/>
  <c r="W323" i="5"/>
  <c r="U323" i="5"/>
  <c r="Y323" i="5" s="1"/>
  <c r="Z323" i="5" s="1"/>
  <c r="S324" i="5" s="1"/>
  <c r="AH320" i="5"/>
  <c r="AA321" i="5" s="1"/>
  <c r="C222" i="4"/>
  <c r="M222" i="5"/>
  <c r="O222" i="5"/>
  <c r="G222" i="4" s="1"/>
  <c r="BF328" i="5"/>
  <c r="AY329" i="5" s="1"/>
  <c r="CA328" i="5"/>
  <c r="BY328" i="5"/>
  <c r="BN332" i="5"/>
  <c r="BG333" i="5" s="1"/>
  <c r="CI331" i="5" l="1"/>
  <c r="H248" i="6"/>
  <c r="Q248" i="6"/>
  <c r="F248" i="6" s="1"/>
  <c r="AU326" i="5"/>
  <c r="AS326" i="5"/>
  <c r="AW326" i="5" s="1"/>
  <c r="AX326" i="5" s="1"/>
  <c r="AQ327" i="5" s="1"/>
  <c r="BS330" i="5"/>
  <c r="BQ330" i="5"/>
  <c r="U324" i="5"/>
  <c r="Y324" i="5" s="1"/>
  <c r="Z324" i="5" s="1"/>
  <c r="S325" i="5" s="1"/>
  <c r="W324" i="5"/>
  <c r="CG332" i="5"/>
  <c r="CK332" i="5" s="1"/>
  <c r="CI332" i="5"/>
  <c r="AM336" i="5"/>
  <c r="AK336" i="5"/>
  <c r="BK333" i="5"/>
  <c r="BI333" i="5"/>
  <c r="BM333" i="5" s="1"/>
  <c r="CC328" i="5"/>
  <c r="CD328" i="5" s="1"/>
  <c r="BW329" i="5" s="1"/>
  <c r="BA329" i="5"/>
  <c r="BC329" i="5"/>
  <c r="E222" i="4"/>
  <c r="H222" i="5"/>
  <c r="Q222" i="5"/>
  <c r="AC321" i="5"/>
  <c r="AG321" i="5" s="1"/>
  <c r="AH321" i="5" s="1"/>
  <c r="AA322" i="5" s="1"/>
  <c r="AE321" i="5"/>
  <c r="R248" i="6" l="1"/>
  <c r="BE329" i="5"/>
  <c r="BF329" i="5" s="1"/>
  <c r="AY330" i="5" s="1"/>
  <c r="AS327" i="5"/>
  <c r="AW327" i="5" s="1"/>
  <c r="AX327" i="5" s="1"/>
  <c r="AQ328" i="5" s="1"/>
  <c r="AU327" i="5"/>
  <c r="BU330" i="5"/>
  <c r="BV330" i="5" s="1"/>
  <c r="BO331" i="5" s="1"/>
  <c r="BN333" i="5"/>
  <c r="BG334" i="5" s="1"/>
  <c r="BI334" i="5" s="1"/>
  <c r="CL332" i="5"/>
  <c r="CE333" i="5" s="1"/>
  <c r="CG333" i="5" s="1"/>
  <c r="CK333" i="5" s="1"/>
  <c r="AE322" i="5"/>
  <c r="AC322" i="5"/>
  <c r="CA329" i="5"/>
  <c r="BY329" i="5"/>
  <c r="W325" i="5"/>
  <c r="U325" i="5"/>
  <c r="Y325" i="5" s="1"/>
  <c r="AO336" i="5"/>
  <c r="AP336" i="5" s="1"/>
  <c r="AI337" i="5" s="1"/>
  <c r="I222" i="4"/>
  <c r="F222" i="5"/>
  <c r="R222" i="5"/>
  <c r="K249" i="6" l="1"/>
  <c r="I248" i="6"/>
  <c r="CI333" i="5"/>
  <c r="BK334" i="5"/>
  <c r="BC330" i="5"/>
  <c r="BA330" i="5"/>
  <c r="BE330" i="5" s="1"/>
  <c r="BQ331" i="5"/>
  <c r="BS331" i="5"/>
  <c r="BM334" i="5"/>
  <c r="BN334" i="5" s="1"/>
  <c r="BG335" i="5" s="1"/>
  <c r="AK337" i="5"/>
  <c r="AO337" i="5" s="1"/>
  <c r="AP337" i="5" s="1"/>
  <c r="AI338" i="5" s="1"/>
  <c r="AM337" i="5"/>
  <c r="CL333" i="5"/>
  <c r="CE334" i="5" s="1"/>
  <c r="CC329" i="5"/>
  <c r="CD329" i="5" s="1"/>
  <c r="BW330" i="5" s="1"/>
  <c r="BF330" i="5"/>
  <c r="AY331" i="5" s="1"/>
  <c r="K223" i="5"/>
  <c r="J222" i="4"/>
  <c r="I222" i="5"/>
  <c r="AG322" i="5"/>
  <c r="AH322" i="5" s="1"/>
  <c r="AA323" i="5" s="1"/>
  <c r="Z325" i="5"/>
  <c r="S326" i="5" s="1"/>
  <c r="AS328" i="5"/>
  <c r="AW328" i="5" s="1"/>
  <c r="AX328" i="5" s="1"/>
  <c r="AQ329" i="5" s="1"/>
  <c r="AU328" i="5"/>
  <c r="O249" i="6" l="1"/>
  <c r="M249" i="6"/>
  <c r="Q249" i="6"/>
  <c r="F249" i="6" s="1"/>
  <c r="BK335" i="5"/>
  <c r="BI335" i="5"/>
  <c r="BM335" i="5" s="1"/>
  <c r="BN335" i="5" s="1"/>
  <c r="BG336" i="5" s="1"/>
  <c r="BU331" i="5"/>
  <c r="BV331" i="5" s="1"/>
  <c r="BO332" i="5" s="1"/>
  <c r="CA330" i="5"/>
  <c r="BY330" i="5"/>
  <c r="AM338" i="5"/>
  <c r="AK338" i="5"/>
  <c r="AO338" i="5" s="1"/>
  <c r="AS329" i="5"/>
  <c r="AW329" i="5" s="1"/>
  <c r="AU329" i="5"/>
  <c r="U326" i="5"/>
  <c r="W326" i="5"/>
  <c r="BC331" i="5"/>
  <c r="BA331" i="5"/>
  <c r="BE331" i="5" s="1"/>
  <c r="AC323" i="5"/>
  <c r="AE323" i="5"/>
  <c r="M223" i="5"/>
  <c r="Q223" i="5" s="1"/>
  <c r="R223" i="5" s="1"/>
  <c r="O223" i="5"/>
  <c r="G223" i="4" s="1"/>
  <c r="C223" i="4"/>
  <c r="CI334" i="5"/>
  <c r="CG334" i="5"/>
  <c r="CK334" i="5" s="1"/>
  <c r="H249" i="6" l="1"/>
  <c r="R249" i="6"/>
  <c r="BQ332" i="5"/>
  <c r="BU332" i="5" s="1"/>
  <c r="BV332" i="5" s="1"/>
  <c r="BO333" i="5" s="1"/>
  <c r="BQ333" i="5" s="1"/>
  <c r="BU333" i="5" s="1"/>
  <c r="BV333" i="5" s="1"/>
  <c r="BO334" i="5" s="1"/>
  <c r="BS332" i="5"/>
  <c r="AG323" i="5"/>
  <c r="AH323" i="5" s="1"/>
  <c r="AA324" i="5" s="1"/>
  <c r="Y326" i="5"/>
  <c r="Z326" i="5" s="1"/>
  <c r="S327" i="5" s="1"/>
  <c r="BK336" i="5"/>
  <c r="BI336" i="5"/>
  <c r="BM336" i="5" s="1"/>
  <c r="J223" i="4"/>
  <c r="I223" i="5"/>
  <c r="K224" i="5"/>
  <c r="H223" i="5"/>
  <c r="E223" i="4"/>
  <c r="AP338" i="5"/>
  <c r="AI339" i="5" s="1"/>
  <c r="CL334" i="5"/>
  <c r="CE335" i="5" s="1"/>
  <c r="I223" i="4"/>
  <c r="F223" i="5"/>
  <c r="AX329" i="5"/>
  <c r="AQ330" i="5" s="1"/>
  <c r="CC330" i="5"/>
  <c r="CD330" i="5" s="1"/>
  <c r="BW331" i="5" s="1"/>
  <c r="BF331" i="5"/>
  <c r="AY332" i="5" s="1"/>
  <c r="K250" i="6" l="1"/>
  <c r="I249" i="6"/>
  <c r="U327" i="5"/>
  <c r="Y327" i="5" s="1"/>
  <c r="Z327" i="5" s="1"/>
  <c r="S328" i="5" s="1"/>
  <c r="W328" i="5" s="1"/>
  <c r="W327" i="5"/>
  <c r="AE324" i="5"/>
  <c r="AC324" i="5"/>
  <c r="AG324" i="5" s="1"/>
  <c r="AH324" i="5" s="1"/>
  <c r="AA325" i="5" s="1"/>
  <c r="BN336" i="5"/>
  <c r="BG337" i="5" s="1"/>
  <c r="BK337" i="5" s="1"/>
  <c r="BS333" i="5"/>
  <c r="BS334" i="5"/>
  <c r="BQ334" i="5"/>
  <c r="BU334" i="5" s="1"/>
  <c r="BY331" i="5"/>
  <c r="CC331" i="5" s="1"/>
  <c r="CA331" i="5"/>
  <c r="BC332" i="5"/>
  <c r="BA332" i="5"/>
  <c r="BE332" i="5" s="1"/>
  <c r="BF332" i="5" s="1"/>
  <c r="AY333" i="5" s="1"/>
  <c r="AU330" i="5"/>
  <c r="AS330" i="5"/>
  <c r="AK339" i="5"/>
  <c r="AM339" i="5"/>
  <c r="C224" i="4"/>
  <c r="M224" i="5"/>
  <c r="O224" i="5"/>
  <c r="G224" i="4" s="1"/>
  <c r="CG335" i="5"/>
  <c r="CK335" i="5" s="1"/>
  <c r="CL335" i="5" s="1"/>
  <c r="CE336" i="5" s="1"/>
  <c r="CI335" i="5"/>
  <c r="BI337" i="5" l="1"/>
  <c r="M250" i="6"/>
  <c r="O250" i="6"/>
  <c r="U328" i="5"/>
  <c r="Y328" i="5" s="1"/>
  <c r="Z328" i="5" s="1"/>
  <c r="S329" i="5" s="1"/>
  <c r="W329" i="5" s="1"/>
  <c r="BV334" i="5"/>
  <c r="BO335" i="5" s="1"/>
  <c r="BQ335" i="5" s="1"/>
  <c r="CI336" i="5"/>
  <c r="CG336" i="5"/>
  <c r="CK336" i="5" s="1"/>
  <c r="BA333" i="5"/>
  <c r="BE333" i="5" s="1"/>
  <c r="BF333" i="5" s="1"/>
  <c r="AY334" i="5" s="1"/>
  <c r="BC333" i="5"/>
  <c r="AE325" i="5"/>
  <c r="AC325" i="5"/>
  <c r="BM337" i="5"/>
  <c r="BN337" i="5" s="1"/>
  <c r="BG338" i="5" s="1"/>
  <c r="AO339" i="5"/>
  <c r="AP339" i="5" s="1"/>
  <c r="AI340" i="5" s="1"/>
  <c r="E224" i="4"/>
  <c r="H224" i="5"/>
  <c r="AW330" i="5"/>
  <c r="AX330" i="5" s="1"/>
  <c r="AQ331" i="5" s="1"/>
  <c r="Q224" i="5"/>
  <c r="R224" i="5" s="1"/>
  <c r="CD331" i="5"/>
  <c r="BW332" i="5" s="1"/>
  <c r="BS335" i="5" l="1"/>
  <c r="U329" i="5"/>
  <c r="Y329" i="5" s="1"/>
  <c r="H250" i="6"/>
  <c r="Q250" i="6"/>
  <c r="F250" i="6" s="1"/>
  <c r="AU331" i="5"/>
  <c r="AS331" i="5"/>
  <c r="AW331" i="5" s="1"/>
  <c r="AK340" i="5"/>
  <c r="AO340" i="5" s="1"/>
  <c r="AM340" i="5"/>
  <c r="BA334" i="5"/>
  <c r="BE334" i="5" s="1"/>
  <c r="BF334" i="5" s="1"/>
  <c r="AY335" i="5" s="1"/>
  <c r="BC334" i="5"/>
  <c r="J224" i="4"/>
  <c r="I224" i="5"/>
  <c r="K225" i="5"/>
  <c r="CL336" i="5"/>
  <c r="CE337" i="5" s="1"/>
  <c r="BK338" i="5"/>
  <c r="BI338" i="5"/>
  <c r="BM338" i="5" s="1"/>
  <c r="I224" i="4"/>
  <c r="F224" i="5"/>
  <c r="AG325" i="5"/>
  <c r="AH325" i="5" s="1"/>
  <c r="AA326" i="5" s="1"/>
  <c r="BU335" i="5"/>
  <c r="BV335" i="5" s="1"/>
  <c r="BO336" i="5" s="1"/>
  <c r="CA332" i="5"/>
  <c r="BY332" i="5"/>
  <c r="Z329" i="5" l="1"/>
  <c r="S330" i="5" s="1"/>
  <c r="R250" i="6"/>
  <c r="K251" i="6" s="1"/>
  <c r="AP340" i="5"/>
  <c r="AI341" i="5" s="1"/>
  <c r="AM341" i="5" s="1"/>
  <c r="BA335" i="5"/>
  <c r="BE335" i="5" s="1"/>
  <c r="BF335" i="5" s="1"/>
  <c r="AY336" i="5" s="1"/>
  <c r="BC335" i="5"/>
  <c r="BS336" i="5"/>
  <c r="BQ336" i="5"/>
  <c r="W330" i="5"/>
  <c r="U330" i="5"/>
  <c r="AC326" i="5"/>
  <c r="AG326" i="5" s="1"/>
  <c r="AE326" i="5"/>
  <c r="AX331" i="5"/>
  <c r="AQ332" i="5" s="1"/>
  <c r="CC332" i="5"/>
  <c r="CD332" i="5" s="1"/>
  <c r="BW333" i="5" s="1"/>
  <c r="BN338" i="5"/>
  <c r="BG339" i="5" s="1"/>
  <c r="CG337" i="5"/>
  <c r="CK337" i="5" s="1"/>
  <c r="CI337" i="5"/>
  <c r="M225" i="5"/>
  <c r="O225" i="5"/>
  <c r="G225" i="4" s="1"/>
  <c r="C225" i="4"/>
  <c r="I250" i="6" l="1"/>
  <c r="AK341" i="5"/>
  <c r="M251" i="6"/>
  <c r="O251" i="6"/>
  <c r="Q225" i="5"/>
  <c r="R225" i="5" s="1"/>
  <c r="CA333" i="5"/>
  <c r="BY333" i="5"/>
  <c r="CC333" i="5" s="1"/>
  <c r="CD333" i="5" s="1"/>
  <c r="BW334" i="5" s="1"/>
  <c r="BA336" i="5"/>
  <c r="BE336" i="5" s="1"/>
  <c r="BC336" i="5"/>
  <c r="Y330" i="5"/>
  <c r="Z330" i="5" s="1"/>
  <c r="S331" i="5" s="1"/>
  <c r="I225" i="4"/>
  <c r="BU336" i="5"/>
  <c r="BV336" i="5" s="1"/>
  <c r="BO337" i="5" s="1"/>
  <c r="AO341" i="5"/>
  <c r="AP341" i="5" s="1"/>
  <c r="AI342" i="5" s="1"/>
  <c r="CL337" i="5"/>
  <c r="CE338" i="5" s="1"/>
  <c r="AS332" i="5"/>
  <c r="AW332" i="5" s="1"/>
  <c r="AX332" i="5" s="1"/>
  <c r="AQ333" i="5" s="1"/>
  <c r="AU332" i="5"/>
  <c r="AH326" i="5"/>
  <c r="AA327" i="5" s="1"/>
  <c r="E225" i="4"/>
  <c r="H225" i="5"/>
  <c r="BK339" i="5"/>
  <c r="BI339" i="5"/>
  <c r="BM339" i="5" s="1"/>
  <c r="F225" i="5" l="1"/>
  <c r="H251" i="6"/>
  <c r="Q251" i="6"/>
  <c r="J225" i="4"/>
  <c r="K226" i="5"/>
  <c r="O226" i="5" s="1"/>
  <c r="G226" i="4" s="1"/>
  <c r="I225" i="5"/>
  <c r="BN339" i="5"/>
  <c r="BG340" i="5" s="1"/>
  <c r="BI340" i="5" s="1"/>
  <c r="BF336" i="5"/>
  <c r="AY337" i="5" s="1"/>
  <c r="BA337" i="5" s="1"/>
  <c r="BE337" i="5" s="1"/>
  <c r="BF337" i="5" s="1"/>
  <c r="AY338" i="5" s="1"/>
  <c r="BQ337" i="5"/>
  <c r="BU337" i="5" s="1"/>
  <c r="BS337" i="5"/>
  <c r="AU333" i="5"/>
  <c r="AS333" i="5"/>
  <c r="AW333" i="5" s="1"/>
  <c r="W331" i="5"/>
  <c r="U331" i="5"/>
  <c r="Y331" i="5" s="1"/>
  <c r="CA334" i="5"/>
  <c r="BY334" i="5"/>
  <c r="CC334" i="5" s="1"/>
  <c r="AM342" i="5"/>
  <c r="AK342" i="5"/>
  <c r="AO342" i="5" s="1"/>
  <c r="AP342" i="5" s="1"/>
  <c r="AI343" i="5" s="1"/>
  <c r="AE327" i="5"/>
  <c r="AC327" i="5"/>
  <c r="AG327" i="5" s="1"/>
  <c r="CI338" i="5"/>
  <c r="CG338" i="5"/>
  <c r="CK338" i="5" s="1"/>
  <c r="CL338" i="5" s="1"/>
  <c r="CE339" i="5" s="1"/>
  <c r="M226" i="5" l="1"/>
  <c r="C226" i="4"/>
  <c r="BC337" i="5"/>
  <c r="F251" i="6"/>
  <c r="R251" i="6"/>
  <c r="BV337" i="5"/>
  <c r="BO338" i="5" s="1"/>
  <c r="Z331" i="5"/>
  <c r="S332" i="5" s="1"/>
  <c r="W332" i="5" s="1"/>
  <c r="AH327" i="5"/>
  <c r="AA328" i="5" s="1"/>
  <c r="AC328" i="5" s="1"/>
  <c r="AG328" i="5" s="1"/>
  <c r="BK340" i="5"/>
  <c r="BC338" i="5"/>
  <c r="BA338" i="5"/>
  <c r="AK343" i="5"/>
  <c r="AO343" i="5" s="1"/>
  <c r="AM343" i="5"/>
  <c r="CG339" i="5"/>
  <c r="CI339" i="5"/>
  <c r="BS338" i="5"/>
  <c r="BQ338" i="5"/>
  <c r="BU338" i="5" s="1"/>
  <c r="BV338" i="5" s="1"/>
  <c r="BO339" i="5" s="1"/>
  <c r="AX333" i="5"/>
  <c r="AQ334" i="5" s="1"/>
  <c r="CD334" i="5"/>
  <c r="BW335" i="5" s="1"/>
  <c r="BM340" i="5"/>
  <c r="BN340" i="5" s="1"/>
  <c r="BG341" i="5" s="1"/>
  <c r="H226" i="5"/>
  <c r="E226" i="4"/>
  <c r="Q226" i="5"/>
  <c r="R226" i="5" s="1"/>
  <c r="I251" i="6" l="1"/>
  <c r="K252" i="6"/>
  <c r="AE328" i="5"/>
  <c r="U332" i="5"/>
  <c r="Y332" i="5" s="1"/>
  <c r="Z332" i="5" s="1"/>
  <c r="S333" i="5" s="1"/>
  <c r="CK339" i="5"/>
  <c r="CL339" i="5" s="1"/>
  <c r="CE340" i="5" s="1"/>
  <c r="AP343" i="5"/>
  <c r="AI344" i="5" s="1"/>
  <c r="AM344" i="5" s="1"/>
  <c r="BS339" i="5"/>
  <c r="BQ339" i="5"/>
  <c r="BI341" i="5"/>
  <c r="BM341" i="5" s="1"/>
  <c r="BN341" i="5" s="1"/>
  <c r="BG342" i="5" s="1"/>
  <c r="BK341" i="5"/>
  <c r="AH328" i="5"/>
  <c r="AA329" i="5" s="1"/>
  <c r="I226" i="4"/>
  <c r="F226" i="5"/>
  <c r="AU334" i="5"/>
  <c r="AS334" i="5"/>
  <c r="CA335" i="5"/>
  <c r="BY335" i="5"/>
  <c r="CC335" i="5" s="1"/>
  <c r="BE338" i="5"/>
  <c r="BF338" i="5" s="1"/>
  <c r="AY339" i="5" s="1"/>
  <c r="J226" i="4"/>
  <c r="I226" i="5"/>
  <c r="K227" i="5"/>
  <c r="AK344" i="5" l="1"/>
  <c r="AO344" i="5" s="1"/>
  <c r="AP344" i="5" s="1"/>
  <c r="AI345" i="5" s="1"/>
  <c r="O252" i="6"/>
  <c r="M252" i="6"/>
  <c r="CG340" i="5"/>
  <c r="CK340" i="5" s="1"/>
  <c r="CL340" i="5" s="1"/>
  <c r="CE341" i="5" s="1"/>
  <c r="CI340" i="5"/>
  <c r="CD335" i="5"/>
  <c r="BW336" i="5" s="1"/>
  <c r="BY336" i="5" s="1"/>
  <c r="BA339" i="5"/>
  <c r="BC339" i="5"/>
  <c r="AM345" i="5"/>
  <c r="AK345" i="5"/>
  <c r="AO345" i="5" s="1"/>
  <c r="AP345" i="5" s="1"/>
  <c r="AI346" i="5" s="1"/>
  <c r="U333" i="5"/>
  <c r="Y333" i="5" s="1"/>
  <c r="Z333" i="5" s="1"/>
  <c r="S334" i="5" s="1"/>
  <c r="W333" i="5"/>
  <c r="BU339" i="5"/>
  <c r="BV339" i="5" s="1"/>
  <c r="BO340" i="5" s="1"/>
  <c r="BK342" i="5"/>
  <c r="BI342" i="5"/>
  <c r="O227" i="5"/>
  <c r="G227" i="4" s="1"/>
  <c r="C227" i="4"/>
  <c r="M227" i="5"/>
  <c r="AW334" i="5"/>
  <c r="AX334" i="5" s="1"/>
  <c r="AQ335" i="5" s="1"/>
  <c r="AC329" i="5"/>
  <c r="AG329" i="5" s="1"/>
  <c r="AH329" i="5" s="1"/>
  <c r="AA330" i="5" s="1"/>
  <c r="AE329" i="5"/>
  <c r="Q252" i="6" l="1"/>
  <c r="F252" i="6" s="1"/>
  <c r="H252" i="6"/>
  <c r="CA336" i="5"/>
  <c r="BE339" i="5"/>
  <c r="BF339" i="5" s="1"/>
  <c r="AY340" i="5" s="1"/>
  <c r="W334" i="5"/>
  <c r="U334" i="5"/>
  <c r="Y334" i="5" s="1"/>
  <c r="AE330" i="5"/>
  <c r="AC330" i="5"/>
  <c r="AK346" i="5"/>
  <c r="AO346" i="5" s="1"/>
  <c r="AP346" i="5" s="1"/>
  <c r="AI347" i="5" s="1"/>
  <c r="AM346" i="5"/>
  <c r="AU335" i="5"/>
  <c r="AS335" i="5"/>
  <c r="CG341" i="5"/>
  <c r="CK341" i="5" s="1"/>
  <c r="CI341" i="5"/>
  <c r="CC336" i="5"/>
  <c r="CD336" i="5" s="1"/>
  <c r="BW337" i="5" s="1"/>
  <c r="H227" i="5"/>
  <c r="E227" i="4"/>
  <c r="Q227" i="5"/>
  <c r="R227" i="5" s="1"/>
  <c r="BS340" i="5"/>
  <c r="BQ340" i="5"/>
  <c r="BU340" i="5" s="1"/>
  <c r="BM342" i="5"/>
  <c r="BN342" i="5" s="1"/>
  <c r="BG343" i="5" s="1"/>
  <c r="R252" i="6" l="1"/>
  <c r="K253" i="6"/>
  <c r="I252" i="6"/>
  <c r="BC340" i="5"/>
  <c r="BA340" i="5"/>
  <c r="BE340" i="5" s="1"/>
  <c r="BF340" i="5" s="1"/>
  <c r="AY341" i="5" s="1"/>
  <c r="Z334" i="5"/>
  <c r="S335" i="5" s="1"/>
  <c r="W335" i="5" s="1"/>
  <c r="AM347" i="5"/>
  <c r="AK347" i="5"/>
  <c r="AO347" i="5" s="1"/>
  <c r="AP347" i="5" s="1"/>
  <c r="AI348" i="5" s="1"/>
  <c r="AW335" i="5"/>
  <c r="AX335" i="5" s="1"/>
  <c r="AQ336" i="5" s="1"/>
  <c r="AG330" i="5"/>
  <c r="AH330" i="5" s="1"/>
  <c r="AA331" i="5" s="1"/>
  <c r="BI343" i="5"/>
  <c r="BK343" i="5"/>
  <c r="J227" i="4"/>
  <c r="I227" i="5"/>
  <c r="K228" i="5"/>
  <c r="BV340" i="5"/>
  <c r="BO341" i="5" s="1"/>
  <c r="CL341" i="5"/>
  <c r="CE342" i="5" s="1"/>
  <c r="BY337" i="5"/>
  <c r="CC337" i="5" s="1"/>
  <c r="CD337" i="5" s="1"/>
  <c r="BW338" i="5" s="1"/>
  <c r="CA337" i="5"/>
  <c r="I227" i="4"/>
  <c r="F227" i="5"/>
  <c r="O253" i="6" l="1"/>
  <c r="M253" i="6"/>
  <c r="U335" i="5"/>
  <c r="Y335" i="5" s="1"/>
  <c r="Z335" i="5" s="1"/>
  <c r="S336" i="5" s="1"/>
  <c r="AC331" i="5"/>
  <c r="AG331" i="5" s="1"/>
  <c r="AH331" i="5" s="1"/>
  <c r="AA332" i="5" s="1"/>
  <c r="AE331" i="5"/>
  <c r="CA338" i="5"/>
  <c r="BY338" i="5"/>
  <c r="CC338" i="5" s="1"/>
  <c r="CD338" i="5" s="1"/>
  <c r="BW339" i="5" s="1"/>
  <c r="AU336" i="5"/>
  <c r="AS336" i="5"/>
  <c r="AW336" i="5" s="1"/>
  <c r="AX336" i="5" s="1"/>
  <c r="AQ337" i="5" s="1"/>
  <c r="AK348" i="5"/>
  <c r="AM348" i="5"/>
  <c r="U336" i="5"/>
  <c r="Y336" i="5" s="1"/>
  <c r="W336" i="5"/>
  <c r="BM343" i="5"/>
  <c r="BN343" i="5" s="1"/>
  <c r="BG344" i="5" s="1"/>
  <c r="BS341" i="5"/>
  <c r="BQ341" i="5"/>
  <c r="CG342" i="5"/>
  <c r="CK342" i="5" s="1"/>
  <c r="CI342" i="5"/>
  <c r="BC341" i="5"/>
  <c r="BA341" i="5"/>
  <c r="C228" i="4"/>
  <c r="M228" i="5"/>
  <c r="O228" i="5"/>
  <c r="G228" i="4" s="1"/>
  <c r="Q253" i="6" l="1"/>
  <c r="F253" i="6" s="1"/>
  <c r="H253" i="6"/>
  <c r="R253" i="6"/>
  <c r="BI344" i="5"/>
  <c r="BM344" i="5" s="1"/>
  <c r="BN344" i="5" s="1"/>
  <c r="BG345" i="5" s="1"/>
  <c r="BK344" i="5"/>
  <c r="BY339" i="5"/>
  <c r="CA339" i="5"/>
  <c r="AU337" i="5"/>
  <c r="AS337" i="5"/>
  <c r="AC332" i="5"/>
  <c r="AG332" i="5" s="1"/>
  <c r="AH332" i="5" s="1"/>
  <c r="AA333" i="5" s="1"/>
  <c r="AE332" i="5"/>
  <c r="Z336" i="5"/>
  <c r="S337" i="5" s="1"/>
  <c r="BE341" i="5"/>
  <c r="BF341" i="5" s="1"/>
  <c r="AY342" i="5" s="1"/>
  <c r="AO348" i="5"/>
  <c r="AP348" i="5" s="1"/>
  <c r="AI349" i="5" s="1"/>
  <c r="BU341" i="5"/>
  <c r="BV341" i="5" s="1"/>
  <c r="BO342" i="5" s="1"/>
  <c r="CL342" i="5"/>
  <c r="CE343" i="5" s="1"/>
  <c r="E228" i="4"/>
  <c r="H228" i="5"/>
  <c r="Q228" i="5"/>
  <c r="R228" i="5" s="1"/>
  <c r="K254" i="6" l="1"/>
  <c r="I253" i="6"/>
  <c r="AC333" i="5"/>
  <c r="AG333" i="5" s="1"/>
  <c r="AH333" i="5" s="1"/>
  <c r="AA334" i="5" s="1"/>
  <c r="AE333" i="5"/>
  <c r="J228" i="4"/>
  <c r="K229" i="5"/>
  <c r="I228" i="5"/>
  <c r="BS342" i="5"/>
  <c r="BQ342" i="5"/>
  <c r="BU342" i="5" s="1"/>
  <c r="I228" i="4"/>
  <c r="F228" i="5"/>
  <c r="CC339" i="5"/>
  <c r="CD339" i="5" s="1"/>
  <c r="BW340" i="5" s="1"/>
  <c r="W337" i="5"/>
  <c r="U337" i="5"/>
  <c r="Y337" i="5" s="1"/>
  <c r="Z337" i="5" s="1"/>
  <c r="S338" i="5" s="1"/>
  <c r="AW337" i="5"/>
  <c r="AX337" i="5" s="1"/>
  <c r="AQ338" i="5" s="1"/>
  <c r="BC342" i="5"/>
  <c r="BA342" i="5"/>
  <c r="BK345" i="5"/>
  <c r="BI345" i="5"/>
  <c r="BM345" i="5" s="1"/>
  <c r="CI343" i="5"/>
  <c r="CG343" i="5"/>
  <c r="AM349" i="5"/>
  <c r="AK349" i="5"/>
  <c r="O254" i="6" l="1"/>
  <c r="M254" i="6"/>
  <c r="BV342" i="5"/>
  <c r="BO343" i="5" s="1"/>
  <c r="BQ343" i="5" s="1"/>
  <c r="BU343" i="5" s="1"/>
  <c r="W338" i="5"/>
  <c r="U338" i="5"/>
  <c r="Y338" i="5" s="1"/>
  <c r="BY340" i="5"/>
  <c r="CA340" i="5"/>
  <c r="AE334" i="5"/>
  <c r="AC334" i="5"/>
  <c r="AG334" i="5" s="1"/>
  <c r="AO349" i="5"/>
  <c r="AP349" i="5" s="1"/>
  <c r="AI350" i="5" s="1"/>
  <c r="BN345" i="5"/>
  <c r="BG346" i="5" s="1"/>
  <c r="CK343" i="5"/>
  <c r="CL343" i="5" s="1"/>
  <c r="CE344" i="5" s="1"/>
  <c r="AU338" i="5"/>
  <c r="AS338" i="5"/>
  <c r="AW338" i="5" s="1"/>
  <c r="M229" i="5"/>
  <c r="Q229" i="5" s="1"/>
  <c r="R229" i="5" s="1"/>
  <c r="C229" i="4"/>
  <c r="O229" i="5"/>
  <c r="G229" i="4" s="1"/>
  <c r="BE342" i="5"/>
  <c r="BF342" i="5" s="1"/>
  <c r="AY343" i="5" s="1"/>
  <c r="BS343" i="5" l="1"/>
  <c r="Q254" i="6"/>
  <c r="F254" i="6" s="1"/>
  <c r="H254" i="6"/>
  <c r="R254" i="6"/>
  <c r="AH334" i="5"/>
  <c r="AA335" i="5" s="1"/>
  <c r="AC335" i="5" s="1"/>
  <c r="AG335" i="5" s="1"/>
  <c r="AM350" i="5"/>
  <c r="AK350" i="5"/>
  <c r="AO350" i="5" s="1"/>
  <c r="I229" i="5"/>
  <c r="K230" i="5"/>
  <c r="J229" i="4"/>
  <c r="BA343" i="5"/>
  <c r="BE343" i="5" s="1"/>
  <c r="BF343" i="5" s="1"/>
  <c r="AY344" i="5" s="1"/>
  <c r="BC343" i="5"/>
  <c r="BV343" i="5"/>
  <c r="BO344" i="5" s="1"/>
  <c r="CC340" i="5"/>
  <c r="CD340" i="5" s="1"/>
  <c r="BW341" i="5" s="1"/>
  <c r="CG344" i="5"/>
  <c r="CK344" i="5" s="1"/>
  <c r="CI344" i="5"/>
  <c r="AX338" i="5"/>
  <c r="AQ339" i="5" s="1"/>
  <c r="BI346" i="5"/>
  <c r="BK346" i="5"/>
  <c r="F229" i="5"/>
  <c r="I229" i="4"/>
  <c r="Z338" i="5"/>
  <c r="S339" i="5" s="1"/>
  <c r="H229" i="5"/>
  <c r="E229" i="4"/>
  <c r="AE335" i="5" l="1"/>
  <c r="K255" i="6"/>
  <c r="I254" i="6"/>
  <c r="AH335" i="5"/>
  <c r="AA336" i="5" s="1"/>
  <c r="AC336" i="5" s="1"/>
  <c r="AG336" i="5" s="1"/>
  <c r="BM346" i="5"/>
  <c r="BN346" i="5" s="1"/>
  <c r="BG347" i="5" s="1"/>
  <c r="BA344" i="5"/>
  <c r="BE344" i="5" s="1"/>
  <c r="BF344" i="5" s="1"/>
  <c r="AY345" i="5" s="1"/>
  <c r="BC344" i="5"/>
  <c r="BY341" i="5"/>
  <c r="CC341" i="5" s="1"/>
  <c r="CD341" i="5" s="1"/>
  <c r="BW342" i="5" s="1"/>
  <c r="CA341" i="5"/>
  <c r="BS344" i="5"/>
  <c r="BQ344" i="5"/>
  <c r="W339" i="5"/>
  <c r="U339" i="5"/>
  <c r="Y339" i="5" s="1"/>
  <c r="M230" i="5"/>
  <c r="Q230" i="5" s="1"/>
  <c r="O230" i="5"/>
  <c r="G230" i="4" s="1"/>
  <c r="C230" i="4"/>
  <c r="AP350" i="5"/>
  <c r="AI351" i="5" s="1"/>
  <c r="CL344" i="5"/>
  <c r="CE345" i="5" s="1"/>
  <c r="AU339" i="5"/>
  <c r="AS339" i="5"/>
  <c r="AW339" i="5" s="1"/>
  <c r="M255" i="6" l="1"/>
  <c r="O255" i="6"/>
  <c r="AE336" i="5"/>
  <c r="BK347" i="5"/>
  <c r="BI347" i="5"/>
  <c r="BM347" i="5" s="1"/>
  <c r="BN347" i="5" s="1"/>
  <c r="BG348" i="5" s="1"/>
  <c r="Z339" i="5"/>
  <c r="S340" i="5" s="1"/>
  <c r="U340" i="5" s="1"/>
  <c r="I230" i="4"/>
  <c r="F230" i="5"/>
  <c r="R230" i="5"/>
  <c r="BA345" i="5"/>
  <c r="BE345" i="5" s="1"/>
  <c r="BC345" i="5"/>
  <c r="CA342" i="5"/>
  <c r="BY342" i="5"/>
  <c r="CC342" i="5" s="1"/>
  <c r="AX339" i="5"/>
  <c r="AQ340" i="5" s="1"/>
  <c r="BU344" i="5"/>
  <c r="BV344" i="5" s="1"/>
  <c r="BO345" i="5" s="1"/>
  <c r="AK351" i="5"/>
  <c r="AO351" i="5" s="1"/>
  <c r="AM351" i="5"/>
  <c r="AH336" i="5"/>
  <c r="AA337" i="5" s="1"/>
  <c r="CG345" i="5"/>
  <c r="CK345" i="5" s="1"/>
  <c r="CL345" i="5" s="1"/>
  <c r="CE346" i="5" s="1"/>
  <c r="CI345" i="5"/>
  <c r="H230" i="5"/>
  <c r="E230" i="4"/>
  <c r="H255" i="6" l="1"/>
  <c r="Q255" i="6"/>
  <c r="BI348" i="5"/>
  <c r="BM348" i="5" s="1"/>
  <c r="BN348" i="5" s="1"/>
  <c r="BG349" i="5" s="1"/>
  <c r="BI349" i="5" s="1"/>
  <c r="BK348" i="5"/>
  <c r="W340" i="5"/>
  <c r="BF345" i="5"/>
  <c r="AY346" i="5" s="1"/>
  <c r="BA346" i="5" s="1"/>
  <c r="CI346" i="5"/>
  <c r="CG346" i="5"/>
  <c r="CK346" i="5" s="1"/>
  <c r="CL346" i="5" s="1"/>
  <c r="CE347" i="5" s="1"/>
  <c r="AC337" i="5"/>
  <c r="AE337" i="5"/>
  <c r="Y340" i="5"/>
  <c r="Z340" i="5" s="1"/>
  <c r="S341" i="5" s="1"/>
  <c r="CD342" i="5"/>
  <c r="BW343" i="5" s="1"/>
  <c r="AP351" i="5"/>
  <c r="AI352" i="5" s="1"/>
  <c r="J230" i="4"/>
  <c r="I230" i="5"/>
  <c r="K231" i="5"/>
  <c r="BQ345" i="5"/>
  <c r="BS345" i="5"/>
  <c r="AU340" i="5"/>
  <c r="AS340" i="5"/>
  <c r="R255" i="6" l="1"/>
  <c r="F255" i="6"/>
  <c r="BC346" i="5"/>
  <c r="BK349" i="5"/>
  <c r="CG347" i="5"/>
  <c r="CK347" i="5" s="1"/>
  <c r="CI347" i="5"/>
  <c r="BU345" i="5"/>
  <c r="BV345" i="5" s="1"/>
  <c r="BO346" i="5" s="1"/>
  <c r="AG337" i="5"/>
  <c r="AH337" i="5" s="1"/>
  <c r="AA338" i="5" s="1"/>
  <c r="AW340" i="5"/>
  <c r="AX340" i="5" s="1"/>
  <c r="AQ341" i="5" s="1"/>
  <c r="BE346" i="5"/>
  <c r="BF346" i="5" s="1"/>
  <c r="AY347" i="5" s="1"/>
  <c r="C231" i="4"/>
  <c r="M231" i="5"/>
  <c r="O231" i="5"/>
  <c r="G231" i="4" s="1"/>
  <c r="W341" i="5"/>
  <c r="U341" i="5"/>
  <c r="Y341" i="5" s="1"/>
  <c r="Z341" i="5" s="1"/>
  <c r="S342" i="5" s="1"/>
  <c r="AK352" i="5"/>
  <c r="AO352" i="5" s="1"/>
  <c r="AM352" i="5"/>
  <c r="BM349" i="5"/>
  <c r="BN349" i="5" s="1"/>
  <c r="BG350" i="5" s="1"/>
  <c r="CA343" i="5"/>
  <c r="BY343" i="5"/>
  <c r="K256" i="6" l="1"/>
  <c r="I255" i="6"/>
  <c r="BA347" i="5"/>
  <c r="BE347" i="5" s="1"/>
  <c r="BC347" i="5"/>
  <c r="AS341" i="5"/>
  <c r="AW341" i="5" s="1"/>
  <c r="AX341" i="5" s="1"/>
  <c r="AQ342" i="5" s="1"/>
  <c r="AU341" i="5"/>
  <c r="BQ346" i="5"/>
  <c r="BU346" i="5" s="1"/>
  <c r="BV346" i="5" s="1"/>
  <c r="BO347" i="5" s="1"/>
  <c r="BS346" i="5"/>
  <c r="W342" i="5"/>
  <c r="U342" i="5"/>
  <c r="AE338" i="5"/>
  <c r="AC338" i="5"/>
  <c r="AG338" i="5" s="1"/>
  <c r="E231" i="4"/>
  <c r="H231" i="5"/>
  <c r="Q231" i="5"/>
  <c r="R231" i="5" s="1"/>
  <c r="BI350" i="5"/>
  <c r="BM350" i="5" s="1"/>
  <c r="BK350" i="5"/>
  <c r="CC343" i="5"/>
  <c r="CD343" i="5" s="1"/>
  <c r="BW344" i="5" s="1"/>
  <c r="AP352" i="5"/>
  <c r="AI353" i="5" s="1"/>
  <c r="CL347" i="5"/>
  <c r="CE348" i="5" s="1"/>
  <c r="M256" i="6" l="1"/>
  <c r="O256" i="6"/>
  <c r="BF347" i="5"/>
  <c r="AY348" i="5" s="1"/>
  <c r="BA348" i="5" s="1"/>
  <c r="BE348" i="5" s="1"/>
  <c r="BN350" i="5"/>
  <c r="BG351" i="5" s="1"/>
  <c r="BK351" i="5" s="1"/>
  <c r="AS342" i="5"/>
  <c r="AW342" i="5" s="1"/>
  <c r="AX342" i="5" s="1"/>
  <c r="AQ343" i="5" s="1"/>
  <c r="AU342" i="5"/>
  <c r="BI351" i="5"/>
  <c r="BM351" i="5" s="1"/>
  <c r="BS347" i="5"/>
  <c r="BQ347" i="5"/>
  <c r="AH338" i="5"/>
  <c r="AA339" i="5" s="1"/>
  <c r="Y342" i="5"/>
  <c r="Z342" i="5" s="1"/>
  <c r="S343" i="5" s="1"/>
  <c r="CA344" i="5"/>
  <c r="BY344" i="5"/>
  <c r="CC344" i="5" s="1"/>
  <c r="CD344" i="5" s="1"/>
  <c r="BW345" i="5" s="1"/>
  <c r="I231" i="5"/>
  <c r="K232" i="5"/>
  <c r="J231" i="4"/>
  <c r="F231" i="5"/>
  <c r="I231" i="4"/>
  <c r="AM353" i="5"/>
  <c r="AK353" i="5"/>
  <c r="CI348" i="5"/>
  <c r="CG348" i="5"/>
  <c r="H256" i="6" l="1"/>
  <c r="Q256" i="6"/>
  <c r="BC348" i="5"/>
  <c r="BY345" i="5"/>
  <c r="CC345" i="5" s="1"/>
  <c r="CD345" i="5" s="1"/>
  <c r="BW346" i="5" s="1"/>
  <c r="CA345" i="5"/>
  <c r="AU343" i="5"/>
  <c r="AS343" i="5"/>
  <c r="U343" i="5"/>
  <c r="Y343" i="5" s="1"/>
  <c r="W343" i="5"/>
  <c r="AO353" i="5"/>
  <c r="AP353" i="5" s="1"/>
  <c r="AI354" i="5" s="1"/>
  <c r="BU347" i="5"/>
  <c r="BV347" i="5" s="1"/>
  <c r="BO348" i="5" s="1"/>
  <c r="BN351" i="5"/>
  <c r="BG352" i="5" s="1"/>
  <c r="CK348" i="5"/>
  <c r="CL348" i="5" s="1"/>
  <c r="CE349" i="5" s="1"/>
  <c r="O232" i="5"/>
  <c r="G232" i="4" s="1"/>
  <c r="M232" i="5"/>
  <c r="Q232" i="5" s="1"/>
  <c r="C232" i="4"/>
  <c r="BF348" i="5"/>
  <c r="AY349" i="5" s="1"/>
  <c r="AC339" i="5"/>
  <c r="AG339" i="5" s="1"/>
  <c r="AH339" i="5" s="1"/>
  <c r="AA340" i="5" s="1"/>
  <c r="AE339" i="5"/>
  <c r="F256" i="6" l="1"/>
  <c r="R256" i="6"/>
  <c r="Z343" i="5"/>
  <c r="S344" i="5" s="1"/>
  <c r="AC340" i="5"/>
  <c r="AG340" i="5" s="1"/>
  <c r="AH340" i="5" s="1"/>
  <c r="AA341" i="5" s="1"/>
  <c r="AE340" i="5"/>
  <c r="BQ348" i="5"/>
  <c r="BU348" i="5" s="1"/>
  <c r="BV348" i="5" s="1"/>
  <c r="BO349" i="5" s="1"/>
  <c r="BS348" i="5"/>
  <c r="CG349" i="5"/>
  <c r="CK349" i="5" s="1"/>
  <c r="CL349" i="5" s="1"/>
  <c r="CE350" i="5" s="1"/>
  <c r="CI349" i="5"/>
  <c r="U344" i="5"/>
  <c r="W344" i="5"/>
  <c r="BY346" i="5"/>
  <c r="CA346" i="5"/>
  <c r="AM354" i="5"/>
  <c r="AK354" i="5"/>
  <c r="AO354" i="5" s="1"/>
  <c r="AW343" i="5"/>
  <c r="AX343" i="5" s="1"/>
  <c r="AQ344" i="5" s="1"/>
  <c r="I232" i="4"/>
  <c r="F232" i="5"/>
  <c r="BI352" i="5"/>
  <c r="BM352" i="5" s="1"/>
  <c r="BN352" i="5" s="1"/>
  <c r="BG353" i="5" s="1"/>
  <c r="BK352" i="5"/>
  <c r="H232" i="5"/>
  <c r="E232" i="4"/>
  <c r="BA349" i="5"/>
  <c r="BE349" i="5" s="1"/>
  <c r="BF349" i="5" s="1"/>
  <c r="AY350" i="5" s="1"/>
  <c r="BC349" i="5"/>
  <c r="R232" i="5"/>
  <c r="I256" i="6" l="1"/>
  <c r="K257" i="6"/>
  <c r="AP354" i="5"/>
  <c r="AI355" i="5" s="1"/>
  <c r="AK355" i="5" s="1"/>
  <c r="AO355" i="5" s="1"/>
  <c r="AP355" i="5" s="1"/>
  <c r="AI356" i="5" s="1"/>
  <c r="Y344" i="5"/>
  <c r="Z344" i="5" s="1"/>
  <c r="S345" i="5" s="1"/>
  <c r="AU344" i="5"/>
  <c r="AS344" i="5"/>
  <c r="AW344" i="5" s="1"/>
  <c r="AX344" i="5" s="1"/>
  <c r="AQ345" i="5" s="1"/>
  <c r="AM355" i="5"/>
  <c r="BC350" i="5"/>
  <c r="BA350" i="5"/>
  <c r="BE350" i="5" s="1"/>
  <c r="BF350" i="5" s="1"/>
  <c r="AY351" i="5" s="1"/>
  <c r="BK353" i="5"/>
  <c r="BI353" i="5"/>
  <c r="BM353" i="5" s="1"/>
  <c r="CI350" i="5"/>
  <c r="CG350" i="5"/>
  <c r="CK350" i="5" s="1"/>
  <c r="CL350" i="5" s="1"/>
  <c r="CE351" i="5" s="1"/>
  <c r="BS349" i="5"/>
  <c r="BQ349" i="5"/>
  <c r="BU349" i="5" s="1"/>
  <c r="AE341" i="5"/>
  <c r="AC341" i="5"/>
  <c r="AG341" i="5" s="1"/>
  <c r="J232" i="4"/>
  <c r="I232" i="5"/>
  <c r="K233" i="5"/>
  <c r="CC346" i="5"/>
  <c r="CD346" i="5" s="1"/>
  <c r="BW347" i="5" s="1"/>
  <c r="M257" i="6" l="1"/>
  <c r="O257" i="6"/>
  <c r="U345" i="5"/>
  <c r="Y345" i="5" s="1"/>
  <c r="W345" i="5"/>
  <c r="BA351" i="5"/>
  <c r="BC351" i="5"/>
  <c r="CA347" i="5"/>
  <c r="BY347" i="5"/>
  <c r="CC347" i="5" s="1"/>
  <c r="CD347" i="5" s="1"/>
  <c r="BW348" i="5" s="1"/>
  <c r="AM356" i="5"/>
  <c r="AK356" i="5"/>
  <c r="AO356" i="5" s="1"/>
  <c r="AP356" i="5" s="1"/>
  <c r="AI357" i="5" s="1"/>
  <c r="CI351" i="5"/>
  <c r="CG351" i="5"/>
  <c r="CK351" i="5" s="1"/>
  <c r="AU345" i="5"/>
  <c r="AS345" i="5"/>
  <c r="AH341" i="5"/>
  <c r="AA342" i="5" s="1"/>
  <c r="M233" i="5"/>
  <c r="O233" i="5"/>
  <c r="G233" i="4" s="1"/>
  <c r="C233" i="4"/>
  <c r="BN353" i="5"/>
  <c r="BG354" i="5" s="1"/>
  <c r="BV349" i="5"/>
  <c r="BO350" i="5" s="1"/>
  <c r="Q257" i="6" l="1"/>
  <c r="H257" i="6"/>
  <c r="Z345" i="5"/>
  <c r="S346" i="5" s="1"/>
  <c r="BY348" i="5"/>
  <c r="CC348" i="5" s="1"/>
  <c r="CD348" i="5" s="1"/>
  <c r="BW349" i="5" s="1"/>
  <c r="CA348" i="5"/>
  <c r="AM357" i="5"/>
  <c r="AK357" i="5"/>
  <c r="E233" i="4"/>
  <c r="H233" i="5"/>
  <c r="CL351" i="5"/>
  <c r="CE352" i="5" s="1"/>
  <c r="Q233" i="5"/>
  <c r="BI354" i="5"/>
  <c r="BK354" i="5"/>
  <c r="AE342" i="5"/>
  <c r="AC342" i="5"/>
  <c r="BS350" i="5"/>
  <c r="BQ350" i="5"/>
  <c r="BU350" i="5" s="1"/>
  <c r="BE351" i="5"/>
  <c r="BF351" i="5" s="1"/>
  <c r="AY352" i="5" s="1"/>
  <c r="AW345" i="5"/>
  <c r="AX345" i="5" s="1"/>
  <c r="AQ346" i="5" s="1"/>
  <c r="F257" i="6" l="1"/>
  <c r="R257" i="6"/>
  <c r="W346" i="5"/>
  <c r="U346" i="5"/>
  <c r="Y346" i="5" s="1"/>
  <c r="Z346" i="5" s="1"/>
  <c r="S347" i="5" s="1"/>
  <c r="BY349" i="5"/>
  <c r="CC349" i="5" s="1"/>
  <c r="CD349" i="5" s="1"/>
  <c r="BW350" i="5" s="1"/>
  <c r="CA349" i="5"/>
  <c r="BA352" i="5"/>
  <c r="BE352" i="5" s="1"/>
  <c r="BC352" i="5"/>
  <c r="AU346" i="5"/>
  <c r="AS346" i="5"/>
  <c r="AW346" i="5" s="1"/>
  <c r="AX346" i="5" s="1"/>
  <c r="AQ347" i="5" s="1"/>
  <c r="BV350" i="5"/>
  <c r="BO351" i="5" s="1"/>
  <c r="AO357" i="5"/>
  <c r="AP357" i="5" s="1"/>
  <c r="AI358" i="5" s="1"/>
  <c r="I233" i="4"/>
  <c r="F233" i="5"/>
  <c r="CG352" i="5"/>
  <c r="CK352" i="5" s="1"/>
  <c r="CI352" i="5"/>
  <c r="R233" i="5"/>
  <c r="AG342" i="5"/>
  <c r="AH342" i="5" s="1"/>
  <c r="AA343" i="5" s="1"/>
  <c r="BM354" i="5"/>
  <c r="BN354" i="5" s="1"/>
  <c r="BG355" i="5" s="1"/>
  <c r="I257" i="6" l="1"/>
  <c r="K258" i="6"/>
  <c r="W347" i="5"/>
  <c r="U347" i="5"/>
  <c r="Y347" i="5" s="1"/>
  <c r="BF352" i="5"/>
  <c r="AY353" i="5" s="1"/>
  <c r="BC353" i="5" s="1"/>
  <c r="AU347" i="5"/>
  <c r="AS347" i="5"/>
  <c r="AW347" i="5" s="1"/>
  <c r="BY350" i="5"/>
  <c r="CC350" i="5" s="1"/>
  <c r="CD350" i="5" s="1"/>
  <c r="BW351" i="5" s="1"/>
  <c r="CA350" i="5"/>
  <c r="BI355" i="5"/>
  <c r="BK355" i="5"/>
  <c r="AE343" i="5"/>
  <c r="AC343" i="5"/>
  <c r="AG343" i="5" s="1"/>
  <c r="AH343" i="5" s="1"/>
  <c r="AA344" i="5" s="1"/>
  <c r="AM358" i="5"/>
  <c r="AK358" i="5"/>
  <c r="BS351" i="5"/>
  <c r="BQ351" i="5"/>
  <c r="BU351" i="5" s="1"/>
  <c r="J233" i="4"/>
  <c r="K234" i="5"/>
  <c r="I233" i="5"/>
  <c r="CL352" i="5"/>
  <c r="CE353" i="5" s="1"/>
  <c r="M258" i="6" l="1"/>
  <c r="O258" i="6"/>
  <c r="Q258" i="6"/>
  <c r="F258" i="6" s="1"/>
  <c r="BA353" i="5"/>
  <c r="BM355" i="5"/>
  <c r="BN355" i="5" s="1"/>
  <c r="BG356" i="5" s="1"/>
  <c r="Z347" i="5"/>
  <c r="S348" i="5" s="1"/>
  <c r="AX347" i="5"/>
  <c r="AQ348" i="5" s="1"/>
  <c r="AS348" i="5" s="1"/>
  <c r="AE344" i="5"/>
  <c r="AC344" i="5"/>
  <c r="AG344" i="5" s="1"/>
  <c r="AH344" i="5" s="1"/>
  <c r="AA345" i="5" s="1"/>
  <c r="CA351" i="5"/>
  <c r="BY351" i="5"/>
  <c r="CC351" i="5" s="1"/>
  <c r="CD351" i="5" s="1"/>
  <c r="BW352" i="5" s="1"/>
  <c r="BE353" i="5"/>
  <c r="BF353" i="5" s="1"/>
  <c r="AY354" i="5" s="1"/>
  <c r="BV351" i="5"/>
  <c r="BO352" i="5" s="1"/>
  <c r="CI353" i="5"/>
  <c r="CG353" i="5"/>
  <c r="M234" i="5"/>
  <c r="O234" i="5"/>
  <c r="G234" i="4" s="1"/>
  <c r="C234" i="4"/>
  <c r="AO358" i="5"/>
  <c r="AP358" i="5" s="1"/>
  <c r="AI359" i="5" s="1"/>
  <c r="H258" i="6" l="1"/>
  <c r="R258" i="6"/>
  <c r="AU348" i="5"/>
  <c r="AW348" i="5"/>
  <c r="AX348" i="5" s="1"/>
  <c r="AQ349" i="5" s="1"/>
  <c r="BK356" i="5"/>
  <c r="BI356" i="5"/>
  <c r="BM356" i="5" s="1"/>
  <c r="BN356" i="5" s="1"/>
  <c r="BG357" i="5" s="1"/>
  <c r="U348" i="5"/>
  <c r="W348" i="5"/>
  <c r="CK353" i="5"/>
  <c r="CL353" i="5" s="1"/>
  <c r="CE354" i="5" s="1"/>
  <c r="AC345" i="5"/>
  <c r="AG345" i="5" s="1"/>
  <c r="AH345" i="5" s="1"/>
  <c r="AA346" i="5" s="1"/>
  <c r="AE345" i="5"/>
  <c r="CA352" i="5"/>
  <c r="BY352" i="5"/>
  <c r="CC352" i="5" s="1"/>
  <c r="AM359" i="5"/>
  <c r="AK359" i="5"/>
  <c r="AO359" i="5" s="1"/>
  <c r="AP359" i="5" s="1"/>
  <c r="AI360" i="5" s="1"/>
  <c r="E234" i="4"/>
  <c r="H234" i="5"/>
  <c r="BS352" i="5"/>
  <c r="BQ352" i="5"/>
  <c r="Q234" i="5"/>
  <c r="BC354" i="5"/>
  <c r="BA354" i="5"/>
  <c r="K259" i="6" l="1"/>
  <c r="I258" i="6"/>
  <c r="AU349" i="5"/>
  <c r="AS349" i="5"/>
  <c r="AW349" i="5" s="1"/>
  <c r="CG354" i="5"/>
  <c r="CK354" i="5" s="1"/>
  <c r="CL354" i="5" s="1"/>
  <c r="CE355" i="5" s="1"/>
  <c r="CI354" i="5"/>
  <c r="BK357" i="5"/>
  <c r="BI357" i="5"/>
  <c r="BM357" i="5" s="1"/>
  <c r="BN357" i="5" s="1"/>
  <c r="BG358" i="5" s="1"/>
  <c r="Y348" i="5"/>
  <c r="Z348" i="5" s="1"/>
  <c r="S349" i="5" s="1"/>
  <c r="AM360" i="5"/>
  <c r="AK360" i="5"/>
  <c r="AO360" i="5" s="1"/>
  <c r="AE346" i="5"/>
  <c r="AC346" i="5"/>
  <c r="AG346" i="5" s="1"/>
  <c r="BU352" i="5"/>
  <c r="BV352" i="5" s="1"/>
  <c r="BO353" i="5" s="1"/>
  <c r="BE354" i="5"/>
  <c r="BF354" i="5" s="1"/>
  <c r="AY355" i="5" s="1"/>
  <c r="I234" i="4"/>
  <c r="F234" i="5"/>
  <c r="R234" i="5"/>
  <c r="CD352" i="5"/>
  <c r="BW353" i="5" s="1"/>
  <c r="M259" i="6" l="1"/>
  <c r="O259" i="6"/>
  <c r="AX349" i="5"/>
  <c r="AQ350" i="5" s="1"/>
  <c r="AS350" i="5" s="1"/>
  <c r="AW350" i="5" s="1"/>
  <c r="AX350" i="5" s="1"/>
  <c r="AQ351" i="5" s="1"/>
  <c r="BI358" i="5"/>
  <c r="BK358" i="5"/>
  <c r="W349" i="5"/>
  <c r="U349" i="5"/>
  <c r="Y349" i="5" s="1"/>
  <c r="Z349" i="5" s="1"/>
  <c r="S350" i="5" s="1"/>
  <c r="CI355" i="5"/>
  <c r="CG355" i="5"/>
  <c r="CK355" i="5" s="1"/>
  <c r="CL355" i="5" s="1"/>
  <c r="CE356" i="5" s="1"/>
  <c r="BC355" i="5"/>
  <c r="BA355" i="5"/>
  <c r="BS353" i="5"/>
  <c r="BQ353" i="5"/>
  <c r="BU353" i="5" s="1"/>
  <c r="AH346" i="5"/>
  <c r="AA347" i="5" s="1"/>
  <c r="BM358" i="5"/>
  <c r="BN358" i="5" s="1"/>
  <c r="BG359" i="5" s="1"/>
  <c r="BY353" i="5"/>
  <c r="CC353" i="5" s="1"/>
  <c r="CA353" i="5"/>
  <c r="AP360" i="5"/>
  <c r="AI361" i="5" s="1"/>
  <c r="J234" i="4"/>
  <c r="I234" i="5"/>
  <c r="K235" i="5"/>
  <c r="Q259" i="6" l="1"/>
  <c r="H259" i="6"/>
  <c r="AU350" i="5"/>
  <c r="CI356" i="5"/>
  <c r="CG356" i="5"/>
  <c r="CK356" i="5" s="1"/>
  <c r="CL356" i="5" s="1"/>
  <c r="CE357" i="5" s="1"/>
  <c r="CG357" i="5" s="1"/>
  <c r="CK357" i="5" s="1"/>
  <c r="BE355" i="5"/>
  <c r="BF355" i="5" s="1"/>
  <c r="AY356" i="5" s="1"/>
  <c r="W350" i="5"/>
  <c r="U350" i="5"/>
  <c r="Y350" i="5" s="1"/>
  <c r="Z350" i="5" s="1"/>
  <c r="S351" i="5" s="1"/>
  <c r="BK359" i="5"/>
  <c r="BI359" i="5"/>
  <c r="BM359" i="5" s="1"/>
  <c r="AE347" i="5"/>
  <c r="AC347" i="5"/>
  <c r="AG347" i="5" s="1"/>
  <c r="BV353" i="5"/>
  <c r="BO354" i="5" s="1"/>
  <c r="C235" i="4"/>
  <c r="M235" i="5"/>
  <c r="O235" i="5"/>
  <c r="G235" i="4" s="1"/>
  <c r="CD353" i="5"/>
  <c r="BW354" i="5" s="1"/>
  <c r="AS351" i="5"/>
  <c r="AW351" i="5" s="1"/>
  <c r="AX351" i="5" s="1"/>
  <c r="AQ352" i="5" s="1"/>
  <c r="AU351" i="5"/>
  <c r="AM361" i="5"/>
  <c r="AK361" i="5"/>
  <c r="CI357" i="5" l="1"/>
  <c r="F259" i="6"/>
  <c r="R259" i="6"/>
  <c r="BA356" i="5"/>
  <c r="BC356" i="5"/>
  <c r="W351" i="5"/>
  <c r="U351" i="5"/>
  <c r="Y351" i="5" s="1"/>
  <c r="Z351" i="5" s="1"/>
  <c r="S352" i="5" s="1"/>
  <c r="BN359" i="5"/>
  <c r="BG360" i="5" s="1"/>
  <c r="BK360" i="5" s="1"/>
  <c r="AS352" i="5"/>
  <c r="AW352" i="5" s="1"/>
  <c r="AX352" i="5" s="1"/>
  <c r="AQ353" i="5" s="1"/>
  <c r="AU352" i="5"/>
  <c r="CL357" i="5"/>
  <c r="CE358" i="5" s="1"/>
  <c r="AH347" i="5"/>
  <c r="AA348" i="5" s="1"/>
  <c r="AO361" i="5"/>
  <c r="AP361" i="5" s="1"/>
  <c r="AI362" i="5" s="1"/>
  <c r="CA354" i="5"/>
  <c r="BY354" i="5"/>
  <c r="E235" i="4"/>
  <c r="H235" i="5"/>
  <c r="Q235" i="5"/>
  <c r="BQ354" i="5"/>
  <c r="BU354" i="5" s="1"/>
  <c r="BV354" i="5" s="1"/>
  <c r="BO355" i="5" s="1"/>
  <c r="BS354" i="5"/>
  <c r="I259" i="6" l="1"/>
  <c r="K260" i="6"/>
  <c r="BI360" i="5"/>
  <c r="BM360" i="5" s="1"/>
  <c r="U352" i="5"/>
  <c r="Y352" i="5" s="1"/>
  <c r="Z352" i="5" s="1"/>
  <c r="S353" i="5" s="1"/>
  <c r="W352" i="5"/>
  <c r="BE356" i="5"/>
  <c r="BF356" i="5" s="1"/>
  <c r="AY357" i="5" s="1"/>
  <c r="AU353" i="5"/>
  <c r="AS353" i="5"/>
  <c r="AK362" i="5"/>
  <c r="AO362" i="5" s="1"/>
  <c r="AP362" i="5" s="1"/>
  <c r="AI363" i="5" s="1"/>
  <c r="AM362" i="5"/>
  <c r="BQ355" i="5"/>
  <c r="BS355" i="5"/>
  <c r="I235" i="4"/>
  <c r="F235" i="5"/>
  <c r="CC354" i="5"/>
  <c r="CD354" i="5" s="1"/>
  <c r="BW355" i="5" s="1"/>
  <c r="AE348" i="5"/>
  <c r="AC348" i="5"/>
  <c r="CG358" i="5"/>
  <c r="CK358" i="5" s="1"/>
  <c r="CI358" i="5"/>
  <c r="R235" i="5"/>
  <c r="O260" i="6" l="1"/>
  <c r="M260" i="6"/>
  <c r="BN360" i="5"/>
  <c r="BG361" i="5" s="1"/>
  <c r="BC357" i="5"/>
  <c r="BA357" i="5"/>
  <c r="AG348" i="5"/>
  <c r="AH348" i="5" s="1"/>
  <c r="AA349" i="5" s="1"/>
  <c r="W353" i="5"/>
  <c r="U353" i="5"/>
  <c r="Y353" i="5" s="1"/>
  <c r="Z353" i="5" s="1"/>
  <c r="S354" i="5" s="1"/>
  <c r="BU355" i="5"/>
  <c r="BV355" i="5" s="1"/>
  <c r="BO356" i="5" s="1"/>
  <c r="J235" i="4"/>
  <c r="K236" i="5"/>
  <c r="I235" i="5"/>
  <c r="CL358" i="5"/>
  <c r="CE359" i="5" s="1"/>
  <c r="AW353" i="5"/>
  <c r="AX353" i="5" s="1"/>
  <c r="AQ354" i="5" s="1"/>
  <c r="BY355" i="5"/>
  <c r="CA355" i="5"/>
  <c r="AK363" i="5"/>
  <c r="AO363" i="5" s="1"/>
  <c r="AP363" i="5" s="1"/>
  <c r="AI364" i="5" s="1"/>
  <c r="AM363" i="5"/>
  <c r="Q260" i="6" l="1"/>
  <c r="F260" i="6" s="1"/>
  <c r="H260" i="6"/>
  <c r="BI361" i="5"/>
  <c r="BM361" i="5" s="1"/>
  <c r="BN361" i="5" s="1"/>
  <c r="BG362" i="5" s="1"/>
  <c r="BK361" i="5"/>
  <c r="BQ356" i="5"/>
  <c r="BU356" i="5" s="1"/>
  <c r="BS356" i="5"/>
  <c r="AE349" i="5"/>
  <c r="AC349" i="5"/>
  <c r="AG349" i="5" s="1"/>
  <c r="BE357" i="5"/>
  <c r="BF357" i="5" s="1"/>
  <c r="AY358" i="5" s="1"/>
  <c r="W354" i="5"/>
  <c r="U354" i="5"/>
  <c r="Y354" i="5" s="1"/>
  <c r="Z354" i="5" s="1"/>
  <c r="S355" i="5" s="1"/>
  <c r="AS354" i="5"/>
  <c r="AW354" i="5" s="1"/>
  <c r="AX354" i="5" s="1"/>
  <c r="AQ355" i="5" s="1"/>
  <c r="AU354" i="5"/>
  <c r="C236" i="4"/>
  <c r="M236" i="5"/>
  <c r="Q236" i="5" s="1"/>
  <c r="O236" i="5"/>
  <c r="G236" i="4" s="1"/>
  <c r="AM364" i="5"/>
  <c r="AK364" i="5"/>
  <c r="AO364" i="5" s="1"/>
  <c r="AP364" i="5" s="1"/>
  <c r="CC355" i="5"/>
  <c r="CD355" i="5" s="1"/>
  <c r="BW356" i="5" s="1"/>
  <c r="CI359" i="5"/>
  <c r="CG359" i="5"/>
  <c r="R260" i="6" l="1"/>
  <c r="I260" i="6"/>
  <c r="K261" i="6"/>
  <c r="BK362" i="5"/>
  <c r="BI362" i="5"/>
  <c r="BM362" i="5" s="1"/>
  <c r="BN362" i="5" s="1"/>
  <c r="BG363" i="5" s="1"/>
  <c r="U355" i="5"/>
  <c r="W355" i="5"/>
  <c r="BC358" i="5"/>
  <c r="BA358" i="5"/>
  <c r="BE358" i="5" s="1"/>
  <c r="BF358" i="5" s="1"/>
  <c r="AY359" i="5" s="1"/>
  <c r="BV356" i="5"/>
  <c r="BO357" i="5" s="1"/>
  <c r="AH349" i="5"/>
  <c r="AA350" i="5" s="1"/>
  <c r="AC350" i="5" s="1"/>
  <c r="AU355" i="5"/>
  <c r="AS355" i="5"/>
  <c r="AW355" i="5" s="1"/>
  <c r="F236" i="5"/>
  <c r="I236" i="4"/>
  <c r="BY356" i="5"/>
  <c r="CC356" i="5" s="1"/>
  <c r="CD356" i="5" s="1"/>
  <c r="BW357" i="5" s="1"/>
  <c r="CA356" i="5"/>
  <c r="CK359" i="5"/>
  <c r="CL359" i="5" s="1"/>
  <c r="CE360" i="5" s="1"/>
  <c r="H236" i="5"/>
  <c r="E236" i="4"/>
  <c r="R236" i="5"/>
  <c r="M261" i="6" l="1"/>
  <c r="Q261" i="6" s="1"/>
  <c r="F261" i="6" s="1"/>
  <c r="O261" i="6"/>
  <c r="BK363" i="5"/>
  <c r="BI363" i="5"/>
  <c r="AG350" i="5"/>
  <c r="AH350" i="5" s="1"/>
  <c r="AA351" i="5" s="1"/>
  <c r="AE350" i="5"/>
  <c r="AX355" i="5"/>
  <c r="AQ356" i="5" s="1"/>
  <c r="AS356" i="5" s="1"/>
  <c r="BA359" i="5"/>
  <c r="BE359" i="5" s="1"/>
  <c r="BF359" i="5" s="1"/>
  <c r="AY360" i="5" s="1"/>
  <c r="BC359" i="5"/>
  <c r="BS357" i="5"/>
  <c r="BQ357" i="5"/>
  <c r="Y355" i="5"/>
  <c r="Z355" i="5" s="1"/>
  <c r="S356" i="5" s="1"/>
  <c r="CG360" i="5"/>
  <c r="CK360" i="5" s="1"/>
  <c r="CI360" i="5"/>
  <c r="CA357" i="5"/>
  <c r="BY357" i="5"/>
  <c r="AU356" i="5"/>
  <c r="J236" i="4"/>
  <c r="I236" i="5"/>
  <c r="K237" i="5"/>
  <c r="H261" i="6" l="1"/>
  <c r="R261" i="6"/>
  <c r="BM363" i="5"/>
  <c r="BN363" i="5" s="1"/>
  <c r="BG364" i="5" s="1"/>
  <c r="AC351" i="5"/>
  <c r="AG351" i="5" s="1"/>
  <c r="AH351" i="5" s="1"/>
  <c r="AA352" i="5" s="1"/>
  <c r="AE351" i="5"/>
  <c r="U356" i="5"/>
  <c r="Y356" i="5" s="1"/>
  <c r="W356" i="5"/>
  <c r="BU357" i="5"/>
  <c r="BV357" i="5" s="1"/>
  <c r="BO358" i="5" s="1"/>
  <c r="BC360" i="5"/>
  <c r="BA360" i="5"/>
  <c r="BE360" i="5" s="1"/>
  <c r="BF360" i="5" s="1"/>
  <c r="AY361" i="5" s="1"/>
  <c r="AW356" i="5"/>
  <c r="AX356" i="5" s="1"/>
  <c r="AQ357" i="5" s="1"/>
  <c r="CC357" i="5"/>
  <c r="CD357" i="5" s="1"/>
  <c r="BW358" i="5" s="1"/>
  <c r="M237" i="5"/>
  <c r="C237" i="4"/>
  <c r="O237" i="5"/>
  <c r="G237" i="4" s="1"/>
  <c r="CL360" i="5"/>
  <c r="CE361" i="5" s="1"/>
  <c r="I261" i="6" l="1"/>
  <c r="K262" i="6"/>
  <c r="BI364" i="5"/>
  <c r="BM364" i="5" s="1"/>
  <c r="BN364" i="5" s="1"/>
  <c r="BK364" i="5"/>
  <c r="Z356" i="5"/>
  <c r="S357" i="5" s="1"/>
  <c r="BC361" i="5"/>
  <c r="BA361" i="5"/>
  <c r="BE361" i="5" s="1"/>
  <c r="BS358" i="5"/>
  <c r="BQ358" i="5"/>
  <c r="BU358" i="5" s="1"/>
  <c r="BV358" i="5" s="1"/>
  <c r="BO359" i="5" s="1"/>
  <c r="CA358" i="5"/>
  <c r="BY358" i="5"/>
  <c r="CC358" i="5" s="1"/>
  <c r="AS357" i="5"/>
  <c r="AU357" i="5"/>
  <c r="E237" i="4"/>
  <c r="H237" i="5"/>
  <c r="CG361" i="5"/>
  <c r="CI361" i="5"/>
  <c r="Q237" i="5"/>
  <c r="AC352" i="5"/>
  <c r="AE352" i="5"/>
  <c r="O262" i="6" l="1"/>
  <c r="M262" i="6"/>
  <c r="Q262" i="6" s="1"/>
  <c r="F262" i="6" s="1"/>
  <c r="U357" i="5"/>
  <c r="Y357" i="5" s="1"/>
  <c r="Z357" i="5" s="1"/>
  <c r="S358" i="5" s="1"/>
  <c r="W357" i="5"/>
  <c r="BF361" i="5"/>
  <c r="AY362" i="5" s="1"/>
  <c r="BA362" i="5" s="1"/>
  <c r="BE362" i="5" s="1"/>
  <c r="BF362" i="5" s="1"/>
  <c r="AY363" i="5" s="1"/>
  <c r="BS359" i="5"/>
  <c r="BQ359" i="5"/>
  <c r="BU359" i="5" s="1"/>
  <c r="AW357" i="5"/>
  <c r="AX357" i="5" s="1"/>
  <c r="AQ358" i="5" s="1"/>
  <c r="AG352" i="5"/>
  <c r="AH352" i="5" s="1"/>
  <c r="AA353" i="5" s="1"/>
  <c r="CD358" i="5"/>
  <c r="BW359" i="5" s="1"/>
  <c r="I237" i="4"/>
  <c r="F237" i="5"/>
  <c r="R237" i="5"/>
  <c r="CK361" i="5"/>
  <c r="CL361" i="5" s="1"/>
  <c r="CE362" i="5" s="1"/>
  <c r="H262" i="6" l="1"/>
  <c r="R262" i="6"/>
  <c r="U358" i="5"/>
  <c r="W358" i="5"/>
  <c r="BC362" i="5"/>
  <c r="BA363" i="5"/>
  <c r="BE363" i="5" s="1"/>
  <c r="BC363" i="5"/>
  <c r="BV359" i="5"/>
  <c r="BO360" i="5" s="1"/>
  <c r="AC353" i="5"/>
  <c r="AG353" i="5" s="1"/>
  <c r="AH353" i="5" s="1"/>
  <c r="AA354" i="5" s="1"/>
  <c r="AE353" i="5"/>
  <c r="AS358" i="5"/>
  <c r="AU358" i="5"/>
  <c r="CI362" i="5"/>
  <c r="CG362" i="5"/>
  <c r="CK362" i="5" s="1"/>
  <c r="J237" i="4"/>
  <c r="K238" i="5"/>
  <c r="I237" i="5"/>
  <c r="CA359" i="5"/>
  <c r="BY359" i="5"/>
  <c r="CC359" i="5" s="1"/>
  <c r="K263" i="6" l="1"/>
  <c r="I262" i="6"/>
  <c r="BF363" i="5"/>
  <c r="AY364" i="5" s="1"/>
  <c r="Y358" i="5"/>
  <c r="Z358" i="5" s="1"/>
  <c r="S359" i="5" s="1"/>
  <c r="BQ360" i="5"/>
  <c r="BU360" i="5" s="1"/>
  <c r="BS360" i="5"/>
  <c r="AW358" i="5"/>
  <c r="AX358" i="5" s="1"/>
  <c r="AQ359" i="5" s="1"/>
  <c r="AC354" i="5"/>
  <c r="AE354" i="5"/>
  <c r="C238" i="4"/>
  <c r="O238" i="5"/>
  <c r="G238" i="4" s="1"/>
  <c r="M238" i="5"/>
  <c r="Q238" i="5" s="1"/>
  <c r="BC364" i="5"/>
  <c r="BA364" i="5"/>
  <c r="CL362" i="5"/>
  <c r="CE363" i="5" s="1"/>
  <c r="CD359" i="5"/>
  <c r="BW360" i="5" s="1"/>
  <c r="O263" i="6" l="1"/>
  <c r="M263" i="6"/>
  <c r="U359" i="5"/>
  <c r="Y359" i="5" s="1"/>
  <c r="Z359" i="5" s="1"/>
  <c r="S360" i="5" s="1"/>
  <c r="W359" i="5"/>
  <c r="BV360" i="5"/>
  <c r="BO361" i="5" s="1"/>
  <c r="BQ361" i="5" s="1"/>
  <c r="AU359" i="5"/>
  <c r="AS359" i="5"/>
  <c r="AW359" i="5" s="1"/>
  <c r="AX359" i="5" s="1"/>
  <c r="AQ360" i="5" s="1"/>
  <c r="I238" i="4"/>
  <c r="F238" i="5"/>
  <c r="R238" i="5"/>
  <c r="CA360" i="5"/>
  <c r="BY360" i="5"/>
  <c r="E238" i="4"/>
  <c r="H238" i="5"/>
  <c r="AG354" i="5"/>
  <c r="AH354" i="5" s="1"/>
  <c r="AA355" i="5" s="1"/>
  <c r="CG363" i="5"/>
  <c r="CK363" i="5" s="1"/>
  <c r="CL363" i="5" s="1"/>
  <c r="CE364" i="5" s="1"/>
  <c r="CI363" i="5"/>
  <c r="BE364" i="5"/>
  <c r="BF364" i="5" s="1"/>
  <c r="H263" i="6" l="1"/>
  <c r="Q263" i="6"/>
  <c r="BS361" i="5"/>
  <c r="U360" i="5"/>
  <c r="W360" i="5"/>
  <c r="BU361" i="5"/>
  <c r="BV361" i="5" s="1"/>
  <c r="BO362" i="5" s="1"/>
  <c r="AC355" i="5"/>
  <c r="AG355" i="5" s="1"/>
  <c r="AH355" i="5" s="1"/>
  <c r="AA356" i="5" s="1"/>
  <c r="AE355" i="5"/>
  <c r="CI364" i="5"/>
  <c r="CG364" i="5"/>
  <c r="CC360" i="5"/>
  <c r="CD360" i="5" s="1"/>
  <c r="BW361" i="5" s="1"/>
  <c r="AS360" i="5"/>
  <c r="AU360" i="5"/>
  <c r="K239" i="5"/>
  <c r="I238" i="5"/>
  <c r="J238" i="4"/>
  <c r="F263" i="6" l="1"/>
  <c r="R263" i="6"/>
  <c r="Y360" i="5"/>
  <c r="Z360" i="5" s="1"/>
  <c r="S361" i="5" s="1"/>
  <c r="BS362" i="5"/>
  <c r="BQ362" i="5"/>
  <c r="BU362" i="5" s="1"/>
  <c r="BV362" i="5" s="1"/>
  <c r="BO363" i="5" s="1"/>
  <c r="BS363" i="5" s="1"/>
  <c r="BY361" i="5"/>
  <c r="CC361" i="5" s="1"/>
  <c r="CD361" i="5" s="1"/>
  <c r="BW362" i="5" s="1"/>
  <c r="CA361" i="5"/>
  <c r="AC356" i="5"/>
  <c r="AG356" i="5" s="1"/>
  <c r="AH356" i="5" s="1"/>
  <c r="AA357" i="5" s="1"/>
  <c r="AE356" i="5"/>
  <c r="CK364" i="5"/>
  <c r="CL364" i="5" s="1"/>
  <c r="C239" i="4"/>
  <c r="O239" i="5"/>
  <c r="G239" i="4" s="1"/>
  <c r="M239" i="5"/>
  <c r="AW360" i="5"/>
  <c r="AX360" i="5" s="1"/>
  <c r="AQ361" i="5" s="1"/>
  <c r="I263" i="6" l="1"/>
  <c r="K264" i="6"/>
  <c r="U361" i="5"/>
  <c r="W361" i="5"/>
  <c r="BQ363" i="5"/>
  <c r="BU363" i="5" s="1"/>
  <c r="BV363" i="5" s="1"/>
  <c r="BO364" i="5" s="1"/>
  <c r="AE357" i="5"/>
  <c r="AC357" i="5"/>
  <c r="AG357" i="5" s="1"/>
  <c r="BY362" i="5"/>
  <c r="CC362" i="5" s="1"/>
  <c r="CA362" i="5"/>
  <c r="AU361" i="5"/>
  <c r="AS361" i="5"/>
  <c r="E239" i="4"/>
  <c r="H239" i="5"/>
  <c r="Q239" i="5"/>
  <c r="O264" i="6" l="1"/>
  <c r="M264" i="6"/>
  <c r="Y361" i="5"/>
  <c r="Z361" i="5" s="1"/>
  <c r="S362" i="5" s="1"/>
  <c r="CD362" i="5"/>
  <c r="BW363" i="5" s="1"/>
  <c r="CA363" i="5" s="1"/>
  <c r="AW361" i="5"/>
  <c r="AX361" i="5" s="1"/>
  <c r="AQ362" i="5" s="1"/>
  <c r="BQ364" i="5"/>
  <c r="BU364" i="5" s="1"/>
  <c r="BS364" i="5"/>
  <c r="AH357" i="5"/>
  <c r="AA358" i="5" s="1"/>
  <c r="I239" i="4"/>
  <c r="F239" i="5"/>
  <c r="R239" i="5"/>
  <c r="Q264" i="6" l="1"/>
  <c r="H264" i="6"/>
  <c r="U362" i="5"/>
  <c r="Y362" i="5" s="1"/>
  <c r="Z362" i="5" s="1"/>
  <c r="S363" i="5" s="1"/>
  <c r="W362" i="5"/>
  <c r="BY363" i="5"/>
  <c r="CC363" i="5" s="1"/>
  <c r="AU362" i="5"/>
  <c r="AS362" i="5"/>
  <c r="AW362" i="5" s="1"/>
  <c r="AX362" i="5" s="1"/>
  <c r="AQ363" i="5" s="1"/>
  <c r="BV364" i="5"/>
  <c r="I239" i="5"/>
  <c r="J239" i="4"/>
  <c r="K240" i="5"/>
  <c r="AC358" i="5"/>
  <c r="AG358" i="5" s="1"/>
  <c r="AE358" i="5"/>
  <c r="R264" i="6" l="1"/>
  <c r="F264" i="6"/>
  <c r="CD363" i="5"/>
  <c r="BW364" i="5" s="1"/>
  <c r="U363" i="5"/>
  <c r="Y363" i="5" s="1"/>
  <c r="Z363" i="5" s="1"/>
  <c r="S364" i="5" s="1"/>
  <c r="W363" i="5"/>
  <c r="AH358" i="5"/>
  <c r="AA359" i="5" s="1"/>
  <c r="AE359" i="5" s="1"/>
  <c r="M240" i="5"/>
  <c r="Q240" i="5" s="1"/>
  <c r="O240" i="5"/>
  <c r="G240" i="4" s="1"/>
  <c r="C240" i="4"/>
  <c r="BY364" i="5"/>
  <c r="CA364" i="5"/>
  <c r="AS363" i="5"/>
  <c r="AU363" i="5"/>
  <c r="K265" i="6" l="1"/>
  <c r="I264" i="6"/>
  <c r="AC359" i="5"/>
  <c r="W364" i="5"/>
  <c r="U364" i="5"/>
  <c r="Y364" i="5" s="1"/>
  <c r="Z364" i="5" s="1"/>
  <c r="I240" i="4"/>
  <c r="F240" i="5"/>
  <c r="R240" i="5"/>
  <c r="AW363" i="5"/>
  <c r="AX363" i="5" s="1"/>
  <c r="AQ364" i="5" s="1"/>
  <c r="CC364" i="5"/>
  <c r="CD364" i="5" s="1"/>
  <c r="AG359" i="5"/>
  <c r="AH359" i="5" s="1"/>
  <c r="AA360" i="5" s="1"/>
  <c r="E240" i="4"/>
  <c r="H240" i="5"/>
  <c r="M265" i="6" l="1"/>
  <c r="O265" i="6"/>
  <c r="AC360" i="5"/>
  <c r="AE360" i="5"/>
  <c r="AU364" i="5"/>
  <c r="AS364" i="5"/>
  <c r="AW364" i="5" s="1"/>
  <c r="AX364" i="5" s="1"/>
  <c r="K241" i="5"/>
  <c r="I240" i="5"/>
  <c r="J240" i="4"/>
  <c r="H265" i="6" l="1"/>
  <c r="Q265" i="6"/>
  <c r="AG360" i="5"/>
  <c r="AH360" i="5" s="1"/>
  <c r="AA361" i="5" s="1"/>
  <c r="M241" i="5"/>
  <c r="Q241" i="5" s="1"/>
  <c r="R241" i="5" s="1"/>
  <c r="O241" i="5"/>
  <c r="G241" i="4" s="1"/>
  <c r="C241" i="4"/>
  <c r="F265" i="6" l="1"/>
  <c r="R265" i="6"/>
  <c r="AC361" i="5"/>
  <c r="AG361" i="5" s="1"/>
  <c r="AH361" i="5" s="1"/>
  <c r="AA362" i="5" s="1"/>
  <c r="AE361" i="5"/>
  <c r="J241" i="4"/>
  <c r="K242" i="5"/>
  <c r="I241" i="5"/>
  <c r="I241" i="4"/>
  <c r="F241" i="5"/>
  <c r="H241" i="5"/>
  <c r="E241" i="4"/>
  <c r="K266" i="6" l="1"/>
  <c r="I265" i="6"/>
  <c r="AE362" i="5"/>
  <c r="AC362" i="5"/>
  <c r="AG362" i="5" s="1"/>
  <c r="AH362" i="5" s="1"/>
  <c r="AA363" i="5" s="1"/>
  <c r="C242" i="4"/>
  <c r="M242" i="5"/>
  <c r="O242" i="5"/>
  <c r="G242" i="4" s="1"/>
  <c r="O266" i="6" l="1"/>
  <c r="M266" i="6"/>
  <c r="Q266" i="6" s="1"/>
  <c r="F266" i="6" s="1"/>
  <c r="AE363" i="5"/>
  <c r="AC363" i="5"/>
  <c r="AG363" i="5" s="1"/>
  <c r="AH363" i="5" s="1"/>
  <c r="AA364" i="5" s="1"/>
  <c r="E242" i="4"/>
  <c r="H242" i="5"/>
  <c r="Q242" i="5"/>
  <c r="R242" i="5" s="1"/>
  <c r="H266" i="6" l="1"/>
  <c r="R266" i="6"/>
  <c r="I242" i="5"/>
  <c r="K243" i="5"/>
  <c r="J242" i="4"/>
  <c r="AE364" i="5"/>
  <c r="AC364" i="5"/>
  <c r="AG364" i="5" s="1"/>
  <c r="I242" i="4"/>
  <c r="F242" i="5"/>
  <c r="I266" i="6" l="1"/>
  <c r="K267" i="6"/>
  <c r="AH364" i="5"/>
  <c r="M243" i="5"/>
  <c r="Q243" i="5" s="1"/>
  <c r="O243" i="5"/>
  <c r="G243" i="4" s="1"/>
  <c r="C243" i="4"/>
  <c r="O267" i="6" l="1"/>
  <c r="M267" i="6"/>
  <c r="H267" i="6" s="1"/>
  <c r="F243" i="5"/>
  <c r="I243" i="4"/>
  <c r="R243" i="5"/>
  <c r="H243" i="5"/>
  <c r="E243" i="4"/>
  <c r="Q267" i="6" l="1"/>
  <c r="F267" i="6" s="1"/>
  <c r="K244" i="5"/>
  <c r="I243" i="5"/>
  <c r="J243" i="4"/>
  <c r="R267" i="6" l="1"/>
  <c r="K268" i="6"/>
  <c r="I267" i="6"/>
  <c r="C244" i="4"/>
  <c r="O244" i="5"/>
  <c r="G244" i="4" s="1"/>
  <c r="M244" i="5"/>
  <c r="O268" i="6" l="1"/>
  <c r="M268" i="6"/>
  <c r="E244" i="4"/>
  <c r="H244" i="5"/>
  <c r="Q244" i="5"/>
  <c r="H268" i="6" l="1"/>
  <c r="Q268" i="6"/>
  <c r="F268" i="6" s="1"/>
  <c r="I244" i="4"/>
  <c r="F244" i="5"/>
  <c r="R244" i="5"/>
  <c r="R268" i="6" l="1"/>
  <c r="J244" i="4"/>
  <c r="I244" i="5"/>
  <c r="K245" i="5"/>
  <c r="K269" i="6" l="1"/>
  <c r="I268" i="6"/>
  <c r="O245" i="5"/>
  <c r="G245" i="4" s="1"/>
  <c r="C245" i="4"/>
  <c r="M245" i="5"/>
  <c r="O269" i="6" l="1"/>
  <c r="M269" i="6"/>
  <c r="H245" i="5"/>
  <c r="E245" i="4"/>
  <c r="Q245" i="5"/>
  <c r="H269" i="6" l="1"/>
  <c r="Q269" i="6"/>
  <c r="F269" i="6" s="1"/>
  <c r="F245" i="5"/>
  <c r="I245" i="4"/>
  <c r="R245" i="5"/>
  <c r="R269" i="6" l="1"/>
  <c r="J245" i="4"/>
  <c r="I245" i="5"/>
  <c r="K246" i="5"/>
  <c r="K270" i="6" l="1"/>
  <c r="I269" i="6"/>
  <c r="C246" i="4"/>
  <c r="M246" i="5"/>
  <c r="Q246" i="5" s="1"/>
  <c r="R246" i="5" s="1"/>
  <c r="O246" i="5"/>
  <c r="G246" i="4" s="1"/>
  <c r="O270" i="6" l="1"/>
  <c r="M270" i="6"/>
  <c r="K247" i="5"/>
  <c r="J246" i="4"/>
  <c r="I246" i="5"/>
  <c r="E246" i="4"/>
  <c r="H246" i="5"/>
  <c r="F246" i="5"/>
  <c r="I246" i="4"/>
  <c r="H270" i="6" l="1"/>
  <c r="Q270" i="6"/>
  <c r="F270" i="6" s="1"/>
  <c r="C247" i="4"/>
  <c r="O247" i="5"/>
  <c r="G247" i="4" s="1"/>
  <c r="M247" i="5"/>
  <c r="R270" i="6" l="1"/>
  <c r="K271" i="6" s="1"/>
  <c r="O271" i="6" s="1"/>
  <c r="H247" i="5"/>
  <c r="E247" i="4"/>
  <c r="Q247" i="5"/>
  <c r="R247" i="5" s="1"/>
  <c r="M271" i="6" l="1"/>
  <c r="Q271" i="6" s="1"/>
  <c r="F271" i="6" s="1"/>
  <c r="I270" i="6"/>
  <c r="H271" i="6"/>
  <c r="R271" i="6"/>
  <c r="K248" i="5"/>
  <c r="I247" i="5"/>
  <c r="J247" i="4"/>
  <c r="I247" i="4"/>
  <c r="F247" i="5"/>
  <c r="I271" i="6" l="1"/>
  <c r="K272" i="6"/>
  <c r="C248" i="4"/>
  <c r="M248" i="5"/>
  <c r="O248" i="5"/>
  <c r="G248" i="4" s="1"/>
  <c r="M272" i="6" l="1"/>
  <c r="O272" i="6"/>
  <c r="E248" i="4"/>
  <c r="H248" i="5"/>
  <c r="Q248" i="5"/>
  <c r="H272" i="6" l="1"/>
  <c r="Q272" i="6"/>
  <c r="I248" i="4"/>
  <c r="F248" i="5"/>
  <c r="R248" i="5"/>
  <c r="F272" i="6" l="1"/>
  <c r="R272" i="6"/>
  <c r="J248" i="4"/>
  <c r="I248" i="5"/>
  <c r="K249" i="5"/>
  <c r="K273" i="6" l="1"/>
  <c r="I272" i="6"/>
  <c r="C249" i="4"/>
  <c r="M249" i="5"/>
  <c r="O249" i="5"/>
  <c r="G249" i="4" s="1"/>
  <c r="O273" i="6" l="1"/>
  <c r="M273" i="6"/>
  <c r="E249" i="4"/>
  <c r="H249" i="5"/>
  <c r="Q249" i="5"/>
  <c r="R249" i="5" s="1"/>
  <c r="H273" i="6" l="1"/>
  <c r="Q273" i="6"/>
  <c r="I249" i="5"/>
  <c r="K250" i="5"/>
  <c r="J249" i="4"/>
  <c r="F249" i="5"/>
  <c r="I249" i="4"/>
  <c r="F273" i="6" l="1"/>
  <c r="R273" i="6"/>
  <c r="M250" i="5"/>
  <c r="Q250" i="5" s="1"/>
  <c r="O250" i="5"/>
  <c r="G250" i="4" s="1"/>
  <c r="C250" i="4"/>
  <c r="K274" i="6" l="1"/>
  <c r="I273" i="6"/>
  <c r="F250" i="5"/>
  <c r="I250" i="4"/>
  <c r="R250" i="5"/>
  <c r="E250" i="4"/>
  <c r="H250" i="5"/>
  <c r="M274" i="6" l="1"/>
  <c r="O274" i="6"/>
  <c r="J250" i="4"/>
  <c r="K251" i="5"/>
  <c r="I250" i="5"/>
  <c r="Q274" i="6" l="1"/>
  <c r="H274" i="6"/>
  <c r="C251" i="4"/>
  <c r="M251" i="5"/>
  <c r="O251" i="5"/>
  <c r="G251" i="4" s="1"/>
  <c r="F274" i="6" l="1"/>
  <c r="R274" i="6"/>
  <c r="E251" i="4"/>
  <c r="H251" i="5"/>
  <c r="Q251" i="5"/>
  <c r="K275" i="6" l="1"/>
  <c r="I274" i="6"/>
  <c r="F251" i="5"/>
  <c r="I251" i="4"/>
  <c r="R251" i="5"/>
  <c r="O275" i="6" l="1"/>
  <c r="M275" i="6"/>
  <c r="H275" i="6" s="1"/>
  <c r="I251" i="5"/>
  <c r="K252" i="5"/>
  <c r="J251" i="4"/>
  <c r="Q275" i="6" l="1"/>
  <c r="O252" i="5"/>
  <c r="G252" i="4" s="1"/>
  <c r="M252" i="5"/>
  <c r="Q252" i="5" s="1"/>
  <c r="C252" i="4"/>
  <c r="F275" i="6" l="1"/>
  <c r="R275" i="6"/>
  <c r="R252" i="5"/>
  <c r="I252" i="5" s="1"/>
  <c r="J252" i="4"/>
  <c r="I252" i="4"/>
  <c r="F252" i="5"/>
  <c r="H252" i="5"/>
  <c r="E252" i="4"/>
  <c r="K276" i="6" l="1"/>
  <c r="I275" i="6"/>
  <c r="K253" i="5"/>
  <c r="M253" i="5" s="1"/>
  <c r="Q253" i="5" s="1"/>
  <c r="O253" i="5" l="1"/>
  <c r="G253" i="4" s="1"/>
  <c r="C253" i="4"/>
  <c r="M276" i="6"/>
  <c r="H276" i="6" s="1"/>
  <c r="O276" i="6"/>
  <c r="I253" i="4"/>
  <c r="F253" i="5"/>
  <c r="E253" i="4"/>
  <c r="H253" i="5"/>
  <c r="R253" i="5"/>
  <c r="Q276" i="6" l="1"/>
  <c r="F276" i="6" s="1"/>
  <c r="J253" i="4"/>
  <c r="K254" i="5"/>
  <c r="I253" i="5"/>
  <c r="R276" i="6" l="1"/>
  <c r="I276" i="6" s="1"/>
  <c r="K277" i="6"/>
  <c r="M254" i="5"/>
  <c r="Q254" i="5" s="1"/>
  <c r="C254" i="4"/>
  <c r="O254" i="5"/>
  <c r="G254" i="4" s="1"/>
  <c r="M277" i="6" l="1"/>
  <c r="H277" i="6" s="1"/>
  <c r="O277" i="6"/>
  <c r="I254" i="4"/>
  <c r="F254" i="5"/>
  <c r="H254" i="5"/>
  <c r="E254" i="4"/>
  <c r="R254" i="5"/>
  <c r="Q277" i="6" l="1"/>
  <c r="J254" i="4"/>
  <c r="I254" i="5"/>
  <c r="K255" i="5"/>
  <c r="F277" i="6" l="1"/>
  <c r="R277" i="6"/>
  <c r="C255" i="4"/>
  <c r="O255" i="5"/>
  <c r="G255" i="4" s="1"/>
  <c r="M255" i="5"/>
  <c r="Q255" i="5" s="1"/>
  <c r="I277" i="6" l="1"/>
  <c r="K278" i="6"/>
  <c r="I255" i="4"/>
  <c r="F255" i="5"/>
  <c r="R255" i="5"/>
  <c r="E255" i="4"/>
  <c r="H255" i="5"/>
  <c r="O278" i="6" l="1"/>
  <c r="M278" i="6"/>
  <c r="H278" i="6" s="1"/>
  <c r="J255" i="4"/>
  <c r="I255" i="5"/>
  <c r="K256" i="5"/>
  <c r="Q278" i="6" l="1"/>
  <c r="C256" i="4"/>
  <c r="M256" i="5"/>
  <c r="O256" i="5"/>
  <c r="G256" i="4" s="1"/>
  <c r="F278" i="6" l="1"/>
  <c r="R278" i="6"/>
  <c r="Q256" i="5"/>
  <c r="R256" i="5" s="1"/>
  <c r="E256" i="4"/>
  <c r="H256" i="5"/>
  <c r="I278" i="6" l="1"/>
  <c r="K279" i="6"/>
  <c r="I256" i="4"/>
  <c r="F256" i="5"/>
  <c r="I256" i="5"/>
  <c r="J256" i="4"/>
  <c r="K257" i="5"/>
  <c r="M257" i="5" s="1"/>
  <c r="O279" i="6" l="1"/>
  <c r="M279" i="6"/>
  <c r="H279" i="6" s="1"/>
  <c r="C257" i="4"/>
  <c r="O257" i="5"/>
  <c r="G257" i="4" s="1"/>
  <c r="H257" i="5"/>
  <c r="E257" i="4"/>
  <c r="Q257" i="5"/>
  <c r="Q279" i="6" l="1"/>
  <c r="F279" i="6" s="1"/>
  <c r="I257" i="4"/>
  <c r="F257" i="5"/>
  <c r="R257" i="5"/>
  <c r="R279" i="6" l="1"/>
  <c r="K280" i="6" s="1"/>
  <c r="I279" i="6"/>
  <c r="O280" i="6"/>
  <c r="M280" i="6"/>
  <c r="H280" i="6" s="1"/>
  <c r="J257" i="4"/>
  <c r="I257" i="5"/>
  <c r="K258" i="5"/>
  <c r="Q280" i="6" l="1"/>
  <c r="F280" i="6" s="1"/>
  <c r="C258" i="4"/>
  <c r="O258" i="5"/>
  <c r="G258" i="4" s="1"/>
  <c r="M258" i="5"/>
  <c r="Q258" i="5" s="1"/>
  <c r="R280" i="6" l="1"/>
  <c r="I280" i="6"/>
  <c r="K281" i="6"/>
  <c r="F258" i="5"/>
  <c r="I258" i="4"/>
  <c r="E258" i="4"/>
  <c r="H258" i="5"/>
  <c r="R258" i="5"/>
  <c r="M281" i="6" l="1"/>
  <c r="H281" i="6" s="1"/>
  <c r="O281" i="6"/>
  <c r="K259" i="5"/>
  <c r="I258" i="5"/>
  <c r="J258" i="4"/>
  <c r="Q281" i="6" l="1"/>
  <c r="F281" i="6" s="1"/>
  <c r="M259" i="5"/>
  <c r="Q259" i="5" s="1"/>
  <c r="O259" i="5"/>
  <c r="G259" i="4" s="1"/>
  <c r="C259" i="4"/>
  <c r="R281" i="6" l="1"/>
  <c r="R259" i="5"/>
  <c r="I259" i="5" s="1"/>
  <c r="J259" i="4"/>
  <c r="K260" i="5"/>
  <c r="I259" i="4"/>
  <c r="F259" i="5"/>
  <c r="E259" i="4"/>
  <c r="H259" i="5"/>
  <c r="K282" i="6" l="1"/>
  <c r="I281" i="6"/>
  <c r="C260" i="4"/>
  <c r="M260" i="5"/>
  <c r="Q260" i="5" s="1"/>
  <c r="O260" i="5"/>
  <c r="G260" i="4" s="1"/>
  <c r="M282" i="6" l="1"/>
  <c r="H282" i="6" s="1"/>
  <c r="O282" i="6"/>
  <c r="I260" i="4"/>
  <c r="F260" i="5"/>
  <c r="H260" i="5"/>
  <c r="E260" i="4"/>
  <c r="R260" i="5"/>
  <c r="Q282" i="6" l="1"/>
  <c r="F282" i="6" s="1"/>
  <c r="K261" i="5"/>
  <c r="I260" i="5"/>
  <c r="J260" i="4"/>
  <c r="R282" i="6" l="1"/>
  <c r="M261" i="5"/>
  <c r="Q261" i="5" s="1"/>
  <c r="C261" i="4"/>
  <c r="O261" i="5"/>
  <c r="G261" i="4" s="1"/>
  <c r="K283" i="6" l="1"/>
  <c r="I282" i="6"/>
  <c r="I261" i="4"/>
  <c r="F261" i="5"/>
  <c r="R261" i="5"/>
  <c r="H261" i="5"/>
  <c r="E261" i="4"/>
  <c r="O283" i="6" l="1"/>
  <c r="M283" i="6"/>
  <c r="H283" i="6" s="1"/>
  <c r="J261" i="4"/>
  <c r="K262" i="5"/>
  <c r="I261" i="5"/>
  <c r="Q283" i="6" l="1"/>
  <c r="F283" i="6" s="1"/>
  <c r="C262" i="4"/>
  <c r="O262" i="5"/>
  <c r="G262" i="4" s="1"/>
  <c r="M262" i="5"/>
  <c r="R283" i="6" l="1"/>
  <c r="E262" i="4"/>
  <c r="H262" i="5"/>
  <c r="Q262" i="5"/>
  <c r="I283" i="6" l="1"/>
  <c r="K284" i="6"/>
  <c r="I262" i="4"/>
  <c r="F262" i="5"/>
  <c r="R262" i="5"/>
  <c r="M284" i="6" l="1"/>
  <c r="H284" i="6" s="1"/>
  <c r="O284" i="6"/>
  <c r="I262" i="5"/>
  <c r="J262" i="4"/>
  <c r="K263" i="5"/>
  <c r="Q284" i="6" l="1"/>
  <c r="F284" i="6" s="1"/>
  <c r="M263" i="5"/>
  <c r="Q263" i="5" s="1"/>
  <c r="R263" i="5" s="1"/>
  <c r="O263" i="5"/>
  <c r="G263" i="4" s="1"/>
  <c r="C263" i="4"/>
  <c r="R284" i="6" l="1"/>
  <c r="J263" i="4"/>
  <c r="I263" i="5"/>
  <c r="K264" i="5"/>
  <c r="H263" i="5"/>
  <c r="E263" i="4"/>
  <c r="I263" i="4"/>
  <c r="F263" i="5"/>
  <c r="I284" i="6" l="1"/>
  <c r="K285" i="6"/>
  <c r="O264" i="5"/>
  <c r="G264" i="4" s="1"/>
  <c r="M264" i="5"/>
  <c r="C264" i="4"/>
  <c r="M285" i="6" l="1"/>
  <c r="H285" i="6" s="1"/>
  <c r="O285" i="6"/>
  <c r="H264" i="5"/>
  <c r="E264" i="4"/>
  <c r="Q264" i="5"/>
  <c r="R264" i="5" s="1"/>
  <c r="Q285" i="6" l="1"/>
  <c r="J264" i="4"/>
  <c r="K265" i="5"/>
  <c r="I264" i="5"/>
  <c r="I264" i="4"/>
  <c r="F264" i="5"/>
  <c r="F285" i="6" l="1"/>
  <c r="R285" i="6"/>
  <c r="M265" i="5"/>
  <c r="O265" i="5"/>
  <c r="G265" i="4" s="1"/>
  <c r="C265" i="4"/>
  <c r="I285" i="6" l="1"/>
  <c r="K286" i="6"/>
  <c r="Q265" i="5"/>
  <c r="H265" i="5"/>
  <c r="E265" i="4"/>
  <c r="O286" i="6" l="1"/>
  <c r="M286" i="6"/>
  <c r="H286" i="6" s="1"/>
  <c r="F265" i="5"/>
  <c r="I265" i="4"/>
  <c r="R265" i="5"/>
  <c r="Q286" i="6" l="1"/>
  <c r="J265" i="4"/>
  <c r="I265" i="5"/>
  <c r="K266" i="5"/>
  <c r="F286" i="6" l="1"/>
  <c r="R286" i="6"/>
  <c r="C266" i="4"/>
  <c r="M266" i="5"/>
  <c r="O266" i="5"/>
  <c r="G266" i="4" s="1"/>
  <c r="I286" i="6" l="1"/>
  <c r="K287" i="6"/>
  <c r="Q266" i="5"/>
  <c r="R266" i="5" s="1"/>
  <c r="I266" i="4"/>
  <c r="E266" i="4"/>
  <c r="H266" i="5"/>
  <c r="M287" i="6" l="1"/>
  <c r="H287" i="6" s="1"/>
  <c r="O287" i="6"/>
  <c r="F266" i="5"/>
  <c r="I266" i="5"/>
  <c r="J266" i="4"/>
  <c r="K267" i="5"/>
  <c r="M267" i="5" s="1"/>
  <c r="C267" i="4"/>
  <c r="Q287" i="6" l="1"/>
  <c r="O267" i="5"/>
  <c r="G267" i="4" s="1"/>
  <c r="Q267" i="5"/>
  <c r="R267" i="5" s="1"/>
  <c r="I267" i="4"/>
  <c r="H267" i="5"/>
  <c r="E267" i="4"/>
  <c r="F287" i="6" l="1"/>
  <c r="R287" i="6"/>
  <c r="F267" i="5"/>
  <c r="I267" i="5"/>
  <c r="J267" i="4"/>
  <c r="K268" i="5"/>
  <c r="O268" i="5" s="1"/>
  <c r="G268" i="4" s="1"/>
  <c r="C268" i="4"/>
  <c r="K288" i="6" l="1"/>
  <c r="I287" i="6"/>
  <c r="M268" i="5"/>
  <c r="Q268" i="5" s="1"/>
  <c r="R268" i="5" s="1"/>
  <c r="K269" i="5" s="1"/>
  <c r="E268" i="4"/>
  <c r="H268" i="5" l="1"/>
  <c r="I268" i="4"/>
  <c r="J268" i="4"/>
  <c r="M288" i="6"/>
  <c r="H288" i="6" s="1"/>
  <c r="O288" i="6"/>
  <c r="F268" i="5"/>
  <c r="I268" i="5"/>
  <c r="C269" i="4"/>
  <c r="M269" i="5"/>
  <c r="Q269" i="5" s="1"/>
  <c r="O269" i="5"/>
  <c r="G269" i="4" s="1"/>
  <c r="Q288" i="6" l="1"/>
  <c r="F288" i="6" s="1"/>
  <c r="F269" i="5"/>
  <c r="I269" i="4"/>
  <c r="R269" i="5"/>
  <c r="E269" i="4"/>
  <c r="H269" i="5"/>
  <c r="R288" i="6" l="1"/>
  <c r="I288" i="6" s="1"/>
  <c r="I269" i="5"/>
  <c r="J269" i="4"/>
  <c r="K270" i="5"/>
  <c r="K289" i="6" l="1"/>
  <c r="O289" i="6"/>
  <c r="M289" i="6"/>
  <c r="H289" i="6" s="1"/>
  <c r="C270" i="4"/>
  <c r="O270" i="5"/>
  <c r="G270" i="4" s="1"/>
  <c r="M270" i="5"/>
  <c r="Q289" i="6" l="1"/>
  <c r="E270" i="4"/>
  <c r="H270" i="5"/>
  <c r="Q270" i="5"/>
  <c r="F289" i="6" l="1"/>
  <c r="R289" i="6"/>
  <c r="F270" i="5"/>
  <c r="I270" i="4"/>
  <c r="R270" i="5"/>
  <c r="K290" i="6" l="1"/>
  <c r="I289" i="6"/>
  <c r="K271" i="5"/>
  <c r="J270" i="4"/>
  <c r="I270" i="5"/>
  <c r="M290" i="6" l="1"/>
  <c r="H290" i="6" s="1"/>
  <c r="O290" i="6"/>
  <c r="M271" i="5"/>
  <c r="C271" i="4"/>
  <c r="O271" i="5"/>
  <c r="G271" i="4" s="1"/>
  <c r="Q290" i="6" l="1"/>
  <c r="F290" i="6" s="1"/>
  <c r="E271" i="4"/>
  <c r="H271" i="5"/>
  <c r="Q271" i="5"/>
  <c r="R271" i="5" s="1"/>
  <c r="R290" i="6" l="1"/>
  <c r="I290" i="6"/>
  <c r="K291" i="6"/>
  <c r="I271" i="5"/>
  <c r="K272" i="5"/>
  <c r="J271" i="4"/>
  <c r="F271" i="5"/>
  <c r="I271" i="4"/>
  <c r="M291" i="6" l="1"/>
  <c r="H291" i="6" s="1"/>
  <c r="O291" i="6"/>
  <c r="M272" i="5"/>
  <c r="O272" i="5"/>
  <c r="G272" i="4" s="1"/>
  <c r="C272" i="4"/>
  <c r="Q291" i="6" l="1"/>
  <c r="E272" i="4"/>
  <c r="H272" i="5"/>
  <c r="Q272" i="5"/>
  <c r="F291" i="6" l="1"/>
  <c r="R291" i="6"/>
  <c r="I272" i="4"/>
  <c r="F272" i="5"/>
  <c r="R272" i="5"/>
  <c r="I291" i="6" l="1"/>
  <c r="K292" i="6"/>
  <c r="J272" i="4"/>
  <c r="K273" i="5"/>
  <c r="I272" i="5"/>
  <c r="M292" i="6" l="1"/>
  <c r="H292" i="6" s="1"/>
  <c r="O292" i="6"/>
  <c r="Q292" i="6"/>
  <c r="F292" i="6" s="1"/>
  <c r="C273" i="4"/>
  <c r="M273" i="5"/>
  <c r="O273" i="5"/>
  <c r="G273" i="4" s="1"/>
  <c r="R292" i="6" l="1"/>
  <c r="K293" i="6" s="1"/>
  <c r="H273" i="5"/>
  <c r="E273" i="4"/>
  <c r="Q273" i="5"/>
  <c r="I292" i="6" l="1"/>
  <c r="O293" i="6"/>
  <c r="M293" i="6"/>
  <c r="H293" i="6" s="1"/>
  <c r="F273" i="5"/>
  <c r="I273" i="4"/>
  <c r="R273" i="5"/>
  <c r="Q293" i="6" l="1"/>
  <c r="F293" i="6" s="1"/>
  <c r="I273" i="5"/>
  <c r="K274" i="5"/>
  <c r="J273" i="4"/>
  <c r="R293" i="6" l="1"/>
  <c r="O274" i="5"/>
  <c r="G274" i="4" s="1"/>
  <c r="M274" i="5"/>
  <c r="C274" i="4"/>
  <c r="I293" i="6" l="1"/>
  <c r="K294" i="6"/>
  <c r="E274" i="4"/>
  <c r="H274" i="5"/>
  <c r="Q274" i="5"/>
  <c r="R274" i="5" s="1"/>
  <c r="M294" i="6" l="1"/>
  <c r="Q294" i="6" s="1"/>
  <c r="F294" i="6" s="1"/>
  <c r="O294" i="6"/>
  <c r="I274" i="5"/>
  <c r="J274" i="4"/>
  <c r="K275" i="5"/>
  <c r="F274" i="5"/>
  <c r="I274" i="4"/>
  <c r="H294" i="6" l="1"/>
  <c r="R294" i="6"/>
  <c r="C275" i="4"/>
  <c r="O275" i="5"/>
  <c r="G275" i="4" s="1"/>
  <c r="M275" i="5"/>
  <c r="I294" i="6" l="1"/>
  <c r="K295" i="6"/>
  <c r="E275" i="4"/>
  <c r="H275" i="5"/>
  <c r="Q275" i="5"/>
  <c r="R275" i="5" s="1"/>
  <c r="O295" i="6" l="1"/>
  <c r="M295" i="6"/>
  <c r="H295" i="6" s="1"/>
  <c r="J275" i="4"/>
  <c r="I275" i="5"/>
  <c r="K276" i="5"/>
  <c r="I275" i="4"/>
  <c r="F275" i="5"/>
  <c r="Q295" i="6" l="1"/>
  <c r="C276" i="4"/>
  <c r="O276" i="5"/>
  <c r="G276" i="4" s="1"/>
  <c r="M276" i="5"/>
  <c r="Q276" i="5" s="1"/>
  <c r="F295" i="6" l="1"/>
  <c r="R295" i="6"/>
  <c r="R276" i="5"/>
  <c r="I276" i="5" s="1"/>
  <c r="F276" i="5"/>
  <c r="I276" i="4"/>
  <c r="H276" i="5"/>
  <c r="E276" i="4"/>
  <c r="K296" i="6" l="1"/>
  <c r="I295" i="6"/>
  <c r="J276" i="4"/>
  <c r="K277" i="5"/>
  <c r="O277" i="5" s="1"/>
  <c r="G277" i="4" s="1"/>
  <c r="M277" i="5" l="1"/>
  <c r="C277" i="4"/>
  <c r="M296" i="6"/>
  <c r="H296" i="6" s="1"/>
  <c r="O296" i="6"/>
  <c r="E277" i="4"/>
  <c r="H277" i="5"/>
  <c r="Q277" i="5"/>
  <c r="Q296" i="6" l="1"/>
  <c r="F296" i="6" s="1"/>
  <c r="R296" i="6"/>
  <c r="F277" i="5"/>
  <c r="I277" i="4"/>
  <c r="R277" i="5"/>
  <c r="K297" i="6" l="1"/>
  <c r="I296" i="6"/>
  <c r="J277" i="4"/>
  <c r="K278" i="5"/>
  <c r="I277" i="5"/>
  <c r="O297" i="6" l="1"/>
  <c r="M297" i="6"/>
  <c r="H297" i="6" s="1"/>
  <c r="C278" i="4"/>
  <c r="M278" i="5"/>
  <c r="Q278" i="5" s="1"/>
  <c r="O278" i="5"/>
  <c r="G278" i="4" s="1"/>
  <c r="Q297" i="6" l="1"/>
  <c r="F297" i="6" s="1"/>
  <c r="I278" i="4"/>
  <c r="F278" i="5"/>
  <c r="R278" i="5"/>
  <c r="E278" i="4"/>
  <c r="H278" i="5"/>
  <c r="R297" i="6" l="1"/>
  <c r="I297" i="6" s="1"/>
  <c r="K298" i="6"/>
  <c r="I278" i="5"/>
  <c r="K279" i="5"/>
  <c r="J278" i="4"/>
  <c r="O298" i="6" l="1"/>
  <c r="M298" i="6"/>
  <c r="Q298" i="6" s="1"/>
  <c r="F298" i="6" s="1"/>
  <c r="M279" i="5"/>
  <c r="C279" i="4"/>
  <c r="O279" i="5"/>
  <c r="G279" i="4" s="1"/>
  <c r="H298" i="6" l="1"/>
  <c r="R298" i="6"/>
  <c r="Q279" i="5"/>
  <c r="R279" i="5" s="1"/>
  <c r="E279" i="4"/>
  <c r="H279" i="5"/>
  <c r="I298" i="6" l="1"/>
  <c r="K299" i="6"/>
  <c r="I279" i="4"/>
  <c r="F279" i="5"/>
  <c r="K280" i="5"/>
  <c r="O280" i="5" s="1"/>
  <c r="G280" i="4" s="1"/>
  <c r="I279" i="5"/>
  <c r="J279" i="4"/>
  <c r="C280" i="4"/>
  <c r="M299" i="6" l="1"/>
  <c r="H299" i="6" s="1"/>
  <c r="O299" i="6"/>
  <c r="M280" i="5"/>
  <c r="Q280" i="5" s="1"/>
  <c r="R280" i="5" s="1"/>
  <c r="I280" i="5" s="1"/>
  <c r="E280" i="4"/>
  <c r="I280" i="4" l="1"/>
  <c r="H280" i="5"/>
  <c r="J280" i="4"/>
  <c r="F280" i="5"/>
  <c r="K281" i="5"/>
  <c r="M281" i="5" s="1"/>
  <c r="Q299" i="6"/>
  <c r="C281" i="4" l="1"/>
  <c r="O281" i="5"/>
  <c r="G281" i="4" s="1"/>
  <c r="F299" i="6"/>
  <c r="R299" i="6"/>
  <c r="Q281" i="5"/>
  <c r="R281" i="5" s="1"/>
  <c r="E281" i="4"/>
  <c r="H281" i="5"/>
  <c r="I299" i="6" l="1"/>
  <c r="K300" i="6"/>
  <c r="F281" i="5"/>
  <c r="I281" i="4"/>
  <c r="J281" i="4"/>
  <c r="I281" i="5"/>
  <c r="K282" i="5"/>
  <c r="O282" i="5" s="1"/>
  <c r="G282" i="4" s="1"/>
  <c r="C282" i="4" l="1"/>
  <c r="O300" i="6"/>
  <c r="M300" i="6"/>
  <c r="M282" i="5"/>
  <c r="H282" i="5" s="1"/>
  <c r="E282" i="4" l="1"/>
  <c r="Q282" i="5"/>
  <c r="I282" i="4" s="1"/>
  <c r="H300" i="6"/>
  <c r="Q300" i="6"/>
  <c r="F282" i="5"/>
  <c r="R282" i="5"/>
  <c r="F300" i="6" l="1"/>
  <c r="R300" i="6"/>
  <c r="I282" i="5"/>
  <c r="K283" i="5"/>
  <c r="J282" i="4"/>
  <c r="K301" i="6" l="1"/>
  <c r="I300" i="6"/>
  <c r="C283" i="4"/>
  <c r="M283" i="5"/>
  <c r="O283" i="5"/>
  <c r="G283" i="4" s="1"/>
  <c r="M301" i="6" l="1"/>
  <c r="H301" i="6" s="1"/>
  <c r="O301" i="6"/>
  <c r="H283" i="5"/>
  <c r="E283" i="4"/>
  <c r="Q283" i="5"/>
  <c r="R283" i="5" s="1"/>
  <c r="Q301" i="6" l="1"/>
  <c r="J283" i="4"/>
  <c r="I283" i="5"/>
  <c r="K284" i="5"/>
  <c r="I283" i="4"/>
  <c r="F283" i="5"/>
  <c r="F301" i="6" l="1"/>
  <c r="R301" i="6"/>
  <c r="C284" i="4"/>
  <c r="M284" i="5"/>
  <c r="O284" i="5"/>
  <c r="G284" i="4" s="1"/>
  <c r="K302" i="6" l="1"/>
  <c r="I301" i="6"/>
  <c r="E284" i="4"/>
  <c r="H284" i="5"/>
  <c r="Q284" i="5"/>
  <c r="R284" i="5" s="1"/>
  <c r="O302" i="6" l="1"/>
  <c r="M302" i="6"/>
  <c r="Q302" i="6" s="1"/>
  <c r="F302" i="6" s="1"/>
  <c r="J284" i="4"/>
  <c r="K285" i="5"/>
  <c r="I284" i="5"/>
  <c r="I284" i="4"/>
  <c r="F284" i="5"/>
  <c r="H302" i="6" l="1"/>
  <c r="R302" i="6"/>
  <c r="M285" i="5"/>
  <c r="Q285" i="5" s="1"/>
  <c r="R285" i="5" s="1"/>
  <c r="O285" i="5"/>
  <c r="G285" i="4" s="1"/>
  <c r="C285" i="4"/>
  <c r="I302" i="6" l="1"/>
  <c r="K303" i="6"/>
  <c r="J285" i="4"/>
  <c r="K286" i="5"/>
  <c r="I285" i="5"/>
  <c r="H285" i="5"/>
  <c r="E285" i="4"/>
  <c r="F285" i="5"/>
  <c r="I285" i="4"/>
  <c r="O303" i="6" l="1"/>
  <c r="M303" i="6"/>
  <c r="C286" i="4"/>
  <c r="O286" i="5"/>
  <c r="G286" i="4" s="1"/>
  <c r="M286" i="5"/>
  <c r="Q286" i="5" s="1"/>
  <c r="H303" i="6" l="1"/>
  <c r="Q303" i="6"/>
  <c r="F303" i="6" s="1"/>
  <c r="I286" i="4"/>
  <c r="F286" i="5"/>
  <c r="E286" i="4"/>
  <c r="H286" i="5"/>
  <c r="R286" i="5"/>
  <c r="R303" i="6" l="1"/>
  <c r="J286" i="4"/>
  <c r="I286" i="5"/>
  <c r="K287" i="5"/>
  <c r="K304" i="6" l="1"/>
  <c r="I303" i="6"/>
  <c r="C287" i="4"/>
  <c r="M287" i="5"/>
  <c r="O287" i="5"/>
  <c r="G287" i="4" s="1"/>
  <c r="M304" i="6" l="1"/>
  <c r="Q304" i="6" s="1"/>
  <c r="F304" i="6" s="1"/>
  <c r="O304" i="6"/>
  <c r="Q287" i="5"/>
  <c r="H287" i="5"/>
  <c r="E287" i="4"/>
  <c r="H304" i="6" l="1"/>
  <c r="R304" i="6"/>
  <c r="F287" i="5"/>
  <c r="I287" i="4"/>
  <c r="R287" i="5"/>
  <c r="K305" i="6" l="1"/>
  <c r="I304" i="6"/>
  <c r="I287" i="5"/>
  <c r="K288" i="5"/>
  <c r="J287" i="4"/>
  <c r="M305" i="6" l="1"/>
  <c r="O305" i="6"/>
  <c r="O288" i="5"/>
  <c r="G288" i="4" s="1"/>
  <c r="M288" i="5"/>
  <c r="C288" i="4"/>
  <c r="H305" i="6" l="1"/>
  <c r="Q305" i="6"/>
  <c r="H288" i="5"/>
  <c r="E288" i="4"/>
  <c r="Q288" i="5"/>
  <c r="R288" i="5" s="1"/>
  <c r="F305" i="6" l="1"/>
  <c r="R305" i="6"/>
  <c r="J288" i="4"/>
  <c r="I288" i="5"/>
  <c r="K289" i="5"/>
  <c r="I288" i="4"/>
  <c r="F288" i="5"/>
  <c r="I305" i="6" l="1"/>
  <c r="K306" i="6"/>
  <c r="C289" i="4"/>
  <c r="M289" i="5"/>
  <c r="Q289" i="5" s="1"/>
  <c r="O289" i="5"/>
  <c r="G289" i="4" s="1"/>
  <c r="M306" i="6" l="1"/>
  <c r="O306" i="6"/>
  <c r="I289" i="4"/>
  <c r="F289" i="5"/>
  <c r="E289" i="4"/>
  <c r="H289" i="5"/>
  <c r="R289" i="5"/>
  <c r="H306" i="6" l="1"/>
  <c r="Q306" i="6"/>
  <c r="K290" i="5"/>
  <c r="J289" i="4"/>
  <c r="I289" i="5"/>
  <c r="F306" i="6" l="1"/>
  <c r="R306" i="6"/>
  <c r="M290" i="5"/>
  <c r="C290" i="4"/>
  <c r="O290" i="5"/>
  <c r="G290" i="4" s="1"/>
  <c r="I306" i="6" l="1"/>
  <c r="K307" i="6"/>
  <c r="E290" i="4"/>
  <c r="H290" i="5"/>
  <c r="Q290" i="5"/>
  <c r="R290" i="5" s="1"/>
  <c r="O307" i="6" l="1"/>
  <c r="M307" i="6"/>
  <c r="H307" i="6" s="1"/>
  <c r="J290" i="4"/>
  <c r="I290" i="5"/>
  <c r="K291" i="5"/>
  <c r="F290" i="5"/>
  <c r="I290" i="4"/>
  <c r="Q307" i="6" l="1"/>
  <c r="O291" i="5"/>
  <c r="G291" i="4" s="1"/>
  <c r="M291" i="5"/>
  <c r="C291" i="4"/>
  <c r="F307" i="6" l="1"/>
  <c r="R307" i="6"/>
  <c r="H291" i="5"/>
  <c r="E291" i="4"/>
  <c r="Q291" i="5"/>
  <c r="R291" i="5" s="1"/>
  <c r="K308" i="6" l="1"/>
  <c r="I307" i="6"/>
  <c r="I291" i="5"/>
  <c r="K292" i="5"/>
  <c r="J291" i="4"/>
  <c r="F291" i="5"/>
  <c r="I291" i="4"/>
  <c r="O308" i="6" l="1"/>
  <c r="M308" i="6"/>
  <c r="H308" i="6" s="1"/>
  <c r="M292" i="5"/>
  <c r="C292" i="4"/>
  <c r="O292" i="5"/>
  <c r="G292" i="4" s="1"/>
  <c r="Q308" i="6" l="1"/>
  <c r="H292" i="5"/>
  <c r="E292" i="4"/>
  <c r="Q292" i="5"/>
  <c r="F308" i="6" l="1"/>
  <c r="R308" i="6"/>
  <c r="I292" i="4"/>
  <c r="F292" i="5"/>
  <c r="R292" i="5"/>
  <c r="I308" i="6" l="1"/>
  <c r="K309" i="6"/>
  <c r="J292" i="4"/>
  <c r="K293" i="5"/>
  <c r="I292" i="5"/>
  <c r="O309" i="6" l="1"/>
  <c r="M309" i="6"/>
  <c r="C293" i="4"/>
  <c r="M293" i="5"/>
  <c r="O293" i="5"/>
  <c r="G293" i="4" s="1"/>
  <c r="H309" i="6" l="1"/>
  <c r="Q309" i="6"/>
  <c r="F309" i="6" s="1"/>
  <c r="Q293" i="5"/>
  <c r="E293" i="4"/>
  <c r="H293" i="5"/>
  <c r="R309" i="6" l="1"/>
  <c r="I293" i="4"/>
  <c r="F293" i="5"/>
  <c r="R293" i="5"/>
  <c r="I309" i="6" l="1"/>
  <c r="K310" i="6"/>
  <c r="J293" i="4"/>
  <c r="K294" i="5"/>
  <c r="I293" i="5"/>
  <c r="M310" i="6" l="1"/>
  <c r="O310" i="6"/>
  <c r="M294" i="5"/>
  <c r="Q294" i="5" s="1"/>
  <c r="C294" i="4"/>
  <c r="O294" i="5"/>
  <c r="G294" i="4" s="1"/>
  <c r="H310" i="6" l="1"/>
  <c r="Q310" i="6"/>
  <c r="I294" i="4"/>
  <c r="F294" i="5"/>
  <c r="R294" i="5"/>
  <c r="H294" i="5"/>
  <c r="E294" i="4"/>
  <c r="F310" i="6" l="1"/>
  <c r="R310" i="6"/>
  <c r="K295" i="5"/>
  <c r="J294" i="4"/>
  <c r="I294" i="5"/>
  <c r="I310" i="6" l="1"/>
  <c r="K311" i="6"/>
  <c r="M295" i="5"/>
  <c r="Q295" i="5" s="1"/>
  <c r="R295" i="5" s="1"/>
  <c r="O295" i="5"/>
  <c r="G295" i="4" s="1"/>
  <c r="C295" i="4"/>
  <c r="M311" i="6" l="1"/>
  <c r="H311" i="6" s="1"/>
  <c r="O311" i="6"/>
  <c r="J295" i="4"/>
  <c r="K296" i="5"/>
  <c r="I295" i="5"/>
  <c r="E295" i="4"/>
  <c r="H295" i="5"/>
  <c r="I295" i="4"/>
  <c r="F295" i="5"/>
  <c r="Q311" i="6" l="1"/>
  <c r="C296" i="4"/>
  <c r="M296" i="5"/>
  <c r="O296" i="5"/>
  <c r="G296" i="4" s="1"/>
  <c r="F311" i="6" l="1"/>
  <c r="R311" i="6"/>
  <c r="Q296" i="5"/>
  <c r="R296" i="5" s="1"/>
  <c r="I296" i="4"/>
  <c r="H296" i="5"/>
  <c r="E296" i="4"/>
  <c r="I311" i="6" l="1"/>
  <c r="K312" i="6"/>
  <c r="F296" i="5"/>
  <c r="I296" i="5"/>
  <c r="K297" i="5"/>
  <c r="M297" i="5" s="1"/>
  <c r="J296" i="4"/>
  <c r="C297" i="4"/>
  <c r="M312" i="6" l="1"/>
  <c r="H312" i="6" s="1"/>
  <c r="O312" i="6"/>
  <c r="O297" i="5"/>
  <c r="G297" i="4" s="1"/>
  <c r="E297" i="4"/>
  <c r="H297" i="5"/>
  <c r="Q297" i="5"/>
  <c r="Q312" i="6" l="1"/>
  <c r="I297" i="4"/>
  <c r="F297" i="5"/>
  <c r="R297" i="5"/>
  <c r="F312" i="6" l="1"/>
  <c r="R312" i="6"/>
  <c r="K298" i="5"/>
  <c r="J297" i="4"/>
  <c r="I297" i="5"/>
  <c r="I312" i="6" l="1"/>
  <c r="K313" i="6"/>
  <c r="M298" i="5"/>
  <c r="Q298" i="5" s="1"/>
  <c r="C298" i="4"/>
  <c r="O298" i="5"/>
  <c r="G298" i="4" s="1"/>
  <c r="O313" i="6" l="1"/>
  <c r="M313" i="6"/>
  <c r="H313" i="6" s="1"/>
  <c r="I298" i="4"/>
  <c r="F298" i="5"/>
  <c r="E298" i="4"/>
  <c r="H298" i="5"/>
  <c r="R298" i="5"/>
  <c r="Q313" i="6" l="1"/>
  <c r="F313" i="6" s="1"/>
  <c r="K299" i="5"/>
  <c r="I298" i="5"/>
  <c r="J298" i="4"/>
  <c r="R313" i="6" l="1"/>
  <c r="M299" i="5"/>
  <c r="Q299" i="5" s="1"/>
  <c r="O299" i="5"/>
  <c r="G299" i="4" s="1"/>
  <c r="C299" i="4"/>
  <c r="I313" i="6" l="1"/>
  <c r="K314" i="6"/>
  <c r="I299" i="4"/>
  <c r="F299" i="5"/>
  <c r="E299" i="4"/>
  <c r="H299" i="5"/>
  <c r="R299" i="5"/>
  <c r="M314" i="6" l="1"/>
  <c r="H314" i="6" s="1"/>
  <c r="O314" i="6"/>
  <c r="J299" i="4"/>
  <c r="I299" i="5"/>
  <c r="K300" i="5"/>
  <c r="Q314" i="6" l="1"/>
  <c r="C300" i="4"/>
  <c r="O300" i="5"/>
  <c r="G300" i="4" s="1"/>
  <c r="M300" i="5"/>
  <c r="F314" i="6" l="1"/>
  <c r="R314" i="6"/>
  <c r="E300" i="4"/>
  <c r="H300" i="5"/>
  <c r="Q300" i="5"/>
  <c r="K315" i="6" l="1"/>
  <c r="I314" i="6"/>
  <c r="F300" i="5"/>
  <c r="I300" i="4"/>
  <c r="R300" i="5"/>
  <c r="O315" i="6" l="1"/>
  <c r="M315" i="6"/>
  <c r="H315" i="6" s="1"/>
  <c r="K301" i="5"/>
  <c r="I300" i="5"/>
  <c r="J300" i="4"/>
  <c r="Q315" i="6" l="1"/>
  <c r="F315" i="6" s="1"/>
  <c r="O301" i="5"/>
  <c r="G301" i="4" s="1"/>
  <c r="M301" i="5"/>
  <c r="Q301" i="5" s="1"/>
  <c r="C301" i="4"/>
  <c r="R315" i="6" l="1"/>
  <c r="I301" i="4"/>
  <c r="F301" i="5"/>
  <c r="H301" i="5"/>
  <c r="E301" i="4"/>
  <c r="R301" i="5"/>
  <c r="K316" i="6" l="1"/>
  <c r="I315" i="6"/>
  <c r="K302" i="5"/>
  <c r="I301" i="5"/>
  <c r="J301" i="4"/>
  <c r="O316" i="6" l="1"/>
  <c r="M316" i="6"/>
  <c r="H316" i="6" s="1"/>
  <c r="C302" i="4"/>
  <c r="O302" i="5"/>
  <c r="G302" i="4" s="1"/>
  <c r="M302" i="5"/>
  <c r="Q302" i="5" s="1"/>
  <c r="R302" i="5" s="1"/>
  <c r="Q316" i="6" l="1"/>
  <c r="F316" i="6" s="1"/>
  <c r="I302" i="5"/>
  <c r="K303" i="5"/>
  <c r="J302" i="4"/>
  <c r="I302" i="4"/>
  <c r="F302" i="5"/>
  <c r="E302" i="4"/>
  <c r="H302" i="5"/>
  <c r="R316" i="6" l="1"/>
  <c r="I316" i="6" s="1"/>
  <c r="O303" i="5"/>
  <c r="G303" i="4" s="1"/>
  <c r="C303" i="4"/>
  <c r="M303" i="5"/>
  <c r="Q303" i="5" s="1"/>
  <c r="K317" i="6" l="1"/>
  <c r="O317" i="6"/>
  <c r="M317" i="6"/>
  <c r="H317" i="6" s="1"/>
  <c r="I303" i="4"/>
  <c r="F303" i="5"/>
  <c r="H303" i="5"/>
  <c r="E303" i="4"/>
  <c r="R303" i="5"/>
  <c r="Q317" i="6" l="1"/>
  <c r="F317" i="6" s="1"/>
  <c r="J303" i="4"/>
  <c r="I303" i="5"/>
  <c r="K304" i="5"/>
  <c r="R317" i="6" l="1"/>
  <c r="K318" i="6" s="1"/>
  <c r="I317" i="6"/>
  <c r="M318" i="6"/>
  <c r="H318" i="6" s="1"/>
  <c r="O318" i="6"/>
  <c r="C304" i="4"/>
  <c r="M304" i="5"/>
  <c r="Q304" i="5" s="1"/>
  <c r="R304" i="5" s="1"/>
  <c r="O304" i="5"/>
  <c r="G304" i="4" s="1"/>
  <c r="Q318" i="6" l="1"/>
  <c r="F318" i="6" s="1"/>
  <c r="K305" i="5"/>
  <c r="I304" i="5"/>
  <c r="J304" i="4"/>
  <c r="E304" i="4"/>
  <c r="H304" i="5"/>
  <c r="F304" i="5"/>
  <c r="I304" i="4"/>
  <c r="R318" i="6" l="1"/>
  <c r="K319" i="6"/>
  <c r="I318" i="6"/>
  <c r="C305" i="4"/>
  <c r="O305" i="5"/>
  <c r="G305" i="4" s="1"/>
  <c r="M305" i="5"/>
  <c r="M319" i="6" l="1"/>
  <c r="Q319" i="6" s="1"/>
  <c r="F319" i="6" s="1"/>
  <c r="O319" i="6"/>
  <c r="E305" i="4"/>
  <c r="H305" i="5"/>
  <c r="Q305" i="5"/>
  <c r="R305" i="5" s="1"/>
  <c r="H319" i="6" l="1"/>
  <c r="R319" i="6"/>
  <c r="F305" i="5"/>
  <c r="I305" i="4"/>
  <c r="J305" i="4"/>
  <c r="I305" i="5"/>
  <c r="K306" i="5"/>
  <c r="I319" i="6" l="1"/>
  <c r="K320" i="6"/>
  <c r="C306" i="4"/>
  <c r="O306" i="5"/>
  <c r="G306" i="4" s="1"/>
  <c r="M306" i="5"/>
  <c r="Q306" i="5" s="1"/>
  <c r="O320" i="6" l="1"/>
  <c r="M320" i="6"/>
  <c r="I306" i="4"/>
  <c r="F306" i="5"/>
  <c r="R306" i="5"/>
  <c r="E306" i="4"/>
  <c r="H306" i="5"/>
  <c r="Q320" i="6" l="1"/>
  <c r="F320" i="6" s="1"/>
  <c r="H320" i="6"/>
  <c r="J306" i="4"/>
  <c r="K307" i="5"/>
  <c r="I306" i="5"/>
  <c r="R320" i="6" l="1"/>
  <c r="C307" i="4"/>
  <c r="M307" i="5"/>
  <c r="O307" i="5"/>
  <c r="G307" i="4" s="1"/>
  <c r="K321" i="6" l="1"/>
  <c r="I320" i="6"/>
  <c r="E307" i="4"/>
  <c r="H307" i="5"/>
  <c r="Q307" i="5"/>
  <c r="R307" i="5" s="1"/>
  <c r="O321" i="6" l="1"/>
  <c r="M321" i="6"/>
  <c r="I307" i="5"/>
  <c r="J307" i="4"/>
  <c r="K308" i="5"/>
  <c r="F307" i="5"/>
  <c r="I307" i="4"/>
  <c r="H321" i="6" l="1"/>
  <c r="Q321" i="6"/>
  <c r="F321" i="6" s="1"/>
  <c r="C308" i="4"/>
  <c r="M308" i="5"/>
  <c r="O308" i="5"/>
  <c r="G308" i="4" s="1"/>
  <c r="R321" i="6" l="1"/>
  <c r="E308" i="4"/>
  <c r="H308" i="5"/>
  <c r="Q308" i="5"/>
  <c r="K322" i="6" l="1"/>
  <c r="I321" i="6"/>
  <c r="F308" i="5"/>
  <c r="I308" i="4"/>
  <c r="R308" i="5"/>
  <c r="M322" i="6" l="1"/>
  <c r="Q322" i="6" s="1"/>
  <c r="F322" i="6" s="1"/>
  <c r="O322" i="6"/>
  <c r="J308" i="4"/>
  <c r="K309" i="5"/>
  <c r="I308" i="5"/>
  <c r="H322" i="6" l="1"/>
  <c r="R322" i="6"/>
  <c r="C309" i="4"/>
  <c r="M309" i="5"/>
  <c r="O309" i="5"/>
  <c r="G309" i="4" s="1"/>
  <c r="I322" i="6" l="1"/>
  <c r="K323" i="6"/>
  <c r="E309" i="4"/>
  <c r="H309" i="5"/>
  <c r="Q309" i="5"/>
  <c r="M323" i="6" l="1"/>
  <c r="O323" i="6"/>
  <c r="F309" i="5"/>
  <c r="I309" i="4"/>
  <c r="R309" i="5"/>
  <c r="H323" i="6" l="1"/>
  <c r="Q323" i="6"/>
  <c r="I309" i="5"/>
  <c r="K310" i="5"/>
  <c r="J309" i="4"/>
  <c r="F323" i="6" l="1"/>
  <c r="R323" i="6"/>
  <c r="O310" i="5"/>
  <c r="G310" i="4" s="1"/>
  <c r="C310" i="4"/>
  <c r="M310" i="5"/>
  <c r="K324" i="6" l="1"/>
  <c r="I323" i="6"/>
  <c r="E310" i="4"/>
  <c r="H310" i="5"/>
  <c r="Q310" i="5"/>
  <c r="M324" i="6" l="1"/>
  <c r="O324" i="6"/>
  <c r="I310" i="4"/>
  <c r="F310" i="5"/>
  <c r="R310" i="5"/>
  <c r="Q324" i="6" l="1"/>
  <c r="F324" i="6" s="1"/>
  <c r="H324" i="6"/>
  <c r="J310" i="4"/>
  <c r="K311" i="5"/>
  <c r="I310" i="5"/>
  <c r="R324" i="6" l="1"/>
  <c r="C311" i="4"/>
  <c r="O311" i="5"/>
  <c r="G311" i="4" s="1"/>
  <c r="M311" i="5"/>
  <c r="I324" i="6" l="1"/>
  <c r="K325" i="6"/>
  <c r="E311" i="4"/>
  <c r="H311" i="5"/>
  <c r="Q311" i="5"/>
  <c r="R311" i="5" s="1"/>
  <c r="O325" i="6" l="1"/>
  <c r="M325" i="6"/>
  <c r="I311" i="5"/>
  <c r="K312" i="5"/>
  <c r="J311" i="4"/>
  <c r="I311" i="4"/>
  <c r="F311" i="5"/>
  <c r="H325" i="6" l="1"/>
  <c r="Q325" i="6"/>
  <c r="M312" i="5"/>
  <c r="O312" i="5"/>
  <c r="G312" i="4" s="1"/>
  <c r="C312" i="4"/>
  <c r="F325" i="6" l="1"/>
  <c r="R325" i="6"/>
  <c r="Q312" i="5"/>
  <c r="R312" i="5" s="1"/>
  <c r="H312" i="5"/>
  <c r="E312" i="4"/>
  <c r="K326" i="6" l="1"/>
  <c r="I325" i="6"/>
  <c r="F312" i="5"/>
  <c r="I312" i="4"/>
  <c r="J312" i="4"/>
  <c r="K313" i="5"/>
  <c r="O313" i="5" s="1"/>
  <c r="G313" i="4" s="1"/>
  <c r="I312" i="5"/>
  <c r="C313" i="4"/>
  <c r="M313" i="5" l="1"/>
  <c r="Q313" i="5" s="1"/>
  <c r="M326" i="6"/>
  <c r="O326" i="6"/>
  <c r="I313" i="4"/>
  <c r="F313" i="5"/>
  <c r="R313" i="5"/>
  <c r="E313" i="4"/>
  <c r="H313" i="5"/>
  <c r="Q326" i="6" l="1"/>
  <c r="F326" i="6" s="1"/>
  <c r="H326" i="6"/>
  <c r="J313" i="4"/>
  <c r="I313" i="5"/>
  <c r="K314" i="5"/>
  <c r="R326" i="6" l="1"/>
  <c r="O314" i="5"/>
  <c r="G314" i="4" s="1"/>
  <c r="M314" i="5"/>
  <c r="Q314" i="5" s="1"/>
  <c r="C314" i="4"/>
  <c r="K327" i="6" l="1"/>
  <c r="I326" i="6"/>
  <c r="I314" i="4"/>
  <c r="F314" i="5"/>
  <c r="R314" i="5"/>
  <c r="H314" i="5"/>
  <c r="E314" i="4"/>
  <c r="M327" i="6" l="1"/>
  <c r="Q327" i="6" s="1"/>
  <c r="F327" i="6" s="1"/>
  <c r="O327" i="6"/>
  <c r="J314" i="4"/>
  <c r="I314" i="5"/>
  <c r="K315" i="5"/>
  <c r="H327" i="6" l="1"/>
  <c r="R327" i="6"/>
  <c r="C315" i="4"/>
  <c r="M315" i="5"/>
  <c r="O315" i="5"/>
  <c r="G315" i="4" s="1"/>
  <c r="I327" i="6" l="1"/>
  <c r="K328" i="6"/>
  <c r="Q315" i="5"/>
  <c r="R315" i="5" s="1"/>
  <c r="H315" i="5"/>
  <c r="E315" i="4"/>
  <c r="I315" i="4" l="1"/>
  <c r="M328" i="6"/>
  <c r="H328" i="6" s="1"/>
  <c r="O328" i="6"/>
  <c r="F315" i="5"/>
  <c r="J315" i="4"/>
  <c r="I315" i="5"/>
  <c r="K316" i="5"/>
  <c r="M316" i="5" s="1"/>
  <c r="Q328" i="6" l="1"/>
  <c r="F328" i="6" s="1"/>
  <c r="C316" i="4"/>
  <c r="O316" i="5"/>
  <c r="G316" i="4" s="1"/>
  <c r="H316" i="5"/>
  <c r="E316" i="4"/>
  <c r="Q316" i="5"/>
  <c r="R328" i="6" l="1"/>
  <c r="F316" i="5"/>
  <c r="I316" i="4"/>
  <c r="R316" i="5"/>
  <c r="K329" i="6" l="1"/>
  <c r="I328" i="6"/>
  <c r="I316" i="5"/>
  <c r="K317" i="5"/>
  <c r="J316" i="4"/>
  <c r="O329" i="6" l="1"/>
  <c r="M329" i="6"/>
  <c r="Q329" i="6" s="1"/>
  <c r="F329" i="6" s="1"/>
  <c r="C317" i="4"/>
  <c r="O317" i="5"/>
  <c r="G317" i="4" s="1"/>
  <c r="M317" i="5"/>
  <c r="H329" i="6" l="1"/>
  <c r="R329" i="6"/>
  <c r="E317" i="4"/>
  <c r="H317" i="5"/>
  <c r="Q317" i="5"/>
  <c r="K330" i="6" l="1"/>
  <c r="I329" i="6"/>
  <c r="I317" i="4"/>
  <c r="F317" i="5"/>
  <c r="R317" i="5"/>
  <c r="M330" i="6" l="1"/>
  <c r="O330" i="6"/>
  <c r="J317" i="4"/>
  <c r="K318" i="5"/>
  <c r="I317" i="5"/>
  <c r="H330" i="6" l="1"/>
  <c r="Q330" i="6"/>
  <c r="F330" i="6" s="1"/>
  <c r="C318" i="4"/>
  <c r="M318" i="5"/>
  <c r="Q318" i="5" s="1"/>
  <c r="R318" i="5" s="1"/>
  <c r="O318" i="5"/>
  <c r="G318" i="4" s="1"/>
  <c r="R330" i="6" l="1"/>
  <c r="I330" i="6" s="1"/>
  <c r="K319" i="5"/>
  <c r="I318" i="5"/>
  <c r="J318" i="4"/>
  <c r="F318" i="5"/>
  <c r="I318" i="4"/>
  <c r="E318" i="4"/>
  <c r="H318" i="5"/>
  <c r="K331" i="6" l="1"/>
  <c r="M319" i="5"/>
  <c r="O319" i="5"/>
  <c r="G319" i="4" s="1"/>
  <c r="C319" i="4"/>
  <c r="O331" i="6" l="1"/>
  <c r="M331" i="6"/>
  <c r="H319" i="5"/>
  <c r="E319" i="4"/>
  <c r="Q319" i="5"/>
  <c r="H331" i="6" l="1"/>
  <c r="Q331" i="6"/>
  <c r="I319" i="4"/>
  <c r="F319" i="5"/>
  <c r="R319" i="5"/>
  <c r="F331" i="6" l="1"/>
  <c r="R331" i="6"/>
  <c r="J319" i="4"/>
  <c r="I319" i="5"/>
  <c r="K320" i="5"/>
  <c r="I331" i="6" l="1"/>
  <c r="K332" i="6"/>
  <c r="C320" i="4"/>
  <c r="M320" i="5"/>
  <c r="Q320" i="5" s="1"/>
  <c r="R320" i="5" s="1"/>
  <c r="O320" i="5"/>
  <c r="G320" i="4" s="1"/>
  <c r="O332" i="6" l="1"/>
  <c r="M332" i="6"/>
  <c r="H332" i="6" s="1"/>
  <c r="K321" i="5"/>
  <c r="I320" i="5"/>
  <c r="J320" i="4"/>
  <c r="F320" i="5"/>
  <c r="I320" i="4"/>
  <c r="E320" i="4"/>
  <c r="H320" i="5"/>
  <c r="Q332" i="6" l="1"/>
  <c r="C321" i="4"/>
  <c r="O321" i="5"/>
  <c r="G321" i="4" s="1"/>
  <c r="M321" i="5"/>
  <c r="F332" i="6" l="1"/>
  <c r="R332" i="6"/>
  <c r="Q321" i="5"/>
  <c r="H321" i="5"/>
  <c r="E321" i="4"/>
  <c r="I332" i="6" l="1"/>
  <c r="K333" i="6"/>
  <c r="I321" i="4"/>
  <c r="F321" i="5"/>
  <c r="R321" i="5"/>
  <c r="O333" i="6" l="1"/>
  <c r="M333" i="6"/>
  <c r="J321" i="4"/>
  <c r="K322" i="5"/>
  <c r="I321" i="5"/>
  <c r="H333" i="6" l="1"/>
  <c r="Q333" i="6"/>
  <c r="M322" i="5"/>
  <c r="O322" i="5"/>
  <c r="G322" i="4" s="1"/>
  <c r="C322" i="4"/>
  <c r="F333" i="6" l="1"/>
  <c r="R333" i="6"/>
  <c r="H322" i="5"/>
  <c r="E322" i="4"/>
  <c r="Q322" i="5"/>
  <c r="I333" i="6" l="1"/>
  <c r="K334" i="6"/>
  <c r="I322" i="4"/>
  <c r="F322" i="5"/>
  <c r="R322" i="5"/>
  <c r="M334" i="6" l="1"/>
  <c r="O334" i="6"/>
  <c r="K323" i="5"/>
  <c r="I322" i="5"/>
  <c r="J322" i="4"/>
  <c r="H334" i="6" l="1"/>
  <c r="Q334" i="6"/>
  <c r="F334" i="6" s="1"/>
  <c r="O323" i="5"/>
  <c r="G323" i="4" s="1"/>
  <c r="M323" i="5"/>
  <c r="Q323" i="5" s="1"/>
  <c r="C323" i="4"/>
  <c r="R334" i="6" l="1"/>
  <c r="I323" i="4"/>
  <c r="F323" i="5"/>
  <c r="H323" i="5"/>
  <c r="E323" i="4"/>
  <c r="R323" i="5"/>
  <c r="I334" i="6" l="1"/>
  <c r="K335" i="6"/>
  <c r="J323" i="4"/>
  <c r="I323" i="5"/>
  <c r="K324" i="5"/>
  <c r="M335" i="6" l="1"/>
  <c r="H335" i="6" s="1"/>
  <c r="O335" i="6"/>
  <c r="C324" i="4"/>
  <c r="O324" i="5"/>
  <c r="G324" i="4" s="1"/>
  <c r="M324" i="5"/>
  <c r="Q335" i="6" l="1"/>
  <c r="F335" i="6" s="1"/>
  <c r="E324" i="4"/>
  <c r="H324" i="5"/>
  <c r="Q324" i="5"/>
  <c r="R335" i="6" l="1"/>
  <c r="I324" i="4"/>
  <c r="F324" i="5"/>
  <c r="R324" i="5"/>
  <c r="K336" i="6" l="1"/>
  <c r="I335" i="6"/>
  <c r="J324" i="4"/>
  <c r="I324" i="5"/>
  <c r="K325" i="5"/>
  <c r="M336" i="6" l="1"/>
  <c r="O336" i="6"/>
  <c r="O325" i="5"/>
  <c r="G325" i="4" s="1"/>
  <c r="M325" i="5"/>
  <c r="C325" i="4"/>
  <c r="Q336" i="6" l="1"/>
  <c r="H336" i="6"/>
  <c r="H325" i="5"/>
  <c r="E325" i="4"/>
  <c r="Q325" i="5"/>
  <c r="F336" i="6" l="1"/>
  <c r="R336" i="6"/>
  <c r="F325" i="5"/>
  <c r="I325" i="4"/>
  <c r="R325" i="5"/>
  <c r="I336" i="6" l="1"/>
  <c r="K337" i="6"/>
  <c r="K326" i="5"/>
  <c r="I325" i="5"/>
  <c r="J325" i="4"/>
  <c r="O337" i="6" l="1"/>
  <c r="M337" i="6"/>
  <c r="H337" i="6" s="1"/>
  <c r="O326" i="5"/>
  <c r="G326" i="4" s="1"/>
  <c r="M326" i="5"/>
  <c r="Q326" i="5" s="1"/>
  <c r="C326" i="4"/>
  <c r="Q337" i="6" l="1"/>
  <c r="F337" i="6" s="1"/>
  <c r="I326" i="4"/>
  <c r="F326" i="5"/>
  <c r="E326" i="4"/>
  <c r="H326" i="5"/>
  <c r="R326" i="5"/>
  <c r="R337" i="6" l="1"/>
  <c r="J326" i="4"/>
  <c r="K327" i="5"/>
  <c r="I326" i="5"/>
  <c r="I337" i="6" l="1"/>
  <c r="K338" i="6"/>
  <c r="C327" i="4"/>
  <c r="O327" i="5"/>
  <c r="G327" i="4" s="1"/>
  <c r="M327" i="5"/>
  <c r="M338" i="6" l="1"/>
  <c r="O338" i="6"/>
  <c r="H327" i="5"/>
  <c r="E327" i="4"/>
  <c r="Q327" i="5"/>
  <c r="H338" i="6" l="1"/>
  <c r="Q338" i="6"/>
  <c r="F327" i="5"/>
  <c r="I327" i="4"/>
  <c r="R327" i="5"/>
  <c r="R338" i="6" l="1"/>
  <c r="F338" i="6"/>
  <c r="I327" i="5"/>
  <c r="K328" i="5"/>
  <c r="J327" i="4"/>
  <c r="K339" i="6" l="1"/>
  <c r="I338" i="6"/>
  <c r="C328" i="4"/>
  <c r="O328" i="5"/>
  <c r="G328" i="4" s="1"/>
  <c r="M328" i="5"/>
  <c r="Q328" i="5" s="1"/>
  <c r="O339" i="6" l="1"/>
  <c r="M339" i="6"/>
  <c r="I328" i="4"/>
  <c r="F328" i="5"/>
  <c r="E328" i="4"/>
  <c r="H328" i="5"/>
  <c r="R328" i="5"/>
  <c r="H339" i="6" l="1"/>
  <c r="Q339" i="6"/>
  <c r="I328" i="5"/>
  <c r="K329" i="5"/>
  <c r="J328" i="4"/>
  <c r="F339" i="6" l="1"/>
  <c r="R339" i="6"/>
  <c r="M329" i="5"/>
  <c r="Q329" i="5" s="1"/>
  <c r="O329" i="5"/>
  <c r="G329" i="4" s="1"/>
  <c r="C329" i="4"/>
  <c r="I339" i="6" l="1"/>
  <c r="K340" i="6"/>
  <c r="F329" i="5"/>
  <c r="I329" i="4"/>
  <c r="E329" i="4"/>
  <c r="H329" i="5"/>
  <c r="R329" i="5"/>
  <c r="O340" i="6" l="1"/>
  <c r="M340" i="6"/>
  <c r="Q340" i="6" s="1"/>
  <c r="F340" i="6" s="1"/>
  <c r="I329" i="5"/>
  <c r="K330" i="5"/>
  <c r="J329" i="4"/>
  <c r="H340" i="6" l="1"/>
  <c r="R340" i="6"/>
  <c r="M330" i="5"/>
  <c r="Q330" i="5" s="1"/>
  <c r="O330" i="5"/>
  <c r="G330" i="4" s="1"/>
  <c r="C330" i="4"/>
  <c r="I340" i="6" l="1"/>
  <c r="K341" i="6"/>
  <c r="I330" i="4"/>
  <c r="F330" i="5"/>
  <c r="R330" i="5"/>
  <c r="E330" i="4"/>
  <c r="H330" i="5"/>
  <c r="O341" i="6" l="1"/>
  <c r="M341" i="6"/>
  <c r="J330" i="4"/>
  <c r="I330" i="5"/>
  <c r="K331" i="5"/>
  <c r="H341" i="6" l="1"/>
  <c r="Q341" i="6"/>
  <c r="F341" i="6" s="1"/>
  <c r="C331" i="4"/>
  <c r="O331" i="5"/>
  <c r="G331" i="4" s="1"/>
  <c r="M331" i="5"/>
  <c r="Q331" i="5" s="1"/>
  <c r="R341" i="6" l="1"/>
  <c r="F331" i="5"/>
  <c r="I331" i="4"/>
  <c r="E331" i="4"/>
  <c r="H331" i="5"/>
  <c r="R331" i="5"/>
  <c r="I341" i="6" l="1"/>
  <c r="K342" i="6"/>
  <c r="I331" i="5"/>
  <c r="K332" i="5"/>
  <c r="J331" i="4"/>
  <c r="M342" i="6" l="1"/>
  <c r="O342" i="6"/>
  <c r="O332" i="5"/>
  <c r="G332" i="4" s="1"/>
  <c r="C332" i="4"/>
  <c r="M332" i="5"/>
  <c r="Q342" i="6" l="1"/>
  <c r="F342" i="6" s="1"/>
  <c r="H342" i="6"/>
  <c r="H332" i="5"/>
  <c r="E332" i="4"/>
  <c r="Q332" i="5"/>
  <c r="R332" i="5" s="1"/>
  <c r="R342" i="6" l="1"/>
  <c r="I332" i="5"/>
  <c r="K333" i="5"/>
  <c r="J332" i="4"/>
  <c r="F332" i="5"/>
  <c r="I332" i="4"/>
  <c r="K343" i="6" l="1"/>
  <c r="I342" i="6"/>
  <c r="C333" i="4"/>
  <c r="M333" i="5"/>
  <c r="O333" i="5"/>
  <c r="G333" i="4" s="1"/>
  <c r="O343" i="6" l="1"/>
  <c r="M343" i="6"/>
  <c r="H343" i="6" s="1"/>
  <c r="Q333" i="5"/>
  <c r="R333" i="5" s="1"/>
  <c r="E333" i="4"/>
  <c r="H333" i="5"/>
  <c r="Q343" i="6" l="1"/>
  <c r="I333" i="4"/>
  <c r="F333" i="5"/>
  <c r="K334" i="5"/>
  <c r="O334" i="5" s="1"/>
  <c r="G334" i="4" s="1"/>
  <c r="J333" i="4"/>
  <c r="I333" i="5"/>
  <c r="C334" i="4"/>
  <c r="F343" i="6" l="1"/>
  <c r="R343" i="6"/>
  <c r="M334" i="5"/>
  <c r="H334" i="5" s="1"/>
  <c r="E334" i="4"/>
  <c r="Q334" i="5" l="1"/>
  <c r="R334" i="5" s="1"/>
  <c r="K344" i="6"/>
  <c r="I343" i="6"/>
  <c r="J334" i="4"/>
  <c r="I334" i="5"/>
  <c r="K335" i="5"/>
  <c r="I334" i="4"/>
  <c r="F334" i="5"/>
  <c r="O344" i="6" l="1"/>
  <c r="M344" i="6"/>
  <c r="H344" i="6" s="1"/>
  <c r="C335" i="4"/>
  <c r="O335" i="5"/>
  <c r="G335" i="4" s="1"/>
  <c r="M335" i="5"/>
  <c r="Q344" i="6" l="1"/>
  <c r="F344" i="6" s="1"/>
  <c r="E335" i="4"/>
  <c r="H335" i="5"/>
  <c r="Q335" i="5"/>
  <c r="R335" i="5" s="1"/>
  <c r="R344" i="6" l="1"/>
  <c r="K345" i="6"/>
  <c r="I344" i="6"/>
  <c r="K336" i="5"/>
  <c r="I335" i="5"/>
  <c r="J335" i="4"/>
  <c r="F335" i="5"/>
  <c r="I335" i="4"/>
  <c r="M345" i="6" l="1"/>
  <c r="O345" i="6"/>
  <c r="C336" i="4"/>
  <c r="O336" i="5"/>
  <c r="G336" i="4" s="1"/>
  <c r="M336" i="5"/>
  <c r="Q336" i="5" s="1"/>
  <c r="Q345" i="6" l="1"/>
  <c r="H345" i="6"/>
  <c r="F336" i="5"/>
  <c r="I336" i="4"/>
  <c r="R336" i="5"/>
  <c r="H336" i="5"/>
  <c r="E336" i="4"/>
  <c r="F345" i="6" l="1"/>
  <c r="R345" i="6"/>
  <c r="J336" i="4"/>
  <c r="I336" i="5"/>
  <c r="K337" i="5"/>
  <c r="K346" i="6" l="1"/>
  <c r="I345" i="6"/>
  <c r="C337" i="4"/>
  <c r="O337" i="5"/>
  <c r="G337" i="4" s="1"/>
  <c r="M337" i="5"/>
  <c r="Q337" i="5" s="1"/>
  <c r="M346" i="6" l="1"/>
  <c r="H346" i="6" s="1"/>
  <c r="O346" i="6"/>
  <c r="Q346" i="6"/>
  <c r="F346" i="6" s="1"/>
  <c r="I337" i="4"/>
  <c r="F337" i="5"/>
  <c r="R337" i="5"/>
  <c r="E337" i="4"/>
  <c r="H337" i="5"/>
  <c r="R346" i="6" l="1"/>
  <c r="K347" i="6" s="1"/>
  <c r="I346" i="6"/>
  <c r="J337" i="4"/>
  <c r="K338" i="5"/>
  <c r="I337" i="5"/>
  <c r="O347" i="6" l="1"/>
  <c r="M347" i="6"/>
  <c r="C338" i="4"/>
  <c r="O338" i="5"/>
  <c r="G338" i="4" s="1"/>
  <c r="M338" i="5"/>
  <c r="Q338" i="5" s="1"/>
  <c r="R338" i="5" s="1"/>
  <c r="H347" i="6" l="1"/>
  <c r="Q347" i="6"/>
  <c r="F347" i="6" s="1"/>
  <c r="I338" i="5"/>
  <c r="K339" i="5"/>
  <c r="J338" i="4"/>
  <c r="F338" i="5"/>
  <c r="I338" i="4"/>
  <c r="E338" i="4"/>
  <c r="H338" i="5"/>
  <c r="R347" i="6" l="1"/>
  <c r="O339" i="5"/>
  <c r="G339" i="4" s="1"/>
  <c r="M339" i="5"/>
  <c r="Q339" i="5" s="1"/>
  <c r="R339" i="5" s="1"/>
  <c r="C339" i="4"/>
  <c r="I347" i="6" l="1"/>
  <c r="K348" i="6"/>
  <c r="J339" i="4"/>
  <c r="K340" i="5"/>
  <c r="I339" i="5"/>
  <c r="I339" i="4"/>
  <c r="F339" i="5"/>
  <c r="H339" i="5"/>
  <c r="E339" i="4"/>
  <c r="O348" i="6" l="1"/>
  <c r="M348" i="6"/>
  <c r="C340" i="4"/>
  <c r="O340" i="5"/>
  <c r="G340" i="4" s="1"/>
  <c r="M340" i="5"/>
  <c r="Q340" i="5" s="1"/>
  <c r="Q348" i="6" l="1"/>
  <c r="H348" i="6"/>
  <c r="R340" i="5"/>
  <c r="K341" i="5" s="1"/>
  <c r="F340" i="5"/>
  <c r="I340" i="4"/>
  <c r="E340" i="4"/>
  <c r="H340" i="5"/>
  <c r="F348" i="6" l="1"/>
  <c r="R348" i="6"/>
  <c r="J340" i="4"/>
  <c r="I340" i="5"/>
  <c r="M341" i="5"/>
  <c r="C341" i="4"/>
  <c r="O341" i="5"/>
  <c r="G341" i="4" s="1"/>
  <c r="K349" i="6" l="1"/>
  <c r="I348" i="6"/>
  <c r="H341" i="5"/>
  <c r="E341" i="4"/>
  <c r="Q341" i="5"/>
  <c r="R341" i="5" s="1"/>
  <c r="O349" i="6" l="1"/>
  <c r="M349" i="6"/>
  <c r="J341" i="4"/>
  <c r="K342" i="5"/>
  <c r="I341" i="5"/>
  <c r="I341" i="4"/>
  <c r="F341" i="5"/>
  <c r="Q349" i="6" l="1"/>
  <c r="H349" i="6"/>
  <c r="C342" i="4"/>
  <c r="O342" i="5"/>
  <c r="G342" i="4" s="1"/>
  <c r="M342" i="5"/>
  <c r="F349" i="6" l="1"/>
  <c r="R349" i="6"/>
  <c r="Q342" i="5"/>
  <c r="H342" i="5"/>
  <c r="E342" i="4"/>
  <c r="K350" i="6" l="1"/>
  <c r="I349" i="6"/>
  <c r="I342" i="4"/>
  <c r="F342" i="5"/>
  <c r="R342" i="5"/>
  <c r="M350" i="6" l="1"/>
  <c r="O350" i="6"/>
  <c r="I342" i="5"/>
  <c r="K343" i="5"/>
  <c r="J342" i="4"/>
  <c r="Q350" i="6" l="1"/>
  <c r="H350" i="6"/>
  <c r="O343" i="5"/>
  <c r="G343" i="4" s="1"/>
  <c r="M343" i="5"/>
  <c r="Q343" i="5" s="1"/>
  <c r="C343" i="4"/>
  <c r="F350" i="6" l="1"/>
  <c r="R350" i="6"/>
  <c r="I343" i="4"/>
  <c r="F343" i="5"/>
  <c r="H343" i="5"/>
  <c r="E343" i="4"/>
  <c r="R343" i="5"/>
  <c r="K351" i="6" l="1"/>
  <c r="I350" i="6"/>
  <c r="J343" i="4"/>
  <c r="I343" i="5"/>
  <c r="K344" i="5"/>
  <c r="O351" i="6" l="1"/>
  <c r="M351" i="6"/>
  <c r="C344" i="4"/>
  <c r="M344" i="5"/>
  <c r="O344" i="5"/>
  <c r="G344" i="4" s="1"/>
  <c r="H351" i="6" l="1"/>
  <c r="Q351" i="6"/>
  <c r="E344" i="4"/>
  <c r="H344" i="5"/>
  <c r="Q344" i="5"/>
  <c r="F351" i="6" l="1"/>
  <c r="R351" i="6"/>
  <c r="I344" i="4"/>
  <c r="F344" i="5"/>
  <c r="R344" i="5"/>
  <c r="I351" i="6" l="1"/>
  <c r="K352" i="6"/>
  <c r="J344" i="4"/>
  <c r="I344" i="5"/>
  <c r="K345" i="5"/>
  <c r="O352" i="6" l="1"/>
  <c r="M352" i="6"/>
  <c r="H352" i="6" s="1"/>
  <c r="O345" i="5"/>
  <c r="G345" i="4" s="1"/>
  <c r="M345" i="5"/>
  <c r="C345" i="4"/>
  <c r="Q352" i="6" l="1"/>
  <c r="F352" i="6" s="1"/>
  <c r="H345" i="5"/>
  <c r="E345" i="4"/>
  <c r="Q345" i="5"/>
  <c r="R345" i="5" s="1"/>
  <c r="R352" i="6" l="1"/>
  <c r="J345" i="4"/>
  <c r="I345" i="5"/>
  <c r="K346" i="5"/>
  <c r="F345" i="5"/>
  <c r="I345" i="4"/>
  <c r="K353" i="6" l="1"/>
  <c r="I352" i="6"/>
  <c r="M346" i="5"/>
  <c r="O346" i="5"/>
  <c r="G346" i="4" s="1"/>
  <c r="C346" i="4"/>
  <c r="O353" i="6" l="1"/>
  <c r="M353" i="6"/>
  <c r="Q353" i="6" s="1"/>
  <c r="F353" i="6" s="1"/>
  <c r="H346" i="5"/>
  <c r="E346" i="4"/>
  <c r="Q346" i="5"/>
  <c r="H353" i="6" l="1"/>
  <c r="R353" i="6"/>
  <c r="I346" i="4"/>
  <c r="F346" i="5"/>
  <c r="R346" i="5"/>
  <c r="K354" i="6" l="1"/>
  <c r="I353" i="6"/>
  <c r="J346" i="4"/>
  <c r="K347" i="5"/>
  <c r="I346" i="5"/>
  <c r="O354" i="6" l="1"/>
  <c r="M354" i="6"/>
  <c r="C347" i="4"/>
  <c r="M347" i="5"/>
  <c r="Q347" i="5" s="1"/>
  <c r="O347" i="5"/>
  <c r="G347" i="4" s="1"/>
  <c r="H354" i="6" l="1"/>
  <c r="Q354" i="6"/>
  <c r="F354" i="6" s="1"/>
  <c r="R347" i="5"/>
  <c r="K348" i="5" s="1"/>
  <c r="F347" i="5"/>
  <c r="I347" i="4"/>
  <c r="H347" i="5"/>
  <c r="E347" i="4"/>
  <c r="J347" i="4" l="1"/>
  <c r="R354" i="6"/>
  <c r="I347" i="5"/>
  <c r="C348" i="4"/>
  <c r="O348" i="5"/>
  <c r="G348" i="4" s="1"/>
  <c r="M348" i="5"/>
  <c r="I354" i="6" l="1"/>
  <c r="K355" i="6"/>
  <c r="E348" i="4"/>
  <c r="H348" i="5"/>
  <c r="Q348" i="5"/>
  <c r="O355" i="6" l="1"/>
  <c r="M355" i="6"/>
  <c r="H355" i="6" s="1"/>
  <c r="I348" i="4"/>
  <c r="F348" i="5"/>
  <c r="R348" i="5"/>
  <c r="Q355" i="6" l="1"/>
  <c r="J348" i="4"/>
  <c r="K349" i="5"/>
  <c r="I348" i="5"/>
  <c r="F355" i="6" l="1"/>
  <c r="R355" i="6"/>
  <c r="M349" i="5"/>
  <c r="Q349" i="5" s="1"/>
  <c r="O349" i="5"/>
  <c r="G349" i="4" s="1"/>
  <c r="C349" i="4"/>
  <c r="I355" i="6" l="1"/>
  <c r="K356" i="6"/>
  <c r="F349" i="5"/>
  <c r="I349" i="4"/>
  <c r="R349" i="5"/>
  <c r="H349" i="5"/>
  <c r="E349" i="4"/>
  <c r="O356" i="6" l="1"/>
  <c r="M356" i="6"/>
  <c r="K350" i="5"/>
  <c r="I349" i="5"/>
  <c r="J349" i="4"/>
  <c r="H356" i="6" l="1"/>
  <c r="Q356" i="6"/>
  <c r="F356" i="6" s="1"/>
  <c r="M350" i="5"/>
  <c r="Q350" i="5" s="1"/>
  <c r="R350" i="5" s="1"/>
  <c r="O350" i="5"/>
  <c r="G350" i="4" s="1"/>
  <c r="C350" i="4"/>
  <c r="R356" i="6" l="1"/>
  <c r="J350" i="4"/>
  <c r="K351" i="5"/>
  <c r="I350" i="5"/>
  <c r="I350" i="4"/>
  <c r="F350" i="5"/>
  <c r="E350" i="4"/>
  <c r="H350" i="5"/>
  <c r="K357" i="6" l="1"/>
  <c r="I356" i="6"/>
  <c r="C351" i="4"/>
  <c r="M351" i="5"/>
  <c r="Q351" i="5" s="1"/>
  <c r="O351" i="5"/>
  <c r="G351" i="4" s="1"/>
  <c r="M357" i="6" l="1"/>
  <c r="O357" i="6"/>
  <c r="I351" i="4"/>
  <c r="F351" i="5"/>
  <c r="E351" i="4"/>
  <c r="H351" i="5"/>
  <c r="R351" i="5"/>
  <c r="H357" i="6" l="1"/>
  <c r="Q357" i="6"/>
  <c r="F357" i="6" s="1"/>
  <c r="J351" i="4"/>
  <c r="K352" i="5"/>
  <c r="I351" i="5"/>
  <c r="R357" i="6" l="1"/>
  <c r="M352" i="5"/>
  <c r="O352" i="5"/>
  <c r="G352" i="4" s="1"/>
  <c r="C352" i="4"/>
  <c r="K358" i="6" l="1"/>
  <c r="I357" i="6"/>
  <c r="Q352" i="5"/>
  <c r="H352" i="5"/>
  <c r="E352" i="4"/>
  <c r="O358" i="6" l="1"/>
  <c r="M358" i="6"/>
  <c r="I352" i="4"/>
  <c r="F352" i="5"/>
  <c r="R352" i="5"/>
  <c r="Q358" i="6" l="1"/>
  <c r="F358" i="6" s="1"/>
  <c r="H358" i="6"/>
  <c r="R358" i="6"/>
  <c r="K353" i="5"/>
  <c r="I352" i="5"/>
  <c r="J352" i="4"/>
  <c r="I358" i="6" l="1"/>
  <c r="K359" i="6"/>
  <c r="O353" i="5"/>
  <c r="G353" i="4" s="1"/>
  <c r="M353" i="5"/>
  <c r="C353" i="4"/>
  <c r="M359" i="6" l="1"/>
  <c r="O359" i="6"/>
  <c r="E353" i="4"/>
  <c r="H353" i="5"/>
  <c r="Q353" i="5"/>
  <c r="R353" i="5" s="1"/>
  <c r="H359" i="6" l="1"/>
  <c r="Q359" i="6"/>
  <c r="F359" i="6" s="1"/>
  <c r="J353" i="4"/>
  <c r="K354" i="5"/>
  <c r="I353" i="5"/>
  <c r="I353" i="4"/>
  <c r="F353" i="5"/>
  <c r="R359" i="6" l="1"/>
  <c r="O354" i="5"/>
  <c r="G354" i="4" s="1"/>
  <c r="C354" i="4"/>
  <c r="M354" i="5"/>
  <c r="I359" i="6" l="1"/>
  <c r="K360" i="6"/>
  <c r="H354" i="5"/>
  <c r="E354" i="4"/>
  <c r="Q354" i="5"/>
  <c r="R354" i="5" s="1"/>
  <c r="M360" i="6" l="1"/>
  <c r="Q360" i="6" s="1"/>
  <c r="F360" i="6" s="1"/>
  <c r="O360" i="6"/>
  <c r="J354" i="4"/>
  <c r="I354" i="5"/>
  <c r="K355" i="5"/>
  <c r="I354" i="4"/>
  <c r="F354" i="5"/>
  <c r="H360" i="6" l="1"/>
  <c r="R360" i="6"/>
  <c r="C355" i="4"/>
  <c r="O355" i="5"/>
  <c r="G355" i="4" s="1"/>
  <c r="M355" i="5"/>
  <c r="I360" i="6" l="1"/>
  <c r="K361" i="6"/>
  <c r="E355" i="4"/>
  <c r="H355" i="5"/>
  <c r="Q355" i="5"/>
  <c r="O361" i="6" l="1"/>
  <c r="M361" i="6"/>
  <c r="I355" i="4"/>
  <c r="F355" i="5"/>
  <c r="R355" i="5"/>
  <c r="Q361" i="6" l="1"/>
  <c r="F361" i="6" s="1"/>
  <c r="H361" i="6"/>
  <c r="I355" i="5"/>
  <c r="K356" i="5"/>
  <c r="J355" i="4"/>
  <c r="R361" i="6" l="1"/>
  <c r="M356" i="5"/>
  <c r="Q356" i="5" s="1"/>
  <c r="R356" i="5" s="1"/>
  <c r="O356" i="5"/>
  <c r="G356" i="4" s="1"/>
  <c r="C356" i="4"/>
  <c r="I361" i="6" l="1"/>
  <c r="K362" i="6"/>
  <c r="I356" i="5"/>
  <c r="K357" i="5"/>
  <c r="J356" i="4"/>
  <c r="F356" i="5"/>
  <c r="I356" i="4"/>
  <c r="H356" i="5"/>
  <c r="E356" i="4"/>
  <c r="O362" i="6" l="1"/>
  <c r="M362" i="6"/>
  <c r="Q362" i="6" s="1"/>
  <c r="F362" i="6" s="1"/>
  <c r="C357" i="4"/>
  <c r="M357" i="5"/>
  <c r="O357" i="5"/>
  <c r="G357" i="4" s="1"/>
  <c r="H362" i="6" l="1"/>
  <c r="R362" i="6"/>
  <c r="E357" i="4"/>
  <c r="H357" i="5"/>
  <c r="Q357" i="5"/>
  <c r="R357" i="5" s="1"/>
  <c r="I362" i="6" l="1"/>
  <c r="K363" i="6"/>
  <c r="J357" i="4"/>
  <c r="I357" i="5"/>
  <c r="K358" i="5"/>
  <c r="I357" i="4"/>
  <c r="F357" i="5"/>
  <c r="O363" i="6" l="1"/>
  <c r="M363" i="6"/>
  <c r="C358" i="4"/>
  <c r="O358" i="5"/>
  <c r="G358" i="4" s="1"/>
  <c r="M358" i="5"/>
  <c r="Q358" i="5" s="1"/>
  <c r="Q363" i="6" l="1"/>
  <c r="F363" i="6" s="1"/>
  <c r="H363" i="6"/>
  <c r="F358" i="5"/>
  <c r="I358" i="4"/>
  <c r="E358" i="4"/>
  <c r="H358" i="5"/>
  <c r="R358" i="5"/>
  <c r="R363" i="6" l="1"/>
  <c r="I358" i="5"/>
  <c r="J358" i="4"/>
  <c r="K359" i="5"/>
  <c r="I363" i="6" l="1"/>
  <c r="K364" i="6"/>
  <c r="M359" i="5"/>
  <c r="Q359" i="5" s="1"/>
  <c r="O359" i="5"/>
  <c r="G359" i="4" s="1"/>
  <c r="C359" i="4"/>
  <c r="M364" i="6" l="1"/>
  <c r="O364" i="6"/>
  <c r="I359" i="4"/>
  <c r="F359" i="5"/>
  <c r="R359" i="5"/>
  <c r="E359" i="4"/>
  <c r="H359" i="5"/>
  <c r="Q364" i="6" l="1"/>
  <c r="H364" i="6"/>
  <c r="C8" i="3" s="1"/>
  <c r="I359" i="5"/>
  <c r="K360" i="5"/>
  <c r="J359" i="4"/>
  <c r="F364" i="6" l="1"/>
  <c r="C11" i="3" s="1"/>
  <c r="R364" i="6"/>
  <c r="I364" i="6" s="1"/>
  <c r="C360" i="4"/>
  <c r="O360" i="5"/>
  <c r="G360" i="4" s="1"/>
  <c r="M360" i="5"/>
  <c r="E360" i="4" l="1"/>
  <c r="H360" i="5"/>
  <c r="Q360" i="5"/>
  <c r="F360" i="5" l="1"/>
  <c r="I360" i="4"/>
  <c r="R360" i="5"/>
  <c r="J360" i="4" l="1"/>
  <c r="I360" i="5"/>
  <c r="K361" i="5"/>
  <c r="O361" i="5" l="1"/>
  <c r="G361" i="4" s="1"/>
  <c r="C361" i="4"/>
  <c r="M361" i="5"/>
  <c r="H361" i="5" l="1"/>
  <c r="E361" i="4"/>
  <c r="Q361" i="5"/>
  <c r="I361" i="4" l="1"/>
  <c r="F361" i="5"/>
  <c r="R361" i="5"/>
  <c r="J361" i="4" l="1"/>
  <c r="K362" i="5"/>
  <c r="I361" i="5"/>
  <c r="C362" i="4" l="1"/>
  <c r="O362" i="5"/>
  <c r="G362" i="4" s="1"/>
  <c r="M362" i="5"/>
  <c r="E362" i="4" l="1"/>
  <c r="H362" i="5"/>
  <c r="Q362" i="5"/>
  <c r="F362" i="5" l="1"/>
  <c r="I362" i="4"/>
  <c r="R362" i="5"/>
  <c r="I362" i="5" l="1"/>
  <c r="J362" i="4"/>
  <c r="K363" i="5"/>
  <c r="M363" i="5" l="1"/>
  <c r="Q363" i="5" s="1"/>
  <c r="C363" i="4"/>
  <c r="O363" i="5"/>
  <c r="G363" i="4" s="1"/>
  <c r="F363" i="5" l="1"/>
  <c r="I363" i="4"/>
  <c r="H363" i="5"/>
  <c r="E363" i="4"/>
  <c r="R363" i="5"/>
  <c r="K364" i="5" l="1"/>
  <c r="J363" i="4"/>
  <c r="I363" i="5"/>
  <c r="C364" i="4" l="1"/>
  <c r="O364" i="5"/>
  <c r="G364" i="4" s="1"/>
  <c r="M364" i="5"/>
  <c r="E364" i="4" l="1"/>
  <c r="H364" i="5"/>
  <c r="B8" i="3" s="1"/>
  <c r="Q364" i="5"/>
  <c r="I364" i="4" l="1"/>
  <c r="F364" i="5"/>
  <c r="B11" i="3" s="1"/>
  <c r="R364" i="5"/>
  <c r="J364" i="4" l="1"/>
  <c r="I364" i="5"/>
</calcChain>
</file>

<file path=xl/sharedStrings.xml><?xml version="1.0" encoding="utf-8"?>
<sst xmlns="http://schemas.openxmlformats.org/spreadsheetml/2006/main" count="284" uniqueCount="120">
  <si>
    <t>D1 | Debt Payoff Simulator</t>
  </si>
  <si>
    <t>GROUNDWELL PRESS | Version 1.1 | 2026-10-02 | YOUR COPY</t>
  </si>
  <si>
    <t>1. Save a personal copy before editing. Gold cells are inputs; white cells calculate.</t>
  </si>
  <si>
    <t>2. Use desktop Excel. Review all assumptions and results before acting. No macros, bank links or external connections.</t>
  </si>
  <si>
    <t>3. For active accounts, fill APR, fee, current minimum and the selected rule. Enter 0 only when known. Name the source; K=1 only if the modeled rule is in force.</t>
  </si>
  <si>
    <t>4. Formula cells are protected without a password. Review &gt; Unprotect Sheet allows inspection.</t>
  </si>
  <si>
    <t>5. Planning estimates, not predictions or financial recommendations. Excel may require a separate license; no Kindle calculation.</t>
  </si>
  <si>
    <t>Enter Inputs, compare Results. Consolidated schedules show up to360 months; card details are to the right.</t>
  </si>
  <si>
    <t>Monthly interest = opening balance x APR /12, rounded to cents. End-month payments; no new purchases.</t>
  </si>
  <si>
    <t>Rule1 = fixed minimum. Rule2 = max(floor, percentage x opening balance + interest + fee), capped at total due.</t>
  </si>
  <si>
    <t>Current minimum = statement obligation. Results separately shows current shortfall and future modeled minimums.</t>
  </si>
  <si>
    <t>One APR per row. Mixed-rate balances and issuer payment-allocation rules may need a different model.</t>
  </si>
  <si>
    <t>A minimum deficit invalidates the payoff claim. Use D3 to contact the creditor; late fees/default rates are not simulated.</t>
  </si>
  <si>
    <t>One-month budget adjustment and one lump sum are additive. Both strategies get the same capacity.</t>
  </si>
  <si>
    <t>Snowball reprioritizes by opening balance monthly; avalanche by APR. Ties use account row order.</t>
  </si>
  <si>
    <t>Source: CFPB interest-calculation and unable-to-pay guidance at consumerfinance.gov; checked2026-10-02.</t>
  </si>
  <si>
    <t>Use Card Detail to inspect one account. Calculation blocks at right of schedules are hidden for navigation; unhide to audit.</t>
  </si>
  <si>
    <t>If K=0 or the modeled first minimum differs from the statement, the payoff is a scenario only. Current-plan payoff remains unavailable.</t>
  </si>
  <si>
    <t>Set the debt and capacity</t>
  </si>
  <si>
    <t>Gold cells only. Enter statement obligations and a documented projection rule. K: 1=current terms; 0=proposed/unconfirmed.</t>
  </si>
  <si>
    <t>Monthly total budget</t>
  </si>
  <si>
    <t>Start date</t>
  </si>
  <si>
    <t>Horizon months</t>
  </si>
  <si>
    <t>Adjustment month (0=none)</t>
  </si>
  <si>
    <t>Budget adjustment (+/-)</t>
  </si>
  <si>
    <t>Lump-sum month (0=none)</t>
  </si>
  <si>
    <t>Lump-sum amount</t>
  </si>
  <si>
    <t>Account</t>
  </si>
  <si>
    <t>Balance</t>
  </si>
  <si>
    <t>APR</t>
  </si>
  <si>
    <t>Fixed min</t>
  </si>
  <si>
    <t>Min %</t>
  </si>
  <si>
    <t>Min floor</t>
  </si>
  <si>
    <t>Monthly fee</t>
  </si>
  <si>
    <t>Rule1 /2</t>
  </si>
  <si>
    <t>Current min</t>
  </si>
  <si>
    <t>Source / assumption</t>
  </si>
  <si>
    <t>Rule now in force? 1/0</t>
  </si>
  <si>
    <t>Account 1</t>
  </si>
  <si>
    <t>Account 2</t>
  </si>
  <si>
    <t>Account 3</t>
  </si>
  <si>
    <t>Account 4</t>
  </si>
  <si>
    <t>Account 5</t>
  </si>
  <si>
    <t>Account 6</t>
  </si>
  <si>
    <t>Account 7</t>
  </si>
  <si>
    <t>Account 8</t>
  </si>
  <si>
    <t>Account 9</t>
  </si>
  <si>
    <t>Account 10</t>
  </si>
  <si>
    <t>Rule2 percentage base is opening balance; interest and monthly fee are added separately. Fixed minimum includes all charges.</t>
  </si>
  <si>
    <t>Required blanks/text stop all projections. Enter a known zero explicitly. Unused account balance must be 0; only its active minimum rule is required.</t>
  </si>
  <si>
    <t>Input state</t>
  </si>
  <si>
    <t>Current-plan check</t>
  </si>
  <si>
    <t>Current statement total</t>
  </si>
  <si>
    <t>Current min comes from your statement. It is not held fixed in the future model.</t>
  </si>
  <si>
    <t>First-month capacity</t>
  </si>
  <si>
    <t>Includes an adjustment or lump sum only if it occurs in month 1. Check actual due dates separately.</t>
  </si>
  <si>
    <t>Current shortfall</t>
  </si>
  <si>
    <t>Positive = the currently recorded obligations do not fit. Use D3 before promising a payment.</t>
  </si>
  <si>
    <t>Accounts with rule mismatch</t>
  </si>
  <si>
    <t>A mismatch can be legitimate. Confirm timing and terms; the projection remains a scenario.</t>
  </si>
  <si>
    <t>Choose a plan you can fund</t>
  </si>
  <si>
    <t>Read the current-plan check first. Future rule assumptions do not change today’s statement obligation.</t>
  </si>
  <si>
    <t>Measure</t>
  </si>
  <si>
    <t>Avalanche</t>
  </si>
  <si>
    <t>Snowball</t>
  </si>
  <si>
    <t>Status</t>
  </si>
  <si>
    <t>Payoff: current-plan check passed</t>
  </si>
  <si>
    <t>Scenario interest through horizon</t>
  </si>
  <si>
    <t>Scenario fees through horizon</t>
  </si>
  <si>
    <t>Scenario remaining at horizon</t>
  </si>
  <si>
    <t>Largest modeled min deficit</t>
  </si>
  <si>
    <t>Scenario total paid</t>
  </si>
  <si>
    <t>Opening debt</t>
  </si>
  <si>
    <t>Modeled payoff month (scenario)</t>
  </si>
  <si>
    <t>NOT FUNDED means a stress estimate, without default fees/rates. Do not promise these payments to a creditor.</t>
  </si>
  <si>
    <t>Set adjustment and lump sum to zero in a separate saved copy to isolate the effect of the additional capacity.</t>
  </si>
  <si>
    <t>The plan with less interest may demand a different priority. First make sure the minimums and total budget fit.</t>
  </si>
  <si>
    <t>My chosen strategy / saved date:</t>
  </si>
  <si>
    <t>Enter your choice and next review date</t>
  </si>
  <si>
    <t>Current statement minimums</t>
  </si>
  <si>
    <t>Capacity this first month</t>
  </si>
  <si>
    <t>CURRENT shortfall</t>
  </si>
  <si>
    <t>Modeled first-month minimum</t>
  </si>
  <si>
    <t>Accounts with different minimum</t>
  </si>
  <si>
    <t>Scenario payoff is hypothetical when current terms differ or are unconfirmed. It is not an agreement or a funded current plan.</t>
  </si>
  <si>
    <t>Keep paying current obligations unless the creditor confirms a change. The model does not hold today’s minimum fixed forever.</t>
  </si>
  <si>
    <t>Inspect one account at a time</t>
  </si>
  <si>
    <t>Select strategy:1 Avalanche /2 Snowball, then account row1-10.</t>
  </si>
  <si>
    <t>Strategy</t>
  </si>
  <si>
    <t>Account row</t>
  </si>
  <si>
    <t>Month</t>
  </si>
  <si>
    <t>Date</t>
  </si>
  <si>
    <t>Opening</t>
  </si>
  <si>
    <t>Interest</t>
  </si>
  <si>
    <t>Fee</t>
  </si>
  <si>
    <t>Minimum</t>
  </si>
  <si>
    <t>Priority</t>
  </si>
  <si>
    <t>Extra</t>
  </si>
  <si>
    <t>Paid</t>
  </si>
  <si>
    <t>Closing</t>
  </si>
  <si>
    <t>Avalanche | monthly schedule</t>
  </si>
  <si>
    <t>A:J consolidate all accounts. Each following block is one card in Inputs row order.</t>
  </si>
  <si>
    <t>Capacity</t>
  </si>
  <si>
    <t>Modeled min</t>
  </si>
  <si>
    <t>Model deficit</t>
  </si>
  <si>
    <t>Payment</t>
  </si>
  <si>
    <t>Fees</t>
  </si>
  <si>
    <t>Remaining</t>
  </si>
  <si>
    <t>State</t>
  </si>
  <si>
    <t>1 Opening</t>
  </si>
  <si>
    <t>2 Opening</t>
  </si>
  <si>
    <t>3 Opening</t>
  </si>
  <si>
    <t>4 Opening</t>
  </si>
  <si>
    <t>5 Opening</t>
  </si>
  <si>
    <t>6 Opening</t>
  </si>
  <si>
    <t>7 Opening</t>
  </si>
  <si>
    <t>8 Opening</t>
  </si>
  <si>
    <t>9 Opening</t>
  </si>
  <si>
    <t>10 Opening</t>
  </si>
  <si>
    <t>Snowball | monthly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</si>
</sst>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[Red]\(\$#,##0.00\)"/>
    <numFmt numFmtId="165" formatCode="0.0%"/>
    <numFmt numFmtId="166" formatCode="mmm\ yyyy"/>
  </numFmts>
  <fonts count="6" x14ac:knownFonts="1">
    <font>
      <sz val="11"/>
      <color rgb="FF243746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2"/>
      <color rgb="FFFFFFFF"/>
      <name val="Calibri"/>
      <family val="2"/>
    </font>
    <font>
      <sz val="12"/>
      <color rgb="FF243746"/>
      <name val="Calibri"/>
      <family val="2"/>
    </font>
    <font>
      <b/>
      <sz val="11"/>
      <color rgb="FF24374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83D4A"/>
        <bgColor indexed="64"/>
      </patternFill>
    </fill>
    <fill>
      <patternFill patternType="solid">
        <fgColor rgb="FFFFF0CC"/>
        <bgColor indexed="64"/>
      </patternFill>
    </fill>
    <fill>
      <patternFill patternType="solid">
        <fgColor rgb="FFEBEB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0" fillId="3" borderId="0" xfId="0" applyNumberFormat="1" applyFill="1" applyProtection="1">
      <protection locked="0"/>
    </xf>
    <xf numFmtId="164" fontId="0" fillId="0" borderId="0" xfId="0" applyNumberFormat="1"/>
    <xf numFmtId="165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wrapText="1"/>
      <protection locked="0"/>
    </xf>
    <xf numFmtId="14" fontId="0" fillId="3" borderId="0" xfId="0" applyNumberFormat="1" applyFill="1" applyProtection="1">
      <protection locked="0"/>
    </xf>
    <xf numFmtId="0" fontId="4" fillId="0" borderId="0" xfId="0" applyFont="1" applyAlignment="1">
      <alignment vertical="center" wrapText="1"/>
    </xf>
    <xf numFmtId="0" fontId="0" fillId="4" borderId="0" xfId="0" applyFill="1" applyAlignment="1">
      <alignment vertical="center" wrapText="1"/>
    </xf>
    <xf numFmtId="164" fontId="0" fillId="4" borderId="0" xfId="0" applyNumberFormat="1" applyFill="1"/>
    <xf numFmtId="0" fontId="5" fillId="4" borderId="0" xfId="0" applyFont="1" applyFill="1" applyAlignment="1">
      <alignment vertical="center" wrapText="1"/>
    </xf>
    <xf numFmtId="164" fontId="5" fillId="4" borderId="0" xfId="0" applyNumberFormat="1" applyFont="1" applyFill="1"/>
    <xf numFmtId="166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3" borderId="0" xfId="0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26" customWidth="1"/>
    <col min="2" max="8" width="22" customWidth="1"/>
  </cols>
  <sheetData>
    <row r="1" spans="1:8" ht="39.950000000000003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</row>
    <row r="2" spans="1:8" ht="36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</row>
    <row r="3" spans="1:8" ht="35.1" customHeight="1" x14ac:dyDescent="0.25">
      <c r="A3" s="8"/>
      <c r="B3" s="8"/>
      <c r="C3" s="8"/>
      <c r="D3" s="8"/>
      <c r="E3" s="8"/>
      <c r="F3" s="8"/>
      <c r="G3" s="8"/>
      <c r="H3" s="8"/>
    </row>
    <row r="4" spans="1:8" ht="35.1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</row>
    <row r="5" spans="1:8" ht="35.1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</row>
    <row r="6" spans="1:8" ht="45.95" customHeight="1" x14ac:dyDescent="0.25">
      <c r="A6" s="14" t="s">
        <v>4</v>
      </c>
      <c r="B6" s="14"/>
      <c r="C6" s="14"/>
      <c r="D6" s="14"/>
      <c r="E6" s="14"/>
      <c r="F6" s="14"/>
      <c r="G6" s="14"/>
      <c r="H6" s="14"/>
    </row>
    <row r="7" spans="1:8" ht="35.1" customHeight="1" x14ac:dyDescent="0.25">
      <c r="A7" s="14" t="s">
        <v>5</v>
      </c>
      <c r="B7" s="14"/>
      <c r="C7" s="14"/>
      <c r="D7" s="14"/>
      <c r="E7" s="14"/>
      <c r="F7" s="14"/>
      <c r="G7" s="14"/>
      <c r="H7" s="14"/>
    </row>
    <row r="8" spans="1:8" ht="35.1" customHeight="1" x14ac:dyDescent="0.25">
      <c r="A8" s="14" t="s">
        <v>6</v>
      </c>
      <c r="B8" s="14"/>
      <c r="C8" s="14"/>
      <c r="D8" s="14"/>
      <c r="E8" s="14"/>
      <c r="F8" s="14"/>
      <c r="G8" s="14"/>
      <c r="H8" s="14"/>
    </row>
    <row r="9" spans="1:8" ht="35.1" customHeight="1" x14ac:dyDescent="0.25">
      <c r="A9" s="14" t="s">
        <v>7</v>
      </c>
      <c r="B9" s="14"/>
      <c r="C9" s="14"/>
      <c r="D9" s="14"/>
      <c r="E9" s="14"/>
      <c r="F9" s="14"/>
      <c r="G9" s="14"/>
      <c r="H9" s="14"/>
    </row>
    <row r="10" spans="1:8" ht="35.1" customHeight="1" x14ac:dyDescent="0.25">
      <c r="A10" s="14" t="s">
        <v>8</v>
      </c>
      <c r="B10" s="14"/>
      <c r="C10" s="14"/>
      <c r="D10" s="14"/>
      <c r="E10" s="14"/>
      <c r="F10" s="14"/>
      <c r="G10" s="14"/>
      <c r="H10" s="14"/>
    </row>
    <row r="11" spans="1:8" ht="35.1" customHeight="1" x14ac:dyDescent="0.25">
      <c r="A11" s="14" t="s">
        <v>9</v>
      </c>
      <c r="B11" s="14"/>
      <c r="C11" s="14"/>
      <c r="D11" s="14"/>
      <c r="E11" s="14"/>
      <c r="F11" s="14"/>
      <c r="G11" s="14"/>
      <c r="H11" s="14"/>
    </row>
    <row r="12" spans="1:8" ht="35.1" customHeight="1" x14ac:dyDescent="0.25">
      <c r="A12" s="14" t="s">
        <v>10</v>
      </c>
      <c r="B12" s="14"/>
      <c r="C12" s="14"/>
      <c r="D12" s="14"/>
      <c r="E12" s="14"/>
      <c r="F12" s="14"/>
      <c r="G12" s="14"/>
      <c r="H12" s="14"/>
    </row>
    <row r="13" spans="1:8" ht="35.1" customHeight="1" x14ac:dyDescent="0.25">
      <c r="A13" s="14" t="s">
        <v>11</v>
      </c>
      <c r="B13" s="14"/>
      <c r="C13" s="14"/>
      <c r="D13" s="14"/>
      <c r="E13" s="14"/>
      <c r="F13" s="14"/>
      <c r="G13" s="14"/>
      <c r="H13" s="14"/>
    </row>
    <row r="14" spans="1:8" ht="35.1" customHeight="1" x14ac:dyDescent="0.25">
      <c r="A14" s="14" t="s">
        <v>12</v>
      </c>
      <c r="B14" s="14"/>
      <c r="C14" s="14"/>
      <c r="D14" s="14"/>
      <c r="E14" s="14"/>
      <c r="F14" s="14"/>
      <c r="G14" s="14"/>
      <c r="H14" s="14"/>
    </row>
    <row r="15" spans="1:8" ht="35.1" customHeight="1" x14ac:dyDescent="0.25">
      <c r="A15" s="14" t="s">
        <v>13</v>
      </c>
      <c r="B15" s="14"/>
      <c r="C15" s="14"/>
      <c r="D15" s="14"/>
      <c r="E15" s="14"/>
      <c r="F15" s="14"/>
      <c r="G15" s="14"/>
      <c r="H15" s="14"/>
    </row>
    <row r="16" spans="1:8" ht="35.1" customHeight="1" x14ac:dyDescent="0.25">
      <c r="A16" s="14" t="s">
        <v>14</v>
      </c>
      <c r="B16" s="14"/>
      <c r="C16" s="14"/>
      <c r="D16" s="14"/>
      <c r="E16" s="14"/>
      <c r="F16" s="14"/>
      <c r="G16" s="14"/>
      <c r="H16" s="14"/>
    </row>
    <row r="17" spans="1:8" ht="35.1" customHeight="1" x14ac:dyDescent="0.25">
      <c r="A17" s="14" t="s">
        <v>15</v>
      </c>
      <c r="B17" s="14"/>
      <c r="C17" s="14"/>
      <c r="D17" s="14"/>
      <c r="E17" s="14"/>
      <c r="F17" s="14"/>
      <c r="G17" s="14"/>
      <c r="H17" s="14"/>
    </row>
    <row r="18" spans="1:8" ht="35.1" customHeight="1" x14ac:dyDescent="0.25">
      <c r="A18" s="14" t="s">
        <v>16</v>
      </c>
      <c r="B18" s="14"/>
      <c r="C18" s="14"/>
      <c r="D18" s="14"/>
      <c r="E18" s="14"/>
      <c r="F18" s="14"/>
      <c r="G18" s="14"/>
      <c r="H18" s="14"/>
    </row>
    <row r="19" spans="1:8" ht="35.1" customHeight="1" x14ac:dyDescent="0.25">
      <c r="A19" s="14" t="s">
        <v>17</v>
      </c>
      <c r="B19" s="14"/>
      <c r="C19" s="14"/>
      <c r="D19" s="14"/>
      <c r="E19" s="14"/>
      <c r="F19" s="14"/>
      <c r="G19" s="14"/>
      <c r="H19" s="14"/>
    </row>
  </sheetData>
  <sheetProtection sheet="1" objects="1" scenarios="1"/>
  <mergeCells count="18">
    <mergeCell ref="A1:H1"/>
    <mergeCell ref="A2:H2"/>
    <mergeCell ref="A4:H4"/>
    <mergeCell ref="A5:H5"/>
    <mergeCell ref="A6:H6"/>
    <mergeCell ref="A7:H7"/>
    <mergeCell ref="A8:H8"/>
    <mergeCell ref="A9:H9"/>
    <mergeCell ref="A10:H10"/>
    <mergeCell ref="A11:H11"/>
    <mergeCell ref="A17:H17"/>
    <mergeCell ref="A18:H18"/>
    <mergeCell ref="A19:H19"/>
    <mergeCell ref="A12:H12"/>
    <mergeCell ref="A13:H13"/>
    <mergeCell ref="A14:H14"/>
    <mergeCell ref="A15:H15"/>
    <mergeCell ref="A16:H16"/>
  </mergeCells>
  <pageMargins left="0.3" right="0.3" top="0.4" bottom="0.4" header="0.2" footer="0.2"/>
  <pageSetup scale="73" orientation="landscape" r:id="rId1"/>
  <headerFooter>
    <oddFooter>&amp;CGroundwell Press | v1.1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showGridLines="0" workbookViewId="0">
      <pane ySplit="4" topLeftCell="A5" activePane="bottomLeft" state="frozen"/>
      <selection pane="bottomLeft" sqref="A1:K1"/>
    </sheetView>
  </sheetViews>
  <sheetFormatPr defaultRowHeight="15" x14ac:dyDescent="0.25"/>
  <cols>
    <col min="1" max="1" width="27" customWidth="1"/>
    <col min="2" max="2" width="18" customWidth="1"/>
    <col min="3" max="3" width="14" customWidth="1"/>
    <col min="4" max="4" width="16" customWidth="1"/>
    <col min="5" max="5" width="14" customWidth="1"/>
    <col min="6" max="7" width="16" customWidth="1"/>
    <col min="8" max="8" width="14" customWidth="1"/>
    <col min="9" max="9" width="19" customWidth="1"/>
    <col min="10" max="10" width="32" customWidth="1"/>
    <col min="11" max="11" width="20" customWidth="1"/>
  </cols>
  <sheetData>
    <row r="1" spans="1:11" ht="36" customHeight="1" x14ac:dyDescent="0.25">
      <c r="A1" s="17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6" customHeight="1" x14ac:dyDescent="0.25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1" ht="36" customHeight="1" x14ac:dyDescent="0.25">
      <c r="A4" t="s">
        <v>20</v>
      </c>
      <c r="B4" s="2">
        <v>0</v>
      </c>
    </row>
    <row r="5" spans="1:11" ht="27.95" customHeight="1" x14ac:dyDescent="0.25">
      <c r="A5" t="s">
        <v>21</v>
      </c>
      <c r="B5" s="7">
        <v>46296</v>
      </c>
    </row>
    <row r="6" spans="1:11" ht="27.95" customHeight="1" x14ac:dyDescent="0.25">
      <c r="A6" t="s">
        <v>22</v>
      </c>
      <c r="B6" s="5">
        <v>120</v>
      </c>
    </row>
    <row r="7" spans="1:11" ht="27.95" customHeight="1" x14ac:dyDescent="0.25">
      <c r="A7" t="s">
        <v>23</v>
      </c>
      <c r="B7" s="5">
        <v>0</v>
      </c>
    </row>
    <row r="8" spans="1:11" ht="27.95" customHeight="1" x14ac:dyDescent="0.25">
      <c r="A8" t="s">
        <v>24</v>
      </c>
      <c r="B8" s="2">
        <v>0</v>
      </c>
    </row>
    <row r="9" spans="1:11" ht="27.95" customHeight="1" x14ac:dyDescent="0.25">
      <c r="A9" t="s">
        <v>25</v>
      </c>
      <c r="B9" s="5">
        <v>0</v>
      </c>
    </row>
    <row r="10" spans="1:11" ht="27.95" customHeight="1" x14ac:dyDescent="0.25">
      <c r="A10" t="s">
        <v>26</v>
      </c>
      <c r="B10" s="2">
        <v>0</v>
      </c>
    </row>
    <row r="13" spans="1:11" ht="48" customHeight="1" x14ac:dyDescent="0.25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32</v>
      </c>
      <c r="G13" s="1" t="s">
        <v>33</v>
      </c>
      <c r="H13" s="1" t="s">
        <v>34</v>
      </c>
      <c r="I13" s="1" t="s">
        <v>35</v>
      </c>
      <c r="J13" s="1" t="s">
        <v>36</v>
      </c>
      <c r="K13" s="1" t="s">
        <v>37</v>
      </c>
    </row>
    <row r="14" spans="1:11" ht="27.95" customHeight="1" x14ac:dyDescent="0.25">
      <c r="A14" s="6" t="s">
        <v>38</v>
      </c>
      <c r="B14" s="2">
        <v>0</v>
      </c>
      <c r="C14" s="4"/>
      <c r="D14" s="2"/>
      <c r="E14" s="4"/>
      <c r="F14" s="2"/>
      <c r="G14" s="2"/>
      <c r="H14" s="5">
        <v>1</v>
      </c>
      <c r="I14" s="2"/>
      <c r="J14" s="6"/>
      <c r="K14" s="5">
        <v>0</v>
      </c>
    </row>
    <row r="15" spans="1:11" ht="27.95" customHeight="1" x14ac:dyDescent="0.25">
      <c r="A15" s="6" t="s">
        <v>39</v>
      </c>
      <c r="B15" s="2">
        <v>0</v>
      </c>
      <c r="C15" s="4"/>
      <c r="D15" s="2"/>
      <c r="E15" s="4"/>
      <c r="F15" s="2"/>
      <c r="G15" s="2"/>
      <c r="H15" s="5">
        <v>1</v>
      </c>
      <c r="I15" s="2"/>
      <c r="J15" s="6"/>
      <c r="K15" s="5">
        <v>0</v>
      </c>
    </row>
    <row r="16" spans="1:11" ht="27.95" customHeight="1" x14ac:dyDescent="0.25">
      <c r="A16" s="6" t="s">
        <v>40</v>
      </c>
      <c r="B16" s="2">
        <v>0</v>
      </c>
      <c r="C16" s="4"/>
      <c r="D16" s="2"/>
      <c r="E16" s="4"/>
      <c r="F16" s="2"/>
      <c r="G16" s="2"/>
      <c r="H16" s="5">
        <v>1</v>
      </c>
      <c r="I16" s="2"/>
      <c r="J16" s="6"/>
      <c r="K16" s="5">
        <v>0</v>
      </c>
    </row>
    <row r="17" spans="1:11" ht="27.95" customHeight="1" x14ac:dyDescent="0.25">
      <c r="A17" s="6" t="s">
        <v>41</v>
      </c>
      <c r="B17" s="2">
        <v>0</v>
      </c>
      <c r="C17" s="4"/>
      <c r="D17" s="2"/>
      <c r="E17" s="4"/>
      <c r="F17" s="2"/>
      <c r="G17" s="2"/>
      <c r="H17" s="5">
        <v>1</v>
      </c>
      <c r="I17" s="2"/>
      <c r="J17" s="6"/>
      <c r="K17" s="5">
        <v>0</v>
      </c>
    </row>
    <row r="18" spans="1:11" ht="27.95" customHeight="1" x14ac:dyDescent="0.25">
      <c r="A18" s="6" t="s">
        <v>42</v>
      </c>
      <c r="B18" s="2">
        <v>0</v>
      </c>
      <c r="C18" s="4"/>
      <c r="D18" s="2"/>
      <c r="E18" s="4"/>
      <c r="F18" s="2"/>
      <c r="G18" s="2"/>
      <c r="H18" s="5">
        <v>1</v>
      </c>
      <c r="I18" s="2"/>
      <c r="J18" s="6"/>
      <c r="K18" s="5">
        <v>0</v>
      </c>
    </row>
    <row r="19" spans="1:11" ht="27.95" customHeight="1" x14ac:dyDescent="0.25">
      <c r="A19" s="6" t="s">
        <v>43</v>
      </c>
      <c r="B19" s="2">
        <v>0</v>
      </c>
      <c r="C19" s="4"/>
      <c r="D19" s="2"/>
      <c r="E19" s="4"/>
      <c r="F19" s="2"/>
      <c r="G19" s="2"/>
      <c r="H19" s="5">
        <v>1</v>
      </c>
      <c r="I19" s="2"/>
      <c r="J19" s="6"/>
      <c r="K19" s="5">
        <v>0</v>
      </c>
    </row>
    <row r="20" spans="1:11" ht="27.95" customHeight="1" x14ac:dyDescent="0.25">
      <c r="A20" s="6" t="s">
        <v>44</v>
      </c>
      <c r="B20" s="2">
        <v>0</v>
      </c>
      <c r="C20" s="4"/>
      <c r="D20" s="2"/>
      <c r="E20" s="4"/>
      <c r="F20" s="2"/>
      <c r="G20" s="2"/>
      <c r="H20" s="5">
        <v>1</v>
      </c>
      <c r="I20" s="2"/>
      <c r="J20" s="6"/>
      <c r="K20" s="5">
        <v>0</v>
      </c>
    </row>
    <row r="21" spans="1:11" ht="27.95" customHeight="1" x14ac:dyDescent="0.25">
      <c r="A21" s="6" t="s">
        <v>45</v>
      </c>
      <c r="B21" s="2">
        <v>0</v>
      </c>
      <c r="C21" s="4"/>
      <c r="D21" s="2"/>
      <c r="E21" s="4"/>
      <c r="F21" s="2"/>
      <c r="G21" s="2"/>
      <c r="H21" s="5">
        <v>1</v>
      </c>
      <c r="I21" s="2"/>
      <c r="J21" s="6"/>
      <c r="K21" s="5">
        <v>0</v>
      </c>
    </row>
    <row r="22" spans="1:11" ht="27.95" customHeight="1" x14ac:dyDescent="0.25">
      <c r="A22" s="6" t="s">
        <v>46</v>
      </c>
      <c r="B22" s="2">
        <v>0</v>
      </c>
      <c r="C22" s="4"/>
      <c r="D22" s="2"/>
      <c r="E22" s="4"/>
      <c r="F22" s="2"/>
      <c r="G22" s="2"/>
      <c r="H22" s="5">
        <v>1</v>
      </c>
      <c r="I22" s="2"/>
      <c r="J22" s="6"/>
      <c r="K22" s="5">
        <v>0</v>
      </c>
    </row>
    <row r="23" spans="1:11" ht="27.95" customHeight="1" x14ac:dyDescent="0.25">
      <c r="A23" s="6" t="s">
        <v>47</v>
      </c>
      <c r="B23" s="2">
        <v>0</v>
      </c>
      <c r="C23" s="4"/>
      <c r="D23" s="2"/>
      <c r="E23" s="4"/>
      <c r="F23" s="2"/>
      <c r="G23" s="2"/>
      <c r="H23" s="5">
        <v>1</v>
      </c>
      <c r="I23" s="2"/>
      <c r="J23" s="6"/>
      <c r="K23" s="5">
        <v>0</v>
      </c>
    </row>
    <row r="25" spans="1:11" ht="27.95" customHeight="1" x14ac:dyDescent="0.25">
      <c r="A25" s="16" t="s">
        <v>48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1" ht="27.95" customHeight="1" x14ac:dyDescent="0.25">
      <c r="A26" s="16" t="s">
        <v>49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1" ht="36" customHeight="1" x14ac:dyDescent="0.25">
      <c r="A27" t="s">
        <v>50</v>
      </c>
      <c r="B27" t="str">
        <f>IF(OR(COUNT(B4:B7)&lt;&gt;4,NOT(ISNUMBER(B9)),COUNT(B14:B23)&lt;&gt;10,AND(B7&gt;0,NOT(ISNUMBER(B8))),AND(B9&gt;0,NOT(ISNUMBER(B10))),AND(B14&gt;0,OR(COUNT(C14,G14:I14)&lt;&gt;4,LEN(A14)=0,LEN(TRIM(J14))=0,LOWER(TRIM(J14))="enter rule source",NOT(ISNUMBER(K14)),AND(H14=1,NOT(ISNUMBER(D14))),AND(H14=2,COUNT(E14:F14)&lt;&gt;2))),AND(B15&gt;0,OR(COUNT(C15,G15:I15)&lt;&gt;4,LEN(A15)=0,LEN(TRIM(J15))=0,LOWER(TRIM(J15))="enter rule source",NOT(ISNUMBER(K15)),AND(H15=1,NOT(ISNUMBER(D15))),AND(H15=2,COUNT(E15:F15)&lt;&gt;2))),AND(B16&gt;0,OR(COUNT(C16,G16:I16)&lt;&gt;4,LEN(A16)=0,LEN(TRIM(J16))=0,LOWER(TRIM(J16))="enter rule source",NOT(ISNUMBER(K16)),AND(H16=1,NOT(ISNUMBER(D16))),AND(H16=2,COUNT(E16:F16)&lt;&gt;2))),AND(B17&gt;0,OR(COUNT(C17,G17:I17)&lt;&gt;4,LEN(A17)=0,LEN(TRIM(J17))=0,LOWER(TRIM(J17))="enter rule source",NOT(ISNUMBER(K17)),AND(H17=1,NOT(ISNUMBER(D17))),AND(H17=2,COUNT(E17:F17)&lt;&gt;2))),AND(B18&gt;0,OR(COUNT(C18,G18:I18)&lt;&gt;4,LEN(A18)=0,LEN(TRIM(J18))=0,LOWER(TRIM(J18))="enter rule source",NOT(ISNUMBER(K18)),AND(H18=1,NOT(ISNUMBER(D18))),AND(H18=2,COUNT(E18:F18)&lt;&gt;2))),AND(B19&gt;0,OR(COUNT(C19,G19:I19)&lt;&gt;4,LEN(A19)=0,LEN(TRIM(J19))=0,LOWER(TRIM(J19))="enter rule source",NOT(ISNUMBER(K19)),AND(H19=1,NOT(ISNUMBER(D19))),AND(H19=2,COUNT(E19:F19)&lt;&gt;2))),AND(B20&gt;0,OR(COUNT(C20,G20:I20)&lt;&gt;4,LEN(A20)=0,LEN(TRIM(J20))=0,LOWER(TRIM(J20))="enter rule source",NOT(ISNUMBER(K20)),AND(H20=1,NOT(ISNUMBER(D20))),AND(H20=2,COUNT(E20:F20)&lt;&gt;2))),AND(B21&gt;0,OR(COUNT(C21,G21:I21)&lt;&gt;4,LEN(A21)=0,LEN(TRIM(J21))=0,LOWER(TRIM(J21))="enter rule source",NOT(ISNUMBER(K21)),AND(H21=1,NOT(ISNUMBER(D21))),AND(H21=2,COUNT(E21:F21)&lt;&gt;2))),AND(B22&gt;0,OR(COUNT(C22,G22:I22)&lt;&gt;4,LEN(A22)=0,LEN(TRIM(J22))=0,LOWER(TRIM(J22))="enter rule source",NOT(ISNUMBER(K22)),AND(H22=1,NOT(ISNUMBER(D22))),AND(H22=2,COUNT(E22:F22)&lt;&gt;2))),AND(B23&gt;0,OR(COUNT(C23,G23:I23)&lt;&gt;4,LEN(A23)=0,LEN(TRIM(J23))=0,LOWER(TRIM(J23))="enter rule source",NOT(ISNUMBER(K23)),AND(H23=1,NOT(ISNUMBER(D23))),AND(H23=2,COUNT(E23:F23)&lt;&gt;2)))),"PENDING INPUTS",IF(OR(B4&lt;0,B5&lt;1,B6&lt;1,B6&gt;360,B6&lt;&gt;INT(B6),B7&lt;0,B7&gt;360,B7&lt;&gt;INT(B7),B9&lt;0,B9&gt;360,B9&lt;&gt;INT(B9),AND(B9&gt;0,B10&lt;0),MIN(B14:B23)&lt;0,AND(B14&gt;0,OR(C14&lt;0,C14&gt;1,G14&lt;0,I14&lt;0,AND(K14&lt;&gt;0,K14&lt;&gt;1),AND(H14&lt;&gt;1,H14&lt;&gt;2),AND(H14=1,D14&lt;0),AND(H14=2,OR(E14&lt;0,E14&gt;1,F14&lt;0)))),AND(B15&gt;0,OR(C15&lt;0,C15&gt;1,G15&lt;0,I15&lt;0,AND(K15&lt;&gt;0,K15&lt;&gt;1),AND(H15&lt;&gt;1,H15&lt;&gt;2),AND(H15=1,D15&lt;0),AND(H15=2,OR(E15&lt;0,E15&gt;1,F15&lt;0)))),AND(B16&gt;0,OR(C16&lt;0,C16&gt;1,G16&lt;0,I16&lt;0,AND(K16&lt;&gt;0,K16&lt;&gt;1),AND(H16&lt;&gt;1,H16&lt;&gt;2),AND(H16=1,D16&lt;0),AND(H16=2,OR(E16&lt;0,E16&gt;1,F16&lt;0)))),AND(B17&gt;0,OR(C17&lt;0,C17&gt;1,G17&lt;0,I17&lt;0,AND(K17&lt;&gt;0,K17&lt;&gt;1),AND(H17&lt;&gt;1,H17&lt;&gt;2),AND(H17=1,D17&lt;0),AND(H17=2,OR(E17&lt;0,E17&gt;1,F17&lt;0)))),AND(B18&gt;0,OR(C18&lt;0,C18&gt;1,G18&lt;0,I18&lt;0,AND(K18&lt;&gt;0,K18&lt;&gt;1),AND(H18&lt;&gt;1,H18&lt;&gt;2),AND(H18=1,D18&lt;0),AND(H18=2,OR(E18&lt;0,E18&gt;1,F18&lt;0)))),AND(B19&gt;0,OR(C19&lt;0,C19&gt;1,G19&lt;0,I19&lt;0,AND(K19&lt;&gt;0,K19&lt;&gt;1),AND(H19&lt;&gt;1,H19&lt;&gt;2),AND(H19=1,D19&lt;0),AND(H19=2,OR(E19&lt;0,E19&gt;1,F19&lt;0)))),AND(B20&gt;0,OR(C20&lt;0,C20&gt;1,G20&lt;0,I20&lt;0,AND(K20&lt;&gt;0,K20&lt;&gt;1),AND(H20&lt;&gt;1,H20&lt;&gt;2),AND(H20=1,D20&lt;0),AND(H20=2,OR(E20&lt;0,E20&gt;1,F20&lt;0)))),AND(B21&gt;0,OR(C21&lt;0,C21&gt;1,G21&lt;0,I21&lt;0,AND(K21&lt;&gt;0,K21&lt;&gt;1),AND(H21&lt;&gt;1,H21&lt;&gt;2),AND(H21=1,D21&lt;0),AND(H21=2,OR(E21&lt;0,E21&gt;1,F21&lt;0)))),AND(B22&gt;0,OR(C22&lt;0,C22&gt;1,G22&lt;0,I22&lt;0,AND(K22&lt;&gt;0,K22&lt;&gt;1),AND(H22&lt;&gt;1,H22&lt;&gt;2),AND(H22=1,D22&lt;0),AND(H22=2,OR(E22&lt;0,E22&gt;1,F22&lt;0)))),AND(B23&gt;0,OR(C23&lt;0,C23&gt;1,G23&lt;0,I23&lt;0,AND(K23&lt;&gt;0,K23&lt;&gt;1),AND(H23&lt;&gt;1,H23&lt;&gt;2),AND(H23=1,D23&lt;0),AND(H23=2,OR(E23&lt;0,E23&gt;1,F23&lt;0))))),"INVALID INPUTS","Ready"))</f>
        <v>Ready</v>
      </c>
    </row>
    <row r="28" spans="1:11" ht="36" customHeight="1" x14ac:dyDescent="0.25">
      <c r="A28" t="s">
        <v>51</v>
      </c>
      <c r="B28" s="16" t="str">
        <f>IF(B27&lt;&gt;"Ready",B27,IF(SUM(B14:B23)=0,"ENTER BALANCES",IF(B31&gt;0.005,"CURRENT MINIMUM SHORTFALL",IF(SUMPRODUCT(--(B14:B23&gt;0),--(K14:K23&lt;&gt;1))&gt;0,"PROPOSED / UNCONFIRMED RULE",IF(B32&gt;0,"RULE DIFFERS FROM STATEMENT","CURRENT MINIMUMS FIT")))))</f>
        <v>ENTER BALANCES</v>
      </c>
      <c r="C28" s="16"/>
      <c r="D28" s="16"/>
      <c r="E28" s="16"/>
      <c r="F28" s="16"/>
      <c r="G28" s="16"/>
      <c r="H28" s="16"/>
      <c r="I28" s="16"/>
      <c r="J28" s="16"/>
      <c r="K28" s="16"/>
    </row>
    <row r="29" spans="1:11" ht="27.95" customHeight="1" x14ac:dyDescent="0.25">
      <c r="A29" t="s">
        <v>52</v>
      </c>
      <c r="B29" s="3">
        <f>IF(B27&lt;&gt;"Ready","PENDING INPUTS",SUMIF(B14:B23,"&gt;0",I14:I23))</f>
        <v>0</v>
      </c>
      <c r="C29" s="16" t="s">
        <v>53</v>
      </c>
      <c r="D29" s="16"/>
      <c r="E29" s="16"/>
      <c r="F29" s="16"/>
      <c r="G29" s="16"/>
      <c r="H29" s="16"/>
      <c r="I29" s="16"/>
      <c r="J29" s="16"/>
      <c r="K29" s="16"/>
    </row>
    <row r="30" spans="1:11" ht="27.95" customHeight="1" x14ac:dyDescent="0.25">
      <c r="A30" t="s">
        <v>54</v>
      </c>
      <c r="B30" s="3">
        <f>IF(B27&lt;&gt;"Ready","PENDING INPUTS",MAX(0,B4+IF(B7=1,B8,0)+IF(B9=1,B10,0)))</f>
        <v>0</v>
      </c>
      <c r="C30" s="16" t="s">
        <v>55</v>
      </c>
      <c r="D30" s="16"/>
      <c r="E30" s="16"/>
      <c r="F30" s="16"/>
      <c r="G30" s="16"/>
      <c r="H30" s="16"/>
      <c r="I30" s="16"/>
      <c r="J30" s="16"/>
      <c r="K30" s="16"/>
    </row>
    <row r="31" spans="1:11" ht="27.95" customHeight="1" x14ac:dyDescent="0.25">
      <c r="A31" t="s">
        <v>56</v>
      </c>
      <c r="B31" s="3">
        <f>IF(B27&lt;&gt;"Ready","PENDING INPUTS",MAX(0,B29-B30))</f>
        <v>0</v>
      </c>
      <c r="C31" s="16" t="s">
        <v>57</v>
      </c>
      <c r="D31" s="16"/>
      <c r="E31" s="16"/>
      <c r="F31" s="16"/>
      <c r="G31" s="16"/>
      <c r="H31" s="16"/>
      <c r="I31" s="16"/>
      <c r="J31" s="16"/>
      <c r="K31" s="16"/>
    </row>
    <row r="32" spans="1:11" ht="27.95" customHeight="1" x14ac:dyDescent="0.25">
      <c r="A32" t="s">
        <v>58</v>
      </c>
      <c r="B32">
        <f>IF(B27&lt;&gt;"Ready","PENDING INPUTS",IF(B14&gt;0,IF(ABS(I14-(MIN(B14+ROUND(B14*C14/12,2)+G14,IF(H14=1,D14,MAX(F14,ROUND(B14*E14+ROUND(B14*C14/12,2)+G14,2))))))&gt;0.005,1,0),0)+IF(B15&gt;0,IF(ABS(I15-(MIN(B15+ROUND(B15*C15/12,2)+G15,IF(H15=1,D15,MAX(F15,ROUND(B15*E15+ROUND(B15*C15/12,2)+G15,2))))))&gt;0.005,1,0),0)+IF(B16&gt;0,IF(ABS(I16-(MIN(B16+ROUND(B16*C16/12,2)+G16,IF(H16=1,D16,MAX(F16,ROUND(B16*E16+ROUND(B16*C16/12,2)+G16,2))))))&gt;0.005,1,0),0)+IF(B17&gt;0,IF(ABS(I17-(MIN(B17+ROUND(B17*C17/12,2)+G17,IF(H17=1,D17,MAX(F17,ROUND(B17*E17+ROUND(B17*C17/12,2)+G17,2))))))&gt;0.005,1,0),0)+IF(B18&gt;0,IF(ABS(I18-(MIN(B18+ROUND(B18*C18/12,2)+G18,IF(H18=1,D18,MAX(F18,ROUND(B18*E18+ROUND(B18*C18/12,2)+G18,2))))))&gt;0.005,1,0),0)+IF(B19&gt;0,IF(ABS(I19-(MIN(B19+ROUND(B19*C19/12,2)+G19,IF(H19=1,D19,MAX(F19,ROUND(B19*E19+ROUND(B19*C19/12,2)+G19,2))))))&gt;0.005,1,0),0)+IF(B20&gt;0,IF(ABS(I20-(MIN(B20+ROUND(B20*C20/12,2)+G20,IF(H20=1,D20,MAX(F20,ROUND(B20*E20+ROUND(B20*C20/12,2)+G20,2))))))&gt;0.005,1,0),0)+IF(B21&gt;0,IF(ABS(I21-(MIN(B21+ROUND(B21*C21/12,2)+G21,IF(H21=1,D21,MAX(F21,ROUND(B21*E21+ROUND(B21*C21/12,2)+G21,2))))))&gt;0.005,1,0),0)+IF(B22&gt;0,IF(ABS(I22-(MIN(B22+ROUND(B22*C22/12,2)+G22,IF(H22=1,D22,MAX(F22,ROUND(B22*E22+ROUND(B22*C22/12,2)+G22,2))))))&gt;0.005,1,0),0)+IF(B23&gt;0,IF(ABS(I23-(MIN(B23+ROUND(B23*C23/12,2)+G23,IF(H23=1,D23,MAX(F23,ROUND(B23*E23+ROUND(B23*C23/12,2)+G23,2))))))&gt;0.005,1,0),0))</f>
        <v>0</v>
      </c>
      <c r="C32" s="16" t="s">
        <v>59</v>
      </c>
      <c r="D32" s="16"/>
      <c r="E32" s="16"/>
      <c r="F32" s="16"/>
      <c r="G32" s="16"/>
      <c r="H32" s="16"/>
      <c r="I32" s="16"/>
      <c r="J32" s="16"/>
      <c r="K32" s="16"/>
    </row>
  </sheetData>
  <sheetProtection sheet="1" objects="1" scenarios="1"/>
  <mergeCells count="9">
    <mergeCell ref="C29:K29"/>
    <mergeCell ref="C30:K30"/>
    <mergeCell ref="C31:K31"/>
    <mergeCell ref="C32:K32"/>
    <mergeCell ref="A1:K1"/>
    <mergeCell ref="A2:K2"/>
    <mergeCell ref="A25:J25"/>
    <mergeCell ref="A26:J26"/>
    <mergeCell ref="B28:K28"/>
  </mergeCells>
  <dataValidations count="7">
    <dataValidation type="decimal" allowBlank="1" showErrorMessage="1" errorTitle="Check input" error="Enter a value within the stated range." sqref="B4 B10 B14:B23 D14:D23 F14:G23 I14:I23" xr:uid="{00000000-0002-0000-0100-000000000000}">
      <formula1>0</formula1>
      <formula2>100000000</formula2>
    </dataValidation>
    <dataValidation type="whole" allowBlank="1" showErrorMessage="1" errorTitle="Check input" error="Enter a value within the stated range." sqref="B6" xr:uid="{00000000-0002-0000-0100-000001000000}">
      <formula1>1</formula1>
      <formula2>360</formula2>
    </dataValidation>
    <dataValidation type="whole" allowBlank="1" showErrorMessage="1" errorTitle="Check input" error="Enter a value within the stated range." sqref="B7 B9" xr:uid="{00000000-0002-0000-0100-000002000000}">
      <formula1>0</formula1>
      <formula2>360</formula2>
    </dataValidation>
    <dataValidation type="decimal" allowBlank="1" showErrorMessage="1" errorTitle="Check input" error="Enter a value within the stated range." sqref="B8" xr:uid="{00000000-0002-0000-0100-000003000000}">
      <formula1>-1000000</formula1>
      <formula2>1000000</formula2>
    </dataValidation>
    <dataValidation type="decimal" allowBlank="1" showErrorMessage="1" errorTitle="Check input" error="Enter a value within the stated range." sqref="C14:C23 E14:E23" xr:uid="{00000000-0002-0000-0100-000004000000}">
      <formula1>0</formula1>
      <formula2>1</formula2>
    </dataValidation>
    <dataValidation type="whole" allowBlank="1" showErrorMessage="1" errorTitle="Check input" error="Enter a value within the stated range." sqref="H14:H23" xr:uid="{00000000-0002-0000-0100-000005000000}">
      <formula1>1</formula1>
      <formula2>2</formula2>
    </dataValidation>
    <dataValidation type="whole" allowBlank="1" showErrorMessage="1" errorTitle="Check input" error="Enter a value within the stated range." sqref="K14:K23" xr:uid="{00000000-0002-0000-0100-000006000000}">
      <formula1>0</formula1>
      <formula2>1</formula2>
    </dataValidation>
  </dataValidations>
  <pageMargins left="0.3" right="0.3" top="0.4" bottom="0.4" header="0.2" footer="0.2"/>
  <pageSetup scale="63" orientation="landscape" r:id="rId1"/>
  <headerFooter>
    <oddFooter>&amp;CGroundwell Press | v1.1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8"/>
  <sheetViews>
    <sheetView showGridLines="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37.7109375" customWidth="1"/>
    <col min="2" max="3" width="29.7109375" customWidth="1"/>
    <col min="4" max="8" width="2.7109375" customWidth="1"/>
  </cols>
  <sheetData>
    <row r="1" spans="1:8" ht="33.950000000000003" customHeight="1" x14ac:dyDescent="0.25">
      <c r="A1" s="17" t="s">
        <v>60</v>
      </c>
      <c r="B1" s="16"/>
      <c r="C1" s="16"/>
      <c r="D1" s="16"/>
      <c r="E1" s="16"/>
      <c r="F1" s="16"/>
      <c r="G1" s="16"/>
      <c r="H1" s="16"/>
    </row>
    <row r="2" spans="1:8" ht="32.1" customHeight="1" x14ac:dyDescent="0.25">
      <c r="A2" s="16" t="s">
        <v>61</v>
      </c>
      <c r="B2" s="16"/>
      <c r="C2" s="16"/>
      <c r="D2" s="16"/>
      <c r="E2" s="16"/>
      <c r="F2" s="16"/>
      <c r="G2" s="16"/>
      <c r="H2" s="16"/>
    </row>
    <row r="3" spans="1:8" ht="33.950000000000003" customHeight="1" x14ac:dyDescent="0.25">
      <c r="A3" s="18" t="str">
        <f>IF(Inputs!$B$27&lt;&gt;"Ready","PENDING INPUTS",IF(Inputs!B27&lt;&gt;"Ready",Inputs!B27,IF(Inputs!B31&gt;0.005,"CURRENT SHORTFALL: "&amp;TEXT(Inputs!B31,"$#,##0.00")&amp;" | statement "&amp;TEXT(Inputs!B29,"$#,##0.00")&amp;" / capacity "&amp;TEXT(Inputs!B30,"$#,##0.00"),Inputs!B28)))</f>
        <v>ENTER BALANCES</v>
      </c>
      <c r="B3" s="16"/>
      <c r="C3" s="16"/>
      <c r="D3" s="16"/>
      <c r="E3" s="16"/>
      <c r="F3" s="16"/>
      <c r="G3" s="16"/>
      <c r="H3" s="16"/>
    </row>
    <row r="4" spans="1:8" ht="30" customHeight="1" x14ac:dyDescent="0.25">
      <c r="A4" s="1" t="s">
        <v>62</v>
      </c>
      <c r="B4" s="1" t="s">
        <v>63</v>
      </c>
      <c r="C4" s="1" t="s">
        <v>64</v>
      </c>
    </row>
    <row r="5" spans="1:8" ht="51.95" customHeight="1" x14ac:dyDescent="0.25">
      <c r="A5" t="s">
        <v>65</v>
      </c>
      <c r="B5" t="str">
        <f>IF(Inputs!$B$27&lt;&gt;"Ready",Inputs!$B$27,IF(Inputs!B28&lt;&gt;"CURRENT MINIMUMS FIT",Inputs!B28,IF(SUM(Inputs!B14:B23)=0,"ENTER BALANCES",IF(MAX(Avalanche!E5:E364)&gt;0.005,"NOT FUNDED: SEE DEFICIT",IF(INDEX(Avalanche!I5:I364,Inputs!B6)&gt;0.005,"BALANCE AT HORIZON","Paid off within horizon")))))</f>
        <v>ENTER BALANCES</v>
      </c>
      <c r="C5" t="str">
        <f>IF(Inputs!$B$27&lt;&gt;"Ready",Inputs!$B$27,IF(Inputs!B28&lt;&gt;"CURRENT MINIMUMS FIT",Inputs!B28,IF(SUM(Inputs!B14:B23)=0,"ENTER BALANCES",IF(MAX(Snowball!E5:E364)&gt;0.005,"NOT FUNDED: SEE DEFICIT",IF(INDEX(Snowball!I5:I364,Inputs!B6)&gt;0.005,"BALANCE AT HORIZON","Paid off within horizon")))))</f>
        <v>ENTER BALANCES</v>
      </c>
    </row>
    <row r="6" spans="1:8" ht="38.1" customHeight="1" x14ac:dyDescent="0.25">
      <c r="A6" t="s">
        <v>66</v>
      </c>
      <c r="B6" t="str">
        <f>IF(Inputs!$B$27&lt;&gt;"Ready","PENDING INPUTS",IF(Inputs!B28&lt;&gt;"CURRENT MINIMUMS FIT","Not available",IF(OR(SUM(Inputs!B14:B23)=0,MAX(Avalanche!E5:E364)&gt;0.005,INDEX(Avalanche!I5:I364,Inputs!B6)&gt;0.005),"Not available",MATCH(0,Avalanche!I5:I364,0))))</f>
        <v>Not available</v>
      </c>
      <c r="C6" t="str">
        <f>IF(Inputs!$B$27&lt;&gt;"Ready","PENDING INPUTS",IF(Inputs!B28&lt;&gt;"CURRENT MINIMUMS FIT","Not available",IF(OR(SUM(Inputs!B14:B23)=0,MAX(Snowball!E5:E364)&gt;0.005,INDEX(Snowball!I5:I364,Inputs!B6)&gt;0.005),"Not available",MATCH(0,Snowball!I5:I364,0))))</f>
        <v>Not available</v>
      </c>
    </row>
    <row r="7" spans="1:8" ht="21.95" customHeight="1" x14ac:dyDescent="0.25">
      <c r="A7" t="s">
        <v>67</v>
      </c>
      <c r="B7" s="3">
        <f>IF(Inputs!$B$27&lt;&gt;"Ready","PENDING INPUTS",SUM(Avalanche!G5:G364))</f>
        <v>0</v>
      </c>
      <c r="C7" s="3">
        <f>IF(Inputs!$B$27&lt;&gt;"Ready","PENDING INPUTS",SUM(Snowball!G5:G364))</f>
        <v>0</v>
      </c>
    </row>
    <row r="8" spans="1:8" ht="21.95" customHeight="1" x14ac:dyDescent="0.25">
      <c r="A8" t="s">
        <v>68</v>
      </c>
      <c r="B8" s="3">
        <f>IF(Inputs!$B$27&lt;&gt;"Ready","PENDING INPUTS",SUM(Avalanche!H5:H364))</f>
        <v>0</v>
      </c>
      <c r="C8" s="3">
        <f>IF(Inputs!$B$27&lt;&gt;"Ready","PENDING INPUTS",SUM(Snowball!H5:H364))</f>
        <v>0</v>
      </c>
    </row>
    <row r="9" spans="1:8" ht="21.95" customHeight="1" x14ac:dyDescent="0.25">
      <c r="A9" t="s">
        <v>69</v>
      </c>
      <c r="B9" s="3">
        <f>IF(Inputs!$B$27&lt;&gt;"Ready","PENDING INPUTS",INDEX(Avalanche!I5:I364,Inputs!B6))</f>
        <v>0</v>
      </c>
      <c r="C9" s="3">
        <f>IF(Inputs!$B$27&lt;&gt;"Ready","PENDING INPUTS",INDEX(Snowball!I5:I364,Inputs!B6))</f>
        <v>0</v>
      </c>
    </row>
    <row r="10" spans="1:8" ht="21.95" customHeight="1" x14ac:dyDescent="0.25">
      <c r="A10" t="s">
        <v>70</v>
      </c>
      <c r="B10" s="3">
        <f>IF(Inputs!$B$27&lt;&gt;"Ready","PENDING INPUTS",MAX(Avalanche!E5:E364))</f>
        <v>0</v>
      </c>
      <c r="C10" s="3">
        <f>IF(Inputs!$B$27&lt;&gt;"Ready","PENDING INPUTS",MAX(Snowball!E5:E364))</f>
        <v>0</v>
      </c>
    </row>
    <row r="11" spans="1:8" ht="21.95" customHeight="1" x14ac:dyDescent="0.25">
      <c r="A11" t="s">
        <v>71</v>
      </c>
      <c r="B11" s="3">
        <f>IF(Inputs!$B$27&lt;&gt;"Ready","PENDING INPUTS",SUM(Avalanche!F5:F364))</f>
        <v>0</v>
      </c>
      <c r="C11" s="3">
        <f>IF(Inputs!$B$27&lt;&gt;"Ready","PENDING INPUTS",SUM(Snowball!F5:F364))</f>
        <v>0</v>
      </c>
    </row>
    <row r="12" spans="1:8" ht="21.95" customHeight="1" x14ac:dyDescent="0.25">
      <c r="A12" t="s">
        <v>72</v>
      </c>
      <c r="B12" s="3">
        <f>IF(Inputs!$B$27&lt;&gt;"Ready","PENDING INPUTS",SUM(Inputs!B14:B23))</f>
        <v>0</v>
      </c>
      <c r="C12" s="3">
        <f>IF(Inputs!$B$27&lt;&gt;"Ready","PENDING INPUTS",SUM(Inputs!B14:B23))</f>
        <v>0</v>
      </c>
    </row>
    <row r="13" spans="1:8" ht="21.95" customHeight="1" x14ac:dyDescent="0.25"/>
    <row r="14" spans="1:8" ht="38.1" customHeight="1" x14ac:dyDescent="0.25">
      <c r="A14" t="s">
        <v>73</v>
      </c>
      <c r="B14" t="str">
        <f>IF(Inputs!$B$27&lt;&gt;"Ready","PENDING INPUTS",IF(OR(SUM(Inputs!B14:B23)=0,MAX(Avalanche!E5:E364)&gt;0.005,INDEX(Avalanche!I5:I364,Inputs!B6)&gt;0.005),"Not available",MATCH(0,Avalanche!I5:I364,0)))</f>
        <v>Not available</v>
      </c>
      <c r="C14" t="str">
        <f>IF(Inputs!$B$27&lt;&gt;"Ready","PENDING INPUTS",IF(OR(SUM(Inputs!B14:B23)=0,MAX(Snowball!E5:E364)&gt;0.005,INDEX(Snowball!I5:I364,Inputs!B6)&gt;0.005),"Not available",MATCH(0,Snowball!I5:I364,0)))</f>
        <v>Not available</v>
      </c>
    </row>
    <row r="15" spans="1:8" ht="32.1" customHeight="1" x14ac:dyDescent="0.25">
      <c r="A15" s="16" t="s">
        <v>74</v>
      </c>
      <c r="B15" s="16"/>
      <c r="C15" s="16"/>
      <c r="D15" s="16"/>
      <c r="E15" s="16"/>
      <c r="F15" s="16"/>
      <c r="G15" s="16"/>
      <c r="H15" s="16"/>
    </row>
    <row r="16" spans="1:8" ht="32.1" customHeight="1" x14ac:dyDescent="0.25">
      <c r="A16" s="16" t="s">
        <v>75</v>
      </c>
      <c r="B16" s="16"/>
      <c r="C16" s="16"/>
      <c r="D16" s="16"/>
      <c r="E16" s="16"/>
      <c r="F16" s="16"/>
      <c r="G16" s="16"/>
      <c r="H16" s="16"/>
    </row>
    <row r="17" spans="1:8" ht="32.1" customHeight="1" x14ac:dyDescent="0.25">
      <c r="A17" s="16" t="s">
        <v>76</v>
      </c>
      <c r="B17" s="16"/>
      <c r="C17" s="16"/>
      <c r="D17" s="16"/>
      <c r="E17" s="16"/>
      <c r="F17" s="16"/>
      <c r="G17" s="16"/>
      <c r="H17" s="16"/>
    </row>
    <row r="18" spans="1:8" ht="21.95" customHeight="1" x14ac:dyDescent="0.25"/>
    <row r="19" spans="1:8" ht="21.95" customHeight="1" x14ac:dyDescent="0.25">
      <c r="A19" s="16" t="s">
        <v>77</v>
      </c>
      <c r="B19" s="16"/>
      <c r="C19" s="16"/>
      <c r="D19" s="16"/>
      <c r="E19" s="16"/>
      <c r="F19" s="16"/>
      <c r="G19" s="16"/>
      <c r="H19" s="16"/>
    </row>
    <row r="20" spans="1:8" ht="21.95" customHeight="1" x14ac:dyDescent="0.25">
      <c r="A20" s="19" t="s">
        <v>78</v>
      </c>
      <c r="B20" s="16"/>
      <c r="C20" s="16"/>
      <c r="D20" s="16"/>
      <c r="E20" s="16"/>
      <c r="F20" s="16"/>
      <c r="G20" s="16"/>
      <c r="H20" s="16"/>
    </row>
    <row r="21" spans="1:8" ht="21.95" customHeight="1" x14ac:dyDescent="0.25"/>
    <row r="22" spans="1:8" ht="21.95" customHeight="1" x14ac:dyDescent="0.25">
      <c r="A22" s="9" t="s">
        <v>79</v>
      </c>
      <c r="B22" s="10">
        <f>IF(Inputs!$B$27&lt;&gt;"Ready","PENDING INPUTS",Inputs!B29)</f>
        <v>0</v>
      </c>
      <c r="C22" s="9"/>
    </row>
    <row r="23" spans="1:8" ht="21.95" customHeight="1" x14ac:dyDescent="0.25">
      <c r="A23" s="9" t="s">
        <v>80</v>
      </c>
      <c r="B23" s="10">
        <f>IF(Inputs!$B$27&lt;&gt;"Ready","PENDING INPUTS",Inputs!B30)</f>
        <v>0</v>
      </c>
      <c r="C23" s="9"/>
    </row>
    <row r="24" spans="1:8" ht="21.95" customHeight="1" x14ac:dyDescent="0.25">
      <c r="A24" s="11" t="s">
        <v>81</v>
      </c>
      <c r="B24" s="12">
        <f>IF(Inputs!$B$27&lt;&gt;"Ready","PENDING INPUTS",Inputs!B31)</f>
        <v>0</v>
      </c>
      <c r="C24" s="9"/>
    </row>
    <row r="25" spans="1:8" ht="21.95" customHeight="1" x14ac:dyDescent="0.25">
      <c r="A25" s="9" t="s">
        <v>82</v>
      </c>
      <c r="B25" s="10">
        <f>IF(Inputs!$B$27&lt;&gt;"Ready","PENDING INPUTS",Avalanche!D5)</f>
        <v>0</v>
      </c>
      <c r="C25" s="9"/>
    </row>
    <row r="26" spans="1:8" ht="21.95" customHeight="1" x14ac:dyDescent="0.25">
      <c r="A26" s="9" t="s">
        <v>83</v>
      </c>
      <c r="B26" s="9">
        <f>IF(Inputs!$B$27&lt;&gt;"Ready","PENDING INPUTS",Inputs!B32)</f>
        <v>0</v>
      </c>
      <c r="C26" s="9"/>
    </row>
    <row r="27" spans="1:8" ht="39.950000000000003" customHeight="1" x14ac:dyDescent="0.25">
      <c r="A27" s="16" t="s">
        <v>84</v>
      </c>
      <c r="B27" s="16"/>
      <c r="C27" s="16"/>
      <c r="D27" s="16"/>
      <c r="E27" s="16"/>
      <c r="F27" s="16"/>
      <c r="G27" s="16"/>
      <c r="H27" s="16"/>
    </row>
    <row r="28" spans="1:8" ht="39.950000000000003" customHeight="1" x14ac:dyDescent="0.25">
      <c r="A28" s="16" t="s">
        <v>85</v>
      </c>
      <c r="B28" s="16"/>
      <c r="C28" s="16"/>
      <c r="D28" s="16"/>
      <c r="E28" s="16"/>
      <c r="F28" s="16"/>
      <c r="G28" s="16"/>
      <c r="H28" s="16"/>
    </row>
  </sheetData>
  <sheetProtection sheet="1" objects="1" scenarios="1"/>
  <mergeCells count="10">
    <mergeCell ref="A1:H1"/>
    <mergeCell ref="A2:H2"/>
    <mergeCell ref="A3:H3"/>
    <mergeCell ref="A27:H27"/>
    <mergeCell ref="A28:H28"/>
    <mergeCell ref="A15:H15"/>
    <mergeCell ref="A16:H16"/>
    <mergeCell ref="A17:H17"/>
    <mergeCell ref="A19:H19"/>
    <mergeCell ref="A20:H20"/>
  </mergeCells>
  <pageMargins left="0.3" right="0.3" top="0.4" bottom="0.4" header="0.2" footer="0.2"/>
  <pageSetup scale="90" orientation="portrait" r:id="rId1"/>
  <headerFooter>
    <oddFooter>&amp;CGroundwell Press | v1.1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4"/>
  <sheetViews>
    <sheetView showGridLines="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12" customWidth="1"/>
    <col min="2" max="2" width="18" customWidth="1"/>
    <col min="3" max="6" width="20" customWidth="1"/>
    <col min="7" max="7" width="18" customWidth="1"/>
    <col min="8" max="10" width="20" customWidth="1"/>
  </cols>
  <sheetData>
    <row r="1" spans="1:10" ht="36" customHeight="1" x14ac:dyDescent="0.25">
      <c r="A1" s="17" t="s">
        <v>86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6" customHeight="1" x14ac:dyDescent="0.25">
      <c r="A2" s="16" t="s">
        <v>87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7.95" customHeight="1" x14ac:dyDescent="0.25">
      <c r="A3" t="s">
        <v>88</v>
      </c>
      <c r="B3" s="5">
        <v>1</v>
      </c>
      <c r="C3" t="s">
        <v>89</v>
      </c>
      <c r="D3" s="5">
        <v>1</v>
      </c>
      <c r="E3" t="str">
        <f>IF(Inputs!$B$27&lt;&gt;"Ready","PENDING INPUTS",INDEX(Inputs!A14:A23,D3))</f>
        <v>Account 1</v>
      </c>
    </row>
    <row r="4" spans="1:10" ht="36" customHeight="1" x14ac:dyDescent="0.25">
      <c r="A4" s="1" t="s">
        <v>90</v>
      </c>
      <c r="B4" s="1" t="s">
        <v>91</v>
      </c>
      <c r="C4" s="1" t="s">
        <v>92</v>
      </c>
      <c r="D4" s="1" t="s">
        <v>93</v>
      </c>
      <c r="E4" s="1" t="s">
        <v>94</v>
      </c>
      <c r="F4" s="1" t="s">
        <v>95</v>
      </c>
      <c r="G4" s="1" t="s">
        <v>96</v>
      </c>
      <c r="H4" s="1" t="s">
        <v>97</v>
      </c>
      <c r="I4" s="1" t="s">
        <v>98</v>
      </c>
      <c r="J4" s="1" t="s">
        <v>99</v>
      </c>
    </row>
    <row r="5" spans="1:10" ht="27.95" customHeight="1" x14ac:dyDescent="0.25">
      <c r="A5">
        <v>1</v>
      </c>
      <c r="B5" s="13">
        <f>IF(Inputs!$B$27&lt;&gt;"Ready","PENDING INPUTS",EDATE(Inputs!B5,A5-1))</f>
        <v>46296</v>
      </c>
      <c r="C5" s="3">
        <f>IF(Inputs!$B$27&lt;&gt;"Ready","PENDING INPUTS",IF($B$3=1,INDEX(Avalanche!$K$5:$CL$364,A5,($D$3-1)*8+1),INDEX(Snowball!$K$5:$CL$364,A5,($D$3-1)*8+1)))</f>
        <v>0</v>
      </c>
      <c r="D5" s="3">
        <f>IF(Inputs!$B$27&lt;&gt;"Ready","PENDING INPUTS",IF($B$3=1,INDEX(Avalanche!$K$5:$CL$364,A5,($D$3-1)*8+2),INDEX(Snowball!$K$5:$CL$364,A5,($D$3-1)*8+2)))</f>
        <v>0</v>
      </c>
      <c r="E5" s="3">
        <f>IF(Inputs!$B$27&lt;&gt;"Ready","PENDING INPUTS",IF($B$3=1,INDEX(Avalanche!$K$5:$CL$364,A5,($D$3-1)*8+3),INDEX(Snowball!$K$5:$CL$364,A5,($D$3-1)*8+3)))</f>
        <v>0</v>
      </c>
      <c r="F5" s="3">
        <f>IF(Inputs!$B$27&lt;&gt;"Ready","PENDING INPUTS",IF($B$3=1,INDEX(Avalanche!$K$5:$CL$364,A5,($D$3-1)*8+4),INDEX(Snowball!$K$5:$CL$364,A5,($D$3-1)*8+4)))</f>
        <v>0</v>
      </c>
      <c r="G5">
        <f>IF(Inputs!$B$27&lt;&gt;"Ready","PENDING INPUTS",IF($B$3=1,INDEX(Avalanche!$K$5:$CL$364,A5,($D$3-1)*8+5),INDEX(Snowball!$K$5:$CL$364,A5,($D$3-1)*8+5)))</f>
        <v>99</v>
      </c>
      <c r="H5" s="3">
        <f>IF(Inputs!$B$27&lt;&gt;"Ready","PENDING INPUTS",IF($B$3=1,INDEX(Avalanche!$K$5:$CL$364,A5,($D$3-1)*8+6),INDEX(Snowball!$K$5:$CL$364,A5,($D$3-1)*8+6)))</f>
        <v>0</v>
      </c>
      <c r="I5" s="3">
        <f>IF(Inputs!$B$27&lt;&gt;"Ready","PENDING INPUTS",IF($B$3=1,INDEX(Avalanche!$K$5:$CL$364,A5,($D$3-1)*8+7),INDEX(Snowball!$K$5:$CL$364,A5,($D$3-1)*8+7)))</f>
        <v>0</v>
      </c>
      <c r="J5" s="3">
        <f>IF(Inputs!$B$27&lt;&gt;"Ready","PENDING INPUTS",IF($B$3=1,INDEX(Avalanche!$K$5:$CL$364,A5,($D$3-1)*8+8),INDEX(Snowball!$K$5:$CL$364,A5,($D$3-1)*8+8)))</f>
        <v>0</v>
      </c>
    </row>
    <row r="6" spans="1:10" ht="27.95" customHeight="1" x14ac:dyDescent="0.25">
      <c r="A6">
        <v>2</v>
      </c>
      <c r="B6" s="13">
        <f>IF(Inputs!$B$27&lt;&gt;"Ready","PENDING INPUTS",EDATE(Inputs!B5,A6-1))</f>
        <v>46327</v>
      </c>
      <c r="C6" s="3">
        <f>IF(Inputs!$B$27&lt;&gt;"Ready","PENDING INPUTS",IF($B$3=1,INDEX(Avalanche!$K$5:$CL$364,A6,($D$3-1)*8+1),INDEX(Snowball!$K$5:$CL$364,A6,($D$3-1)*8+1)))</f>
        <v>0</v>
      </c>
      <c r="D6" s="3">
        <f>IF(Inputs!$B$27&lt;&gt;"Ready","PENDING INPUTS",IF($B$3=1,INDEX(Avalanche!$K$5:$CL$364,A6,($D$3-1)*8+2),INDEX(Snowball!$K$5:$CL$364,A6,($D$3-1)*8+2)))</f>
        <v>0</v>
      </c>
      <c r="E6" s="3">
        <f>IF(Inputs!$B$27&lt;&gt;"Ready","PENDING INPUTS",IF($B$3=1,INDEX(Avalanche!$K$5:$CL$364,A6,($D$3-1)*8+3),INDEX(Snowball!$K$5:$CL$364,A6,($D$3-1)*8+3)))</f>
        <v>0</v>
      </c>
      <c r="F6" s="3">
        <f>IF(Inputs!$B$27&lt;&gt;"Ready","PENDING INPUTS",IF($B$3=1,INDEX(Avalanche!$K$5:$CL$364,A6,($D$3-1)*8+4),INDEX(Snowball!$K$5:$CL$364,A6,($D$3-1)*8+4)))</f>
        <v>0</v>
      </c>
      <c r="G6">
        <f>IF(Inputs!$B$27&lt;&gt;"Ready","PENDING INPUTS",IF($B$3=1,INDEX(Avalanche!$K$5:$CL$364,A6,($D$3-1)*8+5),INDEX(Snowball!$K$5:$CL$364,A6,($D$3-1)*8+5)))</f>
        <v>99</v>
      </c>
      <c r="H6" s="3">
        <f>IF(Inputs!$B$27&lt;&gt;"Ready","PENDING INPUTS",IF($B$3=1,INDEX(Avalanche!$K$5:$CL$364,A6,($D$3-1)*8+6),INDEX(Snowball!$K$5:$CL$364,A6,($D$3-1)*8+6)))</f>
        <v>0</v>
      </c>
      <c r="I6" s="3">
        <f>IF(Inputs!$B$27&lt;&gt;"Ready","PENDING INPUTS",IF($B$3=1,INDEX(Avalanche!$K$5:$CL$364,A6,($D$3-1)*8+7),INDEX(Snowball!$K$5:$CL$364,A6,($D$3-1)*8+7)))</f>
        <v>0</v>
      </c>
      <c r="J6" s="3">
        <f>IF(Inputs!$B$27&lt;&gt;"Ready","PENDING INPUTS",IF($B$3=1,INDEX(Avalanche!$K$5:$CL$364,A6,($D$3-1)*8+8),INDEX(Snowball!$K$5:$CL$364,A6,($D$3-1)*8+8)))</f>
        <v>0</v>
      </c>
    </row>
    <row r="7" spans="1:10" ht="27.95" customHeight="1" x14ac:dyDescent="0.25">
      <c r="A7">
        <v>3</v>
      </c>
      <c r="B7" s="13">
        <f>IF(Inputs!$B$27&lt;&gt;"Ready","PENDING INPUTS",EDATE(Inputs!B5,A7-1))</f>
        <v>46357</v>
      </c>
      <c r="C7" s="3">
        <f>IF(Inputs!$B$27&lt;&gt;"Ready","PENDING INPUTS",IF($B$3=1,INDEX(Avalanche!$K$5:$CL$364,A7,($D$3-1)*8+1),INDEX(Snowball!$K$5:$CL$364,A7,($D$3-1)*8+1)))</f>
        <v>0</v>
      </c>
      <c r="D7" s="3">
        <f>IF(Inputs!$B$27&lt;&gt;"Ready","PENDING INPUTS",IF($B$3=1,INDEX(Avalanche!$K$5:$CL$364,A7,($D$3-1)*8+2),INDEX(Snowball!$K$5:$CL$364,A7,($D$3-1)*8+2)))</f>
        <v>0</v>
      </c>
      <c r="E7" s="3">
        <f>IF(Inputs!$B$27&lt;&gt;"Ready","PENDING INPUTS",IF($B$3=1,INDEX(Avalanche!$K$5:$CL$364,A7,($D$3-1)*8+3),INDEX(Snowball!$K$5:$CL$364,A7,($D$3-1)*8+3)))</f>
        <v>0</v>
      </c>
      <c r="F7" s="3">
        <f>IF(Inputs!$B$27&lt;&gt;"Ready","PENDING INPUTS",IF($B$3=1,INDEX(Avalanche!$K$5:$CL$364,A7,($D$3-1)*8+4),INDEX(Snowball!$K$5:$CL$364,A7,($D$3-1)*8+4)))</f>
        <v>0</v>
      </c>
      <c r="G7">
        <f>IF(Inputs!$B$27&lt;&gt;"Ready","PENDING INPUTS",IF($B$3=1,INDEX(Avalanche!$K$5:$CL$364,A7,($D$3-1)*8+5),INDEX(Snowball!$K$5:$CL$364,A7,($D$3-1)*8+5)))</f>
        <v>99</v>
      </c>
      <c r="H7" s="3">
        <f>IF(Inputs!$B$27&lt;&gt;"Ready","PENDING INPUTS",IF($B$3=1,INDEX(Avalanche!$K$5:$CL$364,A7,($D$3-1)*8+6),INDEX(Snowball!$K$5:$CL$364,A7,($D$3-1)*8+6)))</f>
        <v>0</v>
      </c>
      <c r="I7" s="3">
        <f>IF(Inputs!$B$27&lt;&gt;"Ready","PENDING INPUTS",IF($B$3=1,INDEX(Avalanche!$K$5:$CL$364,A7,($D$3-1)*8+7),INDEX(Snowball!$K$5:$CL$364,A7,($D$3-1)*8+7)))</f>
        <v>0</v>
      </c>
      <c r="J7" s="3">
        <f>IF(Inputs!$B$27&lt;&gt;"Ready","PENDING INPUTS",IF($B$3=1,INDEX(Avalanche!$K$5:$CL$364,A7,($D$3-1)*8+8),INDEX(Snowball!$K$5:$CL$364,A7,($D$3-1)*8+8)))</f>
        <v>0</v>
      </c>
    </row>
    <row r="8" spans="1:10" ht="27.95" customHeight="1" x14ac:dyDescent="0.25">
      <c r="A8">
        <v>4</v>
      </c>
      <c r="B8" s="13">
        <f>IF(Inputs!$B$27&lt;&gt;"Ready","PENDING INPUTS",EDATE(Inputs!B5,A8-1))</f>
        <v>46388</v>
      </c>
      <c r="C8" s="3">
        <f>IF(Inputs!$B$27&lt;&gt;"Ready","PENDING INPUTS",IF($B$3=1,INDEX(Avalanche!$K$5:$CL$364,A8,($D$3-1)*8+1),INDEX(Snowball!$K$5:$CL$364,A8,($D$3-1)*8+1)))</f>
        <v>0</v>
      </c>
      <c r="D8" s="3">
        <f>IF(Inputs!$B$27&lt;&gt;"Ready","PENDING INPUTS",IF($B$3=1,INDEX(Avalanche!$K$5:$CL$364,A8,($D$3-1)*8+2),INDEX(Snowball!$K$5:$CL$364,A8,($D$3-1)*8+2)))</f>
        <v>0</v>
      </c>
      <c r="E8" s="3">
        <f>IF(Inputs!$B$27&lt;&gt;"Ready","PENDING INPUTS",IF($B$3=1,INDEX(Avalanche!$K$5:$CL$364,A8,($D$3-1)*8+3),INDEX(Snowball!$K$5:$CL$364,A8,($D$3-1)*8+3)))</f>
        <v>0</v>
      </c>
      <c r="F8" s="3">
        <f>IF(Inputs!$B$27&lt;&gt;"Ready","PENDING INPUTS",IF($B$3=1,INDEX(Avalanche!$K$5:$CL$364,A8,($D$3-1)*8+4),INDEX(Snowball!$K$5:$CL$364,A8,($D$3-1)*8+4)))</f>
        <v>0</v>
      </c>
      <c r="G8">
        <f>IF(Inputs!$B$27&lt;&gt;"Ready","PENDING INPUTS",IF($B$3=1,INDEX(Avalanche!$K$5:$CL$364,A8,($D$3-1)*8+5),INDEX(Snowball!$K$5:$CL$364,A8,($D$3-1)*8+5)))</f>
        <v>99</v>
      </c>
      <c r="H8" s="3">
        <f>IF(Inputs!$B$27&lt;&gt;"Ready","PENDING INPUTS",IF($B$3=1,INDEX(Avalanche!$K$5:$CL$364,A8,($D$3-1)*8+6),INDEX(Snowball!$K$5:$CL$364,A8,($D$3-1)*8+6)))</f>
        <v>0</v>
      </c>
      <c r="I8" s="3">
        <f>IF(Inputs!$B$27&lt;&gt;"Ready","PENDING INPUTS",IF($B$3=1,INDEX(Avalanche!$K$5:$CL$364,A8,($D$3-1)*8+7),INDEX(Snowball!$K$5:$CL$364,A8,($D$3-1)*8+7)))</f>
        <v>0</v>
      </c>
      <c r="J8" s="3">
        <f>IF(Inputs!$B$27&lt;&gt;"Ready","PENDING INPUTS",IF($B$3=1,INDEX(Avalanche!$K$5:$CL$364,A8,($D$3-1)*8+8),INDEX(Snowball!$K$5:$CL$364,A8,($D$3-1)*8+8)))</f>
        <v>0</v>
      </c>
    </row>
    <row r="9" spans="1:10" ht="27.95" customHeight="1" x14ac:dyDescent="0.25">
      <c r="A9">
        <v>5</v>
      </c>
      <c r="B9" s="13">
        <f>IF(Inputs!$B$27&lt;&gt;"Ready","PENDING INPUTS",EDATE(Inputs!B5,A9-1))</f>
        <v>46419</v>
      </c>
      <c r="C9" s="3">
        <f>IF(Inputs!$B$27&lt;&gt;"Ready","PENDING INPUTS",IF($B$3=1,INDEX(Avalanche!$K$5:$CL$364,A9,($D$3-1)*8+1),INDEX(Snowball!$K$5:$CL$364,A9,($D$3-1)*8+1)))</f>
        <v>0</v>
      </c>
      <c r="D9" s="3">
        <f>IF(Inputs!$B$27&lt;&gt;"Ready","PENDING INPUTS",IF($B$3=1,INDEX(Avalanche!$K$5:$CL$364,A9,($D$3-1)*8+2),INDEX(Snowball!$K$5:$CL$364,A9,($D$3-1)*8+2)))</f>
        <v>0</v>
      </c>
      <c r="E9" s="3">
        <f>IF(Inputs!$B$27&lt;&gt;"Ready","PENDING INPUTS",IF($B$3=1,INDEX(Avalanche!$K$5:$CL$364,A9,($D$3-1)*8+3),INDEX(Snowball!$K$5:$CL$364,A9,($D$3-1)*8+3)))</f>
        <v>0</v>
      </c>
      <c r="F9" s="3">
        <f>IF(Inputs!$B$27&lt;&gt;"Ready","PENDING INPUTS",IF($B$3=1,INDEX(Avalanche!$K$5:$CL$364,A9,($D$3-1)*8+4),INDEX(Snowball!$K$5:$CL$364,A9,($D$3-1)*8+4)))</f>
        <v>0</v>
      </c>
      <c r="G9">
        <f>IF(Inputs!$B$27&lt;&gt;"Ready","PENDING INPUTS",IF($B$3=1,INDEX(Avalanche!$K$5:$CL$364,A9,($D$3-1)*8+5),INDEX(Snowball!$K$5:$CL$364,A9,($D$3-1)*8+5)))</f>
        <v>99</v>
      </c>
      <c r="H9" s="3">
        <f>IF(Inputs!$B$27&lt;&gt;"Ready","PENDING INPUTS",IF($B$3=1,INDEX(Avalanche!$K$5:$CL$364,A9,($D$3-1)*8+6),INDEX(Snowball!$K$5:$CL$364,A9,($D$3-1)*8+6)))</f>
        <v>0</v>
      </c>
      <c r="I9" s="3">
        <f>IF(Inputs!$B$27&lt;&gt;"Ready","PENDING INPUTS",IF($B$3=1,INDEX(Avalanche!$K$5:$CL$364,A9,($D$3-1)*8+7),INDEX(Snowball!$K$5:$CL$364,A9,($D$3-1)*8+7)))</f>
        <v>0</v>
      </c>
      <c r="J9" s="3">
        <f>IF(Inputs!$B$27&lt;&gt;"Ready","PENDING INPUTS",IF($B$3=1,INDEX(Avalanche!$K$5:$CL$364,A9,($D$3-1)*8+8),INDEX(Snowball!$K$5:$CL$364,A9,($D$3-1)*8+8)))</f>
        <v>0</v>
      </c>
    </row>
    <row r="10" spans="1:10" ht="27.95" customHeight="1" x14ac:dyDescent="0.25">
      <c r="A10">
        <v>6</v>
      </c>
      <c r="B10" s="13">
        <f>IF(Inputs!$B$27&lt;&gt;"Ready","PENDING INPUTS",EDATE(Inputs!B5,A10-1))</f>
        <v>46447</v>
      </c>
      <c r="C10" s="3">
        <f>IF(Inputs!$B$27&lt;&gt;"Ready","PENDING INPUTS",IF($B$3=1,INDEX(Avalanche!$K$5:$CL$364,A10,($D$3-1)*8+1),INDEX(Snowball!$K$5:$CL$364,A10,($D$3-1)*8+1)))</f>
        <v>0</v>
      </c>
      <c r="D10" s="3">
        <f>IF(Inputs!$B$27&lt;&gt;"Ready","PENDING INPUTS",IF($B$3=1,INDEX(Avalanche!$K$5:$CL$364,A10,($D$3-1)*8+2),INDEX(Snowball!$K$5:$CL$364,A10,($D$3-1)*8+2)))</f>
        <v>0</v>
      </c>
      <c r="E10" s="3">
        <f>IF(Inputs!$B$27&lt;&gt;"Ready","PENDING INPUTS",IF($B$3=1,INDEX(Avalanche!$K$5:$CL$364,A10,($D$3-1)*8+3),INDEX(Snowball!$K$5:$CL$364,A10,($D$3-1)*8+3)))</f>
        <v>0</v>
      </c>
      <c r="F10" s="3">
        <f>IF(Inputs!$B$27&lt;&gt;"Ready","PENDING INPUTS",IF($B$3=1,INDEX(Avalanche!$K$5:$CL$364,A10,($D$3-1)*8+4),INDEX(Snowball!$K$5:$CL$364,A10,($D$3-1)*8+4)))</f>
        <v>0</v>
      </c>
      <c r="G10">
        <f>IF(Inputs!$B$27&lt;&gt;"Ready","PENDING INPUTS",IF($B$3=1,INDEX(Avalanche!$K$5:$CL$364,A10,($D$3-1)*8+5),INDEX(Snowball!$K$5:$CL$364,A10,($D$3-1)*8+5)))</f>
        <v>99</v>
      </c>
      <c r="H10" s="3">
        <f>IF(Inputs!$B$27&lt;&gt;"Ready","PENDING INPUTS",IF($B$3=1,INDEX(Avalanche!$K$5:$CL$364,A10,($D$3-1)*8+6),INDEX(Snowball!$K$5:$CL$364,A10,($D$3-1)*8+6)))</f>
        <v>0</v>
      </c>
      <c r="I10" s="3">
        <f>IF(Inputs!$B$27&lt;&gt;"Ready","PENDING INPUTS",IF($B$3=1,INDEX(Avalanche!$K$5:$CL$364,A10,($D$3-1)*8+7),INDEX(Snowball!$K$5:$CL$364,A10,($D$3-1)*8+7)))</f>
        <v>0</v>
      </c>
      <c r="J10" s="3">
        <f>IF(Inputs!$B$27&lt;&gt;"Ready","PENDING INPUTS",IF($B$3=1,INDEX(Avalanche!$K$5:$CL$364,A10,($D$3-1)*8+8),INDEX(Snowball!$K$5:$CL$364,A10,($D$3-1)*8+8)))</f>
        <v>0</v>
      </c>
    </row>
    <row r="11" spans="1:10" ht="27.95" customHeight="1" x14ac:dyDescent="0.25">
      <c r="A11">
        <v>7</v>
      </c>
      <c r="B11" s="13">
        <f>IF(Inputs!$B$27&lt;&gt;"Ready","PENDING INPUTS",EDATE(Inputs!B5,A11-1))</f>
        <v>46478</v>
      </c>
      <c r="C11" s="3">
        <f>IF(Inputs!$B$27&lt;&gt;"Ready","PENDING INPUTS",IF($B$3=1,INDEX(Avalanche!$K$5:$CL$364,A11,($D$3-1)*8+1),INDEX(Snowball!$K$5:$CL$364,A11,($D$3-1)*8+1)))</f>
        <v>0</v>
      </c>
      <c r="D11" s="3">
        <f>IF(Inputs!$B$27&lt;&gt;"Ready","PENDING INPUTS",IF($B$3=1,INDEX(Avalanche!$K$5:$CL$364,A11,($D$3-1)*8+2),INDEX(Snowball!$K$5:$CL$364,A11,($D$3-1)*8+2)))</f>
        <v>0</v>
      </c>
      <c r="E11" s="3">
        <f>IF(Inputs!$B$27&lt;&gt;"Ready","PENDING INPUTS",IF($B$3=1,INDEX(Avalanche!$K$5:$CL$364,A11,($D$3-1)*8+3),INDEX(Snowball!$K$5:$CL$364,A11,($D$3-1)*8+3)))</f>
        <v>0</v>
      </c>
      <c r="F11" s="3">
        <f>IF(Inputs!$B$27&lt;&gt;"Ready","PENDING INPUTS",IF($B$3=1,INDEX(Avalanche!$K$5:$CL$364,A11,($D$3-1)*8+4),INDEX(Snowball!$K$5:$CL$364,A11,($D$3-1)*8+4)))</f>
        <v>0</v>
      </c>
      <c r="G11">
        <f>IF(Inputs!$B$27&lt;&gt;"Ready","PENDING INPUTS",IF($B$3=1,INDEX(Avalanche!$K$5:$CL$364,A11,($D$3-1)*8+5),INDEX(Snowball!$K$5:$CL$364,A11,($D$3-1)*8+5)))</f>
        <v>99</v>
      </c>
      <c r="H11" s="3">
        <f>IF(Inputs!$B$27&lt;&gt;"Ready","PENDING INPUTS",IF($B$3=1,INDEX(Avalanche!$K$5:$CL$364,A11,($D$3-1)*8+6),INDEX(Snowball!$K$5:$CL$364,A11,($D$3-1)*8+6)))</f>
        <v>0</v>
      </c>
      <c r="I11" s="3">
        <f>IF(Inputs!$B$27&lt;&gt;"Ready","PENDING INPUTS",IF($B$3=1,INDEX(Avalanche!$K$5:$CL$364,A11,($D$3-1)*8+7),INDEX(Snowball!$K$5:$CL$364,A11,($D$3-1)*8+7)))</f>
        <v>0</v>
      </c>
      <c r="J11" s="3">
        <f>IF(Inputs!$B$27&lt;&gt;"Ready","PENDING INPUTS",IF($B$3=1,INDEX(Avalanche!$K$5:$CL$364,A11,($D$3-1)*8+8),INDEX(Snowball!$K$5:$CL$364,A11,($D$3-1)*8+8)))</f>
        <v>0</v>
      </c>
    </row>
    <row r="12" spans="1:10" ht="27.95" customHeight="1" x14ac:dyDescent="0.25">
      <c r="A12">
        <v>8</v>
      </c>
      <c r="B12" s="13">
        <f>IF(Inputs!$B$27&lt;&gt;"Ready","PENDING INPUTS",EDATE(Inputs!B5,A12-1))</f>
        <v>46508</v>
      </c>
      <c r="C12" s="3">
        <f>IF(Inputs!$B$27&lt;&gt;"Ready","PENDING INPUTS",IF($B$3=1,INDEX(Avalanche!$K$5:$CL$364,A12,($D$3-1)*8+1),INDEX(Snowball!$K$5:$CL$364,A12,($D$3-1)*8+1)))</f>
        <v>0</v>
      </c>
      <c r="D12" s="3">
        <f>IF(Inputs!$B$27&lt;&gt;"Ready","PENDING INPUTS",IF($B$3=1,INDEX(Avalanche!$K$5:$CL$364,A12,($D$3-1)*8+2),INDEX(Snowball!$K$5:$CL$364,A12,($D$3-1)*8+2)))</f>
        <v>0</v>
      </c>
      <c r="E12" s="3">
        <f>IF(Inputs!$B$27&lt;&gt;"Ready","PENDING INPUTS",IF($B$3=1,INDEX(Avalanche!$K$5:$CL$364,A12,($D$3-1)*8+3),INDEX(Snowball!$K$5:$CL$364,A12,($D$3-1)*8+3)))</f>
        <v>0</v>
      </c>
      <c r="F12" s="3">
        <f>IF(Inputs!$B$27&lt;&gt;"Ready","PENDING INPUTS",IF($B$3=1,INDEX(Avalanche!$K$5:$CL$364,A12,($D$3-1)*8+4),INDEX(Snowball!$K$5:$CL$364,A12,($D$3-1)*8+4)))</f>
        <v>0</v>
      </c>
      <c r="G12">
        <f>IF(Inputs!$B$27&lt;&gt;"Ready","PENDING INPUTS",IF($B$3=1,INDEX(Avalanche!$K$5:$CL$364,A12,($D$3-1)*8+5),INDEX(Snowball!$K$5:$CL$364,A12,($D$3-1)*8+5)))</f>
        <v>99</v>
      </c>
      <c r="H12" s="3">
        <f>IF(Inputs!$B$27&lt;&gt;"Ready","PENDING INPUTS",IF($B$3=1,INDEX(Avalanche!$K$5:$CL$364,A12,($D$3-1)*8+6),INDEX(Snowball!$K$5:$CL$364,A12,($D$3-1)*8+6)))</f>
        <v>0</v>
      </c>
      <c r="I12" s="3">
        <f>IF(Inputs!$B$27&lt;&gt;"Ready","PENDING INPUTS",IF($B$3=1,INDEX(Avalanche!$K$5:$CL$364,A12,($D$3-1)*8+7),INDEX(Snowball!$K$5:$CL$364,A12,($D$3-1)*8+7)))</f>
        <v>0</v>
      </c>
      <c r="J12" s="3">
        <f>IF(Inputs!$B$27&lt;&gt;"Ready","PENDING INPUTS",IF($B$3=1,INDEX(Avalanche!$K$5:$CL$364,A12,($D$3-1)*8+8),INDEX(Snowball!$K$5:$CL$364,A12,($D$3-1)*8+8)))</f>
        <v>0</v>
      </c>
    </row>
    <row r="13" spans="1:10" ht="27.95" customHeight="1" x14ac:dyDescent="0.25">
      <c r="A13">
        <v>9</v>
      </c>
      <c r="B13" s="13">
        <f>IF(Inputs!$B$27&lt;&gt;"Ready","PENDING INPUTS",EDATE(Inputs!B5,A13-1))</f>
        <v>46539</v>
      </c>
      <c r="C13" s="3">
        <f>IF(Inputs!$B$27&lt;&gt;"Ready","PENDING INPUTS",IF($B$3=1,INDEX(Avalanche!$K$5:$CL$364,A13,($D$3-1)*8+1),INDEX(Snowball!$K$5:$CL$364,A13,($D$3-1)*8+1)))</f>
        <v>0</v>
      </c>
      <c r="D13" s="3">
        <f>IF(Inputs!$B$27&lt;&gt;"Ready","PENDING INPUTS",IF($B$3=1,INDEX(Avalanche!$K$5:$CL$364,A13,($D$3-1)*8+2),INDEX(Snowball!$K$5:$CL$364,A13,($D$3-1)*8+2)))</f>
        <v>0</v>
      </c>
      <c r="E13" s="3">
        <f>IF(Inputs!$B$27&lt;&gt;"Ready","PENDING INPUTS",IF($B$3=1,INDEX(Avalanche!$K$5:$CL$364,A13,($D$3-1)*8+3),INDEX(Snowball!$K$5:$CL$364,A13,($D$3-1)*8+3)))</f>
        <v>0</v>
      </c>
      <c r="F13" s="3">
        <f>IF(Inputs!$B$27&lt;&gt;"Ready","PENDING INPUTS",IF($B$3=1,INDEX(Avalanche!$K$5:$CL$364,A13,($D$3-1)*8+4),INDEX(Snowball!$K$5:$CL$364,A13,($D$3-1)*8+4)))</f>
        <v>0</v>
      </c>
      <c r="G13">
        <f>IF(Inputs!$B$27&lt;&gt;"Ready","PENDING INPUTS",IF($B$3=1,INDEX(Avalanche!$K$5:$CL$364,A13,($D$3-1)*8+5),INDEX(Snowball!$K$5:$CL$364,A13,($D$3-1)*8+5)))</f>
        <v>99</v>
      </c>
      <c r="H13" s="3">
        <f>IF(Inputs!$B$27&lt;&gt;"Ready","PENDING INPUTS",IF($B$3=1,INDEX(Avalanche!$K$5:$CL$364,A13,($D$3-1)*8+6),INDEX(Snowball!$K$5:$CL$364,A13,($D$3-1)*8+6)))</f>
        <v>0</v>
      </c>
      <c r="I13" s="3">
        <f>IF(Inputs!$B$27&lt;&gt;"Ready","PENDING INPUTS",IF($B$3=1,INDEX(Avalanche!$K$5:$CL$364,A13,($D$3-1)*8+7),INDEX(Snowball!$K$5:$CL$364,A13,($D$3-1)*8+7)))</f>
        <v>0</v>
      </c>
      <c r="J13" s="3">
        <f>IF(Inputs!$B$27&lt;&gt;"Ready","PENDING INPUTS",IF($B$3=1,INDEX(Avalanche!$K$5:$CL$364,A13,($D$3-1)*8+8),INDEX(Snowball!$K$5:$CL$364,A13,($D$3-1)*8+8)))</f>
        <v>0</v>
      </c>
    </row>
    <row r="14" spans="1:10" ht="27.95" customHeight="1" x14ac:dyDescent="0.25">
      <c r="A14">
        <v>10</v>
      </c>
      <c r="B14" s="13">
        <f>IF(Inputs!$B$27&lt;&gt;"Ready","PENDING INPUTS",EDATE(Inputs!B5,A14-1))</f>
        <v>46569</v>
      </c>
      <c r="C14" s="3">
        <f>IF(Inputs!$B$27&lt;&gt;"Ready","PENDING INPUTS",IF($B$3=1,INDEX(Avalanche!$K$5:$CL$364,A14,($D$3-1)*8+1),INDEX(Snowball!$K$5:$CL$364,A14,($D$3-1)*8+1)))</f>
        <v>0</v>
      </c>
      <c r="D14" s="3">
        <f>IF(Inputs!$B$27&lt;&gt;"Ready","PENDING INPUTS",IF($B$3=1,INDEX(Avalanche!$K$5:$CL$364,A14,($D$3-1)*8+2),INDEX(Snowball!$K$5:$CL$364,A14,($D$3-1)*8+2)))</f>
        <v>0</v>
      </c>
      <c r="E14" s="3">
        <f>IF(Inputs!$B$27&lt;&gt;"Ready","PENDING INPUTS",IF($B$3=1,INDEX(Avalanche!$K$5:$CL$364,A14,($D$3-1)*8+3),INDEX(Snowball!$K$5:$CL$364,A14,($D$3-1)*8+3)))</f>
        <v>0</v>
      </c>
      <c r="F14" s="3">
        <f>IF(Inputs!$B$27&lt;&gt;"Ready","PENDING INPUTS",IF($B$3=1,INDEX(Avalanche!$K$5:$CL$364,A14,($D$3-1)*8+4),INDEX(Snowball!$K$5:$CL$364,A14,($D$3-1)*8+4)))</f>
        <v>0</v>
      </c>
      <c r="G14">
        <f>IF(Inputs!$B$27&lt;&gt;"Ready","PENDING INPUTS",IF($B$3=1,INDEX(Avalanche!$K$5:$CL$364,A14,($D$3-1)*8+5),INDEX(Snowball!$K$5:$CL$364,A14,($D$3-1)*8+5)))</f>
        <v>99</v>
      </c>
      <c r="H14" s="3">
        <f>IF(Inputs!$B$27&lt;&gt;"Ready","PENDING INPUTS",IF($B$3=1,INDEX(Avalanche!$K$5:$CL$364,A14,($D$3-1)*8+6),INDEX(Snowball!$K$5:$CL$364,A14,($D$3-1)*8+6)))</f>
        <v>0</v>
      </c>
      <c r="I14" s="3">
        <f>IF(Inputs!$B$27&lt;&gt;"Ready","PENDING INPUTS",IF($B$3=1,INDEX(Avalanche!$K$5:$CL$364,A14,($D$3-1)*8+7),INDEX(Snowball!$K$5:$CL$364,A14,($D$3-1)*8+7)))</f>
        <v>0</v>
      </c>
      <c r="J14" s="3">
        <f>IF(Inputs!$B$27&lt;&gt;"Ready","PENDING INPUTS",IF($B$3=1,INDEX(Avalanche!$K$5:$CL$364,A14,($D$3-1)*8+8),INDEX(Snowball!$K$5:$CL$364,A14,($D$3-1)*8+8)))</f>
        <v>0</v>
      </c>
    </row>
    <row r="15" spans="1:10" ht="27.95" customHeight="1" x14ac:dyDescent="0.25">
      <c r="A15">
        <v>11</v>
      </c>
      <c r="B15" s="13">
        <f>IF(Inputs!$B$27&lt;&gt;"Ready","PENDING INPUTS",EDATE(Inputs!B5,A15-1))</f>
        <v>46600</v>
      </c>
      <c r="C15" s="3">
        <f>IF(Inputs!$B$27&lt;&gt;"Ready","PENDING INPUTS",IF($B$3=1,INDEX(Avalanche!$K$5:$CL$364,A15,($D$3-1)*8+1),INDEX(Snowball!$K$5:$CL$364,A15,($D$3-1)*8+1)))</f>
        <v>0</v>
      </c>
      <c r="D15" s="3">
        <f>IF(Inputs!$B$27&lt;&gt;"Ready","PENDING INPUTS",IF($B$3=1,INDEX(Avalanche!$K$5:$CL$364,A15,($D$3-1)*8+2),INDEX(Snowball!$K$5:$CL$364,A15,($D$3-1)*8+2)))</f>
        <v>0</v>
      </c>
      <c r="E15" s="3">
        <f>IF(Inputs!$B$27&lt;&gt;"Ready","PENDING INPUTS",IF($B$3=1,INDEX(Avalanche!$K$5:$CL$364,A15,($D$3-1)*8+3),INDEX(Snowball!$K$5:$CL$364,A15,($D$3-1)*8+3)))</f>
        <v>0</v>
      </c>
      <c r="F15" s="3">
        <f>IF(Inputs!$B$27&lt;&gt;"Ready","PENDING INPUTS",IF($B$3=1,INDEX(Avalanche!$K$5:$CL$364,A15,($D$3-1)*8+4),INDEX(Snowball!$K$5:$CL$364,A15,($D$3-1)*8+4)))</f>
        <v>0</v>
      </c>
      <c r="G15">
        <f>IF(Inputs!$B$27&lt;&gt;"Ready","PENDING INPUTS",IF($B$3=1,INDEX(Avalanche!$K$5:$CL$364,A15,($D$3-1)*8+5),INDEX(Snowball!$K$5:$CL$364,A15,($D$3-1)*8+5)))</f>
        <v>99</v>
      </c>
      <c r="H15" s="3">
        <f>IF(Inputs!$B$27&lt;&gt;"Ready","PENDING INPUTS",IF($B$3=1,INDEX(Avalanche!$K$5:$CL$364,A15,($D$3-1)*8+6),INDEX(Snowball!$K$5:$CL$364,A15,($D$3-1)*8+6)))</f>
        <v>0</v>
      </c>
      <c r="I15" s="3">
        <f>IF(Inputs!$B$27&lt;&gt;"Ready","PENDING INPUTS",IF($B$3=1,INDEX(Avalanche!$K$5:$CL$364,A15,($D$3-1)*8+7),INDEX(Snowball!$K$5:$CL$364,A15,($D$3-1)*8+7)))</f>
        <v>0</v>
      </c>
      <c r="J15" s="3">
        <f>IF(Inputs!$B$27&lt;&gt;"Ready","PENDING INPUTS",IF($B$3=1,INDEX(Avalanche!$K$5:$CL$364,A15,($D$3-1)*8+8),INDEX(Snowball!$K$5:$CL$364,A15,($D$3-1)*8+8)))</f>
        <v>0</v>
      </c>
    </row>
    <row r="16" spans="1:10" ht="27.95" customHeight="1" x14ac:dyDescent="0.25">
      <c r="A16">
        <v>12</v>
      </c>
      <c r="B16" s="13">
        <f>IF(Inputs!$B$27&lt;&gt;"Ready","PENDING INPUTS",EDATE(Inputs!B5,A16-1))</f>
        <v>46631</v>
      </c>
      <c r="C16" s="3">
        <f>IF(Inputs!$B$27&lt;&gt;"Ready","PENDING INPUTS",IF($B$3=1,INDEX(Avalanche!$K$5:$CL$364,A16,($D$3-1)*8+1),INDEX(Snowball!$K$5:$CL$364,A16,($D$3-1)*8+1)))</f>
        <v>0</v>
      </c>
      <c r="D16" s="3">
        <f>IF(Inputs!$B$27&lt;&gt;"Ready","PENDING INPUTS",IF($B$3=1,INDEX(Avalanche!$K$5:$CL$364,A16,($D$3-1)*8+2),INDEX(Snowball!$K$5:$CL$364,A16,($D$3-1)*8+2)))</f>
        <v>0</v>
      </c>
      <c r="E16" s="3">
        <f>IF(Inputs!$B$27&lt;&gt;"Ready","PENDING INPUTS",IF($B$3=1,INDEX(Avalanche!$K$5:$CL$364,A16,($D$3-1)*8+3),INDEX(Snowball!$K$5:$CL$364,A16,($D$3-1)*8+3)))</f>
        <v>0</v>
      </c>
      <c r="F16" s="3">
        <f>IF(Inputs!$B$27&lt;&gt;"Ready","PENDING INPUTS",IF($B$3=1,INDEX(Avalanche!$K$5:$CL$364,A16,($D$3-1)*8+4),INDEX(Snowball!$K$5:$CL$364,A16,($D$3-1)*8+4)))</f>
        <v>0</v>
      </c>
      <c r="G16">
        <f>IF(Inputs!$B$27&lt;&gt;"Ready","PENDING INPUTS",IF($B$3=1,INDEX(Avalanche!$K$5:$CL$364,A16,($D$3-1)*8+5),INDEX(Snowball!$K$5:$CL$364,A16,($D$3-1)*8+5)))</f>
        <v>99</v>
      </c>
      <c r="H16" s="3">
        <f>IF(Inputs!$B$27&lt;&gt;"Ready","PENDING INPUTS",IF($B$3=1,INDEX(Avalanche!$K$5:$CL$364,A16,($D$3-1)*8+6),INDEX(Snowball!$K$5:$CL$364,A16,($D$3-1)*8+6)))</f>
        <v>0</v>
      </c>
      <c r="I16" s="3">
        <f>IF(Inputs!$B$27&lt;&gt;"Ready","PENDING INPUTS",IF($B$3=1,INDEX(Avalanche!$K$5:$CL$364,A16,($D$3-1)*8+7),INDEX(Snowball!$K$5:$CL$364,A16,($D$3-1)*8+7)))</f>
        <v>0</v>
      </c>
      <c r="J16" s="3">
        <f>IF(Inputs!$B$27&lt;&gt;"Ready","PENDING INPUTS",IF($B$3=1,INDEX(Avalanche!$K$5:$CL$364,A16,($D$3-1)*8+8),INDEX(Snowball!$K$5:$CL$364,A16,($D$3-1)*8+8)))</f>
        <v>0</v>
      </c>
    </row>
    <row r="17" spans="1:10" ht="27.95" customHeight="1" x14ac:dyDescent="0.25">
      <c r="A17">
        <v>13</v>
      </c>
      <c r="B17" s="13">
        <f>IF(Inputs!$B$27&lt;&gt;"Ready","PENDING INPUTS",EDATE(Inputs!B5,A17-1))</f>
        <v>46661</v>
      </c>
      <c r="C17" s="3">
        <f>IF(Inputs!$B$27&lt;&gt;"Ready","PENDING INPUTS",IF($B$3=1,INDEX(Avalanche!$K$5:$CL$364,A17,($D$3-1)*8+1),INDEX(Snowball!$K$5:$CL$364,A17,($D$3-1)*8+1)))</f>
        <v>0</v>
      </c>
      <c r="D17" s="3">
        <f>IF(Inputs!$B$27&lt;&gt;"Ready","PENDING INPUTS",IF($B$3=1,INDEX(Avalanche!$K$5:$CL$364,A17,($D$3-1)*8+2),INDEX(Snowball!$K$5:$CL$364,A17,($D$3-1)*8+2)))</f>
        <v>0</v>
      </c>
      <c r="E17" s="3">
        <f>IF(Inputs!$B$27&lt;&gt;"Ready","PENDING INPUTS",IF($B$3=1,INDEX(Avalanche!$K$5:$CL$364,A17,($D$3-1)*8+3),INDEX(Snowball!$K$5:$CL$364,A17,($D$3-1)*8+3)))</f>
        <v>0</v>
      </c>
      <c r="F17" s="3">
        <f>IF(Inputs!$B$27&lt;&gt;"Ready","PENDING INPUTS",IF($B$3=1,INDEX(Avalanche!$K$5:$CL$364,A17,($D$3-1)*8+4),INDEX(Snowball!$K$5:$CL$364,A17,($D$3-1)*8+4)))</f>
        <v>0</v>
      </c>
      <c r="G17">
        <f>IF(Inputs!$B$27&lt;&gt;"Ready","PENDING INPUTS",IF($B$3=1,INDEX(Avalanche!$K$5:$CL$364,A17,($D$3-1)*8+5),INDEX(Snowball!$K$5:$CL$364,A17,($D$3-1)*8+5)))</f>
        <v>99</v>
      </c>
      <c r="H17" s="3">
        <f>IF(Inputs!$B$27&lt;&gt;"Ready","PENDING INPUTS",IF($B$3=1,INDEX(Avalanche!$K$5:$CL$364,A17,($D$3-1)*8+6),INDEX(Snowball!$K$5:$CL$364,A17,($D$3-1)*8+6)))</f>
        <v>0</v>
      </c>
      <c r="I17" s="3">
        <f>IF(Inputs!$B$27&lt;&gt;"Ready","PENDING INPUTS",IF($B$3=1,INDEX(Avalanche!$K$5:$CL$364,A17,($D$3-1)*8+7),INDEX(Snowball!$K$5:$CL$364,A17,($D$3-1)*8+7)))</f>
        <v>0</v>
      </c>
      <c r="J17" s="3">
        <f>IF(Inputs!$B$27&lt;&gt;"Ready","PENDING INPUTS",IF($B$3=1,INDEX(Avalanche!$K$5:$CL$364,A17,($D$3-1)*8+8),INDEX(Snowball!$K$5:$CL$364,A17,($D$3-1)*8+8)))</f>
        <v>0</v>
      </c>
    </row>
    <row r="18" spans="1:10" ht="27.95" customHeight="1" x14ac:dyDescent="0.25">
      <c r="A18">
        <v>14</v>
      </c>
      <c r="B18" s="13">
        <f>IF(Inputs!$B$27&lt;&gt;"Ready","PENDING INPUTS",EDATE(Inputs!B5,A18-1))</f>
        <v>46692</v>
      </c>
      <c r="C18" s="3">
        <f>IF(Inputs!$B$27&lt;&gt;"Ready","PENDING INPUTS",IF($B$3=1,INDEX(Avalanche!$K$5:$CL$364,A18,($D$3-1)*8+1),INDEX(Snowball!$K$5:$CL$364,A18,($D$3-1)*8+1)))</f>
        <v>0</v>
      </c>
      <c r="D18" s="3">
        <f>IF(Inputs!$B$27&lt;&gt;"Ready","PENDING INPUTS",IF($B$3=1,INDEX(Avalanche!$K$5:$CL$364,A18,($D$3-1)*8+2),INDEX(Snowball!$K$5:$CL$364,A18,($D$3-1)*8+2)))</f>
        <v>0</v>
      </c>
      <c r="E18" s="3">
        <f>IF(Inputs!$B$27&lt;&gt;"Ready","PENDING INPUTS",IF($B$3=1,INDEX(Avalanche!$K$5:$CL$364,A18,($D$3-1)*8+3),INDEX(Snowball!$K$5:$CL$364,A18,($D$3-1)*8+3)))</f>
        <v>0</v>
      </c>
      <c r="F18" s="3">
        <f>IF(Inputs!$B$27&lt;&gt;"Ready","PENDING INPUTS",IF($B$3=1,INDEX(Avalanche!$K$5:$CL$364,A18,($D$3-1)*8+4),INDEX(Snowball!$K$5:$CL$364,A18,($D$3-1)*8+4)))</f>
        <v>0</v>
      </c>
      <c r="G18">
        <f>IF(Inputs!$B$27&lt;&gt;"Ready","PENDING INPUTS",IF($B$3=1,INDEX(Avalanche!$K$5:$CL$364,A18,($D$3-1)*8+5),INDEX(Snowball!$K$5:$CL$364,A18,($D$3-1)*8+5)))</f>
        <v>99</v>
      </c>
      <c r="H18" s="3">
        <f>IF(Inputs!$B$27&lt;&gt;"Ready","PENDING INPUTS",IF($B$3=1,INDEX(Avalanche!$K$5:$CL$364,A18,($D$3-1)*8+6),INDEX(Snowball!$K$5:$CL$364,A18,($D$3-1)*8+6)))</f>
        <v>0</v>
      </c>
      <c r="I18" s="3">
        <f>IF(Inputs!$B$27&lt;&gt;"Ready","PENDING INPUTS",IF($B$3=1,INDEX(Avalanche!$K$5:$CL$364,A18,($D$3-1)*8+7),INDEX(Snowball!$K$5:$CL$364,A18,($D$3-1)*8+7)))</f>
        <v>0</v>
      </c>
      <c r="J18" s="3">
        <f>IF(Inputs!$B$27&lt;&gt;"Ready","PENDING INPUTS",IF($B$3=1,INDEX(Avalanche!$K$5:$CL$364,A18,($D$3-1)*8+8),INDEX(Snowball!$K$5:$CL$364,A18,($D$3-1)*8+8)))</f>
        <v>0</v>
      </c>
    </row>
    <row r="19" spans="1:10" ht="27.95" customHeight="1" x14ac:dyDescent="0.25">
      <c r="A19">
        <v>15</v>
      </c>
      <c r="B19" s="13">
        <f>IF(Inputs!$B$27&lt;&gt;"Ready","PENDING INPUTS",EDATE(Inputs!B5,A19-1))</f>
        <v>46722</v>
      </c>
      <c r="C19" s="3">
        <f>IF(Inputs!$B$27&lt;&gt;"Ready","PENDING INPUTS",IF($B$3=1,INDEX(Avalanche!$K$5:$CL$364,A19,($D$3-1)*8+1),INDEX(Snowball!$K$5:$CL$364,A19,($D$3-1)*8+1)))</f>
        <v>0</v>
      </c>
      <c r="D19" s="3">
        <f>IF(Inputs!$B$27&lt;&gt;"Ready","PENDING INPUTS",IF($B$3=1,INDEX(Avalanche!$K$5:$CL$364,A19,($D$3-1)*8+2),INDEX(Snowball!$K$5:$CL$364,A19,($D$3-1)*8+2)))</f>
        <v>0</v>
      </c>
      <c r="E19" s="3">
        <f>IF(Inputs!$B$27&lt;&gt;"Ready","PENDING INPUTS",IF($B$3=1,INDEX(Avalanche!$K$5:$CL$364,A19,($D$3-1)*8+3),INDEX(Snowball!$K$5:$CL$364,A19,($D$3-1)*8+3)))</f>
        <v>0</v>
      </c>
      <c r="F19" s="3">
        <f>IF(Inputs!$B$27&lt;&gt;"Ready","PENDING INPUTS",IF($B$3=1,INDEX(Avalanche!$K$5:$CL$364,A19,($D$3-1)*8+4),INDEX(Snowball!$K$5:$CL$364,A19,($D$3-1)*8+4)))</f>
        <v>0</v>
      </c>
      <c r="G19">
        <f>IF(Inputs!$B$27&lt;&gt;"Ready","PENDING INPUTS",IF($B$3=1,INDEX(Avalanche!$K$5:$CL$364,A19,($D$3-1)*8+5),INDEX(Snowball!$K$5:$CL$364,A19,($D$3-1)*8+5)))</f>
        <v>99</v>
      </c>
      <c r="H19" s="3">
        <f>IF(Inputs!$B$27&lt;&gt;"Ready","PENDING INPUTS",IF($B$3=1,INDEX(Avalanche!$K$5:$CL$364,A19,($D$3-1)*8+6),INDEX(Snowball!$K$5:$CL$364,A19,($D$3-1)*8+6)))</f>
        <v>0</v>
      </c>
      <c r="I19" s="3">
        <f>IF(Inputs!$B$27&lt;&gt;"Ready","PENDING INPUTS",IF($B$3=1,INDEX(Avalanche!$K$5:$CL$364,A19,($D$3-1)*8+7),INDEX(Snowball!$K$5:$CL$364,A19,($D$3-1)*8+7)))</f>
        <v>0</v>
      </c>
      <c r="J19" s="3">
        <f>IF(Inputs!$B$27&lt;&gt;"Ready","PENDING INPUTS",IF($B$3=1,INDEX(Avalanche!$K$5:$CL$364,A19,($D$3-1)*8+8),INDEX(Snowball!$K$5:$CL$364,A19,($D$3-1)*8+8)))</f>
        <v>0</v>
      </c>
    </row>
    <row r="20" spans="1:10" ht="27.95" customHeight="1" x14ac:dyDescent="0.25">
      <c r="A20">
        <v>16</v>
      </c>
      <c r="B20" s="13">
        <f>IF(Inputs!$B$27&lt;&gt;"Ready","PENDING INPUTS",EDATE(Inputs!B5,A20-1))</f>
        <v>46753</v>
      </c>
      <c r="C20" s="3">
        <f>IF(Inputs!$B$27&lt;&gt;"Ready","PENDING INPUTS",IF($B$3=1,INDEX(Avalanche!$K$5:$CL$364,A20,($D$3-1)*8+1),INDEX(Snowball!$K$5:$CL$364,A20,($D$3-1)*8+1)))</f>
        <v>0</v>
      </c>
      <c r="D20" s="3">
        <f>IF(Inputs!$B$27&lt;&gt;"Ready","PENDING INPUTS",IF($B$3=1,INDEX(Avalanche!$K$5:$CL$364,A20,($D$3-1)*8+2),INDEX(Snowball!$K$5:$CL$364,A20,($D$3-1)*8+2)))</f>
        <v>0</v>
      </c>
      <c r="E20" s="3">
        <f>IF(Inputs!$B$27&lt;&gt;"Ready","PENDING INPUTS",IF($B$3=1,INDEX(Avalanche!$K$5:$CL$364,A20,($D$3-1)*8+3),INDEX(Snowball!$K$5:$CL$364,A20,($D$3-1)*8+3)))</f>
        <v>0</v>
      </c>
      <c r="F20" s="3">
        <f>IF(Inputs!$B$27&lt;&gt;"Ready","PENDING INPUTS",IF($B$3=1,INDEX(Avalanche!$K$5:$CL$364,A20,($D$3-1)*8+4),INDEX(Snowball!$K$5:$CL$364,A20,($D$3-1)*8+4)))</f>
        <v>0</v>
      </c>
      <c r="G20">
        <f>IF(Inputs!$B$27&lt;&gt;"Ready","PENDING INPUTS",IF($B$3=1,INDEX(Avalanche!$K$5:$CL$364,A20,($D$3-1)*8+5),INDEX(Snowball!$K$5:$CL$364,A20,($D$3-1)*8+5)))</f>
        <v>99</v>
      </c>
      <c r="H20" s="3">
        <f>IF(Inputs!$B$27&lt;&gt;"Ready","PENDING INPUTS",IF($B$3=1,INDEX(Avalanche!$K$5:$CL$364,A20,($D$3-1)*8+6),INDEX(Snowball!$K$5:$CL$364,A20,($D$3-1)*8+6)))</f>
        <v>0</v>
      </c>
      <c r="I20" s="3">
        <f>IF(Inputs!$B$27&lt;&gt;"Ready","PENDING INPUTS",IF($B$3=1,INDEX(Avalanche!$K$5:$CL$364,A20,($D$3-1)*8+7),INDEX(Snowball!$K$5:$CL$364,A20,($D$3-1)*8+7)))</f>
        <v>0</v>
      </c>
      <c r="J20" s="3">
        <f>IF(Inputs!$B$27&lt;&gt;"Ready","PENDING INPUTS",IF($B$3=1,INDEX(Avalanche!$K$5:$CL$364,A20,($D$3-1)*8+8),INDEX(Snowball!$K$5:$CL$364,A20,($D$3-1)*8+8)))</f>
        <v>0</v>
      </c>
    </row>
    <row r="21" spans="1:10" ht="27.95" customHeight="1" x14ac:dyDescent="0.25">
      <c r="A21">
        <v>17</v>
      </c>
      <c r="B21" s="13">
        <f>IF(Inputs!$B$27&lt;&gt;"Ready","PENDING INPUTS",EDATE(Inputs!B5,A21-1))</f>
        <v>46784</v>
      </c>
      <c r="C21" s="3">
        <f>IF(Inputs!$B$27&lt;&gt;"Ready","PENDING INPUTS",IF($B$3=1,INDEX(Avalanche!$K$5:$CL$364,A21,($D$3-1)*8+1),INDEX(Snowball!$K$5:$CL$364,A21,($D$3-1)*8+1)))</f>
        <v>0</v>
      </c>
      <c r="D21" s="3">
        <f>IF(Inputs!$B$27&lt;&gt;"Ready","PENDING INPUTS",IF($B$3=1,INDEX(Avalanche!$K$5:$CL$364,A21,($D$3-1)*8+2),INDEX(Snowball!$K$5:$CL$364,A21,($D$3-1)*8+2)))</f>
        <v>0</v>
      </c>
      <c r="E21" s="3">
        <f>IF(Inputs!$B$27&lt;&gt;"Ready","PENDING INPUTS",IF($B$3=1,INDEX(Avalanche!$K$5:$CL$364,A21,($D$3-1)*8+3),INDEX(Snowball!$K$5:$CL$364,A21,($D$3-1)*8+3)))</f>
        <v>0</v>
      </c>
      <c r="F21" s="3">
        <f>IF(Inputs!$B$27&lt;&gt;"Ready","PENDING INPUTS",IF($B$3=1,INDEX(Avalanche!$K$5:$CL$364,A21,($D$3-1)*8+4),INDEX(Snowball!$K$5:$CL$364,A21,($D$3-1)*8+4)))</f>
        <v>0</v>
      </c>
      <c r="G21">
        <f>IF(Inputs!$B$27&lt;&gt;"Ready","PENDING INPUTS",IF($B$3=1,INDEX(Avalanche!$K$5:$CL$364,A21,($D$3-1)*8+5),INDEX(Snowball!$K$5:$CL$364,A21,($D$3-1)*8+5)))</f>
        <v>99</v>
      </c>
      <c r="H21" s="3">
        <f>IF(Inputs!$B$27&lt;&gt;"Ready","PENDING INPUTS",IF($B$3=1,INDEX(Avalanche!$K$5:$CL$364,A21,($D$3-1)*8+6),INDEX(Snowball!$K$5:$CL$364,A21,($D$3-1)*8+6)))</f>
        <v>0</v>
      </c>
      <c r="I21" s="3">
        <f>IF(Inputs!$B$27&lt;&gt;"Ready","PENDING INPUTS",IF($B$3=1,INDEX(Avalanche!$K$5:$CL$364,A21,($D$3-1)*8+7),INDEX(Snowball!$K$5:$CL$364,A21,($D$3-1)*8+7)))</f>
        <v>0</v>
      </c>
      <c r="J21" s="3">
        <f>IF(Inputs!$B$27&lt;&gt;"Ready","PENDING INPUTS",IF($B$3=1,INDEX(Avalanche!$K$5:$CL$364,A21,($D$3-1)*8+8),INDEX(Snowball!$K$5:$CL$364,A21,($D$3-1)*8+8)))</f>
        <v>0</v>
      </c>
    </row>
    <row r="22" spans="1:10" ht="27.95" customHeight="1" x14ac:dyDescent="0.25">
      <c r="A22">
        <v>18</v>
      </c>
      <c r="B22" s="13">
        <f>IF(Inputs!$B$27&lt;&gt;"Ready","PENDING INPUTS",EDATE(Inputs!B5,A22-1))</f>
        <v>46813</v>
      </c>
      <c r="C22" s="3">
        <f>IF(Inputs!$B$27&lt;&gt;"Ready","PENDING INPUTS",IF($B$3=1,INDEX(Avalanche!$K$5:$CL$364,A22,($D$3-1)*8+1),INDEX(Snowball!$K$5:$CL$364,A22,($D$3-1)*8+1)))</f>
        <v>0</v>
      </c>
      <c r="D22" s="3">
        <f>IF(Inputs!$B$27&lt;&gt;"Ready","PENDING INPUTS",IF($B$3=1,INDEX(Avalanche!$K$5:$CL$364,A22,($D$3-1)*8+2),INDEX(Snowball!$K$5:$CL$364,A22,($D$3-1)*8+2)))</f>
        <v>0</v>
      </c>
      <c r="E22" s="3">
        <f>IF(Inputs!$B$27&lt;&gt;"Ready","PENDING INPUTS",IF($B$3=1,INDEX(Avalanche!$K$5:$CL$364,A22,($D$3-1)*8+3),INDEX(Snowball!$K$5:$CL$364,A22,($D$3-1)*8+3)))</f>
        <v>0</v>
      </c>
      <c r="F22" s="3">
        <f>IF(Inputs!$B$27&lt;&gt;"Ready","PENDING INPUTS",IF($B$3=1,INDEX(Avalanche!$K$5:$CL$364,A22,($D$3-1)*8+4),INDEX(Snowball!$K$5:$CL$364,A22,($D$3-1)*8+4)))</f>
        <v>0</v>
      </c>
      <c r="G22">
        <f>IF(Inputs!$B$27&lt;&gt;"Ready","PENDING INPUTS",IF($B$3=1,INDEX(Avalanche!$K$5:$CL$364,A22,($D$3-1)*8+5),INDEX(Snowball!$K$5:$CL$364,A22,($D$3-1)*8+5)))</f>
        <v>99</v>
      </c>
      <c r="H22" s="3">
        <f>IF(Inputs!$B$27&lt;&gt;"Ready","PENDING INPUTS",IF($B$3=1,INDEX(Avalanche!$K$5:$CL$364,A22,($D$3-1)*8+6),INDEX(Snowball!$K$5:$CL$364,A22,($D$3-1)*8+6)))</f>
        <v>0</v>
      </c>
      <c r="I22" s="3">
        <f>IF(Inputs!$B$27&lt;&gt;"Ready","PENDING INPUTS",IF($B$3=1,INDEX(Avalanche!$K$5:$CL$364,A22,($D$3-1)*8+7),INDEX(Snowball!$K$5:$CL$364,A22,($D$3-1)*8+7)))</f>
        <v>0</v>
      </c>
      <c r="J22" s="3">
        <f>IF(Inputs!$B$27&lt;&gt;"Ready","PENDING INPUTS",IF($B$3=1,INDEX(Avalanche!$K$5:$CL$364,A22,($D$3-1)*8+8),INDEX(Snowball!$K$5:$CL$364,A22,($D$3-1)*8+8)))</f>
        <v>0</v>
      </c>
    </row>
    <row r="23" spans="1:10" ht="27.95" customHeight="1" x14ac:dyDescent="0.25">
      <c r="A23">
        <v>19</v>
      </c>
      <c r="B23" s="13">
        <f>IF(Inputs!$B$27&lt;&gt;"Ready","PENDING INPUTS",EDATE(Inputs!B5,A23-1))</f>
        <v>46844</v>
      </c>
      <c r="C23" s="3">
        <f>IF(Inputs!$B$27&lt;&gt;"Ready","PENDING INPUTS",IF($B$3=1,INDEX(Avalanche!$K$5:$CL$364,A23,($D$3-1)*8+1),INDEX(Snowball!$K$5:$CL$364,A23,($D$3-1)*8+1)))</f>
        <v>0</v>
      </c>
      <c r="D23" s="3">
        <f>IF(Inputs!$B$27&lt;&gt;"Ready","PENDING INPUTS",IF($B$3=1,INDEX(Avalanche!$K$5:$CL$364,A23,($D$3-1)*8+2),INDEX(Snowball!$K$5:$CL$364,A23,($D$3-1)*8+2)))</f>
        <v>0</v>
      </c>
      <c r="E23" s="3">
        <f>IF(Inputs!$B$27&lt;&gt;"Ready","PENDING INPUTS",IF($B$3=1,INDEX(Avalanche!$K$5:$CL$364,A23,($D$3-1)*8+3),INDEX(Snowball!$K$5:$CL$364,A23,($D$3-1)*8+3)))</f>
        <v>0</v>
      </c>
      <c r="F23" s="3">
        <f>IF(Inputs!$B$27&lt;&gt;"Ready","PENDING INPUTS",IF($B$3=1,INDEX(Avalanche!$K$5:$CL$364,A23,($D$3-1)*8+4),INDEX(Snowball!$K$5:$CL$364,A23,($D$3-1)*8+4)))</f>
        <v>0</v>
      </c>
      <c r="G23">
        <f>IF(Inputs!$B$27&lt;&gt;"Ready","PENDING INPUTS",IF($B$3=1,INDEX(Avalanche!$K$5:$CL$364,A23,($D$3-1)*8+5),INDEX(Snowball!$K$5:$CL$364,A23,($D$3-1)*8+5)))</f>
        <v>99</v>
      </c>
      <c r="H23" s="3">
        <f>IF(Inputs!$B$27&lt;&gt;"Ready","PENDING INPUTS",IF($B$3=1,INDEX(Avalanche!$K$5:$CL$364,A23,($D$3-1)*8+6),INDEX(Snowball!$K$5:$CL$364,A23,($D$3-1)*8+6)))</f>
        <v>0</v>
      </c>
      <c r="I23" s="3">
        <f>IF(Inputs!$B$27&lt;&gt;"Ready","PENDING INPUTS",IF($B$3=1,INDEX(Avalanche!$K$5:$CL$364,A23,($D$3-1)*8+7),INDEX(Snowball!$K$5:$CL$364,A23,($D$3-1)*8+7)))</f>
        <v>0</v>
      </c>
      <c r="J23" s="3">
        <f>IF(Inputs!$B$27&lt;&gt;"Ready","PENDING INPUTS",IF($B$3=1,INDEX(Avalanche!$K$5:$CL$364,A23,($D$3-1)*8+8),INDEX(Snowball!$K$5:$CL$364,A23,($D$3-1)*8+8)))</f>
        <v>0</v>
      </c>
    </row>
    <row r="24" spans="1:10" ht="27.95" customHeight="1" x14ac:dyDescent="0.25">
      <c r="A24">
        <v>20</v>
      </c>
      <c r="B24" s="13">
        <f>IF(Inputs!$B$27&lt;&gt;"Ready","PENDING INPUTS",EDATE(Inputs!B5,A24-1))</f>
        <v>46874</v>
      </c>
      <c r="C24" s="3">
        <f>IF(Inputs!$B$27&lt;&gt;"Ready","PENDING INPUTS",IF($B$3=1,INDEX(Avalanche!$K$5:$CL$364,A24,($D$3-1)*8+1),INDEX(Snowball!$K$5:$CL$364,A24,($D$3-1)*8+1)))</f>
        <v>0</v>
      </c>
      <c r="D24" s="3">
        <f>IF(Inputs!$B$27&lt;&gt;"Ready","PENDING INPUTS",IF($B$3=1,INDEX(Avalanche!$K$5:$CL$364,A24,($D$3-1)*8+2),INDEX(Snowball!$K$5:$CL$364,A24,($D$3-1)*8+2)))</f>
        <v>0</v>
      </c>
      <c r="E24" s="3">
        <f>IF(Inputs!$B$27&lt;&gt;"Ready","PENDING INPUTS",IF($B$3=1,INDEX(Avalanche!$K$5:$CL$364,A24,($D$3-1)*8+3),INDEX(Snowball!$K$5:$CL$364,A24,($D$3-1)*8+3)))</f>
        <v>0</v>
      </c>
      <c r="F24" s="3">
        <f>IF(Inputs!$B$27&lt;&gt;"Ready","PENDING INPUTS",IF($B$3=1,INDEX(Avalanche!$K$5:$CL$364,A24,($D$3-1)*8+4),INDEX(Snowball!$K$5:$CL$364,A24,($D$3-1)*8+4)))</f>
        <v>0</v>
      </c>
      <c r="G24">
        <f>IF(Inputs!$B$27&lt;&gt;"Ready","PENDING INPUTS",IF($B$3=1,INDEX(Avalanche!$K$5:$CL$364,A24,($D$3-1)*8+5),INDEX(Snowball!$K$5:$CL$364,A24,($D$3-1)*8+5)))</f>
        <v>99</v>
      </c>
      <c r="H24" s="3">
        <f>IF(Inputs!$B$27&lt;&gt;"Ready","PENDING INPUTS",IF($B$3=1,INDEX(Avalanche!$K$5:$CL$364,A24,($D$3-1)*8+6),INDEX(Snowball!$K$5:$CL$364,A24,($D$3-1)*8+6)))</f>
        <v>0</v>
      </c>
      <c r="I24" s="3">
        <f>IF(Inputs!$B$27&lt;&gt;"Ready","PENDING INPUTS",IF($B$3=1,INDEX(Avalanche!$K$5:$CL$364,A24,($D$3-1)*8+7),INDEX(Snowball!$K$5:$CL$364,A24,($D$3-1)*8+7)))</f>
        <v>0</v>
      </c>
      <c r="J24" s="3">
        <f>IF(Inputs!$B$27&lt;&gt;"Ready","PENDING INPUTS",IF($B$3=1,INDEX(Avalanche!$K$5:$CL$364,A24,($D$3-1)*8+8),INDEX(Snowball!$K$5:$CL$364,A24,($D$3-1)*8+8)))</f>
        <v>0</v>
      </c>
    </row>
    <row r="25" spans="1:10" ht="27.95" customHeight="1" x14ac:dyDescent="0.25">
      <c r="A25">
        <v>21</v>
      </c>
      <c r="B25" s="13">
        <f>IF(Inputs!$B$27&lt;&gt;"Ready","PENDING INPUTS",EDATE(Inputs!B5,A25-1))</f>
        <v>46905</v>
      </c>
      <c r="C25" s="3">
        <f>IF(Inputs!$B$27&lt;&gt;"Ready","PENDING INPUTS",IF($B$3=1,INDEX(Avalanche!$K$5:$CL$364,A25,($D$3-1)*8+1),INDEX(Snowball!$K$5:$CL$364,A25,($D$3-1)*8+1)))</f>
        <v>0</v>
      </c>
      <c r="D25" s="3">
        <f>IF(Inputs!$B$27&lt;&gt;"Ready","PENDING INPUTS",IF($B$3=1,INDEX(Avalanche!$K$5:$CL$364,A25,($D$3-1)*8+2),INDEX(Snowball!$K$5:$CL$364,A25,($D$3-1)*8+2)))</f>
        <v>0</v>
      </c>
      <c r="E25" s="3">
        <f>IF(Inputs!$B$27&lt;&gt;"Ready","PENDING INPUTS",IF($B$3=1,INDEX(Avalanche!$K$5:$CL$364,A25,($D$3-1)*8+3),INDEX(Snowball!$K$5:$CL$364,A25,($D$3-1)*8+3)))</f>
        <v>0</v>
      </c>
      <c r="F25" s="3">
        <f>IF(Inputs!$B$27&lt;&gt;"Ready","PENDING INPUTS",IF($B$3=1,INDEX(Avalanche!$K$5:$CL$364,A25,($D$3-1)*8+4),INDEX(Snowball!$K$5:$CL$364,A25,($D$3-1)*8+4)))</f>
        <v>0</v>
      </c>
      <c r="G25">
        <f>IF(Inputs!$B$27&lt;&gt;"Ready","PENDING INPUTS",IF($B$3=1,INDEX(Avalanche!$K$5:$CL$364,A25,($D$3-1)*8+5),INDEX(Snowball!$K$5:$CL$364,A25,($D$3-1)*8+5)))</f>
        <v>99</v>
      </c>
      <c r="H25" s="3">
        <f>IF(Inputs!$B$27&lt;&gt;"Ready","PENDING INPUTS",IF($B$3=1,INDEX(Avalanche!$K$5:$CL$364,A25,($D$3-1)*8+6),INDEX(Snowball!$K$5:$CL$364,A25,($D$3-1)*8+6)))</f>
        <v>0</v>
      </c>
      <c r="I25" s="3">
        <f>IF(Inputs!$B$27&lt;&gt;"Ready","PENDING INPUTS",IF($B$3=1,INDEX(Avalanche!$K$5:$CL$364,A25,($D$3-1)*8+7),INDEX(Snowball!$K$5:$CL$364,A25,($D$3-1)*8+7)))</f>
        <v>0</v>
      </c>
      <c r="J25" s="3">
        <f>IF(Inputs!$B$27&lt;&gt;"Ready","PENDING INPUTS",IF($B$3=1,INDEX(Avalanche!$K$5:$CL$364,A25,($D$3-1)*8+8),INDEX(Snowball!$K$5:$CL$364,A25,($D$3-1)*8+8)))</f>
        <v>0</v>
      </c>
    </row>
    <row r="26" spans="1:10" ht="27.95" customHeight="1" x14ac:dyDescent="0.25">
      <c r="A26">
        <v>22</v>
      </c>
      <c r="B26" s="13">
        <f>IF(Inputs!$B$27&lt;&gt;"Ready","PENDING INPUTS",EDATE(Inputs!B5,A26-1))</f>
        <v>46935</v>
      </c>
      <c r="C26" s="3">
        <f>IF(Inputs!$B$27&lt;&gt;"Ready","PENDING INPUTS",IF($B$3=1,INDEX(Avalanche!$K$5:$CL$364,A26,($D$3-1)*8+1),INDEX(Snowball!$K$5:$CL$364,A26,($D$3-1)*8+1)))</f>
        <v>0</v>
      </c>
      <c r="D26" s="3">
        <f>IF(Inputs!$B$27&lt;&gt;"Ready","PENDING INPUTS",IF($B$3=1,INDEX(Avalanche!$K$5:$CL$364,A26,($D$3-1)*8+2),INDEX(Snowball!$K$5:$CL$364,A26,($D$3-1)*8+2)))</f>
        <v>0</v>
      </c>
      <c r="E26" s="3">
        <f>IF(Inputs!$B$27&lt;&gt;"Ready","PENDING INPUTS",IF($B$3=1,INDEX(Avalanche!$K$5:$CL$364,A26,($D$3-1)*8+3),INDEX(Snowball!$K$5:$CL$364,A26,($D$3-1)*8+3)))</f>
        <v>0</v>
      </c>
      <c r="F26" s="3">
        <f>IF(Inputs!$B$27&lt;&gt;"Ready","PENDING INPUTS",IF($B$3=1,INDEX(Avalanche!$K$5:$CL$364,A26,($D$3-1)*8+4),INDEX(Snowball!$K$5:$CL$364,A26,($D$3-1)*8+4)))</f>
        <v>0</v>
      </c>
      <c r="G26">
        <f>IF(Inputs!$B$27&lt;&gt;"Ready","PENDING INPUTS",IF($B$3=1,INDEX(Avalanche!$K$5:$CL$364,A26,($D$3-1)*8+5),INDEX(Snowball!$K$5:$CL$364,A26,($D$3-1)*8+5)))</f>
        <v>99</v>
      </c>
      <c r="H26" s="3">
        <f>IF(Inputs!$B$27&lt;&gt;"Ready","PENDING INPUTS",IF($B$3=1,INDEX(Avalanche!$K$5:$CL$364,A26,($D$3-1)*8+6),INDEX(Snowball!$K$5:$CL$364,A26,($D$3-1)*8+6)))</f>
        <v>0</v>
      </c>
      <c r="I26" s="3">
        <f>IF(Inputs!$B$27&lt;&gt;"Ready","PENDING INPUTS",IF($B$3=1,INDEX(Avalanche!$K$5:$CL$364,A26,($D$3-1)*8+7),INDEX(Snowball!$K$5:$CL$364,A26,($D$3-1)*8+7)))</f>
        <v>0</v>
      </c>
      <c r="J26" s="3">
        <f>IF(Inputs!$B$27&lt;&gt;"Ready","PENDING INPUTS",IF($B$3=1,INDEX(Avalanche!$K$5:$CL$364,A26,($D$3-1)*8+8),INDEX(Snowball!$K$5:$CL$364,A26,($D$3-1)*8+8)))</f>
        <v>0</v>
      </c>
    </row>
    <row r="27" spans="1:10" ht="27.95" customHeight="1" x14ac:dyDescent="0.25">
      <c r="A27">
        <v>23</v>
      </c>
      <c r="B27" s="13">
        <f>IF(Inputs!$B$27&lt;&gt;"Ready","PENDING INPUTS",EDATE(Inputs!B5,A27-1))</f>
        <v>46966</v>
      </c>
      <c r="C27" s="3">
        <f>IF(Inputs!$B$27&lt;&gt;"Ready","PENDING INPUTS",IF($B$3=1,INDEX(Avalanche!$K$5:$CL$364,A27,($D$3-1)*8+1),INDEX(Snowball!$K$5:$CL$364,A27,($D$3-1)*8+1)))</f>
        <v>0</v>
      </c>
      <c r="D27" s="3">
        <f>IF(Inputs!$B$27&lt;&gt;"Ready","PENDING INPUTS",IF($B$3=1,INDEX(Avalanche!$K$5:$CL$364,A27,($D$3-1)*8+2),INDEX(Snowball!$K$5:$CL$364,A27,($D$3-1)*8+2)))</f>
        <v>0</v>
      </c>
      <c r="E27" s="3">
        <f>IF(Inputs!$B$27&lt;&gt;"Ready","PENDING INPUTS",IF($B$3=1,INDEX(Avalanche!$K$5:$CL$364,A27,($D$3-1)*8+3),INDEX(Snowball!$K$5:$CL$364,A27,($D$3-1)*8+3)))</f>
        <v>0</v>
      </c>
      <c r="F27" s="3">
        <f>IF(Inputs!$B$27&lt;&gt;"Ready","PENDING INPUTS",IF($B$3=1,INDEX(Avalanche!$K$5:$CL$364,A27,($D$3-1)*8+4),INDEX(Snowball!$K$5:$CL$364,A27,($D$3-1)*8+4)))</f>
        <v>0</v>
      </c>
      <c r="G27">
        <f>IF(Inputs!$B$27&lt;&gt;"Ready","PENDING INPUTS",IF($B$3=1,INDEX(Avalanche!$K$5:$CL$364,A27,($D$3-1)*8+5),INDEX(Snowball!$K$5:$CL$364,A27,($D$3-1)*8+5)))</f>
        <v>99</v>
      </c>
      <c r="H27" s="3">
        <f>IF(Inputs!$B$27&lt;&gt;"Ready","PENDING INPUTS",IF($B$3=1,INDEX(Avalanche!$K$5:$CL$364,A27,($D$3-1)*8+6),INDEX(Snowball!$K$5:$CL$364,A27,($D$3-1)*8+6)))</f>
        <v>0</v>
      </c>
      <c r="I27" s="3">
        <f>IF(Inputs!$B$27&lt;&gt;"Ready","PENDING INPUTS",IF($B$3=1,INDEX(Avalanche!$K$5:$CL$364,A27,($D$3-1)*8+7),INDEX(Snowball!$K$5:$CL$364,A27,($D$3-1)*8+7)))</f>
        <v>0</v>
      </c>
      <c r="J27" s="3">
        <f>IF(Inputs!$B$27&lt;&gt;"Ready","PENDING INPUTS",IF($B$3=1,INDEX(Avalanche!$K$5:$CL$364,A27,($D$3-1)*8+8),INDEX(Snowball!$K$5:$CL$364,A27,($D$3-1)*8+8)))</f>
        <v>0</v>
      </c>
    </row>
    <row r="28" spans="1:10" ht="27.95" customHeight="1" x14ac:dyDescent="0.25">
      <c r="A28">
        <v>24</v>
      </c>
      <c r="B28" s="13">
        <f>IF(Inputs!$B$27&lt;&gt;"Ready","PENDING INPUTS",EDATE(Inputs!B5,A28-1))</f>
        <v>46997</v>
      </c>
      <c r="C28" s="3">
        <f>IF(Inputs!$B$27&lt;&gt;"Ready","PENDING INPUTS",IF($B$3=1,INDEX(Avalanche!$K$5:$CL$364,A28,($D$3-1)*8+1),INDEX(Snowball!$K$5:$CL$364,A28,($D$3-1)*8+1)))</f>
        <v>0</v>
      </c>
      <c r="D28" s="3">
        <f>IF(Inputs!$B$27&lt;&gt;"Ready","PENDING INPUTS",IF($B$3=1,INDEX(Avalanche!$K$5:$CL$364,A28,($D$3-1)*8+2),INDEX(Snowball!$K$5:$CL$364,A28,($D$3-1)*8+2)))</f>
        <v>0</v>
      </c>
      <c r="E28" s="3">
        <f>IF(Inputs!$B$27&lt;&gt;"Ready","PENDING INPUTS",IF($B$3=1,INDEX(Avalanche!$K$5:$CL$364,A28,($D$3-1)*8+3),INDEX(Snowball!$K$5:$CL$364,A28,($D$3-1)*8+3)))</f>
        <v>0</v>
      </c>
      <c r="F28" s="3">
        <f>IF(Inputs!$B$27&lt;&gt;"Ready","PENDING INPUTS",IF($B$3=1,INDEX(Avalanche!$K$5:$CL$364,A28,($D$3-1)*8+4),INDEX(Snowball!$K$5:$CL$364,A28,($D$3-1)*8+4)))</f>
        <v>0</v>
      </c>
      <c r="G28">
        <f>IF(Inputs!$B$27&lt;&gt;"Ready","PENDING INPUTS",IF($B$3=1,INDEX(Avalanche!$K$5:$CL$364,A28,($D$3-1)*8+5),INDEX(Snowball!$K$5:$CL$364,A28,($D$3-1)*8+5)))</f>
        <v>99</v>
      </c>
      <c r="H28" s="3">
        <f>IF(Inputs!$B$27&lt;&gt;"Ready","PENDING INPUTS",IF($B$3=1,INDEX(Avalanche!$K$5:$CL$364,A28,($D$3-1)*8+6),INDEX(Snowball!$K$5:$CL$364,A28,($D$3-1)*8+6)))</f>
        <v>0</v>
      </c>
      <c r="I28" s="3">
        <f>IF(Inputs!$B$27&lt;&gt;"Ready","PENDING INPUTS",IF($B$3=1,INDEX(Avalanche!$K$5:$CL$364,A28,($D$3-1)*8+7),INDEX(Snowball!$K$5:$CL$364,A28,($D$3-1)*8+7)))</f>
        <v>0</v>
      </c>
      <c r="J28" s="3">
        <f>IF(Inputs!$B$27&lt;&gt;"Ready","PENDING INPUTS",IF($B$3=1,INDEX(Avalanche!$K$5:$CL$364,A28,($D$3-1)*8+8),INDEX(Snowball!$K$5:$CL$364,A28,($D$3-1)*8+8)))</f>
        <v>0</v>
      </c>
    </row>
    <row r="29" spans="1:10" ht="27.95" customHeight="1" x14ac:dyDescent="0.25">
      <c r="A29">
        <v>25</v>
      </c>
      <c r="B29" s="13">
        <f>IF(Inputs!$B$27&lt;&gt;"Ready","PENDING INPUTS",EDATE(Inputs!B5,A29-1))</f>
        <v>47027</v>
      </c>
      <c r="C29" s="3">
        <f>IF(Inputs!$B$27&lt;&gt;"Ready","PENDING INPUTS",IF($B$3=1,INDEX(Avalanche!$K$5:$CL$364,A29,($D$3-1)*8+1),INDEX(Snowball!$K$5:$CL$364,A29,($D$3-1)*8+1)))</f>
        <v>0</v>
      </c>
      <c r="D29" s="3">
        <f>IF(Inputs!$B$27&lt;&gt;"Ready","PENDING INPUTS",IF($B$3=1,INDEX(Avalanche!$K$5:$CL$364,A29,($D$3-1)*8+2),INDEX(Snowball!$K$5:$CL$364,A29,($D$3-1)*8+2)))</f>
        <v>0</v>
      </c>
      <c r="E29" s="3">
        <f>IF(Inputs!$B$27&lt;&gt;"Ready","PENDING INPUTS",IF($B$3=1,INDEX(Avalanche!$K$5:$CL$364,A29,($D$3-1)*8+3),INDEX(Snowball!$K$5:$CL$364,A29,($D$3-1)*8+3)))</f>
        <v>0</v>
      </c>
      <c r="F29" s="3">
        <f>IF(Inputs!$B$27&lt;&gt;"Ready","PENDING INPUTS",IF($B$3=1,INDEX(Avalanche!$K$5:$CL$364,A29,($D$3-1)*8+4),INDEX(Snowball!$K$5:$CL$364,A29,($D$3-1)*8+4)))</f>
        <v>0</v>
      </c>
      <c r="G29">
        <f>IF(Inputs!$B$27&lt;&gt;"Ready","PENDING INPUTS",IF($B$3=1,INDEX(Avalanche!$K$5:$CL$364,A29,($D$3-1)*8+5),INDEX(Snowball!$K$5:$CL$364,A29,($D$3-1)*8+5)))</f>
        <v>99</v>
      </c>
      <c r="H29" s="3">
        <f>IF(Inputs!$B$27&lt;&gt;"Ready","PENDING INPUTS",IF($B$3=1,INDEX(Avalanche!$K$5:$CL$364,A29,($D$3-1)*8+6),INDEX(Snowball!$K$5:$CL$364,A29,($D$3-1)*8+6)))</f>
        <v>0</v>
      </c>
      <c r="I29" s="3">
        <f>IF(Inputs!$B$27&lt;&gt;"Ready","PENDING INPUTS",IF($B$3=1,INDEX(Avalanche!$K$5:$CL$364,A29,($D$3-1)*8+7),INDEX(Snowball!$K$5:$CL$364,A29,($D$3-1)*8+7)))</f>
        <v>0</v>
      </c>
      <c r="J29" s="3">
        <f>IF(Inputs!$B$27&lt;&gt;"Ready","PENDING INPUTS",IF($B$3=1,INDEX(Avalanche!$K$5:$CL$364,A29,($D$3-1)*8+8),INDEX(Snowball!$K$5:$CL$364,A29,($D$3-1)*8+8)))</f>
        <v>0</v>
      </c>
    </row>
    <row r="30" spans="1:10" ht="27.95" customHeight="1" x14ac:dyDescent="0.25">
      <c r="A30">
        <v>26</v>
      </c>
      <c r="B30" s="13">
        <f>IF(Inputs!$B$27&lt;&gt;"Ready","PENDING INPUTS",EDATE(Inputs!B5,A30-1))</f>
        <v>47058</v>
      </c>
      <c r="C30" s="3">
        <f>IF(Inputs!$B$27&lt;&gt;"Ready","PENDING INPUTS",IF($B$3=1,INDEX(Avalanche!$K$5:$CL$364,A30,($D$3-1)*8+1),INDEX(Snowball!$K$5:$CL$364,A30,($D$3-1)*8+1)))</f>
        <v>0</v>
      </c>
      <c r="D30" s="3">
        <f>IF(Inputs!$B$27&lt;&gt;"Ready","PENDING INPUTS",IF($B$3=1,INDEX(Avalanche!$K$5:$CL$364,A30,($D$3-1)*8+2),INDEX(Snowball!$K$5:$CL$364,A30,($D$3-1)*8+2)))</f>
        <v>0</v>
      </c>
      <c r="E30" s="3">
        <f>IF(Inputs!$B$27&lt;&gt;"Ready","PENDING INPUTS",IF($B$3=1,INDEX(Avalanche!$K$5:$CL$364,A30,($D$3-1)*8+3),INDEX(Snowball!$K$5:$CL$364,A30,($D$3-1)*8+3)))</f>
        <v>0</v>
      </c>
      <c r="F30" s="3">
        <f>IF(Inputs!$B$27&lt;&gt;"Ready","PENDING INPUTS",IF($B$3=1,INDEX(Avalanche!$K$5:$CL$364,A30,($D$3-1)*8+4),INDEX(Snowball!$K$5:$CL$364,A30,($D$3-1)*8+4)))</f>
        <v>0</v>
      </c>
      <c r="G30">
        <f>IF(Inputs!$B$27&lt;&gt;"Ready","PENDING INPUTS",IF($B$3=1,INDEX(Avalanche!$K$5:$CL$364,A30,($D$3-1)*8+5),INDEX(Snowball!$K$5:$CL$364,A30,($D$3-1)*8+5)))</f>
        <v>99</v>
      </c>
      <c r="H30" s="3">
        <f>IF(Inputs!$B$27&lt;&gt;"Ready","PENDING INPUTS",IF($B$3=1,INDEX(Avalanche!$K$5:$CL$364,A30,($D$3-1)*8+6),INDEX(Snowball!$K$5:$CL$364,A30,($D$3-1)*8+6)))</f>
        <v>0</v>
      </c>
      <c r="I30" s="3">
        <f>IF(Inputs!$B$27&lt;&gt;"Ready","PENDING INPUTS",IF($B$3=1,INDEX(Avalanche!$K$5:$CL$364,A30,($D$3-1)*8+7),INDEX(Snowball!$K$5:$CL$364,A30,($D$3-1)*8+7)))</f>
        <v>0</v>
      </c>
      <c r="J30" s="3">
        <f>IF(Inputs!$B$27&lt;&gt;"Ready","PENDING INPUTS",IF($B$3=1,INDEX(Avalanche!$K$5:$CL$364,A30,($D$3-1)*8+8),INDEX(Snowball!$K$5:$CL$364,A30,($D$3-1)*8+8)))</f>
        <v>0</v>
      </c>
    </row>
    <row r="31" spans="1:10" ht="27.95" customHeight="1" x14ac:dyDescent="0.25">
      <c r="A31">
        <v>27</v>
      </c>
      <c r="B31" s="13">
        <f>IF(Inputs!$B$27&lt;&gt;"Ready","PENDING INPUTS",EDATE(Inputs!B5,A31-1))</f>
        <v>47088</v>
      </c>
      <c r="C31" s="3">
        <f>IF(Inputs!$B$27&lt;&gt;"Ready","PENDING INPUTS",IF($B$3=1,INDEX(Avalanche!$K$5:$CL$364,A31,($D$3-1)*8+1),INDEX(Snowball!$K$5:$CL$364,A31,($D$3-1)*8+1)))</f>
        <v>0</v>
      </c>
      <c r="D31" s="3">
        <f>IF(Inputs!$B$27&lt;&gt;"Ready","PENDING INPUTS",IF($B$3=1,INDEX(Avalanche!$K$5:$CL$364,A31,($D$3-1)*8+2),INDEX(Snowball!$K$5:$CL$364,A31,($D$3-1)*8+2)))</f>
        <v>0</v>
      </c>
      <c r="E31" s="3">
        <f>IF(Inputs!$B$27&lt;&gt;"Ready","PENDING INPUTS",IF($B$3=1,INDEX(Avalanche!$K$5:$CL$364,A31,($D$3-1)*8+3),INDEX(Snowball!$K$5:$CL$364,A31,($D$3-1)*8+3)))</f>
        <v>0</v>
      </c>
      <c r="F31" s="3">
        <f>IF(Inputs!$B$27&lt;&gt;"Ready","PENDING INPUTS",IF($B$3=1,INDEX(Avalanche!$K$5:$CL$364,A31,($D$3-1)*8+4),INDEX(Snowball!$K$5:$CL$364,A31,($D$3-1)*8+4)))</f>
        <v>0</v>
      </c>
      <c r="G31">
        <f>IF(Inputs!$B$27&lt;&gt;"Ready","PENDING INPUTS",IF($B$3=1,INDEX(Avalanche!$K$5:$CL$364,A31,($D$3-1)*8+5),INDEX(Snowball!$K$5:$CL$364,A31,($D$3-1)*8+5)))</f>
        <v>99</v>
      </c>
      <c r="H31" s="3">
        <f>IF(Inputs!$B$27&lt;&gt;"Ready","PENDING INPUTS",IF($B$3=1,INDEX(Avalanche!$K$5:$CL$364,A31,($D$3-1)*8+6),INDEX(Snowball!$K$5:$CL$364,A31,($D$3-1)*8+6)))</f>
        <v>0</v>
      </c>
      <c r="I31" s="3">
        <f>IF(Inputs!$B$27&lt;&gt;"Ready","PENDING INPUTS",IF($B$3=1,INDEX(Avalanche!$K$5:$CL$364,A31,($D$3-1)*8+7),INDEX(Snowball!$K$5:$CL$364,A31,($D$3-1)*8+7)))</f>
        <v>0</v>
      </c>
      <c r="J31" s="3">
        <f>IF(Inputs!$B$27&lt;&gt;"Ready","PENDING INPUTS",IF($B$3=1,INDEX(Avalanche!$K$5:$CL$364,A31,($D$3-1)*8+8),INDEX(Snowball!$K$5:$CL$364,A31,($D$3-1)*8+8)))</f>
        <v>0</v>
      </c>
    </row>
    <row r="32" spans="1:10" ht="27.95" customHeight="1" x14ac:dyDescent="0.25">
      <c r="A32">
        <v>28</v>
      </c>
      <c r="B32" s="13">
        <f>IF(Inputs!$B$27&lt;&gt;"Ready","PENDING INPUTS",EDATE(Inputs!B5,A32-1))</f>
        <v>47119</v>
      </c>
      <c r="C32" s="3">
        <f>IF(Inputs!$B$27&lt;&gt;"Ready","PENDING INPUTS",IF($B$3=1,INDEX(Avalanche!$K$5:$CL$364,A32,($D$3-1)*8+1),INDEX(Snowball!$K$5:$CL$364,A32,($D$3-1)*8+1)))</f>
        <v>0</v>
      </c>
      <c r="D32" s="3">
        <f>IF(Inputs!$B$27&lt;&gt;"Ready","PENDING INPUTS",IF($B$3=1,INDEX(Avalanche!$K$5:$CL$364,A32,($D$3-1)*8+2),INDEX(Snowball!$K$5:$CL$364,A32,($D$3-1)*8+2)))</f>
        <v>0</v>
      </c>
      <c r="E32" s="3">
        <f>IF(Inputs!$B$27&lt;&gt;"Ready","PENDING INPUTS",IF($B$3=1,INDEX(Avalanche!$K$5:$CL$364,A32,($D$3-1)*8+3),INDEX(Snowball!$K$5:$CL$364,A32,($D$3-1)*8+3)))</f>
        <v>0</v>
      </c>
      <c r="F32" s="3">
        <f>IF(Inputs!$B$27&lt;&gt;"Ready","PENDING INPUTS",IF($B$3=1,INDEX(Avalanche!$K$5:$CL$364,A32,($D$3-1)*8+4),INDEX(Snowball!$K$5:$CL$364,A32,($D$3-1)*8+4)))</f>
        <v>0</v>
      </c>
      <c r="G32">
        <f>IF(Inputs!$B$27&lt;&gt;"Ready","PENDING INPUTS",IF($B$3=1,INDEX(Avalanche!$K$5:$CL$364,A32,($D$3-1)*8+5),INDEX(Snowball!$K$5:$CL$364,A32,($D$3-1)*8+5)))</f>
        <v>99</v>
      </c>
      <c r="H32" s="3">
        <f>IF(Inputs!$B$27&lt;&gt;"Ready","PENDING INPUTS",IF($B$3=1,INDEX(Avalanche!$K$5:$CL$364,A32,($D$3-1)*8+6),INDEX(Snowball!$K$5:$CL$364,A32,($D$3-1)*8+6)))</f>
        <v>0</v>
      </c>
      <c r="I32" s="3">
        <f>IF(Inputs!$B$27&lt;&gt;"Ready","PENDING INPUTS",IF($B$3=1,INDEX(Avalanche!$K$5:$CL$364,A32,($D$3-1)*8+7),INDEX(Snowball!$K$5:$CL$364,A32,($D$3-1)*8+7)))</f>
        <v>0</v>
      </c>
      <c r="J32" s="3">
        <f>IF(Inputs!$B$27&lt;&gt;"Ready","PENDING INPUTS",IF($B$3=1,INDEX(Avalanche!$K$5:$CL$364,A32,($D$3-1)*8+8),INDEX(Snowball!$K$5:$CL$364,A32,($D$3-1)*8+8)))</f>
        <v>0</v>
      </c>
    </row>
    <row r="33" spans="1:10" ht="27.95" customHeight="1" x14ac:dyDescent="0.25">
      <c r="A33">
        <v>29</v>
      </c>
      <c r="B33" s="13">
        <f>IF(Inputs!$B$27&lt;&gt;"Ready","PENDING INPUTS",EDATE(Inputs!B5,A33-1))</f>
        <v>47150</v>
      </c>
      <c r="C33" s="3">
        <f>IF(Inputs!$B$27&lt;&gt;"Ready","PENDING INPUTS",IF($B$3=1,INDEX(Avalanche!$K$5:$CL$364,A33,($D$3-1)*8+1),INDEX(Snowball!$K$5:$CL$364,A33,($D$3-1)*8+1)))</f>
        <v>0</v>
      </c>
      <c r="D33" s="3">
        <f>IF(Inputs!$B$27&lt;&gt;"Ready","PENDING INPUTS",IF($B$3=1,INDEX(Avalanche!$K$5:$CL$364,A33,($D$3-1)*8+2),INDEX(Snowball!$K$5:$CL$364,A33,($D$3-1)*8+2)))</f>
        <v>0</v>
      </c>
      <c r="E33" s="3">
        <f>IF(Inputs!$B$27&lt;&gt;"Ready","PENDING INPUTS",IF($B$3=1,INDEX(Avalanche!$K$5:$CL$364,A33,($D$3-1)*8+3),INDEX(Snowball!$K$5:$CL$364,A33,($D$3-1)*8+3)))</f>
        <v>0</v>
      </c>
      <c r="F33" s="3">
        <f>IF(Inputs!$B$27&lt;&gt;"Ready","PENDING INPUTS",IF($B$3=1,INDEX(Avalanche!$K$5:$CL$364,A33,($D$3-1)*8+4),INDEX(Snowball!$K$5:$CL$364,A33,($D$3-1)*8+4)))</f>
        <v>0</v>
      </c>
      <c r="G33">
        <f>IF(Inputs!$B$27&lt;&gt;"Ready","PENDING INPUTS",IF($B$3=1,INDEX(Avalanche!$K$5:$CL$364,A33,($D$3-1)*8+5),INDEX(Snowball!$K$5:$CL$364,A33,($D$3-1)*8+5)))</f>
        <v>99</v>
      </c>
      <c r="H33" s="3">
        <f>IF(Inputs!$B$27&lt;&gt;"Ready","PENDING INPUTS",IF($B$3=1,INDEX(Avalanche!$K$5:$CL$364,A33,($D$3-1)*8+6),INDEX(Snowball!$K$5:$CL$364,A33,($D$3-1)*8+6)))</f>
        <v>0</v>
      </c>
      <c r="I33" s="3">
        <f>IF(Inputs!$B$27&lt;&gt;"Ready","PENDING INPUTS",IF($B$3=1,INDEX(Avalanche!$K$5:$CL$364,A33,($D$3-1)*8+7),INDEX(Snowball!$K$5:$CL$364,A33,($D$3-1)*8+7)))</f>
        <v>0</v>
      </c>
      <c r="J33" s="3">
        <f>IF(Inputs!$B$27&lt;&gt;"Ready","PENDING INPUTS",IF($B$3=1,INDEX(Avalanche!$K$5:$CL$364,A33,($D$3-1)*8+8),INDEX(Snowball!$K$5:$CL$364,A33,($D$3-1)*8+8)))</f>
        <v>0</v>
      </c>
    </row>
    <row r="34" spans="1:10" ht="27.95" customHeight="1" x14ac:dyDescent="0.25">
      <c r="A34">
        <v>30</v>
      </c>
      <c r="B34" s="13">
        <f>IF(Inputs!$B$27&lt;&gt;"Ready","PENDING INPUTS",EDATE(Inputs!B5,A34-1))</f>
        <v>47178</v>
      </c>
      <c r="C34" s="3">
        <f>IF(Inputs!$B$27&lt;&gt;"Ready","PENDING INPUTS",IF($B$3=1,INDEX(Avalanche!$K$5:$CL$364,A34,($D$3-1)*8+1),INDEX(Snowball!$K$5:$CL$364,A34,($D$3-1)*8+1)))</f>
        <v>0</v>
      </c>
      <c r="D34" s="3">
        <f>IF(Inputs!$B$27&lt;&gt;"Ready","PENDING INPUTS",IF($B$3=1,INDEX(Avalanche!$K$5:$CL$364,A34,($D$3-1)*8+2),INDEX(Snowball!$K$5:$CL$364,A34,($D$3-1)*8+2)))</f>
        <v>0</v>
      </c>
      <c r="E34" s="3">
        <f>IF(Inputs!$B$27&lt;&gt;"Ready","PENDING INPUTS",IF($B$3=1,INDEX(Avalanche!$K$5:$CL$364,A34,($D$3-1)*8+3),INDEX(Snowball!$K$5:$CL$364,A34,($D$3-1)*8+3)))</f>
        <v>0</v>
      </c>
      <c r="F34" s="3">
        <f>IF(Inputs!$B$27&lt;&gt;"Ready","PENDING INPUTS",IF($B$3=1,INDEX(Avalanche!$K$5:$CL$364,A34,($D$3-1)*8+4),INDEX(Snowball!$K$5:$CL$364,A34,($D$3-1)*8+4)))</f>
        <v>0</v>
      </c>
      <c r="G34">
        <f>IF(Inputs!$B$27&lt;&gt;"Ready","PENDING INPUTS",IF($B$3=1,INDEX(Avalanche!$K$5:$CL$364,A34,($D$3-1)*8+5),INDEX(Snowball!$K$5:$CL$364,A34,($D$3-1)*8+5)))</f>
        <v>99</v>
      </c>
      <c r="H34" s="3">
        <f>IF(Inputs!$B$27&lt;&gt;"Ready","PENDING INPUTS",IF($B$3=1,INDEX(Avalanche!$K$5:$CL$364,A34,($D$3-1)*8+6),INDEX(Snowball!$K$5:$CL$364,A34,($D$3-1)*8+6)))</f>
        <v>0</v>
      </c>
      <c r="I34" s="3">
        <f>IF(Inputs!$B$27&lt;&gt;"Ready","PENDING INPUTS",IF($B$3=1,INDEX(Avalanche!$K$5:$CL$364,A34,($D$3-1)*8+7),INDEX(Snowball!$K$5:$CL$364,A34,($D$3-1)*8+7)))</f>
        <v>0</v>
      </c>
      <c r="J34" s="3">
        <f>IF(Inputs!$B$27&lt;&gt;"Ready","PENDING INPUTS",IF($B$3=1,INDEX(Avalanche!$K$5:$CL$364,A34,($D$3-1)*8+8),INDEX(Snowball!$K$5:$CL$364,A34,($D$3-1)*8+8)))</f>
        <v>0</v>
      </c>
    </row>
    <row r="35" spans="1:10" ht="27.95" customHeight="1" x14ac:dyDescent="0.25">
      <c r="A35">
        <v>31</v>
      </c>
      <c r="B35" s="13">
        <f>IF(Inputs!$B$27&lt;&gt;"Ready","PENDING INPUTS",EDATE(Inputs!B5,A35-1))</f>
        <v>47209</v>
      </c>
      <c r="C35" s="3">
        <f>IF(Inputs!$B$27&lt;&gt;"Ready","PENDING INPUTS",IF($B$3=1,INDEX(Avalanche!$K$5:$CL$364,A35,($D$3-1)*8+1),INDEX(Snowball!$K$5:$CL$364,A35,($D$3-1)*8+1)))</f>
        <v>0</v>
      </c>
      <c r="D35" s="3">
        <f>IF(Inputs!$B$27&lt;&gt;"Ready","PENDING INPUTS",IF($B$3=1,INDEX(Avalanche!$K$5:$CL$364,A35,($D$3-1)*8+2),INDEX(Snowball!$K$5:$CL$364,A35,($D$3-1)*8+2)))</f>
        <v>0</v>
      </c>
      <c r="E35" s="3">
        <f>IF(Inputs!$B$27&lt;&gt;"Ready","PENDING INPUTS",IF($B$3=1,INDEX(Avalanche!$K$5:$CL$364,A35,($D$3-1)*8+3),INDEX(Snowball!$K$5:$CL$364,A35,($D$3-1)*8+3)))</f>
        <v>0</v>
      </c>
      <c r="F35" s="3">
        <f>IF(Inputs!$B$27&lt;&gt;"Ready","PENDING INPUTS",IF($B$3=1,INDEX(Avalanche!$K$5:$CL$364,A35,($D$3-1)*8+4),INDEX(Snowball!$K$5:$CL$364,A35,($D$3-1)*8+4)))</f>
        <v>0</v>
      </c>
      <c r="G35">
        <f>IF(Inputs!$B$27&lt;&gt;"Ready","PENDING INPUTS",IF($B$3=1,INDEX(Avalanche!$K$5:$CL$364,A35,($D$3-1)*8+5),INDEX(Snowball!$K$5:$CL$364,A35,($D$3-1)*8+5)))</f>
        <v>99</v>
      </c>
      <c r="H35" s="3">
        <f>IF(Inputs!$B$27&lt;&gt;"Ready","PENDING INPUTS",IF($B$3=1,INDEX(Avalanche!$K$5:$CL$364,A35,($D$3-1)*8+6),INDEX(Snowball!$K$5:$CL$364,A35,($D$3-1)*8+6)))</f>
        <v>0</v>
      </c>
      <c r="I35" s="3">
        <f>IF(Inputs!$B$27&lt;&gt;"Ready","PENDING INPUTS",IF($B$3=1,INDEX(Avalanche!$K$5:$CL$364,A35,($D$3-1)*8+7),INDEX(Snowball!$K$5:$CL$364,A35,($D$3-1)*8+7)))</f>
        <v>0</v>
      </c>
      <c r="J35" s="3">
        <f>IF(Inputs!$B$27&lt;&gt;"Ready","PENDING INPUTS",IF($B$3=1,INDEX(Avalanche!$K$5:$CL$364,A35,($D$3-1)*8+8),INDEX(Snowball!$K$5:$CL$364,A35,($D$3-1)*8+8)))</f>
        <v>0</v>
      </c>
    </row>
    <row r="36" spans="1:10" ht="27.95" customHeight="1" x14ac:dyDescent="0.25">
      <c r="A36">
        <v>32</v>
      </c>
      <c r="B36" s="13">
        <f>IF(Inputs!$B$27&lt;&gt;"Ready","PENDING INPUTS",EDATE(Inputs!B5,A36-1))</f>
        <v>47239</v>
      </c>
      <c r="C36" s="3">
        <f>IF(Inputs!$B$27&lt;&gt;"Ready","PENDING INPUTS",IF($B$3=1,INDEX(Avalanche!$K$5:$CL$364,A36,($D$3-1)*8+1),INDEX(Snowball!$K$5:$CL$364,A36,($D$3-1)*8+1)))</f>
        <v>0</v>
      </c>
      <c r="D36" s="3">
        <f>IF(Inputs!$B$27&lt;&gt;"Ready","PENDING INPUTS",IF($B$3=1,INDEX(Avalanche!$K$5:$CL$364,A36,($D$3-1)*8+2),INDEX(Snowball!$K$5:$CL$364,A36,($D$3-1)*8+2)))</f>
        <v>0</v>
      </c>
      <c r="E36" s="3">
        <f>IF(Inputs!$B$27&lt;&gt;"Ready","PENDING INPUTS",IF($B$3=1,INDEX(Avalanche!$K$5:$CL$364,A36,($D$3-1)*8+3),INDEX(Snowball!$K$5:$CL$364,A36,($D$3-1)*8+3)))</f>
        <v>0</v>
      </c>
      <c r="F36" s="3">
        <f>IF(Inputs!$B$27&lt;&gt;"Ready","PENDING INPUTS",IF($B$3=1,INDEX(Avalanche!$K$5:$CL$364,A36,($D$3-1)*8+4),INDEX(Snowball!$K$5:$CL$364,A36,($D$3-1)*8+4)))</f>
        <v>0</v>
      </c>
      <c r="G36">
        <f>IF(Inputs!$B$27&lt;&gt;"Ready","PENDING INPUTS",IF($B$3=1,INDEX(Avalanche!$K$5:$CL$364,A36,($D$3-1)*8+5),INDEX(Snowball!$K$5:$CL$364,A36,($D$3-1)*8+5)))</f>
        <v>99</v>
      </c>
      <c r="H36" s="3">
        <f>IF(Inputs!$B$27&lt;&gt;"Ready","PENDING INPUTS",IF($B$3=1,INDEX(Avalanche!$K$5:$CL$364,A36,($D$3-1)*8+6),INDEX(Snowball!$K$5:$CL$364,A36,($D$3-1)*8+6)))</f>
        <v>0</v>
      </c>
      <c r="I36" s="3">
        <f>IF(Inputs!$B$27&lt;&gt;"Ready","PENDING INPUTS",IF($B$3=1,INDEX(Avalanche!$K$5:$CL$364,A36,($D$3-1)*8+7),INDEX(Snowball!$K$5:$CL$364,A36,($D$3-1)*8+7)))</f>
        <v>0</v>
      </c>
      <c r="J36" s="3">
        <f>IF(Inputs!$B$27&lt;&gt;"Ready","PENDING INPUTS",IF($B$3=1,INDEX(Avalanche!$K$5:$CL$364,A36,($D$3-1)*8+8),INDEX(Snowball!$K$5:$CL$364,A36,($D$3-1)*8+8)))</f>
        <v>0</v>
      </c>
    </row>
    <row r="37" spans="1:10" ht="27.95" customHeight="1" x14ac:dyDescent="0.25">
      <c r="A37">
        <v>33</v>
      </c>
      <c r="B37" s="13">
        <f>IF(Inputs!$B$27&lt;&gt;"Ready","PENDING INPUTS",EDATE(Inputs!B5,A37-1))</f>
        <v>47270</v>
      </c>
      <c r="C37" s="3">
        <f>IF(Inputs!$B$27&lt;&gt;"Ready","PENDING INPUTS",IF($B$3=1,INDEX(Avalanche!$K$5:$CL$364,A37,($D$3-1)*8+1),INDEX(Snowball!$K$5:$CL$364,A37,($D$3-1)*8+1)))</f>
        <v>0</v>
      </c>
      <c r="D37" s="3">
        <f>IF(Inputs!$B$27&lt;&gt;"Ready","PENDING INPUTS",IF($B$3=1,INDEX(Avalanche!$K$5:$CL$364,A37,($D$3-1)*8+2),INDEX(Snowball!$K$5:$CL$364,A37,($D$3-1)*8+2)))</f>
        <v>0</v>
      </c>
      <c r="E37" s="3">
        <f>IF(Inputs!$B$27&lt;&gt;"Ready","PENDING INPUTS",IF($B$3=1,INDEX(Avalanche!$K$5:$CL$364,A37,($D$3-1)*8+3),INDEX(Snowball!$K$5:$CL$364,A37,($D$3-1)*8+3)))</f>
        <v>0</v>
      </c>
      <c r="F37" s="3">
        <f>IF(Inputs!$B$27&lt;&gt;"Ready","PENDING INPUTS",IF($B$3=1,INDEX(Avalanche!$K$5:$CL$364,A37,($D$3-1)*8+4),INDEX(Snowball!$K$5:$CL$364,A37,($D$3-1)*8+4)))</f>
        <v>0</v>
      </c>
      <c r="G37">
        <f>IF(Inputs!$B$27&lt;&gt;"Ready","PENDING INPUTS",IF($B$3=1,INDEX(Avalanche!$K$5:$CL$364,A37,($D$3-1)*8+5),INDEX(Snowball!$K$5:$CL$364,A37,($D$3-1)*8+5)))</f>
        <v>99</v>
      </c>
      <c r="H37" s="3">
        <f>IF(Inputs!$B$27&lt;&gt;"Ready","PENDING INPUTS",IF($B$3=1,INDEX(Avalanche!$K$5:$CL$364,A37,($D$3-1)*8+6),INDEX(Snowball!$K$5:$CL$364,A37,($D$3-1)*8+6)))</f>
        <v>0</v>
      </c>
      <c r="I37" s="3">
        <f>IF(Inputs!$B$27&lt;&gt;"Ready","PENDING INPUTS",IF($B$3=1,INDEX(Avalanche!$K$5:$CL$364,A37,($D$3-1)*8+7),INDEX(Snowball!$K$5:$CL$364,A37,($D$3-1)*8+7)))</f>
        <v>0</v>
      </c>
      <c r="J37" s="3">
        <f>IF(Inputs!$B$27&lt;&gt;"Ready","PENDING INPUTS",IF($B$3=1,INDEX(Avalanche!$K$5:$CL$364,A37,($D$3-1)*8+8),INDEX(Snowball!$K$5:$CL$364,A37,($D$3-1)*8+8)))</f>
        <v>0</v>
      </c>
    </row>
    <row r="38" spans="1:10" ht="27.95" customHeight="1" x14ac:dyDescent="0.25">
      <c r="A38">
        <v>34</v>
      </c>
      <c r="B38" s="13">
        <f>IF(Inputs!$B$27&lt;&gt;"Ready","PENDING INPUTS",EDATE(Inputs!B5,A38-1))</f>
        <v>47300</v>
      </c>
      <c r="C38" s="3">
        <f>IF(Inputs!$B$27&lt;&gt;"Ready","PENDING INPUTS",IF($B$3=1,INDEX(Avalanche!$K$5:$CL$364,A38,($D$3-1)*8+1),INDEX(Snowball!$K$5:$CL$364,A38,($D$3-1)*8+1)))</f>
        <v>0</v>
      </c>
      <c r="D38" s="3">
        <f>IF(Inputs!$B$27&lt;&gt;"Ready","PENDING INPUTS",IF($B$3=1,INDEX(Avalanche!$K$5:$CL$364,A38,($D$3-1)*8+2),INDEX(Snowball!$K$5:$CL$364,A38,($D$3-1)*8+2)))</f>
        <v>0</v>
      </c>
      <c r="E38" s="3">
        <f>IF(Inputs!$B$27&lt;&gt;"Ready","PENDING INPUTS",IF($B$3=1,INDEX(Avalanche!$K$5:$CL$364,A38,($D$3-1)*8+3),INDEX(Snowball!$K$5:$CL$364,A38,($D$3-1)*8+3)))</f>
        <v>0</v>
      </c>
      <c r="F38" s="3">
        <f>IF(Inputs!$B$27&lt;&gt;"Ready","PENDING INPUTS",IF($B$3=1,INDEX(Avalanche!$K$5:$CL$364,A38,($D$3-1)*8+4),INDEX(Snowball!$K$5:$CL$364,A38,($D$3-1)*8+4)))</f>
        <v>0</v>
      </c>
      <c r="G38">
        <f>IF(Inputs!$B$27&lt;&gt;"Ready","PENDING INPUTS",IF($B$3=1,INDEX(Avalanche!$K$5:$CL$364,A38,($D$3-1)*8+5),INDEX(Snowball!$K$5:$CL$364,A38,($D$3-1)*8+5)))</f>
        <v>99</v>
      </c>
      <c r="H38" s="3">
        <f>IF(Inputs!$B$27&lt;&gt;"Ready","PENDING INPUTS",IF($B$3=1,INDEX(Avalanche!$K$5:$CL$364,A38,($D$3-1)*8+6),INDEX(Snowball!$K$5:$CL$364,A38,($D$3-1)*8+6)))</f>
        <v>0</v>
      </c>
      <c r="I38" s="3">
        <f>IF(Inputs!$B$27&lt;&gt;"Ready","PENDING INPUTS",IF($B$3=1,INDEX(Avalanche!$K$5:$CL$364,A38,($D$3-1)*8+7),INDEX(Snowball!$K$5:$CL$364,A38,($D$3-1)*8+7)))</f>
        <v>0</v>
      </c>
      <c r="J38" s="3">
        <f>IF(Inputs!$B$27&lt;&gt;"Ready","PENDING INPUTS",IF($B$3=1,INDEX(Avalanche!$K$5:$CL$364,A38,($D$3-1)*8+8),INDEX(Snowball!$K$5:$CL$364,A38,($D$3-1)*8+8)))</f>
        <v>0</v>
      </c>
    </row>
    <row r="39" spans="1:10" ht="27.95" customHeight="1" x14ac:dyDescent="0.25">
      <c r="A39">
        <v>35</v>
      </c>
      <c r="B39" s="13">
        <f>IF(Inputs!$B$27&lt;&gt;"Ready","PENDING INPUTS",EDATE(Inputs!B5,A39-1))</f>
        <v>47331</v>
      </c>
      <c r="C39" s="3">
        <f>IF(Inputs!$B$27&lt;&gt;"Ready","PENDING INPUTS",IF($B$3=1,INDEX(Avalanche!$K$5:$CL$364,A39,($D$3-1)*8+1),INDEX(Snowball!$K$5:$CL$364,A39,($D$3-1)*8+1)))</f>
        <v>0</v>
      </c>
      <c r="D39" s="3">
        <f>IF(Inputs!$B$27&lt;&gt;"Ready","PENDING INPUTS",IF($B$3=1,INDEX(Avalanche!$K$5:$CL$364,A39,($D$3-1)*8+2),INDEX(Snowball!$K$5:$CL$364,A39,($D$3-1)*8+2)))</f>
        <v>0</v>
      </c>
      <c r="E39" s="3">
        <f>IF(Inputs!$B$27&lt;&gt;"Ready","PENDING INPUTS",IF($B$3=1,INDEX(Avalanche!$K$5:$CL$364,A39,($D$3-1)*8+3),INDEX(Snowball!$K$5:$CL$364,A39,($D$3-1)*8+3)))</f>
        <v>0</v>
      </c>
      <c r="F39" s="3">
        <f>IF(Inputs!$B$27&lt;&gt;"Ready","PENDING INPUTS",IF($B$3=1,INDEX(Avalanche!$K$5:$CL$364,A39,($D$3-1)*8+4),INDEX(Snowball!$K$5:$CL$364,A39,($D$3-1)*8+4)))</f>
        <v>0</v>
      </c>
      <c r="G39">
        <f>IF(Inputs!$B$27&lt;&gt;"Ready","PENDING INPUTS",IF($B$3=1,INDEX(Avalanche!$K$5:$CL$364,A39,($D$3-1)*8+5),INDEX(Snowball!$K$5:$CL$364,A39,($D$3-1)*8+5)))</f>
        <v>99</v>
      </c>
      <c r="H39" s="3">
        <f>IF(Inputs!$B$27&lt;&gt;"Ready","PENDING INPUTS",IF($B$3=1,INDEX(Avalanche!$K$5:$CL$364,A39,($D$3-1)*8+6),INDEX(Snowball!$K$5:$CL$364,A39,($D$3-1)*8+6)))</f>
        <v>0</v>
      </c>
      <c r="I39" s="3">
        <f>IF(Inputs!$B$27&lt;&gt;"Ready","PENDING INPUTS",IF($B$3=1,INDEX(Avalanche!$K$5:$CL$364,A39,($D$3-1)*8+7),INDEX(Snowball!$K$5:$CL$364,A39,($D$3-1)*8+7)))</f>
        <v>0</v>
      </c>
      <c r="J39" s="3">
        <f>IF(Inputs!$B$27&lt;&gt;"Ready","PENDING INPUTS",IF($B$3=1,INDEX(Avalanche!$K$5:$CL$364,A39,($D$3-1)*8+8),INDEX(Snowball!$K$5:$CL$364,A39,($D$3-1)*8+8)))</f>
        <v>0</v>
      </c>
    </row>
    <row r="40" spans="1:10" ht="27.95" customHeight="1" x14ac:dyDescent="0.25">
      <c r="A40">
        <v>36</v>
      </c>
      <c r="B40" s="13">
        <f>IF(Inputs!$B$27&lt;&gt;"Ready","PENDING INPUTS",EDATE(Inputs!B5,A40-1))</f>
        <v>47362</v>
      </c>
      <c r="C40" s="3">
        <f>IF(Inputs!$B$27&lt;&gt;"Ready","PENDING INPUTS",IF($B$3=1,INDEX(Avalanche!$K$5:$CL$364,A40,($D$3-1)*8+1),INDEX(Snowball!$K$5:$CL$364,A40,($D$3-1)*8+1)))</f>
        <v>0</v>
      </c>
      <c r="D40" s="3">
        <f>IF(Inputs!$B$27&lt;&gt;"Ready","PENDING INPUTS",IF($B$3=1,INDEX(Avalanche!$K$5:$CL$364,A40,($D$3-1)*8+2),INDEX(Snowball!$K$5:$CL$364,A40,($D$3-1)*8+2)))</f>
        <v>0</v>
      </c>
      <c r="E40" s="3">
        <f>IF(Inputs!$B$27&lt;&gt;"Ready","PENDING INPUTS",IF($B$3=1,INDEX(Avalanche!$K$5:$CL$364,A40,($D$3-1)*8+3),INDEX(Snowball!$K$5:$CL$364,A40,($D$3-1)*8+3)))</f>
        <v>0</v>
      </c>
      <c r="F40" s="3">
        <f>IF(Inputs!$B$27&lt;&gt;"Ready","PENDING INPUTS",IF($B$3=1,INDEX(Avalanche!$K$5:$CL$364,A40,($D$3-1)*8+4),INDEX(Snowball!$K$5:$CL$364,A40,($D$3-1)*8+4)))</f>
        <v>0</v>
      </c>
      <c r="G40">
        <f>IF(Inputs!$B$27&lt;&gt;"Ready","PENDING INPUTS",IF($B$3=1,INDEX(Avalanche!$K$5:$CL$364,A40,($D$3-1)*8+5),INDEX(Snowball!$K$5:$CL$364,A40,($D$3-1)*8+5)))</f>
        <v>99</v>
      </c>
      <c r="H40" s="3">
        <f>IF(Inputs!$B$27&lt;&gt;"Ready","PENDING INPUTS",IF($B$3=1,INDEX(Avalanche!$K$5:$CL$364,A40,($D$3-1)*8+6),INDEX(Snowball!$K$5:$CL$364,A40,($D$3-1)*8+6)))</f>
        <v>0</v>
      </c>
      <c r="I40" s="3">
        <f>IF(Inputs!$B$27&lt;&gt;"Ready","PENDING INPUTS",IF($B$3=1,INDEX(Avalanche!$K$5:$CL$364,A40,($D$3-1)*8+7),INDEX(Snowball!$K$5:$CL$364,A40,($D$3-1)*8+7)))</f>
        <v>0</v>
      </c>
      <c r="J40" s="3">
        <f>IF(Inputs!$B$27&lt;&gt;"Ready","PENDING INPUTS",IF($B$3=1,INDEX(Avalanche!$K$5:$CL$364,A40,($D$3-1)*8+8),INDEX(Snowball!$K$5:$CL$364,A40,($D$3-1)*8+8)))</f>
        <v>0</v>
      </c>
    </row>
    <row r="41" spans="1:10" ht="27.95" customHeight="1" x14ac:dyDescent="0.25">
      <c r="A41">
        <v>37</v>
      </c>
      <c r="B41" s="13">
        <f>IF(Inputs!$B$27&lt;&gt;"Ready","PENDING INPUTS",EDATE(Inputs!B5,A41-1))</f>
        <v>47392</v>
      </c>
      <c r="C41" s="3">
        <f>IF(Inputs!$B$27&lt;&gt;"Ready","PENDING INPUTS",IF($B$3=1,INDEX(Avalanche!$K$5:$CL$364,A41,($D$3-1)*8+1),INDEX(Snowball!$K$5:$CL$364,A41,($D$3-1)*8+1)))</f>
        <v>0</v>
      </c>
      <c r="D41" s="3">
        <f>IF(Inputs!$B$27&lt;&gt;"Ready","PENDING INPUTS",IF($B$3=1,INDEX(Avalanche!$K$5:$CL$364,A41,($D$3-1)*8+2),INDEX(Snowball!$K$5:$CL$364,A41,($D$3-1)*8+2)))</f>
        <v>0</v>
      </c>
      <c r="E41" s="3">
        <f>IF(Inputs!$B$27&lt;&gt;"Ready","PENDING INPUTS",IF($B$3=1,INDEX(Avalanche!$K$5:$CL$364,A41,($D$3-1)*8+3),INDEX(Snowball!$K$5:$CL$364,A41,($D$3-1)*8+3)))</f>
        <v>0</v>
      </c>
      <c r="F41" s="3">
        <f>IF(Inputs!$B$27&lt;&gt;"Ready","PENDING INPUTS",IF($B$3=1,INDEX(Avalanche!$K$5:$CL$364,A41,($D$3-1)*8+4),INDEX(Snowball!$K$5:$CL$364,A41,($D$3-1)*8+4)))</f>
        <v>0</v>
      </c>
      <c r="G41">
        <f>IF(Inputs!$B$27&lt;&gt;"Ready","PENDING INPUTS",IF($B$3=1,INDEX(Avalanche!$K$5:$CL$364,A41,($D$3-1)*8+5),INDEX(Snowball!$K$5:$CL$364,A41,($D$3-1)*8+5)))</f>
        <v>99</v>
      </c>
      <c r="H41" s="3">
        <f>IF(Inputs!$B$27&lt;&gt;"Ready","PENDING INPUTS",IF($B$3=1,INDEX(Avalanche!$K$5:$CL$364,A41,($D$3-1)*8+6),INDEX(Snowball!$K$5:$CL$364,A41,($D$3-1)*8+6)))</f>
        <v>0</v>
      </c>
      <c r="I41" s="3">
        <f>IF(Inputs!$B$27&lt;&gt;"Ready","PENDING INPUTS",IF($B$3=1,INDEX(Avalanche!$K$5:$CL$364,A41,($D$3-1)*8+7),INDEX(Snowball!$K$5:$CL$364,A41,($D$3-1)*8+7)))</f>
        <v>0</v>
      </c>
      <c r="J41" s="3">
        <f>IF(Inputs!$B$27&lt;&gt;"Ready","PENDING INPUTS",IF($B$3=1,INDEX(Avalanche!$K$5:$CL$364,A41,($D$3-1)*8+8),INDEX(Snowball!$K$5:$CL$364,A41,($D$3-1)*8+8)))</f>
        <v>0</v>
      </c>
    </row>
    <row r="42" spans="1:10" ht="27.95" customHeight="1" x14ac:dyDescent="0.25">
      <c r="A42">
        <v>38</v>
      </c>
      <c r="B42" s="13">
        <f>IF(Inputs!$B$27&lt;&gt;"Ready","PENDING INPUTS",EDATE(Inputs!B5,A42-1))</f>
        <v>47423</v>
      </c>
      <c r="C42" s="3">
        <f>IF(Inputs!$B$27&lt;&gt;"Ready","PENDING INPUTS",IF($B$3=1,INDEX(Avalanche!$K$5:$CL$364,A42,($D$3-1)*8+1),INDEX(Snowball!$K$5:$CL$364,A42,($D$3-1)*8+1)))</f>
        <v>0</v>
      </c>
      <c r="D42" s="3">
        <f>IF(Inputs!$B$27&lt;&gt;"Ready","PENDING INPUTS",IF($B$3=1,INDEX(Avalanche!$K$5:$CL$364,A42,($D$3-1)*8+2),INDEX(Snowball!$K$5:$CL$364,A42,($D$3-1)*8+2)))</f>
        <v>0</v>
      </c>
      <c r="E42" s="3">
        <f>IF(Inputs!$B$27&lt;&gt;"Ready","PENDING INPUTS",IF($B$3=1,INDEX(Avalanche!$K$5:$CL$364,A42,($D$3-1)*8+3),INDEX(Snowball!$K$5:$CL$364,A42,($D$3-1)*8+3)))</f>
        <v>0</v>
      </c>
      <c r="F42" s="3">
        <f>IF(Inputs!$B$27&lt;&gt;"Ready","PENDING INPUTS",IF($B$3=1,INDEX(Avalanche!$K$5:$CL$364,A42,($D$3-1)*8+4),INDEX(Snowball!$K$5:$CL$364,A42,($D$3-1)*8+4)))</f>
        <v>0</v>
      </c>
      <c r="G42">
        <f>IF(Inputs!$B$27&lt;&gt;"Ready","PENDING INPUTS",IF($B$3=1,INDEX(Avalanche!$K$5:$CL$364,A42,($D$3-1)*8+5),INDEX(Snowball!$K$5:$CL$364,A42,($D$3-1)*8+5)))</f>
        <v>99</v>
      </c>
      <c r="H42" s="3">
        <f>IF(Inputs!$B$27&lt;&gt;"Ready","PENDING INPUTS",IF($B$3=1,INDEX(Avalanche!$K$5:$CL$364,A42,($D$3-1)*8+6),INDEX(Snowball!$K$5:$CL$364,A42,($D$3-1)*8+6)))</f>
        <v>0</v>
      </c>
      <c r="I42" s="3">
        <f>IF(Inputs!$B$27&lt;&gt;"Ready","PENDING INPUTS",IF($B$3=1,INDEX(Avalanche!$K$5:$CL$364,A42,($D$3-1)*8+7),INDEX(Snowball!$K$5:$CL$364,A42,($D$3-1)*8+7)))</f>
        <v>0</v>
      </c>
      <c r="J42" s="3">
        <f>IF(Inputs!$B$27&lt;&gt;"Ready","PENDING INPUTS",IF($B$3=1,INDEX(Avalanche!$K$5:$CL$364,A42,($D$3-1)*8+8),INDEX(Snowball!$K$5:$CL$364,A42,($D$3-1)*8+8)))</f>
        <v>0</v>
      </c>
    </row>
    <row r="43" spans="1:10" ht="27.95" customHeight="1" x14ac:dyDescent="0.25">
      <c r="A43">
        <v>39</v>
      </c>
      <c r="B43" s="13">
        <f>IF(Inputs!$B$27&lt;&gt;"Ready","PENDING INPUTS",EDATE(Inputs!B5,A43-1))</f>
        <v>47453</v>
      </c>
      <c r="C43" s="3">
        <f>IF(Inputs!$B$27&lt;&gt;"Ready","PENDING INPUTS",IF($B$3=1,INDEX(Avalanche!$K$5:$CL$364,A43,($D$3-1)*8+1),INDEX(Snowball!$K$5:$CL$364,A43,($D$3-1)*8+1)))</f>
        <v>0</v>
      </c>
      <c r="D43" s="3">
        <f>IF(Inputs!$B$27&lt;&gt;"Ready","PENDING INPUTS",IF($B$3=1,INDEX(Avalanche!$K$5:$CL$364,A43,($D$3-1)*8+2),INDEX(Snowball!$K$5:$CL$364,A43,($D$3-1)*8+2)))</f>
        <v>0</v>
      </c>
      <c r="E43" s="3">
        <f>IF(Inputs!$B$27&lt;&gt;"Ready","PENDING INPUTS",IF($B$3=1,INDEX(Avalanche!$K$5:$CL$364,A43,($D$3-1)*8+3),INDEX(Snowball!$K$5:$CL$364,A43,($D$3-1)*8+3)))</f>
        <v>0</v>
      </c>
      <c r="F43" s="3">
        <f>IF(Inputs!$B$27&lt;&gt;"Ready","PENDING INPUTS",IF($B$3=1,INDEX(Avalanche!$K$5:$CL$364,A43,($D$3-1)*8+4),INDEX(Snowball!$K$5:$CL$364,A43,($D$3-1)*8+4)))</f>
        <v>0</v>
      </c>
      <c r="G43">
        <f>IF(Inputs!$B$27&lt;&gt;"Ready","PENDING INPUTS",IF($B$3=1,INDEX(Avalanche!$K$5:$CL$364,A43,($D$3-1)*8+5),INDEX(Snowball!$K$5:$CL$364,A43,($D$3-1)*8+5)))</f>
        <v>99</v>
      </c>
      <c r="H43" s="3">
        <f>IF(Inputs!$B$27&lt;&gt;"Ready","PENDING INPUTS",IF($B$3=1,INDEX(Avalanche!$K$5:$CL$364,A43,($D$3-1)*8+6),INDEX(Snowball!$K$5:$CL$364,A43,($D$3-1)*8+6)))</f>
        <v>0</v>
      </c>
      <c r="I43" s="3">
        <f>IF(Inputs!$B$27&lt;&gt;"Ready","PENDING INPUTS",IF($B$3=1,INDEX(Avalanche!$K$5:$CL$364,A43,($D$3-1)*8+7),INDEX(Snowball!$K$5:$CL$364,A43,($D$3-1)*8+7)))</f>
        <v>0</v>
      </c>
      <c r="J43" s="3">
        <f>IF(Inputs!$B$27&lt;&gt;"Ready","PENDING INPUTS",IF($B$3=1,INDEX(Avalanche!$K$5:$CL$364,A43,($D$3-1)*8+8),INDEX(Snowball!$K$5:$CL$364,A43,($D$3-1)*8+8)))</f>
        <v>0</v>
      </c>
    </row>
    <row r="44" spans="1:10" ht="27.95" customHeight="1" x14ac:dyDescent="0.25">
      <c r="A44">
        <v>40</v>
      </c>
      <c r="B44" s="13">
        <f>IF(Inputs!$B$27&lt;&gt;"Ready","PENDING INPUTS",EDATE(Inputs!B5,A44-1))</f>
        <v>47484</v>
      </c>
      <c r="C44" s="3">
        <f>IF(Inputs!$B$27&lt;&gt;"Ready","PENDING INPUTS",IF($B$3=1,INDEX(Avalanche!$K$5:$CL$364,A44,($D$3-1)*8+1),INDEX(Snowball!$K$5:$CL$364,A44,($D$3-1)*8+1)))</f>
        <v>0</v>
      </c>
      <c r="D44" s="3">
        <f>IF(Inputs!$B$27&lt;&gt;"Ready","PENDING INPUTS",IF($B$3=1,INDEX(Avalanche!$K$5:$CL$364,A44,($D$3-1)*8+2),INDEX(Snowball!$K$5:$CL$364,A44,($D$3-1)*8+2)))</f>
        <v>0</v>
      </c>
      <c r="E44" s="3">
        <f>IF(Inputs!$B$27&lt;&gt;"Ready","PENDING INPUTS",IF($B$3=1,INDEX(Avalanche!$K$5:$CL$364,A44,($D$3-1)*8+3),INDEX(Snowball!$K$5:$CL$364,A44,($D$3-1)*8+3)))</f>
        <v>0</v>
      </c>
      <c r="F44" s="3">
        <f>IF(Inputs!$B$27&lt;&gt;"Ready","PENDING INPUTS",IF($B$3=1,INDEX(Avalanche!$K$5:$CL$364,A44,($D$3-1)*8+4),INDEX(Snowball!$K$5:$CL$364,A44,($D$3-1)*8+4)))</f>
        <v>0</v>
      </c>
      <c r="G44">
        <f>IF(Inputs!$B$27&lt;&gt;"Ready","PENDING INPUTS",IF($B$3=1,INDEX(Avalanche!$K$5:$CL$364,A44,($D$3-1)*8+5),INDEX(Snowball!$K$5:$CL$364,A44,($D$3-1)*8+5)))</f>
        <v>99</v>
      </c>
      <c r="H44" s="3">
        <f>IF(Inputs!$B$27&lt;&gt;"Ready","PENDING INPUTS",IF($B$3=1,INDEX(Avalanche!$K$5:$CL$364,A44,($D$3-1)*8+6),INDEX(Snowball!$K$5:$CL$364,A44,($D$3-1)*8+6)))</f>
        <v>0</v>
      </c>
      <c r="I44" s="3">
        <f>IF(Inputs!$B$27&lt;&gt;"Ready","PENDING INPUTS",IF($B$3=1,INDEX(Avalanche!$K$5:$CL$364,A44,($D$3-1)*8+7),INDEX(Snowball!$K$5:$CL$364,A44,($D$3-1)*8+7)))</f>
        <v>0</v>
      </c>
      <c r="J44" s="3">
        <f>IF(Inputs!$B$27&lt;&gt;"Ready","PENDING INPUTS",IF($B$3=1,INDEX(Avalanche!$K$5:$CL$364,A44,($D$3-1)*8+8),INDEX(Snowball!$K$5:$CL$364,A44,($D$3-1)*8+8)))</f>
        <v>0</v>
      </c>
    </row>
    <row r="45" spans="1:10" ht="27.95" customHeight="1" x14ac:dyDescent="0.25">
      <c r="A45">
        <v>41</v>
      </c>
      <c r="B45" s="13">
        <f>IF(Inputs!$B$27&lt;&gt;"Ready","PENDING INPUTS",EDATE(Inputs!B5,A45-1))</f>
        <v>47515</v>
      </c>
      <c r="C45" s="3">
        <f>IF(Inputs!$B$27&lt;&gt;"Ready","PENDING INPUTS",IF($B$3=1,INDEX(Avalanche!$K$5:$CL$364,A45,($D$3-1)*8+1),INDEX(Snowball!$K$5:$CL$364,A45,($D$3-1)*8+1)))</f>
        <v>0</v>
      </c>
      <c r="D45" s="3">
        <f>IF(Inputs!$B$27&lt;&gt;"Ready","PENDING INPUTS",IF($B$3=1,INDEX(Avalanche!$K$5:$CL$364,A45,($D$3-1)*8+2),INDEX(Snowball!$K$5:$CL$364,A45,($D$3-1)*8+2)))</f>
        <v>0</v>
      </c>
      <c r="E45" s="3">
        <f>IF(Inputs!$B$27&lt;&gt;"Ready","PENDING INPUTS",IF($B$3=1,INDEX(Avalanche!$K$5:$CL$364,A45,($D$3-1)*8+3),INDEX(Snowball!$K$5:$CL$364,A45,($D$3-1)*8+3)))</f>
        <v>0</v>
      </c>
      <c r="F45" s="3">
        <f>IF(Inputs!$B$27&lt;&gt;"Ready","PENDING INPUTS",IF($B$3=1,INDEX(Avalanche!$K$5:$CL$364,A45,($D$3-1)*8+4),INDEX(Snowball!$K$5:$CL$364,A45,($D$3-1)*8+4)))</f>
        <v>0</v>
      </c>
      <c r="G45">
        <f>IF(Inputs!$B$27&lt;&gt;"Ready","PENDING INPUTS",IF($B$3=1,INDEX(Avalanche!$K$5:$CL$364,A45,($D$3-1)*8+5),INDEX(Snowball!$K$5:$CL$364,A45,($D$3-1)*8+5)))</f>
        <v>99</v>
      </c>
      <c r="H45" s="3">
        <f>IF(Inputs!$B$27&lt;&gt;"Ready","PENDING INPUTS",IF($B$3=1,INDEX(Avalanche!$K$5:$CL$364,A45,($D$3-1)*8+6),INDEX(Snowball!$K$5:$CL$364,A45,($D$3-1)*8+6)))</f>
        <v>0</v>
      </c>
      <c r="I45" s="3">
        <f>IF(Inputs!$B$27&lt;&gt;"Ready","PENDING INPUTS",IF($B$3=1,INDEX(Avalanche!$K$5:$CL$364,A45,($D$3-1)*8+7),INDEX(Snowball!$K$5:$CL$364,A45,($D$3-1)*8+7)))</f>
        <v>0</v>
      </c>
      <c r="J45" s="3">
        <f>IF(Inputs!$B$27&lt;&gt;"Ready","PENDING INPUTS",IF($B$3=1,INDEX(Avalanche!$K$5:$CL$364,A45,($D$3-1)*8+8),INDEX(Snowball!$K$5:$CL$364,A45,($D$3-1)*8+8)))</f>
        <v>0</v>
      </c>
    </row>
    <row r="46" spans="1:10" ht="27.95" customHeight="1" x14ac:dyDescent="0.25">
      <c r="A46">
        <v>42</v>
      </c>
      <c r="B46" s="13">
        <f>IF(Inputs!$B$27&lt;&gt;"Ready","PENDING INPUTS",EDATE(Inputs!B5,A46-1))</f>
        <v>47543</v>
      </c>
      <c r="C46" s="3">
        <f>IF(Inputs!$B$27&lt;&gt;"Ready","PENDING INPUTS",IF($B$3=1,INDEX(Avalanche!$K$5:$CL$364,A46,($D$3-1)*8+1),INDEX(Snowball!$K$5:$CL$364,A46,($D$3-1)*8+1)))</f>
        <v>0</v>
      </c>
      <c r="D46" s="3">
        <f>IF(Inputs!$B$27&lt;&gt;"Ready","PENDING INPUTS",IF($B$3=1,INDEX(Avalanche!$K$5:$CL$364,A46,($D$3-1)*8+2),INDEX(Snowball!$K$5:$CL$364,A46,($D$3-1)*8+2)))</f>
        <v>0</v>
      </c>
      <c r="E46" s="3">
        <f>IF(Inputs!$B$27&lt;&gt;"Ready","PENDING INPUTS",IF($B$3=1,INDEX(Avalanche!$K$5:$CL$364,A46,($D$3-1)*8+3),INDEX(Snowball!$K$5:$CL$364,A46,($D$3-1)*8+3)))</f>
        <v>0</v>
      </c>
      <c r="F46" s="3">
        <f>IF(Inputs!$B$27&lt;&gt;"Ready","PENDING INPUTS",IF($B$3=1,INDEX(Avalanche!$K$5:$CL$364,A46,($D$3-1)*8+4),INDEX(Snowball!$K$5:$CL$364,A46,($D$3-1)*8+4)))</f>
        <v>0</v>
      </c>
      <c r="G46">
        <f>IF(Inputs!$B$27&lt;&gt;"Ready","PENDING INPUTS",IF($B$3=1,INDEX(Avalanche!$K$5:$CL$364,A46,($D$3-1)*8+5),INDEX(Snowball!$K$5:$CL$364,A46,($D$3-1)*8+5)))</f>
        <v>99</v>
      </c>
      <c r="H46" s="3">
        <f>IF(Inputs!$B$27&lt;&gt;"Ready","PENDING INPUTS",IF($B$3=1,INDEX(Avalanche!$K$5:$CL$364,A46,($D$3-1)*8+6),INDEX(Snowball!$K$5:$CL$364,A46,($D$3-1)*8+6)))</f>
        <v>0</v>
      </c>
      <c r="I46" s="3">
        <f>IF(Inputs!$B$27&lt;&gt;"Ready","PENDING INPUTS",IF($B$3=1,INDEX(Avalanche!$K$5:$CL$364,A46,($D$3-1)*8+7),INDEX(Snowball!$K$5:$CL$364,A46,($D$3-1)*8+7)))</f>
        <v>0</v>
      </c>
      <c r="J46" s="3">
        <f>IF(Inputs!$B$27&lt;&gt;"Ready","PENDING INPUTS",IF($B$3=1,INDEX(Avalanche!$K$5:$CL$364,A46,($D$3-1)*8+8),INDEX(Snowball!$K$5:$CL$364,A46,($D$3-1)*8+8)))</f>
        <v>0</v>
      </c>
    </row>
    <row r="47" spans="1:10" ht="27.95" customHeight="1" x14ac:dyDescent="0.25">
      <c r="A47">
        <v>43</v>
      </c>
      <c r="B47" s="13">
        <f>IF(Inputs!$B$27&lt;&gt;"Ready","PENDING INPUTS",EDATE(Inputs!B5,A47-1))</f>
        <v>47574</v>
      </c>
      <c r="C47" s="3">
        <f>IF(Inputs!$B$27&lt;&gt;"Ready","PENDING INPUTS",IF($B$3=1,INDEX(Avalanche!$K$5:$CL$364,A47,($D$3-1)*8+1),INDEX(Snowball!$K$5:$CL$364,A47,($D$3-1)*8+1)))</f>
        <v>0</v>
      </c>
      <c r="D47" s="3">
        <f>IF(Inputs!$B$27&lt;&gt;"Ready","PENDING INPUTS",IF($B$3=1,INDEX(Avalanche!$K$5:$CL$364,A47,($D$3-1)*8+2),INDEX(Snowball!$K$5:$CL$364,A47,($D$3-1)*8+2)))</f>
        <v>0</v>
      </c>
      <c r="E47" s="3">
        <f>IF(Inputs!$B$27&lt;&gt;"Ready","PENDING INPUTS",IF($B$3=1,INDEX(Avalanche!$K$5:$CL$364,A47,($D$3-1)*8+3),INDEX(Snowball!$K$5:$CL$364,A47,($D$3-1)*8+3)))</f>
        <v>0</v>
      </c>
      <c r="F47" s="3">
        <f>IF(Inputs!$B$27&lt;&gt;"Ready","PENDING INPUTS",IF($B$3=1,INDEX(Avalanche!$K$5:$CL$364,A47,($D$3-1)*8+4),INDEX(Snowball!$K$5:$CL$364,A47,($D$3-1)*8+4)))</f>
        <v>0</v>
      </c>
      <c r="G47">
        <f>IF(Inputs!$B$27&lt;&gt;"Ready","PENDING INPUTS",IF($B$3=1,INDEX(Avalanche!$K$5:$CL$364,A47,($D$3-1)*8+5),INDEX(Snowball!$K$5:$CL$364,A47,($D$3-1)*8+5)))</f>
        <v>99</v>
      </c>
      <c r="H47" s="3">
        <f>IF(Inputs!$B$27&lt;&gt;"Ready","PENDING INPUTS",IF($B$3=1,INDEX(Avalanche!$K$5:$CL$364,A47,($D$3-1)*8+6),INDEX(Snowball!$K$5:$CL$364,A47,($D$3-1)*8+6)))</f>
        <v>0</v>
      </c>
      <c r="I47" s="3">
        <f>IF(Inputs!$B$27&lt;&gt;"Ready","PENDING INPUTS",IF($B$3=1,INDEX(Avalanche!$K$5:$CL$364,A47,($D$3-1)*8+7),INDEX(Snowball!$K$5:$CL$364,A47,($D$3-1)*8+7)))</f>
        <v>0</v>
      </c>
      <c r="J47" s="3">
        <f>IF(Inputs!$B$27&lt;&gt;"Ready","PENDING INPUTS",IF($B$3=1,INDEX(Avalanche!$K$5:$CL$364,A47,($D$3-1)*8+8),INDEX(Snowball!$K$5:$CL$364,A47,($D$3-1)*8+8)))</f>
        <v>0</v>
      </c>
    </row>
    <row r="48" spans="1:10" ht="27.95" customHeight="1" x14ac:dyDescent="0.25">
      <c r="A48">
        <v>44</v>
      </c>
      <c r="B48" s="13">
        <f>IF(Inputs!$B$27&lt;&gt;"Ready","PENDING INPUTS",EDATE(Inputs!B5,A48-1))</f>
        <v>47604</v>
      </c>
      <c r="C48" s="3">
        <f>IF(Inputs!$B$27&lt;&gt;"Ready","PENDING INPUTS",IF($B$3=1,INDEX(Avalanche!$K$5:$CL$364,A48,($D$3-1)*8+1),INDEX(Snowball!$K$5:$CL$364,A48,($D$3-1)*8+1)))</f>
        <v>0</v>
      </c>
      <c r="D48" s="3">
        <f>IF(Inputs!$B$27&lt;&gt;"Ready","PENDING INPUTS",IF($B$3=1,INDEX(Avalanche!$K$5:$CL$364,A48,($D$3-1)*8+2),INDEX(Snowball!$K$5:$CL$364,A48,($D$3-1)*8+2)))</f>
        <v>0</v>
      </c>
      <c r="E48" s="3">
        <f>IF(Inputs!$B$27&lt;&gt;"Ready","PENDING INPUTS",IF($B$3=1,INDEX(Avalanche!$K$5:$CL$364,A48,($D$3-1)*8+3),INDEX(Snowball!$K$5:$CL$364,A48,($D$3-1)*8+3)))</f>
        <v>0</v>
      </c>
      <c r="F48" s="3">
        <f>IF(Inputs!$B$27&lt;&gt;"Ready","PENDING INPUTS",IF($B$3=1,INDEX(Avalanche!$K$5:$CL$364,A48,($D$3-1)*8+4),INDEX(Snowball!$K$5:$CL$364,A48,($D$3-1)*8+4)))</f>
        <v>0</v>
      </c>
      <c r="G48">
        <f>IF(Inputs!$B$27&lt;&gt;"Ready","PENDING INPUTS",IF($B$3=1,INDEX(Avalanche!$K$5:$CL$364,A48,($D$3-1)*8+5),INDEX(Snowball!$K$5:$CL$364,A48,($D$3-1)*8+5)))</f>
        <v>99</v>
      </c>
      <c r="H48" s="3">
        <f>IF(Inputs!$B$27&lt;&gt;"Ready","PENDING INPUTS",IF($B$3=1,INDEX(Avalanche!$K$5:$CL$364,A48,($D$3-1)*8+6),INDEX(Snowball!$K$5:$CL$364,A48,($D$3-1)*8+6)))</f>
        <v>0</v>
      </c>
      <c r="I48" s="3">
        <f>IF(Inputs!$B$27&lt;&gt;"Ready","PENDING INPUTS",IF($B$3=1,INDEX(Avalanche!$K$5:$CL$364,A48,($D$3-1)*8+7),INDEX(Snowball!$K$5:$CL$364,A48,($D$3-1)*8+7)))</f>
        <v>0</v>
      </c>
      <c r="J48" s="3">
        <f>IF(Inputs!$B$27&lt;&gt;"Ready","PENDING INPUTS",IF($B$3=1,INDEX(Avalanche!$K$5:$CL$364,A48,($D$3-1)*8+8),INDEX(Snowball!$K$5:$CL$364,A48,($D$3-1)*8+8)))</f>
        <v>0</v>
      </c>
    </row>
    <row r="49" spans="1:10" ht="27.95" customHeight="1" x14ac:dyDescent="0.25">
      <c r="A49">
        <v>45</v>
      </c>
      <c r="B49" s="13">
        <f>IF(Inputs!$B$27&lt;&gt;"Ready","PENDING INPUTS",EDATE(Inputs!B5,A49-1))</f>
        <v>47635</v>
      </c>
      <c r="C49" s="3">
        <f>IF(Inputs!$B$27&lt;&gt;"Ready","PENDING INPUTS",IF($B$3=1,INDEX(Avalanche!$K$5:$CL$364,A49,($D$3-1)*8+1),INDEX(Snowball!$K$5:$CL$364,A49,($D$3-1)*8+1)))</f>
        <v>0</v>
      </c>
      <c r="D49" s="3">
        <f>IF(Inputs!$B$27&lt;&gt;"Ready","PENDING INPUTS",IF($B$3=1,INDEX(Avalanche!$K$5:$CL$364,A49,($D$3-1)*8+2),INDEX(Snowball!$K$5:$CL$364,A49,($D$3-1)*8+2)))</f>
        <v>0</v>
      </c>
      <c r="E49" s="3">
        <f>IF(Inputs!$B$27&lt;&gt;"Ready","PENDING INPUTS",IF($B$3=1,INDEX(Avalanche!$K$5:$CL$364,A49,($D$3-1)*8+3),INDEX(Snowball!$K$5:$CL$364,A49,($D$3-1)*8+3)))</f>
        <v>0</v>
      </c>
      <c r="F49" s="3">
        <f>IF(Inputs!$B$27&lt;&gt;"Ready","PENDING INPUTS",IF($B$3=1,INDEX(Avalanche!$K$5:$CL$364,A49,($D$3-1)*8+4),INDEX(Snowball!$K$5:$CL$364,A49,($D$3-1)*8+4)))</f>
        <v>0</v>
      </c>
      <c r="G49">
        <f>IF(Inputs!$B$27&lt;&gt;"Ready","PENDING INPUTS",IF($B$3=1,INDEX(Avalanche!$K$5:$CL$364,A49,($D$3-1)*8+5),INDEX(Snowball!$K$5:$CL$364,A49,($D$3-1)*8+5)))</f>
        <v>99</v>
      </c>
      <c r="H49" s="3">
        <f>IF(Inputs!$B$27&lt;&gt;"Ready","PENDING INPUTS",IF($B$3=1,INDEX(Avalanche!$K$5:$CL$364,A49,($D$3-1)*8+6),INDEX(Snowball!$K$5:$CL$364,A49,($D$3-1)*8+6)))</f>
        <v>0</v>
      </c>
      <c r="I49" s="3">
        <f>IF(Inputs!$B$27&lt;&gt;"Ready","PENDING INPUTS",IF($B$3=1,INDEX(Avalanche!$K$5:$CL$364,A49,($D$3-1)*8+7),INDEX(Snowball!$K$5:$CL$364,A49,($D$3-1)*8+7)))</f>
        <v>0</v>
      </c>
      <c r="J49" s="3">
        <f>IF(Inputs!$B$27&lt;&gt;"Ready","PENDING INPUTS",IF($B$3=1,INDEX(Avalanche!$K$5:$CL$364,A49,($D$3-1)*8+8),INDEX(Snowball!$K$5:$CL$364,A49,($D$3-1)*8+8)))</f>
        <v>0</v>
      </c>
    </row>
    <row r="50" spans="1:10" ht="27.95" customHeight="1" x14ac:dyDescent="0.25">
      <c r="A50">
        <v>46</v>
      </c>
      <c r="B50" s="13">
        <f>IF(Inputs!$B$27&lt;&gt;"Ready","PENDING INPUTS",EDATE(Inputs!B5,A50-1))</f>
        <v>47665</v>
      </c>
      <c r="C50" s="3">
        <f>IF(Inputs!$B$27&lt;&gt;"Ready","PENDING INPUTS",IF($B$3=1,INDEX(Avalanche!$K$5:$CL$364,A50,($D$3-1)*8+1),INDEX(Snowball!$K$5:$CL$364,A50,($D$3-1)*8+1)))</f>
        <v>0</v>
      </c>
      <c r="D50" s="3">
        <f>IF(Inputs!$B$27&lt;&gt;"Ready","PENDING INPUTS",IF($B$3=1,INDEX(Avalanche!$K$5:$CL$364,A50,($D$3-1)*8+2),INDEX(Snowball!$K$5:$CL$364,A50,($D$3-1)*8+2)))</f>
        <v>0</v>
      </c>
      <c r="E50" s="3">
        <f>IF(Inputs!$B$27&lt;&gt;"Ready","PENDING INPUTS",IF($B$3=1,INDEX(Avalanche!$K$5:$CL$364,A50,($D$3-1)*8+3),INDEX(Snowball!$K$5:$CL$364,A50,($D$3-1)*8+3)))</f>
        <v>0</v>
      </c>
      <c r="F50" s="3">
        <f>IF(Inputs!$B$27&lt;&gt;"Ready","PENDING INPUTS",IF($B$3=1,INDEX(Avalanche!$K$5:$CL$364,A50,($D$3-1)*8+4),INDEX(Snowball!$K$5:$CL$364,A50,($D$3-1)*8+4)))</f>
        <v>0</v>
      </c>
      <c r="G50">
        <f>IF(Inputs!$B$27&lt;&gt;"Ready","PENDING INPUTS",IF($B$3=1,INDEX(Avalanche!$K$5:$CL$364,A50,($D$3-1)*8+5),INDEX(Snowball!$K$5:$CL$364,A50,($D$3-1)*8+5)))</f>
        <v>99</v>
      </c>
      <c r="H50" s="3">
        <f>IF(Inputs!$B$27&lt;&gt;"Ready","PENDING INPUTS",IF($B$3=1,INDEX(Avalanche!$K$5:$CL$364,A50,($D$3-1)*8+6),INDEX(Snowball!$K$5:$CL$364,A50,($D$3-1)*8+6)))</f>
        <v>0</v>
      </c>
      <c r="I50" s="3">
        <f>IF(Inputs!$B$27&lt;&gt;"Ready","PENDING INPUTS",IF($B$3=1,INDEX(Avalanche!$K$5:$CL$364,A50,($D$3-1)*8+7),INDEX(Snowball!$K$5:$CL$364,A50,($D$3-1)*8+7)))</f>
        <v>0</v>
      </c>
      <c r="J50" s="3">
        <f>IF(Inputs!$B$27&lt;&gt;"Ready","PENDING INPUTS",IF($B$3=1,INDEX(Avalanche!$K$5:$CL$364,A50,($D$3-1)*8+8),INDEX(Snowball!$K$5:$CL$364,A50,($D$3-1)*8+8)))</f>
        <v>0</v>
      </c>
    </row>
    <row r="51" spans="1:10" ht="27.95" customHeight="1" x14ac:dyDescent="0.25">
      <c r="A51">
        <v>47</v>
      </c>
      <c r="B51" s="13">
        <f>IF(Inputs!$B$27&lt;&gt;"Ready","PENDING INPUTS",EDATE(Inputs!B5,A51-1))</f>
        <v>47696</v>
      </c>
      <c r="C51" s="3">
        <f>IF(Inputs!$B$27&lt;&gt;"Ready","PENDING INPUTS",IF($B$3=1,INDEX(Avalanche!$K$5:$CL$364,A51,($D$3-1)*8+1),INDEX(Snowball!$K$5:$CL$364,A51,($D$3-1)*8+1)))</f>
        <v>0</v>
      </c>
      <c r="D51" s="3">
        <f>IF(Inputs!$B$27&lt;&gt;"Ready","PENDING INPUTS",IF($B$3=1,INDEX(Avalanche!$K$5:$CL$364,A51,($D$3-1)*8+2),INDEX(Snowball!$K$5:$CL$364,A51,($D$3-1)*8+2)))</f>
        <v>0</v>
      </c>
      <c r="E51" s="3">
        <f>IF(Inputs!$B$27&lt;&gt;"Ready","PENDING INPUTS",IF($B$3=1,INDEX(Avalanche!$K$5:$CL$364,A51,($D$3-1)*8+3),INDEX(Snowball!$K$5:$CL$364,A51,($D$3-1)*8+3)))</f>
        <v>0</v>
      </c>
      <c r="F51" s="3">
        <f>IF(Inputs!$B$27&lt;&gt;"Ready","PENDING INPUTS",IF($B$3=1,INDEX(Avalanche!$K$5:$CL$364,A51,($D$3-1)*8+4),INDEX(Snowball!$K$5:$CL$364,A51,($D$3-1)*8+4)))</f>
        <v>0</v>
      </c>
      <c r="G51">
        <f>IF(Inputs!$B$27&lt;&gt;"Ready","PENDING INPUTS",IF($B$3=1,INDEX(Avalanche!$K$5:$CL$364,A51,($D$3-1)*8+5),INDEX(Snowball!$K$5:$CL$364,A51,($D$3-1)*8+5)))</f>
        <v>99</v>
      </c>
      <c r="H51" s="3">
        <f>IF(Inputs!$B$27&lt;&gt;"Ready","PENDING INPUTS",IF($B$3=1,INDEX(Avalanche!$K$5:$CL$364,A51,($D$3-1)*8+6),INDEX(Snowball!$K$5:$CL$364,A51,($D$3-1)*8+6)))</f>
        <v>0</v>
      </c>
      <c r="I51" s="3">
        <f>IF(Inputs!$B$27&lt;&gt;"Ready","PENDING INPUTS",IF($B$3=1,INDEX(Avalanche!$K$5:$CL$364,A51,($D$3-1)*8+7),INDEX(Snowball!$K$5:$CL$364,A51,($D$3-1)*8+7)))</f>
        <v>0</v>
      </c>
      <c r="J51" s="3">
        <f>IF(Inputs!$B$27&lt;&gt;"Ready","PENDING INPUTS",IF($B$3=1,INDEX(Avalanche!$K$5:$CL$364,A51,($D$3-1)*8+8),INDEX(Snowball!$K$5:$CL$364,A51,($D$3-1)*8+8)))</f>
        <v>0</v>
      </c>
    </row>
    <row r="52" spans="1:10" ht="27.95" customHeight="1" x14ac:dyDescent="0.25">
      <c r="A52">
        <v>48</v>
      </c>
      <c r="B52" s="13">
        <f>IF(Inputs!$B$27&lt;&gt;"Ready","PENDING INPUTS",EDATE(Inputs!B5,A52-1))</f>
        <v>47727</v>
      </c>
      <c r="C52" s="3">
        <f>IF(Inputs!$B$27&lt;&gt;"Ready","PENDING INPUTS",IF($B$3=1,INDEX(Avalanche!$K$5:$CL$364,A52,($D$3-1)*8+1),INDEX(Snowball!$K$5:$CL$364,A52,($D$3-1)*8+1)))</f>
        <v>0</v>
      </c>
      <c r="D52" s="3">
        <f>IF(Inputs!$B$27&lt;&gt;"Ready","PENDING INPUTS",IF($B$3=1,INDEX(Avalanche!$K$5:$CL$364,A52,($D$3-1)*8+2),INDEX(Snowball!$K$5:$CL$364,A52,($D$3-1)*8+2)))</f>
        <v>0</v>
      </c>
      <c r="E52" s="3">
        <f>IF(Inputs!$B$27&lt;&gt;"Ready","PENDING INPUTS",IF($B$3=1,INDEX(Avalanche!$K$5:$CL$364,A52,($D$3-1)*8+3),INDEX(Snowball!$K$5:$CL$364,A52,($D$3-1)*8+3)))</f>
        <v>0</v>
      </c>
      <c r="F52" s="3">
        <f>IF(Inputs!$B$27&lt;&gt;"Ready","PENDING INPUTS",IF($B$3=1,INDEX(Avalanche!$K$5:$CL$364,A52,($D$3-1)*8+4),INDEX(Snowball!$K$5:$CL$364,A52,($D$3-1)*8+4)))</f>
        <v>0</v>
      </c>
      <c r="G52">
        <f>IF(Inputs!$B$27&lt;&gt;"Ready","PENDING INPUTS",IF($B$3=1,INDEX(Avalanche!$K$5:$CL$364,A52,($D$3-1)*8+5),INDEX(Snowball!$K$5:$CL$364,A52,($D$3-1)*8+5)))</f>
        <v>99</v>
      </c>
      <c r="H52" s="3">
        <f>IF(Inputs!$B$27&lt;&gt;"Ready","PENDING INPUTS",IF($B$3=1,INDEX(Avalanche!$K$5:$CL$364,A52,($D$3-1)*8+6),INDEX(Snowball!$K$5:$CL$364,A52,($D$3-1)*8+6)))</f>
        <v>0</v>
      </c>
      <c r="I52" s="3">
        <f>IF(Inputs!$B$27&lt;&gt;"Ready","PENDING INPUTS",IF($B$3=1,INDEX(Avalanche!$K$5:$CL$364,A52,($D$3-1)*8+7),INDEX(Snowball!$K$5:$CL$364,A52,($D$3-1)*8+7)))</f>
        <v>0</v>
      </c>
      <c r="J52" s="3">
        <f>IF(Inputs!$B$27&lt;&gt;"Ready","PENDING INPUTS",IF($B$3=1,INDEX(Avalanche!$K$5:$CL$364,A52,($D$3-1)*8+8),INDEX(Snowball!$K$5:$CL$364,A52,($D$3-1)*8+8)))</f>
        <v>0</v>
      </c>
    </row>
    <row r="53" spans="1:10" ht="27.95" customHeight="1" x14ac:dyDescent="0.25">
      <c r="A53">
        <v>49</v>
      </c>
      <c r="B53" s="13">
        <f>IF(Inputs!$B$27&lt;&gt;"Ready","PENDING INPUTS",EDATE(Inputs!B5,A53-1))</f>
        <v>47757</v>
      </c>
      <c r="C53" s="3">
        <f>IF(Inputs!$B$27&lt;&gt;"Ready","PENDING INPUTS",IF($B$3=1,INDEX(Avalanche!$K$5:$CL$364,A53,($D$3-1)*8+1),INDEX(Snowball!$K$5:$CL$364,A53,($D$3-1)*8+1)))</f>
        <v>0</v>
      </c>
      <c r="D53" s="3">
        <f>IF(Inputs!$B$27&lt;&gt;"Ready","PENDING INPUTS",IF($B$3=1,INDEX(Avalanche!$K$5:$CL$364,A53,($D$3-1)*8+2),INDEX(Snowball!$K$5:$CL$364,A53,($D$3-1)*8+2)))</f>
        <v>0</v>
      </c>
      <c r="E53" s="3">
        <f>IF(Inputs!$B$27&lt;&gt;"Ready","PENDING INPUTS",IF($B$3=1,INDEX(Avalanche!$K$5:$CL$364,A53,($D$3-1)*8+3),INDEX(Snowball!$K$5:$CL$364,A53,($D$3-1)*8+3)))</f>
        <v>0</v>
      </c>
      <c r="F53" s="3">
        <f>IF(Inputs!$B$27&lt;&gt;"Ready","PENDING INPUTS",IF($B$3=1,INDEX(Avalanche!$K$5:$CL$364,A53,($D$3-1)*8+4),INDEX(Snowball!$K$5:$CL$364,A53,($D$3-1)*8+4)))</f>
        <v>0</v>
      </c>
      <c r="G53">
        <f>IF(Inputs!$B$27&lt;&gt;"Ready","PENDING INPUTS",IF($B$3=1,INDEX(Avalanche!$K$5:$CL$364,A53,($D$3-1)*8+5),INDEX(Snowball!$K$5:$CL$364,A53,($D$3-1)*8+5)))</f>
        <v>99</v>
      </c>
      <c r="H53" s="3">
        <f>IF(Inputs!$B$27&lt;&gt;"Ready","PENDING INPUTS",IF($B$3=1,INDEX(Avalanche!$K$5:$CL$364,A53,($D$3-1)*8+6),INDEX(Snowball!$K$5:$CL$364,A53,($D$3-1)*8+6)))</f>
        <v>0</v>
      </c>
      <c r="I53" s="3">
        <f>IF(Inputs!$B$27&lt;&gt;"Ready","PENDING INPUTS",IF($B$3=1,INDEX(Avalanche!$K$5:$CL$364,A53,($D$3-1)*8+7),INDEX(Snowball!$K$5:$CL$364,A53,($D$3-1)*8+7)))</f>
        <v>0</v>
      </c>
      <c r="J53" s="3">
        <f>IF(Inputs!$B$27&lt;&gt;"Ready","PENDING INPUTS",IF($B$3=1,INDEX(Avalanche!$K$5:$CL$364,A53,($D$3-1)*8+8),INDEX(Snowball!$K$5:$CL$364,A53,($D$3-1)*8+8)))</f>
        <v>0</v>
      </c>
    </row>
    <row r="54" spans="1:10" ht="27.95" customHeight="1" x14ac:dyDescent="0.25">
      <c r="A54">
        <v>50</v>
      </c>
      <c r="B54" s="13">
        <f>IF(Inputs!$B$27&lt;&gt;"Ready","PENDING INPUTS",EDATE(Inputs!B5,A54-1))</f>
        <v>47788</v>
      </c>
      <c r="C54" s="3">
        <f>IF(Inputs!$B$27&lt;&gt;"Ready","PENDING INPUTS",IF($B$3=1,INDEX(Avalanche!$K$5:$CL$364,A54,($D$3-1)*8+1),INDEX(Snowball!$K$5:$CL$364,A54,($D$3-1)*8+1)))</f>
        <v>0</v>
      </c>
      <c r="D54" s="3">
        <f>IF(Inputs!$B$27&lt;&gt;"Ready","PENDING INPUTS",IF($B$3=1,INDEX(Avalanche!$K$5:$CL$364,A54,($D$3-1)*8+2),INDEX(Snowball!$K$5:$CL$364,A54,($D$3-1)*8+2)))</f>
        <v>0</v>
      </c>
      <c r="E54" s="3">
        <f>IF(Inputs!$B$27&lt;&gt;"Ready","PENDING INPUTS",IF($B$3=1,INDEX(Avalanche!$K$5:$CL$364,A54,($D$3-1)*8+3),INDEX(Snowball!$K$5:$CL$364,A54,($D$3-1)*8+3)))</f>
        <v>0</v>
      </c>
      <c r="F54" s="3">
        <f>IF(Inputs!$B$27&lt;&gt;"Ready","PENDING INPUTS",IF($B$3=1,INDEX(Avalanche!$K$5:$CL$364,A54,($D$3-1)*8+4),INDEX(Snowball!$K$5:$CL$364,A54,($D$3-1)*8+4)))</f>
        <v>0</v>
      </c>
      <c r="G54">
        <f>IF(Inputs!$B$27&lt;&gt;"Ready","PENDING INPUTS",IF($B$3=1,INDEX(Avalanche!$K$5:$CL$364,A54,($D$3-1)*8+5),INDEX(Snowball!$K$5:$CL$364,A54,($D$3-1)*8+5)))</f>
        <v>99</v>
      </c>
      <c r="H54" s="3">
        <f>IF(Inputs!$B$27&lt;&gt;"Ready","PENDING INPUTS",IF($B$3=1,INDEX(Avalanche!$K$5:$CL$364,A54,($D$3-1)*8+6),INDEX(Snowball!$K$5:$CL$364,A54,($D$3-1)*8+6)))</f>
        <v>0</v>
      </c>
      <c r="I54" s="3">
        <f>IF(Inputs!$B$27&lt;&gt;"Ready","PENDING INPUTS",IF($B$3=1,INDEX(Avalanche!$K$5:$CL$364,A54,($D$3-1)*8+7),INDEX(Snowball!$K$5:$CL$364,A54,($D$3-1)*8+7)))</f>
        <v>0</v>
      </c>
      <c r="J54" s="3">
        <f>IF(Inputs!$B$27&lt;&gt;"Ready","PENDING INPUTS",IF($B$3=1,INDEX(Avalanche!$K$5:$CL$364,A54,($D$3-1)*8+8),INDEX(Snowball!$K$5:$CL$364,A54,($D$3-1)*8+8)))</f>
        <v>0</v>
      </c>
    </row>
    <row r="55" spans="1:10" ht="27.95" customHeight="1" x14ac:dyDescent="0.25">
      <c r="A55">
        <v>51</v>
      </c>
      <c r="B55" s="13">
        <f>IF(Inputs!$B$27&lt;&gt;"Ready","PENDING INPUTS",EDATE(Inputs!B5,A55-1))</f>
        <v>47818</v>
      </c>
      <c r="C55" s="3">
        <f>IF(Inputs!$B$27&lt;&gt;"Ready","PENDING INPUTS",IF($B$3=1,INDEX(Avalanche!$K$5:$CL$364,A55,($D$3-1)*8+1),INDEX(Snowball!$K$5:$CL$364,A55,($D$3-1)*8+1)))</f>
        <v>0</v>
      </c>
      <c r="D55" s="3">
        <f>IF(Inputs!$B$27&lt;&gt;"Ready","PENDING INPUTS",IF($B$3=1,INDEX(Avalanche!$K$5:$CL$364,A55,($D$3-1)*8+2),INDEX(Snowball!$K$5:$CL$364,A55,($D$3-1)*8+2)))</f>
        <v>0</v>
      </c>
      <c r="E55" s="3">
        <f>IF(Inputs!$B$27&lt;&gt;"Ready","PENDING INPUTS",IF($B$3=1,INDEX(Avalanche!$K$5:$CL$364,A55,($D$3-1)*8+3),INDEX(Snowball!$K$5:$CL$364,A55,($D$3-1)*8+3)))</f>
        <v>0</v>
      </c>
      <c r="F55" s="3">
        <f>IF(Inputs!$B$27&lt;&gt;"Ready","PENDING INPUTS",IF($B$3=1,INDEX(Avalanche!$K$5:$CL$364,A55,($D$3-1)*8+4),INDEX(Snowball!$K$5:$CL$364,A55,($D$3-1)*8+4)))</f>
        <v>0</v>
      </c>
      <c r="G55">
        <f>IF(Inputs!$B$27&lt;&gt;"Ready","PENDING INPUTS",IF($B$3=1,INDEX(Avalanche!$K$5:$CL$364,A55,($D$3-1)*8+5),INDEX(Snowball!$K$5:$CL$364,A55,($D$3-1)*8+5)))</f>
        <v>99</v>
      </c>
      <c r="H55" s="3">
        <f>IF(Inputs!$B$27&lt;&gt;"Ready","PENDING INPUTS",IF($B$3=1,INDEX(Avalanche!$K$5:$CL$364,A55,($D$3-1)*8+6),INDEX(Snowball!$K$5:$CL$364,A55,($D$3-1)*8+6)))</f>
        <v>0</v>
      </c>
      <c r="I55" s="3">
        <f>IF(Inputs!$B$27&lt;&gt;"Ready","PENDING INPUTS",IF($B$3=1,INDEX(Avalanche!$K$5:$CL$364,A55,($D$3-1)*8+7),INDEX(Snowball!$K$5:$CL$364,A55,($D$3-1)*8+7)))</f>
        <v>0</v>
      </c>
      <c r="J55" s="3">
        <f>IF(Inputs!$B$27&lt;&gt;"Ready","PENDING INPUTS",IF($B$3=1,INDEX(Avalanche!$K$5:$CL$364,A55,($D$3-1)*8+8),INDEX(Snowball!$K$5:$CL$364,A55,($D$3-1)*8+8)))</f>
        <v>0</v>
      </c>
    </row>
    <row r="56" spans="1:10" ht="27.95" customHeight="1" x14ac:dyDescent="0.25">
      <c r="A56">
        <v>52</v>
      </c>
      <c r="B56" s="13">
        <f>IF(Inputs!$B$27&lt;&gt;"Ready","PENDING INPUTS",EDATE(Inputs!B5,A56-1))</f>
        <v>47849</v>
      </c>
      <c r="C56" s="3">
        <f>IF(Inputs!$B$27&lt;&gt;"Ready","PENDING INPUTS",IF($B$3=1,INDEX(Avalanche!$K$5:$CL$364,A56,($D$3-1)*8+1),INDEX(Snowball!$K$5:$CL$364,A56,($D$3-1)*8+1)))</f>
        <v>0</v>
      </c>
      <c r="D56" s="3">
        <f>IF(Inputs!$B$27&lt;&gt;"Ready","PENDING INPUTS",IF($B$3=1,INDEX(Avalanche!$K$5:$CL$364,A56,($D$3-1)*8+2),INDEX(Snowball!$K$5:$CL$364,A56,($D$3-1)*8+2)))</f>
        <v>0</v>
      </c>
      <c r="E56" s="3">
        <f>IF(Inputs!$B$27&lt;&gt;"Ready","PENDING INPUTS",IF($B$3=1,INDEX(Avalanche!$K$5:$CL$364,A56,($D$3-1)*8+3),INDEX(Snowball!$K$5:$CL$364,A56,($D$3-1)*8+3)))</f>
        <v>0</v>
      </c>
      <c r="F56" s="3">
        <f>IF(Inputs!$B$27&lt;&gt;"Ready","PENDING INPUTS",IF($B$3=1,INDEX(Avalanche!$K$5:$CL$364,A56,($D$3-1)*8+4),INDEX(Snowball!$K$5:$CL$364,A56,($D$3-1)*8+4)))</f>
        <v>0</v>
      </c>
      <c r="G56">
        <f>IF(Inputs!$B$27&lt;&gt;"Ready","PENDING INPUTS",IF($B$3=1,INDEX(Avalanche!$K$5:$CL$364,A56,($D$3-1)*8+5),INDEX(Snowball!$K$5:$CL$364,A56,($D$3-1)*8+5)))</f>
        <v>99</v>
      </c>
      <c r="H56" s="3">
        <f>IF(Inputs!$B$27&lt;&gt;"Ready","PENDING INPUTS",IF($B$3=1,INDEX(Avalanche!$K$5:$CL$364,A56,($D$3-1)*8+6),INDEX(Snowball!$K$5:$CL$364,A56,($D$3-1)*8+6)))</f>
        <v>0</v>
      </c>
      <c r="I56" s="3">
        <f>IF(Inputs!$B$27&lt;&gt;"Ready","PENDING INPUTS",IF($B$3=1,INDEX(Avalanche!$K$5:$CL$364,A56,($D$3-1)*8+7),INDEX(Snowball!$K$5:$CL$364,A56,($D$3-1)*8+7)))</f>
        <v>0</v>
      </c>
      <c r="J56" s="3">
        <f>IF(Inputs!$B$27&lt;&gt;"Ready","PENDING INPUTS",IF($B$3=1,INDEX(Avalanche!$K$5:$CL$364,A56,($D$3-1)*8+8),INDEX(Snowball!$K$5:$CL$364,A56,($D$3-1)*8+8)))</f>
        <v>0</v>
      </c>
    </row>
    <row r="57" spans="1:10" ht="27.95" customHeight="1" x14ac:dyDescent="0.25">
      <c r="A57">
        <v>53</v>
      </c>
      <c r="B57" s="13">
        <f>IF(Inputs!$B$27&lt;&gt;"Ready","PENDING INPUTS",EDATE(Inputs!B5,A57-1))</f>
        <v>47880</v>
      </c>
      <c r="C57" s="3">
        <f>IF(Inputs!$B$27&lt;&gt;"Ready","PENDING INPUTS",IF($B$3=1,INDEX(Avalanche!$K$5:$CL$364,A57,($D$3-1)*8+1),INDEX(Snowball!$K$5:$CL$364,A57,($D$3-1)*8+1)))</f>
        <v>0</v>
      </c>
      <c r="D57" s="3">
        <f>IF(Inputs!$B$27&lt;&gt;"Ready","PENDING INPUTS",IF($B$3=1,INDEX(Avalanche!$K$5:$CL$364,A57,($D$3-1)*8+2),INDEX(Snowball!$K$5:$CL$364,A57,($D$3-1)*8+2)))</f>
        <v>0</v>
      </c>
      <c r="E57" s="3">
        <f>IF(Inputs!$B$27&lt;&gt;"Ready","PENDING INPUTS",IF($B$3=1,INDEX(Avalanche!$K$5:$CL$364,A57,($D$3-1)*8+3),INDEX(Snowball!$K$5:$CL$364,A57,($D$3-1)*8+3)))</f>
        <v>0</v>
      </c>
      <c r="F57" s="3">
        <f>IF(Inputs!$B$27&lt;&gt;"Ready","PENDING INPUTS",IF($B$3=1,INDEX(Avalanche!$K$5:$CL$364,A57,($D$3-1)*8+4),INDEX(Snowball!$K$5:$CL$364,A57,($D$3-1)*8+4)))</f>
        <v>0</v>
      </c>
      <c r="G57">
        <f>IF(Inputs!$B$27&lt;&gt;"Ready","PENDING INPUTS",IF($B$3=1,INDEX(Avalanche!$K$5:$CL$364,A57,($D$3-1)*8+5),INDEX(Snowball!$K$5:$CL$364,A57,($D$3-1)*8+5)))</f>
        <v>99</v>
      </c>
      <c r="H57" s="3">
        <f>IF(Inputs!$B$27&lt;&gt;"Ready","PENDING INPUTS",IF($B$3=1,INDEX(Avalanche!$K$5:$CL$364,A57,($D$3-1)*8+6),INDEX(Snowball!$K$5:$CL$364,A57,($D$3-1)*8+6)))</f>
        <v>0</v>
      </c>
      <c r="I57" s="3">
        <f>IF(Inputs!$B$27&lt;&gt;"Ready","PENDING INPUTS",IF($B$3=1,INDEX(Avalanche!$K$5:$CL$364,A57,($D$3-1)*8+7),INDEX(Snowball!$K$5:$CL$364,A57,($D$3-1)*8+7)))</f>
        <v>0</v>
      </c>
      <c r="J57" s="3">
        <f>IF(Inputs!$B$27&lt;&gt;"Ready","PENDING INPUTS",IF($B$3=1,INDEX(Avalanche!$K$5:$CL$364,A57,($D$3-1)*8+8),INDEX(Snowball!$K$5:$CL$364,A57,($D$3-1)*8+8)))</f>
        <v>0</v>
      </c>
    </row>
    <row r="58" spans="1:10" ht="27.95" customHeight="1" x14ac:dyDescent="0.25">
      <c r="A58">
        <v>54</v>
      </c>
      <c r="B58" s="13">
        <f>IF(Inputs!$B$27&lt;&gt;"Ready","PENDING INPUTS",EDATE(Inputs!B5,A58-1))</f>
        <v>47908</v>
      </c>
      <c r="C58" s="3">
        <f>IF(Inputs!$B$27&lt;&gt;"Ready","PENDING INPUTS",IF($B$3=1,INDEX(Avalanche!$K$5:$CL$364,A58,($D$3-1)*8+1),INDEX(Snowball!$K$5:$CL$364,A58,($D$3-1)*8+1)))</f>
        <v>0</v>
      </c>
      <c r="D58" s="3">
        <f>IF(Inputs!$B$27&lt;&gt;"Ready","PENDING INPUTS",IF($B$3=1,INDEX(Avalanche!$K$5:$CL$364,A58,($D$3-1)*8+2),INDEX(Snowball!$K$5:$CL$364,A58,($D$3-1)*8+2)))</f>
        <v>0</v>
      </c>
      <c r="E58" s="3">
        <f>IF(Inputs!$B$27&lt;&gt;"Ready","PENDING INPUTS",IF($B$3=1,INDEX(Avalanche!$K$5:$CL$364,A58,($D$3-1)*8+3),INDEX(Snowball!$K$5:$CL$364,A58,($D$3-1)*8+3)))</f>
        <v>0</v>
      </c>
      <c r="F58" s="3">
        <f>IF(Inputs!$B$27&lt;&gt;"Ready","PENDING INPUTS",IF($B$3=1,INDEX(Avalanche!$K$5:$CL$364,A58,($D$3-1)*8+4),INDEX(Snowball!$K$5:$CL$364,A58,($D$3-1)*8+4)))</f>
        <v>0</v>
      </c>
      <c r="G58">
        <f>IF(Inputs!$B$27&lt;&gt;"Ready","PENDING INPUTS",IF($B$3=1,INDEX(Avalanche!$K$5:$CL$364,A58,($D$3-1)*8+5),INDEX(Snowball!$K$5:$CL$364,A58,($D$3-1)*8+5)))</f>
        <v>99</v>
      </c>
      <c r="H58" s="3">
        <f>IF(Inputs!$B$27&lt;&gt;"Ready","PENDING INPUTS",IF($B$3=1,INDEX(Avalanche!$K$5:$CL$364,A58,($D$3-1)*8+6),INDEX(Snowball!$K$5:$CL$364,A58,($D$3-1)*8+6)))</f>
        <v>0</v>
      </c>
      <c r="I58" s="3">
        <f>IF(Inputs!$B$27&lt;&gt;"Ready","PENDING INPUTS",IF($B$3=1,INDEX(Avalanche!$K$5:$CL$364,A58,($D$3-1)*8+7),INDEX(Snowball!$K$5:$CL$364,A58,($D$3-1)*8+7)))</f>
        <v>0</v>
      </c>
      <c r="J58" s="3">
        <f>IF(Inputs!$B$27&lt;&gt;"Ready","PENDING INPUTS",IF($B$3=1,INDEX(Avalanche!$K$5:$CL$364,A58,($D$3-1)*8+8),INDEX(Snowball!$K$5:$CL$364,A58,($D$3-1)*8+8)))</f>
        <v>0</v>
      </c>
    </row>
    <row r="59" spans="1:10" ht="27.95" customHeight="1" x14ac:dyDescent="0.25">
      <c r="A59">
        <v>55</v>
      </c>
      <c r="B59" s="13">
        <f>IF(Inputs!$B$27&lt;&gt;"Ready","PENDING INPUTS",EDATE(Inputs!B5,A59-1))</f>
        <v>47939</v>
      </c>
      <c r="C59" s="3">
        <f>IF(Inputs!$B$27&lt;&gt;"Ready","PENDING INPUTS",IF($B$3=1,INDEX(Avalanche!$K$5:$CL$364,A59,($D$3-1)*8+1),INDEX(Snowball!$K$5:$CL$364,A59,($D$3-1)*8+1)))</f>
        <v>0</v>
      </c>
      <c r="D59" s="3">
        <f>IF(Inputs!$B$27&lt;&gt;"Ready","PENDING INPUTS",IF($B$3=1,INDEX(Avalanche!$K$5:$CL$364,A59,($D$3-1)*8+2),INDEX(Snowball!$K$5:$CL$364,A59,($D$3-1)*8+2)))</f>
        <v>0</v>
      </c>
      <c r="E59" s="3">
        <f>IF(Inputs!$B$27&lt;&gt;"Ready","PENDING INPUTS",IF($B$3=1,INDEX(Avalanche!$K$5:$CL$364,A59,($D$3-1)*8+3),INDEX(Snowball!$K$5:$CL$364,A59,($D$3-1)*8+3)))</f>
        <v>0</v>
      </c>
      <c r="F59" s="3">
        <f>IF(Inputs!$B$27&lt;&gt;"Ready","PENDING INPUTS",IF($B$3=1,INDEX(Avalanche!$K$5:$CL$364,A59,($D$3-1)*8+4),INDEX(Snowball!$K$5:$CL$364,A59,($D$3-1)*8+4)))</f>
        <v>0</v>
      </c>
      <c r="G59">
        <f>IF(Inputs!$B$27&lt;&gt;"Ready","PENDING INPUTS",IF($B$3=1,INDEX(Avalanche!$K$5:$CL$364,A59,($D$3-1)*8+5),INDEX(Snowball!$K$5:$CL$364,A59,($D$3-1)*8+5)))</f>
        <v>99</v>
      </c>
      <c r="H59" s="3">
        <f>IF(Inputs!$B$27&lt;&gt;"Ready","PENDING INPUTS",IF($B$3=1,INDEX(Avalanche!$K$5:$CL$364,A59,($D$3-1)*8+6),INDEX(Snowball!$K$5:$CL$364,A59,($D$3-1)*8+6)))</f>
        <v>0</v>
      </c>
      <c r="I59" s="3">
        <f>IF(Inputs!$B$27&lt;&gt;"Ready","PENDING INPUTS",IF($B$3=1,INDEX(Avalanche!$K$5:$CL$364,A59,($D$3-1)*8+7),INDEX(Snowball!$K$5:$CL$364,A59,($D$3-1)*8+7)))</f>
        <v>0</v>
      </c>
      <c r="J59" s="3">
        <f>IF(Inputs!$B$27&lt;&gt;"Ready","PENDING INPUTS",IF($B$3=1,INDEX(Avalanche!$K$5:$CL$364,A59,($D$3-1)*8+8),INDEX(Snowball!$K$5:$CL$364,A59,($D$3-1)*8+8)))</f>
        <v>0</v>
      </c>
    </row>
    <row r="60" spans="1:10" ht="27.95" customHeight="1" x14ac:dyDescent="0.25">
      <c r="A60">
        <v>56</v>
      </c>
      <c r="B60" s="13">
        <f>IF(Inputs!$B$27&lt;&gt;"Ready","PENDING INPUTS",EDATE(Inputs!B5,A60-1))</f>
        <v>47969</v>
      </c>
      <c r="C60" s="3">
        <f>IF(Inputs!$B$27&lt;&gt;"Ready","PENDING INPUTS",IF($B$3=1,INDEX(Avalanche!$K$5:$CL$364,A60,($D$3-1)*8+1),INDEX(Snowball!$K$5:$CL$364,A60,($D$3-1)*8+1)))</f>
        <v>0</v>
      </c>
      <c r="D60" s="3">
        <f>IF(Inputs!$B$27&lt;&gt;"Ready","PENDING INPUTS",IF($B$3=1,INDEX(Avalanche!$K$5:$CL$364,A60,($D$3-1)*8+2),INDEX(Snowball!$K$5:$CL$364,A60,($D$3-1)*8+2)))</f>
        <v>0</v>
      </c>
      <c r="E60" s="3">
        <f>IF(Inputs!$B$27&lt;&gt;"Ready","PENDING INPUTS",IF($B$3=1,INDEX(Avalanche!$K$5:$CL$364,A60,($D$3-1)*8+3),INDEX(Snowball!$K$5:$CL$364,A60,($D$3-1)*8+3)))</f>
        <v>0</v>
      </c>
      <c r="F60" s="3">
        <f>IF(Inputs!$B$27&lt;&gt;"Ready","PENDING INPUTS",IF($B$3=1,INDEX(Avalanche!$K$5:$CL$364,A60,($D$3-1)*8+4),INDEX(Snowball!$K$5:$CL$364,A60,($D$3-1)*8+4)))</f>
        <v>0</v>
      </c>
      <c r="G60">
        <f>IF(Inputs!$B$27&lt;&gt;"Ready","PENDING INPUTS",IF($B$3=1,INDEX(Avalanche!$K$5:$CL$364,A60,($D$3-1)*8+5),INDEX(Snowball!$K$5:$CL$364,A60,($D$3-1)*8+5)))</f>
        <v>99</v>
      </c>
      <c r="H60" s="3">
        <f>IF(Inputs!$B$27&lt;&gt;"Ready","PENDING INPUTS",IF($B$3=1,INDEX(Avalanche!$K$5:$CL$364,A60,($D$3-1)*8+6),INDEX(Snowball!$K$5:$CL$364,A60,($D$3-1)*8+6)))</f>
        <v>0</v>
      </c>
      <c r="I60" s="3">
        <f>IF(Inputs!$B$27&lt;&gt;"Ready","PENDING INPUTS",IF($B$3=1,INDEX(Avalanche!$K$5:$CL$364,A60,($D$3-1)*8+7),INDEX(Snowball!$K$5:$CL$364,A60,($D$3-1)*8+7)))</f>
        <v>0</v>
      </c>
      <c r="J60" s="3">
        <f>IF(Inputs!$B$27&lt;&gt;"Ready","PENDING INPUTS",IF($B$3=1,INDEX(Avalanche!$K$5:$CL$364,A60,($D$3-1)*8+8),INDEX(Snowball!$K$5:$CL$364,A60,($D$3-1)*8+8)))</f>
        <v>0</v>
      </c>
    </row>
    <row r="61" spans="1:10" ht="27.95" customHeight="1" x14ac:dyDescent="0.25">
      <c r="A61">
        <v>57</v>
      </c>
      <c r="B61" s="13">
        <f>IF(Inputs!$B$27&lt;&gt;"Ready","PENDING INPUTS",EDATE(Inputs!B5,A61-1))</f>
        <v>48000</v>
      </c>
      <c r="C61" s="3">
        <f>IF(Inputs!$B$27&lt;&gt;"Ready","PENDING INPUTS",IF($B$3=1,INDEX(Avalanche!$K$5:$CL$364,A61,($D$3-1)*8+1),INDEX(Snowball!$K$5:$CL$364,A61,($D$3-1)*8+1)))</f>
        <v>0</v>
      </c>
      <c r="D61" s="3">
        <f>IF(Inputs!$B$27&lt;&gt;"Ready","PENDING INPUTS",IF($B$3=1,INDEX(Avalanche!$K$5:$CL$364,A61,($D$3-1)*8+2),INDEX(Snowball!$K$5:$CL$364,A61,($D$3-1)*8+2)))</f>
        <v>0</v>
      </c>
      <c r="E61" s="3">
        <f>IF(Inputs!$B$27&lt;&gt;"Ready","PENDING INPUTS",IF($B$3=1,INDEX(Avalanche!$K$5:$CL$364,A61,($D$3-1)*8+3),INDEX(Snowball!$K$5:$CL$364,A61,($D$3-1)*8+3)))</f>
        <v>0</v>
      </c>
      <c r="F61" s="3">
        <f>IF(Inputs!$B$27&lt;&gt;"Ready","PENDING INPUTS",IF($B$3=1,INDEX(Avalanche!$K$5:$CL$364,A61,($D$3-1)*8+4),INDEX(Snowball!$K$5:$CL$364,A61,($D$3-1)*8+4)))</f>
        <v>0</v>
      </c>
      <c r="G61">
        <f>IF(Inputs!$B$27&lt;&gt;"Ready","PENDING INPUTS",IF($B$3=1,INDEX(Avalanche!$K$5:$CL$364,A61,($D$3-1)*8+5),INDEX(Snowball!$K$5:$CL$364,A61,($D$3-1)*8+5)))</f>
        <v>99</v>
      </c>
      <c r="H61" s="3">
        <f>IF(Inputs!$B$27&lt;&gt;"Ready","PENDING INPUTS",IF($B$3=1,INDEX(Avalanche!$K$5:$CL$364,A61,($D$3-1)*8+6),INDEX(Snowball!$K$5:$CL$364,A61,($D$3-1)*8+6)))</f>
        <v>0</v>
      </c>
      <c r="I61" s="3">
        <f>IF(Inputs!$B$27&lt;&gt;"Ready","PENDING INPUTS",IF($B$3=1,INDEX(Avalanche!$K$5:$CL$364,A61,($D$3-1)*8+7),INDEX(Snowball!$K$5:$CL$364,A61,($D$3-1)*8+7)))</f>
        <v>0</v>
      </c>
      <c r="J61" s="3">
        <f>IF(Inputs!$B$27&lt;&gt;"Ready","PENDING INPUTS",IF($B$3=1,INDEX(Avalanche!$K$5:$CL$364,A61,($D$3-1)*8+8),INDEX(Snowball!$K$5:$CL$364,A61,($D$3-1)*8+8)))</f>
        <v>0</v>
      </c>
    </row>
    <row r="62" spans="1:10" ht="27.95" customHeight="1" x14ac:dyDescent="0.25">
      <c r="A62">
        <v>58</v>
      </c>
      <c r="B62" s="13">
        <f>IF(Inputs!$B$27&lt;&gt;"Ready","PENDING INPUTS",EDATE(Inputs!B5,A62-1))</f>
        <v>48030</v>
      </c>
      <c r="C62" s="3">
        <f>IF(Inputs!$B$27&lt;&gt;"Ready","PENDING INPUTS",IF($B$3=1,INDEX(Avalanche!$K$5:$CL$364,A62,($D$3-1)*8+1),INDEX(Snowball!$K$5:$CL$364,A62,($D$3-1)*8+1)))</f>
        <v>0</v>
      </c>
      <c r="D62" s="3">
        <f>IF(Inputs!$B$27&lt;&gt;"Ready","PENDING INPUTS",IF($B$3=1,INDEX(Avalanche!$K$5:$CL$364,A62,($D$3-1)*8+2),INDEX(Snowball!$K$5:$CL$364,A62,($D$3-1)*8+2)))</f>
        <v>0</v>
      </c>
      <c r="E62" s="3">
        <f>IF(Inputs!$B$27&lt;&gt;"Ready","PENDING INPUTS",IF($B$3=1,INDEX(Avalanche!$K$5:$CL$364,A62,($D$3-1)*8+3),INDEX(Snowball!$K$5:$CL$364,A62,($D$3-1)*8+3)))</f>
        <v>0</v>
      </c>
      <c r="F62" s="3">
        <f>IF(Inputs!$B$27&lt;&gt;"Ready","PENDING INPUTS",IF($B$3=1,INDEX(Avalanche!$K$5:$CL$364,A62,($D$3-1)*8+4),INDEX(Snowball!$K$5:$CL$364,A62,($D$3-1)*8+4)))</f>
        <v>0</v>
      </c>
      <c r="G62">
        <f>IF(Inputs!$B$27&lt;&gt;"Ready","PENDING INPUTS",IF($B$3=1,INDEX(Avalanche!$K$5:$CL$364,A62,($D$3-1)*8+5),INDEX(Snowball!$K$5:$CL$364,A62,($D$3-1)*8+5)))</f>
        <v>99</v>
      </c>
      <c r="H62" s="3">
        <f>IF(Inputs!$B$27&lt;&gt;"Ready","PENDING INPUTS",IF($B$3=1,INDEX(Avalanche!$K$5:$CL$364,A62,($D$3-1)*8+6),INDEX(Snowball!$K$5:$CL$364,A62,($D$3-1)*8+6)))</f>
        <v>0</v>
      </c>
      <c r="I62" s="3">
        <f>IF(Inputs!$B$27&lt;&gt;"Ready","PENDING INPUTS",IF($B$3=1,INDEX(Avalanche!$K$5:$CL$364,A62,($D$3-1)*8+7),INDEX(Snowball!$K$5:$CL$364,A62,($D$3-1)*8+7)))</f>
        <v>0</v>
      </c>
      <c r="J62" s="3">
        <f>IF(Inputs!$B$27&lt;&gt;"Ready","PENDING INPUTS",IF($B$3=1,INDEX(Avalanche!$K$5:$CL$364,A62,($D$3-1)*8+8),INDEX(Snowball!$K$5:$CL$364,A62,($D$3-1)*8+8)))</f>
        <v>0</v>
      </c>
    </row>
    <row r="63" spans="1:10" ht="27.95" customHeight="1" x14ac:dyDescent="0.25">
      <c r="A63">
        <v>59</v>
      </c>
      <c r="B63" s="13">
        <f>IF(Inputs!$B$27&lt;&gt;"Ready","PENDING INPUTS",EDATE(Inputs!B5,A63-1))</f>
        <v>48061</v>
      </c>
      <c r="C63" s="3">
        <f>IF(Inputs!$B$27&lt;&gt;"Ready","PENDING INPUTS",IF($B$3=1,INDEX(Avalanche!$K$5:$CL$364,A63,($D$3-1)*8+1),INDEX(Snowball!$K$5:$CL$364,A63,($D$3-1)*8+1)))</f>
        <v>0</v>
      </c>
      <c r="D63" s="3">
        <f>IF(Inputs!$B$27&lt;&gt;"Ready","PENDING INPUTS",IF($B$3=1,INDEX(Avalanche!$K$5:$CL$364,A63,($D$3-1)*8+2),INDEX(Snowball!$K$5:$CL$364,A63,($D$3-1)*8+2)))</f>
        <v>0</v>
      </c>
      <c r="E63" s="3">
        <f>IF(Inputs!$B$27&lt;&gt;"Ready","PENDING INPUTS",IF($B$3=1,INDEX(Avalanche!$K$5:$CL$364,A63,($D$3-1)*8+3),INDEX(Snowball!$K$5:$CL$364,A63,($D$3-1)*8+3)))</f>
        <v>0</v>
      </c>
      <c r="F63" s="3">
        <f>IF(Inputs!$B$27&lt;&gt;"Ready","PENDING INPUTS",IF($B$3=1,INDEX(Avalanche!$K$5:$CL$364,A63,($D$3-1)*8+4),INDEX(Snowball!$K$5:$CL$364,A63,($D$3-1)*8+4)))</f>
        <v>0</v>
      </c>
      <c r="G63">
        <f>IF(Inputs!$B$27&lt;&gt;"Ready","PENDING INPUTS",IF($B$3=1,INDEX(Avalanche!$K$5:$CL$364,A63,($D$3-1)*8+5),INDEX(Snowball!$K$5:$CL$364,A63,($D$3-1)*8+5)))</f>
        <v>99</v>
      </c>
      <c r="H63" s="3">
        <f>IF(Inputs!$B$27&lt;&gt;"Ready","PENDING INPUTS",IF($B$3=1,INDEX(Avalanche!$K$5:$CL$364,A63,($D$3-1)*8+6),INDEX(Snowball!$K$5:$CL$364,A63,($D$3-1)*8+6)))</f>
        <v>0</v>
      </c>
      <c r="I63" s="3">
        <f>IF(Inputs!$B$27&lt;&gt;"Ready","PENDING INPUTS",IF($B$3=1,INDEX(Avalanche!$K$5:$CL$364,A63,($D$3-1)*8+7),INDEX(Snowball!$K$5:$CL$364,A63,($D$3-1)*8+7)))</f>
        <v>0</v>
      </c>
      <c r="J63" s="3">
        <f>IF(Inputs!$B$27&lt;&gt;"Ready","PENDING INPUTS",IF($B$3=1,INDEX(Avalanche!$K$5:$CL$364,A63,($D$3-1)*8+8),INDEX(Snowball!$K$5:$CL$364,A63,($D$3-1)*8+8)))</f>
        <v>0</v>
      </c>
    </row>
    <row r="64" spans="1:10" ht="27.95" customHeight="1" x14ac:dyDescent="0.25">
      <c r="A64">
        <v>60</v>
      </c>
      <c r="B64" s="13">
        <f>IF(Inputs!$B$27&lt;&gt;"Ready","PENDING INPUTS",EDATE(Inputs!B5,A64-1))</f>
        <v>48092</v>
      </c>
      <c r="C64" s="3">
        <f>IF(Inputs!$B$27&lt;&gt;"Ready","PENDING INPUTS",IF($B$3=1,INDEX(Avalanche!$K$5:$CL$364,A64,($D$3-1)*8+1),INDEX(Snowball!$K$5:$CL$364,A64,($D$3-1)*8+1)))</f>
        <v>0</v>
      </c>
      <c r="D64" s="3">
        <f>IF(Inputs!$B$27&lt;&gt;"Ready","PENDING INPUTS",IF($B$3=1,INDEX(Avalanche!$K$5:$CL$364,A64,($D$3-1)*8+2),INDEX(Snowball!$K$5:$CL$364,A64,($D$3-1)*8+2)))</f>
        <v>0</v>
      </c>
      <c r="E64" s="3">
        <f>IF(Inputs!$B$27&lt;&gt;"Ready","PENDING INPUTS",IF($B$3=1,INDEX(Avalanche!$K$5:$CL$364,A64,($D$3-1)*8+3),INDEX(Snowball!$K$5:$CL$364,A64,($D$3-1)*8+3)))</f>
        <v>0</v>
      </c>
      <c r="F64" s="3">
        <f>IF(Inputs!$B$27&lt;&gt;"Ready","PENDING INPUTS",IF($B$3=1,INDEX(Avalanche!$K$5:$CL$364,A64,($D$3-1)*8+4),INDEX(Snowball!$K$5:$CL$364,A64,($D$3-1)*8+4)))</f>
        <v>0</v>
      </c>
      <c r="G64">
        <f>IF(Inputs!$B$27&lt;&gt;"Ready","PENDING INPUTS",IF($B$3=1,INDEX(Avalanche!$K$5:$CL$364,A64,($D$3-1)*8+5),INDEX(Snowball!$K$5:$CL$364,A64,($D$3-1)*8+5)))</f>
        <v>99</v>
      </c>
      <c r="H64" s="3">
        <f>IF(Inputs!$B$27&lt;&gt;"Ready","PENDING INPUTS",IF($B$3=1,INDEX(Avalanche!$K$5:$CL$364,A64,($D$3-1)*8+6),INDEX(Snowball!$K$5:$CL$364,A64,($D$3-1)*8+6)))</f>
        <v>0</v>
      </c>
      <c r="I64" s="3">
        <f>IF(Inputs!$B$27&lt;&gt;"Ready","PENDING INPUTS",IF($B$3=1,INDEX(Avalanche!$K$5:$CL$364,A64,($D$3-1)*8+7),INDEX(Snowball!$K$5:$CL$364,A64,($D$3-1)*8+7)))</f>
        <v>0</v>
      </c>
      <c r="J64" s="3">
        <f>IF(Inputs!$B$27&lt;&gt;"Ready","PENDING INPUTS",IF($B$3=1,INDEX(Avalanche!$K$5:$CL$364,A64,($D$3-1)*8+8),INDEX(Snowball!$K$5:$CL$364,A64,($D$3-1)*8+8)))</f>
        <v>0</v>
      </c>
    </row>
    <row r="65" spans="1:10" ht="27.95" customHeight="1" x14ac:dyDescent="0.25">
      <c r="A65">
        <v>61</v>
      </c>
      <c r="B65" s="13">
        <f>IF(Inputs!$B$27&lt;&gt;"Ready","PENDING INPUTS",EDATE(Inputs!B5,A65-1))</f>
        <v>48122</v>
      </c>
      <c r="C65" s="3">
        <f>IF(Inputs!$B$27&lt;&gt;"Ready","PENDING INPUTS",IF($B$3=1,INDEX(Avalanche!$K$5:$CL$364,A65,($D$3-1)*8+1),INDEX(Snowball!$K$5:$CL$364,A65,($D$3-1)*8+1)))</f>
        <v>0</v>
      </c>
      <c r="D65" s="3">
        <f>IF(Inputs!$B$27&lt;&gt;"Ready","PENDING INPUTS",IF($B$3=1,INDEX(Avalanche!$K$5:$CL$364,A65,($D$3-1)*8+2),INDEX(Snowball!$K$5:$CL$364,A65,($D$3-1)*8+2)))</f>
        <v>0</v>
      </c>
      <c r="E65" s="3">
        <f>IF(Inputs!$B$27&lt;&gt;"Ready","PENDING INPUTS",IF($B$3=1,INDEX(Avalanche!$K$5:$CL$364,A65,($D$3-1)*8+3),INDEX(Snowball!$K$5:$CL$364,A65,($D$3-1)*8+3)))</f>
        <v>0</v>
      </c>
      <c r="F65" s="3">
        <f>IF(Inputs!$B$27&lt;&gt;"Ready","PENDING INPUTS",IF($B$3=1,INDEX(Avalanche!$K$5:$CL$364,A65,($D$3-1)*8+4),INDEX(Snowball!$K$5:$CL$364,A65,($D$3-1)*8+4)))</f>
        <v>0</v>
      </c>
      <c r="G65">
        <f>IF(Inputs!$B$27&lt;&gt;"Ready","PENDING INPUTS",IF($B$3=1,INDEX(Avalanche!$K$5:$CL$364,A65,($D$3-1)*8+5),INDEX(Snowball!$K$5:$CL$364,A65,($D$3-1)*8+5)))</f>
        <v>99</v>
      </c>
      <c r="H65" s="3">
        <f>IF(Inputs!$B$27&lt;&gt;"Ready","PENDING INPUTS",IF($B$3=1,INDEX(Avalanche!$K$5:$CL$364,A65,($D$3-1)*8+6),INDEX(Snowball!$K$5:$CL$364,A65,($D$3-1)*8+6)))</f>
        <v>0</v>
      </c>
      <c r="I65" s="3">
        <f>IF(Inputs!$B$27&lt;&gt;"Ready","PENDING INPUTS",IF($B$3=1,INDEX(Avalanche!$K$5:$CL$364,A65,($D$3-1)*8+7),INDEX(Snowball!$K$5:$CL$364,A65,($D$3-1)*8+7)))</f>
        <v>0</v>
      </c>
      <c r="J65" s="3">
        <f>IF(Inputs!$B$27&lt;&gt;"Ready","PENDING INPUTS",IF($B$3=1,INDEX(Avalanche!$K$5:$CL$364,A65,($D$3-1)*8+8),INDEX(Snowball!$K$5:$CL$364,A65,($D$3-1)*8+8)))</f>
        <v>0</v>
      </c>
    </row>
    <row r="66" spans="1:10" ht="27.95" customHeight="1" x14ac:dyDescent="0.25">
      <c r="A66">
        <v>62</v>
      </c>
      <c r="B66" s="13">
        <f>IF(Inputs!$B$27&lt;&gt;"Ready","PENDING INPUTS",EDATE(Inputs!B5,A66-1))</f>
        <v>48153</v>
      </c>
      <c r="C66" s="3">
        <f>IF(Inputs!$B$27&lt;&gt;"Ready","PENDING INPUTS",IF($B$3=1,INDEX(Avalanche!$K$5:$CL$364,A66,($D$3-1)*8+1),INDEX(Snowball!$K$5:$CL$364,A66,($D$3-1)*8+1)))</f>
        <v>0</v>
      </c>
      <c r="D66" s="3">
        <f>IF(Inputs!$B$27&lt;&gt;"Ready","PENDING INPUTS",IF($B$3=1,INDEX(Avalanche!$K$5:$CL$364,A66,($D$3-1)*8+2),INDEX(Snowball!$K$5:$CL$364,A66,($D$3-1)*8+2)))</f>
        <v>0</v>
      </c>
      <c r="E66" s="3">
        <f>IF(Inputs!$B$27&lt;&gt;"Ready","PENDING INPUTS",IF($B$3=1,INDEX(Avalanche!$K$5:$CL$364,A66,($D$3-1)*8+3),INDEX(Snowball!$K$5:$CL$364,A66,($D$3-1)*8+3)))</f>
        <v>0</v>
      </c>
      <c r="F66" s="3">
        <f>IF(Inputs!$B$27&lt;&gt;"Ready","PENDING INPUTS",IF($B$3=1,INDEX(Avalanche!$K$5:$CL$364,A66,($D$3-1)*8+4),INDEX(Snowball!$K$5:$CL$364,A66,($D$3-1)*8+4)))</f>
        <v>0</v>
      </c>
      <c r="G66">
        <f>IF(Inputs!$B$27&lt;&gt;"Ready","PENDING INPUTS",IF($B$3=1,INDEX(Avalanche!$K$5:$CL$364,A66,($D$3-1)*8+5),INDEX(Snowball!$K$5:$CL$364,A66,($D$3-1)*8+5)))</f>
        <v>99</v>
      </c>
      <c r="H66" s="3">
        <f>IF(Inputs!$B$27&lt;&gt;"Ready","PENDING INPUTS",IF($B$3=1,INDEX(Avalanche!$K$5:$CL$364,A66,($D$3-1)*8+6),INDEX(Snowball!$K$5:$CL$364,A66,($D$3-1)*8+6)))</f>
        <v>0</v>
      </c>
      <c r="I66" s="3">
        <f>IF(Inputs!$B$27&lt;&gt;"Ready","PENDING INPUTS",IF($B$3=1,INDEX(Avalanche!$K$5:$CL$364,A66,($D$3-1)*8+7),INDEX(Snowball!$K$5:$CL$364,A66,($D$3-1)*8+7)))</f>
        <v>0</v>
      </c>
      <c r="J66" s="3">
        <f>IF(Inputs!$B$27&lt;&gt;"Ready","PENDING INPUTS",IF($B$3=1,INDEX(Avalanche!$K$5:$CL$364,A66,($D$3-1)*8+8),INDEX(Snowball!$K$5:$CL$364,A66,($D$3-1)*8+8)))</f>
        <v>0</v>
      </c>
    </row>
    <row r="67" spans="1:10" ht="27.95" customHeight="1" x14ac:dyDescent="0.25">
      <c r="A67">
        <v>63</v>
      </c>
      <c r="B67" s="13">
        <f>IF(Inputs!$B$27&lt;&gt;"Ready","PENDING INPUTS",EDATE(Inputs!B5,A67-1))</f>
        <v>48183</v>
      </c>
      <c r="C67" s="3">
        <f>IF(Inputs!$B$27&lt;&gt;"Ready","PENDING INPUTS",IF($B$3=1,INDEX(Avalanche!$K$5:$CL$364,A67,($D$3-1)*8+1),INDEX(Snowball!$K$5:$CL$364,A67,($D$3-1)*8+1)))</f>
        <v>0</v>
      </c>
      <c r="D67" s="3">
        <f>IF(Inputs!$B$27&lt;&gt;"Ready","PENDING INPUTS",IF($B$3=1,INDEX(Avalanche!$K$5:$CL$364,A67,($D$3-1)*8+2),INDEX(Snowball!$K$5:$CL$364,A67,($D$3-1)*8+2)))</f>
        <v>0</v>
      </c>
      <c r="E67" s="3">
        <f>IF(Inputs!$B$27&lt;&gt;"Ready","PENDING INPUTS",IF($B$3=1,INDEX(Avalanche!$K$5:$CL$364,A67,($D$3-1)*8+3),INDEX(Snowball!$K$5:$CL$364,A67,($D$3-1)*8+3)))</f>
        <v>0</v>
      </c>
      <c r="F67" s="3">
        <f>IF(Inputs!$B$27&lt;&gt;"Ready","PENDING INPUTS",IF($B$3=1,INDEX(Avalanche!$K$5:$CL$364,A67,($D$3-1)*8+4),INDEX(Snowball!$K$5:$CL$364,A67,($D$3-1)*8+4)))</f>
        <v>0</v>
      </c>
      <c r="G67">
        <f>IF(Inputs!$B$27&lt;&gt;"Ready","PENDING INPUTS",IF($B$3=1,INDEX(Avalanche!$K$5:$CL$364,A67,($D$3-1)*8+5),INDEX(Snowball!$K$5:$CL$364,A67,($D$3-1)*8+5)))</f>
        <v>99</v>
      </c>
      <c r="H67" s="3">
        <f>IF(Inputs!$B$27&lt;&gt;"Ready","PENDING INPUTS",IF($B$3=1,INDEX(Avalanche!$K$5:$CL$364,A67,($D$3-1)*8+6),INDEX(Snowball!$K$5:$CL$364,A67,($D$3-1)*8+6)))</f>
        <v>0</v>
      </c>
      <c r="I67" s="3">
        <f>IF(Inputs!$B$27&lt;&gt;"Ready","PENDING INPUTS",IF($B$3=1,INDEX(Avalanche!$K$5:$CL$364,A67,($D$3-1)*8+7),INDEX(Snowball!$K$5:$CL$364,A67,($D$3-1)*8+7)))</f>
        <v>0</v>
      </c>
      <c r="J67" s="3">
        <f>IF(Inputs!$B$27&lt;&gt;"Ready","PENDING INPUTS",IF($B$3=1,INDEX(Avalanche!$K$5:$CL$364,A67,($D$3-1)*8+8),INDEX(Snowball!$K$5:$CL$364,A67,($D$3-1)*8+8)))</f>
        <v>0</v>
      </c>
    </row>
    <row r="68" spans="1:10" ht="27.95" customHeight="1" x14ac:dyDescent="0.25">
      <c r="A68">
        <v>64</v>
      </c>
      <c r="B68" s="13">
        <f>IF(Inputs!$B$27&lt;&gt;"Ready","PENDING INPUTS",EDATE(Inputs!B5,A68-1))</f>
        <v>48214</v>
      </c>
      <c r="C68" s="3">
        <f>IF(Inputs!$B$27&lt;&gt;"Ready","PENDING INPUTS",IF($B$3=1,INDEX(Avalanche!$K$5:$CL$364,A68,($D$3-1)*8+1),INDEX(Snowball!$K$5:$CL$364,A68,($D$3-1)*8+1)))</f>
        <v>0</v>
      </c>
      <c r="D68" s="3">
        <f>IF(Inputs!$B$27&lt;&gt;"Ready","PENDING INPUTS",IF($B$3=1,INDEX(Avalanche!$K$5:$CL$364,A68,($D$3-1)*8+2),INDEX(Snowball!$K$5:$CL$364,A68,($D$3-1)*8+2)))</f>
        <v>0</v>
      </c>
      <c r="E68" s="3">
        <f>IF(Inputs!$B$27&lt;&gt;"Ready","PENDING INPUTS",IF($B$3=1,INDEX(Avalanche!$K$5:$CL$364,A68,($D$3-1)*8+3),INDEX(Snowball!$K$5:$CL$364,A68,($D$3-1)*8+3)))</f>
        <v>0</v>
      </c>
      <c r="F68" s="3">
        <f>IF(Inputs!$B$27&lt;&gt;"Ready","PENDING INPUTS",IF($B$3=1,INDEX(Avalanche!$K$5:$CL$364,A68,($D$3-1)*8+4),INDEX(Snowball!$K$5:$CL$364,A68,($D$3-1)*8+4)))</f>
        <v>0</v>
      </c>
      <c r="G68">
        <f>IF(Inputs!$B$27&lt;&gt;"Ready","PENDING INPUTS",IF($B$3=1,INDEX(Avalanche!$K$5:$CL$364,A68,($D$3-1)*8+5),INDEX(Snowball!$K$5:$CL$364,A68,($D$3-1)*8+5)))</f>
        <v>99</v>
      </c>
      <c r="H68" s="3">
        <f>IF(Inputs!$B$27&lt;&gt;"Ready","PENDING INPUTS",IF($B$3=1,INDEX(Avalanche!$K$5:$CL$364,A68,($D$3-1)*8+6),INDEX(Snowball!$K$5:$CL$364,A68,($D$3-1)*8+6)))</f>
        <v>0</v>
      </c>
      <c r="I68" s="3">
        <f>IF(Inputs!$B$27&lt;&gt;"Ready","PENDING INPUTS",IF($B$3=1,INDEX(Avalanche!$K$5:$CL$364,A68,($D$3-1)*8+7),INDEX(Snowball!$K$5:$CL$364,A68,($D$3-1)*8+7)))</f>
        <v>0</v>
      </c>
      <c r="J68" s="3">
        <f>IF(Inputs!$B$27&lt;&gt;"Ready","PENDING INPUTS",IF($B$3=1,INDEX(Avalanche!$K$5:$CL$364,A68,($D$3-1)*8+8),INDEX(Snowball!$K$5:$CL$364,A68,($D$3-1)*8+8)))</f>
        <v>0</v>
      </c>
    </row>
    <row r="69" spans="1:10" ht="27.95" customHeight="1" x14ac:dyDescent="0.25">
      <c r="A69">
        <v>65</v>
      </c>
      <c r="B69" s="13">
        <f>IF(Inputs!$B$27&lt;&gt;"Ready","PENDING INPUTS",EDATE(Inputs!B5,A69-1))</f>
        <v>48245</v>
      </c>
      <c r="C69" s="3">
        <f>IF(Inputs!$B$27&lt;&gt;"Ready","PENDING INPUTS",IF($B$3=1,INDEX(Avalanche!$K$5:$CL$364,A69,($D$3-1)*8+1),INDEX(Snowball!$K$5:$CL$364,A69,($D$3-1)*8+1)))</f>
        <v>0</v>
      </c>
      <c r="D69" s="3">
        <f>IF(Inputs!$B$27&lt;&gt;"Ready","PENDING INPUTS",IF($B$3=1,INDEX(Avalanche!$K$5:$CL$364,A69,($D$3-1)*8+2),INDEX(Snowball!$K$5:$CL$364,A69,($D$3-1)*8+2)))</f>
        <v>0</v>
      </c>
      <c r="E69" s="3">
        <f>IF(Inputs!$B$27&lt;&gt;"Ready","PENDING INPUTS",IF($B$3=1,INDEX(Avalanche!$K$5:$CL$364,A69,($D$3-1)*8+3),INDEX(Snowball!$K$5:$CL$364,A69,($D$3-1)*8+3)))</f>
        <v>0</v>
      </c>
      <c r="F69" s="3">
        <f>IF(Inputs!$B$27&lt;&gt;"Ready","PENDING INPUTS",IF($B$3=1,INDEX(Avalanche!$K$5:$CL$364,A69,($D$3-1)*8+4),INDEX(Snowball!$K$5:$CL$364,A69,($D$3-1)*8+4)))</f>
        <v>0</v>
      </c>
      <c r="G69">
        <f>IF(Inputs!$B$27&lt;&gt;"Ready","PENDING INPUTS",IF($B$3=1,INDEX(Avalanche!$K$5:$CL$364,A69,($D$3-1)*8+5),INDEX(Snowball!$K$5:$CL$364,A69,($D$3-1)*8+5)))</f>
        <v>99</v>
      </c>
      <c r="H69" s="3">
        <f>IF(Inputs!$B$27&lt;&gt;"Ready","PENDING INPUTS",IF($B$3=1,INDEX(Avalanche!$K$5:$CL$364,A69,($D$3-1)*8+6),INDEX(Snowball!$K$5:$CL$364,A69,($D$3-1)*8+6)))</f>
        <v>0</v>
      </c>
      <c r="I69" s="3">
        <f>IF(Inputs!$B$27&lt;&gt;"Ready","PENDING INPUTS",IF($B$3=1,INDEX(Avalanche!$K$5:$CL$364,A69,($D$3-1)*8+7),INDEX(Snowball!$K$5:$CL$364,A69,($D$3-1)*8+7)))</f>
        <v>0</v>
      </c>
      <c r="J69" s="3">
        <f>IF(Inputs!$B$27&lt;&gt;"Ready","PENDING INPUTS",IF($B$3=1,INDEX(Avalanche!$K$5:$CL$364,A69,($D$3-1)*8+8),INDEX(Snowball!$K$5:$CL$364,A69,($D$3-1)*8+8)))</f>
        <v>0</v>
      </c>
    </row>
    <row r="70" spans="1:10" ht="27.95" customHeight="1" x14ac:dyDescent="0.25">
      <c r="A70">
        <v>66</v>
      </c>
      <c r="B70" s="13">
        <f>IF(Inputs!$B$27&lt;&gt;"Ready","PENDING INPUTS",EDATE(Inputs!B5,A70-1))</f>
        <v>48274</v>
      </c>
      <c r="C70" s="3">
        <f>IF(Inputs!$B$27&lt;&gt;"Ready","PENDING INPUTS",IF($B$3=1,INDEX(Avalanche!$K$5:$CL$364,A70,($D$3-1)*8+1),INDEX(Snowball!$K$5:$CL$364,A70,($D$3-1)*8+1)))</f>
        <v>0</v>
      </c>
      <c r="D70" s="3">
        <f>IF(Inputs!$B$27&lt;&gt;"Ready","PENDING INPUTS",IF($B$3=1,INDEX(Avalanche!$K$5:$CL$364,A70,($D$3-1)*8+2),INDEX(Snowball!$K$5:$CL$364,A70,($D$3-1)*8+2)))</f>
        <v>0</v>
      </c>
      <c r="E70" s="3">
        <f>IF(Inputs!$B$27&lt;&gt;"Ready","PENDING INPUTS",IF($B$3=1,INDEX(Avalanche!$K$5:$CL$364,A70,($D$3-1)*8+3),INDEX(Snowball!$K$5:$CL$364,A70,($D$3-1)*8+3)))</f>
        <v>0</v>
      </c>
      <c r="F70" s="3">
        <f>IF(Inputs!$B$27&lt;&gt;"Ready","PENDING INPUTS",IF($B$3=1,INDEX(Avalanche!$K$5:$CL$364,A70,($D$3-1)*8+4),INDEX(Snowball!$K$5:$CL$364,A70,($D$3-1)*8+4)))</f>
        <v>0</v>
      </c>
      <c r="G70">
        <f>IF(Inputs!$B$27&lt;&gt;"Ready","PENDING INPUTS",IF($B$3=1,INDEX(Avalanche!$K$5:$CL$364,A70,($D$3-1)*8+5),INDEX(Snowball!$K$5:$CL$364,A70,($D$3-1)*8+5)))</f>
        <v>99</v>
      </c>
      <c r="H70" s="3">
        <f>IF(Inputs!$B$27&lt;&gt;"Ready","PENDING INPUTS",IF($B$3=1,INDEX(Avalanche!$K$5:$CL$364,A70,($D$3-1)*8+6),INDEX(Snowball!$K$5:$CL$364,A70,($D$3-1)*8+6)))</f>
        <v>0</v>
      </c>
      <c r="I70" s="3">
        <f>IF(Inputs!$B$27&lt;&gt;"Ready","PENDING INPUTS",IF($B$3=1,INDEX(Avalanche!$K$5:$CL$364,A70,($D$3-1)*8+7),INDEX(Snowball!$K$5:$CL$364,A70,($D$3-1)*8+7)))</f>
        <v>0</v>
      </c>
      <c r="J70" s="3">
        <f>IF(Inputs!$B$27&lt;&gt;"Ready","PENDING INPUTS",IF($B$3=1,INDEX(Avalanche!$K$5:$CL$364,A70,($D$3-1)*8+8),INDEX(Snowball!$K$5:$CL$364,A70,($D$3-1)*8+8)))</f>
        <v>0</v>
      </c>
    </row>
    <row r="71" spans="1:10" ht="27.95" customHeight="1" x14ac:dyDescent="0.25">
      <c r="A71">
        <v>67</v>
      </c>
      <c r="B71" s="13">
        <f>IF(Inputs!$B$27&lt;&gt;"Ready","PENDING INPUTS",EDATE(Inputs!B5,A71-1))</f>
        <v>48305</v>
      </c>
      <c r="C71" s="3">
        <f>IF(Inputs!$B$27&lt;&gt;"Ready","PENDING INPUTS",IF($B$3=1,INDEX(Avalanche!$K$5:$CL$364,A71,($D$3-1)*8+1),INDEX(Snowball!$K$5:$CL$364,A71,($D$3-1)*8+1)))</f>
        <v>0</v>
      </c>
      <c r="D71" s="3">
        <f>IF(Inputs!$B$27&lt;&gt;"Ready","PENDING INPUTS",IF($B$3=1,INDEX(Avalanche!$K$5:$CL$364,A71,($D$3-1)*8+2),INDEX(Snowball!$K$5:$CL$364,A71,($D$3-1)*8+2)))</f>
        <v>0</v>
      </c>
      <c r="E71" s="3">
        <f>IF(Inputs!$B$27&lt;&gt;"Ready","PENDING INPUTS",IF($B$3=1,INDEX(Avalanche!$K$5:$CL$364,A71,($D$3-1)*8+3),INDEX(Snowball!$K$5:$CL$364,A71,($D$3-1)*8+3)))</f>
        <v>0</v>
      </c>
      <c r="F71" s="3">
        <f>IF(Inputs!$B$27&lt;&gt;"Ready","PENDING INPUTS",IF($B$3=1,INDEX(Avalanche!$K$5:$CL$364,A71,($D$3-1)*8+4),INDEX(Snowball!$K$5:$CL$364,A71,($D$3-1)*8+4)))</f>
        <v>0</v>
      </c>
      <c r="G71">
        <f>IF(Inputs!$B$27&lt;&gt;"Ready","PENDING INPUTS",IF($B$3=1,INDEX(Avalanche!$K$5:$CL$364,A71,($D$3-1)*8+5),INDEX(Snowball!$K$5:$CL$364,A71,($D$3-1)*8+5)))</f>
        <v>99</v>
      </c>
      <c r="H71" s="3">
        <f>IF(Inputs!$B$27&lt;&gt;"Ready","PENDING INPUTS",IF($B$3=1,INDEX(Avalanche!$K$5:$CL$364,A71,($D$3-1)*8+6),INDEX(Snowball!$K$5:$CL$364,A71,($D$3-1)*8+6)))</f>
        <v>0</v>
      </c>
      <c r="I71" s="3">
        <f>IF(Inputs!$B$27&lt;&gt;"Ready","PENDING INPUTS",IF($B$3=1,INDEX(Avalanche!$K$5:$CL$364,A71,($D$3-1)*8+7),INDEX(Snowball!$K$5:$CL$364,A71,($D$3-1)*8+7)))</f>
        <v>0</v>
      </c>
      <c r="J71" s="3">
        <f>IF(Inputs!$B$27&lt;&gt;"Ready","PENDING INPUTS",IF($B$3=1,INDEX(Avalanche!$K$5:$CL$364,A71,($D$3-1)*8+8),INDEX(Snowball!$K$5:$CL$364,A71,($D$3-1)*8+8)))</f>
        <v>0</v>
      </c>
    </row>
    <row r="72" spans="1:10" ht="27.95" customHeight="1" x14ac:dyDescent="0.25">
      <c r="A72">
        <v>68</v>
      </c>
      <c r="B72" s="13">
        <f>IF(Inputs!$B$27&lt;&gt;"Ready","PENDING INPUTS",EDATE(Inputs!B5,A72-1))</f>
        <v>48335</v>
      </c>
      <c r="C72" s="3">
        <f>IF(Inputs!$B$27&lt;&gt;"Ready","PENDING INPUTS",IF($B$3=1,INDEX(Avalanche!$K$5:$CL$364,A72,($D$3-1)*8+1),INDEX(Snowball!$K$5:$CL$364,A72,($D$3-1)*8+1)))</f>
        <v>0</v>
      </c>
      <c r="D72" s="3">
        <f>IF(Inputs!$B$27&lt;&gt;"Ready","PENDING INPUTS",IF($B$3=1,INDEX(Avalanche!$K$5:$CL$364,A72,($D$3-1)*8+2),INDEX(Snowball!$K$5:$CL$364,A72,($D$3-1)*8+2)))</f>
        <v>0</v>
      </c>
      <c r="E72" s="3">
        <f>IF(Inputs!$B$27&lt;&gt;"Ready","PENDING INPUTS",IF($B$3=1,INDEX(Avalanche!$K$5:$CL$364,A72,($D$3-1)*8+3),INDEX(Snowball!$K$5:$CL$364,A72,($D$3-1)*8+3)))</f>
        <v>0</v>
      </c>
      <c r="F72" s="3">
        <f>IF(Inputs!$B$27&lt;&gt;"Ready","PENDING INPUTS",IF($B$3=1,INDEX(Avalanche!$K$5:$CL$364,A72,($D$3-1)*8+4),INDEX(Snowball!$K$5:$CL$364,A72,($D$3-1)*8+4)))</f>
        <v>0</v>
      </c>
      <c r="G72">
        <f>IF(Inputs!$B$27&lt;&gt;"Ready","PENDING INPUTS",IF($B$3=1,INDEX(Avalanche!$K$5:$CL$364,A72,($D$3-1)*8+5),INDEX(Snowball!$K$5:$CL$364,A72,($D$3-1)*8+5)))</f>
        <v>99</v>
      </c>
      <c r="H72" s="3">
        <f>IF(Inputs!$B$27&lt;&gt;"Ready","PENDING INPUTS",IF($B$3=1,INDEX(Avalanche!$K$5:$CL$364,A72,($D$3-1)*8+6),INDEX(Snowball!$K$5:$CL$364,A72,($D$3-1)*8+6)))</f>
        <v>0</v>
      </c>
      <c r="I72" s="3">
        <f>IF(Inputs!$B$27&lt;&gt;"Ready","PENDING INPUTS",IF($B$3=1,INDEX(Avalanche!$K$5:$CL$364,A72,($D$3-1)*8+7),INDEX(Snowball!$K$5:$CL$364,A72,($D$3-1)*8+7)))</f>
        <v>0</v>
      </c>
      <c r="J72" s="3">
        <f>IF(Inputs!$B$27&lt;&gt;"Ready","PENDING INPUTS",IF($B$3=1,INDEX(Avalanche!$K$5:$CL$364,A72,($D$3-1)*8+8),INDEX(Snowball!$K$5:$CL$364,A72,($D$3-1)*8+8)))</f>
        <v>0</v>
      </c>
    </row>
    <row r="73" spans="1:10" ht="27.95" customHeight="1" x14ac:dyDescent="0.25">
      <c r="A73">
        <v>69</v>
      </c>
      <c r="B73" s="13">
        <f>IF(Inputs!$B$27&lt;&gt;"Ready","PENDING INPUTS",EDATE(Inputs!B5,A73-1))</f>
        <v>48366</v>
      </c>
      <c r="C73" s="3">
        <f>IF(Inputs!$B$27&lt;&gt;"Ready","PENDING INPUTS",IF($B$3=1,INDEX(Avalanche!$K$5:$CL$364,A73,($D$3-1)*8+1),INDEX(Snowball!$K$5:$CL$364,A73,($D$3-1)*8+1)))</f>
        <v>0</v>
      </c>
      <c r="D73" s="3">
        <f>IF(Inputs!$B$27&lt;&gt;"Ready","PENDING INPUTS",IF($B$3=1,INDEX(Avalanche!$K$5:$CL$364,A73,($D$3-1)*8+2),INDEX(Snowball!$K$5:$CL$364,A73,($D$3-1)*8+2)))</f>
        <v>0</v>
      </c>
      <c r="E73" s="3">
        <f>IF(Inputs!$B$27&lt;&gt;"Ready","PENDING INPUTS",IF($B$3=1,INDEX(Avalanche!$K$5:$CL$364,A73,($D$3-1)*8+3),INDEX(Snowball!$K$5:$CL$364,A73,($D$3-1)*8+3)))</f>
        <v>0</v>
      </c>
      <c r="F73" s="3">
        <f>IF(Inputs!$B$27&lt;&gt;"Ready","PENDING INPUTS",IF($B$3=1,INDEX(Avalanche!$K$5:$CL$364,A73,($D$3-1)*8+4),INDEX(Snowball!$K$5:$CL$364,A73,($D$3-1)*8+4)))</f>
        <v>0</v>
      </c>
      <c r="G73">
        <f>IF(Inputs!$B$27&lt;&gt;"Ready","PENDING INPUTS",IF($B$3=1,INDEX(Avalanche!$K$5:$CL$364,A73,($D$3-1)*8+5),INDEX(Snowball!$K$5:$CL$364,A73,($D$3-1)*8+5)))</f>
        <v>99</v>
      </c>
      <c r="H73" s="3">
        <f>IF(Inputs!$B$27&lt;&gt;"Ready","PENDING INPUTS",IF($B$3=1,INDEX(Avalanche!$K$5:$CL$364,A73,($D$3-1)*8+6),INDEX(Snowball!$K$5:$CL$364,A73,($D$3-1)*8+6)))</f>
        <v>0</v>
      </c>
      <c r="I73" s="3">
        <f>IF(Inputs!$B$27&lt;&gt;"Ready","PENDING INPUTS",IF($B$3=1,INDEX(Avalanche!$K$5:$CL$364,A73,($D$3-1)*8+7),INDEX(Snowball!$K$5:$CL$364,A73,($D$3-1)*8+7)))</f>
        <v>0</v>
      </c>
      <c r="J73" s="3">
        <f>IF(Inputs!$B$27&lt;&gt;"Ready","PENDING INPUTS",IF($B$3=1,INDEX(Avalanche!$K$5:$CL$364,A73,($D$3-1)*8+8),INDEX(Snowball!$K$5:$CL$364,A73,($D$3-1)*8+8)))</f>
        <v>0</v>
      </c>
    </row>
    <row r="74" spans="1:10" ht="27.95" customHeight="1" x14ac:dyDescent="0.25">
      <c r="A74">
        <v>70</v>
      </c>
      <c r="B74" s="13">
        <f>IF(Inputs!$B$27&lt;&gt;"Ready","PENDING INPUTS",EDATE(Inputs!B5,A74-1))</f>
        <v>48396</v>
      </c>
      <c r="C74" s="3">
        <f>IF(Inputs!$B$27&lt;&gt;"Ready","PENDING INPUTS",IF($B$3=1,INDEX(Avalanche!$K$5:$CL$364,A74,($D$3-1)*8+1),INDEX(Snowball!$K$5:$CL$364,A74,($D$3-1)*8+1)))</f>
        <v>0</v>
      </c>
      <c r="D74" s="3">
        <f>IF(Inputs!$B$27&lt;&gt;"Ready","PENDING INPUTS",IF($B$3=1,INDEX(Avalanche!$K$5:$CL$364,A74,($D$3-1)*8+2),INDEX(Snowball!$K$5:$CL$364,A74,($D$3-1)*8+2)))</f>
        <v>0</v>
      </c>
      <c r="E74" s="3">
        <f>IF(Inputs!$B$27&lt;&gt;"Ready","PENDING INPUTS",IF($B$3=1,INDEX(Avalanche!$K$5:$CL$364,A74,($D$3-1)*8+3),INDEX(Snowball!$K$5:$CL$364,A74,($D$3-1)*8+3)))</f>
        <v>0</v>
      </c>
      <c r="F74" s="3">
        <f>IF(Inputs!$B$27&lt;&gt;"Ready","PENDING INPUTS",IF($B$3=1,INDEX(Avalanche!$K$5:$CL$364,A74,($D$3-1)*8+4),INDEX(Snowball!$K$5:$CL$364,A74,($D$3-1)*8+4)))</f>
        <v>0</v>
      </c>
      <c r="G74">
        <f>IF(Inputs!$B$27&lt;&gt;"Ready","PENDING INPUTS",IF($B$3=1,INDEX(Avalanche!$K$5:$CL$364,A74,($D$3-1)*8+5),INDEX(Snowball!$K$5:$CL$364,A74,($D$3-1)*8+5)))</f>
        <v>99</v>
      </c>
      <c r="H74" s="3">
        <f>IF(Inputs!$B$27&lt;&gt;"Ready","PENDING INPUTS",IF($B$3=1,INDEX(Avalanche!$K$5:$CL$364,A74,($D$3-1)*8+6),INDEX(Snowball!$K$5:$CL$364,A74,($D$3-1)*8+6)))</f>
        <v>0</v>
      </c>
      <c r="I74" s="3">
        <f>IF(Inputs!$B$27&lt;&gt;"Ready","PENDING INPUTS",IF($B$3=1,INDEX(Avalanche!$K$5:$CL$364,A74,($D$3-1)*8+7),INDEX(Snowball!$K$5:$CL$364,A74,($D$3-1)*8+7)))</f>
        <v>0</v>
      </c>
      <c r="J74" s="3">
        <f>IF(Inputs!$B$27&lt;&gt;"Ready","PENDING INPUTS",IF($B$3=1,INDEX(Avalanche!$K$5:$CL$364,A74,($D$3-1)*8+8),INDEX(Snowball!$K$5:$CL$364,A74,($D$3-1)*8+8)))</f>
        <v>0</v>
      </c>
    </row>
    <row r="75" spans="1:10" ht="27.95" customHeight="1" x14ac:dyDescent="0.25">
      <c r="A75">
        <v>71</v>
      </c>
      <c r="B75" s="13">
        <f>IF(Inputs!$B$27&lt;&gt;"Ready","PENDING INPUTS",EDATE(Inputs!B5,A75-1))</f>
        <v>48427</v>
      </c>
      <c r="C75" s="3">
        <f>IF(Inputs!$B$27&lt;&gt;"Ready","PENDING INPUTS",IF($B$3=1,INDEX(Avalanche!$K$5:$CL$364,A75,($D$3-1)*8+1),INDEX(Snowball!$K$5:$CL$364,A75,($D$3-1)*8+1)))</f>
        <v>0</v>
      </c>
      <c r="D75" s="3">
        <f>IF(Inputs!$B$27&lt;&gt;"Ready","PENDING INPUTS",IF($B$3=1,INDEX(Avalanche!$K$5:$CL$364,A75,($D$3-1)*8+2),INDEX(Snowball!$K$5:$CL$364,A75,($D$3-1)*8+2)))</f>
        <v>0</v>
      </c>
      <c r="E75" s="3">
        <f>IF(Inputs!$B$27&lt;&gt;"Ready","PENDING INPUTS",IF($B$3=1,INDEX(Avalanche!$K$5:$CL$364,A75,($D$3-1)*8+3),INDEX(Snowball!$K$5:$CL$364,A75,($D$3-1)*8+3)))</f>
        <v>0</v>
      </c>
      <c r="F75" s="3">
        <f>IF(Inputs!$B$27&lt;&gt;"Ready","PENDING INPUTS",IF($B$3=1,INDEX(Avalanche!$K$5:$CL$364,A75,($D$3-1)*8+4),INDEX(Snowball!$K$5:$CL$364,A75,($D$3-1)*8+4)))</f>
        <v>0</v>
      </c>
      <c r="G75">
        <f>IF(Inputs!$B$27&lt;&gt;"Ready","PENDING INPUTS",IF($B$3=1,INDEX(Avalanche!$K$5:$CL$364,A75,($D$3-1)*8+5),INDEX(Snowball!$K$5:$CL$364,A75,($D$3-1)*8+5)))</f>
        <v>99</v>
      </c>
      <c r="H75" s="3">
        <f>IF(Inputs!$B$27&lt;&gt;"Ready","PENDING INPUTS",IF($B$3=1,INDEX(Avalanche!$K$5:$CL$364,A75,($D$3-1)*8+6),INDEX(Snowball!$K$5:$CL$364,A75,($D$3-1)*8+6)))</f>
        <v>0</v>
      </c>
      <c r="I75" s="3">
        <f>IF(Inputs!$B$27&lt;&gt;"Ready","PENDING INPUTS",IF($B$3=1,INDEX(Avalanche!$K$5:$CL$364,A75,($D$3-1)*8+7),INDEX(Snowball!$K$5:$CL$364,A75,($D$3-1)*8+7)))</f>
        <v>0</v>
      </c>
      <c r="J75" s="3">
        <f>IF(Inputs!$B$27&lt;&gt;"Ready","PENDING INPUTS",IF($B$3=1,INDEX(Avalanche!$K$5:$CL$364,A75,($D$3-1)*8+8),INDEX(Snowball!$K$5:$CL$364,A75,($D$3-1)*8+8)))</f>
        <v>0</v>
      </c>
    </row>
    <row r="76" spans="1:10" ht="27.95" customHeight="1" x14ac:dyDescent="0.25">
      <c r="A76">
        <v>72</v>
      </c>
      <c r="B76" s="13">
        <f>IF(Inputs!$B$27&lt;&gt;"Ready","PENDING INPUTS",EDATE(Inputs!B5,A76-1))</f>
        <v>48458</v>
      </c>
      <c r="C76" s="3">
        <f>IF(Inputs!$B$27&lt;&gt;"Ready","PENDING INPUTS",IF($B$3=1,INDEX(Avalanche!$K$5:$CL$364,A76,($D$3-1)*8+1),INDEX(Snowball!$K$5:$CL$364,A76,($D$3-1)*8+1)))</f>
        <v>0</v>
      </c>
      <c r="D76" s="3">
        <f>IF(Inputs!$B$27&lt;&gt;"Ready","PENDING INPUTS",IF($B$3=1,INDEX(Avalanche!$K$5:$CL$364,A76,($D$3-1)*8+2),INDEX(Snowball!$K$5:$CL$364,A76,($D$3-1)*8+2)))</f>
        <v>0</v>
      </c>
      <c r="E76" s="3">
        <f>IF(Inputs!$B$27&lt;&gt;"Ready","PENDING INPUTS",IF($B$3=1,INDEX(Avalanche!$K$5:$CL$364,A76,($D$3-1)*8+3),INDEX(Snowball!$K$5:$CL$364,A76,($D$3-1)*8+3)))</f>
        <v>0</v>
      </c>
      <c r="F76" s="3">
        <f>IF(Inputs!$B$27&lt;&gt;"Ready","PENDING INPUTS",IF($B$3=1,INDEX(Avalanche!$K$5:$CL$364,A76,($D$3-1)*8+4),INDEX(Snowball!$K$5:$CL$364,A76,($D$3-1)*8+4)))</f>
        <v>0</v>
      </c>
      <c r="G76">
        <f>IF(Inputs!$B$27&lt;&gt;"Ready","PENDING INPUTS",IF($B$3=1,INDEX(Avalanche!$K$5:$CL$364,A76,($D$3-1)*8+5),INDEX(Snowball!$K$5:$CL$364,A76,($D$3-1)*8+5)))</f>
        <v>99</v>
      </c>
      <c r="H76" s="3">
        <f>IF(Inputs!$B$27&lt;&gt;"Ready","PENDING INPUTS",IF($B$3=1,INDEX(Avalanche!$K$5:$CL$364,A76,($D$3-1)*8+6),INDEX(Snowball!$K$5:$CL$364,A76,($D$3-1)*8+6)))</f>
        <v>0</v>
      </c>
      <c r="I76" s="3">
        <f>IF(Inputs!$B$27&lt;&gt;"Ready","PENDING INPUTS",IF($B$3=1,INDEX(Avalanche!$K$5:$CL$364,A76,($D$3-1)*8+7),INDEX(Snowball!$K$5:$CL$364,A76,($D$3-1)*8+7)))</f>
        <v>0</v>
      </c>
      <c r="J76" s="3">
        <f>IF(Inputs!$B$27&lt;&gt;"Ready","PENDING INPUTS",IF($B$3=1,INDEX(Avalanche!$K$5:$CL$364,A76,($D$3-1)*8+8),INDEX(Snowball!$K$5:$CL$364,A76,($D$3-1)*8+8)))</f>
        <v>0</v>
      </c>
    </row>
    <row r="77" spans="1:10" ht="27.95" customHeight="1" x14ac:dyDescent="0.25">
      <c r="A77">
        <v>73</v>
      </c>
      <c r="B77" s="13">
        <f>IF(Inputs!$B$27&lt;&gt;"Ready","PENDING INPUTS",EDATE(Inputs!B5,A77-1))</f>
        <v>48488</v>
      </c>
      <c r="C77" s="3">
        <f>IF(Inputs!$B$27&lt;&gt;"Ready","PENDING INPUTS",IF($B$3=1,INDEX(Avalanche!$K$5:$CL$364,A77,($D$3-1)*8+1),INDEX(Snowball!$K$5:$CL$364,A77,($D$3-1)*8+1)))</f>
        <v>0</v>
      </c>
      <c r="D77" s="3">
        <f>IF(Inputs!$B$27&lt;&gt;"Ready","PENDING INPUTS",IF($B$3=1,INDEX(Avalanche!$K$5:$CL$364,A77,($D$3-1)*8+2),INDEX(Snowball!$K$5:$CL$364,A77,($D$3-1)*8+2)))</f>
        <v>0</v>
      </c>
      <c r="E77" s="3">
        <f>IF(Inputs!$B$27&lt;&gt;"Ready","PENDING INPUTS",IF($B$3=1,INDEX(Avalanche!$K$5:$CL$364,A77,($D$3-1)*8+3),INDEX(Snowball!$K$5:$CL$364,A77,($D$3-1)*8+3)))</f>
        <v>0</v>
      </c>
      <c r="F77" s="3">
        <f>IF(Inputs!$B$27&lt;&gt;"Ready","PENDING INPUTS",IF($B$3=1,INDEX(Avalanche!$K$5:$CL$364,A77,($D$3-1)*8+4),INDEX(Snowball!$K$5:$CL$364,A77,($D$3-1)*8+4)))</f>
        <v>0</v>
      </c>
      <c r="G77">
        <f>IF(Inputs!$B$27&lt;&gt;"Ready","PENDING INPUTS",IF($B$3=1,INDEX(Avalanche!$K$5:$CL$364,A77,($D$3-1)*8+5),INDEX(Snowball!$K$5:$CL$364,A77,($D$3-1)*8+5)))</f>
        <v>99</v>
      </c>
      <c r="H77" s="3">
        <f>IF(Inputs!$B$27&lt;&gt;"Ready","PENDING INPUTS",IF($B$3=1,INDEX(Avalanche!$K$5:$CL$364,A77,($D$3-1)*8+6),INDEX(Snowball!$K$5:$CL$364,A77,($D$3-1)*8+6)))</f>
        <v>0</v>
      </c>
      <c r="I77" s="3">
        <f>IF(Inputs!$B$27&lt;&gt;"Ready","PENDING INPUTS",IF($B$3=1,INDEX(Avalanche!$K$5:$CL$364,A77,($D$3-1)*8+7),INDEX(Snowball!$K$5:$CL$364,A77,($D$3-1)*8+7)))</f>
        <v>0</v>
      </c>
      <c r="J77" s="3">
        <f>IF(Inputs!$B$27&lt;&gt;"Ready","PENDING INPUTS",IF($B$3=1,INDEX(Avalanche!$K$5:$CL$364,A77,($D$3-1)*8+8),INDEX(Snowball!$K$5:$CL$364,A77,($D$3-1)*8+8)))</f>
        <v>0</v>
      </c>
    </row>
    <row r="78" spans="1:10" ht="27.95" customHeight="1" x14ac:dyDescent="0.25">
      <c r="A78">
        <v>74</v>
      </c>
      <c r="B78" s="13">
        <f>IF(Inputs!$B$27&lt;&gt;"Ready","PENDING INPUTS",EDATE(Inputs!B5,A78-1))</f>
        <v>48519</v>
      </c>
      <c r="C78" s="3">
        <f>IF(Inputs!$B$27&lt;&gt;"Ready","PENDING INPUTS",IF($B$3=1,INDEX(Avalanche!$K$5:$CL$364,A78,($D$3-1)*8+1),INDEX(Snowball!$K$5:$CL$364,A78,($D$3-1)*8+1)))</f>
        <v>0</v>
      </c>
      <c r="D78" s="3">
        <f>IF(Inputs!$B$27&lt;&gt;"Ready","PENDING INPUTS",IF($B$3=1,INDEX(Avalanche!$K$5:$CL$364,A78,($D$3-1)*8+2),INDEX(Snowball!$K$5:$CL$364,A78,($D$3-1)*8+2)))</f>
        <v>0</v>
      </c>
      <c r="E78" s="3">
        <f>IF(Inputs!$B$27&lt;&gt;"Ready","PENDING INPUTS",IF($B$3=1,INDEX(Avalanche!$K$5:$CL$364,A78,($D$3-1)*8+3),INDEX(Snowball!$K$5:$CL$364,A78,($D$3-1)*8+3)))</f>
        <v>0</v>
      </c>
      <c r="F78" s="3">
        <f>IF(Inputs!$B$27&lt;&gt;"Ready","PENDING INPUTS",IF($B$3=1,INDEX(Avalanche!$K$5:$CL$364,A78,($D$3-1)*8+4),INDEX(Snowball!$K$5:$CL$364,A78,($D$3-1)*8+4)))</f>
        <v>0</v>
      </c>
      <c r="G78">
        <f>IF(Inputs!$B$27&lt;&gt;"Ready","PENDING INPUTS",IF($B$3=1,INDEX(Avalanche!$K$5:$CL$364,A78,($D$3-1)*8+5),INDEX(Snowball!$K$5:$CL$364,A78,($D$3-1)*8+5)))</f>
        <v>99</v>
      </c>
      <c r="H78" s="3">
        <f>IF(Inputs!$B$27&lt;&gt;"Ready","PENDING INPUTS",IF($B$3=1,INDEX(Avalanche!$K$5:$CL$364,A78,($D$3-1)*8+6),INDEX(Snowball!$K$5:$CL$364,A78,($D$3-1)*8+6)))</f>
        <v>0</v>
      </c>
      <c r="I78" s="3">
        <f>IF(Inputs!$B$27&lt;&gt;"Ready","PENDING INPUTS",IF($B$3=1,INDEX(Avalanche!$K$5:$CL$364,A78,($D$3-1)*8+7),INDEX(Snowball!$K$5:$CL$364,A78,($D$3-1)*8+7)))</f>
        <v>0</v>
      </c>
      <c r="J78" s="3">
        <f>IF(Inputs!$B$27&lt;&gt;"Ready","PENDING INPUTS",IF($B$3=1,INDEX(Avalanche!$K$5:$CL$364,A78,($D$3-1)*8+8),INDEX(Snowball!$K$5:$CL$364,A78,($D$3-1)*8+8)))</f>
        <v>0</v>
      </c>
    </row>
    <row r="79" spans="1:10" ht="27.95" customHeight="1" x14ac:dyDescent="0.25">
      <c r="A79">
        <v>75</v>
      </c>
      <c r="B79" s="13">
        <f>IF(Inputs!$B$27&lt;&gt;"Ready","PENDING INPUTS",EDATE(Inputs!B5,A79-1))</f>
        <v>48549</v>
      </c>
      <c r="C79" s="3">
        <f>IF(Inputs!$B$27&lt;&gt;"Ready","PENDING INPUTS",IF($B$3=1,INDEX(Avalanche!$K$5:$CL$364,A79,($D$3-1)*8+1),INDEX(Snowball!$K$5:$CL$364,A79,($D$3-1)*8+1)))</f>
        <v>0</v>
      </c>
      <c r="D79" s="3">
        <f>IF(Inputs!$B$27&lt;&gt;"Ready","PENDING INPUTS",IF($B$3=1,INDEX(Avalanche!$K$5:$CL$364,A79,($D$3-1)*8+2),INDEX(Snowball!$K$5:$CL$364,A79,($D$3-1)*8+2)))</f>
        <v>0</v>
      </c>
      <c r="E79" s="3">
        <f>IF(Inputs!$B$27&lt;&gt;"Ready","PENDING INPUTS",IF($B$3=1,INDEX(Avalanche!$K$5:$CL$364,A79,($D$3-1)*8+3),INDEX(Snowball!$K$5:$CL$364,A79,($D$3-1)*8+3)))</f>
        <v>0</v>
      </c>
      <c r="F79" s="3">
        <f>IF(Inputs!$B$27&lt;&gt;"Ready","PENDING INPUTS",IF($B$3=1,INDEX(Avalanche!$K$5:$CL$364,A79,($D$3-1)*8+4),INDEX(Snowball!$K$5:$CL$364,A79,($D$3-1)*8+4)))</f>
        <v>0</v>
      </c>
      <c r="G79">
        <f>IF(Inputs!$B$27&lt;&gt;"Ready","PENDING INPUTS",IF($B$3=1,INDEX(Avalanche!$K$5:$CL$364,A79,($D$3-1)*8+5),INDEX(Snowball!$K$5:$CL$364,A79,($D$3-1)*8+5)))</f>
        <v>99</v>
      </c>
      <c r="H79" s="3">
        <f>IF(Inputs!$B$27&lt;&gt;"Ready","PENDING INPUTS",IF($B$3=1,INDEX(Avalanche!$K$5:$CL$364,A79,($D$3-1)*8+6),INDEX(Snowball!$K$5:$CL$364,A79,($D$3-1)*8+6)))</f>
        <v>0</v>
      </c>
      <c r="I79" s="3">
        <f>IF(Inputs!$B$27&lt;&gt;"Ready","PENDING INPUTS",IF($B$3=1,INDEX(Avalanche!$K$5:$CL$364,A79,($D$3-1)*8+7),INDEX(Snowball!$K$5:$CL$364,A79,($D$3-1)*8+7)))</f>
        <v>0</v>
      </c>
      <c r="J79" s="3">
        <f>IF(Inputs!$B$27&lt;&gt;"Ready","PENDING INPUTS",IF($B$3=1,INDEX(Avalanche!$K$5:$CL$364,A79,($D$3-1)*8+8),INDEX(Snowball!$K$5:$CL$364,A79,($D$3-1)*8+8)))</f>
        <v>0</v>
      </c>
    </row>
    <row r="80" spans="1:10" ht="27.95" customHeight="1" x14ac:dyDescent="0.25">
      <c r="A80">
        <v>76</v>
      </c>
      <c r="B80" s="13">
        <f>IF(Inputs!$B$27&lt;&gt;"Ready","PENDING INPUTS",EDATE(Inputs!B5,A80-1))</f>
        <v>48580</v>
      </c>
      <c r="C80" s="3">
        <f>IF(Inputs!$B$27&lt;&gt;"Ready","PENDING INPUTS",IF($B$3=1,INDEX(Avalanche!$K$5:$CL$364,A80,($D$3-1)*8+1),INDEX(Snowball!$K$5:$CL$364,A80,($D$3-1)*8+1)))</f>
        <v>0</v>
      </c>
      <c r="D80" s="3">
        <f>IF(Inputs!$B$27&lt;&gt;"Ready","PENDING INPUTS",IF($B$3=1,INDEX(Avalanche!$K$5:$CL$364,A80,($D$3-1)*8+2),INDEX(Snowball!$K$5:$CL$364,A80,($D$3-1)*8+2)))</f>
        <v>0</v>
      </c>
      <c r="E80" s="3">
        <f>IF(Inputs!$B$27&lt;&gt;"Ready","PENDING INPUTS",IF($B$3=1,INDEX(Avalanche!$K$5:$CL$364,A80,($D$3-1)*8+3),INDEX(Snowball!$K$5:$CL$364,A80,($D$3-1)*8+3)))</f>
        <v>0</v>
      </c>
      <c r="F80" s="3">
        <f>IF(Inputs!$B$27&lt;&gt;"Ready","PENDING INPUTS",IF($B$3=1,INDEX(Avalanche!$K$5:$CL$364,A80,($D$3-1)*8+4),INDEX(Snowball!$K$5:$CL$364,A80,($D$3-1)*8+4)))</f>
        <v>0</v>
      </c>
      <c r="G80">
        <f>IF(Inputs!$B$27&lt;&gt;"Ready","PENDING INPUTS",IF($B$3=1,INDEX(Avalanche!$K$5:$CL$364,A80,($D$3-1)*8+5),INDEX(Snowball!$K$5:$CL$364,A80,($D$3-1)*8+5)))</f>
        <v>99</v>
      </c>
      <c r="H80" s="3">
        <f>IF(Inputs!$B$27&lt;&gt;"Ready","PENDING INPUTS",IF($B$3=1,INDEX(Avalanche!$K$5:$CL$364,A80,($D$3-1)*8+6),INDEX(Snowball!$K$5:$CL$364,A80,($D$3-1)*8+6)))</f>
        <v>0</v>
      </c>
      <c r="I80" s="3">
        <f>IF(Inputs!$B$27&lt;&gt;"Ready","PENDING INPUTS",IF($B$3=1,INDEX(Avalanche!$K$5:$CL$364,A80,($D$3-1)*8+7),INDEX(Snowball!$K$5:$CL$364,A80,($D$3-1)*8+7)))</f>
        <v>0</v>
      </c>
      <c r="J80" s="3">
        <f>IF(Inputs!$B$27&lt;&gt;"Ready","PENDING INPUTS",IF($B$3=1,INDEX(Avalanche!$K$5:$CL$364,A80,($D$3-1)*8+8),INDEX(Snowball!$K$5:$CL$364,A80,($D$3-1)*8+8)))</f>
        <v>0</v>
      </c>
    </row>
    <row r="81" spans="1:10" ht="27.95" customHeight="1" x14ac:dyDescent="0.25">
      <c r="A81">
        <v>77</v>
      </c>
      <c r="B81" s="13">
        <f>IF(Inputs!$B$27&lt;&gt;"Ready","PENDING INPUTS",EDATE(Inputs!B5,A81-1))</f>
        <v>48611</v>
      </c>
      <c r="C81" s="3">
        <f>IF(Inputs!$B$27&lt;&gt;"Ready","PENDING INPUTS",IF($B$3=1,INDEX(Avalanche!$K$5:$CL$364,A81,($D$3-1)*8+1),INDEX(Snowball!$K$5:$CL$364,A81,($D$3-1)*8+1)))</f>
        <v>0</v>
      </c>
      <c r="D81" s="3">
        <f>IF(Inputs!$B$27&lt;&gt;"Ready","PENDING INPUTS",IF($B$3=1,INDEX(Avalanche!$K$5:$CL$364,A81,($D$3-1)*8+2),INDEX(Snowball!$K$5:$CL$364,A81,($D$3-1)*8+2)))</f>
        <v>0</v>
      </c>
      <c r="E81" s="3">
        <f>IF(Inputs!$B$27&lt;&gt;"Ready","PENDING INPUTS",IF($B$3=1,INDEX(Avalanche!$K$5:$CL$364,A81,($D$3-1)*8+3),INDEX(Snowball!$K$5:$CL$364,A81,($D$3-1)*8+3)))</f>
        <v>0</v>
      </c>
      <c r="F81" s="3">
        <f>IF(Inputs!$B$27&lt;&gt;"Ready","PENDING INPUTS",IF($B$3=1,INDEX(Avalanche!$K$5:$CL$364,A81,($D$3-1)*8+4),INDEX(Snowball!$K$5:$CL$364,A81,($D$3-1)*8+4)))</f>
        <v>0</v>
      </c>
      <c r="G81">
        <f>IF(Inputs!$B$27&lt;&gt;"Ready","PENDING INPUTS",IF($B$3=1,INDEX(Avalanche!$K$5:$CL$364,A81,($D$3-1)*8+5),INDEX(Snowball!$K$5:$CL$364,A81,($D$3-1)*8+5)))</f>
        <v>99</v>
      </c>
      <c r="H81" s="3">
        <f>IF(Inputs!$B$27&lt;&gt;"Ready","PENDING INPUTS",IF($B$3=1,INDEX(Avalanche!$K$5:$CL$364,A81,($D$3-1)*8+6),INDEX(Snowball!$K$5:$CL$364,A81,($D$3-1)*8+6)))</f>
        <v>0</v>
      </c>
      <c r="I81" s="3">
        <f>IF(Inputs!$B$27&lt;&gt;"Ready","PENDING INPUTS",IF($B$3=1,INDEX(Avalanche!$K$5:$CL$364,A81,($D$3-1)*8+7),INDEX(Snowball!$K$5:$CL$364,A81,($D$3-1)*8+7)))</f>
        <v>0</v>
      </c>
      <c r="J81" s="3">
        <f>IF(Inputs!$B$27&lt;&gt;"Ready","PENDING INPUTS",IF($B$3=1,INDEX(Avalanche!$K$5:$CL$364,A81,($D$3-1)*8+8),INDEX(Snowball!$K$5:$CL$364,A81,($D$3-1)*8+8)))</f>
        <v>0</v>
      </c>
    </row>
    <row r="82" spans="1:10" ht="27.95" customHeight="1" x14ac:dyDescent="0.25">
      <c r="A82">
        <v>78</v>
      </c>
      <c r="B82" s="13">
        <f>IF(Inputs!$B$27&lt;&gt;"Ready","PENDING INPUTS",EDATE(Inputs!B5,A82-1))</f>
        <v>48639</v>
      </c>
      <c r="C82" s="3">
        <f>IF(Inputs!$B$27&lt;&gt;"Ready","PENDING INPUTS",IF($B$3=1,INDEX(Avalanche!$K$5:$CL$364,A82,($D$3-1)*8+1),INDEX(Snowball!$K$5:$CL$364,A82,($D$3-1)*8+1)))</f>
        <v>0</v>
      </c>
      <c r="D82" s="3">
        <f>IF(Inputs!$B$27&lt;&gt;"Ready","PENDING INPUTS",IF($B$3=1,INDEX(Avalanche!$K$5:$CL$364,A82,($D$3-1)*8+2),INDEX(Snowball!$K$5:$CL$364,A82,($D$3-1)*8+2)))</f>
        <v>0</v>
      </c>
      <c r="E82" s="3">
        <f>IF(Inputs!$B$27&lt;&gt;"Ready","PENDING INPUTS",IF($B$3=1,INDEX(Avalanche!$K$5:$CL$364,A82,($D$3-1)*8+3),INDEX(Snowball!$K$5:$CL$364,A82,($D$3-1)*8+3)))</f>
        <v>0</v>
      </c>
      <c r="F82" s="3">
        <f>IF(Inputs!$B$27&lt;&gt;"Ready","PENDING INPUTS",IF($B$3=1,INDEX(Avalanche!$K$5:$CL$364,A82,($D$3-1)*8+4),INDEX(Snowball!$K$5:$CL$364,A82,($D$3-1)*8+4)))</f>
        <v>0</v>
      </c>
      <c r="G82">
        <f>IF(Inputs!$B$27&lt;&gt;"Ready","PENDING INPUTS",IF($B$3=1,INDEX(Avalanche!$K$5:$CL$364,A82,($D$3-1)*8+5),INDEX(Snowball!$K$5:$CL$364,A82,($D$3-1)*8+5)))</f>
        <v>99</v>
      </c>
      <c r="H82" s="3">
        <f>IF(Inputs!$B$27&lt;&gt;"Ready","PENDING INPUTS",IF($B$3=1,INDEX(Avalanche!$K$5:$CL$364,A82,($D$3-1)*8+6),INDEX(Snowball!$K$5:$CL$364,A82,($D$3-1)*8+6)))</f>
        <v>0</v>
      </c>
      <c r="I82" s="3">
        <f>IF(Inputs!$B$27&lt;&gt;"Ready","PENDING INPUTS",IF($B$3=1,INDEX(Avalanche!$K$5:$CL$364,A82,($D$3-1)*8+7),INDEX(Snowball!$K$5:$CL$364,A82,($D$3-1)*8+7)))</f>
        <v>0</v>
      </c>
      <c r="J82" s="3">
        <f>IF(Inputs!$B$27&lt;&gt;"Ready","PENDING INPUTS",IF($B$3=1,INDEX(Avalanche!$K$5:$CL$364,A82,($D$3-1)*8+8),INDEX(Snowball!$K$5:$CL$364,A82,($D$3-1)*8+8)))</f>
        <v>0</v>
      </c>
    </row>
    <row r="83" spans="1:10" ht="27.95" customHeight="1" x14ac:dyDescent="0.25">
      <c r="A83">
        <v>79</v>
      </c>
      <c r="B83" s="13">
        <f>IF(Inputs!$B$27&lt;&gt;"Ready","PENDING INPUTS",EDATE(Inputs!B5,A83-1))</f>
        <v>48670</v>
      </c>
      <c r="C83" s="3">
        <f>IF(Inputs!$B$27&lt;&gt;"Ready","PENDING INPUTS",IF($B$3=1,INDEX(Avalanche!$K$5:$CL$364,A83,($D$3-1)*8+1),INDEX(Snowball!$K$5:$CL$364,A83,($D$3-1)*8+1)))</f>
        <v>0</v>
      </c>
      <c r="D83" s="3">
        <f>IF(Inputs!$B$27&lt;&gt;"Ready","PENDING INPUTS",IF($B$3=1,INDEX(Avalanche!$K$5:$CL$364,A83,($D$3-1)*8+2),INDEX(Snowball!$K$5:$CL$364,A83,($D$3-1)*8+2)))</f>
        <v>0</v>
      </c>
      <c r="E83" s="3">
        <f>IF(Inputs!$B$27&lt;&gt;"Ready","PENDING INPUTS",IF($B$3=1,INDEX(Avalanche!$K$5:$CL$364,A83,($D$3-1)*8+3),INDEX(Snowball!$K$5:$CL$364,A83,($D$3-1)*8+3)))</f>
        <v>0</v>
      </c>
      <c r="F83" s="3">
        <f>IF(Inputs!$B$27&lt;&gt;"Ready","PENDING INPUTS",IF($B$3=1,INDEX(Avalanche!$K$5:$CL$364,A83,($D$3-1)*8+4),INDEX(Snowball!$K$5:$CL$364,A83,($D$3-1)*8+4)))</f>
        <v>0</v>
      </c>
      <c r="G83">
        <f>IF(Inputs!$B$27&lt;&gt;"Ready","PENDING INPUTS",IF($B$3=1,INDEX(Avalanche!$K$5:$CL$364,A83,($D$3-1)*8+5),INDEX(Snowball!$K$5:$CL$364,A83,($D$3-1)*8+5)))</f>
        <v>99</v>
      </c>
      <c r="H83" s="3">
        <f>IF(Inputs!$B$27&lt;&gt;"Ready","PENDING INPUTS",IF($B$3=1,INDEX(Avalanche!$K$5:$CL$364,A83,($D$3-1)*8+6),INDEX(Snowball!$K$5:$CL$364,A83,($D$3-1)*8+6)))</f>
        <v>0</v>
      </c>
      <c r="I83" s="3">
        <f>IF(Inputs!$B$27&lt;&gt;"Ready","PENDING INPUTS",IF($B$3=1,INDEX(Avalanche!$K$5:$CL$364,A83,($D$3-1)*8+7),INDEX(Snowball!$K$5:$CL$364,A83,($D$3-1)*8+7)))</f>
        <v>0</v>
      </c>
      <c r="J83" s="3">
        <f>IF(Inputs!$B$27&lt;&gt;"Ready","PENDING INPUTS",IF($B$3=1,INDEX(Avalanche!$K$5:$CL$364,A83,($D$3-1)*8+8),INDEX(Snowball!$K$5:$CL$364,A83,($D$3-1)*8+8)))</f>
        <v>0</v>
      </c>
    </row>
    <row r="84" spans="1:10" ht="27.95" customHeight="1" x14ac:dyDescent="0.25">
      <c r="A84">
        <v>80</v>
      </c>
      <c r="B84" s="13">
        <f>IF(Inputs!$B$27&lt;&gt;"Ready","PENDING INPUTS",EDATE(Inputs!B5,A84-1))</f>
        <v>48700</v>
      </c>
      <c r="C84" s="3">
        <f>IF(Inputs!$B$27&lt;&gt;"Ready","PENDING INPUTS",IF($B$3=1,INDEX(Avalanche!$K$5:$CL$364,A84,($D$3-1)*8+1),INDEX(Snowball!$K$5:$CL$364,A84,($D$3-1)*8+1)))</f>
        <v>0</v>
      </c>
      <c r="D84" s="3">
        <f>IF(Inputs!$B$27&lt;&gt;"Ready","PENDING INPUTS",IF($B$3=1,INDEX(Avalanche!$K$5:$CL$364,A84,($D$3-1)*8+2),INDEX(Snowball!$K$5:$CL$364,A84,($D$3-1)*8+2)))</f>
        <v>0</v>
      </c>
      <c r="E84" s="3">
        <f>IF(Inputs!$B$27&lt;&gt;"Ready","PENDING INPUTS",IF($B$3=1,INDEX(Avalanche!$K$5:$CL$364,A84,($D$3-1)*8+3),INDEX(Snowball!$K$5:$CL$364,A84,($D$3-1)*8+3)))</f>
        <v>0</v>
      </c>
      <c r="F84" s="3">
        <f>IF(Inputs!$B$27&lt;&gt;"Ready","PENDING INPUTS",IF($B$3=1,INDEX(Avalanche!$K$5:$CL$364,A84,($D$3-1)*8+4),INDEX(Snowball!$K$5:$CL$364,A84,($D$3-1)*8+4)))</f>
        <v>0</v>
      </c>
      <c r="G84">
        <f>IF(Inputs!$B$27&lt;&gt;"Ready","PENDING INPUTS",IF($B$3=1,INDEX(Avalanche!$K$5:$CL$364,A84,($D$3-1)*8+5),INDEX(Snowball!$K$5:$CL$364,A84,($D$3-1)*8+5)))</f>
        <v>99</v>
      </c>
      <c r="H84" s="3">
        <f>IF(Inputs!$B$27&lt;&gt;"Ready","PENDING INPUTS",IF($B$3=1,INDEX(Avalanche!$K$5:$CL$364,A84,($D$3-1)*8+6),INDEX(Snowball!$K$5:$CL$364,A84,($D$3-1)*8+6)))</f>
        <v>0</v>
      </c>
      <c r="I84" s="3">
        <f>IF(Inputs!$B$27&lt;&gt;"Ready","PENDING INPUTS",IF($B$3=1,INDEX(Avalanche!$K$5:$CL$364,A84,($D$3-1)*8+7),INDEX(Snowball!$K$5:$CL$364,A84,($D$3-1)*8+7)))</f>
        <v>0</v>
      </c>
      <c r="J84" s="3">
        <f>IF(Inputs!$B$27&lt;&gt;"Ready","PENDING INPUTS",IF($B$3=1,INDEX(Avalanche!$K$5:$CL$364,A84,($D$3-1)*8+8),INDEX(Snowball!$K$5:$CL$364,A84,($D$3-1)*8+8)))</f>
        <v>0</v>
      </c>
    </row>
    <row r="85" spans="1:10" ht="27.95" customHeight="1" x14ac:dyDescent="0.25">
      <c r="A85">
        <v>81</v>
      </c>
      <c r="B85" s="13">
        <f>IF(Inputs!$B$27&lt;&gt;"Ready","PENDING INPUTS",EDATE(Inputs!B5,A85-1))</f>
        <v>48731</v>
      </c>
      <c r="C85" s="3">
        <f>IF(Inputs!$B$27&lt;&gt;"Ready","PENDING INPUTS",IF($B$3=1,INDEX(Avalanche!$K$5:$CL$364,A85,($D$3-1)*8+1),INDEX(Snowball!$K$5:$CL$364,A85,($D$3-1)*8+1)))</f>
        <v>0</v>
      </c>
      <c r="D85" s="3">
        <f>IF(Inputs!$B$27&lt;&gt;"Ready","PENDING INPUTS",IF($B$3=1,INDEX(Avalanche!$K$5:$CL$364,A85,($D$3-1)*8+2),INDEX(Snowball!$K$5:$CL$364,A85,($D$3-1)*8+2)))</f>
        <v>0</v>
      </c>
      <c r="E85" s="3">
        <f>IF(Inputs!$B$27&lt;&gt;"Ready","PENDING INPUTS",IF($B$3=1,INDEX(Avalanche!$K$5:$CL$364,A85,($D$3-1)*8+3),INDEX(Snowball!$K$5:$CL$364,A85,($D$3-1)*8+3)))</f>
        <v>0</v>
      </c>
      <c r="F85" s="3">
        <f>IF(Inputs!$B$27&lt;&gt;"Ready","PENDING INPUTS",IF($B$3=1,INDEX(Avalanche!$K$5:$CL$364,A85,($D$3-1)*8+4),INDEX(Snowball!$K$5:$CL$364,A85,($D$3-1)*8+4)))</f>
        <v>0</v>
      </c>
      <c r="G85">
        <f>IF(Inputs!$B$27&lt;&gt;"Ready","PENDING INPUTS",IF($B$3=1,INDEX(Avalanche!$K$5:$CL$364,A85,($D$3-1)*8+5),INDEX(Snowball!$K$5:$CL$364,A85,($D$3-1)*8+5)))</f>
        <v>99</v>
      </c>
      <c r="H85" s="3">
        <f>IF(Inputs!$B$27&lt;&gt;"Ready","PENDING INPUTS",IF($B$3=1,INDEX(Avalanche!$K$5:$CL$364,A85,($D$3-1)*8+6),INDEX(Snowball!$K$5:$CL$364,A85,($D$3-1)*8+6)))</f>
        <v>0</v>
      </c>
      <c r="I85" s="3">
        <f>IF(Inputs!$B$27&lt;&gt;"Ready","PENDING INPUTS",IF($B$3=1,INDEX(Avalanche!$K$5:$CL$364,A85,($D$3-1)*8+7),INDEX(Snowball!$K$5:$CL$364,A85,($D$3-1)*8+7)))</f>
        <v>0</v>
      </c>
      <c r="J85" s="3">
        <f>IF(Inputs!$B$27&lt;&gt;"Ready","PENDING INPUTS",IF($B$3=1,INDEX(Avalanche!$K$5:$CL$364,A85,($D$3-1)*8+8),INDEX(Snowball!$K$5:$CL$364,A85,($D$3-1)*8+8)))</f>
        <v>0</v>
      </c>
    </row>
    <row r="86" spans="1:10" ht="27.95" customHeight="1" x14ac:dyDescent="0.25">
      <c r="A86">
        <v>82</v>
      </c>
      <c r="B86" s="13">
        <f>IF(Inputs!$B$27&lt;&gt;"Ready","PENDING INPUTS",EDATE(Inputs!B5,A86-1))</f>
        <v>48761</v>
      </c>
      <c r="C86" s="3">
        <f>IF(Inputs!$B$27&lt;&gt;"Ready","PENDING INPUTS",IF($B$3=1,INDEX(Avalanche!$K$5:$CL$364,A86,($D$3-1)*8+1),INDEX(Snowball!$K$5:$CL$364,A86,($D$3-1)*8+1)))</f>
        <v>0</v>
      </c>
      <c r="D86" s="3">
        <f>IF(Inputs!$B$27&lt;&gt;"Ready","PENDING INPUTS",IF($B$3=1,INDEX(Avalanche!$K$5:$CL$364,A86,($D$3-1)*8+2),INDEX(Snowball!$K$5:$CL$364,A86,($D$3-1)*8+2)))</f>
        <v>0</v>
      </c>
      <c r="E86" s="3">
        <f>IF(Inputs!$B$27&lt;&gt;"Ready","PENDING INPUTS",IF($B$3=1,INDEX(Avalanche!$K$5:$CL$364,A86,($D$3-1)*8+3),INDEX(Snowball!$K$5:$CL$364,A86,($D$3-1)*8+3)))</f>
        <v>0</v>
      </c>
      <c r="F86" s="3">
        <f>IF(Inputs!$B$27&lt;&gt;"Ready","PENDING INPUTS",IF($B$3=1,INDEX(Avalanche!$K$5:$CL$364,A86,($D$3-1)*8+4),INDEX(Snowball!$K$5:$CL$364,A86,($D$3-1)*8+4)))</f>
        <v>0</v>
      </c>
      <c r="G86">
        <f>IF(Inputs!$B$27&lt;&gt;"Ready","PENDING INPUTS",IF($B$3=1,INDEX(Avalanche!$K$5:$CL$364,A86,($D$3-1)*8+5),INDEX(Snowball!$K$5:$CL$364,A86,($D$3-1)*8+5)))</f>
        <v>99</v>
      </c>
      <c r="H86" s="3">
        <f>IF(Inputs!$B$27&lt;&gt;"Ready","PENDING INPUTS",IF($B$3=1,INDEX(Avalanche!$K$5:$CL$364,A86,($D$3-1)*8+6),INDEX(Snowball!$K$5:$CL$364,A86,($D$3-1)*8+6)))</f>
        <v>0</v>
      </c>
      <c r="I86" s="3">
        <f>IF(Inputs!$B$27&lt;&gt;"Ready","PENDING INPUTS",IF($B$3=1,INDEX(Avalanche!$K$5:$CL$364,A86,($D$3-1)*8+7),INDEX(Snowball!$K$5:$CL$364,A86,($D$3-1)*8+7)))</f>
        <v>0</v>
      </c>
      <c r="J86" s="3">
        <f>IF(Inputs!$B$27&lt;&gt;"Ready","PENDING INPUTS",IF($B$3=1,INDEX(Avalanche!$K$5:$CL$364,A86,($D$3-1)*8+8),INDEX(Snowball!$K$5:$CL$364,A86,($D$3-1)*8+8)))</f>
        <v>0</v>
      </c>
    </row>
    <row r="87" spans="1:10" ht="27.95" customHeight="1" x14ac:dyDescent="0.25">
      <c r="A87">
        <v>83</v>
      </c>
      <c r="B87" s="13">
        <f>IF(Inputs!$B$27&lt;&gt;"Ready","PENDING INPUTS",EDATE(Inputs!B5,A87-1))</f>
        <v>48792</v>
      </c>
      <c r="C87" s="3">
        <f>IF(Inputs!$B$27&lt;&gt;"Ready","PENDING INPUTS",IF($B$3=1,INDEX(Avalanche!$K$5:$CL$364,A87,($D$3-1)*8+1),INDEX(Snowball!$K$5:$CL$364,A87,($D$3-1)*8+1)))</f>
        <v>0</v>
      </c>
      <c r="D87" s="3">
        <f>IF(Inputs!$B$27&lt;&gt;"Ready","PENDING INPUTS",IF($B$3=1,INDEX(Avalanche!$K$5:$CL$364,A87,($D$3-1)*8+2),INDEX(Snowball!$K$5:$CL$364,A87,($D$3-1)*8+2)))</f>
        <v>0</v>
      </c>
      <c r="E87" s="3">
        <f>IF(Inputs!$B$27&lt;&gt;"Ready","PENDING INPUTS",IF($B$3=1,INDEX(Avalanche!$K$5:$CL$364,A87,($D$3-1)*8+3),INDEX(Snowball!$K$5:$CL$364,A87,($D$3-1)*8+3)))</f>
        <v>0</v>
      </c>
      <c r="F87" s="3">
        <f>IF(Inputs!$B$27&lt;&gt;"Ready","PENDING INPUTS",IF($B$3=1,INDEX(Avalanche!$K$5:$CL$364,A87,($D$3-1)*8+4),INDEX(Snowball!$K$5:$CL$364,A87,($D$3-1)*8+4)))</f>
        <v>0</v>
      </c>
      <c r="G87">
        <f>IF(Inputs!$B$27&lt;&gt;"Ready","PENDING INPUTS",IF($B$3=1,INDEX(Avalanche!$K$5:$CL$364,A87,($D$3-1)*8+5),INDEX(Snowball!$K$5:$CL$364,A87,($D$3-1)*8+5)))</f>
        <v>99</v>
      </c>
      <c r="H87" s="3">
        <f>IF(Inputs!$B$27&lt;&gt;"Ready","PENDING INPUTS",IF($B$3=1,INDEX(Avalanche!$K$5:$CL$364,A87,($D$3-1)*8+6),INDEX(Snowball!$K$5:$CL$364,A87,($D$3-1)*8+6)))</f>
        <v>0</v>
      </c>
      <c r="I87" s="3">
        <f>IF(Inputs!$B$27&lt;&gt;"Ready","PENDING INPUTS",IF($B$3=1,INDEX(Avalanche!$K$5:$CL$364,A87,($D$3-1)*8+7),INDEX(Snowball!$K$5:$CL$364,A87,($D$3-1)*8+7)))</f>
        <v>0</v>
      </c>
      <c r="J87" s="3">
        <f>IF(Inputs!$B$27&lt;&gt;"Ready","PENDING INPUTS",IF($B$3=1,INDEX(Avalanche!$K$5:$CL$364,A87,($D$3-1)*8+8),INDEX(Snowball!$K$5:$CL$364,A87,($D$3-1)*8+8)))</f>
        <v>0</v>
      </c>
    </row>
    <row r="88" spans="1:10" ht="27.95" customHeight="1" x14ac:dyDescent="0.25">
      <c r="A88">
        <v>84</v>
      </c>
      <c r="B88" s="13">
        <f>IF(Inputs!$B$27&lt;&gt;"Ready","PENDING INPUTS",EDATE(Inputs!B5,A88-1))</f>
        <v>48823</v>
      </c>
      <c r="C88" s="3">
        <f>IF(Inputs!$B$27&lt;&gt;"Ready","PENDING INPUTS",IF($B$3=1,INDEX(Avalanche!$K$5:$CL$364,A88,($D$3-1)*8+1),INDEX(Snowball!$K$5:$CL$364,A88,($D$3-1)*8+1)))</f>
        <v>0</v>
      </c>
      <c r="D88" s="3">
        <f>IF(Inputs!$B$27&lt;&gt;"Ready","PENDING INPUTS",IF($B$3=1,INDEX(Avalanche!$K$5:$CL$364,A88,($D$3-1)*8+2),INDEX(Snowball!$K$5:$CL$364,A88,($D$3-1)*8+2)))</f>
        <v>0</v>
      </c>
      <c r="E88" s="3">
        <f>IF(Inputs!$B$27&lt;&gt;"Ready","PENDING INPUTS",IF($B$3=1,INDEX(Avalanche!$K$5:$CL$364,A88,($D$3-1)*8+3),INDEX(Snowball!$K$5:$CL$364,A88,($D$3-1)*8+3)))</f>
        <v>0</v>
      </c>
      <c r="F88" s="3">
        <f>IF(Inputs!$B$27&lt;&gt;"Ready","PENDING INPUTS",IF($B$3=1,INDEX(Avalanche!$K$5:$CL$364,A88,($D$3-1)*8+4),INDEX(Snowball!$K$5:$CL$364,A88,($D$3-1)*8+4)))</f>
        <v>0</v>
      </c>
      <c r="G88">
        <f>IF(Inputs!$B$27&lt;&gt;"Ready","PENDING INPUTS",IF($B$3=1,INDEX(Avalanche!$K$5:$CL$364,A88,($D$3-1)*8+5),INDEX(Snowball!$K$5:$CL$364,A88,($D$3-1)*8+5)))</f>
        <v>99</v>
      </c>
      <c r="H88" s="3">
        <f>IF(Inputs!$B$27&lt;&gt;"Ready","PENDING INPUTS",IF($B$3=1,INDEX(Avalanche!$K$5:$CL$364,A88,($D$3-1)*8+6),INDEX(Snowball!$K$5:$CL$364,A88,($D$3-1)*8+6)))</f>
        <v>0</v>
      </c>
      <c r="I88" s="3">
        <f>IF(Inputs!$B$27&lt;&gt;"Ready","PENDING INPUTS",IF($B$3=1,INDEX(Avalanche!$K$5:$CL$364,A88,($D$3-1)*8+7),INDEX(Snowball!$K$5:$CL$364,A88,($D$3-1)*8+7)))</f>
        <v>0</v>
      </c>
      <c r="J88" s="3">
        <f>IF(Inputs!$B$27&lt;&gt;"Ready","PENDING INPUTS",IF($B$3=1,INDEX(Avalanche!$K$5:$CL$364,A88,($D$3-1)*8+8),INDEX(Snowball!$K$5:$CL$364,A88,($D$3-1)*8+8)))</f>
        <v>0</v>
      </c>
    </row>
    <row r="89" spans="1:10" ht="27.95" customHeight="1" x14ac:dyDescent="0.25">
      <c r="A89">
        <v>85</v>
      </c>
      <c r="B89" s="13">
        <f>IF(Inputs!$B$27&lt;&gt;"Ready","PENDING INPUTS",EDATE(Inputs!B5,A89-1))</f>
        <v>48853</v>
      </c>
      <c r="C89" s="3">
        <f>IF(Inputs!$B$27&lt;&gt;"Ready","PENDING INPUTS",IF($B$3=1,INDEX(Avalanche!$K$5:$CL$364,A89,($D$3-1)*8+1),INDEX(Snowball!$K$5:$CL$364,A89,($D$3-1)*8+1)))</f>
        <v>0</v>
      </c>
      <c r="D89" s="3">
        <f>IF(Inputs!$B$27&lt;&gt;"Ready","PENDING INPUTS",IF($B$3=1,INDEX(Avalanche!$K$5:$CL$364,A89,($D$3-1)*8+2),INDEX(Snowball!$K$5:$CL$364,A89,($D$3-1)*8+2)))</f>
        <v>0</v>
      </c>
      <c r="E89" s="3">
        <f>IF(Inputs!$B$27&lt;&gt;"Ready","PENDING INPUTS",IF($B$3=1,INDEX(Avalanche!$K$5:$CL$364,A89,($D$3-1)*8+3),INDEX(Snowball!$K$5:$CL$364,A89,($D$3-1)*8+3)))</f>
        <v>0</v>
      </c>
      <c r="F89" s="3">
        <f>IF(Inputs!$B$27&lt;&gt;"Ready","PENDING INPUTS",IF($B$3=1,INDEX(Avalanche!$K$5:$CL$364,A89,($D$3-1)*8+4),INDEX(Snowball!$K$5:$CL$364,A89,($D$3-1)*8+4)))</f>
        <v>0</v>
      </c>
      <c r="G89">
        <f>IF(Inputs!$B$27&lt;&gt;"Ready","PENDING INPUTS",IF($B$3=1,INDEX(Avalanche!$K$5:$CL$364,A89,($D$3-1)*8+5),INDEX(Snowball!$K$5:$CL$364,A89,($D$3-1)*8+5)))</f>
        <v>99</v>
      </c>
      <c r="H89" s="3">
        <f>IF(Inputs!$B$27&lt;&gt;"Ready","PENDING INPUTS",IF($B$3=1,INDEX(Avalanche!$K$5:$CL$364,A89,($D$3-1)*8+6),INDEX(Snowball!$K$5:$CL$364,A89,($D$3-1)*8+6)))</f>
        <v>0</v>
      </c>
      <c r="I89" s="3">
        <f>IF(Inputs!$B$27&lt;&gt;"Ready","PENDING INPUTS",IF($B$3=1,INDEX(Avalanche!$K$5:$CL$364,A89,($D$3-1)*8+7),INDEX(Snowball!$K$5:$CL$364,A89,($D$3-1)*8+7)))</f>
        <v>0</v>
      </c>
      <c r="J89" s="3">
        <f>IF(Inputs!$B$27&lt;&gt;"Ready","PENDING INPUTS",IF($B$3=1,INDEX(Avalanche!$K$5:$CL$364,A89,($D$3-1)*8+8),INDEX(Snowball!$K$5:$CL$364,A89,($D$3-1)*8+8)))</f>
        <v>0</v>
      </c>
    </row>
    <row r="90" spans="1:10" ht="27.95" customHeight="1" x14ac:dyDescent="0.25">
      <c r="A90">
        <v>86</v>
      </c>
      <c r="B90" s="13">
        <f>IF(Inputs!$B$27&lt;&gt;"Ready","PENDING INPUTS",EDATE(Inputs!B5,A90-1))</f>
        <v>48884</v>
      </c>
      <c r="C90" s="3">
        <f>IF(Inputs!$B$27&lt;&gt;"Ready","PENDING INPUTS",IF($B$3=1,INDEX(Avalanche!$K$5:$CL$364,A90,($D$3-1)*8+1),INDEX(Snowball!$K$5:$CL$364,A90,($D$3-1)*8+1)))</f>
        <v>0</v>
      </c>
      <c r="D90" s="3">
        <f>IF(Inputs!$B$27&lt;&gt;"Ready","PENDING INPUTS",IF($B$3=1,INDEX(Avalanche!$K$5:$CL$364,A90,($D$3-1)*8+2),INDEX(Snowball!$K$5:$CL$364,A90,($D$3-1)*8+2)))</f>
        <v>0</v>
      </c>
      <c r="E90" s="3">
        <f>IF(Inputs!$B$27&lt;&gt;"Ready","PENDING INPUTS",IF($B$3=1,INDEX(Avalanche!$K$5:$CL$364,A90,($D$3-1)*8+3),INDEX(Snowball!$K$5:$CL$364,A90,($D$3-1)*8+3)))</f>
        <v>0</v>
      </c>
      <c r="F90" s="3">
        <f>IF(Inputs!$B$27&lt;&gt;"Ready","PENDING INPUTS",IF($B$3=1,INDEX(Avalanche!$K$5:$CL$364,A90,($D$3-1)*8+4),INDEX(Snowball!$K$5:$CL$364,A90,($D$3-1)*8+4)))</f>
        <v>0</v>
      </c>
      <c r="G90">
        <f>IF(Inputs!$B$27&lt;&gt;"Ready","PENDING INPUTS",IF($B$3=1,INDEX(Avalanche!$K$5:$CL$364,A90,($D$3-1)*8+5),INDEX(Snowball!$K$5:$CL$364,A90,($D$3-1)*8+5)))</f>
        <v>99</v>
      </c>
      <c r="H90" s="3">
        <f>IF(Inputs!$B$27&lt;&gt;"Ready","PENDING INPUTS",IF($B$3=1,INDEX(Avalanche!$K$5:$CL$364,A90,($D$3-1)*8+6),INDEX(Snowball!$K$5:$CL$364,A90,($D$3-1)*8+6)))</f>
        <v>0</v>
      </c>
      <c r="I90" s="3">
        <f>IF(Inputs!$B$27&lt;&gt;"Ready","PENDING INPUTS",IF($B$3=1,INDEX(Avalanche!$K$5:$CL$364,A90,($D$3-1)*8+7),INDEX(Snowball!$K$5:$CL$364,A90,($D$3-1)*8+7)))</f>
        <v>0</v>
      </c>
      <c r="J90" s="3">
        <f>IF(Inputs!$B$27&lt;&gt;"Ready","PENDING INPUTS",IF($B$3=1,INDEX(Avalanche!$K$5:$CL$364,A90,($D$3-1)*8+8),INDEX(Snowball!$K$5:$CL$364,A90,($D$3-1)*8+8)))</f>
        <v>0</v>
      </c>
    </row>
    <row r="91" spans="1:10" ht="27.95" customHeight="1" x14ac:dyDescent="0.25">
      <c r="A91">
        <v>87</v>
      </c>
      <c r="B91" s="13">
        <f>IF(Inputs!$B$27&lt;&gt;"Ready","PENDING INPUTS",EDATE(Inputs!B5,A91-1))</f>
        <v>48914</v>
      </c>
      <c r="C91" s="3">
        <f>IF(Inputs!$B$27&lt;&gt;"Ready","PENDING INPUTS",IF($B$3=1,INDEX(Avalanche!$K$5:$CL$364,A91,($D$3-1)*8+1),INDEX(Snowball!$K$5:$CL$364,A91,($D$3-1)*8+1)))</f>
        <v>0</v>
      </c>
      <c r="D91" s="3">
        <f>IF(Inputs!$B$27&lt;&gt;"Ready","PENDING INPUTS",IF($B$3=1,INDEX(Avalanche!$K$5:$CL$364,A91,($D$3-1)*8+2),INDEX(Snowball!$K$5:$CL$364,A91,($D$3-1)*8+2)))</f>
        <v>0</v>
      </c>
      <c r="E91" s="3">
        <f>IF(Inputs!$B$27&lt;&gt;"Ready","PENDING INPUTS",IF($B$3=1,INDEX(Avalanche!$K$5:$CL$364,A91,($D$3-1)*8+3),INDEX(Snowball!$K$5:$CL$364,A91,($D$3-1)*8+3)))</f>
        <v>0</v>
      </c>
      <c r="F91" s="3">
        <f>IF(Inputs!$B$27&lt;&gt;"Ready","PENDING INPUTS",IF($B$3=1,INDEX(Avalanche!$K$5:$CL$364,A91,($D$3-1)*8+4),INDEX(Snowball!$K$5:$CL$364,A91,($D$3-1)*8+4)))</f>
        <v>0</v>
      </c>
      <c r="G91">
        <f>IF(Inputs!$B$27&lt;&gt;"Ready","PENDING INPUTS",IF($B$3=1,INDEX(Avalanche!$K$5:$CL$364,A91,($D$3-1)*8+5),INDEX(Snowball!$K$5:$CL$364,A91,($D$3-1)*8+5)))</f>
        <v>99</v>
      </c>
      <c r="H91" s="3">
        <f>IF(Inputs!$B$27&lt;&gt;"Ready","PENDING INPUTS",IF($B$3=1,INDEX(Avalanche!$K$5:$CL$364,A91,($D$3-1)*8+6),INDEX(Snowball!$K$5:$CL$364,A91,($D$3-1)*8+6)))</f>
        <v>0</v>
      </c>
      <c r="I91" s="3">
        <f>IF(Inputs!$B$27&lt;&gt;"Ready","PENDING INPUTS",IF($B$3=1,INDEX(Avalanche!$K$5:$CL$364,A91,($D$3-1)*8+7),INDEX(Snowball!$K$5:$CL$364,A91,($D$3-1)*8+7)))</f>
        <v>0</v>
      </c>
      <c r="J91" s="3">
        <f>IF(Inputs!$B$27&lt;&gt;"Ready","PENDING INPUTS",IF($B$3=1,INDEX(Avalanche!$K$5:$CL$364,A91,($D$3-1)*8+8),INDEX(Snowball!$K$5:$CL$364,A91,($D$3-1)*8+8)))</f>
        <v>0</v>
      </c>
    </row>
    <row r="92" spans="1:10" ht="27.95" customHeight="1" x14ac:dyDescent="0.25">
      <c r="A92">
        <v>88</v>
      </c>
      <c r="B92" s="13">
        <f>IF(Inputs!$B$27&lt;&gt;"Ready","PENDING INPUTS",EDATE(Inputs!B5,A92-1))</f>
        <v>48945</v>
      </c>
      <c r="C92" s="3">
        <f>IF(Inputs!$B$27&lt;&gt;"Ready","PENDING INPUTS",IF($B$3=1,INDEX(Avalanche!$K$5:$CL$364,A92,($D$3-1)*8+1),INDEX(Snowball!$K$5:$CL$364,A92,($D$3-1)*8+1)))</f>
        <v>0</v>
      </c>
      <c r="D92" s="3">
        <f>IF(Inputs!$B$27&lt;&gt;"Ready","PENDING INPUTS",IF($B$3=1,INDEX(Avalanche!$K$5:$CL$364,A92,($D$3-1)*8+2),INDEX(Snowball!$K$5:$CL$364,A92,($D$3-1)*8+2)))</f>
        <v>0</v>
      </c>
      <c r="E92" s="3">
        <f>IF(Inputs!$B$27&lt;&gt;"Ready","PENDING INPUTS",IF($B$3=1,INDEX(Avalanche!$K$5:$CL$364,A92,($D$3-1)*8+3),INDEX(Snowball!$K$5:$CL$364,A92,($D$3-1)*8+3)))</f>
        <v>0</v>
      </c>
      <c r="F92" s="3">
        <f>IF(Inputs!$B$27&lt;&gt;"Ready","PENDING INPUTS",IF($B$3=1,INDEX(Avalanche!$K$5:$CL$364,A92,($D$3-1)*8+4),INDEX(Snowball!$K$5:$CL$364,A92,($D$3-1)*8+4)))</f>
        <v>0</v>
      </c>
      <c r="G92">
        <f>IF(Inputs!$B$27&lt;&gt;"Ready","PENDING INPUTS",IF($B$3=1,INDEX(Avalanche!$K$5:$CL$364,A92,($D$3-1)*8+5),INDEX(Snowball!$K$5:$CL$364,A92,($D$3-1)*8+5)))</f>
        <v>99</v>
      </c>
      <c r="H92" s="3">
        <f>IF(Inputs!$B$27&lt;&gt;"Ready","PENDING INPUTS",IF($B$3=1,INDEX(Avalanche!$K$5:$CL$364,A92,($D$3-1)*8+6),INDEX(Snowball!$K$5:$CL$364,A92,($D$3-1)*8+6)))</f>
        <v>0</v>
      </c>
      <c r="I92" s="3">
        <f>IF(Inputs!$B$27&lt;&gt;"Ready","PENDING INPUTS",IF($B$3=1,INDEX(Avalanche!$K$5:$CL$364,A92,($D$3-1)*8+7),INDEX(Snowball!$K$5:$CL$364,A92,($D$3-1)*8+7)))</f>
        <v>0</v>
      </c>
      <c r="J92" s="3">
        <f>IF(Inputs!$B$27&lt;&gt;"Ready","PENDING INPUTS",IF($B$3=1,INDEX(Avalanche!$K$5:$CL$364,A92,($D$3-1)*8+8),INDEX(Snowball!$K$5:$CL$364,A92,($D$3-1)*8+8)))</f>
        <v>0</v>
      </c>
    </row>
    <row r="93" spans="1:10" ht="27.95" customHeight="1" x14ac:dyDescent="0.25">
      <c r="A93">
        <v>89</v>
      </c>
      <c r="B93" s="13">
        <f>IF(Inputs!$B$27&lt;&gt;"Ready","PENDING INPUTS",EDATE(Inputs!B5,A93-1))</f>
        <v>48976</v>
      </c>
      <c r="C93" s="3">
        <f>IF(Inputs!$B$27&lt;&gt;"Ready","PENDING INPUTS",IF($B$3=1,INDEX(Avalanche!$K$5:$CL$364,A93,($D$3-1)*8+1),INDEX(Snowball!$K$5:$CL$364,A93,($D$3-1)*8+1)))</f>
        <v>0</v>
      </c>
      <c r="D93" s="3">
        <f>IF(Inputs!$B$27&lt;&gt;"Ready","PENDING INPUTS",IF($B$3=1,INDEX(Avalanche!$K$5:$CL$364,A93,($D$3-1)*8+2),INDEX(Snowball!$K$5:$CL$364,A93,($D$3-1)*8+2)))</f>
        <v>0</v>
      </c>
      <c r="E93" s="3">
        <f>IF(Inputs!$B$27&lt;&gt;"Ready","PENDING INPUTS",IF($B$3=1,INDEX(Avalanche!$K$5:$CL$364,A93,($D$3-1)*8+3),INDEX(Snowball!$K$5:$CL$364,A93,($D$3-1)*8+3)))</f>
        <v>0</v>
      </c>
      <c r="F93" s="3">
        <f>IF(Inputs!$B$27&lt;&gt;"Ready","PENDING INPUTS",IF($B$3=1,INDEX(Avalanche!$K$5:$CL$364,A93,($D$3-1)*8+4),INDEX(Snowball!$K$5:$CL$364,A93,($D$3-1)*8+4)))</f>
        <v>0</v>
      </c>
      <c r="G93">
        <f>IF(Inputs!$B$27&lt;&gt;"Ready","PENDING INPUTS",IF($B$3=1,INDEX(Avalanche!$K$5:$CL$364,A93,($D$3-1)*8+5),INDEX(Snowball!$K$5:$CL$364,A93,($D$3-1)*8+5)))</f>
        <v>99</v>
      </c>
      <c r="H93" s="3">
        <f>IF(Inputs!$B$27&lt;&gt;"Ready","PENDING INPUTS",IF($B$3=1,INDEX(Avalanche!$K$5:$CL$364,A93,($D$3-1)*8+6),INDEX(Snowball!$K$5:$CL$364,A93,($D$3-1)*8+6)))</f>
        <v>0</v>
      </c>
      <c r="I93" s="3">
        <f>IF(Inputs!$B$27&lt;&gt;"Ready","PENDING INPUTS",IF($B$3=1,INDEX(Avalanche!$K$5:$CL$364,A93,($D$3-1)*8+7),INDEX(Snowball!$K$5:$CL$364,A93,($D$3-1)*8+7)))</f>
        <v>0</v>
      </c>
      <c r="J93" s="3">
        <f>IF(Inputs!$B$27&lt;&gt;"Ready","PENDING INPUTS",IF($B$3=1,INDEX(Avalanche!$K$5:$CL$364,A93,($D$3-1)*8+8),INDEX(Snowball!$K$5:$CL$364,A93,($D$3-1)*8+8)))</f>
        <v>0</v>
      </c>
    </row>
    <row r="94" spans="1:10" ht="27.95" customHeight="1" x14ac:dyDescent="0.25">
      <c r="A94">
        <v>90</v>
      </c>
      <c r="B94" s="13">
        <f>IF(Inputs!$B$27&lt;&gt;"Ready","PENDING INPUTS",EDATE(Inputs!B5,A94-1))</f>
        <v>49004</v>
      </c>
      <c r="C94" s="3">
        <f>IF(Inputs!$B$27&lt;&gt;"Ready","PENDING INPUTS",IF($B$3=1,INDEX(Avalanche!$K$5:$CL$364,A94,($D$3-1)*8+1),INDEX(Snowball!$K$5:$CL$364,A94,($D$3-1)*8+1)))</f>
        <v>0</v>
      </c>
      <c r="D94" s="3">
        <f>IF(Inputs!$B$27&lt;&gt;"Ready","PENDING INPUTS",IF($B$3=1,INDEX(Avalanche!$K$5:$CL$364,A94,($D$3-1)*8+2),INDEX(Snowball!$K$5:$CL$364,A94,($D$3-1)*8+2)))</f>
        <v>0</v>
      </c>
      <c r="E94" s="3">
        <f>IF(Inputs!$B$27&lt;&gt;"Ready","PENDING INPUTS",IF($B$3=1,INDEX(Avalanche!$K$5:$CL$364,A94,($D$3-1)*8+3),INDEX(Snowball!$K$5:$CL$364,A94,($D$3-1)*8+3)))</f>
        <v>0</v>
      </c>
      <c r="F94" s="3">
        <f>IF(Inputs!$B$27&lt;&gt;"Ready","PENDING INPUTS",IF($B$3=1,INDEX(Avalanche!$K$5:$CL$364,A94,($D$3-1)*8+4),INDEX(Snowball!$K$5:$CL$364,A94,($D$3-1)*8+4)))</f>
        <v>0</v>
      </c>
      <c r="G94">
        <f>IF(Inputs!$B$27&lt;&gt;"Ready","PENDING INPUTS",IF($B$3=1,INDEX(Avalanche!$K$5:$CL$364,A94,($D$3-1)*8+5),INDEX(Snowball!$K$5:$CL$364,A94,($D$3-1)*8+5)))</f>
        <v>99</v>
      </c>
      <c r="H94" s="3">
        <f>IF(Inputs!$B$27&lt;&gt;"Ready","PENDING INPUTS",IF($B$3=1,INDEX(Avalanche!$K$5:$CL$364,A94,($D$3-1)*8+6),INDEX(Snowball!$K$5:$CL$364,A94,($D$3-1)*8+6)))</f>
        <v>0</v>
      </c>
      <c r="I94" s="3">
        <f>IF(Inputs!$B$27&lt;&gt;"Ready","PENDING INPUTS",IF($B$3=1,INDEX(Avalanche!$K$5:$CL$364,A94,($D$3-1)*8+7),INDEX(Snowball!$K$5:$CL$364,A94,($D$3-1)*8+7)))</f>
        <v>0</v>
      </c>
      <c r="J94" s="3">
        <f>IF(Inputs!$B$27&lt;&gt;"Ready","PENDING INPUTS",IF($B$3=1,INDEX(Avalanche!$K$5:$CL$364,A94,($D$3-1)*8+8),INDEX(Snowball!$K$5:$CL$364,A94,($D$3-1)*8+8)))</f>
        <v>0</v>
      </c>
    </row>
    <row r="95" spans="1:10" ht="27.95" customHeight="1" x14ac:dyDescent="0.25">
      <c r="A95">
        <v>91</v>
      </c>
      <c r="B95" s="13">
        <f>IF(Inputs!$B$27&lt;&gt;"Ready","PENDING INPUTS",EDATE(Inputs!B5,A95-1))</f>
        <v>49035</v>
      </c>
      <c r="C95" s="3">
        <f>IF(Inputs!$B$27&lt;&gt;"Ready","PENDING INPUTS",IF($B$3=1,INDEX(Avalanche!$K$5:$CL$364,A95,($D$3-1)*8+1),INDEX(Snowball!$K$5:$CL$364,A95,($D$3-1)*8+1)))</f>
        <v>0</v>
      </c>
      <c r="D95" s="3">
        <f>IF(Inputs!$B$27&lt;&gt;"Ready","PENDING INPUTS",IF($B$3=1,INDEX(Avalanche!$K$5:$CL$364,A95,($D$3-1)*8+2),INDEX(Snowball!$K$5:$CL$364,A95,($D$3-1)*8+2)))</f>
        <v>0</v>
      </c>
      <c r="E95" s="3">
        <f>IF(Inputs!$B$27&lt;&gt;"Ready","PENDING INPUTS",IF($B$3=1,INDEX(Avalanche!$K$5:$CL$364,A95,($D$3-1)*8+3),INDEX(Snowball!$K$5:$CL$364,A95,($D$3-1)*8+3)))</f>
        <v>0</v>
      </c>
      <c r="F95" s="3">
        <f>IF(Inputs!$B$27&lt;&gt;"Ready","PENDING INPUTS",IF($B$3=1,INDEX(Avalanche!$K$5:$CL$364,A95,($D$3-1)*8+4),INDEX(Snowball!$K$5:$CL$364,A95,($D$3-1)*8+4)))</f>
        <v>0</v>
      </c>
      <c r="G95">
        <f>IF(Inputs!$B$27&lt;&gt;"Ready","PENDING INPUTS",IF($B$3=1,INDEX(Avalanche!$K$5:$CL$364,A95,($D$3-1)*8+5),INDEX(Snowball!$K$5:$CL$364,A95,($D$3-1)*8+5)))</f>
        <v>99</v>
      </c>
      <c r="H95" s="3">
        <f>IF(Inputs!$B$27&lt;&gt;"Ready","PENDING INPUTS",IF($B$3=1,INDEX(Avalanche!$K$5:$CL$364,A95,($D$3-1)*8+6),INDEX(Snowball!$K$5:$CL$364,A95,($D$3-1)*8+6)))</f>
        <v>0</v>
      </c>
      <c r="I95" s="3">
        <f>IF(Inputs!$B$27&lt;&gt;"Ready","PENDING INPUTS",IF($B$3=1,INDEX(Avalanche!$K$5:$CL$364,A95,($D$3-1)*8+7),INDEX(Snowball!$K$5:$CL$364,A95,($D$3-1)*8+7)))</f>
        <v>0</v>
      </c>
      <c r="J95" s="3">
        <f>IF(Inputs!$B$27&lt;&gt;"Ready","PENDING INPUTS",IF($B$3=1,INDEX(Avalanche!$K$5:$CL$364,A95,($D$3-1)*8+8),INDEX(Snowball!$K$5:$CL$364,A95,($D$3-1)*8+8)))</f>
        <v>0</v>
      </c>
    </row>
    <row r="96" spans="1:10" ht="27.95" customHeight="1" x14ac:dyDescent="0.25">
      <c r="A96">
        <v>92</v>
      </c>
      <c r="B96" s="13">
        <f>IF(Inputs!$B$27&lt;&gt;"Ready","PENDING INPUTS",EDATE(Inputs!B5,A96-1))</f>
        <v>49065</v>
      </c>
      <c r="C96" s="3">
        <f>IF(Inputs!$B$27&lt;&gt;"Ready","PENDING INPUTS",IF($B$3=1,INDEX(Avalanche!$K$5:$CL$364,A96,($D$3-1)*8+1),INDEX(Snowball!$K$5:$CL$364,A96,($D$3-1)*8+1)))</f>
        <v>0</v>
      </c>
      <c r="D96" s="3">
        <f>IF(Inputs!$B$27&lt;&gt;"Ready","PENDING INPUTS",IF($B$3=1,INDEX(Avalanche!$K$5:$CL$364,A96,($D$3-1)*8+2),INDEX(Snowball!$K$5:$CL$364,A96,($D$3-1)*8+2)))</f>
        <v>0</v>
      </c>
      <c r="E96" s="3">
        <f>IF(Inputs!$B$27&lt;&gt;"Ready","PENDING INPUTS",IF($B$3=1,INDEX(Avalanche!$K$5:$CL$364,A96,($D$3-1)*8+3),INDEX(Snowball!$K$5:$CL$364,A96,($D$3-1)*8+3)))</f>
        <v>0</v>
      </c>
      <c r="F96" s="3">
        <f>IF(Inputs!$B$27&lt;&gt;"Ready","PENDING INPUTS",IF($B$3=1,INDEX(Avalanche!$K$5:$CL$364,A96,($D$3-1)*8+4),INDEX(Snowball!$K$5:$CL$364,A96,($D$3-1)*8+4)))</f>
        <v>0</v>
      </c>
      <c r="G96">
        <f>IF(Inputs!$B$27&lt;&gt;"Ready","PENDING INPUTS",IF($B$3=1,INDEX(Avalanche!$K$5:$CL$364,A96,($D$3-1)*8+5),INDEX(Snowball!$K$5:$CL$364,A96,($D$3-1)*8+5)))</f>
        <v>99</v>
      </c>
      <c r="H96" s="3">
        <f>IF(Inputs!$B$27&lt;&gt;"Ready","PENDING INPUTS",IF($B$3=1,INDEX(Avalanche!$K$5:$CL$364,A96,($D$3-1)*8+6),INDEX(Snowball!$K$5:$CL$364,A96,($D$3-1)*8+6)))</f>
        <v>0</v>
      </c>
      <c r="I96" s="3">
        <f>IF(Inputs!$B$27&lt;&gt;"Ready","PENDING INPUTS",IF($B$3=1,INDEX(Avalanche!$K$5:$CL$364,A96,($D$3-1)*8+7),INDEX(Snowball!$K$5:$CL$364,A96,($D$3-1)*8+7)))</f>
        <v>0</v>
      </c>
      <c r="J96" s="3">
        <f>IF(Inputs!$B$27&lt;&gt;"Ready","PENDING INPUTS",IF($B$3=1,INDEX(Avalanche!$K$5:$CL$364,A96,($D$3-1)*8+8),INDEX(Snowball!$K$5:$CL$364,A96,($D$3-1)*8+8)))</f>
        <v>0</v>
      </c>
    </row>
    <row r="97" spans="1:10" ht="27.95" customHeight="1" x14ac:dyDescent="0.25">
      <c r="A97">
        <v>93</v>
      </c>
      <c r="B97" s="13">
        <f>IF(Inputs!$B$27&lt;&gt;"Ready","PENDING INPUTS",EDATE(Inputs!B5,A97-1))</f>
        <v>49096</v>
      </c>
      <c r="C97" s="3">
        <f>IF(Inputs!$B$27&lt;&gt;"Ready","PENDING INPUTS",IF($B$3=1,INDEX(Avalanche!$K$5:$CL$364,A97,($D$3-1)*8+1),INDEX(Snowball!$K$5:$CL$364,A97,($D$3-1)*8+1)))</f>
        <v>0</v>
      </c>
      <c r="D97" s="3">
        <f>IF(Inputs!$B$27&lt;&gt;"Ready","PENDING INPUTS",IF($B$3=1,INDEX(Avalanche!$K$5:$CL$364,A97,($D$3-1)*8+2),INDEX(Snowball!$K$5:$CL$364,A97,($D$3-1)*8+2)))</f>
        <v>0</v>
      </c>
      <c r="E97" s="3">
        <f>IF(Inputs!$B$27&lt;&gt;"Ready","PENDING INPUTS",IF($B$3=1,INDEX(Avalanche!$K$5:$CL$364,A97,($D$3-1)*8+3),INDEX(Snowball!$K$5:$CL$364,A97,($D$3-1)*8+3)))</f>
        <v>0</v>
      </c>
      <c r="F97" s="3">
        <f>IF(Inputs!$B$27&lt;&gt;"Ready","PENDING INPUTS",IF($B$3=1,INDEX(Avalanche!$K$5:$CL$364,A97,($D$3-1)*8+4),INDEX(Snowball!$K$5:$CL$364,A97,($D$3-1)*8+4)))</f>
        <v>0</v>
      </c>
      <c r="G97">
        <f>IF(Inputs!$B$27&lt;&gt;"Ready","PENDING INPUTS",IF($B$3=1,INDEX(Avalanche!$K$5:$CL$364,A97,($D$3-1)*8+5),INDEX(Snowball!$K$5:$CL$364,A97,($D$3-1)*8+5)))</f>
        <v>99</v>
      </c>
      <c r="H97" s="3">
        <f>IF(Inputs!$B$27&lt;&gt;"Ready","PENDING INPUTS",IF($B$3=1,INDEX(Avalanche!$K$5:$CL$364,A97,($D$3-1)*8+6),INDEX(Snowball!$K$5:$CL$364,A97,($D$3-1)*8+6)))</f>
        <v>0</v>
      </c>
      <c r="I97" s="3">
        <f>IF(Inputs!$B$27&lt;&gt;"Ready","PENDING INPUTS",IF($B$3=1,INDEX(Avalanche!$K$5:$CL$364,A97,($D$3-1)*8+7),INDEX(Snowball!$K$5:$CL$364,A97,($D$3-1)*8+7)))</f>
        <v>0</v>
      </c>
      <c r="J97" s="3">
        <f>IF(Inputs!$B$27&lt;&gt;"Ready","PENDING INPUTS",IF($B$3=1,INDEX(Avalanche!$K$5:$CL$364,A97,($D$3-1)*8+8),INDEX(Snowball!$K$5:$CL$364,A97,($D$3-1)*8+8)))</f>
        <v>0</v>
      </c>
    </row>
    <row r="98" spans="1:10" ht="27.95" customHeight="1" x14ac:dyDescent="0.25">
      <c r="A98">
        <v>94</v>
      </c>
      <c r="B98" s="13">
        <f>IF(Inputs!$B$27&lt;&gt;"Ready","PENDING INPUTS",EDATE(Inputs!B5,A98-1))</f>
        <v>49126</v>
      </c>
      <c r="C98" s="3">
        <f>IF(Inputs!$B$27&lt;&gt;"Ready","PENDING INPUTS",IF($B$3=1,INDEX(Avalanche!$K$5:$CL$364,A98,($D$3-1)*8+1),INDEX(Snowball!$K$5:$CL$364,A98,($D$3-1)*8+1)))</f>
        <v>0</v>
      </c>
      <c r="D98" s="3">
        <f>IF(Inputs!$B$27&lt;&gt;"Ready","PENDING INPUTS",IF($B$3=1,INDEX(Avalanche!$K$5:$CL$364,A98,($D$3-1)*8+2),INDEX(Snowball!$K$5:$CL$364,A98,($D$3-1)*8+2)))</f>
        <v>0</v>
      </c>
      <c r="E98" s="3">
        <f>IF(Inputs!$B$27&lt;&gt;"Ready","PENDING INPUTS",IF($B$3=1,INDEX(Avalanche!$K$5:$CL$364,A98,($D$3-1)*8+3),INDEX(Snowball!$K$5:$CL$364,A98,($D$3-1)*8+3)))</f>
        <v>0</v>
      </c>
      <c r="F98" s="3">
        <f>IF(Inputs!$B$27&lt;&gt;"Ready","PENDING INPUTS",IF($B$3=1,INDEX(Avalanche!$K$5:$CL$364,A98,($D$3-1)*8+4),INDEX(Snowball!$K$5:$CL$364,A98,($D$3-1)*8+4)))</f>
        <v>0</v>
      </c>
      <c r="G98">
        <f>IF(Inputs!$B$27&lt;&gt;"Ready","PENDING INPUTS",IF($B$3=1,INDEX(Avalanche!$K$5:$CL$364,A98,($D$3-1)*8+5),INDEX(Snowball!$K$5:$CL$364,A98,($D$3-1)*8+5)))</f>
        <v>99</v>
      </c>
      <c r="H98" s="3">
        <f>IF(Inputs!$B$27&lt;&gt;"Ready","PENDING INPUTS",IF($B$3=1,INDEX(Avalanche!$K$5:$CL$364,A98,($D$3-1)*8+6),INDEX(Snowball!$K$5:$CL$364,A98,($D$3-1)*8+6)))</f>
        <v>0</v>
      </c>
      <c r="I98" s="3">
        <f>IF(Inputs!$B$27&lt;&gt;"Ready","PENDING INPUTS",IF($B$3=1,INDEX(Avalanche!$K$5:$CL$364,A98,($D$3-1)*8+7),INDEX(Snowball!$K$5:$CL$364,A98,($D$3-1)*8+7)))</f>
        <v>0</v>
      </c>
      <c r="J98" s="3">
        <f>IF(Inputs!$B$27&lt;&gt;"Ready","PENDING INPUTS",IF($B$3=1,INDEX(Avalanche!$K$5:$CL$364,A98,($D$3-1)*8+8),INDEX(Snowball!$K$5:$CL$364,A98,($D$3-1)*8+8)))</f>
        <v>0</v>
      </c>
    </row>
    <row r="99" spans="1:10" ht="27.95" customHeight="1" x14ac:dyDescent="0.25">
      <c r="A99">
        <v>95</v>
      </c>
      <c r="B99" s="13">
        <f>IF(Inputs!$B$27&lt;&gt;"Ready","PENDING INPUTS",EDATE(Inputs!B5,A99-1))</f>
        <v>49157</v>
      </c>
      <c r="C99" s="3">
        <f>IF(Inputs!$B$27&lt;&gt;"Ready","PENDING INPUTS",IF($B$3=1,INDEX(Avalanche!$K$5:$CL$364,A99,($D$3-1)*8+1),INDEX(Snowball!$K$5:$CL$364,A99,($D$3-1)*8+1)))</f>
        <v>0</v>
      </c>
      <c r="D99" s="3">
        <f>IF(Inputs!$B$27&lt;&gt;"Ready","PENDING INPUTS",IF($B$3=1,INDEX(Avalanche!$K$5:$CL$364,A99,($D$3-1)*8+2),INDEX(Snowball!$K$5:$CL$364,A99,($D$3-1)*8+2)))</f>
        <v>0</v>
      </c>
      <c r="E99" s="3">
        <f>IF(Inputs!$B$27&lt;&gt;"Ready","PENDING INPUTS",IF($B$3=1,INDEX(Avalanche!$K$5:$CL$364,A99,($D$3-1)*8+3),INDEX(Snowball!$K$5:$CL$364,A99,($D$3-1)*8+3)))</f>
        <v>0</v>
      </c>
      <c r="F99" s="3">
        <f>IF(Inputs!$B$27&lt;&gt;"Ready","PENDING INPUTS",IF($B$3=1,INDEX(Avalanche!$K$5:$CL$364,A99,($D$3-1)*8+4),INDEX(Snowball!$K$5:$CL$364,A99,($D$3-1)*8+4)))</f>
        <v>0</v>
      </c>
      <c r="G99">
        <f>IF(Inputs!$B$27&lt;&gt;"Ready","PENDING INPUTS",IF($B$3=1,INDEX(Avalanche!$K$5:$CL$364,A99,($D$3-1)*8+5),INDEX(Snowball!$K$5:$CL$364,A99,($D$3-1)*8+5)))</f>
        <v>99</v>
      </c>
      <c r="H99" s="3">
        <f>IF(Inputs!$B$27&lt;&gt;"Ready","PENDING INPUTS",IF($B$3=1,INDEX(Avalanche!$K$5:$CL$364,A99,($D$3-1)*8+6),INDEX(Snowball!$K$5:$CL$364,A99,($D$3-1)*8+6)))</f>
        <v>0</v>
      </c>
      <c r="I99" s="3">
        <f>IF(Inputs!$B$27&lt;&gt;"Ready","PENDING INPUTS",IF($B$3=1,INDEX(Avalanche!$K$5:$CL$364,A99,($D$3-1)*8+7),INDEX(Snowball!$K$5:$CL$364,A99,($D$3-1)*8+7)))</f>
        <v>0</v>
      </c>
      <c r="J99" s="3">
        <f>IF(Inputs!$B$27&lt;&gt;"Ready","PENDING INPUTS",IF($B$3=1,INDEX(Avalanche!$K$5:$CL$364,A99,($D$3-1)*8+8),INDEX(Snowball!$K$5:$CL$364,A99,($D$3-1)*8+8)))</f>
        <v>0</v>
      </c>
    </row>
    <row r="100" spans="1:10" ht="27.95" customHeight="1" x14ac:dyDescent="0.25">
      <c r="A100">
        <v>96</v>
      </c>
      <c r="B100" s="13">
        <f>IF(Inputs!$B$27&lt;&gt;"Ready","PENDING INPUTS",EDATE(Inputs!B5,A100-1))</f>
        <v>49188</v>
      </c>
      <c r="C100" s="3">
        <f>IF(Inputs!$B$27&lt;&gt;"Ready","PENDING INPUTS",IF($B$3=1,INDEX(Avalanche!$K$5:$CL$364,A100,($D$3-1)*8+1),INDEX(Snowball!$K$5:$CL$364,A100,($D$3-1)*8+1)))</f>
        <v>0</v>
      </c>
      <c r="D100" s="3">
        <f>IF(Inputs!$B$27&lt;&gt;"Ready","PENDING INPUTS",IF($B$3=1,INDEX(Avalanche!$K$5:$CL$364,A100,($D$3-1)*8+2),INDEX(Snowball!$K$5:$CL$364,A100,($D$3-1)*8+2)))</f>
        <v>0</v>
      </c>
      <c r="E100" s="3">
        <f>IF(Inputs!$B$27&lt;&gt;"Ready","PENDING INPUTS",IF($B$3=1,INDEX(Avalanche!$K$5:$CL$364,A100,($D$3-1)*8+3),INDEX(Snowball!$K$5:$CL$364,A100,($D$3-1)*8+3)))</f>
        <v>0</v>
      </c>
      <c r="F100" s="3">
        <f>IF(Inputs!$B$27&lt;&gt;"Ready","PENDING INPUTS",IF($B$3=1,INDEX(Avalanche!$K$5:$CL$364,A100,($D$3-1)*8+4),INDEX(Snowball!$K$5:$CL$364,A100,($D$3-1)*8+4)))</f>
        <v>0</v>
      </c>
      <c r="G100">
        <f>IF(Inputs!$B$27&lt;&gt;"Ready","PENDING INPUTS",IF($B$3=1,INDEX(Avalanche!$K$5:$CL$364,A100,($D$3-1)*8+5),INDEX(Snowball!$K$5:$CL$364,A100,($D$3-1)*8+5)))</f>
        <v>99</v>
      </c>
      <c r="H100" s="3">
        <f>IF(Inputs!$B$27&lt;&gt;"Ready","PENDING INPUTS",IF($B$3=1,INDEX(Avalanche!$K$5:$CL$364,A100,($D$3-1)*8+6),INDEX(Snowball!$K$5:$CL$364,A100,($D$3-1)*8+6)))</f>
        <v>0</v>
      </c>
      <c r="I100" s="3">
        <f>IF(Inputs!$B$27&lt;&gt;"Ready","PENDING INPUTS",IF($B$3=1,INDEX(Avalanche!$K$5:$CL$364,A100,($D$3-1)*8+7),INDEX(Snowball!$K$5:$CL$364,A100,($D$3-1)*8+7)))</f>
        <v>0</v>
      </c>
      <c r="J100" s="3">
        <f>IF(Inputs!$B$27&lt;&gt;"Ready","PENDING INPUTS",IF($B$3=1,INDEX(Avalanche!$K$5:$CL$364,A100,($D$3-1)*8+8),INDEX(Snowball!$K$5:$CL$364,A100,($D$3-1)*8+8)))</f>
        <v>0</v>
      </c>
    </row>
    <row r="101" spans="1:10" ht="27.95" customHeight="1" x14ac:dyDescent="0.25">
      <c r="A101">
        <v>97</v>
      </c>
      <c r="B101" s="13">
        <f>IF(Inputs!$B$27&lt;&gt;"Ready","PENDING INPUTS",EDATE(Inputs!B5,A101-1))</f>
        <v>49218</v>
      </c>
      <c r="C101" s="3">
        <f>IF(Inputs!$B$27&lt;&gt;"Ready","PENDING INPUTS",IF($B$3=1,INDEX(Avalanche!$K$5:$CL$364,A101,($D$3-1)*8+1),INDEX(Snowball!$K$5:$CL$364,A101,($D$3-1)*8+1)))</f>
        <v>0</v>
      </c>
      <c r="D101" s="3">
        <f>IF(Inputs!$B$27&lt;&gt;"Ready","PENDING INPUTS",IF($B$3=1,INDEX(Avalanche!$K$5:$CL$364,A101,($D$3-1)*8+2),INDEX(Snowball!$K$5:$CL$364,A101,($D$3-1)*8+2)))</f>
        <v>0</v>
      </c>
      <c r="E101" s="3">
        <f>IF(Inputs!$B$27&lt;&gt;"Ready","PENDING INPUTS",IF($B$3=1,INDEX(Avalanche!$K$5:$CL$364,A101,($D$3-1)*8+3),INDEX(Snowball!$K$5:$CL$364,A101,($D$3-1)*8+3)))</f>
        <v>0</v>
      </c>
      <c r="F101" s="3">
        <f>IF(Inputs!$B$27&lt;&gt;"Ready","PENDING INPUTS",IF($B$3=1,INDEX(Avalanche!$K$5:$CL$364,A101,($D$3-1)*8+4),INDEX(Snowball!$K$5:$CL$364,A101,($D$3-1)*8+4)))</f>
        <v>0</v>
      </c>
      <c r="G101">
        <f>IF(Inputs!$B$27&lt;&gt;"Ready","PENDING INPUTS",IF($B$3=1,INDEX(Avalanche!$K$5:$CL$364,A101,($D$3-1)*8+5),INDEX(Snowball!$K$5:$CL$364,A101,($D$3-1)*8+5)))</f>
        <v>99</v>
      </c>
      <c r="H101" s="3">
        <f>IF(Inputs!$B$27&lt;&gt;"Ready","PENDING INPUTS",IF($B$3=1,INDEX(Avalanche!$K$5:$CL$364,A101,($D$3-1)*8+6),INDEX(Snowball!$K$5:$CL$364,A101,($D$3-1)*8+6)))</f>
        <v>0</v>
      </c>
      <c r="I101" s="3">
        <f>IF(Inputs!$B$27&lt;&gt;"Ready","PENDING INPUTS",IF($B$3=1,INDEX(Avalanche!$K$5:$CL$364,A101,($D$3-1)*8+7),INDEX(Snowball!$K$5:$CL$364,A101,($D$3-1)*8+7)))</f>
        <v>0</v>
      </c>
      <c r="J101" s="3">
        <f>IF(Inputs!$B$27&lt;&gt;"Ready","PENDING INPUTS",IF($B$3=1,INDEX(Avalanche!$K$5:$CL$364,A101,($D$3-1)*8+8),INDEX(Snowball!$K$5:$CL$364,A101,($D$3-1)*8+8)))</f>
        <v>0</v>
      </c>
    </row>
    <row r="102" spans="1:10" ht="27.95" customHeight="1" x14ac:dyDescent="0.25">
      <c r="A102">
        <v>98</v>
      </c>
      <c r="B102" s="13">
        <f>IF(Inputs!$B$27&lt;&gt;"Ready","PENDING INPUTS",EDATE(Inputs!B5,A102-1))</f>
        <v>49249</v>
      </c>
      <c r="C102" s="3">
        <f>IF(Inputs!$B$27&lt;&gt;"Ready","PENDING INPUTS",IF($B$3=1,INDEX(Avalanche!$K$5:$CL$364,A102,($D$3-1)*8+1),INDEX(Snowball!$K$5:$CL$364,A102,($D$3-1)*8+1)))</f>
        <v>0</v>
      </c>
      <c r="D102" s="3">
        <f>IF(Inputs!$B$27&lt;&gt;"Ready","PENDING INPUTS",IF($B$3=1,INDEX(Avalanche!$K$5:$CL$364,A102,($D$3-1)*8+2),INDEX(Snowball!$K$5:$CL$364,A102,($D$3-1)*8+2)))</f>
        <v>0</v>
      </c>
      <c r="E102" s="3">
        <f>IF(Inputs!$B$27&lt;&gt;"Ready","PENDING INPUTS",IF($B$3=1,INDEX(Avalanche!$K$5:$CL$364,A102,($D$3-1)*8+3),INDEX(Snowball!$K$5:$CL$364,A102,($D$3-1)*8+3)))</f>
        <v>0</v>
      </c>
      <c r="F102" s="3">
        <f>IF(Inputs!$B$27&lt;&gt;"Ready","PENDING INPUTS",IF($B$3=1,INDEX(Avalanche!$K$5:$CL$364,A102,($D$3-1)*8+4),INDEX(Snowball!$K$5:$CL$364,A102,($D$3-1)*8+4)))</f>
        <v>0</v>
      </c>
      <c r="G102">
        <f>IF(Inputs!$B$27&lt;&gt;"Ready","PENDING INPUTS",IF($B$3=1,INDEX(Avalanche!$K$5:$CL$364,A102,($D$3-1)*8+5),INDEX(Snowball!$K$5:$CL$364,A102,($D$3-1)*8+5)))</f>
        <v>99</v>
      </c>
      <c r="H102" s="3">
        <f>IF(Inputs!$B$27&lt;&gt;"Ready","PENDING INPUTS",IF($B$3=1,INDEX(Avalanche!$K$5:$CL$364,A102,($D$3-1)*8+6),INDEX(Snowball!$K$5:$CL$364,A102,($D$3-1)*8+6)))</f>
        <v>0</v>
      </c>
      <c r="I102" s="3">
        <f>IF(Inputs!$B$27&lt;&gt;"Ready","PENDING INPUTS",IF($B$3=1,INDEX(Avalanche!$K$5:$CL$364,A102,($D$3-1)*8+7),INDEX(Snowball!$K$5:$CL$364,A102,($D$3-1)*8+7)))</f>
        <v>0</v>
      </c>
      <c r="J102" s="3">
        <f>IF(Inputs!$B$27&lt;&gt;"Ready","PENDING INPUTS",IF($B$3=1,INDEX(Avalanche!$K$5:$CL$364,A102,($D$3-1)*8+8),INDEX(Snowball!$K$5:$CL$364,A102,($D$3-1)*8+8)))</f>
        <v>0</v>
      </c>
    </row>
    <row r="103" spans="1:10" ht="27.95" customHeight="1" x14ac:dyDescent="0.25">
      <c r="A103">
        <v>99</v>
      </c>
      <c r="B103" s="13">
        <f>IF(Inputs!$B$27&lt;&gt;"Ready","PENDING INPUTS",EDATE(Inputs!B5,A103-1))</f>
        <v>49279</v>
      </c>
      <c r="C103" s="3">
        <f>IF(Inputs!$B$27&lt;&gt;"Ready","PENDING INPUTS",IF($B$3=1,INDEX(Avalanche!$K$5:$CL$364,A103,($D$3-1)*8+1),INDEX(Snowball!$K$5:$CL$364,A103,($D$3-1)*8+1)))</f>
        <v>0</v>
      </c>
      <c r="D103" s="3">
        <f>IF(Inputs!$B$27&lt;&gt;"Ready","PENDING INPUTS",IF($B$3=1,INDEX(Avalanche!$K$5:$CL$364,A103,($D$3-1)*8+2),INDEX(Snowball!$K$5:$CL$364,A103,($D$3-1)*8+2)))</f>
        <v>0</v>
      </c>
      <c r="E103" s="3">
        <f>IF(Inputs!$B$27&lt;&gt;"Ready","PENDING INPUTS",IF($B$3=1,INDEX(Avalanche!$K$5:$CL$364,A103,($D$3-1)*8+3),INDEX(Snowball!$K$5:$CL$364,A103,($D$3-1)*8+3)))</f>
        <v>0</v>
      </c>
      <c r="F103" s="3">
        <f>IF(Inputs!$B$27&lt;&gt;"Ready","PENDING INPUTS",IF($B$3=1,INDEX(Avalanche!$K$5:$CL$364,A103,($D$3-1)*8+4),INDEX(Snowball!$K$5:$CL$364,A103,($D$3-1)*8+4)))</f>
        <v>0</v>
      </c>
      <c r="G103">
        <f>IF(Inputs!$B$27&lt;&gt;"Ready","PENDING INPUTS",IF($B$3=1,INDEX(Avalanche!$K$5:$CL$364,A103,($D$3-1)*8+5),INDEX(Snowball!$K$5:$CL$364,A103,($D$3-1)*8+5)))</f>
        <v>99</v>
      </c>
      <c r="H103" s="3">
        <f>IF(Inputs!$B$27&lt;&gt;"Ready","PENDING INPUTS",IF($B$3=1,INDEX(Avalanche!$K$5:$CL$364,A103,($D$3-1)*8+6),INDEX(Snowball!$K$5:$CL$364,A103,($D$3-1)*8+6)))</f>
        <v>0</v>
      </c>
      <c r="I103" s="3">
        <f>IF(Inputs!$B$27&lt;&gt;"Ready","PENDING INPUTS",IF($B$3=1,INDEX(Avalanche!$K$5:$CL$364,A103,($D$3-1)*8+7),INDEX(Snowball!$K$5:$CL$364,A103,($D$3-1)*8+7)))</f>
        <v>0</v>
      </c>
      <c r="J103" s="3">
        <f>IF(Inputs!$B$27&lt;&gt;"Ready","PENDING INPUTS",IF($B$3=1,INDEX(Avalanche!$K$5:$CL$364,A103,($D$3-1)*8+8),INDEX(Snowball!$K$5:$CL$364,A103,($D$3-1)*8+8)))</f>
        <v>0</v>
      </c>
    </row>
    <row r="104" spans="1:10" ht="27.95" customHeight="1" x14ac:dyDescent="0.25">
      <c r="A104">
        <v>100</v>
      </c>
      <c r="B104" s="13">
        <f>IF(Inputs!$B$27&lt;&gt;"Ready","PENDING INPUTS",EDATE(Inputs!B5,A104-1))</f>
        <v>49310</v>
      </c>
      <c r="C104" s="3">
        <f>IF(Inputs!$B$27&lt;&gt;"Ready","PENDING INPUTS",IF($B$3=1,INDEX(Avalanche!$K$5:$CL$364,A104,($D$3-1)*8+1),INDEX(Snowball!$K$5:$CL$364,A104,($D$3-1)*8+1)))</f>
        <v>0</v>
      </c>
      <c r="D104" s="3">
        <f>IF(Inputs!$B$27&lt;&gt;"Ready","PENDING INPUTS",IF($B$3=1,INDEX(Avalanche!$K$5:$CL$364,A104,($D$3-1)*8+2),INDEX(Snowball!$K$5:$CL$364,A104,($D$3-1)*8+2)))</f>
        <v>0</v>
      </c>
      <c r="E104" s="3">
        <f>IF(Inputs!$B$27&lt;&gt;"Ready","PENDING INPUTS",IF($B$3=1,INDEX(Avalanche!$K$5:$CL$364,A104,($D$3-1)*8+3),INDEX(Snowball!$K$5:$CL$364,A104,($D$3-1)*8+3)))</f>
        <v>0</v>
      </c>
      <c r="F104" s="3">
        <f>IF(Inputs!$B$27&lt;&gt;"Ready","PENDING INPUTS",IF($B$3=1,INDEX(Avalanche!$K$5:$CL$364,A104,($D$3-1)*8+4),INDEX(Snowball!$K$5:$CL$364,A104,($D$3-1)*8+4)))</f>
        <v>0</v>
      </c>
      <c r="G104">
        <f>IF(Inputs!$B$27&lt;&gt;"Ready","PENDING INPUTS",IF($B$3=1,INDEX(Avalanche!$K$5:$CL$364,A104,($D$3-1)*8+5),INDEX(Snowball!$K$5:$CL$364,A104,($D$3-1)*8+5)))</f>
        <v>99</v>
      </c>
      <c r="H104" s="3">
        <f>IF(Inputs!$B$27&lt;&gt;"Ready","PENDING INPUTS",IF($B$3=1,INDEX(Avalanche!$K$5:$CL$364,A104,($D$3-1)*8+6),INDEX(Snowball!$K$5:$CL$364,A104,($D$3-1)*8+6)))</f>
        <v>0</v>
      </c>
      <c r="I104" s="3">
        <f>IF(Inputs!$B$27&lt;&gt;"Ready","PENDING INPUTS",IF($B$3=1,INDEX(Avalanche!$K$5:$CL$364,A104,($D$3-1)*8+7),INDEX(Snowball!$K$5:$CL$364,A104,($D$3-1)*8+7)))</f>
        <v>0</v>
      </c>
      <c r="J104" s="3">
        <f>IF(Inputs!$B$27&lt;&gt;"Ready","PENDING INPUTS",IF($B$3=1,INDEX(Avalanche!$K$5:$CL$364,A104,($D$3-1)*8+8),INDEX(Snowball!$K$5:$CL$364,A104,($D$3-1)*8+8)))</f>
        <v>0</v>
      </c>
    </row>
    <row r="105" spans="1:10" ht="27.95" customHeight="1" x14ac:dyDescent="0.25">
      <c r="A105">
        <v>101</v>
      </c>
      <c r="B105" s="13">
        <f>IF(Inputs!$B$27&lt;&gt;"Ready","PENDING INPUTS",EDATE(Inputs!B5,A105-1))</f>
        <v>49341</v>
      </c>
      <c r="C105" s="3">
        <f>IF(Inputs!$B$27&lt;&gt;"Ready","PENDING INPUTS",IF($B$3=1,INDEX(Avalanche!$K$5:$CL$364,A105,($D$3-1)*8+1),INDEX(Snowball!$K$5:$CL$364,A105,($D$3-1)*8+1)))</f>
        <v>0</v>
      </c>
      <c r="D105" s="3">
        <f>IF(Inputs!$B$27&lt;&gt;"Ready","PENDING INPUTS",IF($B$3=1,INDEX(Avalanche!$K$5:$CL$364,A105,($D$3-1)*8+2),INDEX(Snowball!$K$5:$CL$364,A105,($D$3-1)*8+2)))</f>
        <v>0</v>
      </c>
      <c r="E105" s="3">
        <f>IF(Inputs!$B$27&lt;&gt;"Ready","PENDING INPUTS",IF($B$3=1,INDEX(Avalanche!$K$5:$CL$364,A105,($D$3-1)*8+3),INDEX(Snowball!$K$5:$CL$364,A105,($D$3-1)*8+3)))</f>
        <v>0</v>
      </c>
      <c r="F105" s="3">
        <f>IF(Inputs!$B$27&lt;&gt;"Ready","PENDING INPUTS",IF($B$3=1,INDEX(Avalanche!$K$5:$CL$364,A105,($D$3-1)*8+4),INDEX(Snowball!$K$5:$CL$364,A105,($D$3-1)*8+4)))</f>
        <v>0</v>
      </c>
      <c r="G105">
        <f>IF(Inputs!$B$27&lt;&gt;"Ready","PENDING INPUTS",IF($B$3=1,INDEX(Avalanche!$K$5:$CL$364,A105,($D$3-1)*8+5),INDEX(Snowball!$K$5:$CL$364,A105,($D$3-1)*8+5)))</f>
        <v>99</v>
      </c>
      <c r="H105" s="3">
        <f>IF(Inputs!$B$27&lt;&gt;"Ready","PENDING INPUTS",IF($B$3=1,INDEX(Avalanche!$K$5:$CL$364,A105,($D$3-1)*8+6),INDEX(Snowball!$K$5:$CL$364,A105,($D$3-1)*8+6)))</f>
        <v>0</v>
      </c>
      <c r="I105" s="3">
        <f>IF(Inputs!$B$27&lt;&gt;"Ready","PENDING INPUTS",IF($B$3=1,INDEX(Avalanche!$K$5:$CL$364,A105,($D$3-1)*8+7),INDEX(Snowball!$K$5:$CL$364,A105,($D$3-1)*8+7)))</f>
        <v>0</v>
      </c>
      <c r="J105" s="3">
        <f>IF(Inputs!$B$27&lt;&gt;"Ready","PENDING INPUTS",IF($B$3=1,INDEX(Avalanche!$K$5:$CL$364,A105,($D$3-1)*8+8),INDEX(Snowball!$K$5:$CL$364,A105,($D$3-1)*8+8)))</f>
        <v>0</v>
      </c>
    </row>
    <row r="106" spans="1:10" ht="27.95" customHeight="1" x14ac:dyDescent="0.25">
      <c r="A106">
        <v>102</v>
      </c>
      <c r="B106" s="13">
        <f>IF(Inputs!$B$27&lt;&gt;"Ready","PENDING INPUTS",EDATE(Inputs!B5,A106-1))</f>
        <v>49369</v>
      </c>
      <c r="C106" s="3">
        <f>IF(Inputs!$B$27&lt;&gt;"Ready","PENDING INPUTS",IF($B$3=1,INDEX(Avalanche!$K$5:$CL$364,A106,($D$3-1)*8+1),INDEX(Snowball!$K$5:$CL$364,A106,($D$3-1)*8+1)))</f>
        <v>0</v>
      </c>
      <c r="D106" s="3">
        <f>IF(Inputs!$B$27&lt;&gt;"Ready","PENDING INPUTS",IF($B$3=1,INDEX(Avalanche!$K$5:$CL$364,A106,($D$3-1)*8+2),INDEX(Snowball!$K$5:$CL$364,A106,($D$3-1)*8+2)))</f>
        <v>0</v>
      </c>
      <c r="E106" s="3">
        <f>IF(Inputs!$B$27&lt;&gt;"Ready","PENDING INPUTS",IF($B$3=1,INDEX(Avalanche!$K$5:$CL$364,A106,($D$3-1)*8+3),INDEX(Snowball!$K$5:$CL$364,A106,($D$3-1)*8+3)))</f>
        <v>0</v>
      </c>
      <c r="F106" s="3">
        <f>IF(Inputs!$B$27&lt;&gt;"Ready","PENDING INPUTS",IF($B$3=1,INDEX(Avalanche!$K$5:$CL$364,A106,($D$3-1)*8+4),INDEX(Snowball!$K$5:$CL$364,A106,($D$3-1)*8+4)))</f>
        <v>0</v>
      </c>
      <c r="G106">
        <f>IF(Inputs!$B$27&lt;&gt;"Ready","PENDING INPUTS",IF($B$3=1,INDEX(Avalanche!$K$5:$CL$364,A106,($D$3-1)*8+5),INDEX(Snowball!$K$5:$CL$364,A106,($D$3-1)*8+5)))</f>
        <v>99</v>
      </c>
      <c r="H106" s="3">
        <f>IF(Inputs!$B$27&lt;&gt;"Ready","PENDING INPUTS",IF($B$3=1,INDEX(Avalanche!$K$5:$CL$364,A106,($D$3-1)*8+6),INDEX(Snowball!$K$5:$CL$364,A106,($D$3-1)*8+6)))</f>
        <v>0</v>
      </c>
      <c r="I106" s="3">
        <f>IF(Inputs!$B$27&lt;&gt;"Ready","PENDING INPUTS",IF($B$3=1,INDEX(Avalanche!$K$5:$CL$364,A106,($D$3-1)*8+7),INDEX(Snowball!$K$5:$CL$364,A106,($D$3-1)*8+7)))</f>
        <v>0</v>
      </c>
      <c r="J106" s="3">
        <f>IF(Inputs!$B$27&lt;&gt;"Ready","PENDING INPUTS",IF($B$3=1,INDEX(Avalanche!$K$5:$CL$364,A106,($D$3-1)*8+8),INDEX(Snowball!$K$5:$CL$364,A106,($D$3-1)*8+8)))</f>
        <v>0</v>
      </c>
    </row>
    <row r="107" spans="1:10" ht="27.95" customHeight="1" x14ac:dyDescent="0.25">
      <c r="A107">
        <v>103</v>
      </c>
      <c r="B107" s="13">
        <f>IF(Inputs!$B$27&lt;&gt;"Ready","PENDING INPUTS",EDATE(Inputs!B5,A107-1))</f>
        <v>49400</v>
      </c>
      <c r="C107" s="3">
        <f>IF(Inputs!$B$27&lt;&gt;"Ready","PENDING INPUTS",IF($B$3=1,INDEX(Avalanche!$K$5:$CL$364,A107,($D$3-1)*8+1),INDEX(Snowball!$K$5:$CL$364,A107,($D$3-1)*8+1)))</f>
        <v>0</v>
      </c>
      <c r="D107" s="3">
        <f>IF(Inputs!$B$27&lt;&gt;"Ready","PENDING INPUTS",IF($B$3=1,INDEX(Avalanche!$K$5:$CL$364,A107,($D$3-1)*8+2),INDEX(Snowball!$K$5:$CL$364,A107,($D$3-1)*8+2)))</f>
        <v>0</v>
      </c>
      <c r="E107" s="3">
        <f>IF(Inputs!$B$27&lt;&gt;"Ready","PENDING INPUTS",IF($B$3=1,INDEX(Avalanche!$K$5:$CL$364,A107,($D$3-1)*8+3),INDEX(Snowball!$K$5:$CL$364,A107,($D$3-1)*8+3)))</f>
        <v>0</v>
      </c>
      <c r="F107" s="3">
        <f>IF(Inputs!$B$27&lt;&gt;"Ready","PENDING INPUTS",IF($B$3=1,INDEX(Avalanche!$K$5:$CL$364,A107,($D$3-1)*8+4),INDEX(Snowball!$K$5:$CL$364,A107,($D$3-1)*8+4)))</f>
        <v>0</v>
      </c>
      <c r="G107">
        <f>IF(Inputs!$B$27&lt;&gt;"Ready","PENDING INPUTS",IF($B$3=1,INDEX(Avalanche!$K$5:$CL$364,A107,($D$3-1)*8+5),INDEX(Snowball!$K$5:$CL$364,A107,($D$3-1)*8+5)))</f>
        <v>99</v>
      </c>
      <c r="H107" s="3">
        <f>IF(Inputs!$B$27&lt;&gt;"Ready","PENDING INPUTS",IF($B$3=1,INDEX(Avalanche!$K$5:$CL$364,A107,($D$3-1)*8+6),INDEX(Snowball!$K$5:$CL$364,A107,($D$3-1)*8+6)))</f>
        <v>0</v>
      </c>
      <c r="I107" s="3">
        <f>IF(Inputs!$B$27&lt;&gt;"Ready","PENDING INPUTS",IF($B$3=1,INDEX(Avalanche!$K$5:$CL$364,A107,($D$3-1)*8+7),INDEX(Snowball!$K$5:$CL$364,A107,($D$3-1)*8+7)))</f>
        <v>0</v>
      </c>
      <c r="J107" s="3">
        <f>IF(Inputs!$B$27&lt;&gt;"Ready","PENDING INPUTS",IF($B$3=1,INDEX(Avalanche!$K$5:$CL$364,A107,($D$3-1)*8+8),INDEX(Snowball!$K$5:$CL$364,A107,($D$3-1)*8+8)))</f>
        <v>0</v>
      </c>
    </row>
    <row r="108" spans="1:10" ht="27.95" customHeight="1" x14ac:dyDescent="0.25">
      <c r="A108">
        <v>104</v>
      </c>
      <c r="B108" s="13">
        <f>IF(Inputs!$B$27&lt;&gt;"Ready","PENDING INPUTS",EDATE(Inputs!B5,A108-1))</f>
        <v>49430</v>
      </c>
      <c r="C108" s="3">
        <f>IF(Inputs!$B$27&lt;&gt;"Ready","PENDING INPUTS",IF($B$3=1,INDEX(Avalanche!$K$5:$CL$364,A108,($D$3-1)*8+1),INDEX(Snowball!$K$5:$CL$364,A108,($D$3-1)*8+1)))</f>
        <v>0</v>
      </c>
      <c r="D108" s="3">
        <f>IF(Inputs!$B$27&lt;&gt;"Ready","PENDING INPUTS",IF($B$3=1,INDEX(Avalanche!$K$5:$CL$364,A108,($D$3-1)*8+2),INDEX(Snowball!$K$5:$CL$364,A108,($D$3-1)*8+2)))</f>
        <v>0</v>
      </c>
      <c r="E108" s="3">
        <f>IF(Inputs!$B$27&lt;&gt;"Ready","PENDING INPUTS",IF($B$3=1,INDEX(Avalanche!$K$5:$CL$364,A108,($D$3-1)*8+3),INDEX(Snowball!$K$5:$CL$364,A108,($D$3-1)*8+3)))</f>
        <v>0</v>
      </c>
      <c r="F108" s="3">
        <f>IF(Inputs!$B$27&lt;&gt;"Ready","PENDING INPUTS",IF($B$3=1,INDEX(Avalanche!$K$5:$CL$364,A108,($D$3-1)*8+4),INDEX(Snowball!$K$5:$CL$364,A108,($D$3-1)*8+4)))</f>
        <v>0</v>
      </c>
      <c r="G108">
        <f>IF(Inputs!$B$27&lt;&gt;"Ready","PENDING INPUTS",IF($B$3=1,INDEX(Avalanche!$K$5:$CL$364,A108,($D$3-1)*8+5),INDEX(Snowball!$K$5:$CL$364,A108,($D$3-1)*8+5)))</f>
        <v>99</v>
      </c>
      <c r="H108" s="3">
        <f>IF(Inputs!$B$27&lt;&gt;"Ready","PENDING INPUTS",IF($B$3=1,INDEX(Avalanche!$K$5:$CL$364,A108,($D$3-1)*8+6),INDEX(Snowball!$K$5:$CL$364,A108,($D$3-1)*8+6)))</f>
        <v>0</v>
      </c>
      <c r="I108" s="3">
        <f>IF(Inputs!$B$27&lt;&gt;"Ready","PENDING INPUTS",IF($B$3=1,INDEX(Avalanche!$K$5:$CL$364,A108,($D$3-1)*8+7),INDEX(Snowball!$K$5:$CL$364,A108,($D$3-1)*8+7)))</f>
        <v>0</v>
      </c>
      <c r="J108" s="3">
        <f>IF(Inputs!$B$27&lt;&gt;"Ready","PENDING INPUTS",IF($B$3=1,INDEX(Avalanche!$K$5:$CL$364,A108,($D$3-1)*8+8),INDEX(Snowball!$K$5:$CL$364,A108,($D$3-1)*8+8)))</f>
        <v>0</v>
      </c>
    </row>
    <row r="109" spans="1:10" ht="27.95" customHeight="1" x14ac:dyDescent="0.25">
      <c r="A109">
        <v>105</v>
      </c>
      <c r="B109" s="13">
        <f>IF(Inputs!$B$27&lt;&gt;"Ready","PENDING INPUTS",EDATE(Inputs!B5,A109-1))</f>
        <v>49461</v>
      </c>
      <c r="C109" s="3">
        <f>IF(Inputs!$B$27&lt;&gt;"Ready","PENDING INPUTS",IF($B$3=1,INDEX(Avalanche!$K$5:$CL$364,A109,($D$3-1)*8+1),INDEX(Snowball!$K$5:$CL$364,A109,($D$3-1)*8+1)))</f>
        <v>0</v>
      </c>
      <c r="D109" s="3">
        <f>IF(Inputs!$B$27&lt;&gt;"Ready","PENDING INPUTS",IF($B$3=1,INDEX(Avalanche!$K$5:$CL$364,A109,($D$3-1)*8+2),INDEX(Snowball!$K$5:$CL$364,A109,($D$3-1)*8+2)))</f>
        <v>0</v>
      </c>
      <c r="E109" s="3">
        <f>IF(Inputs!$B$27&lt;&gt;"Ready","PENDING INPUTS",IF($B$3=1,INDEX(Avalanche!$K$5:$CL$364,A109,($D$3-1)*8+3),INDEX(Snowball!$K$5:$CL$364,A109,($D$3-1)*8+3)))</f>
        <v>0</v>
      </c>
      <c r="F109" s="3">
        <f>IF(Inputs!$B$27&lt;&gt;"Ready","PENDING INPUTS",IF($B$3=1,INDEX(Avalanche!$K$5:$CL$364,A109,($D$3-1)*8+4),INDEX(Snowball!$K$5:$CL$364,A109,($D$3-1)*8+4)))</f>
        <v>0</v>
      </c>
      <c r="G109">
        <f>IF(Inputs!$B$27&lt;&gt;"Ready","PENDING INPUTS",IF($B$3=1,INDEX(Avalanche!$K$5:$CL$364,A109,($D$3-1)*8+5),INDEX(Snowball!$K$5:$CL$364,A109,($D$3-1)*8+5)))</f>
        <v>99</v>
      </c>
      <c r="H109" s="3">
        <f>IF(Inputs!$B$27&lt;&gt;"Ready","PENDING INPUTS",IF($B$3=1,INDEX(Avalanche!$K$5:$CL$364,A109,($D$3-1)*8+6),INDEX(Snowball!$K$5:$CL$364,A109,($D$3-1)*8+6)))</f>
        <v>0</v>
      </c>
      <c r="I109" s="3">
        <f>IF(Inputs!$B$27&lt;&gt;"Ready","PENDING INPUTS",IF($B$3=1,INDEX(Avalanche!$K$5:$CL$364,A109,($D$3-1)*8+7),INDEX(Snowball!$K$5:$CL$364,A109,($D$3-1)*8+7)))</f>
        <v>0</v>
      </c>
      <c r="J109" s="3">
        <f>IF(Inputs!$B$27&lt;&gt;"Ready","PENDING INPUTS",IF($B$3=1,INDEX(Avalanche!$K$5:$CL$364,A109,($D$3-1)*8+8),INDEX(Snowball!$K$5:$CL$364,A109,($D$3-1)*8+8)))</f>
        <v>0</v>
      </c>
    </row>
    <row r="110" spans="1:10" ht="27.95" customHeight="1" x14ac:dyDescent="0.25">
      <c r="A110">
        <v>106</v>
      </c>
      <c r="B110" s="13">
        <f>IF(Inputs!$B$27&lt;&gt;"Ready","PENDING INPUTS",EDATE(Inputs!B5,A110-1))</f>
        <v>49491</v>
      </c>
      <c r="C110" s="3">
        <f>IF(Inputs!$B$27&lt;&gt;"Ready","PENDING INPUTS",IF($B$3=1,INDEX(Avalanche!$K$5:$CL$364,A110,($D$3-1)*8+1),INDEX(Snowball!$K$5:$CL$364,A110,($D$3-1)*8+1)))</f>
        <v>0</v>
      </c>
      <c r="D110" s="3">
        <f>IF(Inputs!$B$27&lt;&gt;"Ready","PENDING INPUTS",IF($B$3=1,INDEX(Avalanche!$K$5:$CL$364,A110,($D$3-1)*8+2),INDEX(Snowball!$K$5:$CL$364,A110,($D$3-1)*8+2)))</f>
        <v>0</v>
      </c>
      <c r="E110" s="3">
        <f>IF(Inputs!$B$27&lt;&gt;"Ready","PENDING INPUTS",IF($B$3=1,INDEX(Avalanche!$K$5:$CL$364,A110,($D$3-1)*8+3),INDEX(Snowball!$K$5:$CL$364,A110,($D$3-1)*8+3)))</f>
        <v>0</v>
      </c>
      <c r="F110" s="3">
        <f>IF(Inputs!$B$27&lt;&gt;"Ready","PENDING INPUTS",IF($B$3=1,INDEX(Avalanche!$K$5:$CL$364,A110,($D$3-1)*8+4),INDEX(Snowball!$K$5:$CL$364,A110,($D$3-1)*8+4)))</f>
        <v>0</v>
      </c>
      <c r="G110">
        <f>IF(Inputs!$B$27&lt;&gt;"Ready","PENDING INPUTS",IF($B$3=1,INDEX(Avalanche!$K$5:$CL$364,A110,($D$3-1)*8+5),INDEX(Snowball!$K$5:$CL$364,A110,($D$3-1)*8+5)))</f>
        <v>99</v>
      </c>
      <c r="H110" s="3">
        <f>IF(Inputs!$B$27&lt;&gt;"Ready","PENDING INPUTS",IF($B$3=1,INDEX(Avalanche!$K$5:$CL$364,A110,($D$3-1)*8+6),INDEX(Snowball!$K$5:$CL$364,A110,($D$3-1)*8+6)))</f>
        <v>0</v>
      </c>
      <c r="I110" s="3">
        <f>IF(Inputs!$B$27&lt;&gt;"Ready","PENDING INPUTS",IF($B$3=1,INDEX(Avalanche!$K$5:$CL$364,A110,($D$3-1)*8+7),INDEX(Snowball!$K$5:$CL$364,A110,($D$3-1)*8+7)))</f>
        <v>0</v>
      </c>
      <c r="J110" s="3">
        <f>IF(Inputs!$B$27&lt;&gt;"Ready","PENDING INPUTS",IF($B$3=1,INDEX(Avalanche!$K$5:$CL$364,A110,($D$3-1)*8+8),INDEX(Snowball!$K$5:$CL$364,A110,($D$3-1)*8+8)))</f>
        <v>0</v>
      </c>
    </row>
    <row r="111" spans="1:10" ht="27.95" customHeight="1" x14ac:dyDescent="0.25">
      <c r="A111">
        <v>107</v>
      </c>
      <c r="B111" s="13">
        <f>IF(Inputs!$B$27&lt;&gt;"Ready","PENDING INPUTS",EDATE(Inputs!B5,A111-1))</f>
        <v>49522</v>
      </c>
      <c r="C111" s="3">
        <f>IF(Inputs!$B$27&lt;&gt;"Ready","PENDING INPUTS",IF($B$3=1,INDEX(Avalanche!$K$5:$CL$364,A111,($D$3-1)*8+1),INDEX(Snowball!$K$5:$CL$364,A111,($D$3-1)*8+1)))</f>
        <v>0</v>
      </c>
      <c r="D111" s="3">
        <f>IF(Inputs!$B$27&lt;&gt;"Ready","PENDING INPUTS",IF($B$3=1,INDEX(Avalanche!$K$5:$CL$364,A111,($D$3-1)*8+2),INDEX(Snowball!$K$5:$CL$364,A111,($D$3-1)*8+2)))</f>
        <v>0</v>
      </c>
      <c r="E111" s="3">
        <f>IF(Inputs!$B$27&lt;&gt;"Ready","PENDING INPUTS",IF($B$3=1,INDEX(Avalanche!$K$5:$CL$364,A111,($D$3-1)*8+3),INDEX(Snowball!$K$5:$CL$364,A111,($D$3-1)*8+3)))</f>
        <v>0</v>
      </c>
      <c r="F111" s="3">
        <f>IF(Inputs!$B$27&lt;&gt;"Ready","PENDING INPUTS",IF($B$3=1,INDEX(Avalanche!$K$5:$CL$364,A111,($D$3-1)*8+4),INDEX(Snowball!$K$5:$CL$364,A111,($D$3-1)*8+4)))</f>
        <v>0</v>
      </c>
      <c r="G111">
        <f>IF(Inputs!$B$27&lt;&gt;"Ready","PENDING INPUTS",IF($B$3=1,INDEX(Avalanche!$K$5:$CL$364,A111,($D$3-1)*8+5),INDEX(Snowball!$K$5:$CL$364,A111,($D$3-1)*8+5)))</f>
        <v>99</v>
      </c>
      <c r="H111" s="3">
        <f>IF(Inputs!$B$27&lt;&gt;"Ready","PENDING INPUTS",IF($B$3=1,INDEX(Avalanche!$K$5:$CL$364,A111,($D$3-1)*8+6),INDEX(Snowball!$K$5:$CL$364,A111,($D$3-1)*8+6)))</f>
        <v>0</v>
      </c>
      <c r="I111" s="3">
        <f>IF(Inputs!$B$27&lt;&gt;"Ready","PENDING INPUTS",IF($B$3=1,INDEX(Avalanche!$K$5:$CL$364,A111,($D$3-1)*8+7),INDEX(Snowball!$K$5:$CL$364,A111,($D$3-1)*8+7)))</f>
        <v>0</v>
      </c>
      <c r="J111" s="3">
        <f>IF(Inputs!$B$27&lt;&gt;"Ready","PENDING INPUTS",IF($B$3=1,INDEX(Avalanche!$K$5:$CL$364,A111,($D$3-1)*8+8),INDEX(Snowball!$K$5:$CL$364,A111,($D$3-1)*8+8)))</f>
        <v>0</v>
      </c>
    </row>
    <row r="112" spans="1:10" ht="27.95" customHeight="1" x14ac:dyDescent="0.25">
      <c r="A112">
        <v>108</v>
      </c>
      <c r="B112" s="13">
        <f>IF(Inputs!$B$27&lt;&gt;"Ready","PENDING INPUTS",EDATE(Inputs!B5,A112-1))</f>
        <v>49553</v>
      </c>
      <c r="C112" s="3">
        <f>IF(Inputs!$B$27&lt;&gt;"Ready","PENDING INPUTS",IF($B$3=1,INDEX(Avalanche!$K$5:$CL$364,A112,($D$3-1)*8+1),INDEX(Snowball!$K$5:$CL$364,A112,($D$3-1)*8+1)))</f>
        <v>0</v>
      </c>
      <c r="D112" s="3">
        <f>IF(Inputs!$B$27&lt;&gt;"Ready","PENDING INPUTS",IF($B$3=1,INDEX(Avalanche!$K$5:$CL$364,A112,($D$3-1)*8+2),INDEX(Snowball!$K$5:$CL$364,A112,($D$3-1)*8+2)))</f>
        <v>0</v>
      </c>
      <c r="E112" s="3">
        <f>IF(Inputs!$B$27&lt;&gt;"Ready","PENDING INPUTS",IF($B$3=1,INDEX(Avalanche!$K$5:$CL$364,A112,($D$3-1)*8+3),INDEX(Snowball!$K$5:$CL$364,A112,($D$3-1)*8+3)))</f>
        <v>0</v>
      </c>
      <c r="F112" s="3">
        <f>IF(Inputs!$B$27&lt;&gt;"Ready","PENDING INPUTS",IF($B$3=1,INDEX(Avalanche!$K$5:$CL$364,A112,($D$3-1)*8+4),INDEX(Snowball!$K$5:$CL$364,A112,($D$3-1)*8+4)))</f>
        <v>0</v>
      </c>
      <c r="G112">
        <f>IF(Inputs!$B$27&lt;&gt;"Ready","PENDING INPUTS",IF($B$3=1,INDEX(Avalanche!$K$5:$CL$364,A112,($D$3-1)*8+5),INDEX(Snowball!$K$5:$CL$364,A112,($D$3-1)*8+5)))</f>
        <v>99</v>
      </c>
      <c r="H112" s="3">
        <f>IF(Inputs!$B$27&lt;&gt;"Ready","PENDING INPUTS",IF($B$3=1,INDEX(Avalanche!$K$5:$CL$364,A112,($D$3-1)*8+6),INDEX(Snowball!$K$5:$CL$364,A112,($D$3-1)*8+6)))</f>
        <v>0</v>
      </c>
      <c r="I112" s="3">
        <f>IF(Inputs!$B$27&lt;&gt;"Ready","PENDING INPUTS",IF($B$3=1,INDEX(Avalanche!$K$5:$CL$364,A112,($D$3-1)*8+7),INDEX(Snowball!$K$5:$CL$364,A112,($D$3-1)*8+7)))</f>
        <v>0</v>
      </c>
      <c r="J112" s="3">
        <f>IF(Inputs!$B$27&lt;&gt;"Ready","PENDING INPUTS",IF($B$3=1,INDEX(Avalanche!$K$5:$CL$364,A112,($D$3-1)*8+8),INDEX(Snowball!$K$5:$CL$364,A112,($D$3-1)*8+8)))</f>
        <v>0</v>
      </c>
    </row>
    <row r="113" spans="1:10" ht="27.95" customHeight="1" x14ac:dyDescent="0.25">
      <c r="A113">
        <v>109</v>
      </c>
      <c r="B113" s="13">
        <f>IF(Inputs!$B$27&lt;&gt;"Ready","PENDING INPUTS",EDATE(Inputs!B5,A113-1))</f>
        <v>49583</v>
      </c>
      <c r="C113" s="3">
        <f>IF(Inputs!$B$27&lt;&gt;"Ready","PENDING INPUTS",IF($B$3=1,INDEX(Avalanche!$K$5:$CL$364,A113,($D$3-1)*8+1),INDEX(Snowball!$K$5:$CL$364,A113,($D$3-1)*8+1)))</f>
        <v>0</v>
      </c>
      <c r="D113" s="3">
        <f>IF(Inputs!$B$27&lt;&gt;"Ready","PENDING INPUTS",IF($B$3=1,INDEX(Avalanche!$K$5:$CL$364,A113,($D$3-1)*8+2),INDEX(Snowball!$K$5:$CL$364,A113,($D$3-1)*8+2)))</f>
        <v>0</v>
      </c>
      <c r="E113" s="3">
        <f>IF(Inputs!$B$27&lt;&gt;"Ready","PENDING INPUTS",IF($B$3=1,INDEX(Avalanche!$K$5:$CL$364,A113,($D$3-1)*8+3),INDEX(Snowball!$K$5:$CL$364,A113,($D$3-1)*8+3)))</f>
        <v>0</v>
      </c>
      <c r="F113" s="3">
        <f>IF(Inputs!$B$27&lt;&gt;"Ready","PENDING INPUTS",IF($B$3=1,INDEX(Avalanche!$K$5:$CL$364,A113,($D$3-1)*8+4),INDEX(Snowball!$K$5:$CL$364,A113,($D$3-1)*8+4)))</f>
        <v>0</v>
      </c>
      <c r="G113">
        <f>IF(Inputs!$B$27&lt;&gt;"Ready","PENDING INPUTS",IF($B$3=1,INDEX(Avalanche!$K$5:$CL$364,A113,($D$3-1)*8+5),INDEX(Snowball!$K$5:$CL$364,A113,($D$3-1)*8+5)))</f>
        <v>99</v>
      </c>
      <c r="H113" s="3">
        <f>IF(Inputs!$B$27&lt;&gt;"Ready","PENDING INPUTS",IF($B$3=1,INDEX(Avalanche!$K$5:$CL$364,A113,($D$3-1)*8+6),INDEX(Snowball!$K$5:$CL$364,A113,($D$3-1)*8+6)))</f>
        <v>0</v>
      </c>
      <c r="I113" s="3">
        <f>IF(Inputs!$B$27&lt;&gt;"Ready","PENDING INPUTS",IF($B$3=1,INDEX(Avalanche!$K$5:$CL$364,A113,($D$3-1)*8+7),INDEX(Snowball!$K$5:$CL$364,A113,($D$3-1)*8+7)))</f>
        <v>0</v>
      </c>
      <c r="J113" s="3">
        <f>IF(Inputs!$B$27&lt;&gt;"Ready","PENDING INPUTS",IF($B$3=1,INDEX(Avalanche!$K$5:$CL$364,A113,($D$3-1)*8+8),INDEX(Snowball!$K$5:$CL$364,A113,($D$3-1)*8+8)))</f>
        <v>0</v>
      </c>
    </row>
    <row r="114" spans="1:10" ht="27.95" customHeight="1" x14ac:dyDescent="0.25">
      <c r="A114">
        <v>110</v>
      </c>
      <c r="B114" s="13">
        <f>IF(Inputs!$B$27&lt;&gt;"Ready","PENDING INPUTS",EDATE(Inputs!B5,A114-1))</f>
        <v>49614</v>
      </c>
      <c r="C114" s="3">
        <f>IF(Inputs!$B$27&lt;&gt;"Ready","PENDING INPUTS",IF($B$3=1,INDEX(Avalanche!$K$5:$CL$364,A114,($D$3-1)*8+1),INDEX(Snowball!$K$5:$CL$364,A114,($D$3-1)*8+1)))</f>
        <v>0</v>
      </c>
      <c r="D114" s="3">
        <f>IF(Inputs!$B$27&lt;&gt;"Ready","PENDING INPUTS",IF($B$3=1,INDEX(Avalanche!$K$5:$CL$364,A114,($D$3-1)*8+2),INDEX(Snowball!$K$5:$CL$364,A114,($D$3-1)*8+2)))</f>
        <v>0</v>
      </c>
      <c r="E114" s="3">
        <f>IF(Inputs!$B$27&lt;&gt;"Ready","PENDING INPUTS",IF($B$3=1,INDEX(Avalanche!$K$5:$CL$364,A114,($D$3-1)*8+3),INDEX(Snowball!$K$5:$CL$364,A114,($D$3-1)*8+3)))</f>
        <v>0</v>
      </c>
      <c r="F114" s="3">
        <f>IF(Inputs!$B$27&lt;&gt;"Ready","PENDING INPUTS",IF($B$3=1,INDEX(Avalanche!$K$5:$CL$364,A114,($D$3-1)*8+4),INDEX(Snowball!$K$5:$CL$364,A114,($D$3-1)*8+4)))</f>
        <v>0</v>
      </c>
      <c r="G114">
        <f>IF(Inputs!$B$27&lt;&gt;"Ready","PENDING INPUTS",IF($B$3=1,INDEX(Avalanche!$K$5:$CL$364,A114,($D$3-1)*8+5),INDEX(Snowball!$K$5:$CL$364,A114,($D$3-1)*8+5)))</f>
        <v>99</v>
      </c>
      <c r="H114" s="3">
        <f>IF(Inputs!$B$27&lt;&gt;"Ready","PENDING INPUTS",IF($B$3=1,INDEX(Avalanche!$K$5:$CL$364,A114,($D$3-1)*8+6),INDEX(Snowball!$K$5:$CL$364,A114,($D$3-1)*8+6)))</f>
        <v>0</v>
      </c>
      <c r="I114" s="3">
        <f>IF(Inputs!$B$27&lt;&gt;"Ready","PENDING INPUTS",IF($B$3=1,INDEX(Avalanche!$K$5:$CL$364,A114,($D$3-1)*8+7),INDEX(Snowball!$K$5:$CL$364,A114,($D$3-1)*8+7)))</f>
        <v>0</v>
      </c>
      <c r="J114" s="3">
        <f>IF(Inputs!$B$27&lt;&gt;"Ready","PENDING INPUTS",IF($B$3=1,INDEX(Avalanche!$K$5:$CL$364,A114,($D$3-1)*8+8),INDEX(Snowball!$K$5:$CL$364,A114,($D$3-1)*8+8)))</f>
        <v>0</v>
      </c>
    </row>
    <row r="115" spans="1:10" ht="27.95" customHeight="1" x14ac:dyDescent="0.25">
      <c r="A115">
        <v>111</v>
      </c>
      <c r="B115" s="13">
        <f>IF(Inputs!$B$27&lt;&gt;"Ready","PENDING INPUTS",EDATE(Inputs!B5,A115-1))</f>
        <v>49644</v>
      </c>
      <c r="C115" s="3">
        <f>IF(Inputs!$B$27&lt;&gt;"Ready","PENDING INPUTS",IF($B$3=1,INDEX(Avalanche!$K$5:$CL$364,A115,($D$3-1)*8+1),INDEX(Snowball!$K$5:$CL$364,A115,($D$3-1)*8+1)))</f>
        <v>0</v>
      </c>
      <c r="D115" s="3">
        <f>IF(Inputs!$B$27&lt;&gt;"Ready","PENDING INPUTS",IF($B$3=1,INDEX(Avalanche!$K$5:$CL$364,A115,($D$3-1)*8+2),INDEX(Snowball!$K$5:$CL$364,A115,($D$3-1)*8+2)))</f>
        <v>0</v>
      </c>
      <c r="E115" s="3">
        <f>IF(Inputs!$B$27&lt;&gt;"Ready","PENDING INPUTS",IF($B$3=1,INDEX(Avalanche!$K$5:$CL$364,A115,($D$3-1)*8+3),INDEX(Snowball!$K$5:$CL$364,A115,($D$3-1)*8+3)))</f>
        <v>0</v>
      </c>
      <c r="F115" s="3">
        <f>IF(Inputs!$B$27&lt;&gt;"Ready","PENDING INPUTS",IF($B$3=1,INDEX(Avalanche!$K$5:$CL$364,A115,($D$3-1)*8+4),INDEX(Snowball!$K$5:$CL$364,A115,($D$3-1)*8+4)))</f>
        <v>0</v>
      </c>
      <c r="G115">
        <f>IF(Inputs!$B$27&lt;&gt;"Ready","PENDING INPUTS",IF($B$3=1,INDEX(Avalanche!$K$5:$CL$364,A115,($D$3-1)*8+5),INDEX(Snowball!$K$5:$CL$364,A115,($D$3-1)*8+5)))</f>
        <v>99</v>
      </c>
      <c r="H115" s="3">
        <f>IF(Inputs!$B$27&lt;&gt;"Ready","PENDING INPUTS",IF($B$3=1,INDEX(Avalanche!$K$5:$CL$364,A115,($D$3-1)*8+6),INDEX(Snowball!$K$5:$CL$364,A115,($D$3-1)*8+6)))</f>
        <v>0</v>
      </c>
      <c r="I115" s="3">
        <f>IF(Inputs!$B$27&lt;&gt;"Ready","PENDING INPUTS",IF($B$3=1,INDEX(Avalanche!$K$5:$CL$364,A115,($D$3-1)*8+7),INDEX(Snowball!$K$5:$CL$364,A115,($D$3-1)*8+7)))</f>
        <v>0</v>
      </c>
      <c r="J115" s="3">
        <f>IF(Inputs!$B$27&lt;&gt;"Ready","PENDING INPUTS",IF($B$3=1,INDEX(Avalanche!$K$5:$CL$364,A115,($D$3-1)*8+8),INDEX(Snowball!$K$5:$CL$364,A115,($D$3-1)*8+8)))</f>
        <v>0</v>
      </c>
    </row>
    <row r="116" spans="1:10" ht="27.95" customHeight="1" x14ac:dyDescent="0.25">
      <c r="A116">
        <v>112</v>
      </c>
      <c r="B116" s="13">
        <f>IF(Inputs!$B$27&lt;&gt;"Ready","PENDING INPUTS",EDATE(Inputs!B5,A116-1))</f>
        <v>49675</v>
      </c>
      <c r="C116" s="3">
        <f>IF(Inputs!$B$27&lt;&gt;"Ready","PENDING INPUTS",IF($B$3=1,INDEX(Avalanche!$K$5:$CL$364,A116,($D$3-1)*8+1),INDEX(Snowball!$K$5:$CL$364,A116,($D$3-1)*8+1)))</f>
        <v>0</v>
      </c>
      <c r="D116" s="3">
        <f>IF(Inputs!$B$27&lt;&gt;"Ready","PENDING INPUTS",IF($B$3=1,INDEX(Avalanche!$K$5:$CL$364,A116,($D$3-1)*8+2),INDEX(Snowball!$K$5:$CL$364,A116,($D$3-1)*8+2)))</f>
        <v>0</v>
      </c>
      <c r="E116" s="3">
        <f>IF(Inputs!$B$27&lt;&gt;"Ready","PENDING INPUTS",IF($B$3=1,INDEX(Avalanche!$K$5:$CL$364,A116,($D$3-1)*8+3),INDEX(Snowball!$K$5:$CL$364,A116,($D$3-1)*8+3)))</f>
        <v>0</v>
      </c>
      <c r="F116" s="3">
        <f>IF(Inputs!$B$27&lt;&gt;"Ready","PENDING INPUTS",IF($B$3=1,INDEX(Avalanche!$K$5:$CL$364,A116,($D$3-1)*8+4),INDEX(Snowball!$K$5:$CL$364,A116,($D$3-1)*8+4)))</f>
        <v>0</v>
      </c>
      <c r="G116">
        <f>IF(Inputs!$B$27&lt;&gt;"Ready","PENDING INPUTS",IF($B$3=1,INDEX(Avalanche!$K$5:$CL$364,A116,($D$3-1)*8+5),INDEX(Snowball!$K$5:$CL$364,A116,($D$3-1)*8+5)))</f>
        <v>99</v>
      </c>
      <c r="H116" s="3">
        <f>IF(Inputs!$B$27&lt;&gt;"Ready","PENDING INPUTS",IF($B$3=1,INDEX(Avalanche!$K$5:$CL$364,A116,($D$3-1)*8+6),INDEX(Snowball!$K$5:$CL$364,A116,($D$3-1)*8+6)))</f>
        <v>0</v>
      </c>
      <c r="I116" s="3">
        <f>IF(Inputs!$B$27&lt;&gt;"Ready","PENDING INPUTS",IF($B$3=1,INDEX(Avalanche!$K$5:$CL$364,A116,($D$3-1)*8+7),INDEX(Snowball!$K$5:$CL$364,A116,($D$3-1)*8+7)))</f>
        <v>0</v>
      </c>
      <c r="J116" s="3">
        <f>IF(Inputs!$B$27&lt;&gt;"Ready","PENDING INPUTS",IF($B$3=1,INDEX(Avalanche!$K$5:$CL$364,A116,($D$3-1)*8+8),INDEX(Snowball!$K$5:$CL$364,A116,($D$3-1)*8+8)))</f>
        <v>0</v>
      </c>
    </row>
    <row r="117" spans="1:10" ht="27.95" customHeight="1" x14ac:dyDescent="0.25">
      <c r="A117">
        <v>113</v>
      </c>
      <c r="B117" s="13">
        <f>IF(Inputs!$B$27&lt;&gt;"Ready","PENDING INPUTS",EDATE(Inputs!B5,A117-1))</f>
        <v>49706</v>
      </c>
      <c r="C117" s="3">
        <f>IF(Inputs!$B$27&lt;&gt;"Ready","PENDING INPUTS",IF($B$3=1,INDEX(Avalanche!$K$5:$CL$364,A117,($D$3-1)*8+1),INDEX(Snowball!$K$5:$CL$364,A117,($D$3-1)*8+1)))</f>
        <v>0</v>
      </c>
      <c r="D117" s="3">
        <f>IF(Inputs!$B$27&lt;&gt;"Ready","PENDING INPUTS",IF($B$3=1,INDEX(Avalanche!$K$5:$CL$364,A117,($D$3-1)*8+2),INDEX(Snowball!$K$5:$CL$364,A117,($D$3-1)*8+2)))</f>
        <v>0</v>
      </c>
      <c r="E117" s="3">
        <f>IF(Inputs!$B$27&lt;&gt;"Ready","PENDING INPUTS",IF($B$3=1,INDEX(Avalanche!$K$5:$CL$364,A117,($D$3-1)*8+3),INDEX(Snowball!$K$5:$CL$364,A117,($D$3-1)*8+3)))</f>
        <v>0</v>
      </c>
      <c r="F117" s="3">
        <f>IF(Inputs!$B$27&lt;&gt;"Ready","PENDING INPUTS",IF($B$3=1,INDEX(Avalanche!$K$5:$CL$364,A117,($D$3-1)*8+4),INDEX(Snowball!$K$5:$CL$364,A117,($D$3-1)*8+4)))</f>
        <v>0</v>
      </c>
      <c r="G117">
        <f>IF(Inputs!$B$27&lt;&gt;"Ready","PENDING INPUTS",IF($B$3=1,INDEX(Avalanche!$K$5:$CL$364,A117,($D$3-1)*8+5),INDEX(Snowball!$K$5:$CL$364,A117,($D$3-1)*8+5)))</f>
        <v>99</v>
      </c>
      <c r="H117" s="3">
        <f>IF(Inputs!$B$27&lt;&gt;"Ready","PENDING INPUTS",IF($B$3=1,INDEX(Avalanche!$K$5:$CL$364,A117,($D$3-1)*8+6),INDEX(Snowball!$K$5:$CL$364,A117,($D$3-1)*8+6)))</f>
        <v>0</v>
      </c>
      <c r="I117" s="3">
        <f>IF(Inputs!$B$27&lt;&gt;"Ready","PENDING INPUTS",IF($B$3=1,INDEX(Avalanche!$K$5:$CL$364,A117,($D$3-1)*8+7),INDEX(Snowball!$K$5:$CL$364,A117,($D$3-1)*8+7)))</f>
        <v>0</v>
      </c>
      <c r="J117" s="3">
        <f>IF(Inputs!$B$27&lt;&gt;"Ready","PENDING INPUTS",IF($B$3=1,INDEX(Avalanche!$K$5:$CL$364,A117,($D$3-1)*8+8),INDEX(Snowball!$K$5:$CL$364,A117,($D$3-1)*8+8)))</f>
        <v>0</v>
      </c>
    </row>
    <row r="118" spans="1:10" ht="27.95" customHeight="1" x14ac:dyDescent="0.25">
      <c r="A118">
        <v>114</v>
      </c>
      <c r="B118" s="13">
        <f>IF(Inputs!$B$27&lt;&gt;"Ready","PENDING INPUTS",EDATE(Inputs!B5,A118-1))</f>
        <v>49735</v>
      </c>
      <c r="C118" s="3">
        <f>IF(Inputs!$B$27&lt;&gt;"Ready","PENDING INPUTS",IF($B$3=1,INDEX(Avalanche!$K$5:$CL$364,A118,($D$3-1)*8+1),INDEX(Snowball!$K$5:$CL$364,A118,($D$3-1)*8+1)))</f>
        <v>0</v>
      </c>
      <c r="D118" s="3">
        <f>IF(Inputs!$B$27&lt;&gt;"Ready","PENDING INPUTS",IF($B$3=1,INDEX(Avalanche!$K$5:$CL$364,A118,($D$3-1)*8+2),INDEX(Snowball!$K$5:$CL$364,A118,($D$3-1)*8+2)))</f>
        <v>0</v>
      </c>
      <c r="E118" s="3">
        <f>IF(Inputs!$B$27&lt;&gt;"Ready","PENDING INPUTS",IF($B$3=1,INDEX(Avalanche!$K$5:$CL$364,A118,($D$3-1)*8+3),INDEX(Snowball!$K$5:$CL$364,A118,($D$3-1)*8+3)))</f>
        <v>0</v>
      </c>
      <c r="F118" s="3">
        <f>IF(Inputs!$B$27&lt;&gt;"Ready","PENDING INPUTS",IF($B$3=1,INDEX(Avalanche!$K$5:$CL$364,A118,($D$3-1)*8+4),INDEX(Snowball!$K$5:$CL$364,A118,($D$3-1)*8+4)))</f>
        <v>0</v>
      </c>
      <c r="G118">
        <f>IF(Inputs!$B$27&lt;&gt;"Ready","PENDING INPUTS",IF($B$3=1,INDEX(Avalanche!$K$5:$CL$364,A118,($D$3-1)*8+5),INDEX(Snowball!$K$5:$CL$364,A118,($D$3-1)*8+5)))</f>
        <v>99</v>
      </c>
      <c r="H118" s="3">
        <f>IF(Inputs!$B$27&lt;&gt;"Ready","PENDING INPUTS",IF($B$3=1,INDEX(Avalanche!$K$5:$CL$364,A118,($D$3-1)*8+6),INDEX(Snowball!$K$5:$CL$364,A118,($D$3-1)*8+6)))</f>
        <v>0</v>
      </c>
      <c r="I118" s="3">
        <f>IF(Inputs!$B$27&lt;&gt;"Ready","PENDING INPUTS",IF($B$3=1,INDEX(Avalanche!$K$5:$CL$364,A118,($D$3-1)*8+7),INDEX(Snowball!$K$5:$CL$364,A118,($D$3-1)*8+7)))</f>
        <v>0</v>
      </c>
      <c r="J118" s="3">
        <f>IF(Inputs!$B$27&lt;&gt;"Ready","PENDING INPUTS",IF($B$3=1,INDEX(Avalanche!$K$5:$CL$364,A118,($D$3-1)*8+8),INDEX(Snowball!$K$5:$CL$364,A118,($D$3-1)*8+8)))</f>
        <v>0</v>
      </c>
    </row>
    <row r="119" spans="1:10" ht="27.95" customHeight="1" x14ac:dyDescent="0.25">
      <c r="A119">
        <v>115</v>
      </c>
      <c r="B119" s="13">
        <f>IF(Inputs!$B$27&lt;&gt;"Ready","PENDING INPUTS",EDATE(Inputs!B5,A119-1))</f>
        <v>49766</v>
      </c>
      <c r="C119" s="3">
        <f>IF(Inputs!$B$27&lt;&gt;"Ready","PENDING INPUTS",IF($B$3=1,INDEX(Avalanche!$K$5:$CL$364,A119,($D$3-1)*8+1),INDEX(Snowball!$K$5:$CL$364,A119,($D$3-1)*8+1)))</f>
        <v>0</v>
      </c>
      <c r="D119" s="3">
        <f>IF(Inputs!$B$27&lt;&gt;"Ready","PENDING INPUTS",IF($B$3=1,INDEX(Avalanche!$K$5:$CL$364,A119,($D$3-1)*8+2),INDEX(Snowball!$K$5:$CL$364,A119,($D$3-1)*8+2)))</f>
        <v>0</v>
      </c>
      <c r="E119" s="3">
        <f>IF(Inputs!$B$27&lt;&gt;"Ready","PENDING INPUTS",IF($B$3=1,INDEX(Avalanche!$K$5:$CL$364,A119,($D$3-1)*8+3),INDEX(Snowball!$K$5:$CL$364,A119,($D$3-1)*8+3)))</f>
        <v>0</v>
      </c>
      <c r="F119" s="3">
        <f>IF(Inputs!$B$27&lt;&gt;"Ready","PENDING INPUTS",IF($B$3=1,INDEX(Avalanche!$K$5:$CL$364,A119,($D$3-1)*8+4),INDEX(Snowball!$K$5:$CL$364,A119,($D$3-1)*8+4)))</f>
        <v>0</v>
      </c>
      <c r="G119">
        <f>IF(Inputs!$B$27&lt;&gt;"Ready","PENDING INPUTS",IF($B$3=1,INDEX(Avalanche!$K$5:$CL$364,A119,($D$3-1)*8+5),INDEX(Snowball!$K$5:$CL$364,A119,($D$3-1)*8+5)))</f>
        <v>99</v>
      </c>
      <c r="H119" s="3">
        <f>IF(Inputs!$B$27&lt;&gt;"Ready","PENDING INPUTS",IF($B$3=1,INDEX(Avalanche!$K$5:$CL$364,A119,($D$3-1)*8+6),INDEX(Snowball!$K$5:$CL$364,A119,($D$3-1)*8+6)))</f>
        <v>0</v>
      </c>
      <c r="I119" s="3">
        <f>IF(Inputs!$B$27&lt;&gt;"Ready","PENDING INPUTS",IF($B$3=1,INDEX(Avalanche!$K$5:$CL$364,A119,($D$3-1)*8+7),INDEX(Snowball!$K$5:$CL$364,A119,($D$3-1)*8+7)))</f>
        <v>0</v>
      </c>
      <c r="J119" s="3">
        <f>IF(Inputs!$B$27&lt;&gt;"Ready","PENDING INPUTS",IF($B$3=1,INDEX(Avalanche!$K$5:$CL$364,A119,($D$3-1)*8+8),INDEX(Snowball!$K$5:$CL$364,A119,($D$3-1)*8+8)))</f>
        <v>0</v>
      </c>
    </row>
    <row r="120" spans="1:10" ht="27.95" customHeight="1" x14ac:dyDescent="0.25">
      <c r="A120">
        <v>116</v>
      </c>
      <c r="B120" s="13">
        <f>IF(Inputs!$B$27&lt;&gt;"Ready","PENDING INPUTS",EDATE(Inputs!B5,A120-1))</f>
        <v>49796</v>
      </c>
      <c r="C120" s="3">
        <f>IF(Inputs!$B$27&lt;&gt;"Ready","PENDING INPUTS",IF($B$3=1,INDEX(Avalanche!$K$5:$CL$364,A120,($D$3-1)*8+1),INDEX(Snowball!$K$5:$CL$364,A120,($D$3-1)*8+1)))</f>
        <v>0</v>
      </c>
      <c r="D120" s="3">
        <f>IF(Inputs!$B$27&lt;&gt;"Ready","PENDING INPUTS",IF($B$3=1,INDEX(Avalanche!$K$5:$CL$364,A120,($D$3-1)*8+2),INDEX(Snowball!$K$5:$CL$364,A120,($D$3-1)*8+2)))</f>
        <v>0</v>
      </c>
      <c r="E120" s="3">
        <f>IF(Inputs!$B$27&lt;&gt;"Ready","PENDING INPUTS",IF($B$3=1,INDEX(Avalanche!$K$5:$CL$364,A120,($D$3-1)*8+3),INDEX(Snowball!$K$5:$CL$364,A120,($D$3-1)*8+3)))</f>
        <v>0</v>
      </c>
      <c r="F120" s="3">
        <f>IF(Inputs!$B$27&lt;&gt;"Ready","PENDING INPUTS",IF($B$3=1,INDEX(Avalanche!$K$5:$CL$364,A120,($D$3-1)*8+4),INDEX(Snowball!$K$5:$CL$364,A120,($D$3-1)*8+4)))</f>
        <v>0</v>
      </c>
      <c r="G120">
        <f>IF(Inputs!$B$27&lt;&gt;"Ready","PENDING INPUTS",IF($B$3=1,INDEX(Avalanche!$K$5:$CL$364,A120,($D$3-1)*8+5),INDEX(Snowball!$K$5:$CL$364,A120,($D$3-1)*8+5)))</f>
        <v>99</v>
      </c>
      <c r="H120" s="3">
        <f>IF(Inputs!$B$27&lt;&gt;"Ready","PENDING INPUTS",IF($B$3=1,INDEX(Avalanche!$K$5:$CL$364,A120,($D$3-1)*8+6),INDEX(Snowball!$K$5:$CL$364,A120,($D$3-1)*8+6)))</f>
        <v>0</v>
      </c>
      <c r="I120" s="3">
        <f>IF(Inputs!$B$27&lt;&gt;"Ready","PENDING INPUTS",IF($B$3=1,INDEX(Avalanche!$K$5:$CL$364,A120,($D$3-1)*8+7),INDEX(Snowball!$K$5:$CL$364,A120,($D$3-1)*8+7)))</f>
        <v>0</v>
      </c>
      <c r="J120" s="3">
        <f>IF(Inputs!$B$27&lt;&gt;"Ready","PENDING INPUTS",IF($B$3=1,INDEX(Avalanche!$K$5:$CL$364,A120,($D$3-1)*8+8),INDEX(Snowball!$K$5:$CL$364,A120,($D$3-1)*8+8)))</f>
        <v>0</v>
      </c>
    </row>
    <row r="121" spans="1:10" ht="27.95" customHeight="1" x14ac:dyDescent="0.25">
      <c r="A121">
        <v>117</v>
      </c>
      <c r="B121" s="13">
        <f>IF(Inputs!$B$27&lt;&gt;"Ready","PENDING INPUTS",EDATE(Inputs!B5,A121-1))</f>
        <v>49827</v>
      </c>
      <c r="C121" s="3">
        <f>IF(Inputs!$B$27&lt;&gt;"Ready","PENDING INPUTS",IF($B$3=1,INDEX(Avalanche!$K$5:$CL$364,A121,($D$3-1)*8+1),INDEX(Snowball!$K$5:$CL$364,A121,($D$3-1)*8+1)))</f>
        <v>0</v>
      </c>
      <c r="D121" s="3">
        <f>IF(Inputs!$B$27&lt;&gt;"Ready","PENDING INPUTS",IF($B$3=1,INDEX(Avalanche!$K$5:$CL$364,A121,($D$3-1)*8+2),INDEX(Snowball!$K$5:$CL$364,A121,($D$3-1)*8+2)))</f>
        <v>0</v>
      </c>
      <c r="E121" s="3">
        <f>IF(Inputs!$B$27&lt;&gt;"Ready","PENDING INPUTS",IF($B$3=1,INDEX(Avalanche!$K$5:$CL$364,A121,($D$3-1)*8+3),INDEX(Snowball!$K$5:$CL$364,A121,($D$3-1)*8+3)))</f>
        <v>0</v>
      </c>
      <c r="F121" s="3">
        <f>IF(Inputs!$B$27&lt;&gt;"Ready","PENDING INPUTS",IF($B$3=1,INDEX(Avalanche!$K$5:$CL$364,A121,($D$3-1)*8+4),INDEX(Snowball!$K$5:$CL$364,A121,($D$3-1)*8+4)))</f>
        <v>0</v>
      </c>
      <c r="G121">
        <f>IF(Inputs!$B$27&lt;&gt;"Ready","PENDING INPUTS",IF($B$3=1,INDEX(Avalanche!$K$5:$CL$364,A121,($D$3-1)*8+5),INDEX(Snowball!$K$5:$CL$364,A121,($D$3-1)*8+5)))</f>
        <v>99</v>
      </c>
      <c r="H121" s="3">
        <f>IF(Inputs!$B$27&lt;&gt;"Ready","PENDING INPUTS",IF($B$3=1,INDEX(Avalanche!$K$5:$CL$364,A121,($D$3-1)*8+6),INDEX(Snowball!$K$5:$CL$364,A121,($D$3-1)*8+6)))</f>
        <v>0</v>
      </c>
      <c r="I121" s="3">
        <f>IF(Inputs!$B$27&lt;&gt;"Ready","PENDING INPUTS",IF($B$3=1,INDEX(Avalanche!$K$5:$CL$364,A121,($D$3-1)*8+7),INDEX(Snowball!$K$5:$CL$364,A121,($D$3-1)*8+7)))</f>
        <v>0</v>
      </c>
      <c r="J121" s="3">
        <f>IF(Inputs!$B$27&lt;&gt;"Ready","PENDING INPUTS",IF($B$3=1,INDEX(Avalanche!$K$5:$CL$364,A121,($D$3-1)*8+8),INDEX(Snowball!$K$5:$CL$364,A121,($D$3-1)*8+8)))</f>
        <v>0</v>
      </c>
    </row>
    <row r="122" spans="1:10" ht="27.95" customHeight="1" x14ac:dyDescent="0.25">
      <c r="A122">
        <v>118</v>
      </c>
      <c r="B122" s="13">
        <f>IF(Inputs!$B$27&lt;&gt;"Ready","PENDING INPUTS",EDATE(Inputs!B5,A122-1))</f>
        <v>49857</v>
      </c>
      <c r="C122" s="3">
        <f>IF(Inputs!$B$27&lt;&gt;"Ready","PENDING INPUTS",IF($B$3=1,INDEX(Avalanche!$K$5:$CL$364,A122,($D$3-1)*8+1),INDEX(Snowball!$K$5:$CL$364,A122,($D$3-1)*8+1)))</f>
        <v>0</v>
      </c>
      <c r="D122" s="3">
        <f>IF(Inputs!$B$27&lt;&gt;"Ready","PENDING INPUTS",IF($B$3=1,INDEX(Avalanche!$K$5:$CL$364,A122,($D$3-1)*8+2),INDEX(Snowball!$K$5:$CL$364,A122,($D$3-1)*8+2)))</f>
        <v>0</v>
      </c>
      <c r="E122" s="3">
        <f>IF(Inputs!$B$27&lt;&gt;"Ready","PENDING INPUTS",IF($B$3=1,INDEX(Avalanche!$K$5:$CL$364,A122,($D$3-1)*8+3),INDEX(Snowball!$K$5:$CL$364,A122,($D$3-1)*8+3)))</f>
        <v>0</v>
      </c>
      <c r="F122" s="3">
        <f>IF(Inputs!$B$27&lt;&gt;"Ready","PENDING INPUTS",IF($B$3=1,INDEX(Avalanche!$K$5:$CL$364,A122,($D$3-1)*8+4),INDEX(Snowball!$K$5:$CL$364,A122,($D$3-1)*8+4)))</f>
        <v>0</v>
      </c>
      <c r="G122">
        <f>IF(Inputs!$B$27&lt;&gt;"Ready","PENDING INPUTS",IF($B$3=1,INDEX(Avalanche!$K$5:$CL$364,A122,($D$3-1)*8+5),INDEX(Snowball!$K$5:$CL$364,A122,($D$3-1)*8+5)))</f>
        <v>99</v>
      </c>
      <c r="H122" s="3">
        <f>IF(Inputs!$B$27&lt;&gt;"Ready","PENDING INPUTS",IF($B$3=1,INDEX(Avalanche!$K$5:$CL$364,A122,($D$3-1)*8+6),INDEX(Snowball!$K$5:$CL$364,A122,($D$3-1)*8+6)))</f>
        <v>0</v>
      </c>
      <c r="I122" s="3">
        <f>IF(Inputs!$B$27&lt;&gt;"Ready","PENDING INPUTS",IF($B$3=1,INDEX(Avalanche!$K$5:$CL$364,A122,($D$3-1)*8+7),INDEX(Snowball!$K$5:$CL$364,A122,($D$3-1)*8+7)))</f>
        <v>0</v>
      </c>
      <c r="J122" s="3">
        <f>IF(Inputs!$B$27&lt;&gt;"Ready","PENDING INPUTS",IF($B$3=1,INDEX(Avalanche!$K$5:$CL$364,A122,($D$3-1)*8+8),INDEX(Snowball!$K$5:$CL$364,A122,($D$3-1)*8+8)))</f>
        <v>0</v>
      </c>
    </row>
    <row r="123" spans="1:10" ht="27.95" customHeight="1" x14ac:dyDescent="0.25">
      <c r="A123">
        <v>119</v>
      </c>
      <c r="B123" s="13">
        <f>IF(Inputs!$B$27&lt;&gt;"Ready","PENDING INPUTS",EDATE(Inputs!B5,A123-1))</f>
        <v>49888</v>
      </c>
      <c r="C123" s="3">
        <f>IF(Inputs!$B$27&lt;&gt;"Ready","PENDING INPUTS",IF($B$3=1,INDEX(Avalanche!$K$5:$CL$364,A123,($D$3-1)*8+1),INDEX(Snowball!$K$5:$CL$364,A123,($D$3-1)*8+1)))</f>
        <v>0</v>
      </c>
      <c r="D123" s="3">
        <f>IF(Inputs!$B$27&lt;&gt;"Ready","PENDING INPUTS",IF($B$3=1,INDEX(Avalanche!$K$5:$CL$364,A123,($D$3-1)*8+2),INDEX(Snowball!$K$5:$CL$364,A123,($D$3-1)*8+2)))</f>
        <v>0</v>
      </c>
      <c r="E123" s="3">
        <f>IF(Inputs!$B$27&lt;&gt;"Ready","PENDING INPUTS",IF($B$3=1,INDEX(Avalanche!$K$5:$CL$364,A123,($D$3-1)*8+3),INDEX(Snowball!$K$5:$CL$364,A123,($D$3-1)*8+3)))</f>
        <v>0</v>
      </c>
      <c r="F123" s="3">
        <f>IF(Inputs!$B$27&lt;&gt;"Ready","PENDING INPUTS",IF($B$3=1,INDEX(Avalanche!$K$5:$CL$364,A123,($D$3-1)*8+4),INDEX(Snowball!$K$5:$CL$364,A123,($D$3-1)*8+4)))</f>
        <v>0</v>
      </c>
      <c r="G123">
        <f>IF(Inputs!$B$27&lt;&gt;"Ready","PENDING INPUTS",IF($B$3=1,INDEX(Avalanche!$K$5:$CL$364,A123,($D$3-1)*8+5),INDEX(Snowball!$K$5:$CL$364,A123,($D$3-1)*8+5)))</f>
        <v>99</v>
      </c>
      <c r="H123" s="3">
        <f>IF(Inputs!$B$27&lt;&gt;"Ready","PENDING INPUTS",IF($B$3=1,INDEX(Avalanche!$K$5:$CL$364,A123,($D$3-1)*8+6),INDEX(Snowball!$K$5:$CL$364,A123,($D$3-1)*8+6)))</f>
        <v>0</v>
      </c>
      <c r="I123" s="3">
        <f>IF(Inputs!$B$27&lt;&gt;"Ready","PENDING INPUTS",IF($B$3=1,INDEX(Avalanche!$K$5:$CL$364,A123,($D$3-1)*8+7),INDEX(Snowball!$K$5:$CL$364,A123,($D$3-1)*8+7)))</f>
        <v>0</v>
      </c>
      <c r="J123" s="3">
        <f>IF(Inputs!$B$27&lt;&gt;"Ready","PENDING INPUTS",IF($B$3=1,INDEX(Avalanche!$K$5:$CL$364,A123,($D$3-1)*8+8),INDEX(Snowball!$K$5:$CL$364,A123,($D$3-1)*8+8)))</f>
        <v>0</v>
      </c>
    </row>
    <row r="124" spans="1:10" ht="27.95" customHeight="1" x14ac:dyDescent="0.25">
      <c r="A124">
        <v>120</v>
      </c>
      <c r="B124" s="13">
        <f>IF(Inputs!$B$27&lt;&gt;"Ready","PENDING INPUTS",EDATE(Inputs!B5,A124-1))</f>
        <v>49919</v>
      </c>
      <c r="C124" s="3">
        <f>IF(Inputs!$B$27&lt;&gt;"Ready","PENDING INPUTS",IF($B$3=1,INDEX(Avalanche!$K$5:$CL$364,A124,($D$3-1)*8+1),INDEX(Snowball!$K$5:$CL$364,A124,($D$3-1)*8+1)))</f>
        <v>0</v>
      </c>
      <c r="D124" s="3">
        <f>IF(Inputs!$B$27&lt;&gt;"Ready","PENDING INPUTS",IF($B$3=1,INDEX(Avalanche!$K$5:$CL$364,A124,($D$3-1)*8+2),INDEX(Snowball!$K$5:$CL$364,A124,($D$3-1)*8+2)))</f>
        <v>0</v>
      </c>
      <c r="E124" s="3">
        <f>IF(Inputs!$B$27&lt;&gt;"Ready","PENDING INPUTS",IF($B$3=1,INDEX(Avalanche!$K$5:$CL$364,A124,($D$3-1)*8+3),INDEX(Snowball!$K$5:$CL$364,A124,($D$3-1)*8+3)))</f>
        <v>0</v>
      </c>
      <c r="F124" s="3">
        <f>IF(Inputs!$B$27&lt;&gt;"Ready","PENDING INPUTS",IF($B$3=1,INDEX(Avalanche!$K$5:$CL$364,A124,($D$3-1)*8+4),INDEX(Snowball!$K$5:$CL$364,A124,($D$3-1)*8+4)))</f>
        <v>0</v>
      </c>
      <c r="G124">
        <f>IF(Inputs!$B$27&lt;&gt;"Ready","PENDING INPUTS",IF($B$3=1,INDEX(Avalanche!$K$5:$CL$364,A124,($D$3-1)*8+5),INDEX(Snowball!$K$5:$CL$364,A124,($D$3-1)*8+5)))</f>
        <v>99</v>
      </c>
      <c r="H124" s="3">
        <f>IF(Inputs!$B$27&lt;&gt;"Ready","PENDING INPUTS",IF($B$3=1,INDEX(Avalanche!$K$5:$CL$364,A124,($D$3-1)*8+6),INDEX(Snowball!$K$5:$CL$364,A124,($D$3-1)*8+6)))</f>
        <v>0</v>
      </c>
      <c r="I124" s="3">
        <f>IF(Inputs!$B$27&lt;&gt;"Ready","PENDING INPUTS",IF($B$3=1,INDEX(Avalanche!$K$5:$CL$364,A124,($D$3-1)*8+7),INDEX(Snowball!$K$5:$CL$364,A124,($D$3-1)*8+7)))</f>
        <v>0</v>
      </c>
      <c r="J124" s="3">
        <f>IF(Inputs!$B$27&lt;&gt;"Ready","PENDING INPUTS",IF($B$3=1,INDEX(Avalanche!$K$5:$CL$364,A124,($D$3-1)*8+8),INDEX(Snowball!$K$5:$CL$364,A124,($D$3-1)*8+8)))</f>
        <v>0</v>
      </c>
    </row>
    <row r="125" spans="1:10" ht="27.95" customHeight="1" x14ac:dyDescent="0.25">
      <c r="A125">
        <v>121</v>
      </c>
      <c r="B125" s="13">
        <f>IF(Inputs!$B$27&lt;&gt;"Ready","PENDING INPUTS",EDATE(Inputs!B5,A125-1))</f>
        <v>49949</v>
      </c>
      <c r="C125" s="3">
        <f>IF(Inputs!$B$27&lt;&gt;"Ready","PENDING INPUTS",IF($B$3=1,INDEX(Avalanche!$K$5:$CL$364,A125,($D$3-1)*8+1),INDEX(Snowball!$K$5:$CL$364,A125,($D$3-1)*8+1)))</f>
        <v>0</v>
      </c>
      <c r="D125" s="3">
        <f>IF(Inputs!$B$27&lt;&gt;"Ready","PENDING INPUTS",IF($B$3=1,INDEX(Avalanche!$K$5:$CL$364,A125,($D$3-1)*8+2),INDEX(Snowball!$K$5:$CL$364,A125,($D$3-1)*8+2)))</f>
        <v>0</v>
      </c>
      <c r="E125" s="3">
        <f>IF(Inputs!$B$27&lt;&gt;"Ready","PENDING INPUTS",IF($B$3=1,INDEX(Avalanche!$K$5:$CL$364,A125,($D$3-1)*8+3),INDEX(Snowball!$K$5:$CL$364,A125,($D$3-1)*8+3)))</f>
        <v>0</v>
      </c>
      <c r="F125" s="3">
        <f>IF(Inputs!$B$27&lt;&gt;"Ready","PENDING INPUTS",IF($B$3=1,INDEX(Avalanche!$K$5:$CL$364,A125,($D$3-1)*8+4),INDEX(Snowball!$K$5:$CL$364,A125,($D$3-1)*8+4)))</f>
        <v>0</v>
      </c>
      <c r="G125">
        <f>IF(Inputs!$B$27&lt;&gt;"Ready","PENDING INPUTS",IF($B$3=1,INDEX(Avalanche!$K$5:$CL$364,A125,($D$3-1)*8+5),INDEX(Snowball!$K$5:$CL$364,A125,($D$3-1)*8+5)))</f>
        <v>99</v>
      </c>
      <c r="H125" s="3">
        <f>IF(Inputs!$B$27&lt;&gt;"Ready","PENDING INPUTS",IF($B$3=1,INDEX(Avalanche!$K$5:$CL$364,A125,($D$3-1)*8+6),INDEX(Snowball!$K$5:$CL$364,A125,($D$3-1)*8+6)))</f>
        <v>0</v>
      </c>
      <c r="I125" s="3">
        <f>IF(Inputs!$B$27&lt;&gt;"Ready","PENDING INPUTS",IF($B$3=1,INDEX(Avalanche!$K$5:$CL$364,A125,($D$3-1)*8+7),INDEX(Snowball!$K$5:$CL$364,A125,($D$3-1)*8+7)))</f>
        <v>0</v>
      </c>
      <c r="J125" s="3">
        <f>IF(Inputs!$B$27&lt;&gt;"Ready","PENDING INPUTS",IF($B$3=1,INDEX(Avalanche!$K$5:$CL$364,A125,($D$3-1)*8+8),INDEX(Snowball!$K$5:$CL$364,A125,($D$3-1)*8+8)))</f>
        <v>0</v>
      </c>
    </row>
    <row r="126" spans="1:10" ht="27.95" customHeight="1" x14ac:dyDescent="0.25">
      <c r="A126">
        <v>122</v>
      </c>
      <c r="B126" s="13">
        <f>IF(Inputs!$B$27&lt;&gt;"Ready","PENDING INPUTS",EDATE(Inputs!B5,A126-1))</f>
        <v>49980</v>
      </c>
      <c r="C126" s="3">
        <f>IF(Inputs!$B$27&lt;&gt;"Ready","PENDING INPUTS",IF($B$3=1,INDEX(Avalanche!$K$5:$CL$364,A126,($D$3-1)*8+1),INDEX(Snowball!$K$5:$CL$364,A126,($D$3-1)*8+1)))</f>
        <v>0</v>
      </c>
      <c r="D126" s="3">
        <f>IF(Inputs!$B$27&lt;&gt;"Ready","PENDING INPUTS",IF($B$3=1,INDEX(Avalanche!$K$5:$CL$364,A126,($D$3-1)*8+2),INDEX(Snowball!$K$5:$CL$364,A126,($D$3-1)*8+2)))</f>
        <v>0</v>
      </c>
      <c r="E126" s="3">
        <f>IF(Inputs!$B$27&lt;&gt;"Ready","PENDING INPUTS",IF($B$3=1,INDEX(Avalanche!$K$5:$CL$364,A126,($D$3-1)*8+3),INDEX(Snowball!$K$5:$CL$364,A126,($D$3-1)*8+3)))</f>
        <v>0</v>
      </c>
      <c r="F126" s="3">
        <f>IF(Inputs!$B$27&lt;&gt;"Ready","PENDING INPUTS",IF($B$3=1,INDEX(Avalanche!$K$5:$CL$364,A126,($D$3-1)*8+4),INDEX(Snowball!$K$5:$CL$364,A126,($D$3-1)*8+4)))</f>
        <v>0</v>
      </c>
      <c r="G126">
        <f>IF(Inputs!$B$27&lt;&gt;"Ready","PENDING INPUTS",IF($B$3=1,INDEX(Avalanche!$K$5:$CL$364,A126,($D$3-1)*8+5),INDEX(Snowball!$K$5:$CL$364,A126,($D$3-1)*8+5)))</f>
        <v>99</v>
      </c>
      <c r="H126" s="3">
        <f>IF(Inputs!$B$27&lt;&gt;"Ready","PENDING INPUTS",IF($B$3=1,INDEX(Avalanche!$K$5:$CL$364,A126,($D$3-1)*8+6),INDEX(Snowball!$K$5:$CL$364,A126,($D$3-1)*8+6)))</f>
        <v>0</v>
      </c>
      <c r="I126" s="3">
        <f>IF(Inputs!$B$27&lt;&gt;"Ready","PENDING INPUTS",IF($B$3=1,INDEX(Avalanche!$K$5:$CL$364,A126,($D$3-1)*8+7),INDEX(Snowball!$K$5:$CL$364,A126,($D$3-1)*8+7)))</f>
        <v>0</v>
      </c>
      <c r="J126" s="3">
        <f>IF(Inputs!$B$27&lt;&gt;"Ready","PENDING INPUTS",IF($B$3=1,INDEX(Avalanche!$K$5:$CL$364,A126,($D$3-1)*8+8),INDEX(Snowball!$K$5:$CL$364,A126,($D$3-1)*8+8)))</f>
        <v>0</v>
      </c>
    </row>
    <row r="127" spans="1:10" ht="27.95" customHeight="1" x14ac:dyDescent="0.25">
      <c r="A127">
        <v>123</v>
      </c>
      <c r="B127" s="13">
        <f>IF(Inputs!$B$27&lt;&gt;"Ready","PENDING INPUTS",EDATE(Inputs!B5,A127-1))</f>
        <v>50010</v>
      </c>
      <c r="C127" s="3">
        <f>IF(Inputs!$B$27&lt;&gt;"Ready","PENDING INPUTS",IF($B$3=1,INDEX(Avalanche!$K$5:$CL$364,A127,($D$3-1)*8+1),INDEX(Snowball!$K$5:$CL$364,A127,($D$3-1)*8+1)))</f>
        <v>0</v>
      </c>
      <c r="D127" s="3">
        <f>IF(Inputs!$B$27&lt;&gt;"Ready","PENDING INPUTS",IF($B$3=1,INDEX(Avalanche!$K$5:$CL$364,A127,($D$3-1)*8+2),INDEX(Snowball!$K$5:$CL$364,A127,($D$3-1)*8+2)))</f>
        <v>0</v>
      </c>
      <c r="E127" s="3">
        <f>IF(Inputs!$B$27&lt;&gt;"Ready","PENDING INPUTS",IF($B$3=1,INDEX(Avalanche!$K$5:$CL$364,A127,($D$3-1)*8+3),INDEX(Snowball!$K$5:$CL$364,A127,($D$3-1)*8+3)))</f>
        <v>0</v>
      </c>
      <c r="F127" s="3">
        <f>IF(Inputs!$B$27&lt;&gt;"Ready","PENDING INPUTS",IF($B$3=1,INDEX(Avalanche!$K$5:$CL$364,A127,($D$3-1)*8+4),INDEX(Snowball!$K$5:$CL$364,A127,($D$3-1)*8+4)))</f>
        <v>0</v>
      </c>
      <c r="G127">
        <f>IF(Inputs!$B$27&lt;&gt;"Ready","PENDING INPUTS",IF($B$3=1,INDEX(Avalanche!$K$5:$CL$364,A127,($D$3-1)*8+5),INDEX(Snowball!$K$5:$CL$364,A127,($D$3-1)*8+5)))</f>
        <v>99</v>
      </c>
      <c r="H127" s="3">
        <f>IF(Inputs!$B$27&lt;&gt;"Ready","PENDING INPUTS",IF($B$3=1,INDEX(Avalanche!$K$5:$CL$364,A127,($D$3-1)*8+6),INDEX(Snowball!$K$5:$CL$364,A127,($D$3-1)*8+6)))</f>
        <v>0</v>
      </c>
      <c r="I127" s="3">
        <f>IF(Inputs!$B$27&lt;&gt;"Ready","PENDING INPUTS",IF($B$3=1,INDEX(Avalanche!$K$5:$CL$364,A127,($D$3-1)*8+7),INDEX(Snowball!$K$5:$CL$364,A127,($D$3-1)*8+7)))</f>
        <v>0</v>
      </c>
      <c r="J127" s="3">
        <f>IF(Inputs!$B$27&lt;&gt;"Ready","PENDING INPUTS",IF($B$3=1,INDEX(Avalanche!$K$5:$CL$364,A127,($D$3-1)*8+8),INDEX(Snowball!$K$5:$CL$364,A127,($D$3-1)*8+8)))</f>
        <v>0</v>
      </c>
    </row>
    <row r="128" spans="1:10" ht="27.95" customHeight="1" x14ac:dyDescent="0.25">
      <c r="A128">
        <v>124</v>
      </c>
      <c r="B128" s="13">
        <f>IF(Inputs!$B$27&lt;&gt;"Ready","PENDING INPUTS",EDATE(Inputs!B5,A128-1))</f>
        <v>50041</v>
      </c>
      <c r="C128" s="3">
        <f>IF(Inputs!$B$27&lt;&gt;"Ready","PENDING INPUTS",IF($B$3=1,INDEX(Avalanche!$K$5:$CL$364,A128,($D$3-1)*8+1),INDEX(Snowball!$K$5:$CL$364,A128,($D$3-1)*8+1)))</f>
        <v>0</v>
      </c>
      <c r="D128" s="3">
        <f>IF(Inputs!$B$27&lt;&gt;"Ready","PENDING INPUTS",IF($B$3=1,INDEX(Avalanche!$K$5:$CL$364,A128,($D$3-1)*8+2),INDEX(Snowball!$K$5:$CL$364,A128,($D$3-1)*8+2)))</f>
        <v>0</v>
      </c>
      <c r="E128" s="3">
        <f>IF(Inputs!$B$27&lt;&gt;"Ready","PENDING INPUTS",IF($B$3=1,INDEX(Avalanche!$K$5:$CL$364,A128,($D$3-1)*8+3),INDEX(Snowball!$K$5:$CL$364,A128,($D$3-1)*8+3)))</f>
        <v>0</v>
      </c>
      <c r="F128" s="3">
        <f>IF(Inputs!$B$27&lt;&gt;"Ready","PENDING INPUTS",IF($B$3=1,INDEX(Avalanche!$K$5:$CL$364,A128,($D$3-1)*8+4),INDEX(Snowball!$K$5:$CL$364,A128,($D$3-1)*8+4)))</f>
        <v>0</v>
      </c>
      <c r="G128">
        <f>IF(Inputs!$B$27&lt;&gt;"Ready","PENDING INPUTS",IF($B$3=1,INDEX(Avalanche!$K$5:$CL$364,A128,($D$3-1)*8+5),INDEX(Snowball!$K$5:$CL$364,A128,($D$3-1)*8+5)))</f>
        <v>99</v>
      </c>
      <c r="H128" s="3">
        <f>IF(Inputs!$B$27&lt;&gt;"Ready","PENDING INPUTS",IF($B$3=1,INDEX(Avalanche!$K$5:$CL$364,A128,($D$3-1)*8+6),INDEX(Snowball!$K$5:$CL$364,A128,($D$3-1)*8+6)))</f>
        <v>0</v>
      </c>
      <c r="I128" s="3">
        <f>IF(Inputs!$B$27&lt;&gt;"Ready","PENDING INPUTS",IF($B$3=1,INDEX(Avalanche!$K$5:$CL$364,A128,($D$3-1)*8+7),INDEX(Snowball!$K$5:$CL$364,A128,($D$3-1)*8+7)))</f>
        <v>0</v>
      </c>
      <c r="J128" s="3">
        <f>IF(Inputs!$B$27&lt;&gt;"Ready","PENDING INPUTS",IF($B$3=1,INDEX(Avalanche!$K$5:$CL$364,A128,($D$3-1)*8+8),INDEX(Snowball!$K$5:$CL$364,A128,($D$3-1)*8+8)))</f>
        <v>0</v>
      </c>
    </row>
    <row r="129" spans="1:10" ht="27.95" customHeight="1" x14ac:dyDescent="0.25">
      <c r="A129">
        <v>125</v>
      </c>
      <c r="B129" s="13">
        <f>IF(Inputs!$B$27&lt;&gt;"Ready","PENDING INPUTS",EDATE(Inputs!B5,A129-1))</f>
        <v>50072</v>
      </c>
      <c r="C129" s="3">
        <f>IF(Inputs!$B$27&lt;&gt;"Ready","PENDING INPUTS",IF($B$3=1,INDEX(Avalanche!$K$5:$CL$364,A129,($D$3-1)*8+1),INDEX(Snowball!$K$5:$CL$364,A129,($D$3-1)*8+1)))</f>
        <v>0</v>
      </c>
      <c r="D129" s="3">
        <f>IF(Inputs!$B$27&lt;&gt;"Ready","PENDING INPUTS",IF($B$3=1,INDEX(Avalanche!$K$5:$CL$364,A129,($D$3-1)*8+2),INDEX(Snowball!$K$5:$CL$364,A129,($D$3-1)*8+2)))</f>
        <v>0</v>
      </c>
      <c r="E129" s="3">
        <f>IF(Inputs!$B$27&lt;&gt;"Ready","PENDING INPUTS",IF($B$3=1,INDEX(Avalanche!$K$5:$CL$364,A129,($D$3-1)*8+3),INDEX(Snowball!$K$5:$CL$364,A129,($D$3-1)*8+3)))</f>
        <v>0</v>
      </c>
      <c r="F129" s="3">
        <f>IF(Inputs!$B$27&lt;&gt;"Ready","PENDING INPUTS",IF($B$3=1,INDEX(Avalanche!$K$5:$CL$364,A129,($D$3-1)*8+4),INDEX(Snowball!$K$5:$CL$364,A129,($D$3-1)*8+4)))</f>
        <v>0</v>
      </c>
      <c r="G129">
        <f>IF(Inputs!$B$27&lt;&gt;"Ready","PENDING INPUTS",IF($B$3=1,INDEX(Avalanche!$K$5:$CL$364,A129,($D$3-1)*8+5),INDEX(Snowball!$K$5:$CL$364,A129,($D$3-1)*8+5)))</f>
        <v>99</v>
      </c>
      <c r="H129" s="3">
        <f>IF(Inputs!$B$27&lt;&gt;"Ready","PENDING INPUTS",IF($B$3=1,INDEX(Avalanche!$K$5:$CL$364,A129,($D$3-1)*8+6),INDEX(Snowball!$K$5:$CL$364,A129,($D$3-1)*8+6)))</f>
        <v>0</v>
      </c>
      <c r="I129" s="3">
        <f>IF(Inputs!$B$27&lt;&gt;"Ready","PENDING INPUTS",IF($B$3=1,INDEX(Avalanche!$K$5:$CL$364,A129,($D$3-1)*8+7),INDEX(Snowball!$K$5:$CL$364,A129,($D$3-1)*8+7)))</f>
        <v>0</v>
      </c>
      <c r="J129" s="3">
        <f>IF(Inputs!$B$27&lt;&gt;"Ready","PENDING INPUTS",IF($B$3=1,INDEX(Avalanche!$K$5:$CL$364,A129,($D$3-1)*8+8),INDEX(Snowball!$K$5:$CL$364,A129,($D$3-1)*8+8)))</f>
        <v>0</v>
      </c>
    </row>
    <row r="130" spans="1:10" ht="27.95" customHeight="1" x14ac:dyDescent="0.25">
      <c r="A130">
        <v>126</v>
      </c>
      <c r="B130" s="13">
        <f>IF(Inputs!$B$27&lt;&gt;"Ready","PENDING INPUTS",EDATE(Inputs!B5,A130-1))</f>
        <v>50100</v>
      </c>
      <c r="C130" s="3">
        <f>IF(Inputs!$B$27&lt;&gt;"Ready","PENDING INPUTS",IF($B$3=1,INDEX(Avalanche!$K$5:$CL$364,A130,($D$3-1)*8+1),INDEX(Snowball!$K$5:$CL$364,A130,($D$3-1)*8+1)))</f>
        <v>0</v>
      </c>
      <c r="D130" s="3">
        <f>IF(Inputs!$B$27&lt;&gt;"Ready","PENDING INPUTS",IF($B$3=1,INDEX(Avalanche!$K$5:$CL$364,A130,($D$3-1)*8+2),INDEX(Snowball!$K$5:$CL$364,A130,($D$3-1)*8+2)))</f>
        <v>0</v>
      </c>
      <c r="E130" s="3">
        <f>IF(Inputs!$B$27&lt;&gt;"Ready","PENDING INPUTS",IF($B$3=1,INDEX(Avalanche!$K$5:$CL$364,A130,($D$3-1)*8+3),INDEX(Snowball!$K$5:$CL$364,A130,($D$3-1)*8+3)))</f>
        <v>0</v>
      </c>
      <c r="F130" s="3">
        <f>IF(Inputs!$B$27&lt;&gt;"Ready","PENDING INPUTS",IF($B$3=1,INDEX(Avalanche!$K$5:$CL$364,A130,($D$3-1)*8+4),INDEX(Snowball!$K$5:$CL$364,A130,($D$3-1)*8+4)))</f>
        <v>0</v>
      </c>
      <c r="G130">
        <f>IF(Inputs!$B$27&lt;&gt;"Ready","PENDING INPUTS",IF($B$3=1,INDEX(Avalanche!$K$5:$CL$364,A130,($D$3-1)*8+5),INDEX(Snowball!$K$5:$CL$364,A130,($D$3-1)*8+5)))</f>
        <v>99</v>
      </c>
      <c r="H130" s="3">
        <f>IF(Inputs!$B$27&lt;&gt;"Ready","PENDING INPUTS",IF($B$3=1,INDEX(Avalanche!$K$5:$CL$364,A130,($D$3-1)*8+6),INDEX(Snowball!$K$5:$CL$364,A130,($D$3-1)*8+6)))</f>
        <v>0</v>
      </c>
      <c r="I130" s="3">
        <f>IF(Inputs!$B$27&lt;&gt;"Ready","PENDING INPUTS",IF($B$3=1,INDEX(Avalanche!$K$5:$CL$364,A130,($D$3-1)*8+7),INDEX(Snowball!$K$5:$CL$364,A130,($D$3-1)*8+7)))</f>
        <v>0</v>
      </c>
      <c r="J130" s="3">
        <f>IF(Inputs!$B$27&lt;&gt;"Ready","PENDING INPUTS",IF($B$3=1,INDEX(Avalanche!$K$5:$CL$364,A130,($D$3-1)*8+8),INDEX(Snowball!$K$5:$CL$364,A130,($D$3-1)*8+8)))</f>
        <v>0</v>
      </c>
    </row>
    <row r="131" spans="1:10" ht="27.95" customHeight="1" x14ac:dyDescent="0.25">
      <c r="A131">
        <v>127</v>
      </c>
      <c r="B131" s="13">
        <f>IF(Inputs!$B$27&lt;&gt;"Ready","PENDING INPUTS",EDATE(Inputs!B5,A131-1))</f>
        <v>50131</v>
      </c>
      <c r="C131" s="3">
        <f>IF(Inputs!$B$27&lt;&gt;"Ready","PENDING INPUTS",IF($B$3=1,INDEX(Avalanche!$K$5:$CL$364,A131,($D$3-1)*8+1),INDEX(Snowball!$K$5:$CL$364,A131,($D$3-1)*8+1)))</f>
        <v>0</v>
      </c>
      <c r="D131" s="3">
        <f>IF(Inputs!$B$27&lt;&gt;"Ready","PENDING INPUTS",IF($B$3=1,INDEX(Avalanche!$K$5:$CL$364,A131,($D$3-1)*8+2),INDEX(Snowball!$K$5:$CL$364,A131,($D$3-1)*8+2)))</f>
        <v>0</v>
      </c>
      <c r="E131" s="3">
        <f>IF(Inputs!$B$27&lt;&gt;"Ready","PENDING INPUTS",IF($B$3=1,INDEX(Avalanche!$K$5:$CL$364,A131,($D$3-1)*8+3),INDEX(Snowball!$K$5:$CL$364,A131,($D$3-1)*8+3)))</f>
        <v>0</v>
      </c>
      <c r="F131" s="3">
        <f>IF(Inputs!$B$27&lt;&gt;"Ready","PENDING INPUTS",IF($B$3=1,INDEX(Avalanche!$K$5:$CL$364,A131,($D$3-1)*8+4),INDEX(Snowball!$K$5:$CL$364,A131,($D$3-1)*8+4)))</f>
        <v>0</v>
      </c>
      <c r="G131">
        <f>IF(Inputs!$B$27&lt;&gt;"Ready","PENDING INPUTS",IF($B$3=1,INDEX(Avalanche!$K$5:$CL$364,A131,($D$3-1)*8+5),INDEX(Snowball!$K$5:$CL$364,A131,($D$3-1)*8+5)))</f>
        <v>99</v>
      </c>
      <c r="H131" s="3">
        <f>IF(Inputs!$B$27&lt;&gt;"Ready","PENDING INPUTS",IF($B$3=1,INDEX(Avalanche!$K$5:$CL$364,A131,($D$3-1)*8+6),INDEX(Snowball!$K$5:$CL$364,A131,($D$3-1)*8+6)))</f>
        <v>0</v>
      </c>
      <c r="I131" s="3">
        <f>IF(Inputs!$B$27&lt;&gt;"Ready","PENDING INPUTS",IF($B$3=1,INDEX(Avalanche!$K$5:$CL$364,A131,($D$3-1)*8+7),INDEX(Snowball!$K$5:$CL$364,A131,($D$3-1)*8+7)))</f>
        <v>0</v>
      </c>
      <c r="J131" s="3">
        <f>IF(Inputs!$B$27&lt;&gt;"Ready","PENDING INPUTS",IF($B$3=1,INDEX(Avalanche!$K$5:$CL$364,A131,($D$3-1)*8+8),INDEX(Snowball!$K$5:$CL$364,A131,($D$3-1)*8+8)))</f>
        <v>0</v>
      </c>
    </row>
    <row r="132" spans="1:10" ht="27.95" customHeight="1" x14ac:dyDescent="0.25">
      <c r="A132">
        <v>128</v>
      </c>
      <c r="B132" s="13">
        <f>IF(Inputs!$B$27&lt;&gt;"Ready","PENDING INPUTS",EDATE(Inputs!B5,A132-1))</f>
        <v>50161</v>
      </c>
      <c r="C132" s="3">
        <f>IF(Inputs!$B$27&lt;&gt;"Ready","PENDING INPUTS",IF($B$3=1,INDEX(Avalanche!$K$5:$CL$364,A132,($D$3-1)*8+1),INDEX(Snowball!$K$5:$CL$364,A132,($D$3-1)*8+1)))</f>
        <v>0</v>
      </c>
      <c r="D132" s="3">
        <f>IF(Inputs!$B$27&lt;&gt;"Ready","PENDING INPUTS",IF($B$3=1,INDEX(Avalanche!$K$5:$CL$364,A132,($D$3-1)*8+2),INDEX(Snowball!$K$5:$CL$364,A132,($D$3-1)*8+2)))</f>
        <v>0</v>
      </c>
      <c r="E132" s="3">
        <f>IF(Inputs!$B$27&lt;&gt;"Ready","PENDING INPUTS",IF($B$3=1,INDEX(Avalanche!$K$5:$CL$364,A132,($D$3-1)*8+3),INDEX(Snowball!$K$5:$CL$364,A132,($D$3-1)*8+3)))</f>
        <v>0</v>
      </c>
      <c r="F132" s="3">
        <f>IF(Inputs!$B$27&lt;&gt;"Ready","PENDING INPUTS",IF($B$3=1,INDEX(Avalanche!$K$5:$CL$364,A132,($D$3-1)*8+4),INDEX(Snowball!$K$5:$CL$364,A132,($D$3-1)*8+4)))</f>
        <v>0</v>
      </c>
      <c r="G132">
        <f>IF(Inputs!$B$27&lt;&gt;"Ready","PENDING INPUTS",IF($B$3=1,INDEX(Avalanche!$K$5:$CL$364,A132,($D$3-1)*8+5),INDEX(Snowball!$K$5:$CL$364,A132,($D$3-1)*8+5)))</f>
        <v>99</v>
      </c>
      <c r="H132" s="3">
        <f>IF(Inputs!$B$27&lt;&gt;"Ready","PENDING INPUTS",IF($B$3=1,INDEX(Avalanche!$K$5:$CL$364,A132,($D$3-1)*8+6),INDEX(Snowball!$K$5:$CL$364,A132,($D$3-1)*8+6)))</f>
        <v>0</v>
      </c>
      <c r="I132" s="3">
        <f>IF(Inputs!$B$27&lt;&gt;"Ready","PENDING INPUTS",IF($B$3=1,INDEX(Avalanche!$K$5:$CL$364,A132,($D$3-1)*8+7),INDEX(Snowball!$K$5:$CL$364,A132,($D$3-1)*8+7)))</f>
        <v>0</v>
      </c>
      <c r="J132" s="3">
        <f>IF(Inputs!$B$27&lt;&gt;"Ready","PENDING INPUTS",IF($B$3=1,INDEX(Avalanche!$K$5:$CL$364,A132,($D$3-1)*8+8),INDEX(Snowball!$K$5:$CL$364,A132,($D$3-1)*8+8)))</f>
        <v>0</v>
      </c>
    </row>
    <row r="133" spans="1:10" ht="27.95" customHeight="1" x14ac:dyDescent="0.25">
      <c r="A133">
        <v>129</v>
      </c>
      <c r="B133" s="13">
        <f>IF(Inputs!$B$27&lt;&gt;"Ready","PENDING INPUTS",EDATE(Inputs!B5,A133-1))</f>
        <v>50192</v>
      </c>
      <c r="C133" s="3">
        <f>IF(Inputs!$B$27&lt;&gt;"Ready","PENDING INPUTS",IF($B$3=1,INDEX(Avalanche!$K$5:$CL$364,A133,($D$3-1)*8+1),INDEX(Snowball!$K$5:$CL$364,A133,($D$3-1)*8+1)))</f>
        <v>0</v>
      </c>
      <c r="D133" s="3">
        <f>IF(Inputs!$B$27&lt;&gt;"Ready","PENDING INPUTS",IF($B$3=1,INDEX(Avalanche!$K$5:$CL$364,A133,($D$3-1)*8+2),INDEX(Snowball!$K$5:$CL$364,A133,($D$3-1)*8+2)))</f>
        <v>0</v>
      </c>
      <c r="E133" s="3">
        <f>IF(Inputs!$B$27&lt;&gt;"Ready","PENDING INPUTS",IF($B$3=1,INDEX(Avalanche!$K$5:$CL$364,A133,($D$3-1)*8+3),INDEX(Snowball!$K$5:$CL$364,A133,($D$3-1)*8+3)))</f>
        <v>0</v>
      </c>
      <c r="F133" s="3">
        <f>IF(Inputs!$B$27&lt;&gt;"Ready","PENDING INPUTS",IF($B$3=1,INDEX(Avalanche!$K$5:$CL$364,A133,($D$3-1)*8+4),INDEX(Snowball!$K$5:$CL$364,A133,($D$3-1)*8+4)))</f>
        <v>0</v>
      </c>
      <c r="G133">
        <f>IF(Inputs!$B$27&lt;&gt;"Ready","PENDING INPUTS",IF($B$3=1,INDEX(Avalanche!$K$5:$CL$364,A133,($D$3-1)*8+5),INDEX(Snowball!$K$5:$CL$364,A133,($D$3-1)*8+5)))</f>
        <v>99</v>
      </c>
      <c r="H133" s="3">
        <f>IF(Inputs!$B$27&lt;&gt;"Ready","PENDING INPUTS",IF($B$3=1,INDEX(Avalanche!$K$5:$CL$364,A133,($D$3-1)*8+6),INDEX(Snowball!$K$5:$CL$364,A133,($D$3-1)*8+6)))</f>
        <v>0</v>
      </c>
      <c r="I133" s="3">
        <f>IF(Inputs!$B$27&lt;&gt;"Ready","PENDING INPUTS",IF($B$3=1,INDEX(Avalanche!$K$5:$CL$364,A133,($D$3-1)*8+7),INDEX(Snowball!$K$5:$CL$364,A133,($D$3-1)*8+7)))</f>
        <v>0</v>
      </c>
      <c r="J133" s="3">
        <f>IF(Inputs!$B$27&lt;&gt;"Ready","PENDING INPUTS",IF($B$3=1,INDEX(Avalanche!$K$5:$CL$364,A133,($D$3-1)*8+8),INDEX(Snowball!$K$5:$CL$364,A133,($D$3-1)*8+8)))</f>
        <v>0</v>
      </c>
    </row>
    <row r="134" spans="1:10" ht="27.95" customHeight="1" x14ac:dyDescent="0.25">
      <c r="A134">
        <v>130</v>
      </c>
      <c r="B134" s="13">
        <f>IF(Inputs!$B$27&lt;&gt;"Ready","PENDING INPUTS",EDATE(Inputs!B5,A134-1))</f>
        <v>50222</v>
      </c>
      <c r="C134" s="3">
        <f>IF(Inputs!$B$27&lt;&gt;"Ready","PENDING INPUTS",IF($B$3=1,INDEX(Avalanche!$K$5:$CL$364,A134,($D$3-1)*8+1),INDEX(Snowball!$K$5:$CL$364,A134,($D$3-1)*8+1)))</f>
        <v>0</v>
      </c>
      <c r="D134" s="3">
        <f>IF(Inputs!$B$27&lt;&gt;"Ready","PENDING INPUTS",IF($B$3=1,INDEX(Avalanche!$K$5:$CL$364,A134,($D$3-1)*8+2),INDEX(Snowball!$K$5:$CL$364,A134,($D$3-1)*8+2)))</f>
        <v>0</v>
      </c>
      <c r="E134" s="3">
        <f>IF(Inputs!$B$27&lt;&gt;"Ready","PENDING INPUTS",IF($B$3=1,INDEX(Avalanche!$K$5:$CL$364,A134,($D$3-1)*8+3),INDEX(Snowball!$K$5:$CL$364,A134,($D$3-1)*8+3)))</f>
        <v>0</v>
      </c>
      <c r="F134" s="3">
        <f>IF(Inputs!$B$27&lt;&gt;"Ready","PENDING INPUTS",IF($B$3=1,INDEX(Avalanche!$K$5:$CL$364,A134,($D$3-1)*8+4),INDEX(Snowball!$K$5:$CL$364,A134,($D$3-1)*8+4)))</f>
        <v>0</v>
      </c>
      <c r="G134">
        <f>IF(Inputs!$B$27&lt;&gt;"Ready","PENDING INPUTS",IF($B$3=1,INDEX(Avalanche!$K$5:$CL$364,A134,($D$3-1)*8+5),INDEX(Snowball!$K$5:$CL$364,A134,($D$3-1)*8+5)))</f>
        <v>99</v>
      </c>
      <c r="H134" s="3">
        <f>IF(Inputs!$B$27&lt;&gt;"Ready","PENDING INPUTS",IF($B$3=1,INDEX(Avalanche!$K$5:$CL$364,A134,($D$3-1)*8+6),INDEX(Snowball!$K$5:$CL$364,A134,($D$3-1)*8+6)))</f>
        <v>0</v>
      </c>
      <c r="I134" s="3">
        <f>IF(Inputs!$B$27&lt;&gt;"Ready","PENDING INPUTS",IF($B$3=1,INDEX(Avalanche!$K$5:$CL$364,A134,($D$3-1)*8+7),INDEX(Snowball!$K$5:$CL$364,A134,($D$3-1)*8+7)))</f>
        <v>0</v>
      </c>
      <c r="J134" s="3">
        <f>IF(Inputs!$B$27&lt;&gt;"Ready","PENDING INPUTS",IF($B$3=1,INDEX(Avalanche!$K$5:$CL$364,A134,($D$3-1)*8+8),INDEX(Snowball!$K$5:$CL$364,A134,($D$3-1)*8+8)))</f>
        <v>0</v>
      </c>
    </row>
    <row r="135" spans="1:10" ht="27.95" customHeight="1" x14ac:dyDescent="0.25">
      <c r="A135">
        <v>131</v>
      </c>
      <c r="B135" s="13">
        <f>IF(Inputs!$B$27&lt;&gt;"Ready","PENDING INPUTS",EDATE(Inputs!B5,A135-1))</f>
        <v>50253</v>
      </c>
      <c r="C135" s="3">
        <f>IF(Inputs!$B$27&lt;&gt;"Ready","PENDING INPUTS",IF($B$3=1,INDEX(Avalanche!$K$5:$CL$364,A135,($D$3-1)*8+1),INDEX(Snowball!$K$5:$CL$364,A135,($D$3-1)*8+1)))</f>
        <v>0</v>
      </c>
      <c r="D135" s="3">
        <f>IF(Inputs!$B$27&lt;&gt;"Ready","PENDING INPUTS",IF($B$3=1,INDEX(Avalanche!$K$5:$CL$364,A135,($D$3-1)*8+2),INDEX(Snowball!$K$5:$CL$364,A135,($D$3-1)*8+2)))</f>
        <v>0</v>
      </c>
      <c r="E135" s="3">
        <f>IF(Inputs!$B$27&lt;&gt;"Ready","PENDING INPUTS",IF($B$3=1,INDEX(Avalanche!$K$5:$CL$364,A135,($D$3-1)*8+3),INDEX(Snowball!$K$5:$CL$364,A135,($D$3-1)*8+3)))</f>
        <v>0</v>
      </c>
      <c r="F135" s="3">
        <f>IF(Inputs!$B$27&lt;&gt;"Ready","PENDING INPUTS",IF($B$3=1,INDEX(Avalanche!$K$5:$CL$364,A135,($D$3-1)*8+4),INDEX(Snowball!$K$5:$CL$364,A135,($D$3-1)*8+4)))</f>
        <v>0</v>
      </c>
      <c r="G135">
        <f>IF(Inputs!$B$27&lt;&gt;"Ready","PENDING INPUTS",IF($B$3=1,INDEX(Avalanche!$K$5:$CL$364,A135,($D$3-1)*8+5),INDEX(Snowball!$K$5:$CL$364,A135,($D$3-1)*8+5)))</f>
        <v>99</v>
      </c>
      <c r="H135" s="3">
        <f>IF(Inputs!$B$27&lt;&gt;"Ready","PENDING INPUTS",IF($B$3=1,INDEX(Avalanche!$K$5:$CL$364,A135,($D$3-1)*8+6),INDEX(Snowball!$K$5:$CL$364,A135,($D$3-1)*8+6)))</f>
        <v>0</v>
      </c>
      <c r="I135" s="3">
        <f>IF(Inputs!$B$27&lt;&gt;"Ready","PENDING INPUTS",IF($B$3=1,INDEX(Avalanche!$K$5:$CL$364,A135,($D$3-1)*8+7),INDEX(Snowball!$K$5:$CL$364,A135,($D$3-1)*8+7)))</f>
        <v>0</v>
      </c>
      <c r="J135" s="3">
        <f>IF(Inputs!$B$27&lt;&gt;"Ready","PENDING INPUTS",IF($B$3=1,INDEX(Avalanche!$K$5:$CL$364,A135,($D$3-1)*8+8),INDEX(Snowball!$K$5:$CL$364,A135,($D$3-1)*8+8)))</f>
        <v>0</v>
      </c>
    </row>
    <row r="136" spans="1:10" ht="27.95" customHeight="1" x14ac:dyDescent="0.25">
      <c r="A136">
        <v>132</v>
      </c>
      <c r="B136" s="13">
        <f>IF(Inputs!$B$27&lt;&gt;"Ready","PENDING INPUTS",EDATE(Inputs!B5,A136-1))</f>
        <v>50284</v>
      </c>
      <c r="C136" s="3">
        <f>IF(Inputs!$B$27&lt;&gt;"Ready","PENDING INPUTS",IF($B$3=1,INDEX(Avalanche!$K$5:$CL$364,A136,($D$3-1)*8+1),INDEX(Snowball!$K$5:$CL$364,A136,($D$3-1)*8+1)))</f>
        <v>0</v>
      </c>
      <c r="D136" s="3">
        <f>IF(Inputs!$B$27&lt;&gt;"Ready","PENDING INPUTS",IF($B$3=1,INDEX(Avalanche!$K$5:$CL$364,A136,($D$3-1)*8+2),INDEX(Snowball!$K$5:$CL$364,A136,($D$3-1)*8+2)))</f>
        <v>0</v>
      </c>
      <c r="E136" s="3">
        <f>IF(Inputs!$B$27&lt;&gt;"Ready","PENDING INPUTS",IF($B$3=1,INDEX(Avalanche!$K$5:$CL$364,A136,($D$3-1)*8+3),INDEX(Snowball!$K$5:$CL$364,A136,($D$3-1)*8+3)))</f>
        <v>0</v>
      </c>
      <c r="F136" s="3">
        <f>IF(Inputs!$B$27&lt;&gt;"Ready","PENDING INPUTS",IF($B$3=1,INDEX(Avalanche!$K$5:$CL$364,A136,($D$3-1)*8+4),INDEX(Snowball!$K$5:$CL$364,A136,($D$3-1)*8+4)))</f>
        <v>0</v>
      </c>
      <c r="G136">
        <f>IF(Inputs!$B$27&lt;&gt;"Ready","PENDING INPUTS",IF($B$3=1,INDEX(Avalanche!$K$5:$CL$364,A136,($D$3-1)*8+5),INDEX(Snowball!$K$5:$CL$364,A136,($D$3-1)*8+5)))</f>
        <v>99</v>
      </c>
      <c r="H136" s="3">
        <f>IF(Inputs!$B$27&lt;&gt;"Ready","PENDING INPUTS",IF($B$3=1,INDEX(Avalanche!$K$5:$CL$364,A136,($D$3-1)*8+6),INDEX(Snowball!$K$5:$CL$364,A136,($D$3-1)*8+6)))</f>
        <v>0</v>
      </c>
      <c r="I136" s="3">
        <f>IF(Inputs!$B$27&lt;&gt;"Ready","PENDING INPUTS",IF($B$3=1,INDEX(Avalanche!$K$5:$CL$364,A136,($D$3-1)*8+7),INDEX(Snowball!$K$5:$CL$364,A136,($D$3-1)*8+7)))</f>
        <v>0</v>
      </c>
      <c r="J136" s="3">
        <f>IF(Inputs!$B$27&lt;&gt;"Ready","PENDING INPUTS",IF($B$3=1,INDEX(Avalanche!$K$5:$CL$364,A136,($D$3-1)*8+8),INDEX(Snowball!$K$5:$CL$364,A136,($D$3-1)*8+8)))</f>
        <v>0</v>
      </c>
    </row>
    <row r="137" spans="1:10" ht="27.95" customHeight="1" x14ac:dyDescent="0.25">
      <c r="A137">
        <v>133</v>
      </c>
      <c r="B137" s="13">
        <f>IF(Inputs!$B$27&lt;&gt;"Ready","PENDING INPUTS",EDATE(Inputs!B5,A137-1))</f>
        <v>50314</v>
      </c>
      <c r="C137" s="3">
        <f>IF(Inputs!$B$27&lt;&gt;"Ready","PENDING INPUTS",IF($B$3=1,INDEX(Avalanche!$K$5:$CL$364,A137,($D$3-1)*8+1),INDEX(Snowball!$K$5:$CL$364,A137,($D$3-1)*8+1)))</f>
        <v>0</v>
      </c>
      <c r="D137" s="3">
        <f>IF(Inputs!$B$27&lt;&gt;"Ready","PENDING INPUTS",IF($B$3=1,INDEX(Avalanche!$K$5:$CL$364,A137,($D$3-1)*8+2),INDEX(Snowball!$K$5:$CL$364,A137,($D$3-1)*8+2)))</f>
        <v>0</v>
      </c>
      <c r="E137" s="3">
        <f>IF(Inputs!$B$27&lt;&gt;"Ready","PENDING INPUTS",IF($B$3=1,INDEX(Avalanche!$K$5:$CL$364,A137,($D$3-1)*8+3),INDEX(Snowball!$K$5:$CL$364,A137,($D$3-1)*8+3)))</f>
        <v>0</v>
      </c>
      <c r="F137" s="3">
        <f>IF(Inputs!$B$27&lt;&gt;"Ready","PENDING INPUTS",IF($B$3=1,INDEX(Avalanche!$K$5:$CL$364,A137,($D$3-1)*8+4),INDEX(Snowball!$K$5:$CL$364,A137,($D$3-1)*8+4)))</f>
        <v>0</v>
      </c>
      <c r="G137">
        <f>IF(Inputs!$B$27&lt;&gt;"Ready","PENDING INPUTS",IF($B$3=1,INDEX(Avalanche!$K$5:$CL$364,A137,($D$3-1)*8+5),INDEX(Snowball!$K$5:$CL$364,A137,($D$3-1)*8+5)))</f>
        <v>99</v>
      </c>
      <c r="H137" s="3">
        <f>IF(Inputs!$B$27&lt;&gt;"Ready","PENDING INPUTS",IF($B$3=1,INDEX(Avalanche!$K$5:$CL$364,A137,($D$3-1)*8+6),INDEX(Snowball!$K$5:$CL$364,A137,($D$3-1)*8+6)))</f>
        <v>0</v>
      </c>
      <c r="I137" s="3">
        <f>IF(Inputs!$B$27&lt;&gt;"Ready","PENDING INPUTS",IF($B$3=1,INDEX(Avalanche!$K$5:$CL$364,A137,($D$3-1)*8+7),INDEX(Snowball!$K$5:$CL$364,A137,($D$3-1)*8+7)))</f>
        <v>0</v>
      </c>
      <c r="J137" s="3">
        <f>IF(Inputs!$B$27&lt;&gt;"Ready","PENDING INPUTS",IF($B$3=1,INDEX(Avalanche!$K$5:$CL$364,A137,($D$3-1)*8+8),INDEX(Snowball!$K$5:$CL$364,A137,($D$3-1)*8+8)))</f>
        <v>0</v>
      </c>
    </row>
    <row r="138" spans="1:10" ht="27.95" customHeight="1" x14ac:dyDescent="0.25">
      <c r="A138">
        <v>134</v>
      </c>
      <c r="B138" s="13">
        <f>IF(Inputs!$B$27&lt;&gt;"Ready","PENDING INPUTS",EDATE(Inputs!B5,A138-1))</f>
        <v>50345</v>
      </c>
      <c r="C138" s="3">
        <f>IF(Inputs!$B$27&lt;&gt;"Ready","PENDING INPUTS",IF($B$3=1,INDEX(Avalanche!$K$5:$CL$364,A138,($D$3-1)*8+1),INDEX(Snowball!$K$5:$CL$364,A138,($D$3-1)*8+1)))</f>
        <v>0</v>
      </c>
      <c r="D138" s="3">
        <f>IF(Inputs!$B$27&lt;&gt;"Ready","PENDING INPUTS",IF($B$3=1,INDEX(Avalanche!$K$5:$CL$364,A138,($D$3-1)*8+2),INDEX(Snowball!$K$5:$CL$364,A138,($D$3-1)*8+2)))</f>
        <v>0</v>
      </c>
      <c r="E138" s="3">
        <f>IF(Inputs!$B$27&lt;&gt;"Ready","PENDING INPUTS",IF($B$3=1,INDEX(Avalanche!$K$5:$CL$364,A138,($D$3-1)*8+3),INDEX(Snowball!$K$5:$CL$364,A138,($D$3-1)*8+3)))</f>
        <v>0</v>
      </c>
      <c r="F138" s="3">
        <f>IF(Inputs!$B$27&lt;&gt;"Ready","PENDING INPUTS",IF($B$3=1,INDEX(Avalanche!$K$5:$CL$364,A138,($D$3-1)*8+4),INDEX(Snowball!$K$5:$CL$364,A138,($D$3-1)*8+4)))</f>
        <v>0</v>
      </c>
      <c r="G138">
        <f>IF(Inputs!$B$27&lt;&gt;"Ready","PENDING INPUTS",IF($B$3=1,INDEX(Avalanche!$K$5:$CL$364,A138,($D$3-1)*8+5),INDEX(Snowball!$K$5:$CL$364,A138,($D$3-1)*8+5)))</f>
        <v>99</v>
      </c>
      <c r="H138" s="3">
        <f>IF(Inputs!$B$27&lt;&gt;"Ready","PENDING INPUTS",IF($B$3=1,INDEX(Avalanche!$K$5:$CL$364,A138,($D$3-1)*8+6),INDEX(Snowball!$K$5:$CL$364,A138,($D$3-1)*8+6)))</f>
        <v>0</v>
      </c>
      <c r="I138" s="3">
        <f>IF(Inputs!$B$27&lt;&gt;"Ready","PENDING INPUTS",IF($B$3=1,INDEX(Avalanche!$K$5:$CL$364,A138,($D$3-1)*8+7),INDEX(Snowball!$K$5:$CL$364,A138,($D$3-1)*8+7)))</f>
        <v>0</v>
      </c>
      <c r="J138" s="3">
        <f>IF(Inputs!$B$27&lt;&gt;"Ready","PENDING INPUTS",IF($B$3=1,INDEX(Avalanche!$K$5:$CL$364,A138,($D$3-1)*8+8),INDEX(Snowball!$K$5:$CL$364,A138,($D$3-1)*8+8)))</f>
        <v>0</v>
      </c>
    </row>
    <row r="139" spans="1:10" ht="27.95" customHeight="1" x14ac:dyDescent="0.25">
      <c r="A139">
        <v>135</v>
      </c>
      <c r="B139" s="13">
        <f>IF(Inputs!$B$27&lt;&gt;"Ready","PENDING INPUTS",EDATE(Inputs!B5,A139-1))</f>
        <v>50375</v>
      </c>
      <c r="C139" s="3">
        <f>IF(Inputs!$B$27&lt;&gt;"Ready","PENDING INPUTS",IF($B$3=1,INDEX(Avalanche!$K$5:$CL$364,A139,($D$3-1)*8+1),INDEX(Snowball!$K$5:$CL$364,A139,($D$3-1)*8+1)))</f>
        <v>0</v>
      </c>
      <c r="D139" s="3">
        <f>IF(Inputs!$B$27&lt;&gt;"Ready","PENDING INPUTS",IF($B$3=1,INDEX(Avalanche!$K$5:$CL$364,A139,($D$3-1)*8+2),INDEX(Snowball!$K$5:$CL$364,A139,($D$3-1)*8+2)))</f>
        <v>0</v>
      </c>
      <c r="E139" s="3">
        <f>IF(Inputs!$B$27&lt;&gt;"Ready","PENDING INPUTS",IF($B$3=1,INDEX(Avalanche!$K$5:$CL$364,A139,($D$3-1)*8+3),INDEX(Snowball!$K$5:$CL$364,A139,($D$3-1)*8+3)))</f>
        <v>0</v>
      </c>
      <c r="F139" s="3">
        <f>IF(Inputs!$B$27&lt;&gt;"Ready","PENDING INPUTS",IF($B$3=1,INDEX(Avalanche!$K$5:$CL$364,A139,($D$3-1)*8+4),INDEX(Snowball!$K$5:$CL$364,A139,($D$3-1)*8+4)))</f>
        <v>0</v>
      </c>
      <c r="G139">
        <f>IF(Inputs!$B$27&lt;&gt;"Ready","PENDING INPUTS",IF($B$3=1,INDEX(Avalanche!$K$5:$CL$364,A139,($D$3-1)*8+5),INDEX(Snowball!$K$5:$CL$364,A139,($D$3-1)*8+5)))</f>
        <v>99</v>
      </c>
      <c r="H139" s="3">
        <f>IF(Inputs!$B$27&lt;&gt;"Ready","PENDING INPUTS",IF($B$3=1,INDEX(Avalanche!$K$5:$CL$364,A139,($D$3-1)*8+6),INDEX(Snowball!$K$5:$CL$364,A139,($D$3-1)*8+6)))</f>
        <v>0</v>
      </c>
      <c r="I139" s="3">
        <f>IF(Inputs!$B$27&lt;&gt;"Ready","PENDING INPUTS",IF($B$3=1,INDEX(Avalanche!$K$5:$CL$364,A139,($D$3-1)*8+7),INDEX(Snowball!$K$5:$CL$364,A139,($D$3-1)*8+7)))</f>
        <v>0</v>
      </c>
      <c r="J139" s="3">
        <f>IF(Inputs!$B$27&lt;&gt;"Ready","PENDING INPUTS",IF($B$3=1,INDEX(Avalanche!$K$5:$CL$364,A139,($D$3-1)*8+8),INDEX(Snowball!$K$5:$CL$364,A139,($D$3-1)*8+8)))</f>
        <v>0</v>
      </c>
    </row>
    <row r="140" spans="1:10" ht="27.95" customHeight="1" x14ac:dyDescent="0.25">
      <c r="A140">
        <v>136</v>
      </c>
      <c r="B140" s="13">
        <f>IF(Inputs!$B$27&lt;&gt;"Ready","PENDING INPUTS",EDATE(Inputs!B5,A140-1))</f>
        <v>50406</v>
      </c>
      <c r="C140" s="3">
        <f>IF(Inputs!$B$27&lt;&gt;"Ready","PENDING INPUTS",IF($B$3=1,INDEX(Avalanche!$K$5:$CL$364,A140,($D$3-1)*8+1),INDEX(Snowball!$K$5:$CL$364,A140,($D$3-1)*8+1)))</f>
        <v>0</v>
      </c>
      <c r="D140" s="3">
        <f>IF(Inputs!$B$27&lt;&gt;"Ready","PENDING INPUTS",IF($B$3=1,INDEX(Avalanche!$K$5:$CL$364,A140,($D$3-1)*8+2),INDEX(Snowball!$K$5:$CL$364,A140,($D$3-1)*8+2)))</f>
        <v>0</v>
      </c>
      <c r="E140" s="3">
        <f>IF(Inputs!$B$27&lt;&gt;"Ready","PENDING INPUTS",IF($B$3=1,INDEX(Avalanche!$K$5:$CL$364,A140,($D$3-1)*8+3),INDEX(Snowball!$K$5:$CL$364,A140,($D$3-1)*8+3)))</f>
        <v>0</v>
      </c>
      <c r="F140" s="3">
        <f>IF(Inputs!$B$27&lt;&gt;"Ready","PENDING INPUTS",IF($B$3=1,INDEX(Avalanche!$K$5:$CL$364,A140,($D$3-1)*8+4),INDEX(Snowball!$K$5:$CL$364,A140,($D$3-1)*8+4)))</f>
        <v>0</v>
      </c>
      <c r="G140">
        <f>IF(Inputs!$B$27&lt;&gt;"Ready","PENDING INPUTS",IF($B$3=1,INDEX(Avalanche!$K$5:$CL$364,A140,($D$3-1)*8+5),INDEX(Snowball!$K$5:$CL$364,A140,($D$3-1)*8+5)))</f>
        <v>99</v>
      </c>
      <c r="H140" s="3">
        <f>IF(Inputs!$B$27&lt;&gt;"Ready","PENDING INPUTS",IF($B$3=1,INDEX(Avalanche!$K$5:$CL$364,A140,($D$3-1)*8+6),INDEX(Snowball!$K$5:$CL$364,A140,($D$3-1)*8+6)))</f>
        <v>0</v>
      </c>
      <c r="I140" s="3">
        <f>IF(Inputs!$B$27&lt;&gt;"Ready","PENDING INPUTS",IF($B$3=1,INDEX(Avalanche!$K$5:$CL$364,A140,($D$3-1)*8+7),INDEX(Snowball!$K$5:$CL$364,A140,($D$3-1)*8+7)))</f>
        <v>0</v>
      </c>
      <c r="J140" s="3">
        <f>IF(Inputs!$B$27&lt;&gt;"Ready","PENDING INPUTS",IF($B$3=1,INDEX(Avalanche!$K$5:$CL$364,A140,($D$3-1)*8+8),INDEX(Snowball!$K$5:$CL$364,A140,($D$3-1)*8+8)))</f>
        <v>0</v>
      </c>
    </row>
    <row r="141" spans="1:10" ht="27.95" customHeight="1" x14ac:dyDescent="0.25">
      <c r="A141">
        <v>137</v>
      </c>
      <c r="B141" s="13">
        <f>IF(Inputs!$B$27&lt;&gt;"Ready","PENDING INPUTS",EDATE(Inputs!B5,A141-1))</f>
        <v>50437</v>
      </c>
      <c r="C141" s="3">
        <f>IF(Inputs!$B$27&lt;&gt;"Ready","PENDING INPUTS",IF($B$3=1,INDEX(Avalanche!$K$5:$CL$364,A141,($D$3-1)*8+1),INDEX(Snowball!$K$5:$CL$364,A141,($D$3-1)*8+1)))</f>
        <v>0</v>
      </c>
      <c r="D141" s="3">
        <f>IF(Inputs!$B$27&lt;&gt;"Ready","PENDING INPUTS",IF($B$3=1,INDEX(Avalanche!$K$5:$CL$364,A141,($D$3-1)*8+2),INDEX(Snowball!$K$5:$CL$364,A141,($D$3-1)*8+2)))</f>
        <v>0</v>
      </c>
      <c r="E141" s="3">
        <f>IF(Inputs!$B$27&lt;&gt;"Ready","PENDING INPUTS",IF($B$3=1,INDEX(Avalanche!$K$5:$CL$364,A141,($D$3-1)*8+3),INDEX(Snowball!$K$5:$CL$364,A141,($D$3-1)*8+3)))</f>
        <v>0</v>
      </c>
      <c r="F141" s="3">
        <f>IF(Inputs!$B$27&lt;&gt;"Ready","PENDING INPUTS",IF($B$3=1,INDEX(Avalanche!$K$5:$CL$364,A141,($D$3-1)*8+4),INDEX(Snowball!$K$5:$CL$364,A141,($D$3-1)*8+4)))</f>
        <v>0</v>
      </c>
      <c r="G141">
        <f>IF(Inputs!$B$27&lt;&gt;"Ready","PENDING INPUTS",IF($B$3=1,INDEX(Avalanche!$K$5:$CL$364,A141,($D$3-1)*8+5),INDEX(Snowball!$K$5:$CL$364,A141,($D$3-1)*8+5)))</f>
        <v>99</v>
      </c>
      <c r="H141" s="3">
        <f>IF(Inputs!$B$27&lt;&gt;"Ready","PENDING INPUTS",IF($B$3=1,INDEX(Avalanche!$K$5:$CL$364,A141,($D$3-1)*8+6),INDEX(Snowball!$K$5:$CL$364,A141,($D$3-1)*8+6)))</f>
        <v>0</v>
      </c>
      <c r="I141" s="3">
        <f>IF(Inputs!$B$27&lt;&gt;"Ready","PENDING INPUTS",IF($B$3=1,INDEX(Avalanche!$K$5:$CL$364,A141,($D$3-1)*8+7),INDEX(Snowball!$K$5:$CL$364,A141,($D$3-1)*8+7)))</f>
        <v>0</v>
      </c>
      <c r="J141" s="3">
        <f>IF(Inputs!$B$27&lt;&gt;"Ready","PENDING INPUTS",IF($B$3=1,INDEX(Avalanche!$K$5:$CL$364,A141,($D$3-1)*8+8),INDEX(Snowball!$K$5:$CL$364,A141,($D$3-1)*8+8)))</f>
        <v>0</v>
      </c>
    </row>
    <row r="142" spans="1:10" ht="27.95" customHeight="1" x14ac:dyDescent="0.25">
      <c r="A142">
        <v>138</v>
      </c>
      <c r="B142" s="13">
        <f>IF(Inputs!$B$27&lt;&gt;"Ready","PENDING INPUTS",EDATE(Inputs!B5,A142-1))</f>
        <v>50465</v>
      </c>
      <c r="C142" s="3">
        <f>IF(Inputs!$B$27&lt;&gt;"Ready","PENDING INPUTS",IF($B$3=1,INDEX(Avalanche!$K$5:$CL$364,A142,($D$3-1)*8+1),INDEX(Snowball!$K$5:$CL$364,A142,($D$3-1)*8+1)))</f>
        <v>0</v>
      </c>
      <c r="D142" s="3">
        <f>IF(Inputs!$B$27&lt;&gt;"Ready","PENDING INPUTS",IF($B$3=1,INDEX(Avalanche!$K$5:$CL$364,A142,($D$3-1)*8+2),INDEX(Snowball!$K$5:$CL$364,A142,($D$3-1)*8+2)))</f>
        <v>0</v>
      </c>
      <c r="E142" s="3">
        <f>IF(Inputs!$B$27&lt;&gt;"Ready","PENDING INPUTS",IF($B$3=1,INDEX(Avalanche!$K$5:$CL$364,A142,($D$3-1)*8+3),INDEX(Snowball!$K$5:$CL$364,A142,($D$3-1)*8+3)))</f>
        <v>0</v>
      </c>
      <c r="F142" s="3">
        <f>IF(Inputs!$B$27&lt;&gt;"Ready","PENDING INPUTS",IF($B$3=1,INDEX(Avalanche!$K$5:$CL$364,A142,($D$3-1)*8+4),INDEX(Snowball!$K$5:$CL$364,A142,($D$3-1)*8+4)))</f>
        <v>0</v>
      </c>
      <c r="G142">
        <f>IF(Inputs!$B$27&lt;&gt;"Ready","PENDING INPUTS",IF($B$3=1,INDEX(Avalanche!$K$5:$CL$364,A142,($D$3-1)*8+5),INDEX(Snowball!$K$5:$CL$364,A142,($D$3-1)*8+5)))</f>
        <v>99</v>
      </c>
      <c r="H142" s="3">
        <f>IF(Inputs!$B$27&lt;&gt;"Ready","PENDING INPUTS",IF($B$3=1,INDEX(Avalanche!$K$5:$CL$364,A142,($D$3-1)*8+6),INDEX(Snowball!$K$5:$CL$364,A142,($D$3-1)*8+6)))</f>
        <v>0</v>
      </c>
      <c r="I142" s="3">
        <f>IF(Inputs!$B$27&lt;&gt;"Ready","PENDING INPUTS",IF($B$3=1,INDEX(Avalanche!$K$5:$CL$364,A142,($D$3-1)*8+7),INDEX(Snowball!$K$5:$CL$364,A142,($D$3-1)*8+7)))</f>
        <v>0</v>
      </c>
      <c r="J142" s="3">
        <f>IF(Inputs!$B$27&lt;&gt;"Ready","PENDING INPUTS",IF($B$3=1,INDEX(Avalanche!$K$5:$CL$364,A142,($D$3-1)*8+8),INDEX(Snowball!$K$5:$CL$364,A142,($D$3-1)*8+8)))</f>
        <v>0</v>
      </c>
    </row>
    <row r="143" spans="1:10" ht="27.95" customHeight="1" x14ac:dyDescent="0.25">
      <c r="A143">
        <v>139</v>
      </c>
      <c r="B143" s="13">
        <f>IF(Inputs!$B$27&lt;&gt;"Ready","PENDING INPUTS",EDATE(Inputs!B5,A143-1))</f>
        <v>50496</v>
      </c>
      <c r="C143" s="3">
        <f>IF(Inputs!$B$27&lt;&gt;"Ready","PENDING INPUTS",IF($B$3=1,INDEX(Avalanche!$K$5:$CL$364,A143,($D$3-1)*8+1),INDEX(Snowball!$K$5:$CL$364,A143,($D$3-1)*8+1)))</f>
        <v>0</v>
      </c>
      <c r="D143" s="3">
        <f>IF(Inputs!$B$27&lt;&gt;"Ready","PENDING INPUTS",IF($B$3=1,INDEX(Avalanche!$K$5:$CL$364,A143,($D$3-1)*8+2),INDEX(Snowball!$K$5:$CL$364,A143,($D$3-1)*8+2)))</f>
        <v>0</v>
      </c>
      <c r="E143" s="3">
        <f>IF(Inputs!$B$27&lt;&gt;"Ready","PENDING INPUTS",IF($B$3=1,INDEX(Avalanche!$K$5:$CL$364,A143,($D$3-1)*8+3),INDEX(Snowball!$K$5:$CL$364,A143,($D$3-1)*8+3)))</f>
        <v>0</v>
      </c>
      <c r="F143" s="3">
        <f>IF(Inputs!$B$27&lt;&gt;"Ready","PENDING INPUTS",IF($B$3=1,INDEX(Avalanche!$K$5:$CL$364,A143,($D$3-1)*8+4),INDEX(Snowball!$K$5:$CL$364,A143,($D$3-1)*8+4)))</f>
        <v>0</v>
      </c>
      <c r="G143">
        <f>IF(Inputs!$B$27&lt;&gt;"Ready","PENDING INPUTS",IF($B$3=1,INDEX(Avalanche!$K$5:$CL$364,A143,($D$3-1)*8+5),INDEX(Snowball!$K$5:$CL$364,A143,($D$3-1)*8+5)))</f>
        <v>99</v>
      </c>
      <c r="H143" s="3">
        <f>IF(Inputs!$B$27&lt;&gt;"Ready","PENDING INPUTS",IF($B$3=1,INDEX(Avalanche!$K$5:$CL$364,A143,($D$3-1)*8+6),INDEX(Snowball!$K$5:$CL$364,A143,($D$3-1)*8+6)))</f>
        <v>0</v>
      </c>
      <c r="I143" s="3">
        <f>IF(Inputs!$B$27&lt;&gt;"Ready","PENDING INPUTS",IF($B$3=1,INDEX(Avalanche!$K$5:$CL$364,A143,($D$3-1)*8+7),INDEX(Snowball!$K$5:$CL$364,A143,($D$3-1)*8+7)))</f>
        <v>0</v>
      </c>
      <c r="J143" s="3">
        <f>IF(Inputs!$B$27&lt;&gt;"Ready","PENDING INPUTS",IF($B$3=1,INDEX(Avalanche!$K$5:$CL$364,A143,($D$3-1)*8+8),INDEX(Snowball!$K$5:$CL$364,A143,($D$3-1)*8+8)))</f>
        <v>0</v>
      </c>
    </row>
    <row r="144" spans="1:10" ht="27.95" customHeight="1" x14ac:dyDescent="0.25">
      <c r="A144">
        <v>140</v>
      </c>
      <c r="B144" s="13">
        <f>IF(Inputs!$B$27&lt;&gt;"Ready","PENDING INPUTS",EDATE(Inputs!B5,A144-1))</f>
        <v>50526</v>
      </c>
      <c r="C144" s="3">
        <f>IF(Inputs!$B$27&lt;&gt;"Ready","PENDING INPUTS",IF($B$3=1,INDEX(Avalanche!$K$5:$CL$364,A144,($D$3-1)*8+1),INDEX(Snowball!$K$5:$CL$364,A144,($D$3-1)*8+1)))</f>
        <v>0</v>
      </c>
      <c r="D144" s="3">
        <f>IF(Inputs!$B$27&lt;&gt;"Ready","PENDING INPUTS",IF($B$3=1,INDEX(Avalanche!$K$5:$CL$364,A144,($D$3-1)*8+2),INDEX(Snowball!$K$5:$CL$364,A144,($D$3-1)*8+2)))</f>
        <v>0</v>
      </c>
      <c r="E144" s="3">
        <f>IF(Inputs!$B$27&lt;&gt;"Ready","PENDING INPUTS",IF($B$3=1,INDEX(Avalanche!$K$5:$CL$364,A144,($D$3-1)*8+3),INDEX(Snowball!$K$5:$CL$364,A144,($D$3-1)*8+3)))</f>
        <v>0</v>
      </c>
      <c r="F144" s="3">
        <f>IF(Inputs!$B$27&lt;&gt;"Ready","PENDING INPUTS",IF($B$3=1,INDEX(Avalanche!$K$5:$CL$364,A144,($D$3-1)*8+4),INDEX(Snowball!$K$5:$CL$364,A144,($D$3-1)*8+4)))</f>
        <v>0</v>
      </c>
      <c r="G144">
        <f>IF(Inputs!$B$27&lt;&gt;"Ready","PENDING INPUTS",IF($B$3=1,INDEX(Avalanche!$K$5:$CL$364,A144,($D$3-1)*8+5),INDEX(Snowball!$K$5:$CL$364,A144,($D$3-1)*8+5)))</f>
        <v>99</v>
      </c>
      <c r="H144" s="3">
        <f>IF(Inputs!$B$27&lt;&gt;"Ready","PENDING INPUTS",IF($B$3=1,INDEX(Avalanche!$K$5:$CL$364,A144,($D$3-1)*8+6),INDEX(Snowball!$K$5:$CL$364,A144,($D$3-1)*8+6)))</f>
        <v>0</v>
      </c>
      <c r="I144" s="3">
        <f>IF(Inputs!$B$27&lt;&gt;"Ready","PENDING INPUTS",IF($B$3=1,INDEX(Avalanche!$K$5:$CL$364,A144,($D$3-1)*8+7),INDEX(Snowball!$K$5:$CL$364,A144,($D$3-1)*8+7)))</f>
        <v>0</v>
      </c>
      <c r="J144" s="3">
        <f>IF(Inputs!$B$27&lt;&gt;"Ready","PENDING INPUTS",IF($B$3=1,INDEX(Avalanche!$K$5:$CL$364,A144,($D$3-1)*8+8),INDEX(Snowball!$K$5:$CL$364,A144,($D$3-1)*8+8)))</f>
        <v>0</v>
      </c>
    </row>
    <row r="145" spans="1:10" ht="27.95" customHeight="1" x14ac:dyDescent="0.25">
      <c r="A145">
        <v>141</v>
      </c>
      <c r="B145" s="13">
        <f>IF(Inputs!$B$27&lt;&gt;"Ready","PENDING INPUTS",EDATE(Inputs!B5,A145-1))</f>
        <v>50557</v>
      </c>
      <c r="C145" s="3">
        <f>IF(Inputs!$B$27&lt;&gt;"Ready","PENDING INPUTS",IF($B$3=1,INDEX(Avalanche!$K$5:$CL$364,A145,($D$3-1)*8+1),INDEX(Snowball!$K$5:$CL$364,A145,($D$3-1)*8+1)))</f>
        <v>0</v>
      </c>
      <c r="D145" s="3">
        <f>IF(Inputs!$B$27&lt;&gt;"Ready","PENDING INPUTS",IF($B$3=1,INDEX(Avalanche!$K$5:$CL$364,A145,($D$3-1)*8+2),INDEX(Snowball!$K$5:$CL$364,A145,($D$3-1)*8+2)))</f>
        <v>0</v>
      </c>
      <c r="E145" s="3">
        <f>IF(Inputs!$B$27&lt;&gt;"Ready","PENDING INPUTS",IF($B$3=1,INDEX(Avalanche!$K$5:$CL$364,A145,($D$3-1)*8+3),INDEX(Snowball!$K$5:$CL$364,A145,($D$3-1)*8+3)))</f>
        <v>0</v>
      </c>
      <c r="F145" s="3">
        <f>IF(Inputs!$B$27&lt;&gt;"Ready","PENDING INPUTS",IF($B$3=1,INDEX(Avalanche!$K$5:$CL$364,A145,($D$3-1)*8+4),INDEX(Snowball!$K$5:$CL$364,A145,($D$3-1)*8+4)))</f>
        <v>0</v>
      </c>
      <c r="G145">
        <f>IF(Inputs!$B$27&lt;&gt;"Ready","PENDING INPUTS",IF($B$3=1,INDEX(Avalanche!$K$5:$CL$364,A145,($D$3-1)*8+5),INDEX(Snowball!$K$5:$CL$364,A145,($D$3-1)*8+5)))</f>
        <v>99</v>
      </c>
      <c r="H145" s="3">
        <f>IF(Inputs!$B$27&lt;&gt;"Ready","PENDING INPUTS",IF($B$3=1,INDEX(Avalanche!$K$5:$CL$364,A145,($D$3-1)*8+6),INDEX(Snowball!$K$5:$CL$364,A145,($D$3-1)*8+6)))</f>
        <v>0</v>
      </c>
      <c r="I145" s="3">
        <f>IF(Inputs!$B$27&lt;&gt;"Ready","PENDING INPUTS",IF($B$3=1,INDEX(Avalanche!$K$5:$CL$364,A145,($D$3-1)*8+7),INDEX(Snowball!$K$5:$CL$364,A145,($D$3-1)*8+7)))</f>
        <v>0</v>
      </c>
      <c r="J145" s="3">
        <f>IF(Inputs!$B$27&lt;&gt;"Ready","PENDING INPUTS",IF($B$3=1,INDEX(Avalanche!$K$5:$CL$364,A145,($D$3-1)*8+8),INDEX(Snowball!$K$5:$CL$364,A145,($D$3-1)*8+8)))</f>
        <v>0</v>
      </c>
    </row>
    <row r="146" spans="1:10" ht="27.95" customHeight="1" x14ac:dyDescent="0.25">
      <c r="A146">
        <v>142</v>
      </c>
      <c r="B146" s="13">
        <f>IF(Inputs!$B$27&lt;&gt;"Ready","PENDING INPUTS",EDATE(Inputs!B5,A146-1))</f>
        <v>50587</v>
      </c>
      <c r="C146" s="3">
        <f>IF(Inputs!$B$27&lt;&gt;"Ready","PENDING INPUTS",IF($B$3=1,INDEX(Avalanche!$K$5:$CL$364,A146,($D$3-1)*8+1),INDEX(Snowball!$K$5:$CL$364,A146,($D$3-1)*8+1)))</f>
        <v>0</v>
      </c>
      <c r="D146" s="3">
        <f>IF(Inputs!$B$27&lt;&gt;"Ready","PENDING INPUTS",IF($B$3=1,INDEX(Avalanche!$K$5:$CL$364,A146,($D$3-1)*8+2),INDEX(Snowball!$K$5:$CL$364,A146,($D$3-1)*8+2)))</f>
        <v>0</v>
      </c>
      <c r="E146" s="3">
        <f>IF(Inputs!$B$27&lt;&gt;"Ready","PENDING INPUTS",IF($B$3=1,INDEX(Avalanche!$K$5:$CL$364,A146,($D$3-1)*8+3),INDEX(Snowball!$K$5:$CL$364,A146,($D$3-1)*8+3)))</f>
        <v>0</v>
      </c>
      <c r="F146" s="3">
        <f>IF(Inputs!$B$27&lt;&gt;"Ready","PENDING INPUTS",IF($B$3=1,INDEX(Avalanche!$K$5:$CL$364,A146,($D$3-1)*8+4),INDEX(Snowball!$K$5:$CL$364,A146,($D$3-1)*8+4)))</f>
        <v>0</v>
      </c>
      <c r="G146">
        <f>IF(Inputs!$B$27&lt;&gt;"Ready","PENDING INPUTS",IF($B$3=1,INDEX(Avalanche!$K$5:$CL$364,A146,($D$3-1)*8+5),INDEX(Snowball!$K$5:$CL$364,A146,($D$3-1)*8+5)))</f>
        <v>99</v>
      </c>
      <c r="H146" s="3">
        <f>IF(Inputs!$B$27&lt;&gt;"Ready","PENDING INPUTS",IF($B$3=1,INDEX(Avalanche!$K$5:$CL$364,A146,($D$3-1)*8+6),INDEX(Snowball!$K$5:$CL$364,A146,($D$3-1)*8+6)))</f>
        <v>0</v>
      </c>
      <c r="I146" s="3">
        <f>IF(Inputs!$B$27&lt;&gt;"Ready","PENDING INPUTS",IF($B$3=1,INDEX(Avalanche!$K$5:$CL$364,A146,($D$3-1)*8+7),INDEX(Snowball!$K$5:$CL$364,A146,($D$3-1)*8+7)))</f>
        <v>0</v>
      </c>
      <c r="J146" s="3">
        <f>IF(Inputs!$B$27&lt;&gt;"Ready","PENDING INPUTS",IF($B$3=1,INDEX(Avalanche!$K$5:$CL$364,A146,($D$3-1)*8+8),INDEX(Snowball!$K$5:$CL$364,A146,($D$3-1)*8+8)))</f>
        <v>0</v>
      </c>
    </row>
    <row r="147" spans="1:10" ht="27.95" customHeight="1" x14ac:dyDescent="0.25">
      <c r="A147">
        <v>143</v>
      </c>
      <c r="B147" s="13">
        <f>IF(Inputs!$B$27&lt;&gt;"Ready","PENDING INPUTS",EDATE(Inputs!B5,A147-1))</f>
        <v>50618</v>
      </c>
      <c r="C147" s="3">
        <f>IF(Inputs!$B$27&lt;&gt;"Ready","PENDING INPUTS",IF($B$3=1,INDEX(Avalanche!$K$5:$CL$364,A147,($D$3-1)*8+1),INDEX(Snowball!$K$5:$CL$364,A147,($D$3-1)*8+1)))</f>
        <v>0</v>
      </c>
      <c r="D147" s="3">
        <f>IF(Inputs!$B$27&lt;&gt;"Ready","PENDING INPUTS",IF($B$3=1,INDEX(Avalanche!$K$5:$CL$364,A147,($D$3-1)*8+2),INDEX(Snowball!$K$5:$CL$364,A147,($D$3-1)*8+2)))</f>
        <v>0</v>
      </c>
      <c r="E147" s="3">
        <f>IF(Inputs!$B$27&lt;&gt;"Ready","PENDING INPUTS",IF($B$3=1,INDEX(Avalanche!$K$5:$CL$364,A147,($D$3-1)*8+3),INDEX(Snowball!$K$5:$CL$364,A147,($D$3-1)*8+3)))</f>
        <v>0</v>
      </c>
      <c r="F147" s="3">
        <f>IF(Inputs!$B$27&lt;&gt;"Ready","PENDING INPUTS",IF($B$3=1,INDEX(Avalanche!$K$5:$CL$364,A147,($D$3-1)*8+4),INDEX(Snowball!$K$5:$CL$364,A147,($D$3-1)*8+4)))</f>
        <v>0</v>
      </c>
      <c r="G147">
        <f>IF(Inputs!$B$27&lt;&gt;"Ready","PENDING INPUTS",IF($B$3=1,INDEX(Avalanche!$K$5:$CL$364,A147,($D$3-1)*8+5),INDEX(Snowball!$K$5:$CL$364,A147,($D$3-1)*8+5)))</f>
        <v>99</v>
      </c>
      <c r="H147" s="3">
        <f>IF(Inputs!$B$27&lt;&gt;"Ready","PENDING INPUTS",IF($B$3=1,INDEX(Avalanche!$K$5:$CL$364,A147,($D$3-1)*8+6),INDEX(Snowball!$K$5:$CL$364,A147,($D$3-1)*8+6)))</f>
        <v>0</v>
      </c>
      <c r="I147" s="3">
        <f>IF(Inputs!$B$27&lt;&gt;"Ready","PENDING INPUTS",IF($B$3=1,INDEX(Avalanche!$K$5:$CL$364,A147,($D$3-1)*8+7),INDEX(Snowball!$K$5:$CL$364,A147,($D$3-1)*8+7)))</f>
        <v>0</v>
      </c>
      <c r="J147" s="3">
        <f>IF(Inputs!$B$27&lt;&gt;"Ready","PENDING INPUTS",IF($B$3=1,INDEX(Avalanche!$K$5:$CL$364,A147,($D$3-1)*8+8),INDEX(Snowball!$K$5:$CL$364,A147,($D$3-1)*8+8)))</f>
        <v>0</v>
      </c>
    </row>
    <row r="148" spans="1:10" ht="27.95" customHeight="1" x14ac:dyDescent="0.25">
      <c r="A148">
        <v>144</v>
      </c>
      <c r="B148" s="13">
        <f>IF(Inputs!$B$27&lt;&gt;"Ready","PENDING INPUTS",EDATE(Inputs!B5,A148-1))</f>
        <v>50649</v>
      </c>
      <c r="C148" s="3">
        <f>IF(Inputs!$B$27&lt;&gt;"Ready","PENDING INPUTS",IF($B$3=1,INDEX(Avalanche!$K$5:$CL$364,A148,($D$3-1)*8+1),INDEX(Snowball!$K$5:$CL$364,A148,($D$3-1)*8+1)))</f>
        <v>0</v>
      </c>
      <c r="D148" s="3">
        <f>IF(Inputs!$B$27&lt;&gt;"Ready","PENDING INPUTS",IF($B$3=1,INDEX(Avalanche!$K$5:$CL$364,A148,($D$3-1)*8+2),INDEX(Snowball!$K$5:$CL$364,A148,($D$3-1)*8+2)))</f>
        <v>0</v>
      </c>
      <c r="E148" s="3">
        <f>IF(Inputs!$B$27&lt;&gt;"Ready","PENDING INPUTS",IF($B$3=1,INDEX(Avalanche!$K$5:$CL$364,A148,($D$3-1)*8+3),INDEX(Snowball!$K$5:$CL$364,A148,($D$3-1)*8+3)))</f>
        <v>0</v>
      </c>
      <c r="F148" s="3">
        <f>IF(Inputs!$B$27&lt;&gt;"Ready","PENDING INPUTS",IF($B$3=1,INDEX(Avalanche!$K$5:$CL$364,A148,($D$3-1)*8+4),INDEX(Snowball!$K$5:$CL$364,A148,($D$3-1)*8+4)))</f>
        <v>0</v>
      </c>
      <c r="G148">
        <f>IF(Inputs!$B$27&lt;&gt;"Ready","PENDING INPUTS",IF($B$3=1,INDEX(Avalanche!$K$5:$CL$364,A148,($D$3-1)*8+5),INDEX(Snowball!$K$5:$CL$364,A148,($D$3-1)*8+5)))</f>
        <v>99</v>
      </c>
      <c r="H148" s="3">
        <f>IF(Inputs!$B$27&lt;&gt;"Ready","PENDING INPUTS",IF($B$3=1,INDEX(Avalanche!$K$5:$CL$364,A148,($D$3-1)*8+6),INDEX(Snowball!$K$5:$CL$364,A148,($D$3-1)*8+6)))</f>
        <v>0</v>
      </c>
      <c r="I148" s="3">
        <f>IF(Inputs!$B$27&lt;&gt;"Ready","PENDING INPUTS",IF($B$3=1,INDEX(Avalanche!$K$5:$CL$364,A148,($D$3-1)*8+7),INDEX(Snowball!$K$5:$CL$364,A148,($D$3-1)*8+7)))</f>
        <v>0</v>
      </c>
      <c r="J148" s="3">
        <f>IF(Inputs!$B$27&lt;&gt;"Ready","PENDING INPUTS",IF($B$3=1,INDEX(Avalanche!$K$5:$CL$364,A148,($D$3-1)*8+8),INDEX(Snowball!$K$5:$CL$364,A148,($D$3-1)*8+8)))</f>
        <v>0</v>
      </c>
    </row>
    <row r="149" spans="1:10" ht="27.95" customHeight="1" x14ac:dyDescent="0.25">
      <c r="A149">
        <v>145</v>
      </c>
      <c r="B149" s="13">
        <f>IF(Inputs!$B$27&lt;&gt;"Ready","PENDING INPUTS",EDATE(Inputs!B5,A149-1))</f>
        <v>50679</v>
      </c>
      <c r="C149" s="3">
        <f>IF(Inputs!$B$27&lt;&gt;"Ready","PENDING INPUTS",IF($B$3=1,INDEX(Avalanche!$K$5:$CL$364,A149,($D$3-1)*8+1),INDEX(Snowball!$K$5:$CL$364,A149,($D$3-1)*8+1)))</f>
        <v>0</v>
      </c>
      <c r="D149" s="3">
        <f>IF(Inputs!$B$27&lt;&gt;"Ready","PENDING INPUTS",IF($B$3=1,INDEX(Avalanche!$K$5:$CL$364,A149,($D$3-1)*8+2),INDEX(Snowball!$K$5:$CL$364,A149,($D$3-1)*8+2)))</f>
        <v>0</v>
      </c>
      <c r="E149" s="3">
        <f>IF(Inputs!$B$27&lt;&gt;"Ready","PENDING INPUTS",IF($B$3=1,INDEX(Avalanche!$K$5:$CL$364,A149,($D$3-1)*8+3),INDEX(Snowball!$K$5:$CL$364,A149,($D$3-1)*8+3)))</f>
        <v>0</v>
      </c>
      <c r="F149" s="3">
        <f>IF(Inputs!$B$27&lt;&gt;"Ready","PENDING INPUTS",IF($B$3=1,INDEX(Avalanche!$K$5:$CL$364,A149,($D$3-1)*8+4),INDEX(Snowball!$K$5:$CL$364,A149,($D$3-1)*8+4)))</f>
        <v>0</v>
      </c>
      <c r="G149">
        <f>IF(Inputs!$B$27&lt;&gt;"Ready","PENDING INPUTS",IF($B$3=1,INDEX(Avalanche!$K$5:$CL$364,A149,($D$3-1)*8+5),INDEX(Snowball!$K$5:$CL$364,A149,($D$3-1)*8+5)))</f>
        <v>99</v>
      </c>
      <c r="H149" s="3">
        <f>IF(Inputs!$B$27&lt;&gt;"Ready","PENDING INPUTS",IF($B$3=1,INDEX(Avalanche!$K$5:$CL$364,A149,($D$3-1)*8+6),INDEX(Snowball!$K$5:$CL$364,A149,($D$3-1)*8+6)))</f>
        <v>0</v>
      </c>
      <c r="I149" s="3">
        <f>IF(Inputs!$B$27&lt;&gt;"Ready","PENDING INPUTS",IF($B$3=1,INDEX(Avalanche!$K$5:$CL$364,A149,($D$3-1)*8+7),INDEX(Snowball!$K$5:$CL$364,A149,($D$3-1)*8+7)))</f>
        <v>0</v>
      </c>
      <c r="J149" s="3">
        <f>IF(Inputs!$B$27&lt;&gt;"Ready","PENDING INPUTS",IF($B$3=1,INDEX(Avalanche!$K$5:$CL$364,A149,($D$3-1)*8+8),INDEX(Snowball!$K$5:$CL$364,A149,($D$3-1)*8+8)))</f>
        <v>0</v>
      </c>
    </row>
    <row r="150" spans="1:10" ht="27.95" customHeight="1" x14ac:dyDescent="0.25">
      <c r="A150">
        <v>146</v>
      </c>
      <c r="B150" s="13">
        <f>IF(Inputs!$B$27&lt;&gt;"Ready","PENDING INPUTS",EDATE(Inputs!B5,A150-1))</f>
        <v>50710</v>
      </c>
      <c r="C150" s="3">
        <f>IF(Inputs!$B$27&lt;&gt;"Ready","PENDING INPUTS",IF($B$3=1,INDEX(Avalanche!$K$5:$CL$364,A150,($D$3-1)*8+1),INDEX(Snowball!$K$5:$CL$364,A150,($D$3-1)*8+1)))</f>
        <v>0</v>
      </c>
      <c r="D150" s="3">
        <f>IF(Inputs!$B$27&lt;&gt;"Ready","PENDING INPUTS",IF($B$3=1,INDEX(Avalanche!$K$5:$CL$364,A150,($D$3-1)*8+2),INDEX(Snowball!$K$5:$CL$364,A150,($D$3-1)*8+2)))</f>
        <v>0</v>
      </c>
      <c r="E150" s="3">
        <f>IF(Inputs!$B$27&lt;&gt;"Ready","PENDING INPUTS",IF($B$3=1,INDEX(Avalanche!$K$5:$CL$364,A150,($D$3-1)*8+3),INDEX(Snowball!$K$5:$CL$364,A150,($D$3-1)*8+3)))</f>
        <v>0</v>
      </c>
      <c r="F150" s="3">
        <f>IF(Inputs!$B$27&lt;&gt;"Ready","PENDING INPUTS",IF($B$3=1,INDEX(Avalanche!$K$5:$CL$364,A150,($D$3-1)*8+4),INDEX(Snowball!$K$5:$CL$364,A150,($D$3-1)*8+4)))</f>
        <v>0</v>
      </c>
      <c r="G150">
        <f>IF(Inputs!$B$27&lt;&gt;"Ready","PENDING INPUTS",IF($B$3=1,INDEX(Avalanche!$K$5:$CL$364,A150,($D$3-1)*8+5),INDEX(Snowball!$K$5:$CL$364,A150,($D$3-1)*8+5)))</f>
        <v>99</v>
      </c>
      <c r="H150" s="3">
        <f>IF(Inputs!$B$27&lt;&gt;"Ready","PENDING INPUTS",IF($B$3=1,INDEX(Avalanche!$K$5:$CL$364,A150,($D$3-1)*8+6),INDEX(Snowball!$K$5:$CL$364,A150,($D$3-1)*8+6)))</f>
        <v>0</v>
      </c>
      <c r="I150" s="3">
        <f>IF(Inputs!$B$27&lt;&gt;"Ready","PENDING INPUTS",IF($B$3=1,INDEX(Avalanche!$K$5:$CL$364,A150,($D$3-1)*8+7),INDEX(Snowball!$K$5:$CL$364,A150,($D$3-1)*8+7)))</f>
        <v>0</v>
      </c>
      <c r="J150" s="3">
        <f>IF(Inputs!$B$27&lt;&gt;"Ready","PENDING INPUTS",IF($B$3=1,INDEX(Avalanche!$K$5:$CL$364,A150,($D$3-1)*8+8),INDEX(Snowball!$K$5:$CL$364,A150,($D$3-1)*8+8)))</f>
        <v>0</v>
      </c>
    </row>
    <row r="151" spans="1:10" ht="27.95" customHeight="1" x14ac:dyDescent="0.25">
      <c r="A151">
        <v>147</v>
      </c>
      <c r="B151" s="13">
        <f>IF(Inputs!$B$27&lt;&gt;"Ready","PENDING INPUTS",EDATE(Inputs!B5,A151-1))</f>
        <v>50740</v>
      </c>
      <c r="C151" s="3">
        <f>IF(Inputs!$B$27&lt;&gt;"Ready","PENDING INPUTS",IF($B$3=1,INDEX(Avalanche!$K$5:$CL$364,A151,($D$3-1)*8+1),INDEX(Snowball!$K$5:$CL$364,A151,($D$3-1)*8+1)))</f>
        <v>0</v>
      </c>
      <c r="D151" s="3">
        <f>IF(Inputs!$B$27&lt;&gt;"Ready","PENDING INPUTS",IF($B$3=1,INDEX(Avalanche!$K$5:$CL$364,A151,($D$3-1)*8+2),INDEX(Snowball!$K$5:$CL$364,A151,($D$3-1)*8+2)))</f>
        <v>0</v>
      </c>
      <c r="E151" s="3">
        <f>IF(Inputs!$B$27&lt;&gt;"Ready","PENDING INPUTS",IF($B$3=1,INDEX(Avalanche!$K$5:$CL$364,A151,($D$3-1)*8+3),INDEX(Snowball!$K$5:$CL$364,A151,($D$3-1)*8+3)))</f>
        <v>0</v>
      </c>
      <c r="F151" s="3">
        <f>IF(Inputs!$B$27&lt;&gt;"Ready","PENDING INPUTS",IF($B$3=1,INDEX(Avalanche!$K$5:$CL$364,A151,($D$3-1)*8+4),INDEX(Snowball!$K$5:$CL$364,A151,($D$3-1)*8+4)))</f>
        <v>0</v>
      </c>
      <c r="G151">
        <f>IF(Inputs!$B$27&lt;&gt;"Ready","PENDING INPUTS",IF($B$3=1,INDEX(Avalanche!$K$5:$CL$364,A151,($D$3-1)*8+5),INDEX(Snowball!$K$5:$CL$364,A151,($D$3-1)*8+5)))</f>
        <v>99</v>
      </c>
      <c r="H151" s="3">
        <f>IF(Inputs!$B$27&lt;&gt;"Ready","PENDING INPUTS",IF($B$3=1,INDEX(Avalanche!$K$5:$CL$364,A151,($D$3-1)*8+6),INDEX(Snowball!$K$5:$CL$364,A151,($D$3-1)*8+6)))</f>
        <v>0</v>
      </c>
      <c r="I151" s="3">
        <f>IF(Inputs!$B$27&lt;&gt;"Ready","PENDING INPUTS",IF($B$3=1,INDEX(Avalanche!$K$5:$CL$364,A151,($D$3-1)*8+7),INDEX(Snowball!$K$5:$CL$364,A151,($D$3-1)*8+7)))</f>
        <v>0</v>
      </c>
      <c r="J151" s="3">
        <f>IF(Inputs!$B$27&lt;&gt;"Ready","PENDING INPUTS",IF($B$3=1,INDEX(Avalanche!$K$5:$CL$364,A151,($D$3-1)*8+8),INDEX(Snowball!$K$5:$CL$364,A151,($D$3-1)*8+8)))</f>
        <v>0</v>
      </c>
    </row>
    <row r="152" spans="1:10" ht="27.95" customHeight="1" x14ac:dyDescent="0.25">
      <c r="A152">
        <v>148</v>
      </c>
      <c r="B152" s="13">
        <f>IF(Inputs!$B$27&lt;&gt;"Ready","PENDING INPUTS",EDATE(Inputs!B5,A152-1))</f>
        <v>50771</v>
      </c>
      <c r="C152" s="3">
        <f>IF(Inputs!$B$27&lt;&gt;"Ready","PENDING INPUTS",IF($B$3=1,INDEX(Avalanche!$K$5:$CL$364,A152,($D$3-1)*8+1),INDEX(Snowball!$K$5:$CL$364,A152,($D$3-1)*8+1)))</f>
        <v>0</v>
      </c>
      <c r="D152" s="3">
        <f>IF(Inputs!$B$27&lt;&gt;"Ready","PENDING INPUTS",IF($B$3=1,INDEX(Avalanche!$K$5:$CL$364,A152,($D$3-1)*8+2),INDEX(Snowball!$K$5:$CL$364,A152,($D$3-1)*8+2)))</f>
        <v>0</v>
      </c>
      <c r="E152" s="3">
        <f>IF(Inputs!$B$27&lt;&gt;"Ready","PENDING INPUTS",IF($B$3=1,INDEX(Avalanche!$K$5:$CL$364,A152,($D$3-1)*8+3),INDEX(Snowball!$K$5:$CL$364,A152,($D$3-1)*8+3)))</f>
        <v>0</v>
      </c>
      <c r="F152" s="3">
        <f>IF(Inputs!$B$27&lt;&gt;"Ready","PENDING INPUTS",IF($B$3=1,INDEX(Avalanche!$K$5:$CL$364,A152,($D$3-1)*8+4),INDEX(Snowball!$K$5:$CL$364,A152,($D$3-1)*8+4)))</f>
        <v>0</v>
      </c>
      <c r="G152">
        <f>IF(Inputs!$B$27&lt;&gt;"Ready","PENDING INPUTS",IF($B$3=1,INDEX(Avalanche!$K$5:$CL$364,A152,($D$3-1)*8+5),INDEX(Snowball!$K$5:$CL$364,A152,($D$3-1)*8+5)))</f>
        <v>99</v>
      </c>
      <c r="H152" s="3">
        <f>IF(Inputs!$B$27&lt;&gt;"Ready","PENDING INPUTS",IF($B$3=1,INDEX(Avalanche!$K$5:$CL$364,A152,($D$3-1)*8+6),INDEX(Snowball!$K$5:$CL$364,A152,($D$3-1)*8+6)))</f>
        <v>0</v>
      </c>
      <c r="I152" s="3">
        <f>IF(Inputs!$B$27&lt;&gt;"Ready","PENDING INPUTS",IF($B$3=1,INDEX(Avalanche!$K$5:$CL$364,A152,($D$3-1)*8+7),INDEX(Snowball!$K$5:$CL$364,A152,($D$3-1)*8+7)))</f>
        <v>0</v>
      </c>
      <c r="J152" s="3">
        <f>IF(Inputs!$B$27&lt;&gt;"Ready","PENDING INPUTS",IF($B$3=1,INDEX(Avalanche!$K$5:$CL$364,A152,($D$3-1)*8+8),INDEX(Snowball!$K$5:$CL$364,A152,($D$3-1)*8+8)))</f>
        <v>0</v>
      </c>
    </row>
    <row r="153" spans="1:10" ht="27.95" customHeight="1" x14ac:dyDescent="0.25">
      <c r="A153">
        <v>149</v>
      </c>
      <c r="B153" s="13">
        <f>IF(Inputs!$B$27&lt;&gt;"Ready","PENDING INPUTS",EDATE(Inputs!B5,A153-1))</f>
        <v>50802</v>
      </c>
      <c r="C153" s="3">
        <f>IF(Inputs!$B$27&lt;&gt;"Ready","PENDING INPUTS",IF($B$3=1,INDEX(Avalanche!$K$5:$CL$364,A153,($D$3-1)*8+1),INDEX(Snowball!$K$5:$CL$364,A153,($D$3-1)*8+1)))</f>
        <v>0</v>
      </c>
      <c r="D153" s="3">
        <f>IF(Inputs!$B$27&lt;&gt;"Ready","PENDING INPUTS",IF($B$3=1,INDEX(Avalanche!$K$5:$CL$364,A153,($D$3-1)*8+2),INDEX(Snowball!$K$5:$CL$364,A153,($D$3-1)*8+2)))</f>
        <v>0</v>
      </c>
      <c r="E153" s="3">
        <f>IF(Inputs!$B$27&lt;&gt;"Ready","PENDING INPUTS",IF($B$3=1,INDEX(Avalanche!$K$5:$CL$364,A153,($D$3-1)*8+3),INDEX(Snowball!$K$5:$CL$364,A153,($D$3-1)*8+3)))</f>
        <v>0</v>
      </c>
      <c r="F153" s="3">
        <f>IF(Inputs!$B$27&lt;&gt;"Ready","PENDING INPUTS",IF($B$3=1,INDEX(Avalanche!$K$5:$CL$364,A153,($D$3-1)*8+4),INDEX(Snowball!$K$5:$CL$364,A153,($D$3-1)*8+4)))</f>
        <v>0</v>
      </c>
      <c r="G153">
        <f>IF(Inputs!$B$27&lt;&gt;"Ready","PENDING INPUTS",IF($B$3=1,INDEX(Avalanche!$K$5:$CL$364,A153,($D$3-1)*8+5),INDEX(Snowball!$K$5:$CL$364,A153,($D$3-1)*8+5)))</f>
        <v>99</v>
      </c>
      <c r="H153" s="3">
        <f>IF(Inputs!$B$27&lt;&gt;"Ready","PENDING INPUTS",IF($B$3=1,INDEX(Avalanche!$K$5:$CL$364,A153,($D$3-1)*8+6),INDEX(Snowball!$K$5:$CL$364,A153,($D$3-1)*8+6)))</f>
        <v>0</v>
      </c>
      <c r="I153" s="3">
        <f>IF(Inputs!$B$27&lt;&gt;"Ready","PENDING INPUTS",IF($B$3=1,INDEX(Avalanche!$K$5:$CL$364,A153,($D$3-1)*8+7),INDEX(Snowball!$K$5:$CL$364,A153,($D$3-1)*8+7)))</f>
        <v>0</v>
      </c>
      <c r="J153" s="3">
        <f>IF(Inputs!$B$27&lt;&gt;"Ready","PENDING INPUTS",IF($B$3=1,INDEX(Avalanche!$K$5:$CL$364,A153,($D$3-1)*8+8),INDEX(Snowball!$K$5:$CL$364,A153,($D$3-1)*8+8)))</f>
        <v>0</v>
      </c>
    </row>
    <row r="154" spans="1:10" ht="27.95" customHeight="1" x14ac:dyDescent="0.25">
      <c r="A154">
        <v>150</v>
      </c>
      <c r="B154" s="13">
        <f>IF(Inputs!$B$27&lt;&gt;"Ready","PENDING INPUTS",EDATE(Inputs!B5,A154-1))</f>
        <v>50830</v>
      </c>
      <c r="C154" s="3">
        <f>IF(Inputs!$B$27&lt;&gt;"Ready","PENDING INPUTS",IF($B$3=1,INDEX(Avalanche!$K$5:$CL$364,A154,($D$3-1)*8+1),INDEX(Snowball!$K$5:$CL$364,A154,($D$3-1)*8+1)))</f>
        <v>0</v>
      </c>
      <c r="D154" s="3">
        <f>IF(Inputs!$B$27&lt;&gt;"Ready","PENDING INPUTS",IF($B$3=1,INDEX(Avalanche!$K$5:$CL$364,A154,($D$3-1)*8+2),INDEX(Snowball!$K$5:$CL$364,A154,($D$3-1)*8+2)))</f>
        <v>0</v>
      </c>
      <c r="E154" s="3">
        <f>IF(Inputs!$B$27&lt;&gt;"Ready","PENDING INPUTS",IF($B$3=1,INDEX(Avalanche!$K$5:$CL$364,A154,($D$3-1)*8+3),INDEX(Snowball!$K$5:$CL$364,A154,($D$3-1)*8+3)))</f>
        <v>0</v>
      </c>
      <c r="F154" s="3">
        <f>IF(Inputs!$B$27&lt;&gt;"Ready","PENDING INPUTS",IF($B$3=1,INDEX(Avalanche!$K$5:$CL$364,A154,($D$3-1)*8+4),INDEX(Snowball!$K$5:$CL$364,A154,($D$3-1)*8+4)))</f>
        <v>0</v>
      </c>
      <c r="G154">
        <f>IF(Inputs!$B$27&lt;&gt;"Ready","PENDING INPUTS",IF($B$3=1,INDEX(Avalanche!$K$5:$CL$364,A154,($D$3-1)*8+5),INDEX(Snowball!$K$5:$CL$364,A154,($D$3-1)*8+5)))</f>
        <v>99</v>
      </c>
      <c r="H154" s="3">
        <f>IF(Inputs!$B$27&lt;&gt;"Ready","PENDING INPUTS",IF($B$3=1,INDEX(Avalanche!$K$5:$CL$364,A154,($D$3-1)*8+6),INDEX(Snowball!$K$5:$CL$364,A154,($D$3-1)*8+6)))</f>
        <v>0</v>
      </c>
      <c r="I154" s="3">
        <f>IF(Inputs!$B$27&lt;&gt;"Ready","PENDING INPUTS",IF($B$3=1,INDEX(Avalanche!$K$5:$CL$364,A154,($D$3-1)*8+7),INDEX(Snowball!$K$5:$CL$364,A154,($D$3-1)*8+7)))</f>
        <v>0</v>
      </c>
      <c r="J154" s="3">
        <f>IF(Inputs!$B$27&lt;&gt;"Ready","PENDING INPUTS",IF($B$3=1,INDEX(Avalanche!$K$5:$CL$364,A154,($D$3-1)*8+8),INDEX(Snowball!$K$5:$CL$364,A154,($D$3-1)*8+8)))</f>
        <v>0</v>
      </c>
    </row>
    <row r="155" spans="1:10" ht="27.95" customHeight="1" x14ac:dyDescent="0.25">
      <c r="A155">
        <v>151</v>
      </c>
      <c r="B155" s="13">
        <f>IF(Inputs!$B$27&lt;&gt;"Ready","PENDING INPUTS",EDATE(Inputs!B5,A155-1))</f>
        <v>50861</v>
      </c>
      <c r="C155" s="3">
        <f>IF(Inputs!$B$27&lt;&gt;"Ready","PENDING INPUTS",IF($B$3=1,INDEX(Avalanche!$K$5:$CL$364,A155,($D$3-1)*8+1),INDEX(Snowball!$K$5:$CL$364,A155,($D$3-1)*8+1)))</f>
        <v>0</v>
      </c>
      <c r="D155" s="3">
        <f>IF(Inputs!$B$27&lt;&gt;"Ready","PENDING INPUTS",IF($B$3=1,INDEX(Avalanche!$K$5:$CL$364,A155,($D$3-1)*8+2),INDEX(Snowball!$K$5:$CL$364,A155,($D$3-1)*8+2)))</f>
        <v>0</v>
      </c>
      <c r="E155" s="3">
        <f>IF(Inputs!$B$27&lt;&gt;"Ready","PENDING INPUTS",IF($B$3=1,INDEX(Avalanche!$K$5:$CL$364,A155,($D$3-1)*8+3),INDEX(Snowball!$K$5:$CL$364,A155,($D$3-1)*8+3)))</f>
        <v>0</v>
      </c>
      <c r="F155" s="3">
        <f>IF(Inputs!$B$27&lt;&gt;"Ready","PENDING INPUTS",IF($B$3=1,INDEX(Avalanche!$K$5:$CL$364,A155,($D$3-1)*8+4),INDEX(Snowball!$K$5:$CL$364,A155,($D$3-1)*8+4)))</f>
        <v>0</v>
      </c>
      <c r="G155">
        <f>IF(Inputs!$B$27&lt;&gt;"Ready","PENDING INPUTS",IF($B$3=1,INDEX(Avalanche!$K$5:$CL$364,A155,($D$3-1)*8+5),INDEX(Snowball!$K$5:$CL$364,A155,($D$3-1)*8+5)))</f>
        <v>99</v>
      </c>
      <c r="H155" s="3">
        <f>IF(Inputs!$B$27&lt;&gt;"Ready","PENDING INPUTS",IF($B$3=1,INDEX(Avalanche!$K$5:$CL$364,A155,($D$3-1)*8+6),INDEX(Snowball!$K$5:$CL$364,A155,($D$3-1)*8+6)))</f>
        <v>0</v>
      </c>
      <c r="I155" s="3">
        <f>IF(Inputs!$B$27&lt;&gt;"Ready","PENDING INPUTS",IF($B$3=1,INDEX(Avalanche!$K$5:$CL$364,A155,($D$3-1)*8+7),INDEX(Snowball!$K$5:$CL$364,A155,($D$3-1)*8+7)))</f>
        <v>0</v>
      </c>
      <c r="J155" s="3">
        <f>IF(Inputs!$B$27&lt;&gt;"Ready","PENDING INPUTS",IF($B$3=1,INDEX(Avalanche!$K$5:$CL$364,A155,($D$3-1)*8+8),INDEX(Snowball!$K$5:$CL$364,A155,($D$3-1)*8+8)))</f>
        <v>0</v>
      </c>
    </row>
    <row r="156" spans="1:10" ht="27.95" customHeight="1" x14ac:dyDescent="0.25">
      <c r="A156">
        <v>152</v>
      </c>
      <c r="B156" s="13">
        <f>IF(Inputs!$B$27&lt;&gt;"Ready","PENDING INPUTS",EDATE(Inputs!B5,A156-1))</f>
        <v>50891</v>
      </c>
      <c r="C156" s="3">
        <f>IF(Inputs!$B$27&lt;&gt;"Ready","PENDING INPUTS",IF($B$3=1,INDEX(Avalanche!$K$5:$CL$364,A156,($D$3-1)*8+1),INDEX(Snowball!$K$5:$CL$364,A156,($D$3-1)*8+1)))</f>
        <v>0</v>
      </c>
      <c r="D156" s="3">
        <f>IF(Inputs!$B$27&lt;&gt;"Ready","PENDING INPUTS",IF($B$3=1,INDEX(Avalanche!$K$5:$CL$364,A156,($D$3-1)*8+2),INDEX(Snowball!$K$5:$CL$364,A156,($D$3-1)*8+2)))</f>
        <v>0</v>
      </c>
      <c r="E156" s="3">
        <f>IF(Inputs!$B$27&lt;&gt;"Ready","PENDING INPUTS",IF($B$3=1,INDEX(Avalanche!$K$5:$CL$364,A156,($D$3-1)*8+3),INDEX(Snowball!$K$5:$CL$364,A156,($D$3-1)*8+3)))</f>
        <v>0</v>
      </c>
      <c r="F156" s="3">
        <f>IF(Inputs!$B$27&lt;&gt;"Ready","PENDING INPUTS",IF($B$3=1,INDEX(Avalanche!$K$5:$CL$364,A156,($D$3-1)*8+4),INDEX(Snowball!$K$5:$CL$364,A156,($D$3-1)*8+4)))</f>
        <v>0</v>
      </c>
      <c r="G156">
        <f>IF(Inputs!$B$27&lt;&gt;"Ready","PENDING INPUTS",IF($B$3=1,INDEX(Avalanche!$K$5:$CL$364,A156,($D$3-1)*8+5),INDEX(Snowball!$K$5:$CL$364,A156,($D$3-1)*8+5)))</f>
        <v>99</v>
      </c>
      <c r="H156" s="3">
        <f>IF(Inputs!$B$27&lt;&gt;"Ready","PENDING INPUTS",IF($B$3=1,INDEX(Avalanche!$K$5:$CL$364,A156,($D$3-1)*8+6),INDEX(Snowball!$K$5:$CL$364,A156,($D$3-1)*8+6)))</f>
        <v>0</v>
      </c>
      <c r="I156" s="3">
        <f>IF(Inputs!$B$27&lt;&gt;"Ready","PENDING INPUTS",IF($B$3=1,INDEX(Avalanche!$K$5:$CL$364,A156,($D$3-1)*8+7),INDEX(Snowball!$K$5:$CL$364,A156,($D$3-1)*8+7)))</f>
        <v>0</v>
      </c>
      <c r="J156" s="3">
        <f>IF(Inputs!$B$27&lt;&gt;"Ready","PENDING INPUTS",IF($B$3=1,INDEX(Avalanche!$K$5:$CL$364,A156,($D$3-1)*8+8),INDEX(Snowball!$K$5:$CL$364,A156,($D$3-1)*8+8)))</f>
        <v>0</v>
      </c>
    </row>
    <row r="157" spans="1:10" ht="27.95" customHeight="1" x14ac:dyDescent="0.25">
      <c r="A157">
        <v>153</v>
      </c>
      <c r="B157" s="13">
        <f>IF(Inputs!$B$27&lt;&gt;"Ready","PENDING INPUTS",EDATE(Inputs!B5,A157-1))</f>
        <v>50922</v>
      </c>
      <c r="C157" s="3">
        <f>IF(Inputs!$B$27&lt;&gt;"Ready","PENDING INPUTS",IF($B$3=1,INDEX(Avalanche!$K$5:$CL$364,A157,($D$3-1)*8+1),INDEX(Snowball!$K$5:$CL$364,A157,($D$3-1)*8+1)))</f>
        <v>0</v>
      </c>
      <c r="D157" s="3">
        <f>IF(Inputs!$B$27&lt;&gt;"Ready","PENDING INPUTS",IF($B$3=1,INDEX(Avalanche!$K$5:$CL$364,A157,($D$3-1)*8+2),INDEX(Snowball!$K$5:$CL$364,A157,($D$3-1)*8+2)))</f>
        <v>0</v>
      </c>
      <c r="E157" s="3">
        <f>IF(Inputs!$B$27&lt;&gt;"Ready","PENDING INPUTS",IF($B$3=1,INDEX(Avalanche!$K$5:$CL$364,A157,($D$3-1)*8+3),INDEX(Snowball!$K$5:$CL$364,A157,($D$3-1)*8+3)))</f>
        <v>0</v>
      </c>
      <c r="F157" s="3">
        <f>IF(Inputs!$B$27&lt;&gt;"Ready","PENDING INPUTS",IF($B$3=1,INDEX(Avalanche!$K$5:$CL$364,A157,($D$3-1)*8+4),INDEX(Snowball!$K$5:$CL$364,A157,($D$3-1)*8+4)))</f>
        <v>0</v>
      </c>
      <c r="G157">
        <f>IF(Inputs!$B$27&lt;&gt;"Ready","PENDING INPUTS",IF($B$3=1,INDEX(Avalanche!$K$5:$CL$364,A157,($D$3-1)*8+5),INDEX(Snowball!$K$5:$CL$364,A157,($D$3-1)*8+5)))</f>
        <v>99</v>
      </c>
      <c r="H157" s="3">
        <f>IF(Inputs!$B$27&lt;&gt;"Ready","PENDING INPUTS",IF($B$3=1,INDEX(Avalanche!$K$5:$CL$364,A157,($D$3-1)*8+6),INDEX(Snowball!$K$5:$CL$364,A157,($D$3-1)*8+6)))</f>
        <v>0</v>
      </c>
      <c r="I157" s="3">
        <f>IF(Inputs!$B$27&lt;&gt;"Ready","PENDING INPUTS",IF($B$3=1,INDEX(Avalanche!$K$5:$CL$364,A157,($D$3-1)*8+7),INDEX(Snowball!$K$5:$CL$364,A157,($D$3-1)*8+7)))</f>
        <v>0</v>
      </c>
      <c r="J157" s="3">
        <f>IF(Inputs!$B$27&lt;&gt;"Ready","PENDING INPUTS",IF($B$3=1,INDEX(Avalanche!$K$5:$CL$364,A157,($D$3-1)*8+8),INDEX(Snowball!$K$5:$CL$364,A157,($D$3-1)*8+8)))</f>
        <v>0</v>
      </c>
    </row>
    <row r="158" spans="1:10" ht="27.95" customHeight="1" x14ac:dyDescent="0.25">
      <c r="A158">
        <v>154</v>
      </c>
      <c r="B158" s="13">
        <f>IF(Inputs!$B$27&lt;&gt;"Ready","PENDING INPUTS",EDATE(Inputs!B5,A158-1))</f>
        <v>50952</v>
      </c>
      <c r="C158" s="3">
        <f>IF(Inputs!$B$27&lt;&gt;"Ready","PENDING INPUTS",IF($B$3=1,INDEX(Avalanche!$K$5:$CL$364,A158,($D$3-1)*8+1),INDEX(Snowball!$K$5:$CL$364,A158,($D$3-1)*8+1)))</f>
        <v>0</v>
      </c>
      <c r="D158" s="3">
        <f>IF(Inputs!$B$27&lt;&gt;"Ready","PENDING INPUTS",IF($B$3=1,INDEX(Avalanche!$K$5:$CL$364,A158,($D$3-1)*8+2),INDEX(Snowball!$K$5:$CL$364,A158,($D$3-1)*8+2)))</f>
        <v>0</v>
      </c>
      <c r="E158" s="3">
        <f>IF(Inputs!$B$27&lt;&gt;"Ready","PENDING INPUTS",IF($B$3=1,INDEX(Avalanche!$K$5:$CL$364,A158,($D$3-1)*8+3),INDEX(Snowball!$K$5:$CL$364,A158,($D$3-1)*8+3)))</f>
        <v>0</v>
      </c>
      <c r="F158" s="3">
        <f>IF(Inputs!$B$27&lt;&gt;"Ready","PENDING INPUTS",IF($B$3=1,INDEX(Avalanche!$K$5:$CL$364,A158,($D$3-1)*8+4),INDEX(Snowball!$K$5:$CL$364,A158,($D$3-1)*8+4)))</f>
        <v>0</v>
      </c>
      <c r="G158">
        <f>IF(Inputs!$B$27&lt;&gt;"Ready","PENDING INPUTS",IF($B$3=1,INDEX(Avalanche!$K$5:$CL$364,A158,($D$3-1)*8+5),INDEX(Snowball!$K$5:$CL$364,A158,($D$3-1)*8+5)))</f>
        <v>99</v>
      </c>
      <c r="H158" s="3">
        <f>IF(Inputs!$B$27&lt;&gt;"Ready","PENDING INPUTS",IF($B$3=1,INDEX(Avalanche!$K$5:$CL$364,A158,($D$3-1)*8+6),INDEX(Snowball!$K$5:$CL$364,A158,($D$3-1)*8+6)))</f>
        <v>0</v>
      </c>
      <c r="I158" s="3">
        <f>IF(Inputs!$B$27&lt;&gt;"Ready","PENDING INPUTS",IF($B$3=1,INDEX(Avalanche!$K$5:$CL$364,A158,($D$3-1)*8+7),INDEX(Snowball!$K$5:$CL$364,A158,($D$3-1)*8+7)))</f>
        <v>0</v>
      </c>
      <c r="J158" s="3">
        <f>IF(Inputs!$B$27&lt;&gt;"Ready","PENDING INPUTS",IF($B$3=1,INDEX(Avalanche!$K$5:$CL$364,A158,($D$3-1)*8+8),INDEX(Snowball!$K$5:$CL$364,A158,($D$3-1)*8+8)))</f>
        <v>0</v>
      </c>
    </row>
    <row r="159" spans="1:10" ht="27.95" customHeight="1" x14ac:dyDescent="0.25">
      <c r="A159">
        <v>155</v>
      </c>
      <c r="B159" s="13">
        <f>IF(Inputs!$B$27&lt;&gt;"Ready","PENDING INPUTS",EDATE(Inputs!B5,A159-1))</f>
        <v>50983</v>
      </c>
      <c r="C159" s="3">
        <f>IF(Inputs!$B$27&lt;&gt;"Ready","PENDING INPUTS",IF($B$3=1,INDEX(Avalanche!$K$5:$CL$364,A159,($D$3-1)*8+1),INDEX(Snowball!$K$5:$CL$364,A159,($D$3-1)*8+1)))</f>
        <v>0</v>
      </c>
      <c r="D159" s="3">
        <f>IF(Inputs!$B$27&lt;&gt;"Ready","PENDING INPUTS",IF($B$3=1,INDEX(Avalanche!$K$5:$CL$364,A159,($D$3-1)*8+2),INDEX(Snowball!$K$5:$CL$364,A159,($D$3-1)*8+2)))</f>
        <v>0</v>
      </c>
      <c r="E159" s="3">
        <f>IF(Inputs!$B$27&lt;&gt;"Ready","PENDING INPUTS",IF($B$3=1,INDEX(Avalanche!$K$5:$CL$364,A159,($D$3-1)*8+3),INDEX(Snowball!$K$5:$CL$364,A159,($D$3-1)*8+3)))</f>
        <v>0</v>
      </c>
      <c r="F159" s="3">
        <f>IF(Inputs!$B$27&lt;&gt;"Ready","PENDING INPUTS",IF($B$3=1,INDEX(Avalanche!$K$5:$CL$364,A159,($D$3-1)*8+4),INDEX(Snowball!$K$5:$CL$364,A159,($D$3-1)*8+4)))</f>
        <v>0</v>
      </c>
      <c r="G159">
        <f>IF(Inputs!$B$27&lt;&gt;"Ready","PENDING INPUTS",IF($B$3=1,INDEX(Avalanche!$K$5:$CL$364,A159,($D$3-1)*8+5),INDEX(Snowball!$K$5:$CL$364,A159,($D$3-1)*8+5)))</f>
        <v>99</v>
      </c>
      <c r="H159" s="3">
        <f>IF(Inputs!$B$27&lt;&gt;"Ready","PENDING INPUTS",IF($B$3=1,INDEX(Avalanche!$K$5:$CL$364,A159,($D$3-1)*8+6),INDEX(Snowball!$K$5:$CL$364,A159,($D$3-1)*8+6)))</f>
        <v>0</v>
      </c>
      <c r="I159" s="3">
        <f>IF(Inputs!$B$27&lt;&gt;"Ready","PENDING INPUTS",IF($B$3=1,INDEX(Avalanche!$K$5:$CL$364,A159,($D$3-1)*8+7),INDEX(Snowball!$K$5:$CL$364,A159,($D$3-1)*8+7)))</f>
        <v>0</v>
      </c>
      <c r="J159" s="3">
        <f>IF(Inputs!$B$27&lt;&gt;"Ready","PENDING INPUTS",IF($B$3=1,INDEX(Avalanche!$K$5:$CL$364,A159,($D$3-1)*8+8),INDEX(Snowball!$K$5:$CL$364,A159,($D$3-1)*8+8)))</f>
        <v>0</v>
      </c>
    </row>
    <row r="160" spans="1:10" ht="27.95" customHeight="1" x14ac:dyDescent="0.25">
      <c r="A160">
        <v>156</v>
      </c>
      <c r="B160" s="13">
        <f>IF(Inputs!$B$27&lt;&gt;"Ready","PENDING INPUTS",EDATE(Inputs!B5,A160-1))</f>
        <v>51014</v>
      </c>
      <c r="C160" s="3">
        <f>IF(Inputs!$B$27&lt;&gt;"Ready","PENDING INPUTS",IF($B$3=1,INDEX(Avalanche!$K$5:$CL$364,A160,($D$3-1)*8+1),INDEX(Snowball!$K$5:$CL$364,A160,($D$3-1)*8+1)))</f>
        <v>0</v>
      </c>
      <c r="D160" s="3">
        <f>IF(Inputs!$B$27&lt;&gt;"Ready","PENDING INPUTS",IF($B$3=1,INDEX(Avalanche!$K$5:$CL$364,A160,($D$3-1)*8+2),INDEX(Snowball!$K$5:$CL$364,A160,($D$3-1)*8+2)))</f>
        <v>0</v>
      </c>
      <c r="E160" s="3">
        <f>IF(Inputs!$B$27&lt;&gt;"Ready","PENDING INPUTS",IF($B$3=1,INDEX(Avalanche!$K$5:$CL$364,A160,($D$3-1)*8+3),INDEX(Snowball!$K$5:$CL$364,A160,($D$3-1)*8+3)))</f>
        <v>0</v>
      </c>
      <c r="F160" s="3">
        <f>IF(Inputs!$B$27&lt;&gt;"Ready","PENDING INPUTS",IF($B$3=1,INDEX(Avalanche!$K$5:$CL$364,A160,($D$3-1)*8+4),INDEX(Snowball!$K$5:$CL$364,A160,($D$3-1)*8+4)))</f>
        <v>0</v>
      </c>
      <c r="G160">
        <f>IF(Inputs!$B$27&lt;&gt;"Ready","PENDING INPUTS",IF($B$3=1,INDEX(Avalanche!$K$5:$CL$364,A160,($D$3-1)*8+5),INDEX(Snowball!$K$5:$CL$364,A160,($D$3-1)*8+5)))</f>
        <v>99</v>
      </c>
      <c r="H160" s="3">
        <f>IF(Inputs!$B$27&lt;&gt;"Ready","PENDING INPUTS",IF($B$3=1,INDEX(Avalanche!$K$5:$CL$364,A160,($D$3-1)*8+6),INDEX(Snowball!$K$5:$CL$364,A160,($D$3-1)*8+6)))</f>
        <v>0</v>
      </c>
      <c r="I160" s="3">
        <f>IF(Inputs!$B$27&lt;&gt;"Ready","PENDING INPUTS",IF($B$3=1,INDEX(Avalanche!$K$5:$CL$364,A160,($D$3-1)*8+7),INDEX(Snowball!$K$5:$CL$364,A160,($D$3-1)*8+7)))</f>
        <v>0</v>
      </c>
      <c r="J160" s="3">
        <f>IF(Inputs!$B$27&lt;&gt;"Ready","PENDING INPUTS",IF($B$3=1,INDEX(Avalanche!$K$5:$CL$364,A160,($D$3-1)*8+8),INDEX(Snowball!$K$5:$CL$364,A160,($D$3-1)*8+8)))</f>
        <v>0</v>
      </c>
    </row>
    <row r="161" spans="1:10" ht="27.95" customHeight="1" x14ac:dyDescent="0.25">
      <c r="A161">
        <v>157</v>
      </c>
      <c r="B161" s="13">
        <f>IF(Inputs!$B$27&lt;&gt;"Ready","PENDING INPUTS",EDATE(Inputs!B5,A161-1))</f>
        <v>51044</v>
      </c>
      <c r="C161" s="3">
        <f>IF(Inputs!$B$27&lt;&gt;"Ready","PENDING INPUTS",IF($B$3=1,INDEX(Avalanche!$K$5:$CL$364,A161,($D$3-1)*8+1),INDEX(Snowball!$K$5:$CL$364,A161,($D$3-1)*8+1)))</f>
        <v>0</v>
      </c>
      <c r="D161" s="3">
        <f>IF(Inputs!$B$27&lt;&gt;"Ready","PENDING INPUTS",IF($B$3=1,INDEX(Avalanche!$K$5:$CL$364,A161,($D$3-1)*8+2),INDEX(Snowball!$K$5:$CL$364,A161,($D$3-1)*8+2)))</f>
        <v>0</v>
      </c>
      <c r="E161" s="3">
        <f>IF(Inputs!$B$27&lt;&gt;"Ready","PENDING INPUTS",IF($B$3=1,INDEX(Avalanche!$K$5:$CL$364,A161,($D$3-1)*8+3),INDEX(Snowball!$K$5:$CL$364,A161,($D$3-1)*8+3)))</f>
        <v>0</v>
      </c>
      <c r="F161" s="3">
        <f>IF(Inputs!$B$27&lt;&gt;"Ready","PENDING INPUTS",IF($B$3=1,INDEX(Avalanche!$K$5:$CL$364,A161,($D$3-1)*8+4),INDEX(Snowball!$K$5:$CL$364,A161,($D$3-1)*8+4)))</f>
        <v>0</v>
      </c>
      <c r="G161">
        <f>IF(Inputs!$B$27&lt;&gt;"Ready","PENDING INPUTS",IF($B$3=1,INDEX(Avalanche!$K$5:$CL$364,A161,($D$3-1)*8+5),INDEX(Snowball!$K$5:$CL$364,A161,($D$3-1)*8+5)))</f>
        <v>99</v>
      </c>
      <c r="H161" s="3">
        <f>IF(Inputs!$B$27&lt;&gt;"Ready","PENDING INPUTS",IF($B$3=1,INDEX(Avalanche!$K$5:$CL$364,A161,($D$3-1)*8+6),INDEX(Snowball!$K$5:$CL$364,A161,($D$3-1)*8+6)))</f>
        <v>0</v>
      </c>
      <c r="I161" s="3">
        <f>IF(Inputs!$B$27&lt;&gt;"Ready","PENDING INPUTS",IF($B$3=1,INDEX(Avalanche!$K$5:$CL$364,A161,($D$3-1)*8+7),INDEX(Snowball!$K$5:$CL$364,A161,($D$3-1)*8+7)))</f>
        <v>0</v>
      </c>
      <c r="J161" s="3">
        <f>IF(Inputs!$B$27&lt;&gt;"Ready","PENDING INPUTS",IF($B$3=1,INDEX(Avalanche!$K$5:$CL$364,A161,($D$3-1)*8+8),INDEX(Snowball!$K$5:$CL$364,A161,($D$3-1)*8+8)))</f>
        <v>0</v>
      </c>
    </row>
    <row r="162" spans="1:10" ht="27.95" customHeight="1" x14ac:dyDescent="0.25">
      <c r="A162">
        <v>158</v>
      </c>
      <c r="B162" s="13">
        <f>IF(Inputs!$B$27&lt;&gt;"Ready","PENDING INPUTS",EDATE(Inputs!B5,A162-1))</f>
        <v>51075</v>
      </c>
      <c r="C162" s="3">
        <f>IF(Inputs!$B$27&lt;&gt;"Ready","PENDING INPUTS",IF($B$3=1,INDEX(Avalanche!$K$5:$CL$364,A162,($D$3-1)*8+1),INDEX(Snowball!$K$5:$CL$364,A162,($D$3-1)*8+1)))</f>
        <v>0</v>
      </c>
      <c r="D162" s="3">
        <f>IF(Inputs!$B$27&lt;&gt;"Ready","PENDING INPUTS",IF($B$3=1,INDEX(Avalanche!$K$5:$CL$364,A162,($D$3-1)*8+2),INDEX(Snowball!$K$5:$CL$364,A162,($D$3-1)*8+2)))</f>
        <v>0</v>
      </c>
      <c r="E162" s="3">
        <f>IF(Inputs!$B$27&lt;&gt;"Ready","PENDING INPUTS",IF($B$3=1,INDEX(Avalanche!$K$5:$CL$364,A162,($D$3-1)*8+3),INDEX(Snowball!$K$5:$CL$364,A162,($D$3-1)*8+3)))</f>
        <v>0</v>
      </c>
      <c r="F162" s="3">
        <f>IF(Inputs!$B$27&lt;&gt;"Ready","PENDING INPUTS",IF($B$3=1,INDEX(Avalanche!$K$5:$CL$364,A162,($D$3-1)*8+4),INDEX(Snowball!$K$5:$CL$364,A162,($D$3-1)*8+4)))</f>
        <v>0</v>
      </c>
      <c r="G162">
        <f>IF(Inputs!$B$27&lt;&gt;"Ready","PENDING INPUTS",IF($B$3=1,INDEX(Avalanche!$K$5:$CL$364,A162,($D$3-1)*8+5),INDEX(Snowball!$K$5:$CL$364,A162,($D$3-1)*8+5)))</f>
        <v>99</v>
      </c>
      <c r="H162" s="3">
        <f>IF(Inputs!$B$27&lt;&gt;"Ready","PENDING INPUTS",IF($B$3=1,INDEX(Avalanche!$K$5:$CL$364,A162,($D$3-1)*8+6),INDEX(Snowball!$K$5:$CL$364,A162,($D$3-1)*8+6)))</f>
        <v>0</v>
      </c>
      <c r="I162" s="3">
        <f>IF(Inputs!$B$27&lt;&gt;"Ready","PENDING INPUTS",IF($B$3=1,INDEX(Avalanche!$K$5:$CL$364,A162,($D$3-1)*8+7),INDEX(Snowball!$K$5:$CL$364,A162,($D$3-1)*8+7)))</f>
        <v>0</v>
      </c>
      <c r="J162" s="3">
        <f>IF(Inputs!$B$27&lt;&gt;"Ready","PENDING INPUTS",IF($B$3=1,INDEX(Avalanche!$K$5:$CL$364,A162,($D$3-1)*8+8),INDEX(Snowball!$K$5:$CL$364,A162,($D$3-1)*8+8)))</f>
        <v>0</v>
      </c>
    </row>
    <row r="163" spans="1:10" ht="27.95" customHeight="1" x14ac:dyDescent="0.25">
      <c r="A163">
        <v>159</v>
      </c>
      <c r="B163" s="13">
        <f>IF(Inputs!$B$27&lt;&gt;"Ready","PENDING INPUTS",EDATE(Inputs!B5,A163-1))</f>
        <v>51105</v>
      </c>
      <c r="C163" s="3">
        <f>IF(Inputs!$B$27&lt;&gt;"Ready","PENDING INPUTS",IF($B$3=1,INDEX(Avalanche!$K$5:$CL$364,A163,($D$3-1)*8+1),INDEX(Snowball!$K$5:$CL$364,A163,($D$3-1)*8+1)))</f>
        <v>0</v>
      </c>
      <c r="D163" s="3">
        <f>IF(Inputs!$B$27&lt;&gt;"Ready","PENDING INPUTS",IF($B$3=1,INDEX(Avalanche!$K$5:$CL$364,A163,($D$3-1)*8+2),INDEX(Snowball!$K$5:$CL$364,A163,($D$3-1)*8+2)))</f>
        <v>0</v>
      </c>
      <c r="E163" s="3">
        <f>IF(Inputs!$B$27&lt;&gt;"Ready","PENDING INPUTS",IF($B$3=1,INDEX(Avalanche!$K$5:$CL$364,A163,($D$3-1)*8+3),INDEX(Snowball!$K$5:$CL$364,A163,($D$3-1)*8+3)))</f>
        <v>0</v>
      </c>
      <c r="F163" s="3">
        <f>IF(Inputs!$B$27&lt;&gt;"Ready","PENDING INPUTS",IF($B$3=1,INDEX(Avalanche!$K$5:$CL$364,A163,($D$3-1)*8+4),INDEX(Snowball!$K$5:$CL$364,A163,($D$3-1)*8+4)))</f>
        <v>0</v>
      </c>
      <c r="G163">
        <f>IF(Inputs!$B$27&lt;&gt;"Ready","PENDING INPUTS",IF($B$3=1,INDEX(Avalanche!$K$5:$CL$364,A163,($D$3-1)*8+5),INDEX(Snowball!$K$5:$CL$364,A163,($D$3-1)*8+5)))</f>
        <v>99</v>
      </c>
      <c r="H163" s="3">
        <f>IF(Inputs!$B$27&lt;&gt;"Ready","PENDING INPUTS",IF($B$3=1,INDEX(Avalanche!$K$5:$CL$364,A163,($D$3-1)*8+6),INDEX(Snowball!$K$5:$CL$364,A163,($D$3-1)*8+6)))</f>
        <v>0</v>
      </c>
      <c r="I163" s="3">
        <f>IF(Inputs!$B$27&lt;&gt;"Ready","PENDING INPUTS",IF($B$3=1,INDEX(Avalanche!$K$5:$CL$364,A163,($D$3-1)*8+7),INDEX(Snowball!$K$5:$CL$364,A163,($D$3-1)*8+7)))</f>
        <v>0</v>
      </c>
      <c r="J163" s="3">
        <f>IF(Inputs!$B$27&lt;&gt;"Ready","PENDING INPUTS",IF($B$3=1,INDEX(Avalanche!$K$5:$CL$364,A163,($D$3-1)*8+8),INDEX(Snowball!$K$5:$CL$364,A163,($D$3-1)*8+8)))</f>
        <v>0</v>
      </c>
    </row>
    <row r="164" spans="1:10" ht="27.95" customHeight="1" x14ac:dyDescent="0.25">
      <c r="A164">
        <v>160</v>
      </c>
      <c r="B164" s="13">
        <f>IF(Inputs!$B$27&lt;&gt;"Ready","PENDING INPUTS",EDATE(Inputs!B5,A164-1))</f>
        <v>51136</v>
      </c>
      <c r="C164" s="3">
        <f>IF(Inputs!$B$27&lt;&gt;"Ready","PENDING INPUTS",IF($B$3=1,INDEX(Avalanche!$K$5:$CL$364,A164,($D$3-1)*8+1),INDEX(Snowball!$K$5:$CL$364,A164,($D$3-1)*8+1)))</f>
        <v>0</v>
      </c>
      <c r="D164" s="3">
        <f>IF(Inputs!$B$27&lt;&gt;"Ready","PENDING INPUTS",IF($B$3=1,INDEX(Avalanche!$K$5:$CL$364,A164,($D$3-1)*8+2),INDEX(Snowball!$K$5:$CL$364,A164,($D$3-1)*8+2)))</f>
        <v>0</v>
      </c>
      <c r="E164" s="3">
        <f>IF(Inputs!$B$27&lt;&gt;"Ready","PENDING INPUTS",IF($B$3=1,INDEX(Avalanche!$K$5:$CL$364,A164,($D$3-1)*8+3),INDEX(Snowball!$K$5:$CL$364,A164,($D$3-1)*8+3)))</f>
        <v>0</v>
      </c>
      <c r="F164" s="3">
        <f>IF(Inputs!$B$27&lt;&gt;"Ready","PENDING INPUTS",IF($B$3=1,INDEX(Avalanche!$K$5:$CL$364,A164,($D$3-1)*8+4),INDEX(Snowball!$K$5:$CL$364,A164,($D$3-1)*8+4)))</f>
        <v>0</v>
      </c>
      <c r="G164">
        <f>IF(Inputs!$B$27&lt;&gt;"Ready","PENDING INPUTS",IF($B$3=1,INDEX(Avalanche!$K$5:$CL$364,A164,($D$3-1)*8+5),INDEX(Snowball!$K$5:$CL$364,A164,($D$3-1)*8+5)))</f>
        <v>99</v>
      </c>
      <c r="H164" s="3">
        <f>IF(Inputs!$B$27&lt;&gt;"Ready","PENDING INPUTS",IF($B$3=1,INDEX(Avalanche!$K$5:$CL$364,A164,($D$3-1)*8+6),INDEX(Snowball!$K$5:$CL$364,A164,($D$3-1)*8+6)))</f>
        <v>0</v>
      </c>
      <c r="I164" s="3">
        <f>IF(Inputs!$B$27&lt;&gt;"Ready","PENDING INPUTS",IF($B$3=1,INDEX(Avalanche!$K$5:$CL$364,A164,($D$3-1)*8+7),INDEX(Snowball!$K$5:$CL$364,A164,($D$3-1)*8+7)))</f>
        <v>0</v>
      </c>
      <c r="J164" s="3">
        <f>IF(Inputs!$B$27&lt;&gt;"Ready","PENDING INPUTS",IF($B$3=1,INDEX(Avalanche!$K$5:$CL$364,A164,($D$3-1)*8+8),INDEX(Snowball!$K$5:$CL$364,A164,($D$3-1)*8+8)))</f>
        <v>0</v>
      </c>
    </row>
    <row r="165" spans="1:10" ht="27.95" customHeight="1" x14ac:dyDescent="0.25">
      <c r="A165">
        <v>161</v>
      </c>
      <c r="B165" s="13">
        <f>IF(Inputs!$B$27&lt;&gt;"Ready","PENDING INPUTS",EDATE(Inputs!B5,A165-1))</f>
        <v>51167</v>
      </c>
      <c r="C165" s="3">
        <f>IF(Inputs!$B$27&lt;&gt;"Ready","PENDING INPUTS",IF($B$3=1,INDEX(Avalanche!$K$5:$CL$364,A165,($D$3-1)*8+1),INDEX(Snowball!$K$5:$CL$364,A165,($D$3-1)*8+1)))</f>
        <v>0</v>
      </c>
      <c r="D165" s="3">
        <f>IF(Inputs!$B$27&lt;&gt;"Ready","PENDING INPUTS",IF($B$3=1,INDEX(Avalanche!$K$5:$CL$364,A165,($D$3-1)*8+2),INDEX(Snowball!$K$5:$CL$364,A165,($D$3-1)*8+2)))</f>
        <v>0</v>
      </c>
      <c r="E165" s="3">
        <f>IF(Inputs!$B$27&lt;&gt;"Ready","PENDING INPUTS",IF($B$3=1,INDEX(Avalanche!$K$5:$CL$364,A165,($D$3-1)*8+3),INDEX(Snowball!$K$5:$CL$364,A165,($D$3-1)*8+3)))</f>
        <v>0</v>
      </c>
      <c r="F165" s="3">
        <f>IF(Inputs!$B$27&lt;&gt;"Ready","PENDING INPUTS",IF($B$3=1,INDEX(Avalanche!$K$5:$CL$364,A165,($D$3-1)*8+4),INDEX(Snowball!$K$5:$CL$364,A165,($D$3-1)*8+4)))</f>
        <v>0</v>
      </c>
      <c r="G165">
        <f>IF(Inputs!$B$27&lt;&gt;"Ready","PENDING INPUTS",IF($B$3=1,INDEX(Avalanche!$K$5:$CL$364,A165,($D$3-1)*8+5),INDEX(Snowball!$K$5:$CL$364,A165,($D$3-1)*8+5)))</f>
        <v>99</v>
      </c>
      <c r="H165" s="3">
        <f>IF(Inputs!$B$27&lt;&gt;"Ready","PENDING INPUTS",IF($B$3=1,INDEX(Avalanche!$K$5:$CL$364,A165,($D$3-1)*8+6),INDEX(Snowball!$K$5:$CL$364,A165,($D$3-1)*8+6)))</f>
        <v>0</v>
      </c>
      <c r="I165" s="3">
        <f>IF(Inputs!$B$27&lt;&gt;"Ready","PENDING INPUTS",IF($B$3=1,INDEX(Avalanche!$K$5:$CL$364,A165,($D$3-1)*8+7),INDEX(Snowball!$K$5:$CL$364,A165,($D$3-1)*8+7)))</f>
        <v>0</v>
      </c>
      <c r="J165" s="3">
        <f>IF(Inputs!$B$27&lt;&gt;"Ready","PENDING INPUTS",IF($B$3=1,INDEX(Avalanche!$K$5:$CL$364,A165,($D$3-1)*8+8),INDEX(Snowball!$K$5:$CL$364,A165,($D$3-1)*8+8)))</f>
        <v>0</v>
      </c>
    </row>
    <row r="166" spans="1:10" ht="27.95" customHeight="1" x14ac:dyDescent="0.25">
      <c r="A166">
        <v>162</v>
      </c>
      <c r="B166" s="13">
        <f>IF(Inputs!$B$27&lt;&gt;"Ready","PENDING INPUTS",EDATE(Inputs!B5,A166-1))</f>
        <v>51196</v>
      </c>
      <c r="C166" s="3">
        <f>IF(Inputs!$B$27&lt;&gt;"Ready","PENDING INPUTS",IF($B$3=1,INDEX(Avalanche!$K$5:$CL$364,A166,($D$3-1)*8+1),INDEX(Snowball!$K$5:$CL$364,A166,($D$3-1)*8+1)))</f>
        <v>0</v>
      </c>
      <c r="D166" s="3">
        <f>IF(Inputs!$B$27&lt;&gt;"Ready","PENDING INPUTS",IF($B$3=1,INDEX(Avalanche!$K$5:$CL$364,A166,($D$3-1)*8+2),INDEX(Snowball!$K$5:$CL$364,A166,($D$3-1)*8+2)))</f>
        <v>0</v>
      </c>
      <c r="E166" s="3">
        <f>IF(Inputs!$B$27&lt;&gt;"Ready","PENDING INPUTS",IF($B$3=1,INDEX(Avalanche!$K$5:$CL$364,A166,($D$3-1)*8+3),INDEX(Snowball!$K$5:$CL$364,A166,($D$3-1)*8+3)))</f>
        <v>0</v>
      </c>
      <c r="F166" s="3">
        <f>IF(Inputs!$B$27&lt;&gt;"Ready","PENDING INPUTS",IF($B$3=1,INDEX(Avalanche!$K$5:$CL$364,A166,($D$3-1)*8+4),INDEX(Snowball!$K$5:$CL$364,A166,($D$3-1)*8+4)))</f>
        <v>0</v>
      </c>
      <c r="G166">
        <f>IF(Inputs!$B$27&lt;&gt;"Ready","PENDING INPUTS",IF($B$3=1,INDEX(Avalanche!$K$5:$CL$364,A166,($D$3-1)*8+5),INDEX(Snowball!$K$5:$CL$364,A166,($D$3-1)*8+5)))</f>
        <v>99</v>
      </c>
      <c r="H166" s="3">
        <f>IF(Inputs!$B$27&lt;&gt;"Ready","PENDING INPUTS",IF($B$3=1,INDEX(Avalanche!$K$5:$CL$364,A166,($D$3-1)*8+6),INDEX(Snowball!$K$5:$CL$364,A166,($D$3-1)*8+6)))</f>
        <v>0</v>
      </c>
      <c r="I166" s="3">
        <f>IF(Inputs!$B$27&lt;&gt;"Ready","PENDING INPUTS",IF($B$3=1,INDEX(Avalanche!$K$5:$CL$364,A166,($D$3-1)*8+7),INDEX(Snowball!$K$5:$CL$364,A166,($D$3-1)*8+7)))</f>
        <v>0</v>
      </c>
      <c r="J166" s="3">
        <f>IF(Inputs!$B$27&lt;&gt;"Ready","PENDING INPUTS",IF($B$3=1,INDEX(Avalanche!$K$5:$CL$364,A166,($D$3-1)*8+8),INDEX(Snowball!$K$5:$CL$364,A166,($D$3-1)*8+8)))</f>
        <v>0</v>
      </c>
    </row>
    <row r="167" spans="1:10" ht="27.95" customHeight="1" x14ac:dyDescent="0.25">
      <c r="A167">
        <v>163</v>
      </c>
      <c r="B167" s="13">
        <f>IF(Inputs!$B$27&lt;&gt;"Ready","PENDING INPUTS",EDATE(Inputs!B5,A167-1))</f>
        <v>51227</v>
      </c>
      <c r="C167" s="3">
        <f>IF(Inputs!$B$27&lt;&gt;"Ready","PENDING INPUTS",IF($B$3=1,INDEX(Avalanche!$K$5:$CL$364,A167,($D$3-1)*8+1),INDEX(Snowball!$K$5:$CL$364,A167,($D$3-1)*8+1)))</f>
        <v>0</v>
      </c>
      <c r="D167" s="3">
        <f>IF(Inputs!$B$27&lt;&gt;"Ready","PENDING INPUTS",IF($B$3=1,INDEX(Avalanche!$K$5:$CL$364,A167,($D$3-1)*8+2),INDEX(Snowball!$K$5:$CL$364,A167,($D$3-1)*8+2)))</f>
        <v>0</v>
      </c>
      <c r="E167" s="3">
        <f>IF(Inputs!$B$27&lt;&gt;"Ready","PENDING INPUTS",IF($B$3=1,INDEX(Avalanche!$K$5:$CL$364,A167,($D$3-1)*8+3),INDEX(Snowball!$K$5:$CL$364,A167,($D$3-1)*8+3)))</f>
        <v>0</v>
      </c>
      <c r="F167" s="3">
        <f>IF(Inputs!$B$27&lt;&gt;"Ready","PENDING INPUTS",IF($B$3=1,INDEX(Avalanche!$K$5:$CL$364,A167,($D$3-1)*8+4),INDEX(Snowball!$K$5:$CL$364,A167,($D$3-1)*8+4)))</f>
        <v>0</v>
      </c>
      <c r="G167">
        <f>IF(Inputs!$B$27&lt;&gt;"Ready","PENDING INPUTS",IF($B$3=1,INDEX(Avalanche!$K$5:$CL$364,A167,($D$3-1)*8+5),INDEX(Snowball!$K$5:$CL$364,A167,($D$3-1)*8+5)))</f>
        <v>99</v>
      </c>
      <c r="H167" s="3">
        <f>IF(Inputs!$B$27&lt;&gt;"Ready","PENDING INPUTS",IF($B$3=1,INDEX(Avalanche!$K$5:$CL$364,A167,($D$3-1)*8+6),INDEX(Snowball!$K$5:$CL$364,A167,($D$3-1)*8+6)))</f>
        <v>0</v>
      </c>
      <c r="I167" s="3">
        <f>IF(Inputs!$B$27&lt;&gt;"Ready","PENDING INPUTS",IF($B$3=1,INDEX(Avalanche!$K$5:$CL$364,A167,($D$3-1)*8+7),INDEX(Snowball!$K$5:$CL$364,A167,($D$3-1)*8+7)))</f>
        <v>0</v>
      </c>
      <c r="J167" s="3">
        <f>IF(Inputs!$B$27&lt;&gt;"Ready","PENDING INPUTS",IF($B$3=1,INDEX(Avalanche!$K$5:$CL$364,A167,($D$3-1)*8+8),INDEX(Snowball!$K$5:$CL$364,A167,($D$3-1)*8+8)))</f>
        <v>0</v>
      </c>
    </row>
    <row r="168" spans="1:10" ht="27.95" customHeight="1" x14ac:dyDescent="0.25">
      <c r="A168">
        <v>164</v>
      </c>
      <c r="B168" s="13">
        <f>IF(Inputs!$B$27&lt;&gt;"Ready","PENDING INPUTS",EDATE(Inputs!B5,A168-1))</f>
        <v>51257</v>
      </c>
      <c r="C168" s="3">
        <f>IF(Inputs!$B$27&lt;&gt;"Ready","PENDING INPUTS",IF($B$3=1,INDEX(Avalanche!$K$5:$CL$364,A168,($D$3-1)*8+1),INDEX(Snowball!$K$5:$CL$364,A168,($D$3-1)*8+1)))</f>
        <v>0</v>
      </c>
      <c r="D168" s="3">
        <f>IF(Inputs!$B$27&lt;&gt;"Ready","PENDING INPUTS",IF($B$3=1,INDEX(Avalanche!$K$5:$CL$364,A168,($D$3-1)*8+2),INDEX(Snowball!$K$5:$CL$364,A168,($D$3-1)*8+2)))</f>
        <v>0</v>
      </c>
      <c r="E168" s="3">
        <f>IF(Inputs!$B$27&lt;&gt;"Ready","PENDING INPUTS",IF($B$3=1,INDEX(Avalanche!$K$5:$CL$364,A168,($D$3-1)*8+3),INDEX(Snowball!$K$5:$CL$364,A168,($D$3-1)*8+3)))</f>
        <v>0</v>
      </c>
      <c r="F168" s="3">
        <f>IF(Inputs!$B$27&lt;&gt;"Ready","PENDING INPUTS",IF($B$3=1,INDEX(Avalanche!$K$5:$CL$364,A168,($D$3-1)*8+4),INDEX(Snowball!$K$5:$CL$364,A168,($D$3-1)*8+4)))</f>
        <v>0</v>
      </c>
      <c r="G168">
        <f>IF(Inputs!$B$27&lt;&gt;"Ready","PENDING INPUTS",IF($B$3=1,INDEX(Avalanche!$K$5:$CL$364,A168,($D$3-1)*8+5),INDEX(Snowball!$K$5:$CL$364,A168,($D$3-1)*8+5)))</f>
        <v>99</v>
      </c>
      <c r="H168" s="3">
        <f>IF(Inputs!$B$27&lt;&gt;"Ready","PENDING INPUTS",IF($B$3=1,INDEX(Avalanche!$K$5:$CL$364,A168,($D$3-1)*8+6),INDEX(Snowball!$K$5:$CL$364,A168,($D$3-1)*8+6)))</f>
        <v>0</v>
      </c>
      <c r="I168" s="3">
        <f>IF(Inputs!$B$27&lt;&gt;"Ready","PENDING INPUTS",IF($B$3=1,INDEX(Avalanche!$K$5:$CL$364,A168,($D$3-1)*8+7),INDEX(Snowball!$K$5:$CL$364,A168,($D$3-1)*8+7)))</f>
        <v>0</v>
      </c>
      <c r="J168" s="3">
        <f>IF(Inputs!$B$27&lt;&gt;"Ready","PENDING INPUTS",IF($B$3=1,INDEX(Avalanche!$K$5:$CL$364,A168,($D$3-1)*8+8),INDEX(Snowball!$K$5:$CL$364,A168,($D$3-1)*8+8)))</f>
        <v>0</v>
      </c>
    </row>
    <row r="169" spans="1:10" ht="27.95" customHeight="1" x14ac:dyDescent="0.25">
      <c r="A169">
        <v>165</v>
      </c>
      <c r="B169" s="13">
        <f>IF(Inputs!$B$27&lt;&gt;"Ready","PENDING INPUTS",EDATE(Inputs!B5,A169-1))</f>
        <v>51288</v>
      </c>
      <c r="C169" s="3">
        <f>IF(Inputs!$B$27&lt;&gt;"Ready","PENDING INPUTS",IF($B$3=1,INDEX(Avalanche!$K$5:$CL$364,A169,($D$3-1)*8+1),INDEX(Snowball!$K$5:$CL$364,A169,($D$3-1)*8+1)))</f>
        <v>0</v>
      </c>
      <c r="D169" s="3">
        <f>IF(Inputs!$B$27&lt;&gt;"Ready","PENDING INPUTS",IF($B$3=1,INDEX(Avalanche!$K$5:$CL$364,A169,($D$3-1)*8+2),INDEX(Snowball!$K$5:$CL$364,A169,($D$3-1)*8+2)))</f>
        <v>0</v>
      </c>
      <c r="E169" s="3">
        <f>IF(Inputs!$B$27&lt;&gt;"Ready","PENDING INPUTS",IF($B$3=1,INDEX(Avalanche!$K$5:$CL$364,A169,($D$3-1)*8+3),INDEX(Snowball!$K$5:$CL$364,A169,($D$3-1)*8+3)))</f>
        <v>0</v>
      </c>
      <c r="F169" s="3">
        <f>IF(Inputs!$B$27&lt;&gt;"Ready","PENDING INPUTS",IF($B$3=1,INDEX(Avalanche!$K$5:$CL$364,A169,($D$3-1)*8+4),INDEX(Snowball!$K$5:$CL$364,A169,($D$3-1)*8+4)))</f>
        <v>0</v>
      </c>
      <c r="G169">
        <f>IF(Inputs!$B$27&lt;&gt;"Ready","PENDING INPUTS",IF($B$3=1,INDEX(Avalanche!$K$5:$CL$364,A169,($D$3-1)*8+5),INDEX(Snowball!$K$5:$CL$364,A169,($D$3-1)*8+5)))</f>
        <v>99</v>
      </c>
      <c r="H169" s="3">
        <f>IF(Inputs!$B$27&lt;&gt;"Ready","PENDING INPUTS",IF($B$3=1,INDEX(Avalanche!$K$5:$CL$364,A169,($D$3-1)*8+6),INDEX(Snowball!$K$5:$CL$364,A169,($D$3-1)*8+6)))</f>
        <v>0</v>
      </c>
      <c r="I169" s="3">
        <f>IF(Inputs!$B$27&lt;&gt;"Ready","PENDING INPUTS",IF($B$3=1,INDEX(Avalanche!$K$5:$CL$364,A169,($D$3-1)*8+7),INDEX(Snowball!$K$5:$CL$364,A169,($D$3-1)*8+7)))</f>
        <v>0</v>
      </c>
      <c r="J169" s="3">
        <f>IF(Inputs!$B$27&lt;&gt;"Ready","PENDING INPUTS",IF($B$3=1,INDEX(Avalanche!$K$5:$CL$364,A169,($D$3-1)*8+8),INDEX(Snowball!$K$5:$CL$364,A169,($D$3-1)*8+8)))</f>
        <v>0</v>
      </c>
    </row>
    <row r="170" spans="1:10" ht="27.95" customHeight="1" x14ac:dyDescent="0.25">
      <c r="A170">
        <v>166</v>
      </c>
      <c r="B170" s="13">
        <f>IF(Inputs!$B$27&lt;&gt;"Ready","PENDING INPUTS",EDATE(Inputs!B5,A170-1))</f>
        <v>51318</v>
      </c>
      <c r="C170" s="3">
        <f>IF(Inputs!$B$27&lt;&gt;"Ready","PENDING INPUTS",IF($B$3=1,INDEX(Avalanche!$K$5:$CL$364,A170,($D$3-1)*8+1),INDEX(Snowball!$K$5:$CL$364,A170,($D$3-1)*8+1)))</f>
        <v>0</v>
      </c>
      <c r="D170" s="3">
        <f>IF(Inputs!$B$27&lt;&gt;"Ready","PENDING INPUTS",IF($B$3=1,INDEX(Avalanche!$K$5:$CL$364,A170,($D$3-1)*8+2),INDEX(Snowball!$K$5:$CL$364,A170,($D$3-1)*8+2)))</f>
        <v>0</v>
      </c>
      <c r="E170" s="3">
        <f>IF(Inputs!$B$27&lt;&gt;"Ready","PENDING INPUTS",IF($B$3=1,INDEX(Avalanche!$K$5:$CL$364,A170,($D$3-1)*8+3),INDEX(Snowball!$K$5:$CL$364,A170,($D$3-1)*8+3)))</f>
        <v>0</v>
      </c>
      <c r="F170" s="3">
        <f>IF(Inputs!$B$27&lt;&gt;"Ready","PENDING INPUTS",IF($B$3=1,INDEX(Avalanche!$K$5:$CL$364,A170,($D$3-1)*8+4),INDEX(Snowball!$K$5:$CL$364,A170,($D$3-1)*8+4)))</f>
        <v>0</v>
      </c>
      <c r="G170">
        <f>IF(Inputs!$B$27&lt;&gt;"Ready","PENDING INPUTS",IF($B$3=1,INDEX(Avalanche!$K$5:$CL$364,A170,($D$3-1)*8+5),INDEX(Snowball!$K$5:$CL$364,A170,($D$3-1)*8+5)))</f>
        <v>99</v>
      </c>
      <c r="H170" s="3">
        <f>IF(Inputs!$B$27&lt;&gt;"Ready","PENDING INPUTS",IF($B$3=1,INDEX(Avalanche!$K$5:$CL$364,A170,($D$3-1)*8+6),INDEX(Snowball!$K$5:$CL$364,A170,($D$3-1)*8+6)))</f>
        <v>0</v>
      </c>
      <c r="I170" s="3">
        <f>IF(Inputs!$B$27&lt;&gt;"Ready","PENDING INPUTS",IF($B$3=1,INDEX(Avalanche!$K$5:$CL$364,A170,($D$3-1)*8+7),INDEX(Snowball!$K$5:$CL$364,A170,($D$3-1)*8+7)))</f>
        <v>0</v>
      </c>
      <c r="J170" s="3">
        <f>IF(Inputs!$B$27&lt;&gt;"Ready","PENDING INPUTS",IF($B$3=1,INDEX(Avalanche!$K$5:$CL$364,A170,($D$3-1)*8+8),INDEX(Snowball!$K$5:$CL$364,A170,($D$3-1)*8+8)))</f>
        <v>0</v>
      </c>
    </row>
    <row r="171" spans="1:10" ht="27.95" customHeight="1" x14ac:dyDescent="0.25">
      <c r="A171">
        <v>167</v>
      </c>
      <c r="B171" s="13">
        <f>IF(Inputs!$B$27&lt;&gt;"Ready","PENDING INPUTS",EDATE(Inputs!B5,A171-1))</f>
        <v>51349</v>
      </c>
      <c r="C171" s="3">
        <f>IF(Inputs!$B$27&lt;&gt;"Ready","PENDING INPUTS",IF($B$3=1,INDEX(Avalanche!$K$5:$CL$364,A171,($D$3-1)*8+1),INDEX(Snowball!$K$5:$CL$364,A171,($D$3-1)*8+1)))</f>
        <v>0</v>
      </c>
      <c r="D171" s="3">
        <f>IF(Inputs!$B$27&lt;&gt;"Ready","PENDING INPUTS",IF($B$3=1,INDEX(Avalanche!$K$5:$CL$364,A171,($D$3-1)*8+2),INDEX(Snowball!$K$5:$CL$364,A171,($D$3-1)*8+2)))</f>
        <v>0</v>
      </c>
      <c r="E171" s="3">
        <f>IF(Inputs!$B$27&lt;&gt;"Ready","PENDING INPUTS",IF($B$3=1,INDEX(Avalanche!$K$5:$CL$364,A171,($D$3-1)*8+3),INDEX(Snowball!$K$5:$CL$364,A171,($D$3-1)*8+3)))</f>
        <v>0</v>
      </c>
      <c r="F171" s="3">
        <f>IF(Inputs!$B$27&lt;&gt;"Ready","PENDING INPUTS",IF($B$3=1,INDEX(Avalanche!$K$5:$CL$364,A171,($D$3-1)*8+4),INDEX(Snowball!$K$5:$CL$364,A171,($D$3-1)*8+4)))</f>
        <v>0</v>
      </c>
      <c r="G171">
        <f>IF(Inputs!$B$27&lt;&gt;"Ready","PENDING INPUTS",IF($B$3=1,INDEX(Avalanche!$K$5:$CL$364,A171,($D$3-1)*8+5),INDEX(Snowball!$K$5:$CL$364,A171,($D$3-1)*8+5)))</f>
        <v>99</v>
      </c>
      <c r="H171" s="3">
        <f>IF(Inputs!$B$27&lt;&gt;"Ready","PENDING INPUTS",IF($B$3=1,INDEX(Avalanche!$K$5:$CL$364,A171,($D$3-1)*8+6),INDEX(Snowball!$K$5:$CL$364,A171,($D$3-1)*8+6)))</f>
        <v>0</v>
      </c>
      <c r="I171" s="3">
        <f>IF(Inputs!$B$27&lt;&gt;"Ready","PENDING INPUTS",IF($B$3=1,INDEX(Avalanche!$K$5:$CL$364,A171,($D$3-1)*8+7),INDEX(Snowball!$K$5:$CL$364,A171,($D$3-1)*8+7)))</f>
        <v>0</v>
      </c>
      <c r="J171" s="3">
        <f>IF(Inputs!$B$27&lt;&gt;"Ready","PENDING INPUTS",IF($B$3=1,INDEX(Avalanche!$K$5:$CL$364,A171,($D$3-1)*8+8),INDEX(Snowball!$K$5:$CL$364,A171,($D$3-1)*8+8)))</f>
        <v>0</v>
      </c>
    </row>
    <row r="172" spans="1:10" ht="27.95" customHeight="1" x14ac:dyDescent="0.25">
      <c r="A172">
        <v>168</v>
      </c>
      <c r="B172" s="13">
        <f>IF(Inputs!$B$27&lt;&gt;"Ready","PENDING INPUTS",EDATE(Inputs!B5,A172-1))</f>
        <v>51380</v>
      </c>
      <c r="C172" s="3">
        <f>IF(Inputs!$B$27&lt;&gt;"Ready","PENDING INPUTS",IF($B$3=1,INDEX(Avalanche!$K$5:$CL$364,A172,($D$3-1)*8+1),INDEX(Snowball!$K$5:$CL$364,A172,($D$3-1)*8+1)))</f>
        <v>0</v>
      </c>
      <c r="D172" s="3">
        <f>IF(Inputs!$B$27&lt;&gt;"Ready","PENDING INPUTS",IF($B$3=1,INDEX(Avalanche!$K$5:$CL$364,A172,($D$3-1)*8+2),INDEX(Snowball!$K$5:$CL$364,A172,($D$3-1)*8+2)))</f>
        <v>0</v>
      </c>
      <c r="E172" s="3">
        <f>IF(Inputs!$B$27&lt;&gt;"Ready","PENDING INPUTS",IF($B$3=1,INDEX(Avalanche!$K$5:$CL$364,A172,($D$3-1)*8+3),INDEX(Snowball!$K$5:$CL$364,A172,($D$3-1)*8+3)))</f>
        <v>0</v>
      </c>
      <c r="F172" s="3">
        <f>IF(Inputs!$B$27&lt;&gt;"Ready","PENDING INPUTS",IF($B$3=1,INDEX(Avalanche!$K$5:$CL$364,A172,($D$3-1)*8+4),INDEX(Snowball!$K$5:$CL$364,A172,($D$3-1)*8+4)))</f>
        <v>0</v>
      </c>
      <c r="G172">
        <f>IF(Inputs!$B$27&lt;&gt;"Ready","PENDING INPUTS",IF($B$3=1,INDEX(Avalanche!$K$5:$CL$364,A172,($D$3-1)*8+5),INDEX(Snowball!$K$5:$CL$364,A172,($D$3-1)*8+5)))</f>
        <v>99</v>
      </c>
      <c r="H172" s="3">
        <f>IF(Inputs!$B$27&lt;&gt;"Ready","PENDING INPUTS",IF($B$3=1,INDEX(Avalanche!$K$5:$CL$364,A172,($D$3-1)*8+6),INDEX(Snowball!$K$5:$CL$364,A172,($D$3-1)*8+6)))</f>
        <v>0</v>
      </c>
      <c r="I172" s="3">
        <f>IF(Inputs!$B$27&lt;&gt;"Ready","PENDING INPUTS",IF($B$3=1,INDEX(Avalanche!$K$5:$CL$364,A172,($D$3-1)*8+7),INDEX(Snowball!$K$5:$CL$364,A172,($D$3-1)*8+7)))</f>
        <v>0</v>
      </c>
      <c r="J172" s="3">
        <f>IF(Inputs!$B$27&lt;&gt;"Ready","PENDING INPUTS",IF($B$3=1,INDEX(Avalanche!$K$5:$CL$364,A172,($D$3-1)*8+8),INDEX(Snowball!$K$5:$CL$364,A172,($D$3-1)*8+8)))</f>
        <v>0</v>
      </c>
    </row>
    <row r="173" spans="1:10" ht="27.95" customHeight="1" x14ac:dyDescent="0.25">
      <c r="A173">
        <v>169</v>
      </c>
      <c r="B173" s="13">
        <f>IF(Inputs!$B$27&lt;&gt;"Ready","PENDING INPUTS",EDATE(Inputs!B5,A173-1))</f>
        <v>51410</v>
      </c>
      <c r="C173" s="3">
        <f>IF(Inputs!$B$27&lt;&gt;"Ready","PENDING INPUTS",IF($B$3=1,INDEX(Avalanche!$K$5:$CL$364,A173,($D$3-1)*8+1),INDEX(Snowball!$K$5:$CL$364,A173,($D$3-1)*8+1)))</f>
        <v>0</v>
      </c>
      <c r="D173" s="3">
        <f>IF(Inputs!$B$27&lt;&gt;"Ready","PENDING INPUTS",IF($B$3=1,INDEX(Avalanche!$K$5:$CL$364,A173,($D$3-1)*8+2),INDEX(Snowball!$K$5:$CL$364,A173,($D$3-1)*8+2)))</f>
        <v>0</v>
      </c>
      <c r="E173" s="3">
        <f>IF(Inputs!$B$27&lt;&gt;"Ready","PENDING INPUTS",IF($B$3=1,INDEX(Avalanche!$K$5:$CL$364,A173,($D$3-1)*8+3),INDEX(Snowball!$K$5:$CL$364,A173,($D$3-1)*8+3)))</f>
        <v>0</v>
      </c>
      <c r="F173" s="3">
        <f>IF(Inputs!$B$27&lt;&gt;"Ready","PENDING INPUTS",IF($B$3=1,INDEX(Avalanche!$K$5:$CL$364,A173,($D$3-1)*8+4),INDEX(Snowball!$K$5:$CL$364,A173,($D$3-1)*8+4)))</f>
        <v>0</v>
      </c>
      <c r="G173">
        <f>IF(Inputs!$B$27&lt;&gt;"Ready","PENDING INPUTS",IF($B$3=1,INDEX(Avalanche!$K$5:$CL$364,A173,($D$3-1)*8+5),INDEX(Snowball!$K$5:$CL$364,A173,($D$3-1)*8+5)))</f>
        <v>99</v>
      </c>
      <c r="H173" s="3">
        <f>IF(Inputs!$B$27&lt;&gt;"Ready","PENDING INPUTS",IF($B$3=1,INDEX(Avalanche!$K$5:$CL$364,A173,($D$3-1)*8+6),INDEX(Snowball!$K$5:$CL$364,A173,($D$3-1)*8+6)))</f>
        <v>0</v>
      </c>
      <c r="I173" s="3">
        <f>IF(Inputs!$B$27&lt;&gt;"Ready","PENDING INPUTS",IF($B$3=1,INDEX(Avalanche!$K$5:$CL$364,A173,($D$3-1)*8+7),INDEX(Snowball!$K$5:$CL$364,A173,($D$3-1)*8+7)))</f>
        <v>0</v>
      </c>
      <c r="J173" s="3">
        <f>IF(Inputs!$B$27&lt;&gt;"Ready","PENDING INPUTS",IF($B$3=1,INDEX(Avalanche!$K$5:$CL$364,A173,($D$3-1)*8+8),INDEX(Snowball!$K$5:$CL$364,A173,($D$3-1)*8+8)))</f>
        <v>0</v>
      </c>
    </row>
    <row r="174" spans="1:10" ht="27.95" customHeight="1" x14ac:dyDescent="0.25">
      <c r="A174">
        <v>170</v>
      </c>
      <c r="B174" s="13">
        <f>IF(Inputs!$B$27&lt;&gt;"Ready","PENDING INPUTS",EDATE(Inputs!B5,A174-1))</f>
        <v>51441</v>
      </c>
      <c r="C174" s="3">
        <f>IF(Inputs!$B$27&lt;&gt;"Ready","PENDING INPUTS",IF($B$3=1,INDEX(Avalanche!$K$5:$CL$364,A174,($D$3-1)*8+1),INDEX(Snowball!$K$5:$CL$364,A174,($D$3-1)*8+1)))</f>
        <v>0</v>
      </c>
      <c r="D174" s="3">
        <f>IF(Inputs!$B$27&lt;&gt;"Ready","PENDING INPUTS",IF($B$3=1,INDEX(Avalanche!$K$5:$CL$364,A174,($D$3-1)*8+2),INDEX(Snowball!$K$5:$CL$364,A174,($D$3-1)*8+2)))</f>
        <v>0</v>
      </c>
      <c r="E174" s="3">
        <f>IF(Inputs!$B$27&lt;&gt;"Ready","PENDING INPUTS",IF($B$3=1,INDEX(Avalanche!$K$5:$CL$364,A174,($D$3-1)*8+3),INDEX(Snowball!$K$5:$CL$364,A174,($D$3-1)*8+3)))</f>
        <v>0</v>
      </c>
      <c r="F174" s="3">
        <f>IF(Inputs!$B$27&lt;&gt;"Ready","PENDING INPUTS",IF($B$3=1,INDEX(Avalanche!$K$5:$CL$364,A174,($D$3-1)*8+4),INDEX(Snowball!$K$5:$CL$364,A174,($D$3-1)*8+4)))</f>
        <v>0</v>
      </c>
      <c r="G174">
        <f>IF(Inputs!$B$27&lt;&gt;"Ready","PENDING INPUTS",IF($B$3=1,INDEX(Avalanche!$K$5:$CL$364,A174,($D$3-1)*8+5),INDEX(Snowball!$K$5:$CL$364,A174,($D$3-1)*8+5)))</f>
        <v>99</v>
      </c>
      <c r="H174" s="3">
        <f>IF(Inputs!$B$27&lt;&gt;"Ready","PENDING INPUTS",IF($B$3=1,INDEX(Avalanche!$K$5:$CL$364,A174,($D$3-1)*8+6),INDEX(Snowball!$K$5:$CL$364,A174,($D$3-1)*8+6)))</f>
        <v>0</v>
      </c>
      <c r="I174" s="3">
        <f>IF(Inputs!$B$27&lt;&gt;"Ready","PENDING INPUTS",IF($B$3=1,INDEX(Avalanche!$K$5:$CL$364,A174,($D$3-1)*8+7),INDEX(Snowball!$K$5:$CL$364,A174,($D$3-1)*8+7)))</f>
        <v>0</v>
      </c>
      <c r="J174" s="3">
        <f>IF(Inputs!$B$27&lt;&gt;"Ready","PENDING INPUTS",IF($B$3=1,INDEX(Avalanche!$K$5:$CL$364,A174,($D$3-1)*8+8),INDEX(Snowball!$K$5:$CL$364,A174,($D$3-1)*8+8)))</f>
        <v>0</v>
      </c>
    </row>
    <row r="175" spans="1:10" ht="27.95" customHeight="1" x14ac:dyDescent="0.25">
      <c r="A175">
        <v>171</v>
      </c>
      <c r="B175" s="13">
        <f>IF(Inputs!$B$27&lt;&gt;"Ready","PENDING INPUTS",EDATE(Inputs!B5,A175-1))</f>
        <v>51471</v>
      </c>
      <c r="C175" s="3">
        <f>IF(Inputs!$B$27&lt;&gt;"Ready","PENDING INPUTS",IF($B$3=1,INDEX(Avalanche!$K$5:$CL$364,A175,($D$3-1)*8+1),INDEX(Snowball!$K$5:$CL$364,A175,($D$3-1)*8+1)))</f>
        <v>0</v>
      </c>
      <c r="D175" s="3">
        <f>IF(Inputs!$B$27&lt;&gt;"Ready","PENDING INPUTS",IF($B$3=1,INDEX(Avalanche!$K$5:$CL$364,A175,($D$3-1)*8+2),INDEX(Snowball!$K$5:$CL$364,A175,($D$3-1)*8+2)))</f>
        <v>0</v>
      </c>
      <c r="E175" s="3">
        <f>IF(Inputs!$B$27&lt;&gt;"Ready","PENDING INPUTS",IF($B$3=1,INDEX(Avalanche!$K$5:$CL$364,A175,($D$3-1)*8+3),INDEX(Snowball!$K$5:$CL$364,A175,($D$3-1)*8+3)))</f>
        <v>0</v>
      </c>
      <c r="F175" s="3">
        <f>IF(Inputs!$B$27&lt;&gt;"Ready","PENDING INPUTS",IF($B$3=1,INDEX(Avalanche!$K$5:$CL$364,A175,($D$3-1)*8+4),INDEX(Snowball!$K$5:$CL$364,A175,($D$3-1)*8+4)))</f>
        <v>0</v>
      </c>
      <c r="G175">
        <f>IF(Inputs!$B$27&lt;&gt;"Ready","PENDING INPUTS",IF($B$3=1,INDEX(Avalanche!$K$5:$CL$364,A175,($D$3-1)*8+5),INDEX(Snowball!$K$5:$CL$364,A175,($D$3-1)*8+5)))</f>
        <v>99</v>
      </c>
      <c r="H175" s="3">
        <f>IF(Inputs!$B$27&lt;&gt;"Ready","PENDING INPUTS",IF($B$3=1,INDEX(Avalanche!$K$5:$CL$364,A175,($D$3-1)*8+6),INDEX(Snowball!$K$5:$CL$364,A175,($D$3-1)*8+6)))</f>
        <v>0</v>
      </c>
      <c r="I175" s="3">
        <f>IF(Inputs!$B$27&lt;&gt;"Ready","PENDING INPUTS",IF($B$3=1,INDEX(Avalanche!$K$5:$CL$364,A175,($D$3-1)*8+7),INDEX(Snowball!$K$5:$CL$364,A175,($D$3-1)*8+7)))</f>
        <v>0</v>
      </c>
      <c r="J175" s="3">
        <f>IF(Inputs!$B$27&lt;&gt;"Ready","PENDING INPUTS",IF($B$3=1,INDEX(Avalanche!$K$5:$CL$364,A175,($D$3-1)*8+8),INDEX(Snowball!$K$5:$CL$364,A175,($D$3-1)*8+8)))</f>
        <v>0</v>
      </c>
    </row>
    <row r="176" spans="1:10" ht="27.95" customHeight="1" x14ac:dyDescent="0.25">
      <c r="A176">
        <v>172</v>
      </c>
      <c r="B176" s="13">
        <f>IF(Inputs!$B$27&lt;&gt;"Ready","PENDING INPUTS",EDATE(Inputs!B5,A176-1))</f>
        <v>51502</v>
      </c>
      <c r="C176" s="3">
        <f>IF(Inputs!$B$27&lt;&gt;"Ready","PENDING INPUTS",IF($B$3=1,INDEX(Avalanche!$K$5:$CL$364,A176,($D$3-1)*8+1),INDEX(Snowball!$K$5:$CL$364,A176,($D$3-1)*8+1)))</f>
        <v>0</v>
      </c>
      <c r="D176" s="3">
        <f>IF(Inputs!$B$27&lt;&gt;"Ready","PENDING INPUTS",IF($B$3=1,INDEX(Avalanche!$K$5:$CL$364,A176,($D$3-1)*8+2),INDEX(Snowball!$K$5:$CL$364,A176,($D$3-1)*8+2)))</f>
        <v>0</v>
      </c>
      <c r="E176" s="3">
        <f>IF(Inputs!$B$27&lt;&gt;"Ready","PENDING INPUTS",IF($B$3=1,INDEX(Avalanche!$K$5:$CL$364,A176,($D$3-1)*8+3),INDEX(Snowball!$K$5:$CL$364,A176,($D$3-1)*8+3)))</f>
        <v>0</v>
      </c>
      <c r="F176" s="3">
        <f>IF(Inputs!$B$27&lt;&gt;"Ready","PENDING INPUTS",IF($B$3=1,INDEX(Avalanche!$K$5:$CL$364,A176,($D$3-1)*8+4),INDEX(Snowball!$K$5:$CL$364,A176,($D$3-1)*8+4)))</f>
        <v>0</v>
      </c>
      <c r="G176">
        <f>IF(Inputs!$B$27&lt;&gt;"Ready","PENDING INPUTS",IF($B$3=1,INDEX(Avalanche!$K$5:$CL$364,A176,($D$3-1)*8+5),INDEX(Snowball!$K$5:$CL$364,A176,($D$3-1)*8+5)))</f>
        <v>99</v>
      </c>
      <c r="H176" s="3">
        <f>IF(Inputs!$B$27&lt;&gt;"Ready","PENDING INPUTS",IF($B$3=1,INDEX(Avalanche!$K$5:$CL$364,A176,($D$3-1)*8+6),INDEX(Snowball!$K$5:$CL$364,A176,($D$3-1)*8+6)))</f>
        <v>0</v>
      </c>
      <c r="I176" s="3">
        <f>IF(Inputs!$B$27&lt;&gt;"Ready","PENDING INPUTS",IF($B$3=1,INDEX(Avalanche!$K$5:$CL$364,A176,($D$3-1)*8+7),INDEX(Snowball!$K$5:$CL$364,A176,($D$3-1)*8+7)))</f>
        <v>0</v>
      </c>
      <c r="J176" s="3">
        <f>IF(Inputs!$B$27&lt;&gt;"Ready","PENDING INPUTS",IF($B$3=1,INDEX(Avalanche!$K$5:$CL$364,A176,($D$3-1)*8+8),INDEX(Snowball!$K$5:$CL$364,A176,($D$3-1)*8+8)))</f>
        <v>0</v>
      </c>
    </row>
    <row r="177" spans="1:10" ht="27.95" customHeight="1" x14ac:dyDescent="0.25">
      <c r="A177">
        <v>173</v>
      </c>
      <c r="B177" s="13">
        <f>IF(Inputs!$B$27&lt;&gt;"Ready","PENDING INPUTS",EDATE(Inputs!B5,A177-1))</f>
        <v>51533</v>
      </c>
      <c r="C177" s="3">
        <f>IF(Inputs!$B$27&lt;&gt;"Ready","PENDING INPUTS",IF($B$3=1,INDEX(Avalanche!$K$5:$CL$364,A177,($D$3-1)*8+1),INDEX(Snowball!$K$5:$CL$364,A177,($D$3-1)*8+1)))</f>
        <v>0</v>
      </c>
      <c r="D177" s="3">
        <f>IF(Inputs!$B$27&lt;&gt;"Ready","PENDING INPUTS",IF($B$3=1,INDEX(Avalanche!$K$5:$CL$364,A177,($D$3-1)*8+2),INDEX(Snowball!$K$5:$CL$364,A177,($D$3-1)*8+2)))</f>
        <v>0</v>
      </c>
      <c r="E177" s="3">
        <f>IF(Inputs!$B$27&lt;&gt;"Ready","PENDING INPUTS",IF($B$3=1,INDEX(Avalanche!$K$5:$CL$364,A177,($D$3-1)*8+3),INDEX(Snowball!$K$5:$CL$364,A177,($D$3-1)*8+3)))</f>
        <v>0</v>
      </c>
      <c r="F177" s="3">
        <f>IF(Inputs!$B$27&lt;&gt;"Ready","PENDING INPUTS",IF($B$3=1,INDEX(Avalanche!$K$5:$CL$364,A177,($D$3-1)*8+4),INDEX(Snowball!$K$5:$CL$364,A177,($D$3-1)*8+4)))</f>
        <v>0</v>
      </c>
      <c r="G177">
        <f>IF(Inputs!$B$27&lt;&gt;"Ready","PENDING INPUTS",IF($B$3=1,INDEX(Avalanche!$K$5:$CL$364,A177,($D$3-1)*8+5),INDEX(Snowball!$K$5:$CL$364,A177,($D$3-1)*8+5)))</f>
        <v>99</v>
      </c>
      <c r="H177" s="3">
        <f>IF(Inputs!$B$27&lt;&gt;"Ready","PENDING INPUTS",IF($B$3=1,INDEX(Avalanche!$K$5:$CL$364,A177,($D$3-1)*8+6),INDEX(Snowball!$K$5:$CL$364,A177,($D$3-1)*8+6)))</f>
        <v>0</v>
      </c>
      <c r="I177" s="3">
        <f>IF(Inputs!$B$27&lt;&gt;"Ready","PENDING INPUTS",IF($B$3=1,INDEX(Avalanche!$K$5:$CL$364,A177,($D$3-1)*8+7),INDEX(Snowball!$K$5:$CL$364,A177,($D$3-1)*8+7)))</f>
        <v>0</v>
      </c>
      <c r="J177" s="3">
        <f>IF(Inputs!$B$27&lt;&gt;"Ready","PENDING INPUTS",IF($B$3=1,INDEX(Avalanche!$K$5:$CL$364,A177,($D$3-1)*8+8),INDEX(Snowball!$K$5:$CL$364,A177,($D$3-1)*8+8)))</f>
        <v>0</v>
      </c>
    </row>
    <row r="178" spans="1:10" ht="27.95" customHeight="1" x14ac:dyDescent="0.25">
      <c r="A178">
        <v>174</v>
      </c>
      <c r="B178" s="13">
        <f>IF(Inputs!$B$27&lt;&gt;"Ready","PENDING INPUTS",EDATE(Inputs!B5,A178-1))</f>
        <v>51561</v>
      </c>
      <c r="C178" s="3">
        <f>IF(Inputs!$B$27&lt;&gt;"Ready","PENDING INPUTS",IF($B$3=1,INDEX(Avalanche!$K$5:$CL$364,A178,($D$3-1)*8+1),INDEX(Snowball!$K$5:$CL$364,A178,($D$3-1)*8+1)))</f>
        <v>0</v>
      </c>
      <c r="D178" s="3">
        <f>IF(Inputs!$B$27&lt;&gt;"Ready","PENDING INPUTS",IF($B$3=1,INDEX(Avalanche!$K$5:$CL$364,A178,($D$3-1)*8+2),INDEX(Snowball!$K$5:$CL$364,A178,($D$3-1)*8+2)))</f>
        <v>0</v>
      </c>
      <c r="E178" s="3">
        <f>IF(Inputs!$B$27&lt;&gt;"Ready","PENDING INPUTS",IF($B$3=1,INDEX(Avalanche!$K$5:$CL$364,A178,($D$3-1)*8+3),INDEX(Snowball!$K$5:$CL$364,A178,($D$3-1)*8+3)))</f>
        <v>0</v>
      </c>
      <c r="F178" s="3">
        <f>IF(Inputs!$B$27&lt;&gt;"Ready","PENDING INPUTS",IF($B$3=1,INDEX(Avalanche!$K$5:$CL$364,A178,($D$3-1)*8+4),INDEX(Snowball!$K$5:$CL$364,A178,($D$3-1)*8+4)))</f>
        <v>0</v>
      </c>
      <c r="G178">
        <f>IF(Inputs!$B$27&lt;&gt;"Ready","PENDING INPUTS",IF($B$3=1,INDEX(Avalanche!$K$5:$CL$364,A178,($D$3-1)*8+5),INDEX(Snowball!$K$5:$CL$364,A178,($D$3-1)*8+5)))</f>
        <v>99</v>
      </c>
      <c r="H178" s="3">
        <f>IF(Inputs!$B$27&lt;&gt;"Ready","PENDING INPUTS",IF($B$3=1,INDEX(Avalanche!$K$5:$CL$364,A178,($D$3-1)*8+6),INDEX(Snowball!$K$5:$CL$364,A178,($D$3-1)*8+6)))</f>
        <v>0</v>
      </c>
      <c r="I178" s="3">
        <f>IF(Inputs!$B$27&lt;&gt;"Ready","PENDING INPUTS",IF($B$3=1,INDEX(Avalanche!$K$5:$CL$364,A178,($D$3-1)*8+7),INDEX(Snowball!$K$5:$CL$364,A178,($D$3-1)*8+7)))</f>
        <v>0</v>
      </c>
      <c r="J178" s="3">
        <f>IF(Inputs!$B$27&lt;&gt;"Ready","PENDING INPUTS",IF($B$3=1,INDEX(Avalanche!$K$5:$CL$364,A178,($D$3-1)*8+8),INDEX(Snowball!$K$5:$CL$364,A178,($D$3-1)*8+8)))</f>
        <v>0</v>
      </c>
    </row>
    <row r="179" spans="1:10" ht="27.95" customHeight="1" x14ac:dyDescent="0.25">
      <c r="A179">
        <v>175</v>
      </c>
      <c r="B179" s="13">
        <f>IF(Inputs!$B$27&lt;&gt;"Ready","PENDING INPUTS",EDATE(Inputs!B5,A179-1))</f>
        <v>51592</v>
      </c>
      <c r="C179" s="3">
        <f>IF(Inputs!$B$27&lt;&gt;"Ready","PENDING INPUTS",IF($B$3=1,INDEX(Avalanche!$K$5:$CL$364,A179,($D$3-1)*8+1),INDEX(Snowball!$K$5:$CL$364,A179,($D$3-1)*8+1)))</f>
        <v>0</v>
      </c>
      <c r="D179" s="3">
        <f>IF(Inputs!$B$27&lt;&gt;"Ready","PENDING INPUTS",IF($B$3=1,INDEX(Avalanche!$K$5:$CL$364,A179,($D$3-1)*8+2),INDEX(Snowball!$K$5:$CL$364,A179,($D$3-1)*8+2)))</f>
        <v>0</v>
      </c>
      <c r="E179" s="3">
        <f>IF(Inputs!$B$27&lt;&gt;"Ready","PENDING INPUTS",IF($B$3=1,INDEX(Avalanche!$K$5:$CL$364,A179,($D$3-1)*8+3),INDEX(Snowball!$K$5:$CL$364,A179,($D$3-1)*8+3)))</f>
        <v>0</v>
      </c>
      <c r="F179" s="3">
        <f>IF(Inputs!$B$27&lt;&gt;"Ready","PENDING INPUTS",IF($B$3=1,INDEX(Avalanche!$K$5:$CL$364,A179,($D$3-1)*8+4),INDEX(Snowball!$K$5:$CL$364,A179,($D$3-1)*8+4)))</f>
        <v>0</v>
      </c>
      <c r="G179">
        <f>IF(Inputs!$B$27&lt;&gt;"Ready","PENDING INPUTS",IF($B$3=1,INDEX(Avalanche!$K$5:$CL$364,A179,($D$3-1)*8+5),INDEX(Snowball!$K$5:$CL$364,A179,($D$3-1)*8+5)))</f>
        <v>99</v>
      </c>
      <c r="H179" s="3">
        <f>IF(Inputs!$B$27&lt;&gt;"Ready","PENDING INPUTS",IF($B$3=1,INDEX(Avalanche!$K$5:$CL$364,A179,($D$3-1)*8+6),INDEX(Snowball!$K$5:$CL$364,A179,($D$3-1)*8+6)))</f>
        <v>0</v>
      </c>
      <c r="I179" s="3">
        <f>IF(Inputs!$B$27&lt;&gt;"Ready","PENDING INPUTS",IF($B$3=1,INDEX(Avalanche!$K$5:$CL$364,A179,($D$3-1)*8+7),INDEX(Snowball!$K$5:$CL$364,A179,($D$3-1)*8+7)))</f>
        <v>0</v>
      </c>
      <c r="J179" s="3">
        <f>IF(Inputs!$B$27&lt;&gt;"Ready","PENDING INPUTS",IF($B$3=1,INDEX(Avalanche!$K$5:$CL$364,A179,($D$3-1)*8+8),INDEX(Snowball!$K$5:$CL$364,A179,($D$3-1)*8+8)))</f>
        <v>0</v>
      </c>
    </row>
    <row r="180" spans="1:10" ht="27.95" customHeight="1" x14ac:dyDescent="0.25">
      <c r="A180">
        <v>176</v>
      </c>
      <c r="B180" s="13">
        <f>IF(Inputs!$B$27&lt;&gt;"Ready","PENDING INPUTS",EDATE(Inputs!B5,A180-1))</f>
        <v>51622</v>
      </c>
      <c r="C180" s="3">
        <f>IF(Inputs!$B$27&lt;&gt;"Ready","PENDING INPUTS",IF($B$3=1,INDEX(Avalanche!$K$5:$CL$364,A180,($D$3-1)*8+1),INDEX(Snowball!$K$5:$CL$364,A180,($D$3-1)*8+1)))</f>
        <v>0</v>
      </c>
      <c r="D180" s="3">
        <f>IF(Inputs!$B$27&lt;&gt;"Ready","PENDING INPUTS",IF($B$3=1,INDEX(Avalanche!$K$5:$CL$364,A180,($D$3-1)*8+2),INDEX(Snowball!$K$5:$CL$364,A180,($D$3-1)*8+2)))</f>
        <v>0</v>
      </c>
      <c r="E180" s="3">
        <f>IF(Inputs!$B$27&lt;&gt;"Ready","PENDING INPUTS",IF($B$3=1,INDEX(Avalanche!$K$5:$CL$364,A180,($D$3-1)*8+3),INDEX(Snowball!$K$5:$CL$364,A180,($D$3-1)*8+3)))</f>
        <v>0</v>
      </c>
      <c r="F180" s="3">
        <f>IF(Inputs!$B$27&lt;&gt;"Ready","PENDING INPUTS",IF($B$3=1,INDEX(Avalanche!$K$5:$CL$364,A180,($D$3-1)*8+4),INDEX(Snowball!$K$5:$CL$364,A180,($D$3-1)*8+4)))</f>
        <v>0</v>
      </c>
      <c r="G180">
        <f>IF(Inputs!$B$27&lt;&gt;"Ready","PENDING INPUTS",IF($B$3=1,INDEX(Avalanche!$K$5:$CL$364,A180,($D$3-1)*8+5),INDEX(Snowball!$K$5:$CL$364,A180,($D$3-1)*8+5)))</f>
        <v>99</v>
      </c>
      <c r="H180" s="3">
        <f>IF(Inputs!$B$27&lt;&gt;"Ready","PENDING INPUTS",IF($B$3=1,INDEX(Avalanche!$K$5:$CL$364,A180,($D$3-1)*8+6),INDEX(Snowball!$K$5:$CL$364,A180,($D$3-1)*8+6)))</f>
        <v>0</v>
      </c>
      <c r="I180" s="3">
        <f>IF(Inputs!$B$27&lt;&gt;"Ready","PENDING INPUTS",IF($B$3=1,INDEX(Avalanche!$K$5:$CL$364,A180,($D$3-1)*8+7),INDEX(Snowball!$K$5:$CL$364,A180,($D$3-1)*8+7)))</f>
        <v>0</v>
      </c>
      <c r="J180" s="3">
        <f>IF(Inputs!$B$27&lt;&gt;"Ready","PENDING INPUTS",IF($B$3=1,INDEX(Avalanche!$K$5:$CL$364,A180,($D$3-1)*8+8),INDEX(Snowball!$K$5:$CL$364,A180,($D$3-1)*8+8)))</f>
        <v>0</v>
      </c>
    </row>
    <row r="181" spans="1:10" ht="27.95" customHeight="1" x14ac:dyDescent="0.25">
      <c r="A181">
        <v>177</v>
      </c>
      <c r="B181" s="13">
        <f>IF(Inputs!$B$27&lt;&gt;"Ready","PENDING INPUTS",EDATE(Inputs!B5,A181-1))</f>
        <v>51653</v>
      </c>
      <c r="C181" s="3">
        <f>IF(Inputs!$B$27&lt;&gt;"Ready","PENDING INPUTS",IF($B$3=1,INDEX(Avalanche!$K$5:$CL$364,A181,($D$3-1)*8+1),INDEX(Snowball!$K$5:$CL$364,A181,($D$3-1)*8+1)))</f>
        <v>0</v>
      </c>
      <c r="D181" s="3">
        <f>IF(Inputs!$B$27&lt;&gt;"Ready","PENDING INPUTS",IF($B$3=1,INDEX(Avalanche!$K$5:$CL$364,A181,($D$3-1)*8+2),INDEX(Snowball!$K$5:$CL$364,A181,($D$3-1)*8+2)))</f>
        <v>0</v>
      </c>
      <c r="E181" s="3">
        <f>IF(Inputs!$B$27&lt;&gt;"Ready","PENDING INPUTS",IF($B$3=1,INDEX(Avalanche!$K$5:$CL$364,A181,($D$3-1)*8+3),INDEX(Snowball!$K$5:$CL$364,A181,($D$3-1)*8+3)))</f>
        <v>0</v>
      </c>
      <c r="F181" s="3">
        <f>IF(Inputs!$B$27&lt;&gt;"Ready","PENDING INPUTS",IF($B$3=1,INDEX(Avalanche!$K$5:$CL$364,A181,($D$3-1)*8+4),INDEX(Snowball!$K$5:$CL$364,A181,($D$3-1)*8+4)))</f>
        <v>0</v>
      </c>
      <c r="G181">
        <f>IF(Inputs!$B$27&lt;&gt;"Ready","PENDING INPUTS",IF($B$3=1,INDEX(Avalanche!$K$5:$CL$364,A181,($D$3-1)*8+5),INDEX(Snowball!$K$5:$CL$364,A181,($D$3-1)*8+5)))</f>
        <v>99</v>
      </c>
      <c r="H181" s="3">
        <f>IF(Inputs!$B$27&lt;&gt;"Ready","PENDING INPUTS",IF($B$3=1,INDEX(Avalanche!$K$5:$CL$364,A181,($D$3-1)*8+6),INDEX(Snowball!$K$5:$CL$364,A181,($D$3-1)*8+6)))</f>
        <v>0</v>
      </c>
      <c r="I181" s="3">
        <f>IF(Inputs!$B$27&lt;&gt;"Ready","PENDING INPUTS",IF($B$3=1,INDEX(Avalanche!$K$5:$CL$364,A181,($D$3-1)*8+7),INDEX(Snowball!$K$5:$CL$364,A181,($D$3-1)*8+7)))</f>
        <v>0</v>
      </c>
      <c r="J181" s="3">
        <f>IF(Inputs!$B$27&lt;&gt;"Ready","PENDING INPUTS",IF($B$3=1,INDEX(Avalanche!$K$5:$CL$364,A181,($D$3-1)*8+8),INDEX(Snowball!$K$5:$CL$364,A181,($D$3-1)*8+8)))</f>
        <v>0</v>
      </c>
    </row>
    <row r="182" spans="1:10" ht="27.95" customHeight="1" x14ac:dyDescent="0.25">
      <c r="A182">
        <v>178</v>
      </c>
      <c r="B182" s="13">
        <f>IF(Inputs!$B$27&lt;&gt;"Ready","PENDING INPUTS",EDATE(Inputs!B5,A182-1))</f>
        <v>51683</v>
      </c>
      <c r="C182" s="3">
        <f>IF(Inputs!$B$27&lt;&gt;"Ready","PENDING INPUTS",IF($B$3=1,INDEX(Avalanche!$K$5:$CL$364,A182,($D$3-1)*8+1),INDEX(Snowball!$K$5:$CL$364,A182,($D$3-1)*8+1)))</f>
        <v>0</v>
      </c>
      <c r="D182" s="3">
        <f>IF(Inputs!$B$27&lt;&gt;"Ready","PENDING INPUTS",IF($B$3=1,INDEX(Avalanche!$K$5:$CL$364,A182,($D$3-1)*8+2),INDEX(Snowball!$K$5:$CL$364,A182,($D$3-1)*8+2)))</f>
        <v>0</v>
      </c>
      <c r="E182" s="3">
        <f>IF(Inputs!$B$27&lt;&gt;"Ready","PENDING INPUTS",IF($B$3=1,INDEX(Avalanche!$K$5:$CL$364,A182,($D$3-1)*8+3),INDEX(Snowball!$K$5:$CL$364,A182,($D$3-1)*8+3)))</f>
        <v>0</v>
      </c>
      <c r="F182" s="3">
        <f>IF(Inputs!$B$27&lt;&gt;"Ready","PENDING INPUTS",IF($B$3=1,INDEX(Avalanche!$K$5:$CL$364,A182,($D$3-1)*8+4),INDEX(Snowball!$K$5:$CL$364,A182,($D$3-1)*8+4)))</f>
        <v>0</v>
      </c>
      <c r="G182">
        <f>IF(Inputs!$B$27&lt;&gt;"Ready","PENDING INPUTS",IF($B$3=1,INDEX(Avalanche!$K$5:$CL$364,A182,($D$3-1)*8+5),INDEX(Snowball!$K$5:$CL$364,A182,($D$3-1)*8+5)))</f>
        <v>99</v>
      </c>
      <c r="H182" s="3">
        <f>IF(Inputs!$B$27&lt;&gt;"Ready","PENDING INPUTS",IF($B$3=1,INDEX(Avalanche!$K$5:$CL$364,A182,($D$3-1)*8+6),INDEX(Snowball!$K$5:$CL$364,A182,($D$3-1)*8+6)))</f>
        <v>0</v>
      </c>
      <c r="I182" s="3">
        <f>IF(Inputs!$B$27&lt;&gt;"Ready","PENDING INPUTS",IF($B$3=1,INDEX(Avalanche!$K$5:$CL$364,A182,($D$3-1)*8+7),INDEX(Snowball!$K$5:$CL$364,A182,($D$3-1)*8+7)))</f>
        <v>0</v>
      </c>
      <c r="J182" s="3">
        <f>IF(Inputs!$B$27&lt;&gt;"Ready","PENDING INPUTS",IF($B$3=1,INDEX(Avalanche!$K$5:$CL$364,A182,($D$3-1)*8+8),INDEX(Snowball!$K$5:$CL$364,A182,($D$3-1)*8+8)))</f>
        <v>0</v>
      </c>
    </row>
    <row r="183" spans="1:10" ht="27.95" customHeight="1" x14ac:dyDescent="0.25">
      <c r="A183">
        <v>179</v>
      </c>
      <c r="B183" s="13">
        <f>IF(Inputs!$B$27&lt;&gt;"Ready","PENDING INPUTS",EDATE(Inputs!B5,A183-1))</f>
        <v>51714</v>
      </c>
      <c r="C183" s="3">
        <f>IF(Inputs!$B$27&lt;&gt;"Ready","PENDING INPUTS",IF($B$3=1,INDEX(Avalanche!$K$5:$CL$364,A183,($D$3-1)*8+1),INDEX(Snowball!$K$5:$CL$364,A183,($D$3-1)*8+1)))</f>
        <v>0</v>
      </c>
      <c r="D183" s="3">
        <f>IF(Inputs!$B$27&lt;&gt;"Ready","PENDING INPUTS",IF($B$3=1,INDEX(Avalanche!$K$5:$CL$364,A183,($D$3-1)*8+2),INDEX(Snowball!$K$5:$CL$364,A183,($D$3-1)*8+2)))</f>
        <v>0</v>
      </c>
      <c r="E183" s="3">
        <f>IF(Inputs!$B$27&lt;&gt;"Ready","PENDING INPUTS",IF($B$3=1,INDEX(Avalanche!$K$5:$CL$364,A183,($D$3-1)*8+3),INDEX(Snowball!$K$5:$CL$364,A183,($D$3-1)*8+3)))</f>
        <v>0</v>
      </c>
      <c r="F183" s="3">
        <f>IF(Inputs!$B$27&lt;&gt;"Ready","PENDING INPUTS",IF($B$3=1,INDEX(Avalanche!$K$5:$CL$364,A183,($D$3-1)*8+4),INDEX(Snowball!$K$5:$CL$364,A183,($D$3-1)*8+4)))</f>
        <v>0</v>
      </c>
      <c r="G183">
        <f>IF(Inputs!$B$27&lt;&gt;"Ready","PENDING INPUTS",IF($B$3=1,INDEX(Avalanche!$K$5:$CL$364,A183,($D$3-1)*8+5),INDEX(Snowball!$K$5:$CL$364,A183,($D$3-1)*8+5)))</f>
        <v>99</v>
      </c>
      <c r="H183" s="3">
        <f>IF(Inputs!$B$27&lt;&gt;"Ready","PENDING INPUTS",IF($B$3=1,INDEX(Avalanche!$K$5:$CL$364,A183,($D$3-1)*8+6),INDEX(Snowball!$K$5:$CL$364,A183,($D$3-1)*8+6)))</f>
        <v>0</v>
      </c>
      <c r="I183" s="3">
        <f>IF(Inputs!$B$27&lt;&gt;"Ready","PENDING INPUTS",IF($B$3=1,INDEX(Avalanche!$K$5:$CL$364,A183,($D$3-1)*8+7),INDEX(Snowball!$K$5:$CL$364,A183,($D$3-1)*8+7)))</f>
        <v>0</v>
      </c>
      <c r="J183" s="3">
        <f>IF(Inputs!$B$27&lt;&gt;"Ready","PENDING INPUTS",IF($B$3=1,INDEX(Avalanche!$K$5:$CL$364,A183,($D$3-1)*8+8),INDEX(Snowball!$K$5:$CL$364,A183,($D$3-1)*8+8)))</f>
        <v>0</v>
      </c>
    </row>
    <row r="184" spans="1:10" ht="27.95" customHeight="1" x14ac:dyDescent="0.25">
      <c r="A184">
        <v>180</v>
      </c>
      <c r="B184" s="13">
        <f>IF(Inputs!$B$27&lt;&gt;"Ready","PENDING INPUTS",EDATE(Inputs!B5,A184-1))</f>
        <v>51745</v>
      </c>
      <c r="C184" s="3">
        <f>IF(Inputs!$B$27&lt;&gt;"Ready","PENDING INPUTS",IF($B$3=1,INDEX(Avalanche!$K$5:$CL$364,A184,($D$3-1)*8+1),INDEX(Snowball!$K$5:$CL$364,A184,($D$3-1)*8+1)))</f>
        <v>0</v>
      </c>
      <c r="D184" s="3">
        <f>IF(Inputs!$B$27&lt;&gt;"Ready","PENDING INPUTS",IF($B$3=1,INDEX(Avalanche!$K$5:$CL$364,A184,($D$3-1)*8+2),INDEX(Snowball!$K$5:$CL$364,A184,($D$3-1)*8+2)))</f>
        <v>0</v>
      </c>
      <c r="E184" s="3">
        <f>IF(Inputs!$B$27&lt;&gt;"Ready","PENDING INPUTS",IF($B$3=1,INDEX(Avalanche!$K$5:$CL$364,A184,($D$3-1)*8+3),INDEX(Snowball!$K$5:$CL$364,A184,($D$3-1)*8+3)))</f>
        <v>0</v>
      </c>
      <c r="F184" s="3">
        <f>IF(Inputs!$B$27&lt;&gt;"Ready","PENDING INPUTS",IF($B$3=1,INDEX(Avalanche!$K$5:$CL$364,A184,($D$3-1)*8+4),INDEX(Snowball!$K$5:$CL$364,A184,($D$3-1)*8+4)))</f>
        <v>0</v>
      </c>
      <c r="G184">
        <f>IF(Inputs!$B$27&lt;&gt;"Ready","PENDING INPUTS",IF($B$3=1,INDEX(Avalanche!$K$5:$CL$364,A184,($D$3-1)*8+5),INDEX(Snowball!$K$5:$CL$364,A184,($D$3-1)*8+5)))</f>
        <v>99</v>
      </c>
      <c r="H184" s="3">
        <f>IF(Inputs!$B$27&lt;&gt;"Ready","PENDING INPUTS",IF($B$3=1,INDEX(Avalanche!$K$5:$CL$364,A184,($D$3-1)*8+6),INDEX(Snowball!$K$5:$CL$364,A184,($D$3-1)*8+6)))</f>
        <v>0</v>
      </c>
      <c r="I184" s="3">
        <f>IF(Inputs!$B$27&lt;&gt;"Ready","PENDING INPUTS",IF($B$3=1,INDEX(Avalanche!$K$5:$CL$364,A184,($D$3-1)*8+7),INDEX(Snowball!$K$5:$CL$364,A184,($D$3-1)*8+7)))</f>
        <v>0</v>
      </c>
      <c r="J184" s="3">
        <f>IF(Inputs!$B$27&lt;&gt;"Ready","PENDING INPUTS",IF($B$3=1,INDEX(Avalanche!$K$5:$CL$364,A184,($D$3-1)*8+8),INDEX(Snowball!$K$5:$CL$364,A184,($D$3-1)*8+8)))</f>
        <v>0</v>
      </c>
    </row>
    <row r="185" spans="1:10" ht="27.95" customHeight="1" x14ac:dyDescent="0.25">
      <c r="A185">
        <v>181</v>
      </c>
      <c r="B185" s="13">
        <f>IF(Inputs!$B$27&lt;&gt;"Ready","PENDING INPUTS",EDATE(Inputs!B5,A185-1))</f>
        <v>51775</v>
      </c>
      <c r="C185" s="3">
        <f>IF(Inputs!$B$27&lt;&gt;"Ready","PENDING INPUTS",IF($B$3=1,INDEX(Avalanche!$K$5:$CL$364,A185,($D$3-1)*8+1),INDEX(Snowball!$K$5:$CL$364,A185,($D$3-1)*8+1)))</f>
        <v>0</v>
      </c>
      <c r="D185" s="3">
        <f>IF(Inputs!$B$27&lt;&gt;"Ready","PENDING INPUTS",IF($B$3=1,INDEX(Avalanche!$K$5:$CL$364,A185,($D$3-1)*8+2),INDEX(Snowball!$K$5:$CL$364,A185,($D$3-1)*8+2)))</f>
        <v>0</v>
      </c>
      <c r="E185" s="3">
        <f>IF(Inputs!$B$27&lt;&gt;"Ready","PENDING INPUTS",IF($B$3=1,INDEX(Avalanche!$K$5:$CL$364,A185,($D$3-1)*8+3),INDEX(Snowball!$K$5:$CL$364,A185,($D$3-1)*8+3)))</f>
        <v>0</v>
      </c>
      <c r="F185" s="3">
        <f>IF(Inputs!$B$27&lt;&gt;"Ready","PENDING INPUTS",IF($B$3=1,INDEX(Avalanche!$K$5:$CL$364,A185,($D$3-1)*8+4),INDEX(Snowball!$K$5:$CL$364,A185,($D$3-1)*8+4)))</f>
        <v>0</v>
      </c>
      <c r="G185">
        <f>IF(Inputs!$B$27&lt;&gt;"Ready","PENDING INPUTS",IF($B$3=1,INDEX(Avalanche!$K$5:$CL$364,A185,($D$3-1)*8+5),INDEX(Snowball!$K$5:$CL$364,A185,($D$3-1)*8+5)))</f>
        <v>99</v>
      </c>
      <c r="H185" s="3">
        <f>IF(Inputs!$B$27&lt;&gt;"Ready","PENDING INPUTS",IF($B$3=1,INDEX(Avalanche!$K$5:$CL$364,A185,($D$3-1)*8+6),INDEX(Snowball!$K$5:$CL$364,A185,($D$3-1)*8+6)))</f>
        <v>0</v>
      </c>
      <c r="I185" s="3">
        <f>IF(Inputs!$B$27&lt;&gt;"Ready","PENDING INPUTS",IF($B$3=1,INDEX(Avalanche!$K$5:$CL$364,A185,($D$3-1)*8+7),INDEX(Snowball!$K$5:$CL$364,A185,($D$3-1)*8+7)))</f>
        <v>0</v>
      </c>
      <c r="J185" s="3">
        <f>IF(Inputs!$B$27&lt;&gt;"Ready","PENDING INPUTS",IF($B$3=1,INDEX(Avalanche!$K$5:$CL$364,A185,($D$3-1)*8+8),INDEX(Snowball!$K$5:$CL$364,A185,($D$3-1)*8+8)))</f>
        <v>0</v>
      </c>
    </row>
    <row r="186" spans="1:10" ht="27.95" customHeight="1" x14ac:dyDescent="0.25">
      <c r="A186">
        <v>182</v>
      </c>
      <c r="B186" s="13">
        <f>IF(Inputs!$B$27&lt;&gt;"Ready","PENDING INPUTS",EDATE(Inputs!B5,A186-1))</f>
        <v>51806</v>
      </c>
      <c r="C186" s="3">
        <f>IF(Inputs!$B$27&lt;&gt;"Ready","PENDING INPUTS",IF($B$3=1,INDEX(Avalanche!$K$5:$CL$364,A186,($D$3-1)*8+1),INDEX(Snowball!$K$5:$CL$364,A186,($D$3-1)*8+1)))</f>
        <v>0</v>
      </c>
      <c r="D186" s="3">
        <f>IF(Inputs!$B$27&lt;&gt;"Ready","PENDING INPUTS",IF($B$3=1,INDEX(Avalanche!$K$5:$CL$364,A186,($D$3-1)*8+2),INDEX(Snowball!$K$5:$CL$364,A186,($D$3-1)*8+2)))</f>
        <v>0</v>
      </c>
      <c r="E186" s="3">
        <f>IF(Inputs!$B$27&lt;&gt;"Ready","PENDING INPUTS",IF($B$3=1,INDEX(Avalanche!$K$5:$CL$364,A186,($D$3-1)*8+3),INDEX(Snowball!$K$5:$CL$364,A186,($D$3-1)*8+3)))</f>
        <v>0</v>
      </c>
      <c r="F186" s="3">
        <f>IF(Inputs!$B$27&lt;&gt;"Ready","PENDING INPUTS",IF($B$3=1,INDEX(Avalanche!$K$5:$CL$364,A186,($D$3-1)*8+4),INDEX(Snowball!$K$5:$CL$364,A186,($D$3-1)*8+4)))</f>
        <v>0</v>
      </c>
      <c r="G186">
        <f>IF(Inputs!$B$27&lt;&gt;"Ready","PENDING INPUTS",IF($B$3=1,INDEX(Avalanche!$K$5:$CL$364,A186,($D$3-1)*8+5),INDEX(Snowball!$K$5:$CL$364,A186,($D$3-1)*8+5)))</f>
        <v>99</v>
      </c>
      <c r="H186" s="3">
        <f>IF(Inputs!$B$27&lt;&gt;"Ready","PENDING INPUTS",IF($B$3=1,INDEX(Avalanche!$K$5:$CL$364,A186,($D$3-1)*8+6),INDEX(Snowball!$K$5:$CL$364,A186,($D$3-1)*8+6)))</f>
        <v>0</v>
      </c>
      <c r="I186" s="3">
        <f>IF(Inputs!$B$27&lt;&gt;"Ready","PENDING INPUTS",IF($B$3=1,INDEX(Avalanche!$K$5:$CL$364,A186,($D$3-1)*8+7),INDEX(Snowball!$K$5:$CL$364,A186,($D$3-1)*8+7)))</f>
        <v>0</v>
      </c>
      <c r="J186" s="3">
        <f>IF(Inputs!$B$27&lt;&gt;"Ready","PENDING INPUTS",IF($B$3=1,INDEX(Avalanche!$K$5:$CL$364,A186,($D$3-1)*8+8),INDEX(Snowball!$K$5:$CL$364,A186,($D$3-1)*8+8)))</f>
        <v>0</v>
      </c>
    </row>
    <row r="187" spans="1:10" ht="27.95" customHeight="1" x14ac:dyDescent="0.25">
      <c r="A187">
        <v>183</v>
      </c>
      <c r="B187" s="13">
        <f>IF(Inputs!$B$27&lt;&gt;"Ready","PENDING INPUTS",EDATE(Inputs!B5,A187-1))</f>
        <v>51836</v>
      </c>
      <c r="C187" s="3">
        <f>IF(Inputs!$B$27&lt;&gt;"Ready","PENDING INPUTS",IF($B$3=1,INDEX(Avalanche!$K$5:$CL$364,A187,($D$3-1)*8+1),INDEX(Snowball!$K$5:$CL$364,A187,($D$3-1)*8+1)))</f>
        <v>0</v>
      </c>
      <c r="D187" s="3">
        <f>IF(Inputs!$B$27&lt;&gt;"Ready","PENDING INPUTS",IF($B$3=1,INDEX(Avalanche!$K$5:$CL$364,A187,($D$3-1)*8+2),INDEX(Snowball!$K$5:$CL$364,A187,($D$3-1)*8+2)))</f>
        <v>0</v>
      </c>
      <c r="E187" s="3">
        <f>IF(Inputs!$B$27&lt;&gt;"Ready","PENDING INPUTS",IF($B$3=1,INDEX(Avalanche!$K$5:$CL$364,A187,($D$3-1)*8+3),INDEX(Snowball!$K$5:$CL$364,A187,($D$3-1)*8+3)))</f>
        <v>0</v>
      </c>
      <c r="F187" s="3">
        <f>IF(Inputs!$B$27&lt;&gt;"Ready","PENDING INPUTS",IF($B$3=1,INDEX(Avalanche!$K$5:$CL$364,A187,($D$3-1)*8+4),INDEX(Snowball!$K$5:$CL$364,A187,($D$3-1)*8+4)))</f>
        <v>0</v>
      </c>
      <c r="G187">
        <f>IF(Inputs!$B$27&lt;&gt;"Ready","PENDING INPUTS",IF($B$3=1,INDEX(Avalanche!$K$5:$CL$364,A187,($D$3-1)*8+5),INDEX(Snowball!$K$5:$CL$364,A187,($D$3-1)*8+5)))</f>
        <v>99</v>
      </c>
      <c r="H187" s="3">
        <f>IF(Inputs!$B$27&lt;&gt;"Ready","PENDING INPUTS",IF($B$3=1,INDEX(Avalanche!$K$5:$CL$364,A187,($D$3-1)*8+6),INDEX(Snowball!$K$5:$CL$364,A187,($D$3-1)*8+6)))</f>
        <v>0</v>
      </c>
      <c r="I187" s="3">
        <f>IF(Inputs!$B$27&lt;&gt;"Ready","PENDING INPUTS",IF($B$3=1,INDEX(Avalanche!$K$5:$CL$364,A187,($D$3-1)*8+7),INDEX(Snowball!$K$5:$CL$364,A187,($D$3-1)*8+7)))</f>
        <v>0</v>
      </c>
      <c r="J187" s="3">
        <f>IF(Inputs!$B$27&lt;&gt;"Ready","PENDING INPUTS",IF($B$3=1,INDEX(Avalanche!$K$5:$CL$364,A187,($D$3-1)*8+8),INDEX(Snowball!$K$5:$CL$364,A187,($D$3-1)*8+8)))</f>
        <v>0</v>
      </c>
    </row>
    <row r="188" spans="1:10" ht="27.95" customHeight="1" x14ac:dyDescent="0.25">
      <c r="A188">
        <v>184</v>
      </c>
      <c r="B188" s="13">
        <f>IF(Inputs!$B$27&lt;&gt;"Ready","PENDING INPUTS",EDATE(Inputs!B5,A188-1))</f>
        <v>51867</v>
      </c>
      <c r="C188" s="3">
        <f>IF(Inputs!$B$27&lt;&gt;"Ready","PENDING INPUTS",IF($B$3=1,INDEX(Avalanche!$K$5:$CL$364,A188,($D$3-1)*8+1),INDEX(Snowball!$K$5:$CL$364,A188,($D$3-1)*8+1)))</f>
        <v>0</v>
      </c>
      <c r="D188" s="3">
        <f>IF(Inputs!$B$27&lt;&gt;"Ready","PENDING INPUTS",IF($B$3=1,INDEX(Avalanche!$K$5:$CL$364,A188,($D$3-1)*8+2),INDEX(Snowball!$K$5:$CL$364,A188,($D$3-1)*8+2)))</f>
        <v>0</v>
      </c>
      <c r="E188" s="3">
        <f>IF(Inputs!$B$27&lt;&gt;"Ready","PENDING INPUTS",IF($B$3=1,INDEX(Avalanche!$K$5:$CL$364,A188,($D$3-1)*8+3),INDEX(Snowball!$K$5:$CL$364,A188,($D$3-1)*8+3)))</f>
        <v>0</v>
      </c>
      <c r="F188" s="3">
        <f>IF(Inputs!$B$27&lt;&gt;"Ready","PENDING INPUTS",IF($B$3=1,INDEX(Avalanche!$K$5:$CL$364,A188,($D$3-1)*8+4),INDEX(Snowball!$K$5:$CL$364,A188,($D$3-1)*8+4)))</f>
        <v>0</v>
      </c>
      <c r="G188">
        <f>IF(Inputs!$B$27&lt;&gt;"Ready","PENDING INPUTS",IF($B$3=1,INDEX(Avalanche!$K$5:$CL$364,A188,($D$3-1)*8+5),INDEX(Snowball!$K$5:$CL$364,A188,($D$3-1)*8+5)))</f>
        <v>99</v>
      </c>
      <c r="H188" s="3">
        <f>IF(Inputs!$B$27&lt;&gt;"Ready","PENDING INPUTS",IF($B$3=1,INDEX(Avalanche!$K$5:$CL$364,A188,($D$3-1)*8+6),INDEX(Snowball!$K$5:$CL$364,A188,($D$3-1)*8+6)))</f>
        <v>0</v>
      </c>
      <c r="I188" s="3">
        <f>IF(Inputs!$B$27&lt;&gt;"Ready","PENDING INPUTS",IF($B$3=1,INDEX(Avalanche!$K$5:$CL$364,A188,($D$3-1)*8+7),INDEX(Snowball!$K$5:$CL$364,A188,($D$3-1)*8+7)))</f>
        <v>0</v>
      </c>
      <c r="J188" s="3">
        <f>IF(Inputs!$B$27&lt;&gt;"Ready","PENDING INPUTS",IF($B$3=1,INDEX(Avalanche!$K$5:$CL$364,A188,($D$3-1)*8+8),INDEX(Snowball!$K$5:$CL$364,A188,($D$3-1)*8+8)))</f>
        <v>0</v>
      </c>
    </row>
    <row r="189" spans="1:10" ht="27.95" customHeight="1" x14ac:dyDescent="0.25">
      <c r="A189">
        <v>185</v>
      </c>
      <c r="B189" s="13">
        <f>IF(Inputs!$B$27&lt;&gt;"Ready","PENDING INPUTS",EDATE(Inputs!B5,A189-1))</f>
        <v>51898</v>
      </c>
      <c r="C189" s="3">
        <f>IF(Inputs!$B$27&lt;&gt;"Ready","PENDING INPUTS",IF($B$3=1,INDEX(Avalanche!$K$5:$CL$364,A189,($D$3-1)*8+1),INDEX(Snowball!$K$5:$CL$364,A189,($D$3-1)*8+1)))</f>
        <v>0</v>
      </c>
      <c r="D189" s="3">
        <f>IF(Inputs!$B$27&lt;&gt;"Ready","PENDING INPUTS",IF($B$3=1,INDEX(Avalanche!$K$5:$CL$364,A189,($D$3-1)*8+2),INDEX(Snowball!$K$5:$CL$364,A189,($D$3-1)*8+2)))</f>
        <v>0</v>
      </c>
      <c r="E189" s="3">
        <f>IF(Inputs!$B$27&lt;&gt;"Ready","PENDING INPUTS",IF($B$3=1,INDEX(Avalanche!$K$5:$CL$364,A189,($D$3-1)*8+3),INDEX(Snowball!$K$5:$CL$364,A189,($D$3-1)*8+3)))</f>
        <v>0</v>
      </c>
      <c r="F189" s="3">
        <f>IF(Inputs!$B$27&lt;&gt;"Ready","PENDING INPUTS",IF($B$3=1,INDEX(Avalanche!$K$5:$CL$364,A189,($D$3-1)*8+4),INDEX(Snowball!$K$5:$CL$364,A189,($D$3-1)*8+4)))</f>
        <v>0</v>
      </c>
      <c r="G189">
        <f>IF(Inputs!$B$27&lt;&gt;"Ready","PENDING INPUTS",IF($B$3=1,INDEX(Avalanche!$K$5:$CL$364,A189,($D$3-1)*8+5),INDEX(Snowball!$K$5:$CL$364,A189,($D$3-1)*8+5)))</f>
        <v>99</v>
      </c>
      <c r="H189" s="3">
        <f>IF(Inputs!$B$27&lt;&gt;"Ready","PENDING INPUTS",IF($B$3=1,INDEX(Avalanche!$K$5:$CL$364,A189,($D$3-1)*8+6),INDEX(Snowball!$K$5:$CL$364,A189,($D$3-1)*8+6)))</f>
        <v>0</v>
      </c>
      <c r="I189" s="3">
        <f>IF(Inputs!$B$27&lt;&gt;"Ready","PENDING INPUTS",IF($B$3=1,INDEX(Avalanche!$K$5:$CL$364,A189,($D$3-1)*8+7),INDEX(Snowball!$K$5:$CL$364,A189,($D$3-1)*8+7)))</f>
        <v>0</v>
      </c>
      <c r="J189" s="3">
        <f>IF(Inputs!$B$27&lt;&gt;"Ready","PENDING INPUTS",IF($B$3=1,INDEX(Avalanche!$K$5:$CL$364,A189,($D$3-1)*8+8),INDEX(Snowball!$K$5:$CL$364,A189,($D$3-1)*8+8)))</f>
        <v>0</v>
      </c>
    </row>
    <row r="190" spans="1:10" ht="27.95" customHeight="1" x14ac:dyDescent="0.25">
      <c r="A190">
        <v>186</v>
      </c>
      <c r="B190" s="13">
        <f>IF(Inputs!$B$27&lt;&gt;"Ready","PENDING INPUTS",EDATE(Inputs!B5,A190-1))</f>
        <v>51926</v>
      </c>
      <c r="C190" s="3">
        <f>IF(Inputs!$B$27&lt;&gt;"Ready","PENDING INPUTS",IF($B$3=1,INDEX(Avalanche!$K$5:$CL$364,A190,($D$3-1)*8+1),INDEX(Snowball!$K$5:$CL$364,A190,($D$3-1)*8+1)))</f>
        <v>0</v>
      </c>
      <c r="D190" s="3">
        <f>IF(Inputs!$B$27&lt;&gt;"Ready","PENDING INPUTS",IF($B$3=1,INDEX(Avalanche!$K$5:$CL$364,A190,($D$3-1)*8+2),INDEX(Snowball!$K$5:$CL$364,A190,($D$3-1)*8+2)))</f>
        <v>0</v>
      </c>
      <c r="E190" s="3">
        <f>IF(Inputs!$B$27&lt;&gt;"Ready","PENDING INPUTS",IF($B$3=1,INDEX(Avalanche!$K$5:$CL$364,A190,($D$3-1)*8+3),INDEX(Snowball!$K$5:$CL$364,A190,($D$3-1)*8+3)))</f>
        <v>0</v>
      </c>
      <c r="F190" s="3">
        <f>IF(Inputs!$B$27&lt;&gt;"Ready","PENDING INPUTS",IF($B$3=1,INDEX(Avalanche!$K$5:$CL$364,A190,($D$3-1)*8+4),INDEX(Snowball!$K$5:$CL$364,A190,($D$3-1)*8+4)))</f>
        <v>0</v>
      </c>
      <c r="G190">
        <f>IF(Inputs!$B$27&lt;&gt;"Ready","PENDING INPUTS",IF($B$3=1,INDEX(Avalanche!$K$5:$CL$364,A190,($D$3-1)*8+5),INDEX(Snowball!$K$5:$CL$364,A190,($D$3-1)*8+5)))</f>
        <v>99</v>
      </c>
      <c r="H190" s="3">
        <f>IF(Inputs!$B$27&lt;&gt;"Ready","PENDING INPUTS",IF($B$3=1,INDEX(Avalanche!$K$5:$CL$364,A190,($D$3-1)*8+6),INDEX(Snowball!$K$5:$CL$364,A190,($D$3-1)*8+6)))</f>
        <v>0</v>
      </c>
      <c r="I190" s="3">
        <f>IF(Inputs!$B$27&lt;&gt;"Ready","PENDING INPUTS",IF($B$3=1,INDEX(Avalanche!$K$5:$CL$364,A190,($D$3-1)*8+7),INDEX(Snowball!$K$5:$CL$364,A190,($D$3-1)*8+7)))</f>
        <v>0</v>
      </c>
      <c r="J190" s="3">
        <f>IF(Inputs!$B$27&lt;&gt;"Ready","PENDING INPUTS",IF($B$3=1,INDEX(Avalanche!$K$5:$CL$364,A190,($D$3-1)*8+8),INDEX(Snowball!$K$5:$CL$364,A190,($D$3-1)*8+8)))</f>
        <v>0</v>
      </c>
    </row>
    <row r="191" spans="1:10" ht="27.95" customHeight="1" x14ac:dyDescent="0.25">
      <c r="A191">
        <v>187</v>
      </c>
      <c r="B191" s="13">
        <f>IF(Inputs!$B$27&lt;&gt;"Ready","PENDING INPUTS",EDATE(Inputs!B5,A191-1))</f>
        <v>51957</v>
      </c>
      <c r="C191" s="3">
        <f>IF(Inputs!$B$27&lt;&gt;"Ready","PENDING INPUTS",IF($B$3=1,INDEX(Avalanche!$K$5:$CL$364,A191,($D$3-1)*8+1),INDEX(Snowball!$K$5:$CL$364,A191,($D$3-1)*8+1)))</f>
        <v>0</v>
      </c>
      <c r="D191" s="3">
        <f>IF(Inputs!$B$27&lt;&gt;"Ready","PENDING INPUTS",IF($B$3=1,INDEX(Avalanche!$K$5:$CL$364,A191,($D$3-1)*8+2),INDEX(Snowball!$K$5:$CL$364,A191,($D$3-1)*8+2)))</f>
        <v>0</v>
      </c>
      <c r="E191" s="3">
        <f>IF(Inputs!$B$27&lt;&gt;"Ready","PENDING INPUTS",IF($B$3=1,INDEX(Avalanche!$K$5:$CL$364,A191,($D$3-1)*8+3),INDEX(Snowball!$K$5:$CL$364,A191,($D$3-1)*8+3)))</f>
        <v>0</v>
      </c>
      <c r="F191" s="3">
        <f>IF(Inputs!$B$27&lt;&gt;"Ready","PENDING INPUTS",IF($B$3=1,INDEX(Avalanche!$K$5:$CL$364,A191,($D$3-1)*8+4),INDEX(Snowball!$K$5:$CL$364,A191,($D$3-1)*8+4)))</f>
        <v>0</v>
      </c>
      <c r="G191">
        <f>IF(Inputs!$B$27&lt;&gt;"Ready","PENDING INPUTS",IF($B$3=1,INDEX(Avalanche!$K$5:$CL$364,A191,($D$3-1)*8+5),INDEX(Snowball!$K$5:$CL$364,A191,($D$3-1)*8+5)))</f>
        <v>99</v>
      </c>
      <c r="H191" s="3">
        <f>IF(Inputs!$B$27&lt;&gt;"Ready","PENDING INPUTS",IF($B$3=1,INDEX(Avalanche!$K$5:$CL$364,A191,($D$3-1)*8+6),INDEX(Snowball!$K$5:$CL$364,A191,($D$3-1)*8+6)))</f>
        <v>0</v>
      </c>
      <c r="I191" s="3">
        <f>IF(Inputs!$B$27&lt;&gt;"Ready","PENDING INPUTS",IF($B$3=1,INDEX(Avalanche!$K$5:$CL$364,A191,($D$3-1)*8+7),INDEX(Snowball!$K$5:$CL$364,A191,($D$3-1)*8+7)))</f>
        <v>0</v>
      </c>
      <c r="J191" s="3">
        <f>IF(Inputs!$B$27&lt;&gt;"Ready","PENDING INPUTS",IF($B$3=1,INDEX(Avalanche!$K$5:$CL$364,A191,($D$3-1)*8+8),INDEX(Snowball!$K$5:$CL$364,A191,($D$3-1)*8+8)))</f>
        <v>0</v>
      </c>
    </row>
    <row r="192" spans="1:10" ht="27.95" customHeight="1" x14ac:dyDescent="0.25">
      <c r="A192">
        <v>188</v>
      </c>
      <c r="B192" s="13">
        <f>IF(Inputs!$B$27&lt;&gt;"Ready","PENDING INPUTS",EDATE(Inputs!B5,A192-1))</f>
        <v>51987</v>
      </c>
      <c r="C192" s="3">
        <f>IF(Inputs!$B$27&lt;&gt;"Ready","PENDING INPUTS",IF($B$3=1,INDEX(Avalanche!$K$5:$CL$364,A192,($D$3-1)*8+1),INDEX(Snowball!$K$5:$CL$364,A192,($D$3-1)*8+1)))</f>
        <v>0</v>
      </c>
      <c r="D192" s="3">
        <f>IF(Inputs!$B$27&lt;&gt;"Ready","PENDING INPUTS",IF($B$3=1,INDEX(Avalanche!$K$5:$CL$364,A192,($D$3-1)*8+2),INDEX(Snowball!$K$5:$CL$364,A192,($D$3-1)*8+2)))</f>
        <v>0</v>
      </c>
      <c r="E192" s="3">
        <f>IF(Inputs!$B$27&lt;&gt;"Ready","PENDING INPUTS",IF($B$3=1,INDEX(Avalanche!$K$5:$CL$364,A192,($D$3-1)*8+3),INDEX(Snowball!$K$5:$CL$364,A192,($D$3-1)*8+3)))</f>
        <v>0</v>
      </c>
      <c r="F192" s="3">
        <f>IF(Inputs!$B$27&lt;&gt;"Ready","PENDING INPUTS",IF($B$3=1,INDEX(Avalanche!$K$5:$CL$364,A192,($D$3-1)*8+4),INDEX(Snowball!$K$5:$CL$364,A192,($D$3-1)*8+4)))</f>
        <v>0</v>
      </c>
      <c r="G192">
        <f>IF(Inputs!$B$27&lt;&gt;"Ready","PENDING INPUTS",IF($B$3=1,INDEX(Avalanche!$K$5:$CL$364,A192,($D$3-1)*8+5),INDEX(Snowball!$K$5:$CL$364,A192,($D$3-1)*8+5)))</f>
        <v>99</v>
      </c>
      <c r="H192" s="3">
        <f>IF(Inputs!$B$27&lt;&gt;"Ready","PENDING INPUTS",IF($B$3=1,INDEX(Avalanche!$K$5:$CL$364,A192,($D$3-1)*8+6),INDEX(Snowball!$K$5:$CL$364,A192,($D$3-1)*8+6)))</f>
        <v>0</v>
      </c>
      <c r="I192" s="3">
        <f>IF(Inputs!$B$27&lt;&gt;"Ready","PENDING INPUTS",IF($B$3=1,INDEX(Avalanche!$K$5:$CL$364,A192,($D$3-1)*8+7),INDEX(Snowball!$K$5:$CL$364,A192,($D$3-1)*8+7)))</f>
        <v>0</v>
      </c>
      <c r="J192" s="3">
        <f>IF(Inputs!$B$27&lt;&gt;"Ready","PENDING INPUTS",IF($B$3=1,INDEX(Avalanche!$K$5:$CL$364,A192,($D$3-1)*8+8),INDEX(Snowball!$K$5:$CL$364,A192,($D$3-1)*8+8)))</f>
        <v>0</v>
      </c>
    </row>
    <row r="193" spans="1:10" ht="27.95" customHeight="1" x14ac:dyDescent="0.25">
      <c r="A193">
        <v>189</v>
      </c>
      <c r="B193" s="13">
        <f>IF(Inputs!$B$27&lt;&gt;"Ready","PENDING INPUTS",EDATE(Inputs!B5,A193-1))</f>
        <v>52018</v>
      </c>
      <c r="C193" s="3">
        <f>IF(Inputs!$B$27&lt;&gt;"Ready","PENDING INPUTS",IF($B$3=1,INDEX(Avalanche!$K$5:$CL$364,A193,($D$3-1)*8+1),INDEX(Snowball!$K$5:$CL$364,A193,($D$3-1)*8+1)))</f>
        <v>0</v>
      </c>
      <c r="D193" s="3">
        <f>IF(Inputs!$B$27&lt;&gt;"Ready","PENDING INPUTS",IF($B$3=1,INDEX(Avalanche!$K$5:$CL$364,A193,($D$3-1)*8+2),INDEX(Snowball!$K$5:$CL$364,A193,($D$3-1)*8+2)))</f>
        <v>0</v>
      </c>
      <c r="E193" s="3">
        <f>IF(Inputs!$B$27&lt;&gt;"Ready","PENDING INPUTS",IF($B$3=1,INDEX(Avalanche!$K$5:$CL$364,A193,($D$3-1)*8+3),INDEX(Snowball!$K$5:$CL$364,A193,($D$3-1)*8+3)))</f>
        <v>0</v>
      </c>
      <c r="F193" s="3">
        <f>IF(Inputs!$B$27&lt;&gt;"Ready","PENDING INPUTS",IF($B$3=1,INDEX(Avalanche!$K$5:$CL$364,A193,($D$3-1)*8+4),INDEX(Snowball!$K$5:$CL$364,A193,($D$3-1)*8+4)))</f>
        <v>0</v>
      </c>
      <c r="G193">
        <f>IF(Inputs!$B$27&lt;&gt;"Ready","PENDING INPUTS",IF($B$3=1,INDEX(Avalanche!$K$5:$CL$364,A193,($D$3-1)*8+5),INDEX(Snowball!$K$5:$CL$364,A193,($D$3-1)*8+5)))</f>
        <v>99</v>
      </c>
      <c r="H193" s="3">
        <f>IF(Inputs!$B$27&lt;&gt;"Ready","PENDING INPUTS",IF($B$3=1,INDEX(Avalanche!$K$5:$CL$364,A193,($D$3-1)*8+6),INDEX(Snowball!$K$5:$CL$364,A193,($D$3-1)*8+6)))</f>
        <v>0</v>
      </c>
      <c r="I193" s="3">
        <f>IF(Inputs!$B$27&lt;&gt;"Ready","PENDING INPUTS",IF($B$3=1,INDEX(Avalanche!$K$5:$CL$364,A193,($D$3-1)*8+7),INDEX(Snowball!$K$5:$CL$364,A193,($D$3-1)*8+7)))</f>
        <v>0</v>
      </c>
      <c r="J193" s="3">
        <f>IF(Inputs!$B$27&lt;&gt;"Ready","PENDING INPUTS",IF($B$3=1,INDEX(Avalanche!$K$5:$CL$364,A193,($D$3-1)*8+8),INDEX(Snowball!$K$5:$CL$364,A193,($D$3-1)*8+8)))</f>
        <v>0</v>
      </c>
    </row>
    <row r="194" spans="1:10" ht="27.95" customHeight="1" x14ac:dyDescent="0.25">
      <c r="A194">
        <v>190</v>
      </c>
      <c r="B194" s="13">
        <f>IF(Inputs!$B$27&lt;&gt;"Ready","PENDING INPUTS",EDATE(Inputs!B5,A194-1))</f>
        <v>52048</v>
      </c>
      <c r="C194" s="3">
        <f>IF(Inputs!$B$27&lt;&gt;"Ready","PENDING INPUTS",IF($B$3=1,INDEX(Avalanche!$K$5:$CL$364,A194,($D$3-1)*8+1),INDEX(Snowball!$K$5:$CL$364,A194,($D$3-1)*8+1)))</f>
        <v>0</v>
      </c>
      <c r="D194" s="3">
        <f>IF(Inputs!$B$27&lt;&gt;"Ready","PENDING INPUTS",IF($B$3=1,INDEX(Avalanche!$K$5:$CL$364,A194,($D$3-1)*8+2),INDEX(Snowball!$K$5:$CL$364,A194,($D$3-1)*8+2)))</f>
        <v>0</v>
      </c>
      <c r="E194" s="3">
        <f>IF(Inputs!$B$27&lt;&gt;"Ready","PENDING INPUTS",IF($B$3=1,INDEX(Avalanche!$K$5:$CL$364,A194,($D$3-1)*8+3),INDEX(Snowball!$K$5:$CL$364,A194,($D$3-1)*8+3)))</f>
        <v>0</v>
      </c>
      <c r="F194" s="3">
        <f>IF(Inputs!$B$27&lt;&gt;"Ready","PENDING INPUTS",IF($B$3=1,INDEX(Avalanche!$K$5:$CL$364,A194,($D$3-1)*8+4),INDEX(Snowball!$K$5:$CL$364,A194,($D$3-1)*8+4)))</f>
        <v>0</v>
      </c>
      <c r="G194">
        <f>IF(Inputs!$B$27&lt;&gt;"Ready","PENDING INPUTS",IF($B$3=1,INDEX(Avalanche!$K$5:$CL$364,A194,($D$3-1)*8+5),INDEX(Snowball!$K$5:$CL$364,A194,($D$3-1)*8+5)))</f>
        <v>99</v>
      </c>
      <c r="H194" s="3">
        <f>IF(Inputs!$B$27&lt;&gt;"Ready","PENDING INPUTS",IF($B$3=1,INDEX(Avalanche!$K$5:$CL$364,A194,($D$3-1)*8+6),INDEX(Snowball!$K$5:$CL$364,A194,($D$3-1)*8+6)))</f>
        <v>0</v>
      </c>
      <c r="I194" s="3">
        <f>IF(Inputs!$B$27&lt;&gt;"Ready","PENDING INPUTS",IF($B$3=1,INDEX(Avalanche!$K$5:$CL$364,A194,($D$3-1)*8+7),INDEX(Snowball!$K$5:$CL$364,A194,($D$3-1)*8+7)))</f>
        <v>0</v>
      </c>
      <c r="J194" s="3">
        <f>IF(Inputs!$B$27&lt;&gt;"Ready","PENDING INPUTS",IF($B$3=1,INDEX(Avalanche!$K$5:$CL$364,A194,($D$3-1)*8+8),INDEX(Snowball!$K$5:$CL$364,A194,($D$3-1)*8+8)))</f>
        <v>0</v>
      </c>
    </row>
    <row r="195" spans="1:10" ht="27.95" customHeight="1" x14ac:dyDescent="0.25">
      <c r="A195">
        <v>191</v>
      </c>
      <c r="B195" s="13">
        <f>IF(Inputs!$B$27&lt;&gt;"Ready","PENDING INPUTS",EDATE(Inputs!B5,A195-1))</f>
        <v>52079</v>
      </c>
      <c r="C195" s="3">
        <f>IF(Inputs!$B$27&lt;&gt;"Ready","PENDING INPUTS",IF($B$3=1,INDEX(Avalanche!$K$5:$CL$364,A195,($D$3-1)*8+1),INDEX(Snowball!$K$5:$CL$364,A195,($D$3-1)*8+1)))</f>
        <v>0</v>
      </c>
      <c r="D195" s="3">
        <f>IF(Inputs!$B$27&lt;&gt;"Ready","PENDING INPUTS",IF($B$3=1,INDEX(Avalanche!$K$5:$CL$364,A195,($D$3-1)*8+2),INDEX(Snowball!$K$5:$CL$364,A195,($D$3-1)*8+2)))</f>
        <v>0</v>
      </c>
      <c r="E195" s="3">
        <f>IF(Inputs!$B$27&lt;&gt;"Ready","PENDING INPUTS",IF($B$3=1,INDEX(Avalanche!$K$5:$CL$364,A195,($D$3-1)*8+3),INDEX(Snowball!$K$5:$CL$364,A195,($D$3-1)*8+3)))</f>
        <v>0</v>
      </c>
      <c r="F195" s="3">
        <f>IF(Inputs!$B$27&lt;&gt;"Ready","PENDING INPUTS",IF($B$3=1,INDEX(Avalanche!$K$5:$CL$364,A195,($D$3-1)*8+4),INDEX(Snowball!$K$5:$CL$364,A195,($D$3-1)*8+4)))</f>
        <v>0</v>
      </c>
      <c r="G195">
        <f>IF(Inputs!$B$27&lt;&gt;"Ready","PENDING INPUTS",IF($B$3=1,INDEX(Avalanche!$K$5:$CL$364,A195,($D$3-1)*8+5),INDEX(Snowball!$K$5:$CL$364,A195,($D$3-1)*8+5)))</f>
        <v>99</v>
      </c>
      <c r="H195" s="3">
        <f>IF(Inputs!$B$27&lt;&gt;"Ready","PENDING INPUTS",IF($B$3=1,INDEX(Avalanche!$K$5:$CL$364,A195,($D$3-1)*8+6),INDEX(Snowball!$K$5:$CL$364,A195,($D$3-1)*8+6)))</f>
        <v>0</v>
      </c>
      <c r="I195" s="3">
        <f>IF(Inputs!$B$27&lt;&gt;"Ready","PENDING INPUTS",IF($B$3=1,INDEX(Avalanche!$K$5:$CL$364,A195,($D$3-1)*8+7),INDEX(Snowball!$K$5:$CL$364,A195,($D$3-1)*8+7)))</f>
        <v>0</v>
      </c>
      <c r="J195" s="3">
        <f>IF(Inputs!$B$27&lt;&gt;"Ready","PENDING INPUTS",IF($B$3=1,INDEX(Avalanche!$K$5:$CL$364,A195,($D$3-1)*8+8),INDEX(Snowball!$K$5:$CL$364,A195,($D$3-1)*8+8)))</f>
        <v>0</v>
      </c>
    </row>
    <row r="196" spans="1:10" ht="27.95" customHeight="1" x14ac:dyDescent="0.25">
      <c r="A196">
        <v>192</v>
      </c>
      <c r="B196" s="13">
        <f>IF(Inputs!$B$27&lt;&gt;"Ready","PENDING INPUTS",EDATE(Inputs!B5,A196-1))</f>
        <v>52110</v>
      </c>
      <c r="C196" s="3">
        <f>IF(Inputs!$B$27&lt;&gt;"Ready","PENDING INPUTS",IF($B$3=1,INDEX(Avalanche!$K$5:$CL$364,A196,($D$3-1)*8+1),INDEX(Snowball!$K$5:$CL$364,A196,($D$3-1)*8+1)))</f>
        <v>0</v>
      </c>
      <c r="D196" s="3">
        <f>IF(Inputs!$B$27&lt;&gt;"Ready","PENDING INPUTS",IF($B$3=1,INDEX(Avalanche!$K$5:$CL$364,A196,($D$3-1)*8+2),INDEX(Snowball!$K$5:$CL$364,A196,($D$3-1)*8+2)))</f>
        <v>0</v>
      </c>
      <c r="E196" s="3">
        <f>IF(Inputs!$B$27&lt;&gt;"Ready","PENDING INPUTS",IF($B$3=1,INDEX(Avalanche!$K$5:$CL$364,A196,($D$3-1)*8+3),INDEX(Snowball!$K$5:$CL$364,A196,($D$3-1)*8+3)))</f>
        <v>0</v>
      </c>
      <c r="F196" s="3">
        <f>IF(Inputs!$B$27&lt;&gt;"Ready","PENDING INPUTS",IF($B$3=1,INDEX(Avalanche!$K$5:$CL$364,A196,($D$3-1)*8+4),INDEX(Snowball!$K$5:$CL$364,A196,($D$3-1)*8+4)))</f>
        <v>0</v>
      </c>
      <c r="G196">
        <f>IF(Inputs!$B$27&lt;&gt;"Ready","PENDING INPUTS",IF($B$3=1,INDEX(Avalanche!$K$5:$CL$364,A196,($D$3-1)*8+5),INDEX(Snowball!$K$5:$CL$364,A196,($D$3-1)*8+5)))</f>
        <v>99</v>
      </c>
      <c r="H196" s="3">
        <f>IF(Inputs!$B$27&lt;&gt;"Ready","PENDING INPUTS",IF($B$3=1,INDEX(Avalanche!$K$5:$CL$364,A196,($D$3-1)*8+6),INDEX(Snowball!$K$5:$CL$364,A196,($D$3-1)*8+6)))</f>
        <v>0</v>
      </c>
      <c r="I196" s="3">
        <f>IF(Inputs!$B$27&lt;&gt;"Ready","PENDING INPUTS",IF($B$3=1,INDEX(Avalanche!$K$5:$CL$364,A196,($D$3-1)*8+7),INDEX(Snowball!$K$5:$CL$364,A196,($D$3-1)*8+7)))</f>
        <v>0</v>
      </c>
      <c r="J196" s="3">
        <f>IF(Inputs!$B$27&lt;&gt;"Ready","PENDING INPUTS",IF($B$3=1,INDEX(Avalanche!$K$5:$CL$364,A196,($D$3-1)*8+8),INDEX(Snowball!$K$5:$CL$364,A196,($D$3-1)*8+8)))</f>
        <v>0</v>
      </c>
    </row>
    <row r="197" spans="1:10" ht="27.95" customHeight="1" x14ac:dyDescent="0.25">
      <c r="A197">
        <v>193</v>
      </c>
      <c r="B197" s="13">
        <f>IF(Inputs!$B$27&lt;&gt;"Ready","PENDING INPUTS",EDATE(Inputs!B5,A197-1))</f>
        <v>52140</v>
      </c>
      <c r="C197" s="3">
        <f>IF(Inputs!$B$27&lt;&gt;"Ready","PENDING INPUTS",IF($B$3=1,INDEX(Avalanche!$K$5:$CL$364,A197,($D$3-1)*8+1),INDEX(Snowball!$K$5:$CL$364,A197,($D$3-1)*8+1)))</f>
        <v>0</v>
      </c>
      <c r="D197" s="3">
        <f>IF(Inputs!$B$27&lt;&gt;"Ready","PENDING INPUTS",IF($B$3=1,INDEX(Avalanche!$K$5:$CL$364,A197,($D$3-1)*8+2),INDEX(Snowball!$K$5:$CL$364,A197,($D$3-1)*8+2)))</f>
        <v>0</v>
      </c>
      <c r="E197" s="3">
        <f>IF(Inputs!$B$27&lt;&gt;"Ready","PENDING INPUTS",IF($B$3=1,INDEX(Avalanche!$K$5:$CL$364,A197,($D$3-1)*8+3),INDEX(Snowball!$K$5:$CL$364,A197,($D$3-1)*8+3)))</f>
        <v>0</v>
      </c>
      <c r="F197" s="3">
        <f>IF(Inputs!$B$27&lt;&gt;"Ready","PENDING INPUTS",IF($B$3=1,INDEX(Avalanche!$K$5:$CL$364,A197,($D$3-1)*8+4),INDEX(Snowball!$K$5:$CL$364,A197,($D$3-1)*8+4)))</f>
        <v>0</v>
      </c>
      <c r="G197">
        <f>IF(Inputs!$B$27&lt;&gt;"Ready","PENDING INPUTS",IF($B$3=1,INDEX(Avalanche!$K$5:$CL$364,A197,($D$3-1)*8+5),INDEX(Snowball!$K$5:$CL$364,A197,($D$3-1)*8+5)))</f>
        <v>99</v>
      </c>
      <c r="H197" s="3">
        <f>IF(Inputs!$B$27&lt;&gt;"Ready","PENDING INPUTS",IF($B$3=1,INDEX(Avalanche!$K$5:$CL$364,A197,($D$3-1)*8+6),INDEX(Snowball!$K$5:$CL$364,A197,($D$3-1)*8+6)))</f>
        <v>0</v>
      </c>
      <c r="I197" s="3">
        <f>IF(Inputs!$B$27&lt;&gt;"Ready","PENDING INPUTS",IF($B$3=1,INDEX(Avalanche!$K$5:$CL$364,A197,($D$3-1)*8+7),INDEX(Snowball!$K$5:$CL$364,A197,($D$3-1)*8+7)))</f>
        <v>0</v>
      </c>
      <c r="J197" s="3">
        <f>IF(Inputs!$B$27&lt;&gt;"Ready","PENDING INPUTS",IF($B$3=1,INDEX(Avalanche!$K$5:$CL$364,A197,($D$3-1)*8+8),INDEX(Snowball!$K$5:$CL$364,A197,($D$3-1)*8+8)))</f>
        <v>0</v>
      </c>
    </row>
    <row r="198" spans="1:10" ht="27.95" customHeight="1" x14ac:dyDescent="0.25">
      <c r="A198">
        <v>194</v>
      </c>
      <c r="B198" s="13">
        <f>IF(Inputs!$B$27&lt;&gt;"Ready","PENDING INPUTS",EDATE(Inputs!B5,A198-1))</f>
        <v>52171</v>
      </c>
      <c r="C198" s="3">
        <f>IF(Inputs!$B$27&lt;&gt;"Ready","PENDING INPUTS",IF($B$3=1,INDEX(Avalanche!$K$5:$CL$364,A198,($D$3-1)*8+1),INDEX(Snowball!$K$5:$CL$364,A198,($D$3-1)*8+1)))</f>
        <v>0</v>
      </c>
      <c r="D198" s="3">
        <f>IF(Inputs!$B$27&lt;&gt;"Ready","PENDING INPUTS",IF($B$3=1,INDEX(Avalanche!$K$5:$CL$364,A198,($D$3-1)*8+2),INDEX(Snowball!$K$5:$CL$364,A198,($D$3-1)*8+2)))</f>
        <v>0</v>
      </c>
      <c r="E198" s="3">
        <f>IF(Inputs!$B$27&lt;&gt;"Ready","PENDING INPUTS",IF($B$3=1,INDEX(Avalanche!$K$5:$CL$364,A198,($D$3-1)*8+3),INDEX(Snowball!$K$5:$CL$364,A198,($D$3-1)*8+3)))</f>
        <v>0</v>
      </c>
      <c r="F198" s="3">
        <f>IF(Inputs!$B$27&lt;&gt;"Ready","PENDING INPUTS",IF($B$3=1,INDEX(Avalanche!$K$5:$CL$364,A198,($D$3-1)*8+4),INDEX(Snowball!$K$5:$CL$364,A198,($D$3-1)*8+4)))</f>
        <v>0</v>
      </c>
      <c r="G198">
        <f>IF(Inputs!$B$27&lt;&gt;"Ready","PENDING INPUTS",IF($B$3=1,INDEX(Avalanche!$K$5:$CL$364,A198,($D$3-1)*8+5),INDEX(Snowball!$K$5:$CL$364,A198,($D$3-1)*8+5)))</f>
        <v>99</v>
      </c>
      <c r="H198" s="3">
        <f>IF(Inputs!$B$27&lt;&gt;"Ready","PENDING INPUTS",IF($B$3=1,INDEX(Avalanche!$K$5:$CL$364,A198,($D$3-1)*8+6),INDEX(Snowball!$K$5:$CL$364,A198,($D$3-1)*8+6)))</f>
        <v>0</v>
      </c>
      <c r="I198" s="3">
        <f>IF(Inputs!$B$27&lt;&gt;"Ready","PENDING INPUTS",IF($B$3=1,INDEX(Avalanche!$K$5:$CL$364,A198,($D$3-1)*8+7),INDEX(Snowball!$K$5:$CL$364,A198,($D$3-1)*8+7)))</f>
        <v>0</v>
      </c>
      <c r="J198" s="3">
        <f>IF(Inputs!$B$27&lt;&gt;"Ready","PENDING INPUTS",IF($B$3=1,INDEX(Avalanche!$K$5:$CL$364,A198,($D$3-1)*8+8),INDEX(Snowball!$K$5:$CL$364,A198,($D$3-1)*8+8)))</f>
        <v>0</v>
      </c>
    </row>
    <row r="199" spans="1:10" ht="27.95" customHeight="1" x14ac:dyDescent="0.25">
      <c r="A199">
        <v>195</v>
      </c>
      <c r="B199" s="13">
        <f>IF(Inputs!$B$27&lt;&gt;"Ready","PENDING INPUTS",EDATE(Inputs!B5,A199-1))</f>
        <v>52201</v>
      </c>
      <c r="C199" s="3">
        <f>IF(Inputs!$B$27&lt;&gt;"Ready","PENDING INPUTS",IF($B$3=1,INDEX(Avalanche!$K$5:$CL$364,A199,($D$3-1)*8+1),INDEX(Snowball!$K$5:$CL$364,A199,($D$3-1)*8+1)))</f>
        <v>0</v>
      </c>
      <c r="D199" s="3">
        <f>IF(Inputs!$B$27&lt;&gt;"Ready","PENDING INPUTS",IF($B$3=1,INDEX(Avalanche!$K$5:$CL$364,A199,($D$3-1)*8+2),INDEX(Snowball!$K$5:$CL$364,A199,($D$3-1)*8+2)))</f>
        <v>0</v>
      </c>
      <c r="E199" s="3">
        <f>IF(Inputs!$B$27&lt;&gt;"Ready","PENDING INPUTS",IF($B$3=1,INDEX(Avalanche!$K$5:$CL$364,A199,($D$3-1)*8+3),INDEX(Snowball!$K$5:$CL$364,A199,($D$3-1)*8+3)))</f>
        <v>0</v>
      </c>
      <c r="F199" s="3">
        <f>IF(Inputs!$B$27&lt;&gt;"Ready","PENDING INPUTS",IF($B$3=1,INDEX(Avalanche!$K$5:$CL$364,A199,($D$3-1)*8+4),INDEX(Snowball!$K$5:$CL$364,A199,($D$3-1)*8+4)))</f>
        <v>0</v>
      </c>
      <c r="G199">
        <f>IF(Inputs!$B$27&lt;&gt;"Ready","PENDING INPUTS",IF($B$3=1,INDEX(Avalanche!$K$5:$CL$364,A199,($D$3-1)*8+5),INDEX(Snowball!$K$5:$CL$364,A199,($D$3-1)*8+5)))</f>
        <v>99</v>
      </c>
      <c r="H199" s="3">
        <f>IF(Inputs!$B$27&lt;&gt;"Ready","PENDING INPUTS",IF($B$3=1,INDEX(Avalanche!$K$5:$CL$364,A199,($D$3-1)*8+6),INDEX(Snowball!$K$5:$CL$364,A199,($D$3-1)*8+6)))</f>
        <v>0</v>
      </c>
      <c r="I199" s="3">
        <f>IF(Inputs!$B$27&lt;&gt;"Ready","PENDING INPUTS",IF($B$3=1,INDEX(Avalanche!$K$5:$CL$364,A199,($D$3-1)*8+7),INDEX(Snowball!$K$5:$CL$364,A199,($D$3-1)*8+7)))</f>
        <v>0</v>
      </c>
      <c r="J199" s="3">
        <f>IF(Inputs!$B$27&lt;&gt;"Ready","PENDING INPUTS",IF($B$3=1,INDEX(Avalanche!$K$5:$CL$364,A199,($D$3-1)*8+8),INDEX(Snowball!$K$5:$CL$364,A199,($D$3-1)*8+8)))</f>
        <v>0</v>
      </c>
    </row>
    <row r="200" spans="1:10" ht="27.95" customHeight="1" x14ac:dyDescent="0.25">
      <c r="A200">
        <v>196</v>
      </c>
      <c r="B200" s="13">
        <f>IF(Inputs!$B$27&lt;&gt;"Ready","PENDING INPUTS",EDATE(Inputs!B5,A200-1))</f>
        <v>52232</v>
      </c>
      <c r="C200" s="3">
        <f>IF(Inputs!$B$27&lt;&gt;"Ready","PENDING INPUTS",IF($B$3=1,INDEX(Avalanche!$K$5:$CL$364,A200,($D$3-1)*8+1),INDEX(Snowball!$K$5:$CL$364,A200,($D$3-1)*8+1)))</f>
        <v>0</v>
      </c>
      <c r="D200" s="3">
        <f>IF(Inputs!$B$27&lt;&gt;"Ready","PENDING INPUTS",IF($B$3=1,INDEX(Avalanche!$K$5:$CL$364,A200,($D$3-1)*8+2),INDEX(Snowball!$K$5:$CL$364,A200,($D$3-1)*8+2)))</f>
        <v>0</v>
      </c>
      <c r="E200" s="3">
        <f>IF(Inputs!$B$27&lt;&gt;"Ready","PENDING INPUTS",IF($B$3=1,INDEX(Avalanche!$K$5:$CL$364,A200,($D$3-1)*8+3),INDEX(Snowball!$K$5:$CL$364,A200,($D$3-1)*8+3)))</f>
        <v>0</v>
      </c>
      <c r="F200" s="3">
        <f>IF(Inputs!$B$27&lt;&gt;"Ready","PENDING INPUTS",IF($B$3=1,INDEX(Avalanche!$K$5:$CL$364,A200,($D$3-1)*8+4),INDEX(Snowball!$K$5:$CL$364,A200,($D$3-1)*8+4)))</f>
        <v>0</v>
      </c>
      <c r="G200">
        <f>IF(Inputs!$B$27&lt;&gt;"Ready","PENDING INPUTS",IF($B$3=1,INDEX(Avalanche!$K$5:$CL$364,A200,($D$3-1)*8+5),INDEX(Snowball!$K$5:$CL$364,A200,($D$3-1)*8+5)))</f>
        <v>99</v>
      </c>
      <c r="H200" s="3">
        <f>IF(Inputs!$B$27&lt;&gt;"Ready","PENDING INPUTS",IF($B$3=1,INDEX(Avalanche!$K$5:$CL$364,A200,($D$3-1)*8+6),INDEX(Snowball!$K$5:$CL$364,A200,($D$3-1)*8+6)))</f>
        <v>0</v>
      </c>
      <c r="I200" s="3">
        <f>IF(Inputs!$B$27&lt;&gt;"Ready","PENDING INPUTS",IF($B$3=1,INDEX(Avalanche!$K$5:$CL$364,A200,($D$3-1)*8+7),INDEX(Snowball!$K$5:$CL$364,A200,($D$3-1)*8+7)))</f>
        <v>0</v>
      </c>
      <c r="J200" s="3">
        <f>IF(Inputs!$B$27&lt;&gt;"Ready","PENDING INPUTS",IF($B$3=1,INDEX(Avalanche!$K$5:$CL$364,A200,($D$3-1)*8+8),INDEX(Snowball!$K$5:$CL$364,A200,($D$3-1)*8+8)))</f>
        <v>0</v>
      </c>
    </row>
    <row r="201" spans="1:10" ht="27.95" customHeight="1" x14ac:dyDescent="0.25">
      <c r="A201">
        <v>197</v>
      </c>
      <c r="B201" s="13">
        <f>IF(Inputs!$B$27&lt;&gt;"Ready","PENDING INPUTS",EDATE(Inputs!B5,A201-1))</f>
        <v>52263</v>
      </c>
      <c r="C201" s="3">
        <f>IF(Inputs!$B$27&lt;&gt;"Ready","PENDING INPUTS",IF($B$3=1,INDEX(Avalanche!$K$5:$CL$364,A201,($D$3-1)*8+1),INDEX(Snowball!$K$5:$CL$364,A201,($D$3-1)*8+1)))</f>
        <v>0</v>
      </c>
      <c r="D201" s="3">
        <f>IF(Inputs!$B$27&lt;&gt;"Ready","PENDING INPUTS",IF($B$3=1,INDEX(Avalanche!$K$5:$CL$364,A201,($D$3-1)*8+2),INDEX(Snowball!$K$5:$CL$364,A201,($D$3-1)*8+2)))</f>
        <v>0</v>
      </c>
      <c r="E201" s="3">
        <f>IF(Inputs!$B$27&lt;&gt;"Ready","PENDING INPUTS",IF($B$3=1,INDEX(Avalanche!$K$5:$CL$364,A201,($D$3-1)*8+3),INDEX(Snowball!$K$5:$CL$364,A201,($D$3-1)*8+3)))</f>
        <v>0</v>
      </c>
      <c r="F201" s="3">
        <f>IF(Inputs!$B$27&lt;&gt;"Ready","PENDING INPUTS",IF($B$3=1,INDEX(Avalanche!$K$5:$CL$364,A201,($D$3-1)*8+4),INDEX(Snowball!$K$5:$CL$364,A201,($D$3-1)*8+4)))</f>
        <v>0</v>
      </c>
      <c r="G201">
        <f>IF(Inputs!$B$27&lt;&gt;"Ready","PENDING INPUTS",IF($B$3=1,INDEX(Avalanche!$K$5:$CL$364,A201,($D$3-1)*8+5),INDEX(Snowball!$K$5:$CL$364,A201,($D$3-1)*8+5)))</f>
        <v>99</v>
      </c>
      <c r="H201" s="3">
        <f>IF(Inputs!$B$27&lt;&gt;"Ready","PENDING INPUTS",IF($B$3=1,INDEX(Avalanche!$K$5:$CL$364,A201,($D$3-1)*8+6),INDEX(Snowball!$K$5:$CL$364,A201,($D$3-1)*8+6)))</f>
        <v>0</v>
      </c>
      <c r="I201" s="3">
        <f>IF(Inputs!$B$27&lt;&gt;"Ready","PENDING INPUTS",IF($B$3=1,INDEX(Avalanche!$K$5:$CL$364,A201,($D$3-1)*8+7),INDEX(Snowball!$K$5:$CL$364,A201,($D$3-1)*8+7)))</f>
        <v>0</v>
      </c>
      <c r="J201" s="3">
        <f>IF(Inputs!$B$27&lt;&gt;"Ready","PENDING INPUTS",IF($B$3=1,INDEX(Avalanche!$K$5:$CL$364,A201,($D$3-1)*8+8),INDEX(Snowball!$K$5:$CL$364,A201,($D$3-1)*8+8)))</f>
        <v>0</v>
      </c>
    </row>
    <row r="202" spans="1:10" ht="27.95" customHeight="1" x14ac:dyDescent="0.25">
      <c r="A202">
        <v>198</v>
      </c>
      <c r="B202" s="13">
        <f>IF(Inputs!$B$27&lt;&gt;"Ready","PENDING INPUTS",EDATE(Inputs!B5,A202-1))</f>
        <v>52291</v>
      </c>
      <c r="C202" s="3">
        <f>IF(Inputs!$B$27&lt;&gt;"Ready","PENDING INPUTS",IF($B$3=1,INDEX(Avalanche!$K$5:$CL$364,A202,($D$3-1)*8+1),INDEX(Snowball!$K$5:$CL$364,A202,($D$3-1)*8+1)))</f>
        <v>0</v>
      </c>
      <c r="D202" s="3">
        <f>IF(Inputs!$B$27&lt;&gt;"Ready","PENDING INPUTS",IF($B$3=1,INDEX(Avalanche!$K$5:$CL$364,A202,($D$3-1)*8+2),INDEX(Snowball!$K$5:$CL$364,A202,($D$3-1)*8+2)))</f>
        <v>0</v>
      </c>
      <c r="E202" s="3">
        <f>IF(Inputs!$B$27&lt;&gt;"Ready","PENDING INPUTS",IF($B$3=1,INDEX(Avalanche!$K$5:$CL$364,A202,($D$3-1)*8+3),INDEX(Snowball!$K$5:$CL$364,A202,($D$3-1)*8+3)))</f>
        <v>0</v>
      </c>
      <c r="F202" s="3">
        <f>IF(Inputs!$B$27&lt;&gt;"Ready","PENDING INPUTS",IF($B$3=1,INDEX(Avalanche!$K$5:$CL$364,A202,($D$3-1)*8+4),INDEX(Snowball!$K$5:$CL$364,A202,($D$3-1)*8+4)))</f>
        <v>0</v>
      </c>
      <c r="G202">
        <f>IF(Inputs!$B$27&lt;&gt;"Ready","PENDING INPUTS",IF($B$3=1,INDEX(Avalanche!$K$5:$CL$364,A202,($D$3-1)*8+5),INDEX(Snowball!$K$5:$CL$364,A202,($D$3-1)*8+5)))</f>
        <v>99</v>
      </c>
      <c r="H202" s="3">
        <f>IF(Inputs!$B$27&lt;&gt;"Ready","PENDING INPUTS",IF($B$3=1,INDEX(Avalanche!$K$5:$CL$364,A202,($D$3-1)*8+6),INDEX(Snowball!$K$5:$CL$364,A202,($D$3-1)*8+6)))</f>
        <v>0</v>
      </c>
      <c r="I202" s="3">
        <f>IF(Inputs!$B$27&lt;&gt;"Ready","PENDING INPUTS",IF($B$3=1,INDEX(Avalanche!$K$5:$CL$364,A202,($D$3-1)*8+7),INDEX(Snowball!$K$5:$CL$364,A202,($D$3-1)*8+7)))</f>
        <v>0</v>
      </c>
      <c r="J202" s="3">
        <f>IF(Inputs!$B$27&lt;&gt;"Ready","PENDING INPUTS",IF($B$3=1,INDEX(Avalanche!$K$5:$CL$364,A202,($D$3-1)*8+8),INDEX(Snowball!$K$5:$CL$364,A202,($D$3-1)*8+8)))</f>
        <v>0</v>
      </c>
    </row>
    <row r="203" spans="1:10" ht="27.95" customHeight="1" x14ac:dyDescent="0.25">
      <c r="A203">
        <v>199</v>
      </c>
      <c r="B203" s="13">
        <f>IF(Inputs!$B$27&lt;&gt;"Ready","PENDING INPUTS",EDATE(Inputs!B5,A203-1))</f>
        <v>52322</v>
      </c>
      <c r="C203" s="3">
        <f>IF(Inputs!$B$27&lt;&gt;"Ready","PENDING INPUTS",IF($B$3=1,INDEX(Avalanche!$K$5:$CL$364,A203,($D$3-1)*8+1),INDEX(Snowball!$K$5:$CL$364,A203,($D$3-1)*8+1)))</f>
        <v>0</v>
      </c>
      <c r="D203" s="3">
        <f>IF(Inputs!$B$27&lt;&gt;"Ready","PENDING INPUTS",IF($B$3=1,INDEX(Avalanche!$K$5:$CL$364,A203,($D$3-1)*8+2),INDEX(Snowball!$K$5:$CL$364,A203,($D$3-1)*8+2)))</f>
        <v>0</v>
      </c>
      <c r="E203" s="3">
        <f>IF(Inputs!$B$27&lt;&gt;"Ready","PENDING INPUTS",IF($B$3=1,INDEX(Avalanche!$K$5:$CL$364,A203,($D$3-1)*8+3),INDEX(Snowball!$K$5:$CL$364,A203,($D$3-1)*8+3)))</f>
        <v>0</v>
      </c>
      <c r="F203" s="3">
        <f>IF(Inputs!$B$27&lt;&gt;"Ready","PENDING INPUTS",IF($B$3=1,INDEX(Avalanche!$K$5:$CL$364,A203,($D$3-1)*8+4),INDEX(Snowball!$K$5:$CL$364,A203,($D$3-1)*8+4)))</f>
        <v>0</v>
      </c>
      <c r="G203">
        <f>IF(Inputs!$B$27&lt;&gt;"Ready","PENDING INPUTS",IF($B$3=1,INDEX(Avalanche!$K$5:$CL$364,A203,($D$3-1)*8+5),INDEX(Snowball!$K$5:$CL$364,A203,($D$3-1)*8+5)))</f>
        <v>99</v>
      </c>
      <c r="H203" s="3">
        <f>IF(Inputs!$B$27&lt;&gt;"Ready","PENDING INPUTS",IF($B$3=1,INDEX(Avalanche!$K$5:$CL$364,A203,($D$3-1)*8+6),INDEX(Snowball!$K$5:$CL$364,A203,($D$3-1)*8+6)))</f>
        <v>0</v>
      </c>
      <c r="I203" s="3">
        <f>IF(Inputs!$B$27&lt;&gt;"Ready","PENDING INPUTS",IF($B$3=1,INDEX(Avalanche!$K$5:$CL$364,A203,($D$3-1)*8+7),INDEX(Snowball!$K$5:$CL$364,A203,($D$3-1)*8+7)))</f>
        <v>0</v>
      </c>
      <c r="J203" s="3">
        <f>IF(Inputs!$B$27&lt;&gt;"Ready","PENDING INPUTS",IF($B$3=1,INDEX(Avalanche!$K$5:$CL$364,A203,($D$3-1)*8+8),INDEX(Snowball!$K$5:$CL$364,A203,($D$3-1)*8+8)))</f>
        <v>0</v>
      </c>
    </row>
    <row r="204" spans="1:10" ht="27.95" customHeight="1" x14ac:dyDescent="0.25">
      <c r="A204">
        <v>200</v>
      </c>
      <c r="B204" s="13">
        <f>IF(Inputs!$B$27&lt;&gt;"Ready","PENDING INPUTS",EDATE(Inputs!B5,A204-1))</f>
        <v>52352</v>
      </c>
      <c r="C204" s="3">
        <f>IF(Inputs!$B$27&lt;&gt;"Ready","PENDING INPUTS",IF($B$3=1,INDEX(Avalanche!$K$5:$CL$364,A204,($D$3-1)*8+1),INDEX(Snowball!$K$5:$CL$364,A204,($D$3-1)*8+1)))</f>
        <v>0</v>
      </c>
      <c r="D204" s="3">
        <f>IF(Inputs!$B$27&lt;&gt;"Ready","PENDING INPUTS",IF($B$3=1,INDEX(Avalanche!$K$5:$CL$364,A204,($D$3-1)*8+2),INDEX(Snowball!$K$5:$CL$364,A204,($D$3-1)*8+2)))</f>
        <v>0</v>
      </c>
      <c r="E204" s="3">
        <f>IF(Inputs!$B$27&lt;&gt;"Ready","PENDING INPUTS",IF($B$3=1,INDEX(Avalanche!$K$5:$CL$364,A204,($D$3-1)*8+3),INDEX(Snowball!$K$5:$CL$364,A204,($D$3-1)*8+3)))</f>
        <v>0</v>
      </c>
      <c r="F204" s="3">
        <f>IF(Inputs!$B$27&lt;&gt;"Ready","PENDING INPUTS",IF($B$3=1,INDEX(Avalanche!$K$5:$CL$364,A204,($D$3-1)*8+4),INDEX(Snowball!$K$5:$CL$364,A204,($D$3-1)*8+4)))</f>
        <v>0</v>
      </c>
      <c r="G204">
        <f>IF(Inputs!$B$27&lt;&gt;"Ready","PENDING INPUTS",IF($B$3=1,INDEX(Avalanche!$K$5:$CL$364,A204,($D$3-1)*8+5),INDEX(Snowball!$K$5:$CL$364,A204,($D$3-1)*8+5)))</f>
        <v>99</v>
      </c>
      <c r="H204" s="3">
        <f>IF(Inputs!$B$27&lt;&gt;"Ready","PENDING INPUTS",IF($B$3=1,INDEX(Avalanche!$K$5:$CL$364,A204,($D$3-1)*8+6),INDEX(Snowball!$K$5:$CL$364,A204,($D$3-1)*8+6)))</f>
        <v>0</v>
      </c>
      <c r="I204" s="3">
        <f>IF(Inputs!$B$27&lt;&gt;"Ready","PENDING INPUTS",IF($B$3=1,INDEX(Avalanche!$K$5:$CL$364,A204,($D$3-1)*8+7),INDEX(Snowball!$K$5:$CL$364,A204,($D$3-1)*8+7)))</f>
        <v>0</v>
      </c>
      <c r="J204" s="3">
        <f>IF(Inputs!$B$27&lt;&gt;"Ready","PENDING INPUTS",IF($B$3=1,INDEX(Avalanche!$K$5:$CL$364,A204,($D$3-1)*8+8),INDEX(Snowball!$K$5:$CL$364,A204,($D$3-1)*8+8)))</f>
        <v>0</v>
      </c>
    </row>
    <row r="205" spans="1:10" ht="27.95" customHeight="1" x14ac:dyDescent="0.25">
      <c r="A205">
        <v>201</v>
      </c>
      <c r="B205" s="13">
        <f>IF(Inputs!$B$27&lt;&gt;"Ready","PENDING INPUTS",EDATE(Inputs!B5,A205-1))</f>
        <v>52383</v>
      </c>
      <c r="C205" s="3">
        <f>IF(Inputs!$B$27&lt;&gt;"Ready","PENDING INPUTS",IF($B$3=1,INDEX(Avalanche!$K$5:$CL$364,A205,($D$3-1)*8+1),INDEX(Snowball!$K$5:$CL$364,A205,($D$3-1)*8+1)))</f>
        <v>0</v>
      </c>
      <c r="D205" s="3">
        <f>IF(Inputs!$B$27&lt;&gt;"Ready","PENDING INPUTS",IF($B$3=1,INDEX(Avalanche!$K$5:$CL$364,A205,($D$3-1)*8+2),INDEX(Snowball!$K$5:$CL$364,A205,($D$3-1)*8+2)))</f>
        <v>0</v>
      </c>
      <c r="E205" s="3">
        <f>IF(Inputs!$B$27&lt;&gt;"Ready","PENDING INPUTS",IF($B$3=1,INDEX(Avalanche!$K$5:$CL$364,A205,($D$3-1)*8+3),INDEX(Snowball!$K$5:$CL$364,A205,($D$3-1)*8+3)))</f>
        <v>0</v>
      </c>
      <c r="F205" s="3">
        <f>IF(Inputs!$B$27&lt;&gt;"Ready","PENDING INPUTS",IF($B$3=1,INDEX(Avalanche!$K$5:$CL$364,A205,($D$3-1)*8+4),INDEX(Snowball!$K$5:$CL$364,A205,($D$3-1)*8+4)))</f>
        <v>0</v>
      </c>
      <c r="G205">
        <f>IF(Inputs!$B$27&lt;&gt;"Ready","PENDING INPUTS",IF($B$3=1,INDEX(Avalanche!$K$5:$CL$364,A205,($D$3-1)*8+5),INDEX(Snowball!$K$5:$CL$364,A205,($D$3-1)*8+5)))</f>
        <v>99</v>
      </c>
      <c r="H205" s="3">
        <f>IF(Inputs!$B$27&lt;&gt;"Ready","PENDING INPUTS",IF($B$3=1,INDEX(Avalanche!$K$5:$CL$364,A205,($D$3-1)*8+6),INDEX(Snowball!$K$5:$CL$364,A205,($D$3-1)*8+6)))</f>
        <v>0</v>
      </c>
      <c r="I205" s="3">
        <f>IF(Inputs!$B$27&lt;&gt;"Ready","PENDING INPUTS",IF($B$3=1,INDEX(Avalanche!$K$5:$CL$364,A205,($D$3-1)*8+7),INDEX(Snowball!$K$5:$CL$364,A205,($D$3-1)*8+7)))</f>
        <v>0</v>
      </c>
      <c r="J205" s="3">
        <f>IF(Inputs!$B$27&lt;&gt;"Ready","PENDING INPUTS",IF($B$3=1,INDEX(Avalanche!$K$5:$CL$364,A205,($D$3-1)*8+8),INDEX(Snowball!$K$5:$CL$364,A205,($D$3-1)*8+8)))</f>
        <v>0</v>
      </c>
    </row>
    <row r="206" spans="1:10" ht="27.95" customHeight="1" x14ac:dyDescent="0.25">
      <c r="A206">
        <v>202</v>
      </c>
      <c r="B206" s="13">
        <f>IF(Inputs!$B$27&lt;&gt;"Ready","PENDING INPUTS",EDATE(Inputs!B5,A206-1))</f>
        <v>52413</v>
      </c>
      <c r="C206" s="3">
        <f>IF(Inputs!$B$27&lt;&gt;"Ready","PENDING INPUTS",IF($B$3=1,INDEX(Avalanche!$K$5:$CL$364,A206,($D$3-1)*8+1),INDEX(Snowball!$K$5:$CL$364,A206,($D$3-1)*8+1)))</f>
        <v>0</v>
      </c>
      <c r="D206" s="3">
        <f>IF(Inputs!$B$27&lt;&gt;"Ready","PENDING INPUTS",IF($B$3=1,INDEX(Avalanche!$K$5:$CL$364,A206,($D$3-1)*8+2),INDEX(Snowball!$K$5:$CL$364,A206,($D$3-1)*8+2)))</f>
        <v>0</v>
      </c>
      <c r="E206" s="3">
        <f>IF(Inputs!$B$27&lt;&gt;"Ready","PENDING INPUTS",IF($B$3=1,INDEX(Avalanche!$K$5:$CL$364,A206,($D$3-1)*8+3),INDEX(Snowball!$K$5:$CL$364,A206,($D$3-1)*8+3)))</f>
        <v>0</v>
      </c>
      <c r="F206" s="3">
        <f>IF(Inputs!$B$27&lt;&gt;"Ready","PENDING INPUTS",IF($B$3=1,INDEX(Avalanche!$K$5:$CL$364,A206,($D$3-1)*8+4),INDEX(Snowball!$K$5:$CL$364,A206,($D$3-1)*8+4)))</f>
        <v>0</v>
      </c>
      <c r="G206">
        <f>IF(Inputs!$B$27&lt;&gt;"Ready","PENDING INPUTS",IF($B$3=1,INDEX(Avalanche!$K$5:$CL$364,A206,($D$3-1)*8+5),INDEX(Snowball!$K$5:$CL$364,A206,($D$3-1)*8+5)))</f>
        <v>99</v>
      </c>
      <c r="H206" s="3">
        <f>IF(Inputs!$B$27&lt;&gt;"Ready","PENDING INPUTS",IF($B$3=1,INDEX(Avalanche!$K$5:$CL$364,A206,($D$3-1)*8+6),INDEX(Snowball!$K$5:$CL$364,A206,($D$3-1)*8+6)))</f>
        <v>0</v>
      </c>
      <c r="I206" s="3">
        <f>IF(Inputs!$B$27&lt;&gt;"Ready","PENDING INPUTS",IF($B$3=1,INDEX(Avalanche!$K$5:$CL$364,A206,($D$3-1)*8+7),INDEX(Snowball!$K$5:$CL$364,A206,($D$3-1)*8+7)))</f>
        <v>0</v>
      </c>
      <c r="J206" s="3">
        <f>IF(Inputs!$B$27&lt;&gt;"Ready","PENDING INPUTS",IF($B$3=1,INDEX(Avalanche!$K$5:$CL$364,A206,($D$3-1)*8+8),INDEX(Snowball!$K$5:$CL$364,A206,($D$3-1)*8+8)))</f>
        <v>0</v>
      </c>
    </row>
    <row r="207" spans="1:10" ht="27.95" customHeight="1" x14ac:dyDescent="0.25">
      <c r="A207">
        <v>203</v>
      </c>
      <c r="B207" s="13">
        <f>IF(Inputs!$B$27&lt;&gt;"Ready","PENDING INPUTS",EDATE(Inputs!B5,A207-1))</f>
        <v>52444</v>
      </c>
      <c r="C207" s="3">
        <f>IF(Inputs!$B$27&lt;&gt;"Ready","PENDING INPUTS",IF($B$3=1,INDEX(Avalanche!$K$5:$CL$364,A207,($D$3-1)*8+1),INDEX(Snowball!$K$5:$CL$364,A207,($D$3-1)*8+1)))</f>
        <v>0</v>
      </c>
      <c r="D207" s="3">
        <f>IF(Inputs!$B$27&lt;&gt;"Ready","PENDING INPUTS",IF($B$3=1,INDEX(Avalanche!$K$5:$CL$364,A207,($D$3-1)*8+2),INDEX(Snowball!$K$5:$CL$364,A207,($D$3-1)*8+2)))</f>
        <v>0</v>
      </c>
      <c r="E207" s="3">
        <f>IF(Inputs!$B$27&lt;&gt;"Ready","PENDING INPUTS",IF($B$3=1,INDEX(Avalanche!$K$5:$CL$364,A207,($D$3-1)*8+3),INDEX(Snowball!$K$5:$CL$364,A207,($D$3-1)*8+3)))</f>
        <v>0</v>
      </c>
      <c r="F207" s="3">
        <f>IF(Inputs!$B$27&lt;&gt;"Ready","PENDING INPUTS",IF($B$3=1,INDEX(Avalanche!$K$5:$CL$364,A207,($D$3-1)*8+4),INDEX(Snowball!$K$5:$CL$364,A207,($D$3-1)*8+4)))</f>
        <v>0</v>
      </c>
      <c r="G207">
        <f>IF(Inputs!$B$27&lt;&gt;"Ready","PENDING INPUTS",IF($B$3=1,INDEX(Avalanche!$K$5:$CL$364,A207,($D$3-1)*8+5),INDEX(Snowball!$K$5:$CL$364,A207,($D$3-1)*8+5)))</f>
        <v>99</v>
      </c>
      <c r="H207" s="3">
        <f>IF(Inputs!$B$27&lt;&gt;"Ready","PENDING INPUTS",IF($B$3=1,INDEX(Avalanche!$K$5:$CL$364,A207,($D$3-1)*8+6),INDEX(Snowball!$K$5:$CL$364,A207,($D$3-1)*8+6)))</f>
        <v>0</v>
      </c>
      <c r="I207" s="3">
        <f>IF(Inputs!$B$27&lt;&gt;"Ready","PENDING INPUTS",IF($B$3=1,INDEX(Avalanche!$K$5:$CL$364,A207,($D$3-1)*8+7),INDEX(Snowball!$K$5:$CL$364,A207,($D$3-1)*8+7)))</f>
        <v>0</v>
      </c>
      <c r="J207" s="3">
        <f>IF(Inputs!$B$27&lt;&gt;"Ready","PENDING INPUTS",IF($B$3=1,INDEX(Avalanche!$K$5:$CL$364,A207,($D$3-1)*8+8),INDEX(Snowball!$K$5:$CL$364,A207,($D$3-1)*8+8)))</f>
        <v>0</v>
      </c>
    </row>
    <row r="208" spans="1:10" ht="27.95" customHeight="1" x14ac:dyDescent="0.25">
      <c r="A208">
        <v>204</v>
      </c>
      <c r="B208" s="13">
        <f>IF(Inputs!$B$27&lt;&gt;"Ready","PENDING INPUTS",EDATE(Inputs!B5,A208-1))</f>
        <v>52475</v>
      </c>
      <c r="C208" s="3">
        <f>IF(Inputs!$B$27&lt;&gt;"Ready","PENDING INPUTS",IF($B$3=1,INDEX(Avalanche!$K$5:$CL$364,A208,($D$3-1)*8+1),INDEX(Snowball!$K$5:$CL$364,A208,($D$3-1)*8+1)))</f>
        <v>0</v>
      </c>
      <c r="D208" s="3">
        <f>IF(Inputs!$B$27&lt;&gt;"Ready","PENDING INPUTS",IF($B$3=1,INDEX(Avalanche!$K$5:$CL$364,A208,($D$3-1)*8+2),INDEX(Snowball!$K$5:$CL$364,A208,($D$3-1)*8+2)))</f>
        <v>0</v>
      </c>
      <c r="E208" s="3">
        <f>IF(Inputs!$B$27&lt;&gt;"Ready","PENDING INPUTS",IF($B$3=1,INDEX(Avalanche!$K$5:$CL$364,A208,($D$3-1)*8+3),INDEX(Snowball!$K$5:$CL$364,A208,($D$3-1)*8+3)))</f>
        <v>0</v>
      </c>
      <c r="F208" s="3">
        <f>IF(Inputs!$B$27&lt;&gt;"Ready","PENDING INPUTS",IF($B$3=1,INDEX(Avalanche!$K$5:$CL$364,A208,($D$3-1)*8+4),INDEX(Snowball!$K$5:$CL$364,A208,($D$3-1)*8+4)))</f>
        <v>0</v>
      </c>
      <c r="G208">
        <f>IF(Inputs!$B$27&lt;&gt;"Ready","PENDING INPUTS",IF($B$3=1,INDEX(Avalanche!$K$5:$CL$364,A208,($D$3-1)*8+5),INDEX(Snowball!$K$5:$CL$364,A208,($D$3-1)*8+5)))</f>
        <v>99</v>
      </c>
      <c r="H208" s="3">
        <f>IF(Inputs!$B$27&lt;&gt;"Ready","PENDING INPUTS",IF($B$3=1,INDEX(Avalanche!$K$5:$CL$364,A208,($D$3-1)*8+6),INDEX(Snowball!$K$5:$CL$364,A208,($D$3-1)*8+6)))</f>
        <v>0</v>
      </c>
      <c r="I208" s="3">
        <f>IF(Inputs!$B$27&lt;&gt;"Ready","PENDING INPUTS",IF($B$3=1,INDEX(Avalanche!$K$5:$CL$364,A208,($D$3-1)*8+7),INDEX(Snowball!$K$5:$CL$364,A208,($D$3-1)*8+7)))</f>
        <v>0</v>
      </c>
      <c r="J208" s="3">
        <f>IF(Inputs!$B$27&lt;&gt;"Ready","PENDING INPUTS",IF($B$3=1,INDEX(Avalanche!$K$5:$CL$364,A208,($D$3-1)*8+8),INDEX(Snowball!$K$5:$CL$364,A208,($D$3-1)*8+8)))</f>
        <v>0</v>
      </c>
    </row>
    <row r="209" spans="1:10" ht="27.95" customHeight="1" x14ac:dyDescent="0.25">
      <c r="A209">
        <v>205</v>
      </c>
      <c r="B209" s="13">
        <f>IF(Inputs!$B$27&lt;&gt;"Ready","PENDING INPUTS",EDATE(Inputs!B5,A209-1))</f>
        <v>52505</v>
      </c>
      <c r="C209" s="3">
        <f>IF(Inputs!$B$27&lt;&gt;"Ready","PENDING INPUTS",IF($B$3=1,INDEX(Avalanche!$K$5:$CL$364,A209,($D$3-1)*8+1),INDEX(Snowball!$K$5:$CL$364,A209,($D$3-1)*8+1)))</f>
        <v>0</v>
      </c>
      <c r="D209" s="3">
        <f>IF(Inputs!$B$27&lt;&gt;"Ready","PENDING INPUTS",IF($B$3=1,INDEX(Avalanche!$K$5:$CL$364,A209,($D$3-1)*8+2),INDEX(Snowball!$K$5:$CL$364,A209,($D$3-1)*8+2)))</f>
        <v>0</v>
      </c>
      <c r="E209" s="3">
        <f>IF(Inputs!$B$27&lt;&gt;"Ready","PENDING INPUTS",IF($B$3=1,INDEX(Avalanche!$K$5:$CL$364,A209,($D$3-1)*8+3),INDEX(Snowball!$K$5:$CL$364,A209,($D$3-1)*8+3)))</f>
        <v>0</v>
      </c>
      <c r="F209" s="3">
        <f>IF(Inputs!$B$27&lt;&gt;"Ready","PENDING INPUTS",IF($B$3=1,INDEX(Avalanche!$K$5:$CL$364,A209,($D$3-1)*8+4),INDEX(Snowball!$K$5:$CL$364,A209,($D$3-1)*8+4)))</f>
        <v>0</v>
      </c>
      <c r="G209">
        <f>IF(Inputs!$B$27&lt;&gt;"Ready","PENDING INPUTS",IF($B$3=1,INDEX(Avalanche!$K$5:$CL$364,A209,($D$3-1)*8+5),INDEX(Snowball!$K$5:$CL$364,A209,($D$3-1)*8+5)))</f>
        <v>99</v>
      </c>
      <c r="H209" s="3">
        <f>IF(Inputs!$B$27&lt;&gt;"Ready","PENDING INPUTS",IF($B$3=1,INDEX(Avalanche!$K$5:$CL$364,A209,($D$3-1)*8+6),INDEX(Snowball!$K$5:$CL$364,A209,($D$3-1)*8+6)))</f>
        <v>0</v>
      </c>
      <c r="I209" s="3">
        <f>IF(Inputs!$B$27&lt;&gt;"Ready","PENDING INPUTS",IF($B$3=1,INDEX(Avalanche!$K$5:$CL$364,A209,($D$3-1)*8+7),INDEX(Snowball!$K$5:$CL$364,A209,($D$3-1)*8+7)))</f>
        <v>0</v>
      </c>
      <c r="J209" s="3">
        <f>IF(Inputs!$B$27&lt;&gt;"Ready","PENDING INPUTS",IF($B$3=1,INDEX(Avalanche!$K$5:$CL$364,A209,($D$3-1)*8+8),INDEX(Snowball!$K$5:$CL$364,A209,($D$3-1)*8+8)))</f>
        <v>0</v>
      </c>
    </row>
    <row r="210" spans="1:10" ht="27.95" customHeight="1" x14ac:dyDescent="0.25">
      <c r="A210">
        <v>206</v>
      </c>
      <c r="B210" s="13">
        <f>IF(Inputs!$B$27&lt;&gt;"Ready","PENDING INPUTS",EDATE(Inputs!B5,A210-1))</f>
        <v>52536</v>
      </c>
      <c r="C210" s="3">
        <f>IF(Inputs!$B$27&lt;&gt;"Ready","PENDING INPUTS",IF($B$3=1,INDEX(Avalanche!$K$5:$CL$364,A210,($D$3-1)*8+1),INDEX(Snowball!$K$5:$CL$364,A210,($D$3-1)*8+1)))</f>
        <v>0</v>
      </c>
      <c r="D210" s="3">
        <f>IF(Inputs!$B$27&lt;&gt;"Ready","PENDING INPUTS",IF($B$3=1,INDEX(Avalanche!$K$5:$CL$364,A210,($D$3-1)*8+2),INDEX(Snowball!$K$5:$CL$364,A210,($D$3-1)*8+2)))</f>
        <v>0</v>
      </c>
      <c r="E210" s="3">
        <f>IF(Inputs!$B$27&lt;&gt;"Ready","PENDING INPUTS",IF($B$3=1,INDEX(Avalanche!$K$5:$CL$364,A210,($D$3-1)*8+3),INDEX(Snowball!$K$5:$CL$364,A210,($D$3-1)*8+3)))</f>
        <v>0</v>
      </c>
      <c r="F210" s="3">
        <f>IF(Inputs!$B$27&lt;&gt;"Ready","PENDING INPUTS",IF($B$3=1,INDEX(Avalanche!$K$5:$CL$364,A210,($D$3-1)*8+4),INDEX(Snowball!$K$5:$CL$364,A210,($D$3-1)*8+4)))</f>
        <v>0</v>
      </c>
      <c r="G210">
        <f>IF(Inputs!$B$27&lt;&gt;"Ready","PENDING INPUTS",IF($B$3=1,INDEX(Avalanche!$K$5:$CL$364,A210,($D$3-1)*8+5),INDEX(Snowball!$K$5:$CL$364,A210,($D$3-1)*8+5)))</f>
        <v>99</v>
      </c>
      <c r="H210" s="3">
        <f>IF(Inputs!$B$27&lt;&gt;"Ready","PENDING INPUTS",IF($B$3=1,INDEX(Avalanche!$K$5:$CL$364,A210,($D$3-1)*8+6),INDEX(Snowball!$K$5:$CL$364,A210,($D$3-1)*8+6)))</f>
        <v>0</v>
      </c>
      <c r="I210" s="3">
        <f>IF(Inputs!$B$27&lt;&gt;"Ready","PENDING INPUTS",IF($B$3=1,INDEX(Avalanche!$K$5:$CL$364,A210,($D$3-1)*8+7),INDEX(Snowball!$K$5:$CL$364,A210,($D$3-1)*8+7)))</f>
        <v>0</v>
      </c>
      <c r="J210" s="3">
        <f>IF(Inputs!$B$27&lt;&gt;"Ready","PENDING INPUTS",IF($B$3=1,INDEX(Avalanche!$K$5:$CL$364,A210,($D$3-1)*8+8),INDEX(Snowball!$K$5:$CL$364,A210,($D$3-1)*8+8)))</f>
        <v>0</v>
      </c>
    </row>
    <row r="211" spans="1:10" ht="27.95" customHeight="1" x14ac:dyDescent="0.25">
      <c r="A211">
        <v>207</v>
      </c>
      <c r="B211" s="13">
        <f>IF(Inputs!$B$27&lt;&gt;"Ready","PENDING INPUTS",EDATE(Inputs!B5,A211-1))</f>
        <v>52566</v>
      </c>
      <c r="C211" s="3">
        <f>IF(Inputs!$B$27&lt;&gt;"Ready","PENDING INPUTS",IF($B$3=1,INDEX(Avalanche!$K$5:$CL$364,A211,($D$3-1)*8+1),INDEX(Snowball!$K$5:$CL$364,A211,($D$3-1)*8+1)))</f>
        <v>0</v>
      </c>
      <c r="D211" s="3">
        <f>IF(Inputs!$B$27&lt;&gt;"Ready","PENDING INPUTS",IF($B$3=1,INDEX(Avalanche!$K$5:$CL$364,A211,($D$3-1)*8+2),INDEX(Snowball!$K$5:$CL$364,A211,($D$3-1)*8+2)))</f>
        <v>0</v>
      </c>
      <c r="E211" s="3">
        <f>IF(Inputs!$B$27&lt;&gt;"Ready","PENDING INPUTS",IF($B$3=1,INDEX(Avalanche!$K$5:$CL$364,A211,($D$3-1)*8+3),INDEX(Snowball!$K$5:$CL$364,A211,($D$3-1)*8+3)))</f>
        <v>0</v>
      </c>
      <c r="F211" s="3">
        <f>IF(Inputs!$B$27&lt;&gt;"Ready","PENDING INPUTS",IF($B$3=1,INDEX(Avalanche!$K$5:$CL$364,A211,($D$3-1)*8+4),INDEX(Snowball!$K$5:$CL$364,A211,($D$3-1)*8+4)))</f>
        <v>0</v>
      </c>
      <c r="G211">
        <f>IF(Inputs!$B$27&lt;&gt;"Ready","PENDING INPUTS",IF($B$3=1,INDEX(Avalanche!$K$5:$CL$364,A211,($D$3-1)*8+5),INDEX(Snowball!$K$5:$CL$364,A211,($D$3-1)*8+5)))</f>
        <v>99</v>
      </c>
      <c r="H211" s="3">
        <f>IF(Inputs!$B$27&lt;&gt;"Ready","PENDING INPUTS",IF($B$3=1,INDEX(Avalanche!$K$5:$CL$364,A211,($D$3-1)*8+6),INDEX(Snowball!$K$5:$CL$364,A211,($D$3-1)*8+6)))</f>
        <v>0</v>
      </c>
      <c r="I211" s="3">
        <f>IF(Inputs!$B$27&lt;&gt;"Ready","PENDING INPUTS",IF($B$3=1,INDEX(Avalanche!$K$5:$CL$364,A211,($D$3-1)*8+7),INDEX(Snowball!$K$5:$CL$364,A211,($D$3-1)*8+7)))</f>
        <v>0</v>
      </c>
      <c r="J211" s="3">
        <f>IF(Inputs!$B$27&lt;&gt;"Ready","PENDING INPUTS",IF($B$3=1,INDEX(Avalanche!$K$5:$CL$364,A211,($D$3-1)*8+8),INDEX(Snowball!$K$5:$CL$364,A211,($D$3-1)*8+8)))</f>
        <v>0</v>
      </c>
    </row>
    <row r="212" spans="1:10" ht="27.95" customHeight="1" x14ac:dyDescent="0.25">
      <c r="A212">
        <v>208</v>
      </c>
      <c r="B212" s="13">
        <f>IF(Inputs!$B$27&lt;&gt;"Ready","PENDING INPUTS",EDATE(Inputs!B5,A212-1))</f>
        <v>52597</v>
      </c>
      <c r="C212" s="3">
        <f>IF(Inputs!$B$27&lt;&gt;"Ready","PENDING INPUTS",IF($B$3=1,INDEX(Avalanche!$K$5:$CL$364,A212,($D$3-1)*8+1),INDEX(Snowball!$K$5:$CL$364,A212,($D$3-1)*8+1)))</f>
        <v>0</v>
      </c>
      <c r="D212" s="3">
        <f>IF(Inputs!$B$27&lt;&gt;"Ready","PENDING INPUTS",IF($B$3=1,INDEX(Avalanche!$K$5:$CL$364,A212,($D$3-1)*8+2),INDEX(Snowball!$K$5:$CL$364,A212,($D$3-1)*8+2)))</f>
        <v>0</v>
      </c>
      <c r="E212" s="3">
        <f>IF(Inputs!$B$27&lt;&gt;"Ready","PENDING INPUTS",IF($B$3=1,INDEX(Avalanche!$K$5:$CL$364,A212,($D$3-1)*8+3),INDEX(Snowball!$K$5:$CL$364,A212,($D$3-1)*8+3)))</f>
        <v>0</v>
      </c>
      <c r="F212" s="3">
        <f>IF(Inputs!$B$27&lt;&gt;"Ready","PENDING INPUTS",IF($B$3=1,INDEX(Avalanche!$K$5:$CL$364,A212,($D$3-1)*8+4),INDEX(Snowball!$K$5:$CL$364,A212,($D$3-1)*8+4)))</f>
        <v>0</v>
      </c>
      <c r="G212">
        <f>IF(Inputs!$B$27&lt;&gt;"Ready","PENDING INPUTS",IF($B$3=1,INDEX(Avalanche!$K$5:$CL$364,A212,($D$3-1)*8+5),INDEX(Snowball!$K$5:$CL$364,A212,($D$3-1)*8+5)))</f>
        <v>99</v>
      </c>
      <c r="H212" s="3">
        <f>IF(Inputs!$B$27&lt;&gt;"Ready","PENDING INPUTS",IF($B$3=1,INDEX(Avalanche!$K$5:$CL$364,A212,($D$3-1)*8+6),INDEX(Snowball!$K$5:$CL$364,A212,($D$3-1)*8+6)))</f>
        <v>0</v>
      </c>
      <c r="I212" s="3">
        <f>IF(Inputs!$B$27&lt;&gt;"Ready","PENDING INPUTS",IF($B$3=1,INDEX(Avalanche!$K$5:$CL$364,A212,($D$3-1)*8+7),INDEX(Snowball!$K$5:$CL$364,A212,($D$3-1)*8+7)))</f>
        <v>0</v>
      </c>
      <c r="J212" s="3">
        <f>IF(Inputs!$B$27&lt;&gt;"Ready","PENDING INPUTS",IF($B$3=1,INDEX(Avalanche!$K$5:$CL$364,A212,($D$3-1)*8+8),INDEX(Snowball!$K$5:$CL$364,A212,($D$3-1)*8+8)))</f>
        <v>0</v>
      </c>
    </row>
    <row r="213" spans="1:10" ht="27.95" customHeight="1" x14ac:dyDescent="0.25">
      <c r="A213">
        <v>209</v>
      </c>
      <c r="B213" s="13">
        <f>IF(Inputs!$B$27&lt;&gt;"Ready","PENDING INPUTS",EDATE(Inputs!B5,A213-1))</f>
        <v>52628</v>
      </c>
      <c r="C213" s="3">
        <f>IF(Inputs!$B$27&lt;&gt;"Ready","PENDING INPUTS",IF($B$3=1,INDEX(Avalanche!$K$5:$CL$364,A213,($D$3-1)*8+1),INDEX(Snowball!$K$5:$CL$364,A213,($D$3-1)*8+1)))</f>
        <v>0</v>
      </c>
      <c r="D213" s="3">
        <f>IF(Inputs!$B$27&lt;&gt;"Ready","PENDING INPUTS",IF($B$3=1,INDEX(Avalanche!$K$5:$CL$364,A213,($D$3-1)*8+2),INDEX(Snowball!$K$5:$CL$364,A213,($D$3-1)*8+2)))</f>
        <v>0</v>
      </c>
      <c r="E213" s="3">
        <f>IF(Inputs!$B$27&lt;&gt;"Ready","PENDING INPUTS",IF($B$3=1,INDEX(Avalanche!$K$5:$CL$364,A213,($D$3-1)*8+3),INDEX(Snowball!$K$5:$CL$364,A213,($D$3-1)*8+3)))</f>
        <v>0</v>
      </c>
      <c r="F213" s="3">
        <f>IF(Inputs!$B$27&lt;&gt;"Ready","PENDING INPUTS",IF($B$3=1,INDEX(Avalanche!$K$5:$CL$364,A213,($D$3-1)*8+4),INDEX(Snowball!$K$5:$CL$364,A213,($D$3-1)*8+4)))</f>
        <v>0</v>
      </c>
      <c r="G213">
        <f>IF(Inputs!$B$27&lt;&gt;"Ready","PENDING INPUTS",IF($B$3=1,INDEX(Avalanche!$K$5:$CL$364,A213,($D$3-1)*8+5),INDEX(Snowball!$K$5:$CL$364,A213,($D$3-1)*8+5)))</f>
        <v>99</v>
      </c>
      <c r="H213" s="3">
        <f>IF(Inputs!$B$27&lt;&gt;"Ready","PENDING INPUTS",IF($B$3=1,INDEX(Avalanche!$K$5:$CL$364,A213,($D$3-1)*8+6),INDEX(Snowball!$K$5:$CL$364,A213,($D$3-1)*8+6)))</f>
        <v>0</v>
      </c>
      <c r="I213" s="3">
        <f>IF(Inputs!$B$27&lt;&gt;"Ready","PENDING INPUTS",IF($B$3=1,INDEX(Avalanche!$K$5:$CL$364,A213,($D$3-1)*8+7),INDEX(Snowball!$K$5:$CL$364,A213,($D$3-1)*8+7)))</f>
        <v>0</v>
      </c>
      <c r="J213" s="3">
        <f>IF(Inputs!$B$27&lt;&gt;"Ready","PENDING INPUTS",IF($B$3=1,INDEX(Avalanche!$K$5:$CL$364,A213,($D$3-1)*8+8),INDEX(Snowball!$K$5:$CL$364,A213,($D$3-1)*8+8)))</f>
        <v>0</v>
      </c>
    </row>
    <row r="214" spans="1:10" ht="27.95" customHeight="1" x14ac:dyDescent="0.25">
      <c r="A214">
        <v>210</v>
      </c>
      <c r="B214" s="13">
        <f>IF(Inputs!$B$27&lt;&gt;"Ready","PENDING INPUTS",EDATE(Inputs!B5,A214-1))</f>
        <v>52657</v>
      </c>
      <c r="C214" s="3">
        <f>IF(Inputs!$B$27&lt;&gt;"Ready","PENDING INPUTS",IF($B$3=1,INDEX(Avalanche!$K$5:$CL$364,A214,($D$3-1)*8+1),INDEX(Snowball!$K$5:$CL$364,A214,($D$3-1)*8+1)))</f>
        <v>0</v>
      </c>
      <c r="D214" s="3">
        <f>IF(Inputs!$B$27&lt;&gt;"Ready","PENDING INPUTS",IF($B$3=1,INDEX(Avalanche!$K$5:$CL$364,A214,($D$3-1)*8+2),INDEX(Snowball!$K$5:$CL$364,A214,($D$3-1)*8+2)))</f>
        <v>0</v>
      </c>
      <c r="E214" s="3">
        <f>IF(Inputs!$B$27&lt;&gt;"Ready","PENDING INPUTS",IF($B$3=1,INDEX(Avalanche!$K$5:$CL$364,A214,($D$3-1)*8+3),INDEX(Snowball!$K$5:$CL$364,A214,($D$3-1)*8+3)))</f>
        <v>0</v>
      </c>
      <c r="F214" s="3">
        <f>IF(Inputs!$B$27&lt;&gt;"Ready","PENDING INPUTS",IF($B$3=1,INDEX(Avalanche!$K$5:$CL$364,A214,($D$3-1)*8+4),INDEX(Snowball!$K$5:$CL$364,A214,($D$3-1)*8+4)))</f>
        <v>0</v>
      </c>
      <c r="G214">
        <f>IF(Inputs!$B$27&lt;&gt;"Ready","PENDING INPUTS",IF($B$3=1,INDEX(Avalanche!$K$5:$CL$364,A214,($D$3-1)*8+5),INDEX(Snowball!$K$5:$CL$364,A214,($D$3-1)*8+5)))</f>
        <v>99</v>
      </c>
      <c r="H214" s="3">
        <f>IF(Inputs!$B$27&lt;&gt;"Ready","PENDING INPUTS",IF($B$3=1,INDEX(Avalanche!$K$5:$CL$364,A214,($D$3-1)*8+6),INDEX(Snowball!$K$5:$CL$364,A214,($D$3-1)*8+6)))</f>
        <v>0</v>
      </c>
      <c r="I214" s="3">
        <f>IF(Inputs!$B$27&lt;&gt;"Ready","PENDING INPUTS",IF($B$3=1,INDEX(Avalanche!$K$5:$CL$364,A214,($D$3-1)*8+7),INDEX(Snowball!$K$5:$CL$364,A214,($D$3-1)*8+7)))</f>
        <v>0</v>
      </c>
      <c r="J214" s="3">
        <f>IF(Inputs!$B$27&lt;&gt;"Ready","PENDING INPUTS",IF($B$3=1,INDEX(Avalanche!$K$5:$CL$364,A214,($D$3-1)*8+8),INDEX(Snowball!$K$5:$CL$364,A214,($D$3-1)*8+8)))</f>
        <v>0</v>
      </c>
    </row>
    <row r="215" spans="1:10" ht="27.95" customHeight="1" x14ac:dyDescent="0.25">
      <c r="A215">
        <v>211</v>
      </c>
      <c r="B215" s="13">
        <f>IF(Inputs!$B$27&lt;&gt;"Ready","PENDING INPUTS",EDATE(Inputs!B5,A215-1))</f>
        <v>52688</v>
      </c>
      <c r="C215" s="3">
        <f>IF(Inputs!$B$27&lt;&gt;"Ready","PENDING INPUTS",IF($B$3=1,INDEX(Avalanche!$K$5:$CL$364,A215,($D$3-1)*8+1),INDEX(Snowball!$K$5:$CL$364,A215,($D$3-1)*8+1)))</f>
        <v>0</v>
      </c>
      <c r="D215" s="3">
        <f>IF(Inputs!$B$27&lt;&gt;"Ready","PENDING INPUTS",IF($B$3=1,INDEX(Avalanche!$K$5:$CL$364,A215,($D$3-1)*8+2),INDEX(Snowball!$K$5:$CL$364,A215,($D$3-1)*8+2)))</f>
        <v>0</v>
      </c>
      <c r="E215" s="3">
        <f>IF(Inputs!$B$27&lt;&gt;"Ready","PENDING INPUTS",IF($B$3=1,INDEX(Avalanche!$K$5:$CL$364,A215,($D$3-1)*8+3),INDEX(Snowball!$K$5:$CL$364,A215,($D$3-1)*8+3)))</f>
        <v>0</v>
      </c>
      <c r="F215" s="3">
        <f>IF(Inputs!$B$27&lt;&gt;"Ready","PENDING INPUTS",IF($B$3=1,INDEX(Avalanche!$K$5:$CL$364,A215,($D$3-1)*8+4),INDEX(Snowball!$K$5:$CL$364,A215,($D$3-1)*8+4)))</f>
        <v>0</v>
      </c>
      <c r="G215">
        <f>IF(Inputs!$B$27&lt;&gt;"Ready","PENDING INPUTS",IF($B$3=1,INDEX(Avalanche!$K$5:$CL$364,A215,($D$3-1)*8+5),INDEX(Snowball!$K$5:$CL$364,A215,($D$3-1)*8+5)))</f>
        <v>99</v>
      </c>
      <c r="H215" s="3">
        <f>IF(Inputs!$B$27&lt;&gt;"Ready","PENDING INPUTS",IF($B$3=1,INDEX(Avalanche!$K$5:$CL$364,A215,($D$3-1)*8+6),INDEX(Snowball!$K$5:$CL$364,A215,($D$3-1)*8+6)))</f>
        <v>0</v>
      </c>
      <c r="I215" s="3">
        <f>IF(Inputs!$B$27&lt;&gt;"Ready","PENDING INPUTS",IF($B$3=1,INDEX(Avalanche!$K$5:$CL$364,A215,($D$3-1)*8+7),INDEX(Snowball!$K$5:$CL$364,A215,($D$3-1)*8+7)))</f>
        <v>0</v>
      </c>
      <c r="J215" s="3">
        <f>IF(Inputs!$B$27&lt;&gt;"Ready","PENDING INPUTS",IF($B$3=1,INDEX(Avalanche!$K$5:$CL$364,A215,($D$3-1)*8+8),INDEX(Snowball!$K$5:$CL$364,A215,($D$3-1)*8+8)))</f>
        <v>0</v>
      </c>
    </row>
    <row r="216" spans="1:10" ht="27.95" customHeight="1" x14ac:dyDescent="0.25">
      <c r="A216">
        <v>212</v>
      </c>
      <c r="B216" s="13">
        <f>IF(Inputs!$B$27&lt;&gt;"Ready","PENDING INPUTS",EDATE(Inputs!B5,A216-1))</f>
        <v>52718</v>
      </c>
      <c r="C216" s="3">
        <f>IF(Inputs!$B$27&lt;&gt;"Ready","PENDING INPUTS",IF($B$3=1,INDEX(Avalanche!$K$5:$CL$364,A216,($D$3-1)*8+1),INDEX(Snowball!$K$5:$CL$364,A216,($D$3-1)*8+1)))</f>
        <v>0</v>
      </c>
      <c r="D216" s="3">
        <f>IF(Inputs!$B$27&lt;&gt;"Ready","PENDING INPUTS",IF($B$3=1,INDEX(Avalanche!$K$5:$CL$364,A216,($D$3-1)*8+2),INDEX(Snowball!$K$5:$CL$364,A216,($D$3-1)*8+2)))</f>
        <v>0</v>
      </c>
      <c r="E216" s="3">
        <f>IF(Inputs!$B$27&lt;&gt;"Ready","PENDING INPUTS",IF($B$3=1,INDEX(Avalanche!$K$5:$CL$364,A216,($D$3-1)*8+3),INDEX(Snowball!$K$5:$CL$364,A216,($D$3-1)*8+3)))</f>
        <v>0</v>
      </c>
      <c r="F216" s="3">
        <f>IF(Inputs!$B$27&lt;&gt;"Ready","PENDING INPUTS",IF($B$3=1,INDEX(Avalanche!$K$5:$CL$364,A216,($D$3-1)*8+4),INDEX(Snowball!$K$5:$CL$364,A216,($D$3-1)*8+4)))</f>
        <v>0</v>
      </c>
      <c r="G216">
        <f>IF(Inputs!$B$27&lt;&gt;"Ready","PENDING INPUTS",IF($B$3=1,INDEX(Avalanche!$K$5:$CL$364,A216,($D$3-1)*8+5),INDEX(Snowball!$K$5:$CL$364,A216,($D$3-1)*8+5)))</f>
        <v>99</v>
      </c>
      <c r="H216" s="3">
        <f>IF(Inputs!$B$27&lt;&gt;"Ready","PENDING INPUTS",IF($B$3=1,INDEX(Avalanche!$K$5:$CL$364,A216,($D$3-1)*8+6),INDEX(Snowball!$K$5:$CL$364,A216,($D$3-1)*8+6)))</f>
        <v>0</v>
      </c>
      <c r="I216" s="3">
        <f>IF(Inputs!$B$27&lt;&gt;"Ready","PENDING INPUTS",IF($B$3=1,INDEX(Avalanche!$K$5:$CL$364,A216,($D$3-1)*8+7),INDEX(Snowball!$K$5:$CL$364,A216,($D$3-1)*8+7)))</f>
        <v>0</v>
      </c>
      <c r="J216" s="3">
        <f>IF(Inputs!$B$27&lt;&gt;"Ready","PENDING INPUTS",IF($B$3=1,INDEX(Avalanche!$K$5:$CL$364,A216,($D$3-1)*8+8),INDEX(Snowball!$K$5:$CL$364,A216,($D$3-1)*8+8)))</f>
        <v>0</v>
      </c>
    </row>
    <row r="217" spans="1:10" ht="27.95" customHeight="1" x14ac:dyDescent="0.25">
      <c r="A217">
        <v>213</v>
      </c>
      <c r="B217" s="13">
        <f>IF(Inputs!$B$27&lt;&gt;"Ready","PENDING INPUTS",EDATE(Inputs!B5,A217-1))</f>
        <v>52749</v>
      </c>
      <c r="C217" s="3">
        <f>IF(Inputs!$B$27&lt;&gt;"Ready","PENDING INPUTS",IF($B$3=1,INDEX(Avalanche!$K$5:$CL$364,A217,($D$3-1)*8+1),INDEX(Snowball!$K$5:$CL$364,A217,($D$3-1)*8+1)))</f>
        <v>0</v>
      </c>
      <c r="D217" s="3">
        <f>IF(Inputs!$B$27&lt;&gt;"Ready","PENDING INPUTS",IF($B$3=1,INDEX(Avalanche!$K$5:$CL$364,A217,($D$3-1)*8+2),INDEX(Snowball!$K$5:$CL$364,A217,($D$3-1)*8+2)))</f>
        <v>0</v>
      </c>
      <c r="E217" s="3">
        <f>IF(Inputs!$B$27&lt;&gt;"Ready","PENDING INPUTS",IF($B$3=1,INDEX(Avalanche!$K$5:$CL$364,A217,($D$3-1)*8+3),INDEX(Snowball!$K$5:$CL$364,A217,($D$3-1)*8+3)))</f>
        <v>0</v>
      </c>
      <c r="F217" s="3">
        <f>IF(Inputs!$B$27&lt;&gt;"Ready","PENDING INPUTS",IF($B$3=1,INDEX(Avalanche!$K$5:$CL$364,A217,($D$3-1)*8+4),INDEX(Snowball!$K$5:$CL$364,A217,($D$3-1)*8+4)))</f>
        <v>0</v>
      </c>
      <c r="G217">
        <f>IF(Inputs!$B$27&lt;&gt;"Ready","PENDING INPUTS",IF($B$3=1,INDEX(Avalanche!$K$5:$CL$364,A217,($D$3-1)*8+5),INDEX(Snowball!$K$5:$CL$364,A217,($D$3-1)*8+5)))</f>
        <v>99</v>
      </c>
      <c r="H217" s="3">
        <f>IF(Inputs!$B$27&lt;&gt;"Ready","PENDING INPUTS",IF($B$3=1,INDEX(Avalanche!$K$5:$CL$364,A217,($D$3-1)*8+6),INDEX(Snowball!$K$5:$CL$364,A217,($D$3-1)*8+6)))</f>
        <v>0</v>
      </c>
      <c r="I217" s="3">
        <f>IF(Inputs!$B$27&lt;&gt;"Ready","PENDING INPUTS",IF($B$3=1,INDEX(Avalanche!$K$5:$CL$364,A217,($D$3-1)*8+7),INDEX(Snowball!$K$5:$CL$364,A217,($D$3-1)*8+7)))</f>
        <v>0</v>
      </c>
      <c r="J217" s="3">
        <f>IF(Inputs!$B$27&lt;&gt;"Ready","PENDING INPUTS",IF($B$3=1,INDEX(Avalanche!$K$5:$CL$364,A217,($D$3-1)*8+8),INDEX(Snowball!$K$5:$CL$364,A217,($D$3-1)*8+8)))</f>
        <v>0</v>
      </c>
    </row>
    <row r="218" spans="1:10" ht="27.95" customHeight="1" x14ac:dyDescent="0.25">
      <c r="A218">
        <v>214</v>
      </c>
      <c r="B218" s="13">
        <f>IF(Inputs!$B$27&lt;&gt;"Ready","PENDING INPUTS",EDATE(Inputs!B5,A218-1))</f>
        <v>52779</v>
      </c>
      <c r="C218" s="3">
        <f>IF(Inputs!$B$27&lt;&gt;"Ready","PENDING INPUTS",IF($B$3=1,INDEX(Avalanche!$K$5:$CL$364,A218,($D$3-1)*8+1),INDEX(Snowball!$K$5:$CL$364,A218,($D$3-1)*8+1)))</f>
        <v>0</v>
      </c>
      <c r="D218" s="3">
        <f>IF(Inputs!$B$27&lt;&gt;"Ready","PENDING INPUTS",IF($B$3=1,INDEX(Avalanche!$K$5:$CL$364,A218,($D$3-1)*8+2),INDEX(Snowball!$K$5:$CL$364,A218,($D$3-1)*8+2)))</f>
        <v>0</v>
      </c>
      <c r="E218" s="3">
        <f>IF(Inputs!$B$27&lt;&gt;"Ready","PENDING INPUTS",IF($B$3=1,INDEX(Avalanche!$K$5:$CL$364,A218,($D$3-1)*8+3),INDEX(Snowball!$K$5:$CL$364,A218,($D$3-1)*8+3)))</f>
        <v>0</v>
      </c>
      <c r="F218" s="3">
        <f>IF(Inputs!$B$27&lt;&gt;"Ready","PENDING INPUTS",IF($B$3=1,INDEX(Avalanche!$K$5:$CL$364,A218,($D$3-1)*8+4),INDEX(Snowball!$K$5:$CL$364,A218,($D$3-1)*8+4)))</f>
        <v>0</v>
      </c>
      <c r="G218">
        <f>IF(Inputs!$B$27&lt;&gt;"Ready","PENDING INPUTS",IF($B$3=1,INDEX(Avalanche!$K$5:$CL$364,A218,($D$3-1)*8+5),INDEX(Snowball!$K$5:$CL$364,A218,($D$3-1)*8+5)))</f>
        <v>99</v>
      </c>
      <c r="H218" s="3">
        <f>IF(Inputs!$B$27&lt;&gt;"Ready","PENDING INPUTS",IF($B$3=1,INDEX(Avalanche!$K$5:$CL$364,A218,($D$3-1)*8+6),INDEX(Snowball!$K$5:$CL$364,A218,($D$3-1)*8+6)))</f>
        <v>0</v>
      </c>
      <c r="I218" s="3">
        <f>IF(Inputs!$B$27&lt;&gt;"Ready","PENDING INPUTS",IF($B$3=1,INDEX(Avalanche!$K$5:$CL$364,A218,($D$3-1)*8+7),INDEX(Snowball!$K$5:$CL$364,A218,($D$3-1)*8+7)))</f>
        <v>0</v>
      </c>
      <c r="J218" s="3">
        <f>IF(Inputs!$B$27&lt;&gt;"Ready","PENDING INPUTS",IF($B$3=1,INDEX(Avalanche!$K$5:$CL$364,A218,($D$3-1)*8+8),INDEX(Snowball!$K$5:$CL$364,A218,($D$3-1)*8+8)))</f>
        <v>0</v>
      </c>
    </row>
    <row r="219" spans="1:10" ht="27.95" customHeight="1" x14ac:dyDescent="0.25">
      <c r="A219">
        <v>215</v>
      </c>
      <c r="B219" s="13">
        <f>IF(Inputs!$B$27&lt;&gt;"Ready","PENDING INPUTS",EDATE(Inputs!B5,A219-1))</f>
        <v>52810</v>
      </c>
      <c r="C219" s="3">
        <f>IF(Inputs!$B$27&lt;&gt;"Ready","PENDING INPUTS",IF($B$3=1,INDEX(Avalanche!$K$5:$CL$364,A219,($D$3-1)*8+1),INDEX(Snowball!$K$5:$CL$364,A219,($D$3-1)*8+1)))</f>
        <v>0</v>
      </c>
      <c r="D219" s="3">
        <f>IF(Inputs!$B$27&lt;&gt;"Ready","PENDING INPUTS",IF($B$3=1,INDEX(Avalanche!$K$5:$CL$364,A219,($D$3-1)*8+2),INDEX(Snowball!$K$5:$CL$364,A219,($D$3-1)*8+2)))</f>
        <v>0</v>
      </c>
      <c r="E219" s="3">
        <f>IF(Inputs!$B$27&lt;&gt;"Ready","PENDING INPUTS",IF($B$3=1,INDEX(Avalanche!$K$5:$CL$364,A219,($D$3-1)*8+3),INDEX(Snowball!$K$5:$CL$364,A219,($D$3-1)*8+3)))</f>
        <v>0</v>
      </c>
      <c r="F219" s="3">
        <f>IF(Inputs!$B$27&lt;&gt;"Ready","PENDING INPUTS",IF($B$3=1,INDEX(Avalanche!$K$5:$CL$364,A219,($D$3-1)*8+4),INDEX(Snowball!$K$5:$CL$364,A219,($D$3-1)*8+4)))</f>
        <v>0</v>
      </c>
      <c r="G219">
        <f>IF(Inputs!$B$27&lt;&gt;"Ready","PENDING INPUTS",IF($B$3=1,INDEX(Avalanche!$K$5:$CL$364,A219,($D$3-1)*8+5),INDEX(Snowball!$K$5:$CL$364,A219,($D$3-1)*8+5)))</f>
        <v>99</v>
      </c>
      <c r="H219" s="3">
        <f>IF(Inputs!$B$27&lt;&gt;"Ready","PENDING INPUTS",IF($B$3=1,INDEX(Avalanche!$K$5:$CL$364,A219,($D$3-1)*8+6),INDEX(Snowball!$K$5:$CL$364,A219,($D$3-1)*8+6)))</f>
        <v>0</v>
      </c>
      <c r="I219" s="3">
        <f>IF(Inputs!$B$27&lt;&gt;"Ready","PENDING INPUTS",IF($B$3=1,INDEX(Avalanche!$K$5:$CL$364,A219,($D$3-1)*8+7),INDEX(Snowball!$K$5:$CL$364,A219,($D$3-1)*8+7)))</f>
        <v>0</v>
      </c>
      <c r="J219" s="3">
        <f>IF(Inputs!$B$27&lt;&gt;"Ready","PENDING INPUTS",IF($B$3=1,INDEX(Avalanche!$K$5:$CL$364,A219,($D$3-1)*8+8),INDEX(Snowball!$K$5:$CL$364,A219,($D$3-1)*8+8)))</f>
        <v>0</v>
      </c>
    </row>
    <row r="220" spans="1:10" ht="27.95" customHeight="1" x14ac:dyDescent="0.25">
      <c r="A220">
        <v>216</v>
      </c>
      <c r="B220" s="13">
        <f>IF(Inputs!$B$27&lt;&gt;"Ready","PENDING INPUTS",EDATE(Inputs!B5,A220-1))</f>
        <v>52841</v>
      </c>
      <c r="C220" s="3">
        <f>IF(Inputs!$B$27&lt;&gt;"Ready","PENDING INPUTS",IF($B$3=1,INDEX(Avalanche!$K$5:$CL$364,A220,($D$3-1)*8+1),INDEX(Snowball!$K$5:$CL$364,A220,($D$3-1)*8+1)))</f>
        <v>0</v>
      </c>
      <c r="D220" s="3">
        <f>IF(Inputs!$B$27&lt;&gt;"Ready","PENDING INPUTS",IF($B$3=1,INDEX(Avalanche!$K$5:$CL$364,A220,($D$3-1)*8+2),INDEX(Snowball!$K$5:$CL$364,A220,($D$3-1)*8+2)))</f>
        <v>0</v>
      </c>
      <c r="E220" s="3">
        <f>IF(Inputs!$B$27&lt;&gt;"Ready","PENDING INPUTS",IF($B$3=1,INDEX(Avalanche!$K$5:$CL$364,A220,($D$3-1)*8+3),INDEX(Snowball!$K$5:$CL$364,A220,($D$3-1)*8+3)))</f>
        <v>0</v>
      </c>
      <c r="F220" s="3">
        <f>IF(Inputs!$B$27&lt;&gt;"Ready","PENDING INPUTS",IF($B$3=1,INDEX(Avalanche!$K$5:$CL$364,A220,($D$3-1)*8+4),INDEX(Snowball!$K$5:$CL$364,A220,($D$3-1)*8+4)))</f>
        <v>0</v>
      </c>
      <c r="G220">
        <f>IF(Inputs!$B$27&lt;&gt;"Ready","PENDING INPUTS",IF($B$3=1,INDEX(Avalanche!$K$5:$CL$364,A220,($D$3-1)*8+5),INDEX(Snowball!$K$5:$CL$364,A220,($D$3-1)*8+5)))</f>
        <v>99</v>
      </c>
      <c r="H220" s="3">
        <f>IF(Inputs!$B$27&lt;&gt;"Ready","PENDING INPUTS",IF($B$3=1,INDEX(Avalanche!$K$5:$CL$364,A220,($D$3-1)*8+6),INDEX(Snowball!$K$5:$CL$364,A220,($D$3-1)*8+6)))</f>
        <v>0</v>
      </c>
      <c r="I220" s="3">
        <f>IF(Inputs!$B$27&lt;&gt;"Ready","PENDING INPUTS",IF($B$3=1,INDEX(Avalanche!$K$5:$CL$364,A220,($D$3-1)*8+7),INDEX(Snowball!$K$5:$CL$364,A220,($D$3-1)*8+7)))</f>
        <v>0</v>
      </c>
      <c r="J220" s="3">
        <f>IF(Inputs!$B$27&lt;&gt;"Ready","PENDING INPUTS",IF($B$3=1,INDEX(Avalanche!$K$5:$CL$364,A220,($D$3-1)*8+8),INDEX(Snowball!$K$5:$CL$364,A220,($D$3-1)*8+8)))</f>
        <v>0</v>
      </c>
    </row>
    <row r="221" spans="1:10" ht="27.95" customHeight="1" x14ac:dyDescent="0.25">
      <c r="A221">
        <v>217</v>
      </c>
      <c r="B221" s="13">
        <f>IF(Inputs!$B$27&lt;&gt;"Ready","PENDING INPUTS",EDATE(Inputs!B5,A221-1))</f>
        <v>52871</v>
      </c>
      <c r="C221" s="3">
        <f>IF(Inputs!$B$27&lt;&gt;"Ready","PENDING INPUTS",IF($B$3=1,INDEX(Avalanche!$K$5:$CL$364,A221,($D$3-1)*8+1),INDEX(Snowball!$K$5:$CL$364,A221,($D$3-1)*8+1)))</f>
        <v>0</v>
      </c>
      <c r="D221" s="3">
        <f>IF(Inputs!$B$27&lt;&gt;"Ready","PENDING INPUTS",IF($B$3=1,INDEX(Avalanche!$K$5:$CL$364,A221,($D$3-1)*8+2),INDEX(Snowball!$K$5:$CL$364,A221,($D$3-1)*8+2)))</f>
        <v>0</v>
      </c>
      <c r="E221" s="3">
        <f>IF(Inputs!$B$27&lt;&gt;"Ready","PENDING INPUTS",IF($B$3=1,INDEX(Avalanche!$K$5:$CL$364,A221,($D$3-1)*8+3),INDEX(Snowball!$K$5:$CL$364,A221,($D$3-1)*8+3)))</f>
        <v>0</v>
      </c>
      <c r="F221" s="3">
        <f>IF(Inputs!$B$27&lt;&gt;"Ready","PENDING INPUTS",IF($B$3=1,INDEX(Avalanche!$K$5:$CL$364,A221,($D$3-1)*8+4),INDEX(Snowball!$K$5:$CL$364,A221,($D$3-1)*8+4)))</f>
        <v>0</v>
      </c>
      <c r="G221">
        <f>IF(Inputs!$B$27&lt;&gt;"Ready","PENDING INPUTS",IF($B$3=1,INDEX(Avalanche!$K$5:$CL$364,A221,($D$3-1)*8+5),INDEX(Snowball!$K$5:$CL$364,A221,($D$3-1)*8+5)))</f>
        <v>99</v>
      </c>
      <c r="H221" s="3">
        <f>IF(Inputs!$B$27&lt;&gt;"Ready","PENDING INPUTS",IF($B$3=1,INDEX(Avalanche!$K$5:$CL$364,A221,($D$3-1)*8+6),INDEX(Snowball!$K$5:$CL$364,A221,($D$3-1)*8+6)))</f>
        <v>0</v>
      </c>
      <c r="I221" s="3">
        <f>IF(Inputs!$B$27&lt;&gt;"Ready","PENDING INPUTS",IF($B$3=1,INDEX(Avalanche!$K$5:$CL$364,A221,($D$3-1)*8+7),INDEX(Snowball!$K$5:$CL$364,A221,($D$3-1)*8+7)))</f>
        <v>0</v>
      </c>
      <c r="J221" s="3">
        <f>IF(Inputs!$B$27&lt;&gt;"Ready","PENDING INPUTS",IF($B$3=1,INDEX(Avalanche!$K$5:$CL$364,A221,($D$3-1)*8+8),INDEX(Snowball!$K$5:$CL$364,A221,($D$3-1)*8+8)))</f>
        <v>0</v>
      </c>
    </row>
    <row r="222" spans="1:10" ht="27.95" customHeight="1" x14ac:dyDescent="0.25">
      <c r="A222">
        <v>218</v>
      </c>
      <c r="B222" s="13">
        <f>IF(Inputs!$B$27&lt;&gt;"Ready","PENDING INPUTS",EDATE(Inputs!B5,A222-1))</f>
        <v>52902</v>
      </c>
      <c r="C222" s="3">
        <f>IF(Inputs!$B$27&lt;&gt;"Ready","PENDING INPUTS",IF($B$3=1,INDEX(Avalanche!$K$5:$CL$364,A222,($D$3-1)*8+1),INDEX(Snowball!$K$5:$CL$364,A222,($D$3-1)*8+1)))</f>
        <v>0</v>
      </c>
      <c r="D222" s="3">
        <f>IF(Inputs!$B$27&lt;&gt;"Ready","PENDING INPUTS",IF($B$3=1,INDEX(Avalanche!$K$5:$CL$364,A222,($D$3-1)*8+2),INDEX(Snowball!$K$5:$CL$364,A222,($D$3-1)*8+2)))</f>
        <v>0</v>
      </c>
      <c r="E222" s="3">
        <f>IF(Inputs!$B$27&lt;&gt;"Ready","PENDING INPUTS",IF($B$3=1,INDEX(Avalanche!$K$5:$CL$364,A222,($D$3-1)*8+3),INDEX(Snowball!$K$5:$CL$364,A222,($D$3-1)*8+3)))</f>
        <v>0</v>
      </c>
      <c r="F222" s="3">
        <f>IF(Inputs!$B$27&lt;&gt;"Ready","PENDING INPUTS",IF($B$3=1,INDEX(Avalanche!$K$5:$CL$364,A222,($D$3-1)*8+4),INDEX(Snowball!$K$5:$CL$364,A222,($D$3-1)*8+4)))</f>
        <v>0</v>
      </c>
      <c r="G222">
        <f>IF(Inputs!$B$27&lt;&gt;"Ready","PENDING INPUTS",IF($B$3=1,INDEX(Avalanche!$K$5:$CL$364,A222,($D$3-1)*8+5),INDEX(Snowball!$K$5:$CL$364,A222,($D$3-1)*8+5)))</f>
        <v>99</v>
      </c>
      <c r="H222" s="3">
        <f>IF(Inputs!$B$27&lt;&gt;"Ready","PENDING INPUTS",IF($B$3=1,INDEX(Avalanche!$K$5:$CL$364,A222,($D$3-1)*8+6),INDEX(Snowball!$K$5:$CL$364,A222,($D$3-1)*8+6)))</f>
        <v>0</v>
      </c>
      <c r="I222" s="3">
        <f>IF(Inputs!$B$27&lt;&gt;"Ready","PENDING INPUTS",IF($B$3=1,INDEX(Avalanche!$K$5:$CL$364,A222,($D$3-1)*8+7),INDEX(Snowball!$K$5:$CL$364,A222,($D$3-1)*8+7)))</f>
        <v>0</v>
      </c>
      <c r="J222" s="3">
        <f>IF(Inputs!$B$27&lt;&gt;"Ready","PENDING INPUTS",IF($B$3=1,INDEX(Avalanche!$K$5:$CL$364,A222,($D$3-1)*8+8),INDEX(Snowball!$K$5:$CL$364,A222,($D$3-1)*8+8)))</f>
        <v>0</v>
      </c>
    </row>
    <row r="223" spans="1:10" ht="27.95" customHeight="1" x14ac:dyDescent="0.25">
      <c r="A223">
        <v>219</v>
      </c>
      <c r="B223" s="13">
        <f>IF(Inputs!$B$27&lt;&gt;"Ready","PENDING INPUTS",EDATE(Inputs!B5,A223-1))</f>
        <v>52932</v>
      </c>
      <c r="C223" s="3">
        <f>IF(Inputs!$B$27&lt;&gt;"Ready","PENDING INPUTS",IF($B$3=1,INDEX(Avalanche!$K$5:$CL$364,A223,($D$3-1)*8+1),INDEX(Snowball!$K$5:$CL$364,A223,($D$3-1)*8+1)))</f>
        <v>0</v>
      </c>
      <c r="D223" s="3">
        <f>IF(Inputs!$B$27&lt;&gt;"Ready","PENDING INPUTS",IF($B$3=1,INDEX(Avalanche!$K$5:$CL$364,A223,($D$3-1)*8+2),INDEX(Snowball!$K$5:$CL$364,A223,($D$3-1)*8+2)))</f>
        <v>0</v>
      </c>
      <c r="E223" s="3">
        <f>IF(Inputs!$B$27&lt;&gt;"Ready","PENDING INPUTS",IF($B$3=1,INDEX(Avalanche!$K$5:$CL$364,A223,($D$3-1)*8+3),INDEX(Snowball!$K$5:$CL$364,A223,($D$3-1)*8+3)))</f>
        <v>0</v>
      </c>
      <c r="F223" s="3">
        <f>IF(Inputs!$B$27&lt;&gt;"Ready","PENDING INPUTS",IF($B$3=1,INDEX(Avalanche!$K$5:$CL$364,A223,($D$3-1)*8+4),INDEX(Snowball!$K$5:$CL$364,A223,($D$3-1)*8+4)))</f>
        <v>0</v>
      </c>
      <c r="G223">
        <f>IF(Inputs!$B$27&lt;&gt;"Ready","PENDING INPUTS",IF($B$3=1,INDEX(Avalanche!$K$5:$CL$364,A223,($D$3-1)*8+5),INDEX(Snowball!$K$5:$CL$364,A223,($D$3-1)*8+5)))</f>
        <v>99</v>
      </c>
      <c r="H223" s="3">
        <f>IF(Inputs!$B$27&lt;&gt;"Ready","PENDING INPUTS",IF($B$3=1,INDEX(Avalanche!$K$5:$CL$364,A223,($D$3-1)*8+6),INDEX(Snowball!$K$5:$CL$364,A223,($D$3-1)*8+6)))</f>
        <v>0</v>
      </c>
      <c r="I223" s="3">
        <f>IF(Inputs!$B$27&lt;&gt;"Ready","PENDING INPUTS",IF($B$3=1,INDEX(Avalanche!$K$5:$CL$364,A223,($D$3-1)*8+7),INDEX(Snowball!$K$5:$CL$364,A223,($D$3-1)*8+7)))</f>
        <v>0</v>
      </c>
      <c r="J223" s="3">
        <f>IF(Inputs!$B$27&lt;&gt;"Ready","PENDING INPUTS",IF($B$3=1,INDEX(Avalanche!$K$5:$CL$364,A223,($D$3-1)*8+8),INDEX(Snowball!$K$5:$CL$364,A223,($D$3-1)*8+8)))</f>
        <v>0</v>
      </c>
    </row>
    <row r="224" spans="1:10" ht="27.95" customHeight="1" x14ac:dyDescent="0.25">
      <c r="A224">
        <v>220</v>
      </c>
      <c r="B224" s="13">
        <f>IF(Inputs!$B$27&lt;&gt;"Ready","PENDING INPUTS",EDATE(Inputs!B5,A224-1))</f>
        <v>52963</v>
      </c>
      <c r="C224" s="3">
        <f>IF(Inputs!$B$27&lt;&gt;"Ready","PENDING INPUTS",IF($B$3=1,INDEX(Avalanche!$K$5:$CL$364,A224,($D$3-1)*8+1),INDEX(Snowball!$K$5:$CL$364,A224,($D$3-1)*8+1)))</f>
        <v>0</v>
      </c>
      <c r="D224" s="3">
        <f>IF(Inputs!$B$27&lt;&gt;"Ready","PENDING INPUTS",IF($B$3=1,INDEX(Avalanche!$K$5:$CL$364,A224,($D$3-1)*8+2),INDEX(Snowball!$K$5:$CL$364,A224,($D$3-1)*8+2)))</f>
        <v>0</v>
      </c>
      <c r="E224" s="3">
        <f>IF(Inputs!$B$27&lt;&gt;"Ready","PENDING INPUTS",IF($B$3=1,INDEX(Avalanche!$K$5:$CL$364,A224,($D$3-1)*8+3),INDEX(Snowball!$K$5:$CL$364,A224,($D$3-1)*8+3)))</f>
        <v>0</v>
      </c>
      <c r="F224" s="3">
        <f>IF(Inputs!$B$27&lt;&gt;"Ready","PENDING INPUTS",IF($B$3=1,INDEX(Avalanche!$K$5:$CL$364,A224,($D$3-1)*8+4),INDEX(Snowball!$K$5:$CL$364,A224,($D$3-1)*8+4)))</f>
        <v>0</v>
      </c>
      <c r="G224">
        <f>IF(Inputs!$B$27&lt;&gt;"Ready","PENDING INPUTS",IF($B$3=1,INDEX(Avalanche!$K$5:$CL$364,A224,($D$3-1)*8+5),INDEX(Snowball!$K$5:$CL$364,A224,($D$3-1)*8+5)))</f>
        <v>99</v>
      </c>
      <c r="H224" s="3">
        <f>IF(Inputs!$B$27&lt;&gt;"Ready","PENDING INPUTS",IF($B$3=1,INDEX(Avalanche!$K$5:$CL$364,A224,($D$3-1)*8+6),INDEX(Snowball!$K$5:$CL$364,A224,($D$3-1)*8+6)))</f>
        <v>0</v>
      </c>
      <c r="I224" s="3">
        <f>IF(Inputs!$B$27&lt;&gt;"Ready","PENDING INPUTS",IF($B$3=1,INDEX(Avalanche!$K$5:$CL$364,A224,($D$3-1)*8+7),INDEX(Snowball!$K$5:$CL$364,A224,($D$3-1)*8+7)))</f>
        <v>0</v>
      </c>
      <c r="J224" s="3">
        <f>IF(Inputs!$B$27&lt;&gt;"Ready","PENDING INPUTS",IF($B$3=1,INDEX(Avalanche!$K$5:$CL$364,A224,($D$3-1)*8+8),INDEX(Snowball!$K$5:$CL$364,A224,($D$3-1)*8+8)))</f>
        <v>0</v>
      </c>
    </row>
    <row r="225" spans="1:10" ht="27.95" customHeight="1" x14ac:dyDescent="0.25">
      <c r="A225">
        <v>221</v>
      </c>
      <c r="B225" s="13">
        <f>IF(Inputs!$B$27&lt;&gt;"Ready","PENDING INPUTS",EDATE(Inputs!B5,A225-1))</f>
        <v>52994</v>
      </c>
      <c r="C225" s="3">
        <f>IF(Inputs!$B$27&lt;&gt;"Ready","PENDING INPUTS",IF($B$3=1,INDEX(Avalanche!$K$5:$CL$364,A225,($D$3-1)*8+1),INDEX(Snowball!$K$5:$CL$364,A225,($D$3-1)*8+1)))</f>
        <v>0</v>
      </c>
      <c r="D225" s="3">
        <f>IF(Inputs!$B$27&lt;&gt;"Ready","PENDING INPUTS",IF($B$3=1,INDEX(Avalanche!$K$5:$CL$364,A225,($D$3-1)*8+2),INDEX(Snowball!$K$5:$CL$364,A225,($D$3-1)*8+2)))</f>
        <v>0</v>
      </c>
      <c r="E225" s="3">
        <f>IF(Inputs!$B$27&lt;&gt;"Ready","PENDING INPUTS",IF($B$3=1,INDEX(Avalanche!$K$5:$CL$364,A225,($D$3-1)*8+3),INDEX(Snowball!$K$5:$CL$364,A225,($D$3-1)*8+3)))</f>
        <v>0</v>
      </c>
      <c r="F225" s="3">
        <f>IF(Inputs!$B$27&lt;&gt;"Ready","PENDING INPUTS",IF($B$3=1,INDEX(Avalanche!$K$5:$CL$364,A225,($D$3-1)*8+4),INDEX(Snowball!$K$5:$CL$364,A225,($D$3-1)*8+4)))</f>
        <v>0</v>
      </c>
      <c r="G225">
        <f>IF(Inputs!$B$27&lt;&gt;"Ready","PENDING INPUTS",IF($B$3=1,INDEX(Avalanche!$K$5:$CL$364,A225,($D$3-1)*8+5),INDEX(Snowball!$K$5:$CL$364,A225,($D$3-1)*8+5)))</f>
        <v>99</v>
      </c>
      <c r="H225" s="3">
        <f>IF(Inputs!$B$27&lt;&gt;"Ready","PENDING INPUTS",IF($B$3=1,INDEX(Avalanche!$K$5:$CL$364,A225,($D$3-1)*8+6),INDEX(Snowball!$K$5:$CL$364,A225,($D$3-1)*8+6)))</f>
        <v>0</v>
      </c>
      <c r="I225" s="3">
        <f>IF(Inputs!$B$27&lt;&gt;"Ready","PENDING INPUTS",IF($B$3=1,INDEX(Avalanche!$K$5:$CL$364,A225,($D$3-1)*8+7),INDEX(Snowball!$K$5:$CL$364,A225,($D$3-1)*8+7)))</f>
        <v>0</v>
      </c>
      <c r="J225" s="3">
        <f>IF(Inputs!$B$27&lt;&gt;"Ready","PENDING INPUTS",IF($B$3=1,INDEX(Avalanche!$K$5:$CL$364,A225,($D$3-1)*8+8),INDEX(Snowball!$K$5:$CL$364,A225,($D$3-1)*8+8)))</f>
        <v>0</v>
      </c>
    </row>
    <row r="226" spans="1:10" ht="27.95" customHeight="1" x14ac:dyDescent="0.25">
      <c r="A226">
        <v>222</v>
      </c>
      <c r="B226" s="13">
        <f>IF(Inputs!$B$27&lt;&gt;"Ready","PENDING INPUTS",EDATE(Inputs!B5,A226-1))</f>
        <v>53022</v>
      </c>
      <c r="C226" s="3">
        <f>IF(Inputs!$B$27&lt;&gt;"Ready","PENDING INPUTS",IF($B$3=1,INDEX(Avalanche!$K$5:$CL$364,A226,($D$3-1)*8+1),INDEX(Snowball!$K$5:$CL$364,A226,($D$3-1)*8+1)))</f>
        <v>0</v>
      </c>
      <c r="D226" s="3">
        <f>IF(Inputs!$B$27&lt;&gt;"Ready","PENDING INPUTS",IF($B$3=1,INDEX(Avalanche!$K$5:$CL$364,A226,($D$3-1)*8+2),INDEX(Snowball!$K$5:$CL$364,A226,($D$3-1)*8+2)))</f>
        <v>0</v>
      </c>
      <c r="E226" s="3">
        <f>IF(Inputs!$B$27&lt;&gt;"Ready","PENDING INPUTS",IF($B$3=1,INDEX(Avalanche!$K$5:$CL$364,A226,($D$3-1)*8+3),INDEX(Snowball!$K$5:$CL$364,A226,($D$3-1)*8+3)))</f>
        <v>0</v>
      </c>
      <c r="F226" s="3">
        <f>IF(Inputs!$B$27&lt;&gt;"Ready","PENDING INPUTS",IF($B$3=1,INDEX(Avalanche!$K$5:$CL$364,A226,($D$3-1)*8+4),INDEX(Snowball!$K$5:$CL$364,A226,($D$3-1)*8+4)))</f>
        <v>0</v>
      </c>
      <c r="G226">
        <f>IF(Inputs!$B$27&lt;&gt;"Ready","PENDING INPUTS",IF($B$3=1,INDEX(Avalanche!$K$5:$CL$364,A226,($D$3-1)*8+5),INDEX(Snowball!$K$5:$CL$364,A226,($D$3-1)*8+5)))</f>
        <v>99</v>
      </c>
      <c r="H226" s="3">
        <f>IF(Inputs!$B$27&lt;&gt;"Ready","PENDING INPUTS",IF($B$3=1,INDEX(Avalanche!$K$5:$CL$364,A226,($D$3-1)*8+6),INDEX(Snowball!$K$5:$CL$364,A226,($D$3-1)*8+6)))</f>
        <v>0</v>
      </c>
      <c r="I226" s="3">
        <f>IF(Inputs!$B$27&lt;&gt;"Ready","PENDING INPUTS",IF($B$3=1,INDEX(Avalanche!$K$5:$CL$364,A226,($D$3-1)*8+7),INDEX(Snowball!$K$5:$CL$364,A226,($D$3-1)*8+7)))</f>
        <v>0</v>
      </c>
      <c r="J226" s="3">
        <f>IF(Inputs!$B$27&lt;&gt;"Ready","PENDING INPUTS",IF($B$3=1,INDEX(Avalanche!$K$5:$CL$364,A226,($D$3-1)*8+8),INDEX(Snowball!$K$5:$CL$364,A226,($D$3-1)*8+8)))</f>
        <v>0</v>
      </c>
    </row>
    <row r="227" spans="1:10" ht="27.95" customHeight="1" x14ac:dyDescent="0.25">
      <c r="A227">
        <v>223</v>
      </c>
      <c r="B227" s="13">
        <f>IF(Inputs!$B$27&lt;&gt;"Ready","PENDING INPUTS",EDATE(Inputs!B5,A227-1))</f>
        <v>53053</v>
      </c>
      <c r="C227" s="3">
        <f>IF(Inputs!$B$27&lt;&gt;"Ready","PENDING INPUTS",IF($B$3=1,INDEX(Avalanche!$K$5:$CL$364,A227,($D$3-1)*8+1),INDEX(Snowball!$K$5:$CL$364,A227,($D$3-1)*8+1)))</f>
        <v>0</v>
      </c>
      <c r="D227" s="3">
        <f>IF(Inputs!$B$27&lt;&gt;"Ready","PENDING INPUTS",IF($B$3=1,INDEX(Avalanche!$K$5:$CL$364,A227,($D$3-1)*8+2),INDEX(Snowball!$K$5:$CL$364,A227,($D$3-1)*8+2)))</f>
        <v>0</v>
      </c>
      <c r="E227" s="3">
        <f>IF(Inputs!$B$27&lt;&gt;"Ready","PENDING INPUTS",IF($B$3=1,INDEX(Avalanche!$K$5:$CL$364,A227,($D$3-1)*8+3),INDEX(Snowball!$K$5:$CL$364,A227,($D$3-1)*8+3)))</f>
        <v>0</v>
      </c>
      <c r="F227" s="3">
        <f>IF(Inputs!$B$27&lt;&gt;"Ready","PENDING INPUTS",IF($B$3=1,INDEX(Avalanche!$K$5:$CL$364,A227,($D$3-1)*8+4),INDEX(Snowball!$K$5:$CL$364,A227,($D$3-1)*8+4)))</f>
        <v>0</v>
      </c>
      <c r="G227">
        <f>IF(Inputs!$B$27&lt;&gt;"Ready","PENDING INPUTS",IF($B$3=1,INDEX(Avalanche!$K$5:$CL$364,A227,($D$3-1)*8+5),INDEX(Snowball!$K$5:$CL$364,A227,($D$3-1)*8+5)))</f>
        <v>99</v>
      </c>
      <c r="H227" s="3">
        <f>IF(Inputs!$B$27&lt;&gt;"Ready","PENDING INPUTS",IF($B$3=1,INDEX(Avalanche!$K$5:$CL$364,A227,($D$3-1)*8+6),INDEX(Snowball!$K$5:$CL$364,A227,($D$3-1)*8+6)))</f>
        <v>0</v>
      </c>
      <c r="I227" s="3">
        <f>IF(Inputs!$B$27&lt;&gt;"Ready","PENDING INPUTS",IF($B$3=1,INDEX(Avalanche!$K$5:$CL$364,A227,($D$3-1)*8+7),INDEX(Snowball!$K$5:$CL$364,A227,($D$3-1)*8+7)))</f>
        <v>0</v>
      </c>
      <c r="J227" s="3">
        <f>IF(Inputs!$B$27&lt;&gt;"Ready","PENDING INPUTS",IF($B$3=1,INDEX(Avalanche!$K$5:$CL$364,A227,($D$3-1)*8+8),INDEX(Snowball!$K$5:$CL$364,A227,($D$3-1)*8+8)))</f>
        <v>0</v>
      </c>
    </row>
    <row r="228" spans="1:10" ht="27.95" customHeight="1" x14ac:dyDescent="0.25">
      <c r="A228">
        <v>224</v>
      </c>
      <c r="B228" s="13">
        <f>IF(Inputs!$B$27&lt;&gt;"Ready","PENDING INPUTS",EDATE(Inputs!B5,A228-1))</f>
        <v>53083</v>
      </c>
      <c r="C228" s="3">
        <f>IF(Inputs!$B$27&lt;&gt;"Ready","PENDING INPUTS",IF($B$3=1,INDEX(Avalanche!$K$5:$CL$364,A228,($D$3-1)*8+1),INDEX(Snowball!$K$5:$CL$364,A228,($D$3-1)*8+1)))</f>
        <v>0</v>
      </c>
      <c r="D228" s="3">
        <f>IF(Inputs!$B$27&lt;&gt;"Ready","PENDING INPUTS",IF($B$3=1,INDEX(Avalanche!$K$5:$CL$364,A228,($D$3-1)*8+2),INDEX(Snowball!$K$5:$CL$364,A228,($D$3-1)*8+2)))</f>
        <v>0</v>
      </c>
      <c r="E228" s="3">
        <f>IF(Inputs!$B$27&lt;&gt;"Ready","PENDING INPUTS",IF($B$3=1,INDEX(Avalanche!$K$5:$CL$364,A228,($D$3-1)*8+3),INDEX(Snowball!$K$5:$CL$364,A228,($D$3-1)*8+3)))</f>
        <v>0</v>
      </c>
      <c r="F228" s="3">
        <f>IF(Inputs!$B$27&lt;&gt;"Ready","PENDING INPUTS",IF($B$3=1,INDEX(Avalanche!$K$5:$CL$364,A228,($D$3-1)*8+4),INDEX(Snowball!$K$5:$CL$364,A228,($D$3-1)*8+4)))</f>
        <v>0</v>
      </c>
      <c r="G228">
        <f>IF(Inputs!$B$27&lt;&gt;"Ready","PENDING INPUTS",IF($B$3=1,INDEX(Avalanche!$K$5:$CL$364,A228,($D$3-1)*8+5),INDEX(Snowball!$K$5:$CL$364,A228,($D$3-1)*8+5)))</f>
        <v>99</v>
      </c>
      <c r="H228" s="3">
        <f>IF(Inputs!$B$27&lt;&gt;"Ready","PENDING INPUTS",IF($B$3=1,INDEX(Avalanche!$K$5:$CL$364,A228,($D$3-1)*8+6),INDEX(Snowball!$K$5:$CL$364,A228,($D$3-1)*8+6)))</f>
        <v>0</v>
      </c>
      <c r="I228" s="3">
        <f>IF(Inputs!$B$27&lt;&gt;"Ready","PENDING INPUTS",IF($B$3=1,INDEX(Avalanche!$K$5:$CL$364,A228,($D$3-1)*8+7),INDEX(Snowball!$K$5:$CL$364,A228,($D$3-1)*8+7)))</f>
        <v>0</v>
      </c>
      <c r="J228" s="3">
        <f>IF(Inputs!$B$27&lt;&gt;"Ready","PENDING INPUTS",IF($B$3=1,INDEX(Avalanche!$K$5:$CL$364,A228,($D$3-1)*8+8),INDEX(Snowball!$K$5:$CL$364,A228,($D$3-1)*8+8)))</f>
        <v>0</v>
      </c>
    </row>
    <row r="229" spans="1:10" ht="27.95" customHeight="1" x14ac:dyDescent="0.25">
      <c r="A229">
        <v>225</v>
      </c>
      <c r="B229" s="13">
        <f>IF(Inputs!$B$27&lt;&gt;"Ready","PENDING INPUTS",EDATE(Inputs!B5,A229-1))</f>
        <v>53114</v>
      </c>
      <c r="C229" s="3">
        <f>IF(Inputs!$B$27&lt;&gt;"Ready","PENDING INPUTS",IF($B$3=1,INDEX(Avalanche!$K$5:$CL$364,A229,($D$3-1)*8+1),INDEX(Snowball!$K$5:$CL$364,A229,($D$3-1)*8+1)))</f>
        <v>0</v>
      </c>
      <c r="D229" s="3">
        <f>IF(Inputs!$B$27&lt;&gt;"Ready","PENDING INPUTS",IF($B$3=1,INDEX(Avalanche!$K$5:$CL$364,A229,($D$3-1)*8+2),INDEX(Snowball!$K$5:$CL$364,A229,($D$3-1)*8+2)))</f>
        <v>0</v>
      </c>
      <c r="E229" s="3">
        <f>IF(Inputs!$B$27&lt;&gt;"Ready","PENDING INPUTS",IF($B$3=1,INDEX(Avalanche!$K$5:$CL$364,A229,($D$3-1)*8+3),INDEX(Snowball!$K$5:$CL$364,A229,($D$3-1)*8+3)))</f>
        <v>0</v>
      </c>
      <c r="F229" s="3">
        <f>IF(Inputs!$B$27&lt;&gt;"Ready","PENDING INPUTS",IF($B$3=1,INDEX(Avalanche!$K$5:$CL$364,A229,($D$3-1)*8+4),INDEX(Snowball!$K$5:$CL$364,A229,($D$3-1)*8+4)))</f>
        <v>0</v>
      </c>
      <c r="G229">
        <f>IF(Inputs!$B$27&lt;&gt;"Ready","PENDING INPUTS",IF($B$3=1,INDEX(Avalanche!$K$5:$CL$364,A229,($D$3-1)*8+5),INDEX(Snowball!$K$5:$CL$364,A229,($D$3-1)*8+5)))</f>
        <v>99</v>
      </c>
      <c r="H229" s="3">
        <f>IF(Inputs!$B$27&lt;&gt;"Ready","PENDING INPUTS",IF($B$3=1,INDEX(Avalanche!$K$5:$CL$364,A229,($D$3-1)*8+6),INDEX(Snowball!$K$5:$CL$364,A229,($D$3-1)*8+6)))</f>
        <v>0</v>
      </c>
      <c r="I229" s="3">
        <f>IF(Inputs!$B$27&lt;&gt;"Ready","PENDING INPUTS",IF($B$3=1,INDEX(Avalanche!$K$5:$CL$364,A229,($D$3-1)*8+7),INDEX(Snowball!$K$5:$CL$364,A229,($D$3-1)*8+7)))</f>
        <v>0</v>
      </c>
      <c r="J229" s="3">
        <f>IF(Inputs!$B$27&lt;&gt;"Ready","PENDING INPUTS",IF($B$3=1,INDEX(Avalanche!$K$5:$CL$364,A229,($D$3-1)*8+8),INDEX(Snowball!$K$5:$CL$364,A229,($D$3-1)*8+8)))</f>
        <v>0</v>
      </c>
    </row>
    <row r="230" spans="1:10" ht="27.95" customHeight="1" x14ac:dyDescent="0.25">
      <c r="A230">
        <v>226</v>
      </c>
      <c r="B230" s="13">
        <f>IF(Inputs!$B$27&lt;&gt;"Ready","PENDING INPUTS",EDATE(Inputs!B5,A230-1))</f>
        <v>53144</v>
      </c>
      <c r="C230" s="3">
        <f>IF(Inputs!$B$27&lt;&gt;"Ready","PENDING INPUTS",IF($B$3=1,INDEX(Avalanche!$K$5:$CL$364,A230,($D$3-1)*8+1),INDEX(Snowball!$K$5:$CL$364,A230,($D$3-1)*8+1)))</f>
        <v>0</v>
      </c>
      <c r="D230" s="3">
        <f>IF(Inputs!$B$27&lt;&gt;"Ready","PENDING INPUTS",IF($B$3=1,INDEX(Avalanche!$K$5:$CL$364,A230,($D$3-1)*8+2),INDEX(Snowball!$K$5:$CL$364,A230,($D$3-1)*8+2)))</f>
        <v>0</v>
      </c>
      <c r="E230" s="3">
        <f>IF(Inputs!$B$27&lt;&gt;"Ready","PENDING INPUTS",IF($B$3=1,INDEX(Avalanche!$K$5:$CL$364,A230,($D$3-1)*8+3),INDEX(Snowball!$K$5:$CL$364,A230,($D$3-1)*8+3)))</f>
        <v>0</v>
      </c>
      <c r="F230" s="3">
        <f>IF(Inputs!$B$27&lt;&gt;"Ready","PENDING INPUTS",IF($B$3=1,INDEX(Avalanche!$K$5:$CL$364,A230,($D$3-1)*8+4),INDEX(Snowball!$K$5:$CL$364,A230,($D$3-1)*8+4)))</f>
        <v>0</v>
      </c>
      <c r="G230">
        <f>IF(Inputs!$B$27&lt;&gt;"Ready","PENDING INPUTS",IF($B$3=1,INDEX(Avalanche!$K$5:$CL$364,A230,($D$3-1)*8+5),INDEX(Snowball!$K$5:$CL$364,A230,($D$3-1)*8+5)))</f>
        <v>99</v>
      </c>
      <c r="H230" s="3">
        <f>IF(Inputs!$B$27&lt;&gt;"Ready","PENDING INPUTS",IF($B$3=1,INDEX(Avalanche!$K$5:$CL$364,A230,($D$3-1)*8+6),INDEX(Snowball!$K$5:$CL$364,A230,($D$3-1)*8+6)))</f>
        <v>0</v>
      </c>
      <c r="I230" s="3">
        <f>IF(Inputs!$B$27&lt;&gt;"Ready","PENDING INPUTS",IF($B$3=1,INDEX(Avalanche!$K$5:$CL$364,A230,($D$3-1)*8+7),INDEX(Snowball!$K$5:$CL$364,A230,($D$3-1)*8+7)))</f>
        <v>0</v>
      </c>
      <c r="J230" s="3">
        <f>IF(Inputs!$B$27&lt;&gt;"Ready","PENDING INPUTS",IF($B$3=1,INDEX(Avalanche!$K$5:$CL$364,A230,($D$3-1)*8+8),INDEX(Snowball!$K$5:$CL$364,A230,($D$3-1)*8+8)))</f>
        <v>0</v>
      </c>
    </row>
    <row r="231" spans="1:10" ht="27.95" customHeight="1" x14ac:dyDescent="0.25">
      <c r="A231">
        <v>227</v>
      </c>
      <c r="B231" s="13">
        <f>IF(Inputs!$B$27&lt;&gt;"Ready","PENDING INPUTS",EDATE(Inputs!B5,A231-1))</f>
        <v>53175</v>
      </c>
      <c r="C231" s="3">
        <f>IF(Inputs!$B$27&lt;&gt;"Ready","PENDING INPUTS",IF($B$3=1,INDEX(Avalanche!$K$5:$CL$364,A231,($D$3-1)*8+1),INDEX(Snowball!$K$5:$CL$364,A231,($D$3-1)*8+1)))</f>
        <v>0</v>
      </c>
      <c r="D231" s="3">
        <f>IF(Inputs!$B$27&lt;&gt;"Ready","PENDING INPUTS",IF($B$3=1,INDEX(Avalanche!$K$5:$CL$364,A231,($D$3-1)*8+2),INDEX(Snowball!$K$5:$CL$364,A231,($D$3-1)*8+2)))</f>
        <v>0</v>
      </c>
      <c r="E231" s="3">
        <f>IF(Inputs!$B$27&lt;&gt;"Ready","PENDING INPUTS",IF($B$3=1,INDEX(Avalanche!$K$5:$CL$364,A231,($D$3-1)*8+3),INDEX(Snowball!$K$5:$CL$364,A231,($D$3-1)*8+3)))</f>
        <v>0</v>
      </c>
      <c r="F231" s="3">
        <f>IF(Inputs!$B$27&lt;&gt;"Ready","PENDING INPUTS",IF($B$3=1,INDEX(Avalanche!$K$5:$CL$364,A231,($D$3-1)*8+4),INDEX(Snowball!$K$5:$CL$364,A231,($D$3-1)*8+4)))</f>
        <v>0</v>
      </c>
      <c r="G231">
        <f>IF(Inputs!$B$27&lt;&gt;"Ready","PENDING INPUTS",IF($B$3=1,INDEX(Avalanche!$K$5:$CL$364,A231,($D$3-1)*8+5),INDEX(Snowball!$K$5:$CL$364,A231,($D$3-1)*8+5)))</f>
        <v>99</v>
      </c>
      <c r="H231" s="3">
        <f>IF(Inputs!$B$27&lt;&gt;"Ready","PENDING INPUTS",IF($B$3=1,INDEX(Avalanche!$K$5:$CL$364,A231,($D$3-1)*8+6),INDEX(Snowball!$K$5:$CL$364,A231,($D$3-1)*8+6)))</f>
        <v>0</v>
      </c>
      <c r="I231" s="3">
        <f>IF(Inputs!$B$27&lt;&gt;"Ready","PENDING INPUTS",IF($B$3=1,INDEX(Avalanche!$K$5:$CL$364,A231,($D$3-1)*8+7),INDEX(Snowball!$K$5:$CL$364,A231,($D$3-1)*8+7)))</f>
        <v>0</v>
      </c>
      <c r="J231" s="3">
        <f>IF(Inputs!$B$27&lt;&gt;"Ready","PENDING INPUTS",IF($B$3=1,INDEX(Avalanche!$K$5:$CL$364,A231,($D$3-1)*8+8),INDEX(Snowball!$K$5:$CL$364,A231,($D$3-1)*8+8)))</f>
        <v>0</v>
      </c>
    </row>
    <row r="232" spans="1:10" ht="27.95" customHeight="1" x14ac:dyDescent="0.25">
      <c r="A232">
        <v>228</v>
      </c>
      <c r="B232" s="13">
        <f>IF(Inputs!$B$27&lt;&gt;"Ready","PENDING INPUTS",EDATE(Inputs!B5,A232-1))</f>
        <v>53206</v>
      </c>
      <c r="C232" s="3">
        <f>IF(Inputs!$B$27&lt;&gt;"Ready","PENDING INPUTS",IF($B$3=1,INDEX(Avalanche!$K$5:$CL$364,A232,($D$3-1)*8+1),INDEX(Snowball!$K$5:$CL$364,A232,($D$3-1)*8+1)))</f>
        <v>0</v>
      </c>
      <c r="D232" s="3">
        <f>IF(Inputs!$B$27&lt;&gt;"Ready","PENDING INPUTS",IF($B$3=1,INDEX(Avalanche!$K$5:$CL$364,A232,($D$3-1)*8+2),INDEX(Snowball!$K$5:$CL$364,A232,($D$3-1)*8+2)))</f>
        <v>0</v>
      </c>
      <c r="E232" s="3">
        <f>IF(Inputs!$B$27&lt;&gt;"Ready","PENDING INPUTS",IF($B$3=1,INDEX(Avalanche!$K$5:$CL$364,A232,($D$3-1)*8+3),INDEX(Snowball!$K$5:$CL$364,A232,($D$3-1)*8+3)))</f>
        <v>0</v>
      </c>
      <c r="F232" s="3">
        <f>IF(Inputs!$B$27&lt;&gt;"Ready","PENDING INPUTS",IF($B$3=1,INDEX(Avalanche!$K$5:$CL$364,A232,($D$3-1)*8+4),INDEX(Snowball!$K$5:$CL$364,A232,($D$3-1)*8+4)))</f>
        <v>0</v>
      </c>
      <c r="G232">
        <f>IF(Inputs!$B$27&lt;&gt;"Ready","PENDING INPUTS",IF($B$3=1,INDEX(Avalanche!$K$5:$CL$364,A232,($D$3-1)*8+5),INDEX(Snowball!$K$5:$CL$364,A232,($D$3-1)*8+5)))</f>
        <v>99</v>
      </c>
      <c r="H232" s="3">
        <f>IF(Inputs!$B$27&lt;&gt;"Ready","PENDING INPUTS",IF($B$3=1,INDEX(Avalanche!$K$5:$CL$364,A232,($D$3-1)*8+6),INDEX(Snowball!$K$5:$CL$364,A232,($D$3-1)*8+6)))</f>
        <v>0</v>
      </c>
      <c r="I232" s="3">
        <f>IF(Inputs!$B$27&lt;&gt;"Ready","PENDING INPUTS",IF($B$3=1,INDEX(Avalanche!$K$5:$CL$364,A232,($D$3-1)*8+7),INDEX(Snowball!$K$5:$CL$364,A232,($D$3-1)*8+7)))</f>
        <v>0</v>
      </c>
      <c r="J232" s="3">
        <f>IF(Inputs!$B$27&lt;&gt;"Ready","PENDING INPUTS",IF($B$3=1,INDEX(Avalanche!$K$5:$CL$364,A232,($D$3-1)*8+8),INDEX(Snowball!$K$5:$CL$364,A232,($D$3-1)*8+8)))</f>
        <v>0</v>
      </c>
    </row>
    <row r="233" spans="1:10" ht="27.95" customHeight="1" x14ac:dyDescent="0.25">
      <c r="A233">
        <v>229</v>
      </c>
      <c r="B233" s="13">
        <f>IF(Inputs!$B$27&lt;&gt;"Ready","PENDING INPUTS",EDATE(Inputs!B5,A233-1))</f>
        <v>53236</v>
      </c>
      <c r="C233" s="3">
        <f>IF(Inputs!$B$27&lt;&gt;"Ready","PENDING INPUTS",IF($B$3=1,INDEX(Avalanche!$K$5:$CL$364,A233,($D$3-1)*8+1),INDEX(Snowball!$K$5:$CL$364,A233,($D$3-1)*8+1)))</f>
        <v>0</v>
      </c>
      <c r="D233" s="3">
        <f>IF(Inputs!$B$27&lt;&gt;"Ready","PENDING INPUTS",IF($B$3=1,INDEX(Avalanche!$K$5:$CL$364,A233,($D$3-1)*8+2),INDEX(Snowball!$K$5:$CL$364,A233,($D$3-1)*8+2)))</f>
        <v>0</v>
      </c>
      <c r="E233" s="3">
        <f>IF(Inputs!$B$27&lt;&gt;"Ready","PENDING INPUTS",IF($B$3=1,INDEX(Avalanche!$K$5:$CL$364,A233,($D$3-1)*8+3),INDEX(Snowball!$K$5:$CL$364,A233,($D$3-1)*8+3)))</f>
        <v>0</v>
      </c>
      <c r="F233" s="3">
        <f>IF(Inputs!$B$27&lt;&gt;"Ready","PENDING INPUTS",IF($B$3=1,INDEX(Avalanche!$K$5:$CL$364,A233,($D$3-1)*8+4),INDEX(Snowball!$K$5:$CL$364,A233,($D$3-1)*8+4)))</f>
        <v>0</v>
      </c>
      <c r="G233">
        <f>IF(Inputs!$B$27&lt;&gt;"Ready","PENDING INPUTS",IF($B$3=1,INDEX(Avalanche!$K$5:$CL$364,A233,($D$3-1)*8+5),INDEX(Snowball!$K$5:$CL$364,A233,($D$3-1)*8+5)))</f>
        <v>99</v>
      </c>
      <c r="H233" s="3">
        <f>IF(Inputs!$B$27&lt;&gt;"Ready","PENDING INPUTS",IF($B$3=1,INDEX(Avalanche!$K$5:$CL$364,A233,($D$3-1)*8+6),INDEX(Snowball!$K$5:$CL$364,A233,($D$3-1)*8+6)))</f>
        <v>0</v>
      </c>
      <c r="I233" s="3">
        <f>IF(Inputs!$B$27&lt;&gt;"Ready","PENDING INPUTS",IF($B$3=1,INDEX(Avalanche!$K$5:$CL$364,A233,($D$3-1)*8+7),INDEX(Snowball!$K$5:$CL$364,A233,($D$3-1)*8+7)))</f>
        <v>0</v>
      </c>
      <c r="J233" s="3">
        <f>IF(Inputs!$B$27&lt;&gt;"Ready","PENDING INPUTS",IF($B$3=1,INDEX(Avalanche!$K$5:$CL$364,A233,($D$3-1)*8+8),INDEX(Snowball!$K$5:$CL$364,A233,($D$3-1)*8+8)))</f>
        <v>0</v>
      </c>
    </row>
    <row r="234" spans="1:10" ht="27.95" customHeight="1" x14ac:dyDescent="0.25">
      <c r="A234">
        <v>230</v>
      </c>
      <c r="B234" s="13">
        <f>IF(Inputs!$B$27&lt;&gt;"Ready","PENDING INPUTS",EDATE(Inputs!B5,A234-1))</f>
        <v>53267</v>
      </c>
      <c r="C234" s="3">
        <f>IF(Inputs!$B$27&lt;&gt;"Ready","PENDING INPUTS",IF($B$3=1,INDEX(Avalanche!$K$5:$CL$364,A234,($D$3-1)*8+1),INDEX(Snowball!$K$5:$CL$364,A234,($D$3-1)*8+1)))</f>
        <v>0</v>
      </c>
      <c r="D234" s="3">
        <f>IF(Inputs!$B$27&lt;&gt;"Ready","PENDING INPUTS",IF($B$3=1,INDEX(Avalanche!$K$5:$CL$364,A234,($D$3-1)*8+2),INDEX(Snowball!$K$5:$CL$364,A234,($D$3-1)*8+2)))</f>
        <v>0</v>
      </c>
      <c r="E234" s="3">
        <f>IF(Inputs!$B$27&lt;&gt;"Ready","PENDING INPUTS",IF($B$3=1,INDEX(Avalanche!$K$5:$CL$364,A234,($D$3-1)*8+3),INDEX(Snowball!$K$5:$CL$364,A234,($D$3-1)*8+3)))</f>
        <v>0</v>
      </c>
      <c r="F234" s="3">
        <f>IF(Inputs!$B$27&lt;&gt;"Ready","PENDING INPUTS",IF($B$3=1,INDEX(Avalanche!$K$5:$CL$364,A234,($D$3-1)*8+4),INDEX(Snowball!$K$5:$CL$364,A234,($D$3-1)*8+4)))</f>
        <v>0</v>
      </c>
      <c r="G234">
        <f>IF(Inputs!$B$27&lt;&gt;"Ready","PENDING INPUTS",IF($B$3=1,INDEX(Avalanche!$K$5:$CL$364,A234,($D$3-1)*8+5),INDEX(Snowball!$K$5:$CL$364,A234,($D$3-1)*8+5)))</f>
        <v>99</v>
      </c>
      <c r="H234" s="3">
        <f>IF(Inputs!$B$27&lt;&gt;"Ready","PENDING INPUTS",IF($B$3=1,INDEX(Avalanche!$K$5:$CL$364,A234,($D$3-1)*8+6),INDEX(Snowball!$K$5:$CL$364,A234,($D$3-1)*8+6)))</f>
        <v>0</v>
      </c>
      <c r="I234" s="3">
        <f>IF(Inputs!$B$27&lt;&gt;"Ready","PENDING INPUTS",IF($B$3=1,INDEX(Avalanche!$K$5:$CL$364,A234,($D$3-1)*8+7),INDEX(Snowball!$K$5:$CL$364,A234,($D$3-1)*8+7)))</f>
        <v>0</v>
      </c>
      <c r="J234" s="3">
        <f>IF(Inputs!$B$27&lt;&gt;"Ready","PENDING INPUTS",IF($B$3=1,INDEX(Avalanche!$K$5:$CL$364,A234,($D$3-1)*8+8),INDEX(Snowball!$K$5:$CL$364,A234,($D$3-1)*8+8)))</f>
        <v>0</v>
      </c>
    </row>
    <row r="235" spans="1:10" ht="27.95" customHeight="1" x14ac:dyDescent="0.25">
      <c r="A235">
        <v>231</v>
      </c>
      <c r="B235" s="13">
        <f>IF(Inputs!$B$27&lt;&gt;"Ready","PENDING INPUTS",EDATE(Inputs!B5,A235-1))</f>
        <v>53297</v>
      </c>
      <c r="C235" s="3">
        <f>IF(Inputs!$B$27&lt;&gt;"Ready","PENDING INPUTS",IF($B$3=1,INDEX(Avalanche!$K$5:$CL$364,A235,($D$3-1)*8+1),INDEX(Snowball!$K$5:$CL$364,A235,($D$3-1)*8+1)))</f>
        <v>0</v>
      </c>
      <c r="D235" s="3">
        <f>IF(Inputs!$B$27&lt;&gt;"Ready","PENDING INPUTS",IF($B$3=1,INDEX(Avalanche!$K$5:$CL$364,A235,($D$3-1)*8+2),INDEX(Snowball!$K$5:$CL$364,A235,($D$3-1)*8+2)))</f>
        <v>0</v>
      </c>
      <c r="E235" s="3">
        <f>IF(Inputs!$B$27&lt;&gt;"Ready","PENDING INPUTS",IF($B$3=1,INDEX(Avalanche!$K$5:$CL$364,A235,($D$3-1)*8+3),INDEX(Snowball!$K$5:$CL$364,A235,($D$3-1)*8+3)))</f>
        <v>0</v>
      </c>
      <c r="F235" s="3">
        <f>IF(Inputs!$B$27&lt;&gt;"Ready","PENDING INPUTS",IF($B$3=1,INDEX(Avalanche!$K$5:$CL$364,A235,($D$3-1)*8+4),INDEX(Snowball!$K$5:$CL$364,A235,($D$3-1)*8+4)))</f>
        <v>0</v>
      </c>
      <c r="G235">
        <f>IF(Inputs!$B$27&lt;&gt;"Ready","PENDING INPUTS",IF($B$3=1,INDEX(Avalanche!$K$5:$CL$364,A235,($D$3-1)*8+5),INDEX(Snowball!$K$5:$CL$364,A235,($D$3-1)*8+5)))</f>
        <v>99</v>
      </c>
      <c r="H235" s="3">
        <f>IF(Inputs!$B$27&lt;&gt;"Ready","PENDING INPUTS",IF($B$3=1,INDEX(Avalanche!$K$5:$CL$364,A235,($D$3-1)*8+6),INDEX(Snowball!$K$5:$CL$364,A235,($D$3-1)*8+6)))</f>
        <v>0</v>
      </c>
      <c r="I235" s="3">
        <f>IF(Inputs!$B$27&lt;&gt;"Ready","PENDING INPUTS",IF($B$3=1,INDEX(Avalanche!$K$5:$CL$364,A235,($D$3-1)*8+7),INDEX(Snowball!$K$5:$CL$364,A235,($D$3-1)*8+7)))</f>
        <v>0</v>
      </c>
      <c r="J235" s="3">
        <f>IF(Inputs!$B$27&lt;&gt;"Ready","PENDING INPUTS",IF($B$3=1,INDEX(Avalanche!$K$5:$CL$364,A235,($D$3-1)*8+8),INDEX(Snowball!$K$5:$CL$364,A235,($D$3-1)*8+8)))</f>
        <v>0</v>
      </c>
    </row>
    <row r="236" spans="1:10" ht="27.95" customHeight="1" x14ac:dyDescent="0.25">
      <c r="A236">
        <v>232</v>
      </c>
      <c r="B236" s="13">
        <f>IF(Inputs!$B$27&lt;&gt;"Ready","PENDING INPUTS",EDATE(Inputs!B5,A236-1))</f>
        <v>53328</v>
      </c>
      <c r="C236" s="3">
        <f>IF(Inputs!$B$27&lt;&gt;"Ready","PENDING INPUTS",IF($B$3=1,INDEX(Avalanche!$K$5:$CL$364,A236,($D$3-1)*8+1),INDEX(Snowball!$K$5:$CL$364,A236,($D$3-1)*8+1)))</f>
        <v>0</v>
      </c>
      <c r="D236" s="3">
        <f>IF(Inputs!$B$27&lt;&gt;"Ready","PENDING INPUTS",IF($B$3=1,INDEX(Avalanche!$K$5:$CL$364,A236,($D$3-1)*8+2),INDEX(Snowball!$K$5:$CL$364,A236,($D$3-1)*8+2)))</f>
        <v>0</v>
      </c>
      <c r="E236" s="3">
        <f>IF(Inputs!$B$27&lt;&gt;"Ready","PENDING INPUTS",IF($B$3=1,INDEX(Avalanche!$K$5:$CL$364,A236,($D$3-1)*8+3),INDEX(Snowball!$K$5:$CL$364,A236,($D$3-1)*8+3)))</f>
        <v>0</v>
      </c>
      <c r="F236" s="3">
        <f>IF(Inputs!$B$27&lt;&gt;"Ready","PENDING INPUTS",IF($B$3=1,INDEX(Avalanche!$K$5:$CL$364,A236,($D$3-1)*8+4),INDEX(Snowball!$K$5:$CL$364,A236,($D$3-1)*8+4)))</f>
        <v>0</v>
      </c>
      <c r="G236">
        <f>IF(Inputs!$B$27&lt;&gt;"Ready","PENDING INPUTS",IF($B$3=1,INDEX(Avalanche!$K$5:$CL$364,A236,($D$3-1)*8+5),INDEX(Snowball!$K$5:$CL$364,A236,($D$3-1)*8+5)))</f>
        <v>99</v>
      </c>
      <c r="H236" s="3">
        <f>IF(Inputs!$B$27&lt;&gt;"Ready","PENDING INPUTS",IF($B$3=1,INDEX(Avalanche!$K$5:$CL$364,A236,($D$3-1)*8+6),INDEX(Snowball!$K$5:$CL$364,A236,($D$3-1)*8+6)))</f>
        <v>0</v>
      </c>
      <c r="I236" s="3">
        <f>IF(Inputs!$B$27&lt;&gt;"Ready","PENDING INPUTS",IF($B$3=1,INDEX(Avalanche!$K$5:$CL$364,A236,($D$3-1)*8+7),INDEX(Snowball!$K$5:$CL$364,A236,($D$3-1)*8+7)))</f>
        <v>0</v>
      </c>
      <c r="J236" s="3">
        <f>IF(Inputs!$B$27&lt;&gt;"Ready","PENDING INPUTS",IF($B$3=1,INDEX(Avalanche!$K$5:$CL$364,A236,($D$3-1)*8+8),INDEX(Snowball!$K$5:$CL$364,A236,($D$3-1)*8+8)))</f>
        <v>0</v>
      </c>
    </row>
    <row r="237" spans="1:10" ht="27.95" customHeight="1" x14ac:dyDescent="0.25">
      <c r="A237">
        <v>233</v>
      </c>
      <c r="B237" s="13">
        <f>IF(Inputs!$B$27&lt;&gt;"Ready","PENDING INPUTS",EDATE(Inputs!B5,A237-1))</f>
        <v>53359</v>
      </c>
      <c r="C237" s="3">
        <f>IF(Inputs!$B$27&lt;&gt;"Ready","PENDING INPUTS",IF($B$3=1,INDEX(Avalanche!$K$5:$CL$364,A237,($D$3-1)*8+1),INDEX(Snowball!$K$5:$CL$364,A237,($D$3-1)*8+1)))</f>
        <v>0</v>
      </c>
      <c r="D237" s="3">
        <f>IF(Inputs!$B$27&lt;&gt;"Ready","PENDING INPUTS",IF($B$3=1,INDEX(Avalanche!$K$5:$CL$364,A237,($D$3-1)*8+2),INDEX(Snowball!$K$5:$CL$364,A237,($D$3-1)*8+2)))</f>
        <v>0</v>
      </c>
      <c r="E237" s="3">
        <f>IF(Inputs!$B$27&lt;&gt;"Ready","PENDING INPUTS",IF($B$3=1,INDEX(Avalanche!$K$5:$CL$364,A237,($D$3-1)*8+3),INDEX(Snowball!$K$5:$CL$364,A237,($D$3-1)*8+3)))</f>
        <v>0</v>
      </c>
      <c r="F237" s="3">
        <f>IF(Inputs!$B$27&lt;&gt;"Ready","PENDING INPUTS",IF($B$3=1,INDEX(Avalanche!$K$5:$CL$364,A237,($D$3-1)*8+4),INDEX(Snowball!$K$5:$CL$364,A237,($D$3-1)*8+4)))</f>
        <v>0</v>
      </c>
      <c r="G237">
        <f>IF(Inputs!$B$27&lt;&gt;"Ready","PENDING INPUTS",IF($B$3=1,INDEX(Avalanche!$K$5:$CL$364,A237,($D$3-1)*8+5),INDEX(Snowball!$K$5:$CL$364,A237,($D$3-1)*8+5)))</f>
        <v>99</v>
      </c>
      <c r="H237" s="3">
        <f>IF(Inputs!$B$27&lt;&gt;"Ready","PENDING INPUTS",IF($B$3=1,INDEX(Avalanche!$K$5:$CL$364,A237,($D$3-1)*8+6),INDEX(Snowball!$K$5:$CL$364,A237,($D$3-1)*8+6)))</f>
        <v>0</v>
      </c>
      <c r="I237" s="3">
        <f>IF(Inputs!$B$27&lt;&gt;"Ready","PENDING INPUTS",IF($B$3=1,INDEX(Avalanche!$K$5:$CL$364,A237,($D$3-1)*8+7),INDEX(Snowball!$K$5:$CL$364,A237,($D$3-1)*8+7)))</f>
        <v>0</v>
      </c>
      <c r="J237" s="3">
        <f>IF(Inputs!$B$27&lt;&gt;"Ready","PENDING INPUTS",IF($B$3=1,INDEX(Avalanche!$K$5:$CL$364,A237,($D$3-1)*8+8),INDEX(Snowball!$K$5:$CL$364,A237,($D$3-1)*8+8)))</f>
        <v>0</v>
      </c>
    </row>
    <row r="238" spans="1:10" ht="27.95" customHeight="1" x14ac:dyDescent="0.25">
      <c r="A238">
        <v>234</v>
      </c>
      <c r="B238" s="13">
        <f>IF(Inputs!$B$27&lt;&gt;"Ready","PENDING INPUTS",EDATE(Inputs!B5,A238-1))</f>
        <v>53387</v>
      </c>
      <c r="C238" s="3">
        <f>IF(Inputs!$B$27&lt;&gt;"Ready","PENDING INPUTS",IF($B$3=1,INDEX(Avalanche!$K$5:$CL$364,A238,($D$3-1)*8+1),INDEX(Snowball!$K$5:$CL$364,A238,($D$3-1)*8+1)))</f>
        <v>0</v>
      </c>
      <c r="D238" s="3">
        <f>IF(Inputs!$B$27&lt;&gt;"Ready","PENDING INPUTS",IF($B$3=1,INDEX(Avalanche!$K$5:$CL$364,A238,($D$3-1)*8+2),INDEX(Snowball!$K$5:$CL$364,A238,($D$3-1)*8+2)))</f>
        <v>0</v>
      </c>
      <c r="E238" s="3">
        <f>IF(Inputs!$B$27&lt;&gt;"Ready","PENDING INPUTS",IF($B$3=1,INDEX(Avalanche!$K$5:$CL$364,A238,($D$3-1)*8+3),INDEX(Snowball!$K$5:$CL$364,A238,($D$3-1)*8+3)))</f>
        <v>0</v>
      </c>
      <c r="F238" s="3">
        <f>IF(Inputs!$B$27&lt;&gt;"Ready","PENDING INPUTS",IF($B$3=1,INDEX(Avalanche!$K$5:$CL$364,A238,($D$3-1)*8+4),INDEX(Snowball!$K$5:$CL$364,A238,($D$3-1)*8+4)))</f>
        <v>0</v>
      </c>
      <c r="G238">
        <f>IF(Inputs!$B$27&lt;&gt;"Ready","PENDING INPUTS",IF($B$3=1,INDEX(Avalanche!$K$5:$CL$364,A238,($D$3-1)*8+5),INDEX(Snowball!$K$5:$CL$364,A238,($D$3-1)*8+5)))</f>
        <v>99</v>
      </c>
      <c r="H238" s="3">
        <f>IF(Inputs!$B$27&lt;&gt;"Ready","PENDING INPUTS",IF($B$3=1,INDEX(Avalanche!$K$5:$CL$364,A238,($D$3-1)*8+6),INDEX(Snowball!$K$5:$CL$364,A238,($D$3-1)*8+6)))</f>
        <v>0</v>
      </c>
      <c r="I238" s="3">
        <f>IF(Inputs!$B$27&lt;&gt;"Ready","PENDING INPUTS",IF($B$3=1,INDEX(Avalanche!$K$5:$CL$364,A238,($D$3-1)*8+7),INDEX(Snowball!$K$5:$CL$364,A238,($D$3-1)*8+7)))</f>
        <v>0</v>
      </c>
      <c r="J238" s="3">
        <f>IF(Inputs!$B$27&lt;&gt;"Ready","PENDING INPUTS",IF($B$3=1,INDEX(Avalanche!$K$5:$CL$364,A238,($D$3-1)*8+8),INDEX(Snowball!$K$5:$CL$364,A238,($D$3-1)*8+8)))</f>
        <v>0</v>
      </c>
    </row>
    <row r="239" spans="1:10" ht="27.95" customHeight="1" x14ac:dyDescent="0.25">
      <c r="A239">
        <v>235</v>
      </c>
      <c r="B239" s="13">
        <f>IF(Inputs!$B$27&lt;&gt;"Ready","PENDING INPUTS",EDATE(Inputs!B5,A239-1))</f>
        <v>53418</v>
      </c>
      <c r="C239" s="3">
        <f>IF(Inputs!$B$27&lt;&gt;"Ready","PENDING INPUTS",IF($B$3=1,INDEX(Avalanche!$K$5:$CL$364,A239,($D$3-1)*8+1),INDEX(Snowball!$K$5:$CL$364,A239,($D$3-1)*8+1)))</f>
        <v>0</v>
      </c>
      <c r="D239" s="3">
        <f>IF(Inputs!$B$27&lt;&gt;"Ready","PENDING INPUTS",IF($B$3=1,INDEX(Avalanche!$K$5:$CL$364,A239,($D$3-1)*8+2),INDEX(Snowball!$K$5:$CL$364,A239,($D$3-1)*8+2)))</f>
        <v>0</v>
      </c>
      <c r="E239" s="3">
        <f>IF(Inputs!$B$27&lt;&gt;"Ready","PENDING INPUTS",IF($B$3=1,INDEX(Avalanche!$K$5:$CL$364,A239,($D$3-1)*8+3),INDEX(Snowball!$K$5:$CL$364,A239,($D$3-1)*8+3)))</f>
        <v>0</v>
      </c>
      <c r="F239" s="3">
        <f>IF(Inputs!$B$27&lt;&gt;"Ready","PENDING INPUTS",IF($B$3=1,INDEX(Avalanche!$K$5:$CL$364,A239,($D$3-1)*8+4),INDEX(Snowball!$K$5:$CL$364,A239,($D$3-1)*8+4)))</f>
        <v>0</v>
      </c>
      <c r="G239">
        <f>IF(Inputs!$B$27&lt;&gt;"Ready","PENDING INPUTS",IF($B$3=1,INDEX(Avalanche!$K$5:$CL$364,A239,($D$3-1)*8+5),INDEX(Snowball!$K$5:$CL$364,A239,($D$3-1)*8+5)))</f>
        <v>99</v>
      </c>
      <c r="H239" s="3">
        <f>IF(Inputs!$B$27&lt;&gt;"Ready","PENDING INPUTS",IF($B$3=1,INDEX(Avalanche!$K$5:$CL$364,A239,($D$3-1)*8+6),INDEX(Snowball!$K$5:$CL$364,A239,($D$3-1)*8+6)))</f>
        <v>0</v>
      </c>
      <c r="I239" s="3">
        <f>IF(Inputs!$B$27&lt;&gt;"Ready","PENDING INPUTS",IF($B$3=1,INDEX(Avalanche!$K$5:$CL$364,A239,($D$3-1)*8+7),INDEX(Snowball!$K$5:$CL$364,A239,($D$3-1)*8+7)))</f>
        <v>0</v>
      </c>
      <c r="J239" s="3">
        <f>IF(Inputs!$B$27&lt;&gt;"Ready","PENDING INPUTS",IF($B$3=1,INDEX(Avalanche!$K$5:$CL$364,A239,($D$3-1)*8+8),INDEX(Snowball!$K$5:$CL$364,A239,($D$3-1)*8+8)))</f>
        <v>0</v>
      </c>
    </row>
    <row r="240" spans="1:10" ht="27.95" customHeight="1" x14ac:dyDescent="0.25">
      <c r="A240">
        <v>236</v>
      </c>
      <c r="B240" s="13">
        <f>IF(Inputs!$B$27&lt;&gt;"Ready","PENDING INPUTS",EDATE(Inputs!B5,A240-1))</f>
        <v>53448</v>
      </c>
      <c r="C240" s="3">
        <f>IF(Inputs!$B$27&lt;&gt;"Ready","PENDING INPUTS",IF($B$3=1,INDEX(Avalanche!$K$5:$CL$364,A240,($D$3-1)*8+1),INDEX(Snowball!$K$5:$CL$364,A240,($D$3-1)*8+1)))</f>
        <v>0</v>
      </c>
      <c r="D240" s="3">
        <f>IF(Inputs!$B$27&lt;&gt;"Ready","PENDING INPUTS",IF($B$3=1,INDEX(Avalanche!$K$5:$CL$364,A240,($D$3-1)*8+2),INDEX(Snowball!$K$5:$CL$364,A240,($D$3-1)*8+2)))</f>
        <v>0</v>
      </c>
      <c r="E240" s="3">
        <f>IF(Inputs!$B$27&lt;&gt;"Ready","PENDING INPUTS",IF($B$3=1,INDEX(Avalanche!$K$5:$CL$364,A240,($D$3-1)*8+3),INDEX(Snowball!$K$5:$CL$364,A240,($D$3-1)*8+3)))</f>
        <v>0</v>
      </c>
      <c r="F240" s="3">
        <f>IF(Inputs!$B$27&lt;&gt;"Ready","PENDING INPUTS",IF($B$3=1,INDEX(Avalanche!$K$5:$CL$364,A240,($D$3-1)*8+4),INDEX(Snowball!$K$5:$CL$364,A240,($D$3-1)*8+4)))</f>
        <v>0</v>
      </c>
      <c r="G240">
        <f>IF(Inputs!$B$27&lt;&gt;"Ready","PENDING INPUTS",IF($B$3=1,INDEX(Avalanche!$K$5:$CL$364,A240,($D$3-1)*8+5),INDEX(Snowball!$K$5:$CL$364,A240,($D$3-1)*8+5)))</f>
        <v>99</v>
      </c>
      <c r="H240" s="3">
        <f>IF(Inputs!$B$27&lt;&gt;"Ready","PENDING INPUTS",IF($B$3=1,INDEX(Avalanche!$K$5:$CL$364,A240,($D$3-1)*8+6),INDEX(Snowball!$K$5:$CL$364,A240,($D$3-1)*8+6)))</f>
        <v>0</v>
      </c>
      <c r="I240" s="3">
        <f>IF(Inputs!$B$27&lt;&gt;"Ready","PENDING INPUTS",IF($B$3=1,INDEX(Avalanche!$K$5:$CL$364,A240,($D$3-1)*8+7),INDEX(Snowball!$K$5:$CL$364,A240,($D$3-1)*8+7)))</f>
        <v>0</v>
      </c>
      <c r="J240" s="3">
        <f>IF(Inputs!$B$27&lt;&gt;"Ready","PENDING INPUTS",IF($B$3=1,INDEX(Avalanche!$K$5:$CL$364,A240,($D$3-1)*8+8),INDEX(Snowball!$K$5:$CL$364,A240,($D$3-1)*8+8)))</f>
        <v>0</v>
      </c>
    </row>
    <row r="241" spans="1:10" ht="27.95" customHeight="1" x14ac:dyDescent="0.25">
      <c r="A241">
        <v>237</v>
      </c>
      <c r="B241" s="13">
        <f>IF(Inputs!$B$27&lt;&gt;"Ready","PENDING INPUTS",EDATE(Inputs!B5,A241-1))</f>
        <v>53479</v>
      </c>
      <c r="C241" s="3">
        <f>IF(Inputs!$B$27&lt;&gt;"Ready","PENDING INPUTS",IF($B$3=1,INDEX(Avalanche!$K$5:$CL$364,A241,($D$3-1)*8+1),INDEX(Snowball!$K$5:$CL$364,A241,($D$3-1)*8+1)))</f>
        <v>0</v>
      </c>
      <c r="D241" s="3">
        <f>IF(Inputs!$B$27&lt;&gt;"Ready","PENDING INPUTS",IF($B$3=1,INDEX(Avalanche!$K$5:$CL$364,A241,($D$3-1)*8+2),INDEX(Snowball!$K$5:$CL$364,A241,($D$3-1)*8+2)))</f>
        <v>0</v>
      </c>
      <c r="E241" s="3">
        <f>IF(Inputs!$B$27&lt;&gt;"Ready","PENDING INPUTS",IF($B$3=1,INDEX(Avalanche!$K$5:$CL$364,A241,($D$3-1)*8+3),INDEX(Snowball!$K$5:$CL$364,A241,($D$3-1)*8+3)))</f>
        <v>0</v>
      </c>
      <c r="F241" s="3">
        <f>IF(Inputs!$B$27&lt;&gt;"Ready","PENDING INPUTS",IF($B$3=1,INDEX(Avalanche!$K$5:$CL$364,A241,($D$3-1)*8+4),INDEX(Snowball!$K$5:$CL$364,A241,($D$3-1)*8+4)))</f>
        <v>0</v>
      </c>
      <c r="G241">
        <f>IF(Inputs!$B$27&lt;&gt;"Ready","PENDING INPUTS",IF($B$3=1,INDEX(Avalanche!$K$5:$CL$364,A241,($D$3-1)*8+5),INDEX(Snowball!$K$5:$CL$364,A241,($D$3-1)*8+5)))</f>
        <v>99</v>
      </c>
      <c r="H241" s="3">
        <f>IF(Inputs!$B$27&lt;&gt;"Ready","PENDING INPUTS",IF($B$3=1,INDEX(Avalanche!$K$5:$CL$364,A241,($D$3-1)*8+6),INDEX(Snowball!$K$5:$CL$364,A241,($D$3-1)*8+6)))</f>
        <v>0</v>
      </c>
      <c r="I241" s="3">
        <f>IF(Inputs!$B$27&lt;&gt;"Ready","PENDING INPUTS",IF($B$3=1,INDEX(Avalanche!$K$5:$CL$364,A241,($D$3-1)*8+7),INDEX(Snowball!$K$5:$CL$364,A241,($D$3-1)*8+7)))</f>
        <v>0</v>
      </c>
      <c r="J241" s="3">
        <f>IF(Inputs!$B$27&lt;&gt;"Ready","PENDING INPUTS",IF($B$3=1,INDEX(Avalanche!$K$5:$CL$364,A241,($D$3-1)*8+8),INDEX(Snowball!$K$5:$CL$364,A241,($D$3-1)*8+8)))</f>
        <v>0</v>
      </c>
    </row>
    <row r="242" spans="1:10" ht="27.95" customHeight="1" x14ac:dyDescent="0.25">
      <c r="A242">
        <v>238</v>
      </c>
      <c r="B242" s="13">
        <f>IF(Inputs!$B$27&lt;&gt;"Ready","PENDING INPUTS",EDATE(Inputs!B5,A242-1))</f>
        <v>53509</v>
      </c>
      <c r="C242" s="3">
        <f>IF(Inputs!$B$27&lt;&gt;"Ready","PENDING INPUTS",IF($B$3=1,INDEX(Avalanche!$K$5:$CL$364,A242,($D$3-1)*8+1),INDEX(Snowball!$K$5:$CL$364,A242,($D$3-1)*8+1)))</f>
        <v>0</v>
      </c>
      <c r="D242" s="3">
        <f>IF(Inputs!$B$27&lt;&gt;"Ready","PENDING INPUTS",IF($B$3=1,INDEX(Avalanche!$K$5:$CL$364,A242,($D$3-1)*8+2),INDEX(Snowball!$K$5:$CL$364,A242,($D$3-1)*8+2)))</f>
        <v>0</v>
      </c>
      <c r="E242" s="3">
        <f>IF(Inputs!$B$27&lt;&gt;"Ready","PENDING INPUTS",IF($B$3=1,INDEX(Avalanche!$K$5:$CL$364,A242,($D$3-1)*8+3),INDEX(Snowball!$K$5:$CL$364,A242,($D$3-1)*8+3)))</f>
        <v>0</v>
      </c>
      <c r="F242" s="3">
        <f>IF(Inputs!$B$27&lt;&gt;"Ready","PENDING INPUTS",IF($B$3=1,INDEX(Avalanche!$K$5:$CL$364,A242,($D$3-1)*8+4),INDEX(Snowball!$K$5:$CL$364,A242,($D$3-1)*8+4)))</f>
        <v>0</v>
      </c>
      <c r="G242">
        <f>IF(Inputs!$B$27&lt;&gt;"Ready","PENDING INPUTS",IF($B$3=1,INDEX(Avalanche!$K$5:$CL$364,A242,($D$3-1)*8+5),INDEX(Snowball!$K$5:$CL$364,A242,($D$3-1)*8+5)))</f>
        <v>99</v>
      </c>
      <c r="H242" s="3">
        <f>IF(Inputs!$B$27&lt;&gt;"Ready","PENDING INPUTS",IF($B$3=1,INDEX(Avalanche!$K$5:$CL$364,A242,($D$3-1)*8+6),INDEX(Snowball!$K$5:$CL$364,A242,($D$3-1)*8+6)))</f>
        <v>0</v>
      </c>
      <c r="I242" s="3">
        <f>IF(Inputs!$B$27&lt;&gt;"Ready","PENDING INPUTS",IF($B$3=1,INDEX(Avalanche!$K$5:$CL$364,A242,($D$3-1)*8+7),INDEX(Snowball!$K$5:$CL$364,A242,($D$3-1)*8+7)))</f>
        <v>0</v>
      </c>
      <c r="J242" s="3">
        <f>IF(Inputs!$B$27&lt;&gt;"Ready","PENDING INPUTS",IF($B$3=1,INDEX(Avalanche!$K$5:$CL$364,A242,($D$3-1)*8+8),INDEX(Snowball!$K$5:$CL$364,A242,($D$3-1)*8+8)))</f>
        <v>0</v>
      </c>
    </row>
    <row r="243" spans="1:10" ht="27.95" customHeight="1" x14ac:dyDescent="0.25">
      <c r="A243">
        <v>239</v>
      </c>
      <c r="B243" s="13">
        <f>IF(Inputs!$B$27&lt;&gt;"Ready","PENDING INPUTS",EDATE(Inputs!B5,A243-1))</f>
        <v>53540</v>
      </c>
      <c r="C243" s="3">
        <f>IF(Inputs!$B$27&lt;&gt;"Ready","PENDING INPUTS",IF($B$3=1,INDEX(Avalanche!$K$5:$CL$364,A243,($D$3-1)*8+1),INDEX(Snowball!$K$5:$CL$364,A243,($D$3-1)*8+1)))</f>
        <v>0</v>
      </c>
      <c r="D243" s="3">
        <f>IF(Inputs!$B$27&lt;&gt;"Ready","PENDING INPUTS",IF($B$3=1,INDEX(Avalanche!$K$5:$CL$364,A243,($D$3-1)*8+2),INDEX(Snowball!$K$5:$CL$364,A243,($D$3-1)*8+2)))</f>
        <v>0</v>
      </c>
      <c r="E243" s="3">
        <f>IF(Inputs!$B$27&lt;&gt;"Ready","PENDING INPUTS",IF($B$3=1,INDEX(Avalanche!$K$5:$CL$364,A243,($D$3-1)*8+3),INDEX(Snowball!$K$5:$CL$364,A243,($D$3-1)*8+3)))</f>
        <v>0</v>
      </c>
      <c r="F243" s="3">
        <f>IF(Inputs!$B$27&lt;&gt;"Ready","PENDING INPUTS",IF($B$3=1,INDEX(Avalanche!$K$5:$CL$364,A243,($D$3-1)*8+4),INDEX(Snowball!$K$5:$CL$364,A243,($D$3-1)*8+4)))</f>
        <v>0</v>
      </c>
      <c r="G243">
        <f>IF(Inputs!$B$27&lt;&gt;"Ready","PENDING INPUTS",IF($B$3=1,INDEX(Avalanche!$K$5:$CL$364,A243,($D$3-1)*8+5),INDEX(Snowball!$K$5:$CL$364,A243,($D$3-1)*8+5)))</f>
        <v>99</v>
      </c>
      <c r="H243" s="3">
        <f>IF(Inputs!$B$27&lt;&gt;"Ready","PENDING INPUTS",IF($B$3=1,INDEX(Avalanche!$K$5:$CL$364,A243,($D$3-1)*8+6),INDEX(Snowball!$K$5:$CL$364,A243,($D$3-1)*8+6)))</f>
        <v>0</v>
      </c>
      <c r="I243" s="3">
        <f>IF(Inputs!$B$27&lt;&gt;"Ready","PENDING INPUTS",IF($B$3=1,INDEX(Avalanche!$K$5:$CL$364,A243,($D$3-1)*8+7),INDEX(Snowball!$K$5:$CL$364,A243,($D$3-1)*8+7)))</f>
        <v>0</v>
      </c>
      <c r="J243" s="3">
        <f>IF(Inputs!$B$27&lt;&gt;"Ready","PENDING INPUTS",IF($B$3=1,INDEX(Avalanche!$K$5:$CL$364,A243,($D$3-1)*8+8),INDEX(Snowball!$K$5:$CL$364,A243,($D$3-1)*8+8)))</f>
        <v>0</v>
      </c>
    </row>
    <row r="244" spans="1:10" ht="27.95" customHeight="1" x14ac:dyDescent="0.25">
      <c r="A244">
        <v>240</v>
      </c>
      <c r="B244" s="13">
        <f>IF(Inputs!$B$27&lt;&gt;"Ready","PENDING INPUTS",EDATE(Inputs!B5,A244-1))</f>
        <v>53571</v>
      </c>
      <c r="C244" s="3">
        <f>IF(Inputs!$B$27&lt;&gt;"Ready","PENDING INPUTS",IF($B$3=1,INDEX(Avalanche!$K$5:$CL$364,A244,($D$3-1)*8+1),INDEX(Snowball!$K$5:$CL$364,A244,($D$3-1)*8+1)))</f>
        <v>0</v>
      </c>
      <c r="D244" s="3">
        <f>IF(Inputs!$B$27&lt;&gt;"Ready","PENDING INPUTS",IF($B$3=1,INDEX(Avalanche!$K$5:$CL$364,A244,($D$3-1)*8+2),INDEX(Snowball!$K$5:$CL$364,A244,($D$3-1)*8+2)))</f>
        <v>0</v>
      </c>
      <c r="E244" s="3">
        <f>IF(Inputs!$B$27&lt;&gt;"Ready","PENDING INPUTS",IF($B$3=1,INDEX(Avalanche!$K$5:$CL$364,A244,($D$3-1)*8+3),INDEX(Snowball!$K$5:$CL$364,A244,($D$3-1)*8+3)))</f>
        <v>0</v>
      </c>
      <c r="F244" s="3">
        <f>IF(Inputs!$B$27&lt;&gt;"Ready","PENDING INPUTS",IF($B$3=1,INDEX(Avalanche!$K$5:$CL$364,A244,($D$3-1)*8+4),INDEX(Snowball!$K$5:$CL$364,A244,($D$3-1)*8+4)))</f>
        <v>0</v>
      </c>
      <c r="G244">
        <f>IF(Inputs!$B$27&lt;&gt;"Ready","PENDING INPUTS",IF($B$3=1,INDEX(Avalanche!$K$5:$CL$364,A244,($D$3-1)*8+5),INDEX(Snowball!$K$5:$CL$364,A244,($D$3-1)*8+5)))</f>
        <v>99</v>
      </c>
      <c r="H244" s="3">
        <f>IF(Inputs!$B$27&lt;&gt;"Ready","PENDING INPUTS",IF($B$3=1,INDEX(Avalanche!$K$5:$CL$364,A244,($D$3-1)*8+6),INDEX(Snowball!$K$5:$CL$364,A244,($D$3-1)*8+6)))</f>
        <v>0</v>
      </c>
      <c r="I244" s="3">
        <f>IF(Inputs!$B$27&lt;&gt;"Ready","PENDING INPUTS",IF($B$3=1,INDEX(Avalanche!$K$5:$CL$364,A244,($D$3-1)*8+7),INDEX(Snowball!$K$5:$CL$364,A244,($D$3-1)*8+7)))</f>
        <v>0</v>
      </c>
      <c r="J244" s="3">
        <f>IF(Inputs!$B$27&lt;&gt;"Ready","PENDING INPUTS",IF($B$3=1,INDEX(Avalanche!$K$5:$CL$364,A244,($D$3-1)*8+8),INDEX(Snowball!$K$5:$CL$364,A244,($D$3-1)*8+8)))</f>
        <v>0</v>
      </c>
    </row>
    <row r="245" spans="1:10" ht="27.95" customHeight="1" x14ac:dyDescent="0.25">
      <c r="A245">
        <v>241</v>
      </c>
      <c r="B245" s="13">
        <f>IF(Inputs!$B$27&lt;&gt;"Ready","PENDING INPUTS",EDATE(Inputs!B5,A245-1))</f>
        <v>53601</v>
      </c>
      <c r="C245" s="3">
        <f>IF(Inputs!$B$27&lt;&gt;"Ready","PENDING INPUTS",IF($B$3=1,INDEX(Avalanche!$K$5:$CL$364,A245,($D$3-1)*8+1),INDEX(Snowball!$K$5:$CL$364,A245,($D$3-1)*8+1)))</f>
        <v>0</v>
      </c>
      <c r="D245" s="3">
        <f>IF(Inputs!$B$27&lt;&gt;"Ready","PENDING INPUTS",IF($B$3=1,INDEX(Avalanche!$K$5:$CL$364,A245,($D$3-1)*8+2),INDEX(Snowball!$K$5:$CL$364,A245,($D$3-1)*8+2)))</f>
        <v>0</v>
      </c>
      <c r="E245" s="3">
        <f>IF(Inputs!$B$27&lt;&gt;"Ready","PENDING INPUTS",IF($B$3=1,INDEX(Avalanche!$K$5:$CL$364,A245,($D$3-1)*8+3),INDEX(Snowball!$K$5:$CL$364,A245,($D$3-1)*8+3)))</f>
        <v>0</v>
      </c>
      <c r="F245" s="3">
        <f>IF(Inputs!$B$27&lt;&gt;"Ready","PENDING INPUTS",IF($B$3=1,INDEX(Avalanche!$K$5:$CL$364,A245,($D$3-1)*8+4),INDEX(Snowball!$K$5:$CL$364,A245,($D$3-1)*8+4)))</f>
        <v>0</v>
      </c>
      <c r="G245">
        <f>IF(Inputs!$B$27&lt;&gt;"Ready","PENDING INPUTS",IF($B$3=1,INDEX(Avalanche!$K$5:$CL$364,A245,($D$3-1)*8+5),INDEX(Snowball!$K$5:$CL$364,A245,($D$3-1)*8+5)))</f>
        <v>99</v>
      </c>
      <c r="H245" s="3">
        <f>IF(Inputs!$B$27&lt;&gt;"Ready","PENDING INPUTS",IF($B$3=1,INDEX(Avalanche!$K$5:$CL$364,A245,($D$3-1)*8+6),INDEX(Snowball!$K$5:$CL$364,A245,($D$3-1)*8+6)))</f>
        <v>0</v>
      </c>
      <c r="I245" s="3">
        <f>IF(Inputs!$B$27&lt;&gt;"Ready","PENDING INPUTS",IF($B$3=1,INDEX(Avalanche!$K$5:$CL$364,A245,($D$3-1)*8+7),INDEX(Snowball!$K$5:$CL$364,A245,($D$3-1)*8+7)))</f>
        <v>0</v>
      </c>
      <c r="J245" s="3">
        <f>IF(Inputs!$B$27&lt;&gt;"Ready","PENDING INPUTS",IF($B$3=1,INDEX(Avalanche!$K$5:$CL$364,A245,($D$3-1)*8+8),INDEX(Snowball!$K$5:$CL$364,A245,($D$3-1)*8+8)))</f>
        <v>0</v>
      </c>
    </row>
    <row r="246" spans="1:10" ht="27.95" customHeight="1" x14ac:dyDescent="0.25">
      <c r="A246">
        <v>242</v>
      </c>
      <c r="B246" s="13">
        <f>IF(Inputs!$B$27&lt;&gt;"Ready","PENDING INPUTS",EDATE(Inputs!B5,A246-1))</f>
        <v>53632</v>
      </c>
      <c r="C246" s="3">
        <f>IF(Inputs!$B$27&lt;&gt;"Ready","PENDING INPUTS",IF($B$3=1,INDEX(Avalanche!$K$5:$CL$364,A246,($D$3-1)*8+1),INDEX(Snowball!$K$5:$CL$364,A246,($D$3-1)*8+1)))</f>
        <v>0</v>
      </c>
      <c r="D246" s="3">
        <f>IF(Inputs!$B$27&lt;&gt;"Ready","PENDING INPUTS",IF($B$3=1,INDEX(Avalanche!$K$5:$CL$364,A246,($D$3-1)*8+2),INDEX(Snowball!$K$5:$CL$364,A246,($D$3-1)*8+2)))</f>
        <v>0</v>
      </c>
      <c r="E246" s="3">
        <f>IF(Inputs!$B$27&lt;&gt;"Ready","PENDING INPUTS",IF($B$3=1,INDEX(Avalanche!$K$5:$CL$364,A246,($D$3-1)*8+3),INDEX(Snowball!$K$5:$CL$364,A246,($D$3-1)*8+3)))</f>
        <v>0</v>
      </c>
      <c r="F246" s="3">
        <f>IF(Inputs!$B$27&lt;&gt;"Ready","PENDING INPUTS",IF($B$3=1,INDEX(Avalanche!$K$5:$CL$364,A246,($D$3-1)*8+4),INDEX(Snowball!$K$5:$CL$364,A246,($D$3-1)*8+4)))</f>
        <v>0</v>
      </c>
      <c r="G246">
        <f>IF(Inputs!$B$27&lt;&gt;"Ready","PENDING INPUTS",IF($B$3=1,INDEX(Avalanche!$K$5:$CL$364,A246,($D$3-1)*8+5),INDEX(Snowball!$K$5:$CL$364,A246,($D$3-1)*8+5)))</f>
        <v>99</v>
      </c>
      <c r="H246" s="3">
        <f>IF(Inputs!$B$27&lt;&gt;"Ready","PENDING INPUTS",IF($B$3=1,INDEX(Avalanche!$K$5:$CL$364,A246,($D$3-1)*8+6),INDEX(Snowball!$K$5:$CL$364,A246,($D$3-1)*8+6)))</f>
        <v>0</v>
      </c>
      <c r="I246" s="3">
        <f>IF(Inputs!$B$27&lt;&gt;"Ready","PENDING INPUTS",IF($B$3=1,INDEX(Avalanche!$K$5:$CL$364,A246,($D$3-1)*8+7),INDEX(Snowball!$K$5:$CL$364,A246,($D$3-1)*8+7)))</f>
        <v>0</v>
      </c>
      <c r="J246" s="3">
        <f>IF(Inputs!$B$27&lt;&gt;"Ready","PENDING INPUTS",IF($B$3=1,INDEX(Avalanche!$K$5:$CL$364,A246,($D$3-1)*8+8),INDEX(Snowball!$K$5:$CL$364,A246,($D$3-1)*8+8)))</f>
        <v>0</v>
      </c>
    </row>
    <row r="247" spans="1:10" ht="27.95" customHeight="1" x14ac:dyDescent="0.25">
      <c r="A247">
        <v>243</v>
      </c>
      <c r="B247" s="13">
        <f>IF(Inputs!$B$27&lt;&gt;"Ready","PENDING INPUTS",EDATE(Inputs!B5,A247-1))</f>
        <v>53662</v>
      </c>
      <c r="C247" s="3">
        <f>IF(Inputs!$B$27&lt;&gt;"Ready","PENDING INPUTS",IF($B$3=1,INDEX(Avalanche!$K$5:$CL$364,A247,($D$3-1)*8+1),INDEX(Snowball!$K$5:$CL$364,A247,($D$3-1)*8+1)))</f>
        <v>0</v>
      </c>
      <c r="D247" s="3">
        <f>IF(Inputs!$B$27&lt;&gt;"Ready","PENDING INPUTS",IF($B$3=1,INDEX(Avalanche!$K$5:$CL$364,A247,($D$3-1)*8+2),INDEX(Snowball!$K$5:$CL$364,A247,($D$3-1)*8+2)))</f>
        <v>0</v>
      </c>
      <c r="E247" s="3">
        <f>IF(Inputs!$B$27&lt;&gt;"Ready","PENDING INPUTS",IF($B$3=1,INDEX(Avalanche!$K$5:$CL$364,A247,($D$3-1)*8+3),INDEX(Snowball!$K$5:$CL$364,A247,($D$3-1)*8+3)))</f>
        <v>0</v>
      </c>
      <c r="F247" s="3">
        <f>IF(Inputs!$B$27&lt;&gt;"Ready","PENDING INPUTS",IF($B$3=1,INDEX(Avalanche!$K$5:$CL$364,A247,($D$3-1)*8+4),INDEX(Snowball!$K$5:$CL$364,A247,($D$3-1)*8+4)))</f>
        <v>0</v>
      </c>
      <c r="G247">
        <f>IF(Inputs!$B$27&lt;&gt;"Ready","PENDING INPUTS",IF($B$3=1,INDEX(Avalanche!$K$5:$CL$364,A247,($D$3-1)*8+5),INDEX(Snowball!$K$5:$CL$364,A247,($D$3-1)*8+5)))</f>
        <v>99</v>
      </c>
      <c r="H247" s="3">
        <f>IF(Inputs!$B$27&lt;&gt;"Ready","PENDING INPUTS",IF($B$3=1,INDEX(Avalanche!$K$5:$CL$364,A247,($D$3-1)*8+6),INDEX(Snowball!$K$5:$CL$364,A247,($D$3-1)*8+6)))</f>
        <v>0</v>
      </c>
      <c r="I247" s="3">
        <f>IF(Inputs!$B$27&lt;&gt;"Ready","PENDING INPUTS",IF($B$3=1,INDEX(Avalanche!$K$5:$CL$364,A247,($D$3-1)*8+7),INDEX(Snowball!$K$5:$CL$364,A247,($D$3-1)*8+7)))</f>
        <v>0</v>
      </c>
      <c r="J247" s="3">
        <f>IF(Inputs!$B$27&lt;&gt;"Ready","PENDING INPUTS",IF($B$3=1,INDEX(Avalanche!$K$5:$CL$364,A247,($D$3-1)*8+8),INDEX(Snowball!$K$5:$CL$364,A247,($D$3-1)*8+8)))</f>
        <v>0</v>
      </c>
    </row>
    <row r="248" spans="1:10" ht="27.95" customHeight="1" x14ac:dyDescent="0.25">
      <c r="A248">
        <v>244</v>
      </c>
      <c r="B248" s="13">
        <f>IF(Inputs!$B$27&lt;&gt;"Ready","PENDING INPUTS",EDATE(Inputs!B5,A248-1))</f>
        <v>53693</v>
      </c>
      <c r="C248" s="3">
        <f>IF(Inputs!$B$27&lt;&gt;"Ready","PENDING INPUTS",IF($B$3=1,INDEX(Avalanche!$K$5:$CL$364,A248,($D$3-1)*8+1),INDEX(Snowball!$K$5:$CL$364,A248,($D$3-1)*8+1)))</f>
        <v>0</v>
      </c>
      <c r="D248" s="3">
        <f>IF(Inputs!$B$27&lt;&gt;"Ready","PENDING INPUTS",IF($B$3=1,INDEX(Avalanche!$K$5:$CL$364,A248,($D$3-1)*8+2),INDEX(Snowball!$K$5:$CL$364,A248,($D$3-1)*8+2)))</f>
        <v>0</v>
      </c>
      <c r="E248" s="3">
        <f>IF(Inputs!$B$27&lt;&gt;"Ready","PENDING INPUTS",IF($B$3=1,INDEX(Avalanche!$K$5:$CL$364,A248,($D$3-1)*8+3),INDEX(Snowball!$K$5:$CL$364,A248,($D$3-1)*8+3)))</f>
        <v>0</v>
      </c>
      <c r="F248" s="3">
        <f>IF(Inputs!$B$27&lt;&gt;"Ready","PENDING INPUTS",IF($B$3=1,INDEX(Avalanche!$K$5:$CL$364,A248,($D$3-1)*8+4),INDEX(Snowball!$K$5:$CL$364,A248,($D$3-1)*8+4)))</f>
        <v>0</v>
      </c>
      <c r="G248">
        <f>IF(Inputs!$B$27&lt;&gt;"Ready","PENDING INPUTS",IF($B$3=1,INDEX(Avalanche!$K$5:$CL$364,A248,($D$3-1)*8+5),INDEX(Snowball!$K$5:$CL$364,A248,($D$3-1)*8+5)))</f>
        <v>99</v>
      </c>
      <c r="H248" s="3">
        <f>IF(Inputs!$B$27&lt;&gt;"Ready","PENDING INPUTS",IF($B$3=1,INDEX(Avalanche!$K$5:$CL$364,A248,($D$3-1)*8+6),INDEX(Snowball!$K$5:$CL$364,A248,($D$3-1)*8+6)))</f>
        <v>0</v>
      </c>
      <c r="I248" s="3">
        <f>IF(Inputs!$B$27&lt;&gt;"Ready","PENDING INPUTS",IF($B$3=1,INDEX(Avalanche!$K$5:$CL$364,A248,($D$3-1)*8+7),INDEX(Snowball!$K$5:$CL$364,A248,($D$3-1)*8+7)))</f>
        <v>0</v>
      </c>
      <c r="J248" s="3">
        <f>IF(Inputs!$B$27&lt;&gt;"Ready","PENDING INPUTS",IF($B$3=1,INDEX(Avalanche!$K$5:$CL$364,A248,($D$3-1)*8+8),INDEX(Snowball!$K$5:$CL$364,A248,($D$3-1)*8+8)))</f>
        <v>0</v>
      </c>
    </row>
    <row r="249" spans="1:10" ht="27.95" customHeight="1" x14ac:dyDescent="0.25">
      <c r="A249">
        <v>245</v>
      </c>
      <c r="B249" s="13">
        <f>IF(Inputs!$B$27&lt;&gt;"Ready","PENDING INPUTS",EDATE(Inputs!B5,A249-1))</f>
        <v>53724</v>
      </c>
      <c r="C249" s="3">
        <f>IF(Inputs!$B$27&lt;&gt;"Ready","PENDING INPUTS",IF($B$3=1,INDEX(Avalanche!$K$5:$CL$364,A249,($D$3-1)*8+1),INDEX(Snowball!$K$5:$CL$364,A249,($D$3-1)*8+1)))</f>
        <v>0</v>
      </c>
      <c r="D249" s="3">
        <f>IF(Inputs!$B$27&lt;&gt;"Ready","PENDING INPUTS",IF($B$3=1,INDEX(Avalanche!$K$5:$CL$364,A249,($D$3-1)*8+2),INDEX(Snowball!$K$5:$CL$364,A249,($D$3-1)*8+2)))</f>
        <v>0</v>
      </c>
      <c r="E249" s="3">
        <f>IF(Inputs!$B$27&lt;&gt;"Ready","PENDING INPUTS",IF($B$3=1,INDEX(Avalanche!$K$5:$CL$364,A249,($D$3-1)*8+3),INDEX(Snowball!$K$5:$CL$364,A249,($D$3-1)*8+3)))</f>
        <v>0</v>
      </c>
      <c r="F249" s="3">
        <f>IF(Inputs!$B$27&lt;&gt;"Ready","PENDING INPUTS",IF($B$3=1,INDEX(Avalanche!$K$5:$CL$364,A249,($D$3-1)*8+4),INDEX(Snowball!$K$5:$CL$364,A249,($D$3-1)*8+4)))</f>
        <v>0</v>
      </c>
      <c r="G249">
        <f>IF(Inputs!$B$27&lt;&gt;"Ready","PENDING INPUTS",IF($B$3=1,INDEX(Avalanche!$K$5:$CL$364,A249,($D$3-1)*8+5),INDEX(Snowball!$K$5:$CL$364,A249,($D$3-1)*8+5)))</f>
        <v>99</v>
      </c>
      <c r="H249" s="3">
        <f>IF(Inputs!$B$27&lt;&gt;"Ready","PENDING INPUTS",IF($B$3=1,INDEX(Avalanche!$K$5:$CL$364,A249,($D$3-1)*8+6),INDEX(Snowball!$K$5:$CL$364,A249,($D$3-1)*8+6)))</f>
        <v>0</v>
      </c>
      <c r="I249" s="3">
        <f>IF(Inputs!$B$27&lt;&gt;"Ready","PENDING INPUTS",IF($B$3=1,INDEX(Avalanche!$K$5:$CL$364,A249,($D$3-1)*8+7),INDEX(Snowball!$K$5:$CL$364,A249,($D$3-1)*8+7)))</f>
        <v>0</v>
      </c>
      <c r="J249" s="3">
        <f>IF(Inputs!$B$27&lt;&gt;"Ready","PENDING INPUTS",IF($B$3=1,INDEX(Avalanche!$K$5:$CL$364,A249,($D$3-1)*8+8),INDEX(Snowball!$K$5:$CL$364,A249,($D$3-1)*8+8)))</f>
        <v>0</v>
      </c>
    </row>
    <row r="250" spans="1:10" ht="27.95" customHeight="1" x14ac:dyDescent="0.25">
      <c r="A250">
        <v>246</v>
      </c>
      <c r="B250" s="13">
        <f>IF(Inputs!$B$27&lt;&gt;"Ready","PENDING INPUTS",EDATE(Inputs!B5,A250-1))</f>
        <v>53752</v>
      </c>
      <c r="C250" s="3">
        <f>IF(Inputs!$B$27&lt;&gt;"Ready","PENDING INPUTS",IF($B$3=1,INDEX(Avalanche!$K$5:$CL$364,A250,($D$3-1)*8+1),INDEX(Snowball!$K$5:$CL$364,A250,($D$3-1)*8+1)))</f>
        <v>0</v>
      </c>
      <c r="D250" s="3">
        <f>IF(Inputs!$B$27&lt;&gt;"Ready","PENDING INPUTS",IF($B$3=1,INDEX(Avalanche!$K$5:$CL$364,A250,($D$3-1)*8+2),INDEX(Snowball!$K$5:$CL$364,A250,($D$3-1)*8+2)))</f>
        <v>0</v>
      </c>
      <c r="E250" s="3">
        <f>IF(Inputs!$B$27&lt;&gt;"Ready","PENDING INPUTS",IF($B$3=1,INDEX(Avalanche!$K$5:$CL$364,A250,($D$3-1)*8+3),INDEX(Snowball!$K$5:$CL$364,A250,($D$3-1)*8+3)))</f>
        <v>0</v>
      </c>
      <c r="F250" s="3">
        <f>IF(Inputs!$B$27&lt;&gt;"Ready","PENDING INPUTS",IF($B$3=1,INDEX(Avalanche!$K$5:$CL$364,A250,($D$3-1)*8+4),INDEX(Snowball!$K$5:$CL$364,A250,($D$3-1)*8+4)))</f>
        <v>0</v>
      </c>
      <c r="G250">
        <f>IF(Inputs!$B$27&lt;&gt;"Ready","PENDING INPUTS",IF($B$3=1,INDEX(Avalanche!$K$5:$CL$364,A250,($D$3-1)*8+5),INDEX(Snowball!$K$5:$CL$364,A250,($D$3-1)*8+5)))</f>
        <v>99</v>
      </c>
      <c r="H250" s="3">
        <f>IF(Inputs!$B$27&lt;&gt;"Ready","PENDING INPUTS",IF($B$3=1,INDEX(Avalanche!$K$5:$CL$364,A250,($D$3-1)*8+6),INDEX(Snowball!$K$5:$CL$364,A250,($D$3-1)*8+6)))</f>
        <v>0</v>
      </c>
      <c r="I250" s="3">
        <f>IF(Inputs!$B$27&lt;&gt;"Ready","PENDING INPUTS",IF($B$3=1,INDEX(Avalanche!$K$5:$CL$364,A250,($D$3-1)*8+7),INDEX(Snowball!$K$5:$CL$364,A250,($D$3-1)*8+7)))</f>
        <v>0</v>
      </c>
      <c r="J250" s="3">
        <f>IF(Inputs!$B$27&lt;&gt;"Ready","PENDING INPUTS",IF($B$3=1,INDEX(Avalanche!$K$5:$CL$364,A250,($D$3-1)*8+8),INDEX(Snowball!$K$5:$CL$364,A250,($D$3-1)*8+8)))</f>
        <v>0</v>
      </c>
    </row>
    <row r="251" spans="1:10" ht="27.95" customHeight="1" x14ac:dyDescent="0.25">
      <c r="A251">
        <v>247</v>
      </c>
      <c r="B251" s="13">
        <f>IF(Inputs!$B$27&lt;&gt;"Ready","PENDING INPUTS",EDATE(Inputs!B5,A251-1))</f>
        <v>53783</v>
      </c>
      <c r="C251" s="3">
        <f>IF(Inputs!$B$27&lt;&gt;"Ready","PENDING INPUTS",IF($B$3=1,INDEX(Avalanche!$K$5:$CL$364,A251,($D$3-1)*8+1),INDEX(Snowball!$K$5:$CL$364,A251,($D$3-1)*8+1)))</f>
        <v>0</v>
      </c>
      <c r="D251" s="3">
        <f>IF(Inputs!$B$27&lt;&gt;"Ready","PENDING INPUTS",IF($B$3=1,INDEX(Avalanche!$K$5:$CL$364,A251,($D$3-1)*8+2),INDEX(Snowball!$K$5:$CL$364,A251,($D$3-1)*8+2)))</f>
        <v>0</v>
      </c>
      <c r="E251" s="3">
        <f>IF(Inputs!$B$27&lt;&gt;"Ready","PENDING INPUTS",IF($B$3=1,INDEX(Avalanche!$K$5:$CL$364,A251,($D$3-1)*8+3),INDEX(Snowball!$K$5:$CL$364,A251,($D$3-1)*8+3)))</f>
        <v>0</v>
      </c>
      <c r="F251" s="3">
        <f>IF(Inputs!$B$27&lt;&gt;"Ready","PENDING INPUTS",IF($B$3=1,INDEX(Avalanche!$K$5:$CL$364,A251,($D$3-1)*8+4),INDEX(Snowball!$K$5:$CL$364,A251,($D$3-1)*8+4)))</f>
        <v>0</v>
      </c>
      <c r="G251">
        <f>IF(Inputs!$B$27&lt;&gt;"Ready","PENDING INPUTS",IF($B$3=1,INDEX(Avalanche!$K$5:$CL$364,A251,($D$3-1)*8+5),INDEX(Snowball!$K$5:$CL$364,A251,($D$3-1)*8+5)))</f>
        <v>99</v>
      </c>
      <c r="H251" s="3">
        <f>IF(Inputs!$B$27&lt;&gt;"Ready","PENDING INPUTS",IF($B$3=1,INDEX(Avalanche!$K$5:$CL$364,A251,($D$3-1)*8+6),INDEX(Snowball!$K$5:$CL$364,A251,($D$3-1)*8+6)))</f>
        <v>0</v>
      </c>
      <c r="I251" s="3">
        <f>IF(Inputs!$B$27&lt;&gt;"Ready","PENDING INPUTS",IF($B$3=1,INDEX(Avalanche!$K$5:$CL$364,A251,($D$3-1)*8+7),INDEX(Snowball!$K$5:$CL$364,A251,($D$3-1)*8+7)))</f>
        <v>0</v>
      </c>
      <c r="J251" s="3">
        <f>IF(Inputs!$B$27&lt;&gt;"Ready","PENDING INPUTS",IF($B$3=1,INDEX(Avalanche!$K$5:$CL$364,A251,($D$3-1)*8+8),INDEX(Snowball!$K$5:$CL$364,A251,($D$3-1)*8+8)))</f>
        <v>0</v>
      </c>
    </row>
    <row r="252" spans="1:10" ht="27.95" customHeight="1" x14ac:dyDescent="0.25">
      <c r="A252">
        <v>248</v>
      </c>
      <c r="B252" s="13">
        <f>IF(Inputs!$B$27&lt;&gt;"Ready","PENDING INPUTS",EDATE(Inputs!B5,A252-1))</f>
        <v>53813</v>
      </c>
      <c r="C252" s="3">
        <f>IF(Inputs!$B$27&lt;&gt;"Ready","PENDING INPUTS",IF($B$3=1,INDEX(Avalanche!$K$5:$CL$364,A252,($D$3-1)*8+1),INDEX(Snowball!$K$5:$CL$364,A252,($D$3-1)*8+1)))</f>
        <v>0</v>
      </c>
      <c r="D252" s="3">
        <f>IF(Inputs!$B$27&lt;&gt;"Ready","PENDING INPUTS",IF($B$3=1,INDEX(Avalanche!$K$5:$CL$364,A252,($D$3-1)*8+2),INDEX(Snowball!$K$5:$CL$364,A252,($D$3-1)*8+2)))</f>
        <v>0</v>
      </c>
      <c r="E252" s="3">
        <f>IF(Inputs!$B$27&lt;&gt;"Ready","PENDING INPUTS",IF($B$3=1,INDEX(Avalanche!$K$5:$CL$364,A252,($D$3-1)*8+3),INDEX(Snowball!$K$5:$CL$364,A252,($D$3-1)*8+3)))</f>
        <v>0</v>
      </c>
      <c r="F252" s="3">
        <f>IF(Inputs!$B$27&lt;&gt;"Ready","PENDING INPUTS",IF($B$3=1,INDEX(Avalanche!$K$5:$CL$364,A252,($D$3-1)*8+4),INDEX(Snowball!$K$5:$CL$364,A252,($D$3-1)*8+4)))</f>
        <v>0</v>
      </c>
      <c r="G252">
        <f>IF(Inputs!$B$27&lt;&gt;"Ready","PENDING INPUTS",IF($B$3=1,INDEX(Avalanche!$K$5:$CL$364,A252,($D$3-1)*8+5),INDEX(Snowball!$K$5:$CL$364,A252,($D$3-1)*8+5)))</f>
        <v>99</v>
      </c>
      <c r="H252" s="3">
        <f>IF(Inputs!$B$27&lt;&gt;"Ready","PENDING INPUTS",IF($B$3=1,INDEX(Avalanche!$K$5:$CL$364,A252,($D$3-1)*8+6),INDEX(Snowball!$K$5:$CL$364,A252,($D$3-1)*8+6)))</f>
        <v>0</v>
      </c>
      <c r="I252" s="3">
        <f>IF(Inputs!$B$27&lt;&gt;"Ready","PENDING INPUTS",IF($B$3=1,INDEX(Avalanche!$K$5:$CL$364,A252,($D$3-1)*8+7),INDEX(Snowball!$K$5:$CL$364,A252,($D$3-1)*8+7)))</f>
        <v>0</v>
      </c>
      <c r="J252" s="3">
        <f>IF(Inputs!$B$27&lt;&gt;"Ready","PENDING INPUTS",IF($B$3=1,INDEX(Avalanche!$K$5:$CL$364,A252,($D$3-1)*8+8),INDEX(Snowball!$K$5:$CL$364,A252,($D$3-1)*8+8)))</f>
        <v>0</v>
      </c>
    </row>
    <row r="253" spans="1:10" ht="27.95" customHeight="1" x14ac:dyDescent="0.25">
      <c r="A253">
        <v>249</v>
      </c>
      <c r="B253" s="13">
        <f>IF(Inputs!$B$27&lt;&gt;"Ready","PENDING INPUTS",EDATE(Inputs!B5,A253-1))</f>
        <v>53844</v>
      </c>
      <c r="C253" s="3">
        <f>IF(Inputs!$B$27&lt;&gt;"Ready","PENDING INPUTS",IF($B$3=1,INDEX(Avalanche!$K$5:$CL$364,A253,($D$3-1)*8+1),INDEX(Snowball!$K$5:$CL$364,A253,($D$3-1)*8+1)))</f>
        <v>0</v>
      </c>
      <c r="D253" s="3">
        <f>IF(Inputs!$B$27&lt;&gt;"Ready","PENDING INPUTS",IF($B$3=1,INDEX(Avalanche!$K$5:$CL$364,A253,($D$3-1)*8+2),INDEX(Snowball!$K$5:$CL$364,A253,($D$3-1)*8+2)))</f>
        <v>0</v>
      </c>
      <c r="E253" s="3">
        <f>IF(Inputs!$B$27&lt;&gt;"Ready","PENDING INPUTS",IF($B$3=1,INDEX(Avalanche!$K$5:$CL$364,A253,($D$3-1)*8+3),INDEX(Snowball!$K$5:$CL$364,A253,($D$3-1)*8+3)))</f>
        <v>0</v>
      </c>
      <c r="F253" s="3">
        <f>IF(Inputs!$B$27&lt;&gt;"Ready","PENDING INPUTS",IF($B$3=1,INDEX(Avalanche!$K$5:$CL$364,A253,($D$3-1)*8+4),INDEX(Snowball!$K$5:$CL$364,A253,($D$3-1)*8+4)))</f>
        <v>0</v>
      </c>
      <c r="G253">
        <f>IF(Inputs!$B$27&lt;&gt;"Ready","PENDING INPUTS",IF($B$3=1,INDEX(Avalanche!$K$5:$CL$364,A253,($D$3-1)*8+5),INDEX(Snowball!$K$5:$CL$364,A253,($D$3-1)*8+5)))</f>
        <v>99</v>
      </c>
      <c r="H253" s="3">
        <f>IF(Inputs!$B$27&lt;&gt;"Ready","PENDING INPUTS",IF($B$3=1,INDEX(Avalanche!$K$5:$CL$364,A253,($D$3-1)*8+6),INDEX(Snowball!$K$5:$CL$364,A253,($D$3-1)*8+6)))</f>
        <v>0</v>
      </c>
      <c r="I253" s="3">
        <f>IF(Inputs!$B$27&lt;&gt;"Ready","PENDING INPUTS",IF($B$3=1,INDEX(Avalanche!$K$5:$CL$364,A253,($D$3-1)*8+7),INDEX(Snowball!$K$5:$CL$364,A253,($D$3-1)*8+7)))</f>
        <v>0</v>
      </c>
      <c r="J253" s="3">
        <f>IF(Inputs!$B$27&lt;&gt;"Ready","PENDING INPUTS",IF($B$3=1,INDEX(Avalanche!$K$5:$CL$364,A253,($D$3-1)*8+8),INDEX(Snowball!$K$5:$CL$364,A253,($D$3-1)*8+8)))</f>
        <v>0</v>
      </c>
    </row>
    <row r="254" spans="1:10" ht="27.95" customHeight="1" x14ac:dyDescent="0.25">
      <c r="A254">
        <v>250</v>
      </c>
      <c r="B254" s="13">
        <f>IF(Inputs!$B$27&lt;&gt;"Ready","PENDING INPUTS",EDATE(Inputs!B5,A254-1))</f>
        <v>53874</v>
      </c>
      <c r="C254" s="3">
        <f>IF(Inputs!$B$27&lt;&gt;"Ready","PENDING INPUTS",IF($B$3=1,INDEX(Avalanche!$K$5:$CL$364,A254,($D$3-1)*8+1),INDEX(Snowball!$K$5:$CL$364,A254,($D$3-1)*8+1)))</f>
        <v>0</v>
      </c>
      <c r="D254" s="3">
        <f>IF(Inputs!$B$27&lt;&gt;"Ready","PENDING INPUTS",IF($B$3=1,INDEX(Avalanche!$K$5:$CL$364,A254,($D$3-1)*8+2),INDEX(Snowball!$K$5:$CL$364,A254,($D$3-1)*8+2)))</f>
        <v>0</v>
      </c>
      <c r="E254" s="3">
        <f>IF(Inputs!$B$27&lt;&gt;"Ready","PENDING INPUTS",IF($B$3=1,INDEX(Avalanche!$K$5:$CL$364,A254,($D$3-1)*8+3),INDEX(Snowball!$K$5:$CL$364,A254,($D$3-1)*8+3)))</f>
        <v>0</v>
      </c>
      <c r="F254" s="3">
        <f>IF(Inputs!$B$27&lt;&gt;"Ready","PENDING INPUTS",IF($B$3=1,INDEX(Avalanche!$K$5:$CL$364,A254,($D$3-1)*8+4),INDEX(Snowball!$K$5:$CL$364,A254,($D$3-1)*8+4)))</f>
        <v>0</v>
      </c>
      <c r="G254">
        <f>IF(Inputs!$B$27&lt;&gt;"Ready","PENDING INPUTS",IF($B$3=1,INDEX(Avalanche!$K$5:$CL$364,A254,($D$3-1)*8+5),INDEX(Snowball!$K$5:$CL$364,A254,($D$3-1)*8+5)))</f>
        <v>99</v>
      </c>
      <c r="H254" s="3">
        <f>IF(Inputs!$B$27&lt;&gt;"Ready","PENDING INPUTS",IF($B$3=1,INDEX(Avalanche!$K$5:$CL$364,A254,($D$3-1)*8+6),INDEX(Snowball!$K$5:$CL$364,A254,($D$3-1)*8+6)))</f>
        <v>0</v>
      </c>
      <c r="I254" s="3">
        <f>IF(Inputs!$B$27&lt;&gt;"Ready","PENDING INPUTS",IF($B$3=1,INDEX(Avalanche!$K$5:$CL$364,A254,($D$3-1)*8+7),INDEX(Snowball!$K$5:$CL$364,A254,($D$3-1)*8+7)))</f>
        <v>0</v>
      </c>
      <c r="J254" s="3">
        <f>IF(Inputs!$B$27&lt;&gt;"Ready","PENDING INPUTS",IF($B$3=1,INDEX(Avalanche!$K$5:$CL$364,A254,($D$3-1)*8+8),INDEX(Snowball!$K$5:$CL$364,A254,($D$3-1)*8+8)))</f>
        <v>0</v>
      </c>
    </row>
    <row r="255" spans="1:10" ht="27.95" customHeight="1" x14ac:dyDescent="0.25">
      <c r="A255">
        <v>251</v>
      </c>
      <c r="B255" s="13">
        <f>IF(Inputs!$B$27&lt;&gt;"Ready","PENDING INPUTS",EDATE(Inputs!B5,A255-1))</f>
        <v>53905</v>
      </c>
      <c r="C255" s="3">
        <f>IF(Inputs!$B$27&lt;&gt;"Ready","PENDING INPUTS",IF($B$3=1,INDEX(Avalanche!$K$5:$CL$364,A255,($D$3-1)*8+1),INDEX(Snowball!$K$5:$CL$364,A255,($D$3-1)*8+1)))</f>
        <v>0</v>
      </c>
      <c r="D255" s="3">
        <f>IF(Inputs!$B$27&lt;&gt;"Ready","PENDING INPUTS",IF($B$3=1,INDEX(Avalanche!$K$5:$CL$364,A255,($D$3-1)*8+2),INDEX(Snowball!$K$5:$CL$364,A255,($D$3-1)*8+2)))</f>
        <v>0</v>
      </c>
      <c r="E255" s="3">
        <f>IF(Inputs!$B$27&lt;&gt;"Ready","PENDING INPUTS",IF($B$3=1,INDEX(Avalanche!$K$5:$CL$364,A255,($D$3-1)*8+3),INDEX(Snowball!$K$5:$CL$364,A255,($D$3-1)*8+3)))</f>
        <v>0</v>
      </c>
      <c r="F255" s="3">
        <f>IF(Inputs!$B$27&lt;&gt;"Ready","PENDING INPUTS",IF($B$3=1,INDEX(Avalanche!$K$5:$CL$364,A255,($D$3-1)*8+4),INDEX(Snowball!$K$5:$CL$364,A255,($D$3-1)*8+4)))</f>
        <v>0</v>
      </c>
      <c r="G255">
        <f>IF(Inputs!$B$27&lt;&gt;"Ready","PENDING INPUTS",IF($B$3=1,INDEX(Avalanche!$K$5:$CL$364,A255,($D$3-1)*8+5),INDEX(Snowball!$K$5:$CL$364,A255,($D$3-1)*8+5)))</f>
        <v>99</v>
      </c>
      <c r="H255" s="3">
        <f>IF(Inputs!$B$27&lt;&gt;"Ready","PENDING INPUTS",IF($B$3=1,INDEX(Avalanche!$K$5:$CL$364,A255,($D$3-1)*8+6),INDEX(Snowball!$K$5:$CL$364,A255,($D$3-1)*8+6)))</f>
        <v>0</v>
      </c>
      <c r="I255" s="3">
        <f>IF(Inputs!$B$27&lt;&gt;"Ready","PENDING INPUTS",IF($B$3=1,INDEX(Avalanche!$K$5:$CL$364,A255,($D$3-1)*8+7),INDEX(Snowball!$K$5:$CL$364,A255,($D$3-1)*8+7)))</f>
        <v>0</v>
      </c>
      <c r="J255" s="3">
        <f>IF(Inputs!$B$27&lt;&gt;"Ready","PENDING INPUTS",IF($B$3=1,INDEX(Avalanche!$K$5:$CL$364,A255,($D$3-1)*8+8),INDEX(Snowball!$K$5:$CL$364,A255,($D$3-1)*8+8)))</f>
        <v>0</v>
      </c>
    </row>
    <row r="256" spans="1:10" ht="27.95" customHeight="1" x14ac:dyDescent="0.25">
      <c r="A256">
        <v>252</v>
      </c>
      <c r="B256" s="13">
        <f>IF(Inputs!$B$27&lt;&gt;"Ready","PENDING INPUTS",EDATE(Inputs!B5,A256-1))</f>
        <v>53936</v>
      </c>
      <c r="C256" s="3">
        <f>IF(Inputs!$B$27&lt;&gt;"Ready","PENDING INPUTS",IF($B$3=1,INDEX(Avalanche!$K$5:$CL$364,A256,($D$3-1)*8+1),INDEX(Snowball!$K$5:$CL$364,A256,($D$3-1)*8+1)))</f>
        <v>0</v>
      </c>
      <c r="D256" s="3">
        <f>IF(Inputs!$B$27&lt;&gt;"Ready","PENDING INPUTS",IF($B$3=1,INDEX(Avalanche!$K$5:$CL$364,A256,($D$3-1)*8+2),INDEX(Snowball!$K$5:$CL$364,A256,($D$3-1)*8+2)))</f>
        <v>0</v>
      </c>
      <c r="E256" s="3">
        <f>IF(Inputs!$B$27&lt;&gt;"Ready","PENDING INPUTS",IF($B$3=1,INDEX(Avalanche!$K$5:$CL$364,A256,($D$3-1)*8+3),INDEX(Snowball!$K$5:$CL$364,A256,($D$3-1)*8+3)))</f>
        <v>0</v>
      </c>
      <c r="F256" s="3">
        <f>IF(Inputs!$B$27&lt;&gt;"Ready","PENDING INPUTS",IF($B$3=1,INDEX(Avalanche!$K$5:$CL$364,A256,($D$3-1)*8+4),INDEX(Snowball!$K$5:$CL$364,A256,($D$3-1)*8+4)))</f>
        <v>0</v>
      </c>
      <c r="G256">
        <f>IF(Inputs!$B$27&lt;&gt;"Ready","PENDING INPUTS",IF($B$3=1,INDEX(Avalanche!$K$5:$CL$364,A256,($D$3-1)*8+5),INDEX(Snowball!$K$5:$CL$364,A256,($D$3-1)*8+5)))</f>
        <v>99</v>
      </c>
      <c r="H256" s="3">
        <f>IF(Inputs!$B$27&lt;&gt;"Ready","PENDING INPUTS",IF($B$3=1,INDEX(Avalanche!$K$5:$CL$364,A256,($D$3-1)*8+6),INDEX(Snowball!$K$5:$CL$364,A256,($D$3-1)*8+6)))</f>
        <v>0</v>
      </c>
      <c r="I256" s="3">
        <f>IF(Inputs!$B$27&lt;&gt;"Ready","PENDING INPUTS",IF($B$3=1,INDEX(Avalanche!$K$5:$CL$364,A256,($D$3-1)*8+7),INDEX(Snowball!$K$5:$CL$364,A256,($D$3-1)*8+7)))</f>
        <v>0</v>
      </c>
      <c r="J256" s="3">
        <f>IF(Inputs!$B$27&lt;&gt;"Ready","PENDING INPUTS",IF($B$3=1,INDEX(Avalanche!$K$5:$CL$364,A256,($D$3-1)*8+8),INDEX(Snowball!$K$5:$CL$364,A256,($D$3-1)*8+8)))</f>
        <v>0</v>
      </c>
    </row>
    <row r="257" spans="1:10" ht="27.95" customHeight="1" x14ac:dyDescent="0.25">
      <c r="A257">
        <v>253</v>
      </c>
      <c r="B257" s="13">
        <f>IF(Inputs!$B$27&lt;&gt;"Ready","PENDING INPUTS",EDATE(Inputs!B5,A257-1))</f>
        <v>53966</v>
      </c>
      <c r="C257" s="3">
        <f>IF(Inputs!$B$27&lt;&gt;"Ready","PENDING INPUTS",IF($B$3=1,INDEX(Avalanche!$K$5:$CL$364,A257,($D$3-1)*8+1),INDEX(Snowball!$K$5:$CL$364,A257,($D$3-1)*8+1)))</f>
        <v>0</v>
      </c>
      <c r="D257" s="3">
        <f>IF(Inputs!$B$27&lt;&gt;"Ready","PENDING INPUTS",IF($B$3=1,INDEX(Avalanche!$K$5:$CL$364,A257,($D$3-1)*8+2),INDEX(Snowball!$K$5:$CL$364,A257,($D$3-1)*8+2)))</f>
        <v>0</v>
      </c>
      <c r="E257" s="3">
        <f>IF(Inputs!$B$27&lt;&gt;"Ready","PENDING INPUTS",IF($B$3=1,INDEX(Avalanche!$K$5:$CL$364,A257,($D$3-1)*8+3),INDEX(Snowball!$K$5:$CL$364,A257,($D$3-1)*8+3)))</f>
        <v>0</v>
      </c>
      <c r="F257" s="3">
        <f>IF(Inputs!$B$27&lt;&gt;"Ready","PENDING INPUTS",IF($B$3=1,INDEX(Avalanche!$K$5:$CL$364,A257,($D$3-1)*8+4),INDEX(Snowball!$K$5:$CL$364,A257,($D$3-1)*8+4)))</f>
        <v>0</v>
      </c>
      <c r="G257">
        <f>IF(Inputs!$B$27&lt;&gt;"Ready","PENDING INPUTS",IF($B$3=1,INDEX(Avalanche!$K$5:$CL$364,A257,($D$3-1)*8+5),INDEX(Snowball!$K$5:$CL$364,A257,($D$3-1)*8+5)))</f>
        <v>99</v>
      </c>
      <c r="H257" s="3">
        <f>IF(Inputs!$B$27&lt;&gt;"Ready","PENDING INPUTS",IF($B$3=1,INDEX(Avalanche!$K$5:$CL$364,A257,($D$3-1)*8+6),INDEX(Snowball!$K$5:$CL$364,A257,($D$3-1)*8+6)))</f>
        <v>0</v>
      </c>
      <c r="I257" s="3">
        <f>IF(Inputs!$B$27&lt;&gt;"Ready","PENDING INPUTS",IF($B$3=1,INDEX(Avalanche!$K$5:$CL$364,A257,($D$3-1)*8+7),INDEX(Snowball!$K$5:$CL$364,A257,($D$3-1)*8+7)))</f>
        <v>0</v>
      </c>
      <c r="J257" s="3">
        <f>IF(Inputs!$B$27&lt;&gt;"Ready","PENDING INPUTS",IF($B$3=1,INDEX(Avalanche!$K$5:$CL$364,A257,($D$3-1)*8+8),INDEX(Snowball!$K$5:$CL$364,A257,($D$3-1)*8+8)))</f>
        <v>0</v>
      </c>
    </row>
    <row r="258" spans="1:10" ht="27.95" customHeight="1" x14ac:dyDescent="0.25">
      <c r="A258">
        <v>254</v>
      </c>
      <c r="B258" s="13">
        <f>IF(Inputs!$B$27&lt;&gt;"Ready","PENDING INPUTS",EDATE(Inputs!B5,A258-1))</f>
        <v>53997</v>
      </c>
      <c r="C258" s="3">
        <f>IF(Inputs!$B$27&lt;&gt;"Ready","PENDING INPUTS",IF($B$3=1,INDEX(Avalanche!$K$5:$CL$364,A258,($D$3-1)*8+1),INDEX(Snowball!$K$5:$CL$364,A258,($D$3-1)*8+1)))</f>
        <v>0</v>
      </c>
      <c r="D258" s="3">
        <f>IF(Inputs!$B$27&lt;&gt;"Ready","PENDING INPUTS",IF($B$3=1,INDEX(Avalanche!$K$5:$CL$364,A258,($D$3-1)*8+2),INDEX(Snowball!$K$5:$CL$364,A258,($D$3-1)*8+2)))</f>
        <v>0</v>
      </c>
      <c r="E258" s="3">
        <f>IF(Inputs!$B$27&lt;&gt;"Ready","PENDING INPUTS",IF($B$3=1,INDEX(Avalanche!$K$5:$CL$364,A258,($D$3-1)*8+3),INDEX(Snowball!$K$5:$CL$364,A258,($D$3-1)*8+3)))</f>
        <v>0</v>
      </c>
      <c r="F258" s="3">
        <f>IF(Inputs!$B$27&lt;&gt;"Ready","PENDING INPUTS",IF($B$3=1,INDEX(Avalanche!$K$5:$CL$364,A258,($D$3-1)*8+4),INDEX(Snowball!$K$5:$CL$364,A258,($D$3-1)*8+4)))</f>
        <v>0</v>
      </c>
      <c r="G258">
        <f>IF(Inputs!$B$27&lt;&gt;"Ready","PENDING INPUTS",IF($B$3=1,INDEX(Avalanche!$K$5:$CL$364,A258,($D$3-1)*8+5),INDEX(Snowball!$K$5:$CL$364,A258,($D$3-1)*8+5)))</f>
        <v>99</v>
      </c>
      <c r="H258" s="3">
        <f>IF(Inputs!$B$27&lt;&gt;"Ready","PENDING INPUTS",IF($B$3=1,INDEX(Avalanche!$K$5:$CL$364,A258,($D$3-1)*8+6),INDEX(Snowball!$K$5:$CL$364,A258,($D$3-1)*8+6)))</f>
        <v>0</v>
      </c>
      <c r="I258" s="3">
        <f>IF(Inputs!$B$27&lt;&gt;"Ready","PENDING INPUTS",IF($B$3=1,INDEX(Avalanche!$K$5:$CL$364,A258,($D$3-1)*8+7),INDEX(Snowball!$K$5:$CL$364,A258,($D$3-1)*8+7)))</f>
        <v>0</v>
      </c>
      <c r="J258" s="3">
        <f>IF(Inputs!$B$27&lt;&gt;"Ready","PENDING INPUTS",IF($B$3=1,INDEX(Avalanche!$K$5:$CL$364,A258,($D$3-1)*8+8),INDEX(Snowball!$K$5:$CL$364,A258,($D$3-1)*8+8)))</f>
        <v>0</v>
      </c>
    </row>
    <row r="259" spans="1:10" ht="27.95" customHeight="1" x14ac:dyDescent="0.25">
      <c r="A259">
        <v>255</v>
      </c>
      <c r="B259" s="13">
        <f>IF(Inputs!$B$27&lt;&gt;"Ready","PENDING INPUTS",EDATE(Inputs!B5,A259-1))</f>
        <v>54027</v>
      </c>
      <c r="C259" s="3">
        <f>IF(Inputs!$B$27&lt;&gt;"Ready","PENDING INPUTS",IF($B$3=1,INDEX(Avalanche!$K$5:$CL$364,A259,($D$3-1)*8+1),INDEX(Snowball!$K$5:$CL$364,A259,($D$3-1)*8+1)))</f>
        <v>0</v>
      </c>
      <c r="D259" s="3">
        <f>IF(Inputs!$B$27&lt;&gt;"Ready","PENDING INPUTS",IF($B$3=1,INDEX(Avalanche!$K$5:$CL$364,A259,($D$3-1)*8+2),INDEX(Snowball!$K$5:$CL$364,A259,($D$3-1)*8+2)))</f>
        <v>0</v>
      </c>
      <c r="E259" s="3">
        <f>IF(Inputs!$B$27&lt;&gt;"Ready","PENDING INPUTS",IF($B$3=1,INDEX(Avalanche!$K$5:$CL$364,A259,($D$3-1)*8+3),INDEX(Snowball!$K$5:$CL$364,A259,($D$3-1)*8+3)))</f>
        <v>0</v>
      </c>
      <c r="F259" s="3">
        <f>IF(Inputs!$B$27&lt;&gt;"Ready","PENDING INPUTS",IF($B$3=1,INDEX(Avalanche!$K$5:$CL$364,A259,($D$3-1)*8+4),INDEX(Snowball!$K$5:$CL$364,A259,($D$3-1)*8+4)))</f>
        <v>0</v>
      </c>
      <c r="G259">
        <f>IF(Inputs!$B$27&lt;&gt;"Ready","PENDING INPUTS",IF($B$3=1,INDEX(Avalanche!$K$5:$CL$364,A259,($D$3-1)*8+5),INDEX(Snowball!$K$5:$CL$364,A259,($D$3-1)*8+5)))</f>
        <v>99</v>
      </c>
      <c r="H259" s="3">
        <f>IF(Inputs!$B$27&lt;&gt;"Ready","PENDING INPUTS",IF($B$3=1,INDEX(Avalanche!$K$5:$CL$364,A259,($D$3-1)*8+6),INDEX(Snowball!$K$5:$CL$364,A259,($D$3-1)*8+6)))</f>
        <v>0</v>
      </c>
      <c r="I259" s="3">
        <f>IF(Inputs!$B$27&lt;&gt;"Ready","PENDING INPUTS",IF($B$3=1,INDEX(Avalanche!$K$5:$CL$364,A259,($D$3-1)*8+7),INDEX(Snowball!$K$5:$CL$364,A259,($D$3-1)*8+7)))</f>
        <v>0</v>
      </c>
      <c r="J259" s="3">
        <f>IF(Inputs!$B$27&lt;&gt;"Ready","PENDING INPUTS",IF($B$3=1,INDEX(Avalanche!$K$5:$CL$364,A259,($D$3-1)*8+8),INDEX(Snowball!$K$5:$CL$364,A259,($D$3-1)*8+8)))</f>
        <v>0</v>
      </c>
    </row>
    <row r="260" spans="1:10" ht="27.95" customHeight="1" x14ac:dyDescent="0.25">
      <c r="A260">
        <v>256</v>
      </c>
      <c r="B260" s="13">
        <f>IF(Inputs!$B$27&lt;&gt;"Ready","PENDING INPUTS",EDATE(Inputs!B5,A260-1))</f>
        <v>54058</v>
      </c>
      <c r="C260" s="3">
        <f>IF(Inputs!$B$27&lt;&gt;"Ready","PENDING INPUTS",IF($B$3=1,INDEX(Avalanche!$K$5:$CL$364,A260,($D$3-1)*8+1),INDEX(Snowball!$K$5:$CL$364,A260,($D$3-1)*8+1)))</f>
        <v>0</v>
      </c>
      <c r="D260" s="3">
        <f>IF(Inputs!$B$27&lt;&gt;"Ready","PENDING INPUTS",IF($B$3=1,INDEX(Avalanche!$K$5:$CL$364,A260,($D$3-1)*8+2),INDEX(Snowball!$K$5:$CL$364,A260,($D$3-1)*8+2)))</f>
        <v>0</v>
      </c>
      <c r="E260" s="3">
        <f>IF(Inputs!$B$27&lt;&gt;"Ready","PENDING INPUTS",IF($B$3=1,INDEX(Avalanche!$K$5:$CL$364,A260,($D$3-1)*8+3),INDEX(Snowball!$K$5:$CL$364,A260,($D$3-1)*8+3)))</f>
        <v>0</v>
      </c>
      <c r="F260" s="3">
        <f>IF(Inputs!$B$27&lt;&gt;"Ready","PENDING INPUTS",IF($B$3=1,INDEX(Avalanche!$K$5:$CL$364,A260,($D$3-1)*8+4),INDEX(Snowball!$K$5:$CL$364,A260,($D$3-1)*8+4)))</f>
        <v>0</v>
      </c>
      <c r="G260">
        <f>IF(Inputs!$B$27&lt;&gt;"Ready","PENDING INPUTS",IF($B$3=1,INDEX(Avalanche!$K$5:$CL$364,A260,($D$3-1)*8+5),INDEX(Snowball!$K$5:$CL$364,A260,($D$3-1)*8+5)))</f>
        <v>99</v>
      </c>
      <c r="H260" s="3">
        <f>IF(Inputs!$B$27&lt;&gt;"Ready","PENDING INPUTS",IF($B$3=1,INDEX(Avalanche!$K$5:$CL$364,A260,($D$3-1)*8+6),INDEX(Snowball!$K$5:$CL$364,A260,($D$3-1)*8+6)))</f>
        <v>0</v>
      </c>
      <c r="I260" s="3">
        <f>IF(Inputs!$B$27&lt;&gt;"Ready","PENDING INPUTS",IF($B$3=1,INDEX(Avalanche!$K$5:$CL$364,A260,($D$3-1)*8+7),INDEX(Snowball!$K$5:$CL$364,A260,($D$3-1)*8+7)))</f>
        <v>0</v>
      </c>
      <c r="J260" s="3">
        <f>IF(Inputs!$B$27&lt;&gt;"Ready","PENDING INPUTS",IF($B$3=1,INDEX(Avalanche!$K$5:$CL$364,A260,($D$3-1)*8+8),INDEX(Snowball!$K$5:$CL$364,A260,($D$3-1)*8+8)))</f>
        <v>0</v>
      </c>
    </row>
    <row r="261" spans="1:10" ht="27.95" customHeight="1" x14ac:dyDescent="0.25">
      <c r="A261">
        <v>257</v>
      </c>
      <c r="B261" s="13">
        <f>IF(Inputs!$B$27&lt;&gt;"Ready","PENDING INPUTS",EDATE(Inputs!B5,A261-1))</f>
        <v>54089</v>
      </c>
      <c r="C261" s="3">
        <f>IF(Inputs!$B$27&lt;&gt;"Ready","PENDING INPUTS",IF($B$3=1,INDEX(Avalanche!$K$5:$CL$364,A261,($D$3-1)*8+1),INDEX(Snowball!$K$5:$CL$364,A261,($D$3-1)*8+1)))</f>
        <v>0</v>
      </c>
      <c r="D261" s="3">
        <f>IF(Inputs!$B$27&lt;&gt;"Ready","PENDING INPUTS",IF($B$3=1,INDEX(Avalanche!$K$5:$CL$364,A261,($D$3-1)*8+2),INDEX(Snowball!$K$5:$CL$364,A261,($D$3-1)*8+2)))</f>
        <v>0</v>
      </c>
      <c r="E261" s="3">
        <f>IF(Inputs!$B$27&lt;&gt;"Ready","PENDING INPUTS",IF($B$3=1,INDEX(Avalanche!$K$5:$CL$364,A261,($D$3-1)*8+3),INDEX(Snowball!$K$5:$CL$364,A261,($D$3-1)*8+3)))</f>
        <v>0</v>
      </c>
      <c r="F261" s="3">
        <f>IF(Inputs!$B$27&lt;&gt;"Ready","PENDING INPUTS",IF($B$3=1,INDEX(Avalanche!$K$5:$CL$364,A261,($D$3-1)*8+4),INDEX(Snowball!$K$5:$CL$364,A261,($D$3-1)*8+4)))</f>
        <v>0</v>
      </c>
      <c r="G261">
        <f>IF(Inputs!$B$27&lt;&gt;"Ready","PENDING INPUTS",IF($B$3=1,INDEX(Avalanche!$K$5:$CL$364,A261,($D$3-1)*8+5),INDEX(Snowball!$K$5:$CL$364,A261,($D$3-1)*8+5)))</f>
        <v>99</v>
      </c>
      <c r="H261" s="3">
        <f>IF(Inputs!$B$27&lt;&gt;"Ready","PENDING INPUTS",IF($B$3=1,INDEX(Avalanche!$K$5:$CL$364,A261,($D$3-1)*8+6),INDEX(Snowball!$K$5:$CL$364,A261,($D$3-1)*8+6)))</f>
        <v>0</v>
      </c>
      <c r="I261" s="3">
        <f>IF(Inputs!$B$27&lt;&gt;"Ready","PENDING INPUTS",IF($B$3=1,INDEX(Avalanche!$K$5:$CL$364,A261,($D$3-1)*8+7),INDEX(Snowball!$K$5:$CL$364,A261,($D$3-1)*8+7)))</f>
        <v>0</v>
      </c>
      <c r="J261" s="3">
        <f>IF(Inputs!$B$27&lt;&gt;"Ready","PENDING INPUTS",IF($B$3=1,INDEX(Avalanche!$K$5:$CL$364,A261,($D$3-1)*8+8),INDEX(Snowball!$K$5:$CL$364,A261,($D$3-1)*8+8)))</f>
        <v>0</v>
      </c>
    </row>
    <row r="262" spans="1:10" ht="27.95" customHeight="1" x14ac:dyDescent="0.25">
      <c r="A262">
        <v>258</v>
      </c>
      <c r="B262" s="13">
        <f>IF(Inputs!$B$27&lt;&gt;"Ready","PENDING INPUTS",EDATE(Inputs!B5,A262-1))</f>
        <v>54118</v>
      </c>
      <c r="C262" s="3">
        <f>IF(Inputs!$B$27&lt;&gt;"Ready","PENDING INPUTS",IF($B$3=1,INDEX(Avalanche!$K$5:$CL$364,A262,($D$3-1)*8+1),INDEX(Snowball!$K$5:$CL$364,A262,($D$3-1)*8+1)))</f>
        <v>0</v>
      </c>
      <c r="D262" s="3">
        <f>IF(Inputs!$B$27&lt;&gt;"Ready","PENDING INPUTS",IF($B$3=1,INDEX(Avalanche!$K$5:$CL$364,A262,($D$3-1)*8+2),INDEX(Snowball!$K$5:$CL$364,A262,($D$3-1)*8+2)))</f>
        <v>0</v>
      </c>
      <c r="E262" s="3">
        <f>IF(Inputs!$B$27&lt;&gt;"Ready","PENDING INPUTS",IF($B$3=1,INDEX(Avalanche!$K$5:$CL$364,A262,($D$3-1)*8+3),INDEX(Snowball!$K$5:$CL$364,A262,($D$3-1)*8+3)))</f>
        <v>0</v>
      </c>
      <c r="F262" s="3">
        <f>IF(Inputs!$B$27&lt;&gt;"Ready","PENDING INPUTS",IF($B$3=1,INDEX(Avalanche!$K$5:$CL$364,A262,($D$3-1)*8+4),INDEX(Snowball!$K$5:$CL$364,A262,($D$3-1)*8+4)))</f>
        <v>0</v>
      </c>
      <c r="G262">
        <f>IF(Inputs!$B$27&lt;&gt;"Ready","PENDING INPUTS",IF($B$3=1,INDEX(Avalanche!$K$5:$CL$364,A262,($D$3-1)*8+5),INDEX(Snowball!$K$5:$CL$364,A262,($D$3-1)*8+5)))</f>
        <v>99</v>
      </c>
      <c r="H262" s="3">
        <f>IF(Inputs!$B$27&lt;&gt;"Ready","PENDING INPUTS",IF($B$3=1,INDEX(Avalanche!$K$5:$CL$364,A262,($D$3-1)*8+6),INDEX(Snowball!$K$5:$CL$364,A262,($D$3-1)*8+6)))</f>
        <v>0</v>
      </c>
      <c r="I262" s="3">
        <f>IF(Inputs!$B$27&lt;&gt;"Ready","PENDING INPUTS",IF($B$3=1,INDEX(Avalanche!$K$5:$CL$364,A262,($D$3-1)*8+7),INDEX(Snowball!$K$5:$CL$364,A262,($D$3-1)*8+7)))</f>
        <v>0</v>
      </c>
      <c r="J262" s="3">
        <f>IF(Inputs!$B$27&lt;&gt;"Ready","PENDING INPUTS",IF($B$3=1,INDEX(Avalanche!$K$5:$CL$364,A262,($D$3-1)*8+8),INDEX(Snowball!$K$5:$CL$364,A262,($D$3-1)*8+8)))</f>
        <v>0</v>
      </c>
    </row>
    <row r="263" spans="1:10" ht="27.95" customHeight="1" x14ac:dyDescent="0.25">
      <c r="A263">
        <v>259</v>
      </c>
      <c r="B263" s="13">
        <f>IF(Inputs!$B$27&lt;&gt;"Ready","PENDING INPUTS",EDATE(Inputs!B5,A263-1))</f>
        <v>54149</v>
      </c>
      <c r="C263" s="3">
        <f>IF(Inputs!$B$27&lt;&gt;"Ready","PENDING INPUTS",IF($B$3=1,INDEX(Avalanche!$K$5:$CL$364,A263,($D$3-1)*8+1),INDEX(Snowball!$K$5:$CL$364,A263,($D$3-1)*8+1)))</f>
        <v>0</v>
      </c>
      <c r="D263" s="3">
        <f>IF(Inputs!$B$27&lt;&gt;"Ready","PENDING INPUTS",IF($B$3=1,INDEX(Avalanche!$K$5:$CL$364,A263,($D$3-1)*8+2),INDEX(Snowball!$K$5:$CL$364,A263,($D$3-1)*8+2)))</f>
        <v>0</v>
      </c>
      <c r="E263" s="3">
        <f>IF(Inputs!$B$27&lt;&gt;"Ready","PENDING INPUTS",IF($B$3=1,INDEX(Avalanche!$K$5:$CL$364,A263,($D$3-1)*8+3),INDEX(Snowball!$K$5:$CL$364,A263,($D$3-1)*8+3)))</f>
        <v>0</v>
      </c>
      <c r="F263" s="3">
        <f>IF(Inputs!$B$27&lt;&gt;"Ready","PENDING INPUTS",IF($B$3=1,INDEX(Avalanche!$K$5:$CL$364,A263,($D$3-1)*8+4),INDEX(Snowball!$K$5:$CL$364,A263,($D$3-1)*8+4)))</f>
        <v>0</v>
      </c>
      <c r="G263">
        <f>IF(Inputs!$B$27&lt;&gt;"Ready","PENDING INPUTS",IF($B$3=1,INDEX(Avalanche!$K$5:$CL$364,A263,($D$3-1)*8+5),INDEX(Snowball!$K$5:$CL$364,A263,($D$3-1)*8+5)))</f>
        <v>99</v>
      </c>
      <c r="H263" s="3">
        <f>IF(Inputs!$B$27&lt;&gt;"Ready","PENDING INPUTS",IF($B$3=1,INDEX(Avalanche!$K$5:$CL$364,A263,($D$3-1)*8+6),INDEX(Snowball!$K$5:$CL$364,A263,($D$3-1)*8+6)))</f>
        <v>0</v>
      </c>
      <c r="I263" s="3">
        <f>IF(Inputs!$B$27&lt;&gt;"Ready","PENDING INPUTS",IF($B$3=1,INDEX(Avalanche!$K$5:$CL$364,A263,($D$3-1)*8+7),INDEX(Snowball!$K$5:$CL$364,A263,($D$3-1)*8+7)))</f>
        <v>0</v>
      </c>
      <c r="J263" s="3">
        <f>IF(Inputs!$B$27&lt;&gt;"Ready","PENDING INPUTS",IF($B$3=1,INDEX(Avalanche!$K$5:$CL$364,A263,($D$3-1)*8+8),INDEX(Snowball!$K$5:$CL$364,A263,($D$3-1)*8+8)))</f>
        <v>0</v>
      </c>
    </row>
    <row r="264" spans="1:10" ht="27.95" customHeight="1" x14ac:dyDescent="0.25">
      <c r="A264">
        <v>260</v>
      </c>
      <c r="B264" s="13">
        <f>IF(Inputs!$B$27&lt;&gt;"Ready","PENDING INPUTS",EDATE(Inputs!B5,A264-1))</f>
        <v>54179</v>
      </c>
      <c r="C264" s="3">
        <f>IF(Inputs!$B$27&lt;&gt;"Ready","PENDING INPUTS",IF($B$3=1,INDEX(Avalanche!$K$5:$CL$364,A264,($D$3-1)*8+1),INDEX(Snowball!$K$5:$CL$364,A264,($D$3-1)*8+1)))</f>
        <v>0</v>
      </c>
      <c r="D264" s="3">
        <f>IF(Inputs!$B$27&lt;&gt;"Ready","PENDING INPUTS",IF($B$3=1,INDEX(Avalanche!$K$5:$CL$364,A264,($D$3-1)*8+2),INDEX(Snowball!$K$5:$CL$364,A264,($D$3-1)*8+2)))</f>
        <v>0</v>
      </c>
      <c r="E264" s="3">
        <f>IF(Inputs!$B$27&lt;&gt;"Ready","PENDING INPUTS",IF($B$3=1,INDEX(Avalanche!$K$5:$CL$364,A264,($D$3-1)*8+3),INDEX(Snowball!$K$5:$CL$364,A264,($D$3-1)*8+3)))</f>
        <v>0</v>
      </c>
      <c r="F264" s="3">
        <f>IF(Inputs!$B$27&lt;&gt;"Ready","PENDING INPUTS",IF($B$3=1,INDEX(Avalanche!$K$5:$CL$364,A264,($D$3-1)*8+4),INDEX(Snowball!$K$5:$CL$364,A264,($D$3-1)*8+4)))</f>
        <v>0</v>
      </c>
      <c r="G264">
        <f>IF(Inputs!$B$27&lt;&gt;"Ready","PENDING INPUTS",IF($B$3=1,INDEX(Avalanche!$K$5:$CL$364,A264,($D$3-1)*8+5),INDEX(Snowball!$K$5:$CL$364,A264,($D$3-1)*8+5)))</f>
        <v>99</v>
      </c>
      <c r="H264" s="3">
        <f>IF(Inputs!$B$27&lt;&gt;"Ready","PENDING INPUTS",IF($B$3=1,INDEX(Avalanche!$K$5:$CL$364,A264,($D$3-1)*8+6),INDEX(Snowball!$K$5:$CL$364,A264,($D$3-1)*8+6)))</f>
        <v>0</v>
      </c>
      <c r="I264" s="3">
        <f>IF(Inputs!$B$27&lt;&gt;"Ready","PENDING INPUTS",IF($B$3=1,INDEX(Avalanche!$K$5:$CL$364,A264,($D$3-1)*8+7),INDEX(Snowball!$K$5:$CL$364,A264,($D$3-1)*8+7)))</f>
        <v>0</v>
      </c>
      <c r="J264" s="3">
        <f>IF(Inputs!$B$27&lt;&gt;"Ready","PENDING INPUTS",IF($B$3=1,INDEX(Avalanche!$K$5:$CL$364,A264,($D$3-1)*8+8),INDEX(Snowball!$K$5:$CL$364,A264,($D$3-1)*8+8)))</f>
        <v>0</v>
      </c>
    </row>
    <row r="265" spans="1:10" ht="27.95" customHeight="1" x14ac:dyDescent="0.25">
      <c r="A265">
        <v>261</v>
      </c>
      <c r="B265" s="13">
        <f>IF(Inputs!$B$27&lt;&gt;"Ready","PENDING INPUTS",EDATE(Inputs!B5,A265-1))</f>
        <v>54210</v>
      </c>
      <c r="C265" s="3">
        <f>IF(Inputs!$B$27&lt;&gt;"Ready","PENDING INPUTS",IF($B$3=1,INDEX(Avalanche!$K$5:$CL$364,A265,($D$3-1)*8+1),INDEX(Snowball!$K$5:$CL$364,A265,($D$3-1)*8+1)))</f>
        <v>0</v>
      </c>
      <c r="D265" s="3">
        <f>IF(Inputs!$B$27&lt;&gt;"Ready","PENDING INPUTS",IF($B$3=1,INDEX(Avalanche!$K$5:$CL$364,A265,($D$3-1)*8+2),INDEX(Snowball!$K$5:$CL$364,A265,($D$3-1)*8+2)))</f>
        <v>0</v>
      </c>
      <c r="E265" s="3">
        <f>IF(Inputs!$B$27&lt;&gt;"Ready","PENDING INPUTS",IF($B$3=1,INDEX(Avalanche!$K$5:$CL$364,A265,($D$3-1)*8+3),INDEX(Snowball!$K$5:$CL$364,A265,($D$3-1)*8+3)))</f>
        <v>0</v>
      </c>
      <c r="F265" s="3">
        <f>IF(Inputs!$B$27&lt;&gt;"Ready","PENDING INPUTS",IF($B$3=1,INDEX(Avalanche!$K$5:$CL$364,A265,($D$3-1)*8+4),INDEX(Snowball!$K$5:$CL$364,A265,($D$3-1)*8+4)))</f>
        <v>0</v>
      </c>
      <c r="G265">
        <f>IF(Inputs!$B$27&lt;&gt;"Ready","PENDING INPUTS",IF($B$3=1,INDEX(Avalanche!$K$5:$CL$364,A265,($D$3-1)*8+5),INDEX(Snowball!$K$5:$CL$364,A265,($D$3-1)*8+5)))</f>
        <v>99</v>
      </c>
      <c r="H265" s="3">
        <f>IF(Inputs!$B$27&lt;&gt;"Ready","PENDING INPUTS",IF($B$3=1,INDEX(Avalanche!$K$5:$CL$364,A265,($D$3-1)*8+6),INDEX(Snowball!$K$5:$CL$364,A265,($D$3-1)*8+6)))</f>
        <v>0</v>
      </c>
      <c r="I265" s="3">
        <f>IF(Inputs!$B$27&lt;&gt;"Ready","PENDING INPUTS",IF($B$3=1,INDEX(Avalanche!$K$5:$CL$364,A265,($D$3-1)*8+7),INDEX(Snowball!$K$5:$CL$364,A265,($D$3-1)*8+7)))</f>
        <v>0</v>
      </c>
      <c r="J265" s="3">
        <f>IF(Inputs!$B$27&lt;&gt;"Ready","PENDING INPUTS",IF($B$3=1,INDEX(Avalanche!$K$5:$CL$364,A265,($D$3-1)*8+8),INDEX(Snowball!$K$5:$CL$364,A265,($D$3-1)*8+8)))</f>
        <v>0</v>
      </c>
    </row>
    <row r="266" spans="1:10" ht="27.95" customHeight="1" x14ac:dyDescent="0.25">
      <c r="A266">
        <v>262</v>
      </c>
      <c r="B266" s="13">
        <f>IF(Inputs!$B$27&lt;&gt;"Ready","PENDING INPUTS",EDATE(Inputs!B5,A266-1))</f>
        <v>54240</v>
      </c>
      <c r="C266" s="3">
        <f>IF(Inputs!$B$27&lt;&gt;"Ready","PENDING INPUTS",IF($B$3=1,INDEX(Avalanche!$K$5:$CL$364,A266,($D$3-1)*8+1),INDEX(Snowball!$K$5:$CL$364,A266,($D$3-1)*8+1)))</f>
        <v>0</v>
      </c>
      <c r="D266" s="3">
        <f>IF(Inputs!$B$27&lt;&gt;"Ready","PENDING INPUTS",IF($B$3=1,INDEX(Avalanche!$K$5:$CL$364,A266,($D$3-1)*8+2),INDEX(Snowball!$K$5:$CL$364,A266,($D$3-1)*8+2)))</f>
        <v>0</v>
      </c>
      <c r="E266" s="3">
        <f>IF(Inputs!$B$27&lt;&gt;"Ready","PENDING INPUTS",IF($B$3=1,INDEX(Avalanche!$K$5:$CL$364,A266,($D$3-1)*8+3),INDEX(Snowball!$K$5:$CL$364,A266,($D$3-1)*8+3)))</f>
        <v>0</v>
      </c>
      <c r="F266" s="3">
        <f>IF(Inputs!$B$27&lt;&gt;"Ready","PENDING INPUTS",IF($B$3=1,INDEX(Avalanche!$K$5:$CL$364,A266,($D$3-1)*8+4),INDEX(Snowball!$K$5:$CL$364,A266,($D$3-1)*8+4)))</f>
        <v>0</v>
      </c>
      <c r="G266">
        <f>IF(Inputs!$B$27&lt;&gt;"Ready","PENDING INPUTS",IF($B$3=1,INDEX(Avalanche!$K$5:$CL$364,A266,($D$3-1)*8+5),INDEX(Snowball!$K$5:$CL$364,A266,($D$3-1)*8+5)))</f>
        <v>99</v>
      </c>
      <c r="H266" s="3">
        <f>IF(Inputs!$B$27&lt;&gt;"Ready","PENDING INPUTS",IF($B$3=1,INDEX(Avalanche!$K$5:$CL$364,A266,($D$3-1)*8+6),INDEX(Snowball!$K$5:$CL$364,A266,($D$3-1)*8+6)))</f>
        <v>0</v>
      </c>
      <c r="I266" s="3">
        <f>IF(Inputs!$B$27&lt;&gt;"Ready","PENDING INPUTS",IF($B$3=1,INDEX(Avalanche!$K$5:$CL$364,A266,($D$3-1)*8+7),INDEX(Snowball!$K$5:$CL$364,A266,($D$3-1)*8+7)))</f>
        <v>0</v>
      </c>
      <c r="J266" s="3">
        <f>IF(Inputs!$B$27&lt;&gt;"Ready","PENDING INPUTS",IF($B$3=1,INDEX(Avalanche!$K$5:$CL$364,A266,($D$3-1)*8+8),INDEX(Snowball!$K$5:$CL$364,A266,($D$3-1)*8+8)))</f>
        <v>0</v>
      </c>
    </row>
    <row r="267" spans="1:10" ht="27.95" customHeight="1" x14ac:dyDescent="0.25">
      <c r="A267">
        <v>263</v>
      </c>
      <c r="B267" s="13">
        <f>IF(Inputs!$B$27&lt;&gt;"Ready","PENDING INPUTS",EDATE(Inputs!B5,A267-1))</f>
        <v>54271</v>
      </c>
      <c r="C267" s="3">
        <f>IF(Inputs!$B$27&lt;&gt;"Ready","PENDING INPUTS",IF($B$3=1,INDEX(Avalanche!$K$5:$CL$364,A267,($D$3-1)*8+1),INDEX(Snowball!$K$5:$CL$364,A267,($D$3-1)*8+1)))</f>
        <v>0</v>
      </c>
      <c r="D267" s="3">
        <f>IF(Inputs!$B$27&lt;&gt;"Ready","PENDING INPUTS",IF($B$3=1,INDEX(Avalanche!$K$5:$CL$364,A267,($D$3-1)*8+2),INDEX(Snowball!$K$5:$CL$364,A267,($D$3-1)*8+2)))</f>
        <v>0</v>
      </c>
      <c r="E267" s="3">
        <f>IF(Inputs!$B$27&lt;&gt;"Ready","PENDING INPUTS",IF($B$3=1,INDEX(Avalanche!$K$5:$CL$364,A267,($D$3-1)*8+3),INDEX(Snowball!$K$5:$CL$364,A267,($D$3-1)*8+3)))</f>
        <v>0</v>
      </c>
      <c r="F267" s="3">
        <f>IF(Inputs!$B$27&lt;&gt;"Ready","PENDING INPUTS",IF($B$3=1,INDEX(Avalanche!$K$5:$CL$364,A267,($D$3-1)*8+4),INDEX(Snowball!$K$5:$CL$364,A267,($D$3-1)*8+4)))</f>
        <v>0</v>
      </c>
      <c r="G267">
        <f>IF(Inputs!$B$27&lt;&gt;"Ready","PENDING INPUTS",IF($B$3=1,INDEX(Avalanche!$K$5:$CL$364,A267,($D$3-1)*8+5),INDEX(Snowball!$K$5:$CL$364,A267,($D$3-1)*8+5)))</f>
        <v>99</v>
      </c>
      <c r="H267" s="3">
        <f>IF(Inputs!$B$27&lt;&gt;"Ready","PENDING INPUTS",IF($B$3=1,INDEX(Avalanche!$K$5:$CL$364,A267,($D$3-1)*8+6),INDEX(Snowball!$K$5:$CL$364,A267,($D$3-1)*8+6)))</f>
        <v>0</v>
      </c>
      <c r="I267" s="3">
        <f>IF(Inputs!$B$27&lt;&gt;"Ready","PENDING INPUTS",IF($B$3=1,INDEX(Avalanche!$K$5:$CL$364,A267,($D$3-1)*8+7),INDEX(Snowball!$K$5:$CL$364,A267,($D$3-1)*8+7)))</f>
        <v>0</v>
      </c>
      <c r="J267" s="3">
        <f>IF(Inputs!$B$27&lt;&gt;"Ready","PENDING INPUTS",IF($B$3=1,INDEX(Avalanche!$K$5:$CL$364,A267,($D$3-1)*8+8),INDEX(Snowball!$K$5:$CL$364,A267,($D$3-1)*8+8)))</f>
        <v>0</v>
      </c>
    </row>
    <row r="268" spans="1:10" ht="27.95" customHeight="1" x14ac:dyDescent="0.25">
      <c r="A268">
        <v>264</v>
      </c>
      <c r="B268" s="13">
        <f>IF(Inputs!$B$27&lt;&gt;"Ready","PENDING INPUTS",EDATE(Inputs!B5,A268-1))</f>
        <v>54302</v>
      </c>
      <c r="C268" s="3">
        <f>IF(Inputs!$B$27&lt;&gt;"Ready","PENDING INPUTS",IF($B$3=1,INDEX(Avalanche!$K$5:$CL$364,A268,($D$3-1)*8+1),INDEX(Snowball!$K$5:$CL$364,A268,($D$3-1)*8+1)))</f>
        <v>0</v>
      </c>
      <c r="D268" s="3">
        <f>IF(Inputs!$B$27&lt;&gt;"Ready","PENDING INPUTS",IF($B$3=1,INDEX(Avalanche!$K$5:$CL$364,A268,($D$3-1)*8+2),INDEX(Snowball!$K$5:$CL$364,A268,($D$3-1)*8+2)))</f>
        <v>0</v>
      </c>
      <c r="E268" s="3">
        <f>IF(Inputs!$B$27&lt;&gt;"Ready","PENDING INPUTS",IF($B$3=1,INDEX(Avalanche!$K$5:$CL$364,A268,($D$3-1)*8+3),INDEX(Snowball!$K$5:$CL$364,A268,($D$3-1)*8+3)))</f>
        <v>0</v>
      </c>
      <c r="F268" s="3">
        <f>IF(Inputs!$B$27&lt;&gt;"Ready","PENDING INPUTS",IF($B$3=1,INDEX(Avalanche!$K$5:$CL$364,A268,($D$3-1)*8+4),INDEX(Snowball!$K$5:$CL$364,A268,($D$3-1)*8+4)))</f>
        <v>0</v>
      </c>
      <c r="G268">
        <f>IF(Inputs!$B$27&lt;&gt;"Ready","PENDING INPUTS",IF($B$3=1,INDEX(Avalanche!$K$5:$CL$364,A268,($D$3-1)*8+5),INDEX(Snowball!$K$5:$CL$364,A268,($D$3-1)*8+5)))</f>
        <v>99</v>
      </c>
      <c r="H268" s="3">
        <f>IF(Inputs!$B$27&lt;&gt;"Ready","PENDING INPUTS",IF($B$3=1,INDEX(Avalanche!$K$5:$CL$364,A268,($D$3-1)*8+6),INDEX(Snowball!$K$5:$CL$364,A268,($D$3-1)*8+6)))</f>
        <v>0</v>
      </c>
      <c r="I268" s="3">
        <f>IF(Inputs!$B$27&lt;&gt;"Ready","PENDING INPUTS",IF($B$3=1,INDEX(Avalanche!$K$5:$CL$364,A268,($D$3-1)*8+7),INDEX(Snowball!$K$5:$CL$364,A268,($D$3-1)*8+7)))</f>
        <v>0</v>
      </c>
      <c r="J268" s="3">
        <f>IF(Inputs!$B$27&lt;&gt;"Ready","PENDING INPUTS",IF($B$3=1,INDEX(Avalanche!$K$5:$CL$364,A268,($D$3-1)*8+8),INDEX(Snowball!$K$5:$CL$364,A268,($D$3-1)*8+8)))</f>
        <v>0</v>
      </c>
    </row>
    <row r="269" spans="1:10" ht="27.95" customHeight="1" x14ac:dyDescent="0.25">
      <c r="A269">
        <v>265</v>
      </c>
      <c r="B269" s="13">
        <f>IF(Inputs!$B$27&lt;&gt;"Ready","PENDING INPUTS",EDATE(Inputs!B5,A269-1))</f>
        <v>54332</v>
      </c>
      <c r="C269" s="3">
        <f>IF(Inputs!$B$27&lt;&gt;"Ready","PENDING INPUTS",IF($B$3=1,INDEX(Avalanche!$K$5:$CL$364,A269,($D$3-1)*8+1),INDEX(Snowball!$K$5:$CL$364,A269,($D$3-1)*8+1)))</f>
        <v>0</v>
      </c>
      <c r="D269" s="3">
        <f>IF(Inputs!$B$27&lt;&gt;"Ready","PENDING INPUTS",IF($B$3=1,INDEX(Avalanche!$K$5:$CL$364,A269,($D$3-1)*8+2),INDEX(Snowball!$K$5:$CL$364,A269,($D$3-1)*8+2)))</f>
        <v>0</v>
      </c>
      <c r="E269" s="3">
        <f>IF(Inputs!$B$27&lt;&gt;"Ready","PENDING INPUTS",IF($B$3=1,INDEX(Avalanche!$K$5:$CL$364,A269,($D$3-1)*8+3),INDEX(Snowball!$K$5:$CL$364,A269,($D$3-1)*8+3)))</f>
        <v>0</v>
      </c>
      <c r="F269" s="3">
        <f>IF(Inputs!$B$27&lt;&gt;"Ready","PENDING INPUTS",IF($B$3=1,INDEX(Avalanche!$K$5:$CL$364,A269,($D$3-1)*8+4),INDEX(Snowball!$K$5:$CL$364,A269,($D$3-1)*8+4)))</f>
        <v>0</v>
      </c>
      <c r="G269">
        <f>IF(Inputs!$B$27&lt;&gt;"Ready","PENDING INPUTS",IF($B$3=1,INDEX(Avalanche!$K$5:$CL$364,A269,($D$3-1)*8+5),INDEX(Snowball!$K$5:$CL$364,A269,($D$3-1)*8+5)))</f>
        <v>99</v>
      </c>
      <c r="H269" s="3">
        <f>IF(Inputs!$B$27&lt;&gt;"Ready","PENDING INPUTS",IF($B$3=1,INDEX(Avalanche!$K$5:$CL$364,A269,($D$3-1)*8+6),INDEX(Snowball!$K$5:$CL$364,A269,($D$3-1)*8+6)))</f>
        <v>0</v>
      </c>
      <c r="I269" s="3">
        <f>IF(Inputs!$B$27&lt;&gt;"Ready","PENDING INPUTS",IF($B$3=1,INDEX(Avalanche!$K$5:$CL$364,A269,($D$3-1)*8+7),INDEX(Snowball!$K$5:$CL$364,A269,($D$3-1)*8+7)))</f>
        <v>0</v>
      </c>
      <c r="J269" s="3">
        <f>IF(Inputs!$B$27&lt;&gt;"Ready","PENDING INPUTS",IF($B$3=1,INDEX(Avalanche!$K$5:$CL$364,A269,($D$3-1)*8+8),INDEX(Snowball!$K$5:$CL$364,A269,($D$3-1)*8+8)))</f>
        <v>0</v>
      </c>
    </row>
    <row r="270" spans="1:10" ht="27.95" customHeight="1" x14ac:dyDescent="0.25">
      <c r="A270">
        <v>266</v>
      </c>
      <c r="B270" s="13">
        <f>IF(Inputs!$B$27&lt;&gt;"Ready","PENDING INPUTS",EDATE(Inputs!B5,A270-1))</f>
        <v>54363</v>
      </c>
      <c r="C270" s="3">
        <f>IF(Inputs!$B$27&lt;&gt;"Ready","PENDING INPUTS",IF($B$3=1,INDEX(Avalanche!$K$5:$CL$364,A270,($D$3-1)*8+1),INDEX(Snowball!$K$5:$CL$364,A270,($D$3-1)*8+1)))</f>
        <v>0</v>
      </c>
      <c r="D270" s="3">
        <f>IF(Inputs!$B$27&lt;&gt;"Ready","PENDING INPUTS",IF($B$3=1,INDEX(Avalanche!$K$5:$CL$364,A270,($D$3-1)*8+2),INDEX(Snowball!$K$5:$CL$364,A270,($D$3-1)*8+2)))</f>
        <v>0</v>
      </c>
      <c r="E270" s="3">
        <f>IF(Inputs!$B$27&lt;&gt;"Ready","PENDING INPUTS",IF($B$3=1,INDEX(Avalanche!$K$5:$CL$364,A270,($D$3-1)*8+3),INDEX(Snowball!$K$5:$CL$364,A270,($D$3-1)*8+3)))</f>
        <v>0</v>
      </c>
      <c r="F270" s="3">
        <f>IF(Inputs!$B$27&lt;&gt;"Ready","PENDING INPUTS",IF($B$3=1,INDEX(Avalanche!$K$5:$CL$364,A270,($D$3-1)*8+4),INDEX(Snowball!$K$5:$CL$364,A270,($D$3-1)*8+4)))</f>
        <v>0</v>
      </c>
      <c r="G270">
        <f>IF(Inputs!$B$27&lt;&gt;"Ready","PENDING INPUTS",IF($B$3=1,INDEX(Avalanche!$K$5:$CL$364,A270,($D$3-1)*8+5),INDEX(Snowball!$K$5:$CL$364,A270,($D$3-1)*8+5)))</f>
        <v>99</v>
      </c>
      <c r="H270" s="3">
        <f>IF(Inputs!$B$27&lt;&gt;"Ready","PENDING INPUTS",IF($B$3=1,INDEX(Avalanche!$K$5:$CL$364,A270,($D$3-1)*8+6),INDEX(Snowball!$K$5:$CL$364,A270,($D$3-1)*8+6)))</f>
        <v>0</v>
      </c>
      <c r="I270" s="3">
        <f>IF(Inputs!$B$27&lt;&gt;"Ready","PENDING INPUTS",IF($B$3=1,INDEX(Avalanche!$K$5:$CL$364,A270,($D$3-1)*8+7),INDEX(Snowball!$K$5:$CL$364,A270,($D$3-1)*8+7)))</f>
        <v>0</v>
      </c>
      <c r="J270" s="3">
        <f>IF(Inputs!$B$27&lt;&gt;"Ready","PENDING INPUTS",IF($B$3=1,INDEX(Avalanche!$K$5:$CL$364,A270,($D$3-1)*8+8),INDEX(Snowball!$K$5:$CL$364,A270,($D$3-1)*8+8)))</f>
        <v>0</v>
      </c>
    </row>
    <row r="271" spans="1:10" ht="27.95" customHeight="1" x14ac:dyDescent="0.25">
      <c r="A271">
        <v>267</v>
      </c>
      <c r="B271" s="13">
        <f>IF(Inputs!$B$27&lt;&gt;"Ready","PENDING INPUTS",EDATE(Inputs!B5,A271-1))</f>
        <v>54393</v>
      </c>
      <c r="C271" s="3">
        <f>IF(Inputs!$B$27&lt;&gt;"Ready","PENDING INPUTS",IF($B$3=1,INDEX(Avalanche!$K$5:$CL$364,A271,($D$3-1)*8+1),INDEX(Snowball!$K$5:$CL$364,A271,($D$3-1)*8+1)))</f>
        <v>0</v>
      </c>
      <c r="D271" s="3">
        <f>IF(Inputs!$B$27&lt;&gt;"Ready","PENDING INPUTS",IF($B$3=1,INDEX(Avalanche!$K$5:$CL$364,A271,($D$3-1)*8+2),INDEX(Snowball!$K$5:$CL$364,A271,($D$3-1)*8+2)))</f>
        <v>0</v>
      </c>
      <c r="E271" s="3">
        <f>IF(Inputs!$B$27&lt;&gt;"Ready","PENDING INPUTS",IF($B$3=1,INDEX(Avalanche!$K$5:$CL$364,A271,($D$3-1)*8+3),INDEX(Snowball!$K$5:$CL$364,A271,($D$3-1)*8+3)))</f>
        <v>0</v>
      </c>
      <c r="F271" s="3">
        <f>IF(Inputs!$B$27&lt;&gt;"Ready","PENDING INPUTS",IF($B$3=1,INDEX(Avalanche!$K$5:$CL$364,A271,($D$3-1)*8+4),INDEX(Snowball!$K$5:$CL$364,A271,($D$3-1)*8+4)))</f>
        <v>0</v>
      </c>
      <c r="G271">
        <f>IF(Inputs!$B$27&lt;&gt;"Ready","PENDING INPUTS",IF($B$3=1,INDEX(Avalanche!$K$5:$CL$364,A271,($D$3-1)*8+5),INDEX(Snowball!$K$5:$CL$364,A271,($D$3-1)*8+5)))</f>
        <v>99</v>
      </c>
      <c r="H271" s="3">
        <f>IF(Inputs!$B$27&lt;&gt;"Ready","PENDING INPUTS",IF($B$3=1,INDEX(Avalanche!$K$5:$CL$364,A271,($D$3-1)*8+6),INDEX(Snowball!$K$5:$CL$364,A271,($D$3-1)*8+6)))</f>
        <v>0</v>
      </c>
      <c r="I271" s="3">
        <f>IF(Inputs!$B$27&lt;&gt;"Ready","PENDING INPUTS",IF($B$3=1,INDEX(Avalanche!$K$5:$CL$364,A271,($D$3-1)*8+7),INDEX(Snowball!$K$5:$CL$364,A271,($D$3-1)*8+7)))</f>
        <v>0</v>
      </c>
      <c r="J271" s="3">
        <f>IF(Inputs!$B$27&lt;&gt;"Ready","PENDING INPUTS",IF($B$3=1,INDEX(Avalanche!$K$5:$CL$364,A271,($D$3-1)*8+8),INDEX(Snowball!$K$5:$CL$364,A271,($D$3-1)*8+8)))</f>
        <v>0</v>
      </c>
    </row>
    <row r="272" spans="1:10" ht="27.95" customHeight="1" x14ac:dyDescent="0.25">
      <c r="A272">
        <v>268</v>
      </c>
      <c r="B272" s="13">
        <f>IF(Inputs!$B$27&lt;&gt;"Ready","PENDING INPUTS",EDATE(Inputs!B5,A272-1))</f>
        <v>54424</v>
      </c>
      <c r="C272" s="3">
        <f>IF(Inputs!$B$27&lt;&gt;"Ready","PENDING INPUTS",IF($B$3=1,INDEX(Avalanche!$K$5:$CL$364,A272,($D$3-1)*8+1),INDEX(Snowball!$K$5:$CL$364,A272,($D$3-1)*8+1)))</f>
        <v>0</v>
      </c>
      <c r="D272" s="3">
        <f>IF(Inputs!$B$27&lt;&gt;"Ready","PENDING INPUTS",IF($B$3=1,INDEX(Avalanche!$K$5:$CL$364,A272,($D$3-1)*8+2),INDEX(Snowball!$K$5:$CL$364,A272,($D$3-1)*8+2)))</f>
        <v>0</v>
      </c>
      <c r="E272" s="3">
        <f>IF(Inputs!$B$27&lt;&gt;"Ready","PENDING INPUTS",IF($B$3=1,INDEX(Avalanche!$K$5:$CL$364,A272,($D$3-1)*8+3),INDEX(Snowball!$K$5:$CL$364,A272,($D$3-1)*8+3)))</f>
        <v>0</v>
      </c>
      <c r="F272" s="3">
        <f>IF(Inputs!$B$27&lt;&gt;"Ready","PENDING INPUTS",IF($B$3=1,INDEX(Avalanche!$K$5:$CL$364,A272,($D$3-1)*8+4),INDEX(Snowball!$K$5:$CL$364,A272,($D$3-1)*8+4)))</f>
        <v>0</v>
      </c>
      <c r="G272">
        <f>IF(Inputs!$B$27&lt;&gt;"Ready","PENDING INPUTS",IF($B$3=1,INDEX(Avalanche!$K$5:$CL$364,A272,($D$3-1)*8+5),INDEX(Snowball!$K$5:$CL$364,A272,($D$3-1)*8+5)))</f>
        <v>99</v>
      </c>
      <c r="H272" s="3">
        <f>IF(Inputs!$B$27&lt;&gt;"Ready","PENDING INPUTS",IF($B$3=1,INDEX(Avalanche!$K$5:$CL$364,A272,($D$3-1)*8+6),INDEX(Snowball!$K$5:$CL$364,A272,($D$3-1)*8+6)))</f>
        <v>0</v>
      </c>
      <c r="I272" s="3">
        <f>IF(Inputs!$B$27&lt;&gt;"Ready","PENDING INPUTS",IF($B$3=1,INDEX(Avalanche!$K$5:$CL$364,A272,($D$3-1)*8+7),INDEX(Snowball!$K$5:$CL$364,A272,($D$3-1)*8+7)))</f>
        <v>0</v>
      </c>
      <c r="J272" s="3">
        <f>IF(Inputs!$B$27&lt;&gt;"Ready","PENDING INPUTS",IF($B$3=1,INDEX(Avalanche!$K$5:$CL$364,A272,($D$3-1)*8+8),INDEX(Snowball!$K$5:$CL$364,A272,($D$3-1)*8+8)))</f>
        <v>0</v>
      </c>
    </row>
    <row r="273" spans="1:10" ht="27.95" customHeight="1" x14ac:dyDescent="0.25">
      <c r="A273">
        <v>269</v>
      </c>
      <c r="B273" s="13">
        <f>IF(Inputs!$B$27&lt;&gt;"Ready","PENDING INPUTS",EDATE(Inputs!B5,A273-1))</f>
        <v>54455</v>
      </c>
      <c r="C273" s="3">
        <f>IF(Inputs!$B$27&lt;&gt;"Ready","PENDING INPUTS",IF($B$3=1,INDEX(Avalanche!$K$5:$CL$364,A273,($D$3-1)*8+1),INDEX(Snowball!$K$5:$CL$364,A273,($D$3-1)*8+1)))</f>
        <v>0</v>
      </c>
      <c r="D273" s="3">
        <f>IF(Inputs!$B$27&lt;&gt;"Ready","PENDING INPUTS",IF($B$3=1,INDEX(Avalanche!$K$5:$CL$364,A273,($D$3-1)*8+2),INDEX(Snowball!$K$5:$CL$364,A273,($D$3-1)*8+2)))</f>
        <v>0</v>
      </c>
      <c r="E273" s="3">
        <f>IF(Inputs!$B$27&lt;&gt;"Ready","PENDING INPUTS",IF($B$3=1,INDEX(Avalanche!$K$5:$CL$364,A273,($D$3-1)*8+3),INDEX(Snowball!$K$5:$CL$364,A273,($D$3-1)*8+3)))</f>
        <v>0</v>
      </c>
      <c r="F273" s="3">
        <f>IF(Inputs!$B$27&lt;&gt;"Ready","PENDING INPUTS",IF($B$3=1,INDEX(Avalanche!$K$5:$CL$364,A273,($D$3-1)*8+4),INDEX(Snowball!$K$5:$CL$364,A273,($D$3-1)*8+4)))</f>
        <v>0</v>
      </c>
      <c r="G273">
        <f>IF(Inputs!$B$27&lt;&gt;"Ready","PENDING INPUTS",IF($B$3=1,INDEX(Avalanche!$K$5:$CL$364,A273,($D$3-1)*8+5),INDEX(Snowball!$K$5:$CL$364,A273,($D$3-1)*8+5)))</f>
        <v>99</v>
      </c>
      <c r="H273" s="3">
        <f>IF(Inputs!$B$27&lt;&gt;"Ready","PENDING INPUTS",IF($B$3=1,INDEX(Avalanche!$K$5:$CL$364,A273,($D$3-1)*8+6),INDEX(Snowball!$K$5:$CL$364,A273,($D$3-1)*8+6)))</f>
        <v>0</v>
      </c>
      <c r="I273" s="3">
        <f>IF(Inputs!$B$27&lt;&gt;"Ready","PENDING INPUTS",IF($B$3=1,INDEX(Avalanche!$K$5:$CL$364,A273,($D$3-1)*8+7),INDEX(Snowball!$K$5:$CL$364,A273,($D$3-1)*8+7)))</f>
        <v>0</v>
      </c>
      <c r="J273" s="3">
        <f>IF(Inputs!$B$27&lt;&gt;"Ready","PENDING INPUTS",IF($B$3=1,INDEX(Avalanche!$K$5:$CL$364,A273,($D$3-1)*8+8),INDEX(Snowball!$K$5:$CL$364,A273,($D$3-1)*8+8)))</f>
        <v>0</v>
      </c>
    </row>
    <row r="274" spans="1:10" ht="27.95" customHeight="1" x14ac:dyDescent="0.25">
      <c r="A274">
        <v>270</v>
      </c>
      <c r="B274" s="13">
        <f>IF(Inputs!$B$27&lt;&gt;"Ready","PENDING INPUTS",EDATE(Inputs!B5,A274-1))</f>
        <v>54483</v>
      </c>
      <c r="C274" s="3">
        <f>IF(Inputs!$B$27&lt;&gt;"Ready","PENDING INPUTS",IF($B$3=1,INDEX(Avalanche!$K$5:$CL$364,A274,($D$3-1)*8+1),INDEX(Snowball!$K$5:$CL$364,A274,($D$3-1)*8+1)))</f>
        <v>0</v>
      </c>
      <c r="D274" s="3">
        <f>IF(Inputs!$B$27&lt;&gt;"Ready","PENDING INPUTS",IF($B$3=1,INDEX(Avalanche!$K$5:$CL$364,A274,($D$3-1)*8+2),INDEX(Snowball!$K$5:$CL$364,A274,($D$3-1)*8+2)))</f>
        <v>0</v>
      </c>
      <c r="E274" s="3">
        <f>IF(Inputs!$B$27&lt;&gt;"Ready","PENDING INPUTS",IF($B$3=1,INDEX(Avalanche!$K$5:$CL$364,A274,($D$3-1)*8+3),INDEX(Snowball!$K$5:$CL$364,A274,($D$3-1)*8+3)))</f>
        <v>0</v>
      </c>
      <c r="F274" s="3">
        <f>IF(Inputs!$B$27&lt;&gt;"Ready","PENDING INPUTS",IF($B$3=1,INDEX(Avalanche!$K$5:$CL$364,A274,($D$3-1)*8+4),INDEX(Snowball!$K$5:$CL$364,A274,($D$3-1)*8+4)))</f>
        <v>0</v>
      </c>
      <c r="G274">
        <f>IF(Inputs!$B$27&lt;&gt;"Ready","PENDING INPUTS",IF($B$3=1,INDEX(Avalanche!$K$5:$CL$364,A274,($D$3-1)*8+5),INDEX(Snowball!$K$5:$CL$364,A274,($D$3-1)*8+5)))</f>
        <v>99</v>
      </c>
      <c r="H274" s="3">
        <f>IF(Inputs!$B$27&lt;&gt;"Ready","PENDING INPUTS",IF($B$3=1,INDEX(Avalanche!$K$5:$CL$364,A274,($D$3-1)*8+6),INDEX(Snowball!$K$5:$CL$364,A274,($D$3-1)*8+6)))</f>
        <v>0</v>
      </c>
      <c r="I274" s="3">
        <f>IF(Inputs!$B$27&lt;&gt;"Ready","PENDING INPUTS",IF($B$3=1,INDEX(Avalanche!$K$5:$CL$364,A274,($D$3-1)*8+7),INDEX(Snowball!$K$5:$CL$364,A274,($D$3-1)*8+7)))</f>
        <v>0</v>
      </c>
      <c r="J274" s="3">
        <f>IF(Inputs!$B$27&lt;&gt;"Ready","PENDING INPUTS",IF($B$3=1,INDEX(Avalanche!$K$5:$CL$364,A274,($D$3-1)*8+8),INDEX(Snowball!$K$5:$CL$364,A274,($D$3-1)*8+8)))</f>
        <v>0</v>
      </c>
    </row>
    <row r="275" spans="1:10" ht="27.95" customHeight="1" x14ac:dyDescent="0.25">
      <c r="A275">
        <v>271</v>
      </c>
      <c r="B275" s="13">
        <f>IF(Inputs!$B$27&lt;&gt;"Ready","PENDING INPUTS",EDATE(Inputs!B5,A275-1))</f>
        <v>54514</v>
      </c>
      <c r="C275" s="3">
        <f>IF(Inputs!$B$27&lt;&gt;"Ready","PENDING INPUTS",IF($B$3=1,INDEX(Avalanche!$K$5:$CL$364,A275,($D$3-1)*8+1),INDEX(Snowball!$K$5:$CL$364,A275,($D$3-1)*8+1)))</f>
        <v>0</v>
      </c>
      <c r="D275" s="3">
        <f>IF(Inputs!$B$27&lt;&gt;"Ready","PENDING INPUTS",IF($B$3=1,INDEX(Avalanche!$K$5:$CL$364,A275,($D$3-1)*8+2),INDEX(Snowball!$K$5:$CL$364,A275,($D$3-1)*8+2)))</f>
        <v>0</v>
      </c>
      <c r="E275" s="3">
        <f>IF(Inputs!$B$27&lt;&gt;"Ready","PENDING INPUTS",IF($B$3=1,INDEX(Avalanche!$K$5:$CL$364,A275,($D$3-1)*8+3),INDEX(Snowball!$K$5:$CL$364,A275,($D$3-1)*8+3)))</f>
        <v>0</v>
      </c>
      <c r="F275" s="3">
        <f>IF(Inputs!$B$27&lt;&gt;"Ready","PENDING INPUTS",IF($B$3=1,INDEX(Avalanche!$K$5:$CL$364,A275,($D$3-1)*8+4),INDEX(Snowball!$K$5:$CL$364,A275,($D$3-1)*8+4)))</f>
        <v>0</v>
      </c>
      <c r="G275">
        <f>IF(Inputs!$B$27&lt;&gt;"Ready","PENDING INPUTS",IF($B$3=1,INDEX(Avalanche!$K$5:$CL$364,A275,($D$3-1)*8+5),INDEX(Snowball!$K$5:$CL$364,A275,($D$3-1)*8+5)))</f>
        <v>99</v>
      </c>
      <c r="H275" s="3">
        <f>IF(Inputs!$B$27&lt;&gt;"Ready","PENDING INPUTS",IF($B$3=1,INDEX(Avalanche!$K$5:$CL$364,A275,($D$3-1)*8+6),INDEX(Snowball!$K$5:$CL$364,A275,($D$3-1)*8+6)))</f>
        <v>0</v>
      </c>
      <c r="I275" s="3">
        <f>IF(Inputs!$B$27&lt;&gt;"Ready","PENDING INPUTS",IF($B$3=1,INDEX(Avalanche!$K$5:$CL$364,A275,($D$3-1)*8+7),INDEX(Snowball!$K$5:$CL$364,A275,($D$3-1)*8+7)))</f>
        <v>0</v>
      </c>
      <c r="J275" s="3">
        <f>IF(Inputs!$B$27&lt;&gt;"Ready","PENDING INPUTS",IF($B$3=1,INDEX(Avalanche!$K$5:$CL$364,A275,($D$3-1)*8+8),INDEX(Snowball!$K$5:$CL$364,A275,($D$3-1)*8+8)))</f>
        <v>0</v>
      </c>
    </row>
    <row r="276" spans="1:10" ht="27.95" customHeight="1" x14ac:dyDescent="0.25">
      <c r="A276">
        <v>272</v>
      </c>
      <c r="B276" s="13">
        <f>IF(Inputs!$B$27&lt;&gt;"Ready","PENDING INPUTS",EDATE(Inputs!B5,A276-1))</f>
        <v>54544</v>
      </c>
      <c r="C276" s="3">
        <f>IF(Inputs!$B$27&lt;&gt;"Ready","PENDING INPUTS",IF($B$3=1,INDEX(Avalanche!$K$5:$CL$364,A276,($D$3-1)*8+1),INDEX(Snowball!$K$5:$CL$364,A276,($D$3-1)*8+1)))</f>
        <v>0</v>
      </c>
      <c r="D276" s="3">
        <f>IF(Inputs!$B$27&lt;&gt;"Ready","PENDING INPUTS",IF($B$3=1,INDEX(Avalanche!$K$5:$CL$364,A276,($D$3-1)*8+2),INDEX(Snowball!$K$5:$CL$364,A276,($D$3-1)*8+2)))</f>
        <v>0</v>
      </c>
      <c r="E276" s="3">
        <f>IF(Inputs!$B$27&lt;&gt;"Ready","PENDING INPUTS",IF($B$3=1,INDEX(Avalanche!$K$5:$CL$364,A276,($D$3-1)*8+3),INDEX(Snowball!$K$5:$CL$364,A276,($D$3-1)*8+3)))</f>
        <v>0</v>
      </c>
      <c r="F276" s="3">
        <f>IF(Inputs!$B$27&lt;&gt;"Ready","PENDING INPUTS",IF($B$3=1,INDEX(Avalanche!$K$5:$CL$364,A276,($D$3-1)*8+4),INDEX(Snowball!$K$5:$CL$364,A276,($D$3-1)*8+4)))</f>
        <v>0</v>
      </c>
      <c r="G276">
        <f>IF(Inputs!$B$27&lt;&gt;"Ready","PENDING INPUTS",IF($B$3=1,INDEX(Avalanche!$K$5:$CL$364,A276,($D$3-1)*8+5),INDEX(Snowball!$K$5:$CL$364,A276,($D$3-1)*8+5)))</f>
        <v>99</v>
      </c>
      <c r="H276" s="3">
        <f>IF(Inputs!$B$27&lt;&gt;"Ready","PENDING INPUTS",IF($B$3=1,INDEX(Avalanche!$K$5:$CL$364,A276,($D$3-1)*8+6),INDEX(Snowball!$K$5:$CL$364,A276,($D$3-1)*8+6)))</f>
        <v>0</v>
      </c>
      <c r="I276" s="3">
        <f>IF(Inputs!$B$27&lt;&gt;"Ready","PENDING INPUTS",IF($B$3=1,INDEX(Avalanche!$K$5:$CL$364,A276,($D$3-1)*8+7),INDEX(Snowball!$K$5:$CL$364,A276,($D$3-1)*8+7)))</f>
        <v>0</v>
      </c>
      <c r="J276" s="3">
        <f>IF(Inputs!$B$27&lt;&gt;"Ready","PENDING INPUTS",IF($B$3=1,INDEX(Avalanche!$K$5:$CL$364,A276,($D$3-1)*8+8),INDEX(Snowball!$K$5:$CL$364,A276,($D$3-1)*8+8)))</f>
        <v>0</v>
      </c>
    </row>
    <row r="277" spans="1:10" ht="27.95" customHeight="1" x14ac:dyDescent="0.25">
      <c r="A277">
        <v>273</v>
      </c>
      <c r="B277" s="13">
        <f>IF(Inputs!$B$27&lt;&gt;"Ready","PENDING INPUTS",EDATE(Inputs!B5,A277-1))</f>
        <v>54575</v>
      </c>
      <c r="C277" s="3">
        <f>IF(Inputs!$B$27&lt;&gt;"Ready","PENDING INPUTS",IF($B$3=1,INDEX(Avalanche!$K$5:$CL$364,A277,($D$3-1)*8+1),INDEX(Snowball!$K$5:$CL$364,A277,($D$3-1)*8+1)))</f>
        <v>0</v>
      </c>
      <c r="D277" s="3">
        <f>IF(Inputs!$B$27&lt;&gt;"Ready","PENDING INPUTS",IF($B$3=1,INDEX(Avalanche!$K$5:$CL$364,A277,($D$3-1)*8+2),INDEX(Snowball!$K$5:$CL$364,A277,($D$3-1)*8+2)))</f>
        <v>0</v>
      </c>
      <c r="E277" s="3">
        <f>IF(Inputs!$B$27&lt;&gt;"Ready","PENDING INPUTS",IF($B$3=1,INDEX(Avalanche!$K$5:$CL$364,A277,($D$3-1)*8+3),INDEX(Snowball!$K$5:$CL$364,A277,($D$3-1)*8+3)))</f>
        <v>0</v>
      </c>
      <c r="F277" s="3">
        <f>IF(Inputs!$B$27&lt;&gt;"Ready","PENDING INPUTS",IF($B$3=1,INDEX(Avalanche!$K$5:$CL$364,A277,($D$3-1)*8+4),INDEX(Snowball!$K$5:$CL$364,A277,($D$3-1)*8+4)))</f>
        <v>0</v>
      </c>
      <c r="G277">
        <f>IF(Inputs!$B$27&lt;&gt;"Ready","PENDING INPUTS",IF($B$3=1,INDEX(Avalanche!$K$5:$CL$364,A277,($D$3-1)*8+5),INDEX(Snowball!$K$5:$CL$364,A277,($D$3-1)*8+5)))</f>
        <v>99</v>
      </c>
      <c r="H277" s="3">
        <f>IF(Inputs!$B$27&lt;&gt;"Ready","PENDING INPUTS",IF($B$3=1,INDEX(Avalanche!$K$5:$CL$364,A277,($D$3-1)*8+6),INDEX(Snowball!$K$5:$CL$364,A277,($D$3-1)*8+6)))</f>
        <v>0</v>
      </c>
      <c r="I277" s="3">
        <f>IF(Inputs!$B$27&lt;&gt;"Ready","PENDING INPUTS",IF($B$3=1,INDEX(Avalanche!$K$5:$CL$364,A277,($D$3-1)*8+7),INDEX(Snowball!$K$5:$CL$364,A277,($D$3-1)*8+7)))</f>
        <v>0</v>
      </c>
      <c r="J277" s="3">
        <f>IF(Inputs!$B$27&lt;&gt;"Ready","PENDING INPUTS",IF($B$3=1,INDEX(Avalanche!$K$5:$CL$364,A277,($D$3-1)*8+8),INDEX(Snowball!$K$5:$CL$364,A277,($D$3-1)*8+8)))</f>
        <v>0</v>
      </c>
    </row>
    <row r="278" spans="1:10" ht="27.95" customHeight="1" x14ac:dyDescent="0.25">
      <c r="A278">
        <v>274</v>
      </c>
      <c r="B278" s="13">
        <f>IF(Inputs!$B$27&lt;&gt;"Ready","PENDING INPUTS",EDATE(Inputs!B5,A278-1))</f>
        <v>54605</v>
      </c>
      <c r="C278" s="3">
        <f>IF(Inputs!$B$27&lt;&gt;"Ready","PENDING INPUTS",IF($B$3=1,INDEX(Avalanche!$K$5:$CL$364,A278,($D$3-1)*8+1),INDEX(Snowball!$K$5:$CL$364,A278,($D$3-1)*8+1)))</f>
        <v>0</v>
      </c>
      <c r="D278" s="3">
        <f>IF(Inputs!$B$27&lt;&gt;"Ready","PENDING INPUTS",IF($B$3=1,INDEX(Avalanche!$K$5:$CL$364,A278,($D$3-1)*8+2),INDEX(Snowball!$K$5:$CL$364,A278,($D$3-1)*8+2)))</f>
        <v>0</v>
      </c>
      <c r="E278" s="3">
        <f>IF(Inputs!$B$27&lt;&gt;"Ready","PENDING INPUTS",IF($B$3=1,INDEX(Avalanche!$K$5:$CL$364,A278,($D$3-1)*8+3),INDEX(Snowball!$K$5:$CL$364,A278,($D$3-1)*8+3)))</f>
        <v>0</v>
      </c>
      <c r="F278" s="3">
        <f>IF(Inputs!$B$27&lt;&gt;"Ready","PENDING INPUTS",IF($B$3=1,INDEX(Avalanche!$K$5:$CL$364,A278,($D$3-1)*8+4),INDEX(Snowball!$K$5:$CL$364,A278,($D$3-1)*8+4)))</f>
        <v>0</v>
      </c>
      <c r="G278">
        <f>IF(Inputs!$B$27&lt;&gt;"Ready","PENDING INPUTS",IF($B$3=1,INDEX(Avalanche!$K$5:$CL$364,A278,($D$3-1)*8+5),INDEX(Snowball!$K$5:$CL$364,A278,($D$3-1)*8+5)))</f>
        <v>99</v>
      </c>
      <c r="H278" s="3">
        <f>IF(Inputs!$B$27&lt;&gt;"Ready","PENDING INPUTS",IF($B$3=1,INDEX(Avalanche!$K$5:$CL$364,A278,($D$3-1)*8+6),INDEX(Snowball!$K$5:$CL$364,A278,($D$3-1)*8+6)))</f>
        <v>0</v>
      </c>
      <c r="I278" s="3">
        <f>IF(Inputs!$B$27&lt;&gt;"Ready","PENDING INPUTS",IF($B$3=1,INDEX(Avalanche!$K$5:$CL$364,A278,($D$3-1)*8+7),INDEX(Snowball!$K$5:$CL$364,A278,($D$3-1)*8+7)))</f>
        <v>0</v>
      </c>
      <c r="J278" s="3">
        <f>IF(Inputs!$B$27&lt;&gt;"Ready","PENDING INPUTS",IF($B$3=1,INDEX(Avalanche!$K$5:$CL$364,A278,($D$3-1)*8+8),INDEX(Snowball!$K$5:$CL$364,A278,($D$3-1)*8+8)))</f>
        <v>0</v>
      </c>
    </row>
    <row r="279" spans="1:10" ht="27.95" customHeight="1" x14ac:dyDescent="0.25">
      <c r="A279">
        <v>275</v>
      </c>
      <c r="B279" s="13">
        <f>IF(Inputs!$B$27&lt;&gt;"Ready","PENDING INPUTS",EDATE(Inputs!B5,A279-1))</f>
        <v>54636</v>
      </c>
      <c r="C279" s="3">
        <f>IF(Inputs!$B$27&lt;&gt;"Ready","PENDING INPUTS",IF($B$3=1,INDEX(Avalanche!$K$5:$CL$364,A279,($D$3-1)*8+1),INDEX(Snowball!$K$5:$CL$364,A279,($D$3-1)*8+1)))</f>
        <v>0</v>
      </c>
      <c r="D279" s="3">
        <f>IF(Inputs!$B$27&lt;&gt;"Ready","PENDING INPUTS",IF($B$3=1,INDEX(Avalanche!$K$5:$CL$364,A279,($D$3-1)*8+2),INDEX(Snowball!$K$5:$CL$364,A279,($D$3-1)*8+2)))</f>
        <v>0</v>
      </c>
      <c r="E279" s="3">
        <f>IF(Inputs!$B$27&lt;&gt;"Ready","PENDING INPUTS",IF($B$3=1,INDEX(Avalanche!$K$5:$CL$364,A279,($D$3-1)*8+3),INDEX(Snowball!$K$5:$CL$364,A279,($D$3-1)*8+3)))</f>
        <v>0</v>
      </c>
      <c r="F279" s="3">
        <f>IF(Inputs!$B$27&lt;&gt;"Ready","PENDING INPUTS",IF($B$3=1,INDEX(Avalanche!$K$5:$CL$364,A279,($D$3-1)*8+4),INDEX(Snowball!$K$5:$CL$364,A279,($D$3-1)*8+4)))</f>
        <v>0</v>
      </c>
      <c r="G279">
        <f>IF(Inputs!$B$27&lt;&gt;"Ready","PENDING INPUTS",IF($B$3=1,INDEX(Avalanche!$K$5:$CL$364,A279,($D$3-1)*8+5),INDEX(Snowball!$K$5:$CL$364,A279,($D$3-1)*8+5)))</f>
        <v>99</v>
      </c>
      <c r="H279" s="3">
        <f>IF(Inputs!$B$27&lt;&gt;"Ready","PENDING INPUTS",IF($B$3=1,INDEX(Avalanche!$K$5:$CL$364,A279,($D$3-1)*8+6),INDEX(Snowball!$K$5:$CL$364,A279,($D$3-1)*8+6)))</f>
        <v>0</v>
      </c>
      <c r="I279" s="3">
        <f>IF(Inputs!$B$27&lt;&gt;"Ready","PENDING INPUTS",IF($B$3=1,INDEX(Avalanche!$K$5:$CL$364,A279,($D$3-1)*8+7),INDEX(Snowball!$K$5:$CL$364,A279,($D$3-1)*8+7)))</f>
        <v>0</v>
      </c>
      <c r="J279" s="3">
        <f>IF(Inputs!$B$27&lt;&gt;"Ready","PENDING INPUTS",IF($B$3=1,INDEX(Avalanche!$K$5:$CL$364,A279,($D$3-1)*8+8),INDEX(Snowball!$K$5:$CL$364,A279,($D$3-1)*8+8)))</f>
        <v>0</v>
      </c>
    </row>
    <row r="280" spans="1:10" ht="27.95" customHeight="1" x14ac:dyDescent="0.25">
      <c r="A280">
        <v>276</v>
      </c>
      <c r="B280" s="13">
        <f>IF(Inputs!$B$27&lt;&gt;"Ready","PENDING INPUTS",EDATE(Inputs!B5,A280-1))</f>
        <v>54667</v>
      </c>
      <c r="C280" s="3">
        <f>IF(Inputs!$B$27&lt;&gt;"Ready","PENDING INPUTS",IF($B$3=1,INDEX(Avalanche!$K$5:$CL$364,A280,($D$3-1)*8+1),INDEX(Snowball!$K$5:$CL$364,A280,($D$3-1)*8+1)))</f>
        <v>0</v>
      </c>
      <c r="D280" s="3">
        <f>IF(Inputs!$B$27&lt;&gt;"Ready","PENDING INPUTS",IF($B$3=1,INDEX(Avalanche!$K$5:$CL$364,A280,($D$3-1)*8+2),INDEX(Snowball!$K$5:$CL$364,A280,($D$3-1)*8+2)))</f>
        <v>0</v>
      </c>
      <c r="E280" s="3">
        <f>IF(Inputs!$B$27&lt;&gt;"Ready","PENDING INPUTS",IF($B$3=1,INDEX(Avalanche!$K$5:$CL$364,A280,($D$3-1)*8+3),INDEX(Snowball!$K$5:$CL$364,A280,($D$3-1)*8+3)))</f>
        <v>0</v>
      </c>
      <c r="F280" s="3">
        <f>IF(Inputs!$B$27&lt;&gt;"Ready","PENDING INPUTS",IF($B$3=1,INDEX(Avalanche!$K$5:$CL$364,A280,($D$3-1)*8+4),INDEX(Snowball!$K$5:$CL$364,A280,($D$3-1)*8+4)))</f>
        <v>0</v>
      </c>
      <c r="G280">
        <f>IF(Inputs!$B$27&lt;&gt;"Ready","PENDING INPUTS",IF($B$3=1,INDEX(Avalanche!$K$5:$CL$364,A280,($D$3-1)*8+5),INDEX(Snowball!$K$5:$CL$364,A280,($D$3-1)*8+5)))</f>
        <v>99</v>
      </c>
      <c r="H280" s="3">
        <f>IF(Inputs!$B$27&lt;&gt;"Ready","PENDING INPUTS",IF($B$3=1,INDEX(Avalanche!$K$5:$CL$364,A280,($D$3-1)*8+6),INDEX(Snowball!$K$5:$CL$364,A280,($D$3-1)*8+6)))</f>
        <v>0</v>
      </c>
      <c r="I280" s="3">
        <f>IF(Inputs!$B$27&lt;&gt;"Ready","PENDING INPUTS",IF($B$3=1,INDEX(Avalanche!$K$5:$CL$364,A280,($D$3-1)*8+7),INDEX(Snowball!$K$5:$CL$364,A280,($D$3-1)*8+7)))</f>
        <v>0</v>
      </c>
      <c r="J280" s="3">
        <f>IF(Inputs!$B$27&lt;&gt;"Ready","PENDING INPUTS",IF($B$3=1,INDEX(Avalanche!$K$5:$CL$364,A280,($D$3-1)*8+8),INDEX(Snowball!$K$5:$CL$364,A280,($D$3-1)*8+8)))</f>
        <v>0</v>
      </c>
    </row>
    <row r="281" spans="1:10" ht="27.95" customHeight="1" x14ac:dyDescent="0.25">
      <c r="A281">
        <v>277</v>
      </c>
      <c r="B281" s="13">
        <f>IF(Inputs!$B$27&lt;&gt;"Ready","PENDING INPUTS",EDATE(Inputs!B5,A281-1))</f>
        <v>54697</v>
      </c>
      <c r="C281" s="3">
        <f>IF(Inputs!$B$27&lt;&gt;"Ready","PENDING INPUTS",IF($B$3=1,INDEX(Avalanche!$K$5:$CL$364,A281,($D$3-1)*8+1),INDEX(Snowball!$K$5:$CL$364,A281,($D$3-1)*8+1)))</f>
        <v>0</v>
      </c>
      <c r="D281" s="3">
        <f>IF(Inputs!$B$27&lt;&gt;"Ready","PENDING INPUTS",IF($B$3=1,INDEX(Avalanche!$K$5:$CL$364,A281,($D$3-1)*8+2),INDEX(Snowball!$K$5:$CL$364,A281,($D$3-1)*8+2)))</f>
        <v>0</v>
      </c>
      <c r="E281" s="3">
        <f>IF(Inputs!$B$27&lt;&gt;"Ready","PENDING INPUTS",IF($B$3=1,INDEX(Avalanche!$K$5:$CL$364,A281,($D$3-1)*8+3),INDEX(Snowball!$K$5:$CL$364,A281,($D$3-1)*8+3)))</f>
        <v>0</v>
      </c>
      <c r="F281" s="3">
        <f>IF(Inputs!$B$27&lt;&gt;"Ready","PENDING INPUTS",IF($B$3=1,INDEX(Avalanche!$K$5:$CL$364,A281,($D$3-1)*8+4),INDEX(Snowball!$K$5:$CL$364,A281,($D$3-1)*8+4)))</f>
        <v>0</v>
      </c>
      <c r="G281">
        <f>IF(Inputs!$B$27&lt;&gt;"Ready","PENDING INPUTS",IF($B$3=1,INDEX(Avalanche!$K$5:$CL$364,A281,($D$3-1)*8+5),INDEX(Snowball!$K$5:$CL$364,A281,($D$3-1)*8+5)))</f>
        <v>99</v>
      </c>
      <c r="H281" s="3">
        <f>IF(Inputs!$B$27&lt;&gt;"Ready","PENDING INPUTS",IF($B$3=1,INDEX(Avalanche!$K$5:$CL$364,A281,($D$3-1)*8+6),INDEX(Snowball!$K$5:$CL$364,A281,($D$3-1)*8+6)))</f>
        <v>0</v>
      </c>
      <c r="I281" s="3">
        <f>IF(Inputs!$B$27&lt;&gt;"Ready","PENDING INPUTS",IF($B$3=1,INDEX(Avalanche!$K$5:$CL$364,A281,($D$3-1)*8+7),INDEX(Snowball!$K$5:$CL$364,A281,($D$3-1)*8+7)))</f>
        <v>0</v>
      </c>
      <c r="J281" s="3">
        <f>IF(Inputs!$B$27&lt;&gt;"Ready","PENDING INPUTS",IF($B$3=1,INDEX(Avalanche!$K$5:$CL$364,A281,($D$3-1)*8+8),INDEX(Snowball!$K$5:$CL$364,A281,($D$3-1)*8+8)))</f>
        <v>0</v>
      </c>
    </row>
    <row r="282" spans="1:10" ht="27.95" customHeight="1" x14ac:dyDescent="0.25">
      <c r="A282">
        <v>278</v>
      </c>
      <c r="B282" s="13">
        <f>IF(Inputs!$B$27&lt;&gt;"Ready","PENDING INPUTS",EDATE(Inputs!B5,A282-1))</f>
        <v>54728</v>
      </c>
      <c r="C282" s="3">
        <f>IF(Inputs!$B$27&lt;&gt;"Ready","PENDING INPUTS",IF($B$3=1,INDEX(Avalanche!$K$5:$CL$364,A282,($D$3-1)*8+1),INDEX(Snowball!$K$5:$CL$364,A282,($D$3-1)*8+1)))</f>
        <v>0</v>
      </c>
      <c r="D282" s="3">
        <f>IF(Inputs!$B$27&lt;&gt;"Ready","PENDING INPUTS",IF($B$3=1,INDEX(Avalanche!$K$5:$CL$364,A282,($D$3-1)*8+2),INDEX(Snowball!$K$5:$CL$364,A282,($D$3-1)*8+2)))</f>
        <v>0</v>
      </c>
      <c r="E282" s="3">
        <f>IF(Inputs!$B$27&lt;&gt;"Ready","PENDING INPUTS",IF($B$3=1,INDEX(Avalanche!$K$5:$CL$364,A282,($D$3-1)*8+3),INDEX(Snowball!$K$5:$CL$364,A282,($D$3-1)*8+3)))</f>
        <v>0</v>
      </c>
      <c r="F282" s="3">
        <f>IF(Inputs!$B$27&lt;&gt;"Ready","PENDING INPUTS",IF($B$3=1,INDEX(Avalanche!$K$5:$CL$364,A282,($D$3-1)*8+4),INDEX(Snowball!$K$5:$CL$364,A282,($D$3-1)*8+4)))</f>
        <v>0</v>
      </c>
      <c r="G282">
        <f>IF(Inputs!$B$27&lt;&gt;"Ready","PENDING INPUTS",IF($B$3=1,INDEX(Avalanche!$K$5:$CL$364,A282,($D$3-1)*8+5),INDEX(Snowball!$K$5:$CL$364,A282,($D$3-1)*8+5)))</f>
        <v>99</v>
      </c>
      <c r="H282" s="3">
        <f>IF(Inputs!$B$27&lt;&gt;"Ready","PENDING INPUTS",IF($B$3=1,INDEX(Avalanche!$K$5:$CL$364,A282,($D$3-1)*8+6),INDEX(Snowball!$K$5:$CL$364,A282,($D$3-1)*8+6)))</f>
        <v>0</v>
      </c>
      <c r="I282" s="3">
        <f>IF(Inputs!$B$27&lt;&gt;"Ready","PENDING INPUTS",IF($B$3=1,INDEX(Avalanche!$K$5:$CL$364,A282,($D$3-1)*8+7),INDEX(Snowball!$K$5:$CL$364,A282,($D$3-1)*8+7)))</f>
        <v>0</v>
      </c>
      <c r="J282" s="3">
        <f>IF(Inputs!$B$27&lt;&gt;"Ready","PENDING INPUTS",IF($B$3=1,INDEX(Avalanche!$K$5:$CL$364,A282,($D$3-1)*8+8),INDEX(Snowball!$K$5:$CL$364,A282,($D$3-1)*8+8)))</f>
        <v>0</v>
      </c>
    </row>
    <row r="283" spans="1:10" ht="27.95" customHeight="1" x14ac:dyDescent="0.25">
      <c r="A283">
        <v>279</v>
      </c>
      <c r="B283" s="13">
        <f>IF(Inputs!$B$27&lt;&gt;"Ready","PENDING INPUTS",EDATE(Inputs!B5,A283-1))</f>
        <v>54758</v>
      </c>
      <c r="C283" s="3">
        <f>IF(Inputs!$B$27&lt;&gt;"Ready","PENDING INPUTS",IF($B$3=1,INDEX(Avalanche!$K$5:$CL$364,A283,($D$3-1)*8+1),INDEX(Snowball!$K$5:$CL$364,A283,($D$3-1)*8+1)))</f>
        <v>0</v>
      </c>
      <c r="D283" s="3">
        <f>IF(Inputs!$B$27&lt;&gt;"Ready","PENDING INPUTS",IF($B$3=1,INDEX(Avalanche!$K$5:$CL$364,A283,($D$3-1)*8+2),INDEX(Snowball!$K$5:$CL$364,A283,($D$3-1)*8+2)))</f>
        <v>0</v>
      </c>
      <c r="E283" s="3">
        <f>IF(Inputs!$B$27&lt;&gt;"Ready","PENDING INPUTS",IF($B$3=1,INDEX(Avalanche!$K$5:$CL$364,A283,($D$3-1)*8+3),INDEX(Snowball!$K$5:$CL$364,A283,($D$3-1)*8+3)))</f>
        <v>0</v>
      </c>
      <c r="F283" s="3">
        <f>IF(Inputs!$B$27&lt;&gt;"Ready","PENDING INPUTS",IF($B$3=1,INDEX(Avalanche!$K$5:$CL$364,A283,($D$3-1)*8+4),INDEX(Snowball!$K$5:$CL$364,A283,($D$3-1)*8+4)))</f>
        <v>0</v>
      </c>
      <c r="G283">
        <f>IF(Inputs!$B$27&lt;&gt;"Ready","PENDING INPUTS",IF($B$3=1,INDEX(Avalanche!$K$5:$CL$364,A283,($D$3-1)*8+5),INDEX(Snowball!$K$5:$CL$364,A283,($D$3-1)*8+5)))</f>
        <v>99</v>
      </c>
      <c r="H283" s="3">
        <f>IF(Inputs!$B$27&lt;&gt;"Ready","PENDING INPUTS",IF($B$3=1,INDEX(Avalanche!$K$5:$CL$364,A283,($D$3-1)*8+6),INDEX(Snowball!$K$5:$CL$364,A283,($D$3-1)*8+6)))</f>
        <v>0</v>
      </c>
      <c r="I283" s="3">
        <f>IF(Inputs!$B$27&lt;&gt;"Ready","PENDING INPUTS",IF($B$3=1,INDEX(Avalanche!$K$5:$CL$364,A283,($D$3-1)*8+7),INDEX(Snowball!$K$5:$CL$364,A283,($D$3-1)*8+7)))</f>
        <v>0</v>
      </c>
      <c r="J283" s="3">
        <f>IF(Inputs!$B$27&lt;&gt;"Ready","PENDING INPUTS",IF($B$3=1,INDEX(Avalanche!$K$5:$CL$364,A283,($D$3-1)*8+8),INDEX(Snowball!$K$5:$CL$364,A283,($D$3-1)*8+8)))</f>
        <v>0</v>
      </c>
    </row>
    <row r="284" spans="1:10" ht="27.95" customHeight="1" x14ac:dyDescent="0.25">
      <c r="A284">
        <v>280</v>
      </c>
      <c r="B284" s="13">
        <f>IF(Inputs!$B$27&lt;&gt;"Ready","PENDING INPUTS",EDATE(Inputs!B5,A284-1))</f>
        <v>54789</v>
      </c>
      <c r="C284" s="3">
        <f>IF(Inputs!$B$27&lt;&gt;"Ready","PENDING INPUTS",IF($B$3=1,INDEX(Avalanche!$K$5:$CL$364,A284,($D$3-1)*8+1),INDEX(Snowball!$K$5:$CL$364,A284,($D$3-1)*8+1)))</f>
        <v>0</v>
      </c>
      <c r="D284" s="3">
        <f>IF(Inputs!$B$27&lt;&gt;"Ready","PENDING INPUTS",IF($B$3=1,INDEX(Avalanche!$K$5:$CL$364,A284,($D$3-1)*8+2),INDEX(Snowball!$K$5:$CL$364,A284,($D$3-1)*8+2)))</f>
        <v>0</v>
      </c>
      <c r="E284" s="3">
        <f>IF(Inputs!$B$27&lt;&gt;"Ready","PENDING INPUTS",IF($B$3=1,INDEX(Avalanche!$K$5:$CL$364,A284,($D$3-1)*8+3),INDEX(Snowball!$K$5:$CL$364,A284,($D$3-1)*8+3)))</f>
        <v>0</v>
      </c>
      <c r="F284" s="3">
        <f>IF(Inputs!$B$27&lt;&gt;"Ready","PENDING INPUTS",IF($B$3=1,INDEX(Avalanche!$K$5:$CL$364,A284,($D$3-1)*8+4),INDEX(Snowball!$K$5:$CL$364,A284,($D$3-1)*8+4)))</f>
        <v>0</v>
      </c>
      <c r="G284">
        <f>IF(Inputs!$B$27&lt;&gt;"Ready","PENDING INPUTS",IF($B$3=1,INDEX(Avalanche!$K$5:$CL$364,A284,($D$3-1)*8+5),INDEX(Snowball!$K$5:$CL$364,A284,($D$3-1)*8+5)))</f>
        <v>99</v>
      </c>
      <c r="H284" s="3">
        <f>IF(Inputs!$B$27&lt;&gt;"Ready","PENDING INPUTS",IF($B$3=1,INDEX(Avalanche!$K$5:$CL$364,A284,($D$3-1)*8+6),INDEX(Snowball!$K$5:$CL$364,A284,($D$3-1)*8+6)))</f>
        <v>0</v>
      </c>
      <c r="I284" s="3">
        <f>IF(Inputs!$B$27&lt;&gt;"Ready","PENDING INPUTS",IF($B$3=1,INDEX(Avalanche!$K$5:$CL$364,A284,($D$3-1)*8+7),INDEX(Snowball!$K$5:$CL$364,A284,($D$3-1)*8+7)))</f>
        <v>0</v>
      </c>
      <c r="J284" s="3">
        <f>IF(Inputs!$B$27&lt;&gt;"Ready","PENDING INPUTS",IF($B$3=1,INDEX(Avalanche!$K$5:$CL$364,A284,($D$3-1)*8+8),INDEX(Snowball!$K$5:$CL$364,A284,($D$3-1)*8+8)))</f>
        <v>0</v>
      </c>
    </row>
    <row r="285" spans="1:10" ht="27.95" customHeight="1" x14ac:dyDescent="0.25">
      <c r="A285">
        <v>281</v>
      </c>
      <c r="B285" s="13">
        <f>IF(Inputs!$B$27&lt;&gt;"Ready","PENDING INPUTS",EDATE(Inputs!B5,A285-1))</f>
        <v>54820</v>
      </c>
      <c r="C285" s="3">
        <f>IF(Inputs!$B$27&lt;&gt;"Ready","PENDING INPUTS",IF($B$3=1,INDEX(Avalanche!$K$5:$CL$364,A285,($D$3-1)*8+1),INDEX(Snowball!$K$5:$CL$364,A285,($D$3-1)*8+1)))</f>
        <v>0</v>
      </c>
      <c r="D285" s="3">
        <f>IF(Inputs!$B$27&lt;&gt;"Ready","PENDING INPUTS",IF($B$3=1,INDEX(Avalanche!$K$5:$CL$364,A285,($D$3-1)*8+2),INDEX(Snowball!$K$5:$CL$364,A285,($D$3-1)*8+2)))</f>
        <v>0</v>
      </c>
      <c r="E285" s="3">
        <f>IF(Inputs!$B$27&lt;&gt;"Ready","PENDING INPUTS",IF($B$3=1,INDEX(Avalanche!$K$5:$CL$364,A285,($D$3-1)*8+3),INDEX(Snowball!$K$5:$CL$364,A285,($D$3-1)*8+3)))</f>
        <v>0</v>
      </c>
      <c r="F285" s="3">
        <f>IF(Inputs!$B$27&lt;&gt;"Ready","PENDING INPUTS",IF($B$3=1,INDEX(Avalanche!$K$5:$CL$364,A285,($D$3-1)*8+4),INDEX(Snowball!$K$5:$CL$364,A285,($D$3-1)*8+4)))</f>
        <v>0</v>
      </c>
      <c r="G285">
        <f>IF(Inputs!$B$27&lt;&gt;"Ready","PENDING INPUTS",IF($B$3=1,INDEX(Avalanche!$K$5:$CL$364,A285,($D$3-1)*8+5),INDEX(Snowball!$K$5:$CL$364,A285,($D$3-1)*8+5)))</f>
        <v>99</v>
      </c>
      <c r="H285" s="3">
        <f>IF(Inputs!$B$27&lt;&gt;"Ready","PENDING INPUTS",IF($B$3=1,INDEX(Avalanche!$K$5:$CL$364,A285,($D$3-1)*8+6),INDEX(Snowball!$K$5:$CL$364,A285,($D$3-1)*8+6)))</f>
        <v>0</v>
      </c>
      <c r="I285" s="3">
        <f>IF(Inputs!$B$27&lt;&gt;"Ready","PENDING INPUTS",IF($B$3=1,INDEX(Avalanche!$K$5:$CL$364,A285,($D$3-1)*8+7),INDEX(Snowball!$K$5:$CL$364,A285,($D$3-1)*8+7)))</f>
        <v>0</v>
      </c>
      <c r="J285" s="3">
        <f>IF(Inputs!$B$27&lt;&gt;"Ready","PENDING INPUTS",IF($B$3=1,INDEX(Avalanche!$K$5:$CL$364,A285,($D$3-1)*8+8),INDEX(Snowball!$K$5:$CL$364,A285,($D$3-1)*8+8)))</f>
        <v>0</v>
      </c>
    </row>
    <row r="286" spans="1:10" ht="27.95" customHeight="1" x14ac:dyDescent="0.25">
      <c r="A286">
        <v>282</v>
      </c>
      <c r="B286" s="13">
        <f>IF(Inputs!$B$27&lt;&gt;"Ready","PENDING INPUTS",EDATE(Inputs!B5,A286-1))</f>
        <v>54848</v>
      </c>
      <c r="C286" s="3">
        <f>IF(Inputs!$B$27&lt;&gt;"Ready","PENDING INPUTS",IF($B$3=1,INDEX(Avalanche!$K$5:$CL$364,A286,($D$3-1)*8+1),INDEX(Snowball!$K$5:$CL$364,A286,($D$3-1)*8+1)))</f>
        <v>0</v>
      </c>
      <c r="D286" s="3">
        <f>IF(Inputs!$B$27&lt;&gt;"Ready","PENDING INPUTS",IF($B$3=1,INDEX(Avalanche!$K$5:$CL$364,A286,($D$3-1)*8+2),INDEX(Snowball!$K$5:$CL$364,A286,($D$3-1)*8+2)))</f>
        <v>0</v>
      </c>
      <c r="E286" s="3">
        <f>IF(Inputs!$B$27&lt;&gt;"Ready","PENDING INPUTS",IF($B$3=1,INDEX(Avalanche!$K$5:$CL$364,A286,($D$3-1)*8+3),INDEX(Snowball!$K$5:$CL$364,A286,($D$3-1)*8+3)))</f>
        <v>0</v>
      </c>
      <c r="F286" s="3">
        <f>IF(Inputs!$B$27&lt;&gt;"Ready","PENDING INPUTS",IF($B$3=1,INDEX(Avalanche!$K$5:$CL$364,A286,($D$3-1)*8+4),INDEX(Snowball!$K$5:$CL$364,A286,($D$3-1)*8+4)))</f>
        <v>0</v>
      </c>
      <c r="G286">
        <f>IF(Inputs!$B$27&lt;&gt;"Ready","PENDING INPUTS",IF($B$3=1,INDEX(Avalanche!$K$5:$CL$364,A286,($D$3-1)*8+5),INDEX(Snowball!$K$5:$CL$364,A286,($D$3-1)*8+5)))</f>
        <v>99</v>
      </c>
      <c r="H286" s="3">
        <f>IF(Inputs!$B$27&lt;&gt;"Ready","PENDING INPUTS",IF($B$3=1,INDEX(Avalanche!$K$5:$CL$364,A286,($D$3-1)*8+6),INDEX(Snowball!$K$5:$CL$364,A286,($D$3-1)*8+6)))</f>
        <v>0</v>
      </c>
      <c r="I286" s="3">
        <f>IF(Inputs!$B$27&lt;&gt;"Ready","PENDING INPUTS",IF($B$3=1,INDEX(Avalanche!$K$5:$CL$364,A286,($D$3-1)*8+7),INDEX(Snowball!$K$5:$CL$364,A286,($D$3-1)*8+7)))</f>
        <v>0</v>
      </c>
      <c r="J286" s="3">
        <f>IF(Inputs!$B$27&lt;&gt;"Ready","PENDING INPUTS",IF($B$3=1,INDEX(Avalanche!$K$5:$CL$364,A286,($D$3-1)*8+8),INDEX(Snowball!$K$5:$CL$364,A286,($D$3-1)*8+8)))</f>
        <v>0</v>
      </c>
    </row>
    <row r="287" spans="1:10" ht="27.95" customHeight="1" x14ac:dyDescent="0.25">
      <c r="A287">
        <v>283</v>
      </c>
      <c r="B287" s="13">
        <f>IF(Inputs!$B$27&lt;&gt;"Ready","PENDING INPUTS",EDATE(Inputs!B5,A287-1))</f>
        <v>54879</v>
      </c>
      <c r="C287" s="3">
        <f>IF(Inputs!$B$27&lt;&gt;"Ready","PENDING INPUTS",IF($B$3=1,INDEX(Avalanche!$K$5:$CL$364,A287,($D$3-1)*8+1),INDEX(Snowball!$K$5:$CL$364,A287,($D$3-1)*8+1)))</f>
        <v>0</v>
      </c>
      <c r="D287" s="3">
        <f>IF(Inputs!$B$27&lt;&gt;"Ready","PENDING INPUTS",IF($B$3=1,INDEX(Avalanche!$K$5:$CL$364,A287,($D$3-1)*8+2),INDEX(Snowball!$K$5:$CL$364,A287,($D$3-1)*8+2)))</f>
        <v>0</v>
      </c>
      <c r="E287" s="3">
        <f>IF(Inputs!$B$27&lt;&gt;"Ready","PENDING INPUTS",IF($B$3=1,INDEX(Avalanche!$K$5:$CL$364,A287,($D$3-1)*8+3),INDEX(Snowball!$K$5:$CL$364,A287,($D$3-1)*8+3)))</f>
        <v>0</v>
      </c>
      <c r="F287" s="3">
        <f>IF(Inputs!$B$27&lt;&gt;"Ready","PENDING INPUTS",IF($B$3=1,INDEX(Avalanche!$K$5:$CL$364,A287,($D$3-1)*8+4),INDEX(Snowball!$K$5:$CL$364,A287,($D$3-1)*8+4)))</f>
        <v>0</v>
      </c>
      <c r="G287">
        <f>IF(Inputs!$B$27&lt;&gt;"Ready","PENDING INPUTS",IF($B$3=1,INDEX(Avalanche!$K$5:$CL$364,A287,($D$3-1)*8+5),INDEX(Snowball!$K$5:$CL$364,A287,($D$3-1)*8+5)))</f>
        <v>99</v>
      </c>
      <c r="H287" s="3">
        <f>IF(Inputs!$B$27&lt;&gt;"Ready","PENDING INPUTS",IF($B$3=1,INDEX(Avalanche!$K$5:$CL$364,A287,($D$3-1)*8+6),INDEX(Snowball!$K$5:$CL$364,A287,($D$3-1)*8+6)))</f>
        <v>0</v>
      </c>
      <c r="I287" s="3">
        <f>IF(Inputs!$B$27&lt;&gt;"Ready","PENDING INPUTS",IF($B$3=1,INDEX(Avalanche!$K$5:$CL$364,A287,($D$3-1)*8+7),INDEX(Snowball!$K$5:$CL$364,A287,($D$3-1)*8+7)))</f>
        <v>0</v>
      </c>
      <c r="J287" s="3">
        <f>IF(Inputs!$B$27&lt;&gt;"Ready","PENDING INPUTS",IF($B$3=1,INDEX(Avalanche!$K$5:$CL$364,A287,($D$3-1)*8+8),INDEX(Snowball!$K$5:$CL$364,A287,($D$3-1)*8+8)))</f>
        <v>0</v>
      </c>
    </row>
    <row r="288" spans="1:10" ht="27.95" customHeight="1" x14ac:dyDescent="0.25">
      <c r="A288">
        <v>284</v>
      </c>
      <c r="B288" s="13">
        <f>IF(Inputs!$B$27&lt;&gt;"Ready","PENDING INPUTS",EDATE(Inputs!B5,A288-1))</f>
        <v>54909</v>
      </c>
      <c r="C288" s="3">
        <f>IF(Inputs!$B$27&lt;&gt;"Ready","PENDING INPUTS",IF($B$3=1,INDEX(Avalanche!$K$5:$CL$364,A288,($D$3-1)*8+1),INDEX(Snowball!$K$5:$CL$364,A288,($D$3-1)*8+1)))</f>
        <v>0</v>
      </c>
      <c r="D288" s="3">
        <f>IF(Inputs!$B$27&lt;&gt;"Ready","PENDING INPUTS",IF($B$3=1,INDEX(Avalanche!$K$5:$CL$364,A288,($D$3-1)*8+2),INDEX(Snowball!$K$5:$CL$364,A288,($D$3-1)*8+2)))</f>
        <v>0</v>
      </c>
      <c r="E288" s="3">
        <f>IF(Inputs!$B$27&lt;&gt;"Ready","PENDING INPUTS",IF($B$3=1,INDEX(Avalanche!$K$5:$CL$364,A288,($D$3-1)*8+3),INDEX(Snowball!$K$5:$CL$364,A288,($D$3-1)*8+3)))</f>
        <v>0</v>
      </c>
      <c r="F288" s="3">
        <f>IF(Inputs!$B$27&lt;&gt;"Ready","PENDING INPUTS",IF($B$3=1,INDEX(Avalanche!$K$5:$CL$364,A288,($D$3-1)*8+4),INDEX(Snowball!$K$5:$CL$364,A288,($D$3-1)*8+4)))</f>
        <v>0</v>
      </c>
      <c r="G288">
        <f>IF(Inputs!$B$27&lt;&gt;"Ready","PENDING INPUTS",IF($B$3=1,INDEX(Avalanche!$K$5:$CL$364,A288,($D$3-1)*8+5),INDEX(Snowball!$K$5:$CL$364,A288,($D$3-1)*8+5)))</f>
        <v>99</v>
      </c>
      <c r="H288" s="3">
        <f>IF(Inputs!$B$27&lt;&gt;"Ready","PENDING INPUTS",IF($B$3=1,INDEX(Avalanche!$K$5:$CL$364,A288,($D$3-1)*8+6),INDEX(Snowball!$K$5:$CL$364,A288,($D$3-1)*8+6)))</f>
        <v>0</v>
      </c>
      <c r="I288" s="3">
        <f>IF(Inputs!$B$27&lt;&gt;"Ready","PENDING INPUTS",IF($B$3=1,INDEX(Avalanche!$K$5:$CL$364,A288,($D$3-1)*8+7),INDEX(Snowball!$K$5:$CL$364,A288,($D$3-1)*8+7)))</f>
        <v>0</v>
      </c>
      <c r="J288" s="3">
        <f>IF(Inputs!$B$27&lt;&gt;"Ready","PENDING INPUTS",IF($B$3=1,INDEX(Avalanche!$K$5:$CL$364,A288,($D$3-1)*8+8),INDEX(Snowball!$K$5:$CL$364,A288,($D$3-1)*8+8)))</f>
        <v>0</v>
      </c>
    </row>
    <row r="289" spans="1:10" ht="27.95" customHeight="1" x14ac:dyDescent="0.25">
      <c r="A289">
        <v>285</v>
      </c>
      <c r="B289" s="13">
        <f>IF(Inputs!$B$27&lt;&gt;"Ready","PENDING INPUTS",EDATE(Inputs!B5,A289-1))</f>
        <v>54940</v>
      </c>
      <c r="C289" s="3">
        <f>IF(Inputs!$B$27&lt;&gt;"Ready","PENDING INPUTS",IF($B$3=1,INDEX(Avalanche!$K$5:$CL$364,A289,($D$3-1)*8+1),INDEX(Snowball!$K$5:$CL$364,A289,($D$3-1)*8+1)))</f>
        <v>0</v>
      </c>
      <c r="D289" s="3">
        <f>IF(Inputs!$B$27&lt;&gt;"Ready","PENDING INPUTS",IF($B$3=1,INDEX(Avalanche!$K$5:$CL$364,A289,($D$3-1)*8+2),INDEX(Snowball!$K$5:$CL$364,A289,($D$3-1)*8+2)))</f>
        <v>0</v>
      </c>
      <c r="E289" s="3">
        <f>IF(Inputs!$B$27&lt;&gt;"Ready","PENDING INPUTS",IF($B$3=1,INDEX(Avalanche!$K$5:$CL$364,A289,($D$3-1)*8+3),INDEX(Snowball!$K$5:$CL$364,A289,($D$3-1)*8+3)))</f>
        <v>0</v>
      </c>
      <c r="F289" s="3">
        <f>IF(Inputs!$B$27&lt;&gt;"Ready","PENDING INPUTS",IF($B$3=1,INDEX(Avalanche!$K$5:$CL$364,A289,($D$3-1)*8+4),INDEX(Snowball!$K$5:$CL$364,A289,($D$3-1)*8+4)))</f>
        <v>0</v>
      </c>
      <c r="G289">
        <f>IF(Inputs!$B$27&lt;&gt;"Ready","PENDING INPUTS",IF($B$3=1,INDEX(Avalanche!$K$5:$CL$364,A289,($D$3-1)*8+5),INDEX(Snowball!$K$5:$CL$364,A289,($D$3-1)*8+5)))</f>
        <v>99</v>
      </c>
      <c r="H289" s="3">
        <f>IF(Inputs!$B$27&lt;&gt;"Ready","PENDING INPUTS",IF($B$3=1,INDEX(Avalanche!$K$5:$CL$364,A289,($D$3-1)*8+6),INDEX(Snowball!$K$5:$CL$364,A289,($D$3-1)*8+6)))</f>
        <v>0</v>
      </c>
      <c r="I289" s="3">
        <f>IF(Inputs!$B$27&lt;&gt;"Ready","PENDING INPUTS",IF($B$3=1,INDEX(Avalanche!$K$5:$CL$364,A289,($D$3-1)*8+7),INDEX(Snowball!$K$5:$CL$364,A289,($D$3-1)*8+7)))</f>
        <v>0</v>
      </c>
      <c r="J289" s="3">
        <f>IF(Inputs!$B$27&lt;&gt;"Ready","PENDING INPUTS",IF($B$3=1,INDEX(Avalanche!$K$5:$CL$364,A289,($D$3-1)*8+8),INDEX(Snowball!$K$5:$CL$364,A289,($D$3-1)*8+8)))</f>
        <v>0</v>
      </c>
    </row>
    <row r="290" spans="1:10" ht="27.95" customHeight="1" x14ac:dyDescent="0.25">
      <c r="A290">
        <v>286</v>
      </c>
      <c r="B290" s="13">
        <f>IF(Inputs!$B$27&lt;&gt;"Ready","PENDING INPUTS",EDATE(Inputs!B5,A290-1))</f>
        <v>54970</v>
      </c>
      <c r="C290" s="3">
        <f>IF(Inputs!$B$27&lt;&gt;"Ready","PENDING INPUTS",IF($B$3=1,INDEX(Avalanche!$K$5:$CL$364,A290,($D$3-1)*8+1),INDEX(Snowball!$K$5:$CL$364,A290,($D$3-1)*8+1)))</f>
        <v>0</v>
      </c>
      <c r="D290" s="3">
        <f>IF(Inputs!$B$27&lt;&gt;"Ready","PENDING INPUTS",IF($B$3=1,INDEX(Avalanche!$K$5:$CL$364,A290,($D$3-1)*8+2),INDEX(Snowball!$K$5:$CL$364,A290,($D$3-1)*8+2)))</f>
        <v>0</v>
      </c>
      <c r="E290" s="3">
        <f>IF(Inputs!$B$27&lt;&gt;"Ready","PENDING INPUTS",IF($B$3=1,INDEX(Avalanche!$K$5:$CL$364,A290,($D$3-1)*8+3),INDEX(Snowball!$K$5:$CL$364,A290,($D$3-1)*8+3)))</f>
        <v>0</v>
      </c>
      <c r="F290" s="3">
        <f>IF(Inputs!$B$27&lt;&gt;"Ready","PENDING INPUTS",IF($B$3=1,INDEX(Avalanche!$K$5:$CL$364,A290,($D$3-1)*8+4),INDEX(Snowball!$K$5:$CL$364,A290,($D$3-1)*8+4)))</f>
        <v>0</v>
      </c>
      <c r="G290">
        <f>IF(Inputs!$B$27&lt;&gt;"Ready","PENDING INPUTS",IF($B$3=1,INDEX(Avalanche!$K$5:$CL$364,A290,($D$3-1)*8+5),INDEX(Snowball!$K$5:$CL$364,A290,($D$3-1)*8+5)))</f>
        <v>99</v>
      </c>
      <c r="H290" s="3">
        <f>IF(Inputs!$B$27&lt;&gt;"Ready","PENDING INPUTS",IF($B$3=1,INDEX(Avalanche!$K$5:$CL$364,A290,($D$3-1)*8+6),INDEX(Snowball!$K$5:$CL$364,A290,($D$3-1)*8+6)))</f>
        <v>0</v>
      </c>
      <c r="I290" s="3">
        <f>IF(Inputs!$B$27&lt;&gt;"Ready","PENDING INPUTS",IF($B$3=1,INDEX(Avalanche!$K$5:$CL$364,A290,($D$3-1)*8+7),INDEX(Snowball!$K$5:$CL$364,A290,($D$3-1)*8+7)))</f>
        <v>0</v>
      </c>
      <c r="J290" s="3">
        <f>IF(Inputs!$B$27&lt;&gt;"Ready","PENDING INPUTS",IF($B$3=1,INDEX(Avalanche!$K$5:$CL$364,A290,($D$3-1)*8+8),INDEX(Snowball!$K$5:$CL$364,A290,($D$3-1)*8+8)))</f>
        <v>0</v>
      </c>
    </row>
    <row r="291" spans="1:10" ht="27.95" customHeight="1" x14ac:dyDescent="0.25">
      <c r="A291">
        <v>287</v>
      </c>
      <c r="B291" s="13">
        <f>IF(Inputs!$B$27&lt;&gt;"Ready","PENDING INPUTS",EDATE(Inputs!B5,A291-1))</f>
        <v>55001</v>
      </c>
      <c r="C291" s="3">
        <f>IF(Inputs!$B$27&lt;&gt;"Ready","PENDING INPUTS",IF($B$3=1,INDEX(Avalanche!$K$5:$CL$364,A291,($D$3-1)*8+1),INDEX(Snowball!$K$5:$CL$364,A291,($D$3-1)*8+1)))</f>
        <v>0</v>
      </c>
      <c r="D291" s="3">
        <f>IF(Inputs!$B$27&lt;&gt;"Ready","PENDING INPUTS",IF($B$3=1,INDEX(Avalanche!$K$5:$CL$364,A291,($D$3-1)*8+2),INDEX(Snowball!$K$5:$CL$364,A291,($D$3-1)*8+2)))</f>
        <v>0</v>
      </c>
      <c r="E291" s="3">
        <f>IF(Inputs!$B$27&lt;&gt;"Ready","PENDING INPUTS",IF($B$3=1,INDEX(Avalanche!$K$5:$CL$364,A291,($D$3-1)*8+3),INDEX(Snowball!$K$5:$CL$364,A291,($D$3-1)*8+3)))</f>
        <v>0</v>
      </c>
      <c r="F291" s="3">
        <f>IF(Inputs!$B$27&lt;&gt;"Ready","PENDING INPUTS",IF($B$3=1,INDEX(Avalanche!$K$5:$CL$364,A291,($D$3-1)*8+4),INDEX(Snowball!$K$5:$CL$364,A291,($D$3-1)*8+4)))</f>
        <v>0</v>
      </c>
      <c r="G291">
        <f>IF(Inputs!$B$27&lt;&gt;"Ready","PENDING INPUTS",IF($B$3=1,INDEX(Avalanche!$K$5:$CL$364,A291,($D$3-1)*8+5),INDEX(Snowball!$K$5:$CL$364,A291,($D$3-1)*8+5)))</f>
        <v>99</v>
      </c>
      <c r="H291" s="3">
        <f>IF(Inputs!$B$27&lt;&gt;"Ready","PENDING INPUTS",IF($B$3=1,INDEX(Avalanche!$K$5:$CL$364,A291,($D$3-1)*8+6),INDEX(Snowball!$K$5:$CL$364,A291,($D$3-1)*8+6)))</f>
        <v>0</v>
      </c>
      <c r="I291" s="3">
        <f>IF(Inputs!$B$27&lt;&gt;"Ready","PENDING INPUTS",IF($B$3=1,INDEX(Avalanche!$K$5:$CL$364,A291,($D$3-1)*8+7),INDEX(Snowball!$K$5:$CL$364,A291,($D$3-1)*8+7)))</f>
        <v>0</v>
      </c>
      <c r="J291" s="3">
        <f>IF(Inputs!$B$27&lt;&gt;"Ready","PENDING INPUTS",IF($B$3=1,INDEX(Avalanche!$K$5:$CL$364,A291,($D$3-1)*8+8),INDEX(Snowball!$K$5:$CL$364,A291,($D$3-1)*8+8)))</f>
        <v>0</v>
      </c>
    </row>
    <row r="292" spans="1:10" ht="27.95" customHeight="1" x14ac:dyDescent="0.25">
      <c r="A292">
        <v>288</v>
      </c>
      <c r="B292" s="13">
        <f>IF(Inputs!$B$27&lt;&gt;"Ready","PENDING INPUTS",EDATE(Inputs!B5,A292-1))</f>
        <v>55032</v>
      </c>
      <c r="C292" s="3">
        <f>IF(Inputs!$B$27&lt;&gt;"Ready","PENDING INPUTS",IF($B$3=1,INDEX(Avalanche!$K$5:$CL$364,A292,($D$3-1)*8+1),INDEX(Snowball!$K$5:$CL$364,A292,($D$3-1)*8+1)))</f>
        <v>0</v>
      </c>
      <c r="D292" s="3">
        <f>IF(Inputs!$B$27&lt;&gt;"Ready","PENDING INPUTS",IF($B$3=1,INDEX(Avalanche!$K$5:$CL$364,A292,($D$3-1)*8+2),INDEX(Snowball!$K$5:$CL$364,A292,($D$3-1)*8+2)))</f>
        <v>0</v>
      </c>
      <c r="E292" s="3">
        <f>IF(Inputs!$B$27&lt;&gt;"Ready","PENDING INPUTS",IF($B$3=1,INDEX(Avalanche!$K$5:$CL$364,A292,($D$3-1)*8+3),INDEX(Snowball!$K$5:$CL$364,A292,($D$3-1)*8+3)))</f>
        <v>0</v>
      </c>
      <c r="F292" s="3">
        <f>IF(Inputs!$B$27&lt;&gt;"Ready","PENDING INPUTS",IF($B$3=1,INDEX(Avalanche!$K$5:$CL$364,A292,($D$3-1)*8+4),INDEX(Snowball!$K$5:$CL$364,A292,($D$3-1)*8+4)))</f>
        <v>0</v>
      </c>
      <c r="G292">
        <f>IF(Inputs!$B$27&lt;&gt;"Ready","PENDING INPUTS",IF($B$3=1,INDEX(Avalanche!$K$5:$CL$364,A292,($D$3-1)*8+5),INDEX(Snowball!$K$5:$CL$364,A292,($D$3-1)*8+5)))</f>
        <v>99</v>
      </c>
      <c r="H292" s="3">
        <f>IF(Inputs!$B$27&lt;&gt;"Ready","PENDING INPUTS",IF($B$3=1,INDEX(Avalanche!$K$5:$CL$364,A292,($D$3-1)*8+6),INDEX(Snowball!$K$5:$CL$364,A292,($D$3-1)*8+6)))</f>
        <v>0</v>
      </c>
      <c r="I292" s="3">
        <f>IF(Inputs!$B$27&lt;&gt;"Ready","PENDING INPUTS",IF($B$3=1,INDEX(Avalanche!$K$5:$CL$364,A292,($D$3-1)*8+7),INDEX(Snowball!$K$5:$CL$364,A292,($D$3-1)*8+7)))</f>
        <v>0</v>
      </c>
      <c r="J292" s="3">
        <f>IF(Inputs!$B$27&lt;&gt;"Ready","PENDING INPUTS",IF($B$3=1,INDEX(Avalanche!$K$5:$CL$364,A292,($D$3-1)*8+8),INDEX(Snowball!$K$5:$CL$364,A292,($D$3-1)*8+8)))</f>
        <v>0</v>
      </c>
    </row>
    <row r="293" spans="1:10" ht="27.95" customHeight="1" x14ac:dyDescent="0.25">
      <c r="A293">
        <v>289</v>
      </c>
      <c r="B293" s="13">
        <f>IF(Inputs!$B$27&lt;&gt;"Ready","PENDING INPUTS",EDATE(Inputs!B5,A293-1))</f>
        <v>55062</v>
      </c>
      <c r="C293" s="3">
        <f>IF(Inputs!$B$27&lt;&gt;"Ready","PENDING INPUTS",IF($B$3=1,INDEX(Avalanche!$K$5:$CL$364,A293,($D$3-1)*8+1),INDEX(Snowball!$K$5:$CL$364,A293,($D$3-1)*8+1)))</f>
        <v>0</v>
      </c>
      <c r="D293" s="3">
        <f>IF(Inputs!$B$27&lt;&gt;"Ready","PENDING INPUTS",IF($B$3=1,INDEX(Avalanche!$K$5:$CL$364,A293,($D$3-1)*8+2),INDEX(Snowball!$K$5:$CL$364,A293,($D$3-1)*8+2)))</f>
        <v>0</v>
      </c>
      <c r="E293" s="3">
        <f>IF(Inputs!$B$27&lt;&gt;"Ready","PENDING INPUTS",IF($B$3=1,INDEX(Avalanche!$K$5:$CL$364,A293,($D$3-1)*8+3),INDEX(Snowball!$K$5:$CL$364,A293,($D$3-1)*8+3)))</f>
        <v>0</v>
      </c>
      <c r="F293" s="3">
        <f>IF(Inputs!$B$27&lt;&gt;"Ready","PENDING INPUTS",IF($B$3=1,INDEX(Avalanche!$K$5:$CL$364,A293,($D$3-1)*8+4),INDEX(Snowball!$K$5:$CL$364,A293,($D$3-1)*8+4)))</f>
        <v>0</v>
      </c>
      <c r="G293">
        <f>IF(Inputs!$B$27&lt;&gt;"Ready","PENDING INPUTS",IF($B$3=1,INDEX(Avalanche!$K$5:$CL$364,A293,($D$3-1)*8+5),INDEX(Snowball!$K$5:$CL$364,A293,($D$3-1)*8+5)))</f>
        <v>99</v>
      </c>
      <c r="H293" s="3">
        <f>IF(Inputs!$B$27&lt;&gt;"Ready","PENDING INPUTS",IF($B$3=1,INDEX(Avalanche!$K$5:$CL$364,A293,($D$3-1)*8+6),INDEX(Snowball!$K$5:$CL$364,A293,($D$3-1)*8+6)))</f>
        <v>0</v>
      </c>
      <c r="I293" s="3">
        <f>IF(Inputs!$B$27&lt;&gt;"Ready","PENDING INPUTS",IF($B$3=1,INDEX(Avalanche!$K$5:$CL$364,A293,($D$3-1)*8+7),INDEX(Snowball!$K$5:$CL$364,A293,($D$3-1)*8+7)))</f>
        <v>0</v>
      </c>
      <c r="J293" s="3">
        <f>IF(Inputs!$B$27&lt;&gt;"Ready","PENDING INPUTS",IF($B$3=1,INDEX(Avalanche!$K$5:$CL$364,A293,($D$3-1)*8+8),INDEX(Snowball!$K$5:$CL$364,A293,($D$3-1)*8+8)))</f>
        <v>0</v>
      </c>
    </row>
    <row r="294" spans="1:10" ht="27.95" customHeight="1" x14ac:dyDescent="0.25">
      <c r="A294">
        <v>290</v>
      </c>
      <c r="B294" s="13">
        <f>IF(Inputs!$B$27&lt;&gt;"Ready","PENDING INPUTS",EDATE(Inputs!B5,A294-1))</f>
        <v>55093</v>
      </c>
      <c r="C294" s="3">
        <f>IF(Inputs!$B$27&lt;&gt;"Ready","PENDING INPUTS",IF($B$3=1,INDEX(Avalanche!$K$5:$CL$364,A294,($D$3-1)*8+1),INDEX(Snowball!$K$5:$CL$364,A294,($D$3-1)*8+1)))</f>
        <v>0</v>
      </c>
      <c r="D294" s="3">
        <f>IF(Inputs!$B$27&lt;&gt;"Ready","PENDING INPUTS",IF($B$3=1,INDEX(Avalanche!$K$5:$CL$364,A294,($D$3-1)*8+2),INDEX(Snowball!$K$5:$CL$364,A294,($D$3-1)*8+2)))</f>
        <v>0</v>
      </c>
      <c r="E294" s="3">
        <f>IF(Inputs!$B$27&lt;&gt;"Ready","PENDING INPUTS",IF($B$3=1,INDEX(Avalanche!$K$5:$CL$364,A294,($D$3-1)*8+3),INDEX(Snowball!$K$5:$CL$364,A294,($D$3-1)*8+3)))</f>
        <v>0</v>
      </c>
      <c r="F294" s="3">
        <f>IF(Inputs!$B$27&lt;&gt;"Ready","PENDING INPUTS",IF($B$3=1,INDEX(Avalanche!$K$5:$CL$364,A294,($D$3-1)*8+4),INDEX(Snowball!$K$5:$CL$364,A294,($D$3-1)*8+4)))</f>
        <v>0</v>
      </c>
      <c r="G294">
        <f>IF(Inputs!$B$27&lt;&gt;"Ready","PENDING INPUTS",IF($B$3=1,INDEX(Avalanche!$K$5:$CL$364,A294,($D$3-1)*8+5),INDEX(Snowball!$K$5:$CL$364,A294,($D$3-1)*8+5)))</f>
        <v>99</v>
      </c>
      <c r="H294" s="3">
        <f>IF(Inputs!$B$27&lt;&gt;"Ready","PENDING INPUTS",IF($B$3=1,INDEX(Avalanche!$K$5:$CL$364,A294,($D$3-1)*8+6),INDEX(Snowball!$K$5:$CL$364,A294,($D$3-1)*8+6)))</f>
        <v>0</v>
      </c>
      <c r="I294" s="3">
        <f>IF(Inputs!$B$27&lt;&gt;"Ready","PENDING INPUTS",IF($B$3=1,INDEX(Avalanche!$K$5:$CL$364,A294,($D$3-1)*8+7),INDEX(Snowball!$K$5:$CL$364,A294,($D$3-1)*8+7)))</f>
        <v>0</v>
      </c>
      <c r="J294" s="3">
        <f>IF(Inputs!$B$27&lt;&gt;"Ready","PENDING INPUTS",IF($B$3=1,INDEX(Avalanche!$K$5:$CL$364,A294,($D$3-1)*8+8),INDEX(Snowball!$K$5:$CL$364,A294,($D$3-1)*8+8)))</f>
        <v>0</v>
      </c>
    </row>
    <row r="295" spans="1:10" ht="27.95" customHeight="1" x14ac:dyDescent="0.25">
      <c r="A295">
        <v>291</v>
      </c>
      <c r="B295" s="13">
        <f>IF(Inputs!$B$27&lt;&gt;"Ready","PENDING INPUTS",EDATE(Inputs!B5,A295-1))</f>
        <v>55123</v>
      </c>
      <c r="C295" s="3">
        <f>IF(Inputs!$B$27&lt;&gt;"Ready","PENDING INPUTS",IF($B$3=1,INDEX(Avalanche!$K$5:$CL$364,A295,($D$3-1)*8+1),INDEX(Snowball!$K$5:$CL$364,A295,($D$3-1)*8+1)))</f>
        <v>0</v>
      </c>
      <c r="D295" s="3">
        <f>IF(Inputs!$B$27&lt;&gt;"Ready","PENDING INPUTS",IF($B$3=1,INDEX(Avalanche!$K$5:$CL$364,A295,($D$3-1)*8+2),INDEX(Snowball!$K$5:$CL$364,A295,($D$3-1)*8+2)))</f>
        <v>0</v>
      </c>
      <c r="E295" s="3">
        <f>IF(Inputs!$B$27&lt;&gt;"Ready","PENDING INPUTS",IF($B$3=1,INDEX(Avalanche!$K$5:$CL$364,A295,($D$3-1)*8+3),INDEX(Snowball!$K$5:$CL$364,A295,($D$3-1)*8+3)))</f>
        <v>0</v>
      </c>
      <c r="F295" s="3">
        <f>IF(Inputs!$B$27&lt;&gt;"Ready","PENDING INPUTS",IF($B$3=1,INDEX(Avalanche!$K$5:$CL$364,A295,($D$3-1)*8+4),INDEX(Snowball!$K$5:$CL$364,A295,($D$3-1)*8+4)))</f>
        <v>0</v>
      </c>
      <c r="G295">
        <f>IF(Inputs!$B$27&lt;&gt;"Ready","PENDING INPUTS",IF($B$3=1,INDEX(Avalanche!$K$5:$CL$364,A295,($D$3-1)*8+5),INDEX(Snowball!$K$5:$CL$364,A295,($D$3-1)*8+5)))</f>
        <v>99</v>
      </c>
      <c r="H295" s="3">
        <f>IF(Inputs!$B$27&lt;&gt;"Ready","PENDING INPUTS",IF($B$3=1,INDEX(Avalanche!$K$5:$CL$364,A295,($D$3-1)*8+6),INDEX(Snowball!$K$5:$CL$364,A295,($D$3-1)*8+6)))</f>
        <v>0</v>
      </c>
      <c r="I295" s="3">
        <f>IF(Inputs!$B$27&lt;&gt;"Ready","PENDING INPUTS",IF($B$3=1,INDEX(Avalanche!$K$5:$CL$364,A295,($D$3-1)*8+7),INDEX(Snowball!$K$5:$CL$364,A295,($D$3-1)*8+7)))</f>
        <v>0</v>
      </c>
      <c r="J295" s="3">
        <f>IF(Inputs!$B$27&lt;&gt;"Ready","PENDING INPUTS",IF($B$3=1,INDEX(Avalanche!$K$5:$CL$364,A295,($D$3-1)*8+8),INDEX(Snowball!$K$5:$CL$364,A295,($D$3-1)*8+8)))</f>
        <v>0</v>
      </c>
    </row>
    <row r="296" spans="1:10" ht="27.95" customHeight="1" x14ac:dyDescent="0.25">
      <c r="A296">
        <v>292</v>
      </c>
      <c r="B296" s="13">
        <f>IF(Inputs!$B$27&lt;&gt;"Ready","PENDING INPUTS",EDATE(Inputs!B5,A296-1))</f>
        <v>55154</v>
      </c>
      <c r="C296" s="3">
        <f>IF(Inputs!$B$27&lt;&gt;"Ready","PENDING INPUTS",IF($B$3=1,INDEX(Avalanche!$K$5:$CL$364,A296,($D$3-1)*8+1),INDEX(Snowball!$K$5:$CL$364,A296,($D$3-1)*8+1)))</f>
        <v>0</v>
      </c>
      <c r="D296" s="3">
        <f>IF(Inputs!$B$27&lt;&gt;"Ready","PENDING INPUTS",IF($B$3=1,INDEX(Avalanche!$K$5:$CL$364,A296,($D$3-1)*8+2),INDEX(Snowball!$K$5:$CL$364,A296,($D$3-1)*8+2)))</f>
        <v>0</v>
      </c>
      <c r="E296" s="3">
        <f>IF(Inputs!$B$27&lt;&gt;"Ready","PENDING INPUTS",IF($B$3=1,INDEX(Avalanche!$K$5:$CL$364,A296,($D$3-1)*8+3),INDEX(Snowball!$K$5:$CL$364,A296,($D$3-1)*8+3)))</f>
        <v>0</v>
      </c>
      <c r="F296" s="3">
        <f>IF(Inputs!$B$27&lt;&gt;"Ready","PENDING INPUTS",IF($B$3=1,INDEX(Avalanche!$K$5:$CL$364,A296,($D$3-1)*8+4),INDEX(Snowball!$K$5:$CL$364,A296,($D$3-1)*8+4)))</f>
        <v>0</v>
      </c>
      <c r="G296">
        <f>IF(Inputs!$B$27&lt;&gt;"Ready","PENDING INPUTS",IF($B$3=1,INDEX(Avalanche!$K$5:$CL$364,A296,($D$3-1)*8+5),INDEX(Snowball!$K$5:$CL$364,A296,($D$3-1)*8+5)))</f>
        <v>99</v>
      </c>
      <c r="H296" s="3">
        <f>IF(Inputs!$B$27&lt;&gt;"Ready","PENDING INPUTS",IF($B$3=1,INDEX(Avalanche!$K$5:$CL$364,A296,($D$3-1)*8+6),INDEX(Snowball!$K$5:$CL$364,A296,($D$3-1)*8+6)))</f>
        <v>0</v>
      </c>
      <c r="I296" s="3">
        <f>IF(Inputs!$B$27&lt;&gt;"Ready","PENDING INPUTS",IF($B$3=1,INDEX(Avalanche!$K$5:$CL$364,A296,($D$3-1)*8+7),INDEX(Snowball!$K$5:$CL$364,A296,($D$3-1)*8+7)))</f>
        <v>0</v>
      </c>
      <c r="J296" s="3">
        <f>IF(Inputs!$B$27&lt;&gt;"Ready","PENDING INPUTS",IF($B$3=1,INDEX(Avalanche!$K$5:$CL$364,A296,($D$3-1)*8+8),INDEX(Snowball!$K$5:$CL$364,A296,($D$3-1)*8+8)))</f>
        <v>0</v>
      </c>
    </row>
    <row r="297" spans="1:10" ht="27.95" customHeight="1" x14ac:dyDescent="0.25">
      <c r="A297">
        <v>293</v>
      </c>
      <c r="B297" s="13">
        <f>IF(Inputs!$B$27&lt;&gt;"Ready","PENDING INPUTS",EDATE(Inputs!B5,A297-1))</f>
        <v>55185</v>
      </c>
      <c r="C297" s="3">
        <f>IF(Inputs!$B$27&lt;&gt;"Ready","PENDING INPUTS",IF($B$3=1,INDEX(Avalanche!$K$5:$CL$364,A297,($D$3-1)*8+1),INDEX(Snowball!$K$5:$CL$364,A297,($D$3-1)*8+1)))</f>
        <v>0</v>
      </c>
      <c r="D297" s="3">
        <f>IF(Inputs!$B$27&lt;&gt;"Ready","PENDING INPUTS",IF($B$3=1,INDEX(Avalanche!$K$5:$CL$364,A297,($D$3-1)*8+2),INDEX(Snowball!$K$5:$CL$364,A297,($D$3-1)*8+2)))</f>
        <v>0</v>
      </c>
      <c r="E297" s="3">
        <f>IF(Inputs!$B$27&lt;&gt;"Ready","PENDING INPUTS",IF($B$3=1,INDEX(Avalanche!$K$5:$CL$364,A297,($D$3-1)*8+3),INDEX(Snowball!$K$5:$CL$364,A297,($D$3-1)*8+3)))</f>
        <v>0</v>
      </c>
      <c r="F297" s="3">
        <f>IF(Inputs!$B$27&lt;&gt;"Ready","PENDING INPUTS",IF($B$3=1,INDEX(Avalanche!$K$5:$CL$364,A297,($D$3-1)*8+4),INDEX(Snowball!$K$5:$CL$364,A297,($D$3-1)*8+4)))</f>
        <v>0</v>
      </c>
      <c r="G297">
        <f>IF(Inputs!$B$27&lt;&gt;"Ready","PENDING INPUTS",IF($B$3=1,INDEX(Avalanche!$K$5:$CL$364,A297,($D$3-1)*8+5),INDEX(Snowball!$K$5:$CL$364,A297,($D$3-1)*8+5)))</f>
        <v>99</v>
      </c>
      <c r="H297" s="3">
        <f>IF(Inputs!$B$27&lt;&gt;"Ready","PENDING INPUTS",IF($B$3=1,INDEX(Avalanche!$K$5:$CL$364,A297,($D$3-1)*8+6),INDEX(Snowball!$K$5:$CL$364,A297,($D$3-1)*8+6)))</f>
        <v>0</v>
      </c>
      <c r="I297" s="3">
        <f>IF(Inputs!$B$27&lt;&gt;"Ready","PENDING INPUTS",IF($B$3=1,INDEX(Avalanche!$K$5:$CL$364,A297,($D$3-1)*8+7),INDEX(Snowball!$K$5:$CL$364,A297,($D$3-1)*8+7)))</f>
        <v>0</v>
      </c>
      <c r="J297" s="3">
        <f>IF(Inputs!$B$27&lt;&gt;"Ready","PENDING INPUTS",IF($B$3=1,INDEX(Avalanche!$K$5:$CL$364,A297,($D$3-1)*8+8),INDEX(Snowball!$K$5:$CL$364,A297,($D$3-1)*8+8)))</f>
        <v>0</v>
      </c>
    </row>
    <row r="298" spans="1:10" ht="27.95" customHeight="1" x14ac:dyDescent="0.25">
      <c r="A298">
        <v>294</v>
      </c>
      <c r="B298" s="13">
        <f>IF(Inputs!$B$27&lt;&gt;"Ready","PENDING INPUTS",EDATE(Inputs!B5,A298-1))</f>
        <v>55213</v>
      </c>
      <c r="C298" s="3">
        <f>IF(Inputs!$B$27&lt;&gt;"Ready","PENDING INPUTS",IF($B$3=1,INDEX(Avalanche!$K$5:$CL$364,A298,($D$3-1)*8+1),INDEX(Snowball!$K$5:$CL$364,A298,($D$3-1)*8+1)))</f>
        <v>0</v>
      </c>
      <c r="D298" s="3">
        <f>IF(Inputs!$B$27&lt;&gt;"Ready","PENDING INPUTS",IF($B$3=1,INDEX(Avalanche!$K$5:$CL$364,A298,($D$3-1)*8+2),INDEX(Snowball!$K$5:$CL$364,A298,($D$3-1)*8+2)))</f>
        <v>0</v>
      </c>
      <c r="E298" s="3">
        <f>IF(Inputs!$B$27&lt;&gt;"Ready","PENDING INPUTS",IF($B$3=1,INDEX(Avalanche!$K$5:$CL$364,A298,($D$3-1)*8+3),INDEX(Snowball!$K$5:$CL$364,A298,($D$3-1)*8+3)))</f>
        <v>0</v>
      </c>
      <c r="F298" s="3">
        <f>IF(Inputs!$B$27&lt;&gt;"Ready","PENDING INPUTS",IF($B$3=1,INDEX(Avalanche!$K$5:$CL$364,A298,($D$3-1)*8+4),INDEX(Snowball!$K$5:$CL$364,A298,($D$3-1)*8+4)))</f>
        <v>0</v>
      </c>
      <c r="G298">
        <f>IF(Inputs!$B$27&lt;&gt;"Ready","PENDING INPUTS",IF($B$3=1,INDEX(Avalanche!$K$5:$CL$364,A298,($D$3-1)*8+5),INDEX(Snowball!$K$5:$CL$364,A298,($D$3-1)*8+5)))</f>
        <v>99</v>
      </c>
      <c r="H298" s="3">
        <f>IF(Inputs!$B$27&lt;&gt;"Ready","PENDING INPUTS",IF($B$3=1,INDEX(Avalanche!$K$5:$CL$364,A298,($D$3-1)*8+6),INDEX(Snowball!$K$5:$CL$364,A298,($D$3-1)*8+6)))</f>
        <v>0</v>
      </c>
      <c r="I298" s="3">
        <f>IF(Inputs!$B$27&lt;&gt;"Ready","PENDING INPUTS",IF($B$3=1,INDEX(Avalanche!$K$5:$CL$364,A298,($D$3-1)*8+7),INDEX(Snowball!$K$5:$CL$364,A298,($D$3-1)*8+7)))</f>
        <v>0</v>
      </c>
      <c r="J298" s="3">
        <f>IF(Inputs!$B$27&lt;&gt;"Ready","PENDING INPUTS",IF($B$3=1,INDEX(Avalanche!$K$5:$CL$364,A298,($D$3-1)*8+8),INDEX(Snowball!$K$5:$CL$364,A298,($D$3-1)*8+8)))</f>
        <v>0</v>
      </c>
    </row>
    <row r="299" spans="1:10" ht="27.95" customHeight="1" x14ac:dyDescent="0.25">
      <c r="A299">
        <v>295</v>
      </c>
      <c r="B299" s="13">
        <f>IF(Inputs!$B$27&lt;&gt;"Ready","PENDING INPUTS",EDATE(Inputs!B5,A299-1))</f>
        <v>55244</v>
      </c>
      <c r="C299" s="3">
        <f>IF(Inputs!$B$27&lt;&gt;"Ready","PENDING INPUTS",IF($B$3=1,INDEX(Avalanche!$K$5:$CL$364,A299,($D$3-1)*8+1),INDEX(Snowball!$K$5:$CL$364,A299,($D$3-1)*8+1)))</f>
        <v>0</v>
      </c>
      <c r="D299" s="3">
        <f>IF(Inputs!$B$27&lt;&gt;"Ready","PENDING INPUTS",IF($B$3=1,INDEX(Avalanche!$K$5:$CL$364,A299,($D$3-1)*8+2),INDEX(Snowball!$K$5:$CL$364,A299,($D$3-1)*8+2)))</f>
        <v>0</v>
      </c>
      <c r="E299" s="3">
        <f>IF(Inputs!$B$27&lt;&gt;"Ready","PENDING INPUTS",IF($B$3=1,INDEX(Avalanche!$K$5:$CL$364,A299,($D$3-1)*8+3),INDEX(Snowball!$K$5:$CL$364,A299,($D$3-1)*8+3)))</f>
        <v>0</v>
      </c>
      <c r="F299" s="3">
        <f>IF(Inputs!$B$27&lt;&gt;"Ready","PENDING INPUTS",IF($B$3=1,INDEX(Avalanche!$K$5:$CL$364,A299,($D$3-1)*8+4),INDEX(Snowball!$K$5:$CL$364,A299,($D$3-1)*8+4)))</f>
        <v>0</v>
      </c>
      <c r="G299">
        <f>IF(Inputs!$B$27&lt;&gt;"Ready","PENDING INPUTS",IF($B$3=1,INDEX(Avalanche!$K$5:$CL$364,A299,($D$3-1)*8+5),INDEX(Snowball!$K$5:$CL$364,A299,($D$3-1)*8+5)))</f>
        <v>99</v>
      </c>
      <c r="H299" s="3">
        <f>IF(Inputs!$B$27&lt;&gt;"Ready","PENDING INPUTS",IF($B$3=1,INDEX(Avalanche!$K$5:$CL$364,A299,($D$3-1)*8+6),INDEX(Snowball!$K$5:$CL$364,A299,($D$3-1)*8+6)))</f>
        <v>0</v>
      </c>
      <c r="I299" s="3">
        <f>IF(Inputs!$B$27&lt;&gt;"Ready","PENDING INPUTS",IF($B$3=1,INDEX(Avalanche!$K$5:$CL$364,A299,($D$3-1)*8+7),INDEX(Snowball!$K$5:$CL$364,A299,($D$3-1)*8+7)))</f>
        <v>0</v>
      </c>
      <c r="J299" s="3">
        <f>IF(Inputs!$B$27&lt;&gt;"Ready","PENDING INPUTS",IF($B$3=1,INDEX(Avalanche!$K$5:$CL$364,A299,($D$3-1)*8+8),INDEX(Snowball!$K$5:$CL$364,A299,($D$3-1)*8+8)))</f>
        <v>0</v>
      </c>
    </row>
    <row r="300" spans="1:10" ht="27.95" customHeight="1" x14ac:dyDescent="0.25">
      <c r="A300">
        <v>296</v>
      </c>
      <c r="B300" s="13">
        <f>IF(Inputs!$B$27&lt;&gt;"Ready","PENDING INPUTS",EDATE(Inputs!B5,A300-1))</f>
        <v>55274</v>
      </c>
      <c r="C300" s="3">
        <f>IF(Inputs!$B$27&lt;&gt;"Ready","PENDING INPUTS",IF($B$3=1,INDEX(Avalanche!$K$5:$CL$364,A300,($D$3-1)*8+1),INDEX(Snowball!$K$5:$CL$364,A300,($D$3-1)*8+1)))</f>
        <v>0</v>
      </c>
      <c r="D300" s="3">
        <f>IF(Inputs!$B$27&lt;&gt;"Ready","PENDING INPUTS",IF($B$3=1,INDEX(Avalanche!$K$5:$CL$364,A300,($D$3-1)*8+2),INDEX(Snowball!$K$5:$CL$364,A300,($D$3-1)*8+2)))</f>
        <v>0</v>
      </c>
      <c r="E300" s="3">
        <f>IF(Inputs!$B$27&lt;&gt;"Ready","PENDING INPUTS",IF($B$3=1,INDEX(Avalanche!$K$5:$CL$364,A300,($D$3-1)*8+3),INDEX(Snowball!$K$5:$CL$364,A300,($D$3-1)*8+3)))</f>
        <v>0</v>
      </c>
      <c r="F300" s="3">
        <f>IF(Inputs!$B$27&lt;&gt;"Ready","PENDING INPUTS",IF($B$3=1,INDEX(Avalanche!$K$5:$CL$364,A300,($D$3-1)*8+4),INDEX(Snowball!$K$5:$CL$364,A300,($D$3-1)*8+4)))</f>
        <v>0</v>
      </c>
      <c r="G300">
        <f>IF(Inputs!$B$27&lt;&gt;"Ready","PENDING INPUTS",IF($B$3=1,INDEX(Avalanche!$K$5:$CL$364,A300,($D$3-1)*8+5),INDEX(Snowball!$K$5:$CL$364,A300,($D$3-1)*8+5)))</f>
        <v>99</v>
      </c>
      <c r="H300" s="3">
        <f>IF(Inputs!$B$27&lt;&gt;"Ready","PENDING INPUTS",IF($B$3=1,INDEX(Avalanche!$K$5:$CL$364,A300,($D$3-1)*8+6),INDEX(Snowball!$K$5:$CL$364,A300,($D$3-1)*8+6)))</f>
        <v>0</v>
      </c>
      <c r="I300" s="3">
        <f>IF(Inputs!$B$27&lt;&gt;"Ready","PENDING INPUTS",IF($B$3=1,INDEX(Avalanche!$K$5:$CL$364,A300,($D$3-1)*8+7),INDEX(Snowball!$K$5:$CL$364,A300,($D$3-1)*8+7)))</f>
        <v>0</v>
      </c>
      <c r="J300" s="3">
        <f>IF(Inputs!$B$27&lt;&gt;"Ready","PENDING INPUTS",IF($B$3=1,INDEX(Avalanche!$K$5:$CL$364,A300,($D$3-1)*8+8),INDEX(Snowball!$K$5:$CL$364,A300,($D$3-1)*8+8)))</f>
        <v>0</v>
      </c>
    </row>
    <row r="301" spans="1:10" ht="27.95" customHeight="1" x14ac:dyDescent="0.25">
      <c r="A301">
        <v>297</v>
      </c>
      <c r="B301" s="13">
        <f>IF(Inputs!$B$27&lt;&gt;"Ready","PENDING INPUTS",EDATE(Inputs!B5,A301-1))</f>
        <v>55305</v>
      </c>
      <c r="C301" s="3">
        <f>IF(Inputs!$B$27&lt;&gt;"Ready","PENDING INPUTS",IF($B$3=1,INDEX(Avalanche!$K$5:$CL$364,A301,($D$3-1)*8+1),INDEX(Snowball!$K$5:$CL$364,A301,($D$3-1)*8+1)))</f>
        <v>0</v>
      </c>
      <c r="D301" s="3">
        <f>IF(Inputs!$B$27&lt;&gt;"Ready","PENDING INPUTS",IF($B$3=1,INDEX(Avalanche!$K$5:$CL$364,A301,($D$3-1)*8+2),INDEX(Snowball!$K$5:$CL$364,A301,($D$3-1)*8+2)))</f>
        <v>0</v>
      </c>
      <c r="E301" s="3">
        <f>IF(Inputs!$B$27&lt;&gt;"Ready","PENDING INPUTS",IF($B$3=1,INDEX(Avalanche!$K$5:$CL$364,A301,($D$3-1)*8+3),INDEX(Snowball!$K$5:$CL$364,A301,($D$3-1)*8+3)))</f>
        <v>0</v>
      </c>
      <c r="F301" s="3">
        <f>IF(Inputs!$B$27&lt;&gt;"Ready","PENDING INPUTS",IF($B$3=1,INDEX(Avalanche!$K$5:$CL$364,A301,($D$3-1)*8+4),INDEX(Snowball!$K$5:$CL$364,A301,($D$3-1)*8+4)))</f>
        <v>0</v>
      </c>
      <c r="G301">
        <f>IF(Inputs!$B$27&lt;&gt;"Ready","PENDING INPUTS",IF($B$3=1,INDEX(Avalanche!$K$5:$CL$364,A301,($D$3-1)*8+5),INDEX(Snowball!$K$5:$CL$364,A301,($D$3-1)*8+5)))</f>
        <v>99</v>
      </c>
      <c r="H301" s="3">
        <f>IF(Inputs!$B$27&lt;&gt;"Ready","PENDING INPUTS",IF($B$3=1,INDEX(Avalanche!$K$5:$CL$364,A301,($D$3-1)*8+6),INDEX(Snowball!$K$5:$CL$364,A301,($D$3-1)*8+6)))</f>
        <v>0</v>
      </c>
      <c r="I301" s="3">
        <f>IF(Inputs!$B$27&lt;&gt;"Ready","PENDING INPUTS",IF($B$3=1,INDEX(Avalanche!$K$5:$CL$364,A301,($D$3-1)*8+7),INDEX(Snowball!$K$5:$CL$364,A301,($D$3-1)*8+7)))</f>
        <v>0</v>
      </c>
      <c r="J301" s="3">
        <f>IF(Inputs!$B$27&lt;&gt;"Ready","PENDING INPUTS",IF($B$3=1,INDEX(Avalanche!$K$5:$CL$364,A301,($D$3-1)*8+8),INDEX(Snowball!$K$5:$CL$364,A301,($D$3-1)*8+8)))</f>
        <v>0</v>
      </c>
    </row>
    <row r="302" spans="1:10" ht="27.95" customHeight="1" x14ac:dyDescent="0.25">
      <c r="A302">
        <v>298</v>
      </c>
      <c r="B302" s="13">
        <f>IF(Inputs!$B$27&lt;&gt;"Ready","PENDING INPUTS",EDATE(Inputs!B5,A302-1))</f>
        <v>55335</v>
      </c>
      <c r="C302" s="3">
        <f>IF(Inputs!$B$27&lt;&gt;"Ready","PENDING INPUTS",IF($B$3=1,INDEX(Avalanche!$K$5:$CL$364,A302,($D$3-1)*8+1),INDEX(Snowball!$K$5:$CL$364,A302,($D$3-1)*8+1)))</f>
        <v>0</v>
      </c>
      <c r="D302" s="3">
        <f>IF(Inputs!$B$27&lt;&gt;"Ready","PENDING INPUTS",IF($B$3=1,INDEX(Avalanche!$K$5:$CL$364,A302,($D$3-1)*8+2),INDEX(Snowball!$K$5:$CL$364,A302,($D$3-1)*8+2)))</f>
        <v>0</v>
      </c>
      <c r="E302" s="3">
        <f>IF(Inputs!$B$27&lt;&gt;"Ready","PENDING INPUTS",IF($B$3=1,INDEX(Avalanche!$K$5:$CL$364,A302,($D$3-1)*8+3),INDEX(Snowball!$K$5:$CL$364,A302,($D$3-1)*8+3)))</f>
        <v>0</v>
      </c>
      <c r="F302" s="3">
        <f>IF(Inputs!$B$27&lt;&gt;"Ready","PENDING INPUTS",IF($B$3=1,INDEX(Avalanche!$K$5:$CL$364,A302,($D$3-1)*8+4),INDEX(Snowball!$K$5:$CL$364,A302,($D$3-1)*8+4)))</f>
        <v>0</v>
      </c>
      <c r="G302">
        <f>IF(Inputs!$B$27&lt;&gt;"Ready","PENDING INPUTS",IF($B$3=1,INDEX(Avalanche!$K$5:$CL$364,A302,($D$3-1)*8+5),INDEX(Snowball!$K$5:$CL$364,A302,($D$3-1)*8+5)))</f>
        <v>99</v>
      </c>
      <c r="H302" s="3">
        <f>IF(Inputs!$B$27&lt;&gt;"Ready","PENDING INPUTS",IF($B$3=1,INDEX(Avalanche!$K$5:$CL$364,A302,($D$3-1)*8+6),INDEX(Snowball!$K$5:$CL$364,A302,($D$3-1)*8+6)))</f>
        <v>0</v>
      </c>
      <c r="I302" s="3">
        <f>IF(Inputs!$B$27&lt;&gt;"Ready","PENDING INPUTS",IF($B$3=1,INDEX(Avalanche!$K$5:$CL$364,A302,($D$3-1)*8+7),INDEX(Snowball!$K$5:$CL$364,A302,($D$3-1)*8+7)))</f>
        <v>0</v>
      </c>
      <c r="J302" s="3">
        <f>IF(Inputs!$B$27&lt;&gt;"Ready","PENDING INPUTS",IF($B$3=1,INDEX(Avalanche!$K$5:$CL$364,A302,($D$3-1)*8+8),INDEX(Snowball!$K$5:$CL$364,A302,($D$3-1)*8+8)))</f>
        <v>0</v>
      </c>
    </row>
    <row r="303" spans="1:10" ht="27.95" customHeight="1" x14ac:dyDescent="0.25">
      <c r="A303">
        <v>299</v>
      </c>
      <c r="B303" s="13">
        <f>IF(Inputs!$B$27&lt;&gt;"Ready","PENDING INPUTS",EDATE(Inputs!B5,A303-1))</f>
        <v>55366</v>
      </c>
      <c r="C303" s="3">
        <f>IF(Inputs!$B$27&lt;&gt;"Ready","PENDING INPUTS",IF($B$3=1,INDEX(Avalanche!$K$5:$CL$364,A303,($D$3-1)*8+1),INDEX(Snowball!$K$5:$CL$364,A303,($D$3-1)*8+1)))</f>
        <v>0</v>
      </c>
      <c r="D303" s="3">
        <f>IF(Inputs!$B$27&lt;&gt;"Ready","PENDING INPUTS",IF($B$3=1,INDEX(Avalanche!$K$5:$CL$364,A303,($D$3-1)*8+2),INDEX(Snowball!$K$5:$CL$364,A303,($D$3-1)*8+2)))</f>
        <v>0</v>
      </c>
      <c r="E303" s="3">
        <f>IF(Inputs!$B$27&lt;&gt;"Ready","PENDING INPUTS",IF($B$3=1,INDEX(Avalanche!$K$5:$CL$364,A303,($D$3-1)*8+3),INDEX(Snowball!$K$5:$CL$364,A303,($D$3-1)*8+3)))</f>
        <v>0</v>
      </c>
      <c r="F303" s="3">
        <f>IF(Inputs!$B$27&lt;&gt;"Ready","PENDING INPUTS",IF($B$3=1,INDEX(Avalanche!$K$5:$CL$364,A303,($D$3-1)*8+4),INDEX(Snowball!$K$5:$CL$364,A303,($D$3-1)*8+4)))</f>
        <v>0</v>
      </c>
      <c r="G303">
        <f>IF(Inputs!$B$27&lt;&gt;"Ready","PENDING INPUTS",IF($B$3=1,INDEX(Avalanche!$K$5:$CL$364,A303,($D$3-1)*8+5),INDEX(Snowball!$K$5:$CL$364,A303,($D$3-1)*8+5)))</f>
        <v>99</v>
      </c>
      <c r="H303" s="3">
        <f>IF(Inputs!$B$27&lt;&gt;"Ready","PENDING INPUTS",IF($B$3=1,INDEX(Avalanche!$K$5:$CL$364,A303,($D$3-1)*8+6),INDEX(Snowball!$K$5:$CL$364,A303,($D$3-1)*8+6)))</f>
        <v>0</v>
      </c>
      <c r="I303" s="3">
        <f>IF(Inputs!$B$27&lt;&gt;"Ready","PENDING INPUTS",IF($B$3=1,INDEX(Avalanche!$K$5:$CL$364,A303,($D$3-1)*8+7),INDEX(Snowball!$K$5:$CL$364,A303,($D$3-1)*8+7)))</f>
        <v>0</v>
      </c>
      <c r="J303" s="3">
        <f>IF(Inputs!$B$27&lt;&gt;"Ready","PENDING INPUTS",IF($B$3=1,INDEX(Avalanche!$K$5:$CL$364,A303,($D$3-1)*8+8),INDEX(Snowball!$K$5:$CL$364,A303,($D$3-1)*8+8)))</f>
        <v>0</v>
      </c>
    </row>
    <row r="304" spans="1:10" ht="27.95" customHeight="1" x14ac:dyDescent="0.25">
      <c r="A304">
        <v>300</v>
      </c>
      <c r="B304" s="13">
        <f>IF(Inputs!$B$27&lt;&gt;"Ready","PENDING INPUTS",EDATE(Inputs!B5,A304-1))</f>
        <v>55397</v>
      </c>
      <c r="C304" s="3">
        <f>IF(Inputs!$B$27&lt;&gt;"Ready","PENDING INPUTS",IF($B$3=1,INDEX(Avalanche!$K$5:$CL$364,A304,($D$3-1)*8+1),INDEX(Snowball!$K$5:$CL$364,A304,($D$3-1)*8+1)))</f>
        <v>0</v>
      </c>
      <c r="D304" s="3">
        <f>IF(Inputs!$B$27&lt;&gt;"Ready","PENDING INPUTS",IF($B$3=1,INDEX(Avalanche!$K$5:$CL$364,A304,($D$3-1)*8+2),INDEX(Snowball!$K$5:$CL$364,A304,($D$3-1)*8+2)))</f>
        <v>0</v>
      </c>
      <c r="E304" s="3">
        <f>IF(Inputs!$B$27&lt;&gt;"Ready","PENDING INPUTS",IF($B$3=1,INDEX(Avalanche!$K$5:$CL$364,A304,($D$3-1)*8+3),INDEX(Snowball!$K$5:$CL$364,A304,($D$3-1)*8+3)))</f>
        <v>0</v>
      </c>
      <c r="F304" s="3">
        <f>IF(Inputs!$B$27&lt;&gt;"Ready","PENDING INPUTS",IF($B$3=1,INDEX(Avalanche!$K$5:$CL$364,A304,($D$3-1)*8+4),INDEX(Snowball!$K$5:$CL$364,A304,($D$3-1)*8+4)))</f>
        <v>0</v>
      </c>
      <c r="G304">
        <f>IF(Inputs!$B$27&lt;&gt;"Ready","PENDING INPUTS",IF($B$3=1,INDEX(Avalanche!$K$5:$CL$364,A304,($D$3-1)*8+5),INDEX(Snowball!$K$5:$CL$364,A304,($D$3-1)*8+5)))</f>
        <v>99</v>
      </c>
      <c r="H304" s="3">
        <f>IF(Inputs!$B$27&lt;&gt;"Ready","PENDING INPUTS",IF($B$3=1,INDEX(Avalanche!$K$5:$CL$364,A304,($D$3-1)*8+6),INDEX(Snowball!$K$5:$CL$364,A304,($D$3-1)*8+6)))</f>
        <v>0</v>
      </c>
      <c r="I304" s="3">
        <f>IF(Inputs!$B$27&lt;&gt;"Ready","PENDING INPUTS",IF($B$3=1,INDEX(Avalanche!$K$5:$CL$364,A304,($D$3-1)*8+7),INDEX(Snowball!$K$5:$CL$364,A304,($D$3-1)*8+7)))</f>
        <v>0</v>
      </c>
      <c r="J304" s="3">
        <f>IF(Inputs!$B$27&lt;&gt;"Ready","PENDING INPUTS",IF($B$3=1,INDEX(Avalanche!$K$5:$CL$364,A304,($D$3-1)*8+8),INDEX(Snowball!$K$5:$CL$364,A304,($D$3-1)*8+8)))</f>
        <v>0</v>
      </c>
    </row>
    <row r="305" spans="1:10" ht="27.95" customHeight="1" x14ac:dyDescent="0.25">
      <c r="A305">
        <v>301</v>
      </c>
      <c r="B305" s="13">
        <f>IF(Inputs!$B$27&lt;&gt;"Ready","PENDING INPUTS",EDATE(Inputs!B5,A305-1))</f>
        <v>55427</v>
      </c>
      <c r="C305" s="3">
        <f>IF(Inputs!$B$27&lt;&gt;"Ready","PENDING INPUTS",IF($B$3=1,INDEX(Avalanche!$K$5:$CL$364,A305,($D$3-1)*8+1),INDEX(Snowball!$K$5:$CL$364,A305,($D$3-1)*8+1)))</f>
        <v>0</v>
      </c>
      <c r="D305" s="3">
        <f>IF(Inputs!$B$27&lt;&gt;"Ready","PENDING INPUTS",IF($B$3=1,INDEX(Avalanche!$K$5:$CL$364,A305,($D$3-1)*8+2),INDEX(Snowball!$K$5:$CL$364,A305,($D$3-1)*8+2)))</f>
        <v>0</v>
      </c>
      <c r="E305" s="3">
        <f>IF(Inputs!$B$27&lt;&gt;"Ready","PENDING INPUTS",IF($B$3=1,INDEX(Avalanche!$K$5:$CL$364,A305,($D$3-1)*8+3),INDEX(Snowball!$K$5:$CL$364,A305,($D$3-1)*8+3)))</f>
        <v>0</v>
      </c>
      <c r="F305" s="3">
        <f>IF(Inputs!$B$27&lt;&gt;"Ready","PENDING INPUTS",IF($B$3=1,INDEX(Avalanche!$K$5:$CL$364,A305,($D$3-1)*8+4),INDEX(Snowball!$K$5:$CL$364,A305,($D$3-1)*8+4)))</f>
        <v>0</v>
      </c>
      <c r="G305">
        <f>IF(Inputs!$B$27&lt;&gt;"Ready","PENDING INPUTS",IF($B$3=1,INDEX(Avalanche!$K$5:$CL$364,A305,($D$3-1)*8+5),INDEX(Snowball!$K$5:$CL$364,A305,($D$3-1)*8+5)))</f>
        <v>99</v>
      </c>
      <c r="H305" s="3">
        <f>IF(Inputs!$B$27&lt;&gt;"Ready","PENDING INPUTS",IF($B$3=1,INDEX(Avalanche!$K$5:$CL$364,A305,($D$3-1)*8+6),INDEX(Snowball!$K$5:$CL$364,A305,($D$3-1)*8+6)))</f>
        <v>0</v>
      </c>
      <c r="I305" s="3">
        <f>IF(Inputs!$B$27&lt;&gt;"Ready","PENDING INPUTS",IF($B$3=1,INDEX(Avalanche!$K$5:$CL$364,A305,($D$3-1)*8+7),INDEX(Snowball!$K$5:$CL$364,A305,($D$3-1)*8+7)))</f>
        <v>0</v>
      </c>
      <c r="J305" s="3">
        <f>IF(Inputs!$B$27&lt;&gt;"Ready","PENDING INPUTS",IF($B$3=1,INDEX(Avalanche!$K$5:$CL$364,A305,($D$3-1)*8+8),INDEX(Snowball!$K$5:$CL$364,A305,($D$3-1)*8+8)))</f>
        <v>0</v>
      </c>
    </row>
    <row r="306" spans="1:10" ht="27.95" customHeight="1" x14ac:dyDescent="0.25">
      <c r="A306">
        <v>302</v>
      </c>
      <c r="B306" s="13">
        <f>IF(Inputs!$B$27&lt;&gt;"Ready","PENDING INPUTS",EDATE(Inputs!B5,A306-1))</f>
        <v>55458</v>
      </c>
      <c r="C306" s="3">
        <f>IF(Inputs!$B$27&lt;&gt;"Ready","PENDING INPUTS",IF($B$3=1,INDEX(Avalanche!$K$5:$CL$364,A306,($D$3-1)*8+1),INDEX(Snowball!$K$5:$CL$364,A306,($D$3-1)*8+1)))</f>
        <v>0</v>
      </c>
      <c r="D306" s="3">
        <f>IF(Inputs!$B$27&lt;&gt;"Ready","PENDING INPUTS",IF($B$3=1,INDEX(Avalanche!$K$5:$CL$364,A306,($D$3-1)*8+2),INDEX(Snowball!$K$5:$CL$364,A306,($D$3-1)*8+2)))</f>
        <v>0</v>
      </c>
      <c r="E306" s="3">
        <f>IF(Inputs!$B$27&lt;&gt;"Ready","PENDING INPUTS",IF($B$3=1,INDEX(Avalanche!$K$5:$CL$364,A306,($D$3-1)*8+3),INDEX(Snowball!$K$5:$CL$364,A306,($D$3-1)*8+3)))</f>
        <v>0</v>
      </c>
      <c r="F306" s="3">
        <f>IF(Inputs!$B$27&lt;&gt;"Ready","PENDING INPUTS",IF($B$3=1,INDEX(Avalanche!$K$5:$CL$364,A306,($D$3-1)*8+4),INDEX(Snowball!$K$5:$CL$364,A306,($D$3-1)*8+4)))</f>
        <v>0</v>
      </c>
      <c r="G306">
        <f>IF(Inputs!$B$27&lt;&gt;"Ready","PENDING INPUTS",IF($B$3=1,INDEX(Avalanche!$K$5:$CL$364,A306,($D$3-1)*8+5),INDEX(Snowball!$K$5:$CL$364,A306,($D$3-1)*8+5)))</f>
        <v>99</v>
      </c>
      <c r="H306" s="3">
        <f>IF(Inputs!$B$27&lt;&gt;"Ready","PENDING INPUTS",IF($B$3=1,INDEX(Avalanche!$K$5:$CL$364,A306,($D$3-1)*8+6),INDEX(Snowball!$K$5:$CL$364,A306,($D$3-1)*8+6)))</f>
        <v>0</v>
      </c>
      <c r="I306" s="3">
        <f>IF(Inputs!$B$27&lt;&gt;"Ready","PENDING INPUTS",IF($B$3=1,INDEX(Avalanche!$K$5:$CL$364,A306,($D$3-1)*8+7),INDEX(Snowball!$K$5:$CL$364,A306,($D$3-1)*8+7)))</f>
        <v>0</v>
      </c>
      <c r="J306" s="3">
        <f>IF(Inputs!$B$27&lt;&gt;"Ready","PENDING INPUTS",IF($B$3=1,INDEX(Avalanche!$K$5:$CL$364,A306,($D$3-1)*8+8),INDEX(Snowball!$K$5:$CL$364,A306,($D$3-1)*8+8)))</f>
        <v>0</v>
      </c>
    </row>
    <row r="307" spans="1:10" ht="27.95" customHeight="1" x14ac:dyDescent="0.25">
      <c r="A307">
        <v>303</v>
      </c>
      <c r="B307" s="13">
        <f>IF(Inputs!$B$27&lt;&gt;"Ready","PENDING INPUTS",EDATE(Inputs!B5,A307-1))</f>
        <v>55488</v>
      </c>
      <c r="C307" s="3">
        <f>IF(Inputs!$B$27&lt;&gt;"Ready","PENDING INPUTS",IF($B$3=1,INDEX(Avalanche!$K$5:$CL$364,A307,($D$3-1)*8+1),INDEX(Snowball!$K$5:$CL$364,A307,($D$3-1)*8+1)))</f>
        <v>0</v>
      </c>
      <c r="D307" s="3">
        <f>IF(Inputs!$B$27&lt;&gt;"Ready","PENDING INPUTS",IF($B$3=1,INDEX(Avalanche!$K$5:$CL$364,A307,($D$3-1)*8+2),INDEX(Snowball!$K$5:$CL$364,A307,($D$3-1)*8+2)))</f>
        <v>0</v>
      </c>
      <c r="E307" s="3">
        <f>IF(Inputs!$B$27&lt;&gt;"Ready","PENDING INPUTS",IF($B$3=1,INDEX(Avalanche!$K$5:$CL$364,A307,($D$3-1)*8+3),INDEX(Snowball!$K$5:$CL$364,A307,($D$3-1)*8+3)))</f>
        <v>0</v>
      </c>
      <c r="F307" s="3">
        <f>IF(Inputs!$B$27&lt;&gt;"Ready","PENDING INPUTS",IF($B$3=1,INDEX(Avalanche!$K$5:$CL$364,A307,($D$3-1)*8+4),INDEX(Snowball!$K$5:$CL$364,A307,($D$3-1)*8+4)))</f>
        <v>0</v>
      </c>
      <c r="G307">
        <f>IF(Inputs!$B$27&lt;&gt;"Ready","PENDING INPUTS",IF($B$3=1,INDEX(Avalanche!$K$5:$CL$364,A307,($D$3-1)*8+5),INDEX(Snowball!$K$5:$CL$364,A307,($D$3-1)*8+5)))</f>
        <v>99</v>
      </c>
      <c r="H307" s="3">
        <f>IF(Inputs!$B$27&lt;&gt;"Ready","PENDING INPUTS",IF($B$3=1,INDEX(Avalanche!$K$5:$CL$364,A307,($D$3-1)*8+6),INDEX(Snowball!$K$5:$CL$364,A307,($D$3-1)*8+6)))</f>
        <v>0</v>
      </c>
      <c r="I307" s="3">
        <f>IF(Inputs!$B$27&lt;&gt;"Ready","PENDING INPUTS",IF($B$3=1,INDEX(Avalanche!$K$5:$CL$364,A307,($D$3-1)*8+7),INDEX(Snowball!$K$5:$CL$364,A307,($D$3-1)*8+7)))</f>
        <v>0</v>
      </c>
      <c r="J307" s="3">
        <f>IF(Inputs!$B$27&lt;&gt;"Ready","PENDING INPUTS",IF($B$3=1,INDEX(Avalanche!$K$5:$CL$364,A307,($D$3-1)*8+8),INDEX(Snowball!$K$5:$CL$364,A307,($D$3-1)*8+8)))</f>
        <v>0</v>
      </c>
    </row>
    <row r="308" spans="1:10" ht="27.95" customHeight="1" x14ac:dyDescent="0.25">
      <c r="A308">
        <v>304</v>
      </c>
      <c r="B308" s="13">
        <f>IF(Inputs!$B$27&lt;&gt;"Ready","PENDING INPUTS",EDATE(Inputs!B5,A308-1))</f>
        <v>55519</v>
      </c>
      <c r="C308" s="3">
        <f>IF(Inputs!$B$27&lt;&gt;"Ready","PENDING INPUTS",IF($B$3=1,INDEX(Avalanche!$K$5:$CL$364,A308,($D$3-1)*8+1),INDEX(Snowball!$K$5:$CL$364,A308,($D$3-1)*8+1)))</f>
        <v>0</v>
      </c>
      <c r="D308" s="3">
        <f>IF(Inputs!$B$27&lt;&gt;"Ready","PENDING INPUTS",IF($B$3=1,INDEX(Avalanche!$K$5:$CL$364,A308,($D$3-1)*8+2),INDEX(Snowball!$K$5:$CL$364,A308,($D$3-1)*8+2)))</f>
        <v>0</v>
      </c>
      <c r="E308" s="3">
        <f>IF(Inputs!$B$27&lt;&gt;"Ready","PENDING INPUTS",IF($B$3=1,INDEX(Avalanche!$K$5:$CL$364,A308,($D$3-1)*8+3),INDEX(Snowball!$K$5:$CL$364,A308,($D$3-1)*8+3)))</f>
        <v>0</v>
      </c>
      <c r="F308" s="3">
        <f>IF(Inputs!$B$27&lt;&gt;"Ready","PENDING INPUTS",IF($B$3=1,INDEX(Avalanche!$K$5:$CL$364,A308,($D$3-1)*8+4),INDEX(Snowball!$K$5:$CL$364,A308,($D$3-1)*8+4)))</f>
        <v>0</v>
      </c>
      <c r="G308">
        <f>IF(Inputs!$B$27&lt;&gt;"Ready","PENDING INPUTS",IF($B$3=1,INDEX(Avalanche!$K$5:$CL$364,A308,($D$3-1)*8+5),INDEX(Snowball!$K$5:$CL$364,A308,($D$3-1)*8+5)))</f>
        <v>99</v>
      </c>
      <c r="H308" s="3">
        <f>IF(Inputs!$B$27&lt;&gt;"Ready","PENDING INPUTS",IF($B$3=1,INDEX(Avalanche!$K$5:$CL$364,A308,($D$3-1)*8+6),INDEX(Snowball!$K$5:$CL$364,A308,($D$3-1)*8+6)))</f>
        <v>0</v>
      </c>
      <c r="I308" s="3">
        <f>IF(Inputs!$B$27&lt;&gt;"Ready","PENDING INPUTS",IF($B$3=1,INDEX(Avalanche!$K$5:$CL$364,A308,($D$3-1)*8+7),INDEX(Snowball!$K$5:$CL$364,A308,($D$3-1)*8+7)))</f>
        <v>0</v>
      </c>
      <c r="J308" s="3">
        <f>IF(Inputs!$B$27&lt;&gt;"Ready","PENDING INPUTS",IF($B$3=1,INDEX(Avalanche!$K$5:$CL$364,A308,($D$3-1)*8+8),INDEX(Snowball!$K$5:$CL$364,A308,($D$3-1)*8+8)))</f>
        <v>0</v>
      </c>
    </row>
    <row r="309" spans="1:10" ht="27.95" customHeight="1" x14ac:dyDescent="0.25">
      <c r="A309">
        <v>305</v>
      </c>
      <c r="B309" s="13">
        <f>IF(Inputs!$B$27&lt;&gt;"Ready","PENDING INPUTS",EDATE(Inputs!B5,A309-1))</f>
        <v>55550</v>
      </c>
      <c r="C309" s="3">
        <f>IF(Inputs!$B$27&lt;&gt;"Ready","PENDING INPUTS",IF($B$3=1,INDEX(Avalanche!$K$5:$CL$364,A309,($D$3-1)*8+1),INDEX(Snowball!$K$5:$CL$364,A309,($D$3-1)*8+1)))</f>
        <v>0</v>
      </c>
      <c r="D309" s="3">
        <f>IF(Inputs!$B$27&lt;&gt;"Ready","PENDING INPUTS",IF($B$3=1,INDEX(Avalanche!$K$5:$CL$364,A309,($D$3-1)*8+2),INDEX(Snowball!$K$5:$CL$364,A309,($D$3-1)*8+2)))</f>
        <v>0</v>
      </c>
      <c r="E309" s="3">
        <f>IF(Inputs!$B$27&lt;&gt;"Ready","PENDING INPUTS",IF($B$3=1,INDEX(Avalanche!$K$5:$CL$364,A309,($D$3-1)*8+3),INDEX(Snowball!$K$5:$CL$364,A309,($D$3-1)*8+3)))</f>
        <v>0</v>
      </c>
      <c r="F309" s="3">
        <f>IF(Inputs!$B$27&lt;&gt;"Ready","PENDING INPUTS",IF($B$3=1,INDEX(Avalanche!$K$5:$CL$364,A309,($D$3-1)*8+4),INDEX(Snowball!$K$5:$CL$364,A309,($D$3-1)*8+4)))</f>
        <v>0</v>
      </c>
      <c r="G309">
        <f>IF(Inputs!$B$27&lt;&gt;"Ready","PENDING INPUTS",IF($B$3=1,INDEX(Avalanche!$K$5:$CL$364,A309,($D$3-1)*8+5),INDEX(Snowball!$K$5:$CL$364,A309,($D$3-1)*8+5)))</f>
        <v>99</v>
      </c>
      <c r="H309" s="3">
        <f>IF(Inputs!$B$27&lt;&gt;"Ready","PENDING INPUTS",IF($B$3=1,INDEX(Avalanche!$K$5:$CL$364,A309,($D$3-1)*8+6),INDEX(Snowball!$K$5:$CL$364,A309,($D$3-1)*8+6)))</f>
        <v>0</v>
      </c>
      <c r="I309" s="3">
        <f>IF(Inputs!$B$27&lt;&gt;"Ready","PENDING INPUTS",IF($B$3=1,INDEX(Avalanche!$K$5:$CL$364,A309,($D$3-1)*8+7),INDEX(Snowball!$K$5:$CL$364,A309,($D$3-1)*8+7)))</f>
        <v>0</v>
      </c>
      <c r="J309" s="3">
        <f>IF(Inputs!$B$27&lt;&gt;"Ready","PENDING INPUTS",IF($B$3=1,INDEX(Avalanche!$K$5:$CL$364,A309,($D$3-1)*8+8),INDEX(Snowball!$K$5:$CL$364,A309,($D$3-1)*8+8)))</f>
        <v>0</v>
      </c>
    </row>
    <row r="310" spans="1:10" ht="27.95" customHeight="1" x14ac:dyDescent="0.25">
      <c r="A310">
        <v>306</v>
      </c>
      <c r="B310" s="13">
        <f>IF(Inputs!$B$27&lt;&gt;"Ready","PENDING INPUTS",EDATE(Inputs!B5,A310-1))</f>
        <v>55579</v>
      </c>
      <c r="C310" s="3">
        <f>IF(Inputs!$B$27&lt;&gt;"Ready","PENDING INPUTS",IF($B$3=1,INDEX(Avalanche!$K$5:$CL$364,A310,($D$3-1)*8+1),INDEX(Snowball!$K$5:$CL$364,A310,($D$3-1)*8+1)))</f>
        <v>0</v>
      </c>
      <c r="D310" s="3">
        <f>IF(Inputs!$B$27&lt;&gt;"Ready","PENDING INPUTS",IF($B$3=1,INDEX(Avalanche!$K$5:$CL$364,A310,($D$3-1)*8+2),INDEX(Snowball!$K$5:$CL$364,A310,($D$3-1)*8+2)))</f>
        <v>0</v>
      </c>
      <c r="E310" s="3">
        <f>IF(Inputs!$B$27&lt;&gt;"Ready","PENDING INPUTS",IF($B$3=1,INDEX(Avalanche!$K$5:$CL$364,A310,($D$3-1)*8+3),INDEX(Snowball!$K$5:$CL$364,A310,($D$3-1)*8+3)))</f>
        <v>0</v>
      </c>
      <c r="F310" s="3">
        <f>IF(Inputs!$B$27&lt;&gt;"Ready","PENDING INPUTS",IF($B$3=1,INDEX(Avalanche!$K$5:$CL$364,A310,($D$3-1)*8+4),INDEX(Snowball!$K$5:$CL$364,A310,($D$3-1)*8+4)))</f>
        <v>0</v>
      </c>
      <c r="G310">
        <f>IF(Inputs!$B$27&lt;&gt;"Ready","PENDING INPUTS",IF($B$3=1,INDEX(Avalanche!$K$5:$CL$364,A310,($D$3-1)*8+5),INDEX(Snowball!$K$5:$CL$364,A310,($D$3-1)*8+5)))</f>
        <v>99</v>
      </c>
      <c r="H310" s="3">
        <f>IF(Inputs!$B$27&lt;&gt;"Ready","PENDING INPUTS",IF($B$3=1,INDEX(Avalanche!$K$5:$CL$364,A310,($D$3-1)*8+6),INDEX(Snowball!$K$5:$CL$364,A310,($D$3-1)*8+6)))</f>
        <v>0</v>
      </c>
      <c r="I310" s="3">
        <f>IF(Inputs!$B$27&lt;&gt;"Ready","PENDING INPUTS",IF($B$3=1,INDEX(Avalanche!$K$5:$CL$364,A310,($D$3-1)*8+7),INDEX(Snowball!$K$5:$CL$364,A310,($D$3-1)*8+7)))</f>
        <v>0</v>
      </c>
      <c r="J310" s="3">
        <f>IF(Inputs!$B$27&lt;&gt;"Ready","PENDING INPUTS",IF($B$3=1,INDEX(Avalanche!$K$5:$CL$364,A310,($D$3-1)*8+8),INDEX(Snowball!$K$5:$CL$364,A310,($D$3-1)*8+8)))</f>
        <v>0</v>
      </c>
    </row>
    <row r="311" spans="1:10" ht="27.95" customHeight="1" x14ac:dyDescent="0.25">
      <c r="A311">
        <v>307</v>
      </c>
      <c r="B311" s="13">
        <f>IF(Inputs!$B$27&lt;&gt;"Ready","PENDING INPUTS",EDATE(Inputs!B5,A311-1))</f>
        <v>55610</v>
      </c>
      <c r="C311" s="3">
        <f>IF(Inputs!$B$27&lt;&gt;"Ready","PENDING INPUTS",IF($B$3=1,INDEX(Avalanche!$K$5:$CL$364,A311,($D$3-1)*8+1),INDEX(Snowball!$K$5:$CL$364,A311,($D$3-1)*8+1)))</f>
        <v>0</v>
      </c>
      <c r="D311" s="3">
        <f>IF(Inputs!$B$27&lt;&gt;"Ready","PENDING INPUTS",IF($B$3=1,INDEX(Avalanche!$K$5:$CL$364,A311,($D$3-1)*8+2),INDEX(Snowball!$K$5:$CL$364,A311,($D$3-1)*8+2)))</f>
        <v>0</v>
      </c>
      <c r="E311" s="3">
        <f>IF(Inputs!$B$27&lt;&gt;"Ready","PENDING INPUTS",IF($B$3=1,INDEX(Avalanche!$K$5:$CL$364,A311,($D$3-1)*8+3),INDEX(Snowball!$K$5:$CL$364,A311,($D$3-1)*8+3)))</f>
        <v>0</v>
      </c>
      <c r="F311" s="3">
        <f>IF(Inputs!$B$27&lt;&gt;"Ready","PENDING INPUTS",IF($B$3=1,INDEX(Avalanche!$K$5:$CL$364,A311,($D$3-1)*8+4),INDEX(Snowball!$K$5:$CL$364,A311,($D$3-1)*8+4)))</f>
        <v>0</v>
      </c>
      <c r="G311">
        <f>IF(Inputs!$B$27&lt;&gt;"Ready","PENDING INPUTS",IF($B$3=1,INDEX(Avalanche!$K$5:$CL$364,A311,($D$3-1)*8+5),INDEX(Snowball!$K$5:$CL$364,A311,($D$3-1)*8+5)))</f>
        <v>99</v>
      </c>
      <c r="H311" s="3">
        <f>IF(Inputs!$B$27&lt;&gt;"Ready","PENDING INPUTS",IF($B$3=1,INDEX(Avalanche!$K$5:$CL$364,A311,($D$3-1)*8+6),INDEX(Snowball!$K$5:$CL$364,A311,($D$3-1)*8+6)))</f>
        <v>0</v>
      </c>
      <c r="I311" s="3">
        <f>IF(Inputs!$B$27&lt;&gt;"Ready","PENDING INPUTS",IF($B$3=1,INDEX(Avalanche!$K$5:$CL$364,A311,($D$3-1)*8+7),INDEX(Snowball!$K$5:$CL$364,A311,($D$3-1)*8+7)))</f>
        <v>0</v>
      </c>
      <c r="J311" s="3">
        <f>IF(Inputs!$B$27&lt;&gt;"Ready","PENDING INPUTS",IF($B$3=1,INDEX(Avalanche!$K$5:$CL$364,A311,($D$3-1)*8+8),INDEX(Snowball!$K$5:$CL$364,A311,($D$3-1)*8+8)))</f>
        <v>0</v>
      </c>
    </row>
    <row r="312" spans="1:10" ht="27.95" customHeight="1" x14ac:dyDescent="0.25">
      <c r="A312">
        <v>308</v>
      </c>
      <c r="B312" s="13">
        <f>IF(Inputs!$B$27&lt;&gt;"Ready","PENDING INPUTS",EDATE(Inputs!B5,A312-1))</f>
        <v>55640</v>
      </c>
      <c r="C312" s="3">
        <f>IF(Inputs!$B$27&lt;&gt;"Ready","PENDING INPUTS",IF($B$3=1,INDEX(Avalanche!$K$5:$CL$364,A312,($D$3-1)*8+1),INDEX(Snowball!$K$5:$CL$364,A312,($D$3-1)*8+1)))</f>
        <v>0</v>
      </c>
      <c r="D312" s="3">
        <f>IF(Inputs!$B$27&lt;&gt;"Ready","PENDING INPUTS",IF($B$3=1,INDEX(Avalanche!$K$5:$CL$364,A312,($D$3-1)*8+2),INDEX(Snowball!$K$5:$CL$364,A312,($D$3-1)*8+2)))</f>
        <v>0</v>
      </c>
      <c r="E312" s="3">
        <f>IF(Inputs!$B$27&lt;&gt;"Ready","PENDING INPUTS",IF($B$3=1,INDEX(Avalanche!$K$5:$CL$364,A312,($D$3-1)*8+3),INDEX(Snowball!$K$5:$CL$364,A312,($D$3-1)*8+3)))</f>
        <v>0</v>
      </c>
      <c r="F312" s="3">
        <f>IF(Inputs!$B$27&lt;&gt;"Ready","PENDING INPUTS",IF($B$3=1,INDEX(Avalanche!$K$5:$CL$364,A312,($D$3-1)*8+4),INDEX(Snowball!$K$5:$CL$364,A312,($D$3-1)*8+4)))</f>
        <v>0</v>
      </c>
      <c r="G312">
        <f>IF(Inputs!$B$27&lt;&gt;"Ready","PENDING INPUTS",IF($B$3=1,INDEX(Avalanche!$K$5:$CL$364,A312,($D$3-1)*8+5),INDEX(Snowball!$K$5:$CL$364,A312,($D$3-1)*8+5)))</f>
        <v>99</v>
      </c>
      <c r="H312" s="3">
        <f>IF(Inputs!$B$27&lt;&gt;"Ready","PENDING INPUTS",IF($B$3=1,INDEX(Avalanche!$K$5:$CL$364,A312,($D$3-1)*8+6),INDEX(Snowball!$K$5:$CL$364,A312,($D$3-1)*8+6)))</f>
        <v>0</v>
      </c>
      <c r="I312" s="3">
        <f>IF(Inputs!$B$27&lt;&gt;"Ready","PENDING INPUTS",IF($B$3=1,INDEX(Avalanche!$K$5:$CL$364,A312,($D$3-1)*8+7),INDEX(Snowball!$K$5:$CL$364,A312,($D$3-1)*8+7)))</f>
        <v>0</v>
      </c>
      <c r="J312" s="3">
        <f>IF(Inputs!$B$27&lt;&gt;"Ready","PENDING INPUTS",IF($B$3=1,INDEX(Avalanche!$K$5:$CL$364,A312,($D$3-1)*8+8),INDEX(Snowball!$K$5:$CL$364,A312,($D$3-1)*8+8)))</f>
        <v>0</v>
      </c>
    </row>
    <row r="313" spans="1:10" ht="27.95" customHeight="1" x14ac:dyDescent="0.25">
      <c r="A313">
        <v>309</v>
      </c>
      <c r="B313" s="13">
        <f>IF(Inputs!$B$27&lt;&gt;"Ready","PENDING INPUTS",EDATE(Inputs!B5,A313-1))</f>
        <v>55671</v>
      </c>
      <c r="C313" s="3">
        <f>IF(Inputs!$B$27&lt;&gt;"Ready","PENDING INPUTS",IF($B$3=1,INDEX(Avalanche!$K$5:$CL$364,A313,($D$3-1)*8+1),INDEX(Snowball!$K$5:$CL$364,A313,($D$3-1)*8+1)))</f>
        <v>0</v>
      </c>
      <c r="D313" s="3">
        <f>IF(Inputs!$B$27&lt;&gt;"Ready","PENDING INPUTS",IF($B$3=1,INDEX(Avalanche!$K$5:$CL$364,A313,($D$3-1)*8+2),INDEX(Snowball!$K$5:$CL$364,A313,($D$3-1)*8+2)))</f>
        <v>0</v>
      </c>
      <c r="E313" s="3">
        <f>IF(Inputs!$B$27&lt;&gt;"Ready","PENDING INPUTS",IF($B$3=1,INDEX(Avalanche!$K$5:$CL$364,A313,($D$3-1)*8+3),INDEX(Snowball!$K$5:$CL$364,A313,($D$3-1)*8+3)))</f>
        <v>0</v>
      </c>
      <c r="F313" s="3">
        <f>IF(Inputs!$B$27&lt;&gt;"Ready","PENDING INPUTS",IF($B$3=1,INDEX(Avalanche!$K$5:$CL$364,A313,($D$3-1)*8+4),INDEX(Snowball!$K$5:$CL$364,A313,($D$3-1)*8+4)))</f>
        <v>0</v>
      </c>
      <c r="G313">
        <f>IF(Inputs!$B$27&lt;&gt;"Ready","PENDING INPUTS",IF($B$3=1,INDEX(Avalanche!$K$5:$CL$364,A313,($D$3-1)*8+5),INDEX(Snowball!$K$5:$CL$364,A313,($D$3-1)*8+5)))</f>
        <v>99</v>
      </c>
      <c r="H313" s="3">
        <f>IF(Inputs!$B$27&lt;&gt;"Ready","PENDING INPUTS",IF($B$3=1,INDEX(Avalanche!$K$5:$CL$364,A313,($D$3-1)*8+6),INDEX(Snowball!$K$5:$CL$364,A313,($D$3-1)*8+6)))</f>
        <v>0</v>
      </c>
      <c r="I313" s="3">
        <f>IF(Inputs!$B$27&lt;&gt;"Ready","PENDING INPUTS",IF($B$3=1,INDEX(Avalanche!$K$5:$CL$364,A313,($D$3-1)*8+7),INDEX(Snowball!$K$5:$CL$364,A313,($D$3-1)*8+7)))</f>
        <v>0</v>
      </c>
      <c r="J313" s="3">
        <f>IF(Inputs!$B$27&lt;&gt;"Ready","PENDING INPUTS",IF($B$3=1,INDEX(Avalanche!$K$5:$CL$364,A313,($D$3-1)*8+8),INDEX(Snowball!$K$5:$CL$364,A313,($D$3-1)*8+8)))</f>
        <v>0</v>
      </c>
    </row>
    <row r="314" spans="1:10" ht="27.95" customHeight="1" x14ac:dyDescent="0.25">
      <c r="A314">
        <v>310</v>
      </c>
      <c r="B314" s="13">
        <f>IF(Inputs!$B$27&lt;&gt;"Ready","PENDING INPUTS",EDATE(Inputs!B5,A314-1))</f>
        <v>55701</v>
      </c>
      <c r="C314" s="3">
        <f>IF(Inputs!$B$27&lt;&gt;"Ready","PENDING INPUTS",IF($B$3=1,INDEX(Avalanche!$K$5:$CL$364,A314,($D$3-1)*8+1),INDEX(Snowball!$K$5:$CL$364,A314,($D$3-1)*8+1)))</f>
        <v>0</v>
      </c>
      <c r="D314" s="3">
        <f>IF(Inputs!$B$27&lt;&gt;"Ready","PENDING INPUTS",IF($B$3=1,INDEX(Avalanche!$K$5:$CL$364,A314,($D$3-1)*8+2),INDEX(Snowball!$K$5:$CL$364,A314,($D$3-1)*8+2)))</f>
        <v>0</v>
      </c>
      <c r="E314" s="3">
        <f>IF(Inputs!$B$27&lt;&gt;"Ready","PENDING INPUTS",IF($B$3=1,INDEX(Avalanche!$K$5:$CL$364,A314,($D$3-1)*8+3),INDEX(Snowball!$K$5:$CL$364,A314,($D$3-1)*8+3)))</f>
        <v>0</v>
      </c>
      <c r="F314" s="3">
        <f>IF(Inputs!$B$27&lt;&gt;"Ready","PENDING INPUTS",IF($B$3=1,INDEX(Avalanche!$K$5:$CL$364,A314,($D$3-1)*8+4),INDEX(Snowball!$K$5:$CL$364,A314,($D$3-1)*8+4)))</f>
        <v>0</v>
      </c>
      <c r="G314">
        <f>IF(Inputs!$B$27&lt;&gt;"Ready","PENDING INPUTS",IF($B$3=1,INDEX(Avalanche!$K$5:$CL$364,A314,($D$3-1)*8+5),INDEX(Snowball!$K$5:$CL$364,A314,($D$3-1)*8+5)))</f>
        <v>99</v>
      </c>
      <c r="H314" s="3">
        <f>IF(Inputs!$B$27&lt;&gt;"Ready","PENDING INPUTS",IF($B$3=1,INDEX(Avalanche!$K$5:$CL$364,A314,($D$3-1)*8+6),INDEX(Snowball!$K$5:$CL$364,A314,($D$3-1)*8+6)))</f>
        <v>0</v>
      </c>
      <c r="I314" s="3">
        <f>IF(Inputs!$B$27&lt;&gt;"Ready","PENDING INPUTS",IF($B$3=1,INDEX(Avalanche!$K$5:$CL$364,A314,($D$3-1)*8+7),INDEX(Snowball!$K$5:$CL$364,A314,($D$3-1)*8+7)))</f>
        <v>0</v>
      </c>
      <c r="J314" s="3">
        <f>IF(Inputs!$B$27&lt;&gt;"Ready","PENDING INPUTS",IF($B$3=1,INDEX(Avalanche!$K$5:$CL$364,A314,($D$3-1)*8+8),INDEX(Snowball!$K$5:$CL$364,A314,($D$3-1)*8+8)))</f>
        <v>0</v>
      </c>
    </row>
    <row r="315" spans="1:10" ht="27.95" customHeight="1" x14ac:dyDescent="0.25">
      <c r="A315">
        <v>311</v>
      </c>
      <c r="B315" s="13">
        <f>IF(Inputs!$B$27&lt;&gt;"Ready","PENDING INPUTS",EDATE(Inputs!B5,A315-1))</f>
        <v>55732</v>
      </c>
      <c r="C315" s="3">
        <f>IF(Inputs!$B$27&lt;&gt;"Ready","PENDING INPUTS",IF($B$3=1,INDEX(Avalanche!$K$5:$CL$364,A315,($D$3-1)*8+1),INDEX(Snowball!$K$5:$CL$364,A315,($D$3-1)*8+1)))</f>
        <v>0</v>
      </c>
      <c r="D315" s="3">
        <f>IF(Inputs!$B$27&lt;&gt;"Ready","PENDING INPUTS",IF($B$3=1,INDEX(Avalanche!$K$5:$CL$364,A315,($D$3-1)*8+2),INDEX(Snowball!$K$5:$CL$364,A315,($D$3-1)*8+2)))</f>
        <v>0</v>
      </c>
      <c r="E315" s="3">
        <f>IF(Inputs!$B$27&lt;&gt;"Ready","PENDING INPUTS",IF($B$3=1,INDEX(Avalanche!$K$5:$CL$364,A315,($D$3-1)*8+3),INDEX(Snowball!$K$5:$CL$364,A315,($D$3-1)*8+3)))</f>
        <v>0</v>
      </c>
      <c r="F315" s="3">
        <f>IF(Inputs!$B$27&lt;&gt;"Ready","PENDING INPUTS",IF($B$3=1,INDEX(Avalanche!$K$5:$CL$364,A315,($D$3-1)*8+4),INDEX(Snowball!$K$5:$CL$364,A315,($D$3-1)*8+4)))</f>
        <v>0</v>
      </c>
      <c r="G315">
        <f>IF(Inputs!$B$27&lt;&gt;"Ready","PENDING INPUTS",IF($B$3=1,INDEX(Avalanche!$K$5:$CL$364,A315,($D$3-1)*8+5),INDEX(Snowball!$K$5:$CL$364,A315,($D$3-1)*8+5)))</f>
        <v>99</v>
      </c>
      <c r="H315" s="3">
        <f>IF(Inputs!$B$27&lt;&gt;"Ready","PENDING INPUTS",IF($B$3=1,INDEX(Avalanche!$K$5:$CL$364,A315,($D$3-1)*8+6),INDEX(Snowball!$K$5:$CL$364,A315,($D$3-1)*8+6)))</f>
        <v>0</v>
      </c>
      <c r="I315" s="3">
        <f>IF(Inputs!$B$27&lt;&gt;"Ready","PENDING INPUTS",IF($B$3=1,INDEX(Avalanche!$K$5:$CL$364,A315,($D$3-1)*8+7),INDEX(Snowball!$K$5:$CL$364,A315,($D$3-1)*8+7)))</f>
        <v>0</v>
      </c>
      <c r="J315" s="3">
        <f>IF(Inputs!$B$27&lt;&gt;"Ready","PENDING INPUTS",IF($B$3=1,INDEX(Avalanche!$K$5:$CL$364,A315,($D$3-1)*8+8),INDEX(Snowball!$K$5:$CL$364,A315,($D$3-1)*8+8)))</f>
        <v>0</v>
      </c>
    </row>
    <row r="316" spans="1:10" ht="27.95" customHeight="1" x14ac:dyDescent="0.25">
      <c r="A316">
        <v>312</v>
      </c>
      <c r="B316" s="13">
        <f>IF(Inputs!$B$27&lt;&gt;"Ready","PENDING INPUTS",EDATE(Inputs!B5,A316-1))</f>
        <v>55763</v>
      </c>
      <c r="C316" s="3">
        <f>IF(Inputs!$B$27&lt;&gt;"Ready","PENDING INPUTS",IF($B$3=1,INDEX(Avalanche!$K$5:$CL$364,A316,($D$3-1)*8+1),INDEX(Snowball!$K$5:$CL$364,A316,($D$3-1)*8+1)))</f>
        <v>0</v>
      </c>
      <c r="D316" s="3">
        <f>IF(Inputs!$B$27&lt;&gt;"Ready","PENDING INPUTS",IF($B$3=1,INDEX(Avalanche!$K$5:$CL$364,A316,($D$3-1)*8+2),INDEX(Snowball!$K$5:$CL$364,A316,($D$3-1)*8+2)))</f>
        <v>0</v>
      </c>
      <c r="E316" s="3">
        <f>IF(Inputs!$B$27&lt;&gt;"Ready","PENDING INPUTS",IF($B$3=1,INDEX(Avalanche!$K$5:$CL$364,A316,($D$3-1)*8+3),INDEX(Snowball!$K$5:$CL$364,A316,($D$3-1)*8+3)))</f>
        <v>0</v>
      </c>
      <c r="F316" s="3">
        <f>IF(Inputs!$B$27&lt;&gt;"Ready","PENDING INPUTS",IF($B$3=1,INDEX(Avalanche!$K$5:$CL$364,A316,($D$3-1)*8+4),INDEX(Snowball!$K$5:$CL$364,A316,($D$3-1)*8+4)))</f>
        <v>0</v>
      </c>
      <c r="G316">
        <f>IF(Inputs!$B$27&lt;&gt;"Ready","PENDING INPUTS",IF($B$3=1,INDEX(Avalanche!$K$5:$CL$364,A316,($D$3-1)*8+5),INDEX(Snowball!$K$5:$CL$364,A316,($D$3-1)*8+5)))</f>
        <v>99</v>
      </c>
      <c r="H316" s="3">
        <f>IF(Inputs!$B$27&lt;&gt;"Ready","PENDING INPUTS",IF($B$3=1,INDEX(Avalanche!$K$5:$CL$364,A316,($D$3-1)*8+6),INDEX(Snowball!$K$5:$CL$364,A316,($D$3-1)*8+6)))</f>
        <v>0</v>
      </c>
      <c r="I316" s="3">
        <f>IF(Inputs!$B$27&lt;&gt;"Ready","PENDING INPUTS",IF($B$3=1,INDEX(Avalanche!$K$5:$CL$364,A316,($D$3-1)*8+7),INDEX(Snowball!$K$5:$CL$364,A316,($D$3-1)*8+7)))</f>
        <v>0</v>
      </c>
      <c r="J316" s="3">
        <f>IF(Inputs!$B$27&lt;&gt;"Ready","PENDING INPUTS",IF($B$3=1,INDEX(Avalanche!$K$5:$CL$364,A316,($D$3-1)*8+8),INDEX(Snowball!$K$5:$CL$364,A316,($D$3-1)*8+8)))</f>
        <v>0</v>
      </c>
    </row>
    <row r="317" spans="1:10" ht="27.95" customHeight="1" x14ac:dyDescent="0.25">
      <c r="A317">
        <v>313</v>
      </c>
      <c r="B317" s="13">
        <f>IF(Inputs!$B$27&lt;&gt;"Ready","PENDING INPUTS",EDATE(Inputs!B5,A317-1))</f>
        <v>55793</v>
      </c>
      <c r="C317" s="3">
        <f>IF(Inputs!$B$27&lt;&gt;"Ready","PENDING INPUTS",IF($B$3=1,INDEX(Avalanche!$K$5:$CL$364,A317,($D$3-1)*8+1),INDEX(Snowball!$K$5:$CL$364,A317,($D$3-1)*8+1)))</f>
        <v>0</v>
      </c>
      <c r="D317" s="3">
        <f>IF(Inputs!$B$27&lt;&gt;"Ready","PENDING INPUTS",IF($B$3=1,INDEX(Avalanche!$K$5:$CL$364,A317,($D$3-1)*8+2),INDEX(Snowball!$K$5:$CL$364,A317,($D$3-1)*8+2)))</f>
        <v>0</v>
      </c>
      <c r="E317" s="3">
        <f>IF(Inputs!$B$27&lt;&gt;"Ready","PENDING INPUTS",IF($B$3=1,INDEX(Avalanche!$K$5:$CL$364,A317,($D$3-1)*8+3),INDEX(Snowball!$K$5:$CL$364,A317,($D$3-1)*8+3)))</f>
        <v>0</v>
      </c>
      <c r="F317" s="3">
        <f>IF(Inputs!$B$27&lt;&gt;"Ready","PENDING INPUTS",IF($B$3=1,INDEX(Avalanche!$K$5:$CL$364,A317,($D$3-1)*8+4),INDEX(Snowball!$K$5:$CL$364,A317,($D$3-1)*8+4)))</f>
        <v>0</v>
      </c>
      <c r="G317">
        <f>IF(Inputs!$B$27&lt;&gt;"Ready","PENDING INPUTS",IF($B$3=1,INDEX(Avalanche!$K$5:$CL$364,A317,($D$3-1)*8+5),INDEX(Snowball!$K$5:$CL$364,A317,($D$3-1)*8+5)))</f>
        <v>99</v>
      </c>
      <c r="H317" s="3">
        <f>IF(Inputs!$B$27&lt;&gt;"Ready","PENDING INPUTS",IF($B$3=1,INDEX(Avalanche!$K$5:$CL$364,A317,($D$3-1)*8+6),INDEX(Snowball!$K$5:$CL$364,A317,($D$3-1)*8+6)))</f>
        <v>0</v>
      </c>
      <c r="I317" s="3">
        <f>IF(Inputs!$B$27&lt;&gt;"Ready","PENDING INPUTS",IF($B$3=1,INDEX(Avalanche!$K$5:$CL$364,A317,($D$3-1)*8+7),INDEX(Snowball!$K$5:$CL$364,A317,($D$3-1)*8+7)))</f>
        <v>0</v>
      </c>
      <c r="J317" s="3">
        <f>IF(Inputs!$B$27&lt;&gt;"Ready","PENDING INPUTS",IF($B$3=1,INDEX(Avalanche!$K$5:$CL$364,A317,($D$3-1)*8+8),INDEX(Snowball!$K$5:$CL$364,A317,($D$3-1)*8+8)))</f>
        <v>0</v>
      </c>
    </row>
    <row r="318" spans="1:10" ht="27.95" customHeight="1" x14ac:dyDescent="0.25">
      <c r="A318">
        <v>314</v>
      </c>
      <c r="B318" s="13">
        <f>IF(Inputs!$B$27&lt;&gt;"Ready","PENDING INPUTS",EDATE(Inputs!B5,A318-1))</f>
        <v>55824</v>
      </c>
      <c r="C318" s="3">
        <f>IF(Inputs!$B$27&lt;&gt;"Ready","PENDING INPUTS",IF($B$3=1,INDEX(Avalanche!$K$5:$CL$364,A318,($D$3-1)*8+1),INDEX(Snowball!$K$5:$CL$364,A318,($D$3-1)*8+1)))</f>
        <v>0</v>
      </c>
      <c r="D318" s="3">
        <f>IF(Inputs!$B$27&lt;&gt;"Ready","PENDING INPUTS",IF($B$3=1,INDEX(Avalanche!$K$5:$CL$364,A318,($D$3-1)*8+2),INDEX(Snowball!$K$5:$CL$364,A318,($D$3-1)*8+2)))</f>
        <v>0</v>
      </c>
      <c r="E318" s="3">
        <f>IF(Inputs!$B$27&lt;&gt;"Ready","PENDING INPUTS",IF($B$3=1,INDEX(Avalanche!$K$5:$CL$364,A318,($D$3-1)*8+3),INDEX(Snowball!$K$5:$CL$364,A318,($D$3-1)*8+3)))</f>
        <v>0</v>
      </c>
      <c r="F318" s="3">
        <f>IF(Inputs!$B$27&lt;&gt;"Ready","PENDING INPUTS",IF($B$3=1,INDEX(Avalanche!$K$5:$CL$364,A318,($D$3-1)*8+4),INDEX(Snowball!$K$5:$CL$364,A318,($D$3-1)*8+4)))</f>
        <v>0</v>
      </c>
      <c r="G318">
        <f>IF(Inputs!$B$27&lt;&gt;"Ready","PENDING INPUTS",IF($B$3=1,INDEX(Avalanche!$K$5:$CL$364,A318,($D$3-1)*8+5),INDEX(Snowball!$K$5:$CL$364,A318,($D$3-1)*8+5)))</f>
        <v>99</v>
      </c>
      <c r="H318" s="3">
        <f>IF(Inputs!$B$27&lt;&gt;"Ready","PENDING INPUTS",IF($B$3=1,INDEX(Avalanche!$K$5:$CL$364,A318,($D$3-1)*8+6),INDEX(Snowball!$K$5:$CL$364,A318,($D$3-1)*8+6)))</f>
        <v>0</v>
      </c>
      <c r="I318" s="3">
        <f>IF(Inputs!$B$27&lt;&gt;"Ready","PENDING INPUTS",IF($B$3=1,INDEX(Avalanche!$K$5:$CL$364,A318,($D$3-1)*8+7),INDEX(Snowball!$K$5:$CL$364,A318,($D$3-1)*8+7)))</f>
        <v>0</v>
      </c>
      <c r="J318" s="3">
        <f>IF(Inputs!$B$27&lt;&gt;"Ready","PENDING INPUTS",IF($B$3=1,INDEX(Avalanche!$K$5:$CL$364,A318,($D$3-1)*8+8),INDEX(Snowball!$K$5:$CL$364,A318,($D$3-1)*8+8)))</f>
        <v>0</v>
      </c>
    </row>
    <row r="319" spans="1:10" ht="27.95" customHeight="1" x14ac:dyDescent="0.25">
      <c r="A319">
        <v>315</v>
      </c>
      <c r="B319" s="13">
        <f>IF(Inputs!$B$27&lt;&gt;"Ready","PENDING INPUTS",EDATE(Inputs!B5,A319-1))</f>
        <v>55854</v>
      </c>
      <c r="C319" s="3">
        <f>IF(Inputs!$B$27&lt;&gt;"Ready","PENDING INPUTS",IF($B$3=1,INDEX(Avalanche!$K$5:$CL$364,A319,($D$3-1)*8+1),INDEX(Snowball!$K$5:$CL$364,A319,($D$3-1)*8+1)))</f>
        <v>0</v>
      </c>
      <c r="D319" s="3">
        <f>IF(Inputs!$B$27&lt;&gt;"Ready","PENDING INPUTS",IF($B$3=1,INDEX(Avalanche!$K$5:$CL$364,A319,($D$3-1)*8+2),INDEX(Snowball!$K$5:$CL$364,A319,($D$3-1)*8+2)))</f>
        <v>0</v>
      </c>
      <c r="E319" s="3">
        <f>IF(Inputs!$B$27&lt;&gt;"Ready","PENDING INPUTS",IF($B$3=1,INDEX(Avalanche!$K$5:$CL$364,A319,($D$3-1)*8+3),INDEX(Snowball!$K$5:$CL$364,A319,($D$3-1)*8+3)))</f>
        <v>0</v>
      </c>
      <c r="F319" s="3">
        <f>IF(Inputs!$B$27&lt;&gt;"Ready","PENDING INPUTS",IF($B$3=1,INDEX(Avalanche!$K$5:$CL$364,A319,($D$3-1)*8+4),INDEX(Snowball!$K$5:$CL$364,A319,($D$3-1)*8+4)))</f>
        <v>0</v>
      </c>
      <c r="G319">
        <f>IF(Inputs!$B$27&lt;&gt;"Ready","PENDING INPUTS",IF($B$3=1,INDEX(Avalanche!$K$5:$CL$364,A319,($D$3-1)*8+5),INDEX(Snowball!$K$5:$CL$364,A319,($D$3-1)*8+5)))</f>
        <v>99</v>
      </c>
      <c r="H319" s="3">
        <f>IF(Inputs!$B$27&lt;&gt;"Ready","PENDING INPUTS",IF($B$3=1,INDEX(Avalanche!$K$5:$CL$364,A319,($D$3-1)*8+6),INDEX(Snowball!$K$5:$CL$364,A319,($D$3-1)*8+6)))</f>
        <v>0</v>
      </c>
      <c r="I319" s="3">
        <f>IF(Inputs!$B$27&lt;&gt;"Ready","PENDING INPUTS",IF($B$3=1,INDEX(Avalanche!$K$5:$CL$364,A319,($D$3-1)*8+7),INDEX(Snowball!$K$5:$CL$364,A319,($D$3-1)*8+7)))</f>
        <v>0</v>
      </c>
      <c r="J319" s="3">
        <f>IF(Inputs!$B$27&lt;&gt;"Ready","PENDING INPUTS",IF($B$3=1,INDEX(Avalanche!$K$5:$CL$364,A319,($D$3-1)*8+8),INDEX(Snowball!$K$5:$CL$364,A319,($D$3-1)*8+8)))</f>
        <v>0</v>
      </c>
    </row>
    <row r="320" spans="1:10" ht="27.95" customHeight="1" x14ac:dyDescent="0.25">
      <c r="A320">
        <v>316</v>
      </c>
      <c r="B320" s="13">
        <f>IF(Inputs!$B$27&lt;&gt;"Ready","PENDING INPUTS",EDATE(Inputs!B5,A320-1))</f>
        <v>55885</v>
      </c>
      <c r="C320" s="3">
        <f>IF(Inputs!$B$27&lt;&gt;"Ready","PENDING INPUTS",IF($B$3=1,INDEX(Avalanche!$K$5:$CL$364,A320,($D$3-1)*8+1),INDEX(Snowball!$K$5:$CL$364,A320,($D$3-1)*8+1)))</f>
        <v>0</v>
      </c>
      <c r="D320" s="3">
        <f>IF(Inputs!$B$27&lt;&gt;"Ready","PENDING INPUTS",IF($B$3=1,INDEX(Avalanche!$K$5:$CL$364,A320,($D$3-1)*8+2),INDEX(Snowball!$K$5:$CL$364,A320,($D$3-1)*8+2)))</f>
        <v>0</v>
      </c>
      <c r="E320" s="3">
        <f>IF(Inputs!$B$27&lt;&gt;"Ready","PENDING INPUTS",IF($B$3=1,INDEX(Avalanche!$K$5:$CL$364,A320,($D$3-1)*8+3),INDEX(Snowball!$K$5:$CL$364,A320,($D$3-1)*8+3)))</f>
        <v>0</v>
      </c>
      <c r="F320" s="3">
        <f>IF(Inputs!$B$27&lt;&gt;"Ready","PENDING INPUTS",IF($B$3=1,INDEX(Avalanche!$K$5:$CL$364,A320,($D$3-1)*8+4),INDEX(Snowball!$K$5:$CL$364,A320,($D$3-1)*8+4)))</f>
        <v>0</v>
      </c>
      <c r="G320">
        <f>IF(Inputs!$B$27&lt;&gt;"Ready","PENDING INPUTS",IF($B$3=1,INDEX(Avalanche!$K$5:$CL$364,A320,($D$3-1)*8+5),INDEX(Snowball!$K$5:$CL$364,A320,($D$3-1)*8+5)))</f>
        <v>99</v>
      </c>
      <c r="H320" s="3">
        <f>IF(Inputs!$B$27&lt;&gt;"Ready","PENDING INPUTS",IF($B$3=1,INDEX(Avalanche!$K$5:$CL$364,A320,($D$3-1)*8+6),INDEX(Snowball!$K$5:$CL$364,A320,($D$3-1)*8+6)))</f>
        <v>0</v>
      </c>
      <c r="I320" s="3">
        <f>IF(Inputs!$B$27&lt;&gt;"Ready","PENDING INPUTS",IF($B$3=1,INDEX(Avalanche!$K$5:$CL$364,A320,($D$3-1)*8+7),INDEX(Snowball!$K$5:$CL$364,A320,($D$3-1)*8+7)))</f>
        <v>0</v>
      </c>
      <c r="J320" s="3">
        <f>IF(Inputs!$B$27&lt;&gt;"Ready","PENDING INPUTS",IF($B$3=1,INDEX(Avalanche!$K$5:$CL$364,A320,($D$3-1)*8+8),INDEX(Snowball!$K$5:$CL$364,A320,($D$3-1)*8+8)))</f>
        <v>0</v>
      </c>
    </row>
    <row r="321" spans="1:10" ht="27.95" customHeight="1" x14ac:dyDescent="0.25">
      <c r="A321">
        <v>317</v>
      </c>
      <c r="B321" s="13">
        <f>IF(Inputs!$B$27&lt;&gt;"Ready","PENDING INPUTS",EDATE(Inputs!B5,A321-1))</f>
        <v>55916</v>
      </c>
      <c r="C321" s="3">
        <f>IF(Inputs!$B$27&lt;&gt;"Ready","PENDING INPUTS",IF($B$3=1,INDEX(Avalanche!$K$5:$CL$364,A321,($D$3-1)*8+1),INDEX(Snowball!$K$5:$CL$364,A321,($D$3-1)*8+1)))</f>
        <v>0</v>
      </c>
      <c r="D321" s="3">
        <f>IF(Inputs!$B$27&lt;&gt;"Ready","PENDING INPUTS",IF($B$3=1,INDEX(Avalanche!$K$5:$CL$364,A321,($D$3-1)*8+2),INDEX(Snowball!$K$5:$CL$364,A321,($D$3-1)*8+2)))</f>
        <v>0</v>
      </c>
      <c r="E321" s="3">
        <f>IF(Inputs!$B$27&lt;&gt;"Ready","PENDING INPUTS",IF($B$3=1,INDEX(Avalanche!$K$5:$CL$364,A321,($D$3-1)*8+3),INDEX(Snowball!$K$5:$CL$364,A321,($D$3-1)*8+3)))</f>
        <v>0</v>
      </c>
      <c r="F321" s="3">
        <f>IF(Inputs!$B$27&lt;&gt;"Ready","PENDING INPUTS",IF($B$3=1,INDEX(Avalanche!$K$5:$CL$364,A321,($D$3-1)*8+4),INDEX(Snowball!$K$5:$CL$364,A321,($D$3-1)*8+4)))</f>
        <v>0</v>
      </c>
      <c r="G321">
        <f>IF(Inputs!$B$27&lt;&gt;"Ready","PENDING INPUTS",IF($B$3=1,INDEX(Avalanche!$K$5:$CL$364,A321,($D$3-1)*8+5),INDEX(Snowball!$K$5:$CL$364,A321,($D$3-1)*8+5)))</f>
        <v>99</v>
      </c>
      <c r="H321" s="3">
        <f>IF(Inputs!$B$27&lt;&gt;"Ready","PENDING INPUTS",IF($B$3=1,INDEX(Avalanche!$K$5:$CL$364,A321,($D$3-1)*8+6),INDEX(Snowball!$K$5:$CL$364,A321,($D$3-1)*8+6)))</f>
        <v>0</v>
      </c>
      <c r="I321" s="3">
        <f>IF(Inputs!$B$27&lt;&gt;"Ready","PENDING INPUTS",IF($B$3=1,INDEX(Avalanche!$K$5:$CL$364,A321,($D$3-1)*8+7),INDEX(Snowball!$K$5:$CL$364,A321,($D$3-1)*8+7)))</f>
        <v>0</v>
      </c>
      <c r="J321" s="3">
        <f>IF(Inputs!$B$27&lt;&gt;"Ready","PENDING INPUTS",IF($B$3=1,INDEX(Avalanche!$K$5:$CL$364,A321,($D$3-1)*8+8),INDEX(Snowball!$K$5:$CL$364,A321,($D$3-1)*8+8)))</f>
        <v>0</v>
      </c>
    </row>
    <row r="322" spans="1:10" ht="27.95" customHeight="1" x14ac:dyDescent="0.25">
      <c r="A322">
        <v>318</v>
      </c>
      <c r="B322" s="13">
        <f>IF(Inputs!$B$27&lt;&gt;"Ready","PENDING INPUTS",EDATE(Inputs!B5,A322-1))</f>
        <v>55944</v>
      </c>
      <c r="C322" s="3">
        <f>IF(Inputs!$B$27&lt;&gt;"Ready","PENDING INPUTS",IF($B$3=1,INDEX(Avalanche!$K$5:$CL$364,A322,($D$3-1)*8+1),INDEX(Snowball!$K$5:$CL$364,A322,($D$3-1)*8+1)))</f>
        <v>0</v>
      </c>
      <c r="D322" s="3">
        <f>IF(Inputs!$B$27&lt;&gt;"Ready","PENDING INPUTS",IF($B$3=1,INDEX(Avalanche!$K$5:$CL$364,A322,($D$3-1)*8+2),INDEX(Snowball!$K$5:$CL$364,A322,($D$3-1)*8+2)))</f>
        <v>0</v>
      </c>
      <c r="E322" s="3">
        <f>IF(Inputs!$B$27&lt;&gt;"Ready","PENDING INPUTS",IF($B$3=1,INDEX(Avalanche!$K$5:$CL$364,A322,($D$3-1)*8+3),INDEX(Snowball!$K$5:$CL$364,A322,($D$3-1)*8+3)))</f>
        <v>0</v>
      </c>
      <c r="F322" s="3">
        <f>IF(Inputs!$B$27&lt;&gt;"Ready","PENDING INPUTS",IF($B$3=1,INDEX(Avalanche!$K$5:$CL$364,A322,($D$3-1)*8+4),INDEX(Snowball!$K$5:$CL$364,A322,($D$3-1)*8+4)))</f>
        <v>0</v>
      </c>
      <c r="G322">
        <f>IF(Inputs!$B$27&lt;&gt;"Ready","PENDING INPUTS",IF($B$3=1,INDEX(Avalanche!$K$5:$CL$364,A322,($D$3-1)*8+5),INDEX(Snowball!$K$5:$CL$364,A322,($D$3-1)*8+5)))</f>
        <v>99</v>
      </c>
      <c r="H322" s="3">
        <f>IF(Inputs!$B$27&lt;&gt;"Ready","PENDING INPUTS",IF($B$3=1,INDEX(Avalanche!$K$5:$CL$364,A322,($D$3-1)*8+6),INDEX(Snowball!$K$5:$CL$364,A322,($D$3-1)*8+6)))</f>
        <v>0</v>
      </c>
      <c r="I322" s="3">
        <f>IF(Inputs!$B$27&lt;&gt;"Ready","PENDING INPUTS",IF($B$3=1,INDEX(Avalanche!$K$5:$CL$364,A322,($D$3-1)*8+7),INDEX(Snowball!$K$5:$CL$364,A322,($D$3-1)*8+7)))</f>
        <v>0</v>
      </c>
      <c r="J322" s="3">
        <f>IF(Inputs!$B$27&lt;&gt;"Ready","PENDING INPUTS",IF($B$3=1,INDEX(Avalanche!$K$5:$CL$364,A322,($D$3-1)*8+8),INDEX(Snowball!$K$5:$CL$364,A322,($D$3-1)*8+8)))</f>
        <v>0</v>
      </c>
    </row>
    <row r="323" spans="1:10" ht="27.95" customHeight="1" x14ac:dyDescent="0.25">
      <c r="A323">
        <v>319</v>
      </c>
      <c r="B323" s="13">
        <f>IF(Inputs!$B$27&lt;&gt;"Ready","PENDING INPUTS",EDATE(Inputs!B5,A323-1))</f>
        <v>55975</v>
      </c>
      <c r="C323" s="3">
        <f>IF(Inputs!$B$27&lt;&gt;"Ready","PENDING INPUTS",IF($B$3=1,INDEX(Avalanche!$K$5:$CL$364,A323,($D$3-1)*8+1),INDEX(Snowball!$K$5:$CL$364,A323,($D$3-1)*8+1)))</f>
        <v>0</v>
      </c>
      <c r="D323" s="3">
        <f>IF(Inputs!$B$27&lt;&gt;"Ready","PENDING INPUTS",IF($B$3=1,INDEX(Avalanche!$K$5:$CL$364,A323,($D$3-1)*8+2),INDEX(Snowball!$K$5:$CL$364,A323,($D$3-1)*8+2)))</f>
        <v>0</v>
      </c>
      <c r="E323" s="3">
        <f>IF(Inputs!$B$27&lt;&gt;"Ready","PENDING INPUTS",IF($B$3=1,INDEX(Avalanche!$K$5:$CL$364,A323,($D$3-1)*8+3),INDEX(Snowball!$K$5:$CL$364,A323,($D$3-1)*8+3)))</f>
        <v>0</v>
      </c>
      <c r="F323" s="3">
        <f>IF(Inputs!$B$27&lt;&gt;"Ready","PENDING INPUTS",IF($B$3=1,INDEX(Avalanche!$K$5:$CL$364,A323,($D$3-1)*8+4),INDEX(Snowball!$K$5:$CL$364,A323,($D$3-1)*8+4)))</f>
        <v>0</v>
      </c>
      <c r="G323">
        <f>IF(Inputs!$B$27&lt;&gt;"Ready","PENDING INPUTS",IF($B$3=1,INDEX(Avalanche!$K$5:$CL$364,A323,($D$3-1)*8+5),INDEX(Snowball!$K$5:$CL$364,A323,($D$3-1)*8+5)))</f>
        <v>99</v>
      </c>
      <c r="H323" s="3">
        <f>IF(Inputs!$B$27&lt;&gt;"Ready","PENDING INPUTS",IF($B$3=1,INDEX(Avalanche!$K$5:$CL$364,A323,($D$3-1)*8+6),INDEX(Snowball!$K$5:$CL$364,A323,($D$3-1)*8+6)))</f>
        <v>0</v>
      </c>
      <c r="I323" s="3">
        <f>IF(Inputs!$B$27&lt;&gt;"Ready","PENDING INPUTS",IF($B$3=1,INDEX(Avalanche!$K$5:$CL$364,A323,($D$3-1)*8+7),INDEX(Snowball!$K$5:$CL$364,A323,($D$3-1)*8+7)))</f>
        <v>0</v>
      </c>
      <c r="J323" s="3">
        <f>IF(Inputs!$B$27&lt;&gt;"Ready","PENDING INPUTS",IF($B$3=1,INDEX(Avalanche!$K$5:$CL$364,A323,($D$3-1)*8+8),INDEX(Snowball!$K$5:$CL$364,A323,($D$3-1)*8+8)))</f>
        <v>0</v>
      </c>
    </row>
    <row r="324" spans="1:10" ht="27.95" customHeight="1" x14ac:dyDescent="0.25">
      <c r="A324">
        <v>320</v>
      </c>
      <c r="B324" s="13">
        <f>IF(Inputs!$B$27&lt;&gt;"Ready","PENDING INPUTS",EDATE(Inputs!B5,A324-1))</f>
        <v>56005</v>
      </c>
      <c r="C324" s="3">
        <f>IF(Inputs!$B$27&lt;&gt;"Ready","PENDING INPUTS",IF($B$3=1,INDEX(Avalanche!$K$5:$CL$364,A324,($D$3-1)*8+1),INDEX(Snowball!$K$5:$CL$364,A324,($D$3-1)*8+1)))</f>
        <v>0</v>
      </c>
      <c r="D324" s="3">
        <f>IF(Inputs!$B$27&lt;&gt;"Ready","PENDING INPUTS",IF($B$3=1,INDEX(Avalanche!$K$5:$CL$364,A324,($D$3-1)*8+2),INDEX(Snowball!$K$5:$CL$364,A324,($D$3-1)*8+2)))</f>
        <v>0</v>
      </c>
      <c r="E324" s="3">
        <f>IF(Inputs!$B$27&lt;&gt;"Ready","PENDING INPUTS",IF($B$3=1,INDEX(Avalanche!$K$5:$CL$364,A324,($D$3-1)*8+3),INDEX(Snowball!$K$5:$CL$364,A324,($D$3-1)*8+3)))</f>
        <v>0</v>
      </c>
      <c r="F324" s="3">
        <f>IF(Inputs!$B$27&lt;&gt;"Ready","PENDING INPUTS",IF($B$3=1,INDEX(Avalanche!$K$5:$CL$364,A324,($D$3-1)*8+4),INDEX(Snowball!$K$5:$CL$364,A324,($D$3-1)*8+4)))</f>
        <v>0</v>
      </c>
      <c r="G324">
        <f>IF(Inputs!$B$27&lt;&gt;"Ready","PENDING INPUTS",IF($B$3=1,INDEX(Avalanche!$K$5:$CL$364,A324,($D$3-1)*8+5),INDEX(Snowball!$K$5:$CL$364,A324,($D$3-1)*8+5)))</f>
        <v>99</v>
      </c>
      <c r="H324" s="3">
        <f>IF(Inputs!$B$27&lt;&gt;"Ready","PENDING INPUTS",IF($B$3=1,INDEX(Avalanche!$K$5:$CL$364,A324,($D$3-1)*8+6),INDEX(Snowball!$K$5:$CL$364,A324,($D$3-1)*8+6)))</f>
        <v>0</v>
      </c>
      <c r="I324" s="3">
        <f>IF(Inputs!$B$27&lt;&gt;"Ready","PENDING INPUTS",IF($B$3=1,INDEX(Avalanche!$K$5:$CL$364,A324,($D$3-1)*8+7),INDEX(Snowball!$K$5:$CL$364,A324,($D$3-1)*8+7)))</f>
        <v>0</v>
      </c>
      <c r="J324" s="3">
        <f>IF(Inputs!$B$27&lt;&gt;"Ready","PENDING INPUTS",IF($B$3=1,INDEX(Avalanche!$K$5:$CL$364,A324,($D$3-1)*8+8),INDEX(Snowball!$K$5:$CL$364,A324,($D$3-1)*8+8)))</f>
        <v>0</v>
      </c>
    </row>
    <row r="325" spans="1:10" ht="27.95" customHeight="1" x14ac:dyDescent="0.25">
      <c r="A325">
        <v>321</v>
      </c>
      <c r="B325" s="13">
        <f>IF(Inputs!$B$27&lt;&gt;"Ready","PENDING INPUTS",EDATE(Inputs!B5,A325-1))</f>
        <v>56036</v>
      </c>
      <c r="C325" s="3">
        <f>IF(Inputs!$B$27&lt;&gt;"Ready","PENDING INPUTS",IF($B$3=1,INDEX(Avalanche!$K$5:$CL$364,A325,($D$3-1)*8+1),INDEX(Snowball!$K$5:$CL$364,A325,($D$3-1)*8+1)))</f>
        <v>0</v>
      </c>
      <c r="D325" s="3">
        <f>IF(Inputs!$B$27&lt;&gt;"Ready","PENDING INPUTS",IF($B$3=1,INDEX(Avalanche!$K$5:$CL$364,A325,($D$3-1)*8+2),INDEX(Snowball!$K$5:$CL$364,A325,($D$3-1)*8+2)))</f>
        <v>0</v>
      </c>
      <c r="E325" s="3">
        <f>IF(Inputs!$B$27&lt;&gt;"Ready","PENDING INPUTS",IF($B$3=1,INDEX(Avalanche!$K$5:$CL$364,A325,($D$3-1)*8+3),INDEX(Snowball!$K$5:$CL$364,A325,($D$3-1)*8+3)))</f>
        <v>0</v>
      </c>
      <c r="F325" s="3">
        <f>IF(Inputs!$B$27&lt;&gt;"Ready","PENDING INPUTS",IF($B$3=1,INDEX(Avalanche!$K$5:$CL$364,A325,($D$3-1)*8+4),INDEX(Snowball!$K$5:$CL$364,A325,($D$3-1)*8+4)))</f>
        <v>0</v>
      </c>
      <c r="G325">
        <f>IF(Inputs!$B$27&lt;&gt;"Ready","PENDING INPUTS",IF($B$3=1,INDEX(Avalanche!$K$5:$CL$364,A325,($D$3-1)*8+5),INDEX(Snowball!$K$5:$CL$364,A325,($D$3-1)*8+5)))</f>
        <v>99</v>
      </c>
      <c r="H325" s="3">
        <f>IF(Inputs!$B$27&lt;&gt;"Ready","PENDING INPUTS",IF($B$3=1,INDEX(Avalanche!$K$5:$CL$364,A325,($D$3-1)*8+6),INDEX(Snowball!$K$5:$CL$364,A325,($D$3-1)*8+6)))</f>
        <v>0</v>
      </c>
      <c r="I325" s="3">
        <f>IF(Inputs!$B$27&lt;&gt;"Ready","PENDING INPUTS",IF($B$3=1,INDEX(Avalanche!$K$5:$CL$364,A325,($D$3-1)*8+7),INDEX(Snowball!$K$5:$CL$364,A325,($D$3-1)*8+7)))</f>
        <v>0</v>
      </c>
      <c r="J325" s="3">
        <f>IF(Inputs!$B$27&lt;&gt;"Ready","PENDING INPUTS",IF($B$3=1,INDEX(Avalanche!$K$5:$CL$364,A325,($D$3-1)*8+8),INDEX(Snowball!$K$5:$CL$364,A325,($D$3-1)*8+8)))</f>
        <v>0</v>
      </c>
    </row>
    <row r="326" spans="1:10" ht="27.95" customHeight="1" x14ac:dyDescent="0.25">
      <c r="A326">
        <v>322</v>
      </c>
      <c r="B326" s="13">
        <f>IF(Inputs!$B$27&lt;&gt;"Ready","PENDING INPUTS",EDATE(Inputs!B5,A326-1))</f>
        <v>56066</v>
      </c>
      <c r="C326" s="3">
        <f>IF(Inputs!$B$27&lt;&gt;"Ready","PENDING INPUTS",IF($B$3=1,INDEX(Avalanche!$K$5:$CL$364,A326,($D$3-1)*8+1),INDEX(Snowball!$K$5:$CL$364,A326,($D$3-1)*8+1)))</f>
        <v>0</v>
      </c>
      <c r="D326" s="3">
        <f>IF(Inputs!$B$27&lt;&gt;"Ready","PENDING INPUTS",IF($B$3=1,INDEX(Avalanche!$K$5:$CL$364,A326,($D$3-1)*8+2),INDEX(Snowball!$K$5:$CL$364,A326,($D$3-1)*8+2)))</f>
        <v>0</v>
      </c>
      <c r="E326" s="3">
        <f>IF(Inputs!$B$27&lt;&gt;"Ready","PENDING INPUTS",IF($B$3=1,INDEX(Avalanche!$K$5:$CL$364,A326,($D$3-1)*8+3),INDEX(Snowball!$K$5:$CL$364,A326,($D$3-1)*8+3)))</f>
        <v>0</v>
      </c>
      <c r="F326" s="3">
        <f>IF(Inputs!$B$27&lt;&gt;"Ready","PENDING INPUTS",IF($B$3=1,INDEX(Avalanche!$K$5:$CL$364,A326,($D$3-1)*8+4),INDEX(Snowball!$K$5:$CL$364,A326,($D$3-1)*8+4)))</f>
        <v>0</v>
      </c>
      <c r="G326">
        <f>IF(Inputs!$B$27&lt;&gt;"Ready","PENDING INPUTS",IF($B$3=1,INDEX(Avalanche!$K$5:$CL$364,A326,($D$3-1)*8+5),INDEX(Snowball!$K$5:$CL$364,A326,($D$3-1)*8+5)))</f>
        <v>99</v>
      </c>
      <c r="H326" s="3">
        <f>IF(Inputs!$B$27&lt;&gt;"Ready","PENDING INPUTS",IF($B$3=1,INDEX(Avalanche!$K$5:$CL$364,A326,($D$3-1)*8+6),INDEX(Snowball!$K$5:$CL$364,A326,($D$3-1)*8+6)))</f>
        <v>0</v>
      </c>
      <c r="I326" s="3">
        <f>IF(Inputs!$B$27&lt;&gt;"Ready","PENDING INPUTS",IF($B$3=1,INDEX(Avalanche!$K$5:$CL$364,A326,($D$3-1)*8+7),INDEX(Snowball!$K$5:$CL$364,A326,($D$3-1)*8+7)))</f>
        <v>0</v>
      </c>
      <c r="J326" s="3">
        <f>IF(Inputs!$B$27&lt;&gt;"Ready","PENDING INPUTS",IF($B$3=1,INDEX(Avalanche!$K$5:$CL$364,A326,($D$3-1)*8+8),INDEX(Snowball!$K$5:$CL$364,A326,($D$3-1)*8+8)))</f>
        <v>0</v>
      </c>
    </row>
    <row r="327" spans="1:10" ht="27.95" customHeight="1" x14ac:dyDescent="0.25">
      <c r="A327">
        <v>323</v>
      </c>
      <c r="B327" s="13">
        <f>IF(Inputs!$B$27&lt;&gt;"Ready","PENDING INPUTS",EDATE(Inputs!B5,A327-1))</f>
        <v>56097</v>
      </c>
      <c r="C327" s="3">
        <f>IF(Inputs!$B$27&lt;&gt;"Ready","PENDING INPUTS",IF($B$3=1,INDEX(Avalanche!$K$5:$CL$364,A327,($D$3-1)*8+1),INDEX(Snowball!$K$5:$CL$364,A327,($D$3-1)*8+1)))</f>
        <v>0</v>
      </c>
      <c r="D327" s="3">
        <f>IF(Inputs!$B$27&lt;&gt;"Ready","PENDING INPUTS",IF($B$3=1,INDEX(Avalanche!$K$5:$CL$364,A327,($D$3-1)*8+2),INDEX(Snowball!$K$5:$CL$364,A327,($D$3-1)*8+2)))</f>
        <v>0</v>
      </c>
      <c r="E327" s="3">
        <f>IF(Inputs!$B$27&lt;&gt;"Ready","PENDING INPUTS",IF($B$3=1,INDEX(Avalanche!$K$5:$CL$364,A327,($D$3-1)*8+3),INDEX(Snowball!$K$5:$CL$364,A327,($D$3-1)*8+3)))</f>
        <v>0</v>
      </c>
      <c r="F327" s="3">
        <f>IF(Inputs!$B$27&lt;&gt;"Ready","PENDING INPUTS",IF($B$3=1,INDEX(Avalanche!$K$5:$CL$364,A327,($D$3-1)*8+4),INDEX(Snowball!$K$5:$CL$364,A327,($D$3-1)*8+4)))</f>
        <v>0</v>
      </c>
      <c r="G327">
        <f>IF(Inputs!$B$27&lt;&gt;"Ready","PENDING INPUTS",IF($B$3=1,INDEX(Avalanche!$K$5:$CL$364,A327,($D$3-1)*8+5),INDEX(Snowball!$K$5:$CL$364,A327,($D$3-1)*8+5)))</f>
        <v>99</v>
      </c>
      <c r="H327" s="3">
        <f>IF(Inputs!$B$27&lt;&gt;"Ready","PENDING INPUTS",IF($B$3=1,INDEX(Avalanche!$K$5:$CL$364,A327,($D$3-1)*8+6),INDEX(Snowball!$K$5:$CL$364,A327,($D$3-1)*8+6)))</f>
        <v>0</v>
      </c>
      <c r="I327" s="3">
        <f>IF(Inputs!$B$27&lt;&gt;"Ready","PENDING INPUTS",IF($B$3=1,INDEX(Avalanche!$K$5:$CL$364,A327,($D$3-1)*8+7),INDEX(Snowball!$K$5:$CL$364,A327,($D$3-1)*8+7)))</f>
        <v>0</v>
      </c>
      <c r="J327" s="3">
        <f>IF(Inputs!$B$27&lt;&gt;"Ready","PENDING INPUTS",IF($B$3=1,INDEX(Avalanche!$K$5:$CL$364,A327,($D$3-1)*8+8),INDEX(Snowball!$K$5:$CL$364,A327,($D$3-1)*8+8)))</f>
        <v>0</v>
      </c>
    </row>
    <row r="328" spans="1:10" ht="27.95" customHeight="1" x14ac:dyDescent="0.25">
      <c r="A328">
        <v>324</v>
      </c>
      <c r="B328" s="13">
        <f>IF(Inputs!$B$27&lt;&gt;"Ready","PENDING INPUTS",EDATE(Inputs!B5,A328-1))</f>
        <v>56128</v>
      </c>
      <c r="C328" s="3">
        <f>IF(Inputs!$B$27&lt;&gt;"Ready","PENDING INPUTS",IF($B$3=1,INDEX(Avalanche!$K$5:$CL$364,A328,($D$3-1)*8+1),INDEX(Snowball!$K$5:$CL$364,A328,($D$3-1)*8+1)))</f>
        <v>0</v>
      </c>
      <c r="D328" s="3">
        <f>IF(Inputs!$B$27&lt;&gt;"Ready","PENDING INPUTS",IF($B$3=1,INDEX(Avalanche!$K$5:$CL$364,A328,($D$3-1)*8+2),INDEX(Snowball!$K$5:$CL$364,A328,($D$3-1)*8+2)))</f>
        <v>0</v>
      </c>
      <c r="E328" s="3">
        <f>IF(Inputs!$B$27&lt;&gt;"Ready","PENDING INPUTS",IF($B$3=1,INDEX(Avalanche!$K$5:$CL$364,A328,($D$3-1)*8+3),INDEX(Snowball!$K$5:$CL$364,A328,($D$3-1)*8+3)))</f>
        <v>0</v>
      </c>
      <c r="F328" s="3">
        <f>IF(Inputs!$B$27&lt;&gt;"Ready","PENDING INPUTS",IF($B$3=1,INDEX(Avalanche!$K$5:$CL$364,A328,($D$3-1)*8+4),INDEX(Snowball!$K$5:$CL$364,A328,($D$3-1)*8+4)))</f>
        <v>0</v>
      </c>
      <c r="G328">
        <f>IF(Inputs!$B$27&lt;&gt;"Ready","PENDING INPUTS",IF($B$3=1,INDEX(Avalanche!$K$5:$CL$364,A328,($D$3-1)*8+5),INDEX(Snowball!$K$5:$CL$364,A328,($D$3-1)*8+5)))</f>
        <v>99</v>
      </c>
      <c r="H328" s="3">
        <f>IF(Inputs!$B$27&lt;&gt;"Ready","PENDING INPUTS",IF($B$3=1,INDEX(Avalanche!$K$5:$CL$364,A328,($D$3-1)*8+6),INDEX(Snowball!$K$5:$CL$364,A328,($D$3-1)*8+6)))</f>
        <v>0</v>
      </c>
      <c r="I328" s="3">
        <f>IF(Inputs!$B$27&lt;&gt;"Ready","PENDING INPUTS",IF($B$3=1,INDEX(Avalanche!$K$5:$CL$364,A328,($D$3-1)*8+7),INDEX(Snowball!$K$5:$CL$364,A328,($D$3-1)*8+7)))</f>
        <v>0</v>
      </c>
      <c r="J328" s="3">
        <f>IF(Inputs!$B$27&lt;&gt;"Ready","PENDING INPUTS",IF($B$3=1,INDEX(Avalanche!$K$5:$CL$364,A328,($D$3-1)*8+8),INDEX(Snowball!$K$5:$CL$364,A328,($D$3-1)*8+8)))</f>
        <v>0</v>
      </c>
    </row>
    <row r="329" spans="1:10" ht="27.95" customHeight="1" x14ac:dyDescent="0.25">
      <c r="A329">
        <v>325</v>
      </c>
      <c r="B329" s="13">
        <f>IF(Inputs!$B$27&lt;&gt;"Ready","PENDING INPUTS",EDATE(Inputs!B5,A329-1))</f>
        <v>56158</v>
      </c>
      <c r="C329" s="3">
        <f>IF(Inputs!$B$27&lt;&gt;"Ready","PENDING INPUTS",IF($B$3=1,INDEX(Avalanche!$K$5:$CL$364,A329,($D$3-1)*8+1),INDEX(Snowball!$K$5:$CL$364,A329,($D$3-1)*8+1)))</f>
        <v>0</v>
      </c>
      <c r="D329" s="3">
        <f>IF(Inputs!$B$27&lt;&gt;"Ready","PENDING INPUTS",IF($B$3=1,INDEX(Avalanche!$K$5:$CL$364,A329,($D$3-1)*8+2),INDEX(Snowball!$K$5:$CL$364,A329,($D$3-1)*8+2)))</f>
        <v>0</v>
      </c>
      <c r="E329" s="3">
        <f>IF(Inputs!$B$27&lt;&gt;"Ready","PENDING INPUTS",IF($B$3=1,INDEX(Avalanche!$K$5:$CL$364,A329,($D$3-1)*8+3),INDEX(Snowball!$K$5:$CL$364,A329,($D$3-1)*8+3)))</f>
        <v>0</v>
      </c>
      <c r="F329" s="3">
        <f>IF(Inputs!$B$27&lt;&gt;"Ready","PENDING INPUTS",IF($B$3=1,INDEX(Avalanche!$K$5:$CL$364,A329,($D$3-1)*8+4),INDEX(Snowball!$K$5:$CL$364,A329,($D$3-1)*8+4)))</f>
        <v>0</v>
      </c>
      <c r="G329">
        <f>IF(Inputs!$B$27&lt;&gt;"Ready","PENDING INPUTS",IF($B$3=1,INDEX(Avalanche!$K$5:$CL$364,A329,($D$3-1)*8+5),INDEX(Snowball!$K$5:$CL$364,A329,($D$3-1)*8+5)))</f>
        <v>99</v>
      </c>
      <c r="H329" s="3">
        <f>IF(Inputs!$B$27&lt;&gt;"Ready","PENDING INPUTS",IF($B$3=1,INDEX(Avalanche!$K$5:$CL$364,A329,($D$3-1)*8+6),INDEX(Snowball!$K$5:$CL$364,A329,($D$3-1)*8+6)))</f>
        <v>0</v>
      </c>
      <c r="I329" s="3">
        <f>IF(Inputs!$B$27&lt;&gt;"Ready","PENDING INPUTS",IF($B$3=1,INDEX(Avalanche!$K$5:$CL$364,A329,($D$3-1)*8+7),INDEX(Snowball!$K$5:$CL$364,A329,($D$3-1)*8+7)))</f>
        <v>0</v>
      </c>
      <c r="J329" s="3">
        <f>IF(Inputs!$B$27&lt;&gt;"Ready","PENDING INPUTS",IF($B$3=1,INDEX(Avalanche!$K$5:$CL$364,A329,($D$3-1)*8+8),INDEX(Snowball!$K$5:$CL$364,A329,($D$3-1)*8+8)))</f>
        <v>0</v>
      </c>
    </row>
    <row r="330" spans="1:10" ht="27.95" customHeight="1" x14ac:dyDescent="0.25">
      <c r="A330">
        <v>326</v>
      </c>
      <c r="B330" s="13">
        <f>IF(Inputs!$B$27&lt;&gt;"Ready","PENDING INPUTS",EDATE(Inputs!B5,A330-1))</f>
        <v>56189</v>
      </c>
      <c r="C330" s="3">
        <f>IF(Inputs!$B$27&lt;&gt;"Ready","PENDING INPUTS",IF($B$3=1,INDEX(Avalanche!$K$5:$CL$364,A330,($D$3-1)*8+1),INDEX(Snowball!$K$5:$CL$364,A330,($D$3-1)*8+1)))</f>
        <v>0</v>
      </c>
      <c r="D330" s="3">
        <f>IF(Inputs!$B$27&lt;&gt;"Ready","PENDING INPUTS",IF($B$3=1,INDEX(Avalanche!$K$5:$CL$364,A330,($D$3-1)*8+2),INDEX(Snowball!$K$5:$CL$364,A330,($D$3-1)*8+2)))</f>
        <v>0</v>
      </c>
      <c r="E330" s="3">
        <f>IF(Inputs!$B$27&lt;&gt;"Ready","PENDING INPUTS",IF($B$3=1,INDEX(Avalanche!$K$5:$CL$364,A330,($D$3-1)*8+3),INDEX(Snowball!$K$5:$CL$364,A330,($D$3-1)*8+3)))</f>
        <v>0</v>
      </c>
      <c r="F330" s="3">
        <f>IF(Inputs!$B$27&lt;&gt;"Ready","PENDING INPUTS",IF($B$3=1,INDEX(Avalanche!$K$5:$CL$364,A330,($D$3-1)*8+4),INDEX(Snowball!$K$5:$CL$364,A330,($D$3-1)*8+4)))</f>
        <v>0</v>
      </c>
      <c r="G330">
        <f>IF(Inputs!$B$27&lt;&gt;"Ready","PENDING INPUTS",IF($B$3=1,INDEX(Avalanche!$K$5:$CL$364,A330,($D$3-1)*8+5),INDEX(Snowball!$K$5:$CL$364,A330,($D$3-1)*8+5)))</f>
        <v>99</v>
      </c>
      <c r="H330" s="3">
        <f>IF(Inputs!$B$27&lt;&gt;"Ready","PENDING INPUTS",IF($B$3=1,INDEX(Avalanche!$K$5:$CL$364,A330,($D$3-1)*8+6),INDEX(Snowball!$K$5:$CL$364,A330,($D$3-1)*8+6)))</f>
        <v>0</v>
      </c>
      <c r="I330" s="3">
        <f>IF(Inputs!$B$27&lt;&gt;"Ready","PENDING INPUTS",IF($B$3=1,INDEX(Avalanche!$K$5:$CL$364,A330,($D$3-1)*8+7),INDEX(Snowball!$K$5:$CL$364,A330,($D$3-1)*8+7)))</f>
        <v>0</v>
      </c>
      <c r="J330" s="3">
        <f>IF(Inputs!$B$27&lt;&gt;"Ready","PENDING INPUTS",IF($B$3=1,INDEX(Avalanche!$K$5:$CL$364,A330,($D$3-1)*8+8),INDEX(Snowball!$K$5:$CL$364,A330,($D$3-1)*8+8)))</f>
        <v>0</v>
      </c>
    </row>
    <row r="331" spans="1:10" ht="27.95" customHeight="1" x14ac:dyDescent="0.25">
      <c r="A331">
        <v>327</v>
      </c>
      <c r="B331" s="13">
        <f>IF(Inputs!$B$27&lt;&gt;"Ready","PENDING INPUTS",EDATE(Inputs!B5,A331-1))</f>
        <v>56219</v>
      </c>
      <c r="C331" s="3">
        <f>IF(Inputs!$B$27&lt;&gt;"Ready","PENDING INPUTS",IF($B$3=1,INDEX(Avalanche!$K$5:$CL$364,A331,($D$3-1)*8+1),INDEX(Snowball!$K$5:$CL$364,A331,($D$3-1)*8+1)))</f>
        <v>0</v>
      </c>
      <c r="D331" s="3">
        <f>IF(Inputs!$B$27&lt;&gt;"Ready","PENDING INPUTS",IF($B$3=1,INDEX(Avalanche!$K$5:$CL$364,A331,($D$3-1)*8+2),INDEX(Snowball!$K$5:$CL$364,A331,($D$3-1)*8+2)))</f>
        <v>0</v>
      </c>
      <c r="E331" s="3">
        <f>IF(Inputs!$B$27&lt;&gt;"Ready","PENDING INPUTS",IF($B$3=1,INDEX(Avalanche!$K$5:$CL$364,A331,($D$3-1)*8+3),INDEX(Snowball!$K$5:$CL$364,A331,($D$3-1)*8+3)))</f>
        <v>0</v>
      </c>
      <c r="F331" s="3">
        <f>IF(Inputs!$B$27&lt;&gt;"Ready","PENDING INPUTS",IF($B$3=1,INDEX(Avalanche!$K$5:$CL$364,A331,($D$3-1)*8+4),INDEX(Snowball!$K$5:$CL$364,A331,($D$3-1)*8+4)))</f>
        <v>0</v>
      </c>
      <c r="G331">
        <f>IF(Inputs!$B$27&lt;&gt;"Ready","PENDING INPUTS",IF($B$3=1,INDEX(Avalanche!$K$5:$CL$364,A331,($D$3-1)*8+5),INDEX(Snowball!$K$5:$CL$364,A331,($D$3-1)*8+5)))</f>
        <v>99</v>
      </c>
      <c r="H331" s="3">
        <f>IF(Inputs!$B$27&lt;&gt;"Ready","PENDING INPUTS",IF($B$3=1,INDEX(Avalanche!$K$5:$CL$364,A331,($D$3-1)*8+6),INDEX(Snowball!$K$5:$CL$364,A331,($D$3-1)*8+6)))</f>
        <v>0</v>
      </c>
      <c r="I331" s="3">
        <f>IF(Inputs!$B$27&lt;&gt;"Ready","PENDING INPUTS",IF($B$3=1,INDEX(Avalanche!$K$5:$CL$364,A331,($D$3-1)*8+7),INDEX(Snowball!$K$5:$CL$364,A331,($D$3-1)*8+7)))</f>
        <v>0</v>
      </c>
      <c r="J331" s="3">
        <f>IF(Inputs!$B$27&lt;&gt;"Ready","PENDING INPUTS",IF($B$3=1,INDEX(Avalanche!$K$5:$CL$364,A331,($D$3-1)*8+8),INDEX(Snowball!$K$5:$CL$364,A331,($D$3-1)*8+8)))</f>
        <v>0</v>
      </c>
    </row>
    <row r="332" spans="1:10" ht="27.95" customHeight="1" x14ac:dyDescent="0.25">
      <c r="A332">
        <v>328</v>
      </c>
      <c r="B332" s="13">
        <f>IF(Inputs!$B$27&lt;&gt;"Ready","PENDING INPUTS",EDATE(Inputs!B5,A332-1))</f>
        <v>56250</v>
      </c>
      <c r="C332" s="3">
        <f>IF(Inputs!$B$27&lt;&gt;"Ready","PENDING INPUTS",IF($B$3=1,INDEX(Avalanche!$K$5:$CL$364,A332,($D$3-1)*8+1),INDEX(Snowball!$K$5:$CL$364,A332,($D$3-1)*8+1)))</f>
        <v>0</v>
      </c>
      <c r="D332" s="3">
        <f>IF(Inputs!$B$27&lt;&gt;"Ready","PENDING INPUTS",IF($B$3=1,INDEX(Avalanche!$K$5:$CL$364,A332,($D$3-1)*8+2),INDEX(Snowball!$K$5:$CL$364,A332,($D$3-1)*8+2)))</f>
        <v>0</v>
      </c>
      <c r="E332" s="3">
        <f>IF(Inputs!$B$27&lt;&gt;"Ready","PENDING INPUTS",IF($B$3=1,INDEX(Avalanche!$K$5:$CL$364,A332,($D$3-1)*8+3),INDEX(Snowball!$K$5:$CL$364,A332,($D$3-1)*8+3)))</f>
        <v>0</v>
      </c>
      <c r="F332" s="3">
        <f>IF(Inputs!$B$27&lt;&gt;"Ready","PENDING INPUTS",IF($B$3=1,INDEX(Avalanche!$K$5:$CL$364,A332,($D$3-1)*8+4),INDEX(Snowball!$K$5:$CL$364,A332,($D$3-1)*8+4)))</f>
        <v>0</v>
      </c>
      <c r="G332">
        <f>IF(Inputs!$B$27&lt;&gt;"Ready","PENDING INPUTS",IF($B$3=1,INDEX(Avalanche!$K$5:$CL$364,A332,($D$3-1)*8+5),INDEX(Snowball!$K$5:$CL$364,A332,($D$3-1)*8+5)))</f>
        <v>99</v>
      </c>
      <c r="H332" s="3">
        <f>IF(Inputs!$B$27&lt;&gt;"Ready","PENDING INPUTS",IF($B$3=1,INDEX(Avalanche!$K$5:$CL$364,A332,($D$3-1)*8+6),INDEX(Snowball!$K$5:$CL$364,A332,($D$3-1)*8+6)))</f>
        <v>0</v>
      </c>
      <c r="I332" s="3">
        <f>IF(Inputs!$B$27&lt;&gt;"Ready","PENDING INPUTS",IF($B$3=1,INDEX(Avalanche!$K$5:$CL$364,A332,($D$3-1)*8+7),INDEX(Snowball!$K$5:$CL$364,A332,($D$3-1)*8+7)))</f>
        <v>0</v>
      </c>
      <c r="J332" s="3">
        <f>IF(Inputs!$B$27&lt;&gt;"Ready","PENDING INPUTS",IF($B$3=1,INDEX(Avalanche!$K$5:$CL$364,A332,($D$3-1)*8+8),INDEX(Snowball!$K$5:$CL$364,A332,($D$3-1)*8+8)))</f>
        <v>0</v>
      </c>
    </row>
    <row r="333" spans="1:10" ht="27.95" customHeight="1" x14ac:dyDescent="0.25">
      <c r="A333">
        <v>329</v>
      </c>
      <c r="B333" s="13">
        <f>IF(Inputs!$B$27&lt;&gt;"Ready","PENDING INPUTS",EDATE(Inputs!B5,A333-1))</f>
        <v>56281</v>
      </c>
      <c r="C333" s="3">
        <f>IF(Inputs!$B$27&lt;&gt;"Ready","PENDING INPUTS",IF($B$3=1,INDEX(Avalanche!$K$5:$CL$364,A333,($D$3-1)*8+1),INDEX(Snowball!$K$5:$CL$364,A333,($D$3-1)*8+1)))</f>
        <v>0</v>
      </c>
      <c r="D333" s="3">
        <f>IF(Inputs!$B$27&lt;&gt;"Ready","PENDING INPUTS",IF($B$3=1,INDEX(Avalanche!$K$5:$CL$364,A333,($D$3-1)*8+2),INDEX(Snowball!$K$5:$CL$364,A333,($D$3-1)*8+2)))</f>
        <v>0</v>
      </c>
      <c r="E333" s="3">
        <f>IF(Inputs!$B$27&lt;&gt;"Ready","PENDING INPUTS",IF($B$3=1,INDEX(Avalanche!$K$5:$CL$364,A333,($D$3-1)*8+3),INDEX(Snowball!$K$5:$CL$364,A333,($D$3-1)*8+3)))</f>
        <v>0</v>
      </c>
      <c r="F333" s="3">
        <f>IF(Inputs!$B$27&lt;&gt;"Ready","PENDING INPUTS",IF($B$3=1,INDEX(Avalanche!$K$5:$CL$364,A333,($D$3-1)*8+4),INDEX(Snowball!$K$5:$CL$364,A333,($D$3-1)*8+4)))</f>
        <v>0</v>
      </c>
      <c r="G333">
        <f>IF(Inputs!$B$27&lt;&gt;"Ready","PENDING INPUTS",IF($B$3=1,INDEX(Avalanche!$K$5:$CL$364,A333,($D$3-1)*8+5),INDEX(Snowball!$K$5:$CL$364,A333,($D$3-1)*8+5)))</f>
        <v>99</v>
      </c>
      <c r="H333" s="3">
        <f>IF(Inputs!$B$27&lt;&gt;"Ready","PENDING INPUTS",IF($B$3=1,INDEX(Avalanche!$K$5:$CL$364,A333,($D$3-1)*8+6),INDEX(Snowball!$K$5:$CL$364,A333,($D$3-1)*8+6)))</f>
        <v>0</v>
      </c>
      <c r="I333" s="3">
        <f>IF(Inputs!$B$27&lt;&gt;"Ready","PENDING INPUTS",IF($B$3=1,INDEX(Avalanche!$K$5:$CL$364,A333,($D$3-1)*8+7),INDEX(Snowball!$K$5:$CL$364,A333,($D$3-1)*8+7)))</f>
        <v>0</v>
      </c>
      <c r="J333" s="3">
        <f>IF(Inputs!$B$27&lt;&gt;"Ready","PENDING INPUTS",IF($B$3=1,INDEX(Avalanche!$K$5:$CL$364,A333,($D$3-1)*8+8),INDEX(Snowball!$K$5:$CL$364,A333,($D$3-1)*8+8)))</f>
        <v>0</v>
      </c>
    </row>
    <row r="334" spans="1:10" ht="27.95" customHeight="1" x14ac:dyDescent="0.25">
      <c r="A334">
        <v>330</v>
      </c>
      <c r="B334" s="13">
        <f>IF(Inputs!$B$27&lt;&gt;"Ready","PENDING INPUTS",EDATE(Inputs!B5,A334-1))</f>
        <v>56309</v>
      </c>
      <c r="C334" s="3">
        <f>IF(Inputs!$B$27&lt;&gt;"Ready","PENDING INPUTS",IF($B$3=1,INDEX(Avalanche!$K$5:$CL$364,A334,($D$3-1)*8+1),INDEX(Snowball!$K$5:$CL$364,A334,($D$3-1)*8+1)))</f>
        <v>0</v>
      </c>
      <c r="D334" s="3">
        <f>IF(Inputs!$B$27&lt;&gt;"Ready","PENDING INPUTS",IF($B$3=1,INDEX(Avalanche!$K$5:$CL$364,A334,($D$3-1)*8+2),INDEX(Snowball!$K$5:$CL$364,A334,($D$3-1)*8+2)))</f>
        <v>0</v>
      </c>
      <c r="E334" s="3">
        <f>IF(Inputs!$B$27&lt;&gt;"Ready","PENDING INPUTS",IF($B$3=1,INDEX(Avalanche!$K$5:$CL$364,A334,($D$3-1)*8+3),INDEX(Snowball!$K$5:$CL$364,A334,($D$3-1)*8+3)))</f>
        <v>0</v>
      </c>
      <c r="F334" s="3">
        <f>IF(Inputs!$B$27&lt;&gt;"Ready","PENDING INPUTS",IF($B$3=1,INDEX(Avalanche!$K$5:$CL$364,A334,($D$3-1)*8+4),INDEX(Snowball!$K$5:$CL$364,A334,($D$3-1)*8+4)))</f>
        <v>0</v>
      </c>
      <c r="G334">
        <f>IF(Inputs!$B$27&lt;&gt;"Ready","PENDING INPUTS",IF($B$3=1,INDEX(Avalanche!$K$5:$CL$364,A334,($D$3-1)*8+5),INDEX(Snowball!$K$5:$CL$364,A334,($D$3-1)*8+5)))</f>
        <v>99</v>
      </c>
      <c r="H334" s="3">
        <f>IF(Inputs!$B$27&lt;&gt;"Ready","PENDING INPUTS",IF($B$3=1,INDEX(Avalanche!$K$5:$CL$364,A334,($D$3-1)*8+6),INDEX(Snowball!$K$5:$CL$364,A334,($D$3-1)*8+6)))</f>
        <v>0</v>
      </c>
      <c r="I334" s="3">
        <f>IF(Inputs!$B$27&lt;&gt;"Ready","PENDING INPUTS",IF($B$3=1,INDEX(Avalanche!$K$5:$CL$364,A334,($D$3-1)*8+7),INDEX(Snowball!$K$5:$CL$364,A334,($D$3-1)*8+7)))</f>
        <v>0</v>
      </c>
      <c r="J334" s="3">
        <f>IF(Inputs!$B$27&lt;&gt;"Ready","PENDING INPUTS",IF($B$3=1,INDEX(Avalanche!$K$5:$CL$364,A334,($D$3-1)*8+8),INDEX(Snowball!$K$5:$CL$364,A334,($D$3-1)*8+8)))</f>
        <v>0</v>
      </c>
    </row>
    <row r="335" spans="1:10" ht="27.95" customHeight="1" x14ac:dyDescent="0.25">
      <c r="A335">
        <v>331</v>
      </c>
      <c r="B335" s="13">
        <f>IF(Inputs!$B$27&lt;&gt;"Ready","PENDING INPUTS",EDATE(Inputs!B5,A335-1))</f>
        <v>56340</v>
      </c>
      <c r="C335" s="3">
        <f>IF(Inputs!$B$27&lt;&gt;"Ready","PENDING INPUTS",IF($B$3=1,INDEX(Avalanche!$K$5:$CL$364,A335,($D$3-1)*8+1),INDEX(Snowball!$K$5:$CL$364,A335,($D$3-1)*8+1)))</f>
        <v>0</v>
      </c>
      <c r="D335" s="3">
        <f>IF(Inputs!$B$27&lt;&gt;"Ready","PENDING INPUTS",IF($B$3=1,INDEX(Avalanche!$K$5:$CL$364,A335,($D$3-1)*8+2),INDEX(Snowball!$K$5:$CL$364,A335,($D$3-1)*8+2)))</f>
        <v>0</v>
      </c>
      <c r="E335" s="3">
        <f>IF(Inputs!$B$27&lt;&gt;"Ready","PENDING INPUTS",IF($B$3=1,INDEX(Avalanche!$K$5:$CL$364,A335,($D$3-1)*8+3),INDEX(Snowball!$K$5:$CL$364,A335,($D$3-1)*8+3)))</f>
        <v>0</v>
      </c>
      <c r="F335" s="3">
        <f>IF(Inputs!$B$27&lt;&gt;"Ready","PENDING INPUTS",IF($B$3=1,INDEX(Avalanche!$K$5:$CL$364,A335,($D$3-1)*8+4),INDEX(Snowball!$K$5:$CL$364,A335,($D$3-1)*8+4)))</f>
        <v>0</v>
      </c>
      <c r="G335">
        <f>IF(Inputs!$B$27&lt;&gt;"Ready","PENDING INPUTS",IF($B$3=1,INDEX(Avalanche!$K$5:$CL$364,A335,($D$3-1)*8+5),INDEX(Snowball!$K$5:$CL$364,A335,($D$3-1)*8+5)))</f>
        <v>99</v>
      </c>
      <c r="H335" s="3">
        <f>IF(Inputs!$B$27&lt;&gt;"Ready","PENDING INPUTS",IF($B$3=1,INDEX(Avalanche!$K$5:$CL$364,A335,($D$3-1)*8+6),INDEX(Snowball!$K$5:$CL$364,A335,($D$3-1)*8+6)))</f>
        <v>0</v>
      </c>
      <c r="I335" s="3">
        <f>IF(Inputs!$B$27&lt;&gt;"Ready","PENDING INPUTS",IF($B$3=1,INDEX(Avalanche!$K$5:$CL$364,A335,($D$3-1)*8+7),INDEX(Snowball!$K$5:$CL$364,A335,($D$3-1)*8+7)))</f>
        <v>0</v>
      </c>
      <c r="J335" s="3">
        <f>IF(Inputs!$B$27&lt;&gt;"Ready","PENDING INPUTS",IF($B$3=1,INDEX(Avalanche!$K$5:$CL$364,A335,($D$3-1)*8+8),INDEX(Snowball!$K$5:$CL$364,A335,($D$3-1)*8+8)))</f>
        <v>0</v>
      </c>
    </row>
    <row r="336" spans="1:10" ht="27.95" customHeight="1" x14ac:dyDescent="0.25">
      <c r="A336">
        <v>332</v>
      </c>
      <c r="B336" s="13">
        <f>IF(Inputs!$B$27&lt;&gt;"Ready","PENDING INPUTS",EDATE(Inputs!B5,A336-1))</f>
        <v>56370</v>
      </c>
      <c r="C336" s="3">
        <f>IF(Inputs!$B$27&lt;&gt;"Ready","PENDING INPUTS",IF($B$3=1,INDEX(Avalanche!$K$5:$CL$364,A336,($D$3-1)*8+1),INDEX(Snowball!$K$5:$CL$364,A336,($D$3-1)*8+1)))</f>
        <v>0</v>
      </c>
      <c r="D336" s="3">
        <f>IF(Inputs!$B$27&lt;&gt;"Ready","PENDING INPUTS",IF($B$3=1,INDEX(Avalanche!$K$5:$CL$364,A336,($D$3-1)*8+2),INDEX(Snowball!$K$5:$CL$364,A336,($D$3-1)*8+2)))</f>
        <v>0</v>
      </c>
      <c r="E336" s="3">
        <f>IF(Inputs!$B$27&lt;&gt;"Ready","PENDING INPUTS",IF($B$3=1,INDEX(Avalanche!$K$5:$CL$364,A336,($D$3-1)*8+3),INDEX(Snowball!$K$5:$CL$364,A336,($D$3-1)*8+3)))</f>
        <v>0</v>
      </c>
      <c r="F336" s="3">
        <f>IF(Inputs!$B$27&lt;&gt;"Ready","PENDING INPUTS",IF($B$3=1,INDEX(Avalanche!$K$5:$CL$364,A336,($D$3-1)*8+4),INDEX(Snowball!$K$5:$CL$364,A336,($D$3-1)*8+4)))</f>
        <v>0</v>
      </c>
      <c r="G336">
        <f>IF(Inputs!$B$27&lt;&gt;"Ready","PENDING INPUTS",IF($B$3=1,INDEX(Avalanche!$K$5:$CL$364,A336,($D$3-1)*8+5),INDEX(Snowball!$K$5:$CL$364,A336,($D$3-1)*8+5)))</f>
        <v>99</v>
      </c>
      <c r="H336" s="3">
        <f>IF(Inputs!$B$27&lt;&gt;"Ready","PENDING INPUTS",IF($B$3=1,INDEX(Avalanche!$K$5:$CL$364,A336,($D$3-1)*8+6),INDEX(Snowball!$K$5:$CL$364,A336,($D$3-1)*8+6)))</f>
        <v>0</v>
      </c>
      <c r="I336" s="3">
        <f>IF(Inputs!$B$27&lt;&gt;"Ready","PENDING INPUTS",IF($B$3=1,INDEX(Avalanche!$K$5:$CL$364,A336,($D$3-1)*8+7),INDEX(Snowball!$K$5:$CL$364,A336,($D$3-1)*8+7)))</f>
        <v>0</v>
      </c>
      <c r="J336" s="3">
        <f>IF(Inputs!$B$27&lt;&gt;"Ready","PENDING INPUTS",IF($B$3=1,INDEX(Avalanche!$K$5:$CL$364,A336,($D$3-1)*8+8),INDEX(Snowball!$K$5:$CL$364,A336,($D$3-1)*8+8)))</f>
        <v>0</v>
      </c>
    </row>
    <row r="337" spans="1:10" ht="27.95" customHeight="1" x14ac:dyDescent="0.25">
      <c r="A337">
        <v>333</v>
      </c>
      <c r="B337" s="13">
        <f>IF(Inputs!$B$27&lt;&gt;"Ready","PENDING INPUTS",EDATE(Inputs!B5,A337-1))</f>
        <v>56401</v>
      </c>
      <c r="C337" s="3">
        <f>IF(Inputs!$B$27&lt;&gt;"Ready","PENDING INPUTS",IF($B$3=1,INDEX(Avalanche!$K$5:$CL$364,A337,($D$3-1)*8+1),INDEX(Snowball!$K$5:$CL$364,A337,($D$3-1)*8+1)))</f>
        <v>0</v>
      </c>
      <c r="D337" s="3">
        <f>IF(Inputs!$B$27&lt;&gt;"Ready","PENDING INPUTS",IF($B$3=1,INDEX(Avalanche!$K$5:$CL$364,A337,($D$3-1)*8+2),INDEX(Snowball!$K$5:$CL$364,A337,($D$3-1)*8+2)))</f>
        <v>0</v>
      </c>
      <c r="E337" s="3">
        <f>IF(Inputs!$B$27&lt;&gt;"Ready","PENDING INPUTS",IF($B$3=1,INDEX(Avalanche!$K$5:$CL$364,A337,($D$3-1)*8+3),INDEX(Snowball!$K$5:$CL$364,A337,($D$3-1)*8+3)))</f>
        <v>0</v>
      </c>
      <c r="F337" s="3">
        <f>IF(Inputs!$B$27&lt;&gt;"Ready","PENDING INPUTS",IF($B$3=1,INDEX(Avalanche!$K$5:$CL$364,A337,($D$3-1)*8+4),INDEX(Snowball!$K$5:$CL$364,A337,($D$3-1)*8+4)))</f>
        <v>0</v>
      </c>
      <c r="G337">
        <f>IF(Inputs!$B$27&lt;&gt;"Ready","PENDING INPUTS",IF($B$3=1,INDEX(Avalanche!$K$5:$CL$364,A337,($D$3-1)*8+5),INDEX(Snowball!$K$5:$CL$364,A337,($D$3-1)*8+5)))</f>
        <v>99</v>
      </c>
      <c r="H337" s="3">
        <f>IF(Inputs!$B$27&lt;&gt;"Ready","PENDING INPUTS",IF($B$3=1,INDEX(Avalanche!$K$5:$CL$364,A337,($D$3-1)*8+6),INDEX(Snowball!$K$5:$CL$364,A337,($D$3-1)*8+6)))</f>
        <v>0</v>
      </c>
      <c r="I337" s="3">
        <f>IF(Inputs!$B$27&lt;&gt;"Ready","PENDING INPUTS",IF($B$3=1,INDEX(Avalanche!$K$5:$CL$364,A337,($D$3-1)*8+7),INDEX(Snowball!$K$5:$CL$364,A337,($D$3-1)*8+7)))</f>
        <v>0</v>
      </c>
      <c r="J337" s="3">
        <f>IF(Inputs!$B$27&lt;&gt;"Ready","PENDING INPUTS",IF($B$3=1,INDEX(Avalanche!$K$5:$CL$364,A337,($D$3-1)*8+8),INDEX(Snowball!$K$5:$CL$364,A337,($D$3-1)*8+8)))</f>
        <v>0</v>
      </c>
    </row>
    <row r="338" spans="1:10" ht="27.95" customHeight="1" x14ac:dyDescent="0.25">
      <c r="A338">
        <v>334</v>
      </c>
      <c r="B338" s="13">
        <f>IF(Inputs!$B$27&lt;&gt;"Ready","PENDING INPUTS",EDATE(Inputs!B5,A338-1))</f>
        <v>56431</v>
      </c>
      <c r="C338" s="3">
        <f>IF(Inputs!$B$27&lt;&gt;"Ready","PENDING INPUTS",IF($B$3=1,INDEX(Avalanche!$K$5:$CL$364,A338,($D$3-1)*8+1),INDEX(Snowball!$K$5:$CL$364,A338,($D$3-1)*8+1)))</f>
        <v>0</v>
      </c>
      <c r="D338" s="3">
        <f>IF(Inputs!$B$27&lt;&gt;"Ready","PENDING INPUTS",IF($B$3=1,INDEX(Avalanche!$K$5:$CL$364,A338,($D$3-1)*8+2),INDEX(Snowball!$K$5:$CL$364,A338,($D$3-1)*8+2)))</f>
        <v>0</v>
      </c>
      <c r="E338" s="3">
        <f>IF(Inputs!$B$27&lt;&gt;"Ready","PENDING INPUTS",IF($B$3=1,INDEX(Avalanche!$K$5:$CL$364,A338,($D$3-1)*8+3),INDEX(Snowball!$K$5:$CL$364,A338,($D$3-1)*8+3)))</f>
        <v>0</v>
      </c>
      <c r="F338" s="3">
        <f>IF(Inputs!$B$27&lt;&gt;"Ready","PENDING INPUTS",IF($B$3=1,INDEX(Avalanche!$K$5:$CL$364,A338,($D$3-1)*8+4),INDEX(Snowball!$K$5:$CL$364,A338,($D$3-1)*8+4)))</f>
        <v>0</v>
      </c>
      <c r="G338">
        <f>IF(Inputs!$B$27&lt;&gt;"Ready","PENDING INPUTS",IF($B$3=1,INDEX(Avalanche!$K$5:$CL$364,A338,($D$3-1)*8+5),INDEX(Snowball!$K$5:$CL$364,A338,($D$3-1)*8+5)))</f>
        <v>99</v>
      </c>
      <c r="H338" s="3">
        <f>IF(Inputs!$B$27&lt;&gt;"Ready","PENDING INPUTS",IF($B$3=1,INDEX(Avalanche!$K$5:$CL$364,A338,($D$3-1)*8+6),INDEX(Snowball!$K$5:$CL$364,A338,($D$3-1)*8+6)))</f>
        <v>0</v>
      </c>
      <c r="I338" s="3">
        <f>IF(Inputs!$B$27&lt;&gt;"Ready","PENDING INPUTS",IF($B$3=1,INDEX(Avalanche!$K$5:$CL$364,A338,($D$3-1)*8+7),INDEX(Snowball!$K$5:$CL$364,A338,($D$3-1)*8+7)))</f>
        <v>0</v>
      </c>
      <c r="J338" s="3">
        <f>IF(Inputs!$B$27&lt;&gt;"Ready","PENDING INPUTS",IF($B$3=1,INDEX(Avalanche!$K$5:$CL$364,A338,($D$3-1)*8+8),INDEX(Snowball!$K$5:$CL$364,A338,($D$3-1)*8+8)))</f>
        <v>0</v>
      </c>
    </row>
    <row r="339" spans="1:10" ht="27.95" customHeight="1" x14ac:dyDescent="0.25">
      <c r="A339">
        <v>335</v>
      </c>
      <c r="B339" s="13">
        <f>IF(Inputs!$B$27&lt;&gt;"Ready","PENDING INPUTS",EDATE(Inputs!B5,A339-1))</f>
        <v>56462</v>
      </c>
      <c r="C339" s="3">
        <f>IF(Inputs!$B$27&lt;&gt;"Ready","PENDING INPUTS",IF($B$3=1,INDEX(Avalanche!$K$5:$CL$364,A339,($D$3-1)*8+1),INDEX(Snowball!$K$5:$CL$364,A339,($D$3-1)*8+1)))</f>
        <v>0</v>
      </c>
      <c r="D339" s="3">
        <f>IF(Inputs!$B$27&lt;&gt;"Ready","PENDING INPUTS",IF($B$3=1,INDEX(Avalanche!$K$5:$CL$364,A339,($D$3-1)*8+2),INDEX(Snowball!$K$5:$CL$364,A339,($D$3-1)*8+2)))</f>
        <v>0</v>
      </c>
      <c r="E339" s="3">
        <f>IF(Inputs!$B$27&lt;&gt;"Ready","PENDING INPUTS",IF($B$3=1,INDEX(Avalanche!$K$5:$CL$364,A339,($D$3-1)*8+3),INDEX(Snowball!$K$5:$CL$364,A339,($D$3-1)*8+3)))</f>
        <v>0</v>
      </c>
      <c r="F339" s="3">
        <f>IF(Inputs!$B$27&lt;&gt;"Ready","PENDING INPUTS",IF($B$3=1,INDEX(Avalanche!$K$5:$CL$364,A339,($D$3-1)*8+4),INDEX(Snowball!$K$5:$CL$364,A339,($D$3-1)*8+4)))</f>
        <v>0</v>
      </c>
      <c r="G339">
        <f>IF(Inputs!$B$27&lt;&gt;"Ready","PENDING INPUTS",IF($B$3=1,INDEX(Avalanche!$K$5:$CL$364,A339,($D$3-1)*8+5),INDEX(Snowball!$K$5:$CL$364,A339,($D$3-1)*8+5)))</f>
        <v>99</v>
      </c>
      <c r="H339" s="3">
        <f>IF(Inputs!$B$27&lt;&gt;"Ready","PENDING INPUTS",IF($B$3=1,INDEX(Avalanche!$K$5:$CL$364,A339,($D$3-1)*8+6),INDEX(Snowball!$K$5:$CL$364,A339,($D$3-1)*8+6)))</f>
        <v>0</v>
      </c>
      <c r="I339" s="3">
        <f>IF(Inputs!$B$27&lt;&gt;"Ready","PENDING INPUTS",IF($B$3=1,INDEX(Avalanche!$K$5:$CL$364,A339,($D$3-1)*8+7),INDEX(Snowball!$K$5:$CL$364,A339,($D$3-1)*8+7)))</f>
        <v>0</v>
      </c>
      <c r="J339" s="3">
        <f>IF(Inputs!$B$27&lt;&gt;"Ready","PENDING INPUTS",IF($B$3=1,INDEX(Avalanche!$K$5:$CL$364,A339,($D$3-1)*8+8),INDEX(Snowball!$K$5:$CL$364,A339,($D$3-1)*8+8)))</f>
        <v>0</v>
      </c>
    </row>
    <row r="340" spans="1:10" ht="27.95" customHeight="1" x14ac:dyDescent="0.25">
      <c r="A340">
        <v>336</v>
      </c>
      <c r="B340" s="13">
        <f>IF(Inputs!$B$27&lt;&gt;"Ready","PENDING INPUTS",EDATE(Inputs!B5,A340-1))</f>
        <v>56493</v>
      </c>
      <c r="C340" s="3">
        <f>IF(Inputs!$B$27&lt;&gt;"Ready","PENDING INPUTS",IF($B$3=1,INDEX(Avalanche!$K$5:$CL$364,A340,($D$3-1)*8+1),INDEX(Snowball!$K$5:$CL$364,A340,($D$3-1)*8+1)))</f>
        <v>0</v>
      </c>
      <c r="D340" s="3">
        <f>IF(Inputs!$B$27&lt;&gt;"Ready","PENDING INPUTS",IF($B$3=1,INDEX(Avalanche!$K$5:$CL$364,A340,($D$3-1)*8+2),INDEX(Snowball!$K$5:$CL$364,A340,($D$3-1)*8+2)))</f>
        <v>0</v>
      </c>
      <c r="E340" s="3">
        <f>IF(Inputs!$B$27&lt;&gt;"Ready","PENDING INPUTS",IF($B$3=1,INDEX(Avalanche!$K$5:$CL$364,A340,($D$3-1)*8+3),INDEX(Snowball!$K$5:$CL$364,A340,($D$3-1)*8+3)))</f>
        <v>0</v>
      </c>
      <c r="F340" s="3">
        <f>IF(Inputs!$B$27&lt;&gt;"Ready","PENDING INPUTS",IF($B$3=1,INDEX(Avalanche!$K$5:$CL$364,A340,($D$3-1)*8+4),INDEX(Snowball!$K$5:$CL$364,A340,($D$3-1)*8+4)))</f>
        <v>0</v>
      </c>
      <c r="G340">
        <f>IF(Inputs!$B$27&lt;&gt;"Ready","PENDING INPUTS",IF($B$3=1,INDEX(Avalanche!$K$5:$CL$364,A340,($D$3-1)*8+5),INDEX(Snowball!$K$5:$CL$364,A340,($D$3-1)*8+5)))</f>
        <v>99</v>
      </c>
      <c r="H340" s="3">
        <f>IF(Inputs!$B$27&lt;&gt;"Ready","PENDING INPUTS",IF($B$3=1,INDEX(Avalanche!$K$5:$CL$364,A340,($D$3-1)*8+6),INDEX(Snowball!$K$5:$CL$364,A340,($D$3-1)*8+6)))</f>
        <v>0</v>
      </c>
      <c r="I340" s="3">
        <f>IF(Inputs!$B$27&lt;&gt;"Ready","PENDING INPUTS",IF($B$3=1,INDEX(Avalanche!$K$5:$CL$364,A340,($D$3-1)*8+7),INDEX(Snowball!$K$5:$CL$364,A340,($D$3-1)*8+7)))</f>
        <v>0</v>
      </c>
      <c r="J340" s="3">
        <f>IF(Inputs!$B$27&lt;&gt;"Ready","PENDING INPUTS",IF($B$3=1,INDEX(Avalanche!$K$5:$CL$364,A340,($D$3-1)*8+8),INDEX(Snowball!$K$5:$CL$364,A340,($D$3-1)*8+8)))</f>
        <v>0</v>
      </c>
    </row>
    <row r="341" spans="1:10" ht="27.95" customHeight="1" x14ac:dyDescent="0.25">
      <c r="A341">
        <v>337</v>
      </c>
      <c r="B341" s="13">
        <f>IF(Inputs!$B$27&lt;&gt;"Ready","PENDING INPUTS",EDATE(Inputs!B5,A341-1))</f>
        <v>56523</v>
      </c>
      <c r="C341" s="3">
        <f>IF(Inputs!$B$27&lt;&gt;"Ready","PENDING INPUTS",IF($B$3=1,INDEX(Avalanche!$K$5:$CL$364,A341,($D$3-1)*8+1),INDEX(Snowball!$K$5:$CL$364,A341,($D$3-1)*8+1)))</f>
        <v>0</v>
      </c>
      <c r="D341" s="3">
        <f>IF(Inputs!$B$27&lt;&gt;"Ready","PENDING INPUTS",IF($B$3=1,INDEX(Avalanche!$K$5:$CL$364,A341,($D$3-1)*8+2),INDEX(Snowball!$K$5:$CL$364,A341,($D$3-1)*8+2)))</f>
        <v>0</v>
      </c>
      <c r="E341" s="3">
        <f>IF(Inputs!$B$27&lt;&gt;"Ready","PENDING INPUTS",IF($B$3=1,INDEX(Avalanche!$K$5:$CL$364,A341,($D$3-1)*8+3),INDEX(Snowball!$K$5:$CL$364,A341,($D$3-1)*8+3)))</f>
        <v>0</v>
      </c>
      <c r="F341" s="3">
        <f>IF(Inputs!$B$27&lt;&gt;"Ready","PENDING INPUTS",IF($B$3=1,INDEX(Avalanche!$K$5:$CL$364,A341,($D$3-1)*8+4),INDEX(Snowball!$K$5:$CL$364,A341,($D$3-1)*8+4)))</f>
        <v>0</v>
      </c>
      <c r="G341">
        <f>IF(Inputs!$B$27&lt;&gt;"Ready","PENDING INPUTS",IF($B$3=1,INDEX(Avalanche!$K$5:$CL$364,A341,($D$3-1)*8+5),INDEX(Snowball!$K$5:$CL$364,A341,($D$3-1)*8+5)))</f>
        <v>99</v>
      </c>
      <c r="H341" s="3">
        <f>IF(Inputs!$B$27&lt;&gt;"Ready","PENDING INPUTS",IF($B$3=1,INDEX(Avalanche!$K$5:$CL$364,A341,($D$3-1)*8+6),INDEX(Snowball!$K$5:$CL$364,A341,($D$3-1)*8+6)))</f>
        <v>0</v>
      </c>
      <c r="I341" s="3">
        <f>IF(Inputs!$B$27&lt;&gt;"Ready","PENDING INPUTS",IF($B$3=1,INDEX(Avalanche!$K$5:$CL$364,A341,($D$3-1)*8+7),INDEX(Snowball!$K$5:$CL$364,A341,($D$3-1)*8+7)))</f>
        <v>0</v>
      </c>
      <c r="J341" s="3">
        <f>IF(Inputs!$B$27&lt;&gt;"Ready","PENDING INPUTS",IF($B$3=1,INDEX(Avalanche!$K$5:$CL$364,A341,($D$3-1)*8+8),INDEX(Snowball!$K$5:$CL$364,A341,($D$3-1)*8+8)))</f>
        <v>0</v>
      </c>
    </row>
    <row r="342" spans="1:10" ht="27.95" customHeight="1" x14ac:dyDescent="0.25">
      <c r="A342">
        <v>338</v>
      </c>
      <c r="B342" s="13">
        <f>IF(Inputs!$B$27&lt;&gt;"Ready","PENDING INPUTS",EDATE(Inputs!B5,A342-1))</f>
        <v>56554</v>
      </c>
      <c r="C342" s="3">
        <f>IF(Inputs!$B$27&lt;&gt;"Ready","PENDING INPUTS",IF($B$3=1,INDEX(Avalanche!$K$5:$CL$364,A342,($D$3-1)*8+1),INDEX(Snowball!$K$5:$CL$364,A342,($D$3-1)*8+1)))</f>
        <v>0</v>
      </c>
      <c r="D342" s="3">
        <f>IF(Inputs!$B$27&lt;&gt;"Ready","PENDING INPUTS",IF($B$3=1,INDEX(Avalanche!$K$5:$CL$364,A342,($D$3-1)*8+2),INDEX(Snowball!$K$5:$CL$364,A342,($D$3-1)*8+2)))</f>
        <v>0</v>
      </c>
      <c r="E342" s="3">
        <f>IF(Inputs!$B$27&lt;&gt;"Ready","PENDING INPUTS",IF($B$3=1,INDEX(Avalanche!$K$5:$CL$364,A342,($D$3-1)*8+3),INDEX(Snowball!$K$5:$CL$364,A342,($D$3-1)*8+3)))</f>
        <v>0</v>
      </c>
      <c r="F342" s="3">
        <f>IF(Inputs!$B$27&lt;&gt;"Ready","PENDING INPUTS",IF($B$3=1,INDEX(Avalanche!$K$5:$CL$364,A342,($D$3-1)*8+4),INDEX(Snowball!$K$5:$CL$364,A342,($D$3-1)*8+4)))</f>
        <v>0</v>
      </c>
      <c r="G342">
        <f>IF(Inputs!$B$27&lt;&gt;"Ready","PENDING INPUTS",IF($B$3=1,INDEX(Avalanche!$K$5:$CL$364,A342,($D$3-1)*8+5),INDEX(Snowball!$K$5:$CL$364,A342,($D$3-1)*8+5)))</f>
        <v>99</v>
      </c>
      <c r="H342" s="3">
        <f>IF(Inputs!$B$27&lt;&gt;"Ready","PENDING INPUTS",IF($B$3=1,INDEX(Avalanche!$K$5:$CL$364,A342,($D$3-1)*8+6),INDEX(Snowball!$K$5:$CL$364,A342,($D$3-1)*8+6)))</f>
        <v>0</v>
      </c>
      <c r="I342" s="3">
        <f>IF(Inputs!$B$27&lt;&gt;"Ready","PENDING INPUTS",IF($B$3=1,INDEX(Avalanche!$K$5:$CL$364,A342,($D$3-1)*8+7),INDEX(Snowball!$K$5:$CL$364,A342,($D$3-1)*8+7)))</f>
        <v>0</v>
      </c>
      <c r="J342" s="3">
        <f>IF(Inputs!$B$27&lt;&gt;"Ready","PENDING INPUTS",IF($B$3=1,INDEX(Avalanche!$K$5:$CL$364,A342,($D$3-1)*8+8),INDEX(Snowball!$K$5:$CL$364,A342,($D$3-1)*8+8)))</f>
        <v>0</v>
      </c>
    </row>
    <row r="343" spans="1:10" ht="27.95" customHeight="1" x14ac:dyDescent="0.25">
      <c r="A343">
        <v>339</v>
      </c>
      <c r="B343" s="13">
        <f>IF(Inputs!$B$27&lt;&gt;"Ready","PENDING INPUTS",EDATE(Inputs!B5,A343-1))</f>
        <v>56584</v>
      </c>
      <c r="C343" s="3">
        <f>IF(Inputs!$B$27&lt;&gt;"Ready","PENDING INPUTS",IF($B$3=1,INDEX(Avalanche!$K$5:$CL$364,A343,($D$3-1)*8+1),INDEX(Snowball!$K$5:$CL$364,A343,($D$3-1)*8+1)))</f>
        <v>0</v>
      </c>
      <c r="D343" s="3">
        <f>IF(Inputs!$B$27&lt;&gt;"Ready","PENDING INPUTS",IF($B$3=1,INDEX(Avalanche!$K$5:$CL$364,A343,($D$3-1)*8+2),INDEX(Snowball!$K$5:$CL$364,A343,($D$3-1)*8+2)))</f>
        <v>0</v>
      </c>
      <c r="E343" s="3">
        <f>IF(Inputs!$B$27&lt;&gt;"Ready","PENDING INPUTS",IF($B$3=1,INDEX(Avalanche!$K$5:$CL$364,A343,($D$3-1)*8+3),INDEX(Snowball!$K$5:$CL$364,A343,($D$3-1)*8+3)))</f>
        <v>0</v>
      </c>
      <c r="F343" s="3">
        <f>IF(Inputs!$B$27&lt;&gt;"Ready","PENDING INPUTS",IF($B$3=1,INDEX(Avalanche!$K$5:$CL$364,A343,($D$3-1)*8+4),INDEX(Snowball!$K$5:$CL$364,A343,($D$3-1)*8+4)))</f>
        <v>0</v>
      </c>
      <c r="G343">
        <f>IF(Inputs!$B$27&lt;&gt;"Ready","PENDING INPUTS",IF($B$3=1,INDEX(Avalanche!$K$5:$CL$364,A343,($D$3-1)*8+5),INDEX(Snowball!$K$5:$CL$364,A343,($D$3-1)*8+5)))</f>
        <v>99</v>
      </c>
      <c r="H343" s="3">
        <f>IF(Inputs!$B$27&lt;&gt;"Ready","PENDING INPUTS",IF($B$3=1,INDEX(Avalanche!$K$5:$CL$364,A343,($D$3-1)*8+6),INDEX(Snowball!$K$5:$CL$364,A343,($D$3-1)*8+6)))</f>
        <v>0</v>
      </c>
      <c r="I343" s="3">
        <f>IF(Inputs!$B$27&lt;&gt;"Ready","PENDING INPUTS",IF($B$3=1,INDEX(Avalanche!$K$5:$CL$364,A343,($D$3-1)*8+7),INDEX(Snowball!$K$5:$CL$364,A343,($D$3-1)*8+7)))</f>
        <v>0</v>
      </c>
      <c r="J343" s="3">
        <f>IF(Inputs!$B$27&lt;&gt;"Ready","PENDING INPUTS",IF($B$3=1,INDEX(Avalanche!$K$5:$CL$364,A343,($D$3-1)*8+8),INDEX(Snowball!$K$5:$CL$364,A343,($D$3-1)*8+8)))</f>
        <v>0</v>
      </c>
    </row>
    <row r="344" spans="1:10" ht="27.95" customHeight="1" x14ac:dyDescent="0.25">
      <c r="A344">
        <v>340</v>
      </c>
      <c r="B344" s="13">
        <f>IF(Inputs!$B$27&lt;&gt;"Ready","PENDING INPUTS",EDATE(Inputs!B5,A344-1))</f>
        <v>56615</v>
      </c>
      <c r="C344" s="3">
        <f>IF(Inputs!$B$27&lt;&gt;"Ready","PENDING INPUTS",IF($B$3=1,INDEX(Avalanche!$K$5:$CL$364,A344,($D$3-1)*8+1),INDEX(Snowball!$K$5:$CL$364,A344,($D$3-1)*8+1)))</f>
        <v>0</v>
      </c>
      <c r="D344" s="3">
        <f>IF(Inputs!$B$27&lt;&gt;"Ready","PENDING INPUTS",IF($B$3=1,INDEX(Avalanche!$K$5:$CL$364,A344,($D$3-1)*8+2),INDEX(Snowball!$K$5:$CL$364,A344,($D$3-1)*8+2)))</f>
        <v>0</v>
      </c>
      <c r="E344" s="3">
        <f>IF(Inputs!$B$27&lt;&gt;"Ready","PENDING INPUTS",IF($B$3=1,INDEX(Avalanche!$K$5:$CL$364,A344,($D$3-1)*8+3),INDEX(Snowball!$K$5:$CL$364,A344,($D$3-1)*8+3)))</f>
        <v>0</v>
      </c>
      <c r="F344" s="3">
        <f>IF(Inputs!$B$27&lt;&gt;"Ready","PENDING INPUTS",IF($B$3=1,INDEX(Avalanche!$K$5:$CL$364,A344,($D$3-1)*8+4),INDEX(Snowball!$K$5:$CL$364,A344,($D$3-1)*8+4)))</f>
        <v>0</v>
      </c>
      <c r="G344">
        <f>IF(Inputs!$B$27&lt;&gt;"Ready","PENDING INPUTS",IF($B$3=1,INDEX(Avalanche!$K$5:$CL$364,A344,($D$3-1)*8+5),INDEX(Snowball!$K$5:$CL$364,A344,($D$3-1)*8+5)))</f>
        <v>99</v>
      </c>
      <c r="H344" s="3">
        <f>IF(Inputs!$B$27&lt;&gt;"Ready","PENDING INPUTS",IF($B$3=1,INDEX(Avalanche!$K$5:$CL$364,A344,($D$3-1)*8+6),INDEX(Snowball!$K$5:$CL$364,A344,($D$3-1)*8+6)))</f>
        <v>0</v>
      </c>
      <c r="I344" s="3">
        <f>IF(Inputs!$B$27&lt;&gt;"Ready","PENDING INPUTS",IF($B$3=1,INDEX(Avalanche!$K$5:$CL$364,A344,($D$3-1)*8+7),INDEX(Snowball!$K$5:$CL$364,A344,($D$3-1)*8+7)))</f>
        <v>0</v>
      </c>
      <c r="J344" s="3">
        <f>IF(Inputs!$B$27&lt;&gt;"Ready","PENDING INPUTS",IF($B$3=1,INDEX(Avalanche!$K$5:$CL$364,A344,($D$3-1)*8+8),INDEX(Snowball!$K$5:$CL$364,A344,($D$3-1)*8+8)))</f>
        <v>0</v>
      </c>
    </row>
    <row r="345" spans="1:10" ht="27.95" customHeight="1" x14ac:dyDescent="0.25">
      <c r="A345">
        <v>341</v>
      </c>
      <c r="B345" s="13">
        <f>IF(Inputs!$B$27&lt;&gt;"Ready","PENDING INPUTS",EDATE(Inputs!B5,A345-1))</f>
        <v>56646</v>
      </c>
      <c r="C345" s="3">
        <f>IF(Inputs!$B$27&lt;&gt;"Ready","PENDING INPUTS",IF($B$3=1,INDEX(Avalanche!$K$5:$CL$364,A345,($D$3-1)*8+1),INDEX(Snowball!$K$5:$CL$364,A345,($D$3-1)*8+1)))</f>
        <v>0</v>
      </c>
      <c r="D345" s="3">
        <f>IF(Inputs!$B$27&lt;&gt;"Ready","PENDING INPUTS",IF($B$3=1,INDEX(Avalanche!$K$5:$CL$364,A345,($D$3-1)*8+2),INDEX(Snowball!$K$5:$CL$364,A345,($D$3-1)*8+2)))</f>
        <v>0</v>
      </c>
      <c r="E345" s="3">
        <f>IF(Inputs!$B$27&lt;&gt;"Ready","PENDING INPUTS",IF($B$3=1,INDEX(Avalanche!$K$5:$CL$364,A345,($D$3-1)*8+3),INDEX(Snowball!$K$5:$CL$364,A345,($D$3-1)*8+3)))</f>
        <v>0</v>
      </c>
      <c r="F345" s="3">
        <f>IF(Inputs!$B$27&lt;&gt;"Ready","PENDING INPUTS",IF($B$3=1,INDEX(Avalanche!$K$5:$CL$364,A345,($D$3-1)*8+4),INDEX(Snowball!$K$5:$CL$364,A345,($D$3-1)*8+4)))</f>
        <v>0</v>
      </c>
      <c r="G345">
        <f>IF(Inputs!$B$27&lt;&gt;"Ready","PENDING INPUTS",IF($B$3=1,INDEX(Avalanche!$K$5:$CL$364,A345,($D$3-1)*8+5),INDEX(Snowball!$K$5:$CL$364,A345,($D$3-1)*8+5)))</f>
        <v>99</v>
      </c>
      <c r="H345" s="3">
        <f>IF(Inputs!$B$27&lt;&gt;"Ready","PENDING INPUTS",IF($B$3=1,INDEX(Avalanche!$K$5:$CL$364,A345,($D$3-1)*8+6),INDEX(Snowball!$K$5:$CL$364,A345,($D$3-1)*8+6)))</f>
        <v>0</v>
      </c>
      <c r="I345" s="3">
        <f>IF(Inputs!$B$27&lt;&gt;"Ready","PENDING INPUTS",IF($B$3=1,INDEX(Avalanche!$K$5:$CL$364,A345,($D$3-1)*8+7),INDEX(Snowball!$K$5:$CL$364,A345,($D$3-1)*8+7)))</f>
        <v>0</v>
      </c>
      <c r="J345" s="3">
        <f>IF(Inputs!$B$27&lt;&gt;"Ready","PENDING INPUTS",IF($B$3=1,INDEX(Avalanche!$K$5:$CL$364,A345,($D$3-1)*8+8),INDEX(Snowball!$K$5:$CL$364,A345,($D$3-1)*8+8)))</f>
        <v>0</v>
      </c>
    </row>
    <row r="346" spans="1:10" ht="27.95" customHeight="1" x14ac:dyDescent="0.25">
      <c r="A346">
        <v>342</v>
      </c>
      <c r="B346" s="13">
        <f>IF(Inputs!$B$27&lt;&gt;"Ready","PENDING INPUTS",EDATE(Inputs!B5,A346-1))</f>
        <v>56674</v>
      </c>
      <c r="C346" s="3">
        <f>IF(Inputs!$B$27&lt;&gt;"Ready","PENDING INPUTS",IF($B$3=1,INDEX(Avalanche!$K$5:$CL$364,A346,($D$3-1)*8+1),INDEX(Snowball!$K$5:$CL$364,A346,($D$3-1)*8+1)))</f>
        <v>0</v>
      </c>
      <c r="D346" s="3">
        <f>IF(Inputs!$B$27&lt;&gt;"Ready","PENDING INPUTS",IF($B$3=1,INDEX(Avalanche!$K$5:$CL$364,A346,($D$3-1)*8+2),INDEX(Snowball!$K$5:$CL$364,A346,($D$3-1)*8+2)))</f>
        <v>0</v>
      </c>
      <c r="E346" s="3">
        <f>IF(Inputs!$B$27&lt;&gt;"Ready","PENDING INPUTS",IF($B$3=1,INDEX(Avalanche!$K$5:$CL$364,A346,($D$3-1)*8+3),INDEX(Snowball!$K$5:$CL$364,A346,($D$3-1)*8+3)))</f>
        <v>0</v>
      </c>
      <c r="F346" s="3">
        <f>IF(Inputs!$B$27&lt;&gt;"Ready","PENDING INPUTS",IF($B$3=1,INDEX(Avalanche!$K$5:$CL$364,A346,($D$3-1)*8+4),INDEX(Snowball!$K$5:$CL$364,A346,($D$3-1)*8+4)))</f>
        <v>0</v>
      </c>
      <c r="G346">
        <f>IF(Inputs!$B$27&lt;&gt;"Ready","PENDING INPUTS",IF($B$3=1,INDEX(Avalanche!$K$5:$CL$364,A346,($D$3-1)*8+5),INDEX(Snowball!$K$5:$CL$364,A346,($D$3-1)*8+5)))</f>
        <v>99</v>
      </c>
      <c r="H346" s="3">
        <f>IF(Inputs!$B$27&lt;&gt;"Ready","PENDING INPUTS",IF($B$3=1,INDEX(Avalanche!$K$5:$CL$364,A346,($D$3-1)*8+6),INDEX(Snowball!$K$5:$CL$364,A346,($D$3-1)*8+6)))</f>
        <v>0</v>
      </c>
      <c r="I346" s="3">
        <f>IF(Inputs!$B$27&lt;&gt;"Ready","PENDING INPUTS",IF($B$3=1,INDEX(Avalanche!$K$5:$CL$364,A346,($D$3-1)*8+7),INDEX(Snowball!$K$5:$CL$364,A346,($D$3-1)*8+7)))</f>
        <v>0</v>
      </c>
      <c r="J346" s="3">
        <f>IF(Inputs!$B$27&lt;&gt;"Ready","PENDING INPUTS",IF($B$3=1,INDEX(Avalanche!$K$5:$CL$364,A346,($D$3-1)*8+8),INDEX(Snowball!$K$5:$CL$364,A346,($D$3-1)*8+8)))</f>
        <v>0</v>
      </c>
    </row>
    <row r="347" spans="1:10" ht="27.95" customHeight="1" x14ac:dyDescent="0.25">
      <c r="A347">
        <v>343</v>
      </c>
      <c r="B347" s="13">
        <f>IF(Inputs!$B$27&lt;&gt;"Ready","PENDING INPUTS",EDATE(Inputs!B5,A347-1))</f>
        <v>56705</v>
      </c>
      <c r="C347" s="3">
        <f>IF(Inputs!$B$27&lt;&gt;"Ready","PENDING INPUTS",IF($B$3=1,INDEX(Avalanche!$K$5:$CL$364,A347,($D$3-1)*8+1),INDEX(Snowball!$K$5:$CL$364,A347,($D$3-1)*8+1)))</f>
        <v>0</v>
      </c>
      <c r="D347" s="3">
        <f>IF(Inputs!$B$27&lt;&gt;"Ready","PENDING INPUTS",IF($B$3=1,INDEX(Avalanche!$K$5:$CL$364,A347,($D$3-1)*8+2),INDEX(Snowball!$K$5:$CL$364,A347,($D$3-1)*8+2)))</f>
        <v>0</v>
      </c>
      <c r="E347" s="3">
        <f>IF(Inputs!$B$27&lt;&gt;"Ready","PENDING INPUTS",IF($B$3=1,INDEX(Avalanche!$K$5:$CL$364,A347,($D$3-1)*8+3),INDEX(Snowball!$K$5:$CL$364,A347,($D$3-1)*8+3)))</f>
        <v>0</v>
      </c>
      <c r="F347" s="3">
        <f>IF(Inputs!$B$27&lt;&gt;"Ready","PENDING INPUTS",IF($B$3=1,INDEX(Avalanche!$K$5:$CL$364,A347,($D$3-1)*8+4),INDEX(Snowball!$K$5:$CL$364,A347,($D$3-1)*8+4)))</f>
        <v>0</v>
      </c>
      <c r="G347">
        <f>IF(Inputs!$B$27&lt;&gt;"Ready","PENDING INPUTS",IF($B$3=1,INDEX(Avalanche!$K$5:$CL$364,A347,($D$3-1)*8+5),INDEX(Snowball!$K$5:$CL$364,A347,($D$3-1)*8+5)))</f>
        <v>99</v>
      </c>
      <c r="H347" s="3">
        <f>IF(Inputs!$B$27&lt;&gt;"Ready","PENDING INPUTS",IF($B$3=1,INDEX(Avalanche!$K$5:$CL$364,A347,($D$3-1)*8+6),INDEX(Snowball!$K$5:$CL$364,A347,($D$3-1)*8+6)))</f>
        <v>0</v>
      </c>
      <c r="I347" s="3">
        <f>IF(Inputs!$B$27&lt;&gt;"Ready","PENDING INPUTS",IF($B$3=1,INDEX(Avalanche!$K$5:$CL$364,A347,($D$3-1)*8+7),INDEX(Snowball!$K$5:$CL$364,A347,($D$3-1)*8+7)))</f>
        <v>0</v>
      </c>
      <c r="J347" s="3">
        <f>IF(Inputs!$B$27&lt;&gt;"Ready","PENDING INPUTS",IF($B$3=1,INDEX(Avalanche!$K$5:$CL$364,A347,($D$3-1)*8+8),INDEX(Snowball!$K$5:$CL$364,A347,($D$3-1)*8+8)))</f>
        <v>0</v>
      </c>
    </row>
    <row r="348" spans="1:10" ht="27.95" customHeight="1" x14ac:dyDescent="0.25">
      <c r="A348">
        <v>344</v>
      </c>
      <c r="B348" s="13">
        <f>IF(Inputs!$B$27&lt;&gt;"Ready","PENDING INPUTS",EDATE(Inputs!B5,A348-1))</f>
        <v>56735</v>
      </c>
      <c r="C348" s="3">
        <f>IF(Inputs!$B$27&lt;&gt;"Ready","PENDING INPUTS",IF($B$3=1,INDEX(Avalanche!$K$5:$CL$364,A348,($D$3-1)*8+1),INDEX(Snowball!$K$5:$CL$364,A348,($D$3-1)*8+1)))</f>
        <v>0</v>
      </c>
      <c r="D348" s="3">
        <f>IF(Inputs!$B$27&lt;&gt;"Ready","PENDING INPUTS",IF($B$3=1,INDEX(Avalanche!$K$5:$CL$364,A348,($D$3-1)*8+2),INDEX(Snowball!$K$5:$CL$364,A348,($D$3-1)*8+2)))</f>
        <v>0</v>
      </c>
      <c r="E348" s="3">
        <f>IF(Inputs!$B$27&lt;&gt;"Ready","PENDING INPUTS",IF($B$3=1,INDEX(Avalanche!$K$5:$CL$364,A348,($D$3-1)*8+3),INDEX(Snowball!$K$5:$CL$364,A348,($D$3-1)*8+3)))</f>
        <v>0</v>
      </c>
      <c r="F348" s="3">
        <f>IF(Inputs!$B$27&lt;&gt;"Ready","PENDING INPUTS",IF($B$3=1,INDEX(Avalanche!$K$5:$CL$364,A348,($D$3-1)*8+4),INDEX(Snowball!$K$5:$CL$364,A348,($D$3-1)*8+4)))</f>
        <v>0</v>
      </c>
      <c r="G348">
        <f>IF(Inputs!$B$27&lt;&gt;"Ready","PENDING INPUTS",IF($B$3=1,INDEX(Avalanche!$K$5:$CL$364,A348,($D$3-1)*8+5),INDEX(Snowball!$K$5:$CL$364,A348,($D$3-1)*8+5)))</f>
        <v>99</v>
      </c>
      <c r="H348" s="3">
        <f>IF(Inputs!$B$27&lt;&gt;"Ready","PENDING INPUTS",IF($B$3=1,INDEX(Avalanche!$K$5:$CL$364,A348,($D$3-1)*8+6),INDEX(Snowball!$K$5:$CL$364,A348,($D$3-1)*8+6)))</f>
        <v>0</v>
      </c>
      <c r="I348" s="3">
        <f>IF(Inputs!$B$27&lt;&gt;"Ready","PENDING INPUTS",IF($B$3=1,INDEX(Avalanche!$K$5:$CL$364,A348,($D$3-1)*8+7),INDEX(Snowball!$K$5:$CL$364,A348,($D$3-1)*8+7)))</f>
        <v>0</v>
      </c>
      <c r="J348" s="3">
        <f>IF(Inputs!$B$27&lt;&gt;"Ready","PENDING INPUTS",IF($B$3=1,INDEX(Avalanche!$K$5:$CL$364,A348,($D$3-1)*8+8),INDEX(Snowball!$K$5:$CL$364,A348,($D$3-1)*8+8)))</f>
        <v>0</v>
      </c>
    </row>
    <row r="349" spans="1:10" ht="27.95" customHeight="1" x14ac:dyDescent="0.25">
      <c r="A349">
        <v>345</v>
      </c>
      <c r="B349" s="13">
        <f>IF(Inputs!$B$27&lt;&gt;"Ready","PENDING INPUTS",EDATE(Inputs!B5,A349-1))</f>
        <v>56766</v>
      </c>
      <c r="C349" s="3">
        <f>IF(Inputs!$B$27&lt;&gt;"Ready","PENDING INPUTS",IF($B$3=1,INDEX(Avalanche!$K$5:$CL$364,A349,($D$3-1)*8+1),INDEX(Snowball!$K$5:$CL$364,A349,($D$3-1)*8+1)))</f>
        <v>0</v>
      </c>
      <c r="D349" s="3">
        <f>IF(Inputs!$B$27&lt;&gt;"Ready","PENDING INPUTS",IF($B$3=1,INDEX(Avalanche!$K$5:$CL$364,A349,($D$3-1)*8+2),INDEX(Snowball!$K$5:$CL$364,A349,($D$3-1)*8+2)))</f>
        <v>0</v>
      </c>
      <c r="E349" s="3">
        <f>IF(Inputs!$B$27&lt;&gt;"Ready","PENDING INPUTS",IF($B$3=1,INDEX(Avalanche!$K$5:$CL$364,A349,($D$3-1)*8+3),INDEX(Snowball!$K$5:$CL$364,A349,($D$3-1)*8+3)))</f>
        <v>0</v>
      </c>
      <c r="F349" s="3">
        <f>IF(Inputs!$B$27&lt;&gt;"Ready","PENDING INPUTS",IF($B$3=1,INDEX(Avalanche!$K$5:$CL$364,A349,($D$3-1)*8+4),INDEX(Snowball!$K$5:$CL$364,A349,($D$3-1)*8+4)))</f>
        <v>0</v>
      </c>
      <c r="G349">
        <f>IF(Inputs!$B$27&lt;&gt;"Ready","PENDING INPUTS",IF($B$3=1,INDEX(Avalanche!$K$5:$CL$364,A349,($D$3-1)*8+5),INDEX(Snowball!$K$5:$CL$364,A349,($D$3-1)*8+5)))</f>
        <v>99</v>
      </c>
      <c r="H349" s="3">
        <f>IF(Inputs!$B$27&lt;&gt;"Ready","PENDING INPUTS",IF($B$3=1,INDEX(Avalanche!$K$5:$CL$364,A349,($D$3-1)*8+6),INDEX(Snowball!$K$5:$CL$364,A349,($D$3-1)*8+6)))</f>
        <v>0</v>
      </c>
      <c r="I349" s="3">
        <f>IF(Inputs!$B$27&lt;&gt;"Ready","PENDING INPUTS",IF($B$3=1,INDEX(Avalanche!$K$5:$CL$364,A349,($D$3-1)*8+7),INDEX(Snowball!$K$5:$CL$364,A349,($D$3-1)*8+7)))</f>
        <v>0</v>
      </c>
      <c r="J349" s="3">
        <f>IF(Inputs!$B$27&lt;&gt;"Ready","PENDING INPUTS",IF($B$3=1,INDEX(Avalanche!$K$5:$CL$364,A349,($D$3-1)*8+8),INDEX(Snowball!$K$5:$CL$364,A349,($D$3-1)*8+8)))</f>
        <v>0</v>
      </c>
    </row>
    <row r="350" spans="1:10" ht="27.95" customHeight="1" x14ac:dyDescent="0.25">
      <c r="A350">
        <v>346</v>
      </c>
      <c r="B350" s="13">
        <f>IF(Inputs!$B$27&lt;&gt;"Ready","PENDING INPUTS",EDATE(Inputs!B5,A350-1))</f>
        <v>56796</v>
      </c>
      <c r="C350" s="3">
        <f>IF(Inputs!$B$27&lt;&gt;"Ready","PENDING INPUTS",IF($B$3=1,INDEX(Avalanche!$K$5:$CL$364,A350,($D$3-1)*8+1),INDEX(Snowball!$K$5:$CL$364,A350,($D$3-1)*8+1)))</f>
        <v>0</v>
      </c>
      <c r="D350" s="3">
        <f>IF(Inputs!$B$27&lt;&gt;"Ready","PENDING INPUTS",IF($B$3=1,INDEX(Avalanche!$K$5:$CL$364,A350,($D$3-1)*8+2),INDEX(Snowball!$K$5:$CL$364,A350,($D$3-1)*8+2)))</f>
        <v>0</v>
      </c>
      <c r="E350" s="3">
        <f>IF(Inputs!$B$27&lt;&gt;"Ready","PENDING INPUTS",IF($B$3=1,INDEX(Avalanche!$K$5:$CL$364,A350,($D$3-1)*8+3),INDEX(Snowball!$K$5:$CL$364,A350,($D$3-1)*8+3)))</f>
        <v>0</v>
      </c>
      <c r="F350" s="3">
        <f>IF(Inputs!$B$27&lt;&gt;"Ready","PENDING INPUTS",IF($B$3=1,INDEX(Avalanche!$K$5:$CL$364,A350,($D$3-1)*8+4),INDEX(Snowball!$K$5:$CL$364,A350,($D$3-1)*8+4)))</f>
        <v>0</v>
      </c>
      <c r="G350">
        <f>IF(Inputs!$B$27&lt;&gt;"Ready","PENDING INPUTS",IF($B$3=1,INDEX(Avalanche!$K$5:$CL$364,A350,($D$3-1)*8+5),INDEX(Snowball!$K$5:$CL$364,A350,($D$3-1)*8+5)))</f>
        <v>99</v>
      </c>
      <c r="H350" s="3">
        <f>IF(Inputs!$B$27&lt;&gt;"Ready","PENDING INPUTS",IF($B$3=1,INDEX(Avalanche!$K$5:$CL$364,A350,($D$3-1)*8+6),INDEX(Snowball!$K$5:$CL$364,A350,($D$3-1)*8+6)))</f>
        <v>0</v>
      </c>
      <c r="I350" s="3">
        <f>IF(Inputs!$B$27&lt;&gt;"Ready","PENDING INPUTS",IF($B$3=1,INDEX(Avalanche!$K$5:$CL$364,A350,($D$3-1)*8+7),INDEX(Snowball!$K$5:$CL$364,A350,($D$3-1)*8+7)))</f>
        <v>0</v>
      </c>
      <c r="J350" s="3">
        <f>IF(Inputs!$B$27&lt;&gt;"Ready","PENDING INPUTS",IF($B$3=1,INDEX(Avalanche!$K$5:$CL$364,A350,($D$3-1)*8+8),INDEX(Snowball!$K$5:$CL$364,A350,($D$3-1)*8+8)))</f>
        <v>0</v>
      </c>
    </row>
    <row r="351" spans="1:10" ht="27.95" customHeight="1" x14ac:dyDescent="0.25">
      <c r="A351">
        <v>347</v>
      </c>
      <c r="B351" s="13">
        <f>IF(Inputs!$B$27&lt;&gt;"Ready","PENDING INPUTS",EDATE(Inputs!B5,A351-1))</f>
        <v>56827</v>
      </c>
      <c r="C351" s="3">
        <f>IF(Inputs!$B$27&lt;&gt;"Ready","PENDING INPUTS",IF($B$3=1,INDEX(Avalanche!$K$5:$CL$364,A351,($D$3-1)*8+1),INDEX(Snowball!$K$5:$CL$364,A351,($D$3-1)*8+1)))</f>
        <v>0</v>
      </c>
      <c r="D351" s="3">
        <f>IF(Inputs!$B$27&lt;&gt;"Ready","PENDING INPUTS",IF($B$3=1,INDEX(Avalanche!$K$5:$CL$364,A351,($D$3-1)*8+2),INDEX(Snowball!$K$5:$CL$364,A351,($D$3-1)*8+2)))</f>
        <v>0</v>
      </c>
      <c r="E351" s="3">
        <f>IF(Inputs!$B$27&lt;&gt;"Ready","PENDING INPUTS",IF($B$3=1,INDEX(Avalanche!$K$5:$CL$364,A351,($D$3-1)*8+3),INDEX(Snowball!$K$5:$CL$364,A351,($D$3-1)*8+3)))</f>
        <v>0</v>
      </c>
      <c r="F351" s="3">
        <f>IF(Inputs!$B$27&lt;&gt;"Ready","PENDING INPUTS",IF($B$3=1,INDEX(Avalanche!$K$5:$CL$364,A351,($D$3-1)*8+4),INDEX(Snowball!$K$5:$CL$364,A351,($D$3-1)*8+4)))</f>
        <v>0</v>
      </c>
      <c r="G351">
        <f>IF(Inputs!$B$27&lt;&gt;"Ready","PENDING INPUTS",IF($B$3=1,INDEX(Avalanche!$K$5:$CL$364,A351,($D$3-1)*8+5),INDEX(Snowball!$K$5:$CL$364,A351,($D$3-1)*8+5)))</f>
        <v>99</v>
      </c>
      <c r="H351" s="3">
        <f>IF(Inputs!$B$27&lt;&gt;"Ready","PENDING INPUTS",IF($B$3=1,INDEX(Avalanche!$K$5:$CL$364,A351,($D$3-1)*8+6),INDEX(Snowball!$K$5:$CL$364,A351,($D$3-1)*8+6)))</f>
        <v>0</v>
      </c>
      <c r="I351" s="3">
        <f>IF(Inputs!$B$27&lt;&gt;"Ready","PENDING INPUTS",IF($B$3=1,INDEX(Avalanche!$K$5:$CL$364,A351,($D$3-1)*8+7),INDEX(Snowball!$K$5:$CL$364,A351,($D$3-1)*8+7)))</f>
        <v>0</v>
      </c>
      <c r="J351" s="3">
        <f>IF(Inputs!$B$27&lt;&gt;"Ready","PENDING INPUTS",IF($B$3=1,INDEX(Avalanche!$K$5:$CL$364,A351,($D$3-1)*8+8),INDEX(Snowball!$K$5:$CL$364,A351,($D$3-1)*8+8)))</f>
        <v>0</v>
      </c>
    </row>
    <row r="352" spans="1:10" ht="27.95" customHeight="1" x14ac:dyDescent="0.25">
      <c r="A352">
        <v>348</v>
      </c>
      <c r="B352" s="13">
        <f>IF(Inputs!$B$27&lt;&gt;"Ready","PENDING INPUTS",EDATE(Inputs!B5,A352-1))</f>
        <v>56858</v>
      </c>
      <c r="C352" s="3">
        <f>IF(Inputs!$B$27&lt;&gt;"Ready","PENDING INPUTS",IF($B$3=1,INDEX(Avalanche!$K$5:$CL$364,A352,($D$3-1)*8+1),INDEX(Snowball!$K$5:$CL$364,A352,($D$3-1)*8+1)))</f>
        <v>0</v>
      </c>
      <c r="D352" s="3">
        <f>IF(Inputs!$B$27&lt;&gt;"Ready","PENDING INPUTS",IF($B$3=1,INDEX(Avalanche!$K$5:$CL$364,A352,($D$3-1)*8+2),INDEX(Snowball!$K$5:$CL$364,A352,($D$3-1)*8+2)))</f>
        <v>0</v>
      </c>
      <c r="E352" s="3">
        <f>IF(Inputs!$B$27&lt;&gt;"Ready","PENDING INPUTS",IF($B$3=1,INDEX(Avalanche!$K$5:$CL$364,A352,($D$3-1)*8+3),INDEX(Snowball!$K$5:$CL$364,A352,($D$3-1)*8+3)))</f>
        <v>0</v>
      </c>
      <c r="F352" s="3">
        <f>IF(Inputs!$B$27&lt;&gt;"Ready","PENDING INPUTS",IF($B$3=1,INDEX(Avalanche!$K$5:$CL$364,A352,($D$3-1)*8+4),INDEX(Snowball!$K$5:$CL$364,A352,($D$3-1)*8+4)))</f>
        <v>0</v>
      </c>
      <c r="G352">
        <f>IF(Inputs!$B$27&lt;&gt;"Ready","PENDING INPUTS",IF($B$3=1,INDEX(Avalanche!$K$5:$CL$364,A352,($D$3-1)*8+5),INDEX(Snowball!$K$5:$CL$364,A352,($D$3-1)*8+5)))</f>
        <v>99</v>
      </c>
      <c r="H352" s="3">
        <f>IF(Inputs!$B$27&lt;&gt;"Ready","PENDING INPUTS",IF($B$3=1,INDEX(Avalanche!$K$5:$CL$364,A352,($D$3-1)*8+6),INDEX(Snowball!$K$5:$CL$364,A352,($D$3-1)*8+6)))</f>
        <v>0</v>
      </c>
      <c r="I352" s="3">
        <f>IF(Inputs!$B$27&lt;&gt;"Ready","PENDING INPUTS",IF($B$3=1,INDEX(Avalanche!$K$5:$CL$364,A352,($D$3-1)*8+7),INDEX(Snowball!$K$5:$CL$364,A352,($D$3-1)*8+7)))</f>
        <v>0</v>
      </c>
      <c r="J352" s="3">
        <f>IF(Inputs!$B$27&lt;&gt;"Ready","PENDING INPUTS",IF($B$3=1,INDEX(Avalanche!$K$5:$CL$364,A352,($D$3-1)*8+8),INDEX(Snowball!$K$5:$CL$364,A352,($D$3-1)*8+8)))</f>
        <v>0</v>
      </c>
    </row>
    <row r="353" spans="1:10" ht="27.95" customHeight="1" x14ac:dyDescent="0.25">
      <c r="A353">
        <v>349</v>
      </c>
      <c r="B353" s="13">
        <f>IF(Inputs!$B$27&lt;&gt;"Ready","PENDING INPUTS",EDATE(Inputs!B5,A353-1))</f>
        <v>56888</v>
      </c>
      <c r="C353" s="3">
        <f>IF(Inputs!$B$27&lt;&gt;"Ready","PENDING INPUTS",IF($B$3=1,INDEX(Avalanche!$K$5:$CL$364,A353,($D$3-1)*8+1),INDEX(Snowball!$K$5:$CL$364,A353,($D$3-1)*8+1)))</f>
        <v>0</v>
      </c>
      <c r="D353" s="3">
        <f>IF(Inputs!$B$27&lt;&gt;"Ready","PENDING INPUTS",IF($B$3=1,INDEX(Avalanche!$K$5:$CL$364,A353,($D$3-1)*8+2),INDEX(Snowball!$K$5:$CL$364,A353,($D$3-1)*8+2)))</f>
        <v>0</v>
      </c>
      <c r="E353" s="3">
        <f>IF(Inputs!$B$27&lt;&gt;"Ready","PENDING INPUTS",IF($B$3=1,INDEX(Avalanche!$K$5:$CL$364,A353,($D$3-1)*8+3),INDEX(Snowball!$K$5:$CL$364,A353,($D$3-1)*8+3)))</f>
        <v>0</v>
      </c>
      <c r="F353" s="3">
        <f>IF(Inputs!$B$27&lt;&gt;"Ready","PENDING INPUTS",IF($B$3=1,INDEX(Avalanche!$K$5:$CL$364,A353,($D$3-1)*8+4),INDEX(Snowball!$K$5:$CL$364,A353,($D$3-1)*8+4)))</f>
        <v>0</v>
      </c>
      <c r="G353">
        <f>IF(Inputs!$B$27&lt;&gt;"Ready","PENDING INPUTS",IF($B$3=1,INDEX(Avalanche!$K$5:$CL$364,A353,($D$3-1)*8+5),INDEX(Snowball!$K$5:$CL$364,A353,($D$3-1)*8+5)))</f>
        <v>99</v>
      </c>
      <c r="H353" s="3">
        <f>IF(Inputs!$B$27&lt;&gt;"Ready","PENDING INPUTS",IF($B$3=1,INDEX(Avalanche!$K$5:$CL$364,A353,($D$3-1)*8+6),INDEX(Snowball!$K$5:$CL$364,A353,($D$3-1)*8+6)))</f>
        <v>0</v>
      </c>
      <c r="I353" s="3">
        <f>IF(Inputs!$B$27&lt;&gt;"Ready","PENDING INPUTS",IF($B$3=1,INDEX(Avalanche!$K$5:$CL$364,A353,($D$3-1)*8+7),INDEX(Snowball!$K$5:$CL$364,A353,($D$3-1)*8+7)))</f>
        <v>0</v>
      </c>
      <c r="J353" s="3">
        <f>IF(Inputs!$B$27&lt;&gt;"Ready","PENDING INPUTS",IF($B$3=1,INDEX(Avalanche!$K$5:$CL$364,A353,($D$3-1)*8+8),INDEX(Snowball!$K$5:$CL$364,A353,($D$3-1)*8+8)))</f>
        <v>0</v>
      </c>
    </row>
    <row r="354" spans="1:10" ht="27.95" customHeight="1" x14ac:dyDescent="0.25">
      <c r="A354">
        <v>350</v>
      </c>
      <c r="B354" s="13">
        <f>IF(Inputs!$B$27&lt;&gt;"Ready","PENDING INPUTS",EDATE(Inputs!B5,A354-1))</f>
        <v>56919</v>
      </c>
      <c r="C354" s="3">
        <f>IF(Inputs!$B$27&lt;&gt;"Ready","PENDING INPUTS",IF($B$3=1,INDEX(Avalanche!$K$5:$CL$364,A354,($D$3-1)*8+1),INDEX(Snowball!$K$5:$CL$364,A354,($D$3-1)*8+1)))</f>
        <v>0</v>
      </c>
      <c r="D354" s="3">
        <f>IF(Inputs!$B$27&lt;&gt;"Ready","PENDING INPUTS",IF($B$3=1,INDEX(Avalanche!$K$5:$CL$364,A354,($D$3-1)*8+2),INDEX(Snowball!$K$5:$CL$364,A354,($D$3-1)*8+2)))</f>
        <v>0</v>
      </c>
      <c r="E354" s="3">
        <f>IF(Inputs!$B$27&lt;&gt;"Ready","PENDING INPUTS",IF($B$3=1,INDEX(Avalanche!$K$5:$CL$364,A354,($D$3-1)*8+3),INDEX(Snowball!$K$5:$CL$364,A354,($D$3-1)*8+3)))</f>
        <v>0</v>
      </c>
      <c r="F354" s="3">
        <f>IF(Inputs!$B$27&lt;&gt;"Ready","PENDING INPUTS",IF($B$3=1,INDEX(Avalanche!$K$5:$CL$364,A354,($D$3-1)*8+4),INDEX(Snowball!$K$5:$CL$364,A354,($D$3-1)*8+4)))</f>
        <v>0</v>
      </c>
      <c r="G354">
        <f>IF(Inputs!$B$27&lt;&gt;"Ready","PENDING INPUTS",IF($B$3=1,INDEX(Avalanche!$K$5:$CL$364,A354,($D$3-1)*8+5),INDEX(Snowball!$K$5:$CL$364,A354,($D$3-1)*8+5)))</f>
        <v>99</v>
      </c>
      <c r="H354" s="3">
        <f>IF(Inputs!$B$27&lt;&gt;"Ready","PENDING INPUTS",IF($B$3=1,INDEX(Avalanche!$K$5:$CL$364,A354,($D$3-1)*8+6),INDEX(Snowball!$K$5:$CL$364,A354,($D$3-1)*8+6)))</f>
        <v>0</v>
      </c>
      <c r="I354" s="3">
        <f>IF(Inputs!$B$27&lt;&gt;"Ready","PENDING INPUTS",IF($B$3=1,INDEX(Avalanche!$K$5:$CL$364,A354,($D$3-1)*8+7),INDEX(Snowball!$K$5:$CL$364,A354,($D$3-1)*8+7)))</f>
        <v>0</v>
      </c>
      <c r="J354" s="3">
        <f>IF(Inputs!$B$27&lt;&gt;"Ready","PENDING INPUTS",IF($B$3=1,INDEX(Avalanche!$K$5:$CL$364,A354,($D$3-1)*8+8),INDEX(Snowball!$K$5:$CL$364,A354,($D$3-1)*8+8)))</f>
        <v>0</v>
      </c>
    </row>
    <row r="355" spans="1:10" ht="27.95" customHeight="1" x14ac:dyDescent="0.25">
      <c r="A355">
        <v>351</v>
      </c>
      <c r="B355" s="13">
        <f>IF(Inputs!$B$27&lt;&gt;"Ready","PENDING INPUTS",EDATE(Inputs!B5,A355-1))</f>
        <v>56949</v>
      </c>
      <c r="C355" s="3">
        <f>IF(Inputs!$B$27&lt;&gt;"Ready","PENDING INPUTS",IF($B$3=1,INDEX(Avalanche!$K$5:$CL$364,A355,($D$3-1)*8+1),INDEX(Snowball!$K$5:$CL$364,A355,($D$3-1)*8+1)))</f>
        <v>0</v>
      </c>
      <c r="D355" s="3">
        <f>IF(Inputs!$B$27&lt;&gt;"Ready","PENDING INPUTS",IF($B$3=1,INDEX(Avalanche!$K$5:$CL$364,A355,($D$3-1)*8+2),INDEX(Snowball!$K$5:$CL$364,A355,($D$3-1)*8+2)))</f>
        <v>0</v>
      </c>
      <c r="E355" s="3">
        <f>IF(Inputs!$B$27&lt;&gt;"Ready","PENDING INPUTS",IF($B$3=1,INDEX(Avalanche!$K$5:$CL$364,A355,($D$3-1)*8+3),INDEX(Snowball!$K$5:$CL$364,A355,($D$3-1)*8+3)))</f>
        <v>0</v>
      </c>
      <c r="F355" s="3">
        <f>IF(Inputs!$B$27&lt;&gt;"Ready","PENDING INPUTS",IF($B$3=1,INDEX(Avalanche!$K$5:$CL$364,A355,($D$3-1)*8+4),INDEX(Snowball!$K$5:$CL$364,A355,($D$3-1)*8+4)))</f>
        <v>0</v>
      </c>
      <c r="G355">
        <f>IF(Inputs!$B$27&lt;&gt;"Ready","PENDING INPUTS",IF($B$3=1,INDEX(Avalanche!$K$5:$CL$364,A355,($D$3-1)*8+5),INDEX(Snowball!$K$5:$CL$364,A355,($D$3-1)*8+5)))</f>
        <v>99</v>
      </c>
      <c r="H355" s="3">
        <f>IF(Inputs!$B$27&lt;&gt;"Ready","PENDING INPUTS",IF($B$3=1,INDEX(Avalanche!$K$5:$CL$364,A355,($D$3-1)*8+6),INDEX(Snowball!$K$5:$CL$364,A355,($D$3-1)*8+6)))</f>
        <v>0</v>
      </c>
      <c r="I355" s="3">
        <f>IF(Inputs!$B$27&lt;&gt;"Ready","PENDING INPUTS",IF($B$3=1,INDEX(Avalanche!$K$5:$CL$364,A355,($D$3-1)*8+7),INDEX(Snowball!$K$5:$CL$364,A355,($D$3-1)*8+7)))</f>
        <v>0</v>
      </c>
      <c r="J355" s="3">
        <f>IF(Inputs!$B$27&lt;&gt;"Ready","PENDING INPUTS",IF($B$3=1,INDEX(Avalanche!$K$5:$CL$364,A355,($D$3-1)*8+8),INDEX(Snowball!$K$5:$CL$364,A355,($D$3-1)*8+8)))</f>
        <v>0</v>
      </c>
    </row>
    <row r="356" spans="1:10" ht="27.95" customHeight="1" x14ac:dyDescent="0.25">
      <c r="A356">
        <v>352</v>
      </c>
      <c r="B356" s="13">
        <f>IF(Inputs!$B$27&lt;&gt;"Ready","PENDING INPUTS",EDATE(Inputs!B5,A356-1))</f>
        <v>56980</v>
      </c>
      <c r="C356" s="3">
        <f>IF(Inputs!$B$27&lt;&gt;"Ready","PENDING INPUTS",IF($B$3=1,INDEX(Avalanche!$K$5:$CL$364,A356,($D$3-1)*8+1),INDEX(Snowball!$K$5:$CL$364,A356,($D$3-1)*8+1)))</f>
        <v>0</v>
      </c>
      <c r="D356" s="3">
        <f>IF(Inputs!$B$27&lt;&gt;"Ready","PENDING INPUTS",IF($B$3=1,INDEX(Avalanche!$K$5:$CL$364,A356,($D$3-1)*8+2),INDEX(Snowball!$K$5:$CL$364,A356,($D$3-1)*8+2)))</f>
        <v>0</v>
      </c>
      <c r="E356" s="3">
        <f>IF(Inputs!$B$27&lt;&gt;"Ready","PENDING INPUTS",IF($B$3=1,INDEX(Avalanche!$K$5:$CL$364,A356,($D$3-1)*8+3),INDEX(Snowball!$K$5:$CL$364,A356,($D$3-1)*8+3)))</f>
        <v>0</v>
      </c>
      <c r="F356" s="3">
        <f>IF(Inputs!$B$27&lt;&gt;"Ready","PENDING INPUTS",IF($B$3=1,INDEX(Avalanche!$K$5:$CL$364,A356,($D$3-1)*8+4),INDEX(Snowball!$K$5:$CL$364,A356,($D$3-1)*8+4)))</f>
        <v>0</v>
      </c>
      <c r="G356">
        <f>IF(Inputs!$B$27&lt;&gt;"Ready","PENDING INPUTS",IF($B$3=1,INDEX(Avalanche!$K$5:$CL$364,A356,($D$3-1)*8+5),INDEX(Snowball!$K$5:$CL$364,A356,($D$3-1)*8+5)))</f>
        <v>99</v>
      </c>
      <c r="H356" s="3">
        <f>IF(Inputs!$B$27&lt;&gt;"Ready","PENDING INPUTS",IF($B$3=1,INDEX(Avalanche!$K$5:$CL$364,A356,($D$3-1)*8+6),INDEX(Snowball!$K$5:$CL$364,A356,($D$3-1)*8+6)))</f>
        <v>0</v>
      </c>
      <c r="I356" s="3">
        <f>IF(Inputs!$B$27&lt;&gt;"Ready","PENDING INPUTS",IF($B$3=1,INDEX(Avalanche!$K$5:$CL$364,A356,($D$3-1)*8+7),INDEX(Snowball!$K$5:$CL$364,A356,($D$3-1)*8+7)))</f>
        <v>0</v>
      </c>
      <c r="J356" s="3">
        <f>IF(Inputs!$B$27&lt;&gt;"Ready","PENDING INPUTS",IF($B$3=1,INDEX(Avalanche!$K$5:$CL$364,A356,($D$3-1)*8+8),INDEX(Snowball!$K$5:$CL$364,A356,($D$3-1)*8+8)))</f>
        <v>0</v>
      </c>
    </row>
    <row r="357" spans="1:10" ht="27.95" customHeight="1" x14ac:dyDescent="0.25">
      <c r="A357">
        <v>353</v>
      </c>
      <c r="B357" s="13">
        <f>IF(Inputs!$B$27&lt;&gt;"Ready","PENDING INPUTS",EDATE(Inputs!B5,A357-1))</f>
        <v>57011</v>
      </c>
      <c r="C357" s="3">
        <f>IF(Inputs!$B$27&lt;&gt;"Ready","PENDING INPUTS",IF($B$3=1,INDEX(Avalanche!$K$5:$CL$364,A357,($D$3-1)*8+1),INDEX(Snowball!$K$5:$CL$364,A357,($D$3-1)*8+1)))</f>
        <v>0</v>
      </c>
      <c r="D357" s="3">
        <f>IF(Inputs!$B$27&lt;&gt;"Ready","PENDING INPUTS",IF($B$3=1,INDEX(Avalanche!$K$5:$CL$364,A357,($D$3-1)*8+2),INDEX(Snowball!$K$5:$CL$364,A357,($D$3-1)*8+2)))</f>
        <v>0</v>
      </c>
      <c r="E357" s="3">
        <f>IF(Inputs!$B$27&lt;&gt;"Ready","PENDING INPUTS",IF($B$3=1,INDEX(Avalanche!$K$5:$CL$364,A357,($D$3-1)*8+3),INDEX(Snowball!$K$5:$CL$364,A357,($D$3-1)*8+3)))</f>
        <v>0</v>
      </c>
      <c r="F357" s="3">
        <f>IF(Inputs!$B$27&lt;&gt;"Ready","PENDING INPUTS",IF($B$3=1,INDEX(Avalanche!$K$5:$CL$364,A357,($D$3-1)*8+4),INDEX(Snowball!$K$5:$CL$364,A357,($D$3-1)*8+4)))</f>
        <v>0</v>
      </c>
      <c r="G357">
        <f>IF(Inputs!$B$27&lt;&gt;"Ready","PENDING INPUTS",IF($B$3=1,INDEX(Avalanche!$K$5:$CL$364,A357,($D$3-1)*8+5),INDEX(Snowball!$K$5:$CL$364,A357,($D$3-1)*8+5)))</f>
        <v>99</v>
      </c>
      <c r="H357" s="3">
        <f>IF(Inputs!$B$27&lt;&gt;"Ready","PENDING INPUTS",IF($B$3=1,INDEX(Avalanche!$K$5:$CL$364,A357,($D$3-1)*8+6),INDEX(Snowball!$K$5:$CL$364,A357,($D$3-1)*8+6)))</f>
        <v>0</v>
      </c>
      <c r="I357" s="3">
        <f>IF(Inputs!$B$27&lt;&gt;"Ready","PENDING INPUTS",IF($B$3=1,INDEX(Avalanche!$K$5:$CL$364,A357,($D$3-1)*8+7),INDEX(Snowball!$K$5:$CL$364,A357,($D$3-1)*8+7)))</f>
        <v>0</v>
      </c>
      <c r="J357" s="3">
        <f>IF(Inputs!$B$27&lt;&gt;"Ready","PENDING INPUTS",IF($B$3=1,INDEX(Avalanche!$K$5:$CL$364,A357,($D$3-1)*8+8),INDEX(Snowball!$K$5:$CL$364,A357,($D$3-1)*8+8)))</f>
        <v>0</v>
      </c>
    </row>
    <row r="358" spans="1:10" ht="27.95" customHeight="1" x14ac:dyDescent="0.25">
      <c r="A358">
        <v>354</v>
      </c>
      <c r="B358" s="13">
        <f>IF(Inputs!$B$27&lt;&gt;"Ready","PENDING INPUTS",EDATE(Inputs!B5,A358-1))</f>
        <v>57040</v>
      </c>
      <c r="C358" s="3">
        <f>IF(Inputs!$B$27&lt;&gt;"Ready","PENDING INPUTS",IF($B$3=1,INDEX(Avalanche!$K$5:$CL$364,A358,($D$3-1)*8+1),INDEX(Snowball!$K$5:$CL$364,A358,($D$3-1)*8+1)))</f>
        <v>0</v>
      </c>
      <c r="D358" s="3">
        <f>IF(Inputs!$B$27&lt;&gt;"Ready","PENDING INPUTS",IF($B$3=1,INDEX(Avalanche!$K$5:$CL$364,A358,($D$3-1)*8+2),INDEX(Snowball!$K$5:$CL$364,A358,($D$3-1)*8+2)))</f>
        <v>0</v>
      </c>
      <c r="E358" s="3">
        <f>IF(Inputs!$B$27&lt;&gt;"Ready","PENDING INPUTS",IF($B$3=1,INDEX(Avalanche!$K$5:$CL$364,A358,($D$3-1)*8+3),INDEX(Snowball!$K$5:$CL$364,A358,($D$3-1)*8+3)))</f>
        <v>0</v>
      </c>
      <c r="F358" s="3">
        <f>IF(Inputs!$B$27&lt;&gt;"Ready","PENDING INPUTS",IF($B$3=1,INDEX(Avalanche!$K$5:$CL$364,A358,($D$3-1)*8+4),INDEX(Snowball!$K$5:$CL$364,A358,($D$3-1)*8+4)))</f>
        <v>0</v>
      </c>
      <c r="G358">
        <f>IF(Inputs!$B$27&lt;&gt;"Ready","PENDING INPUTS",IF($B$3=1,INDEX(Avalanche!$K$5:$CL$364,A358,($D$3-1)*8+5),INDEX(Snowball!$K$5:$CL$364,A358,($D$3-1)*8+5)))</f>
        <v>99</v>
      </c>
      <c r="H358" s="3">
        <f>IF(Inputs!$B$27&lt;&gt;"Ready","PENDING INPUTS",IF($B$3=1,INDEX(Avalanche!$K$5:$CL$364,A358,($D$3-1)*8+6),INDEX(Snowball!$K$5:$CL$364,A358,($D$3-1)*8+6)))</f>
        <v>0</v>
      </c>
      <c r="I358" s="3">
        <f>IF(Inputs!$B$27&lt;&gt;"Ready","PENDING INPUTS",IF($B$3=1,INDEX(Avalanche!$K$5:$CL$364,A358,($D$3-1)*8+7),INDEX(Snowball!$K$5:$CL$364,A358,($D$3-1)*8+7)))</f>
        <v>0</v>
      </c>
      <c r="J358" s="3">
        <f>IF(Inputs!$B$27&lt;&gt;"Ready","PENDING INPUTS",IF($B$3=1,INDEX(Avalanche!$K$5:$CL$364,A358,($D$3-1)*8+8),INDEX(Snowball!$K$5:$CL$364,A358,($D$3-1)*8+8)))</f>
        <v>0</v>
      </c>
    </row>
    <row r="359" spans="1:10" ht="27.95" customHeight="1" x14ac:dyDescent="0.25">
      <c r="A359">
        <v>355</v>
      </c>
      <c r="B359" s="13">
        <f>IF(Inputs!$B$27&lt;&gt;"Ready","PENDING INPUTS",EDATE(Inputs!B5,A359-1))</f>
        <v>57071</v>
      </c>
      <c r="C359" s="3">
        <f>IF(Inputs!$B$27&lt;&gt;"Ready","PENDING INPUTS",IF($B$3=1,INDEX(Avalanche!$K$5:$CL$364,A359,($D$3-1)*8+1),INDEX(Snowball!$K$5:$CL$364,A359,($D$3-1)*8+1)))</f>
        <v>0</v>
      </c>
      <c r="D359" s="3">
        <f>IF(Inputs!$B$27&lt;&gt;"Ready","PENDING INPUTS",IF($B$3=1,INDEX(Avalanche!$K$5:$CL$364,A359,($D$3-1)*8+2),INDEX(Snowball!$K$5:$CL$364,A359,($D$3-1)*8+2)))</f>
        <v>0</v>
      </c>
      <c r="E359" s="3">
        <f>IF(Inputs!$B$27&lt;&gt;"Ready","PENDING INPUTS",IF($B$3=1,INDEX(Avalanche!$K$5:$CL$364,A359,($D$3-1)*8+3),INDEX(Snowball!$K$5:$CL$364,A359,($D$3-1)*8+3)))</f>
        <v>0</v>
      </c>
      <c r="F359" s="3">
        <f>IF(Inputs!$B$27&lt;&gt;"Ready","PENDING INPUTS",IF($B$3=1,INDEX(Avalanche!$K$5:$CL$364,A359,($D$3-1)*8+4),INDEX(Snowball!$K$5:$CL$364,A359,($D$3-1)*8+4)))</f>
        <v>0</v>
      </c>
      <c r="G359">
        <f>IF(Inputs!$B$27&lt;&gt;"Ready","PENDING INPUTS",IF($B$3=1,INDEX(Avalanche!$K$5:$CL$364,A359,($D$3-1)*8+5),INDEX(Snowball!$K$5:$CL$364,A359,($D$3-1)*8+5)))</f>
        <v>99</v>
      </c>
      <c r="H359" s="3">
        <f>IF(Inputs!$B$27&lt;&gt;"Ready","PENDING INPUTS",IF($B$3=1,INDEX(Avalanche!$K$5:$CL$364,A359,($D$3-1)*8+6),INDEX(Snowball!$K$5:$CL$364,A359,($D$3-1)*8+6)))</f>
        <v>0</v>
      </c>
      <c r="I359" s="3">
        <f>IF(Inputs!$B$27&lt;&gt;"Ready","PENDING INPUTS",IF($B$3=1,INDEX(Avalanche!$K$5:$CL$364,A359,($D$3-1)*8+7),INDEX(Snowball!$K$5:$CL$364,A359,($D$3-1)*8+7)))</f>
        <v>0</v>
      </c>
      <c r="J359" s="3">
        <f>IF(Inputs!$B$27&lt;&gt;"Ready","PENDING INPUTS",IF($B$3=1,INDEX(Avalanche!$K$5:$CL$364,A359,($D$3-1)*8+8),INDEX(Snowball!$K$5:$CL$364,A359,($D$3-1)*8+8)))</f>
        <v>0</v>
      </c>
    </row>
    <row r="360" spans="1:10" ht="27.95" customHeight="1" x14ac:dyDescent="0.25">
      <c r="A360">
        <v>356</v>
      </c>
      <c r="B360" s="13">
        <f>IF(Inputs!$B$27&lt;&gt;"Ready","PENDING INPUTS",EDATE(Inputs!B5,A360-1))</f>
        <v>57101</v>
      </c>
      <c r="C360" s="3">
        <f>IF(Inputs!$B$27&lt;&gt;"Ready","PENDING INPUTS",IF($B$3=1,INDEX(Avalanche!$K$5:$CL$364,A360,($D$3-1)*8+1),INDEX(Snowball!$K$5:$CL$364,A360,($D$3-1)*8+1)))</f>
        <v>0</v>
      </c>
      <c r="D360" s="3">
        <f>IF(Inputs!$B$27&lt;&gt;"Ready","PENDING INPUTS",IF($B$3=1,INDEX(Avalanche!$K$5:$CL$364,A360,($D$3-1)*8+2),INDEX(Snowball!$K$5:$CL$364,A360,($D$3-1)*8+2)))</f>
        <v>0</v>
      </c>
      <c r="E360" s="3">
        <f>IF(Inputs!$B$27&lt;&gt;"Ready","PENDING INPUTS",IF($B$3=1,INDEX(Avalanche!$K$5:$CL$364,A360,($D$3-1)*8+3),INDEX(Snowball!$K$5:$CL$364,A360,($D$3-1)*8+3)))</f>
        <v>0</v>
      </c>
      <c r="F360" s="3">
        <f>IF(Inputs!$B$27&lt;&gt;"Ready","PENDING INPUTS",IF($B$3=1,INDEX(Avalanche!$K$5:$CL$364,A360,($D$3-1)*8+4),INDEX(Snowball!$K$5:$CL$364,A360,($D$3-1)*8+4)))</f>
        <v>0</v>
      </c>
      <c r="G360">
        <f>IF(Inputs!$B$27&lt;&gt;"Ready","PENDING INPUTS",IF($B$3=1,INDEX(Avalanche!$K$5:$CL$364,A360,($D$3-1)*8+5),INDEX(Snowball!$K$5:$CL$364,A360,($D$3-1)*8+5)))</f>
        <v>99</v>
      </c>
      <c r="H360" s="3">
        <f>IF(Inputs!$B$27&lt;&gt;"Ready","PENDING INPUTS",IF($B$3=1,INDEX(Avalanche!$K$5:$CL$364,A360,($D$3-1)*8+6),INDEX(Snowball!$K$5:$CL$364,A360,($D$3-1)*8+6)))</f>
        <v>0</v>
      </c>
      <c r="I360" s="3">
        <f>IF(Inputs!$B$27&lt;&gt;"Ready","PENDING INPUTS",IF($B$3=1,INDEX(Avalanche!$K$5:$CL$364,A360,($D$3-1)*8+7),INDEX(Snowball!$K$5:$CL$364,A360,($D$3-1)*8+7)))</f>
        <v>0</v>
      </c>
      <c r="J360" s="3">
        <f>IF(Inputs!$B$27&lt;&gt;"Ready","PENDING INPUTS",IF($B$3=1,INDEX(Avalanche!$K$5:$CL$364,A360,($D$3-1)*8+8),INDEX(Snowball!$K$5:$CL$364,A360,($D$3-1)*8+8)))</f>
        <v>0</v>
      </c>
    </row>
    <row r="361" spans="1:10" ht="27.95" customHeight="1" x14ac:dyDescent="0.25">
      <c r="A361">
        <v>357</v>
      </c>
      <c r="B361" s="13">
        <f>IF(Inputs!$B$27&lt;&gt;"Ready","PENDING INPUTS",EDATE(Inputs!B5,A361-1))</f>
        <v>57132</v>
      </c>
      <c r="C361" s="3">
        <f>IF(Inputs!$B$27&lt;&gt;"Ready","PENDING INPUTS",IF($B$3=1,INDEX(Avalanche!$K$5:$CL$364,A361,($D$3-1)*8+1),INDEX(Snowball!$K$5:$CL$364,A361,($D$3-1)*8+1)))</f>
        <v>0</v>
      </c>
      <c r="D361" s="3">
        <f>IF(Inputs!$B$27&lt;&gt;"Ready","PENDING INPUTS",IF($B$3=1,INDEX(Avalanche!$K$5:$CL$364,A361,($D$3-1)*8+2),INDEX(Snowball!$K$5:$CL$364,A361,($D$3-1)*8+2)))</f>
        <v>0</v>
      </c>
      <c r="E361" s="3">
        <f>IF(Inputs!$B$27&lt;&gt;"Ready","PENDING INPUTS",IF($B$3=1,INDEX(Avalanche!$K$5:$CL$364,A361,($D$3-1)*8+3),INDEX(Snowball!$K$5:$CL$364,A361,($D$3-1)*8+3)))</f>
        <v>0</v>
      </c>
      <c r="F361" s="3">
        <f>IF(Inputs!$B$27&lt;&gt;"Ready","PENDING INPUTS",IF($B$3=1,INDEX(Avalanche!$K$5:$CL$364,A361,($D$3-1)*8+4),INDEX(Snowball!$K$5:$CL$364,A361,($D$3-1)*8+4)))</f>
        <v>0</v>
      </c>
      <c r="G361">
        <f>IF(Inputs!$B$27&lt;&gt;"Ready","PENDING INPUTS",IF($B$3=1,INDEX(Avalanche!$K$5:$CL$364,A361,($D$3-1)*8+5),INDEX(Snowball!$K$5:$CL$364,A361,($D$3-1)*8+5)))</f>
        <v>99</v>
      </c>
      <c r="H361" s="3">
        <f>IF(Inputs!$B$27&lt;&gt;"Ready","PENDING INPUTS",IF($B$3=1,INDEX(Avalanche!$K$5:$CL$364,A361,($D$3-1)*8+6),INDEX(Snowball!$K$5:$CL$364,A361,($D$3-1)*8+6)))</f>
        <v>0</v>
      </c>
      <c r="I361" s="3">
        <f>IF(Inputs!$B$27&lt;&gt;"Ready","PENDING INPUTS",IF($B$3=1,INDEX(Avalanche!$K$5:$CL$364,A361,($D$3-1)*8+7),INDEX(Snowball!$K$5:$CL$364,A361,($D$3-1)*8+7)))</f>
        <v>0</v>
      </c>
      <c r="J361" s="3">
        <f>IF(Inputs!$B$27&lt;&gt;"Ready","PENDING INPUTS",IF($B$3=1,INDEX(Avalanche!$K$5:$CL$364,A361,($D$3-1)*8+8),INDEX(Snowball!$K$5:$CL$364,A361,($D$3-1)*8+8)))</f>
        <v>0</v>
      </c>
    </row>
    <row r="362" spans="1:10" ht="27.95" customHeight="1" x14ac:dyDescent="0.25">
      <c r="A362">
        <v>358</v>
      </c>
      <c r="B362" s="13">
        <f>IF(Inputs!$B$27&lt;&gt;"Ready","PENDING INPUTS",EDATE(Inputs!B5,A362-1))</f>
        <v>57162</v>
      </c>
      <c r="C362" s="3">
        <f>IF(Inputs!$B$27&lt;&gt;"Ready","PENDING INPUTS",IF($B$3=1,INDEX(Avalanche!$K$5:$CL$364,A362,($D$3-1)*8+1),INDEX(Snowball!$K$5:$CL$364,A362,($D$3-1)*8+1)))</f>
        <v>0</v>
      </c>
      <c r="D362" s="3">
        <f>IF(Inputs!$B$27&lt;&gt;"Ready","PENDING INPUTS",IF($B$3=1,INDEX(Avalanche!$K$5:$CL$364,A362,($D$3-1)*8+2),INDEX(Snowball!$K$5:$CL$364,A362,($D$3-1)*8+2)))</f>
        <v>0</v>
      </c>
      <c r="E362" s="3">
        <f>IF(Inputs!$B$27&lt;&gt;"Ready","PENDING INPUTS",IF($B$3=1,INDEX(Avalanche!$K$5:$CL$364,A362,($D$3-1)*8+3),INDEX(Snowball!$K$5:$CL$364,A362,($D$3-1)*8+3)))</f>
        <v>0</v>
      </c>
      <c r="F362" s="3">
        <f>IF(Inputs!$B$27&lt;&gt;"Ready","PENDING INPUTS",IF($B$3=1,INDEX(Avalanche!$K$5:$CL$364,A362,($D$3-1)*8+4),INDEX(Snowball!$K$5:$CL$364,A362,($D$3-1)*8+4)))</f>
        <v>0</v>
      </c>
      <c r="G362">
        <f>IF(Inputs!$B$27&lt;&gt;"Ready","PENDING INPUTS",IF($B$3=1,INDEX(Avalanche!$K$5:$CL$364,A362,($D$3-1)*8+5),INDEX(Snowball!$K$5:$CL$364,A362,($D$3-1)*8+5)))</f>
        <v>99</v>
      </c>
      <c r="H362" s="3">
        <f>IF(Inputs!$B$27&lt;&gt;"Ready","PENDING INPUTS",IF($B$3=1,INDEX(Avalanche!$K$5:$CL$364,A362,($D$3-1)*8+6),INDEX(Snowball!$K$5:$CL$364,A362,($D$3-1)*8+6)))</f>
        <v>0</v>
      </c>
      <c r="I362" s="3">
        <f>IF(Inputs!$B$27&lt;&gt;"Ready","PENDING INPUTS",IF($B$3=1,INDEX(Avalanche!$K$5:$CL$364,A362,($D$3-1)*8+7),INDEX(Snowball!$K$5:$CL$364,A362,($D$3-1)*8+7)))</f>
        <v>0</v>
      </c>
      <c r="J362" s="3">
        <f>IF(Inputs!$B$27&lt;&gt;"Ready","PENDING INPUTS",IF($B$3=1,INDEX(Avalanche!$K$5:$CL$364,A362,($D$3-1)*8+8),INDEX(Snowball!$K$5:$CL$364,A362,($D$3-1)*8+8)))</f>
        <v>0</v>
      </c>
    </row>
    <row r="363" spans="1:10" ht="27.95" customHeight="1" x14ac:dyDescent="0.25">
      <c r="A363">
        <v>359</v>
      </c>
      <c r="B363" s="13">
        <f>IF(Inputs!$B$27&lt;&gt;"Ready","PENDING INPUTS",EDATE(Inputs!B5,A363-1))</f>
        <v>57193</v>
      </c>
      <c r="C363" s="3">
        <f>IF(Inputs!$B$27&lt;&gt;"Ready","PENDING INPUTS",IF($B$3=1,INDEX(Avalanche!$K$5:$CL$364,A363,($D$3-1)*8+1),INDEX(Snowball!$K$5:$CL$364,A363,($D$3-1)*8+1)))</f>
        <v>0</v>
      </c>
      <c r="D363" s="3">
        <f>IF(Inputs!$B$27&lt;&gt;"Ready","PENDING INPUTS",IF($B$3=1,INDEX(Avalanche!$K$5:$CL$364,A363,($D$3-1)*8+2),INDEX(Snowball!$K$5:$CL$364,A363,($D$3-1)*8+2)))</f>
        <v>0</v>
      </c>
      <c r="E363" s="3">
        <f>IF(Inputs!$B$27&lt;&gt;"Ready","PENDING INPUTS",IF($B$3=1,INDEX(Avalanche!$K$5:$CL$364,A363,($D$3-1)*8+3),INDEX(Snowball!$K$5:$CL$364,A363,($D$3-1)*8+3)))</f>
        <v>0</v>
      </c>
      <c r="F363" s="3">
        <f>IF(Inputs!$B$27&lt;&gt;"Ready","PENDING INPUTS",IF($B$3=1,INDEX(Avalanche!$K$5:$CL$364,A363,($D$3-1)*8+4),INDEX(Snowball!$K$5:$CL$364,A363,($D$3-1)*8+4)))</f>
        <v>0</v>
      </c>
      <c r="G363">
        <f>IF(Inputs!$B$27&lt;&gt;"Ready","PENDING INPUTS",IF($B$3=1,INDEX(Avalanche!$K$5:$CL$364,A363,($D$3-1)*8+5),INDEX(Snowball!$K$5:$CL$364,A363,($D$3-1)*8+5)))</f>
        <v>99</v>
      </c>
      <c r="H363" s="3">
        <f>IF(Inputs!$B$27&lt;&gt;"Ready","PENDING INPUTS",IF($B$3=1,INDEX(Avalanche!$K$5:$CL$364,A363,($D$3-1)*8+6),INDEX(Snowball!$K$5:$CL$364,A363,($D$3-1)*8+6)))</f>
        <v>0</v>
      </c>
      <c r="I363" s="3">
        <f>IF(Inputs!$B$27&lt;&gt;"Ready","PENDING INPUTS",IF($B$3=1,INDEX(Avalanche!$K$5:$CL$364,A363,($D$3-1)*8+7),INDEX(Snowball!$K$5:$CL$364,A363,($D$3-1)*8+7)))</f>
        <v>0</v>
      </c>
      <c r="J363" s="3">
        <f>IF(Inputs!$B$27&lt;&gt;"Ready","PENDING INPUTS",IF($B$3=1,INDEX(Avalanche!$K$5:$CL$364,A363,($D$3-1)*8+8),INDEX(Snowball!$K$5:$CL$364,A363,($D$3-1)*8+8)))</f>
        <v>0</v>
      </c>
    </row>
    <row r="364" spans="1:10" ht="27.95" customHeight="1" x14ac:dyDescent="0.25">
      <c r="A364">
        <v>360</v>
      </c>
      <c r="B364" s="13">
        <f>IF(Inputs!$B$27&lt;&gt;"Ready","PENDING INPUTS",EDATE(Inputs!B5,A364-1))</f>
        <v>57224</v>
      </c>
      <c r="C364" s="3">
        <f>IF(Inputs!$B$27&lt;&gt;"Ready","PENDING INPUTS",IF($B$3=1,INDEX(Avalanche!$K$5:$CL$364,A364,($D$3-1)*8+1),INDEX(Snowball!$K$5:$CL$364,A364,($D$3-1)*8+1)))</f>
        <v>0</v>
      </c>
      <c r="D364" s="3">
        <f>IF(Inputs!$B$27&lt;&gt;"Ready","PENDING INPUTS",IF($B$3=1,INDEX(Avalanche!$K$5:$CL$364,A364,($D$3-1)*8+2),INDEX(Snowball!$K$5:$CL$364,A364,($D$3-1)*8+2)))</f>
        <v>0</v>
      </c>
      <c r="E364" s="3">
        <f>IF(Inputs!$B$27&lt;&gt;"Ready","PENDING INPUTS",IF($B$3=1,INDEX(Avalanche!$K$5:$CL$364,A364,($D$3-1)*8+3),INDEX(Snowball!$K$5:$CL$364,A364,($D$3-1)*8+3)))</f>
        <v>0</v>
      </c>
      <c r="F364" s="3">
        <f>IF(Inputs!$B$27&lt;&gt;"Ready","PENDING INPUTS",IF($B$3=1,INDEX(Avalanche!$K$5:$CL$364,A364,($D$3-1)*8+4),INDEX(Snowball!$K$5:$CL$364,A364,($D$3-1)*8+4)))</f>
        <v>0</v>
      </c>
      <c r="G364">
        <f>IF(Inputs!$B$27&lt;&gt;"Ready","PENDING INPUTS",IF($B$3=1,INDEX(Avalanche!$K$5:$CL$364,A364,($D$3-1)*8+5),INDEX(Snowball!$K$5:$CL$364,A364,($D$3-1)*8+5)))</f>
        <v>99</v>
      </c>
      <c r="H364" s="3">
        <f>IF(Inputs!$B$27&lt;&gt;"Ready","PENDING INPUTS",IF($B$3=1,INDEX(Avalanche!$K$5:$CL$364,A364,($D$3-1)*8+6),INDEX(Snowball!$K$5:$CL$364,A364,($D$3-1)*8+6)))</f>
        <v>0</v>
      </c>
      <c r="I364" s="3">
        <f>IF(Inputs!$B$27&lt;&gt;"Ready","PENDING INPUTS",IF($B$3=1,INDEX(Avalanche!$K$5:$CL$364,A364,($D$3-1)*8+7),INDEX(Snowball!$K$5:$CL$364,A364,($D$3-1)*8+7)))</f>
        <v>0</v>
      </c>
      <c r="J364" s="3">
        <f>IF(Inputs!$B$27&lt;&gt;"Ready","PENDING INPUTS",IF($B$3=1,INDEX(Avalanche!$K$5:$CL$364,A364,($D$3-1)*8+8),INDEX(Snowball!$K$5:$CL$364,A364,($D$3-1)*8+8)))</f>
        <v>0</v>
      </c>
    </row>
  </sheetData>
  <sheetProtection sheet="1" objects="1" scenarios="1"/>
  <mergeCells count="2">
    <mergeCell ref="A1:J1"/>
    <mergeCell ref="A2:J2"/>
  </mergeCells>
  <dataValidations count="2">
    <dataValidation type="whole" allowBlank="1" showErrorMessage="1" errorTitle="Check input" error="Enter a value within the stated range." sqref="B3" xr:uid="{00000000-0002-0000-0300-000000000000}">
      <formula1>1</formula1>
      <formula2>2</formula2>
    </dataValidation>
    <dataValidation type="whole" allowBlank="1" showErrorMessage="1" errorTitle="Check input" error="Enter a value within the stated range." sqref="D3" xr:uid="{00000000-0002-0000-0300-000001000000}">
      <formula1>1</formula1>
      <formula2>10</formula2>
    </dataValidation>
  </dataValidations>
  <pageMargins left="0.3" right="0.3" top="0.4" bottom="0.4" header="0.2" footer="0.2"/>
  <pageSetup scale="70" orientation="landscape" r:id="rId1"/>
  <headerFooter>
    <oddFooter>&amp;CGroundwell Press | v1.1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L364"/>
  <sheetViews>
    <sheetView showGridLines="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10" customWidth="1"/>
    <col min="2" max="2" width="15" customWidth="1"/>
    <col min="3" max="8" width="16" customWidth="1"/>
    <col min="9" max="9" width="18" customWidth="1"/>
    <col min="10" max="10" width="28" customWidth="1"/>
    <col min="11" max="90" width="15" hidden="1" customWidth="1"/>
  </cols>
  <sheetData>
    <row r="1" spans="1:90" ht="36" customHeight="1" x14ac:dyDescent="0.25">
      <c r="A1" s="17" t="s">
        <v>100</v>
      </c>
      <c r="B1" s="16"/>
      <c r="C1" s="16"/>
      <c r="D1" s="16"/>
      <c r="E1" s="16"/>
      <c r="F1" s="16"/>
      <c r="G1" s="16"/>
      <c r="H1" s="16"/>
      <c r="I1" s="16"/>
      <c r="J1" s="16"/>
    </row>
    <row r="2" spans="1:90" ht="36" customHeight="1" x14ac:dyDescent="0.25">
      <c r="A2" s="16" t="s">
        <v>101</v>
      </c>
      <c r="B2" s="16"/>
      <c r="C2" s="16"/>
      <c r="D2" s="16"/>
      <c r="E2" s="16"/>
      <c r="F2" s="16"/>
      <c r="G2" s="16"/>
      <c r="H2" s="16"/>
      <c r="I2" s="16"/>
      <c r="J2" s="16"/>
    </row>
    <row r="4" spans="1:90" ht="36" customHeight="1" x14ac:dyDescent="0.25">
      <c r="A4" s="1" t="s">
        <v>90</v>
      </c>
      <c r="B4" s="1" t="s">
        <v>91</v>
      </c>
      <c r="C4" s="1" t="s">
        <v>102</v>
      </c>
      <c r="D4" s="1" t="s">
        <v>103</v>
      </c>
      <c r="E4" s="1" t="s">
        <v>104</v>
      </c>
      <c r="F4" s="1" t="s">
        <v>105</v>
      </c>
      <c r="G4" s="1" t="s">
        <v>93</v>
      </c>
      <c r="H4" s="1" t="s">
        <v>106</v>
      </c>
      <c r="I4" s="1" t="s">
        <v>107</v>
      </c>
      <c r="J4" s="1" t="s">
        <v>108</v>
      </c>
      <c r="K4" s="1" t="s">
        <v>109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97</v>
      </c>
      <c r="Q4" s="1" t="s">
        <v>98</v>
      </c>
      <c r="R4" s="1" t="s">
        <v>99</v>
      </c>
      <c r="S4" s="1" t="s">
        <v>110</v>
      </c>
      <c r="T4" s="1" t="s">
        <v>93</v>
      </c>
      <c r="U4" s="1" t="s">
        <v>94</v>
      </c>
      <c r="V4" s="1" t="s">
        <v>95</v>
      </c>
      <c r="W4" s="1" t="s">
        <v>96</v>
      </c>
      <c r="X4" s="1" t="s">
        <v>97</v>
      </c>
      <c r="Y4" s="1" t="s">
        <v>98</v>
      </c>
      <c r="Z4" s="1" t="s">
        <v>99</v>
      </c>
      <c r="AA4" s="1" t="s">
        <v>111</v>
      </c>
      <c r="AB4" s="1" t="s">
        <v>93</v>
      </c>
      <c r="AC4" s="1" t="s">
        <v>94</v>
      </c>
      <c r="AD4" s="1" t="s">
        <v>95</v>
      </c>
      <c r="AE4" s="1" t="s">
        <v>96</v>
      </c>
      <c r="AF4" s="1" t="s">
        <v>97</v>
      </c>
      <c r="AG4" s="1" t="s">
        <v>98</v>
      </c>
      <c r="AH4" s="1" t="s">
        <v>99</v>
      </c>
      <c r="AI4" s="1" t="s">
        <v>112</v>
      </c>
      <c r="AJ4" s="1" t="s">
        <v>93</v>
      </c>
      <c r="AK4" s="1" t="s">
        <v>94</v>
      </c>
      <c r="AL4" s="1" t="s">
        <v>95</v>
      </c>
      <c r="AM4" s="1" t="s">
        <v>96</v>
      </c>
      <c r="AN4" s="1" t="s">
        <v>97</v>
      </c>
      <c r="AO4" s="1" t="s">
        <v>98</v>
      </c>
      <c r="AP4" s="1" t="s">
        <v>99</v>
      </c>
      <c r="AQ4" s="1" t="s">
        <v>113</v>
      </c>
      <c r="AR4" s="1" t="s">
        <v>93</v>
      </c>
      <c r="AS4" s="1" t="s">
        <v>94</v>
      </c>
      <c r="AT4" s="1" t="s">
        <v>95</v>
      </c>
      <c r="AU4" s="1" t="s">
        <v>96</v>
      </c>
      <c r="AV4" s="1" t="s">
        <v>97</v>
      </c>
      <c r="AW4" s="1" t="s">
        <v>98</v>
      </c>
      <c r="AX4" s="1" t="s">
        <v>99</v>
      </c>
      <c r="AY4" s="1" t="s">
        <v>114</v>
      </c>
      <c r="AZ4" s="1" t="s">
        <v>93</v>
      </c>
      <c r="BA4" s="1" t="s">
        <v>94</v>
      </c>
      <c r="BB4" s="1" t="s">
        <v>95</v>
      </c>
      <c r="BC4" s="1" t="s">
        <v>96</v>
      </c>
      <c r="BD4" s="1" t="s">
        <v>97</v>
      </c>
      <c r="BE4" s="1" t="s">
        <v>98</v>
      </c>
      <c r="BF4" s="1" t="s">
        <v>99</v>
      </c>
      <c r="BG4" s="1" t="s">
        <v>115</v>
      </c>
      <c r="BH4" s="1" t="s">
        <v>93</v>
      </c>
      <c r="BI4" s="1" t="s">
        <v>94</v>
      </c>
      <c r="BJ4" s="1" t="s">
        <v>95</v>
      </c>
      <c r="BK4" s="1" t="s">
        <v>96</v>
      </c>
      <c r="BL4" s="1" t="s">
        <v>97</v>
      </c>
      <c r="BM4" s="1" t="s">
        <v>98</v>
      </c>
      <c r="BN4" s="1" t="s">
        <v>99</v>
      </c>
      <c r="BO4" s="1" t="s">
        <v>116</v>
      </c>
      <c r="BP4" s="1" t="s">
        <v>93</v>
      </c>
      <c r="BQ4" s="1" t="s">
        <v>94</v>
      </c>
      <c r="BR4" s="1" t="s">
        <v>95</v>
      </c>
      <c r="BS4" s="1" t="s">
        <v>96</v>
      </c>
      <c r="BT4" s="1" t="s">
        <v>97</v>
      </c>
      <c r="BU4" s="1" t="s">
        <v>98</v>
      </c>
      <c r="BV4" s="1" t="s">
        <v>99</v>
      </c>
      <c r="BW4" s="1" t="s">
        <v>117</v>
      </c>
      <c r="BX4" s="1" t="s">
        <v>93</v>
      </c>
      <c r="BY4" s="1" t="s">
        <v>94</v>
      </c>
      <c r="BZ4" s="1" t="s">
        <v>95</v>
      </c>
      <c r="CA4" s="1" t="s">
        <v>96</v>
      </c>
      <c r="CB4" s="1" t="s">
        <v>97</v>
      </c>
      <c r="CC4" s="1" t="s">
        <v>98</v>
      </c>
      <c r="CD4" s="1" t="s">
        <v>99</v>
      </c>
      <c r="CE4" s="1" t="s">
        <v>118</v>
      </c>
      <c r="CF4" s="1" t="s">
        <v>93</v>
      </c>
      <c r="CG4" s="1" t="s">
        <v>94</v>
      </c>
      <c r="CH4" s="1" t="s">
        <v>95</v>
      </c>
      <c r="CI4" s="1" t="s">
        <v>96</v>
      </c>
      <c r="CJ4" s="1" t="s">
        <v>97</v>
      </c>
      <c r="CK4" s="1" t="s">
        <v>98</v>
      </c>
      <c r="CL4" s="1" t="s">
        <v>99</v>
      </c>
    </row>
    <row r="5" spans="1:90" ht="27.95" customHeight="1" x14ac:dyDescent="0.25">
      <c r="A5">
        <v>1</v>
      </c>
      <c r="B5" s="13">
        <f>IF(Inputs!$B$27&lt;&gt;"Ready","PENDING INPUTS",EDATE(Inputs!$B$5,A5-1))</f>
        <v>46296</v>
      </c>
      <c r="C5" s="3">
        <f>IF(Inputs!$B$27&lt;&gt;"Ready","PENDING INPUTS",IF(A5&lt;=Inputs!$B$6,MAX(0,Inputs!$B$4+IF(A5=Inputs!$B$7,Inputs!$B$8,0)+IF(A5=Inputs!$B$9,Inputs!$B$10,0)),0))</f>
        <v>0</v>
      </c>
      <c r="D5" s="3">
        <f>IF(Inputs!$B$27&lt;&gt;"Ready","PENDING INPUTS",SUM(N5,V5,AD5,AL5,AT5,BB5,BJ5,BR5,BZ5,CH5))</f>
        <v>0</v>
      </c>
      <c r="E5" s="3">
        <f>IF(Inputs!$B$27&lt;&gt;"Ready","PENDING INPUTS",MAX(0,D5-C5))</f>
        <v>0</v>
      </c>
      <c r="F5" s="3">
        <f>IF(Inputs!$B$27&lt;&gt;"Ready","PENDING INPUTS",SUM(Q5,Y5,AG5,AO5,AW5,BE5,BM5,BU5,CC5,CK5))</f>
        <v>0</v>
      </c>
      <c r="G5" s="3">
        <f>IF(Inputs!$B$27&lt;&gt;"Ready","PENDING INPUTS",SUM(L5,T5,AB5,AJ5,AR5,AZ5,BH5,BP5,BX5,CF5))</f>
        <v>0</v>
      </c>
      <c r="H5" s="3">
        <f>IF(Inputs!$B$27&lt;&gt;"Ready","PENDING INPUTS",SUM(M5,U5,AC5,AK5,AS5,BA5,BI5,BQ5,BY5,CG5))</f>
        <v>0</v>
      </c>
      <c r="I5" s="3">
        <f>IF(Inputs!$B$27&lt;&gt;"Ready","PENDING INPUTS",SUM(R5,Z5,AH5,AP5,AX5,BF5,BN5,BV5,CD5,CL5))</f>
        <v>0</v>
      </c>
      <c r="J5" t="str">
        <f>IF(Inputs!$B$27&lt;&gt;"Ready","PENDING INPUTS",IF(A5&gt;Inputs!$B$6,"Beyond horizon",IF(E5&gt;0.005,"MINIMUM SHORTFALL",IF(I5&lt;0.005,"Paid off","In progress"))))</f>
        <v>Paid off</v>
      </c>
      <c r="K5" s="3">
        <f>IF(Inputs!$B$27&lt;&gt;"Ready","PENDING INPUTS",Inputs!B14)</f>
        <v>0</v>
      </c>
      <c r="L5" s="3">
        <f>IF(Inputs!$B$27&lt;&gt;"Ready","PENDING INPUTS",IF(A5&lt;=Inputs!$B$6,ROUND(K5*Inputs!C14/12,2),0))</f>
        <v>0</v>
      </c>
      <c r="M5" s="3">
        <f>IF(Inputs!$B$27&lt;&gt;"Ready","PENDING INPUTS",IF(AND(A5&lt;=Inputs!$B$6,K5&gt;0),Inputs!G14,0))</f>
        <v>0</v>
      </c>
      <c r="N5" s="3">
        <f>IF(Inputs!$B$27&lt;&gt;"Ready","PENDING INPUTS",IF(A5&gt;Inputs!$B$6,0,MIN((K5+L5+M5),IF(Inputs!H14=1,Inputs!D14,MAX(Inputs!F14,ROUND(K5*Inputs!E14+L5+M5,2))))))</f>
        <v>0</v>
      </c>
      <c r="O5">
        <f>IF(Inputs!$B$27&lt;&gt;"Ready","PENDING INPUTS",IF(K5&lt;=0,99,1+IF(AND(S5&gt;0,OR(Inputs!C15&gt;Inputs!C14,AND(Inputs!C15=Inputs!C14,1&lt;0))),1,0)+IF(AND(AA5&gt;0,OR(Inputs!C16&gt;Inputs!C14,AND(Inputs!C16=Inputs!C14,2&lt;0))),1,0)+IF(AND(AI5&gt;0,OR(Inputs!C17&gt;Inputs!C14,AND(Inputs!C17=Inputs!C14,3&lt;0))),1,0)+IF(AND(AQ5&gt;0,OR(Inputs!C18&gt;Inputs!C14,AND(Inputs!C18=Inputs!C14,4&lt;0))),1,0)+IF(AND(AY5&gt;0,OR(Inputs!C19&gt;Inputs!C14,AND(Inputs!C19=Inputs!C14,5&lt;0))),1,0)+IF(AND(BG5&gt;0,OR(Inputs!C20&gt;Inputs!C14,AND(Inputs!C20=Inputs!C14,6&lt;0))),1,0)+IF(AND(BO5&gt;0,OR(Inputs!C21&gt;Inputs!C14,AND(Inputs!C21=Inputs!C14,7&lt;0))),1,0)+IF(AND(BW5&gt;0,OR(Inputs!C22&gt;Inputs!C14,AND(Inputs!C22=Inputs!C14,8&lt;0))),1,0)+IF(AND(CE5&gt;0,OR(Inputs!C23&gt;Inputs!C14,AND(Inputs!C23=Inputs!C14,9&lt;0))),1,0)))</f>
        <v>99</v>
      </c>
      <c r="P5" s="3">
        <f>IF(Inputs!$B$27&lt;&gt;"Ready","PENDING INPUTS",IF(A5&gt;Inputs!$B$6,0,MIN(MAX(0,(K5+L5+M5)-N5),MAX(0,C5-D5-(IF(O5&lt;O5,K5+L5+M5-N5,0)+IF(W5&lt;O5,S5+T5+U5-V5,0)+IF(AE5&lt;O5,AA5+AB5+AC5-AD5,0)+IF(AM5&lt;O5,AI5+AJ5+AK5-AL5,0)+IF(AU5&lt;O5,AQ5+AR5+AS5-AT5,0)+IF(BC5&lt;O5,AY5+AZ5+BA5-BB5,0)+IF(BK5&lt;O5,BG5+BH5+BI5-BJ5,0)+IF(BS5&lt;O5,BO5+BP5+BQ5-BR5,0)+IF(CA5&lt;O5,BW5+BX5+BY5-BZ5,0)+IF(CI5&lt;O5,CE5+CF5+CG5-CH5,0))))))</f>
        <v>0</v>
      </c>
      <c r="Q5" s="3">
        <f>IF(Inputs!$B$27&lt;&gt;"Ready","PENDING INPUTS",MIN((K5+L5+M5),IF(D5&gt;C5,IF(D5=0,0,N5*C5/D5),N5+P5)))</f>
        <v>0</v>
      </c>
      <c r="R5" s="3">
        <f>IF(Inputs!$B$27&lt;&gt;"Ready","PENDING INPUTS",MAX(0,(K5+L5+M5)-Q5))</f>
        <v>0</v>
      </c>
      <c r="S5" s="3">
        <f>IF(Inputs!$B$27&lt;&gt;"Ready","PENDING INPUTS",Inputs!B15)</f>
        <v>0</v>
      </c>
      <c r="T5" s="3">
        <f>IF(Inputs!$B$27&lt;&gt;"Ready","PENDING INPUTS",IF(A5&lt;=Inputs!$B$6,ROUND(S5*Inputs!C15/12,2),0))</f>
        <v>0</v>
      </c>
      <c r="U5" s="3">
        <f>IF(Inputs!$B$27&lt;&gt;"Ready","PENDING INPUTS",IF(AND(A5&lt;=Inputs!$B$6,S5&gt;0),Inputs!G15,0))</f>
        <v>0</v>
      </c>
      <c r="V5" s="3">
        <f>IF(Inputs!$B$27&lt;&gt;"Ready","PENDING INPUTS",IF(A5&gt;Inputs!$B$6,0,MIN((S5+T5+U5),IF(Inputs!H15=1,Inputs!D15,MAX(Inputs!F15,ROUND(S5*Inputs!E15+T5+U5,2))))))</f>
        <v>0</v>
      </c>
      <c r="W5">
        <f>IF(Inputs!$B$27&lt;&gt;"Ready","PENDING INPUTS",IF(S5&lt;=0,99,1+IF(AND(K5&gt;0,OR(Inputs!C14&gt;Inputs!C15,AND(Inputs!C14=Inputs!C15,0&lt;1))),1,0)+IF(AND(AA5&gt;0,OR(Inputs!C16&gt;Inputs!C15,AND(Inputs!C16=Inputs!C15,2&lt;1))),1,0)+IF(AND(AI5&gt;0,OR(Inputs!C17&gt;Inputs!C15,AND(Inputs!C17=Inputs!C15,3&lt;1))),1,0)+IF(AND(AQ5&gt;0,OR(Inputs!C18&gt;Inputs!C15,AND(Inputs!C18=Inputs!C15,4&lt;1))),1,0)+IF(AND(AY5&gt;0,OR(Inputs!C19&gt;Inputs!C15,AND(Inputs!C19=Inputs!C15,5&lt;1))),1,0)+IF(AND(BG5&gt;0,OR(Inputs!C20&gt;Inputs!C15,AND(Inputs!C20=Inputs!C15,6&lt;1))),1,0)+IF(AND(BO5&gt;0,OR(Inputs!C21&gt;Inputs!C15,AND(Inputs!C21=Inputs!C15,7&lt;1))),1,0)+IF(AND(BW5&gt;0,OR(Inputs!C22&gt;Inputs!C15,AND(Inputs!C22=Inputs!C15,8&lt;1))),1,0)+IF(AND(CE5&gt;0,OR(Inputs!C23&gt;Inputs!C15,AND(Inputs!C23=Inputs!C15,9&lt;1))),1,0)))</f>
        <v>99</v>
      </c>
      <c r="X5" s="3">
        <f>IF(Inputs!$B$27&lt;&gt;"Ready","PENDING INPUTS",IF(A5&gt;Inputs!$B$6,0,MIN(MAX(0,(S5+T5+U5)-V5),MAX(0,C5-D5-(IF(O5&lt;W5,K5+L5+M5-N5,0)+IF(W5&lt;W5,S5+T5+U5-V5,0)+IF(AE5&lt;W5,AA5+AB5+AC5-AD5,0)+IF(AM5&lt;W5,AI5+AJ5+AK5-AL5,0)+IF(AU5&lt;W5,AQ5+AR5+AS5-AT5,0)+IF(BC5&lt;W5,AY5+AZ5+BA5-BB5,0)+IF(BK5&lt;W5,BG5+BH5+BI5-BJ5,0)+IF(BS5&lt;W5,BO5+BP5+BQ5-BR5,0)+IF(CA5&lt;W5,BW5+BX5+BY5-BZ5,0)+IF(CI5&lt;W5,CE5+CF5+CG5-CH5,0))))))</f>
        <v>0</v>
      </c>
      <c r="Y5" s="3">
        <f>IF(Inputs!$B$27&lt;&gt;"Ready","PENDING INPUTS",MIN((S5+T5+U5),IF(D5&gt;C5,IF(D5=0,0,V5*C5/D5),V5+X5)))</f>
        <v>0</v>
      </c>
      <c r="Z5" s="3">
        <f>IF(Inputs!$B$27&lt;&gt;"Ready","PENDING INPUTS",MAX(0,(S5+T5+U5)-Y5))</f>
        <v>0</v>
      </c>
      <c r="AA5" s="3">
        <f>IF(Inputs!$B$27&lt;&gt;"Ready","PENDING INPUTS",Inputs!B16)</f>
        <v>0</v>
      </c>
      <c r="AB5" s="3">
        <f>IF(Inputs!$B$27&lt;&gt;"Ready","PENDING INPUTS",IF(A5&lt;=Inputs!$B$6,ROUND(AA5*Inputs!C16/12,2),0))</f>
        <v>0</v>
      </c>
      <c r="AC5" s="3">
        <f>IF(Inputs!$B$27&lt;&gt;"Ready","PENDING INPUTS",IF(AND(A5&lt;=Inputs!$B$6,AA5&gt;0),Inputs!G16,0))</f>
        <v>0</v>
      </c>
      <c r="AD5" s="3">
        <f>IF(Inputs!$B$27&lt;&gt;"Ready","PENDING INPUTS",IF(A5&gt;Inputs!$B$6,0,MIN((AA5+AB5+AC5),IF(Inputs!H16=1,Inputs!D16,MAX(Inputs!F16,ROUND(AA5*Inputs!E16+AB5+AC5,2))))))</f>
        <v>0</v>
      </c>
      <c r="AE5">
        <f>IF(Inputs!$B$27&lt;&gt;"Ready","PENDING INPUTS",IF(AA5&lt;=0,99,1+IF(AND(K5&gt;0,OR(Inputs!C14&gt;Inputs!C16,AND(Inputs!C14=Inputs!C16,0&lt;2))),1,0)+IF(AND(S5&gt;0,OR(Inputs!C15&gt;Inputs!C16,AND(Inputs!C15=Inputs!C16,1&lt;2))),1,0)+IF(AND(AI5&gt;0,OR(Inputs!C17&gt;Inputs!C16,AND(Inputs!C17=Inputs!C16,3&lt;2))),1,0)+IF(AND(AQ5&gt;0,OR(Inputs!C18&gt;Inputs!C16,AND(Inputs!C18=Inputs!C16,4&lt;2))),1,0)+IF(AND(AY5&gt;0,OR(Inputs!C19&gt;Inputs!C16,AND(Inputs!C19=Inputs!C16,5&lt;2))),1,0)+IF(AND(BG5&gt;0,OR(Inputs!C20&gt;Inputs!C16,AND(Inputs!C20=Inputs!C16,6&lt;2))),1,0)+IF(AND(BO5&gt;0,OR(Inputs!C21&gt;Inputs!C16,AND(Inputs!C21=Inputs!C16,7&lt;2))),1,0)+IF(AND(BW5&gt;0,OR(Inputs!C22&gt;Inputs!C16,AND(Inputs!C22=Inputs!C16,8&lt;2))),1,0)+IF(AND(CE5&gt;0,OR(Inputs!C23&gt;Inputs!C16,AND(Inputs!C23=Inputs!C16,9&lt;2))),1,0)))</f>
        <v>99</v>
      </c>
      <c r="AF5" s="3">
        <f>IF(Inputs!$B$27&lt;&gt;"Ready","PENDING INPUTS",IF(A5&gt;Inputs!$B$6,0,MIN(MAX(0,(AA5+AB5+AC5)-AD5),MAX(0,C5-D5-(IF(O5&lt;AE5,K5+L5+M5-N5,0)+IF(W5&lt;AE5,S5+T5+U5-V5,0)+IF(AE5&lt;AE5,AA5+AB5+AC5-AD5,0)+IF(AM5&lt;AE5,AI5+AJ5+AK5-AL5,0)+IF(AU5&lt;AE5,AQ5+AR5+AS5-AT5,0)+IF(BC5&lt;AE5,AY5+AZ5+BA5-BB5,0)+IF(BK5&lt;AE5,BG5+BH5+BI5-BJ5,0)+IF(BS5&lt;AE5,BO5+BP5+BQ5-BR5,0)+IF(CA5&lt;AE5,BW5+BX5+BY5-BZ5,0)+IF(CI5&lt;AE5,CE5+CF5+CG5-CH5,0))))))</f>
        <v>0</v>
      </c>
      <c r="AG5" s="3">
        <f>IF(Inputs!$B$27&lt;&gt;"Ready","PENDING INPUTS",MIN((AA5+AB5+AC5),IF(D5&gt;C5,IF(D5=0,0,AD5*C5/D5),AD5+AF5)))</f>
        <v>0</v>
      </c>
      <c r="AH5" s="3">
        <f>IF(Inputs!$B$27&lt;&gt;"Ready","PENDING INPUTS",MAX(0,(AA5+AB5+AC5)-AG5))</f>
        <v>0</v>
      </c>
      <c r="AI5" s="3">
        <f>IF(Inputs!$B$27&lt;&gt;"Ready","PENDING INPUTS",Inputs!B17)</f>
        <v>0</v>
      </c>
      <c r="AJ5" s="3">
        <f>IF(Inputs!$B$27&lt;&gt;"Ready","PENDING INPUTS",IF(A5&lt;=Inputs!$B$6,ROUND(AI5*Inputs!C17/12,2),0))</f>
        <v>0</v>
      </c>
      <c r="AK5" s="3">
        <f>IF(Inputs!$B$27&lt;&gt;"Ready","PENDING INPUTS",IF(AND(A5&lt;=Inputs!$B$6,AI5&gt;0),Inputs!G17,0))</f>
        <v>0</v>
      </c>
      <c r="AL5" s="3">
        <f>IF(Inputs!$B$27&lt;&gt;"Ready","PENDING INPUTS",IF(A5&gt;Inputs!$B$6,0,MIN((AI5+AJ5+AK5),IF(Inputs!H17=1,Inputs!D17,MAX(Inputs!F17,ROUND(AI5*Inputs!E17+AJ5+AK5,2))))))</f>
        <v>0</v>
      </c>
      <c r="AM5">
        <f>IF(Inputs!$B$27&lt;&gt;"Ready","PENDING INPUTS",IF(AI5&lt;=0,99,1+IF(AND(K5&gt;0,OR(Inputs!C14&gt;Inputs!C17,AND(Inputs!C14=Inputs!C17,0&lt;3))),1,0)+IF(AND(S5&gt;0,OR(Inputs!C15&gt;Inputs!C17,AND(Inputs!C15=Inputs!C17,1&lt;3))),1,0)+IF(AND(AA5&gt;0,OR(Inputs!C16&gt;Inputs!C17,AND(Inputs!C16=Inputs!C17,2&lt;3))),1,0)+IF(AND(AQ5&gt;0,OR(Inputs!C18&gt;Inputs!C17,AND(Inputs!C18=Inputs!C17,4&lt;3))),1,0)+IF(AND(AY5&gt;0,OR(Inputs!C19&gt;Inputs!C17,AND(Inputs!C19=Inputs!C17,5&lt;3))),1,0)+IF(AND(BG5&gt;0,OR(Inputs!C20&gt;Inputs!C17,AND(Inputs!C20=Inputs!C17,6&lt;3))),1,0)+IF(AND(BO5&gt;0,OR(Inputs!C21&gt;Inputs!C17,AND(Inputs!C21=Inputs!C17,7&lt;3))),1,0)+IF(AND(BW5&gt;0,OR(Inputs!C22&gt;Inputs!C17,AND(Inputs!C22=Inputs!C17,8&lt;3))),1,0)+IF(AND(CE5&gt;0,OR(Inputs!C23&gt;Inputs!C17,AND(Inputs!C23=Inputs!C17,9&lt;3))),1,0)))</f>
        <v>99</v>
      </c>
      <c r="AN5" s="3">
        <f>IF(Inputs!$B$27&lt;&gt;"Ready","PENDING INPUTS",IF(A5&gt;Inputs!$B$6,0,MIN(MAX(0,(AI5+AJ5+AK5)-AL5),MAX(0,C5-D5-(IF(O5&lt;AM5,K5+L5+M5-N5,0)+IF(W5&lt;AM5,S5+T5+U5-V5,0)+IF(AE5&lt;AM5,AA5+AB5+AC5-AD5,0)+IF(AM5&lt;AM5,AI5+AJ5+AK5-AL5,0)+IF(AU5&lt;AM5,AQ5+AR5+AS5-AT5,0)+IF(BC5&lt;AM5,AY5+AZ5+BA5-BB5,0)+IF(BK5&lt;AM5,BG5+BH5+BI5-BJ5,0)+IF(BS5&lt;AM5,BO5+BP5+BQ5-BR5,0)+IF(CA5&lt;AM5,BW5+BX5+BY5-BZ5,0)+IF(CI5&lt;AM5,CE5+CF5+CG5-CH5,0))))))</f>
        <v>0</v>
      </c>
      <c r="AO5" s="3">
        <f>IF(Inputs!$B$27&lt;&gt;"Ready","PENDING INPUTS",MIN((AI5+AJ5+AK5),IF(D5&gt;C5,IF(D5=0,0,AL5*C5/D5),AL5+AN5)))</f>
        <v>0</v>
      </c>
      <c r="AP5" s="3">
        <f>IF(Inputs!$B$27&lt;&gt;"Ready","PENDING INPUTS",MAX(0,(AI5+AJ5+AK5)-AO5))</f>
        <v>0</v>
      </c>
      <c r="AQ5" s="3">
        <f>IF(Inputs!$B$27&lt;&gt;"Ready","PENDING INPUTS",Inputs!B18)</f>
        <v>0</v>
      </c>
      <c r="AR5" s="3">
        <f>IF(Inputs!$B$27&lt;&gt;"Ready","PENDING INPUTS",IF(A5&lt;=Inputs!$B$6,ROUND(AQ5*Inputs!C18/12,2),0))</f>
        <v>0</v>
      </c>
      <c r="AS5" s="3">
        <f>IF(Inputs!$B$27&lt;&gt;"Ready","PENDING INPUTS",IF(AND(A5&lt;=Inputs!$B$6,AQ5&gt;0),Inputs!G18,0))</f>
        <v>0</v>
      </c>
      <c r="AT5" s="3">
        <f>IF(Inputs!$B$27&lt;&gt;"Ready","PENDING INPUTS",IF(A5&gt;Inputs!$B$6,0,MIN((AQ5+AR5+AS5),IF(Inputs!H18=1,Inputs!D18,MAX(Inputs!F18,ROUND(AQ5*Inputs!E18+AR5+AS5,2))))))</f>
        <v>0</v>
      </c>
      <c r="AU5">
        <f>IF(Inputs!$B$27&lt;&gt;"Ready","PENDING INPUTS",IF(AQ5&lt;=0,99,1+IF(AND(K5&gt;0,OR(Inputs!C14&gt;Inputs!C18,AND(Inputs!C14=Inputs!C18,0&lt;4))),1,0)+IF(AND(S5&gt;0,OR(Inputs!C15&gt;Inputs!C18,AND(Inputs!C15=Inputs!C18,1&lt;4))),1,0)+IF(AND(AA5&gt;0,OR(Inputs!C16&gt;Inputs!C18,AND(Inputs!C16=Inputs!C18,2&lt;4))),1,0)+IF(AND(AI5&gt;0,OR(Inputs!C17&gt;Inputs!C18,AND(Inputs!C17=Inputs!C18,3&lt;4))),1,0)+IF(AND(AY5&gt;0,OR(Inputs!C19&gt;Inputs!C18,AND(Inputs!C19=Inputs!C18,5&lt;4))),1,0)+IF(AND(BG5&gt;0,OR(Inputs!C20&gt;Inputs!C18,AND(Inputs!C20=Inputs!C18,6&lt;4))),1,0)+IF(AND(BO5&gt;0,OR(Inputs!C21&gt;Inputs!C18,AND(Inputs!C21=Inputs!C18,7&lt;4))),1,0)+IF(AND(BW5&gt;0,OR(Inputs!C22&gt;Inputs!C18,AND(Inputs!C22=Inputs!C18,8&lt;4))),1,0)+IF(AND(CE5&gt;0,OR(Inputs!C23&gt;Inputs!C18,AND(Inputs!C23=Inputs!C18,9&lt;4))),1,0)))</f>
        <v>99</v>
      </c>
      <c r="AV5" s="3">
        <f>IF(Inputs!$B$27&lt;&gt;"Ready","PENDING INPUTS",IF(A5&gt;Inputs!$B$6,0,MIN(MAX(0,(AQ5+AR5+AS5)-AT5),MAX(0,C5-D5-(IF(O5&lt;AU5,K5+L5+M5-N5,0)+IF(W5&lt;AU5,S5+T5+U5-V5,0)+IF(AE5&lt;AU5,AA5+AB5+AC5-AD5,0)+IF(AM5&lt;AU5,AI5+AJ5+AK5-AL5,0)+IF(AU5&lt;AU5,AQ5+AR5+AS5-AT5,0)+IF(BC5&lt;AU5,AY5+AZ5+BA5-BB5,0)+IF(BK5&lt;AU5,BG5+BH5+BI5-BJ5,0)+IF(BS5&lt;AU5,BO5+BP5+BQ5-BR5,0)+IF(CA5&lt;AU5,BW5+BX5+BY5-BZ5,0)+IF(CI5&lt;AU5,CE5+CF5+CG5-CH5,0))))))</f>
        <v>0</v>
      </c>
      <c r="AW5" s="3">
        <f>IF(Inputs!$B$27&lt;&gt;"Ready","PENDING INPUTS",MIN((AQ5+AR5+AS5),IF(D5&gt;C5,IF(D5=0,0,AT5*C5/D5),AT5+AV5)))</f>
        <v>0</v>
      </c>
      <c r="AX5" s="3">
        <f>IF(Inputs!$B$27&lt;&gt;"Ready","PENDING INPUTS",MAX(0,(AQ5+AR5+AS5)-AW5))</f>
        <v>0</v>
      </c>
      <c r="AY5" s="3">
        <f>IF(Inputs!$B$27&lt;&gt;"Ready","PENDING INPUTS",Inputs!B19)</f>
        <v>0</v>
      </c>
      <c r="AZ5" s="3">
        <f>IF(Inputs!$B$27&lt;&gt;"Ready","PENDING INPUTS",IF(A5&lt;=Inputs!$B$6,ROUND(AY5*Inputs!C19/12,2),0))</f>
        <v>0</v>
      </c>
      <c r="BA5" s="3">
        <f>IF(Inputs!$B$27&lt;&gt;"Ready","PENDING INPUTS",IF(AND(A5&lt;=Inputs!$B$6,AY5&gt;0),Inputs!G19,0))</f>
        <v>0</v>
      </c>
      <c r="BB5" s="3">
        <f>IF(Inputs!$B$27&lt;&gt;"Ready","PENDING INPUTS",IF(A5&gt;Inputs!$B$6,0,MIN((AY5+AZ5+BA5),IF(Inputs!H19=1,Inputs!D19,MAX(Inputs!F19,ROUND(AY5*Inputs!E19+AZ5+BA5,2))))))</f>
        <v>0</v>
      </c>
      <c r="BC5">
        <f>IF(Inputs!$B$27&lt;&gt;"Ready","PENDING INPUTS",IF(AY5&lt;=0,99,1+IF(AND(K5&gt;0,OR(Inputs!C14&gt;Inputs!C19,AND(Inputs!C14=Inputs!C19,0&lt;5))),1,0)+IF(AND(S5&gt;0,OR(Inputs!C15&gt;Inputs!C19,AND(Inputs!C15=Inputs!C19,1&lt;5))),1,0)+IF(AND(AA5&gt;0,OR(Inputs!C16&gt;Inputs!C19,AND(Inputs!C16=Inputs!C19,2&lt;5))),1,0)+IF(AND(AI5&gt;0,OR(Inputs!C17&gt;Inputs!C19,AND(Inputs!C17=Inputs!C19,3&lt;5))),1,0)+IF(AND(AQ5&gt;0,OR(Inputs!C18&gt;Inputs!C19,AND(Inputs!C18=Inputs!C19,4&lt;5))),1,0)+IF(AND(BG5&gt;0,OR(Inputs!C20&gt;Inputs!C19,AND(Inputs!C20=Inputs!C19,6&lt;5))),1,0)+IF(AND(BO5&gt;0,OR(Inputs!C21&gt;Inputs!C19,AND(Inputs!C21=Inputs!C19,7&lt;5))),1,0)+IF(AND(BW5&gt;0,OR(Inputs!C22&gt;Inputs!C19,AND(Inputs!C22=Inputs!C19,8&lt;5))),1,0)+IF(AND(CE5&gt;0,OR(Inputs!C23&gt;Inputs!C19,AND(Inputs!C23=Inputs!C19,9&lt;5))),1,0)))</f>
        <v>99</v>
      </c>
      <c r="BD5" s="3">
        <f>IF(Inputs!$B$27&lt;&gt;"Ready","PENDING INPUTS",IF(A5&gt;Inputs!$B$6,0,MIN(MAX(0,(AY5+AZ5+BA5)-BB5),MAX(0,C5-D5-(IF(O5&lt;BC5,K5+L5+M5-N5,0)+IF(W5&lt;BC5,S5+T5+U5-V5,0)+IF(AE5&lt;BC5,AA5+AB5+AC5-AD5,0)+IF(AM5&lt;BC5,AI5+AJ5+AK5-AL5,0)+IF(AU5&lt;BC5,AQ5+AR5+AS5-AT5,0)+IF(BC5&lt;BC5,AY5+AZ5+BA5-BB5,0)+IF(BK5&lt;BC5,BG5+BH5+BI5-BJ5,0)+IF(BS5&lt;BC5,BO5+BP5+BQ5-BR5,0)+IF(CA5&lt;BC5,BW5+BX5+BY5-BZ5,0)+IF(CI5&lt;BC5,CE5+CF5+CG5-CH5,0))))))</f>
        <v>0</v>
      </c>
      <c r="BE5" s="3">
        <f>IF(Inputs!$B$27&lt;&gt;"Ready","PENDING INPUTS",MIN((AY5+AZ5+BA5),IF(D5&gt;C5,IF(D5=0,0,BB5*C5/D5),BB5+BD5)))</f>
        <v>0</v>
      </c>
      <c r="BF5" s="3">
        <f>IF(Inputs!$B$27&lt;&gt;"Ready","PENDING INPUTS",MAX(0,(AY5+AZ5+BA5)-BE5))</f>
        <v>0</v>
      </c>
      <c r="BG5" s="3">
        <f>IF(Inputs!$B$27&lt;&gt;"Ready","PENDING INPUTS",Inputs!B20)</f>
        <v>0</v>
      </c>
      <c r="BH5" s="3">
        <f>IF(Inputs!$B$27&lt;&gt;"Ready","PENDING INPUTS",IF(A5&lt;=Inputs!$B$6,ROUND(BG5*Inputs!C20/12,2),0))</f>
        <v>0</v>
      </c>
      <c r="BI5" s="3">
        <f>IF(Inputs!$B$27&lt;&gt;"Ready","PENDING INPUTS",IF(AND(A5&lt;=Inputs!$B$6,BG5&gt;0),Inputs!G20,0))</f>
        <v>0</v>
      </c>
      <c r="BJ5" s="3">
        <f>IF(Inputs!$B$27&lt;&gt;"Ready","PENDING INPUTS",IF(A5&gt;Inputs!$B$6,0,MIN((BG5+BH5+BI5),IF(Inputs!H20=1,Inputs!D20,MAX(Inputs!F20,ROUND(BG5*Inputs!E20+BH5+BI5,2))))))</f>
        <v>0</v>
      </c>
      <c r="BK5">
        <f>IF(Inputs!$B$27&lt;&gt;"Ready","PENDING INPUTS",IF(BG5&lt;=0,99,1+IF(AND(K5&gt;0,OR(Inputs!C14&gt;Inputs!C20,AND(Inputs!C14=Inputs!C20,0&lt;6))),1,0)+IF(AND(S5&gt;0,OR(Inputs!C15&gt;Inputs!C20,AND(Inputs!C15=Inputs!C20,1&lt;6))),1,0)+IF(AND(AA5&gt;0,OR(Inputs!C16&gt;Inputs!C20,AND(Inputs!C16=Inputs!C20,2&lt;6))),1,0)+IF(AND(AI5&gt;0,OR(Inputs!C17&gt;Inputs!C20,AND(Inputs!C17=Inputs!C20,3&lt;6))),1,0)+IF(AND(AQ5&gt;0,OR(Inputs!C18&gt;Inputs!C20,AND(Inputs!C18=Inputs!C20,4&lt;6))),1,0)+IF(AND(AY5&gt;0,OR(Inputs!C19&gt;Inputs!C20,AND(Inputs!C19=Inputs!C20,5&lt;6))),1,0)+IF(AND(BO5&gt;0,OR(Inputs!C21&gt;Inputs!C20,AND(Inputs!C21=Inputs!C20,7&lt;6))),1,0)+IF(AND(BW5&gt;0,OR(Inputs!C22&gt;Inputs!C20,AND(Inputs!C22=Inputs!C20,8&lt;6))),1,0)+IF(AND(CE5&gt;0,OR(Inputs!C23&gt;Inputs!C20,AND(Inputs!C23=Inputs!C20,9&lt;6))),1,0)))</f>
        <v>99</v>
      </c>
      <c r="BL5" s="3">
        <f>IF(Inputs!$B$27&lt;&gt;"Ready","PENDING INPUTS",IF(A5&gt;Inputs!$B$6,0,MIN(MAX(0,(BG5+BH5+BI5)-BJ5),MAX(0,C5-D5-(IF(O5&lt;BK5,K5+L5+M5-N5,0)+IF(W5&lt;BK5,S5+T5+U5-V5,0)+IF(AE5&lt;BK5,AA5+AB5+AC5-AD5,0)+IF(AM5&lt;BK5,AI5+AJ5+AK5-AL5,0)+IF(AU5&lt;BK5,AQ5+AR5+AS5-AT5,0)+IF(BC5&lt;BK5,AY5+AZ5+BA5-BB5,0)+IF(BK5&lt;BK5,BG5+BH5+BI5-BJ5,0)+IF(BS5&lt;BK5,BO5+BP5+BQ5-BR5,0)+IF(CA5&lt;BK5,BW5+BX5+BY5-BZ5,0)+IF(CI5&lt;BK5,CE5+CF5+CG5-CH5,0))))))</f>
        <v>0</v>
      </c>
      <c r="BM5" s="3">
        <f>IF(Inputs!$B$27&lt;&gt;"Ready","PENDING INPUTS",MIN((BG5+BH5+BI5),IF(D5&gt;C5,IF(D5=0,0,BJ5*C5/D5),BJ5+BL5)))</f>
        <v>0</v>
      </c>
      <c r="BN5" s="3">
        <f>IF(Inputs!$B$27&lt;&gt;"Ready","PENDING INPUTS",MAX(0,(BG5+BH5+BI5)-BM5))</f>
        <v>0</v>
      </c>
      <c r="BO5" s="3">
        <f>IF(Inputs!$B$27&lt;&gt;"Ready","PENDING INPUTS",Inputs!B21)</f>
        <v>0</v>
      </c>
      <c r="BP5" s="3">
        <f>IF(Inputs!$B$27&lt;&gt;"Ready","PENDING INPUTS",IF(A5&lt;=Inputs!$B$6,ROUND(BO5*Inputs!C21/12,2),0))</f>
        <v>0</v>
      </c>
      <c r="BQ5" s="3">
        <f>IF(Inputs!$B$27&lt;&gt;"Ready","PENDING INPUTS",IF(AND(A5&lt;=Inputs!$B$6,BO5&gt;0),Inputs!G21,0))</f>
        <v>0</v>
      </c>
      <c r="BR5" s="3">
        <f>IF(Inputs!$B$27&lt;&gt;"Ready","PENDING INPUTS",IF(A5&gt;Inputs!$B$6,0,MIN((BO5+BP5+BQ5),IF(Inputs!H21=1,Inputs!D21,MAX(Inputs!F21,ROUND(BO5*Inputs!E21+BP5+BQ5,2))))))</f>
        <v>0</v>
      </c>
      <c r="BS5">
        <f>IF(Inputs!$B$27&lt;&gt;"Ready","PENDING INPUTS",IF(BO5&lt;=0,99,1+IF(AND(K5&gt;0,OR(Inputs!C14&gt;Inputs!C21,AND(Inputs!C14=Inputs!C21,0&lt;7))),1,0)+IF(AND(S5&gt;0,OR(Inputs!C15&gt;Inputs!C21,AND(Inputs!C15=Inputs!C21,1&lt;7))),1,0)+IF(AND(AA5&gt;0,OR(Inputs!C16&gt;Inputs!C21,AND(Inputs!C16=Inputs!C21,2&lt;7))),1,0)+IF(AND(AI5&gt;0,OR(Inputs!C17&gt;Inputs!C21,AND(Inputs!C17=Inputs!C21,3&lt;7))),1,0)+IF(AND(AQ5&gt;0,OR(Inputs!C18&gt;Inputs!C21,AND(Inputs!C18=Inputs!C21,4&lt;7))),1,0)+IF(AND(AY5&gt;0,OR(Inputs!C19&gt;Inputs!C21,AND(Inputs!C19=Inputs!C21,5&lt;7))),1,0)+IF(AND(BG5&gt;0,OR(Inputs!C20&gt;Inputs!C21,AND(Inputs!C20=Inputs!C21,6&lt;7))),1,0)+IF(AND(BW5&gt;0,OR(Inputs!C22&gt;Inputs!C21,AND(Inputs!C22=Inputs!C21,8&lt;7))),1,0)+IF(AND(CE5&gt;0,OR(Inputs!C23&gt;Inputs!C21,AND(Inputs!C23=Inputs!C21,9&lt;7))),1,0)))</f>
        <v>99</v>
      </c>
      <c r="BT5" s="3">
        <f>IF(Inputs!$B$27&lt;&gt;"Ready","PENDING INPUTS",IF(A5&gt;Inputs!$B$6,0,MIN(MAX(0,(BO5+BP5+BQ5)-BR5),MAX(0,C5-D5-(IF(O5&lt;BS5,K5+L5+M5-N5,0)+IF(W5&lt;BS5,S5+T5+U5-V5,0)+IF(AE5&lt;BS5,AA5+AB5+AC5-AD5,0)+IF(AM5&lt;BS5,AI5+AJ5+AK5-AL5,0)+IF(AU5&lt;BS5,AQ5+AR5+AS5-AT5,0)+IF(BC5&lt;BS5,AY5+AZ5+BA5-BB5,0)+IF(BK5&lt;BS5,BG5+BH5+BI5-BJ5,0)+IF(BS5&lt;BS5,BO5+BP5+BQ5-BR5,0)+IF(CA5&lt;BS5,BW5+BX5+BY5-BZ5,0)+IF(CI5&lt;BS5,CE5+CF5+CG5-CH5,0))))))</f>
        <v>0</v>
      </c>
      <c r="BU5" s="3">
        <f>IF(Inputs!$B$27&lt;&gt;"Ready","PENDING INPUTS",MIN((BO5+BP5+BQ5),IF(D5&gt;C5,IF(D5=0,0,BR5*C5/D5),BR5+BT5)))</f>
        <v>0</v>
      </c>
      <c r="BV5" s="3">
        <f>IF(Inputs!$B$27&lt;&gt;"Ready","PENDING INPUTS",MAX(0,(BO5+BP5+BQ5)-BU5))</f>
        <v>0</v>
      </c>
      <c r="BW5" s="3">
        <f>IF(Inputs!$B$27&lt;&gt;"Ready","PENDING INPUTS",Inputs!B22)</f>
        <v>0</v>
      </c>
      <c r="BX5" s="3">
        <f>IF(Inputs!$B$27&lt;&gt;"Ready","PENDING INPUTS",IF(A5&lt;=Inputs!$B$6,ROUND(BW5*Inputs!C22/12,2),0))</f>
        <v>0</v>
      </c>
      <c r="BY5" s="3">
        <f>IF(Inputs!$B$27&lt;&gt;"Ready","PENDING INPUTS",IF(AND(A5&lt;=Inputs!$B$6,BW5&gt;0),Inputs!G22,0))</f>
        <v>0</v>
      </c>
      <c r="BZ5" s="3">
        <f>IF(Inputs!$B$27&lt;&gt;"Ready","PENDING INPUTS",IF(A5&gt;Inputs!$B$6,0,MIN((BW5+BX5+BY5),IF(Inputs!H22=1,Inputs!D22,MAX(Inputs!F22,ROUND(BW5*Inputs!E22+BX5+BY5,2))))))</f>
        <v>0</v>
      </c>
      <c r="CA5">
        <f>IF(Inputs!$B$27&lt;&gt;"Ready","PENDING INPUTS",IF(BW5&lt;=0,99,1+IF(AND(K5&gt;0,OR(Inputs!C14&gt;Inputs!C22,AND(Inputs!C14=Inputs!C22,0&lt;8))),1,0)+IF(AND(S5&gt;0,OR(Inputs!C15&gt;Inputs!C22,AND(Inputs!C15=Inputs!C22,1&lt;8))),1,0)+IF(AND(AA5&gt;0,OR(Inputs!C16&gt;Inputs!C22,AND(Inputs!C16=Inputs!C22,2&lt;8))),1,0)+IF(AND(AI5&gt;0,OR(Inputs!C17&gt;Inputs!C22,AND(Inputs!C17=Inputs!C22,3&lt;8))),1,0)+IF(AND(AQ5&gt;0,OR(Inputs!C18&gt;Inputs!C22,AND(Inputs!C18=Inputs!C22,4&lt;8))),1,0)+IF(AND(AY5&gt;0,OR(Inputs!C19&gt;Inputs!C22,AND(Inputs!C19=Inputs!C22,5&lt;8))),1,0)+IF(AND(BG5&gt;0,OR(Inputs!C20&gt;Inputs!C22,AND(Inputs!C20=Inputs!C22,6&lt;8))),1,0)+IF(AND(BO5&gt;0,OR(Inputs!C21&gt;Inputs!C22,AND(Inputs!C21=Inputs!C22,7&lt;8))),1,0)+IF(AND(CE5&gt;0,OR(Inputs!C23&gt;Inputs!C22,AND(Inputs!C23=Inputs!C22,9&lt;8))),1,0)))</f>
        <v>99</v>
      </c>
      <c r="CB5" s="3">
        <f>IF(Inputs!$B$27&lt;&gt;"Ready","PENDING INPUTS",IF(A5&gt;Inputs!$B$6,0,MIN(MAX(0,(BW5+BX5+BY5)-BZ5),MAX(0,C5-D5-(IF(O5&lt;CA5,K5+L5+M5-N5,0)+IF(W5&lt;CA5,S5+T5+U5-V5,0)+IF(AE5&lt;CA5,AA5+AB5+AC5-AD5,0)+IF(AM5&lt;CA5,AI5+AJ5+AK5-AL5,0)+IF(AU5&lt;CA5,AQ5+AR5+AS5-AT5,0)+IF(BC5&lt;CA5,AY5+AZ5+BA5-BB5,0)+IF(BK5&lt;CA5,BG5+BH5+BI5-BJ5,0)+IF(BS5&lt;CA5,BO5+BP5+BQ5-BR5,0)+IF(CA5&lt;CA5,BW5+BX5+BY5-BZ5,0)+IF(CI5&lt;CA5,CE5+CF5+CG5-CH5,0))))))</f>
        <v>0</v>
      </c>
      <c r="CC5" s="3">
        <f>IF(Inputs!$B$27&lt;&gt;"Ready","PENDING INPUTS",MIN((BW5+BX5+BY5),IF(D5&gt;C5,IF(D5=0,0,BZ5*C5/D5),BZ5+CB5)))</f>
        <v>0</v>
      </c>
      <c r="CD5" s="3">
        <f>IF(Inputs!$B$27&lt;&gt;"Ready","PENDING INPUTS",MAX(0,(BW5+BX5+BY5)-CC5))</f>
        <v>0</v>
      </c>
      <c r="CE5" s="3">
        <f>IF(Inputs!$B$27&lt;&gt;"Ready","PENDING INPUTS",Inputs!B23)</f>
        <v>0</v>
      </c>
      <c r="CF5" s="3">
        <f>IF(Inputs!$B$27&lt;&gt;"Ready","PENDING INPUTS",IF(A5&lt;=Inputs!$B$6,ROUND(CE5*Inputs!C23/12,2),0))</f>
        <v>0</v>
      </c>
      <c r="CG5" s="3">
        <f>IF(Inputs!$B$27&lt;&gt;"Ready","PENDING INPUTS",IF(AND(A5&lt;=Inputs!$B$6,CE5&gt;0),Inputs!G23,0))</f>
        <v>0</v>
      </c>
      <c r="CH5" s="3">
        <f>IF(Inputs!$B$27&lt;&gt;"Ready","PENDING INPUTS",IF(A5&gt;Inputs!$B$6,0,MIN((CE5+CF5+CG5),IF(Inputs!H23=1,Inputs!D23,MAX(Inputs!F23,ROUND(CE5*Inputs!E23+CF5+CG5,2))))))</f>
        <v>0</v>
      </c>
      <c r="CI5">
        <f>IF(Inputs!$B$27&lt;&gt;"Ready","PENDING INPUTS",IF(CE5&lt;=0,99,1+IF(AND(K5&gt;0,OR(Inputs!C14&gt;Inputs!C23,AND(Inputs!C14=Inputs!C23,0&lt;9))),1,0)+IF(AND(S5&gt;0,OR(Inputs!C15&gt;Inputs!C23,AND(Inputs!C15=Inputs!C23,1&lt;9))),1,0)+IF(AND(AA5&gt;0,OR(Inputs!C16&gt;Inputs!C23,AND(Inputs!C16=Inputs!C23,2&lt;9))),1,0)+IF(AND(AI5&gt;0,OR(Inputs!C17&gt;Inputs!C23,AND(Inputs!C17=Inputs!C23,3&lt;9))),1,0)+IF(AND(AQ5&gt;0,OR(Inputs!C18&gt;Inputs!C23,AND(Inputs!C18=Inputs!C23,4&lt;9))),1,0)+IF(AND(AY5&gt;0,OR(Inputs!C19&gt;Inputs!C23,AND(Inputs!C19=Inputs!C23,5&lt;9))),1,0)+IF(AND(BG5&gt;0,OR(Inputs!C20&gt;Inputs!C23,AND(Inputs!C20=Inputs!C23,6&lt;9))),1,0)+IF(AND(BO5&gt;0,OR(Inputs!C21&gt;Inputs!C23,AND(Inputs!C21=Inputs!C23,7&lt;9))),1,0)+IF(AND(BW5&gt;0,OR(Inputs!C22&gt;Inputs!C23,AND(Inputs!C22=Inputs!C23,8&lt;9))),1,0)))</f>
        <v>99</v>
      </c>
      <c r="CJ5" s="3">
        <f>IF(Inputs!$B$27&lt;&gt;"Ready","PENDING INPUTS",IF(A5&gt;Inputs!$B$6,0,MIN(MAX(0,(CE5+CF5+CG5)-CH5),MAX(0,C5-D5-(IF(O5&lt;CI5,K5+L5+M5-N5,0)+IF(W5&lt;CI5,S5+T5+U5-V5,0)+IF(AE5&lt;CI5,AA5+AB5+AC5-AD5,0)+IF(AM5&lt;CI5,AI5+AJ5+AK5-AL5,0)+IF(AU5&lt;CI5,AQ5+AR5+AS5-AT5,0)+IF(BC5&lt;CI5,AY5+AZ5+BA5-BB5,0)+IF(BK5&lt;CI5,BG5+BH5+BI5-BJ5,0)+IF(BS5&lt;CI5,BO5+BP5+BQ5-BR5,0)+IF(CA5&lt;CI5,BW5+BX5+BY5-BZ5,0)+IF(CI5&lt;CI5,CE5+CF5+CG5-CH5,0))))))</f>
        <v>0</v>
      </c>
      <c r="CK5" s="3">
        <f>IF(Inputs!$B$27&lt;&gt;"Ready","PENDING INPUTS",MIN((CE5+CF5+CG5),IF(D5&gt;C5,IF(D5=0,0,CH5*C5/D5),CH5+CJ5)))</f>
        <v>0</v>
      </c>
      <c r="CL5" s="3">
        <f>IF(Inputs!$B$27&lt;&gt;"Ready","PENDING INPUTS",MAX(0,(CE5+CF5+CG5)-CK5))</f>
        <v>0</v>
      </c>
    </row>
    <row r="6" spans="1:90" ht="27.95" customHeight="1" x14ac:dyDescent="0.25">
      <c r="A6">
        <v>2</v>
      </c>
      <c r="B6" s="13">
        <f>IF(Inputs!$B$27&lt;&gt;"Ready","PENDING INPUTS",EDATE(Inputs!$B$5,A6-1))</f>
        <v>46327</v>
      </c>
      <c r="C6" s="3">
        <f>IF(Inputs!$B$27&lt;&gt;"Ready","PENDING INPUTS",IF(A6&lt;=Inputs!$B$6,MAX(0,Inputs!$B$4+IF(A6=Inputs!$B$7,Inputs!$B$8,0)+IF(A6=Inputs!$B$9,Inputs!$B$10,0)),0))</f>
        <v>0</v>
      </c>
      <c r="D6" s="3">
        <f>IF(Inputs!$B$27&lt;&gt;"Ready","PENDING INPUTS",SUM(N6,V6,AD6,AL6,AT6,BB6,BJ6,BR6,BZ6,CH6))</f>
        <v>0</v>
      </c>
      <c r="E6" s="3">
        <f>IF(Inputs!$B$27&lt;&gt;"Ready","PENDING INPUTS",MAX(0,D6-C6))</f>
        <v>0</v>
      </c>
      <c r="F6" s="3">
        <f>IF(Inputs!$B$27&lt;&gt;"Ready","PENDING INPUTS",SUM(Q6,Y6,AG6,AO6,AW6,BE6,BM6,BU6,CC6,CK6))</f>
        <v>0</v>
      </c>
      <c r="G6" s="3">
        <f>IF(Inputs!$B$27&lt;&gt;"Ready","PENDING INPUTS",SUM(L6,T6,AB6,AJ6,AR6,AZ6,BH6,BP6,BX6,CF6))</f>
        <v>0</v>
      </c>
      <c r="H6" s="3">
        <f>IF(Inputs!$B$27&lt;&gt;"Ready","PENDING INPUTS",SUM(M6,U6,AC6,AK6,AS6,BA6,BI6,BQ6,BY6,CG6))</f>
        <v>0</v>
      </c>
      <c r="I6" s="3">
        <f>IF(Inputs!$B$27&lt;&gt;"Ready","PENDING INPUTS",SUM(R6,Z6,AH6,AP6,AX6,BF6,BN6,BV6,CD6,CL6))</f>
        <v>0</v>
      </c>
      <c r="J6" t="str">
        <f>IF(Inputs!$B$27&lt;&gt;"Ready","PENDING INPUTS",IF(A6&gt;Inputs!$B$6,"Beyond horizon",IF(E6&gt;0.005,"MINIMUM SHORTFALL",IF(I6&lt;0.005,"Paid off","In progress"))))</f>
        <v>Paid off</v>
      </c>
      <c r="K6" s="3">
        <f>IF(Inputs!$B$27&lt;&gt;"Ready","PENDING INPUTS",R5)</f>
        <v>0</v>
      </c>
      <c r="L6" s="3">
        <f>IF(Inputs!$B$27&lt;&gt;"Ready","PENDING INPUTS",IF(A6&lt;=Inputs!$B$6,ROUND(K6*Inputs!C14/12,2),0))</f>
        <v>0</v>
      </c>
      <c r="M6" s="3">
        <f>IF(Inputs!$B$27&lt;&gt;"Ready","PENDING INPUTS",IF(AND(A6&lt;=Inputs!$B$6,K6&gt;0),Inputs!G14,0))</f>
        <v>0</v>
      </c>
      <c r="N6" s="3">
        <f>IF(Inputs!$B$27&lt;&gt;"Ready","PENDING INPUTS",IF(A6&gt;Inputs!$B$6,0,MIN((K6+L6+M6),IF(Inputs!H14=1,Inputs!D14,MAX(Inputs!F14,ROUND(K6*Inputs!E14+L6+M6,2))))))</f>
        <v>0</v>
      </c>
      <c r="O6">
        <f>IF(Inputs!$B$27&lt;&gt;"Ready","PENDING INPUTS",IF(K6&lt;=0,99,1+IF(AND(S6&gt;0,OR(Inputs!C15&gt;Inputs!C14,AND(Inputs!C15=Inputs!C14,1&lt;0))),1,0)+IF(AND(AA6&gt;0,OR(Inputs!C16&gt;Inputs!C14,AND(Inputs!C16=Inputs!C14,2&lt;0))),1,0)+IF(AND(AI6&gt;0,OR(Inputs!C17&gt;Inputs!C14,AND(Inputs!C17=Inputs!C14,3&lt;0))),1,0)+IF(AND(AQ6&gt;0,OR(Inputs!C18&gt;Inputs!C14,AND(Inputs!C18=Inputs!C14,4&lt;0))),1,0)+IF(AND(AY6&gt;0,OR(Inputs!C19&gt;Inputs!C14,AND(Inputs!C19=Inputs!C14,5&lt;0))),1,0)+IF(AND(BG6&gt;0,OR(Inputs!C20&gt;Inputs!C14,AND(Inputs!C20=Inputs!C14,6&lt;0))),1,0)+IF(AND(BO6&gt;0,OR(Inputs!C21&gt;Inputs!C14,AND(Inputs!C21=Inputs!C14,7&lt;0))),1,0)+IF(AND(BW6&gt;0,OR(Inputs!C22&gt;Inputs!C14,AND(Inputs!C22=Inputs!C14,8&lt;0))),1,0)+IF(AND(CE6&gt;0,OR(Inputs!C23&gt;Inputs!C14,AND(Inputs!C23=Inputs!C14,9&lt;0))),1,0)))</f>
        <v>99</v>
      </c>
      <c r="P6" s="3">
        <f>IF(Inputs!$B$27&lt;&gt;"Ready","PENDING INPUTS",IF(A6&gt;Inputs!$B$6,0,MIN(MAX(0,(K6+L6+M6)-N6),MAX(0,C6-D6-(IF(O6&lt;O6,K6+L6+M6-N6,0)+IF(W6&lt;O6,S6+T6+U6-V6,0)+IF(AE6&lt;O6,AA6+AB6+AC6-AD6,0)+IF(AM6&lt;O6,AI6+AJ6+AK6-AL6,0)+IF(AU6&lt;O6,AQ6+AR6+AS6-AT6,0)+IF(BC6&lt;O6,AY6+AZ6+BA6-BB6,0)+IF(BK6&lt;O6,BG6+BH6+BI6-BJ6,0)+IF(BS6&lt;O6,BO6+BP6+BQ6-BR6,0)+IF(CA6&lt;O6,BW6+BX6+BY6-BZ6,0)+IF(CI6&lt;O6,CE6+CF6+CG6-CH6,0))))))</f>
        <v>0</v>
      </c>
      <c r="Q6" s="3">
        <f>IF(Inputs!$B$27&lt;&gt;"Ready","PENDING INPUTS",MIN((K6+L6+M6),IF(D6&gt;C6,IF(D6=0,0,N6*C6/D6),N6+P6)))</f>
        <v>0</v>
      </c>
      <c r="R6" s="3">
        <f>IF(Inputs!$B$27&lt;&gt;"Ready","PENDING INPUTS",MAX(0,(K6+L6+M6)-Q6))</f>
        <v>0</v>
      </c>
      <c r="S6" s="3">
        <f>IF(Inputs!$B$27&lt;&gt;"Ready","PENDING INPUTS",Z5)</f>
        <v>0</v>
      </c>
      <c r="T6" s="3">
        <f>IF(Inputs!$B$27&lt;&gt;"Ready","PENDING INPUTS",IF(A6&lt;=Inputs!$B$6,ROUND(S6*Inputs!C15/12,2),0))</f>
        <v>0</v>
      </c>
      <c r="U6" s="3">
        <f>IF(Inputs!$B$27&lt;&gt;"Ready","PENDING INPUTS",IF(AND(A6&lt;=Inputs!$B$6,S6&gt;0),Inputs!G15,0))</f>
        <v>0</v>
      </c>
      <c r="V6" s="3">
        <f>IF(Inputs!$B$27&lt;&gt;"Ready","PENDING INPUTS",IF(A6&gt;Inputs!$B$6,0,MIN((S6+T6+U6),IF(Inputs!H15=1,Inputs!D15,MAX(Inputs!F15,ROUND(S6*Inputs!E15+T6+U6,2))))))</f>
        <v>0</v>
      </c>
      <c r="W6">
        <f>IF(Inputs!$B$27&lt;&gt;"Ready","PENDING INPUTS",IF(S6&lt;=0,99,1+IF(AND(K6&gt;0,OR(Inputs!C14&gt;Inputs!C15,AND(Inputs!C14=Inputs!C15,0&lt;1))),1,0)+IF(AND(AA6&gt;0,OR(Inputs!C16&gt;Inputs!C15,AND(Inputs!C16=Inputs!C15,2&lt;1))),1,0)+IF(AND(AI6&gt;0,OR(Inputs!C17&gt;Inputs!C15,AND(Inputs!C17=Inputs!C15,3&lt;1))),1,0)+IF(AND(AQ6&gt;0,OR(Inputs!C18&gt;Inputs!C15,AND(Inputs!C18=Inputs!C15,4&lt;1))),1,0)+IF(AND(AY6&gt;0,OR(Inputs!C19&gt;Inputs!C15,AND(Inputs!C19=Inputs!C15,5&lt;1))),1,0)+IF(AND(BG6&gt;0,OR(Inputs!C20&gt;Inputs!C15,AND(Inputs!C20=Inputs!C15,6&lt;1))),1,0)+IF(AND(BO6&gt;0,OR(Inputs!C21&gt;Inputs!C15,AND(Inputs!C21=Inputs!C15,7&lt;1))),1,0)+IF(AND(BW6&gt;0,OR(Inputs!C22&gt;Inputs!C15,AND(Inputs!C22=Inputs!C15,8&lt;1))),1,0)+IF(AND(CE6&gt;0,OR(Inputs!C23&gt;Inputs!C15,AND(Inputs!C23=Inputs!C15,9&lt;1))),1,0)))</f>
        <v>99</v>
      </c>
      <c r="X6" s="3">
        <f>IF(Inputs!$B$27&lt;&gt;"Ready","PENDING INPUTS",IF(A6&gt;Inputs!$B$6,0,MIN(MAX(0,(S6+T6+U6)-V6),MAX(0,C6-D6-(IF(O6&lt;W6,K6+L6+M6-N6,0)+IF(W6&lt;W6,S6+T6+U6-V6,0)+IF(AE6&lt;W6,AA6+AB6+AC6-AD6,0)+IF(AM6&lt;W6,AI6+AJ6+AK6-AL6,0)+IF(AU6&lt;W6,AQ6+AR6+AS6-AT6,0)+IF(BC6&lt;W6,AY6+AZ6+BA6-BB6,0)+IF(BK6&lt;W6,BG6+BH6+BI6-BJ6,0)+IF(BS6&lt;W6,BO6+BP6+BQ6-BR6,0)+IF(CA6&lt;W6,BW6+BX6+BY6-BZ6,0)+IF(CI6&lt;W6,CE6+CF6+CG6-CH6,0))))))</f>
        <v>0</v>
      </c>
      <c r="Y6" s="3">
        <f>IF(Inputs!$B$27&lt;&gt;"Ready","PENDING INPUTS",MIN((S6+T6+U6),IF(D6&gt;C6,IF(D6=0,0,V6*C6/D6),V6+X6)))</f>
        <v>0</v>
      </c>
      <c r="Z6" s="3">
        <f>IF(Inputs!$B$27&lt;&gt;"Ready","PENDING INPUTS",MAX(0,(S6+T6+U6)-Y6))</f>
        <v>0</v>
      </c>
      <c r="AA6" s="3">
        <f>IF(Inputs!$B$27&lt;&gt;"Ready","PENDING INPUTS",AH5)</f>
        <v>0</v>
      </c>
      <c r="AB6" s="3">
        <f>IF(Inputs!$B$27&lt;&gt;"Ready","PENDING INPUTS",IF(A6&lt;=Inputs!$B$6,ROUND(AA6*Inputs!C16/12,2),0))</f>
        <v>0</v>
      </c>
      <c r="AC6" s="3">
        <f>IF(Inputs!$B$27&lt;&gt;"Ready","PENDING INPUTS",IF(AND(A6&lt;=Inputs!$B$6,AA6&gt;0),Inputs!G16,0))</f>
        <v>0</v>
      </c>
      <c r="AD6" s="3">
        <f>IF(Inputs!$B$27&lt;&gt;"Ready","PENDING INPUTS",IF(A6&gt;Inputs!$B$6,0,MIN((AA6+AB6+AC6),IF(Inputs!H16=1,Inputs!D16,MAX(Inputs!F16,ROUND(AA6*Inputs!E16+AB6+AC6,2))))))</f>
        <v>0</v>
      </c>
      <c r="AE6">
        <f>IF(Inputs!$B$27&lt;&gt;"Ready","PENDING INPUTS",IF(AA6&lt;=0,99,1+IF(AND(K6&gt;0,OR(Inputs!C14&gt;Inputs!C16,AND(Inputs!C14=Inputs!C16,0&lt;2))),1,0)+IF(AND(S6&gt;0,OR(Inputs!C15&gt;Inputs!C16,AND(Inputs!C15=Inputs!C16,1&lt;2))),1,0)+IF(AND(AI6&gt;0,OR(Inputs!C17&gt;Inputs!C16,AND(Inputs!C17=Inputs!C16,3&lt;2))),1,0)+IF(AND(AQ6&gt;0,OR(Inputs!C18&gt;Inputs!C16,AND(Inputs!C18=Inputs!C16,4&lt;2))),1,0)+IF(AND(AY6&gt;0,OR(Inputs!C19&gt;Inputs!C16,AND(Inputs!C19=Inputs!C16,5&lt;2))),1,0)+IF(AND(BG6&gt;0,OR(Inputs!C20&gt;Inputs!C16,AND(Inputs!C20=Inputs!C16,6&lt;2))),1,0)+IF(AND(BO6&gt;0,OR(Inputs!C21&gt;Inputs!C16,AND(Inputs!C21=Inputs!C16,7&lt;2))),1,0)+IF(AND(BW6&gt;0,OR(Inputs!C22&gt;Inputs!C16,AND(Inputs!C22=Inputs!C16,8&lt;2))),1,0)+IF(AND(CE6&gt;0,OR(Inputs!C23&gt;Inputs!C16,AND(Inputs!C23=Inputs!C16,9&lt;2))),1,0)))</f>
        <v>99</v>
      </c>
      <c r="AF6" s="3">
        <f>IF(Inputs!$B$27&lt;&gt;"Ready","PENDING INPUTS",IF(A6&gt;Inputs!$B$6,0,MIN(MAX(0,(AA6+AB6+AC6)-AD6),MAX(0,C6-D6-(IF(O6&lt;AE6,K6+L6+M6-N6,0)+IF(W6&lt;AE6,S6+T6+U6-V6,0)+IF(AE6&lt;AE6,AA6+AB6+AC6-AD6,0)+IF(AM6&lt;AE6,AI6+AJ6+AK6-AL6,0)+IF(AU6&lt;AE6,AQ6+AR6+AS6-AT6,0)+IF(BC6&lt;AE6,AY6+AZ6+BA6-BB6,0)+IF(BK6&lt;AE6,BG6+BH6+BI6-BJ6,0)+IF(BS6&lt;AE6,BO6+BP6+BQ6-BR6,0)+IF(CA6&lt;AE6,BW6+BX6+BY6-BZ6,0)+IF(CI6&lt;AE6,CE6+CF6+CG6-CH6,0))))))</f>
        <v>0</v>
      </c>
      <c r="AG6" s="3">
        <f>IF(Inputs!$B$27&lt;&gt;"Ready","PENDING INPUTS",MIN((AA6+AB6+AC6),IF(D6&gt;C6,IF(D6=0,0,AD6*C6/D6),AD6+AF6)))</f>
        <v>0</v>
      </c>
      <c r="AH6" s="3">
        <f>IF(Inputs!$B$27&lt;&gt;"Ready","PENDING INPUTS",MAX(0,(AA6+AB6+AC6)-AG6))</f>
        <v>0</v>
      </c>
      <c r="AI6" s="3">
        <f>IF(Inputs!$B$27&lt;&gt;"Ready","PENDING INPUTS",AP5)</f>
        <v>0</v>
      </c>
      <c r="AJ6" s="3">
        <f>IF(Inputs!$B$27&lt;&gt;"Ready","PENDING INPUTS",IF(A6&lt;=Inputs!$B$6,ROUND(AI6*Inputs!C17/12,2),0))</f>
        <v>0</v>
      </c>
      <c r="AK6" s="3">
        <f>IF(Inputs!$B$27&lt;&gt;"Ready","PENDING INPUTS",IF(AND(A6&lt;=Inputs!$B$6,AI6&gt;0),Inputs!G17,0))</f>
        <v>0</v>
      </c>
      <c r="AL6" s="3">
        <f>IF(Inputs!$B$27&lt;&gt;"Ready","PENDING INPUTS",IF(A6&gt;Inputs!$B$6,0,MIN((AI6+AJ6+AK6),IF(Inputs!H17=1,Inputs!D17,MAX(Inputs!F17,ROUND(AI6*Inputs!E17+AJ6+AK6,2))))))</f>
        <v>0</v>
      </c>
      <c r="AM6">
        <f>IF(Inputs!$B$27&lt;&gt;"Ready","PENDING INPUTS",IF(AI6&lt;=0,99,1+IF(AND(K6&gt;0,OR(Inputs!C14&gt;Inputs!C17,AND(Inputs!C14=Inputs!C17,0&lt;3))),1,0)+IF(AND(S6&gt;0,OR(Inputs!C15&gt;Inputs!C17,AND(Inputs!C15=Inputs!C17,1&lt;3))),1,0)+IF(AND(AA6&gt;0,OR(Inputs!C16&gt;Inputs!C17,AND(Inputs!C16=Inputs!C17,2&lt;3))),1,0)+IF(AND(AQ6&gt;0,OR(Inputs!C18&gt;Inputs!C17,AND(Inputs!C18=Inputs!C17,4&lt;3))),1,0)+IF(AND(AY6&gt;0,OR(Inputs!C19&gt;Inputs!C17,AND(Inputs!C19=Inputs!C17,5&lt;3))),1,0)+IF(AND(BG6&gt;0,OR(Inputs!C20&gt;Inputs!C17,AND(Inputs!C20=Inputs!C17,6&lt;3))),1,0)+IF(AND(BO6&gt;0,OR(Inputs!C21&gt;Inputs!C17,AND(Inputs!C21=Inputs!C17,7&lt;3))),1,0)+IF(AND(BW6&gt;0,OR(Inputs!C22&gt;Inputs!C17,AND(Inputs!C22=Inputs!C17,8&lt;3))),1,0)+IF(AND(CE6&gt;0,OR(Inputs!C23&gt;Inputs!C17,AND(Inputs!C23=Inputs!C17,9&lt;3))),1,0)))</f>
        <v>99</v>
      </c>
      <c r="AN6" s="3">
        <f>IF(Inputs!$B$27&lt;&gt;"Ready","PENDING INPUTS",IF(A6&gt;Inputs!$B$6,0,MIN(MAX(0,(AI6+AJ6+AK6)-AL6),MAX(0,C6-D6-(IF(O6&lt;AM6,K6+L6+M6-N6,0)+IF(W6&lt;AM6,S6+T6+U6-V6,0)+IF(AE6&lt;AM6,AA6+AB6+AC6-AD6,0)+IF(AM6&lt;AM6,AI6+AJ6+AK6-AL6,0)+IF(AU6&lt;AM6,AQ6+AR6+AS6-AT6,0)+IF(BC6&lt;AM6,AY6+AZ6+BA6-BB6,0)+IF(BK6&lt;AM6,BG6+BH6+BI6-BJ6,0)+IF(BS6&lt;AM6,BO6+BP6+BQ6-BR6,0)+IF(CA6&lt;AM6,BW6+BX6+BY6-BZ6,0)+IF(CI6&lt;AM6,CE6+CF6+CG6-CH6,0))))))</f>
        <v>0</v>
      </c>
      <c r="AO6" s="3">
        <f>IF(Inputs!$B$27&lt;&gt;"Ready","PENDING INPUTS",MIN((AI6+AJ6+AK6),IF(D6&gt;C6,IF(D6=0,0,AL6*C6/D6),AL6+AN6)))</f>
        <v>0</v>
      </c>
      <c r="AP6" s="3">
        <f>IF(Inputs!$B$27&lt;&gt;"Ready","PENDING INPUTS",MAX(0,(AI6+AJ6+AK6)-AO6))</f>
        <v>0</v>
      </c>
      <c r="AQ6" s="3">
        <f>IF(Inputs!$B$27&lt;&gt;"Ready","PENDING INPUTS",AX5)</f>
        <v>0</v>
      </c>
      <c r="AR6" s="3">
        <f>IF(Inputs!$B$27&lt;&gt;"Ready","PENDING INPUTS",IF(A6&lt;=Inputs!$B$6,ROUND(AQ6*Inputs!C18/12,2),0))</f>
        <v>0</v>
      </c>
      <c r="AS6" s="3">
        <f>IF(Inputs!$B$27&lt;&gt;"Ready","PENDING INPUTS",IF(AND(A6&lt;=Inputs!$B$6,AQ6&gt;0),Inputs!G18,0))</f>
        <v>0</v>
      </c>
      <c r="AT6" s="3">
        <f>IF(Inputs!$B$27&lt;&gt;"Ready","PENDING INPUTS",IF(A6&gt;Inputs!$B$6,0,MIN((AQ6+AR6+AS6),IF(Inputs!H18=1,Inputs!D18,MAX(Inputs!F18,ROUND(AQ6*Inputs!E18+AR6+AS6,2))))))</f>
        <v>0</v>
      </c>
      <c r="AU6">
        <f>IF(Inputs!$B$27&lt;&gt;"Ready","PENDING INPUTS",IF(AQ6&lt;=0,99,1+IF(AND(K6&gt;0,OR(Inputs!C14&gt;Inputs!C18,AND(Inputs!C14=Inputs!C18,0&lt;4))),1,0)+IF(AND(S6&gt;0,OR(Inputs!C15&gt;Inputs!C18,AND(Inputs!C15=Inputs!C18,1&lt;4))),1,0)+IF(AND(AA6&gt;0,OR(Inputs!C16&gt;Inputs!C18,AND(Inputs!C16=Inputs!C18,2&lt;4))),1,0)+IF(AND(AI6&gt;0,OR(Inputs!C17&gt;Inputs!C18,AND(Inputs!C17=Inputs!C18,3&lt;4))),1,0)+IF(AND(AY6&gt;0,OR(Inputs!C19&gt;Inputs!C18,AND(Inputs!C19=Inputs!C18,5&lt;4))),1,0)+IF(AND(BG6&gt;0,OR(Inputs!C20&gt;Inputs!C18,AND(Inputs!C20=Inputs!C18,6&lt;4))),1,0)+IF(AND(BO6&gt;0,OR(Inputs!C21&gt;Inputs!C18,AND(Inputs!C21=Inputs!C18,7&lt;4))),1,0)+IF(AND(BW6&gt;0,OR(Inputs!C22&gt;Inputs!C18,AND(Inputs!C22=Inputs!C18,8&lt;4))),1,0)+IF(AND(CE6&gt;0,OR(Inputs!C23&gt;Inputs!C18,AND(Inputs!C23=Inputs!C18,9&lt;4))),1,0)))</f>
        <v>99</v>
      </c>
      <c r="AV6" s="3">
        <f>IF(Inputs!$B$27&lt;&gt;"Ready","PENDING INPUTS",IF(A6&gt;Inputs!$B$6,0,MIN(MAX(0,(AQ6+AR6+AS6)-AT6),MAX(0,C6-D6-(IF(O6&lt;AU6,K6+L6+M6-N6,0)+IF(W6&lt;AU6,S6+T6+U6-V6,0)+IF(AE6&lt;AU6,AA6+AB6+AC6-AD6,0)+IF(AM6&lt;AU6,AI6+AJ6+AK6-AL6,0)+IF(AU6&lt;AU6,AQ6+AR6+AS6-AT6,0)+IF(BC6&lt;AU6,AY6+AZ6+BA6-BB6,0)+IF(BK6&lt;AU6,BG6+BH6+BI6-BJ6,0)+IF(BS6&lt;AU6,BO6+BP6+BQ6-BR6,0)+IF(CA6&lt;AU6,BW6+BX6+BY6-BZ6,0)+IF(CI6&lt;AU6,CE6+CF6+CG6-CH6,0))))))</f>
        <v>0</v>
      </c>
      <c r="AW6" s="3">
        <f>IF(Inputs!$B$27&lt;&gt;"Ready","PENDING INPUTS",MIN((AQ6+AR6+AS6),IF(D6&gt;C6,IF(D6=0,0,AT6*C6/D6),AT6+AV6)))</f>
        <v>0</v>
      </c>
      <c r="AX6" s="3">
        <f>IF(Inputs!$B$27&lt;&gt;"Ready","PENDING INPUTS",MAX(0,(AQ6+AR6+AS6)-AW6))</f>
        <v>0</v>
      </c>
      <c r="AY6" s="3">
        <f>IF(Inputs!$B$27&lt;&gt;"Ready","PENDING INPUTS",BF5)</f>
        <v>0</v>
      </c>
      <c r="AZ6" s="3">
        <f>IF(Inputs!$B$27&lt;&gt;"Ready","PENDING INPUTS",IF(A6&lt;=Inputs!$B$6,ROUND(AY6*Inputs!C19/12,2),0))</f>
        <v>0</v>
      </c>
      <c r="BA6" s="3">
        <f>IF(Inputs!$B$27&lt;&gt;"Ready","PENDING INPUTS",IF(AND(A6&lt;=Inputs!$B$6,AY6&gt;0),Inputs!G19,0))</f>
        <v>0</v>
      </c>
      <c r="BB6" s="3">
        <f>IF(Inputs!$B$27&lt;&gt;"Ready","PENDING INPUTS",IF(A6&gt;Inputs!$B$6,0,MIN((AY6+AZ6+BA6),IF(Inputs!H19=1,Inputs!D19,MAX(Inputs!F19,ROUND(AY6*Inputs!E19+AZ6+BA6,2))))))</f>
        <v>0</v>
      </c>
      <c r="BC6">
        <f>IF(Inputs!$B$27&lt;&gt;"Ready","PENDING INPUTS",IF(AY6&lt;=0,99,1+IF(AND(K6&gt;0,OR(Inputs!C14&gt;Inputs!C19,AND(Inputs!C14=Inputs!C19,0&lt;5))),1,0)+IF(AND(S6&gt;0,OR(Inputs!C15&gt;Inputs!C19,AND(Inputs!C15=Inputs!C19,1&lt;5))),1,0)+IF(AND(AA6&gt;0,OR(Inputs!C16&gt;Inputs!C19,AND(Inputs!C16=Inputs!C19,2&lt;5))),1,0)+IF(AND(AI6&gt;0,OR(Inputs!C17&gt;Inputs!C19,AND(Inputs!C17=Inputs!C19,3&lt;5))),1,0)+IF(AND(AQ6&gt;0,OR(Inputs!C18&gt;Inputs!C19,AND(Inputs!C18=Inputs!C19,4&lt;5))),1,0)+IF(AND(BG6&gt;0,OR(Inputs!C20&gt;Inputs!C19,AND(Inputs!C20=Inputs!C19,6&lt;5))),1,0)+IF(AND(BO6&gt;0,OR(Inputs!C21&gt;Inputs!C19,AND(Inputs!C21=Inputs!C19,7&lt;5))),1,0)+IF(AND(BW6&gt;0,OR(Inputs!C22&gt;Inputs!C19,AND(Inputs!C22=Inputs!C19,8&lt;5))),1,0)+IF(AND(CE6&gt;0,OR(Inputs!C23&gt;Inputs!C19,AND(Inputs!C23=Inputs!C19,9&lt;5))),1,0)))</f>
        <v>99</v>
      </c>
      <c r="BD6" s="3">
        <f>IF(Inputs!$B$27&lt;&gt;"Ready","PENDING INPUTS",IF(A6&gt;Inputs!$B$6,0,MIN(MAX(0,(AY6+AZ6+BA6)-BB6),MAX(0,C6-D6-(IF(O6&lt;BC6,K6+L6+M6-N6,0)+IF(W6&lt;BC6,S6+T6+U6-V6,0)+IF(AE6&lt;BC6,AA6+AB6+AC6-AD6,0)+IF(AM6&lt;BC6,AI6+AJ6+AK6-AL6,0)+IF(AU6&lt;BC6,AQ6+AR6+AS6-AT6,0)+IF(BC6&lt;BC6,AY6+AZ6+BA6-BB6,0)+IF(BK6&lt;BC6,BG6+BH6+BI6-BJ6,0)+IF(BS6&lt;BC6,BO6+BP6+BQ6-BR6,0)+IF(CA6&lt;BC6,BW6+BX6+BY6-BZ6,0)+IF(CI6&lt;BC6,CE6+CF6+CG6-CH6,0))))))</f>
        <v>0</v>
      </c>
      <c r="BE6" s="3">
        <f>IF(Inputs!$B$27&lt;&gt;"Ready","PENDING INPUTS",MIN((AY6+AZ6+BA6),IF(D6&gt;C6,IF(D6=0,0,BB6*C6/D6),BB6+BD6)))</f>
        <v>0</v>
      </c>
      <c r="BF6" s="3">
        <f>IF(Inputs!$B$27&lt;&gt;"Ready","PENDING INPUTS",MAX(0,(AY6+AZ6+BA6)-BE6))</f>
        <v>0</v>
      </c>
      <c r="BG6" s="3">
        <f>IF(Inputs!$B$27&lt;&gt;"Ready","PENDING INPUTS",BN5)</f>
        <v>0</v>
      </c>
      <c r="BH6" s="3">
        <f>IF(Inputs!$B$27&lt;&gt;"Ready","PENDING INPUTS",IF(A6&lt;=Inputs!$B$6,ROUND(BG6*Inputs!C20/12,2),0))</f>
        <v>0</v>
      </c>
      <c r="BI6" s="3">
        <f>IF(Inputs!$B$27&lt;&gt;"Ready","PENDING INPUTS",IF(AND(A6&lt;=Inputs!$B$6,BG6&gt;0),Inputs!G20,0))</f>
        <v>0</v>
      </c>
      <c r="BJ6" s="3">
        <f>IF(Inputs!$B$27&lt;&gt;"Ready","PENDING INPUTS",IF(A6&gt;Inputs!$B$6,0,MIN((BG6+BH6+BI6),IF(Inputs!H20=1,Inputs!D20,MAX(Inputs!F20,ROUND(BG6*Inputs!E20+BH6+BI6,2))))))</f>
        <v>0</v>
      </c>
      <c r="BK6">
        <f>IF(Inputs!$B$27&lt;&gt;"Ready","PENDING INPUTS",IF(BG6&lt;=0,99,1+IF(AND(K6&gt;0,OR(Inputs!C14&gt;Inputs!C20,AND(Inputs!C14=Inputs!C20,0&lt;6))),1,0)+IF(AND(S6&gt;0,OR(Inputs!C15&gt;Inputs!C20,AND(Inputs!C15=Inputs!C20,1&lt;6))),1,0)+IF(AND(AA6&gt;0,OR(Inputs!C16&gt;Inputs!C20,AND(Inputs!C16=Inputs!C20,2&lt;6))),1,0)+IF(AND(AI6&gt;0,OR(Inputs!C17&gt;Inputs!C20,AND(Inputs!C17=Inputs!C20,3&lt;6))),1,0)+IF(AND(AQ6&gt;0,OR(Inputs!C18&gt;Inputs!C20,AND(Inputs!C18=Inputs!C20,4&lt;6))),1,0)+IF(AND(AY6&gt;0,OR(Inputs!C19&gt;Inputs!C20,AND(Inputs!C19=Inputs!C20,5&lt;6))),1,0)+IF(AND(BO6&gt;0,OR(Inputs!C21&gt;Inputs!C20,AND(Inputs!C21=Inputs!C20,7&lt;6))),1,0)+IF(AND(BW6&gt;0,OR(Inputs!C22&gt;Inputs!C20,AND(Inputs!C22=Inputs!C20,8&lt;6))),1,0)+IF(AND(CE6&gt;0,OR(Inputs!C23&gt;Inputs!C20,AND(Inputs!C23=Inputs!C20,9&lt;6))),1,0)))</f>
        <v>99</v>
      </c>
      <c r="BL6" s="3">
        <f>IF(Inputs!$B$27&lt;&gt;"Ready","PENDING INPUTS",IF(A6&gt;Inputs!$B$6,0,MIN(MAX(0,(BG6+BH6+BI6)-BJ6),MAX(0,C6-D6-(IF(O6&lt;BK6,K6+L6+M6-N6,0)+IF(W6&lt;BK6,S6+T6+U6-V6,0)+IF(AE6&lt;BK6,AA6+AB6+AC6-AD6,0)+IF(AM6&lt;BK6,AI6+AJ6+AK6-AL6,0)+IF(AU6&lt;BK6,AQ6+AR6+AS6-AT6,0)+IF(BC6&lt;BK6,AY6+AZ6+BA6-BB6,0)+IF(BK6&lt;BK6,BG6+BH6+BI6-BJ6,0)+IF(BS6&lt;BK6,BO6+BP6+BQ6-BR6,0)+IF(CA6&lt;BK6,BW6+BX6+BY6-BZ6,0)+IF(CI6&lt;BK6,CE6+CF6+CG6-CH6,0))))))</f>
        <v>0</v>
      </c>
      <c r="BM6" s="3">
        <f>IF(Inputs!$B$27&lt;&gt;"Ready","PENDING INPUTS",MIN((BG6+BH6+BI6),IF(D6&gt;C6,IF(D6=0,0,BJ6*C6/D6),BJ6+BL6)))</f>
        <v>0</v>
      </c>
      <c r="BN6" s="3">
        <f>IF(Inputs!$B$27&lt;&gt;"Ready","PENDING INPUTS",MAX(0,(BG6+BH6+BI6)-BM6))</f>
        <v>0</v>
      </c>
      <c r="BO6" s="3">
        <f>IF(Inputs!$B$27&lt;&gt;"Ready","PENDING INPUTS",BV5)</f>
        <v>0</v>
      </c>
      <c r="BP6" s="3">
        <f>IF(Inputs!$B$27&lt;&gt;"Ready","PENDING INPUTS",IF(A6&lt;=Inputs!$B$6,ROUND(BO6*Inputs!C21/12,2),0))</f>
        <v>0</v>
      </c>
      <c r="BQ6" s="3">
        <f>IF(Inputs!$B$27&lt;&gt;"Ready","PENDING INPUTS",IF(AND(A6&lt;=Inputs!$B$6,BO6&gt;0),Inputs!G21,0))</f>
        <v>0</v>
      </c>
      <c r="BR6" s="3">
        <f>IF(Inputs!$B$27&lt;&gt;"Ready","PENDING INPUTS",IF(A6&gt;Inputs!$B$6,0,MIN((BO6+BP6+BQ6),IF(Inputs!H21=1,Inputs!D21,MAX(Inputs!F21,ROUND(BO6*Inputs!E21+BP6+BQ6,2))))))</f>
        <v>0</v>
      </c>
      <c r="BS6">
        <f>IF(Inputs!$B$27&lt;&gt;"Ready","PENDING INPUTS",IF(BO6&lt;=0,99,1+IF(AND(K6&gt;0,OR(Inputs!C14&gt;Inputs!C21,AND(Inputs!C14=Inputs!C21,0&lt;7))),1,0)+IF(AND(S6&gt;0,OR(Inputs!C15&gt;Inputs!C21,AND(Inputs!C15=Inputs!C21,1&lt;7))),1,0)+IF(AND(AA6&gt;0,OR(Inputs!C16&gt;Inputs!C21,AND(Inputs!C16=Inputs!C21,2&lt;7))),1,0)+IF(AND(AI6&gt;0,OR(Inputs!C17&gt;Inputs!C21,AND(Inputs!C17=Inputs!C21,3&lt;7))),1,0)+IF(AND(AQ6&gt;0,OR(Inputs!C18&gt;Inputs!C21,AND(Inputs!C18=Inputs!C21,4&lt;7))),1,0)+IF(AND(AY6&gt;0,OR(Inputs!C19&gt;Inputs!C21,AND(Inputs!C19=Inputs!C21,5&lt;7))),1,0)+IF(AND(BG6&gt;0,OR(Inputs!C20&gt;Inputs!C21,AND(Inputs!C20=Inputs!C21,6&lt;7))),1,0)+IF(AND(BW6&gt;0,OR(Inputs!C22&gt;Inputs!C21,AND(Inputs!C22=Inputs!C21,8&lt;7))),1,0)+IF(AND(CE6&gt;0,OR(Inputs!C23&gt;Inputs!C21,AND(Inputs!C23=Inputs!C21,9&lt;7))),1,0)))</f>
        <v>99</v>
      </c>
      <c r="BT6" s="3">
        <f>IF(Inputs!$B$27&lt;&gt;"Ready","PENDING INPUTS",IF(A6&gt;Inputs!$B$6,0,MIN(MAX(0,(BO6+BP6+BQ6)-BR6),MAX(0,C6-D6-(IF(O6&lt;BS6,K6+L6+M6-N6,0)+IF(W6&lt;BS6,S6+T6+U6-V6,0)+IF(AE6&lt;BS6,AA6+AB6+AC6-AD6,0)+IF(AM6&lt;BS6,AI6+AJ6+AK6-AL6,0)+IF(AU6&lt;BS6,AQ6+AR6+AS6-AT6,0)+IF(BC6&lt;BS6,AY6+AZ6+BA6-BB6,0)+IF(BK6&lt;BS6,BG6+BH6+BI6-BJ6,0)+IF(BS6&lt;BS6,BO6+BP6+BQ6-BR6,0)+IF(CA6&lt;BS6,BW6+BX6+BY6-BZ6,0)+IF(CI6&lt;BS6,CE6+CF6+CG6-CH6,0))))))</f>
        <v>0</v>
      </c>
      <c r="BU6" s="3">
        <f>IF(Inputs!$B$27&lt;&gt;"Ready","PENDING INPUTS",MIN((BO6+BP6+BQ6),IF(D6&gt;C6,IF(D6=0,0,BR6*C6/D6),BR6+BT6)))</f>
        <v>0</v>
      </c>
      <c r="BV6" s="3">
        <f>IF(Inputs!$B$27&lt;&gt;"Ready","PENDING INPUTS",MAX(0,(BO6+BP6+BQ6)-BU6))</f>
        <v>0</v>
      </c>
      <c r="BW6" s="3">
        <f>IF(Inputs!$B$27&lt;&gt;"Ready","PENDING INPUTS",CD5)</f>
        <v>0</v>
      </c>
      <c r="BX6" s="3">
        <f>IF(Inputs!$B$27&lt;&gt;"Ready","PENDING INPUTS",IF(A6&lt;=Inputs!$B$6,ROUND(BW6*Inputs!C22/12,2),0))</f>
        <v>0</v>
      </c>
      <c r="BY6" s="3">
        <f>IF(Inputs!$B$27&lt;&gt;"Ready","PENDING INPUTS",IF(AND(A6&lt;=Inputs!$B$6,BW6&gt;0),Inputs!G22,0))</f>
        <v>0</v>
      </c>
      <c r="BZ6" s="3">
        <f>IF(Inputs!$B$27&lt;&gt;"Ready","PENDING INPUTS",IF(A6&gt;Inputs!$B$6,0,MIN((BW6+BX6+BY6),IF(Inputs!H22=1,Inputs!D22,MAX(Inputs!F22,ROUND(BW6*Inputs!E22+BX6+BY6,2))))))</f>
        <v>0</v>
      </c>
      <c r="CA6">
        <f>IF(Inputs!$B$27&lt;&gt;"Ready","PENDING INPUTS",IF(BW6&lt;=0,99,1+IF(AND(K6&gt;0,OR(Inputs!C14&gt;Inputs!C22,AND(Inputs!C14=Inputs!C22,0&lt;8))),1,0)+IF(AND(S6&gt;0,OR(Inputs!C15&gt;Inputs!C22,AND(Inputs!C15=Inputs!C22,1&lt;8))),1,0)+IF(AND(AA6&gt;0,OR(Inputs!C16&gt;Inputs!C22,AND(Inputs!C16=Inputs!C22,2&lt;8))),1,0)+IF(AND(AI6&gt;0,OR(Inputs!C17&gt;Inputs!C22,AND(Inputs!C17=Inputs!C22,3&lt;8))),1,0)+IF(AND(AQ6&gt;0,OR(Inputs!C18&gt;Inputs!C22,AND(Inputs!C18=Inputs!C22,4&lt;8))),1,0)+IF(AND(AY6&gt;0,OR(Inputs!C19&gt;Inputs!C22,AND(Inputs!C19=Inputs!C22,5&lt;8))),1,0)+IF(AND(BG6&gt;0,OR(Inputs!C20&gt;Inputs!C22,AND(Inputs!C20=Inputs!C22,6&lt;8))),1,0)+IF(AND(BO6&gt;0,OR(Inputs!C21&gt;Inputs!C22,AND(Inputs!C21=Inputs!C22,7&lt;8))),1,0)+IF(AND(CE6&gt;0,OR(Inputs!C23&gt;Inputs!C22,AND(Inputs!C23=Inputs!C22,9&lt;8))),1,0)))</f>
        <v>99</v>
      </c>
      <c r="CB6" s="3">
        <f>IF(Inputs!$B$27&lt;&gt;"Ready","PENDING INPUTS",IF(A6&gt;Inputs!$B$6,0,MIN(MAX(0,(BW6+BX6+BY6)-BZ6),MAX(0,C6-D6-(IF(O6&lt;CA6,K6+L6+M6-N6,0)+IF(W6&lt;CA6,S6+T6+U6-V6,0)+IF(AE6&lt;CA6,AA6+AB6+AC6-AD6,0)+IF(AM6&lt;CA6,AI6+AJ6+AK6-AL6,0)+IF(AU6&lt;CA6,AQ6+AR6+AS6-AT6,0)+IF(BC6&lt;CA6,AY6+AZ6+BA6-BB6,0)+IF(BK6&lt;CA6,BG6+BH6+BI6-BJ6,0)+IF(BS6&lt;CA6,BO6+BP6+BQ6-BR6,0)+IF(CA6&lt;CA6,BW6+BX6+BY6-BZ6,0)+IF(CI6&lt;CA6,CE6+CF6+CG6-CH6,0))))))</f>
        <v>0</v>
      </c>
      <c r="CC6" s="3">
        <f>IF(Inputs!$B$27&lt;&gt;"Ready","PENDING INPUTS",MIN((BW6+BX6+BY6),IF(D6&gt;C6,IF(D6=0,0,BZ6*C6/D6),BZ6+CB6)))</f>
        <v>0</v>
      </c>
      <c r="CD6" s="3">
        <f>IF(Inputs!$B$27&lt;&gt;"Ready","PENDING INPUTS",MAX(0,(BW6+BX6+BY6)-CC6))</f>
        <v>0</v>
      </c>
      <c r="CE6" s="3">
        <f>IF(Inputs!$B$27&lt;&gt;"Ready","PENDING INPUTS",CL5)</f>
        <v>0</v>
      </c>
      <c r="CF6" s="3">
        <f>IF(Inputs!$B$27&lt;&gt;"Ready","PENDING INPUTS",IF(A6&lt;=Inputs!$B$6,ROUND(CE6*Inputs!C23/12,2),0))</f>
        <v>0</v>
      </c>
      <c r="CG6" s="3">
        <f>IF(Inputs!$B$27&lt;&gt;"Ready","PENDING INPUTS",IF(AND(A6&lt;=Inputs!$B$6,CE6&gt;0),Inputs!G23,0))</f>
        <v>0</v>
      </c>
      <c r="CH6" s="3">
        <f>IF(Inputs!$B$27&lt;&gt;"Ready","PENDING INPUTS",IF(A6&gt;Inputs!$B$6,0,MIN((CE6+CF6+CG6),IF(Inputs!H23=1,Inputs!D23,MAX(Inputs!F23,ROUND(CE6*Inputs!E23+CF6+CG6,2))))))</f>
        <v>0</v>
      </c>
      <c r="CI6">
        <f>IF(Inputs!$B$27&lt;&gt;"Ready","PENDING INPUTS",IF(CE6&lt;=0,99,1+IF(AND(K6&gt;0,OR(Inputs!C14&gt;Inputs!C23,AND(Inputs!C14=Inputs!C23,0&lt;9))),1,0)+IF(AND(S6&gt;0,OR(Inputs!C15&gt;Inputs!C23,AND(Inputs!C15=Inputs!C23,1&lt;9))),1,0)+IF(AND(AA6&gt;0,OR(Inputs!C16&gt;Inputs!C23,AND(Inputs!C16=Inputs!C23,2&lt;9))),1,0)+IF(AND(AI6&gt;0,OR(Inputs!C17&gt;Inputs!C23,AND(Inputs!C17=Inputs!C23,3&lt;9))),1,0)+IF(AND(AQ6&gt;0,OR(Inputs!C18&gt;Inputs!C23,AND(Inputs!C18=Inputs!C23,4&lt;9))),1,0)+IF(AND(AY6&gt;0,OR(Inputs!C19&gt;Inputs!C23,AND(Inputs!C19=Inputs!C23,5&lt;9))),1,0)+IF(AND(BG6&gt;0,OR(Inputs!C20&gt;Inputs!C23,AND(Inputs!C20=Inputs!C23,6&lt;9))),1,0)+IF(AND(BO6&gt;0,OR(Inputs!C21&gt;Inputs!C23,AND(Inputs!C21=Inputs!C23,7&lt;9))),1,0)+IF(AND(BW6&gt;0,OR(Inputs!C22&gt;Inputs!C23,AND(Inputs!C22=Inputs!C23,8&lt;9))),1,0)))</f>
        <v>99</v>
      </c>
      <c r="CJ6" s="3">
        <f>IF(Inputs!$B$27&lt;&gt;"Ready","PENDING INPUTS",IF(A6&gt;Inputs!$B$6,0,MIN(MAX(0,(CE6+CF6+CG6)-CH6),MAX(0,C6-D6-(IF(O6&lt;CI6,K6+L6+M6-N6,0)+IF(W6&lt;CI6,S6+T6+U6-V6,0)+IF(AE6&lt;CI6,AA6+AB6+AC6-AD6,0)+IF(AM6&lt;CI6,AI6+AJ6+AK6-AL6,0)+IF(AU6&lt;CI6,AQ6+AR6+AS6-AT6,0)+IF(BC6&lt;CI6,AY6+AZ6+BA6-BB6,0)+IF(BK6&lt;CI6,BG6+BH6+BI6-BJ6,0)+IF(BS6&lt;CI6,BO6+BP6+BQ6-BR6,0)+IF(CA6&lt;CI6,BW6+BX6+BY6-BZ6,0)+IF(CI6&lt;CI6,CE6+CF6+CG6-CH6,0))))))</f>
        <v>0</v>
      </c>
      <c r="CK6" s="3">
        <f>IF(Inputs!$B$27&lt;&gt;"Ready","PENDING INPUTS",MIN((CE6+CF6+CG6),IF(D6&gt;C6,IF(D6=0,0,CH6*C6/D6),CH6+CJ6)))</f>
        <v>0</v>
      </c>
      <c r="CL6" s="3">
        <f>IF(Inputs!$B$27&lt;&gt;"Ready","PENDING INPUTS",MAX(0,(CE6+CF6+CG6)-CK6))</f>
        <v>0</v>
      </c>
    </row>
    <row r="7" spans="1:90" ht="27.95" customHeight="1" x14ac:dyDescent="0.25">
      <c r="A7">
        <v>3</v>
      </c>
      <c r="B7" s="13">
        <f>IF(Inputs!$B$27&lt;&gt;"Ready","PENDING INPUTS",EDATE(Inputs!$B$5,A7-1))</f>
        <v>46357</v>
      </c>
      <c r="C7" s="3">
        <f>IF(Inputs!$B$27&lt;&gt;"Ready","PENDING INPUTS",IF(A7&lt;=Inputs!$B$6,MAX(0,Inputs!$B$4+IF(A7=Inputs!$B$7,Inputs!$B$8,0)+IF(A7=Inputs!$B$9,Inputs!$B$10,0)),0))</f>
        <v>0</v>
      </c>
      <c r="D7" s="3">
        <f>IF(Inputs!$B$27&lt;&gt;"Ready","PENDING INPUTS",SUM(N7,V7,AD7,AL7,AT7,BB7,BJ7,BR7,BZ7,CH7))</f>
        <v>0</v>
      </c>
      <c r="E7" s="3">
        <f>IF(Inputs!$B$27&lt;&gt;"Ready","PENDING INPUTS",MAX(0,D7-C7))</f>
        <v>0</v>
      </c>
      <c r="F7" s="3">
        <f>IF(Inputs!$B$27&lt;&gt;"Ready","PENDING INPUTS",SUM(Q7,Y7,AG7,AO7,AW7,BE7,BM7,BU7,CC7,CK7))</f>
        <v>0</v>
      </c>
      <c r="G7" s="3">
        <f>IF(Inputs!$B$27&lt;&gt;"Ready","PENDING INPUTS",SUM(L7,T7,AB7,AJ7,AR7,AZ7,BH7,BP7,BX7,CF7))</f>
        <v>0</v>
      </c>
      <c r="H7" s="3">
        <f>IF(Inputs!$B$27&lt;&gt;"Ready","PENDING INPUTS",SUM(M7,U7,AC7,AK7,AS7,BA7,BI7,BQ7,BY7,CG7))</f>
        <v>0</v>
      </c>
      <c r="I7" s="3">
        <f>IF(Inputs!$B$27&lt;&gt;"Ready","PENDING INPUTS",SUM(R7,Z7,AH7,AP7,AX7,BF7,BN7,BV7,CD7,CL7))</f>
        <v>0</v>
      </c>
      <c r="J7" t="str">
        <f>IF(Inputs!$B$27&lt;&gt;"Ready","PENDING INPUTS",IF(A7&gt;Inputs!$B$6,"Beyond horizon",IF(E7&gt;0.005,"MINIMUM SHORTFALL",IF(I7&lt;0.005,"Paid off","In progress"))))</f>
        <v>Paid off</v>
      </c>
      <c r="K7" s="3">
        <f>IF(Inputs!$B$27&lt;&gt;"Ready","PENDING INPUTS",R6)</f>
        <v>0</v>
      </c>
      <c r="L7" s="3">
        <f>IF(Inputs!$B$27&lt;&gt;"Ready","PENDING INPUTS",IF(A7&lt;=Inputs!$B$6,ROUND(K7*Inputs!C14/12,2),0))</f>
        <v>0</v>
      </c>
      <c r="M7" s="3">
        <f>IF(Inputs!$B$27&lt;&gt;"Ready","PENDING INPUTS",IF(AND(A7&lt;=Inputs!$B$6,K7&gt;0),Inputs!G14,0))</f>
        <v>0</v>
      </c>
      <c r="N7" s="3">
        <f>IF(Inputs!$B$27&lt;&gt;"Ready","PENDING INPUTS",IF(A7&gt;Inputs!$B$6,0,MIN((K7+L7+M7),IF(Inputs!H14=1,Inputs!D14,MAX(Inputs!F14,ROUND(K7*Inputs!E14+L7+M7,2))))))</f>
        <v>0</v>
      </c>
      <c r="O7">
        <f>IF(Inputs!$B$27&lt;&gt;"Ready","PENDING INPUTS",IF(K7&lt;=0,99,1+IF(AND(S7&gt;0,OR(Inputs!C15&gt;Inputs!C14,AND(Inputs!C15=Inputs!C14,1&lt;0))),1,0)+IF(AND(AA7&gt;0,OR(Inputs!C16&gt;Inputs!C14,AND(Inputs!C16=Inputs!C14,2&lt;0))),1,0)+IF(AND(AI7&gt;0,OR(Inputs!C17&gt;Inputs!C14,AND(Inputs!C17=Inputs!C14,3&lt;0))),1,0)+IF(AND(AQ7&gt;0,OR(Inputs!C18&gt;Inputs!C14,AND(Inputs!C18=Inputs!C14,4&lt;0))),1,0)+IF(AND(AY7&gt;0,OR(Inputs!C19&gt;Inputs!C14,AND(Inputs!C19=Inputs!C14,5&lt;0))),1,0)+IF(AND(BG7&gt;0,OR(Inputs!C20&gt;Inputs!C14,AND(Inputs!C20=Inputs!C14,6&lt;0))),1,0)+IF(AND(BO7&gt;0,OR(Inputs!C21&gt;Inputs!C14,AND(Inputs!C21=Inputs!C14,7&lt;0))),1,0)+IF(AND(BW7&gt;0,OR(Inputs!C22&gt;Inputs!C14,AND(Inputs!C22=Inputs!C14,8&lt;0))),1,0)+IF(AND(CE7&gt;0,OR(Inputs!C23&gt;Inputs!C14,AND(Inputs!C23=Inputs!C14,9&lt;0))),1,0)))</f>
        <v>99</v>
      </c>
      <c r="P7" s="3">
        <f>IF(Inputs!$B$27&lt;&gt;"Ready","PENDING INPUTS",IF(A7&gt;Inputs!$B$6,0,MIN(MAX(0,(K7+L7+M7)-N7),MAX(0,C7-D7-(IF(O7&lt;O7,K7+L7+M7-N7,0)+IF(W7&lt;O7,S7+T7+U7-V7,0)+IF(AE7&lt;O7,AA7+AB7+AC7-AD7,0)+IF(AM7&lt;O7,AI7+AJ7+AK7-AL7,0)+IF(AU7&lt;O7,AQ7+AR7+AS7-AT7,0)+IF(BC7&lt;O7,AY7+AZ7+BA7-BB7,0)+IF(BK7&lt;O7,BG7+BH7+BI7-BJ7,0)+IF(BS7&lt;O7,BO7+BP7+BQ7-BR7,0)+IF(CA7&lt;O7,BW7+BX7+BY7-BZ7,0)+IF(CI7&lt;O7,CE7+CF7+CG7-CH7,0))))))</f>
        <v>0</v>
      </c>
      <c r="Q7" s="3">
        <f>IF(Inputs!$B$27&lt;&gt;"Ready","PENDING INPUTS",MIN((K7+L7+M7),IF(D7&gt;C7,IF(D7=0,0,N7*C7/D7),N7+P7)))</f>
        <v>0</v>
      </c>
      <c r="R7" s="3">
        <f>IF(Inputs!$B$27&lt;&gt;"Ready","PENDING INPUTS",MAX(0,(K7+L7+M7)-Q7))</f>
        <v>0</v>
      </c>
      <c r="S7" s="3">
        <f>IF(Inputs!$B$27&lt;&gt;"Ready","PENDING INPUTS",Z6)</f>
        <v>0</v>
      </c>
      <c r="T7" s="3">
        <f>IF(Inputs!$B$27&lt;&gt;"Ready","PENDING INPUTS",IF(A7&lt;=Inputs!$B$6,ROUND(S7*Inputs!C15/12,2),0))</f>
        <v>0</v>
      </c>
      <c r="U7" s="3">
        <f>IF(Inputs!$B$27&lt;&gt;"Ready","PENDING INPUTS",IF(AND(A7&lt;=Inputs!$B$6,S7&gt;0),Inputs!G15,0))</f>
        <v>0</v>
      </c>
      <c r="V7" s="3">
        <f>IF(Inputs!$B$27&lt;&gt;"Ready","PENDING INPUTS",IF(A7&gt;Inputs!$B$6,0,MIN((S7+T7+U7),IF(Inputs!H15=1,Inputs!D15,MAX(Inputs!F15,ROUND(S7*Inputs!E15+T7+U7,2))))))</f>
        <v>0</v>
      </c>
      <c r="W7">
        <f>IF(Inputs!$B$27&lt;&gt;"Ready","PENDING INPUTS",IF(S7&lt;=0,99,1+IF(AND(K7&gt;0,OR(Inputs!C14&gt;Inputs!C15,AND(Inputs!C14=Inputs!C15,0&lt;1))),1,0)+IF(AND(AA7&gt;0,OR(Inputs!C16&gt;Inputs!C15,AND(Inputs!C16=Inputs!C15,2&lt;1))),1,0)+IF(AND(AI7&gt;0,OR(Inputs!C17&gt;Inputs!C15,AND(Inputs!C17=Inputs!C15,3&lt;1))),1,0)+IF(AND(AQ7&gt;0,OR(Inputs!C18&gt;Inputs!C15,AND(Inputs!C18=Inputs!C15,4&lt;1))),1,0)+IF(AND(AY7&gt;0,OR(Inputs!C19&gt;Inputs!C15,AND(Inputs!C19=Inputs!C15,5&lt;1))),1,0)+IF(AND(BG7&gt;0,OR(Inputs!C20&gt;Inputs!C15,AND(Inputs!C20=Inputs!C15,6&lt;1))),1,0)+IF(AND(BO7&gt;0,OR(Inputs!C21&gt;Inputs!C15,AND(Inputs!C21=Inputs!C15,7&lt;1))),1,0)+IF(AND(BW7&gt;0,OR(Inputs!C22&gt;Inputs!C15,AND(Inputs!C22=Inputs!C15,8&lt;1))),1,0)+IF(AND(CE7&gt;0,OR(Inputs!C23&gt;Inputs!C15,AND(Inputs!C23=Inputs!C15,9&lt;1))),1,0)))</f>
        <v>99</v>
      </c>
      <c r="X7" s="3">
        <f>IF(Inputs!$B$27&lt;&gt;"Ready","PENDING INPUTS",IF(A7&gt;Inputs!$B$6,0,MIN(MAX(0,(S7+T7+U7)-V7),MAX(0,C7-D7-(IF(O7&lt;W7,K7+L7+M7-N7,0)+IF(W7&lt;W7,S7+T7+U7-V7,0)+IF(AE7&lt;W7,AA7+AB7+AC7-AD7,0)+IF(AM7&lt;W7,AI7+AJ7+AK7-AL7,0)+IF(AU7&lt;W7,AQ7+AR7+AS7-AT7,0)+IF(BC7&lt;W7,AY7+AZ7+BA7-BB7,0)+IF(BK7&lt;W7,BG7+BH7+BI7-BJ7,0)+IF(BS7&lt;W7,BO7+BP7+BQ7-BR7,0)+IF(CA7&lt;W7,BW7+BX7+BY7-BZ7,0)+IF(CI7&lt;W7,CE7+CF7+CG7-CH7,0))))))</f>
        <v>0</v>
      </c>
      <c r="Y7" s="3">
        <f>IF(Inputs!$B$27&lt;&gt;"Ready","PENDING INPUTS",MIN((S7+T7+U7),IF(D7&gt;C7,IF(D7=0,0,V7*C7/D7),V7+X7)))</f>
        <v>0</v>
      </c>
      <c r="Z7" s="3">
        <f>IF(Inputs!$B$27&lt;&gt;"Ready","PENDING INPUTS",MAX(0,(S7+T7+U7)-Y7))</f>
        <v>0</v>
      </c>
      <c r="AA7" s="3">
        <f>IF(Inputs!$B$27&lt;&gt;"Ready","PENDING INPUTS",AH6)</f>
        <v>0</v>
      </c>
      <c r="AB7" s="3">
        <f>IF(Inputs!$B$27&lt;&gt;"Ready","PENDING INPUTS",IF(A7&lt;=Inputs!$B$6,ROUND(AA7*Inputs!C16/12,2),0))</f>
        <v>0</v>
      </c>
      <c r="AC7" s="3">
        <f>IF(Inputs!$B$27&lt;&gt;"Ready","PENDING INPUTS",IF(AND(A7&lt;=Inputs!$B$6,AA7&gt;0),Inputs!G16,0))</f>
        <v>0</v>
      </c>
      <c r="AD7" s="3">
        <f>IF(Inputs!$B$27&lt;&gt;"Ready","PENDING INPUTS",IF(A7&gt;Inputs!$B$6,0,MIN((AA7+AB7+AC7),IF(Inputs!H16=1,Inputs!D16,MAX(Inputs!F16,ROUND(AA7*Inputs!E16+AB7+AC7,2))))))</f>
        <v>0</v>
      </c>
      <c r="AE7">
        <f>IF(Inputs!$B$27&lt;&gt;"Ready","PENDING INPUTS",IF(AA7&lt;=0,99,1+IF(AND(K7&gt;0,OR(Inputs!C14&gt;Inputs!C16,AND(Inputs!C14=Inputs!C16,0&lt;2))),1,0)+IF(AND(S7&gt;0,OR(Inputs!C15&gt;Inputs!C16,AND(Inputs!C15=Inputs!C16,1&lt;2))),1,0)+IF(AND(AI7&gt;0,OR(Inputs!C17&gt;Inputs!C16,AND(Inputs!C17=Inputs!C16,3&lt;2))),1,0)+IF(AND(AQ7&gt;0,OR(Inputs!C18&gt;Inputs!C16,AND(Inputs!C18=Inputs!C16,4&lt;2))),1,0)+IF(AND(AY7&gt;0,OR(Inputs!C19&gt;Inputs!C16,AND(Inputs!C19=Inputs!C16,5&lt;2))),1,0)+IF(AND(BG7&gt;0,OR(Inputs!C20&gt;Inputs!C16,AND(Inputs!C20=Inputs!C16,6&lt;2))),1,0)+IF(AND(BO7&gt;0,OR(Inputs!C21&gt;Inputs!C16,AND(Inputs!C21=Inputs!C16,7&lt;2))),1,0)+IF(AND(BW7&gt;0,OR(Inputs!C22&gt;Inputs!C16,AND(Inputs!C22=Inputs!C16,8&lt;2))),1,0)+IF(AND(CE7&gt;0,OR(Inputs!C23&gt;Inputs!C16,AND(Inputs!C23=Inputs!C16,9&lt;2))),1,0)))</f>
        <v>99</v>
      </c>
      <c r="AF7" s="3">
        <f>IF(Inputs!$B$27&lt;&gt;"Ready","PENDING INPUTS",IF(A7&gt;Inputs!$B$6,0,MIN(MAX(0,(AA7+AB7+AC7)-AD7),MAX(0,C7-D7-(IF(O7&lt;AE7,K7+L7+M7-N7,0)+IF(W7&lt;AE7,S7+T7+U7-V7,0)+IF(AE7&lt;AE7,AA7+AB7+AC7-AD7,0)+IF(AM7&lt;AE7,AI7+AJ7+AK7-AL7,0)+IF(AU7&lt;AE7,AQ7+AR7+AS7-AT7,0)+IF(BC7&lt;AE7,AY7+AZ7+BA7-BB7,0)+IF(BK7&lt;AE7,BG7+BH7+BI7-BJ7,0)+IF(BS7&lt;AE7,BO7+BP7+BQ7-BR7,0)+IF(CA7&lt;AE7,BW7+BX7+BY7-BZ7,0)+IF(CI7&lt;AE7,CE7+CF7+CG7-CH7,0))))))</f>
        <v>0</v>
      </c>
      <c r="AG7" s="3">
        <f>IF(Inputs!$B$27&lt;&gt;"Ready","PENDING INPUTS",MIN((AA7+AB7+AC7),IF(D7&gt;C7,IF(D7=0,0,AD7*C7/D7),AD7+AF7)))</f>
        <v>0</v>
      </c>
      <c r="AH7" s="3">
        <f>IF(Inputs!$B$27&lt;&gt;"Ready","PENDING INPUTS",MAX(0,(AA7+AB7+AC7)-AG7))</f>
        <v>0</v>
      </c>
      <c r="AI7" s="3">
        <f>IF(Inputs!$B$27&lt;&gt;"Ready","PENDING INPUTS",AP6)</f>
        <v>0</v>
      </c>
      <c r="AJ7" s="3">
        <f>IF(Inputs!$B$27&lt;&gt;"Ready","PENDING INPUTS",IF(A7&lt;=Inputs!$B$6,ROUND(AI7*Inputs!C17/12,2),0))</f>
        <v>0</v>
      </c>
      <c r="AK7" s="3">
        <f>IF(Inputs!$B$27&lt;&gt;"Ready","PENDING INPUTS",IF(AND(A7&lt;=Inputs!$B$6,AI7&gt;0),Inputs!G17,0))</f>
        <v>0</v>
      </c>
      <c r="AL7" s="3">
        <f>IF(Inputs!$B$27&lt;&gt;"Ready","PENDING INPUTS",IF(A7&gt;Inputs!$B$6,0,MIN((AI7+AJ7+AK7),IF(Inputs!H17=1,Inputs!D17,MAX(Inputs!F17,ROUND(AI7*Inputs!E17+AJ7+AK7,2))))))</f>
        <v>0</v>
      </c>
      <c r="AM7">
        <f>IF(Inputs!$B$27&lt;&gt;"Ready","PENDING INPUTS",IF(AI7&lt;=0,99,1+IF(AND(K7&gt;0,OR(Inputs!C14&gt;Inputs!C17,AND(Inputs!C14=Inputs!C17,0&lt;3))),1,0)+IF(AND(S7&gt;0,OR(Inputs!C15&gt;Inputs!C17,AND(Inputs!C15=Inputs!C17,1&lt;3))),1,0)+IF(AND(AA7&gt;0,OR(Inputs!C16&gt;Inputs!C17,AND(Inputs!C16=Inputs!C17,2&lt;3))),1,0)+IF(AND(AQ7&gt;0,OR(Inputs!C18&gt;Inputs!C17,AND(Inputs!C18=Inputs!C17,4&lt;3))),1,0)+IF(AND(AY7&gt;0,OR(Inputs!C19&gt;Inputs!C17,AND(Inputs!C19=Inputs!C17,5&lt;3))),1,0)+IF(AND(BG7&gt;0,OR(Inputs!C20&gt;Inputs!C17,AND(Inputs!C20=Inputs!C17,6&lt;3))),1,0)+IF(AND(BO7&gt;0,OR(Inputs!C21&gt;Inputs!C17,AND(Inputs!C21=Inputs!C17,7&lt;3))),1,0)+IF(AND(BW7&gt;0,OR(Inputs!C22&gt;Inputs!C17,AND(Inputs!C22=Inputs!C17,8&lt;3))),1,0)+IF(AND(CE7&gt;0,OR(Inputs!C23&gt;Inputs!C17,AND(Inputs!C23=Inputs!C17,9&lt;3))),1,0)))</f>
        <v>99</v>
      </c>
      <c r="AN7" s="3">
        <f>IF(Inputs!$B$27&lt;&gt;"Ready","PENDING INPUTS",IF(A7&gt;Inputs!$B$6,0,MIN(MAX(0,(AI7+AJ7+AK7)-AL7),MAX(0,C7-D7-(IF(O7&lt;AM7,K7+L7+M7-N7,0)+IF(W7&lt;AM7,S7+T7+U7-V7,0)+IF(AE7&lt;AM7,AA7+AB7+AC7-AD7,0)+IF(AM7&lt;AM7,AI7+AJ7+AK7-AL7,0)+IF(AU7&lt;AM7,AQ7+AR7+AS7-AT7,0)+IF(BC7&lt;AM7,AY7+AZ7+BA7-BB7,0)+IF(BK7&lt;AM7,BG7+BH7+BI7-BJ7,0)+IF(BS7&lt;AM7,BO7+BP7+BQ7-BR7,0)+IF(CA7&lt;AM7,BW7+BX7+BY7-BZ7,0)+IF(CI7&lt;AM7,CE7+CF7+CG7-CH7,0))))))</f>
        <v>0</v>
      </c>
      <c r="AO7" s="3">
        <f>IF(Inputs!$B$27&lt;&gt;"Ready","PENDING INPUTS",MIN((AI7+AJ7+AK7),IF(D7&gt;C7,IF(D7=0,0,AL7*C7/D7),AL7+AN7)))</f>
        <v>0</v>
      </c>
      <c r="AP7" s="3">
        <f>IF(Inputs!$B$27&lt;&gt;"Ready","PENDING INPUTS",MAX(0,(AI7+AJ7+AK7)-AO7))</f>
        <v>0</v>
      </c>
      <c r="AQ7" s="3">
        <f>IF(Inputs!$B$27&lt;&gt;"Ready","PENDING INPUTS",AX6)</f>
        <v>0</v>
      </c>
      <c r="AR7" s="3">
        <f>IF(Inputs!$B$27&lt;&gt;"Ready","PENDING INPUTS",IF(A7&lt;=Inputs!$B$6,ROUND(AQ7*Inputs!C18/12,2),0))</f>
        <v>0</v>
      </c>
      <c r="AS7" s="3">
        <f>IF(Inputs!$B$27&lt;&gt;"Ready","PENDING INPUTS",IF(AND(A7&lt;=Inputs!$B$6,AQ7&gt;0),Inputs!G18,0))</f>
        <v>0</v>
      </c>
      <c r="AT7" s="3">
        <f>IF(Inputs!$B$27&lt;&gt;"Ready","PENDING INPUTS",IF(A7&gt;Inputs!$B$6,0,MIN((AQ7+AR7+AS7),IF(Inputs!H18=1,Inputs!D18,MAX(Inputs!F18,ROUND(AQ7*Inputs!E18+AR7+AS7,2))))))</f>
        <v>0</v>
      </c>
      <c r="AU7">
        <f>IF(Inputs!$B$27&lt;&gt;"Ready","PENDING INPUTS",IF(AQ7&lt;=0,99,1+IF(AND(K7&gt;0,OR(Inputs!C14&gt;Inputs!C18,AND(Inputs!C14=Inputs!C18,0&lt;4))),1,0)+IF(AND(S7&gt;0,OR(Inputs!C15&gt;Inputs!C18,AND(Inputs!C15=Inputs!C18,1&lt;4))),1,0)+IF(AND(AA7&gt;0,OR(Inputs!C16&gt;Inputs!C18,AND(Inputs!C16=Inputs!C18,2&lt;4))),1,0)+IF(AND(AI7&gt;0,OR(Inputs!C17&gt;Inputs!C18,AND(Inputs!C17=Inputs!C18,3&lt;4))),1,0)+IF(AND(AY7&gt;0,OR(Inputs!C19&gt;Inputs!C18,AND(Inputs!C19=Inputs!C18,5&lt;4))),1,0)+IF(AND(BG7&gt;0,OR(Inputs!C20&gt;Inputs!C18,AND(Inputs!C20=Inputs!C18,6&lt;4))),1,0)+IF(AND(BO7&gt;0,OR(Inputs!C21&gt;Inputs!C18,AND(Inputs!C21=Inputs!C18,7&lt;4))),1,0)+IF(AND(BW7&gt;0,OR(Inputs!C22&gt;Inputs!C18,AND(Inputs!C22=Inputs!C18,8&lt;4))),1,0)+IF(AND(CE7&gt;0,OR(Inputs!C23&gt;Inputs!C18,AND(Inputs!C23=Inputs!C18,9&lt;4))),1,0)))</f>
        <v>99</v>
      </c>
      <c r="AV7" s="3">
        <f>IF(Inputs!$B$27&lt;&gt;"Ready","PENDING INPUTS",IF(A7&gt;Inputs!$B$6,0,MIN(MAX(0,(AQ7+AR7+AS7)-AT7),MAX(0,C7-D7-(IF(O7&lt;AU7,K7+L7+M7-N7,0)+IF(W7&lt;AU7,S7+T7+U7-V7,0)+IF(AE7&lt;AU7,AA7+AB7+AC7-AD7,0)+IF(AM7&lt;AU7,AI7+AJ7+AK7-AL7,0)+IF(AU7&lt;AU7,AQ7+AR7+AS7-AT7,0)+IF(BC7&lt;AU7,AY7+AZ7+BA7-BB7,0)+IF(BK7&lt;AU7,BG7+BH7+BI7-BJ7,0)+IF(BS7&lt;AU7,BO7+BP7+BQ7-BR7,0)+IF(CA7&lt;AU7,BW7+BX7+BY7-BZ7,0)+IF(CI7&lt;AU7,CE7+CF7+CG7-CH7,0))))))</f>
        <v>0</v>
      </c>
      <c r="AW7" s="3">
        <f>IF(Inputs!$B$27&lt;&gt;"Ready","PENDING INPUTS",MIN((AQ7+AR7+AS7),IF(D7&gt;C7,IF(D7=0,0,AT7*C7/D7),AT7+AV7)))</f>
        <v>0</v>
      </c>
      <c r="AX7" s="3">
        <f>IF(Inputs!$B$27&lt;&gt;"Ready","PENDING INPUTS",MAX(0,(AQ7+AR7+AS7)-AW7))</f>
        <v>0</v>
      </c>
      <c r="AY7" s="3">
        <f>IF(Inputs!$B$27&lt;&gt;"Ready","PENDING INPUTS",BF6)</f>
        <v>0</v>
      </c>
      <c r="AZ7" s="3">
        <f>IF(Inputs!$B$27&lt;&gt;"Ready","PENDING INPUTS",IF(A7&lt;=Inputs!$B$6,ROUND(AY7*Inputs!C19/12,2),0))</f>
        <v>0</v>
      </c>
      <c r="BA7" s="3">
        <f>IF(Inputs!$B$27&lt;&gt;"Ready","PENDING INPUTS",IF(AND(A7&lt;=Inputs!$B$6,AY7&gt;0),Inputs!G19,0))</f>
        <v>0</v>
      </c>
      <c r="BB7" s="3">
        <f>IF(Inputs!$B$27&lt;&gt;"Ready","PENDING INPUTS",IF(A7&gt;Inputs!$B$6,0,MIN((AY7+AZ7+BA7),IF(Inputs!H19=1,Inputs!D19,MAX(Inputs!F19,ROUND(AY7*Inputs!E19+AZ7+BA7,2))))))</f>
        <v>0</v>
      </c>
      <c r="BC7">
        <f>IF(Inputs!$B$27&lt;&gt;"Ready","PENDING INPUTS",IF(AY7&lt;=0,99,1+IF(AND(K7&gt;0,OR(Inputs!C14&gt;Inputs!C19,AND(Inputs!C14=Inputs!C19,0&lt;5))),1,0)+IF(AND(S7&gt;0,OR(Inputs!C15&gt;Inputs!C19,AND(Inputs!C15=Inputs!C19,1&lt;5))),1,0)+IF(AND(AA7&gt;0,OR(Inputs!C16&gt;Inputs!C19,AND(Inputs!C16=Inputs!C19,2&lt;5))),1,0)+IF(AND(AI7&gt;0,OR(Inputs!C17&gt;Inputs!C19,AND(Inputs!C17=Inputs!C19,3&lt;5))),1,0)+IF(AND(AQ7&gt;0,OR(Inputs!C18&gt;Inputs!C19,AND(Inputs!C18=Inputs!C19,4&lt;5))),1,0)+IF(AND(BG7&gt;0,OR(Inputs!C20&gt;Inputs!C19,AND(Inputs!C20=Inputs!C19,6&lt;5))),1,0)+IF(AND(BO7&gt;0,OR(Inputs!C21&gt;Inputs!C19,AND(Inputs!C21=Inputs!C19,7&lt;5))),1,0)+IF(AND(BW7&gt;0,OR(Inputs!C22&gt;Inputs!C19,AND(Inputs!C22=Inputs!C19,8&lt;5))),1,0)+IF(AND(CE7&gt;0,OR(Inputs!C23&gt;Inputs!C19,AND(Inputs!C23=Inputs!C19,9&lt;5))),1,0)))</f>
        <v>99</v>
      </c>
      <c r="BD7" s="3">
        <f>IF(Inputs!$B$27&lt;&gt;"Ready","PENDING INPUTS",IF(A7&gt;Inputs!$B$6,0,MIN(MAX(0,(AY7+AZ7+BA7)-BB7),MAX(0,C7-D7-(IF(O7&lt;BC7,K7+L7+M7-N7,0)+IF(W7&lt;BC7,S7+T7+U7-V7,0)+IF(AE7&lt;BC7,AA7+AB7+AC7-AD7,0)+IF(AM7&lt;BC7,AI7+AJ7+AK7-AL7,0)+IF(AU7&lt;BC7,AQ7+AR7+AS7-AT7,0)+IF(BC7&lt;BC7,AY7+AZ7+BA7-BB7,0)+IF(BK7&lt;BC7,BG7+BH7+BI7-BJ7,0)+IF(BS7&lt;BC7,BO7+BP7+BQ7-BR7,0)+IF(CA7&lt;BC7,BW7+BX7+BY7-BZ7,0)+IF(CI7&lt;BC7,CE7+CF7+CG7-CH7,0))))))</f>
        <v>0</v>
      </c>
      <c r="BE7" s="3">
        <f>IF(Inputs!$B$27&lt;&gt;"Ready","PENDING INPUTS",MIN((AY7+AZ7+BA7),IF(D7&gt;C7,IF(D7=0,0,BB7*C7/D7),BB7+BD7)))</f>
        <v>0</v>
      </c>
      <c r="BF7" s="3">
        <f>IF(Inputs!$B$27&lt;&gt;"Ready","PENDING INPUTS",MAX(0,(AY7+AZ7+BA7)-BE7))</f>
        <v>0</v>
      </c>
      <c r="BG7" s="3">
        <f>IF(Inputs!$B$27&lt;&gt;"Ready","PENDING INPUTS",BN6)</f>
        <v>0</v>
      </c>
      <c r="BH7" s="3">
        <f>IF(Inputs!$B$27&lt;&gt;"Ready","PENDING INPUTS",IF(A7&lt;=Inputs!$B$6,ROUND(BG7*Inputs!C20/12,2),0))</f>
        <v>0</v>
      </c>
      <c r="BI7" s="3">
        <f>IF(Inputs!$B$27&lt;&gt;"Ready","PENDING INPUTS",IF(AND(A7&lt;=Inputs!$B$6,BG7&gt;0),Inputs!G20,0))</f>
        <v>0</v>
      </c>
      <c r="BJ7" s="3">
        <f>IF(Inputs!$B$27&lt;&gt;"Ready","PENDING INPUTS",IF(A7&gt;Inputs!$B$6,0,MIN((BG7+BH7+BI7),IF(Inputs!H20=1,Inputs!D20,MAX(Inputs!F20,ROUND(BG7*Inputs!E20+BH7+BI7,2))))))</f>
        <v>0</v>
      </c>
      <c r="BK7">
        <f>IF(Inputs!$B$27&lt;&gt;"Ready","PENDING INPUTS",IF(BG7&lt;=0,99,1+IF(AND(K7&gt;0,OR(Inputs!C14&gt;Inputs!C20,AND(Inputs!C14=Inputs!C20,0&lt;6))),1,0)+IF(AND(S7&gt;0,OR(Inputs!C15&gt;Inputs!C20,AND(Inputs!C15=Inputs!C20,1&lt;6))),1,0)+IF(AND(AA7&gt;0,OR(Inputs!C16&gt;Inputs!C20,AND(Inputs!C16=Inputs!C20,2&lt;6))),1,0)+IF(AND(AI7&gt;0,OR(Inputs!C17&gt;Inputs!C20,AND(Inputs!C17=Inputs!C20,3&lt;6))),1,0)+IF(AND(AQ7&gt;0,OR(Inputs!C18&gt;Inputs!C20,AND(Inputs!C18=Inputs!C20,4&lt;6))),1,0)+IF(AND(AY7&gt;0,OR(Inputs!C19&gt;Inputs!C20,AND(Inputs!C19=Inputs!C20,5&lt;6))),1,0)+IF(AND(BO7&gt;0,OR(Inputs!C21&gt;Inputs!C20,AND(Inputs!C21=Inputs!C20,7&lt;6))),1,0)+IF(AND(BW7&gt;0,OR(Inputs!C22&gt;Inputs!C20,AND(Inputs!C22=Inputs!C20,8&lt;6))),1,0)+IF(AND(CE7&gt;0,OR(Inputs!C23&gt;Inputs!C20,AND(Inputs!C23=Inputs!C20,9&lt;6))),1,0)))</f>
        <v>99</v>
      </c>
      <c r="BL7" s="3">
        <f>IF(Inputs!$B$27&lt;&gt;"Ready","PENDING INPUTS",IF(A7&gt;Inputs!$B$6,0,MIN(MAX(0,(BG7+BH7+BI7)-BJ7),MAX(0,C7-D7-(IF(O7&lt;BK7,K7+L7+M7-N7,0)+IF(W7&lt;BK7,S7+T7+U7-V7,0)+IF(AE7&lt;BK7,AA7+AB7+AC7-AD7,0)+IF(AM7&lt;BK7,AI7+AJ7+AK7-AL7,0)+IF(AU7&lt;BK7,AQ7+AR7+AS7-AT7,0)+IF(BC7&lt;BK7,AY7+AZ7+BA7-BB7,0)+IF(BK7&lt;BK7,BG7+BH7+BI7-BJ7,0)+IF(BS7&lt;BK7,BO7+BP7+BQ7-BR7,0)+IF(CA7&lt;BK7,BW7+BX7+BY7-BZ7,0)+IF(CI7&lt;BK7,CE7+CF7+CG7-CH7,0))))))</f>
        <v>0</v>
      </c>
      <c r="BM7" s="3">
        <f>IF(Inputs!$B$27&lt;&gt;"Ready","PENDING INPUTS",MIN((BG7+BH7+BI7),IF(D7&gt;C7,IF(D7=0,0,BJ7*C7/D7),BJ7+BL7)))</f>
        <v>0</v>
      </c>
      <c r="BN7" s="3">
        <f>IF(Inputs!$B$27&lt;&gt;"Ready","PENDING INPUTS",MAX(0,(BG7+BH7+BI7)-BM7))</f>
        <v>0</v>
      </c>
      <c r="BO7" s="3">
        <f>IF(Inputs!$B$27&lt;&gt;"Ready","PENDING INPUTS",BV6)</f>
        <v>0</v>
      </c>
      <c r="BP7" s="3">
        <f>IF(Inputs!$B$27&lt;&gt;"Ready","PENDING INPUTS",IF(A7&lt;=Inputs!$B$6,ROUND(BO7*Inputs!C21/12,2),0))</f>
        <v>0</v>
      </c>
      <c r="BQ7" s="3">
        <f>IF(Inputs!$B$27&lt;&gt;"Ready","PENDING INPUTS",IF(AND(A7&lt;=Inputs!$B$6,BO7&gt;0),Inputs!G21,0))</f>
        <v>0</v>
      </c>
      <c r="BR7" s="3">
        <f>IF(Inputs!$B$27&lt;&gt;"Ready","PENDING INPUTS",IF(A7&gt;Inputs!$B$6,0,MIN((BO7+BP7+BQ7),IF(Inputs!H21=1,Inputs!D21,MAX(Inputs!F21,ROUND(BO7*Inputs!E21+BP7+BQ7,2))))))</f>
        <v>0</v>
      </c>
      <c r="BS7">
        <f>IF(Inputs!$B$27&lt;&gt;"Ready","PENDING INPUTS",IF(BO7&lt;=0,99,1+IF(AND(K7&gt;0,OR(Inputs!C14&gt;Inputs!C21,AND(Inputs!C14=Inputs!C21,0&lt;7))),1,0)+IF(AND(S7&gt;0,OR(Inputs!C15&gt;Inputs!C21,AND(Inputs!C15=Inputs!C21,1&lt;7))),1,0)+IF(AND(AA7&gt;0,OR(Inputs!C16&gt;Inputs!C21,AND(Inputs!C16=Inputs!C21,2&lt;7))),1,0)+IF(AND(AI7&gt;0,OR(Inputs!C17&gt;Inputs!C21,AND(Inputs!C17=Inputs!C21,3&lt;7))),1,0)+IF(AND(AQ7&gt;0,OR(Inputs!C18&gt;Inputs!C21,AND(Inputs!C18=Inputs!C21,4&lt;7))),1,0)+IF(AND(AY7&gt;0,OR(Inputs!C19&gt;Inputs!C21,AND(Inputs!C19=Inputs!C21,5&lt;7))),1,0)+IF(AND(BG7&gt;0,OR(Inputs!C20&gt;Inputs!C21,AND(Inputs!C20=Inputs!C21,6&lt;7))),1,0)+IF(AND(BW7&gt;0,OR(Inputs!C22&gt;Inputs!C21,AND(Inputs!C22=Inputs!C21,8&lt;7))),1,0)+IF(AND(CE7&gt;0,OR(Inputs!C23&gt;Inputs!C21,AND(Inputs!C23=Inputs!C21,9&lt;7))),1,0)))</f>
        <v>99</v>
      </c>
      <c r="BT7" s="3">
        <f>IF(Inputs!$B$27&lt;&gt;"Ready","PENDING INPUTS",IF(A7&gt;Inputs!$B$6,0,MIN(MAX(0,(BO7+BP7+BQ7)-BR7),MAX(0,C7-D7-(IF(O7&lt;BS7,K7+L7+M7-N7,0)+IF(W7&lt;BS7,S7+T7+U7-V7,0)+IF(AE7&lt;BS7,AA7+AB7+AC7-AD7,0)+IF(AM7&lt;BS7,AI7+AJ7+AK7-AL7,0)+IF(AU7&lt;BS7,AQ7+AR7+AS7-AT7,0)+IF(BC7&lt;BS7,AY7+AZ7+BA7-BB7,0)+IF(BK7&lt;BS7,BG7+BH7+BI7-BJ7,0)+IF(BS7&lt;BS7,BO7+BP7+BQ7-BR7,0)+IF(CA7&lt;BS7,BW7+BX7+BY7-BZ7,0)+IF(CI7&lt;BS7,CE7+CF7+CG7-CH7,0))))))</f>
        <v>0</v>
      </c>
      <c r="BU7" s="3">
        <f>IF(Inputs!$B$27&lt;&gt;"Ready","PENDING INPUTS",MIN((BO7+BP7+BQ7),IF(D7&gt;C7,IF(D7=0,0,BR7*C7/D7),BR7+BT7)))</f>
        <v>0</v>
      </c>
      <c r="BV7" s="3">
        <f>IF(Inputs!$B$27&lt;&gt;"Ready","PENDING INPUTS",MAX(0,(BO7+BP7+BQ7)-BU7))</f>
        <v>0</v>
      </c>
      <c r="BW7" s="3">
        <f>IF(Inputs!$B$27&lt;&gt;"Ready","PENDING INPUTS",CD6)</f>
        <v>0</v>
      </c>
      <c r="BX7" s="3">
        <f>IF(Inputs!$B$27&lt;&gt;"Ready","PENDING INPUTS",IF(A7&lt;=Inputs!$B$6,ROUND(BW7*Inputs!C22/12,2),0))</f>
        <v>0</v>
      </c>
      <c r="BY7" s="3">
        <f>IF(Inputs!$B$27&lt;&gt;"Ready","PENDING INPUTS",IF(AND(A7&lt;=Inputs!$B$6,BW7&gt;0),Inputs!G22,0))</f>
        <v>0</v>
      </c>
      <c r="BZ7" s="3">
        <f>IF(Inputs!$B$27&lt;&gt;"Ready","PENDING INPUTS",IF(A7&gt;Inputs!$B$6,0,MIN((BW7+BX7+BY7),IF(Inputs!H22=1,Inputs!D22,MAX(Inputs!F22,ROUND(BW7*Inputs!E22+BX7+BY7,2))))))</f>
        <v>0</v>
      </c>
      <c r="CA7">
        <f>IF(Inputs!$B$27&lt;&gt;"Ready","PENDING INPUTS",IF(BW7&lt;=0,99,1+IF(AND(K7&gt;0,OR(Inputs!C14&gt;Inputs!C22,AND(Inputs!C14=Inputs!C22,0&lt;8))),1,0)+IF(AND(S7&gt;0,OR(Inputs!C15&gt;Inputs!C22,AND(Inputs!C15=Inputs!C22,1&lt;8))),1,0)+IF(AND(AA7&gt;0,OR(Inputs!C16&gt;Inputs!C22,AND(Inputs!C16=Inputs!C22,2&lt;8))),1,0)+IF(AND(AI7&gt;0,OR(Inputs!C17&gt;Inputs!C22,AND(Inputs!C17=Inputs!C22,3&lt;8))),1,0)+IF(AND(AQ7&gt;0,OR(Inputs!C18&gt;Inputs!C22,AND(Inputs!C18=Inputs!C22,4&lt;8))),1,0)+IF(AND(AY7&gt;0,OR(Inputs!C19&gt;Inputs!C22,AND(Inputs!C19=Inputs!C22,5&lt;8))),1,0)+IF(AND(BG7&gt;0,OR(Inputs!C20&gt;Inputs!C22,AND(Inputs!C20=Inputs!C22,6&lt;8))),1,0)+IF(AND(BO7&gt;0,OR(Inputs!C21&gt;Inputs!C22,AND(Inputs!C21=Inputs!C22,7&lt;8))),1,0)+IF(AND(CE7&gt;0,OR(Inputs!C23&gt;Inputs!C22,AND(Inputs!C23=Inputs!C22,9&lt;8))),1,0)))</f>
        <v>99</v>
      </c>
      <c r="CB7" s="3">
        <f>IF(Inputs!$B$27&lt;&gt;"Ready","PENDING INPUTS",IF(A7&gt;Inputs!$B$6,0,MIN(MAX(0,(BW7+BX7+BY7)-BZ7),MAX(0,C7-D7-(IF(O7&lt;CA7,K7+L7+M7-N7,0)+IF(W7&lt;CA7,S7+T7+U7-V7,0)+IF(AE7&lt;CA7,AA7+AB7+AC7-AD7,0)+IF(AM7&lt;CA7,AI7+AJ7+AK7-AL7,0)+IF(AU7&lt;CA7,AQ7+AR7+AS7-AT7,0)+IF(BC7&lt;CA7,AY7+AZ7+BA7-BB7,0)+IF(BK7&lt;CA7,BG7+BH7+BI7-BJ7,0)+IF(BS7&lt;CA7,BO7+BP7+BQ7-BR7,0)+IF(CA7&lt;CA7,BW7+BX7+BY7-BZ7,0)+IF(CI7&lt;CA7,CE7+CF7+CG7-CH7,0))))))</f>
        <v>0</v>
      </c>
      <c r="CC7" s="3">
        <f>IF(Inputs!$B$27&lt;&gt;"Ready","PENDING INPUTS",MIN((BW7+BX7+BY7),IF(D7&gt;C7,IF(D7=0,0,BZ7*C7/D7),BZ7+CB7)))</f>
        <v>0</v>
      </c>
      <c r="CD7" s="3">
        <f>IF(Inputs!$B$27&lt;&gt;"Ready","PENDING INPUTS",MAX(0,(BW7+BX7+BY7)-CC7))</f>
        <v>0</v>
      </c>
      <c r="CE7" s="3">
        <f>IF(Inputs!$B$27&lt;&gt;"Ready","PENDING INPUTS",CL6)</f>
        <v>0</v>
      </c>
      <c r="CF7" s="3">
        <f>IF(Inputs!$B$27&lt;&gt;"Ready","PENDING INPUTS",IF(A7&lt;=Inputs!$B$6,ROUND(CE7*Inputs!C23/12,2),0))</f>
        <v>0</v>
      </c>
      <c r="CG7" s="3">
        <f>IF(Inputs!$B$27&lt;&gt;"Ready","PENDING INPUTS",IF(AND(A7&lt;=Inputs!$B$6,CE7&gt;0),Inputs!G23,0))</f>
        <v>0</v>
      </c>
      <c r="CH7" s="3">
        <f>IF(Inputs!$B$27&lt;&gt;"Ready","PENDING INPUTS",IF(A7&gt;Inputs!$B$6,0,MIN((CE7+CF7+CG7),IF(Inputs!H23=1,Inputs!D23,MAX(Inputs!F23,ROUND(CE7*Inputs!E23+CF7+CG7,2))))))</f>
        <v>0</v>
      </c>
      <c r="CI7">
        <f>IF(Inputs!$B$27&lt;&gt;"Ready","PENDING INPUTS",IF(CE7&lt;=0,99,1+IF(AND(K7&gt;0,OR(Inputs!C14&gt;Inputs!C23,AND(Inputs!C14=Inputs!C23,0&lt;9))),1,0)+IF(AND(S7&gt;0,OR(Inputs!C15&gt;Inputs!C23,AND(Inputs!C15=Inputs!C23,1&lt;9))),1,0)+IF(AND(AA7&gt;0,OR(Inputs!C16&gt;Inputs!C23,AND(Inputs!C16=Inputs!C23,2&lt;9))),1,0)+IF(AND(AI7&gt;0,OR(Inputs!C17&gt;Inputs!C23,AND(Inputs!C17=Inputs!C23,3&lt;9))),1,0)+IF(AND(AQ7&gt;0,OR(Inputs!C18&gt;Inputs!C23,AND(Inputs!C18=Inputs!C23,4&lt;9))),1,0)+IF(AND(AY7&gt;0,OR(Inputs!C19&gt;Inputs!C23,AND(Inputs!C19=Inputs!C23,5&lt;9))),1,0)+IF(AND(BG7&gt;0,OR(Inputs!C20&gt;Inputs!C23,AND(Inputs!C20=Inputs!C23,6&lt;9))),1,0)+IF(AND(BO7&gt;0,OR(Inputs!C21&gt;Inputs!C23,AND(Inputs!C21=Inputs!C23,7&lt;9))),1,0)+IF(AND(BW7&gt;0,OR(Inputs!C22&gt;Inputs!C23,AND(Inputs!C22=Inputs!C23,8&lt;9))),1,0)))</f>
        <v>99</v>
      </c>
      <c r="CJ7" s="3">
        <f>IF(Inputs!$B$27&lt;&gt;"Ready","PENDING INPUTS",IF(A7&gt;Inputs!$B$6,0,MIN(MAX(0,(CE7+CF7+CG7)-CH7),MAX(0,C7-D7-(IF(O7&lt;CI7,K7+L7+M7-N7,0)+IF(W7&lt;CI7,S7+T7+U7-V7,0)+IF(AE7&lt;CI7,AA7+AB7+AC7-AD7,0)+IF(AM7&lt;CI7,AI7+AJ7+AK7-AL7,0)+IF(AU7&lt;CI7,AQ7+AR7+AS7-AT7,0)+IF(BC7&lt;CI7,AY7+AZ7+BA7-BB7,0)+IF(BK7&lt;CI7,BG7+BH7+BI7-BJ7,0)+IF(BS7&lt;CI7,BO7+BP7+BQ7-BR7,0)+IF(CA7&lt;CI7,BW7+BX7+BY7-BZ7,0)+IF(CI7&lt;CI7,CE7+CF7+CG7-CH7,0))))))</f>
        <v>0</v>
      </c>
      <c r="CK7" s="3">
        <f>IF(Inputs!$B$27&lt;&gt;"Ready","PENDING INPUTS",MIN((CE7+CF7+CG7),IF(D7&gt;C7,IF(D7=0,0,CH7*C7/D7),CH7+CJ7)))</f>
        <v>0</v>
      </c>
      <c r="CL7" s="3">
        <f>IF(Inputs!$B$27&lt;&gt;"Ready","PENDING INPUTS",MAX(0,(CE7+CF7+CG7)-CK7))</f>
        <v>0</v>
      </c>
    </row>
    <row r="8" spans="1:90" ht="27.95" customHeight="1" x14ac:dyDescent="0.25">
      <c r="A8">
        <v>4</v>
      </c>
      <c r="B8" s="13">
        <f>IF(Inputs!$B$27&lt;&gt;"Ready","PENDING INPUTS",EDATE(Inputs!$B$5,A8-1))</f>
        <v>46388</v>
      </c>
      <c r="C8" s="3">
        <f>IF(Inputs!$B$27&lt;&gt;"Ready","PENDING INPUTS",IF(A8&lt;=Inputs!$B$6,MAX(0,Inputs!$B$4+IF(A8=Inputs!$B$7,Inputs!$B$8,0)+IF(A8=Inputs!$B$9,Inputs!$B$10,0)),0))</f>
        <v>0</v>
      </c>
      <c r="D8" s="3">
        <f>IF(Inputs!$B$27&lt;&gt;"Ready","PENDING INPUTS",SUM(N8,V8,AD8,AL8,AT8,BB8,BJ8,BR8,BZ8,CH8))</f>
        <v>0</v>
      </c>
      <c r="E8" s="3">
        <f>IF(Inputs!$B$27&lt;&gt;"Ready","PENDING INPUTS",MAX(0,D8-C8))</f>
        <v>0</v>
      </c>
      <c r="F8" s="3">
        <f>IF(Inputs!$B$27&lt;&gt;"Ready","PENDING INPUTS",SUM(Q8,Y8,AG8,AO8,AW8,BE8,BM8,BU8,CC8,CK8))</f>
        <v>0</v>
      </c>
      <c r="G8" s="3">
        <f>IF(Inputs!$B$27&lt;&gt;"Ready","PENDING INPUTS",SUM(L8,T8,AB8,AJ8,AR8,AZ8,BH8,BP8,BX8,CF8))</f>
        <v>0</v>
      </c>
      <c r="H8" s="3">
        <f>IF(Inputs!$B$27&lt;&gt;"Ready","PENDING INPUTS",SUM(M8,U8,AC8,AK8,AS8,BA8,BI8,BQ8,BY8,CG8))</f>
        <v>0</v>
      </c>
      <c r="I8" s="3">
        <f>IF(Inputs!$B$27&lt;&gt;"Ready","PENDING INPUTS",SUM(R8,Z8,AH8,AP8,AX8,BF8,BN8,BV8,CD8,CL8))</f>
        <v>0</v>
      </c>
      <c r="J8" t="str">
        <f>IF(Inputs!$B$27&lt;&gt;"Ready","PENDING INPUTS",IF(A8&gt;Inputs!$B$6,"Beyond horizon",IF(E8&gt;0.005,"MINIMUM SHORTFALL",IF(I8&lt;0.005,"Paid off","In progress"))))</f>
        <v>Paid off</v>
      </c>
      <c r="K8" s="3">
        <f>IF(Inputs!$B$27&lt;&gt;"Ready","PENDING INPUTS",R7)</f>
        <v>0</v>
      </c>
      <c r="L8" s="3">
        <f>IF(Inputs!$B$27&lt;&gt;"Ready","PENDING INPUTS",IF(A8&lt;=Inputs!$B$6,ROUND(K8*Inputs!C14/12,2),0))</f>
        <v>0</v>
      </c>
      <c r="M8" s="3">
        <f>IF(Inputs!$B$27&lt;&gt;"Ready","PENDING INPUTS",IF(AND(A8&lt;=Inputs!$B$6,K8&gt;0),Inputs!G14,0))</f>
        <v>0</v>
      </c>
      <c r="N8" s="3">
        <f>IF(Inputs!$B$27&lt;&gt;"Ready","PENDING INPUTS",IF(A8&gt;Inputs!$B$6,0,MIN((K8+L8+M8),IF(Inputs!H14=1,Inputs!D14,MAX(Inputs!F14,ROUND(K8*Inputs!E14+L8+M8,2))))))</f>
        <v>0</v>
      </c>
      <c r="O8">
        <f>IF(Inputs!$B$27&lt;&gt;"Ready","PENDING INPUTS",IF(K8&lt;=0,99,1+IF(AND(S8&gt;0,OR(Inputs!C15&gt;Inputs!C14,AND(Inputs!C15=Inputs!C14,1&lt;0))),1,0)+IF(AND(AA8&gt;0,OR(Inputs!C16&gt;Inputs!C14,AND(Inputs!C16=Inputs!C14,2&lt;0))),1,0)+IF(AND(AI8&gt;0,OR(Inputs!C17&gt;Inputs!C14,AND(Inputs!C17=Inputs!C14,3&lt;0))),1,0)+IF(AND(AQ8&gt;0,OR(Inputs!C18&gt;Inputs!C14,AND(Inputs!C18=Inputs!C14,4&lt;0))),1,0)+IF(AND(AY8&gt;0,OR(Inputs!C19&gt;Inputs!C14,AND(Inputs!C19=Inputs!C14,5&lt;0))),1,0)+IF(AND(BG8&gt;0,OR(Inputs!C20&gt;Inputs!C14,AND(Inputs!C20=Inputs!C14,6&lt;0))),1,0)+IF(AND(BO8&gt;0,OR(Inputs!C21&gt;Inputs!C14,AND(Inputs!C21=Inputs!C14,7&lt;0))),1,0)+IF(AND(BW8&gt;0,OR(Inputs!C22&gt;Inputs!C14,AND(Inputs!C22=Inputs!C14,8&lt;0))),1,0)+IF(AND(CE8&gt;0,OR(Inputs!C23&gt;Inputs!C14,AND(Inputs!C23=Inputs!C14,9&lt;0))),1,0)))</f>
        <v>99</v>
      </c>
      <c r="P8" s="3">
        <f>IF(Inputs!$B$27&lt;&gt;"Ready","PENDING INPUTS",IF(A8&gt;Inputs!$B$6,0,MIN(MAX(0,(K8+L8+M8)-N8),MAX(0,C8-D8-(IF(O8&lt;O8,K8+L8+M8-N8,0)+IF(W8&lt;O8,S8+T8+U8-V8,0)+IF(AE8&lt;O8,AA8+AB8+AC8-AD8,0)+IF(AM8&lt;O8,AI8+AJ8+AK8-AL8,0)+IF(AU8&lt;O8,AQ8+AR8+AS8-AT8,0)+IF(BC8&lt;O8,AY8+AZ8+BA8-BB8,0)+IF(BK8&lt;O8,BG8+BH8+BI8-BJ8,0)+IF(BS8&lt;O8,BO8+BP8+BQ8-BR8,0)+IF(CA8&lt;O8,BW8+BX8+BY8-BZ8,0)+IF(CI8&lt;O8,CE8+CF8+CG8-CH8,0))))))</f>
        <v>0</v>
      </c>
      <c r="Q8" s="3">
        <f>IF(Inputs!$B$27&lt;&gt;"Ready","PENDING INPUTS",MIN((K8+L8+M8),IF(D8&gt;C8,IF(D8=0,0,N8*C8/D8),N8+P8)))</f>
        <v>0</v>
      </c>
      <c r="R8" s="3">
        <f>IF(Inputs!$B$27&lt;&gt;"Ready","PENDING INPUTS",MAX(0,(K8+L8+M8)-Q8))</f>
        <v>0</v>
      </c>
      <c r="S8" s="3">
        <f>IF(Inputs!$B$27&lt;&gt;"Ready","PENDING INPUTS",Z7)</f>
        <v>0</v>
      </c>
      <c r="T8" s="3">
        <f>IF(Inputs!$B$27&lt;&gt;"Ready","PENDING INPUTS",IF(A8&lt;=Inputs!$B$6,ROUND(S8*Inputs!C15/12,2),0))</f>
        <v>0</v>
      </c>
      <c r="U8" s="3">
        <f>IF(Inputs!$B$27&lt;&gt;"Ready","PENDING INPUTS",IF(AND(A8&lt;=Inputs!$B$6,S8&gt;0),Inputs!G15,0))</f>
        <v>0</v>
      </c>
      <c r="V8" s="3">
        <f>IF(Inputs!$B$27&lt;&gt;"Ready","PENDING INPUTS",IF(A8&gt;Inputs!$B$6,0,MIN((S8+T8+U8),IF(Inputs!H15=1,Inputs!D15,MAX(Inputs!F15,ROUND(S8*Inputs!E15+T8+U8,2))))))</f>
        <v>0</v>
      </c>
      <c r="W8">
        <f>IF(Inputs!$B$27&lt;&gt;"Ready","PENDING INPUTS",IF(S8&lt;=0,99,1+IF(AND(K8&gt;0,OR(Inputs!C14&gt;Inputs!C15,AND(Inputs!C14=Inputs!C15,0&lt;1))),1,0)+IF(AND(AA8&gt;0,OR(Inputs!C16&gt;Inputs!C15,AND(Inputs!C16=Inputs!C15,2&lt;1))),1,0)+IF(AND(AI8&gt;0,OR(Inputs!C17&gt;Inputs!C15,AND(Inputs!C17=Inputs!C15,3&lt;1))),1,0)+IF(AND(AQ8&gt;0,OR(Inputs!C18&gt;Inputs!C15,AND(Inputs!C18=Inputs!C15,4&lt;1))),1,0)+IF(AND(AY8&gt;0,OR(Inputs!C19&gt;Inputs!C15,AND(Inputs!C19=Inputs!C15,5&lt;1))),1,0)+IF(AND(BG8&gt;0,OR(Inputs!C20&gt;Inputs!C15,AND(Inputs!C20=Inputs!C15,6&lt;1))),1,0)+IF(AND(BO8&gt;0,OR(Inputs!C21&gt;Inputs!C15,AND(Inputs!C21=Inputs!C15,7&lt;1))),1,0)+IF(AND(BW8&gt;0,OR(Inputs!C22&gt;Inputs!C15,AND(Inputs!C22=Inputs!C15,8&lt;1))),1,0)+IF(AND(CE8&gt;0,OR(Inputs!C23&gt;Inputs!C15,AND(Inputs!C23=Inputs!C15,9&lt;1))),1,0)))</f>
        <v>99</v>
      </c>
      <c r="X8" s="3">
        <f>IF(Inputs!$B$27&lt;&gt;"Ready","PENDING INPUTS",IF(A8&gt;Inputs!$B$6,0,MIN(MAX(0,(S8+T8+U8)-V8),MAX(0,C8-D8-(IF(O8&lt;W8,K8+L8+M8-N8,0)+IF(W8&lt;W8,S8+T8+U8-V8,0)+IF(AE8&lt;W8,AA8+AB8+AC8-AD8,0)+IF(AM8&lt;W8,AI8+AJ8+AK8-AL8,0)+IF(AU8&lt;W8,AQ8+AR8+AS8-AT8,0)+IF(BC8&lt;W8,AY8+AZ8+BA8-BB8,0)+IF(BK8&lt;W8,BG8+BH8+BI8-BJ8,0)+IF(BS8&lt;W8,BO8+BP8+BQ8-BR8,0)+IF(CA8&lt;W8,BW8+BX8+BY8-BZ8,0)+IF(CI8&lt;W8,CE8+CF8+CG8-CH8,0))))))</f>
        <v>0</v>
      </c>
      <c r="Y8" s="3">
        <f>IF(Inputs!$B$27&lt;&gt;"Ready","PENDING INPUTS",MIN((S8+T8+U8),IF(D8&gt;C8,IF(D8=0,0,V8*C8/D8),V8+X8)))</f>
        <v>0</v>
      </c>
      <c r="Z8" s="3">
        <f>IF(Inputs!$B$27&lt;&gt;"Ready","PENDING INPUTS",MAX(0,(S8+T8+U8)-Y8))</f>
        <v>0</v>
      </c>
      <c r="AA8" s="3">
        <f>IF(Inputs!$B$27&lt;&gt;"Ready","PENDING INPUTS",AH7)</f>
        <v>0</v>
      </c>
      <c r="AB8" s="3">
        <f>IF(Inputs!$B$27&lt;&gt;"Ready","PENDING INPUTS",IF(A8&lt;=Inputs!$B$6,ROUND(AA8*Inputs!C16/12,2),0))</f>
        <v>0</v>
      </c>
      <c r="AC8" s="3">
        <f>IF(Inputs!$B$27&lt;&gt;"Ready","PENDING INPUTS",IF(AND(A8&lt;=Inputs!$B$6,AA8&gt;0),Inputs!G16,0))</f>
        <v>0</v>
      </c>
      <c r="AD8" s="3">
        <f>IF(Inputs!$B$27&lt;&gt;"Ready","PENDING INPUTS",IF(A8&gt;Inputs!$B$6,0,MIN((AA8+AB8+AC8),IF(Inputs!H16=1,Inputs!D16,MAX(Inputs!F16,ROUND(AA8*Inputs!E16+AB8+AC8,2))))))</f>
        <v>0</v>
      </c>
      <c r="AE8">
        <f>IF(Inputs!$B$27&lt;&gt;"Ready","PENDING INPUTS",IF(AA8&lt;=0,99,1+IF(AND(K8&gt;0,OR(Inputs!C14&gt;Inputs!C16,AND(Inputs!C14=Inputs!C16,0&lt;2))),1,0)+IF(AND(S8&gt;0,OR(Inputs!C15&gt;Inputs!C16,AND(Inputs!C15=Inputs!C16,1&lt;2))),1,0)+IF(AND(AI8&gt;0,OR(Inputs!C17&gt;Inputs!C16,AND(Inputs!C17=Inputs!C16,3&lt;2))),1,0)+IF(AND(AQ8&gt;0,OR(Inputs!C18&gt;Inputs!C16,AND(Inputs!C18=Inputs!C16,4&lt;2))),1,0)+IF(AND(AY8&gt;0,OR(Inputs!C19&gt;Inputs!C16,AND(Inputs!C19=Inputs!C16,5&lt;2))),1,0)+IF(AND(BG8&gt;0,OR(Inputs!C20&gt;Inputs!C16,AND(Inputs!C20=Inputs!C16,6&lt;2))),1,0)+IF(AND(BO8&gt;0,OR(Inputs!C21&gt;Inputs!C16,AND(Inputs!C21=Inputs!C16,7&lt;2))),1,0)+IF(AND(BW8&gt;0,OR(Inputs!C22&gt;Inputs!C16,AND(Inputs!C22=Inputs!C16,8&lt;2))),1,0)+IF(AND(CE8&gt;0,OR(Inputs!C23&gt;Inputs!C16,AND(Inputs!C23=Inputs!C16,9&lt;2))),1,0)))</f>
        <v>99</v>
      </c>
      <c r="AF8" s="3">
        <f>IF(Inputs!$B$27&lt;&gt;"Ready","PENDING INPUTS",IF(A8&gt;Inputs!$B$6,0,MIN(MAX(0,(AA8+AB8+AC8)-AD8),MAX(0,C8-D8-(IF(O8&lt;AE8,K8+L8+M8-N8,0)+IF(W8&lt;AE8,S8+T8+U8-V8,0)+IF(AE8&lt;AE8,AA8+AB8+AC8-AD8,0)+IF(AM8&lt;AE8,AI8+AJ8+AK8-AL8,0)+IF(AU8&lt;AE8,AQ8+AR8+AS8-AT8,0)+IF(BC8&lt;AE8,AY8+AZ8+BA8-BB8,0)+IF(BK8&lt;AE8,BG8+BH8+BI8-BJ8,0)+IF(BS8&lt;AE8,BO8+BP8+BQ8-BR8,0)+IF(CA8&lt;AE8,BW8+BX8+BY8-BZ8,0)+IF(CI8&lt;AE8,CE8+CF8+CG8-CH8,0))))))</f>
        <v>0</v>
      </c>
      <c r="AG8" s="3">
        <f>IF(Inputs!$B$27&lt;&gt;"Ready","PENDING INPUTS",MIN((AA8+AB8+AC8),IF(D8&gt;C8,IF(D8=0,0,AD8*C8/D8),AD8+AF8)))</f>
        <v>0</v>
      </c>
      <c r="AH8" s="3">
        <f>IF(Inputs!$B$27&lt;&gt;"Ready","PENDING INPUTS",MAX(0,(AA8+AB8+AC8)-AG8))</f>
        <v>0</v>
      </c>
      <c r="AI8" s="3">
        <f>IF(Inputs!$B$27&lt;&gt;"Ready","PENDING INPUTS",AP7)</f>
        <v>0</v>
      </c>
      <c r="AJ8" s="3">
        <f>IF(Inputs!$B$27&lt;&gt;"Ready","PENDING INPUTS",IF(A8&lt;=Inputs!$B$6,ROUND(AI8*Inputs!C17/12,2),0))</f>
        <v>0</v>
      </c>
      <c r="AK8" s="3">
        <f>IF(Inputs!$B$27&lt;&gt;"Ready","PENDING INPUTS",IF(AND(A8&lt;=Inputs!$B$6,AI8&gt;0),Inputs!G17,0))</f>
        <v>0</v>
      </c>
      <c r="AL8" s="3">
        <f>IF(Inputs!$B$27&lt;&gt;"Ready","PENDING INPUTS",IF(A8&gt;Inputs!$B$6,0,MIN((AI8+AJ8+AK8),IF(Inputs!H17=1,Inputs!D17,MAX(Inputs!F17,ROUND(AI8*Inputs!E17+AJ8+AK8,2))))))</f>
        <v>0</v>
      </c>
      <c r="AM8">
        <f>IF(Inputs!$B$27&lt;&gt;"Ready","PENDING INPUTS",IF(AI8&lt;=0,99,1+IF(AND(K8&gt;0,OR(Inputs!C14&gt;Inputs!C17,AND(Inputs!C14=Inputs!C17,0&lt;3))),1,0)+IF(AND(S8&gt;0,OR(Inputs!C15&gt;Inputs!C17,AND(Inputs!C15=Inputs!C17,1&lt;3))),1,0)+IF(AND(AA8&gt;0,OR(Inputs!C16&gt;Inputs!C17,AND(Inputs!C16=Inputs!C17,2&lt;3))),1,0)+IF(AND(AQ8&gt;0,OR(Inputs!C18&gt;Inputs!C17,AND(Inputs!C18=Inputs!C17,4&lt;3))),1,0)+IF(AND(AY8&gt;0,OR(Inputs!C19&gt;Inputs!C17,AND(Inputs!C19=Inputs!C17,5&lt;3))),1,0)+IF(AND(BG8&gt;0,OR(Inputs!C20&gt;Inputs!C17,AND(Inputs!C20=Inputs!C17,6&lt;3))),1,0)+IF(AND(BO8&gt;0,OR(Inputs!C21&gt;Inputs!C17,AND(Inputs!C21=Inputs!C17,7&lt;3))),1,0)+IF(AND(BW8&gt;0,OR(Inputs!C22&gt;Inputs!C17,AND(Inputs!C22=Inputs!C17,8&lt;3))),1,0)+IF(AND(CE8&gt;0,OR(Inputs!C23&gt;Inputs!C17,AND(Inputs!C23=Inputs!C17,9&lt;3))),1,0)))</f>
        <v>99</v>
      </c>
      <c r="AN8" s="3">
        <f>IF(Inputs!$B$27&lt;&gt;"Ready","PENDING INPUTS",IF(A8&gt;Inputs!$B$6,0,MIN(MAX(0,(AI8+AJ8+AK8)-AL8),MAX(0,C8-D8-(IF(O8&lt;AM8,K8+L8+M8-N8,0)+IF(W8&lt;AM8,S8+T8+U8-V8,0)+IF(AE8&lt;AM8,AA8+AB8+AC8-AD8,0)+IF(AM8&lt;AM8,AI8+AJ8+AK8-AL8,0)+IF(AU8&lt;AM8,AQ8+AR8+AS8-AT8,0)+IF(BC8&lt;AM8,AY8+AZ8+BA8-BB8,0)+IF(BK8&lt;AM8,BG8+BH8+BI8-BJ8,0)+IF(BS8&lt;AM8,BO8+BP8+BQ8-BR8,0)+IF(CA8&lt;AM8,BW8+BX8+BY8-BZ8,0)+IF(CI8&lt;AM8,CE8+CF8+CG8-CH8,0))))))</f>
        <v>0</v>
      </c>
      <c r="AO8" s="3">
        <f>IF(Inputs!$B$27&lt;&gt;"Ready","PENDING INPUTS",MIN((AI8+AJ8+AK8),IF(D8&gt;C8,IF(D8=0,0,AL8*C8/D8),AL8+AN8)))</f>
        <v>0</v>
      </c>
      <c r="AP8" s="3">
        <f>IF(Inputs!$B$27&lt;&gt;"Ready","PENDING INPUTS",MAX(0,(AI8+AJ8+AK8)-AO8))</f>
        <v>0</v>
      </c>
      <c r="AQ8" s="3">
        <f>IF(Inputs!$B$27&lt;&gt;"Ready","PENDING INPUTS",AX7)</f>
        <v>0</v>
      </c>
      <c r="AR8" s="3">
        <f>IF(Inputs!$B$27&lt;&gt;"Ready","PENDING INPUTS",IF(A8&lt;=Inputs!$B$6,ROUND(AQ8*Inputs!C18/12,2),0))</f>
        <v>0</v>
      </c>
      <c r="AS8" s="3">
        <f>IF(Inputs!$B$27&lt;&gt;"Ready","PENDING INPUTS",IF(AND(A8&lt;=Inputs!$B$6,AQ8&gt;0),Inputs!G18,0))</f>
        <v>0</v>
      </c>
      <c r="AT8" s="3">
        <f>IF(Inputs!$B$27&lt;&gt;"Ready","PENDING INPUTS",IF(A8&gt;Inputs!$B$6,0,MIN((AQ8+AR8+AS8),IF(Inputs!H18=1,Inputs!D18,MAX(Inputs!F18,ROUND(AQ8*Inputs!E18+AR8+AS8,2))))))</f>
        <v>0</v>
      </c>
      <c r="AU8">
        <f>IF(Inputs!$B$27&lt;&gt;"Ready","PENDING INPUTS",IF(AQ8&lt;=0,99,1+IF(AND(K8&gt;0,OR(Inputs!C14&gt;Inputs!C18,AND(Inputs!C14=Inputs!C18,0&lt;4))),1,0)+IF(AND(S8&gt;0,OR(Inputs!C15&gt;Inputs!C18,AND(Inputs!C15=Inputs!C18,1&lt;4))),1,0)+IF(AND(AA8&gt;0,OR(Inputs!C16&gt;Inputs!C18,AND(Inputs!C16=Inputs!C18,2&lt;4))),1,0)+IF(AND(AI8&gt;0,OR(Inputs!C17&gt;Inputs!C18,AND(Inputs!C17=Inputs!C18,3&lt;4))),1,0)+IF(AND(AY8&gt;0,OR(Inputs!C19&gt;Inputs!C18,AND(Inputs!C19=Inputs!C18,5&lt;4))),1,0)+IF(AND(BG8&gt;0,OR(Inputs!C20&gt;Inputs!C18,AND(Inputs!C20=Inputs!C18,6&lt;4))),1,0)+IF(AND(BO8&gt;0,OR(Inputs!C21&gt;Inputs!C18,AND(Inputs!C21=Inputs!C18,7&lt;4))),1,0)+IF(AND(BW8&gt;0,OR(Inputs!C22&gt;Inputs!C18,AND(Inputs!C22=Inputs!C18,8&lt;4))),1,0)+IF(AND(CE8&gt;0,OR(Inputs!C23&gt;Inputs!C18,AND(Inputs!C23=Inputs!C18,9&lt;4))),1,0)))</f>
        <v>99</v>
      </c>
      <c r="AV8" s="3">
        <f>IF(Inputs!$B$27&lt;&gt;"Ready","PENDING INPUTS",IF(A8&gt;Inputs!$B$6,0,MIN(MAX(0,(AQ8+AR8+AS8)-AT8),MAX(0,C8-D8-(IF(O8&lt;AU8,K8+L8+M8-N8,0)+IF(W8&lt;AU8,S8+T8+U8-V8,0)+IF(AE8&lt;AU8,AA8+AB8+AC8-AD8,0)+IF(AM8&lt;AU8,AI8+AJ8+AK8-AL8,0)+IF(AU8&lt;AU8,AQ8+AR8+AS8-AT8,0)+IF(BC8&lt;AU8,AY8+AZ8+BA8-BB8,0)+IF(BK8&lt;AU8,BG8+BH8+BI8-BJ8,0)+IF(BS8&lt;AU8,BO8+BP8+BQ8-BR8,0)+IF(CA8&lt;AU8,BW8+BX8+BY8-BZ8,0)+IF(CI8&lt;AU8,CE8+CF8+CG8-CH8,0))))))</f>
        <v>0</v>
      </c>
      <c r="AW8" s="3">
        <f>IF(Inputs!$B$27&lt;&gt;"Ready","PENDING INPUTS",MIN((AQ8+AR8+AS8),IF(D8&gt;C8,IF(D8=0,0,AT8*C8/D8),AT8+AV8)))</f>
        <v>0</v>
      </c>
      <c r="AX8" s="3">
        <f>IF(Inputs!$B$27&lt;&gt;"Ready","PENDING INPUTS",MAX(0,(AQ8+AR8+AS8)-AW8))</f>
        <v>0</v>
      </c>
      <c r="AY8" s="3">
        <f>IF(Inputs!$B$27&lt;&gt;"Ready","PENDING INPUTS",BF7)</f>
        <v>0</v>
      </c>
      <c r="AZ8" s="3">
        <f>IF(Inputs!$B$27&lt;&gt;"Ready","PENDING INPUTS",IF(A8&lt;=Inputs!$B$6,ROUND(AY8*Inputs!C19/12,2),0))</f>
        <v>0</v>
      </c>
      <c r="BA8" s="3">
        <f>IF(Inputs!$B$27&lt;&gt;"Ready","PENDING INPUTS",IF(AND(A8&lt;=Inputs!$B$6,AY8&gt;0),Inputs!G19,0))</f>
        <v>0</v>
      </c>
      <c r="BB8" s="3">
        <f>IF(Inputs!$B$27&lt;&gt;"Ready","PENDING INPUTS",IF(A8&gt;Inputs!$B$6,0,MIN((AY8+AZ8+BA8),IF(Inputs!H19=1,Inputs!D19,MAX(Inputs!F19,ROUND(AY8*Inputs!E19+AZ8+BA8,2))))))</f>
        <v>0</v>
      </c>
      <c r="BC8">
        <f>IF(Inputs!$B$27&lt;&gt;"Ready","PENDING INPUTS",IF(AY8&lt;=0,99,1+IF(AND(K8&gt;0,OR(Inputs!C14&gt;Inputs!C19,AND(Inputs!C14=Inputs!C19,0&lt;5))),1,0)+IF(AND(S8&gt;0,OR(Inputs!C15&gt;Inputs!C19,AND(Inputs!C15=Inputs!C19,1&lt;5))),1,0)+IF(AND(AA8&gt;0,OR(Inputs!C16&gt;Inputs!C19,AND(Inputs!C16=Inputs!C19,2&lt;5))),1,0)+IF(AND(AI8&gt;0,OR(Inputs!C17&gt;Inputs!C19,AND(Inputs!C17=Inputs!C19,3&lt;5))),1,0)+IF(AND(AQ8&gt;0,OR(Inputs!C18&gt;Inputs!C19,AND(Inputs!C18=Inputs!C19,4&lt;5))),1,0)+IF(AND(BG8&gt;0,OR(Inputs!C20&gt;Inputs!C19,AND(Inputs!C20=Inputs!C19,6&lt;5))),1,0)+IF(AND(BO8&gt;0,OR(Inputs!C21&gt;Inputs!C19,AND(Inputs!C21=Inputs!C19,7&lt;5))),1,0)+IF(AND(BW8&gt;0,OR(Inputs!C22&gt;Inputs!C19,AND(Inputs!C22=Inputs!C19,8&lt;5))),1,0)+IF(AND(CE8&gt;0,OR(Inputs!C23&gt;Inputs!C19,AND(Inputs!C23=Inputs!C19,9&lt;5))),1,0)))</f>
        <v>99</v>
      </c>
      <c r="BD8" s="3">
        <f>IF(Inputs!$B$27&lt;&gt;"Ready","PENDING INPUTS",IF(A8&gt;Inputs!$B$6,0,MIN(MAX(0,(AY8+AZ8+BA8)-BB8),MAX(0,C8-D8-(IF(O8&lt;BC8,K8+L8+M8-N8,0)+IF(W8&lt;BC8,S8+T8+U8-V8,0)+IF(AE8&lt;BC8,AA8+AB8+AC8-AD8,0)+IF(AM8&lt;BC8,AI8+AJ8+AK8-AL8,0)+IF(AU8&lt;BC8,AQ8+AR8+AS8-AT8,0)+IF(BC8&lt;BC8,AY8+AZ8+BA8-BB8,0)+IF(BK8&lt;BC8,BG8+BH8+BI8-BJ8,0)+IF(BS8&lt;BC8,BO8+BP8+BQ8-BR8,0)+IF(CA8&lt;BC8,BW8+BX8+BY8-BZ8,0)+IF(CI8&lt;BC8,CE8+CF8+CG8-CH8,0))))))</f>
        <v>0</v>
      </c>
      <c r="BE8" s="3">
        <f>IF(Inputs!$B$27&lt;&gt;"Ready","PENDING INPUTS",MIN((AY8+AZ8+BA8),IF(D8&gt;C8,IF(D8=0,0,BB8*C8/D8),BB8+BD8)))</f>
        <v>0</v>
      </c>
      <c r="BF8" s="3">
        <f>IF(Inputs!$B$27&lt;&gt;"Ready","PENDING INPUTS",MAX(0,(AY8+AZ8+BA8)-BE8))</f>
        <v>0</v>
      </c>
      <c r="BG8" s="3">
        <f>IF(Inputs!$B$27&lt;&gt;"Ready","PENDING INPUTS",BN7)</f>
        <v>0</v>
      </c>
      <c r="BH8" s="3">
        <f>IF(Inputs!$B$27&lt;&gt;"Ready","PENDING INPUTS",IF(A8&lt;=Inputs!$B$6,ROUND(BG8*Inputs!C20/12,2),0))</f>
        <v>0</v>
      </c>
      <c r="BI8" s="3">
        <f>IF(Inputs!$B$27&lt;&gt;"Ready","PENDING INPUTS",IF(AND(A8&lt;=Inputs!$B$6,BG8&gt;0),Inputs!G20,0))</f>
        <v>0</v>
      </c>
      <c r="BJ8" s="3">
        <f>IF(Inputs!$B$27&lt;&gt;"Ready","PENDING INPUTS",IF(A8&gt;Inputs!$B$6,0,MIN((BG8+BH8+BI8),IF(Inputs!H20=1,Inputs!D20,MAX(Inputs!F20,ROUND(BG8*Inputs!E20+BH8+BI8,2))))))</f>
        <v>0</v>
      </c>
      <c r="BK8">
        <f>IF(Inputs!$B$27&lt;&gt;"Ready","PENDING INPUTS",IF(BG8&lt;=0,99,1+IF(AND(K8&gt;0,OR(Inputs!C14&gt;Inputs!C20,AND(Inputs!C14=Inputs!C20,0&lt;6))),1,0)+IF(AND(S8&gt;0,OR(Inputs!C15&gt;Inputs!C20,AND(Inputs!C15=Inputs!C20,1&lt;6))),1,0)+IF(AND(AA8&gt;0,OR(Inputs!C16&gt;Inputs!C20,AND(Inputs!C16=Inputs!C20,2&lt;6))),1,0)+IF(AND(AI8&gt;0,OR(Inputs!C17&gt;Inputs!C20,AND(Inputs!C17=Inputs!C20,3&lt;6))),1,0)+IF(AND(AQ8&gt;0,OR(Inputs!C18&gt;Inputs!C20,AND(Inputs!C18=Inputs!C20,4&lt;6))),1,0)+IF(AND(AY8&gt;0,OR(Inputs!C19&gt;Inputs!C20,AND(Inputs!C19=Inputs!C20,5&lt;6))),1,0)+IF(AND(BO8&gt;0,OR(Inputs!C21&gt;Inputs!C20,AND(Inputs!C21=Inputs!C20,7&lt;6))),1,0)+IF(AND(BW8&gt;0,OR(Inputs!C22&gt;Inputs!C20,AND(Inputs!C22=Inputs!C20,8&lt;6))),1,0)+IF(AND(CE8&gt;0,OR(Inputs!C23&gt;Inputs!C20,AND(Inputs!C23=Inputs!C20,9&lt;6))),1,0)))</f>
        <v>99</v>
      </c>
      <c r="BL8" s="3">
        <f>IF(Inputs!$B$27&lt;&gt;"Ready","PENDING INPUTS",IF(A8&gt;Inputs!$B$6,0,MIN(MAX(0,(BG8+BH8+BI8)-BJ8),MAX(0,C8-D8-(IF(O8&lt;BK8,K8+L8+M8-N8,0)+IF(W8&lt;BK8,S8+T8+U8-V8,0)+IF(AE8&lt;BK8,AA8+AB8+AC8-AD8,0)+IF(AM8&lt;BK8,AI8+AJ8+AK8-AL8,0)+IF(AU8&lt;BK8,AQ8+AR8+AS8-AT8,0)+IF(BC8&lt;BK8,AY8+AZ8+BA8-BB8,0)+IF(BK8&lt;BK8,BG8+BH8+BI8-BJ8,0)+IF(BS8&lt;BK8,BO8+BP8+BQ8-BR8,0)+IF(CA8&lt;BK8,BW8+BX8+BY8-BZ8,0)+IF(CI8&lt;BK8,CE8+CF8+CG8-CH8,0))))))</f>
        <v>0</v>
      </c>
      <c r="BM8" s="3">
        <f>IF(Inputs!$B$27&lt;&gt;"Ready","PENDING INPUTS",MIN((BG8+BH8+BI8),IF(D8&gt;C8,IF(D8=0,0,BJ8*C8/D8),BJ8+BL8)))</f>
        <v>0</v>
      </c>
      <c r="BN8" s="3">
        <f>IF(Inputs!$B$27&lt;&gt;"Ready","PENDING INPUTS",MAX(0,(BG8+BH8+BI8)-BM8))</f>
        <v>0</v>
      </c>
      <c r="BO8" s="3">
        <f>IF(Inputs!$B$27&lt;&gt;"Ready","PENDING INPUTS",BV7)</f>
        <v>0</v>
      </c>
      <c r="BP8" s="3">
        <f>IF(Inputs!$B$27&lt;&gt;"Ready","PENDING INPUTS",IF(A8&lt;=Inputs!$B$6,ROUND(BO8*Inputs!C21/12,2),0))</f>
        <v>0</v>
      </c>
      <c r="BQ8" s="3">
        <f>IF(Inputs!$B$27&lt;&gt;"Ready","PENDING INPUTS",IF(AND(A8&lt;=Inputs!$B$6,BO8&gt;0),Inputs!G21,0))</f>
        <v>0</v>
      </c>
      <c r="BR8" s="3">
        <f>IF(Inputs!$B$27&lt;&gt;"Ready","PENDING INPUTS",IF(A8&gt;Inputs!$B$6,0,MIN((BO8+BP8+BQ8),IF(Inputs!H21=1,Inputs!D21,MAX(Inputs!F21,ROUND(BO8*Inputs!E21+BP8+BQ8,2))))))</f>
        <v>0</v>
      </c>
      <c r="BS8">
        <f>IF(Inputs!$B$27&lt;&gt;"Ready","PENDING INPUTS",IF(BO8&lt;=0,99,1+IF(AND(K8&gt;0,OR(Inputs!C14&gt;Inputs!C21,AND(Inputs!C14=Inputs!C21,0&lt;7))),1,0)+IF(AND(S8&gt;0,OR(Inputs!C15&gt;Inputs!C21,AND(Inputs!C15=Inputs!C21,1&lt;7))),1,0)+IF(AND(AA8&gt;0,OR(Inputs!C16&gt;Inputs!C21,AND(Inputs!C16=Inputs!C21,2&lt;7))),1,0)+IF(AND(AI8&gt;0,OR(Inputs!C17&gt;Inputs!C21,AND(Inputs!C17=Inputs!C21,3&lt;7))),1,0)+IF(AND(AQ8&gt;0,OR(Inputs!C18&gt;Inputs!C21,AND(Inputs!C18=Inputs!C21,4&lt;7))),1,0)+IF(AND(AY8&gt;0,OR(Inputs!C19&gt;Inputs!C21,AND(Inputs!C19=Inputs!C21,5&lt;7))),1,0)+IF(AND(BG8&gt;0,OR(Inputs!C20&gt;Inputs!C21,AND(Inputs!C20=Inputs!C21,6&lt;7))),1,0)+IF(AND(BW8&gt;0,OR(Inputs!C22&gt;Inputs!C21,AND(Inputs!C22=Inputs!C21,8&lt;7))),1,0)+IF(AND(CE8&gt;0,OR(Inputs!C23&gt;Inputs!C21,AND(Inputs!C23=Inputs!C21,9&lt;7))),1,0)))</f>
        <v>99</v>
      </c>
      <c r="BT8" s="3">
        <f>IF(Inputs!$B$27&lt;&gt;"Ready","PENDING INPUTS",IF(A8&gt;Inputs!$B$6,0,MIN(MAX(0,(BO8+BP8+BQ8)-BR8),MAX(0,C8-D8-(IF(O8&lt;BS8,K8+L8+M8-N8,0)+IF(W8&lt;BS8,S8+T8+U8-V8,0)+IF(AE8&lt;BS8,AA8+AB8+AC8-AD8,0)+IF(AM8&lt;BS8,AI8+AJ8+AK8-AL8,0)+IF(AU8&lt;BS8,AQ8+AR8+AS8-AT8,0)+IF(BC8&lt;BS8,AY8+AZ8+BA8-BB8,0)+IF(BK8&lt;BS8,BG8+BH8+BI8-BJ8,0)+IF(BS8&lt;BS8,BO8+BP8+BQ8-BR8,0)+IF(CA8&lt;BS8,BW8+BX8+BY8-BZ8,0)+IF(CI8&lt;BS8,CE8+CF8+CG8-CH8,0))))))</f>
        <v>0</v>
      </c>
      <c r="BU8" s="3">
        <f>IF(Inputs!$B$27&lt;&gt;"Ready","PENDING INPUTS",MIN((BO8+BP8+BQ8),IF(D8&gt;C8,IF(D8=0,0,BR8*C8/D8),BR8+BT8)))</f>
        <v>0</v>
      </c>
      <c r="BV8" s="3">
        <f>IF(Inputs!$B$27&lt;&gt;"Ready","PENDING INPUTS",MAX(0,(BO8+BP8+BQ8)-BU8))</f>
        <v>0</v>
      </c>
      <c r="BW8" s="3">
        <f>IF(Inputs!$B$27&lt;&gt;"Ready","PENDING INPUTS",CD7)</f>
        <v>0</v>
      </c>
      <c r="BX8" s="3">
        <f>IF(Inputs!$B$27&lt;&gt;"Ready","PENDING INPUTS",IF(A8&lt;=Inputs!$B$6,ROUND(BW8*Inputs!C22/12,2),0))</f>
        <v>0</v>
      </c>
      <c r="BY8" s="3">
        <f>IF(Inputs!$B$27&lt;&gt;"Ready","PENDING INPUTS",IF(AND(A8&lt;=Inputs!$B$6,BW8&gt;0),Inputs!G22,0))</f>
        <v>0</v>
      </c>
      <c r="BZ8" s="3">
        <f>IF(Inputs!$B$27&lt;&gt;"Ready","PENDING INPUTS",IF(A8&gt;Inputs!$B$6,0,MIN((BW8+BX8+BY8),IF(Inputs!H22=1,Inputs!D22,MAX(Inputs!F22,ROUND(BW8*Inputs!E22+BX8+BY8,2))))))</f>
        <v>0</v>
      </c>
      <c r="CA8">
        <f>IF(Inputs!$B$27&lt;&gt;"Ready","PENDING INPUTS",IF(BW8&lt;=0,99,1+IF(AND(K8&gt;0,OR(Inputs!C14&gt;Inputs!C22,AND(Inputs!C14=Inputs!C22,0&lt;8))),1,0)+IF(AND(S8&gt;0,OR(Inputs!C15&gt;Inputs!C22,AND(Inputs!C15=Inputs!C22,1&lt;8))),1,0)+IF(AND(AA8&gt;0,OR(Inputs!C16&gt;Inputs!C22,AND(Inputs!C16=Inputs!C22,2&lt;8))),1,0)+IF(AND(AI8&gt;0,OR(Inputs!C17&gt;Inputs!C22,AND(Inputs!C17=Inputs!C22,3&lt;8))),1,0)+IF(AND(AQ8&gt;0,OR(Inputs!C18&gt;Inputs!C22,AND(Inputs!C18=Inputs!C22,4&lt;8))),1,0)+IF(AND(AY8&gt;0,OR(Inputs!C19&gt;Inputs!C22,AND(Inputs!C19=Inputs!C22,5&lt;8))),1,0)+IF(AND(BG8&gt;0,OR(Inputs!C20&gt;Inputs!C22,AND(Inputs!C20=Inputs!C22,6&lt;8))),1,0)+IF(AND(BO8&gt;0,OR(Inputs!C21&gt;Inputs!C22,AND(Inputs!C21=Inputs!C22,7&lt;8))),1,0)+IF(AND(CE8&gt;0,OR(Inputs!C23&gt;Inputs!C22,AND(Inputs!C23=Inputs!C22,9&lt;8))),1,0)))</f>
        <v>99</v>
      </c>
      <c r="CB8" s="3">
        <f>IF(Inputs!$B$27&lt;&gt;"Ready","PENDING INPUTS",IF(A8&gt;Inputs!$B$6,0,MIN(MAX(0,(BW8+BX8+BY8)-BZ8),MAX(0,C8-D8-(IF(O8&lt;CA8,K8+L8+M8-N8,0)+IF(W8&lt;CA8,S8+T8+U8-V8,0)+IF(AE8&lt;CA8,AA8+AB8+AC8-AD8,0)+IF(AM8&lt;CA8,AI8+AJ8+AK8-AL8,0)+IF(AU8&lt;CA8,AQ8+AR8+AS8-AT8,0)+IF(BC8&lt;CA8,AY8+AZ8+BA8-BB8,0)+IF(BK8&lt;CA8,BG8+BH8+BI8-BJ8,0)+IF(BS8&lt;CA8,BO8+BP8+BQ8-BR8,0)+IF(CA8&lt;CA8,BW8+BX8+BY8-BZ8,0)+IF(CI8&lt;CA8,CE8+CF8+CG8-CH8,0))))))</f>
        <v>0</v>
      </c>
      <c r="CC8" s="3">
        <f>IF(Inputs!$B$27&lt;&gt;"Ready","PENDING INPUTS",MIN((BW8+BX8+BY8),IF(D8&gt;C8,IF(D8=0,0,BZ8*C8/D8),BZ8+CB8)))</f>
        <v>0</v>
      </c>
      <c r="CD8" s="3">
        <f>IF(Inputs!$B$27&lt;&gt;"Ready","PENDING INPUTS",MAX(0,(BW8+BX8+BY8)-CC8))</f>
        <v>0</v>
      </c>
      <c r="CE8" s="3">
        <f>IF(Inputs!$B$27&lt;&gt;"Ready","PENDING INPUTS",CL7)</f>
        <v>0</v>
      </c>
      <c r="CF8" s="3">
        <f>IF(Inputs!$B$27&lt;&gt;"Ready","PENDING INPUTS",IF(A8&lt;=Inputs!$B$6,ROUND(CE8*Inputs!C23/12,2),0))</f>
        <v>0</v>
      </c>
      <c r="CG8" s="3">
        <f>IF(Inputs!$B$27&lt;&gt;"Ready","PENDING INPUTS",IF(AND(A8&lt;=Inputs!$B$6,CE8&gt;0),Inputs!G23,0))</f>
        <v>0</v>
      </c>
      <c r="CH8" s="3">
        <f>IF(Inputs!$B$27&lt;&gt;"Ready","PENDING INPUTS",IF(A8&gt;Inputs!$B$6,0,MIN((CE8+CF8+CG8),IF(Inputs!H23=1,Inputs!D23,MAX(Inputs!F23,ROUND(CE8*Inputs!E23+CF8+CG8,2))))))</f>
        <v>0</v>
      </c>
      <c r="CI8">
        <f>IF(Inputs!$B$27&lt;&gt;"Ready","PENDING INPUTS",IF(CE8&lt;=0,99,1+IF(AND(K8&gt;0,OR(Inputs!C14&gt;Inputs!C23,AND(Inputs!C14=Inputs!C23,0&lt;9))),1,0)+IF(AND(S8&gt;0,OR(Inputs!C15&gt;Inputs!C23,AND(Inputs!C15=Inputs!C23,1&lt;9))),1,0)+IF(AND(AA8&gt;0,OR(Inputs!C16&gt;Inputs!C23,AND(Inputs!C16=Inputs!C23,2&lt;9))),1,0)+IF(AND(AI8&gt;0,OR(Inputs!C17&gt;Inputs!C23,AND(Inputs!C17=Inputs!C23,3&lt;9))),1,0)+IF(AND(AQ8&gt;0,OR(Inputs!C18&gt;Inputs!C23,AND(Inputs!C18=Inputs!C23,4&lt;9))),1,0)+IF(AND(AY8&gt;0,OR(Inputs!C19&gt;Inputs!C23,AND(Inputs!C19=Inputs!C23,5&lt;9))),1,0)+IF(AND(BG8&gt;0,OR(Inputs!C20&gt;Inputs!C23,AND(Inputs!C20=Inputs!C23,6&lt;9))),1,0)+IF(AND(BO8&gt;0,OR(Inputs!C21&gt;Inputs!C23,AND(Inputs!C21=Inputs!C23,7&lt;9))),1,0)+IF(AND(BW8&gt;0,OR(Inputs!C22&gt;Inputs!C23,AND(Inputs!C22=Inputs!C23,8&lt;9))),1,0)))</f>
        <v>99</v>
      </c>
      <c r="CJ8" s="3">
        <f>IF(Inputs!$B$27&lt;&gt;"Ready","PENDING INPUTS",IF(A8&gt;Inputs!$B$6,0,MIN(MAX(0,(CE8+CF8+CG8)-CH8),MAX(0,C8-D8-(IF(O8&lt;CI8,K8+L8+M8-N8,0)+IF(W8&lt;CI8,S8+T8+U8-V8,0)+IF(AE8&lt;CI8,AA8+AB8+AC8-AD8,0)+IF(AM8&lt;CI8,AI8+AJ8+AK8-AL8,0)+IF(AU8&lt;CI8,AQ8+AR8+AS8-AT8,0)+IF(BC8&lt;CI8,AY8+AZ8+BA8-BB8,0)+IF(BK8&lt;CI8,BG8+BH8+BI8-BJ8,0)+IF(BS8&lt;CI8,BO8+BP8+BQ8-BR8,0)+IF(CA8&lt;CI8,BW8+BX8+BY8-BZ8,0)+IF(CI8&lt;CI8,CE8+CF8+CG8-CH8,0))))))</f>
        <v>0</v>
      </c>
      <c r="CK8" s="3">
        <f>IF(Inputs!$B$27&lt;&gt;"Ready","PENDING INPUTS",MIN((CE8+CF8+CG8),IF(D8&gt;C8,IF(D8=0,0,CH8*C8/D8),CH8+CJ8)))</f>
        <v>0</v>
      </c>
      <c r="CL8" s="3">
        <f>IF(Inputs!$B$27&lt;&gt;"Ready","PENDING INPUTS",MAX(0,(CE8+CF8+CG8)-CK8))</f>
        <v>0</v>
      </c>
    </row>
    <row r="9" spans="1:90" ht="27.95" customHeight="1" x14ac:dyDescent="0.25">
      <c r="A9">
        <v>5</v>
      </c>
      <c r="B9" s="13">
        <f>IF(Inputs!$B$27&lt;&gt;"Ready","PENDING INPUTS",EDATE(Inputs!$B$5,A9-1))</f>
        <v>46419</v>
      </c>
      <c r="C9" s="3">
        <f>IF(Inputs!$B$27&lt;&gt;"Ready","PENDING INPUTS",IF(A9&lt;=Inputs!$B$6,MAX(0,Inputs!$B$4+IF(A9=Inputs!$B$7,Inputs!$B$8,0)+IF(A9=Inputs!$B$9,Inputs!$B$10,0)),0))</f>
        <v>0</v>
      </c>
      <c r="D9" s="3">
        <f>IF(Inputs!$B$27&lt;&gt;"Ready","PENDING INPUTS",SUM(N9,V9,AD9,AL9,AT9,BB9,BJ9,BR9,BZ9,CH9))</f>
        <v>0</v>
      </c>
      <c r="E9" s="3">
        <f>IF(Inputs!$B$27&lt;&gt;"Ready","PENDING INPUTS",MAX(0,D9-C9))</f>
        <v>0</v>
      </c>
      <c r="F9" s="3">
        <f>IF(Inputs!$B$27&lt;&gt;"Ready","PENDING INPUTS",SUM(Q9,Y9,AG9,AO9,AW9,BE9,BM9,BU9,CC9,CK9))</f>
        <v>0</v>
      </c>
      <c r="G9" s="3">
        <f>IF(Inputs!$B$27&lt;&gt;"Ready","PENDING INPUTS",SUM(L9,T9,AB9,AJ9,AR9,AZ9,BH9,BP9,BX9,CF9))</f>
        <v>0</v>
      </c>
      <c r="H9" s="3">
        <f>IF(Inputs!$B$27&lt;&gt;"Ready","PENDING INPUTS",SUM(M9,U9,AC9,AK9,AS9,BA9,BI9,BQ9,BY9,CG9))</f>
        <v>0</v>
      </c>
      <c r="I9" s="3">
        <f>IF(Inputs!$B$27&lt;&gt;"Ready","PENDING INPUTS",SUM(R9,Z9,AH9,AP9,AX9,BF9,BN9,BV9,CD9,CL9))</f>
        <v>0</v>
      </c>
      <c r="J9" t="str">
        <f>IF(Inputs!$B$27&lt;&gt;"Ready","PENDING INPUTS",IF(A9&gt;Inputs!$B$6,"Beyond horizon",IF(E9&gt;0.005,"MINIMUM SHORTFALL",IF(I9&lt;0.005,"Paid off","In progress"))))</f>
        <v>Paid off</v>
      </c>
      <c r="K9" s="3">
        <f>IF(Inputs!$B$27&lt;&gt;"Ready","PENDING INPUTS",R8)</f>
        <v>0</v>
      </c>
      <c r="L9" s="3">
        <f>IF(Inputs!$B$27&lt;&gt;"Ready","PENDING INPUTS",IF(A9&lt;=Inputs!$B$6,ROUND(K9*Inputs!C14/12,2),0))</f>
        <v>0</v>
      </c>
      <c r="M9" s="3">
        <f>IF(Inputs!$B$27&lt;&gt;"Ready","PENDING INPUTS",IF(AND(A9&lt;=Inputs!$B$6,K9&gt;0),Inputs!G14,0))</f>
        <v>0</v>
      </c>
      <c r="N9" s="3">
        <f>IF(Inputs!$B$27&lt;&gt;"Ready","PENDING INPUTS",IF(A9&gt;Inputs!$B$6,0,MIN((K9+L9+M9),IF(Inputs!H14=1,Inputs!D14,MAX(Inputs!F14,ROUND(K9*Inputs!E14+L9+M9,2))))))</f>
        <v>0</v>
      </c>
      <c r="O9">
        <f>IF(Inputs!$B$27&lt;&gt;"Ready","PENDING INPUTS",IF(K9&lt;=0,99,1+IF(AND(S9&gt;0,OR(Inputs!C15&gt;Inputs!C14,AND(Inputs!C15=Inputs!C14,1&lt;0))),1,0)+IF(AND(AA9&gt;0,OR(Inputs!C16&gt;Inputs!C14,AND(Inputs!C16=Inputs!C14,2&lt;0))),1,0)+IF(AND(AI9&gt;0,OR(Inputs!C17&gt;Inputs!C14,AND(Inputs!C17=Inputs!C14,3&lt;0))),1,0)+IF(AND(AQ9&gt;0,OR(Inputs!C18&gt;Inputs!C14,AND(Inputs!C18=Inputs!C14,4&lt;0))),1,0)+IF(AND(AY9&gt;0,OR(Inputs!C19&gt;Inputs!C14,AND(Inputs!C19=Inputs!C14,5&lt;0))),1,0)+IF(AND(BG9&gt;0,OR(Inputs!C20&gt;Inputs!C14,AND(Inputs!C20=Inputs!C14,6&lt;0))),1,0)+IF(AND(BO9&gt;0,OR(Inputs!C21&gt;Inputs!C14,AND(Inputs!C21=Inputs!C14,7&lt;0))),1,0)+IF(AND(BW9&gt;0,OR(Inputs!C22&gt;Inputs!C14,AND(Inputs!C22=Inputs!C14,8&lt;0))),1,0)+IF(AND(CE9&gt;0,OR(Inputs!C23&gt;Inputs!C14,AND(Inputs!C23=Inputs!C14,9&lt;0))),1,0)))</f>
        <v>99</v>
      </c>
      <c r="P9" s="3">
        <f>IF(Inputs!$B$27&lt;&gt;"Ready","PENDING INPUTS",IF(A9&gt;Inputs!$B$6,0,MIN(MAX(0,(K9+L9+M9)-N9),MAX(0,C9-D9-(IF(O9&lt;O9,K9+L9+M9-N9,0)+IF(W9&lt;O9,S9+T9+U9-V9,0)+IF(AE9&lt;O9,AA9+AB9+AC9-AD9,0)+IF(AM9&lt;O9,AI9+AJ9+AK9-AL9,0)+IF(AU9&lt;O9,AQ9+AR9+AS9-AT9,0)+IF(BC9&lt;O9,AY9+AZ9+BA9-BB9,0)+IF(BK9&lt;O9,BG9+BH9+BI9-BJ9,0)+IF(BS9&lt;O9,BO9+BP9+BQ9-BR9,0)+IF(CA9&lt;O9,BW9+BX9+BY9-BZ9,0)+IF(CI9&lt;O9,CE9+CF9+CG9-CH9,0))))))</f>
        <v>0</v>
      </c>
      <c r="Q9" s="3">
        <f>IF(Inputs!$B$27&lt;&gt;"Ready","PENDING INPUTS",MIN((K9+L9+M9),IF(D9&gt;C9,IF(D9=0,0,N9*C9/D9),N9+P9)))</f>
        <v>0</v>
      </c>
      <c r="R9" s="3">
        <f>IF(Inputs!$B$27&lt;&gt;"Ready","PENDING INPUTS",MAX(0,(K9+L9+M9)-Q9))</f>
        <v>0</v>
      </c>
      <c r="S9" s="3">
        <f>IF(Inputs!$B$27&lt;&gt;"Ready","PENDING INPUTS",Z8)</f>
        <v>0</v>
      </c>
      <c r="T9" s="3">
        <f>IF(Inputs!$B$27&lt;&gt;"Ready","PENDING INPUTS",IF(A9&lt;=Inputs!$B$6,ROUND(S9*Inputs!C15/12,2),0))</f>
        <v>0</v>
      </c>
      <c r="U9" s="3">
        <f>IF(Inputs!$B$27&lt;&gt;"Ready","PENDING INPUTS",IF(AND(A9&lt;=Inputs!$B$6,S9&gt;0),Inputs!G15,0))</f>
        <v>0</v>
      </c>
      <c r="V9" s="3">
        <f>IF(Inputs!$B$27&lt;&gt;"Ready","PENDING INPUTS",IF(A9&gt;Inputs!$B$6,0,MIN((S9+T9+U9),IF(Inputs!H15=1,Inputs!D15,MAX(Inputs!F15,ROUND(S9*Inputs!E15+T9+U9,2))))))</f>
        <v>0</v>
      </c>
      <c r="W9">
        <f>IF(Inputs!$B$27&lt;&gt;"Ready","PENDING INPUTS",IF(S9&lt;=0,99,1+IF(AND(K9&gt;0,OR(Inputs!C14&gt;Inputs!C15,AND(Inputs!C14=Inputs!C15,0&lt;1))),1,0)+IF(AND(AA9&gt;0,OR(Inputs!C16&gt;Inputs!C15,AND(Inputs!C16=Inputs!C15,2&lt;1))),1,0)+IF(AND(AI9&gt;0,OR(Inputs!C17&gt;Inputs!C15,AND(Inputs!C17=Inputs!C15,3&lt;1))),1,0)+IF(AND(AQ9&gt;0,OR(Inputs!C18&gt;Inputs!C15,AND(Inputs!C18=Inputs!C15,4&lt;1))),1,0)+IF(AND(AY9&gt;0,OR(Inputs!C19&gt;Inputs!C15,AND(Inputs!C19=Inputs!C15,5&lt;1))),1,0)+IF(AND(BG9&gt;0,OR(Inputs!C20&gt;Inputs!C15,AND(Inputs!C20=Inputs!C15,6&lt;1))),1,0)+IF(AND(BO9&gt;0,OR(Inputs!C21&gt;Inputs!C15,AND(Inputs!C21=Inputs!C15,7&lt;1))),1,0)+IF(AND(BW9&gt;0,OR(Inputs!C22&gt;Inputs!C15,AND(Inputs!C22=Inputs!C15,8&lt;1))),1,0)+IF(AND(CE9&gt;0,OR(Inputs!C23&gt;Inputs!C15,AND(Inputs!C23=Inputs!C15,9&lt;1))),1,0)))</f>
        <v>99</v>
      </c>
      <c r="X9" s="3">
        <f>IF(Inputs!$B$27&lt;&gt;"Ready","PENDING INPUTS",IF(A9&gt;Inputs!$B$6,0,MIN(MAX(0,(S9+T9+U9)-V9),MAX(0,C9-D9-(IF(O9&lt;W9,K9+L9+M9-N9,0)+IF(W9&lt;W9,S9+T9+U9-V9,0)+IF(AE9&lt;W9,AA9+AB9+AC9-AD9,0)+IF(AM9&lt;W9,AI9+AJ9+AK9-AL9,0)+IF(AU9&lt;W9,AQ9+AR9+AS9-AT9,0)+IF(BC9&lt;W9,AY9+AZ9+BA9-BB9,0)+IF(BK9&lt;W9,BG9+BH9+BI9-BJ9,0)+IF(BS9&lt;W9,BO9+BP9+BQ9-BR9,0)+IF(CA9&lt;W9,BW9+BX9+BY9-BZ9,0)+IF(CI9&lt;W9,CE9+CF9+CG9-CH9,0))))))</f>
        <v>0</v>
      </c>
      <c r="Y9" s="3">
        <f>IF(Inputs!$B$27&lt;&gt;"Ready","PENDING INPUTS",MIN((S9+T9+U9),IF(D9&gt;C9,IF(D9=0,0,V9*C9/D9),V9+X9)))</f>
        <v>0</v>
      </c>
      <c r="Z9" s="3">
        <f>IF(Inputs!$B$27&lt;&gt;"Ready","PENDING INPUTS",MAX(0,(S9+T9+U9)-Y9))</f>
        <v>0</v>
      </c>
      <c r="AA9" s="3">
        <f>IF(Inputs!$B$27&lt;&gt;"Ready","PENDING INPUTS",AH8)</f>
        <v>0</v>
      </c>
      <c r="AB9" s="3">
        <f>IF(Inputs!$B$27&lt;&gt;"Ready","PENDING INPUTS",IF(A9&lt;=Inputs!$B$6,ROUND(AA9*Inputs!C16/12,2),0))</f>
        <v>0</v>
      </c>
      <c r="AC9" s="3">
        <f>IF(Inputs!$B$27&lt;&gt;"Ready","PENDING INPUTS",IF(AND(A9&lt;=Inputs!$B$6,AA9&gt;0),Inputs!G16,0))</f>
        <v>0</v>
      </c>
      <c r="AD9" s="3">
        <f>IF(Inputs!$B$27&lt;&gt;"Ready","PENDING INPUTS",IF(A9&gt;Inputs!$B$6,0,MIN((AA9+AB9+AC9),IF(Inputs!H16=1,Inputs!D16,MAX(Inputs!F16,ROUND(AA9*Inputs!E16+AB9+AC9,2))))))</f>
        <v>0</v>
      </c>
      <c r="AE9">
        <f>IF(Inputs!$B$27&lt;&gt;"Ready","PENDING INPUTS",IF(AA9&lt;=0,99,1+IF(AND(K9&gt;0,OR(Inputs!C14&gt;Inputs!C16,AND(Inputs!C14=Inputs!C16,0&lt;2))),1,0)+IF(AND(S9&gt;0,OR(Inputs!C15&gt;Inputs!C16,AND(Inputs!C15=Inputs!C16,1&lt;2))),1,0)+IF(AND(AI9&gt;0,OR(Inputs!C17&gt;Inputs!C16,AND(Inputs!C17=Inputs!C16,3&lt;2))),1,0)+IF(AND(AQ9&gt;0,OR(Inputs!C18&gt;Inputs!C16,AND(Inputs!C18=Inputs!C16,4&lt;2))),1,0)+IF(AND(AY9&gt;0,OR(Inputs!C19&gt;Inputs!C16,AND(Inputs!C19=Inputs!C16,5&lt;2))),1,0)+IF(AND(BG9&gt;0,OR(Inputs!C20&gt;Inputs!C16,AND(Inputs!C20=Inputs!C16,6&lt;2))),1,0)+IF(AND(BO9&gt;0,OR(Inputs!C21&gt;Inputs!C16,AND(Inputs!C21=Inputs!C16,7&lt;2))),1,0)+IF(AND(BW9&gt;0,OR(Inputs!C22&gt;Inputs!C16,AND(Inputs!C22=Inputs!C16,8&lt;2))),1,0)+IF(AND(CE9&gt;0,OR(Inputs!C23&gt;Inputs!C16,AND(Inputs!C23=Inputs!C16,9&lt;2))),1,0)))</f>
        <v>99</v>
      </c>
      <c r="AF9" s="3">
        <f>IF(Inputs!$B$27&lt;&gt;"Ready","PENDING INPUTS",IF(A9&gt;Inputs!$B$6,0,MIN(MAX(0,(AA9+AB9+AC9)-AD9),MAX(0,C9-D9-(IF(O9&lt;AE9,K9+L9+M9-N9,0)+IF(W9&lt;AE9,S9+T9+U9-V9,0)+IF(AE9&lt;AE9,AA9+AB9+AC9-AD9,0)+IF(AM9&lt;AE9,AI9+AJ9+AK9-AL9,0)+IF(AU9&lt;AE9,AQ9+AR9+AS9-AT9,0)+IF(BC9&lt;AE9,AY9+AZ9+BA9-BB9,0)+IF(BK9&lt;AE9,BG9+BH9+BI9-BJ9,0)+IF(BS9&lt;AE9,BO9+BP9+BQ9-BR9,0)+IF(CA9&lt;AE9,BW9+BX9+BY9-BZ9,0)+IF(CI9&lt;AE9,CE9+CF9+CG9-CH9,0))))))</f>
        <v>0</v>
      </c>
      <c r="AG9" s="3">
        <f>IF(Inputs!$B$27&lt;&gt;"Ready","PENDING INPUTS",MIN((AA9+AB9+AC9),IF(D9&gt;C9,IF(D9=0,0,AD9*C9/D9),AD9+AF9)))</f>
        <v>0</v>
      </c>
      <c r="AH9" s="3">
        <f>IF(Inputs!$B$27&lt;&gt;"Ready","PENDING INPUTS",MAX(0,(AA9+AB9+AC9)-AG9))</f>
        <v>0</v>
      </c>
      <c r="AI9" s="3">
        <f>IF(Inputs!$B$27&lt;&gt;"Ready","PENDING INPUTS",AP8)</f>
        <v>0</v>
      </c>
      <c r="AJ9" s="3">
        <f>IF(Inputs!$B$27&lt;&gt;"Ready","PENDING INPUTS",IF(A9&lt;=Inputs!$B$6,ROUND(AI9*Inputs!C17/12,2),0))</f>
        <v>0</v>
      </c>
      <c r="AK9" s="3">
        <f>IF(Inputs!$B$27&lt;&gt;"Ready","PENDING INPUTS",IF(AND(A9&lt;=Inputs!$B$6,AI9&gt;0),Inputs!G17,0))</f>
        <v>0</v>
      </c>
      <c r="AL9" s="3">
        <f>IF(Inputs!$B$27&lt;&gt;"Ready","PENDING INPUTS",IF(A9&gt;Inputs!$B$6,0,MIN((AI9+AJ9+AK9),IF(Inputs!H17=1,Inputs!D17,MAX(Inputs!F17,ROUND(AI9*Inputs!E17+AJ9+AK9,2))))))</f>
        <v>0</v>
      </c>
      <c r="AM9">
        <f>IF(Inputs!$B$27&lt;&gt;"Ready","PENDING INPUTS",IF(AI9&lt;=0,99,1+IF(AND(K9&gt;0,OR(Inputs!C14&gt;Inputs!C17,AND(Inputs!C14=Inputs!C17,0&lt;3))),1,0)+IF(AND(S9&gt;0,OR(Inputs!C15&gt;Inputs!C17,AND(Inputs!C15=Inputs!C17,1&lt;3))),1,0)+IF(AND(AA9&gt;0,OR(Inputs!C16&gt;Inputs!C17,AND(Inputs!C16=Inputs!C17,2&lt;3))),1,0)+IF(AND(AQ9&gt;0,OR(Inputs!C18&gt;Inputs!C17,AND(Inputs!C18=Inputs!C17,4&lt;3))),1,0)+IF(AND(AY9&gt;0,OR(Inputs!C19&gt;Inputs!C17,AND(Inputs!C19=Inputs!C17,5&lt;3))),1,0)+IF(AND(BG9&gt;0,OR(Inputs!C20&gt;Inputs!C17,AND(Inputs!C20=Inputs!C17,6&lt;3))),1,0)+IF(AND(BO9&gt;0,OR(Inputs!C21&gt;Inputs!C17,AND(Inputs!C21=Inputs!C17,7&lt;3))),1,0)+IF(AND(BW9&gt;0,OR(Inputs!C22&gt;Inputs!C17,AND(Inputs!C22=Inputs!C17,8&lt;3))),1,0)+IF(AND(CE9&gt;0,OR(Inputs!C23&gt;Inputs!C17,AND(Inputs!C23=Inputs!C17,9&lt;3))),1,0)))</f>
        <v>99</v>
      </c>
      <c r="AN9" s="3">
        <f>IF(Inputs!$B$27&lt;&gt;"Ready","PENDING INPUTS",IF(A9&gt;Inputs!$B$6,0,MIN(MAX(0,(AI9+AJ9+AK9)-AL9),MAX(0,C9-D9-(IF(O9&lt;AM9,K9+L9+M9-N9,0)+IF(W9&lt;AM9,S9+T9+U9-V9,0)+IF(AE9&lt;AM9,AA9+AB9+AC9-AD9,0)+IF(AM9&lt;AM9,AI9+AJ9+AK9-AL9,0)+IF(AU9&lt;AM9,AQ9+AR9+AS9-AT9,0)+IF(BC9&lt;AM9,AY9+AZ9+BA9-BB9,0)+IF(BK9&lt;AM9,BG9+BH9+BI9-BJ9,0)+IF(BS9&lt;AM9,BO9+BP9+BQ9-BR9,0)+IF(CA9&lt;AM9,BW9+BX9+BY9-BZ9,0)+IF(CI9&lt;AM9,CE9+CF9+CG9-CH9,0))))))</f>
        <v>0</v>
      </c>
      <c r="AO9" s="3">
        <f>IF(Inputs!$B$27&lt;&gt;"Ready","PENDING INPUTS",MIN((AI9+AJ9+AK9),IF(D9&gt;C9,IF(D9=0,0,AL9*C9/D9),AL9+AN9)))</f>
        <v>0</v>
      </c>
      <c r="AP9" s="3">
        <f>IF(Inputs!$B$27&lt;&gt;"Ready","PENDING INPUTS",MAX(0,(AI9+AJ9+AK9)-AO9))</f>
        <v>0</v>
      </c>
      <c r="AQ9" s="3">
        <f>IF(Inputs!$B$27&lt;&gt;"Ready","PENDING INPUTS",AX8)</f>
        <v>0</v>
      </c>
      <c r="AR9" s="3">
        <f>IF(Inputs!$B$27&lt;&gt;"Ready","PENDING INPUTS",IF(A9&lt;=Inputs!$B$6,ROUND(AQ9*Inputs!C18/12,2),0))</f>
        <v>0</v>
      </c>
      <c r="AS9" s="3">
        <f>IF(Inputs!$B$27&lt;&gt;"Ready","PENDING INPUTS",IF(AND(A9&lt;=Inputs!$B$6,AQ9&gt;0),Inputs!G18,0))</f>
        <v>0</v>
      </c>
      <c r="AT9" s="3">
        <f>IF(Inputs!$B$27&lt;&gt;"Ready","PENDING INPUTS",IF(A9&gt;Inputs!$B$6,0,MIN((AQ9+AR9+AS9),IF(Inputs!H18=1,Inputs!D18,MAX(Inputs!F18,ROUND(AQ9*Inputs!E18+AR9+AS9,2))))))</f>
        <v>0</v>
      </c>
      <c r="AU9">
        <f>IF(Inputs!$B$27&lt;&gt;"Ready","PENDING INPUTS",IF(AQ9&lt;=0,99,1+IF(AND(K9&gt;0,OR(Inputs!C14&gt;Inputs!C18,AND(Inputs!C14=Inputs!C18,0&lt;4))),1,0)+IF(AND(S9&gt;0,OR(Inputs!C15&gt;Inputs!C18,AND(Inputs!C15=Inputs!C18,1&lt;4))),1,0)+IF(AND(AA9&gt;0,OR(Inputs!C16&gt;Inputs!C18,AND(Inputs!C16=Inputs!C18,2&lt;4))),1,0)+IF(AND(AI9&gt;0,OR(Inputs!C17&gt;Inputs!C18,AND(Inputs!C17=Inputs!C18,3&lt;4))),1,0)+IF(AND(AY9&gt;0,OR(Inputs!C19&gt;Inputs!C18,AND(Inputs!C19=Inputs!C18,5&lt;4))),1,0)+IF(AND(BG9&gt;0,OR(Inputs!C20&gt;Inputs!C18,AND(Inputs!C20=Inputs!C18,6&lt;4))),1,0)+IF(AND(BO9&gt;0,OR(Inputs!C21&gt;Inputs!C18,AND(Inputs!C21=Inputs!C18,7&lt;4))),1,0)+IF(AND(BW9&gt;0,OR(Inputs!C22&gt;Inputs!C18,AND(Inputs!C22=Inputs!C18,8&lt;4))),1,0)+IF(AND(CE9&gt;0,OR(Inputs!C23&gt;Inputs!C18,AND(Inputs!C23=Inputs!C18,9&lt;4))),1,0)))</f>
        <v>99</v>
      </c>
      <c r="AV9" s="3">
        <f>IF(Inputs!$B$27&lt;&gt;"Ready","PENDING INPUTS",IF(A9&gt;Inputs!$B$6,0,MIN(MAX(0,(AQ9+AR9+AS9)-AT9),MAX(0,C9-D9-(IF(O9&lt;AU9,K9+L9+M9-N9,0)+IF(W9&lt;AU9,S9+T9+U9-V9,0)+IF(AE9&lt;AU9,AA9+AB9+AC9-AD9,0)+IF(AM9&lt;AU9,AI9+AJ9+AK9-AL9,0)+IF(AU9&lt;AU9,AQ9+AR9+AS9-AT9,0)+IF(BC9&lt;AU9,AY9+AZ9+BA9-BB9,0)+IF(BK9&lt;AU9,BG9+BH9+BI9-BJ9,0)+IF(BS9&lt;AU9,BO9+BP9+BQ9-BR9,0)+IF(CA9&lt;AU9,BW9+BX9+BY9-BZ9,0)+IF(CI9&lt;AU9,CE9+CF9+CG9-CH9,0))))))</f>
        <v>0</v>
      </c>
      <c r="AW9" s="3">
        <f>IF(Inputs!$B$27&lt;&gt;"Ready","PENDING INPUTS",MIN((AQ9+AR9+AS9),IF(D9&gt;C9,IF(D9=0,0,AT9*C9/D9),AT9+AV9)))</f>
        <v>0</v>
      </c>
      <c r="AX9" s="3">
        <f>IF(Inputs!$B$27&lt;&gt;"Ready","PENDING INPUTS",MAX(0,(AQ9+AR9+AS9)-AW9))</f>
        <v>0</v>
      </c>
      <c r="AY9" s="3">
        <f>IF(Inputs!$B$27&lt;&gt;"Ready","PENDING INPUTS",BF8)</f>
        <v>0</v>
      </c>
      <c r="AZ9" s="3">
        <f>IF(Inputs!$B$27&lt;&gt;"Ready","PENDING INPUTS",IF(A9&lt;=Inputs!$B$6,ROUND(AY9*Inputs!C19/12,2),0))</f>
        <v>0</v>
      </c>
      <c r="BA9" s="3">
        <f>IF(Inputs!$B$27&lt;&gt;"Ready","PENDING INPUTS",IF(AND(A9&lt;=Inputs!$B$6,AY9&gt;0),Inputs!G19,0))</f>
        <v>0</v>
      </c>
      <c r="BB9" s="3">
        <f>IF(Inputs!$B$27&lt;&gt;"Ready","PENDING INPUTS",IF(A9&gt;Inputs!$B$6,0,MIN((AY9+AZ9+BA9),IF(Inputs!H19=1,Inputs!D19,MAX(Inputs!F19,ROUND(AY9*Inputs!E19+AZ9+BA9,2))))))</f>
        <v>0</v>
      </c>
      <c r="BC9">
        <f>IF(Inputs!$B$27&lt;&gt;"Ready","PENDING INPUTS",IF(AY9&lt;=0,99,1+IF(AND(K9&gt;0,OR(Inputs!C14&gt;Inputs!C19,AND(Inputs!C14=Inputs!C19,0&lt;5))),1,0)+IF(AND(S9&gt;0,OR(Inputs!C15&gt;Inputs!C19,AND(Inputs!C15=Inputs!C19,1&lt;5))),1,0)+IF(AND(AA9&gt;0,OR(Inputs!C16&gt;Inputs!C19,AND(Inputs!C16=Inputs!C19,2&lt;5))),1,0)+IF(AND(AI9&gt;0,OR(Inputs!C17&gt;Inputs!C19,AND(Inputs!C17=Inputs!C19,3&lt;5))),1,0)+IF(AND(AQ9&gt;0,OR(Inputs!C18&gt;Inputs!C19,AND(Inputs!C18=Inputs!C19,4&lt;5))),1,0)+IF(AND(BG9&gt;0,OR(Inputs!C20&gt;Inputs!C19,AND(Inputs!C20=Inputs!C19,6&lt;5))),1,0)+IF(AND(BO9&gt;0,OR(Inputs!C21&gt;Inputs!C19,AND(Inputs!C21=Inputs!C19,7&lt;5))),1,0)+IF(AND(BW9&gt;0,OR(Inputs!C22&gt;Inputs!C19,AND(Inputs!C22=Inputs!C19,8&lt;5))),1,0)+IF(AND(CE9&gt;0,OR(Inputs!C23&gt;Inputs!C19,AND(Inputs!C23=Inputs!C19,9&lt;5))),1,0)))</f>
        <v>99</v>
      </c>
      <c r="BD9" s="3">
        <f>IF(Inputs!$B$27&lt;&gt;"Ready","PENDING INPUTS",IF(A9&gt;Inputs!$B$6,0,MIN(MAX(0,(AY9+AZ9+BA9)-BB9),MAX(0,C9-D9-(IF(O9&lt;BC9,K9+L9+M9-N9,0)+IF(W9&lt;BC9,S9+T9+U9-V9,0)+IF(AE9&lt;BC9,AA9+AB9+AC9-AD9,0)+IF(AM9&lt;BC9,AI9+AJ9+AK9-AL9,0)+IF(AU9&lt;BC9,AQ9+AR9+AS9-AT9,0)+IF(BC9&lt;BC9,AY9+AZ9+BA9-BB9,0)+IF(BK9&lt;BC9,BG9+BH9+BI9-BJ9,0)+IF(BS9&lt;BC9,BO9+BP9+BQ9-BR9,0)+IF(CA9&lt;BC9,BW9+BX9+BY9-BZ9,0)+IF(CI9&lt;BC9,CE9+CF9+CG9-CH9,0))))))</f>
        <v>0</v>
      </c>
      <c r="BE9" s="3">
        <f>IF(Inputs!$B$27&lt;&gt;"Ready","PENDING INPUTS",MIN((AY9+AZ9+BA9),IF(D9&gt;C9,IF(D9=0,0,BB9*C9/D9),BB9+BD9)))</f>
        <v>0</v>
      </c>
      <c r="BF9" s="3">
        <f>IF(Inputs!$B$27&lt;&gt;"Ready","PENDING INPUTS",MAX(0,(AY9+AZ9+BA9)-BE9))</f>
        <v>0</v>
      </c>
      <c r="BG9" s="3">
        <f>IF(Inputs!$B$27&lt;&gt;"Ready","PENDING INPUTS",BN8)</f>
        <v>0</v>
      </c>
      <c r="BH9" s="3">
        <f>IF(Inputs!$B$27&lt;&gt;"Ready","PENDING INPUTS",IF(A9&lt;=Inputs!$B$6,ROUND(BG9*Inputs!C20/12,2),0))</f>
        <v>0</v>
      </c>
      <c r="BI9" s="3">
        <f>IF(Inputs!$B$27&lt;&gt;"Ready","PENDING INPUTS",IF(AND(A9&lt;=Inputs!$B$6,BG9&gt;0),Inputs!G20,0))</f>
        <v>0</v>
      </c>
      <c r="BJ9" s="3">
        <f>IF(Inputs!$B$27&lt;&gt;"Ready","PENDING INPUTS",IF(A9&gt;Inputs!$B$6,0,MIN((BG9+BH9+BI9),IF(Inputs!H20=1,Inputs!D20,MAX(Inputs!F20,ROUND(BG9*Inputs!E20+BH9+BI9,2))))))</f>
        <v>0</v>
      </c>
      <c r="BK9">
        <f>IF(Inputs!$B$27&lt;&gt;"Ready","PENDING INPUTS",IF(BG9&lt;=0,99,1+IF(AND(K9&gt;0,OR(Inputs!C14&gt;Inputs!C20,AND(Inputs!C14=Inputs!C20,0&lt;6))),1,0)+IF(AND(S9&gt;0,OR(Inputs!C15&gt;Inputs!C20,AND(Inputs!C15=Inputs!C20,1&lt;6))),1,0)+IF(AND(AA9&gt;0,OR(Inputs!C16&gt;Inputs!C20,AND(Inputs!C16=Inputs!C20,2&lt;6))),1,0)+IF(AND(AI9&gt;0,OR(Inputs!C17&gt;Inputs!C20,AND(Inputs!C17=Inputs!C20,3&lt;6))),1,0)+IF(AND(AQ9&gt;0,OR(Inputs!C18&gt;Inputs!C20,AND(Inputs!C18=Inputs!C20,4&lt;6))),1,0)+IF(AND(AY9&gt;0,OR(Inputs!C19&gt;Inputs!C20,AND(Inputs!C19=Inputs!C20,5&lt;6))),1,0)+IF(AND(BO9&gt;0,OR(Inputs!C21&gt;Inputs!C20,AND(Inputs!C21=Inputs!C20,7&lt;6))),1,0)+IF(AND(BW9&gt;0,OR(Inputs!C22&gt;Inputs!C20,AND(Inputs!C22=Inputs!C20,8&lt;6))),1,0)+IF(AND(CE9&gt;0,OR(Inputs!C23&gt;Inputs!C20,AND(Inputs!C23=Inputs!C20,9&lt;6))),1,0)))</f>
        <v>99</v>
      </c>
      <c r="BL9" s="3">
        <f>IF(Inputs!$B$27&lt;&gt;"Ready","PENDING INPUTS",IF(A9&gt;Inputs!$B$6,0,MIN(MAX(0,(BG9+BH9+BI9)-BJ9),MAX(0,C9-D9-(IF(O9&lt;BK9,K9+L9+M9-N9,0)+IF(W9&lt;BK9,S9+T9+U9-V9,0)+IF(AE9&lt;BK9,AA9+AB9+AC9-AD9,0)+IF(AM9&lt;BK9,AI9+AJ9+AK9-AL9,0)+IF(AU9&lt;BK9,AQ9+AR9+AS9-AT9,0)+IF(BC9&lt;BK9,AY9+AZ9+BA9-BB9,0)+IF(BK9&lt;BK9,BG9+BH9+BI9-BJ9,0)+IF(BS9&lt;BK9,BO9+BP9+BQ9-BR9,0)+IF(CA9&lt;BK9,BW9+BX9+BY9-BZ9,0)+IF(CI9&lt;BK9,CE9+CF9+CG9-CH9,0))))))</f>
        <v>0</v>
      </c>
      <c r="BM9" s="3">
        <f>IF(Inputs!$B$27&lt;&gt;"Ready","PENDING INPUTS",MIN((BG9+BH9+BI9),IF(D9&gt;C9,IF(D9=0,0,BJ9*C9/D9),BJ9+BL9)))</f>
        <v>0</v>
      </c>
      <c r="BN9" s="3">
        <f>IF(Inputs!$B$27&lt;&gt;"Ready","PENDING INPUTS",MAX(0,(BG9+BH9+BI9)-BM9))</f>
        <v>0</v>
      </c>
      <c r="BO9" s="3">
        <f>IF(Inputs!$B$27&lt;&gt;"Ready","PENDING INPUTS",BV8)</f>
        <v>0</v>
      </c>
      <c r="BP9" s="3">
        <f>IF(Inputs!$B$27&lt;&gt;"Ready","PENDING INPUTS",IF(A9&lt;=Inputs!$B$6,ROUND(BO9*Inputs!C21/12,2),0))</f>
        <v>0</v>
      </c>
      <c r="BQ9" s="3">
        <f>IF(Inputs!$B$27&lt;&gt;"Ready","PENDING INPUTS",IF(AND(A9&lt;=Inputs!$B$6,BO9&gt;0),Inputs!G21,0))</f>
        <v>0</v>
      </c>
      <c r="BR9" s="3">
        <f>IF(Inputs!$B$27&lt;&gt;"Ready","PENDING INPUTS",IF(A9&gt;Inputs!$B$6,0,MIN((BO9+BP9+BQ9),IF(Inputs!H21=1,Inputs!D21,MAX(Inputs!F21,ROUND(BO9*Inputs!E21+BP9+BQ9,2))))))</f>
        <v>0</v>
      </c>
      <c r="BS9">
        <f>IF(Inputs!$B$27&lt;&gt;"Ready","PENDING INPUTS",IF(BO9&lt;=0,99,1+IF(AND(K9&gt;0,OR(Inputs!C14&gt;Inputs!C21,AND(Inputs!C14=Inputs!C21,0&lt;7))),1,0)+IF(AND(S9&gt;0,OR(Inputs!C15&gt;Inputs!C21,AND(Inputs!C15=Inputs!C21,1&lt;7))),1,0)+IF(AND(AA9&gt;0,OR(Inputs!C16&gt;Inputs!C21,AND(Inputs!C16=Inputs!C21,2&lt;7))),1,0)+IF(AND(AI9&gt;0,OR(Inputs!C17&gt;Inputs!C21,AND(Inputs!C17=Inputs!C21,3&lt;7))),1,0)+IF(AND(AQ9&gt;0,OR(Inputs!C18&gt;Inputs!C21,AND(Inputs!C18=Inputs!C21,4&lt;7))),1,0)+IF(AND(AY9&gt;0,OR(Inputs!C19&gt;Inputs!C21,AND(Inputs!C19=Inputs!C21,5&lt;7))),1,0)+IF(AND(BG9&gt;0,OR(Inputs!C20&gt;Inputs!C21,AND(Inputs!C20=Inputs!C21,6&lt;7))),1,0)+IF(AND(BW9&gt;0,OR(Inputs!C22&gt;Inputs!C21,AND(Inputs!C22=Inputs!C21,8&lt;7))),1,0)+IF(AND(CE9&gt;0,OR(Inputs!C23&gt;Inputs!C21,AND(Inputs!C23=Inputs!C21,9&lt;7))),1,0)))</f>
        <v>99</v>
      </c>
      <c r="BT9" s="3">
        <f>IF(Inputs!$B$27&lt;&gt;"Ready","PENDING INPUTS",IF(A9&gt;Inputs!$B$6,0,MIN(MAX(0,(BO9+BP9+BQ9)-BR9),MAX(0,C9-D9-(IF(O9&lt;BS9,K9+L9+M9-N9,0)+IF(W9&lt;BS9,S9+T9+U9-V9,0)+IF(AE9&lt;BS9,AA9+AB9+AC9-AD9,0)+IF(AM9&lt;BS9,AI9+AJ9+AK9-AL9,0)+IF(AU9&lt;BS9,AQ9+AR9+AS9-AT9,0)+IF(BC9&lt;BS9,AY9+AZ9+BA9-BB9,0)+IF(BK9&lt;BS9,BG9+BH9+BI9-BJ9,0)+IF(BS9&lt;BS9,BO9+BP9+BQ9-BR9,0)+IF(CA9&lt;BS9,BW9+BX9+BY9-BZ9,0)+IF(CI9&lt;BS9,CE9+CF9+CG9-CH9,0))))))</f>
        <v>0</v>
      </c>
      <c r="BU9" s="3">
        <f>IF(Inputs!$B$27&lt;&gt;"Ready","PENDING INPUTS",MIN((BO9+BP9+BQ9),IF(D9&gt;C9,IF(D9=0,0,BR9*C9/D9),BR9+BT9)))</f>
        <v>0</v>
      </c>
      <c r="BV9" s="3">
        <f>IF(Inputs!$B$27&lt;&gt;"Ready","PENDING INPUTS",MAX(0,(BO9+BP9+BQ9)-BU9))</f>
        <v>0</v>
      </c>
      <c r="BW9" s="3">
        <f>IF(Inputs!$B$27&lt;&gt;"Ready","PENDING INPUTS",CD8)</f>
        <v>0</v>
      </c>
      <c r="BX9" s="3">
        <f>IF(Inputs!$B$27&lt;&gt;"Ready","PENDING INPUTS",IF(A9&lt;=Inputs!$B$6,ROUND(BW9*Inputs!C22/12,2),0))</f>
        <v>0</v>
      </c>
      <c r="BY9" s="3">
        <f>IF(Inputs!$B$27&lt;&gt;"Ready","PENDING INPUTS",IF(AND(A9&lt;=Inputs!$B$6,BW9&gt;0),Inputs!G22,0))</f>
        <v>0</v>
      </c>
      <c r="BZ9" s="3">
        <f>IF(Inputs!$B$27&lt;&gt;"Ready","PENDING INPUTS",IF(A9&gt;Inputs!$B$6,0,MIN((BW9+BX9+BY9),IF(Inputs!H22=1,Inputs!D22,MAX(Inputs!F22,ROUND(BW9*Inputs!E22+BX9+BY9,2))))))</f>
        <v>0</v>
      </c>
      <c r="CA9">
        <f>IF(Inputs!$B$27&lt;&gt;"Ready","PENDING INPUTS",IF(BW9&lt;=0,99,1+IF(AND(K9&gt;0,OR(Inputs!C14&gt;Inputs!C22,AND(Inputs!C14=Inputs!C22,0&lt;8))),1,0)+IF(AND(S9&gt;0,OR(Inputs!C15&gt;Inputs!C22,AND(Inputs!C15=Inputs!C22,1&lt;8))),1,0)+IF(AND(AA9&gt;0,OR(Inputs!C16&gt;Inputs!C22,AND(Inputs!C16=Inputs!C22,2&lt;8))),1,0)+IF(AND(AI9&gt;0,OR(Inputs!C17&gt;Inputs!C22,AND(Inputs!C17=Inputs!C22,3&lt;8))),1,0)+IF(AND(AQ9&gt;0,OR(Inputs!C18&gt;Inputs!C22,AND(Inputs!C18=Inputs!C22,4&lt;8))),1,0)+IF(AND(AY9&gt;0,OR(Inputs!C19&gt;Inputs!C22,AND(Inputs!C19=Inputs!C22,5&lt;8))),1,0)+IF(AND(BG9&gt;0,OR(Inputs!C20&gt;Inputs!C22,AND(Inputs!C20=Inputs!C22,6&lt;8))),1,0)+IF(AND(BO9&gt;0,OR(Inputs!C21&gt;Inputs!C22,AND(Inputs!C21=Inputs!C22,7&lt;8))),1,0)+IF(AND(CE9&gt;0,OR(Inputs!C23&gt;Inputs!C22,AND(Inputs!C23=Inputs!C22,9&lt;8))),1,0)))</f>
        <v>99</v>
      </c>
      <c r="CB9" s="3">
        <f>IF(Inputs!$B$27&lt;&gt;"Ready","PENDING INPUTS",IF(A9&gt;Inputs!$B$6,0,MIN(MAX(0,(BW9+BX9+BY9)-BZ9),MAX(0,C9-D9-(IF(O9&lt;CA9,K9+L9+M9-N9,0)+IF(W9&lt;CA9,S9+T9+U9-V9,0)+IF(AE9&lt;CA9,AA9+AB9+AC9-AD9,0)+IF(AM9&lt;CA9,AI9+AJ9+AK9-AL9,0)+IF(AU9&lt;CA9,AQ9+AR9+AS9-AT9,0)+IF(BC9&lt;CA9,AY9+AZ9+BA9-BB9,0)+IF(BK9&lt;CA9,BG9+BH9+BI9-BJ9,0)+IF(BS9&lt;CA9,BO9+BP9+BQ9-BR9,0)+IF(CA9&lt;CA9,BW9+BX9+BY9-BZ9,0)+IF(CI9&lt;CA9,CE9+CF9+CG9-CH9,0))))))</f>
        <v>0</v>
      </c>
      <c r="CC9" s="3">
        <f>IF(Inputs!$B$27&lt;&gt;"Ready","PENDING INPUTS",MIN((BW9+BX9+BY9),IF(D9&gt;C9,IF(D9=0,0,BZ9*C9/D9),BZ9+CB9)))</f>
        <v>0</v>
      </c>
      <c r="CD9" s="3">
        <f>IF(Inputs!$B$27&lt;&gt;"Ready","PENDING INPUTS",MAX(0,(BW9+BX9+BY9)-CC9))</f>
        <v>0</v>
      </c>
      <c r="CE9" s="3">
        <f>IF(Inputs!$B$27&lt;&gt;"Ready","PENDING INPUTS",CL8)</f>
        <v>0</v>
      </c>
      <c r="CF9" s="3">
        <f>IF(Inputs!$B$27&lt;&gt;"Ready","PENDING INPUTS",IF(A9&lt;=Inputs!$B$6,ROUND(CE9*Inputs!C23/12,2),0))</f>
        <v>0</v>
      </c>
      <c r="CG9" s="3">
        <f>IF(Inputs!$B$27&lt;&gt;"Ready","PENDING INPUTS",IF(AND(A9&lt;=Inputs!$B$6,CE9&gt;0),Inputs!G23,0))</f>
        <v>0</v>
      </c>
      <c r="CH9" s="3">
        <f>IF(Inputs!$B$27&lt;&gt;"Ready","PENDING INPUTS",IF(A9&gt;Inputs!$B$6,0,MIN((CE9+CF9+CG9),IF(Inputs!H23=1,Inputs!D23,MAX(Inputs!F23,ROUND(CE9*Inputs!E23+CF9+CG9,2))))))</f>
        <v>0</v>
      </c>
      <c r="CI9">
        <f>IF(Inputs!$B$27&lt;&gt;"Ready","PENDING INPUTS",IF(CE9&lt;=0,99,1+IF(AND(K9&gt;0,OR(Inputs!C14&gt;Inputs!C23,AND(Inputs!C14=Inputs!C23,0&lt;9))),1,0)+IF(AND(S9&gt;0,OR(Inputs!C15&gt;Inputs!C23,AND(Inputs!C15=Inputs!C23,1&lt;9))),1,0)+IF(AND(AA9&gt;0,OR(Inputs!C16&gt;Inputs!C23,AND(Inputs!C16=Inputs!C23,2&lt;9))),1,0)+IF(AND(AI9&gt;0,OR(Inputs!C17&gt;Inputs!C23,AND(Inputs!C17=Inputs!C23,3&lt;9))),1,0)+IF(AND(AQ9&gt;0,OR(Inputs!C18&gt;Inputs!C23,AND(Inputs!C18=Inputs!C23,4&lt;9))),1,0)+IF(AND(AY9&gt;0,OR(Inputs!C19&gt;Inputs!C23,AND(Inputs!C19=Inputs!C23,5&lt;9))),1,0)+IF(AND(BG9&gt;0,OR(Inputs!C20&gt;Inputs!C23,AND(Inputs!C20=Inputs!C23,6&lt;9))),1,0)+IF(AND(BO9&gt;0,OR(Inputs!C21&gt;Inputs!C23,AND(Inputs!C21=Inputs!C23,7&lt;9))),1,0)+IF(AND(BW9&gt;0,OR(Inputs!C22&gt;Inputs!C23,AND(Inputs!C22=Inputs!C23,8&lt;9))),1,0)))</f>
        <v>99</v>
      </c>
      <c r="CJ9" s="3">
        <f>IF(Inputs!$B$27&lt;&gt;"Ready","PENDING INPUTS",IF(A9&gt;Inputs!$B$6,0,MIN(MAX(0,(CE9+CF9+CG9)-CH9),MAX(0,C9-D9-(IF(O9&lt;CI9,K9+L9+M9-N9,0)+IF(W9&lt;CI9,S9+T9+U9-V9,0)+IF(AE9&lt;CI9,AA9+AB9+AC9-AD9,0)+IF(AM9&lt;CI9,AI9+AJ9+AK9-AL9,0)+IF(AU9&lt;CI9,AQ9+AR9+AS9-AT9,0)+IF(BC9&lt;CI9,AY9+AZ9+BA9-BB9,0)+IF(BK9&lt;CI9,BG9+BH9+BI9-BJ9,0)+IF(BS9&lt;CI9,BO9+BP9+BQ9-BR9,0)+IF(CA9&lt;CI9,BW9+BX9+BY9-BZ9,0)+IF(CI9&lt;CI9,CE9+CF9+CG9-CH9,0))))))</f>
        <v>0</v>
      </c>
      <c r="CK9" s="3">
        <f>IF(Inputs!$B$27&lt;&gt;"Ready","PENDING INPUTS",MIN((CE9+CF9+CG9),IF(D9&gt;C9,IF(D9=0,0,CH9*C9/D9),CH9+CJ9)))</f>
        <v>0</v>
      </c>
      <c r="CL9" s="3">
        <f>IF(Inputs!$B$27&lt;&gt;"Ready","PENDING INPUTS",MAX(0,(CE9+CF9+CG9)-CK9))</f>
        <v>0</v>
      </c>
    </row>
    <row r="10" spans="1:90" ht="27.95" customHeight="1" x14ac:dyDescent="0.25">
      <c r="A10">
        <v>6</v>
      </c>
      <c r="B10" s="13">
        <f>IF(Inputs!$B$27&lt;&gt;"Ready","PENDING INPUTS",EDATE(Inputs!$B$5,A10-1))</f>
        <v>46447</v>
      </c>
      <c r="C10" s="3">
        <f>IF(Inputs!$B$27&lt;&gt;"Ready","PENDING INPUTS",IF(A10&lt;=Inputs!$B$6,MAX(0,Inputs!$B$4+IF(A10=Inputs!$B$7,Inputs!$B$8,0)+IF(A10=Inputs!$B$9,Inputs!$B$10,0)),0))</f>
        <v>0</v>
      </c>
      <c r="D10" s="3">
        <f>IF(Inputs!$B$27&lt;&gt;"Ready","PENDING INPUTS",SUM(N10,V10,AD10,AL10,AT10,BB10,BJ10,BR10,BZ10,CH10))</f>
        <v>0</v>
      </c>
      <c r="E10" s="3">
        <f>IF(Inputs!$B$27&lt;&gt;"Ready","PENDING INPUTS",MAX(0,D10-C10))</f>
        <v>0</v>
      </c>
      <c r="F10" s="3">
        <f>IF(Inputs!$B$27&lt;&gt;"Ready","PENDING INPUTS",SUM(Q10,Y10,AG10,AO10,AW10,BE10,BM10,BU10,CC10,CK10))</f>
        <v>0</v>
      </c>
      <c r="G10" s="3">
        <f>IF(Inputs!$B$27&lt;&gt;"Ready","PENDING INPUTS",SUM(L10,T10,AB10,AJ10,AR10,AZ10,BH10,BP10,BX10,CF10))</f>
        <v>0</v>
      </c>
      <c r="H10" s="3">
        <f>IF(Inputs!$B$27&lt;&gt;"Ready","PENDING INPUTS",SUM(M10,U10,AC10,AK10,AS10,BA10,BI10,BQ10,BY10,CG10))</f>
        <v>0</v>
      </c>
      <c r="I10" s="3">
        <f>IF(Inputs!$B$27&lt;&gt;"Ready","PENDING INPUTS",SUM(R10,Z10,AH10,AP10,AX10,BF10,BN10,BV10,CD10,CL10))</f>
        <v>0</v>
      </c>
      <c r="J10" t="str">
        <f>IF(Inputs!$B$27&lt;&gt;"Ready","PENDING INPUTS",IF(A10&gt;Inputs!$B$6,"Beyond horizon",IF(E10&gt;0.005,"MINIMUM SHORTFALL",IF(I10&lt;0.005,"Paid off","In progress"))))</f>
        <v>Paid off</v>
      </c>
      <c r="K10" s="3">
        <f>IF(Inputs!$B$27&lt;&gt;"Ready","PENDING INPUTS",R9)</f>
        <v>0</v>
      </c>
      <c r="L10" s="3">
        <f>IF(Inputs!$B$27&lt;&gt;"Ready","PENDING INPUTS",IF(A10&lt;=Inputs!$B$6,ROUND(K10*Inputs!C14/12,2),0))</f>
        <v>0</v>
      </c>
      <c r="M10" s="3">
        <f>IF(Inputs!$B$27&lt;&gt;"Ready","PENDING INPUTS",IF(AND(A10&lt;=Inputs!$B$6,K10&gt;0),Inputs!G14,0))</f>
        <v>0</v>
      </c>
      <c r="N10" s="3">
        <f>IF(Inputs!$B$27&lt;&gt;"Ready","PENDING INPUTS",IF(A10&gt;Inputs!$B$6,0,MIN((K10+L10+M10),IF(Inputs!H14=1,Inputs!D14,MAX(Inputs!F14,ROUND(K10*Inputs!E14+L10+M10,2))))))</f>
        <v>0</v>
      </c>
      <c r="O10">
        <f>IF(Inputs!$B$27&lt;&gt;"Ready","PENDING INPUTS",IF(K10&lt;=0,99,1+IF(AND(S10&gt;0,OR(Inputs!C15&gt;Inputs!C14,AND(Inputs!C15=Inputs!C14,1&lt;0))),1,0)+IF(AND(AA10&gt;0,OR(Inputs!C16&gt;Inputs!C14,AND(Inputs!C16=Inputs!C14,2&lt;0))),1,0)+IF(AND(AI10&gt;0,OR(Inputs!C17&gt;Inputs!C14,AND(Inputs!C17=Inputs!C14,3&lt;0))),1,0)+IF(AND(AQ10&gt;0,OR(Inputs!C18&gt;Inputs!C14,AND(Inputs!C18=Inputs!C14,4&lt;0))),1,0)+IF(AND(AY10&gt;0,OR(Inputs!C19&gt;Inputs!C14,AND(Inputs!C19=Inputs!C14,5&lt;0))),1,0)+IF(AND(BG10&gt;0,OR(Inputs!C20&gt;Inputs!C14,AND(Inputs!C20=Inputs!C14,6&lt;0))),1,0)+IF(AND(BO10&gt;0,OR(Inputs!C21&gt;Inputs!C14,AND(Inputs!C21=Inputs!C14,7&lt;0))),1,0)+IF(AND(BW10&gt;0,OR(Inputs!C22&gt;Inputs!C14,AND(Inputs!C22=Inputs!C14,8&lt;0))),1,0)+IF(AND(CE10&gt;0,OR(Inputs!C23&gt;Inputs!C14,AND(Inputs!C23=Inputs!C14,9&lt;0))),1,0)))</f>
        <v>99</v>
      </c>
      <c r="P10" s="3">
        <f>IF(Inputs!$B$27&lt;&gt;"Ready","PENDING INPUTS",IF(A10&gt;Inputs!$B$6,0,MIN(MAX(0,(K10+L10+M10)-N10),MAX(0,C10-D10-(IF(O10&lt;O10,K10+L10+M10-N10,0)+IF(W10&lt;O10,S10+T10+U10-V10,0)+IF(AE10&lt;O10,AA10+AB10+AC10-AD10,0)+IF(AM10&lt;O10,AI10+AJ10+AK10-AL10,0)+IF(AU10&lt;O10,AQ10+AR10+AS10-AT10,0)+IF(BC10&lt;O10,AY10+AZ10+BA10-BB10,0)+IF(BK10&lt;O10,BG10+BH10+BI10-BJ10,0)+IF(BS10&lt;O10,BO10+BP10+BQ10-BR10,0)+IF(CA10&lt;O10,BW10+BX10+BY10-BZ10,0)+IF(CI10&lt;O10,CE10+CF10+CG10-CH10,0))))))</f>
        <v>0</v>
      </c>
      <c r="Q10" s="3">
        <f>IF(Inputs!$B$27&lt;&gt;"Ready","PENDING INPUTS",MIN((K10+L10+M10),IF(D10&gt;C10,IF(D10=0,0,N10*C10/D10),N10+P10)))</f>
        <v>0</v>
      </c>
      <c r="R10" s="3">
        <f>IF(Inputs!$B$27&lt;&gt;"Ready","PENDING INPUTS",MAX(0,(K10+L10+M10)-Q10))</f>
        <v>0</v>
      </c>
      <c r="S10" s="3">
        <f>IF(Inputs!$B$27&lt;&gt;"Ready","PENDING INPUTS",Z9)</f>
        <v>0</v>
      </c>
      <c r="T10" s="3">
        <f>IF(Inputs!$B$27&lt;&gt;"Ready","PENDING INPUTS",IF(A10&lt;=Inputs!$B$6,ROUND(S10*Inputs!C15/12,2),0))</f>
        <v>0</v>
      </c>
      <c r="U10" s="3">
        <f>IF(Inputs!$B$27&lt;&gt;"Ready","PENDING INPUTS",IF(AND(A10&lt;=Inputs!$B$6,S10&gt;0),Inputs!G15,0))</f>
        <v>0</v>
      </c>
      <c r="V10" s="3">
        <f>IF(Inputs!$B$27&lt;&gt;"Ready","PENDING INPUTS",IF(A10&gt;Inputs!$B$6,0,MIN((S10+T10+U10),IF(Inputs!H15=1,Inputs!D15,MAX(Inputs!F15,ROUND(S10*Inputs!E15+T10+U10,2))))))</f>
        <v>0</v>
      </c>
      <c r="W10">
        <f>IF(Inputs!$B$27&lt;&gt;"Ready","PENDING INPUTS",IF(S10&lt;=0,99,1+IF(AND(K10&gt;0,OR(Inputs!C14&gt;Inputs!C15,AND(Inputs!C14=Inputs!C15,0&lt;1))),1,0)+IF(AND(AA10&gt;0,OR(Inputs!C16&gt;Inputs!C15,AND(Inputs!C16=Inputs!C15,2&lt;1))),1,0)+IF(AND(AI10&gt;0,OR(Inputs!C17&gt;Inputs!C15,AND(Inputs!C17=Inputs!C15,3&lt;1))),1,0)+IF(AND(AQ10&gt;0,OR(Inputs!C18&gt;Inputs!C15,AND(Inputs!C18=Inputs!C15,4&lt;1))),1,0)+IF(AND(AY10&gt;0,OR(Inputs!C19&gt;Inputs!C15,AND(Inputs!C19=Inputs!C15,5&lt;1))),1,0)+IF(AND(BG10&gt;0,OR(Inputs!C20&gt;Inputs!C15,AND(Inputs!C20=Inputs!C15,6&lt;1))),1,0)+IF(AND(BO10&gt;0,OR(Inputs!C21&gt;Inputs!C15,AND(Inputs!C21=Inputs!C15,7&lt;1))),1,0)+IF(AND(BW10&gt;0,OR(Inputs!C22&gt;Inputs!C15,AND(Inputs!C22=Inputs!C15,8&lt;1))),1,0)+IF(AND(CE10&gt;0,OR(Inputs!C23&gt;Inputs!C15,AND(Inputs!C23=Inputs!C15,9&lt;1))),1,0)))</f>
        <v>99</v>
      </c>
      <c r="X10" s="3">
        <f>IF(Inputs!$B$27&lt;&gt;"Ready","PENDING INPUTS",IF(A10&gt;Inputs!$B$6,0,MIN(MAX(0,(S10+T10+U10)-V10),MAX(0,C10-D10-(IF(O10&lt;W10,K10+L10+M10-N10,0)+IF(W10&lt;W10,S10+T10+U10-V10,0)+IF(AE10&lt;W10,AA10+AB10+AC10-AD10,0)+IF(AM10&lt;W10,AI10+AJ10+AK10-AL10,0)+IF(AU10&lt;W10,AQ10+AR10+AS10-AT10,0)+IF(BC10&lt;W10,AY10+AZ10+BA10-BB10,0)+IF(BK10&lt;W10,BG10+BH10+BI10-BJ10,0)+IF(BS10&lt;W10,BO10+BP10+BQ10-BR10,0)+IF(CA10&lt;W10,BW10+BX10+BY10-BZ10,0)+IF(CI10&lt;W10,CE10+CF10+CG10-CH10,0))))))</f>
        <v>0</v>
      </c>
      <c r="Y10" s="3">
        <f>IF(Inputs!$B$27&lt;&gt;"Ready","PENDING INPUTS",MIN((S10+T10+U10),IF(D10&gt;C10,IF(D10=0,0,V10*C10/D10),V10+X10)))</f>
        <v>0</v>
      </c>
      <c r="Z10" s="3">
        <f>IF(Inputs!$B$27&lt;&gt;"Ready","PENDING INPUTS",MAX(0,(S10+T10+U10)-Y10))</f>
        <v>0</v>
      </c>
      <c r="AA10" s="3">
        <f>IF(Inputs!$B$27&lt;&gt;"Ready","PENDING INPUTS",AH9)</f>
        <v>0</v>
      </c>
      <c r="AB10" s="3">
        <f>IF(Inputs!$B$27&lt;&gt;"Ready","PENDING INPUTS",IF(A10&lt;=Inputs!$B$6,ROUND(AA10*Inputs!C16/12,2),0))</f>
        <v>0</v>
      </c>
      <c r="AC10" s="3">
        <f>IF(Inputs!$B$27&lt;&gt;"Ready","PENDING INPUTS",IF(AND(A10&lt;=Inputs!$B$6,AA10&gt;0),Inputs!G16,0))</f>
        <v>0</v>
      </c>
      <c r="AD10" s="3">
        <f>IF(Inputs!$B$27&lt;&gt;"Ready","PENDING INPUTS",IF(A10&gt;Inputs!$B$6,0,MIN((AA10+AB10+AC10),IF(Inputs!H16=1,Inputs!D16,MAX(Inputs!F16,ROUND(AA10*Inputs!E16+AB10+AC10,2))))))</f>
        <v>0</v>
      </c>
      <c r="AE10">
        <f>IF(Inputs!$B$27&lt;&gt;"Ready","PENDING INPUTS",IF(AA10&lt;=0,99,1+IF(AND(K10&gt;0,OR(Inputs!C14&gt;Inputs!C16,AND(Inputs!C14=Inputs!C16,0&lt;2))),1,0)+IF(AND(S10&gt;0,OR(Inputs!C15&gt;Inputs!C16,AND(Inputs!C15=Inputs!C16,1&lt;2))),1,0)+IF(AND(AI10&gt;0,OR(Inputs!C17&gt;Inputs!C16,AND(Inputs!C17=Inputs!C16,3&lt;2))),1,0)+IF(AND(AQ10&gt;0,OR(Inputs!C18&gt;Inputs!C16,AND(Inputs!C18=Inputs!C16,4&lt;2))),1,0)+IF(AND(AY10&gt;0,OR(Inputs!C19&gt;Inputs!C16,AND(Inputs!C19=Inputs!C16,5&lt;2))),1,0)+IF(AND(BG10&gt;0,OR(Inputs!C20&gt;Inputs!C16,AND(Inputs!C20=Inputs!C16,6&lt;2))),1,0)+IF(AND(BO10&gt;0,OR(Inputs!C21&gt;Inputs!C16,AND(Inputs!C21=Inputs!C16,7&lt;2))),1,0)+IF(AND(BW10&gt;0,OR(Inputs!C22&gt;Inputs!C16,AND(Inputs!C22=Inputs!C16,8&lt;2))),1,0)+IF(AND(CE10&gt;0,OR(Inputs!C23&gt;Inputs!C16,AND(Inputs!C23=Inputs!C16,9&lt;2))),1,0)))</f>
        <v>99</v>
      </c>
      <c r="AF10" s="3">
        <f>IF(Inputs!$B$27&lt;&gt;"Ready","PENDING INPUTS",IF(A10&gt;Inputs!$B$6,0,MIN(MAX(0,(AA10+AB10+AC10)-AD10),MAX(0,C10-D10-(IF(O10&lt;AE10,K10+L10+M10-N10,0)+IF(W10&lt;AE10,S10+T10+U10-V10,0)+IF(AE10&lt;AE10,AA10+AB10+AC10-AD10,0)+IF(AM10&lt;AE10,AI10+AJ10+AK10-AL10,0)+IF(AU10&lt;AE10,AQ10+AR10+AS10-AT10,0)+IF(BC10&lt;AE10,AY10+AZ10+BA10-BB10,0)+IF(BK10&lt;AE10,BG10+BH10+BI10-BJ10,0)+IF(BS10&lt;AE10,BO10+BP10+BQ10-BR10,0)+IF(CA10&lt;AE10,BW10+BX10+BY10-BZ10,0)+IF(CI10&lt;AE10,CE10+CF10+CG10-CH10,0))))))</f>
        <v>0</v>
      </c>
      <c r="AG10" s="3">
        <f>IF(Inputs!$B$27&lt;&gt;"Ready","PENDING INPUTS",MIN((AA10+AB10+AC10),IF(D10&gt;C10,IF(D10=0,0,AD10*C10/D10),AD10+AF10)))</f>
        <v>0</v>
      </c>
      <c r="AH10" s="3">
        <f>IF(Inputs!$B$27&lt;&gt;"Ready","PENDING INPUTS",MAX(0,(AA10+AB10+AC10)-AG10))</f>
        <v>0</v>
      </c>
      <c r="AI10" s="3">
        <f>IF(Inputs!$B$27&lt;&gt;"Ready","PENDING INPUTS",AP9)</f>
        <v>0</v>
      </c>
      <c r="AJ10" s="3">
        <f>IF(Inputs!$B$27&lt;&gt;"Ready","PENDING INPUTS",IF(A10&lt;=Inputs!$B$6,ROUND(AI10*Inputs!C17/12,2),0))</f>
        <v>0</v>
      </c>
      <c r="AK10" s="3">
        <f>IF(Inputs!$B$27&lt;&gt;"Ready","PENDING INPUTS",IF(AND(A10&lt;=Inputs!$B$6,AI10&gt;0),Inputs!G17,0))</f>
        <v>0</v>
      </c>
      <c r="AL10" s="3">
        <f>IF(Inputs!$B$27&lt;&gt;"Ready","PENDING INPUTS",IF(A10&gt;Inputs!$B$6,0,MIN((AI10+AJ10+AK10),IF(Inputs!H17=1,Inputs!D17,MAX(Inputs!F17,ROUND(AI10*Inputs!E17+AJ10+AK10,2))))))</f>
        <v>0</v>
      </c>
      <c r="AM10">
        <f>IF(Inputs!$B$27&lt;&gt;"Ready","PENDING INPUTS",IF(AI10&lt;=0,99,1+IF(AND(K10&gt;0,OR(Inputs!C14&gt;Inputs!C17,AND(Inputs!C14=Inputs!C17,0&lt;3))),1,0)+IF(AND(S10&gt;0,OR(Inputs!C15&gt;Inputs!C17,AND(Inputs!C15=Inputs!C17,1&lt;3))),1,0)+IF(AND(AA10&gt;0,OR(Inputs!C16&gt;Inputs!C17,AND(Inputs!C16=Inputs!C17,2&lt;3))),1,0)+IF(AND(AQ10&gt;0,OR(Inputs!C18&gt;Inputs!C17,AND(Inputs!C18=Inputs!C17,4&lt;3))),1,0)+IF(AND(AY10&gt;0,OR(Inputs!C19&gt;Inputs!C17,AND(Inputs!C19=Inputs!C17,5&lt;3))),1,0)+IF(AND(BG10&gt;0,OR(Inputs!C20&gt;Inputs!C17,AND(Inputs!C20=Inputs!C17,6&lt;3))),1,0)+IF(AND(BO10&gt;0,OR(Inputs!C21&gt;Inputs!C17,AND(Inputs!C21=Inputs!C17,7&lt;3))),1,0)+IF(AND(BW10&gt;0,OR(Inputs!C22&gt;Inputs!C17,AND(Inputs!C22=Inputs!C17,8&lt;3))),1,0)+IF(AND(CE10&gt;0,OR(Inputs!C23&gt;Inputs!C17,AND(Inputs!C23=Inputs!C17,9&lt;3))),1,0)))</f>
        <v>99</v>
      </c>
      <c r="AN10" s="3">
        <f>IF(Inputs!$B$27&lt;&gt;"Ready","PENDING INPUTS",IF(A10&gt;Inputs!$B$6,0,MIN(MAX(0,(AI10+AJ10+AK10)-AL10),MAX(0,C10-D10-(IF(O10&lt;AM10,K10+L10+M10-N10,0)+IF(W10&lt;AM10,S10+T10+U10-V10,0)+IF(AE10&lt;AM10,AA10+AB10+AC10-AD10,0)+IF(AM10&lt;AM10,AI10+AJ10+AK10-AL10,0)+IF(AU10&lt;AM10,AQ10+AR10+AS10-AT10,0)+IF(BC10&lt;AM10,AY10+AZ10+BA10-BB10,0)+IF(BK10&lt;AM10,BG10+BH10+BI10-BJ10,0)+IF(BS10&lt;AM10,BO10+BP10+BQ10-BR10,0)+IF(CA10&lt;AM10,BW10+BX10+BY10-BZ10,0)+IF(CI10&lt;AM10,CE10+CF10+CG10-CH10,0))))))</f>
        <v>0</v>
      </c>
      <c r="AO10" s="3">
        <f>IF(Inputs!$B$27&lt;&gt;"Ready","PENDING INPUTS",MIN((AI10+AJ10+AK10),IF(D10&gt;C10,IF(D10=0,0,AL10*C10/D10),AL10+AN10)))</f>
        <v>0</v>
      </c>
      <c r="AP10" s="3">
        <f>IF(Inputs!$B$27&lt;&gt;"Ready","PENDING INPUTS",MAX(0,(AI10+AJ10+AK10)-AO10))</f>
        <v>0</v>
      </c>
      <c r="AQ10" s="3">
        <f>IF(Inputs!$B$27&lt;&gt;"Ready","PENDING INPUTS",AX9)</f>
        <v>0</v>
      </c>
      <c r="AR10" s="3">
        <f>IF(Inputs!$B$27&lt;&gt;"Ready","PENDING INPUTS",IF(A10&lt;=Inputs!$B$6,ROUND(AQ10*Inputs!C18/12,2),0))</f>
        <v>0</v>
      </c>
      <c r="AS10" s="3">
        <f>IF(Inputs!$B$27&lt;&gt;"Ready","PENDING INPUTS",IF(AND(A10&lt;=Inputs!$B$6,AQ10&gt;0),Inputs!G18,0))</f>
        <v>0</v>
      </c>
      <c r="AT10" s="3">
        <f>IF(Inputs!$B$27&lt;&gt;"Ready","PENDING INPUTS",IF(A10&gt;Inputs!$B$6,0,MIN((AQ10+AR10+AS10),IF(Inputs!H18=1,Inputs!D18,MAX(Inputs!F18,ROUND(AQ10*Inputs!E18+AR10+AS10,2))))))</f>
        <v>0</v>
      </c>
      <c r="AU10">
        <f>IF(Inputs!$B$27&lt;&gt;"Ready","PENDING INPUTS",IF(AQ10&lt;=0,99,1+IF(AND(K10&gt;0,OR(Inputs!C14&gt;Inputs!C18,AND(Inputs!C14=Inputs!C18,0&lt;4))),1,0)+IF(AND(S10&gt;0,OR(Inputs!C15&gt;Inputs!C18,AND(Inputs!C15=Inputs!C18,1&lt;4))),1,0)+IF(AND(AA10&gt;0,OR(Inputs!C16&gt;Inputs!C18,AND(Inputs!C16=Inputs!C18,2&lt;4))),1,0)+IF(AND(AI10&gt;0,OR(Inputs!C17&gt;Inputs!C18,AND(Inputs!C17=Inputs!C18,3&lt;4))),1,0)+IF(AND(AY10&gt;0,OR(Inputs!C19&gt;Inputs!C18,AND(Inputs!C19=Inputs!C18,5&lt;4))),1,0)+IF(AND(BG10&gt;0,OR(Inputs!C20&gt;Inputs!C18,AND(Inputs!C20=Inputs!C18,6&lt;4))),1,0)+IF(AND(BO10&gt;0,OR(Inputs!C21&gt;Inputs!C18,AND(Inputs!C21=Inputs!C18,7&lt;4))),1,0)+IF(AND(BW10&gt;0,OR(Inputs!C22&gt;Inputs!C18,AND(Inputs!C22=Inputs!C18,8&lt;4))),1,0)+IF(AND(CE10&gt;0,OR(Inputs!C23&gt;Inputs!C18,AND(Inputs!C23=Inputs!C18,9&lt;4))),1,0)))</f>
        <v>99</v>
      </c>
      <c r="AV10" s="3">
        <f>IF(Inputs!$B$27&lt;&gt;"Ready","PENDING INPUTS",IF(A10&gt;Inputs!$B$6,0,MIN(MAX(0,(AQ10+AR10+AS10)-AT10),MAX(0,C10-D10-(IF(O10&lt;AU10,K10+L10+M10-N10,0)+IF(W10&lt;AU10,S10+T10+U10-V10,0)+IF(AE10&lt;AU10,AA10+AB10+AC10-AD10,0)+IF(AM10&lt;AU10,AI10+AJ10+AK10-AL10,0)+IF(AU10&lt;AU10,AQ10+AR10+AS10-AT10,0)+IF(BC10&lt;AU10,AY10+AZ10+BA10-BB10,0)+IF(BK10&lt;AU10,BG10+BH10+BI10-BJ10,0)+IF(BS10&lt;AU10,BO10+BP10+BQ10-BR10,0)+IF(CA10&lt;AU10,BW10+BX10+BY10-BZ10,0)+IF(CI10&lt;AU10,CE10+CF10+CG10-CH10,0))))))</f>
        <v>0</v>
      </c>
      <c r="AW10" s="3">
        <f>IF(Inputs!$B$27&lt;&gt;"Ready","PENDING INPUTS",MIN((AQ10+AR10+AS10),IF(D10&gt;C10,IF(D10=0,0,AT10*C10/D10),AT10+AV10)))</f>
        <v>0</v>
      </c>
      <c r="AX10" s="3">
        <f>IF(Inputs!$B$27&lt;&gt;"Ready","PENDING INPUTS",MAX(0,(AQ10+AR10+AS10)-AW10))</f>
        <v>0</v>
      </c>
      <c r="AY10" s="3">
        <f>IF(Inputs!$B$27&lt;&gt;"Ready","PENDING INPUTS",BF9)</f>
        <v>0</v>
      </c>
      <c r="AZ10" s="3">
        <f>IF(Inputs!$B$27&lt;&gt;"Ready","PENDING INPUTS",IF(A10&lt;=Inputs!$B$6,ROUND(AY10*Inputs!C19/12,2),0))</f>
        <v>0</v>
      </c>
      <c r="BA10" s="3">
        <f>IF(Inputs!$B$27&lt;&gt;"Ready","PENDING INPUTS",IF(AND(A10&lt;=Inputs!$B$6,AY10&gt;0),Inputs!G19,0))</f>
        <v>0</v>
      </c>
      <c r="BB10" s="3">
        <f>IF(Inputs!$B$27&lt;&gt;"Ready","PENDING INPUTS",IF(A10&gt;Inputs!$B$6,0,MIN((AY10+AZ10+BA10),IF(Inputs!H19=1,Inputs!D19,MAX(Inputs!F19,ROUND(AY10*Inputs!E19+AZ10+BA10,2))))))</f>
        <v>0</v>
      </c>
      <c r="BC10">
        <f>IF(Inputs!$B$27&lt;&gt;"Ready","PENDING INPUTS",IF(AY10&lt;=0,99,1+IF(AND(K10&gt;0,OR(Inputs!C14&gt;Inputs!C19,AND(Inputs!C14=Inputs!C19,0&lt;5))),1,0)+IF(AND(S10&gt;0,OR(Inputs!C15&gt;Inputs!C19,AND(Inputs!C15=Inputs!C19,1&lt;5))),1,0)+IF(AND(AA10&gt;0,OR(Inputs!C16&gt;Inputs!C19,AND(Inputs!C16=Inputs!C19,2&lt;5))),1,0)+IF(AND(AI10&gt;0,OR(Inputs!C17&gt;Inputs!C19,AND(Inputs!C17=Inputs!C19,3&lt;5))),1,0)+IF(AND(AQ10&gt;0,OR(Inputs!C18&gt;Inputs!C19,AND(Inputs!C18=Inputs!C19,4&lt;5))),1,0)+IF(AND(BG10&gt;0,OR(Inputs!C20&gt;Inputs!C19,AND(Inputs!C20=Inputs!C19,6&lt;5))),1,0)+IF(AND(BO10&gt;0,OR(Inputs!C21&gt;Inputs!C19,AND(Inputs!C21=Inputs!C19,7&lt;5))),1,0)+IF(AND(BW10&gt;0,OR(Inputs!C22&gt;Inputs!C19,AND(Inputs!C22=Inputs!C19,8&lt;5))),1,0)+IF(AND(CE10&gt;0,OR(Inputs!C23&gt;Inputs!C19,AND(Inputs!C23=Inputs!C19,9&lt;5))),1,0)))</f>
        <v>99</v>
      </c>
      <c r="BD10" s="3">
        <f>IF(Inputs!$B$27&lt;&gt;"Ready","PENDING INPUTS",IF(A10&gt;Inputs!$B$6,0,MIN(MAX(0,(AY10+AZ10+BA10)-BB10),MAX(0,C10-D10-(IF(O10&lt;BC10,K10+L10+M10-N10,0)+IF(W10&lt;BC10,S10+T10+U10-V10,0)+IF(AE10&lt;BC10,AA10+AB10+AC10-AD10,0)+IF(AM10&lt;BC10,AI10+AJ10+AK10-AL10,0)+IF(AU10&lt;BC10,AQ10+AR10+AS10-AT10,0)+IF(BC10&lt;BC10,AY10+AZ10+BA10-BB10,0)+IF(BK10&lt;BC10,BG10+BH10+BI10-BJ10,0)+IF(BS10&lt;BC10,BO10+BP10+BQ10-BR10,0)+IF(CA10&lt;BC10,BW10+BX10+BY10-BZ10,0)+IF(CI10&lt;BC10,CE10+CF10+CG10-CH10,0))))))</f>
        <v>0</v>
      </c>
      <c r="BE10" s="3">
        <f>IF(Inputs!$B$27&lt;&gt;"Ready","PENDING INPUTS",MIN((AY10+AZ10+BA10),IF(D10&gt;C10,IF(D10=0,0,BB10*C10/D10),BB10+BD10)))</f>
        <v>0</v>
      </c>
      <c r="BF10" s="3">
        <f>IF(Inputs!$B$27&lt;&gt;"Ready","PENDING INPUTS",MAX(0,(AY10+AZ10+BA10)-BE10))</f>
        <v>0</v>
      </c>
      <c r="BG10" s="3">
        <f>IF(Inputs!$B$27&lt;&gt;"Ready","PENDING INPUTS",BN9)</f>
        <v>0</v>
      </c>
      <c r="BH10" s="3">
        <f>IF(Inputs!$B$27&lt;&gt;"Ready","PENDING INPUTS",IF(A10&lt;=Inputs!$B$6,ROUND(BG10*Inputs!C20/12,2),0))</f>
        <v>0</v>
      </c>
      <c r="BI10" s="3">
        <f>IF(Inputs!$B$27&lt;&gt;"Ready","PENDING INPUTS",IF(AND(A10&lt;=Inputs!$B$6,BG10&gt;0),Inputs!G20,0))</f>
        <v>0</v>
      </c>
      <c r="BJ10" s="3">
        <f>IF(Inputs!$B$27&lt;&gt;"Ready","PENDING INPUTS",IF(A10&gt;Inputs!$B$6,0,MIN((BG10+BH10+BI10),IF(Inputs!H20=1,Inputs!D20,MAX(Inputs!F20,ROUND(BG10*Inputs!E20+BH10+BI10,2))))))</f>
        <v>0</v>
      </c>
      <c r="BK10">
        <f>IF(Inputs!$B$27&lt;&gt;"Ready","PENDING INPUTS",IF(BG10&lt;=0,99,1+IF(AND(K10&gt;0,OR(Inputs!C14&gt;Inputs!C20,AND(Inputs!C14=Inputs!C20,0&lt;6))),1,0)+IF(AND(S10&gt;0,OR(Inputs!C15&gt;Inputs!C20,AND(Inputs!C15=Inputs!C20,1&lt;6))),1,0)+IF(AND(AA10&gt;0,OR(Inputs!C16&gt;Inputs!C20,AND(Inputs!C16=Inputs!C20,2&lt;6))),1,0)+IF(AND(AI10&gt;0,OR(Inputs!C17&gt;Inputs!C20,AND(Inputs!C17=Inputs!C20,3&lt;6))),1,0)+IF(AND(AQ10&gt;0,OR(Inputs!C18&gt;Inputs!C20,AND(Inputs!C18=Inputs!C20,4&lt;6))),1,0)+IF(AND(AY10&gt;0,OR(Inputs!C19&gt;Inputs!C20,AND(Inputs!C19=Inputs!C20,5&lt;6))),1,0)+IF(AND(BO10&gt;0,OR(Inputs!C21&gt;Inputs!C20,AND(Inputs!C21=Inputs!C20,7&lt;6))),1,0)+IF(AND(BW10&gt;0,OR(Inputs!C22&gt;Inputs!C20,AND(Inputs!C22=Inputs!C20,8&lt;6))),1,0)+IF(AND(CE10&gt;0,OR(Inputs!C23&gt;Inputs!C20,AND(Inputs!C23=Inputs!C20,9&lt;6))),1,0)))</f>
        <v>99</v>
      </c>
      <c r="BL10" s="3">
        <f>IF(Inputs!$B$27&lt;&gt;"Ready","PENDING INPUTS",IF(A10&gt;Inputs!$B$6,0,MIN(MAX(0,(BG10+BH10+BI10)-BJ10),MAX(0,C10-D10-(IF(O10&lt;BK10,K10+L10+M10-N10,0)+IF(W10&lt;BK10,S10+T10+U10-V10,0)+IF(AE10&lt;BK10,AA10+AB10+AC10-AD10,0)+IF(AM10&lt;BK10,AI10+AJ10+AK10-AL10,0)+IF(AU10&lt;BK10,AQ10+AR10+AS10-AT10,0)+IF(BC10&lt;BK10,AY10+AZ10+BA10-BB10,0)+IF(BK10&lt;BK10,BG10+BH10+BI10-BJ10,0)+IF(BS10&lt;BK10,BO10+BP10+BQ10-BR10,0)+IF(CA10&lt;BK10,BW10+BX10+BY10-BZ10,0)+IF(CI10&lt;BK10,CE10+CF10+CG10-CH10,0))))))</f>
        <v>0</v>
      </c>
      <c r="BM10" s="3">
        <f>IF(Inputs!$B$27&lt;&gt;"Ready","PENDING INPUTS",MIN((BG10+BH10+BI10),IF(D10&gt;C10,IF(D10=0,0,BJ10*C10/D10),BJ10+BL10)))</f>
        <v>0</v>
      </c>
      <c r="BN10" s="3">
        <f>IF(Inputs!$B$27&lt;&gt;"Ready","PENDING INPUTS",MAX(0,(BG10+BH10+BI10)-BM10))</f>
        <v>0</v>
      </c>
      <c r="BO10" s="3">
        <f>IF(Inputs!$B$27&lt;&gt;"Ready","PENDING INPUTS",BV9)</f>
        <v>0</v>
      </c>
      <c r="BP10" s="3">
        <f>IF(Inputs!$B$27&lt;&gt;"Ready","PENDING INPUTS",IF(A10&lt;=Inputs!$B$6,ROUND(BO10*Inputs!C21/12,2),0))</f>
        <v>0</v>
      </c>
      <c r="BQ10" s="3">
        <f>IF(Inputs!$B$27&lt;&gt;"Ready","PENDING INPUTS",IF(AND(A10&lt;=Inputs!$B$6,BO10&gt;0),Inputs!G21,0))</f>
        <v>0</v>
      </c>
      <c r="BR10" s="3">
        <f>IF(Inputs!$B$27&lt;&gt;"Ready","PENDING INPUTS",IF(A10&gt;Inputs!$B$6,0,MIN((BO10+BP10+BQ10),IF(Inputs!H21=1,Inputs!D21,MAX(Inputs!F21,ROUND(BO10*Inputs!E21+BP10+BQ10,2))))))</f>
        <v>0</v>
      </c>
      <c r="BS10">
        <f>IF(Inputs!$B$27&lt;&gt;"Ready","PENDING INPUTS",IF(BO10&lt;=0,99,1+IF(AND(K10&gt;0,OR(Inputs!C14&gt;Inputs!C21,AND(Inputs!C14=Inputs!C21,0&lt;7))),1,0)+IF(AND(S10&gt;0,OR(Inputs!C15&gt;Inputs!C21,AND(Inputs!C15=Inputs!C21,1&lt;7))),1,0)+IF(AND(AA10&gt;0,OR(Inputs!C16&gt;Inputs!C21,AND(Inputs!C16=Inputs!C21,2&lt;7))),1,0)+IF(AND(AI10&gt;0,OR(Inputs!C17&gt;Inputs!C21,AND(Inputs!C17=Inputs!C21,3&lt;7))),1,0)+IF(AND(AQ10&gt;0,OR(Inputs!C18&gt;Inputs!C21,AND(Inputs!C18=Inputs!C21,4&lt;7))),1,0)+IF(AND(AY10&gt;0,OR(Inputs!C19&gt;Inputs!C21,AND(Inputs!C19=Inputs!C21,5&lt;7))),1,0)+IF(AND(BG10&gt;0,OR(Inputs!C20&gt;Inputs!C21,AND(Inputs!C20=Inputs!C21,6&lt;7))),1,0)+IF(AND(BW10&gt;0,OR(Inputs!C22&gt;Inputs!C21,AND(Inputs!C22=Inputs!C21,8&lt;7))),1,0)+IF(AND(CE10&gt;0,OR(Inputs!C23&gt;Inputs!C21,AND(Inputs!C23=Inputs!C21,9&lt;7))),1,0)))</f>
        <v>99</v>
      </c>
      <c r="BT10" s="3">
        <f>IF(Inputs!$B$27&lt;&gt;"Ready","PENDING INPUTS",IF(A10&gt;Inputs!$B$6,0,MIN(MAX(0,(BO10+BP10+BQ10)-BR10),MAX(0,C10-D10-(IF(O10&lt;BS10,K10+L10+M10-N10,0)+IF(W10&lt;BS10,S10+T10+U10-V10,0)+IF(AE10&lt;BS10,AA10+AB10+AC10-AD10,0)+IF(AM10&lt;BS10,AI10+AJ10+AK10-AL10,0)+IF(AU10&lt;BS10,AQ10+AR10+AS10-AT10,0)+IF(BC10&lt;BS10,AY10+AZ10+BA10-BB10,0)+IF(BK10&lt;BS10,BG10+BH10+BI10-BJ10,0)+IF(BS10&lt;BS10,BO10+BP10+BQ10-BR10,0)+IF(CA10&lt;BS10,BW10+BX10+BY10-BZ10,0)+IF(CI10&lt;BS10,CE10+CF10+CG10-CH10,0))))))</f>
        <v>0</v>
      </c>
      <c r="BU10" s="3">
        <f>IF(Inputs!$B$27&lt;&gt;"Ready","PENDING INPUTS",MIN((BO10+BP10+BQ10),IF(D10&gt;C10,IF(D10=0,0,BR10*C10/D10),BR10+BT10)))</f>
        <v>0</v>
      </c>
      <c r="BV10" s="3">
        <f>IF(Inputs!$B$27&lt;&gt;"Ready","PENDING INPUTS",MAX(0,(BO10+BP10+BQ10)-BU10))</f>
        <v>0</v>
      </c>
      <c r="BW10" s="3">
        <f>IF(Inputs!$B$27&lt;&gt;"Ready","PENDING INPUTS",CD9)</f>
        <v>0</v>
      </c>
      <c r="BX10" s="3">
        <f>IF(Inputs!$B$27&lt;&gt;"Ready","PENDING INPUTS",IF(A10&lt;=Inputs!$B$6,ROUND(BW10*Inputs!C22/12,2),0))</f>
        <v>0</v>
      </c>
      <c r="BY10" s="3">
        <f>IF(Inputs!$B$27&lt;&gt;"Ready","PENDING INPUTS",IF(AND(A10&lt;=Inputs!$B$6,BW10&gt;0),Inputs!G22,0))</f>
        <v>0</v>
      </c>
      <c r="BZ10" s="3">
        <f>IF(Inputs!$B$27&lt;&gt;"Ready","PENDING INPUTS",IF(A10&gt;Inputs!$B$6,0,MIN((BW10+BX10+BY10),IF(Inputs!H22=1,Inputs!D22,MAX(Inputs!F22,ROUND(BW10*Inputs!E22+BX10+BY10,2))))))</f>
        <v>0</v>
      </c>
      <c r="CA10">
        <f>IF(Inputs!$B$27&lt;&gt;"Ready","PENDING INPUTS",IF(BW10&lt;=0,99,1+IF(AND(K10&gt;0,OR(Inputs!C14&gt;Inputs!C22,AND(Inputs!C14=Inputs!C22,0&lt;8))),1,0)+IF(AND(S10&gt;0,OR(Inputs!C15&gt;Inputs!C22,AND(Inputs!C15=Inputs!C22,1&lt;8))),1,0)+IF(AND(AA10&gt;0,OR(Inputs!C16&gt;Inputs!C22,AND(Inputs!C16=Inputs!C22,2&lt;8))),1,0)+IF(AND(AI10&gt;0,OR(Inputs!C17&gt;Inputs!C22,AND(Inputs!C17=Inputs!C22,3&lt;8))),1,0)+IF(AND(AQ10&gt;0,OR(Inputs!C18&gt;Inputs!C22,AND(Inputs!C18=Inputs!C22,4&lt;8))),1,0)+IF(AND(AY10&gt;0,OR(Inputs!C19&gt;Inputs!C22,AND(Inputs!C19=Inputs!C22,5&lt;8))),1,0)+IF(AND(BG10&gt;0,OR(Inputs!C20&gt;Inputs!C22,AND(Inputs!C20=Inputs!C22,6&lt;8))),1,0)+IF(AND(BO10&gt;0,OR(Inputs!C21&gt;Inputs!C22,AND(Inputs!C21=Inputs!C22,7&lt;8))),1,0)+IF(AND(CE10&gt;0,OR(Inputs!C23&gt;Inputs!C22,AND(Inputs!C23=Inputs!C22,9&lt;8))),1,0)))</f>
        <v>99</v>
      </c>
      <c r="CB10" s="3">
        <f>IF(Inputs!$B$27&lt;&gt;"Ready","PENDING INPUTS",IF(A10&gt;Inputs!$B$6,0,MIN(MAX(0,(BW10+BX10+BY10)-BZ10),MAX(0,C10-D10-(IF(O10&lt;CA10,K10+L10+M10-N10,0)+IF(W10&lt;CA10,S10+T10+U10-V10,0)+IF(AE10&lt;CA10,AA10+AB10+AC10-AD10,0)+IF(AM10&lt;CA10,AI10+AJ10+AK10-AL10,0)+IF(AU10&lt;CA10,AQ10+AR10+AS10-AT10,0)+IF(BC10&lt;CA10,AY10+AZ10+BA10-BB10,0)+IF(BK10&lt;CA10,BG10+BH10+BI10-BJ10,0)+IF(BS10&lt;CA10,BO10+BP10+BQ10-BR10,0)+IF(CA10&lt;CA10,BW10+BX10+BY10-BZ10,0)+IF(CI10&lt;CA10,CE10+CF10+CG10-CH10,0))))))</f>
        <v>0</v>
      </c>
      <c r="CC10" s="3">
        <f>IF(Inputs!$B$27&lt;&gt;"Ready","PENDING INPUTS",MIN((BW10+BX10+BY10),IF(D10&gt;C10,IF(D10=0,0,BZ10*C10/D10),BZ10+CB10)))</f>
        <v>0</v>
      </c>
      <c r="CD10" s="3">
        <f>IF(Inputs!$B$27&lt;&gt;"Ready","PENDING INPUTS",MAX(0,(BW10+BX10+BY10)-CC10))</f>
        <v>0</v>
      </c>
      <c r="CE10" s="3">
        <f>IF(Inputs!$B$27&lt;&gt;"Ready","PENDING INPUTS",CL9)</f>
        <v>0</v>
      </c>
      <c r="CF10" s="3">
        <f>IF(Inputs!$B$27&lt;&gt;"Ready","PENDING INPUTS",IF(A10&lt;=Inputs!$B$6,ROUND(CE10*Inputs!C23/12,2),0))</f>
        <v>0</v>
      </c>
      <c r="CG10" s="3">
        <f>IF(Inputs!$B$27&lt;&gt;"Ready","PENDING INPUTS",IF(AND(A10&lt;=Inputs!$B$6,CE10&gt;0),Inputs!G23,0))</f>
        <v>0</v>
      </c>
      <c r="CH10" s="3">
        <f>IF(Inputs!$B$27&lt;&gt;"Ready","PENDING INPUTS",IF(A10&gt;Inputs!$B$6,0,MIN((CE10+CF10+CG10),IF(Inputs!H23=1,Inputs!D23,MAX(Inputs!F23,ROUND(CE10*Inputs!E23+CF10+CG10,2))))))</f>
        <v>0</v>
      </c>
      <c r="CI10">
        <f>IF(Inputs!$B$27&lt;&gt;"Ready","PENDING INPUTS",IF(CE10&lt;=0,99,1+IF(AND(K10&gt;0,OR(Inputs!C14&gt;Inputs!C23,AND(Inputs!C14=Inputs!C23,0&lt;9))),1,0)+IF(AND(S10&gt;0,OR(Inputs!C15&gt;Inputs!C23,AND(Inputs!C15=Inputs!C23,1&lt;9))),1,0)+IF(AND(AA10&gt;0,OR(Inputs!C16&gt;Inputs!C23,AND(Inputs!C16=Inputs!C23,2&lt;9))),1,0)+IF(AND(AI10&gt;0,OR(Inputs!C17&gt;Inputs!C23,AND(Inputs!C17=Inputs!C23,3&lt;9))),1,0)+IF(AND(AQ10&gt;0,OR(Inputs!C18&gt;Inputs!C23,AND(Inputs!C18=Inputs!C23,4&lt;9))),1,0)+IF(AND(AY10&gt;0,OR(Inputs!C19&gt;Inputs!C23,AND(Inputs!C19=Inputs!C23,5&lt;9))),1,0)+IF(AND(BG10&gt;0,OR(Inputs!C20&gt;Inputs!C23,AND(Inputs!C20=Inputs!C23,6&lt;9))),1,0)+IF(AND(BO10&gt;0,OR(Inputs!C21&gt;Inputs!C23,AND(Inputs!C21=Inputs!C23,7&lt;9))),1,0)+IF(AND(BW10&gt;0,OR(Inputs!C22&gt;Inputs!C23,AND(Inputs!C22=Inputs!C23,8&lt;9))),1,0)))</f>
        <v>99</v>
      </c>
      <c r="CJ10" s="3">
        <f>IF(Inputs!$B$27&lt;&gt;"Ready","PENDING INPUTS",IF(A10&gt;Inputs!$B$6,0,MIN(MAX(0,(CE10+CF10+CG10)-CH10),MAX(0,C10-D10-(IF(O10&lt;CI10,K10+L10+M10-N10,0)+IF(W10&lt;CI10,S10+T10+U10-V10,0)+IF(AE10&lt;CI10,AA10+AB10+AC10-AD10,0)+IF(AM10&lt;CI10,AI10+AJ10+AK10-AL10,0)+IF(AU10&lt;CI10,AQ10+AR10+AS10-AT10,0)+IF(BC10&lt;CI10,AY10+AZ10+BA10-BB10,0)+IF(BK10&lt;CI10,BG10+BH10+BI10-BJ10,0)+IF(BS10&lt;CI10,BO10+BP10+BQ10-BR10,0)+IF(CA10&lt;CI10,BW10+BX10+BY10-BZ10,0)+IF(CI10&lt;CI10,CE10+CF10+CG10-CH10,0))))))</f>
        <v>0</v>
      </c>
      <c r="CK10" s="3">
        <f>IF(Inputs!$B$27&lt;&gt;"Ready","PENDING INPUTS",MIN((CE10+CF10+CG10),IF(D10&gt;C10,IF(D10=0,0,CH10*C10/D10),CH10+CJ10)))</f>
        <v>0</v>
      </c>
      <c r="CL10" s="3">
        <f>IF(Inputs!$B$27&lt;&gt;"Ready","PENDING INPUTS",MAX(0,(CE10+CF10+CG10)-CK10))</f>
        <v>0</v>
      </c>
    </row>
    <row r="11" spans="1:90" ht="27.95" customHeight="1" x14ac:dyDescent="0.25">
      <c r="A11">
        <v>7</v>
      </c>
      <c r="B11" s="13">
        <f>IF(Inputs!$B$27&lt;&gt;"Ready","PENDING INPUTS",EDATE(Inputs!$B$5,A11-1))</f>
        <v>46478</v>
      </c>
      <c r="C11" s="3">
        <f>IF(Inputs!$B$27&lt;&gt;"Ready","PENDING INPUTS",IF(A11&lt;=Inputs!$B$6,MAX(0,Inputs!$B$4+IF(A11=Inputs!$B$7,Inputs!$B$8,0)+IF(A11=Inputs!$B$9,Inputs!$B$10,0)),0))</f>
        <v>0</v>
      </c>
      <c r="D11" s="3">
        <f>IF(Inputs!$B$27&lt;&gt;"Ready","PENDING INPUTS",SUM(N11,V11,AD11,AL11,AT11,BB11,BJ11,BR11,BZ11,CH11))</f>
        <v>0</v>
      </c>
      <c r="E11" s="3">
        <f>IF(Inputs!$B$27&lt;&gt;"Ready","PENDING INPUTS",MAX(0,D11-C11))</f>
        <v>0</v>
      </c>
      <c r="F11" s="3">
        <f>IF(Inputs!$B$27&lt;&gt;"Ready","PENDING INPUTS",SUM(Q11,Y11,AG11,AO11,AW11,BE11,BM11,BU11,CC11,CK11))</f>
        <v>0</v>
      </c>
      <c r="G11" s="3">
        <f>IF(Inputs!$B$27&lt;&gt;"Ready","PENDING INPUTS",SUM(L11,T11,AB11,AJ11,AR11,AZ11,BH11,BP11,BX11,CF11))</f>
        <v>0</v>
      </c>
      <c r="H11" s="3">
        <f>IF(Inputs!$B$27&lt;&gt;"Ready","PENDING INPUTS",SUM(M11,U11,AC11,AK11,AS11,BA11,BI11,BQ11,BY11,CG11))</f>
        <v>0</v>
      </c>
      <c r="I11" s="3">
        <f>IF(Inputs!$B$27&lt;&gt;"Ready","PENDING INPUTS",SUM(R11,Z11,AH11,AP11,AX11,BF11,BN11,BV11,CD11,CL11))</f>
        <v>0</v>
      </c>
      <c r="J11" t="str">
        <f>IF(Inputs!$B$27&lt;&gt;"Ready","PENDING INPUTS",IF(A11&gt;Inputs!$B$6,"Beyond horizon",IF(E11&gt;0.005,"MINIMUM SHORTFALL",IF(I11&lt;0.005,"Paid off","In progress"))))</f>
        <v>Paid off</v>
      </c>
      <c r="K11" s="3">
        <f>IF(Inputs!$B$27&lt;&gt;"Ready","PENDING INPUTS",R10)</f>
        <v>0</v>
      </c>
      <c r="L11" s="3">
        <f>IF(Inputs!$B$27&lt;&gt;"Ready","PENDING INPUTS",IF(A11&lt;=Inputs!$B$6,ROUND(K11*Inputs!C14/12,2),0))</f>
        <v>0</v>
      </c>
      <c r="M11" s="3">
        <f>IF(Inputs!$B$27&lt;&gt;"Ready","PENDING INPUTS",IF(AND(A11&lt;=Inputs!$B$6,K11&gt;0),Inputs!G14,0))</f>
        <v>0</v>
      </c>
      <c r="N11" s="3">
        <f>IF(Inputs!$B$27&lt;&gt;"Ready","PENDING INPUTS",IF(A11&gt;Inputs!$B$6,0,MIN((K11+L11+M11),IF(Inputs!H14=1,Inputs!D14,MAX(Inputs!F14,ROUND(K11*Inputs!E14+L11+M11,2))))))</f>
        <v>0</v>
      </c>
      <c r="O11">
        <f>IF(Inputs!$B$27&lt;&gt;"Ready","PENDING INPUTS",IF(K11&lt;=0,99,1+IF(AND(S11&gt;0,OR(Inputs!C15&gt;Inputs!C14,AND(Inputs!C15=Inputs!C14,1&lt;0))),1,0)+IF(AND(AA11&gt;0,OR(Inputs!C16&gt;Inputs!C14,AND(Inputs!C16=Inputs!C14,2&lt;0))),1,0)+IF(AND(AI11&gt;0,OR(Inputs!C17&gt;Inputs!C14,AND(Inputs!C17=Inputs!C14,3&lt;0))),1,0)+IF(AND(AQ11&gt;0,OR(Inputs!C18&gt;Inputs!C14,AND(Inputs!C18=Inputs!C14,4&lt;0))),1,0)+IF(AND(AY11&gt;0,OR(Inputs!C19&gt;Inputs!C14,AND(Inputs!C19=Inputs!C14,5&lt;0))),1,0)+IF(AND(BG11&gt;0,OR(Inputs!C20&gt;Inputs!C14,AND(Inputs!C20=Inputs!C14,6&lt;0))),1,0)+IF(AND(BO11&gt;0,OR(Inputs!C21&gt;Inputs!C14,AND(Inputs!C21=Inputs!C14,7&lt;0))),1,0)+IF(AND(BW11&gt;0,OR(Inputs!C22&gt;Inputs!C14,AND(Inputs!C22=Inputs!C14,8&lt;0))),1,0)+IF(AND(CE11&gt;0,OR(Inputs!C23&gt;Inputs!C14,AND(Inputs!C23=Inputs!C14,9&lt;0))),1,0)))</f>
        <v>99</v>
      </c>
      <c r="P11" s="3">
        <f>IF(Inputs!$B$27&lt;&gt;"Ready","PENDING INPUTS",IF(A11&gt;Inputs!$B$6,0,MIN(MAX(0,(K11+L11+M11)-N11),MAX(0,C11-D11-(IF(O11&lt;O11,K11+L11+M11-N11,0)+IF(W11&lt;O11,S11+T11+U11-V11,0)+IF(AE11&lt;O11,AA11+AB11+AC11-AD11,0)+IF(AM11&lt;O11,AI11+AJ11+AK11-AL11,0)+IF(AU11&lt;O11,AQ11+AR11+AS11-AT11,0)+IF(BC11&lt;O11,AY11+AZ11+BA11-BB11,0)+IF(BK11&lt;O11,BG11+BH11+BI11-BJ11,0)+IF(BS11&lt;O11,BO11+BP11+BQ11-BR11,0)+IF(CA11&lt;O11,BW11+BX11+BY11-BZ11,0)+IF(CI11&lt;O11,CE11+CF11+CG11-CH11,0))))))</f>
        <v>0</v>
      </c>
      <c r="Q11" s="3">
        <f>IF(Inputs!$B$27&lt;&gt;"Ready","PENDING INPUTS",MIN((K11+L11+M11),IF(D11&gt;C11,IF(D11=0,0,N11*C11/D11),N11+P11)))</f>
        <v>0</v>
      </c>
      <c r="R11" s="3">
        <f>IF(Inputs!$B$27&lt;&gt;"Ready","PENDING INPUTS",MAX(0,(K11+L11+M11)-Q11))</f>
        <v>0</v>
      </c>
      <c r="S11" s="3">
        <f>IF(Inputs!$B$27&lt;&gt;"Ready","PENDING INPUTS",Z10)</f>
        <v>0</v>
      </c>
      <c r="T11" s="3">
        <f>IF(Inputs!$B$27&lt;&gt;"Ready","PENDING INPUTS",IF(A11&lt;=Inputs!$B$6,ROUND(S11*Inputs!C15/12,2),0))</f>
        <v>0</v>
      </c>
      <c r="U11" s="3">
        <f>IF(Inputs!$B$27&lt;&gt;"Ready","PENDING INPUTS",IF(AND(A11&lt;=Inputs!$B$6,S11&gt;0),Inputs!G15,0))</f>
        <v>0</v>
      </c>
      <c r="V11" s="3">
        <f>IF(Inputs!$B$27&lt;&gt;"Ready","PENDING INPUTS",IF(A11&gt;Inputs!$B$6,0,MIN((S11+T11+U11),IF(Inputs!H15=1,Inputs!D15,MAX(Inputs!F15,ROUND(S11*Inputs!E15+T11+U11,2))))))</f>
        <v>0</v>
      </c>
      <c r="W11">
        <f>IF(Inputs!$B$27&lt;&gt;"Ready","PENDING INPUTS",IF(S11&lt;=0,99,1+IF(AND(K11&gt;0,OR(Inputs!C14&gt;Inputs!C15,AND(Inputs!C14=Inputs!C15,0&lt;1))),1,0)+IF(AND(AA11&gt;0,OR(Inputs!C16&gt;Inputs!C15,AND(Inputs!C16=Inputs!C15,2&lt;1))),1,0)+IF(AND(AI11&gt;0,OR(Inputs!C17&gt;Inputs!C15,AND(Inputs!C17=Inputs!C15,3&lt;1))),1,0)+IF(AND(AQ11&gt;0,OR(Inputs!C18&gt;Inputs!C15,AND(Inputs!C18=Inputs!C15,4&lt;1))),1,0)+IF(AND(AY11&gt;0,OR(Inputs!C19&gt;Inputs!C15,AND(Inputs!C19=Inputs!C15,5&lt;1))),1,0)+IF(AND(BG11&gt;0,OR(Inputs!C20&gt;Inputs!C15,AND(Inputs!C20=Inputs!C15,6&lt;1))),1,0)+IF(AND(BO11&gt;0,OR(Inputs!C21&gt;Inputs!C15,AND(Inputs!C21=Inputs!C15,7&lt;1))),1,0)+IF(AND(BW11&gt;0,OR(Inputs!C22&gt;Inputs!C15,AND(Inputs!C22=Inputs!C15,8&lt;1))),1,0)+IF(AND(CE11&gt;0,OR(Inputs!C23&gt;Inputs!C15,AND(Inputs!C23=Inputs!C15,9&lt;1))),1,0)))</f>
        <v>99</v>
      </c>
      <c r="X11" s="3">
        <f>IF(Inputs!$B$27&lt;&gt;"Ready","PENDING INPUTS",IF(A11&gt;Inputs!$B$6,0,MIN(MAX(0,(S11+T11+U11)-V11),MAX(0,C11-D11-(IF(O11&lt;W11,K11+L11+M11-N11,0)+IF(W11&lt;W11,S11+T11+U11-V11,0)+IF(AE11&lt;W11,AA11+AB11+AC11-AD11,0)+IF(AM11&lt;W11,AI11+AJ11+AK11-AL11,0)+IF(AU11&lt;W11,AQ11+AR11+AS11-AT11,0)+IF(BC11&lt;W11,AY11+AZ11+BA11-BB11,0)+IF(BK11&lt;W11,BG11+BH11+BI11-BJ11,0)+IF(BS11&lt;W11,BO11+BP11+BQ11-BR11,0)+IF(CA11&lt;W11,BW11+BX11+BY11-BZ11,0)+IF(CI11&lt;W11,CE11+CF11+CG11-CH11,0))))))</f>
        <v>0</v>
      </c>
      <c r="Y11" s="3">
        <f>IF(Inputs!$B$27&lt;&gt;"Ready","PENDING INPUTS",MIN((S11+T11+U11),IF(D11&gt;C11,IF(D11=0,0,V11*C11/D11),V11+X11)))</f>
        <v>0</v>
      </c>
      <c r="Z11" s="3">
        <f>IF(Inputs!$B$27&lt;&gt;"Ready","PENDING INPUTS",MAX(0,(S11+T11+U11)-Y11))</f>
        <v>0</v>
      </c>
      <c r="AA11" s="3">
        <f>IF(Inputs!$B$27&lt;&gt;"Ready","PENDING INPUTS",AH10)</f>
        <v>0</v>
      </c>
      <c r="AB11" s="3">
        <f>IF(Inputs!$B$27&lt;&gt;"Ready","PENDING INPUTS",IF(A11&lt;=Inputs!$B$6,ROUND(AA11*Inputs!C16/12,2),0))</f>
        <v>0</v>
      </c>
      <c r="AC11" s="3">
        <f>IF(Inputs!$B$27&lt;&gt;"Ready","PENDING INPUTS",IF(AND(A11&lt;=Inputs!$B$6,AA11&gt;0),Inputs!G16,0))</f>
        <v>0</v>
      </c>
      <c r="AD11" s="3">
        <f>IF(Inputs!$B$27&lt;&gt;"Ready","PENDING INPUTS",IF(A11&gt;Inputs!$B$6,0,MIN((AA11+AB11+AC11),IF(Inputs!H16=1,Inputs!D16,MAX(Inputs!F16,ROUND(AA11*Inputs!E16+AB11+AC11,2))))))</f>
        <v>0</v>
      </c>
      <c r="AE11">
        <f>IF(Inputs!$B$27&lt;&gt;"Ready","PENDING INPUTS",IF(AA11&lt;=0,99,1+IF(AND(K11&gt;0,OR(Inputs!C14&gt;Inputs!C16,AND(Inputs!C14=Inputs!C16,0&lt;2))),1,0)+IF(AND(S11&gt;0,OR(Inputs!C15&gt;Inputs!C16,AND(Inputs!C15=Inputs!C16,1&lt;2))),1,0)+IF(AND(AI11&gt;0,OR(Inputs!C17&gt;Inputs!C16,AND(Inputs!C17=Inputs!C16,3&lt;2))),1,0)+IF(AND(AQ11&gt;0,OR(Inputs!C18&gt;Inputs!C16,AND(Inputs!C18=Inputs!C16,4&lt;2))),1,0)+IF(AND(AY11&gt;0,OR(Inputs!C19&gt;Inputs!C16,AND(Inputs!C19=Inputs!C16,5&lt;2))),1,0)+IF(AND(BG11&gt;0,OR(Inputs!C20&gt;Inputs!C16,AND(Inputs!C20=Inputs!C16,6&lt;2))),1,0)+IF(AND(BO11&gt;0,OR(Inputs!C21&gt;Inputs!C16,AND(Inputs!C21=Inputs!C16,7&lt;2))),1,0)+IF(AND(BW11&gt;0,OR(Inputs!C22&gt;Inputs!C16,AND(Inputs!C22=Inputs!C16,8&lt;2))),1,0)+IF(AND(CE11&gt;0,OR(Inputs!C23&gt;Inputs!C16,AND(Inputs!C23=Inputs!C16,9&lt;2))),1,0)))</f>
        <v>99</v>
      </c>
      <c r="AF11" s="3">
        <f>IF(Inputs!$B$27&lt;&gt;"Ready","PENDING INPUTS",IF(A11&gt;Inputs!$B$6,0,MIN(MAX(0,(AA11+AB11+AC11)-AD11),MAX(0,C11-D11-(IF(O11&lt;AE11,K11+L11+M11-N11,0)+IF(W11&lt;AE11,S11+T11+U11-V11,0)+IF(AE11&lt;AE11,AA11+AB11+AC11-AD11,0)+IF(AM11&lt;AE11,AI11+AJ11+AK11-AL11,0)+IF(AU11&lt;AE11,AQ11+AR11+AS11-AT11,0)+IF(BC11&lt;AE11,AY11+AZ11+BA11-BB11,0)+IF(BK11&lt;AE11,BG11+BH11+BI11-BJ11,0)+IF(BS11&lt;AE11,BO11+BP11+BQ11-BR11,0)+IF(CA11&lt;AE11,BW11+BX11+BY11-BZ11,0)+IF(CI11&lt;AE11,CE11+CF11+CG11-CH11,0))))))</f>
        <v>0</v>
      </c>
      <c r="AG11" s="3">
        <f>IF(Inputs!$B$27&lt;&gt;"Ready","PENDING INPUTS",MIN((AA11+AB11+AC11),IF(D11&gt;C11,IF(D11=0,0,AD11*C11/D11),AD11+AF11)))</f>
        <v>0</v>
      </c>
      <c r="AH11" s="3">
        <f>IF(Inputs!$B$27&lt;&gt;"Ready","PENDING INPUTS",MAX(0,(AA11+AB11+AC11)-AG11))</f>
        <v>0</v>
      </c>
      <c r="AI11" s="3">
        <f>IF(Inputs!$B$27&lt;&gt;"Ready","PENDING INPUTS",AP10)</f>
        <v>0</v>
      </c>
      <c r="AJ11" s="3">
        <f>IF(Inputs!$B$27&lt;&gt;"Ready","PENDING INPUTS",IF(A11&lt;=Inputs!$B$6,ROUND(AI11*Inputs!C17/12,2),0))</f>
        <v>0</v>
      </c>
      <c r="AK11" s="3">
        <f>IF(Inputs!$B$27&lt;&gt;"Ready","PENDING INPUTS",IF(AND(A11&lt;=Inputs!$B$6,AI11&gt;0),Inputs!G17,0))</f>
        <v>0</v>
      </c>
      <c r="AL11" s="3">
        <f>IF(Inputs!$B$27&lt;&gt;"Ready","PENDING INPUTS",IF(A11&gt;Inputs!$B$6,0,MIN((AI11+AJ11+AK11),IF(Inputs!H17=1,Inputs!D17,MAX(Inputs!F17,ROUND(AI11*Inputs!E17+AJ11+AK11,2))))))</f>
        <v>0</v>
      </c>
      <c r="AM11">
        <f>IF(Inputs!$B$27&lt;&gt;"Ready","PENDING INPUTS",IF(AI11&lt;=0,99,1+IF(AND(K11&gt;0,OR(Inputs!C14&gt;Inputs!C17,AND(Inputs!C14=Inputs!C17,0&lt;3))),1,0)+IF(AND(S11&gt;0,OR(Inputs!C15&gt;Inputs!C17,AND(Inputs!C15=Inputs!C17,1&lt;3))),1,0)+IF(AND(AA11&gt;0,OR(Inputs!C16&gt;Inputs!C17,AND(Inputs!C16=Inputs!C17,2&lt;3))),1,0)+IF(AND(AQ11&gt;0,OR(Inputs!C18&gt;Inputs!C17,AND(Inputs!C18=Inputs!C17,4&lt;3))),1,0)+IF(AND(AY11&gt;0,OR(Inputs!C19&gt;Inputs!C17,AND(Inputs!C19=Inputs!C17,5&lt;3))),1,0)+IF(AND(BG11&gt;0,OR(Inputs!C20&gt;Inputs!C17,AND(Inputs!C20=Inputs!C17,6&lt;3))),1,0)+IF(AND(BO11&gt;0,OR(Inputs!C21&gt;Inputs!C17,AND(Inputs!C21=Inputs!C17,7&lt;3))),1,0)+IF(AND(BW11&gt;0,OR(Inputs!C22&gt;Inputs!C17,AND(Inputs!C22=Inputs!C17,8&lt;3))),1,0)+IF(AND(CE11&gt;0,OR(Inputs!C23&gt;Inputs!C17,AND(Inputs!C23=Inputs!C17,9&lt;3))),1,0)))</f>
        <v>99</v>
      </c>
      <c r="AN11" s="3">
        <f>IF(Inputs!$B$27&lt;&gt;"Ready","PENDING INPUTS",IF(A11&gt;Inputs!$B$6,0,MIN(MAX(0,(AI11+AJ11+AK11)-AL11),MAX(0,C11-D11-(IF(O11&lt;AM11,K11+L11+M11-N11,0)+IF(W11&lt;AM11,S11+T11+U11-V11,0)+IF(AE11&lt;AM11,AA11+AB11+AC11-AD11,0)+IF(AM11&lt;AM11,AI11+AJ11+AK11-AL11,0)+IF(AU11&lt;AM11,AQ11+AR11+AS11-AT11,0)+IF(BC11&lt;AM11,AY11+AZ11+BA11-BB11,0)+IF(BK11&lt;AM11,BG11+BH11+BI11-BJ11,0)+IF(BS11&lt;AM11,BO11+BP11+BQ11-BR11,0)+IF(CA11&lt;AM11,BW11+BX11+BY11-BZ11,0)+IF(CI11&lt;AM11,CE11+CF11+CG11-CH11,0))))))</f>
        <v>0</v>
      </c>
      <c r="AO11" s="3">
        <f>IF(Inputs!$B$27&lt;&gt;"Ready","PENDING INPUTS",MIN((AI11+AJ11+AK11),IF(D11&gt;C11,IF(D11=0,0,AL11*C11/D11),AL11+AN11)))</f>
        <v>0</v>
      </c>
      <c r="AP11" s="3">
        <f>IF(Inputs!$B$27&lt;&gt;"Ready","PENDING INPUTS",MAX(0,(AI11+AJ11+AK11)-AO11))</f>
        <v>0</v>
      </c>
      <c r="AQ11" s="3">
        <f>IF(Inputs!$B$27&lt;&gt;"Ready","PENDING INPUTS",AX10)</f>
        <v>0</v>
      </c>
      <c r="AR11" s="3">
        <f>IF(Inputs!$B$27&lt;&gt;"Ready","PENDING INPUTS",IF(A11&lt;=Inputs!$B$6,ROUND(AQ11*Inputs!C18/12,2),0))</f>
        <v>0</v>
      </c>
      <c r="AS11" s="3">
        <f>IF(Inputs!$B$27&lt;&gt;"Ready","PENDING INPUTS",IF(AND(A11&lt;=Inputs!$B$6,AQ11&gt;0),Inputs!G18,0))</f>
        <v>0</v>
      </c>
      <c r="AT11" s="3">
        <f>IF(Inputs!$B$27&lt;&gt;"Ready","PENDING INPUTS",IF(A11&gt;Inputs!$B$6,0,MIN((AQ11+AR11+AS11),IF(Inputs!H18=1,Inputs!D18,MAX(Inputs!F18,ROUND(AQ11*Inputs!E18+AR11+AS11,2))))))</f>
        <v>0</v>
      </c>
      <c r="AU11">
        <f>IF(Inputs!$B$27&lt;&gt;"Ready","PENDING INPUTS",IF(AQ11&lt;=0,99,1+IF(AND(K11&gt;0,OR(Inputs!C14&gt;Inputs!C18,AND(Inputs!C14=Inputs!C18,0&lt;4))),1,0)+IF(AND(S11&gt;0,OR(Inputs!C15&gt;Inputs!C18,AND(Inputs!C15=Inputs!C18,1&lt;4))),1,0)+IF(AND(AA11&gt;0,OR(Inputs!C16&gt;Inputs!C18,AND(Inputs!C16=Inputs!C18,2&lt;4))),1,0)+IF(AND(AI11&gt;0,OR(Inputs!C17&gt;Inputs!C18,AND(Inputs!C17=Inputs!C18,3&lt;4))),1,0)+IF(AND(AY11&gt;0,OR(Inputs!C19&gt;Inputs!C18,AND(Inputs!C19=Inputs!C18,5&lt;4))),1,0)+IF(AND(BG11&gt;0,OR(Inputs!C20&gt;Inputs!C18,AND(Inputs!C20=Inputs!C18,6&lt;4))),1,0)+IF(AND(BO11&gt;0,OR(Inputs!C21&gt;Inputs!C18,AND(Inputs!C21=Inputs!C18,7&lt;4))),1,0)+IF(AND(BW11&gt;0,OR(Inputs!C22&gt;Inputs!C18,AND(Inputs!C22=Inputs!C18,8&lt;4))),1,0)+IF(AND(CE11&gt;0,OR(Inputs!C23&gt;Inputs!C18,AND(Inputs!C23=Inputs!C18,9&lt;4))),1,0)))</f>
        <v>99</v>
      </c>
      <c r="AV11" s="3">
        <f>IF(Inputs!$B$27&lt;&gt;"Ready","PENDING INPUTS",IF(A11&gt;Inputs!$B$6,0,MIN(MAX(0,(AQ11+AR11+AS11)-AT11),MAX(0,C11-D11-(IF(O11&lt;AU11,K11+L11+M11-N11,0)+IF(W11&lt;AU11,S11+T11+U11-V11,0)+IF(AE11&lt;AU11,AA11+AB11+AC11-AD11,0)+IF(AM11&lt;AU11,AI11+AJ11+AK11-AL11,0)+IF(AU11&lt;AU11,AQ11+AR11+AS11-AT11,0)+IF(BC11&lt;AU11,AY11+AZ11+BA11-BB11,0)+IF(BK11&lt;AU11,BG11+BH11+BI11-BJ11,0)+IF(BS11&lt;AU11,BO11+BP11+BQ11-BR11,0)+IF(CA11&lt;AU11,BW11+BX11+BY11-BZ11,0)+IF(CI11&lt;AU11,CE11+CF11+CG11-CH11,0))))))</f>
        <v>0</v>
      </c>
      <c r="AW11" s="3">
        <f>IF(Inputs!$B$27&lt;&gt;"Ready","PENDING INPUTS",MIN((AQ11+AR11+AS11),IF(D11&gt;C11,IF(D11=0,0,AT11*C11/D11),AT11+AV11)))</f>
        <v>0</v>
      </c>
      <c r="AX11" s="3">
        <f>IF(Inputs!$B$27&lt;&gt;"Ready","PENDING INPUTS",MAX(0,(AQ11+AR11+AS11)-AW11))</f>
        <v>0</v>
      </c>
      <c r="AY11" s="3">
        <f>IF(Inputs!$B$27&lt;&gt;"Ready","PENDING INPUTS",BF10)</f>
        <v>0</v>
      </c>
      <c r="AZ11" s="3">
        <f>IF(Inputs!$B$27&lt;&gt;"Ready","PENDING INPUTS",IF(A11&lt;=Inputs!$B$6,ROUND(AY11*Inputs!C19/12,2),0))</f>
        <v>0</v>
      </c>
      <c r="BA11" s="3">
        <f>IF(Inputs!$B$27&lt;&gt;"Ready","PENDING INPUTS",IF(AND(A11&lt;=Inputs!$B$6,AY11&gt;0),Inputs!G19,0))</f>
        <v>0</v>
      </c>
      <c r="BB11" s="3">
        <f>IF(Inputs!$B$27&lt;&gt;"Ready","PENDING INPUTS",IF(A11&gt;Inputs!$B$6,0,MIN((AY11+AZ11+BA11),IF(Inputs!H19=1,Inputs!D19,MAX(Inputs!F19,ROUND(AY11*Inputs!E19+AZ11+BA11,2))))))</f>
        <v>0</v>
      </c>
      <c r="BC11">
        <f>IF(Inputs!$B$27&lt;&gt;"Ready","PENDING INPUTS",IF(AY11&lt;=0,99,1+IF(AND(K11&gt;0,OR(Inputs!C14&gt;Inputs!C19,AND(Inputs!C14=Inputs!C19,0&lt;5))),1,0)+IF(AND(S11&gt;0,OR(Inputs!C15&gt;Inputs!C19,AND(Inputs!C15=Inputs!C19,1&lt;5))),1,0)+IF(AND(AA11&gt;0,OR(Inputs!C16&gt;Inputs!C19,AND(Inputs!C16=Inputs!C19,2&lt;5))),1,0)+IF(AND(AI11&gt;0,OR(Inputs!C17&gt;Inputs!C19,AND(Inputs!C17=Inputs!C19,3&lt;5))),1,0)+IF(AND(AQ11&gt;0,OR(Inputs!C18&gt;Inputs!C19,AND(Inputs!C18=Inputs!C19,4&lt;5))),1,0)+IF(AND(BG11&gt;0,OR(Inputs!C20&gt;Inputs!C19,AND(Inputs!C20=Inputs!C19,6&lt;5))),1,0)+IF(AND(BO11&gt;0,OR(Inputs!C21&gt;Inputs!C19,AND(Inputs!C21=Inputs!C19,7&lt;5))),1,0)+IF(AND(BW11&gt;0,OR(Inputs!C22&gt;Inputs!C19,AND(Inputs!C22=Inputs!C19,8&lt;5))),1,0)+IF(AND(CE11&gt;0,OR(Inputs!C23&gt;Inputs!C19,AND(Inputs!C23=Inputs!C19,9&lt;5))),1,0)))</f>
        <v>99</v>
      </c>
      <c r="BD11" s="3">
        <f>IF(Inputs!$B$27&lt;&gt;"Ready","PENDING INPUTS",IF(A11&gt;Inputs!$B$6,0,MIN(MAX(0,(AY11+AZ11+BA11)-BB11),MAX(0,C11-D11-(IF(O11&lt;BC11,K11+L11+M11-N11,0)+IF(W11&lt;BC11,S11+T11+U11-V11,0)+IF(AE11&lt;BC11,AA11+AB11+AC11-AD11,0)+IF(AM11&lt;BC11,AI11+AJ11+AK11-AL11,0)+IF(AU11&lt;BC11,AQ11+AR11+AS11-AT11,0)+IF(BC11&lt;BC11,AY11+AZ11+BA11-BB11,0)+IF(BK11&lt;BC11,BG11+BH11+BI11-BJ11,0)+IF(BS11&lt;BC11,BO11+BP11+BQ11-BR11,0)+IF(CA11&lt;BC11,BW11+BX11+BY11-BZ11,0)+IF(CI11&lt;BC11,CE11+CF11+CG11-CH11,0))))))</f>
        <v>0</v>
      </c>
      <c r="BE11" s="3">
        <f>IF(Inputs!$B$27&lt;&gt;"Ready","PENDING INPUTS",MIN((AY11+AZ11+BA11),IF(D11&gt;C11,IF(D11=0,0,BB11*C11/D11),BB11+BD11)))</f>
        <v>0</v>
      </c>
      <c r="BF11" s="3">
        <f>IF(Inputs!$B$27&lt;&gt;"Ready","PENDING INPUTS",MAX(0,(AY11+AZ11+BA11)-BE11))</f>
        <v>0</v>
      </c>
      <c r="BG11" s="3">
        <f>IF(Inputs!$B$27&lt;&gt;"Ready","PENDING INPUTS",BN10)</f>
        <v>0</v>
      </c>
      <c r="BH11" s="3">
        <f>IF(Inputs!$B$27&lt;&gt;"Ready","PENDING INPUTS",IF(A11&lt;=Inputs!$B$6,ROUND(BG11*Inputs!C20/12,2),0))</f>
        <v>0</v>
      </c>
      <c r="BI11" s="3">
        <f>IF(Inputs!$B$27&lt;&gt;"Ready","PENDING INPUTS",IF(AND(A11&lt;=Inputs!$B$6,BG11&gt;0),Inputs!G20,0))</f>
        <v>0</v>
      </c>
      <c r="BJ11" s="3">
        <f>IF(Inputs!$B$27&lt;&gt;"Ready","PENDING INPUTS",IF(A11&gt;Inputs!$B$6,0,MIN((BG11+BH11+BI11),IF(Inputs!H20=1,Inputs!D20,MAX(Inputs!F20,ROUND(BG11*Inputs!E20+BH11+BI11,2))))))</f>
        <v>0</v>
      </c>
      <c r="BK11">
        <f>IF(Inputs!$B$27&lt;&gt;"Ready","PENDING INPUTS",IF(BG11&lt;=0,99,1+IF(AND(K11&gt;0,OR(Inputs!C14&gt;Inputs!C20,AND(Inputs!C14=Inputs!C20,0&lt;6))),1,0)+IF(AND(S11&gt;0,OR(Inputs!C15&gt;Inputs!C20,AND(Inputs!C15=Inputs!C20,1&lt;6))),1,0)+IF(AND(AA11&gt;0,OR(Inputs!C16&gt;Inputs!C20,AND(Inputs!C16=Inputs!C20,2&lt;6))),1,0)+IF(AND(AI11&gt;0,OR(Inputs!C17&gt;Inputs!C20,AND(Inputs!C17=Inputs!C20,3&lt;6))),1,0)+IF(AND(AQ11&gt;0,OR(Inputs!C18&gt;Inputs!C20,AND(Inputs!C18=Inputs!C20,4&lt;6))),1,0)+IF(AND(AY11&gt;0,OR(Inputs!C19&gt;Inputs!C20,AND(Inputs!C19=Inputs!C20,5&lt;6))),1,0)+IF(AND(BO11&gt;0,OR(Inputs!C21&gt;Inputs!C20,AND(Inputs!C21=Inputs!C20,7&lt;6))),1,0)+IF(AND(BW11&gt;0,OR(Inputs!C22&gt;Inputs!C20,AND(Inputs!C22=Inputs!C20,8&lt;6))),1,0)+IF(AND(CE11&gt;0,OR(Inputs!C23&gt;Inputs!C20,AND(Inputs!C23=Inputs!C20,9&lt;6))),1,0)))</f>
        <v>99</v>
      </c>
      <c r="BL11" s="3">
        <f>IF(Inputs!$B$27&lt;&gt;"Ready","PENDING INPUTS",IF(A11&gt;Inputs!$B$6,0,MIN(MAX(0,(BG11+BH11+BI11)-BJ11),MAX(0,C11-D11-(IF(O11&lt;BK11,K11+L11+M11-N11,0)+IF(W11&lt;BK11,S11+T11+U11-V11,0)+IF(AE11&lt;BK11,AA11+AB11+AC11-AD11,0)+IF(AM11&lt;BK11,AI11+AJ11+AK11-AL11,0)+IF(AU11&lt;BK11,AQ11+AR11+AS11-AT11,0)+IF(BC11&lt;BK11,AY11+AZ11+BA11-BB11,0)+IF(BK11&lt;BK11,BG11+BH11+BI11-BJ11,0)+IF(BS11&lt;BK11,BO11+BP11+BQ11-BR11,0)+IF(CA11&lt;BK11,BW11+BX11+BY11-BZ11,0)+IF(CI11&lt;BK11,CE11+CF11+CG11-CH11,0))))))</f>
        <v>0</v>
      </c>
      <c r="BM11" s="3">
        <f>IF(Inputs!$B$27&lt;&gt;"Ready","PENDING INPUTS",MIN((BG11+BH11+BI11),IF(D11&gt;C11,IF(D11=0,0,BJ11*C11/D11),BJ11+BL11)))</f>
        <v>0</v>
      </c>
      <c r="BN11" s="3">
        <f>IF(Inputs!$B$27&lt;&gt;"Ready","PENDING INPUTS",MAX(0,(BG11+BH11+BI11)-BM11))</f>
        <v>0</v>
      </c>
      <c r="BO11" s="3">
        <f>IF(Inputs!$B$27&lt;&gt;"Ready","PENDING INPUTS",BV10)</f>
        <v>0</v>
      </c>
      <c r="BP11" s="3">
        <f>IF(Inputs!$B$27&lt;&gt;"Ready","PENDING INPUTS",IF(A11&lt;=Inputs!$B$6,ROUND(BO11*Inputs!C21/12,2),0))</f>
        <v>0</v>
      </c>
      <c r="BQ11" s="3">
        <f>IF(Inputs!$B$27&lt;&gt;"Ready","PENDING INPUTS",IF(AND(A11&lt;=Inputs!$B$6,BO11&gt;0),Inputs!G21,0))</f>
        <v>0</v>
      </c>
      <c r="BR11" s="3">
        <f>IF(Inputs!$B$27&lt;&gt;"Ready","PENDING INPUTS",IF(A11&gt;Inputs!$B$6,0,MIN((BO11+BP11+BQ11),IF(Inputs!H21=1,Inputs!D21,MAX(Inputs!F21,ROUND(BO11*Inputs!E21+BP11+BQ11,2))))))</f>
        <v>0</v>
      </c>
      <c r="BS11">
        <f>IF(Inputs!$B$27&lt;&gt;"Ready","PENDING INPUTS",IF(BO11&lt;=0,99,1+IF(AND(K11&gt;0,OR(Inputs!C14&gt;Inputs!C21,AND(Inputs!C14=Inputs!C21,0&lt;7))),1,0)+IF(AND(S11&gt;0,OR(Inputs!C15&gt;Inputs!C21,AND(Inputs!C15=Inputs!C21,1&lt;7))),1,0)+IF(AND(AA11&gt;0,OR(Inputs!C16&gt;Inputs!C21,AND(Inputs!C16=Inputs!C21,2&lt;7))),1,0)+IF(AND(AI11&gt;0,OR(Inputs!C17&gt;Inputs!C21,AND(Inputs!C17=Inputs!C21,3&lt;7))),1,0)+IF(AND(AQ11&gt;0,OR(Inputs!C18&gt;Inputs!C21,AND(Inputs!C18=Inputs!C21,4&lt;7))),1,0)+IF(AND(AY11&gt;0,OR(Inputs!C19&gt;Inputs!C21,AND(Inputs!C19=Inputs!C21,5&lt;7))),1,0)+IF(AND(BG11&gt;0,OR(Inputs!C20&gt;Inputs!C21,AND(Inputs!C20=Inputs!C21,6&lt;7))),1,0)+IF(AND(BW11&gt;0,OR(Inputs!C22&gt;Inputs!C21,AND(Inputs!C22=Inputs!C21,8&lt;7))),1,0)+IF(AND(CE11&gt;0,OR(Inputs!C23&gt;Inputs!C21,AND(Inputs!C23=Inputs!C21,9&lt;7))),1,0)))</f>
        <v>99</v>
      </c>
      <c r="BT11" s="3">
        <f>IF(Inputs!$B$27&lt;&gt;"Ready","PENDING INPUTS",IF(A11&gt;Inputs!$B$6,0,MIN(MAX(0,(BO11+BP11+BQ11)-BR11),MAX(0,C11-D11-(IF(O11&lt;BS11,K11+L11+M11-N11,0)+IF(W11&lt;BS11,S11+T11+U11-V11,0)+IF(AE11&lt;BS11,AA11+AB11+AC11-AD11,0)+IF(AM11&lt;BS11,AI11+AJ11+AK11-AL11,0)+IF(AU11&lt;BS11,AQ11+AR11+AS11-AT11,0)+IF(BC11&lt;BS11,AY11+AZ11+BA11-BB11,0)+IF(BK11&lt;BS11,BG11+BH11+BI11-BJ11,0)+IF(BS11&lt;BS11,BO11+BP11+BQ11-BR11,0)+IF(CA11&lt;BS11,BW11+BX11+BY11-BZ11,0)+IF(CI11&lt;BS11,CE11+CF11+CG11-CH11,0))))))</f>
        <v>0</v>
      </c>
      <c r="BU11" s="3">
        <f>IF(Inputs!$B$27&lt;&gt;"Ready","PENDING INPUTS",MIN((BO11+BP11+BQ11),IF(D11&gt;C11,IF(D11=0,0,BR11*C11/D11),BR11+BT11)))</f>
        <v>0</v>
      </c>
      <c r="BV11" s="3">
        <f>IF(Inputs!$B$27&lt;&gt;"Ready","PENDING INPUTS",MAX(0,(BO11+BP11+BQ11)-BU11))</f>
        <v>0</v>
      </c>
      <c r="BW11" s="3">
        <f>IF(Inputs!$B$27&lt;&gt;"Ready","PENDING INPUTS",CD10)</f>
        <v>0</v>
      </c>
      <c r="BX11" s="3">
        <f>IF(Inputs!$B$27&lt;&gt;"Ready","PENDING INPUTS",IF(A11&lt;=Inputs!$B$6,ROUND(BW11*Inputs!C22/12,2),0))</f>
        <v>0</v>
      </c>
      <c r="BY11" s="3">
        <f>IF(Inputs!$B$27&lt;&gt;"Ready","PENDING INPUTS",IF(AND(A11&lt;=Inputs!$B$6,BW11&gt;0),Inputs!G22,0))</f>
        <v>0</v>
      </c>
      <c r="BZ11" s="3">
        <f>IF(Inputs!$B$27&lt;&gt;"Ready","PENDING INPUTS",IF(A11&gt;Inputs!$B$6,0,MIN((BW11+BX11+BY11),IF(Inputs!H22=1,Inputs!D22,MAX(Inputs!F22,ROUND(BW11*Inputs!E22+BX11+BY11,2))))))</f>
        <v>0</v>
      </c>
      <c r="CA11">
        <f>IF(Inputs!$B$27&lt;&gt;"Ready","PENDING INPUTS",IF(BW11&lt;=0,99,1+IF(AND(K11&gt;0,OR(Inputs!C14&gt;Inputs!C22,AND(Inputs!C14=Inputs!C22,0&lt;8))),1,0)+IF(AND(S11&gt;0,OR(Inputs!C15&gt;Inputs!C22,AND(Inputs!C15=Inputs!C22,1&lt;8))),1,0)+IF(AND(AA11&gt;0,OR(Inputs!C16&gt;Inputs!C22,AND(Inputs!C16=Inputs!C22,2&lt;8))),1,0)+IF(AND(AI11&gt;0,OR(Inputs!C17&gt;Inputs!C22,AND(Inputs!C17=Inputs!C22,3&lt;8))),1,0)+IF(AND(AQ11&gt;0,OR(Inputs!C18&gt;Inputs!C22,AND(Inputs!C18=Inputs!C22,4&lt;8))),1,0)+IF(AND(AY11&gt;0,OR(Inputs!C19&gt;Inputs!C22,AND(Inputs!C19=Inputs!C22,5&lt;8))),1,0)+IF(AND(BG11&gt;0,OR(Inputs!C20&gt;Inputs!C22,AND(Inputs!C20=Inputs!C22,6&lt;8))),1,0)+IF(AND(BO11&gt;0,OR(Inputs!C21&gt;Inputs!C22,AND(Inputs!C21=Inputs!C22,7&lt;8))),1,0)+IF(AND(CE11&gt;0,OR(Inputs!C23&gt;Inputs!C22,AND(Inputs!C23=Inputs!C22,9&lt;8))),1,0)))</f>
        <v>99</v>
      </c>
      <c r="CB11" s="3">
        <f>IF(Inputs!$B$27&lt;&gt;"Ready","PENDING INPUTS",IF(A11&gt;Inputs!$B$6,0,MIN(MAX(0,(BW11+BX11+BY11)-BZ11),MAX(0,C11-D11-(IF(O11&lt;CA11,K11+L11+M11-N11,0)+IF(W11&lt;CA11,S11+T11+U11-V11,0)+IF(AE11&lt;CA11,AA11+AB11+AC11-AD11,0)+IF(AM11&lt;CA11,AI11+AJ11+AK11-AL11,0)+IF(AU11&lt;CA11,AQ11+AR11+AS11-AT11,0)+IF(BC11&lt;CA11,AY11+AZ11+BA11-BB11,0)+IF(BK11&lt;CA11,BG11+BH11+BI11-BJ11,0)+IF(BS11&lt;CA11,BO11+BP11+BQ11-BR11,0)+IF(CA11&lt;CA11,BW11+BX11+BY11-BZ11,0)+IF(CI11&lt;CA11,CE11+CF11+CG11-CH11,0))))))</f>
        <v>0</v>
      </c>
      <c r="CC11" s="3">
        <f>IF(Inputs!$B$27&lt;&gt;"Ready","PENDING INPUTS",MIN((BW11+BX11+BY11),IF(D11&gt;C11,IF(D11=0,0,BZ11*C11/D11),BZ11+CB11)))</f>
        <v>0</v>
      </c>
      <c r="CD11" s="3">
        <f>IF(Inputs!$B$27&lt;&gt;"Ready","PENDING INPUTS",MAX(0,(BW11+BX11+BY11)-CC11))</f>
        <v>0</v>
      </c>
      <c r="CE11" s="3">
        <f>IF(Inputs!$B$27&lt;&gt;"Ready","PENDING INPUTS",CL10)</f>
        <v>0</v>
      </c>
      <c r="CF11" s="3">
        <f>IF(Inputs!$B$27&lt;&gt;"Ready","PENDING INPUTS",IF(A11&lt;=Inputs!$B$6,ROUND(CE11*Inputs!C23/12,2),0))</f>
        <v>0</v>
      </c>
      <c r="CG11" s="3">
        <f>IF(Inputs!$B$27&lt;&gt;"Ready","PENDING INPUTS",IF(AND(A11&lt;=Inputs!$B$6,CE11&gt;0),Inputs!G23,0))</f>
        <v>0</v>
      </c>
      <c r="CH11" s="3">
        <f>IF(Inputs!$B$27&lt;&gt;"Ready","PENDING INPUTS",IF(A11&gt;Inputs!$B$6,0,MIN((CE11+CF11+CG11),IF(Inputs!H23=1,Inputs!D23,MAX(Inputs!F23,ROUND(CE11*Inputs!E23+CF11+CG11,2))))))</f>
        <v>0</v>
      </c>
      <c r="CI11">
        <f>IF(Inputs!$B$27&lt;&gt;"Ready","PENDING INPUTS",IF(CE11&lt;=0,99,1+IF(AND(K11&gt;0,OR(Inputs!C14&gt;Inputs!C23,AND(Inputs!C14=Inputs!C23,0&lt;9))),1,0)+IF(AND(S11&gt;0,OR(Inputs!C15&gt;Inputs!C23,AND(Inputs!C15=Inputs!C23,1&lt;9))),1,0)+IF(AND(AA11&gt;0,OR(Inputs!C16&gt;Inputs!C23,AND(Inputs!C16=Inputs!C23,2&lt;9))),1,0)+IF(AND(AI11&gt;0,OR(Inputs!C17&gt;Inputs!C23,AND(Inputs!C17=Inputs!C23,3&lt;9))),1,0)+IF(AND(AQ11&gt;0,OR(Inputs!C18&gt;Inputs!C23,AND(Inputs!C18=Inputs!C23,4&lt;9))),1,0)+IF(AND(AY11&gt;0,OR(Inputs!C19&gt;Inputs!C23,AND(Inputs!C19=Inputs!C23,5&lt;9))),1,0)+IF(AND(BG11&gt;0,OR(Inputs!C20&gt;Inputs!C23,AND(Inputs!C20=Inputs!C23,6&lt;9))),1,0)+IF(AND(BO11&gt;0,OR(Inputs!C21&gt;Inputs!C23,AND(Inputs!C21=Inputs!C23,7&lt;9))),1,0)+IF(AND(BW11&gt;0,OR(Inputs!C22&gt;Inputs!C23,AND(Inputs!C22=Inputs!C23,8&lt;9))),1,0)))</f>
        <v>99</v>
      </c>
      <c r="CJ11" s="3">
        <f>IF(Inputs!$B$27&lt;&gt;"Ready","PENDING INPUTS",IF(A11&gt;Inputs!$B$6,0,MIN(MAX(0,(CE11+CF11+CG11)-CH11),MAX(0,C11-D11-(IF(O11&lt;CI11,K11+L11+M11-N11,0)+IF(W11&lt;CI11,S11+T11+U11-V11,0)+IF(AE11&lt;CI11,AA11+AB11+AC11-AD11,0)+IF(AM11&lt;CI11,AI11+AJ11+AK11-AL11,0)+IF(AU11&lt;CI11,AQ11+AR11+AS11-AT11,0)+IF(BC11&lt;CI11,AY11+AZ11+BA11-BB11,0)+IF(BK11&lt;CI11,BG11+BH11+BI11-BJ11,0)+IF(BS11&lt;CI11,BO11+BP11+BQ11-BR11,0)+IF(CA11&lt;CI11,BW11+BX11+BY11-BZ11,0)+IF(CI11&lt;CI11,CE11+CF11+CG11-CH11,0))))))</f>
        <v>0</v>
      </c>
      <c r="CK11" s="3">
        <f>IF(Inputs!$B$27&lt;&gt;"Ready","PENDING INPUTS",MIN((CE11+CF11+CG11),IF(D11&gt;C11,IF(D11=0,0,CH11*C11/D11),CH11+CJ11)))</f>
        <v>0</v>
      </c>
      <c r="CL11" s="3">
        <f>IF(Inputs!$B$27&lt;&gt;"Ready","PENDING INPUTS",MAX(0,(CE11+CF11+CG11)-CK11))</f>
        <v>0</v>
      </c>
    </row>
    <row r="12" spans="1:90" ht="27.95" customHeight="1" x14ac:dyDescent="0.25">
      <c r="A12">
        <v>8</v>
      </c>
      <c r="B12" s="13">
        <f>IF(Inputs!$B$27&lt;&gt;"Ready","PENDING INPUTS",EDATE(Inputs!$B$5,A12-1))</f>
        <v>46508</v>
      </c>
      <c r="C12" s="3">
        <f>IF(Inputs!$B$27&lt;&gt;"Ready","PENDING INPUTS",IF(A12&lt;=Inputs!$B$6,MAX(0,Inputs!$B$4+IF(A12=Inputs!$B$7,Inputs!$B$8,0)+IF(A12=Inputs!$B$9,Inputs!$B$10,0)),0))</f>
        <v>0</v>
      </c>
      <c r="D12" s="3">
        <f>IF(Inputs!$B$27&lt;&gt;"Ready","PENDING INPUTS",SUM(N12,V12,AD12,AL12,AT12,BB12,BJ12,BR12,BZ12,CH12))</f>
        <v>0</v>
      </c>
      <c r="E12" s="3">
        <f>IF(Inputs!$B$27&lt;&gt;"Ready","PENDING INPUTS",MAX(0,D12-C12))</f>
        <v>0</v>
      </c>
      <c r="F12" s="3">
        <f>IF(Inputs!$B$27&lt;&gt;"Ready","PENDING INPUTS",SUM(Q12,Y12,AG12,AO12,AW12,BE12,BM12,BU12,CC12,CK12))</f>
        <v>0</v>
      </c>
      <c r="G12" s="3">
        <f>IF(Inputs!$B$27&lt;&gt;"Ready","PENDING INPUTS",SUM(L12,T12,AB12,AJ12,AR12,AZ12,BH12,BP12,BX12,CF12))</f>
        <v>0</v>
      </c>
      <c r="H12" s="3">
        <f>IF(Inputs!$B$27&lt;&gt;"Ready","PENDING INPUTS",SUM(M12,U12,AC12,AK12,AS12,BA12,BI12,BQ12,BY12,CG12))</f>
        <v>0</v>
      </c>
      <c r="I12" s="3">
        <f>IF(Inputs!$B$27&lt;&gt;"Ready","PENDING INPUTS",SUM(R12,Z12,AH12,AP12,AX12,BF12,BN12,BV12,CD12,CL12))</f>
        <v>0</v>
      </c>
      <c r="J12" t="str">
        <f>IF(Inputs!$B$27&lt;&gt;"Ready","PENDING INPUTS",IF(A12&gt;Inputs!$B$6,"Beyond horizon",IF(E12&gt;0.005,"MINIMUM SHORTFALL",IF(I12&lt;0.005,"Paid off","In progress"))))</f>
        <v>Paid off</v>
      </c>
      <c r="K12" s="3">
        <f>IF(Inputs!$B$27&lt;&gt;"Ready","PENDING INPUTS",R11)</f>
        <v>0</v>
      </c>
      <c r="L12" s="3">
        <f>IF(Inputs!$B$27&lt;&gt;"Ready","PENDING INPUTS",IF(A12&lt;=Inputs!$B$6,ROUND(K12*Inputs!C14/12,2),0))</f>
        <v>0</v>
      </c>
      <c r="M12" s="3">
        <f>IF(Inputs!$B$27&lt;&gt;"Ready","PENDING INPUTS",IF(AND(A12&lt;=Inputs!$B$6,K12&gt;0),Inputs!G14,0))</f>
        <v>0</v>
      </c>
      <c r="N12" s="3">
        <f>IF(Inputs!$B$27&lt;&gt;"Ready","PENDING INPUTS",IF(A12&gt;Inputs!$B$6,0,MIN((K12+L12+M12),IF(Inputs!H14=1,Inputs!D14,MAX(Inputs!F14,ROUND(K12*Inputs!E14+L12+M12,2))))))</f>
        <v>0</v>
      </c>
      <c r="O12">
        <f>IF(Inputs!$B$27&lt;&gt;"Ready","PENDING INPUTS",IF(K12&lt;=0,99,1+IF(AND(S12&gt;0,OR(Inputs!C15&gt;Inputs!C14,AND(Inputs!C15=Inputs!C14,1&lt;0))),1,0)+IF(AND(AA12&gt;0,OR(Inputs!C16&gt;Inputs!C14,AND(Inputs!C16=Inputs!C14,2&lt;0))),1,0)+IF(AND(AI12&gt;0,OR(Inputs!C17&gt;Inputs!C14,AND(Inputs!C17=Inputs!C14,3&lt;0))),1,0)+IF(AND(AQ12&gt;0,OR(Inputs!C18&gt;Inputs!C14,AND(Inputs!C18=Inputs!C14,4&lt;0))),1,0)+IF(AND(AY12&gt;0,OR(Inputs!C19&gt;Inputs!C14,AND(Inputs!C19=Inputs!C14,5&lt;0))),1,0)+IF(AND(BG12&gt;0,OR(Inputs!C20&gt;Inputs!C14,AND(Inputs!C20=Inputs!C14,6&lt;0))),1,0)+IF(AND(BO12&gt;0,OR(Inputs!C21&gt;Inputs!C14,AND(Inputs!C21=Inputs!C14,7&lt;0))),1,0)+IF(AND(BW12&gt;0,OR(Inputs!C22&gt;Inputs!C14,AND(Inputs!C22=Inputs!C14,8&lt;0))),1,0)+IF(AND(CE12&gt;0,OR(Inputs!C23&gt;Inputs!C14,AND(Inputs!C23=Inputs!C14,9&lt;0))),1,0)))</f>
        <v>99</v>
      </c>
      <c r="P12" s="3">
        <f>IF(Inputs!$B$27&lt;&gt;"Ready","PENDING INPUTS",IF(A12&gt;Inputs!$B$6,0,MIN(MAX(0,(K12+L12+M12)-N12),MAX(0,C12-D12-(IF(O12&lt;O12,K12+L12+M12-N12,0)+IF(W12&lt;O12,S12+T12+U12-V12,0)+IF(AE12&lt;O12,AA12+AB12+AC12-AD12,0)+IF(AM12&lt;O12,AI12+AJ12+AK12-AL12,0)+IF(AU12&lt;O12,AQ12+AR12+AS12-AT12,0)+IF(BC12&lt;O12,AY12+AZ12+BA12-BB12,0)+IF(BK12&lt;O12,BG12+BH12+BI12-BJ12,0)+IF(BS12&lt;O12,BO12+BP12+BQ12-BR12,0)+IF(CA12&lt;O12,BW12+BX12+BY12-BZ12,0)+IF(CI12&lt;O12,CE12+CF12+CG12-CH12,0))))))</f>
        <v>0</v>
      </c>
      <c r="Q12" s="3">
        <f>IF(Inputs!$B$27&lt;&gt;"Ready","PENDING INPUTS",MIN((K12+L12+M12),IF(D12&gt;C12,IF(D12=0,0,N12*C12/D12),N12+P12)))</f>
        <v>0</v>
      </c>
      <c r="R12" s="3">
        <f>IF(Inputs!$B$27&lt;&gt;"Ready","PENDING INPUTS",MAX(0,(K12+L12+M12)-Q12))</f>
        <v>0</v>
      </c>
      <c r="S12" s="3">
        <f>IF(Inputs!$B$27&lt;&gt;"Ready","PENDING INPUTS",Z11)</f>
        <v>0</v>
      </c>
      <c r="T12" s="3">
        <f>IF(Inputs!$B$27&lt;&gt;"Ready","PENDING INPUTS",IF(A12&lt;=Inputs!$B$6,ROUND(S12*Inputs!C15/12,2),0))</f>
        <v>0</v>
      </c>
      <c r="U12" s="3">
        <f>IF(Inputs!$B$27&lt;&gt;"Ready","PENDING INPUTS",IF(AND(A12&lt;=Inputs!$B$6,S12&gt;0),Inputs!G15,0))</f>
        <v>0</v>
      </c>
      <c r="V12" s="3">
        <f>IF(Inputs!$B$27&lt;&gt;"Ready","PENDING INPUTS",IF(A12&gt;Inputs!$B$6,0,MIN((S12+T12+U12),IF(Inputs!H15=1,Inputs!D15,MAX(Inputs!F15,ROUND(S12*Inputs!E15+T12+U12,2))))))</f>
        <v>0</v>
      </c>
      <c r="W12">
        <f>IF(Inputs!$B$27&lt;&gt;"Ready","PENDING INPUTS",IF(S12&lt;=0,99,1+IF(AND(K12&gt;0,OR(Inputs!C14&gt;Inputs!C15,AND(Inputs!C14=Inputs!C15,0&lt;1))),1,0)+IF(AND(AA12&gt;0,OR(Inputs!C16&gt;Inputs!C15,AND(Inputs!C16=Inputs!C15,2&lt;1))),1,0)+IF(AND(AI12&gt;0,OR(Inputs!C17&gt;Inputs!C15,AND(Inputs!C17=Inputs!C15,3&lt;1))),1,0)+IF(AND(AQ12&gt;0,OR(Inputs!C18&gt;Inputs!C15,AND(Inputs!C18=Inputs!C15,4&lt;1))),1,0)+IF(AND(AY12&gt;0,OR(Inputs!C19&gt;Inputs!C15,AND(Inputs!C19=Inputs!C15,5&lt;1))),1,0)+IF(AND(BG12&gt;0,OR(Inputs!C20&gt;Inputs!C15,AND(Inputs!C20=Inputs!C15,6&lt;1))),1,0)+IF(AND(BO12&gt;0,OR(Inputs!C21&gt;Inputs!C15,AND(Inputs!C21=Inputs!C15,7&lt;1))),1,0)+IF(AND(BW12&gt;0,OR(Inputs!C22&gt;Inputs!C15,AND(Inputs!C22=Inputs!C15,8&lt;1))),1,0)+IF(AND(CE12&gt;0,OR(Inputs!C23&gt;Inputs!C15,AND(Inputs!C23=Inputs!C15,9&lt;1))),1,0)))</f>
        <v>99</v>
      </c>
      <c r="X12" s="3">
        <f>IF(Inputs!$B$27&lt;&gt;"Ready","PENDING INPUTS",IF(A12&gt;Inputs!$B$6,0,MIN(MAX(0,(S12+T12+U12)-V12),MAX(0,C12-D12-(IF(O12&lt;W12,K12+L12+M12-N12,0)+IF(W12&lt;W12,S12+T12+U12-V12,0)+IF(AE12&lt;W12,AA12+AB12+AC12-AD12,0)+IF(AM12&lt;W12,AI12+AJ12+AK12-AL12,0)+IF(AU12&lt;W12,AQ12+AR12+AS12-AT12,0)+IF(BC12&lt;W12,AY12+AZ12+BA12-BB12,0)+IF(BK12&lt;W12,BG12+BH12+BI12-BJ12,0)+IF(BS12&lt;W12,BO12+BP12+BQ12-BR12,0)+IF(CA12&lt;W12,BW12+BX12+BY12-BZ12,0)+IF(CI12&lt;W12,CE12+CF12+CG12-CH12,0))))))</f>
        <v>0</v>
      </c>
      <c r="Y12" s="3">
        <f>IF(Inputs!$B$27&lt;&gt;"Ready","PENDING INPUTS",MIN((S12+T12+U12),IF(D12&gt;C12,IF(D12=0,0,V12*C12/D12),V12+X12)))</f>
        <v>0</v>
      </c>
      <c r="Z12" s="3">
        <f>IF(Inputs!$B$27&lt;&gt;"Ready","PENDING INPUTS",MAX(0,(S12+T12+U12)-Y12))</f>
        <v>0</v>
      </c>
      <c r="AA12" s="3">
        <f>IF(Inputs!$B$27&lt;&gt;"Ready","PENDING INPUTS",AH11)</f>
        <v>0</v>
      </c>
      <c r="AB12" s="3">
        <f>IF(Inputs!$B$27&lt;&gt;"Ready","PENDING INPUTS",IF(A12&lt;=Inputs!$B$6,ROUND(AA12*Inputs!C16/12,2),0))</f>
        <v>0</v>
      </c>
      <c r="AC12" s="3">
        <f>IF(Inputs!$B$27&lt;&gt;"Ready","PENDING INPUTS",IF(AND(A12&lt;=Inputs!$B$6,AA12&gt;0),Inputs!G16,0))</f>
        <v>0</v>
      </c>
      <c r="AD12" s="3">
        <f>IF(Inputs!$B$27&lt;&gt;"Ready","PENDING INPUTS",IF(A12&gt;Inputs!$B$6,0,MIN((AA12+AB12+AC12),IF(Inputs!H16=1,Inputs!D16,MAX(Inputs!F16,ROUND(AA12*Inputs!E16+AB12+AC12,2))))))</f>
        <v>0</v>
      </c>
      <c r="AE12">
        <f>IF(Inputs!$B$27&lt;&gt;"Ready","PENDING INPUTS",IF(AA12&lt;=0,99,1+IF(AND(K12&gt;0,OR(Inputs!C14&gt;Inputs!C16,AND(Inputs!C14=Inputs!C16,0&lt;2))),1,0)+IF(AND(S12&gt;0,OR(Inputs!C15&gt;Inputs!C16,AND(Inputs!C15=Inputs!C16,1&lt;2))),1,0)+IF(AND(AI12&gt;0,OR(Inputs!C17&gt;Inputs!C16,AND(Inputs!C17=Inputs!C16,3&lt;2))),1,0)+IF(AND(AQ12&gt;0,OR(Inputs!C18&gt;Inputs!C16,AND(Inputs!C18=Inputs!C16,4&lt;2))),1,0)+IF(AND(AY12&gt;0,OR(Inputs!C19&gt;Inputs!C16,AND(Inputs!C19=Inputs!C16,5&lt;2))),1,0)+IF(AND(BG12&gt;0,OR(Inputs!C20&gt;Inputs!C16,AND(Inputs!C20=Inputs!C16,6&lt;2))),1,0)+IF(AND(BO12&gt;0,OR(Inputs!C21&gt;Inputs!C16,AND(Inputs!C21=Inputs!C16,7&lt;2))),1,0)+IF(AND(BW12&gt;0,OR(Inputs!C22&gt;Inputs!C16,AND(Inputs!C22=Inputs!C16,8&lt;2))),1,0)+IF(AND(CE12&gt;0,OR(Inputs!C23&gt;Inputs!C16,AND(Inputs!C23=Inputs!C16,9&lt;2))),1,0)))</f>
        <v>99</v>
      </c>
      <c r="AF12" s="3">
        <f>IF(Inputs!$B$27&lt;&gt;"Ready","PENDING INPUTS",IF(A12&gt;Inputs!$B$6,0,MIN(MAX(0,(AA12+AB12+AC12)-AD12),MAX(0,C12-D12-(IF(O12&lt;AE12,K12+L12+M12-N12,0)+IF(W12&lt;AE12,S12+T12+U12-V12,0)+IF(AE12&lt;AE12,AA12+AB12+AC12-AD12,0)+IF(AM12&lt;AE12,AI12+AJ12+AK12-AL12,0)+IF(AU12&lt;AE12,AQ12+AR12+AS12-AT12,0)+IF(BC12&lt;AE12,AY12+AZ12+BA12-BB12,0)+IF(BK12&lt;AE12,BG12+BH12+BI12-BJ12,0)+IF(BS12&lt;AE12,BO12+BP12+BQ12-BR12,0)+IF(CA12&lt;AE12,BW12+BX12+BY12-BZ12,0)+IF(CI12&lt;AE12,CE12+CF12+CG12-CH12,0))))))</f>
        <v>0</v>
      </c>
      <c r="AG12" s="3">
        <f>IF(Inputs!$B$27&lt;&gt;"Ready","PENDING INPUTS",MIN((AA12+AB12+AC12),IF(D12&gt;C12,IF(D12=0,0,AD12*C12/D12),AD12+AF12)))</f>
        <v>0</v>
      </c>
      <c r="AH12" s="3">
        <f>IF(Inputs!$B$27&lt;&gt;"Ready","PENDING INPUTS",MAX(0,(AA12+AB12+AC12)-AG12))</f>
        <v>0</v>
      </c>
      <c r="AI12" s="3">
        <f>IF(Inputs!$B$27&lt;&gt;"Ready","PENDING INPUTS",AP11)</f>
        <v>0</v>
      </c>
      <c r="AJ12" s="3">
        <f>IF(Inputs!$B$27&lt;&gt;"Ready","PENDING INPUTS",IF(A12&lt;=Inputs!$B$6,ROUND(AI12*Inputs!C17/12,2),0))</f>
        <v>0</v>
      </c>
      <c r="AK12" s="3">
        <f>IF(Inputs!$B$27&lt;&gt;"Ready","PENDING INPUTS",IF(AND(A12&lt;=Inputs!$B$6,AI12&gt;0),Inputs!G17,0))</f>
        <v>0</v>
      </c>
      <c r="AL12" s="3">
        <f>IF(Inputs!$B$27&lt;&gt;"Ready","PENDING INPUTS",IF(A12&gt;Inputs!$B$6,0,MIN((AI12+AJ12+AK12),IF(Inputs!H17=1,Inputs!D17,MAX(Inputs!F17,ROUND(AI12*Inputs!E17+AJ12+AK12,2))))))</f>
        <v>0</v>
      </c>
      <c r="AM12">
        <f>IF(Inputs!$B$27&lt;&gt;"Ready","PENDING INPUTS",IF(AI12&lt;=0,99,1+IF(AND(K12&gt;0,OR(Inputs!C14&gt;Inputs!C17,AND(Inputs!C14=Inputs!C17,0&lt;3))),1,0)+IF(AND(S12&gt;0,OR(Inputs!C15&gt;Inputs!C17,AND(Inputs!C15=Inputs!C17,1&lt;3))),1,0)+IF(AND(AA12&gt;0,OR(Inputs!C16&gt;Inputs!C17,AND(Inputs!C16=Inputs!C17,2&lt;3))),1,0)+IF(AND(AQ12&gt;0,OR(Inputs!C18&gt;Inputs!C17,AND(Inputs!C18=Inputs!C17,4&lt;3))),1,0)+IF(AND(AY12&gt;0,OR(Inputs!C19&gt;Inputs!C17,AND(Inputs!C19=Inputs!C17,5&lt;3))),1,0)+IF(AND(BG12&gt;0,OR(Inputs!C20&gt;Inputs!C17,AND(Inputs!C20=Inputs!C17,6&lt;3))),1,0)+IF(AND(BO12&gt;0,OR(Inputs!C21&gt;Inputs!C17,AND(Inputs!C21=Inputs!C17,7&lt;3))),1,0)+IF(AND(BW12&gt;0,OR(Inputs!C22&gt;Inputs!C17,AND(Inputs!C22=Inputs!C17,8&lt;3))),1,0)+IF(AND(CE12&gt;0,OR(Inputs!C23&gt;Inputs!C17,AND(Inputs!C23=Inputs!C17,9&lt;3))),1,0)))</f>
        <v>99</v>
      </c>
      <c r="AN12" s="3">
        <f>IF(Inputs!$B$27&lt;&gt;"Ready","PENDING INPUTS",IF(A12&gt;Inputs!$B$6,0,MIN(MAX(0,(AI12+AJ12+AK12)-AL12),MAX(0,C12-D12-(IF(O12&lt;AM12,K12+L12+M12-N12,0)+IF(W12&lt;AM12,S12+T12+U12-V12,0)+IF(AE12&lt;AM12,AA12+AB12+AC12-AD12,0)+IF(AM12&lt;AM12,AI12+AJ12+AK12-AL12,0)+IF(AU12&lt;AM12,AQ12+AR12+AS12-AT12,0)+IF(BC12&lt;AM12,AY12+AZ12+BA12-BB12,0)+IF(BK12&lt;AM12,BG12+BH12+BI12-BJ12,0)+IF(BS12&lt;AM12,BO12+BP12+BQ12-BR12,0)+IF(CA12&lt;AM12,BW12+BX12+BY12-BZ12,0)+IF(CI12&lt;AM12,CE12+CF12+CG12-CH12,0))))))</f>
        <v>0</v>
      </c>
      <c r="AO12" s="3">
        <f>IF(Inputs!$B$27&lt;&gt;"Ready","PENDING INPUTS",MIN((AI12+AJ12+AK12),IF(D12&gt;C12,IF(D12=0,0,AL12*C12/D12),AL12+AN12)))</f>
        <v>0</v>
      </c>
      <c r="AP12" s="3">
        <f>IF(Inputs!$B$27&lt;&gt;"Ready","PENDING INPUTS",MAX(0,(AI12+AJ12+AK12)-AO12))</f>
        <v>0</v>
      </c>
      <c r="AQ12" s="3">
        <f>IF(Inputs!$B$27&lt;&gt;"Ready","PENDING INPUTS",AX11)</f>
        <v>0</v>
      </c>
      <c r="AR12" s="3">
        <f>IF(Inputs!$B$27&lt;&gt;"Ready","PENDING INPUTS",IF(A12&lt;=Inputs!$B$6,ROUND(AQ12*Inputs!C18/12,2),0))</f>
        <v>0</v>
      </c>
      <c r="AS12" s="3">
        <f>IF(Inputs!$B$27&lt;&gt;"Ready","PENDING INPUTS",IF(AND(A12&lt;=Inputs!$B$6,AQ12&gt;0),Inputs!G18,0))</f>
        <v>0</v>
      </c>
      <c r="AT12" s="3">
        <f>IF(Inputs!$B$27&lt;&gt;"Ready","PENDING INPUTS",IF(A12&gt;Inputs!$B$6,0,MIN((AQ12+AR12+AS12),IF(Inputs!H18=1,Inputs!D18,MAX(Inputs!F18,ROUND(AQ12*Inputs!E18+AR12+AS12,2))))))</f>
        <v>0</v>
      </c>
      <c r="AU12">
        <f>IF(Inputs!$B$27&lt;&gt;"Ready","PENDING INPUTS",IF(AQ12&lt;=0,99,1+IF(AND(K12&gt;0,OR(Inputs!C14&gt;Inputs!C18,AND(Inputs!C14=Inputs!C18,0&lt;4))),1,0)+IF(AND(S12&gt;0,OR(Inputs!C15&gt;Inputs!C18,AND(Inputs!C15=Inputs!C18,1&lt;4))),1,0)+IF(AND(AA12&gt;0,OR(Inputs!C16&gt;Inputs!C18,AND(Inputs!C16=Inputs!C18,2&lt;4))),1,0)+IF(AND(AI12&gt;0,OR(Inputs!C17&gt;Inputs!C18,AND(Inputs!C17=Inputs!C18,3&lt;4))),1,0)+IF(AND(AY12&gt;0,OR(Inputs!C19&gt;Inputs!C18,AND(Inputs!C19=Inputs!C18,5&lt;4))),1,0)+IF(AND(BG12&gt;0,OR(Inputs!C20&gt;Inputs!C18,AND(Inputs!C20=Inputs!C18,6&lt;4))),1,0)+IF(AND(BO12&gt;0,OR(Inputs!C21&gt;Inputs!C18,AND(Inputs!C21=Inputs!C18,7&lt;4))),1,0)+IF(AND(BW12&gt;0,OR(Inputs!C22&gt;Inputs!C18,AND(Inputs!C22=Inputs!C18,8&lt;4))),1,0)+IF(AND(CE12&gt;0,OR(Inputs!C23&gt;Inputs!C18,AND(Inputs!C23=Inputs!C18,9&lt;4))),1,0)))</f>
        <v>99</v>
      </c>
      <c r="AV12" s="3">
        <f>IF(Inputs!$B$27&lt;&gt;"Ready","PENDING INPUTS",IF(A12&gt;Inputs!$B$6,0,MIN(MAX(0,(AQ12+AR12+AS12)-AT12),MAX(0,C12-D12-(IF(O12&lt;AU12,K12+L12+M12-N12,0)+IF(W12&lt;AU12,S12+T12+U12-V12,0)+IF(AE12&lt;AU12,AA12+AB12+AC12-AD12,0)+IF(AM12&lt;AU12,AI12+AJ12+AK12-AL12,0)+IF(AU12&lt;AU12,AQ12+AR12+AS12-AT12,0)+IF(BC12&lt;AU12,AY12+AZ12+BA12-BB12,0)+IF(BK12&lt;AU12,BG12+BH12+BI12-BJ12,0)+IF(BS12&lt;AU12,BO12+BP12+BQ12-BR12,0)+IF(CA12&lt;AU12,BW12+BX12+BY12-BZ12,0)+IF(CI12&lt;AU12,CE12+CF12+CG12-CH12,0))))))</f>
        <v>0</v>
      </c>
      <c r="AW12" s="3">
        <f>IF(Inputs!$B$27&lt;&gt;"Ready","PENDING INPUTS",MIN((AQ12+AR12+AS12),IF(D12&gt;C12,IF(D12=0,0,AT12*C12/D12),AT12+AV12)))</f>
        <v>0</v>
      </c>
      <c r="AX12" s="3">
        <f>IF(Inputs!$B$27&lt;&gt;"Ready","PENDING INPUTS",MAX(0,(AQ12+AR12+AS12)-AW12))</f>
        <v>0</v>
      </c>
      <c r="AY12" s="3">
        <f>IF(Inputs!$B$27&lt;&gt;"Ready","PENDING INPUTS",BF11)</f>
        <v>0</v>
      </c>
      <c r="AZ12" s="3">
        <f>IF(Inputs!$B$27&lt;&gt;"Ready","PENDING INPUTS",IF(A12&lt;=Inputs!$B$6,ROUND(AY12*Inputs!C19/12,2),0))</f>
        <v>0</v>
      </c>
      <c r="BA12" s="3">
        <f>IF(Inputs!$B$27&lt;&gt;"Ready","PENDING INPUTS",IF(AND(A12&lt;=Inputs!$B$6,AY12&gt;0),Inputs!G19,0))</f>
        <v>0</v>
      </c>
      <c r="BB12" s="3">
        <f>IF(Inputs!$B$27&lt;&gt;"Ready","PENDING INPUTS",IF(A12&gt;Inputs!$B$6,0,MIN((AY12+AZ12+BA12),IF(Inputs!H19=1,Inputs!D19,MAX(Inputs!F19,ROUND(AY12*Inputs!E19+AZ12+BA12,2))))))</f>
        <v>0</v>
      </c>
      <c r="BC12">
        <f>IF(Inputs!$B$27&lt;&gt;"Ready","PENDING INPUTS",IF(AY12&lt;=0,99,1+IF(AND(K12&gt;0,OR(Inputs!C14&gt;Inputs!C19,AND(Inputs!C14=Inputs!C19,0&lt;5))),1,0)+IF(AND(S12&gt;0,OR(Inputs!C15&gt;Inputs!C19,AND(Inputs!C15=Inputs!C19,1&lt;5))),1,0)+IF(AND(AA12&gt;0,OR(Inputs!C16&gt;Inputs!C19,AND(Inputs!C16=Inputs!C19,2&lt;5))),1,0)+IF(AND(AI12&gt;0,OR(Inputs!C17&gt;Inputs!C19,AND(Inputs!C17=Inputs!C19,3&lt;5))),1,0)+IF(AND(AQ12&gt;0,OR(Inputs!C18&gt;Inputs!C19,AND(Inputs!C18=Inputs!C19,4&lt;5))),1,0)+IF(AND(BG12&gt;0,OR(Inputs!C20&gt;Inputs!C19,AND(Inputs!C20=Inputs!C19,6&lt;5))),1,0)+IF(AND(BO12&gt;0,OR(Inputs!C21&gt;Inputs!C19,AND(Inputs!C21=Inputs!C19,7&lt;5))),1,0)+IF(AND(BW12&gt;0,OR(Inputs!C22&gt;Inputs!C19,AND(Inputs!C22=Inputs!C19,8&lt;5))),1,0)+IF(AND(CE12&gt;0,OR(Inputs!C23&gt;Inputs!C19,AND(Inputs!C23=Inputs!C19,9&lt;5))),1,0)))</f>
        <v>99</v>
      </c>
      <c r="BD12" s="3">
        <f>IF(Inputs!$B$27&lt;&gt;"Ready","PENDING INPUTS",IF(A12&gt;Inputs!$B$6,0,MIN(MAX(0,(AY12+AZ12+BA12)-BB12),MAX(0,C12-D12-(IF(O12&lt;BC12,K12+L12+M12-N12,0)+IF(W12&lt;BC12,S12+T12+U12-V12,0)+IF(AE12&lt;BC12,AA12+AB12+AC12-AD12,0)+IF(AM12&lt;BC12,AI12+AJ12+AK12-AL12,0)+IF(AU12&lt;BC12,AQ12+AR12+AS12-AT12,0)+IF(BC12&lt;BC12,AY12+AZ12+BA12-BB12,0)+IF(BK12&lt;BC12,BG12+BH12+BI12-BJ12,0)+IF(BS12&lt;BC12,BO12+BP12+BQ12-BR12,0)+IF(CA12&lt;BC12,BW12+BX12+BY12-BZ12,0)+IF(CI12&lt;BC12,CE12+CF12+CG12-CH12,0))))))</f>
        <v>0</v>
      </c>
      <c r="BE12" s="3">
        <f>IF(Inputs!$B$27&lt;&gt;"Ready","PENDING INPUTS",MIN((AY12+AZ12+BA12),IF(D12&gt;C12,IF(D12=0,0,BB12*C12/D12),BB12+BD12)))</f>
        <v>0</v>
      </c>
      <c r="BF12" s="3">
        <f>IF(Inputs!$B$27&lt;&gt;"Ready","PENDING INPUTS",MAX(0,(AY12+AZ12+BA12)-BE12))</f>
        <v>0</v>
      </c>
      <c r="BG12" s="3">
        <f>IF(Inputs!$B$27&lt;&gt;"Ready","PENDING INPUTS",BN11)</f>
        <v>0</v>
      </c>
      <c r="BH12" s="3">
        <f>IF(Inputs!$B$27&lt;&gt;"Ready","PENDING INPUTS",IF(A12&lt;=Inputs!$B$6,ROUND(BG12*Inputs!C20/12,2),0))</f>
        <v>0</v>
      </c>
      <c r="BI12" s="3">
        <f>IF(Inputs!$B$27&lt;&gt;"Ready","PENDING INPUTS",IF(AND(A12&lt;=Inputs!$B$6,BG12&gt;0),Inputs!G20,0))</f>
        <v>0</v>
      </c>
      <c r="BJ12" s="3">
        <f>IF(Inputs!$B$27&lt;&gt;"Ready","PENDING INPUTS",IF(A12&gt;Inputs!$B$6,0,MIN((BG12+BH12+BI12),IF(Inputs!H20=1,Inputs!D20,MAX(Inputs!F20,ROUND(BG12*Inputs!E20+BH12+BI12,2))))))</f>
        <v>0</v>
      </c>
      <c r="BK12">
        <f>IF(Inputs!$B$27&lt;&gt;"Ready","PENDING INPUTS",IF(BG12&lt;=0,99,1+IF(AND(K12&gt;0,OR(Inputs!C14&gt;Inputs!C20,AND(Inputs!C14=Inputs!C20,0&lt;6))),1,0)+IF(AND(S12&gt;0,OR(Inputs!C15&gt;Inputs!C20,AND(Inputs!C15=Inputs!C20,1&lt;6))),1,0)+IF(AND(AA12&gt;0,OR(Inputs!C16&gt;Inputs!C20,AND(Inputs!C16=Inputs!C20,2&lt;6))),1,0)+IF(AND(AI12&gt;0,OR(Inputs!C17&gt;Inputs!C20,AND(Inputs!C17=Inputs!C20,3&lt;6))),1,0)+IF(AND(AQ12&gt;0,OR(Inputs!C18&gt;Inputs!C20,AND(Inputs!C18=Inputs!C20,4&lt;6))),1,0)+IF(AND(AY12&gt;0,OR(Inputs!C19&gt;Inputs!C20,AND(Inputs!C19=Inputs!C20,5&lt;6))),1,0)+IF(AND(BO12&gt;0,OR(Inputs!C21&gt;Inputs!C20,AND(Inputs!C21=Inputs!C20,7&lt;6))),1,0)+IF(AND(BW12&gt;0,OR(Inputs!C22&gt;Inputs!C20,AND(Inputs!C22=Inputs!C20,8&lt;6))),1,0)+IF(AND(CE12&gt;0,OR(Inputs!C23&gt;Inputs!C20,AND(Inputs!C23=Inputs!C20,9&lt;6))),1,0)))</f>
        <v>99</v>
      </c>
      <c r="BL12" s="3">
        <f>IF(Inputs!$B$27&lt;&gt;"Ready","PENDING INPUTS",IF(A12&gt;Inputs!$B$6,0,MIN(MAX(0,(BG12+BH12+BI12)-BJ12),MAX(0,C12-D12-(IF(O12&lt;BK12,K12+L12+M12-N12,0)+IF(W12&lt;BK12,S12+T12+U12-V12,0)+IF(AE12&lt;BK12,AA12+AB12+AC12-AD12,0)+IF(AM12&lt;BK12,AI12+AJ12+AK12-AL12,0)+IF(AU12&lt;BK12,AQ12+AR12+AS12-AT12,0)+IF(BC12&lt;BK12,AY12+AZ12+BA12-BB12,0)+IF(BK12&lt;BK12,BG12+BH12+BI12-BJ12,0)+IF(BS12&lt;BK12,BO12+BP12+BQ12-BR12,0)+IF(CA12&lt;BK12,BW12+BX12+BY12-BZ12,0)+IF(CI12&lt;BK12,CE12+CF12+CG12-CH12,0))))))</f>
        <v>0</v>
      </c>
      <c r="BM12" s="3">
        <f>IF(Inputs!$B$27&lt;&gt;"Ready","PENDING INPUTS",MIN((BG12+BH12+BI12),IF(D12&gt;C12,IF(D12=0,0,BJ12*C12/D12),BJ12+BL12)))</f>
        <v>0</v>
      </c>
      <c r="BN12" s="3">
        <f>IF(Inputs!$B$27&lt;&gt;"Ready","PENDING INPUTS",MAX(0,(BG12+BH12+BI12)-BM12))</f>
        <v>0</v>
      </c>
      <c r="BO12" s="3">
        <f>IF(Inputs!$B$27&lt;&gt;"Ready","PENDING INPUTS",BV11)</f>
        <v>0</v>
      </c>
      <c r="BP12" s="3">
        <f>IF(Inputs!$B$27&lt;&gt;"Ready","PENDING INPUTS",IF(A12&lt;=Inputs!$B$6,ROUND(BO12*Inputs!C21/12,2),0))</f>
        <v>0</v>
      </c>
      <c r="BQ12" s="3">
        <f>IF(Inputs!$B$27&lt;&gt;"Ready","PENDING INPUTS",IF(AND(A12&lt;=Inputs!$B$6,BO12&gt;0),Inputs!G21,0))</f>
        <v>0</v>
      </c>
      <c r="BR12" s="3">
        <f>IF(Inputs!$B$27&lt;&gt;"Ready","PENDING INPUTS",IF(A12&gt;Inputs!$B$6,0,MIN((BO12+BP12+BQ12),IF(Inputs!H21=1,Inputs!D21,MAX(Inputs!F21,ROUND(BO12*Inputs!E21+BP12+BQ12,2))))))</f>
        <v>0</v>
      </c>
      <c r="BS12">
        <f>IF(Inputs!$B$27&lt;&gt;"Ready","PENDING INPUTS",IF(BO12&lt;=0,99,1+IF(AND(K12&gt;0,OR(Inputs!C14&gt;Inputs!C21,AND(Inputs!C14=Inputs!C21,0&lt;7))),1,0)+IF(AND(S12&gt;0,OR(Inputs!C15&gt;Inputs!C21,AND(Inputs!C15=Inputs!C21,1&lt;7))),1,0)+IF(AND(AA12&gt;0,OR(Inputs!C16&gt;Inputs!C21,AND(Inputs!C16=Inputs!C21,2&lt;7))),1,0)+IF(AND(AI12&gt;0,OR(Inputs!C17&gt;Inputs!C21,AND(Inputs!C17=Inputs!C21,3&lt;7))),1,0)+IF(AND(AQ12&gt;0,OR(Inputs!C18&gt;Inputs!C21,AND(Inputs!C18=Inputs!C21,4&lt;7))),1,0)+IF(AND(AY12&gt;0,OR(Inputs!C19&gt;Inputs!C21,AND(Inputs!C19=Inputs!C21,5&lt;7))),1,0)+IF(AND(BG12&gt;0,OR(Inputs!C20&gt;Inputs!C21,AND(Inputs!C20=Inputs!C21,6&lt;7))),1,0)+IF(AND(BW12&gt;0,OR(Inputs!C22&gt;Inputs!C21,AND(Inputs!C22=Inputs!C21,8&lt;7))),1,0)+IF(AND(CE12&gt;0,OR(Inputs!C23&gt;Inputs!C21,AND(Inputs!C23=Inputs!C21,9&lt;7))),1,0)))</f>
        <v>99</v>
      </c>
      <c r="BT12" s="3">
        <f>IF(Inputs!$B$27&lt;&gt;"Ready","PENDING INPUTS",IF(A12&gt;Inputs!$B$6,0,MIN(MAX(0,(BO12+BP12+BQ12)-BR12),MAX(0,C12-D12-(IF(O12&lt;BS12,K12+L12+M12-N12,0)+IF(W12&lt;BS12,S12+T12+U12-V12,0)+IF(AE12&lt;BS12,AA12+AB12+AC12-AD12,0)+IF(AM12&lt;BS12,AI12+AJ12+AK12-AL12,0)+IF(AU12&lt;BS12,AQ12+AR12+AS12-AT12,0)+IF(BC12&lt;BS12,AY12+AZ12+BA12-BB12,0)+IF(BK12&lt;BS12,BG12+BH12+BI12-BJ12,0)+IF(BS12&lt;BS12,BO12+BP12+BQ12-BR12,0)+IF(CA12&lt;BS12,BW12+BX12+BY12-BZ12,0)+IF(CI12&lt;BS12,CE12+CF12+CG12-CH12,0))))))</f>
        <v>0</v>
      </c>
      <c r="BU12" s="3">
        <f>IF(Inputs!$B$27&lt;&gt;"Ready","PENDING INPUTS",MIN((BO12+BP12+BQ12),IF(D12&gt;C12,IF(D12=0,0,BR12*C12/D12),BR12+BT12)))</f>
        <v>0</v>
      </c>
      <c r="BV12" s="3">
        <f>IF(Inputs!$B$27&lt;&gt;"Ready","PENDING INPUTS",MAX(0,(BO12+BP12+BQ12)-BU12))</f>
        <v>0</v>
      </c>
      <c r="BW12" s="3">
        <f>IF(Inputs!$B$27&lt;&gt;"Ready","PENDING INPUTS",CD11)</f>
        <v>0</v>
      </c>
      <c r="BX12" s="3">
        <f>IF(Inputs!$B$27&lt;&gt;"Ready","PENDING INPUTS",IF(A12&lt;=Inputs!$B$6,ROUND(BW12*Inputs!C22/12,2),0))</f>
        <v>0</v>
      </c>
      <c r="BY12" s="3">
        <f>IF(Inputs!$B$27&lt;&gt;"Ready","PENDING INPUTS",IF(AND(A12&lt;=Inputs!$B$6,BW12&gt;0),Inputs!G22,0))</f>
        <v>0</v>
      </c>
      <c r="BZ12" s="3">
        <f>IF(Inputs!$B$27&lt;&gt;"Ready","PENDING INPUTS",IF(A12&gt;Inputs!$B$6,0,MIN((BW12+BX12+BY12),IF(Inputs!H22=1,Inputs!D22,MAX(Inputs!F22,ROUND(BW12*Inputs!E22+BX12+BY12,2))))))</f>
        <v>0</v>
      </c>
      <c r="CA12">
        <f>IF(Inputs!$B$27&lt;&gt;"Ready","PENDING INPUTS",IF(BW12&lt;=0,99,1+IF(AND(K12&gt;0,OR(Inputs!C14&gt;Inputs!C22,AND(Inputs!C14=Inputs!C22,0&lt;8))),1,0)+IF(AND(S12&gt;0,OR(Inputs!C15&gt;Inputs!C22,AND(Inputs!C15=Inputs!C22,1&lt;8))),1,0)+IF(AND(AA12&gt;0,OR(Inputs!C16&gt;Inputs!C22,AND(Inputs!C16=Inputs!C22,2&lt;8))),1,0)+IF(AND(AI12&gt;0,OR(Inputs!C17&gt;Inputs!C22,AND(Inputs!C17=Inputs!C22,3&lt;8))),1,0)+IF(AND(AQ12&gt;0,OR(Inputs!C18&gt;Inputs!C22,AND(Inputs!C18=Inputs!C22,4&lt;8))),1,0)+IF(AND(AY12&gt;0,OR(Inputs!C19&gt;Inputs!C22,AND(Inputs!C19=Inputs!C22,5&lt;8))),1,0)+IF(AND(BG12&gt;0,OR(Inputs!C20&gt;Inputs!C22,AND(Inputs!C20=Inputs!C22,6&lt;8))),1,0)+IF(AND(BO12&gt;0,OR(Inputs!C21&gt;Inputs!C22,AND(Inputs!C21=Inputs!C22,7&lt;8))),1,0)+IF(AND(CE12&gt;0,OR(Inputs!C23&gt;Inputs!C22,AND(Inputs!C23=Inputs!C22,9&lt;8))),1,0)))</f>
        <v>99</v>
      </c>
      <c r="CB12" s="3">
        <f>IF(Inputs!$B$27&lt;&gt;"Ready","PENDING INPUTS",IF(A12&gt;Inputs!$B$6,0,MIN(MAX(0,(BW12+BX12+BY12)-BZ12),MAX(0,C12-D12-(IF(O12&lt;CA12,K12+L12+M12-N12,0)+IF(W12&lt;CA12,S12+T12+U12-V12,0)+IF(AE12&lt;CA12,AA12+AB12+AC12-AD12,0)+IF(AM12&lt;CA12,AI12+AJ12+AK12-AL12,0)+IF(AU12&lt;CA12,AQ12+AR12+AS12-AT12,0)+IF(BC12&lt;CA12,AY12+AZ12+BA12-BB12,0)+IF(BK12&lt;CA12,BG12+BH12+BI12-BJ12,0)+IF(BS12&lt;CA12,BO12+BP12+BQ12-BR12,0)+IF(CA12&lt;CA12,BW12+BX12+BY12-BZ12,0)+IF(CI12&lt;CA12,CE12+CF12+CG12-CH12,0))))))</f>
        <v>0</v>
      </c>
      <c r="CC12" s="3">
        <f>IF(Inputs!$B$27&lt;&gt;"Ready","PENDING INPUTS",MIN((BW12+BX12+BY12),IF(D12&gt;C12,IF(D12=0,0,BZ12*C12/D12),BZ12+CB12)))</f>
        <v>0</v>
      </c>
      <c r="CD12" s="3">
        <f>IF(Inputs!$B$27&lt;&gt;"Ready","PENDING INPUTS",MAX(0,(BW12+BX12+BY12)-CC12))</f>
        <v>0</v>
      </c>
      <c r="CE12" s="3">
        <f>IF(Inputs!$B$27&lt;&gt;"Ready","PENDING INPUTS",CL11)</f>
        <v>0</v>
      </c>
      <c r="CF12" s="3">
        <f>IF(Inputs!$B$27&lt;&gt;"Ready","PENDING INPUTS",IF(A12&lt;=Inputs!$B$6,ROUND(CE12*Inputs!C23/12,2),0))</f>
        <v>0</v>
      </c>
      <c r="CG12" s="3">
        <f>IF(Inputs!$B$27&lt;&gt;"Ready","PENDING INPUTS",IF(AND(A12&lt;=Inputs!$B$6,CE12&gt;0),Inputs!G23,0))</f>
        <v>0</v>
      </c>
      <c r="CH12" s="3">
        <f>IF(Inputs!$B$27&lt;&gt;"Ready","PENDING INPUTS",IF(A12&gt;Inputs!$B$6,0,MIN((CE12+CF12+CG12),IF(Inputs!H23=1,Inputs!D23,MAX(Inputs!F23,ROUND(CE12*Inputs!E23+CF12+CG12,2))))))</f>
        <v>0</v>
      </c>
      <c r="CI12">
        <f>IF(Inputs!$B$27&lt;&gt;"Ready","PENDING INPUTS",IF(CE12&lt;=0,99,1+IF(AND(K12&gt;0,OR(Inputs!C14&gt;Inputs!C23,AND(Inputs!C14=Inputs!C23,0&lt;9))),1,0)+IF(AND(S12&gt;0,OR(Inputs!C15&gt;Inputs!C23,AND(Inputs!C15=Inputs!C23,1&lt;9))),1,0)+IF(AND(AA12&gt;0,OR(Inputs!C16&gt;Inputs!C23,AND(Inputs!C16=Inputs!C23,2&lt;9))),1,0)+IF(AND(AI12&gt;0,OR(Inputs!C17&gt;Inputs!C23,AND(Inputs!C17=Inputs!C23,3&lt;9))),1,0)+IF(AND(AQ12&gt;0,OR(Inputs!C18&gt;Inputs!C23,AND(Inputs!C18=Inputs!C23,4&lt;9))),1,0)+IF(AND(AY12&gt;0,OR(Inputs!C19&gt;Inputs!C23,AND(Inputs!C19=Inputs!C23,5&lt;9))),1,0)+IF(AND(BG12&gt;0,OR(Inputs!C20&gt;Inputs!C23,AND(Inputs!C20=Inputs!C23,6&lt;9))),1,0)+IF(AND(BO12&gt;0,OR(Inputs!C21&gt;Inputs!C23,AND(Inputs!C21=Inputs!C23,7&lt;9))),1,0)+IF(AND(BW12&gt;0,OR(Inputs!C22&gt;Inputs!C23,AND(Inputs!C22=Inputs!C23,8&lt;9))),1,0)))</f>
        <v>99</v>
      </c>
      <c r="CJ12" s="3">
        <f>IF(Inputs!$B$27&lt;&gt;"Ready","PENDING INPUTS",IF(A12&gt;Inputs!$B$6,0,MIN(MAX(0,(CE12+CF12+CG12)-CH12),MAX(0,C12-D12-(IF(O12&lt;CI12,K12+L12+M12-N12,0)+IF(W12&lt;CI12,S12+T12+U12-V12,0)+IF(AE12&lt;CI12,AA12+AB12+AC12-AD12,0)+IF(AM12&lt;CI12,AI12+AJ12+AK12-AL12,0)+IF(AU12&lt;CI12,AQ12+AR12+AS12-AT12,0)+IF(BC12&lt;CI12,AY12+AZ12+BA12-BB12,0)+IF(BK12&lt;CI12,BG12+BH12+BI12-BJ12,0)+IF(BS12&lt;CI12,BO12+BP12+BQ12-BR12,0)+IF(CA12&lt;CI12,BW12+BX12+BY12-BZ12,0)+IF(CI12&lt;CI12,CE12+CF12+CG12-CH12,0))))))</f>
        <v>0</v>
      </c>
      <c r="CK12" s="3">
        <f>IF(Inputs!$B$27&lt;&gt;"Ready","PENDING INPUTS",MIN((CE12+CF12+CG12),IF(D12&gt;C12,IF(D12=0,0,CH12*C12/D12),CH12+CJ12)))</f>
        <v>0</v>
      </c>
      <c r="CL12" s="3">
        <f>IF(Inputs!$B$27&lt;&gt;"Ready","PENDING INPUTS",MAX(0,(CE12+CF12+CG12)-CK12))</f>
        <v>0</v>
      </c>
    </row>
    <row r="13" spans="1:90" ht="27.95" customHeight="1" x14ac:dyDescent="0.25">
      <c r="A13">
        <v>9</v>
      </c>
      <c r="B13" s="13">
        <f>IF(Inputs!$B$27&lt;&gt;"Ready","PENDING INPUTS",EDATE(Inputs!$B$5,A13-1))</f>
        <v>46539</v>
      </c>
      <c r="C13" s="3">
        <f>IF(Inputs!$B$27&lt;&gt;"Ready","PENDING INPUTS",IF(A13&lt;=Inputs!$B$6,MAX(0,Inputs!$B$4+IF(A13=Inputs!$B$7,Inputs!$B$8,0)+IF(A13=Inputs!$B$9,Inputs!$B$10,0)),0))</f>
        <v>0</v>
      </c>
      <c r="D13" s="3">
        <f>IF(Inputs!$B$27&lt;&gt;"Ready","PENDING INPUTS",SUM(N13,V13,AD13,AL13,AT13,BB13,BJ13,BR13,BZ13,CH13))</f>
        <v>0</v>
      </c>
      <c r="E13" s="3">
        <f>IF(Inputs!$B$27&lt;&gt;"Ready","PENDING INPUTS",MAX(0,D13-C13))</f>
        <v>0</v>
      </c>
      <c r="F13" s="3">
        <f>IF(Inputs!$B$27&lt;&gt;"Ready","PENDING INPUTS",SUM(Q13,Y13,AG13,AO13,AW13,BE13,BM13,BU13,CC13,CK13))</f>
        <v>0</v>
      </c>
      <c r="G13" s="3">
        <f>IF(Inputs!$B$27&lt;&gt;"Ready","PENDING INPUTS",SUM(L13,T13,AB13,AJ13,AR13,AZ13,BH13,BP13,BX13,CF13))</f>
        <v>0</v>
      </c>
      <c r="H13" s="3">
        <f>IF(Inputs!$B$27&lt;&gt;"Ready","PENDING INPUTS",SUM(M13,U13,AC13,AK13,AS13,BA13,BI13,BQ13,BY13,CG13))</f>
        <v>0</v>
      </c>
      <c r="I13" s="3">
        <f>IF(Inputs!$B$27&lt;&gt;"Ready","PENDING INPUTS",SUM(R13,Z13,AH13,AP13,AX13,BF13,BN13,BV13,CD13,CL13))</f>
        <v>0</v>
      </c>
      <c r="J13" t="str">
        <f>IF(Inputs!$B$27&lt;&gt;"Ready","PENDING INPUTS",IF(A13&gt;Inputs!$B$6,"Beyond horizon",IF(E13&gt;0.005,"MINIMUM SHORTFALL",IF(I13&lt;0.005,"Paid off","In progress"))))</f>
        <v>Paid off</v>
      </c>
      <c r="K13" s="3">
        <f>IF(Inputs!$B$27&lt;&gt;"Ready","PENDING INPUTS",R12)</f>
        <v>0</v>
      </c>
      <c r="L13" s="3">
        <f>IF(Inputs!$B$27&lt;&gt;"Ready","PENDING INPUTS",IF(A13&lt;=Inputs!$B$6,ROUND(K13*Inputs!C14/12,2),0))</f>
        <v>0</v>
      </c>
      <c r="M13" s="3">
        <f>IF(Inputs!$B$27&lt;&gt;"Ready","PENDING INPUTS",IF(AND(A13&lt;=Inputs!$B$6,K13&gt;0),Inputs!G14,0))</f>
        <v>0</v>
      </c>
      <c r="N13" s="3">
        <f>IF(Inputs!$B$27&lt;&gt;"Ready","PENDING INPUTS",IF(A13&gt;Inputs!$B$6,0,MIN((K13+L13+M13),IF(Inputs!H14=1,Inputs!D14,MAX(Inputs!F14,ROUND(K13*Inputs!E14+L13+M13,2))))))</f>
        <v>0</v>
      </c>
      <c r="O13">
        <f>IF(Inputs!$B$27&lt;&gt;"Ready","PENDING INPUTS",IF(K13&lt;=0,99,1+IF(AND(S13&gt;0,OR(Inputs!C15&gt;Inputs!C14,AND(Inputs!C15=Inputs!C14,1&lt;0))),1,0)+IF(AND(AA13&gt;0,OR(Inputs!C16&gt;Inputs!C14,AND(Inputs!C16=Inputs!C14,2&lt;0))),1,0)+IF(AND(AI13&gt;0,OR(Inputs!C17&gt;Inputs!C14,AND(Inputs!C17=Inputs!C14,3&lt;0))),1,0)+IF(AND(AQ13&gt;0,OR(Inputs!C18&gt;Inputs!C14,AND(Inputs!C18=Inputs!C14,4&lt;0))),1,0)+IF(AND(AY13&gt;0,OR(Inputs!C19&gt;Inputs!C14,AND(Inputs!C19=Inputs!C14,5&lt;0))),1,0)+IF(AND(BG13&gt;0,OR(Inputs!C20&gt;Inputs!C14,AND(Inputs!C20=Inputs!C14,6&lt;0))),1,0)+IF(AND(BO13&gt;0,OR(Inputs!C21&gt;Inputs!C14,AND(Inputs!C21=Inputs!C14,7&lt;0))),1,0)+IF(AND(BW13&gt;0,OR(Inputs!C22&gt;Inputs!C14,AND(Inputs!C22=Inputs!C14,8&lt;0))),1,0)+IF(AND(CE13&gt;0,OR(Inputs!C23&gt;Inputs!C14,AND(Inputs!C23=Inputs!C14,9&lt;0))),1,0)))</f>
        <v>99</v>
      </c>
      <c r="P13" s="3">
        <f>IF(Inputs!$B$27&lt;&gt;"Ready","PENDING INPUTS",IF(A13&gt;Inputs!$B$6,0,MIN(MAX(0,(K13+L13+M13)-N13),MAX(0,C13-D13-(IF(O13&lt;O13,K13+L13+M13-N13,0)+IF(W13&lt;O13,S13+T13+U13-V13,0)+IF(AE13&lt;O13,AA13+AB13+AC13-AD13,0)+IF(AM13&lt;O13,AI13+AJ13+AK13-AL13,0)+IF(AU13&lt;O13,AQ13+AR13+AS13-AT13,0)+IF(BC13&lt;O13,AY13+AZ13+BA13-BB13,0)+IF(BK13&lt;O13,BG13+BH13+BI13-BJ13,0)+IF(BS13&lt;O13,BO13+BP13+BQ13-BR13,0)+IF(CA13&lt;O13,BW13+BX13+BY13-BZ13,0)+IF(CI13&lt;O13,CE13+CF13+CG13-CH13,0))))))</f>
        <v>0</v>
      </c>
      <c r="Q13" s="3">
        <f>IF(Inputs!$B$27&lt;&gt;"Ready","PENDING INPUTS",MIN((K13+L13+M13),IF(D13&gt;C13,IF(D13=0,0,N13*C13/D13),N13+P13)))</f>
        <v>0</v>
      </c>
      <c r="R13" s="3">
        <f>IF(Inputs!$B$27&lt;&gt;"Ready","PENDING INPUTS",MAX(0,(K13+L13+M13)-Q13))</f>
        <v>0</v>
      </c>
      <c r="S13" s="3">
        <f>IF(Inputs!$B$27&lt;&gt;"Ready","PENDING INPUTS",Z12)</f>
        <v>0</v>
      </c>
      <c r="T13" s="3">
        <f>IF(Inputs!$B$27&lt;&gt;"Ready","PENDING INPUTS",IF(A13&lt;=Inputs!$B$6,ROUND(S13*Inputs!C15/12,2),0))</f>
        <v>0</v>
      </c>
      <c r="U13" s="3">
        <f>IF(Inputs!$B$27&lt;&gt;"Ready","PENDING INPUTS",IF(AND(A13&lt;=Inputs!$B$6,S13&gt;0),Inputs!G15,0))</f>
        <v>0</v>
      </c>
      <c r="V13" s="3">
        <f>IF(Inputs!$B$27&lt;&gt;"Ready","PENDING INPUTS",IF(A13&gt;Inputs!$B$6,0,MIN((S13+T13+U13),IF(Inputs!H15=1,Inputs!D15,MAX(Inputs!F15,ROUND(S13*Inputs!E15+T13+U13,2))))))</f>
        <v>0</v>
      </c>
      <c r="W13">
        <f>IF(Inputs!$B$27&lt;&gt;"Ready","PENDING INPUTS",IF(S13&lt;=0,99,1+IF(AND(K13&gt;0,OR(Inputs!C14&gt;Inputs!C15,AND(Inputs!C14=Inputs!C15,0&lt;1))),1,0)+IF(AND(AA13&gt;0,OR(Inputs!C16&gt;Inputs!C15,AND(Inputs!C16=Inputs!C15,2&lt;1))),1,0)+IF(AND(AI13&gt;0,OR(Inputs!C17&gt;Inputs!C15,AND(Inputs!C17=Inputs!C15,3&lt;1))),1,0)+IF(AND(AQ13&gt;0,OR(Inputs!C18&gt;Inputs!C15,AND(Inputs!C18=Inputs!C15,4&lt;1))),1,0)+IF(AND(AY13&gt;0,OR(Inputs!C19&gt;Inputs!C15,AND(Inputs!C19=Inputs!C15,5&lt;1))),1,0)+IF(AND(BG13&gt;0,OR(Inputs!C20&gt;Inputs!C15,AND(Inputs!C20=Inputs!C15,6&lt;1))),1,0)+IF(AND(BO13&gt;0,OR(Inputs!C21&gt;Inputs!C15,AND(Inputs!C21=Inputs!C15,7&lt;1))),1,0)+IF(AND(BW13&gt;0,OR(Inputs!C22&gt;Inputs!C15,AND(Inputs!C22=Inputs!C15,8&lt;1))),1,0)+IF(AND(CE13&gt;0,OR(Inputs!C23&gt;Inputs!C15,AND(Inputs!C23=Inputs!C15,9&lt;1))),1,0)))</f>
        <v>99</v>
      </c>
      <c r="X13" s="3">
        <f>IF(Inputs!$B$27&lt;&gt;"Ready","PENDING INPUTS",IF(A13&gt;Inputs!$B$6,0,MIN(MAX(0,(S13+T13+U13)-V13),MAX(0,C13-D13-(IF(O13&lt;W13,K13+L13+M13-N13,0)+IF(W13&lt;W13,S13+T13+U13-V13,0)+IF(AE13&lt;W13,AA13+AB13+AC13-AD13,0)+IF(AM13&lt;W13,AI13+AJ13+AK13-AL13,0)+IF(AU13&lt;W13,AQ13+AR13+AS13-AT13,0)+IF(BC13&lt;W13,AY13+AZ13+BA13-BB13,0)+IF(BK13&lt;W13,BG13+BH13+BI13-BJ13,0)+IF(BS13&lt;W13,BO13+BP13+BQ13-BR13,0)+IF(CA13&lt;W13,BW13+BX13+BY13-BZ13,0)+IF(CI13&lt;W13,CE13+CF13+CG13-CH13,0))))))</f>
        <v>0</v>
      </c>
      <c r="Y13" s="3">
        <f>IF(Inputs!$B$27&lt;&gt;"Ready","PENDING INPUTS",MIN((S13+T13+U13),IF(D13&gt;C13,IF(D13=0,0,V13*C13/D13),V13+X13)))</f>
        <v>0</v>
      </c>
      <c r="Z13" s="3">
        <f>IF(Inputs!$B$27&lt;&gt;"Ready","PENDING INPUTS",MAX(0,(S13+T13+U13)-Y13))</f>
        <v>0</v>
      </c>
      <c r="AA13" s="3">
        <f>IF(Inputs!$B$27&lt;&gt;"Ready","PENDING INPUTS",AH12)</f>
        <v>0</v>
      </c>
      <c r="AB13" s="3">
        <f>IF(Inputs!$B$27&lt;&gt;"Ready","PENDING INPUTS",IF(A13&lt;=Inputs!$B$6,ROUND(AA13*Inputs!C16/12,2),0))</f>
        <v>0</v>
      </c>
      <c r="AC13" s="3">
        <f>IF(Inputs!$B$27&lt;&gt;"Ready","PENDING INPUTS",IF(AND(A13&lt;=Inputs!$B$6,AA13&gt;0),Inputs!G16,0))</f>
        <v>0</v>
      </c>
      <c r="AD13" s="3">
        <f>IF(Inputs!$B$27&lt;&gt;"Ready","PENDING INPUTS",IF(A13&gt;Inputs!$B$6,0,MIN((AA13+AB13+AC13),IF(Inputs!H16=1,Inputs!D16,MAX(Inputs!F16,ROUND(AA13*Inputs!E16+AB13+AC13,2))))))</f>
        <v>0</v>
      </c>
      <c r="AE13">
        <f>IF(Inputs!$B$27&lt;&gt;"Ready","PENDING INPUTS",IF(AA13&lt;=0,99,1+IF(AND(K13&gt;0,OR(Inputs!C14&gt;Inputs!C16,AND(Inputs!C14=Inputs!C16,0&lt;2))),1,0)+IF(AND(S13&gt;0,OR(Inputs!C15&gt;Inputs!C16,AND(Inputs!C15=Inputs!C16,1&lt;2))),1,0)+IF(AND(AI13&gt;0,OR(Inputs!C17&gt;Inputs!C16,AND(Inputs!C17=Inputs!C16,3&lt;2))),1,0)+IF(AND(AQ13&gt;0,OR(Inputs!C18&gt;Inputs!C16,AND(Inputs!C18=Inputs!C16,4&lt;2))),1,0)+IF(AND(AY13&gt;0,OR(Inputs!C19&gt;Inputs!C16,AND(Inputs!C19=Inputs!C16,5&lt;2))),1,0)+IF(AND(BG13&gt;0,OR(Inputs!C20&gt;Inputs!C16,AND(Inputs!C20=Inputs!C16,6&lt;2))),1,0)+IF(AND(BO13&gt;0,OR(Inputs!C21&gt;Inputs!C16,AND(Inputs!C21=Inputs!C16,7&lt;2))),1,0)+IF(AND(BW13&gt;0,OR(Inputs!C22&gt;Inputs!C16,AND(Inputs!C22=Inputs!C16,8&lt;2))),1,0)+IF(AND(CE13&gt;0,OR(Inputs!C23&gt;Inputs!C16,AND(Inputs!C23=Inputs!C16,9&lt;2))),1,0)))</f>
        <v>99</v>
      </c>
      <c r="AF13" s="3">
        <f>IF(Inputs!$B$27&lt;&gt;"Ready","PENDING INPUTS",IF(A13&gt;Inputs!$B$6,0,MIN(MAX(0,(AA13+AB13+AC13)-AD13),MAX(0,C13-D13-(IF(O13&lt;AE13,K13+L13+M13-N13,0)+IF(W13&lt;AE13,S13+T13+U13-V13,0)+IF(AE13&lt;AE13,AA13+AB13+AC13-AD13,0)+IF(AM13&lt;AE13,AI13+AJ13+AK13-AL13,0)+IF(AU13&lt;AE13,AQ13+AR13+AS13-AT13,0)+IF(BC13&lt;AE13,AY13+AZ13+BA13-BB13,0)+IF(BK13&lt;AE13,BG13+BH13+BI13-BJ13,0)+IF(BS13&lt;AE13,BO13+BP13+BQ13-BR13,0)+IF(CA13&lt;AE13,BW13+BX13+BY13-BZ13,0)+IF(CI13&lt;AE13,CE13+CF13+CG13-CH13,0))))))</f>
        <v>0</v>
      </c>
      <c r="AG13" s="3">
        <f>IF(Inputs!$B$27&lt;&gt;"Ready","PENDING INPUTS",MIN((AA13+AB13+AC13),IF(D13&gt;C13,IF(D13=0,0,AD13*C13/D13),AD13+AF13)))</f>
        <v>0</v>
      </c>
      <c r="AH13" s="3">
        <f>IF(Inputs!$B$27&lt;&gt;"Ready","PENDING INPUTS",MAX(0,(AA13+AB13+AC13)-AG13))</f>
        <v>0</v>
      </c>
      <c r="AI13" s="3">
        <f>IF(Inputs!$B$27&lt;&gt;"Ready","PENDING INPUTS",AP12)</f>
        <v>0</v>
      </c>
      <c r="AJ13" s="3">
        <f>IF(Inputs!$B$27&lt;&gt;"Ready","PENDING INPUTS",IF(A13&lt;=Inputs!$B$6,ROUND(AI13*Inputs!C17/12,2),0))</f>
        <v>0</v>
      </c>
      <c r="AK13" s="3">
        <f>IF(Inputs!$B$27&lt;&gt;"Ready","PENDING INPUTS",IF(AND(A13&lt;=Inputs!$B$6,AI13&gt;0),Inputs!G17,0))</f>
        <v>0</v>
      </c>
      <c r="AL13" s="3">
        <f>IF(Inputs!$B$27&lt;&gt;"Ready","PENDING INPUTS",IF(A13&gt;Inputs!$B$6,0,MIN((AI13+AJ13+AK13),IF(Inputs!H17=1,Inputs!D17,MAX(Inputs!F17,ROUND(AI13*Inputs!E17+AJ13+AK13,2))))))</f>
        <v>0</v>
      </c>
      <c r="AM13">
        <f>IF(Inputs!$B$27&lt;&gt;"Ready","PENDING INPUTS",IF(AI13&lt;=0,99,1+IF(AND(K13&gt;0,OR(Inputs!C14&gt;Inputs!C17,AND(Inputs!C14=Inputs!C17,0&lt;3))),1,0)+IF(AND(S13&gt;0,OR(Inputs!C15&gt;Inputs!C17,AND(Inputs!C15=Inputs!C17,1&lt;3))),1,0)+IF(AND(AA13&gt;0,OR(Inputs!C16&gt;Inputs!C17,AND(Inputs!C16=Inputs!C17,2&lt;3))),1,0)+IF(AND(AQ13&gt;0,OR(Inputs!C18&gt;Inputs!C17,AND(Inputs!C18=Inputs!C17,4&lt;3))),1,0)+IF(AND(AY13&gt;0,OR(Inputs!C19&gt;Inputs!C17,AND(Inputs!C19=Inputs!C17,5&lt;3))),1,0)+IF(AND(BG13&gt;0,OR(Inputs!C20&gt;Inputs!C17,AND(Inputs!C20=Inputs!C17,6&lt;3))),1,0)+IF(AND(BO13&gt;0,OR(Inputs!C21&gt;Inputs!C17,AND(Inputs!C21=Inputs!C17,7&lt;3))),1,0)+IF(AND(BW13&gt;0,OR(Inputs!C22&gt;Inputs!C17,AND(Inputs!C22=Inputs!C17,8&lt;3))),1,0)+IF(AND(CE13&gt;0,OR(Inputs!C23&gt;Inputs!C17,AND(Inputs!C23=Inputs!C17,9&lt;3))),1,0)))</f>
        <v>99</v>
      </c>
      <c r="AN13" s="3">
        <f>IF(Inputs!$B$27&lt;&gt;"Ready","PENDING INPUTS",IF(A13&gt;Inputs!$B$6,0,MIN(MAX(0,(AI13+AJ13+AK13)-AL13),MAX(0,C13-D13-(IF(O13&lt;AM13,K13+L13+M13-N13,0)+IF(W13&lt;AM13,S13+T13+U13-V13,0)+IF(AE13&lt;AM13,AA13+AB13+AC13-AD13,0)+IF(AM13&lt;AM13,AI13+AJ13+AK13-AL13,0)+IF(AU13&lt;AM13,AQ13+AR13+AS13-AT13,0)+IF(BC13&lt;AM13,AY13+AZ13+BA13-BB13,0)+IF(BK13&lt;AM13,BG13+BH13+BI13-BJ13,0)+IF(BS13&lt;AM13,BO13+BP13+BQ13-BR13,0)+IF(CA13&lt;AM13,BW13+BX13+BY13-BZ13,0)+IF(CI13&lt;AM13,CE13+CF13+CG13-CH13,0))))))</f>
        <v>0</v>
      </c>
      <c r="AO13" s="3">
        <f>IF(Inputs!$B$27&lt;&gt;"Ready","PENDING INPUTS",MIN((AI13+AJ13+AK13),IF(D13&gt;C13,IF(D13=0,0,AL13*C13/D13),AL13+AN13)))</f>
        <v>0</v>
      </c>
      <c r="AP13" s="3">
        <f>IF(Inputs!$B$27&lt;&gt;"Ready","PENDING INPUTS",MAX(0,(AI13+AJ13+AK13)-AO13))</f>
        <v>0</v>
      </c>
      <c r="AQ13" s="3">
        <f>IF(Inputs!$B$27&lt;&gt;"Ready","PENDING INPUTS",AX12)</f>
        <v>0</v>
      </c>
      <c r="AR13" s="3">
        <f>IF(Inputs!$B$27&lt;&gt;"Ready","PENDING INPUTS",IF(A13&lt;=Inputs!$B$6,ROUND(AQ13*Inputs!C18/12,2),0))</f>
        <v>0</v>
      </c>
      <c r="AS13" s="3">
        <f>IF(Inputs!$B$27&lt;&gt;"Ready","PENDING INPUTS",IF(AND(A13&lt;=Inputs!$B$6,AQ13&gt;0),Inputs!G18,0))</f>
        <v>0</v>
      </c>
      <c r="AT13" s="3">
        <f>IF(Inputs!$B$27&lt;&gt;"Ready","PENDING INPUTS",IF(A13&gt;Inputs!$B$6,0,MIN((AQ13+AR13+AS13),IF(Inputs!H18=1,Inputs!D18,MAX(Inputs!F18,ROUND(AQ13*Inputs!E18+AR13+AS13,2))))))</f>
        <v>0</v>
      </c>
      <c r="AU13">
        <f>IF(Inputs!$B$27&lt;&gt;"Ready","PENDING INPUTS",IF(AQ13&lt;=0,99,1+IF(AND(K13&gt;0,OR(Inputs!C14&gt;Inputs!C18,AND(Inputs!C14=Inputs!C18,0&lt;4))),1,0)+IF(AND(S13&gt;0,OR(Inputs!C15&gt;Inputs!C18,AND(Inputs!C15=Inputs!C18,1&lt;4))),1,0)+IF(AND(AA13&gt;0,OR(Inputs!C16&gt;Inputs!C18,AND(Inputs!C16=Inputs!C18,2&lt;4))),1,0)+IF(AND(AI13&gt;0,OR(Inputs!C17&gt;Inputs!C18,AND(Inputs!C17=Inputs!C18,3&lt;4))),1,0)+IF(AND(AY13&gt;0,OR(Inputs!C19&gt;Inputs!C18,AND(Inputs!C19=Inputs!C18,5&lt;4))),1,0)+IF(AND(BG13&gt;0,OR(Inputs!C20&gt;Inputs!C18,AND(Inputs!C20=Inputs!C18,6&lt;4))),1,0)+IF(AND(BO13&gt;0,OR(Inputs!C21&gt;Inputs!C18,AND(Inputs!C21=Inputs!C18,7&lt;4))),1,0)+IF(AND(BW13&gt;0,OR(Inputs!C22&gt;Inputs!C18,AND(Inputs!C22=Inputs!C18,8&lt;4))),1,0)+IF(AND(CE13&gt;0,OR(Inputs!C23&gt;Inputs!C18,AND(Inputs!C23=Inputs!C18,9&lt;4))),1,0)))</f>
        <v>99</v>
      </c>
      <c r="AV13" s="3">
        <f>IF(Inputs!$B$27&lt;&gt;"Ready","PENDING INPUTS",IF(A13&gt;Inputs!$B$6,0,MIN(MAX(0,(AQ13+AR13+AS13)-AT13),MAX(0,C13-D13-(IF(O13&lt;AU13,K13+L13+M13-N13,0)+IF(W13&lt;AU13,S13+T13+U13-V13,0)+IF(AE13&lt;AU13,AA13+AB13+AC13-AD13,0)+IF(AM13&lt;AU13,AI13+AJ13+AK13-AL13,0)+IF(AU13&lt;AU13,AQ13+AR13+AS13-AT13,0)+IF(BC13&lt;AU13,AY13+AZ13+BA13-BB13,0)+IF(BK13&lt;AU13,BG13+BH13+BI13-BJ13,0)+IF(BS13&lt;AU13,BO13+BP13+BQ13-BR13,0)+IF(CA13&lt;AU13,BW13+BX13+BY13-BZ13,0)+IF(CI13&lt;AU13,CE13+CF13+CG13-CH13,0))))))</f>
        <v>0</v>
      </c>
      <c r="AW13" s="3">
        <f>IF(Inputs!$B$27&lt;&gt;"Ready","PENDING INPUTS",MIN((AQ13+AR13+AS13),IF(D13&gt;C13,IF(D13=0,0,AT13*C13/D13),AT13+AV13)))</f>
        <v>0</v>
      </c>
      <c r="AX13" s="3">
        <f>IF(Inputs!$B$27&lt;&gt;"Ready","PENDING INPUTS",MAX(0,(AQ13+AR13+AS13)-AW13))</f>
        <v>0</v>
      </c>
      <c r="AY13" s="3">
        <f>IF(Inputs!$B$27&lt;&gt;"Ready","PENDING INPUTS",BF12)</f>
        <v>0</v>
      </c>
      <c r="AZ13" s="3">
        <f>IF(Inputs!$B$27&lt;&gt;"Ready","PENDING INPUTS",IF(A13&lt;=Inputs!$B$6,ROUND(AY13*Inputs!C19/12,2),0))</f>
        <v>0</v>
      </c>
      <c r="BA13" s="3">
        <f>IF(Inputs!$B$27&lt;&gt;"Ready","PENDING INPUTS",IF(AND(A13&lt;=Inputs!$B$6,AY13&gt;0),Inputs!G19,0))</f>
        <v>0</v>
      </c>
      <c r="BB13" s="3">
        <f>IF(Inputs!$B$27&lt;&gt;"Ready","PENDING INPUTS",IF(A13&gt;Inputs!$B$6,0,MIN((AY13+AZ13+BA13),IF(Inputs!H19=1,Inputs!D19,MAX(Inputs!F19,ROUND(AY13*Inputs!E19+AZ13+BA13,2))))))</f>
        <v>0</v>
      </c>
      <c r="BC13">
        <f>IF(Inputs!$B$27&lt;&gt;"Ready","PENDING INPUTS",IF(AY13&lt;=0,99,1+IF(AND(K13&gt;0,OR(Inputs!C14&gt;Inputs!C19,AND(Inputs!C14=Inputs!C19,0&lt;5))),1,0)+IF(AND(S13&gt;0,OR(Inputs!C15&gt;Inputs!C19,AND(Inputs!C15=Inputs!C19,1&lt;5))),1,0)+IF(AND(AA13&gt;0,OR(Inputs!C16&gt;Inputs!C19,AND(Inputs!C16=Inputs!C19,2&lt;5))),1,0)+IF(AND(AI13&gt;0,OR(Inputs!C17&gt;Inputs!C19,AND(Inputs!C17=Inputs!C19,3&lt;5))),1,0)+IF(AND(AQ13&gt;0,OR(Inputs!C18&gt;Inputs!C19,AND(Inputs!C18=Inputs!C19,4&lt;5))),1,0)+IF(AND(BG13&gt;0,OR(Inputs!C20&gt;Inputs!C19,AND(Inputs!C20=Inputs!C19,6&lt;5))),1,0)+IF(AND(BO13&gt;0,OR(Inputs!C21&gt;Inputs!C19,AND(Inputs!C21=Inputs!C19,7&lt;5))),1,0)+IF(AND(BW13&gt;0,OR(Inputs!C22&gt;Inputs!C19,AND(Inputs!C22=Inputs!C19,8&lt;5))),1,0)+IF(AND(CE13&gt;0,OR(Inputs!C23&gt;Inputs!C19,AND(Inputs!C23=Inputs!C19,9&lt;5))),1,0)))</f>
        <v>99</v>
      </c>
      <c r="BD13" s="3">
        <f>IF(Inputs!$B$27&lt;&gt;"Ready","PENDING INPUTS",IF(A13&gt;Inputs!$B$6,0,MIN(MAX(0,(AY13+AZ13+BA13)-BB13),MAX(0,C13-D13-(IF(O13&lt;BC13,K13+L13+M13-N13,0)+IF(W13&lt;BC13,S13+T13+U13-V13,0)+IF(AE13&lt;BC13,AA13+AB13+AC13-AD13,0)+IF(AM13&lt;BC13,AI13+AJ13+AK13-AL13,0)+IF(AU13&lt;BC13,AQ13+AR13+AS13-AT13,0)+IF(BC13&lt;BC13,AY13+AZ13+BA13-BB13,0)+IF(BK13&lt;BC13,BG13+BH13+BI13-BJ13,0)+IF(BS13&lt;BC13,BO13+BP13+BQ13-BR13,0)+IF(CA13&lt;BC13,BW13+BX13+BY13-BZ13,0)+IF(CI13&lt;BC13,CE13+CF13+CG13-CH13,0))))))</f>
        <v>0</v>
      </c>
      <c r="BE13" s="3">
        <f>IF(Inputs!$B$27&lt;&gt;"Ready","PENDING INPUTS",MIN((AY13+AZ13+BA13),IF(D13&gt;C13,IF(D13=0,0,BB13*C13/D13),BB13+BD13)))</f>
        <v>0</v>
      </c>
      <c r="BF13" s="3">
        <f>IF(Inputs!$B$27&lt;&gt;"Ready","PENDING INPUTS",MAX(0,(AY13+AZ13+BA13)-BE13))</f>
        <v>0</v>
      </c>
      <c r="BG13" s="3">
        <f>IF(Inputs!$B$27&lt;&gt;"Ready","PENDING INPUTS",BN12)</f>
        <v>0</v>
      </c>
      <c r="BH13" s="3">
        <f>IF(Inputs!$B$27&lt;&gt;"Ready","PENDING INPUTS",IF(A13&lt;=Inputs!$B$6,ROUND(BG13*Inputs!C20/12,2),0))</f>
        <v>0</v>
      </c>
      <c r="BI13" s="3">
        <f>IF(Inputs!$B$27&lt;&gt;"Ready","PENDING INPUTS",IF(AND(A13&lt;=Inputs!$B$6,BG13&gt;0),Inputs!G20,0))</f>
        <v>0</v>
      </c>
      <c r="BJ13" s="3">
        <f>IF(Inputs!$B$27&lt;&gt;"Ready","PENDING INPUTS",IF(A13&gt;Inputs!$B$6,0,MIN((BG13+BH13+BI13),IF(Inputs!H20=1,Inputs!D20,MAX(Inputs!F20,ROUND(BG13*Inputs!E20+BH13+BI13,2))))))</f>
        <v>0</v>
      </c>
      <c r="BK13">
        <f>IF(Inputs!$B$27&lt;&gt;"Ready","PENDING INPUTS",IF(BG13&lt;=0,99,1+IF(AND(K13&gt;0,OR(Inputs!C14&gt;Inputs!C20,AND(Inputs!C14=Inputs!C20,0&lt;6))),1,0)+IF(AND(S13&gt;0,OR(Inputs!C15&gt;Inputs!C20,AND(Inputs!C15=Inputs!C20,1&lt;6))),1,0)+IF(AND(AA13&gt;0,OR(Inputs!C16&gt;Inputs!C20,AND(Inputs!C16=Inputs!C20,2&lt;6))),1,0)+IF(AND(AI13&gt;0,OR(Inputs!C17&gt;Inputs!C20,AND(Inputs!C17=Inputs!C20,3&lt;6))),1,0)+IF(AND(AQ13&gt;0,OR(Inputs!C18&gt;Inputs!C20,AND(Inputs!C18=Inputs!C20,4&lt;6))),1,0)+IF(AND(AY13&gt;0,OR(Inputs!C19&gt;Inputs!C20,AND(Inputs!C19=Inputs!C20,5&lt;6))),1,0)+IF(AND(BO13&gt;0,OR(Inputs!C21&gt;Inputs!C20,AND(Inputs!C21=Inputs!C20,7&lt;6))),1,0)+IF(AND(BW13&gt;0,OR(Inputs!C22&gt;Inputs!C20,AND(Inputs!C22=Inputs!C20,8&lt;6))),1,0)+IF(AND(CE13&gt;0,OR(Inputs!C23&gt;Inputs!C20,AND(Inputs!C23=Inputs!C20,9&lt;6))),1,0)))</f>
        <v>99</v>
      </c>
      <c r="BL13" s="3">
        <f>IF(Inputs!$B$27&lt;&gt;"Ready","PENDING INPUTS",IF(A13&gt;Inputs!$B$6,0,MIN(MAX(0,(BG13+BH13+BI13)-BJ13),MAX(0,C13-D13-(IF(O13&lt;BK13,K13+L13+M13-N13,0)+IF(W13&lt;BK13,S13+T13+U13-V13,0)+IF(AE13&lt;BK13,AA13+AB13+AC13-AD13,0)+IF(AM13&lt;BK13,AI13+AJ13+AK13-AL13,0)+IF(AU13&lt;BK13,AQ13+AR13+AS13-AT13,0)+IF(BC13&lt;BK13,AY13+AZ13+BA13-BB13,0)+IF(BK13&lt;BK13,BG13+BH13+BI13-BJ13,0)+IF(BS13&lt;BK13,BO13+BP13+BQ13-BR13,0)+IF(CA13&lt;BK13,BW13+BX13+BY13-BZ13,0)+IF(CI13&lt;BK13,CE13+CF13+CG13-CH13,0))))))</f>
        <v>0</v>
      </c>
      <c r="BM13" s="3">
        <f>IF(Inputs!$B$27&lt;&gt;"Ready","PENDING INPUTS",MIN((BG13+BH13+BI13),IF(D13&gt;C13,IF(D13=0,0,BJ13*C13/D13),BJ13+BL13)))</f>
        <v>0</v>
      </c>
      <c r="BN13" s="3">
        <f>IF(Inputs!$B$27&lt;&gt;"Ready","PENDING INPUTS",MAX(0,(BG13+BH13+BI13)-BM13))</f>
        <v>0</v>
      </c>
      <c r="BO13" s="3">
        <f>IF(Inputs!$B$27&lt;&gt;"Ready","PENDING INPUTS",BV12)</f>
        <v>0</v>
      </c>
      <c r="BP13" s="3">
        <f>IF(Inputs!$B$27&lt;&gt;"Ready","PENDING INPUTS",IF(A13&lt;=Inputs!$B$6,ROUND(BO13*Inputs!C21/12,2),0))</f>
        <v>0</v>
      </c>
      <c r="BQ13" s="3">
        <f>IF(Inputs!$B$27&lt;&gt;"Ready","PENDING INPUTS",IF(AND(A13&lt;=Inputs!$B$6,BO13&gt;0),Inputs!G21,0))</f>
        <v>0</v>
      </c>
      <c r="BR13" s="3">
        <f>IF(Inputs!$B$27&lt;&gt;"Ready","PENDING INPUTS",IF(A13&gt;Inputs!$B$6,0,MIN((BO13+BP13+BQ13),IF(Inputs!H21=1,Inputs!D21,MAX(Inputs!F21,ROUND(BO13*Inputs!E21+BP13+BQ13,2))))))</f>
        <v>0</v>
      </c>
      <c r="BS13">
        <f>IF(Inputs!$B$27&lt;&gt;"Ready","PENDING INPUTS",IF(BO13&lt;=0,99,1+IF(AND(K13&gt;0,OR(Inputs!C14&gt;Inputs!C21,AND(Inputs!C14=Inputs!C21,0&lt;7))),1,0)+IF(AND(S13&gt;0,OR(Inputs!C15&gt;Inputs!C21,AND(Inputs!C15=Inputs!C21,1&lt;7))),1,0)+IF(AND(AA13&gt;0,OR(Inputs!C16&gt;Inputs!C21,AND(Inputs!C16=Inputs!C21,2&lt;7))),1,0)+IF(AND(AI13&gt;0,OR(Inputs!C17&gt;Inputs!C21,AND(Inputs!C17=Inputs!C21,3&lt;7))),1,0)+IF(AND(AQ13&gt;0,OR(Inputs!C18&gt;Inputs!C21,AND(Inputs!C18=Inputs!C21,4&lt;7))),1,0)+IF(AND(AY13&gt;0,OR(Inputs!C19&gt;Inputs!C21,AND(Inputs!C19=Inputs!C21,5&lt;7))),1,0)+IF(AND(BG13&gt;0,OR(Inputs!C20&gt;Inputs!C21,AND(Inputs!C20=Inputs!C21,6&lt;7))),1,0)+IF(AND(BW13&gt;0,OR(Inputs!C22&gt;Inputs!C21,AND(Inputs!C22=Inputs!C21,8&lt;7))),1,0)+IF(AND(CE13&gt;0,OR(Inputs!C23&gt;Inputs!C21,AND(Inputs!C23=Inputs!C21,9&lt;7))),1,0)))</f>
        <v>99</v>
      </c>
      <c r="BT13" s="3">
        <f>IF(Inputs!$B$27&lt;&gt;"Ready","PENDING INPUTS",IF(A13&gt;Inputs!$B$6,0,MIN(MAX(0,(BO13+BP13+BQ13)-BR13),MAX(0,C13-D13-(IF(O13&lt;BS13,K13+L13+M13-N13,0)+IF(W13&lt;BS13,S13+T13+U13-V13,0)+IF(AE13&lt;BS13,AA13+AB13+AC13-AD13,0)+IF(AM13&lt;BS13,AI13+AJ13+AK13-AL13,0)+IF(AU13&lt;BS13,AQ13+AR13+AS13-AT13,0)+IF(BC13&lt;BS13,AY13+AZ13+BA13-BB13,0)+IF(BK13&lt;BS13,BG13+BH13+BI13-BJ13,0)+IF(BS13&lt;BS13,BO13+BP13+BQ13-BR13,0)+IF(CA13&lt;BS13,BW13+BX13+BY13-BZ13,0)+IF(CI13&lt;BS13,CE13+CF13+CG13-CH13,0))))))</f>
        <v>0</v>
      </c>
      <c r="BU13" s="3">
        <f>IF(Inputs!$B$27&lt;&gt;"Ready","PENDING INPUTS",MIN((BO13+BP13+BQ13),IF(D13&gt;C13,IF(D13=0,0,BR13*C13/D13),BR13+BT13)))</f>
        <v>0</v>
      </c>
      <c r="BV13" s="3">
        <f>IF(Inputs!$B$27&lt;&gt;"Ready","PENDING INPUTS",MAX(0,(BO13+BP13+BQ13)-BU13))</f>
        <v>0</v>
      </c>
      <c r="BW13" s="3">
        <f>IF(Inputs!$B$27&lt;&gt;"Ready","PENDING INPUTS",CD12)</f>
        <v>0</v>
      </c>
      <c r="BX13" s="3">
        <f>IF(Inputs!$B$27&lt;&gt;"Ready","PENDING INPUTS",IF(A13&lt;=Inputs!$B$6,ROUND(BW13*Inputs!C22/12,2),0))</f>
        <v>0</v>
      </c>
      <c r="BY13" s="3">
        <f>IF(Inputs!$B$27&lt;&gt;"Ready","PENDING INPUTS",IF(AND(A13&lt;=Inputs!$B$6,BW13&gt;0),Inputs!G22,0))</f>
        <v>0</v>
      </c>
      <c r="BZ13" s="3">
        <f>IF(Inputs!$B$27&lt;&gt;"Ready","PENDING INPUTS",IF(A13&gt;Inputs!$B$6,0,MIN((BW13+BX13+BY13),IF(Inputs!H22=1,Inputs!D22,MAX(Inputs!F22,ROUND(BW13*Inputs!E22+BX13+BY13,2))))))</f>
        <v>0</v>
      </c>
      <c r="CA13">
        <f>IF(Inputs!$B$27&lt;&gt;"Ready","PENDING INPUTS",IF(BW13&lt;=0,99,1+IF(AND(K13&gt;0,OR(Inputs!C14&gt;Inputs!C22,AND(Inputs!C14=Inputs!C22,0&lt;8))),1,0)+IF(AND(S13&gt;0,OR(Inputs!C15&gt;Inputs!C22,AND(Inputs!C15=Inputs!C22,1&lt;8))),1,0)+IF(AND(AA13&gt;0,OR(Inputs!C16&gt;Inputs!C22,AND(Inputs!C16=Inputs!C22,2&lt;8))),1,0)+IF(AND(AI13&gt;0,OR(Inputs!C17&gt;Inputs!C22,AND(Inputs!C17=Inputs!C22,3&lt;8))),1,0)+IF(AND(AQ13&gt;0,OR(Inputs!C18&gt;Inputs!C22,AND(Inputs!C18=Inputs!C22,4&lt;8))),1,0)+IF(AND(AY13&gt;0,OR(Inputs!C19&gt;Inputs!C22,AND(Inputs!C19=Inputs!C22,5&lt;8))),1,0)+IF(AND(BG13&gt;0,OR(Inputs!C20&gt;Inputs!C22,AND(Inputs!C20=Inputs!C22,6&lt;8))),1,0)+IF(AND(BO13&gt;0,OR(Inputs!C21&gt;Inputs!C22,AND(Inputs!C21=Inputs!C22,7&lt;8))),1,0)+IF(AND(CE13&gt;0,OR(Inputs!C23&gt;Inputs!C22,AND(Inputs!C23=Inputs!C22,9&lt;8))),1,0)))</f>
        <v>99</v>
      </c>
      <c r="CB13" s="3">
        <f>IF(Inputs!$B$27&lt;&gt;"Ready","PENDING INPUTS",IF(A13&gt;Inputs!$B$6,0,MIN(MAX(0,(BW13+BX13+BY13)-BZ13),MAX(0,C13-D13-(IF(O13&lt;CA13,K13+L13+M13-N13,0)+IF(W13&lt;CA13,S13+T13+U13-V13,0)+IF(AE13&lt;CA13,AA13+AB13+AC13-AD13,0)+IF(AM13&lt;CA13,AI13+AJ13+AK13-AL13,0)+IF(AU13&lt;CA13,AQ13+AR13+AS13-AT13,0)+IF(BC13&lt;CA13,AY13+AZ13+BA13-BB13,0)+IF(BK13&lt;CA13,BG13+BH13+BI13-BJ13,0)+IF(BS13&lt;CA13,BO13+BP13+BQ13-BR13,0)+IF(CA13&lt;CA13,BW13+BX13+BY13-BZ13,0)+IF(CI13&lt;CA13,CE13+CF13+CG13-CH13,0))))))</f>
        <v>0</v>
      </c>
      <c r="CC13" s="3">
        <f>IF(Inputs!$B$27&lt;&gt;"Ready","PENDING INPUTS",MIN((BW13+BX13+BY13),IF(D13&gt;C13,IF(D13=0,0,BZ13*C13/D13),BZ13+CB13)))</f>
        <v>0</v>
      </c>
      <c r="CD13" s="3">
        <f>IF(Inputs!$B$27&lt;&gt;"Ready","PENDING INPUTS",MAX(0,(BW13+BX13+BY13)-CC13))</f>
        <v>0</v>
      </c>
      <c r="CE13" s="3">
        <f>IF(Inputs!$B$27&lt;&gt;"Ready","PENDING INPUTS",CL12)</f>
        <v>0</v>
      </c>
      <c r="CF13" s="3">
        <f>IF(Inputs!$B$27&lt;&gt;"Ready","PENDING INPUTS",IF(A13&lt;=Inputs!$B$6,ROUND(CE13*Inputs!C23/12,2),0))</f>
        <v>0</v>
      </c>
      <c r="CG13" s="3">
        <f>IF(Inputs!$B$27&lt;&gt;"Ready","PENDING INPUTS",IF(AND(A13&lt;=Inputs!$B$6,CE13&gt;0),Inputs!G23,0))</f>
        <v>0</v>
      </c>
      <c r="CH13" s="3">
        <f>IF(Inputs!$B$27&lt;&gt;"Ready","PENDING INPUTS",IF(A13&gt;Inputs!$B$6,0,MIN((CE13+CF13+CG13),IF(Inputs!H23=1,Inputs!D23,MAX(Inputs!F23,ROUND(CE13*Inputs!E23+CF13+CG13,2))))))</f>
        <v>0</v>
      </c>
      <c r="CI13">
        <f>IF(Inputs!$B$27&lt;&gt;"Ready","PENDING INPUTS",IF(CE13&lt;=0,99,1+IF(AND(K13&gt;0,OR(Inputs!C14&gt;Inputs!C23,AND(Inputs!C14=Inputs!C23,0&lt;9))),1,0)+IF(AND(S13&gt;0,OR(Inputs!C15&gt;Inputs!C23,AND(Inputs!C15=Inputs!C23,1&lt;9))),1,0)+IF(AND(AA13&gt;0,OR(Inputs!C16&gt;Inputs!C23,AND(Inputs!C16=Inputs!C23,2&lt;9))),1,0)+IF(AND(AI13&gt;0,OR(Inputs!C17&gt;Inputs!C23,AND(Inputs!C17=Inputs!C23,3&lt;9))),1,0)+IF(AND(AQ13&gt;0,OR(Inputs!C18&gt;Inputs!C23,AND(Inputs!C18=Inputs!C23,4&lt;9))),1,0)+IF(AND(AY13&gt;0,OR(Inputs!C19&gt;Inputs!C23,AND(Inputs!C19=Inputs!C23,5&lt;9))),1,0)+IF(AND(BG13&gt;0,OR(Inputs!C20&gt;Inputs!C23,AND(Inputs!C20=Inputs!C23,6&lt;9))),1,0)+IF(AND(BO13&gt;0,OR(Inputs!C21&gt;Inputs!C23,AND(Inputs!C21=Inputs!C23,7&lt;9))),1,0)+IF(AND(BW13&gt;0,OR(Inputs!C22&gt;Inputs!C23,AND(Inputs!C22=Inputs!C23,8&lt;9))),1,0)))</f>
        <v>99</v>
      </c>
      <c r="CJ13" s="3">
        <f>IF(Inputs!$B$27&lt;&gt;"Ready","PENDING INPUTS",IF(A13&gt;Inputs!$B$6,0,MIN(MAX(0,(CE13+CF13+CG13)-CH13),MAX(0,C13-D13-(IF(O13&lt;CI13,K13+L13+M13-N13,0)+IF(W13&lt;CI13,S13+T13+U13-V13,0)+IF(AE13&lt;CI13,AA13+AB13+AC13-AD13,0)+IF(AM13&lt;CI13,AI13+AJ13+AK13-AL13,0)+IF(AU13&lt;CI13,AQ13+AR13+AS13-AT13,0)+IF(BC13&lt;CI13,AY13+AZ13+BA13-BB13,0)+IF(BK13&lt;CI13,BG13+BH13+BI13-BJ13,0)+IF(BS13&lt;CI13,BO13+BP13+BQ13-BR13,0)+IF(CA13&lt;CI13,BW13+BX13+BY13-BZ13,0)+IF(CI13&lt;CI13,CE13+CF13+CG13-CH13,0))))))</f>
        <v>0</v>
      </c>
      <c r="CK13" s="3">
        <f>IF(Inputs!$B$27&lt;&gt;"Ready","PENDING INPUTS",MIN((CE13+CF13+CG13),IF(D13&gt;C13,IF(D13=0,0,CH13*C13/D13),CH13+CJ13)))</f>
        <v>0</v>
      </c>
      <c r="CL13" s="3">
        <f>IF(Inputs!$B$27&lt;&gt;"Ready","PENDING INPUTS",MAX(0,(CE13+CF13+CG13)-CK13))</f>
        <v>0</v>
      </c>
    </row>
    <row r="14" spans="1:90" ht="27.95" customHeight="1" x14ac:dyDescent="0.25">
      <c r="A14">
        <v>10</v>
      </c>
      <c r="B14" s="13">
        <f>IF(Inputs!$B$27&lt;&gt;"Ready","PENDING INPUTS",EDATE(Inputs!$B$5,A14-1))</f>
        <v>46569</v>
      </c>
      <c r="C14" s="3">
        <f>IF(Inputs!$B$27&lt;&gt;"Ready","PENDING INPUTS",IF(A14&lt;=Inputs!$B$6,MAX(0,Inputs!$B$4+IF(A14=Inputs!$B$7,Inputs!$B$8,0)+IF(A14=Inputs!$B$9,Inputs!$B$10,0)),0))</f>
        <v>0</v>
      </c>
      <c r="D14" s="3">
        <f>IF(Inputs!$B$27&lt;&gt;"Ready","PENDING INPUTS",SUM(N14,V14,AD14,AL14,AT14,BB14,BJ14,BR14,BZ14,CH14))</f>
        <v>0</v>
      </c>
      <c r="E14" s="3">
        <f>IF(Inputs!$B$27&lt;&gt;"Ready","PENDING INPUTS",MAX(0,D14-C14))</f>
        <v>0</v>
      </c>
      <c r="F14" s="3">
        <f>IF(Inputs!$B$27&lt;&gt;"Ready","PENDING INPUTS",SUM(Q14,Y14,AG14,AO14,AW14,BE14,BM14,BU14,CC14,CK14))</f>
        <v>0</v>
      </c>
      <c r="G14" s="3">
        <f>IF(Inputs!$B$27&lt;&gt;"Ready","PENDING INPUTS",SUM(L14,T14,AB14,AJ14,AR14,AZ14,BH14,BP14,BX14,CF14))</f>
        <v>0</v>
      </c>
      <c r="H14" s="3">
        <f>IF(Inputs!$B$27&lt;&gt;"Ready","PENDING INPUTS",SUM(M14,U14,AC14,AK14,AS14,BA14,BI14,BQ14,BY14,CG14))</f>
        <v>0</v>
      </c>
      <c r="I14" s="3">
        <f>IF(Inputs!$B$27&lt;&gt;"Ready","PENDING INPUTS",SUM(R14,Z14,AH14,AP14,AX14,BF14,BN14,BV14,CD14,CL14))</f>
        <v>0</v>
      </c>
      <c r="J14" t="str">
        <f>IF(Inputs!$B$27&lt;&gt;"Ready","PENDING INPUTS",IF(A14&gt;Inputs!$B$6,"Beyond horizon",IF(E14&gt;0.005,"MINIMUM SHORTFALL",IF(I14&lt;0.005,"Paid off","In progress"))))</f>
        <v>Paid off</v>
      </c>
      <c r="K14" s="3">
        <f>IF(Inputs!$B$27&lt;&gt;"Ready","PENDING INPUTS",R13)</f>
        <v>0</v>
      </c>
      <c r="L14" s="3">
        <f>IF(Inputs!$B$27&lt;&gt;"Ready","PENDING INPUTS",IF(A14&lt;=Inputs!$B$6,ROUND(K14*Inputs!C14/12,2),0))</f>
        <v>0</v>
      </c>
      <c r="M14" s="3">
        <f>IF(Inputs!$B$27&lt;&gt;"Ready","PENDING INPUTS",IF(AND(A14&lt;=Inputs!$B$6,K14&gt;0),Inputs!G14,0))</f>
        <v>0</v>
      </c>
      <c r="N14" s="3">
        <f>IF(Inputs!$B$27&lt;&gt;"Ready","PENDING INPUTS",IF(A14&gt;Inputs!$B$6,0,MIN((K14+L14+M14),IF(Inputs!H14=1,Inputs!D14,MAX(Inputs!F14,ROUND(K14*Inputs!E14+L14+M14,2))))))</f>
        <v>0</v>
      </c>
      <c r="O14">
        <f>IF(Inputs!$B$27&lt;&gt;"Ready","PENDING INPUTS",IF(K14&lt;=0,99,1+IF(AND(S14&gt;0,OR(Inputs!C15&gt;Inputs!C14,AND(Inputs!C15=Inputs!C14,1&lt;0))),1,0)+IF(AND(AA14&gt;0,OR(Inputs!C16&gt;Inputs!C14,AND(Inputs!C16=Inputs!C14,2&lt;0))),1,0)+IF(AND(AI14&gt;0,OR(Inputs!C17&gt;Inputs!C14,AND(Inputs!C17=Inputs!C14,3&lt;0))),1,0)+IF(AND(AQ14&gt;0,OR(Inputs!C18&gt;Inputs!C14,AND(Inputs!C18=Inputs!C14,4&lt;0))),1,0)+IF(AND(AY14&gt;0,OR(Inputs!C19&gt;Inputs!C14,AND(Inputs!C19=Inputs!C14,5&lt;0))),1,0)+IF(AND(BG14&gt;0,OR(Inputs!C20&gt;Inputs!C14,AND(Inputs!C20=Inputs!C14,6&lt;0))),1,0)+IF(AND(BO14&gt;0,OR(Inputs!C21&gt;Inputs!C14,AND(Inputs!C21=Inputs!C14,7&lt;0))),1,0)+IF(AND(BW14&gt;0,OR(Inputs!C22&gt;Inputs!C14,AND(Inputs!C22=Inputs!C14,8&lt;0))),1,0)+IF(AND(CE14&gt;0,OR(Inputs!C23&gt;Inputs!C14,AND(Inputs!C23=Inputs!C14,9&lt;0))),1,0)))</f>
        <v>99</v>
      </c>
      <c r="P14" s="3">
        <f>IF(Inputs!$B$27&lt;&gt;"Ready","PENDING INPUTS",IF(A14&gt;Inputs!$B$6,0,MIN(MAX(0,(K14+L14+M14)-N14),MAX(0,C14-D14-(IF(O14&lt;O14,K14+L14+M14-N14,0)+IF(W14&lt;O14,S14+T14+U14-V14,0)+IF(AE14&lt;O14,AA14+AB14+AC14-AD14,0)+IF(AM14&lt;O14,AI14+AJ14+AK14-AL14,0)+IF(AU14&lt;O14,AQ14+AR14+AS14-AT14,0)+IF(BC14&lt;O14,AY14+AZ14+BA14-BB14,0)+IF(BK14&lt;O14,BG14+BH14+BI14-BJ14,0)+IF(BS14&lt;O14,BO14+BP14+BQ14-BR14,0)+IF(CA14&lt;O14,BW14+BX14+BY14-BZ14,0)+IF(CI14&lt;O14,CE14+CF14+CG14-CH14,0))))))</f>
        <v>0</v>
      </c>
      <c r="Q14" s="3">
        <f>IF(Inputs!$B$27&lt;&gt;"Ready","PENDING INPUTS",MIN((K14+L14+M14),IF(D14&gt;C14,IF(D14=0,0,N14*C14/D14),N14+P14)))</f>
        <v>0</v>
      </c>
      <c r="R14" s="3">
        <f>IF(Inputs!$B$27&lt;&gt;"Ready","PENDING INPUTS",MAX(0,(K14+L14+M14)-Q14))</f>
        <v>0</v>
      </c>
      <c r="S14" s="3">
        <f>IF(Inputs!$B$27&lt;&gt;"Ready","PENDING INPUTS",Z13)</f>
        <v>0</v>
      </c>
      <c r="T14" s="3">
        <f>IF(Inputs!$B$27&lt;&gt;"Ready","PENDING INPUTS",IF(A14&lt;=Inputs!$B$6,ROUND(S14*Inputs!C15/12,2),0))</f>
        <v>0</v>
      </c>
      <c r="U14" s="3">
        <f>IF(Inputs!$B$27&lt;&gt;"Ready","PENDING INPUTS",IF(AND(A14&lt;=Inputs!$B$6,S14&gt;0),Inputs!G15,0))</f>
        <v>0</v>
      </c>
      <c r="V14" s="3">
        <f>IF(Inputs!$B$27&lt;&gt;"Ready","PENDING INPUTS",IF(A14&gt;Inputs!$B$6,0,MIN((S14+T14+U14),IF(Inputs!H15=1,Inputs!D15,MAX(Inputs!F15,ROUND(S14*Inputs!E15+T14+U14,2))))))</f>
        <v>0</v>
      </c>
      <c r="W14">
        <f>IF(Inputs!$B$27&lt;&gt;"Ready","PENDING INPUTS",IF(S14&lt;=0,99,1+IF(AND(K14&gt;0,OR(Inputs!C14&gt;Inputs!C15,AND(Inputs!C14=Inputs!C15,0&lt;1))),1,0)+IF(AND(AA14&gt;0,OR(Inputs!C16&gt;Inputs!C15,AND(Inputs!C16=Inputs!C15,2&lt;1))),1,0)+IF(AND(AI14&gt;0,OR(Inputs!C17&gt;Inputs!C15,AND(Inputs!C17=Inputs!C15,3&lt;1))),1,0)+IF(AND(AQ14&gt;0,OR(Inputs!C18&gt;Inputs!C15,AND(Inputs!C18=Inputs!C15,4&lt;1))),1,0)+IF(AND(AY14&gt;0,OR(Inputs!C19&gt;Inputs!C15,AND(Inputs!C19=Inputs!C15,5&lt;1))),1,0)+IF(AND(BG14&gt;0,OR(Inputs!C20&gt;Inputs!C15,AND(Inputs!C20=Inputs!C15,6&lt;1))),1,0)+IF(AND(BO14&gt;0,OR(Inputs!C21&gt;Inputs!C15,AND(Inputs!C21=Inputs!C15,7&lt;1))),1,0)+IF(AND(BW14&gt;0,OR(Inputs!C22&gt;Inputs!C15,AND(Inputs!C22=Inputs!C15,8&lt;1))),1,0)+IF(AND(CE14&gt;0,OR(Inputs!C23&gt;Inputs!C15,AND(Inputs!C23=Inputs!C15,9&lt;1))),1,0)))</f>
        <v>99</v>
      </c>
      <c r="X14" s="3">
        <f>IF(Inputs!$B$27&lt;&gt;"Ready","PENDING INPUTS",IF(A14&gt;Inputs!$B$6,0,MIN(MAX(0,(S14+T14+U14)-V14),MAX(0,C14-D14-(IF(O14&lt;W14,K14+L14+M14-N14,0)+IF(W14&lt;W14,S14+T14+U14-V14,0)+IF(AE14&lt;W14,AA14+AB14+AC14-AD14,0)+IF(AM14&lt;W14,AI14+AJ14+AK14-AL14,0)+IF(AU14&lt;W14,AQ14+AR14+AS14-AT14,0)+IF(BC14&lt;W14,AY14+AZ14+BA14-BB14,0)+IF(BK14&lt;W14,BG14+BH14+BI14-BJ14,0)+IF(BS14&lt;W14,BO14+BP14+BQ14-BR14,0)+IF(CA14&lt;W14,BW14+BX14+BY14-BZ14,0)+IF(CI14&lt;W14,CE14+CF14+CG14-CH14,0))))))</f>
        <v>0</v>
      </c>
      <c r="Y14" s="3">
        <f>IF(Inputs!$B$27&lt;&gt;"Ready","PENDING INPUTS",MIN((S14+T14+U14),IF(D14&gt;C14,IF(D14=0,0,V14*C14/D14),V14+X14)))</f>
        <v>0</v>
      </c>
      <c r="Z14" s="3">
        <f>IF(Inputs!$B$27&lt;&gt;"Ready","PENDING INPUTS",MAX(0,(S14+T14+U14)-Y14))</f>
        <v>0</v>
      </c>
      <c r="AA14" s="3">
        <f>IF(Inputs!$B$27&lt;&gt;"Ready","PENDING INPUTS",AH13)</f>
        <v>0</v>
      </c>
      <c r="AB14" s="3">
        <f>IF(Inputs!$B$27&lt;&gt;"Ready","PENDING INPUTS",IF(A14&lt;=Inputs!$B$6,ROUND(AA14*Inputs!C16/12,2),0))</f>
        <v>0</v>
      </c>
      <c r="AC14" s="3">
        <f>IF(Inputs!$B$27&lt;&gt;"Ready","PENDING INPUTS",IF(AND(A14&lt;=Inputs!$B$6,AA14&gt;0),Inputs!G16,0))</f>
        <v>0</v>
      </c>
      <c r="AD14" s="3">
        <f>IF(Inputs!$B$27&lt;&gt;"Ready","PENDING INPUTS",IF(A14&gt;Inputs!$B$6,0,MIN((AA14+AB14+AC14),IF(Inputs!H16=1,Inputs!D16,MAX(Inputs!F16,ROUND(AA14*Inputs!E16+AB14+AC14,2))))))</f>
        <v>0</v>
      </c>
      <c r="AE14">
        <f>IF(Inputs!$B$27&lt;&gt;"Ready","PENDING INPUTS",IF(AA14&lt;=0,99,1+IF(AND(K14&gt;0,OR(Inputs!C14&gt;Inputs!C16,AND(Inputs!C14=Inputs!C16,0&lt;2))),1,0)+IF(AND(S14&gt;0,OR(Inputs!C15&gt;Inputs!C16,AND(Inputs!C15=Inputs!C16,1&lt;2))),1,0)+IF(AND(AI14&gt;0,OR(Inputs!C17&gt;Inputs!C16,AND(Inputs!C17=Inputs!C16,3&lt;2))),1,0)+IF(AND(AQ14&gt;0,OR(Inputs!C18&gt;Inputs!C16,AND(Inputs!C18=Inputs!C16,4&lt;2))),1,0)+IF(AND(AY14&gt;0,OR(Inputs!C19&gt;Inputs!C16,AND(Inputs!C19=Inputs!C16,5&lt;2))),1,0)+IF(AND(BG14&gt;0,OR(Inputs!C20&gt;Inputs!C16,AND(Inputs!C20=Inputs!C16,6&lt;2))),1,0)+IF(AND(BO14&gt;0,OR(Inputs!C21&gt;Inputs!C16,AND(Inputs!C21=Inputs!C16,7&lt;2))),1,0)+IF(AND(BW14&gt;0,OR(Inputs!C22&gt;Inputs!C16,AND(Inputs!C22=Inputs!C16,8&lt;2))),1,0)+IF(AND(CE14&gt;0,OR(Inputs!C23&gt;Inputs!C16,AND(Inputs!C23=Inputs!C16,9&lt;2))),1,0)))</f>
        <v>99</v>
      </c>
      <c r="AF14" s="3">
        <f>IF(Inputs!$B$27&lt;&gt;"Ready","PENDING INPUTS",IF(A14&gt;Inputs!$B$6,0,MIN(MAX(0,(AA14+AB14+AC14)-AD14),MAX(0,C14-D14-(IF(O14&lt;AE14,K14+L14+M14-N14,0)+IF(W14&lt;AE14,S14+T14+U14-V14,0)+IF(AE14&lt;AE14,AA14+AB14+AC14-AD14,0)+IF(AM14&lt;AE14,AI14+AJ14+AK14-AL14,0)+IF(AU14&lt;AE14,AQ14+AR14+AS14-AT14,0)+IF(BC14&lt;AE14,AY14+AZ14+BA14-BB14,0)+IF(BK14&lt;AE14,BG14+BH14+BI14-BJ14,0)+IF(BS14&lt;AE14,BO14+BP14+BQ14-BR14,0)+IF(CA14&lt;AE14,BW14+BX14+BY14-BZ14,0)+IF(CI14&lt;AE14,CE14+CF14+CG14-CH14,0))))))</f>
        <v>0</v>
      </c>
      <c r="AG14" s="3">
        <f>IF(Inputs!$B$27&lt;&gt;"Ready","PENDING INPUTS",MIN((AA14+AB14+AC14),IF(D14&gt;C14,IF(D14=0,0,AD14*C14/D14),AD14+AF14)))</f>
        <v>0</v>
      </c>
      <c r="AH14" s="3">
        <f>IF(Inputs!$B$27&lt;&gt;"Ready","PENDING INPUTS",MAX(0,(AA14+AB14+AC14)-AG14))</f>
        <v>0</v>
      </c>
      <c r="AI14" s="3">
        <f>IF(Inputs!$B$27&lt;&gt;"Ready","PENDING INPUTS",AP13)</f>
        <v>0</v>
      </c>
      <c r="AJ14" s="3">
        <f>IF(Inputs!$B$27&lt;&gt;"Ready","PENDING INPUTS",IF(A14&lt;=Inputs!$B$6,ROUND(AI14*Inputs!C17/12,2),0))</f>
        <v>0</v>
      </c>
      <c r="AK14" s="3">
        <f>IF(Inputs!$B$27&lt;&gt;"Ready","PENDING INPUTS",IF(AND(A14&lt;=Inputs!$B$6,AI14&gt;0),Inputs!G17,0))</f>
        <v>0</v>
      </c>
      <c r="AL14" s="3">
        <f>IF(Inputs!$B$27&lt;&gt;"Ready","PENDING INPUTS",IF(A14&gt;Inputs!$B$6,0,MIN((AI14+AJ14+AK14),IF(Inputs!H17=1,Inputs!D17,MAX(Inputs!F17,ROUND(AI14*Inputs!E17+AJ14+AK14,2))))))</f>
        <v>0</v>
      </c>
      <c r="AM14">
        <f>IF(Inputs!$B$27&lt;&gt;"Ready","PENDING INPUTS",IF(AI14&lt;=0,99,1+IF(AND(K14&gt;0,OR(Inputs!C14&gt;Inputs!C17,AND(Inputs!C14=Inputs!C17,0&lt;3))),1,0)+IF(AND(S14&gt;0,OR(Inputs!C15&gt;Inputs!C17,AND(Inputs!C15=Inputs!C17,1&lt;3))),1,0)+IF(AND(AA14&gt;0,OR(Inputs!C16&gt;Inputs!C17,AND(Inputs!C16=Inputs!C17,2&lt;3))),1,0)+IF(AND(AQ14&gt;0,OR(Inputs!C18&gt;Inputs!C17,AND(Inputs!C18=Inputs!C17,4&lt;3))),1,0)+IF(AND(AY14&gt;0,OR(Inputs!C19&gt;Inputs!C17,AND(Inputs!C19=Inputs!C17,5&lt;3))),1,0)+IF(AND(BG14&gt;0,OR(Inputs!C20&gt;Inputs!C17,AND(Inputs!C20=Inputs!C17,6&lt;3))),1,0)+IF(AND(BO14&gt;0,OR(Inputs!C21&gt;Inputs!C17,AND(Inputs!C21=Inputs!C17,7&lt;3))),1,0)+IF(AND(BW14&gt;0,OR(Inputs!C22&gt;Inputs!C17,AND(Inputs!C22=Inputs!C17,8&lt;3))),1,0)+IF(AND(CE14&gt;0,OR(Inputs!C23&gt;Inputs!C17,AND(Inputs!C23=Inputs!C17,9&lt;3))),1,0)))</f>
        <v>99</v>
      </c>
      <c r="AN14" s="3">
        <f>IF(Inputs!$B$27&lt;&gt;"Ready","PENDING INPUTS",IF(A14&gt;Inputs!$B$6,0,MIN(MAX(0,(AI14+AJ14+AK14)-AL14),MAX(0,C14-D14-(IF(O14&lt;AM14,K14+L14+M14-N14,0)+IF(W14&lt;AM14,S14+T14+U14-V14,0)+IF(AE14&lt;AM14,AA14+AB14+AC14-AD14,0)+IF(AM14&lt;AM14,AI14+AJ14+AK14-AL14,0)+IF(AU14&lt;AM14,AQ14+AR14+AS14-AT14,0)+IF(BC14&lt;AM14,AY14+AZ14+BA14-BB14,0)+IF(BK14&lt;AM14,BG14+BH14+BI14-BJ14,0)+IF(BS14&lt;AM14,BO14+BP14+BQ14-BR14,0)+IF(CA14&lt;AM14,BW14+BX14+BY14-BZ14,0)+IF(CI14&lt;AM14,CE14+CF14+CG14-CH14,0))))))</f>
        <v>0</v>
      </c>
      <c r="AO14" s="3">
        <f>IF(Inputs!$B$27&lt;&gt;"Ready","PENDING INPUTS",MIN((AI14+AJ14+AK14),IF(D14&gt;C14,IF(D14=0,0,AL14*C14/D14),AL14+AN14)))</f>
        <v>0</v>
      </c>
      <c r="AP14" s="3">
        <f>IF(Inputs!$B$27&lt;&gt;"Ready","PENDING INPUTS",MAX(0,(AI14+AJ14+AK14)-AO14))</f>
        <v>0</v>
      </c>
      <c r="AQ14" s="3">
        <f>IF(Inputs!$B$27&lt;&gt;"Ready","PENDING INPUTS",AX13)</f>
        <v>0</v>
      </c>
      <c r="AR14" s="3">
        <f>IF(Inputs!$B$27&lt;&gt;"Ready","PENDING INPUTS",IF(A14&lt;=Inputs!$B$6,ROUND(AQ14*Inputs!C18/12,2),0))</f>
        <v>0</v>
      </c>
      <c r="AS14" s="3">
        <f>IF(Inputs!$B$27&lt;&gt;"Ready","PENDING INPUTS",IF(AND(A14&lt;=Inputs!$B$6,AQ14&gt;0),Inputs!G18,0))</f>
        <v>0</v>
      </c>
      <c r="AT14" s="3">
        <f>IF(Inputs!$B$27&lt;&gt;"Ready","PENDING INPUTS",IF(A14&gt;Inputs!$B$6,0,MIN((AQ14+AR14+AS14),IF(Inputs!H18=1,Inputs!D18,MAX(Inputs!F18,ROUND(AQ14*Inputs!E18+AR14+AS14,2))))))</f>
        <v>0</v>
      </c>
      <c r="AU14">
        <f>IF(Inputs!$B$27&lt;&gt;"Ready","PENDING INPUTS",IF(AQ14&lt;=0,99,1+IF(AND(K14&gt;0,OR(Inputs!C14&gt;Inputs!C18,AND(Inputs!C14=Inputs!C18,0&lt;4))),1,0)+IF(AND(S14&gt;0,OR(Inputs!C15&gt;Inputs!C18,AND(Inputs!C15=Inputs!C18,1&lt;4))),1,0)+IF(AND(AA14&gt;0,OR(Inputs!C16&gt;Inputs!C18,AND(Inputs!C16=Inputs!C18,2&lt;4))),1,0)+IF(AND(AI14&gt;0,OR(Inputs!C17&gt;Inputs!C18,AND(Inputs!C17=Inputs!C18,3&lt;4))),1,0)+IF(AND(AY14&gt;0,OR(Inputs!C19&gt;Inputs!C18,AND(Inputs!C19=Inputs!C18,5&lt;4))),1,0)+IF(AND(BG14&gt;0,OR(Inputs!C20&gt;Inputs!C18,AND(Inputs!C20=Inputs!C18,6&lt;4))),1,0)+IF(AND(BO14&gt;0,OR(Inputs!C21&gt;Inputs!C18,AND(Inputs!C21=Inputs!C18,7&lt;4))),1,0)+IF(AND(BW14&gt;0,OR(Inputs!C22&gt;Inputs!C18,AND(Inputs!C22=Inputs!C18,8&lt;4))),1,0)+IF(AND(CE14&gt;0,OR(Inputs!C23&gt;Inputs!C18,AND(Inputs!C23=Inputs!C18,9&lt;4))),1,0)))</f>
        <v>99</v>
      </c>
      <c r="AV14" s="3">
        <f>IF(Inputs!$B$27&lt;&gt;"Ready","PENDING INPUTS",IF(A14&gt;Inputs!$B$6,0,MIN(MAX(0,(AQ14+AR14+AS14)-AT14),MAX(0,C14-D14-(IF(O14&lt;AU14,K14+L14+M14-N14,0)+IF(W14&lt;AU14,S14+T14+U14-V14,0)+IF(AE14&lt;AU14,AA14+AB14+AC14-AD14,0)+IF(AM14&lt;AU14,AI14+AJ14+AK14-AL14,0)+IF(AU14&lt;AU14,AQ14+AR14+AS14-AT14,0)+IF(BC14&lt;AU14,AY14+AZ14+BA14-BB14,0)+IF(BK14&lt;AU14,BG14+BH14+BI14-BJ14,0)+IF(BS14&lt;AU14,BO14+BP14+BQ14-BR14,0)+IF(CA14&lt;AU14,BW14+BX14+BY14-BZ14,0)+IF(CI14&lt;AU14,CE14+CF14+CG14-CH14,0))))))</f>
        <v>0</v>
      </c>
      <c r="AW14" s="3">
        <f>IF(Inputs!$B$27&lt;&gt;"Ready","PENDING INPUTS",MIN((AQ14+AR14+AS14),IF(D14&gt;C14,IF(D14=0,0,AT14*C14/D14),AT14+AV14)))</f>
        <v>0</v>
      </c>
      <c r="AX14" s="3">
        <f>IF(Inputs!$B$27&lt;&gt;"Ready","PENDING INPUTS",MAX(0,(AQ14+AR14+AS14)-AW14))</f>
        <v>0</v>
      </c>
      <c r="AY14" s="3">
        <f>IF(Inputs!$B$27&lt;&gt;"Ready","PENDING INPUTS",BF13)</f>
        <v>0</v>
      </c>
      <c r="AZ14" s="3">
        <f>IF(Inputs!$B$27&lt;&gt;"Ready","PENDING INPUTS",IF(A14&lt;=Inputs!$B$6,ROUND(AY14*Inputs!C19/12,2),0))</f>
        <v>0</v>
      </c>
      <c r="BA14" s="3">
        <f>IF(Inputs!$B$27&lt;&gt;"Ready","PENDING INPUTS",IF(AND(A14&lt;=Inputs!$B$6,AY14&gt;0),Inputs!G19,0))</f>
        <v>0</v>
      </c>
      <c r="BB14" s="3">
        <f>IF(Inputs!$B$27&lt;&gt;"Ready","PENDING INPUTS",IF(A14&gt;Inputs!$B$6,0,MIN((AY14+AZ14+BA14),IF(Inputs!H19=1,Inputs!D19,MAX(Inputs!F19,ROUND(AY14*Inputs!E19+AZ14+BA14,2))))))</f>
        <v>0</v>
      </c>
      <c r="BC14">
        <f>IF(Inputs!$B$27&lt;&gt;"Ready","PENDING INPUTS",IF(AY14&lt;=0,99,1+IF(AND(K14&gt;0,OR(Inputs!C14&gt;Inputs!C19,AND(Inputs!C14=Inputs!C19,0&lt;5))),1,0)+IF(AND(S14&gt;0,OR(Inputs!C15&gt;Inputs!C19,AND(Inputs!C15=Inputs!C19,1&lt;5))),1,0)+IF(AND(AA14&gt;0,OR(Inputs!C16&gt;Inputs!C19,AND(Inputs!C16=Inputs!C19,2&lt;5))),1,0)+IF(AND(AI14&gt;0,OR(Inputs!C17&gt;Inputs!C19,AND(Inputs!C17=Inputs!C19,3&lt;5))),1,0)+IF(AND(AQ14&gt;0,OR(Inputs!C18&gt;Inputs!C19,AND(Inputs!C18=Inputs!C19,4&lt;5))),1,0)+IF(AND(BG14&gt;0,OR(Inputs!C20&gt;Inputs!C19,AND(Inputs!C20=Inputs!C19,6&lt;5))),1,0)+IF(AND(BO14&gt;0,OR(Inputs!C21&gt;Inputs!C19,AND(Inputs!C21=Inputs!C19,7&lt;5))),1,0)+IF(AND(BW14&gt;0,OR(Inputs!C22&gt;Inputs!C19,AND(Inputs!C22=Inputs!C19,8&lt;5))),1,0)+IF(AND(CE14&gt;0,OR(Inputs!C23&gt;Inputs!C19,AND(Inputs!C23=Inputs!C19,9&lt;5))),1,0)))</f>
        <v>99</v>
      </c>
      <c r="BD14" s="3">
        <f>IF(Inputs!$B$27&lt;&gt;"Ready","PENDING INPUTS",IF(A14&gt;Inputs!$B$6,0,MIN(MAX(0,(AY14+AZ14+BA14)-BB14),MAX(0,C14-D14-(IF(O14&lt;BC14,K14+L14+M14-N14,0)+IF(W14&lt;BC14,S14+T14+U14-V14,0)+IF(AE14&lt;BC14,AA14+AB14+AC14-AD14,0)+IF(AM14&lt;BC14,AI14+AJ14+AK14-AL14,0)+IF(AU14&lt;BC14,AQ14+AR14+AS14-AT14,0)+IF(BC14&lt;BC14,AY14+AZ14+BA14-BB14,0)+IF(BK14&lt;BC14,BG14+BH14+BI14-BJ14,0)+IF(BS14&lt;BC14,BO14+BP14+BQ14-BR14,0)+IF(CA14&lt;BC14,BW14+BX14+BY14-BZ14,0)+IF(CI14&lt;BC14,CE14+CF14+CG14-CH14,0))))))</f>
        <v>0</v>
      </c>
      <c r="BE14" s="3">
        <f>IF(Inputs!$B$27&lt;&gt;"Ready","PENDING INPUTS",MIN((AY14+AZ14+BA14),IF(D14&gt;C14,IF(D14=0,0,BB14*C14/D14),BB14+BD14)))</f>
        <v>0</v>
      </c>
      <c r="BF14" s="3">
        <f>IF(Inputs!$B$27&lt;&gt;"Ready","PENDING INPUTS",MAX(0,(AY14+AZ14+BA14)-BE14))</f>
        <v>0</v>
      </c>
      <c r="BG14" s="3">
        <f>IF(Inputs!$B$27&lt;&gt;"Ready","PENDING INPUTS",BN13)</f>
        <v>0</v>
      </c>
      <c r="BH14" s="3">
        <f>IF(Inputs!$B$27&lt;&gt;"Ready","PENDING INPUTS",IF(A14&lt;=Inputs!$B$6,ROUND(BG14*Inputs!C20/12,2),0))</f>
        <v>0</v>
      </c>
      <c r="BI14" s="3">
        <f>IF(Inputs!$B$27&lt;&gt;"Ready","PENDING INPUTS",IF(AND(A14&lt;=Inputs!$B$6,BG14&gt;0),Inputs!G20,0))</f>
        <v>0</v>
      </c>
      <c r="BJ14" s="3">
        <f>IF(Inputs!$B$27&lt;&gt;"Ready","PENDING INPUTS",IF(A14&gt;Inputs!$B$6,0,MIN((BG14+BH14+BI14),IF(Inputs!H20=1,Inputs!D20,MAX(Inputs!F20,ROUND(BG14*Inputs!E20+BH14+BI14,2))))))</f>
        <v>0</v>
      </c>
      <c r="BK14">
        <f>IF(Inputs!$B$27&lt;&gt;"Ready","PENDING INPUTS",IF(BG14&lt;=0,99,1+IF(AND(K14&gt;0,OR(Inputs!C14&gt;Inputs!C20,AND(Inputs!C14=Inputs!C20,0&lt;6))),1,0)+IF(AND(S14&gt;0,OR(Inputs!C15&gt;Inputs!C20,AND(Inputs!C15=Inputs!C20,1&lt;6))),1,0)+IF(AND(AA14&gt;0,OR(Inputs!C16&gt;Inputs!C20,AND(Inputs!C16=Inputs!C20,2&lt;6))),1,0)+IF(AND(AI14&gt;0,OR(Inputs!C17&gt;Inputs!C20,AND(Inputs!C17=Inputs!C20,3&lt;6))),1,0)+IF(AND(AQ14&gt;0,OR(Inputs!C18&gt;Inputs!C20,AND(Inputs!C18=Inputs!C20,4&lt;6))),1,0)+IF(AND(AY14&gt;0,OR(Inputs!C19&gt;Inputs!C20,AND(Inputs!C19=Inputs!C20,5&lt;6))),1,0)+IF(AND(BO14&gt;0,OR(Inputs!C21&gt;Inputs!C20,AND(Inputs!C21=Inputs!C20,7&lt;6))),1,0)+IF(AND(BW14&gt;0,OR(Inputs!C22&gt;Inputs!C20,AND(Inputs!C22=Inputs!C20,8&lt;6))),1,0)+IF(AND(CE14&gt;0,OR(Inputs!C23&gt;Inputs!C20,AND(Inputs!C23=Inputs!C20,9&lt;6))),1,0)))</f>
        <v>99</v>
      </c>
      <c r="BL14" s="3">
        <f>IF(Inputs!$B$27&lt;&gt;"Ready","PENDING INPUTS",IF(A14&gt;Inputs!$B$6,0,MIN(MAX(0,(BG14+BH14+BI14)-BJ14),MAX(0,C14-D14-(IF(O14&lt;BK14,K14+L14+M14-N14,0)+IF(W14&lt;BK14,S14+T14+U14-V14,0)+IF(AE14&lt;BK14,AA14+AB14+AC14-AD14,0)+IF(AM14&lt;BK14,AI14+AJ14+AK14-AL14,0)+IF(AU14&lt;BK14,AQ14+AR14+AS14-AT14,0)+IF(BC14&lt;BK14,AY14+AZ14+BA14-BB14,0)+IF(BK14&lt;BK14,BG14+BH14+BI14-BJ14,0)+IF(BS14&lt;BK14,BO14+BP14+BQ14-BR14,0)+IF(CA14&lt;BK14,BW14+BX14+BY14-BZ14,0)+IF(CI14&lt;BK14,CE14+CF14+CG14-CH14,0))))))</f>
        <v>0</v>
      </c>
      <c r="BM14" s="3">
        <f>IF(Inputs!$B$27&lt;&gt;"Ready","PENDING INPUTS",MIN((BG14+BH14+BI14),IF(D14&gt;C14,IF(D14=0,0,BJ14*C14/D14),BJ14+BL14)))</f>
        <v>0</v>
      </c>
      <c r="BN14" s="3">
        <f>IF(Inputs!$B$27&lt;&gt;"Ready","PENDING INPUTS",MAX(0,(BG14+BH14+BI14)-BM14))</f>
        <v>0</v>
      </c>
      <c r="BO14" s="3">
        <f>IF(Inputs!$B$27&lt;&gt;"Ready","PENDING INPUTS",BV13)</f>
        <v>0</v>
      </c>
      <c r="BP14" s="3">
        <f>IF(Inputs!$B$27&lt;&gt;"Ready","PENDING INPUTS",IF(A14&lt;=Inputs!$B$6,ROUND(BO14*Inputs!C21/12,2),0))</f>
        <v>0</v>
      </c>
      <c r="BQ14" s="3">
        <f>IF(Inputs!$B$27&lt;&gt;"Ready","PENDING INPUTS",IF(AND(A14&lt;=Inputs!$B$6,BO14&gt;0),Inputs!G21,0))</f>
        <v>0</v>
      </c>
      <c r="BR14" s="3">
        <f>IF(Inputs!$B$27&lt;&gt;"Ready","PENDING INPUTS",IF(A14&gt;Inputs!$B$6,0,MIN((BO14+BP14+BQ14),IF(Inputs!H21=1,Inputs!D21,MAX(Inputs!F21,ROUND(BO14*Inputs!E21+BP14+BQ14,2))))))</f>
        <v>0</v>
      </c>
      <c r="BS14">
        <f>IF(Inputs!$B$27&lt;&gt;"Ready","PENDING INPUTS",IF(BO14&lt;=0,99,1+IF(AND(K14&gt;0,OR(Inputs!C14&gt;Inputs!C21,AND(Inputs!C14=Inputs!C21,0&lt;7))),1,0)+IF(AND(S14&gt;0,OR(Inputs!C15&gt;Inputs!C21,AND(Inputs!C15=Inputs!C21,1&lt;7))),1,0)+IF(AND(AA14&gt;0,OR(Inputs!C16&gt;Inputs!C21,AND(Inputs!C16=Inputs!C21,2&lt;7))),1,0)+IF(AND(AI14&gt;0,OR(Inputs!C17&gt;Inputs!C21,AND(Inputs!C17=Inputs!C21,3&lt;7))),1,0)+IF(AND(AQ14&gt;0,OR(Inputs!C18&gt;Inputs!C21,AND(Inputs!C18=Inputs!C21,4&lt;7))),1,0)+IF(AND(AY14&gt;0,OR(Inputs!C19&gt;Inputs!C21,AND(Inputs!C19=Inputs!C21,5&lt;7))),1,0)+IF(AND(BG14&gt;0,OR(Inputs!C20&gt;Inputs!C21,AND(Inputs!C20=Inputs!C21,6&lt;7))),1,0)+IF(AND(BW14&gt;0,OR(Inputs!C22&gt;Inputs!C21,AND(Inputs!C22=Inputs!C21,8&lt;7))),1,0)+IF(AND(CE14&gt;0,OR(Inputs!C23&gt;Inputs!C21,AND(Inputs!C23=Inputs!C21,9&lt;7))),1,0)))</f>
        <v>99</v>
      </c>
      <c r="BT14" s="3">
        <f>IF(Inputs!$B$27&lt;&gt;"Ready","PENDING INPUTS",IF(A14&gt;Inputs!$B$6,0,MIN(MAX(0,(BO14+BP14+BQ14)-BR14),MAX(0,C14-D14-(IF(O14&lt;BS14,K14+L14+M14-N14,0)+IF(W14&lt;BS14,S14+T14+U14-V14,0)+IF(AE14&lt;BS14,AA14+AB14+AC14-AD14,0)+IF(AM14&lt;BS14,AI14+AJ14+AK14-AL14,0)+IF(AU14&lt;BS14,AQ14+AR14+AS14-AT14,0)+IF(BC14&lt;BS14,AY14+AZ14+BA14-BB14,0)+IF(BK14&lt;BS14,BG14+BH14+BI14-BJ14,0)+IF(BS14&lt;BS14,BO14+BP14+BQ14-BR14,0)+IF(CA14&lt;BS14,BW14+BX14+BY14-BZ14,0)+IF(CI14&lt;BS14,CE14+CF14+CG14-CH14,0))))))</f>
        <v>0</v>
      </c>
      <c r="BU14" s="3">
        <f>IF(Inputs!$B$27&lt;&gt;"Ready","PENDING INPUTS",MIN((BO14+BP14+BQ14),IF(D14&gt;C14,IF(D14=0,0,BR14*C14/D14),BR14+BT14)))</f>
        <v>0</v>
      </c>
      <c r="BV14" s="3">
        <f>IF(Inputs!$B$27&lt;&gt;"Ready","PENDING INPUTS",MAX(0,(BO14+BP14+BQ14)-BU14))</f>
        <v>0</v>
      </c>
      <c r="BW14" s="3">
        <f>IF(Inputs!$B$27&lt;&gt;"Ready","PENDING INPUTS",CD13)</f>
        <v>0</v>
      </c>
      <c r="BX14" s="3">
        <f>IF(Inputs!$B$27&lt;&gt;"Ready","PENDING INPUTS",IF(A14&lt;=Inputs!$B$6,ROUND(BW14*Inputs!C22/12,2),0))</f>
        <v>0</v>
      </c>
      <c r="BY14" s="3">
        <f>IF(Inputs!$B$27&lt;&gt;"Ready","PENDING INPUTS",IF(AND(A14&lt;=Inputs!$B$6,BW14&gt;0),Inputs!G22,0))</f>
        <v>0</v>
      </c>
      <c r="BZ14" s="3">
        <f>IF(Inputs!$B$27&lt;&gt;"Ready","PENDING INPUTS",IF(A14&gt;Inputs!$B$6,0,MIN((BW14+BX14+BY14),IF(Inputs!H22=1,Inputs!D22,MAX(Inputs!F22,ROUND(BW14*Inputs!E22+BX14+BY14,2))))))</f>
        <v>0</v>
      </c>
      <c r="CA14">
        <f>IF(Inputs!$B$27&lt;&gt;"Ready","PENDING INPUTS",IF(BW14&lt;=0,99,1+IF(AND(K14&gt;0,OR(Inputs!C14&gt;Inputs!C22,AND(Inputs!C14=Inputs!C22,0&lt;8))),1,0)+IF(AND(S14&gt;0,OR(Inputs!C15&gt;Inputs!C22,AND(Inputs!C15=Inputs!C22,1&lt;8))),1,0)+IF(AND(AA14&gt;0,OR(Inputs!C16&gt;Inputs!C22,AND(Inputs!C16=Inputs!C22,2&lt;8))),1,0)+IF(AND(AI14&gt;0,OR(Inputs!C17&gt;Inputs!C22,AND(Inputs!C17=Inputs!C22,3&lt;8))),1,0)+IF(AND(AQ14&gt;0,OR(Inputs!C18&gt;Inputs!C22,AND(Inputs!C18=Inputs!C22,4&lt;8))),1,0)+IF(AND(AY14&gt;0,OR(Inputs!C19&gt;Inputs!C22,AND(Inputs!C19=Inputs!C22,5&lt;8))),1,0)+IF(AND(BG14&gt;0,OR(Inputs!C20&gt;Inputs!C22,AND(Inputs!C20=Inputs!C22,6&lt;8))),1,0)+IF(AND(BO14&gt;0,OR(Inputs!C21&gt;Inputs!C22,AND(Inputs!C21=Inputs!C22,7&lt;8))),1,0)+IF(AND(CE14&gt;0,OR(Inputs!C23&gt;Inputs!C22,AND(Inputs!C23=Inputs!C22,9&lt;8))),1,0)))</f>
        <v>99</v>
      </c>
      <c r="CB14" s="3">
        <f>IF(Inputs!$B$27&lt;&gt;"Ready","PENDING INPUTS",IF(A14&gt;Inputs!$B$6,0,MIN(MAX(0,(BW14+BX14+BY14)-BZ14),MAX(0,C14-D14-(IF(O14&lt;CA14,K14+L14+M14-N14,0)+IF(W14&lt;CA14,S14+T14+U14-V14,0)+IF(AE14&lt;CA14,AA14+AB14+AC14-AD14,0)+IF(AM14&lt;CA14,AI14+AJ14+AK14-AL14,0)+IF(AU14&lt;CA14,AQ14+AR14+AS14-AT14,0)+IF(BC14&lt;CA14,AY14+AZ14+BA14-BB14,0)+IF(BK14&lt;CA14,BG14+BH14+BI14-BJ14,0)+IF(BS14&lt;CA14,BO14+BP14+BQ14-BR14,0)+IF(CA14&lt;CA14,BW14+BX14+BY14-BZ14,0)+IF(CI14&lt;CA14,CE14+CF14+CG14-CH14,0))))))</f>
        <v>0</v>
      </c>
      <c r="CC14" s="3">
        <f>IF(Inputs!$B$27&lt;&gt;"Ready","PENDING INPUTS",MIN((BW14+BX14+BY14),IF(D14&gt;C14,IF(D14=0,0,BZ14*C14/D14),BZ14+CB14)))</f>
        <v>0</v>
      </c>
      <c r="CD14" s="3">
        <f>IF(Inputs!$B$27&lt;&gt;"Ready","PENDING INPUTS",MAX(0,(BW14+BX14+BY14)-CC14))</f>
        <v>0</v>
      </c>
      <c r="CE14" s="3">
        <f>IF(Inputs!$B$27&lt;&gt;"Ready","PENDING INPUTS",CL13)</f>
        <v>0</v>
      </c>
      <c r="CF14" s="3">
        <f>IF(Inputs!$B$27&lt;&gt;"Ready","PENDING INPUTS",IF(A14&lt;=Inputs!$B$6,ROUND(CE14*Inputs!C23/12,2),0))</f>
        <v>0</v>
      </c>
      <c r="CG14" s="3">
        <f>IF(Inputs!$B$27&lt;&gt;"Ready","PENDING INPUTS",IF(AND(A14&lt;=Inputs!$B$6,CE14&gt;0),Inputs!G23,0))</f>
        <v>0</v>
      </c>
      <c r="CH14" s="3">
        <f>IF(Inputs!$B$27&lt;&gt;"Ready","PENDING INPUTS",IF(A14&gt;Inputs!$B$6,0,MIN((CE14+CF14+CG14),IF(Inputs!H23=1,Inputs!D23,MAX(Inputs!F23,ROUND(CE14*Inputs!E23+CF14+CG14,2))))))</f>
        <v>0</v>
      </c>
      <c r="CI14">
        <f>IF(Inputs!$B$27&lt;&gt;"Ready","PENDING INPUTS",IF(CE14&lt;=0,99,1+IF(AND(K14&gt;0,OR(Inputs!C14&gt;Inputs!C23,AND(Inputs!C14=Inputs!C23,0&lt;9))),1,0)+IF(AND(S14&gt;0,OR(Inputs!C15&gt;Inputs!C23,AND(Inputs!C15=Inputs!C23,1&lt;9))),1,0)+IF(AND(AA14&gt;0,OR(Inputs!C16&gt;Inputs!C23,AND(Inputs!C16=Inputs!C23,2&lt;9))),1,0)+IF(AND(AI14&gt;0,OR(Inputs!C17&gt;Inputs!C23,AND(Inputs!C17=Inputs!C23,3&lt;9))),1,0)+IF(AND(AQ14&gt;0,OR(Inputs!C18&gt;Inputs!C23,AND(Inputs!C18=Inputs!C23,4&lt;9))),1,0)+IF(AND(AY14&gt;0,OR(Inputs!C19&gt;Inputs!C23,AND(Inputs!C19=Inputs!C23,5&lt;9))),1,0)+IF(AND(BG14&gt;0,OR(Inputs!C20&gt;Inputs!C23,AND(Inputs!C20=Inputs!C23,6&lt;9))),1,0)+IF(AND(BO14&gt;0,OR(Inputs!C21&gt;Inputs!C23,AND(Inputs!C21=Inputs!C23,7&lt;9))),1,0)+IF(AND(BW14&gt;0,OR(Inputs!C22&gt;Inputs!C23,AND(Inputs!C22=Inputs!C23,8&lt;9))),1,0)))</f>
        <v>99</v>
      </c>
      <c r="CJ14" s="3">
        <f>IF(Inputs!$B$27&lt;&gt;"Ready","PENDING INPUTS",IF(A14&gt;Inputs!$B$6,0,MIN(MAX(0,(CE14+CF14+CG14)-CH14),MAX(0,C14-D14-(IF(O14&lt;CI14,K14+L14+M14-N14,0)+IF(W14&lt;CI14,S14+T14+U14-V14,0)+IF(AE14&lt;CI14,AA14+AB14+AC14-AD14,0)+IF(AM14&lt;CI14,AI14+AJ14+AK14-AL14,0)+IF(AU14&lt;CI14,AQ14+AR14+AS14-AT14,0)+IF(BC14&lt;CI14,AY14+AZ14+BA14-BB14,0)+IF(BK14&lt;CI14,BG14+BH14+BI14-BJ14,0)+IF(BS14&lt;CI14,BO14+BP14+BQ14-BR14,0)+IF(CA14&lt;CI14,BW14+BX14+BY14-BZ14,0)+IF(CI14&lt;CI14,CE14+CF14+CG14-CH14,0))))))</f>
        <v>0</v>
      </c>
      <c r="CK14" s="3">
        <f>IF(Inputs!$B$27&lt;&gt;"Ready","PENDING INPUTS",MIN((CE14+CF14+CG14),IF(D14&gt;C14,IF(D14=0,0,CH14*C14/D14),CH14+CJ14)))</f>
        <v>0</v>
      </c>
      <c r="CL14" s="3">
        <f>IF(Inputs!$B$27&lt;&gt;"Ready","PENDING INPUTS",MAX(0,(CE14+CF14+CG14)-CK14))</f>
        <v>0</v>
      </c>
    </row>
    <row r="15" spans="1:90" ht="27.95" customHeight="1" x14ac:dyDescent="0.25">
      <c r="A15">
        <v>11</v>
      </c>
      <c r="B15" s="13">
        <f>IF(Inputs!$B$27&lt;&gt;"Ready","PENDING INPUTS",EDATE(Inputs!$B$5,A15-1))</f>
        <v>46600</v>
      </c>
      <c r="C15" s="3">
        <f>IF(Inputs!$B$27&lt;&gt;"Ready","PENDING INPUTS",IF(A15&lt;=Inputs!$B$6,MAX(0,Inputs!$B$4+IF(A15=Inputs!$B$7,Inputs!$B$8,0)+IF(A15=Inputs!$B$9,Inputs!$B$10,0)),0))</f>
        <v>0</v>
      </c>
      <c r="D15" s="3">
        <f>IF(Inputs!$B$27&lt;&gt;"Ready","PENDING INPUTS",SUM(N15,V15,AD15,AL15,AT15,BB15,BJ15,BR15,BZ15,CH15))</f>
        <v>0</v>
      </c>
      <c r="E15" s="3">
        <f>IF(Inputs!$B$27&lt;&gt;"Ready","PENDING INPUTS",MAX(0,D15-C15))</f>
        <v>0</v>
      </c>
      <c r="F15" s="3">
        <f>IF(Inputs!$B$27&lt;&gt;"Ready","PENDING INPUTS",SUM(Q15,Y15,AG15,AO15,AW15,BE15,BM15,BU15,CC15,CK15))</f>
        <v>0</v>
      </c>
      <c r="G15" s="3">
        <f>IF(Inputs!$B$27&lt;&gt;"Ready","PENDING INPUTS",SUM(L15,T15,AB15,AJ15,AR15,AZ15,BH15,BP15,BX15,CF15))</f>
        <v>0</v>
      </c>
      <c r="H15" s="3">
        <f>IF(Inputs!$B$27&lt;&gt;"Ready","PENDING INPUTS",SUM(M15,U15,AC15,AK15,AS15,BA15,BI15,BQ15,BY15,CG15))</f>
        <v>0</v>
      </c>
      <c r="I15" s="3">
        <f>IF(Inputs!$B$27&lt;&gt;"Ready","PENDING INPUTS",SUM(R15,Z15,AH15,AP15,AX15,BF15,BN15,BV15,CD15,CL15))</f>
        <v>0</v>
      </c>
      <c r="J15" t="str">
        <f>IF(Inputs!$B$27&lt;&gt;"Ready","PENDING INPUTS",IF(A15&gt;Inputs!$B$6,"Beyond horizon",IF(E15&gt;0.005,"MINIMUM SHORTFALL",IF(I15&lt;0.005,"Paid off","In progress"))))</f>
        <v>Paid off</v>
      </c>
      <c r="K15" s="3">
        <f>IF(Inputs!$B$27&lt;&gt;"Ready","PENDING INPUTS",R14)</f>
        <v>0</v>
      </c>
      <c r="L15" s="3">
        <f>IF(Inputs!$B$27&lt;&gt;"Ready","PENDING INPUTS",IF(A15&lt;=Inputs!$B$6,ROUND(K15*Inputs!C14/12,2),0))</f>
        <v>0</v>
      </c>
      <c r="M15" s="3">
        <f>IF(Inputs!$B$27&lt;&gt;"Ready","PENDING INPUTS",IF(AND(A15&lt;=Inputs!$B$6,K15&gt;0),Inputs!G14,0))</f>
        <v>0</v>
      </c>
      <c r="N15" s="3">
        <f>IF(Inputs!$B$27&lt;&gt;"Ready","PENDING INPUTS",IF(A15&gt;Inputs!$B$6,0,MIN((K15+L15+M15),IF(Inputs!H14=1,Inputs!D14,MAX(Inputs!F14,ROUND(K15*Inputs!E14+L15+M15,2))))))</f>
        <v>0</v>
      </c>
      <c r="O15">
        <f>IF(Inputs!$B$27&lt;&gt;"Ready","PENDING INPUTS",IF(K15&lt;=0,99,1+IF(AND(S15&gt;0,OR(Inputs!C15&gt;Inputs!C14,AND(Inputs!C15=Inputs!C14,1&lt;0))),1,0)+IF(AND(AA15&gt;0,OR(Inputs!C16&gt;Inputs!C14,AND(Inputs!C16=Inputs!C14,2&lt;0))),1,0)+IF(AND(AI15&gt;0,OR(Inputs!C17&gt;Inputs!C14,AND(Inputs!C17=Inputs!C14,3&lt;0))),1,0)+IF(AND(AQ15&gt;0,OR(Inputs!C18&gt;Inputs!C14,AND(Inputs!C18=Inputs!C14,4&lt;0))),1,0)+IF(AND(AY15&gt;0,OR(Inputs!C19&gt;Inputs!C14,AND(Inputs!C19=Inputs!C14,5&lt;0))),1,0)+IF(AND(BG15&gt;0,OR(Inputs!C20&gt;Inputs!C14,AND(Inputs!C20=Inputs!C14,6&lt;0))),1,0)+IF(AND(BO15&gt;0,OR(Inputs!C21&gt;Inputs!C14,AND(Inputs!C21=Inputs!C14,7&lt;0))),1,0)+IF(AND(BW15&gt;0,OR(Inputs!C22&gt;Inputs!C14,AND(Inputs!C22=Inputs!C14,8&lt;0))),1,0)+IF(AND(CE15&gt;0,OR(Inputs!C23&gt;Inputs!C14,AND(Inputs!C23=Inputs!C14,9&lt;0))),1,0)))</f>
        <v>99</v>
      </c>
      <c r="P15" s="3">
        <f>IF(Inputs!$B$27&lt;&gt;"Ready","PENDING INPUTS",IF(A15&gt;Inputs!$B$6,0,MIN(MAX(0,(K15+L15+M15)-N15),MAX(0,C15-D15-(IF(O15&lt;O15,K15+L15+M15-N15,0)+IF(W15&lt;O15,S15+T15+U15-V15,0)+IF(AE15&lt;O15,AA15+AB15+AC15-AD15,0)+IF(AM15&lt;O15,AI15+AJ15+AK15-AL15,0)+IF(AU15&lt;O15,AQ15+AR15+AS15-AT15,0)+IF(BC15&lt;O15,AY15+AZ15+BA15-BB15,0)+IF(BK15&lt;O15,BG15+BH15+BI15-BJ15,0)+IF(BS15&lt;O15,BO15+BP15+BQ15-BR15,0)+IF(CA15&lt;O15,BW15+BX15+BY15-BZ15,0)+IF(CI15&lt;O15,CE15+CF15+CG15-CH15,0))))))</f>
        <v>0</v>
      </c>
      <c r="Q15" s="3">
        <f>IF(Inputs!$B$27&lt;&gt;"Ready","PENDING INPUTS",MIN((K15+L15+M15),IF(D15&gt;C15,IF(D15=0,0,N15*C15/D15),N15+P15)))</f>
        <v>0</v>
      </c>
      <c r="R15" s="3">
        <f>IF(Inputs!$B$27&lt;&gt;"Ready","PENDING INPUTS",MAX(0,(K15+L15+M15)-Q15))</f>
        <v>0</v>
      </c>
      <c r="S15" s="3">
        <f>IF(Inputs!$B$27&lt;&gt;"Ready","PENDING INPUTS",Z14)</f>
        <v>0</v>
      </c>
      <c r="T15" s="3">
        <f>IF(Inputs!$B$27&lt;&gt;"Ready","PENDING INPUTS",IF(A15&lt;=Inputs!$B$6,ROUND(S15*Inputs!C15/12,2),0))</f>
        <v>0</v>
      </c>
      <c r="U15" s="3">
        <f>IF(Inputs!$B$27&lt;&gt;"Ready","PENDING INPUTS",IF(AND(A15&lt;=Inputs!$B$6,S15&gt;0),Inputs!G15,0))</f>
        <v>0</v>
      </c>
      <c r="V15" s="3">
        <f>IF(Inputs!$B$27&lt;&gt;"Ready","PENDING INPUTS",IF(A15&gt;Inputs!$B$6,0,MIN((S15+T15+U15),IF(Inputs!H15=1,Inputs!D15,MAX(Inputs!F15,ROUND(S15*Inputs!E15+T15+U15,2))))))</f>
        <v>0</v>
      </c>
      <c r="W15">
        <f>IF(Inputs!$B$27&lt;&gt;"Ready","PENDING INPUTS",IF(S15&lt;=0,99,1+IF(AND(K15&gt;0,OR(Inputs!C14&gt;Inputs!C15,AND(Inputs!C14=Inputs!C15,0&lt;1))),1,0)+IF(AND(AA15&gt;0,OR(Inputs!C16&gt;Inputs!C15,AND(Inputs!C16=Inputs!C15,2&lt;1))),1,0)+IF(AND(AI15&gt;0,OR(Inputs!C17&gt;Inputs!C15,AND(Inputs!C17=Inputs!C15,3&lt;1))),1,0)+IF(AND(AQ15&gt;0,OR(Inputs!C18&gt;Inputs!C15,AND(Inputs!C18=Inputs!C15,4&lt;1))),1,0)+IF(AND(AY15&gt;0,OR(Inputs!C19&gt;Inputs!C15,AND(Inputs!C19=Inputs!C15,5&lt;1))),1,0)+IF(AND(BG15&gt;0,OR(Inputs!C20&gt;Inputs!C15,AND(Inputs!C20=Inputs!C15,6&lt;1))),1,0)+IF(AND(BO15&gt;0,OR(Inputs!C21&gt;Inputs!C15,AND(Inputs!C21=Inputs!C15,7&lt;1))),1,0)+IF(AND(BW15&gt;0,OR(Inputs!C22&gt;Inputs!C15,AND(Inputs!C22=Inputs!C15,8&lt;1))),1,0)+IF(AND(CE15&gt;0,OR(Inputs!C23&gt;Inputs!C15,AND(Inputs!C23=Inputs!C15,9&lt;1))),1,0)))</f>
        <v>99</v>
      </c>
      <c r="X15" s="3">
        <f>IF(Inputs!$B$27&lt;&gt;"Ready","PENDING INPUTS",IF(A15&gt;Inputs!$B$6,0,MIN(MAX(0,(S15+T15+U15)-V15),MAX(0,C15-D15-(IF(O15&lt;W15,K15+L15+M15-N15,0)+IF(W15&lt;W15,S15+T15+U15-V15,0)+IF(AE15&lt;W15,AA15+AB15+AC15-AD15,0)+IF(AM15&lt;W15,AI15+AJ15+AK15-AL15,0)+IF(AU15&lt;W15,AQ15+AR15+AS15-AT15,0)+IF(BC15&lt;W15,AY15+AZ15+BA15-BB15,0)+IF(BK15&lt;W15,BG15+BH15+BI15-BJ15,0)+IF(BS15&lt;W15,BO15+BP15+BQ15-BR15,0)+IF(CA15&lt;W15,BW15+BX15+BY15-BZ15,0)+IF(CI15&lt;W15,CE15+CF15+CG15-CH15,0))))))</f>
        <v>0</v>
      </c>
      <c r="Y15" s="3">
        <f>IF(Inputs!$B$27&lt;&gt;"Ready","PENDING INPUTS",MIN((S15+T15+U15),IF(D15&gt;C15,IF(D15=0,0,V15*C15/D15),V15+X15)))</f>
        <v>0</v>
      </c>
      <c r="Z15" s="3">
        <f>IF(Inputs!$B$27&lt;&gt;"Ready","PENDING INPUTS",MAX(0,(S15+T15+U15)-Y15))</f>
        <v>0</v>
      </c>
      <c r="AA15" s="3">
        <f>IF(Inputs!$B$27&lt;&gt;"Ready","PENDING INPUTS",AH14)</f>
        <v>0</v>
      </c>
      <c r="AB15" s="3">
        <f>IF(Inputs!$B$27&lt;&gt;"Ready","PENDING INPUTS",IF(A15&lt;=Inputs!$B$6,ROUND(AA15*Inputs!C16/12,2),0))</f>
        <v>0</v>
      </c>
      <c r="AC15" s="3">
        <f>IF(Inputs!$B$27&lt;&gt;"Ready","PENDING INPUTS",IF(AND(A15&lt;=Inputs!$B$6,AA15&gt;0),Inputs!G16,0))</f>
        <v>0</v>
      </c>
      <c r="AD15" s="3">
        <f>IF(Inputs!$B$27&lt;&gt;"Ready","PENDING INPUTS",IF(A15&gt;Inputs!$B$6,0,MIN((AA15+AB15+AC15),IF(Inputs!H16=1,Inputs!D16,MAX(Inputs!F16,ROUND(AA15*Inputs!E16+AB15+AC15,2))))))</f>
        <v>0</v>
      </c>
      <c r="AE15">
        <f>IF(Inputs!$B$27&lt;&gt;"Ready","PENDING INPUTS",IF(AA15&lt;=0,99,1+IF(AND(K15&gt;0,OR(Inputs!C14&gt;Inputs!C16,AND(Inputs!C14=Inputs!C16,0&lt;2))),1,0)+IF(AND(S15&gt;0,OR(Inputs!C15&gt;Inputs!C16,AND(Inputs!C15=Inputs!C16,1&lt;2))),1,0)+IF(AND(AI15&gt;0,OR(Inputs!C17&gt;Inputs!C16,AND(Inputs!C17=Inputs!C16,3&lt;2))),1,0)+IF(AND(AQ15&gt;0,OR(Inputs!C18&gt;Inputs!C16,AND(Inputs!C18=Inputs!C16,4&lt;2))),1,0)+IF(AND(AY15&gt;0,OR(Inputs!C19&gt;Inputs!C16,AND(Inputs!C19=Inputs!C16,5&lt;2))),1,0)+IF(AND(BG15&gt;0,OR(Inputs!C20&gt;Inputs!C16,AND(Inputs!C20=Inputs!C16,6&lt;2))),1,0)+IF(AND(BO15&gt;0,OR(Inputs!C21&gt;Inputs!C16,AND(Inputs!C21=Inputs!C16,7&lt;2))),1,0)+IF(AND(BW15&gt;0,OR(Inputs!C22&gt;Inputs!C16,AND(Inputs!C22=Inputs!C16,8&lt;2))),1,0)+IF(AND(CE15&gt;0,OR(Inputs!C23&gt;Inputs!C16,AND(Inputs!C23=Inputs!C16,9&lt;2))),1,0)))</f>
        <v>99</v>
      </c>
      <c r="AF15" s="3">
        <f>IF(Inputs!$B$27&lt;&gt;"Ready","PENDING INPUTS",IF(A15&gt;Inputs!$B$6,0,MIN(MAX(0,(AA15+AB15+AC15)-AD15),MAX(0,C15-D15-(IF(O15&lt;AE15,K15+L15+M15-N15,0)+IF(W15&lt;AE15,S15+T15+U15-V15,0)+IF(AE15&lt;AE15,AA15+AB15+AC15-AD15,0)+IF(AM15&lt;AE15,AI15+AJ15+AK15-AL15,0)+IF(AU15&lt;AE15,AQ15+AR15+AS15-AT15,0)+IF(BC15&lt;AE15,AY15+AZ15+BA15-BB15,0)+IF(BK15&lt;AE15,BG15+BH15+BI15-BJ15,0)+IF(BS15&lt;AE15,BO15+BP15+BQ15-BR15,0)+IF(CA15&lt;AE15,BW15+BX15+BY15-BZ15,0)+IF(CI15&lt;AE15,CE15+CF15+CG15-CH15,0))))))</f>
        <v>0</v>
      </c>
      <c r="AG15" s="3">
        <f>IF(Inputs!$B$27&lt;&gt;"Ready","PENDING INPUTS",MIN((AA15+AB15+AC15),IF(D15&gt;C15,IF(D15=0,0,AD15*C15/D15),AD15+AF15)))</f>
        <v>0</v>
      </c>
      <c r="AH15" s="3">
        <f>IF(Inputs!$B$27&lt;&gt;"Ready","PENDING INPUTS",MAX(0,(AA15+AB15+AC15)-AG15))</f>
        <v>0</v>
      </c>
      <c r="AI15" s="3">
        <f>IF(Inputs!$B$27&lt;&gt;"Ready","PENDING INPUTS",AP14)</f>
        <v>0</v>
      </c>
      <c r="AJ15" s="3">
        <f>IF(Inputs!$B$27&lt;&gt;"Ready","PENDING INPUTS",IF(A15&lt;=Inputs!$B$6,ROUND(AI15*Inputs!C17/12,2),0))</f>
        <v>0</v>
      </c>
      <c r="AK15" s="3">
        <f>IF(Inputs!$B$27&lt;&gt;"Ready","PENDING INPUTS",IF(AND(A15&lt;=Inputs!$B$6,AI15&gt;0),Inputs!G17,0))</f>
        <v>0</v>
      </c>
      <c r="AL15" s="3">
        <f>IF(Inputs!$B$27&lt;&gt;"Ready","PENDING INPUTS",IF(A15&gt;Inputs!$B$6,0,MIN((AI15+AJ15+AK15),IF(Inputs!H17=1,Inputs!D17,MAX(Inputs!F17,ROUND(AI15*Inputs!E17+AJ15+AK15,2))))))</f>
        <v>0</v>
      </c>
      <c r="AM15">
        <f>IF(Inputs!$B$27&lt;&gt;"Ready","PENDING INPUTS",IF(AI15&lt;=0,99,1+IF(AND(K15&gt;0,OR(Inputs!C14&gt;Inputs!C17,AND(Inputs!C14=Inputs!C17,0&lt;3))),1,0)+IF(AND(S15&gt;0,OR(Inputs!C15&gt;Inputs!C17,AND(Inputs!C15=Inputs!C17,1&lt;3))),1,0)+IF(AND(AA15&gt;0,OR(Inputs!C16&gt;Inputs!C17,AND(Inputs!C16=Inputs!C17,2&lt;3))),1,0)+IF(AND(AQ15&gt;0,OR(Inputs!C18&gt;Inputs!C17,AND(Inputs!C18=Inputs!C17,4&lt;3))),1,0)+IF(AND(AY15&gt;0,OR(Inputs!C19&gt;Inputs!C17,AND(Inputs!C19=Inputs!C17,5&lt;3))),1,0)+IF(AND(BG15&gt;0,OR(Inputs!C20&gt;Inputs!C17,AND(Inputs!C20=Inputs!C17,6&lt;3))),1,0)+IF(AND(BO15&gt;0,OR(Inputs!C21&gt;Inputs!C17,AND(Inputs!C21=Inputs!C17,7&lt;3))),1,0)+IF(AND(BW15&gt;0,OR(Inputs!C22&gt;Inputs!C17,AND(Inputs!C22=Inputs!C17,8&lt;3))),1,0)+IF(AND(CE15&gt;0,OR(Inputs!C23&gt;Inputs!C17,AND(Inputs!C23=Inputs!C17,9&lt;3))),1,0)))</f>
        <v>99</v>
      </c>
      <c r="AN15" s="3">
        <f>IF(Inputs!$B$27&lt;&gt;"Ready","PENDING INPUTS",IF(A15&gt;Inputs!$B$6,0,MIN(MAX(0,(AI15+AJ15+AK15)-AL15),MAX(0,C15-D15-(IF(O15&lt;AM15,K15+L15+M15-N15,0)+IF(W15&lt;AM15,S15+T15+U15-V15,0)+IF(AE15&lt;AM15,AA15+AB15+AC15-AD15,0)+IF(AM15&lt;AM15,AI15+AJ15+AK15-AL15,0)+IF(AU15&lt;AM15,AQ15+AR15+AS15-AT15,0)+IF(BC15&lt;AM15,AY15+AZ15+BA15-BB15,0)+IF(BK15&lt;AM15,BG15+BH15+BI15-BJ15,0)+IF(BS15&lt;AM15,BO15+BP15+BQ15-BR15,0)+IF(CA15&lt;AM15,BW15+BX15+BY15-BZ15,0)+IF(CI15&lt;AM15,CE15+CF15+CG15-CH15,0))))))</f>
        <v>0</v>
      </c>
      <c r="AO15" s="3">
        <f>IF(Inputs!$B$27&lt;&gt;"Ready","PENDING INPUTS",MIN((AI15+AJ15+AK15),IF(D15&gt;C15,IF(D15=0,0,AL15*C15/D15),AL15+AN15)))</f>
        <v>0</v>
      </c>
      <c r="AP15" s="3">
        <f>IF(Inputs!$B$27&lt;&gt;"Ready","PENDING INPUTS",MAX(0,(AI15+AJ15+AK15)-AO15))</f>
        <v>0</v>
      </c>
      <c r="AQ15" s="3">
        <f>IF(Inputs!$B$27&lt;&gt;"Ready","PENDING INPUTS",AX14)</f>
        <v>0</v>
      </c>
      <c r="AR15" s="3">
        <f>IF(Inputs!$B$27&lt;&gt;"Ready","PENDING INPUTS",IF(A15&lt;=Inputs!$B$6,ROUND(AQ15*Inputs!C18/12,2),0))</f>
        <v>0</v>
      </c>
      <c r="AS15" s="3">
        <f>IF(Inputs!$B$27&lt;&gt;"Ready","PENDING INPUTS",IF(AND(A15&lt;=Inputs!$B$6,AQ15&gt;0),Inputs!G18,0))</f>
        <v>0</v>
      </c>
      <c r="AT15" s="3">
        <f>IF(Inputs!$B$27&lt;&gt;"Ready","PENDING INPUTS",IF(A15&gt;Inputs!$B$6,0,MIN((AQ15+AR15+AS15),IF(Inputs!H18=1,Inputs!D18,MAX(Inputs!F18,ROUND(AQ15*Inputs!E18+AR15+AS15,2))))))</f>
        <v>0</v>
      </c>
      <c r="AU15">
        <f>IF(Inputs!$B$27&lt;&gt;"Ready","PENDING INPUTS",IF(AQ15&lt;=0,99,1+IF(AND(K15&gt;0,OR(Inputs!C14&gt;Inputs!C18,AND(Inputs!C14=Inputs!C18,0&lt;4))),1,0)+IF(AND(S15&gt;0,OR(Inputs!C15&gt;Inputs!C18,AND(Inputs!C15=Inputs!C18,1&lt;4))),1,0)+IF(AND(AA15&gt;0,OR(Inputs!C16&gt;Inputs!C18,AND(Inputs!C16=Inputs!C18,2&lt;4))),1,0)+IF(AND(AI15&gt;0,OR(Inputs!C17&gt;Inputs!C18,AND(Inputs!C17=Inputs!C18,3&lt;4))),1,0)+IF(AND(AY15&gt;0,OR(Inputs!C19&gt;Inputs!C18,AND(Inputs!C19=Inputs!C18,5&lt;4))),1,0)+IF(AND(BG15&gt;0,OR(Inputs!C20&gt;Inputs!C18,AND(Inputs!C20=Inputs!C18,6&lt;4))),1,0)+IF(AND(BO15&gt;0,OR(Inputs!C21&gt;Inputs!C18,AND(Inputs!C21=Inputs!C18,7&lt;4))),1,0)+IF(AND(BW15&gt;0,OR(Inputs!C22&gt;Inputs!C18,AND(Inputs!C22=Inputs!C18,8&lt;4))),1,0)+IF(AND(CE15&gt;0,OR(Inputs!C23&gt;Inputs!C18,AND(Inputs!C23=Inputs!C18,9&lt;4))),1,0)))</f>
        <v>99</v>
      </c>
      <c r="AV15" s="3">
        <f>IF(Inputs!$B$27&lt;&gt;"Ready","PENDING INPUTS",IF(A15&gt;Inputs!$B$6,0,MIN(MAX(0,(AQ15+AR15+AS15)-AT15),MAX(0,C15-D15-(IF(O15&lt;AU15,K15+L15+M15-N15,0)+IF(W15&lt;AU15,S15+T15+U15-V15,0)+IF(AE15&lt;AU15,AA15+AB15+AC15-AD15,0)+IF(AM15&lt;AU15,AI15+AJ15+AK15-AL15,0)+IF(AU15&lt;AU15,AQ15+AR15+AS15-AT15,0)+IF(BC15&lt;AU15,AY15+AZ15+BA15-BB15,0)+IF(BK15&lt;AU15,BG15+BH15+BI15-BJ15,0)+IF(BS15&lt;AU15,BO15+BP15+BQ15-BR15,0)+IF(CA15&lt;AU15,BW15+BX15+BY15-BZ15,0)+IF(CI15&lt;AU15,CE15+CF15+CG15-CH15,0))))))</f>
        <v>0</v>
      </c>
      <c r="AW15" s="3">
        <f>IF(Inputs!$B$27&lt;&gt;"Ready","PENDING INPUTS",MIN((AQ15+AR15+AS15),IF(D15&gt;C15,IF(D15=0,0,AT15*C15/D15),AT15+AV15)))</f>
        <v>0</v>
      </c>
      <c r="AX15" s="3">
        <f>IF(Inputs!$B$27&lt;&gt;"Ready","PENDING INPUTS",MAX(0,(AQ15+AR15+AS15)-AW15))</f>
        <v>0</v>
      </c>
      <c r="AY15" s="3">
        <f>IF(Inputs!$B$27&lt;&gt;"Ready","PENDING INPUTS",BF14)</f>
        <v>0</v>
      </c>
      <c r="AZ15" s="3">
        <f>IF(Inputs!$B$27&lt;&gt;"Ready","PENDING INPUTS",IF(A15&lt;=Inputs!$B$6,ROUND(AY15*Inputs!C19/12,2),0))</f>
        <v>0</v>
      </c>
      <c r="BA15" s="3">
        <f>IF(Inputs!$B$27&lt;&gt;"Ready","PENDING INPUTS",IF(AND(A15&lt;=Inputs!$B$6,AY15&gt;0),Inputs!G19,0))</f>
        <v>0</v>
      </c>
      <c r="BB15" s="3">
        <f>IF(Inputs!$B$27&lt;&gt;"Ready","PENDING INPUTS",IF(A15&gt;Inputs!$B$6,0,MIN((AY15+AZ15+BA15),IF(Inputs!H19=1,Inputs!D19,MAX(Inputs!F19,ROUND(AY15*Inputs!E19+AZ15+BA15,2))))))</f>
        <v>0</v>
      </c>
      <c r="BC15">
        <f>IF(Inputs!$B$27&lt;&gt;"Ready","PENDING INPUTS",IF(AY15&lt;=0,99,1+IF(AND(K15&gt;0,OR(Inputs!C14&gt;Inputs!C19,AND(Inputs!C14=Inputs!C19,0&lt;5))),1,0)+IF(AND(S15&gt;0,OR(Inputs!C15&gt;Inputs!C19,AND(Inputs!C15=Inputs!C19,1&lt;5))),1,0)+IF(AND(AA15&gt;0,OR(Inputs!C16&gt;Inputs!C19,AND(Inputs!C16=Inputs!C19,2&lt;5))),1,0)+IF(AND(AI15&gt;0,OR(Inputs!C17&gt;Inputs!C19,AND(Inputs!C17=Inputs!C19,3&lt;5))),1,0)+IF(AND(AQ15&gt;0,OR(Inputs!C18&gt;Inputs!C19,AND(Inputs!C18=Inputs!C19,4&lt;5))),1,0)+IF(AND(BG15&gt;0,OR(Inputs!C20&gt;Inputs!C19,AND(Inputs!C20=Inputs!C19,6&lt;5))),1,0)+IF(AND(BO15&gt;0,OR(Inputs!C21&gt;Inputs!C19,AND(Inputs!C21=Inputs!C19,7&lt;5))),1,0)+IF(AND(BW15&gt;0,OR(Inputs!C22&gt;Inputs!C19,AND(Inputs!C22=Inputs!C19,8&lt;5))),1,0)+IF(AND(CE15&gt;0,OR(Inputs!C23&gt;Inputs!C19,AND(Inputs!C23=Inputs!C19,9&lt;5))),1,0)))</f>
        <v>99</v>
      </c>
      <c r="BD15" s="3">
        <f>IF(Inputs!$B$27&lt;&gt;"Ready","PENDING INPUTS",IF(A15&gt;Inputs!$B$6,0,MIN(MAX(0,(AY15+AZ15+BA15)-BB15),MAX(0,C15-D15-(IF(O15&lt;BC15,K15+L15+M15-N15,0)+IF(W15&lt;BC15,S15+T15+U15-V15,0)+IF(AE15&lt;BC15,AA15+AB15+AC15-AD15,0)+IF(AM15&lt;BC15,AI15+AJ15+AK15-AL15,0)+IF(AU15&lt;BC15,AQ15+AR15+AS15-AT15,0)+IF(BC15&lt;BC15,AY15+AZ15+BA15-BB15,0)+IF(BK15&lt;BC15,BG15+BH15+BI15-BJ15,0)+IF(BS15&lt;BC15,BO15+BP15+BQ15-BR15,0)+IF(CA15&lt;BC15,BW15+BX15+BY15-BZ15,0)+IF(CI15&lt;BC15,CE15+CF15+CG15-CH15,0))))))</f>
        <v>0</v>
      </c>
      <c r="BE15" s="3">
        <f>IF(Inputs!$B$27&lt;&gt;"Ready","PENDING INPUTS",MIN((AY15+AZ15+BA15),IF(D15&gt;C15,IF(D15=0,0,BB15*C15/D15),BB15+BD15)))</f>
        <v>0</v>
      </c>
      <c r="BF15" s="3">
        <f>IF(Inputs!$B$27&lt;&gt;"Ready","PENDING INPUTS",MAX(0,(AY15+AZ15+BA15)-BE15))</f>
        <v>0</v>
      </c>
      <c r="BG15" s="3">
        <f>IF(Inputs!$B$27&lt;&gt;"Ready","PENDING INPUTS",BN14)</f>
        <v>0</v>
      </c>
      <c r="BH15" s="3">
        <f>IF(Inputs!$B$27&lt;&gt;"Ready","PENDING INPUTS",IF(A15&lt;=Inputs!$B$6,ROUND(BG15*Inputs!C20/12,2),0))</f>
        <v>0</v>
      </c>
      <c r="BI15" s="3">
        <f>IF(Inputs!$B$27&lt;&gt;"Ready","PENDING INPUTS",IF(AND(A15&lt;=Inputs!$B$6,BG15&gt;0),Inputs!G20,0))</f>
        <v>0</v>
      </c>
      <c r="BJ15" s="3">
        <f>IF(Inputs!$B$27&lt;&gt;"Ready","PENDING INPUTS",IF(A15&gt;Inputs!$B$6,0,MIN((BG15+BH15+BI15),IF(Inputs!H20=1,Inputs!D20,MAX(Inputs!F20,ROUND(BG15*Inputs!E20+BH15+BI15,2))))))</f>
        <v>0</v>
      </c>
      <c r="BK15">
        <f>IF(Inputs!$B$27&lt;&gt;"Ready","PENDING INPUTS",IF(BG15&lt;=0,99,1+IF(AND(K15&gt;0,OR(Inputs!C14&gt;Inputs!C20,AND(Inputs!C14=Inputs!C20,0&lt;6))),1,0)+IF(AND(S15&gt;0,OR(Inputs!C15&gt;Inputs!C20,AND(Inputs!C15=Inputs!C20,1&lt;6))),1,0)+IF(AND(AA15&gt;0,OR(Inputs!C16&gt;Inputs!C20,AND(Inputs!C16=Inputs!C20,2&lt;6))),1,0)+IF(AND(AI15&gt;0,OR(Inputs!C17&gt;Inputs!C20,AND(Inputs!C17=Inputs!C20,3&lt;6))),1,0)+IF(AND(AQ15&gt;0,OR(Inputs!C18&gt;Inputs!C20,AND(Inputs!C18=Inputs!C20,4&lt;6))),1,0)+IF(AND(AY15&gt;0,OR(Inputs!C19&gt;Inputs!C20,AND(Inputs!C19=Inputs!C20,5&lt;6))),1,0)+IF(AND(BO15&gt;0,OR(Inputs!C21&gt;Inputs!C20,AND(Inputs!C21=Inputs!C20,7&lt;6))),1,0)+IF(AND(BW15&gt;0,OR(Inputs!C22&gt;Inputs!C20,AND(Inputs!C22=Inputs!C20,8&lt;6))),1,0)+IF(AND(CE15&gt;0,OR(Inputs!C23&gt;Inputs!C20,AND(Inputs!C23=Inputs!C20,9&lt;6))),1,0)))</f>
        <v>99</v>
      </c>
      <c r="BL15" s="3">
        <f>IF(Inputs!$B$27&lt;&gt;"Ready","PENDING INPUTS",IF(A15&gt;Inputs!$B$6,0,MIN(MAX(0,(BG15+BH15+BI15)-BJ15),MAX(0,C15-D15-(IF(O15&lt;BK15,K15+L15+M15-N15,0)+IF(W15&lt;BK15,S15+T15+U15-V15,0)+IF(AE15&lt;BK15,AA15+AB15+AC15-AD15,0)+IF(AM15&lt;BK15,AI15+AJ15+AK15-AL15,0)+IF(AU15&lt;BK15,AQ15+AR15+AS15-AT15,0)+IF(BC15&lt;BK15,AY15+AZ15+BA15-BB15,0)+IF(BK15&lt;BK15,BG15+BH15+BI15-BJ15,0)+IF(BS15&lt;BK15,BO15+BP15+BQ15-BR15,0)+IF(CA15&lt;BK15,BW15+BX15+BY15-BZ15,0)+IF(CI15&lt;BK15,CE15+CF15+CG15-CH15,0))))))</f>
        <v>0</v>
      </c>
      <c r="BM15" s="3">
        <f>IF(Inputs!$B$27&lt;&gt;"Ready","PENDING INPUTS",MIN((BG15+BH15+BI15),IF(D15&gt;C15,IF(D15=0,0,BJ15*C15/D15),BJ15+BL15)))</f>
        <v>0</v>
      </c>
      <c r="BN15" s="3">
        <f>IF(Inputs!$B$27&lt;&gt;"Ready","PENDING INPUTS",MAX(0,(BG15+BH15+BI15)-BM15))</f>
        <v>0</v>
      </c>
      <c r="BO15" s="3">
        <f>IF(Inputs!$B$27&lt;&gt;"Ready","PENDING INPUTS",BV14)</f>
        <v>0</v>
      </c>
      <c r="BP15" s="3">
        <f>IF(Inputs!$B$27&lt;&gt;"Ready","PENDING INPUTS",IF(A15&lt;=Inputs!$B$6,ROUND(BO15*Inputs!C21/12,2),0))</f>
        <v>0</v>
      </c>
      <c r="BQ15" s="3">
        <f>IF(Inputs!$B$27&lt;&gt;"Ready","PENDING INPUTS",IF(AND(A15&lt;=Inputs!$B$6,BO15&gt;0),Inputs!G21,0))</f>
        <v>0</v>
      </c>
      <c r="BR15" s="3">
        <f>IF(Inputs!$B$27&lt;&gt;"Ready","PENDING INPUTS",IF(A15&gt;Inputs!$B$6,0,MIN((BO15+BP15+BQ15),IF(Inputs!H21=1,Inputs!D21,MAX(Inputs!F21,ROUND(BO15*Inputs!E21+BP15+BQ15,2))))))</f>
        <v>0</v>
      </c>
      <c r="BS15">
        <f>IF(Inputs!$B$27&lt;&gt;"Ready","PENDING INPUTS",IF(BO15&lt;=0,99,1+IF(AND(K15&gt;0,OR(Inputs!C14&gt;Inputs!C21,AND(Inputs!C14=Inputs!C21,0&lt;7))),1,0)+IF(AND(S15&gt;0,OR(Inputs!C15&gt;Inputs!C21,AND(Inputs!C15=Inputs!C21,1&lt;7))),1,0)+IF(AND(AA15&gt;0,OR(Inputs!C16&gt;Inputs!C21,AND(Inputs!C16=Inputs!C21,2&lt;7))),1,0)+IF(AND(AI15&gt;0,OR(Inputs!C17&gt;Inputs!C21,AND(Inputs!C17=Inputs!C21,3&lt;7))),1,0)+IF(AND(AQ15&gt;0,OR(Inputs!C18&gt;Inputs!C21,AND(Inputs!C18=Inputs!C21,4&lt;7))),1,0)+IF(AND(AY15&gt;0,OR(Inputs!C19&gt;Inputs!C21,AND(Inputs!C19=Inputs!C21,5&lt;7))),1,0)+IF(AND(BG15&gt;0,OR(Inputs!C20&gt;Inputs!C21,AND(Inputs!C20=Inputs!C21,6&lt;7))),1,0)+IF(AND(BW15&gt;0,OR(Inputs!C22&gt;Inputs!C21,AND(Inputs!C22=Inputs!C21,8&lt;7))),1,0)+IF(AND(CE15&gt;0,OR(Inputs!C23&gt;Inputs!C21,AND(Inputs!C23=Inputs!C21,9&lt;7))),1,0)))</f>
        <v>99</v>
      </c>
      <c r="BT15" s="3">
        <f>IF(Inputs!$B$27&lt;&gt;"Ready","PENDING INPUTS",IF(A15&gt;Inputs!$B$6,0,MIN(MAX(0,(BO15+BP15+BQ15)-BR15),MAX(0,C15-D15-(IF(O15&lt;BS15,K15+L15+M15-N15,0)+IF(W15&lt;BS15,S15+T15+U15-V15,0)+IF(AE15&lt;BS15,AA15+AB15+AC15-AD15,0)+IF(AM15&lt;BS15,AI15+AJ15+AK15-AL15,0)+IF(AU15&lt;BS15,AQ15+AR15+AS15-AT15,0)+IF(BC15&lt;BS15,AY15+AZ15+BA15-BB15,0)+IF(BK15&lt;BS15,BG15+BH15+BI15-BJ15,0)+IF(BS15&lt;BS15,BO15+BP15+BQ15-BR15,0)+IF(CA15&lt;BS15,BW15+BX15+BY15-BZ15,0)+IF(CI15&lt;BS15,CE15+CF15+CG15-CH15,0))))))</f>
        <v>0</v>
      </c>
      <c r="BU15" s="3">
        <f>IF(Inputs!$B$27&lt;&gt;"Ready","PENDING INPUTS",MIN((BO15+BP15+BQ15),IF(D15&gt;C15,IF(D15=0,0,BR15*C15/D15),BR15+BT15)))</f>
        <v>0</v>
      </c>
      <c r="BV15" s="3">
        <f>IF(Inputs!$B$27&lt;&gt;"Ready","PENDING INPUTS",MAX(0,(BO15+BP15+BQ15)-BU15))</f>
        <v>0</v>
      </c>
      <c r="BW15" s="3">
        <f>IF(Inputs!$B$27&lt;&gt;"Ready","PENDING INPUTS",CD14)</f>
        <v>0</v>
      </c>
      <c r="BX15" s="3">
        <f>IF(Inputs!$B$27&lt;&gt;"Ready","PENDING INPUTS",IF(A15&lt;=Inputs!$B$6,ROUND(BW15*Inputs!C22/12,2),0))</f>
        <v>0</v>
      </c>
      <c r="BY15" s="3">
        <f>IF(Inputs!$B$27&lt;&gt;"Ready","PENDING INPUTS",IF(AND(A15&lt;=Inputs!$B$6,BW15&gt;0),Inputs!G22,0))</f>
        <v>0</v>
      </c>
      <c r="BZ15" s="3">
        <f>IF(Inputs!$B$27&lt;&gt;"Ready","PENDING INPUTS",IF(A15&gt;Inputs!$B$6,0,MIN((BW15+BX15+BY15),IF(Inputs!H22=1,Inputs!D22,MAX(Inputs!F22,ROUND(BW15*Inputs!E22+BX15+BY15,2))))))</f>
        <v>0</v>
      </c>
      <c r="CA15">
        <f>IF(Inputs!$B$27&lt;&gt;"Ready","PENDING INPUTS",IF(BW15&lt;=0,99,1+IF(AND(K15&gt;0,OR(Inputs!C14&gt;Inputs!C22,AND(Inputs!C14=Inputs!C22,0&lt;8))),1,0)+IF(AND(S15&gt;0,OR(Inputs!C15&gt;Inputs!C22,AND(Inputs!C15=Inputs!C22,1&lt;8))),1,0)+IF(AND(AA15&gt;0,OR(Inputs!C16&gt;Inputs!C22,AND(Inputs!C16=Inputs!C22,2&lt;8))),1,0)+IF(AND(AI15&gt;0,OR(Inputs!C17&gt;Inputs!C22,AND(Inputs!C17=Inputs!C22,3&lt;8))),1,0)+IF(AND(AQ15&gt;0,OR(Inputs!C18&gt;Inputs!C22,AND(Inputs!C18=Inputs!C22,4&lt;8))),1,0)+IF(AND(AY15&gt;0,OR(Inputs!C19&gt;Inputs!C22,AND(Inputs!C19=Inputs!C22,5&lt;8))),1,0)+IF(AND(BG15&gt;0,OR(Inputs!C20&gt;Inputs!C22,AND(Inputs!C20=Inputs!C22,6&lt;8))),1,0)+IF(AND(BO15&gt;0,OR(Inputs!C21&gt;Inputs!C22,AND(Inputs!C21=Inputs!C22,7&lt;8))),1,0)+IF(AND(CE15&gt;0,OR(Inputs!C23&gt;Inputs!C22,AND(Inputs!C23=Inputs!C22,9&lt;8))),1,0)))</f>
        <v>99</v>
      </c>
      <c r="CB15" s="3">
        <f>IF(Inputs!$B$27&lt;&gt;"Ready","PENDING INPUTS",IF(A15&gt;Inputs!$B$6,0,MIN(MAX(0,(BW15+BX15+BY15)-BZ15),MAX(0,C15-D15-(IF(O15&lt;CA15,K15+L15+M15-N15,0)+IF(W15&lt;CA15,S15+T15+U15-V15,0)+IF(AE15&lt;CA15,AA15+AB15+AC15-AD15,0)+IF(AM15&lt;CA15,AI15+AJ15+AK15-AL15,0)+IF(AU15&lt;CA15,AQ15+AR15+AS15-AT15,0)+IF(BC15&lt;CA15,AY15+AZ15+BA15-BB15,0)+IF(BK15&lt;CA15,BG15+BH15+BI15-BJ15,0)+IF(BS15&lt;CA15,BO15+BP15+BQ15-BR15,0)+IF(CA15&lt;CA15,BW15+BX15+BY15-BZ15,0)+IF(CI15&lt;CA15,CE15+CF15+CG15-CH15,0))))))</f>
        <v>0</v>
      </c>
      <c r="CC15" s="3">
        <f>IF(Inputs!$B$27&lt;&gt;"Ready","PENDING INPUTS",MIN((BW15+BX15+BY15),IF(D15&gt;C15,IF(D15=0,0,BZ15*C15/D15),BZ15+CB15)))</f>
        <v>0</v>
      </c>
      <c r="CD15" s="3">
        <f>IF(Inputs!$B$27&lt;&gt;"Ready","PENDING INPUTS",MAX(0,(BW15+BX15+BY15)-CC15))</f>
        <v>0</v>
      </c>
      <c r="CE15" s="3">
        <f>IF(Inputs!$B$27&lt;&gt;"Ready","PENDING INPUTS",CL14)</f>
        <v>0</v>
      </c>
      <c r="CF15" s="3">
        <f>IF(Inputs!$B$27&lt;&gt;"Ready","PENDING INPUTS",IF(A15&lt;=Inputs!$B$6,ROUND(CE15*Inputs!C23/12,2),0))</f>
        <v>0</v>
      </c>
      <c r="CG15" s="3">
        <f>IF(Inputs!$B$27&lt;&gt;"Ready","PENDING INPUTS",IF(AND(A15&lt;=Inputs!$B$6,CE15&gt;0),Inputs!G23,0))</f>
        <v>0</v>
      </c>
      <c r="CH15" s="3">
        <f>IF(Inputs!$B$27&lt;&gt;"Ready","PENDING INPUTS",IF(A15&gt;Inputs!$B$6,0,MIN((CE15+CF15+CG15),IF(Inputs!H23=1,Inputs!D23,MAX(Inputs!F23,ROUND(CE15*Inputs!E23+CF15+CG15,2))))))</f>
        <v>0</v>
      </c>
      <c r="CI15">
        <f>IF(Inputs!$B$27&lt;&gt;"Ready","PENDING INPUTS",IF(CE15&lt;=0,99,1+IF(AND(K15&gt;0,OR(Inputs!C14&gt;Inputs!C23,AND(Inputs!C14=Inputs!C23,0&lt;9))),1,0)+IF(AND(S15&gt;0,OR(Inputs!C15&gt;Inputs!C23,AND(Inputs!C15=Inputs!C23,1&lt;9))),1,0)+IF(AND(AA15&gt;0,OR(Inputs!C16&gt;Inputs!C23,AND(Inputs!C16=Inputs!C23,2&lt;9))),1,0)+IF(AND(AI15&gt;0,OR(Inputs!C17&gt;Inputs!C23,AND(Inputs!C17=Inputs!C23,3&lt;9))),1,0)+IF(AND(AQ15&gt;0,OR(Inputs!C18&gt;Inputs!C23,AND(Inputs!C18=Inputs!C23,4&lt;9))),1,0)+IF(AND(AY15&gt;0,OR(Inputs!C19&gt;Inputs!C23,AND(Inputs!C19=Inputs!C23,5&lt;9))),1,0)+IF(AND(BG15&gt;0,OR(Inputs!C20&gt;Inputs!C23,AND(Inputs!C20=Inputs!C23,6&lt;9))),1,0)+IF(AND(BO15&gt;0,OR(Inputs!C21&gt;Inputs!C23,AND(Inputs!C21=Inputs!C23,7&lt;9))),1,0)+IF(AND(BW15&gt;0,OR(Inputs!C22&gt;Inputs!C23,AND(Inputs!C22=Inputs!C23,8&lt;9))),1,0)))</f>
        <v>99</v>
      </c>
      <c r="CJ15" s="3">
        <f>IF(Inputs!$B$27&lt;&gt;"Ready","PENDING INPUTS",IF(A15&gt;Inputs!$B$6,0,MIN(MAX(0,(CE15+CF15+CG15)-CH15),MAX(0,C15-D15-(IF(O15&lt;CI15,K15+L15+M15-N15,0)+IF(W15&lt;CI15,S15+T15+U15-V15,0)+IF(AE15&lt;CI15,AA15+AB15+AC15-AD15,0)+IF(AM15&lt;CI15,AI15+AJ15+AK15-AL15,0)+IF(AU15&lt;CI15,AQ15+AR15+AS15-AT15,0)+IF(BC15&lt;CI15,AY15+AZ15+BA15-BB15,0)+IF(BK15&lt;CI15,BG15+BH15+BI15-BJ15,0)+IF(BS15&lt;CI15,BO15+BP15+BQ15-BR15,0)+IF(CA15&lt;CI15,BW15+BX15+BY15-BZ15,0)+IF(CI15&lt;CI15,CE15+CF15+CG15-CH15,0))))))</f>
        <v>0</v>
      </c>
      <c r="CK15" s="3">
        <f>IF(Inputs!$B$27&lt;&gt;"Ready","PENDING INPUTS",MIN((CE15+CF15+CG15),IF(D15&gt;C15,IF(D15=0,0,CH15*C15/D15),CH15+CJ15)))</f>
        <v>0</v>
      </c>
      <c r="CL15" s="3">
        <f>IF(Inputs!$B$27&lt;&gt;"Ready","PENDING INPUTS",MAX(0,(CE15+CF15+CG15)-CK15))</f>
        <v>0</v>
      </c>
    </row>
    <row r="16" spans="1:90" ht="27.95" customHeight="1" x14ac:dyDescent="0.25">
      <c r="A16">
        <v>12</v>
      </c>
      <c r="B16" s="13">
        <f>IF(Inputs!$B$27&lt;&gt;"Ready","PENDING INPUTS",EDATE(Inputs!$B$5,A16-1))</f>
        <v>46631</v>
      </c>
      <c r="C16" s="3">
        <f>IF(Inputs!$B$27&lt;&gt;"Ready","PENDING INPUTS",IF(A16&lt;=Inputs!$B$6,MAX(0,Inputs!$B$4+IF(A16=Inputs!$B$7,Inputs!$B$8,0)+IF(A16=Inputs!$B$9,Inputs!$B$10,0)),0))</f>
        <v>0</v>
      </c>
      <c r="D16" s="3">
        <f>IF(Inputs!$B$27&lt;&gt;"Ready","PENDING INPUTS",SUM(N16,V16,AD16,AL16,AT16,BB16,BJ16,BR16,BZ16,CH16))</f>
        <v>0</v>
      </c>
      <c r="E16" s="3">
        <f>IF(Inputs!$B$27&lt;&gt;"Ready","PENDING INPUTS",MAX(0,D16-C16))</f>
        <v>0</v>
      </c>
      <c r="F16" s="3">
        <f>IF(Inputs!$B$27&lt;&gt;"Ready","PENDING INPUTS",SUM(Q16,Y16,AG16,AO16,AW16,BE16,BM16,BU16,CC16,CK16))</f>
        <v>0</v>
      </c>
      <c r="G16" s="3">
        <f>IF(Inputs!$B$27&lt;&gt;"Ready","PENDING INPUTS",SUM(L16,T16,AB16,AJ16,AR16,AZ16,BH16,BP16,BX16,CF16))</f>
        <v>0</v>
      </c>
      <c r="H16" s="3">
        <f>IF(Inputs!$B$27&lt;&gt;"Ready","PENDING INPUTS",SUM(M16,U16,AC16,AK16,AS16,BA16,BI16,BQ16,BY16,CG16))</f>
        <v>0</v>
      </c>
      <c r="I16" s="3">
        <f>IF(Inputs!$B$27&lt;&gt;"Ready","PENDING INPUTS",SUM(R16,Z16,AH16,AP16,AX16,BF16,BN16,BV16,CD16,CL16))</f>
        <v>0</v>
      </c>
      <c r="J16" t="str">
        <f>IF(Inputs!$B$27&lt;&gt;"Ready","PENDING INPUTS",IF(A16&gt;Inputs!$B$6,"Beyond horizon",IF(E16&gt;0.005,"MINIMUM SHORTFALL",IF(I16&lt;0.005,"Paid off","In progress"))))</f>
        <v>Paid off</v>
      </c>
      <c r="K16" s="3">
        <f>IF(Inputs!$B$27&lt;&gt;"Ready","PENDING INPUTS",R15)</f>
        <v>0</v>
      </c>
      <c r="L16" s="3">
        <f>IF(Inputs!$B$27&lt;&gt;"Ready","PENDING INPUTS",IF(A16&lt;=Inputs!$B$6,ROUND(K16*Inputs!C14/12,2),0))</f>
        <v>0</v>
      </c>
      <c r="M16" s="3">
        <f>IF(Inputs!$B$27&lt;&gt;"Ready","PENDING INPUTS",IF(AND(A16&lt;=Inputs!$B$6,K16&gt;0),Inputs!G14,0))</f>
        <v>0</v>
      </c>
      <c r="N16" s="3">
        <f>IF(Inputs!$B$27&lt;&gt;"Ready","PENDING INPUTS",IF(A16&gt;Inputs!$B$6,0,MIN((K16+L16+M16),IF(Inputs!H14=1,Inputs!D14,MAX(Inputs!F14,ROUND(K16*Inputs!E14+L16+M16,2))))))</f>
        <v>0</v>
      </c>
      <c r="O16">
        <f>IF(Inputs!$B$27&lt;&gt;"Ready","PENDING INPUTS",IF(K16&lt;=0,99,1+IF(AND(S16&gt;0,OR(Inputs!C15&gt;Inputs!C14,AND(Inputs!C15=Inputs!C14,1&lt;0))),1,0)+IF(AND(AA16&gt;0,OR(Inputs!C16&gt;Inputs!C14,AND(Inputs!C16=Inputs!C14,2&lt;0))),1,0)+IF(AND(AI16&gt;0,OR(Inputs!C17&gt;Inputs!C14,AND(Inputs!C17=Inputs!C14,3&lt;0))),1,0)+IF(AND(AQ16&gt;0,OR(Inputs!C18&gt;Inputs!C14,AND(Inputs!C18=Inputs!C14,4&lt;0))),1,0)+IF(AND(AY16&gt;0,OR(Inputs!C19&gt;Inputs!C14,AND(Inputs!C19=Inputs!C14,5&lt;0))),1,0)+IF(AND(BG16&gt;0,OR(Inputs!C20&gt;Inputs!C14,AND(Inputs!C20=Inputs!C14,6&lt;0))),1,0)+IF(AND(BO16&gt;0,OR(Inputs!C21&gt;Inputs!C14,AND(Inputs!C21=Inputs!C14,7&lt;0))),1,0)+IF(AND(BW16&gt;0,OR(Inputs!C22&gt;Inputs!C14,AND(Inputs!C22=Inputs!C14,8&lt;0))),1,0)+IF(AND(CE16&gt;0,OR(Inputs!C23&gt;Inputs!C14,AND(Inputs!C23=Inputs!C14,9&lt;0))),1,0)))</f>
        <v>99</v>
      </c>
      <c r="P16" s="3">
        <f>IF(Inputs!$B$27&lt;&gt;"Ready","PENDING INPUTS",IF(A16&gt;Inputs!$B$6,0,MIN(MAX(0,(K16+L16+M16)-N16),MAX(0,C16-D16-(IF(O16&lt;O16,K16+L16+M16-N16,0)+IF(W16&lt;O16,S16+T16+U16-V16,0)+IF(AE16&lt;O16,AA16+AB16+AC16-AD16,0)+IF(AM16&lt;O16,AI16+AJ16+AK16-AL16,0)+IF(AU16&lt;O16,AQ16+AR16+AS16-AT16,0)+IF(BC16&lt;O16,AY16+AZ16+BA16-BB16,0)+IF(BK16&lt;O16,BG16+BH16+BI16-BJ16,0)+IF(BS16&lt;O16,BO16+BP16+BQ16-BR16,0)+IF(CA16&lt;O16,BW16+BX16+BY16-BZ16,0)+IF(CI16&lt;O16,CE16+CF16+CG16-CH16,0))))))</f>
        <v>0</v>
      </c>
      <c r="Q16" s="3">
        <f>IF(Inputs!$B$27&lt;&gt;"Ready","PENDING INPUTS",MIN((K16+L16+M16),IF(D16&gt;C16,IF(D16=0,0,N16*C16/D16),N16+P16)))</f>
        <v>0</v>
      </c>
      <c r="R16" s="3">
        <f>IF(Inputs!$B$27&lt;&gt;"Ready","PENDING INPUTS",MAX(0,(K16+L16+M16)-Q16))</f>
        <v>0</v>
      </c>
      <c r="S16" s="3">
        <f>IF(Inputs!$B$27&lt;&gt;"Ready","PENDING INPUTS",Z15)</f>
        <v>0</v>
      </c>
      <c r="T16" s="3">
        <f>IF(Inputs!$B$27&lt;&gt;"Ready","PENDING INPUTS",IF(A16&lt;=Inputs!$B$6,ROUND(S16*Inputs!C15/12,2),0))</f>
        <v>0</v>
      </c>
      <c r="U16" s="3">
        <f>IF(Inputs!$B$27&lt;&gt;"Ready","PENDING INPUTS",IF(AND(A16&lt;=Inputs!$B$6,S16&gt;0),Inputs!G15,0))</f>
        <v>0</v>
      </c>
      <c r="V16" s="3">
        <f>IF(Inputs!$B$27&lt;&gt;"Ready","PENDING INPUTS",IF(A16&gt;Inputs!$B$6,0,MIN((S16+T16+U16),IF(Inputs!H15=1,Inputs!D15,MAX(Inputs!F15,ROUND(S16*Inputs!E15+T16+U16,2))))))</f>
        <v>0</v>
      </c>
      <c r="W16">
        <f>IF(Inputs!$B$27&lt;&gt;"Ready","PENDING INPUTS",IF(S16&lt;=0,99,1+IF(AND(K16&gt;0,OR(Inputs!C14&gt;Inputs!C15,AND(Inputs!C14=Inputs!C15,0&lt;1))),1,0)+IF(AND(AA16&gt;0,OR(Inputs!C16&gt;Inputs!C15,AND(Inputs!C16=Inputs!C15,2&lt;1))),1,0)+IF(AND(AI16&gt;0,OR(Inputs!C17&gt;Inputs!C15,AND(Inputs!C17=Inputs!C15,3&lt;1))),1,0)+IF(AND(AQ16&gt;0,OR(Inputs!C18&gt;Inputs!C15,AND(Inputs!C18=Inputs!C15,4&lt;1))),1,0)+IF(AND(AY16&gt;0,OR(Inputs!C19&gt;Inputs!C15,AND(Inputs!C19=Inputs!C15,5&lt;1))),1,0)+IF(AND(BG16&gt;0,OR(Inputs!C20&gt;Inputs!C15,AND(Inputs!C20=Inputs!C15,6&lt;1))),1,0)+IF(AND(BO16&gt;0,OR(Inputs!C21&gt;Inputs!C15,AND(Inputs!C21=Inputs!C15,7&lt;1))),1,0)+IF(AND(BW16&gt;0,OR(Inputs!C22&gt;Inputs!C15,AND(Inputs!C22=Inputs!C15,8&lt;1))),1,0)+IF(AND(CE16&gt;0,OR(Inputs!C23&gt;Inputs!C15,AND(Inputs!C23=Inputs!C15,9&lt;1))),1,0)))</f>
        <v>99</v>
      </c>
      <c r="X16" s="3">
        <f>IF(Inputs!$B$27&lt;&gt;"Ready","PENDING INPUTS",IF(A16&gt;Inputs!$B$6,0,MIN(MAX(0,(S16+T16+U16)-V16),MAX(0,C16-D16-(IF(O16&lt;W16,K16+L16+M16-N16,0)+IF(W16&lt;W16,S16+T16+U16-V16,0)+IF(AE16&lt;W16,AA16+AB16+AC16-AD16,0)+IF(AM16&lt;W16,AI16+AJ16+AK16-AL16,0)+IF(AU16&lt;W16,AQ16+AR16+AS16-AT16,0)+IF(BC16&lt;W16,AY16+AZ16+BA16-BB16,0)+IF(BK16&lt;W16,BG16+BH16+BI16-BJ16,0)+IF(BS16&lt;W16,BO16+BP16+BQ16-BR16,0)+IF(CA16&lt;W16,BW16+BX16+BY16-BZ16,0)+IF(CI16&lt;W16,CE16+CF16+CG16-CH16,0))))))</f>
        <v>0</v>
      </c>
      <c r="Y16" s="3">
        <f>IF(Inputs!$B$27&lt;&gt;"Ready","PENDING INPUTS",MIN((S16+T16+U16),IF(D16&gt;C16,IF(D16=0,0,V16*C16/D16),V16+X16)))</f>
        <v>0</v>
      </c>
      <c r="Z16" s="3">
        <f>IF(Inputs!$B$27&lt;&gt;"Ready","PENDING INPUTS",MAX(0,(S16+T16+U16)-Y16))</f>
        <v>0</v>
      </c>
      <c r="AA16" s="3">
        <f>IF(Inputs!$B$27&lt;&gt;"Ready","PENDING INPUTS",AH15)</f>
        <v>0</v>
      </c>
      <c r="AB16" s="3">
        <f>IF(Inputs!$B$27&lt;&gt;"Ready","PENDING INPUTS",IF(A16&lt;=Inputs!$B$6,ROUND(AA16*Inputs!C16/12,2),0))</f>
        <v>0</v>
      </c>
      <c r="AC16" s="3">
        <f>IF(Inputs!$B$27&lt;&gt;"Ready","PENDING INPUTS",IF(AND(A16&lt;=Inputs!$B$6,AA16&gt;0),Inputs!G16,0))</f>
        <v>0</v>
      </c>
      <c r="AD16" s="3">
        <f>IF(Inputs!$B$27&lt;&gt;"Ready","PENDING INPUTS",IF(A16&gt;Inputs!$B$6,0,MIN((AA16+AB16+AC16),IF(Inputs!H16=1,Inputs!D16,MAX(Inputs!F16,ROUND(AA16*Inputs!E16+AB16+AC16,2))))))</f>
        <v>0</v>
      </c>
      <c r="AE16">
        <f>IF(Inputs!$B$27&lt;&gt;"Ready","PENDING INPUTS",IF(AA16&lt;=0,99,1+IF(AND(K16&gt;0,OR(Inputs!C14&gt;Inputs!C16,AND(Inputs!C14=Inputs!C16,0&lt;2))),1,0)+IF(AND(S16&gt;0,OR(Inputs!C15&gt;Inputs!C16,AND(Inputs!C15=Inputs!C16,1&lt;2))),1,0)+IF(AND(AI16&gt;0,OR(Inputs!C17&gt;Inputs!C16,AND(Inputs!C17=Inputs!C16,3&lt;2))),1,0)+IF(AND(AQ16&gt;0,OR(Inputs!C18&gt;Inputs!C16,AND(Inputs!C18=Inputs!C16,4&lt;2))),1,0)+IF(AND(AY16&gt;0,OR(Inputs!C19&gt;Inputs!C16,AND(Inputs!C19=Inputs!C16,5&lt;2))),1,0)+IF(AND(BG16&gt;0,OR(Inputs!C20&gt;Inputs!C16,AND(Inputs!C20=Inputs!C16,6&lt;2))),1,0)+IF(AND(BO16&gt;0,OR(Inputs!C21&gt;Inputs!C16,AND(Inputs!C21=Inputs!C16,7&lt;2))),1,0)+IF(AND(BW16&gt;0,OR(Inputs!C22&gt;Inputs!C16,AND(Inputs!C22=Inputs!C16,8&lt;2))),1,0)+IF(AND(CE16&gt;0,OR(Inputs!C23&gt;Inputs!C16,AND(Inputs!C23=Inputs!C16,9&lt;2))),1,0)))</f>
        <v>99</v>
      </c>
      <c r="AF16" s="3">
        <f>IF(Inputs!$B$27&lt;&gt;"Ready","PENDING INPUTS",IF(A16&gt;Inputs!$B$6,0,MIN(MAX(0,(AA16+AB16+AC16)-AD16),MAX(0,C16-D16-(IF(O16&lt;AE16,K16+L16+M16-N16,0)+IF(W16&lt;AE16,S16+T16+U16-V16,0)+IF(AE16&lt;AE16,AA16+AB16+AC16-AD16,0)+IF(AM16&lt;AE16,AI16+AJ16+AK16-AL16,0)+IF(AU16&lt;AE16,AQ16+AR16+AS16-AT16,0)+IF(BC16&lt;AE16,AY16+AZ16+BA16-BB16,0)+IF(BK16&lt;AE16,BG16+BH16+BI16-BJ16,0)+IF(BS16&lt;AE16,BO16+BP16+BQ16-BR16,0)+IF(CA16&lt;AE16,BW16+BX16+BY16-BZ16,0)+IF(CI16&lt;AE16,CE16+CF16+CG16-CH16,0))))))</f>
        <v>0</v>
      </c>
      <c r="AG16" s="3">
        <f>IF(Inputs!$B$27&lt;&gt;"Ready","PENDING INPUTS",MIN((AA16+AB16+AC16),IF(D16&gt;C16,IF(D16=0,0,AD16*C16/D16),AD16+AF16)))</f>
        <v>0</v>
      </c>
      <c r="AH16" s="3">
        <f>IF(Inputs!$B$27&lt;&gt;"Ready","PENDING INPUTS",MAX(0,(AA16+AB16+AC16)-AG16))</f>
        <v>0</v>
      </c>
      <c r="AI16" s="3">
        <f>IF(Inputs!$B$27&lt;&gt;"Ready","PENDING INPUTS",AP15)</f>
        <v>0</v>
      </c>
      <c r="AJ16" s="3">
        <f>IF(Inputs!$B$27&lt;&gt;"Ready","PENDING INPUTS",IF(A16&lt;=Inputs!$B$6,ROUND(AI16*Inputs!C17/12,2),0))</f>
        <v>0</v>
      </c>
      <c r="AK16" s="3">
        <f>IF(Inputs!$B$27&lt;&gt;"Ready","PENDING INPUTS",IF(AND(A16&lt;=Inputs!$B$6,AI16&gt;0),Inputs!G17,0))</f>
        <v>0</v>
      </c>
      <c r="AL16" s="3">
        <f>IF(Inputs!$B$27&lt;&gt;"Ready","PENDING INPUTS",IF(A16&gt;Inputs!$B$6,0,MIN((AI16+AJ16+AK16),IF(Inputs!H17=1,Inputs!D17,MAX(Inputs!F17,ROUND(AI16*Inputs!E17+AJ16+AK16,2))))))</f>
        <v>0</v>
      </c>
      <c r="AM16">
        <f>IF(Inputs!$B$27&lt;&gt;"Ready","PENDING INPUTS",IF(AI16&lt;=0,99,1+IF(AND(K16&gt;0,OR(Inputs!C14&gt;Inputs!C17,AND(Inputs!C14=Inputs!C17,0&lt;3))),1,0)+IF(AND(S16&gt;0,OR(Inputs!C15&gt;Inputs!C17,AND(Inputs!C15=Inputs!C17,1&lt;3))),1,0)+IF(AND(AA16&gt;0,OR(Inputs!C16&gt;Inputs!C17,AND(Inputs!C16=Inputs!C17,2&lt;3))),1,0)+IF(AND(AQ16&gt;0,OR(Inputs!C18&gt;Inputs!C17,AND(Inputs!C18=Inputs!C17,4&lt;3))),1,0)+IF(AND(AY16&gt;0,OR(Inputs!C19&gt;Inputs!C17,AND(Inputs!C19=Inputs!C17,5&lt;3))),1,0)+IF(AND(BG16&gt;0,OR(Inputs!C20&gt;Inputs!C17,AND(Inputs!C20=Inputs!C17,6&lt;3))),1,0)+IF(AND(BO16&gt;0,OR(Inputs!C21&gt;Inputs!C17,AND(Inputs!C21=Inputs!C17,7&lt;3))),1,0)+IF(AND(BW16&gt;0,OR(Inputs!C22&gt;Inputs!C17,AND(Inputs!C22=Inputs!C17,8&lt;3))),1,0)+IF(AND(CE16&gt;0,OR(Inputs!C23&gt;Inputs!C17,AND(Inputs!C23=Inputs!C17,9&lt;3))),1,0)))</f>
        <v>99</v>
      </c>
      <c r="AN16" s="3">
        <f>IF(Inputs!$B$27&lt;&gt;"Ready","PENDING INPUTS",IF(A16&gt;Inputs!$B$6,0,MIN(MAX(0,(AI16+AJ16+AK16)-AL16),MAX(0,C16-D16-(IF(O16&lt;AM16,K16+L16+M16-N16,0)+IF(W16&lt;AM16,S16+T16+U16-V16,0)+IF(AE16&lt;AM16,AA16+AB16+AC16-AD16,0)+IF(AM16&lt;AM16,AI16+AJ16+AK16-AL16,0)+IF(AU16&lt;AM16,AQ16+AR16+AS16-AT16,0)+IF(BC16&lt;AM16,AY16+AZ16+BA16-BB16,0)+IF(BK16&lt;AM16,BG16+BH16+BI16-BJ16,0)+IF(BS16&lt;AM16,BO16+BP16+BQ16-BR16,0)+IF(CA16&lt;AM16,BW16+BX16+BY16-BZ16,0)+IF(CI16&lt;AM16,CE16+CF16+CG16-CH16,0))))))</f>
        <v>0</v>
      </c>
      <c r="AO16" s="3">
        <f>IF(Inputs!$B$27&lt;&gt;"Ready","PENDING INPUTS",MIN((AI16+AJ16+AK16),IF(D16&gt;C16,IF(D16=0,0,AL16*C16/D16),AL16+AN16)))</f>
        <v>0</v>
      </c>
      <c r="AP16" s="3">
        <f>IF(Inputs!$B$27&lt;&gt;"Ready","PENDING INPUTS",MAX(0,(AI16+AJ16+AK16)-AO16))</f>
        <v>0</v>
      </c>
      <c r="AQ16" s="3">
        <f>IF(Inputs!$B$27&lt;&gt;"Ready","PENDING INPUTS",AX15)</f>
        <v>0</v>
      </c>
      <c r="AR16" s="3">
        <f>IF(Inputs!$B$27&lt;&gt;"Ready","PENDING INPUTS",IF(A16&lt;=Inputs!$B$6,ROUND(AQ16*Inputs!C18/12,2),0))</f>
        <v>0</v>
      </c>
      <c r="AS16" s="3">
        <f>IF(Inputs!$B$27&lt;&gt;"Ready","PENDING INPUTS",IF(AND(A16&lt;=Inputs!$B$6,AQ16&gt;0),Inputs!G18,0))</f>
        <v>0</v>
      </c>
      <c r="AT16" s="3">
        <f>IF(Inputs!$B$27&lt;&gt;"Ready","PENDING INPUTS",IF(A16&gt;Inputs!$B$6,0,MIN((AQ16+AR16+AS16),IF(Inputs!H18=1,Inputs!D18,MAX(Inputs!F18,ROUND(AQ16*Inputs!E18+AR16+AS16,2))))))</f>
        <v>0</v>
      </c>
      <c r="AU16">
        <f>IF(Inputs!$B$27&lt;&gt;"Ready","PENDING INPUTS",IF(AQ16&lt;=0,99,1+IF(AND(K16&gt;0,OR(Inputs!C14&gt;Inputs!C18,AND(Inputs!C14=Inputs!C18,0&lt;4))),1,0)+IF(AND(S16&gt;0,OR(Inputs!C15&gt;Inputs!C18,AND(Inputs!C15=Inputs!C18,1&lt;4))),1,0)+IF(AND(AA16&gt;0,OR(Inputs!C16&gt;Inputs!C18,AND(Inputs!C16=Inputs!C18,2&lt;4))),1,0)+IF(AND(AI16&gt;0,OR(Inputs!C17&gt;Inputs!C18,AND(Inputs!C17=Inputs!C18,3&lt;4))),1,0)+IF(AND(AY16&gt;0,OR(Inputs!C19&gt;Inputs!C18,AND(Inputs!C19=Inputs!C18,5&lt;4))),1,0)+IF(AND(BG16&gt;0,OR(Inputs!C20&gt;Inputs!C18,AND(Inputs!C20=Inputs!C18,6&lt;4))),1,0)+IF(AND(BO16&gt;0,OR(Inputs!C21&gt;Inputs!C18,AND(Inputs!C21=Inputs!C18,7&lt;4))),1,0)+IF(AND(BW16&gt;0,OR(Inputs!C22&gt;Inputs!C18,AND(Inputs!C22=Inputs!C18,8&lt;4))),1,0)+IF(AND(CE16&gt;0,OR(Inputs!C23&gt;Inputs!C18,AND(Inputs!C23=Inputs!C18,9&lt;4))),1,0)))</f>
        <v>99</v>
      </c>
      <c r="AV16" s="3">
        <f>IF(Inputs!$B$27&lt;&gt;"Ready","PENDING INPUTS",IF(A16&gt;Inputs!$B$6,0,MIN(MAX(0,(AQ16+AR16+AS16)-AT16),MAX(0,C16-D16-(IF(O16&lt;AU16,K16+L16+M16-N16,0)+IF(W16&lt;AU16,S16+T16+U16-V16,0)+IF(AE16&lt;AU16,AA16+AB16+AC16-AD16,0)+IF(AM16&lt;AU16,AI16+AJ16+AK16-AL16,0)+IF(AU16&lt;AU16,AQ16+AR16+AS16-AT16,0)+IF(BC16&lt;AU16,AY16+AZ16+BA16-BB16,0)+IF(BK16&lt;AU16,BG16+BH16+BI16-BJ16,0)+IF(BS16&lt;AU16,BO16+BP16+BQ16-BR16,0)+IF(CA16&lt;AU16,BW16+BX16+BY16-BZ16,0)+IF(CI16&lt;AU16,CE16+CF16+CG16-CH16,0))))))</f>
        <v>0</v>
      </c>
      <c r="AW16" s="3">
        <f>IF(Inputs!$B$27&lt;&gt;"Ready","PENDING INPUTS",MIN((AQ16+AR16+AS16),IF(D16&gt;C16,IF(D16=0,0,AT16*C16/D16),AT16+AV16)))</f>
        <v>0</v>
      </c>
      <c r="AX16" s="3">
        <f>IF(Inputs!$B$27&lt;&gt;"Ready","PENDING INPUTS",MAX(0,(AQ16+AR16+AS16)-AW16))</f>
        <v>0</v>
      </c>
      <c r="AY16" s="3">
        <f>IF(Inputs!$B$27&lt;&gt;"Ready","PENDING INPUTS",BF15)</f>
        <v>0</v>
      </c>
      <c r="AZ16" s="3">
        <f>IF(Inputs!$B$27&lt;&gt;"Ready","PENDING INPUTS",IF(A16&lt;=Inputs!$B$6,ROUND(AY16*Inputs!C19/12,2),0))</f>
        <v>0</v>
      </c>
      <c r="BA16" s="3">
        <f>IF(Inputs!$B$27&lt;&gt;"Ready","PENDING INPUTS",IF(AND(A16&lt;=Inputs!$B$6,AY16&gt;0),Inputs!G19,0))</f>
        <v>0</v>
      </c>
      <c r="BB16" s="3">
        <f>IF(Inputs!$B$27&lt;&gt;"Ready","PENDING INPUTS",IF(A16&gt;Inputs!$B$6,0,MIN((AY16+AZ16+BA16),IF(Inputs!H19=1,Inputs!D19,MAX(Inputs!F19,ROUND(AY16*Inputs!E19+AZ16+BA16,2))))))</f>
        <v>0</v>
      </c>
      <c r="BC16">
        <f>IF(Inputs!$B$27&lt;&gt;"Ready","PENDING INPUTS",IF(AY16&lt;=0,99,1+IF(AND(K16&gt;0,OR(Inputs!C14&gt;Inputs!C19,AND(Inputs!C14=Inputs!C19,0&lt;5))),1,0)+IF(AND(S16&gt;0,OR(Inputs!C15&gt;Inputs!C19,AND(Inputs!C15=Inputs!C19,1&lt;5))),1,0)+IF(AND(AA16&gt;0,OR(Inputs!C16&gt;Inputs!C19,AND(Inputs!C16=Inputs!C19,2&lt;5))),1,0)+IF(AND(AI16&gt;0,OR(Inputs!C17&gt;Inputs!C19,AND(Inputs!C17=Inputs!C19,3&lt;5))),1,0)+IF(AND(AQ16&gt;0,OR(Inputs!C18&gt;Inputs!C19,AND(Inputs!C18=Inputs!C19,4&lt;5))),1,0)+IF(AND(BG16&gt;0,OR(Inputs!C20&gt;Inputs!C19,AND(Inputs!C20=Inputs!C19,6&lt;5))),1,0)+IF(AND(BO16&gt;0,OR(Inputs!C21&gt;Inputs!C19,AND(Inputs!C21=Inputs!C19,7&lt;5))),1,0)+IF(AND(BW16&gt;0,OR(Inputs!C22&gt;Inputs!C19,AND(Inputs!C22=Inputs!C19,8&lt;5))),1,0)+IF(AND(CE16&gt;0,OR(Inputs!C23&gt;Inputs!C19,AND(Inputs!C23=Inputs!C19,9&lt;5))),1,0)))</f>
        <v>99</v>
      </c>
      <c r="BD16" s="3">
        <f>IF(Inputs!$B$27&lt;&gt;"Ready","PENDING INPUTS",IF(A16&gt;Inputs!$B$6,0,MIN(MAX(0,(AY16+AZ16+BA16)-BB16),MAX(0,C16-D16-(IF(O16&lt;BC16,K16+L16+M16-N16,0)+IF(W16&lt;BC16,S16+T16+U16-V16,0)+IF(AE16&lt;BC16,AA16+AB16+AC16-AD16,0)+IF(AM16&lt;BC16,AI16+AJ16+AK16-AL16,0)+IF(AU16&lt;BC16,AQ16+AR16+AS16-AT16,0)+IF(BC16&lt;BC16,AY16+AZ16+BA16-BB16,0)+IF(BK16&lt;BC16,BG16+BH16+BI16-BJ16,0)+IF(BS16&lt;BC16,BO16+BP16+BQ16-BR16,0)+IF(CA16&lt;BC16,BW16+BX16+BY16-BZ16,0)+IF(CI16&lt;BC16,CE16+CF16+CG16-CH16,0))))))</f>
        <v>0</v>
      </c>
      <c r="BE16" s="3">
        <f>IF(Inputs!$B$27&lt;&gt;"Ready","PENDING INPUTS",MIN((AY16+AZ16+BA16),IF(D16&gt;C16,IF(D16=0,0,BB16*C16/D16),BB16+BD16)))</f>
        <v>0</v>
      </c>
      <c r="BF16" s="3">
        <f>IF(Inputs!$B$27&lt;&gt;"Ready","PENDING INPUTS",MAX(0,(AY16+AZ16+BA16)-BE16))</f>
        <v>0</v>
      </c>
      <c r="BG16" s="3">
        <f>IF(Inputs!$B$27&lt;&gt;"Ready","PENDING INPUTS",BN15)</f>
        <v>0</v>
      </c>
      <c r="BH16" s="3">
        <f>IF(Inputs!$B$27&lt;&gt;"Ready","PENDING INPUTS",IF(A16&lt;=Inputs!$B$6,ROUND(BG16*Inputs!C20/12,2),0))</f>
        <v>0</v>
      </c>
      <c r="BI16" s="3">
        <f>IF(Inputs!$B$27&lt;&gt;"Ready","PENDING INPUTS",IF(AND(A16&lt;=Inputs!$B$6,BG16&gt;0),Inputs!G20,0))</f>
        <v>0</v>
      </c>
      <c r="BJ16" s="3">
        <f>IF(Inputs!$B$27&lt;&gt;"Ready","PENDING INPUTS",IF(A16&gt;Inputs!$B$6,0,MIN((BG16+BH16+BI16),IF(Inputs!H20=1,Inputs!D20,MAX(Inputs!F20,ROUND(BG16*Inputs!E20+BH16+BI16,2))))))</f>
        <v>0</v>
      </c>
      <c r="BK16">
        <f>IF(Inputs!$B$27&lt;&gt;"Ready","PENDING INPUTS",IF(BG16&lt;=0,99,1+IF(AND(K16&gt;0,OR(Inputs!C14&gt;Inputs!C20,AND(Inputs!C14=Inputs!C20,0&lt;6))),1,0)+IF(AND(S16&gt;0,OR(Inputs!C15&gt;Inputs!C20,AND(Inputs!C15=Inputs!C20,1&lt;6))),1,0)+IF(AND(AA16&gt;0,OR(Inputs!C16&gt;Inputs!C20,AND(Inputs!C16=Inputs!C20,2&lt;6))),1,0)+IF(AND(AI16&gt;0,OR(Inputs!C17&gt;Inputs!C20,AND(Inputs!C17=Inputs!C20,3&lt;6))),1,0)+IF(AND(AQ16&gt;0,OR(Inputs!C18&gt;Inputs!C20,AND(Inputs!C18=Inputs!C20,4&lt;6))),1,0)+IF(AND(AY16&gt;0,OR(Inputs!C19&gt;Inputs!C20,AND(Inputs!C19=Inputs!C20,5&lt;6))),1,0)+IF(AND(BO16&gt;0,OR(Inputs!C21&gt;Inputs!C20,AND(Inputs!C21=Inputs!C20,7&lt;6))),1,0)+IF(AND(BW16&gt;0,OR(Inputs!C22&gt;Inputs!C20,AND(Inputs!C22=Inputs!C20,8&lt;6))),1,0)+IF(AND(CE16&gt;0,OR(Inputs!C23&gt;Inputs!C20,AND(Inputs!C23=Inputs!C20,9&lt;6))),1,0)))</f>
        <v>99</v>
      </c>
      <c r="BL16" s="3">
        <f>IF(Inputs!$B$27&lt;&gt;"Ready","PENDING INPUTS",IF(A16&gt;Inputs!$B$6,0,MIN(MAX(0,(BG16+BH16+BI16)-BJ16),MAX(0,C16-D16-(IF(O16&lt;BK16,K16+L16+M16-N16,0)+IF(W16&lt;BK16,S16+T16+U16-V16,0)+IF(AE16&lt;BK16,AA16+AB16+AC16-AD16,0)+IF(AM16&lt;BK16,AI16+AJ16+AK16-AL16,0)+IF(AU16&lt;BK16,AQ16+AR16+AS16-AT16,0)+IF(BC16&lt;BK16,AY16+AZ16+BA16-BB16,0)+IF(BK16&lt;BK16,BG16+BH16+BI16-BJ16,0)+IF(BS16&lt;BK16,BO16+BP16+BQ16-BR16,0)+IF(CA16&lt;BK16,BW16+BX16+BY16-BZ16,0)+IF(CI16&lt;BK16,CE16+CF16+CG16-CH16,0))))))</f>
        <v>0</v>
      </c>
      <c r="BM16" s="3">
        <f>IF(Inputs!$B$27&lt;&gt;"Ready","PENDING INPUTS",MIN((BG16+BH16+BI16),IF(D16&gt;C16,IF(D16=0,0,BJ16*C16/D16),BJ16+BL16)))</f>
        <v>0</v>
      </c>
      <c r="BN16" s="3">
        <f>IF(Inputs!$B$27&lt;&gt;"Ready","PENDING INPUTS",MAX(0,(BG16+BH16+BI16)-BM16))</f>
        <v>0</v>
      </c>
      <c r="BO16" s="3">
        <f>IF(Inputs!$B$27&lt;&gt;"Ready","PENDING INPUTS",BV15)</f>
        <v>0</v>
      </c>
      <c r="BP16" s="3">
        <f>IF(Inputs!$B$27&lt;&gt;"Ready","PENDING INPUTS",IF(A16&lt;=Inputs!$B$6,ROUND(BO16*Inputs!C21/12,2),0))</f>
        <v>0</v>
      </c>
      <c r="BQ16" s="3">
        <f>IF(Inputs!$B$27&lt;&gt;"Ready","PENDING INPUTS",IF(AND(A16&lt;=Inputs!$B$6,BO16&gt;0),Inputs!G21,0))</f>
        <v>0</v>
      </c>
      <c r="BR16" s="3">
        <f>IF(Inputs!$B$27&lt;&gt;"Ready","PENDING INPUTS",IF(A16&gt;Inputs!$B$6,0,MIN((BO16+BP16+BQ16),IF(Inputs!H21=1,Inputs!D21,MAX(Inputs!F21,ROUND(BO16*Inputs!E21+BP16+BQ16,2))))))</f>
        <v>0</v>
      </c>
      <c r="BS16">
        <f>IF(Inputs!$B$27&lt;&gt;"Ready","PENDING INPUTS",IF(BO16&lt;=0,99,1+IF(AND(K16&gt;0,OR(Inputs!C14&gt;Inputs!C21,AND(Inputs!C14=Inputs!C21,0&lt;7))),1,0)+IF(AND(S16&gt;0,OR(Inputs!C15&gt;Inputs!C21,AND(Inputs!C15=Inputs!C21,1&lt;7))),1,0)+IF(AND(AA16&gt;0,OR(Inputs!C16&gt;Inputs!C21,AND(Inputs!C16=Inputs!C21,2&lt;7))),1,0)+IF(AND(AI16&gt;0,OR(Inputs!C17&gt;Inputs!C21,AND(Inputs!C17=Inputs!C21,3&lt;7))),1,0)+IF(AND(AQ16&gt;0,OR(Inputs!C18&gt;Inputs!C21,AND(Inputs!C18=Inputs!C21,4&lt;7))),1,0)+IF(AND(AY16&gt;0,OR(Inputs!C19&gt;Inputs!C21,AND(Inputs!C19=Inputs!C21,5&lt;7))),1,0)+IF(AND(BG16&gt;0,OR(Inputs!C20&gt;Inputs!C21,AND(Inputs!C20=Inputs!C21,6&lt;7))),1,0)+IF(AND(BW16&gt;0,OR(Inputs!C22&gt;Inputs!C21,AND(Inputs!C22=Inputs!C21,8&lt;7))),1,0)+IF(AND(CE16&gt;0,OR(Inputs!C23&gt;Inputs!C21,AND(Inputs!C23=Inputs!C21,9&lt;7))),1,0)))</f>
        <v>99</v>
      </c>
      <c r="BT16" s="3">
        <f>IF(Inputs!$B$27&lt;&gt;"Ready","PENDING INPUTS",IF(A16&gt;Inputs!$B$6,0,MIN(MAX(0,(BO16+BP16+BQ16)-BR16),MAX(0,C16-D16-(IF(O16&lt;BS16,K16+L16+M16-N16,0)+IF(W16&lt;BS16,S16+T16+U16-V16,0)+IF(AE16&lt;BS16,AA16+AB16+AC16-AD16,0)+IF(AM16&lt;BS16,AI16+AJ16+AK16-AL16,0)+IF(AU16&lt;BS16,AQ16+AR16+AS16-AT16,0)+IF(BC16&lt;BS16,AY16+AZ16+BA16-BB16,0)+IF(BK16&lt;BS16,BG16+BH16+BI16-BJ16,0)+IF(BS16&lt;BS16,BO16+BP16+BQ16-BR16,0)+IF(CA16&lt;BS16,BW16+BX16+BY16-BZ16,0)+IF(CI16&lt;BS16,CE16+CF16+CG16-CH16,0))))))</f>
        <v>0</v>
      </c>
      <c r="BU16" s="3">
        <f>IF(Inputs!$B$27&lt;&gt;"Ready","PENDING INPUTS",MIN((BO16+BP16+BQ16),IF(D16&gt;C16,IF(D16=0,0,BR16*C16/D16),BR16+BT16)))</f>
        <v>0</v>
      </c>
      <c r="BV16" s="3">
        <f>IF(Inputs!$B$27&lt;&gt;"Ready","PENDING INPUTS",MAX(0,(BO16+BP16+BQ16)-BU16))</f>
        <v>0</v>
      </c>
      <c r="BW16" s="3">
        <f>IF(Inputs!$B$27&lt;&gt;"Ready","PENDING INPUTS",CD15)</f>
        <v>0</v>
      </c>
      <c r="BX16" s="3">
        <f>IF(Inputs!$B$27&lt;&gt;"Ready","PENDING INPUTS",IF(A16&lt;=Inputs!$B$6,ROUND(BW16*Inputs!C22/12,2),0))</f>
        <v>0</v>
      </c>
      <c r="BY16" s="3">
        <f>IF(Inputs!$B$27&lt;&gt;"Ready","PENDING INPUTS",IF(AND(A16&lt;=Inputs!$B$6,BW16&gt;0),Inputs!G22,0))</f>
        <v>0</v>
      </c>
      <c r="BZ16" s="3">
        <f>IF(Inputs!$B$27&lt;&gt;"Ready","PENDING INPUTS",IF(A16&gt;Inputs!$B$6,0,MIN((BW16+BX16+BY16),IF(Inputs!H22=1,Inputs!D22,MAX(Inputs!F22,ROUND(BW16*Inputs!E22+BX16+BY16,2))))))</f>
        <v>0</v>
      </c>
      <c r="CA16">
        <f>IF(Inputs!$B$27&lt;&gt;"Ready","PENDING INPUTS",IF(BW16&lt;=0,99,1+IF(AND(K16&gt;0,OR(Inputs!C14&gt;Inputs!C22,AND(Inputs!C14=Inputs!C22,0&lt;8))),1,0)+IF(AND(S16&gt;0,OR(Inputs!C15&gt;Inputs!C22,AND(Inputs!C15=Inputs!C22,1&lt;8))),1,0)+IF(AND(AA16&gt;0,OR(Inputs!C16&gt;Inputs!C22,AND(Inputs!C16=Inputs!C22,2&lt;8))),1,0)+IF(AND(AI16&gt;0,OR(Inputs!C17&gt;Inputs!C22,AND(Inputs!C17=Inputs!C22,3&lt;8))),1,0)+IF(AND(AQ16&gt;0,OR(Inputs!C18&gt;Inputs!C22,AND(Inputs!C18=Inputs!C22,4&lt;8))),1,0)+IF(AND(AY16&gt;0,OR(Inputs!C19&gt;Inputs!C22,AND(Inputs!C19=Inputs!C22,5&lt;8))),1,0)+IF(AND(BG16&gt;0,OR(Inputs!C20&gt;Inputs!C22,AND(Inputs!C20=Inputs!C22,6&lt;8))),1,0)+IF(AND(BO16&gt;0,OR(Inputs!C21&gt;Inputs!C22,AND(Inputs!C21=Inputs!C22,7&lt;8))),1,0)+IF(AND(CE16&gt;0,OR(Inputs!C23&gt;Inputs!C22,AND(Inputs!C23=Inputs!C22,9&lt;8))),1,0)))</f>
        <v>99</v>
      </c>
      <c r="CB16" s="3">
        <f>IF(Inputs!$B$27&lt;&gt;"Ready","PENDING INPUTS",IF(A16&gt;Inputs!$B$6,0,MIN(MAX(0,(BW16+BX16+BY16)-BZ16),MAX(0,C16-D16-(IF(O16&lt;CA16,K16+L16+M16-N16,0)+IF(W16&lt;CA16,S16+T16+U16-V16,0)+IF(AE16&lt;CA16,AA16+AB16+AC16-AD16,0)+IF(AM16&lt;CA16,AI16+AJ16+AK16-AL16,0)+IF(AU16&lt;CA16,AQ16+AR16+AS16-AT16,0)+IF(BC16&lt;CA16,AY16+AZ16+BA16-BB16,0)+IF(BK16&lt;CA16,BG16+BH16+BI16-BJ16,0)+IF(BS16&lt;CA16,BO16+BP16+BQ16-BR16,0)+IF(CA16&lt;CA16,BW16+BX16+BY16-BZ16,0)+IF(CI16&lt;CA16,CE16+CF16+CG16-CH16,0))))))</f>
        <v>0</v>
      </c>
      <c r="CC16" s="3">
        <f>IF(Inputs!$B$27&lt;&gt;"Ready","PENDING INPUTS",MIN((BW16+BX16+BY16),IF(D16&gt;C16,IF(D16=0,0,BZ16*C16/D16),BZ16+CB16)))</f>
        <v>0</v>
      </c>
      <c r="CD16" s="3">
        <f>IF(Inputs!$B$27&lt;&gt;"Ready","PENDING INPUTS",MAX(0,(BW16+BX16+BY16)-CC16))</f>
        <v>0</v>
      </c>
      <c r="CE16" s="3">
        <f>IF(Inputs!$B$27&lt;&gt;"Ready","PENDING INPUTS",CL15)</f>
        <v>0</v>
      </c>
      <c r="CF16" s="3">
        <f>IF(Inputs!$B$27&lt;&gt;"Ready","PENDING INPUTS",IF(A16&lt;=Inputs!$B$6,ROUND(CE16*Inputs!C23/12,2),0))</f>
        <v>0</v>
      </c>
      <c r="CG16" s="3">
        <f>IF(Inputs!$B$27&lt;&gt;"Ready","PENDING INPUTS",IF(AND(A16&lt;=Inputs!$B$6,CE16&gt;0),Inputs!G23,0))</f>
        <v>0</v>
      </c>
      <c r="CH16" s="3">
        <f>IF(Inputs!$B$27&lt;&gt;"Ready","PENDING INPUTS",IF(A16&gt;Inputs!$B$6,0,MIN((CE16+CF16+CG16),IF(Inputs!H23=1,Inputs!D23,MAX(Inputs!F23,ROUND(CE16*Inputs!E23+CF16+CG16,2))))))</f>
        <v>0</v>
      </c>
      <c r="CI16">
        <f>IF(Inputs!$B$27&lt;&gt;"Ready","PENDING INPUTS",IF(CE16&lt;=0,99,1+IF(AND(K16&gt;0,OR(Inputs!C14&gt;Inputs!C23,AND(Inputs!C14=Inputs!C23,0&lt;9))),1,0)+IF(AND(S16&gt;0,OR(Inputs!C15&gt;Inputs!C23,AND(Inputs!C15=Inputs!C23,1&lt;9))),1,0)+IF(AND(AA16&gt;0,OR(Inputs!C16&gt;Inputs!C23,AND(Inputs!C16=Inputs!C23,2&lt;9))),1,0)+IF(AND(AI16&gt;0,OR(Inputs!C17&gt;Inputs!C23,AND(Inputs!C17=Inputs!C23,3&lt;9))),1,0)+IF(AND(AQ16&gt;0,OR(Inputs!C18&gt;Inputs!C23,AND(Inputs!C18=Inputs!C23,4&lt;9))),1,0)+IF(AND(AY16&gt;0,OR(Inputs!C19&gt;Inputs!C23,AND(Inputs!C19=Inputs!C23,5&lt;9))),1,0)+IF(AND(BG16&gt;0,OR(Inputs!C20&gt;Inputs!C23,AND(Inputs!C20=Inputs!C23,6&lt;9))),1,0)+IF(AND(BO16&gt;0,OR(Inputs!C21&gt;Inputs!C23,AND(Inputs!C21=Inputs!C23,7&lt;9))),1,0)+IF(AND(BW16&gt;0,OR(Inputs!C22&gt;Inputs!C23,AND(Inputs!C22=Inputs!C23,8&lt;9))),1,0)))</f>
        <v>99</v>
      </c>
      <c r="CJ16" s="3">
        <f>IF(Inputs!$B$27&lt;&gt;"Ready","PENDING INPUTS",IF(A16&gt;Inputs!$B$6,0,MIN(MAX(0,(CE16+CF16+CG16)-CH16),MAX(0,C16-D16-(IF(O16&lt;CI16,K16+L16+M16-N16,0)+IF(W16&lt;CI16,S16+T16+U16-V16,0)+IF(AE16&lt;CI16,AA16+AB16+AC16-AD16,0)+IF(AM16&lt;CI16,AI16+AJ16+AK16-AL16,0)+IF(AU16&lt;CI16,AQ16+AR16+AS16-AT16,0)+IF(BC16&lt;CI16,AY16+AZ16+BA16-BB16,0)+IF(BK16&lt;CI16,BG16+BH16+BI16-BJ16,0)+IF(BS16&lt;CI16,BO16+BP16+BQ16-BR16,0)+IF(CA16&lt;CI16,BW16+BX16+BY16-BZ16,0)+IF(CI16&lt;CI16,CE16+CF16+CG16-CH16,0))))))</f>
        <v>0</v>
      </c>
      <c r="CK16" s="3">
        <f>IF(Inputs!$B$27&lt;&gt;"Ready","PENDING INPUTS",MIN((CE16+CF16+CG16),IF(D16&gt;C16,IF(D16=0,0,CH16*C16/D16),CH16+CJ16)))</f>
        <v>0</v>
      </c>
      <c r="CL16" s="3">
        <f>IF(Inputs!$B$27&lt;&gt;"Ready","PENDING INPUTS",MAX(0,(CE16+CF16+CG16)-CK16))</f>
        <v>0</v>
      </c>
    </row>
    <row r="17" spans="1:90" ht="27.95" customHeight="1" x14ac:dyDescent="0.25">
      <c r="A17">
        <v>13</v>
      </c>
      <c r="B17" s="13">
        <f>IF(Inputs!$B$27&lt;&gt;"Ready","PENDING INPUTS",EDATE(Inputs!$B$5,A17-1))</f>
        <v>46661</v>
      </c>
      <c r="C17" s="3">
        <f>IF(Inputs!$B$27&lt;&gt;"Ready","PENDING INPUTS",IF(A17&lt;=Inputs!$B$6,MAX(0,Inputs!$B$4+IF(A17=Inputs!$B$7,Inputs!$B$8,0)+IF(A17=Inputs!$B$9,Inputs!$B$10,0)),0))</f>
        <v>0</v>
      </c>
      <c r="D17" s="3">
        <f>IF(Inputs!$B$27&lt;&gt;"Ready","PENDING INPUTS",SUM(N17,V17,AD17,AL17,AT17,BB17,BJ17,BR17,BZ17,CH17))</f>
        <v>0</v>
      </c>
      <c r="E17" s="3">
        <f>IF(Inputs!$B$27&lt;&gt;"Ready","PENDING INPUTS",MAX(0,D17-C17))</f>
        <v>0</v>
      </c>
      <c r="F17" s="3">
        <f>IF(Inputs!$B$27&lt;&gt;"Ready","PENDING INPUTS",SUM(Q17,Y17,AG17,AO17,AW17,BE17,BM17,BU17,CC17,CK17))</f>
        <v>0</v>
      </c>
      <c r="G17" s="3">
        <f>IF(Inputs!$B$27&lt;&gt;"Ready","PENDING INPUTS",SUM(L17,T17,AB17,AJ17,AR17,AZ17,BH17,BP17,BX17,CF17))</f>
        <v>0</v>
      </c>
      <c r="H17" s="3">
        <f>IF(Inputs!$B$27&lt;&gt;"Ready","PENDING INPUTS",SUM(M17,U17,AC17,AK17,AS17,BA17,BI17,BQ17,BY17,CG17))</f>
        <v>0</v>
      </c>
      <c r="I17" s="3">
        <f>IF(Inputs!$B$27&lt;&gt;"Ready","PENDING INPUTS",SUM(R17,Z17,AH17,AP17,AX17,BF17,BN17,BV17,CD17,CL17))</f>
        <v>0</v>
      </c>
      <c r="J17" t="str">
        <f>IF(Inputs!$B$27&lt;&gt;"Ready","PENDING INPUTS",IF(A17&gt;Inputs!$B$6,"Beyond horizon",IF(E17&gt;0.005,"MINIMUM SHORTFALL",IF(I17&lt;0.005,"Paid off","In progress"))))</f>
        <v>Paid off</v>
      </c>
      <c r="K17" s="3">
        <f>IF(Inputs!$B$27&lt;&gt;"Ready","PENDING INPUTS",R16)</f>
        <v>0</v>
      </c>
      <c r="L17" s="3">
        <f>IF(Inputs!$B$27&lt;&gt;"Ready","PENDING INPUTS",IF(A17&lt;=Inputs!$B$6,ROUND(K17*Inputs!C14/12,2),0))</f>
        <v>0</v>
      </c>
      <c r="M17" s="3">
        <f>IF(Inputs!$B$27&lt;&gt;"Ready","PENDING INPUTS",IF(AND(A17&lt;=Inputs!$B$6,K17&gt;0),Inputs!G14,0))</f>
        <v>0</v>
      </c>
      <c r="N17" s="3">
        <f>IF(Inputs!$B$27&lt;&gt;"Ready","PENDING INPUTS",IF(A17&gt;Inputs!$B$6,0,MIN((K17+L17+M17),IF(Inputs!H14=1,Inputs!D14,MAX(Inputs!F14,ROUND(K17*Inputs!E14+L17+M17,2))))))</f>
        <v>0</v>
      </c>
      <c r="O17">
        <f>IF(Inputs!$B$27&lt;&gt;"Ready","PENDING INPUTS",IF(K17&lt;=0,99,1+IF(AND(S17&gt;0,OR(Inputs!C15&gt;Inputs!C14,AND(Inputs!C15=Inputs!C14,1&lt;0))),1,0)+IF(AND(AA17&gt;0,OR(Inputs!C16&gt;Inputs!C14,AND(Inputs!C16=Inputs!C14,2&lt;0))),1,0)+IF(AND(AI17&gt;0,OR(Inputs!C17&gt;Inputs!C14,AND(Inputs!C17=Inputs!C14,3&lt;0))),1,0)+IF(AND(AQ17&gt;0,OR(Inputs!C18&gt;Inputs!C14,AND(Inputs!C18=Inputs!C14,4&lt;0))),1,0)+IF(AND(AY17&gt;0,OR(Inputs!C19&gt;Inputs!C14,AND(Inputs!C19=Inputs!C14,5&lt;0))),1,0)+IF(AND(BG17&gt;0,OR(Inputs!C20&gt;Inputs!C14,AND(Inputs!C20=Inputs!C14,6&lt;0))),1,0)+IF(AND(BO17&gt;0,OR(Inputs!C21&gt;Inputs!C14,AND(Inputs!C21=Inputs!C14,7&lt;0))),1,0)+IF(AND(BW17&gt;0,OR(Inputs!C22&gt;Inputs!C14,AND(Inputs!C22=Inputs!C14,8&lt;0))),1,0)+IF(AND(CE17&gt;0,OR(Inputs!C23&gt;Inputs!C14,AND(Inputs!C23=Inputs!C14,9&lt;0))),1,0)))</f>
        <v>99</v>
      </c>
      <c r="P17" s="3">
        <f>IF(Inputs!$B$27&lt;&gt;"Ready","PENDING INPUTS",IF(A17&gt;Inputs!$B$6,0,MIN(MAX(0,(K17+L17+M17)-N17),MAX(0,C17-D17-(IF(O17&lt;O17,K17+L17+M17-N17,0)+IF(W17&lt;O17,S17+T17+U17-V17,0)+IF(AE17&lt;O17,AA17+AB17+AC17-AD17,0)+IF(AM17&lt;O17,AI17+AJ17+AK17-AL17,0)+IF(AU17&lt;O17,AQ17+AR17+AS17-AT17,0)+IF(BC17&lt;O17,AY17+AZ17+BA17-BB17,0)+IF(BK17&lt;O17,BG17+BH17+BI17-BJ17,0)+IF(BS17&lt;O17,BO17+BP17+BQ17-BR17,0)+IF(CA17&lt;O17,BW17+BX17+BY17-BZ17,0)+IF(CI17&lt;O17,CE17+CF17+CG17-CH17,0))))))</f>
        <v>0</v>
      </c>
      <c r="Q17" s="3">
        <f>IF(Inputs!$B$27&lt;&gt;"Ready","PENDING INPUTS",MIN((K17+L17+M17),IF(D17&gt;C17,IF(D17=0,0,N17*C17/D17),N17+P17)))</f>
        <v>0</v>
      </c>
      <c r="R17" s="3">
        <f>IF(Inputs!$B$27&lt;&gt;"Ready","PENDING INPUTS",MAX(0,(K17+L17+M17)-Q17))</f>
        <v>0</v>
      </c>
      <c r="S17" s="3">
        <f>IF(Inputs!$B$27&lt;&gt;"Ready","PENDING INPUTS",Z16)</f>
        <v>0</v>
      </c>
      <c r="T17" s="3">
        <f>IF(Inputs!$B$27&lt;&gt;"Ready","PENDING INPUTS",IF(A17&lt;=Inputs!$B$6,ROUND(S17*Inputs!C15/12,2),0))</f>
        <v>0</v>
      </c>
      <c r="U17" s="3">
        <f>IF(Inputs!$B$27&lt;&gt;"Ready","PENDING INPUTS",IF(AND(A17&lt;=Inputs!$B$6,S17&gt;0),Inputs!G15,0))</f>
        <v>0</v>
      </c>
      <c r="V17" s="3">
        <f>IF(Inputs!$B$27&lt;&gt;"Ready","PENDING INPUTS",IF(A17&gt;Inputs!$B$6,0,MIN((S17+T17+U17),IF(Inputs!H15=1,Inputs!D15,MAX(Inputs!F15,ROUND(S17*Inputs!E15+T17+U17,2))))))</f>
        <v>0</v>
      </c>
      <c r="W17">
        <f>IF(Inputs!$B$27&lt;&gt;"Ready","PENDING INPUTS",IF(S17&lt;=0,99,1+IF(AND(K17&gt;0,OR(Inputs!C14&gt;Inputs!C15,AND(Inputs!C14=Inputs!C15,0&lt;1))),1,0)+IF(AND(AA17&gt;0,OR(Inputs!C16&gt;Inputs!C15,AND(Inputs!C16=Inputs!C15,2&lt;1))),1,0)+IF(AND(AI17&gt;0,OR(Inputs!C17&gt;Inputs!C15,AND(Inputs!C17=Inputs!C15,3&lt;1))),1,0)+IF(AND(AQ17&gt;0,OR(Inputs!C18&gt;Inputs!C15,AND(Inputs!C18=Inputs!C15,4&lt;1))),1,0)+IF(AND(AY17&gt;0,OR(Inputs!C19&gt;Inputs!C15,AND(Inputs!C19=Inputs!C15,5&lt;1))),1,0)+IF(AND(BG17&gt;0,OR(Inputs!C20&gt;Inputs!C15,AND(Inputs!C20=Inputs!C15,6&lt;1))),1,0)+IF(AND(BO17&gt;0,OR(Inputs!C21&gt;Inputs!C15,AND(Inputs!C21=Inputs!C15,7&lt;1))),1,0)+IF(AND(BW17&gt;0,OR(Inputs!C22&gt;Inputs!C15,AND(Inputs!C22=Inputs!C15,8&lt;1))),1,0)+IF(AND(CE17&gt;0,OR(Inputs!C23&gt;Inputs!C15,AND(Inputs!C23=Inputs!C15,9&lt;1))),1,0)))</f>
        <v>99</v>
      </c>
      <c r="X17" s="3">
        <f>IF(Inputs!$B$27&lt;&gt;"Ready","PENDING INPUTS",IF(A17&gt;Inputs!$B$6,0,MIN(MAX(0,(S17+T17+U17)-V17),MAX(0,C17-D17-(IF(O17&lt;W17,K17+L17+M17-N17,0)+IF(W17&lt;W17,S17+T17+U17-V17,0)+IF(AE17&lt;W17,AA17+AB17+AC17-AD17,0)+IF(AM17&lt;W17,AI17+AJ17+AK17-AL17,0)+IF(AU17&lt;W17,AQ17+AR17+AS17-AT17,0)+IF(BC17&lt;W17,AY17+AZ17+BA17-BB17,0)+IF(BK17&lt;W17,BG17+BH17+BI17-BJ17,0)+IF(BS17&lt;W17,BO17+BP17+BQ17-BR17,0)+IF(CA17&lt;W17,BW17+BX17+BY17-BZ17,0)+IF(CI17&lt;W17,CE17+CF17+CG17-CH17,0))))))</f>
        <v>0</v>
      </c>
      <c r="Y17" s="3">
        <f>IF(Inputs!$B$27&lt;&gt;"Ready","PENDING INPUTS",MIN((S17+T17+U17),IF(D17&gt;C17,IF(D17=0,0,V17*C17/D17),V17+X17)))</f>
        <v>0</v>
      </c>
      <c r="Z17" s="3">
        <f>IF(Inputs!$B$27&lt;&gt;"Ready","PENDING INPUTS",MAX(0,(S17+T17+U17)-Y17))</f>
        <v>0</v>
      </c>
      <c r="AA17" s="3">
        <f>IF(Inputs!$B$27&lt;&gt;"Ready","PENDING INPUTS",AH16)</f>
        <v>0</v>
      </c>
      <c r="AB17" s="3">
        <f>IF(Inputs!$B$27&lt;&gt;"Ready","PENDING INPUTS",IF(A17&lt;=Inputs!$B$6,ROUND(AA17*Inputs!C16/12,2),0))</f>
        <v>0</v>
      </c>
      <c r="AC17" s="3">
        <f>IF(Inputs!$B$27&lt;&gt;"Ready","PENDING INPUTS",IF(AND(A17&lt;=Inputs!$B$6,AA17&gt;0),Inputs!G16,0))</f>
        <v>0</v>
      </c>
      <c r="AD17" s="3">
        <f>IF(Inputs!$B$27&lt;&gt;"Ready","PENDING INPUTS",IF(A17&gt;Inputs!$B$6,0,MIN((AA17+AB17+AC17),IF(Inputs!H16=1,Inputs!D16,MAX(Inputs!F16,ROUND(AA17*Inputs!E16+AB17+AC17,2))))))</f>
        <v>0</v>
      </c>
      <c r="AE17">
        <f>IF(Inputs!$B$27&lt;&gt;"Ready","PENDING INPUTS",IF(AA17&lt;=0,99,1+IF(AND(K17&gt;0,OR(Inputs!C14&gt;Inputs!C16,AND(Inputs!C14=Inputs!C16,0&lt;2))),1,0)+IF(AND(S17&gt;0,OR(Inputs!C15&gt;Inputs!C16,AND(Inputs!C15=Inputs!C16,1&lt;2))),1,0)+IF(AND(AI17&gt;0,OR(Inputs!C17&gt;Inputs!C16,AND(Inputs!C17=Inputs!C16,3&lt;2))),1,0)+IF(AND(AQ17&gt;0,OR(Inputs!C18&gt;Inputs!C16,AND(Inputs!C18=Inputs!C16,4&lt;2))),1,0)+IF(AND(AY17&gt;0,OR(Inputs!C19&gt;Inputs!C16,AND(Inputs!C19=Inputs!C16,5&lt;2))),1,0)+IF(AND(BG17&gt;0,OR(Inputs!C20&gt;Inputs!C16,AND(Inputs!C20=Inputs!C16,6&lt;2))),1,0)+IF(AND(BO17&gt;0,OR(Inputs!C21&gt;Inputs!C16,AND(Inputs!C21=Inputs!C16,7&lt;2))),1,0)+IF(AND(BW17&gt;0,OR(Inputs!C22&gt;Inputs!C16,AND(Inputs!C22=Inputs!C16,8&lt;2))),1,0)+IF(AND(CE17&gt;0,OR(Inputs!C23&gt;Inputs!C16,AND(Inputs!C23=Inputs!C16,9&lt;2))),1,0)))</f>
        <v>99</v>
      </c>
      <c r="AF17" s="3">
        <f>IF(Inputs!$B$27&lt;&gt;"Ready","PENDING INPUTS",IF(A17&gt;Inputs!$B$6,0,MIN(MAX(0,(AA17+AB17+AC17)-AD17),MAX(0,C17-D17-(IF(O17&lt;AE17,K17+L17+M17-N17,0)+IF(W17&lt;AE17,S17+T17+U17-V17,0)+IF(AE17&lt;AE17,AA17+AB17+AC17-AD17,0)+IF(AM17&lt;AE17,AI17+AJ17+AK17-AL17,0)+IF(AU17&lt;AE17,AQ17+AR17+AS17-AT17,0)+IF(BC17&lt;AE17,AY17+AZ17+BA17-BB17,0)+IF(BK17&lt;AE17,BG17+BH17+BI17-BJ17,0)+IF(BS17&lt;AE17,BO17+BP17+BQ17-BR17,0)+IF(CA17&lt;AE17,BW17+BX17+BY17-BZ17,0)+IF(CI17&lt;AE17,CE17+CF17+CG17-CH17,0))))))</f>
        <v>0</v>
      </c>
      <c r="AG17" s="3">
        <f>IF(Inputs!$B$27&lt;&gt;"Ready","PENDING INPUTS",MIN((AA17+AB17+AC17),IF(D17&gt;C17,IF(D17=0,0,AD17*C17/D17),AD17+AF17)))</f>
        <v>0</v>
      </c>
      <c r="AH17" s="3">
        <f>IF(Inputs!$B$27&lt;&gt;"Ready","PENDING INPUTS",MAX(0,(AA17+AB17+AC17)-AG17))</f>
        <v>0</v>
      </c>
      <c r="AI17" s="3">
        <f>IF(Inputs!$B$27&lt;&gt;"Ready","PENDING INPUTS",AP16)</f>
        <v>0</v>
      </c>
      <c r="AJ17" s="3">
        <f>IF(Inputs!$B$27&lt;&gt;"Ready","PENDING INPUTS",IF(A17&lt;=Inputs!$B$6,ROUND(AI17*Inputs!C17/12,2),0))</f>
        <v>0</v>
      </c>
      <c r="AK17" s="3">
        <f>IF(Inputs!$B$27&lt;&gt;"Ready","PENDING INPUTS",IF(AND(A17&lt;=Inputs!$B$6,AI17&gt;0),Inputs!G17,0))</f>
        <v>0</v>
      </c>
      <c r="AL17" s="3">
        <f>IF(Inputs!$B$27&lt;&gt;"Ready","PENDING INPUTS",IF(A17&gt;Inputs!$B$6,0,MIN((AI17+AJ17+AK17),IF(Inputs!H17=1,Inputs!D17,MAX(Inputs!F17,ROUND(AI17*Inputs!E17+AJ17+AK17,2))))))</f>
        <v>0</v>
      </c>
      <c r="AM17">
        <f>IF(Inputs!$B$27&lt;&gt;"Ready","PENDING INPUTS",IF(AI17&lt;=0,99,1+IF(AND(K17&gt;0,OR(Inputs!C14&gt;Inputs!C17,AND(Inputs!C14=Inputs!C17,0&lt;3))),1,0)+IF(AND(S17&gt;0,OR(Inputs!C15&gt;Inputs!C17,AND(Inputs!C15=Inputs!C17,1&lt;3))),1,0)+IF(AND(AA17&gt;0,OR(Inputs!C16&gt;Inputs!C17,AND(Inputs!C16=Inputs!C17,2&lt;3))),1,0)+IF(AND(AQ17&gt;0,OR(Inputs!C18&gt;Inputs!C17,AND(Inputs!C18=Inputs!C17,4&lt;3))),1,0)+IF(AND(AY17&gt;0,OR(Inputs!C19&gt;Inputs!C17,AND(Inputs!C19=Inputs!C17,5&lt;3))),1,0)+IF(AND(BG17&gt;0,OR(Inputs!C20&gt;Inputs!C17,AND(Inputs!C20=Inputs!C17,6&lt;3))),1,0)+IF(AND(BO17&gt;0,OR(Inputs!C21&gt;Inputs!C17,AND(Inputs!C21=Inputs!C17,7&lt;3))),1,0)+IF(AND(BW17&gt;0,OR(Inputs!C22&gt;Inputs!C17,AND(Inputs!C22=Inputs!C17,8&lt;3))),1,0)+IF(AND(CE17&gt;0,OR(Inputs!C23&gt;Inputs!C17,AND(Inputs!C23=Inputs!C17,9&lt;3))),1,0)))</f>
        <v>99</v>
      </c>
      <c r="AN17" s="3">
        <f>IF(Inputs!$B$27&lt;&gt;"Ready","PENDING INPUTS",IF(A17&gt;Inputs!$B$6,0,MIN(MAX(0,(AI17+AJ17+AK17)-AL17),MAX(0,C17-D17-(IF(O17&lt;AM17,K17+L17+M17-N17,0)+IF(W17&lt;AM17,S17+T17+U17-V17,0)+IF(AE17&lt;AM17,AA17+AB17+AC17-AD17,0)+IF(AM17&lt;AM17,AI17+AJ17+AK17-AL17,0)+IF(AU17&lt;AM17,AQ17+AR17+AS17-AT17,0)+IF(BC17&lt;AM17,AY17+AZ17+BA17-BB17,0)+IF(BK17&lt;AM17,BG17+BH17+BI17-BJ17,0)+IF(BS17&lt;AM17,BO17+BP17+BQ17-BR17,0)+IF(CA17&lt;AM17,BW17+BX17+BY17-BZ17,0)+IF(CI17&lt;AM17,CE17+CF17+CG17-CH17,0))))))</f>
        <v>0</v>
      </c>
      <c r="AO17" s="3">
        <f>IF(Inputs!$B$27&lt;&gt;"Ready","PENDING INPUTS",MIN((AI17+AJ17+AK17),IF(D17&gt;C17,IF(D17=0,0,AL17*C17/D17),AL17+AN17)))</f>
        <v>0</v>
      </c>
      <c r="AP17" s="3">
        <f>IF(Inputs!$B$27&lt;&gt;"Ready","PENDING INPUTS",MAX(0,(AI17+AJ17+AK17)-AO17))</f>
        <v>0</v>
      </c>
      <c r="AQ17" s="3">
        <f>IF(Inputs!$B$27&lt;&gt;"Ready","PENDING INPUTS",AX16)</f>
        <v>0</v>
      </c>
      <c r="AR17" s="3">
        <f>IF(Inputs!$B$27&lt;&gt;"Ready","PENDING INPUTS",IF(A17&lt;=Inputs!$B$6,ROUND(AQ17*Inputs!C18/12,2),0))</f>
        <v>0</v>
      </c>
      <c r="AS17" s="3">
        <f>IF(Inputs!$B$27&lt;&gt;"Ready","PENDING INPUTS",IF(AND(A17&lt;=Inputs!$B$6,AQ17&gt;0),Inputs!G18,0))</f>
        <v>0</v>
      </c>
      <c r="AT17" s="3">
        <f>IF(Inputs!$B$27&lt;&gt;"Ready","PENDING INPUTS",IF(A17&gt;Inputs!$B$6,0,MIN((AQ17+AR17+AS17),IF(Inputs!H18=1,Inputs!D18,MAX(Inputs!F18,ROUND(AQ17*Inputs!E18+AR17+AS17,2))))))</f>
        <v>0</v>
      </c>
      <c r="AU17">
        <f>IF(Inputs!$B$27&lt;&gt;"Ready","PENDING INPUTS",IF(AQ17&lt;=0,99,1+IF(AND(K17&gt;0,OR(Inputs!C14&gt;Inputs!C18,AND(Inputs!C14=Inputs!C18,0&lt;4))),1,0)+IF(AND(S17&gt;0,OR(Inputs!C15&gt;Inputs!C18,AND(Inputs!C15=Inputs!C18,1&lt;4))),1,0)+IF(AND(AA17&gt;0,OR(Inputs!C16&gt;Inputs!C18,AND(Inputs!C16=Inputs!C18,2&lt;4))),1,0)+IF(AND(AI17&gt;0,OR(Inputs!C17&gt;Inputs!C18,AND(Inputs!C17=Inputs!C18,3&lt;4))),1,0)+IF(AND(AY17&gt;0,OR(Inputs!C19&gt;Inputs!C18,AND(Inputs!C19=Inputs!C18,5&lt;4))),1,0)+IF(AND(BG17&gt;0,OR(Inputs!C20&gt;Inputs!C18,AND(Inputs!C20=Inputs!C18,6&lt;4))),1,0)+IF(AND(BO17&gt;0,OR(Inputs!C21&gt;Inputs!C18,AND(Inputs!C21=Inputs!C18,7&lt;4))),1,0)+IF(AND(BW17&gt;0,OR(Inputs!C22&gt;Inputs!C18,AND(Inputs!C22=Inputs!C18,8&lt;4))),1,0)+IF(AND(CE17&gt;0,OR(Inputs!C23&gt;Inputs!C18,AND(Inputs!C23=Inputs!C18,9&lt;4))),1,0)))</f>
        <v>99</v>
      </c>
      <c r="AV17" s="3">
        <f>IF(Inputs!$B$27&lt;&gt;"Ready","PENDING INPUTS",IF(A17&gt;Inputs!$B$6,0,MIN(MAX(0,(AQ17+AR17+AS17)-AT17),MAX(0,C17-D17-(IF(O17&lt;AU17,K17+L17+M17-N17,0)+IF(W17&lt;AU17,S17+T17+U17-V17,0)+IF(AE17&lt;AU17,AA17+AB17+AC17-AD17,0)+IF(AM17&lt;AU17,AI17+AJ17+AK17-AL17,0)+IF(AU17&lt;AU17,AQ17+AR17+AS17-AT17,0)+IF(BC17&lt;AU17,AY17+AZ17+BA17-BB17,0)+IF(BK17&lt;AU17,BG17+BH17+BI17-BJ17,0)+IF(BS17&lt;AU17,BO17+BP17+BQ17-BR17,0)+IF(CA17&lt;AU17,BW17+BX17+BY17-BZ17,0)+IF(CI17&lt;AU17,CE17+CF17+CG17-CH17,0))))))</f>
        <v>0</v>
      </c>
      <c r="AW17" s="3">
        <f>IF(Inputs!$B$27&lt;&gt;"Ready","PENDING INPUTS",MIN((AQ17+AR17+AS17),IF(D17&gt;C17,IF(D17=0,0,AT17*C17/D17),AT17+AV17)))</f>
        <v>0</v>
      </c>
      <c r="AX17" s="3">
        <f>IF(Inputs!$B$27&lt;&gt;"Ready","PENDING INPUTS",MAX(0,(AQ17+AR17+AS17)-AW17))</f>
        <v>0</v>
      </c>
      <c r="AY17" s="3">
        <f>IF(Inputs!$B$27&lt;&gt;"Ready","PENDING INPUTS",BF16)</f>
        <v>0</v>
      </c>
      <c r="AZ17" s="3">
        <f>IF(Inputs!$B$27&lt;&gt;"Ready","PENDING INPUTS",IF(A17&lt;=Inputs!$B$6,ROUND(AY17*Inputs!C19/12,2),0))</f>
        <v>0</v>
      </c>
      <c r="BA17" s="3">
        <f>IF(Inputs!$B$27&lt;&gt;"Ready","PENDING INPUTS",IF(AND(A17&lt;=Inputs!$B$6,AY17&gt;0),Inputs!G19,0))</f>
        <v>0</v>
      </c>
      <c r="BB17" s="3">
        <f>IF(Inputs!$B$27&lt;&gt;"Ready","PENDING INPUTS",IF(A17&gt;Inputs!$B$6,0,MIN((AY17+AZ17+BA17),IF(Inputs!H19=1,Inputs!D19,MAX(Inputs!F19,ROUND(AY17*Inputs!E19+AZ17+BA17,2))))))</f>
        <v>0</v>
      </c>
      <c r="BC17">
        <f>IF(Inputs!$B$27&lt;&gt;"Ready","PENDING INPUTS",IF(AY17&lt;=0,99,1+IF(AND(K17&gt;0,OR(Inputs!C14&gt;Inputs!C19,AND(Inputs!C14=Inputs!C19,0&lt;5))),1,0)+IF(AND(S17&gt;0,OR(Inputs!C15&gt;Inputs!C19,AND(Inputs!C15=Inputs!C19,1&lt;5))),1,0)+IF(AND(AA17&gt;0,OR(Inputs!C16&gt;Inputs!C19,AND(Inputs!C16=Inputs!C19,2&lt;5))),1,0)+IF(AND(AI17&gt;0,OR(Inputs!C17&gt;Inputs!C19,AND(Inputs!C17=Inputs!C19,3&lt;5))),1,0)+IF(AND(AQ17&gt;0,OR(Inputs!C18&gt;Inputs!C19,AND(Inputs!C18=Inputs!C19,4&lt;5))),1,0)+IF(AND(BG17&gt;0,OR(Inputs!C20&gt;Inputs!C19,AND(Inputs!C20=Inputs!C19,6&lt;5))),1,0)+IF(AND(BO17&gt;0,OR(Inputs!C21&gt;Inputs!C19,AND(Inputs!C21=Inputs!C19,7&lt;5))),1,0)+IF(AND(BW17&gt;0,OR(Inputs!C22&gt;Inputs!C19,AND(Inputs!C22=Inputs!C19,8&lt;5))),1,0)+IF(AND(CE17&gt;0,OR(Inputs!C23&gt;Inputs!C19,AND(Inputs!C23=Inputs!C19,9&lt;5))),1,0)))</f>
        <v>99</v>
      </c>
      <c r="BD17" s="3">
        <f>IF(Inputs!$B$27&lt;&gt;"Ready","PENDING INPUTS",IF(A17&gt;Inputs!$B$6,0,MIN(MAX(0,(AY17+AZ17+BA17)-BB17),MAX(0,C17-D17-(IF(O17&lt;BC17,K17+L17+M17-N17,0)+IF(W17&lt;BC17,S17+T17+U17-V17,0)+IF(AE17&lt;BC17,AA17+AB17+AC17-AD17,0)+IF(AM17&lt;BC17,AI17+AJ17+AK17-AL17,0)+IF(AU17&lt;BC17,AQ17+AR17+AS17-AT17,0)+IF(BC17&lt;BC17,AY17+AZ17+BA17-BB17,0)+IF(BK17&lt;BC17,BG17+BH17+BI17-BJ17,0)+IF(BS17&lt;BC17,BO17+BP17+BQ17-BR17,0)+IF(CA17&lt;BC17,BW17+BX17+BY17-BZ17,0)+IF(CI17&lt;BC17,CE17+CF17+CG17-CH17,0))))))</f>
        <v>0</v>
      </c>
      <c r="BE17" s="3">
        <f>IF(Inputs!$B$27&lt;&gt;"Ready","PENDING INPUTS",MIN((AY17+AZ17+BA17),IF(D17&gt;C17,IF(D17=0,0,BB17*C17/D17),BB17+BD17)))</f>
        <v>0</v>
      </c>
      <c r="BF17" s="3">
        <f>IF(Inputs!$B$27&lt;&gt;"Ready","PENDING INPUTS",MAX(0,(AY17+AZ17+BA17)-BE17))</f>
        <v>0</v>
      </c>
      <c r="BG17" s="3">
        <f>IF(Inputs!$B$27&lt;&gt;"Ready","PENDING INPUTS",BN16)</f>
        <v>0</v>
      </c>
      <c r="BH17" s="3">
        <f>IF(Inputs!$B$27&lt;&gt;"Ready","PENDING INPUTS",IF(A17&lt;=Inputs!$B$6,ROUND(BG17*Inputs!C20/12,2),0))</f>
        <v>0</v>
      </c>
      <c r="BI17" s="3">
        <f>IF(Inputs!$B$27&lt;&gt;"Ready","PENDING INPUTS",IF(AND(A17&lt;=Inputs!$B$6,BG17&gt;0),Inputs!G20,0))</f>
        <v>0</v>
      </c>
      <c r="BJ17" s="3">
        <f>IF(Inputs!$B$27&lt;&gt;"Ready","PENDING INPUTS",IF(A17&gt;Inputs!$B$6,0,MIN((BG17+BH17+BI17),IF(Inputs!H20=1,Inputs!D20,MAX(Inputs!F20,ROUND(BG17*Inputs!E20+BH17+BI17,2))))))</f>
        <v>0</v>
      </c>
      <c r="BK17">
        <f>IF(Inputs!$B$27&lt;&gt;"Ready","PENDING INPUTS",IF(BG17&lt;=0,99,1+IF(AND(K17&gt;0,OR(Inputs!C14&gt;Inputs!C20,AND(Inputs!C14=Inputs!C20,0&lt;6))),1,0)+IF(AND(S17&gt;0,OR(Inputs!C15&gt;Inputs!C20,AND(Inputs!C15=Inputs!C20,1&lt;6))),1,0)+IF(AND(AA17&gt;0,OR(Inputs!C16&gt;Inputs!C20,AND(Inputs!C16=Inputs!C20,2&lt;6))),1,0)+IF(AND(AI17&gt;0,OR(Inputs!C17&gt;Inputs!C20,AND(Inputs!C17=Inputs!C20,3&lt;6))),1,0)+IF(AND(AQ17&gt;0,OR(Inputs!C18&gt;Inputs!C20,AND(Inputs!C18=Inputs!C20,4&lt;6))),1,0)+IF(AND(AY17&gt;0,OR(Inputs!C19&gt;Inputs!C20,AND(Inputs!C19=Inputs!C20,5&lt;6))),1,0)+IF(AND(BO17&gt;0,OR(Inputs!C21&gt;Inputs!C20,AND(Inputs!C21=Inputs!C20,7&lt;6))),1,0)+IF(AND(BW17&gt;0,OR(Inputs!C22&gt;Inputs!C20,AND(Inputs!C22=Inputs!C20,8&lt;6))),1,0)+IF(AND(CE17&gt;0,OR(Inputs!C23&gt;Inputs!C20,AND(Inputs!C23=Inputs!C20,9&lt;6))),1,0)))</f>
        <v>99</v>
      </c>
      <c r="BL17" s="3">
        <f>IF(Inputs!$B$27&lt;&gt;"Ready","PENDING INPUTS",IF(A17&gt;Inputs!$B$6,0,MIN(MAX(0,(BG17+BH17+BI17)-BJ17),MAX(0,C17-D17-(IF(O17&lt;BK17,K17+L17+M17-N17,0)+IF(W17&lt;BK17,S17+T17+U17-V17,0)+IF(AE17&lt;BK17,AA17+AB17+AC17-AD17,0)+IF(AM17&lt;BK17,AI17+AJ17+AK17-AL17,0)+IF(AU17&lt;BK17,AQ17+AR17+AS17-AT17,0)+IF(BC17&lt;BK17,AY17+AZ17+BA17-BB17,0)+IF(BK17&lt;BK17,BG17+BH17+BI17-BJ17,0)+IF(BS17&lt;BK17,BO17+BP17+BQ17-BR17,0)+IF(CA17&lt;BK17,BW17+BX17+BY17-BZ17,0)+IF(CI17&lt;BK17,CE17+CF17+CG17-CH17,0))))))</f>
        <v>0</v>
      </c>
      <c r="BM17" s="3">
        <f>IF(Inputs!$B$27&lt;&gt;"Ready","PENDING INPUTS",MIN((BG17+BH17+BI17),IF(D17&gt;C17,IF(D17=0,0,BJ17*C17/D17),BJ17+BL17)))</f>
        <v>0</v>
      </c>
      <c r="BN17" s="3">
        <f>IF(Inputs!$B$27&lt;&gt;"Ready","PENDING INPUTS",MAX(0,(BG17+BH17+BI17)-BM17))</f>
        <v>0</v>
      </c>
      <c r="BO17" s="3">
        <f>IF(Inputs!$B$27&lt;&gt;"Ready","PENDING INPUTS",BV16)</f>
        <v>0</v>
      </c>
      <c r="BP17" s="3">
        <f>IF(Inputs!$B$27&lt;&gt;"Ready","PENDING INPUTS",IF(A17&lt;=Inputs!$B$6,ROUND(BO17*Inputs!C21/12,2),0))</f>
        <v>0</v>
      </c>
      <c r="BQ17" s="3">
        <f>IF(Inputs!$B$27&lt;&gt;"Ready","PENDING INPUTS",IF(AND(A17&lt;=Inputs!$B$6,BO17&gt;0),Inputs!G21,0))</f>
        <v>0</v>
      </c>
      <c r="BR17" s="3">
        <f>IF(Inputs!$B$27&lt;&gt;"Ready","PENDING INPUTS",IF(A17&gt;Inputs!$B$6,0,MIN((BO17+BP17+BQ17),IF(Inputs!H21=1,Inputs!D21,MAX(Inputs!F21,ROUND(BO17*Inputs!E21+BP17+BQ17,2))))))</f>
        <v>0</v>
      </c>
      <c r="BS17">
        <f>IF(Inputs!$B$27&lt;&gt;"Ready","PENDING INPUTS",IF(BO17&lt;=0,99,1+IF(AND(K17&gt;0,OR(Inputs!C14&gt;Inputs!C21,AND(Inputs!C14=Inputs!C21,0&lt;7))),1,0)+IF(AND(S17&gt;0,OR(Inputs!C15&gt;Inputs!C21,AND(Inputs!C15=Inputs!C21,1&lt;7))),1,0)+IF(AND(AA17&gt;0,OR(Inputs!C16&gt;Inputs!C21,AND(Inputs!C16=Inputs!C21,2&lt;7))),1,0)+IF(AND(AI17&gt;0,OR(Inputs!C17&gt;Inputs!C21,AND(Inputs!C17=Inputs!C21,3&lt;7))),1,0)+IF(AND(AQ17&gt;0,OR(Inputs!C18&gt;Inputs!C21,AND(Inputs!C18=Inputs!C21,4&lt;7))),1,0)+IF(AND(AY17&gt;0,OR(Inputs!C19&gt;Inputs!C21,AND(Inputs!C19=Inputs!C21,5&lt;7))),1,0)+IF(AND(BG17&gt;0,OR(Inputs!C20&gt;Inputs!C21,AND(Inputs!C20=Inputs!C21,6&lt;7))),1,0)+IF(AND(BW17&gt;0,OR(Inputs!C22&gt;Inputs!C21,AND(Inputs!C22=Inputs!C21,8&lt;7))),1,0)+IF(AND(CE17&gt;0,OR(Inputs!C23&gt;Inputs!C21,AND(Inputs!C23=Inputs!C21,9&lt;7))),1,0)))</f>
        <v>99</v>
      </c>
      <c r="BT17" s="3">
        <f>IF(Inputs!$B$27&lt;&gt;"Ready","PENDING INPUTS",IF(A17&gt;Inputs!$B$6,0,MIN(MAX(0,(BO17+BP17+BQ17)-BR17),MAX(0,C17-D17-(IF(O17&lt;BS17,K17+L17+M17-N17,0)+IF(W17&lt;BS17,S17+T17+U17-V17,0)+IF(AE17&lt;BS17,AA17+AB17+AC17-AD17,0)+IF(AM17&lt;BS17,AI17+AJ17+AK17-AL17,0)+IF(AU17&lt;BS17,AQ17+AR17+AS17-AT17,0)+IF(BC17&lt;BS17,AY17+AZ17+BA17-BB17,0)+IF(BK17&lt;BS17,BG17+BH17+BI17-BJ17,0)+IF(BS17&lt;BS17,BO17+BP17+BQ17-BR17,0)+IF(CA17&lt;BS17,BW17+BX17+BY17-BZ17,0)+IF(CI17&lt;BS17,CE17+CF17+CG17-CH17,0))))))</f>
        <v>0</v>
      </c>
      <c r="BU17" s="3">
        <f>IF(Inputs!$B$27&lt;&gt;"Ready","PENDING INPUTS",MIN((BO17+BP17+BQ17),IF(D17&gt;C17,IF(D17=0,0,BR17*C17/D17),BR17+BT17)))</f>
        <v>0</v>
      </c>
      <c r="BV17" s="3">
        <f>IF(Inputs!$B$27&lt;&gt;"Ready","PENDING INPUTS",MAX(0,(BO17+BP17+BQ17)-BU17))</f>
        <v>0</v>
      </c>
      <c r="BW17" s="3">
        <f>IF(Inputs!$B$27&lt;&gt;"Ready","PENDING INPUTS",CD16)</f>
        <v>0</v>
      </c>
      <c r="BX17" s="3">
        <f>IF(Inputs!$B$27&lt;&gt;"Ready","PENDING INPUTS",IF(A17&lt;=Inputs!$B$6,ROUND(BW17*Inputs!C22/12,2),0))</f>
        <v>0</v>
      </c>
      <c r="BY17" s="3">
        <f>IF(Inputs!$B$27&lt;&gt;"Ready","PENDING INPUTS",IF(AND(A17&lt;=Inputs!$B$6,BW17&gt;0),Inputs!G22,0))</f>
        <v>0</v>
      </c>
      <c r="BZ17" s="3">
        <f>IF(Inputs!$B$27&lt;&gt;"Ready","PENDING INPUTS",IF(A17&gt;Inputs!$B$6,0,MIN((BW17+BX17+BY17),IF(Inputs!H22=1,Inputs!D22,MAX(Inputs!F22,ROUND(BW17*Inputs!E22+BX17+BY17,2))))))</f>
        <v>0</v>
      </c>
      <c r="CA17">
        <f>IF(Inputs!$B$27&lt;&gt;"Ready","PENDING INPUTS",IF(BW17&lt;=0,99,1+IF(AND(K17&gt;0,OR(Inputs!C14&gt;Inputs!C22,AND(Inputs!C14=Inputs!C22,0&lt;8))),1,0)+IF(AND(S17&gt;0,OR(Inputs!C15&gt;Inputs!C22,AND(Inputs!C15=Inputs!C22,1&lt;8))),1,0)+IF(AND(AA17&gt;0,OR(Inputs!C16&gt;Inputs!C22,AND(Inputs!C16=Inputs!C22,2&lt;8))),1,0)+IF(AND(AI17&gt;0,OR(Inputs!C17&gt;Inputs!C22,AND(Inputs!C17=Inputs!C22,3&lt;8))),1,0)+IF(AND(AQ17&gt;0,OR(Inputs!C18&gt;Inputs!C22,AND(Inputs!C18=Inputs!C22,4&lt;8))),1,0)+IF(AND(AY17&gt;0,OR(Inputs!C19&gt;Inputs!C22,AND(Inputs!C19=Inputs!C22,5&lt;8))),1,0)+IF(AND(BG17&gt;0,OR(Inputs!C20&gt;Inputs!C22,AND(Inputs!C20=Inputs!C22,6&lt;8))),1,0)+IF(AND(BO17&gt;0,OR(Inputs!C21&gt;Inputs!C22,AND(Inputs!C21=Inputs!C22,7&lt;8))),1,0)+IF(AND(CE17&gt;0,OR(Inputs!C23&gt;Inputs!C22,AND(Inputs!C23=Inputs!C22,9&lt;8))),1,0)))</f>
        <v>99</v>
      </c>
      <c r="CB17" s="3">
        <f>IF(Inputs!$B$27&lt;&gt;"Ready","PENDING INPUTS",IF(A17&gt;Inputs!$B$6,0,MIN(MAX(0,(BW17+BX17+BY17)-BZ17),MAX(0,C17-D17-(IF(O17&lt;CA17,K17+L17+M17-N17,0)+IF(W17&lt;CA17,S17+T17+U17-V17,0)+IF(AE17&lt;CA17,AA17+AB17+AC17-AD17,0)+IF(AM17&lt;CA17,AI17+AJ17+AK17-AL17,0)+IF(AU17&lt;CA17,AQ17+AR17+AS17-AT17,0)+IF(BC17&lt;CA17,AY17+AZ17+BA17-BB17,0)+IF(BK17&lt;CA17,BG17+BH17+BI17-BJ17,0)+IF(BS17&lt;CA17,BO17+BP17+BQ17-BR17,0)+IF(CA17&lt;CA17,BW17+BX17+BY17-BZ17,0)+IF(CI17&lt;CA17,CE17+CF17+CG17-CH17,0))))))</f>
        <v>0</v>
      </c>
      <c r="CC17" s="3">
        <f>IF(Inputs!$B$27&lt;&gt;"Ready","PENDING INPUTS",MIN((BW17+BX17+BY17),IF(D17&gt;C17,IF(D17=0,0,BZ17*C17/D17),BZ17+CB17)))</f>
        <v>0</v>
      </c>
      <c r="CD17" s="3">
        <f>IF(Inputs!$B$27&lt;&gt;"Ready","PENDING INPUTS",MAX(0,(BW17+BX17+BY17)-CC17))</f>
        <v>0</v>
      </c>
      <c r="CE17" s="3">
        <f>IF(Inputs!$B$27&lt;&gt;"Ready","PENDING INPUTS",CL16)</f>
        <v>0</v>
      </c>
      <c r="CF17" s="3">
        <f>IF(Inputs!$B$27&lt;&gt;"Ready","PENDING INPUTS",IF(A17&lt;=Inputs!$B$6,ROUND(CE17*Inputs!C23/12,2),0))</f>
        <v>0</v>
      </c>
      <c r="CG17" s="3">
        <f>IF(Inputs!$B$27&lt;&gt;"Ready","PENDING INPUTS",IF(AND(A17&lt;=Inputs!$B$6,CE17&gt;0),Inputs!G23,0))</f>
        <v>0</v>
      </c>
      <c r="CH17" s="3">
        <f>IF(Inputs!$B$27&lt;&gt;"Ready","PENDING INPUTS",IF(A17&gt;Inputs!$B$6,0,MIN((CE17+CF17+CG17),IF(Inputs!H23=1,Inputs!D23,MAX(Inputs!F23,ROUND(CE17*Inputs!E23+CF17+CG17,2))))))</f>
        <v>0</v>
      </c>
      <c r="CI17">
        <f>IF(Inputs!$B$27&lt;&gt;"Ready","PENDING INPUTS",IF(CE17&lt;=0,99,1+IF(AND(K17&gt;0,OR(Inputs!C14&gt;Inputs!C23,AND(Inputs!C14=Inputs!C23,0&lt;9))),1,0)+IF(AND(S17&gt;0,OR(Inputs!C15&gt;Inputs!C23,AND(Inputs!C15=Inputs!C23,1&lt;9))),1,0)+IF(AND(AA17&gt;0,OR(Inputs!C16&gt;Inputs!C23,AND(Inputs!C16=Inputs!C23,2&lt;9))),1,0)+IF(AND(AI17&gt;0,OR(Inputs!C17&gt;Inputs!C23,AND(Inputs!C17=Inputs!C23,3&lt;9))),1,0)+IF(AND(AQ17&gt;0,OR(Inputs!C18&gt;Inputs!C23,AND(Inputs!C18=Inputs!C23,4&lt;9))),1,0)+IF(AND(AY17&gt;0,OR(Inputs!C19&gt;Inputs!C23,AND(Inputs!C19=Inputs!C23,5&lt;9))),1,0)+IF(AND(BG17&gt;0,OR(Inputs!C20&gt;Inputs!C23,AND(Inputs!C20=Inputs!C23,6&lt;9))),1,0)+IF(AND(BO17&gt;0,OR(Inputs!C21&gt;Inputs!C23,AND(Inputs!C21=Inputs!C23,7&lt;9))),1,0)+IF(AND(BW17&gt;0,OR(Inputs!C22&gt;Inputs!C23,AND(Inputs!C22=Inputs!C23,8&lt;9))),1,0)))</f>
        <v>99</v>
      </c>
      <c r="CJ17" s="3">
        <f>IF(Inputs!$B$27&lt;&gt;"Ready","PENDING INPUTS",IF(A17&gt;Inputs!$B$6,0,MIN(MAX(0,(CE17+CF17+CG17)-CH17),MAX(0,C17-D17-(IF(O17&lt;CI17,K17+L17+M17-N17,0)+IF(W17&lt;CI17,S17+T17+U17-V17,0)+IF(AE17&lt;CI17,AA17+AB17+AC17-AD17,0)+IF(AM17&lt;CI17,AI17+AJ17+AK17-AL17,0)+IF(AU17&lt;CI17,AQ17+AR17+AS17-AT17,0)+IF(BC17&lt;CI17,AY17+AZ17+BA17-BB17,0)+IF(BK17&lt;CI17,BG17+BH17+BI17-BJ17,0)+IF(BS17&lt;CI17,BO17+BP17+BQ17-BR17,0)+IF(CA17&lt;CI17,BW17+BX17+BY17-BZ17,0)+IF(CI17&lt;CI17,CE17+CF17+CG17-CH17,0))))))</f>
        <v>0</v>
      </c>
      <c r="CK17" s="3">
        <f>IF(Inputs!$B$27&lt;&gt;"Ready","PENDING INPUTS",MIN((CE17+CF17+CG17),IF(D17&gt;C17,IF(D17=0,0,CH17*C17/D17),CH17+CJ17)))</f>
        <v>0</v>
      </c>
      <c r="CL17" s="3">
        <f>IF(Inputs!$B$27&lt;&gt;"Ready","PENDING INPUTS",MAX(0,(CE17+CF17+CG17)-CK17))</f>
        <v>0</v>
      </c>
    </row>
    <row r="18" spans="1:90" ht="27.95" customHeight="1" x14ac:dyDescent="0.25">
      <c r="A18">
        <v>14</v>
      </c>
      <c r="B18" s="13">
        <f>IF(Inputs!$B$27&lt;&gt;"Ready","PENDING INPUTS",EDATE(Inputs!$B$5,A18-1))</f>
        <v>46692</v>
      </c>
      <c r="C18" s="3">
        <f>IF(Inputs!$B$27&lt;&gt;"Ready","PENDING INPUTS",IF(A18&lt;=Inputs!$B$6,MAX(0,Inputs!$B$4+IF(A18=Inputs!$B$7,Inputs!$B$8,0)+IF(A18=Inputs!$B$9,Inputs!$B$10,0)),0))</f>
        <v>0</v>
      </c>
      <c r="D18" s="3">
        <f>IF(Inputs!$B$27&lt;&gt;"Ready","PENDING INPUTS",SUM(N18,V18,AD18,AL18,AT18,BB18,BJ18,BR18,BZ18,CH18))</f>
        <v>0</v>
      </c>
      <c r="E18" s="3">
        <f>IF(Inputs!$B$27&lt;&gt;"Ready","PENDING INPUTS",MAX(0,D18-C18))</f>
        <v>0</v>
      </c>
      <c r="F18" s="3">
        <f>IF(Inputs!$B$27&lt;&gt;"Ready","PENDING INPUTS",SUM(Q18,Y18,AG18,AO18,AW18,BE18,BM18,BU18,CC18,CK18))</f>
        <v>0</v>
      </c>
      <c r="G18" s="3">
        <f>IF(Inputs!$B$27&lt;&gt;"Ready","PENDING INPUTS",SUM(L18,T18,AB18,AJ18,AR18,AZ18,BH18,BP18,BX18,CF18))</f>
        <v>0</v>
      </c>
      <c r="H18" s="3">
        <f>IF(Inputs!$B$27&lt;&gt;"Ready","PENDING INPUTS",SUM(M18,U18,AC18,AK18,AS18,BA18,BI18,BQ18,BY18,CG18))</f>
        <v>0</v>
      </c>
      <c r="I18" s="3">
        <f>IF(Inputs!$B$27&lt;&gt;"Ready","PENDING INPUTS",SUM(R18,Z18,AH18,AP18,AX18,BF18,BN18,BV18,CD18,CL18))</f>
        <v>0</v>
      </c>
      <c r="J18" t="str">
        <f>IF(Inputs!$B$27&lt;&gt;"Ready","PENDING INPUTS",IF(A18&gt;Inputs!$B$6,"Beyond horizon",IF(E18&gt;0.005,"MINIMUM SHORTFALL",IF(I18&lt;0.005,"Paid off","In progress"))))</f>
        <v>Paid off</v>
      </c>
      <c r="K18" s="3">
        <f>IF(Inputs!$B$27&lt;&gt;"Ready","PENDING INPUTS",R17)</f>
        <v>0</v>
      </c>
      <c r="L18" s="3">
        <f>IF(Inputs!$B$27&lt;&gt;"Ready","PENDING INPUTS",IF(A18&lt;=Inputs!$B$6,ROUND(K18*Inputs!C14/12,2),0))</f>
        <v>0</v>
      </c>
      <c r="M18" s="3">
        <f>IF(Inputs!$B$27&lt;&gt;"Ready","PENDING INPUTS",IF(AND(A18&lt;=Inputs!$B$6,K18&gt;0),Inputs!G14,0))</f>
        <v>0</v>
      </c>
      <c r="N18" s="3">
        <f>IF(Inputs!$B$27&lt;&gt;"Ready","PENDING INPUTS",IF(A18&gt;Inputs!$B$6,0,MIN((K18+L18+M18),IF(Inputs!H14=1,Inputs!D14,MAX(Inputs!F14,ROUND(K18*Inputs!E14+L18+M18,2))))))</f>
        <v>0</v>
      </c>
      <c r="O18">
        <f>IF(Inputs!$B$27&lt;&gt;"Ready","PENDING INPUTS",IF(K18&lt;=0,99,1+IF(AND(S18&gt;0,OR(Inputs!C15&gt;Inputs!C14,AND(Inputs!C15=Inputs!C14,1&lt;0))),1,0)+IF(AND(AA18&gt;0,OR(Inputs!C16&gt;Inputs!C14,AND(Inputs!C16=Inputs!C14,2&lt;0))),1,0)+IF(AND(AI18&gt;0,OR(Inputs!C17&gt;Inputs!C14,AND(Inputs!C17=Inputs!C14,3&lt;0))),1,0)+IF(AND(AQ18&gt;0,OR(Inputs!C18&gt;Inputs!C14,AND(Inputs!C18=Inputs!C14,4&lt;0))),1,0)+IF(AND(AY18&gt;0,OR(Inputs!C19&gt;Inputs!C14,AND(Inputs!C19=Inputs!C14,5&lt;0))),1,0)+IF(AND(BG18&gt;0,OR(Inputs!C20&gt;Inputs!C14,AND(Inputs!C20=Inputs!C14,6&lt;0))),1,0)+IF(AND(BO18&gt;0,OR(Inputs!C21&gt;Inputs!C14,AND(Inputs!C21=Inputs!C14,7&lt;0))),1,0)+IF(AND(BW18&gt;0,OR(Inputs!C22&gt;Inputs!C14,AND(Inputs!C22=Inputs!C14,8&lt;0))),1,0)+IF(AND(CE18&gt;0,OR(Inputs!C23&gt;Inputs!C14,AND(Inputs!C23=Inputs!C14,9&lt;0))),1,0)))</f>
        <v>99</v>
      </c>
      <c r="P18" s="3">
        <f>IF(Inputs!$B$27&lt;&gt;"Ready","PENDING INPUTS",IF(A18&gt;Inputs!$B$6,0,MIN(MAX(0,(K18+L18+M18)-N18),MAX(0,C18-D18-(IF(O18&lt;O18,K18+L18+M18-N18,0)+IF(W18&lt;O18,S18+T18+U18-V18,0)+IF(AE18&lt;O18,AA18+AB18+AC18-AD18,0)+IF(AM18&lt;O18,AI18+AJ18+AK18-AL18,0)+IF(AU18&lt;O18,AQ18+AR18+AS18-AT18,0)+IF(BC18&lt;O18,AY18+AZ18+BA18-BB18,0)+IF(BK18&lt;O18,BG18+BH18+BI18-BJ18,0)+IF(BS18&lt;O18,BO18+BP18+BQ18-BR18,0)+IF(CA18&lt;O18,BW18+BX18+BY18-BZ18,0)+IF(CI18&lt;O18,CE18+CF18+CG18-CH18,0))))))</f>
        <v>0</v>
      </c>
      <c r="Q18" s="3">
        <f>IF(Inputs!$B$27&lt;&gt;"Ready","PENDING INPUTS",MIN((K18+L18+M18),IF(D18&gt;C18,IF(D18=0,0,N18*C18/D18),N18+P18)))</f>
        <v>0</v>
      </c>
      <c r="R18" s="3">
        <f>IF(Inputs!$B$27&lt;&gt;"Ready","PENDING INPUTS",MAX(0,(K18+L18+M18)-Q18))</f>
        <v>0</v>
      </c>
      <c r="S18" s="3">
        <f>IF(Inputs!$B$27&lt;&gt;"Ready","PENDING INPUTS",Z17)</f>
        <v>0</v>
      </c>
      <c r="T18" s="3">
        <f>IF(Inputs!$B$27&lt;&gt;"Ready","PENDING INPUTS",IF(A18&lt;=Inputs!$B$6,ROUND(S18*Inputs!C15/12,2),0))</f>
        <v>0</v>
      </c>
      <c r="U18" s="3">
        <f>IF(Inputs!$B$27&lt;&gt;"Ready","PENDING INPUTS",IF(AND(A18&lt;=Inputs!$B$6,S18&gt;0),Inputs!G15,0))</f>
        <v>0</v>
      </c>
      <c r="V18" s="3">
        <f>IF(Inputs!$B$27&lt;&gt;"Ready","PENDING INPUTS",IF(A18&gt;Inputs!$B$6,0,MIN((S18+T18+U18),IF(Inputs!H15=1,Inputs!D15,MAX(Inputs!F15,ROUND(S18*Inputs!E15+T18+U18,2))))))</f>
        <v>0</v>
      </c>
      <c r="W18">
        <f>IF(Inputs!$B$27&lt;&gt;"Ready","PENDING INPUTS",IF(S18&lt;=0,99,1+IF(AND(K18&gt;0,OR(Inputs!C14&gt;Inputs!C15,AND(Inputs!C14=Inputs!C15,0&lt;1))),1,0)+IF(AND(AA18&gt;0,OR(Inputs!C16&gt;Inputs!C15,AND(Inputs!C16=Inputs!C15,2&lt;1))),1,0)+IF(AND(AI18&gt;0,OR(Inputs!C17&gt;Inputs!C15,AND(Inputs!C17=Inputs!C15,3&lt;1))),1,0)+IF(AND(AQ18&gt;0,OR(Inputs!C18&gt;Inputs!C15,AND(Inputs!C18=Inputs!C15,4&lt;1))),1,0)+IF(AND(AY18&gt;0,OR(Inputs!C19&gt;Inputs!C15,AND(Inputs!C19=Inputs!C15,5&lt;1))),1,0)+IF(AND(BG18&gt;0,OR(Inputs!C20&gt;Inputs!C15,AND(Inputs!C20=Inputs!C15,6&lt;1))),1,0)+IF(AND(BO18&gt;0,OR(Inputs!C21&gt;Inputs!C15,AND(Inputs!C21=Inputs!C15,7&lt;1))),1,0)+IF(AND(BW18&gt;0,OR(Inputs!C22&gt;Inputs!C15,AND(Inputs!C22=Inputs!C15,8&lt;1))),1,0)+IF(AND(CE18&gt;0,OR(Inputs!C23&gt;Inputs!C15,AND(Inputs!C23=Inputs!C15,9&lt;1))),1,0)))</f>
        <v>99</v>
      </c>
      <c r="X18" s="3">
        <f>IF(Inputs!$B$27&lt;&gt;"Ready","PENDING INPUTS",IF(A18&gt;Inputs!$B$6,0,MIN(MAX(0,(S18+T18+U18)-V18),MAX(0,C18-D18-(IF(O18&lt;W18,K18+L18+M18-N18,0)+IF(W18&lt;W18,S18+T18+U18-V18,0)+IF(AE18&lt;W18,AA18+AB18+AC18-AD18,0)+IF(AM18&lt;W18,AI18+AJ18+AK18-AL18,0)+IF(AU18&lt;W18,AQ18+AR18+AS18-AT18,0)+IF(BC18&lt;W18,AY18+AZ18+BA18-BB18,0)+IF(BK18&lt;W18,BG18+BH18+BI18-BJ18,0)+IF(BS18&lt;W18,BO18+BP18+BQ18-BR18,0)+IF(CA18&lt;W18,BW18+BX18+BY18-BZ18,0)+IF(CI18&lt;W18,CE18+CF18+CG18-CH18,0))))))</f>
        <v>0</v>
      </c>
      <c r="Y18" s="3">
        <f>IF(Inputs!$B$27&lt;&gt;"Ready","PENDING INPUTS",MIN((S18+T18+U18),IF(D18&gt;C18,IF(D18=0,0,V18*C18/D18),V18+X18)))</f>
        <v>0</v>
      </c>
      <c r="Z18" s="3">
        <f>IF(Inputs!$B$27&lt;&gt;"Ready","PENDING INPUTS",MAX(0,(S18+T18+U18)-Y18))</f>
        <v>0</v>
      </c>
      <c r="AA18" s="3">
        <f>IF(Inputs!$B$27&lt;&gt;"Ready","PENDING INPUTS",AH17)</f>
        <v>0</v>
      </c>
      <c r="AB18" s="3">
        <f>IF(Inputs!$B$27&lt;&gt;"Ready","PENDING INPUTS",IF(A18&lt;=Inputs!$B$6,ROUND(AA18*Inputs!C16/12,2),0))</f>
        <v>0</v>
      </c>
      <c r="AC18" s="3">
        <f>IF(Inputs!$B$27&lt;&gt;"Ready","PENDING INPUTS",IF(AND(A18&lt;=Inputs!$B$6,AA18&gt;0),Inputs!G16,0))</f>
        <v>0</v>
      </c>
      <c r="AD18" s="3">
        <f>IF(Inputs!$B$27&lt;&gt;"Ready","PENDING INPUTS",IF(A18&gt;Inputs!$B$6,0,MIN((AA18+AB18+AC18),IF(Inputs!H16=1,Inputs!D16,MAX(Inputs!F16,ROUND(AA18*Inputs!E16+AB18+AC18,2))))))</f>
        <v>0</v>
      </c>
      <c r="AE18">
        <f>IF(Inputs!$B$27&lt;&gt;"Ready","PENDING INPUTS",IF(AA18&lt;=0,99,1+IF(AND(K18&gt;0,OR(Inputs!C14&gt;Inputs!C16,AND(Inputs!C14=Inputs!C16,0&lt;2))),1,0)+IF(AND(S18&gt;0,OR(Inputs!C15&gt;Inputs!C16,AND(Inputs!C15=Inputs!C16,1&lt;2))),1,0)+IF(AND(AI18&gt;0,OR(Inputs!C17&gt;Inputs!C16,AND(Inputs!C17=Inputs!C16,3&lt;2))),1,0)+IF(AND(AQ18&gt;0,OR(Inputs!C18&gt;Inputs!C16,AND(Inputs!C18=Inputs!C16,4&lt;2))),1,0)+IF(AND(AY18&gt;0,OR(Inputs!C19&gt;Inputs!C16,AND(Inputs!C19=Inputs!C16,5&lt;2))),1,0)+IF(AND(BG18&gt;0,OR(Inputs!C20&gt;Inputs!C16,AND(Inputs!C20=Inputs!C16,6&lt;2))),1,0)+IF(AND(BO18&gt;0,OR(Inputs!C21&gt;Inputs!C16,AND(Inputs!C21=Inputs!C16,7&lt;2))),1,0)+IF(AND(BW18&gt;0,OR(Inputs!C22&gt;Inputs!C16,AND(Inputs!C22=Inputs!C16,8&lt;2))),1,0)+IF(AND(CE18&gt;0,OR(Inputs!C23&gt;Inputs!C16,AND(Inputs!C23=Inputs!C16,9&lt;2))),1,0)))</f>
        <v>99</v>
      </c>
      <c r="AF18" s="3">
        <f>IF(Inputs!$B$27&lt;&gt;"Ready","PENDING INPUTS",IF(A18&gt;Inputs!$B$6,0,MIN(MAX(0,(AA18+AB18+AC18)-AD18),MAX(0,C18-D18-(IF(O18&lt;AE18,K18+L18+M18-N18,0)+IF(W18&lt;AE18,S18+T18+U18-V18,0)+IF(AE18&lt;AE18,AA18+AB18+AC18-AD18,0)+IF(AM18&lt;AE18,AI18+AJ18+AK18-AL18,0)+IF(AU18&lt;AE18,AQ18+AR18+AS18-AT18,0)+IF(BC18&lt;AE18,AY18+AZ18+BA18-BB18,0)+IF(BK18&lt;AE18,BG18+BH18+BI18-BJ18,0)+IF(BS18&lt;AE18,BO18+BP18+BQ18-BR18,0)+IF(CA18&lt;AE18,BW18+BX18+BY18-BZ18,0)+IF(CI18&lt;AE18,CE18+CF18+CG18-CH18,0))))))</f>
        <v>0</v>
      </c>
      <c r="AG18" s="3">
        <f>IF(Inputs!$B$27&lt;&gt;"Ready","PENDING INPUTS",MIN((AA18+AB18+AC18),IF(D18&gt;C18,IF(D18=0,0,AD18*C18/D18),AD18+AF18)))</f>
        <v>0</v>
      </c>
      <c r="AH18" s="3">
        <f>IF(Inputs!$B$27&lt;&gt;"Ready","PENDING INPUTS",MAX(0,(AA18+AB18+AC18)-AG18))</f>
        <v>0</v>
      </c>
      <c r="AI18" s="3">
        <f>IF(Inputs!$B$27&lt;&gt;"Ready","PENDING INPUTS",AP17)</f>
        <v>0</v>
      </c>
      <c r="AJ18" s="3">
        <f>IF(Inputs!$B$27&lt;&gt;"Ready","PENDING INPUTS",IF(A18&lt;=Inputs!$B$6,ROUND(AI18*Inputs!C17/12,2),0))</f>
        <v>0</v>
      </c>
      <c r="AK18" s="3">
        <f>IF(Inputs!$B$27&lt;&gt;"Ready","PENDING INPUTS",IF(AND(A18&lt;=Inputs!$B$6,AI18&gt;0),Inputs!G17,0))</f>
        <v>0</v>
      </c>
      <c r="AL18" s="3">
        <f>IF(Inputs!$B$27&lt;&gt;"Ready","PENDING INPUTS",IF(A18&gt;Inputs!$B$6,0,MIN((AI18+AJ18+AK18),IF(Inputs!H17=1,Inputs!D17,MAX(Inputs!F17,ROUND(AI18*Inputs!E17+AJ18+AK18,2))))))</f>
        <v>0</v>
      </c>
      <c r="AM18">
        <f>IF(Inputs!$B$27&lt;&gt;"Ready","PENDING INPUTS",IF(AI18&lt;=0,99,1+IF(AND(K18&gt;0,OR(Inputs!C14&gt;Inputs!C17,AND(Inputs!C14=Inputs!C17,0&lt;3))),1,0)+IF(AND(S18&gt;0,OR(Inputs!C15&gt;Inputs!C17,AND(Inputs!C15=Inputs!C17,1&lt;3))),1,0)+IF(AND(AA18&gt;0,OR(Inputs!C16&gt;Inputs!C17,AND(Inputs!C16=Inputs!C17,2&lt;3))),1,0)+IF(AND(AQ18&gt;0,OR(Inputs!C18&gt;Inputs!C17,AND(Inputs!C18=Inputs!C17,4&lt;3))),1,0)+IF(AND(AY18&gt;0,OR(Inputs!C19&gt;Inputs!C17,AND(Inputs!C19=Inputs!C17,5&lt;3))),1,0)+IF(AND(BG18&gt;0,OR(Inputs!C20&gt;Inputs!C17,AND(Inputs!C20=Inputs!C17,6&lt;3))),1,0)+IF(AND(BO18&gt;0,OR(Inputs!C21&gt;Inputs!C17,AND(Inputs!C21=Inputs!C17,7&lt;3))),1,0)+IF(AND(BW18&gt;0,OR(Inputs!C22&gt;Inputs!C17,AND(Inputs!C22=Inputs!C17,8&lt;3))),1,0)+IF(AND(CE18&gt;0,OR(Inputs!C23&gt;Inputs!C17,AND(Inputs!C23=Inputs!C17,9&lt;3))),1,0)))</f>
        <v>99</v>
      </c>
      <c r="AN18" s="3">
        <f>IF(Inputs!$B$27&lt;&gt;"Ready","PENDING INPUTS",IF(A18&gt;Inputs!$B$6,0,MIN(MAX(0,(AI18+AJ18+AK18)-AL18),MAX(0,C18-D18-(IF(O18&lt;AM18,K18+L18+M18-N18,0)+IF(W18&lt;AM18,S18+T18+U18-V18,0)+IF(AE18&lt;AM18,AA18+AB18+AC18-AD18,0)+IF(AM18&lt;AM18,AI18+AJ18+AK18-AL18,0)+IF(AU18&lt;AM18,AQ18+AR18+AS18-AT18,0)+IF(BC18&lt;AM18,AY18+AZ18+BA18-BB18,0)+IF(BK18&lt;AM18,BG18+BH18+BI18-BJ18,0)+IF(BS18&lt;AM18,BO18+BP18+BQ18-BR18,0)+IF(CA18&lt;AM18,BW18+BX18+BY18-BZ18,0)+IF(CI18&lt;AM18,CE18+CF18+CG18-CH18,0))))))</f>
        <v>0</v>
      </c>
      <c r="AO18" s="3">
        <f>IF(Inputs!$B$27&lt;&gt;"Ready","PENDING INPUTS",MIN((AI18+AJ18+AK18),IF(D18&gt;C18,IF(D18=0,0,AL18*C18/D18),AL18+AN18)))</f>
        <v>0</v>
      </c>
      <c r="AP18" s="3">
        <f>IF(Inputs!$B$27&lt;&gt;"Ready","PENDING INPUTS",MAX(0,(AI18+AJ18+AK18)-AO18))</f>
        <v>0</v>
      </c>
      <c r="AQ18" s="3">
        <f>IF(Inputs!$B$27&lt;&gt;"Ready","PENDING INPUTS",AX17)</f>
        <v>0</v>
      </c>
      <c r="AR18" s="3">
        <f>IF(Inputs!$B$27&lt;&gt;"Ready","PENDING INPUTS",IF(A18&lt;=Inputs!$B$6,ROUND(AQ18*Inputs!C18/12,2),0))</f>
        <v>0</v>
      </c>
      <c r="AS18" s="3">
        <f>IF(Inputs!$B$27&lt;&gt;"Ready","PENDING INPUTS",IF(AND(A18&lt;=Inputs!$B$6,AQ18&gt;0),Inputs!G18,0))</f>
        <v>0</v>
      </c>
      <c r="AT18" s="3">
        <f>IF(Inputs!$B$27&lt;&gt;"Ready","PENDING INPUTS",IF(A18&gt;Inputs!$B$6,0,MIN((AQ18+AR18+AS18),IF(Inputs!H18=1,Inputs!D18,MAX(Inputs!F18,ROUND(AQ18*Inputs!E18+AR18+AS18,2))))))</f>
        <v>0</v>
      </c>
      <c r="AU18">
        <f>IF(Inputs!$B$27&lt;&gt;"Ready","PENDING INPUTS",IF(AQ18&lt;=0,99,1+IF(AND(K18&gt;0,OR(Inputs!C14&gt;Inputs!C18,AND(Inputs!C14=Inputs!C18,0&lt;4))),1,0)+IF(AND(S18&gt;0,OR(Inputs!C15&gt;Inputs!C18,AND(Inputs!C15=Inputs!C18,1&lt;4))),1,0)+IF(AND(AA18&gt;0,OR(Inputs!C16&gt;Inputs!C18,AND(Inputs!C16=Inputs!C18,2&lt;4))),1,0)+IF(AND(AI18&gt;0,OR(Inputs!C17&gt;Inputs!C18,AND(Inputs!C17=Inputs!C18,3&lt;4))),1,0)+IF(AND(AY18&gt;0,OR(Inputs!C19&gt;Inputs!C18,AND(Inputs!C19=Inputs!C18,5&lt;4))),1,0)+IF(AND(BG18&gt;0,OR(Inputs!C20&gt;Inputs!C18,AND(Inputs!C20=Inputs!C18,6&lt;4))),1,0)+IF(AND(BO18&gt;0,OR(Inputs!C21&gt;Inputs!C18,AND(Inputs!C21=Inputs!C18,7&lt;4))),1,0)+IF(AND(BW18&gt;0,OR(Inputs!C22&gt;Inputs!C18,AND(Inputs!C22=Inputs!C18,8&lt;4))),1,0)+IF(AND(CE18&gt;0,OR(Inputs!C23&gt;Inputs!C18,AND(Inputs!C23=Inputs!C18,9&lt;4))),1,0)))</f>
        <v>99</v>
      </c>
      <c r="AV18" s="3">
        <f>IF(Inputs!$B$27&lt;&gt;"Ready","PENDING INPUTS",IF(A18&gt;Inputs!$B$6,0,MIN(MAX(0,(AQ18+AR18+AS18)-AT18),MAX(0,C18-D18-(IF(O18&lt;AU18,K18+L18+M18-N18,0)+IF(W18&lt;AU18,S18+T18+U18-V18,0)+IF(AE18&lt;AU18,AA18+AB18+AC18-AD18,0)+IF(AM18&lt;AU18,AI18+AJ18+AK18-AL18,0)+IF(AU18&lt;AU18,AQ18+AR18+AS18-AT18,0)+IF(BC18&lt;AU18,AY18+AZ18+BA18-BB18,0)+IF(BK18&lt;AU18,BG18+BH18+BI18-BJ18,0)+IF(BS18&lt;AU18,BO18+BP18+BQ18-BR18,0)+IF(CA18&lt;AU18,BW18+BX18+BY18-BZ18,0)+IF(CI18&lt;AU18,CE18+CF18+CG18-CH18,0))))))</f>
        <v>0</v>
      </c>
      <c r="AW18" s="3">
        <f>IF(Inputs!$B$27&lt;&gt;"Ready","PENDING INPUTS",MIN((AQ18+AR18+AS18),IF(D18&gt;C18,IF(D18=0,0,AT18*C18/D18),AT18+AV18)))</f>
        <v>0</v>
      </c>
      <c r="AX18" s="3">
        <f>IF(Inputs!$B$27&lt;&gt;"Ready","PENDING INPUTS",MAX(0,(AQ18+AR18+AS18)-AW18))</f>
        <v>0</v>
      </c>
      <c r="AY18" s="3">
        <f>IF(Inputs!$B$27&lt;&gt;"Ready","PENDING INPUTS",BF17)</f>
        <v>0</v>
      </c>
      <c r="AZ18" s="3">
        <f>IF(Inputs!$B$27&lt;&gt;"Ready","PENDING INPUTS",IF(A18&lt;=Inputs!$B$6,ROUND(AY18*Inputs!C19/12,2),0))</f>
        <v>0</v>
      </c>
      <c r="BA18" s="3">
        <f>IF(Inputs!$B$27&lt;&gt;"Ready","PENDING INPUTS",IF(AND(A18&lt;=Inputs!$B$6,AY18&gt;0),Inputs!G19,0))</f>
        <v>0</v>
      </c>
      <c r="BB18" s="3">
        <f>IF(Inputs!$B$27&lt;&gt;"Ready","PENDING INPUTS",IF(A18&gt;Inputs!$B$6,0,MIN((AY18+AZ18+BA18),IF(Inputs!H19=1,Inputs!D19,MAX(Inputs!F19,ROUND(AY18*Inputs!E19+AZ18+BA18,2))))))</f>
        <v>0</v>
      </c>
      <c r="BC18">
        <f>IF(Inputs!$B$27&lt;&gt;"Ready","PENDING INPUTS",IF(AY18&lt;=0,99,1+IF(AND(K18&gt;0,OR(Inputs!C14&gt;Inputs!C19,AND(Inputs!C14=Inputs!C19,0&lt;5))),1,0)+IF(AND(S18&gt;0,OR(Inputs!C15&gt;Inputs!C19,AND(Inputs!C15=Inputs!C19,1&lt;5))),1,0)+IF(AND(AA18&gt;0,OR(Inputs!C16&gt;Inputs!C19,AND(Inputs!C16=Inputs!C19,2&lt;5))),1,0)+IF(AND(AI18&gt;0,OR(Inputs!C17&gt;Inputs!C19,AND(Inputs!C17=Inputs!C19,3&lt;5))),1,0)+IF(AND(AQ18&gt;0,OR(Inputs!C18&gt;Inputs!C19,AND(Inputs!C18=Inputs!C19,4&lt;5))),1,0)+IF(AND(BG18&gt;0,OR(Inputs!C20&gt;Inputs!C19,AND(Inputs!C20=Inputs!C19,6&lt;5))),1,0)+IF(AND(BO18&gt;0,OR(Inputs!C21&gt;Inputs!C19,AND(Inputs!C21=Inputs!C19,7&lt;5))),1,0)+IF(AND(BW18&gt;0,OR(Inputs!C22&gt;Inputs!C19,AND(Inputs!C22=Inputs!C19,8&lt;5))),1,0)+IF(AND(CE18&gt;0,OR(Inputs!C23&gt;Inputs!C19,AND(Inputs!C23=Inputs!C19,9&lt;5))),1,0)))</f>
        <v>99</v>
      </c>
      <c r="BD18" s="3">
        <f>IF(Inputs!$B$27&lt;&gt;"Ready","PENDING INPUTS",IF(A18&gt;Inputs!$B$6,0,MIN(MAX(0,(AY18+AZ18+BA18)-BB18),MAX(0,C18-D18-(IF(O18&lt;BC18,K18+L18+M18-N18,0)+IF(W18&lt;BC18,S18+T18+U18-V18,0)+IF(AE18&lt;BC18,AA18+AB18+AC18-AD18,0)+IF(AM18&lt;BC18,AI18+AJ18+AK18-AL18,0)+IF(AU18&lt;BC18,AQ18+AR18+AS18-AT18,0)+IF(BC18&lt;BC18,AY18+AZ18+BA18-BB18,0)+IF(BK18&lt;BC18,BG18+BH18+BI18-BJ18,0)+IF(BS18&lt;BC18,BO18+BP18+BQ18-BR18,0)+IF(CA18&lt;BC18,BW18+BX18+BY18-BZ18,0)+IF(CI18&lt;BC18,CE18+CF18+CG18-CH18,0))))))</f>
        <v>0</v>
      </c>
      <c r="BE18" s="3">
        <f>IF(Inputs!$B$27&lt;&gt;"Ready","PENDING INPUTS",MIN((AY18+AZ18+BA18),IF(D18&gt;C18,IF(D18=0,0,BB18*C18/D18),BB18+BD18)))</f>
        <v>0</v>
      </c>
      <c r="BF18" s="3">
        <f>IF(Inputs!$B$27&lt;&gt;"Ready","PENDING INPUTS",MAX(0,(AY18+AZ18+BA18)-BE18))</f>
        <v>0</v>
      </c>
      <c r="BG18" s="3">
        <f>IF(Inputs!$B$27&lt;&gt;"Ready","PENDING INPUTS",BN17)</f>
        <v>0</v>
      </c>
      <c r="BH18" s="3">
        <f>IF(Inputs!$B$27&lt;&gt;"Ready","PENDING INPUTS",IF(A18&lt;=Inputs!$B$6,ROUND(BG18*Inputs!C20/12,2),0))</f>
        <v>0</v>
      </c>
      <c r="BI18" s="3">
        <f>IF(Inputs!$B$27&lt;&gt;"Ready","PENDING INPUTS",IF(AND(A18&lt;=Inputs!$B$6,BG18&gt;0),Inputs!G20,0))</f>
        <v>0</v>
      </c>
      <c r="BJ18" s="3">
        <f>IF(Inputs!$B$27&lt;&gt;"Ready","PENDING INPUTS",IF(A18&gt;Inputs!$B$6,0,MIN((BG18+BH18+BI18),IF(Inputs!H20=1,Inputs!D20,MAX(Inputs!F20,ROUND(BG18*Inputs!E20+BH18+BI18,2))))))</f>
        <v>0</v>
      </c>
      <c r="BK18">
        <f>IF(Inputs!$B$27&lt;&gt;"Ready","PENDING INPUTS",IF(BG18&lt;=0,99,1+IF(AND(K18&gt;0,OR(Inputs!C14&gt;Inputs!C20,AND(Inputs!C14=Inputs!C20,0&lt;6))),1,0)+IF(AND(S18&gt;0,OR(Inputs!C15&gt;Inputs!C20,AND(Inputs!C15=Inputs!C20,1&lt;6))),1,0)+IF(AND(AA18&gt;0,OR(Inputs!C16&gt;Inputs!C20,AND(Inputs!C16=Inputs!C20,2&lt;6))),1,0)+IF(AND(AI18&gt;0,OR(Inputs!C17&gt;Inputs!C20,AND(Inputs!C17=Inputs!C20,3&lt;6))),1,0)+IF(AND(AQ18&gt;0,OR(Inputs!C18&gt;Inputs!C20,AND(Inputs!C18=Inputs!C20,4&lt;6))),1,0)+IF(AND(AY18&gt;0,OR(Inputs!C19&gt;Inputs!C20,AND(Inputs!C19=Inputs!C20,5&lt;6))),1,0)+IF(AND(BO18&gt;0,OR(Inputs!C21&gt;Inputs!C20,AND(Inputs!C21=Inputs!C20,7&lt;6))),1,0)+IF(AND(BW18&gt;0,OR(Inputs!C22&gt;Inputs!C20,AND(Inputs!C22=Inputs!C20,8&lt;6))),1,0)+IF(AND(CE18&gt;0,OR(Inputs!C23&gt;Inputs!C20,AND(Inputs!C23=Inputs!C20,9&lt;6))),1,0)))</f>
        <v>99</v>
      </c>
      <c r="BL18" s="3">
        <f>IF(Inputs!$B$27&lt;&gt;"Ready","PENDING INPUTS",IF(A18&gt;Inputs!$B$6,0,MIN(MAX(0,(BG18+BH18+BI18)-BJ18),MAX(0,C18-D18-(IF(O18&lt;BK18,K18+L18+M18-N18,0)+IF(W18&lt;BK18,S18+T18+U18-V18,0)+IF(AE18&lt;BK18,AA18+AB18+AC18-AD18,0)+IF(AM18&lt;BK18,AI18+AJ18+AK18-AL18,0)+IF(AU18&lt;BK18,AQ18+AR18+AS18-AT18,0)+IF(BC18&lt;BK18,AY18+AZ18+BA18-BB18,0)+IF(BK18&lt;BK18,BG18+BH18+BI18-BJ18,0)+IF(BS18&lt;BK18,BO18+BP18+BQ18-BR18,0)+IF(CA18&lt;BK18,BW18+BX18+BY18-BZ18,0)+IF(CI18&lt;BK18,CE18+CF18+CG18-CH18,0))))))</f>
        <v>0</v>
      </c>
      <c r="BM18" s="3">
        <f>IF(Inputs!$B$27&lt;&gt;"Ready","PENDING INPUTS",MIN((BG18+BH18+BI18),IF(D18&gt;C18,IF(D18=0,0,BJ18*C18/D18),BJ18+BL18)))</f>
        <v>0</v>
      </c>
      <c r="BN18" s="3">
        <f>IF(Inputs!$B$27&lt;&gt;"Ready","PENDING INPUTS",MAX(0,(BG18+BH18+BI18)-BM18))</f>
        <v>0</v>
      </c>
      <c r="BO18" s="3">
        <f>IF(Inputs!$B$27&lt;&gt;"Ready","PENDING INPUTS",BV17)</f>
        <v>0</v>
      </c>
      <c r="BP18" s="3">
        <f>IF(Inputs!$B$27&lt;&gt;"Ready","PENDING INPUTS",IF(A18&lt;=Inputs!$B$6,ROUND(BO18*Inputs!C21/12,2),0))</f>
        <v>0</v>
      </c>
      <c r="BQ18" s="3">
        <f>IF(Inputs!$B$27&lt;&gt;"Ready","PENDING INPUTS",IF(AND(A18&lt;=Inputs!$B$6,BO18&gt;0),Inputs!G21,0))</f>
        <v>0</v>
      </c>
      <c r="BR18" s="3">
        <f>IF(Inputs!$B$27&lt;&gt;"Ready","PENDING INPUTS",IF(A18&gt;Inputs!$B$6,0,MIN((BO18+BP18+BQ18),IF(Inputs!H21=1,Inputs!D21,MAX(Inputs!F21,ROUND(BO18*Inputs!E21+BP18+BQ18,2))))))</f>
        <v>0</v>
      </c>
      <c r="BS18">
        <f>IF(Inputs!$B$27&lt;&gt;"Ready","PENDING INPUTS",IF(BO18&lt;=0,99,1+IF(AND(K18&gt;0,OR(Inputs!C14&gt;Inputs!C21,AND(Inputs!C14=Inputs!C21,0&lt;7))),1,0)+IF(AND(S18&gt;0,OR(Inputs!C15&gt;Inputs!C21,AND(Inputs!C15=Inputs!C21,1&lt;7))),1,0)+IF(AND(AA18&gt;0,OR(Inputs!C16&gt;Inputs!C21,AND(Inputs!C16=Inputs!C21,2&lt;7))),1,0)+IF(AND(AI18&gt;0,OR(Inputs!C17&gt;Inputs!C21,AND(Inputs!C17=Inputs!C21,3&lt;7))),1,0)+IF(AND(AQ18&gt;0,OR(Inputs!C18&gt;Inputs!C21,AND(Inputs!C18=Inputs!C21,4&lt;7))),1,0)+IF(AND(AY18&gt;0,OR(Inputs!C19&gt;Inputs!C21,AND(Inputs!C19=Inputs!C21,5&lt;7))),1,0)+IF(AND(BG18&gt;0,OR(Inputs!C20&gt;Inputs!C21,AND(Inputs!C20=Inputs!C21,6&lt;7))),1,0)+IF(AND(BW18&gt;0,OR(Inputs!C22&gt;Inputs!C21,AND(Inputs!C22=Inputs!C21,8&lt;7))),1,0)+IF(AND(CE18&gt;0,OR(Inputs!C23&gt;Inputs!C21,AND(Inputs!C23=Inputs!C21,9&lt;7))),1,0)))</f>
        <v>99</v>
      </c>
      <c r="BT18" s="3">
        <f>IF(Inputs!$B$27&lt;&gt;"Ready","PENDING INPUTS",IF(A18&gt;Inputs!$B$6,0,MIN(MAX(0,(BO18+BP18+BQ18)-BR18),MAX(0,C18-D18-(IF(O18&lt;BS18,K18+L18+M18-N18,0)+IF(W18&lt;BS18,S18+T18+U18-V18,0)+IF(AE18&lt;BS18,AA18+AB18+AC18-AD18,0)+IF(AM18&lt;BS18,AI18+AJ18+AK18-AL18,0)+IF(AU18&lt;BS18,AQ18+AR18+AS18-AT18,0)+IF(BC18&lt;BS18,AY18+AZ18+BA18-BB18,0)+IF(BK18&lt;BS18,BG18+BH18+BI18-BJ18,0)+IF(BS18&lt;BS18,BO18+BP18+BQ18-BR18,0)+IF(CA18&lt;BS18,BW18+BX18+BY18-BZ18,0)+IF(CI18&lt;BS18,CE18+CF18+CG18-CH18,0))))))</f>
        <v>0</v>
      </c>
      <c r="BU18" s="3">
        <f>IF(Inputs!$B$27&lt;&gt;"Ready","PENDING INPUTS",MIN((BO18+BP18+BQ18),IF(D18&gt;C18,IF(D18=0,0,BR18*C18/D18),BR18+BT18)))</f>
        <v>0</v>
      </c>
      <c r="BV18" s="3">
        <f>IF(Inputs!$B$27&lt;&gt;"Ready","PENDING INPUTS",MAX(0,(BO18+BP18+BQ18)-BU18))</f>
        <v>0</v>
      </c>
      <c r="BW18" s="3">
        <f>IF(Inputs!$B$27&lt;&gt;"Ready","PENDING INPUTS",CD17)</f>
        <v>0</v>
      </c>
      <c r="BX18" s="3">
        <f>IF(Inputs!$B$27&lt;&gt;"Ready","PENDING INPUTS",IF(A18&lt;=Inputs!$B$6,ROUND(BW18*Inputs!C22/12,2),0))</f>
        <v>0</v>
      </c>
      <c r="BY18" s="3">
        <f>IF(Inputs!$B$27&lt;&gt;"Ready","PENDING INPUTS",IF(AND(A18&lt;=Inputs!$B$6,BW18&gt;0),Inputs!G22,0))</f>
        <v>0</v>
      </c>
      <c r="BZ18" s="3">
        <f>IF(Inputs!$B$27&lt;&gt;"Ready","PENDING INPUTS",IF(A18&gt;Inputs!$B$6,0,MIN((BW18+BX18+BY18),IF(Inputs!H22=1,Inputs!D22,MAX(Inputs!F22,ROUND(BW18*Inputs!E22+BX18+BY18,2))))))</f>
        <v>0</v>
      </c>
      <c r="CA18">
        <f>IF(Inputs!$B$27&lt;&gt;"Ready","PENDING INPUTS",IF(BW18&lt;=0,99,1+IF(AND(K18&gt;0,OR(Inputs!C14&gt;Inputs!C22,AND(Inputs!C14=Inputs!C22,0&lt;8))),1,0)+IF(AND(S18&gt;0,OR(Inputs!C15&gt;Inputs!C22,AND(Inputs!C15=Inputs!C22,1&lt;8))),1,0)+IF(AND(AA18&gt;0,OR(Inputs!C16&gt;Inputs!C22,AND(Inputs!C16=Inputs!C22,2&lt;8))),1,0)+IF(AND(AI18&gt;0,OR(Inputs!C17&gt;Inputs!C22,AND(Inputs!C17=Inputs!C22,3&lt;8))),1,0)+IF(AND(AQ18&gt;0,OR(Inputs!C18&gt;Inputs!C22,AND(Inputs!C18=Inputs!C22,4&lt;8))),1,0)+IF(AND(AY18&gt;0,OR(Inputs!C19&gt;Inputs!C22,AND(Inputs!C19=Inputs!C22,5&lt;8))),1,0)+IF(AND(BG18&gt;0,OR(Inputs!C20&gt;Inputs!C22,AND(Inputs!C20=Inputs!C22,6&lt;8))),1,0)+IF(AND(BO18&gt;0,OR(Inputs!C21&gt;Inputs!C22,AND(Inputs!C21=Inputs!C22,7&lt;8))),1,0)+IF(AND(CE18&gt;0,OR(Inputs!C23&gt;Inputs!C22,AND(Inputs!C23=Inputs!C22,9&lt;8))),1,0)))</f>
        <v>99</v>
      </c>
      <c r="CB18" s="3">
        <f>IF(Inputs!$B$27&lt;&gt;"Ready","PENDING INPUTS",IF(A18&gt;Inputs!$B$6,0,MIN(MAX(0,(BW18+BX18+BY18)-BZ18),MAX(0,C18-D18-(IF(O18&lt;CA18,K18+L18+M18-N18,0)+IF(W18&lt;CA18,S18+T18+U18-V18,0)+IF(AE18&lt;CA18,AA18+AB18+AC18-AD18,0)+IF(AM18&lt;CA18,AI18+AJ18+AK18-AL18,0)+IF(AU18&lt;CA18,AQ18+AR18+AS18-AT18,0)+IF(BC18&lt;CA18,AY18+AZ18+BA18-BB18,0)+IF(BK18&lt;CA18,BG18+BH18+BI18-BJ18,0)+IF(BS18&lt;CA18,BO18+BP18+BQ18-BR18,0)+IF(CA18&lt;CA18,BW18+BX18+BY18-BZ18,0)+IF(CI18&lt;CA18,CE18+CF18+CG18-CH18,0))))))</f>
        <v>0</v>
      </c>
      <c r="CC18" s="3">
        <f>IF(Inputs!$B$27&lt;&gt;"Ready","PENDING INPUTS",MIN((BW18+BX18+BY18),IF(D18&gt;C18,IF(D18=0,0,BZ18*C18/D18),BZ18+CB18)))</f>
        <v>0</v>
      </c>
      <c r="CD18" s="3">
        <f>IF(Inputs!$B$27&lt;&gt;"Ready","PENDING INPUTS",MAX(0,(BW18+BX18+BY18)-CC18))</f>
        <v>0</v>
      </c>
      <c r="CE18" s="3">
        <f>IF(Inputs!$B$27&lt;&gt;"Ready","PENDING INPUTS",CL17)</f>
        <v>0</v>
      </c>
      <c r="CF18" s="3">
        <f>IF(Inputs!$B$27&lt;&gt;"Ready","PENDING INPUTS",IF(A18&lt;=Inputs!$B$6,ROUND(CE18*Inputs!C23/12,2),0))</f>
        <v>0</v>
      </c>
      <c r="CG18" s="3">
        <f>IF(Inputs!$B$27&lt;&gt;"Ready","PENDING INPUTS",IF(AND(A18&lt;=Inputs!$B$6,CE18&gt;0),Inputs!G23,0))</f>
        <v>0</v>
      </c>
      <c r="CH18" s="3">
        <f>IF(Inputs!$B$27&lt;&gt;"Ready","PENDING INPUTS",IF(A18&gt;Inputs!$B$6,0,MIN((CE18+CF18+CG18),IF(Inputs!H23=1,Inputs!D23,MAX(Inputs!F23,ROUND(CE18*Inputs!E23+CF18+CG18,2))))))</f>
        <v>0</v>
      </c>
      <c r="CI18">
        <f>IF(Inputs!$B$27&lt;&gt;"Ready","PENDING INPUTS",IF(CE18&lt;=0,99,1+IF(AND(K18&gt;0,OR(Inputs!C14&gt;Inputs!C23,AND(Inputs!C14=Inputs!C23,0&lt;9))),1,0)+IF(AND(S18&gt;0,OR(Inputs!C15&gt;Inputs!C23,AND(Inputs!C15=Inputs!C23,1&lt;9))),1,0)+IF(AND(AA18&gt;0,OR(Inputs!C16&gt;Inputs!C23,AND(Inputs!C16=Inputs!C23,2&lt;9))),1,0)+IF(AND(AI18&gt;0,OR(Inputs!C17&gt;Inputs!C23,AND(Inputs!C17=Inputs!C23,3&lt;9))),1,0)+IF(AND(AQ18&gt;0,OR(Inputs!C18&gt;Inputs!C23,AND(Inputs!C18=Inputs!C23,4&lt;9))),1,0)+IF(AND(AY18&gt;0,OR(Inputs!C19&gt;Inputs!C23,AND(Inputs!C19=Inputs!C23,5&lt;9))),1,0)+IF(AND(BG18&gt;0,OR(Inputs!C20&gt;Inputs!C23,AND(Inputs!C20=Inputs!C23,6&lt;9))),1,0)+IF(AND(BO18&gt;0,OR(Inputs!C21&gt;Inputs!C23,AND(Inputs!C21=Inputs!C23,7&lt;9))),1,0)+IF(AND(BW18&gt;0,OR(Inputs!C22&gt;Inputs!C23,AND(Inputs!C22=Inputs!C23,8&lt;9))),1,0)))</f>
        <v>99</v>
      </c>
      <c r="CJ18" s="3">
        <f>IF(Inputs!$B$27&lt;&gt;"Ready","PENDING INPUTS",IF(A18&gt;Inputs!$B$6,0,MIN(MAX(0,(CE18+CF18+CG18)-CH18),MAX(0,C18-D18-(IF(O18&lt;CI18,K18+L18+M18-N18,0)+IF(W18&lt;CI18,S18+T18+U18-V18,0)+IF(AE18&lt;CI18,AA18+AB18+AC18-AD18,0)+IF(AM18&lt;CI18,AI18+AJ18+AK18-AL18,0)+IF(AU18&lt;CI18,AQ18+AR18+AS18-AT18,0)+IF(BC18&lt;CI18,AY18+AZ18+BA18-BB18,0)+IF(BK18&lt;CI18,BG18+BH18+BI18-BJ18,0)+IF(BS18&lt;CI18,BO18+BP18+BQ18-BR18,0)+IF(CA18&lt;CI18,BW18+BX18+BY18-BZ18,0)+IF(CI18&lt;CI18,CE18+CF18+CG18-CH18,0))))))</f>
        <v>0</v>
      </c>
      <c r="CK18" s="3">
        <f>IF(Inputs!$B$27&lt;&gt;"Ready","PENDING INPUTS",MIN((CE18+CF18+CG18),IF(D18&gt;C18,IF(D18=0,0,CH18*C18/D18),CH18+CJ18)))</f>
        <v>0</v>
      </c>
      <c r="CL18" s="3">
        <f>IF(Inputs!$B$27&lt;&gt;"Ready","PENDING INPUTS",MAX(0,(CE18+CF18+CG18)-CK18))</f>
        <v>0</v>
      </c>
    </row>
    <row r="19" spans="1:90" ht="27.95" customHeight="1" x14ac:dyDescent="0.25">
      <c r="A19">
        <v>15</v>
      </c>
      <c r="B19" s="13">
        <f>IF(Inputs!$B$27&lt;&gt;"Ready","PENDING INPUTS",EDATE(Inputs!$B$5,A19-1))</f>
        <v>46722</v>
      </c>
      <c r="C19" s="3">
        <f>IF(Inputs!$B$27&lt;&gt;"Ready","PENDING INPUTS",IF(A19&lt;=Inputs!$B$6,MAX(0,Inputs!$B$4+IF(A19=Inputs!$B$7,Inputs!$B$8,0)+IF(A19=Inputs!$B$9,Inputs!$B$10,0)),0))</f>
        <v>0</v>
      </c>
      <c r="D19" s="3">
        <f>IF(Inputs!$B$27&lt;&gt;"Ready","PENDING INPUTS",SUM(N19,V19,AD19,AL19,AT19,BB19,BJ19,BR19,BZ19,CH19))</f>
        <v>0</v>
      </c>
      <c r="E19" s="3">
        <f>IF(Inputs!$B$27&lt;&gt;"Ready","PENDING INPUTS",MAX(0,D19-C19))</f>
        <v>0</v>
      </c>
      <c r="F19" s="3">
        <f>IF(Inputs!$B$27&lt;&gt;"Ready","PENDING INPUTS",SUM(Q19,Y19,AG19,AO19,AW19,BE19,BM19,BU19,CC19,CK19))</f>
        <v>0</v>
      </c>
      <c r="G19" s="3">
        <f>IF(Inputs!$B$27&lt;&gt;"Ready","PENDING INPUTS",SUM(L19,T19,AB19,AJ19,AR19,AZ19,BH19,BP19,BX19,CF19))</f>
        <v>0</v>
      </c>
      <c r="H19" s="3">
        <f>IF(Inputs!$B$27&lt;&gt;"Ready","PENDING INPUTS",SUM(M19,U19,AC19,AK19,AS19,BA19,BI19,BQ19,BY19,CG19))</f>
        <v>0</v>
      </c>
      <c r="I19" s="3">
        <f>IF(Inputs!$B$27&lt;&gt;"Ready","PENDING INPUTS",SUM(R19,Z19,AH19,AP19,AX19,BF19,BN19,BV19,CD19,CL19))</f>
        <v>0</v>
      </c>
      <c r="J19" t="str">
        <f>IF(Inputs!$B$27&lt;&gt;"Ready","PENDING INPUTS",IF(A19&gt;Inputs!$B$6,"Beyond horizon",IF(E19&gt;0.005,"MINIMUM SHORTFALL",IF(I19&lt;0.005,"Paid off","In progress"))))</f>
        <v>Paid off</v>
      </c>
      <c r="K19" s="3">
        <f>IF(Inputs!$B$27&lt;&gt;"Ready","PENDING INPUTS",R18)</f>
        <v>0</v>
      </c>
      <c r="L19" s="3">
        <f>IF(Inputs!$B$27&lt;&gt;"Ready","PENDING INPUTS",IF(A19&lt;=Inputs!$B$6,ROUND(K19*Inputs!C14/12,2),0))</f>
        <v>0</v>
      </c>
      <c r="M19" s="3">
        <f>IF(Inputs!$B$27&lt;&gt;"Ready","PENDING INPUTS",IF(AND(A19&lt;=Inputs!$B$6,K19&gt;0),Inputs!G14,0))</f>
        <v>0</v>
      </c>
      <c r="N19" s="3">
        <f>IF(Inputs!$B$27&lt;&gt;"Ready","PENDING INPUTS",IF(A19&gt;Inputs!$B$6,0,MIN((K19+L19+M19),IF(Inputs!H14=1,Inputs!D14,MAX(Inputs!F14,ROUND(K19*Inputs!E14+L19+M19,2))))))</f>
        <v>0</v>
      </c>
      <c r="O19">
        <f>IF(Inputs!$B$27&lt;&gt;"Ready","PENDING INPUTS",IF(K19&lt;=0,99,1+IF(AND(S19&gt;0,OR(Inputs!C15&gt;Inputs!C14,AND(Inputs!C15=Inputs!C14,1&lt;0))),1,0)+IF(AND(AA19&gt;0,OR(Inputs!C16&gt;Inputs!C14,AND(Inputs!C16=Inputs!C14,2&lt;0))),1,0)+IF(AND(AI19&gt;0,OR(Inputs!C17&gt;Inputs!C14,AND(Inputs!C17=Inputs!C14,3&lt;0))),1,0)+IF(AND(AQ19&gt;0,OR(Inputs!C18&gt;Inputs!C14,AND(Inputs!C18=Inputs!C14,4&lt;0))),1,0)+IF(AND(AY19&gt;0,OR(Inputs!C19&gt;Inputs!C14,AND(Inputs!C19=Inputs!C14,5&lt;0))),1,0)+IF(AND(BG19&gt;0,OR(Inputs!C20&gt;Inputs!C14,AND(Inputs!C20=Inputs!C14,6&lt;0))),1,0)+IF(AND(BO19&gt;0,OR(Inputs!C21&gt;Inputs!C14,AND(Inputs!C21=Inputs!C14,7&lt;0))),1,0)+IF(AND(BW19&gt;0,OR(Inputs!C22&gt;Inputs!C14,AND(Inputs!C22=Inputs!C14,8&lt;0))),1,0)+IF(AND(CE19&gt;0,OR(Inputs!C23&gt;Inputs!C14,AND(Inputs!C23=Inputs!C14,9&lt;0))),1,0)))</f>
        <v>99</v>
      </c>
      <c r="P19" s="3">
        <f>IF(Inputs!$B$27&lt;&gt;"Ready","PENDING INPUTS",IF(A19&gt;Inputs!$B$6,0,MIN(MAX(0,(K19+L19+M19)-N19),MAX(0,C19-D19-(IF(O19&lt;O19,K19+L19+M19-N19,0)+IF(W19&lt;O19,S19+T19+U19-V19,0)+IF(AE19&lt;O19,AA19+AB19+AC19-AD19,0)+IF(AM19&lt;O19,AI19+AJ19+AK19-AL19,0)+IF(AU19&lt;O19,AQ19+AR19+AS19-AT19,0)+IF(BC19&lt;O19,AY19+AZ19+BA19-BB19,0)+IF(BK19&lt;O19,BG19+BH19+BI19-BJ19,0)+IF(BS19&lt;O19,BO19+BP19+BQ19-BR19,0)+IF(CA19&lt;O19,BW19+BX19+BY19-BZ19,0)+IF(CI19&lt;O19,CE19+CF19+CG19-CH19,0))))))</f>
        <v>0</v>
      </c>
      <c r="Q19" s="3">
        <f>IF(Inputs!$B$27&lt;&gt;"Ready","PENDING INPUTS",MIN((K19+L19+M19),IF(D19&gt;C19,IF(D19=0,0,N19*C19/D19),N19+P19)))</f>
        <v>0</v>
      </c>
      <c r="R19" s="3">
        <f>IF(Inputs!$B$27&lt;&gt;"Ready","PENDING INPUTS",MAX(0,(K19+L19+M19)-Q19))</f>
        <v>0</v>
      </c>
      <c r="S19" s="3">
        <f>IF(Inputs!$B$27&lt;&gt;"Ready","PENDING INPUTS",Z18)</f>
        <v>0</v>
      </c>
      <c r="T19" s="3">
        <f>IF(Inputs!$B$27&lt;&gt;"Ready","PENDING INPUTS",IF(A19&lt;=Inputs!$B$6,ROUND(S19*Inputs!C15/12,2),0))</f>
        <v>0</v>
      </c>
      <c r="U19" s="3">
        <f>IF(Inputs!$B$27&lt;&gt;"Ready","PENDING INPUTS",IF(AND(A19&lt;=Inputs!$B$6,S19&gt;0),Inputs!G15,0))</f>
        <v>0</v>
      </c>
      <c r="V19" s="3">
        <f>IF(Inputs!$B$27&lt;&gt;"Ready","PENDING INPUTS",IF(A19&gt;Inputs!$B$6,0,MIN((S19+T19+U19),IF(Inputs!H15=1,Inputs!D15,MAX(Inputs!F15,ROUND(S19*Inputs!E15+T19+U19,2))))))</f>
        <v>0</v>
      </c>
      <c r="W19">
        <f>IF(Inputs!$B$27&lt;&gt;"Ready","PENDING INPUTS",IF(S19&lt;=0,99,1+IF(AND(K19&gt;0,OR(Inputs!C14&gt;Inputs!C15,AND(Inputs!C14=Inputs!C15,0&lt;1))),1,0)+IF(AND(AA19&gt;0,OR(Inputs!C16&gt;Inputs!C15,AND(Inputs!C16=Inputs!C15,2&lt;1))),1,0)+IF(AND(AI19&gt;0,OR(Inputs!C17&gt;Inputs!C15,AND(Inputs!C17=Inputs!C15,3&lt;1))),1,0)+IF(AND(AQ19&gt;0,OR(Inputs!C18&gt;Inputs!C15,AND(Inputs!C18=Inputs!C15,4&lt;1))),1,0)+IF(AND(AY19&gt;0,OR(Inputs!C19&gt;Inputs!C15,AND(Inputs!C19=Inputs!C15,5&lt;1))),1,0)+IF(AND(BG19&gt;0,OR(Inputs!C20&gt;Inputs!C15,AND(Inputs!C20=Inputs!C15,6&lt;1))),1,0)+IF(AND(BO19&gt;0,OR(Inputs!C21&gt;Inputs!C15,AND(Inputs!C21=Inputs!C15,7&lt;1))),1,0)+IF(AND(BW19&gt;0,OR(Inputs!C22&gt;Inputs!C15,AND(Inputs!C22=Inputs!C15,8&lt;1))),1,0)+IF(AND(CE19&gt;0,OR(Inputs!C23&gt;Inputs!C15,AND(Inputs!C23=Inputs!C15,9&lt;1))),1,0)))</f>
        <v>99</v>
      </c>
      <c r="X19" s="3">
        <f>IF(Inputs!$B$27&lt;&gt;"Ready","PENDING INPUTS",IF(A19&gt;Inputs!$B$6,0,MIN(MAX(0,(S19+T19+U19)-V19),MAX(0,C19-D19-(IF(O19&lt;W19,K19+L19+M19-N19,0)+IF(W19&lt;W19,S19+T19+U19-V19,0)+IF(AE19&lt;W19,AA19+AB19+AC19-AD19,0)+IF(AM19&lt;W19,AI19+AJ19+AK19-AL19,0)+IF(AU19&lt;W19,AQ19+AR19+AS19-AT19,0)+IF(BC19&lt;W19,AY19+AZ19+BA19-BB19,0)+IF(BK19&lt;W19,BG19+BH19+BI19-BJ19,0)+IF(BS19&lt;W19,BO19+BP19+BQ19-BR19,0)+IF(CA19&lt;W19,BW19+BX19+BY19-BZ19,0)+IF(CI19&lt;W19,CE19+CF19+CG19-CH19,0))))))</f>
        <v>0</v>
      </c>
      <c r="Y19" s="3">
        <f>IF(Inputs!$B$27&lt;&gt;"Ready","PENDING INPUTS",MIN((S19+T19+U19),IF(D19&gt;C19,IF(D19=0,0,V19*C19/D19),V19+X19)))</f>
        <v>0</v>
      </c>
      <c r="Z19" s="3">
        <f>IF(Inputs!$B$27&lt;&gt;"Ready","PENDING INPUTS",MAX(0,(S19+T19+U19)-Y19))</f>
        <v>0</v>
      </c>
      <c r="AA19" s="3">
        <f>IF(Inputs!$B$27&lt;&gt;"Ready","PENDING INPUTS",AH18)</f>
        <v>0</v>
      </c>
      <c r="AB19" s="3">
        <f>IF(Inputs!$B$27&lt;&gt;"Ready","PENDING INPUTS",IF(A19&lt;=Inputs!$B$6,ROUND(AA19*Inputs!C16/12,2),0))</f>
        <v>0</v>
      </c>
      <c r="AC19" s="3">
        <f>IF(Inputs!$B$27&lt;&gt;"Ready","PENDING INPUTS",IF(AND(A19&lt;=Inputs!$B$6,AA19&gt;0),Inputs!G16,0))</f>
        <v>0</v>
      </c>
      <c r="AD19" s="3">
        <f>IF(Inputs!$B$27&lt;&gt;"Ready","PENDING INPUTS",IF(A19&gt;Inputs!$B$6,0,MIN((AA19+AB19+AC19),IF(Inputs!H16=1,Inputs!D16,MAX(Inputs!F16,ROUND(AA19*Inputs!E16+AB19+AC19,2))))))</f>
        <v>0</v>
      </c>
      <c r="AE19">
        <f>IF(Inputs!$B$27&lt;&gt;"Ready","PENDING INPUTS",IF(AA19&lt;=0,99,1+IF(AND(K19&gt;0,OR(Inputs!C14&gt;Inputs!C16,AND(Inputs!C14=Inputs!C16,0&lt;2))),1,0)+IF(AND(S19&gt;0,OR(Inputs!C15&gt;Inputs!C16,AND(Inputs!C15=Inputs!C16,1&lt;2))),1,0)+IF(AND(AI19&gt;0,OR(Inputs!C17&gt;Inputs!C16,AND(Inputs!C17=Inputs!C16,3&lt;2))),1,0)+IF(AND(AQ19&gt;0,OR(Inputs!C18&gt;Inputs!C16,AND(Inputs!C18=Inputs!C16,4&lt;2))),1,0)+IF(AND(AY19&gt;0,OR(Inputs!C19&gt;Inputs!C16,AND(Inputs!C19=Inputs!C16,5&lt;2))),1,0)+IF(AND(BG19&gt;0,OR(Inputs!C20&gt;Inputs!C16,AND(Inputs!C20=Inputs!C16,6&lt;2))),1,0)+IF(AND(BO19&gt;0,OR(Inputs!C21&gt;Inputs!C16,AND(Inputs!C21=Inputs!C16,7&lt;2))),1,0)+IF(AND(BW19&gt;0,OR(Inputs!C22&gt;Inputs!C16,AND(Inputs!C22=Inputs!C16,8&lt;2))),1,0)+IF(AND(CE19&gt;0,OR(Inputs!C23&gt;Inputs!C16,AND(Inputs!C23=Inputs!C16,9&lt;2))),1,0)))</f>
        <v>99</v>
      </c>
      <c r="AF19" s="3">
        <f>IF(Inputs!$B$27&lt;&gt;"Ready","PENDING INPUTS",IF(A19&gt;Inputs!$B$6,0,MIN(MAX(0,(AA19+AB19+AC19)-AD19),MAX(0,C19-D19-(IF(O19&lt;AE19,K19+L19+M19-N19,0)+IF(W19&lt;AE19,S19+T19+U19-V19,0)+IF(AE19&lt;AE19,AA19+AB19+AC19-AD19,0)+IF(AM19&lt;AE19,AI19+AJ19+AK19-AL19,0)+IF(AU19&lt;AE19,AQ19+AR19+AS19-AT19,0)+IF(BC19&lt;AE19,AY19+AZ19+BA19-BB19,0)+IF(BK19&lt;AE19,BG19+BH19+BI19-BJ19,0)+IF(BS19&lt;AE19,BO19+BP19+BQ19-BR19,0)+IF(CA19&lt;AE19,BW19+BX19+BY19-BZ19,0)+IF(CI19&lt;AE19,CE19+CF19+CG19-CH19,0))))))</f>
        <v>0</v>
      </c>
      <c r="AG19" s="3">
        <f>IF(Inputs!$B$27&lt;&gt;"Ready","PENDING INPUTS",MIN((AA19+AB19+AC19),IF(D19&gt;C19,IF(D19=0,0,AD19*C19/D19),AD19+AF19)))</f>
        <v>0</v>
      </c>
      <c r="AH19" s="3">
        <f>IF(Inputs!$B$27&lt;&gt;"Ready","PENDING INPUTS",MAX(0,(AA19+AB19+AC19)-AG19))</f>
        <v>0</v>
      </c>
      <c r="AI19" s="3">
        <f>IF(Inputs!$B$27&lt;&gt;"Ready","PENDING INPUTS",AP18)</f>
        <v>0</v>
      </c>
      <c r="AJ19" s="3">
        <f>IF(Inputs!$B$27&lt;&gt;"Ready","PENDING INPUTS",IF(A19&lt;=Inputs!$B$6,ROUND(AI19*Inputs!C17/12,2),0))</f>
        <v>0</v>
      </c>
      <c r="AK19" s="3">
        <f>IF(Inputs!$B$27&lt;&gt;"Ready","PENDING INPUTS",IF(AND(A19&lt;=Inputs!$B$6,AI19&gt;0),Inputs!G17,0))</f>
        <v>0</v>
      </c>
      <c r="AL19" s="3">
        <f>IF(Inputs!$B$27&lt;&gt;"Ready","PENDING INPUTS",IF(A19&gt;Inputs!$B$6,0,MIN((AI19+AJ19+AK19),IF(Inputs!H17=1,Inputs!D17,MAX(Inputs!F17,ROUND(AI19*Inputs!E17+AJ19+AK19,2))))))</f>
        <v>0</v>
      </c>
      <c r="AM19">
        <f>IF(Inputs!$B$27&lt;&gt;"Ready","PENDING INPUTS",IF(AI19&lt;=0,99,1+IF(AND(K19&gt;0,OR(Inputs!C14&gt;Inputs!C17,AND(Inputs!C14=Inputs!C17,0&lt;3))),1,0)+IF(AND(S19&gt;0,OR(Inputs!C15&gt;Inputs!C17,AND(Inputs!C15=Inputs!C17,1&lt;3))),1,0)+IF(AND(AA19&gt;0,OR(Inputs!C16&gt;Inputs!C17,AND(Inputs!C16=Inputs!C17,2&lt;3))),1,0)+IF(AND(AQ19&gt;0,OR(Inputs!C18&gt;Inputs!C17,AND(Inputs!C18=Inputs!C17,4&lt;3))),1,0)+IF(AND(AY19&gt;0,OR(Inputs!C19&gt;Inputs!C17,AND(Inputs!C19=Inputs!C17,5&lt;3))),1,0)+IF(AND(BG19&gt;0,OR(Inputs!C20&gt;Inputs!C17,AND(Inputs!C20=Inputs!C17,6&lt;3))),1,0)+IF(AND(BO19&gt;0,OR(Inputs!C21&gt;Inputs!C17,AND(Inputs!C21=Inputs!C17,7&lt;3))),1,0)+IF(AND(BW19&gt;0,OR(Inputs!C22&gt;Inputs!C17,AND(Inputs!C22=Inputs!C17,8&lt;3))),1,0)+IF(AND(CE19&gt;0,OR(Inputs!C23&gt;Inputs!C17,AND(Inputs!C23=Inputs!C17,9&lt;3))),1,0)))</f>
        <v>99</v>
      </c>
      <c r="AN19" s="3">
        <f>IF(Inputs!$B$27&lt;&gt;"Ready","PENDING INPUTS",IF(A19&gt;Inputs!$B$6,0,MIN(MAX(0,(AI19+AJ19+AK19)-AL19),MAX(0,C19-D19-(IF(O19&lt;AM19,K19+L19+M19-N19,0)+IF(W19&lt;AM19,S19+T19+U19-V19,0)+IF(AE19&lt;AM19,AA19+AB19+AC19-AD19,0)+IF(AM19&lt;AM19,AI19+AJ19+AK19-AL19,0)+IF(AU19&lt;AM19,AQ19+AR19+AS19-AT19,0)+IF(BC19&lt;AM19,AY19+AZ19+BA19-BB19,0)+IF(BK19&lt;AM19,BG19+BH19+BI19-BJ19,0)+IF(BS19&lt;AM19,BO19+BP19+BQ19-BR19,0)+IF(CA19&lt;AM19,BW19+BX19+BY19-BZ19,0)+IF(CI19&lt;AM19,CE19+CF19+CG19-CH19,0))))))</f>
        <v>0</v>
      </c>
      <c r="AO19" s="3">
        <f>IF(Inputs!$B$27&lt;&gt;"Ready","PENDING INPUTS",MIN((AI19+AJ19+AK19),IF(D19&gt;C19,IF(D19=0,0,AL19*C19/D19),AL19+AN19)))</f>
        <v>0</v>
      </c>
      <c r="AP19" s="3">
        <f>IF(Inputs!$B$27&lt;&gt;"Ready","PENDING INPUTS",MAX(0,(AI19+AJ19+AK19)-AO19))</f>
        <v>0</v>
      </c>
      <c r="AQ19" s="3">
        <f>IF(Inputs!$B$27&lt;&gt;"Ready","PENDING INPUTS",AX18)</f>
        <v>0</v>
      </c>
      <c r="AR19" s="3">
        <f>IF(Inputs!$B$27&lt;&gt;"Ready","PENDING INPUTS",IF(A19&lt;=Inputs!$B$6,ROUND(AQ19*Inputs!C18/12,2),0))</f>
        <v>0</v>
      </c>
      <c r="AS19" s="3">
        <f>IF(Inputs!$B$27&lt;&gt;"Ready","PENDING INPUTS",IF(AND(A19&lt;=Inputs!$B$6,AQ19&gt;0),Inputs!G18,0))</f>
        <v>0</v>
      </c>
      <c r="AT19" s="3">
        <f>IF(Inputs!$B$27&lt;&gt;"Ready","PENDING INPUTS",IF(A19&gt;Inputs!$B$6,0,MIN((AQ19+AR19+AS19),IF(Inputs!H18=1,Inputs!D18,MAX(Inputs!F18,ROUND(AQ19*Inputs!E18+AR19+AS19,2))))))</f>
        <v>0</v>
      </c>
      <c r="AU19">
        <f>IF(Inputs!$B$27&lt;&gt;"Ready","PENDING INPUTS",IF(AQ19&lt;=0,99,1+IF(AND(K19&gt;0,OR(Inputs!C14&gt;Inputs!C18,AND(Inputs!C14=Inputs!C18,0&lt;4))),1,0)+IF(AND(S19&gt;0,OR(Inputs!C15&gt;Inputs!C18,AND(Inputs!C15=Inputs!C18,1&lt;4))),1,0)+IF(AND(AA19&gt;0,OR(Inputs!C16&gt;Inputs!C18,AND(Inputs!C16=Inputs!C18,2&lt;4))),1,0)+IF(AND(AI19&gt;0,OR(Inputs!C17&gt;Inputs!C18,AND(Inputs!C17=Inputs!C18,3&lt;4))),1,0)+IF(AND(AY19&gt;0,OR(Inputs!C19&gt;Inputs!C18,AND(Inputs!C19=Inputs!C18,5&lt;4))),1,0)+IF(AND(BG19&gt;0,OR(Inputs!C20&gt;Inputs!C18,AND(Inputs!C20=Inputs!C18,6&lt;4))),1,0)+IF(AND(BO19&gt;0,OR(Inputs!C21&gt;Inputs!C18,AND(Inputs!C21=Inputs!C18,7&lt;4))),1,0)+IF(AND(BW19&gt;0,OR(Inputs!C22&gt;Inputs!C18,AND(Inputs!C22=Inputs!C18,8&lt;4))),1,0)+IF(AND(CE19&gt;0,OR(Inputs!C23&gt;Inputs!C18,AND(Inputs!C23=Inputs!C18,9&lt;4))),1,0)))</f>
        <v>99</v>
      </c>
      <c r="AV19" s="3">
        <f>IF(Inputs!$B$27&lt;&gt;"Ready","PENDING INPUTS",IF(A19&gt;Inputs!$B$6,0,MIN(MAX(0,(AQ19+AR19+AS19)-AT19),MAX(0,C19-D19-(IF(O19&lt;AU19,K19+L19+M19-N19,0)+IF(W19&lt;AU19,S19+T19+U19-V19,0)+IF(AE19&lt;AU19,AA19+AB19+AC19-AD19,0)+IF(AM19&lt;AU19,AI19+AJ19+AK19-AL19,0)+IF(AU19&lt;AU19,AQ19+AR19+AS19-AT19,0)+IF(BC19&lt;AU19,AY19+AZ19+BA19-BB19,0)+IF(BK19&lt;AU19,BG19+BH19+BI19-BJ19,0)+IF(BS19&lt;AU19,BO19+BP19+BQ19-BR19,0)+IF(CA19&lt;AU19,BW19+BX19+BY19-BZ19,0)+IF(CI19&lt;AU19,CE19+CF19+CG19-CH19,0))))))</f>
        <v>0</v>
      </c>
      <c r="AW19" s="3">
        <f>IF(Inputs!$B$27&lt;&gt;"Ready","PENDING INPUTS",MIN((AQ19+AR19+AS19),IF(D19&gt;C19,IF(D19=0,0,AT19*C19/D19),AT19+AV19)))</f>
        <v>0</v>
      </c>
      <c r="AX19" s="3">
        <f>IF(Inputs!$B$27&lt;&gt;"Ready","PENDING INPUTS",MAX(0,(AQ19+AR19+AS19)-AW19))</f>
        <v>0</v>
      </c>
      <c r="AY19" s="3">
        <f>IF(Inputs!$B$27&lt;&gt;"Ready","PENDING INPUTS",BF18)</f>
        <v>0</v>
      </c>
      <c r="AZ19" s="3">
        <f>IF(Inputs!$B$27&lt;&gt;"Ready","PENDING INPUTS",IF(A19&lt;=Inputs!$B$6,ROUND(AY19*Inputs!C19/12,2),0))</f>
        <v>0</v>
      </c>
      <c r="BA19" s="3">
        <f>IF(Inputs!$B$27&lt;&gt;"Ready","PENDING INPUTS",IF(AND(A19&lt;=Inputs!$B$6,AY19&gt;0),Inputs!G19,0))</f>
        <v>0</v>
      </c>
      <c r="BB19" s="3">
        <f>IF(Inputs!$B$27&lt;&gt;"Ready","PENDING INPUTS",IF(A19&gt;Inputs!$B$6,0,MIN((AY19+AZ19+BA19),IF(Inputs!H19=1,Inputs!D19,MAX(Inputs!F19,ROUND(AY19*Inputs!E19+AZ19+BA19,2))))))</f>
        <v>0</v>
      </c>
      <c r="BC19">
        <f>IF(Inputs!$B$27&lt;&gt;"Ready","PENDING INPUTS",IF(AY19&lt;=0,99,1+IF(AND(K19&gt;0,OR(Inputs!C14&gt;Inputs!C19,AND(Inputs!C14=Inputs!C19,0&lt;5))),1,0)+IF(AND(S19&gt;0,OR(Inputs!C15&gt;Inputs!C19,AND(Inputs!C15=Inputs!C19,1&lt;5))),1,0)+IF(AND(AA19&gt;0,OR(Inputs!C16&gt;Inputs!C19,AND(Inputs!C16=Inputs!C19,2&lt;5))),1,0)+IF(AND(AI19&gt;0,OR(Inputs!C17&gt;Inputs!C19,AND(Inputs!C17=Inputs!C19,3&lt;5))),1,0)+IF(AND(AQ19&gt;0,OR(Inputs!C18&gt;Inputs!C19,AND(Inputs!C18=Inputs!C19,4&lt;5))),1,0)+IF(AND(BG19&gt;0,OR(Inputs!C20&gt;Inputs!C19,AND(Inputs!C20=Inputs!C19,6&lt;5))),1,0)+IF(AND(BO19&gt;0,OR(Inputs!C21&gt;Inputs!C19,AND(Inputs!C21=Inputs!C19,7&lt;5))),1,0)+IF(AND(BW19&gt;0,OR(Inputs!C22&gt;Inputs!C19,AND(Inputs!C22=Inputs!C19,8&lt;5))),1,0)+IF(AND(CE19&gt;0,OR(Inputs!C23&gt;Inputs!C19,AND(Inputs!C23=Inputs!C19,9&lt;5))),1,0)))</f>
        <v>99</v>
      </c>
      <c r="BD19" s="3">
        <f>IF(Inputs!$B$27&lt;&gt;"Ready","PENDING INPUTS",IF(A19&gt;Inputs!$B$6,0,MIN(MAX(0,(AY19+AZ19+BA19)-BB19),MAX(0,C19-D19-(IF(O19&lt;BC19,K19+L19+M19-N19,0)+IF(W19&lt;BC19,S19+T19+U19-V19,0)+IF(AE19&lt;BC19,AA19+AB19+AC19-AD19,0)+IF(AM19&lt;BC19,AI19+AJ19+AK19-AL19,0)+IF(AU19&lt;BC19,AQ19+AR19+AS19-AT19,0)+IF(BC19&lt;BC19,AY19+AZ19+BA19-BB19,0)+IF(BK19&lt;BC19,BG19+BH19+BI19-BJ19,0)+IF(BS19&lt;BC19,BO19+BP19+BQ19-BR19,0)+IF(CA19&lt;BC19,BW19+BX19+BY19-BZ19,0)+IF(CI19&lt;BC19,CE19+CF19+CG19-CH19,0))))))</f>
        <v>0</v>
      </c>
      <c r="BE19" s="3">
        <f>IF(Inputs!$B$27&lt;&gt;"Ready","PENDING INPUTS",MIN((AY19+AZ19+BA19),IF(D19&gt;C19,IF(D19=0,0,BB19*C19/D19),BB19+BD19)))</f>
        <v>0</v>
      </c>
      <c r="BF19" s="3">
        <f>IF(Inputs!$B$27&lt;&gt;"Ready","PENDING INPUTS",MAX(0,(AY19+AZ19+BA19)-BE19))</f>
        <v>0</v>
      </c>
      <c r="BG19" s="3">
        <f>IF(Inputs!$B$27&lt;&gt;"Ready","PENDING INPUTS",BN18)</f>
        <v>0</v>
      </c>
      <c r="BH19" s="3">
        <f>IF(Inputs!$B$27&lt;&gt;"Ready","PENDING INPUTS",IF(A19&lt;=Inputs!$B$6,ROUND(BG19*Inputs!C20/12,2),0))</f>
        <v>0</v>
      </c>
      <c r="BI19" s="3">
        <f>IF(Inputs!$B$27&lt;&gt;"Ready","PENDING INPUTS",IF(AND(A19&lt;=Inputs!$B$6,BG19&gt;0),Inputs!G20,0))</f>
        <v>0</v>
      </c>
      <c r="BJ19" s="3">
        <f>IF(Inputs!$B$27&lt;&gt;"Ready","PENDING INPUTS",IF(A19&gt;Inputs!$B$6,0,MIN((BG19+BH19+BI19),IF(Inputs!H20=1,Inputs!D20,MAX(Inputs!F20,ROUND(BG19*Inputs!E20+BH19+BI19,2))))))</f>
        <v>0</v>
      </c>
      <c r="BK19">
        <f>IF(Inputs!$B$27&lt;&gt;"Ready","PENDING INPUTS",IF(BG19&lt;=0,99,1+IF(AND(K19&gt;0,OR(Inputs!C14&gt;Inputs!C20,AND(Inputs!C14=Inputs!C20,0&lt;6))),1,0)+IF(AND(S19&gt;0,OR(Inputs!C15&gt;Inputs!C20,AND(Inputs!C15=Inputs!C20,1&lt;6))),1,0)+IF(AND(AA19&gt;0,OR(Inputs!C16&gt;Inputs!C20,AND(Inputs!C16=Inputs!C20,2&lt;6))),1,0)+IF(AND(AI19&gt;0,OR(Inputs!C17&gt;Inputs!C20,AND(Inputs!C17=Inputs!C20,3&lt;6))),1,0)+IF(AND(AQ19&gt;0,OR(Inputs!C18&gt;Inputs!C20,AND(Inputs!C18=Inputs!C20,4&lt;6))),1,0)+IF(AND(AY19&gt;0,OR(Inputs!C19&gt;Inputs!C20,AND(Inputs!C19=Inputs!C20,5&lt;6))),1,0)+IF(AND(BO19&gt;0,OR(Inputs!C21&gt;Inputs!C20,AND(Inputs!C21=Inputs!C20,7&lt;6))),1,0)+IF(AND(BW19&gt;0,OR(Inputs!C22&gt;Inputs!C20,AND(Inputs!C22=Inputs!C20,8&lt;6))),1,0)+IF(AND(CE19&gt;0,OR(Inputs!C23&gt;Inputs!C20,AND(Inputs!C23=Inputs!C20,9&lt;6))),1,0)))</f>
        <v>99</v>
      </c>
      <c r="BL19" s="3">
        <f>IF(Inputs!$B$27&lt;&gt;"Ready","PENDING INPUTS",IF(A19&gt;Inputs!$B$6,0,MIN(MAX(0,(BG19+BH19+BI19)-BJ19),MAX(0,C19-D19-(IF(O19&lt;BK19,K19+L19+M19-N19,0)+IF(W19&lt;BK19,S19+T19+U19-V19,0)+IF(AE19&lt;BK19,AA19+AB19+AC19-AD19,0)+IF(AM19&lt;BK19,AI19+AJ19+AK19-AL19,0)+IF(AU19&lt;BK19,AQ19+AR19+AS19-AT19,0)+IF(BC19&lt;BK19,AY19+AZ19+BA19-BB19,0)+IF(BK19&lt;BK19,BG19+BH19+BI19-BJ19,0)+IF(BS19&lt;BK19,BO19+BP19+BQ19-BR19,0)+IF(CA19&lt;BK19,BW19+BX19+BY19-BZ19,0)+IF(CI19&lt;BK19,CE19+CF19+CG19-CH19,0))))))</f>
        <v>0</v>
      </c>
      <c r="BM19" s="3">
        <f>IF(Inputs!$B$27&lt;&gt;"Ready","PENDING INPUTS",MIN((BG19+BH19+BI19),IF(D19&gt;C19,IF(D19=0,0,BJ19*C19/D19),BJ19+BL19)))</f>
        <v>0</v>
      </c>
      <c r="BN19" s="3">
        <f>IF(Inputs!$B$27&lt;&gt;"Ready","PENDING INPUTS",MAX(0,(BG19+BH19+BI19)-BM19))</f>
        <v>0</v>
      </c>
      <c r="BO19" s="3">
        <f>IF(Inputs!$B$27&lt;&gt;"Ready","PENDING INPUTS",BV18)</f>
        <v>0</v>
      </c>
      <c r="BP19" s="3">
        <f>IF(Inputs!$B$27&lt;&gt;"Ready","PENDING INPUTS",IF(A19&lt;=Inputs!$B$6,ROUND(BO19*Inputs!C21/12,2),0))</f>
        <v>0</v>
      </c>
      <c r="BQ19" s="3">
        <f>IF(Inputs!$B$27&lt;&gt;"Ready","PENDING INPUTS",IF(AND(A19&lt;=Inputs!$B$6,BO19&gt;0),Inputs!G21,0))</f>
        <v>0</v>
      </c>
      <c r="BR19" s="3">
        <f>IF(Inputs!$B$27&lt;&gt;"Ready","PENDING INPUTS",IF(A19&gt;Inputs!$B$6,0,MIN((BO19+BP19+BQ19),IF(Inputs!H21=1,Inputs!D21,MAX(Inputs!F21,ROUND(BO19*Inputs!E21+BP19+BQ19,2))))))</f>
        <v>0</v>
      </c>
      <c r="BS19">
        <f>IF(Inputs!$B$27&lt;&gt;"Ready","PENDING INPUTS",IF(BO19&lt;=0,99,1+IF(AND(K19&gt;0,OR(Inputs!C14&gt;Inputs!C21,AND(Inputs!C14=Inputs!C21,0&lt;7))),1,0)+IF(AND(S19&gt;0,OR(Inputs!C15&gt;Inputs!C21,AND(Inputs!C15=Inputs!C21,1&lt;7))),1,0)+IF(AND(AA19&gt;0,OR(Inputs!C16&gt;Inputs!C21,AND(Inputs!C16=Inputs!C21,2&lt;7))),1,0)+IF(AND(AI19&gt;0,OR(Inputs!C17&gt;Inputs!C21,AND(Inputs!C17=Inputs!C21,3&lt;7))),1,0)+IF(AND(AQ19&gt;0,OR(Inputs!C18&gt;Inputs!C21,AND(Inputs!C18=Inputs!C21,4&lt;7))),1,0)+IF(AND(AY19&gt;0,OR(Inputs!C19&gt;Inputs!C21,AND(Inputs!C19=Inputs!C21,5&lt;7))),1,0)+IF(AND(BG19&gt;0,OR(Inputs!C20&gt;Inputs!C21,AND(Inputs!C20=Inputs!C21,6&lt;7))),1,0)+IF(AND(BW19&gt;0,OR(Inputs!C22&gt;Inputs!C21,AND(Inputs!C22=Inputs!C21,8&lt;7))),1,0)+IF(AND(CE19&gt;0,OR(Inputs!C23&gt;Inputs!C21,AND(Inputs!C23=Inputs!C21,9&lt;7))),1,0)))</f>
        <v>99</v>
      </c>
      <c r="BT19" s="3">
        <f>IF(Inputs!$B$27&lt;&gt;"Ready","PENDING INPUTS",IF(A19&gt;Inputs!$B$6,0,MIN(MAX(0,(BO19+BP19+BQ19)-BR19),MAX(0,C19-D19-(IF(O19&lt;BS19,K19+L19+M19-N19,0)+IF(W19&lt;BS19,S19+T19+U19-V19,0)+IF(AE19&lt;BS19,AA19+AB19+AC19-AD19,0)+IF(AM19&lt;BS19,AI19+AJ19+AK19-AL19,0)+IF(AU19&lt;BS19,AQ19+AR19+AS19-AT19,0)+IF(BC19&lt;BS19,AY19+AZ19+BA19-BB19,0)+IF(BK19&lt;BS19,BG19+BH19+BI19-BJ19,0)+IF(BS19&lt;BS19,BO19+BP19+BQ19-BR19,0)+IF(CA19&lt;BS19,BW19+BX19+BY19-BZ19,0)+IF(CI19&lt;BS19,CE19+CF19+CG19-CH19,0))))))</f>
        <v>0</v>
      </c>
      <c r="BU19" s="3">
        <f>IF(Inputs!$B$27&lt;&gt;"Ready","PENDING INPUTS",MIN((BO19+BP19+BQ19),IF(D19&gt;C19,IF(D19=0,0,BR19*C19/D19),BR19+BT19)))</f>
        <v>0</v>
      </c>
      <c r="BV19" s="3">
        <f>IF(Inputs!$B$27&lt;&gt;"Ready","PENDING INPUTS",MAX(0,(BO19+BP19+BQ19)-BU19))</f>
        <v>0</v>
      </c>
      <c r="BW19" s="3">
        <f>IF(Inputs!$B$27&lt;&gt;"Ready","PENDING INPUTS",CD18)</f>
        <v>0</v>
      </c>
      <c r="BX19" s="3">
        <f>IF(Inputs!$B$27&lt;&gt;"Ready","PENDING INPUTS",IF(A19&lt;=Inputs!$B$6,ROUND(BW19*Inputs!C22/12,2),0))</f>
        <v>0</v>
      </c>
      <c r="BY19" s="3">
        <f>IF(Inputs!$B$27&lt;&gt;"Ready","PENDING INPUTS",IF(AND(A19&lt;=Inputs!$B$6,BW19&gt;0),Inputs!G22,0))</f>
        <v>0</v>
      </c>
      <c r="BZ19" s="3">
        <f>IF(Inputs!$B$27&lt;&gt;"Ready","PENDING INPUTS",IF(A19&gt;Inputs!$B$6,0,MIN((BW19+BX19+BY19),IF(Inputs!H22=1,Inputs!D22,MAX(Inputs!F22,ROUND(BW19*Inputs!E22+BX19+BY19,2))))))</f>
        <v>0</v>
      </c>
      <c r="CA19">
        <f>IF(Inputs!$B$27&lt;&gt;"Ready","PENDING INPUTS",IF(BW19&lt;=0,99,1+IF(AND(K19&gt;0,OR(Inputs!C14&gt;Inputs!C22,AND(Inputs!C14=Inputs!C22,0&lt;8))),1,0)+IF(AND(S19&gt;0,OR(Inputs!C15&gt;Inputs!C22,AND(Inputs!C15=Inputs!C22,1&lt;8))),1,0)+IF(AND(AA19&gt;0,OR(Inputs!C16&gt;Inputs!C22,AND(Inputs!C16=Inputs!C22,2&lt;8))),1,0)+IF(AND(AI19&gt;0,OR(Inputs!C17&gt;Inputs!C22,AND(Inputs!C17=Inputs!C22,3&lt;8))),1,0)+IF(AND(AQ19&gt;0,OR(Inputs!C18&gt;Inputs!C22,AND(Inputs!C18=Inputs!C22,4&lt;8))),1,0)+IF(AND(AY19&gt;0,OR(Inputs!C19&gt;Inputs!C22,AND(Inputs!C19=Inputs!C22,5&lt;8))),1,0)+IF(AND(BG19&gt;0,OR(Inputs!C20&gt;Inputs!C22,AND(Inputs!C20=Inputs!C22,6&lt;8))),1,0)+IF(AND(BO19&gt;0,OR(Inputs!C21&gt;Inputs!C22,AND(Inputs!C21=Inputs!C22,7&lt;8))),1,0)+IF(AND(CE19&gt;0,OR(Inputs!C23&gt;Inputs!C22,AND(Inputs!C23=Inputs!C22,9&lt;8))),1,0)))</f>
        <v>99</v>
      </c>
      <c r="CB19" s="3">
        <f>IF(Inputs!$B$27&lt;&gt;"Ready","PENDING INPUTS",IF(A19&gt;Inputs!$B$6,0,MIN(MAX(0,(BW19+BX19+BY19)-BZ19),MAX(0,C19-D19-(IF(O19&lt;CA19,K19+L19+M19-N19,0)+IF(W19&lt;CA19,S19+T19+U19-V19,0)+IF(AE19&lt;CA19,AA19+AB19+AC19-AD19,0)+IF(AM19&lt;CA19,AI19+AJ19+AK19-AL19,0)+IF(AU19&lt;CA19,AQ19+AR19+AS19-AT19,0)+IF(BC19&lt;CA19,AY19+AZ19+BA19-BB19,0)+IF(BK19&lt;CA19,BG19+BH19+BI19-BJ19,0)+IF(BS19&lt;CA19,BO19+BP19+BQ19-BR19,0)+IF(CA19&lt;CA19,BW19+BX19+BY19-BZ19,0)+IF(CI19&lt;CA19,CE19+CF19+CG19-CH19,0))))))</f>
        <v>0</v>
      </c>
      <c r="CC19" s="3">
        <f>IF(Inputs!$B$27&lt;&gt;"Ready","PENDING INPUTS",MIN((BW19+BX19+BY19),IF(D19&gt;C19,IF(D19=0,0,BZ19*C19/D19),BZ19+CB19)))</f>
        <v>0</v>
      </c>
      <c r="CD19" s="3">
        <f>IF(Inputs!$B$27&lt;&gt;"Ready","PENDING INPUTS",MAX(0,(BW19+BX19+BY19)-CC19))</f>
        <v>0</v>
      </c>
      <c r="CE19" s="3">
        <f>IF(Inputs!$B$27&lt;&gt;"Ready","PENDING INPUTS",CL18)</f>
        <v>0</v>
      </c>
      <c r="CF19" s="3">
        <f>IF(Inputs!$B$27&lt;&gt;"Ready","PENDING INPUTS",IF(A19&lt;=Inputs!$B$6,ROUND(CE19*Inputs!C23/12,2),0))</f>
        <v>0</v>
      </c>
      <c r="CG19" s="3">
        <f>IF(Inputs!$B$27&lt;&gt;"Ready","PENDING INPUTS",IF(AND(A19&lt;=Inputs!$B$6,CE19&gt;0),Inputs!G23,0))</f>
        <v>0</v>
      </c>
      <c r="CH19" s="3">
        <f>IF(Inputs!$B$27&lt;&gt;"Ready","PENDING INPUTS",IF(A19&gt;Inputs!$B$6,0,MIN((CE19+CF19+CG19),IF(Inputs!H23=1,Inputs!D23,MAX(Inputs!F23,ROUND(CE19*Inputs!E23+CF19+CG19,2))))))</f>
        <v>0</v>
      </c>
      <c r="CI19">
        <f>IF(Inputs!$B$27&lt;&gt;"Ready","PENDING INPUTS",IF(CE19&lt;=0,99,1+IF(AND(K19&gt;0,OR(Inputs!C14&gt;Inputs!C23,AND(Inputs!C14=Inputs!C23,0&lt;9))),1,0)+IF(AND(S19&gt;0,OR(Inputs!C15&gt;Inputs!C23,AND(Inputs!C15=Inputs!C23,1&lt;9))),1,0)+IF(AND(AA19&gt;0,OR(Inputs!C16&gt;Inputs!C23,AND(Inputs!C16=Inputs!C23,2&lt;9))),1,0)+IF(AND(AI19&gt;0,OR(Inputs!C17&gt;Inputs!C23,AND(Inputs!C17=Inputs!C23,3&lt;9))),1,0)+IF(AND(AQ19&gt;0,OR(Inputs!C18&gt;Inputs!C23,AND(Inputs!C18=Inputs!C23,4&lt;9))),1,0)+IF(AND(AY19&gt;0,OR(Inputs!C19&gt;Inputs!C23,AND(Inputs!C19=Inputs!C23,5&lt;9))),1,0)+IF(AND(BG19&gt;0,OR(Inputs!C20&gt;Inputs!C23,AND(Inputs!C20=Inputs!C23,6&lt;9))),1,0)+IF(AND(BO19&gt;0,OR(Inputs!C21&gt;Inputs!C23,AND(Inputs!C21=Inputs!C23,7&lt;9))),1,0)+IF(AND(BW19&gt;0,OR(Inputs!C22&gt;Inputs!C23,AND(Inputs!C22=Inputs!C23,8&lt;9))),1,0)))</f>
        <v>99</v>
      </c>
      <c r="CJ19" s="3">
        <f>IF(Inputs!$B$27&lt;&gt;"Ready","PENDING INPUTS",IF(A19&gt;Inputs!$B$6,0,MIN(MAX(0,(CE19+CF19+CG19)-CH19),MAX(0,C19-D19-(IF(O19&lt;CI19,K19+L19+M19-N19,0)+IF(W19&lt;CI19,S19+T19+U19-V19,0)+IF(AE19&lt;CI19,AA19+AB19+AC19-AD19,0)+IF(AM19&lt;CI19,AI19+AJ19+AK19-AL19,0)+IF(AU19&lt;CI19,AQ19+AR19+AS19-AT19,0)+IF(BC19&lt;CI19,AY19+AZ19+BA19-BB19,0)+IF(BK19&lt;CI19,BG19+BH19+BI19-BJ19,0)+IF(BS19&lt;CI19,BO19+BP19+BQ19-BR19,0)+IF(CA19&lt;CI19,BW19+BX19+BY19-BZ19,0)+IF(CI19&lt;CI19,CE19+CF19+CG19-CH19,0))))))</f>
        <v>0</v>
      </c>
      <c r="CK19" s="3">
        <f>IF(Inputs!$B$27&lt;&gt;"Ready","PENDING INPUTS",MIN((CE19+CF19+CG19),IF(D19&gt;C19,IF(D19=0,0,CH19*C19/D19),CH19+CJ19)))</f>
        <v>0</v>
      </c>
      <c r="CL19" s="3">
        <f>IF(Inputs!$B$27&lt;&gt;"Ready","PENDING INPUTS",MAX(0,(CE19+CF19+CG19)-CK19))</f>
        <v>0</v>
      </c>
    </row>
    <row r="20" spans="1:90" ht="27.95" customHeight="1" x14ac:dyDescent="0.25">
      <c r="A20">
        <v>16</v>
      </c>
      <c r="B20" s="13">
        <f>IF(Inputs!$B$27&lt;&gt;"Ready","PENDING INPUTS",EDATE(Inputs!$B$5,A20-1))</f>
        <v>46753</v>
      </c>
      <c r="C20" s="3">
        <f>IF(Inputs!$B$27&lt;&gt;"Ready","PENDING INPUTS",IF(A20&lt;=Inputs!$B$6,MAX(0,Inputs!$B$4+IF(A20=Inputs!$B$7,Inputs!$B$8,0)+IF(A20=Inputs!$B$9,Inputs!$B$10,0)),0))</f>
        <v>0</v>
      </c>
      <c r="D20" s="3">
        <f>IF(Inputs!$B$27&lt;&gt;"Ready","PENDING INPUTS",SUM(N20,V20,AD20,AL20,AT20,BB20,BJ20,BR20,BZ20,CH20))</f>
        <v>0</v>
      </c>
      <c r="E20" s="3">
        <f>IF(Inputs!$B$27&lt;&gt;"Ready","PENDING INPUTS",MAX(0,D20-C20))</f>
        <v>0</v>
      </c>
      <c r="F20" s="3">
        <f>IF(Inputs!$B$27&lt;&gt;"Ready","PENDING INPUTS",SUM(Q20,Y20,AG20,AO20,AW20,BE20,BM20,BU20,CC20,CK20))</f>
        <v>0</v>
      </c>
      <c r="G20" s="3">
        <f>IF(Inputs!$B$27&lt;&gt;"Ready","PENDING INPUTS",SUM(L20,T20,AB20,AJ20,AR20,AZ20,BH20,BP20,BX20,CF20))</f>
        <v>0</v>
      </c>
      <c r="H20" s="3">
        <f>IF(Inputs!$B$27&lt;&gt;"Ready","PENDING INPUTS",SUM(M20,U20,AC20,AK20,AS20,BA20,BI20,BQ20,BY20,CG20))</f>
        <v>0</v>
      </c>
      <c r="I20" s="3">
        <f>IF(Inputs!$B$27&lt;&gt;"Ready","PENDING INPUTS",SUM(R20,Z20,AH20,AP20,AX20,BF20,BN20,BV20,CD20,CL20))</f>
        <v>0</v>
      </c>
      <c r="J20" t="str">
        <f>IF(Inputs!$B$27&lt;&gt;"Ready","PENDING INPUTS",IF(A20&gt;Inputs!$B$6,"Beyond horizon",IF(E20&gt;0.005,"MINIMUM SHORTFALL",IF(I20&lt;0.005,"Paid off","In progress"))))</f>
        <v>Paid off</v>
      </c>
      <c r="K20" s="3">
        <f>IF(Inputs!$B$27&lt;&gt;"Ready","PENDING INPUTS",R19)</f>
        <v>0</v>
      </c>
      <c r="L20" s="3">
        <f>IF(Inputs!$B$27&lt;&gt;"Ready","PENDING INPUTS",IF(A20&lt;=Inputs!$B$6,ROUND(K20*Inputs!C14/12,2),0))</f>
        <v>0</v>
      </c>
      <c r="M20" s="3">
        <f>IF(Inputs!$B$27&lt;&gt;"Ready","PENDING INPUTS",IF(AND(A20&lt;=Inputs!$B$6,K20&gt;0),Inputs!G14,0))</f>
        <v>0</v>
      </c>
      <c r="N20" s="3">
        <f>IF(Inputs!$B$27&lt;&gt;"Ready","PENDING INPUTS",IF(A20&gt;Inputs!$B$6,0,MIN((K20+L20+M20),IF(Inputs!H14=1,Inputs!D14,MAX(Inputs!F14,ROUND(K20*Inputs!E14+L20+M20,2))))))</f>
        <v>0</v>
      </c>
      <c r="O20">
        <f>IF(Inputs!$B$27&lt;&gt;"Ready","PENDING INPUTS",IF(K20&lt;=0,99,1+IF(AND(S20&gt;0,OR(Inputs!C15&gt;Inputs!C14,AND(Inputs!C15=Inputs!C14,1&lt;0))),1,0)+IF(AND(AA20&gt;0,OR(Inputs!C16&gt;Inputs!C14,AND(Inputs!C16=Inputs!C14,2&lt;0))),1,0)+IF(AND(AI20&gt;0,OR(Inputs!C17&gt;Inputs!C14,AND(Inputs!C17=Inputs!C14,3&lt;0))),1,0)+IF(AND(AQ20&gt;0,OR(Inputs!C18&gt;Inputs!C14,AND(Inputs!C18=Inputs!C14,4&lt;0))),1,0)+IF(AND(AY20&gt;0,OR(Inputs!C19&gt;Inputs!C14,AND(Inputs!C19=Inputs!C14,5&lt;0))),1,0)+IF(AND(BG20&gt;0,OR(Inputs!C20&gt;Inputs!C14,AND(Inputs!C20=Inputs!C14,6&lt;0))),1,0)+IF(AND(BO20&gt;0,OR(Inputs!C21&gt;Inputs!C14,AND(Inputs!C21=Inputs!C14,7&lt;0))),1,0)+IF(AND(BW20&gt;0,OR(Inputs!C22&gt;Inputs!C14,AND(Inputs!C22=Inputs!C14,8&lt;0))),1,0)+IF(AND(CE20&gt;0,OR(Inputs!C23&gt;Inputs!C14,AND(Inputs!C23=Inputs!C14,9&lt;0))),1,0)))</f>
        <v>99</v>
      </c>
      <c r="P20" s="3">
        <f>IF(Inputs!$B$27&lt;&gt;"Ready","PENDING INPUTS",IF(A20&gt;Inputs!$B$6,0,MIN(MAX(0,(K20+L20+M20)-N20),MAX(0,C20-D20-(IF(O20&lt;O20,K20+L20+M20-N20,0)+IF(W20&lt;O20,S20+T20+U20-V20,0)+IF(AE20&lt;O20,AA20+AB20+AC20-AD20,0)+IF(AM20&lt;O20,AI20+AJ20+AK20-AL20,0)+IF(AU20&lt;O20,AQ20+AR20+AS20-AT20,0)+IF(BC20&lt;O20,AY20+AZ20+BA20-BB20,0)+IF(BK20&lt;O20,BG20+BH20+BI20-BJ20,0)+IF(BS20&lt;O20,BO20+BP20+BQ20-BR20,0)+IF(CA20&lt;O20,BW20+BX20+BY20-BZ20,0)+IF(CI20&lt;O20,CE20+CF20+CG20-CH20,0))))))</f>
        <v>0</v>
      </c>
      <c r="Q20" s="3">
        <f>IF(Inputs!$B$27&lt;&gt;"Ready","PENDING INPUTS",MIN((K20+L20+M20),IF(D20&gt;C20,IF(D20=0,0,N20*C20/D20),N20+P20)))</f>
        <v>0</v>
      </c>
      <c r="R20" s="3">
        <f>IF(Inputs!$B$27&lt;&gt;"Ready","PENDING INPUTS",MAX(0,(K20+L20+M20)-Q20))</f>
        <v>0</v>
      </c>
      <c r="S20" s="3">
        <f>IF(Inputs!$B$27&lt;&gt;"Ready","PENDING INPUTS",Z19)</f>
        <v>0</v>
      </c>
      <c r="T20" s="3">
        <f>IF(Inputs!$B$27&lt;&gt;"Ready","PENDING INPUTS",IF(A20&lt;=Inputs!$B$6,ROUND(S20*Inputs!C15/12,2),0))</f>
        <v>0</v>
      </c>
      <c r="U20" s="3">
        <f>IF(Inputs!$B$27&lt;&gt;"Ready","PENDING INPUTS",IF(AND(A20&lt;=Inputs!$B$6,S20&gt;0),Inputs!G15,0))</f>
        <v>0</v>
      </c>
      <c r="V20" s="3">
        <f>IF(Inputs!$B$27&lt;&gt;"Ready","PENDING INPUTS",IF(A20&gt;Inputs!$B$6,0,MIN((S20+T20+U20),IF(Inputs!H15=1,Inputs!D15,MAX(Inputs!F15,ROUND(S20*Inputs!E15+T20+U20,2))))))</f>
        <v>0</v>
      </c>
      <c r="W20">
        <f>IF(Inputs!$B$27&lt;&gt;"Ready","PENDING INPUTS",IF(S20&lt;=0,99,1+IF(AND(K20&gt;0,OR(Inputs!C14&gt;Inputs!C15,AND(Inputs!C14=Inputs!C15,0&lt;1))),1,0)+IF(AND(AA20&gt;0,OR(Inputs!C16&gt;Inputs!C15,AND(Inputs!C16=Inputs!C15,2&lt;1))),1,0)+IF(AND(AI20&gt;0,OR(Inputs!C17&gt;Inputs!C15,AND(Inputs!C17=Inputs!C15,3&lt;1))),1,0)+IF(AND(AQ20&gt;0,OR(Inputs!C18&gt;Inputs!C15,AND(Inputs!C18=Inputs!C15,4&lt;1))),1,0)+IF(AND(AY20&gt;0,OR(Inputs!C19&gt;Inputs!C15,AND(Inputs!C19=Inputs!C15,5&lt;1))),1,0)+IF(AND(BG20&gt;0,OR(Inputs!C20&gt;Inputs!C15,AND(Inputs!C20=Inputs!C15,6&lt;1))),1,0)+IF(AND(BO20&gt;0,OR(Inputs!C21&gt;Inputs!C15,AND(Inputs!C21=Inputs!C15,7&lt;1))),1,0)+IF(AND(BW20&gt;0,OR(Inputs!C22&gt;Inputs!C15,AND(Inputs!C22=Inputs!C15,8&lt;1))),1,0)+IF(AND(CE20&gt;0,OR(Inputs!C23&gt;Inputs!C15,AND(Inputs!C23=Inputs!C15,9&lt;1))),1,0)))</f>
        <v>99</v>
      </c>
      <c r="X20" s="3">
        <f>IF(Inputs!$B$27&lt;&gt;"Ready","PENDING INPUTS",IF(A20&gt;Inputs!$B$6,0,MIN(MAX(0,(S20+T20+U20)-V20),MAX(0,C20-D20-(IF(O20&lt;W20,K20+L20+M20-N20,0)+IF(W20&lt;W20,S20+T20+U20-V20,0)+IF(AE20&lt;W20,AA20+AB20+AC20-AD20,0)+IF(AM20&lt;W20,AI20+AJ20+AK20-AL20,0)+IF(AU20&lt;W20,AQ20+AR20+AS20-AT20,0)+IF(BC20&lt;W20,AY20+AZ20+BA20-BB20,0)+IF(BK20&lt;W20,BG20+BH20+BI20-BJ20,0)+IF(BS20&lt;W20,BO20+BP20+BQ20-BR20,0)+IF(CA20&lt;W20,BW20+BX20+BY20-BZ20,0)+IF(CI20&lt;W20,CE20+CF20+CG20-CH20,0))))))</f>
        <v>0</v>
      </c>
      <c r="Y20" s="3">
        <f>IF(Inputs!$B$27&lt;&gt;"Ready","PENDING INPUTS",MIN((S20+T20+U20),IF(D20&gt;C20,IF(D20=0,0,V20*C20/D20),V20+X20)))</f>
        <v>0</v>
      </c>
      <c r="Z20" s="3">
        <f>IF(Inputs!$B$27&lt;&gt;"Ready","PENDING INPUTS",MAX(0,(S20+T20+U20)-Y20))</f>
        <v>0</v>
      </c>
      <c r="AA20" s="3">
        <f>IF(Inputs!$B$27&lt;&gt;"Ready","PENDING INPUTS",AH19)</f>
        <v>0</v>
      </c>
      <c r="AB20" s="3">
        <f>IF(Inputs!$B$27&lt;&gt;"Ready","PENDING INPUTS",IF(A20&lt;=Inputs!$B$6,ROUND(AA20*Inputs!C16/12,2),0))</f>
        <v>0</v>
      </c>
      <c r="AC20" s="3">
        <f>IF(Inputs!$B$27&lt;&gt;"Ready","PENDING INPUTS",IF(AND(A20&lt;=Inputs!$B$6,AA20&gt;0),Inputs!G16,0))</f>
        <v>0</v>
      </c>
      <c r="AD20" s="3">
        <f>IF(Inputs!$B$27&lt;&gt;"Ready","PENDING INPUTS",IF(A20&gt;Inputs!$B$6,0,MIN((AA20+AB20+AC20),IF(Inputs!H16=1,Inputs!D16,MAX(Inputs!F16,ROUND(AA20*Inputs!E16+AB20+AC20,2))))))</f>
        <v>0</v>
      </c>
      <c r="AE20">
        <f>IF(Inputs!$B$27&lt;&gt;"Ready","PENDING INPUTS",IF(AA20&lt;=0,99,1+IF(AND(K20&gt;0,OR(Inputs!C14&gt;Inputs!C16,AND(Inputs!C14=Inputs!C16,0&lt;2))),1,0)+IF(AND(S20&gt;0,OR(Inputs!C15&gt;Inputs!C16,AND(Inputs!C15=Inputs!C16,1&lt;2))),1,0)+IF(AND(AI20&gt;0,OR(Inputs!C17&gt;Inputs!C16,AND(Inputs!C17=Inputs!C16,3&lt;2))),1,0)+IF(AND(AQ20&gt;0,OR(Inputs!C18&gt;Inputs!C16,AND(Inputs!C18=Inputs!C16,4&lt;2))),1,0)+IF(AND(AY20&gt;0,OR(Inputs!C19&gt;Inputs!C16,AND(Inputs!C19=Inputs!C16,5&lt;2))),1,0)+IF(AND(BG20&gt;0,OR(Inputs!C20&gt;Inputs!C16,AND(Inputs!C20=Inputs!C16,6&lt;2))),1,0)+IF(AND(BO20&gt;0,OR(Inputs!C21&gt;Inputs!C16,AND(Inputs!C21=Inputs!C16,7&lt;2))),1,0)+IF(AND(BW20&gt;0,OR(Inputs!C22&gt;Inputs!C16,AND(Inputs!C22=Inputs!C16,8&lt;2))),1,0)+IF(AND(CE20&gt;0,OR(Inputs!C23&gt;Inputs!C16,AND(Inputs!C23=Inputs!C16,9&lt;2))),1,0)))</f>
        <v>99</v>
      </c>
      <c r="AF20" s="3">
        <f>IF(Inputs!$B$27&lt;&gt;"Ready","PENDING INPUTS",IF(A20&gt;Inputs!$B$6,0,MIN(MAX(0,(AA20+AB20+AC20)-AD20),MAX(0,C20-D20-(IF(O20&lt;AE20,K20+L20+M20-N20,0)+IF(W20&lt;AE20,S20+T20+U20-V20,0)+IF(AE20&lt;AE20,AA20+AB20+AC20-AD20,0)+IF(AM20&lt;AE20,AI20+AJ20+AK20-AL20,0)+IF(AU20&lt;AE20,AQ20+AR20+AS20-AT20,0)+IF(BC20&lt;AE20,AY20+AZ20+BA20-BB20,0)+IF(BK20&lt;AE20,BG20+BH20+BI20-BJ20,0)+IF(BS20&lt;AE20,BO20+BP20+BQ20-BR20,0)+IF(CA20&lt;AE20,BW20+BX20+BY20-BZ20,0)+IF(CI20&lt;AE20,CE20+CF20+CG20-CH20,0))))))</f>
        <v>0</v>
      </c>
      <c r="AG20" s="3">
        <f>IF(Inputs!$B$27&lt;&gt;"Ready","PENDING INPUTS",MIN((AA20+AB20+AC20),IF(D20&gt;C20,IF(D20=0,0,AD20*C20/D20),AD20+AF20)))</f>
        <v>0</v>
      </c>
      <c r="AH20" s="3">
        <f>IF(Inputs!$B$27&lt;&gt;"Ready","PENDING INPUTS",MAX(0,(AA20+AB20+AC20)-AG20))</f>
        <v>0</v>
      </c>
      <c r="AI20" s="3">
        <f>IF(Inputs!$B$27&lt;&gt;"Ready","PENDING INPUTS",AP19)</f>
        <v>0</v>
      </c>
      <c r="AJ20" s="3">
        <f>IF(Inputs!$B$27&lt;&gt;"Ready","PENDING INPUTS",IF(A20&lt;=Inputs!$B$6,ROUND(AI20*Inputs!C17/12,2),0))</f>
        <v>0</v>
      </c>
      <c r="AK20" s="3">
        <f>IF(Inputs!$B$27&lt;&gt;"Ready","PENDING INPUTS",IF(AND(A20&lt;=Inputs!$B$6,AI20&gt;0),Inputs!G17,0))</f>
        <v>0</v>
      </c>
      <c r="AL20" s="3">
        <f>IF(Inputs!$B$27&lt;&gt;"Ready","PENDING INPUTS",IF(A20&gt;Inputs!$B$6,0,MIN((AI20+AJ20+AK20),IF(Inputs!H17=1,Inputs!D17,MAX(Inputs!F17,ROUND(AI20*Inputs!E17+AJ20+AK20,2))))))</f>
        <v>0</v>
      </c>
      <c r="AM20">
        <f>IF(Inputs!$B$27&lt;&gt;"Ready","PENDING INPUTS",IF(AI20&lt;=0,99,1+IF(AND(K20&gt;0,OR(Inputs!C14&gt;Inputs!C17,AND(Inputs!C14=Inputs!C17,0&lt;3))),1,0)+IF(AND(S20&gt;0,OR(Inputs!C15&gt;Inputs!C17,AND(Inputs!C15=Inputs!C17,1&lt;3))),1,0)+IF(AND(AA20&gt;0,OR(Inputs!C16&gt;Inputs!C17,AND(Inputs!C16=Inputs!C17,2&lt;3))),1,0)+IF(AND(AQ20&gt;0,OR(Inputs!C18&gt;Inputs!C17,AND(Inputs!C18=Inputs!C17,4&lt;3))),1,0)+IF(AND(AY20&gt;0,OR(Inputs!C19&gt;Inputs!C17,AND(Inputs!C19=Inputs!C17,5&lt;3))),1,0)+IF(AND(BG20&gt;0,OR(Inputs!C20&gt;Inputs!C17,AND(Inputs!C20=Inputs!C17,6&lt;3))),1,0)+IF(AND(BO20&gt;0,OR(Inputs!C21&gt;Inputs!C17,AND(Inputs!C21=Inputs!C17,7&lt;3))),1,0)+IF(AND(BW20&gt;0,OR(Inputs!C22&gt;Inputs!C17,AND(Inputs!C22=Inputs!C17,8&lt;3))),1,0)+IF(AND(CE20&gt;0,OR(Inputs!C23&gt;Inputs!C17,AND(Inputs!C23=Inputs!C17,9&lt;3))),1,0)))</f>
        <v>99</v>
      </c>
      <c r="AN20" s="3">
        <f>IF(Inputs!$B$27&lt;&gt;"Ready","PENDING INPUTS",IF(A20&gt;Inputs!$B$6,0,MIN(MAX(0,(AI20+AJ20+AK20)-AL20),MAX(0,C20-D20-(IF(O20&lt;AM20,K20+L20+M20-N20,0)+IF(W20&lt;AM20,S20+T20+U20-V20,0)+IF(AE20&lt;AM20,AA20+AB20+AC20-AD20,0)+IF(AM20&lt;AM20,AI20+AJ20+AK20-AL20,0)+IF(AU20&lt;AM20,AQ20+AR20+AS20-AT20,0)+IF(BC20&lt;AM20,AY20+AZ20+BA20-BB20,0)+IF(BK20&lt;AM20,BG20+BH20+BI20-BJ20,0)+IF(BS20&lt;AM20,BO20+BP20+BQ20-BR20,0)+IF(CA20&lt;AM20,BW20+BX20+BY20-BZ20,0)+IF(CI20&lt;AM20,CE20+CF20+CG20-CH20,0))))))</f>
        <v>0</v>
      </c>
      <c r="AO20" s="3">
        <f>IF(Inputs!$B$27&lt;&gt;"Ready","PENDING INPUTS",MIN((AI20+AJ20+AK20),IF(D20&gt;C20,IF(D20=0,0,AL20*C20/D20),AL20+AN20)))</f>
        <v>0</v>
      </c>
      <c r="AP20" s="3">
        <f>IF(Inputs!$B$27&lt;&gt;"Ready","PENDING INPUTS",MAX(0,(AI20+AJ20+AK20)-AO20))</f>
        <v>0</v>
      </c>
      <c r="AQ20" s="3">
        <f>IF(Inputs!$B$27&lt;&gt;"Ready","PENDING INPUTS",AX19)</f>
        <v>0</v>
      </c>
      <c r="AR20" s="3">
        <f>IF(Inputs!$B$27&lt;&gt;"Ready","PENDING INPUTS",IF(A20&lt;=Inputs!$B$6,ROUND(AQ20*Inputs!C18/12,2),0))</f>
        <v>0</v>
      </c>
      <c r="AS20" s="3">
        <f>IF(Inputs!$B$27&lt;&gt;"Ready","PENDING INPUTS",IF(AND(A20&lt;=Inputs!$B$6,AQ20&gt;0),Inputs!G18,0))</f>
        <v>0</v>
      </c>
      <c r="AT20" s="3">
        <f>IF(Inputs!$B$27&lt;&gt;"Ready","PENDING INPUTS",IF(A20&gt;Inputs!$B$6,0,MIN((AQ20+AR20+AS20),IF(Inputs!H18=1,Inputs!D18,MAX(Inputs!F18,ROUND(AQ20*Inputs!E18+AR20+AS20,2))))))</f>
        <v>0</v>
      </c>
      <c r="AU20">
        <f>IF(Inputs!$B$27&lt;&gt;"Ready","PENDING INPUTS",IF(AQ20&lt;=0,99,1+IF(AND(K20&gt;0,OR(Inputs!C14&gt;Inputs!C18,AND(Inputs!C14=Inputs!C18,0&lt;4))),1,0)+IF(AND(S20&gt;0,OR(Inputs!C15&gt;Inputs!C18,AND(Inputs!C15=Inputs!C18,1&lt;4))),1,0)+IF(AND(AA20&gt;0,OR(Inputs!C16&gt;Inputs!C18,AND(Inputs!C16=Inputs!C18,2&lt;4))),1,0)+IF(AND(AI20&gt;0,OR(Inputs!C17&gt;Inputs!C18,AND(Inputs!C17=Inputs!C18,3&lt;4))),1,0)+IF(AND(AY20&gt;0,OR(Inputs!C19&gt;Inputs!C18,AND(Inputs!C19=Inputs!C18,5&lt;4))),1,0)+IF(AND(BG20&gt;0,OR(Inputs!C20&gt;Inputs!C18,AND(Inputs!C20=Inputs!C18,6&lt;4))),1,0)+IF(AND(BO20&gt;0,OR(Inputs!C21&gt;Inputs!C18,AND(Inputs!C21=Inputs!C18,7&lt;4))),1,0)+IF(AND(BW20&gt;0,OR(Inputs!C22&gt;Inputs!C18,AND(Inputs!C22=Inputs!C18,8&lt;4))),1,0)+IF(AND(CE20&gt;0,OR(Inputs!C23&gt;Inputs!C18,AND(Inputs!C23=Inputs!C18,9&lt;4))),1,0)))</f>
        <v>99</v>
      </c>
      <c r="AV20" s="3">
        <f>IF(Inputs!$B$27&lt;&gt;"Ready","PENDING INPUTS",IF(A20&gt;Inputs!$B$6,0,MIN(MAX(0,(AQ20+AR20+AS20)-AT20),MAX(0,C20-D20-(IF(O20&lt;AU20,K20+L20+M20-N20,0)+IF(W20&lt;AU20,S20+T20+U20-V20,0)+IF(AE20&lt;AU20,AA20+AB20+AC20-AD20,0)+IF(AM20&lt;AU20,AI20+AJ20+AK20-AL20,0)+IF(AU20&lt;AU20,AQ20+AR20+AS20-AT20,0)+IF(BC20&lt;AU20,AY20+AZ20+BA20-BB20,0)+IF(BK20&lt;AU20,BG20+BH20+BI20-BJ20,0)+IF(BS20&lt;AU20,BO20+BP20+BQ20-BR20,0)+IF(CA20&lt;AU20,BW20+BX20+BY20-BZ20,0)+IF(CI20&lt;AU20,CE20+CF20+CG20-CH20,0))))))</f>
        <v>0</v>
      </c>
      <c r="AW20" s="3">
        <f>IF(Inputs!$B$27&lt;&gt;"Ready","PENDING INPUTS",MIN((AQ20+AR20+AS20),IF(D20&gt;C20,IF(D20=0,0,AT20*C20/D20),AT20+AV20)))</f>
        <v>0</v>
      </c>
      <c r="AX20" s="3">
        <f>IF(Inputs!$B$27&lt;&gt;"Ready","PENDING INPUTS",MAX(0,(AQ20+AR20+AS20)-AW20))</f>
        <v>0</v>
      </c>
      <c r="AY20" s="3">
        <f>IF(Inputs!$B$27&lt;&gt;"Ready","PENDING INPUTS",BF19)</f>
        <v>0</v>
      </c>
      <c r="AZ20" s="3">
        <f>IF(Inputs!$B$27&lt;&gt;"Ready","PENDING INPUTS",IF(A20&lt;=Inputs!$B$6,ROUND(AY20*Inputs!C19/12,2),0))</f>
        <v>0</v>
      </c>
      <c r="BA20" s="3">
        <f>IF(Inputs!$B$27&lt;&gt;"Ready","PENDING INPUTS",IF(AND(A20&lt;=Inputs!$B$6,AY20&gt;0),Inputs!G19,0))</f>
        <v>0</v>
      </c>
      <c r="BB20" s="3">
        <f>IF(Inputs!$B$27&lt;&gt;"Ready","PENDING INPUTS",IF(A20&gt;Inputs!$B$6,0,MIN((AY20+AZ20+BA20),IF(Inputs!H19=1,Inputs!D19,MAX(Inputs!F19,ROUND(AY20*Inputs!E19+AZ20+BA20,2))))))</f>
        <v>0</v>
      </c>
      <c r="BC20">
        <f>IF(Inputs!$B$27&lt;&gt;"Ready","PENDING INPUTS",IF(AY20&lt;=0,99,1+IF(AND(K20&gt;0,OR(Inputs!C14&gt;Inputs!C19,AND(Inputs!C14=Inputs!C19,0&lt;5))),1,0)+IF(AND(S20&gt;0,OR(Inputs!C15&gt;Inputs!C19,AND(Inputs!C15=Inputs!C19,1&lt;5))),1,0)+IF(AND(AA20&gt;0,OR(Inputs!C16&gt;Inputs!C19,AND(Inputs!C16=Inputs!C19,2&lt;5))),1,0)+IF(AND(AI20&gt;0,OR(Inputs!C17&gt;Inputs!C19,AND(Inputs!C17=Inputs!C19,3&lt;5))),1,0)+IF(AND(AQ20&gt;0,OR(Inputs!C18&gt;Inputs!C19,AND(Inputs!C18=Inputs!C19,4&lt;5))),1,0)+IF(AND(BG20&gt;0,OR(Inputs!C20&gt;Inputs!C19,AND(Inputs!C20=Inputs!C19,6&lt;5))),1,0)+IF(AND(BO20&gt;0,OR(Inputs!C21&gt;Inputs!C19,AND(Inputs!C21=Inputs!C19,7&lt;5))),1,0)+IF(AND(BW20&gt;0,OR(Inputs!C22&gt;Inputs!C19,AND(Inputs!C22=Inputs!C19,8&lt;5))),1,0)+IF(AND(CE20&gt;0,OR(Inputs!C23&gt;Inputs!C19,AND(Inputs!C23=Inputs!C19,9&lt;5))),1,0)))</f>
        <v>99</v>
      </c>
      <c r="BD20" s="3">
        <f>IF(Inputs!$B$27&lt;&gt;"Ready","PENDING INPUTS",IF(A20&gt;Inputs!$B$6,0,MIN(MAX(0,(AY20+AZ20+BA20)-BB20),MAX(0,C20-D20-(IF(O20&lt;BC20,K20+L20+M20-N20,0)+IF(W20&lt;BC20,S20+T20+U20-V20,0)+IF(AE20&lt;BC20,AA20+AB20+AC20-AD20,0)+IF(AM20&lt;BC20,AI20+AJ20+AK20-AL20,0)+IF(AU20&lt;BC20,AQ20+AR20+AS20-AT20,0)+IF(BC20&lt;BC20,AY20+AZ20+BA20-BB20,0)+IF(BK20&lt;BC20,BG20+BH20+BI20-BJ20,0)+IF(BS20&lt;BC20,BO20+BP20+BQ20-BR20,0)+IF(CA20&lt;BC20,BW20+BX20+BY20-BZ20,0)+IF(CI20&lt;BC20,CE20+CF20+CG20-CH20,0))))))</f>
        <v>0</v>
      </c>
      <c r="BE20" s="3">
        <f>IF(Inputs!$B$27&lt;&gt;"Ready","PENDING INPUTS",MIN((AY20+AZ20+BA20),IF(D20&gt;C20,IF(D20=0,0,BB20*C20/D20),BB20+BD20)))</f>
        <v>0</v>
      </c>
      <c r="BF20" s="3">
        <f>IF(Inputs!$B$27&lt;&gt;"Ready","PENDING INPUTS",MAX(0,(AY20+AZ20+BA20)-BE20))</f>
        <v>0</v>
      </c>
      <c r="BG20" s="3">
        <f>IF(Inputs!$B$27&lt;&gt;"Ready","PENDING INPUTS",BN19)</f>
        <v>0</v>
      </c>
      <c r="BH20" s="3">
        <f>IF(Inputs!$B$27&lt;&gt;"Ready","PENDING INPUTS",IF(A20&lt;=Inputs!$B$6,ROUND(BG20*Inputs!C20/12,2),0))</f>
        <v>0</v>
      </c>
      <c r="BI20" s="3">
        <f>IF(Inputs!$B$27&lt;&gt;"Ready","PENDING INPUTS",IF(AND(A20&lt;=Inputs!$B$6,BG20&gt;0),Inputs!G20,0))</f>
        <v>0</v>
      </c>
      <c r="BJ20" s="3">
        <f>IF(Inputs!$B$27&lt;&gt;"Ready","PENDING INPUTS",IF(A20&gt;Inputs!$B$6,0,MIN((BG20+BH20+BI20),IF(Inputs!H20=1,Inputs!D20,MAX(Inputs!F20,ROUND(BG20*Inputs!E20+BH20+BI20,2))))))</f>
        <v>0</v>
      </c>
      <c r="BK20">
        <f>IF(Inputs!$B$27&lt;&gt;"Ready","PENDING INPUTS",IF(BG20&lt;=0,99,1+IF(AND(K20&gt;0,OR(Inputs!C14&gt;Inputs!C20,AND(Inputs!C14=Inputs!C20,0&lt;6))),1,0)+IF(AND(S20&gt;0,OR(Inputs!C15&gt;Inputs!C20,AND(Inputs!C15=Inputs!C20,1&lt;6))),1,0)+IF(AND(AA20&gt;0,OR(Inputs!C16&gt;Inputs!C20,AND(Inputs!C16=Inputs!C20,2&lt;6))),1,0)+IF(AND(AI20&gt;0,OR(Inputs!C17&gt;Inputs!C20,AND(Inputs!C17=Inputs!C20,3&lt;6))),1,0)+IF(AND(AQ20&gt;0,OR(Inputs!C18&gt;Inputs!C20,AND(Inputs!C18=Inputs!C20,4&lt;6))),1,0)+IF(AND(AY20&gt;0,OR(Inputs!C19&gt;Inputs!C20,AND(Inputs!C19=Inputs!C20,5&lt;6))),1,0)+IF(AND(BO20&gt;0,OR(Inputs!C21&gt;Inputs!C20,AND(Inputs!C21=Inputs!C20,7&lt;6))),1,0)+IF(AND(BW20&gt;0,OR(Inputs!C22&gt;Inputs!C20,AND(Inputs!C22=Inputs!C20,8&lt;6))),1,0)+IF(AND(CE20&gt;0,OR(Inputs!C23&gt;Inputs!C20,AND(Inputs!C23=Inputs!C20,9&lt;6))),1,0)))</f>
        <v>99</v>
      </c>
      <c r="BL20" s="3">
        <f>IF(Inputs!$B$27&lt;&gt;"Ready","PENDING INPUTS",IF(A20&gt;Inputs!$B$6,0,MIN(MAX(0,(BG20+BH20+BI20)-BJ20),MAX(0,C20-D20-(IF(O20&lt;BK20,K20+L20+M20-N20,0)+IF(W20&lt;BK20,S20+T20+U20-V20,0)+IF(AE20&lt;BK20,AA20+AB20+AC20-AD20,0)+IF(AM20&lt;BK20,AI20+AJ20+AK20-AL20,0)+IF(AU20&lt;BK20,AQ20+AR20+AS20-AT20,0)+IF(BC20&lt;BK20,AY20+AZ20+BA20-BB20,0)+IF(BK20&lt;BK20,BG20+BH20+BI20-BJ20,0)+IF(BS20&lt;BK20,BO20+BP20+BQ20-BR20,0)+IF(CA20&lt;BK20,BW20+BX20+BY20-BZ20,0)+IF(CI20&lt;BK20,CE20+CF20+CG20-CH20,0))))))</f>
        <v>0</v>
      </c>
      <c r="BM20" s="3">
        <f>IF(Inputs!$B$27&lt;&gt;"Ready","PENDING INPUTS",MIN((BG20+BH20+BI20),IF(D20&gt;C20,IF(D20=0,0,BJ20*C20/D20),BJ20+BL20)))</f>
        <v>0</v>
      </c>
      <c r="BN20" s="3">
        <f>IF(Inputs!$B$27&lt;&gt;"Ready","PENDING INPUTS",MAX(0,(BG20+BH20+BI20)-BM20))</f>
        <v>0</v>
      </c>
      <c r="BO20" s="3">
        <f>IF(Inputs!$B$27&lt;&gt;"Ready","PENDING INPUTS",BV19)</f>
        <v>0</v>
      </c>
      <c r="BP20" s="3">
        <f>IF(Inputs!$B$27&lt;&gt;"Ready","PENDING INPUTS",IF(A20&lt;=Inputs!$B$6,ROUND(BO20*Inputs!C21/12,2),0))</f>
        <v>0</v>
      </c>
      <c r="BQ20" s="3">
        <f>IF(Inputs!$B$27&lt;&gt;"Ready","PENDING INPUTS",IF(AND(A20&lt;=Inputs!$B$6,BO20&gt;0),Inputs!G21,0))</f>
        <v>0</v>
      </c>
      <c r="BR20" s="3">
        <f>IF(Inputs!$B$27&lt;&gt;"Ready","PENDING INPUTS",IF(A20&gt;Inputs!$B$6,0,MIN((BO20+BP20+BQ20),IF(Inputs!H21=1,Inputs!D21,MAX(Inputs!F21,ROUND(BO20*Inputs!E21+BP20+BQ20,2))))))</f>
        <v>0</v>
      </c>
      <c r="BS20">
        <f>IF(Inputs!$B$27&lt;&gt;"Ready","PENDING INPUTS",IF(BO20&lt;=0,99,1+IF(AND(K20&gt;0,OR(Inputs!C14&gt;Inputs!C21,AND(Inputs!C14=Inputs!C21,0&lt;7))),1,0)+IF(AND(S20&gt;0,OR(Inputs!C15&gt;Inputs!C21,AND(Inputs!C15=Inputs!C21,1&lt;7))),1,0)+IF(AND(AA20&gt;0,OR(Inputs!C16&gt;Inputs!C21,AND(Inputs!C16=Inputs!C21,2&lt;7))),1,0)+IF(AND(AI20&gt;0,OR(Inputs!C17&gt;Inputs!C21,AND(Inputs!C17=Inputs!C21,3&lt;7))),1,0)+IF(AND(AQ20&gt;0,OR(Inputs!C18&gt;Inputs!C21,AND(Inputs!C18=Inputs!C21,4&lt;7))),1,0)+IF(AND(AY20&gt;0,OR(Inputs!C19&gt;Inputs!C21,AND(Inputs!C19=Inputs!C21,5&lt;7))),1,0)+IF(AND(BG20&gt;0,OR(Inputs!C20&gt;Inputs!C21,AND(Inputs!C20=Inputs!C21,6&lt;7))),1,0)+IF(AND(BW20&gt;0,OR(Inputs!C22&gt;Inputs!C21,AND(Inputs!C22=Inputs!C21,8&lt;7))),1,0)+IF(AND(CE20&gt;0,OR(Inputs!C23&gt;Inputs!C21,AND(Inputs!C23=Inputs!C21,9&lt;7))),1,0)))</f>
        <v>99</v>
      </c>
      <c r="BT20" s="3">
        <f>IF(Inputs!$B$27&lt;&gt;"Ready","PENDING INPUTS",IF(A20&gt;Inputs!$B$6,0,MIN(MAX(0,(BO20+BP20+BQ20)-BR20),MAX(0,C20-D20-(IF(O20&lt;BS20,K20+L20+M20-N20,0)+IF(W20&lt;BS20,S20+T20+U20-V20,0)+IF(AE20&lt;BS20,AA20+AB20+AC20-AD20,0)+IF(AM20&lt;BS20,AI20+AJ20+AK20-AL20,0)+IF(AU20&lt;BS20,AQ20+AR20+AS20-AT20,0)+IF(BC20&lt;BS20,AY20+AZ20+BA20-BB20,0)+IF(BK20&lt;BS20,BG20+BH20+BI20-BJ20,0)+IF(BS20&lt;BS20,BO20+BP20+BQ20-BR20,0)+IF(CA20&lt;BS20,BW20+BX20+BY20-BZ20,0)+IF(CI20&lt;BS20,CE20+CF20+CG20-CH20,0))))))</f>
        <v>0</v>
      </c>
      <c r="BU20" s="3">
        <f>IF(Inputs!$B$27&lt;&gt;"Ready","PENDING INPUTS",MIN((BO20+BP20+BQ20),IF(D20&gt;C20,IF(D20=0,0,BR20*C20/D20),BR20+BT20)))</f>
        <v>0</v>
      </c>
      <c r="BV20" s="3">
        <f>IF(Inputs!$B$27&lt;&gt;"Ready","PENDING INPUTS",MAX(0,(BO20+BP20+BQ20)-BU20))</f>
        <v>0</v>
      </c>
      <c r="BW20" s="3">
        <f>IF(Inputs!$B$27&lt;&gt;"Ready","PENDING INPUTS",CD19)</f>
        <v>0</v>
      </c>
      <c r="BX20" s="3">
        <f>IF(Inputs!$B$27&lt;&gt;"Ready","PENDING INPUTS",IF(A20&lt;=Inputs!$B$6,ROUND(BW20*Inputs!C22/12,2),0))</f>
        <v>0</v>
      </c>
      <c r="BY20" s="3">
        <f>IF(Inputs!$B$27&lt;&gt;"Ready","PENDING INPUTS",IF(AND(A20&lt;=Inputs!$B$6,BW20&gt;0),Inputs!G22,0))</f>
        <v>0</v>
      </c>
      <c r="BZ20" s="3">
        <f>IF(Inputs!$B$27&lt;&gt;"Ready","PENDING INPUTS",IF(A20&gt;Inputs!$B$6,0,MIN((BW20+BX20+BY20),IF(Inputs!H22=1,Inputs!D22,MAX(Inputs!F22,ROUND(BW20*Inputs!E22+BX20+BY20,2))))))</f>
        <v>0</v>
      </c>
      <c r="CA20">
        <f>IF(Inputs!$B$27&lt;&gt;"Ready","PENDING INPUTS",IF(BW20&lt;=0,99,1+IF(AND(K20&gt;0,OR(Inputs!C14&gt;Inputs!C22,AND(Inputs!C14=Inputs!C22,0&lt;8))),1,0)+IF(AND(S20&gt;0,OR(Inputs!C15&gt;Inputs!C22,AND(Inputs!C15=Inputs!C22,1&lt;8))),1,0)+IF(AND(AA20&gt;0,OR(Inputs!C16&gt;Inputs!C22,AND(Inputs!C16=Inputs!C22,2&lt;8))),1,0)+IF(AND(AI20&gt;0,OR(Inputs!C17&gt;Inputs!C22,AND(Inputs!C17=Inputs!C22,3&lt;8))),1,0)+IF(AND(AQ20&gt;0,OR(Inputs!C18&gt;Inputs!C22,AND(Inputs!C18=Inputs!C22,4&lt;8))),1,0)+IF(AND(AY20&gt;0,OR(Inputs!C19&gt;Inputs!C22,AND(Inputs!C19=Inputs!C22,5&lt;8))),1,0)+IF(AND(BG20&gt;0,OR(Inputs!C20&gt;Inputs!C22,AND(Inputs!C20=Inputs!C22,6&lt;8))),1,0)+IF(AND(BO20&gt;0,OR(Inputs!C21&gt;Inputs!C22,AND(Inputs!C21=Inputs!C22,7&lt;8))),1,0)+IF(AND(CE20&gt;0,OR(Inputs!C23&gt;Inputs!C22,AND(Inputs!C23=Inputs!C22,9&lt;8))),1,0)))</f>
        <v>99</v>
      </c>
      <c r="CB20" s="3">
        <f>IF(Inputs!$B$27&lt;&gt;"Ready","PENDING INPUTS",IF(A20&gt;Inputs!$B$6,0,MIN(MAX(0,(BW20+BX20+BY20)-BZ20),MAX(0,C20-D20-(IF(O20&lt;CA20,K20+L20+M20-N20,0)+IF(W20&lt;CA20,S20+T20+U20-V20,0)+IF(AE20&lt;CA20,AA20+AB20+AC20-AD20,0)+IF(AM20&lt;CA20,AI20+AJ20+AK20-AL20,0)+IF(AU20&lt;CA20,AQ20+AR20+AS20-AT20,0)+IF(BC20&lt;CA20,AY20+AZ20+BA20-BB20,0)+IF(BK20&lt;CA20,BG20+BH20+BI20-BJ20,0)+IF(BS20&lt;CA20,BO20+BP20+BQ20-BR20,0)+IF(CA20&lt;CA20,BW20+BX20+BY20-BZ20,0)+IF(CI20&lt;CA20,CE20+CF20+CG20-CH20,0))))))</f>
        <v>0</v>
      </c>
      <c r="CC20" s="3">
        <f>IF(Inputs!$B$27&lt;&gt;"Ready","PENDING INPUTS",MIN((BW20+BX20+BY20),IF(D20&gt;C20,IF(D20=0,0,BZ20*C20/D20),BZ20+CB20)))</f>
        <v>0</v>
      </c>
      <c r="CD20" s="3">
        <f>IF(Inputs!$B$27&lt;&gt;"Ready","PENDING INPUTS",MAX(0,(BW20+BX20+BY20)-CC20))</f>
        <v>0</v>
      </c>
      <c r="CE20" s="3">
        <f>IF(Inputs!$B$27&lt;&gt;"Ready","PENDING INPUTS",CL19)</f>
        <v>0</v>
      </c>
      <c r="CF20" s="3">
        <f>IF(Inputs!$B$27&lt;&gt;"Ready","PENDING INPUTS",IF(A20&lt;=Inputs!$B$6,ROUND(CE20*Inputs!C23/12,2),0))</f>
        <v>0</v>
      </c>
      <c r="CG20" s="3">
        <f>IF(Inputs!$B$27&lt;&gt;"Ready","PENDING INPUTS",IF(AND(A20&lt;=Inputs!$B$6,CE20&gt;0),Inputs!G23,0))</f>
        <v>0</v>
      </c>
      <c r="CH20" s="3">
        <f>IF(Inputs!$B$27&lt;&gt;"Ready","PENDING INPUTS",IF(A20&gt;Inputs!$B$6,0,MIN((CE20+CF20+CG20),IF(Inputs!H23=1,Inputs!D23,MAX(Inputs!F23,ROUND(CE20*Inputs!E23+CF20+CG20,2))))))</f>
        <v>0</v>
      </c>
      <c r="CI20">
        <f>IF(Inputs!$B$27&lt;&gt;"Ready","PENDING INPUTS",IF(CE20&lt;=0,99,1+IF(AND(K20&gt;0,OR(Inputs!C14&gt;Inputs!C23,AND(Inputs!C14=Inputs!C23,0&lt;9))),1,0)+IF(AND(S20&gt;0,OR(Inputs!C15&gt;Inputs!C23,AND(Inputs!C15=Inputs!C23,1&lt;9))),1,0)+IF(AND(AA20&gt;0,OR(Inputs!C16&gt;Inputs!C23,AND(Inputs!C16=Inputs!C23,2&lt;9))),1,0)+IF(AND(AI20&gt;0,OR(Inputs!C17&gt;Inputs!C23,AND(Inputs!C17=Inputs!C23,3&lt;9))),1,0)+IF(AND(AQ20&gt;0,OR(Inputs!C18&gt;Inputs!C23,AND(Inputs!C18=Inputs!C23,4&lt;9))),1,0)+IF(AND(AY20&gt;0,OR(Inputs!C19&gt;Inputs!C23,AND(Inputs!C19=Inputs!C23,5&lt;9))),1,0)+IF(AND(BG20&gt;0,OR(Inputs!C20&gt;Inputs!C23,AND(Inputs!C20=Inputs!C23,6&lt;9))),1,0)+IF(AND(BO20&gt;0,OR(Inputs!C21&gt;Inputs!C23,AND(Inputs!C21=Inputs!C23,7&lt;9))),1,0)+IF(AND(BW20&gt;0,OR(Inputs!C22&gt;Inputs!C23,AND(Inputs!C22=Inputs!C23,8&lt;9))),1,0)))</f>
        <v>99</v>
      </c>
      <c r="CJ20" s="3">
        <f>IF(Inputs!$B$27&lt;&gt;"Ready","PENDING INPUTS",IF(A20&gt;Inputs!$B$6,0,MIN(MAX(0,(CE20+CF20+CG20)-CH20),MAX(0,C20-D20-(IF(O20&lt;CI20,K20+L20+M20-N20,0)+IF(W20&lt;CI20,S20+T20+U20-V20,0)+IF(AE20&lt;CI20,AA20+AB20+AC20-AD20,0)+IF(AM20&lt;CI20,AI20+AJ20+AK20-AL20,0)+IF(AU20&lt;CI20,AQ20+AR20+AS20-AT20,0)+IF(BC20&lt;CI20,AY20+AZ20+BA20-BB20,0)+IF(BK20&lt;CI20,BG20+BH20+BI20-BJ20,0)+IF(BS20&lt;CI20,BO20+BP20+BQ20-BR20,0)+IF(CA20&lt;CI20,BW20+BX20+BY20-BZ20,0)+IF(CI20&lt;CI20,CE20+CF20+CG20-CH20,0))))))</f>
        <v>0</v>
      </c>
      <c r="CK20" s="3">
        <f>IF(Inputs!$B$27&lt;&gt;"Ready","PENDING INPUTS",MIN((CE20+CF20+CG20),IF(D20&gt;C20,IF(D20=0,0,CH20*C20/D20),CH20+CJ20)))</f>
        <v>0</v>
      </c>
      <c r="CL20" s="3">
        <f>IF(Inputs!$B$27&lt;&gt;"Ready","PENDING INPUTS",MAX(0,(CE20+CF20+CG20)-CK20))</f>
        <v>0</v>
      </c>
    </row>
    <row r="21" spans="1:90" ht="27.95" customHeight="1" x14ac:dyDescent="0.25">
      <c r="A21">
        <v>17</v>
      </c>
      <c r="B21" s="13">
        <f>IF(Inputs!$B$27&lt;&gt;"Ready","PENDING INPUTS",EDATE(Inputs!$B$5,A21-1))</f>
        <v>46784</v>
      </c>
      <c r="C21" s="3">
        <f>IF(Inputs!$B$27&lt;&gt;"Ready","PENDING INPUTS",IF(A21&lt;=Inputs!$B$6,MAX(0,Inputs!$B$4+IF(A21=Inputs!$B$7,Inputs!$B$8,0)+IF(A21=Inputs!$B$9,Inputs!$B$10,0)),0))</f>
        <v>0</v>
      </c>
      <c r="D21" s="3">
        <f>IF(Inputs!$B$27&lt;&gt;"Ready","PENDING INPUTS",SUM(N21,V21,AD21,AL21,AT21,BB21,BJ21,BR21,BZ21,CH21))</f>
        <v>0</v>
      </c>
      <c r="E21" s="3">
        <f>IF(Inputs!$B$27&lt;&gt;"Ready","PENDING INPUTS",MAX(0,D21-C21))</f>
        <v>0</v>
      </c>
      <c r="F21" s="3">
        <f>IF(Inputs!$B$27&lt;&gt;"Ready","PENDING INPUTS",SUM(Q21,Y21,AG21,AO21,AW21,BE21,BM21,BU21,CC21,CK21))</f>
        <v>0</v>
      </c>
      <c r="G21" s="3">
        <f>IF(Inputs!$B$27&lt;&gt;"Ready","PENDING INPUTS",SUM(L21,T21,AB21,AJ21,AR21,AZ21,BH21,BP21,BX21,CF21))</f>
        <v>0</v>
      </c>
      <c r="H21" s="3">
        <f>IF(Inputs!$B$27&lt;&gt;"Ready","PENDING INPUTS",SUM(M21,U21,AC21,AK21,AS21,BA21,BI21,BQ21,BY21,CG21))</f>
        <v>0</v>
      </c>
      <c r="I21" s="3">
        <f>IF(Inputs!$B$27&lt;&gt;"Ready","PENDING INPUTS",SUM(R21,Z21,AH21,AP21,AX21,BF21,BN21,BV21,CD21,CL21))</f>
        <v>0</v>
      </c>
      <c r="J21" t="str">
        <f>IF(Inputs!$B$27&lt;&gt;"Ready","PENDING INPUTS",IF(A21&gt;Inputs!$B$6,"Beyond horizon",IF(E21&gt;0.005,"MINIMUM SHORTFALL",IF(I21&lt;0.005,"Paid off","In progress"))))</f>
        <v>Paid off</v>
      </c>
      <c r="K21" s="3">
        <f>IF(Inputs!$B$27&lt;&gt;"Ready","PENDING INPUTS",R20)</f>
        <v>0</v>
      </c>
      <c r="L21" s="3">
        <f>IF(Inputs!$B$27&lt;&gt;"Ready","PENDING INPUTS",IF(A21&lt;=Inputs!$B$6,ROUND(K21*Inputs!C14/12,2),0))</f>
        <v>0</v>
      </c>
      <c r="M21" s="3">
        <f>IF(Inputs!$B$27&lt;&gt;"Ready","PENDING INPUTS",IF(AND(A21&lt;=Inputs!$B$6,K21&gt;0),Inputs!G14,0))</f>
        <v>0</v>
      </c>
      <c r="N21" s="3">
        <f>IF(Inputs!$B$27&lt;&gt;"Ready","PENDING INPUTS",IF(A21&gt;Inputs!$B$6,0,MIN((K21+L21+M21),IF(Inputs!H14=1,Inputs!D14,MAX(Inputs!F14,ROUND(K21*Inputs!E14+L21+M21,2))))))</f>
        <v>0</v>
      </c>
      <c r="O21">
        <f>IF(Inputs!$B$27&lt;&gt;"Ready","PENDING INPUTS",IF(K21&lt;=0,99,1+IF(AND(S21&gt;0,OR(Inputs!C15&gt;Inputs!C14,AND(Inputs!C15=Inputs!C14,1&lt;0))),1,0)+IF(AND(AA21&gt;0,OR(Inputs!C16&gt;Inputs!C14,AND(Inputs!C16=Inputs!C14,2&lt;0))),1,0)+IF(AND(AI21&gt;0,OR(Inputs!C17&gt;Inputs!C14,AND(Inputs!C17=Inputs!C14,3&lt;0))),1,0)+IF(AND(AQ21&gt;0,OR(Inputs!C18&gt;Inputs!C14,AND(Inputs!C18=Inputs!C14,4&lt;0))),1,0)+IF(AND(AY21&gt;0,OR(Inputs!C19&gt;Inputs!C14,AND(Inputs!C19=Inputs!C14,5&lt;0))),1,0)+IF(AND(BG21&gt;0,OR(Inputs!C20&gt;Inputs!C14,AND(Inputs!C20=Inputs!C14,6&lt;0))),1,0)+IF(AND(BO21&gt;0,OR(Inputs!C21&gt;Inputs!C14,AND(Inputs!C21=Inputs!C14,7&lt;0))),1,0)+IF(AND(BW21&gt;0,OR(Inputs!C22&gt;Inputs!C14,AND(Inputs!C22=Inputs!C14,8&lt;0))),1,0)+IF(AND(CE21&gt;0,OR(Inputs!C23&gt;Inputs!C14,AND(Inputs!C23=Inputs!C14,9&lt;0))),1,0)))</f>
        <v>99</v>
      </c>
      <c r="P21" s="3">
        <f>IF(Inputs!$B$27&lt;&gt;"Ready","PENDING INPUTS",IF(A21&gt;Inputs!$B$6,0,MIN(MAX(0,(K21+L21+M21)-N21),MAX(0,C21-D21-(IF(O21&lt;O21,K21+L21+M21-N21,0)+IF(W21&lt;O21,S21+T21+U21-V21,0)+IF(AE21&lt;O21,AA21+AB21+AC21-AD21,0)+IF(AM21&lt;O21,AI21+AJ21+AK21-AL21,0)+IF(AU21&lt;O21,AQ21+AR21+AS21-AT21,0)+IF(BC21&lt;O21,AY21+AZ21+BA21-BB21,0)+IF(BK21&lt;O21,BG21+BH21+BI21-BJ21,0)+IF(BS21&lt;O21,BO21+BP21+BQ21-BR21,0)+IF(CA21&lt;O21,BW21+BX21+BY21-BZ21,0)+IF(CI21&lt;O21,CE21+CF21+CG21-CH21,0))))))</f>
        <v>0</v>
      </c>
      <c r="Q21" s="3">
        <f>IF(Inputs!$B$27&lt;&gt;"Ready","PENDING INPUTS",MIN((K21+L21+M21),IF(D21&gt;C21,IF(D21=0,0,N21*C21/D21),N21+P21)))</f>
        <v>0</v>
      </c>
      <c r="R21" s="3">
        <f>IF(Inputs!$B$27&lt;&gt;"Ready","PENDING INPUTS",MAX(0,(K21+L21+M21)-Q21))</f>
        <v>0</v>
      </c>
      <c r="S21" s="3">
        <f>IF(Inputs!$B$27&lt;&gt;"Ready","PENDING INPUTS",Z20)</f>
        <v>0</v>
      </c>
      <c r="T21" s="3">
        <f>IF(Inputs!$B$27&lt;&gt;"Ready","PENDING INPUTS",IF(A21&lt;=Inputs!$B$6,ROUND(S21*Inputs!C15/12,2),0))</f>
        <v>0</v>
      </c>
      <c r="U21" s="3">
        <f>IF(Inputs!$B$27&lt;&gt;"Ready","PENDING INPUTS",IF(AND(A21&lt;=Inputs!$B$6,S21&gt;0),Inputs!G15,0))</f>
        <v>0</v>
      </c>
      <c r="V21" s="3">
        <f>IF(Inputs!$B$27&lt;&gt;"Ready","PENDING INPUTS",IF(A21&gt;Inputs!$B$6,0,MIN((S21+T21+U21),IF(Inputs!H15=1,Inputs!D15,MAX(Inputs!F15,ROUND(S21*Inputs!E15+T21+U21,2))))))</f>
        <v>0</v>
      </c>
      <c r="W21">
        <f>IF(Inputs!$B$27&lt;&gt;"Ready","PENDING INPUTS",IF(S21&lt;=0,99,1+IF(AND(K21&gt;0,OR(Inputs!C14&gt;Inputs!C15,AND(Inputs!C14=Inputs!C15,0&lt;1))),1,0)+IF(AND(AA21&gt;0,OR(Inputs!C16&gt;Inputs!C15,AND(Inputs!C16=Inputs!C15,2&lt;1))),1,0)+IF(AND(AI21&gt;0,OR(Inputs!C17&gt;Inputs!C15,AND(Inputs!C17=Inputs!C15,3&lt;1))),1,0)+IF(AND(AQ21&gt;0,OR(Inputs!C18&gt;Inputs!C15,AND(Inputs!C18=Inputs!C15,4&lt;1))),1,0)+IF(AND(AY21&gt;0,OR(Inputs!C19&gt;Inputs!C15,AND(Inputs!C19=Inputs!C15,5&lt;1))),1,0)+IF(AND(BG21&gt;0,OR(Inputs!C20&gt;Inputs!C15,AND(Inputs!C20=Inputs!C15,6&lt;1))),1,0)+IF(AND(BO21&gt;0,OR(Inputs!C21&gt;Inputs!C15,AND(Inputs!C21=Inputs!C15,7&lt;1))),1,0)+IF(AND(BW21&gt;0,OR(Inputs!C22&gt;Inputs!C15,AND(Inputs!C22=Inputs!C15,8&lt;1))),1,0)+IF(AND(CE21&gt;0,OR(Inputs!C23&gt;Inputs!C15,AND(Inputs!C23=Inputs!C15,9&lt;1))),1,0)))</f>
        <v>99</v>
      </c>
      <c r="X21" s="3">
        <f>IF(Inputs!$B$27&lt;&gt;"Ready","PENDING INPUTS",IF(A21&gt;Inputs!$B$6,0,MIN(MAX(0,(S21+T21+U21)-V21),MAX(0,C21-D21-(IF(O21&lt;W21,K21+L21+M21-N21,0)+IF(W21&lt;W21,S21+T21+U21-V21,0)+IF(AE21&lt;W21,AA21+AB21+AC21-AD21,0)+IF(AM21&lt;W21,AI21+AJ21+AK21-AL21,0)+IF(AU21&lt;W21,AQ21+AR21+AS21-AT21,0)+IF(BC21&lt;W21,AY21+AZ21+BA21-BB21,0)+IF(BK21&lt;W21,BG21+BH21+BI21-BJ21,0)+IF(BS21&lt;W21,BO21+BP21+BQ21-BR21,0)+IF(CA21&lt;W21,BW21+BX21+BY21-BZ21,0)+IF(CI21&lt;W21,CE21+CF21+CG21-CH21,0))))))</f>
        <v>0</v>
      </c>
      <c r="Y21" s="3">
        <f>IF(Inputs!$B$27&lt;&gt;"Ready","PENDING INPUTS",MIN((S21+T21+U21),IF(D21&gt;C21,IF(D21=0,0,V21*C21/D21),V21+X21)))</f>
        <v>0</v>
      </c>
      <c r="Z21" s="3">
        <f>IF(Inputs!$B$27&lt;&gt;"Ready","PENDING INPUTS",MAX(0,(S21+T21+U21)-Y21))</f>
        <v>0</v>
      </c>
      <c r="AA21" s="3">
        <f>IF(Inputs!$B$27&lt;&gt;"Ready","PENDING INPUTS",AH20)</f>
        <v>0</v>
      </c>
      <c r="AB21" s="3">
        <f>IF(Inputs!$B$27&lt;&gt;"Ready","PENDING INPUTS",IF(A21&lt;=Inputs!$B$6,ROUND(AA21*Inputs!C16/12,2),0))</f>
        <v>0</v>
      </c>
      <c r="AC21" s="3">
        <f>IF(Inputs!$B$27&lt;&gt;"Ready","PENDING INPUTS",IF(AND(A21&lt;=Inputs!$B$6,AA21&gt;0),Inputs!G16,0))</f>
        <v>0</v>
      </c>
      <c r="AD21" s="3">
        <f>IF(Inputs!$B$27&lt;&gt;"Ready","PENDING INPUTS",IF(A21&gt;Inputs!$B$6,0,MIN((AA21+AB21+AC21),IF(Inputs!H16=1,Inputs!D16,MAX(Inputs!F16,ROUND(AA21*Inputs!E16+AB21+AC21,2))))))</f>
        <v>0</v>
      </c>
      <c r="AE21">
        <f>IF(Inputs!$B$27&lt;&gt;"Ready","PENDING INPUTS",IF(AA21&lt;=0,99,1+IF(AND(K21&gt;0,OR(Inputs!C14&gt;Inputs!C16,AND(Inputs!C14=Inputs!C16,0&lt;2))),1,0)+IF(AND(S21&gt;0,OR(Inputs!C15&gt;Inputs!C16,AND(Inputs!C15=Inputs!C16,1&lt;2))),1,0)+IF(AND(AI21&gt;0,OR(Inputs!C17&gt;Inputs!C16,AND(Inputs!C17=Inputs!C16,3&lt;2))),1,0)+IF(AND(AQ21&gt;0,OR(Inputs!C18&gt;Inputs!C16,AND(Inputs!C18=Inputs!C16,4&lt;2))),1,0)+IF(AND(AY21&gt;0,OR(Inputs!C19&gt;Inputs!C16,AND(Inputs!C19=Inputs!C16,5&lt;2))),1,0)+IF(AND(BG21&gt;0,OR(Inputs!C20&gt;Inputs!C16,AND(Inputs!C20=Inputs!C16,6&lt;2))),1,0)+IF(AND(BO21&gt;0,OR(Inputs!C21&gt;Inputs!C16,AND(Inputs!C21=Inputs!C16,7&lt;2))),1,0)+IF(AND(BW21&gt;0,OR(Inputs!C22&gt;Inputs!C16,AND(Inputs!C22=Inputs!C16,8&lt;2))),1,0)+IF(AND(CE21&gt;0,OR(Inputs!C23&gt;Inputs!C16,AND(Inputs!C23=Inputs!C16,9&lt;2))),1,0)))</f>
        <v>99</v>
      </c>
      <c r="AF21" s="3">
        <f>IF(Inputs!$B$27&lt;&gt;"Ready","PENDING INPUTS",IF(A21&gt;Inputs!$B$6,0,MIN(MAX(0,(AA21+AB21+AC21)-AD21),MAX(0,C21-D21-(IF(O21&lt;AE21,K21+L21+M21-N21,0)+IF(W21&lt;AE21,S21+T21+U21-V21,0)+IF(AE21&lt;AE21,AA21+AB21+AC21-AD21,0)+IF(AM21&lt;AE21,AI21+AJ21+AK21-AL21,0)+IF(AU21&lt;AE21,AQ21+AR21+AS21-AT21,0)+IF(BC21&lt;AE21,AY21+AZ21+BA21-BB21,0)+IF(BK21&lt;AE21,BG21+BH21+BI21-BJ21,0)+IF(BS21&lt;AE21,BO21+BP21+BQ21-BR21,0)+IF(CA21&lt;AE21,BW21+BX21+BY21-BZ21,0)+IF(CI21&lt;AE21,CE21+CF21+CG21-CH21,0))))))</f>
        <v>0</v>
      </c>
      <c r="AG21" s="3">
        <f>IF(Inputs!$B$27&lt;&gt;"Ready","PENDING INPUTS",MIN((AA21+AB21+AC21),IF(D21&gt;C21,IF(D21=0,0,AD21*C21/D21),AD21+AF21)))</f>
        <v>0</v>
      </c>
      <c r="AH21" s="3">
        <f>IF(Inputs!$B$27&lt;&gt;"Ready","PENDING INPUTS",MAX(0,(AA21+AB21+AC21)-AG21))</f>
        <v>0</v>
      </c>
      <c r="AI21" s="3">
        <f>IF(Inputs!$B$27&lt;&gt;"Ready","PENDING INPUTS",AP20)</f>
        <v>0</v>
      </c>
      <c r="AJ21" s="3">
        <f>IF(Inputs!$B$27&lt;&gt;"Ready","PENDING INPUTS",IF(A21&lt;=Inputs!$B$6,ROUND(AI21*Inputs!C17/12,2),0))</f>
        <v>0</v>
      </c>
      <c r="AK21" s="3">
        <f>IF(Inputs!$B$27&lt;&gt;"Ready","PENDING INPUTS",IF(AND(A21&lt;=Inputs!$B$6,AI21&gt;0),Inputs!G17,0))</f>
        <v>0</v>
      </c>
      <c r="AL21" s="3">
        <f>IF(Inputs!$B$27&lt;&gt;"Ready","PENDING INPUTS",IF(A21&gt;Inputs!$B$6,0,MIN((AI21+AJ21+AK21),IF(Inputs!H17=1,Inputs!D17,MAX(Inputs!F17,ROUND(AI21*Inputs!E17+AJ21+AK21,2))))))</f>
        <v>0</v>
      </c>
      <c r="AM21">
        <f>IF(Inputs!$B$27&lt;&gt;"Ready","PENDING INPUTS",IF(AI21&lt;=0,99,1+IF(AND(K21&gt;0,OR(Inputs!C14&gt;Inputs!C17,AND(Inputs!C14=Inputs!C17,0&lt;3))),1,0)+IF(AND(S21&gt;0,OR(Inputs!C15&gt;Inputs!C17,AND(Inputs!C15=Inputs!C17,1&lt;3))),1,0)+IF(AND(AA21&gt;0,OR(Inputs!C16&gt;Inputs!C17,AND(Inputs!C16=Inputs!C17,2&lt;3))),1,0)+IF(AND(AQ21&gt;0,OR(Inputs!C18&gt;Inputs!C17,AND(Inputs!C18=Inputs!C17,4&lt;3))),1,0)+IF(AND(AY21&gt;0,OR(Inputs!C19&gt;Inputs!C17,AND(Inputs!C19=Inputs!C17,5&lt;3))),1,0)+IF(AND(BG21&gt;0,OR(Inputs!C20&gt;Inputs!C17,AND(Inputs!C20=Inputs!C17,6&lt;3))),1,0)+IF(AND(BO21&gt;0,OR(Inputs!C21&gt;Inputs!C17,AND(Inputs!C21=Inputs!C17,7&lt;3))),1,0)+IF(AND(BW21&gt;0,OR(Inputs!C22&gt;Inputs!C17,AND(Inputs!C22=Inputs!C17,8&lt;3))),1,0)+IF(AND(CE21&gt;0,OR(Inputs!C23&gt;Inputs!C17,AND(Inputs!C23=Inputs!C17,9&lt;3))),1,0)))</f>
        <v>99</v>
      </c>
      <c r="AN21" s="3">
        <f>IF(Inputs!$B$27&lt;&gt;"Ready","PENDING INPUTS",IF(A21&gt;Inputs!$B$6,0,MIN(MAX(0,(AI21+AJ21+AK21)-AL21),MAX(0,C21-D21-(IF(O21&lt;AM21,K21+L21+M21-N21,0)+IF(W21&lt;AM21,S21+T21+U21-V21,0)+IF(AE21&lt;AM21,AA21+AB21+AC21-AD21,0)+IF(AM21&lt;AM21,AI21+AJ21+AK21-AL21,0)+IF(AU21&lt;AM21,AQ21+AR21+AS21-AT21,0)+IF(BC21&lt;AM21,AY21+AZ21+BA21-BB21,0)+IF(BK21&lt;AM21,BG21+BH21+BI21-BJ21,0)+IF(BS21&lt;AM21,BO21+BP21+BQ21-BR21,0)+IF(CA21&lt;AM21,BW21+BX21+BY21-BZ21,0)+IF(CI21&lt;AM21,CE21+CF21+CG21-CH21,0))))))</f>
        <v>0</v>
      </c>
      <c r="AO21" s="3">
        <f>IF(Inputs!$B$27&lt;&gt;"Ready","PENDING INPUTS",MIN((AI21+AJ21+AK21),IF(D21&gt;C21,IF(D21=0,0,AL21*C21/D21),AL21+AN21)))</f>
        <v>0</v>
      </c>
      <c r="AP21" s="3">
        <f>IF(Inputs!$B$27&lt;&gt;"Ready","PENDING INPUTS",MAX(0,(AI21+AJ21+AK21)-AO21))</f>
        <v>0</v>
      </c>
      <c r="AQ21" s="3">
        <f>IF(Inputs!$B$27&lt;&gt;"Ready","PENDING INPUTS",AX20)</f>
        <v>0</v>
      </c>
      <c r="AR21" s="3">
        <f>IF(Inputs!$B$27&lt;&gt;"Ready","PENDING INPUTS",IF(A21&lt;=Inputs!$B$6,ROUND(AQ21*Inputs!C18/12,2),0))</f>
        <v>0</v>
      </c>
      <c r="AS21" s="3">
        <f>IF(Inputs!$B$27&lt;&gt;"Ready","PENDING INPUTS",IF(AND(A21&lt;=Inputs!$B$6,AQ21&gt;0),Inputs!G18,0))</f>
        <v>0</v>
      </c>
      <c r="AT21" s="3">
        <f>IF(Inputs!$B$27&lt;&gt;"Ready","PENDING INPUTS",IF(A21&gt;Inputs!$B$6,0,MIN((AQ21+AR21+AS21),IF(Inputs!H18=1,Inputs!D18,MAX(Inputs!F18,ROUND(AQ21*Inputs!E18+AR21+AS21,2))))))</f>
        <v>0</v>
      </c>
      <c r="AU21">
        <f>IF(Inputs!$B$27&lt;&gt;"Ready","PENDING INPUTS",IF(AQ21&lt;=0,99,1+IF(AND(K21&gt;0,OR(Inputs!C14&gt;Inputs!C18,AND(Inputs!C14=Inputs!C18,0&lt;4))),1,0)+IF(AND(S21&gt;0,OR(Inputs!C15&gt;Inputs!C18,AND(Inputs!C15=Inputs!C18,1&lt;4))),1,0)+IF(AND(AA21&gt;0,OR(Inputs!C16&gt;Inputs!C18,AND(Inputs!C16=Inputs!C18,2&lt;4))),1,0)+IF(AND(AI21&gt;0,OR(Inputs!C17&gt;Inputs!C18,AND(Inputs!C17=Inputs!C18,3&lt;4))),1,0)+IF(AND(AY21&gt;0,OR(Inputs!C19&gt;Inputs!C18,AND(Inputs!C19=Inputs!C18,5&lt;4))),1,0)+IF(AND(BG21&gt;0,OR(Inputs!C20&gt;Inputs!C18,AND(Inputs!C20=Inputs!C18,6&lt;4))),1,0)+IF(AND(BO21&gt;0,OR(Inputs!C21&gt;Inputs!C18,AND(Inputs!C21=Inputs!C18,7&lt;4))),1,0)+IF(AND(BW21&gt;0,OR(Inputs!C22&gt;Inputs!C18,AND(Inputs!C22=Inputs!C18,8&lt;4))),1,0)+IF(AND(CE21&gt;0,OR(Inputs!C23&gt;Inputs!C18,AND(Inputs!C23=Inputs!C18,9&lt;4))),1,0)))</f>
        <v>99</v>
      </c>
      <c r="AV21" s="3">
        <f>IF(Inputs!$B$27&lt;&gt;"Ready","PENDING INPUTS",IF(A21&gt;Inputs!$B$6,0,MIN(MAX(0,(AQ21+AR21+AS21)-AT21),MAX(0,C21-D21-(IF(O21&lt;AU21,K21+L21+M21-N21,0)+IF(W21&lt;AU21,S21+T21+U21-V21,0)+IF(AE21&lt;AU21,AA21+AB21+AC21-AD21,0)+IF(AM21&lt;AU21,AI21+AJ21+AK21-AL21,0)+IF(AU21&lt;AU21,AQ21+AR21+AS21-AT21,0)+IF(BC21&lt;AU21,AY21+AZ21+BA21-BB21,0)+IF(BK21&lt;AU21,BG21+BH21+BI21-BJ21,0)+IF(BS21&lt;AU21,BO21+BP21+BQ21-BR21,0)+IF(CA21&lt;AU21,BW21+BX21+BY21-BZ21,0)+IF(CI21&lt;AU21,CE21+CF21+CG21-CH21,0))))))</f>
        <v>0</v>
      </c>
      <c r="AW21" s="3">
        <f>IF(Inputs!$B$27&lt;&gt;"Ready","PENDING INPUTS",MIN((AQ21+AR21+AS21),IF(D21&gt;C21,IF(D21=0,0,AT21*C21/D21),AT21+AV21)))</f>
        <v>0</v>
      </c>
      <c r="AX21" s="3">
        <f>IF(Inputs!$B$27&lt;&gt;"Ready","PENDING INPUTS",MAX(0,(AQ21+AR21+AS21)-AW21))</f>
        <v>0</v>
      </c>
      <c r="AY21" s="3">
        <f>IF(Inputs!$B$27&lt;&gt;"Ready","PENDING INPUTS",BF20)</f>
        <v>0</v>
      </c>
      <c r="AZ21" s="3">
        <f>IF(Inputs!$B$27&lt;&gt;"Ready","PENDING INPUTS",IF(A21&lt;=Inputs!$B$6,ROUND(AY21*Inputs!C19/12,2),0))</f>
        <v>0</v>
      </c>
      <c r="BA21" s="3">
        <f>IF(Inputs!$B$27&lt;&gt;"Ready","PENDING INPUTS",IF(AND(A21&lt;=Inputs!$B$6,AY21&gt;0),Inputs!G19,0))</f>
        <v>0</v>
      </c>
      <c r="BB21" s="3">
        <f>IF(Inputs!$B$27&lt;&gt;"Ready","PENDING INPUTS",IF(A21&gt;Inputs!$B$6,0,MIN((AY21+AZ21+BA21),IF(Inputs!H19=1,Inputs!D19,MAX(Inputs!F19,ROUND(AY21*Inputs!E19+AZ21+BA21,2))))))</f>
        <v>0</v>
      </c>
      <c r="BC21">
        <f>IF(Inputs!$B$27&lt;&gt;"Ready","PENDING INPUTS",IF(AY21&lt;=0,99,1+IF(AND(K21&gt;0,OR(Inputs!C14&gt;Inputs!C19,AND(Inputs!C14=Inputs!C19,0&lt;5))),1,0)+IF(AND(S21&gt;0,OR(Inputs!C15&gt;Inputs!C19,AND(Inputs!C15=Inputs!C19,1&lt;5))),1,0)+IF(AND(AA21&gt;0,OR(Inputs!C16&gt;Inputs!C19,AND(Inputs!C16=Inputs!C19,2&lt;5))),1,0)+IF(AND(AI21&gt;0,OR(Inputs!C17&gt;Inputs!C19,AND(Inputs!C17=Inputs!C19,3&lt;5))),1,0)+IF(AND(AQ21&gt;0,OR(Inputs!C18&gt;Inputs!C19,AND(Inputs!C18=Inputs!C19,4&lt;5))),1,0)+IF(AND(BG21&gt;0,OR(Inputs!C20&gt;Inputs!C19,AND(Inputs!C20=Inputs!C19,6&lt;5))),1,0)+IF(AND(BO21&gt;0,OR(Inputs!C21&gt;Inputs!C19,AND(Inputs!C21=Inputs!C19,7&lt;5))),1,0)+IF(AND(BW21&gt;0,OR(Inputs!C22&gt;Inputs!C19,AND(Inputs!C22=Inputs!C19,8&lt;5))),1,0)+IF(AND(CE21&gt;0,OR(Inputs!C23&gt;Inputs!C19,AND(Inputs!C23=Inputs!C19,9&lt;5))),1,0)))</f>
        <v>99</v>
      </c>
      <c r="BD21" s="3">
        <f>IF(Inputs!$B$27&lt;&gt;"Ready","PENDING INPUTS",IF(A21&gt;Inputs!$B$6,0,MIN(MAX(0,(AY21+AZ21+BA21)-BB21),MAX(0,C21-D21-(IF(O21&lt;BC21,K21+L21+M21-N21,0)+IF(W21&lt;BC21,S21+T21+U21-V21,0)+IF(AE21&lt;BC21,AA21+AB21+AC21-AD21,0)+IF(AM21&lt;BC21,AI21+AJ21+AK21-AL21,0)+IF(AU21&lt;BC21,AQ21+AR21+AS21-AT21,0)+IF(BC21&lt;BC21,AY21+AZ21+BA21-BB21,0)+IF(BK21&lt;BC21,BG21+BH21+BI21-BJ21,0)+IF(BS21&lt;BC21,BO21+BP21+BQ21-BR21,0)+IF(CA21&lt;BC21,BW21+BX21+BY21-BZ21,0)+IF(CI21&lt;BC21,CE21+CF21+CG21-CH21,0))))))</f>
        <v>0</v>
      </c>
      <c r="BE21" s="3">
        <f>IF(Inputs!$B$27&lt;&gt;"Ready","PENDING INPUTS",MIN((AY21+AZ21+BA21),IF(D21&gt;C21,IF(D21=0,0,BB21*C21/D21),BB21+BD21)))</f>
        <v>0</v>
      </c>
      <c r="BF21" s="3">
        <f>IF(Inputs!$B$27&lt;&gt;"Ready","PENDING INPUTS",MAX(0,(AY21+AZ21+BA21)-BE21))</f>
        <v>0</v>
      </c>
      <c r="BG21" s="3">
        <f>IF(Inputs!$B$27&lt;&gt;"Ready","PENDING INPUTS",BN20)</f>
        <v>0</v>
      </c>
      <c r="BH21" s="3">
        <f>IF(Inputs!$B$27&lt;&gt;"Ready","PENDING INPUTS",IF(A21&lt;=Inputs!$B$6,ROUND(BG21*Inputs!C20/12,2),0))</f>
        <v>0</v>
      </c>
      <c r="BI21" s="3">
        <f>IF(Inputs!$B$27&lt;&gt;"Ready","PENDING INPUTS",IF(AND(A21&lt;=Inputs!$B$6,BG21&gt;0),Inputs!G20,0))</f>
        <v>0</v>
      </c>
      <c r="BJ21" s="3">
        <f>IF(Inputs!$B$27&lt;&gt;"Ready","PENDING INPUTS",IF(A21&gt;Inputs!$B$6,0,MIN((BG21+BH21+BI21),IF(Inputs!H20=1,Inputs!D20,MAX(Inputs!F20,ROUND(BG21*Inputs!E20+BH21+BI21,2))))))</f>
        <v>0</v>
      </c>
      <c r="BK21">
        <f>IF(Inputs!$B$27&lt;&gt;"Ready","PENDING INPUTS",IF(BG21&lt;=0,99,1+IF(AND(K21&gt;0,OR(Inputs!C14&gt;Inputs!C20,AND(Inputs!C14=Inputs!C20,0&lt;6))),1,0)+IF(AND(S21&gt;0,OR(Inputs!C15&gt;Inputs!C20,AND(Inputs!C15=Inputs!C20,1&lt;6))),1,0)+IF(AND(AA21&gt;0,OR(Inputs!C16&gt;Inputs!C20,AND(Inputs!C16=Inputs!C20,2&lt;6))),1,0)+IF(AND(AI21&gt;0,OR(Inputs!C17&gt;Inputs!C20,AND(Inputs!C17=Inputs!C20,3&lt;6))),1,0)+IF(AND(AQ21&gt;0,OR(Inputs!C18&gt;Inputs!C20,AND(Inputs!C18=Inputs!C20,4&lt;6))),1,0)+IF(AND(AY21&gt;0,OR(Inputs!C19&gt;Inputs!C20,AND(Inputs!C19=Inputs!C20,5&lt;6))),1,0)+IF(AND(BO21&gt;0,OR(Inputs!C21&gt;Inputs!C20,AND(Inputs!C21=Inputs!C20,7&lt;6))),1,0)+IF(AND(BW21&gt;0,OR(Inputs!C22&gt;Inputs!C20,AND(Inputs!C22=Inputs!C20,8&lt;6))),1,0)+IF(AND(CE21&gt;0,OR(Inputs!C23&gt;Inputs!C20,AND(Inputs!C23=Inputs!C20,9&lt;6))),1,0)))</f>
        <v>99</v>
      </c>
      <c r="BL21" s="3">
        <f>IF(Inputs!$B$27&lt;&gt;"Ready","PENDING INPUTS",IF(A21&gt;Inputs!$B$6,0,MIN(MAX(0,(BG21+BH21+BI21)-BJ21),MAX(0,C21-D21-(IF(O21&lt;BK21,K21+L21+M21-N21,0)+IF(W21&lt;BK21,S21+T21+U21-V21,0)+IF(AE21&lt;BK21,AA21+AB21+AC21-AD21,0)+IF(AM21&lt;BK21,AI21+AJ21+AK21-AL21,0)+IF(AU21&lt;BK21,AQ21+AR21+AS21-AT21,0)+IF(BC21&lt;BK21,AY21+AZ21+BA21-BB21,0)+IF(BK21&lt;BK21,BG21+BH21+BI21-BJ21,0)+IF(BS21&lt;BK21,BO21+BP21+BQ21-BR21,0)+IF(CA21&lt;BK21,BW21+BX21+BY21-BZ21,0)+IF(CI21&lt;BK21,CE21+CF21+CG21-CH21,0))))))</f>
        <v>0</v>
      </c>
      <c r="BM21" s="3">
        <f>IF(Inputs!$B$27&lt;&gt;"Ready","PENDING INPUTS",MIN((BG21+BH21+BI21),IF(D21&gt;C21,IF(D21=0,0,BJ21*C21/D21),BJ21+BL21)))</f>
        <v>0</v>
      </c>
      <c r="BN21" s="3">
        <f>IF(Inputs!$B$27&lt;&gt;"Ready","PENDING INPUTS",MAX(0,(BG21+BH21+BI21)-BM21))</f>
        <v>0</v>
      </c>
      <c r="BO21" s="3">
        <f>IF(Inputs!$B$27&lt;&gt;"Ready","PENDING INPUTS",BV20)</f>
        <v>0</v>
      </c>
      <c r="BP21" s="3">
        <f>IF(Inputs!$B$27&lt;&gt;"Ready","PENDING INPUTS",IF(A21&lt;=Inputs!$B$6,ROUND(BO21*Inputs!C21/12,2),0))</f>
        <v>0</v>
      </c>
      <c r="BQ21" s="3">
        <f>IF(Inputs!$B$27&lt;&gt;"Ready","PENDING INPUTS",IF(AND(A21&lt;=Inputs!$B$6,BO21&gt;0),Inputs!G21,0))</f>
        <v>0</v>
      </c>
      <c r="BR21" s="3">
        <f>IF(Inputs!$B$27&lt;&gt;"Ready","PENDING INPUTS",IF(A21&gt;Inputs!$B$6,0,MIN((BO21+BP21+BQ21),IF(Inputs!H21=1,Inputs!D21,MAX(Inputs!F21,ROUND(BO21*Inputs!E21+BP21+BQ21,2))))))</f>
        <v>0</v>
      </c>
      <c r="BS21">
        <f>IF(Inputs!$B$27&lt;&gt;"Ready","PENDING INPUTS",IF(BO21&lt;=0,99,1+IF(AND(K21&gt;0,OR(Inputs!C14&gt;Inputs!C21,AND(Inputs!C14=Inputs!C21,0&lt;7))),1,0)+IF(AND(S21&gt;0,OR(Inputs!C15&gt;Inputs!C21,AND(Inputs!C15=Inputs!C21,1&lt;7))),1,0)+IF(AND(AA21&gt;0,OR(Inputs!C16&gt;Inputs!C21,AND(Inputs!C16=Inputs!C21,2&lt;7))),1,0)+IF(AND(AI21&gt;0,OR(Inputs!C17&gt;Inputs!C21,AND(Inputs!C17=Inputs!C21,3&lt;7))),1,0)+IF(AND(AQ21&gt;0,OR(Inputs!C18&gt;Inputs!C21,AND(Inputs!C18=Inputs!C21,4&lt;7))),1,0)+IF(AND(AY21&gt;0,OR(Inputs!C19&gt;Inputs!C21,AND(Inputs!C19=Inputs!C21,5&lt;7))),1,0)+IF(AND(BG21&gt;0,OR(Inputs!C20&gt;Inputs!C21,AND(Inputs!C20=Inputs!C21,6&lt;7))),1,0)+IF(AND(BW21&gt;0,OR(Inputs!C22&gt;Inputs!C21,AND(Inputs!C22=Inputs!C21,8&lt;7))),1,0)+IF(AND(CE21&gt;0,OR(Inputs!C23&gt;Inputs!C21,AND(Inputs!C23=Inputs!C21,9&lt;7))),1,0)))</f>
        <v>99</v>
      </c>
      <c r="BT21" s="3">
        <f>IF(Inputs!$B$27&lt;&gt;"Ready","PENDING INPUTS",IF(A21&gt;Inputs!$B$6,0,MIN(MAX(0,(BO21+BP21+BQ21)-BR21),MAX(0,C21-D21-(IF(O21&lt;BS21,K21+L21+M21-N21,0)+IF(W21&lt;BS21,S21+T21+U21-V21,0)+IF(AE21&lt;BS21,AA21+AB21+AC21-AD21,0)+IF(AM21&lt;BS21,AI21+AJ21+AK21-AL21,0)+IF(AU21&lt;BS21,AQ21+AR21+AS21-AT21,0)+IF(BC21&lt;BS21,AY21+AZ21+BA21-BB21,0)+IF(BK21&lt;BS21,BG21+BH21+BI21-BJ21,0)+IF(BS21&lt;BS21,BO21+BP21+BQ21-BR21,0)+IF(CA21&lt;BS21,BW21+BX21+BY21-BZ21,0)+IF(CI21&lt;BS21,CE21+CF21+CG21-CH21,0))))))</f>
        <v>0</v>
      </c>
      <c r="BU21" s="3">
        <f>IF(Inputs!$B$27&lt;&gt;"Ready","PENDING INPUTS",MIN((BO21+BP21+BQ21),IF(D21&gt;C21,IF(D21=0,0,BR21*C21/D21),BR21+BT21)))</f>
        <v>0</v>
      </c>
      <c r="BV21" s="3">
        <f>IF(Inputs!$B$27&lt;&gt;"Ready","PENDING INPUTS",MAX(0,(BO21+BP21+BQ21)-BU21))</f>
        <v>0</v>
      </c>
      <c r="BW21" s="3">
        <f>IF(Inputs!$B$27&lt;&gt;"Ready","PENDING INPUTS",CD20)</f>
        <v>0</v>
      </c>
      <c r="BX21" s="3">
        <f>IF(Inputs!$B$27&lt;&gt;"Ready","PENDING INPUTS",IF(A21&lt;=Inputs!$B$6,ROUND(BW21*Inputs!C22/12,2),0))</f>
        <v>0</v>
      </c>
      <c r="BY21" s="3">
        <f>IF(Inputs!$B$27&lt;&gt;"Ready","PENDING INPUTS",IF(AND(A21&lt;=Inputs!$B$6,BW21&gt;0),Inputs!G22,0))</f>
        <v>0</v>
      </c>
      <c r="BZ21" s="3">
        <f>IF(Inputs!$B$27&lt;&gt;"Ready","PENDING INPUTS",IF(A21&gt;Inputs!$B$6,0,MIN((BW21+BX21+BY21),IF(Inputs!H22=1,Inputs!D22,MAX(Inputs!F22,ROUND(BW21*Inputs!E22+BX21+BY21,2))))))</f>
        <v>0</v>
      </c>
      <c r="CA21">
        <f>IF(Inputs!$B$27&lt;&gt;"Ready","PENDING INPUTS",IF(BW21&lt;=0,99,1+IF(AND(K21&gt;0,OR(Inputs!C14&gt;Inputs!C22,AND(Inputs!C14=Inputs!C22,0&lt;8))),1,0)+IF(AND(S21&gt;0,OR(Inputs!C15&gt;Inputs!C22,AND(Inputs!C15=Inputs!C22,1&lt;8))),1,0)+IF(AND(AA21&gt;0,OR(Inputs!C16&gt;Inputs!C22,AND(Inputs!C16=Inputs!C22,2&lt;8))),1,0)+IF(AND(AI21&gt;0,OR(Inputs!C17&gt;Inputs!C22,AND(Inputs!C17=Inputs!C22,3&lt;8))),1,0)+IF(AND(AQ21&gt;0,OR(Inputs!C18&gt;Inputs!C22,AND(Inputs!C18=Inputs!C22,4&lt;8))),1,0)+IF(AND(AY21&gt;0,OR(Inputs!C19&gt;Inputs!C22,AND(Inputs!C19=Inputs!C22,5&lt;8))),1,0)+IF(AND(BG21&gt;0,OR(Inputs!C20&gt;Inputs!C22,AND(Inputs!C20=Inputs!C22,6&lt;8))),1,0)+IF(AND(BO21&gt;0,OR(Inputs!C21&gt;Inputs!C22,AND(Inputs!C21=Inputs!C22,7&lt;8))),1,0)+IF(AND(CE21&gt;0,OR(Inputs!C23&gt;Inputs!C22,AND(Inputs!C23=Inputs!C22,9&lt;8))),1,0)))</f>
        <v>99</v>
      </c>
      <c r="CB21" s="3">
        <f>IF(Inputs!$B$27&lt;&gt;"Ready","PENDING INPUTS",IF(A21&gt;Inputs!$B$6,0,MIN(MAX(0,(BW21+BX21+BY21)-BZ21),MAX(0,C21-D21-(IF(O21&lt;CA21,K21+L21+M21-N21,0)+IF(W21&lt;CA21,S21+T21+U21-V21,0)+IF(AE21&lt;CA21,AA21+AB21+AC21-AD21,0)+IF(AM21&lt;CA21,AI21+AJ21+AK21-AL21,0)+IF(AU21&lt;CA21,AQ21+AR21+AS21-AT21,0)+IF(BC21&lt;CA21,AY21+AZ21+BA21-BB21,0)+IF(BK21&lt;CA21,BG21+BH21+BI21-BJ21,0)+IF(BS21&lt;CA21,BO21+BP21+BQ21-BR21,0)+IF(CA21&lt;CA21,BW21+BX21+BY21-BZ21,0)+IF(CI21&lt;CA21,CE21+CF21+CG21-CH21,0))))))</f>
        <v>0</v>
      </c>
      <c r="CC21" s="3">
        <f>IF(Inputs!$B$27&lt;&gt;"Ready","PENDING INPUTS",MIN((BW21+BX21+BY21),IF(D21&gt;C21,IF(D21=0,0,BZ21*C21/D21),BZ21+CB21)))</f>
        <v>0</v>
      </c>
      <c r="CD21" s="3">
        <f>IF(Inputs!$B$27&lt;&gt;"Ready","PENDING INPUTS",MAX(0,(BW21+BX21+BY21)-CC21))</f>
        <v>0</v>
      </c>
      <c r="CE21" s="3">
        <f>IF(Inputs!$B$27&lt;&gt;"Ready","PENDING INPUTS",CL20)</f>
        <v>0</v>
      </c>
      <c r="CF21" s="3">
        <f>IF(Inputs!$B$27&lt;&gt;"Ready","PENDING INPUTS",IF(A21&lt;=Inputs!$B$6,ROUND(CE21*Inputs!C23/12,2),0))</f>
        <v>0</v>
      </c>
      <c r="CG21" s="3">
        <f>IF(Inputs!$B$27&lt;&gt;"Ready","PENDING INPUTS",IF(AND(A21&lt;=Inputs!$B$6,CE21&gt;0),Inputs!G23,0))</f>
        <v>0</v>
      </c>
      <c r="CH21" s="3">
        <f>IF(Inputs!$B$27&lt;&gt;"Ready","PENDING INPUTS",IF(A21&gt;Inputs!$B$6,0,MIN((CE21+CF21+CG21),IF(Inputs!H23=1,Inputs!D23,MAX(Inputs!F23,ROUND(CE21*Inputs!E23+CF21+CG21,2))))))</f>
        <v>0</v>
      </c>
      <c r="CI21">
        <f>IF(Inputs!$B$27&lt;&gt;"Ready","PENDING INPUTS",IF(CE21&lt;=0,99,1+IF(AND(K21&gt;0,OR(Inputs!C14&gt;Inputs!C23,AND(Inputs!C14=Inputs!C23,0&lt;9))),1,0)+IF(AND(S21&gt;0,OR(Inputs!C15&gt;Inputs!C23,AND(Inputs!C15=Inputs!C23,1&lt;9))),1,0)+IF(AND(AA21&gt;0,OR(Inputs!C16&gt;Inputs!C23,AND(Inputs!C16=Inputs!C23,2&lt;9))),1,0)+IF(AND(AI21&gt;0,OR(Inputs!C17&gt;Inputs!C23,AND(Inputs!C17=Inputs!C23,3&lt;9))),1,0)+IF(AND(AQ21&gt;0,OR(Inputs!C18&gt;Inputs!C23,AND(Inputs!C18=Inputs!C23,4&lt;9))),1,0)+IF(AND(AY21&gt;0,OR(Inputs!C19&gt;Inputs!C23,AND(Inputs!C19=Inputs!C23,5&lt;9))),1,0)+IF(AND(BG21&gt;0,OR(Inputs!C20&gt;Inputs!C23,AND(Inputs!C20=Inputs!C23,6&lt;9))),1,0)+IF(AND(BO21&gt;0,OR(Inputs!C21&gt;Inputs!C23,AND(Inputs!C21=Inputs!C23,7&lt;9))),1,0)+IF(AND(BW21&gt;0,OR(Inputs!C22&gt;Inputs!C23,AND(Inputs!C22=Inputs!C23,8&lt;9))),1,0)))</f>
        <v>99</v>
      </c>
      <c r="CJ21" s="3">
        <f>IF(Inputs!$B$27&lt;&gt;"Ready","PENDING INPUTS",IF(A21&gt;Inputs!$B$6,0,MIN(MAX(0,(CE21+CF21+CG21)-CH21),MAX(0,C21-D21-(IF(O21&lt;CI21,K21+L21+M21-N21,0)+IF(W21&lt;CI21,S21+T21+U21-V21,0)+IF(AE21&lt;CI21,AA21+AB21+AC21-AD21,0)+IF(AM21&lt;CI21,AI21+AJ21+AK21-AL21,0)+IF(AU21&lt;CI21,AQ21+AR21+AS21-AT21,0)+IF(BC21&lt;CI21,AY21+AZ21+BA21-BB21,0)+IF(BK21&lt;CI21,BG21+BH21+BI21-BJ21,0)+IF(BS21&lt;CI21,BO21+BP21+BQ21-BR21,0)+IF(CA21&lt;CI21,BW21+BX21+BY21-BZ21,0)+IF(CI21&lt;CI21,CE21+CF21+CG21-CH21,0))))))</f>
        <v>0</v>
      </c>
      <c r="CK21" s="3">
        <f>IF(Inputs!$B$27&lt;&gt;"Ready","PENDING INPUTS",MIN((CE21+CF21+CG21),IF(D21&gt;C21,IF(D21=0,0,CH21*C21/D21),CH21+CJ21)))</f>
        <v>0</v>
      </c>
      <c r="CL21" s="3">
        <f>IF(Inputs!$B$27&lt;&gt;"Ready","PENDING INPUTS",MAX(0,(CE21+CF21+CG21)-CK21))</f>
        <v>0</v>
      </c>
    </row>
    <row r="22" spans="1:90" ht="27.95" customHeight="1" x14ac:dyDescent="0.25">
      <c r="A22">
        <v>18</v>
      </c>
      <c r="B22" s="13">
        <f>IF(Inputs!$B$27&lt;&gt;"Ready","PENDING INPUTS",EDATE(Inputs!$B$5,A22-1))</f>
        <v>46813</v>
      </c>
      <c r="C22" s="3">
        <f>IF(Inputs!$B$27&lt;&gt;"Ready","PENDING INPUTS",IF(A22&lt;=Inputs!$B$6,MAX(0,Inputs!$B$4+IF(A22=Inputs!$B$7,Inputs!$B$8,0)+IF(A22=Inputs!$B$9,Inputs!$B$10,0)),0))</f>
        <v>0</v>
      </c>
      <c r="D22" s="3">
        <f>IF(Inputs!$B$27&lt;&gt;"Ready","PENDING INPUTS",SUM(N22,V22,AD22,AL22,AT22,BB22,BJ22,BR22,BZ22,CH22))</f>
        <v>0</v>
      </c>
      <c r="E22" s="3">
        <f>IF(Inputs!$B$27&lt;&gt;"Ready","PENDING INPUTS",MAX(0,D22-C22))</f>
        <v>0</v>
      </c>
      <c r="F22" s="3">
        <f>IF(Inputs!$B$27&lt;&gt;"Ready","PENDING INPUTS",SUM(Q22,Y22,AG22,AO22,AW22,BE22,BM22,BU22,CC22,CK22))</f>
        <v>0</v>
      </c>
      <c r="G22" s="3">
        <f>IF(Inputs!$B$27&lt;&gt;"Ready","PENDING INPUTS",SUM(L22,T22,AB22,AJ22,AR22,AZ22,BH22,BP22,BX22,CF22))</f>
        <v>0</v>
      </c>
      <c r="H22" s="3">
        <f>IF(Inputs!$B$27&lt;&gt;"Ready","PENDING INPUTS",SUM(M22,U22,AC22,AK22,AS22,BA22,BI22,BQ22,BY22,CG22))</f>
        <v>0</v>
      </c>
      <c r="I22" s="3">
        <f>IF(Inputs!$B$27&lt;&gt;"Ready","PENDING INPUTS",SUM(R22,Z22,AH22,AP22,AX22,BF22,BN22,BV22,CD22,CL22))</f>
        <v>0</v>
      </c>
      <c r="J22" t="str">
        <f>IF(Inputs!$B$27&lt;&gt;"Ready","PENDING INPUTS",IF(A22&gt;Inputs!$B$6,"Beyond horizon",IF(E22&gt;0.005,"MINIMUM SHORTFALL",IF(I22&lt;0.005,"Paid off","In progress"))))</f>
        <v>Paid off</v>
      </c>
      <c r="K22" s="3">
        <f>IF(Inputs!$B$27&lt;&gt;"Ready","PENDING INPUTS",R21)</f>
        <v>0</v>
      </c>
      <c r="L22" s="3">
        <f>IF(Inputs!$B$27&lt;&gt;"Ready","PENDING INPUTS",IF(A22&lt;=Inputs!$B$6,ROUND(K22*Inputs!C14/12,2),0))</f>
        <v>0</v>
      </c>
      <c r="M22" s="3">
        <f>IF(Inputs!$B$27&lt;&gt;"Ready","PENDING INPUTS",IF(AND(A22&lt;=Inputs!$B$6,K22&gt;0),Inputs!G14,0))</f>
        <v>0</v>
      </c>
      <c r="N22" s="3">
        <f>IF(Inputs!$B$27&lt;&gt;"Ready","PENDING INPUTS",IF(A22&gt;Inputs!$B$6,0,MIN((K22+L22+M22),IF(Inputs!H14=1,Inputs!D14,MAX(Inputs!F14,ROUND(K22*Inputs!E14+L22+M22,2))))))</f>
        <v>0</v>
      </c>
      <c r="O22">
        <f>IF(Inputs!$B$27&lt;&gt;"Ready","PENDING INPUTS",IF(K22&lt;=0,99,1+IF(AND(S22&gt;0,OR(Inputs!C15&gt;Inputs!C14,AND(Inputs!C15=Inputs!C14,1&lt;0))),1,0)+IF(AND(AA22&gt;0,OR(Inputs!C16&gt;Inputs!C14,AND(Inputs!C16=Inputs!C14,2&lt;0))),1,0)+IF(AND(AI22&gt;0,OR(Inputs!C17&gt;Inputs!C14,AND(Inputs!C17=Inputs!C14,3&lt;0))),1,0)+IF(AND(AQ22&gt;0,OR(Inputs!C18&gt;Inputs!C14,AND(Inputs!C18=Inputs!C14,4&lt;0))),1,0)+IF(AND(AY22&gt;0,OR(Inputs!C19&gt;Inputs!C14,AND(Inputs!C19=Inputs!C14,5&lt;0))),1,0)+IF(AND(BG22&gt;0,OR(Inputs!C20&gt;Inputs!C14,AND(Inputs!C20=Inputs!C14,6&lt;0))),1,0)+IF(AND(BO22&gt;0,OR(Inputs!C21&gt;Inputs!C14,AND(Inputs!C21=Inputs!C14,7&lt;0))),1,0)+IF(AND(BW22&gt;0,OR(Inputs!C22&gt;Inputs!C14,AND(Inputs!C22=Inputs!C14,8&lt;0))),1,0)+IF(AND(CE22&gt;0,OR(Inputs!C23&gt;Inputs!C14,AND(Inputs!C23=Inputs!C14,9&lt;0))),1,0)))</f>
        <v>99</v>
      </c>
      <c r="P22" s="3">
        <f>IF(Inputs!$B$27&lt;&gt;"Ready","PENDING INPUTS",IF(A22&gt;Inputs!$B$6,0,MIN(MAX(0,(K22+L22+M22)-N22),MAX(0,C22-D22-(IF(O22&lt;O22,K22+L22+M22-N22,0)+IF(W22&lt;O22,S22+T22+U22-V22,0)+IF(AE22&lt;O22,AA22+AB22+AC22-AD22,0)+IF(AM22&lt;O22,AI22+AJ22+AK22-AL22,0)+IF(AU22&lt;O22,AQ22+AR22+AS22-AT22,0)+IF(BC22&lt;O22,AY22+AZ22+BA22-BB22,0)+IF(BK22&lt;O22,BG22+BH22+BI22-BJ22,0)+IF(BS22&lt;O22,BO22+BP22+BQ22-BR22,0)+IF(CA22&lt;O22,BW22+BX22+BY22-BZ22,0)+IF(CI22&lt;O22,CE22+CF22+CG22-CH22,0))))))</f>
        <v>0</v>
      </c>
      <c r="Q22" s="3">
        <f>IF(Inputs!$B$27&lt;&gt;"Ready","PENDING INPUTS",MIN((K22+L22+M22),IF(D22&gt;C22,IF(D22=0,0,N22*C22/D22),N22+P22)))</f>
        <v>0</v>
      </c>
      <c r="R22" s="3">
        <f>IF(Inputs!$B$27&lt;&gt;"Ready","PENDING INPUTS",MAX(0,(K22+L22+M22)-Q22))</f>
        <v>0</v>
      </c>
      <c r="S22" s="3">
        <f>IF(Inputs!$B$27&lt;&gt;"Ready","PENDING INPUTS",Z21)</f>
        <v>0</v>
      </c>
      <c r="T22" s="3">
        <f>IF(Inputs!$B$27&lt;&gt;"Ready","PENDING INPUTS",IF(A22&lt;=Inputs!$B$6,ROUND(S22*Inputs!C15/12,2),0))</f>
        <v>0</v>
      </c>
      <c r="U22" s="3">
        <f>IF(Inputs!$B$27&lt;&gt;"Ready","PENDING INPUTS",IF(AND(A22&lt;=Inputs!$B$6,S22&gt;0),Inputs!G15,0))</f>
        <v>0</v>
      </c>
      <c r="V22" s="3">
        <f>IF(Inputs!$B$27&lt;&gt;"Ready","PENDING INPUTS",IF(A22&gt;Inputs!$B$6,0,MIN((S22+T22+U22),IF(Inputs!H15=1,Inputs!D15,MAX(Inputs!F15,ROUND(S22*Inputs!E15+T22+U22,2))))))</f>
        <v>0</v>
      </c>
      <c r="W22">
        <f>IF(Inputs!$B$27&lt;&gt;"Ready","PENDING INPUTS",IF(S22&lt;=0,99,1+IF(AND(K22&gt;0,OR(Inputs!C14&gt;Inputs!C15,AND(Inputs!C14=Inputs!C15,0&lt;1))),1,0)+IF(AND(AA22&gt;0,OR(Inputs!C16&gt;Inputs!C15,AND(Inputs!C16=Inputs!C15,2&lt;1))),1,0)+IF(AND(AI22&gt;0,OR(Inputs!C17&gt;Inputs!C15,AND(Inputs!C17=Inputs!C15,3&lt;1))),1,0)+IF(AND(AQ22&gt;0,OR(Inputs!C18&gt;Inputs!C15,AND(Inputs!C18=Inputs!C15,4&lt;1))),1,0)+IF(AND(AY22&gt;0,OR(Inputs!C19&gt;Inputs!C15,AND(Inputs!C19=Inputs!C15,5&lt;1))),1,0)+IF(AND(BG22&gt;0,OR(Inputs!C20&gt;Inputs!C15,AND(Inputs!C20=Inputs!C15,6&lt;1))),1,0)+IF(AND(BO22&gt;0,OR(Inputs!C21&gt;Inputs!C15,AND(Inputs!C21=Inputs!C15,7&lt;1))),1,0)+IF(AND(BW22&gt;0,OR(Inputs!C22&gt;Inputs!C15,AND(Inputs!C22=Inputs!C15,8&lt;1))),1,0)+IF(AND(CE22&gt;0,OR(Inputs!C23&gt;Inputs!C15,AND(Inputs!C23=Inputs!C15,9&lt;1))),1,0)))</f>
        <v>99</v>
      </c>
      <c r="X22" s="3">
        <f>IF(Inputs!$B$27&lt;&gt;"Ready","PENDING INPUTS",IF(A22&gt;Inputs!$B$6,0,MIN(MAX(0,(S22+T22+U22)-V22),MAX(0,C22-D22-(IF(O22&lt;W22,K22+L22+M22-N22,0)+IF(W22&lt;W22,S22+T22+U22-V22,0)+IF(AE22&lt;W22,AA22+AB22+AC22-AD22,0)+IF(AM22&lt;W22,AI22+AJ22+AK22-AL22,0)+IF(AU22&lt;W22,AQ22+AR22+AS22-AT22,0)+IF(BC22&lt;W22,AY22+AZ22+BA22-BB22,0)+IF(BK22&lt;W22,BG22+BH22+BI22-BJ22,0)+IF(BS22&lt;W22,BO22+BP22+BQ22-BR22,0)+IF(CA22&lt;W22,BW22+BX22+BY22-BZ22,0)+IF(CI22&lt;W22,CE22+CF22+CG22-CH22,0))))))</f>
        <v>0</v>
      </c>
      <c r="Y22" s="3">
        <f>IF(Inputs!$B$27&lt;&gt;"Ready","PENDING INPUTS",MIN((S22+T22+U22),IF(D22&gt;C22,IF(D22=0,0,V22*C22/D22),V22+X22)))</f>
        <v>0</v>
      </c>
      <c r="Z22" s="3">
        <f>IF(Inputs!$B$27&lt;&gt;"Ready","PENDING INPUTS",MAX(0,(S22+T22+U22)-Y22))</f>
        <v>0</v>
      </c>
      <c r="AA22" s="3">
        <f>IF(Inputs!$B$27&lt;&gt;"Ready","PENDING INPUTS",AH21)</f>
        <v>0</v>
      </c>
      <c r="AB22" s="3">
        <f>IF(Inputs!$B$27&lt;&gt;"Ready","PENDING INPUTS",IF(A22&lt;=Inputs!$B$6,ROUND(AA22*Inputs!C16/12,2),0))</f>
        <v>0</v>
      </c>
      <c r="AC22" s="3">
        <f>IF(Inputs!$B$27&lt;&gt;"Ready","PENDING INPUTS",IF(AND(A22&lt;=Inputs!$B$6,AA22&gt;0),Inputs!G16,0))</f>
        <v>0</v>
      </c>
      <c r="AD22" s="3">
        <f>IF(Inputs!$B$27&lt;&gt;"Ready","PENDING INPUTS",IF(A22&gt;Inputs!$B$6,0,MIN((AA22+AB22+AC22),IF(Inputs!H16=1,Inputs!D16,MAX(Inputs!F16,ROUND(AA22*Inputs!E16+AB22+AC22,2))))))</f>
        <v>0</v>
      </c>
      <c r="AE22">
        <f>IF(Inputs!$B$27&lt;&gt;"Ready","PENDING INPUTS",IF(AA22&lt;=0,99,1+IF(AND(K22&gt;0,OR(Inputs!C14&gt;Inputs!C16,AND(Inputs!C14=Inputs!C16,0&lt;2))),1,0)+IF(AND(S22&gt;0,OR(Inputs!C15&gt;Inputs!C16,AND(Inputs!C15=Inputs!C16,1&lt;2))),1,0)+IF(AND(AI22&gt;0,OR(Inputs!C17&gt;Inputs!C16,AND(Inputs!C17=Inputs!C16,3&lt;2))),1,0)+IF(AND(AQ22&gt;0,OR(Inputs!C18&gt;Inputs!C16,AND(Inputs!C18=Inputs!C16,4&lt;2))),1,0)+IF(AND(AY22&gt;0,OR(Inputs!C19&gt;Inputs!C16,AND(Inputs!C19=Inputs!C16,5&lt;2))),1,0)+IF(AND(BG22&gt;0,OR(Inputs!C20&gt;Inputs!C16,AND(Inputs!C20=Inputs!C16,6&lt;2))),1,0)+IF(AND(BO22&gt;0,OR(Inputs!C21&gt;Inputs!C16,AND(Inputs!C21=Inputs!C16,7&lt;2))),1,0)+IF(AND(BW22&gt;0,OR(Inputs!C22&gt;Inputs!C16,AND(Inputs!C22=Inputs!C16,8&lt;2))),1,0)+IF(AND(CE22&gt;0,OR(Inputs!C23&gt;Inputs!C16,AND(Inputs!C23=Inputs!C16,9&lt;2))),1,0)))</f>
        <v>99</v>
      </c>
      <c r="AF22" s="3">
        <f>IF(Inputs!$B$27&lt;&gt;"Ready","PENDING INPUTS",IF(A22&gt;Inputs!$B$6,0,MIN(MAX(0,(AA22+AB22+AC22)-AD22),MAX(0,C22-D22-(IF(O22&lt;AE22,K22+L22+M22-N22,0)+IF(W22&lt;AE22,S22+T22+U22-V22,0)+IF(AE22&lt;AE22,AA22+AB22+AC22-AD22,0)+IF(AM22&lt;AE22,AI22+AJ22+AK22-AL22,0)+IF(AU22&lt;AE22,AQ22+AR22+AS22-AT22,0)+IF(BC22&lt;AE22,AY22+AZ22+BA22-BB22,0)+IF(BK22&lt;AE22,BG22+BH22+BI22-BJ22,0)+IF(BS22&lt;AE22,BO22+BP22+BQ22-BR22,0)+IF(CA22&lt;AE22,BW22+BX22+BY22-BZ22,0)+IF(CI22&lt;AE22,CE22+CF22+CG22-CH22,0))))))</f>
        <v>0</v>
      </c>
      <c r="AG22" s="3">
        <f>IF(Inputs!$B$27&lt;&gt;"Ready","PENDING INPUTS",MIN((AA22+AB22+AC22),IF(D22&gt;C22,IF(D22=0,0,AD22*C22/D22),AD22+AF22)))</f>
        <v>0</v>
      </c>
      <c r="AH22" s="3">
        <f>IF(Inputs!$B$27&lt;&gt;"Ready","PENDING INPUTS",MAX(0,(AA22+AB22+AC22)-AG22))</f>
        <v>0</v>
      </c>
      <c r="AI22" s="3">
        <f>IF(Inputs!$B$27&lt;&gt;"Ready","PENDING INPUTS",AP21)</f>
        <v>0</v>
      </c>
      <c r="AJ22" s="3">
        <f>IF(Inputs!$B$27&lt;&gt;"Ready","PENDING INPUTS",IF(A22&lt;=Inputs!$B$6,ROUND(AI22*Inputs!C17/12,2),0))</f>
        <v>0</v>
      </c>
      <c r="AK22" s="3">
        <f>IF(Inputs!$B$27&lt;&gt;"Ready","PENDING INPUTS",IF(AND(A22&lt;=Inputs!$B$6,AI22&gt;0),Inputs!G17,0))</f>
        <v>0</v>
      </c>
      <c r="AL22" s="3">
        <f>IF(Inputs!$B$27&lt;&gt;"Ready","PENDING INPUTS",IF(A22&gt;Inputs!$B$6,0,MIN((AI22+AJ22+AK22),IF(Inputs!H17=1,Inputs!D17,MAX(Inputs!F17,ROUND(AI22*Inputs!E17+AJ22+AK22,2))))))</f>
        <v>0</v>
      </c>
      <c r="AM22">
        <f>IF(Inputs!$B$27&lt;&gt;"Ready","PENDING INPUTS",IF(AI22&lt;=0,99,1+IF(AND(K22&gt;0,OR(Inputs!C14&gt;Inputs!C17,AND(Inputs!C14=Inputs!C17,0&lt;3))),1,0)+IF(AND(S22&gt;0,OR(Inputs!C15&gt;Inputs!C17,AND(Inputs!C15=Inputs!C17,1&lt;3))),1,0)+IF(AND(AA22&gt;0,OR(Inputs!C16&gt;Inputs!C17,AND(Inputs!C16=Inputs!C17,2&lt;3))),1,0)+IF(AND(AQ22&gt;0,OR(Inputs!C18&gt;Inputs!C17,AND(Inputs!C18=Inputs!C17,4&lt;3))),1,0)+IF(AND(AY22&gt;0,OR(Inputs!C19&gt;Inputs!C17,AND(Inputs!C19=Inputs!C17,5&lt;3))),1,0)+IF(AND(BG22&gt;0,OR(Inputs!C20&gt;Inputs!C17,AND(Inputs!C20=Inputs!C17,6&lt;3))),1,0)+IF(AND(BO22&gt;0,OR(Inputs!C21&gt;Inputs!C17,AND(Inputs!C21=Inputs!C17,7&lt;3))),1,0)+IF(AND(BW22&gt;0,OR(Inputs!C22&gt;Inputs!C17,AND(Inputs!C22=Inputs!C17,8&lt;3))),1,0)+IF(AND(CE22&gt;0,OR(Inputs!C23&gt;Inputs!C17,AND(Inputs!C23=Inputs!C17,9&lt;3))),1,0)))</f>
        <v>99</v>
      </c>
      <c r="AN22" s="3">
        <f>IF(Inputs!$B$27&lt;&gt;"Ready","PENDING INPUTS",IF(A22&gt;Inputs!$B$6,0,MIN(MAX(0,(AI22+AJ22+AK22)-AL22),MAX(0,C22-D22-(IF(O22&lt;AM22,K22+L22+M22-N22,0)+IF(W22&lt;AM22,S22+T22+U22-V22,0)+IF(AE22&lt;AM22,AA22+AB22+AC22-AD22,0)+IF(AM22&lt;AM22,AI22+AJ22+AK22-AL22,0)+IF(AU22&lt;AM22,AQ22+AR22+AS22-AT22,0)+IF(BC22&lt;AM22,AY22+AZ22+BA22-BB22,0)+IF(BK22&lt;AM22,BG22+BH22+BI22-BJ22,0)+IF(BS22&lt;AM22,BO22+BP22+BQ22-BR22,0)+IF(CA22&lt;AM22,BW22+BX22+BY22-BZ22,0)+IF(CI22&lt;AM22,CE22+CF22+CG22-CH22,0))))))</f>
        <v>0</v>
      </c>
      <c r="AO22" s="3">
        <f>IF(Inputs!$B$27&lt;&gt;"Ready","PENDING INPUTS",MIN((AI22+AJ22+AK22),IF(D22&gt;C22,IF(D22=0,0,AL22*C22/D22),AL22+AN22)))</f>
        <v>0</v>
      </c>
      <c r="AP22" s="3">
        <f>IF(Inputs!$B$27&lt;&gt;"Ready","PENDING INPUTS",MAX(0,(AI22+AJ22+AK22)-AO22))</f>
        <v>0</v>
      </c>
      <c r="AQ22" s="3">
        <f>IF(Inputs!$B$27&lt;&gt;"Ready","PENDING INPUTS",AX21)</f>
        <v>0</v>
      </c>
      <c r="AR22" s="3">
        <f>IF(Inputs!$B$27&lt;&gt;"Ready","PENDING INPUTS",IF(A22&lt;=Inputs!$B$6,ROUND(AQ22*Inputs!C18/12,2),0))</f>
        <v>0</v>
      </c>
      <c r="AS22" s="3">
        <f>IF(Inputs!$B$27&lt;&gt;"Ready","PENDING INPUTS",IF(AND(A22&lt;=Inputs!$B$6,AQ22&gt;0),Inputs!G18,0))</f>
        <v>0</v>
      </c>
      <c r="AT22" s="3">
        <f>IF(Inputs!$B$27&lt;&gt;"Ready","PENDING INPUTS",IF(A22&gt;Inputs!$B$6,0,MIN((AQ22+AR22+AS22),IF(Inputs!H18=1,Inputs!D18,MAX(Inputs!F18,ROUND(AQ22*Inputs!E18+AR22+AS22,2))))))</f>
        <v>0</v>
      </c>
      <c r="AU22">
        <f>IF(Inputs!$B$27&lt;&gt;"Ready","PENDING INPUTS",IF(AQ22&lt;=0,99,1+IF(AND(K22&gt;0,OR(Inputs!C14&gt;Inputs!C18,AND(Inputs!C14=Inputs!C18,0&lt;4))),1,0)+IF(AND(S22&gt;0,OR(Inputs!C15&gt;Inputs!C18,AND(Inputs!C15=Inputs!C18,1&lt;4))),1,0)+IF(AND(AA22&gt;0,OR(Inputs!C16&gt;Inputs!C18,AND(Inputs!C16=Inputs!C18,2&lt;4))),1,0)+IF(AND(AI22&gt;0,OR(Inputs!C17&gt;Inputs!C18,AND(Inputs!C17=Inputs!C18,3&lt;4))),1,0)+IF(AND(AY22&gt;0,OR(Inputs!C19&gt;Inputs!C18,AND(Inputs!C19=Inputs!C18,5&lt;4))),1,0)+IF(AND(BG22&gt;0,OR(Inputs!C20&gt;Inputs!C18,AND(Inputs!C20=Inputs!C18,6&lt;4))),1,0)+IF(AND(BO22&gt;0,OR(Inputs!C21&gt;Inputs!C18,AND(Inputs!C21=Inputs!C18,7&lt;4))),1,0)+IF(AND(BW22&gt;0,OR(Inputs!C22&gt;Inputs!C18,AND(Inputs!C22=Inputs!C18,8&lt;4))),1,0)+IF(AND(CE22&gt;0,OR(Inputs!C23&gt;Inputs!C18,AND(Inputs!C23=Inputs!C18,9&lt;4))),1,0)))</f>
        <v>99</v>
      </c>
      <c r="AV22" s="3">
        <f>IF(Inputs!$B$27&lt;&gt;"Ready","PENDING INPUTS",IF(A22&gt;Inputs!$B$6,0,MIN(MAX(0,(AQ22+AR22+AS22)-AT22),MAX(0,C22-D22-(IF(O22&lt;AU22,K22+L22+M22-N22,0)+IF(W22&lt;AU22,S22+T22+U22-V22,0)+IF(AE22&lt;AU22,AA22+AB22+AC22-AD22,0)+IF(AM22&lt;AU22,AI22+AJ22+AK22-AL22,0)+IF(AU22&lt;AU22,AQ22+AR22+AS22-AT22,0)+IF(BC22&lt;AU22,AY22+AZ22+BA22-BB22,0)+IF(BK22&lt;AU22,BG22+BH22+BI22-BJ22,0)+IF(BS22&lt;AU22,BO22+BP22+BQ22-BR22,0)+IF(CA22&lt;AU22,BW22+BX22+BY22-BZ22,0)+IF(CI22&lt;AU22,CE22+CF22+CG22-CH22,0))))))</f>
        <v>0</v>
      </c>
      <c r="AW22" s="3">
        <f>IF(Inputs!$B$27&lt;&gt;"Ready","PENDING INPUTS",MIN((AQ22+AR22+AS22),IF(D22&gt;C22,IF(D22=0,0,AT22*C22/D22),AT22+AV22)))</f>
        <v>0</v>
      </c>
      <c r="AX22" s="3">
        <f>IF(Inputs!$B$27&lt;&gt;"Ready","PENDING INPUTS",MAX(0,(AQ22+AR22+AS22)-AW22))</f>
        <v>0</v>
      </c>
      <c r="AY22" s="3">
        <f>IF(Inputs!$B$27&lt;&gt;"Ready","PENDING INPUTS",BF21)</f>
        <v>0</v>
      </c>
      <c r="AZ22" s="3">
        <f>IF(Inputs!$B$27&lt;&gt;"Ready","PENDING INPUTS",IF(A22&lt;=Inputs!$B$6,ROUND(AY22*Inputs!C19/12,2),0))</f>
        <v>0</v>
      </c>
      <c r="BA22" s="3">
        <f>IF(Inputs!$B$27&lt;&gt;"Ready","PENDING INPUTS",IF(AND(A22&lt;=Inputs!$B$6,AY22&gt;0),Inputs!G19,0))</f>
        <v>0</v>
      </c>
      <c r="BB22" s="3">
        <f>IF(Inputs!$B$27&lt;&gt;"Ready","PENDING INPUTS",IF(A22&gt;Inputs!$B$6,0,MIN((AY22+AZ22+BA22),IF(Inputs!H19=1,Inputs!D19,MAX(Inputs!F19,ROUND(AY22*Inputs!E19+AZ22+BA22,2))))))</f>
        <v>0</v>
      </c>
      <c r="BC22">
        <f>IF(Inputs!$B$27&lt;&gt;"Ready","PENDING INPUTS",IF(AY22&lt;=0,99,1+IF(AND(K22&gt;0,OR(Inputs!C14&gt;Inputs!C19,AND(Inputs!C14=Inputs!C19,0&lt;5))),1,0)+IF(AND(S22&gt;0,OR(Inputs!C15&gt;Inputs!C19,AND(Inputs!C15=Inputs!C19,1&lt;5))),1,0)+IF(AND(AA22&gt;0,OR(Inputs!C16&gt;Inputs!C19,AND(Inputs!C16=Inputs!C19,2&lt;5))),1,0)+IF(AND(AI22&gt;0,OR(Inputs!C17&gt;Inputs!C19,AND(Inputs!C17=Inputs!C19,3&lt;5))),1,0)+IF(AND(AQ22&gt;0,OR(Inputs!C18&gt;Inputs!C19,AND(Inputs!C18=Inputs!C19,4&lt;5))),1,0)+IF(AND(BG22&gt;0,OR(Inputs!C20&gt;Inputs!C19,AND(Inputs!C20=Inputs!C19,6&lt;5))),1,0)+IF(AND(BO22&gt;0,OR(Inputs!C21&gt;Inputs!C19,AND(Inputs!C21=Inputs!C19,7&lt;5))),1,0)+IF(AND(BW22&gt;0,OR(Inputs!C22&gt;Inputs!C19,AND(Inputs!C22=Inputs!C19,8&lt;5))),1,0)+IF(AND(CE22&gt;0,OR(Inputs!C23&gt;Inputs!C19,AND(Inputs!C23=Inputs!C19,9&lt;5))),1,0)))</f>
        <v>99</v>
      </c>
      <c r="BD22" s="3">
        <f>IF(Inputs!$B$27&lt;&gt;"Ready","PENDING INPUTS",IF(A22&gt;Inputs!$B$6,0,MIN(MAX(0,(AY22+AZ22+BA22)-BB22),MAX(0,C22-D22-(IF(O22&lt;BC22,K22+L22+M22-N22,0)+IF(W22&lt;BC22,S22+T22+U22-V22,0)+IF(AE22&lt;BC22,AA22+AB22+AC22-AD22,0)+IF(AM22&lt;BC22,AI22+AJ22+AK22-AL22,0)+IF(AU22&lt;BC22,AQ22+AR22+AS22-AT22,0)+IF(BC22&lt;BC22,AY22+AZ22+BA22-BB22,0)+IF(BK22&lt;BC22,BG22+BH22+BI22-BJ22,0)+IF(BS22&lt;BC22,BO22+BP22+BQ22-BR22,0)+IF(CA22&lt;BC22,BW22+BX22+BY22-BZ22,0)+IF(CI22&lt;BC22,CE22+CF22+CG22-CH22,0))))))</f>
        <v>0</v>
      </c>
      <c r="BE22" s="3">
        <f>IF(Inputs!$B$27&lt;&gt;"Ready","PENDING INPUTS",MIN((AY22+AZ22+BA22),IF(D22&gt;C22,IF(D22=0,0,BB22*C22/D22),BB22+BD22)))</f>
        <v>0</v>
      </c>
      <c r="BF22" s="3">
        <f>IF(Inputs!$B$27&lt;&gt;"Ready","PENDING INPUTS",MAX(0,(AY22+AZ22+BA22)-BE22))</f>
        <v>0</v>
      </c>
      <c r="BG22" s="3">
        <f>IF(Inputs!$B$27&lt;&gt;"Ready","PENDING INPUTS",BN21)</f>
        <v>0</v>
      </c>
      <c r="BH22" s="3">
        <f>IF(Inputs!$B$27&lt;&gt;"Ready","PENDING INPUTS",IF(A22&lt;=Inputs!$B$6,ROUND(BG22*Inputs!C20/12,2),0))</f>
        <v>0</v>
      </c>
      <c r="BI22" s="3">
        <f>IF(Inputs!$B$27&lt;&gt;"Ready","PENDING INPUTS",IF(AND(A22&lt;=Inputs!$B$6,BG22&gt;0),Inputs!G20,0))</f>
        <v>0</v>
      </c>
      <c r="BJ22" s="3">
        <f>IF(Inputs!$B$27&lt;&gt;"Ready","PENDING INPUTS",IF(A22&gt;Inputs!$B$6,0,MIN((BG22+BH22+BI22),IF(Inputs!H20=1,Inputs!D20,MAX(Inputs!F20,ROUND(BG22*Inputs!E20+BH22+BI22,2))))))</f>
        <v>0</v>
      </c>
      <c r="BK22">
        <f>IF(Inputs!$B$27&lt;&gt;"Ready","PENDING INPUTS",IF(BG22&lt;=0,99,1+IF(AND(K22&gt;0,OR(Inputs!C14&gt;Inputs!C20,AND(Inputs!C14=Inputs!C20,0&lt;6))),1,0)+IF(AND(S22&gt;0,OR(Inputs!C15&gt;Inputs!C20,AND(Inputs!C15=Inputs!C20,1&lt;6))),1,0)+IF(AND(AA22&gt;0,OR(Inputs!C16&gt;Inputs!C20,AND(Inputs!C16=Inputs!C20,2&lt;6))),1,0)+IF(AND(AI22&gt;0,OR(Inputs!C17&gt;Inputs!C20,AND(Inputs!C17=Inputs!C20,3&lt;6))),1,0)+IF(AND(AQ22&gt;0,OR(Inputs!C18&gt;Inputs!C20,AND(Inputs!C18=Inputs!C20,4&lt;6))),1,0)+IF(AND(AY22&gt;0,OR(Inputs!C19&gt;Inputs!C20,AND(Inputs!C19=Inputs!C20,5&lt;6))),1,0)+IF(AND(BO22&gt;0,OR(Inputs!C21&gt;Inputs!C20,AND(Inputs!C21=Inputs!C20,7&lt;6))),1,0)+IF(AND(BW22&gt;0,OR(Inputs!C22&gt;Inputs!C20,AND(Inputs!C22=Inputs!C20,8&lt;6))),1,0)+IF(AND(CE22&gt;0,OR(Inputs!C23&gt;Inputs!C20,AND(Inputs!C23=Inputs!C20,9&lt;6))),1,0)))</f>
        <v>99</v>
      </c>
      <c r="BL22" s="3">
        <f>IF(Inputs!$B$27&lt;&gt;"Ready","PENDING INPUTS",IF(A22&gt;Inputs!$B$6,0,MIN(MAX(0,(BG22+BH22+BI22)-BJ22),MAX(0,C22-D22-(IF(O22&lt;BK22,K22+L22+M22-N22,0)+IF(W22&lt;BK22,S22+T22+U22-V22,0)+IF(AE22&lt;BK22,AA22+AB22+AC22-AD22,0)+IF(AM22&lt;BK22,AI22+AJ22+AK22-AL22,0)+IF(AU22&lt;BK22,AQ22+AR22+AS22-AT22,0)+IF(BC22&lt;BK22,AY22+AZ22+BA22-BB22,0)+IF(BK22&lt;BK22,BG22+BH22+BI22-BJ22,0)+IF(BS22&lt;BK22,BO22+BP22+BQ22-BR22,0)+IF(CA22&lt;BK22,BW22+BX22+BY22-BZ22,0)+IF(CI22&lt;BK22,CE22+CF22+CG22-CH22,0))))))</f>
        <v>0</v>
      </c>
      <c r="BM22" s="3">
        <f>IF(Inputs!$B$27&lt;&gt;"Ready","PENDING INPUTS",MIN((BG22+BH22+BI22),IF(D22&gt;C22,IF(D22=0,0,BJ22*C22/D22),BJ22+BL22)))</f>
        <v>0</v>
      </c>
      <c r="BN22" s="3">
        <f>IF(Inputs!$B$27&lt;&gt;"Ready","PENDING INPUTS",MAX(0,(BG22+BH22+BI22)-BM22))</f>
        <v>0</v>
      </c>
      <c r="BO22" s="3">
        <f>IF(Inputs!$B$27&lt;&gt;"Ready","PENDING INPUTS",BV21)</f>
        <v>0</v>
      </c>
      <c r="BP22" s="3">
        <f>IF(Inputs!$B$27&lt;&gt;"Ready","PENDING INPUTS",IF(A22&lt;=Inputs!$B$6,ROUND(BO22*Inputs!C21/12,2),0))</f>
        <v>0</v>
      </c>
      <c r="BQ22" s="3">
        <f>IF(Inputs!$B$27&lt;&gt;"Ready","PENDING INPUTS",IF(AND(A22&lt;=Inputs!$B$6,BO22&gt;0),Inputs!G21,0))</f>
        <v>0</v>
      </c>
      <c r="BR22" s="3">
        <f>IF(Inputs!$B$27&lt;&gt;"Ready","PENDING INPUTS",IF(A22&gt;Inputs!$B$6,0,MIN((BO22+BP22+BQ22),IF(Inputs!H21=1,Inputs!D21,MAX(Inputs!F21,ROUND(BO22*Inputs!E21+BP22+BQ22,2))))))</f>
        <v>0</v>
      </c>
      <c r="BS22">
        <f>IF(Inputs!$B$27&lt;&gt;"Ready","PENDING INPUTS",IF(BO22&lt;=0,99,1+IF(AND(K22&gt;0,OR(Inputs!C14&gt;Inputs!C21,AND(Inputs!C14=Inputs!C21,0&lt;7))),1,0)+IF(AND(S22&gt;0,OR(Inputs!C15&gt;Inputs!C21,AND(Inputs!C15=Inputs!C21,1&lt;7))),1,0)+IF(AND(AA22&gt;0,OR(Inputs!C16&gt;Inputs!C21,AND(Inputs!C16=Inputs!C21,2&lt;7))),1,0)+IF(AND(AI22&gt;0,OR(Inputs!C17&gt;Inputs!C21,AND(Inputs!C17=Inputs!C21,3&lt;7))),1,0)+IF(AND(AQ22&gt;0,OR(Inputs!C18&gt;Inputs!C21,AND(Inputs!C18=Inputs!C21,4&lt;7))),1,0)+IF(AND(AY22&gt;0,OR(Inputs!C19&gt;Inputs!C21,AND(Inputs!C19=Inputs!C21,5&lt;7))),1,0)+IF(AND(BG22&gt;0,OR(Inputs!C20&gt;Inputs!C21,AND(Inputs!C20=Inputs!C21,6&lt;7))),1,0)+IF(AND(BW22&gt;0,OR(Inputs!C22&gt;Inputs!C21,AND(Inputs!C22=Inputs!C21,8&lt;7))),1,0)+IF(AND(CE22&gt;0,OR(Inputs!C23&gt;Inputs!C21,AND(Inputs!C23=Inputs!C21,9&lt;7))),1,0)))</f>
        <v>99</v>
      </c>
      <c r="BT22" s="3">
        <f>IF(Inputs!$B$27&lt;&gt;"Ready","PENDING INPUTS",IF(A22&gt;Inputs!$B$6,0,MIN(MAX(0,(BO22+BP22+BQ22)-BR22),MAX(0,C22-D22-(IF(O22&lt;BS22,K22+L22+M22-N22,0)+IF(W22&lt;BS22,S22+T22+U22-V22,0)+IF(AE22&lt;BS22,AA22+AB22+AC22-AD22,0)+IF(AM22&lt;BS22,AI22+AJ22+AK22-AL22,0)+IF(AU22&lt;BS22,AQ22+AR22+AS22-AT22,0)+IF(BC22&lt;BS22,AY22+AZ22+BA22-BB22,0)+IF(BK22&lt;BS22,BG22+BH22+BI22-BJ22,0)+IF(BS22&lt;BS22,BO22+BP22+BQ22-BR22,0)+IF(CA22&lt;BS22,BW22+BX22+BY22-BZ22,0)+IF(CI22&lt;BS22,CE22+CF22+CG22-CH22,0))))))</f>
        <v>0</v>
      </c>
      <c r="BU22" s="3">
        <f>IF(Inputs!$B$27&lt;&gt;"Ready","PENDING INPUTS",MIN((BO22+BP22+BQ22),IF(D22&gt;C22,IF(D22=0,0,BR22*C22/D22),BR22+BT22)))</f>
        <v>0</v>
      </c>
      <c r="BV22" s="3">
        <f>IF(Inputs!$B$27&lt;&gt;"Ready","PENDING INPUTS",MAX(0,(BO22+BP22+BQ22)-BU22))</f>
        <v>0</v>
      </c>
      <c r="BW22" s="3">
        <f>IF(Inputs!$B$27&lt;&gt;"Ready","PENDING INPUTS",CD21)</f>
        <v>0</v>
      </c>
      <c r="BX22" s="3">
        <f>IF(Inputs!$B$27&lt;&gt;"Ready","PENDING INPUTS",IF(A22&lt;=Inputs!$B$6,ROUND(BW22*Inputs!C22/12,2),0))</f>
        <v>0</v>
      </c>
      <c r="BY22" s="3">
        <f>IF(Inputs!$B$27&lt;&gt;"Ready","PENDING INPUTS",IF(AND(A22&lt;=Inputs!$B$6,BW22&gt;0),Inputs!G22,0))</f>
        <v>0</v>
      </c>
      <c r="BZ22" s="3">
        <f>IF(Inputs!$B$27&lt;&gt;"Ready","PENDING INPUTS",IF(A22&gt;Inputs!$B$6,0,MIN((BW22+BX22+BY22),IF(Inputs!H22=1,Inputs!D22,MAX(Inputs!F22,ROUND(BW22*Inputs!E22+BX22+BY22,2))))))</f>
        <v>0</v>
      </c>
      <c r="CA22">
        <f>IF(Inputs!$B$27&lt;&gt;"Ready","PENDING INPUTS",IF(BW22&lt;=0,99,1+IF(AND(K22&gt;0,OR(Inputs!C14&gt;Inputs!C22,AND(Inputs!C14=Inputs!C22,0&lt;8))),1,0)+IF(AND(S22&gt;0,OR(Inputs!C15&gt;Inputs!C22,AND(Inputs!C15=Inputs!C22,1&lt;8))),1,0)+IF(AND(AA22&gt;0,OR(Inputs!C16&gt;Inputs!C22,AND(Inputs!C16=Inputs!C22,2&lt;8))),1,0)+IF(AND(AI22&gt;0,OR(Inputs!C17&gt;Inputs!C22,AND(Inputs!C17=Inputs!C22,3&lt;8))),1,0)+IF(AND(AQ22&gt;0,OR(Inputs!C18&gt;Inputs!C22,AND(Inputs!C18=Inputs!C22,4&lt;8))),1,0)+IF(AND(AY22&gt;0,OR(Inputs!C19&gt;Inputs!C22,AND(Inputs!C19=Inputs!C22,5&lt;8))),1,0)+IF(AND(BG22&gt;0,OR(Inputs!C20&gt;Inputs!C22,AND(Inputs!C20=Inputs!C22,6&lt;8))),1,0)+IF(AND(BO22&gt;0,OR(Inputs!C21&gt;Inputs!C22,AND(Inputs!C21=Inputs!C22,7&lt;8))),1,0)+IF(AND(CE22&gt;0,OR(Inputs!C23&gt;Inputs!C22,AND(Inputs!C23=Inputs!C22,9&lt;8))),1,0)))</f>
        <v>99</v>
      </c>
      <c r="CB22" s="3">
        <f>IF(Inputs!$B$27&lt;&gt;"Ready","PENDING INPUTS",IF(A22&gt;Inputs!$B$6,0,MIN(MAX(0,(BW22+BX22+BY22)-BZ22),MAX(0,C22-D22-(IF(O22&lt;CA22,K22+L22+M22-N22,0)+IF(W22&lt;CA22,S22+T22+U22-V22,0)+IF(AE22&lt;CA22,AA22+AB22+AC22-AD22,0)+IF(AM22&lt;CA22,AI22+AJ22+AK22-AL22,0)+IF(AU22&lt;CA22,AQ22+AR22+AS22-AT22,0)+IF(BC22&lt;CA22,AY22+AZ22+BA22-BB22,0)+IF(BK22&lt;CA22,BG22+BH22+BI22-BJ22,0)+IF(BS22&lt;CA22,BO22+BP22+BQ22-BR22,0)+IF(CA22&lt;CA22,BW22+BX22+BY22-BZ22,0)+IF(CI22&lt;CA22,CE22+CF22+CG22-CH22,0))))))</f>
        <v>0</v>
      </c>
      <c r="CC22" s="3">
        <f>IF(Inputs!$B$27&lt;&gt;"Ready","PENDING INPUTS",MIN((BW22+BX22+BY22),IF(D22&gt;C22,IF(D22=0,0,BZ22*C22/D22),BZ22+CB22)))</f>
        <v>0</v>
      </c>
      <c r="CD22" s="3">
        <f>IF(Inputs!$B$27&lt;&gt;"Ready","PENDING INPUTS",MAX(0,(BW22+BX22+BY22)-CC22))</f>
        <v>0</v>
      </c>
      <c r="CE22" s="3">
        <f>IF(Inputs!$B$27&lt;&gt;"Ready","PENDING INPUTS",CL21)</f>
        <v>0</v>
      </c>
      <c r="CF22" s="3">
        <f>IF(Inputs!$B$27&lt;&gt;"Ready","PENDING INPUTS",IF(A22&lt;=Inputs!$B$6,ROUND(CE22*Inputs!C23/12,2),0))</f>
        <v>0</v>
      </c>
      <c r="CG22" s="3">
        <f>IF(Inputs!$B$27&lt;&gt;"Ready","PENDING INPUTS",IF(AND(A22&lt;=Inputs!$B$6,CE22&gt;0),Inputs!G23,0))</f>
        <v>0</v>
      </c>
      <c r="CH22" s="3">
        <f>IF(Inputs!$B$27&lt;&gt;"Ready","PENDING INPUTS",IF(A22&gt;Inputs!$B$6,0,MIN((CE22+CF22+CG22),IF(Inputs!H23=1,Inputs!D23,MAX(Inputs!F23,ROUND(CE22*Inputs!E23+CF22+CG22,2))))))</f>
        <v>0</v>
      </c>
      <c r="CI22">
        <f>IF(Inputs!$B$27&lt;&gt;"Ready","PENDING INPUTS",IF(CE22&lt;=0,99,1+IF(AND(K22&gt;0,OR(Inputs!C14&gt;Inputs!C23,AND(Inputs!C14=Inputs!C23,0&lt;9))),1,0)+IF(AND(S22&gt;0,OR(Inputs!C15&gt;Inputs!C23,AND(Inputs!C15=Inputs!C23,1&lt;9))),1,0)+IF(AND(AA22&gt;0,OR(Inputs!C16&gt;Inputs!C23,AND(Inputs!C16=Inputs!C23,2&lt;9))),1,0)+IF(AND(AI22&gt;0,OR(Inputs!C17&gt;Inputs!C23,AND(Inputs!C17=Inputs!C23,3&lt;9))),1,0)+IF(AND(AQ22&gt;0,OR(Inputs!C18&gt;Inputs!C23,AND(Inputs!C18=Inputs!C23,4&lt;9))),1,0)+IF(AND(AY22&gt;0,OR(Inputs!C19&gt;Inputs!C23,AND(Inputs!C19=Inputs!C23,5&lt;9))),1,0)+IF(AND(BG22&gt;0,OR(Inputs!C20&gt;Inputs!C23,AND(Inputs!C20=Inputs!C23,6&lt;9))),1,0)+IF(AND(BO22&gt;0,OR(Inputs!C21&gt;Inputs!C23,AND(Inputs!C21=Inputs!C23,7&lt;9))),1,0)+IF(AND(BW22&gt;0,OR(Inputs!C22&gt;Inputs!C23,AND(Inputs!C22=Inputs!C23,8&lt;9))),1,0)))</f>
        <v>99</v>
      </c>
      <c r="CJ22" s="3">
        <f>IF(Inputs!$B$27&lt;&gt;"Ready","PENDING INPUTS",IF(A22&gt;Inputs!$B$6,0,MIN(MAX(0,(CE22+CF22+CG22)-CH22),MAX(0,C22-D22-(IF(O22&lt;CI22,K22+L22+M22-N22,0)+IF(W22&lt;CI22,S22+T22+U22-V22,0)+IF(AE22&lt;CI22,AA22+AB22+AC22-AD22,0)+IF(AM22&lt;CI22,AI22+AJ22+AK22-AL22,0)+IF(AU22&lt;CI22,AQ22+AR22+AS22-AT22,0)+IF(BC22&lt;CI22,AY22+AZ22+BA22-BB22,0)+IF(BK22&lt;CI22,BG22+BH22+BI22-BJ22,0)+IF(BS22&lt;CI22,BO22+BP22+BQ22-BR22,0)+IF(CA22&lt;CI22,BW22+BX22+BY22-BZ22,0)+IF(CI22&lt;CI22,CE22+CF22+CG22-CH22,0))))))</f>
        <v>0</v>
      </c>
      <c r="CK22" s="3">
        <f>IF(Inputs!$B$27&lt;&gt;"Ready","PENDING INPUTS",MIN((CE22+CF22+CG22),IF(D22&gt;C22,IF(D22=0,0,CH22*C22/D22),CH22+CJ22)))</f>
        <v>0</v>
      </c>
      <c r="CL22" s="3">
        <f>IF(Inputs!$B$27&lt;&gt;"Ready","PENDING INPUTS",MAX(0,(CE22+CF22+CG22)-CK22))</f>
        <v>0</v>
      </c>
    </row>
    <row r="23" spans="1:90" ht="27.95" customHeight="1" x14ac:dyDescent="0.25">
      <c r="A23">
        <v>19</v>
      </c>
      <c r="B23" s="13">
        <f>IF(Inputs!$B$27&lt;&gt;"Ready","PENDING INPUTS",EDATE(Inputs!$B$5,A23-1))</f>
        <v>46844</v>
      </c>
      <c r="C23" s="3">
        <f>IF(Inputs!$B$27&lt;&gt;"Ready","PENDING INPUTS",IF(A23&lt;=Inputs!$B$6,MAX(0,Inputs!$B$4+IF(A23=Inputs!$B$7,Inputs!$B$8,0)+IF(A23=Inputs!$B$9,Inputs!$B$10,0)),0))</f>
        <v>0</v>
      </c>
      <c r="D23" s="3">
        <f>IF(Inputs!$B$27&lt;&gt;"Ready","PENDING INPUTS",SUM(N23,V23,AD23,AL23,AT23,BB23,BJ23,BR23,BZ23,CH23))</f>
        <v>0</v>
      </c>
      <c r="E23" s="3">
        <f>IF(Inputs!$B$27&lt;&gt;"Ready","PENDING INPUTS",MAX(0,D23-C23))</f>
        <v>0</v>
      </c>
      <c r="F23" s="3">
        <f>IF(Inputs!$B$27&lt;&gt;"Ready","PENDING INPUTS",SUM(Q23,Y23,AG23,AO23,AW23,BE23,BM23,BU23,CC23,CK23))</f>
        <v>0</v>
      </c>
      <c r="G23" s="3">
        <f>IF(Inputs!$B$27&lt;&gt;"Ready","PENDING INPUTS",SUM(L23,T23,AB23,AJ23,AR23,AZ23,BH23,BP23,BX23,CF23))</f>
        <v>0</v>
      </c>
      <c r="H23" s="3">
        <f>IF(Inputs!$B$27&lt;&gt;"Ready","PENDING INPUTS",SUM(M23,U23,AC23,AK23,AS23,BA23,BI23,BQ23,BY23,CG23))</f>
        <v>0</v>
      </c>
      <c r="I23" s="3">
        <f>IF(Inputs!$B$27&lt;&gt;"Ready","PENDING INPUTS",SUM(R23,Z23,AH23,AP23,AX23,BF23,BN23,BV23,CD23,CL23))</f>
        <v>0</v>
      </c>
      <c r="J23" t="str">
        <f>IF(Inputs!$B$27&lt;&gt;"Ready","PENDING INPUTS",IF(A23&gt;Inputs!$B$6,"Beyond horizon",IF(E23&gt;0.005,"MINIMUM SHORTFALL",IF(I23&lt;0.005,"Paid off","In progress"))))</f>
        <v>Paid off</v>
      </c>
      <c r="K23" s="3">
        <f>IF(Inputs!$B$27&lt;&gt;"Ready","PENDING INPUTS",R22)</f>
        <v>0</v>
      </c>
      <c r="L23" s="3">
        <f>IF(Inputs!$B$27&lt;&gt;"Ready","PENDING INPUTS",IF(A23&lt;=Inputs!$B$6,ROUND(K23*Inputs!C14/12,2),0))</f>
        <v>0</v>
      </c>
      <c r="M23" s="3">
        <f>IF(Inputs!$B$27&lt;&gt;"Ready","PENDING INPUTS",IF(AND(A23&lt;=Inputs!$B$6,K23&gt;0),Inputs!G14,0))</f>
        <v>0</v>
      </c>
      <c r="N23" s="3">
        <f>IF(Inputs!$B$27&lt;&gt;"Ready","PENDING INPUTS",IF(A23&gt;Inputs!$B$6,0,MIN((K23+L23+M23),IF(Inputs!H14=1,Inputs!D14,MAX(Inputs!F14,ROUND(K23*Inputs!E14+L23+M23,2))))))</f>
        <v>0</v>
      </c>
      <c r="O23">
        <f>IF(Inputs!$B$27&lt;&gt;"Ready","PENDING INPUTS",IF(K23&lt;=0,99,1+IF(AND(S23&gt;0,OR(Inputs!C15&gt;Inputs!C14,AND(Inputs!C15=Inputs!C14,1&lt;0))),1,0)+IF(AND(AA23&gt;0,OR(Inputs!C16&gt;Inputs!C14,AND(Inputs!C16=Inputs!C14,2&lt;0))),1,0)+IF(AND(AI23&gt;0,OR(Inputs!C17&gt;Inputs!C14,AND(Inputs!C17=Inputs!C14,3&lt;0))),1,0)+IF(AND(AQ23&gt;0,OR(Inputs!C18&gt;Inputs!C14,AND(Inputs!C18=Inputs!C14,4&lt;0))),1,0)+IF(AND(AY23&gt;0,OR(Inputs!C19&gt;Inputs!C14,AND(Inputs!C19=Inputs!C14,5&lt;0))),1,0)+IF(AND(BG23&gt;0,OR(Inputs!C20&gt;Inputs!C14,AND(Inputs!C20=Inputs!C14,6&lt;0))),1,0)+IF(AND(BO23&gt;0,OR(Inputs!C21&gt;Inputs!C14,AND(Inputs!C21=Inputs!C14,7&lt;0))),1,0)+IF(AND(BW23&gt;0,OR(Inputs!C22&gt;Inputs!C14,AND(Inputs!C22=Inputs!C14,8&lt;0))),1,0)+IF(AND(CE23&gt;0,OR(Inputs!C23&gt;Inputs!C14,AND(Inputs!C23=Inputs!C14,9&lt;0))),1,0)))</f>
        <v>99</v>
      </c>
      <c r="P23" s="3">
        <f>IF(Inputs!$B$27&lt;&gt;"Ready","PENDING INPUTS",IF(A23&gt;Inputs!$B$6,0,MIN(MAX(0,(K23+L23+M23)-N23),MAX(0,C23-D23-(IF(O23&lt;O23,K23+L23+M23-N23,0)+IF(W23&lt;O23,S23+T23+U23-V23,0)+IF(AE23&lt;O23,AA23+AB23+AC23-AD23,0)+IF(AM23&lt;O23,AI23+AJ23+AK23-AL23,0)+IF(AU23&lt;O23,AQ23+AR23+AS23-AT23,0)+IF(BC23&lt;O23,AY23+AZ23+BA23-BB23,0)+IF(BK23&lt;O23,BG23+BH23+BI23-BJ23,0)+IF(BS23&lt;O23,BO23+BP23+BQ23-BR23,0)+IF(CA23&lt;O23,BW23+BX23+BY23-BZ23,0)+IF(CI23&lt;O23,CE23+CF23+CG23-CH23,0))))))</f>
        <v>0</v>
      </c>
      <c r="Q23" s="3">
        <f>IF(Inputs!$B$27&lt;&gt;"Ready","PENDING INPUTS",MIN((K23+L23+M23),IF(D23&gt;C23,IF(D23=0,0,N23*C23/D23),N23+P23)))</f>
        <v>0</v>
      </c>
      <c r="R23" s="3">
        <f>IF(Inputs!$B$27&lt;&gt;"Ready","PENDING INPUTS",MAX(0,(K23+L23+M23)-Q23))</f>
        <v>0</v>
      </c>
      <c r="S23" s="3">
        <f>IF(Inputs!$B$27&lt;&gt;"Ready","PENDING INPUTS",Z22)</f>
        <v>0</v>
      </c>
      <c r="T23" s="3">
        <f>IF(Inputs!$B$27&lt;&gt;"Ready","PENDING INPUTS",IF(A23&lt;=Inputs!$B$6,ROUND(S23*Inputs!C15/12,2),0))</f>
        <v>0</v>
      </c>
      <c r="U23" s="3">
        <f>IF(Inputs!$B$27&lt;&gt;"Ready","PENDING INPUTS",IF(AND(A23&lt;=Inputs!$B$6,S23&gt;0),Inputs!G15,0))</f>
        <v>0</v>
      </c>
      <c r="V23" s="3">
        <f>IF(Inputs!$B$27&lt;&gt;"Ready","PENDING INPUTS",IF(A23&gt;Inputs!$B$6,0,MIN((S23+T23+U23),IF(Inputs!H15=1,Inputs!D15,MAX(Inputs!F15,ROUND(S23*Inputs!E15+T23+U23,2))))))</f>
        <v>0</v>
      </c>
      <c r="W23">
        <f>IF(Inputs!$B$27&lt;&gt;"Ready","PENDING INPUTS",IF(S23&lt;=0,99,1+IF(AND(K23&gt;0,OR(Inputs!C14&gt;Inputs!C15,AND(Inputs!C14=Inputs!C15,0&lt;1))),1,0)+IF(AND(AA23&gt;0,OR(Inputs!C16&gt;Inputs!C15,AND(Inputs!C16=Inputs!C15,2&lt;1))),1,0)+IF(AND(AI23&gt;0,OR(Inputs!C17&gt;Inputs!C15,AND(Inputs!C17=Inputs!C15,3&lt;1))),1,0)+IF(AND(AQ23&gt;0,OR(Inputs!C18&gt;Inputs!C15,AND(Inputs!C18=Inputs!C15,4&lt;1))),1,0)+IF(AND(AY23&gt;0,OR(Inputs!C19&gt;Inputs!C15,AND(Inputs!C19=Inputs!C15,5&lt;1))),1,0)+IF(AND(BG23&gt;0,OR(Inputs!C20&gt;Inputs!C15,AND(Inputs!C20=Inputs!C15,6&lt;1))),1,0)+IF(AND(BO23&gt;0,OR(Inputs!C21&gt;Inputs!C15,AND(Inputs!C21=Inputs!C15,7&lt;1))),1,0)+IF(AND(BW23&gt;0,OR(Inputs!C22&gt;Inputs!C15,AND(Inputs!C22=Inputs!C15,8&lt;1))),1,0)+IF(AND(CE23&gt;0,OR(Inputs!C23&gt;Inputs!C15,AND(Inputs!C23=Inputs!C15,9&lt;1))),1,0)))</f>
        <v>99</v>
      </c>
      <c r="X23" s="3">
        <f>IF(Inputs!$B$27&lt;&gt;"Ready","PENDING INPUTS",IF(A23&gt;Inputs!$B$6,0,MIN(MAX(0,(S23+T23+U23)-V23),MAX(0,C23-D23-(IF(O23&lt;W23,K23+L23+M23-N23,0)+IF(W23&lt;W23,S23+T23+U23-V23,0)+IF(AE23&lt;W23,AA23+AB23+AC23-AD23,0)+IF(AM23&lt;W23,AI23+AJ23+AK23-AL23,0)+IF(AU23&lt;W23,AQ23+AR23+AS23-AT23,0)+IF(BC23&lt;W23,AY23+AZ23+BA23-BB23,0)+IF(BK23&lt;W23,BG23+BH23+BI23-BJ23,0)+IF(BS23&lt;W23,BO23+BP23+BQ23-BR23,0)+IF(CA23&lt;W23,BW23+BX23+BY23-BZ23,0)+IF(CI23&lt;W23,CE23+CF23+CG23-CH23,0))))))</f>
        <v>0</v>
      </c>
      <c r="Y23" s="3">
        <f>IF(Inputs!$B$27&lt;&gt;"Ready","PENDING INPUTS",MIN((S23+T23+U23),IF(D23&gt;C23,IF(D23=0,0,V23*C23/D23),V23+X23)))</f>
        <v>0</v>
      </c>
      <c r="Z23" s="3">
        <f>IF(Inputs!$B$27&lt;&gt;"Ready","PENDING INPUTS",MAX(0,(S23+T23+U23)-Y23))</f>
        <v>0</v>
      </c>
      <c r="AA23" s="3">
        <f>IF(Inputs!$B$27&lt;&gt;"Ready","PENDING INPUTS",AH22)</f>
        <v>0</v>
      </c>
      <c r="AB23" s="3">
        <f>IF(Inputs!$B$27&lt;&gt;"Ready","PENDING INPUTS",IF(A23&lt;=Inputs!$B$6,ROUND(AA23*Inputs!C16/12,2),0))</f>
        <v>0</v>
      </c>
      <c r="AC23" s="3">
        <f>IF(Inputs!$B$27&lt;&gt;"Ready","PENDING INPUTS",IF(AND(A23&lt;=Inputs!$B$6,AA23&gt;0),Inputs!G16,0))</f>
        <v>0</v>
      </c>
      <c r="AD23" s="3">
        <f>IF(Inputs!$B$27&lt;&gt;"Ready","PENDING INPUTS",IF(A23&gt;Inputs!$B$6,0,MIN((AA23+AB23+AC23),IF(Inputs!H16=1,Inputs!D16,MAX(Inputs!F16,ROUND(AA23*Inputs!E16+AB23+AC23,2))))))</f>
        <v>0</v>
      </c>
      <c r="AE23">
        <f>IF(Inputs!$B$27&lt;&gt;"Ready","PENDING INPUTS",IF(AA23&lt;=0,99,1+IF(AND(K23&gt;0,OR(Inputs!C14&gt;Inputs!C16,AND(Inputs!C14=Inputs!C16,0&lt;2))),1,0)+IF(AND(S23&gt;0,OR(Inputs!C15&gt;Inputs!C16,AND(Inputs!C15=Inputs!C16,1&lt;2))),1,0)+IF(AND(AI23&gt;0,OR(Inputs!C17&gt;Inputs!C16,AND(Inputs!C17=Inputs!C16,3&lt;2))),1,0)+IF(AND(AQ23&gt;0,OR(Inputs!C18&gt;Inputs!C16,AND(Inputs!C18=Inputs!C16,4&lt;2))),1,0)+IF(AND(AY23&gt;0,OR(Inputs!C19&gt;Inputs!C16,AND(Inputs!C19=Inputs!C16,5&lt;2))),1,0)+IF(AND(BG23&gt;0,OR(Inputs!C20&gt;Inputs!C16,AND(Inputs!C20=Inputs!C16,6&lt;2))),1,0)+IF(AND(BO23&gt;0,OR(Inputs!C21&gt;Inputs!C16,AND(Inputs!C21=Inputs!C16,7&lt;2))),1,0)+IF(AND(BW23&gt;0,OR(Inputs!C22&gt;Inputs!C16,AND(Inputs!C22=Inputs!C16,8&lt;2))),1,0)+IF(AND(CE23&gt;0,OR(Inputs!C23&gt;Inputs!C16,AND(Inputs!C23=Inputs!C16,9&lt;2))),1,0)))</f>
        <v>99</v>
      </c>
      <c r="AF23" s="3">
        <f>IF(Inputs!$B$27&lt;&gt;"Ready","PENDING INPUTS",IF(A23&gt;Inputs!$B$6,0,MIN(MAX(0,(AA23+AB23+AC23)-AD23),MAX(0,C23-D23-(IF(O23&lt;AE23,K23+L23+M23-N23,0)+IF(W23&lt;AE23,S23+T23+U23-V23,0)+IF(AE23&lt;AE23,AA23+AB23+AC23-AD23,0)+IF(AM23&lt;AE23,AI23+AJ23+AK23-AL23,0)+IF(AU23&lt;AE23,AQ23+AR23+AS23-AT23,0)+IF(BC23&lt;AE23,AY23+AZ23+BA23-BB23,0)+IF(BK23&lt;AE23,BG23+BH23+BI23-BJ23,0)+IF(BS23&lt;AE23,BO23+BP23+BQ23-BR23,0)+IF(CA23&lt;AE23,BW23+BX23+BY23-BZ23,0)+IF(CI23&lt;AE23,CE23+CF23+CG23-CH23,0))))))</f>
        <v>0</v>
      </c>
      <c r="AG23" s="3">
        <f>IF(Inputs!$B$27&lt;&gt;"Ready","PENDING INPUTS",MIN((AA23+AB23+AC23),IF(D23&gt;C23,IF(D23=0,0,AD23*C23/D23),AD23+AF23)))</f>
        <v>0</v>
      </c>
      <c r="AH23" s="3">
        <f>IF(Inputs!$B$27&lt;&gt;"Ready","PENDING INPUTS",MAX(0,(AA23+AB23+AC23)-AG23))</f>
        <v>0</v>
      </c>
      <c r="AI23" s="3">
        <f>IF(Inputs!$B$27&lt;&gt;"Ready","PENDING INPUTS",AP22)</f>
        <v>0</v>
      </c>
      <c r="AJ23" s="3">
        <f>IF(Inputs!$B$27&lt;&gt;"Ready","PENDING INPUTS",IF(A23&lt;=Inputs!$B$6,ROUND(AI23*Inputs!C17/12,2),0))</f>
        <v>0</v>
      </c>
      <c r="AK23" s="3">
        <f>IF(Inputs!$B$27&lt;&gt;"Ready","PENDING INPUTS",IF(AND(A23&lt;=Inputs!$B$6,AI23&gt;0),Inputs!G17,0))</f>
        <v>0</v>
      </c>
      <c r="AL23" s="3">
        <f>IF(Inputs!$B$27&lt;&gt;"Ready","PENDING INPUTS",IF(A23&gt;Inputs!$B$6,0,MIN((AI23+AJ23+AK23),IF(Inputs!H17=1,Inputs!D17,MAX(Inputs!F17,ROUND(AI23*Inputs!E17+AJ23+AK23,2))))))</f>
        <v>0</v>
      </c>
      <c r="AM23">
        <f>IF(Inputs!$B$27&lt;&gt;"Ready","PENDING INPUTS",IF(AI23&lt;=0,99,1+IF(AND(K23&gt;0,OR(Inputs!C14&gt;Inputs!C17,AND(Inputs!C14=Inputs!C17,0&lt;3))),1,0)+IF(AND(S23&gt;0,OR(Inputs!C15&gt;Inputs!C17,AND(Inputs!C15=Inputs!C17,1&lt;3))),1,0)+IF(AND(AA23&gt;0,OR(Inputs!C16&gt;Inputs!C17,AND(Inputs!C16=Inputs!C17,2&lt;3))),1,0)+IF(AND(AQ23&gt;0,OR(Inputs!C18&gt;Inputs!C17,AND(Inputs!C18=Inputs!C17,4&lt;3))),1,0)+IF(AND(AY23&gt;0,OR(Inputs!C19&gt;Inputs!C17,AND(Inputs!C19=Inputs!C17,5&lt;3))),1,0)+IF(AND(BG23&gt;0,OR(Inputs!C20&gt;Inputs!C17,AND(Inputs!C20=Inputs!C17,6&lt;3))),1,0)+IF(AND(BO23&gt;0,OR(Inputs!C21&gt;Inputs!C17,AND(Inputs!C21=Inputs!C17,7&lt;3))),1,0)+IF(AND(BW23&gt;0,OR(Inputs!C22&gt;Inputs!C17,AND(Inputs!C22=Inputs!C17,8&lt;3))),1,0)+IF(AND(CE23&gt;0,OR(Inputs!C23&gt;Inputs!C17,AND(Inputs!C23=Inputs!C17,9&lt;3))),1,0)))</f>
        <v>99</v>
      </c>
      <c r="AN23" s="3">
        <f>IF(Inputs!$B$27&lt;&gt;"Ready","PENDING INPUTS",IF(A23&gt;Inputs!$B$6,0,MIN(MAX(0,(AI23+AJ23+AK23)-AL23),MAX(0,C23-D23-(IF(O23&lt;AM23,K23+L23+M23-N23,0)+IF(W23&lt;AM23,S23+T23+U23-V23,0)+IF(AE23&lt;AM23,AA23+AB23+AC23-AD23,0)+IF(AM23&lt;AM23,AI23+AJ23+AK23-AL23,0)+IF(AU23&lt;AM23,AQ23+AR23+AS23-AT23,0)+IF(BC23&lt;AM23,AY23+AZ23+BA23-BB23,0)+IF(BK23&lt;AM23,BG23+BH23+BI23-BJ23,0)+IF(BS23&lt;AM23,BO23+BP23+BQ23-BR23,0)+IF(CA23&lt;AM23,BW23+BX23+BY23-BZ23,0)+IF(CI23&lt;AM23,CE23+CF23+CG23-CH23,0))))))</f>
        <v>0</v>
      </c>
      <c r="AO23" s="3">
        <f>IF(Inputs!$B$27&lt;&gt;"Ready","PENDING INPUTS",MIN((AI23+AJ23+AK23),IF(D23&gt;C23,IF(D23=0,0,AL23*C23/D23),AL23+AN23)))</f>
        <v>0</v>
      </c>
      <c r="AP23" s="3">
        <f>IF(Inputs!$B$27&lt;&gt;"Ready","PENDING INPUTS",MAX(0,(AI23+AJ23+AK23)-AO23))</f>
        <v>0</v>
      </c>
      <c r="AQ23" s="3">
        <f>IF(Inputs!$B$27&lt;&gt;"Ready","PENDING INPUTS",AX22)</f>
        <v>0</v>
      </c>
      <c r="AR23" s="3">
        <f>IF(Inputs!$B$27&lt;&gt;"Ready","PENDING INPUTS",IF(A23&lt;=Inputs!$B$6,ROUND(AQ23*Inputs!C18/12,2),0))</f>
        <v>0</v>
      </c>
      <c r="AS23" s="3">
        <f>IF(Inputs!$B$27&lt;&gt;"Ready","PENDING INPUTS",IF(AND(A23&lt;=Inputs!$B$6,AQ23&gt;0),Inputs!G18,0))</f>
        <v>0</v>
      </c>
      <c r="AT23" s="3">
        <f>IF(Inputs!$B$27&lt;&gt;"Ready","PENDING INPUTS",IF(A23&gt;Inputs!$B$6,0,MIN((AQ23+AR23+AS23),IF(Inputs!H18=1,Inputs!D18,MAX(Inputs!F18,ROUND(AQ23*Inputs!E18+AR23+AS23,2))))))</f>
        <v>0</v>
      </c>
      <c r="AU23">
        <f>IF(Inputs!$B$27&lt;&gt;"Ready","PENDING INPUTS",IF(AQ23&lt;=0,99,1+IF(AND(K23&gt;0,OR(Inputs!C14&gt;Inputs!C18,AND(Inputs!C14=Inputs!C18,0&lt;4))),1,0)+IF(AND(S23&gt;0,OR(Inputs!C15&gt;Inputs!C18,AND(Inputs!C15=Inputs!C18,1&lt;4))),1,0)+IF(AND(AA23&gt;0,OR(Inputs!C16&gt;Inputs!C18,AND(Inputs!C16=Inputs!C18,2&lt;4))),1,0)+IF(AND(AI23&gt;0,OR(Inputs!C17&gt;Inputs!C18,AND(Inputs!C17=Inputs!C18,3&lt;4))),1,0)+IF(AND(AY23&gt;0,OR(Inputs!C19&gt;Inputs!C18,AND(Inputs!C19=Inputs!C18,5&lt;4))),1,0)+IF(AND(BG23&gt;0,OR(Inputs!C20&gt;Inputs!C18,AND(Inputs!C20=Inputs!C18,6&lt;4))),1,0)+IF(AND(BO23&gt;0,OR(Inputs!C21&gt;Inputs!C18,AND(Inputs!C21=Inputs!C18,7&lt;4))),1,0)+IF(AND(BW23&gt;0,OR(Inputs!C22&gt;Inputs!C18,AND(Inputs!C22=Inputs!C18,8&lt;4))),1,0)+IF(AND(CE23&gt;0,OR(Inputs!C23&gt;Inputs!C18,AND(Inputs!C23=Inputs!C18,9&lt;4))),1,0)))</f>
        <v>99</v>
      </c>
      <c r="AV23" s="3">
        <f>IF(Inputs!$B$27&lt;&gt;"Ready","PENDING INPUTS",IF(A23&gt;Inputs!$B$6,0,MIN(MAX(0,(AQ23+AR23+AS23)-AT23),MAX(0,C23-D23-(IF(O23&lt;AU23,K23+L23+M23-N23,0)+IF(W23&lt;AU23,S23+T23+U23-V23,0)+IF(AE23&lt;AU23,AA23+AB23+AC23-AD23,0)+IF(AM23&lt;AU23,AI23+AJ23+AK23-AL23,0)+IF(AU23&lt;AU23,AQ23+AR23+AS23-AT23,0)+IF(BC23&lt;AU23,AY23+AZ23+BA23-BB23,0)+IF(BK23&lt;AU23,BG23+BH23+BI23-BJ23,0)+IF(BS23&lt;AU23,BO23+BP23+BQ23-BR23,0)+IF(CA23&lt;AU23,BW23+BX23+BY23-BZ23,0)+IF(CI23&lt;AU23,CE23+CF23+CG23-CH23,0))))))</f>
        <v>0</v>
      </c>
      <c r="AW23" s="3">
        <f>IF(Inputs!$B$27&lt;&gt;"Ready","PENDING INPUTS",MIN((AQ23+AR23+AS23),IF(D23&gt;C23,IF(D23=0,0,AT23*C23/D23),AT23+AV23)))</f>
        <v>0</v>
      </c>
      <c r="AX23" s="3">
        <f>IF(Inputs!$B$27&lt;&gt;"Ready","PENDING INPUTS",MAX(0,(AQ23+AR23+AS23)-AW23))</f>
        <v>0</v>
      </c>
      <c r="AY23" s="3">
        <f>IF(Inputs!$B$27&lt;&gt;"Ready","PENDING INPUTS",BF22)</f>
        <v>0</v>
      </c>
      <c r="AZ23" s="3">
        <f>IF(Inputs!$B$27&lt;&gt;"Ready","PENDING INPUTS",IF(A23&lt;=Inputs!$B$6,ROUND(AY23*Inputs!C19/12,2),0))</f>
        <v>0</v>
      </c>
      <c r="BA23" s="3">
        <f>IF(Inputs!$B$27&lt;&gt;"Ready","PENDING INPUTS",IF(AND(A23&lt;=Inputs!$B$6,AY23&gt;0),Inputs!G19,0))</f>
        <v>0</v>
      </c>
      <c r="BB23" s="3">
        <f>IF(Inputs!$B$27&lt;&gt;"Ready","PENDING INPUTS",IF(A23&gt;Inputs!$B$6,0,MIN((AY23+AZ23+BA23),IF(Inputs!H19=1,Inputs!D19,MAX(Inputs!F19,ROUND(AY23*Inputs!E19+AZ23+BA23,2))))))</f>
        <v>0</v>
      </c>
      <c r="BC23">
        <f>IF(Inputs!$B$27&lt;&gt;"Ready","PENDING INPUTS",IF(AY23&lt;=0,99,1+IF(AND(K23&gt;0,OR(Inputs!C14&gt;Inputs!C19,AND(Inputs!C14=Inputs!C19,0&lt;5))),1,0)+IF(AND(S23&gt;0,OR(Inputs!C15&gt;Inputs!C19,AND(Inputs!C15=Inputs!C19,1&lt;5))),1,0)+IF(AND(AA23&gt;0,OR(Inputs!C16&gt;Inputs!C19,AND(Inputs!C16=Inputs!C19,2&lt;5))),1,0)+IF(AND(AI23&gt;0,OR(Inputs!C17&gt;Inputs!C19,AND(Inputs!C17=Inputs!C19,3&lt;5))),1,0)+IF(AND(AQ23&gt;0,OR(Inputs!C18&gt;Inputs!C19,AND(Inputs!C18=Inputs!C19,4&lt;5))),1,0)+IF(AND(BG23&gt;0,OR(Inputs!C20&gt;Inputs!C19,AND(Inputs!C20=Inputs!C19,6&lt;5))),1,0)+IF(AND(BO23&gt;0,OR(Inputs!C21&gt;Inputs!C19,AND(Inputs!C21=Inputs!C19,7&lt;5))),1,0)+IF(AND(BW23&gt;0,OR(Inputs!C22&gt;Inputs!C19,AND(Inputs!C22=Inputs!C19,8&lt;5))),1,0)+IF(AND(CE23&gt;0,OR(Inputs!C23&gt;Inputs!C19,AND(Inputs!C23=Inputs!C19,9&lt;5))),1,0)))</f>
        <v>99</v>
      </c>
      <c r="BD23" s="3">
        <f>IF(Inputs!$B$27&lt;&gt;"Ready","PENDING INPUTS",IF(A23&gt;Inputs!$B$6,0,MIN(MAX(0,(AY23+AZ23+BA23)-BB23),MAX(0,C23-D23-(IF(O23&lt;BC23,K23+L23+M23-N23,0)+IF(W23&lt;BC23,S23+T23+U23-V23,0)+IF(AE23&lt;BC23,AA23+AB23+AC23-AD23,0)+IF(AM23&lt;BC23,AI23+AJ23+AK23-AL23,0)+IF(AU23&lt;BC23,AQ23+AR23+AS23-AT23,0)+IF(BC23&lt;BC23,AY23+AZ23+BA23-BB23,0)+IF(BK23&lt;BC23,BG23+BH23+BI23-BJ23,0)+IF(BS23&lt;BC23,BO23+BP23+BQ23-BR23,0)+IF(CA23&lt;BC23,BW23+BX23+BY23-BZ23,0)+IF(CI23&lt;BC23,CE23+CF23+CG23-CH23,0))))))</f>
        <v>0</v>
      </c>
      <c r="BE23" s="3">
        <f>IF(Inputs!$B$27&lt;&gt;"Ready","PENDING INPUTS",MIN((AY23+AZ23+BA23),IF(D23&gt;C23,IF(D23=0,0,BB23*C23/D23),BB23+BD23)))</f>
        <v>0</v>
      </c>
      <c r="BF23" s="3">
        <f>IF(Inputs!$B$27&lt;&gt;"Ready","PENDING INPUTS",MAX(0,(AY23+AZ23+BA23)-BE23))</f>
        <v>0</v>
      </c>
      <c r="BG23" s="3">
        <f>IF(Inputs!$B$27&lt;&gt;"Ready","PENDING INPUTS",BN22)</f>
        <v>0</v>
      </c>
      <c r="BH23" s="3">
        <f>IF(Inputs!$B$27&lt;&gt;"Ready","PENDING INPUTS",IF(A23&lt;=Inputs!$B$6,ROUND(BG23*Inputs!C20/12,2),0))</f>
        <v>0</v>
      </c>
      <c r="BI23" s="3">
        <f>IF(Inputs!$B$27&lt;&gt;"Ready","PENDING INPUTS",IF(AND(A23&lt;=Inputs!$B$6,BG23&gt;0),Inputs!G20,0))</f>
        <v>0</v>
      </c>
      <c r="BJ23" s="3">
        <f>IF(Inputs!$B$27&lt;&gt;"Ready","PENDING INPUTS",IF(A23&gt;Inputs!$B$6,0,MIN((BG23+BH23+BI23),IF(Inputs!H20=1,Inputs!D20,MAX(Inputs!F20,ROUND(BG23*Inputs!E20+BH23+BI23,2))))))</f>
        <v>0</v>
      </c>
      <c r="BK23">
        <f>IF(Inputs!$B$27&lt;&gt;"Ready","PENDING INPUTS",IF(BG23&lt;=0,99,1+IF(AND(K23&gt;0,OR(Inputs!C14&gt;Inputs!C20,AND(Inputs!C14=Inputs!C20,0&lt;6))),1,0)+IF(AND(S23&gt;0,OR(Inputs!C15&gt;Inputs!C20,AND(Inputs!C15=Inputs!C20,1&lt;6))),1,0)+IF(AND(AA23&gt;0,OR(Inputs!C16&gt;Inputs!C20,AND(Inputs!C16=Inputs!C20,2&lt;6))),1,0)+IF(AND(AI23&gt;0,OR(Inputs!C17&gt;Inputs!C20,AND(Inputs!C17=Inputs!C20,3&lt;6))),1,0)+IF(AND(AQ23&gt;0,OR(Inputs!C18&gt;Inputs!C20,AND(Inputs!C18=Inputs!C20,4&lt;6))),1,0)+IF(AND(AY23&gt;0,OR(Inputs!C19&gt;Inputs!C20,AND(Inputs!C19=Inputs!C20,5&lt;6))),1,0)+IF(AND(BO23&gt;0,OR(Inputs!C21&gt;Inputs!C20,AND(Inputs!C21=Inputs!C20,7&lt;6))),1,0)+IF(AND(BW23&gt;0,OR(Inputs!C22&gt;Inputs!C20,AND(Inputs!C22=Inputs!C20,8&lt;6))),1,0)+IF(AND(CE23&gt;0,OR(Inputs!C23&gt;Inputs!C20,AND(Inputs!C23=Inputs!C20,9&lt;6))),1,0)))</f>
        <v>99</v>
      </c>
      <c r="BL23" s="3">
        <f>IF(Inputs!$B$27&lt;&gt;"Ready","PENDING INPUTS",IF(A23&gt;Inputs!$B$6,0,MIN(MAX(0,(BG23+BH23+BI23)-BJ23),MAX(0,C23-D23-(IF(O23&lt;BK23,K23+L23+M23-N23,0)+IF(W23&lt;BK23,S23+T23+U23-V23,0)+IF(AE23&lt;BK23,AA23+AB23+AC23-AD23,0)+IF(AM23&lt;BK23,AI23+AJ23+AK23-AL23,0)+IF(AU23&lt;BK23,AQ23+AR23+AS23-AT23,0)+IF(BC23&lt;BK23,AY23+AZ23+BA23-BB23,0)+IF(BK23&lt;BK23,BG23+BH23+BI23-BJ23,0)+IF(BS23&lt;BK23,BO23+BP23+BQ23-BR23,0)+IF(CA23&lt;BK23,BW23+BX23+BY23-BZ23,0)+IF(CI23&lt;BK23,CE23+CF23+CG23-CH23,0))))))</f>
        <v>0</v>
      </c>
      <c r="BM23" s="3">
        <f>IF(Inputs!$B$27&lt;&gt;"Ready","PENDING INPUTS",MIN((BG23+BH23+BI23),IF(D23&gt;C23,IF(D23=0,0,BJ23*C23/D23),BJ23+BL23)))</f>
        <v>0</v>
      </c>
      <c r="BN23" s="3">
        <f>IF(Inputs!$B$27&lt;&gt;"Ready","PENDING INPUTS",MAX(0,(BG23+BH23+BI23)-BM23))</f>
        <v>0</v>
      </c>
      <c r="BO23" s="3">
        <f>IF(Inputs!$B$27&lt;&gt;"Ready","PENDING INPUTS",BV22)</f>
        <v>0</v>
      </c>
      <c r="BP23" s="3">
        <f>IF(Inputs!$B$27&lt;&gt;"Ready","PENDING INPUTS",IF(A23&lt;=Inputs!$B$6,ROUND(BO23*Inputs!C21/12,2),0))</f>
        <v>0</v>
      </c>
      <c r="BQ23" s="3">
        <f>IF(Inputs!$B$27&lt;&gt;"Ready","PENDING INPUTS",IF(AND(A23&lt;=Inputs!$B$6,BO23&gt;0),Inputs!G21,0))</f>
        <v>0</v>
      </c>
      <c r="BR23" s="3">
        <f>IF(Inputs!$B$27&lt;&gt;"Ready","PENDING INPUTS",IF(A23&gt;Inputs!$B$6,0,MIN((BO23+BP23+BQ23),IF(Inputs!H21=1,Inputs!D21,MAX(Inputs!F21,ROUND(BO23*Inputs!E21+BP23+BQ23,2))))))</f>
        <v>0</v>
      </c>
      <c r="BS23">
        <f>IF(Inputs!$B$27&lt;&gt;"Ready","PENDING INPUTS",IF(BO23&lt;=0,99,1+IF(AND(K23&gt;0,OR(Inputs!C14&gt;Inputs!C21,AND(Inputs!C14=Inputs!C21,0&lt;7))),1,0)+IF(AND(S23&gt;0,OR(Inputs!C15&gt;Inputs!C21,AND(Inputs!C15=Inputs!C21,1&lt;7))),1,0)+IF(AND(AA23&gt;0,OR(Inputs!C16&gt;Inputs!C21,AND(Inputs!C16=Inputs!C21,2&lt;7))),1,0)+IF(AND(AI23&gt;0,OR(Inputs!C17&gt;Inputs!C21,AND(Inputs!C17=Inputs!C21,3&lt;7))),1,0)+IF(AND(AQ23&gt;0,OR(Inputs!C18&gt;Inputs!C21,AND(Inputs!C18=Inputs!C21,4&lt;7))),1,0)+IF(AND(AY23&gt;0,OR(Inputs!C19&gt;Inputs!C21,AND(Inputs!C19=Inputs!C21,5&lt;7))),1,0)+IF(AND(BG23&gt;0,OR(Inputs!C20&gt;Inputs!C21,AND(Inputs!C20=Inputs!C21,6&lt;7))),1,0)+IF(AND(BW23&gt;0,OR(Inputs!C22&gt;Inputs!C21,AND(Inputs!C22=Inputs!C21,8&lt;7))),1,0)+IF(AND(CE23&gt;0,OR(Inputs!C23&gt;Inputs!C21,AND(Inputs!C23=Inputs!C21,9&lt;7))),1,0)))</f>
        <v>99</v>
      </c>
      <c r="BT23" s="3">
        <f>IF(Inputs!$B$27&lt;&gt;"Ready","PENDING INPUTS",IF(A23&gt;Inputs!$B$6,0,MIN(MAX(0,(BO23+BP23+BQ23)-BR23),MAX(0,C23-D23-(IF(O23&lt;BS23,K23+L23+M23-N23,0)+IF(W23&lt;BS23,S23+T23+U23-V23,0)+IF(AE23&lt;BS23,AA23+AB23+AC23-AD23,0)+IF(AM23&lt;BS23,AI23+AJ23+AK23-AL23,0)+IF(AU23&lt;BS23,AQ23+AR23+AS23-AT23,0)+IF(BC23&lt;BS23,AY23+AZ23+BA23-BB23,0)+IF(BK23&lt;BS23,BG23+BH23+BI23-BJ23,0)+IF(BS23&lt;BS23,BO23+BP23+BQ23-BR23,0)+IF(CA23&lt;BS23,BW23+BX23+BY23-BZ23,0)+IF(CI23&lt;BS23,CE23+CF23+CG23-CH23,0))))))</f>
        <v>0</v>
      </c>
      <c r="BU23" s="3">
        <f>IF(Inputs!$B$27&lt;&gt;"Ready","PENDING INPUTS",MIN((BO23+BP23+BQ23),IF(D23&gt;C23,IF(D23=0,0,BR23*C23/D23),BR23+BT23)))</f>
        <v>0</v>
      </c>
      <c r="BV23" s="3">
        <f>IF(Inputs!$B$27&lt;&gt;"Ready","PENDING INPUTS",MAX(0,(BO23+BP23+BQ23)-BU23))</f>
        <v>0</v>
      </c>
      <c r="BW23" s="3">
        <f>IF(Inputs!$B$27&lt;&gt;"Ready","PENDING INPUTS",CD22)</f>
        <v>0</v>
      </c>
      <c r="BX23" s="3">
        <f>IF(Inputs!$B$27&lt;&gt;"Ready","PENDING INPUTS",IF(A23&lt;=Inputs!$B$6,ROUND(BW23*Inputs!C22/12,2),0))</f>
        <v>0</v>
      </c>
      <c r="BY23" s="3">
        <f>IF(Inputs!$B$27&lt;&gt;"Ready","PENDING INPUTS",IF(AND(A23&lt;=Inputs!$B$6,BW23&gt;0),Inputs!G22,0))</f>
        <v>0</v>
      </c>
      <c r="BZ23" s="3">
        <f>IF(Inputs!$B$27&lt;&gt;"Ready","PENDING INPUTS",IF(A23&gt;Inputs!$B$6,0,MIN((BW23+BX23+BY23),IF(Inputs!H22=1,Inputs!D22,MAX(Inputs!F22,ROUND(BW23*Inputs!E22+BX23+BY23,2))))))</f>
        <v>0</v>
      </c>
      <c r="CA23">
        <f>IF(Inputs!$B$27&lt;&gt;"Ready","PENDING INPUTS",IF(BW23&lt;=0,99,1+IF(AND(K23&gt;0,OR(Inputs!C14&gt;Inputs!C22,AND(Inputs!C14=Inputs!C22,0&lt;8))),1,0)+IF(AND(S23&gt;0,OR(Inputs!C15&gt;Inputs!C22,AND(Inputs!C15=Inputs!C22,1&lt;8))),1,0)+IF(AND(AA23&gt;0,OR(Inputs!C16&gt;Inputs!C22,AND(Inputs!C16=Inputs!C22,2&lt;8))),1,0)+IF(AND(AI23&gt;0,OR(Inputs!C17&gt;Inputs!C22,AND(Inputs!C17=Inputs!C22,3&lt;8))),1,0)+IF(AND(AQ23&gt;0,OR(Inputs!C18&gt;Inputs!C22,AND(Inputs!C18=Inputs!C22,4&lt;8))),1,0)+IF(AND(AY23&gt;0,OR(Inputs!C19&gt;Inputs!C22,AND(Inputs!C19=Inputs!C22,5&lt;8))),1,0)+IF(AND(BG23&gt;0,OR(Inputs!C20&gt;Inputs!C22,AND(Inputs!C20=Inputs!C22,6&lt;8))),1,0)+IF(AND(BO23&gt;0,OR(Inputs!C21&gt;Inputs!C22,AND(Inputs!C21=Inputs!C22,7&lt;8))),1,0)+IF(AND(CE23&gt;0,OR(Inputs!C23&gt;Inputs!C22,AND(Inputs!C23=Inputs!C22,9&lt;8))),1,0)))</f>
        <v>99</v>
      </c>
      <c r="CB23" s="3">
        <f>IF(Inputs!$B$27&lt;&gt;"Ready","PENDING INPUTS",IF(A23&gt;Inputs!$B$6,0,MIN(MAX(0,(BW23+BX23+BY23)-BZ23),MAX(0,C23-D23-(IF(O23&lt;CA23,K23+L23+M23-N23,0)+IF(W23&lt;CA23,S23+T23+U23-V23,0)+IF(AE23&lt;CA23,AA23+AB23+AC23-AD23,0)+IF(AM23&lt;CA23,AI23+AJ23+AK23-AL23,0)+IF(AU23&lt;CA23,AQ23+AR23+AS23-AT23,0)+IF(BC23&lt;CA23,AY23+AZ23+BA23-BB23,0)+IF(BK23&lt;CA23,BG23+BH23+BI23-BJ23,0)+IF(BS23&lt;CA23,BO23+BP23+BQ23-BR23,0)+IF(CA23&lt;CA23,BW23+BX23+BY23-BZ23,0)+IF(CI23&lt;CA23,CE23+CF23+CG23-CH23,0))))))</f>
        <v>0</v>
      </c>
      <c r="CC23" s="3">
        <f>IF(Inputs!$B$27&lt;&gt;"Ready","PENDING INPUTS",MIN((BW23+BX23+BY23),IF(D23&gt;C23,IF(D23=0,0,BZ23*C23/D23),BZ23+CB23)))</f>
        <v>0</v>
      </c>
      <c r="CD23" s="3">
        <f>IF(Inputs!$B$27&lt;&gt;"Ready","PENDING INPUTS",MAX(0,(BW23+BX23+BY23)-CC23))</f>
        <v>0</v>
      </c>
      <c r="CE23" s="3">
        <f>IF(Inputs!$B$27&lt;&gt;"Ready","PENDING INPUTS",CL22)</f>
        <v>0</v>
      </c>
      <c r="CF23" s="3">
        <f>IF(Inputs!$B$27&lt;&gt;"Ready","PENDING INPUTS",IF(A23&lt;=Inputs!$B$6,ROUND(CE23*Inputs!C23/12,2),0))</f>
        <v>0</v>
      </c>
      <c r="CG23" s="3">
        <f>IF(Inputs!$B$27&lt;&gt;"Ready","PENDING INPUTS",IF(AND(A23&lt;=Inputs!$B$6,CE23&gt;0),Inputs!G23,0))</f>
        <v>0</v>
      </c>
      <c r="CH23" s="3">
        <f>IF(Inputs!$B$27&lt;&gt;"Ready","PENDING INPUTS",IF(A23&gt;Inputs!$B$6,0,MIN((CE23+CF23+CG23),IF(Inputs!H23=1,Inputs!D23,MAX(Inputs!F23,ROUND(CE23*Inputs!E23+CF23+CG23,2))))))</f>
        <v>0</v>
      </c>
      <c r="CI23">
        <f>IF(Inputs!$B$27&lt;&gt;"Ready","PENDING INPUTS",IF(CE23&lt;=0,99,1+IF(AND(K23&gt;0,OR(Inputs!C14&gt;Inputs!C23,AND(Inputs!C14=Inputs!C23,0&lt;9))),1,0)+IF(AND(S23&gt;0,OR(Inputs!C15&gt;Inputs!C23,AND(Inputs!C15=Inputs!C23,1&lt;9))),1,0)+IF(AND(AA23&gt;0,OR(Inputs!C16&gt;Inputs!C23,AND(Inputs!C16=Inputs!C23,2&lt;9))),1,0)+IF(AND(AI23&gt;0,OR(Inputs!C17&gt;Inputs!C23,AND(Inputs!C17=Inputs!C23,3&lt;9))),1,0)+IF(AND(AQ23&gt;0,OR(Inputs!C18&gt;Inputs!C23,AND(Inputs!C18=Inputs!C23,4&lt;9))),1,0)+IF(AND(AY23&gt;0,OR(Inputs!C19&gt;Inputs!C23,AND(Inputs!C19=Inputs!C23,5&lt;9))),1,0)+IF(AND(BG23&gt;0,OR(Inputs!C20&gt;Inputs!C23,AND(Inputs!C20=Inputs!C23,6&lt;9))),1,0)+IF(AND(BO23&gt;0,OR(Inputs!C21&gt;Inputs!C23,AND(Inputs!C21=Inputs!C23,7&lt;9))),1,0)+IF(AND(BW23&gt;0,OR(Inputs!C22&gt;Inputs!C23,AND(Inputs!C22=Inputs!C23,8&lt;9))),1,0)))</f>
        <v>99</v>
      </c>
      <c r="CJ23" s="3">
        <f>IF(Inputs!$B$27&lt;&gt;"Ready","PENDING INPUTS",IF(A23&gt;Inputs!$B$6,0,MIN(MAX(0,(CE23+CF23+CG23)-CH23),MAX(0,C23-D23-(IF(O23&lt;CI23,K23+L23+M23-N23,0)+IF(W23&lt;CI23,S23+T23+U23-V23,0)+IF(AE23&lt;CI23,AA23+AB23+AC23-AD23,0)+IF(AM23&lt;CI23,AI23+AJ23+AK23-AL23,0)+IF(AU23&lt;CI23,AQ23+AR23+AS23-AT23,0)+IF(BC23&lt;CI23,AY23+AZ23+BA23-BB23,0)+IF(BK23&lt;CI23,BG23+BH23+BI23-BJ23,0)+IF(BS23&lt;CI23,BO23+BP23+BQ23-BR23,0)+IF(CA23&lt;CI23,BW23+BX23+BY23-BZ23,0)+IF(CI23&lt;CI23,CE23+CF23+CG23-CH23,0))))))</f>
        <v>0</v>
      </c>
      <c r="CK23" s="3">
        <f>IF(Inputs!$B$27&lt;&gt;"Ready","PENDING INPUTS",MIN((CE23+CF23+CG23),IF(D23&gt;C23,IF(D23=0,0,CH23*C23/D23),CH23+CJ23)))</f>
        <v>0</v>
      </c>
      <c r="CL23" s="3">
        <f>IF(Inputs!$B$27&lt;&gt;"Ready","PENDING INPUTS",MAX(0,(CE23+CF23+CG23)-CK23))</f>
        <v>0</v>
      </c>
    </row>
    <row r="24" spans="1:90" ht="27.95" customHeight="1" x14ac:dyDescent="0.25">
      <c r="A24">
        <v>20</v>
      </c>
      <c r="B24" s="13">
        <f>IF(Inputs!$B$27&lt;&gt;"Ready","PENDING INPUTS",EDATE(Inputs!$B$5,A24-1))</f>
        <v>46874</v>
      </c>
      <c r="C24" s="3">
        <f>IF(Inputs!$B$27&lt;&gt;"Ready","PENDING INPUTS",IF(A24&lt;=Inputs!$B$6,MAX(0,Inputs!$B$4+IF(A24=Inputs!$B$7,Inputs!$B$8,0)+IF(A24=Inputs!$B$9,Inputs!$B$10,0)),0))</f>
        <v>0</v>
      </c>
      <c r="D24" s="3">
        <f>IF(Inputs!$B$27&lt;&gt;"Ready","PENDING INPUTS",SUM(N24,V24,AD24,AL24,AT24,BB24,BJ24,BR24,BZ24,CH24))</f>
        <v>0</v>
      </c>
      <c r="E24" s="3">
        <f>IF(Inputs!$B$27&lt;&gt;"Ready","PENDING INPUTS",MAX(0,D24-C24))</f>
        <v>0</v>
      </c>
      <c r="F24" s="3">
        <f>IF(Inputs!$B$27&lt;&gt;"Ready","PENDING INPUTS",SUM(Q24,Y24,AG24,AO24,AW24,BE24,BM24,BU24,CC24,CK24))</f>
        <v>0</v>
      </c>
      <c r="G24" s="3">
        <f>IF(Inputs!$B$27&lt;&gt;"Ready","PENDING INPUTS",SUM(L24,T24,AB24,AJ24,AR24,AZ24,BH24,BP24,BX24,CF24))</f>
        <v>0</v>
      </c>
      <c r="H24" s="3">
        <f>IF(Inputs!$B$27&lt;&gt;"Ready","PENDING INPUTS",SUM(M24,U24,AC24,AK24,AS24,BA24,BI24,BQ24,BY24,CG24))</f>
        <v>0</v>
      </c>
      <c r="I24" s="3">
        <f>IF(Inputs!$B$27&lt;&gt;"Ready","PENDING INPUTS",SUM(R24,Z24,AH24,AP24,AX24,BF24,BN24,BV24,CD24,CL24))</f>
        <v>0</v>
      </c>
      <c r="J24" t="str">
        <f>IF(Inputs!$B$27&lt;&gt;"Ready","PENDING INPUTS",IF(A24&gt;Inputs!$B$6,"Beyond horizon",IF(E24&gt;0.005,"MINIMUM SHORTFALL",IF(I24&lt;0.005,"Paid off","In progress"))))</f>
        <v>Paid off</v>
      </c>
      <c r="K24" s="3">
        <f>IF(Inputs!$B$27&lt;&gt;"Ready","PENDING INPUTS",R23)</f>
        <v>0</v>
      </c>
      <c r="L24" s="3">
        <f>IF(Inputs!$B$27&lt;&gt;"Ready","PENDING INPUTS",IF(A24&lt;=Inputs!$B$6,ROUND(K24*Inputs!C14/12,2),0))</f>
        <v>0</v>
      </c>
      <c r="M24" s="3">
        <f>IF(Inputs!$B$27&lt;&gt;"Ready","PENDING INPUTS",IF(AND(A24&lt;=Inputs!$B$6,K24&gt;0),Inputs!G14,0))</f>
        <v>0</v>
      </c>
      <c r="N24" s="3">
        <f>IF(Inputs!$B$27&lt;&gt;"Ready","PENDING INPUTS",IF(A24&gt;Inputs!$B$6,0,MIN((K24+L24+M24),IF(Inputs!H14=1,Inputs!D14,MAX(Inputs!F14,ROUND(K24*Inputs!E14+L24+M24,2))))))</f>
        <v>0</v>
      </c>
      <c r="O24">
        <f>IF(Inputs!$B$27&lt;&gt;"Ready","PENDING INPUTS",IF(K24&lt;=0,99,1+IF(AND(S24&gt;0,OR(Inputs!C15&gt;Inputs!C14,AND(Inputs!C15=Inputs!C14,1&lt;0))),1,0)+IF(AND(AA24&gt;0,OR(Inputs!C16&gt;Inputs!C14,AND(Inputs!C16=Inputs!C14,2&lt;0))),1,0)+IF(AND(AI24&gt;0,OR(Inputs!C17&gt;Inputs!C14,AND(Inputs!C17=Inputs!C14,3&lt;0))),1,0)+IF(AND(AQ24&gt;0,OR(Inputs!C18&gt;Inputs!C14,AND(Inputs!C18=Inputs!C14,4&lt;0))),1,0)+IF(AND(AY24&gt;0,OR(Inputs!C19&gt;Inputs!C14,AND(Inputs!C19=Inputs!C14,5&lt;0))),1,0)+IF(AND(BG24&gt;0,OR(Inputs!C20&gt;Inputs!C14,AND(Inputs!C20=Inputs!C14,6&lt;0))),1,0)+IF(AND(BO24&gt;0,OR(Inputs!C21&gt;Inputs!C14,AND(Inputs!C21=Inputs!C14,7&lt;0))),1,0)+IF(AND(BW24&gt;0,OR(Inputs!C22&gt;Inputs!C14,AND(Inputs!C22=Inputs!C14,8&lt;0))),1,0)+IF(AND(CE24&gt;0,OR(Inputs!C23&gt;Inputs!C14,AND(Inputs!C23=Inputs!C14,9&lt;0))),1,0)))</f>
        <v>99</v>
      </c>
      <c r="P24" s="3">
        <f>IF(Inputs!$B$27&lt;&gt;"Ready","PENDING INPUTS",IF(A24&gt;Inputs!$B$6,0,MIN(MAX(0,(K24+L24+M24)-N24),MAX(0,C24-D24-(IF(O24&lt;O24,K24+L24+M24-N24,0)+IF(W24&lt;O24,S24+T24+U24-V24,0)+IF(AE24&lt;O24,AA24+AB24+AC24-AD24,0)+IF(AM24&lt;O24,AI24+AJ24+AK24-AL24,0)+IF(AU24&lt;O24,AQ24+AR24+AS24-AT24,0)+IF(BC24&lt;O24,AY24+AZ24+BA24-BB24,0)+IF(BK24&lt;O24,BG24+BH24+BI24-BJ24,0)+IF(BS24&lt;O24,BO24+BP24+BQ24-BR24,0)+IF(CA24&lt;O24,BW24+BX24+BY24-BZ24,0)+IF(CI24&lt;O24,CE24+CF24+CG24-CH24,0))))))</f>
        <v>0</v>
      </c>
      <c r="Q24" s="3">
        <f>IF(Inputs!$B$27&lt;&gt;"Ready","PENDING INPUTS",MIN((K24+L24+M24),IF(D24&gt;C24,IF(D24=0,0,N24*C24/D24),N24+P24)))</f>
        <v>0</v>
      </c>
      <c r="R24" s="3">
        <f>IF(Inputs!$B$27&lt;&gt;"Ready","PENDING INPUTS",MAX(0,(K24+L24+M24)-Q24))</f>
        <v>0</v>
      </c>
      <c r="S24" s="3">
        <f>IF(Inputs!$B$27&lt;&gt;"Ready","PENDING INPUTS",Z23)</f>
        <v>0</v>
      </c>
      <c r="T24" s="3">
        <f>IF(Inputs!$B$27&lt;&gt;"Ready","PENDING INPUTS",IF(A24&lt;=Inputs!$B$6,ROUND(S24*Inputs!C15/12,2),0))</f>
        <v>0</v>
      </c>
      <c r="U24" s="3">
        <f>IF(Inputs!$B$27&lt;&gt;"Ready","PENDING INPUTS",IF(AND(A24&lt;=Inputs!$B$6,S24&gt;0),Inputs!G15,0))</f>
        <v>0</v>
      </c>
      <c r="V24" s="3">
        <f>IF(Inputs!$B$27&lt;&gt;"Ready","PENDING INPUTS",IF(A24&gt;Inputs!$B$6,0,MIN((S24+T24+U24),IF(Inputs!H15=1,Inputs!D15,MAX(Inputs!F15,ROUND(S24*Inputs!E15+T24+U24,2))))))</f>
        <v>0</v>
      </c>
      <c r="W24">
        <f>IF(Inputs!$B$27&lt;&gt;"Ready","PENDING INPUTS",IF(S24&lt;=0,99,1+IF(AND(K24&gt;0,OR(Inputs!C14&gt;Inputs!C15,AND(Inputs!C14=Inputs!C15,0&lt;1))),1,0)+IF(AND(AA24&gt;0,OR(Inputs!C16&gt;Inputs!C15,AND(Inputs!C16=Inputs!C15,2&lt;1))),1,0)+IF(AND(AI24&gt;0,OR(Inputs!C17&gt;Inputs!C15,AND(Inputs!C17=Inputs!C15,3&lt;1))),1,0)+IF(AND(AQ24&gt;0,OR(Inputs!C18&gt;Inputs!C15,AND(Inputs!C18=Inputs!C15,4&lt;1))),1,0)+IF(AND(AY24&gt;0,OR(Inputs!C19&gt;Inputs!C15,AND(Inputs!C19=Inputs!C15,5&lt;1))),1,0)+IF(AND(BG24&gt;0,OR(Inputs!C20&gt;Inputs!C15,AND(Inputs!C20=Inputs!C15,6&lt;1))),1,0)+IF(AND(BO24&gt;0,OR(Inputs!C21&gt;Inputs!C15,AND(Inputs!C21=Inputs!C15,7&lt;1))),1,0)+IF(AND(BW24&gt;0,OR(Inputs!C22&gt;Inputs!C15,AND(Inputs!C22=Inputs!C15,8&lt;1))),1,0)+IF(AND(CE24&gt;0,OR(Inputs!C23&gt;Inputs!C15,AND(Inputs!C23=Inputs!C15,9&lt;1))),1,0)))</f>
        <v>99</v>
      </c>
      <c r="X24" s="3">
        <f>IF(Inputs!$B$27&lt;&gt;"Ready","PENDING INPUTS",IF(A24&gt;Inputs!$B$6,0,MIN(MAX(0,(S24+T24+U24)-V24),MAX(0,C24-D24-(IF(O24&lt;W24,K24+L24+M24-N24,0)+IF(W24&lt;W24,S24+T24+U24-V24,0)+IF(AE24&lt;W24,AA24+AB24+AC24-AD24,0)+IF(AM24&lt;W24,AI24+AJ24+AK24-AL24,0)+IF(AU24&lt;W24,AQ24+AR24+AS24-AT24,0)+IF(BC24&lt;W24,AY24+AZ24+BA24-BB24,0)+IF(BK24&lt;W24,BG24+BH24+BI24-BJ24,0)+IF(BS24&lt;W24,BO24+BP24+BQ24-BR24,0)+IF(CA24&lt;W24,BW24+BX24+BY24-BZ24,0)+IF(CI24&lt;W24,CE24+CF24+CG24-CH24,0))))))</f>
        <v>0</v>
      </c>
      <c r="Y24" s="3">
        <f>IF(Inputs!$B$27&lt;&gt;"Ready","PENDING INPUTS",MIN((S24+T24+U24),IF(D24&gt;C24,IF(D24=0,0,V24*C24/D24),V24+X24)))</f>
        <v>0</v>
      </c>
      <c r="Z24" s="3">
        <f>IF(Inputs!$B$27&lt;&gt;"Ready","PENDING INPUTS",MAX(0,(S24+T24+U24)-Y24))</f>
        <v>0</v>
      </c>
      <c r="AA24" s="3">
        <f>IF(Inputs!$B$27&lt;&gt;"Ready","PENDING INPUTS",AH23)</f>
        <v>0</v>
      </c>
      <c r="AB24" s="3">
        <f>IF(Inputs!$B$27&lt;&gt;"Ready","PENDING INPUTS",IF(A24&lt;=Inputs!$B$6,ROUND(AA24*Inputs!C16/12,2),0))</f>
        <v>0</v>
      </c>
      <c r="AC24" s="3">
        <f>IF(Inputs!$B$27&lt;&gt;"Ready","PENDING INPUTS",IF(AND(A24&lt;=Inputs!$B$6,AA24&gt;0),Inputs!G16,0))</f>
        <v>0</v>
      </c>
      <c r="AD24" s="3">
        <f>IF(Inputs!$B$27&lt;&gt;"Ready","PENDING INPUTS",IF(A24&gt;Inputs!$B$6,0,MIN((AA24+AB24+AC24),IF(Inputs!H16=1,Inputs!D16,MAX(Inputs!F16,ROUND(AA24*Inputs!E16+AB24+AC24,2))))))</f>
        <v>0</v>
      </c>
      <c r="AE24">
        <f>IF(Inputs!$B$27&lt;&gt;"Ready","PENDING INPUTS",IF(AA24&lt;=0,99,1+IF(AND(K24&gt;0,OR(Inputs!C14&gt;Inputs!C16,AND(Inputs!C14=Inputs!C16,0&lt;2))),1,0)+IF(AND(S24&gt;0,OR(Inputs!C15&gt;Inputs!C16,AND(Inputs!C15=Inputs!C16,1&lt;2))),1,0)+IF(AND(AI24&gt;0,OR(Inputs!C17&gt;Inputs!C16,AND(Inputs!C17=Inputs!C16,3&lt;2))),1,0)+IF(AND(AQ24&gt;0,OR(Inputs!C18&gt;Inputs!C16,AND(Inputs!C18=Inputs!C16,4&lt;2))),1,0)+IF(AND(AY24&gt;0,OR(Inputs!C19&gt;Inputs!C16,AND(Inputs!C19=Inputs!C16,5&lt;2))),1,0)+IF(AND(BG24&gt;0,OR(Inputs!C20&gt;Inputs!C16,AND(Inputs!C20=Inputs!C16,6&lt;2))),1,0)+IF(AND(BO24&gt;0,OR(Inputs!C21&gt;Inputs!C16,AND(Inputs!C21=Inputs!C16,7&lt;2))),1,0)+IF(AND(BW24&gt;0,OR(Inputs!C22&gt;Inputs!C16,AND(Inputs!C22=Inputs!C16,8&lt;2))),1,0)+IF(AND(CE24&gt;0,OR(Inputs!C23&gt;Inputs!C16,AND(Inputs!C23=Inputs!C16,9&lt;2))),1,0)))</f>
        <v>99</v>
      </c>
      <c r="AF24" s="3">
        <f>IF(Inputs!$B$27&lt;&gt;"Ready","PENDING INPUTS",IF(A24&gt;Inputs!$B$6,0,MIN(MAX(0,(AA24+AB24+AC24)-AD24),MAX(0,C24-D24-(IF(O24&lt;AE24,K24+L24+M24-N24,0)+IF(W24&lt;AE24,S24+T24+U24-V24,0)+IF(AE24&lt;AE24,AA24+AB24+AC24-AD24,0)+IF(AM24&lt;AE24,AI24+AJ24+AK24-AL24,0)+IF(AU24&lt;AE24,AQ24+AR24+AS24-AT24,0)+IF(BC24&lt;AE24,AY24+AZ24+BA24-BB24,0)+IF(BK24&lt;AE24,BG24+BH24+BI24-BJ24,0)+IF(BS24&lt;AE24,BO24+BP24+BQ24-BR24,0)+IF(CA24&lt;AE24,BW24+BX24+BY24-BZ24,0)+IF(CI24&lt;AE24,CE24+CF24+CG24-CH24,0))))))</f>
        <v>0</v>
      </c>
      <c r="AG24" s="3">
        <f>IF(Inputs!$B$27&lt;&gt;"Ready","PENDING INPUTS",MIN((AA24+AB24+AC24),IF(D24&gt;C24,IF(D24=0,0,AD24*C24/D24),AD24+AF24)))</f>
        <v>0</v>
      </c>
      <c r="AH24" s="3">
        <f>IF(Inputs!$B$27&lt;&gt;"Ready","PENDING INPUTS",MAX(0,(AA24+AB24+AC24)-AG24))</f>
        <v>0</v>
      </c>
      <c r="AI24" s="3">
        <f>IF(Inputs!$B$27&lt;&gt;"Ready","PENDING INPUTS",AP23)</f>
        <v>0</v>
      </c>
      <c r="AJ24" s="3">
        <f>IF(Inputs!$B$27&lt;&gt;"Ready","PENDING INPUTS",IF(A24&lt;=Inputs!$B$6,ROUND(AI24*Inputs!C17/12,2),0))</f>
        <v>0</v>
      </c>
      <c r="AK24" s="3">
        <f>IF(Inputs!$B$27&lt;&gt;"Ready","PENDING INPUTS",IF(AND(A24&lt;=Inputs!$B$6,AI24&gt;0),Inputs!G17,0))</f>
        <v>0</v>
      </c>
      <c r="AL24" s="3">
        <f>IF(Inputs!$B$27&lt;&gt;"Ready","PENDING INPUTS",IF(A24&gt;Inputs!$B$6,0,MIN((AI24+AJ24+AK24),IF(Inputs!H17=1,Inputs!D17,MAX(Inputs!F17,ROUND(AI24*Inputs!E17+AJ24+AK24,2))))))</f>
        <v>0</v>
      </c>
      <c r="AM24">
        <f>IF(Inputs!$B$27&lt;&gt;"Ready","PENDING INPUTS",IF(AI24&lt;=0,99,1+IF(AND(K24&gt;0,OR(Inputs!C14&gt;Inputs!C17,AND(Inputs!C14=Inputs!C17,0&lt;3))),1,0)+IF(AND(S24&gt;0,OR(Inputs!C15&gt;Inputs!C17,AND(Inputs!C15=Inputs!C17,1&lt;3))),1,0)+IF(AND(AA24&gt;0,OR(Inputs!C16&gt;Inputs!C17,AND(Inputs!C16=Inputs!C17,2&lt;3))),1,0)+IF(AND(AQ24&gt;0,OR(Inputs!C18&gt;Inputs!C17,AND(Inputs!C18=Inputs!C17,4&lt;3))),1,0)+IF(AND(AY24&gt;0,OR(Inputs!C19&gt;Inputs!C17,AND(Inputs!C19=Inputs!C17,5&lt;3))),1,0)+IF(AND(BG24&gt;0,OR(Inputs!C20&gt;Inputs!C17,AND(Inputs!C20=Inputs!C17,6&lt;3))),1,0)+IF(AND(BO24&gt;0,OR(Inputs!C21&gt;Inputs!C17,AND(Inputs!C21=Inputs!C17,7&lt;3))),1,0)+IF(AND(BW24&gt;0,OR(Inputs!C22&gt;Inputs!C17,AND(Inputs!C22=Inputs!C17,8&lt;3))),1,0)+IF(AND(CE24&gt;0,OR(Inputs!C23&gt;Inputs!C17,AND(Inputs!C23=Inputs!C17,9&lt;3))),1,0)))</f>
        <v>99</v>
      </c>
      <c r="AN24" s="3">
        <f>IF(Inputs!$B$27&lt;&gt;"Ready","PENDING INPUTS",IF(A24&gt;Inputs!$B$6,0,MIN(MAX(0,(AI24+AJ24+AK24)-AL24),MAX(0,C24-D24-(IF(O24&lt;AM24,K24+L24+M24-N24,0)+IF(W24&lt;AM24,S24+T24+U24-V24,0)+IF(AE24&lt;AM24,AA24+AB24+AC24-AD24,0)+IF(AM24&lt;AM24,AI24+AJ24+AK24-AL24,0)+IF(AU24&lt;AM24,AQ24+AR24+AS24-AT24,0)+IF(BC24&lt;AM24,AY24+AZ24+BA24-BB24,0)+IF(BK24&lt;AM24,BG24+BH24+BI24-BJ24,0)+IF(BS24&lt;AM24,BO24+BP24+BQ24-BR24,0)+IF(CA24&lt;AM24,BW24+BX24+BY24-BZ24,0)+IF(CI24&lt;AM24,CE24+CF24+CG24-CH24,0))))))</f>
        <v>0</v>
      </c>
      <c r="AO24" s="3">
        <f>IF(Inputs!$B$27&lt;&gt;"Ready","PENDING INPUTS",MIN((AI24+AJ24+AK24),IF(D24&gt;C24,IF(D24=0,0,AL24*C24/D24),AL24+AN24)))</f>
        <v>0</v>
      </c>
      <c r="AP24" s="3">
        <f>IF(Inputs!$B$27&lt;&gt;"Ready","PENDING INPUTS",MAX(0,(AI24+AJ24+AK24)-AO24))</f>
        <v>0</v>
      </c>
      <c r="AQ24" s="3">
        <f>IF(Inputs!$B$27&lt;&gt;"Ready","PENDING INPUTS",AX23)</f>
        <v>0</v>
      </c>
      <c r="AR24" s="3">
        <f>IF(Inputs!$B$27&lt;&gt;"Ready","PENDING INPUTS",IF(A24&lt;=Inputs!$B$6,ROUND(AQ24*Inputs!C18/12,2),0))</f>
        <v>0</v>
      </c>
      <c r="AS24" s="3">
        <f>IF(Inputs!$B$27&lt;&gt;"Ready","PENDING INPUTS",IF(AND(A24&lt;=Inputs!$B$6,AQ24&gt;0),Inputs!G18,0))</f>
        <v>0</v>
      </c>
      <c r="AT24" s="3">
        <f>IF(Inputs!$B$27&lt;&gt;"Ready","PENDING INPUTS",IF(A24&gt;Inputs!$B$6,0,MIN((AQ24+AR24+AS24),IF(Inputs!H18=1,Inputs!D18,MAX(Inputs!F18,ROUND(AQ24*Inputs!E18+AR24+AS24,2))))))</f>
        <v>0</v>
      </c>
      <c r="AU24">
        <f>IF(Inputs!$B$27&lt;&gt;"Ready","PENDING INPUTS",IF(AQ24&lt;=0,99,1+IF(AND(K24&gt;0,OR(Inputs!C14&gt;Inputs!C18,AND(Inputs!C14=Inputs!C18,0&lt;4))),1,0)+IF(AND(S24&gt;0,OR(Inputs!C15&gt;Inputs!C18,AND(Inputs!C15=Inputs!C18,1&lt;4))),1,0)+IF(AND(AA24&gt;0,OR(Inputs!C16&gt;Inputs!C18,AND(Inputs!C16=Inputs!C18,2&lt;4))),1,0)+IF(AND(AI24&gt;0,OR(Inputs!C17&gt;Inputs!C18,AND(Inputs!C17=Inputs!C18,3&lt;4))),1,0)+IF(AND(AY24&gt;0,OR(Inputs!C19&gt;Inputs!C18,AND(Inputs!C19=Inputs!C18,5&lt;4))),1,0)+IF(AND(BG24&gt;0,OR(Inputs!C20&gt;Inputs!C18,AND(Inputs!C20=Inputs!C18,6&lt;4))),1,0)+IF(AND(BO24&gt;0,OR(Inputs!C21&gt;Inputs!C18,AND(Inputs!C21=Inputs!C18,7&lt;4))),1,0)+IF(AND(BW24&gt;0,OR(Inputs!C22&gt;Inputs!C18,AND(Inputs!C22=Inputs!C18,8&lt;4))),1,0)+IF(AND(CE24&gt;0,OR(Inputs!C23&gt;Inputs!C18,AND(Inputs!C23=Inputs!C18,9&lt;4))),1,0)))</f>
        <v>99</v>
      </c>
      <c r="AV24" s="3">
        <f>IF(Inputs!$B$27&lt;&gt;"Ready","PENDING INPUTS",IF(A24&gt;Inputs!$B$6,0,MIN(MAX(0,(AQ24+AR24+AS24)-AT24),MAX(0,C24-D24-(IF(O24&lt;AU24,K24+L24+M24-N24,0)+IF(W24&lt;AU24,S24+T24+U24-V24,0)+IF(AE24&lt;AU24,AA24+AB24+AC24-AD24,0)+IF(AM24&lt;AU24,AI24+AJ24+AK24-AL24,0)+IF(AU24&lt;AU24,AQ24+AR24+AS24-AT24,0)+IF(BC24&lt;AU24,AY24+AZ24+BA24-BB24,0)+IF(BK24&lt;AU24,BG24+BH24+BI24-BJ24,0)+IF(BS24&lt;AU24,BO24+BP24+BQ24-BR24,0)+IF(CA24&lt;AU24,BW24+BX24+BY24-BZ24,0)+IF(CI24&lt;AU24,CE24+CF24+CG24-CH24,0))))))</f>
        <v>0</v>
      </c>
      <c r="AW24" s="3">
        <f>IF(Inputs!$B$27&lt;&gt;"Ready","PENDING INPUTS",MIN((AQ24+AR24+AS24),IF(D24&gt;C24,IF(D24=0,0,AT24*C24/D24),AT24+AV24)))</f>
        <v>0</v>
      </c>
      <c r="AX24" s="3">
        <f>IF(Inputs!$B$27&lt;&gt;"Ready","PENDING INPUTS",MAX(0,(AQ24+AR24+AS24)-AW24))</f>
        <v>0</v>
      </c>
      <c r="AY24" s="3">
        <f>IF(Inputs!$B$27&lt;&gt;"Ready","PENDING INPUTS",BF23)</f>
        <v>0</v>
      </c>
      <c r="AZ24" s="3">
        <f>IF(Inputs!$B$27&lt;&gt;"Ready","PENDING INPUTS",IF(A24&lt;=Inputs!$B$6,ROUND(AY24*Inputs!C19/12,2),0))</f>
        <v>0</v>
      </c>
      <c r="BA24" s="3">
        <f>IF(Inputs!$B$27&lt;&gt;"Ready","PENDING INPUTS",IF(AND(A24&lt;=Inputs!$B$6,AY24&gt;0),Inputs!G19,0))</f>
        <v>0</v>
      </c>
      <c r="BB24" s="3">
        <f>IF(Inputs!$B$27&lt;&gt;"Ready","PENDING INPUTS",IF(A24&gt;Inputs!$B$6,0,MIN((AY24+AZ24+BA24),IF(Inputs!H19=1,Inputs!D19,MAX(Inputs!F19,ROUND(AY24*Inputs!E19+AZ24+BA24,2))))))</f>
        <v>0</v>
      </c>
      <c r="BC24">
        <f>IF(Inputs!$B$27&lt;&gt;"Ready","PENDING INPUTS",IF(AY24&lt;=0,99,1+IF(AND(K24&gt;0,OR(Inputs!C14&gt;Inputs!C19,AND(Inputs!C14=Inputs!C19,0&lt;5))),1,0)+IF(AND(S24&gt;0,OR(Inputs!C15&gt;Inputs!C19,AND(Inputs!C15=Inputs!C19,1&lt;5))),1,0)+IF(AND(AA24&gt;0,OR(Inputs!C16&gt;Inputs!C19,AND(Inputs!C16=Inputs!C19,2&lt;5))),1,0)+IF(AND(AI24&gt;0,OR(Inputs!C17&gt;Inputs!C19,AND(Inputs!C17=Inputs!C19,3&lt;5))),1,0)+IF(AND(AQ24&gt;0,OR(Inputs!C18&gt;Inputs!C19,AND(Inputs!C18=Inputs!C19,4&lt;5))),1,0)+IF(AND(BG24&gt;0,OR(Inputs!C20&gt;Inputs!C19,AND(Inputs!C20=Inputs!C19,6&lt;5))),1,0)+IF(AND(BO24&gt;0,OR(Inputs!C21&gt;Inputs!C19,AND(Inputs!C21=Inputs!C19,7&lt;5))),1,0)+IF(AND(BW24&gt;0,OR(Inputs!C22&gt;Inputs!C19,AND(Inputs!C22=Inputs!C19,8&lt;5))),1,0)+IF(AND(CE24&gt;0,OR(Inputs!C23&gt;Inputs!C19,AND(Inputs!C23=Inputs!C19,9&lt;5))),1,0)))</f>
        <v>99</v>
      </c>
      <c r="BD24" s="3">
        <f>IF(Inputs!$B$27&lt;&gt;"Ready","PENDING INPUTS",IF(A24&gt;Inputs!$B$6,0,MIN(MAX(0,(AY24+AZ24+BA24)-BB24),MAX(0,C24-D24-(IF(O24&lt;BC24,K24+L24+M24-N24,0)+IF(W24&lt;BC24,S24+T24+U24-V24,0)+IF(AE24&lt;BC24,AA24+AB24+AC24-AD24,0)+IF(AM24&lt;BC24,AI24+AJ24+AK24-AL24,0)+IF(AU24&lt;BC24,AQ24+AR24+AS24-AT24,0)+IF(BC24&lt;BC24,AY24+AZ24+BA24-BB24,0)+IF(BK24&lt;BC24,BG24+BH24+BI24-BJ24,0)+IF(BS24&lt;BC24,BO24+BP24+BQ24-BR24,0)+IF(CA24&lt;BC24,BW24+BX24+BY24-BZ24,0)+IF(CI24&lt;BC24,CE24+CF24+CG24-CH24,0))))))</f>
        <v>0</v>
      </c>
      <c r="BE24" s="3">
        <f>IF(Inputs!$B$27&lt;&gt;"Ready","PENDING INPUTS",MIN((AY24+AZ24+BA24),IF(D24&gt;C24,IF(D24=0,0,BB24*C24/D24),BB24+BD24)))</f>
        <v>0</v>
      </c>
      <c r="BF24" s="3">
        <f>IF(Inputs!$B$27&lt;&gt;"Ready","PENDING INPUTS",MAX(0,(AY24+AZ24+BA24)-BE24))</f>
        <v>0</v>
      </c>
      <c r="BG24" s="3">
        <f>IF(Inputs!$B$27&lt;&gt;"Ready","PENDING INPUTS",BN23)</f>
        <v>0</v>
      </c>
      <c r="BH24" s="3">
        <f>IF(Inputs!$B$27&lt;&gt;"Ready","PENDING INPUTS",IF(A24&lt;=Inputs!$B$6,ROUND(BG24*Inputs!C20/12,2),0))</f>
        <v>0</v>
      </c>
      <c r="BI24" s="3">
        <f>IF(Inputs!$B$27&lt;&gt;"Ready","PENDING INPUTS",IF(AND(A24&lt;=Inputs!$B$6,BG24&gt;0),Inputs!G20,0))</f>
        <v>0</v>
      </c>
      <c r="BJ24" s="3">
        <f>IF(Inputs!$B$27&lt;&gt;"Ready","PENDING INPUTS",IF(A24&gt;Inputs!$B$6,0,MIN((BG24+BH24+BI24),IF(Inputs!H20=1,Inputs!D20,MAX(Inputs!F20,ROUND(BG24*Inputs!E20+BH24+BI24,2))))))</f>
        <v>0</v>
      </c>
      <c r="BK24">
        <f>IF(Inputs!$B$27&lt;&gt;"Ready","PENDING INPUTS",IF(BG24&lt;=0,99,1+IF(AND(K24&gt;0,OR(Inputs!C14&gt;Inputs!C20,AND(Inputs!C14=Inputs!C20,0&lt;6))),1,0)+IF(AND(S24&gt;0,OR(Inputs!C15&gt;Inputs!C20,AND(Inputs!C15=Inputs!C20,1&lt;6))),1,0)+IF(AND(AA24&gt;0,OR(Inputs!C16&gt;Inputs!C20,AND(Inputs!C16=Inputs!C20,2&lt;6))),1,0)+IF(AND(AI24&gt;0,OR(Inputs!C17&gt;Inputs!C20,AND(Inputs!C17=Inputs!C20,3&lt;6))),1,0)+IF(AND(AQ24&gt;0,OR(Inputs!C18&gt;Inputs!C20,AND(Inputs!C18=Inputs!C20,4&lt;6))),1,0)+IF(AND(AY24&gt;0,OR(Inputs!C19&gt;Inputs!C20,AND(Inputs!C19=Inputs!C20,5&lt;6))),1,0)+IF(AND(BO24&gt;0,OR(Inputs!C21&gt;Inputs!C20,AND(Inputs!C21=Inputs!C20,7&lt;6))),1,0)+IF(AND(BW24&gt;0,OR(Inputs!C22&gt;Inputs!C20,AND(Inputs!C22=Inputs!C20,8&lt;6))),1,0)+IF(AND(CE24&gt;0,OR(Inputs!C23&gt;Inputs!C20,AND(Inputs!C23=Inputs!C20,9&lt;6))),1,0)))</f>
        <v>99</v>
      </c>
      <c r="BL24" s="3">
        <f>IF(Inputs!$B$27&lt;&gt;"Ready","PENDING INPUTS",IF(A24&gt;Inputs!$B$6,0,MIN(MAX(0,(BG24+BH24+BI24)-BJ24),MAX(0,C24-D24-(IF(O24&lt;BK24,K24+L24+M24-N24,0)+IF(W24&lt;BK24,S24+T24+U24-V24,0)+IF(AE24&lt;BK24,AA24+AB24+AC24-AD24,0)+IF(AM24&lt;BK24,AI24+AJ24+AK24-AL24,0)+IF(AU24&lt;BK24,AQ24+AR24+AS24-AT24,0)+IF(BC24&lt;BK24,AY24+AZ24+BA24-BB24,0)+IF(BK24&lt;BK24,BG24+BH24+BI24-BJ24,0)+IF(BS24&lt;BK24,BO24+BP24+BQ24-BR24,0)+IF(CA24&lt;BK24,BW24+BX24+BY24-BZ24,0)+IF(CI24&lt;BK24,CE24+CF24+CG24-CH24,0))))))</f>
        <v>0</v>
      </c>
      <c r="BM24" s="3">
        <f>IF(Inputs!$B$27&lt;&gt;"Ready","PENDING INPUTS",MIN((BG24+BH24+BI24),IF(D24&gt;C24,IF(D24=0,0,BJ24*C24/D24),BJ24+BL24)))</f>
        <v>0</v>
      </c>
      <c r="BN24" s="3">
        <f>IF(Inputs!$B$27&lt;&gt;"Ready","PENDING INPUTS",MAX(0,(BG24+BH24+BI24)-BM24))</f>
        <v>0</v>
      </c>
      <c r="BO24" s="3">
        <f>IF(Inputs!$B$27&lt;&gt;"Ready","PENDING INPUTS",BV23)</f>
        <v>0</v>
      </c>
      <c r="BP24" s="3">
        <f>IF(Inputs!$B$27&lt;&gt;"Ready","PENDING INPUTS",IF(A24&lt;=Inputs!$B$6,ROUND(BO24*Inputs!C21/12,2),0))</f>
        <v>0</v>
      </c>
      <c r="BQ24" s="3">
        <f>IF(Inputs!$B$27&lt;&gt;"Ready","PENDING INPUTS",IF(AND(A24&lt;=Inputs!$B$6,BO24&gt;0),Inputs!G21,0))</f>
        <v>0</v>
      </c>
      <c r="BR24" s="3">
        <f>IF(Inputs!$B$27&lt;&gt;"Ready","PENDING INPUTS",IF(A24&gt;Inputs!$B$6,0,MIN((BO24+BP24+BQ24),IF(Inputs!H21=1,Inputs!D21,MAX(Inputs!F21,ROUND(BO24*Inputs!E21+BP24+BQ24,2))))))</f>
        <v>0</v>
      </c>
      <c r="BS24">
        <f>IF(Inputs!$B$27&lt;&gt;"Ready","PENDING INPUTS",IF(BO24&lt;=0,99,1+IF(AND(K24&gt;0,OR(Inputs!C14&gt;Inputs!C21,AND(Inputs!C14=Inputs!C21,0&lt;7))),1,0)+IF(AND(S24&gt;0,OR(Inputs!C15&gt;Inputs!C21,AND(Inputs!C15=Inputs!C21,1&lt;7))),1,0)+IF(AND(AA24&gt;0,OR(Inputs!C16&gt;Inputs!C21,AND(Inputs!C16=Inputs!C21,2&lt;7))),1,0)+IF(AND(AI24&gt;0,OR(Inputs!C17&gt;Inputs!C21,AND(Inputs!C17=Inputs!C21,3&lt;7))),1,0)+IF(AND(AQ24&gt;0,OR(Inputs!C18&gt;Inputs!C21,AND(Inputs!C18=Inputs!C21,4&lt;7))),1,0)+IF(AND(AY24&gt;0,OR(Inputs!C19&gt;Inputs!C21,AND(Inputs!C19=Inputs!C21,5&lt;7))),1,0)+IF(AND(BG24&gt;0,OR(Inputs!C20&gt;Inputs!C21,AND(Inputs!C20=Inputs!C21,6&lt;7))),1,0)+IF(AND(BW24&gt;0,OR(Inputs!C22&gt;Inputs!C21,AND(Inputs!C22=Inputs!C21,8&lt;7))),1,0)+IF(AND(CE24&gt;0,OR(Inputs!C23&gt;Inputs!C21,AND(Inputs!C23=Inputs!C21,9&lt;7))),1,0)))</f>
        <v>99</v>
      </c>
      <c r="BT24" s="3">
        <f>IF(Inputs!$B$27&lt;&gt;"Ready","PENDING INPUTS",IF(A24&gt;Inputs!$B$6,0,MIN(MAX(0,(BO24+BP24+BQ24)-BR24),MAX(0,C24-D24-(IF(O24&lt;BS24,K24+L24+M24-N24,0)+IF(W24&lt;BS24,S24+T24+U24-V24,0)+IF(AE24&lt;BS24,AA24+AB24+AC24-AD24,0)+IF(AM24&lt;BS24,AI24+AJ24+AK24-AL24,0)+IF(AU24&lt;BS24,AQ24+AR24+AS24-AT24,0)+IF(BC24&lt;BS24,AY24+AZ24+BA24-BB24,0)+IF(BK24&lt;BS24,BG24+BH24+BI24-BJ24,0)+IF(BS24&lt;BS24,BO24+BP24+BQ24-BR24,0)+IF(CA24&lt;BS24,BW24+BX24+BY24-BZ24,0)+IF(CI24&lt;BS24,CE24+CF24+CG24-CH24,0))))))</f>
        <v>0</v>
      </c>
      <c r="BU24" s="3">
        <f>IF(Inputs!$B$27&lt;&gt;"Ready","PENDING INPUTS",MIN((BO24+BP24+BQ24),IF(D24&gt;C24,IF(D24=0,0,BR24*C24/D24),BR24+BT24)))</f>
        <v>0</v>
      </c>
      <c r="BV24" s="3">
        <f>IF(Inputs!$B$27&lt;&gt;"Ready","PENDING INPUTS",MAX(0,(BO24+BP24+BQ24)-BU24))</f>
        <v>0</v>
      </c>
      <c r="BW24" s="3">
        <f>IF(Inputs!$B$27&lt;&gt;"Ready","PENDING INPUTS",CD23)</f>
        <v>0</v>
      </c>
      <c r="BX24" s="3">
        <f>IF(Inputs!$B$27&lt;&gt;"Ready","PENDING INPUTS",IF(A24&lt;=Inputs!$B$6,ROUND(BW24*Inputs!C22/12,2),0))</f>
        <v>0</v>
      </c>
      <c r="BY24" s="3">
        <f>IF(Inputs!$B$27&lt;&gt;"Ready","PENDING INPUTS",IF(AND(A24&lt;=Inputs!$B$6,BW24&gt;0),Inputs!G22,0))</f>
        <v>0</v>
      </c>
      <c r="BZ24" s="3">
        <f>IF(Inputs!$B$27&lt;&gt;"Ready","PENDING INPUTS",IF(A24&gt;Inputs!$B$6,0,MIN((BW24+BX24+BY24),IF(Inputs!H22=1,Inputs!D22,MAX(Inputs!F22,ROUND(BW24*Inputs!E22+BX24+BY24,2))))))</f>
        <v>0</v>
      </c>
      <c r="CA24">
        <f>IF(Inputs!$B$27&lt;&gt;"Ready","PENDING INPUTS",IF(BW24&lt;=0,99,1+IF(AND(K24&gt;0,OR(Inputs!C14&gt;Inputs!C22,AND(Inputs!C14=Inputs!C22,0&lt;8))),1,0)+IF(AND(S24&gt;0,OR(Inputs!C15&gt;Inputs!C22,AND(Inputs!C15=Inputs!C22,1&lt;8))),1,0)+IF(AND(AA24&gt;0,OR(Inputs!C16&gt;Inputs!C22,AND(Inputs!C16=Inputs!C22,2&lt;8))),1,0)+IF(AND(AI24&gt;0,OR(Inputs!C17&gt;Inputs!C22,AND(Inputs!C17=Inputs!C22,3&lt;8))),1,0)+IF(AND(AQ24&gt;0,OR(Inputs!C18&gt;Inputs!C22,AND(Inputs!C18=Inputs!C22,4&lt;8))),1,0)+IF(AND(AY24&gt;0,OR(Inputs!C19&gt;Inputs!C22,AND(Inputs!C19=Inputs!C22,5&lt;8))),1,0)+IF(AND(BG24&gt;0,OR(Inputs!C20&gt;Inputs!C22,AND(Inputs!C20=Inputs!C22,6&lt;8))),1,0)+IF(AND(BO24&gt;0,OR(Inputs!C21&gt;Inputs!C22,AND(Inputs!C21=Inputs!C22,7&lt;8))),1,0)+IF(AND(CE24&gt;0,OR(Inputs!C23&gt;Inputs!C22,AND(Inputs!C23=Inputs!C22,9&lt;8))),1,0)))</f>
        <v>99</v>
      </c>
      <c r="CB24" s="3">
        <f>IF(Inputs!$B$27&lt;&gt;"Ready","PENDING INPUTS",IF(A24&gt;Inputs!$B$6,0,MIN(MAX(0,(BW24+BX24+BY24)-BZ24),MAX(0,C24-D24-(IF(O24&lt;CA24,K24+L24+M24-N24,0)+IF(W24&lt;CA24,S24+T24+U24-V24,0)+IF(AE24&lt;CA24,AA24+AB24+AC24-AD24,0)+IF(AM24&lt;CA24,AI24+AJ24+AK24-AL24,0)+IF(AU24&lt;CA24,AQ24+AR24+AS24-AT24,0)+IF(BC24&lt;CA24,AY24+AZ24+BA24-BB24,0)+IF(BK24&lt;CA24,BG24+BH24+BI24-BJ24,0)+IF(BS24&lt;CA24,BO24+BP24+BQ24-BR24,0)+IF(CA24&lt;CA24,BW24+BX24+BY24-BZ24,0)+IF(CI24&lt;CA24,CE24+CF24+CG24-CH24,0))))))</f>
        <v>0</v>
      </c>
      <c r="CC24" s="3">
        <f>IF(Inputs!$B$27&lt;&gt;"Ready","PENDING INPUTS",MIN((BW24+BX24+BY24),IF(D24&gt;C24,IF(D24=0,0,BZ24*C24/D24),BZ24+CB24)))</f>
        <v>0</v>
      </c>
      <c r="CD24" s="3">
        <f>IF(Inputs!$B$27&lt;&gt;"Ready","PENDING INPUTS",MAX(0,(BW24+BX24+BY24)-CC24))</f>
        <v>0</v>
      </c>
      <c r="CE24" s="3">
        <f>IF(Inputs!$B$27&lt;&gt;"Ready","PENDING INPUTS",CL23)</f>
        <v>0</v>
      </c>
      <c r="CF24" s="3">
        <f>IF(Inputs!$B$27&lt;&gt;"Ready","PENDING INPUTS",IF(A24&lt;=Inputs!$B$6,ROUND(CE24*Inputs!C23/12,2),0))</f>
        <v>0</v>
      </c>
      <c r="CG24" s="3">
        <f>IF(Inputs!$B$27&lt;&gt;"Ready","PENDING INPUTS",IF(AND(A24&lt;=Inputs!$B$6,CE24&gt;0),Inputs!G23,0))</f>
        <v>0</v>
      </c>
      <c r="CH24" s="3">
        <f>IF(Inputs!$B$27&lt;&gt;"Ready","PENDING INPUTS",IF(A24&gt;Inputs!$B$6,0,MIN((CE24+CF24+CG24),IF(Inputs!H23=1,Inputs!D23,MAX(Inputs!F23,ROUND(CE24*Inputs!E23+CF24+CG24,2))))))</f>
        <v>0</v>
      </c>
      <c r="CI24">
        <f>IF(Inputs!$B$27&lt;&gt;"Ready","PENDING INPUTS",IF(CE24&lt;=0,99,1+IF(AND(K24&gt;0,OR(Inputs!C14&gt;Inputs!C23,AND(Inputs!C14=Inputs!C23,0&lt;9))),1,0)+IF(AND(S24&gt;0,OR(Inputs!C15&gt;Inputs!C23,AND(Inputs!C15=Inputs!C23,1&lt;9))),1,0)+IF(AND(AA24&gt;0,OR(Inputs!C16&gt;Inputs!C23,AND(Inputs!C16=Inputs!C23,2&lt;9))),1,0)+IF(AND(AI24&gt;0,OR(Inputs!C17&gt;Inputs!C23,AND(Inputs!C17=Inputs!C23,3&lt;9))),1,0)+IF(AND(AQ24&gt;0,OR(Inputs!C18&gt;Inputs!C23,AND(Inputs!C18=Inputs!C23,4&lt;9))),1,0)+IF(AND(AY24&gt;0,OR(Inputs!C19&gt;Inputs!C23,AND(Inputs!C19=Inputs!C23,5&lt;9))),1,0)+IF(AND(BG24&gt;0,OR(Inputs!C20&gt;Inputs!C23,AND(Inputs!C20=Inputs!C23,6&lt;9))),1,0)+IF(AND(BO24&gt;0,OR(Inputs!C21&gt;Inputs!C23,AND(Inputs!C21=Inputs!C23,7&lt;9))),1,0)+IF(AND(BW24&gt;0,OR(Inputs!C22&gt;Inputs!C23,AND(Inputs!C22=Inputs!C23,8&lt;9))),1,0)))</f>
        <v>99</v>
      </c>
      <c r="CJ24" s="3">
        <f>IF(Inputs!$B$27&lt;&gt;"Ready","PENDING INPUTS",IF(A24&gt;Inputs!$B$6,0,MIN(MAX(0,(CE24+CF24+CG24)-CH24),MAX(0,C24-D24-(IF(O24&lt;CI24,K24+L24+M24-N24,0)+IF(W24&lt;CI24,S24+T24+U24-V24,0)+IF(AE24&lt;CI24,AA24+AB24+AC24-AD24,0)+IF(AM24&lt;CI24,AI24+AJ24+AK24-AL24,0)+IF(AU24&lt;CI24,AQ24+AR24+AS24-AT24,0)+IF(BC24&lt;CI24,AY24+AZ24+BA24-BB24,0)+IF(BK24&lt;CI24,BG24+BH24+BI24-BJ24,0)+IF(BS24&lt;CI24,BO24+BP24+BQ24-BR24,0)+IF(CA24&lt;CI24,BW24+BX24+BY24-BZ24,0)+IF(CI24&lt;CI24,CE24+CF24+CG24-CH24,0))))))</f>
        <v>0</v>
      </c>
      <c r="CK24" s="3">
        <f>IF(Inputs!$B$27&lt;&gt;"Ready","PENDING INPUTS",MIN((CE24+CF24+CG24),IF(D24&gt;C24,IF(D24=0,0,CH24*C24/D24),CH24+CJ24)))</f>
        <v>0</v>
      </c>
      <c r="CL24" s="3">
        <f>IF(Inputs!$B$27&lt;&gt;"Ready","PENDING INPUTS",MAX(0,(CE24+CF24+CG24)-CK24))</f>
        <v>0</v>
      </c>
    </row>
    <row r="25" spans="1:90" ht="27.95" customHeight="1" x14ac:dyDescent="0.25">
      <c r="A25">
        <v>21</v>
      </c>
      <c r="B25" s="13">
        <f>IF(Inputs!$B$27&lt;&gt;"Ready","PENDING INPUTS",EDATE(Inputs!$B$5,A25-1))</f>
        <v>46905</v>
      </c>
      <c r="C25" s="3">
        <f>IF(Inputs!$B$27&lt;&gt;"Ready","PENDING INPUTS",IF(A25&lt;=Inputs!$B$6,MAX(0,Inputs!$B$4+IF(A25=Inputs!$B$7,Inputs!$B$8,0)+IF(A25=Inputs!$B$9,Inputs!$B$10,0)),0))</f>
        <v>0</v>
      </c>
      <c r="D25" s="3">
        <f>IF(Inputs!$B$27&lt;&gt;"Ready","PENDING INPUTS",SUM(N25,V25,AD25,AL25,AT25,BB25,BJ25,BR25,BZ25,CH25))</f>
        <v>0</v>
      </c>
      <c r="E25" s="3">
        <f>IF(Inputs!$B$27&lt;&gt;"Ready","PENDING INPUTS",MAX(0,D25-C25))</f>
        <v>0</v>
      </c>
      <c r="F25" s="3">
        <f>IF(Inputs!$B$27&lt;&gt;"Ready","PENDING INPUTS",SUM(Q25,Y25,AG25,AO25,AW25,BE25,BM25,BU25,CC25,CK25))</f>
        <v>0</v>
      </c>
      <c r="G25" s="3">
        <f>IF(Inputs!$B$27&lt;&gt;"Ready","PENDING INPUTS",SUM(L25,T25,AB25,AJ25,AR25,AZ25,BH25,BP25,BX25,CF25))</f>
        <v>0</v>
      </c>
      <c r="H25" s="3">
        <f>IF(Inputs!$B$27&lt;&gt;"Ready","PENDING INPUTS",SUM(M25,U25,AC25,AK25,AS25,BA25,BI25,BQ25,BY25,CG25))</f>
        <v>0</v>
      </c>
      <c r="I25" s="3">
        <f>IF(Inputs!$B$27&lt;&gt;"Ready","PENDING INPUTS",SUM(R25,Z25,AH25,AP25,AX25,BF25,BN25,BV25,CD25,CL25))</f>
        <v>0</v>
      </c>
      <c r="J25" t="str">
        <f>IF(Inputs!$B$27&lt;&gt;"Ready","PENDING INPUTS",IF(A25&gt;Inputs!$B$6,"Beyond horizon",IF(E25&gt;0.005,"MINIMUM SHORTFALL",IF(I25&lt;0.005,"Paid off","In progress"))))</f>
        <v>Paid off</v>
      </c>
      <c r="K25" s="3">
        <f>IF(Inputs!$B$27&lt;&gt;"Ready","PENDING INPUTS",R24)</f>
        <v>0</v>
      </c>
      <c r="L25" s="3">
        <f>IF(Inputs!$B$27&lt;&gt;"Ready","PENDING INPUTS",IF(A25&lt;=Inputs!$B$6,ROUND(K25*Inputs!C14/12,2),0))</f>
        <v>0</v>
      </c>
      <c r="M25" s="3">
        <f>IF(Inputs!$B$27&lt;&gt;"Ready","PENDING INPUTS",IF(AND(A25&lt;=Inputs!$B$6,K25&gt;0),Inputs!G14,0))</f>
        <v>0</v>
      </c>
      <c r="N25" s="3">
        <f>IF(Inputs!$B$27&lt;&gt;"Ready","PENDING INPUTS",IF(A25&gt;Inputs!$B$6,0,MIN((K25+L25+M25),IF(Inputs!H14=1,Inputs!D14,MAX(Inputs!F14,ROUND(K25*Inputs!E14+L25+M25,2))))))</f>
        <v>0</v>
      </c>
      <c r="O25">
        <f>IF(Inputs!$B$27&lt;&gt;"Ready","PENDING INPUTS",IF(K25&lt;=0,99,1+IF(AND(S25&gt;0,OR(Inputs!C15&gt;Inputs!C14,AND(Inputs!C15=Inputs!C14,1&lt;0))),1,0)+IF(AND(AA25&gt;0,OR(Inputs!C16&gt;Inputs!C14,AND(Inputs!C16=Inputs!C14,2&lt;0))),1,0)+IF(AND(AI25&gt;0,OR(Inputs!C17&gt;Inputs!C14,AND(Inputs!C17=Inputs!C14,3&lt;0))),1,0)+IF(AND(AQ25&gt;0,OR(Inputs!C18&gt;Inputs!C14,AND(Inputs!C18=Inputs!C14,4&lt;0))),1,0)+IF(AND(AY25&gt;0,OR(Inputs!C19&gt;Inputs!C14,AND(Inputs!C19=Inputs!C14,5&lt;0))),1,0)+IF(AND(BG25&gt;0,OR(Inputs!C20&gt;Inputs!C14,AND(Inputs!C20=Inputs!C14,6&lt;0))),1,0)+IF(AND(BO25&gt;0,OR(Inputs!C21&gt;Inputs!C14,AND(Inputs!C21=Inputs!C14,7&lt;0))),1,0)+IF(AND(BW25&gt;0,OR(Inputs!C22&gt;Inputs!C14,AND(Inputs!C22=Inputs!C14,8&lt;0))),1,0)+IF(AND(CE25&gt;0,OR(Inputs!C23&gt;Inputs!C14,AND(Inputs!C23=Inputs!C14,9&lt;0))),1,0)))</f>
        <v>99</v>
      </c>
      <c r="P25" s="3">
        <f>IF(Inputs!$B$27&lt;&gt;"Ready","PENDING INPUTS",IF(A25&gt;Inputs!$B$6,0,MIN(MAX(0,(K25+L25+M25)-N25),MAX(0,C25-D25-(IF(O25&lt;O25,K25+L25+M25-N25,0)+IF(W25&lt;O25,S25+T25+U25-V25,0)+IF(AE25&lt;O25,AA25+AB25+AC25-AD25,0)+IF(AM25&lt;O25,AI25+AJ25+AK25-AL25,0)+IF(AU25&lt;O25,AQ25+AR25+AS25-AT25,0)+IF(BC25&lt;O25,AY25+AZ25+BA25-BB25,0)+IF(BK25&lt;O25,BG25+BH25+BI25-BJ25,0)+IF(BS25&lt;O25,BO25+BP25+BQ25-BR25,0)+IF(CA25&lt;O25,BW25+BX25+BY25-BZ25,0)+IF(CI25&lt;O25,CE25+CF25+CG25-CH25,0))))))</f>
        <v>0</v>
      </c>
      <c r="Q25" s="3">
        <f>IF(Inputs!$B$27&lt;&gt;"Ready","PENDING INPUTS",MIN((K25+L25+M25),IF(D25&gt;C25,IF(D25=0,0,N25*C25/D25),N25+P25)))</f>
        <v>0</v>
      </c>
      <c r="R25" s="3">
        <f>IF(Inputs!$B$27&lt;&gt;"Ready","PENDING INPUTS",MAX(0,(K25+L25+M25)-Q25))</f>
        <v>0</v>
      </c>
      <c r="S25" s="3">
        <f>IF(Inputs!$B$27&lt;&gt;"Ready","PENDING INPUTS",Z24)</f>
        <v>0</v>
      </c>
      <c r="T25" s="3">
        <f>IF(Inputs!$B$27&lt;&gt;"Ready","PENDING INPUTS",IF(A25&lt;=Inputs!$B$6,ROUND(S25*Inputs!C15/12,2),0))</f>
        <v>0</v>
      </c>
      <c r="U25" s="3">
        <f>IF(Inputs!$B$27&lt;&gt;"Ready","PENDING INPUTS",IF(AND(A25&lt;=Inputs!$B$6,S25&gt;0),Inputs!G15,0))</f>
        <v>0</v>
      </c>
      <c r="V25" s="3">
        <f>IF(Inputs!$B$27&lt;&gt;"Ready","PENDING INPUTS",IF(A25&gt;Inputs!$B$6,0,MIN((S25+T25+U25),IF(Inputs!H15=1,Inputs!D15,MAX(Inputs!F15,ROUND(S25*Inputs!E15+T25+U25,2))))))</f>
        <v>0</v>
      </c>
      <c r="W25">
        <f>IF(Inputs!$B$27&lt;&gt;"Ready","PENDING INPUTS",IF(S25&lt;=0,99,1+IF(AND(K25&gt;0,OR(Inputs!C14&gt;Inputs!C15,AND(Inputs!C14=Inputs!C15,0&lt;1))),1,0)+IF(AND(AA25&gt;0,OR(Inputs!C16&gt;Inputs!C15,AND(Inputs!C16=Inputs!C15,2&lt;1))),1,0)+IF(AND(AI25&gt;0,OR(Inputs!C17&gt;Inputs!C15,AND(Inputs!C17=Inputs!C15,3&lt;1))),1,0)+IF(AND(AQ25&gt;0,OR(Inputs!C18&gt;Inputs!C15,AND(Inputs!C18=Inputs!C15,4&lt;1))),1,0)+IF(AND(AY25&gt;0,OR(Inputs!C19&gt;Inputs!C15,AND(Inputs!C19=Inputs!C15,5&lt;1))),1,0)+IF(AND(BG25&gt;0,OR(Inputs!C20&gt;Inputs!C15,AND(Inputs!C20=Inputs!C15,6&lt;1))),1,0)+IF(AND(BO25&gt;0,OR(Inputs!C21&gt;Inputs!C15,AND(Inputs!C21=Inputs!C15,7&lt;1))),1,0)+IF(AND(BW25&gt;0,OR(Inputs!C22&gt;Inputs!C15,AND(Inputs!C22=Inputs!C15,8&lt;1))),1,0)+IF(AND(CE25&gt;0,OR(Inputs!C23&gt;Inputs!C15,AND(Inputs!C23=Inputs!C15,9&lt;1))),1,0)))</f>
        <v>99</v>
      </c>
      <c r="X25" s="3">
        <f>IF(Inputs!$B$27&lt;&gt;"Ready","PENDING INPUTS",IF(A25&gt;Inputs!$B$6,0,MIN(MAX(0,(S25+T25+U25)-V25),MAX(0,C25-D25-(IF(O25&lt;W25,K25+L25+M25-N25,0)+IF(W25&lt;W25,S25+T25+U25-V25,0)+IF(AE25&lt;W25,AA25+AB25+AC25-AD25,0)+IF(AM25&lt;W25,AI25+AJ25+AK25-AL25,0)+IF(AU25&lt;W25,AQ25+AR25+AS25-AT25,0)+IF(BC25&lt;W25,AY25+AZ25+BA25-BB25,0)+IF(BK25&lt;W25,BG25+BH25+BI25-BJ25,0)+IF(BS25&lt;W25,BO25+BP25+BQ25-BR25,0)+IF(CA25&lt;W25,BW25+BX25+BY25-BZ25,0)+IF(CI25&lt;W25,CE25+CF25+CG25-CH25,0))))))</f>
        <v>0</v>
      </c>
      <c r="Y25" s="3">
        <f>IF(Inputs!$B$27&lt;&gt;"Ready","PENDING INPUTS",MIN((S25+T25+U25),IF(D25&gt;C25,IF(D25=0,0,V25*C25/D25),V25+X25)))</f>
        <v>0</v>
      </c>
      <c r="Z25" s="3">
        <f>IF(Inputs!$B$27&lt;&gt;"Ready","PENDING INPUTS",MAX(0,(S25+T25+U25)-Y25))</f>
        <v>0</v>
      </c>
      <c r="AA25" s="3">
        <f>IF(Inputs!$B$27&lt;&gt;"Ready","PENDING INPUTS",AH24)</f>
        <v>0</v>
      </c>
      <c r="AB25" s="3">
        <f>IF(Inputs!$B$27&lt;&gt;"Ready","PENDING INPUTS",IF(A25&lt;=Inputs!$B$6,ROUND(AA25*Inputs!C16/12,2),0))</f>
        <v>0</v>
      </c>
      <c r="AC25" s="3">
        <f>IF(Inputs!$B$27&lt;&gt;"Ready","PENDING INPUTS",IF(AND(A25&lt;=Inputs!$B$6,AA25&gt;0),Inputs!G16,0))</f>
        <v>0</v>
      </c>
      <c r="AD25" s="3">
        <f>IF(Inputs!$B$27&lt;&gt;"Ready","PENDING INPUTS",IF(A25&gt;Inputs!$B$6,0,MIN((AA25+AB25+AC25),IF(Inputs!H16=1,Inputs!D16,MAX(Inputs!F16,ROUND(AA25*Inputs!E16+AB25+AC25,2))))))</f>
        <v>0</v>
      </c>
      <c r="AE25">
        <f>IF(Inputs!$B$27&lt;&gt;"Ready","PENDING INPUTS",IF(AA25&lt;=0,99,1+IF(AND(K25&gt;0,OR(Inputs!C14&gt;Inputs!C16,AND(Inputs!C14=Inputs!C16,0&lt;2))),1,0)+IF(AND(S25&gt;0,OR(Inputs!C15&gt;Inputs!C16,AND(Inputs!C15=Inputs!C16,1&lt;2))),1,0)+IF(AND(AI25&gt;0,OR(Inputs!C17&gt;Inputs!C16,AND(Inputs!C17=Inputs!C16,3&lt;2))),1,0)+IF(AND(AQ25&gt;0,OR(Inputs!C18&gt;Inputs!C16,AND(Inputs!C18=Inputs!C16,4&lt;2))),1,0)+IF(AND(AY25&gt;0,OR(Inputs!C19&gt;Inputs!C16,AND(Inputs!C19=Inputs!C16,5&lt;2))),1,0)+IF(AND(BG25&gt;0,OR(Inputs!C20&gt;Inputs!C16,AND(Inputs!C20=Inputs!C16,6&lt;2))),1,0)+IF(AND(BO25&gt;0,OR(Inputs!C21&gt;Inputs!C16,AND(Inputs!C21=Inputs!C16,7&lt;2))),1,0)+IF(AND(BW25&gt;0,OR(Inputs!C22&gt;Inputs!C16,AND(Inputs!C22=Inputs!C16,8&lt;2))),1,0)+IF(AND(CE25&gt;0,OR(Inputs!C23&gt;Inputs!C16,AND(Inputs!C23=Inputs!C16,9&lt;2))),1,0)))</f>
        <v>99</v>
      </c>
      <c r="AF25" s="3">
        <f>IF(Inputs!$B$27&lt;&gt;"Ready","PENDING INPUTS",IF(A25&gt;Inputs!$B$6,0,MIN(MAX(0,(AA25+AB25+AC25)-AD25),MAX(0,C25-D25-(IF(O25&lt;AE25,K25+L25+M25-N25,0)+IF(W25&lt;AE25,S25+T25+U25-V25,0)+IF(AE25&lt;AE25,AA25+AB25+AC25-AD25,0)+IF(AM25&lt;AE25,AI25+AJ25+AK25-AL25,0)+IF(AU25&lt;AE25,AQ25+AR25+AS25-AT25,0)+IF(BC25&lt;AE25,AY25+AZ25+BA25-BB25,0)+IF(BK25&lt;AE25,BG25+BH25+BI25-BJ25,0)+IF(BS25&lt;AE25,BO25+BP25+BQ25-BR25,0)+IF(CA25&lt;AE25,BW25+BX25+BY25-BZ25,0)+IF(CI25&lt;AE25,CE25+CF25+CG25-CH25,0))))))</f>
        <v>0</v>
      </c>
      <c r="AG25" s="3">
        <f>IF(Inputs!$B$27&lt;&gt;"Ready","PENDING INPUTS",MIN((AA25+AB25+AC25),IF(D25&gt;C25,IF(D25=0,0,AD25*C25/D25),AD25+AF25)))</f>
        <v>0</v>
      </c>
      <c r="AH25" s="3">
        <f>IF(Inputs!$B$27&lt;&gt;"Ready","PENDING INPUTS",MAX(0,(AA25+AB25+AC25)-AG25))</f>
        <v>0</v>
      </c>
      <c r="AI25" s="3">
        <f>IF(Inputs!$B$27&lt;&gt;"Ready","PENDING INPUTS",AP24)</f>
        <v>0</v>
      </c>
      <c r="AJ25" s="3">
        <f>IF(Inputs!$B$27&lt;&gt;"Ready","PENDING INPUTS",IF(A25&lt;=Inputs!$B$6,ROUND(AI25*Inputs!C17/12,2),0))</f>
        <v>0</v>
      </c>
      <c r="AK25" s="3">
        <f>IF(Inputs!$B$27&lt;&gt;"Ready","PENDING INPUTS",IF(AND(A25&lt;=Inputs!$B$6,AI25&gt;0),Inputs!G17,0))</f>
        <v>0</v>
      </c>
      <c r="AL25" s="3">
        <f>IF(Inputs!$B$27&lt;&gt;"Ready","PENDING INPUTS",IF(A25&gt;Inputs!$B$6,0,MIN((AI25+AJ25+AK25),IF(Inputs!H17=1,Inputs!D17,MAX(Inputs!F17,ROUND(AI25*Inputs!E17+AJ25+AK25,2))))))</f>
        <v>0</v>
      </c>
      <c r="AM25">
        <f>IF(Inputs!$B$27&lt;&gt;"Ready","PENDING INPUTS",IF(AI25&lt;=0,99,1+IF(AND(K25&gt;0,OR(Inputs!C14&gt;Inputs!C17,AND(Inputs!C14=Inputs!C17,0&lt;3))),1,0)+IF(AND(S25&gt;0,OR(Inputs!C15&gt;Inputs!C17,AND(Inputs!C15=Inputs!C17,1&lt;3))),1,0)+IF(AND(AA25&gt;0,OR(Inputs!C16&gt;Inputs!C17,AND(Inputs!C16=Inputs!C17,2&lt;3))),1,0)+IF(AND(AQ25&gt;0,OR(Inputs!C18&gt;Inputs!C17,AND(Inputs!C18=Inputs!C17,4&lt;3))),1,0)+IF(AND(AY25&gt;0,OR(Inputs!C19&gt;Inputs!C17,AND(Inputs!C19=Inputs!C17,5&lt;3))),1,0)+IF(AND(BG25&gt;0,OR(Inputs!C20&gt;Inputs!C17,AND(Inputs!C20=Inputs!C17,6&lt;3))),1,0)+IF(AND(BO25&gt;0,OR(Inputs!C21&gt;Inputs!C17,AND(Inputs!C21=Inputs!C17,7&lt;3))),1,0)+IF(AND(BW25&gt;0,OR(Inputs!C22&gt;Inputs!C17,AND(Inputs!C22=Inputs!C17,8&lt;3))),1,0)+IF(AND(CE25&gt;0,OR(Inputs!C23&gt;Inputs!C17,AND(Inputs!C23=Inputs!C17,9&lt;3))),1,0)))</f>
        <v>99</v>
      </c>
      <c r="AN25" s="3">
        <f>IF(Inputs!$B$27&lt;&gt;"Ready","PENDING INPUTS",IF(A25&gt;Inputs!$B$6,0,MIN(MAX(0,(AI25+AJ25+AK25)-AL25),MAX(0,C25-D25-(IF(O25&lt;AM25,K25+L25+M25-N25,0)+IF(W25&lt;AM25,S25+T25+U25-V25,0)+IF(AE25&lt;AM25,AA25+AB25+AC25-AD25,0)+IF(AM25&lt;AM25,AI25+AJ25+AK25-AL25,0)+IF(AU25&lt;AM25,AQ25+AR25+AS25-AT25,0)+IF(BC25&lt;AM25,AY25+AZ25+BA25-BB25,0)+IF(BK25&lt;AM25,BG25+BH25+BI25-BJ25,0)+IF(BS25&lt;AM25,BO25+BP25+BQ25-BR25,0)+IF(CA25&lt;AM25,BW25+BX25+BY25-BZ25,0)+IF(CI25&lt;AM25,CE25+CF25+CG25-CH25,0))))))</f>
        <v>0</v>
      </c>
      <c r="AO25" s="3">
        <f>IF(Inputs!$B$27&lt;&gt;"Ready","PENDING INPUTS",MIN((AI25+AJ25+AK25),IF(D25&gt;C25,IF(D25=0,0,AL25*C25/D25),AL25+AN25)))</f>
        <v>0</v>
      </c>
      <c r="AP25" s="3">
        <f>IF(Inputs!$B$27&lt;&gt;"Ready","PENDING INPUTS",MAX(0,(AI25+AJ25+AK25)-AO25))</f>
        <v>0</v>
      </c>
      <c r="AQ25" s="3">
        <f>IF(Inputs!$B$27&lt;&gt;"Ready","PENDING INPUTS",AX24)</f>
        <v>0</v>
      </c>
      <c r="AR25" s="3">
        <f>IF(Inputs!$B$27&lt;&gt;"Ready","PENDING INPUTS",IF(A25&lt;=Inputs!$B$6,ROUND(AQ25*Inputs!C18/12,2),0))</f>
        <v>0</v>
      </c>
      <c r="AS25" s="3">
        <f>IF(Inputs!$B$27&lt;&gt;"Ready","PENDING INPUTS",IF(AND(A25&lt;=Inputs!$B$6,AQ25&gt;0),Inputs!G18,0))</f>
        <v>0</v>
      </c>
      <c r="AT25" s="3">
        <f>IF(Inputs!$B$27&lt;&gt;"Ready","PENDING INPUTS",IF(A25&gt;Inputs!$B$6,0,MIN((AQ25+AR25+AS25),IF(Inputs!H18=1,Inputs!D18,MAX(Inputs!F18,ROUND(AQ25*Inputs!E18+AR25+AS25,2))))))</f>
        <v>0</v>
      </c>
      <c r="AU25">
        <f>IF(Inputs!$B$27&lt;&gt;"Ready","PENDING INPUTS",IF(AQ25&lt;=0,99,1+IF(AND(K25&gt;0,OR(Inputs!C14&gt;Inputs!C18,AND(Inputs!C14=Inputs!C18,0&lt;4))),1,0)+IF(AND(S25&gt;0,OR(Inputs!C15&gt;Inputs!C18,AND(Inputs!C15=Inputs!C18,1&lt;4))),1,0)+IF(AND(AA25&gt;0,OR(Inputs!C16&gt;Inputs!C18,AND(Inputs!C16=Inputs!C18,2&lt;4))),1,0)+IF(AND(AI25&gt;0,OR(Inputs!C17&gt;Inputs!C18,AND(Inputs!C17=Inputs!C18,3&lt;4))),1,0)+IF(AND(AY25&gt;0,OR(Inputs!C19&gt;Inputs!C18,AND(Inputs!C19=Inputs!C18,5&lt;4))),1,0)+IF(AND(BG25&gt;0,OR(Inputs!C20&gt;Inputs!C18,AND(Inputs!C20=Inputs!C18,6&lt;4))),1,0)+IF(AND(BO25&gt;0,OR(Inputs!C21&gt;Inputs!C18,AND(Inputs!C21=Inputs!C18,7&lt;4))),1,0)+IF(AND(BW25&gt;0,OR(Inputs!C22&gt;Inputs!C18,AND(Inputs!C22=Inputs!C18,8&lt;4))),1,0)+IF(AND(CE25&gt;0,OR(Inputs!C23&gt;Inputs!C18,AND(Inputs!C23=Inputs!C18,9&lt;4))),1,0)))</f>
        <v>99</v>
      </c>
      <c r="AV25" s="3">
        <f>IF(Inputs!$B$27&lt;&gt;"Ready","PENDING INPUTS",IF(A25&gt;Inputs!$B$6,0,MIN(MAX(0,(AQ25+AR25+AS25)-AT25),MAX(0,C25-D25-(IF(O25&lt;AU25,K25+L25+M25-N25,0)+IF(W25&lt;AU25,S25+T25+U25-V25,0)+IF(AE25&lt;AU25,AA25+AB25+AC25-AD25,0)+IF(AM25&lt;AU25,AI25+AJ25+AK25-AL25,0)+IF(AU25&lt;AU25,AQ25+AR25+AS25-AT25,0)+IF(BC25&lt;AU25,AY25+AZ25+BA25-BB25,0)+IF(BK25&lt;AU25,BG25+BH25+BI25-BJ25,0)+IF(BS25&lt;AU25,BO25+BP25+BQ25-BR25,0)+IF(CA25&lt;AU25,BW25+BX25+BY25-BZ25,0)+IF(CI25&lt;AU25,CE25+CF25+CG25-CH25,0))))))</f>
        <v>0</v>
      </c>
      <c r="AW25" s="3">
        <f>IF(Inputs!$B$27&lt;&gt;"Ready","PENDING INPUTS",MIN((AQ25+AR25+AS25),IF(D25&gt;C25,IF(D25=0,0,AT25*C25/D25),AT25+AV25)))</f>
        <v>0</v>
      </c>
      <c r="AX25" s="3">
        <f>IF(Inputs!$B$27&lt;&gt;"Ready","PENDING INPUTS",MAX(0,(AQ25+AR25+AS25)-AW25))</f>
        <v>0</v>
      </c>
      <c r="AY25" s="3">
        <f>IF(Inputs!$B$27&lt;&gt;"Ready","PENDING INPUTS",BF24)</f>
        <v>0</v>
      </c>
      <c r="AZ25" s="3">
        <f>IF(Inputs!$B$27&lt;&gt;"Ready","PENDING INPUTS",IF(A25&lt;=Inputs!$B$6,ROUND(AY25*Inputs!C19/12,2),0))</f>
        <v>0</v>
      </c>
      <c r="BA25" s="3">
        <f>IF(Inputs!$B$27&lt;&gt;"Ready","PENDING INPUTS",IF(AND(A25&lt;=Inputs!$B$6,AY25&gt;0),Inputs!G19,0))</f>
        <v>0</v>
      </c>
      <c r="BB25" s="3">
        <f>IF(Inputs!$B$27&lt;&gt;"Ready","PENDING INPUTS",IF(A25&gt;Inputs!$B$6,0,MIN((AY25+AZ25+BA25),IF(Inputs!H19=1,Inputs!D19,MAX(Inputs!F19,ROUND(AY25*Inputs!E19+AZ25+BA25,2))))))</f>
        <v>0</v>
      </c>
      <c r="BC25">
        <f>IF(Inputs!$B$27&lt;&gt;"Ready","PENDING INPUTS",IF(AY25&lt;=0,99,1+IF(AND(K25&gt;0,OR(Inputs!C14&gt;Inputs!C19,AND(Inputs!C14=Inputs!C19,0&lt;5))),1,0)+IF(AND(S25&gt;0,OR(Inputs!C15&gt;Inputs!C19,AND(Inputs!C15=Inputs!C19,1&lt;5))),1,0)+IF(AND(AA25&gt;0,OR(Inputs!C16&gt;Inputs!C19,AND(Inputs!C16=Inputs!C19,2&lt;5))),1,0)+IF(AND(AI25&gt;0,OR(Inputs!C17&gt;Inputs!C19,AND(Inputs!C17=Inputs!C19,3&lt;5))),1,0)+IF(AND(AQ25&gt;0,OR(Inputs!C18&gt;Inputs!C19,AND(Inputs!C18=Inputs!C19,4&lt;5))),1,0)+IF(AND(BG25&gt;0,OR(Inputs!C20&gt;Inputs!C19,AND(Inputs!C20=Inputs!C19,6&lt;5))),1,0)+IF(AND(BO25&gt;0,OR(Inputs!C21&gt;Inputs!C19,AND(Inputs!C21=Inputs!C19,7&lt;5))),1,0)+IF(AND(BW25&gt;0,OR(Inputs!C22&gt;Inputs!C19,AND(Inputs!C22=Inputs!C19,8&lt;5))),1,0)+IF(AND(CE25&gt;0,OR(Inputs!C23&gt;Inputs!C19,AND(Inputs!C23=Inputs!C19,9&lt;5))),1,0)))</f>
        <v>99</v>
      </c>
      <c r="BD25" s="3">
        <f>IF(Inputs!$B$27&lt;&gt;"Ready","PENDING INPUTS",IF(A25&gt;Inputs!$B$6,0,MIN(MAX(0,(AY25+AZ25+BA25)-BB25),MAX(0,C25-D25-(IF(O25&lt;BC25,K25+L25+M25-N25,0)+IF(W25&lt;BC25,S25+T25+U25-V25,0)+IF(AE25&lt;BC25,AA25+AB25+AC25-AD25,0)+IF(AM25&lt;BC25,AI25+AJ25+AK25-AL25,0)+IF(AU25&lt;BC25,AQ25+AR25+AS25-AT25,0)+IF(BC25&lt;BC25,AY25+AZ25+BA25-BB25,0)+IF(BK25&lt;BC25,BG25+BH25+BI25-BJ25,0)+IF(BS25&lt;BC25,BO25+BP25+BQ25-BR25,0)+IF(CA25&lt;BC25,BW25+BX25+BY25-BZ25,0)+IF(CI25&lt;BC25,CE25+CF25+CG25-CH25,0))))))</f>
        <v>0</v>
      </c>
      <c r="BE25" s="3">
        <f>IF(Inputs!$B$27&lt;&gt;"Ready","PENDING INPUTS",MIN((AY25+AZ25+BA25),IF(D25&gt;C25,IF(D25=0,0,BB25*C25/D25),BB25+BD25)))</f>
        <v>0</v>
      </c>
      <c r="BF25" s="3">
        <f>IF(Inputs!$B$27&lt;&gt;"Ready","PENDING INPUTS",MAX(0,(AY25+AZ25+BA25)-BE25))</f>
        <v>0</v>
      </c>
      <c r="BG25" s="3">
        <f>IF(Inputs!$B$27&lt;&gt;"Ready","PENDING INPUTS",BN24)</f>
        <v>0</v>
      </c>
      <c r="BH25" s="3">
        <f>IF(Inputs!$B$27&lt;&gt;"Ready","PENDING INPUTS",IF(A25&lt;=Inputs!$B$6,ROUND(BG25*Inputs!C20/12,2),0))</f>
        <v>0</v>
      </c>
      <c r="BI25" s="3">
        <f>IF(Inputs!$B$27&lt;&gt;"Ready","PENDING INPUTS",IF(AND(A25&lt;=Inputs!$B$6,BG25&gt;0),Inputs!G20,0))</f>
        <v>0</v>
      </c>
      <c r="BJ25" s="3">
        <f>IF(Inputs!$B$27&lt;&gt;"Ready","PENDING INPUTS",IF(A25&gt;Inputs!$B$6,0,MIN((BG25+BH25+BI25),IF(Inputs!H20=1,Inputs!D20,MAX(Inputs!F20,ROUND(BG25*Inputs!E20+BH25+BI25,2))))))</f>
        <v>0</v>
      </c>
      <c r="BK25">
        <f>IF(Inputs!$B$27&lt;&gt;"Ready","PENDING INPUTS",IF(BG25&lt;=0,99,1+IF(AND(K25&gt;0,OR(Inputs!C14&gt;Inputs!C20,AND(Inputs!C14=Inputs!C20,0&lt;6))),1,0)+IF(AND(S25&gt;0,OR(Inputs!C15&gt;Inputs!C20,AND(Inputs!C15=Inputs!C20,1&lt;6))),1,0)+IF(AND(AA25&gt;0,OR(Inputs!C16&gt;Inputs!C20,AND(Inputs!C16=Inputs!C20,2&lt;6))),1,0)+IF(AND(AI25&gt;0,OR(Inputs!C17&gt;Inputs!C20,AND(Inputs!C17=Inputs!C20,3&lt;6))),1,0)+IF(AND(AQ25&gt;0,OR(Inputs!C18&gt;Inputs!C20,AND(Inputs!C18=Inputs!C20,4&lt;6))),1,0)+IF(AND(AY25&gt;0,OR(Inputs!C19&gt;Inputs!C20,AND(Inputs!C19=Inputs!C20,5&lt;6))),1,0)+IF(AND(BO25&gt;0,OR(Inputs!C21&gt;Inputs!C20,AND(Inputs!C21=Inputs!C20,7&lt;6))),1,0)+IF(AND(BW25&gt;0,OR(Inputs!C22&gt;Inputs!C20,AND(Inputs!C22=Inputs!C20,8&lt;6))),1,0)+IF(AND(CE25&gt;0,OR(Inputs!C23&gt;Inputs!C20,AND(Inputs!C23=Inputs!C20,9&lt;6))),1,0)))</f>
        <v>99</v>
      </c>
      <c r="BL25" s="3">
        <f>IF(Inputs!$B$27&lt;&gt;"Ready","PENDING INPUTS",IF(A25&gt;Inputs!$B$6,0,MIN(MAX(0,(BG25+BH25+BI25)-BJ25),MAX(0,C25-D25-(IF(O25&lt;BK25,K25+L25+M25-N25,0)+IF(W25&lt;BK25,S25+T25+U25-V25,0)+IF(AE25&lt;BK25,AA25+AB25+AC25-AD25,0)+IF(AM25&lt;BK25,AI25+AJ25+AK25-AL25,0)+IF(AU25&lt;BK25,AQ25+AR25+AS25-AT25,0)+IF(BC25&lt;BK25,AY25+AZ25+BA25-BB25,0)+IF(BK25&lt;BK25,BG25+BH25+BI25-BJ25,0)+IF(BS25&lt;BK25,BO25+BP25+BQ25-BR25,0)+IF(CA25&lt;BK25,BW25+BX25+BY25-BZ25,0)+IF(CI25&lt;BK25,CE25+CF25+CG25-CH25,0))))))</f>
        <v>0</v>
      </c>
      <c r="BM25" s="3">
        <f>IF(Inputs!$B$27&lt;&gt;"Ready","PENDING INPUTS",MIN((BG25+BH25+BI25),IF(D25&gt;C25,IF(D25=0,0,BJ25*C25/D25),BJ25+BL25)))</f>
        <v>0</v>
      </c>
      <c r="BN25" s="3">
        <f>IF(Inputs!$B$27&lt;&gt;"Ready","PENDING INPUTS",MAX(0,(BG25+BH25+BI25)-BM25))</f>
        <v>0</v>
      </c>
      <c r="BO25" s="3">
        <f>IF(Inputs!$B$27&lt;&gt;"Ready","PENDING INPUTS",BV24)</f>
        <v>0</v>
      </c>
      <c r="BP25" s="3">
        <f>IF(Inputs!$B$27&lt;&gt;"Ready","PENDING INPUTS",IF(A25&lt;=Inputs!$B$6,ROUND(BO25*Inputs!C21/12,2),0))</f>
        <v>0</v>
      </c>
      <c r="BQ25" s="3">
        <f>IF(Inputs!$B$27&lt;&gt;"Ready","PENDING INPUTS",IF(AND(A25&lt;=Inputs!$B$6,BO25&gt;0),Inputs!G21,0))</f>
        <v>0</v>
      </c>
      <c r="BR25" s="3">
        <f>IF(Inputs!$B$27&lt;&gt;"Ready","PENDING INPUTS",IF(A25&gt;Inputs!$B$6,0,MIN((BO25+BP25+BQ25),IF(Inputs!H21=1,Inputs!D21,MAX(Inputs!F21,ROUND(BO25*Inputs!E21+BP25+BQ25,2))))))</f>
        <v>0</v>
      </c>
      <c r="BS25">
        <f>IF(Inputs!$B$27&lt;&gt;"Ready","PENDING INPUTS",IF(BO25&lt;=0,99,1+IF(AND(K25&gt;0,OR(Inputs!C14&gt;Inputs!C21,AND(Inputs!C14=Inputs!C21,0&lt;7))),1,0)+IF(AND(S25&gt;0,OR(Inputs!C15&gt;Inputs!C21,AND(Inputs!C15=Inputs!C21,1&lt;7))),1,0)+IF(AND(AA25&gt;0,OR(Inputs!C16&gt;Inputs!C21,AND(Inputs!C16=Inputs!C21,2&lt;7))),1,0)+IF(AND(AI25&gt;0,OR(Inputs!C17&gt;Inputs!C21,AND(Inputs!C17=Inputs!C21,3&lt;7))),1,0)+IF(AND(AQ25&gt;0,OR(Inputs!C18&gt;Inputs!C21,AND(Inputs!C18=Inputs!C21,4&lt;7))),1,0)+IF(AND(AY25&gt;0,OR(Inputs!C19&gt;Inputs!C21,AND(Inputs!C19=Inputs!C21,5&lt;7))),1,0)+IF(AND(BG25&gt;0,OR(Inputs!C20&gt;Inputs!C21,AND(Inputs!C20=Inputs!C21,6&lt;7))),1,0)+IF(AND(BW25&gt;0,OR(Inputs!C22&gt;Inputs!C21,AND(Inputs!C22=Inputs!C21,8&lt;7))),1,0)+IF(AND(CE25&gt;0,OR(Inputs!C23&gt;Inputs!C21,AND(Inputs!C23=Inputs!C21,9&lt;7))),1,0)))</f>
        <v>99</v>
      </c>
      <c r="BT25" s="3">
        <f>IF(Inputs!$B$27&lt;&gt;"Ready","PENDING INPUTS",IF(A25&gt;Inputs!$B$6,0,MIN(MAX(0,(BO25+BP25+BQ25)-BR25),MAX(0,C25-D25-(IF(O25&lt;BS25,K25+L25+M25-N25,0)+IF(W25&lt;BS25,S25+T25+U25-V25,0)+IF(AE25&lt;BS25,AA25+AB25+AC25-AD25,0)+IF(AM25&lt;BS25,AI25+AJ25+AK25-AL25,0)+IF(AU25&lt;BS25,AQ25+AR25+AS25-AT25,0)+IF(BC25&lt;BS25,AY25+AZ25+BA25-BB25,0)+IF(BK25&lt;BS25,BG25+BH25+BI25-BJ25,0)+IF(BS25&lt;BS25,BO25+BP25+BQ25-BR25,0)+IF(CA25&lt;BS25,BW25+BX25+BY25-BZ25,0)+IF(CI25&lt;BS25,CE25+CF25+CG25-CH25,0))))))</f>
        <v>0</v>
      </c>
      <c r="BU25" s="3">
        <f>IF(Inputs!$B$27&lt;&gt;"Ready","PENDING INPUTS",MIN((BO25+BP25+BQ25),IF(D25&gt;C25,IF(D25=0,0,BR25*C25/D25),BR25+BT25)))</f>
        <v>0</v>
      </c>
      <c r="BV25" s="3">
        <f>IF(Inputs!$B$27&lt;&gt;"Ready","PENDING INPUTS",MAX(0,(BO25+BP25+BQ25)-BU25))</f>
        <v>0</v>
      </c>
      <c r="BW25" s="3">
        <f>IF(Inputs!$B$27&lt;&gt;"Ready","PENDING INPUTS",CD24)</f>
        <v>0</v>
      </c>
      <c r="BX25" s="3">
        <f>IF(Inputs!$B$27&lt;&gt;"Ready","PENDING INPUTS",IF(A25&lt;=Inputs!$B$6,ROUND(BW25*Inputs!C22/12,2),0))</f>
        <v>0</v>
      </c>
      <c r="BY25" s="3">
        <f>IF(Inputs!$B$27&lt;&gt;"Ready","PENDING INPUTS",IF(AND(A25&lt;=Inputs!$B$6,BW25&gt;0),Inputs!G22,0))</f>
        <v>0</v>
      </c>
      <c r="BZ25" s="3">
        <f>IF(Inputs!$B$27&lt;&gt;"Ready","PENDING INPUTS",IF(A25&gt;Inputs!$B$6,0,MIN((BW25+BX25+BY25),IF(Inputs!H22=1,Inputs!D22,MAX(Inputs!F22,ROUND(BW25*Inputs!E22+BX25+BY25,2))))))</f>
        <v>0</v>
      </c>
      <c r="CA25">
        <f>IF(Inputs!$B$27&lt;&gt;"Ready","PENDING INPUTS",IF(BW25&lt;=0,99,1+IF(AND(K25&gt;0,OR(Inputs!C14&gt;Inputs!C22,AND(Inputs!C14=Inputs!C22,0&lt;8))),1,0)+IF(AND(S25&gt;0,OR(Inputs!C15&gt;Inputs!C22,AND(Inputs!C15=Inputs!C22,1&lt;8))),1,0)+IF(AND(AA25&gt;0,OR(Inputs!C16&gt;Inputs!C22,AND(Inputs!C16=Inputs!C22,2&lt;8))),1,0)+IF(AND(AI25&gt;0,OR(Inputs!C17&gt;Inputs!C22,AND(Inputs!C17=Inputs!C22,3&lt;8))),1,0)+IF(AND(AQ25&gt;0,OR(Inputs!C18&gt;Inputs!C22,AND(Inputs!C18=Inputs!C22,4&lt;8))),1,0)+IF(AND(AY25&gt;0,OR(Inputs!C19&gt;Inputs!C22,AND(Inputs!C19=Inputs!C22,5&lt;8))),1,0)+IF(AND(BG25&gt;0,OR(Inputs!C20&gt;Inputs!C22,AND(Inputs!C20=Inputs!C22,6&lt;8))),1,0)+IF(AND(BO25&gt;0,OR(Inputs!C21&gt;Inputs!C22,AND(Inputs!C21=Inputs!C22,7&lt;8))),1,0)+IF(AND(CE25&gt;0,OR(Inputs!C23&gt;Inputs!C22,AND(Inputs!C23=Inputs!C22,9&lt;8))),1,0)))</f>
        <v>99</v>
      </c>
      <c r="CB25" s="3">
        <f>IF(Inputs!$B$27&lt;&gt;"Ready","PENDING INPUTS",IF(A25&gt;Inputs!$B$6,0,MIN(MAX(0,(BW25+BX25+BY25)-BZ25),MAX(0,C25-D25-(IF(O25&lt;CA25,K25+L25+M25-N25,0)+IF(W25&lt;CA25,S25+T25+U25-V25,0)+IF(AE25&lt;CA25,AA25+AB25+AC25-AD25,0)+IF(AM25&lt;CA25,AI25+AJ25+AK25-AL25,0)+IF(AU25&lt;CA25,AQ25+AR25+AS25-AT25,0)+IF(BC25&lt;CA25,AY25+AZ25+BA25-BB25,0)+IF(BK25&lt;CA25,BG25+BH25+BI25-BJ25,0)+IF(BS25&lt;CA25,BO25+BP25+BQ25-BR25,0)+IF(CA25&lt;CA25,BW25+BX25+BY25-BZ25,0)+IF(CI25&lt;CA25,CE25+CF25+CG25-CH25,0))))))</f>
        <v>0</v>
      </c>
      <c r="CC25" s="3">
        <f>IF(Inputs!$B$27&lt;&gt;"Ready","PENDING INPUTS",MIN((BW25+BX25+BY25),IF(D25&gt;C25,IF(D25=0,0,BZ25*C25/D25),BZ25+CB25)))</f>
        <v>0</v>
      </c>
      <c r="CD25" s="3">
        <f>IF(Inputs!$B$27&lt;&gt;"Ready","PENDING INPUTS",MAX(0,(BW25+BX25+BY25)-CC25))</f>
        <v>0</v>
      </c>
      <c r="CE25" s="3">
        <f>IF(Inputs!$B$27&lt;&gt;"Ready","PENDING INPUTS",CL24)</f>
        <v>0</v>
      </c>
      <c r="CF25" s="3">
        <f>IF(Inputs!$B$27&lt;&gt;"Ready","PENDING INPUTS",IF(A25&lt;=Inputs!$B$6,ROUND(CE25*Inputs!C23/12,2),0))</f>
        <v>0</v>
      </c>
      <c r="CG25" s="3">
        <f>IF(Inputs!$B$27&lt;&gt;"Ready","PENDING INPUTS",IF(AND(A25&lt;=Inputs!$B$6,CE25&gt;0),Inputs!G23,0))</f>
        <v>0</v>
      </c>
      <c r="CH25" s="3">
        <f>IF(Inputs!$B$27&lt;&gt;"Ready","PENDING INPUTS",IF(A25&gt;Inputs!$B$6,0,MIN((CE25+CF25+CG25),IF(Inputs!H23=1,Inputs!D23,MAX(Inputs!F23,ROUND(CE25*Inputs!E23+CF25+CG25,2))))))</f>
        <v>0</v>
      </c>
      <c r="CI25">
        <f>IF(Inputs!$B$27&lt;&gt;"Ready","PENDING INPUTS",IF(CE25&lt;=0,99,1+IF(AND(K25&gt;0,OR(Inputs!C14&gt;Inputs!C23,AND(Inputs!C14=Inputs!C23,0&lt;9))),1,0)+IF(AND(S25&gt;0,OR(Inputs!C15&gt;Inputs!C23,AND(Inputs!C15=Inputs!C23,1&lt;9))),1,0)+IF(AND(AA25&gt;0,OR(Inputs!C16&gt;Inputs!C23,AND(Inputs!C16=Inputs!C23,2&lt;9))),1,0)+IF(AND(AI25&gt;0,OR(Inputs!C17&gt;Inputs!C23,AND(Inputs!C17=Inputs!C23,3&lt;9))),1,0)+IF(AND(AQ25&gt;0,OR(Inputs!C18&gt;Inputs!C23,AND(Inputs!C18=Inputs!C23,4&lt;9))),1,0)+IF(AND(AY25&gt;0,OR(Inputs!C19&gt;Inputs!C23,AND(Inputs!C19=Inputs!C23,5&lt;9))),1,0)+IF(AND(BG25&gt;0,OR(Inputs!C20&gt;Inputs!C23,AND(Inputs!C20=Inputs!C23,6&lt;9))),1,0)+IF(AND(BO25&gt;0,OR(Inputs!C21&gt;Inputs!C23,AND(Inputs!C21=Inputs!C23,7&lt;9))),1,0)+IF(AND(BW25&gt;0,OR(Inputs!C22&gt;Inputs!C23,AND(Inputs!C22=Inputs!C23,8&lt;9))),1,0)))</f>
        <v>99</v>
      </c>
      <c r="CJ25" s="3">
        <f>IF(Inputs!$B$27&lt;&gt;"Ready","PENDING INPUTS",IF(A25&gt;Inputs!$B$6,0,MIN(MAX(0,(CE25+CF25+CG25)-CH25),MAX(0,C25-D25-(IF(O25&lt;CI25,K25+L25+M25-N25,0)+IF(W25&lt;CI25,S25+T25+U25-V25,0)+IF(AE25&lt;CI25,AA25+AB25+AC25-AD25,0)+IF(AM25&lt;CI25,AI25+AJ25+AK25-AL25,0)+IF(AU25&lt;CI25,AQ25+AR25+AS25-AT25,0)+IF(BC25&lt;CI25,AY25+AZ25+BA25-BB25,0)+IF(BK25&lt;CI25,BG25+BH25+BI25-BJ25,0)+IF(BS25&lt;CI25,BO25+BP25+BQ25-BR25,0)+IF(CA25&lt;CI25,BW25+BX25+BY25-BZ25,0)+IF(CI25&lt;CI25,CE25+CF25+CG25-CH25,0))))))</f>
        <v>0</v>
      </c>
      <c r="CK25" s="3">
        <f>IF(Inputs!$B$27&lt;&gt;"Ready","PENDING INPUTS",MIN((CE25+CF25+CG25),IF(D25&gt;C25,IF(D25=0,0,CH25*C25/D25),CH25+CJ25)))</f>
        <v>0</v>
      </c>
      <c r="CL25" s="3">
        <f>IF(Inputs!$B$27&lt;&gt;"Ready","PENDING INPUTS",MAX(0,(CE25+CF25+CG25)-CK25))</f>
        <v>0</v>
      </c>
    </row>
    <row r="26" spans="1:90" ht="27.95" customHeight="1" x14ac:dyDescent="0.25">
      <c r="A26">
        <v>22</v>
      </c>
      <c r="B26" s="13">
        <f>IF(Inputs!$B$27&lt;&gt;"Ready","PENDING INPUTS",EDATE(Inputs!$B$5,A26-1))</f>
        <v>46935</v>
      </c>
      <c r="C26" s="3">
        <f>IF(Inputs!$B$27&lt;&gt;"Ready","PENDING INPUTS",IF(A26&lt;=Inputs!$B$6,MAX(0,Inputs!$B$4+IF(A26=Inputs!$B$7,Inputs!$B$8,0)+IF(A26=Inputs!$B$9,Inputs!$B$10,0)),0))</f>
        <v>0</v>
      </c>
      <c r="D26" s="3">
        <f>IF(Inputs!$B$27&lt;&gt;"Ready","PENDING INPUTS",SUM(N26,V26,AD26,AL26,AT26,BB26,BJ26,BR26,BZ26,CH26))</f>
        <v>0</v>
      </c>
      <c r="E26" s="3">
        <f>IF(Inputs!$B$27&lt;&gt;"Ready","PENDING INPUTS",MAX(0,D26-C26))</f>
        <v>0</v>
      </c>
      <c r="F26" s="3">
        <f>IF(Inputs!$B$27&lt;&gt;"Ready","PENDING INPUTS",SUM(Q26,Y26,AG26,AO26,AW26,BE26,BM26,BU26,CC26,CK26))</f>
        <v>0</v>
      </c>
      <c r="G26" s="3">
        <f>IF(Inputs!$B$27&lt;&gt;"Ready","PENDING INPUTS",SUM(L26,T26,AB26,AJ26,AR26,AZ26,BH26,BP26,BX26,CF26))</f>
        <v>0</v>
      </c>
      <c r="H26" s="3">
        <f>IF(Inputs!$B$27&lt;&gt;"Ready","PENDING INPUTS",SUM(M26,U26,AC26,AK26,AS26,BA26,BI26,BQ26,BY26,CG26))</f>
        <v>0</v>
      </c>
      <c r="I26" s="3">
        <f>IF(Inputs!$B$27&lt;&gt;"Ready","PENDING INPUTS",SUM(R26,Z26,AH26,AP26,AX26,BF26,BN26,BV26,CD26,CL26))</f>
        <v>0</v>
      </c>
      <c r="J26" t="str">
        <f>IF(Inputs!$B$27&lt;&gt;"Ready","PENDING INPUTS",IF(A26&gt;Inputs!$B$6,"Beyond horizon",IF(E26&gt;0.005,"MINIMUM SHORTFALL",IF(I26&lt;0.005,"Paid off","In progress"))))</f>
        <v>Paid off</v>
      </c>
      <c r="K26" s="3">
        <f>IF(Inputs!$B$27&lt;&gt;"Ready","PENDING INPUTS",R25)</f>
        <v>0</v>
      </c>
      <c r="L26" s="3">
        <f>IF(Inputs!$B$27&lt;&gt;"Ready","PENDING INPUTS",IF(A26&lt;=Inputs!$B$6,ROUND(K26*Inputs!C14/12,2),0))</f>
        <v>0</v>
      </c>
      <c r="M26" s="3">
        <f>IF(Inputs!$B$27&lt;&gt;"Ready","PENDING INPUTS",IF(AND(A26&lt;=Inputs!$B$6,K26&gt;0),Inputs!G14,0))</f>
        <v>0</v>
      </c>
      <c r="N26" s="3">
        <f>IF(Inputs!$B$27&lt;&gt;"Ready","PENDING INPUTS",IF(A26&gt;Inputs!$B$6,0,MIN((K26+L26+M26),IF(Inputs!H14=1,Inputs!D14,MAX(Inputs!F14,ROUND(K26*Inputs!E14+L26+M26,2))))))</f>
        <v>0</v>
      </c>
      <c r="O26">
        <f>IF(Inputs!$B$27&lt;&gt;"Ready","PENDING INPUTS",IF(K26&lt;=0,99,1+IF(AND(S26&gt;0,OR(Inputs!C15&gt;Inputs!C14,AND(Inputs!C15=Inputs!C14,1&lt;0))),1,0)+IF(AND(AA26&gt;0,OR(Inputs!C16&gt;Inputs!C14,AND(Inputs!C16=Inputs!C14,2&lt;0))),1,0)+IF(AND(AI26&gt;0,OR(Inputs!C17&gt;Inputs!C14,AND(Inputs!C17=Inputs!C14,3&lt;0))),1,0)+IF(AND(AQ26&gt;0,OR(Inputs!C18&gt;Inputs!C14,AND(Inputs!C18=Inputs!C14,4&lt;0))),1,0)+IF(AND(AY26&gt;0,OR(Inputs!C19&gt;Inputs!C14,AND(Inputs!C19=Inputs!C14,5&lt;0))),1,0)+IF(AND(BG26&gt;0,OR(Inputs!C20&gt;Inputs!C14,AND(Inputs!C20=Inputs!C14,6&lt;0))),1,0)+IF(AND(BO26&gt;0,OR(Inputs!C21&gt;Inputs!C14,AND(Inputs!C21=Inputs!C14,7&lt;0))),1,0)+IF(AND(BW26&gt;0,OR(Inputs!C22&gt;Inputs!C14,AND(Inputs!C22=Inputs!C14,8&lt;0))),1,0)+IF(AND(CE26&gt;0,OR(Inputs!C23&gt;Inputs!C14,AND(Inputs!C23=Inputs!C14,9&lt;0))),1,0)))</f>
        <v>99</v>
      </c>
      <c r="P26" s="3">
        <f>IF(Inputs!$B$27&lt;&gt;"Ready","PENDING INPUTS",IF(A26&gt;Inputs!$B$6,0,MIN(MAX(0,(K26+L26+M26)-N26),MAX(0,C26-D26-(IF(O26&lt;O26,K26+L26+M26-N26,0)+IF(W26&lt;O26,S26+T26+U26-V26,0)+IF(AE26&lt;O26,AA26+AB26+AC26-AD26,0)+IF(AM26&lt;O26,AI26+AJ26+AK26-AL26,0)+IF(AU26&lt;O26,AQ26+AR26+AS26-AT26,0)+IF(BC26&lt;O26,AY26+AZ26+BA26-BB26,0)+IF(BK26&lt;O26,BG26+BH26+BI26-BJ26,0)+IF(BS26&lt;O26,BO26+BP26+BQ26-BR26,0)+IF(CA26&lt;O26,BW26+BX26+BY26-BZ26,0)+IF(CI26&lt;O26,CE26+CF26+CG26-CH26,0))))))</f>
        <v>0</v>
      </c>
      <c r="Q26" s="3">
        <f>IF(Inputs!$B$27&lt;&gt;"Ready","PENDING INPUTS",MIN((K26+L26+M26),IF(D26&gt;C26,IF(D26=0,0,N26*C26/D26),N26+P26)))</f>
        <v>0</v>
      </c>
      <c r="R26" s="3">
        <f>IF(Inputs!$B$27&lt;&gt;"Ready","PENDING INPUTS",MAX(0,(K26+L26+M26)-Q26))</f>
        <v>0</v>
      </c>
      <c r="S26" s="3">
        <f>IF(Inputs!$B$27&lt;&gt;"Ready","PENDING INPUTS",Z25)</f>
        <v>0</v>
      </c>
      <c r="T26" s="3">
        <f>IF(Inputs!$B$27&lt;&gt;"Ready","PENDING INPUTS",IF(A26&lt;=Inputs!$B$6,ROUND(S26*Inputs!C15/12,2),0))</f>
        <v>0</v>
      </c>
      <c r="U26" s="3">
        <f>IF(Inputs!$B$27&lt;&gt;"Ready","PENDING INPUTS",IF(AND(A26&lt;=Inputs!$B$6,S26&gt;0),Inputs!G15,0))</f>
        <v>0</v>
      </c>
      <c r="V26" s="3">
        <f>IF(Inputs!$B$27&lt;&gt;"Ready","PENDING INPUTS",IF(A26&gt;Inputs!$B$6,0,MIN((S26+T26+U26),IF(Inputs!H15=1,Inputs!D15,MAX(Inputs!F15,ROUND(S26*Inputs!E15+T26+U26,2))))))</f>
        <v>0</v>
      </c>
      <c r="W26">
        <f>IF(Inputs!$B$27&lt;&gt;"Ready","PENDING INPUTS",IF(S26&lt;=0,99,1+IF(AND(K26&gt;0,OR(Inputs!C14&gt;Inputs!C15,AND(Inputs!C14=Inputs!C15,0&lt;1))),1,0)+IF(AND(AA26&gt;0,OR(Inputs!C16&gt;Inputs!C15,AND(Inputs!C16=Inputs!C15,2&lt;1))),1,0)+IF(AND(AI26&gt;0,OR(Inputs!C17&gt;Inputs!C15,AND(Inputs!C17=Inputs!C15,3&lt;1))),1,0)+IF(AND(AQ26&gt;0,OR(Inputs!C18&gt;Inputs!C15,AND(Inputs!C18=Inputs!C15,4&lt;1))),1,0)+IF(AND(AY26&gt;0,OR(Inputs!C19&gt;Inputs!C15,AND(Inputs!C19=Inputs!C15,5&lt;1))),1,0)+IF(AND(BG26&gt;0,OR(Inputs!C20&gt;Inputs!C15,AND(Inputs!C20=Inputs!C15,6&lt;1))),1,0)+IF(AND(BO26&gt;0,OR(Inputs!C21&gt;Inputs!C15,AND(Inputs!C21=Inputs!C15,7&lt;1))),1,0)+IF(AND(BW26&gt;0,OR(Inputs!C22&gt;Inputs!C15,AND(Inputs!C22=Inputs!C15,8&lt;1))),1,0)+IF(AND(CE26&gt;0,OR(Inputs!C23&gt;Inputs!C15,AND(Inputs!C23=Inputs!C15,9&lt;1))),1,0)))</f>
        <v>99</v>
      </c>
      <c r="X26" s="3">
        <f>IF(Inputs!$B$27&lt;&gt;"Ready","PENDING INPUTS",IF(A26&gt;Inputs!$B$6,0,MIN(MAX(0,(S26+T26+U26)-V26),MAX(0,C26-D26-(IF(O26&lt;W26,K26+L26+M26-N26,0)+IF(W26&lt;W26,S26+T26+U26-V26,0)+IF(AE26&lt;W26,AA26+AB26+AC26-AD26,0)+IF(AM26&lt;W26,AI26+AJ26+AK26-AL26,0)+IF(AU26&lt;W26,AQ26+AR26+AS26-AT26,0)+IF(BC26&lt;W26,AY26+AZ26+BA26-BB26,0)+IF(BK26&lt;W26,BG26+BH26+BI26-BJ26,0)+IF(BS26&lt;W26,BO26+BP26+BQ26-BR26,0)+IF(CA26&lt;W26,BW26+BX26+BY26-BZ26,0)+IF(CI26&lt;W26,CE26+CF26+CG26-CH26,0))))))</f>
        <v>0</v>
      </c>
      <c r="Y26" s="3">
        <f>IF(Inputs!$B$27&lt;&gt;"Ready","PENDING INPUTS",MIN((S26+T26+U26),IF(D26&gt;C26,IF(D26=0,0,V26*C26/D26),V26+X26)))</f>
        <v>0</v>
      </c>
      <c r="Z26" s="3">
        <f>IF(Inputs!$B$27&lt;&gt;"Ready","PENDING INPUTS",MAX(0,(S26+T26+U26)-Y26))</f>
        <v>0</v>
      </c>
      <c r="AA26" s="3">
        <f>IF(Inputs!$B$27&lt;&gt;"Ready","PENDING INPUTS",AH25)</f>
        <v>0</v>
      </c>
      <c r="AB26" s="3">
        <f>IF(Inputs!$B$27&lt;&gt;"Ready","PENDING INPUTS",IF(A26&lt;=Inputs!$B$6,ROUND(AA26*Inputs!C16/12,2),0))</f>
        <v>0</v>
      </c>
      <c r="AC26" s="3">
        <f>IF(Inputs!$B$27&lt;&gt;"Ready","PENDING INPUTS",IF(AND(A26&lt;=Inputs!$B$6,AA26&gt;0),Inputs!G16,0))</f>
        <v>0</v>
      </c>
      <c r="AD26" s="3">
        <f>IF(Inputs!$B$27&lt;&gt;"Ready","PENDING INPUTS",IF(A26&gt;Inputs!$B$6,0,MIN((AA26+AB26+AC26),IF(Inputs!H16=1,Inputs!D16,MAX(Inputs!F16,ROUND(AA26*Inputs!E16+AB26+AC26,2))))))</f>
        <v>0</v>
      </c>
      <c r="AE26">
        <f>IF(Inputs!$B$27&lt;&gt;"Ready","PENDING INPUTS",IF(AA26&lt;=0,99,1+IF(AND(K26&gt;0,OR(Inputs!C14&gt;Inputs!C16,AND(Inputs!C14=Inputs!C16,0&lt;2))),1,0)+IF(AND(S26&gt;0,OR(Inputs!C15&gt;Inputs!C16,AND(Inputs!C15=Inputs!C16,1&lt;2))),1,0)+IF(AND(AI26&gt;0,OR(Inputs!C17&gt;Inputs!C16,AND(Inputs!C17=Inputs!C16,3&lt;2))),1,0)+IF(AND(AQ26&gt;0,OR(Inputs!C18&gt;Inputs!C16,AND(Inputs!C18=Inputs!C16,4&lt;2))),1,0)+IF(AND(AY26&gt;0,OR(Inputs!C19&gt;Inputs!C16,AND(Inputs!C19=Inputs!C16,5&lt;2))),1,0)+IF(AND(BG26&gt;0,OR(Inputs!C20&gt;Inputs!C16,AND(Inputs!C20=Inputs!C16,6&lt;2))),1,0)+IF(AND(BO26&gt;0,OR(Inputs!C21&gt;Inputs!C16,AND(Inputs!C21=Inputs!C16,7&lt;2))),1,0)+IF(AND(BW26&gt;0,OR(Inputs!C22&gt;Inputs!C16,AND(Inputs!C22=Inputs!C16,8&lt;2))),1,0)+IF(AND(CE26&gt;0,OR(Inputs!C23&gt;Inputs!C16,AND(Inputs!C23=Inputs!C16,9&lt;2))),1,0)))</f>
        <v>99</v>
      </c>
      <c r="AF26" s="3">
        <f>IF(Inputs!$B$27&lt;&gt;"Ready","PENDING INPUTS",IF(A26&gt;Inputs!$B$6,0,MIN(MAX(0,(AA26+AB26+AC26)-AD26),MAX(0,C26-D26-(IF(O26&lt;AE26,K26+L26+M26-N26,0)+IF(W26&lt;AE26,S26+T26+U26-V26,0)+IF(AE26&lt;AE26,AA26+AB26+AC26-AD26,0)+IF(AM26&lt;AE26,AI26+AJ26+AK26-AL26,0)+IF(AU26&lt;AE26,AQ26+AR26+AS26-AT26,0)+IF(BC26&lt;AE26,AY26+AZ26+BA26-BB26,0)+IF(BK26&lt;AE26,BG26+BH26+BI26-BJ26,0)+IF(BS26&lt;AE26,BO26+BP26+BQ26-BR26,0)+IF(CA26&lt;AE26,BW26+BX26+BY26-BZ26,0)+IF(CI26&lt;AE26,CE26+CF26+CG26-CH26,0))))))</f>
        <v>0</v>
      </c>
      <c r="AG26" s="3">
        <f>IF(Inputs!$B$27&lt;&gt;"Ready","PENDING INPUTS",MIN((AA26+AB26+AC26),IF(D26&gt;C26,IF(D26=0,0,AD26*C26/D26),AD26+AF26)))</f>
        <v>0</v>
      </c>
      <c r="AH26" s="3">
        <f>IF(Inputs!$B$27&lt;&gt;"Ready","PENDING INPUTS",MAX(0,(AA26+AB26+AC26)-AG26))</f>
        <v>0</v>
      </c>
      <c r="AI26" s="3">
        <f>IF(Inputs!$B$27&lt;&gt;"Ready","PENDING INPUTS",AP25)</f>
        <v>0</v>
      </c>
      <c r="AJ26" s="3">
        <f>IF(Inputs!$B$27&lt;&gt;"Ready","PENDING INPUTS",IF(A26&lt;=Inputs!$B$6,ROUND(AI26*Inputs!C17/12,2),0))</f>
        <v>0</v>
      </c>
      <c r="AK26" s="3">
        <f>IF(Inputs!$B$27&lt;&gt;"Ready","PENDING INPUTS",IF(AND(A26&lt;=Inputs!$B$6,AI26&gt;0),Inputs!G17,0))</f>
        <v>0</v>
      </c>
      <c r="AL26" s="3">
        <f>IF(Inputs!$B$27&lt;&gt;"Ready","PENDING INPUTS",IF(A26&gt;Inputs!$B$6,0,MIN((AI26+AJ26+AK26),IF(Inputs!H17=1,Inputs!D17,MAX(Inputs!F17,ROUND(AI26*Inputs!E17+AJ26+AK26,2))))))</f>
        <v>0</v>
      </c>
      <c r="AM26">
        <f>IF(Inputs!$B$27&lt;&gt;"Ready","PENDING INPUTS",IF(AI26&lt;=0,99,1+IF(AND(K26&gt;0,OR(Inputs!C14&gt;Inputs!C17,AND(Inputs!C14=Inputs!C17,0&lt;3))),1,0)+IF(AND(S26&gt;0,OR(Inputs!C15&gt;Inputs!C17,AND(Inputs!C15=Inputs!C17,1&lt;3))),1,0)+IF(AND(AA26&gt;0,OR(Inputs!C16&gt;Inputs!C17,AND(Inputs!C16=Inputs!C17,2&lt;3))),1,0)+IF(AND(AQ26&gt;0,OR(Inputs!C18&gt;Inputs!C17,AND(Inputs!C18=Inputs!C17,4&lt;3))),1,0)+IF(AND(AY26&gt;0,OR(Inputs!C19&gt;Inputs!C17,AND(Inputs!C19=Inputs!C17,5&lt;3))),1,0)+IF(AND(BG26&gt;0,OR(Inputs!C20&gt;Inputs!C17,AND(Inputs!C20=Inputs!C17,6&lt;3))),1,0)+IF(AND(BO26&gt;0,OR(Inputs!C21&gt;Inputs!C17,AND(Inputs!C21=Inputs!C17,7&lt;3))),1,0)+IF(AND(BW26&gt;0,OR(Inputs!C22&gt;Inputs!C17,AND(Inputs!C22=Inputs!C17,8&lt;3))),1,0)+IF(AND(CE26&gt;0,OR(Inputs!C23&gt;Inputs!C17,AND(Inputs!C23=Inputs!C17,9&lt;3))),1,0)))</f>
        <v>99</v>
      </c>
      <c r="AN26" s="3">
        <f>IF(Inputs!$B$27&lt;&gt;"Ready","PENDING INPUTS",IF(A26&gt;Inputs!$B$6,0,MIN(MAX(0,(AI26+AJ26+AK26)-AL26),MAX(0,C26-D26-(IF(O26&lt;AM26,K26+L26+M26-N26,0)+IF(W26&lt;AM26,S26+T26+U26-V26,0)+IF(AE26&lt;AM26,AA26+AB26+AC26-AD26,0)+IF(AM26&lt;AM26,AI26+AJ26+AK26-AL26,0)+IF(AU26&lt;AM26,AQ26+AR26+AS26-AT26,0)+IF(BC26&lt;AM26,AY26+AZ26+BA26-BB26,0)+IF(BK26&lt;AM26,BG26+BH26+BI26-BJ26,0)+IF(BS26&lt;AM26,BO26+BP26+BQ26-BR26,0)+IF(CA26&lt;AM26,BW26+BX26+BY26-BZ26,0)+IF(CI26&lt;AM26,CE26+CF26+CG26-CH26,0))))))</f>
        <v>0</v>
      </c>
      <c r="AO26" s="3">
        <f>IF(Inputs!$B$27&lt;&gt;"Ready","PENDING INPUTS",MIN((AI26+AJ26+AK26),IF(D26&gt;C26,IF(D26=0,0,AL26*C26/D26),AL26+AN26)))</f>
        <v>0</v>
      </c>
      <c r="AP26" s="3">
        <f>IF(Inputs!$B$27&lt;&gt;"Ready","PENDING INPUTS",MAX(0,(AI26+AJ26+AK26)-AO26))</f>
        <v>0</v>
      </c>
      <c r="AQ26" s="3">
        <f>IF(Inputs!$B$27&lt;&gt;"Ready","PENDING INPUTS",AX25)</f>
        <v>0</v>
      </c>
      <c r="AR26" s="3">
        <f>IF(Inputs!$B$27&lt;&gt;"Ready","PENDING INPUTS",IF(A26&lt;=Inputs!$B$6,ROUND(AQ26*Inputs!C18/12,2),0))</f>
        <v>0</v>
      </c>
      <c r="AS26" s="3">
        <f>IF(Inputs!$B$27&lt;&gt;"Ready","PENDING INPUTS",IF(AND(A26&lt;=Inputs!$B$6,AQ26&gt;0),Inputs!G18,0))</f>
        <v>0</v>
      </c>
      <c r="AT26" s="3">
        <f>IF(Inputs!$B$27&lt;&gt;"Ready","PENDING INPUTS",IF(A26&gt;Inputs!$B$6,0,MIN((AQ26+AR26+AS26),IF(Inputs!H18=1,Inputs!D18,MAX(Inputs!F18,ROUND(AQ26*Inputs!E18+AR26+AS26,2))))))</f>
        <v>0</v>
      </c>
      <c r="AU26">
        <f>IF(Inputs!$B$27&lt;&gt;"Ready","PENDING INPUTS",IF(AQ26&lt;=0,99,1+IF(AND(K26&gt;0,OR(Inputs!C14&gt;Inputs!C18,AND(Inputs!C14=Inputs!C18,0&lt;4))),1,0)+IF(AND(S26&gt;0,OR(Inputs!C15&gt;Inputs!C18,AND(Inputs!C15=Inputs!C18,1&lt;4))),1,0)+IF(AND(AA26&gt;0,OR(Inputs!C16&gt;Inputs!C18,AND(Inputs!C16=Inputs!C18,2&lt;4))),1,0)+IF(AND(AI26&gt;0,OR(Inputs!C17&gt;Inputs!C18,AND(Inputs!C17=Inputs!C18,3&lt;4))),1,0)+IF(AND(AY26&gt;0,OR(Inputs!C19&gt;Inputs!C18,AND(Inputs!C19=Inputs!C18,5&lt;4))),1,0)+IF(AND(BG26&gt;0,OR(Inputs!C20&gt;Inputs!C18,AND(Inputs!C20=Inputs!C18,6&lt;4))),1,0)+IF(AND(BO26&gt;0,OR(Inputs!C21&gt;Inputs!C18,AND(Inputs!C21=Inputs!C18,7&lt;4))),1,0)+IF(AND(BW26&gt;0,OR(Inputs!C22&gt;Inputs!C18,AND(Inputs!C22=Inputs!C18,8&lt;4))),1,0)+IF(AND(CE26&gt;0,OR(Inputs!C23&gt;Inputs!C18,AND(Inputs!C23=Inputs!C18,9&lt;4))),1,0)))</f>
        <v>99</v>
      </c>
      <c r="AV26" s="3">
        <f>IF(Inputs!$B$27&lt;&gt;"Ready","PENDING INPUTS",IF(A26&gt;Inputs!$B$6,0,MIN(MAX(0,(AQ26+AR26+AS26)-AT26),MAX(0,C26-D26-(IF(O26&lt;AU26,K26+L26+M26-N26,0)+IF(W26&lt;AU26,S26+T26+U26-V26,0)+IF(AE26&lt;AU26,AA26+AB26+AC26-AD26,0)+IF(AM26&lt;AU26,AI26+AJ26+AK26-AL26,0)+IF(AU26&lt;AU26,AQ26+AR26+AS26-AT26,0)+IF(BC26&lt;AU26,AY26+AZ26+BA26-BB26,0)+IF(BK26&lt;AU26,BG26+BH26+BI26-BJ26,0)+IF(BS26&lt;AU26,BO26+BP26+BQ26-BR26,0)+IF(CA26&lt;AU26,BW26+BX26+BY26-BZ26,0)+IF(CI26&lt;AU26,CE26+CF26+CG26-CH26,0))))))</f>
        <v>0</v>
      </c>
      <c r="AW26" s="3">
        <f>IF(Inputs!$B$27&lt;&gt;"Ready","PENDING INPUTS",MIN((AQ26+AR26+AS26),IF(D26&gt;C26,IF(D26=0,0,AT26*C26/D26),AT26+AV26)))</f>
        <v>0</v>
      </c>
      <c r="AX26" s="3">
        <f>IF(Inputs!$B$27&lt;&gt;"Ready","PENDING INPUTS",MAX(0,(AQ26+AR26+AS26)-AW26))</f>
        <v>0</v>
      </c>
      <c r="AY26" s="3">
        <f>IF(Inputs!$B$27&lt;&gt;"Ready","PENDING INPUTS",BF25)</f>
        <v>0</v>
      </c>
      <c r="AZ26" s="3">
        <f>IF(Inputs!$B$27&lt;&gt;"Ready","PENDING INPUTS",IF(A26&lt;=Inputs!$B$6,ROUND(AY26*Inputs!C19/12,2),0))</f>
        <v>0</v>
      </c>
      <c r="BA26" s="3">
        <f>IF(Inputs!$B$27&lt;&gt;"Ready","PENDING INPUTS",IF(AND(A26&lt;=Inputs!$B$6,AY26&gt;0),Inputs!G19,0))</f>
        <v>0</v>
      </c>
      <c r="BB26" s="3">
        <f>IF(Inputs!$B$27&lt;&gt;"Ready","PENDING INPUTS",IF(A26&gt;Inputs!$B$6,0,MIN((AY26+AZ26+BA26),IF(Inputs!H19=1,Inputs!D19,MAX(Inputs!F19,ROUND(AY26*Inputs!E19+AZ26+BA26,2))))))</f>
        <v>0</v>
      </c>
      <c r="BC26">
        <f>IF(Inputs!$B$27&lt;&gt;"Ready","PENDING INPUTS",IF(AY26&lt;=0,99,1+IF(AND(K26&gt;0,OR(Inputs!C14&gt;Inputs!C19,AND(Inputs!C14=Inputs!C19,0&lt;5))),1,0)+IF(AND(S26&gt;0,OR(Inputs!C15&gt;Inputs!C19,AND(Inputs!C15=Inputs!C19,1&lt;5))),1,0)+IF(AND(AA26&gt;0,OR(Inputs!C16&gt;Inputs!C19,AND(Inputs!C16=Inputs!C19,2&lt;5))),1,0)+IF(AND(AI26&gt;0,OR(Inputs!C17&gt;Inputs!C19,AND(Inputs!C17=Inputs!C19,3&lt;5))),1,0)+IF(AND(AQ26&gt;0,OR(Inputs!C18&gt;Inputs!C19,AND(Inputs!C18=Inputs!C19,4&lt;5))),1,0)+IF(AND(BG26&gt;0,OR(Inputs!C20&gt;Inputs!C19,AND(Inputs!C20=Inputs!C19,6&lt;5))),1,0)+IF(AND(BO26&gt;0,OR(Inputs!C21&gt;Inputs!C19,AND(Inputs!C21=Inputs!C19,7&lt;5))),1,0)+IF(AND(BW26&gt;0,OR(Inputs!C22&gt;Inputs!C19,AND(Inputs!C22=Inputs!C19,8&lt;5))),1,0)+IF(AND(CE26&gt;0,OR(Inputs!C23&gt;Inputs!C19,AND(Inputs!C23=Inputs!C19,9&lt;5))),1,0)))</f>
        <v>99</v>
      </c>
      <c r="BD26" s="3">
        <f>IF(Inputs!$B$27&lt;&gt;"Ready","PENDING INPUTS",IF(A26&gt;Inputs!$B$6,0,MIN(MAX(0,(AY26+AZ26+BA26)-BB26),MAX(0,C26-D26-(IF(O26&lt;BC26,K26+L26+M26-N26,0)+IF(W26&lt;BC26,S26+T26+U26-V26,0)+IF(AE26&lt;BC26,AA26+AB26+AC26-AD26,0)+IF(AM26&lt;BC26,AI26+AJ26+AK26-AL26,0)+IF(AU26&lt;BC26,AQ26+AR26+AS26-AT26,0)+IF(BC26&lt;BC26,AY26+AZ26+BA26-BB26,0)+IF(BK26&lt;BC26,BG26+BH26+BI26-BJ26,0)+IF(BS26&lt;BC26,BO26+BP26+BQ26-BR26,0)+IF(CA26&lt;BC26,BW26+BX26+BY26-BZ26,0)+IF(CI26&lt;BC26,CE26+CF26+CG26-CH26,0))))))</f>
        <v>0</v>
      </c>
      <c r="BE26" s="3">
        <f>IF(Inputs!$B$27&lt;&gt;"Ready","PENDING INPUTS",MIN((AY26+AZ26+BA26),IF(D26&gt;C26,IF(D26=0,0,BB26*C26/D26),BB26+BD26)))</f>
        <v>0</v>
      </c>
      <c r="BF26" s="3">
        <f>IF(Inputs!$B$27&lt;&gt;"Ready","PENDING INPUTS",MAX(0,(AY26+AZ26+BA26)-BE26))</f>
        <v>0</v>
      </c>
      <c r="BG26" s="3">
        <f>IF(Inputs!$B$27&lt;&gt;"Ready","PENDING INPUTS",BN25)</f>
        <v>0</v>
      </c>
      <c r="BH26" s="3">
        <f>IF(Inputs!$B$27&lt;&gt;"Ready","PENDING INPUTS",IF(A26&lt;=Inputs!$B$6,ROUND(BG26*Inputs!C20/12,2),0))</f>
        <v>0</v>
      </c>
      <c r="BI26" s="3">
        <f>IF(Inputs!$B$27&lt;&gt;"Ready","PENDING INPUTS",IF(AND(A26&lt;=Inputs!$B$6,BG26&gt;0),Inputs!G20,0))</f>
        <v>0</v>
      </c>
      <c r="BJ26" s="3">
        <f>IF(Inputs!$B$27&lt;&gt;"Ready","PENDING INPUTS",IF(A26&gt;Inputs!$B$6,0,MIN((BG26+BH26+BI26),IF(Inputs!H20=1,Inputs!D20,MAX(Inputs!F20,ROUND(BG26*Inputs!E20+BH26+BI26,2))))))</f>
        <v>0</v>
      </c>
      <c r="BK26">
        <f>IF(Inputs!$B$27&lt;&gt;"Ready","PENDING INPUTS",IF(BG26&lt;=0,99,1+IF(AND(K26&gt;0,OR(Inputs!C14&gt;Inputs!C20,AND(Inputs!C14=Inputs!C20,0&lt;6))),1,0)+IF(AND(S26&gt;0,OR(Inputs!C15&gt;Inputs!C20,AND(Inputs!C15=Inputs!C20,1&lt;6))),1,0)+IF(AND(AA26&gt;0,OR(Inputs!C16&gt;Inputs!C20,AND(Inputs!C16=Inputs!C20,2&lt;6))),1,0)+IF(AND(AI26&gt;0,OR(Inputs!C17&gt;Inputs!C20,AND(Inputs!C17=Inputs!C20,3&lt;6))),1,0)+IF(AND(AQ26&gt;0,OR(Inputs!C18&gt;Inputs!C20,AND(Inputs!C18=Inputs!C20,4&lt;6))),1,0)+IF(AND(AY26&gt;0,OR(Inputs!C19&gt;Inputs!C20,AND(Inputs!C19=Inputs!C20,5&lt;6))),1,0)+IF(AND(BO26&gt;0,OR(Inputs!C21&gt;Inputs!C20,AND(Inputs!C21=Inputs!C20,7&lt;6))),1,0)+IF(AND(BW26&gt;0,OR(Inputs!C22&gt;Inputs!C20,AND(Inputs!C22=Inputs!C20,8&lt;6))),1,0)+IF(AND(CE26&gt;0,OR(Inputs!C23&gt;Inputs!C20,AND(Inputs!C23=Inputs!C20,9&lt;6))),1,0)))</f>
        <v>99</v>
      </c>
      <c r="BL26" s="3">
        <f>IF(Inputs!$B$27&lt;&gt;"Ready","PENDING INPUTS",IF(A26&gt;Inputs!$B$6,0,MIN(MAX(0,(BG26+BH26+BI26)-BJ26),MAX(0,C26-D26-(IF(O26&lt;BK26,K26+L26+M26-N26,0)+IF(W26&lt;BK26,S26+T26+U26-V26,0)+IF(AE26&lt;BK26,AA26+AB26+AC26-AD26,0)+IF(AM26&lt;BK26,AI26+AJ26+AK26-AL26,0)+IF(AU26&lt;BK26,AQ26+AR26+AS26-AT26,0)+IF(BC26&lt;BK26,AY26+AZ26+BA26-BB26,0)+IF(BK26&lt;BK26,BG26+BH26+BI26-BJ26,0)+IF(BS26&lt;BK26,BO26+BP26+BQ26-BR26,0)+IF(CA26&lt;BK26,BW26+BX26+BY26-BZ26,0)+IF(CI26&lt;BK26,CE26+CF26+CG26-CH26,0))))))</f>
        <v>0</v>
      </c>
      <c r="BM26" s="3">
        <f>IF(Inputs!$B$27&lt;&gt;"Ready","PENDING INPUTS",MIN((BG26+BH26+BI26),IF(D26&gt;C26,IF(D26=0,0,BJ26*C26/D26),BJ26+BL26)))</f>
        <v>0</v>
      </c>
      <c r="BN26" s="3">
        <f>IF(Inputs!$B$27&lt;&gt;"Ready","PENDING INPUTS",MAX(0,(BG26+BH26+BI26)-BM26))</f>
        <v>0</v>
      </c>
      <c r="BO26" s="3">
        <f>IF(Inputs!$B$27&lt;&gt;"Ready","PENDING INPUTS",BV25)</f>
        <v>0</v>
      </c>
      <c r="BP26" s="3">
        <f>IF(Inputs!$B$27&lt;&gt;"Ready","PENDING INPUTS",IF(A26&lt;=Inputs!$B$6,ROUND(BO26*Inputs!C21/12,2),0))</f>
        <v>0</v>
      </c>
      <c r="BQ26" s="3">
        <f>IF(Inputs!$B$27&lt;&gt;"Ready","PENDING INPUTS",IF(AND(A26&lt;=Inputs!$B$6,BO26&gt;0),Inputs!G21,0))</f>
        <v>0</v>
      </c>
      <c r="BR26" s="3">
        <f>IF(Inputs!$B$27&lt;&gt;"Ready","PENDING INPUTS",IF(A26&gt;Inputs!$B$6,0,MIN((BO26+BP26+BQ26),IF(Inputs!H21=1,Inputs!D21,MAX(Inputs!F21,ROUND(BO26*Inputs!E21+BP26+BQ26,2))))))</f>
        <v>0</v>
      </c>
      <c r="BS26">
        <f>IF(Inputs!$B$27&lt;&gt;"Ready","PENDING INPUTS",IF(BO26&lt;=0,99,1+IF(AND(K26&gt;0,OR(Inputs!C14&gt;Inputs!C21,AND(Inputs!C14=Inputs!C21,0&lt;7))),1,0)+IF(AND(S26&gt;0,OR(Inputs!C15&gt;Inputs!C21,AND(Inputs!C15=Inputs!C21,1&lt;7))),1,0)+IF(AND(AA26&gt;0,OR(Inputs!C16&gt;Inputs!C21,AND(Inputs!C16=Inputs!C21,2&lt;7))),1,0)+IF(AND(AI26&gt;0,OR(Inputs!C17&gt;Inputs!C21,AND(Inputs!C17=Inputs!C21,3&lt;7))),1,0)+IF(AND(AQ26&gt;0,OR(Inputs!C18&gt;Inputs!C21,AND(Inputs!C18=Inputs!C21,4&lt;7))),1,0)+IF(AND(AY26&gt;0,OR(Inputs!C19&gt;Inputs!C21,AND(Inputs!C19=Inputs!C21,5&lt;7))),1,0)+IF(AND(BG26&gt;0,OR(Inputs!C20&gt;Inputs!C21,AND(Inputs!C20=Inputs!C21,6&lt;7))),1,0)+IF(AND(BW26&gt;0,OR(Inputs!C22&gt;Inputs!C21,AND(Inputs!C22=Inputs!C21,8&lt;7))),1,0)+IF(AND(CE26&gt;0,OR(Inputs!C23&gt;Inputs!C21,AND(Inputs!C23=Inputs!C21,9&lt;7))),1,0)))</f>
        <v>99</v>
      </c>
      <c r="BT26" s="3">
        <f>IF(Inputs!$B$27&lt;&gt;"Ready","PENDING INPUTS",IF(A26&gt;Inputs!$B$6,0,MIN(MAX(0,(BO26+BP26+BQ26)-BR26),MAX(0,C26-D26-(IF(O26&lt;BS26,K26+L26+M26-N26,0)+IF(W26&lt;BS26,S26+T26+U26-V26,0)+IF(AE26&lt;BS26,AA26+AB26+AC26-AD26,0)+IF(AM26&lt;BS26,AI26+AJ26+AK26-AL26,0)+IF(AU26&lt;BS26,AQ26+AR26+AS26-AT26,0)+IF(BC26&lt;BS26,AY26+AZ26+BA26-BB26,0)+IF(BK26&lt;BS26,BG26+BH26+BI26-BJ26,0)+IF(BS26&lt;BS26,BO26+BP26+BQ26-BR26,0)+IF(CA26&lt;BS26,BW26+BX26+BY26-BZ26,0)+IF(CI26&lt;BS26,CE26+CF26+CG26-CH26,0))))))</f>
        <v>0</v>
      </c>
      <c r="BU26" s="3">
        <f>IF(Inputs!$B$27&lt;&gt;"Ready","PENDING INPUTS",MIN((BO26+BP26+BQ26),IF(D26&gt;C26,IF(D26=0,0,BR26*C26/D26),BR26+BT26)))</f>
        <v>0</v>
      </c>
      <c r="BV26" s="3">
        <f>IF(Inputs!$B$27&lt;&gt;"Ready","PENDING INPUTS",MAX(0,(BO26+BP26+BQ26)-BU26))</f>
        <v>0</v>
      </c>
      <c r="BW26" s="3">
        <f>IF(Inputs!$B$27&lt;&gt;"Ready","PENDING INPUTS",CD25)</f>
        <v>0</v>
      </c>
      <c r="BX26" s="3">
        <f>IF(Inputs!$B$27&lt;&gt;"Ready","PENDING INPUTS",IF(A26&lt;=Inputs!$B$6,ROUND(BW26*Inputs!C22/12,2),0))</f>
        <v>0</v>
      </c>
      <c r="BY26" s="3">
        <f>IF(Inputs!$B$27&lt;&gt;"Ready","PENDING INPUTS",IF(AND(A26&lt;=Inputs!$B$6,BW26&gt;0),Inputs!G22,0))</f>
        <v>0</v>
      </c>
      <c r="BZ26" s="3">
        <f>IF(Inputs!$B$27&lt;&gt;"Ready","PENDING INPUTS",IF(A26&gt;Inputs!$B$6,0,MIN((BW26+BX26+BY26),IF(Inputs!H22=1,Inputs!D22,MAX(Inputs!F22,ROUND(BW26*Inputs!E22+BX26+BY26,2))))))</f>
        <v>0</v>
      </c>
      <c r="CA26">
        <f>IF(Inputs!$B$27&lt;&gt;"Ready","PENDING INPUTS",IF(BW26&lt;=0,99,1+IF(AND(K26&gt;0,OR(Inputs!C14&gt;Inputs!C22,AND(Inputs!C14=Inputs!C22,0&lt;8))),1,0)+IF(AND(S26&gt;0,OR(Inputs!C15&gt;Inputs!C22,AND(Inputs!C15=Inputs!C22,1&lt;8))),1,0)+IF(AND(AA26&gt;0,OR(Inputs!C16&gt;Inputs!C22,AND(Inputs!C16=Inputs!C22,2&lt;8))),1,0)+IF(AND(AI26&gt;0,OR(Inputs!C17&gt;Inputs!C22,AND(Inputs!C17=Inputs!C22,3&lt;8))),1,0)+IF(AND(AQ26&gt;0,OR(Inputs!C18&gt;Inputs!C22,AND(Inputs!C18=Inputs!C22,4&lt;8))),1,0)+IF(AND(AY26&gt;0,OR(Inputs!C19&gt;Inputs!C22,AND(Inputs!C19=Inputs!C22,5&lt;8))),1,0)+IF(AND(BG26&gt;0,OR(Inputs!C20&gt;Inputs!C22,AND(Inputs!C20=Inputs!C22,6&lt;8))),1,0)+IF(AND(BO26&gt;0,OR(Inputs!C21&gt;Inputs!C22,AND(Inputs!C21=Inputs!C22,7&lt;8))),1,0)+IF(AND(CE26&gt;0,OR(Inputs!C23&gt;Inputs!C22,AND(Inputs!C23=Inputs!C22,9&lt;8))),1,0)))</f>
        <v>99</v>
      </c>
      <c r="CB26" s="3">
        <f>IF(Inputs!$B$27&lt;&gt;"Ready","PENDING INPUTS",IF(A26&gt;Inputs!$B$6,0,MIN(MAX(0,(BW26+BX26+BY26)-BZ26),MAX(0,C26-D26-(IF(O26&lt;CA26,K26+L26+M26-N26,0)+IF(W26&lt;CA26,S26+T26+U26-V26,0)+IF(AE26&lt;CA26,AA26+AB26+AC26-AD26,0)+IF(AM26&lt;CA26,AI26+AJ26+AK26-AL26,0)+IF(AU26&lt;CA26,AQ26+AR26+AS26-AT26,0)+IF(BC26&lt;CA26,AY26+AZ26+BA26-BB26,0)+IF(BK26&lt;CA26,BG26+BH26+BI26-BJ26,0)+IF(BS26&lt;CA26,BO26+BP26+BQ26-BR26,0)+IF(CA26&lt;CA26,BW26+BX26+BY26-BZ26,0)+IF(CI26&lt;CA26,CE26+CF26+CG26-CH26,0))))))</f>
        <v>0</v>
      </c>
      <c r="CC26" s="3">
        <f>IF(Inputs!$B$27&lt;&gt;"Ready","PENDING INPUTS",MIN((BW26+BX26+BY26),IF(D26&gt;C26,IF(D26=0,0,BZ26*C26/D26),BZ26+CB26)))</f>
        <v>0</v>
      </c>
      <c r="CD26" s="3">
        <f>IF(Inputs!$B$27&lt;&gt;"Ready","PENDING INPUTS",MAX(0,(BW26+BX26+BY26)-CC26))</f>
        <v>0</v>
      </c>
      <c r="CE26" s="3">
        <f>IF(Inputs!$B$27&lt;&gt;"Ready","PENDING INPUTS",CL25)</f>
        <v>0</v>
      </c>
      <c r="CF26" s="3">
        <f>IF(Inputs!$B$27&lt;&gt;"Ready","PENDING INPUTS",IF(A26&lt;=Inputs!$B$6,ROUND(CE26*Inputs!C23/12,2),0))</f>
        <v>0</v>
      </c>
      <c r="CG26" s="3">
        <f>IF(Inputs!$B$27&lt;&gt;"Ready","PENDING INPUTS",IF(AND(A26&lt;=Inputs!$B$6,CE26&gt;0),Inputs!G23,0))</f>
        <v>0</v>
      </c>
      <c r="CH26" s="3">
        <f>IF(Inputs!$B$27&lt;&gt;"Ready","PENDING INPUTS",IF(A26&gt;Inputs!$B$6,0,MIN((CE26+CF26+CG26),IF(Inputs!H23=1,Inputs!D23,MAX(Inputs!F23,ROUND(CE26*Inputs!E23+CF26+CG26,2))))))</f>
        <v>0</v>
      </c>
      <c r="CI26">
        <f>IF(Inputs!$B$27&lt;&gt;"Ready","PENDING INPUTS",IF(CE26&lt;=0,99,1+IF(AND(K26&gt;0,OR(Inputs!C14&gt;Inputs!C23,AND(Inputs!C14=Inputs!C23,0&lt;9))),1,0)+IF(AND(S26&gt;0,OR(Inputs!C15&gt;Inputs!C23,AND(Inputs!C15=Inputs!C23,1&lt;9))),1,0)+IF(AND(AA26&gt;0,OR(Inputs!C16&gt;Inputs!C23,AND(Inputs!C16=Inputs!C23,2&lt;9))),1,0)+IF(AND(AI26&gt;0,OR(Inputs!C17&gt;Inputs!C23,AND(Inputs!C17=Inputs!C23,3&lt;9))),1,0)+IF(AND(AQ26&gt;0,OR(Inputs!C18&gt;Inputs!C23,AND(Inputs!C18=Inputs!C23,4&lt;9))),1,0)+IF(AND(AY26&gt;0,OR(Inputs!C19&gt;Inputs!C23,AND(Inputs!C19=Inputs!C23,5&lt;9))),1,0)+IF(AND(BG26&gt;0,OR(Inputs!C20&gt;Inputs!C23,AND(Inputs!C20=Inputs!C23,6&lt;9))),1,0)+IF(AND(BO26&gt;0,OR(Inputs!C21&gt;Inputs!C23,AND(Inputs!C21=Inputs!C23,7&lt;9))),1,0)+IF(AND(BW26&gt;0,OR(Inputs!C22&gt;Inputs!C23,AND(Inputs!C22=Inputs!C23,8&lt;9))),1,0)))</f>
        <v>99</v>
      </c>
      <c r="CJ26" s="3">
        <f>IF(Inputs!$B$27&lt;&gt;"Ready","PENDING INPUTS",IF(A26&gt;Inputs!$B$6,0,MIN(MAX(0,(CE26+CF26+CG26)-CH26),MAX(0,C26-D26-(IF(O26&lt;CI26,K26+L26+M26-N26,0)+IF(W26&lt;CI26,S26+T26+U26-V26,0)+IF(AE26&lt;CI26,AA26+AB26+AC26-AD26,0)+IF(AM26&lt;CI26,AI26+AJ26+AK26-AL26,0)+IF(AU26&lt;CI26,AQ26+AR26+AS26-AT26,0)+IF(BC26&lt;CI26,AY26+AZ26+BA26-BB26,0)+IF(BK26&lt;CI26,BG26+BH26+BI26-BJ26,0)+IF(BS26&lt;CI26,BO26+BP26+BQ26-BR26,0)+IF(CA26&lt;CI26,BW26+BX26+BY26-BZ26,0)+IF(CI26&lt;CI26,CE26+CF26+CG26-CH26,0))))))</f>
        <v>0</v>
      </c>
      <c r="CK26" s="3">
        <f>IF(Inputs!$B$27&lt;&gt;"Ready","PENDING INPUTS",MIN((CE26+CF26+CG26),IF(D26&gt;C26,IF(D26=0,0,CH26*C26/D26),CH26+CJ26)))</f>
        <v>0</v>
      </c>
      <c r="CL26" s="3">
        <f>IF(Inputs!$B$27&lt;&gt;"Ready","PENDING INPUTS",MAX(0,(CE26+CF26+CG26)-CK26))</f>
        <v>0</v>
      </c>
    </row>
    <row r="27" spans="1:90" ht="27.95" customHeight="1" x14ac:dyDescent="0.25">
      <c r="A27">
        <v>23</v>
      </c>
      <c r="B27" s="13">
        <f>IF(Inputs!$B$27&lt;&gt;"Ready","PENDING INPUTS",EDATE(Inputs!$B$5,A27-1))</f>
        <v>46966</v>
      </c>
      <c r="C27" s="3">
        <f>IF(Inputs!$B$27&lt;&gt;"Ready","PENDING INPUTS",IF(A27&lt;=Inputs!$B$6,MAX(0,Inputs!$B$4+IF(A27=Inputs!$B$7,Inputs!$B$8,0)+IF(A27=Inputs!$B$9,Inputs!$B$10,0)),0))</f>
        <v>0</v>
      </c>
      <c r="D27" s="3">
        <f>IF(Inputs!$B$27&lt;&gt;"Ready","PENDING INPUTS",SUM(N27,V27,AD27,AL27,AT27,BB27,BJ27,BR27,BZ27,CH27))</f>
        <v>0</v>
      </c>
      <c r="E27" s="3">
        <f>IF(Inputs!$B$27&lt;&gt;"Ready","PENDING INPUTS",MAX(0,D27-C27))</f>
        <v>0</v>
      </c>
      <c r="F27" s="3">
        <f>IF(Inputs!$B$27&lt;&gt;"Ready","PENDING INPUTS",SUM(Q27,Y27,AG27,AO27,AW27,BE27,BM27,BU27,CC27,CK27))</f>
        <v>0</v>
      </c>
      <c r="G27" s="3">
        <f>IF(Inputs!$B$27&lt;&gt;"Ready","PENDING INPUTS",SUM(L27,T27,AB27,AJ27,AR27,AZ27,BH27,BP27,BX27,CF27))</f>
        <v>0</v>
      </c>
      <c r="H27" s="3">
        <f>IF(Inputs!$B$27&lt;&gt;"Ready","PENDING INPUTS",SUM(M27,U27,AC27,AK27,AS27,BA27,BI27,BQ27,BY27,CG27))</f>
        <v>0</v>
      </c>
      <c r="I27" s="3">
        <f>IF(Inputs!$B$27&lt;&gt;"Ready","PENDING INPUTS",SUM(R27,Z27,AH27,AP27,AX27,BF27,BN27,BV27,CD27,CL27))</f>
        <v>0</v>
      </c>
      <c r="J27" t="str">
        <f>IF(Inputs!$B$27&lt;&gt;"Ready","PENDING INPUTS",IF(A27&gt;Inputs!$B$6,"Beyond horizon",IF(E27&gt;0.005,"MINIMUM SHORTFALL",IF(I27&lt;0.005,"Paid off","In progress"))))</f>
        <v>Paid off</v>
      </c>
      <c r="K27" s="3">
        <f>IF(Inputs!$B$27&lt;&gt;"Ready","PENDING INPUTS",R26)</f>
        <v>0</v>
      </c>
      <c r="L27" s="3">
        <f>IF(Inputs!$B$27&lt;&gt;"Ready","PENDING INPUTS",IF(A27&lt;=Inputs!$B$6,ROUND(K27*Inputs!C14/12,2),0))</f>
        <v>0</v>
      </c>
      <c r="M27" s="3">
        <f>IF(Inputs!$B$27&lt;&gt;"Ready","PENDING INPUTS",IF(AND(A27&lt;=Inputs!$B$6,K27&gt;0),Inputs!G14,0))</f>
        <v>0</v>
      </c>
      <c r="N27" s="3">
        <f>IF(Inputs!$B$27&lt;&gt;"Ready","PENDING INPUTS",IF(A27&gt;Inputs!$B$6,0,MIN((K27+L27+M27),IF(Inputs!H14=1,Inputs!D14,MAX(Inputs!F14,ROUND(K27*Inputs!E14+L27+M27,2))))))</f>
        <v>0</v>
      </c>
      <c r="O27">
        <f>IF(Inputs!$B$27&lt;&gt;"Ready","PENDING INPUTS",IF(K27&lt;=0,99,1+IF(AND(S27&gt;0,OR(Inputs!C15&gt;Inputs!C14,AND(Inputs!C15=Inputs!C14,1&lt;0))),1,0)+IF(AND(AA27&gt;0,OR(Inputs!C16&gt;Inputs!C14,AND(Inputs!C16=Inputs!C14,2&lt;0))),1,0)+IF(AND(AI27&gt;0,OR(Inputs!C17&gt;Inputs!C14,AND(Inputs!C17=Inputs!C14,3&lt;0))),1,0)+IF(AND(AQ27&gt;0,OR(Inputs!C18&gt;Inputs!C14,AND(Inputs!C18=Inputs!C14,4&lt;0))),1,0)+IF(AND(AY27&gt;0,OR(Inputs!C19&gt;Inputs!C14,AND(Inputs!C19=Inputs!C14,5&lt;0))),1,0)+IF(AND(BG27&gt;0,OR(Inputs!C20&gt;Inputs!C14,AND(Inputs!C20=Inputs!C14,6&lt;0))),1,0)+IF(AND(BO27&gt;0,OR(Inputs!C21&gt;Inputs!C14,AND(Inputs!C21=Inputs!C14,7&lt;0))),1,0)+IF(AND(BW27&gt;0,OR(Inputs!C22&gt;Inputs!C14,AND(Inputs!C22=Inputs!C14,8&lt;0))),1,0)+IF(AND(CE27&gt;0,OR(Inputs!C23&gt;Inputs!C14,AND(Inputs!C23=Inputs!C14,9&lt;0))),1,0)))</f>
        <v>99</v>
      </c>
      <c r="P27" s="3">
        <f>IF(Inputs!$B$27&lt;&gt;"Ready","PENDING INPUTS",IF(A27&gt;Inputs!$B$6,0,MIN(MAX(0,(K27+L27+M27)-N27),MAX(0,C27-D27-(IF(O27&lt;O27,K27+L27+M27-N27,0)+IF(W27&lt;O27,S27+T27+U27-V27,0)+IF(AE27&lt;O27,AA27+AB27+AC27-AD27,0)+IF(AM27&lt;O27,AI27+AJ27+AK27-AL27,0)+IF(AU27&lt;O27,AQ27+AR27+AS27-AT27,0)+IF(BC27&lt;O27,AY27+AZ27+BA27-BB27,0)+IF(BK27&lt;O27,BG27+BH27+BI27-BJ27,0)+IF(BS27&lt;O27,BO27+BP27+BQ27-BR27,0)+IF(CA27&lt;O27,BW27+BX27+BY27-BZ27,0)+IF(CI27&lt;O27,CE27+CF27+CG27-CH27,0))))))</f>
        <v>0</v>
      </c>
      <c r="Q27" s="3">
        <f>IF(Inputs!$B$27&lt;&gt;"Ready","PENDING INPUTS",MIN((K27+L27+M27),IF(D27&gt;C27,IF(D27=0,0,N27*C27/D27),N27+P27)))</f>
        <v>0</v>
      </c>
      <c r="R27" s="3">
        <f>IF(Inputs!$B$27&lt;&gt;"Ready","PENDING INPUTS",MAX(0,(K27+L27+M27)-Q27))</f>
        <v>0</v>
      </c>
      <c r="S27" s="3">
        <f>IF(Inputs!$B$27&lt;&gt;"Ready","PENDING INPUTS",Z26)</f>
        <v>0</v>
      </c>
      <c r="T27" s="3">
        <f>IF(Inputs!$B$27&lt;&gt;"Ready","PENDING INPUTS",IF(A27&lt;=Inputs!$B$6,ROUND(S27*Inputs!C15/12,2),0))</f>
        <v>0</v>
      </c>
      <c r="U27" s="3">
        <f>IF(Inputs!$B$27&lt;&gt;"Ready","PENDING INPUTS",IF(AND(A27&lt;=Inputs!$B$6,S27&gt;0),Inputs!G15,0))</f>
        <v>0</v>
      </c>
      <c r="V27" s="3">
        <f>IF(Inputs!$B$27&lt;&gt;"Ready","PENDING INPUTS",IF(A27&gt;Inputs!$B$6,0,MIN((S27+T27+U27),IF(Inputs!H15=1,Inputs!D15,MAX(Inputs!F15,ROUND(S27*Inputs!E15+T27+U27,2))))))</f>
        <v>0</v>
      </c>
      <c r="W27">
        <f>IF(Inputs!$B$27&lt;&gt;"Ready","PENDING INPUTS",IF(S27&lt;=0,99,1+IF(AND(K27&gt;0,OR(Inputs!C14&gt;Inputs!C15,AND(Inputs!C14=Inputs!C15,0&lt;1))),1,0)+IF(AND(AA27&gt;0,OR(Inputs!C16&gt;Inputs!C15,AND(Inputs!C16=Inputs!C15,2&lt;1))),1,0)+IF(AND(AI27&gt;0,OR(Inputs!C17&gt;Inputs!C15,AND(Inputs!C17=Inputs!C15,3&lt;1))),1,0)+IF(AND(AQ27&gt;0,OR(Inputs!C18&gt;Inputs!C15,AND(Inputs!C18=Inputs!C15,4&lt;1))),1,0)+IF(AND(AY27&gt;0,OR(Inputs!C19&gt;Inputs!C15,AND(Inputs!C19=Inputs!C15,5&lt;1))),1,0)+IF(AND(BG27&gt;0,OR(Inputs!C20&gt;Inputs!C15,AND(Inputs!C20=Inputs!C15,6&lt;1))),1,0)+IF(AND(BO27&gt;0,OR(Inputs!C21&gt;Inputs!C15,AND(Inputs!C21=Inputs!C15,7&lt;1))),1,0)+IF(AND(BW27&gt;0,OR(Inputs!C22&gt;Inputs!C15,AND(Inputs!C22=Inputs!C15,8&lt;1))),1,0)+IF(AND(CE27&gt;0,OR(Inputs!C23&gt;Inputs!C15,AND(Inputs!C23=Inputs!C15,9&lt;1))),1,0)))</f>
        <v>99</v>
      </c>
      <c r="X27" s="3">
        <f>IF(Inputs!$B$27&lt;&gt;"Ready","PENDING INPUTS",IF(A27&gt;Inputs!$B$6,0,MIN(MAX(0,(S27+T27+U27)-V27),MAX(0,C27-D27-(IF(O27&lt;W27,K27+L27+M27-N27,0)+IF(W27&lt;W27,S27+T27+U27-V27,0)+IF(AE27&lt;W27,AA27+AB27+AC27-AD27,0)+IF(AM27&lt;W27,AI27+AJ27+AK27-AL27,0)+IF(AU27&lt;W27,AQ27+AR27+AS27-AT27,0)+IF(BC27&lt;W27,AY27+AZ27+BA27-BB27,0)+IF(BK27&lt;W27,BG27+BH27+BI27-BJ27,0)+IF(BS27&lt;W27,BO27+BP27+BQ27-BR27,0)+IF(CA27&lt;W27,BW27+BX27+BY27-BZ27,0)+IF(CI27&lt;W27,CE27+CF27+CG27-CH27,0))))))</f>
        <v>0</v>
      </c>
      <c r="Y27" s="3">
        <f>IF(Inputs!$B$27&lt;&gt;"Ready","PENDING INPUTS",MIN((S27+T27+U27),IF(D27&gt;C27,IF(D27=0,0,V27*C27/D27),V27+X27)))</f>
        <v>0</v>
      </c>
      <c r="Z27" s="3">
        <f>IF(Inputs!$B$27&lt;&gt;"Ready","PENDING INPUTS",MAX(0,(S27+T27+U27)-Y27))</f>
        <v>0</v>
      </c>
      <c r="AA27" s="3">
        <f>IF(Inputs!$B$27&lt;&gt;"Ready","PENDING INPUTS",AH26)</f>
        <v>0</v>
      </c>
      <c r="AB27" s="3">
        <f>IF(Inputs!$B$27&lt;&gt;"Ready","PENDING INPUTS",IF(A27&lt;=Inputs!$B$6,ROUND(AA27*Inputs!C16/12,2),0))</f>
        <v>0</v>
      </c>
      <c r="AC27" s="3">
        <f>IF(Inputs!$B$27&lt;&gt;"Ready","PENDING INPUTS",IF(AND(A27&lt;=Inputs!$B$6,AA27&gt;0),Inputs!G16,0))</f>
        <v>0</v>
      </c>
      <c r="AD27" s="3">
        <f>IF(Inputs!$B$27&lt;&gt;"Ready","PENDING INPUTS",IF(A27&gt;Inputs!$B$6,0,MIN((AA27+AB27+AC27),IF(Inputs!H16=1,Inputs!D16,MAX(Inputs!F16,ROUND(AA27*Inputs!E16+AB27+AC27,2))))))</f>
        <v>0</v>
      </c>
      <c r="AE27">
        <f>IF(Inputs!$B$27&lt;&gt;"Ready","PENDING INPUTS",IF(AA27&lt;=0,99,1+IF(AND(K27&gt;0,OR(Inputs!C14&gt;Inputs!C16,AND(Inputs!C14=Inputs!C16,0&lt;2))),1,0)+IF(AND(S27&gt;0,OR(Inputs!C15&gt;Inputs!C16,AND(Inputs!C15=Inputs!C16,1&lt;2))),1,0)+IF(AND(AI27&gt;0,OR(Inputs!C17&gt;Inputs!C16,AND(Inputs!C17=Inputs!C16,3&lt;2))),1,0)+IF(AND(AQ27&gt;0,OR(Inputs!C18&gt;Inputs!C16,AND(Inputs!C18=Inputs!C16,4&lt;2))),1,0)+IF(AND(AY27&gt;0,OR(Inputs!C19&gt;Inputs!C16,AND(Inputs!C19=Inputs!C16,5&lt;2))),1,0)+IF(AND(BG27&gt;0,OR(Inputs!C20&gt;Inputs!C16,AND(Inputs!C20=Inputs!C16,6&lt;2))),1,0)+IF(AND(BO27&gt;0,OR(Inputs!C21&gt;Inputs!C16,AND(Inputs!C21=Inputs!C16,7&lt;2))),1,0)+IF(AND(BW27&gt;0,OR(Inputs!C22&gt;Inputs!C16,AND(Inputs!C22=Inputs!C16,8&lt;2))),1,0)+IF(AND(CE27&gt;0,OR(Inputs!C23&gt;Inputs!C16,AND(Inputs!C23=Inputs!C16,9&lt;2))),1,0)))</f>
        <v>99</v>
      </c>
      <c r="AF27" s="3">
        <f>IF(Inputs!$B$27&lt;&gt;"Ready","PENDING INPUTS",IF(A27&gt;Inputs!$B$6,0,MIN(MAX(0,(AA27+AB27+AC27)-AD27),MAX(0,C27-D27-(IF(O27&lt;AE27,K27+L27+M27-N27,0)+IF(W27&lt;AE27,S27+T27+U27-V27,0)+IF(AE27&lt;AE27,AA27+AB27+AC27-AD27,0)+IF(AM27&lt;AE27,AI27+AJ27+AK27-AL27,0)+IF(AU27&lt;AE27,AQ27+AR27+AS27-AT27,0)+IF(BC27&lt;AE27,AY27+AZ27+BA27-BB27,0)+IF(BK27&lt;AE27,BG27+BH27+BI27-BJ27,0)+IF(BS27&lt;AE27,BO27+BP27+BQ27-BR27,0)+IF(CA27&lt;AE27,BW27+BX27+BY27-BZ27,0)+IF(CI27&lt;AE27,CE27+CF27+CG27-CH27,0))))))</f>
        <v>0</v>
      </c>
      <c r="AG27" s="3">
        <f>IF(Inputs!$B$27&lt;&gt;"Ready","PENDING INPUTS",MIN((AA27+AB27+AC27),IF(D27&gt;C27,IF(D27=0,0,AD27*C27/D27),AD27+AF27)))</f>
        <v>0</v>
      </c>
      <c r="AH27" s="3">
        <f>IF(Inputs!$B$27&lt;&gt;"Ready","PENDING INPUTS",MAX(0,(AA27+AB27+AC27)-AG27))</f>
        <v>0</v>
      </c>
      <c r="AI27" s="3">
        <f>IF(Inputs!$B$27&lt;&gt;"Ready","PENDING INPUTS",AP26)</f>
        <v>0</v>
      </c>
      <c r="AJ27" s="3">
        <f>IF(Inputs!$B$27&lt;&gt;"Ready","PENDING INPUTS",IF(A27&lt;=Inputs!$B$6,ROUND(AI27*Inputs!C17/12,2),0))</f>
        <v>0</v>
      </c>
      <c r="AK27" s="3">
        <f>IF(Inputs!$B$27&lt;&gt;"Ready","PENDING INPUTS",IF(AND(A27&lt;=Inputs!$B$6,AI27&gt;0),Inputs!G17,0))</f>
        <v>0</v>
      </c>
      <c r="AL27" s="3">
        <f>IF(Inputs!$B$27&lt;&gt;"Ready","PENDING INPUTS",IF(A27&gt;Inputs!$B$6,0,MIN((AI27+AJ27+AK27),IF(Inputs!H17=1,Inputs!D17,MAX(Inputs!F17,ROUND(AI27*Inputs!E17+AJ27+AK27,2))))))</f>
        <v>0</v>
      </c>
      <c r="AM27">
        <f>IF(Inputs!$B$27&lt;&gt;"Ready","PENDING INPUTS",IF(AI27&lt;=0,99,1+IF(AND(K27&gt;0,OR(Inputs!C14&gt;Inputs!C17,AND(Inputs!C14=Inputs!C17,0&lt;3))),1,0)+IF(AND(S27&gt;0,OR(Inputs!C15&gt;Inputs!C17,AND(Inputs!C15=Inputs!C17,1&lt;3))),1,0)+IF(AND(AA27&gt;0,OR(Inputs!C16&gt;Inputs!C17,AND(Inputs!C16=Inputs!C17,2&lt;3))),1,0)+IF(AND(AQ27&gt;0,OR(Inputs!C18&gt;Inputs!C17,AND(Inputs!C18=Inputs!C17,4&lt;3))),1,0)+IF(AND(AY27&gt;0,OR(Inputs!C19&gt;Inputs!C17,AND(Inputs!C19=Inputs!C17,5&lt;3))),1,0)+IF(AND(BG27&gt;0,OR(Inputs!C20&gt;Inputs!C17,AND(Inputs!C20=Inputs!C17,6&lt;3))),1,0)+IF(AND(BO27&gt;0,OR(Inputs!C21&gt;Inputs!C17,AND(Inputs!C21=Inputs!C17,7&lt;3))),1,0)+IF(AND(BW27&gt;0,OR(Inputs!C22&gt;Inputs!C17,AND(Inputs!C22=Inputs!C17,8&lt;3))),1,0)+IF(AND(CE27&gt;0,OR(Inputs!C23&gt;Inputs!C17,AND(Inputs!C23=Inputs!C17,9&lt;3))),1,0)))</f>
        <v>99</v>
      </c>
      <c r="AN27" s="3">
        <f>IF(Inputs!$B$27&lt;&gt;"Ready","PENDING INPUTS",IF(A27&gt;Inputs!$B$6,0,MIN(MAX(0,(AI27+AJ27+AK27)-AL27),MAX(0,C27-D27-(IF(O27&lt;AM27,K27+L27+M27-N27,0)+IF(W27&lt;AM27,S27+T27+U27-V27,0)+IF(AE27&lt;AM27,AA27+AB27+AC27-AD27,0)+IF(AM27&lt;AM27,AI27+AJ27+AK27-AL27,0)+IF(AU27&lt;AM27,AQ27+AR27+AS27-AT27,0)+IF(BC27&lt;AM27,AY27+AZ27+BA27-BB27,0)+IF(BK27&lt;AM27,BG27+BH27+BI27-BJ27,0)+IF(BS27&lt;AM27,BO27+BP27+BQ27-BR27,0)+IF(CA27&lt;AM27,BW27+BX27+BY27-BZ27,0)+IF(CI27&lt;AM27,CE27+CF27+CG27-CH27,0))))))</f>
        <v>0</v>
      </c>
      <c r="AO27" s="3">
        <f>IF(Inputs!$B$27&lt;&gt;"Ready","PENDING INPUTS",MIN((AI27+AJ27+AK27),IF(D27&gt;C27,IF(D27=0,0,AL27*C27/D27),AL27+AN27)))</f>
        <v>0</v>
      </c>
      <c r="AP27" s="3">
        <f>IF(Inputs!$B$27&lt;&gt;"Ready","PENDING INPUTS",MAX(0,(AI27+AJ27+AK27)-AO27))</f>
        <v>0</v>
      </c>
      <c r="AQ27" s="3">
        <f>IF(Inputs!$B$27&lt;&gt;"Ready","PENDING INPUTS",AX26)</f>
        <v>0</v>
      </c>
      <c r="AR27" s="3">
        <f>IF(Inputs!$B$27&lt;&gt;"Ready","PENDING INPUTS",IF(A27&lt;=Inputs!$B$6,ROUND(AQ27*Inputs!C18/12,2),0))</f>
        <v>0</v>
      </c>
      <c r="AS27" s="3">
        <f>IF(Inputs!$B$27&lt;&gt;"Ready","PENDING INPUTS",IF(AND(A27&lt;=Inputs!$B$6,AQ27&gt;0),Inputs!G18,0))</f>
        <v>0</v>
      </c>
      <c r="AT27" s="3">
        <f>IF(Inputs!$B$27&lt;&gt;"Ready","PENDING INPUTS",IF(A27&gt;Inputs!$B$6,0,MIN((AQ27+AR27+AS27),IF(Inputs!H18=1,Inputs!D18,MAX(Inputs!F18,ROUND(AQ27*Inputs!E18+AR27+AS27,2))))))</f>
        <v>0</v>
      </c>
      <c r="AU27">
        <f>IF(Inputs!$B$27&lt;&gt;"Ready","PENDING INPUTS",IF(AQ27&lt;=0,99,1+IF(AND(K27&gt;0,OR(Inputs!C14&gt;Inputs!C18,AND(Inputs!C14=Inputs!C18,0&lt;4))),1,0)+IF(AND(S27&gt;0,OR(Inputs!C15&gt;Inputs!C18,AND(Inputs!C15=Inputs!C18,1&lt;4))),1,0)+IF(AND(AA27&gt;0,OR(Inputs!C16&gt;Inputs!C18,AND(Inputs!C16=Inputs!C18,2&lt;4))),1,0)+IF(AND(AI27&gt;0,OR(Inputs!C17&gt;Inputs!C18,AND(Inputs!C17=Inputs!C18,3&lt;4))),1,0)+IF(AND(AY27&gt;0,OR(Inputs!C19&gt;Inputs!C18,AND(Inputs!C19=Inputs!C18,5&lt;4))),1,0)+IF(AND(BG27&gt;0,OR(Inputs!C20&gt;Inputs!C18,AND(Inputs!C20=Inputs!C18,6&lt;4))),1,0)+IF(AND(BO27&gt;0,OR(Inputs!C21&gt;Inputs!C18,AND(Inputs!C21=Inputs!C18,7&lt;4))),1,0)+IF(AND(BW27&gt;0,OR(Inputs!C22&gt;Inputs!C18,AND(Inputs!C22=Inputs!C18,8&lt;4))),1,0)+IF(AND(CE27&gt;0,OR(Inputs!C23&gt;Inputs!C18,AND(Inputs!C23=Inputs!C18,9&lt;4))),1,0)))</f>
        <v>99</v>
      </c>
      <c r="AV27" s="3">
        <f>IF(Inputs!$B$27&lt;&gt;"Ready","PENDING INPUTS",IF(A27&gt;Inputs!$B$6,0,MIN(MAX(0,(AQ27+AR27+AS27)-AT27),MAX(0,C27-D27-(IF(O27&lt;AU27,K27+L27+M27-N27,0)+IF(W27&lt;AU27,S27+T27+U27-V27,0)+IF(AE27&lt;AU27,AA27+AB27+AC27-AD27,0)+IF(AM27&lt;AU27,AI27+AJ27+AK27-AL27,0)+IF(AU27&lt;AU27,AQ27+AR27+AS27-AT27,0)+IF(BC27&lt;AU27,AY27+AZ27+BA27-BB27,0)+IF(BK27&lt;AU27,BG27+BH27+BI27-BJ27,0)+IF(BS27&lt;AU27,BO27+BP27+BQ27-BR27,0)+IF(CA27&lt;AU27,BW27+BX27+BY27-BZ27,0)+IF(CI27&lt;AU27,CE27+CF27+CG27-CH27,0))))))</f>
        <v>0</v>
      </c>
      <c r="AW27" s="3">
        <f>IF(Inputs!$B$27&lt;&gt;"Ready","PENDING INPUTS",MIN((AQ27+AR27+AS27),IF(D27&gt;C27,IF(D27=0,0,AT27*C27/D27),AT27+AV27)))</f>
        <v>0</v>
      </c>
      <c r="AX27" s="3">
        <f>IF(Inputs!$B$27&lt;&gt;"Ready","PENDING INPUTS",MAX(0,(AQ27+AR27+AS27)-AW27))</f>
        <v>0</v>
      </c>
      <c r="AY27" s="3">
        <f>IF(Inputs!$B$27&lt;&gt;"Ready","PENDING INPUTS",BF26)</f>
        <v>0</v>
      </c>
      <c r="AZ27" s="3">
        <f>IF(Inputs!$B$27&lt;&gt;"Ready","PENDING INPUTS",IF(A27&lt;=Inputs!$B$6,ROUND(AY27*Inputs!C19/12,2),0))</f>
        <v>0</v>
      </c>
      <c r="BA27" s="3">
        <f>IF(Inputs!$B$27&lt;&gt;"Ready","PENDING INPUTS",IF(AND(A27&lt;=Inputs!$B$6,AY27&gt;0),Inputs!G19,0))</f>
        <v>0</v>
      </c>
      <c r="BB27" s="3">
        <f>IF(Inputs!$B$27&lt;&gt;"Ready","PENDING INPUTS",IF(A27&gt;Inputs!$B$6,0,MIN((AY27+AZ27+BA27),IF(Inputs!H19=1,Inputs!D19,MAX(Inputs!F19,ROUND(AY27*Inputs!E19+AZ27+BA27,2))))))</f>
        <v>0</v>
      </c>
      <c r="BC27">
        <f>IF(Inputs!$B$27&lt;&gt;"Ready","PENDING INPUTS",IF(AY27&lt;=0,99,1+IF(AND(K27&gt;0,OR(Inputs!C14&gt;Inputs!C19,AND(Inputs!C14=Inputs!C19,0&lt;5))),1,0)+IF(AND(S27&gt;0,OR(Inputs!C15&gt;Inputs!C19,AND(Inputs!C15=Inputs!C19,1&lt;5))),1,0)+IF(AND(AA27&gt;0,OR(Inputs!C16&gt;Inputs!C19,AND(Inputs!C16=Inputs!C19,2&lt;5))),1,0)+IF(AND(AI27&gt;0,OR(Inputs!C17&gt;Inputs!C19,AND(Inputs!C17=Inputs!C19,3&lt;5))),1,0)+IF(AND(AQ27&gt;0,OR(Inputs!C18&gt;Inputs!C19,AND(Inputs!C18=Inputs!C19,4&lt;5))),1,0)+IF(AND(BG27&gt;0,OR(Inputs!C20&gt;Inputs!C19,AND(Inputs!C20=Inputs!C19,6&lt;5))),1,0)+IF(AND(BO27&gt;0,OR(Inputs!C21&gt;Inputs!C19,AND(Inputs!C21=Inputs!C19,7&lt;5))),1,0)+IF(AND(BW27&gt;0,OR(Inputs!C22&gt;Inputs!C19,AND(Inputs!C22=Inputs!C19,8&lt;5))),1,0)+IF(AND(CE27&gt;0,OR(Inputs!C23&gt;Inputs!C19,AND(Inputs!C23=Inputs!C19,9&lt;5))),1,0)))</f>
        <v>99</v>
      </c>
      <c r="BD27" s="3">
        <f>IF(Inputs!$B$27&lt;&gt;"Ready","PENDING INPUTS",IF(A27&gt;Inputs!$B$6,0,MIN(MAX(0,(AY27+AZ27+BA27)-BB27),MAX(0,C27-D27-(IF(O27&lt;BC27,K27+L27+M27-N27,0)+IF(W27&lt;BC27,S27+T27+U27-V27,0)+IF(AE27&lt;BC27,AA27+AB27+AC27-AD27,0)+IF(AM27&lt;BC27,AI27+AJ27+AK27-AL27,0)+IF(AU27&lt;BC27,AQ27+AR27+AS27-AT27,0)+IF(BC27&lt;BC27,AY27+AZ27+BA27-BB27,0)+IF(BK27&lt;BC27,BG27+BH27+BI27-BJ27,0)+IF(BS27&lt;BC27,BO27+BP27+BQ27-BR27,0)+IF(CA27&lt;BC27,BW27+BX27+BY27-BZ27,0)+IF(CI27&lt;BC27,CE27+CF27+CG27-CH27,0))))))</f>
        <v>0</v>
      </c>
      <c r="BE27" s="3">
        <f>IF(Inputs!$B$27&lt;&gt;"Ready","PENDING INPUTS",MIN((AY27+AZ27+BA27),IF(D27&gt;C27,IF(D27=0,0,BB27*C27/D27),BB27+BD27)))</f>
        <v>0</v>
      </c>
      <c r="BF27" s="3">
        <f>IF(Inputs!$B$27&lt;&gt;"Ready","PENDING INPUTS",MAX(0,(AY27+AZ27+BA27)-BE27))</f>
        <v>0</v>
      </c>
      <c r="BG27" s="3">
        <f>IF(Inputs!$B$27&lt;&gt;"Ready","PENDING INPUTS",BN26)</f>
        <v>0</v>
      </c>
      <c r="BH27" s="3">
        <f>IF(Inputs!$B$27&lt;&gt;"Ready","PENDING INPUTS",IF(A27&lt;=Inputs!$B$6,ROUND(BG27*Inputs!C20/12,2),0))</f>
        <v>0</v>
      </c>
      <c r="BI27" s="3">
        <f>IF(Inputs!$B$27&lt;&gt;"Ready","PENDING INPUTS",IF(AND(A27&lt;=Inputs!$B$6,BG27&gt;0),Inputs!G20,0))</f>
        <v>0</v>
      </c>
      <c r="BJ27" s="3">
        <f>IF(Inputs!$B$27&lt;&gt;"Ready","PENDING INPUTS",IF(A27&gt;Inputs!$B$6,0,MIN((BG27+BH27+BI27),IF(Inputs!H20=1,Inputs!D20,MAX(Inputs!F20,ROUND(BG27*Inputs!E20+BH27+BI27,2))))))</f>
        <v>0</v>
      </c>
      <c r="BK27">
        <f>IF(Inputs!$B$27&lt;&gt;"Ready","PENDING INPUTS",IF(BG27&lt;=0,99,1+IF(AND(K27&gt;0,OR(Inputs!C14&gt;Inputs!C20,AND(Inputs!C14=Inputs!C20,0&lt;6))),1,0)+IF(AND(S27&gt;0,OR(Inputs!C15&gt;Inputs!C20,AND(Inputs!C15=Inputs!C20,1&lt;6))),1,0)+IF(AND(AA27&gt;0,OR(Inputs!C16&gt;Inputs!C20,AND(Inputs!C16=Inputs!C20,2&lt;6))),1,0)+IF(AND(AI27&gt;0,OR(Inputs!C17&gt;Inputs!C20,AND(Inputs!C17=Inputs!C20,3&lt;6))),1,0)+IF(AND(AQ27&gt;0,OR(Inputs!C18&gt;Inputs!C20,AND(Inputs!C18=Inputs!C20,4&lt;6))),1,0)+IF(AND(AY27&gt;0,OR(Inputs!C19&gt;Inputs!C20,AND(Inputs!C19=Inputs!C20,5&lt;6))),1,0)+IF(AND(BO27&gt;0,OR(Inputs!C21&gt;Inputs!C20,AND(Inputs!C21=Inputs!C20,7&lt;6))),1,0)+IF(AND(BW27&gt;0,OR(Inputs!C22&gt;Inputs!C20,AND(Inputs!C22=Inputs!C20,8&lt;6))),1,0)+IF(AND(CE27&gt;0,OR(Inputs!C23&gt;Inputs!C20,AND(Inputs!C23=Inputs!C20,9&lt;6))),1,0)))</f>
        <v>99</v>
      </c>
      <c r="BL27" s="3">
        <f>IF(Inputs!$B$27&lt;&gt;"Ready","PENDING INPUTS",IF(A27&gt;Inputs!$B$6,0,MIN(MAX(0,(BG27+BH27+BI27)-BJ27),MAX(0,C27-D27-(IF(O27&lt;BK27,K27+L27+M27-N27,0)+IF(W27&lt;BK27,S27+T27+U27-V27,0)+IF(AE27&lt;BK27,AA27+AB27+AC27-AD27,0)+IF(AM27&lt;BK27,AI27+AJ27+AK27-AL27,0)+IF(AU27&lt;BK27,AQ27+AR27+AS27-AT27,0)+IF(BC27&lt;BK27,AY27+AZ27+BA27-BB27,0)+IF(BK27&lt;BK27,BG27+BH27+BI27-BJ27,0)+IF(BS27&lt;BK27,BO27+BP27+BQ27-BR27,0)+IF(CA27&lt;BK27,BW27+BX27+BY27-BZ27,0)+IF(CI27&lt;BK27,CE27+CF27+CG27-CH27,0))))))</f>
        <v>0</v>
      </c>
      <c r="BM27" s="3">
        <f>IF(Inputs!$B$27&lt;&gt;"Ready","PENDING INPUTS",MIN((BG27+BH27+BI27),IF(D27&gt;C27,IF(D27=0,0,BJ27*C27/D27),BJ27+BL27)))</f>
        <v>0</v>
      </c>
      <c r="BN27" s="3">
        <f>IF(Inputs!$B$27&lt;&gt;"Ready","PENDING INPUTS",MAX(0,(BG27+BH27+BI27)-BM27))</f>
        <v>0</v>
      </c>
      <c r="BO27" s="3">
        <f>IF(Inputs!$B$27&lt;&gt;"Ready","PENDING INPUTS",BV26)</f>
        <v>0</v>
      </c>
      <c r="BP27" s="3">
        <f>IF(Inputs!$B$27&lt;&gt;"Ready","PENDING INPUTS",IF(A27&lt;=Inputs!$B$6,ROUND(BO27*Inputs!C21/12,2),0))</f>
        <v>0</v>
      </c>
      <c r="BQ27" s="3">
        <f>IF(Inputs!$B$27&lt;&gt;"Ready","PENDING INPUTS",IF(AND(A27&lt;=Inputs!$B$6,BO27&gt;0),Inputs!G21,0))</f>
        <v>0</v>
      </c>
      <c r="BR27" s="3">
        <f>IF(Inputs!$B$27&lt;&gt;"Ready","PENDING INPUTS",IF(A27&gt;Inputs!$B$6,0,MIN((BO27+BP27+BQ27),IF(Inputs!H21=1,Inputs!D21,MAX(Inputs!F21,ROUND(BO27*Inputs!E21+BP27+BQ27,2))))))</f>
        <v>0</v>
      </c>
      <c r="BS27">
        <f>IF(Inputs!$B$27&lt;&gt;"Ready","PENDING INPUTS",IF(BO27&lt;=0,99,1+IF(AND(K27&gt;0,OR(Inputs!C14&gt;Inputs!C21,AND(Inputs!C14=Inputs!C21,0&lt;7))),1,0)+IF(AND(S27&gt;0,OR(Inputs!C15&gt;Inputs!C21,AND(Inputs!C15=Inputs!C21,1&lt;7))),1,0)+IF(AND(AA27&gt;0,OR(Inputs!C16&gt;Inputs!C21,AND(Inputs!C16=Inputs!C21,2&lt;7))),1,0)+IF(AND(AI27&gt;0,OR(Inputs!C17&gt;Inputs!C21,AND(Inputs!C17=Inputs!C21,3&lt;7))),1,0)+IF(AND(AQ27&gt;0,OR(Inputs!C18&gt;Inputs!C21,AND(Inputs!C18=Inputs!C21,4&lt;7))),1,0)+IF(AND(AY27&gt;0,OR(Inputs!C19&gt;Inputs!C21,AND(Inputs!C19=Inputs!C21,5&lt;7))),1,0)+IF(AND(BG27&gt;0,OR(Inputs!C20&gt;Inputs!C21,AND(Inputs!C20=Inputs!C21,6&lt;7))),1,0)+IF(AND(BW27&gt;0,OR(Inputs!C22&gt;Inputs!C21,AND(Inputs!C22=Inputs!C21,8&lt;7))),1,0)+IF(AND(CE27&gt;0,OR(Inputs!C23&gt;Inputs!C21,AND(Inputs!C23=Inputs!C21,9&lt;7))),1,0)))</f>
        <v>99</v>
      </c>
      <c r="BT27" s="3">
        <f>IF(Inputs!$B$27&lt;&gt;"Ready","PENDING INPUTS",IF(A27&gt;Inputs!$B$6,0,MIN(MAX(0,(BO27+BP27+BQ27)-BR27),MAX(0,C27-D27-(IF(O27&lt;BS27,K27+L27+M27-N27,0)+IF(W27&lt;BS27,S27+T27+U27-V27,0)+IF(AE27&lt;BS27,AA27+AB27+AC27-AD27,0)+IF(AM27&lt;BS27,AI27+AJ27+AK27-AL27,0)+IF(AU27&lt;BS27,AQ27+AR27+AS27-AT27,0)+IF(BC27&lt;BS27,AY27+AZ27+BA27-BB27,0)+IF(BK27&lt;BS27,BG27+BH27+BI27-BJ27,0)+IF(BS27&lt;BS27,BO27+BP27+BQ27-BR27,0)+IF(CA27&lt;BS27,BW27+BX27+BY27-BZ27,0)+IF(CI27&lt;BS27,CE27+CF27+CG27-CH27,0))))))</f>
        <v>0</v>
      </c>
      <c r="BU27" s="3">
        <f>IF(Inputs!$B$27&lt;&gt;"Ready","PENDING INPUTS",MIN((BO27+BP27+BQ27),IF(D27&gt;C27,IF(D27=0,0,BR27*C27/D27),BR27+BT27)))</f>
        <v>0</v>
      </c>
      <c r="BV27" s="3">
        <f>IF(Inputs!$B$27&lt;&gt;"Ready","PENDING INPUTS",MAX(0,(BO27+BP27+BQ27)-BU27))</f>
        <v>0</v>
      </c>
      <c r="BW27" s="3">
        <f>IF(Inputs!$B$27&lt;&gt;"Ready","PENDING INPUTS",CD26)</f>
        <v>0</v>
      </c>
      <c r="BX27" s="3">
        <f>IF(Inputs!$B$27&lt;&gt;"Ready","PENDING INPUTS",IF(A27&lt;=Inputs!$B$6,ROUND(BW27*Inputs!C22/12,2),0))</f>
        <v>0</v>
      </c>
      <c r="BY27" s="3">
        <f>IF(Inputs!$B$27&lt;&gt;"Ready","PENDING INPUTS",IF(AND(A27&lt;=Inputs!$B$6,BW27&gt;0),Inputs!G22,0))</f>
        <v>0</v>
      </c>
      <c r="BZ27" s="3">
        <f>IF(Inputs!$B$27&lt;&gt;"Ready","PENDING INPUTS",IF(A27&gt;Inputs!$B$6,0,MIN((BW27+BX27+BY27),IF(Inputs!H22=1,Inputs!D22,MAX(Inputs!F22,ROUND(BW27*Inputs!E22+BX27+BY27,2))))))</f>
        <v>0</v>
      </c>
      <c r="CA27">
        <f>IF(Inputs!$B$27&lt;&gt;"Ready","PENDING INPUTS",IF(BW27&lt;=0,99,1+IF(AND(K27&gt;0,OR(Inputs!C14&gt;Inputs!C22,AND(Inputs!C14=Inputs!C22,0&lt;8))),1,0)+IF(AND(S27&gt;0,OR(Inputs!C15&gt;Inputs!C22,AND(Inputs!C15=Inputs!C22,1&lt;8))),1,0)+IF(AND(AA27&gt;0,OR(Inputs!C16&gt;Inputs!C22,AND(Inputs!C16=Inputs!C22,2&lt;8))),1,0)+IF(AND(AI27&gt;0,OR(Inputs!C17&gt;Inputs!C22,AND(Inputs!C17=Inputs!C22,3&lt;8))),1,0)+IF(AND(AQ27&gt;0,OR(Inputs!C18&gt;Inputs!C22,AND(Inputs!C18=Inputs!C22,4&lt;8))),1,0)+IF(AND(AY27&gt;0,OR(Inputs!C19&gt;Inputs!C22,AND(Inputs!C19=Inputs!C22,5&lt;8))),1,0)+IF(AND(BG27&gt;0,OR(Inputs!C20&gt;Inputs!C22,AND(Inputs!C20=Inputs!C22,6&lt;8))),1,0)+IF(AND(BO27&gt;0,OR(Inputs!C21&gt;Inputs!C22,AND(Inputs!C21=Inputs!C22,7&lt;8))),1,0)+IF(AND(CE27&gt;0,OR(Inputs!C23&gt;Inputs!C22,AND(Inputs!C23=Inputs!C22,9&lt;8))),1,0)))</f>
        <v>99</v>
      </c>
      <c r="CB27" s="3">
        <f>IF(Inputs!$B$27&lt;&gt;"Ready","PENDING INPUTS",IF(A27&gt;Inputs!$B$6,0,MIN(MAX(0,(BW27+BX27+BY27)-BZ27),MAX(0,C27-D27-(IF(O27&lt;CA27,K27+L27+M27-N27,0)+IF(W27&lt;CA27,S27+T27+U27-V27,0)+IF(AE27&lt;CA27,AA27+AB27+AC27-AD27,0)+IF(AM27&lt;CA27,AI27+AJ27+AK27-AL27,0)+IF(AU27&lt;CA27,AQ27+AR27+AS27-AT27,0)+IF(BC27&lt;CA27,AY27+AZ27+BA27-BB27,0)+IF(BK27&lt;CA27,BG27+BH27+BI27-BJ27,0)+IF(BS27&lt;CA27,BO27+BP27+BQ27-BR27,0)+IF(CA27&lt;CA27,BW27+BX27+BY27-BZ27,0)+IF(CI27&lt;CA27,CE27+CF27+CG27-CH27,0))))))</f>
        <v>0</v>
      </c>
      <c r="CC27" s="3">
        <f>IF(Inputs!$B$27&lt;&gt;"Ready","PENDING INPUTS",MIN((BW27+BX27+BY27),IF(D27&gt;C27,IF(D27=0,0,BZ27*C27/D27),BZ27+CB27)))</f>
        <v>0</v>
      </c>
      <c r="CD27" s="3">
        <f>IF(Inputs!$B$27&lt;&gt;"Ready","PENDING INPUTS",MAX(0,(BW27+BX27+BY27)-CC27))</f>
        <v>0</v>
      </c>
      <c r="CE27" s="3">
        <f>IF(Inputs!$B$27&lt;&gt;"Ready","PENDING INPUTS",CL26)</f>
        <v>0</v>
      </c>
      <c r="CF27" s="3">
        <f>IF(Inputs!$B$27&lt;&gt;"Ready","PENDING INPUTS",IF(A27&lt;=Inputs!$B$6,ROUND(CE27*Inputs!C23/12,2),0))</f>
        <v>0</v>
      </c>
      <c r="CG27" s="3">
        <f>IF(Inputs!$B$27&lt;&gt;"Ready","PENDING INPUTS",IF(AND(A27&lt;=Inputs!$B$6,CE27&gt;0),Inputs!G23,0))</f>
        <v>0</v>
      </c>
      <c r="CH27" s="3">
        <f>IF(Inputs!$B$27&lt;&gt;"Ready","PENDING INPUTS",IF(A27&gt;Inputs!$B$6,0,MIN((CE27+CF27+CG27),IF(Inputs!H23=1,Inputs!D23,MAX(Inputs!F23,ROUND(CE27*Inputs!E23+CF27+CG27,2))))))</f>
        <v>0</v>
      </c>
      <c r="CI27">
        <f>IF(Inputs!$B$27&lt;&gt;"Ready","PENDING INPUTS",IF(CE27&lt;=0,99,1+IF(AND(K27&gt;0,OR(Inputs!C14&gt;Inputs!C23,AND(Inputs!C14=Inputs!C23,0&lt;9))),1,0)+IF(AND(S27&gt;0,OR(Inputs!C15&gt;Inputs!C23,AND(Inputs!C15=Inputs!C23,1&lt;9))),1,0)+IF(AND(AA27&gt;0,OR(Inputs!C16&gt;Inputs!C23,AND(Inputs!C16=Inputs!C23,2&lt;9))),1,0)+IF(AND(AI27&gt;0,OR(Inputs!C17&gt;Inputs!C23,AND(Inputs!C17=Inputs!C23,3&lt;9))),1,0)+IF(AND(AQ27&gt;0,OR(Inputs!C18&gt;Inputs!C23,AND(Inputs!C18=Inputs!C23,4&lt;9))),1,0)+IF(AND(AY27&gt;0,OR(Inputs!C19&gt;Inputs!C23,AND(Inputs!C19=Inputs!C23,5&lt;9))),1,0)+IF(AND(BG27&gt;0,OR(Inputs!C20&gt;Inputs!C23,AND(Inputs!C20=Inputs!C23,6&lt;9))),1,0)+IF(AND(BO27&gt;0,OR(Inputs!C21&gt;Inputs!C23,AND(Inputs!C21=Inputs!C23,7&lt;9))),1,0)+IF(AND(BW27&gt;0,OR(Inputs!C22&gt;Inputs!C23,AND(Inputs!C22=Inputs!C23,8&lt;9))),1,0)))</f>
        <v>99</v>
      </c>
      <c r="CJ27" s="3">
        <f>IF(Inputs!$B$27&lt;&gt;"Ready","PENDING INPUTS",IF(A27&gt;Inputs!$B$6,0,MIN(MAX(0,(CE27+CF27+CG27)-CH27),MAX(0,C27-D27-(IF(O27&lt;CI27,K27+L27+M27-N27,0)+IF(W27&lt;CI27,S27+T27+U27-V27,0)+IF(AE27&lt;CI27,AA27+AB27+AC27-AD27,0)+IF(AM27&lt;CI27,AI27+AJ27+AK27-AL27,0)+IF(AU27&lt;CI27,AQ27+AR27+AS27-AT27,0)+IF(BC27&lt;CI27,AY27+AZ27+BA27-BB27,0)+IF(BK27&lt;CI27,BG27+BH27+BI27-BJ27,0)+IF(BS27&lt;CI27,BO27+BP27+BQ27-BR27,0)+IF(CA27&lt;CI27,BW27+BX27+BY27-BZ27,0)+IF(CI27&lt;CI27,CE27+CF27+CG27-CH27,0))))))</f>
        <v>0</v>
      </c>
      <c r="CK27" s="3">
        <f>IF(Inputs!$B$27&lt;&gt;"Ready","PENDING INPUTS",MIN((CE27+CF27+CG27),IF(D27&gt;C27,IF(D27=0,0,CH27*C27/D27),CH27+CJ27)))</f>
        <v>0</v>
      </c>
      <c r="CL27" s="3">
        <f>IF(Inputs!$B$27&lt;&gt;"Ready","PENDING INPUTS",MAX(0,(CE27+CF27+CG27)-CK27))</f>
        <v>0</v>
      </c>
    </row>
    <row r="28" spans="1:90" ht="27.95" customHeight="1" x14ac:dyDescent="0.25">
      <c r="A28">
        <v>24</v>
      </c>
      <c r="B28" s="13">
        <f>IF(Inputs!$B$27&lt;&gt;"Ready","PENDING INPUTS",EDATE(Inputs!$B$5,A28-1))</f>
        <v>46997</v>
      </c>
      <c r="C28" s="3">
        <f>IF(Inputs!$B$27&lt;&gt;"Ready","PENDING INPUTS",IF(A28&lt;=Inputs!$B$6,MAX(0,Inputs!$B$4+IF(A28=Inputs!$B$7,Inputs!$B$8,0)+IF(A28=Inputs!$B$9,Inputs!$B$10,0)),0))</f>
        <v>0</v>
      </c>
      <c r="D28" s="3">
        <f>IF(Inputs!$B$27&lt;&gt;"Ready","PENDING INPUTS",SUM(N28,V28,AD28,AL28,AT28,BB28,BJ28,BR28,BZ28,CH28))</f>
        <v>0</v>
      </c>
      <c r="E28" s="3">
        <f>IF(Inputs!$B$27&lt;&gt;"Ready","PENDING INPUTS",MAX(0,D28-C28))</f>
        <v>0</v>
      </c>
      <c r="F28" s="3">
        <f>IF(Inputs!$B$27&lt;&gt;"Ready","PENDING INPUTS",SUM(Q28,Y28,AG28,AO28,AW28,BE28,BM28,BU28,CC28,CK28))</f>
        <v>0</v>
      </c>
      <c r="G28" s="3">
        <f>IF(Inputs!$B$27&lt;&gt;"Ready","PENDING INPUTS",SUM(L28,T28,AB28,AJ28,AR28,AZ28,BH28,BP28,BX28,CF28))</f>
        <v>0</v>
      </c>
      <c r="H28" s="3">
        <f>IF(Inputs!$B$27&lt;&gt;"Ready","PENDING INPUTS",SUM(M28,U28,AC28,AK28,AS28,BA28,BI28,BQ28,BY28,CG28))</f>
        <v>0</v>
      </c>
      <c r="I28" s="3">
        <f>IF(Inputs!$B$27&lt;&gt;"Ready","PENDING INPUTS",SUM(R28,Z28,AH28,AP28,AX28,BF28,BN28,BV28,CD28,CL28))</f>
        <v>0</v>
      </c>
      <c r="J28" t="str">
        <f>IF(Inputs!$B$27&lt;&gt;"Ready","PENDING INPUTS",IF(A28&gt;Inputs!$B$6,"Beyond horizon",IF(E28&gt;0.005,"MINIMUM SHORTFALL",IF(I28&lt;0.005,"Paid off","In progress"))))</f>
        <v>Paid off</v>
      </c>
      <c r="K28" s="3">
        <f>IF(Inputs!$B$27&lt;&gt;"Ready","PENDING INPUTS",R27)</f>
        <v>0</v>
      </c>
      <c r="L28" s="3">
        <f>IF(Inputs!$B$27&lt;&gt;"Ready","PENDING INPUTS",IF(A28&lt;=Inputs!$B$6,ROUND(K28*Inputs!C14/12,2),0))</f>
        <v>0</v>
      </c>
      <c r="M28" s="3">
        <f>IF(Inputs!$B$27&lt;&gt;"Ready","PENDING INPUTS",IF(AND(A28&lt;=Inputs!$B$6,K28&gt;0),Inputs!G14,0))</f>
        <v>0</v>
      </c>
      <c r="N28" s="3">
        <f>IF(Inputs!$B$27&lt;&gt;"Ready","PENDING INPUTS",IF(A28&gt;Inputs!$B$6,0,MIN((K28+L28+M28),IF(Inputs!H14=1,Inputs!D14,MAX(Inputs!F14,ROUND(K28*Inputs!E14+L28+M28,2))))))</f>
        <v>0</v>
      </c>
      <c r="O28">
        <f>IF(Inputs!$B$27&lt;&gt;"Ready","PENDING INPUTS",IF(K28&lt;=0,99,1+IF(AND(S28&gt;0,OR(Inputs!C15&gt;Inputs!C14,AND(Inputs!C15=Inputs!C14,1&lt;0))),1,0)+IF(AND(AA28&gt;0,OR(Inputs!C16&gt;Inputs!C14,AND(Inputs!C16=Inputs!C14,2&lt;0))),1,0)+IF(AND(AI28&gt;0,OR(Inputs!C17&gt;Inputs!C14,AND(Inputs!C17=Inputs!C14,3&lt;0))),1,0)+IF(AND(AQ28&gt;0,OR(Inputs!C18&gt;Inputs!C14,AND(Inputs!C18=Inputs!C14,4&lt;0))),1,0)+IF(AND(AY28&gt;0,OR(Inputs!C19&gt;Inputs!C14,AND(Inputs!C19=Inputs!C14,5&lt;0))),1,0)+IF(AND(BG28&gt;0,OR(Inputs!C20&gt;Inputs!C14,AND(Inputs!C20=Inputs!C14,6&lt;0))),1,0)+IF(AND(BO28&gt;0,OR(Inputs!C21&gt;Inputs!C14,AND(Inputs!C21=Inputs!C14,7&lt;0))),1,0)+IF(AND(BW28&gt;0,OR(Inputs!C22&gt;Inputs!C14,AND(Inputs!C22=Inputs!C14,8&lt;0))),1,0)+IF(AND(CE28&gt;0,OR(Inputs!C23&gt;Inputs!C14,AND(Inputs!C23=Inputs!C14,9&lt;0))),1,0)))</f>
        <v>99</v>
      </c>
      <c r="P28" s="3">
        <f>IF(Inputs!$B$27&lt;&gt;"Ready","PENDING INPUTS",IF(A28&gt;Inputs!$B$6,0,MIN(MAX(0,(K28+L28+M28)-N28),MAX(0,C28-D28-(IF(O28&lt;O28,K28+L28+M28-N28,0)+IF(W28&lt;O28,S28+T28+U28-V28,0)+IF(AE28&lt;O28,AA28+AB28+AC28-AD28,0)+IF(AM28&lt;O28,AI28+AJ28+AK28-AL28,0)+IF(AU28&lt;O28,AQ28+AR28+AS28-AT28,0)+IF(BC28&lt;O28,AY28+AZ28+BA28-BB28,0)+IF(BK28&lt;O28,BG28+BH28+BI28-BJ28,0)+IF(BS28&lt;O28,BO28+BP28+BQ28-BR28,0)+IF(CA28&lt;O28,BW28+BX28+BY28-BZ28,0)+IF(CI28&lt;O28,CE28+CF28+CG28-CH28,0))))))</f>
        <v>0</v>
      </c>
      <c r="Q28" s="3">
        <f>IF(Inputs!$B$27&lt;&gt;"Ready","PENDING INPUTS",MIN((K28+L28+M28),IF(D28&gt;C28,IF(D28=0,0,N28*C28/D28),N28+P28)))</f>
        <v>0</v>
      </c>
      <c r="R28" s="3">
        <f>IF(Inputs!$B$27&lt;&gt;"Ready","PENDING INPUTS",MAX(0,(K28+L28+M28)-Q28))</f>
        <v>0</v>
      </c>
      <c r="S28" s="3">
        <f>IF(Inputs!$B$27&lt;&gt;"Ready","PENDING INPUTS",Z27)</f>
        <v>0</v>
      </c>
      <c r="T28" s="3">
        <f>IF(Inputs!$B$27&lt;&gt;"Ready","PENDING INPUTS",IF(A28&lt;=Inputs!$B$6,ROUND(S28*Inputs!C15/12,2),0))</f>
        <v>0</v>
      </c>
      <c r="U28" s="3">
        <f>IF(Inputs!$B$27&lt;&gt;"Ready","PENDING INPUTS",IF(AND(A28&lt;=Inputs!$B$6,S28&gt;0),Inputs!G15,0))</f>
        <v>0</v>
      </c>
      <c r="V28" s="3">
        <f>IF(Inputs!$B$27&lt;&gt;"Ready","PENDING INPUTS",IF(A28&gt;Inputs!$B$6,0,MIN((S28+T28+U28),IF(Inputs!H15=1,Inputs!D15,MAX(Inputs!F15,ROUND(S28*Inputs!E15+T28+U28,2))))))</f>
        <v>0</v>
      </c>
      <c r="W28">
        <f>IF(Inputs!$B$27&lt;&gt;"Ready","PENDING INPUTS",IF(S28&lt;=0,99,1+IF(AND(K28&gt;0,OR(Inputs!C14&gt;Inputs!C15,AND(Inputs!C14=Inputs!C15,0&lt;1))),1,0)+IF(AND(AA28&gt;0,OR(Inputs!C16&gt;Inputs!C15,AND(Inputs!C16=Inputs!C15,2&lt;1))),1,0)+IF(AND(AI28&gt;0,OR(Inputs!C17&gt;Inputs!C15,AND(Inputs!C17=Inputs!C15,3&lt;1))),1,0)+IF(AND(AQ28&gt;0,OR(Inputs!C18&gt;Inputs!C15,AND(Inputs!C18=Inputs!C15,4&lt;1))),1,0)+IF(AND(AY28&gt;0,OR(Inputs!C19&gt;Inputs!C15,AND(Inputs!C19=Inputs!C15,5&lt;1))),1,0)+IF(AND(BG28&gt;0,OR(Inputs!C20&gt;Inputs!C15,AND(Inputs!C20=Inputs!C15,6&lt;1))),1,0)+IF(AND(BO28&gt;0,OR(Inputs!C21&gt;Inputs!C15,AND(Inputs!C21=Inputs!C15,7&lt;1))),1,0)+IF(AND(BW28&gt;0,OR(Inputs!C22&gt;Inputs!C15,AND(Inputs!C22=Inputs!C15,8&lt;1))),1,0)+IF(AND(CE28&gt;0,OR(Inputs!C23&gt;Inputs!C15,AND(Inputs!C23=Inputs!C15,9&lt;1))),1,0)))</f>
        <v>99</v>
      </c>
      <c r="X28" s="3">
        <f>IF(Inputs!$B$27&lt;&gt;"Ready","PENDING INPUTS",IF(A28&gt;Inputs!$B$6,0,MIN(MAX(0,(S28+T28+U28)-V28),MAX(0,C28-D28-(IF(O28&lt;W28,K28+L28+M28-N28,0)+IF(W28&lt;W28,S28+T28+U28-V28,0)+IF(AE28&lt;W28,AA28+AB28+AC28-AD28,0)+IF(AM28&lt;W28,AI28+AJ28+AK28-AL28,0)+IF(AU28&lt;W28,AQ28+AR28+AS28-AT28,0)+IF(BC28&lt;W28,AY28+AZ28+BA28-BB28,0)+IF(BK28&lt;W28,BG28+BH28+BI28-BJ28,0)+IF(BS28&lt;W28,BO28+BP28+BQ28-BR28,0)+IF(CA28&lt;W28,BW28+BX28+BY28-BZ28,0)+IF(CI28&lt;W28,CE28+CF28+CG28-CH28,0))))))</f>
        <v>0</v>
      </c>
      <c r="Y28" s="3">
        <f>IF(Inputs!$B$27&lt;&gt;"Ready","PENDING INPUTS",MIN((S28+T28+U28),IF(D28&gt;C28,IF(D28=0,0,V28*C28/D28),V28+X28)))</f>
        <v>0</v>
      </c>
      <c r="Z28" s="3">
        <f>IF(Inputs!$B$27&lt;&gt;"Ready","PENDING INPUTS",MAX(0,(S28+T28+U28)-Y28))</f>
        <v>0</v>
      </c>
      <c r="AA28" s="3">
        <f>IF(Inputs!$B$27&lt;&gt;"Ready","PENDING INPUTS",AH27)</f>
        <v>0</v>
      </c>
      <c r="AB28" s="3">
        <f>IF(Inputs!$B$27&lt;&gt;"Ready","PENDING INPUTS",IF(A28&lt;=Inputs!$B$6,ROUND(AA28*Inputs!C16/12,2),0))</f>
        <v>0</v>
      </c>
      <c r="AC28" s="3">
        <f>IF(Inputs!$B$27&lt;&gt;"Ready","PENDING INPUTS",IF(AND(A28&lt;=Inputs!$B$6,AA28&gt;0),Inputs!G16,0))</f>
        <v>0</v>
      </c>
      <c r="AD28" s="3">
        <f>IF(Inputs!$B$27&lt;&gt;"Ready","PENDING INPUTS",IF(A28&gt;Inputs!$B$6,0,MIN((AA28+AB28+AC28),IF(Inputs!H16=1,Inputs!D16,MAX(Inputs!F16,ROUND(AA28*Inputs!E16+AB28+AC28,2))))))</f>
        <v>0</v>
      </c>
      <c r="AE28">
        <f>IF(Inputs!$B$27&lt;&gt;"Ready","PENDING INPUTS",IF(AA28&lt;=0,99,1+IF(AND(K28&gt;0,OR(Inputs!C14&gt;Inputs!C16,AND(Inputs!C14=Inputs!C16,0&lt;2))),1,0)+IF(AND(S28&gt;0,OR(Inputs!C15&gt;Inputs!C16,AND(Inputs!C15=Inputs!C16,1&lt;2))),1,0)+IF(AND(AI28&gt;0,OR(Inputs!C17&gt;Inputs!C16,AND(Inputs!C17=Inputs!C16,3&lt;2))),1,0)+IF(AND(AQ28&gt;0,OR(Inputs!C18&gt;Inputs!C16,AND(Inputs!C18=Inputs!C16,4&lt;2))),1,0)+IF(AND(AY28&gt;0,OR(Inputs!C19&gt;Inputs!C16,AND(Inputs!C19=Inputs!C16,5&lt;2))),1,0)+IF(AND(BG28&gt;0,OR(Inputs!C20&gt;Inputs!C16,AND(Inputs!C20=Inputs!C16,6&lt;2))),1,0)+IF(AND(BO28&gt;0,OR(Inputs!C21&gt;Inputs!C16,AND(Inputs!C21=Inputs!C16,7&lt;2))),1,0)+IF(AND(BW28&gt;0,OR(Inputs!C22&gt;Inputs!C16,AND(Inputs!C22=Inputs!C16,8&lt;2))),1,0)+IF(AND(CE28&gt;0,OR(Inputs!C23&gt;Inputs!C16,AND(Inputs!C23=Inputs!C16,9&lt;2))),1,0)))</f>
        <v>99</v>
      </c>
      <c r="AF28" s="3">
        <f>IF(Inputs!$B$27&lt;&gt;"Ready","PENDING INPUTS",IF(A28&gt;Inputs!$B$6,0,MIN(MAX(0,(AA28+AB28+AC28)-AD28),MAX(0,C28-D28-(IF(O28&lt;AE28,K28+L28+M28-N28,0)+IF(W28&lt;AE28,S28+T28+U28-V28,0)+IF(AE28&lt;AE28,AA28+AB28+AC28-AD28,0)+IF(AM28&lt;AE28,AI28+AJ28+AK28-AL28,0)+IF(AU28&lt;AE28,AQ28+AR28+AS28-AT28,0)+IF(BC28&lt;AE28,AY28+AZ28+BA28-BB28,0)+IF(BK28&lt;AE28,BG28+BH28+BI28-BJ28,0)+IF(BS28&lt;AE28,BO28+BP28+BQ28-BR28,0)+IF(CA28&lt;AE28,BW28+BX28+BY28-BZ28,0)+IF(CI28&lt;AE28,CE28+CF28+CG28-CH28,0))))))</f>
        <v>0</v>
      </c>
      <c r="AG28" s="3">
        <f>IF(Inputs!$B$27&lt;&gt;"Ready","PENDING INPUTS",MIN((AA28+AB28+AC28),IF(D28&gt;C28,IF(D28=0,0,AD28*C28/D28),AD28+AF28)))</f>
        <v>0</v>
      </c>
      <c r="AH28" s="3">
        <f>IF(Inputs!$B$27&lt;&gt;"Ready","PENDING INPUTS",MAX(0,(AA28+AB28+AC28)-AG28))</f>
        <v>0</v>
      </c>
      <c r="AI28" s="3">
        <f>IF(Inputs!$B$27&lt;&gt;"Ready","PENDING INPUTS",AP27)</f>
        <v>0</v>
      </c>
      <c r="AJ28" s="3">
        <f>IF(Inputs!$B$27&lt;&gt;"Ready","PENDING INPUTS",IF(A28&lt;=Inputs!$B$6,ROUND(AI28*Inputs!C17/12,2),0))</f>
        <v>0</v>
      </c>
      <c r="AK28" s="3">
        <f>IF(Inputs!$B$27&lt;&gt;"Ready","PENDING INPUTS",IF(AND(A28&lt;=Inputs!$B$6,AI28&gt;0),Inputs!G17,0))</f>
        <v>0</v>
      </c>
      <c r="AL28" s="3">
        <f>IF(Inputs!$B$27&lt;&gt;"Ready","PENDING INPUTS",IF(A28&gt;Inputs!$B$6,0,MIN((AI28+AJ28+AK28),IF(Inputs!H17=1,Inputs!D17,MAX(Inputs!F17,ROUND(AI28*Inputs!E17+AJ28+AK28,2))))))</f>
        <v>0</v>
      </c>
      <c r="AM28">
        <f>IF(Inputs!$B$27&lt;&gt;"Ready","PENDING INPUTS",IF(AI28&lt;=0,99,1+IF(AND(K28&gt;0,OR(Inputs!C14&gt;Inputs!C17,AND(Inputs!C14=Inputs!C17,0&lt;3))),1,0)+IF(AND(S28&gt;0,OR(Inputs!C15&gt;Inputs!C17,AND(Inputs!C15=Inputs!C17,1&lt;3))),1,0)+IF(AND(AA28&gt;0,OR(Inputs!C16&gt;Inputs!C17,AND(Inputs!C16=Inputs!C17,2&lt;3))),1,0)+IF(AND(AQ28&gt;0,OR(Inputs!C18&gt;Inputs!C17,AND(Inputs!C18=Inputs!C17,4&lt;3))),1,0)+IF(AND(AY28&gt;0,OR(Inputs!C19&gt;Inputs!C17,AND(Inputs!C19=Inputs!C17,5&lt;3))),1,0)+IF(AND(BG28&gt;0,OR(Inputs!C20&gt;Inputs!C17,AND(Inputs!C20=Inputs!C17,6&lt;3))),1,0)+IF(AND(BO28&gt;0,OR(Inputs!C21&gt;Inputs!C17,AND(Inputs!C21=Inputs!C17,7&lt;3))),1,0)+IF(AND(BW28&gt;0,OR(Inputs!C22&gt;Inputs!C17,AND(Inputs!C22=Inputs!C17,8&lt;3))),1,0)+IF(AND(CE28&gt;0,OR(Inputs!C23&gt;Inputs!C17,AND(Inputs!C23=Inputs!C17,9&lt;3))),1,0)))</f>
        <v>99</v>
      </c>
      <c r="AN28" s="3">
        <f>IF(Inputs!$B$27&lt;&gt;"Ready","PENDING INPUTS",IF(A28&gt;Inputs!$B$6,0,MIN(MAX(0,(AI28+AJ28+AK28)-AL28),MAX(0,C28-D28-(IF(O28&lt;AM28,K28+L28+M28-N28,0)+IF(W28&lt;AM28,S28+T28+U28-V28,0)+IF(AE28&lt;AM28,AA28+AB28+AC28-AD28,0)+IF(AM28&lt;AM28,AI28+AJ28+AK28-AL28,0)+IF(AU28&lt;AM28,AQ28+AR28+AS28-AT28,0)+IF(BC28&lt;AM28,AY28+AZ28+BA28-BB28,0)+IF(BK28&lt;AM28,BG28+BH28+BI28-BJ28,0)+IF(BS28&lt;AM28,BO28+BP28+BQ28-BR28,0)+IF(CA28&lt;AM28,BW28+BX28+BY28-BZ28,0)+IF(CI28&lt;AM28,CE28+CF28+CG28-CH28,0))))))</f>
        <v>0</v>
      </c>
      <c r="AO28" s="3">
        <f>IF(Inputs!$B$27&lt;&gt;"Ready","PENDING INPUTS",MIN((AI28+AJ28+AK28),IF(D28&gt;C28,IF(D28=0,0,AL28*C28/D28),AL28+AN28)))</f>
        <v>0</v>
      </c>
      <c r="AP28" s="3">
        <f>IF(Inputs!$B$27&lt;&gt;"Ready","PENDING INPUTS",MAX(0,(AI28+AJ28+AK28)-AO28))</f>
        <v>0</v>
      </c>
      <c r="AQ28" s="3">
        <f>IF(Inputs!$B$27&lt;&gt;"Ready","PENDING INPUTS",AX27)</f>
        <v>0</v>
      </c>
      <c r="AR28" s="3">
        <f>IF(Inputs!$B$27&lt;&gt;"Ready","PENDING INPUTS",IF(A28&lt;=Inputs!$B$6,ROUND(AQ28*Inputs!C18/12,2),0))</f>
        <v>0</v>
      </c>
      <c r="AS28" s="3">
        <f>IF(Inputs!$B$27&lt;&gt;"Ready","PENDING INPUTS",IF(AND(A28&lt;=Inputs!$B$6,AQ28&gt;0),Inputs!G18,0))</f>
        <v>0</v>
      </c>
      <c r="AT28" s="3">
        <f>IF(Inputs!$B$27&lt;&gt;"Ready","PENDING INPUTS",IF(A28&gt;Inputs!$B$6,0,MIN((AQ28+AR28+AS28),IF(Inputs!H18=1,Inputs!D18,MAX(Inputs!F18,ROUND(AQ28*Inputs!E18+AR28+AS28,2))))))</f>
        <v>0</v>
      </c>
      <c r="AU28">
        <f>IF(Inputs!$B$27&lt;&gt;"Ready","PENDING INPUTS",IF(AQ28&lt;=0,99,1+IF(AND(K28&gt;0,OR(Inputs!C14&gt;Inputs!C18,AND(Inputs!C14=Inputs!C18,0&lt;4))),1,0)+IF(AND(S28&gt;0,OR(Inputs!C15&gt;Inputs!C18,AND(Inputs!C15=Inputs!C18,1&lt;4))),1,0)+IF(AND(AA28&gt;0,OR(Inputs!C16&gt;Inputs!C18,AND(Inputs!C16=Inputs!C18,2&lt;4))),1,0)+IF(AND(AI28&gt;0,OR(Inputs!C17&gt;Inputs!C18,AND(Inputs!C17=Inputs!C18,3&lt;4))),1,0)+IF(AND(AY28&gt;0,OR(Inputs!C19&gt;Inputs!C18,AND(Inputs!C19=Inputs!C18,5&lt;4))),1,0)+IF(AND(BG28&gt;0,OR(Inputs!C20&gt;Inputs!C18,AND(Inputs!C20=Inputs!C18,6&lt;4))),1,0)+IF(AND(BO28&gt;0,OR(Inputs!C21&gt;Inputs!C18,AND(Inputs!C21=Inputs!C18,7&lt;4))),1,0)+IF(AND(BW28&gt;0,OR(Inputs!C22&gt;Inputs!C18,AND(Inputs!C22=Inputs!C18,8&lt;4))),1,0)+IF(AND(CE28&gt;0,OR(Inputs!C23&gt;Inputs!C18,AND(Inputs!C23=Inputs!C18,9&lt;4))),1,0)))</f>
        <v>99</v>
      </c>
      <c r="AV28" s="3">
        <f>IF(Inputs!$B$27&lt;&gt;"Ready","PENDING INPUTS",IF(A28&gt;Inputs!$B$6,0,MIN(MAX(0,(AQ28+AR28+AS28)-AT28),MAX(0,C28-D28-(IF(O28&lt;AU28,K28+L28+M28-N28,0)+IF(W28&lt;AU28,S28+T28+U28-V28,0)+IF(AE28&lt;AU28,AA28+AB28+AC28-AD28,0)+IF(AM28&lt;AU28,AI28+AJ28+AK28-AL28,0)+IF(AU28&lt;AU28,AQ28+AR28+AS28-AT28,0)+IF(BC28&lt;AU28,AY28+AZ28+BA28-BB28,0)+IF(BK28&lt;AU28,BG28+BH28+BI28-BJ28,0)+IF(BS28&lt;AU28,BO28+BP28+BQ28-BR28,0)+IF(CA28&lt;AU28,BW28+BX28+BY28-BZ28,0)+IF(CI28&lt;AU28,CE28+CF28+CG28-CH28,0))))))</f>
        <v>0</v>
      </c>
      <c r="AW28" s="3">
        <f>IF(Inputs!$B$27&lt;&gt;"Ready","PENDING INPUTS",MIN((AQ28+AR28+AS28),IF(D28&gt;C28,IF(D28=0,0,AT28*C28/D28),AT28+AV28)))</f>
        <v>0</v>
      </c>
      <c r="AX28" s="3">
        <f>IF(Inputs!$B$27&lt;&gt;"Ready","PENDING INPUTS",MAX(0,(AQ28+AR28+AS28)-AW28))</f>
        <v>0</v>
      </c>
      <c r="AY28" s="3">
        <f>IF(Inputs!$B$27&lt;&gt;"Ready","PENDING INPUTS",BF27)</f>
        <v>0</v>
      </c>
      <c r="AZ28" s="3">
        <f>IF(Inputs!$B$27&lt;&gt;"Ready","PENDING INPUTS",IF(A28&lt;=Inputs!$B$6,ROUND(AY28*Inputs!C19/12,2),0))</f>
        <v>0</v>
      </c>
      <c r="BA28" s="3">
        <f>IF(Inputs!$B$27&lt;&gt;"Ready","PENDING INPUTS",IF(AND(A28&lt;=Inputs!$B$6,AY28&gt;0),Inputs!G19,0))</f>
        <v>0</v>
      </c>
      <c r="BB28" s="3">
        <f>IF(Inputs!$B$27&lt;&gt;"Ready","PENDING INPUTS",IF(A28&gt;Inputs!$B$6,0,MIN((AY28+AZ28+BA28),IF(Inputs!H19=1,Inputs!D19,MAX(Inputs!F19,ROUND(AY28*Inputs!E19+AZ28+BA28,2))))))</f>
        <v>0</v>
      </c>
      <c r="BC28">
        <f>IF(Inputs!$B$27&lt;&gt;"Ready","PENDING INPUTS",IF(AY28&lt;=0,99,1+IF(AND(K28&gt;0,OR(Inputs!C14&gt;Inputs!C19,AND(Inputs!C14=Inputs!C19,0&lt;5))),1,0)+IF(AND(S28&gt;0,OR(Inputs!C15&gt;Inputs!C19,AND(Inputs!C15=Inputs!C19,1&lt;5))),1,0)+IF(AND(AA28&gt;0,OR(Inputs!C16&gt;Inputs!C19,AND(Inputs!C16=Inputs!C19,2&lt;5))),1,0)+IF(AND(AI28&gt;0,OR(Inputs!C17&gt;Inputs!C19,AND(Inputs!C17=Inputs!C19,3&lt;5))),1,0)+IF(AND(AQ28&gt;0,OR(Inputs!C18&gt;Inputs!C19,AND(Inputs!C18=Inputs!C19,4&lt;5))),1,0)+IF(AND(BG28&gt;0,OR(Inputs!C20&gt;Inputs!C19,AND(Inputs!C20=Inputs!C19,6&lt;5))),1,0)+IF(AND(BO28&gt;0,OR(Inputs!C21&gt;Inputs!C19,AND(Inputs!C21=Inputs!C19,7&lt;5))),1,0)+IF(AND(BW28&gt;0,OR(Inputs!C22&gt;Inputs!C19,AND(Inputs!C22=Inputs!C19,8&lt;5))),1,0)+IF(AND(CE28&gt;0,OR(Inputs!C23&gt;Inputs!C19,AND(Inputs!C23=Inputs!C19,9&lt;5))),1,0)))</f>
        <v>99</v>
      </c>
      <c r="BD28" s="3">
        <f>IF(Inputs!$B$27&lt;&gt;"Ready","PENDING INPUTS",IF(A28&gt;Inputs!$B$6,0,MIN(MAX(0,(AY28+AZ28+BA28)-BB28),MAX(0,C28-D28-(IF(O28&lt;BC28,K28+L28+M28-N28,0)+IF(W28&lt;BC28,S28+T28+U28-V28,0)+IF(AE28&lt;BC28,AA28+AB28+AC28-AD28,0)+IF(AM28&lt;BC28,AI28+AJ28+AK28-AL28,0)+IF(AU28&lt;BC28,AQ28+AR28+AS28-AT28,0)+IF(BC28&lt;BC28,AY28+AZ28+BA28-BB28,0)+IF(BK28&lt;BC28,BG28+BH28+BI28-BJ28,0)+IF(BS28&lt;BC28,BO28+BP28+BQ28-BR28,0)+IF(CA28&lt;BC28,BW28+BX28+BY28-BZ28,0)+IF(CI28&lt;BC28,CE28+CF28+CG28-CH28,0))))))</f>
        <v>0</v>
      </c>
      <c r="BE28" s="3">
        <f>IF(Inputs!$B$27&lt;&gt;"Ready","PENDING INPUTS",MIN((AY28+AZ28+BA28),IF(D28&gt;C28,IF(D28=0,0,BB28*C28/D28),BB28+BD28)))</f>
        <v>0</v>
      </c>
      <c r="BF28" s="3">
        <f>IF(Inputs!$B$27&lt;&gt;"Ready","PENDING INPUTS",MAX(0,(AY28+AZ28+BA28)-BE28))</f>
        <v>0</v>
      </c>
      <c r="BG28" s="3">
        <f>IF(Inputs!$B$27&lt;&gt;"Ready","PENDING INPUTS",BN27)</f>
        <v>0</v>
      </c>
      <c r="BH28" s="3">
        <f>IF(Inputs!$B$27&lt;&gt;"Ready","PENDING INPUTS",IF(A28&lt;=Inputs!$B$6,ROUND(BG28*Inputs!C20/12,2),0))</f>
        <v>0</v>
      </c>
      <c r="BI28" s="3">
        <f>IF(Inputs!$B$27&lt;&gt;"Ready","PENDING INPUTS",IF(AND(A28&lt;=Inputs!$B$6,BG28&gt;0),Inputs!G20,0))</f>
        <v>0</v>
      </c>
      <c r="BJ28" s="3">
        <f>IF(Inputs!$B$27&lt;&gt;"Ready","PENDING INPUTS",IF(A28&gt;Inputs!$B$6,0,MIN((BG28+BH28+BI28),IF(Inputs!H20=1,Inputs!D20,MAX(Inputs!F20,ROUND(BG28*Inputs!E20+BH28+BI28,2))))))</f>
        <v>0</v>
      </c>
      <c r="BK28">
        <f>IF(Inputs!$B$27&lt;&gt;"Ready","PENDING INPUTS",IF(BG28&lt;=0,99,1+IF(AND(K28&gt;0,OR(Inputs!C14&gt;Inputs!C20,AND(Inputs!C14=Inputs!C20,0&lt;6))),1,0)+IF(AND(S28&gt;0,OR(Inputs!C15&gt;Inputs!C20,AND(Inputs!C15=Inputs!C20,1&lt;6))),1,0)+IF(AND(AA28&gt;0,OR(Inputs!C16&gt;Inputs!C20,AND(Inputs!C16=Inputs!C20,2&lt;6))),1,0)+IF(AND(AI28&gt;0,OR(Inputs!C17&gt;Inputs!C20,AND(Inputs!C17=Inputs!C20,3&lt;6))),1,0)+IF(AND(AQ28&gt;0,OR(Inputs!C18&gt;Inputs!C20,AND(Inputs!C18=Inputs!C20,4&lt;6))),1,0)+IF(AND(AY28&gt;0,OR(Inputs!C19&gt;Inputs!C20,AND(Inputs!C19=Inputs!C20,5&lt;6))),1,0)+IF(AND(BO28&gt;0,OR(Inputs!C21&gt;Inputs!C20,AND(Inputs!C21=Inputs!C20,7&lt;6))),1,0)+IF(AND(BW28&gt;0,OR(Inputs!C22&gt;Inputs!C20,AND(Inputs!C22=Inputs!C20,8&lt;6))),1,0)+IF(AND(CE28&gt;0,OR(Inputs!C23&gt;Inputs!C20,AND(Inputs!C23=Inputs!C20,9&lt;6))),1,0)))</f>
        <v>99</v>
      </c>
      <c r="BL28" s="3">
        <f>IF(Inputs!$B$27&lt;&gt;"Ready","PENDING INPUTS",IF(A28&gt;Inputs!$B$6,0,MIN(MAX(0,(BG28+BH28+BI28)-BJ28),MAX(0,C28-D28-(IF(O28&lt;BK28,K28+L28+M28-N28,0)+IF(W28&lt;BK28,S28+T28+U28-V28,0)+IF(AE28&lt;BK28,AA28+AB28+AC28-AD28,0)+IF(AM28&lt;BK28,AI28+AJ28+AK28-AL28,0)+IF(AU28&lt;BK28,AQ28+AR28+AS28-AT28,0)+IF(BC28&lt;BK28,AY28+AZ28+BA28-BB28,0)+IF(BK28&lt;BK28,BG28+BH28+BI28-BJ28,0)+IF(BS28&lt;BK28,BO28+BP28+BQ28-BR28,0)+IF(CA28&lt;BK28,BW28+BX28+BY28-BZ28,0)+IF(CI28&lt;BK28,CE28+CF28+CG28-CH28,0))))))</f>
        <v>0</v>
      </c>
      <c r="BM28" s="3">
        <f>IF(Inputs!$B$27&lt;&gt;"Ready","PENDING INPUTS",MIN((BG28+BH28+BI28),IF(D28&gt;C28,IF(D28=0,0,BJ28*C28/D28),BJ28+BL28)))</f>
        <v>0</v>
      </c>
      <c r="BN28" s="3">
        <f>IF(Inputs!$B$27&lt;&gt;"Ready","PENDING INPUTS",MAX(0,(BG28+BH28+BI28)-BM28))</f>
        <v>0</v>
      </c>
      <c r="BO28" s="3">
        <f>IF(Inputs!$B$27&lt;&gt;"Ready","PENDING INPUTS",BV27)</f>
        <v>0</v>
      </c>
      <c r="BP28" s="3">
        <f>IF(Inputs!$B$27&lt;&gt;"Ready","PENDING INPUTS",IF(A28&lt;=Inputs!$B$6,ROUND(BO28*Inputs!C21/12,2),0))</f>
        <v>0</v>
      </c>
      <c r="BQ28" s="3">
        <f>IF(Inputs!$B$27&lt;&gt;"Ready","PENDING INPUTS",IF(AND(A28&lt;=Inputs!$B$6,BO28&gt;0),Inputs!G21,0))</f>
        <v>0</v>
      </c>
      <c r="BR28" s="3">
        <f>IF(Inputs!$B$27&lt;&gt;"Ready","PENDING INPUTS",IF(A28&gt;Inputs!$B$6,0,MIN((BO28+BP28+BQ28),IF(Inputs!H21=1,Inputs!D21,MAX(Inputs!F21,ROUND(BO28*Inputs!E21+BP28+BQ28,2))))))</f>
        <v>0</v>
      </c>
      <c r="BS28">
        <f>IF(Inputs!$B$27&lt;&gt;"Ready","PENDING INPUTS",IF(BO28&lt;=0,99,1+IF(AND(K28&gt;0,OR(Inputs!C14&gt;Inputs!C21,AND(Inputs!C14=Inputs!C21,0&lt;7))),1,0)+IF(AND(S28&gt;0,OR(Inputs!C15&gt;Inputs!C21,AND(Inputs!C15=Inputs!C21,1&lt;7))),1,0)+IF(AND(AA28&gt;0,OR(Inputs!C16&gt;Inputs!C21,AND(Inputs!C16=Inputs!C21,2&lt;7))),1,0)+IF(AND(AI28&gt;0,OR(Inputs!C17&gt;Inputs!C21,AND(Inputs!C17=Inputs!C21,3&lt;7))),1,0)+IF(AND(AQ28&gt;0,OR(Inputs!C18&gt;Inputs!C21,AND(Inputs!C18=Inputs!C21,4&lt;7))),1,0)+IF(AND(AY28&gt;0,OR(Inputs!C19&gt;Inputs!C21,AND(Inputs!C19=Inputs!C21,5&lt;7))),1,0)+IF(AND(BG28&gt;0,OR(Inputs!C20&gt;Inputs!C21,AND(Inputs!C20=Inputs!C21,6&lt;7))),1,0)+IF(AND(BW28&gt;0,OR(Inputs!C22&gt;Inputs!C21,AND(Inputs!C22=Inputs!C21,8&lt;7))),1,0)+IF(AND(CE28&gt;0,OR(Inputs!C23&gt;Inputs!C21,AND(Inputs!C23=Inputs!C21,9&lt;7))),1,0)))</f>
        <v>99</v>
      </c>
      <c r="BT28" s="3">
        <f>IF(Inputs!$B$27&lt;&gt;"Ready","PENDING INPUTS",IF(A28&gt;Inputs!$B$6,0,MIN(MAX(0,(BO28+BP28+BQ28)-BR28),MAX(0,C28-D28-(IF(O28&lt;BS28,K28+L28+M28-N28,0)+IF(W28&lt;BS28,S28+T28+U28-V28,0)+IF(AE28&lt;BS28,AA28+AB28+AC28-AD28,0)+IF(AM28&lt;BS28,AI28+AJ28+AK28-AL28,0)+IF(AU28&lt;BS28,AQ28+AR28+AS28-AT28,0)+IF(BC28&lt;BS28,AY28+AZ28+BA28-BB28,0)+IF(BK28&lt;BS28,BG28+BH28+BI28-BJ28,0)+IF(BS28&lt;BS28,BO28+BP28+BQ28-BR28,0)+IF(CA28&lt;BS28,BW28+BX28+BY28-BZ28,0)+IF(CI28&lt;BS28,CE28+CF28+CG28-CH28,0))))))</f>
        <v>0</v>
      </c>
      <c r="BU28" s="3">
        <f>IF(Inputs!$B$27&lt;&gt;"Ready","PENDING INPUTS",MIN((BO28+BP28+BQ28),IF(D28&gt;C28,IF(D28=0,0,BR28*C28/D28),BR28+BT28)))</f>
        <v>0</v>
      </c>
      <c r="BV28" s="3">
        <f>IF(Inputs!$B$27&lt;&gt;"Ready","PENDING INPUTS",MAX(0,(BO28+BP28+BQ28)-BU28))</f>
        <v>0</v>
      </c>
      <c r="BW28" s="3">
        <f>IF(Inputs!$B$27&lt;&gt;"Ready","PENDING INPUTS",CD27)</f>
        <v>0</v>
      </c>
      <c r="BX28" s="3">
        <f>IF(Inputs!$B$27&lt;&gt;"Ready","PENDING INPUTS",IF(A28&lt;=Inputs!$B$6,ROUND(BW28*Inputs!C22/12,2),0))</f>
        <v>0</v>
      </c>
      <c r="BY28" s="3">
        <f>IF(Inputs!$B$27&lt;&gt;"Ready","PENDING INPUTS",IF(AND(A28&lt;=Inputs!$B$6,BW28&gt;0),Inputs!G22,0))</f>
        <v>0</v>
      </c>
      <c r="BZ28" s="3">
        <f>IF(Inputs!$B$27&lt;&gt;"Ready","PENDING INPUTS",IF(A28&gt;Inputs!$B$6,0,MIN((BW28+BX28+BY28),IF(Inputs!H22=1,Inputs!D22,MAX(Inputs!F22,ROUND(BW28*Inputs!E22+BX28+BY28,2))))))</f>
        <v>0</v>
      </c>
      <c r="CA28">
        <f>IF(Inputs!$B$27&lt;&gt;"Ready","PENDING INPUTS",IF(BW28&lt;=0,99,1+IF(AND(K28&gt;0,OR(Inputs!C14&gt;Inputs!C22,AND(Inputs!C14=Inputs!C22,0&lt;8))),1,0)+IF(AND(S28&gt;0,OR(Inputs!C15&gt;Inputs!C22,AND(Inputs!C15=Inputs!C22,1&lt;8))),1,0)+IF(AND(AA28&gt;0,OR(Inputs!C16&gt;Inputs!C22,AND(Inputs!C16=Inputs!C22,2&lt;8))),1,0)+IF(AND(AI28&gt;0,OR(Inputs!C17&gt;Inputs!C22,AND(Inputs!C17=Inputs!C22,3&lt;8))),1,0)+IF(AND(AQ28&gt;0,OR(Inputs!C18&gt;Inputs!C22,AND(Inputs!C18=Inputs!C22,4&lt;8))),1,0)+IF(AND(AY28&gt;0,OR(Inputs!C19&gt;Inputs!C22,AND(Inputs!C19=Inputs!C22,5&lt;8))),1,0)+IF(AND(BG28&gt;0,OR(Inputs!C20&gt;Inputs!C22,AND(Inputs!C20=Inputs!C22,6&lt;8))),1,0)+IF(AND(BO28&gt;0,OR(Inputs!C21&gt;Inputs!C22,AND(Inputs!C21=Inputs!C22,7&lt;8))),1,0)+IF(AND(CE28&gt;0,OR(Inputs!C23&gt;Inputs!C22,AND(Inputs!C23=Inputs!C22,9&lt;8))),1,0)))</f>
        <v>99</v>
      </c>
      <c r="CB28" s="3">
        <f>IF(Inputs!$B$27&lt;&gt;"Ready","PENDING INPUTS",IF(A28&gt;Inputs!$B$6,0,MIN(MAX(0,(BW28+BX28+BY28)-BZ28),MAX(0,C28-D28-(IF(O28&lt;CA28,K28+L28+M28-N28,0)+IF(W28&lt;CA28,S28+T28+U28-V28,0)+IF(AE28&lt;CA28,AA28+AB28+AC28-AD28,0)+IF(AM28&lt;CA28,AI28+AJ28+AK28-AL28,0)+IF(AU28&lt;CA28,AQ28+AR28+AS28-AT28,0)+IF(BC28&lt;CA28,AY28+AZ28+BA28-BB28,0)+IF(BK28&lt;CA28,BG28+BH28+BI28-BJ28,0)+IF(BS28&lt;CA28,BO28+BP28+BQ28-BR28,0)+IF(CA28&lt;CA28,BW28+BX28+BY28-BZ28,0)+IF(CI28&lt;CA28,CE28+CF28+CG28-CH28,0))))))</f>
        <v>0</v>
      </c>
      <c r="CC28" s="3">
        <f>IF(Inputs!$B$27&lt;&gt;"Ready","PENDING INPUTS",MIN((BW28+BX28+BY28),IF(D28&gt;C28,IF(D28=0,0,BZ28*C28/D28),BZ28+CB28)))</f>
        <v>0</v>
      </c>
      <c r="CD28" s="3">
        <f>IF(Inputs!$B$27&lt;&gt;"Ready","PENDING INPUTS",MAX(0,(BW28+BX28+BY28)-CC28))</f>
        <v>0</v>
      </c>
      <c r="CE28" s="3">
        <f>IF(Inputs!$B$27&lt;&gt;"Ready","PENDING INPUTS",CL27)</f>
        <v>0</v>
      </c>
      <c r="CF28" s="3">
        <f>IF(Inputs!$B$27&lt;&gt;"Ready","PENDING INPUTS",IF(A28&lt;=Inputs!$B$6,ROUND(CE28*Inputs!C23/12,2),0))</f>
        <v>0</v>
      </c>
      <c r="CG28" s="3">
        <f>IF(Inputs!$B$27&lt;&gt;"Ready","PENDING INPUTS",IF(AND(A28&lt;=Inputs!$B$6,CE28&gt;0),Inputs!G23,0))</f>
        <v>0</v>
      </c>
      <c r="CH28" s="3">
        <f>IF(Inputs!$B$27&lt;&gt;"Ready","PENDING INPUTS",IF(A28&gt;Inputs!$B$6,0,MIN((CE28+CF28+CG28),IF(Inputs!H23=1,Inputs!D23,MAX(Inputs!F23,ROUND(CE28*Inputs!E23+CF28+CG28,2))))))</f>
        <v>0</v>
      </c>
      <c r="CI28">
        <f>IF(Inputs!$B$27&lt;&gt;"Ready","PENDING INPUTS",IF(CE28&lt;=0,99,1+IF(AND(K28&gt;0,OR(Inputs!C14&gt;Inputs!C23,AND(Inputs!C14=Inputs!C23,0&lt;9))),1,0)+IF(AND(S28&gt;0,OR(Inputs!C15&gt;Inputs!C23,AND(Inputs!C15=Inputs!C23,1&lt;9))),1,0)+IF(AND(AA28&gt;0,OR(Inputs!C16&gt;Inputs!C23,AND(Inputs!C16=Inputs!C23,2&lt;9))),1,0)+IF(AND(AI28&gt;0,OR(Inputs!C17&gt;Inputs!C23,AND(Inputs!C17=Inputs!C23,3&lt;9))),1,0)+IF(AND(AQ28&gt;0,OR(Inputs!C18&gt;Inputs!C23,AND(Inputs!C18=Inputs!C23,4&lt;9))),1,0)+IF(AND(AY28&gt;0,OR(Inputs!C19&gt;Inputs!C23,AND(Inputs!C19=Inputs!C23,5&lt;9))),1,0)+IF(AND(BG28&gt;0,OR(Inputs!C20&gt;Inputs!C23,AND(Inputs!C20=Inputs!C23,6&lt;9))),1,0)+IF(AND(BO28&gt;0,OR(Inputs!C21&gt;Inputs!C23,AND(Inputs!C21=Inputs!C23,7&lt;9))),1,0)+IF(AND(BW28&gt;0,OR(Inputs!C22&gt;Inputs!C23,AND(Inputs!C22=Inputs!C23,8&lt;9))),1,0)))</f>
        <v>99</v>
      </c>
      <c r="CJ28" s="3">
        <f>IF(Inputs!$B$27&lt;&gt;"Ready","PENDING INPUTS",IF(A28&gt;Inputs!$B$6,0,MIN(MAX(0,(CE28+CF28+CG28)-CH28),MAX(0,C28-D28-(IF(O28&lt;CI28,K28+L28+M28-N28,0)+IF(W28&lt;CI28,S28+T28+U28-V28,0)+IF(AE28&lt;CI28,AA28+AB28+AC28-AD28,0)+IF(AM28&lt;CI28,AI28+AJ28+AK28-AL28,0)+IF(AU28&lt;CI28,AQ28+AR28+AS28-AT28,0)+IF(BC28&lt;CI28,AY28+AZ28+BA28-BB28,0)+IF(BK28&lt;CI28,BG28+BH28+BI28-BJ28,0)+IF(BS28&lt;CI28,BO28+BP28+BQ28-BR28,0)+IF(CA28&lt;CI28,BW28+BX28+BY28-BZ28,0)+IF(CI28&lt;CI28,CE28+CF28+CG28-CH28,0))))))</f>
        <v>0</v>
      </c>
      <c r="CK28" s="3">
        <f>IF(Inputs!$B$27&lt;&gt;"Ready","PENDING INPUTS",MIN((CE28+CF28+CG28),IF(D28&gt;C28,IF(D28=0,0,CH28*C28/D28),CH28+CJ28)))</f>
        <v>0</v>
      </c>
      <c r="CL28" s="3">
        <f>IF(Inputs!$B$27&lt;&gt;"Ready","PENDING INPUTS",MAX(0,(CE28+CF28+CG28)-CK28))</f>
        <v>0</v>
      </c>
    </row>
    <row r="29" spans="1:90" ht="27.95" customHeight="1" x14ac:dyDescent="0.25">
      <c r="A29">
        <v>25</v>
      </c>
      <c r="B29" s="13">
        <f>IF(Inputs!$B$27&lt;&gt;"Ready","PENDING INPUTS",EDATE(Inputs!$B$5,A29-1))</f>
        <v>47027</v>
      </c>
      <c r="C29" s="3">
        <f>IF(Inputs!$B$27&lt;&gt;"Ready","PENDING INPUTS",IF(A29&lt;=Inputs!$B$6,MAX(0,Inputs!$B$4+IF(A29=Inputs!$B$7,Inputs!$B$8,0)+IF(A29=Inputs!$B$9,Inputs!$B$10,0)),0))</f>
        <v>0</v>
      </c>
      <c r="D29" s="3">
        <f>IF(Inputs!$B$27&lt;&gt;"Ready","PENDING INPUTS",SUM(N29,V29,AD29,AL29,AT29,BB29,BJ29,BR29,BZ29,CH29))</f>
        <v>0</v>
      </c>
      <c r="E29" s="3">
        <f>IF(Inputs!$B$27&lt;&gt;"Ready","PENDING INPUTS",MAX(0,D29-C29))</f>
        <v>0</v>
      </c>
      <c r="F29" s="3">
        <f>IF(Inputs!$B$27&lt;&gt;"Ready","PENDING INPUTS",SUM(Q29,Y29,AG29,AO29,AW29,BE29,BM29,BU29,CC29,CK29))</f>
        <v>0</v>
      </c>
      <c r="G29" s="3">
        <f>IF(Inputs!$B$27&lt;&gt;"Ready","PENDING INPUTS",SUM(L29,T29,AB29,AJ29,AR29,AZ29,BH29,BP29,BX29,CF29))</f>
        <v>0</v>
      </c>
      <c r="H29" s="3">
        <f>IF(Inputs!$B$27&lt;&gt;"Ready","PENDING INPUTS",SUM(M29,U29,AC29,AK29,AS29,BA29,BI29,BQ29,BY29,CG29))</f>
        <v>0</v>
      </c>
      <c r="I29" s="3">
        <f>IF(Inputs!$B$27&lt;&gt;"Ready","PENDING INPUTS",SUM(R29,Z29,AH29,AP29,AX29,BF29,BN29,BV29,CD29,CL29))</f>
        <v>0</v>
      </c>
      <c r="J29" t="str">
        <f>IF(Inputs!$B$27&lt;&gt;"Ready","PENDING INPUTS",IF(A29&gt;Inputs!$B$6,"Beyond horizon",IF(E29&gt;0.005,"MINIMUM SHORTFALL",IF(I29&lt;0.005,"Paid off","In progress"))))</f>
        <v>Paid off</v>
      </c>
      <c r="K29" s="3">
        <f>IF(Inputs!$B$27&lt;&gt;"Ready","PENDING INPUTS",R28)</f>
        <v>0</v>
      </c>
      <c r="L29" s="3">
        <f>IF(Inputs!$B$27&lt;&gt;"Ready","PENDING INPUTS",IF(A29&lt;=Inputs!$B$6,ROUND(K29*Inputs!C14/12,2),0))</f>
        <v>0</v>
      </c>
      <c r="M29" s="3">
        <f>IF(Inputs!$B$27&lt;&gt;"Ready","PENDING INPUTS",IF(AND(A29&lt;=Inputs!$B$6,K29&gt;0),Inputs!G14,0))</f>
        <v>0</v>
      </c>
      <c r="N29" s="3">
        <f>IF(Inputs!$B$27&lt;&gt;"Ready","PENDING INPUTS",IF(A29&gt;Inputs!$B$6,0,MIN((K29+L29+M29),IF(Inputs!H14=1,Inputs!D14,MAX(Inputs!F14,ROUND(K29*Inputs!E14+L29+M29,2))))))</f>
        <v>0</v>
      </c>
      <c r="O29">
        <f>IF(Inputs!$B$27&lt;&gt;"Ready","PENDING INPUTS",IF(K29&lt;=0,99,1+IF(AND(S29&gt;0,OR(Inputs!C15&gt;Inputs!C14,AND(Inputs!C15=Inputs!C14,1&lt;0))),1,0)+IF(AND(AA29&gt;0,OR(Inputs!C16&gt;Inputs!C14,AND(Inputs!C16=Inputs!C14,2&lt;0))),1,0)+IF(AND(AI29&gt;0,OR(Inputs!C17&gt;Inputs!C14,AND(Inputs!C17=Inputs!C14,3&lt;0))),1,0)+IF(AND(AQ29&gt;0,OR(Inputs!C18&gt;Inputs!C14,AND(Inputs!C18=Inputs!C14,4&lt;0))),1,0)+IF(AND(AY29&gt;0,OR(Inputs!C19&gt;Inputs!C14,AND(Inputs!C19=Inputs!C14,5&lt;0))),1,0)+IF(AND(BG29&gt;0,OR(Inputs!C20&gt;Inputs!C14,AND(Inputs!C20=Inputs!C14,6&lt;0))),1,0)+IF(AND(BO29&gt;0,OR(Inputs!C21&gt;Inputs!C14,AND(Inputs!C21=Inputs!C14,7&lt;0))),1,0)+IF(AND(BW29&gt;0,OR(Inputs!C22&gt;Inputs!C14,AND(Inputs!C22=Inputs!C14,8&lt;0))),1,0)+IF(AND(CE29&gt;0,OR(Inputs!C23&gt;Inputs!C14,AND(Inputs!C23=Inputs!C14,9&lt;0))),1,0)))</f>
        <v>99</v>
      </c>
      <c r="P29" s="3">
        <f>IF(Inputs!$B$27&lt;&gt;"Ready","PENDING INPUTS",IF(A29&gt;Inputs!$B$6,0,MIN(MAX(0,(K29+L29+M29)-N29),MAX(0,C29-D29-(IF(O29&lt;O29,K29+L29+M29-N29,0)+IF(W29&lt;O29,S29+T29+U29-V29,0)+IF(AE29&lt;O29,AA29+AB29+AC29-AD29,0)+IF(AM29&lt;O29,AI29+AJ29+AK29-AL29,0)+IF(AU29&lt;O29,AQ29+AR29+AS29-AT29,0)+IF(BC29&lt;O29,AY29+AZ29+BA29-BB29,0)+IF(BK29&lt;O29,BG29+BH29+BI29-BJ29,0)+IF(BS29&lt;O29,BO29+BP29+BQ29-BR29,0)+IF(CA29&lt;O29,BW29+BX29+BY29-BZ29,0)+IF(CI29&lt;O29,CE29+CF29+CG29-CH29,0))))))</f>
        <v>0</v>
      </c>
      <c r="Q29" s="3">
        <f>IF(Inputs!$B$27&lt;&gt;"Ready","PENDING INPUTS",MIN((K29+L29+M29),IF(D29&gt;C29,IF(D29=0,0,N29*C29/D29),N29+P29)))</f>
        <v>0</v>
      </c>
      <c r="R29" s="3">
        <f>IF(Inputs!$B$27&lt;&gt;"Ready","PENDING INPUTS",MAX(0,(K29+L29+M29)-Q29))</f>
        <v>0</v>
      </c>
      <c r="S29" s="3">
        <f>IF(Inputs!$B$27&lt;&gt;"Ready","PENDING INPUTS",Z28)</f>
        <v>0</v>
      </c>
      <c r="T29" s="3">
        <f>IF(Inputs!$B$27&lt;&gt;"Ready","PENDING INPUTS",IF(A29&lt;=Inputs!$B$6,ROUND(S29*Inputs!C15/12,2),0))</f>
        <v>0</v>
      </c>
      <c r="U29" s="3">
        <f>IF(Inputs!$B$27&lt;&gt;"Ready","PENDING INPUTS",IF(AND(A29&lt;=Inputs!$B$6,S29&gt;0),Inputs!G15,0))</f>
        <v>0</v>
      </c>
      <c r="V29" s="3">
        <f>IF(Inputs!$B$27&lt;&gt;"Ready","PENDING INPUTS",IF(A29&gt;Inputs!$B$6,0,MIN((S29+T29+U29),IF(Inputs!H15=1,Inputs!D15,MAX(Inputs!F15,ROUND(S29*Inputs!E15+T29+U29,2))))))</f>
        <v>0</v>
      </c>
      <c r="W29">
        <f>IF(Inputs!$B$27&lt;&gt;"Ready","PENDING INPUTS",IF(S29&lt;=0,99,1+IF(AND(K29&gt;0,OR(Inputs!C14&gt;Inputs!C15,AND(Inputs!C14=Inputs!C15,0&lt;1))),1,0)+IF(AND(AA29&gt;0,OR(Inputs!C16&gt;Inputs!C15,AND(Inputs!C16=Inputs!C15,2&lt;1))),1,0)+IF(AND(AI29&gt;0,OR(Inputs!C17&gt;Inputs!C15,AND(Inputs!C17=Inputs!C15,3&lt;1))),1,0)+IF(AND(AQ29&gt;0,OR(Inputs!C18&gt;Inputs!C15,AND(Inputs!C18=Inputs!C15,4&lt;1))),1,0)+IF(AND(AY29&gt;0,OR(Inputs!C19&gt;Inputs!C15,AND(Inputs!C19=Inputs!C15,5&lt;1))),1,0)+IF(AND(BG29&gt;0,OR(Inputs!C20&gt;Inputs!C15,AND(Inputs!C20=Inputs!C15,6&lt;1))),1,0)+IF(AND(BO29&gt;0,OR(Inputs!C21&gt;Inputs!C15,AND(Inputs!C21=Inputs!C15,7&lt;1))),1,0)+IF(AND(BW29&gt;0,OR(Inputs!C22&gt;Inputs!C15,AND(Inputs!C22=Inputs!C15,8&lt;1))),1,0)+IF(AND(CE29&gt;0,OR(Inputs!C23&gt;Inputs!C15,AND(Inputs!C23=Inputs!C15,9&lt;1))),1,0)))</f>
        <v>99</v>
      </c>
      <c r="X29" s="3">
        <f>IF(Inputs!$B$27&lt;&gt;"Ready","PENDING INPUTS",IF(A29&gt;Inputs!$B$6,0,MIN(MAX(0,(S29+T29+U29)-V29),MAX(0,C29-D29-(IF(O29&lt;W29,K29+L29+M29-N29,0)+IF(W29&lt;W29,S29+T29+U29-V29,0)+IF(AE29&lt;W29,AA29+AB29+AC29-AD29,0)+IF(AM29&lt;W29,AI29+AJ29+AK29-AL29,0)+IF(AU29&lt;W29,AQ29+AR29+AS29-AT29,0)+IF(BC29&lt;W29,AY29+AZ29+BA29-BB29,0)+IF(BK29&lt;W29,BG29+BH29+BI29-BJ29,0)+IF(BS29&lt;W29,BO29+BP29+BQ29-BR29,0)+IF(CA29&lt;W29,BW29+BX29+BY29-BZ29,0)+IF(CI29&lt;W29,CE29+CF29+CG29-CH29,0))))))</f>
        <v>0</v>
      </c>
      <c r="Y29" s="3">
        <f>IF(Inputs!$B$27&lt;&gt;"Ready","PENDING INPUTS",MIN((S29+T29+U29),IF(D29&gt;C29,IF(D29=0,0,V29*C29/D29),V29+X29)))</f>
        <v>0</v>
      </c>
      <c r="Z29" s="3">
        <f>IF(Inputs!$B$27&lt;&gt;"Ready","PENDING INPUTS",MAX(0,(S29+T29+U29)-Y29))</f>
        <v>0</v>
      </c>
      <c r="AA29" s="3">
        <f>IF(Inputs!$B$27&lt;&gt;"Ready","PENDING INPUTS",AH28)</f>
        <v>0</v>
      </c>
      <c r="AB29" s="3">
        <f>IF(Inputs!$B$27&lt;&gt;"Ready","PENDING INPUTS",IF(A29&lt;=Inputs!$B$6,ROUND(AA29*Inputs!C16/12,2),0))</f>
        <v>0</v>
      </c>
      <c r="AC29" s="3">
        <f>IF(Inputs!$B$27&lt;&gt;"Ready","PENDING INPUTS",IF(AND(A29&lt;=Inputs!$B$6,AA29&gt;0),Inputs!G16,0))</f>
        <v>0</v>
      </c>
      <c r="AD29" s="3">
        <f>IF(Inputs!$B$27&lt;&gt;"Ready","PENDING INPUTS",IF(A29&gt;Inputs!$B$6,0,MIN((AA29+AB29+AC29),IF(Inputs!H16=1,Inputs!D16,MAX(Inputs!F16,ROUND(AA29*Inputs!E16+AB29+AC29,2))))))</f>
        <v>0</v>
      </c>
      <c r="AE29">
        <f>IF(Inputs!$B$27&lt;&gt;"Ready","PENDING INPUTS",IF(AA29&lt;=0,99,1+IF(AND(K29&gt;0,OR(Inputs!C14&gt;Inputs!C16,AND(Inputs!C14=Inputs!C16,0&lt;2))),1,0)+IF(AND(S29&gt;0,OR(Inputs!C15&gt;Inputs!C16,AND(Inputs!C15=Inputs!C16,1&lt;2))),1,0)+IF(AND(AI29&gt;0,OR(Inputs!C17&gt;Inputs!C16,AND(Inputs!C17=Inputs!C16,3&lt;2))),1,0)+IF(AND(AQ29&gt;0,OR(Inputs!C18&gt;Inputs!C16,AND(Inputs!C18=Inputs!C16,4&lt;2))),1,0)+IF(AND(AY29&gt;0,OR(Inputs!C19&gt;Inputs!C16,AND(Inputs!C19=Inputs!C16,5&lt;2))),1,0)+IF(AND(BG29&gt;0,OR(Inputs!C20&gt;Inputs!C16,AND(Inputs!C20=Inputs!C16,6&lt;2))),1,0)+IF(AND(BO29&gt;0,OR(Inputs!C21&gt;Inputs!C16,AND(Inputs!C21=Inputs!C16,7&lt;2))),1,0)+IF(AND(BW29&gt;0,OR(Inputs!C22&gt;Inputs!C16,AND(Inputs!C22=Inputs!C16,8&lt;2))),1,0)+IF(AND(CE29&gt;0,OR(Inputs!C23&gt;Inputs!C16,AND(Inputs!C23=Inputs!C16,9&lt;2))),1,0)))</f>
        <v>99</v>
      </c>
      <c r="AF29" s="3">
        <f>IF(Inputs!$B$27&lt;&gt;"Ready","PENDING INPUTS",IF(A29&gt;Inputs!$B$6,0,MIN(MAX(0,(AA29+AB29+AC29)-AD29),MAX(0,C29-D29-(IF(O29&lt;AE29,K29+L29+M29-N29,0)+IF(W29&lt;AE29,S29+T29+U29-V29,0)+IF(AE29&lt;AE29,AA29+AB29+AC29-AD29,0)+IF(AM29&lt;AE29,AI29+AJ29+AK29-AL29,0)+IF(AU29&lt;AE29,AQ29+AR29+AS29-AT29,0)+IF(BC29&lt;AE29,AY29+AZ29+BA29-BB29,0)+IF(BK29&lt;AE29,BG29+BH29+BI29-BJ29,0)+IF(BS29&lt;AE29,BO29+BP29+BQ29-BR29,0)+IF(CA29&lt;AE29,BW29+BX29+BY29-BZ29,0)+IF(CI29&lt;AE29,CE29+CF29+CG29-CH29,0))))))</f>
        <v>0</v>
      </c>
      <c r="AG29" s="3">
        <f>IF(Inputs!$B$27&lt;&gt;"Ready","PENDING INPUTS",MIN((AA29+AB29+AC29),IF(D29&gt;C29,IF(D29=0,0,AD29*C29/D29),AD29+AF29)))</f>
        <v>0</v>
      </c>
      <c r="AH29" s="3">
        <f>IF(Inputs!$B$27&lt;&gt;"Ready","PENDING INPUTS",MAX(0,(AA29+AB29+AC29)-AG29))</f>
        <v>0</v>
      </c>
      <c r="AI29" s="3">
        <f>IF(Inputs!$B$27&lt;&gt;"Ready","PENDING INPUTS",AP28)</f>
        <v>0</v>
      </c>
      <c r="AJ29" s="3">
        <f>IF(Inputs!$B$27&lt;&gt;"Ready","PENDING INPUTS",IF(A29&lt;=Inputs!$B$6,ROUND(AI29*Inputs!C17/12,2),0))</f>
        <v>0</v>
      </c>
      <c r="AK29" s="3">
        <f>IF(Inputs!$B$27&lt;&gt;"Ready","PENDING INPUTS",IF(AND(A29&lt;=Inputs!$B$6,AI29&gt;0),Inputs!G17,0))</f>
        <v>0</v>
      </c>
      <c r="AL29" s="3">
        <f>IF(Inputs!$B$27&lt;&gt;"Ready","PENDING INPUTS",IF(A29&gt;Inputs!$B$6,0,MIN((AI29+AJ29+AK29),IF(Inputs!H17=1,Inputs!D17,MAX(Inputs!F17,ROUND(AI29*Inputs!E17+AJ29+AK29,2))))))</f>
        <v>0</v>
      </c>
      <c r="AM29">
        <f>IF(Inputs!$B$27&lt;&gt;"Ready","PENDING INPUTS",IF(AI29&lt;=0,99,1+IF(AND(K29&gt;0,OR(Inputs!C14&gt;Inputs!C17,AND(Inputs!C14=Inputs!C17,0&lt;3))),1,0)+IF(AND(S29&gt;0,OR(Inputs!C15&gt;Inputs!C17,AND(Inputs!C15=Inputs!C17,1&lt;3))),1,0)+IF(AND(AA29&gt;0,OR(Inputs!C16&gt;Inputs!C17,AND(Inputs!C16=Inputs!C17,2&lt;3))),1,0)+IF(AND(AQ29&gt;0,OR(Inputs!C18&gt;Inputs!C17,AND(Inputs!C18=Inputs!C17,4&lt;3))),1,0)+IF(AND(AY29&gt;0,OR(Inputs!C19&gt;Inputs!C17,AND(Inputs!C19=Inputs!C17,5&lt;3))),1,0)+IF(AND(BG29&gt;0,OR(Inputs!C20&gt;Inputs!C17,AND(Inputs!C20=Inputs!C17,6&lt;3))),1,0)+IF(AND(BO29&gt;0,OR(Inputs!C21&gt;Inputs!C17,AND(Inputs!C21=Inputs!C17,7&lt;3))),1,0)+IF(AND(BW29&gt;0,OR(Inputs!C22&gt;Inputs!C17,AND(Inputs!C22=Inputs!C17,8&lt;3))),1,0)+IF(AND(CE29&gt;0,OR(Inputs!C23&gt;Inputs!C17,AND(Inputs!C23=Inputs!C17,9&lt;3))),1,0)))</f>
        <v>99</v>
      </c>
      <c r="AN29" s="3">
        <f>IF(Inputs!$B$27&lt;&gt;"Ready","PENDING INPUTS",IF(A29&gt;Inputs!$B$6,0,MIN(MAX(0,(AI29+AJ29+AK29)-AL29),MAX(0,C29-D29-(IF(O29&lt;AM29,K29+L29+M29-N29,0)+IF(W29&lt;AM29,S29+T29+U29-V29,0)+IF(AE29&lt;AM29,AA29+AB29+AC29-AD29,0)+IF(AM29&lt;AM29,AI29+AJ29+AK29-AL29,0)+IF(AU29&lt;AM29,AQ29+AR29+AS29-AT29,0)+IF(BC29&lt;AM29,AY29+AZ29+BA29-BB29,0)+IF(BK29&lt;AM29,BG29+BH29+BI29-BJ29,0)+IF(BS29&lt;AM29,BO29+BP29+BQ29-BR29,0)+IF(CA29&lt;AM29,BW29+BX29+BY29-BZ29,0)+IF(CI29&lt;AM29,CE29+CF29+CG29-CH29,0))))))</f>
        <v>0</v>
      </c>
      <c r="AO29" s="3">
        <f>IF(Inputs!$B$27&lt;&gt;"Ready","PENDING INPUTS",MIN((AI29+AJ29+AK29),IF(D29&gt;C29,IF(D29=0,0,AL29*C29/D29),AL29+AN29)))</f>
        <v>0</v>
      </c>
      <c r="AP29" s="3">
        <f>IF(Inputs!$B$27&lt;&gt;"Ready","PENDING INPUTS",MAX(0,(AI29+AJ29+AK29)-AO29))</f>
        <v>0</v>
      </c>
      <c r="AQ29" s="3">
        <f>IF(Inputs!$B$27&lt;&gt;"Ready","PENDING INPUTS",AX28)</f>
        <v>0</v>
      </c>
      <c r="AR29" s="3">
        <f>IF(Inputs!$B$27&lt;&gt;"Ready","PENDING INPUTS",IF(A29&lt;=Inputs!$B$6,ROUND(AQ29*Inputs!C18/12,2),0))</f>
        <v>0</v>
      </c>
      <c r="AS29" s="3">
        <f>IF(Inputs!$B$27&lt;&gt;"Ready","PENDING INPUTS",IF(AND(A29&lt;=Inputs!$B$6,AQ29&gt;0),Inputs!G18,0))</f>
        <v>0</v>
      </c>
      <c r="AT29" s="3">
        <f>IF(Inputs!$B$27&lt;&gt;"Ready","PENDING INPUTS",IF(A29&gt;Inputs!$B$6,0,MIN((AQ29+AR29+AS29),IF(Inputs!H18=1,Inputs!D18,MAX(Inputs!F18,ROUND(AQ29*Inputs!E18+AR29+AS29,2))))))</f>
        <v>0</v>
      </c>
      <c r="AU29">
        <f>IF(Inputs!$B$27&lt;&gt;"Ready","PENDING INPUTS",IF(AQ29&lt;=0,99,1+IF(AND(K29&gt;0,OR(Inputs!C14&gt;Inputs!C18,AND(Inputs!C14=Inputs!C18,0&lt;4))),1,0)+IF(AND(S29&gt;0,OR(Inputs!C15&gt;Inputs!C18,AND(Inputs!C15=Inputs!C18,1&lt;4))),1,0)+IF(AND(AA29&gt;0,OR(Inputs!C16&gt;Inputs!C18,AND(Inputs!C16=Inputs!C18,2&lt;4))),1,0)+IF(AND(AI29&gt;0,OR(Inputs!C17&gt;Inputs!C18,AND(Inputs!C17=Inputs!C18,3&lt;4))),1,0)+IF(AND(AY29&gt;0,OR(Inputs!C19&gt;Inputs!C18,AND(Inputs!C19=Inputs!C18,5&lt;4))),1,0)+IF(AND(BG29&gt;0,OR(Inputs!C20&gt;Inputs!C18,AND(Inputs!C20=Inputs!C18,6&lt;4))),1,0)+IF(AND(BO29&gt;0,OR(Inputs!C21&gt;Inputs!C18,AND(Inputs!C21=Inputs!C18,7&lt;4))),1,0)+IF(AND(BW29&gt;0,OR(Inputs!C22&gt;Inputs!C18,AND(Inputs!C22=Inputs!C18,8&lt;4))),1,0)+IF(AND(CE29&gt;0,OR(Inputs!C23&gt;Inputs!C18,AND(Inputs!C23=Inputs!C18,9&lt;4))),1,0)))</f>
        <v>99</v>
      </c>
      <c r="AV29" s="3">
        <f>IF(Inputs!$B$27&lt;&gt;"Ready","PENDING INPUTS",IF(A29&gt;Inputs!$B$6,0,MIN(MAX(0,(AQ29+AR29+AS29)-AT29),MAX(0,C29-D29-(IF(O29&lt;AU29,K29+L29+M29-N29,0)+IF(W29&lt;AU29,S29+T29+U29-V29,0)+IF(AE29&lt;AU29,AA29+AB29+AC29-AD29,0)+IF(AM29&lt;AU29,AI29+AJ29+AK29-AL29,0)+IF(AU29&lt;AU29,AQ29+AR29+AS29-AT29,0)+IF(BC29&lt;AU29,AY29+AZ29+BA29-BB29,0)+IF(BK29&lt;AU29,BG29+BH29+BI29-BJ29,0)+IF(BS29&lt;AU29,BO29+BP29+BQ29-BR29,0)+IF(CA29&lt;AU29,BW29+BX29+BY29-BZ29,0)+IF(CI29&lt;AU29,CE29+CF29+CG29-CH29,0))))))</f>
        <v>0</v>
      </c>
      <c r="AW29" s="3">
        <f>IF(Inputs!$B$27&lt;&gt;"Ready","PENDING INPUTS",MIN((AQ29+AR29+AS29),IF(D29&gt;C29,IF(D29=0,0,AT29*C29/D29),AT29+AV29)))</f>
        <v>0</v>
      </c>
      <c r="AX29" s="3">
        <f>IF(Inputs!$B$27&lt;&gt;"Ready","PENDING INPUTS",MAX(0,(AQ29+AR29+AS29)-AW29))</f>
        <v>0</v>
      </c>
      <c r="AY29" s="3">
        <f>IF(Inputs!$B$27&lt;&gt;"Ready","PENDING INPUTS",BF28)</f>
        <v>0</v>
      </c>
      <c r="AZ29" s="3">
        <f>IF(Inputs!$B$27&lt;&gt;"Ready","PENDING INPUTS",IF(A29&lt;=Inputs!$B$6,ROUND(AY29*Inputs!C19/12,2),0))</f>
        <v>0</v>
      </c>
      <c r="BA29" s="3">
        <f>IF(Inputs!$B$27&lt;&gt;"Ready","PENDING INPUTS",IF(AND(A29&lt;=Inputs!$B$6,AY29&gt;0),Inputs!G19,0))</f>
        <v>0</v>
      </c>
      <c r="BB29" s="3">
        <f>IF(Inputs!$B$27&lt;&gt;"Ready","PENDING INPUTS",IF(A29&gt;Inputs!$B$6,0,MIN((AY29+AZ29+BA29),IF(Inputs!H19=1,Inputs!D19,MAX(Inputs!F19,ROUND(AY29*Inputs!E19+AZ29+BA29,2))))))</f>
        <v>0</v>
      </c>
      <c r="BC29">
        <f>IF(Inputs!$B$27&lt;&gt;"Ready","PENDING INPUTS",IF(AY29&lt;=0,99,1+IF(AND(K29&gt;0,OR(Inputs!C14&gt;Inputs!C19,AND(Inputs!C14=Inputs!C19,0&lt;5))),1,0)+IF(AND(S29&gt;0,OR(Inputs!C15&gt;Inputs!C19,AND(Inputs!C15=Inputs!C19,1&lt;5))),1,0)+IF(AND(AA29&gt;0,OR(Inputs!C16&gt;Inputs!C19,AND(Inputs!C16=Inputs!C19,2&lt;5))),1,0)+IF(AND(AI29&gt;0,OR(Inputs!C17&gt;Inputs!C19,AND(Inputs!C17=Inputs!C19,3&lt;5))),1,0)+IF(AND(AQ29&gt;0,OR(Inputs!C18&gt;Inputs!C19,AND(Inputs!C18=Inputs!C19,4&lt;5))),1,0)+IF(AND(BG29&gt;0,OR(Inputs!C20&gt;Inputs!C19,AND(Inputs!C20=Inputs!C19,6&lt;5))),1,0)+IF(AND(BO29&gt;0,OR(Inputs!C21&gt;Inputs!C19,AND(Inputs!C21=Inputs!C19,7&lt;5))),1,0)+IF(AND(BW29&gt;0,OR(Inputs!C22&gt;Inputs!C19,AND(Inputs!C22=Inputs!C19,8&lt;5))),1,0)+IF(AND(CE29&gt;0,OR(Inputs!C23&gt;Inputs!C19,AND(Inputs!C23=Inputs!C19,9&lt;5))),1,0)))</f>
        <v>99</v>
      </c>
      <c r="BD29" s="3">
        <f>IF(Inputs!$B$27&lt;&gt;"Ready","PENDING INPUTS",IF(A29&gt;Inputs!$B$6,0,MIN(MAX(0,(AY29+AZ29+BA29)-BB29),MAX(0,C29-D29-(IF(O29&lt;BC29,K29+L29+M29-N29,0)+IF(W29&lt;BC29,S29+T29+U29-V29,0)+IF(AE29&lt;BC29,AA29+AB29+AC29-AD29,0)+IF(AM29&lt;BC29,AI29+AJ29+AK29-AL29,0)+IF(AU29&lt;BC29,AQ29+AR29+AS29-AT29,0)+IF(BC29&lt;BC29,AY29+AZ29+BA29-BB29,0)+IF(BK29&lt;BC29,BG29+BH29+BI29-BJ29,0)+IF(BS29&lt;BC29,BO29+BP29+BQ29-BR29,0)+IF(CA29&lt;BC29,BW29+BX29+BY29-BZ29,0)+IF(CI29&lt;BC29,CE29+CF29+CG29-CH29,0))))))</f>
        <v>0</v>
      </c>
      <c r="BE29" s="3">
        <f>IF(Inputs!$B$27&lt;&gt;"Ready","PENDING INPUTS",MIN((AY29+AZ29+BA29),IF(D29&gt;C29,IF(D29=0,0,BB29*C29/D29),BB29+BD29)))</f>
        <v>0</v>
      </c>
      <c r="BF29" s="3">
        <f>IF(Inputs!$B$27&lt;&gt;"Ready","PENDING INPUTS",MAX(0,(AY29+AZ29+BA29)-BE29))</f>
        <v>0</v>
      </c>
      <c r="BG29" s="3">
        <f>IF(Inputs!$B$27&lt;&gt;"Ready","PENDING INPUTS",BN28)</f>
        <v>0</v>
      </c>
      <c r="BH29" s="3">
        <f>IF(Inputs!$B$27&lt;&gt;"Ready","PENDING INPUTS",IF(A29&lt;=Inputs!$B$6,ROUND(BG29*Inputs!C20/12,2),0))</f>
        <v>0</v>
      </c>
      <c r="BI29" s="3">
        <f>IF(Inputs!$B$27&lt;&gt;"Ready","PENDING INPUTS",IF(AND(A29&lt;=Inputs!$B$6,BG29&gt;0),Inputs!G20,0))</f>
        <v>0</v>
      </c>
      <c r="BJ29" s="3">
        <f>IF(Inputs!$B$27&lt;&gt;"Ready","PENDING INPUTS",IF(A29&gt;Inputs!$B$6,0,MIN((BG29+BH29+BI29),IF(Inputs!H20=1,Inputs!D20,MAX(Inputs!F20,ROUND(BG29*Inputs!E20+BH29+BI29,2))))))</f>
        <v>0</v>
      </c>
      <c r="BK29">
        <f>IF(Inputs!$B$27&lt;&gt;"Ready","PENDING INPUTS",IF(BG29&lt;=0,99,1+IF(AND(K29&gt;0,OR(Inputs!C14&gt;Inputs!C20,AND(Inputs!C14=Inputs!C20,0&lt;6))),1,0)+IF(AND(S29&gt;0,OR(Inputs!C15&gt;Inputs!C20,AND(Inputs!C15=Inputs!C20,1&lt;6))),1,0)+IF(AND(AA29&gt;0,OR(Inputs!C16&gt;Inputs!C20,AND(Inputs!C16=Inputs!C20,2&lt;6))),1,0)+IF(AND(AI29&gt;0,OR(Inputs!C17&gt;Inputs!C20,AND(Inputs!C17=Inputs!C20,3&lt;6))),1,0)+IF(AND(AQ29&gt;0,OR(Inputs!C18&gt;Inputs!C20,AND(Inputs!C18=Inputs!C20,4&lt;6))),1,0)+IF(AND(AY29&gt;0,OR(Inputs!C19&gt;Inputs!C20,AND(Inputs!C19=Inputs!C20,5&lt;6))),1,0)+IF(AND(BO29&gt;0,OR(Inputs!C21&gt;Inputs!C20,AND(Inputs!C21=Inputs!C20,7&lt;6))),1,0)+IF(AND(BW29&gt;0,OR(Inputs!C22&gt;Inputs!C20,AND(Inputs!C22=Inputs!C20,8&lt;6))),1,0)+IF(AND(CE29&gt;0,OR(Inputs!C23&gt;Inputs!C20,AND(Inputs!C23=Inputs!C20,9&lt;6))),1,0)))</f>
        <v>99</v>
      </c>
      <c r="BL29" s="3">
        <f>IF(Inputs!$B$27&lt;&gt;"Ready","PENDING INPUTS",IF(A29&gt;Inputs!$B$6,0,MIN(MAX(0,(BG29+BH29+BI29)-BJ29),MAX(0,C29-D29-(IF(O29&lt;BK29,K29+L29+M29-N29,0)+IF(W29&lt;BK29,S29+T29+U29-V29,0)+IF(AE29&lt;BK29,AA29+AB29+AC29-AD29,0)+IF(AM29&lt;BK29,AI29+AJ29+AK29-AL29,0)+IF(AU29&lt;BK29,AQ29+AR29+AS29-AT29,0)+IF(BC29&lt;BK29,AY29+AZ29+BA29-BB29,0)+IF(BK29&lt;BK29,BG29+BH29+BI29-BJ29,0)+IF(BS29&lt;BK29,BO29+BP29+BQ29-BR29,0)+IF(CA29&lt;BK29,BW29+BX29+BY29-BZ29,0)+IF(CI29&lt;BK29,CE29+CF29+CG29-CH29,0))))))</f>
        <v>0</v>
      </c>
      <c r="BM29" s="3">
        <f>IF(Inputs!$B$27&lt;&gt;"Ready","PENDING INPUTS",MIN((BG29+BH29+BI29),IF(D29&gt;C29,IF(D29=0,0,BJ29*C29/D29),BJ29+BL29)))</f>
        <v>0</v>
      </c>
      <c r="BN29" s="3">
        <f>IF(Inputs!$B$27&lt;&gt;"Ready","PENDING INPUTS",MAX(0,(BG29+BH29+BI29)-BM29))</f>
        <v>0</v>
      </c>
      <c r="BO29" s="3">
        <f>IF(Inputs!$B$27&lt;&gt;"Ready","PENDING INPUTS",BV28)</f>
        <v>0</v>
      </c>
      <c r="BP29" s="3">
        <f>IF(Inputs!$B$27&lt;&gt;"Ready","PENDING INPUTS",IF(A29&lt;=Inputs!$B$6,ROUND(BO29*Inputs!C21/12,2),0))</f>
        <v>0</v>
      </c>
      <c r="BQ29" s="3">
        <f>IF(Inputs!$B$27&lt;&gt;"Ready","PENDING INPUTS",IF(AND(A29&lt;=Inputs!$B$6,BO29&gt;0),Inputs!G21,0))</f>
        <v>0</v>
      </c>
      <c r="BR29" s="3">
        <f>IF(Inputs!$B$27&lt;&gt;"Ready","PENDING INPUTS",IF(A29&gt;Inputs!$B$6,0,MIN((BO29+BP29+BQ29),IF(Inputs!H21=1,Inputs!D21,MAX(Inputs!F21,ROUND(BO29*Inputs!E21+BP29+BQ29,2))))))</f>
        <v>0</v>
      </c>
      <c r="BS29">
        <f>IF(Inputs!$B$27&lt;&gt;"Ready","PENDING INPUTS",IF(BO29&lt;=0,99,1+IF(AND(K29&gt;0,OR(Inputs!C14&gt;Inputs!C21,AND(Inputs!C14=Inputs!C21,0&lt;7))),1,0)+IF(AND(S29&gt;0,OR(Inputs!C15&gt;Inputs!C21,AND(Inputs!C15=Inputs!C21,1&lt;7))),1,0)+IF(AND(AA29&gt;0,OR(Inputs!C16&gt;Inputs!C21,AND(Inputs!C16=Inputs!C21,2&lt;7))),1,0)+IF(AND(AI29&gt;0,OR(Inputs!C17&gt;Inputs!C21,AND(Inputs!C17=Inputs!C21,3&lt;7))),1,0)+IF(AND(AQ29&gt;0,OR(Inputs!C18&gt;Inputs!C21,AND(Inputs!C18=Inputs!C21,4&lt;7))),1,0)+IF(AND(AY29&gt;0,OR(Inputs!C19&gt;Inputs!C21,AND(Inputs!C19=Inputs!C21,5&lt;7))),1,0)+IF(AND(BG29&gt;0,OR(Inputs!C20&gt;Inputs!C21,AND(Inputs!C20=Inputs!C21,6&lt;7))),1,0)+IF(AND(BW29&gt;0,OR(Inputs!C22&gt;Inputs!C21,AND(Inputs!C22=Inputs!C21,8&lt;7))),1,0)+IF(AND(CE29&gt;0,OR(Inputs!C23&gt;Inputs!C21,AND(Inputs!C23=Inputs!C21,9&lt;7))),1,0)))</f>
        <v>99</v>
      </c>
      <c r="BT29" s="3">
        <f>IF(Inputs!$B$27&lt;&gt;"Ready","PENDING INPUTS",IF(A29&gt;Inputs!$B$6,0,MIN(MAX(0,(BO29+BP29+BQ29)-BR29),MAX(0,C29-D29-(IF(O29&lt;BS29,K29+L29+M29-N29,0)+IF(W29&lt;BS29,S29+T29+U29-V29,0)+IF(AE29&lt;BS29,AA29+AB29+AC29-AD29,0)+IF(AM29&lt;BS29,AI29+AJ29+AK29-AL29,0)+IF(AU29&lt;BS29,AQ29+AR29+AS29-AT29,0)+IF(BC29&lt;BS29,AY29+AZ29+BA29-BB29,0)+IF(BK29&lt;BS29,BG29+BH29+BI29-BJ29,0)+IF(BS29&lt;BS29,BO29+BP29+BQ29-BR29,0)+IF(CA29&lt;BS29,BW29+BX29+BY29-BZ29,0)+IF(CI29&lt;BS29,CE29+CF29+CG29-CH29,0))))))</f>
        <v>0</v>
      </c>
      <c r="BU29" s="3">
        <f>IF(Inputs!$B$27&lt;&gt;"Ready","PENDING INPUTS",MIN((BO29+BP29+BQ29),IF(D29&gt;C29,IF(D29=0,0,BR29*C29/D29),BR29+BT29)))</f>
        <v>0</v>
      </c>
      <c r="BV29" s="3">
        <f>IF(Inputs!$B$27&lt;&gt;"Ready","PENDING INPUTS",MAX(0,(BO29+BP29+BQ29)-BU29))</f>
        <v>0</v>
      </c>
      <c r="BW29" s="3">
        <f>IF(Inputs!$B$27&lt;&gt;"Ready","PENDING INPUTS",CD28)</f>
        <v>0</v>
      </c>
      <c r="BX29" s="3">
        <f>IF(Inputs!$B$27&lt;&gt;"Ready","PENDING INPUTS",IF(A29&lt;=Inputs!$B$6,ROUND(BW29*Inputs!C22/12,2),0))</f>
        <v>0</v>
      </c>
      <c r="BY29" s="3">
        <f>IF(Inputs!$B$27&lt;&gt;"Ready","PENDING INPUTS",IF(AND(A29&lt;=Inputs!$B$6,BW29&gt;0),Inputs!G22,0))</f>
        <v>0</v>
      </c>
      <c r="BZ29" s="3">
        <f>IF(Inputs!$B$27&lt;&gt;"Ready","PENDING INPUTS",IF(A29&gt;Inputs!$B$6,0,MIN((BW29+BX29+BY29),IF(Inputs!H22=1,Inputs!D22,MAX(Inputs!F22,ROUND(BW29*Inputs!E22+BX29+BY29,2))))))</f>
        <v>0</v>
      </c>
      <c r="CA29">
        <f>IF(Inputs!$B$27&lt;&gt;"Ready","PENDING INPUTS",IF(BW29&lt;=0,99,1+IF(AND(K29&gt;0,OR(Inputs!C14&gt;Inputs!C22,AND(Inputs!C14=Inputs!C22,0&lt;8))),1,0)+IF(AND(S29&gt;0,OR(Inputs!C15&gt;Inputs!C22,AND(Inputs!C15=Inputs!C22,1&lt;8))),1,0)+IF(AND(AA29&gt;0,OR(Inputs!C16&gt;Inputs!C22,AND(Inputs!C16=Inputs!C22,2&lt;8))),1,0)+IF(AND(AI29&gt;0,OR(Inputs!C17&gt;Inputs!C22,AND(Inputs!C17=Inputs!C22,3&lt;8))),1,0)+IF(AND(AQ29&gt;0,OR(Inputs!C18&gt;Inputs!C22,AND(Inputs!C18=Inputs!C22,4&lt;8))),1,0)+IF(AND(AY29&gt;0,OR(Inputs!C19&gt;Inputs!C22,AND(Inputs!C19=Inputs!C22,5&lt;8))),1,0)+IF(AND(BG29&gt;0,OR(Inputs!C20&gt;Inputs!C22,AND(Inputs!C20=Inputs!C22,6&lt;8))),1,0)+IF(AND(BO29&gt;0,OR(Inputs!C21&gt;Inputs!C22,AND(Inputs!C21=Inputs!C22,7&lt;8))),1,0)+IF(AND(CE29&gt;0,OR(Inputs!C23&gt;Inputs!C22,AND(Inputs!C23=Inputs!C22,9&lt;8))),1,0)))</f>
        <v>99</v>
      </c>
      <c r="CB29" s="3">
        <f>IF(Inputs!$B$27&lt;&gt;"Ready","PENDING INPUTS",IF(A29&gt;Inputs!$B$6,0,MIN(MAX(0,(BW29+BX29+BY29)-BZ29),MAX(0,C29-D29-(IF(O29&lt;CA29,K29+L29+M29-N29,0)+IF(W29&lt;CA29,S29+T29+U29-V29,0)+IF(AE29&lt;CA29,AA29+AB29+AC29-AD29,0)+IF(AM29&lt;CA29,AI29+AJ29+AK29-AL29,0)+IF(AU29&lt;CA29,AQ29+AR29+AS29-AT29,0)+IF(BC29&lt;CA29,AY29+AZ29+BA29-BB29,0)+IF(BK29&lt;CA29,BG29+BH29+BI29-BJ29,0)+IF(BS29&lt;CA29,BO29+BP29+BQ29-BR29,0)+IF(CA29&lt;CA29,BW29+BX29+BY29-BZ29,0)+IF(CI29&lt;CA29,CE29+CF29+CG29-CH29,0))))))</f>
        <v>0</v>
      </c>
      <c r="CC29" s="3">
        <f>IF(Inputs!$B$27&lt;&gt;"Ready","PENDING INPUTS",MIN((BW29+BX29+BY29),IF(D29&gt;C29,IF(D29=0,0,BZ29*C29/D29),BZ29+CB29)))</f>
        <v>0</v>
      </c>
      <c r="CD29" s="3">
        <f>IF(Inputs!$B$27&lt;&gt;"Ready","PENDING INPUTS",MAX(0,(BW29+BX29+BY29)-CC29))</f>
        <v>0</v>
      </c>
      <c r="CE29" s="3">
        <f>IF(Inputs!$B$27&lt;&gt;"Ready","PENDING INPUTS",CL28)</f>
        <v>0</v>
      </c>
      <c r="CF29" s="3">
        <f>IF(Inputs!$B$27&lt;&gt;"Ready","PENDING INPUTS",IF(A29&lt;=Inputs!$B$6,ROUND(CE29*Inputs!C23/12,2),0))</f>
        <v>0</v>
      </c>
      <c r="CG29" s="3">
        <f>IF(Inputs!$B$27&lt;&gt;"Ready","PENDING INPUTS",IF(AND(A29&lt;=Inputs!$B$6,CE29&gt;0),Inputs!G23,0))</f>
        <v>0</v>
      </c>
      <c r="CH29" s="3">
        <f>IF(Inputs!$B$27&lt;&gt;"Ready","PENDING INPUTS",IF(A29&gt;Inputs!$B$6,0,MIN((CE29+CF29+CG29),IF(Inputs!H23=1,Inputs!D23,MAX(Inputs!F23,ROUND(CE29*Inputs!E23+CF29+CG29,2))))))</f>
        <v>0</v>
      </c>
      <c r="CI29">
        <f>IF(Inputs!$B$27&lt;&gt;"Ready","PENDING INPUTS",IF(CE29&lt;=0,99,1+IF(AND(K29&gt;0,OR(Inputs!C14&gt;Inputs!C23,AND(Inputs!C14=Inputs!C23,0&lt;9))),1,0)+IF(AND(S29&gt;0,OR(Inputs!C15&gt;Inputs!C23,AND(Inputs!C15=Inputs!C23,1&lt;9))),1,0)+IF(AND(AA29&gt;0,OR(Inputs!C16&gt;Inputs!C23,AND(Inputs!C16=Inputs!C23,2&lt;9))),1,0)+IF(AND(AI29&gt;0,OR(Inputs!C17&gt;Inputs!C23,AND(Inputs!C17=Inputs!C23,3&lt;9))),1,0)+IF(AND(AQ29&gt;0,OR(Inputs!C18&gt;Inputs!C23,AND(Inputs!C18=Inputs!C23,4&lt;9))),1,0)+IF(AND(AY29&gt;0,OR(Inputs!C19&gt;Inputs!C23,AND(Inputs!C19=Inputs!C23,5&lt;9))),1,0)+IF(AND(BG29&gt;0,OR(Inputs!C20&gt;Inputs!C23,AND(Inputs!C20=Inputs!C23,6&lt;9))),1,0)+IF(AND(BO29&gt;0,OR(Inputs!C21&gt;Inputs!C23,AND(Inputs!C21=Inputs!C23,7&lt;9))),1,0)+IF(AND(BW29&gt;0,OR(Inputs!C22&gt;Inputs!C23,AND(Inputs!C22=Inputs!C23,8&lt;9))),1,0)))</f>
        <v>99</v>
      </c>
      <c r="CJ29" s="3">
        <f>IF(Inputs!$B$27&lt;&gt;"Ready","PENDING INPUTS",IF(A29&gt;Inputs!$B$6,0,MIN(MAX(0,(CE29+CF29+CG29)-CH29),MAX(0,C29-D29-(IF(O29&lt;CI29,K29+L29+M29-N29,0)+IF(W29&lt;CI29,S29+T29+U29-V29,0)+IF(AE29&lt;CI29,AA29+AB29+AC29-AD29,0)+IF(AM29&lt;CI29,AI29+AJ29+AK29-AL29,0)+IF(AU29&lt;CI29,AQ29+AR29+AS29-AT29,0)+IF(BC29&lt;CI29,AY29+AZ29+BA29-BB29,0)+IF(BK29&lt;CI29,BG29+BH29+BI29-BJ29,0)+IF(BS29&lt;CI29,BO29+BP29+BQ29-BR29,0)+IF(CA29&lt;CI29,BW29+BX29+BY29-BZ29,0)+IF(CI29&lt;CI29,CE29+CF29+CG29-CH29,0))))))</f>
        <v>0</v>
      </c>
      <c r="CK29" s="3">
        <f>IF(Inputs!$B$27&lt;&gt;"Ready","PENDING INPUTS",MIN((CE29+CF29+CG29),IF(D29&gt;C29,IF(D29=0,0,CH29*C29/D29),CH29+CJ29)))</f>
        <v>0</v>
      </c>
      <c r="CL29" s="3">
        <f>IF(Inputs!$B$27&lt;&gt;"Ready","PENDING INPUTS",MAX(0,(CE29+CF29+CG29)-CK29))</f>
        <v>0</v>
      </c>
    </row>
    <row r="30" spans="1:90" ht="27.95" customHeight="1" x14ac:dyDescent="0.25">
      <c r="A30">
        <v>26</v>
      </c>
      <c r="B30" s="13">
        <f>IF(Inputs!$B$27&lt;&gt;"Ready","PENDING INPUTS",EDATE(Inputs!$B$5,A30-1))</f>
        <v>47058</v>
      </c>
      <c r="C30" s="3">
        <f>IF(Inputs!$B$27&lt;&gt;"Ready","PENDING INPUTS",IF(A30&lt;=Inputs!$B$6,MAX(0,Inputs!$B$4+IF(A30=Inputs!$B$7,Inputs!$B$8,0)+IF(A30=Inputs!$B$9,Inputs!$B$10,0)),0))</f>
        <v>0</v>
      </c>
      <c r="D30" s="3">
        <f>IF(Inputs!$B$27&lt;&gt;"Ready","PENDING INPUTS",SUM(N30,V30,AD30,AL30,AT30,BB30,BJ30,BR30,BZ30,CH30))</f>
        <v>0</v>
      </c>
      <c r="E30" s="3">
        <f>IF(Inputs!$B$27&lt;&gt;"Ready","PENDING INPUTS",MAX(0,D30-C30))</f>
        <v>0</v>
      </c>
      <c r="F30" s="3">
        <f>IF(Inputs!$B$27&lt;&gt;"Ready","PENDING INPUTS",SUM(Q30,Y30,AG30,AO30,AW30,BE30,BM30,BU30,CC30,CK30))</f>
        <v>0</v>
      </c>
      <c r="G30" s="3">
        <f>IF(Inputs!$B$27&lt;&gt;"Ready","PENDING INPUTS",SUM(L30,T30,AB30,AJ30,AR30,AZ30,BH30,BP30,BX30,CF30))</f>
        <v>0</v>
      </c>
      <c r="H30" s="3">
        <f>IF(Inputs!$B$27&lt;&gt;"Ready","PENDING INPUTS",SUM(M30,U30,AC30,AK30,AS30,BA30,BI30,BQ30,BY30,CG30))</f>
        <v>0</v>
      </c>
      <c r="I30" s="3">
        <f>IF(Inputs!$B$27&lt;&gt;"Ready","PENDING INPUTS",SUM(R30,Z30,AH30,AP30,AX30,BF30,BN30,BV30,CD30,CL30))</f>
        <v>0</v>
      </c>
      <c r="J30" t="str">
        <f>IF(Inputs!$B$27&lt;&gt;"Ready","PENDING INPUTS",IF(A30&gt;Inputs!$B$6,"Beyond horizon",IF(E30&gt;0.005,"MINIMUM SHORTFALL",IF(I30&lt;0.005,"Paid off","In progress"))))</f>
        <v>Paid off</v>
      </c>
      <c r="K30" s="3">
        <f>IF(Inputs!$B$27&lt;&gt;"Ready","PENDING INPUTS",R29)</f>
        <v>0</v>
      </c>
      <c r="L30" s="3">
        <f>IF(Inputs!$B$27&lt;&gt;"Ready","PENDING INPUTS",IF(A30&lt;=Inputs!$B$6,ROUND(K30*Inputs!C14/12,2),0))</f>
        <v>0</v>
      </c>
      <c r="M30" s="3">
        <f>IF(Inputs!$B$27&lt;&gt;"Ready","PENDING INPUTS",IF(AND(A30&lt;=Inputs!$B$6,K30&gt;0),Inputs!G14,0))</f>
        <v>0</v>
      </c>
      <c r="N30" s="3">
        <f>IF(Inputs!$B$27&lt;&gt;"Ready","PENDING INPUTS",IF(A30&gt;Inputs!$B$6,0,MIN((K30+L30+M30),IF(Inputs!H14=1,Inputs!D14,MAX(Inputs!F14,ROUND(K30*Inputs!E14+L30+M30,2))))))</f>
        <v>0</v>
      </c>
      <c r="O30">
        <f>IF(Inputs!$B$27&lt;&gt;"Ready","PENDING INPUTS",IF(K30&lt;=0,99,1+IF(AND(S30&gt;0,OR(Inputs!C15&gt;Inputs!C14,AND(Inputs!C15=Inputs!C14,1&lt;0))),1,0)+IF(AND(AA30&gt;0,OR(Inputs!C16&gt;Inputs!C14,AND(Inputs!C16=Inputs!C14,2&lt;0))),1,0)+IF(AND(AI30&gt;0,OR(Inputs!C17&gt;Inputs!C14,AND(Inputs!C17=Inputs!C14,3&lt;0))),1,0)+IF(AND(AQ30&gt;0,OR(Inputs!C18&gt;Inputs!C14,AND(Inputs!C18=Inputs!C14,4&lt;0))),1,0)+IF(AND(AY30&gt;0,OR(Inputs!C19&gt;Inputs!C14,AND(Inputs!C19=Inputs!C14,5&lt;0))),1,0)+IF(AND(BG30&gt;0,OR(Inputs!C20&gt;Inputs!C14,AND(Inputs!C20=Inputs!C14,6&lt;0))),1,0)+IF(AND(BO30&gt;0,OR(Inputs!C21&gt;Inputs!C14,AND(Inputs!C21=Inputs!C14,7&lt;0))),1,0)+IF(AND(BW30&gt;0,OR(Inputs!C22&gt;Inputs!C14,AND(Inputs!C22=Inputs!C14,8&lt;0))),1,0)+IF(AND(CE30&gt;0,OR(Inputs!C23&gt;Inputs!C14,AND(Inputs!C23=Inputs!C14,9&lt;0))),1,0)))</f>
        <v>99</v>
      </c>
      <c r="P30" s="3">
        <f>IF(Inputs!$B$27&lt;&gt;"Ready","PENDING INPUTS",IF(A30&gt;Inputs!$B$6,0,MIN(MAX(0,(K30+L30+M30)-N30),MAX(0,C30-D30-(IF(O30&lt;O30,K30+L30+M30-N30,0)+IF(W30&lt;O30,S30+T30+U30-V30,0)+IF(AE30&lt;O30,AA30+AB30+AC30-AD30,0)+IF(AM30&lt;O30,AI30+AJ30+AK30-AL30,0)+IF(AU30&lt;O30,AQ30+AR30+AS30-AT30,0)+IF(BC30&lt;O30,AY30+AZ30+BA30-BB30,0)+IF(BK30&lt;O30,BG30+BH30+BI30-BJ30,0)+IF(BS30&lt;O30,BO30+BP30+BQ30-BR30,0)+IF(CA30&lt;O30,BW30+BX30+BY30-BZ30,0)+IF(CI30&lt;O30,CE30+CF30+CG30-CH30,0))))))</f>
        <v>0</v>
      </c>
      <c r="Q30" s="3">
        <f>IF(Inputs!$B$27&lt;&gt;"Ready","PENDING INPUTS",MIN((K30+L30+M30),IF(D30&gt;C30,IF(D30=0,0,N30*C30/D30),N30+P30)))</f>
        <v>0</v>
      </c>
      <c r="R30" s="3">
        <f>IF(Inputs!$B$27&lt;&gt;"Ready","PENDING INPUTS",MAX(0,(K30+L30+M30)-Q30))</f>
        <v>0</v>
      </c>
      <c r="S30" s="3">
        <f>IF(Inputs!$B$27&lt;&gt;"Ready","PENDING INPUTS",Z29)</f>
        <v>0</v>
      </c>
      <c r="T30" s="3">
        <f>IF(Inputs!$B$27&lt;&gt;"Ready","PENDING INPUTS",IF(A30&lt;=Inputs!$B$6,ROUND(S30*Inputs!C15/12,2),0))</f>
        <v>0</v>
      </c>
      <c r="U30" s="3">
        <f>IF(Inputs!$B$27&lt;&gt;"Ready","PENDING INPUTS",IF(AND(A30&lt;=Inputs!$B$6,S30&gt;0),Inputs!G15,0))</f>
        <v>0</v>
      </c>
      <c r="V30" s="3">
        <f>IF(Inputs!$B$27&lt;&gt;"Ready","PENDING INPUTS",IF(A30&gt;Inputs!$B$6,0,MIN((S30+T30+U30),IF(Inputs!H15=1,Inputs!D15,MAX(Inputs!F15,ROUND(S30*Inputs!E15+T30+U30,2))))))</f>
        <v>0</v>
      </c>
      <c r="W30">
        <f>IF(Inputs!$B$27&lt;&gt;"Ready","PENDING INPUTS",IF(S30&lt;=0,99,1+IF(AND(K30&gt;0,OR(Inputs!C14&gt;Inputs!C15,AND(Inputs!C14=Inputs!C15,0&lt;1))),1,0)+IF(AND(AA30&gt;0,OR(Inputs!C16&gt;Inputs!C15,AND(Inputs!C16=Inputs!C15,2&lt;1))),1,0)+IF(AND(AI30&gt;0,OR(Inputs!C17&gt;Inputs!C15,AND(Inputs!C17=Inputs!C15,3&lt;1))),1,0)+IF(AND(AQ30&gt;0,OR(Inputs!C18&gt;Inputs!C15,AND(Inputs!C18=Inputs!C15,4&lt;1))),1,0)+IF(AND(AY30&gt;0,OR(Inputs!C19&gt;Inputs!C15,AND(Inputs!C19=Inputs!C15,5&lt;1))),1,0)+IF(AND(BG30&gt;0,OR(Inputs!C20&gt;Inputs!C15,AND(Inputs!C20=Inputs!C15,6&lt;1))),1,0)+IF(AND(BO30&gt;0,OR(Inputs!C21&gt;Inputs!C15,AND(Inputs!C21=Inputs!C15,7&lt;1))),1,0)+IF(AND(BW30&gt;0,OR(Inputs!C22&gt;Inputs!C15,AND(Inputs!C22=Inputs!C15,8&lt;1))),1,0)+IF(AND(CE30&gt;0,OR(Inputs!C23&gt;Inputs!C15,AND(Inputs!C23=Inputs!C15,9&lt;1))),1,0)))</f>
        <v>99</v>
      </c>
      <c r="X30" s="3">
        <f>IF(Inputs!$B$27&lt;&gt;"Ready","PENDING INPUTS",IF(A30&gt;Inputs!$B$6,0,MIN(MAX(0,(S30+T30+U30)-V30),MAX(0,C30-D30-(IF(O30&lt;W30,K30+L30+M30-N30,0)+IF(W30&lt;W30,S30+T30+U30-V30,0)+IF(AE30&lt;W30,AA30+AB30+AC30-AD30,0)+IF(AM30&lt;W30,AI30+AJ30+AK30-AL30,0)+IF(AU30&lt;W30,AQ30+AR30+AS30-AT30,0)+IF(BC30&lt;W30,AY30+AZ30+BA30-BB30,0)+IF(BK30&lt;W30,BG30+BH30+BI30-BJ30,0)+IF(BS30&lt;W30,BO30+BP30+BQ30-BR30,0)+IF(CA30&lt;W30,BW30+BX30+BY30-BZ30,0)+IF(CI30&lt;W30,CE30+CF30+CG30-CH30,0))))))</f>
        <v>0</v>
      </c>
      <c r="Y30" s="3">
        <f>IF(Inputs!$B$27&lt;&gt;"Ready","PENDING INPUTS",MIN((S30+T30+U30),IF(D30&gt;C30,IF(D30=0,0,V30*C30/D30),V30+X30)))</f>
        <v>0</v>
      </c>
      <c r="Z30" s="3">
        <f>IF(Inputs!$B$27&lt;&gt;"Ready","PENDING INPUTS",MAX(0,(S30+T30+U30)-Y30))</f>
        <v>0</v>
      </c>
      <c r="AA30" s="3">
        <f>IF(Inputs!$B$27&lt;&gt;"Ready","PENDING INPUTS",AH29)</f>
        <v>0</v>
      </c>
      <c r="AB30" s="3">
        <f>IF(Inputs!$B$27&lt;&gt;"Ready","PENDING INPUTS",IF(A30&lt;=Inputs!$B$6,ROUND(AA30*Inputs!C16/12,2),0))</f>
        <v>0</v>
      </c>
      <c r="AC30" s="3">
        <f>IF(Inputs!$B$27&lt;&gt;"Ready","PENDING INPUTS",IF(AND(A30&lt;=Inputs!$B$6,AA30&gt;0),Inputs!G16,0))</f>
        <v>0</v>
      </c>
      <c r="AD30" s="3">
        <f>IF(Inputs!$B$27&lt;&gt;"Ready","PENDING INPUTS",IF(A30&gt;Inputs!$B$6,0,MIN((AA30+AB30+AC30),IF(Inputs!H16=1,Inputs!D16,MAX(Inputs!F16,ROUND(AA30*Inputs!E16+AB30+AC30,2))))))</f>
        <v>0</v>
      </c>
      <c r="AE30">
        <f>IF(Inputs!$B$27&lt;&gt;"Ready","PENDING INPUTS",IF(AA30&lt;=0,99,1+IF(AND(K30&gt;0,OR(Inputs!C14&gt;Inputs!C16,AND(Inputs!C14=Inputs!C16,0&lt;2))),1,0)+IF(AND(S30&gt;0,OR(Inputs!C15&gt;Inputs!C16,AND(Inputs!C15=Inputs!C16,1&lt;2))),1,0)+IF(AND(AI30&gt;0,OR(Inputs!C17&gt;Inputs!C16,AND(Inputs!C17=Inputs!C16,3&lt;2))),1,0)+IF(AND(AQ30&gt;0,OR(Inputs!C18&gt;Inputs!C16,AND(Inputs!C18=Inputs!C16,4&lt;2))),1,0)+IF(AND(AY30&gt;0,OR(Inputs!C19&gt;Inputs!C16,AND(Inputs!C19=Inputs!C16,5&lt;2))),1,0)+IF(AND(BG30&gt;0,OR(Inputs!C20&gt;Inputs!C16,AND(Inputs!C20=Inputs!C16,6&lt;2))),1,0)+IF(AND(BO30&gt;0,OR(Inputs!C21&gt;Inputs!C16,AND(Inputs!C21=Inputs!C16,7&lt;2))),1,0)+IF(AND(BW30&gt;0,OR(Inputs!C22&gt;Inputs!C16,AND(Inputs!C22=Inputs!C16,8&lt;2))),1,0)+IF(AND(CE30&gt;0,OR(Inputs!C23&gt;Inputs!C16,AND(Inputs!C23=Inputs!C16,9&lt;2))),1,0)))</f>
        <v>99</v>
      </c>
      <c r="AF30" s="3">
        <f>IF(Inputs!$B$27&lt;&gt;"Ready","PENDING INPUTS",IF(A30&gt;Inputs!$B$6,0,MIN(MAX(0,(AA30+AB30+AC30)-AD30),MAX(0,C30-D30-(IF(O30&lt;AE30,K30+L30+M30-N30,0)+IF(W30&lt;AE30,S30+T30+U30-V30,0)+IF(AE30&lt;AE30,AA30+AB30+AC30-AD30,0)+IF(AM30&lt;AE30,AI30+AJ30+AK30-AL30,0)+IF(AU30&lt;AE30,AQ30+AR30+AS30-AT30,0)+IF(BC30&lt;AE30,AY30+AZ30+BA30-BB30,0)+IF(BK30&lt;AE30,BG30+BH30+BI30-BJ30,0)+IF(BS30&lt;AE30,BO30+BP30+BQ30-BR30,0)+IF(CA30&lt;AE30,BW30+BX30+BY30-BZ30,0)+IF(CI30&lt;AE30,CE30+CF30+CG30-CH30,0))))))</f>
        <v>0</v>
      </c>
      <c r="AG30" s="3">
        <f>IF(Inputs!$B$27&lt;&gt;"Ready","PENDING INPUTS",MIN((AA30+AB30+AC30),IF(D30&gt;C30,IF(D30=0,0,AD30*C30/D30),AD30+AF30)))</f>
        <v>0</v>
      </c>
      <c r="AH30" s="3">
        <f>IF(Inputs!$B$27&lt;&gt;"Ready","PENDING INPUTS",MAX(0,(AA30+AB30+AC30)-AG30))</f>
        <v>0</v>
      </c>
      <c r="AI30" s="3">
        <f>IF(Inputs!$B$27&lt;&gt;"Ready","PENDING INPUTS",AP29)</f>
        <v>0</v>
      </c>
      <c r="AJ30" s="3">
        <f>IF(Inputs!$B$27&lt;&gt;"Ready","PENDING INPUTS",IF(A30&lt;=Inputs!$B$6,ROUND(AI30*Inputs!C17/12,2),0))</f>
        <v>0</v>
      </c>
      <c r="AK30" s="3">
        <f>IF(Inputs!$B$27&lt;&gt;"Ready","PENDING INPUTS",IF(AND(A30&lt;=Inputs!$B$6,AI30&gt;0),Inputs!G17,0))</f>
        <v>0</v>
      </c>
      <c r="AL30" s="3">
        <f>IF(Inputs!$B$27&lt;&gt;"Ready","PENDING INPUTS",IF(A30&gt;Inputs!$B$6,0,MIN((AI30+AJ30+AK30),IF(Inputs!H17=1,Inputs!D17,MAX(Inputs!F17,ROUND(AI30*Inputs!E17+AJ30+AK30,2))))))</f>
        <v>0</v>
      </c>
      <c r="AM30">
        <f>IF(Inputs!$B$27&lt;&gt;"Ready","PENDING INPUTS",IF(AI30&lt;=0,99,1+IF(AND(K30&gt;0,OR(Inputs!C14&gt;Inputs!C17,AND(Inputs!C14=Inputs!C17,0&lt;3))),1,0)+IF(AND(S30&gt;0,OR(Inputs!C15&gt;Inputs!C17,AND(Inputs!C15=Inputs!C17,1&lt;3))),1,0)+IF(AND(AA30&gt;0,OR(Inputs!C16&gt;Inputs!C17,AND(Inputs!C16=Inputs!C17,2&lt;3))),1,0)+IF(AND(AQ30&gt;0,OR(Inputs!C18&gt;Inputs!C17,AND(Inputs!C18=Inputs!C17,4&lt;3))),1,0)+IF(AND(AY30&gt;0,OR(Inputs!C19&gt;Inputs!C17,AND(Inputs!C19=Inputs!C17,5&lt;3))),1,0)+IF(AND(BG30&gt;0,OR(Inputs!C20&gt;Inputs!C17,AND(Inputs!C20=Inputs!C17,6&lt;3))),1,0)+IF(AND(BO30&gt;0,OR(Inputs!C21&gt;Inputs!C17,AND(Inputs!C21=Inputs!C17,7&lt;3))),1,0)+IF(AND(BW30&gt;0,OR(Inputs!C22&gt;Inputs!C17,AND(Inputs!C22=Inputs!C17,8&lt;3))),1,0)+IF(AND(CE30&gt;0,OR(Inputs!C23&gt;Inputs!C17,AND(Inputs!C23=Inputs!C17,9&lt;3))),1,0)))</f>
        <v>99</v>
      </c>
      <c r="AN30" s="3">
        <f>IF(Inputs!$B$27&lt;&gt;"Ready","PENDING INPUTS",IF(A30&gt;Inputs!$B$6,0,MIN(MAX(0,(AI30+AJ30+AK30)-AL30),MAX(0,C30-D30-(IF(O30&lt;AM30,K30+L30+M30-N30,0)+IF(W30&lt;AM30,S30+T30+U30-V30,0)+IF(AE30&lt;AM30,AA30+AB30+AC30-AD30,0)+IF(AM30&lt;AM30,AI30+AJ30+AK30-AL30,0)+IF(AU30&lt;AM30,AQ30+AR30+AS30-AT30,0)+IF(BC30&lt;AM30,AY30+AZ30+BA30-BB30,0)+IF(BK30&lt;AM30,BG30+BH30+BI30-BJ30,0)+IF(BS30&lt;AM30,BO30+BP30+BQ30-BR30,0)+IF(CA30&lt;AM30,BW30+BX30+BY30-BZ30,0)+IF(CI30&lt;AM30,CE30+CF30+CG30-CH30,0))))))</f>
        <v>0</v>
      </c>
      <c r="AO30" s="3">
        <f>IF(Inputs!$B$27&lt;&gt;"Ready","PENDING INPUTS",MIN((AI30+AJ30+AK30),IF(D30&gt;C30,IF(D30=0,0,AL30*C30/D30),AL30+AN30)))</f>
        <v>0</v>
      </c>
      <c r="AP30" s="3">
        <f>IF(Inputs!$B$27&lt;&gt;"Ready","PENDING INPUTS",MAX(0,(AI30+AJ30+AK30)-AO30))</f>
        <v>0</v>
      </c>
      <c r="AQ30" s="3">
        <f>IF(Inputs!$B$27&lt;&gt;"Ready","PENDING INPUTS",AX29)</f>
        <v>0</v>
      </c>
      <c r="AR30" s="3">
        <f>IF(Inputs!$B$27&lt;&gt;"Ready","PENDING INPUTS",IF(A30&lt;=Inputs!$B$6,ROUND(AQ30*Inputs!C18/12,2),0))</f>
        <v>0</v>
      </c>
      <c r="AS30" s="3">
        <f>IF(Inputs!$B$27&lt;&gt;"Ready","PENDING INPUTS",IF(AND(A30&lt;=Inputs!$B$6,AQ30&gt;0),Inputs!G18,0))</f>
        <v>0</v>
      </c>
      <c r="AT30" s="3">
        <f>IF(Inputs!$B$27&lt;&gt;"Ready","PENDING INPUTS",IF(A30&gt;Inputs!$B$6,0,MIN((AQ30+AR30+AS30),IF(Inputs!H18=1,Inputs!D18,MAX(Inputs!F18,ROUND(AQ30*Inputs!E18+AR30+AS30,2))))))</f>
        <v>0</v>
      </c>
      <c r="AU30">
        <f>IF(Inputs!$B$27&lt;&gt;"Ready","PENDING INPUTS",IF(AQ30&lt;=0,99,1+IF(AND(K30&gt;0,OR(Inputs!C14&gt;Inputs!C18,AND(Inputs!C14=Inputs!C18,0&lt;4))),1,0)+IF(AND(S30&gt;0,OR(Inputs!C15&gt;Inputs!C18,AND(Inputs!C15=Inputs!C18,1&lt;4))),1,0)+IF(AND(AA30&gt;0,OR(Inputs!C16&gt;Inputs!C18,AND(Inputs!C16=Inputs!C18,2&lt;4))),1,0)+IF(AND(AI30&gt;0,OR(Inputs!C17&gt;Inputs!C18,AND(Inputs!C17=Inputs!C18,3&lt;4))),1,0)+IF(AND(AY30&gt;0,OR(Inputs!C19&gt;Inputs!C18,AND(Inputs!C19=Inputs!C18,5&lt;4))),1,0)+IF(AND(BG30&gt;0,OR(Inputs!C20&gt;Inputs!C18,AND(Inputs!C20=Inputs!C18,6&lt;4))),1,0)+IF(AND(BO30&gt;0,OR(Inputs!C21&gt;Inputs!C18,AND(Inputs!C21=Inputs!C18,7&lt;4))),1,0)+IF(AND(BW30&gt;0,OR(Inputs!C22&gt;Inputs!C18,AND(Inputs!C22=Inputs!C18,8&lt;4))),1,0)+IF(AND(CE30&gt;0,OR(Inputs!C23&gt;Inputs!C18,AND(Inputs!C23=Inputs!C18,9&lt;4))),1,0)))</f>
        <v>99</v>
      </c>
      <c r="AV30" s="3">
        <f>IF(Inputs!$B$27&lt;&gt;"Ready","PENDING INPUTS",IF(A30&gt;Inputs!$B$6,0,MIN(MAX(0,(AQ30+AR30+AS30)-AT30),MAX(0,C30-D30-(IF(O30&lt;AU30,K30+L30+M30-N30,0)+IF(W30&lt;AU30,S30+T30+U30-V30,0)+IF(AE30&lt;AU30,AA30+AB30+AC30-AD30,0)+IF(AM30&lt;AU30,AI30+AJ30+AK30-AL30,0)+IF(AU30&lt;AU30,AQ30+AR30+AS30-AT30,0)+IF(BC30&lt;AU30,AY30+AZ30+BA30-BB30,0)+IF(BK30&lt;AU30,BG30+BH30+BI30-BJ30,0)+IF(BS30&lt;AU30,BO30+BP30+BQ30-BR30,0)+IF(CA30&lt;AU30,BW30+BX30+BY30-BZ30,0)+IF(CI30&lt;AU30,CE30+CF30+CG30-CH30,0))))))</f>
        <v>0</v>
      </c>
      <c r="AW30" s="3">
        <f>IF(Inputs!$B$27&lt;&gt;"Ready","PENDING INPUTS",MIN((AQ30+AR30+AS30),IF(D30&gt;C30,IF(D30=0,0,AT30*C30/D30),AT30+AV30)))</f>
        <v>0</v>
      </c>
      <c r="AX30" s="3">
        <f>IF(Inputs!$B$27&lt;&gt;"Ready","PENDING INPUTS",MAX(0,(AQ30+AR30+AS30)-AW30))</f>
        <v>0</v>
      </c>
      <c r="AY30" s="3">
        <f>IF(Inputs!$B$27&lt;&gt;"Ready","PENDING INPUTS",BF29)</f>
        <v>0</v>
      </c>
      <c r="AZ30" s="3">
        <f>IF(Inputs!$B$27&lt;&gt;"Ready","PENDING INPUTS",IF(A30&lt;=Inputs!$B$6,ROUND(AY30*Inputs!C19/12,2),0))</f>
        <v>0</v>
      </c>
      <c r="BA30" s="3">
        <f>IF(Inputs!$B$27&lt;&gt;"Ready","PENDING INPUTS",IF(AND(A30&lt;=Inputs!$B$6,AY30&gt;0),Inputs!G19,0))</f>
        <v>0</v>
      </c>
      <c r="BB30" s="3">
        <f>IF(Inputs!$B$27&lt;&gt;"Ready","PENDING INPUTS",IF(A30&gt;Inputs!$B$6,0,MIN((AY30+AZ30+BA30),IF(Inputs!H19=1,Inputs!D19,MAX(Inputs!F19,ROUND(AY30*Inputs!E19+AZ30+BA30,2))))))</f>
        <v>0</v>
      </c>
      <c r="BC30">
        <f>IF(Inputs!$B$27&lt;&gt;"Ready","PENDING INPUTS",IF(AY30&lt;=0,99,1+IF(AND(K30&gt;0,OR(Inputs!C14&gt;Inputs!C19,AND(Inputs!C14=Inputs!C19,0&lt;5))),1,0)+IF(AND(S30&gt;0,OR(Inputs!C15&gt;Inputs!C19,AND(Inputs!C15=Inputs!C19,1&lt;5))),1,0)+IF(AND(AA30&gt;0,OR(Inputs!C16&gt;Inputs!C19,AND(Inputs!C16=Inputs!C19,2&lt;5))),1,0)+IF(AND(AI30&gt;0,OR(Inputs!C17&gt;Inputs!C19,AND(Inputs!C17=Inputs!C19,3&lt;5))),1,0)+IF(AND(AQ30&gt;0,OR(Inputs!C18&gt;Inputs!C19,AND(Inputs!C18=Inputs!C19,4&lt;5))),1,0)+IF(AND(BG30&gt;0,OR(Inputs!C20&gt;Inputs!C19,AND(Inputs!C20=Inputs!C19,6&lt;5))),1,0)+IF(AND(BO30&gt;0,OR(Inputs!C21&gt;Inputs!C19,AND(Inputs!C21=Inputs!C19,7&lt;5))),1,0)+IF(AND(BW30&gt;0,OR(Inputs!C22&gt;Inputs!C19,AND(Inputs!C22=Inputs!C19,8&lt;5))),1,0)+IF(AND(CE30&gt;0,OR(Inputs!C23&gt;Inputs!C19,AND(Inputs!C23=Inputs!C19,9&lt;5))),1,0)))</f>
        <v>99</v>
      </c>
      <c r="BD30" s="3">
        <f>IF(Inputs!$B$27&lt;&gt;"Ready","PENDING INPUTS",IF(A30&gt;Inputs!$B$6,0,MIN(MAX(0,(AY30+AZ30+BA30)-BB30),MAX(0,C30-D30-(IF(O30&lt;BC30,K30+L30+M30-N30,0)+IF(W30&lt;BC30,S30+T30+U30-V30,0)+IF(AE30&lt;BC30,AA30+AB30+AC30-AD30,0)+IF(AM30&lt;BC30,AI30+AJ30+AK30-AL30,0)+IF(AU30&lt;BC30,AQ30+AR30+AS30-AT30,0)+IF(BC30&lt;BC30,AY30+AZ30+BA30-BB30,0)+IF(BK30&lt;BC30,BG30+BH30+BI30-BJ30,0)+IF(BS30&lt;BC30,BO30+BP30+BQ30-BR30,0)+IF(CA30&lt;BC30,BW30+BX30+BY30-BZ30,0)+IF(CI30&lt;BC30,CE30+CF30+CG30-CH30,0))))))</f>
        <v>0</v>
      </c>
      <c r="BE30" s="3">
        <f>IF(Inputs!$B$27&lt;&gt;"Ready","PENDING INPUTS",MIN((AY30+AZ30+BA30),IF(D30&gt;C30,IF(D30=0,0,BB30*C30/D30),BB30+BD30)))</f>
        <v>0</v>
      </c>
      <c r="BF30" s="3">
        <f>IF(Inputs!$B$27&lt;&gt;"Ready","PENDING INPUTS",MAX(0,(AY30+AZ30+BA30)-BE30))</f>
        <v>0</v>
      </c>
      <c r="BG30" s="3">
        <f>IF(Inputs!$B$27&lt;&gt;"Ready","PENDING INPUTS",BN29)</f>
        <v>0</v>
      </c>
      <c r="BH30" s="3">
        <f>IF(Inputs!$B$27&lt;&gt;"Ready","PENDING INPUTS",IF(A30&lt;=Inputs!$B$6,ROUND(BG30*Inputs!C20/12,2),0))</f>
        <v>0</v>
      </c>
      <c r="BI30" s="3">
        <f>IF(Inputs!$B$27&lt;&gt;"Ready","PENDING INPUTS",IF(AND(A30&lt;=Inputs!$B$6,BG30&gt;0),Inputs!G20,0))</f>
        <v>0</v>
      </c>
      <c r="BJ30" s="3">
        <f>IF(Inputs!$B$27&lt;&gt;"Ready","PENDING INPUTS",IF(A30&gt;Inputs!$B$6,0,MIN((BG30+BH30+BI30),IF(Inputs!H20=1,Inputs!D20,MAX(Inputs!F20,ROUND(BG30*Inputs!E20+BH30+BI30,2))))))</f>
        <v>0</v>
      </c>
      <c r="BK30">
        <f>IF(Inputs!$B$27&lt;&gt;"Ready","PENDING INPUTS",IF(BG30&lt;=0,99,1+IF(AND(K30&gt;0,OR(Inputs!C14&gt;Inputs!C20,AND(Inputs!C14=Inputs!C20,0&lt;6))),1,0)+IF(AND(S30&gt;0,OR(Inputs!C15&gt;Inputs!C20,AND(Inputs!C15=Inputs!C20,1&lt;6))),1,0)+IF(AND(AA30&gt;0,OR(Inputs!C16&gt;Inputs!C20,AND(Inputs!C16=Inputs!C20,2&lt;6))),1,0)+IF(AND(AI30&gt;0,OR(Inputs!C17&gt;Inputs!C20,AND(Inputs!C17=Inputs!C20,3&lt;6))),1,0)+IF(AND(AQ30&gt;0,OR(Inputs!C18&gt;Inputs!C20,AND(Inputs!C18=Inputs!C20,4&lt;6))),1,0)+IF(AND(AY30&gt;0,OR(Inputs!C19&gt;Inputs!C20,AND(Inputs!C19=Inputs!C20,5&lt;6))),1,0)+IF(AND(BO30&gt;0,OR(Inputs!C21&gt;Inputs!C20,AND(Inputs!C21=Inputs!C20,7&lt;6))),1,0)+IF(AND(BW30&gt;0,OR(Inputs!C22&gt;Inputs!C20,AND(Inputs!C22=Inputs!C20,8&lt;6))),1,0)+IF(AND(CE30&gt;0,OR(Inputs!C23&gt;Inputs!C20,AND(Inputs!C23=Inputs!C20,9&lt;6))),1,0)))</f>
        <v>99</v>
      </c>
      <c r="BL30" s="3">
        <f>IF(Inputs!$B$27&lt;&gt;"Ready","PENDING INPUTS",IF(A30&gt;Inputs!$B$6,0,MIN(MAX(0,(BG30+BH30+BI30)-BJ30),MAX(0,C30-D30-(IF(O30&lt;BK30,K30+L30+M30-N30,0)+IF(W30&lt;BK30,S30+T30+U30-V30,0)+IF(AE30&lt;BK30,AA30+AB30+AC30-AD30,0)+IF(AM30&lt;BK30,AI30+AJ30+AK30-AL30,0)+IF(AU30&lt;BK30,AQ30+AR30+AS30-AT30,0)+IF(BC30&lt;BK30,AY30+AZ30+BA30-BB30,0)+IF(BK30&lt;BK30,BG30+BH30+BI30-BJ30,0)+IF(BS30&lt;BK30,BO30+BP30+BQ30-BR30,0)+IF(CA30&lt;BK30,BW30+BX30+BY30-BZ30,0)+IF(CI30&lt;BK30,CE30+CF30+CG30-CH30,0))))))</f>
        <v>0</v>
      </c>
      <c r="BM30" s="3">
        <f>IF(Inputs!$B$27&lt;&gt;"Ready","PENDING INPUTS",MIN((BG30+BH30+BI30),IF(D30&gt;C30,IF(D30=0,0,BJ30*C30/D30),BJ30+BL30)))</f>
        <v>0</v>
      </c>
      <c r="BN30" s="3">
        <f>IF(Inputs!$B$27&lt;&gt;"Ready","PENDING INPUTS",MAX(0,(BG30+BH30+BI30)-BM30))</f>
        <v>0</v>
      </c>
      <c r="BO30" s="3">
        <f>IF(Inputs!$B$27&lt;&gt;"Ready","PENDING INPUTS",BV29)</f>
        <v>0</v>
      </c>
      <c r="BP30" s="3">
        <f>IF(Inputs!$B$27&lt;&gt;"Ready","PENDING INPUTS",IF(A30&lt;=Inputs!$B$6,ROUND(BO30*Inputs!C21/12,2),0))</f>
        <v>0</v>
      </c>
      <c r="BQ30" s="3">
        <f>IF(Inputs!$B$27&lt;&gt;"Ready","PENDING INPUTS",IF(AND(A30&lt;=Inputs!$B$6,BO30&gt;0),Inputs!G21,0))</f>
        <v>0</v>
      </c>
      <c r="BR30" s="3">
        <f>IF(Inputs!$B$27&lt;&gt;"Ready","PENDING INPUTS",IF(A30&gt;Inputs!$B$6,0,MIN((BO30+BP30+BQ30),IF(Inputs!H21=1,Inputs!D21,MAX(Inputs!F21,ROUND(BO30*Inputs!E21+BP30+BQ30,2))))))</f>
        <v>0</v>
      </c>
      <c r="BS30">
        <f>IF(Inputs!$B$27&lt;&gt;"Ready","PENDING INPUTS",IF(BO30&lt;=0,99,1+IF(AND(K30&gt;0,OR(Inputs!C14&gt;Inputs!C21,AND(Inputs!C14=Inputs!C21,0&lt;7))),1,0)+IF(AND(S30&gt;0,OR(Inputs!C15&gt;Inputs!C21,AND(Inputs!C15=Inputs!C21,1&lt;7))),1,0)+IF(AND(AA30&gt;0,OR(Inputs!C16&gt;Inputs!C21,AND(Inputs!C16=Inputs!C21,2&lt;7))),1,0)+IF(AND(AI30&gt;0,OR(Inputs!C17&gt;Inputs!C21,AND(Inputs!C17=Inputs!C21,3&lt;7))),1,0)+IF(AND(AQ30&gt;0,OR(Inputs!C18&gt;Inputs!C21,AND(Inputs!C18=Inputs!C21,4&lt;7))),1,0)+IF(AND(AY30&gt;0,OR(Inputs!C19&gt;Inputs!C21,AND(Inputs!C19=Inputs!C21,5&lt;7))),1,0)+IF(AND(BG30&gt;0,OR(Inputs!C20&gt;Inputs!C21,AND(Inputs!C20=Inputs!C21,6&lt;7))),1,0)+IF(AND(BW30&gt;0,OR(Inputs!C22&gt;Inputs!C21,AND(Inputs!C22=Inputs!C21,8&lt;7))),1,0)+IF(AND(CE30&gt;0,OR(Inputs!C23&gt;Inputs!C21,AND(Inputs!C23=Inputs!C21,9&lt;7))),1,0)))</f>
        <v>99</v>
      </c>
      <c r="BT30" s="3">
        <f>IF(Inputs!$B$27&lt;&gt;"Ready","PENDING INPUTS",IF(A30&gt;Inputs!$B$6,0,MIN(MAX(0,(BO30+BP30+BQ30)-BR30),MAX(0,C30-D30-(IF(O30&lt;BS30,K30+L30+M30-N30,0)+IF(W30&lt;BS30,S30+T30+U30-V30,0)+IF(AE30&lt;BS30,AA30+AB30+AC30-AD30,0)+IF(AM30&lt;BS30,AI30+AJ30+AK30-AL30,0)+IF(AU30&lt;BS30,AQ30+AR30+AS30-AT30,0)+IF(BC30&lt;BS30,AY30+AZ30+BA30-BB30,0)+IF(BK30&lt;BS30,BG30+BH30+BI30-BJ30,0)+IF(BS30&lt;BS30,BO30+BP30+BQ30-BR30,0)+IF(CA30&lt;BS30,BW30+BX30+BY30-BZ30,0)+IF(CI30&lt;BS30,CE30+CF30+CG30-CH30,0))))))</f>
        <v>0</v>
      </c>
      <c r="BU30" s="3">
        <f>IF(Inputs!$B$27&lt;&gt;"Ready","PENDING INPUTS",MIN((BO30+BP30+BQ30),IF(D30&gt;C30,IF(D30=0,0,BR30*C30/D30),BR30+BT30)))</f>
        <v>0</v>
      </c>
      <c r="BV30" s="3">
        <f>IF(Inputs!$B$27&lt;&gt;"Ready","PENDING INPUTS",MAX(0,(BO30+BP30+BQ30)-BU30))</f>
        <v>0</v>
      </c>
      <c r="BW30" s="3">
        <f>IF(Inputs!$B$27&lt;&gt;"Ready","PENDING INPUTS",CD29)</f>
        <v>0</v>
      </c>
      <c r="BX30" s="3">
        <f>IF(Inputs!$B$27&lt;&gt;"Ready","PENDING INPUTS",IF(A30&lt;=Inputs!$B$6,ROUND(BW30*Inputs!C22/12,2),0))</f>
        <v>0</v>
      </c>
      <c r="BY30" s="3">
        <f>IF(Inputs!$B$27&lt;&gt;"Ready","PENDING INPUTS",IF(AND(A30&lt;=Inputs!$B$6,BW30&gt;0),Inputs!G22,0))</f>
        <v>0</v>
      </c>
      <c r="BZ30" s="3">
        <f>IF(Inputs!$B$27&lt;&gt;"Ready","PENDING INPUTS",IF(A30&gt;Inputs!$B$6,0,MIN((BW30+BX30+BY30),IF(Inputs!H22=1,Inputs!D22,MAX(Inputs!F22,ROUND(BW30*Inputs!E22+BX30+BY30,2))))))</f>
        <v>0</v>
      </c>
      <c r="CA30">
        <f>IF(Inputs!$B$27&lt;&gt;"Ready","PENDING INPUTS",IF(BW30&lt;=0,99,1+IF(AND(K30&gt;0,OR(Inputs!C14&gt;Inputs!C22,AND(Inputs!C14=Inputs!C22,0&lt;8))),1,0)+IF(AND(S30&gt;0,OR(Inputs!C15&gt;Inputs!C22,AND(Inputs!C15=Inputs!C22,1&lt;8))),1,0)+IF(AND(AA30&gt;0,OR(Inputs!C16&gt;Inputs!C22,AND(Inputs!C16=Inputs!C22,2&lt;8))),1,0)+IF(AND(AI30&gt;0,OR(Inputs!C17&gt;Inputs!C22,AND(Inputs!C17=Inputs!C22,3&lt;8))),1,0)+IF(AND(AQ30&gt;0,OR(Inputs!C18&gt;Inputs!C22,AND(Inputs!C18=Inputs!C22,4&lt;8))),1,0)+IF(AND(AY30&gt;0,OR(Inputs!C19&gt;Inputs!C22,AND(Inputs!C19=Inputs!C22,5&lt;8))),1,0)+IF(AND(BG30&gt;0,OR(Inputs!C20&gt;Inputs!C22,AND(Inputs!C20=Inputs!C22,6&lt;8))),1,0)+IF(AND(BO30&gt;0,OR(Inputs!C21&gt;Inputs!C22,AND(Inputs!C21=Inputs!C22,7&lt;8))),1,0)+IF(AND(CE30&gt;0,OR(Inputs!C23&gt;Inputs!C22,AND(Inputs!C23=Inputs!C22,9&lt;8))),1,0)))</f>
        <v>99</v>
      </c>
      <c r="CB30" s="3">
        <f>IF(Inputs!$B$27&lt;&gt;"Ready","PENDING INPUTS",IF(A30&gt;Inputs!$B$6,0,MIN(MAX(0,(BW30+BX30+BY30)-BZ30),MAX(0,C30-D30-(IF(O30&lt;CA30,K30+L30+M30-N30,0)+IF(W30&lt;CA30,S30+T30+U30-V30,0)+IF(AE30&lt;CA30,AA30+AB30+AC30-AD30,0)+IF(AM30&lt;CA30,AI30+AJ30+AK30-AL30,0)+IF(AU30&lt;CA30,AQ30+AR30+AS30-AT30,0)+IF(BC30&lt;CA30,AY30+AZ30+BA30-BB30,0)+IF(BK30&lt;CA30,BG30+BH30+BI30-BJ30,0)+IF(BS30&lt;CA30,BO30+BP30+BQ30-BR30,0)+IF(CA30&lt;CA30,BW30+BX30+BY30-BZ30,0)+IF(CI30&lt;CA30,CE30+CF30+CG30-CH30,0))))))</f>
        <v>0</v>
      </c>
      <c r="CC30" s="3">
        <f>IF(Inputs!$B$27&lt;&gt;"Ready","PENDING INPUTS",MIN((BW30+BX30+BY30),IF(D30&gt;C30,IF(D30=0,0,BZ30*C30/D30),BZ30+CB30)))</f>
        <v>0</v>
      </c>
      <c r="CD30" s="3">
        <f>IF(Inputs!$B$27&lt;&gt;"Ready","PENDING INPUTS",MAX(0,(BW30+BX30+BY30)-CC30))</f>
        <v>0</v>
      </c>
      <c r="CE30" s="3">
        <f>IF(Inputs!$B$27&lt;&gt;"Ready","PENDING INPUTS",CL29)</f>
        <v>0</v>
      </c>
      <c r="CF30" s="3">
        <f>IF(Inputs!$B$27&lt;&gt;"Ready","PENDING INPUTS",IF(A30&lt;=Inputs!$B$6,ROUND(CE30*Inputs!C23/12,2),0))</f>
        <v>0</v>
      </c>
      <c r="CG30" s="3">
        <f>IF(Inputs!$B$27&lt;&gt;"Ready","PENDING INPUTS",IF(AND(A30&lt;=Inputs!$B$6,CE30&gt;0),Inputs!G23,0))</f>
        <v>0</v>
      </c>
      <c r="CH30" s="3">
        <f>IF(Inputs!$B$27&lt;&gt;"Ready","PENDING INPUTS",IF(A30&gt;Inputs!$B$6,0,MIN((CE30+CF30+CG30),IF(Inputs!H23=1,Inputs!D23,MAX(Inputs!F23,ROUND(CE30*Inputs!E23+CF30+CG30,2))))))</f>
        <v>0</v>
      </c>
      <c r="CI30">
        <f>IF(Inputs!$B$27&lt;&gt;"Ready","PENDING INPUTS",IF(CE30&lt;=0,99,1+IF(AND(K30&gt;0,OR(Inputs!C14&gt;Inputs!C23,AND(Inputs!C14=Inputs!C23,0&lt;9))),1,0)+IF(AND(S30&gt;0,OR(Inputs!C15&gt;Inputs!C23,AND(Inputs!C15=Inputs!C23,1&lt;9))),1,0)+IF(AND(AA30&gt;0,OR(Inputs!C16&gt;Inputs!C23,AND(Inputs!C16=Inputs!C23,2&lt;9))),1,0)+IF(AND(AI30&gt;0,OR(Inputs!C17&gt;Inputs!C23,AND(Inputs!C17=Inputs!C23,3&lt;9))),1,0)+IF(AND(AQ30&gt;0,OR(Inputs!C18&gt;Inputs!C23,AND(Inputs!C18=Inputs!C23,4&lt;9))),1,0)+IF(AND(AY30&gt;0,OR(Inputs!C19&gt;Inputs!C23,AND(Inputs!C19=Inputs!C23,5&lt;9))),1,0)+IF(AND(BG30&gt;0,OR(Inputs!C20&gt;Inputs!C23,AND(Inputs!C20=Inputs!C23,6&lt;9))),1,0)+IF(AND(BO30&gt;0,OR(Inputs!C21&gt;Inputs!C23,AND(Inputs!C21=Inputs!C23,7&lt;9))),1,0)+IF(AND(BW30&gt;0,OR(Inputs!C22&gt;Inputs!C23,AND(Inputs!C22=Inputs!C23,8&lt;9))),1,0)))</f>
        <v>99</v>
      </c>
      <c r="CJ30" s="3">
        <f>IF(Inputs!$B$27&lt;&gt;"Ready","PENDING INPUTS",IF(A30&gt;Inputs!$B$6,0,MIN(MAX(0,(CE30+CF30+CG30)-CH30),MAX(0,C30-D30-(IF(O30&lt;CI30,K30+L30+M30-N30,0)+IF(W30&lt;CI30,S30+T30+U30-V30,0)+IF(AE30&lt;CI30,AA30+AB30+AC30-AD30,0)+IF(AM30&lt;CI30,AI30+AJ30+AK30-AL30,0)+IF(AU30&lt;CI30,AQ30+AR30+AS30-AT30,0)+IF(BC30&lt;CI30,AY30+AZ30+BA30-BB30,0)+IF(BK30&lt;CI30,BG30+BH30+BI30-BJ30,0)+IF(BS30&lt;CI30,BO30+BP30+BQ30-BR30,0)+IF(CA30&lt;CI30,BW30+BX30+BY30-BZ30,0)+IF(CI30&lt;CI30,CE30+CF30+CG30-CH30,0))))))</f>
        <v>0</v>
      </c>
      <c r="CK30" s="3">
        <f>IF(Inputs!$B$27&lt;&gt;"Ready","PENDING INPUTS",MIN((CE30+CF30+CG30),IF(D30&gt;C30,IF(D30=0,0,CH30*C30/D30),CH30+CJ30)))</f>
        <v>0</v>
      </c>
      <c r="CL30" s="3">
        <f>IF(Inputs!$B$27&lt;&gt;"Ready","PENDING INPUTS",MAX(0,(CE30+CF30+CG30)-CK30))</f>
        <v>0</v>
      </c>
    </row>
    <row r="31" spans="1:90" ht="27.95" customHeight="1" x14ac:dyDescent="0.25">
      <c r="A31">
        <v>27</v>
      </c>
      <c r="B31" s="13">
        <f>IF(Inputs!$B$27&lt;&gt;"Ready","PENDING INPUTS",EDATE(Inputs!$B$5,A31-1))</f>
        <v>47088</v>
      </c>
      <c r="C31" s="3">
        <f>IF(Inputs!$B$27&lt;&gt;"Ready","PENDING INPUTS",IF(A31&lt;=Inputs!$B$6,MAX(0,Inputs!$B$4+IF(A31=Inputs!$B$7,Inputs!$B$8,0)+IF(A31=Inputs!$B$9,Inputs!$B$10,0)),0))</f>
        <v>0</v>
      </c>
      <c r="D31" s="3">
        <f>IF(Inputs!$B$27&lt;&gt;"Ready","PENDING INPUTS",SUM(N31,V31,AD31,AL31,AT31,BB31,BJ31,BR31,BZ31,CH31))</f>
        <v>0</v>
      </c>
      <c r="E31" s="3">
        <f>IF(Inputs!$B$27&lt;&gt;"Ready","PENDING INPUTS",MAX(0,D31-C31))</f>
        <v>0</v>
      </c>
      <c r="F31" s="3">
        <f>IF(Inputs!$B$27&lt;&gt;"Ready","PENDING INPUTS",SUM(Q31,Y31,AG31,AO31,AW31,BE31,BM31,BU31,CC31,CK31))</f>
        <v>0</v>
      </c>
      <c r="G31" s="3">
        <f>IF(Inputs!$B$27&lt;&gt;"Ready","PENDING INPUTS",SUM(L31,T31,AB31,AJ31,AR31,AZ31,BH31,BP31,BX31,CF31))</f>
        <v>0</v>
      </c>
      <c r="H31" s="3">
        <f>IF(Inputs!$B$27&lt;&gt;"Ready","PENDING INPUTS",SUM(M31,U31,AC31,AK31,AS31,BA31,BI31,BQ31,BY31,CG31))</f>
        <v>0</v>
      </c>
      <c r="I31" s="3">
        <f>IF(Inputs!$B$27&lt;&gt;"Ready","PENDING INPUTS",SUM(R31,Z31,AH31,AP31,AX31,BF31,BN31,BV31,CD31,CL31))</f>
        <v>0</v>
      </c>
      <c r="J31" t="str">
        <f>IF(Inputs!$B$27&lt;&gt;"Ready","PENDING INPUTS",IF(A31&gt;Inputs!$B$6,"Beyond horizon",IF(E31&gt;0.005,"MINIMUM SHORTFALL",IF(I31&lt;0.005,"Paid off","In progress"))))</f>
        <v>Paid off</v>
      </c>
      <c r="K31" s="3">
        <f>IF(Inputs!$B$27&lt;&gt;"Ready","PENDING INPUTS",R30)</f>
        <v>0</v>
      </c>
      <c r="L31" s="3">
        <f>IF(Inputs!$B$27&lt;&gt;"Ready","PENDING INPUTS",IF(A31&lt;=Inputs!$B$6,ROUND(K31*Inputs!C14/12,2),0))</f>
        <v>0</v>
      </c>
      <c r="M31" s="3">
        <f>IF(Inputs!$B$27&lt;&gt;"Ready","PENDING INPUTS",IF(AND(A31&lt;=Inputs!$B$6,K31&gt;0),Inputs!G14,0))</f>
        <v>0</v>
      </c>
      <c r="N31" s="3">
        <f>IF(Inputs!$B$27&lt;&gt;"Ready","PENDING INPUTS",IF(A31&gt;Inputs!$B$6,0,MIN((K31+L31+M31),IF(Inputs!H14=1,Inputs!D14,MAX(Inputs!F14,ROUND(K31*Inputs!E14+L31+M31,2))))))</f>
        <v>0</v>
      </c>
      <c r="O31">
        <f>IF(Inputs!$B$27&lt;&gt;"Ready","PENDING INPUTS",IF(K31&lt;=0,99,1+IF(AND(S31&gt;0,OR(Inputs!C15&gt;Inputs!C14,AND(Inputs!C15=Inputs!C14,1&lt;0))),1,0)+IF(AND(AA31&gt;0,OR(Inputs!C16&gt;Inputs!C14,AND(Inputs!C16=Inputs!C14,2&lt;0))),1,0)+IF(AND(AI31&gt;0,OR(Inputs!C17&gt;Inputs!C14,AND(Inputs!C17=Inputs!C14,3&lt;0))),1,0)+IF(AND(AQ31&gt;0,OR(Inputs!C18&gt;Inputs!C14,AND(Inputs!C18=Inputs!C14,4&lt;0))),1,0)+IF(AND(AY31&gt;0,OR(Inputs!C19&gt;Inputs!C14,AND(Inputs!C19=Inputs!C14,5&lt;0))),1,0)+IF(AND(BG31&gt;0,OR(Inputs!C20&gt;Inputs!C14,AND(Inputs!C20=Inputs!C14,6&lt;0))),1,0)+IF(AND(BO31&gt;0,OR(Inputs!C21&gt;Inputs!C14,AND(Inputs!C21=Inputs!C14,7&lt;0))),1,0)+IF(AND(BW31&gt;0,OR(Inputs!C22&gt;Inputs!C14,AND(Inputs!C22=Inputs!C14,8&lt;0))),1,0)+IF(AND(CE31&gt;0,OR(Inputs!C23&gt;Inputs!C14,AND(Inputs!C23=Inputs!C14,9&lt;0))),1,0)))</f>
        <v>99</v>
      </c>
      <c r="P31" s="3">
        <f>IF(Inputs!$B$27&lt;&gt;"Ready","PENDING INPUTS",IF(A31&gt;Inputs!$B$6,0,MIN(MAX(0,(K31+L31+M31)-N31),MAX(0,C31-D31-(IF(O31&lt;O31,K31+L31+M31-N31,0)+IF(W31&lt;O31,S31+T31+U31-V31,0)+IF(AE31&lt;O31,AA31+AB31+AC31-AD31,0)+IF(AM31&lt;O31,AI31+AJ31+AK31-AL31,0)+IF(AU31&lt;O31,AQ31+AR31+AS31-AT31,0)+IF(BC31&lt;O31,AY31+AZ31+BA31-BB31,0)+IF(BK31&lt;O31,BG31+BH31+BI31-BJ31,0)+IF(BS31&lt;O31,BO31+BP31+BQ31-BR31,0)+IF(CA31&lt;O31,BW31+BX31+BY31-BZ31,0)+IF(CI31&lt;O31,CE31+CF31+CG31-CH31,0))))))</f>
        <v>0</v>
      </c>
      <c r="Q31" s="3">
        <f>IF(Inputs!$B$27&lt;&gt;"Ready","PENDING INPUTS",MIN((K31+L31+M31),IF(D31&gt;C31,IF(D31=0,0,N31*C31/D31),N31+P31)))</f>
        <v>0</v>
      </c>
      <c r="R31" s="3">
        <f>IF(Inputs!$B$27&lt;&gt;"Ready","PENDING INPUTS",MAX(0,(K31+L31+M31)-Q31))</f>
        <v>0</v>
      </c>
      <c r="S31" s="3">
        <f>IF(Inputs!$B$27&lt;&gt;"Ready","PENDING INPUTS",Z30)</f>
        <v>0</v>
      </c>
      <c r="T31" s="3">
        <f>IF(Inputs!$B$27&lt;&gt;"Ready","PENDING INPUTS",IF(A31&lt;=Inputs!$B$6,ROUND(S31*Inputs!C15/12,2),0))</f>
        <v>0</v>
      </c>
      <c r="U31" s="3">
        <f>IF(Inputs!$B$27&lt;&gt;"Ready","PENDING INPUTS",IF(AND(A31&lt;=Inputs!$B$6,S31&gt;0),Inputs!G15,0))</f>
        <v>0</v>
      </c>
      <c r="V31" s="3">
        <f>IF(Inputs!$B$27&lt;&gt;"Ready","PENDING INPUTS",IF(A31&gt;Inputs!$B$6,0,MIN((S31+T31+U31),IF(Inputs!H15=1,Inputs!D15,MAX(Inputs!F15,ROUND(S31*Inputs!E15+T31+U31,2))))))</f>
        <v>0</v>
      </c>
      <c r="W31">
        <f>IF(Inputs!$B$27&lt;&gt;"Ready","PENDING INPUTS",IF(S31&lt;=0,99,1+IF(AND(K31&gt;0,OR(Inputs!C14&gt;Inputs!C15,AND(Inputs!C14=Inputs!C15,0&lt;1))),1,0)+IF(AND(AA31&gt;0,OR(Inputs!C16&gt;Inputs!C15,AND(Inputs!C16=Inputs!C15,2&lt;1))),1,0)+IF(AND(AI31&gt;0,OR(Inputs!C17&gt;Inputs!C15,AND(Inputs!C17=Inputs!C15,3&lt;1))),1,0)+IF(AND(AQ31&gt;0,OR(Inputs!C18&gt;Inputs!C15,AND(Inputs!C18=Inputs!C15,4&lt;1))),1,0)+IF(AND(AY31&gt;0,OR(Inputs!C19&gt;Inputs!C15,AND(Inputs!C19=Inputs!C15,5&lt;1))),1,0)+IF(AND(BG31&gt;0,OR(Inputs!C20&gt;Inputs!C15,AND(Inputs!C20=Inputs!C15,6&lt;1))),1,0)+IF(AND(BO31&gt;0,OR(Inputs!C21&gt;Inputs!C15,AND(Inputs!C21=Inputs!C15,7&lt;1))),1,0)+IF(AND(BW31&gt;0,OR(Inputs!C22&gt;Inputs!C15,AND(Inputs!C22=Inputs!C15,8&lt;1))),1,0)+IF(AND(CE31&gt;0,OR(Inputs!C23&gt;Inputs!C15,AND(Inputs!C23=Inputs!C15,9&lt;1))),1,0)))</f>
        <v>99</v>
      </c>
      <c r="X31" s="3">
        <f>IF(Inputs!$B$27&lt;&gt;"Ready","PENDING INPUTS",IF(A31&gt;Inputs!$B$6,0,MIN(MAX(0,(S31+T31+U31)-V31),MAX(0,C31-D31-(IF(O31&lt;W31,K31+L31+M31-N31,0)+IF(W31&lt;W31,S31+T31+U31-V31,0)+IF(AE31&lt;W31,AA31+AB31+AC31-AD31,0)+IF(AM31&lt;W31,AI31+AJ31+AK31-AL31,0)+IF(AU31&lt;W31,AQ31+AR31+AS31-AT31,0)+IF(BC31&lt;W31,AY31+AZ31+BA31-BB31,0)+IF(BK31&lt;W31,BG31+BH31+BI31-BJ31,0)+IF(BS31&lt;W31,BO31+BP31+BQ31-BR31,0)+IF(CA31&lt;W31,BW31+BX31+BY31-BZ31,0)+IF(CI31&lt;W31,CE31+CF31+CG31-CH31,0))))))</f>
        <v>0</v>
      </c>
      <c r="Y31" s="3">
        <f>IF(Inputs!$B$27&lt;&gt;"Ready","PENDING INPUTS",MIN((S31+T31+U31),IF(D31&gt;C31,IF(D31=0,0,V31*C31/D31),V31+X31)))</f>
        <v>0</v>
      </c>
      <c r="Z31" s="3">
        <f>IF(Inputs!$B$27&lt;&gt;"Ready","PENDING INPUTS",MAX(0,(S31+T31+U31)-Y31))</f>
        <v>0</v>
      </c>
      <c r="AA31" s="3">
        <f>IF(Inputs!$B$27&lt;&gt;"Ready","PENDING INPUTS",AH30)</f>
        <v>0</v>
      </c>
      <c r="AB31" s="3">
        <f>IF(Inputs!$B$27&lt;&gt;"Ready","PENDING INPUTS",IF(A31&lt;=Inputs!$B$6,ROUND(AA31*Inputs!C16/12,2),0))</f>
        <v>0</v>
      </c>
      <c r="AC31" s="3">
        <f>IF(Inputs!$B$27&lt;&gt;"Ready","PENDING INPUTS",IF(AND(A31&lt;=Inputs!$B$6,AA31&gt;0),Inputs!G16,0))</f>
        <v>0</v>
      </c>
      <c r="AD31" s="3">
        <f>IF(Inputs!$B$27&lt;&gt;"Ready","PENDING INPUTS",IF(A31&gt;Inputs!$B$6,0,MIN((AA31+AB31+AC31),IF(Inputs!H16=1,Inputs!D16,MAX(Inputs!F16,ROUND(AA31*Inputs!E16+AB31+AC31,2))))))</f>
        <v>0</v>
      </c>
      <c r="AE31">
        <f>IF(Inputs!$B$27&lt;&gt;"Ready","PENDING INPUTS",IF(AA31&lt;=0,99,1+IF(AND(K31&gt;0,OR(Inputs!C14&gt;Inputs!C16,AND(Inputs!C14=Inputs!C16,0&lt;2))),1,0)+IF(AND(S31&gt;0,OR(Inputs!C15&gt;Inputs!C16,AND(Inputs!C15=Inputs!C16,1&lt;2))),1,0)+IF(AND(AI31&gt;0,OR(Inputs!C17&gt;Inputs!C16,AND(Inputs!C17=Inputs!C16,3&lt;2))),1,0)+IF(AND(AQ31&gt;0,OR(Inputs!C18&gt;Inputs!C16,AND(Inputs!C18=Inputs!C16,4&lt;2))),1,0)+IF(AND(AY31&gt;0,OR(Inputs!C19&gt;Inputs!C16,AND(Inputs!C19=Inputs!C16,5&lt;2))),1,0)+IF(AND(BG31&gt;0,OR(Inputs!C20&gt;Inputs!C16,AND(Inputs!C20=Inputs!C16,6&lt;2))),1,0)+IF(AND(BO31&gt;0,OR(Inputs!C21&gt;Inputs!C16,AND(Inputs!C21=Inputs!C16,7&lt;2))),1,0)+IF(AND(BW31&gt;0,OR(Inputs!C22&gt;Inputs!C16,AND(Inputs!C22=Inputs!C16,8&lt;2))),1,0)+IF(AND(CE31&gt;0,OR(Inputs!C23&gt;Inputs!C16,AND(Inputs!C23=Inputs!C16,9&lt;2))),1,0)))</f>
        <v>99</v>
      </c>
      <c r="AF31" s="3">
        <f>IF(Inputs!$B$27&lt;&gt;"Ready","PENDING INPUTS",IF(A31&gt;Inputs!$B$6,0,MIN(MAX(0,(AA31+AB31+AC31)-AD31),MAX(0,C31-D31-(IF(O31&lt;AE31,K31+L31+M31-N31,0)+IF(W31&lt;AE31,S31+T31+U31-V31,0)+IF(AE31&lt;AE31,AA31+AB31+AC31-AD31,0)+IF(AM31&lt;AE31,AI31+AJ31+AK31-AL31,0)+IF(AU31&lt;AE31,AQ31+AR31+AS31-AT31,0)+IF(BC31&lt;AE31,AY31+AZ31+BA31-BB31,0)+IF(BK31&lt;AE31,BG31+BH31+BI31-BJ31,0)+IF(BS31&lt;AE31,BO31+BP31+BQ31-BR31,0)+IF(CA31&lt;AE31,BW31+BX31+BY31-BZ31,0)+IF(CI31&lt;AE31,CE31+CF31+CG31-CH31,0))))))</f>
        <v>0</v>
      </c>
      <c r="AG31" s="3">
        <f>IF(Inputs!$B$27&lt;&gt;"Ready","PENDING INPUTS",MIN((AA31+AB31+AC31),IF(D31&gt;C31,IF(D31=0,0,AD31*C31/D31),AD31+AF31)))</f>
        <v>0</v>
      </c>
      <c r="AH31" s="3">
        <f>IF(Inputs!$B$27&lt;&gt;"Ready","PENDING INPUTS",MAX(0,(AA31+AB31+AC31)-AG31))</f>
        <v>0</v>
      </c>
      <c r="AI31" s="3">
        <f>IF(Inputs!$B$27&lt;&gt;"Ready","PENDING INPUTS",AP30)</f>
        <v>0</v>
      </c>
      <c r="AJ31" s="3">
        <f>IF(Inputs!$B$27&lt;&gt;"Ready","PENDING INPUTS",IF(A31&lt;=Inputs!$B$6,ROUND(AI31*Inputs!C17/12,2),0))</f>
        <v>0</v>
      </c>
      <c r="AK31" s="3">
        <f>IF(Inputs!$B$27&lt;&gt;"Ready","PENDING INPUTS",IF(AND(A31&lt;=Inputs!$B$6,AI31&gt;0),Inputs!G17,0))</f>
        <v>0</v>
      </c>
      <c r="AL31" s="3">
        <f>IF(Inputs!$B$27&lt;&gt;"Ready","PENDING INPUTS",IF(A31&gt;Inputs!$B$6,0,MIN((AI31+AJ31+AK31),IF(Inputs!H17=1,Inputs!D17,MAX(Inputs!F17,ROUND(AI31*Inputs!E17+AJ31+AK31,2))))))</f>
        <v>0</v>
      </c>
      <c r="AM31">
        <f>IF(Inputs!$B$27&lt;&gt;"Ready","PENDING INPUTS",IF(AI31&lt;=0,99,1+IF(AND(K31&gt;0,OR(Inputs!C14&gt;Inputs!C17,AND(Inputs!C14=Inputs!C17,0&lt;3))),1,0)+IF(AND(S31&gt;0,OR(Inputs!C15&gt;Inputs!C17,AND(Inputs!C15=Inputs!C17,1&lt;3))),1,0)+IF(AND(AA31&gt;0,OR(Inputs!C16&gt;Inputs!C17,AND(Inputs!C16=Inputs!C17,2&lt;3))),1,0)+IF(AND(AQ31&gt;0,OR(Inputs!C18&gt;Inputs!C17,AND(Inputs!C18=Inputs!C17,4&lt;3))),1,0)+IF(AND(AY31&gt;0,OR(Inputs!C19&gt;Inputs!C17,AND(Inputs!C19=Inputs!C17,5&lt;3))),1,0)+IF(AND(BG31&gt;0,OR(Inputs!C20&gt;Inputs!C17,AND(Inputs!C20=Inputs!C17,6&lt;3))),1,0)+IF(AND(BO31&gt;0,OR(Inputs!C21&gt;Inputs!C17,AND(Inputs!C21=Inputs!C17,7&lt;3))),1,0)+IF(AND(BW31&gt;0,OR(Inputs!C22&gt;Inputs!C17,AND(Inputs!C22=Inputs!C17,8&lt;3))),1,0)+IF(AND(CE31&gt;0,OR(Inputs!C23&gt;Inputs!C17,AND(Inputs!C23=Inputs!C17,9&lt;3))),1,0)))</f>
        <v>99</v>
      </c>
      <c r="AN31" s="3">
        <f>IF(Inputs!$B$27&lt;&gt;"Ready","PENDING INPUTS",IF(A31&gt;Inputs!$B$6,0,MIN(MAX(0,(AI31+AJ31+AK31)-AL31),MAX(0,C31-D31-(IF(O31&lt;AM31,K31+L31+M31-N31,0)+IF(W31&lt;AM31,S31+T31+U31-V31,0)+IF(AE31&lt;AM31,AA31+AB31+AC31-AD31,0)+IF(AM31&lt;AM31,AI31+AJ31+AK31-AL31,0)+IF(AU31&lt;AM31,AQ31+AR31+AS31-AT31,0)+IF(BC31&lt;AM31,AY31+AZ31+BA31-BB31,0)+IF(BK31&lt;AM31,BG31+BH31+BI31-BJ31,0)+IF(BS31&lt;AM31,BO31+BP31+BQ31-BR31,0)+IF(CA31&lt;AM31,BW31+BX31+BY31-BZ31,0)+IF(CI31&lt;AM31,CE31+CF31+CG31-CH31,0))))))</f>
        <v>0</v>
      </c>
      <c r="AO31" s="3">
        <f>IF(Inputs!$B$27&lt;&gt;"Ready","PENDING INPUTS",MIN((AI31+AJ31+AK31),IF(D31&gt;C31,IF(D31=0,0,AL31*C31/D31),AL31+AN31)))</f>
        <v>0</v>
      </c>
      <c r="AP31" s="3">
        <f>IF(Inputs!$B$27&lt;&gt;"Ready","PENDING INPUTS",MAX(0,(AI31+AJ31+AK31)-AO31))</f>
        <v>0</v>
      </c>
      <c r="AQ31" s="3">
        <f>IF(Inputs!$B$27&lt;&gt;"Ready","PENDING INPUTS",AX30)</f>
        <v>0</v>
      </c>
      <c r="AR31" s="3">
        <f>IF(Inputs!$B$27&lt;&gt;"Ready","PENDING INPUTS",IF(A31&lt;=Inputs!$B$6,ROUND(AQ31*Inputs!C18/12,2),0))</f>
        <v>0</v>
      </c>
      <c r="AS31" s="3">
        <f>IF(Inputs!$B$27&lt;&gt;"Ready","PENDING INPUTS",IF(AND(A31&lt;=Inputs!$B$6,AQ31&gt;0),Inputs!G18,0))</f>
        <v>0</v>
      </c>
      <c r="AT31" s="3">
        <f>IF(Inputs!$B$27&lt;&gt;"Ready","PENDING INPUTS",IF(A31&gt;Inputs!$B$6,0,MIN((AQ31+AR31+AS31),IF(Inputs!H18=1,Inputs!D18,MAX(Inputs!F18,ROUND(AQ31*Inputs!E18+AR31+AS31,2))))))</f>
        <v>0</v>
      </c>
      <c r="AU31">
        <f>IF(Inputs!$B$27&lt;&gt;"Ready","PENDING INPUTS",IF(AQ31&lt;=0,99,1+IF(AND(K31&gt;0,OR(Inputs!C14&gt;Inputs!C18,AND(Inputs!C14=Inputs!C18,0&lt;4))),1,0)+IF(AND(S31&gt;0,OR(Inputs!C15&gt;Inputs!C18,AND(Inputs!C15=Inputs!C18,1&lt;4))),1,0)+IF(AND(AA31&gt;0,OR(Inputs!C16&gt;Inputs!C18,AND(Inputs!C16=Inputs!C18,2&lt;4))),1,0)+IF(AND(AI31&gt;0,OR(Inputs!C17&gt;Inputs!C18,AND(Inputs!C17=Inputs!C18,3&lt;4))),1,0)+IF(AND(AY31&gt;0,OR(Inputs!C19&gt;Inputs!C18,AND(Inputs!C19=Inputs!C18,5&lt;4))),1,0)+IF(AND(BG31&gt;0,OR(Inputs!C20&gt;Inputs!C18,AND(Inputs!C20=Inputs!C18,6&lt;4))),1,0)+IF(AND(BO31&gt;0,OR(Inputs!C21&gt;Inputs!C18,AND(Inputs!C21=Inputs!C18,7&lt;4))),1,0)+IF(AND(BW31&gt;0,OR(Inputs!C22&gt;Inputs!C18,AND(Inputs!C22=Inputs!C18,8&lt;4))),1,0)+IF(AND(CE31&gt;0,OR(Inputs!C23&gt;Inputs!C18,AND(Inputs!C23=Inputs!C18,9&lt;4))),1,0)))</f>
        <v>99</v>
      </c>
      <c r="AV31" s="3">
        <f>IF(Inputs!$B$27&lt;&gt;"Ready","PENDING INPUTS",IF(A31&gt;Inputs!$B$6,0,MIN(MAX(0,(AQ31+AR31+AS31)-AT31),MAX(0,C31-D31-(IF(O31&lt;AU31,K31+L31+M31-N31,0)+IF(W31&lt;AU31,S31+T31+U31-V31,0)+IF(AE31&lt;AU31,AA31+AB31+AC31-AD31,0)+IF(AM31&lt;AU31,AI31+AJ31+AK31-AL31,0)+IF(AU31&lt;AU31,AQ31+AR31+AS31-AT31,0)+IF(BC31&lt;AU31,AY31+AZ31+BA31-BB31,0)+IF(BK31&lt;AU31,BG31+BH31+BI31-BJ31,0)+IF(BS31&lt;AU31,BO31+BP31+BQ31-BR31,0)+IF(CA31&lt;AU31,BW31+BX31+BY31-BZ31,0)+IF(CI31&lt;AU31,CE31+CF31+CG31-CH31,0))))))</f>
        <v>0</v>
      </c>
      <c r="AW31" s="3">
        <f>IF(Inputs!$B$27&lt;&gt;"Ready","PENDING INPUTS",MIN((AQ31+AR31+AS31),IF(D31&gt;C31,IF(D31=0,0,AT31*C31/D31),AT31+AV31)))</f>
        <v>0</v>
      </c>
      <c r="AX31" s="3">
        <f>IF(Inputs!$B$27&lt;&gt;"Ready","PENDING INPUTS",MAX(0,(AQ31+AR31+AS31)-AW31))</f>
        <v>0</v>
      </c>
      <c r="AY31" s="3">
        <f>IF(Inputs!$B$27&lt;&gt;"Ready","PENDING INPUTS",BF30)</f>
        <v>0</v>
      </c>
      <c r="AZ31" s="3">
        <f>IF(Inputs!$B$27&lt;&gt;"Ready","PENDING INPUTS",IF(A31&lt;=Inputs!$B$6,ROUND(AY31*Inputs!C19/12,2),0))</f>
        <v>0</v>
      </c>
      <c r="BA31" s="3">
        <f>IF(Inputs!$B$27&lt;&gt;"Ready","PENDING INPUTS",IF(AND(A31&lt;=Inputs!$B$6,AY31&gt;0),Inputs!G19,0))</f>
        <v>0</v>
      </c>
      <c r="BB31" s="3">
        <f>IF(Inputs!$B$27&lt;&gt;"Ready","PENDING INPUTS",IF(A31&gt;Inputs!$B$6,0,MIN((AY31+AZ31+BA31),IF(Inputs!H19=1,Inputs!D19,MAX(Inputs!F19,ROUND(AY31*Inputs!E19+AZ31+BA31,2))))))</f>
        <v>0</v>
      </c>
      <c r="BC31">
        <f>IF(Inputs!$B$27&lt;&gt;"Ready","PENDING INPUTS",IF(AY31&lt;=0,99,1+IF(AND(K31&gt;0,OR(Inputs!C14&gt;Inputs!C19,AND(Inputs!C14=Inputs!C19,0&lt;5))),1,0)+IF(AND(S31&gt;0,OR(Inputs!C15&gt;Inputs!C19,AND(Inputs!C15=Inputs!C19,1&lt;5))),1,0)+IF(AND(AA31&gt;0,OR(Inputs!C16&gt;Inputs!C19,AND(Inputs!C16=Inputs!C19,2&lt;5))),1,0)+IF(AND(AI31&gt;0,OR(Inputs!C17&gt;Inputs!C19,AND(Inputs!C17=Inputs!C19,3&lt;5))),1,0)+IF(AND(AQ31&gt;0,OR(Inputs!C18&gt;Inputs!C19,AND(Inputs!C18=Inputs!C19,4&lt;5))),1,0)+IF(AND(BG31&gt;0,OR(Inputs!C20&gt;Inputs!C19,AND(Inputs!C20=Inputs!C19,6&lt;5))),1,0)+IF(AND(BO31&gt;0,OR(Inputs!C21&gt;Inputs!C19,AND(Inputs!C21=Inputs!C19,7&lt;5))),1,0)+IF(AND(BW31&gt;0,OR(Inputs!C22&gt;Inputs!C19,AND(Inputs!C22=Inputs!C19,8&lt;5))),1,0)+IF(AND(CE31&gt;0,OR(Inputs!C23&gt;Inputs!C19,AND(Inputs!C23=Inputs!C19,9&lt;5))),1,0)))</f>
        <v>99</v>
      </c>
      <c r="BD31" s="3">
        <f>IF(Inputs!$B$27&lt;&gt;"Ready","PENDING INPUTS",IF(A31&gt;Inputs!$B$6,0,MIN(MAX(0,(AY31+AZ31+BA31)-BB31),MAX(0,C31-D31-(IF(O31&lt;BC31,K31+L31+M31-N31,0)+IF(W31&lt;BC31,S31+T31+U31-V31,0)+IF(AE31&lt;BC31,AA31+AB31+AC31-AD31,0)+IF(AM31&lt;BC31,AI31+AJ31+AK31-AL31,0)+IF(AU31&lt;BC31,AQ31+AR31+AS31-AT31,0)+IF(BC31&lt;BC31,AY31+AZ31+BA31-BB31,0)+IF(BK31&lt;BC31,BG31+BH31+BI31-BJ31,0)+IF(BS31&lt;BC31,BO31+BP31+BQ31-BR31,0)+IF(CA31&lt;BC31,BW31+BX31+BY31-BZ31,0)+IF(CI31&lt;BC31,CE31+CF31+CG31-CH31,0))))))</f>
        <v>0</v>
      </c>
      <c r="BE31" s="3">
        <f>IF(Inputs!$B$27&lt;&gt;"Ready","PENDING INPUTS",MIN((AY31+AZ31+BA31),IF(D31&gt;C31,IF(D31=0,0,BB31*C31/D31),BB31+BD31)))</f>
        <v>0</v>
      </c>
      <c r="BF31" s="3">
        <f>IF(Inputs!$B$27&lt;&gt;"Ready","PENDING INPUTS",MAX(0,(AY31+AZ31+BA31)-BE31))</f>
        <v>0</v>
      </c>
      <c r="BG31" s="3">
        <f>IF(Inputs!$B$27&lt;&gt;"Ready","PENDING INPUTS",BN30)</f>
        <v>0</v>
      </c>
      <c r="BH31" s="3">
        <f>IF(Inputs!$B$27&lt;&gt;"Ready","PENDING INPUTS",IF(A31&lt;=Inputs!$B$6,ROUND(BG31*Inputs!C20/12,2),0))</f>
        <v>0</v>
      </c>
      <c r="BI31" s="3">
        <f>IF(Inputs!$B$27&lt;&gt;"Ready","PENDING INPUTS",IF(AND(A31&lt;=Inputs!$B$6,BG31&gt;0),Inputs!G20,0))</f>
        <v>0</v>
      </c>
      <c r="BJ31" s="3">
        <f>IF(Inputs!$B$27&lt;&gt;"Ready","PENDING INPUTS",IF(A31&gt;Inputs!$B$6,0,MIN((BG31+BH31+BI31),IF(Inputs!H20=1,Inputs!D20,MAX(Inputs!F20,ROUND(BG31*Inputs!E20+BH31+BI31,2))))))</f>
        <v>0</v>
      </c>
      <c r="BK31">
        <f>IF(Inputs!$B$27&lt;&gt;"Ready","PENDING INPUTS",IF(BG31&lt;=0,99,1+IF(AND(K31&gt;0,OR(Inputs!C14&gt;Inputs!C20,AND(Inputs!C14=Inputs!C20,0&lt;6))),1,0)+IF(AND(S31&gt;0,OR(Inputs!C15&gt;Inputs!C20,AND(Inputs!C15=Inputs!C20,1&lt;6))),1,0)+IF(AND(AA31&gt;0,OR(Inputs!C16&gt;Inputs!C20,AND(Inputs!C16=Inputs!C20,2&lt;6))),1,0)+IF(AND(AI31&gt;0,OR(Inputs!C17&gt;Inputs!C20,AND(Inputs!C17=Inputs!C20,3&lt;6))),1,0)+IF(AND(AQ31&gt;0,OR(Inputs!C18&gt;Inputs!C20,AND(Inputs!C18=Inputs!C20,4&lt;6))),1,0)+IF(AND(AY31&gt;0,OR(Inputs!C19&gt;Inputs!C20,AND(Inputs!C19=Inputs!C20,5&lt;6))),1,0)+IF(AND(BO31&gt;0,OR(Inputs!C21&gt;Inputs!C20,AND(Inputs!C21=Inputs!C20,7&lt;6))),1,0)+IF(AND(BW31&gt;0,OR(Inputs!C22&gt;Inputs!C20,AND(Inputs!C22=Inputs!C20,8&lt;6))),1,0)+IF(AND(CE31&gt;0,OR(Inputs!C23&gt;Inputs!C20,AND(Inputs!C23=Inputs!C20,9&lt;6))),1,0)))</f>
        <v>99</v>
      </c>
      <c r="BL31" s="3">
        <f>IF(Inputs!$B$27&lt;&gt;"Ready","PENDING INPUTS",IF(A31&gt;Inputs!$B$6,0,MIN(MAX(0,(BG31+BH31+BI31)-BJ31),MAX(0,C31-D31-(IF(O31&lt;BK31,K31+L31+M31-N31,0)+IF(W31&lt;BK31,S31+T31+U31-V31,0)+IF(AE31&lt;BK31,AA31+AB31+AC31-AD31,0)+IF(AM31&lt;BK31,AI31+AJ31+AK31-AL31,0)+IF(AU31&lt;BK31,AQ31+AR31+AS31-AT31,0)+IF(BC31&lt;BK31,AY31+AZ31+BA31-BB31,0)+IF(BK31&lt;BK31,BG31+BH31+BI31-BJ31,0)+IF(BS31&lt;BK31,BO31+BP31+BQ31-BR31,0)+IF(CA31&lt;BK31,BW31+BX31+BY31-BZ31,0)+IF(CI31&lt;BK31,CE31+CF31+CG31-CH31,0))))))</f>
        <v>0</v>
      </c>
      <c r="BM31" s="3">
        <f>IF(Inputs!$B$27&lt;&gt;"Ready","PENDING INPUTS",MIN((BG31+BH31+BI31),IF(D31&gt;C31,IF(D31=0,0,BJ31*C31/D31),BJ31+BL31)))</f>
        <v>0</v>
      </c>
      <c r="BN31" s="3">
        <f>IF(Inputs!$B$27&lt;&gt;"Ready","PENDING INPUTS",MAX(0,(BG31+BH31+BI31)-BM31))</f>
        <v>0</v>
      </c>
      <c r="BO31" s="3">
        <f>IF(Inputs!$B$27&lt;&gt;"Ready","PENDING INPUTS",BV30)</f>
        <v>0</v>
      </c>
      <c r="BP31" s="3">
        <f>IF(Inputs!$B$27&lt;&gt;"Ready","PENDING INPUTS",IF(A31&lt;=Inputs!$B$6,ROUND(BO31*Inputs!C21/12,2),0))</f>
        <v>0</v>
      </c>
      <c r="BQ31" s="3">
        <f>IF(Inputs!$B$27&lt;&gt;"Ready","PENDING INPUTS",IF(AND(A31&lt;=Inputs!$B$6,BO31&gt;0),Inputs!G21,0))</f>
        <v>0</v>
      </c>
      <c r="BR31" s="3">
        <f>IF(Inputs!$B$27&lt;&gt;"Ready","PENDING INPUTS",IF(A31&gt;Inputs!$B$6,0,MIN((BO31+BP31+BQ31),IF(Inputs!H21=1,Inputs!D21,MAX(Inputs!F21,ROUND(BO31*Inputs!E21+BP31+BQ31,2))))))</f>
        <v>0</v>
      </c>
      <c r="BS31">
        <f>IF(Inputs!$B$27&lt;&gt;"Ready","PENDING INPUTS",IF(BO31&lt;=0,99,1+IF(AND(K31&gt;0,OR(Inputs!C14&gt;Inputs!C21,AND(Inputs!C14=Inputs!C21,0&lt;7))),1,0)+IF(AND(S31&gt;0,OR(Inputs!C15&gt;Inputs!C21,AND(Inputs!C15=Inputs!C21,1&lt;7))),1,0)+IF(AND(AA31&gt;0,OR(Inputs!C16&gt;Inputs!C21,AND(Inputs!C16=Inputs!C21,2&lt;7))),1,0)+IF(AND(AI31&gt;0,OR(Inputs!C17&gt;Inputs!C21,AND(Inputs!C17=Inputs!C21,3&lt;7))),1,0)+IF(AND(AQ31&gt;0,OR(Inputs!C18&gt;Inputs!C21,AND(Inputs!C18=Inputs!C21,4&lt;7))),1,0)+IF(AND(AY31&gt;0,OR(Inputs!C19&gt;Inputs!C21,AND(Inputs!C19=Inputs!C21,5&lt;7))),1,0)+IF(AND(BG31&gt;0,OR(Inputs!C20&gt;Inputs!C21,AND(Inputs!C20=Inputs!C21,6&lt;7))),1,0)+IF(AND(BW31&gt;0,OR(Inputs!C22&gt;Inputs!C21,AND(Inputs!C22=Inputs!C21,8&lt;7))),1,0)+IF(AND(CE31&gt;0,OR(Inputs!C23&gt;Inputs!C21,AND(Inputs!C23=Inputs!C21,9&lt;7))),1,0)))</f>
        <v>99</v>
      </c>
      <c r="BT31" s="3">
        <f>IF(Inputs!$B$27&lt;&gt;"Ready","PENDING INPUTS",IF(A31&gt;Inputs!$B$6,0,MIN(MAX(0,(BO31+BP31+BQ31)-BR31),MAX(0,C31-D31-(IF(O31&lt;BS31,K31+L31+M31-N31,0)+IF(W31&lt;BS31,S31+T31+U31-V31,0)+IF(AE31&lt;BS31,AA31+AB31+AC31-AD31,0)+IF(AM31&lt;BS31,AI31+AJ31+AK31-AL31,0)+IF(AU31&lt;BS31,AQ31+AR31+AS31-AT31,0)+IF(BC31&lt;BS31,AY31+AZ31+BA31-BB31,0)+IF(BK31&lt;BS31,BG31+BH31+BI31-BJ31,0)+IF(BS31&lt;BS31,BO31+BP31+BQ31-BR31,0)+IF(CA31&lt;BS31,BW31+BX31+BY31-BZ31,0)+IF(CI31&lt;BS31,CE31+CF31+CG31-CH31,0))))))</f>
        <v>0</v>
      </c>
      <c r="BU31" s="3">
        <f>IF(Inputs!$B$27&lt;&gt;"Ready","PENDING INPUTS",MIN((BO31+BP31+BQ31),IF(D31&gt;C31,IF(D31=0,0,BR31*C31/D31),BR31+BT31)))</f>
        <v>0</v>
      </c>
      <c r="BV31" s="3">
        <f>IF(Inputs!$B$27&lt;&gt;"Ready","PENDING INPUTS",MAX(0,(BO31+BP31+BQ31)-BU31))</f>
        <v>0</v>
      </c>
      <c r="BW31" s="3">
        <f>IF(Inputs!$B$27&lt;&gt;"Ready","PENDING INPUTS",CD30)</f>
        <v>0</v>
      </c>
      <c r="BX31" s="3">
        <f>IF(Inputs!$B$27&lt;&gt;"Ready","PENDING INPUTS",IF(A31&lt;=Inputs!$B$6,ROUND(BW31*Inputs!C22/12,2),0))</f>
        <v>0</v>
      </c>
      <c r="BY31" s="3">
        <f>IF(Inputs!$B$27&lt;&gt;"Ready","PENDING INPUTS",IF(AND(A31&lt;=Inputs!$B$6,BW31&gt;0),Inputs!G22,0))</f>
        <v>0</v>
      </c>
      <c r="BZ31" s="3">
        <f>IF(Inputs!$B$27&lt;&gt;"Ready","PENDING INPUTS",IF(A31&gt;Inputs!$B$6,0,MIN((BW31+BX31+BY31),IF(Inputs!H22=1,Inputs!D22,MAX(Inputs!F22,ROUND(BW31*Inputs!E22+BX31+BY31,2))))))</f>
        <v>0</v>
      </c>
      <c r="CA31">
        <f>IF(Inputs!$B$27&lt;&gt;"Ready","PENDING INPUTS",IF(BW31&lt;=0,99,1+IF(AND(K31&gt;0,OR(Inputs!C14&gt;Inputs!C22,AND(Inputs!C14=Inputs!C22,0&lt;8))),1,0)+IF(AND(S31&gt;0,OR(Inputs!C15&gt;Inputs!C22,AND(Inputs!C15=Inputs!C22,1&lt;8))),1,0)+IF(AND(AA31&gt;0,OR(Inputs!C16&gt;Inputs!C22,AND(Inputs!C16=Inputs!C22,2&lt;8))),1,0)+IF(AND(AI31&gt;0,OR(Inputs!C17&gt;Inputs!C22,AND(Inputs!C17=Inputs!C22,3&lt;8))),1,0)+IF(AND(AQ31&gt;0,OR(Inputs!C18&gt;Inputs!C22,AND(Inputs!C18=Inputs!C22,4&lt;8))),1,0)+IF(AND(AY31&gt;0,OR(Inputs!C19&gt;Inputs!C22,AND(Inputs!C19=Inputs!C22,5&lt;8))),1,0)+IF(AND(BG31&gt;0,OR(Inputs!C20&gt;Inputs!C22,AND(Inputs!C20=Inputs!C22,6&lt;8))),1,0)+IF(AND(BO31&gt;0,OR(Inputs!C21&gt;Inputs!C22,AND(Inputs!C21=Inputs!C22,7&lt;8))),1,0)+IF(AND(CE31&gt;0,OR(Inputs!C23&gt;Inputs!C22,AND(Inputs!C23=Inputs!C22,9&lt;8))),1,0)))</f>
        <v>99</v>
      </c>
      <c r="CB31" s="3">
        <f>IF(Inputs!$B$27&lt;&gt;"Ready","PENDING INPUTS",IF(A31&gt;Inputs!$B$6,0,MIN(MAX(0,(BW31+BX31+BY31)-BZ31),MAX(0,C31-D31-(IF(O31&lt;CA31,K31+L31+M31-N31,0)+IF(W31&lt;CA31,S31+T31+U31-V31,0)+IF(AE31&lt;CA31,AA31+AB31+AC31-AD31,0)+IF(AM31&lt;CA31,AI31+AJ31+AK31-AL31,0)+IF(AU31&lt;CA31,AQ31+AR31+AS31-AT31,0)+IF(BC31&lt;CA31,AY31+AZ31+BA31-BB31,0)+IF(BK31&lt;CA31,BG31+BH31+BI31-BJ31,0)+IF(BS31&lt;CA31,BO31+BP31+BQ31-BR31,0)+IF(CA31&lt;CA31,BW31+BX31+BY31-BZ31,0)+IF(CI31&lt;CA31,CE31+CF31+CG31-CH31,0))))))</f>
        <v>0</v>
      </c>
      <c r="CC31" s="3">
        <f>IF(Inputs!$B$27&lt;&gt;"Ready","PENDING INPUTS",MIN((BW31+BX31+BY31),IF(D31&gt;C31,IF(D31=0,0,BZ31*C31/D31),BZ31+CB31)))</f>
        <v>0</v>
      </c>
      <c r="CD31" s="3">
        <f>IF(Inputs!$B$27&lt;&gt;"Ready","PENDING INPUTS",MAX(0,(BW31+BX31+BY31)-CC31))</f>
        <v>0</v>
      </c>
      <c r="CE31" s="3">
        <f>IF(Inputs!$B$27&lt;&gt;"Ready","PENDING INPUTS",CL30)</f>
        <v>0</v>
      </c>
      <c r="CF31" s="3">
        <f>IF(Inputs!$B$27&lt;&gt;"Ready","PENDING INPUTS",IF(A31&lt;=Inputs!$B$6,ROUND(CE31*Inputs!C23/12,2),0))</f>
        <v>0</v>
      </c>
      <c r="CG31" s="3">
        <f>IF(Inputs!$B$27&lt;&gt;"Ready","PENDING INPUTS",IF(AND(A31&lt;=Inputs!$B$6,CE31&gt;0),Inputs!G23,0))</f>
        <v>0</v>
      </c>
      <c r="CH31" s="3">
        <f>IF(Inputs!$B$27&lt;&gt;"Ready","PENDING INPUTS",IF(A31&gt;Inputs!$B$6,0,MIN((CE31+CF31+CG31),IF(Inputs!H23=1,Inputs!D23,MAX(Inputs!F23,ROUND(CE31*Inputs!E23+CF31+CG31,2))))))</f>
        <v>0</v>
      </c>
      <c r="CI31">
        <f>IF(Inputs!$B$27&lt;&gt;"Ready","PENDING INPUTS",IF(CE31&lt;=0,99,1+IF(AND(K31&gt;0,OR(Inputs!C14&gt;Inputs!C23,AND(Inputs!C14=Inputs!C23,0&lt;9))),1,0)+IF(AND(S31&gt;0,OR(Inputs!C15&gt;Inputs!C23,AND(Inputs!C15=Inputs!C23,1&lt;9))),1,0)+IF(AND(AA31&gt;0,OR(Inputs!C16&gt;Inputs!C23,AND(Inputs!C16=Inputs!C23,2&lt;9))),1,0)+IF(AND(AI31&gt;0,OR(Inputs!C17&gt;Inputs!C23,AND(Inputs!C17=Inputs!C23,3&lt;9))),1,0)+IF(AND(AQ31&gt;0,OR(Inputs!C18&gt;Inputs!C23,AND(Inputs!C18=Inputs!C23,4&lt;9))),1,0)+IF(AND(AY31&gt;0,OR(Inputs!C19&gt;Inputs!C23,AND(Inputs!C19=Inputs!C23,5&lt;9))),1,0)+IF(AND(BG31&gt;0,OR(Inputs!C20&gt;Inputs!C23,AND(Inputs!C20=Inputs!C23,6&lt;9))),1,0)+IF(AND(BO31&gt;0,OR(Inputs!C21&gt;Inputs!C23,AND(Inputs!C21=Inputs!C23,7&lt;9))),1,0)+IF(AND(BW31&gt;0,OR(Inputs!C22&gt;Inputs!C23,AND(Inputs!C22=Inputs!C23,8&lt;9))),1,0)))</f>
        <v>99</v>
      </c>
      <c r="CJ31" s="3">
        <f>IF(Inputs!$B$27&lt;&gt;"Ready","PENDING INPUTS",IF(A31&gt;Inputs!$B$6,0,MIN(MAX(0,(CE31+CF31+CG31)-CH31),MAX(0,C31-D31-(IF(O31&lt;CI31,K31+L31+M31-N31,0)+IF(W31&lt;CI31,S31+T31+U31-V31,0)+IF(AE31&lt;CI31,AA31+AB31+AC31-AD31,0)+IF(AM31&lt;CI31,AI31+AJ31+AK31-AL31,0)+IF(AU31&lt;CI31,AQ31+AR31+AS31-AT31,0)+IF(BC31&lt;CI31,AY31+AZ31+BA31-BB31,0)+IF(BK31&lt;CI31,BG31+BH31+BI31-BJ31,0)+IF(BS31&lt;CI31,BO31+BP31+BQ31-BR31,0)+IF(CA31&lt;CI31,BW31+BX31+BY31-BZ31,0)+IF(CI31&lt;CI31,CE31+CF31+CG31-CH31,0))))))</f>
        <v>0</v>
      </c>
      <c r="CK31" s="3">
        <f>IF(Inputs!$B$27&lt;&gt;"Ready","PENDING INPUTS",MIN((CE31+CF31+CG31),IF(D31&gt;C31,IF(D31=0,0,CH31*C31/D31),CH31+CJ31)))</f>
        <v>0</v>
      </c>
      <c r="CL31" s="3">
        <f>IF(Inputs!$B$27&lt;&gt;"Ready","PENDING INPUTS",MAX(0,(CE31+CF31+CG31)-CK31))</f>
        <v>0</v>
      </c>
    </row>
    <row r="32" spans="1:90" ht="27.95" customHeight="1" x14ac:dyDescent="0.25">
      <c r="A32">
        <v>28</v>
      </c>
      <c r="B32" s="13">
        <f>IF(Inputs!$B$27&lt;&gt;"Ready","PENDING INPUTS",EDATE(Inputs!$B$5,A32-1))</f>
        <v>47119</v>
      </c>
      <c r="C32" s="3">
        <f>IF(Inputs!$B$27&lt;&gt;"Ready","PENDING INPUTS",IF(A32&lt;=Inputs!$B$6,MAX(0,Inputs!$B$4+IF(A32=Inputs!$B$7,Inputs!$B$8,0)+IF(A32=Inputs!$B$9,Inputs!$B$10,0)),0))</f>
        <v>0</v>
      </c>
      <c r="D32" s="3">
        <f>IF(Inputs!$B$27&lt;&gt;"Ready","PENDING INPUTS",SUM(N32,V32,AD32,AL32,AT32,BB32,BJ32,BR32,BZ32,CH32))</f>
        <v>0</v>
      </c>
      <c r="E32" s="3">
        <f>IF(Inputs!$B$27&lt;&gt;"Ready","PENDING INPUTS",MAX(0,D32-C32))</f>
        <v>0</v>
      </c>
      <c r="F32" s="3">
        <f>IF(Inputs!$B$27&lt;&gt;"Ready","PENDING INPUTS",SUM(Q32,Y32,AG32,AO32,AW32,BE32,BM32,BU32,CC32,CK32))</f>
        <v>0</v>
      </c>
      <c r="G32" s="3">
        <f>IF(Inputs!$B$27&lt;&gt;"Ready","PENDING INPUTS",SUM(L32,T32,AB32,AJ32,AR32,AZ32,BH32,BP32,BX32,CF32))</f>
        <v>0</v>
      </c>
      <c r="H32" s="3">
        <f>IF(Inputs!$B$27&lt;&gt;"Ready","PENDING INPUTS",SUM(M32,U32,AC32,AK32,AS32,BA32,BI32,BQ32,BY32,CG32))</f>
        <v>0</v>
      </c>
      <c r="I32" s="3">
        <f>IF(Inputs!$B$27&lt;&gt;"Ready","PENDING INPUTS",SUM(R32,Z32,AH32,AP32,AX32,BF32,BN32,BV32,CD32,CL32))</f>
        <v>0</v>
      </c>
      <c r="J32" t="str">
        <f>IF(Inputs!$B$27&lt;&gt;"Ready","PENDING INPUTS",IF(A32&gt;Inputs!$B$6,"Beyond horizon",IF(E32&gt;0.005,"MINIMUM SHORTFALL",IF(I32&lt;0.005,"Paid off","In progress"))))</f>
        <v>Paid off</v>
      </c>
      <c r="K32" s="3">
        <f>IF(Inputs!$B$27&lt;&gt;"Ready","PENDING INPUTS",R31)</f>
        <v>0</v>
      </c>
      <c r="L32" s="3">
        <f>IF(Inputs!$B$27&lt;&gt;"Ready","PENDING INPUTS",IF(A32&lt;=Inputs!$B$6,ROUND(K32*Inputs!C14/12,2),0))</f>
        <v>0</v>
      </c>
      <c r="M32" s="3">
        <f>IF(Inputs!$B$27&lt;&gt;"Ready","PENDING INPUTS",IF(AND(A32&lt;=Inputs!$B$6,K32&gt;0),Inputs!G14,0))</f>
        <v>0</v>
      </c>
      <c r="N32" s="3">
        <f>IF(Inputs!$B$27&lt;&gt;"Ready","PENDING INPUTS",IF(A32&gt;Inputs!$B$6,0,MIN((K32+L32+M32),IF(Inputs!H14=1,Inputs!D14,MAX(Inputs!F14,ROUND(K32*Inputs!E14+L32+M32,2))))))</f>
        <v>0</v>
      </c>
      <c r="O32">
        <f>IF(Inputs!$B$27&lt;&gt;"Ready","PENDING INPUTS",IF(K32&lt;=0,99,1+IF(AND(S32&gt;0,OR(Inputs!C15&gt;Inputs!C14,AND(Inputs!C15=Inputs!C14,1&lt;0))),1,0)+IF(AND(AA32&gt;0,OR(Inputs!C16&gt;Inputs!C14,AND(Inputs!C16=Inputs!C14,2&lt;0))),1,0)+IF(AND(AI32&gt;0,OR(Inputs!C17&gt;Inputs!C14,AND(Inputs!C17=Inputs!C14,3&lt;0))),1,0)+IF(AND(AQ32&gt;0,OR(Inputs!C18&gt;Inputs!C14,AND(Inputs!C18=Inputs!C14,4&lt;0))),1,0)+IF(AND(AY32&gt;0,OR(Inputs!C19&gt;Inputs!C14,AND(Inputs!C19=Inputs!C14,5&lt;0))),1,0)+IF(AND(BG32&gt;0,OR(Inputs!C20&gt;Inputs!C14,AND(Inputs!C20=Inputs!C14,6&lt;0))),1,0)+IF(AND(BO32&gt;0,OR(Inputs!C21&gt;Inputs!C14,AND(Inputs!C21=Inputs!C14,7&lt;0))),1,0)+IF(AND(BW32&gt;0,OR(Inputs!C22&gt;Inputs!C14,AND(Inputs!C22=Inputs!C14,8&lt;0))),1,0)+IF(AND(CE32&gt;0,OR(Inputs!C23&gt;Inputs!C14,AND(Inputs!C23=Inputs!C14,9&lt;0))),1,0)))</f>
        <v>99</v>
      </c>
      <c r="P32" s="3">
        <f>IF(Inputs!$B$27&lt;&gt;"Ready","PENDING INPUTS",IF(A32&gt;Inputs!$B$6,0,MIN(MAX(0,(K32+L32+M32)-N32),MAX(0,C32-D32-(IF(O32&lt;O32,K32+L32+M32-N32,0)+IF(W32&lt;O32,S32+T32+U32-V32,0)+IF(AE32&lt;O32,AA32+AB32+AC32-AD32,0)+IF(AM32&lt;O32,AI32+AJ32+AK32-AL32,0)+IF(AU32&lt;O32,AQ32+AR32+AS32-AT32,0)+IF(BC32&lt;O32,AY32+AZ32+BA32-BB32,0)+IF(BK32&lt;O32,BG32+BH32+BI32-BJ32,0)+IF(BS32&lt;O32,BO32+BP32+BQ32-BR32,0)+IF(CA32&lt;O32,BW32+BX32+BY32-BZ32,0)+IF(CI32&lt;O32,CE32+CF32+CG32-CH32,0))))))</f>
        <v>0</v>
      </c>
      <c r="Q32" s="3">
        <f>IF(Inputs!$B$27&lt;&gt;"Ready","PENDING INPUTS",MIN((K32+L32+M32),IF(D32&gt;C32,IF(D32=0,0,N32*C32/D32),N32+P32)))</f>
        <v>0</v>
      </c>
      <c r="R32" s="3">
        <f>IF(Inputs!$B$27&lt;&gt;"Ready","PENDING INPUTS",MAX(0,(K32+L32+M32)-Q32))</f>
        <v>0</v>
      </c>
      <c r="S32" s="3">
        <f>IF(Inputs!$B$27&lt;&gt;"Ready","PENDING INPUTS",Z31)</f>
        <v>0</v>
      </c>
      <c r="T32" s="3">
        <f>IF(Inputs!$B$27&lt;&gt;"Ready","PENDING INPUTS",IF(A32&lt;=Inputs!$B$6,ROUND(S32*Inputs!C15/12,2),0))</f>
        <v>0</v>
      </c>
      <c r="U32" s="3">
        <f>IF(Inputs!$B$27&lt;&gt;"Ready","PENDING INPUTS",IF(AND(A32&lt;=Inputs!$B$6,S32&gt;0),Inputs!G15,0))</f>
        <v>0</v>
      </c>
      <c r="V32" s="3">
        <f>IF(Inputs!$B$27&lt;&gt;"Ready","PENDING INPUTS",IF(A32&gt;Inputs!$B$6,0,MIN((S32+T32+U32),IF(Inputs!H15=1,Inputs!D15,MAX(Inputs!F15,ROUND(S32*Inputs!E15+T32+U32,2))))))</f>
        <v>0</v>
      </c>
      <c r="W32">
        <f>IF(Inputs!$B$27&lt;&gt;"Ready","PENDING INPUTS",IF(S32&lt;=0,99,1+IF(AND(K32&gt;0,OR(Inputs!C14&gt;Inputs!C15,AND(Inputs!C14=Inputs!C15,0&lt;1))),1,0)+IF(AND(AA32&gt;0,OR(Inputs!C16&gt;Inputs!C15,AND(Inputs!C16=Inputs!C15,2&lt;1))),1,0)+IF(AND(AI32&gt;0,OR(Inputs!C17&gt;Inputs!C15,AND(Inputs!C17=Inputs!C15,3&lt;1))),1,0)+IF(AND(AQ32&gt;0,OR(Inputs!C18&gt;Inputs!C15,AND(Inputs!C18=Inputs!C15,4&lt;1))),1,0)+IF(AND(AY32&gt;0,OR(Inputs!C19&gt;Inputs!C15,AND(Inputs!C19=Inputs!C15,5&lt;1))),1,0)+IF(AND(BG32&gt;0,OR(Inputs!C20&gt;Inputs!C15,AND(Inputs!C20=Inputs!C15,6&lt;1))),1,0)+IF(AND(BO32&gt;0,OR(Inputs!C21&gt;Inputs!C15,AND(Inputs!C21=Inputs!C15,7&lt;1))),1,0)+IF(AND(BW32&gt;0,OR(Inputs!C22&gt;Inputs!C15,AND(Inputs!C22=Inputs!C15,8&lt;1))),1,0)+IF(AND(CE32&gt;0,OR(Inputs!C23&gt;Inputs!C15,AND(Inputs!C23=Inputs!C15,9&lt;1))),1,0)))</f>
        <v>99</v>
      </c>
      <c r="X32" s="3">
        <f>IF(Inputs!$B$27&lt;&gt;"Ready","PENDING INPUTS",IF(A32&gt;Inputs!$B$6,0,MIN(MAX(0,(S32+T32+U32)-V32),MAX(0,C32-D32-(IF(O32&lt;W32,K32+L32+M32-N32,0)+IF(W32&lt;W32,S32+T32+U32-V32,0)+IF(AE32&lt;W32,AA32+AB32+AC32-AD32,0)+IF(AM32&lt;W32,AI32+AJ32+AK32-AL32,0)+IF(AU32&lt;W32,AQ32+AR32+AS32-AT32,0)+IF(BC32&lt;W32,AY32+AZ32+BA32-BB32,0)+IF(BK32&lt;W32,BG32+BH32+BI32-BJ32,0)+IF(BS32&lt;W32,BO32+BP32+BQ32-BR32,0)+IF(CA32&lt;W32,BW32+BX32+BY32-BZ32,0)+IF(CI32&lt;W32,CE32+CF32+CG32-CH32,0))))))</f>
        <v>0</v>
      </c>
      <c r="Y32" s="3">
        <f>IF(Inputs!$B$27&lt;&gt;"Ready","PENDING INPUTS",MIN((S32+T32+U32),IF(D32&gt;C32,IF(D32=0,0,V32*C32/D32),V32+X32)))</f>
        <v>0</v>
      </c>
      <c r="Z32" s="3">
        <f>IF(Inputs!$B$27&lt;&gt;"Ready","PENDING INPUTS",MAX(0,(S32+T32+U32)-Y32))</f>
        <v>0</v>
      </c>
      <c r="AA32" s="3">
        <f>IF(Inputs!$B$27&lt;&gt;"Ready","PENDING INPUTS",AH31)</f>
        <v>0</v>
      </c>
      <c r="AB32" s="3">
        <f>IF(Inputs!$B$27&lt;&gt;"Ready","PENDING INPUTS",IF(A32&lt;=Inputs!$B$6,ROUND(AA32*Inputs!C16/12,2),0))</f>
        <v>0</v>
      </c>
      <c r="AC32" s="3">
        <f>IF(Inputs!$B$27&lt;&gt;"Ready","PENDING INPUTS",IF(AND(A32&lt;=Inputs!$B$6,AA32&gt;0),Inputs!G16,0))</f>
        <v>0</v>
      </c>
      <c r="AD32" s="3">
        <f>IF(Inputs!$B$27&lt;&gt;"Ready","PENDING INPUTS",IF(A32&gt;Inputs!$B$6,0,MIN((AA32+AB32+AC32),IF(Inputs!H16=1,Inputs!D16,MAX(Inputs!F16,ROUND(AA32*Inputs!E16+AB32+AC32,2))))))</f>
        <v>0</v>
      </c>
      <c r="AE32">
        <f>IF(Inputs!$B$27&lt;&gt;"Ready","PENDING INPUTS",IF(AA32&lt;=0,99,1+IF(AND(K32&gt;0,OR(Inputs!C14&gt;Inputs!C16,AND(Inputs!C14=Inputs!C16,0&lt;2))),1,0)+IF(AND(S32&gt;0,OR(Inputs!C15&gt;Inputs!C16,AND(Inputs!C15=Inputs!C16,1&lt;2))),1,0)+IF(AND(AI32&gt;0,OR(Inputs!C17&gt;Inputs!C16,AND(Inputs!C17=Inputs!C16,3&lt;2))),1,0)+IF(AND(AQ32&gt;0,OR(Inputs!C18&gt;Inputs!C16,AND(Inputs!C18=Inputs!C16,4&lt;2))),1,0)+IF(AND(AY32&gt;0,OR(Inputs!C19&gt;Inputs!C16,AND(Inputs!C19=Inputs!C16,5&lt;2))),1,0)+IF(AND(BG32&gt;0,OR(Inputs!C20&gt;Inputs!C16,AND(Inputs!C20=Inputs!C16,6&lt;2))),1,0)+IF(AND(BO32&gt;0,OR(Inputs!C21&gt;Inputs!C16,AND(Inputs!C21=Inputs!C16,7&lt;2))),1,0)+IF(AND(BW32&gt;0,OR(Inputs!C22&gt;Inputs!C16,AND(Inputs!C22=Inputs!C16,8&lt;2))),1,0)+IF(AND(CE32&gt;0,OR(Inputs!C23&gt;Inputs!C16,AND(Inputs!C23=Inputs!C16,9&lt;2))),1,0)))</f>
        <v>99</v>
      </c>
      <c r="AF32" s="3">
        <f>IF(Inputs!$B$27&lt;&gt;"Ready","PENDING INPUTS",IF(A32&gt;Inputs!$B$6,0,MIN(MAX(0,(AA32+AB32+AC32)-AD32),MAX(0,C32-D32-(IF(O32&lt;AE32,K32+L32+M32-N32,0)+IF(W32&lt;AE32,S32+T32+U32-V32,0)+IF(AE32&lt;AE32,AA32+AB32+AC32-AD32,0)+IF(AM32&lt;AE32,AI32+AJ32+AK32-AL32,0)+IF(AU32&lt;AE32,AQ32+AR32+AS32-AT32,0)+IF(BC32&lt;AE32,AY32+AZ32+BA32-BB32,0)+IF(BK32&lt;AE32,BG32+BH32+BI32-BJ32,0)+IF(BS32&lt;AE32,BO32+BP32+BQ32-BR32,0)+IF(CA32&lt;AE32,BW32+BX32+BY32-BZ32,0)+IF(CI32&lt;AE32,CE32+CF32+CG32-CH32,0))))))</f>
        <v>0</v>
      </c>
      <c r="AG32" s="3">
        <f>IF(Inputs!$B$27&lt;&gt;"Ready","PENDING INPUTS",MIN((AA32+AB32+AC32),IF(D32&gt;C32,IF(D32=0,0,AD32*C32/D32),AD32+AF32)))</f>
        <v>0</v>
      </c>
      <c r="AH32" s="3">
        <f>IF(Inputs!$B$27&lt;&gt;"Ready","PENDING INPUTS",MAX(0,(AA32+AB32+AC32)-AG32))</f>
        <v>0</v>
      </c>
      <c r="AI32" s="3">
        <f>IF(Inputs!$B$27&lt;&gt;"Ready","PENDING INPUTS",AP31)</f>
        <v>0</v>
      </c>
      <c r="AJ32" s="3">
        <f>IF(Inputs!$B$27&lt;&gt;"Ready","PENDING INPUTS",IF(A32&lt;=Inputs!$B$6,ROUND(AI32*Inputs!C17/12,2),0))</f>
        <v>0</v>
      </c>
      <c r="AK32" s="3">
        <f>IF(Inputs!$B$27&lt;&gt;"Ready","PENDING INPUTS",IF(AND(A32&lt;=Inputs!$B$6,AI32&gt;0),Inputs!G17,0))</f>
        <v>0</v>
      </c>
      <c r="AL32" s="3">
        <f>IF(Inputs!$B$27&lt;&gt;"Ready","PENDING INPUTS",IF(A32&gt;Inputs!$B$6,0,MIN((AI32+AJ32+AK32),IF(Inputs!H17=1,Inputs!D17,MAX(Inputs!F17,ROUND(AI32*Inputs!E17+AJ32+AK32,2))))))</f>
        <v>0</v>
      </c>
      <c r="AM32">
        <f>IF(Inputs!$B$27&lt;&gt;"Ready","PENDING INPUTS",IF(AI32&lt;=0,99,1+IF(AND(K32&gt;0,OR(Inputs!C14&gt;Inputs!C17,AND(Inputs!C14=Inputs!C17,0&lt;3))),1,0)+IF(AND(S32&gt;0,OR(Inputs!C15&gt;Inputs!C17,AND(Inputs!C15=Inputs!C17,1&lt;3))),1,0)+IF(AND(AA32&gt;0,OR(Inputs!C16&gt;Inputs!C17,AND(Inputs!C16=Inputs!C17,2&lt;3))),1,0)+IF(AND(AQ32&gt;0,OR(Inputs!C18&gt;Inputs!C17,AND(Inputs!C18=Inputs!C17,4&lt;3))),1,0)+IF(AND(AY32&gt;0,OR(Inputs!C19&gt;Inputs!C17,AND(Inputs!C19=Inputs!C17,5&lt;3))),1,0)+IF(AND(BG32&gt;0,OR(Inputs!C20&gt;Inputs!C17,AND(Inputs!C20=Inputs!C17,6&lt;3))),1,0)+IF(AND(BO32&gt;0,OR(Inputs!C21&gt;Inputs!C17,AND(Inputs!C21=Inputs!C17,7&lt;3))),1,0)+IF(AND(BW32&gt;0,OR(Inputs!C22&gt;Inputs!C17,AND(Inputs!C22=Inputs!C17,8&lt;3))),1,0)+IF(AND(CE32&gt;0,OR(Inputs!C23&gt;Inputs!C17,AND(Inputs!C23=Inputs!C17,9&lt;3))),1,0)))</f>
        <v>99</v>
      </c>
      <c r="AN32" s="3">
        <f>IF(Inputs!$B$27&lt;&gt;"Ready","PENDING INPUTS",IF(A32&gt;Inputs!$B$6,0,MIN(MAX(0,(AI32+AJ32+AK32)-AL32),MAX(0,C32-D32-(IF(O32&lt;AM32,K32+L32+M32-N32,0)+IF(W32&lt;AM32,S32+T32+U32-V32,0)+IF(AE32&lt;AM32,AA32+AB32+AC32-AD32,0)+IF(AM32&lt;AM32,AI32+AJ32+AK32-AL32,0)+IF(AU32&lt;AM32,AQ32+AR32+AS32-AT32,0)+IF(BC32&lt;AM32,AY32+AZ32+BA32-BB32,0)+IF(BK32&lt;AM32,BG32+BH32+BI32-BJ32,0)+IF(BS32&lt;AM32,BO32+BP32+BQ32-BR32,0)+IF(CA32&lt;AM32,BW32+BX32+BY32-BZ32,0)+IF(CI32&lt;AM32,CE32+CF32+CG32-CH32,0))))))</f>
        <v>0</v>
      </c>
      <c r="AO32" s="3">
        <f>IF(Inputs!$B$27&lt;&gt;"Ready","PENDING INPUTS",MIN((AI32+AJ32+AK32),IF(D32&gt;C32,IF(D32=0,0,AL32*C32/D32),AL32+AN32)))</f>
        <v>0</v>
      </c>
      <c r="AP32" s="3">
        <f>IF(Inputs!$B$27&lt;&gt;"Ready","PENDING INPUTS",MAX(0,(AI32+AJ32+AK32)-AO32))</f>
        <v>0</v>
      </c>
      <c r="AQ32" s="3">
        <f>IF(Inputs!$B$27&lt;&gt;"Ready","PENDING INPUTS",AX31)</f>
        <v>0</v>
      </c>
      <c r="AR32" s="3">
        <f>IF(Inputs!$B$27&lt;&gt;"Ready","PENDING INPUTS",IF(A32&lt;=Inputs!$B$6,ROUND(AQ32*Inputs!C18/12,2),0))</f>
        <v>0</v>
      </c>
      <c r="AS32" s="3">
        <f>IF(Inputs!$B$27&lt;&gt;"Ready","PENDING INPUTS",IF(AND(A32&lt;=Inputs!$B$6,AQ32&gt;0),Inputs!G18,0))</f>
        <v>0</v>
      </c>
      <c r="AT32" s="3">
        <f>IF(Inputs!$B$27&lt;&gt;"Ready","PENDING INPUTS",IF(A32&gt;Inputs!$B$6,0,MIN((AQ32+AR32+AS32),IF(Inputs!H18=1,Inputs!D18,MAX(Inputs!F18,ROUND(AQ32*Inputs!E18+AR32+AS32,2))))))</f>
        <v>0</v>
      </c>
      <c r="AU32">
        <f>IF(Inputs!$B$27&lt;&gt;"Ready","PENDING INPUTS",IF(AQ32&lt;=0,99,1+IF(AND(K32&gt;0,OR(Inputs!C14&gt;Inputs!C18,AND(Inputs!C14=Inputs!C18,0&lt;4))),1,0)+IF(AND(S32&gt;0,OR(Inputs!C15&gt;Inputs!C18,AND(Inputs!C15=Inputs!C18,1&lt;4))),1,0)+IF(AND(AA32&gt;0,OR(Inputs!C16&gt;Inputs!C18,AND(Inputs!C16=Inputs!C18,2&lt;4))),1,0)+IF(AND(AI32&gt;0,OR(Inputs!C17&gt;Inputs!C18,AND(Inputs!C17=Inputs!C18,3&lt;4))),1,0)+IF(AND(AY32&gt;0,OR(Inputs!C19&gt;Inputs!C18,AND(Inputs!C19=Inputs!C18,5&lt;4))),1,0)+IF(AND(BG32&gt;0,OR(Inputs!C20&gt;Inputs!C18,AND(Inputs!C20=Inputs!C18,6&lt;4))),1,0)+IF(AND(BO32&gt;0,OR(Inputs!C21&gt;Inputs!C18,AND(Inputs!C21=Inputs!C18,7&lt;4))),1,0)+IF(AND(BW32&gt;0,OR(Inputs!C22&gt;Inputs!C18,AND(Inputs!C22=Inputs!C18,8&lt;4))),1,0)+IF(AND(CE32&gt;0,OR(Inputs!C23&gt;Inputs!C18,AND(Inputs!C23=Inputs!C18,9&lt;4))),1,0)))</f>
        <v>99</v>
      </c>
      <c r="AV32" s="3">
        <f>IF(Inputs!$B$27&lt;&gt;"Ready","PENDING INPUTS",IF(A32&gt;Inputs!$B$6,0,MIN(MAX(0,(AQ32+AR32+AS32)-AT32),MAX(0,C32-D32-(IF(O32&lt;AU32,K32+L32+M32-N32,0)+IF(W32&lt;AU32,S32+T32+U32-V32,0)+IF(AE32&lt;AU32,AA32+AB32+AC32-AD32,0)+IF(AM32&lt;AU32,AI32+AJ32+AK32-AL32,0)+IF(AU32&lt;AU32,AQ32+AR32+AS32-AT32,0)+IF(BC32&lt;AU32,AY32+AZ32+BA32-BB32,0)+IF(BK32&lt;AU32,BG32+BH32+BI32-BJ32,0)+IF(BS32&lt;AU32,BO32+BP32+BQ32-BR32,0)+IF(CA32&lt;AU32,BW32+BX32+BY32-BZ32,0)+IF(CI32&lt;AU32,CE32+CF32+CG32-CH32,0))))))</f>
        <v>0</v>
      </c>
      <c r="AW32" s="3">
        <f>IF(Inputs!$B$27&lt;&gt;"Ready","PENDING INPUTS",MIN((AQ32+AR32+AS32),IF(D32&gt;C32,IF(D32=0,0,AT32*C32/D32),AT32+AV32)))</f>
        <v>0</v>
      </c>
      <c r="AX32" s="3">
        <f>IF(Inputs!$B$27&lt;&gt;"Ready","PENDING INPUTS",MAX(0,(AQ32+AR32+AS32)-AW32))</f>
        <v>0</v>
      </c>
      <c r="AY32" s="3">
        <f>IF(Inputs!$B$27&lt;&gt;"Ready","PENDING INPUTS",BF31)</f>
        <v>0</v>
      </c>
      <c r="AZ32" s="3">
        <f>IF(Inputs!$B$27&lt;&gt;"Ready","PENDING INPUTS",IF(A32&lt;=Inputs!$B$6,ROUND(AY32*Inputs!C19/12,2),0))</f>
        <v>0</v>
      </c>
      <c r="BA32" s="3">
        <f>IF(Inputs!$B$27&lt;&gt;"Ready","PENDING INPUTS",IF(AND(A32&lt;=Inputs!$B$6,AY32&gt;0),Inputs!G19,0))</f>
        <v>0</v>
      </c>
      <c r="BB32" s="3">
        <f>IF(Inputs!$B$27&lt;&gt;"Ready","PENDING INPUTS",IF(A32&gt;Inputs!$B$6,0,MIN((AY32+AZ32+BA32),IF(Inputs!H19=1,Inputs!D19,MAX(Inputs!F19,ROUND(AY32*Inputs!E19+AZ32+BA32,2))))))</f>
        <v>0</v>
      </c>
      <c r="BC32">
        <f>IF(Inputs!$B$27&lt;&gt;"Ready","PENDING INPUTS",IF(AY32&lt;=0,99,1+IF(AND(K32&gt;0,OR(Inputs!C14&gt;Inputs!C19,AND(Inputs!C14=Inputs!C19,0&lt;5))),1,0)+IF(AND(S32&gt;0,OR(Inputs!C15&gt;Inputs!C19,AND(Inputs!C15=Inputs!C19,1&lt;5))),1,0)+IF(AND(AA32&gt;0,OR(Inputs!C16&gt;Inputs!C19,AND(Inputs!C16=Inputs!C19,2&lt;5))),1,0)+IF(AND(AI32&gt;0,OR(Inputs!C17&gt;Inputs!C19,AND(Inputs!C17=Inputs!C19,3&lt;5))),1,0)+IF(AND(AQ32&gt;0,OR(Inputs!C18&gt;Inputs!C19,AND(Inputs!C18=Inputs!C19,4&lt;5))),1,0)+IF(AND(BG32&gt;0,OR(Inputs!C20&gt;Inputs!C19,AND(Inputs!C20=Inputs!C19,6&lt;5))),1,0)+IF(AND(BO32&gt;0,OR(Inputs!C21&gt;Inputs!C19,AND(Inputs!C21=Inputs!C19,7&lt;5))),1,0)+IF(AND(BW32&gt;0,OR(Inputs!C22&gt;Inputs!C19,AND(Inputs!C22=Inputs!C19,8&lt;5))),1,0)+IF(AND(CE32&gt;0,OR(Inputs!C23&gt;Inputs!C19,AND(Inputs!C23=Inputs!C19,9&lt;5))),1,0)))</f>
        <v>99</v>
      </c>
      <c r="BD32" s="3">
        <f>IF(Inputs!$B$27&lt;&gt;"Ready","PENDING INPUTS",IF(A32&gt;Inputs!$B$6,0,MIN(MAX(0,(AY32+AZ32+BA32)-BB32),MAX(0,C32-D32-(IF(O32&lt;BC32,K32+L32+M32-N32,0)+IF(W32&lt;BC32,S32+T32+U32-V32,0)+IF(AE32&lt;BC32,AA32+AB32+AC32-AD32,0)+IF(AM32&lt;BC32,AI32+AJ32+AK32-AL32,0)+IF(AU32&lt;BC32,AQ32+AR32+AS32-AT32,0)+IF(BC32&lt;BC32,AY32+AZ32+BA32-BB32,0)+IF(BK32&lt;BC32,BG32+BH32+BI32-BJ32,0)+IF(BS32&lt;BC32,BO32+BP32+BQ32-BR32,0)+IF(CA32&lt;BC32,BW32+BX32+BY32-BZ32,0)+IF(CI32&lt;BC32,CE32+CF32+CG32-CH32,0))))))</f>
        <v>0</v>
      </c>
      <c r="BE32" s="3">
        <f>IF(Inputs!$B$27&lt;&gt;"Ready","PENDING INPUTS",MIN((AY32+AZ32+BA32),IF(D32&gt;C32,IF(D32=0,0,BB32*C32/D32),BB32+BD32)))</f>
        <v>0</v>
      </c>
      <c r="BF32" s="3">
        <f>IF(Inputs!$B$27&lt;&gt;"Ready","PENDING INPUTS",MAX(0,(AY32+AZ32+BA32)-BE32))</f>
        <v>0</v>
      </c>
      <c r="BG32" s="3">
        <f>IF(Inputs!$B$27&lt;&gt;"Ready","PENDING INPUTS",BN31)</f>
        <v>0</v>
      </c>
      <c r="BH32" s="3">
        <f>IF(Inputs!$B$27&lt;&gt;"Ready","PENDING INPUTS",IF(A32&lt;=Inputs!$B$6,ROUND(BG32*Inputs!C20/12,2),0))</f>
        <v>0</v>
      </c>
      <c r="BI32" s="3">
        <f>IF(Inputs!$B$27&lt;&gt;"Ready","PENDING INPUTS",IF(AND(A32&lt;=Inputs!$B$6,BG32&gt;0),Inputs!G20,0))</f>
        <v>0</v>
      </c>
      <c r="BJ32" s="3">
        <f>IF(Inputs!$B$27&lt;&gt;"Ready","PENDING INPUTS",IF(A32&gt;Inputs!$B$6,0,MIN((BG32+BH32+BI32),IF(Inputs!H20=1,Inputs!D20,MAX(Inputs!F20,ROUND(BG32*Inputs!E20+BH32+BI32,2))))))</f>
        <v>0</v>
      </c>
      <c r="BK32">
        <f>IF(Inputs!$B$27&lt;&gt;"Ready","PENDING INPUTS",IF(BG32&lt;=0,99,1+IF(AND(K32&gt;0,OR(Inputs!C14&gt;Inputs!C20,AND(Inputs!C14=Inputs!C20,0&lt;6))),1,0)+IF(AND(S32&gt;0,OR(Inputs!C15&gt;Inputs!C20,AND(Inputs!C15=Inputs!C20,1&lt;6))),1,0)+IF(AND(AA32&gt;0,OR(Inputs!C16&gt;Inputs!C20,AND(Inputs!C16=Inputs!C20,2&lt;6))),1,0)+IF(AND(AI32&gt;0,OR(Inputs!C17&gt;Inputs!C20,AND(Inputs!C17=Inputs!C20,3&lt;6))),1,0)+IF(AND(AQ32&gt;0,OR(Inputs!C18&gt;Inputs!C20,AND(Inputs!C18=Inputs!C20,4&lt;6))),1,0)+IF(AND(AY32&gt;0,OR(Inputs!C19&gt;Inputs!C20,AND(Inputs!C19=Inputs!C20,5&lt;6))),1,0)+IF(AND(BO32&gt;0,OR(Inputs!C21&gt;Inputs!C20,AND(Inputs!C21=Inputs!C20,7&lt;6))),1,0)+IF(AND(BW32&gt;0,OR(Inputs!C22&gt;Inputs!C20,AND(Inputs!C22=Inputs!C20,8&lt;6))),1,0)+IF(AND(CE32&gt;0,OR(Inputs!C23&gt;Inputs!C20,AND(Inputs!C23=Inputs!C20,9&lt;6))),1,0)))</f>
        <v>99</v>
      </c>
      <c r="BL32" s="3">
        <f>IF(Inputs!$B$27&lt;&gt;"Ready","PENDING INPUTS",IF(A32&gt;Inputs!$B$6,0,MIN(MAX(0,(BG32+BH32+BI32)-BJ32),MAX(0,C32-D32-(IF(O32&lt;BK32,K32+L32+M32-N32,0)+IF(W32&lt;BK32,S32+T32+U32-V32,0)+IF(AE32&lt;BK32,AA32+AB32+AC32-AD32,0)+IF(AM32&lt;BK32,AI32+AJ32+AK32-AL32,0)+IF(AU32&lt;BK32,AQ32+AR32+AS32-AT32,0)+IF(BC32&lt;BK32,AY32+AZ32+BA32-BB32,0)+IF(BK32&lt;BK32,BG32+BH32+BI32-BJ32,0)+IF(BS32&lt;BK32,BO32+BP32+BQ32-BR32,0)+IF(CA32&lt;BK32,BW32+BX32+BY32-BZ32,0)+IF(CI32&lt;BK32,CE32+CF32+CG32-CH32,0))))))</f>
        <v>0</v>
      </c>
      <c r="BM32" s="3">
        <f>IF(Inputs!$B$27&lt;&gt;"Ready","PENDING INPUTS",MIN((BG32+BH32+BI32),IF(D32&gt;C32,IF(D32=0,0,BJ32*C32/D32),BJ32+BL32)))</f>
        <v>0</v>
      </c>
      <c r="BN32" s="3">
        <f>IF(Inputs!$B$27&lt;&gt;"Ready","PENDING INPUTS",MAX(0,(BG32+BH32+BI32)-BM32))</f>
        <v>0</v>
      </c>
      <c r="BO32" s="3">
        <f>IF(Inputs!$B$27&lt;&gt;"Ready","PENDING INPUTS",BV31)</f>
        <v>0</v>
      </c>
      <c r="BP32" s="3">
        <f>IF(Inputs!$B$27&lt;&gt;"Ready","PENDING INPUTS",IF(A32&lt;=Inputs!$B$6,ROUND(BO32*Inputs!C21/12,2),0))</f>
        <v>0</v>
      </c>
      <c r="BQ32" s="3">
        <f>IF(Inputs!$B$27&lt;&gt;"Ready","PENDING INPUTS",IF(AND(A32&lt;=Inputs!$B$6,BO32&gt;0),Inputs!G21,0))</f>
        <v>0</v>
      </c>
      <c r="BR32" s="3">
        <f>IF(Inputs!$B$27&lt;&gt;"Ready","PENDING INPUTS",IF(A32&gt;Inputs!$B$6,0,MIN((BO32+BP32+BQ32),IF(Inputs!H21=1,Inputs!D21,MAX(Inputs!F21,ROUND(BO32*Inputs!E21+BP32+BQ32,2))))))</f>
        <v>0</v>
      </c>
      <c r="BS32">
        <f>IF(Inputs!$B$27&lt;&gt;"Ready","PENDING INPUTS",IF(BO32&lt;=0,99,1+IF(AND(K32&gt;0,OR(Inputs!C14&gt;Inputs!C21,AND(Inputs!C14=Inputs!C21,0&lt;7))),1,0)+IF(AND(S32&gt;0,OR(Inputs!C15&gt;Inputs!C21,AND(Inputs!C15=Inputs!C21,1&lt;7))),1,0)+IF(AND(AA32&gt;0,OR(Inputs!C16&gt;Inputs!C21,AND(Inputs!C16=Inputs!C21,2&lt;7))),1,0)+IF(AND(AI32&gt;0,OR(Inputs!C17&gt;Inputs!C21,AND(Inputs!C17=Inputs!C21,3&lt;7))),1,0)+IF(AND(AQ32&gt;0,OR(Inputs!C18&gt;Inputs!C21,AND(Inputs!C18=Inputs!C21,4&lt;7))),1,0)+IF(AND(AY32&gt;0,OR(Inputs!C19&gt;Inputs!C21,AND(Inputs!C19=Inputs!C21,5&lt;7))),1,0)+IF(AND(BG32&gt;0,OR(Inputs!C20&gt;Inputs!C21,AND(Inputs!C20=Inputs!C21,6&lt;7))),1,0)+IF(AND(BW32&gt;0,OR(Inputs!C22&gt;Inputs!C21,AND(Inputs!C22=Inputs!C21,8&lt;7))),1,0)+IF(AND(CE32&gt;0,OR(Inputs!C23&gt;Inputs!C21,AND(Inputs!C23=Inputs!C21,9&lt;7))),1,0)))</f>
        <v>99</v>
      </c>
      <c r="BT32" s="3">
        <f>IF(Inputs!$B$27&lt;&gt;"Ready","PENDING INPUTS",IF(A32&gt;Inputs!$B$6,0,MIN(MAX(0,(BO32+BP32+BQ32)-BR32),MAX(0,C32-D32-(IF(O32&lt;BS32,K32+L32+M32-N32,0)+IF(W32&lt;BS32,S32+T32+U32-V32,0)+IF(AE32&lt;BS32,AA32+AB32+AC32-AD32,0)+IF(AM32&lt;BS32,AI32+AJ32+AK32-AL32,0)+IF(AU32&lt;BS32,AQ32+AR32+AS32-AT32,0)+IF(BC32&lt;BS32,AY32+AZ32+BA32-BB32,0)+IF(BK32&lt;BS32,BG32+BH32+BI32-BJ32,0)+IF(BS32&lt;BS32,BO32+BP32+BQ32-BR32,0)+IF(CA32&lt;BS32,BW32+BX32+BY32-BZ32,0)+IF(CI32&lt;BS32,CE32+CF32+CG32-CH32,0))))))</f>
        <v>0</v>
      </c>
      <c r="BU32" s="3">
        <f>IF(Inputs!$B$27&lt;&gt;"Ready","PENDING INPUTS",MIN((BO32+BP32+BQ32),IF(D32&gt;C32,IF(D32=0,0,BR32*C32/D32),BR32+BT32)))</f>
        <v>0</v>
      </c>
      <c r="BV32" s="3">
        <f>IF(Inputs!$B$27&lt;&gt;"Ready","PENDING INPUTS",MAX(0,(BO32+BP32+BQ32)-BU32))</f>
        <v>0</v>
      </c>
      <c r="BW32" s="3">
        <f>IF(Inputs!$B$27&lt;&gt;"Ready","PENDING INPUTS",CD31)</f>
        <v>0</v>
      </c>
      <c r="BX32" s="3">
        <f>IF(Inputs!$B$27&lt;&gt;"Ready","PENDING INPUTS",IF(A32&lt;=Inputs!$B$6,ROUND(BW32*Inputs!C22/12,2),0))</f>
        <v>0</v>
      </c>
      <c r="BY32" s="3">
        <f>IF(Inputs!$B$27&lt;&gt;"Ready","PENDING INPUTS",IF(AND(A32&lt;=Inputs!$B$6,BW32&gt;0),Inputs!G22,0))</f>
        <v>0</v>
      </c>
      <c r="BZ32" s="3">
        <f>IF(Inputs!$B$27&lt;&gt;"Ready","PENDING INPUTS",IF(A32&gt;Inputs!$B$6,0,MIN((BW32+BX32+BY32),IF(Inputs!H22=1,Inputs!D22,MAX(Inputs!F22,ROUND(BW32*Inputs!E22+BX32+BY32,2))))))</f>
        <v>0</v>
      </c>
      <c r="CA32">
        <f>IF(Inputs!$B$27&lt;&gt;"Ready","PENDING INPUTS",IF(BW32&lt;=0,99,1+IF(AND(K32&gt;0,OR(Inputs!C14&gt;Inputs!C22,AND(Inputs!C14=Inputs!C22,0&lt;8))),1,0)+IF(AND(S32&gt;0,OR(Inputs!C15&gt;Inputs!C22,AND(Inputs!C15=Inputs!C22,1&lt;8))),1,0)+IF(AND(AA32&gt;0,OR(Inputs!C16&gt;Inputs!C22,AND(Inputs!C16=Inputs!C22,2&lt;8))),1,0)+IF(AND(AI32&gt;0,OR(Inputs!C17&gt;Inputs!C22,AND(Inputs!C17=Inputs!C22,3&lt;8))),1,0)+IF(AND(AQ32&gt;0,OR(Inputs!C18&gt;Inputs!C22,AND(Inputs!C18=Inputs!C22,4&lt;8))),1,0)+IF(AND(AY32&gt;0,OR(Inputs!C19&gt;Inputs!C22,AND(Inputs!C19=Inputs!C22,5&lt;8))),1,0)+IF(AND(BG32&gt;0,OR(Inputs!C20&gt;Inputs!C22,AND(Inputs!C20=Inputs!C22,6&lt;8))),1,0)+IF(AND(BO32&gt;0,OR(Inputs!C21&gt;Inputs!C22,AND(Inputs!C21=Inputs!C22,7&lt;8))),1,0)+IF(AND(CE32&gt;0,OR(Inputs!C23&gt;Inputs!C22,AND(Inputs!C23=Inputs!C22,9&lt;8))),1,0)))</f>
        <v>99</v>
      </c>
      <c r="CB32" s="3">
        <f>IF(Inputs!$B$27&lt;&gt;"Ready","PENDING INPUTS",IF(A32&gt;Inputs!$B$6,0,MIN(MAX(0,(BW32+BX32+BY32)-BZ32),MAX(0,C32-D32-(IF(O32&lt;CA32,K32+L32+M32-N32,0)+IF(W32&lt;CA32,S32+T32+U32-V32,0)+IF(AE32&lt;CA32,AA32+AB32+AC32-AD32,0)+IF(AM32&lt;CA32,AI32+AJ32+AK32-AL32,0)+IF(AU32&lt;CA32,AQ32+AR32+AS32-AT32,0)+IF(BC32&lt;CA32,AY32+AZ32+BA32-BB32,0)+IF(BK32&lt;CA32,BG32+BH32+BI32-BJ32,0)+IF(BS32&lt;CA32,BO32+BP32+BQ32-BR32,0)+IF(CA32&lt;CA32,BW32+BX32+BY32-BZ32,0)+IF(CI32&lt;CA32,CE32+CF32+CG32-CH32,0))))))</f>
        <v>0</v>
      </c>
      <c r="CC32" s="3">
        <f>IF(Inputs!$B$27&lt;&gt;"Ready","PENDING INPUTS",MIN((BW32+BX32+BY32),IF(D32&gt;C32,IF(D32=0,0,BZ32*C32/D32),BZ32+CB32)))</f>
        <v>0</v>
      </c>
      <c r="CD32" s="3">
        <f>IF(Inputs!$B$27&lt;&gt;"Ready","PENDING INPUTS",MAX(0,(BW32+BX32+BY32)-CC32))</f>
        <v>0</v>
      </c>
      <c r="CE32" s="3">
        <f>IF(Inputs!$B$27&lt;&gt;"Ready","PENDING INPUTS",CL31)</f>
        <v>0</v>
      </c>
      <c r="CF32" s="3">
        <f>IF(Inputs!$B$27&lt;&gt;"Ready","PENDING INPUTS",IF(A32&lt;=Inputs!$B$6,ROUND(CE32*Inputs!C23/12,2),0))</f>
        <v>0</v>
      </c>
      <c r="CG32" s="3">
        <f>IF(Inputs!$B$27&lt;&gt;"Ready","PENDING INPUTS",IF(AND(A32&lt;=Inputs!$B$6,CE32&gt;0),Inputs!G23,0))</f>
        <v>0</v>
      </c>
      <c r="CH32" s="3">
        <f>IF(Inputs!$B$27&lt;&gt;"Ready","PENDING INPUTS",IF(A32&gt;Inputs!$B$6,0,MIN((CE32+CF32+CG32),IF(Inputs!H23=1,Inputs!D23,MAX(Inputs!F23,ROUND(CE32*Inputs!E23+CF32+CG32,2))))))</f>
        <v>0</v>
      </c>
      <c r="CI32">
        <f>IF(Inputs!$B$27&lt;&gt;"Ready","PENDING INPUTS",IF(CE32&lt;=0,99,1+IF(AND(K32&gt;0,OR(Inputs!C14&gt;Inputs!C23,AND(Inputs!C14=Inputs!C23,0&lt;9))),1,0)+IF(AND(S32&gt;0,OR(Inputs!C15&gt;Inputs!C23,AND(Inputs!C15=Inputs!C23,1&lt;9))),1,0)+IF(AND(AA32&gt;0,OR(Inputs!C16&gt;Inputs!C23,AND(Inputs!C16=Inputs!C23,2&lt;9))),1,0)+IF(AND(AI32&gt;0,OR(Inputs!C17&gt;Inputs!C23,AND(Inputs!C17=Inputs!C23,3&lt;9))),1,0)+IF(AND(AQ32&gt;0,OR(Inputs!C18&gt;Inputs!C23,AND(Inputs!C18=Inputs!C23,4&lt;9))),1,0)+IF(AND(AY32&gt;0,OR(Inputs!C19&gt;Inputs!C23,AND(Inputs!C19=Inputs!C23,5&lt;9))),1,0)+IF(AND(BG32&gt;0,OR(Inputs!C20&gt;Inputs!C23,AND(Inputs!C20=Inputs!C23,6&lt;9))),1,0)+IF(AND(BO32&gt;0,OR(Inputs!C21&gt;Inputs!C23,AND(Inputs!C21=Inputs!C23,7&lt;9))),1,0)+IF(AND(BW32&gt;0,OR(Inputs!C22&gt;Inputs!C23,AND(Inputs!C22=Inputs!C23,8&lt;9))),1,0)))</f>
        <v>99</v>
      </c>
      <c r="CJ32" s="3">
        <f>IF(Inputs!$B$27&lt;&gt;"Ready","PENDING INPUTS",IF(A32&gt;Inputs!$B$6,0,MIN(MAX(0,(CE32+CF32+CG32)-CH32),MAX(0,C32-D32-(IF(O32&lt;CI32,K32+L32+M32-N32,0)+IF(W32&lt;CI32,S32+T32+U32-V32,0)+IF(AE32&lt;CI32,AA32+AB32+AC32-AD32,0)+IF(AM32&lt;CI32,AI32+AJ32+AK32-AL32,0)+IF(AU32&lt;CI32,AQ32+AR32+AS32-AT32,0)+IF(BC32&lt;CI32,AY32+AZ32+BA32-BB32,0)+IF(BK32&lt;CI32,BG32+BH32+BI32-BJ32,0)+IF(BS32&lt;CI32,BO32+BP32+BQ32-BR32,0)+IF(CA32&lt;CI32,BW32+BX32+BY32-BZ32,0)+IF(CI32&lt;CI32,CE32+CF32+CG32-CH32,0))))))</f>
        <v>0</v>
      </c>
      <c r="CK32" s="3">
        <f>IF(Inputs!$B$27&lt;&gt;"Ready","PENDING INPUTS",MIN((CE32+CF32+CG32),IF(D32&gt;C32,IF(D32=0,0,CH32*C32/D32),CH32+CJ32)))</f>
        <v>0</v>
      </c>
      <c r="CL32" s="3">
        <f>IF(Inputs!$B$27&lt;&gt;"Ready","PENDING INPUTS",MAX(0,(CE32+CF32+CG32)-CK32))</f>
        <v>0</v>
      </c>
    </row>
    <row r="33" spans="1:90" ht="27.95" customHeight="1" x14ac:dyDescent="0.25">
      <c r="A33">
        <v>29</v>
      </c>
      <c r="B33" s="13">
        <f>IF(Inputs!$B$27&lt;&gt;"Ready","PENDING INPUTS",EDATE(Inputs!$B$5,A33-1))</f>
        <v>47150</v>
      </c>
      <c r="C33" s="3">
        <f>IF(Inputs!$B$27&lt;&gt;"Ready","PENDING INPUTS",IF(A33&lt;=Inputs!$B$6,MAX(0,Inputs!$B$4+IF(A33=Inputs!$B$7,Inputs!$B$8,0)+IF(A33=Inputs!$B$9,Inputs!$B$10,0)),0))</f>
        <v>0</v>
      </c>
      <c r="D33" s="3">
        <f>IF(Inputs!$B$27&lt;&gt;"Ready","PENDING INPUTS",SUM(N33,V33,AD33,AL33,AT33,BB33,BJ33,BR33,BZ33,CH33))</f>
        <v>0</v>
      </c>
      <c r="E33" s="3">
        <f>IF(Inputs!$B$27&lt;&gt;"Ready","PENDING INPUTS",MAX(0,D33-C33))</f>
        <v>0</v>
      </c>
      <c r="F33" s="3">
        <f>IF(Inputs!$B$27&lt;&gt;"Ready","PENDING INPUTS",SUM(Q33,Y33,AG33,AO33,AW33,BE33,BM33,BU33,CC33,CK33))</f>
        <v>0</v>
      </c>
      <c r="G33" s="3">
        <f>IF(Inputs!$B$27&lt;&gt;"Ready","PENDING INPUTS",SUM(L33,T33,AB33,AJ33,AR33,AZ33,BH33,BP33,BX33,CF33))</f>
        <v>0</v>
      </c>
      <c r="H33" s="3">
        <f>IF(Inputs!$B$27&lt;&gt;"Ready","PENDING INPUTS",SUM(M33,U33,AC33,AK33,AS33,BA33,BI33,BQ33,BY33,CG33))</f>
        <v>0</v>
      </c>
      <c r="I33" s="3">
        <f>IF(Inputs!$B$27&lt;&gt;"Ready","PENDING INPUTS",SUM(R33,Z33,AH33,AP33,AX33,BF33,BN33,BV33,CD33,CL33))</f>
        <v>0</v>
      </c>
      <c r="J33" t="str">
        <f>IF(Inputs!$B$27&lt;&gt;"Ready","PENDING INPUTS",IF(A33&gt;Inputs!$B$6,"Beyond horizon",IF(E33&gt;0.005,"MINIMUM SHORTFALL",IF(I33&lt;0.005,"Paid off","In progress"))))</f>
        <v>Paid off</v>
      </c>
      <c r="K33" s="3">
        <f>IF(Inputs!$B$27&lt;&gt;"Ready","PENDING INPUTS",R32)</f>
        <v>0</v>
      </c>
      <c r="L33" s="3">
        <f>IF(Inputs!$B$27&lt;&gt;"Ready","PENDING INPUTS",IF(A33&lt;=Inputs!$B$6,ROUND(K33*Inputs!C14/12,2),0))</f>
        <v>0</v>
      </c>
      <c r="M33" s="3">
        <f>IF(Inputs!$B$27&lt;&gt;"Ready","PENDING INPUTS",IF(AND(A33&lt;=Inputs!$B$6,K33&gt;0),Inputs!G14,0))</f>
        <v>0</v>
      </c>
      <c r="N33" s="3">
        <f>IF(Inputs!$B$27&lt;&gt;"Ready","PENDING INPUTS",IF(A33&gt;Inputs!$B$6,0,MIN((K33+L33+M33),IF(Inputs!H14=1,Inputs!D14,MAX(Inputs!F14,ROUND(K33*Inputs!E14+L33+M33,2))))))</f>
        <v>0</v>
      </c>
      <c r="O33">
        <f>IF(Inputs!$B$27&lt;&gt;"Ready","PENDING INPUTS",IF(K33&lt;=0,99,1+IF(AND(S33&gt;0,OR(Inputs!C15&gt;Inputs!C14,AND(Inputs!C15=Inputs!C14,1&lt;0))),1,0)+IF(AND(AA33&gt;0,OR(Inputs!C16&gt;Inputs!C14,AND(Inputs!C16=Inputs!C14,2&lt;0))),1,0)+IF(AND(AI33&gt;0,OR(Inputs!C17&gt;Inputs!C14,AND(Inputs!C17=Inputs!C14,3&lt;0))),1,0)+IF(AND(AQ33&gt;0,OR(Inputs!C18&gt;Inputs!C14,AND(Inputs!C18=Inputs!C14,4&lt;0))),1,0)+IF(AND(AY33&gt;0,OR(Inputs!C19&gt;Inputs!C14,AND(Inputs!C19=Inputs!C14,5&lt;0))),1,0)+IF(AND(BG33&gt;0,OR(Inputs!C20&gt;Inputs!C14,AND(Inputs!C20=Inputs!C14,6&lt;0))),1,0)+IF(AND(BO33&gt;0,OR(Inputs!C21&gt;Inputs!C14,AND(Inputs!C21=Inputs!C14,7&lt;0))),1,0)+IF(AND(BW33&gt;0,OR(Inputs!C22&gt;Inputs!C14,AND(Inputs!C22=Inputs!C14,8&lt;0))),1,0)+IF(AND(CE33&gt;0,OR(Inputs!C23&gt;Inputs!C14,AND(Inputs!C23=Inputs!C14,9&lt;0))),1,0)))</f>
        <v>99</v>
      </c>
      <c r="P33" s="3">
        <f>IF(Inputs!$B$27&lt;&gt;"Ready","PENDING INPUTS",IF(A33&gt;Inputs!$B$6,0,MIN(MAX(0,(K33+L33+M33)-N33),MAX(0,C33-D33-(IF(O33&lt;O33,K33+L33+M33-N33,0)+IF(W33&lt;O33,S33+T33+U33-V33,0)+IF(AE33&lt;O33,AA33+AB33+AC33-AD33,0)+IF(AM33&lt;O33,AI33+AJ33+AK33-AL33,0)+IF(AU33&lt;O33,AQ33+AR33+AS33-AT33,0)+IF(BC33&lt;O33,AY33+AZ33+BA33-BB33,0)+IF(BK33&lt;O33,BG33+BH33+BI33-BJ33,0)+IF(BS33&lt;O33,BO33+BP33+BQ33-BR33,0)+IF(CA33&lt;O33,BW33+BX33+BY33-BZ33,0)+IF(CI33&lt;O33,CE33+CF33+CG33-CH33,0))))))</f>
        <v>0</v>
      </c>
      <c r="Q33" s="3">
        <f>IF(Inputs!$B$27&lt;&gt;"Ready","PENDING INPUTS",MIN((K33+L33+M33),IF(D33&gt;C33,IF(D33=0,0,N33*C33/D33),N33+P33)))</f>
        <v>0</v>
      </c>
      <c r="R33" s="3">
        <f>IF(Inputs!$B$27&lt;&gt;"Ready","PENDING INPUTS",MAX(0,(K33+L33+M33)-Q33))</f>
        <v>0</v>
      </c>
      <c r="S33" s="3">
        <f>IF(Inputs!$B$27&lt;&gt;"Ready","PENDING INPUTS",Z32)</f>
        <v>0</v>
      </c>
      <c r="T33" s="3">
        <f>IF(Inputs!$B$27&lt;&gt;"Ready","PENDING INPUTS",IF(A33&lt;=Inputs!$B$6,ROUND(S33*Inputs!C15/12,2),0))</f>
        <v>0</v>
      </c>
      <c r="U33" s="3">
        <f>IF(Inputs!$B$27&lt;&gt;"Ready","PENDING INPUTS",IF(AND(A33&lt;=Inputs!$B$6,S33&gt;0),Inputs!G15,0))</f>
        <v>0</v>
      </c>
      <c r="V33" s="3">
        <f>IF(Inputs!$B$27&lt;&gt;"Ready","PENDING INPUTS",IF(A33&gt;Inputs!$B$6,0,MIN((S33+T33+U33),IF(Inputs!H15=1,Inputs!D15,MAX(Inputs!F15,ROUND(S33*Inputs!E15+T33+U33,2))))))</f>
        <v>0</v>
      </c>
      <c r="W33">
        <f>IF(Inputs!$B$27&lt;&gt;"Ready","PENDING INPUTS",IF(S33&lt;=0,99,1+IF(AND(K33&gt;0,OR(Inputs!C14&gt;Inputs!C15,AND(Inputs!C14=Inputs!C15,0&lt;1))),1,0)+IF(AND(AA33&gt;0,OR(Inputs!C16&gt;Inputs!C15,AND(Inputs!C16=Inputs!C15,2&lt;1))),1,0)+IF(AND(AI33&gt;0,OR(Inputs!C17&gt;Inputs!C15,AND(Inputs!C17=Inputs!C15,3&lt;1))),1,0)+IF(AND(AQ33&gt;0,OR(Inputs!C18&gt;Inputs!C15,AND(Inputs!C18=Inputs!C15,4&lt;1))),1,0)+IF(AND(AY33&gt;0,OR(Inputs!C19&gt;Inputs!C15,AND(Inputs!C19=Inputs!C15,5&lt;1))),1,0)+IF(AND(BG33&gt;0,OR(Inputs!C20&gt;Inputs!C15,AND(Inputs!C20=Inputs!C15,6&lt;1))),1,0)+IF(AND(BO33&gt;0,OR(Inputs!C21&gt;Inputs!C15,AND(Inputs!C21=Inputs!C15,7&lt;1))),1,0)+IF(AND(BW33&gt;0,OR(Inputs!C22&gt;Inputs!C15,AND(Inputs!C22=Inputs!C15,8&lt;1))),1,0)+IF(AND(CE33&gt;0,OR(Inputs!C23&gt;Inputs!C15,AND(Inputs!C23=Inputs!C15,9&lt;1))),1,0)))</f>
        <v>99</v>
      </c>
      <c r="X33" s="3">
        <f>IF(Inputs!$B$27&lt;&gt;"Ready","PENDING INPUTS",IF(A33&gt;Inputs!$B$6,0,MIN(MAX(0,(S33+T33+U33)-V33),MAX(0,C33-D33-(IF(O33&lt;W33,K33+L33+M33-N33,0)+IF(W33&lt;W33,S33+T33+U33-V33,0)+IF(AE33&lt;W33,AA33+AB33+AC33-AD33,0)+IF(AM33&lt;W33,AI33+AJ33+AK33-AL33,0)+IF(AU33&lt;W33,AQ33+AR33+AS33-AT33,0)+IF(BC33&lt;W33,AY33+AZ33+BA33-BB33,0)+IF(BK33&lt;W33,BG33+BH33+BI33-BJ33,0)+IF(BS33&lt;W33,BO33+BP33+BQ33-BR33,0)+IF(CA33&lt;W33,BW33+BX33+BY33-BZ33,0)+IF(CI33&lt;W33,CE33+CF33+CG33-CH33,0))))))</f>
        <v>0</v>
      </c>
      <c r="Y33" s="3">
        <f>IF(Inputs!$B$27&lt;&gt;"Ready","PENDING INPUTS",MIN((S33+T33+U33),IF(D33&gt;C33,IF(D33=0,0,V33*C33/D33),V33+X33)))</f>
        <v>0</v>
      </c>
      <c r="Z33" s="3">
        <f>IF(Inputs!$B$27&lt;&gt;"Ready","PENDING INPUTS",MAX(0,(S33+T33+U33)-Y33))</f>
        <v>0</v>
      </c>
      <c r="AA33" s="3">
        <f>IF(Inputs!$B$27&lt;&gt;"Ready","PENDING INPUTS",AH32)</f>
        <v>0</v>
      </c>
      <c r="AB33" s="3">
        <f>IF(Inputs!$B$27&lt;&gt;"Ready","PENDING INPUTS",IF(A33&lt;=Inputs!$B$6,ROUND(AA33*Inputs!C16/12,2),0))</f>
        <v>0</v>
      </c>
      <c r="AC33" s="3">
        <f>IF(Inputs!$B$27&lt;&gt;"Ready","PENDING INPUTS",IF(AND(A33&lt;=Inputs!$B$6,AA33&gt;0),Inputs!G16,0))</f>
        <v>0</v>
      </c>
      <c r="AD33" s="3">
        <f>IF(Inputs!$B$27&lt;&gt;"Ready","PENDING INPUTS",IF(A33&gt;Inputs!$B$6,0,MIN((AA33+AB33+AC33),IF(Inputs!H16=1,Inputs!D16,MAX(Inputs!F16,ROUND(AA33*Inputs!E16+AB33+AC33,2))))))</f>
        <v>0</v>
      </c>
      <c r="AE33">
        <f>IF(Inputs!$B$27&lt;&gt;"Ready","PENDING INPUTS",IF(AA33&lt;=0,99,1+IF(AND(K33&gt;0,OR(Inputs!C14&gt;Inputs!C16,AND(Inputs!C14=Inputs!C16,0&lt;2))),1,0)+IF(AND(S33&gt;0,OR(Inputs!C15&gt;Inputs!C16,AND(Inputs!C15=Inputs!C16,1&lt;2))),1,0)+IF(AND(AI33&gt;0,OR(Inputs!C17&gt;Inputs!C16,AND(Inputs!C17=Inputs!C16,3&lt;2))),1,0)+IF(AND(AQ33&gt;0,OR(Inputs!C18&gt;Inputs!C16,AND(Inputs!C18=Inputs!C16,4&lt;2))),1,0)+IF(AND(AY33&gt;0,OR(Inputs!C19&gt;Inputs!C16,AND(Inputs!C19=Inputs!C16,5&lt;2))),1,0)+IF(AND(BG33&gt;0,OR(Inputs!C20&gt;Inputs!C16,AND(Inputs!C20=Inputs!C16,6&lt;2))),1,0)+IF(AND(BO33&gt;0,OR(Inputs!C21&gt;Inputs!C16,AND(Inputs!C21=Inputs!C16,7&lt;2))),1,0)+IF(AND(BW33&gt;0,OR(Inputs!C22&gt;Inputs!C16,AND(Inputs!C22=Inputs!C16,8&lt;2))),1,0)+IF(AND(CE33&gt;0,OR(Inputs!C23&gt;Inputs!C16,AND(Inputs!C23=Inputs!C16,9&lt;2))),1,0)))</f>
        <v>99</v>
      </c>
      <c r="AF33" s="3">
        <f>IF(Inputs!$B$27&lt;&gt;"Ready","PENDING INPUTS",IF(A33&gt;Inputs!$B$6,0,MIN(MAX(0,(AA33+AB33+AC33)-AD33),MAX(0,C33-D33-(IF(O33&lt;AE33,K33+L33+M33-N33,0)+IF(W33&lt;AE33,S33+T33+U33-V33,0)+IF(AE33&lt;AE33,AA33+AB33+AC33-AD33,0)+IF(AM33&lt;AE33,AI33+AJ33+AK33-AL33,0)+IF(AU33&lt;AE33,AQ33+AR33+AS33-AT33,0)+IF(BC33&lt;AE33,AY33+AZ33+BA33-BB33,0)+IF(BK33&lt;AE33,BG33+BH33+BI33-BJ33,0)+IF(BS33&lt;AE33,BO33+BP33+BQ33-BR33,0)+IF(CA33&lt;AE33,BW33+BX33+BY33-BZ33,0)+IF(CI33&lt;AE33,CE33+CF33+CG33-CH33,0))))))</f>
        <v>0</v>
      </c>
      <c r="AG33" s="3">
        <f>IF(Inputs!$B$27&lt;&gt;"Ready","PENDING INPUTS",MIN((AA33+AB33+AC33),IF(D33&gt;C33,IF(D33=0,0,AD33*C33/D33),AD33+AF33)))</f>
        <v>0</v>
      </c>
      <c r="AH33" s="3">
        <f>IF(Inputs!$B$27&lt;&gt;"Ready","PENDING INPUTS",MAX(0,(AA33+AB33+AC33)-AG33))</f>
        <v>0</v>
      </c>
      <c r="AI33" s="3">
        <f>IF(Inputs!$B$27&lt;&gt;"Ready","PENDING INPUTS",AP32)</f>
        <v>0</v>
      </c>
      <c r="AJ33" s="3">
        <f>IF(Inputs!$B$27&lt;&gt;"Ready","PENDING INPUTS",IF(A33&lt;=Inputs!$B$6,ROUND(AI33*Inputs!C17/12,2),0))</f>
        <v>0</v>
      </c>
      <c r="AK33" s="3">
        <f>IF(Inputs!$B$27&lt;&gt;"Ready","PENDING INPUTS",IF(AND(A33&lt;=Inputs!$B$6,AI33&gt;0),Inputs!G17,0))</f>
        <v>0</v>
      </c>
      <c r="AL33" s="3">
        <f>IF(Inputs!$B$27&lt;&gt;"Ready","PENDING INPUTS",IF(A33&gt;Inputs!$B$6,0,MIN((AI33+AJ33+AK33),IF(Inputs!H17=1,Inputs!D17,MAX(Inputs!F17,ROUND(AI33*Inputs!E17+AJ33+AK33,2))))))</f>
        <v>0</v>
      </c>
      <c r="AM33">
        <f>IF(Inputs!$B$27&lt;&gt;"Ready","PENDING INPUTS",IF(AI33&lt;=0,99,1+IF(AND(K33&gt;0,OR(Inputs!C14&gt;Inputs!C17,AND(Inputs!C14=Inputs!C17,0&lt;3))),1,0)+IF(AND(S33&gt;0,OR(Inputs!C15&gt;Inputs!C17,AND(Inputs!C15=Inputs!C17,1&lt;3))),1,0)+IF(AND(AA33&gt;0,OR(Inputs!C16&gt;Inputs!C17,AND(Inputs!C16=Inputs!C17,2&lt;3))),1,0)+IF(AND(AQ33&gt;0,OR(Inputs!C18&gt;Inputs!C17,AND(Inputs!C18=Inputs!C17,4&lt;3))),1,0)+IF(AND(AY33&gt;0,OR(Inputs!C19&gt;Inputs!C17,AND(Inputs!C19=Inputs!C17,5&lt;3))),1,0)+IF(AND(BG33&gt;0,OR(Inputs!C20&gt;Inputs!C17,AND(Inputs!C20=Inputs!C17,6&lt;3))),1,0)+IF(AND(BO33&gt;0,OR(Inputs!C21&gt;Inputs!C17,AND(Inputs!C21=Inputs!C17,7&lt;3))),1,0)+IF(AND(BW33&gt;0,OR(Inputs!C22&gt;Inputs!C17,AND(Inputs!C22=Inputs!C17,8&lt;3))),1,0)+IF(AND(CE33&gt;0,OR(Inputs!C23&gt;Inputs!C17,AND(Inputs!C23=Inputs!C17,9&lt;3))),1,0)))</f>
        <v>99</v>
      </c>
      <c r="AN33" s="3">
        <f>IF(Inputs!$B$27&lt;&gt;"Ready","PENDING INPUTS",IF(A33&gt;Inputs!$B$6,0,MIN(MAX(0,(AI33+AJ33+AK33)-AL33),MAX(0,C33-D33-(IF(O33&lt;AM33,K33+L33+M33-N33,0)+IF(W33&lt;AM33,S33+T33+U33-V33,0)+IF(AE33&lt;AM33,AA33+AB33+AC33-AD33,0)+IF(AM33&lt;AM33,AI33+AJ33+AK33-AL33,0)+IF(AU33&lt;AM33,AQ33+AR33+AS33-AT33,0)+IF(BC33&lt;AM33,AY33+AZ33+BA33-BB33,0)+IF(BK33&lt;AM33,BG33+BH33+BI33-BJ33,0)+IF(BS33&lt;AM33,BO33+BP33+BQ33-BR33,0)+IF(CA33&lt;AM33,BW33+BX33+BY33-BZ33,0)+IF(CI33&lt;AM33,CE33+CF33+CG33-CH33,0))))))</f>
        <v>0</v>
      </c>
      <c r="AO33" s="3">
        <f>IF(Inputs!$B$27&lt;&gt;"Ready","PENDING INPUTS",MIN((AI33+AJ33+AK33),IF(D33&gt;C33,IF(D33=0,0,AL33*C33/D33),AL33+AN33)))</f>
        <v>0</v>
      </c>
      <c r="AP33" s="3">
        <f>IF(Inputs!$B$27&lt;&gt;"Ready","PENDING INPUTS",MAX(0,(AI33+AJ33+AK33)-AO33))</f>
        <v>0</v>
      </c>
      <c r="AQ33" s="3">
        <f>IF(Inputs!$B$27&lt;&gt;"Ready","PENDING INPUTS",AX32)</f>
        <v>0</v>
      </c>
      <c r="AR33" s="3">
        <f>IF(Inputs!$B$27&lt;&gt;"Ready","PENDING INPUTS",IF(A33&lt;=Inputs!$B$6,ROUND(AQ33*Inputs!C18/12,2),0))</f>
        <v>0</v>
      </c>
      <c r="AS33" s="3">
        <f>IF(Inputs!$B$27&lt;&gt;"Ready","PENDING INPUTS",IF(AND(A33&lt;=Inputs!$B$6,AQ33&gt;0),Inputs!G18,0))</f>
        <v>0</v>
      </c>
      <c r="AT33" s="3">
        <f>IF(Inputs!$B$27&lt;&gt;"Ready","PENDING INPUTS",IF(A33&gt;Inputs!$B$6,0,MIN((AQ33+AR33+AS33),IF(Inputs!H18=1,Inputs!D18,MAX(Inputs!F18,ROUND(AQ33*Inputs!E18+AR33+AS33,2))))))</f>
        <v>0</v>
      </c>
      <c r="AU33">
        <f>IF(Inputs!$B$27&lt;&gt;"Ready","PENDING INPUTS",IF(AQ33&lt;=0,99,1+IF(AND(K33&gt;0,OR(Inputs!C14&gt;Inputs!C18,AND(Inputs!C14=Inputs!C18,0&lt;4))),1,0)+IF(AND(S33&gt;0,OR(Inputs!C15&gt;Inputs!C18,AND(Inputs!C15=Inputs!C18,1&lt;4))),1,0)+IF(AND(AA33&gt;0,OR(Inputs!C16&gt;Inputs!C18,AND(Inputs!C16=Inputs!C18,2&lt;4))),1,0)+IF(AND(AI33&gt;0,OR(Inputs!C17&gt;Inputs!C18,AND(Inputs!C17=Inputs!C18,3&lt;4))),1,0)+IF(AND(AY33&gt;0,OR(Inputs!C19&gt;Inputs!C18,AND(Inputs!C19=Inputs!C18,5&lt;4))),1,0)+IF(AND(BG33&gt;0,OR(Inputs!C20&gt;Inputs!C18,AND(Inputs!C20=Inputs!C18,6&lt;4))),1,0)+IF(AND(BO33&gt;0,OR(Inputs!C21&gt;Inputs!C18,AND(Inputs!C21=Inputs!C18,7&lt;4))),1,0)+IF(AND(BW33&gt;0,OR(Inputs!C22&gt;Inputs!C18,AND(Inputs!C22=Inputs!C18,8&lt;4))),1,0)+IF(AND(CE33&gt;0,OR(Inputs!C23&gt;Inputs!C18,AND(Inputs!C23=Inputs!C18,9&lt;4))),1,0)))</f>
        <v>99</v>
      </c>
      <c r="AV33" s="3">
        <f>IF(Inputs!$B$27&lt;&gt;"Ready","PENDING INPUTS",IF(A33&gt;Inputs!$B$6,0,MIN(MAX(0,(AQ33+AR33+AS33)-AT33),MAX(0,C33-D33-(IF(O33&lt;AU33,K33+L33+M33-N33,0)+IF(W33&lt;AU33,S33+T33+U33-V33,0)+IF(AE33&lt;AU33,AA33+AB33+AC33-AD33,0)+IF(AM33&lt;AU33,AI33+AJ33+AK33-AL33,0)+IF(AU33&lt;AU33,AQ33+AR33+AS33-AT33,0)+IF(BC33&lt;AU33,AY33+AZ33+BA33-BB33,0)+IF(BK33&lt;AU33,BG33+BH33+BI33-BJ33,0)+IF(BS33&lt;AU33,BO33+BP33+BQ33-BR33,0)+IF(CA33&lt;AU33,BW33+BX33+BY33-BZ33,0)+IF(CI33&lt;AU33,CE33+CF33+CG33-CH33,0))))))</f>
        <v>0</v>
      </c>
      <c r="AW33" s="3">
        <f>IF(Inputs!$B$27&lt;&gt;"Ready","PENDING INPUTS",MIN((AQ33+AR33+AS33),IF(D33&gt;C33,IF(D33=0,0,AT33*C33/D33),AT33+AV33)))</f>
        <v>0</v>
      </c>
      <c r="AX33" s="3">
        <f>IF(Inputs!$B$27&lt;&gt;"Ready","PENDING INPUTS",MAX(0,(AQ33+AR33+AS33)-AW33))</f>
        <v>0</v>
      </c>
      <c r="AY33" s="3">
        <f>IF(Inputs!$B$27&lt;&gt;"Ready","PENDING INPUTS",BF32)</f>
        <v>0</v>
      </c>
      <c r="AZ33" s="3">
        <f>IF(Inputs!$B$27&lt;&gt;"Ready","PENDING INPUTS",IF(A33&lt;=Inputs!$B$6,ROUND(AY33*Inputs!C19/12,2),0))</f>
        <v>0</v>
      </c>
      <c r="BA33" s="3">
        <f>IF(Inputs!$B$27&lt;&gt;"Ready","PENDING INPUTS",IF(AND(A33&lt;=Inputs!$B$6,AY33&gt;0),Inputs!G19,0))</f>
        <v>0</v>
      </c>
      <c r="BB33" s="3">
        <f>IF(Inputs!$B$27&lt;&gt;"Ready","PENDING INPUTS",IF(A33&gt;Inputs!$B$6,0,MIN((AY33+AZ33+BA33),IF(Inputs!H19=1,Inputs!D19,MAX(Inputs!F19,ROUND(AY33*Inputs!E19+AZ33+BA33,2))))))</f>
        <v>0</v>
      </c>
      <c r="BC33">
        <f>IF(Inputs!$B$27&lt;&gt;"Ready","PENDING INPUTS",IF(AY33&lt;=0,99,1+IF(AND(K33&gt;0,OR(Inputs!C14&gt;Inputs!C19,AND(Inputs!C14=Inputs!C19,0&lt;5))),1,0)+IF(AND(S33&gt;0,OR(Inputs!C15&gt;Inputs!C19,AND(Inputs!C15=Inputs!C19,1&lt;5))),1,0)+IF(AND(AA33&gt;0,OR(Inputs!C16&gt;Inputs!C19,AND(Inputs!C16=Inputs!C19,2&lt;5))),1,0)+IF(AND(AI33&gt;0,OR(Inputs!C17&gt;Inputs!C19,AND(Inputs!C17=Inputs!C19,3&lt;5))),1,0)+IF(AND(AQ33&gt;0,OR(Inputs!C18&gt;Inputs!C19,AND(Inputs!C18=Inputs!C19,4&lt;5))),1,0)+IF(AND(BG33&gt;0,OR(Inputs!C20&gt;Inputs!C19,AND(Inputs!C20=Inputs!C19,6&lt;5))),1,0)+IF(AND(BO33&gt;0,OR(Inputs!C21&gt;Inputs!C19,AND(Inputs!C21=Inputs!C19,7&lt;5))),1,0)+IF(AND(BW33&gt;0,OR(Inputs!C22&gt;Inputs!C19,AND(Inputs!C22=Inputs!C19,8&lt;5))),1,0)+IF(AND(CE33&gt;0,OR(Inputs!C23&gt;Inputs!C19,AND(Inputs!C23=Inputs!C19,9&lt;5))),1,0)))</f>
        <v>99</v>
      </c>
      <c r="BD33" s="3">
        <f>IF(Inputs!$B$27&lt;&gt;"Ready","PENDING INPUTS",IF(A33&gt;Inputs!$B$6,0,MIN(MAX(0,(AY33+AZ33+BA33)-BB33),MAX(0,C33-D33-(IF(O33&lt;BC33,K33+L33+M33-N33,0)+IF(W33&lt;BC33,S33+T33+U33-V33,0)+IF(AE33&lt;BC33,AA33+AB33+AC33-AD33,0)+IF(AM33&lt;BC33,AI33+AJ33+AK33-AL33,0)+IF(AU33&lt;BC33,AQ33+AR33+AS33-AT33,0)+IF(BC33&lt;BC33,AY33+AZ33+BA33-BB33,0)+IF(BK33&lt;BC33,BG33+BH33+BI33-BJ33,0)+IF(BS33&lt;BC33,BO33+BP33+BQ33-BR33,0)+IF(CA33&lt;BC33,BW33+BX33+BY33-BZ33,0)+IF(CI33&lt;BC33,CE33+CF33+CG33-CH33,0))))))</f>
        <v>0</v>
      </c>
      <c r="BE33" s="3">
        <f>IF(Inputs!$B$27&lt;&gt;"Ready","PENDING INPUTS",MIN((AY33+AZ33+BA33),IF(D33&gt;C33,IF(D33=0,0,BB33*C33/D33),BB33+BD33)))</f>
        <v>0</v>
      </c>
      <c r="BF33" s="3">
        <f>IF(Inputs!$B$27&lt;&gt;"Ready","PENDING INPUTS",MAX(0,(AY33+AZ33+BA33)-BE33))</f>
        <v>0</v>
      </c>
      <c r="BG33" s="3">
        <f>IF(Inputs!$B$27&lt;&gt;"Ready","PENDING INPUTS",BN32)</f>
        <v>0</v>
      </c>
      <c r="BH33" s="3">
        <f>IF(Inputs!$B$27&lt;&gt;"Ready","PENDING INPUTS",IF(A33&lt;=Inputs!$B$6,ROUND(BG33*Inputs!C20/12,2),0))</f>
        <v>0</v>
      </c>
      <c r="BI33" s="3">
        <f>IF(Inputs!$B$27&lt;&gt;"Ready","PENDING INPUTS",IF(AND(A33&lt;=Inputs!$B$6,BG33&gt;0),Inputs!G20,0))</f>
        <v>0</v>
      </c>
      <c r="BJ33" s="3">
        <f>IF(Inputs!$B$27&lt;&gt;"Ready","PENDING INPUTS",IF(A33&gt;Inputs!$B$6,0,MIN((BG33+BH33+BI33),IF(Inputs!H20=1,Inputs!D20,MAX(Inputs!F20,ROUND(BG33*Inputs!E20+BH33+BI33,2))))))</f>
        <v>0</v>
      </c>
      <c r="BK33">
        <f>IF(Inputs!$B$27&lt;&gt;"Ready","PENDING INPUTS",IF(BG33&lt;=0,99,1+IF(AND(K33&gt;0,OR(Inputs!C14&gt;Inputs!C20,AND(Inputs!C14=Inputs!C20,0&lt;6))),1,0)+IF(AND(S33&gt;0,OR(Inputs!C15&gt;Inputs!C20,AND(Inputs!C15=Inputs!C20,1&lt;6))),1,0)+IF(AND(AA33&gt;0,OR(Inputs!C16&gt;Inputs!C20,AND(Inputs!C16=Inputs!C20,2&lt;6))),1,0)+IF(AND(AI33&gt;0,OR(Inputs!C17&gt;Inputs!C20,AND(Inputs!C17=Inputs!C20,3&lt;6))),1,0)+IF(AND(AQ33&gt;0,OR(Inputs!C18&gt;Inputs!C20,AND(Inputs!C18=Inputs!C20,4&lt;6))),1,0)+IF(AND(AY33&gt;0,OR(Inputs!C19&gt;Inputs!C20,AND(Inputs!C19=Inputs!C20,5&lt;6))),1,0)+IF(AND(BO33&gt;0,OR(Inputs!C21&gt;Inputs!C20,AND(Inputs!C21=Inputs!C20,7&lt;6))),1,0)+IF(AND(BW33&gt;0,OR(Inputs!C22&gt;Inputs!C20,AND(Inputs!C22=Inputs!C20,8&lt;6))),1,0)+IF(AND(CE33&gt;0,OR(Inputs!C23&gt;Inputs!C20,AND(Inputs!C23=Inputs!C20,9&lt;6))),1,0)))</f>
        <v>99</v>
      </c>
      <c r="BL33" s="3">
        <f>IF(Inputs!$B$27&lt;&gt;"Ready","PENDING INPUTS",IF(A33&gt;Inputs!$B$6,0,MIN(MAX(0,(BG33+BH33+BI33)-BJ33),MAX(0,C33-D33-(IF(O33&lt;BK33,K33+L33+M33-N33,0)+IF(W33&lt;BK33,S33+T33+U33-V33,0)+IF(AE33&lt;BK33,AA33+AB33+AC33-AD33,0)+IF(AM33&lt;BK33,AI33+AJ33+AK33-AL33,0)+IF(AU33&lt;BK33,AQ33+AR33+AS33-AT33,0)+IF(BC33&lt;BK33,AY33+AZ33+BA33-BB33,0)+IF(BK33&lt;BK33,BG33+BH33+BI33-BJ33,0)+IF(BS33&lt;BK33,BO33+BP33+BQ33-BR33,0)+IF(CA33&lt;BK33,BW33+BX33+BY33-BZ33,0)+IF(CI33&lt;BK33,CE33+CF33+CG33-CH33,0))))))</f>
        <v>0</v>
      </c>
      <c r="BM33" s="3">
        <f>IF(Inputs!$B$27&lt;&gt;"Ready","PENDING INPUTS",MIN((BG33+BH33+BI33),IF(D33&gt;C33,IF(D33=0,0,BJ33*C33/D33),BJ33+BL33)))</f>
        <v>0</v>
      </c>
      <c r="BN33" s="3">
        <f>IF(Inputs!$B$27&lt;&gt;"Ready","PENDING INPUTS",MAX(0,(BG33+BH33+BI33)-BM33))</f>
        <v>0</v>
      </c>
      <c r="BO33" s="3">
        <f>IF(Inputs!$B$27&lt;&gt;"Ready","PENDING INPUTS",BV32)</f>
        <v>0</v>
      </c>
      <c r="BP33" s="3">
        <f>IF(Inputs!$B$27&lt;&gt;"Ready","PENDING INPUTS",IF(A33&lt;=Inputs!$B$6,ROUND(BO33*Inputs!C21/12,2),0))</f>
        <v>0</v>
      </c>
      <c r="BQ33" s="3">
        <f>IF(Inputs!$B$27&lt;&gt;"Ready","PENDING INPUTS",IF(AND(A33&lt;=Inputs!$B$6,BO33&gt;0),Inputs!G21,0))</f>
        <v>0</v>
      </c>
      <c r="BR33" s="3">
        <f>IF(Inputs!$B$27&lt;&gt;"Ready","PENDING INPUTS",IF(A33&gt;Inputs!$B$6,0,MIN((BO33+BP33+BQ33),IF(Inputs!H21=1,Inputs!D21,MAX(Inputs!F21,ROUND(BO33*Inputs!E21+BP33+BQ33,2))))))</f>
        <v>0</v>
      </c>
      <c r="BS33">
        <f>IF(Inputs!$B$27&lt;&gt;"Ready","PENDING INPUTS",IF(BO33&lt;=0,99,1+IF(AND(K33&gt;0,OR(Inputs!C14&gt;Inputs!C21,AND(Inputs!C14=Inputs!C21,0&lt;7))),1,0)+IF(AND(S33&gt;0,OR(Inputs!C15&gt;Inputs!C21,AND(Inputs!C15=Inputs!C21,1&lt;7))),1,0)+IF(AND(AA33&gt;0,OR(Inputs!C16&gt;Inputs!C21,AND(Inputs!C16=Inputs!C21,2&lt;7))),1,0)+IF(AND(AI33&gt;0,OR(Inputs!C17&gt;Inputs!C21,AND(Inputs!C17=Inputs!C21,3&lt;7))),1,0)+IF(AND(AQ33&gt;0,OR(Inputs!C18&gt;Inputs!C21,AND(Inputs!C18=Inputs!C21,4&lt;7))),1,0)+IF(AND(AY33&gt;0,OR(Inputs!C19&gt;Inputs!C21,AND(Inputs!C19=Inputs!C21,5&lt;7))),1,0)+IF(AND(BG33&gt;0,OR(Inputs!C20&gt;Inputs!C21,AND(Inputs!C20=Inputs!C21,6&lt;7))),1,0)+IF(AND(BW33&gt;0,OR(Inputs!C22&gt;Inputs!C21,AND(Inputs!C22=Inputs!C21,8&lt;7))),1,0)+IF(AND(CE33&gt;0,OR(Inputs!C23&gt;Inputs!C21,AND(Inputs!C23=Inputs!C21,9&lt;7))),1,0)))</f>
        <v>99</v>
      </c>
      <c r="BT33" s="3">
        <f>IF(Inputs!$B$27&lt;&gt;"Ready","PENDING INPUTS",IF(A33&gt;Inputs!$B$6,0,MIN(MAX(0,(BO33+BP33+BQ33)-BR33),MAX(0,C33-D33-(IF(O33&lt;BS33,K33+L33+M33-N33,0)+IF(W33&lt;BS33,S33+T33+U33-V33,0)+IF(AE33&lt;BS33,AA33+AB33+AC33-AD33,0)+IF(AM33&lt;BS33,AI33+AJ33+AK33-AL33,0)+IF(AU33&lt;BS33,AQ33+AR33+AS33-AT33,0)+IF(BC33&lt;BS33,AY33+AZ33+BA33-BB33,0)+IF(BK33&lt;BS33,BG33+BH33+BI33-BJ33,0)+IF(BS33&lt;BS33,BO33+BP33+BQ33-BR33,0)+IF(CA33&lt;BS33,BW33+BX33+BY33-BZ33,0)+IF(CI33&lt;BS33,CE33+CF33+CG33-CH33,0))))))</f>
        <v>0</v>
      </c>
      <c r="BU33" s="3">
        <f>IF(Inputs!$B$27&lt;&gt;"Ready","PENDING INPUTS",MIN((BO33+BP33+BQ33),IF(D33&gt;C33,IF(D33=0,0,BR33*C33/D33),BR33+BT33)))</f>
        <v>0</v>
      </c>
      <c r="BV33" s="3">
        <f>IF(Inputs!$B$27&lt;&gt;"Ready","PENDING INPUTS",MAX(0,(BO33+BP33+BQ33)-BU33))</f>
        <v>0</v>
      </c>
      <c r="BW33" s="3">
        <f>IF(Inputs!$B$27&lt;&gt;"Ready","PENDING INPUTS",CD32)</f>
        <v>0</v>
      </c>
      <c r="BX33" s="3">
        <f>IF(Inputs!$B$27&lt;&gt;"Ready","PENDING INPUTS",IF(A33&lt;=Inputs!$B$6,ROUND(BW33*Inputs!C22/12,2),0))</f>
        <v>0</v>
      </c>
      <c r="BY33" s="3">
        <f>IF(Inputs!$B$27&lt;&gt;"Ready","PENDING INPUTS",IF(AND(A33&lt;=Inputs!$B$6,BW33&gt;0),Inputs!G22,0))</f>
        <v>0</v>
      </c>
      <c r="BZ33" s="3">
        <f>IF(Inputs!$B$27&lt;&gt;"Ready","PENDING INPUTS",IF(A33&gt;Inputs!$B$6,0,MIN((BW33+BX33+BY33),IF(Inputs!H22=1,Inputs!D22,MAX(Inputs!F22,ROUND(BW33*Inputs!E22+BX33+BY33,2))))))</f>
        <v>0</v>
      </c>
      <c r="CA33">
        <f>IF(Inputs!$B$27&lt;&gt;"Ready","PENDING INPUTS",IF(BW33&lt;=0,99,1+IF(AND(K33&gt;0,OR(Inputs!C14&gt;Inputs!C22,AND(Inputs!C14=Inputs!C22,0&lt;8))),1,0)+IF(AND(S33&gt;0,OR(Inputs!C15&gt;Inputs!C22,AND(Inputs!C15=Inputs!C22,1&lt;8))),1,0)+IF(AND(AA33&gt;0,OR(Inputs!C16&gt;Inputs!C22,AND(Inputs!C16=Inputs!C22,2&lt;8))),1,0)+IF(AND(AI33&gt;0,OR(Inputs!C17&gt;Inputs!C22,AND(Inputs!C17=Inputs!C22,3&lt;8))),1,0)+IF(AND(AQ33&gt;0,OR(Inputs!C18&gt;Inputs!C22,AND(Inputs!C18=Inputs!C22,4&lt;8))),1,0)+IF(AND(AY33&gt;0,OR(Inputs!C19&gt;Inputs!C22,AND(Inputs!C19=Inputs!C22,5&lt;8))),1,0)+IF(AND(BG33&gt;0,OR(Inputs!C20&gt;Inputs!C22,AND(Inputs!C20=Inputs!C22,6&lt;8))),1,0)+IF(AND(BO33&gt;0,OR(Inputs!C21&gt;Inputs!C22,AND(Inputs!C21=Inputs!C22,7&lt;8))),1,0)+IF(AND(CE33&gt;0,OR(Inputs!C23&gt;Inputs!C22,AND(Inputs!C23=Inputs!C22,9&lt;8))),1,0)))</f>
        <v>99</v>
      </c>
      <c r="CB33" s="3">
        <f>IF(Inputs!$B$27&lt;&gt;"Ready","PENDING INPUTS",IF(A33&gt;Inputs!$B$6,0,MIN(MAX(0,(BW33+BX33+BY33)-BZ33),MAX(0,C33-D33-(IF(O33&lt;CA33,K33+L33+M33-N33,0)+IF(W33&lt;CA33,S33+T33+U33-V33,0)+IF(AE33&lt;CA33,AA33+AB33+AC33-AD33,0)+IF(AM33&lt;CA33,AI33+AJ33+AK33-AL33,0)+IF(AU33&lt;CA33,AQ33+AR33+AS33-AT33,0)+IF(BC33&lt;CA33,AY33+AZ33+BA33-BB33,0)+IF(BK33&lt;CA33,BG33+BH33+BI33-BJ33,0)+IF(BS33&lt;CA33,BO33+BP33+BQ33-BR33,0)+IF(CA33&lt;CA33,BW33+BX33+BY33-BZ33,0)+IF(CI33&lt;CA33,CE33+CF33+CG33-CH33,0))))))</f>
        <v>0</v>
      </c>
      <c r="CC33" s="3">
        <f>IF(Inputs!$B$27&lt;&gt;"Ready","PENDING INPUTS",MIN((BW33+BX33+BY33),IF(D33&gt;C33,IF(D33=0,0,BZ33*C33/D33),BZ33+CB33)))</f>
        <v>0</v>
      </c>
      <c r="CD33" s="3">
        <f>IF(Inputs!$B$27&lt;&gt;"Ready","PENDING INPUTS",MAX(0,(BW33+BX33+BY33)-CC33))</f>
        <v>0</v>
      </c>
      <c r="CE33" s="3">
        <f>IF(Inputs!$B$27&lt;&gt;"Ready","PENDING INPUTS",CL32)</f>
        <v>0</v>
      </c>
      <c r="CF33" s="3">
        <f>IF(Inputs!$B$27&lt;&gt;"Ready","PENDING INPUTS",IF(A33&lt;=Inputs!$B$6,ROUND(CE33*Inputs!C23/12,2),0))</f>
        <v>0</v>
      </c>
      <c r="CG33" s="3">
        <f>IF(Inputs!$B$27&lt;&gt;"Ready","PENDING INPUTS",IF(AND(A33&lt;=Inputs!$B$6,CE33&gt;0),Inputs!G23,0))</f>
        <v>0</v>
      </c>
      <c r="CH33" s="3">
        <f>IF(Inputs!$B$27&lt;&gt;"Ready","PENDING INPUTS",IF(A33&gt;Inputs!$B$6,0,MIN((CE33+CF33+CG33),IF(Inputs!H23=1,Inputs!D23,MAX(Inputs!F23,ROUND(CE33*Inputs!E23+CF33+CG33,2))))))</f>
        <v>0</v>
      </c>
      <c r="CI33">
        <f>IF(Inputs!$B$27&lt;&gt;"Ready","PENDING INPUTS",IF(CE33&lt;=0,99,1+IF(AND(K33&gt;0,OR(Inputs!C14&gt;Inputs!C23,AND(Inputs!C14=Inputs!C23,0&lt;9))),1,0)+IF(AND(S33&gt;0,OR(Inputs!C15&gt;Inputs!C23,AND(Inputs!C15=Inputs!C23,1&lt;9))),1,0)+IF(AND(AA33&gt;0,OR(Inputs!C16&gt;Inputs!C23,AND(Inputs!C16=Inputs!C23,2&lt;9))),1,0)+IF(AND(AI33&gt;0,OR(Inputs!C17&gt;Inputs!C23,AND(Inputs!C17=Inputs!C23,3&lt;9))),1,0)+IF(AND(AQ33&gt;0,OR(Inputs!C18&gt;Inputs!C23,AND(Inputs!C18=Inputs!C23,4&lt;9))),1,0)+IF(AND(AY33&gt;0,OR(Inputs!C19&gt;Inputs!C23,AND(Inputs!C19=Inputs!C23,5&lt;9))),1,0)+IF(AND(BG33&gt;0,OR(Inputs!C20&gt;Inputs!C23,AND(Inputs!C20=Inputs!C23,6&lt;9))),1,0)+IF(AND(BO33&gt;0,OR(Inputs!C21&gt;Inputs!C23,AND(Inputs!C21=Inputs!C23,7&lt;9))),1,0)+IF(AND(BW33&gt;0,OR(Inputs!C22&gt;Inputs!C23,AND(Inputs!C22=Inputs!C23,8&lt;9))),1,0)))</f>
        <v>99</v>
      </c>
      <c r="CJ33" s="3">
        <f>IF(Inputs!$B$27&lt;&gt;"Ready","PENDING INPUTS",IF(A33&gt;Inputs!$B$6,0,MIN(MAX(0,(CE33+CF33+CG33)-CH33),MAX(0,C33-D33-(IF(O33&lt;CI33,K33+L33+M33-N33,0)+IF(W33&lt;CI33,S33+T33+U33-V33,0)+IF(AE33&lt;CI33,AA33+AB33+AC33-AD33,0)+IF(AM33&lt;CI33,AI33+AJ33+AK33-AL33,0)+IF(AU33&lt;CI33,AQ33+AR33+AS33-AT33,0)+IF(BC33&lt;CI33,AY33+AZ33+BA33-BB33,0)+IF(BK33&lt;CI33,BG33+BH33+BI33-BJ33,0)+IF(BS33&lt;CI33,BO33+BP33+BQ33-BR33,0)+IF(CA33&lt;CI33,BW33+BX33+BY33-BZ33,0)+IF(CI33&lt;CI33,CE33+CF33+CG33-CH33,0))))))</f>
        <v>0</v>
      </c>
      <c r="CK33" s="3">
        <f>IF(Inputs!$B$27&lt;&gt;"Ready","PENDING INPUTS",MIN((CE33+CF33+CG33),IF(D33&gt;C33,IF(D33=0,0,CH33*C33/D33),CH33+CJ33)))</f>
        <v>0</v>
      </c>
      <c r="CL33" s="3">
        <f>IF(Inputs!$B$27&lt;&gt;"Ready","PENDING INPUTS",MAX(0,(CE33+CF33+CG33)-CK33))</f>
        <v>0</v>
      </c>
    </row>
    <row r="34" spans="1:90" ht="27.95" customHeight="1" x14ac:dyDescent="0.25">
      <c r="A34">
        <v>30</v>
      </c>
      <c r="B34" s="13">
        <f>IF(Inputs!$B$27&lt;&gt;"Ready","PENDING INPUTS",EDATE(Inputs!$B$5,A34-1))</f>
        <v>47178</v>
      </c>
      <c r="C34" s="3">
        <f>IF(Inputs!$B$27&lt;&gt;"Ready","PENDING INPUTS",IF(A34&lt;=Inputs!$B$6,MAX(0,Inputs!$B$4+IF(A34=Inputs!$B$7,Inputs!$B$8,0)+IF(A34=Inputs!$B$9,Inputs!$B$10,0)),0))</f>
        <v>0</v>
      </c>
      <c r="D34" s="3">
        <f>IF(Inputs!$B$27&lt;&gt;"Ready","PENDING INPUTS",SUM(N34,V34,AD34,AL34,AT34,BB34,BJ34,BR34,BZ34,CH34))</f>
        <v>0</v>
      </c>
      <c r="E34" s="3">
        <f>IF(Inputs!$B$27&lt;&gt;"Ready","PENDING INPUTS",MAX(0,D34-C34))</f>
        <v>0</v>
      </c>
      <c r="F34" s="3">
        <f>IF(Inputs!$B$27&lt;&gt;"Ready","PENDING INPUTS",SUM(Q34,Y34,AG34,AO34,AW34,BE34,BM34,BU34,CC34,CK34))</f>
        <v>0</v>
      </c>
      <c r="G34" s="3">
        <f>IF(Inputs!$B$27&lt;&gt;"Ready","PENDING INPUTS",SUM(L34,T34,AB34,AJ34,AR34,AZ34,BH34,BP34,BX34,CF34))</f>
        <v>0</v>
      </c>
      <c r="H34" s="3">
        <f>IF(Inputs!$B$27&lt;&gt;"Ready","PENDING INPUTS",SUM(M34,U34,AC34,AK34,AS34,BA34,BI34,BQ34,BY34,CG34))</f>
        <v>0</v>
      </c>
      <c r="I34" s="3">
        <f>IF(Inputs!$B$27&lt;&gt;"Ready","PENDING INPUTS",SUM(R34,Z34,AH34,AP34,AX34,BF34,BN34,BV34,CD34,CL34))</f>
        <v>0</v>
      </c>
      <c r="J34" t="str">
        <f>IF(Inputs!$B$27&lt;&gt;"Ready","PENDING INPUTS",IF(A34&gt;Inputs!$B$6,"Beyond horizon",IF(E34&gt;0.005,"MINIMUM SHORTFALL",IF(I34&lt;0.005,"Paid off","In progress"))))</f>
        <v>Paid off</v>
      </c>
      <c r="K34" s="3">
        <f>IF(Inputs!$B$27&lt;&gt;"Ready","PENDING INPUTS",R33)</f>
        <v>0</v>
      </c>
      <c r="L34" s="3">
        <f>IF(Inputs!$B$27&lt;&gt;"Ready","PENDING INPUTS",IF(A34&lt;=Inputs!$B$6,ROUND(K34*Inputs!C14/12,2),0))</f>
        <v>0</v>
      </c>
      <c r="M34" s="3">
        <f>IF(Inputs!$B$27&lt;&gt;"Ready","PENDING INPUTS",IF(AND(A34&lt;=Inputs!$B$6,K34&gt;0),Inputs!G14,0))</f>
        <v>0</v>
      </c>
      <c r="N34" s="3">
        <f>IF(Inputs!$B$27&lt;&gt;"Ready","PENDING INPUTS",IF(A34&gt;Inputs!$B$6,0,MIN((K34+L34+M34),IF(Inputs!H14=1,Inputs!D14,MAX(Inputs!F14,ROUND(K34*Inputs!E14+L34+M34,2))))))</f>
        <v>0</v>
      </c>
      <c r="O34">
        <f>IF(Inputs!$B$27&lt;&gt;"Ready","PENDING INPUTS",IF(K34&lt;=0,99,1+IF(AND(S34&gt;0,OR(Inputs!C15&gt;Inputs!C14,AND(Inputs!C15=Inputs!C14,1&lt;0))),1,0)+IF(AND(AA34&gt;0,OR(Inputs!C16&gt;Inputs!C14,AND(Inputs!C16=Inputs!C14,2&lt;0))),1,0)+IF(AND(AI34&gt;0,OR(Inputs!C17&gt;Inputs!C14,AND(Inputs!C17=Inputs!C14,3&lt;0))),1,0)+IF(AND(AQ34&gt;0,OR(Inputs!C18&gt;Inputs!C14,AND(Inputs!C18=Inputs!C14,4&lt;0))),1,0)+IF(AND(AY34&gt;0,OR(Inputs!C19&gt;Inputs!C14,AND(Inputs!C19=Inputs!C14,5&lt;0))),1,0)+IF(AND(BG34&gt;0,OR(Inputs!C20&gt;Inputs!C14,AND(Inputs!C20=Inputs!C14,6&lt;0))),1,0)+IF(AND(BO34&gt;0,OR(Inputs!C21&gt;Inputs!C14,AND(Inputs!C21=Inputs!C14,7&lt;0))),1,0)+IF(AND(BW34&gt;0,OR(Inputs!C22&gt;Inputs!C14,AND(Inputs!C22=Inputs!C14,8&lt;0))),1,0)+IF(AND(CE34&gt;0,OR(Inputs!C23&gt;Inputs!C14,AND(Inputs!C23=Inputs!C14,9&lt;0))),1,0)))</f>
        <v>99</v>
      </c>
      <c r="P34" s="3">
        <f>IF(Inputs!$B$27&lt;&gt;"Ready","PENDING INPUTS",IF(A34&gt;Inputs!$B$6,0,MIN(MAX(0,(K34+L34+M34)-N34),MAX(0,C34-D34-(IF(O34&lt;O34,K34+L34+M34-N34,0)+IF(W34&lt;O34,S34+T34+U34-V34,0)+IF(AE34&lt;O34,AA34+AB34+AC34-AD34,0)+IF(AM34&lt;O34,AI34+AJ34+AK34-AL34,0)+IF(AU34&lt;O34,AQ34+AR34+AS34-AT34,0)+IF(BC34&lt;O34,AY34+AZ34+BA34-BB34,0)+IF(BK34&lt;O34,BG34+BH34+BI34-BJ34,0)+IF(BS34&lt;O34,BO34+BP34+BQ34-BR34,0)+IF(CA34&lt;O34,BW34+BX34+BY34-BZ34,0)+IF(CI34&lt;O34,CE34+CF34+CG34-CH34,0))))))</f>
        <v>0</v>
      </c>
      <c r="Q34" s="3">
        <f>IF(Inputs!$B$27&lt;&gt;"Ready","PENDING INPUTS",MIN((K34+L34+M34),IF(D34&gt;C34,IF(D34=0,0,N34*C34/D34),N34+P34)))</f>
        <v>0</v>
      </c>
      <c r="R34" s="3">
        <f>IF(Inputs!$B$27&lt;&gt;"Ready","PENDING INPUTS",MAX(0,(K34+L34+M34)-Q34))</f>
        <v>0</v>
      </c>
      <c r="S34" s="3">
        <f>IF(Inputs!$B$27&lt;&gt;"Ready","PENDING INPUTS",Z33)</f>
        <v>0</v>
      </c>
      <c r="T34" s="3">
        <f>IF(Inputs!$B$27&lt;&gt;"Ready","PENDING INPUTS",IF(A34&lt;=Inputs!$B$6,ROUND(S34*Inputs!C15/12,2),0))</f>
        <v>0</v>
      </c>
      <c r="U34" s="3">
        <f>IF(Inputs!$B$27&lt;&gt;"Ready","PENDING INPUTS",IF(AND(A34&lt;=Inputs!$B$6,S34&gt;0),Inputs!G15,0))</f>
        <v>0</v>
      </c>
      <c r="V34" s="3">
        <f>IF(Inputs!$B$27&lt;&gt;"Ready","PENDING INPUTS",IF(A34&gt;Inputs!$B$6,0,MIN((S34+T34+U34),IF(Inputs!H15=1,Inputs!D15,MAX(Inputs!F15,ROUND(S34*Inputs!E15+T34+U34,2))))))</f>
        <v>0</v>
      </c>
      <c r="W34">
        <f>IF(Inputs!$B$27&lt;&gt;"Ready","PENDING INPUTS",IF(S34&lt;=0,99,1+IF(AND(K34&gt;0,OR(Inputs!C14&gt;Inputs!C15,AND(Inputs!C14=Inputs!C15,0&lt;1))),1,0)+IF(AND(AA34&gt;0,OR(Inputs!C16&gt;Inputs!C15,AND(Inputs!C16=Inputs!C15,2&lt;1))),1,0)+IF(AND(AI34&gt;0,OR(Inputs!C17&gt;Inputs!C15,AND(Inputs!C17=Inputs!C15,3&lt;1))),1,0)+IF(AND(AQ34&gt;0,OR(Inputs!C18&gt;Inputs!C15,AND(Inputs!C18=Inputs!C15,4&lt;1))),1,0)+IF(AND(AY34&gt;0,OR(Inputs!C19&gt;Inputs!C15,AND(Inputs!C19=Inputs!C15,5&lt;1))),1,0)+IF(AND(BG34&gt;0,OR(Inputs!C20&gt;Inputs!C15,AND(Inputs!C20=Inputs!C15,6&lt;1))),1,0)+IF(AND(BO34&gt;0,OR(Inputs!C21&gt;Inputs!C15,AND(Inputs!C21=Inputs!C15,7&lt;1))),1,0)+IF(AND(BW34&gt;0,OR(Inputs!C22&gt;Inputs!C15,AND(Inputs!C22=Inputs!C15,8&lt;1))),1,0)+IF(AND(CE34&gt;0,OR(Inputs!C23&gt;Inputs!C15,AND(Inputs!C23=Inputs!C15,9&lt;1))),1,0)))</f>
        <v>99</v>
      </c>
      <c r="X34" s="3">
        <f>IF(Inputs!$B$27&lt;&gt;"Ready","PENDING INPUTS",IF(A34&gt;Inputs!$B$6,0,MIN(MAX(0,(S34+T34+U34)-V34),MAX(0,C34-D34-(IF(O34&lt;W34,K34+L34+M34-N34,0)+IF(W34&lt;W34,S34+T34+U34-V34,0)+IF(AE34&lt;W34,AA34+AB34+AC34-AD34,0)+IF(AM34&lt;W34,AI34+AJ34+AK34-AL34,0)+IF(AU34&lt;W34,AQ34+AR34+AS34-AT34,0)+IF(BC34&lt;W34,AY34+AZ34+BA34-BB34,0)+IF(BK34&lt;W34,BG34+BH34+BI34-BJ34,0)+IF(BS34&lt;W34,BO34+BP34+BQ34-BR34,0)+IF(CA34&lt;W34,BW34+BX34+BY34-BZ34,0)+IF(CI34&lt;W34,CE34+CF34+CG34-CH34,0))))))</f>
        <v>0</v>
      </c>
      <c r="Y34" s="3">
        <f>IF(Inputs!$B$27&lt;&gt;"Ready","PENDING INPUTS",MIN((S34+T34+U34),IF(D34&gt;C34,IF(D34=0,0,V34*C34/D34),V34+X34)))</f>
        <v>0</v>
      </c>
      <c r="Z34" s="3">
        <f>IF(Inputs!$B$27&lt;&gt;"Ready","PENDING INPUTS",MAX(0,(S34+T34+U34)-Y34))</f>
        <v>0</v>
      </c>
      <c r="AA34" s="3">
        <f>IF(Inputs!$B$27&lt;&gt;"Ready","PENDING INPUTS",AH33)</f>
        <v>0</v>
      </c>
      <c r="AB34" s="3">
        <f>IF(Inputs!$B$27&lt;&gt;"Ready","PENDING INPUTS",IF(A34&lt;=Inputs!$B$6,ROUND(AA34*Inputs!C16/12,2),0))</f>
        <v>0</v>
      </c>
      <c r="AC34" s="3">
        <f>IF(Inputs!$B$27&lt;&gt;"Ready","PENDING INPUTS",IF(AND(A34&lt;=Inputs!$B$6,AA34&gt;0),Inputs!G16,0))</f>
        <v>0</v>
      </c>
      <c r="AD34" s="3">
        <f>IF(Inputs!$B$27&lt;&gt;"Ready","PENDING INPUTS",IF(A34&gt;Inputs!$B$6,0,MIN((AA34+AB34+AC34),IF(Inputs!H16=1,Inputs!D16,MAX(Inputs!F16,ROUND(AA34*Inputs!E16+AB34+AC34,2))))))</f>
        <v>0</v>
      </c>
      <c r="AE34">
        <f>IF(Inputs!$B$27&lt;&gt;"Ready","PENDING INPUTS",IF(AA34&lt;=0,99,1+IF(AND(K34&gt;0,OR(Inputs!C14&gt;Inputs!C16,AND(Inputs!C14=Inputs!C16,0&lt;2))),1,0)+IF(AND(S34&gt;0,OR(Inputs!C15&gt;Inputs!C16,AND(Inputs!C15=Inputs!C16,1&lt;2))),1,0)+IF(AND(AI34&gt;0,OR(Inputs!C17&gt;Inputs!C16,AND(Inputs!C17=Inputs!C16,3&lt;2))),1,0)+IF(AND(AQ34&gt;0,OR(Inputs!C18&gt;Inputs!C16,AND(Inputs!C18=Inputs!C16,4&lt;2))),1,0)+IF(AND(AY34&gt;0,OR(Inputs!C19&gt;Inputs!C16,AND(Inputs!C19=Inputs!C16,5&lt;2))),1,0)+IF(AND(BG34&gt;0,OR(Inputs!C20&gt;Inputs!C16,AND(Inputs!C20=Inputs!C16,6&lt;2))),1,0)+IF(AND(BO34&gt;0,OR(Inputs!C21&gt;Inputs!C16,AND(Inputs!C21=Inputs!C16,7&lt;2))),1,0)+IF(AND(BW34&gt;0,OR(Inputs!C22&gt;Inputs!C16,AND(Inputs!C22=Inputs!C16,8&lt;2))),1,0)+IF(AND(CE34&gt;0,OR(Inputs!C23&gt;Inputs!C16,AND(Inputs!C23=Inputs!C16,9&lt;2))),1,0)))</f>
        <v>99</v>
      </c>
      <c r="AF34" s="3">
        <f>IF(Inputs!$B$27&lt;&gt;"Ready","PENDING INPUTS",IF(A34&gt;Inputs!$B$6,0,MIN(MAX(0,(AA34+AB34+AC34)-AD34),MAX(0,C34-D34-(IF(O34&lt;AE34,K34+L34+M34-N34,0)+IF(W34&lt;AE34,S34+T34+U34-V34,0)+IF(AE34&lt;AE34,AA34+AB34+AC34-AD34,0)+IF(AM34&lt;AE34,AI34+AJ34+AK34-AL34,0)+IF(AU34&lt;AE34,AQ34+AR34+AS34-AT34,0)+IF(BC34&lt;AE34,AY34+AZ34+BA34-BB34,0)+IF(BK34&lt;AE34,BG34+BH34+BI34-BJ34,0)+IF(BS34&lt;AE34,BO34+BP34+BQ34-BR34,0)+IF(CA34&lt;AE34,BW34+BX34+BY34-BZ34,0)+IF(CI34&lt;AE34,CE34+CF34+CG34-CH34,0))))))</f>
        <v>0</v>
      </c>
      <c r="AG34" s="3">
        <f>IF(Inputs!$B$27&lt;&gt;"Ready","PENDING INPUTS",MIN((AA34+AB34+AC34),IF(D34&gt;C34,IF(D34=0,0,AD34*C34/D34),AD34+AF34)))</f>
        <v>0</v>
      </c>
      <c r="AH34" s="3">
        <f>IF(Inputs!$B$27&lt;&gt;"Ready","PENDING INPUTS",MAX(0,(AA34+AB34+AC34)-AG34))</f>
        <v>0</v>
      </c>
      <c r="AI34" s="3">
        <f>IF(Inputs!$B$27&lt;&gt;"Ready","PENDING INPUTS",AP33)</f>
        <v>0</v>
      </c>
      <c r="AJ34" s="3">
        <f>IF(Inputs!$B$27&lt;&gt;"Ready","PENDING INPUTS",IF(A34&lt;=Inputs!$B$6,ROUND(AI34*Inputs!C17/12,2),0))</f>
        <v>0</v>
      </c>
      <c r="AK34" s="3">
        <f>IF(Inputs!$B$27&lt;&gt;"Ready","PENDING INPUTS",IF(AND(A34&lt;=Inputs!$B$6,AI34&gt;0),Inputs!G17,0))</f>
        <v>0</v>
      </c>
      <c r="AL34" s="3">
        <f>IF(Inputs!$B$27&lt;&gt;"Ready","PENDING INPUTS",IF(A34&gt;Inputs!$B$6,0,MIN((AI34+AJ34+AK34),IF(Inputs!H17=1,Inputs!D17,MAX(Inputs!F17,ROUND(AI34*Inputs!E17+AJ34+AK34,2))))))</f>
        <v>0</v>
      </c>
      <c r="AM34">
        <f>IF(Inputs!$B$27&lt;&gt;"Ready","PENDING INPUTS",IF(AI34&lt;=0,99,1+IF(AND(K34&gt;0,OR(Inputs!C14&gt;Inputs!C17,AND(Inputs!C14=Inputs!C17,0&lt;3))),1,0)+IF(AND(S34&gt;0,OR(Inputs!C15&gt;Inputs!C17,AND(Inputs!C15=Inputs!C17,1&lt;3))),1,0)+IF(AND(AA34&gt;0,OR(Inputs!C16&gt;Inputs!C17,AND(Inputs!C16=Inputs!C17,2&lt;3))),1,0)+IF(AND(AQ34&gt;0,OR(Inputs!C18&gt;Inputs!C17,AND(Inputs!C18=Inputs!C17,4&lt;3))),1,0)+IF(AND(AY34&gt;0,OR(Inputs!C19&gt;Inputs!C17,AND(Inputs!C19=Inputs!C17,5&lt;3))),1,0)+IF(AND(BG34&gt;0,OR(Inputs!C20&gt;Inputs!C17,AND(Inputs!C20=Inputs!C17,6&lt;3))),1,0)+IF(AND(BO34&gt;0,OR(Inputs!C21&gt;Inputs!C17,AND(Inputs!C21=Inputs!C17,7&lt;3))),1,0)+IF(AND(BW34&gt;0,OR(Inputs!C22&gt;Inputs!C17,AND(Inputs!C22=Inputs!C17,8&lt;3))),1,0)+IF(AND(CE34&gt;0,OR(Inputs!C23&gt;Inputs!C17,AND(Inputs!C23=Inputs!C17,9&lt;3))),1,0)))</f>
        <v>99</v>
      </c>
      <c r="AN34" s="3">
        <f>IF(Inputs!$B$27&lt;&gt;"Ready","PENDING INPUTS",IF(A34&gt;Inputs!$B$6,0,MIN(MAX(0,(AI34+AJ34+AK34)-AL34),MAX(0,C34-D34-(IF(O34&lt;AM34,K34+L34+M34-N34,0)+IF(W34&lt;AM34,S34+T34+U34-V34,0)+IF(AE34&lt;AM34,AA34+AB34+AC34-AD34,0)+IF(AM34&lt;AM34,AI34+AJ34+AK34-AL34,0)+IF(AU34&lt;AM34,AQ34+AR34+AS34-AT34,0)+IF(BC34&lt;AM34,AY34+AZ34+BA34-BB34,0)+IF(BK34&lt;AM34,BG34+BH34+BI34-BJ34,0)+IF(BS34&lt;AM34,BO34+BP34+BQ34-BR34,0)+IF(CA34&lt;AM34,BW34+BX34+BY34-BZ34,0)+IF(CI34&lt;AM34,CE34+CF34+CG34-CH34,0))))))</f>
        <v>0</v>
      </c>
      <c r="AO34" s="3">
        <f>IF(Inputs!$B$27&lt;&gt;"Ready","PENDING INPUTS",MIN((AI34+AJ34+AK34),IF(D34&gt;C34,IF(D34=0,0,AL34*C34/D34),AL34+AN34)))</f>
        <v>0</v>
      </c>
      <c r="AP34" s="3">
        <f>IF(Inputs!$B$27&lt;&gt;"Ready","PENDING INPUTS",MAX(0,(AI34+AJ34+AK34)-AO34))</f>
        <v>0</v>
      </c>
      <c r="AQ34" s="3">
        <f>IF(Inputs!$B$27&lt;&gt;"Ready","PENDING INPUTS",AX33)</f>
        <v>0</v>
      </c>
      <c r="AR34" s="3">
        <f>IF(Inputs!$B$27&lt;&gt;"Ready","PENDING INPUTS",IF(A34&lt;=Inputs!$B$6,ROUND(AQ34*Inputs!C18/12,2),0))</f>
        <v>0</v>
      </c>
      <c r="AS34" s="3">
        <f>IF(Inputs!$B$27&lt;&gt;"Ready","PENDING INPUTS",IF(AND(A34&lt;=Inputs!$B$6,AQ34&gt;0),Inputs!G18,0))</f>
        <v>0</v>
      </c>
      <c r="AT34" s="3">
        <f>IF(Inputs!$B$27&lt;&gt;"Ready","PENDING INPUTS",IF(A34&gt;Inputs!$B$6,0,MIN((AQ34+AR34+AS34),IF(Inputs!H18=1,Inputs!D18,MAX(Inputs!F18,ROUND(AQ34*Inputs!E18+AR34+AS34,2))))))</f>
        <v>0</v>
      </c>
      <c r="AU34">
        <f>IF(Inputs!$B$27&lt;&gt;"Ready","PENDING INPUTS",IF(AQ34&lt;=0,99,1+IF(AND(K34&gt;0,OR(Inputs!C14&gt;Inputs!C18,AND(Inputs!C14=Inputs!C18,0&lt;4))),1,0)+IF(AND(S34&gt;0,OR(Inputs!C15&gt;Inputs!C18,AND(Inputs!C15=Inputs!C18,1&lt;4))),1,0)+IF(AND(AA34&gt;0,OR(Inputs!C16&gt;Inputs!C18,AND(Inputs!C16=Inputs!C18,2&lt;4))),1,0)+IF(AND(AI34&gt;0,OR(Inputs!C17&gt;Inputs!C18,AND(Inputs!C17=Inputs!C18,3&lt;4))),1,0)+IF(AND(AY34&gt;0,OR(Inputs!C19&gt;Inputs!C18,AND(Inputs!C19=Inputs!C18,5&lt;4))),1,0)+IF(AND(BG34&gt;0,OR(Inputs!C20&gt;Inputs!C18,AND(Inputs!C20=Inputs!C18,6&lt;4))),1,0)+IF(AND(BO34&gt;0,OR(Inputs!C21&gt;Inputs!C18,AND(Inputs!C21=Inputs!C18,7&lt;4))),1,0)+IF(AND(BW34&gt;0,OR(Inputs!C22&gt;Inputs!C18,AND(Inputs!C22=Inputs!C18,8&lt;4))),1,0)+IF(AND(CE34&gt;0,OR(Inputs!C23&gt;Inputs!C18,AND(Inputs!C23=Inputs!C18,9&lt;4))),1,0)))</f>
        <v>99</v>
      </c>
      <c r="AV34" s="3">
        <f>IF(Inputs!$B$27&lt;&gt;"Ready","PENDING INPUTS",IF(A34&gt;Inputs!$B$6,0,MIN(MAX(0,(AQ34+AR34+AS34)-AT34),MAX(0,C34-D34-(IF(O34&lt;AU34,K34+L34+M34-N34,0)+IF(W34&lt;AU34,S34+T34+U34-V34,0)+IF(AE34&lt;AU34,AA34+AB34+AC34-AD34,0)+IF(AM34&lt;AU34,AI34+AJ34+AK34-AL34,0)+IF(AU34&lt;AU34,AQ34+AR34+AS34-AT34,0)+IF(BC34&lt;AU34,AY34+AZ34+BA34-BB34,0)+IF(BK34&lt;AU34,BG34+BH34+BI34-BJ34,0)+IF(BS34&lt;AU34,BO34+BP34+BQ34-BR34,0)+IF(CA34&lt;AU34,BW34+BX34+BY34-BZ34,0)+IF(CI34&lt;AU34,CE34+CF34+CG34-CH34,0))))))</f>
        <v>0</v>
      </c>
      <c r="AW34" s="3">
        <f>IF(Inputs!$B$27&lt;&gt;"Ready","PENDING INPUTS",MIN((AQ34+AR34+AS34),IF(D34&gt;C34,IF(D34=0,0,AT34*C34/D34),AT34+AV34)))</f>
        <v>0</v>
      </c>
      <c r="AX34" s="3">
        <f>IF(Inputs!$B$27&lt;&gt;"Ready","PENDING INPUTS",MAX(0,(AQ34+AR34+AS34)-AW34))</f>
        <v>0</v>
      </c>
      <c r="AY34" s="3">
        <f>IF(Inputs!$B$27&lt;&gt;"Ready","PENDING INPUTS",BF33)</f>
        <v>0</v>
      </c>
      <c r="AZ34" s="3">
        <f>IF(Inputs!$B$27&lt;&gt;"Ready","PENDING INPUTS",IF(A34&lt;=Inputs!$B$6,ROUND(AY34*Inputs!C19/12,2),0))</f>
        <v>0</v>
      </c>
      <c r="BA34" s="3">
        <f>IF(Inputs!$B$27&lt;&gt;"Ready","PENDING INPUTS",IF(AND(A34&lt;=Inputs!$B$6,AY34&gt;0),Inputs!G19,0))</f>
        <v>0</v>
      </c>
      <c r="BB34" s="3">
        <f>IF(Inputs!$B$27&lt;&gt;"Ready","PENDING INPUTS",IF(A34&gt;Inputs!$B$6,0,MIN((AY34+AZ34+BA34),IF(Inputs!H19=1,Inputs!D19,MAX(Inputs!F19,ROUND(AY34*Inputs!E19+AZ34+BA34,2))))))</f>
        <v>0</v>
      </c>
      <c r="BC34">
        <f>IF(Inputs!$B$27&lt;&gt;"Ready","PENDING INPUTS",IF(AY34&lt;=0,99,1+IF(AND(K34&gt;0,OR(Inputs!C14&gt;Inputs!C19,AND(Inputs!C14=Inputs!C19,0&lt;5))),1,0)+IF(AND(S34&gt;0,OR(Inputs!C15&gt;Inputs!C19,AND(Inputs!C15=Inputs!C19,1&lt;5))),1,0)+IF(AND(AA34&gt;0,OR(Inputs!C16&gt;Inputs!C19,AND(Inputs!C16=Inputs!C19,2&lt;5))),1,0)+IF(AND(AI34&gt;0,OR(Inputs!C17&gt;Inputs!C19,AND(Inputs!C17=Inputs!C19,3&lt;5))),1,0)+IF(AND(AQ34&gt;0,OR(Inputs!C18&gt;Inputs!C19,AND(Inputs!C18=Inputs!C19,4&lt;5))),1,0)+IF(AND(BG34&gt;0,OR(Inputs!C20&gt;Inputs!C19,AND(Inputs!C20=Inputs!C19,6&lt;5))),1,0)+IF(AND(BO34&gt;0,OR(Inputs!C21&gt;Inputs!C19,AND(Inputs!C21=Inputs!C19,7&lt;5))),1,0)+IF(AND(BW34&gt;0,OR(Inputs!C22&gt;Inputs!C19,AND(Inputs!C22=Inputs!C19,8&lt;5))),1,0)+IF(AND(CE34&gt;0,OR(Inputs!C23&gt;Inputs!C19,AND(Inputs!C23=Inputs!C19,9&lt;5))),1,0)))</f>
        <v>99</v>
      </c>
      <c r="BD34" s="3">
        <f>IF(Inputs!$B$27&lt;&gt;"Ready","PENDING INPUTS",IF(A34&gt;Inputs!$B$6,0,MIN(MAX(0,(AY34+AZ34+BA34)-BB34),MAX(0,C34-D34-(IF(O34&lt;BC34,K34+L34+M34-N34,0)+IF(W34&lt;BC34,S34+T34+U34-V34,0)+IF(AE34&lt;BC34,AA34+AB34+AC34-AD34,0)+IF(AM34&lt;BC34,AI34+AJ34+AK34-AL34,0)+IF(AU34&lt;BC34,AQ34+AR34+AS34-AT34,0)+IF(BC34&lt;BC34,AY34+AZ34+BA34-BB34,0)+IF(BK34&lt;BC34,BG34+BH34+BI34-BJ34,0)+IF(BS34&lt;BC34,BO34+BP34+BQ34-BR34,0)+IF(CA34&lt;BC34,BW34+BX34+BY34-BZ34,0)+IF(CI34&lt;BC34,CE34+CF34+CG34-CH34,0))))))</f>
        <v>0</v>
      </c>
      <c r="BE34" s="3">
        <f>IF(Inputs!$B$27&lt;&gt;"Ready","PENDING INPUTS",MIN((AY34+AZ34+BA34),IF(D34&gt;C34,IF(D34=0,0,BB34*C34/D34),BB34+BD34)))</f>
        <v>0</v>
      </c>
      <c r="BF34" s="3">
        <f>IF(Inputs!$B$27&lt;&gt;"Ready","PENDING INPUTS",MAX(0,(AY34+AZ34+BA34)-BE34))</f>
        <v>0</v>
      </c>
      <c r="BG34" s="3">
        <f>IF(Inputs!$B$27&lt;&gt;"Ready","PENDING INPUTS",BN33)</f>
        <v>0</v>
      </c>
      <c r="BH34" s="3">
        <f>IF(Inputs!$B$27&lt;&gt;"Ready","PENDING INPUTS",IF(A34&lt;=Inputs!$B$6,ROUND(BG34*Inputs!C20/12,2),0))</f>
        <v>0</v>
      </c>
      <c r="BI34" s="3">
        <f>IF(Inputs!$B$27&lt;&gt;"Ready","PENDING INPUTS",IF(AND(A34&lt;=Inputs!$B$6,BG34&gt;0),Inputs!G20,0))</f>
        <v>0</v>
      </c>
      <c r="BJ34" s="3">
        <f>IF(Inputs!$B$27&lt;&gt;"Ready","PENDING INPUTS",IF(A34&gt;Inputs!$B$6,0,MIN((BG34+BH34+BI34),IF(Inputs!H20=1,Inputs!D20,MAX(Inputs!F20,ROUND(BG34*Inputs!E20+BH34+BI34,2))))))</f>
        <v>0</v>
      </c>
      <c r="BK34">
        <f>IF(Inputs!$B$27&lt;&gt;"Ready","PENDING INPUTS",IF(BG34&lt;=0,99,1+IF(AND(K34&gt;0,OR(Inputs!C14&gt;Inputs!C20,AND(Inputs!C14=Inputs!C20,0&lt;6))),1,0)+IF(AND(S34&gt;0,OR(Inputs!C15&gt;Inputs!C20,AND(Inputs!C15=Inputs!C20,1&lt;6))),1,0)+IF(AND(AA34&gt;0,OR(Inputs!C16&gt;Inputs!C20,AND(Inputs!C16=Inputs!C20,2&lt;6))),1,0)+IF(AND(AI34&gt;0,OR(Inputs!C17&gt;Inputs!C20,AND(Inputs!C17=Inputs!C20,3&lt;6))),1,0)+IF(AND(AQ34&gt;0,OR(Inputs!C18&gt;Inputs!C20,AND(Inputs!C18=Inputs!C20,4&lt;6))),1,0)+IF(AND(AY34&gt;0,OR(Inputs!C19&gt;Inputs!C20,AND(Inputs!C19=Inputs!C20,5&lt;6))),1,0)+IF(AND(BO34&gt;0,OR(Inputs!C21&gt;Inputs!C20,AND(Inputs!C21=Inputs!C20,7&lt;6))),1,0)+IF(AND(BW34&gt;0,OR(Inputs!C22&gt;Inputs!C20,AND(Inputs!C22=Inputs!C20,8&lt;6))),1,0)+IF(AND(CE34&gt;0,OR(Inputs!C23&gt;Inputs!C20,AND(Inputs!C23=Inputs!C20,9&lt;6))),1,0)))</f>
        <v>99</v>
      </c>
      <c r="BL34" s="3">
        <f>IF(Inputs!$B$27&lt;&gt;"Ready","PENDING INPUTS",IF(A34&gt;Inputs!$B$6,0,MIN(MAX(0,(BG34+BH34+BI34)-BJ34),MAX(0,C34-D34-(IF(O34&lt;BK34,K34+L34+M34-N34,0)+IF(W34&lt;BK34,S34+T34+U34-V34,0)+IF(AE34&lt;BK34,AA34+AB34+AC34-AD34,0)+IF(AM34&lt;BK34,AI34+AJ34+AK34-AL34,0)+IF(AU34&lt;BK34,AQ34+AR34+AS34-AT34,0)+IF(BC34&lt;BK34,AY34+AZ34+BA34-BB34,0)+IF(BK34&lt;BK34,BG34+BH34+BI34-BJ34,0)+IF(BS34&lt;BK34,BO34+BP34+BQ34-BR34,0)+IF(CA34&lt;BK34,BW34+BX34+BY34-BZ34,0)+IF(CI34&lt;BK34,CE34+CF34+CG34-CH34,0))))))</f>
        <v>0</v>
      </c>
      <c r="BM34" s="3">
        <f>IF(Inputs!$B$27&lt;&gt;"Ready","PENDING INPUTS",MIN((BG34+BH34+BI34),IF(D34&gt;C34,IF(D34=0,0,BJ34*C34/D34),BJ34+BL34)))</f>
        <v>0</v>
      </c>
      <c r="BN34" s="3">
        <f>IF(Inputs!$B$27&lt;&gt;"Ready","PENDING INPUTS",MAX(0,(BG34+BH34+BI34)-BM34))</f>
        <v>0</v>
      </c>
      <c r="BO34" s="3">
        <f>IF(Inputs!$B$27&lt;&gt;"Ready","PENDING INPUTS",BV33)</f>
        <v>0</v>
      </c>
      <c r="BP34" s="3">
        <f>IF(Inputs!$B$27&lt;&gt;"Ready","PENDING INPUTS",IF(A34&lt;=Inputs!$B$6,ROUND(BO34*Inputs!C21/12,2),0))</f>
        <v>0</v>
      </c>
      <c r="BQ34" s="3">
        <f>IF(Inputs!$B$27&lt;&gt;"Ready","PENDING INPUTS",IF(AND(A34&lt;=Inputs!$B$6,BO34&gt;0),Inputs!G21,0))</f>
        <v>0</v>
      </c>
      <c r="BR34" s="3">
        <f>IF(Inputs!$B$27&lt;&gt;"Ready","PENDING INPUTS",IF(A34&gt;Inputs!$B$6,0,MIN((BO34+BP34+BQ34),IF(Inputs!H21=1,Inputs!D21,MAX(Inputs!F21,ROUND(BO34*Inputs!E21+BP34+BQ34,2))))))</f>
        <v>0</v>
      </c>
      <c r="BS34">
        <f>IF(Inputs!$B$27&lt;&gt;"Ready","PENDING INPUTS",IF(BO34&lt;=0,99,1+IF(AND(K34&gt;0,OR(Inputs!C14&gt;Inputs!C21,AND(Inputs!C14=Inputs!C21,0&lt;7))),1,0)+IF(AND(S34&gt;0,OR(Inputs!C15&gt;Inputs!C21,AND(Inputs!C15=Inputs!C21,1&lt;7))),1,0)+IF(AND(AA34&gt;0,OR(Inputs!C16&gt;Inputs!C21,AND(Inputs!C16=Inputs!C21,2&lt;7))),1,0)+IF(AND(AI34&gt;0,OR(Inputs!C17&gt;Inputs!C21,AND(Inputs!C17=Inputs!C21,3&lt;7))),1,0)+IF(AND(AQ34&gt;0,OR(Inputs!C18&gt;Inputs!C21,AND(Inputs!C18=Inputs!C21,4&lt;7))),1,0)+IF(AND(AY34&gt;0,OR(Inputs!C19&gt;Inputs!C21,AND(Inputs!C19=Inputs!C21,5&lt;7))),1,0)+IF(AND(BG34&gt;0,OR(Inputs!C20&gt;Inputs!C21,AND(Inputs!C20=Inputs!C21,6&lt;7))),1,0)+IF(AND(BW34&gt;0,OR(Inputs!C22&gt;Inputs!C21,AND(Inputs!C22=Inputs!C21,8&lt;7))),1,0)+IF(AND(CE34&gt;0,OR(Inputs!C23&gt;Inputs!C21,AND(Inputs!C23=Inputs!C21,9&lt;7))),1,0)))</f>
        <v>99</v>
      </c>
      <c r="BT34" s="3">
        <f>IF(Inputs!$B$27&lt;&gt;"Ready","PENDING INPUTS",IF(A34&gt;Inputs!$B$6,0,MIN(MAX(0,(BO34+BP34+BQ34)-BR34),MAX(0,C34-D34-(IF(O34&lt;BS34,K34+L34+M34-N34,0)+IF(W34&lt;BS34,S34+T34+U34-V34,0)+IF(AE34&lt;BS34,AA34+AB34+AC34-AD34,0)+IF(AM34&lt;BS34,AI34+AJ34+AK34-AL34,0)+IF(AU34&lt;BS34,AQ34+AR34+AS34-AT34,0)+IF(BC34&lt;BS34,AY34+AZ34+BA34-BB34,0)+IF(BK34&lt;BS34,BG34+BH34+BI34-BJ34,0)+IF(BS34&lt;BS34,BO34+BP34+BQ34-BR34,0)+IF(CA34&lt;BS34,BW34+BX34+BY34-BZ34,0)+IF(CI34&lt;BS34,CE34+CF34+CG34-CH34,0))))))</f>
        <v>0</v>
      </c>
      <c r="BU34" s="3">
        <f>IF(Inputs!$B$27&lt;&gt;"Ready","PENDING INPUTS",MIN((BO34+BP34+BQ34),IF(D34&gt;C34,IF(D34=0,0,BR34*C34/D34),BR34+BT34)))</f>
        <v>0</v>
      </c>
      <c r="BV34" s="3">
        <f>IF(Inputs!$B$27&lt;&gt;"Ready","PENDING INPUTS",MAX(0,(BO34+BP34+BQ34)-BU34))</f>
        <v>0</v>
      </c>
      <c r="BW34" s="3">
        <f>IF(Inputs!$B$27&lt;&gt;"Ready","PENDING INPUTS",CD33)</f>
        <v>0</v>
      </c>
      <c r="BX34" s="3">
        <f>IF(Inputs!$B$27&lt;&gt;"Ready","PENDING INPUTS",IF(A34&lt;=Inputs!$B$6,ROUND(BW34*Inputs!C22/12,2),0))</f>
        <v>0</v>
      </c>
      <c r="BY34" s="3">
        <f>IF(Inputs!$B$27&lt;&gt;"Ready","PENDING INPUTS",IF(AND(A34&lt;=Inputs!$B$6,BW34&gt;0),Inputs!G22,0))</f>
        <v>0</v>
      </c>
      <c r="BZ34" s="3">
        <f>IF(Inputs!$B$27&lt;&gt;"Ready","PENDING INPUTS",IF(A34&gt;Inputs!$B$6,0,MIN((BW34+BX34+BY34),IF(Inputs!H22=1,Inputs!D22,MAX(Inputs!F22,ROUND(BW34*Inputs!E22+BX34+BY34,2))))))</f>
        <v>0</v>
      </c>
      <c r="CA34">
        <f>IF(Inputs!$B$27&lt;&gt;"Ready","PENDING INPUTS",IF(BW34&lt;=0,99,1+IF(AND(K34&gt;0,OR(Inputs!C14&gt;Inputs!C22,AND(Inputs!C14=Inputs!C22,0&lt;8))),1,0)+IF(AND(S34&gt;0,OR(Inputs!C15&gt;Inputs!C22,AND(Inputs!C15=Inputs!C22,1&lt;8))),1,0)+IF(AND(AA34&gt;0,OR(Inputs!C16&gt;Inputs!C22,AND(Inputs!C16=Inputs!C22,2&lt;8))),1,0)+IF(AND(AI34&gt;0,OR(Inputs!C17&gt;Inputs!C22,AND(Inputs!C17=Inputs!C22,3&lt;8))),1,0)+IF(AND(AQ34&gt;0,OR(Inputs!C18&gt;Inputs!C22,AND(Inputs!C18=Inputs!C22,4&lt;8))),1,0)+IF(AND(AY34&gt;0,OR(Inputs!C19&gt;Inputs!C22,AND(Inputs!C19=Inputs!C22,5&lt;8))),1,0)+IF(AND(BG34&gt;0,OR(Inputs!C20&gt;Inputs!C22,AND(Inputs!C20=Inputs!C22,6&lt;8))),1,0)+IF(AND(BO34&gt;0,OR(Inputs!C21&gt;Inputs!C22,AND(Inputs!C21=Inputs!C22,7&lt;8))),1,0)+IF(AND(CE34&gt;0,OR(Inputs!C23&gt;Inputs!C22,AND(Inputs!C23=Inputs!C22,9&lt;8))),1,0)))</f>
        <v>99</v>
      </c>
      <c r="CB34" s="3">
        <f>IF(Inputs!$B$27&lt;&gt;"Ready","PENDING INPUTS",IF(A34&gt;Inputs!$B$6,0,MIN(MAX(0,(BW34+BX34+BY34)-BZ34),MAX(0,C34-D34-(IF(O34&lt;CA34,K34+L34+M34-N34,0)+IF(W34&lt;CA34,S34+T34+U34-V34,0)+IF(AE34&lt;CA34,AA34+AB34+AC34-AD34,0)+IF(AM34&lt;CA34,AI34+AJ34+AK34-AL34,0)+IF(AU34&lt;CA34,AQ34+AR34+AS34-AT34,0)+IF(BC34&lt;CA34,AY34+AZ34+BA34-BB34,0)+IF(BK34&lt;CA34,BG34+BH34+BI34-BJ34,0)+IF(BS34&lt;CA34,BO34+BP34+BQ34-BR34,0)+IF(CA34&lt;CA34,BW34+BX34+BY34-BZ34,0)+IF(CI34&lt;CA34,CE34+CF34+CG34-CH34,0))))))</f>
        <v>0</v>
      </c>
      <c r="CC34" s="3">
        <f>IF(Inputs!$B$27&lt;&gt;"Ready","PENDING INPUTS",MIN((BW34+BX34+BY34),IF(D34&gt;C34,IF(D34=0,0,BZ34*C34/D34),BZ34+CB34)))</f>
        <v>0</v>
      </c>
      <c r="CD34" s="3">
        <f>IF(Inputs!$B$27&lt;&gt;"Ready","PENDING INPUTS",MAX(0,(BW34+BX34+BY34)-CC34))</f>
        <v>0</v>
      </c>
      <c r="CE34" s="3">
        <f>IF(Inputs!$B$27&lt;&gt;"Ready","PENDING INPUTS",CL33)</f>
        <v>0</v>
      </c>
      <c r="CF34" s="3">
        <f>IF(Inputs!$B$27&lt;&gt;"Ready","PENDING INPUTS",IF(A34&lt;=Inputs!$B$6,ROUND(CE34*Inputs!C23/12,2),0))</f>
        <v>0</v>
      </c>
      <c r="CG34" s="3">
        <f>IF(Inputs!$B$27&lt;&gt;"Ready","PENDING INPUTS",IF(AND(A34&lt;=Inputs!$B$6,CE34&gt;0),Inputs!G23,0))</f>
        <v>0</v>
      </c>
      <c r="CH34" s="3">
        <f>IF(Inputs!$B$27&lt;&gt;"Ready","PENDING INPUTS",IF(A34&gt;Inputs!$B$6,0,MIN((CE34+CF34+CG34),IF(Inputs!H23=1,Inputs!D23,MAX(Inputs!F23,ROUND(CE34*Inputs!E23+CF34+CG34,2))))))</f>
        <v>0</v>
      </c>
      <c r="CI34">
        <f>IF(Inputs!$B$27&lt;&gt;"Ready","PENDING INPUTS",IF(CE34&lt;=0,99,1+IF(AND(K34&gt;0,OR(Inputs!C14&gt;Inputs!C23,AND(Inputs!C14=Inputs!C23,0&lt;9))),1,0)+IF(AND(S34&gt;0,OR(Inputs!C15&gt;Inputs!C23,AND(Inputs!C15=Inputs!C23,1&lt;9))),1,0)+IF(AND(AA34&gt;0,OR(Inputs!C16&gt;Inputs!C23,AND(Inputs!C16=Inputs!C23,2&lt;9))),1,0)+IF(AND(AI34&gt;0,OR(Inputs!C17&gt;Inputs!C23,AND(Inputs!C17=Inputs!C23,3&lt;9))),1,0)+IF(AND(AQ34&gt;0,OR(Inputs!C18&gt;Inputs!C23,AND(Inputs!C18=Inputs!C23,4&lt;9))),1,0)+IF(AND(AY34&gt;0,OR(Inputs!C19&gt;Inputs!C23,AND(Inputs!C19=Inputs!C23,5&lt;9))),1,0)+IF(AND(BG34&gt;0,OR(Inputs!C20&gt;Inputs!C23,AND(Inputs!C20=Inputs!C23,6&lt;9))),1,0)+IF(AND(BO34&gt;0,OR(Inputs!C21&gt;Inputs!C23,AND(Inputs!C21=Inputs!C23,7&lt;9))),1,0)+IF(AND(BW34&gt;0,OR(Inputs!C22&gt;Inputs!C23,AND(Inputs!C22=Inputs!C23,8&lt;9))),1,0)))</f>
        <v>99</v>
      </c>
      <c r="CJ34" s="3">
        <f>IF(Inputs!$B$27&lt;&gt;"Ready","PENDING INPUTS",IF(A34&gt;Inputs!$B$6,0,MIN(MAX(0,(CE34+CF34+CG34)-CH34),MAX(0,C34-D34-(IF(O34&lt;CI34,K34+L34+M34-N34,0)+IF(W34&lt;CI34,S34+T34+U34-V34,0)+IF(AE34&lt;CI34,AA34+AB34+AC34-AD34,0)+IF(AM34&lt;CI34,AI34+AJ34+AK34-AL34,0)+IF(AU34&lt;CI34,AQ34+AR34+AS34-AT34,0)+IF(BC34&lt;CI34,AY34+AZ34+BA34-BB34,0)+IF(BK34&lt;CI34,BG34+BH34+BI34-BJ34,0)+IF(BS34&lt;CI34,BO34+BP34+BQ34-BR34,0)+IF(CA34&lt;CI34,BW34+BX34+BY34-BZ34,0)+IF(CI34&lt;CI34,CE34+CF34+CG34-CH34,0))))))</f>
        <v>0</v>
      </c>
      <c r="CK34" s="3">
        <f>IF(Inputs!$B$27&lt;&gt;"Ready","PENDING INPUTS",MIN((CE34+CF34+CG34),IF(D34&gt;C34,IF(D34=0,0,CH34*C34/D34),CH34+CJ34)))</f>
        <v>0</v>
      </c>
      <c r="CL34" s="3">
        <f>IF(Inputs!$B$27&lt;&gt;"Ready","PENDING INPUTS",MAX(0,(CE34+CF34+CG34)-CK34))</f>
        <v>0</v>
      </c>
    </row>
    <row r="35" spans="1:90" ht="27.95" customHeight="1" x14ac:dyDescent="0.25">
      <c r="A35">
        <v>31</v>
      </c>
      <c r="B35" s="13">
        <f>IF(Inputs!$B$27&lt;&gt;"Ready","PENDING INPUTS",EDATE(Inputs!$B$5,A35-1))</f>
        <v>47209</v>
      </c>
      <c r="C35" s="3">
        <f>IF(Inputs!$B$27&lt;&gt;"Ready","PENDING INPUTS",IF(A35&lt;=Inputs!$B$6,MAX(0,Inputs!$B$4+IF(A35=Inputs!$B$7,Inputs!$B$8,0)+IF(A35=Inputs!$B$9,Inputs!$B$10,0)),0))</f>
        <v>0</v>
      </c>
      <c r="D35" s="3">
        <f>IF(Inputs!$B$27&lt;&gt;"Ready","PENDING INPUTS",SUM(N35,V35,AD35,AL35,AT35,BB35,BJ35,BR35,BZ35,CH35))</f>
        <v>0</v>
      </c>
      <c r="E35" s="3">
        <f>IF(Inputs!$B$27&lt;&gt;"Ready","PENDING INPUTS",MAX(0,D35-C35))</f>
        <v>0</v>
      </c>
      <c r="F35" s="3">
        <f>IF(Inputs!$B$27&lt;&gt;"Ready","PENDING INPUTS",SUM(Q35,Y35,AG35,AO35,AW35,BE35,BM35,BU35,CC35,CK35))</f>
        <v>0</v>
      </c>
      <c r="G35" s="3">
        <f>IF(Inputs!$B$27&lt;&gt;"Ready","PENDING INPUTS",SUM(L35,T35,AB35,AJ35,AR35,AZ35,BH35,BP35,BX35,CF35))</f>
        <v>0</v>
      </c>
      <c r="H35" s="3">
        <f>IF(Inputs!$B$27&lt;&gt;"Ready","PENDING INPUTS",SUM(M35,U35,AC35,AK35,AS35,BA35,BI35,BQ35,BY35,CG35))</f>
        <v>0</v>
      </c>
      <c r="I35" s="3">
        <f>IF(Inputs!$B$27&lt;&gt;"Ready","PENDING INPUTS",SUM(R35,Z35,AH35,AP35,AX35,BF35,BN35,BV35,CD35,CL35))</f>
        <v>0</v>
      </c>
      <c r="J35" t="str">
        <f>IF(Inputs!$B$27&lt;&gt;"Ready","PENDING INPUTS",IF(A35&gt;Inputs!$B$6,"Beyond horizon",IF(E35&gt;0.005,"MINIMUM SHORTFALL",IF(I35&lt;0.005,"Paid off","In progress"))))</f>
        <v>Paid off</v>
      </c>
      <c r="K35" s="3">
        <f>IF(Inputs!$B$27&lt;&gt;"Ready","PENDING INPUTS",R34)</f>
        <v>0</v>
      </c>
      <c r="L35" s="3">
        <f>IF(Inputs!$B$27&lt;&gt;"Ready","PENDING INPUTS",IF(A35&lt;=Inputs!$B$6,ROUND(K35*Inputs!C14/12,2),0))</f>
        <v>0</v>
      </c>
      <c r="M35" s="3">
        <f>IF(Inputs!$B$27&lt;&gt;"Ready","PENDING INPUTS",IF(AND(A35&lt;=Inputs!$B$6,K35&gt;0),Inputs!G14,0))</f>
        <v>0</v>
      </c>
      <c r="N35" s="3">
        <f>IF(Inputs!$B$27&lt;&gt;"Ready","PENDING INPUTS",IF(A35&gt;Inputs!$B$6,0,MIN((K35+L35+M35),IF(Inputs!H14=1,Inputs!D14,MAX(Inputs!F14,ROUND(K35*Inputs!E14+L35+M35,2))))))</f>
        <v>0</v>
      </c>
      <c r="O35">
        <f>IF(Inputs!$B$27&lt;&gt;"Ready","PENDING INPUTS",IF(K35&lt;=0,99,1+IF(AND(S35&gt;0,OR(Inputs!C15&gt;Inputs!C14,AND(Inputs!C15=Inputs!C14,1&lt;0))),1,0)+IF(AND(AA35&gt;0,OR(Inputs!C16&gt;Inputs!C14,AND(Inputs!C16=Inputs!C14,2&lt;0))),1,0)+IF(AND(AI35&gt;0,OR(Inputs!C17&gt;Inputs!C14,AND(Inputs!C17=Inputs!C14,3&lt;0))),1,0)+IF(AND(AQ35&gt;0,OR(Inputs!C18&gt;Inputs!C14,AND(Inputs!C18=Inputs!C14,4&lt;0))),1,0)+IF(AND(AY35&gt;0,OR(Inputs!C19&gt;Inputs!C14,AND(Inputs!C19=Inputs!C14,5&lt;0))),1,0)+IF(AND(BG35&gt;0,OR(Inputs!C20&gt;Inputs!C14,AND(Inputs!C20=Inputs!C14,6&lt;0))),1,0)+IF(AND(BO35&gt;0,OR(Inputs!C21&gt;Inputs!C14,AND(Inputs!C21=Inputs!C14,7&lt;0))),1,0)+IF(AND(BW35&gt;0,OR(Inputs!C22&gt;Inputs!C14,AND(Inputs!C22=Inputs!C14,8&lt;0))),1,0)+IF(AND(CE35&gt;0,OR(Inputs!C23&gt;Inputs!C14,AND(Inputs!C23=Inputs!C14,9&lt;0))),1,0)))</f>
        <v>99</v>
      </c>
      <c r="P35" s="3">
        <f>IF(Inputs!$B$27&lt;&gt;"Ready","PENDING INPUTS",IF(A35&gt;Inputs!$B$6,0,MIN(MAX(0,(K35+L35+M35)-N35),MAX(0,C35-D35-(IF(O35&lt;O35,K35+L35+M35-N35,0)+IF(W35&lt;O35,S35+T35+U35-V35,0)+IF(AE35&lt;O35,AA35+AB35+AC35-AD35,0)+IF(AM35&lt;O35,AI35+AJ35+AK35-AL35,0)+IF(AU35&lt;O35,AQ35+AR35+AS35-AT35,0)+IF(BC35&lt;O35,AY35+AZ35+BA35-BB35,0)+IF(BK35&lt;O35,BG35+BH35+BI35-BJ35,0)+IF(BS35&lt;O35,BO35+BP35+BQ35-BR35,0)+IF(CA35&lt;O35,BW35+BX35+BY35-BZ35,0)+IF(CI35&lt;O35,CE35+CF35+CG35-CH35,0))))))</f>
        <v>0</v>
      </c>
      <c r="Q35" s="3">
        <f>IF(Inputs!$B$27&lt;&gt;"Ready","PENDING INPUTS",MIN((K35+L35+M35),IF(D35&gt;C35,IF(D35=0,0,N35*C35/D35),N35+P35)))</f>
        <v>0</v>
      </c>
      <c r="R35" s="3">
        <f>IF(Inputs!$B$27&lt;&gt;"Ready","PENDING INPUTS",MAX(0,(K35+L35+M35)-Q35))</f>
        <v>0</v>
      </c>
      <c r="S35" s="3">
        <f>IF(Inputs!$B$27&lt;&gt;"Ready","PENDING INPUTS",Z34)</f>
        <v>0</v>
      </c>
      <c r="T35" s="3">
        <f>IF(Inputs!$B$27&lt;&gt;"Ready","PENDING INPUTS",IF(A35&lt;=Inputs!$B$6,ROUND(S35*Inputs!C15/12,2),0))</f>
        <v>0</v>
      </c>
      <c r="U35" s="3">
        <f>IF(Inputs!$B$27&lt;&gt;"Ready","PENDING INPUTS",IF(AND(A35&lt;=Inputs!$B$6,S35&gt;0),Inputs!G15,0))</f>
        <v>0</v>
      </c>
      <c r="V35" s="3">
        <f>IF(Inputs!$B$27&lt;&gt;"Ready","PENDING INPUTS",IF(A35&gt;Inputs!$B$6,0,MIN((S35+T35+U35),IF(Inputs!H15=1,Inputs!D15,MAX(Inputs!F15,ROUND(S35*Inputs!E15+T35+U35,2))))))</f>
        <v>0</v>
      </c>
      <c r="W35">
        <f>IF(Inputs!$B$27&lt;&gt;"Ready","PENDING INPUTS",IF(S35&lt;=0,99,1+IF(AND(K35&gt;0,OR(Inputs!C14&gt;Inputs!C15,AND(Inputs!C14=Inputs!C15,0&lt;1))),1,0)+IF(AND(AA35&gt;0,OR(Inputs!C16&gt;Inputs!C15,AND(Inputs!C16=Inputs!C15,2&lt;1))),1,0)+IF(AND(AI35&gt;0,OR(Inputs!C17&gt;Inputs!C15,AND(Inputs!C17=Inputs!C15,3&lt;1))),1,0)+IF(AND(AQ35&gt;0,OR(Inputs!C18&gt;Inputs!C15,AND(Inputs!C18=Inputs!C15,4&lt;1))),1,0)+IF(AND(AY35&gt;0,OR(Inputs!C19&gt;Inputs!C15,AND(Inputs!C19=Inputs!C15,5&lt;1))),1,0)+IF(AND(BG35&gt;0,OR(Inputs!C20&gt;Inputs!C15,AND(Inputs!C20=Inputs!C15,6&lt;1))),1,0)+IF(AND(BO35&gt;0,OR(Inputs!C21&gt;Inputs!C15,AND(Inputs!C21=Inputs!C15,7&lt;1))),1,0)+IF(AND(BW35&gt;0,OR(Inputs!C22&gt;Inputs!C15,AND(Inputs!C22=Inputs!C15,8&lt;1))),1,0)+IF(AND(CE35&gt;0,OR(Inputs!C23&gt;Inputs!C15,AND(Inputs!C23=Inputs!C15,9&lt;1))),1,0)))</f>
        <v>99</v>
      </c>
      <c r="X35" s="3">
        <f>IF(Inputs!$B$27&lt;&gt;"Ready","PENDING INPUTS",IF(A35&gt;Inputs!$B$6,0,MIN(MAX(0,(S35+T35+U35)-V35),MAX(0,C35-D35-(IF(O35&lt;W35,K35+L35+M35-N35,0)+IF(W35&lt;W35,S35+T35+U35-V35,0)+IF(AE35&lt;W35,AA35+AB35+AC35-AD35,0)+IF(AM35&lt;W35,AI35+AJ35+AK35-AL35,0)+IF(AU35&lt;W35,AQ35+AR35+AS35-AT35,0)+IF(BC35&lt;W35,AY35+AZ35+BA35-BB35,0)+IF(BK35&lt;W35,BG35+BH35+BI35-BJ35,0)+IF(BS35&lt;W35,BO35+BP35+BQ35-BR35,0)+IF(CA35&lt;W35,BW35+BX35+BY35-BZ35,0)+IF(CI35&lt;W35,CE35+CF35+CG35-CH35,0))))))</f>
        <v>0</v>
      </c>
      <c r="Y35" s="3">
        <f>IF(Inputs!$B$27&lt;&gt;"Ready","PENDING INPUTS",MIN((S35+T35+U35),IF(D35&gt;C35,IF(D35=0,0,V35*C35/D35),V35+X35)))</f>
        <v>0</v>
      </c>
      <c r="Z35" s="3">
        <f>IF(Inputs!$B$27&lt;&gt;"Ready","PENDING INPUTS",MAX(0,(S35+T35+U35)-Y35))</f>
        <v>0</v>
      </c>
      <c r="AA35" s="3">
        <f>IF(Inputs!$B$27&lt;&gt;"Ready","PENDING INPUTS",AH34)</f>
        <v>0</v>
      </c>
      <c r="AB35" s="3">
        <f>IF(Inputs!$B$27&lt;&gt;"Ready","PENDING INPUTS",IF(A35&lt;=Inputs!$B$6,ROUND(AA35*Inputs!C16/12,2),0))</f>
        <v>0</v>
      </c>
      <c r="AC35" s="3">
        <f>IF(Inputs!$B$27&lt;&gt;"Ready","PENDING INPUTS",IF(AND(A35&lt;=Inputs!$B$6,AA35&gt;0),Inputs!G16,0))</f>
        <v>0</v>
      </c>
      <c r="AD35" s="3">
        <f>IF(Inputs!$B$27&lt;&gt;"Ready","PENDING INPUTS",IF(A35&gt;Inputs!$B$6,0,MIN((AA35+AB35+AC35),IF(Inputs!H16=1,Inputs!D16,MAX(Inputs!F16,ROUND(AA35*Inputs!E16+AB35+AC35,2))))))</f>
        <v>0</v>
      </c>
      <c r="AE35">
        <f>IF(Inputs!$B$27&lt;&gt;"Ready","PENDING INPUTS",IF(AA35&lt;=0,99,1+IF(AND(K35&gt;0,OR(Inputs!C14&gt;Inputs!C16,AND(Inputs!C14=Inputs!C16,0&lt;2))),1,0)+IF(AND(S35&gt;0,OR(Inputs!C15&gt;Inputs!C16,AND(Inputs!C15=Inputs!C16,1&lt;2))),1,0)+IF(AND(AI35&gt;0,OR(Inputs!C17&gt;Inputs!C16,AND(Inputs!C17=Inputs!C16,3&lt;2))),1,0)+IF(AND(AQ35&gt;0,OR(Inputs!C18&gt;Inputs!C16,AND(Inputs!C18=Inputs!C16,4&lt;2))),1,0)+IF(AND(AY35&gt;0,OR(Inputs!C19&gt;Inputs!C16,AND(Inputs!C19=Inputs!C16,5&lt;2))),1,0)+IF(AND(BG35&gt;0,OR(Inputs!C20&gt;Inputs!C16,AND(Inputs!C20=Inputs!C16,6&lt;2))),1,0)+IF(AND(BO35&gt;0,OR(Inputs!C21&gt;Inputs!C16,AND(Inputs!C21=Inputs!C16,7&lt;2))),1,0)+IF(AND(BW35&gt;0,OR(Inputs!C22&gt;Inputs!C16,AND(Inputs!C22=Inputs!C16,8&lt;2))),1,0)+IF(AND(CE35&gt;0,OR(Inputs!C23&gt;Inputs!C16,AND(Inputs!C23=Inputs!C16,9&lt;2))),1,0)))</f>
        <v>99</v>
      </c>
      <c r="AF35" s="3">
        <f>IF(Inputs!$B$27&lt;&gt;"Ready","PENDING INPUTS",IF(A35&gt;Inputs!$B$6,0,MIN(MAX(0,(AA35+AB35+AC35)-AD35),MAX(0,C35-D35-(IF(O35&lt;AE35,K35+L35+M35-N35,0)+IF(W35&lt;AE35,S35+T35+U35-V35,0)+IF(AE35&lt;AE35,AA35+AB35+AC35-AD35,0)+IF(AM35&lt;AE35,AI35+AJ35+AK35-AL35,0)+IF(AU35&lt;AE35,AQ35+AR35+AS35-AT35,0)+IF(BC35&lt;AE35,AY35+AZ35+BA35-BB35,0)+IF(BK35&lt;AE35,BG35+BH35+BI35-BJ35,0)+IF(BS35&lt;AE35,BO35+BP35+BQ35-BR35,0)+IF(CA35&lt;AE35,BW35+BX35+BY35-BZ35,0)+IF(CI35&lt;AE35,CE35+CF35+CG35-CH35,0))))))</f>
        <v>0</v>
      </c>
      <c r="AG35" s="3">
        <f>IF(Inputs!$B$27&lt;&gt;"Ready","PENDING INPUTS",MIN((AA35+AB35+AC35),IF(D35&gt;C35,IF(D35=0,0,AD35*C35/D35),AD35+AF35)))</f>
        <v>0</v>
      </c>
      <c r="AH35" s="3">
        <f>IF(Inputs!$B$27&lt;&gt;"Ready","PENDING INPUTS",MAX(0,(AA35+AB35+AC35)-AG35))</f>
        <v>0</v>
      </c>
      <c r="AI35" s="3">
        <f>IF(Inputs!$B$27&lt;&gt;"Ready","PENDING INPUTS",AP34)</f>
        <v>0</v>
      </c>
      <c r="AJ35" s="3">
        <f>IF(Inputs!$B$27&lt;&gt;"Ready","PENDING INPUTS",IF(A35&lt;=Inputs!$B$6,ROUND(AI35*Inputs!C17/12,2),0))</f>
        <v>0</v>
      </c>
      <c r="AK35" s="3">
        <f>IF(Inputs!$B$27&lt;&gt;"Ready","PENDING INPUTS",IF(AND(A35&lt;=Inputs!$B$6,AI35&gt;0),Inputs!G17,0))</f>
        <v>0</v>
      </c>
      <c r="AL35" s="3">
        <f>IF(Inputs!$B$27&lt;&gt;"Ready","PENDING INPUTS",IF(A35&gt;Inputs!$B$6,0,MIN((AI35+AJ35+AK35),IF(Inputs!H17=1,Inputs!D17,MAX(Inputs!F17,ROUND(AI35*Inputs!E17+AJ35+AK35,2))))))</f>
        <v>0</v>
      </c>
      <c r="AM35">
        <f>IF(Inputs!$B$27&lt;&gt;"Ready","PENDING INPUTS",IF(AI35&lt;=0,99,1+IF(AND(K35&gt;0,OR(Inputs!C14&gt;Inputs!C17,AND(Inputs!C14=Inputs!C17,0&lt;3))),1,0)+IF(AND(S35&gt;0,OR(Inputs!C15&gt;Inputs!C17,AND(Inputs!C15=Inputs!C17,1&lt;3))),1,0)+IF(AND(AA35&gt;0,OR(Inputs!C16&gt;Inputs!C17,AND(Inputs!C16=Inputs!C17,2&lt;3))),1,0)+IF(AND(AQ35&gt;0,OR(Inputs!C18&gt;Inputs!C17,AND(Inputs!C18=Inputs!C17,4&lt;3))),1,0)+IF(AND(AY35&gt;0,OR(Inputs!C19&gt;Inputs!C17,AND(Inputs!C19=Inputs!C17,5&lt;3))),1,0)+IF(AND(BG35&gt;0,OR(Inputs!C20&gt;Inputs!C17,AND(Inputs!C20=Inputs!C17,6&lt;3))),1,0)+IF(AND(BO35&gt;0,OR(Inputs!C21&gt;Inputs!C17,AND(Inputs!C21=Inputs!C17,7&lt;3))),1,0)+IF(AND(BW35&gt;0,OR(Inputs!C22&gt;Inputs!C17,AND(Inputs!C22=Inputs!C17,8&lt;3))),1,0)+IF(AND(CE35&gt;0,OR(Inputs!C23&gt;Inputs!C17,AND(Inputs!C23=Inputs!C17,9&lt;3))),1,0)))</f>
        <v>99</v>
      </c>
      <c r="AN35" s="3">
        <f>IF(Inputs!$B$27&lt;&gt;"Ready","PENDING INPUTS",IF(A35&gt;Inputs!$B$6,0,MIN(MAX(0,(AI35+AJ35+AK35)-AL35),MAX(0,C35-D35-(IF(O35&lt;AM35,K35+L35+M35-N35,0)+IF(W35&lt;AM35,S35+T35+U35-V35,0)+IF(AE35&lt;AM35,AA35+AB35+AC35-AD35,0)+IF(AM35&lt;AM35,AI35+AJ35+AK35-AL35,0)+IF(AU35&lt;AM35,AQ35+AR35+AS35-AT35,0)+IF(BC35&lt;AM35,AY35+AZ35+BA35-BB35,0)+IF(BK35&lt;AM35,BG35+BH35+BI35-BJ35,0)+IF(BS35&lt;AM35,BO35+BP35+BQ35-BR35,0)+IF(CA35&lt;AM35,BW35+BX35+BY35-BZ35,0)+IF(CI35&lt;AM35,CE35+CF35+CG35-CH35,0))))))</f>
        <v>0</v>
      </c>
      <c r="AO35" s="3">
        <f>IF(Inputs!$B$27&lt;&gt;"Ready","PENDING INPUTS",MIN((AI35+AJ35+AK35),IF(D35&gt;C35,IF(D35=0,0,AL35*C35/D35),AL35+AN35)))</f>
        <v>0</v>
      </c>
      <c r="AP35" s="3">
        <f>IF(Inputs!$B$27&lt;&gt;"Ready","PENDING INPUTS",MAX(0,(AI35+AJ35+AK35)-AO35))</f>
        <v>0</v>
      </c>
      <c r="AQ35" s="3">
        <f>IF(Inputs!$B$27&lt;&gt;"Ready","PENDING INPUTS",AX34)</f>
        <v>0</v>
      </c>
      <c r="AR35" s="3">
        <f>IF(Inputs!$B$27&lt;&gt;"Ready","PENDING INPUTS",IF(A35&lt;=Inputs!$B$6,ROUND(AQ35*Inputs!C18/12,2),0))</f>
        <v>0</v>
      </c>
      <c r="AS35" s="3">
        <f>IF(Inputs!$B$27&lt;&gt;"Ready","PENDING INPUTS",IF(AND(A35&lt;=Inputs!$B$6,AQ35&gt;0),Inputs!G18,0))</f>
        <v>0</v>
      </c>
      <c r="AT35" s="3">
        <f>IF(Inputs!$B$27&lt;&gt;"Ready","PENDING INPUTS",IF(A35&gt;Inputs!$B$6,0,MIN((AQ35+AR35+AS35),IF(Inputs!H18=1,Inputs!D18,MAX(Inputs!F18,ROUND(AQ35*Inputs!E18+AR35+AS35,2))))))</f>
        <v>0</v>
      </c>
      <c r="AU35">
        <f>IF(Inputs!$B$27&lt;&gt;"Ready","PENDING INPUTS",IF(AQ35&lt;=0,99,1+IF(AND(K35&gt;0,OR(Inputs!C14&gt;Inputs!C18,AND(Inputs!C14=Inputs!C18,0&lt;4))),1,0)+IF(AND(S35&gt;0,OR(Inputs!C15&gt;Inputs!C18,AND(Inputs!C15=Inputs!C18,1&lt;4))),1,0)+IF(AND(AA35&gt;0,OR(Inputs!C16&gt;Inputs!C18,AND(Inputs!C16=Inputs!C18,2&lt;4))),1,0)+IF(AND(AI35&gt;0,OR(Inputs!C17&gt;Inputs!C18,AND(Inputs!C17=Inputs!C18,3&lt;4))),1,0)+IF(AND(AY35&gt;0,OR(Inputs!C19&gt;Inputs!C18,AND(Inputs!C19=Inputs!C18,5&lt;4))),1,0)+IF(AND(BG35&gt;0,OR(Inputs!C20&gt;Inputs!C18,AND(Inputs!C20=Inputs!C18,6&lt;4))),1,0)+IF(AND(BO35&gt;0,OR(Inputs!C21&gt;Inputs!C18,AND(Inputs!C21=Inputs!C18,7&lt;4))),1,0)+IF(AND(BW35&gt;0,OR(Inputs!C22&gt;Inputs!C18,AND(Inputs!C22=Inputs!C18,8&lt;4))),1,0)+IF(AND(CE35&gt;0,OR(Inputs!C23&gt;Inputs!C18,AND(Inputs!C23=Inputs!C18,9&lt;4))),1,0)))</f>
        <v>99</v>
      </c>
      <c r="AV35" s="3">
        <f>IF(Inputs!$B$27&lt;&gt;"Ready","PENDING INPUTS",IF(A35&gt;Inputs!$B$6,0,MIN(MAX(0,(AQ35+AR35+AS35)-AT35),MAX(0,C35-D35-(IF(O35&lt;AU35,K35+L35+M35-N35,0)+IF(W35&lt;AU35,S35+T35+U35-V35,0)+IF(AE35&lt;AU35,AA35+AB35+AC35-AD35,0)+IF(AM35&lt;AU35,AI35+AJ35+AK35-AL35,0)+IF(AU35&lt;AU35,AQ35+AR35+AS35-AT35,0)+IF(BC35&lt;AU35,AY35+AZ35+BA35-BB35,0)+IF(BK35&lt;AU35,BG35+BH35+BI35-BJ35,0)+IF(BS35&lt;AU35,BO35+BP35+BQ35-BR35,0)+IF(CA35&lt;AU35,BW35+BX35+BY35-BZ35,0)+IF(CI35&lt;AU35,CE35+CF35+CG35-CH35,0))))))</f>
        <v>0</v>
      </c>
      <c r="AW35" s="3">
        <f>IF(Inputs!$B$27&lt;&gt;"Ready","PENDING INPUTS",MIN((AQ35+AR35+AS35),IF(D35&gt;C35,IF(D35=0,0,AT35*C35/D35),AT35+AV35)))</f>
        <v>0</v>
      </c>
      <c r="AX35" s="3">
        <f>IF(Inputs!$B$27&lt;&gt;"Ready","PENDING INPUTS",MAX(0,(AQ35+AR35+AS35)-AW35))</f>
        <v>0</v>
      </c>
      <c r="AY35" s="3">
        <f>IF(Inputs!$B$27&lt;&gt;"Ready","PENDING INPUTS",BF34)</f>
        <v>0</v>
      </c>
      <c r="AZ35" s="3">
        <f>IF(Inputs!$B$27&lt;&gt;"Ready","PENDING INPUTS",IF(A35&lt;=Inputs!$B$6,ROUND(AY35*Inputs!C19/12,2),0))</f>
        <v>0</v>
      </c>
      <c r="BA35" s="3">
        <f>IF(Inputs!$B$27&lt;&gt;"Ready","PENDING INPUTS",IF(AND(A35&lt;=Inputs!$B$6,AY35&gt;0),Inputs!G19,0))</f>
        <v>0</v>
      </c>
      <c r="BB35" s="3">
        <f>IF(Inputs!$B$27&lt;&gt;"Ready","PENDING INPUTS",IF(A35&gt;Inputs!$B$6,0,MIN((AY35+AZ35+BA35),IF(Inputs!H19=1,Inputs!D19,MAX(Inputs!F19,ROUND(AY35*Inputs!E19+AZ35+BA35,2))))))</f>
        <v>0</v>
      </c>
      <c r="BC35">
        <f>IF(Inputs!$B$27&lt;&gt;"Ready","PENDING INPUTS",IF(AY35&lt;=0,99,1+IF(AND(K35&gt;0,OR(Inputs!C14&gt;Inputs!C19,AND(Inputs!C14=Inputs!C19,0&lt;5))),1,0)+IF(AND(S35&gt;0,OR(Inputs!C15&gt;Inputs!C19,AND(Inputs!C15=Inputs!C19,1&lt;5))),1,0)+IF(AND(AA35&gt;0,OR(Inputs!C16&gt;Inputs!C19,AND(Inputs!C16=Inputs!C19,2&lt;5))),1,0)+IF(AND(AI35&gt;0,OR(Inputs!C17&gt;Inputs!C19,AND(Inputs!C17=Inputs!C19,3&lt;5))),1,0)+IF(AND(AQ35&gt;0,OR(Inputs!C18&gt;Inputs!C19,AND(Inputs!C18=Inputs!C19,4&lt;5))),1,0)+IF(AND(BG35&gt;0,OR(Inputs!C20&gt;Inputs!C19,AND(Inputs!C20=Inputs!C19,6&lt;5))),1,0)+IF(AND(BO35&gt;0,OR(Inputs!C21&gt;Inputs!C19,AND(Inputs!C21=Inputs!C19,7&lt;5))),1,0)+IF(AND(BW35&gt;0,OR(Inputs!C22&gt;Inputs!C19,AND(Inputs!C22=Inputs!C19,8&lt;5))),1,0)+IF(AND(CE35&gt;0,OR(Inputs!C23&gt;Inputs!C19,AND(Inputs!C23=Inputs!C19,9&lt;5))),1,0)))</f>
        <v>99</v>
      </c>
      <c r="BD35" s="3">
        <f>IF(Inputs!$B$27&lt;&gt;"Ready","PENDING INPUTS",IF(A35&gt;Inputs!$B$6,0,MIN(MAX(0,(AY35+AZ35+BA35)-BB35),MAX(0,C35-D35-(IF(O35&lt;BC35,K35+L35+M35-N35,0)+IF(W35&lt;BC35,S35+T35+U35-V35,0)+IF(AE35&lt;BC35,AA35+AB35+AC35-AD35,0)+IF(AM35&lt;BC35,AI35+AJ35+AK35-AL35,0)+IF(AU35&lt;BC35,AQ35+AR35+AS35-AT35,0)+IF(BC35&lt;BC35,AY35+AZ35+BA35-BB35,0)+IF(BK35&lt;BC35,BG35+BH35+BI35-BJ35,0)+IF(BS35&lt;BC35,BO35+BP35+BQ35-BR35,0)+IF(CA35&lt;BC35,BW35+BX35+BY35-BZ35,0)+IF(CI35&lt;BC35,CE35+CF35+CG35-CH35,0))))))</f>
        <v>0</v>
      </c>
      <c r="BE35" s="3">
        <f>IF(Inputs!$B$27&lt;&gt;"Ready","PENDING INPUTS",MIN((AY35+AZ35+BA35),IF(D35&gt;C35,IF(D35=0,0,BB35*C35/D35),BB35+BD35)))</f>
        <v>0</v>
      </c>
      <c r="BF35" s="3">
        <f>IF(Inputs!$B$27&lt;&gt;"Ready","PENDING INPUTS",MAX(0,(AY35+AZ35+BA35)-BE35))</f>
        <v>0</v>
      </c>
      <c r="BG35" s="3">
        <f>IF(Inputs!$B$27&lt;&gt;"Ready","PENDING INPUTS",BN34)</f>
        <v>0</v>
      </c>
      <c r="BH35" s="3">
        <f>IF(Inputs!$B$27&lt;&gt;"Ready","PENDING INPUTS",IF(A35&lt;=Inputs!$B$6,ROUND(BG35*Inputs!C20/12,2),0))</f>
        <v>0</v>
      </c>
      <c r="BI35" s="3">
        <f>IF(Inputs!$B$27&lt;&gt;"Ready","PENDING INPUTS",IF(AND(A35&lt;=Inputs!$B$6,BG35&gt;0),Inputs!G20,0))</f>
        <v>0</v>
      </c>
      <c r="BJ35" s="3">
        <f>IF(Inputs!$B$27&lt;&gt;"Ready","PENDING INPUTS",IF(A35&gt;Inputs!$B$6,0,MIN((BG35+BH35+BI35),IF(Inputs!H20=1,Inputs!D20,MAX(Inputs!F20,ROUND(BG35*Inputs!E20+BH35+BI35,2))))))</f>
        <v>0</v>
      </c>
      <c r="BK35">
        <f>IF(Inputs!$B$27&lt;&gt;"Ready","PENDING INPUTS",IF(BG35&lt;=0,99,1+IF(AND(K35&gt;0,OR(Inputs!C14&gt;Inputs!C20,AND(Inputs!C14=Inputs!C20,0&lt;6))),1,0)+IF(AND(S35&gt;0,OR(Inputs!C15&gt;Inputs!C20,AND(Inputs!C15=Inputs!C20,1&lt;6))),1,0)+IF(AND(AA35&gt;0,OR(Inputs!C16&gt;Inputs!C20,AND(Inputs!C16=Inputs!C20,2&lt;6))),1,0)+IF(AND(AI35&gt;0,OR(Inputs!C17&gt;Inputs!C20,AND(Inputs!C17=Inputs!C20,3&lt;6))),1,0)+IF(AND(AQ35&gt;0,OR(Inputs!C18&gt;Inputs!C20,AND(Inputs!C18=Inputs!C20,4&lt;6))),1,0)+IF(AND(AY35&gt;0,OR(Inputs!C19&gt;Inputs!C20,AND(Inputs!C19=Inputs!C20,5&lt;6))),1,0)+IF(AND(BO35&gt;0,OR(Inputs!C21&gt;Inputs!C20,AND(Inputs!C21=Inputs!C20,7&lt;6))),1,0)+IF(AND(BW35&gt;0,OR(Inputs!C22&gt;Inputs!C20,AND(Inputs!C22=Inputs!C20,8&lt;6))),1,0)+IF(AND(CE35&gt;0,OR(Inputs!C23&gt;Inputs!C20,AND(Inputs!C23=Inputs!C20,9&lt;6))),1,0)))</f>
        <v>99</v>
      </c>
      <c r="BL35" s="3">
        <f>IF(Inputs!$B$27&lt;&gt;"Ready","PENDING INPUTS",IF(A35&gt;Inputs!$B$6,0,MIN(MAX(0,(BG35+BH35+BI35)-BJ35),MAX(0,C35-D35-(IF(O35&lt;BK35,K35+L35+M35-N35,0)+IF(W35&lt;BK35,S35+T35+U35-V35,0)+IF(AE35&lt;BK35,AA35+AB35+AC35-AD35,0)+IF(AM35&lt;BK35,AI35+AJ35+AK35-AL35,0)+IF(AU35&lt;BK35,AQ35+AR35+AS35-AT35,0)+IF(BC35&lt;BK35,AY35+AZ35+BA35-BB35,0)+IF(BK35&lt;BK35,BG35+BH35+BI35-BJ35,0)+IF(BS35&lt;BK35,BO35+BP35+BQ35-BR35,0)+IF(CA35&lt;BK35,BW35+BX35+BY35-BZ35,0)+IF(CI35&lt;BK35,CE35+CF35+CG35-CH35,0))))))</f>
        <v>0</v>
      </c>
      <c r="BM35" s="3">
        <f>IF(Inputs!$B$27&lt;&gt;"Ready","PENDING INPUTS",MIN((BG35+BH35+BI35),IF(D35&gt;C35,IF(D35=0,0,BJ35*C35/D35),BJ35+BL35)))</f>
        <v>0</v>
      </c>
      <c r="BN35" s="3">
        <f>IF(Inputs!$B$27&lt;&gt;"Ready","PENDING INPUTS",MAX(0,(BG35+BH35+BI35)-BM35))</f>
        <v>0</v>
      </c>
      <c r="BO35" s="3">
        <f>IF(Inputs!$B$27&lt;&gt;"Ready","PENDING INPUTS",BV34)</f>
        <v>0</v>
      </c>
      <c r="BP35" s="3">
        <f>IF(Inputs!$B$27&lt;&gt;"Ready","PENDING INPUTS",IF(A35&lt;=Inputs!$B$6,ROUND(BO35*Inputs!C21/12,2),0))</f>
        <v>0</v>
      </c>
      <c r="BQ35" s="3">
        <f>IF(Inputs!$B$27&lt;&gt;"Ready","PENDING INPUTS",IF(AND(A35&lt;=Inputs!$B$6,BO35&gt;0),Inputs!G21,0))</f>
        <v>0</v>
      </c>
      <c r="BR35" s="3">
        <f>IF(Inputs!$B$27&lt;&gt;"Ready","PENDING INPUTS",IF(A35&gt;Inputs!$B$6,0,MIN((BO35+BP35+BQ35),IF(Inputs!H21=1,Inputs!D21,MAX(Inputs!F21,ROUND(BO35*Inputs!E21+BP35+BQ35,2))))))</f>
        <v>0</v>
      </c>
      <c r="BS35">
        <f>IF(Inputs!$B$27&lt;&gt;"Ready","PENDING INPUTS",IF(BO35&lt;=0,99,1+IF(AND(K35&gt;0,OR(Inputs!C14&gt;Inputs!C21,AND(Inputs!C14=Inputs!C21,0&lt;7))),1,0)+IF(AND(S35&gt;0,OR(Inputs!C15&gt;Inputs!C21,AND(Inputs!C15=Inputs!C21,1&lt;7))),1,0)+IF(AND(AA35&gt;0,OR(Inputs!C16&gt;Inputs!C21,AND(Inputs!C16=Inputs!C21,2&lt;7))),1,0)+IF(AND(AI35&gt;0,OR(Inputs!C17&gt;Inputs!C21,AND(Inputs!C17=Inputs!C21,3&lt;7))),1,0)+IF(AND(AQ35&gt;0,OR(Inputs!C18&gt;Inputs!C21,AND(Inputs!C18=Inputs!C21,4&lt;7))),1,0)+IF(AND(AY35&gt;0,OR(Inputs!C19&gt;Inputs!C21,AND(Inputs!C19=Inputs!C21,5&lt;7))),1,0)+IF(AND(BG35&gt;0,OR(Inputs!C20&gt;Inputs!C21,AND(Inputs!C20=Inputs!C21,6&lt;7))),1,0)+IF(AND(BW35&gt;0,OR(Inputs!C22&gt;Inputs!C21,AND(Inputs!C22=Inputs!C21,8&lt;7))),1,0)+IF(AND(CE35&gt;0,OR(Inputs!C23&gt;Inputs!C21,AND(Inputs!C23=Inputs!C21,9&lt;7))),1,0)))</f>
        <v>99</v>
      </c>
      <c r="BT35" s="3">
        <f>IF(Inputs!$B$27&lt;&gt;"Ready","PENDING INPUTS",IF(A35&gt;Inputs!$B$6,0,MIN(MAX(0,(BO35+BP35+BQ35)-BR35),MAX(0,C35-D35-(IF(O35&lt;BS35,K35+L35+M35-N35,0)+IF(W35&lt;BS35,S35+T35+U35-V35,0)+IF(AE35&lt;BS35,AA35+AB35+AC35-AD35,0)+IF(AM35&lt;BS35,AI35+AJ35+AK35-AL35,0)+IF(AU35&lt;BS35,AQ35+AR35+AS35-AT35,0)+IF(BC35&lt;BS35,AY35+AZ35+BA35-BB35,0)+IF(BK35&lt;BS35,BG35+BH35+BI35-BJ35,0)+IF(BS35&lt;BS35,BO35+BP35+BQ35-BR35,0)+IF(CA35&lt;BS35,BW35+BX35+BY35-BZ35,0)+IF(CI35&lt;BS35,CE35+CF35+CG35-CH35,0))))))</f>
        <v>0</v>
      </c>
      <c r="BU35" s="3">
        <f>IF(Inputs!$B$27&lt;&gt;"Ready","PENDING INPUTS",MIN((BO35+BP35+BQ35),IF(D35&gt;C35,IF(D35=0,0,BR35*C35/D35),BR35+BT35)))</f>
        <v>0</v>
      </c>
      <c r="BV35" s="3">
        <f>IF(Inputs!$B$27&lt;&gt;"Ready","PENDING INPUTS",MAX(0,(BO35+BP35+BQ35)-BU35))</f>
        <v>0</v>
      </c>
      <c r="BW35" s="3">
        <f>IF(Inputs!$B$27&lt;&gt;"Ready","PENDING INPUTS",CD34)</f>
        <v>0</v>
      </c>
      <c r="BX35" s="3">
        <f>IF(Inputs!$B$27&lt;&gt;"Ready","PENDING INPUTS",IF(A35&lt;=Inputs!$B$6,ROUND(BW35*Inputs!C22/12,2),0))</f>
        <v>0</v>
      </c>
      <c r="BY35" s="3">
        <f>IF(Inputs!$B$27&lt;&gt;"Ready","PENDING INPUTS",IF(AND(A35&lt;=Inputs!$B$6,BW35&gt;0),Inputs!G22,0))</f>
        <v>0</v>
      </c>
      <c r="BZ35" s="3">
        <f>IF(Inputs!$B$27&lt;&gt;"Ready","PENDING INPUTS",IF(A35&gt;Inputs!$B$6,0,MIN((BW35+BX35+BY35),IF(Inputs!H22=1,Inputs!D22,MAX(Inputs!F22,ROUND(BW35*Inputs!E22+BX35+BY35,2))))))</f>
        <v>0</v>
      </c>
      <c r="CA35">
        <f>IF(Inputs!$B$27&lt;&gt;"Ready","PENDING INPUTS",IF(BW35&lt;=0,99,1+IF(AND(K35&gt;0,OR(Inputs!C14&gt;Inputs!C22,AND(Inputs!C14=Inputs!C22,0&lt;8))),1,0)+IF(AND(S35&gt;0,OR(Inputs!C15&gt;Inputs!C22,AND(Inputs!C15=Inputs!C22,1&lt;8))),1,0)+IF(AND(AA35&gt;0,OR(Inputs!C16&gt;Inputs!C22,AND(Inputs!C16=Inputs!C22,2&lt;8))),1,0)+IF(AND(AI35&gt;0,OR(Inputs!C17&gt;Inputs!C22,AND(Inputs!C17=Inputs!C22,3&lt;8))),1,0)+IF(AND(AQ35&gt;0,OR(Inputs!C18&gt;Inputs!C22,AND(Inputs!C18=Inputs!C22,4&lt;8))),1,0)+IF(AND(AY35&gt;0,OR(Inputs!C19&gt;Inputs!C22,AND(Inputs!C19=Inputs!C22,5&lt;8))),1,0)+IF(AND(BG35&gt;0,OR(Inputs!C20&gt;Inputs!C22,AND(Inputs!C20=Inputs!C22,6&lt;8))),1,0)+IF(AND(BO35&gt;0,OR(Inputs!C21&gt;Inputs!C22,AND(Inputs!C21=Inputs!C22,7&lt;8))),1,0)+IF(AND(CE35&gt;0,OR(Inputs!C23&gt;Inputs!C22,AND(Inputs!C23=Inputs!C22,9&lt;8))),1,0)))</f>
        <v>99</v>
      </c>
      <c r="CB35" s="3">
        <f>IF(Inputs!$B$27&lt;&gt;"Ready","PENDING INPUTS",IF(A35&gt;Inputs!$B$6,0,MIN(MAX(0,(BW35+BX35+BY35)-BZ35),MAX(0,C35-D35-(IF(O35&lt;CA35,K35+L35+M35-N35,0)+IF(W35&lt;CA35,S35+T35+U35-V35,0)+IF(AE35&lt;CA35,AA35+AB35+AC35-AD35,0)+IF(AM35&lt;CA35,AI35+AJ35+AK35-AL35,0)+IF(AU35&lt;CA35,AQ35+AR35+AS35-AT35,0)+IF(BC35&lt;CA35,AY35+AZ35+BA35-BB35,0)+IF(BK35&lt;CA35,BG35+BH35+BI35-BJ35,0)+IF(BS35&lt;CA35,BO35+BP35+BQ35-BR35,0)+IF(CA35&lt;CA35,BW35+BX35+BY35-BZ35,0)+IF(CI35&lt;CA35,CE35+CF35+CG35-CH35,0))))))</f>
        <v>0</v>
      </c>
      <c r="CC35" s="3">
        <f>IF(Inputs!$B$27&lt;&gt;"Ready","PENDING INPUTS",MIN((BW35+BX35+BY35),IF(D35&gt;C35,IF(D35=0,0,BZ35*C35/D35),BZ35+CB35)))</f>
        <v>0</v>
      </c>
      <c r="CD35" s="3">
        <f>IF(Inputs!$B$27&lt;&gt;"Ready","PENDING INPUTS",MAX(0,(BW35+BX35+BY35)-CC35))</f>
        <v>0</v>
      </c>
      <c r="CE35" s="3">
        <f>IF(Inputs!$B$27&lt;&gt;"Ready","PENDING INPUTS",CL34)</f>
        <v>0</v>
      </c>
      <c r="CF35" s="3">
        <f>IF(Inputs!$B$27&lt;&gt;"Ready","PENDING INPUTS",IF(A35&lt;=Inputs!$B$6,ROUND(CE35*Inputs!C23/12,2),0))</f>
        <v>0</v>
      </c>
      <c r="CG35" s="3">
        <f>IF(Inputs!$B$27&lt;&gt;"Ready","PENDING INPUTS",IF(AND(A35&lt;=Inputs!$B$6,CE35&gt;0),Inputs!G23,0))</f>
        <v>0</v>
      </c>
      <c r="CH35" s="3">
        <f>IF(Inputs!$B$27&lt;&gt;"Ready","PENDING INPUTS",IF(A35&gt;Inputs!$B$6,0,MIN((CE35+CF35+CG35),IF(Inputs!H23=1,Inputs!D23,MAX(Inputs!F23,ROUND(CE35*Inputs!E23+CF35+CG35,2))))))</f>
        <v>0</v>
      </c>
      <c r="CI35">
        <f>IF(Inputs!$B$27&lt;&gt;"Ready","PENDING INPUTS",IF(CE35&lt;=0,99,1+IF(AND(K35&gt;0,OR(Inputs!C14&gt;Inputs!C23,AND(Inputs!C14=Inputs!C23,0&lt;9))),1,0)+IF(AND(S35&gt;0,OR(Inputs!C15&gt;Inputs!C23,AND(Inputs!C15=Inputs!C23,1&lt;9))),1,0)+IF(AND(AA35&gt;0,OR(Inputs!C16&gt;Inputs!C23,AND(Inputs!C16=Inputs!C23,2&lt;9))),1,0)+IF(AND(AI35&gt;0,OR(Inputs!C17&gt;Inputs!C23,AND(Inputs!C17=Inputs!C23,3&lt;9))),1,0)+IF(AND(AQ35&gt;0,OR(Inputs!C18&gt;Inputs!C23,AND(Inputs!C18=Inputs!C23,4&lt;9))),1,0)+IF(AND(AY35&gt;0,OR(Inputs!C19&gt;Inputs!C23,AND(Inputs!C19=Inputs!C23,5&lt;9))),1,0)+IF(AND(BG35&gt;0,OR(Inputs!C20&gt;Inputs!C23,AND(Inputs!C20=Inputs!C23,6&lt;9))),1,0)+IF(AND(BO35&gt;0,OR(Inputs!C21&gt;Inputs!C23,AND(Inputs!C21=Inputs!C23,7&lt;9))),1,0)+IF(AND(BW35&gt;0,OR(Inputs!C22&gt;Inputs!C23,AND(Inputs!C22=Inputs!C23,8&lt;9))),1,0)))</f>
        <v>99</v>
      </c>
      <c r="CJ35" s="3">
        <f>IF(Inputs!$B$27&lt;&gt;"Ready","PENDING INPUTS",IF(A35&gt;Inputs!$B$6,0,MIN(MAX(0,(CE35+CF35+CG35)-CH35),MAX(0,C35-D35-(IF(O35&lt;CI35,K35+L35+M35-N35,0)+IF(W35&lt;CI35,S35+T35+U35-V35,0)+IF(AE35&lt;CI35,AA35+AB35+AC35-AD35,0)+IF(AM35&lt;CI35,AI35+AJ35+AK35-AL35,0)+IF(AU35&lt;CI35,AQ35+AR35+AS35-AT35,0)+IF(BC35&lt;CI35,AY35+AZ35+BA35-BB35,0)+IF(BK35&lt;CI35,BG35+BH35+BI35-BJ35,0)+IF(BS35&lt;CI35,BO35+BP35+BQ35-BR35,0)+IF(CA35&lt;CI35,BW35+BX35+BY35-BZ35,0)+IF(CI35&lt;CI35,CE35+CF35+CG35-CH35,0))))))</f>
        <v>0</v>
      </c>
      <c r="CK35" s="3">
        <f>IF(Inputs!$B$27&lt;&gt;"Ready","PENDING INPUTS",MIN((CE35+CF35+CG35),IF(D35&gt;C35,IF(D35=0,0,CH35*C35/D35),CH35+CJ35)))</f>
        <v>0</v>
      </c>
      <c r="CL35" s="3">
        <f>IF(Inputs!$B$27&lt;&gt;"Ready","PENDING INPUTS",MAX(0,(CE35+CF35+CG35)-CK35))</f>
        <v>0</v>
      </c>
    </row>
    <row r="36" spans="1:90" ht="27.95" customHeight="1" x14ac:dyDescent="0.25">
      <c r="A36">
        <v>32</v>
      </c>
      <c r="B36" s="13">
        <f>IF(Inputs!$B$27&lt;&gt;"Ready","PENDING INPUTS",EDATE(Inputs!$B$5,A36-1))</f>
        <v>47239</v>
      </c>
      <c r="C36" s="3">
        <f>IF(Inputs!$B$27&lt;&gt;"Ready","PENDING INPUTS",IF(A36&lt;=Inputs!$B$6,MAX(0,Inputs!$B$4+IF(A36=Inputs!$B$7,Inputs!$B$8,0)+IF(A36=Inputs!$B$9,Inputs!$B$10,0)),0))</f>
        <v>0</v>
      </c>
      <c r="D36" s="3">
        <f>IF(Inputs!$B$27&lt;&gt;"Ready","PENDING INPUTS",SUM(N36,V36,AD36,AL36,AT36,BB36,BJ36,BR36,BZ36,CH36))</f>
        <v>0</v>
      </c>
      <c r="E36" s="3">
        <f>IF(Inputs!$B$27&lt;&gt;"Ready","PENDING INPUTS",MAX(0,D36-C36))</f>
        <v>0</v>
      </c>
      <c r="F36" s="3">
        <f>IF(Inputs!$B$27&lt;&gt;"Ready","PENDING INPUTS",SUM(Q36,Y36,AG36,AO36,AW36,BE36,BM36,BU36,CC36,CK36))</f>
        <v>0</v>
      </c>
      <c r="G36" s="3">
        <f>IF(Inputs!$B$27&lt;&gt;"Ready","PENDING INPUTS",SUM(L36,T36,AB36,AJ36,AR36,AZ36,BH36,BP36,BX36,CF36))</f>
        <v>0</v>
      </c>
      <c r="H36" s="3">
        <f>IF(Inputs!$B$27&lt;&gt;"Ready","PENDING INPUTS",SUM(M36,U36,AC36,AK36,AS36,BA36,BI36,BQ36,BY36,CG36))</f>
        <v>0</v>
      </c>
      <c r="I36" s="3">
        <f>IF(Inputs!$B$27&lt;&gt;"Ready","PENDING INPUTS",SUM(R36,Z36,AH36,AP36,AX36,BF36,BN36,BV36,CD36,CL36))</f>
        <v>0</v>
      </c>
      <c r="J36" t="str">
        <f>IF(Inputs!$B$27&lt;&gt;"Ready","PENDING INPUTS",IF(A36&gt;Inputs!$B$6,"Beyond horizon",IF(E36&gt;0.005,"MINIMUM SHORTFALL",IF(I36&lt;0.005,"Paid off","In progress"))))</f>
        <v>Paid off</v>
      </c>
      <c r="K36" s="3">
        <f>IF(Inputs!$B$27&lt;&gt;"Ready","PENDING INPUTS",R35)</f>
        <v>0</v>
      </c>
      <c r="L36" s="3">
        <f>IF(Inputs!$B$27&lt;&gt;"Ready","PENDING INPUTS",IF(A36&lt;=Inputs!$B$6,ROUND(K36*Inputs!C14/12,2),0))</f>
        <v>0</v>
      </c>
      <c r="M36" s="3">
        <f>IF(Inputs!$B$27&lt;&gt;"Ready","PENDING INPUTS",IF(AND(A36&lt;=Inputs!$B$6,K36&gt;0),Inputs!G14,0))</f>
        <v>0</v>
      </c>
      <c r="N36" s="3">
        <f>IF(Inputs!$B$27&lt;&gt;"Ready","PENDING INPUTS",IF(A36&gt;Inputs!$B$6,0,MIN((K36+L36+M36),IF(Inputs!H14=1,Inputs!D14,MAX(Inputs!F14,ROUND(K36*Inputs!E14+L36+M36,2))))))</f>
        <v>0</v>
      </c>
      <c r="O36">
        <f>IF(Inputs!$B$27&lt;&gt;"Ready","PENDING INPUTS",IF(K36&lt;=0,99,1+IF(AND(S36&gt;0,OR(Inputs!C15&gt;Inputs!C14,AND(Inputs!C15=Inputs!C14,1&lt;0))),1,0)+IF(AND(AA36&gt;0,OR(Inputs!C16&gt;Inputs!C14,AND(Inputs!C16=Inputs!C14,2&lt;0))),1,0)+IF(AND(AI36&gt;0,OR(Inputs!C17&gt;Inputs!C14,AND(Inputs!C17=Inputs!C14,3&lt;0))),1,0)+IF(AND(AQ36&gt;0,OR(Inputs!C18&gt;Inputs!C14,AND(Inputs!C18=Inputs!C14,4&lt;0))),1,0)+IF(AND(AY36&gt;0,OR(Inputs!C19&gt;Inputs!C14,AND(Inputs!C19=Inputs!C14,5&lt;0))),1,0)+IF(AND(BG36&gt;0,OR(Inputs!C20&gt;Inputs!C14,AND(Inputs!C20=Inputs!C14,6&lt;0))),1,0)+IF(AND(BO36&gt;0,OR(Inputs!C21&gt;Inputs!C14,AND(Inputs!C21=Inputs!C14,7&lt;0))),1,0)+IF(AND(BW36&gt;0,OR(Inputs!C22&gt;Inputs!C14,AND(Inputs!C22=Inputs!C14,8&lt;0))),1,0)+IF(AND(CE36&gt;0,OR(Inputs!C23&gt;Inputs!C14,AND(Inputs!C23=Inputs!C14,9&lt;0))),1,0)))</f>
        <v>99</v>
      </c>
      <c r="P36" s="3">
        <f>IF(Inputs!$B$27&lt;&gt;"Ready","PENDING INPUTS",IF(A36&gt;Inputs!$B$6,0,MIN(MAX(0,(K36+L36+M36)-N36),MAX(0,C36-D36-(IF(O36&lt;O36,K36+L36+M36-N36,0)+IF(W36&lt;O36,S36+T36+U36-V36,0)+IF(AE36&lt;O36,AA36+AB36+AC36-AD36,0)+IF(AM36&lt;O36,AI36+AJ36+AK36-AL36,0)+IF(AU36&lt;O36,AQ36+AR36+AS36-AT36,0)+IF(BC36&lt;O36,AY36+AZ36+BA36-BB36,0)+IF(BK36&lt;O36,BG36+BH36+BI36-BJ36,0)+IF(BS36&lt;O36,BO36+BP36+BQ36-BR36,0)+IF(CA36&lt;O36,BW36+BX36+BY36-BZ36,0)+IF(CI36&lt;O36,CE36+CF36+CG36-CH36,0))))))</f>
        <v>0</v>
      </c>
      <c r="Q36" s="3">
        <f>IF(Inputs!$B$27&lt;&gt;"Ready","PENDING INPUTS",MIN((K36+L36+M36),IF(D36&gt;C36,IF(D36=0,0,N36*C36/D36),N36+P36)))</f>
        <v>0</v>
      </c>
      <c r="R36" s="3">
        <f>IF(Inputs!$B$27&lt;&gt;"Ready","PENDING INPUTS",MAX(0,(K36+L36+M36)-Q36))</f>
        <v>0</v>
      </c>
      <c r="S36" s="3">
        <f>IF(Inputs!$B$27&lt;&gt;"Ready","PENDING INPUTS",Z35)</f>
        <v>0</v>
      </c>
      <c r="T36" s="3">
        <f>IF(Inputs!$B$27&lt;&gt;"Ready","PENDING INPUTS",IF(A36&lt;=Inputs!$B$6,ROUND(S36*Inputs!C15/12,2),0))</f>
        <v>0</v>
      </c>
      <c r="U36" s="3">
        <f>IF(Inputs!$B$27&lt;&gt;"Ready","PENDING INPUTS",IF(AND(A36&lt;=Inputs!$B$6,S36&gt;0),Inputs!G15,0))</f>
        <v>0</v>
      </c>
      <c r="V36" s="3">
        <f>IF(Inputs!$B$27&lt;&gt;"Ready","PENDING INPUTS",IF(A36&gt;Inputs!$B$6,0,MIN((S36+T36+U36),IF(Inputs!H15=1,Inputs!D15,MAX(Inputs!F15,ROUND(S36*Inputs!E15+T36+U36,2))))))</f>
        <v>0</v>
      </c>
      <c r="W36">
        <f>IF(Inputs!$B$27&lt;&gt;"Ready","PENDING INPUTS",IF(S36&lt;=0,99,1+IF(AND(K36&gt;0,OR(Inputs!C14&gt;Inputs!C15,AND(Inputs!C14=Inputs!C15,0&lt;1))),1,0)+IF(AND(AA36&gt;0,OR(Inputs!C16&gt;Inputs!C15,AND(Inputs!C16=Inputs!C15,2&lt;1))),1,0)+IF(AND(AI36&gt;0,OR(Inputs!C17&gt;Inputs!C15,AND(Inputs!C17=Inputs!C15,3&lt;1))),1,0)+IF(AND(AQ36&gt;0,OR(Inputs!C18&gt;Inputs!C15,AND(Inputs!C18=Inputs!C15,4&lt;1))),1,0)+IF(AND(AY36&gt;0,OR(Inputs!C19&gt;Inputs!C15,AND(Inputs!C19=Inputs!C15,5&lt;1))),1,0)+IF(AND(BG36&gt;0,OR(Inputs!C20&gt;Inputs!C15,AND(Inputs!C20=Inputs!C15,6&lt;1))),1,0)+IF(AND(BO36&gt;0,OR(Inputs!C21&gt;Inputs!C15,AND(Inputs!C21=Inputs!C15,7&lt;1))),1,0)+IF(AND(BW36&gt;0,OR(Inputs!C22&gt;Inputs!C15,AND(Inputs!C22=Inputs!C15,8&lt;1))),1,0)+IF(AND(CE36&gt;0,OR(Inputs!C23&gt;Inputs!C15,AND(Inputs!C23=Inputs!C15,9&lt;1))),1,0)))</f>
        <v>99</v>
      </c>
      <c r="X36" s="3">
        <f>IF(Inputs!$B$27&lt;&gt;"Ready","PENDING INPUTS",IF(A36&gt;Inputs!$B$6,0,MIN(MAX(0,(S36+T36+U36)-V36),MAX(0,C36-D36-(IF(O36&lt;W36,K36+L36+M36-N36,0)+IF(W36&lt;W36,S36+T36+U36-V36,0)+IF(AE36&lt;W36,AA36+AB36+AC36-AD36,0)+IF(AM36&lt;W36,AI36+AJ36+AK36-AL36,0)+IF(AU36&lt;W36,AQ36+AR36+AS36-AT36,0)+IF(BC36&lt;W36,AY36+AZ36+BA36-BB36,0)+IF(BK36&lt;W36,BG36+BH36+BI36-BJ36,0)+IF(BS36&lt;W36,BO36+BP36+BQ36-BR36,0)+IF(CA36&lt;W36,BW36+BX36+BY36-BZ36,0)+IF(CI36&lt;W36,CE36+CF36+CG36-CH36,0))))))</f>
        <v>0</v>
      </c>
      <c r="Y36" s="3">
        <f>IF(Inputs!$B$27&lt;&gt;"Ready","PENDING INPUTS",MIN((S36+T36+U36),IF(D36&gt;C36,IF(D36=0,0,V36*C36/D36),V36+X36)))</f>
        <v>0</v>
      </c>
      <c r="Z36" s="3">
        <f>IF(Inputs!$B$27&lt;&gt;"Ready","PENDING INPUTS",MAX(0,(S36+T36+U36)-Y36))</f>
        <v>0</v>
      </c>
      <c r="AA36" s="3">
        <f>IF(Inputs!$B$27&lt;&gt;"Ready","PENDING INPUTS",AH35)</f>
        <v>0</v>
      </c>
      <c r="AB36" s="3">
        <f>IF(Inputs!$B$27&lt;&gt;"Ready","PENDING INPUTS",IF(A36&lt;=Inputs!$B$6,ROUND(AA36*Inputs!C16/12,2),0))</f>
        <v>0</v>
      </c>
      <c r="AC36" s="3">
        <f>IF(Inputs!$B$27&lt;&gt;"Ready","PENDING INPUTS",IF(AND(A36&lt;=Inputs!$B$6,AA36&gt;0),Inputs!G16,0))</f>
        <v>0</v>
      </c>
      <c r="AD36" s="3">
        <f>IF(Inputs!$B$27&lt;&gt;"Ready","PENDING INPUTS",IF(A36&gt;Inputs!$B$6,0,MIN((AA36+AB36+AC36),IF(Inputs!H16=1,Inputs!D16,MAX(Inputs!F16,ROUND(AA36*Inputs!E16+AB36+AC36,2))))))</f>
        <v>0</v>
      </c>
      <c r="AE36">
        <f>IF(Inputs!$B$27&lt;&gt;"Ready","PENDING INPUTS",IF(AA36&lt;=0,99,1+IF(AND(K36&gt;0,OR(Inputs!C14&gt;Inputs!C16,AND(Inputs!C14=Inputs!C16,0&lt;2))),1,0)+IF(AND(S36&gt;0,OR(Inputs!C15&gt;Inputs!C16,AND(Inputs!C15=Inputs!C16,1&lt;2))),1,0)+IF(AND(AI36&gt;0,OR(Inputs!C17&gt;Inputs!C16,AND(Inputs!C17=Inputs!C16,3&lt;2))),1,0)+IF(AND(AQ36&gt;0,OR(Inputs!C18&gt;Inputs!C16,AND(Inputs!C18=Inputs!C16,4&lt;2))),1,0)+IF(AND(AY36&gt;0,OR(Inputs!C19&gt;Inputs!C16,AND(Inputs!C19=Inputs!C16,5&lt;2))),1,0)+IF(AND(BG36&gt;0,OR(Inputs!C20&gt;Inputs!C16,AND(Inputs!C20=Inputs!C16,6&lt;2))),1,0)+IF(AND(BO36&gt;0,OR(Inputs!C21&gt;Inputs!C16,AND(Inputs!C21=Inputs!C16,7&lt;2))),1,0)+IF(AND(BW36&gt;0,OR(Inputs!C22&gt;Inputs!C16,AND(Inputs!C22=Inputs!C16,8&lt;2))),1,0)+IF(AND(CE36&gt;0,OR(Inputs!C23&gt;Inputs!C16,AND(Inputs!C23=Inputs!C16,9&lt;2))),1,0)))</f>
        <v>99</v>
      </c>
      <c r="AF36" s="3">
        <f>IF(Inputs!$B$27&lt;&gt;"Ready","PENDING INPUTS",IF(A36&gt;Inputs!$B$6,0,MIN(MAX(0,(AA36+AB36+AC36)-AD36),MAX(0,C36-D36-(IF(O36&lt;AE36,K36+L36+M36-N36,0)+IF(W36&lt;AE36,S36+T36+U36-V36,0)+IF(AE36&lt;AE36,AA36+AB36+AC36-AD36,0)+IF(AM36&lt;AE36,AI36+AJ36+AK36-AL36,0)+IF(AU36&lt;AE36,AQ36+AR36+AS36-AT36,0)+IF(BC36&lt;AE36,AY36+AZ36+BA36-BB36,0)+IF(BK36&lt;AE36,BG36+BH36+BI36-BJ36,0)+IF(BS36&lt;AE36,BO36+BP36+BQ36-BR36,0)+IF(CA36&lt;AE36,BW36+BX36+BY36-BZ36,0)+IF(CI36&lt;AE36,CE36+CF36+CG36-CH36,0))))))</f>
        <v>0</v>
      </c>
      <c r="AG36" s="3">
        <f>IF(Inputs!$B$27&lt;&gt;"Ready","PENDING INPUTS",MIN((AA36+AB36+AC36),IF(D36&gt;C36,IF(D36=0,0,AD36*C36/D36),AD36+AF36)))</f>
        <v>0</v>
      </c>
      <c r="AH36" s="3">
        <f>IF(Inputs!$B$27&lt;&gt;"Ready","PENDING INPUTS",MAX(0,(AA36+AB36+AC36)-AG36))</f>
        <v>0</v>
      </c>
      <c r="AI36" s="3">
        <f>IF(Inputs!$B$27&lt;&gt;"Ready","PENDING INPUTS",AP35)</f>
        <v>0</v>
      </c>
      <c r="AJ36" s="3">
        <f>IF(Inputs!$B$27&lt;&gt;"Ready","PENDING INPUTS",IF(A36&lt;=Inputs!$B$6,ROUND(AI36*Inputs!C17/12,2),0))</f>
        <v>0</v>
      </c>
      <c r="AK36" s="3">
        <f>IF(Inputs!$B$27&lt;&gt;"Ready","PENDING INPUTS",IF(AND(A36&lt;=Inputs!$B$6,AI36&gt;0),Inputs!G17,0))</f>
        <v>0</v>
      </c>
      <c r="AL36" s="3">
        <f>IF(Inputs!$B$27&lt;&gt;"Ready","PENDING INPUTS",IF(A36&gt;Inputs!$B$6,0,MIN((AI36+AJ36+AK36),IF(Inputs!H17=1,Inputs!D17,MAX(Inputs!F17,ROUND(AI36*Inputs!E17+AJ36+AK36,2))))))</f>
        <v>0</v>
      </c>
      <c r="AM36">
        <f>IF(Inputs!$B$27&lt;&gt;"Ready","PENDING INPUTS",IF(AI36&lt;=0,99,1+IF(AND(K36&gt;0,OR(Inputs!C14&gt;Inputs!C17,AND(Inputs!C14=Inputs!C17,0&lt;3))),1,0)+IF(AND(S36&gt;0,OR(Inputs!C15&gt;Inputs!C17,AND(Inputs!C15=Inputs!C17,1&lt;3))),1,0)+IF(AND(AA36&gt;0,OR(Inputs!C16&gt;Inputs!C17,AND(Inputs!C16=Inputs!C17,2&lt;3))),1,0)+IF(AND(AQ36&gt;0,OR(Inputs!C18&gt;Inputs!C17,AND(Inputs!C18=Inputs!C17,4&lt;3))),1,0)+IF(AND(AY36&gt;0,OR(Inputs!C19&gt;Inputs!C17,AND(Inputs!C19=Inputs!C17,5&lt;3))),1,0)+IF(AND(BG36&gt;0,OR(Inputs!C20&gt;Inputs!C17,AND(Inputs!C20=Inputs!C17,6&lt;3))),1,0)+IF(AND(BO36&gt;0,OR(Inputs!C21&gt;Inputs!C17,AND(Inputs!C21=Inputs!C17,7&lt;3))),1,0)+IF(AND(BW36&gt;0,OR(Inputs!C22&gt;Inputs!C17,AND(Inputs!C22=Inputs!C17,8&lt;3))),1,0)+IF(AND(CE36&gt;0,OR(Inputs!C23&gt;Inputs!C17,AND(Inputs!C23=Inputs!C17,9&lt;3))),1,0)))</f>
        <v>99</v>
      </c>
      <c r="AN36" s="3">
        <f>IF(Inputs!$B$27&lt;&gt;"Ready","PENDING INPUTS",IF(A36&gt;Inputs!$B$6,0,MIN(MAX(0,(AI36+AJ36+AK36)-AL36),MAX(0,C36-D36-(IF(O36&lt;AM36,K36+L36+M36-N36,0)+IF(W36&lt;AM36,S36+T36+U36-V36,0)+IF(AE36&lt;AM36,AA36+AB36+AC36-AD36,0)+IF(AM36&lt;AM36,AI36+AJ36+AK36-AL36,0)+IF(AU36&lt;AM36,AQ36+AR36+AS36-AT36,0)+IF(BC36&lt;AM36,AY36+AZ36+BA36-BB36,0)+IF(BK36&lt;AM36,BG36+BH36+BI36-BJ36,0)+IF(BS36&lt;AM36,BO36+BP36+BQ36-BR36,0)+IF(CA36&lt;AM36,BW36+BX36+BY36-BZ36,0)+IF(CI36&lt;AM36,CE36+CF36+CG36-CH36,0))))))</f>
        <v>0</v>
      </c>
      <c r="AO36" s="3">
        <f>IF(Inputs!$B$27&lt;&gt;"Ready","PENDING INPUTS",MIN((AI36+AJ36+AK36),IF(D36&gt;C36,IF(D36=0,0,AL36*C36/D36),AL36+AN36)))</f>
        <v>0</v>
      </c>
      <c r="AP36" s="3">
        <f>IF(Inputs!$B$27&lt;&gt;"Ready","PENDING INPUTS",MAX(0,(AI36+AJ36+AK36)-AO36))</f>
        <v>0</v>
      </c>
      <c r="AQ36" s="3">
        <f>IF(Inputs!$B$27&lt;&gt;"Ready","PENDING INPUTS",AX35)</f>
        <v>0</v>
      </c>
      <c r="AR36" s="3">
        <f>IF(Inputs!$B$27&lt;&gt;"Ready","PENDING INPUTS",IF(A36&lt;=Inputs!$B$6,ROUND(AQ36*Inputs!C18/12,2),0))</f>
        <v>0</v>
      </c>
      <c r="AS36" s="3">
        <f>IF(Inputs!$B$27&lt;&gt;"Ready","PENDING INPUTS",IF(AND(A36&lt;=Inputs!$B$6,AQ36&gt;0),Inputs!G18,0))</f>
        <v>0</v>
      </c>
      <c r="AT36" s="3">
        <f>IF(Inputs!$B$27&lt;&gt;"Ready","PENDING INPUTS",IF(A36&gt;Inputs!$B$6,0,MIN((AQ36+AR36+AS36),IF(Inputs!H18=1,Inputs!D18,MAX(Inputs!F18,ROUND(AQ36*Inputs!E18+AR36+AS36,2))))))</f>
        <v>0</v>
      </c>
      <c r="AU36">
        <f>IF(Inputs!$B$27&lt;&gt;"Ready","PENDING INPUTS",IF(AQ36&lt;=0,99,1+IF(AND(K36&gt;0,OR(Inputs!C14&gt;Inputs!C18,AND(Inputs!C14=Inputs!C18,0&lt;4))),1,0)+IF(AND(S36&gt;0,OR(Inputs!C15&gt;Inputs!C18,AND(Inputs!C15=Inputs!C18,1&lt;4))),1,0)+IF(AND(AA36&gt;0,OR(Inputs!C16&gt;Inputs!C18,AND(Inputs!C16=Inputs!C18,2&lt;4))),1,0)+IF(AND(AI36&gt;0,OR(Inputs!C17&gt;Inputs!C18,AND(Inputs!C17=Inputs!C18,3&lt;4))),1,0)+IF(AND(AY36&gt;0,OR(Inputs!C19&gt;Inputs!C18,AND(Inputs!C19=Inputs!C18,5&lt;4))),1,0)+IF(AND(BG36&gt;0,OR(Inputs!C20&gt;Inputs!C18,AND(Inputs!C20=Inputs!C18,6&lt;4))),1,0)+IF(AND(BO36&gt;0,OR(Inputs!C21&gt;Inputs!C18,AND(Inputs!C21=Inputs!C18,7&lt;4))),1,0)+IF(AND(BW36&gt;0,OR(Inputs!C22&gt;Inputs!C18,AND(Inputs!C22=Inputs!C18,8&lt;4))),1,0)+IF(AND(CE36&gt;0,OR(Inputs!C23&gt;Inputs!C18,AND(Inputs!C23=Inputs!C18,9&lt;4))),1,0)))</f>
        <v>99</v>
      </c>
      <c r="AV36" s="3">
        <f>IF(Inputs!$B$27&lt;&gt;"Ready","PENDING INPUTS",IF(A36&gt;Inputs!$B$6,0,MIN(MAX(0,(AQ36+AR36+AS36)-AT36),MAX(0,C36-D36-(IF(O36&lt;AU36,K36+L36+M36-N36,0)+IF(W36&lt;AU36,S36+T36+U36-V36,0)+IF(AE36&lt;AU36,AA36+AB36+AC36-AD36,0)+IF(AM36&lt;AU36,AI36+AJ36+AK36-AL36,0)+IF(AU36&lt;AU36,AQ36+AR36+AS36-AT36,0)+IF(BC36&lt;AU36,AY36+AZ36+BA36-BB36,0)+IF(BK36&lt;AU36,BG36+BH36+BI36-BJ36,0)+IF(BS36&lt;AU36,BO36+BP36+BQ36-BR36,0)+IF(CA36&lt;AU36,BW36+BX36+BY36-BZ36,0)+IF(CI36&lt;AU36,CE36+CF36+CG36-CH36,0))))))</f>
        <v>0</v>
      </c>
      <c r="AW36" s="3">
        <f>IF(Inputs!$B$27&lt;&gt;"Ready","PENDING INPUTS",MIN((AQ36+AR36+AS36),IF(D36&gt;C36,IF(D36=0,0,AT36*C36/D36),AT36+AV36)))</f>
        <v>0</v>
      </c>
      <c r="AX36" s="3">
        <f>IF(Inputs!$B$27&lt;&gt;"Ready","PENDING INPUTS",MAX(0,(AQ36+AR36+AS36)-AW36))</f>
        <v>0</v>
      </c>
      <c r="AY36" s="3">
        <f>IF(Inputs!$B$27&lt;&gt;"Ready","PENDING INPUTS",BF35)</f>
        <v>0</v>
      </c>
      <c r="AZ36" s="3">
        <f>IF(Inputs!$B$27&lt;&gt;"Ready","PENDING INPUTS",IF(A36&lt;=Inputs!$B$6,ROUND(AY36*Inputs!C19/12,2),0))</f>
        <v>0</v>
      </c>
      <c r="BA36" s="3">
        <f>IF(Inputs!$B$27&lt;&gt;"Ready","PENDING INPUTS",IF(AND(A36&lt;=Inputs!$B$6,AY36&gt;0),Inputs!G19,0))</f>
        <v>0</v>
      </c>
      <c r="BB36" s="3">
        <f>IF(Inputs!$B$27&lt;&gt;"Ready","PENDING INPUTS",IF(A36&gt;Inputs!$B$6,0,MIN((AY36+AZ36+BA36),IF(Inputs!H19=1,Inputs!D19,MAX(Inputs!F19,ROUND(AY36*Inputs!E19+AZ36+BA36,2))))))</f>
        <v>0</v>
      </c>
      <c r="BC36">
        <f>IF(Inputs!$B$27&lt;&gt;"Ready","PENDING INPUTS",IF(AY36&lt;=0,99,1+IF(AND(K36&gt;0,OR(Inputs!C14&gt;Inputs!C19,AND(Inputs!C14=Inputs!C19,0&lt;5))),1,0)+IF(AND(S36&gt;0,OR(Inputs!C15&gt;Inputs!C19,AND(Inputs!C15=Inputs!C19,1&lt;5))),1,0)+IF(AND(AA36&gt;0,OR(Inputs!C16&gt;Inputs!C19,AND(Inputs!C16=Inputs!C19,2&lt;5))),1,0)+IF(AND(AI36&gt;0,OR(Inputs!C17&gt;Inputs!C19,AND(Inputs!C17=Inputs!C19,3&lt;5))),1,0)+IF(AND(AQ36&gt;0,OR(Inputs!C18&gt;Inputs!C19,AND(Inputs!C18=Inputs!C19,4&lt;5))),1,0)+IF(AND(BG36&gt;0,OR(Inputs!C20&gt;Inputs!C19,AND(Inputs!C20=Inputs!C19,6&lt;5))),1,0)+IF(AND(BO36&gt;0,OR(Inputs!C21&gt;Inputs!C19,AND(Inputs!C21=Inputs!C19,7&lt;5))),1,0)+IF(AND(BW36&gt;0,OR(Inputs!C22&gt;Inputs!C19,AND(Inputs!C22=Inputs!C19,8&lt;5))),1,0)+IF(AND(CE36&gt;0,OR(Inputs!C23&gt;Inputs!C19,AND(Inputs!C23=Inputs!C19,9&lt;5))),1,0)))</f>
        <v>99</v>
      </c>
      <c r="BD36" s="3">
        <f>IF(Inputs!$B$27&lt;&gt;"Ready","PENDING INPUTS",IF(A36&gt;Inputs!$B$6,0,MIN(MAX(0,(AY36+AZ36+BA36)-BB36),MAX(0,C36-D36-(IF(O36&lt;BC36,K36+L36+M36-N36,0)+IF(W36&lt;BC36,S36+T36+U36-V36,0)+IF(AE36&lt;BC36,AA36+AB36+AC36-AD36,0)+IF(AM36&lt;BC36,AI36+AJ36+AK36-AL36,0)+IF(AU36&lt;BC36,AQ36+AR36+AS36-AT36,0)+IF(BC36&lt;BC36,AY36+AZ36+BA36-BB36,0)+IF(BK36&lt;BC36,BG36+BH36+BI36-BJ36,0)+IF(BS36&lt;BC36,BO36+BP36+BQ36-BR36,0)+IF(CA36&lt;BC36,BW36+BX36+BY36-BZ36,0)+IF(CI36&lt;BC36,CE36+CF36+CG36-CH36,0))))))</f>
        <v>0</v>
      </c>
      <c r="BE36" s="3">
        <f>IF(Inputs!$B$27&lt;&gt;"Ready","PENDING INPUTS",MIN((AY36+AZ36+BA36),IF(D36&gt;C36,IF(D36=0,0,BB36*C36/D36),BB36+BD36)))</f>
        <v>0</v>
      </c>
      <c r="BF36" s="3">
        <f>IF(Inputs!$B$27&lt;&gt;"Ready","PENDING INPUTS",MAX(0,(AY36+AZ36+BA36)-BE36))</f>
        <v>0</v>
      </c>
      <c r="BG36" s="3">
        <f>IF(Inputs!$B$27&lt;&gt;"Ready","PENDING INPUTS",BN35)</f>
        <v>0</v>
      </c>
      <c r="BH36" s="3">
        <f>IF(Inputs!$B$27&lt;&gt;"Ready","PENDING INPUTS",IF(A36&lt;=Inputs!$B$6,ROUND(BG36*Inputs!C20/12,2),0))</f>
        <v>0</v>
      </c>
      <c r="BI36" s="3">
        <f>IF(Inputs!$B$27&lt;&gt;"Ready","PENDING INPUTS",IF(AND(A36&lt;=Inputs!$B$6,BG36&gt;0),Inputs!G20,0))</f>
        <v>0</v>
      </c>
      <c r="BJ36" s="3">
        <f>IF(Inputs!$B$27&lt;&gt;"Ready","PENDING INPUTS",IF(A36&gt;Inputs!$B$6,0,MIN((BG36+BH36+BI36),IF(Inputs!H20=1,Inputs!D20,MAX(Inputs!F20,ROUND(BG36*Inputs!E20+BH36+BI36,2))))))</f>
        <v>0</v>
      </c>
      <c r="BK36">
        <f>IF(Inputs!$B$27&lt;&gt;"Ready","PENDING INPUTS",IF(BG36&lt;=0,99,1+IF(AND(K36&gt;0,OR(Inputs!C14&gt;Inputs!C20,AND(Inputs!C14=Inputs!C20,0&lt;6))),1,0)+IF(AND(S36&gt;0,OR(Inputs!C15&gt;Inputs!C20,AND(Inputs!C15=Inputs!C20,1&lt;6))),1,0)+IF(AND(AA36&gt;0,OR(Inputs!C16&gt;Inputs!C20,AND(Inputs!C16=Inputs!C20,2&lt;6))),1,0)+IF(AND(AI36&gt;0,OR(Inputs!C17&gt;Inputs!C20,AND(Inputs!C17=Inputs!C20,3&lt;6))),1,0)+IF(AND(AQ36&gt;0,OR(Inputs!C18&gt;Inputs!C20,AND(Inputs!C18=Inputs!C20,4&lt;6))),1,0)+IF(AND(AY36&gt;0,OR(Inputs!C19&gt;Inputs!C20,AND(Inputs!C19=Inputs!C20,5&lt;6))),1,0)+IF(AND(BO36&gt;0,OR(Inputs!C21&gt;Inputs!C20,AND(Inputs!C21=Inputs!C20,7&lt;6))),1,0)+IF(AND(BW36&gt;0,OR(Inputs!C22&gt;Inputs!C20,AND(Inputs!C22=Inputs!C20,8&lt;6))),1,0)+IF(AND(CE36&gt;0,OR(Inputs!C23&gt;Inputs!C20,AND(Inputs!C23=Inputs!C20,9&lt;6))),1,0)))</f>
        <v>99</v>
      </c>
      <c r="BL36" s="3">
        <f>IF(Inputs!$B$27&lt;&gt;"Ready","PENDING INPUTS",IF(A36&gt;Inputs!$B$6,0,MIN(MAX(0,(BG36+BH36+BI36)-BJ36),MAX(0,C36-D36-(IF(O36&lt;BK36,K36+L36+M36-N36,0)+IF(W36&lt;BK36,S36+T36+U36-V36,0)+IF(AE36&lt;BK36,AA36+AB36+AC36-AD36,0)+IF(AM36&lt;BK36,AI36+AJ36+AK36-AL36,0)+IF(AU36&lt;BK36,AQ36+AR36+AS36-AT36,0)+IF(BC36&lt;BK36,AY36+AZ36+BA36-BB36,0)+IF(BK36&lt;BK36,BG36+BH36+BI36-BJ36,0)+IF(BS36&lt;BK36,BO36+BP36+BQ36-BR36,0)+IF(CA36&lt;BK36,BW36+BX36+BY36-BZ36,0)+IF(CI36&lt;BK36,CE36+CF36+CG36-CH36,0))))))</f>
        <v>0</v>
      </c>
      <c r="BM36" s="3">
        <f>IF(Inputs!$B$27&lt;&gt;"Ready","PENDING INPUTS",MIN((BG36+BH36+BI36),IF(D36&gt;C36,IF(D36=0,0,BJ36*C36/D36),BJ36+BL36)))</f>
        <v>0</v>
      </c>
      <c r="BN36" s="3">
        <f>IF(Inputs!$B$27&lt;&gt;"Ready","PENDING INPUTS",MAX(0,(BG36+BH36+BI36)-BM36))</f>
        <v>0</v>
      </c>
      <c r="BO36" s="3">
        <f>IF(Inputs!$B$27&lt;&gt;"Ready","PENDING INPUTS",BV35)</f>
        <v>0</v>
      </c>
      <c r="BP36" s="3">
        <f>IF(Inputs!$B$27&lt;&gt;"Ready","PENDING INPUTS",IF(A36&lt;=Inputs!$B$6,ROUND(BO36*Inputs!C21/12,2),0))</f>
        <v>0</v>
      </c>
      <c r="BQ36" s="3">
        <f>IF(Inputs!$B$27&lt;&gt;"Ready","PENDING INPUTS",IF(AND(A36&lt;=Inputs!$B$6,BO36&gt;0),Inputs!G21,0))</f>
        <v>0</v>
      </c>
      <c r="BR36" s="3">
        <f>IF(Inputs!$B$27&lt;&gt;"Ready","PENDING INPUTS",IF(A36&gt;Inputs!$B$6,0,MIN((BO36+BP36+BQ36),IF(Inputs!H21=1,Inputs!D21,MAX(Inputs!F21,ROUND(BO36*Inputs!E21+BP36+BQ36,2))))))</f>
        <v>0</v>
      </c>
      <c r="BS36">
        <f>IF(Inputs!$B$27&lt;&gt;"Ready","PENDING INPUTS",IF(BO36&lt;=0,99,1+IF(AND(K36&gt;0,OR(Inputs!C14&gt;Inputs!C21,AND(Inputs!C14=Inputs!C21,0&lt;7))),1,0)+IF(AND(S36&gt;0,OR(Inputs!C15&gt;Inputs!C21,AND(Inputs!C15=Inputs!C21,1&lt;7))),1,0)+IF(AND(AA36&gt;0,OR(Inputs!C16&gt;Inputs!C21,AND(Inputs!C16=Inputs!C21,2&lt;7))),1,0)+IF(AND(AI36&gt;0,OR(Inputs!C17&gt;Inputs!C21,AND(Inputs!C17=Inputs!C21,3&lt;7))),1,0)+IF(AND(AQ36&gt;0,OR(Inputs!C18&gt;Inputs!C21,AND(Inputs!C18=Inputs!C21,4&lt;7))),1,0)+IF(AND(AY36&gt;0,OR(Inputs!C19&gt;Inputs!C21,AND(Inputs!C19=Inputs!C21,5&lt;7))),1,0)+IF(AND(BG36&gt;0,OR(Inputs!C20&gt;Inputs!C21,AND(Inputs!C20=Inputs!C21,6&lt;7))),1,0)+IF(AND(BW36&gt;0,OR(Inputs!C22&gt;Inputs!C21,AND(Inputs!C22=Inputs!C21,8&lt;7))),1,0)+IF(AND(CE36&gt;0,OR(Inputs!C23&gt;Inputs!C21,AND(Inputs!C23=Inputs!C21,9&lt;7))),1,0)))</f>
        <v>99</v>
      </c>
      <c r="BT36" s="3">
        <f>IF(Inputs!$B$27&lt;&gt;"Ready","PENDING INPUTS",IF(A36&gt;Inputs!$B$6,0,MIN(MAX(0,(BO36+BP36+BQ36)-BR36),MAX(0,C36-D36-(IF(O36&lt;BS36,K36+L36+M36-N36,0)+IF(W36&lt;BS36,S36+T36+U36-V36,0)+IF(AE36&lt;BS36,AA36+AB36+AC36-AD36,0)+IF(AM36&lt;BS36,AI36+AJ36+AK36-AL36,0)+IF(AU36&lt;BS36,AQ36+AR36+AS36-AT36,0)+IF(BC36&lt;BS36,AY36+AZ36+BA36-BB36,0)+IF(BK36&lt;BS36,BG36+BH36+BI36-BJ36,0)+IF(BS36&lt;BS36,BO36+BP36+BQ36-BR36,0)+IF(CA36&lt;BS36,BW36+BX36+BY36-BZ36,0)+IF(CI36&lt;BS36,CE36+CF36+CG36-CH36,0))))))</f>
        <v>0</v>
      </c>
      <c r="BU36" s="3">
        <f>IF(Inputs!$B$27&lt;&gt;"Ready","PENDING INPUTS",MIN((BO36+BP36+BQ36),IF(D36&gt;C36,IF(D36=0,0,BR36*C36/D36),BR36+BT36)))</f>
        <v>0</v>
      </c>
      <c r="BV36" s="3">
        <f>IF(Inputs!$B$27&lt;&gt;"Ready","PENDING INPUTS",MAX(0,(BO36+BP36+BQ36)-BU36))</f>
        <v>0</v>
      </c>
      <c r="BW36" s="3">
        <f>IF(Inputs!$B$27&lt;&gt;"Ready","PENDING INPUTS",CD35)</f>
        <v>0</v>
      </c>
      <c r="BX36" s="3">
        <f>IF(Inputs!$B$27&lt;&gt;"Ready","PENDING INPUTS",IF(A36&lt;=Inputs!$B$6,ROUND(BW36*Inputs!C22/12,2),0))</f>
        <v>0</v>
      </c>
      <c r="BY36" s="3">
        <f>IF(Inputs!$B$27&lt;&gt;"Ready","PENDING INPUTS",IF(AND(A36&lt;=Inputs!$B$6,BW36&gt;0),Inputs!G22,0))</f>
        <v>0</v>
      </c>
      <c r="BZ36" s="3">
        <f>IF(Inputs!$B$27&lt;&gt;"Ready","PENDING INPUTS",IF(A36&gt;Inputs!$B$6,0,MIN((BW36+BX36+BY36),IF(Inputs!H22=1,Inputs!D22,MAX(Inputs!F22,ROUND(BW36*Inputs!E22+BX36+BY36,2))))))</f>
        <v>0</v>
      </c>
      <c r="CA36">
        <f>IF(Inputs!$B$27&lt;&gt;"Ready","PENDING INPUTS",IF(BW36&lt;=0,99,1+IF(AND(K36&gt;0,OR(Inputs!C14&gt;Inputs!C22,AND(Inputs!C14=Inputs!C22,0&lt;8))),1,0)+IF(AND(S36&gt;0,OR(Inputs!C15&gt;Inputs!C22,AND(Inputs!C15=Inputs!C22,1&lt;8))),1,0)+IF(AND(AA36&gt;0,OR(Inputs!C16&gt;Inputs!C22,AND(Inputs!C16=Inputs!C22,2&lt;8))),1,0)+IF(AND(AI36&gt;0,OR(Inputs!C17&gt;Inputs!C22,AND(Inputs!C17=Inputs!C22,3&lt;8))),1,0)+IF(AND(AQ36&gt;0,OR(Inputs!C18&gt;Inputs!C22,AND(Inputs!C18=Inputs!C22,4&lt;8))),1,0)+IF(AND(AY36&gt;0,OR(Inputs!C19&gt;Inputs!C22,AND(Inputs!C19=Inputs!C22,5&lt;8))),1,0)+IF(AND(BG36&gt;0,OR(Inputs!C20&gt;Inputs!C22,AND(Inputs!C20=Inputs!C22,6&lt;8))),1,0)+IF(AND(BO36&gt;0,OR(Inputs!C21&gt;Inputs!C22,AND(Inputs!C21=Inputs!C22,7&lt;8))),1,0)+IF(AND(CE36&gt;0,OR(Inputs!C23&gt;Inputs!C22,AND(Inputs!C23=Inputs!C22,9&lt;8))),1,0)))</f>
        <v>99</v>
      </c>
      <c r="CB36" s="3">
        <f>IF(Inputs!$B$27&lt;&gt;"Ready","PENDING INPUTS",IF(A36&gt;Inputs!$B$6,0,MIN(MAX(0,(BW36+BX36+BY36)-BZ36),MAX(0,C36-D36-(IF(O36&lt;CA36,K36+L36+M36-N36,0)+IF(W36&lt;CA36,S36+T36+U36-V36,0)+IF(AE36&lt;CA36,AA36+AB36+AC36-AD36,0)+IF(AM36&lt;CA36,AI36+AJ36+AK36-AL36,0)+IF(AU36&lt;CA36,AQ36+AR36+AS36-AT36,0)+IF(BC36&lt;CA36,AY36+AZ36+BA36-BB36,0)+IF(BK36&lt;CA36,BG36+BH36+BI36-BJ36,0)+IF(BS36&lt;CA36,BO36+BP36+BQ36-BR36,0)+IF(CA36&lt;CA36,BW36+BX36+BY36-BZ36,0)+IF(CI36&lt;CA36,CE36+CF36+CG36-CH36,0))))))</f>
        <v>0</v>
      </c>
      <c r="CC36" s="3">
        <f>IF(Inputs!$B$27&lt;&gt;"Ready","PENDING INPUTS",MIN((BW36+BX36+BY36),IF(D36&gt;C36,IF(D36=0,0,BZ36*C36/D36),BZ36+CB36)))</f>
        <v>0</v>
      </c>
      <c r="CD36" s="3">
        <f>IF(Inputs!$B$27&lt;&gt;"Ready","PENDING INPUTS",MAX(0,(BW36+BX36+BY36)-CC36))</f>
        <v>0</v>
      </c>
      <c r="CE36" s="3">
        <f>IF(Inputs!$B$27&lt;&gt;"Ready","PENDING INPUTS",CL35)</f>
        <v>0</v>
      </c>
      <c r="CF36" s="3">
        <f>IF(Inputs!$B$27&lt;&gt;"Ready","PENDING INPUTS",IF(A36&lt;=Inputs!$B$6,ROUND(CE36*Inputs!C23/12,2),0))</f>
        <v>0</v>
      </c>
      <c r="CG36" s="3">
        <f>IF(Inputs!$B$27&lt;&gt;"Ready","PENDING INPUTS",IF(AND(A36&lt;=Inputs!$B$6,CE36&gt;0),Inputs!G23,0))</f>
        <v>0</v>
      </c>
      <c r="CH36" s="3">
        <f>IF(Inputs!$B$27&lt;&gt;"Ready","PENDING INPUTS",IF(A36&gt;Inputs!$B$6,0,MIN((CE36+CF36+CG36),IF(Inputs!H23=1,Inputs!D23,MAX(Inputs!F23,ROUND(CE36*Inputs!E23+CF36+CG36,2))))))</f>
        <v>0</v>
      </c>
      <c r="CI36">
        <f>IF(Inputs!$B$27&lt;&gt;"Ready","PENDING INPUTS",IF(CE36&lt;=0,99,1+IF(AND(K36&gt;0,OR(Inputs!C14&gt;Inputs!C23,AND(Inputs!C14=Inputs!C23,0&lt;9))),1,0)+IF(AND(S36&gt;0,OR(Inputs!C15&gt;Inputs!C23,AND(Inputs!C15=Inputs!C23,1&lt;9))),1,0)+IF(AND(AA36&gt;0,OR(Inputs!C16&gt;Inputs!C23,AND(Inputs!C16=Inputs!C23,2&lt;9))),1,0)+IF(AND(AI36&gt;0,OR(Inputs!C17&gt;Inputs!C23,AND(Inputs!C17=Inputs!C23,3&lt;9))),1,0)+IF(AND(AQ36&gt;0,OR(Inputs!C18&gt;Inputs!C23,AND(Inputs!C18=Inputs!C23,4&lt;9))),1,0)+IF(AND(AY36&gt;0,OR(Inputs!C19&gt;Inputs!C23,AND(Inputs!C19=Inputs!C23,5&lt;9))),1,0)+IF(AND(BG36&gt;0,OR(Inputs!C20&gt;Inputs!C23,AND(Inputs!C20=Inputs!C23,6&lt;9))),1,0)+IF(AND(BO36&gt;0,OR(Inputs!C21&gt;Inputs!C23,AND(Inputs!C21=Inputs!C23,7&lt;9))),1,0)+IF(AND(BW36&gt;0,OR(Inputs!C22&gt;Inputs!C23,AND(Inputs!C22=Inputs!C23,8&lt;9))),1,0)))</f>
        <v>99</v>
      </c>
      <c r="CJ36" s="3">
        <f>IF(Inputs!$B$27&lt;&gt;"Ready","PENDING INPUTS",IF(A36&gt;Inputs!$B$6,0,MIN(MAX(0,(CE36+CF36+CG36)-CH36),MAX(0,C36-D36-(IF(O36&lt;CI36,K36+L36+M36-N36,0)+IF(W36&lt;CI36,S36+T36+U36-V36,0)+IF(AE36&lt;CI36,AA36+AB36+AC36-AD36,0)+IF(AM36&lt;CI36,AI36+AJ36+AK36-AL36,0)+IF(AU36&lt;CI36,AQ36+AR36+AS36-AT36,0)+IF(BC36&lt;CI36,AY36+AZ36+BA36-BB36,0)+IF(BK36&lt;CI36,BG36+BH36+BI36-BJ36,0)+IF(BS36&lt;CI36,BO36+BP36+BQ36-BR36,0)+IF(CA36&lt;CI36,BW36+BX36+BY36-BZ36,0)+IF(CI36&lt;CI36,CE36+CF36+CG36-CH36,0))))))</f>
        <v>0</v>
      </c>
      <c r="CK36" s="3">
        <f>IF(Inputs!$B$27&lt;&gt;"Ready","PENDING INPUTS",MIN((CE36+CF36+CG36),IF(D36&gt;C36,IF(D36=0,0,CH36*C36/D36),CH36+CJ36)))</f>
        <v>0</v>
      </c>
      <c r="CL36" s="3">
        <f>IF(Inputs!$B$27&lt;&gt;"Ready","PENDING INPUTS",MAX(0,(CE36+CF36+CG36)-CK36))</f>
        <v>0</v>
      </c>
    </row>
    <row r="37" spans="1:90" ht="27.95" customHeight="1" x14ac:dyDescent="0.25">
      <c r="A37">
        <v>33</v>
      </c>
      <c r="B37" s="13">
        <f>IF(Inputs!$B$27&lt;&gt;"Ready","PENDING INPUTS",EDATE(Inputs!$B$5,A37-1))</f>
        <v>47270</v>
      </c>
      <c r="C37" s="3">
        <f>IF(Inputs!$B$27&lt;&gt;"Ready","PENDING INPUTS",IF(A37&lt;=Inputs!$B$6,MAX(0,Inputs!$B$4+IF(A37=Inputs!$B$7,Inputs!$B$8,0)+IF(A37=Inputs!$B$9,Inputs!$B$10,0)),0))</f>
        <v>0</v>
      </c>
      <c r="D37" s="3">
        <f>IF(Inputs!$B$27&lt;&gt;"Ready","PENDING INPUTS",SUM(N37,V37,AD37,AL37,AT37,BB37,BJ37,BR37,BZ37,CH37))</f>
        <v>0</v>
      </c>
      <c r="E37" s="3">
        <f>IF(Inputs!$B$27&lt;&gt;"Ready","PENDING INPUTS",MAX(0,D37-C37))</f>
        <v>0</v>
      </c>
      <c r="F37" s="3">
        <f>IF(Inputs!$B$27&lt;&gt;"Ready","PENDING INPUTS",SUM(Q37,Y37,AG37,AO37,AW37,BE37,BM37,BU37,CC37,CK37))</f>
        <v>0</v>
      </c>
      <c r="G37" s="3">
        <f>IF(Inputs!$B$27&lt;&gt;"Ready","PENDING INPUTS",SUM(L37,T37,AB37,AJ37,AR37,AZ37,BH37,BP37,BX37,CF37))</f>
        <v>0</v>
      </c>
      <c r="H37" s="3">
        <f>IF(Inputs!$B$27&lt;&gt;"Ready","PENDING INPUTS",SUM(M37,U37,AC37,AK37,AS37,BA37,BI37,BQ37,BY37,CG37))</f>
        <v>0</v>
      </c>
      <c r="I37" s="3">
        <f>IF(Inputs!$B$27&lt;&gt;"Ready","PENDING INPUTS",SUM(R37,Z37,AH37,AP37,AX37,BF37,BN37,BV37,CD37,CL37))</f>
        <v>0</v>
      </c>
      <c r="J37" t="str">
        <f>IF(Inputs!$B$27&lt;&gt;"Ready","PENDING INPUTS",IF(A37&gt;Inputs!$B$6,"Beyond horizon",IF(E37&gt;0.005,"MINIMUM SHORTFALL",IF(I37&lt;0.005,"Paid off","In progress"))))</f>
        <v>Paid off</v>
      </c>
      <c r="K37" s="3">
        <f>IF(Inputs!$B$27&lt;&gt;"Ready","PENDING INPUTS",R36)</f>
        <v>0</v>
      </c>
      <c r="L37" s="3">
        <f>IF(Inputs!$B$27&lt;&gt;"Ready","PENDING INPUTS",IF(A37&lt;=Inputs!$B$6,ROUND(K37*Inputs!C14/12,2),0))</f>
        <v>0</v>
      </c>
      <c r="M37" s="3">
        <f>IF(Inputs!$B$27&lt;&gt;"Ready","PENDING INPUTS",IF(AND(A37&lt;=Inputs!$B$6,K37&gt;0),Inputs!G14,0))</f>
        <v>0</v>
      </c>
      <c r="N37" s="3">
        <f>IF(Inputs!$B$27&lt;&gt;"Ready","PENDING INPUTS",IF(A37&gt;Inputs!$B$6,0,MIN((K37+L37+M37),IF(Inputs!H14=1,Inputs!D14,MAX(Inputs!F14,ROUND(K37*Inputs!E14+L37+M37,2))))))</f>
        <v>0</v>
      </c>
      <c r="O37">
        <f>IF(Inputs!$B$27&lt;&gt;"Ready","PENDING INPUTS",IF(K37&lt;=0,99,1+IF(AND(S37&gt;0,OR(Inputs!C15&gt;Inputs!C14,AND(Inputs!C15=Inputs!C14,1&lt;0))),1,0)+IF(AND(AA37&gt;0,OR(Inputs!C16&gt;Inputs!C14,AND(Inputs!C16=Inputs!C14,2&lt;0))),1,0)+IF(AND(AI37&gt;0,OR(Inputs!C17&gt;Inputs!C14,AND(Inputs!C17=Inputs!C14,3&lt;0))),1,0)+IF(AND(AQ37&gt;0,OR(Inputs!C18&gt;Inputs!C14,AND(Inputs!C18=Inputs!C14,4&lt;0))),1,0)+IF(AND(AY37&gt;0,OR(Inputs!C19&gt;Inputs!C14,AND(Inputs!C19=Inputs!C14,5&lt;0))),1,0)+IF(AND(BG37&gt;0,OR(Inputs!C20&gt;Inputs!C14,AND(Inputs!C20=Inputs!C14,6&lt;0))),1,0)+IF(AND(BO37&gt;0,OR(Inputs!C21&gt;Inputs!C14,AND(Inputs!C21=Inputs!C14,7&lt;0))),1,0)+IF(AND(BW37&gt;0,OR(Inputs!C22&gt;Inputs!C14,AND(Inputs!C22=Inputs!C14,8&lt;0))),1,0)+IF(AND(CE37&gt;0,OR(Inputs!C23&gt;Inputs!C14,AND(Inputs!C23=Inputs!C14,9&lt;0))),1,0)))</f>
        <v>99</v>
      </c>
      <c r="P37" s="3">
        <f>IF(Inputs!$B$27&lt;&gt;"Ready","PENDING INPUTS",IF(A37&gt;Inputs!$B$6,0,MIN(MAX(0,(K37+L37+M37)-N37),MAX(0,C37-D37-(IF(O37&lt;O37,K37+L37+M37-N37,0)+IF(W37&lt;O37,S37+T37+U37-V37,0)+IF(AE37&lt;O37,AA37+AB37+AC37-AD37,0)+IF(AM37&lt;O37,AI37+AJ37+AK37-AL37,0)+IF(AU37&lt;O37,AQ37+AR37+AS37-AT37,0)+IF(BC37&lt;O37,AY37+AZ37+BA37-BB37,0)+IF(BK37&lt;O37,BG37+BH37+BI37-BJ37,0)+IF(BS37&lt;O37,BO37+BP37+BQ37-BR37,0)+IF(CA37&lt;O37,BW37+BX37+BY37-BZ37,0)+IF(CI37&lt;O37,CE37+CF37+CG37-CH37,0))))))</f>
        <v>0</v>
      </c>
      <c r="Q37" s="3">
        <f>IF(Inputs!$B$27&lt;&gt;"Ready","PENDING INPUTS",MIN((K37+L37+M37),IF(D37&gt;C37,IF(D37=0,0,N37*C37/D37),N37+P37)))</f>
        <v>0</v>
      </c>
      <c r="R37" s="3">
        <f>IF(Inputs!$B$27&lt;&gt;"Ready","PENDING INPUTS",MAX(0,(K37+L37+M37)-Q37))</f>
        <v>0</v>
      </c>
      <c r="S37" s="3">
        <f>IF(Inputs!$B$27&lt;&gt;"Ready","PENDING INPUTS",Z36)</f>
        <v>0</v>
      </c>
      <c r="T37" s="3">
        <f>IF(Inputs!$B$27&lt;&gt;"Ready","PENDING INPUTS",IF(A37&lt;=Inputs!$B$6,ROUND(S37*Inputs!C15/12,2),0))</f>
        <v>0</v>
      </c>
      <c r="U37" s="3">
        <f>IF(Inputs!$B$27&lt;&gt;"Ready","PENDING INPUTS",IF(AND(A37&lt;=Inputs!$B$6,S37&gt;0),Inputs!G15,0))</f>
        <v>0</v>
      </c>
      <c r="V37" s="3">
        <f>IF(Inputs!$B$27&lt;&gt;"Ready","PENDING INPUTS",IF(A37&gt;Inputs!$B$6,0,MIN((S37+T37+U37),IF(Inputs!H15=1,Inputs!D15,MAX(Inputs!F15,ROUND(S37*Inputs!E15+T37+U37,2))))))</f>
        <v>0</v>
      </c>
      <c r="W37">
        <f>IF(Inputs!$B$27&lt;&gt;"Ready","PENDING INPUTS",IF(S37&lt;=0,99,1+IF(AND(K37&gt;0,OR(Inputs!C14&gt;Inputs!C15,AND(Inputs!C14=Inputs!C15,0&lt;1))),1,0)+IF(AND(AA37&gt;0,OR(Inputs!C16&gt;Inputs!C15,AND(Inputs!C16=Inputs!C15,2&lt;1))),1,0)+IF(AND(AI37&gt;0,OR(Inputs!C17&gt;Inputs!C15,AND(Inputs!C17=Inputs!C15,3&lt;1))),1,0)+IF(AND(AQ37&gt;0,OR(Inputs!C18&gt;Inputs!C15,AND(Inputs!C18=Inputs!C15,4&lt;1))),1,0)+IF(AND(AY37&gt;0,OR(Inputs!C19&gt;Inputs!C15,AND(Inputs!C19=Inputs!C15,5&lt;1))),1,0)+IF(AND(BG37&gt;0,OR(Inputs!C20&gt;Inputs!C15,AND(Inputs!C20=Inputs!C15,6&lt;1))),1,0)+IF(AND(BO37&gt;0,OR(Inputs!C21&gt;Inputs!C15,AND(Inputs!C21=Inputs!C15,7&lt;1))),1,0)+IF(AND(BW37&gt;0,OR(Inputs!C22&gt;Inputs!C15,AND(Inputs!C22=Inputs!C15,8&lt;1))),1,0)+IF(AND(CE37&gt;0,OR(Inputs!C23&gt;Inputs!C15,AND(Inputs!C23=Inputs!C15,9&lt;1))),1,0)))</f>
        <v>99</v>
      </c>
      <c r="X37" s="3">
        <f>IF(Inputs!$B$27&lt;&gt;"Ready","PENDING INPUTS",IF(A37&gt;Inputs!$B$6,0,MIN(MAX(0,(S37+T37+U37)-V37),MAX(0,C37-D37-(IF(O37&lt;W37,K37+L37+M37-N37,0)+IF(W37&lt;W37,S37+T37+U37-V37,0)+IF(AE37&lt;W37,AA37+AB37+AC37-AD37,0)+IF(AM37&lt;W37,AI37+AJ37+AK37-AL37,0)+IF(AU37&lt;W37,AQ37+AR37+AS37-AT37,0)+IF(BC37&lt;W37,AY37+AZ37+BA37-BB37,0)+IF(BK37&lt;W37,BG37+BH37+BI37-BJ37,0)+IF(BS37&lt;W37,BO37+BP37+BQ37-BR37,0)+IF(CA37&lt;W37,BW37+BX37+BY37-BZ37,0)+IF(CI37&lt;W37,CE37+CF37+CG37-CH37,0))))))</f>
        <v>0</v>
      </c>
      <c r="Y37" s="3">
        <f>IF(Inputs!$B$27&lt;&gt;"Ready","PENDING INPUTS",MIN((S37+T37+U37),IF(D37&gt;C37,IF(D37=0,0,V37*C37/D37),V37+X37)))</f>
        <v>0</v>
      </c>
      <c r="Z37" s="3">
        <f>IF(Inputs!$B$27&lt;&gt;"Ready","PENDING INPUTS",MAX(0,(S37+T37+U37)-Y37))</f>
        <v>0</v>
      </c>
      <c r="AA37" s="3">
        <f>IF(Inputs!$B$27&lt;&gt;"Ready","PENDING INPUTS",AH36)</f>
        <v>0</v>
      </c>
      <c r="AB37" s="3">
        <f>IF(Inputs!$B$27&lt;&gt;"Ready","PENDING INPUTS",IF(A37&lt;=Inputs!$B$6,ROUND(AA37*Inputs!C16/12,2),0))</f>
        <v>0</v>
      </c>
      <c r="AC37" s="3">
        <f>IF(Inputs!$B$27&lt;&gt;"Ready","PENDING INPUTS",IF(AND(A37&lt;=Inputs!$B$6,AA37&gt;0),Inputs!G16,0))</f>
        <v>0</v>
      </c>
      <c r="AD37" s="3">
        <f>IF(Inputs!$B$27&lt;&gt;"Ready","PENDING INPUTS",IF(A37&gt;Inputs!$B$6,0,MIN((AA37+AB37+AC37),IF(Inputs!H16=1,Inputs!D16,MAX(Inputs!F16,ROUND(AA37*Inputs!E16+AB37+AC37,2))))))</f>
        <v>0</v>
      </c>
      <c r="AE37">
        <f>IF(Inputs!$B$27&lt;&gt;"Ready","PENDING INPUTS",IF(AA37&lt;=0,99,1+IF(AND(K37&gt;0,OR(Inputs!C14&gt;Inputs!C16,AND(Inputs!C14=Inputs!C16,0&lt;2))),1,0)+IF(AND(S37&gt;0,OR(Inputs!C15&gt;Inputs!C16,AND(Inputs!C15=Inputs!C16,1&lt;2))),1,0)+IF(AND(AI37&gt;0,OR(Inputs!C17&gt;Inputs!C16,AND(Inputs!C17=Inputs!C16,3&lt;2))),1,0)+IF(AND(AQ37&gt;0,OR(Inputs!C18&gt;Inputs!C16,AND(Inputs!C18=Inputs!C16,4&lt;2))),1,0)+IF(AND(AY37&gt;0,OR(Inputs!C19&gt;Inputs!C16,AND(Inputs!C19=Inputs!C16,5&lt;2))),1,0)+IF(AND(BG37&gt;0,OR(Inputs!C20&gt;Inputs!C16,AND(Inputs!C20=Inputs!C16,6&lt;2))),1,0)+IF(AND(BO37&gt;0,OR(Inputs!C21&gt;Inputs!C16,AND(Inputs!C21=Inputs!C16,7&lt;2))),1,0)+IF(AND(BW37&gt;0,OR(Inputs!C22&gt;Inputs!C16,AND(Inputs!C22=Inputs!C16,8&lt;2))),1,0)+IF(AND(CE37&gt;0,OR(Inputs!C23&gt;Inputs!C16,AND(Inputs!C23=Inputs!C16,9&lt;2))),1,0)))</f>
        <v>99</v>
      </c>
      <c r="AF37" s="3">
        <f>IF(Inputs!$B$27&lt;&gt;"Ready","PENDING INPUTS",IF(A37&gt;Inputs!$B$6,0,MIN(MAX(0,(AA37+AB37+AC37)-AD37),MAX(0,C37-D37-(IF(O37&lt;AE37,K37+L37+M37-N37,0)+IF(W37&lt;AE37,S37+T37+U37-V37,0)+IF(AE37&lt;AE37,AA37+AB37+AC37-AD37,0)+IF(AM37&lt;AE37,AI37+AJ37+AK37-AL37,0)+IF(AU37&lt;AE37,AQ37+AR37+AS37-AT37,0)+IF(BC37&lt;AE37,AY37+AZ37+BA37-BB37,0)+IF(BK37&lt;AE37,BG37+BH37+BI37-BJ37,0)+IF(BS37&lt;AE37,BO37+BP37+BQ37-BR37,0)+IF(CA37&lt;AE37,BW37+BX37+BY37-BZ37,0)+IF(CI37&lt;AE37,CE37+CF37+CG37-CH37,0))))))</f>
        <v>0</v>
      </c>
      <c r="AG37" s="3">
        <f>IF(Inputs!$B$27&lt;&gt;"Ready","PENDING INPUTS",MIN((AA37+AB37+AC37),IF(D37&gt;C37,IF(D37=0,0,AD37*C37/D37),AD37+AF37)))</f>
        <v>0</v>
      </c>
      <c r="AH37" s="3">
        <f>IF(Inputs!$B$27&lt;&gt;"Ready","PENDING INPUTS",MAX(0,(AA37+AB37+AC37)-AG37))</f>
        <v>0</v>
      </c>
      <c r="AI37" s="3">
        <f>IF(Inputs!$B$27&lt;&gt;"Ready","PENDING INPUTS",AP36)</f>
        <v>0</v>
      </c>
      <c r="AJ37" s="3">
        <f>IF(Inputs!$B$27&lt;&gt;"Ready","PENDING INPUTS",IF(A37&lt;=Inputs!$B$6,ROUND(AI37*Inputs!C17/12,2),0))</f>
        <v>0</v>
      </c>
      <c r="AK37" s="3">
        <f>IF(Inputs!$B$27&lt;&gt;"Ready","PENDING INPUTS",IF(AND(A37&lt;=Inputs!$B$6,AI37&gt;0),Inputs!G17,0))</f>
        <v>0</v>
      </c>
      <c r="AL37" s="3">
        <f>IF(Inputs!$B$27&lt;&gt;"Ready","PENDING INPUTS",IF(A37&gt;Inputs!$B$6,0,MIN((AI37+AJ37+AK37),IF(Inputs!H17=1,Inputs!D17,MAX(Inputs!F17,ROUND(AI37*Inputs!E17+AJ37+AK37,2))))))</f>
        <v>0</v>
      </c>
      <c r="AM37">
        <f>IF(Inputs!$B$27&lt;&gt;"Ready","PENDING INPUTS",IF(AI37&lt;=0,99,1+IF(AND(K37&gt;0,OR(Inputs!C14&gt;Inputs!C17,AND(Inputs!C14=Inputs!C17,0&lt;3))),1,0)+IF(AND(S37&gt;0,OR(Inputs!C15&gt;Inputs!C17,AND(Inputs!C15=Inputs!C17,1&lt;3))),1,0)+IF(AND(AA37&gt;0,OR(Inputs!C16&gt;Inputs!C17,AND(Inputs!C16=Inputs!C17,2&lt;3))),1,0)+IF(AND(AQ37&gt;0,OR(Inputs!C18&gt;Inputs!C17,AND(Inputs!C18=Inputs!C17,4&lt;3))),1,0)+IF(AND(AY37&gt;0,OR(Inputs!C19&gt;Inputs!C17,AND(Inputs!C19=Inputs!C17,5&lt;3))),1,0)+IF(AND(BG37&gt;0,OR(Inputs!C20&gt;Inputs!C17,AND(Inputs!C20=Inputs!C17,6&lt;3))),1,0)+IF(AND(BO37&gt;0,OR(Inputs!C21&gt;Inputs!C17,AND(Inputs!C21=Inputs!C17,7&lt;3))),1,0)+IF(AND(BW37&gt;0,OR(Inputs!C22&gt;Inputs!C17,AND(Inputs!C22=Inputs!C17,8&lt;3))),1,0)+IF(AND(CE37&gt;0,OR(Inputs!C23&gt;Inputs!C17,AND(Inputs!C23=Inputs!C17,9&lt;3))),1,0)))</f>
        <v>99</v>
      </c>
      <c r="AN37" s="3">
        <f>IF(Inputs!$B$27&lt;&gt;"Ready","PENDING INPUTS",IF(A37&gt;Inputs!$B$6,0,MIN(MAX(0,(AI37+AJ37+AK37)-AL37),MAX(0,C37-D37-(IF(O37&lt;AM37,K37+L37+M37-N37,0)+IF(W37&lt;AM37,S37+T37+U37-V37,0)+IF(AE37&lt;AM37,AA37+AB37+AC37-AD37,0)+IF(AM37&lt;AM37,AI37+AJ37+AK37-AL37,0)+IF(AU37&lt;AM37,AQ37+AR37+AS37-AT37,0)+IF(BC37&lt;AM37,AY37+AZ37+BA37-BB37,0)+IF(BK37&lt;AM37,BG37+BH37+BI37-BJ37,0)+IF(BS37&lt;AM37,BO37+BP37+BQ37-BR37,0)+IF(CA37&lt;AM37,BW37+BX37+BY37-BZ37,0)+IF(CI37&lt;AM37,CE37+CF37+CG37-CH37,0))))))</f>
        <v>0</v>
      </c>
      <c r="AO37" s="3">
        <f>IF(Inputs!$B$27&lt;&gt;"Ready","PENDING INPUTS",MIN((AI37+AJ37+AK37),IF(D37&gt;C37,IF(D37=0,0,AL37*C37/D37),AL37+AN37)))</f>
        <v>0</v>
      </c>
      <c r="AP37" s="3">
        <f>IF(Inputs!$B$27&lt;&gt;"Ready","PENDING INPUTS",MAX(0,(AI37+AJ37+AK37)-AO37))</f>
        <v>0</v>
      </c>
      <c r="AQ37" s="3">
        <f>IF(Inputs!$B$27&lt;&gt;"Ready","PENDING INPUTS",AX36)</f>
        <v>0</v>
      </c>
      <c r="AR37" s="3">
        <f>IF(Inputs!$B$27&lt;&gt;"Ready","PENDING INPUTS",IF(A37&lt;=Inputs!$B$6,ROUND(AQ37*Inputs!C18/12,2),0))</f>
        <v>0</v>
      </c>
      <c r="AS37" s="3">
        <f>IF(Inputs!$B$27&lt;&gt;"Ready","PENDING INPUTS",IF(AND(A37&lt;=Inputs!$B$6,AQ37&gt;0),Inputs!G18,0))</f>
        <v>0</v>
      </c>
      <c r="AT37" s="3">
        <f>IF(Inputs!$B$27&lt;&gt;"Ready","PENDING INPUTS",IF(A37&gt;Inputs!$B$6,0,MIN((AQ37+AR37+AS37),IF(Inputs!H18=1,Inputs!D18,MAX(Inputs!F18,ROUND(AQ37*Inputs!E18+AR37+AS37,2))))))</f>
        <v>0</v>
      </c>
      <c r="AU37">
        <f>IF(Inputs!$B$27&lt;&gt;"Ready","PENDING INPUTS",IF(AQ37&lt;=0,99,1+IF(AND(K37&gt;0,OR(Inputs!C14&gt;Inputs!C18,AND(Inputs!C14=Inputs!C18,0&lt;4))),1,0)+IF(AND(S37&gt;0,OR(Inputs!C15&gt;Inputs!C18,AND(Inputs!C15=Inputs!C18,1&lt;4))),1,0)+IF(AND(AA37&gt;0,OR(Inputs!C16&gt;Inputs!C18,AND(Inputs!C16=Inputs!C18,2&lt;4))),1,0)+IF(AND(AI37&gt;0,OR(Inputs!C17&gt;Inputs!C18,AND(Inputs!C17=Inputs!C18,3&lt;4))),1,0)+IF(AND(AY37&gt;0,OR(Inputs!C19&gt;Inputs!C18,AND(Inputs!C19=Inputs!C18,5&lt;4))),1,0)+IF(AND(BG37&gt;0,OR(Inputs!C20&gt;Inputs!C18,AND(Inputs!C20=Inputs!C18,6&lt;4))),1,0)+IF(AND(BO37&gt;0,OR(Inputs!C21&gt;Inputs!C18,AND(Inputs!C21=Inputs!C18,7&lt;4))),1,0)+IF(AND(BW37&gt;0,OR(Inputs!C22&gt;Inputs!C18,AND(Inputs!C22=Inputs!C18,8&lt;4))),1,0)+IF(AND(CE37&gt;0,OR(Inputs!C23&gt;Inputs!C18,AND(Inputs!C23=Inputs!C18,9&lt;4))),1,0)))</f>
        <v>99</v>
      </c>
      <c r="AV37" s="3">
        <f>IF(Inputs!$B$27&lt;&gt;"Ready","PENDING INPUTS",IF(A37&gt;Inputs!$B$6,0,MIN(MAX(0,(AQ37+AR37+AS37)-AT37),MAX(0,C37-D37-(IF(O37&lt;AU37,K37+L37+M37-N37,0)+IF(W37&lt;AU37,S37+T37+U37-V37,0)+IF(AE37&lt;AU37,AA37+AB37+AC37-AD37,0)+IF(AM37&lt;AU37,AI37+AJ37+AK37-AL37,0)+IF(AU37&lt;AU37,AQ37+AR37+AS37-AT37,0)+IF(BC37&lt;AU37,AY37+AZ37+BA37-BB37,0)+IF(BK37&lt;AU37,BG37+BH37+BI37-BJ37,0)+IF(BS37&lt;AU37,BO37+BP37+BQ37-BR37,0)+IF(CA37&lt;AU37,BW37+BX37+BY37-BZ37,0)+IF(CI37&lt;AU37,CE37+CF37+CG37-CH37,0))))))</f>
        <v>0</v>
      </c>
      <c r="AW37" s="3">
        <f>IF(Inputs!$B$27&lt;&gt;"Ready","PENDING INPUTS",MIN((AQ37+AR37+AS37),IF(D37&gt;C37,IF(D37=0,0,AT37*C37/D37),AT37+AV37)))</f>
        <v>0</v>
      </c>
      <c r="AX37" s="3">
        <f>IF(Inputs!$B$27&lt;&gt;"Ready","PENDING INPUTS",MAX(0,(AQ37+AR37+AS37)-AW37))</f>
        <v>0</v>
      </c>
      <c r="AY37" s="3">
        <f>IF(Inputs!$B$27&lt;&gt;"Ready","PENDING INPUTS",BF36)</f>
        <v>0</v>
      </c>
      <c r="AZ37" s="3">
        <f>IF(Inputs!$B$27&lt;&gt;"Ready","PENDING INPUTS",IF(A37&lt;=Inputs!$B$6,ROUND(AY37*Inputs!C19/12,2),0))</f>
        <v>0</v>
      </c>
      <c r="BA37" s="3">
        <f>IF(Inputs!$B$27&lt;&gt;"Ready","PENDING INPUTS",IF(AND(A37&lt;=Inputs!$B$6,AY37&gt;0),Inputs!G19,0))</f>
        <v>0</v>
      </c>
      <c r="BB37" s="3">
        <f>IF(Inputs!$B$27&lt;&gt;"Ready","PENDING INPUTS",IF(A37&gt;Inputs!$B$6,0,MIN((AY37+AZ37+BA37),IF(Inputs!H19=1,Inputs!D19,MAX(Inputs!F19,ROUND(AY37*Inputs!E19+AZ37+BA37,2))))))</f>
        <v>0</v>
      </c>
      <c r="BC37">
        <f>IF(Inputs!$B$27&lt;&gt;"Ready","PENDING INPUTS",IF(AY37&lt;=0,99,1+IF(AND(K37&gt;0,OR(Inputs!C14&gt;Inputs!C19,AND(Inputs!C14=Inputs!C19,0&lt;5))),1,0)+IF(AND(S37&gt;0,OR(Inputs!C15&gt;Inputs!C19,AND(Inputs!C15=Inputs!C19,1&lt;5))),1,0)+IF(AND(AA37&gt;0,OR(Inputs!C16&gt;Inputs!C19,AND(Inputs!C16=Inputs!C19,2&lt;5))),1,0)+IF(AND(AI37&gt;0,OR(Inputs!C17&gt;Inputs!C19,AND(Inputs!C17=Inputs!C19,3&lt;5))),1,0)+IF(AND(AQ37&gt;0,OR(Inputs!C18&gt;Inputs!C19,AND(Inputs!C18=Inputs!C19,4&lt;5))),1,0)+IF(AND(BG37&gt;0,OR(Inputs!C20&gt;Inputs!C19,AND(Inputs!C20=Inputs!C19,6&lt;5))),1,0)+IF(AND(BO37&gt;0,OR(Inputs!C21&gt;Inputs!C19,AND(Inputs!C21=Inputs!C19,7&lt;5))),1,0)+IF(AND(BW37&gt;0,OR(Inputs!C22&gt;Inputs!C19,AND(Inputs!C22=Inputs!C19,8&lt;5))),1,0)+IF(AND(CE37&gt;0,OR(Inputs!C23&gt;Inputs!C19,AND(Inputs!C23=Inputs!C19,9&lt;5))),1,0)))</f>
        <v>99</v>
      </c>
      <c r="BD37" s="3">
        <f>IF(Inputs!$B$27&lt;&gt;"Ready","PENDING INPUTS",IF(A37&gt;Inputs!$B$6,0,MIN(MAX(0,(AY37+AZ37+BA37)-BB37),MAX(0,C37-D37-(IF(O37&lt;BC37,K37+L37+M37-N37,0)+IF(W37&lt;BC37,S37+T37+U37-V37,0)+IF(AE37&lt;BC37,AA37+AB37+AC37-AD37,0)+IF(AM37&lt;BC37,AI37+AJ37+AK37-AL37,0)+IF(AU37&lt;BC37,AQ37+AR37+AS37-AT37,0)+IF(BC37&lt;BC37,AY37+AZ37+BA37-BB37,0)+IF(BK37&lt;BC37,BG37+BH37+BI37-BJ37,0)+IF(BS37&lt;BC37,BO37+BP37+BQ37-BR37,0)+IF(CA37&lt;BC37,BW37+BX37+BY37-BZ37,0)+IF(CI37&lt;BC37,CE37+CF37+CG37-CH37,0))))))</f>
        <v>0</v>
      </c>
      <c r="BE37" s="3">
        <f>IF(Inputs!$B$27&lt;&gt;"Ready","PENDING INPUTS",MIN((AY37+AZ37+BA37),IF(D37&gt;C37,IF(D37=0,0,BB37*C37/D37),BB37+BD37)))</f>
        <v>0</v>
      </c>
      <c r="BF37" s="3">
        <f>IF(Inputs!$B$27&lt;&gt;"Ready","PENDING INPUTS",MAX(0,(AY37+AZ37+BA37)-BE37))</f>
        <v>0</v>
      </c>
      <c r="BG37" s="3">
        <f>IF(Inputs!$B$27&lt;&gt;"Ready","PENDING INPUTS",BN36)</f>
        <v>0</v>
      </c>
      <c r="BH37" s="3">
        <f>IF(Inputs!$B$27&lt;&gt;"Ready","PENDING INPUTS",IF(A37&lt;=Inputs!$B$6,ROUND(BG37*Inputs!C20/12,2),0))</f>
        <v>0</v>
      </c>
      <c r="BI37" s="3">
        <f>IF(Inputs!$B$27&lt;&gt;"Ready","PENDING INPUTS",IF(AND(A37&lt;=Inputs!$B$6,BG37&gt;0),Inputs!G20,0))</f>
        <v>0</v>
      </c>
      <c r="BJ37" s="3">
        <f>IF(Inputs!$B$27&lt;&gt;"Ready","PENDING INPUTS",IF(A37&gt;Inputs!$B$6,0,MIN((BG37+BH37+BI37),IF(Inputs!H20=1,Inputs!D20,MAX(Inputs!F20,ROUND(BG37*Inputs!E20+BH37+BI37,2))))))</f>
        <v>0</v>
      </c>
      <c r="BK37">
        <f>IF(Inputs!$B$27&lt;&gt;"Ready","PENDING INPUTS",IF(BG37&lt;=0,99,1+IF(AND(K37&gt;0,OR(Inputs!C14&gt;Inputs!C20,AND(Inputs!C14=Inputs!C20,0&lt;6))),1,0)+IF(AND(S37&gt;0,OR(Inputs!C15&gt;Inputs!C20,AND(Inputs!C15=Inputs!C20,1&lt;6))),1,0)+IF(AND(AA37&gt;0,OR(Inputs!C16&gt;Inputs!C20,AND(Inputs!C16=Inputs!C20,2&lt;6))),1,0)+IF(AND(AI37&gt;0,OR(Inputs!C17&gt;Inputs!C20,AND(Inputs!C17=Inputs!C20,3&lt;6))),1,0)+IF(AND(AQ37&gt;0,OR(Inputs!C18&gt;Inputs!C20,AND(Inputs!C18=Inputs!C20,4&lt;6))),1,0)+IF(AND(AY37&gt;0,OR(Inputs!C19&gt;Inputs!C20,AND(Inputs!C19=Inputs!C20,5&lt;6))),1,0)+IF(AND(BO37&gt;0,OR(Inputs!C21&gt;Inputs!C20,AND(Inputs!C21=Inputs!C20,7&lt;6))),1,0)+IF(AND(BW37&gt;0,OR(Inputs!C22&gt;Inputs!C20,AND(Inputs!C22=Inputs!C20,8&lt;6))),1,0)+IF(AND(CE37&gt;0,OR(Inputs!C23&gt;Inputs!C20,AND(Inputs!C23=Inputs!C20,9&lt;6))),1,0)))</f>
        <v>99</v>
      </c>
      <c r="BL37" s="3">
        <f>IF(Inputs!$B$27&lt;&gt;"Ready","PENDING INPUTS",IF(A37&gt;Inputs!$B$6,0,MIN(MAX(0,(BG37+BH37+BI37)-BJ37),MAX(0,C37-D37-(IF(O37&lt;BK37,K37+L37+M37-N37,0)+IF(W37&lt;BK37,S37+T37+U37-V37,0)+IF(AE37&lt;BK37,AA37+AB37+AC37-AD37,0)+IF(AM37&lt;BK37,AI37+AJ37+AK37-AL37,0)+IF(AU37&lt;BK37,AQ37+AR37+AS37-AT37,0)+IF(BC37&lt;BK37,AY37+AZ37+BA37-BB37,0)+IF(BK37&lt;BK37,BG37+BH37+BI37-BJ37,0)+IF(BS37&lt;BK37,BO37+BP37+BQ37-BR37,0)+IF(CA37&lt;BK37,BW37+BX37+BY37-BZ37,0)+IF(CI37&lt;BK37,CE37+CF37+CG37-CH37,0))))))</f>
        <v>0</v>
      </c>
      <c r="BM37" s="3">
        <f>IF(Inputs!$B$27&lt;&gt;"Ready","PENDING INPUTS",MIN((BG37+BH37+BI37),IF(D37&gt;C37,IF(D37=0,0,BJ37*C37/D37),BJ37+BL37)))</f>
        <v>0</v>
      </c>
      <c r="BN37" s="3">
        <f>IF(Inputs!$B$27&lt;&gt;"Ready","PENDING INPUTS",MAX(0,(BG37+BH37+BI37)-BM37))</f>
        <v>0</v>
      </c>
      <c r="BO37" s="3">
        <f>IF(Inputs!$B$27&lt;&gt;"Ready","PENDING INPUTS",BV36)</f>
        <v>0</v>
      </c>
      <c r="BP37" s="3">
        <f>IF(Inputs!$B$27&lt;&gt;"Ready","PENDING INPUTS",IF(A37&lt;=Inputs!$B$6,ROUND(BO37*Inputs!C21/12,2),0))</f>
        <v>0</v>
      </c>
      <c r="BQ37" s="3">
        <f>IF(Inputs!$B$27&lt;&gt;"Ready","PENDING INPUTS",IF(AND(A37&lt;=Inputs!$B$6,BO37&gt;0),Inputs!G21,0))</f>
        <v>0</v>
      </c>
      <c r="BR37" s="3">
        <f>IF(Inputs!$B$27&lt;&gt;"Ready","PENDING INPUTS",IF(A37&gt;Inputs!$B$6,0,MIN((BO37+BP37+BQ37),IF(Inputs!H21=1,Inputs!D21,MAX(Inputs!F21,ROUND(BO37*Inputs!E21+BP37+BQ37,2))))))</f>
        <v>0</v>
      </c>
      <c r="BS37">
        <f>IF(Inputs!$B$27&lt;&gt;"Ready","PENDING INPUTS",IF(BO37&lt;=0,99,1+IF(AND(K37&gt;0,OR(Inputs!C14&gt;Inputs!C21,AND(Inputs!C14=Inputs!C21,0&lt;7))),1,0)+IF(AND(S37&gt;0,OR(Inputs!C15&gt;Inputs!C21,AND(Inputs!C15=Inputs!C21,1&lt;7))),1,0)+IF(AND(AA37&gt;0,OR(Inputs!C16&gt;Inputs!C21,AND(Inputs!C16=Inputs!C21,2&lt;7))),1,0)+IF(AND(AI37&gt;0,OR(Inputs!C17&gt;Inputs!C21,AND(Inputs!C17=Inputs!C21,3&lt;7))),1,0)+IF(AND(AQ37&gt;0,OR(Inputs!C18&gt;Inputs!C21,AND(Inputs!C18=Inputs!C21,4&lt;7))),1,0)+IF(AND(AY37&gt;0,OR(Inputs!C19&gt;Inputs!C21,AND(Inputs!C19=Inputs!C21,5&lt;7))),1,0)+IF(AND(BG37&gt;0,OR(Inputs!C20&gt;Inputs!C21,AND(Inputs!C20=Inputs!C21,6&lt;7))),1,0)+IF(AND(BW37&gt;0,OR(Inputs!C22&gt;Inputs!C21,AND(Inputs!C22=Inputs!C21,8&lt;7))),1,0)+IF(AND(CE37&gt;0,OR(Inputs!C23&gt;Inputs!C21,AND(Inputs!C23=Inputs!C21,9&lt;7))),1,0)))</f>
        <v>99</v>
      </c>
      <c r="BT37" s="3">
        <f>IF(Inputs!$B$27&lt;&gt;"Ready","PENDING INPUTS",IF(A37&gt;Inputs!$B$6,0,MIN(MAX(0,(BO37+BP37+BQ37)-BR37),MAX(0,C37-D37-(IF(O37&lt;BS37,K37+L37+M37-N37,0)+IF(W37&lt;BS37,S37+T37+U37-V37,0)+IF(AE37&lt;BS37,AA37+AB37+AC37-AD37,0)+IF(AM37&lt;BS37,AI37+AJ37+AK37-AL37,0)+IF(AU37&lt;BS37,AQ37+AR37+AS37-AT37,0)+IF(BC37&lt;BS37,AY37+AZ37+BA37-BB37,0)+IF(BK37&lt;BS37,BG37+BH37+BI37-BJ37,0)+IF(BS37&lt;BS37,BO37+BP37+BQ37-BR37,0)+IF(CA37&lt;BS37,BW37+BX37+BY37-BZ37,0)+IF(CI37&lt;BS37,CE37+CF37+CG37-CH37,0))))))</f>
        <v>0</v>
      </c>
      <c r="BU37" s="3">
        <f>IF(Inputs!$B$27&lt;&gt;"Ready","PENDING INPUTS",MIN((BO37+BP37+BQ37),IF(D37&gt;C37,IF(D37=0,0,BR37*C37/D37),BR37+BT37)))</f>
        <v>0</v>
      </c>
      <c r="BV37" s="3">
        <f>IF(Inputs!$B$27&lt;&gt;"Ready","PENDING INPUTS",MAX(0,(BO37+BP37+BQ37)-BU37))</f>
        <v>0</v>
      </c>
      <c r="BW37" s="3">
        <f>IF(Inputs!$B$27&lt;&gt;"Ready","PENDING INPUTS",CD36)</f>
        <v>0</v>
      </c>
      <c r="BX37" s="3">
        <f>IF(Inputs!$B$27&lt;&gt;"Ready","PENDING INPUTS",IF(A37&lt;=Inputs!$B$6,ROUND(BW37*Inputs!C22/12,2),0))</f>
        <v>0</v>
      </c>
      <c r="BY37" s="3">
        <f>IF(Inputs!$B$27&lt;&gt;"Ready","PENDING INPUTS",IF(AND(A37&lt;=Inputs!$B$6,BW37&gt;0),Inputs!G22,0))</f>
        <v>0</v>
      </c>
      <c r="BZ37" s="3">
        <f>IF(Inputs!$B$27&lt;&gt;"Ready","PENDING INPUTS",IF(A37&gt;Inputs!$B$6,0,MIN((BW37+BX37+BY37),IF(Inputs!H22=1,Inputs!D22,MAX(Inputs!F22,ROUND(BW37*Inputs!E22+BX37+BY37,2))))))</f>
        <v>0</v>
      </c>
      <c r="CA37">
        <f>IF(Inputs!$B$27&lt;&gt;"Ready","PENDING INPUTS",IF(BW37&lt;=0,99,1+IF(AND(K37&gt;0,OR(Inputs!C14&gt;Inputs!C22,AND(Inputs!C14=Inputs!C22,0&lt;8))),1,0)+IF(AND(S37&gt;0,OR(Inputs!C15&gt;Inputs!C22,AND(Inputs!C15=Inputs!C22,1&lt;8))),1,0)+IF(AND(AA37&gt;0,OR(Inputs!C16&gt;Inputs!C22,AND(Inputs!C16=Inputs!C22,2&lt;8))),1,0)+IF(AND(AI37&gt;0,OR(Inputs!C17&gt;Inputs!C22,AND(Inputs!C17=Inputs!C22,3&lt;8))),1,0)+IF(AND(AQ37&gt;0,OR(Inputs!C18&gt;Inputs!C22,AND(Inputs!C18=Inputs!C22,4&lt;8))),1,0)+IF(AND(AY37&gt;0,OR(Inputs!C19&gt;Inputs!C22,AND(Inputs!C19=Inputs!C22,5&lt;8))),1,0)+IF(AND(BG37&gt;0,OR(Inputs!C20&gt;Inputs!C22,AND(Inputs!C20=Inputs!C22,6&lt;8))),1,0)+IF(AND(BO37&gt;0,OR(Inputs!C21&gt;Inputs!C22,AND(Inputs!C21=Inputs!C22,7&lt;8))),1,0)+IF(AND(CE37&gt;0,OR(Inputs!C23&gt;Inputs!C22,AND(Inputs!C23=Inputs!C22,9&lt;8))),1,0)))</f>
        <v>99</v>
      </c>
      <c r="CB37" s="3">
        <f>IF(Inputs!$B$27&lt;&gt;"Ready","PENDING INPUTS",IF(A37&gt;Inputs!$B$6,0,MIN(MAX(0,(BW37+BX37+BY37)-BZ37),MAX(0,C37-D37-(IF(O37&lt;CA37,K37+L37+M37-N37,0)+IF(W37&lt;CA37,S37+T37+U37-V37,0)+IF(AE37&lt;CA37,AA37+AB37+AC37-AD37,0)+IF(AM37&lt;CA37,AI37+AJ37+AK37-AL37,0)+IF(AU37&lt;CA37,AQ37+AR37+AS37-AT37,0)+IF(BC37&lt;CA37,AY37+AZ37+BA37-BB37,0)+IF(BK37&lt;CA37,BG37+BH37+BI37-BJ37,0)+IF(BS37&lt;CA37,BO37+BP37+BQ37-BR37,0)+IF(CA37&lt;CA37,BW37+BX37+BY37-BZ37,0)+IF(CI37&lt;CA37,CE37+CF37+CG37-CH37,0))))))</f>
        <v>0</v>
      </c>
      <c r="CC37" s="3">
        <f>IF(Inputs!$B$27&lt;&gt;"Ready","PENDING INPUTS",MIN((BW37+BX37+BY37),IF(D37&gt;C37,IF(D37=0,0,BZ37*C37/D37),BZ37+CB37)))</f>
        <v>0</v>
      </c>
      <c r="CD37" s="3">
        <f>IF(Inputs!$B$27&lt;&gt;"Ready","PENDING INPUTS",MAX(0,(BW37+BX37+BY37)-CC37))</f>
        <v>0</v>
      </c>
      <c r="CE37" s="3">
        <f>IF(Inputs!$B$27&lt;&gt;"Ready","PENDING INPUTS",CL36)</f>
        <v>0</v>
      </c>
      <c r="CF37" s="3">
        <f>IF(Inputs!$B$27&lt;&gt;"Ready","PENDING INPUTS",IF(A37&lt;=Inputs!$B$6,ROUND(CE37*Inputs!C23/12,2),0))</f>
        <v>0</v>
      </c>
      <c r="CG37" s="3">
        <f>IF(Inputs!$B$27&lt;&gt;"Ready","PENDING INPUTS",IF(AND(A37&lt;=Inputs!$B$6,CE37&gt;0),Inputs!G23,0))</f>
        <v>0</v>
      </c>
      <c r="CH37" s="3">
        <f>IF(Inputs!$B$27&lt;&gt;"Ready","PENDING INPUTS",IF(A37&gt;Inputs!$B$6,0,MIN((CE37+CF37+CG37),IF(Inputs!H23=1,Inputs!D23,MAX(Inputs!F23,ROUND(CE37*Inputs!E23+CF37+CG37,2))))))</f>
        <v>0</v>
      </c>
      <c r="CI37">
        <f>IF(Inputs!$B$27&lt;&gt;"Ready","PENDING INPUTS",IF(CE37&lt;=0,99,1+IF(AND(K37&gt;0,OR(Inputs!C14&gt;Inputs!C23,AND(Inputs!C14=Inputs!C23,0&lt;9))),1,0)+IF(AND(S37&gt;0,OR(Inputs!C15&gt;Inputs!C23,AND(Inputs!C15=Inputs!C23,1&lt;9))),1,0)+IF(AND(AA37&gt;0,OR(Inputs!C16&gt;Inputs!C23,AND(Inputs!C16=Inputs!C23,2&lt;9))),1,0)+IF(AND(AI37&gt;0,OR(Inputs!C17&gt;Inputs!C23,AND(Inputs!C17=Inputs!C23,3&lt;9))),1,0)+IF(AND(AQ37&gt;0,OR(Inputs!C18&gt;Inputs!C23,AND(Inputs!C18=Inputs!C23,4&lt;9))),1,0)+IF(AND(AY37&gt;0,OR(Inputs!C19&gt;Inputs!C23,AND(Inputs!C19=Inputs!C23,5&lt;9))),1,0)+IF(AND(BG37&gt;0,OR(Inputs!C20&gt;Inputs!C23,AND(Inputs!C20=Inputs!C23,6&lt;9))),1,0)+IF(AND(BO37&gt;0,OR(Inputs!C21&gt;Inputs!C23,AND(Inputs!C21=Inputs!C23,7&lt;9))),1,0)+IF(AND(BW37&gt;0,OR(Inputs!C22&gt;Inputs!C23,AND(Inputs!C22=Inputs!C23,8&lt;9))),1,0)))</f>
        <v>99</v>
      </c>
      <c r="CJ37" s="3">
        <f>IF(Inputs!$B$27&lt;&gt;"Ready","PENDING INPUTS",IF(A37&gt;Inputs!$B$6,0,MIN(MAX(0,(CE37+CF37+CG37)-CH37),MAX(0,C37-D37-(IF(O37&lt;CI37,K37+L37+M37-N37,0)+IF(W37&lt;CI37,S37+T37+U37-V37,0)+IF(AE37&lt;CI37,AA37+AB37+AC37-AD37,0)+IF(AM37&lt;CI37,AI37+AJ37+AK37-AL37,0)+IF(AU37&lt;CI37,AQ37+AR37+AS37-AT37,0)+IF(BC37&lt;CI37,AY37+AZ37+BA37-BB37,0)+IF(BK37&lt;CI37,BG37+BH37+BI37-BJ37,0)+IF(BS37&lt;CI37,BO37+BP37+BQ37-BR37,0)+IF(CA37&lt;CI37,BW37+BX37+BY37-BZ37,0)+IF(CI37&lt;CI37,CE37+CF37+CG37-CH37,0))))))</f>
        <v>0</v>
      </c>
      <c r="CK37" s="3">
        <f>IF(Inputs!$B$27&lt;&gt;"Ready","PENDING INPUTS",MIN((CE37+CF37+CG37),IF(D37&gt;C37,IF(D37=0,0,CH37*C37/D37),CH37+CJ37)))</f>
        <v>0</v>
      </c>
      <c r="CL37" s="3">
        <f>IF(Inputs!$B$27&lt;&gt;"Ready","PENDING INPUTS",MAX(0,(CE37+CF37+CG37)-CK37))</f>
        <v>0</v>
      </c>
    </row>
    <row r="38" spans="1:90" ht="27.95" customHeight="1" x14ac:dyDescent="0.25">
      <c r="A38">
        <v>34</v>
      </c>
      <c r="B38" s="13">
        <f>IF(Inputs!$B$27&lt;&gt;"Ready","PENDING INPUTS",EDATE(Inputs!$B$5,A38-1))</f>
        <v>47300</v>
      </c>
      <c r="C38" s="3">
        <f>IF(Inputs!$B$27&lt;&gt;"Ready","PENDING INPUTS",IF(A38&lt;=Inputs!$B$6,MAX(0,Inputs!$B$4+IF(A38=Inputs!$B$7,Inputs!$B$8,0)+IF(A38=Inputs!$B$9,Inputs!$B$10,0)),0))</f>
        <v>0</v>
      </c>
      <c r="D38" s="3">
        <f>IF(Inputs!$B$27&lt;&gt;"Ready","PENDING INPUTS",SUM(N38,V38,AD38,AL38,AT38,BB38,BJ38,BR38,BZ38,CH38))</f>
        <v>0</v>
      </c>
      <c r="E38" s="3">
        <f>IF(Inputs!$B$27&lt;&gt;"Ready","PENDING INPUTS",MAX(0,D38-C38))</f>
        <v>0</v>
      </c>
      <c r="F38" s="3">
        <f>IF(Inputs!$B$27&lt;&gt;"Ready","PENDING INPUTS",SUM(Q38,Y38,AG38,AO38,AW38,BE38,BM38,BU38,CC38,CK38))</f>
        <v>0</v>
      </c>
      <c r="G38" s="3">
        <f>IF(Inputs!$B$27&lt;&gt;"Ready","PENDING INPUTS",SUM(L38,T38,AB38,AJ38,AR38,AZ38,BH38,BP38,BX38,CF38))</f>
        <v>0</v>
      </c>
      <c r="H38" s="3">
        <f>IF(Inputs!$B$27&lt;&gt;"Ready","PENDING INPUTS",SUM(M38,U38,AC38,AK38,AS38,BA38,BI38,BQ38,BY38,CG38))</f>
        <v>0</v>
      </c>
      <c r="I38" s="3">
        <f>IF(Inputs!$B$27&lt;&gt;"Ready","PENDING INPUTS",SUM(R38,Z38,AH38,AP38,AX38,BF38,BN38,BV38,CD38,CL38))</f>
        <v>0</v>
      </c>
      <c r="J38" t="str">
        <f>IF(Inputs!$B$27&lt;&gt;"Ready","PENDING INPUTS",IF(A38&gt;Inputs!$B$6,"Beyond horizon",IF(E38&gt;0.005,"MINIMUM SHORTFALL",IF(I38&lt;0.005,"Paid off","In progress"))))</f>
        <v>Paid off</v>
      </c>
      <c r="K38" s="3">
        <f>IF(Inputs!$B$27&lt;&gt;"Ready","PENDING INPUTS",R37)</f>
        <v>0</v>
      </c>
      <c r="L38" s="3">
        <f>IF(Inputs!$B$27&lt;&gt;"Ready","PENDING INPUTS",IF(A38&lt;=Inputs!$B$6,ROUND(K38*Inputs!C14/12,2),0))</f>
        <v>0</v>
      </c>
      <c r="M38" s="3">
        <f>IF(Inputs!$B$27&lt;&gt;"Ready","PENDING INPUTS",IF(AND(A38&lt;=Inputs!$B$6,K38&gt;0),Inputs!G14,0))</f>
        <v>0</v>
      </c>
      <c r="N38" s="3">
        <f>IF(Inputs!$B$27&lt;&gt;"Ready","PENDING INPUTS",IF(A38&gt;Inputs!$B$6,0,MIN((K38+L38+M38),IF(Inputs!H14=1,Inputs!D14,MAX(Inputs!F14,ROUND(K38*Inputs!E14+L38+M38,2))))))</f>
        <v>0</v>
      </c>
      <c r="O38">
        <f>IF(Inputs!$B$27&lt;&gt;"Ready","PENDING INPUTS",IF(K38&lt;=0,99,1+IF(AND(S38&gt;0,OR(Inputs!C15&gt;Inputs!C14,AND(Inputs!C15=Inputs!C14,1&lt;0))),1,0)+IF(AND(AA38&gt;0,OR(Inputs!C16&gt;Inputs!C14,AND(Inputs!C16=Inputs!C14,2&lt;0))),1,0)+IF(AND(AI38&gt;0,OR(Inputs!C17&gt;Inputs!C14,AND(Inputs!C17=Inputs!C14,3&lt;0))),1,0)+IF(AND(AQ38&gt;0,OR(Inputs!C18&gt;Inputs!C14,AND(Inputs!C18=Inputs!C14,4&lt;0))),1,0)+IF(AND(AY38&gt;0,OR(Inputs!C19&gt;Inputs!C14,AND(Inputs!C19=Inputs!C14,5&lt;0))),1,0)+IF(AND(BG38&gt;0,OR(Inputs!C20&gt;Inputs!C14,AND(Inputs!C20=Inputs!C14,6&lt;0))),1,0)+IF(AND(BO38&gt;0,OR(Inputs!C21&gt;Inputs!C14,AND(Inputs!C21=Inputs!C14,7&lt;0))),1,0)+IF(AND(BW38&gt;0,OR(Inputs!C22&gt;Inputs!C14,AND(Inputs!C22=Inputs!C14,8&lt;0))),1,0)+IF(AND(CE38&gt;0,OR(Inputs!C23&gt;Inputs!C14,AND(Inputs!C23=Inputs!C14,9&lt;0))),1,0)))</f>
        <v>99</v>
      </c>
      <c r="P38" s="3">
        <f>IF(Inputs!$B$27&lt;&gt;"Ready","PENDING INPUTS",IF(A38&gt;Inputs!$B$6,0,MIN(MAX(0,(K38+L38+M38)-N38),MAX(0,C38-D38-(IF(O38&lt;O38,K38+L38+M38-N38,0)+IF(W38&lt;O38,S38+T38+U38-V38,0)+IF(AE38&lt;O38,AA38+AB38+AC38-AD38,0)+IF(AM38&lt;O38,AI38+AJ38+AK38-AL38,0)+IF(AU38&lt;O38,AQ38+AR38+AS38-AT38,0)+IF(BC38&lt;O38,AY38+AZ38+BA38-BB38,0)+IF(BK38&lt;O38,BG38+BH38+BI38-BJ38,0)+IF(BS38&lt;O38,BO38+BP38+BQ38-BR38,0)+IF(CA38&lt;O38,BW38+BX38+BY38-BZ38,0)+IF(CI38&lt;O38,CE38+CF38+CG38-CH38,0))))))</f>
        <v>0</v>
      </c>
      <c r="Q38" s="3">
        <f>IF(Inputs!$B$27&lt;&gt;"Ready","PENDING INPUTS",MIN((K38+L38+M38),IF(D38&gt;C38,IF(D38=0,0,N38*C38/D38),N38+P38)))</f>
        <v>0</v>
      </c>
      <c r="R38" s="3">
        <f>IF(Inputs!$B$27&lt;&gt;"Ready","PENDING INPUTS",MAX(0,(K38+L38+M38)-Q38))</f>
        <v>0</v>
      </c>
      <c r="S38" s="3">
        <f>IF(Inputs!$B$27&lt;&gt;"Ready","PENDING INPUTS",Z37)</f>
        <v>0</v>
      </c>
      <c r="T38" s="3">
        <f>IF(Inputs!$B$27&lt;&gt;"Ready","PENDING INPUTS",IF(A38&lt;=Inputs!$B$6,ROUND(S38*Inputs!C15/12,2),0))</f>
        <v>0</v>
      </c>
      <c r="U38" s="3">
        <f>IF(Inputs!$B$27&lt;&gt;"Ready","PENDING INPUTS",IF(AND(A38&lt;=Inputs!$B$6,S38&gt;0),Inputs!G15,0))</f>
        <v>0</v>
      </c>
      <c r="V38" s="3">
        <f>IF(Inputs!$B$27&lt;&gt;"Ready","PENDING INPUTS",IF(A38&gt;Inputs!$B$6,0,MIN((S38+T38+U38),IF(Inputs!H15=1,Inputs!D15,MAX(Inputs!F15,ROUND(S38*Inputs!E15+T38+U38,2))))))</f>
        <v>0</v>
      </c>
      <c r="W38">
        <f>IF(Inputs!$B$27&lt;&gt;"Ready","PENDING INPUTS",IF(S38&lt;=0,99,1+IF(AND(K38&gt;0,OR(Inputs!C14&gt;Inputs!C15,AND(Inputs!C14=Inputs!C15,0&lt;1))),1,0)+IF(AND(AA38&gt;0,OR(Inputs!C16&gt;Inputs!C15,AND(Inputs!C16=Inputs!C15,2&lt;1))),1,0)+IF(AND(AI38&gt;0,OR(Inputs!C17&gt;Inputs!C15,AND(Inputs!C17=Inputs!C15,3&lt;1))),1,0)+IF(AND(AQ38&gt;0,OR(Inputs!C18&gt;Inputs!C15,AND(Inputs!C18=Inputs!C15,4&lt;1))),1,0)+IF(AND(AY38&gt;0,OR(Inputs!C19&gt;Inputs!C15,AND(Inputs!C19=Inputs!C15,5&lt;1))),1,0)+IF(AND(BG38&gt;0,OR(Inputs!C20&gt;Inputs!C15,AND(Inputs!C20=Inputs!C15,6&lt;1))),1,0)+IF(AND(BO38&gt;0,OR(Inputs!C21&gt;Inputs!C15,AND(Inputs!C21=Inputs!C15,7&lt;1))),1,0)+IF(AND(BW38&gt;0,OR(Inputs!C22&gt;Inputs!C15,AND(Inputs!C22=Inputs!C15,8&lt;1))),1,0)+IF(AND(CE38&gt;0,OR(Inputs!C23&gt;Inputs!C15,AND(Inputs!C23=Inputs!C15,9&lt;1))),1,0)))</f>
        <v>99</v>
      </c>
      <c r="X38" s="3">
        <f>IF(Inputs!$B$27&lt;&gt;"Ready","PENDING INPUTS",IF(A38&gt;Inputs!$B$6,0,MIN(MAX(0,(S38+T38+U38)-V38),MAX(0,C38-D38-(IF(O38&lt;W38,K38+L38+M38-N38,0)+IF(W38&lt;W38,S38+T38+U38-V38,0)+IF(AE38&lt;W38,AA38+AB38+AC38-AD38,0)+IF(AM38&lt;W38,AI38+AJ38+AK38-AL38,0)+IF(AU38&lt;W38,AQ38+AR38+AS38-AT38,0)+IF(BC38&lt;W38,AY38+AZ38+BA38-BB38,0)+IF(BK38&lt;W38,BG38+BH38+BI38-BJ38,0)+IF(BS38&lt;W38,BO38+BP38+BQ38-BR38,0)+IF(CA38&lt;W38,BW38+BX38+BY38-BZ38,0)+IF(CI38&lt;W38,CE38+CF38+CG38-CH38,0))))))</f>
        <v>0</v>
      </c>
      <c r="Y38" s="3">
        <f>IF(Inputs!$B$27&lt;&gt;"Ready","PENDING INPUTS",MIN((S38+T38+U38),IF(D38&gt;C38,IF(D38=0,0,V38*C38/D38),V38+X38)))</f>
        <v>0</v>
      </c>
      <c r="Z38" s="3">
        <f>IF(Inputs!$B$27&lt;&gt;"Ready","PENDING INPUTS",MAX(0,(S38+T38+U38)-Y38))</f>
        <v>0</v>
      </c>
      <c r="AA38" s="3">
        <f>IF(Inputs!$B$27&lt;&gt;"Ready","PENDING INPUTS",AH37)</f>
        <v>0</v>
      </c>
      <c r="AB38" s="3">
        <f>IF(Inputs!$B$27&lt;&gt;"Ready","PENDING INPUTS",IF(A38&lt;=Inputs!$B$6,ROUND(AA38*Inputs!C16/12,2),0))</f>
        <v>0</v>
      </c>
      <c r="AC38" s="3">
        <f>IF(Inputs!$B$27&lt;&gt;"Ready","PENDING INPUTS",IF(AND(A38&lt;=Inputs!$B$6,AA38&gt;0),Inputs!G16,0))</f>
        <v>0</v>
      </c>
      <c r="AD38" s="3">
        <f>IF(Inputs!$B$27&lt;&gt;"Ready","PENDING INPUTS",IF(A38&gt;Inputs!$B$6,0,MIN((AA38+AB38+AC38),IF(Inputs!H16=1,Inputs!D16,MAX(Inputs!F16,ROUND(AA38*Inputs!E16+AB38+AC38,2))))))</f>
        <v>0</v>
      </c>
      <c r="AE38">
        <f>IF(Inputs!$B$27&lt;&gt;"Ready","PENDING INPUTS",IF(AA38&lt;=0,99,1+IF(AND(K38&gt;0,OR(Inputs!C14&gt;Inputs!C16,AND(Inputs!C14=Inputs!C16,0&lt;2))),1,0)+IF(AND(S38&gt;0,OR(Inputs!C15&gt;Inputs!C16,AND(Inputs!C15=Inputs!C16,1&lt;2))),1,0)+IF(AND(AI38&gt;0,OR(Inputs!C17&gt;Inputs!C16,AND(Inputs!C17=Inputs!C16,3&lt;2))),1,0)+IF(AND(AQ38&gt;0,OR(Inputs!C18&gt;Inputs!C16,AND(Inputs!C18=Inputs!C16,4&lt;2))),1,0)+IF(AND(AY38&gt;0,OR(Inputs!C19&gt;Inputs!C16,AND(Inputs!C19=Inputs!C16,5&lt;2))),1,0)+IF(AND(BG38&gt;0,OR(Inputs!C20&gt;Inputs!C16,AND(Inputs!C20=Inputs!C16,6&lt;2))),1,0)+IF(AND(BO38&gt;0,OR(Inputs!C21&gt;Inputs!C16,AND(Inputs!C21=Inputs!C16,7&lt;2))),1,0)+IF(AND(BW38&gt;0,OR(Inputs!C22&gt;Inputs!C16,AND(Inputs!C22=Inputs!C16,8&lt;2))),1,0)+IF(AND(CE38&gt;0,OR(Inputs!C23&gt;Inputs!C16,AND(Inputs!C23=Inputs!C16,9&lt;2))),1,0)))</f>
        <v>99</v>
      </c>
      <c r="AF38" s="3">
        <f>IF(Inputs!$B$27&lt;&gt;"Ready","PENDING INPUTS",IF(A38&gt;Inputs!$B$6,0,MIN(MAX(0,(AA38+AB38+AC38)-AD38),MAX(0,C38-D38-(IF(O38&lt;AE38,K38+L38+M38-N38,0)+IF(W38&lt;AE38,S38+T38+U38-V38,0)+IF(AE38&lt;AE38,AA38+AB38+AC38-AD38,0)+IF(AM38&lt;AE38,AI38+AJ38+AK38-AL38,0)+IF(AU38&lt;AE38,AQ38+AR38+AS38-AT38,0)+IF(BC38&lt;AE38,AY38+AZ38+BA38-BB38,0)+IF(BK38&lt;AE38,BG38+BH38+BI38-BJ38,0)+IF(BS38&lt;AE38,BO38+BP38+BQ38-BR38,0)+IF(CA38&lt;AE38,BW38+BX38+BY38-BZ38,0)+IF(CI38&lt;AE38,CE38+CF38+CG38-CH38,0))))))</f>
        <v>0</v>
      </c>
      <c r="AG38" s="3">
        <f>IF(Inputs!$B$27&lt;&gt;"Ready","PENDING INPUTS",MIN((AA38+AB38+AC38),IF(D38&gt;C38,IF(D38=0,0,AD38*C38/D38),AD38+AF38)))</f>
        <v>0</v>
      </c>
      <c r="AH38" s="3">
        <f>IF(Inputs!$B$27&lt;&gt;"Ready","PENDING INPUTS",MAX(0,(AA38+AB38+AC38)-AG38))</f>
        <v>0</v>
      </c>
      <c r="AI38" s="3">
        <f>IF(Inputs!$B$27&lt;&gt;"Ready","PENDING INPUTS",AP37)</f>
        <v>0</v>
      </c>
      <c r="AJ38" s="3">
        <f>IF(Inputs!$B$27&lt;&gt;"Ready","PENDING INPUTS",IF(A38&lt;=Inputs!$B$6,ROUND(AI38*Inputs!C17/12,2),0))</f>
        <v>0</v>
      </c>
      <c r="AK38" s="3">
        <f>IF(Inputs!$B$27&lt;&gt;"Ready","PENDING INPUTS",IF(AND(A38&lt;=Inputs!$B$6,AI38&gt;0),Inputs!G17,0))</f>
        <v>0</v>
      </c>
      <c r="AL38" s="3">
        <f>IF(Inputs!$B$27&lt;&gt;"Ready","PENDING INPUTS",IF(A38&gt;Inputs!$B$6,0,MIN((AI38+AJ38+AK38),IF(Inputs!H17=1,Inputs!D17,MAX(Inputs!F17,ROUND(AI38*Inputs!E17+AJ38+AK38,2))))))</f>
        <v>0</v>
      </c>
      <c r="AM38">
        <f>IF(Inputs!$B$27&lt;&gt;"Ready","PENDING INPUTS",IF(AI38&lt;=0,99,1+IF(AND(K38&gt;0,OR(Inputs!C14&gt;Inputs!C17,AND(Inputs!C14=Inputs!C17,0&lt;3))),1,0)+IF(AND(S38&gt;0,OR(Inputs!C15&gt;Inputs!C17,AND(Inputs!C15=Inputs!C17,1&lt;3))),1,0)+IF(AND(AA38&gt;0,OR(Inputs!C16&gt;Inputs!C17,AND(Inputs!C16=Inputs!C17,2&lt;3))),1,0)+IF(AND(AQ38&gt;0,OR(Inputs!C18&gt;Inputs!C17,AND(Inputs!C18=Inputs!C17,4&lt;3))),1,0)+IF(AND(AY38&gt;0,OR(Inputs!C19&gt;Inputs!C17,AND(Inputs!C19=Inputs!C17,5&lt;3))),1,0)+IF(AND(BG38&gt;0,OR(Inputs!C20&gt;Inputs!C17,AND(Inputs!C20=Inputs!C17,6&lt;3))),1,0)+IF(AND(BO38&gt;0,OR(Inputs!C21&gt;Inputs!C17,AND(Inputs!C21=Inputs!C17,7&lt;3))),1,0)+IF(AND(BW38&gt;0,OR(Inputs!C22&gt;Inputs!C17,AND(Inputs!C22=Inputs!C17,8&lt;3))),1,0)+IF(AND(CE38&gt;0,OR(Inputs!C23&gt;Inputs!C17,AND(Inputs!C23=Inputs!C17,9&lt;3))),1,0)))</f>
        <v>99</v>
      </c>
      <c r="AN38" s="3">
        <f>IF(Inputs!$B$27&lt;&gt;"Ready","PENDING INPUTS",IF(A38&gt;Inputs!$B$6,0,MIN(MAX(0,(AI38+AJ38+AK38)-AL38),MAX(0,C38-D38-(IF(O38&lt;AM38,K38+L38+M38-N38,0)+IF(W38&lt;AM38,S38+T38+U38-V38,0)+IF(AE38&lt;AM38,AA38+AB38+AC38-AD38,0)+IF(AM38&lt;AM38,AI38+AJ38+AK38-AL38,0)+IF(AU38&lt;AM38,AQ38+AR38+AS38-AT38,0)+IF(BC38&lt;AM38,AY38+AZ38+BA38-BB38,0)+IF(BK38&lt;AM38,BG38+BH38+BI38-BJ38,0)+IF(BS38&lt;AM38,BO38+BP38+BQ38-BR38,0)+IF(CA38&lt;AM38,BW38+BX38+BY38-BZ38,0)+IF(CI38&lt;AM38,CE38+CF38+CG38-CH38,0))))))</f>
        <v>0</v>
      </c>
      <c r="AO38" s="3">
        <f>IF(Inputs!$B$27&lt;&gt;"Ready","PENDING INPUTS",MIN((AI38+AJ38+AK38),IF(D38&gt;C38,IF(D38=0,0,AL38*C38/D38),AL38+AN38)))</f>
        <v>0</v>
      </c>
      <c r="AP38" s="3">
        <f>IF(Inputs!$B$27&lt;&gt;"Ready","PENDING INPUTS",MAX(0,(AI38+AJ38+AK38)-AO38))</f>
        <v>0</v>
      </c>
      <c r="AQ38" s="3">
        <f>IF(Inputs!$B$27&lt;&gt;"Ready","PENDING INPUTS",AX37)</f>
        <v>0</v>
      </c>
      <c r="AR38" s="3">
        <f>IF(Inputs!$B$27&lt;&gt;"Ready","PENDING INPUTS",IF(A38&lt;=Inputs!$B$6,ROUND(AQ38*Inputs!C18/12,2),0))</f>
        <v>0</v>
      </c>
      <c r="AS38" s="3">
        <f>IF(Inputs!$B$27&lt;&gt;"Ready","PENDING INPUTS",IF(AND(A38&lt;=Inputs!$B$6,AQ38&gt;0),Inputs!G18,0))</f>
        <v>0</v>
      </c>
      <c r="AT38" s="3">
        <f>IF(Inputs!$B$27&lt;&gt;"Ready","PENDING INPUTS",IF(A38&gt;Inputs!$B$6,0,MIN((AQ38+AR38+AS38),IF(Inputs!H18=1,Inputs!D18,MAX(Inputs!F18,ROUND(AQ38*Inputs!E18+AR38+AS38,2))))))</f>
        <v>0</v>
      </c>
      <c r="AU38">
        <f>IF(Inputs!$B$27&lt;&gt;"Ready","PENDING INPUTS",IF(AQ38&lt;=0,99,1+IF(AND(K38&gt;0,OR(Inputs!C14&gt;Inputs!C18,AND(Inputs!C14=Inputs!C18,0&lt;4))),1,0)+IF(AND(S38&gt;0,OR(Inputs!C15&gt;Inputs!C18,AND(Inputs!C15=Inputs!C18,1&lt;4))),1,0)+IF(AND(AA38&gt;0,OR(Inputs!C16&gt;Inputs!C18,AND(Inputs!C16=Inputs!C18,2&lt;4))),1,0)+IF(AND(AI38&gt;0,OR(Inputs!C17&gt;Inputs!C18,AND(Inputs!C17=Inputs!C18,3&lt;4))),1,0)+IF(AND(AY38&gt;0,OR(Inputs!C19&gt;Inputs!C18,AND(Inputs!C19=Inputs!C18,5&lt;4))),1,0)+IF(AND(BG38&gt;0,OR(Inputs!C20&gt;Inputs!C18,AND(Inputs!C20=Inputs!C18,6&lt;4))),1,0)+IF(AND(BO38&gt;0,OR(Inputs!C21&gt;Inputs!C18,AND(Inputs!C21=Inputs!C18,7&lt;4))),1,0)+IF(AND(BW38&gt;0,OR(Inputs!C22&gt;Inputs!C18,AND(Inputs!C22=Inputs!C18,8&lt;4))),1,0)+IF(AND(CE38&gt;0,OR(Inputs!C23&gt;Inputs!C18,AND(Inputs!C23=Inputs!C18,9&lt;4))),1,0)))</f>
        <v>99</v>
      </c>
      <c r="AV38" s="3">
        <f>IF(Inputs!$B$27&lt;&gt;"Ready","PENDING INPUTS",IF(A38&gt;Inputs!$B$6,0,MIN(MAX(0,(AQ38+AR38+AS38)-AT38),MAX(0,C38-D38-(IF(O38&lt;AU38,K38+L38+M38-N38,0)+IF(W38&lt;AU38,S38+T38+U38-V38,0)+IF(AE38&lt;AU38,AA38+AB38+AC38-AD38,0)+IF(AM38&lt;AU38,AI38+AJ38+AK38-AL38,0)+IF(AU38&lt;AU38,AQ38+AR38+AS38-AT38,0)+IF(BC38&lt;AU38,AY38+AZ38+BA38-BB38,0)+IF(BK38&lt;AU38,BG38+BH38+BI38-BJ38,0)+IF(BS38&lt;AU38,BO38+BP38+BQ38-BR38,0)+IF(CA38&lt;AU38,BW38+BX38+BY38-BZ38,0)+IF(CI38&lt;AU38,CE38+CF38+CG38-CH38,0))))))</f>
        <v>0</v>
      </c>
      <c r="AW38" s="3">
        <f>IF(Inputs!$B$27&lt;&gt;"Ready","PENDING INPUTS",MIN((AQ38+AR38+AS38),IF(D38&gt;C38,IF(D38=0,0,AT38*C38/D38),AT38+AV38)))</f>
        <v>0</v>
      </c>
      <c r="AX38" s="3">
        <f>IF(Inputs!$B$27&lt;&gt;"Ready","PENDING INPUTS",MAX(0,(AQ38+AR38+AS38)-AW38))</f>
        <v>0</v>
      </c>
      <c r="AY38" s="3">
        <f>IF(Inputs!$B$27&lt;&gt;"Ready","PENDING INPUTS",BF37)</f>
        <v>0</v>
      </c>
      <c r="AZ38" s="3">
        <f>IF(Inputs!$B$27&lt;&gt;"Ready","PENDING INPUTS",IF(A38&lt;=Inputs!$B$6,ROUND(AY38*Inputs!C19/12,2),0))</f>
        <v>0</v>
      </c>
      <c r="BA38" s="3">
        <f>IF(Inputs!$B$27&lt;&gt;"Ready","PENDING INPUTS",IF(AND(A38&lt;=Inputs!$B$6,AY38&gt;0),Inputs!G19,0))</f>
        <v>0</v>
      </c>
      <c r="BB38" s="3">
        <f>IF(Inputs!$B$27&lt;&gt;"Ready","PENDING INPUTS",IF(A38&gt;Inputs!$B$6,0,MIN((AY38+AZ38+BA38),IF(Inputs!H19=1,Inputs!D19,MAX(Inputs!F19,ROUND(AY38*Inputs!E19+AZ38+BA38,2))))))</f>
        <v>0</v>
      </c>
      <c r="BC38">
        <f>IF(Inputs!$B$27&lt;&gt;"Ready","PENDING INPUTS",IF(AY38&lt;=0,99,1+IF(AND(K38&gt;0,OR(Inputs!C14&gt;Inputs!C19,AND(Inputs!C14=Inputs!C19,0&lt;5))),1,0)+IF(AND(S38&gt;0,OR(Inputs!C15&gt;Inputs!C19,AND(Inputs!C15=Inputs!C19,1&lt;5))),1,0)+IF(AND(AA38&gt;0,OR(Inputs!C16&gt;Inputs!C19,AND(Inputs!C16=Inputs!C19,2&lt;5))),1,0)+IF(AND(AI38&gt;0,OR(Inputs!C17&gt;Inputs!C19,AND(Inputs!C17=Inputs!C19,3&lt;5))),1,0)+IF(AND(AQ38&gt;0,OR(Inputs!C18&gt;Inputs!C19,AND(Inputs!C18=Inputs!C19,4&lt;5))),1,0)+IF(AND(BG38&gt;0,OR(Inputs!C20&gt;Inputs!C19,AND(Inputs!C20=Inputs!C19,6&lt;5))),1,0)+IF(AND(BO38&gt;0,OR(Inputs!C21&gt;Inputs!C19,AND(Inputs!C21=Inputs!C19,7&lt;5))),1,0)+IF(AND(BW38&gt;0,OR(Inputs!C22&gt;Inputs!C19,AND(Inputs!C22=Inputs!C19,8&lt;5))),1,0)+IF(AND(CE38&gt;0,OR(Inputs!C23&gt;Inputs!C19,AND(Inputs!C23=Inputs!C19,9&lt;5))),1,0)))</f>
        <v>99</v>
      </c>
      <c r="BD38" s="3">
        <f>IF(Inputs!$B$27&lt;&gt;"Ready","PENDING INPUTS",IF(A38&gt;Inputs!$B$6,0,MIN(MAX(0,(AY38+AZ38+BA38)-BB38),MAX(0,C38-D38-(IF(O38&lt;BC38,K38+L38+M38-N38,0)+IF(W38&lt;BC38,S38+T38+U38-V38,0)+IF(AE38&lt;BC38,AA38+AB38+AC38-AD38,0)+IF(AM38&lt;BC38,AI38+AJ38+AK38-AL38,0)+IF(AU38&lt;BC38,AQ38+AR38+AS38-AT38,0)+IF(BC38&lt;BC38,AY38+AZ38+BA38-BB38,0)+IF(BK38&lt;BC38,BG38+BH38+BI38-BJ38,0)+IF(BS38&lt;BC38,BO38+BP38+BQ38-BR38,0)+IF(CA38&lt;BC38,BW38+BX38+BY38-BZ38,0)+IF(CI38&lt;BC38,CE38+CF38+CG38-CH38,0))))))</f>
        <v>0</v>
      </c>
      <c r="BE38" s="3">
        <f>IF(Inputs!$B$27&lt;&gt;"Ready","PENDING INPUTS",MIN((AY38+AZ38+BA38),IF(D38&gt;C38,IF(D38=0,0,BB38*C38/D38),BB38+BD38)))</f>
        <v>0</v>
      </c>
      <c r="BF38" s="3">
        <f>IF(Inputs!$B$27&lt;&gt;"Ready","PENDING INPUTS",MAX(0,(AY38+AZ38+BA38)-BE38))</f>
        <v>0</v>
      </c>
      <c r="BG38" s="3">
        <f>IF(Inputs!$B$27&lt;&gt;"Ready","PENDING INPUTS",BN37)</f>
        <v>0</v>
      </c>
      <c r="BH38" s="3">
        <f>IF(Inputs!$B$27&lt;&gt;"Ready","PENDING INPUTS",IF(A38&lt;=Inputs!$B$6,ROUND(BG38*Inputs!C20/12,2),0))</f>
        <v>0</v>
      </c>
      <c r="BI38" s="3">
        <f>IF(Inputs!$B$27&lt;&gt;"Ready","PENDING INPUTS",IF(AND(A38&lt;=Inputs!$B$6,BG38&gt;0),Inputs!G20,0))</f>
        <v>0</v>
      </c>
      <c r="BJ38" s="3">
        <f>IF(Inputs!$B$27&lt;&gt;"Ready","PENDING INPUTS",IF(A38&gt;Inputs!$B$6,0,MIN((BG38+BH38+BI38),IF(Inputs!H20=1,Inputs!D20,MAX(Inputs!F20,ROUND(BG38*Inputs!E20+BH38+BI38,2))))))</f>
        <v>0</v>
      </c>
      <c r="BK38">
        <f>IF(Inputs!$B$27&lt;&gt;"Ready","PENDING INPUTS",IF(BG38&lt;=0,99,1+IF(AND(K38&gt;0,OR(Inputs!C14&gt;Inputs!C20,AND(Inputs!C14=Inputs!C20,0&lt;6))),1,0)+IF(AND(S38&gt;0,OR(Inputs!C15&gt;Inputs!C20,AND(Inputs!C15=Inputs!C20,1&lt;6))),1,0)+IF(AND(AA38&gt;0,OR(Inputs!C16&gt;Inputs!C20,AND(Inputs!C16=Inputs!C20,2&lt;6))),1,0)+IF(AND(AI38&gt;0,OR(Inputs!C17&gt;Inputs!C20,AND(Inputs!C17=Inputs!C20,3&lt;6))),1,0)+IF(AND(AQ38&gt;0,OR(Inputs!C18&gt;Inputs!C20,AND(Inputs!C18=Inputs!C20,4&lt;6))),1,0)+IF(AND(AY38&gt;0,OR(Inputs!C19&gt;Inputs!C20,AND(Inputs!C19=Inputs!C20,5&lt;6))),1,0)+IF(AND(BO38&gt;0,OR(Inputs!C21&gt;Inputs!C20,AND(Inputs!C21=Inputs!C20,7&lt;6))),1,0)+IF(AND(BW38&gt;0,OR(Inputs!C22&gt;Inputs!C20,AND(Inputs!C22=Inputs!C20,8&lt;6))),1,0)+IF(AND(CE38&gt;0,OR(Inputs!C23&gt;Inputs!C20,AND(Inputs!C23=Inputs!C20,9&lt;6))),1,0)))</f>
        <v>99</v>
      </c>
      <c r="BL38" s="3">
        <f>IF(Inputs!$B$27&lt;&gt;"Ready","PENDING INPUTS",IF(A38&gt;Inputs!$B$6,0,MIN(MAX(0,(BG38+BH38+BI38)-BJ38),MAX(0,C38-D38-(IF(O38&lt;BK38,K38+L38+M38-N38,0)+IF(W38&lt;BK38,S38+T38+U38-V38,0)+IF(AE38&lt;BK38,AA38+AB38+AC38-AD38,0)+IF(AM38&lt;BK38,AI38+AJ38+AK38-AL38,0)+IF(AU38&lt;BK38,AQ38+AR38+AS38-AT38,0)+IF(BC38&lt;BK38,AY38+AZ38+BA38-BB38,0)+IF(BK38&lt;BK38,BG38+BH38+BI38-BJ38,0)+IF(BS38&lt;BK38,BO38+BP38+BQ38-BR38,0)+IF(CA38&lt;BK38,BW38+BX38+BY38-BZ38,0)+IF(CI38&lt;BK38,CE38+CF38+CG38-CH38,0))))))</f>
        <v>0</v>
      </c>
      <c r="BM38" s="3">
        <f>IF(Inputs!$B$27&lt;&gt;"Ready","PENDING INPUTS",MIN((BG38+BH38+BI38),IF(D38&gt;C38,IF(D38=0,0,BJ38*C38/D38),BJ38+BL38)))</f>
        <v>0</v>
      </c>
      <c r="BN38" s="3">
        <f>IF(Inputs!$B$27&lt;&gt;"Ready","PENDING INPUTS",MAX(0,(BG38+BH38+BI38)-BM38))</f>
        <v>0</v>
      </c>
      <c r="BO38" s="3">
        <f>IF(Inputs!$B$27&lt;&gt;"Ready","PENDING INPUTS",BV37)</f>
        <v>0</v>
      </c>
      <c r="BP38" s="3">
        <f>IF(Inputs!$B$27&lt;&gt;"Ready","PENDING INPUTS",IF(A38&lt;=Inputs!$B$6,ROUND(BO38*Inputs!C21/12,2),0))</f>
        <v>0</v>
      </c>
      <c r="BQ38" s="3">
        <f>IF(Inputs!$B$27&lt;&gt;"Ready","PENDING INPUTS",IF(AND(A38&lt;=Inputs!$B$6,BO38&gt;0),Inputs!G21,0))</f>
        <v>0</v>
      </c>
      <c r="BR38" s="3">
        <f>IF(Inputs!$B$27&lt;&gt;"Ready","PENDING INPUTS",IF(A38&gt;Inputs!$B$6,0,MIN((BO38+BP38+BQ38),IF(Inputs!H21=1,Inputs!D21,MAX(Inputs!F21,ROUND(BO38*Inputs!E21+BP38+BQ38,2))))))</f>
        <v>0</v>
      </c>
      <c r="BS38">
        <f>IF(Inputs!$B$27&lt;&gt;"Ready","PENDING INPUTS",IF(BO38&lt;=0,99,1+IF(AND(K38&gt;0,OR(Inputs!C14&gt;Inputs!C21,AND(Inputs!C14=Inputs!C21,0&lt;7))),1,0)+IF(AND(S38&gt;0,OR(Inputs!C15&gt;Inputs!C21,AND(Inputs!C15=Inputs!C21,1&lt;7))),1,0)+IF(AND(AA38&gt;0,OR(Inputs!C16&gt;Inputs!C21,AND(Inputs!C16=Inputs!C21,2&lt;7))),1,0)+IF(AND(AI38&gt;0,OR(Inputs!C17&gt;Inputs!C21,AND(Inputs!C17=Inputs!C21,3&lt;7))),1,0)+IF(AND(AQ38&gt;0,OR(Inputs!C18&gt;Inputs!C21,AND(Inputs!C18=Inputs!C21,4&lt;7))),1,0)+IF(AND(AY38&gt;0,OR(Inputs!C19&gt;Inputs!C21,AND(Inputs!C19=Inputs!C21,5&lt;7))),1,0)+IF(AND(BG38&gt;0,OR(Inputs!C20&gt;Inputs!C21,AND(Inputs!C20=Inputs!C21,6&lt;7))),1,0)+IF(AND(BW38&gt;0,OR(Inputs!C22&gt;Inputs!C21,AND(Inputs!C22=Inputs!C21,8&lt;7))),1,0)+IF(AND(CE38&gt;0,OR(Inputs!C23&gt;Inputs!C21,AND(Inputs!C23=Inputs!C21,9&lt;7))),1,0)))</f>
        <v>99</v>
      </c>
      <c r="BT38" s="3">
        <f>IF(Inputs!$B$27&lt;&gt;"Ready","PENDING INPUTS",IF(A38&gt;Inputs!$B$6,0,MIN(MAX(0,(BO38+BP38+BQ38)-BR38),MAX(0,C38-D38-(IF(O38&lt;BS38,K38+L38+M38-N38,0)+IF(W38&lt;BS38,S38+T38+U38-V38,0)+IF(AE38&lt;BS38,AA38+AB38+AC38-AD38,0)+IF(AM38&lt;BS38,AI38+AJ38+AK38-AL38,0)+IF(AU38&lt;BS38,AQ38+AR38+AS38-AT38,0)+IF(BC38&lt;BS38,AY38+AZ38+BA38-BB38,0)+IF(BK38&lt;BS38,BG38+BH38+BI38-BJ38,0)+IF(BS38&lt;BS38,BO38+BP38+BQ38-BR38,0)+IF(CA38&lt;BS38,BW38+BX38+BY38-BZ38,0)+IF(CI38&lt;BS38,CE38+CF38+CG38-CH38,0))))))</f>
        <v>0</v>
      </c>
      <c r="BU38" s="3">
        <f>IF(Inputs!$B$27&lt;&gt;"Ready","PENDING INPUTS",MIN((BO38+BP38+BQ38),IF(D38&gt;C38,IF(D38=0,0,BR38*C38/D38),BR38+BT38)))</f>
        <v>0</v>
      </c>
      <c r="BV38" s="3">
        <f>IF(Inputs!$B$27&lt;&gt;"Ready","PENDING INPUTS",MAX(0,(BO38+BP38+BQ38)-BU38))</f>
        <v>0</v>
      </c>
      <c r="BW38" s="3">
        <f>IF(Inputs!$B$27&lt;&gt;"Ready","PENDING INPUTS",CD37)</f>
        <v>0</v>
      </c>
      <c r="BX38" s="3">
        <f>IF(Inputs!$B$27&lt;&gt;"Ready","PENDING INPUTS",IF(A38&lt;=Inputs!$B$6,ROUND(BW38*Inputs!C22/12,2),0))</f>
        <v>0</v>
      </c>
      <c r="BY38" s="3">
        <f>IF(Inputs!$B$27&lt;&gt;"Ready","PENDING INPUTS",IF(AND(A38&lt;=Inputs!$B$6,BW38&gt;0),Inputs!G22,0))</f>
        <v>0</v>
      </c>
      <c r="BZ38" s="3">
        <f>IF(Inputs!$B$27&lt;&gt;"Ready","PENDING INPUTS",IF(A38&gt;Inputs!$B$6,0,MIN((BW38+BX38+BY38),IF(Inputs!H22=1,Inputs!D22,MAX(Inputs!F22,ROUND(BW38*Inputs!E22+BX38+BY38,2))))))</f>
        <v>0</v>
      </c>
      <c r="CA38">
        <f>IF(Inputs!$B$27&lt;&gt;"Ready","PENDING INPUTS",IF(BW38&lt;=0,99,1+IF(AND(K38&gt;0,OR(Inputs!C14&gt;Inputs!C22,AND(Inputs!C14=Inputs!C22,0&lt;8))),1,0)+IF(AND(S38&gt;0,OR(Inputs!C15&gt;Inputs!C22,AND(Inputs!C15=Inputs!C22,1&lt;8))),1,0)+IF(AND(AA38&gt;0,OR(Inputs!C16&gt;Inputs!C22,AND(Inputs!C16=Inputs!C22,2&lt;8))),1,0)+IF(AND(AI38&gt;0,OR(Inputs!C17&gt;Inputs!C22,AND(Inputs!C17=Inputs!C22,3&lt;8))),1,0)+IF(AND(AQ38&gt;0,OR(Inputs!C18&gt;Inputs!C22,AND(Inputs!C18=Inputs!C22,4&lt;8))),1,0)+IF(AND(AY38&gt;0,OR(Inputs!C19&gt;Inputs!C22,AND(Inputs!C19=Inputs!C22,5&lt;8))),1,0)+IF(AND(BG38&gt;0,OR(Inputs!C20&gt;Inputs!C22,AND(Inputs!C20=Inputs!C22,6&lt;8))),1,0)+IF(AND(BO38&gt;0,OR(Inputs!C21&gt;Inputs!C22,AND(Inputs!C21=Inputs!C22,7&lt;8))),1,0)+IF(AND(CE38&gt;0,OR(Inputs!C23&gt;Inputs!C22,AND(Inputs!C23=Inputs!C22,9&lt;8))),1,0)))</f>
        <v>99</v>
      </c>
      <c r="CB38" s="3">
        <f>IF(Inputs!$B$27&lt;&gt;"Ready","PENDING INPUTS",IF(A38&gt;Inputs!$B$6,0,MIN(MAX(0,(BW38+BX38+BY38)-BZ38),MAX(0,C38-D38-(IF(O38&lt;CA38,K38+L38+M38-N38,0)+IF(W38&lt;CA38,S38+T38+U38-V38,0)+IF(AE38&lt;CA38,AA38+AB38+AC38-AD38,0)+IF(AM38&lt;CA38,AI38+AJ38+AK38-AL38,0)+IF(AU38&lt;CA38,AQ38+AR38+AS38-AT38,0)+IF(BC38&lt;CA38,AY38+AZ38+BA38-BB38,0)+IF(BK38&lt;CA38,BG38+BH38+BI38-BJ38,0)+IF(BS38&lt;CA38,BO38+BP38+BQ38-BR38,0)+IF(CA38&lt;CA38,BW38+BX38+BY38-BZ38,0)+IF(CI38&lt;CA38,CE38+CF38+CG38-CH38,0))))))</f>
        <v>0</v>
      </c>
      <c r="CC38" s="3">
        <f>IF(Inputs!$B$27&lt;&gt;"Ready","PENDING INPUTS",MIN((BW38+BX38+BY38),IF(D38&gt;C38,IF(D38=0,0,BZ38*C38/D38),BZ38+CB38)))</f>
        <v>0</v>
      </c>
      <c r="CD38" s="3">
        <f>IF(Inputs!$B$27&lt;&gt;"Ready","PENDING INPUTS",MAX(0,(BW38+BX38+BY38)-CC38))</f>
        <v>0</v>
      </c>
      <c r="CE38" s="3">
        <f>IF(Inputs!$B$27&lt;&gt;"Ready","PENDING INPUTS",CL37)</f>
        <v>0</v>
      </c>
      <c r="CF38" s="3">
        <f>IF(Inputs!$B$27&lt;&gt;"Ready","PENDING INPUTS",IF(A38&lt;=Inputs!$B$6,ROUND(CE38*Inputs!C23/12,2),0))</f>
        <v>0</v>
      </c>
      <c r="CG38" s="3">
        <f>IF(Inputs!$B$27&lt;&gt;"Ready","PENDING INPUTS",IF(AND(A38&lt;=Inputs!$B$6,CE38&gt;0),Inputs!G23,0))</f>
        <v>0</v>
      </c>
      <c r="CH38" s="3">
        <f>IF(Inputs!$B$27&lt;&gt;"Ready","PENDING INPUTS",IF(A38&gt;Inputs!$B$6,0,MIN((CE38+CF38+CG38),IF(Inputs!H23=1,Inputs!D23,MAX(Inputs!F23,ROUND(CE38*Inputs!E23+CF38+CG38,2))))))</f>
        <v>0</v>
      </c>
      <c r="CI38">
        <f>IF(Inputs!$B$27&lt;&gt;"Ready","PENDING INPUTS",IF(CE38&lt;=0,99,1+IF(AND(K38&gt;0,OR(Inputs!C14&gt;Inputs!C23,AND(Inputs!C14=Inputs!C23,0&lt;9))),1,0)+IF(AND(S38&gt;0,OR(Inputs!C15&gt;Inputs!C23,AND(Inputs!C15=Inputs!C23,1&lt;9))),1,0)+IF(AND(AA38&gt;0,OR(Inputs!C16&gt;Inputs!C23,AND(Inputs!C16=Inputs!C23,2&lt;9))),1,0)+IF(AND(AI38&gt;0,OR(Inputs!C17&gt;Inputs!C23,AND(Inputs!C17=Inputs!C23,3&lt;9))),1,0)+IF(AND(AQ38&gt;0,OR(Inputs!C18&gt;Inputs!C23,AND(Inputs!C18=Inputs!C23,4&lt;9))),1,0)+IF(AND(AY38&gt;0,OR(Inputs!C19&gt;Inputs!C23,AND(Inputs!C19=Inputs!C23,5&lt;9))),1,0)+IF(AND(BG38&gt;0,OR(Inputs!C20&gt;Inputs!C23,AND(Inputs!C20=Inputs!C23,6&lt;9))),1,0)+IF(AND(BO38&gt;0,OR(Inputs!C21&gt;Inputs!C23,AND(Inputs!C21=Inputs!C23,7&lt;9))),1,0)+IF(AND(BW38&gt;0,OR(Inputs!C22&gt;Inputs!C23,AND(Inputs!C22=Inputs!C23,8&lt;9))),1,0)))</f>
        <v>99</v>
      </c>
      <c r="CJ38" s="3">
        <f>IF(Inputs!$B$27&lt;&gt;"Ready","PENDING INPUTS",IF(A38&gt;Inputs!$B$6,0,MIN(MAX(0,(CE38+CF38+CG38)-CH38),MAX(0,C38-D38-(IF(O38&lt;CI38,K38+L38+M38-N38,0)+IF(W38&lt;CI38,S38+T38+U38-V38,0)+IF(AE38&lt;CI38,AA38+AB38+AC38-AD38,0)+IF(AM38&lt;CI38,AI38+AJ38+AK38-AL38,0)+IF(AU38&lt;CI38,AQ38+AR38+AS38-AT38,0)+IF(BC38&lt;CI38,AY38+AZ38+BA38-BB38,0)+IF(BK38&lt;CI38,BG38+BH38+BI38-BJ38,0)+IF(BS38&lt;CI38,BO38+BP38+BQ38-BR38,0)+IF(CA38&lt;CI38,BW38+BX38+BY38-BZ38,0)+IF(CI38&lt;CI38,CE38+CF38+CG38-CH38,0))))))</f>
        <v>0</v>
      </c>
      <c r="CK38" s="3">
        <f>IF(Inputs!$B$27&lt;&gt;"Ready","PENDING INPUTS",MIN((CE38+CF38+CG38),IF(D38&gt;C38,IF(D38=0,0,CH38*C38/D38),CH38+CJ38)))</f>
        <v>0</v>
      </c>
      <c r="CL38" s="3">
        <f>IF(Inputs!$B$27&lt;&gt;"Ready","PENDING INPUTS",MAX(0,(CE38+CF38+CG38)-CK38))</f>
        <v>0</v>
      </c>
    </row>
    <row r="39" spans="1:90" ht="27.95" customHeight="1" x14ac:dyDescent="0.25">
      <c r="A39">
        <v>35</v>
      </c>
      <c r="B39" s="13">
        <f>IF(Inputs!$B$27&lt;&gt;"Ready","PENDING INPUTS",EDATE(Inputs!$B$5,A39-1))</f>
        <v>47331</v>
      </c>
      <c r="C39" s="3">
        <f>IF(Inputs!$B$27&lt;&gt;"Ready","PENDING INPUTS",IF(A39&lt;=Inputs!$B$6,MAX(0,Inputs!$B$4+IF(A39=Inputs!$B$7,Inputs!$B$8,0)+IF(A39=Inputs!$B$9,Inputs!$B$10,0)),0))</f>
        <v>0</v>
      </c>
      <c r="D39" s="3">
        <f>IF(Inputs!$B$27&lt;&gt;"Ready","PENDING INPUTS",SUM(N39,V39,AD39,AL39,AT39,BB39,BJ39,BR39,BZ39,CH39))</f>
        <v>0</v>
      </c>
      <c r="E39" s="3">
        <f>IF(Inputs!$B$27&lt;&gt;"Ready","PENDING INPUTS",MAX(0,D39-C39))</f>
        <v>0</v>
      </c>
      <c r="F39" s="3">
        <f>IF(Inputs!$B$27&lt;&gt;"Ready","PENDING INPUTS",SUM(Q39,Y39,AG39,AO39,AW39,BE39,BM39,BU39,CC39,CK39))</f>
        <v>0</v>
      </c>
      <c r="G39" s="3">
        <f>IF(Inputs!$B$27&lt;&gt;"Ready","PENDING INPUTS",SUM(L39,T39,AB39,AJ39,AR39,AZ39,BH39,BP39,BX39,CF39))</f>
        <v>0</v>
      </c>
      <c r="H39" s="3">
        <f>IF(Inputs!$B$27&lt;&gt;"Ready","PENDING INPUTS",SUM(M39,U39,AC39,AK39,AS39,BA39,BI39,BQ39,BY39,CG39))</f>
        <v>0</v>
      </c>
      <c r="I39" s="3">
        <f>IF(Inputs!$B$27&lt;&gt;"Ready","PENDING INPUTS",SUM(R39,Z39,AH39,AP39,AX39,BF39,BN39,BV39,CD39,CL39))</f>
        <v>0</v>
      </c>
      <c r="J39" t="str">
        <f>IF(Inputs!$B$27&lt;&gt;"Ready","PENDING INPUTS",IF(A39&gt;Inputs!$B$6,"Beyond horizon",IF(E39&gt;0.005,"MINIMUM SHORTFALL",IF(I39&lt;0.005,"Paid off","In progress"))))</f>
        <v>Paid off</v>
      </c>
      <c r="K39" s="3">
        <f>IF(Inputs!$B$27&lt;&gt;"Ready","PENDING INPUTS",R38)</f>
        <v>0</v>
      </c>
      <c r="L39" s="3">
        <f>IF(Inputs!$B$27&lt;&gt;"Ready","PENDING INPUTS",IF(A39&lt;=Inputs!$B$6,ROUND(K39*Inputs!C14/12,2),0))</f>
        <v>0</v>
      </c>
      <c r="M39" s="3">
        <f>IF(Inputs!$B$27&lt;&gt;"Ready","PENDING INPUTS",IF(AND(A39&lt;=Inputs!$B$6,K39&gt;0),Inputs!G14,0))</f>
        <v>0</v>
      </c>
      <c r="N39" s="3">
        <f>IF(Inputs!$B$27&lt;&gt;"Ready","PENDING INPUTS",IF(A39&gt;Inputs!$B$6,0,MIN((K39+L39+M39),IF(Inputs!H14=1,Inputs!D14,MAX(Inputs!F14,ROUND(K39*Inputs!E14+L39+M39,2))))))</f>
        <v>0</v>
      </c>
      <c r="O39">
        <f>IF(Inputs!$B$27&lt;&gt;"Ready","PENDING INPUTS",IF(K39&lt;=0,99,1+IF(AND(S39&gt;0,OR(Inputs!C15&gt;Inputs!C14,AND(Inputs!C15=Inputs!C14,1&lt;0))),1,0)+IF(AND(AA39&gt;0,OR(Inputs!C16&gt;Inputs!C14,AND(Inputs!C16=Inputs!C14,2&lt;0))),1,0)+IF(AND(AI39&gt;0,OR(Inputs!C17&gt;Inputs!C14,AND(Inputs!C17=Inputs!C14,3&lt;0))),1,0)+IF(AND(AQ39&gt;0,OR(Inputs!C18&gt;Inputs!C14,AND(Inputs!C18=Inputs!C14,4&lt;0))),1,0)+IF(AND(AY39&gt;0,OR(Inputs!C19&gt;Inputs!C14,AND(Inputs!C19=Inputs!C14,5&lt;0))),1,0)+IF(AND(BG39&gt;0,OR(Inputs!C20&gt;Inputs!C14,AND(Inputs!C20=Inputs!C14,6&lt;0))),1,0)+IF(AND(BO39&gt;0,OR(Inputs!C21&gt;Inputs!C14,AND(Inputs!C21=Inputs!C14,7&lt;0))),1,0)+IF(AND(BW39&gt;0,OR(Inputs!C22&gt;Inputs!C14,AND(Inputs!C22=Inputs!C14,8&lt;0))),1,0)+IF(AND(CE39&gt;0,OR(Inputs!C23&gt;Inputs!C14,AND(Inputs!C23=Inputs!C14,9&lt;0))),1,0)))</f>
        <v>99</v>
      </c>
      <c r="P39" s="3">
        <f>IF(Inputs!$B$27&lt;&gt;"Ready","PENDING INPUTS",IF(A39&gt;Inputs!$B$6,0,MIN(MAX(0,(K39+L39+M39)-N39),MAX(0,C39-D39-(IF(O39&lt;O39,K39+L39+M39-N39,0)+IF(W39&lt;O39,S39+T39+U39-V39,0)+IF(AE39&lt;O39,AA39+AB39+AC39-AD39,0)+IF(AM39&lt;O39,AI39+AJ39+AK39-AL39,0)+IF(AU39&lt;O39,AQ39+AR39+AS39-AT39,0)+IF(BC39&lt;O39,AY39+AZ39+BA39-BB39,0)+IF(BK39&lt;O39,BG39+BH39+BI39-BJ39,0)+IF(BS39&lt;O39,BO39+BP39+BQ39-BR39,0)+IF(CA39&lt;O39,BW39+BX39+BY39-BZ39,0)+IF(CI39&lt;O39,CE39+CF39+CG39-CH39,0))))))</f>
        <v>0</v>
      </c>
      <c r="Q39" s="3">
        <f>IF(Inputs!$B$27&lt;&gt;"Ready","PENDING INPUTS",MIN((K39+L39+M39),IF(D39&gt;C39,IF(D39=0,0,N39*C39/D39),N39+P39)))</f>
        <v>0</v>
      </c>
      <c r="R39" s="3">
        <f>IF(Inputs!$B$27&lt;&gt;"Ready","PENDING INPUTS",MAX(0,(K39+L39+M39)-Q39))</f>
        <v>0</v>
      </c>
      <c r="S39" s="3">
        <f>IF(Inputs!$B$27&lt;&gt;"Ready","PENDING INPUTS",Z38)</f>
        <v>0</v>
      </c>
      <c r="T39" s="3">
        <f>IF(Inputs!$B$27&lt;&gt;"Ready","PENDING INPUTS",IF(A39&lt;=Inputs!$B$6,ROUND(S39*Inputs!C15/12,2),0))</f>
        <v>0</v>
      </c>
      <c r="U39" s="3">
        <f>IF(Inputs!$B$27&lt;&gt;"Ready","PENDING INPUTS",IF(AND(A39&lt;=Inputs!$B$6,S39&gt;0),Inputs!G15,0))</f>
        <v>0</v>
      </c>
      <c r="V39" s="3">
        <f>IF(Inputs!$B$27&lt;&gt;"Ready","PENDING INPUTS",IF(A39&gt;Inputs!$B$6,0,MIN((S39+T39+U39),IF(Inputs!H15=1,Inputs!D15,MAX(Inputs!F15,ROUND(S39*Inputs!E15+T39+U39,2))))))</f>
        <v>0</v>
      </c>
      <c r="W39">
        <f>IF(Inputs!$B$27&lt;&gt;"Ready","PENDING INPUTS",IF(S39&lt;=0,99,1+IF(AND(K39&gt;0,OR(Inputs!C14&gt;Inputs!C15,AND(Inputs!C14=Inputs!C15,0&lt;1))),1,0)+IF(AND(AA39&gt;0,OR(Inputs!C16&gt;Inputs!C15,AND(Inputs!C16=Inputs!C15,2&lt;1))),1,0)+IF(AND(AI39&gt;0,OR(Inputs!C17&gt;Inputs!C15,AND(Inputs!C17=Inputs!C15,3&lt;1))),1,0)+IF(AND(AQ39&gt;0,OR(Inputs!C18&gt;Inputs!C15,AND(Inputs!C18=Inputs!C15,4&lt;1))),1,0)+IF(AND(AY39&gt;0,OR(Inputs!C19&gt;Inputs!C15,AND(Inputs!C19=Inputs!C15,5&lt;1))),1,0)+IF(AND(BG39&gt;0,OR(Inputs!C20&gt;Inputs!C15,AND(Inputs!C20=Inputs!C15,6&lt;1))),1,0)+IF(AND(BO39&gt;0,OR(Inputs!C21&gt;Inputs!C15,AND(Inputs!C21=Inputs!C15,7&lt;1))),1,0)+IF(AND(BW39&gt;0,OR(Inputs!C22&gt;Inputs!C15,AND(Inputs!C22=Inputs!C15,8&lt;1))),1,0)+IF(AND(CE39&gt;0,OR(Inputs!C23&gt;Inputs!C15,AND(Inputs!C23=Inputs!C15,9&lt;1))),1,0)))</f>
        <v>99</v>
      </c>
      <c r="X39" s="3">
        <f>IF(Inputs!$B$27&lt;&gt;"Ready","PENDING INPUTS",IF(A39&gt;Inputs!$B$6,0,MIN(MAX(0,(S39+T39+U39)-V39),MAX(0,C39-D39-(IF(O39&lt;W39,K39+L39+M39-N39,0)+IF(W39&lt;W39,S39+T39+U39-V39,0)+IF(AE39&lt;W39,AA39+AB39+AC39-AD39,0)+IF(AM39&lt;W39,AI39+AJ39+AK39-AL39,0)+IF(AU39&lt;W39,AQ39+AR39+AS39-AT39,0)+IF(BC39&lt;W39,AY39+AZ39+BA39-BB39,0)+IF(BK39&lt;W39,BG39+BH39+BI39-BJ39,0)+IF(BS39&lt;W39,BO39+BP39+BQ39-BR39,0)+IF(CA39&lt;W39,BW39+BX39+BY39-BZ39,0)+IF(CI39&lt;W39,CE39+CF39+CG39-CH39,0))))))</f>
        <v>0</v>
      </c>
      <c r="Y39" s="3">
        <f>IF(Inputs!$B$27&lt;&gt;"Ready","PENDING INPUTS",MIN((S39+T39+U39),IF(D39&gt;C39,IF(D39=0,0,V39*C39/D39),V39+X39)))</f>
        <v>0</v>
      </c>
      <c r="Z39" s="3">
        <f>IF(Inputs!$B$27&lt;&gt;"Ready","PENDING INPUTS",MAX(0,(S39+T39+U39)-Y39))</f>
        <v>0</v>
      </c>
      <c r="AA39" s="3">
        <f>IF(Inputs!$B$27&lt;&gt;"Ready","PENDING INPUTS",AH38)</f>
        <v>0</v>
      </c>
      <c r="AB39" s="3">
        <f>IF(Inputs!$B$27&lt;&gt;"Ready","PENDING INPUTS",IF(A39&lt;=Inputs!$B$6,ROUND(AA39*Inputs!C16/12,2),0))</f>
        <v>0</v>
      </c>
      <c r="AC39" s="3">
        <f>IF(Inputs!$B$27&lt;&gt;"Ready","PENDING INPUTS",IF(AND(A39&lt;=Inputs!$B$6,AA39&gt;0),Inputs!G16,0))</f>
        <v>0</v>
      </c>
      <c r="AD39" s="3">
        <f>IF(Inputs!$B$27&lt;&gt;"Ready","PENDING INPUTS",IF(A39&gt;Inputs!$B$6,0,MIN((AA39+AB39+AC39),IF(Inputs!H16=1,Inputs!D16,MAX(Inputs!F16,ROUND(AA39*Inputs!E16+AB39+AC39,2))))))</f>
        <v>0</v>
      </c>
      <c r="AE39">
        <f>IF(Inputs!$B$27&lt;&gt;"Ready","PENDING INPUTS",IF(AA39&lt;=0,99,1+IF(AND(K39&gt;0,OR(Inputs!C14&gt;Inputs!C16,AND(Inputs!C14=Inputs!C16,0&lt;2))),1,0)+IF(AND(S39&gt;0,OR(Inputs!C15&gt;Inputs!C16,AND(Inputs!C15=Inputs!C16,1&lt;2))),1,0)+IF(AND(AI39&gt;0,OR(Inputs!C17&gt;Inputs!C16,AND(Inputs!C17=Inputs!C16,3&lt;2))),1,0)+IF(AND(AQ39&gt;0,OR(Inputs!C18&gt;Inputs!C16,AND(Inputs!C18=Inputs!C16,4&lt;2))),1,0)+IF(AND(AY39&gt;0,OR(Inputs!C19&gt;Inputs!C16,AND(Inputs!C19=Inputs!C16,5&lt;2))),1,0)+IF(AND(BG39&gt;0,OR(Inputs!C20&gt;Inputs!C16,AND(Inputs!C20=Inputs!C16,6&lt;2))),1,0)+IF(AND(BO39&gt;0,OR(Inputs!C21&gt;Inputs!C16,AND(Inputs!C21=Inputs!C16,7&lt;2))),1,0)+IF(AND(BW39&gt;0,OR(Inputs!C22&gt;Inputs!C16,AND(Inputs!C22=Inputs!C16,8&lt;2))),1,0)+IF(AND(CE39&gt;0,OR(Inputs!C23&gt;Inputs!C16,AND(Inputs!C23=Inputs!C16,9&lt;2))),1,0)))</f>
        <v>99</v>
      </c>
      <c r="AF39" s="3">
        <f>IF(Inputs!$B$27&lt;&gt;"Ready","PENDING INPUTS",IF(A39&gt;Inputs!$B$6,0,MIN(MAX(0,(AA39+AB39+AC39)-AD39),MAX(0,C39-D39-(IF(O39&lt;AE39,K39+L39+M39-N39,0)+IF(W39&lt;AE39,S39+T39+U39-V39,0)+IF(AE39&lt;AE39,AA39+AB39+AC39-AD39,0)+IF(AM39&lt;AE39,AI39+AJ39+AK39-AL39,0)+IF(AU39&lt;AE39,AQ39+AR39+AS39-AT39,0)+IF(BC39&lt;AE39,AY39+AZ39+BA39-BB39,0)+IF(BK39&lt;AE39,BG39+BH39+BI39-BJ39,0)+IF(BS39&lt;AE39,BO39+BP39+BQ39-BR39,0)+IF(CA39&lt;AE39,BW39+BX39+BY39-BZ39,0)+IF(CI39&lt;AE39,CE39+CF39+CG39-CH39,0))))))</f>
        <v>0</v>
      </c>
      <c r="AG39" s="3">
        <f>IF(Inputs!$B$27&lt;&gt;"Ready","PENDING INPUTS",MIN((AA39+AB39+AC39),IF(D39&gt;C39,IF(D39=0,0,AD39*C39/D39),AD39+AF39)))</f>
        <v>0</v>
      </c>
      <c r="AH39" s="3">
        <f>IF(Inputs!$B$27&lt;&gt;"Ready","PENDING INPUTS",MAX(0,(AA39+AB39+AC39)-AG39))</f>
        <v>0</v>
      </c>
      <c r="AI39" s="3">
        <f>IF(Inputs!$B$27&lt;&gt;"Ready","PENDING INPUTS",AP38)</f>
        <v>0</v>
      </c>
      <c r="AJ39" s="3">
        <f>IF(Inputs!$B$27&lt;&gt;"Ready","PENDING INPUTS",IF(A39&lt;=Inputs!$B$6,ROUND(AI39*Inputs!C17/12,2),0))</f>
        <v>0</v>
      </c>
      <c r="AK39" s="3">
        <f>IF(Inputs!$B$27&lt;&gt;"Ready","PENDING INPUTS",IF(AND(A39&lt;=Inputs!$B$6,AI39&gt;0),Inputs!G17,0))</f>
        <v>0</v>
      </c>
      <c r="AL39" s="3">
        <f>IF(Inputs!$B$27&lt;&gt;"Ready","PENDING INPUTS",IF(A39&gt;Inputs!$B$6,0,MIN((AI39+AJ39+AK39),IF(Inputs!H17=1,Inputs!D17,MAX(Inputs!F17,ROUND(AI39*Inputs!E17+AJ39+AK39,2))))))</f>
        <v>0</v>
      </c>
      <c r="AM39">
        <f>IF(Inputs!$B$27&lt;&gt;"Ready","PENDING INPUTS",IF(AI39&lt;=0,99,1+IF(AND(K39&gt;0,OR(Inputs!C14&gt;Inputs!C17,AND(Inputs!C14=Inputs!C17,0&lt;3))),1,0)+IF(AND(S39&gt;0,OR(Inputs!C15&gt;Inputs!C17,AND(Inputs!C15=Inputs!C17,1&lt;3))),1,0)+IF(AND(AA39&gt;0,OR(Inputs!C16&gt;Inputs!C17,AND(Inputs!C16=Inputs!C17,2&lt;3))),1,0)+IF(AND(AQ39&gt;0,OR(Inputs!C18&gt;Inputs!C17,AND(Inputs!C18=Inputs!C17,4&lt;3))),1,0)+IF(AND(AY39&gt;0,OR(Inputs!C19&gt;Inputs!C17,AND(Inputs!C19=Inputs!C17,5&lt;3))),1,0)+IF(AND(BG39&gt;0,OR(Inputs!C20&gt;Inputs!C17,AND(Inputs!C20=Inputs!C17,6&lt;3))),1,0)+IF(AND(BO39&gt;0,OR(Inputs!C21&gt;Inputs!C17,AND(Inputs!C21=Inputs!C17,7&lt;3))),1,0)+IF(AND(BW39&gt;0,OR(Inputs!C22&gt;Inputs!C17,AND(Inputs!C22=Inputs!C17,8&lt;3))),1,0)+IF(AND(CE39&gt;0,OR(Inputs!C23&gt;Inputs!C17,AND(Inputs!C23=Inputs!C17,9&lt;3))),1,0)))</f>
        <v>99</v>
      </c>
      <c r="AN39" s="3">
        <f>IF(Inputs!$B$27&lt;&gt;"Ready","PENDING INPUTS",IF(A39&gt;Inputs!$B$6,0,MIN(MAX(0,(AI39+AJ39+AK39)-AL39),MAX(0,C39-D39-(IF(O39&lt;AM39,K39+L39+M39-N39,0)+IF(W39&lt;AM39,S39+T39+U39-V39,0)+IF(AE39&lt;AM39,AA39+AB39+AC39-AD39,0)+IF(AM39&lt;AM39,AI39+AJ39+AK39-AL39,0)+IF(AU39&lt;AM39,AQ39+AR39+AS39-AT39,0)+IF(BC39&lt;AM39,AY39+AZ39+BA39-BB39,0)+IF(BK39&lt;AM39,BG39+BH39+BI39-BJ39,0)+IF(BS39&lt;AM39,BO39+BP39+BQ39-BR39,0)+IF(CA39&lt;AM39,BW39+BX39+BY39-BZ39,0)+IF(CI39&lt;AM39,CE39+CF39+CG39-CH39,0))))))</f>
        <v>0</v>
      </c>
      <c r="AO39" s="3">
        <f>IF(Inputs!$B$27&lt;&gt;"Ready","PENDING INPUTS",MIN((AI39+AJ39+AK39),IF(D39&gt;C39,IF(D39=0,0,AL39*C39/D39),AL39+AN39)))</f>
        <v>0</v>
      </c>
      <c r="AP39" s="3">
        <f>IF(Inputs!$B$27&lt;&gt;"Ready","PENDING INPUTS",MAX(0,(AI39+AJ39+AK39)-AO39))</f>
        <v>0</v>
      </c>
      <c r="AQ39" s="3">
        <f>IF(Inputs!$B$27&lt;&gt;"Ready","PENDING INPUTS",AX38)</f>
        <v>0</v>
      </c>
      <c r="AR39" s="3">
        <f>IF(Inputs!$B$27&lt;&gt;"Ready","PENDING INPUTS",IF(A39&lt;=Inputs!$B$6,ROUND(AQ39*Inputs!C18/12,2),0))</f>
        <v>0</v>
      </c>
      <c r="AS39" s="3">
        <f>IF(Inputs!$B$27&lt;&gt;"Ready","PENDING INPUTS",IF(AND(A39&lt;=Inputs!$B$6,AQ39&gt;0),Inputs!G18,0))</f>
        <v>0</v>
      </c>
      <c r="AT39" s="3">
        <f>IF(Inputs!$B$27&lt;&gt;"Ready","PENDING INPUTS",IF(A39&gt;Inputs!$B$6,0,MIN((AQ39+AR39+AS39),IF(Inputs!H18=1,Inputs!D18,MAX(Inputs!F18,ROUND(AQ39*Inputs!E18+AR39+AS39,2))))))</f>
        <v>0</v>
      </c>
      <c r="AU39">
        <f>IF(Inputs!$B$27&lt;&gt;"Ready","PENDING INPUTS",IF(AQ39&lt;=0,99,1+IF(AND(K39&gt;0,OR(Inputs!C14&gt;Inputs!C18,AND(Inputs!C14=Inputs!C18,0&lt;4))),1,0)+IF(AND(S39&gt;0,OR(Inputs!C15&gt;Inputs!C18,AND(Inputs!C15=Inputs!C18,1&lt;4))),1,0)+IF(AND(AA39&gt;0,OR(Inputs!C16&gt;Inputs!C18,AND(Inputs!C16=Inputs!C18,2&lt;4))),1,0)+IF(AND(AI39&gt;0,OR(Inputs!C17&gt;Inputs!C18,AND(Inputs!C17=Inputs!C18,3&lt;4))),1,0)+IF(AND(AY39&gt;0,OR(Inputs!C19&gt;Inputs!C18,AND(Inputs!C19=Inputs!C18,5&lt;4))),1,0)+IF(AND(BG39&gt;0,OR(Inputs!C20&gt;Inputs!C18,AND(Inputs!C20=Inputs!C18,6&lt;4))),1,0)+IF(AND(BO39&gt;0,OR(Inputs!C21&gt;Inputs!C18,AND(Inputs!C21=Inputs!C18,7&lt;4))),1,0)+IF(AND(BW39&gt;0,OR(Inputs!C22&gt;Inputs!C18,AND(Inputs!C22=Inputs!C18,8&lt;4))),1,0)+IF(AND(CE39&gt;0,OR(Inputs!C23&gt;Inputs!C18,AND(Inputs!C23=Inputs!C18,9&lt;4))),1,0)))</f>
        <v>99</v>
      </c>
      <c r="AV39" s="3">
        <f>IF(Inputs!$B$27&lt;&gt;"Ready","PENDING INPUTS",IF(A39&gt;Inputs!$B$6,0,MIN(MAX(0,(AQ39+AR39+AS39)-AT39),MAX(0,C39-D39-(IF(O39&lt;AU39,K39+L39+M39-N39,0)+IF(W39&lt;AU39,S39+T39+U39-V39,0)+IF(AE39&lt;AU39,AA39+AB39+AC39-AD39,0)+IF(AM39&lt;AU39,AI39+AJ39+AK39-AL39,0)+IF(AU39&lt;AU39,AQ39+AR39+AS39-AT39,0)+IF(BC39&lt;AU39,AY39+AZ39+BA39-BB39,0)+IF(BK39&lt;AU39,BG39+BH39+BI39-BJ39,0)+IF(BS39&lt;AU39,BO39+BP39+BQ39-BR39,0)+IF(CA39&lt;AU39,BW39+BX39+BY39-BZ39,0)+IF(CI39&lt;AU39,CE39+CF39+CG39-CH39,0))))))</f>
        <v>0</v>
      </c>
      <c r="AW39" s="3">
        <f>IF(Inputs!$B$27&lt;&gt;"Ready","PENDING INPUTS",MIN((AQ39+AR39+AS39),IF(D39&gt;C39,IF(D39=0,0,AT39*C39/D39),AT39+AV39)))</f>
        <v>0</v>
      </c>
      <c r="AX39" s="3">
        <f>IF(Inputs!$B$27&lt;&gt;"Ready","PENDING INPUTS",MAX(0,(AQ39+AR39+AS39)-AW39))</f>
        <v>0</v>
      </c>
      <c r="AY39" s="3">
        <f>IF(Inputs!$B$27&lt;&gt;"Ready","PENDING INPUTS",BF38)</f>
        <v>0</v>
      </c>
      <c r="AZ39" s="3">
        <f>IF(Inputs!$B$27&lt;&gt;"Ready","PENDING INPUTS",IF(A39&lt;=Inputs!$B$6,ROUND(AY39*Inputs!C19/12,2),0))</f>
        <v>0</v>
      </c>
      <c r="BA39" s="3">
        <f>IF(Inputs!$B$27&lt;&gt;"Ready","PENDING INPUTS",IF(AND(A39&lt;=Inputs!$B$6,AY39&gt;0),Inputs!G19,0))</f>
        <v>0</v>
      </c>
      <c r="BB39" s="3">
        <f>IF(Inputs!$B$27&lt;&gt;"Ready","PENDING INPUTS",IF(A39&gt;Inputs!$B$6,0,MIN((AY39+AZ39+BA39),IF(Inputs!H19=1,Inputs!D19,MAX(Inputs!F19,ROUND(AY39*Inputs!E19+AZ39+BA39,2))))))</f>
        <v>0</v>
      </c>
      <c r="BC39">
        <f>IF(Inputs!$B$27&lt;&gt;"Ready","PENDING INPUTS",IF(AY39&lt;=0,99,1+IF(AND(K39&gt;0,OR(Inputs!C14&gt;Inputs!C19,AND(Inputs!C14=Inputs!C19,0&lt;5))),1,0)+IF(AND(S39&gt;0,OR(Inputs!C15&gt;Inputs!C19,AND(Inputs!C15=Inputs!C19,1&lt;5))),1,0)+IF(AND(AA39&gt;0,OR(Inputs!C16&gt;Inputs!C19,AND(Inputs!C16=Inputs!C19,2&lt;5))),1,0)+IF(AND(AI39&gt;0,OR(Inputs!C17&gt;Inputs!C19,AND(Inputs!C17=Inputs!C19,3&lt;5))),1,0)+IF(AND(AQ39&gt;0,OR(Inputs!C18&gt;Inputs!C19,AND(Inputs!C18=Inputs!C19,4&lt;5))),1,0)+IF(AND(BG39&gt;0,OR(Inputs!C20&gt;Inputs!C19,AND(Inputs!C20=Inputs!C19,6&lt;5))),1,0)+IF(AND(BO39&gt;0,OR(Inputs!C21&gt;Inputs!C19,AND(Inputs!C21=Inputs!C19,7&lt;5))),1,0)+IF(AND(BW39&gt;0,OR(Inputs!C22&gt;Inputs!C19,AND(Inputs!C22=Inputs!C19,8&lt;5))),1,0)+IF(AND(CE39&gt;0,OR(Inputs!C23&gt;Inputs!C19,AND(Inputs!C23=Inputs!C19,9&lt;5))),1,0)))</f>
        <v>99</v>
      </c>
      <c r="BD39" s="3">
        <f>IF(Inputs!$B$27&lt;&gt;"Ready","PENDING INPUTS",IF(A39&gt;Inputs!$B$6,0,MIN(MAX(0,(AY39+AZ39+BA39)-BB39),MAX(0,C39-D39-(IF(O39&lt;BC39,K39+L39+M39-N39,0)+IF(W39&lt;BC39,S39+T39+U39-V39,0)+IF(AE39&lt;BC39,AA39+AB39+AC39-AD39,0)+IF(AM39&lt;BC39,AI39+AJ39+AK39-AL39,0)+IF(AU39&lt;BC39,AQ39+AR39+AS39-AT39,0)+IF(BC39&lt;BC39,AY39+AZ39+BA39-BB39,0)+IF(BK39&lt;BC39,BG39+BH39+BI39-BJ39,0)+IF(BS39&lt;BC39,BO39+BP39+BQ39-BR39,0)+IF(CA39&lt;BC39,BW39+BX39+BY39-BZ39,0)+IF(CI39&lt;BC39,CE39+CF39+CG39-CH39,0))))))</f>
        <v>0</v>
      </c>
      <c r="BE39" s="3">
        <f>IF(Inputs!$B$27&lt;&gt;"Ready","PENDING INPUTS",MIN((AY39+AZ39+BA39),IF(D39&gt;C39,IF(D39=0,0,BB39*C39/D39),BB39+BD39)))</f>
        <v>0</v>
      </c>
      <c r="BF39" s="3">
        <f>IF(Inputs!$B$27&lt;&gt;"Ready","PENDING INPUTS",MAX(0,(AY39+AZ39+BA39)-BE39))</f>
        <v>0</v>
      </c>
      <c r="BG39" s="3">
        <f>IF(Inputs!$B$27&lt;&gt;"Ready","PENDING INPUTS",BN38)</f>
        <v>0</v>
      </c>
      <c r="BH39" s="3">
        <f>IF(Inputs!$B$27&lt;&gt;"Ready","PENDING INPUTS",IF(A39&lt;=Inputs!$B$6,ROUND(BG39*Inputs!C20/12,2),0))</f>
        <v>0</v>
      </c>
      <c r="BI39" s="3">
        <f>IF(Inputs!$B$27&lt;&gt;"Ready","PENDING INPUTS",IF(AND(A39&lt;=Inputs!$B$6,BG39&gt;0),Inputs!G20,0))</f>
        <v>0</v>
      </c>
      <c r="BJ39" s="3">
        <f>IF(Inputs!$B$27&lt;&gt;"Ready","PENDING INPUTS",IF(A39&gt;Inputs!$B$6,0,MIN((BG39+BH39+BI39),IF(Inputs!H20=1,Inputs!D20,MAX(Inputs!F20,ROUND(BG39*Inputs!E20+BH39+BI39,2))))))</f>
        <v>0</v>
      </c>
      <c r="BK39">
        <f>IF(Inputs!$B$27&lt;&gt;"Ready","PENDING INPUTS",IF(BG39&lt;=0,99,1+IF(AND(K39&gt;0,OR(Inputs!C14&gt;Inputs!C20,AND(Inputs!C14=Inputs!C20,0&lt;6))),1,0)+IF(AND(S39&gt;0,OR(Inputs!C15&gt;Inputs!C20,AND(Inputs!C15=Inputs!C20,1&lt;6))),1,0)+IF(AND(AA39&gt;0,OR(Inputs!C16&gt;Inputs!C20,AND(Inputs!C16=Inputs!C20,2&lt;6))),1,0)+IF(AND(AI39&gt;0,OR(Inputs!C17&gt;Inputs!C20,AND(Inputs!C17=Inputs!C20,3&lt;6))),1,0)+IF(AND(AQ39&gt;0,OR(Inputs!C18&gt;Inputs!C20,AND(Inputs!C18=Inputs!C20,4&lt;6))),1,0)+IF(AND(AY39&gt;0,OR(Inputs!C19&gt;Inputs!C20,AND(Inputs!C19=Inputs!C20,5&lt;6))),1,0)+IF(AND(BO39&gt;0,OR(Inputs!C21&gt;Inputs!C20,AND(Inputs!C21=Inputs!C20,7&lt;6))),1,0)+IF(AND(BW39&gt;0,OR(Inputs!C22&gt;Inputs!C20,AND(Inputs!C22=Inputs!C20,8&lt;6))),1,0)+IF(AND(CE39&gt;0,OR(Inputs!C23&gt;Inputs!C20,AND(Inputs!C23=Inputs!C20,9&lt;6))),1,0)))</f>
        <v>99</v>
      </c>
      <c r="BL39" s="3">
        <f>IF(Inputs!$B$27&lt;&gt;"Ready","PENDING INPUTS",IF(A39&gt;Inputs!$B$6,0,MIN(MAX(0,(BG39+BH39+BI39)-BJ39),MAX(0,C39-D39-(IF(O39&lt;BK39,K39+L39+M39-N39,0)+IF(W39&lt;BK39,S39+T39+U39-V39,0)+IF(AE39&lt;BK39,AA39+AB39+AC39-AD39,0)+IF(AM39&lt;BK39,AI39+AJ39+AK39-AL39,0)+IF(AU39&lt;BK39,AQ39+AR39+AS39-AT39,0)+IF(BC39&lt;BK39,AY39+AZ39+BA39-BB39,0)+IF(BK39&lt;BK39,BG39+BH39+BI39-BJ39,0)+IF(BS39&lt;BK39,BO39+BP39+BQ39-BR39,0)+IF(CA39&lt;BK39,BW39+BX39+BY39-BZ39,0)+IF(CI39&lt;BK39,CE39+CF39+CG39-CH39,0))))))</f>
        <v>0</v>
      </c>
      <c r="BM39" s="3">
        <f>IF(Inputs!$B$27&lt;&gt;"Ready","PENDING INPUTS",MIN((BG39+BH39+BI39),IF(D39&gt;C39,IF(D39=0,0,BJ39*C39/D39),BJ39+BL39)))</f>
        <v>0</v>
      </c>
      <c r="BN39" s="3">
        <f>IF(Inputs!$B$27&lt;&gt;"Ready","PENDING INPUTS",MAX(0,(BG39+BH39+BI39)-BM39))</f>
        <v>0</v>
      </c>
      <c r="BO39" s="3">
        <f>IF(Inputs!$B$27&lt;&gt;"Ready","PENDING INPUTS",BV38)</f>
        <v>0</v>
      </c>
      <c r="BP39" s="3">
        <f>IF(Inputs!$B$27&lt;&gt;"Ready","PENDING INPUTS",IF(A39&lt;=Inputs!$B$6,ROUND(BO39*Inputs!C21/12,2),0))</f>
        <v>0</v>
      </c>
      <c r="BQ39" s="3">
        <f>IF(Inputs!$B$27&lt;&gt;"Ready","PENDING INPUTS",IF(AND(A39&lt;=Inputs!$B$6,BO39&gt;0),Inputs!G21,0))</f>
        <v>0</v>
      </c>
      <c r="BR39" s="3">
        <f>IF(Inputs!$B$27&lt;&gt;"Ready","PENDING INPUTS",IF(A39&gt;Inputs!$B$6,0,MIN((BO39+BP39+BQ39),IF(Inputs!H21=1,Inputs!D21,MAX(Inputs!F21,ROUND(BO39*Inputs!E21+BP39+BQ39,2))))))</f>
        <v>0</v>
      </c>
      <c r="BS39">
        <f>IF(Inputs!$B$27&lt;&gt;"Ready","PENDING INPUTS",IF(BO39&lt;=0,99,1+IF(AND(K39&gt;0,OR(Inputs!C14&gt;Inputs!C21,AND(Inputs!C14=Inputs!C21,0&lt;7))),1,0)+IF(AND(S39&gt;0,OR(Inputs!C15&gt;Inputs!C21,AND(Inputs!C15=Inputs!C21,1&lt;7))),1,0)+IF(AND(AA39&gt;0,OR(Inputs!C16&gt;Inputs!C21,AND(Inputs!C16=Inputs!C21,2&lt;7))),1,0)+IF(AND(AI39&gt;0,OR(Inputs!C17&gt;Inputs!C21,AND(Inputs!C17=Inputs!C21,3&lt;7))),1,0)+IF(AND(AQ39&gt;0,OR(Inputs!C18&gt;Inputs!C21,AND(Inputs!C18=Inputs!C21,4&lt;7))),1,0)+IF(AND(AY39&gt;0,OR(Inputs!C19&gt;Inputs!C21,AND(Inputs!C19=Inputs!C21,5&lt;7))),1,0)+IF(AND(BG39&gt;0,OR(Inputs!C20&gt;Inputs!C21,AND(Inputs!C20=Inputs!C21,6&lt;7))),1,0)+IF(AND(BW39&gt;0,OR(Inputs!C22&gt;Inputs!C21,AND(Inputs!C22=Inputs!C21,8&lt;7))),1,0)+IF(AND(CE39&gt;0,OR(Inputs!C23&gt;Inputs!C21,AND(Inputs!C23=Inputs!C21,9&lt;7))),1,0)))</f>
        <v>99</v>
      </c>
      <c r="BT39" s="3">
        <f>IF(Inputs!$B$27&lt;&gt;"Ready","PENDING INPUTS",IF(A39&gt;Inputs!$B$6,0,MIN(MAX(0,(BO39+BP39+BQ39)-BR39),MAX(0,C39-D39-(IF(O39&lt;BS39,K39+L39+M39-N39,0)+IF(W39&lt;BS39,S39+T39+U39-V39,0)+IF(AE39&lt;BS39,AA39+AB39+AC39-AD39,0)+IF(AM39&lt;BS39,AI39+AJ39+AK39-AL39,0)+IF(AU39&lt;BS39,AQ39+AR39+AS39-AT39,0)+IF(BC39&lt;BS39,AY39+AZ39+BA39-BB39,0)+IF(BK39&lt;BS39,BG39+BH39+BI39-BJ39,0)+IF(BS39&lt;BS39,BO39+BP39+BQ39-BR39,0)+IF(CA39&lt;BS39,BW39+BX39+BY39-BZ39,0)+IF(CI39&lt;BS39,CE39+CF39+CG39-CH39,0))))))</f>
        <v>0</v>
      </c>
      <c r="BU39" s="3">
        <f>IF(Inputs!$B$27&lt;&gt;"Ready","PENDING INPUTS",MIN((BO39+BP39+BQ39),IF(D39&gt;C39,IF(D39=0,0,BR39*C39/D39),BR39+BT39)))</f>
        <v>0</v>
      </c>
      <c r="BV39" s="3">
        <f>IF(Inputs!$B$27&lt;&gt;"Ready","PENDING INPUTS",MAX(0,(BO39+BP39+BQ39)-BU39))</f>
        <v>0</v>
      </c>
      <c r="BW39" s="3">
        <f>IF(Inputs!$B$27&lt;&gt;"Ready","PENDING INPUTS",CD38)</f>
        <v>0</v>
      </c>
      <c r="BX39" s="3">
        <f>IF(Inputs!$B$27&lt;&gt;"Ready","PENDING INPUTS",IF(A39&lt;=Inputs!$B$6,ROUND(BW39*Inputs!C22/12,2),0))</f>
        <v>0</v>
      </c>
      <c r="BY39" s="3">
        <f>IF(Inputs!$B$27&lt;&gt;"Ready","PENDING INPUTS",IF(AND(A39&lt;=Inputs!$B$6,BW39&gt;0),Inputs!G22,0))</f>
        <v>0</v>
      </c>
      <c r="BZ39" s="3">
        <f>IF(Inputs!$B$27&lt;&gt;"Ready","PENDING INPUTS",IF(A39&gt;Inputs!$B$6,0,MIN((BW39+BX39+BY39),IF(Inputs!H22=1,Inputs!D22,MAX(Inputs!F22,ROUND(BW39*Inputs!E22+BX39+BY39,2))))))</f>
        <v>0</v>
      </c>
      <c r="CA39">
        <f>IF(Inputs!$B$27&lt;&gt;"Ready","PENDING INPUTS",IF(BW39&lt;=0,99,1+IF(AND(K39&gt;0,OR(Inputs!C14&gt;Inputs!C22,AND(Inputs!C14=Inputs!C22,0&lt;8))),1,0)+IF(AND(S39&gt;0,OR(Inputs!C15&gt;Inputs!C22,AND(Inputs!C15=Inputs!C22,1&lt;8))),1,0)+IF(AND(AA39&gt;0,OR(Inputs!C16&gt;Inputs!C22,AND(Inputs!C16=Inputs!C22,2&lt;8))),1,0)+IF(AND(AI39&gt;0,OR(Inputs!C17&gt;Inputs!C22,AND(Inputs!C17=Inputs!C22,3&lt;8))),1,0)+IF(AND(AQ39&gt;0,OR(Inputs!C18&gt;Inputs!C22,AND(Inputs!C18=Inputs!C22,4&lt;8))),1,0)+IF(AND(AY39&gt;0,OR(Inputs!C19&gt;Inputs!C22,AND(Inputs!C19=Inputs!C22,5&lt;8))),1,0)+IF(AND(BG39&gt;0,OR(Inputs!C20&gt;Inputs!C22,AND(Inputs!C20=Inputs!C22,6&lt;8))),1,0)+IF(AND(BO39&gt;0,OR(Inputs!C21&gt;Inputs!C22,AND(Inputs!C21=Inputs!C22,7&lt;8))),1,0)+IF(AND(CE39&gt;0,OR(Inputs!C23&gt;Inputs!C22,AND(Inputs!C23=Inputs!C22,9&lt;8))),1,0)))</f>
        <v>99</v>
      </c>
      <c r="CB39" s="3">
        <f>IF(Inputs!$B$27&lt;&gt;"Ready","PENDING INPUTS",IF(A39&gt;Inputs!$B$6,0,MIN(MAX(0,(BW39+BX39+BY39)-BZ39),MAX(0,C39-D39-(IF(O39&lt;CA39,K39+L39+M39-N39,0)+IF(W39&lt;CA39,S39+T39+U39-V39,0)+IF(AE39&lt;CA39,AA39+AB39+AC39-AD39,0)+IF(AM39&lt;CA39,AI39+AJ39+AK39-AL39,0)+IF(AU39&lt;CA39,AQ39+AR39+AS39-AT39,0)+IF(BC39&lt;CA39,AY39+AZ39+BA39-BB39,0)+IF(BK39&lt;CA39,BG39+BH39+BI39-BJ39,0)+IF(BS39&lt;CA39,BO39+BP39+BQ39-BR39,0)+IF(CA39&lt;CA39,BW39+BX39+BY39-BZ39,0)+IF(CI39&lt;CA39,CE39+CF39+CG39-CH39,0))))))</f>
        <v>0</v>
      </c>
      <c r="CC39" s="3">
        <f>IF(Inputs!$B$27&lt;&gt;"Ready","PENDING INPUTS",MIN((BW39+BX39+BY39),IF(D39&gt;C39,IF(D39=0,0,BZ39*C39/D39),BZ39+CB39)))</f>
        <v>0</v>
      </c>
      <c r="CD39" s="3">
        <f>IF(Inputs!$B$27&lt;&gt;"Ready","PENDING INPUTS",MAX(0,(BW39+BX39+BY39)-CC39))</f>
        <v>0</v>
      </c>
      <c r="CE39" s="3">
        <f>IF(Inputs!$B$27&lt;&gt;"Ready","PENDING INPUTS",CL38)</f>
        <v>0</v>
      </c>
      <c r="CF39" s="3">
        <f>IF(Inputs!$B$27&lt;&gt;"Ready","PENDING INPUTS",IF(A39&lt;=Inputs!$B$6,ROUND(CE39*Inputs!C23/12,2),0))</f>
        <v>0</v>
      </c>
      <c r="CG39" s="3">
        <f>IF(Inputs!$B$27&lt;&gt;"Ready","PENDING INPUTS",IF(AND(A39&lt;=Inputs!$B$6,CE39&gt;0),Inputs!G23,0))</f>
        <v>0</v>
      </c>
      <c r="CH39" s="3">
        <f>IF(Inputs!$B$27&lt;&gt;"Ready","PENDING INPUTS",IF(A39&gt;Inputs!$B$6,0,MIN((CE39+CF39+CG39),IF(Inputs!H23=1,Inputs!D23,MAX(Inputs!F23,ROUND(CE39*Inputs!E23+CF39+CG39,2))))))</f>
        <v>0</v>
      </c>
      <c r="CI39">
        <f>IF(Inputs!$B$27&lt;&gt;"Ready","PENDING INPUTS",IF(CE39&lt;=0,99,1+IF(AND(K39&gt;0,OR(Inputs!C14&gt;Inputs!C23,AND(Inputs!C14=Inputs!C23,0&lt;9))),1,0)+IF(AND(S39&gt;0,OR(Inputs!C15&gt;Inputs!C23,AND(Inputs!C15=Inputs!C23,1&lt;9))),1,0)+IF(AND(AA39&gt;0,OR(Inputs!C16&gt;Inputs!C23,AND(Inputs!C16=Inputs!C23,2&lt;9))),1,0)+IF(AND(AI39&gt;0,OR(Inputs!C17&gt;Inputs!C23,AND(Inputs!C17=Inputs!C23,3&lt;9))),1,0)+IF(AND(AQ39&gt;0,OR(Inputs!C18&gt;Inputs!C23,AND(Inputs!C18=Inputs!C23,4&lt;9))),1,0)+IF(AND(AY39&gt;0,OR(Inputs!C19&gt;Inputs!C23,AND(Inputs!C19=Inputs!C23,5&lt;9))),1,0)+IF(AND(BG39&gt;0,OR(Inputs!C20&gt;Inputs!C23,AND(Inputs!C20=Inputs!C23,6&lt;9))),1,0)+IF(AND(BO39&gt;0,OR(Inputs!C21&gt;Inputs!C23,AND(Inputs!C21=Inputs!C23,7&lt;9))),1,0)+IF(AND(BW39&gt;0,OR(Inputs!C22&gt;Inputs!C23,AND(Inputs!C22=Inputs!C23,8&lt;9))),1,0)))</f>
        <v>99</v>
      </c>
      <c r="CJ39" s="3">
        <f>IF(Inputs!$B$27&lt;&gt;"Ready","PENDING INPUTS",IF(A39&gt;Inputs!$B$6,0,MIN(MAX(0,(CE39+CF39+CG39)-CH39),MAX(0,C39-D39-(IF(O39&lt;CI39,K39+L39+M39-N39,0)+IF(W39&lt;CI39,S39+T39+U39-V39,0)+IF(AE39&lt;CI39,AA39+AB39+AC39-AD39,0)+IF(AM39&lt;CI39,AI39+AJ39+AK39-AL39,0)+IF(AU39&lt;CI39,AQ39+AR39+AS39-AT39,0)+IF(BC39&lt;CI39,AY39+AZ39+BA39-BB39,0)+IF(BK39&lt;CI39,BG39+BH39+BI39-BJ39,0)+IF(BS39&lt;CI39,BO39+BP39+BQ39-BR39,0)+IF(CA39&lt;CI39,BW39+BX39+BY39-BZ39,0)+IF(CI39&lt;CI39,CE39+CF39+CG39-CH39,0))))))</f>
        <v>0</v>
      </c>
      <c r="CK39" s="3">
        <f>IF(Inputs!$B$27&lt;&gt;"Ready","PENDING INPUTS",MIN((CE39+CF39+CG39),IF(D39&gt;C39,IF(D39=0,0,CH39*C39/D39),CH39+CJ39)))</f>
        <v>0</v>
      </c>
      <c r="CL39" s="3">
        <f>IF(Inputs!$B$27&lt;&gt;"Ready","PENDING INPUTS",MAX(0,(CE39+CF39+CG39)-CK39))</f>
        <v>0</v>
      </c>
    </row>
    <row r="40" spans="1:90" ht="27.95" customHeight="1" x14ac:dyDescent="0.25">
      <c r="A40">
        <v>36</v>
      </c>
      <c r="B40" s="13">
        <f>IF(Inputs!$B$27&lt;&gt;"Ready","PENDING INPUTS",EDATE(Inputs!$B$5,A40-1))</f>
        <v>47362</v>
      </c>
      <c r="C40" s="3">
        <f>IF(Inputs!$B$27&lt;&gt;"Ready","PENDING INPUTS",IF(A40&lt;=Inputs!$B$6,MAX(0,Inputs!$B$4+IF(A40=Inputs!$B$7,Inputs!$B$8,0)+IF(A40=Inputs!$B$9,Inputs!$B$10,0)),0))</f>
        <v>0</v>
      </c>
      <c r="D40" s="3">
        <f>IF(Inputs!$B$27&lt;&gt;"Ready","PENDING INPUTS",SUM(N40,V40,AD40,AL40,AT40,BB40,BJ40,BR40,BZ40,CH40))</f>
        <v>0</v>
      </c>
      <c r="E40" s="3">
        <f>IF(Inputs!$B$27&lt;&gt;"Ready","PENDING INPUTS",MAX(0,D40-C40))</f>
        <v>0</v>
      </c>
      <c r="F40" s="3">
        <f>IF(Inputs!$B$27&lt;&gt;"Ready","PENDING INPUTS",SUM(Q40,Y40,AG40,AO40,AW40,BE40,BM40,BU40,CC40,CK40))</f>
        <v>0</v>
      </c>
      <c r="G40" s="3">
        <f>IF(Inputs!$B$27&lt;&gt;"Ready","PENDING INPUTS",SUM(L40,T40,AB40,AJ40,AR40,AZ40,BH40,BP40,BX40,CF40))</f>
        <v>0</v>
      </c>
      <c r="H40" s="3">
        <f>IF(Inputs!$B$27&lt;&gt;"Ready","PENDING INPUTS",SUM(M40,U40,AC40,AK40,AS40,BA40,BI40,BQ40,BY40,CG40))</f>
        <v>0</v>
      </c>
      <c r="I40" s="3">
        <f>IF(Inputs!$B$27&lt;&gt;"Ready","PENDING INPUTS",SUM(R40,Z40,AH40,AP40,AX40,BF40,BN40,BV40,CD40,CL40))</f>
        <v>0</v>
      </c>
      <c r="J40" t="str">
        <f>IF(Inputs!$B$27&lt;&gt;"Ready","PENDING INPUTS",IF(A40&gt;Inputs!$B$6,"Beyond horizon",IF(E40&gt;0.005,"MINIMUM SHORTFALL",IF(I40&lt;0.005,"Paid off","In progress"))))</f>
        <v>Paid off</v>
      </c>
      <c r="K40" s="3">
        <f>IF(Inputs!$B$27&lt;&gt;"Ready","PENDING INPUTS",R39)</f>
        <v>0</v>
      </c>
      <c r="L40" s="3">
        <f>IF(Inputs!$B$27&lt;&gt;"Ready","PENDING INPUTS",IF(A40&lt;=Inputs!$B$6,ROUND(K40*Inputs!C14/12,2),0))</f>
        <v>0</v>
      </c>
      <c r="M40" s="3">
        <f>IF(Inputs!$B$27&lt;&gt;"Ready","PENDING INPUTS",IF(AND(A40&lt;=Inputs!$B$6,K40&gt;0),Inputs!G14,0))</f>
        <v>0</v>
      </c>
      <c r="N40" s="3">
        <f>IF(Inputs!$B$27&lt;&gt;"Ready","PENDING INPUTS",IF(A40&gt;Inputs!$B$6,0,MIN((K40+L40+M40),IF(Inputs!H14=1,Inputs!D14,MAX(Inputs!F14,ROUND(K40*Inputs!E14+L40+M40,2))))))</f>
        <v>0</v>
      </c>
      <c r="O40">
        <f>IF(Inputs!$B$27&lt;&gt;"Ready","PENDING INPUTS",IF(K40&lt;=0,99,1+IF(AND(S40&gt;0,OR(Inputs!C15&gt;Inputs!C14,AND(Inputs!C15=Inputs!C14,1&lt;0))),1,0)+IF(AND(AA40&gt;0,OR(Inputs!C16&gt;Inputs!C14,AND(Inputs!C16=Inputs!C14,2&lt;0))),1,0)+IF(AND(AI40&gt;0,OR(Inputs!C17&gt;Inputs!C14,AND(Inputs!C17=Inputs!C14,3&lt;0))),1,0)+IF(AND(AQ40&gt;0,OR(Inputs!C18&gt;Inputs!C14,AND(Inputs!C18=Inputs!C14,4&lt;0))),1,0)+IF(AND(AY40&gt;0,OR(Inputs!C19&gt;Inputs!C14,AND(Inputs!C19=Inputs!C14,5&lt;0))),1,0)+IF(AND(BG40&gt;0,OR(Inputs!C20&gt;Inputs!C14,AND(Inputs!C20=Inputs!C14,6&lt;0))),1,0)+IF(AND(BO40&gt;0,OR(Inputs!C21&gt;Inputs!C14,AND(Inputs!C21=Inputs!C14,7&lt;0))),1,0)+IF(AND(BW40&gt;0,OR(Inputs!C22&gt;Inputs!C14,AND(Inputs!C22=Inputs!C14,8&lt;0))),1,0)+IF(AND(CE40&gt;0,OR(Inputs!C23&gt;Inputs!C14,AND(Inputs!C23=Inputs!C14,9&lt;0))),1,0)))</f>
        <v>99</v>
      </c>
      <c r="P40" s="3">
        <f>IF(Inputs!$B$27&lt;&gt;"Ready","PENDING INPUTS",IF(A40&gt;Inputs!$B$6,0,MIN(MAX(0,(K40+L40+M40)-N40),MAX(0,C40-D40-(IF(O40&lt;O40,K40+L40+M40-N40,0)+IF(W40&lt;O40,S40+T40+U40-V40,0)+IF(AE40&lt;O40,AA40+AB40+AC40-AD40,0)+IF(AM40&lt;O40,AI40+AJ40+AK40-AL40,0)+IF(AU40&lt;O40,AQ40+AR40+AS40-AT40,0)+IF(BC40&lt;O40,AY40+AZ40+BA40-BB40,0)+IF(BK40&lt;O40,BG40+BH40+BI40-BJ40,0)+IF(BS40&lt;O40,BO40+BP40+BQ40-BR40,0)+IF(CA40&lt;O40,BW40+BX40+BY40-BZ40,0)+IF(CI40&lt;O40,CE40+CF40+CG40-CH40,0))))))</f>
        <v>0</v>
      </c>
      <c r="Q40" s="3">
        <f>IF(Inputs!$B$27&lt;&gt;"Ready","PENDING INPUTS",MIN((K40+L40+M40),IF(D40&gt;C40,IF(D40=0,0,N40*C40/D40),N40+P40)))</f>
        <v>0</v>
      </c>
      <c r="R40" s="3">
        <f>IF(Inputs!$B$27&lt;&gt;"Ready","PENDING INPUTS",MAX(0,(K40+L40+M40)-Q40))</f>
        <v>0</v>
      </c>
      <c r="S40" s="3">
        <f>IF(Inputs!$B$27&lt;&gt;"Ready","PENDING INPUTS",Z39)</f>
        <v>0</v>
      </c>
      <c r="T40" s="3">
        <f>IF(Inputs!$B$27&lt;&gt;"Ready","PENDING INPUTS",IF(A40&lt;=Inputs!$B$6,ROUND(S40*Inputs!C15/12,2),0))</f>
        <v>0</v>
      </c>
      <c r="U40" s="3">
        <f>IF(Inputs!$B$27&lt;&gt;"Ready","PENDING INPUTS",IF(AND(A40&lt;=Inputs!$B$6,S40&gt;0),Inputs!G15,0))</f>
        <v>0</v>
      </c>
      <c r="V40" s="3">
        <f>IF(Inputs!$B$27&lt;&gt;"Ready","PENDING INPUTS",IF(A40&gt;Inputs!$B$6,0,MIN((S40+T40+U40),IF(Inputs!H15=1,Inputs!D15,MAX(Inputs!F15,ROUND(S40*Inputs!E15+T40+U40,2))))))</f>
        <v>0</v>
      </c>
      <c r="W40">
        <f>IF(Inputs!$B$27&lt;&gt;"Ready","PENDING INPUTS",IF(S40&lt;=0,99,1+IF(AND(K40&gt;0,OR(Inputs!C14&gt;Inputs!C15,AND(Inputs!C14=Inputs!C15,0&lt;1))),1,0)+IF(AND(AA40&gt;0,OR(Inputs!C16&gt;Inputs!C15,AND(Inputs!C16=Inputs!C15,2&lt;1))),1,0)+IF(AND(AI40&gt;0,OR(Inputs!C17&gt;Inputs!C15,AND(Inputs!C17=Inputs!C15,3&lt;1))),1,0)+IF(AND(AQ40&gt;0,OR(Inputs!C18&gt;Inputs!C15,AND(Inputs!C18=Inputs!C15,4&lt;1))),1,0)+IF(AND(AY40&gt;0,OR(Inputs!C19&gt;Inputs!C15,AND(Inputs!C19=Inputs!C15,5&lt;1))),1,0)+IF(AND(BG40&gt;0,OR(Inputs!C20&gt;Inputs!C15,AND(Inputs!C20=Inputs!C15,6&lt;1))),1,0)+IF(AND(BO40&gt;0,OR(Inputs!C21&gt;Inputs!C15,AND(Inputs!C21=Inputs!C15,7&lt;1))),1,0)+IF(AND(BW40&gt;0,OR(Inputs!C22&gt;Inputs!C15,AND(Inputs!C22=Inputs!C15,8&lt;1))),1,0)+IF(AND(CE40&gt;0,OR(Inputs!C23&gt;Inputs!C15,AND(Inputs!C23=Inputs!C15,9&lt;1))),1,0)))</f>
        <v>99</v>
      </c>
      <c r="X40" s="3">
        <f>IF(Inputs!$B$27&lt;&gt;"Ready","PENDING INPUTS",IF(A40&gt;Inputs!$B$6,0,MIN(MAX(0,(S40+T40+U40)-V40),MAX(0,C40-D40-(IF(O40&lt;W40,K40+L40+M40-N40,0)+IF(W40&lt;W40,S40+T40+U40-V40,0)+IF(AE40&lt;W40,AA40+AB40+AC40-AD40,0)+IF(AM40&lt;W40,AI40+AJ40+AK40-AL40,0)+IF(AU40&lt;W40,AQ40+AR40+AS40-AT40,0)+IF(BC40&lt;W40,AY40+AZ40+BA40-BB40,0)+IF(BK40&lt;W40,BG40+BH40+BI40-BJ40,0)+IF(BS40&lt;W40,BO40+BP40+BQ40-BR40,0)+IF(CA40&lt;W40,BW40+BX40+BY40-BZ40,0)+IF(CI40&lt;W40,CE40+CF40+CG40-CH40,0))))))</f>
        <v>0</v>
      </c>
      <c r="Y40" s="3">
        <f>IF(Inputs!$B$27&lt;&gt;"Ready","PENDING INPUTS",MIN((S40+T40+U40),IF(D40&gt;C40,IF(D40=0,0,V40*C40/D40),V40+X40)))</f>
        <v>0</v>
      </c>
      <c r="Z40" s="3">
        <f>IF(Inputs!$B$27&lt;&gt;"Ready","PENDING INPUTS",MAX(0,(S40+T40+U40)-Y40))</f>
        <v>0</v>
      </c>
      <c r="AA40" s="3">
        <f>IF(Inputs!$B$27&lt;&gt;"Ready","PENDING INPUTS",AH39)</f>
        <v>0</v>
      </c>
      <c r="AB40" s="3">
        <f>IF(Inputs!$B$27&lt;&gt;"Ready","PENDING INPUTS",IF(A40&lt;=Inputs!$B$6,ROUND(AA40*Inputs!C16/12,2),0))</f>
        <v>0</v>
      </c>
      <c r="AC40" s="3">
        <f>IF(Inputs!$B$27&lt;&gt;"Ready","PENDING INPUTS",IF(AND(A40&lt;=Inputs!$B$6,AA40&gt;0),Inputs!G16,0))</f>
        <v>0</v>
      </c>
      <c r="AD40" s="3">
        <f>IF(Inputs!$B$27&lt;&gt;"Ready","PENDING INPUTS",IF(A40&gt;Inputs!$B$6,0,MIN((AA40+AB40+AC40),IF(Inputs!H16=1,Inputs!D16,MAX(Inputs!F16,ROUND(AA40*Inputs!E16+AB40+AC40,2))))))</f>
        <v>0</v>
      </c>
      <c r="AE40">
        <f>IF(Inputs!$B$27&lt;&gt;"Ready","PENDING INPUTS",IF(AA40&lt;=0,99,1+IF(AND(K40&gt;0,OR(Inputs!C14&gt;Inputs!C16,AND(Inputs!C14=Inputs!C16,0&lt;2))),1,0)+IF(AND(S40&gt;0,OR(Inputs!C15&gt;Inputs!C16,AND(Inputs!C15=Inputs!C16,1&lt;2))),1,0)+IF(AND(AI40&gt;0,OR(Inputs!C17&gt;Inputs!C16,AND(Inputs!C17=Inputs!C16,3&lt;2))),1,0)+IF(AND(AQ40&gt;0,OR(Inputs!C18&gt;Inputs!C16,AND(Inputs!C18=Inputs!C16,4&lt;2))),1,0)+IF(AND(AY40&gt;0,OR(Inputs!C19&gt;Inputs!C16,AND(Inputs!C19=Inputs!C16,5&lt;2))),1,0)+IF(AND(BG40&gt;0,OR(Inputs!C20&gt;Inputs!C16,AND(Inputs!C20=Inputs!C16,6&lt;2))),1,0)+IF(AND(BO40&gt;0,OR(Inputs!C21&gt;Inputs!C16,AND(Inputs!C21=Inputs!C16,7&lt;2))),1,0)+IF(AND(BW40&gt;0,OR(Inputs!C22&gt;Inputs!C16,AND(Inputs!C22=Inputs!C16,8&lt;2))),1,0)+IF(AND(CE40&gt;0,OR(Inputs!C23&gt;Inputs!C16,AND(Inputs!C23=Inputs!C16,9&lt;2))),1,0)))</f>
        <v>99</v>
      </c>
      <c r="AF40" s="3">
        <f>IF(Inputs!$B$27&lt;&gt;"Ready","PENDING INPUTS",IF(A40&gt;Inputs!$B$6,0,MIN(MAX(0,(AA40+AB40+AC40)-AD40),MAX(0,C40-D40-(IF(O40&lt;AE40,K40+L40+M40-N40,0)+IF(W40&lt;AE40,S40+T40+U40-V40,0)+IF(AE40&lt;AE40,AA40+AB40+AC40-AD40,0)+IF(AM40&lt;AE40,AI40+AJ40+AK40-AL40,0)+IF(AU40&lt;AE40,AQ40+AR40+AS40-AT40,0)+IF(BC40&lt;AE40,AY40+AZ40+BA40-BB40,0)+IF(BK40&lt;AE40,BG40+BH40+BI40-BJ40,0)+IF(BS40&lt;AE40,BO40+BP40+BQ40-BR40,0)+IF(CA40&lt;AE40,BW40+BX40+BY40-BZ40,0)+IF(CI40&lt;AE40,CE40+CF40+CG40-CH40,0))))))</f>
        <v>0</v>
      </c>
      <c r="AG40" s="3">
        <f>IF(Inputs!$B$27&lt;&gt;"Ready","PENDING INPUTS",MIN((AA40+AB40+AC40),IF(D40&gt;C40,IF(D40=0,0,AD40*C40/D40),AD40+AF40)))</f>
        <v>0</v>
      </c>
      <c r="AH40" s="3">
        <f>IF(Inputs!$B$27&lt;&gt;"Ready","PENDING INPUTS",MAX(0,(AA40+AB40+AC40)-AG40))</f>
        <v>0</v>
      </c>
      <c r="AI40" s="3">
        <f>IF(Inputs!$B$27&lt;&gt;"Ready","PENDING INPUTS",AP39)</f>
        <v>0</v>
      </c>
      <c r="AJ40" s="3">
        <f>IF(Inputs!$B$27&lt;&gt;"Ready","PENDING INPUTS",IF(A40&lt;=Inputs!$B$6,ROUND(AI40*Inputs!C17/12,2),0))</f>
        <v>0</v>
      </c>
      <c r="AK40" s="3">
        <f>IF(Inputs!$B$27&lt;&gt;"Ready","PENDING INPUTS",IF(AND(A40&lt;=Inputs!$B$6,AI40&gt;0),Inputs!G17,0))</f>
        <v>0</v>
      </c>
      <c r="AL40" s="3">
        <f>IF(Inputs!$B$27&lt;&gt;"Ready","PENDING INPUTS",IF(A40&gt;Inputs!$B$6,0,MIN((AI40+AJ40+AK40),IF(Inputs!H17=1,Inputs!D17,MAX(Inputs!F17,ROUND(AI40*Inputs!E17+AJ40+AK40,2))))))</f>
        <v>0</v>
      </c>
      <c r="AM40">
        <f>IF(Inputs!$B$27&lt;&gt;"Ready","PENDING INPUTS",IF(AI40&lt;=0,99,1+IF(AND(K40&gt;0,OR(Inputs!C14&gt;Inputs!C17,AND(Inputs!C14=Inputs!C17,0&lt;3))),1,0)+IF(AND(S40&gt;0,OR(Inputs!C15&gt;Inputs!C17,AND(Inputs!C15=Inputs!C17,1&lt;3))),1,0)+IF(AND(AA40&gt;0,OR(Inputs!C16&gt;Inputs!C17,AND(Inputs!C16=Inputs!C17,2&lt;3))),1,0)+IF(AND(AQ40&gt;0,OR(Inputs!C18&gt;Inputs!C17,AND(Inputs!C18=Inputs!C17,4&lt;3))),1,0)+IF(AND(AY40&gt;0,OR(Inputs!C19&gt;Inputs!C17,AND(Inputs!C19=Inputs!C17,5&lt;3))),1,0)+IF(AND(BG40&gt;0,OR(Inputs!C20&gt;Inputs!C17,AND(Inputs!C20=Inputs!C17,6&lt;3))),1,0)+IF(AND(BO40&gt;0,OR(Inputs!C21&gt;Inputs!C17,AND(Inputs!C21=Inputs!C17,7&lt;3))),1,0)+IF(AND(BW40&gt;0,OR(Inputs!C22&gt;Inputs!C17,AND(Inputs!C22=Inputs!C17,8&lt;3))),1,0)+IF(AND(CE40&gt;0,OR(Inputs!C23&gt;Inputs!C17,AND(Inputs!C23=Inputs!C17,9&lt;3))),1,0)))</f>
        <v>99</v>
      </c>
      <c r="AN40" s="3">
        <f>IF(Inputs!$B$27&lt;&gt;"Ready","PENDING INPUTS",IF(A40&gt;Inputs!$B$6,0,MIN(MAX(0,(AI40+AJ40+AK40)-AL40),MAX(0,C40-D40-(IF(O40&lt;AM40,K40+L40+M40-N40,0)+IF(W40&lt;AM40,S40+T40+U40-V40,0)+IF(AE40&lt;AM40,AA40+AB40+AC40-AD40,0)+IF(AM40&lt;AM40,AI40+AJ40+AK40-AL40,0)+IF(AU40&lt;AM40,AQ40+AR40+AS40-AT40,0)+IF(BC40&lt;AM40,AY40+AZ40+BA40-BB40,0)+IF(BK40&lt;AM40,BG40+BH40+BI40-BJ40,0)+IF(BS40&lt;AM40,BO40+BP40+BQ40-BR40,0)+IF(CA40&lt;AM40,BW40+BX40+BY40-BZ40,0)+IF(CI40&lt;AM40,CE40+CF40+CG40-CH40,0))))))</f>
        <v>0</v>
      </c>
      <c r="AO40" s="3">
        <f>IF(Inputs!$B$27&lt;&gt;"Ready","PENDING INPUTS",MIN((AI40+AJ40+AK40),IF(D40&gt;C40,IF(D40=0,0,AL40*C40/D40),AL40+AN40)))</f>
        <v>0</v>
      </c>
      <c r="AP40" s="3">
        <f>IF(Inputs!$B$27&lt;&gt;"Ready","PENDING INPUTS",MAX(0,(AI40+AJ40+AK40)-AO40))</f>
        <v>0</v>
      </c>
      <c r="AQ40" s="3">
        <f>IF(Inputs!$B$27&lt;&gt;"Ready","PENDING INPUTS",AX39)</f>
        <v>0</v>
      </c>
      <c r="AR40" s="3">
        <f>IF(Inputs!$B$27&lt;&gt;"Ready","PENDING INPUTS",IF(A40&lt;=Inputs!$B$6,ROUND(AQ40*Inputs!C18/12,2),0))</f>
        <v>0</v>
      </c>
      <c r="AS40" s="3">
        <f>IF(Inputs!$B$27&lt;&gt;"Ready","PENDING INPUTS",IF(AND(A40&lt;=Inputs!$B$6,AQ40&gt;0),Inputs!G18,0))</f>
        <v>0</v>
      </c>
      <c r="AT40" s="3">
        <f>IF(Inputs!$B$27&lt;&gt;"Ready","PENDING INPUTS",IF(A40&gt;Inputs!$B$6,0,MIN((AQ40+AR40+AS40),IF(Inputs!H18=1,Inputs!D18,MAX(Inputs!F18,ROUND(AQ40*Inputs!E18+AR40+AS40,2))))))</f>
        <v>0</v>
      </c>
      <c r="AU40">
        <f>IF(Inputs!$B$27&lt;&gt;"Ready","PENDING INPUTS",IF(AQ40&lt;=0,99,1+IF(AND(K40&gt;0,OR(Inputs!C14&gt;Inputs!C18,AND(Inputs!C14=Inputs!C18,0&lt;4))),1,0)+IF(AND(S40&gt;0,OR(Inputs!C15&gt;Inputs!C18,AND(Inputs!C15=Inputs!C18,1&lt;4))),1,0)+IF(AND(AA40&gt;0,OR(Inputs!C16&gt;Inputs!C18,AND(Inputs!C16=Inputs!C18,2&lt;4))),1,0)+IF(AND(AI40&gt;0,OR(Inputs!C17&gt;Inputs!C18,AND(Inputs!C17=Inputs!C18,3&lt;4))),1,0)+IF(AND(AY40&gt;0,OR(Inputs!C19&gt;Inputs!C18,AND(Inputs!C19=Inputs!C18,5&lt;4))),1,0)+IF(AND(BG40&gt;0,OR(Inputs!C20&gt;Inputs!C18,AND(Inputs!C20=Inputs!C18,6&lt;4))),1,0)+IF(AND(BO40&gt;0,OR(Inputs!C21&gt;Inputs!C18,AND(Inputs!C21=Inputs!C18,7&lt;4))),1,0)+IF(AND(BW40&gt;0,OR(Inputs!C22&gt;Inputs!C18,AND(Inputs!C22=Inputs!C18,8&lt;4))),1,0)+IF(AND(CE40&gt;0,OR(Inputs!C23&gt;Inputs!C18,AND(Inputs!C23=Inputs!C18,9&lt;4))),1,0)))</f>
        <v>99</v>
      </c>
      <c r="AV40" s="3">
        <f>IF(Inputs!$B$27&lt;&gt;"Ready","PENDING INPUTS",IF(A40&gt;Inputs!$B$6,0,MIN(MAX(0,(AQ40+AR40+AS40)-AT40),MAX(0,C40-D40-(IF(O40&lt;AU40,K40+L40+M40-N40,0)+IF(W40&lt;AU40,S40+T40+U40-V40,0)+IF(AE40&lt;AU40,AA40+AB40+AC40-AD40,0)+IF(AM40&lt;AU40,AI40+AJ40+AK40-AL40,0)+IF(AU40&lt;AU40,AQ40+AR40+AS40-AT40,0)+IF(BC40&lt;AU40,AY40+AZ40+BA40-BB40,0)+IF(BK40&lt;AU40,BG40+BH40+BI40-BJ40,0)+IF(BS40&lt;AU40,BO40+BP40+BQ40-BR40,0)+IF(CA40&lt;AU40,BW40+BX40+BY40-BZ40,0)+IF(CI40&lt;AU40,CE40+CF40+CG40-CH40,0))))))</f>
        <v>0</v>
      </c>
      <c r="AW40" s="3">
        <f>IF(Inputs!$B$27&lt;&gt;"Ready","PENDING INPUTS",MIN((AQ40+AR40+AS40),IF(D40&gt;C40,IF(D40=0,0,AT40*C40/D40),AT40+AV40)))</f>
        <v>0</v>
      </c>
      <c r="AX40" s="3">
        <f>IF(Inputs!$B$27&lt;&gt;"Ready","PENDING INPUTS",MAX(0,(AQ40+AR40+AS40)-AW40))</f>
        <v>0</v>
      </c>
      <c r="AY40" s="3">
        <f>IF(Inputs!$B$27&lt;&gt;"Ready","PENDING INPUTS",BF39)</f>
        <v>0</v>
      </c>
      <c r="AZ40" s="3">
        <f>IF(Inputs!$B$27&lt;&gt;"Ready","PENDING INPUTS",IF(A40&lt;=Inputs!$B$6,ROUND(AY40*Inputs!C19/12,2),0))</f>
        <v>0</v>
      </c>
      <c r="BA40" s="3">
        <f>IF(Inputs!$B$27&lt;&gt;"Ready","PENDING INPUTS",IF(AND(A40&lt;=Inputs!$B$6,AY40&gt;0),Inputs!G19,0))</f>
        <v>0</v>
      </c>
      <c r="BB40" s="3">
        <f>IF(Inputs!$B$27&lt;&gt;"Ready","PENDING INPUTS",IF(A40&gt;Inputs!$B$6,0,MIN((AY40+AZ40+BA40),IF(Inputs!H19=1,Inputs!D19,MAX(Inputs!F19,ROUND(AY40*Inputs!E19+AZ40+BA40,2))))))</f>
        <v>0</v>
      </c>
      <c r="BC40">
        <f>IF(Inputs!$B$27&lt;&gt;"Ready","PENDING INPUTS",IF(AY40&lt;=0,99,1+IF(AND(K40&gt;0,OR(Inputs!C14&gt;Inputs!C19,AND(Inputs!C14=Inputs!C19,0&lt;5))),1,0)+IF(AND(S40&gt;0,OR(Inputs!C15&gt;Inputs!C19,AND(Inputs!C15=Inputs!C19,1&lt;5))),1,0)+IF(AND(AA40&gt;0,OR(Inputs!C16&gt;Inputs!C19,AND(Inputs!C16=Inputs!C19,2&lt;5))),1,0)+IF(AND(AI40&gt;0,OR(Inputs!C17&gt;Inputs!C19,AND(Inputs!C17=Inputs!C19,3&lt;5))),1,0)+IF(AND(AQ40&gt;0,OR(Inputs!C18&gt;Inputs!C19,AND(Inputs!C18=Inputs!C19,4&lt;5))),1,0)+IF(AND(BG40&gt;0,OR(Inputs!C20&gt;Inputs!C19,AND(Inputs!C20=Inputs!C19,6&lt;5))),1,0)+IF(AND(BO40&gt;0,OR(Inputs!C21&gt;Inputs!C19,AND(Inputs!C21=Inputs!C19,7&lt;5))),1,0)+IF(AND(BW40&gt;0,OR(Inputs!C22&gt;Inputs!C19,AND(Inputs!C22=Inputs!C19,8&lt;5))),1,0)+IF(AND(CE40&gt;0,OR(Inputs!C23&gt;Inputs!C19,AND(Inputs!C23=Inputs!C19,9&lt;5))),1,0)))</f>
        <v>99</v>
      </c>
      <c r="BD40" s="3">
        <f>IF(Inputs!$B$27&lt;&gt;"Ready","PENDING INPUTS",IF(A40&gt;Inputs!$B$6,0,MIN(MAX(0,(AY40+AZ40+BA40)-BB40),MAX(0,C40-D40-(IF(O40&lt;BC40,K40+L40+M40-N40,0)+IF(W40&lt;BC40,S40+T40+U40-V40,0)+IF(AE40&lt;BC40,AA40+AB40+AC40-AD40,0)+IF(AM40&lt;BC40,AI40+AJ40+AK40-AL40,0)+IF(AU40&lt;BC40,AQ40+AR40+AS40-AT40,0)+IF(BC40&lt;BC40,AY40+AZ40+BA40-BB40,0)+IF(BK40&lt;BC40,BG40+BH40+BI40-BJ40,0)+IF(BS40&lt;BC40,BO40+BP40+BQ40-BR40,0)+IF(CA40&lt;BC40,BW40+BX40+BY40-BZ40,0)+IF(CI40&lt;BC40,CE40+CF40+CG40-CH40,0))))))</f>
        <v>0</v>
      </c>
      <c r="BE40" s="3">
        <f>IF(Inputs!$B$27&lt;&gt;"Ready","PENDING INPUTS",MIN((AY40+AZ40+BA40),IF(D40&gt;C40,IF(D40=0,0,BB40*C40/D40),BB40+BD40)))</f>
        <v>0</v>
      </c>
      <c r="BF40" s="3">
        <f>IF(Inputs!$B$27&lt;&gt;"Ready","PENDING INPUTS",MAX(0,(AY40+AZ40+BA40)-BE40))</f>
        <v>0</v>
      </c>
      <c r="BG40" s="3">
        <f>IF(Inputs!$B$27&lt;&gt;"Ready","PENDING INPUTS",BN39)</f>
        <v>0</v>
      </c>
      <c r="BH40" s="3">
        <f>IF(Inputs!$B$27&lt;&gt;"Ready","PENDING INPUTS",IF(A40&lt;=Inputs!$B$6,ROUND(BG40*Inputs!C20/12,2),0))</f>
        <v>0</v>
      </c>
      <c r="BI40" s="3">
        <f>IF(Inputs!$B$27&lt;&gt;"Ready","PENDING INPUTS",IF(AND(A40&lt;=Inputs!$B$6,BG40&gt;0),Inputs!G20,0))</f>
        <v>0</v>
      </c>
      <c r="BJ40" s="3">
        <f>IF(Inputs!$B$27&lt;&gt;"Ready","PENDING INPUTS",IF(A40&gt;Inputs!$B$6,0,MIN((BG40+BH40+BI40),IF(Inputs!H20=1,Inputs!D20,MAX(Inputs!F20,ROUND(BG40*Inputs!E20+BH40+BI40,2))))))</f>
        <v>0</v>
      </c>
      <c r="BK40">
        <f>IF(Inputs!$B$27&lt;&gt;"Ready","PENDING INPUTS",IF(BG40&lt;=0,99,1+IF(AND(K40&gt;0,OR(Inputs!C14&gt;Inputs!C20,AND(Inputs!C14=Inputs!C20,0&lt;6))),1,0)+IF(AND(S40&gt;0,OR(Inputs!C15&gt;Inputs!C20,AND(Inputs!C15=Inputs!C20,1&lt;6))),1,0)+IF(AND(AA40&gt;0,OR(Inputs!C16&gt;Inputs!C20,AND(Inputs!C16=Inputs!C20,2&lt;6))),1,0)+IF(AND(AI40&gt;0,OR(Inputs!C17&gt;Inputs!C20,AND(Inputs!C17=Inputs!C20,3&lt;6))),1,0)+IF(AND(AQ40&gt;0,OR(Inputs!C18&gt;Inputs!C20,AND(Inputs!C18=Inputs!C20,4&lt;6))),1,0)+IF(AND(AY40&gt;0,OR(Inputs!C19&gt;Inputs!C20,AND(Inputs!C19=Inputs!C20,5&lt;6))),1,0)+IF(AND(BO40&gt;0,OR(Inputs!C21&gt;Inputs!C20,AND(Inputs!C21=Inputs!C20,7&lt;6))),1,0)+IF(AND(BW40&gt;0,OR(Inputs!C22&gt;Inputs!C20,AND(Inputs!C22=Inputs!C20,8&lt;6))),1,0)+IF(AND(CE40&gt;0,OR(Inputs!C23&gt;Inputs!C20,AND(Inputs!C23=Inputs!C20,9&lt;6))),1,0)))</f>
        <v>99</v>
      </c>
      <c r="BL40" s="3">
        <f>IF(Inputs!$B$27&lt;&gt;"Ready","PENDING INPUTS",IF(A40&gt;Inputs!$B$6,0,MIN(MAX(0,(BG40+BH40+BI40)-BJ40),MAX(0,C40-D40-(IF(O40&lt;BK40,K40+L40+M40-N40,0)+IF(W40&lt;BK40,S40+T40+U40-V40,0)+IF(AE40&lt;BK40,AA40+AB40+AC40-AD40,0)+IF(AM40&lt;BK40,AI40+AJ40+AK40-AL40,0)+IF(AU40&lt;BK40,AQ40+AR40+AS40-AT40,0)+IF(BC40&lt;BK40,AY40+AZ40+BA40-BB40,0)+IF(BK40&lt;BK40,BG40+BH40+BI40-BJ40,0)+IF(BS40&lt;BK40,BO40+BP40+BQ40-BR40,0)+IF(CA40&lt;BK40,BW40+BX40+BY40-BZ40,0)+IF(CI40&lt;BK40,CE40+CF40+CG40-CH40,0))))))</f>
        <v>0</v>
      </c>
      <c r="BM40" s="3">
        <f>IF(Inputs!$B$27&lt;&gt;"Ready","PENDING INPUTS",MIN((BG40+BH40+BI40),IF(D40&gt;C40,IF(D40=0,0,BJ40*C40/D40),BJ40+BL40)))</f>
        <v>0</v>
      </c>
      <c r="BN40" s="3">
        <f>IF(Inputs!$B$27&lt;&gt;"Ready","PENDING INPUTS",MAX(0,(BG40+BH40+BI40)-BM40))</f>
        <v>0</v>
      </c>
      <c r="BO40" s="3">
        <f>IF(Inputs!$B$27&lt;&gt;"Ready","PENDING INPUTS",BV39)</f>
        <v>0</v>
      </c>
      <c r="BP40" s="3">
        <f>IF(Inputs!$B$27&lt;&gt;"Ready","PENDING INPUTS",IF(A40&lt;=Inputs!$B$6,ROUND(BO40*Inputs!C21/12,2),0))</f>
        <v>0</v>
      </c>
      <c r="BQ40" s="3">
        <f>IF(Inputs!$B$27&lt;&gt;"Ready","PENDING INPUTS",IF(AND(A40&lt;=Inputs!$B$6,BO40&gt;0),Inputs!G21,0))</f>
        <v>0</v>
      </c>
      <c r="BR40" s="3">
        <f>IF(Inputs!$B$27&lt;&gt;"Ready","PENDING INPUTS",IF(A40&gt;Inputs!$B$6,0,MIN((BO40+BP40+BQ40),IF(Inputs!H21=1,Inputs!D21,MAX(Inputs!F21,ROUND(BO40*Inputs!E21+BP40+BQ40,2))))))</f>
        <v>0</v>
      </c>
      <c r="BS40">
        <f>IF(Inputs!$B$27&lt;&gt;"Ready","PENDING INPUTS",IF(BO40&lt;=0,99,1+IF(AND(K40&gt;0,OR(Inputs!C14&gt;Inputs!C21,AND(Inputs!C14=Inputs!C21,0&lt;7))),1,0)+IF(AND(S40&gt;0,OR(Inputs!C15&gt;Inputs!C21,AND(Inputs!C15=Inputs!C21,1&lt;7))),1,0)+IF(AND(AA40&gt;0,OR(Inputs!C16&gt;Inputs!C21,AND(Inputs!C16=Inputs!C21,2&lt;7))),1,0)+IF(AND(AI40&gt;0,OR(Inputs!C17&gt;Inputs!C21,AND(Inputs!C17=Inputs!C21,3&lt;7))),1,0)+IF(AND(AQ40&gt;0,OR(Inputs!C18&gt;Inputs!C21,AND(Inputs!C18=Inputs!C21,4&lt;7))),1,0)+IF(AND(AY40&gt;0,OR(Inputs!C19&gt;Inputs!C21,AND(Inputs!C19=Inputs!C21,5&lt;7))),1,0)+IF(AND(BG40&gt;0,OR(Inputs!C20&gt;Inputs!C21,AND(Inputs!C20=Inputs!C21,6&lt;7))),1,0)+IF(AND(BW40&gt;0,OR(Inputs!C22&gt;Inputs!C21,AND(Inputs!C22=Inputs!C21,8&lt;7))),1,0)+IF(AND(CE40&gt;0,OR(Inputs!C23&gt;Inputs!C21,AND(Inputs!C23=Inputs!C21,9&lt;7))),1,0)))</f>
        <v>99</v>
      </c>
      <c r="BT40" s="3">
        <f>IF(Inputs!$B$27&lt;&gt;"Ready","PENDING INPUTS",IF(A40&gt;Inputs!$B$6,0,MIN(MAX(0,(BO40+BP40+BQ40)-BR40),MAX(0,C40-D40-(IF(O40&lt;BS40,K40+L40+M40-N40,0)+IF(W40&lt;BS40,S40+T40+U40-V40,0)+IF(AE40&lt;BS40,AA40+AB40+AC40-AD40,0)+IF(AM40&lt;BS40,AI40+AJ40+AK40-AL40,0)+IF(AU40&lt;BS40,AQ40+AR40+AS40-AT40,0)+IF(BC40&lt;BS40,AY40+AZ40+BA40-BB40,0)+IF(BK40&lt;BS40,BG40+BH40+BI40-BJ40,0)+IF(BS40&lt;BS40,BO40+BP40+BQ40-BR40,0)+IF(CA40&lt;BS40,BW40+BX40+BY40-BZ40,0)+IF(CI40&lt;BS40,CE40+CF40+CG40-CH40,0))))))</f>
        <v>0</v>
      </c>
      <c r="BU40" s="3">
        <f>IF(Inputs!$B$27&lt;&gt;"Ready","PENDING INPUTS",MIN((BO40+BP40+BQ40),IF(D40&gt;C40,IF(D40=0,0,BR40*C40/D40),BR40+BT40)))</f>
        <v>0</v>
      </c>
      <c r="BV40" s="3">
        <f>IF(Inputs!$B$27&lt;&gt;"Ready","PENDING INPUTS",MAX(0,(BO40+BP40+BQ40)-BU40))</f>
        <v>0</v>
      </c>
      <c r="BW40" s="3">
        <f>IF(Inputs!$B$27&lt;&gt;"Ready","PENDING INPUTS",CD39)</f>
        <v>0</v>
      </c>
      <c r="BX40" s="3">
        <f>IF(Inputs!$B$27&lt;&gt;"Ready","PENDING INPUTS",IF(A40&lt;=Inputs!$B$6,ROUND(BW40*Inputs!C22/12,2),0))</f>
        <v>0</v>
      </c>
      <c r="BY40" s="3">
        <f>IF(Inputs!$B$27&lt;&gt;"Ready","PENDING INPUTS",IF(AND(A40&lt;=Inputs!$B$6,BW40&gt;0),Inputs!G22,0))</f>
        <v>0</v>
      </c>
      <c r="BZ40" s="3">
        <f>IF(Inputs!$B$27&lt;&gt;"Ready","PENDING INPUTS",IF(A40&gt;Inputs!$B$6,0,MIN((BW40+BX40+BY40),IF(Inputs!H22=1,Inputs!D22,MAX(Inputs!F22,ROUND(BW40*Inputs!E22+BX40+BY40,2))))))</f>
        <v>0</v>
      </c>
      <c r="CA40">
        <f>IF(Inputs!$B$27&lt;&gt;"Ready","PENDING INPUTS",IF(BW40&lt;=0,99,1+IF(AND(K40&gt;0,OR(Inputs!C14&gt;Inputs!C22,AND(Inputs!C14=Inputs!C22,0&lt;8))),1,0)+IF(AND(S40&gt;0,OR(Inputs!C15&gt;Inputs!C22,AND(Inputs!C15=Inputs!C22,1&lt;8))),1,0)+IF(AND(AA40&gt;0,OR(Inputs!C16&gt;Inputs!C22,AND(Inputs!C16=Inputs!C22,2&lt;8))),1,0)+IF(AND(AI40&gt;0,OR(Inputs!C17&gt;Inputs!C22,AND(Inputs!C17=Inputs!C22,3&lt;8))),1,0)+IF(AND(AQ40&gt;0,OR(Inputs!C18&gt;Inputs!C22,AND(Inputs!C18=Inputs!C22,4&lt;8))),1,0)+IF(AND(AY40&gt;0,OR(Inputs!C19&gt;Inputs!C22,AND(Inputs!C19=Inputs!C22,5&lt;8))),1,0)+IF(AND(BG40&gt;0,OR(Inputs!C20&gt;Inputs!C22,AND(Inputs!C20=Inputs!C22,6&lt;8))),1,0)+IF(AND(BO40&gt;0,OR(Inputs!C21&gt;Inputs!C22,AND(Inputs!C21=Inputs!C22,7&lt;8))),1,0)+IF(AND(CE40&gt;0,OR(Inputs!C23&gt;Inputs!C22,AND(Inputs!C23=Inputs!C22,9&lt;8))),1,0)))</f>
        <v>99</v>
      </c>
      <c r="CB40" s="3">
        <f>IF(Inputs!$B$27&lt;&gt;"Ready","PENDING INPUTS",IF(A40&gt;Inputs!$B$6,0,MIN(MAX(0,(BW40+BX40+BY40)-BZ40),MAX(0,C40-D40-(IF(O40&lt;CA40,K40+L40+M40-N40,0)+IF(W40&lt;CA40,S40+T40+U40-V40,0)+IF(AE40&lt;CA40,AA40+AB40+AC40-AD40,0)+IF(AM40&lt;CA40,AI40+AJ40+AK40-AL40,0)+IF(AU40&lt;CA40,AQ40+AR40+AS40-AT40,0)+IF(BC40&lt;CA40,AY40+AZ40+BA40-BB40,0)+IF(BK40&lt;CA40,BG40+BH40+BI40-BJ40,0)+IF(BS40&lt;CA40,BO40+BP40+BQ40-BR40,0)+IF(CA40&lt;CA40,BW40+BX40+BY40-BZ40,0)+IF(CI40&lt;CA40,CE40+CF40+CG40-CH40,0))))))</f>
        <v>0</v>
      </c>
      <c r="CC40" s="3">
        <f>IF(Inputs!$B$27&lt;&gt;"Ready","PENDING INPUTS",MIN((BW40+BX40+BY40),IF(D40&gt;C40,IF(D40=0,0,BZ40*C40/D40),BZ40+CB40)))</f>
        <v>0</v>
      </c>
      <c r="CD40" s="3">
        <f>IF(Inputs!$B$27&lt;&gt;"Ready","PENDING INPUTS",MAX(0,(BW40+BX40+BY40)-CC40))</f>
        <v>0</v>
      </c>
      <c r="CE40" s="3">
        <f>IF(Inputs!$B$27&lt;&gt;"Ready","PENDING INPUTS",CL39)</f>
        <v>0</v>
      </c>
      <c r="CF40" s="3">
        <f>IF(Inputs!$B$27&lt;&gt;"Ready","PENDING INPUTS",IF(A40&lt;=Inputs!$B$6,ROUND(CE40*Inputs!C23/12,2),0))</f>
        <v>0</v>
      </c>
      <c r="CG40" s="3">
        <f>IF(Inputs!$B$27&lt;&gt;"Ready","PENDING INPUTS",IF(AND(A40&lt;=Inputs!$B$6,CE40&gt;0),Inputs!G23,0))</f>
        <v>0</v>
      </c>
      <c r="CH40" s="3">
        <f>IF(Inputs!$B$27&lt;&gt;"Ready","PENDING INPUTS",IF(A40&gt;Inputs!$B$6,0,MIN((CE40+CF40+CG40),IF(Inputs!H23=1,Inputs!D23,MAX(Inputs!F23,ROUND(CE40*Inputs!E23+CF40+CG40,2))))))</f>
        <v>0</v>
      </c>
      <c r="CI40">
        <f>IF(Inputs!$B$27&lt;&gt;"Ready","PENDING INPUTS",IF(CE40&lt;=0,99,1+IF(AND(K40&gt;0,OR(Inputs!C14&gt;Inputs!C23,AND(Inputs!C14=Inputs!C23,0&lt;9))),1,0)+IF(AND(S40&gt;0,OR(Inputs!C15&gt;Inputs!C23,AND(Inputs!C15=Inputs!C23,1&lt;9))),1,0)+IF(AND(AA40&gt;0,OR(Inputs!C16&gt;Inputs!C23,AND(Inputs!C16=Inputs!C23,2&lt;9))),1,0)+IF(AND(AI40&gt;0,OR(Inputs!C17&gt;Inputs!C23,AND(Inputs!C17=Inputs!C23,3&lt;9))),1,0)+IF(AND(AQ40&gt;0,OR(Inputs!C18&gt;Inputs!C23,AND(Inputs!C18=Inputs!C23,4&lt;9))),1,0)+IF(AND(AY40&gt;0,OR(Inputs!C19&gt;Inputs!C23,AND(Inputs!C19=Inputs!C23,5&lt;9))),1,0)+IF(AND(BG40&gt;0,OR(Inputs!C20&gt;Inputs!C23,AND(Inputs!C20=Inputs!C23,6&lt;9))),1,0)+IF(AND(BO40&gt;0,OR(Inputs!C21&gt;Inputs!C23,AND(Inputs!C21=Inputs!C23,7&lt;9))),1,0)+IF(AND(BW40&gt;0,OR(Inputs!C22&gt;Inputs!C23,AND(Inputs!C22=Inputs!C23,8&lt;9))),1,0)))</f>
        <v>99</v>
      </c>
      <c r="CJ40" s="3">
        <f>IF(Inputs!$B$27&lt;&gt;"Ready","PENDING INPUTS",IF(A40&gt;Inputs!$B$6,0,MIN(MAX(0,(CE40+CF40+CG40)-CH40),MAX(0,C40-D40-(IF(O40&lt;CI40,K40+L40+M40-N40,0)+IF(W40&lt;CI40,S40+T40+U40-V40,0)+IF(AE40&lt;CI40,AA40+AB40+AC40-AD40,0)+IF(AM40&lt;CI40,AI40+AJ40+AK40-AL40,0)+IF(AU40&lt;CI40,AQ40+AR40+AS40-AT40,0)+IF(BC40&lt;CI40,AY40+AZ40+BA40-BB40,0)+IF(BK40&lt;CI40,BG40+BH40+BI40-BJ40,0)+IF(BS40&lt;CI40,BO40+BP40+BQ40-BR40,0)+IF(CA40&lt;CI40,BW40+BX40+BY40-BZ40,0)+IF(CI40&lt;CI40,CE40+CF40+CG40-CH40,0))))))</f>
        <v>0</v>
      </c>
      <c r="CK40" s="3">
        <f>IF(Inputs!$B$27&lt;&gt;"Ready","PENDING INPUTS",MIN((CE40+CF40+CG40),IF(D40&gt;C40,IF(D40=0,0,CH40*C40/D40),CH40+CJ40)))</f>
        <v>0</v>
      </c>
      <c r="CL40" s="3">
        <f>IF(Inputs!$B$27&lt;&gt;"Ready","PENDING INPUTS",MAX(0,(CE40+CF40+CG40)-CK40))</f>
        <v>0</v>
      </c>
    </row>
    <row r="41" spans="1:90" ht="27.95" customHeight="1" x14ac:dyDescent="0.25">
      <c r="A41">
        <v>37</v>
      </c>
      <c r="B41" s="13">
        <f>IF(Inputs!$B$27&lt;&gt;"Ready","PENDING INPUTS",EDATE(Inputs!$B$5,A41-1))</f>
        <v>47392</v>
      </c>
      <c r="C41" s="3">
        <f>IF(Inputs!$B$27&lt;&gt;"Ready","PENDING INPUTS",IF(A41&lt;=Inputs!$B$6,MAX(0,Inputs!$B$4+IF(A41=Inputs!$B$7,Inputs!$B$8,0)+IF(A41=Inputs!$B$9,Inputs!$B$10,0)),0))</f>
        <v>0</v>
      </c>
      <c r="D41" s="3">
        <f>IF(Inputs!$B$27&lt;&gt;"Ready","PENDING INPUTS",SUM(N41,V41,AD41,AL41,AT41,BB41,BJ41,BR41,BZ41,CH41))</f>
        <v>0</v>
      </c>
      <c r="E41" s="3">
        <f>IF(Inputs!$B$27&lt;&gt;"Ready","PENDING INPUTS",MAX(0,D41-C41))</f>
        <v>0</v>
      </c>
      <c r="F41" s="3">
        <f>IF(Inputs!$B$27&lt;&gt;"Ready","PENDING INPUTS",SUM(Q41,Y41,AG41,AO41,AW41,BE41,BM41,BU41,CC41,CK41))</f>
        <v>0</v>
      </c>
      <c r="G41" s="3">
        <f>IF(Inputs!$B$27&lt;&gt;"Ready","PENDING INPUTS",SUM(L41,T41,AB41,AJ41,AR41,AZ41,BH41,BP41,BX41,CF41))</f>
        <v>0</v>
      </c>
      <c r="H41" s="3">
        <f>IF(Inputs!$B$27&lt;&gt;"Ready","PENDING INPUTS",SUM(M41,U41,AC41,AK41,AS41,BA41,BI41,BQ41,BY41,CG41))</f>
        <v>0</v>
      </c>
      <c r="I41" s="3">
        <f>IF(Inputs!$B$27&lt;&gt;"Ready","PENDING INPUTS",SUM(R41,Z41,AH41,AP41,AX41,BF41,BN41,BV41,CD41,CL41))</f>
        <v>0</v>
      </c>
      <c r="J41" t="str">
        <f>IF(Inputs!$B$27&lt;&gt;"Ready","PENDING INPUTS",IF(A41&gt;Inputs!$B$6,"Beyond horizon",IF(E41&gt;0.005,"MINIMUM SHORTFALL",IF(I41&lt;0.005,"Paid off","In progress"))))</f>
        <v>Paid off</v>
      </c>
      <c r="K41" s="3">
        <f>IF(Inputs!$B$27&lt;&gt;"Ready","PENDING INPUTS",R40)</f>
        <v>0</v>
      </c>
      <c r="L41" s="3">
        <f>IF(Inputs!$B$27&lt;&gt;"Ready","PENDING INPUTS",IF(A41&lt;=Inputs!$B$6,ROUND(K41*Inputs!C14/12,2),0))</f>
        <v>0</v>
      </c>
      <c r="M41" s="3">
        <f>IF(Inputs!$B$27&lt;&gt;"Ready","PENDING INPUTS",IF(AND(A41&lt;=Inputs!$B$6,K41&gt;0),Inputs!G14,0))</f>
        <v>0</v>
      </c>
      <c r="N41" s="3">
        <f>IF(Inputs!$B$27&lt;&gt;"Ready","PENDING INPUTS",IF(A41&gt;Inputs!$B$6,0,MIN((K41+L41+M41),IF(Inputs!H14=1,Inputs!D14,MAX(Inputs!F14,ROUND(K41*Inputs!E14+L41+M41,2))))))</f>
        <v>0</v>
      </c>
      <c r="O41">
        <f>IF(Inputs!$B$27&lt;&gt;"Ready","PENDING INPUTS",IF(K41&lt;=0,99,1+IF(AND(S41&gt;0,OR(Inputs!C15&gt;Inputs!C14,AND(Inputs!C15=Inputs!C14,1&lt;0))),1,0)+IF(AND(AA41&gt;0,OR(Inputs!C16&gt;Inputs!C14,AND(Inputs!C16=Inputs!C14,2&lt;0))),1,0)+IF(AND(AI41&gt;0,OR(Inputs!C17&gt;Inputs!C14,AND(Inputs!C17=Inputs!C14,3&lt;0))),1,0)+IF(AND(AQ41&gt;0,OR(Inputs!C18&gt;Inputs!C14,AND(Inputs!C18=Inputs!C14,4&lt;0))),1,0)+IF(AND(AY41&gt;0,OR(Inputs!C19&gt;Inputs!C14,AND(Inputs!C19=Inputs!C14,5&lt;0))),1,0)+IF(AND(BG41&gt;0,OR(Inputs!C20&gt;Inputs!C14,AND(Inputs!C20=Inputs!C14,6&lt;0))),1,0)+IF(AND(BO41&gt;0,OR(Inputs!C21&gt;Inputs!C14,AND(Inputs!C21=Inputs!C14,7&lt;0))),1,0)+IF(AND(BW41&gt;0,OR(Inputs!C22&gt;Inputs!C14,AND(Inputs!C22=Inputs!C14,8&lt;0))),1,0)+IF(AND(CE41&gt;0,OR(Inputs!C23&gt;Inputs!C14,AND(Inputs!C23=Inputs!C14,9&lt;0))),1,0)))</f>
        <v>99</v>
      </c>
      <c r="P41" s="3">
        <f>IF(Inputs!$B$27&lt;&gt;"Ready","PENDING INPUTS",IF(A41&gt;Inputs!$B$6,0,MIN(MAX(0,(K41+L41+M41)-N41),MAX(0,C41-D41-(IF(O41&lt;O41,K41+L41+M41-N41,0)+IF(W41&lt;O41,S41+T41+U41-V41,0)+IF(AE41&lt;O41,AA41+AB41+AC41-AD41,0)+IF(AM41&lt;O41,AI41+AJ41+AK41-AL41,0)+IF(AU41&lt;O41,AQ41+AR41+AS41-AT41,0)+IF(BC41&lt;O41,AY41+AZ41+BA41-BB41,0)+IF(BK41&lt;O41,BG41+BH41+BI41-BJ41,0)+IF(BS41&lt;O41,BO41+BP41+BQ41-BR41,0)+IF(CA41&lt;O41,BW41+BX41+BY41-BZ41,0)+IF(CI41&lt;O41,CE41+CF41+CG41-CH41,0))))))</f>
        <v>0</v>
      </c>
      <c r="Q41" s="3">
        <f>IF(Inputs!$B$27&lt;&gt;"Ready","PENDING INPUTS",MIN((K41+L41+M41),IF(D41&gt;C41,IF(D41=0,0,N41*C41/D41),N41+P41)))</f>
        <v>0</v>
      </c>
      <c r="R41" s="3">
        <f>IF(Inputs!$B$27&lt;&gt;"Ready","PENDING INPUTS",MAX(0,(K41+L41+M41)-Q41))</f>
        <v>0</v>
      </c>
      <c r="S41" s="3">
        <f>IF(Inputs!$B$27&lt;&gt;"Ready","PENDING INPUTS",Z40)</f>
        <v>0</v>
      </c>
      <c r="T41" s="3">
        <f>IF(Inputs!$B$27&lt;&gt;"Ready","PENDING INPUTS",IF(A41&lt;=Inputs!$B$6,ROUND(S41*Inputs!C15/12,2),0))</f>
        <v>0</v>
      </c>
      <c r="U41" s="3">
        <f>IF(Inputs!$B$27&lt;&gt;"Ready","PENDING INPUTS",IF(AND(A41&lt;=Inputs!$B$6,S41&gt;0),Inputs!G15,0))</f>
        <v>0</v>
      </c>
      <c r="V41" s="3">
        <f>IF(Inputs!$B$27&lt;&gt;"Ready","PENDING INPUTS",IF(A41&gt;Inputs!$B$6,0,MIN((S41+T41+U41),IF(Inputs!H15=1,Inputs!D15,MAX(Inputs!F15,ROUND(S41*Inputs!E15+T41+U41,2))))))</f>
        <v>0</v>
      </c>
      <c r="W41">
        <f>IF(Inputs!$B$27&lt;&gt;"Ready","PENDING INPUTS",IF(S41&lt;=0,99,1+IF(AND(K41&gt;0,OR(Inputs!C14&gt;Inputs!C15,AND(Inputs!C14=Inputs!C15,0&lt;1))),1,0)+IF(AND(AA41&gt;0,OR(Inputs!C16&gt;Inputs!C15,AND(Inputs!C16=Inputs!C15,2&lt;1))),1,0)+IF(AND(AI41&gt;0,OR(Inputs!C17&gt;Inputs!C15,AND(Inputs!C17=Inputs!C15,3&lt;1))),1,0)+IF(AND(AQ41&gt;0,OR(Inputs!C18&gt;Inputs!C15,AND(Inputs!C18=Inputs!C15,4&lt;1))),1,0)+IF(AND(AY41&gt;0,OR(Inputs!C19&gt;Inputs!C15,AND(Inputs!C19=Inputs!C15,5&lt;1))),1,0)+IF(AND(BG41&gt;0,OR(Inputs!C20&gt;Inputs!C15,AND(Inputs!C20=Inputs!C15,6&lt;1))),1,0)+IF(AND(BO41&gt;0,OR(Inputs!C21&gt;Inputs!C15,AND(Inputs!C21=Inputs!C15,7&lt;1))),1,0)+IF(AND(BW41&gt;0,OR(Inputs!C22&gt;Inputs!C15,AND(Inputs!C22=Inputs!C15,8&lt;1))),1,0)+IF(AND(CE41&gt;0,OR(Inputs!C23&gt;Inputs!C15,AND(Inputs!C23=Inputs!C15,9&lt;1))),1,0)))</f>
        <v>99</v>
      </c>
      <c r="X41" s="3">
        <f>IF(Inputs!$B$27&lt;&gt;"Ready","PENDING INPUTS",IF(A41&gt;Inputs!$B$6,0,MIN(MAX(0,(S41+T41+U41)-V41),MAX(0,C41-D41-(IF(O41&lt;W41,K41+L41+M41-N41,0)+IF(W41&lt;W41,S41+T41+U41-V41,0)+IF(AE41&lt;W41,AA41+AB41+AC41-AD41,0)+IF(AM41&lt;W41,AI41+AJ41+AK41-AL41,0)+IF(AU41&lt;W41,AQ41+AR41+AS41-AT41,0)+IF(BC41&lt;W41,AY41+AZ41+BA41-BB41,0)+IF(BK41&lt;W41,BG41+BH41+BI41-BJ41,0)+IF(BS41&lt;W41,BO41+BP41+BQ41-BR41,0)+IF(CA41&lt;W41,BW41+BX41+BY41-BZ41,0)+IF(CI41&lt;W41,CE41+CF41+CG41-CH41,0))))))</f>
        <v>0</v>
      </c>
      <c r="Y41" s="3">
        <f>IF(Inputs!$B$27&lt;&gt;"Ready","PENDING INPUTS",MIN((S41+T41+U41),IF(D41&gt;C41,IF(D41=0,0,V41*C41/D41),V41+X41)))</f>
        <v>0</v>
      </c>
      <c r="Z41" s="3">
        <f>IF(Inputs!$B$27&lt;&gt;"Ready","PENDING INPUTS",MAX(0,(S41+T41+U41)-Y41))</f>
        <v>0</v>
      </c>
      <c r="AA41" s="3">
        <f>IF(Inputs!$B$27&lt;&gt;"Ready","PENDING INPUTS",AH40)</f>
        <v>0</v>
      </c>
      <c r="AB41" s="3">
        <f>IF(Inputs!$B$27&lt;&gt;"Ready","PENDING INPUTS",IF(A41&lt;=Inputs!$B$6,ROUND(AA41*Inputs!C16/12,2),0))</f>
        <v>0</v>
      </c>
      <c r="AC41" s="3">
        <f>IF(Inputs!$B$27&lt;&gt;"Ready","PENDING INPUTS",IF(AND(A41&lt;=Inputs!$B$6,AA41&gt;0),Inputs!G16,0))</f>
        <v>0</v>
      </c>
      <c r="AD41" s="3">
        <f>IF(Inputs!$B$27&lt;&gt;"Ready","PENDING INPUTS",IF(A41&gt;Inputs!$B$6,0,MIN((AA41+AB41+AC41),IF(Inputs!H16=1,Inputs!D16,MAX(Inputs!F16,ROUND(AA41*Inputs!E16+AB41+AC41,2))))))</f>
        <v>0</v>
      </c>
      <c r="AE41">
        <f>IF(Inputs!$B$27&lt;&gt;"Ready","PENDING INPUTS",IF(AA41&lt;=0,99,1+IF(AND(K41&gt;0,OR(Inputs!C14&gt;Inputs!C16,AND(Inputs!C14=Inputs!C16,0&lt;2))),1,0)+IF(AND(S41&gt;0,OR(Inputs!C15&gt;Inputs!C16,AND(Inputs!C15=Inputs!C16,1&lt;2))),1,0)+IF(AND(AI41&gt;0,OR(Inputs!C17&gt;Inputs!C16,AND(Inputs!C17=Inputs!C16,3&lt;2))),1,0)+IF(AND(AQ41&gt;0,OR(Inputs!C18&gt;Inputs!C16,AND(Inputs!C18=Inputs!C16,4&lt;2))),1,0)+IF(AND(AY41&gt;0,OR(Inputs!C19&gt;Inputs!C16,AND(Inputs!C19=Inputs!C16,5&lt;2))),1,0)+IF(AND(BG41&gt;0,OR(Inputs!C20&gt;Inputs!C16,AND(Inputs!C20=Inputs!C16,6&lt;2))),1,0)+IF(AND(BO41&gt;0,OR(Inputs!C21&gt;Inputs!C16,AND(Inputs!C21=Inputs!C16,7&lt;2))),1,0)+IF(AND(BW41&gt;0,OR(Inputs!C22&gt;Inputs!C16,AND(Inputs!C22=Inputs!C16,8&lt;2))),1,0)+IF(AND(CE41&gt;0,OR(Inputs!C23&gt;Inputs!C16,AND(Inputs!C23=Inputs!C16,9&lt;2))),1,0)))</f>
        <v>99</v>
      </c>
      <c r="AF41" s="3">
        <f>IF(Inputs!$B$27&lt;&gt;"Ready","PENDING INPUTS",IF(A41&gt;Inputs!$B$6,0,MIN(MAX(0,(AA41+AB41+AC41)-AD41),MAX(0,C41-D41-(IF(O41&lt;AE41,K41+L41+M41-N41,0)+IF(W41&lt;AE41,S41+T41+U41-V41,0)+IF(AE41&lt;AE41,AA41+AB41+AC41-AD41,0)+IF(AM41&lt;AE41,AI41+AJ41+AK41-AL41,0)+IF(AU41&lt;AE41,AQ41+AR41+AS41-AT41,0)+IF(BC41&lt;AE41,AY41+AZ41+BA41-BB41,0)+IF(BK41&lt;AE41,BG41+BH41+BI41-BJ41,0)+IF(BS41&lt;AE41,BO41+BP41+BQ41-BR41,0)+IF(CA41&lt;AE41,BW41+BX41+BY41-BZ41,0)+IF(CI41&lt;AE41,CE41+CF41+CG41-CH41,0))))))</f>
        <v>0</v>
      </c>
      <c r="AG41" s="3">
        <f>IF(Inputs!$B$27&lt;&gt;"Ready","PENDING INPUTS",MIN((AA41+AB41+AC41),IF(D41&gt;C41,IF(D41=0,0,AD41*C41/D41),AD41+AF41)))</f>
        <v>0</v>
      </c>
      <c r="AH41" s="3">
        <f>IF(Inputs!$B$27&lt;&gt;"Ready","PENDING INPUTS",MAX(0,(AA41+AB41+AC41)-AG41))</f>
        <v>0</v>
      </c>
      <c r="AI41" s="3">
        <f>IF(Inputs!$B$27&lt;&gt;"Ready","PENDING INPUTS",AP40)</f>
        <v>0</v>
      </c>
      <c r="AJ41" s="3">
        <f>IF(Inputs!$B$27&lt;&gt;"Ready","PENDING INPUTS",IF(A41&lt;=Inputs!$B$6,ROUND(AI41*Inputs!C17/12,2),0))</f>
        <v>0</v>
      </c>
      <c r="AK41" s="3">
        <f>IF(Inputs!$B$27&lt;&gt;"Ready","PENDING INPUTS",IF(AND(A41&lt;=Inputs!$B$6,AI41&gt;0),Inputs!G17,0))</f>
        <v>0</v>
      </c>
      <c r="AL41" s="3">
        <f>IF(Inputs!$B$27&lt;&gt;"Ready","PENDING INPUTS",IF(A41&gt;Inputs!$B$6,0,MIN((AI41+AJ41+AK41),IF(Inputs!H17=1,Inputs!D17,MAX(Inputs!F17,ROUND(AI41*Inputs!E17+AJ41+AK41,2))))))</f>
        <v>0</v>
      </c>
      <c r="AM41">
        <f>IF(Inputs!$B$27&lt;&gt;"Ready","PENDING INPUTS",IF(AI41&lt;=0,99,1+IF(AND(K41&gt;0,OR(Inputs!C14&gt;Inputs!C17,AND(Inputs!C14=Inputs!C17,0&lt;3))),1,0)+IF(AND(S41&gt;0,OR(Inputs!C15&gt;Inputs!C17,AND(Inputs!C15=Inputs!C17,1&lt;3))),1,0)+IF(AND(AA41&gt;0,OR(Inputs!C16&gt;Inputs!C17,AND(Inputs!C16=Inputs!C17,2&lt;3))),1,0)+IF(AND(AQ41&gt;0,OR(Inputs!C18&gt;Inputs!C17,AND(Inputs!C18=Inputs!C17,4&lt;3))),1,0)+IF(AND(AY41&gt;0,OR(Inputs!C19&gt;Inputs!C17,AND(Inputs!C19=Inputs!C17,5&lt;3))),1,0)+IF(AND(BG41&gt;0,OR(Inputs!C20&gt;Inputs!C17,AND(Inputs!C20=Inputs!C17,6&lt;3))),1,0)+IF(AND(BO41&gt;0,OR(Inputs!C21&gt;Inputs!C17,AND(Inputs!C21=Inputs!C17,7&lt;3))),1,0)+IF(AND(BW41&gt;0,OR(Inputs!C22&gt;Inputs!C17,AND(Inputs!C22=Inputs!C17,8&lt;3))),1,0)+IF(AND(CE41&gt;0,OR(Inputs!C23&gt;Inputs!C17,AND(Inputs!C23=Inputs!C17,9&lt;3))),1,0)))</f>
        <v>99</v>
      </c>
      <c r="AN41" s="3">
        <f>IF(Inputs!$B$27&lt;&gt;"Ready","PENDING INPUTS",IF(A41&gt;Inputs!$B$6,0,MIN(MAX(0,(AI41+AJ41+AK41)-AL41),MAX(0,C41-D41-(IF(O41&lt;AM41,K41+L41+M41-N41,0)+IF(W41&lt;AM41,S41+T41+U41-V41,0)+IF(AE41&lt;AM41,AA41+AB41+AC41-AD41,0)+IF(AM41&lt;AM41,AI41+AJ41+AK41-AL41,0)+IF(AU41&lt;AM41,AQ41+AR41+AS41-AT41,0)+IF(BC41&lt;AM41,AY41+AZ41+BA41-BB41,0)+IF(BK41&lt;AM41,BG41+BH41+BI41-BJ41,0)+IF(BS41&lt;AM41,BO41+BP41+BQ41-BR41,0)+IF(CA41&lt;AM41,BW41+BX41+BY41-BZ41,0)+IF(CI41&lt;AM41,CE41+CF41+CG41-CH41,0))))))</f>
        <v>0</v>
      </c>
      <c r="AO41" s="3">
        <f>IF(Inputs!$B$27&lt;&gt;"Ready","PENDING INPUTS",MIN((AI41+AJ41+AK41),IF(D41&gt;C41,IF(D41=0,0,AL41*C41/D41),AL41+AN41)))</f>
        <v>0</v>
      </c>
      <c r="AP41" s="3">
        <f>IF(Inputs!$B$27&lt;&gt;"Ready","PENDING INPUTS",MAX(0,(AI41+AJ41+AK41)-AO41))</f>
        <v>0</v>
      </c>
      <c r="AQ41" s="3">
        <f>IF(Inputs!$B$27&lt;&gt;"Ready","PENDING INPUTS",AX40)</f>
        <v>0</v>
      </c>
      <c r="AR41" s="3">
        <f>IF(Inputs!$B$27&lt;&gt;"Ready","PENDING INPUTS",IF(A41&lt;=Inputs!$B$6,ROUND(AQ41*Inputs!C18/12,2),0))</f>
        <v>0</v>
      </c>
      <c r="AS41" s="3">
        <f>IF(Inputs!$B$27&lt;&gt;"Ready","PENDING INPUTS",IF(AND(A41&lt;=Inputs!$B$6,AQ41&gt;0),Inputs!G18,0))</f>
        <v>0</v>
      </c>
      <c r="AT41" s="3">
        <f>IF(Inputs!$B$27&lt;&gt;"Ready","PENDING INPUTS",IF(A41&gt;Inputs!$B$6,0,MIN((AQ41+AR41+AS41),IF(Inputs!H18=1,Inputs!D18,MAX(Inputs!F18,ROUND(AQ41*Inputs!E18+AR41+AS41,2))))))</f>
        <v>0</v>
      </c>
      <c r="AU41">
        <f>IF(Inputs!$B$27&lt;&gt;"Ready","PENDING INPUTS",IF(AQ41&lt;=0,99,1+IF(AND(K41&gt;0,OR(Inputs!C14&gt;Inputs!C18,AND(Inputs!C14=Inputs!C18,0&lt;4))),1,0)+IF(AND(S41&gt;0,OR(Inputs!C15&gt;Inputs!C18,AND(Inputs!C15=Inputs!C18,1&lt;4))),1,0)+IF(AND(AA41&gt;0,OR(Inputs!C16&gt;Inputs!C18,AND(Inputs!C16=Inputs!C18,2&lt;4))),1,0)+IF(AND(AI41&gt;0,OR(Inputs!C17&gt;Inputs!C18,AND(Inputs!C17=Inputs!C18,3&lt;4))),1,0)+IF(AND(AY41&gt;0,OR(Inputs!C19&gt;Inputs!C18,AND(Inputs!C19=Inputs!C18,5&lt;4))),1,0)+IF(AND(BG41&gt;0,OR(Inputs!C20&gt;Inputs!C18,AND(Inputs!C20=Inputs!C18,6&lt;4))),1,0)+IF(AND(BO41&gt;0,OR(Inputs!C21&gt;Inputs!C18,AND(Inputs!C21=Inputs!C18,7&lt;4))),1,0)+IF(AND(BW41&gt;0,OR(Inputs!C22&gt;Inputs!C18,AND(Inputs!C22=Inputs!C18,8&lt;4))),1,0)+IF(AND(CE41&gt;0,OR(Inputs!C23&gt;Inputs!C18,AND(Inputs!C23=Inputs!C18,9&lt;4))),1,0)))</f>
        <v>99</v>
      </c>
      <c r="AV41" s="3">
        <f>IF(Inputs!$B$27&lt;&gt;"Ready","PENDING INPUTS",IF(A41&gt;Inputs!$B$6,0,MIN(MAX(0,(AQ41+AR41+AS41)-AT41),MAX(0,C41-D41-(IF(O41&lt;AU41,K41+L41+M41-N41,0)+IF(W41&lt;AU41,S41+T41+U41-V41,0)+IF(AE41&lt;AU41,AA41+AB41+AC41-AD41,0)+IF(AM41&lt;AU41,AI41+AJ41+AK41-AL41,0)+IF(AU41&lt;AU41,AQ41+AR41+AS41-AT41,0)+IF(BC41&lt;AU41,AY41+AZ41+BA41-BB41,0)+IF(BK41&lt;AU41,BG41+BH41+BI41-BJ41,0)+IF(BS41&lt;AU41,BO41+BP41+BQ41-BR41,0)+IF(CA41&lt;AU41,BW41+BX41+BY41-BZ41,0)+IF(CI41&lt;AU41,CE41+CF41+CG41-CH41,0))))))</f>
        <v>0</v>
      </c>
      <c r="AW41" s="3">
        <f>IF(Inputs!$B$27&lt;&gt;"Ready","PENDING INPUTS",MIN((AQ41+AR41+AS41),IF(D41&gt;C41,IF(D41=0,0,AT41*C41/D41),AT41+AV41)))</f>
        <v>0</v>
      </c>
      <c r="AX41" s="3">
        <f>IF(Inputs!$B$27&lt;&gt;"Ready","PENDING INPUTS",MAX(0,(AQ41+AR41+AS41)-AW41))</f>
        <v>0</v>
      </c>
      <c r="AY41" s="3">
        <f>IF(Inputs!$B$27&lt;&gt;"Ready","PENDING INPUTS",BF40)</f>
        <v>0</v>
      </c>
      <c r="AZ41" s="3">
        <f>IF(Inputs!$B$27&lt;&gt;"Ready","PENDING INPUTS",IF(A41&lt;=Inputs!$B$6,ROUND(AY41*Inputs!C19/12,2),0))</f>
        <v>0</v>
      </c>
      <c r="BA41" s="3">
        <f>IF(Inputs!$B$27&lt;&gt;"Ready","PENDING INPUTS",IF(AND(A41&lt;=Inputs!$B$6,AY41&gt;0),Inputs!G19,0))</f>
        <v>0</v>
      </c>
      <c r="BB41" s="3">
        <f>IF(Inputs!$B$27&lt;&gt;"Ready","PENDING INPUTS",IF(A41&gt;Inputs!$B$6,0,MIN((AY41+AZ41+BA41),IF(Inputs!H19=1,Inputs!D19,MAX(Inputs!F19,ROUND(AY41*Inputs!E19+AZ41+BA41,2))))))</f>
        <v>0</v>
      </c>
      <c r="BC41">
        <f>IF(Inputs!$B$27&lt;&gt;"Ready","PENDING INPUTS",IF(AY41&lt;=0,99,1+IF(AND(K41&gt;0,OR(Inputs!C14&gt;Inputs!C19,AND(Inputs!C14=Inputs!C19,0&lt;5))),1,0)+IF(AND(S41&gt;0,OR(Inputs!C15&gt;Inputs!C19,AND(Inputs!C15=Inputs!C19,1&lt;5))),1,0)+IF(AND(AA41&gt;0,OR(Inputs!C16&gt;Inputs!C19,AND(Inputs!C16=Inputs!C19,2&lt;5))),1,0)+IF(AND(AI41&gt;0,OR(Inputs!C17&gt;Inputs!C19,AND(Inputs!C17=Inputs!C19,3&lt;5))),1,0)+IF(AND(AQ41&gt;0,OR(Inputs!C18&gt;Inputs!C19,AND(Inputs!C18=Inputs!C19,4&lt;5))),1,0)+IF(AND(BG41&gt;0,OR(Inputs!C20&gt;Inputs!C19,AND(Inputs!C20=Inputs!C19,6&lt;5))),1,0)+IF(AND(BO41&gt;0,OR(Inputs!C21&gt;Inputs!C19,AND(Inputs!C21=Inputs!C19,7&lt;5))),1,0)+IF(AND(BW41&gt;0,OR(Inputs!C22&gt;Inputs!C19,AND(Inputs!C22=Inputs!C19,8&lt;5))),1,0)+IF(AND(CE41&gt;0,OR(Inputs!C23&gt;Inputs!C19,AND(Inputs!C23=Inputs!C19,9&lt;5))),1,0)))</f>
        <v>99</v>
      </c>
      <c r="BD41" s="3">
        <f>IF(Inputs!$B$27&lt;&gt;"Ready","PENDING INPUTS",IF(A41&gt;Inputs!$B$6,0,MIN(MAX(0,(AY41+AZ41+BA41)-BB41),MAX(0,C41-D41-(IF(O41&lt;BC41,K41+L41+M41-N41,0)+IF(W41&lt;BC41,S41+T41+U41-V41,0)+IF(AE41&lt;BC41,AA41+AB41+AC41-AD41,0)+IF(AM41&lt;BC41,AI41+AJ41+AK41-AL41,0)+IF(AU41&lt;BC41,AQ41+AR41+AS41-AT41,0)+IF(BC41&lt;BC41,AY41+AZ41+BA41-BB41,0)+IF(BK41&lt;BC41,BG41+BH41+BI41-BJ41,0)+IF(BS41&lt;BC41,BO41+BP41+BQ41-BR41,0)+IF(CA41&lt;BC41,BW41+BX41+BY41-BZ41,0)+IF(CI41&lt;BC41,CE41+CF41+CG41-CH41,0))))))</f>
        <v>0</v>
      </c>
      <c r="BE41" s="3">
        <f>IF(Inputs!$B$27&lt;&gt;"Ready","PENDING INPUTS",MIN((AY41+AZ41+BA41),IF(D41&gt;C41,IF(D41=0,0,BB41*C41/D41),BB41+BD41)))</f>
        <v>0</v>
      </c>
      <c r="BF41" s="3">
        <f>IF(Inputs!$B$27&lt;&gt;"Ready","PENDING INPUTS",MAX(0,(AY41+AZ41+BA41)-BE41))</f>
        <v>0</v>
      </c>
      <c r="BG41" s="3">
        <f>IF(Inputs!$B$27&lt;&gt;"Ready","PENDING INPUTS",BN40)</f>
        <v>0</v>
      </c>
      <c r="BH41" s="3">
        <f>IF(Inputs!$B$27&lt;&gt;"Ready","PENDING INPUTS",IF(A41&lt;=Inputs!$B$6,ROUND(BG41*Inputs!C20/12,2),0))</f>
        <v>0</v>
      </c>
      <c r="BI41" s="3">
        <f>IF(Inputs!$B$27&lt;&gt;"Ready","PENDING INPUTS",IF(AND(A41&lt;=Inputs!$B$6,BG41&gt;0),Inputs!G20,0))</f>
        <v>0</v>
      </c>
      <c r="BJ41" s="3">
        <f>IF(Inputs!$B$27&lt;&gt;"Ready","PENDING INPUTS",IF(A41&gt;Inputs!$B$6,0,MIN((BG41+BH41+BI41),IF(Inputs!H20=1,Inputs!D20,MAX(Inputs!F20,ROUND(BG41*Inputs!E20+BH41+BI41,2))))))</f>
        <v>0</v>
      </c>
      <c r="BK41">
        <f>IF(Inputs!$B$27&lt;&gt;"Ready","PENDING INPUTS",IF(BG41&lt;=0,99,1+IF(AND(K41&gt;0,OR(Inputs!C14&gt;Inputs!C20,AND(Inputs!C14=Inputs!C20,0&lt;6))),1,0)+IF(AND(S41&gt;0,OR(Inputs!C15&gt;Inputs!C20,AND(Inputs!C15=Inputs!C20,1&lt;6))),1,0)+IF(AND(AA41&gt;0,OR(Inputs!C16&gt;Inputs!C20,AND(Inputs!C16=Inputs!C20,2&lt;6))),1,0)+IF(AND(AI41&gt;0,OR(Inputs!C17&gt;Inputs!C20,AND(Inputs!C17=Inputs!C20,3&lt;6))),1,0)+IF(AND(AQ41&gt;0,OR(Inputs!C18&gt;Inputs!C20,AND(Inputs!C18=Inputs!C20,4&lt;6))),1,0)+IF(AND(AY41&gt;0,OR(Inputs!C19&gt;Inputs!C20,AND(Inputs!C19=Inputs!C20,5&lt;6))),1,0)+IF(AND(BO41&gt;0,OR(Inputs!C21&gt;Inputs!C20,AND(Inputs!C21=Inputs!C20,7&lt;6))),1,0)+IF(AND(BW41&gt;0,OR(Inputs!C22&gt;Inputs!C20,AND(Inputs!C22=Inputs!C20,8&lt;6))),1,0)+IF(AND(CE41&gt;0,OR(Inputs!C23&gt;Inputs!C20,AND(Inputs!C23=Inputs!C20,9&lt;6))),1,0)))</f>
        <v>99</v>
      </c>
      <c r="BL41" s="3">
        <f>IF(Inputs!$B$27&lt;&gt;"Ready","PENDING INPUTS",IF(A41&gt;Inputs!$B$6,0,MIN(MAX(0,(BG41+BH41+BI41)-BJ41),MAX(0,C41-D41-(IF(O41&lt;BK41,K41+L41+M41-N41,0)+IF(W41&lt;BK41,S41+T41+U41-V41,0)+IF(AE41&lt;BK41,AA41+AB41+AC41-AD41,0)+IF(AM41&lt;BK41,AI41+AJ41+AK41-AL41,0)+IF(AU41&lt;BK41,AQ41+AR41+AS41-AT41,0)+IF(BC41&lt;BK41,AY41+AZ41+BA41-BB41,0)+IF(BK41&lt;BK41,BG41+BH41+BI41-BJ41,0)+IF(BS41&lt;BK41,BO41+BP41+BQ41-BR41,0)+IF(CA41&lt;BK41,BW41+BX41+BY41-BZ41,0)+IF(CI41&lt;BK41,CE41+CF41+CG41-CH41,0))))))</f>
        <v>0</v>
      </c>
      <c r="BM41" s="3">
        <f>IF(Inputs!$B$27&lt;&gt;"Ready","PENDING INPUTS",MIN((BG41+BH41+BI41),IF(D41&gt;C41,IF(D41=0,0,BJ41*C41/D41),BJ41+BL41)))</f>
        <v>0</v>
      </c>
      <c r="BN41" s="3">
        <f>IF(Inputs!$B$27&lt;&gt;"Ready","PENDING INPUTS",MAX(0,(BG41+BH41+BI41)-BM41))</f>
        <v>0</v>
      </c>
      <c r="BO41" s="3">
        <f>IF(Inputs!$B$27&lt;&gt;"Ready","PENDING INPUTS",BV40)</f>
        <v>0</v>
      </c>
      <c r="BP41" s="3">
        <f>IF(Inputs!$B$27&lt;&gt;"Ready","PENDING INPUTS",IF(A41&lt;=Inputs!$B$6,ROUND(BO41*Inputs!C21/12,2),0))</f>
        <v>0</v>
      </c>
      <c r="BQ41" s="3">
        <f>IF(Inputs!$B$27&lt;&gt;"Ready","PENDING INPUTS",IF(AND(A41&lt;=Inputs!$B$6,BO41&gt;0),Inputs!G21,0))</f>
        <v>0</v>
      </c>
      <c r="BR41" s="3">
        <f>IF(Inputs!$B$27&lt;&gt;"Ready","PENDING INPUTS",IF(A41&gt;Inputs!$B$6,0,MIN((BO41+BP41+BQ41),IF(Inputs!H21=1,Inputs!D21,MAX(Inputs!F21,ROUND(BO41*Inputs!E21+BP41+BQ41,2))))))</f>
        <v>0</v>
      </c>
      <c r="BS41">
        <f>IF(Inputs!$B$27&lt;&gt;"Ready","PENDING INPUTS",IF(BO41&lt;=0,99,1+IF(AND(K41&gt;0,OR(Inputs!C14&gt;Inputs!C21,AND(Inputs!C14=Inputs!C21,0&lt;7))),1,0)+IF(AND(S41&gt;0,OR(Inputs!C15&gt;Inputs!C21,AND(Inputs!C15=Inputs!C21,1&lt;7))),1,0)+IF(AND(AA41&gt;0,OR(Inputs!C16&gt;Inputs!C21,AND(Inputs!C16=Inputs!C21,2&lt;7))),1,0)+IF(AND(AI41&gt;0,OR(Inputs!C17&gt;Inputs!C21,AND(Inputs!C17=Inputs!C21,3&lt;7))),1,0)+IF(AND(AQ41&gt;0,OR(Inputs!C18&gt;Inputs!C21,AND(Inputs!C18=Inputs!C21,4&lt;7))),1,0)+IF(AND(AY41&gt;0,OR(Inputs!C19&gt;Inputs!C21,AND(Inputs!C19=Inputs!C21,5&lt;7))),1,0)+IF(AND(BG41&gt;0,OR(Inputs!C20&gt;Inputs!C21,AND(Inputs!C20=Inputs!C21,6&lt;7))),1,0)+IF(AND(BW41&gt;0,OR(Inputs!C22&gt;Inputs!C21,AND(Inputs!C22=Inputs!C21,8&lt;7))),1,0)+IF(AND(CE41&gt;0,OR(Inputs!C23&gt;Inputs!C21,AND(Inputs!C23=Inputs!C21,9&lt;7))),1,0)))</f>
        <v>99</v>
      </c>
      <c r="BT41" s="3">
        <f>IF(Inputs!$B$27&lt;&gt;"Ready","PENDING INPUTS",IF(A41&gt;Inputs!$B$6,0,MIN(MAX(0,(BO41+BP41+BQ41)-BR41),MAX(0,C41-D41-(IF(O41&lt;BS41,K41+L41+M41-N41,0)+IF(W41&lt;BS41,S41+T41+U41-V41,0)+IF(AE41&lt;BS41,AA41+AB41+AC41-AD41,0)+IF(AM41&lt;BS41,AI41+AJ41+AK41-AL41,0)+IF(AU41&lt;BS41,AQ41+AR41+AS41-AT41,0)+IF(BC41&lt;BS41,AY41+AZ41+BA41-BB41,0)+IF(BK41&lt;BS41,BG41+BH41+BI41-BJ41,0)+IF(BS41&lt;BS41,BO41+BP41+BQ41-BR41,0)+IF(CA41&lt;BS41,BW41+BX41+BY41-BZ41,0)+IF(CI41&lt;BS41,CE41+CF41+CG41-CH41,0))))))</f>
        <v>0</v>
      </c>
      <c r="BU41" s="3">
        <f>IF(Inputs!$B$27&lt;&gt;"Ready","PENDING INPUTS",MIN((BO41+BP41+BQ41),IF(D41&gt;C41,IF(D41=0,0,BR41*C41/D41),BR41+BT41)))</f>
        <v>0</v>
      </c>
      <c r="BV41" s="3">
        <f>IF(Inputs!$B$27&lt;&gt;"Ready","PENDING INPUTS",MAX(0,(BO41+BP41+BQ41)-BU41))</f>
        <v>0</v>
      </c>
      <c r="BW41" s="3">
        <f>IF(Inputs!$B$27&lt;&gt;"Ready","PENDING INPUTS",CD40)</f>
        <v>0</v>
      </c>
      <c r="BX41" s="3">
        <f>IF(Inputs!$B$27&lt;&gt;"Ready","PENDING INPUTS",IF(A41&lt;=Inputs!$B$6,ROUND(BW41*Inputs!C22/12,2),0))</f>
        <v>0</v>
      </c>
      <c r="BY41" s="3">
        <f>IF(Inputs!$B$27&lt;&gt;"Ready","PENDING INPUTS",IF(AND(A41&lt;=Inputs!$B$6,BW41&gt;0),Inputs!G22,0))</f>
        <v>0</v>
      </c>
      <c r="BZ41" s="3">
        <f>IF(Inputs!$B$27&lt;&gt;"Ready","PENDING INPUTS",IF(A41&gt;Inputs!$B$6,0,MIN((BW41+BX41+BY41),IF(Inputs!H22=1,Inputs!D22,MAX(Inputs!F22,ROUND(BW41*Inputs!E22+BX41+BY41,2))))))</f>
        <v>0</v>
      </c>
      <c r="CA41">
        <f>IF(Inputs!$B$27&lt;&gt;"Ready","PENDING INPUTS",IF(BW41&lt;=0,99,1+IF(AND(K41&gt;0,OR(Inputs!C14&gt;Inputs!C22,AND(Inputs!C14=Inputs!C22,0&lt;8))),1,0)+IF(AND(S41&gt;0,OR(Inputs!C15&gt;Inputs!C22,AND(Inputs!C15=Inputs!C22,1&lt;8))),1,0)+IF(AND(AA41&gt;0,OR(Inputs!C16&gt;Inputs!C22,AND(Inputs!C16=Inputs!C22,2&lt;8))),1,0)+IF(AND(AI41&gt;0,OR(Inputs!C17&gt;Inputs!C22,AND(Inputs!C17=Inputs!C22,3&lt;8))),1,0)+IF(AND(AQ41&gt;0,OR(Inputs!C18&gt;Inputs!C22,AND(Inputs!C18=Inputs!C22,4&lt;8))),1,0)+IF(AND(AY41&gt;0,OR(Inputs!C19&gt;Inputs!C22,AND(Inputs!C19=Inputs!C22,5&lt;8))),1,0)+IF(AND(BG41&gt;0,OR(Inputs!C20&gt;Inputs!C22,AND(Inputs!C20=Inputs!C22,6&lt;8))),1,0)+IF(AND(BO41&gt;0,OR(Inputs!C21&gt;Inputs!C22,AND(Inputs!C21=Inputs!C22,7&lt;8))),1,0)+IF(AND(CE41&gt;0,OR(Inputs!C23&gt;Inputs!C22,AND(Inputs!C23=Inputs!C22,9&lt;8))),1,0)))</f>
        <v>99</v>
      </c>
      <c r="CB41" s="3">
        <f>IF(Inputs!$B$27&lt;&gt;"Ready","PENDING INPUTS",IF(A41&gt;Inputs!$B$6,0,MIN(MAX(0,(BW41+BX41+BY41)-BZ41),MAX(0,C41-D41-(IF(O41&lt;CA41,K41+L41+M41-N41,0)+IF(W41&lt;CA41,S41+T41+U41-V41,0)+IF(AE41&lt;CA41,AA41+AB41+AC41-AD41,0)+IF(AM41&lt;CA41,AI41+AJ41+AK41-AL41,0)+IF(AU41&lt;CA41,AQ41+AR41+AS41-AT41,0)+IF(BC41&lt;CA41,AY41+AZ41+BA41-BB41,0)+IF(BK41&lt;CA41,BG41+BH41+BI41-BJ41,0)+IF(BS41&lt;CA41,BO41+BP41+BQ41-BR41,0)+IF(CA41&lt;CA41,BW41+BX41+BY41-BZ41,0)+IF(CI41&lt;CA41,CE41+CF41+CG41-CH41,0))))))</f>
        <v>0</v>
      </c>
      <c r="CC41" s="3">
        <f>IF(Inputs!$B$27&lt;&gt;"Ready","PENDING INPUTS",MIN((BW41+BX41+BY41),IF(D41&gt;C41,IF(D41=0,0,BZ41*C41/D41),BZ41+CB41)))</f>
        <v>0</v>
      </c>
      <c r="CD41" s="3">
        <f>IF(Inputs!$B$27&lt;&gt;"Ready","PENDING INPUTS",MAX(0,(BW41+BX41+BY41)-CC41))</f>
        <v>0</v>
      </c>
      <c r="CE41" s="3">
        <f>IF(Inputs!$B$27&lt;&gt;"Ready","PENDING INPUTS",CL40)</f>
        <v>0</v>
      </c>
      <c r="CF41" s="3">
        <f>IF(Inputs!$B$27&lt;&gt;"Ready","PENDING INPUTS",IF(A41&lt;=Inputs!$B$6,ROUND(CE41*Inputs!C23/12,2),0))</f>
        <v>0</v>
      </c>
      <c r="CG41" s="3">
        <f>IF(Inputs!$B$27&lt;&gt;"Ready","PENDING INPUTS",IF(AND(A41&lt;=Inputs!$B$6,CE41&gt;0),Inputs!G23,0))</f>
        <v>0</v>
      </c>
      <c r="CH41" s="3">
        <f>IF(Inputs!$B$27&lt;&gt;"Ready","PENDING INPUTS",IF(A41&gt;Inputs!$B$6,0,MIN((CE41+CF41+CG41),IF(Inputs!H23=1,Inputs!D23,MAX(Inputs!F23,ROUND(CE41*Inputs!E23+CF41+CG41,2))))))</f>
        <v>0</v>
      </c>
      <c r="CI41">
        <f>IF(Inputs!$B$27&lt;&gt;"Ready","PENDING INPUTS",IF(CE41&lt;=0,99,1+IF(AND(K41&gt;0,OR(Inputs!C14&gt;Inputs!C23,AND(Inputs!C14=Inputs!C23,0&lt;9))),1,0)+IF(AND(S41&gt;0,OR(Inputs!C15&gt;Inputs!C23,AND(Inputs!C15=Inputs!C23,1&lt;9))),1,0)+IF(AND(AA41&gt;0,OR(Inputs!C16&gt;Inputs!C23,AND(Inputs!C16=Inputs!C23,2&lt;9))),1,0)+IF(AND(AI41&gt;0,OR(Inputs!C17&gt;Inputs!C23,AND(Inputs!C17=Inputs!C23,3&lt;9))),1,0)+IF(AND(AQ41&gt;0,OR(Inputs!C18&gt;Inputs!C23,AND(Inputs!C18=Inputs!C23,4&lt;9))),1,0)+IF(AND(AY41&gt;0,OR(Inputs!C19&gt;Inputs!C23,AND(Inputs!C19=Inputs!C23,5&lt;9))),1,0)+IF(AND(BG41&gt;0,OR(Inputs!C20&gt;Inputs!C23,AND(Inputs!C20=Inputs!C23,6&lt;9))),1,0)+IF(AND(BO41&gt;0,OR(Inputs!C21&gt;Inputs!C23,AND(Inputs!C21=Inputs!C23,7&lt;9))),1,0)+IF(AND(BW41&gt;0,OR(Inputs!C22&gt;Inputs!C23,AND(Inputs!C22=Inputs!C23,8&lt;9))),1,0)))</f>
        <v>99</v>
      </c>
      <c r="CJ41" s="3">
        <f>IF(Inputs!$B$27&lt;&gt;"Ready","PENDING INPUTS",IF(A41&gt;Inputs!$B$6,0,MIN(MAX(0,(CE41+CF41+CG41)-CH41),MAX(0,C41-D41-(IF(O41&lt;CI41,K41+L41+M41-N41,0)+IF(W41&lt;CI41,S41+T41+U41-V41,0)+IF(AE41&lt;CI41,AA41+AB41+AC41-AD41,0)+IF(AM41&lt;CI41,AI41+AJ41+AK41-AL41,0)+IF(AU41&lt;CI41,AQ41+AR41+AS41-AT41,0)+IF(BC41&lt;CI41,AY41+AZ41+BA41-BB41,0)+IF(BK41&lt;CI41,BG41+BH41+BI41-BJ41,0)+IF(BS41&lt;CI41,BO41+BP41+BQ41-BR41,0)+IF(CA41&lt;CI41,BW41+BX41+BY41-BZ41,0)+IF(CI41&lt;CI41,CE41+CF41+CG41-CH41,0))))))</f>
        <v>0</v>
      </c>
      <c r="CK41" s="3">
        <f>IF(Inputs!$B$27&lt;&gt;"Ready","PENDING INPUTS",MIN((CE41+CF41+CG41),IF(D41&gt;C41,IF(D41=0,0,CH41*C41/D41),CH41+CJ41)))</f>
        <v>0</v>
      </c>
      <c r="CL41" s="3">
        <f>IF(Inputs!$B$27&lt;&gt;"Ready","PENDING INPUTS",MAX(0,(CE41+CF41+CG41)-CK41))</f>
        <v>0</v>
      </c>
    </row>
    <row r="42" spans="1:90" ht="27.95" customHeight="1" x14ac:dyDescent="0.25">
      <c r="A42">
        <v>38</v>
      </c>
      <c r="B42" s="13">
        <f>IF(Inputs!$B$27&lt;&gt;"Ready","PENDING INPUTS",EDATE(Inputs!$B$5,A42-1))</f>
        <v>47423</v>
      </c>
      <c r="C42" s="3">
        <f>IF(Inputs!$B$27&lt;&gt;"Ready","PENDING INPUTS",IF(A42&lt;=Inputs!$B$6,MAX(0,Inputs!$B$4+IF(A42=Inputs!$B$7,Inputs!$B$8,0)+IF(A42=Inputs!$B$9,Inputs!$B$10,0)),0))</f>
        <v>0</v>
      </c>
      <c r="D42" s="3">
        <f>IF(Inputs!$B$27&lt;&gt;"Ready","PENDING INPUTS",SUM(N42,V42,AD42,AL42,AT42,BB42,BJ42,BR42,BZ42,CH42))</f>
        <v>0</v>
      </c>
      <c r="E42" s="3">
        <f>IF(Inputs!$B$27&lt;&gt;"Ready","PENDING INPUTS",MAX(0,D42-C42))</f>
        <v>0</v>
      </c>
      <c r="F42" s="3">
        <f>IF(Inputs!$B$27&lt;&gt;"Ready","PENDING INPUTS",SUM(Q42,Y42,AG42,AO42,AW42,BE42,BM42,BU42,CC42,CK42))</f>
        <v>0</v>
      </c>
      <c r="G42" s="3">
        <f>IF(Inputs!$B$27&lt;&gt;"Ready","PENDING INPUTS",SUM(L42,T42,AB42,AJ42,AR42,AZ42,BH42,BP42,BX42,CF42))</f>
        <v>0</v>
      </c>
      <c r="H42" s="3">
        <f>IF(Inputs!$B$27&lt;&gt;"Ready","PENDING INPUTS",SUM(M42,U42,AC42,AK42,AS42,BA42,BI42,BQ42,BY42,CG42))</f>
        <v>0</v>
      </c>
      <c r="I42" s="3">
        <f>IF(Inputs!$B$27&lt;&gt;"Ready","PENDING INPUTS",SUM(R42,Z42,AH42,AP42,AX42,BF42,BN42,BV42,CD42,CL42))</f>
        <v>0</v>
      </c>
      <c r="J42" t="str">
        <f>IF(Inputs!$B$27&lt;&gt;"Ready","PENDING INPUTS",IF(A42&gt;Inputs!$B$6,"Beyond horizon",IF(E42&gt;0.005,"MINIMUM SHORTFALL",IF(I42&lt;0.005,"Paid off","In progress"))))</f>
        <v>Paid off</v>
      </c>
      <c r="K42" s="3">
        <f>IF(Inputs!$B$27&lt;&gt;"Ready","PENDING INPUTS",R41)</f>
        <v>0</v>
      </c>
      <c r="L42" s="3">
        <f>IF(Inputs!$B$27&lt;&gt;"Ready","PENDING INPUTS",IF(A42&lt;=Inputs!$B$6,ROUND(K42*Inputs!C14/12,2),0))</f>
        <v>0</v>
      </c>
      <c r="M42" s="3">
        <f>IF(Inputs!$B$27&lt;&gt;"Ready","PENDING INPUTS",IF(AND(A42&lt;=Inputs!$B$6,K42&gt;0),Inputs!G14,0))</f>
        <v>0</v>
      </c>
      <c r="N42" s="3">
        <f>IF(Inputs!$B$27&lt;&gt;"Ready","PENDING INPUTS",IF(A42&gt;Inputs!$B$6,0,MIN((K42+L42+M42),IF(Inputs!H14=1,Inputs!D14,MAX(Inputs!F14,ROUND(K42*Inputs!E14+L42+M42,2))))))</f>
        <v>0</v>
      </c>
      <c r="O42">
        <f>IF(Inputs!$B$27&lt;&gt;"Ready","PENDING INPUTS",IF(K42&lt;=0,99,1+IF(AND(S42&gt;0,OR(Inputs!C15&gt;Inputs!C14,AND(Inputs!C15=Inputs!C14,1&lt;0))),1,0)+IF(AND(AA42&gt;0,OR(Inputs!C16&gt;Inputs!C14,AND(Inputs!C16=Inputs!C14,2&lt;0))),1,0)+IF(AND(AI42&gt;0,OR(Inputs!C17&gt;Inputs!C14,AND(Inputs!C17=Inputs!C14,3&lt;0))),1,0)+IF(AND(AQ42&gt;0,OR(Inputs!C18&gt;Inputs!C14,AND(Inputs!C18=Inputs!C14,4&lt;0))),1,0)+IF(AND(AY42&gt;0,OR(Inputs!C19&gt;Inputs!C14,AND(Inputs!C19=Inputs!C14,5&lt;0))),1,0)+IF(AND(BG42&gt;0,OR(Inputs!C20&gt;Inputs!C14,AND(Inputs!C20=Inputs!C14,6&lt;0))),1,0)+IF(AND(BO42&gt;0,OR(Inputs!C21&gt;Inputs!C14,AND(Inputs!C21=Inputs!C14,7&lt;0))),1,0)+IF(AND(BW42&gt;0,OR(Inputs!C22&gt;Inputs!C14,AND(Inputs!C22=Inputs!C14,8&lt;0))),1,0)+IF(AND(CE42&gt;0,OR(Inputs!C23&gt;Inputs!C14,AND(Inputs!C23=Inputs!C14,9&lt;0))),1,0)))</f>
        <v>99</v>
      </c>
      <c r="P42" s="3">
        <f>IF(Inputs!$B$27&lt;&gt;"Ready","PENDING INPUTS",IF(A42&gt;Inputs!$B$6,0,MIN(MAX(0,(K42+L42+M42)-N42),MAX(0,C42-D42-(IF(O42&lt;O42,K42+L42+M42-N42,0)+IF(W42&lt;O42,S42+T42+U42-V42,0)+IF(AE42&lt;O42,AA42+AB42+AC42-AD42,0)+IF(AM42&lt;O42,AI42+AJ42+AK42-AL42,0)+IF(AU42&lt;O42,AQ42+AR42+AS42-AT42,0)+IF(BC42&lt;O42,AY42+AZ42+BA42-BB42,0)+IF(BK42&lt;O42,BG42+BH42+BI42-BJ42,0)+IF(BS42&lt;O42,BO42+BP42+BQ42-BR42,0)+IF(CA42&lt;O42,BW42+BX42+BY42-BZ42,0)+IF(CI42&lt;O42,CE42+CF42+CG42-CH42,0))))))</f>
        <v>0</v>
      </c>
      <c r="Q42" s="3">
        <f>IF(Inputs!$B$27&lt;&gt;"Ready","PENDING INPUTS",MIN((K42+L42+M42),IF(D42&gt;C42,IF(D42=0,0,N42*C42/D42),N42+P42)))</f>
        <v>0</v>
      </c>
      <c r="R42" s="3">
        <f>IF(Inputs!$B$27&lt;&gt;"Ready","PENDING INPUTS",MAX(0,(K42+L42+M42)-Q42))</f>
        <v>0</v>
      </c>
      <c r="S42" s="3">
        <f>IF(Inputs!$B$27&lt;&gt;"Ready","PENDING INPUTS",Z41)</f>
        <v>0</v>
      </c>
      <c r="T42" s="3">
        <f>IF(Inputs!$B$27&lt;&gt;"Ready","PENDING INPUTS",IF(A42&lt;=Inputs!$B$6,ROUND(S42*Inputs!C15/12,2),0))</f>
        <v>0</v>
      </c>
      <c r="U42" s="3">
        <f>IF(Inputs!$B$27&lt;&gt;"Ready","PENDING INPUTS",IF(AND(A42&lt;=Inputs!$B$6,S42&gt;0),Inputs!G15,0))</f>
        <v>0</v>
      </c>
      <c r="V42" s="3">
        <f>IF(Inputs!$B$27&lt;&gt;"Ready","PENDING INPUTS",IF(A42&gt;Inputs!$B$6,0,MIN((S42+T42+U42),IF(Inputs!H15=1,Inputs!D15,MAX(Inputs!F15,ROUND(S42*Inputs!E15+T42+U42,2))))))</f>
        <v>0</v>
      </c>
      <c r="W42">
        <f>IF(Inputs!$B$27&lt;&gt;"Ready","PENDING INPUTS",IF(S42&lt;=0,99,1+IF(AND(K42&gt;0,OR(Inputs!C14&gt;Inputs!C15,AND(Inputs!C14=Inputs!C15,0&lt;1))),1,0)+IF(AND(AA42&gt;0,OR(Inputs!C16&gt;Inputs!C15,AND(Inputs!C16=Inputs!C15,2&lt;1))),1,0)+IF(AND(AI42&gt;0,OR(Inputs!C17&gt;Inputs!C15,AND(Inputs!C17=Inputs!C15,3&lt;1))),1,0)+IF(AND(AQ42&gt;0,OR(Inputs!C18&gt;Inputs!C15,AND(Inputs!C18=Inputs!C15,4&lt;1))),1,0)+IF(AND(AY42&gt;0,OR(Inputs!C19&gt;Inputs!C15,AND(Inputs!C19=Inputs!C15,5&lt;1))),1,0)+IF(AND(BG42&gt;0,OR(Inputs!C20&gt;Inputs!C15,AND(Inputs!C20=Inputs!C15,6&lt;1))),1,0)+IF(AND(BO42&gt;0,OR(Inputs!C21&gt;Inputs!C15,AND(Inputs!C21=Inputs!C15,7&lt;1))),1,0)+IF(AND(BW42&gt;0,OR(Inputs!C22&gt;Inputs!C15,AND(Inputs!C22=Inputs!C15,8&lt;1))),1,0)+IF(AND(CE42&gt;0,OR(Inputs!C23&gt;Inputs!C15,AND(Inputs!C23=Inputs!C15,9&lt;1))),1,0)))</f>
        <v>99</v>
      </c>
      <c r="X42" s="3">
        <f>IF(Inputs!$B$27&lt;&gt;"Ready","PENDING INPUTS",IF(A42&gt;Inputs!$B$6,0,MIN(MAX(0,(S42+T42+U42)-V42),MAX(0,C42-D42-(IF(O42&lt;W42,K42+L42+M42-N42,0)+IF(W42&lt;W42,S42+T42+U42-V42,0)+IF(AE42&lt;W42,AA42+AB42+AC42-AD42,0)+IF(AM42&lt;W42,AI42+AJ42+AK42-AL42,0)+IF(AU42&lt;W42,AQ42+AR42+AS42-AT42,0)+IF(BC42&lt;W42,AY42+AZ42+BA42-BB42,0)+IF(BK42&lt;W42,BG42+BH42+BI42-BJ42,0)+IF(BS42&lt;W42,BO42+BP42+BQ42-BR42,0)+IF(CA42&lt;W42,BW42+BX42+BY42-BZ42,0)+IF(CI42&lt;W42,CE42+CF42+CG42-CH42,0))))))</f>
        <v>0</v>
      </c>
      <c r="Y42" s="3">
        <f>IF(Inputs!$B$27&lt;&gt;"Ready","PENDING INPUTS",MIN((S42+T42+U42),IF(D42&gt;C42,IF(D42=0,0,V42*C42/D42),V42+X42)))</f>
        <v>0</v>
      </c>
      <c r="Z42" s="3">
        <f>IF(Inputs!$B$27&lt;&gt;"Ready","PENDING INPUTS",MAX(0,(S42+T42+U42)-Y42))</f>
        <v>0</v>
      </c>
      <c r="AA42" s="3">
        <f>IF(Inputs!$B$27&lt;&gt;"Ready","PENDING INPUTS",AH41)</f>
        <v>0</v>
      </c>
      <c r="AB42" s="3">
        <f>IF(Inputs!$B$27&lt;&gt;"Ready","PENDING INPUTS",IF(A42&lt;=Inputs!$B$6,ROUND(AA42*Inputs!C16/12,2),0))</f>
        <v>0</v>
      </c>
      <c r="AC42" s="3">
        <f>IF(Inputs!$B$27&lt;&gt;"Ready","PENDING INPUTS",IF(AND(A42&lt;=Inputs!$B$6,AA42&gt;0),Inputs!G16,0))</f>
        <v>0</v>
      </c>
      <c r="AD42" s="3">
        <f>IF(Inputs!$B$27&lt;&gt;"Ready","PENDING INPUTS",IF(A42&gt;Inputs!$B$6,0,MIN((AA42+AB42+AC42),IF(Inputs!H16=1,Inputs!D16,MAX(Inputs!F16,ROUND(AA42*Inputs!E16+AB42+AC42,2))))))</f>
        <v>0</v>
      </c>
      <c r="AE42">
        <f>IF(Inputs!$B$27&lt;&gt;"Ready","PENDING INPUTS",IF(AA42&lt;=0,99,1+IF(AND(K42&gt;0,OR(Inputs!C14&gt;Inputs!C16,AND(Inputs!C14=Inputs!C16,0&lt;2))),1,0)+IF(AND(S42&gt;0,OR(Inputs!C15&gt;Inputs!C16,AND(Inputs!C15=Inputs!C16,1&lt;2))),1,0)+IF(AND(AI42&gt;0,OR(Inputs!C17&gt;Inputs!C16,AND(Inputs!C17=Inputs!C16,3&lt;2))),1,0)+IF(AND(AQ42&gt;0,OR(Inputs!C18&gt;Inputs!C16,AND(Inputs!C18=Inputs!C16,4&lt;2))),1,0)+IF(AND(AY42&gt;0,OR(Inputs!C19&gt;Inputs!C16,AND(Inputs!C19=Inputs!C16,5&lt;2))),1,0)+IF(AND(BG42&gt;0,OR(Inputs!C20&gt;Inputs!C16,AND(Inputs!C20=Inputs!C16,6&lt;2))),1,0)+IF(AND(BO42&gt;0,OR(Inputs!C21&gt;Inputs!C16,AND(Inputs!C21=Inputs!C16,7&lt;2))),1,0)+IF(AND(BW42&gt;0,OR(Inputs!C22&gt;Inputs!C16,AND(Inputs!C22=Inputs!C16,8&lt;2))),1,0)+IF(AND(CE42&gt;0,OR(Inputs!C23&gt;Inputs!C16,AND(Inputs!C23=Inputs!C16,9&lt;2))),1,0)))</f>
        <v>99</v>
      </c>
      <c r="AF42" s="3">
        <f>IF(Inputs!$B$27&lt;&gt;"Ready","PENDING INPUTS",IF(A42&gt;Inputs!$B$6,0,MIN(MAX(0,(AA42+AB42+AC42)-AD42),MAX(0,C42-D42-(IF(O42&lt;AE42,K42+L42+M42-N42,0)+IF(W42&lt;AE42,S42+T42+U42-V42,0)+IF(AE42&lt;AE42,AA42+AB42+AC42-AD42,0)+IF(AM42&lt;AE42,AI42+AJ42+AK42-AL42,0)+IF(AU42&lt;AE42,AQ42+AR42+AS42-AT42,0)+IF(BC42&lt;AE42,AY42+AZ42+BA42-BB42,0)+IF(BK42&lt;AE42,BG42+BH42+BI42-BJ42,0)+IF(BS42&lt;AE42,BO42+BP42+BQ42-BR42,0)+IF(CA42&lt;AE42,BW42+BX42+BY42-BZ42,0)+IF(CI42&lt;AE42,CE42+CF42+CG42-CH42,0))))))</f>
        <v>0</v>
      </c>
      <c r="AG42" s="3">
        <f>IF(Inputs!$B$27&lt;&gt;"Ready","PENDING INPUTS",MIN((AA42+AB42+AC42),IF(D42&gt;C42,IF(D42=0,0,AD42*C42/D42),AD42+AF42)))</f>
        <v>0</v>
      </c>
      <c r="AH42" s="3">
        <f>IF(Inputs!$B$27&lt;&gt;"Ready","PENDING INPUTS",MAX(0,(AA42+AB42+AC42)-AG42))</f>
        <v>0</v>
      </c>
      <c r="AI42" s="3">
        <f>IF(Inputs!$B$27&lt;&gt;"Ready","PENDING INPUTS",AP41)</f>
        <v>0</v>
      </c>
      <c r="AJ42" s="3">
        <f>IF(Inputs!$B$27&lt;&gt;"Ready","PENDING INPUTS",IF(A42&lt;=Inputs!$B$6,ROUND(AI42*Inputs!C17/12,2),0))</f>
        <v>0</v>
      </c>
      <c r="AK42" s="3">
        <f>IF(Inputs!$B$27&lt;&gt;"Ready","PENDING INPUTS",IF(AND(A42&lt;=Inputs!$B$6,AI42&gt;0),Inputs!G17,0))</f>
        <v>0</v>
      </c>
      <c r="AL42" s="3">
        <f>IF(Inputs!$B$27&lt;&gt;"Ready","PENDING INPUTS",IF(A42&gt;Inputs!$B$6,0,MIN((AI42+AJ42+AK42),IF(Inputs!H17=1,Inputs!D17,MAX(Inputs!F17,ROUND(AI42*Inputs!E17+AJ42+AK42,2))))))</f>
        <v>0</v>
      </c>
      <c r="AM42">
        <f>IF(Inputs!$B$27&lt;&gt;"Ready","PENDING INPUTS",IF(AI42&lt;=0,99,1+IF(AND(K42&gt;0,OR(Inputs!C14&gt;Inputs!C17,AND(Inputs!C14=Inputs!C17,0&lt;3))),1,0)+IF(AND(S42&gt;0,OR(Inputs!C15&gt;Inputs!C17,AND(Inputs!C15=Inputs!C17,1&lt;3))),1,0)+IF(AND(AA42&gt;0,OR(Inputs!C16&gt;Inputs!C17,AND(Inputs!C16=Inputs!C17,2&lt;3))),1,0)+IF(AND(AQ42&gt;0,OR(Inputs!C18&gt;Inputs!C17,AND(Inputs!C18=Inputs!C17,4&lt;3))),1,0)+IF(AND(AY42&gt;0,OR(Inputs!C19&gt;Inputs!C17,AND(Inputs!C19=Inputs!C17,5&lt;3))),1,0)+IF(AND(BG42&gt;0,OR(Inputs!C20&gt;Inputs!C17,AND(Inputs!C20=Inputs!C17,6&lt;3))),1,0)+IF(AND(BO42&gt;0,OR(Inputs!C21&gt;Inputs!C17,AND(Inputs!C21=Inputs!C17,7&lt;3))),1,0)+IF(AND(BW42&gt;0,OR(Inputs!C22&gt;Inputs!C17,AND(Inputs!C22=Inputs!C17,8&lt;3))),1,0)+IF(AND(CE42&gt;0,OR(Inputs!C23&gt;Inputs!C17,AND(Inputs!C23=Inputs!C17,9&lt;3))),1,0)))</f>
        <v>99</v>
      </c>
      <c r="AN42" s="3">
        <f>IF(Inputs!$B$27&lt;&gt;"Ready","PENDING INPUTS",IF(A42&gt;Inputs!$B$6,0,MIN(MAX(0,(AI42+AJ42+AK42)-AL42),MAX(0,C42-D42-(IF(O42&lt;AM42,K42+L42+M42-N42,0)+IF(W42&lt;AM42,S42+T42+U42-V42,0)+IF(AE42&lt;AM42,AA42+AB42+AC42-AD42,0)+IF(AM42&lt;AM42,AI42+AJ42+AK42-AL42,0)+IF(AU42&lt;AM42,AQ42+AR42+AS42-AT42,0)+IF(BC42&lt;AM42,AY42+AZ42+BA42-BB42,0)+IF(BK42&lt;AM42,BG42+BH42+BI42-BJ42,0)+IF(BS42&lt;AM42,BO42+BP42+BQ42-BR42,0)+IF(CA42&lt;AM42,BW42+BX42+BY42-BZ42,0)+IF(CI42&lt;AM42,CE42+CF42+CG42-CH42,0))))))</f>
        <v>0</v>
      </c>
      <c r="AO42" s="3">
        <f>IF(Inputs!$B$27&lt;&gt;"Ready","PENDING INPUTS",MIN((AI42+AJ42+AK42),IF(D42&gt;C42,IF(D42=0,0,AL42*C42/D42),AL42+AN42)))</f>
        <v>0</v>
      </c>
      <c r="AP42" s="3">
        <f>IF(Inputs!$B$27&lt;&gt;"Ready","PENDING INPUTS",MAX(0,(AI42+AJ42+AK42)-AO42))</f>
        <v>0</v>
      </c>
      <c r="AQ42" s="3">
        <f>IF(Inputs!$B$27&lt;&gt;"Ready","PENDING INPUTS",AX41)</f>
        <v>0</v>
      </c>
      <c r="AR42" s="3">
        <f>IF(Inputs!$B$27&lt;&gt;"Ready","PENDING INPUTS",IF(A42&lt;=Inputs!$B$6,ROUND(AQ42*Inputs!C18/12,2),0))</f>
        <v>0</v>
      </c>
      <c r="AS42" s="3">
        <f>IF(Inputs!$B$27&lt;&gt;"Ready","PENDING INPUTS",IF(AND(A42&lt;=Inputs!$B$6,AQ42&gt;0),Inputs!G18,0))</f>
        <v>0</v>
      </c>
      <c r="AT42" s="3">
        <f>IF(Inputs!$B$27&lt;&gt;"Ready","PENDING INPUTS",IF(A42&gt;Inputs!$B$6,0,MIN((AQ42+AR42+AS42),IF(Inputs!H18=1,Inputs!D18,MAX(Inputs!F18,ROUND(AQ42*Inputs!E18+AR42+AS42,2))))))</f>
        <v>0</v>
      </c>
      <c r="AU42">
        <f>IF(Inputs!$B$27&lt;&gt;"Ready","PENDING INPUTS",IF(AQ42&lt;=0,99,1+IF(AND(K42&gt;0,OR(Inputs!C14&gt;Inputs!C18,AND(Inputs!C14=Inputs!C18,0&lt;4))),1,0)+IF(AND(S42&gt;0,OR(Inputs!C15&gt;Inputs!C18,AND(Inputs!C15=Inputs!C18,1&lt;4))),1,0)+IF(AND(AA42&gt;0,OR(Inputs!C16&gt;Inputs!C18,AND(Inputs!C16=Inputs!C18,2&lt;4))),1,0)+IF(AND(AI42&gt;0,OR(Inputs!C17&gt;Inputs!C18,AND(Inputs!C17=Inputs!C18,3&lt;4))),1,0)+IF(AND(AY42&gt;0,OR(Inputs!C19&gt;Inputs!C18,AND(Inputs!C19=Inputs!C18,5&lt;4))),1,0)+IF(AND(BG42&gt;0,OR(Inputs!C20&gt;Inputs!C18,AND(Inputs!C20=Inputs!C18,6&lt;4))),1,0)+IF(AND(BO42&gt;0,OR(Inputs!C21&gt;Inputs!C18,AND(Inputs!C21=Inputs!C18,7&lt;4))),1,0)+IF(AND(BW42&gt;0,OR(Inputs!C22&gt;Inputs!C18,AND(Inputs!C22=Inputs!C18,8&lt;4))),1,0)+IF(AND(CE42&gt;0,OR(Inputs!C23&gt;Inputs!C18,AND(Inputs!C23=Inputs!C18,9&lt;4))),1,0)))</f>
        <v>99</v>
      </c>
      <c r="AV42" s="3">
        <f>IF(Inputs!$B$27&lt;&gt;"Ready","PENDING INPUTS",IF(A42&gt;Inputs!$B$6,0,MIN(MAX(0,(AQ42+AR42+AS42)-AT42),MAX(0,C42-D42-(IF(O42&lt;AU42,K42+L42+M42-N42,0)+IF(W42&lt;AU42,S42+T42+U42-V42,0)+IF(AE42&lt;AU42,AA42+AB42+AC42-AD42,0)+IF(AM42&lt;AU42,AI42+AJ42+AK42-AL42,0)+IF(AU42&lt;AU42,AQ42+AR42+AS42-AT42,0)+IF(BC42&lt;AU42,AY42+AZ42+BA42-BB42,0)+IF(BK42&lt;AU42,BG42+BH42+BI42-BJ42,0)+IF(BS42&lt;AU42,BO42+BP42+BQ42-BR42,0)+IF(CA42&lt;AU42,BW42+BX42+BY42-BZ42,0)+IF(CI42&lt;AU42,CE42+CF42+CG42-CH42,0))))))</f>
        <v>0</v>
      </c>
      <c r="AW42" s="3">
        <f>IF(Inputs!$B$27&lt;&gt;"Ready","PENDING INPUTS",MIN((AQ42+AR42+AS42),IF(D42&gt;C42,IF(D42=0,0,AT42*C42/D42),AT42+AV42)))</f>
        <v>0</v>
      </c>
      <c r="AX42" s="3">
        <f>IF(Inputs!$B$27&lt;&gt;"Ready","PENDING INPUTS",MAX(0,(AQ42+AR42+AS42)-AW42))</f>
        <v>0</v>
      </c>
      <c r="AY42" s="3">
        <f>IF(Inputs!$B$27&lt;&gt;"Ready","PENDING INPUTS",BF41)</f>
        <v>0</v>
      </c>
      <c r="AZ42" s="3">
        <f>IF(Inputs!$B$27&lt;&gt;"Ready","PENDING INPUTS",IF(A42&lt;=Inputs!$B$6,ROUND(AY42*Inputs!C19/12,2),0))</f>
        <v>0</v>
      </c>
      <c r="BA42" s="3">
        <f>IF(Inputs!$B$27&lt;&gt;"Ready","PENDING INPUTS",IF(AND(A42&lt;=Inputs!$B$6,AY42&gt;0),Inputs!G19,0))</f>
        <v>0</v>
      </c>
      <c r="BB42" s="3">
        <f>IF(Inputs!$B$27&lt;&gt;"Ready","PENDING INPUTS",IF(A42&gt;Inputs!$B$6,0,MIN((AY42+AZ42+BA42),IF(Inputs!H19=1,Inputs!D19,MAX(Inputs!F19,ROUND(AY42*Inputs!E19+AZ42+BA42,2))))))</f>
        <v>0</v>
      </c>
      <c r="BC42">
        <f>IF(Inputs!$B$27&lt;&gt;"Ready","PENDING INPUTS",IF(AY42&lt;=0,99,1+IF(AND(K42&gt;0,OR(Inputs!C14&gt;Inputs!C19,AND(Inputs!C14=Inputs!C19,0&lt;5))),1,0)+IF(AND(S42&gt;0,OR(Inputs!C15&gt;Inputs!C19,AND(Inputs!C15=Inputs!C19,1&lt;5))),1,0)+IF(AND(AA42&gt;0,OR(Inputs!C16&gt;Inputs!C19,AND(Inputs!C16=Inputs!C19,2&lt;5))),1,0)+IF(AND(AI42&gt;0,OR(Inputs!C17&gt;Inputs!C19,AND(Inputs!C17=Inputs!C19,3&lt;5))),1,0)+IF(AND(AQ42&gt;0,OR(Inputs!C18&gt;Inputs!C19,AND(Inputs!C18=Inputs!C19,4&lt;5))),1,0)+IF(AND(BG42&gt;0,OR(Inputs!C20&gt;Inputs!C19,AND(Inputs!C20=Inputs!C19,6&lt;5))),1,0)+IF(AND(BO42&gt;0,OR(Inputs!C21&gt;Inputs!C19,AND(Inputs!C21=Inputs!C19,7&lt;5))),1,0)+IF(AND(BW42&gt;0,OR(Inputs!C22&gt;Inputs!C19,AND(Inputs!C22=Inputs!C19,8&lt;5))),1,0)+IF(AND(CE42&gt;0,OR(Inputs!C23&gt;Inputs!C19,AND(Inputs!C23=Inputs!C19,9&lt;5))),1,0)))</f>
        <v>99</v>
      </c>
      <c r="BD42" s="3">
        <f>IF(Inputs!$B$27&lt;&gt;"Ready","PENDING INPUTS",IF(A42&gt;Inputs!$B$6,0,MIN(MAX(0,(AY42+AZ42+BA42)-BB42),MAX(0,C42-D42-(IF(O42&lt;BC42,K42+L42+M42-N42,0)+IF(W42&lt;BC42,S42+T42+U42-V42,0)+IF(AE42&lt;BC42,AA42+AB42+AC42-AD42,0)+IF(AM42&lt;BC42,AI42+AJ42+AK42-AL42,0)+IF(AU42&lt;BC42,AQ42+AR42+AS42-AT42,0)+IF(BC42&lt;BC42,AY42+AZ42+BA42-BB42,0)+IF(BK42&lt;BC42,BG42+BH42+BI42-BJ42,0)+IF(BS42&lt;BC42,BO42+BP42+BQ42-BR42,0)+IF(CA42&lt;BC42,BW42+BX42+BY42-BZ42,0)+IF(CI42&lt;BC42,CE42+CF42+CG42-CH42,0))))))</f>
        <v>0</v>
      </c>
      <c r="BE42" s="3">
        <f>IF(Inputs!$B$27&lt;&gt;"Ready","PENDING INPUTS",MIN((AY42+AZ42+BA42),IF(D42&gt;C42,IF(D42=0,0,BB42*C42/D42),BB42+BD42)))</f>
        <v>0</v>
      </c>
      <c r="BF42" s="3">
        <f>IF(Inputs!$B$27&lt;&gt;"Ready","PENDING INPUTS",MAX(0,(AY42+AZ42+BA42)-BE42))</f>
        <v>0</v>
      </c>
      <c r="BG42" s="3">
        <f>IF(Inputs!$B$27&lt;&gt;"Ready","PENDING INPUTS",BN41)</f>
        <v>0</v>
      </c>
      <c r="BH42" s="3">
        <f>IF(Inputs!$B$27&lt;&gt;"Ready","PENDING INPUTS",IF(A42&lt;=Inputs!$B$6,ROUND(BG42*Inputs!C20/12,2),0))</f>
        <v>0</v>
      </c>
      <c r="BI42" s="3">
        <f>IF(Inputs!$B$27&lt;&gt;"Ready","PENDING INPUTS",IF(AND(A42&lt;=Inputs!$B$6,BG42&gt;0),Inputs!G20,0))</f>
        <v>0</v>
      </c>
      <c r="BJ42" s="3">
        <f>IF(Inputs!$B$27&lt;&gt;"Ready","PENDING INPUTS",IF(A42&gt;Inputs!$B$6,0,MIN((BG42+BH42+BI42),IF(Inputs!H20=1,Inputs!D20,MAX(Inputs!F20,ROUND(BG42*Inputs!E20+BH42+BI42,2))))))</f>
        <v>0</v>
      </c>
      <c r="BK42">
        <f>IF(Inputs!$B$27&lt;&gt;"Ready","PENDING INPUTS",IF(BG42&lt;=0,99,1+IF(AND(K42&gt;0,OR(Inputs!C14&gt;Inputs!C20,AND(Inputs!C14=Inputs!C20,0&lt;6))),1,0)+IF(AND(S42&gt;0,OR(Inputs!C15&gt;Inputs!C20,AND(Inputs!C15=Inputs!C20,1&lt;6))),1,0)+IF(AND(AA42&gt;0,OR(Inputs!C16&gt;Inputs!C20,AND(Inputs!C16=Inputs!C20,2&lt;6))),1,0)+IF(AND(AI42&gt;0,OR(Inputs!C17&gt;Inputs!C20,AND(Inputs!C17=Inputs!C20,3&lt;6))),1,0)+IF(AND(AQ42&gt;0,OR(Inputs!C18&gt;Inputs!C20,AND(Inputs!C18=Inputs!C20,4&lt;6))),1,0)+IF(AND(AY42&gt;0,OR(Inputs!C19&gt;Inputs!C20,AND(Inputs!C19=Inputs!C20,5&lt;6))),1,0)+IF(AND(BO42&gt;0,OR(Inputs!C21&gt;Inputs!C20,AND(Inputs!C21=Inputs!C20,7&lt;6))),1,0)+IF(AND(BW42&gt;0,OR(Inputs!C22&gt;Inputs!C20,AND(Inputs!C22=Inputs!C20,8&lt;6))),1,0)+IF(AND(CE42&gt;0,OR(Inputs!C23&gt;Inputs!C20,AND(Inputs!C23=Inputs!C20,9&lt;6))),1,0)))</f>
        <v>99</v>
      </c>
      <c r="BL42" s="3">
        <f>IF(Inputs!$B$27&lt;&gt;"Ready","PENDING INPUTS",IF(A42&gt;Inputs!$B$6,0,MIN(MAX(0,(BG42+BH42+BI42)-BJ42),MAX(0,C42-D42-(IF(O42&lt;BK42,K42+L42+M42-N42,0)+IF(W42&lt;BK42,S42+T42+U42-V42,0)+IF(AE42&lt;BK42,AA42+AB42+AC42-AD42,0)+IF(AM42&lt;BK42,AI42+AJ42+AK42-AL42,0)+IF(AU42&lt;BK42,AQ42+AR42+AS42-AT42,0)+IF(BC42&lt;BK42,AY42+AZ42+BA42-BB42,0)+IF(BK42&lt;BK42,BG42+BH42+BI42-BJ42,0)+IF(BS42&lt;BK42,BO42+BP42+BQ42-BR42,0)+IF(CA42&lt;BK42,BW42+BX42+BY42-BZ42,0)+IF(CI42&lt;BK42,CE42+CF42+CG42-CH42,0))))))</f>
        <v>0</v>
      </c>
      <c r="BM42" s="3">
        <f>IF(Inputs!$B$27&lt;&gt;"Ready","PENDING INPUTS",MIN((BG42+BH42+BI42),IF(D42&gt;C42,IF(D42=0,0,BJ42*C42/D42),BJ42+BL42)))</f>
        <v>0</v>
      </c>
      <c r="BN42" s="3">
        <f>IF(Inputs!$B$27&lt;&gt;"Ready","PENDING INPUTS",MAX(0,(BG42+BH42+BI42)-BM42))</f>
        <v>0</v>
      </c>
      <c r="BO42" s="3">
        <f>IF(Inputs!$B$27&lt;&gt;"Ready","PENDING INPUTS",BV41)</f>
        <v>0</v>
      </c>
      <c r="BP42" s="3">
        <f>IF(Inputs!$B$27&lt;&gt;"Ready","PENDING INPUTS",IF(A42&lt;=Inputs!$B$6,ROUND(BO42*Inputs!C21/12,2),0))</f>
        <v>0</v>
      </c>
      <c r="BQ42" s="3">
        <f>IF(Inputs!$B$27&lt;&gt;"Ready","PENDING INPUTS",IF(AND(A42&lt;=Inputs!$B$6,BO42&gt;0),Inputs!G21,0))</f>
        <v>0</v>
      </c>
      <c r="BR42" s="3">
        <f>IF(Inputs!$B$27&lt;&gt;"Ready","PENDING INPUTS",IF(A42&gt;Inputs!$B$6,0,MIN((BO42+BP42+BQ42),IF(Inputs!H21=1,Inputs!D21,MAX(Inputs!F21,ROUND(BO42*Inputs!E21+BP42+BQ42,2))))))</f>
        <v>0</v>
      </c>
      <c r="BS42">
        <f>IF(Inputs!$B$27&lt;&gt;"Ready","PENDING INPUTS",IF(BO42&lt;=0,99,1+IF(AND(K42&gt;0,OR(Inputs!C14&gt;Inputs!C21,AND(Inputs!C14=Inputs!C21,0&lt;7))),1,0)+IF(AND(S42&gt;0,OR(Inputs!C15&gt;Inputs!C21,AND(Inputs!C15=Inputs!C21,1&lt;7))),1,0)+IF(AND(AA42&gt;0,OR(Inputs!C16&gt;Inputs!C21,AND(Inputs!C16=Inputs!C21,2&lt;7))),1,0)+IF(AND(AI42&gt;0,OR(Inputs!C17&gt;Inputs!C21,AND(Inputs!C17=Inputs!C21,3&lt;7))),1,0)+IF(AND(AQ42&gt;0,OR(Inputs!C18&gt;Inputs!C21,AND(Inputs!C18=Inputs!C21,4&lt;7))),1,0)+IF(AND(AY42&gt;0,OR(Inputs!C19&gt;Inputs!C21,AND(Inputs!C19=Inputs!C21,5&lt;7))),1,0)+IF(AND(BG42&gt;0,OR(Inputs!C20&gt;Inputs!C21,AND(Inputs!C20=Inputs!C21,6&lt;7))),1,0)+IF(AND(BW42&gt;0,OR(Inputs!C22&gt;Inputs!C21,AND(Inputs!C22=Inputs!C21,8&lt;7))),1,0)+IF(AND(CE42&gt;0,OR(Inputs!C23&gt;Inputs!C21,AND(Inputs!C23=Inputs!C21,9&lt;7))),1,0)))</f>
        <v>99</v>
      </c>
      <c r="BT42" s="3">
        <f>IF(Inputs!$B$27&lt;&gt;"Ready","PENDING INPUTS",IF(A42&gt;Inputs!$B$6,0,MIN(MAX(0,(BO42+BP42+BQ42)-BR42),MAX(0,C42-D42-(IF(O42&lt;BS42,K42+L42+M42-N42,0)+IF(W42&lt;BS42,S42+T42+U42-V42,0)+IF(AE42&lt;BS42,AA42+AB42+AC42-AD42,0)+IF(AM42&lt;BS42,AI42+AJ42+AK42-AL42,0)+IF(AU42&lt;BS42,AQ42+AR42+AS42-AT42,0)+IF(BC42&lt;BS42,AY42+AZ42+BA42-BB42,0)+IF(BK42&lt;BS42,BG42+BH42+BI42-BJ42,0)+IF(BS42&lt;BS42,BO42+BP42+BQ42-BR42,0)+IF(CA42&lt;BS42,BW42+BX42+BY42-BZ42,0)+IF(CI42&lt;BS42,CE42+CF42+CG42-CH42,0))))))</f>
        <v>0</v>
      </c>
      <c r="BU42" s="3">
        <f>IF(Inputs!$B$27&lt;&gt;"Ready","PENDING INPUTS",MIN((BO42+BP42+BQ42),IF(D42&gt;C42,IF(D42=0,0,BR42*C42/D42),BR42+BT42)))</f>
        <v>0</v>
      </c>
      <c r="BV42" s="3">
        <f>IF(Inputs!$B$27&lt;&gt;"Ready","PENDING INPUTS",MAX(0,(BO42+BP42+BQ42)-BU42))</f>
        <v>0</v>
      </c>
      <c r="BW42" s="3">
        <f>IF(Inputs!$B$27&lt;&gt;"Ready","PENDING INPUTS",CD41)</f>
        <v>0</v>
      </c>
      <c r="BX42" s="3">
        <f>IF(Inputs!$B$27&lt;&gt;"Ready","PENDING INPUTS",IF(A42&lt;=Inputs!$B$6,ROUND(BW42*Inputs!C22/12,2),0))</f>
        <v>0</v>
      </c>
      <c r="BY42" s="3">
        <f>IF(Inputs!$B$27&lt;&gt;"Ready","PENDING INPUTS",IF(AND(A42&lt;=Inputs!$B$6,BW42&gt;0),Inputs!G22,0))</f>
        <v>0</v>
      </c>
      <c r="BZ42" s="3">
        <f>IF(Inputs!$B$27&lt;&gt;"Ready","PENDING INPUTS",IF(A42&gt;Inputs!$B$6,0,MIN((BW42+BX42+BY42),IF(Inputs!H22=1,Inputs!D22,MAX(Inputs!F22,ROUND(BW42*Inputs!E22+BX42+BY42,2))))))</f>
        <v>0</v>
      </c>
      <c r="CA42">
        <f>IF(Inputs!$B$27&lt;&gt;"Ready","PENDING INPUTS",IF(BW42&lt;=0,99,1+IF(AND(K42&gt;0,OR(Inputs!C14&gt;Inputs!C22,AND(Inputs!C14=Inputs!C22,0&lt;8))),1,0)+IF(AND(S42&gt;0,OR(Inputs!C15&gt;Inputs!C22,AND(Inputs!C15=Inputs!C22,1&lt;8))),1,0)+IF(AND(AA42&gt;0,OR(Inputs!C16&gt;Inputs!C22,AND(Inputs!C16=Inputs!C22,2&lt;8))),1,0)+IF(AND(AI42&gt;0,OR(Inputs!C17&gt;Inputs!C22,AND(Inputs!C17=Inputs!C22,3&lt;8))),1,0)+IF(AND(AQ42&gt;0,OR(Inputs!C18&gt;Inputs!C22,AND(Inputs!C18=Inputs!C22,4&lt;8))),1,0)+IF(AND(AY42&gt;0,OR(Inputs!C19&gt;Inputs!C22,AND(Inputs!C19=Inputs!C22,5&lt;8))),1,0)+IF(AND(BG42&gt;0,OR(Inputs!C20&gt;Inputs!C22,AND(Inputs!C20=Inputs!C22,6&lt;8))),1,0)+IF(AND(BO42&gt;0,OR(Inputs!C21&gt;Inputs!C22,AND(Inputs!C21=Inputs!C22,7&lt;8))),1,0)+IF(AND(CE42&gt;0,OR(Inputs!C23&gt;Inputs!C22,AND(Inputs!C23=Inputs!C22,9&lt;8))),1,0)))</f>
        <v>99</v>
      </c>
      <c r="CB42" s="3">
        <f>IF(Inputs!$B$27&lt;&gt;"Ready","PENDING INPUTS",IF(A42&gt;Inputs!$B$6,0,MIN(MAX(0,(BW42+BX42+BY42)-BZ42),MAX(0,C42-D42-(IF(O42&lt;CA42,K42+L42+M42-N42,0)+IF(W42&lt;CA42,S42+T42+U42-V42,0)+IF(AE42&lt;CA42,AA42+AB42+AC42-AD42,0)+IF(AM42&lt;CA42,AI42+AJ42+AK42-AL42,0)+IF(AU42&lt;CA42,AQ42+AR42+AS42-AT42,0)+IF(BC42&lt;CA42,AY42+AZ42+BA42-BB42,0)+IF(BK42&lt;CA42,BG42+BH42+BI42-BJ42,0)+IF(BS42&lt;CA42,BO42+BP42+BQ42-BR42,0)+IF(CA42&lt;CA42,BW42+BX42+BY42-BZ42,0)+IF(CI42&lt;CA42,CE42+CF42+CG42-CH42,0))))))</f>
        <v>0</v>
      </c>
      <c r="CC42" s="3">
        <f>IF(Inputs!$B$27&lt;&gt;"Ready","PENDING INPUTS",MIN((BW42+BX42+BY42),IF(D42&gt;C42,IF(D42=0,0,BZ42*C42/D42),BZ42+CB42)))</f>
        <v>0</v>
      </c>
      <c r="CD42" s="3">
        <f>IF(Inputs!$B$27&lt;&gt;"Ready","PENDING INPUTS",MAX(0,(BW42+BX42+BY42)-CC42))</f>
        <v>0</v>
      </c>
      <c r="CE42" s="3">
        <f>IF(Inputs!$B$27&lt;&gt;"Ready","PENDING INPUTS",CL41)</f>
        <v>0</v>
      </c>
      <c r="CF42" s="3">
        <f>IF(Inputs!$B$27&lt;&gt;"Ready","PENDING INPUTS",IF(A42&lt;=Inputs!$B$6,ROUND(CE42*Inputs!C23/12,2),0))</f>
        <v>0</v>
      </c>
      <c r="CG42" s="3">
        <f>IF(Inputs!$B$27&lt;&gt;"Ready","PENDING INPUTS",IF(AND(A42&lt;=Inputs!$B$6,CE42&gt;0),Inputs!G23,0))</f>
        <v>0</v>
      </c>
      <c r="CH42" s="3">
        <f>IF(Inputs!$B$27&lt;&gt;"Ready","PENDING INPUTS",IF(A42&gt;Inputs!$B$6,0,MIN((CE42+CF42+CG42),IF(Inputs!H23=1,Inputs!D23,MAX(Inputs!F23,ROUND(CE42*Inputs!E23+CF42+CG42,2))))))</f>
        <v>0</v>
      </c>
      <c r="CI42">
        <f>IF(Inputs!$B$27&lt;&gt;"Ready","PENDING INPUTS",IF(CE42&lt;=0,99,1+IF(AND(K42&gt;0,OR(Inputs!C14&gt;Inputs!C23,AND(Inputs!C14=Inputs!C23,0&lt;9))),1,0)+IF(AND(S42&gt;0,OR(Inputs!C15&gt;Inputs!C23,AND(Inputs!C15=Inputs!C23,1&lt;9))),1,0)+IF(AND(AA42&gt;0,OR(Inputs!C16&gt;Inputs!C23,AND(Inputs!C16=Inputs!C23,2&lt;9))),1,0)+IF(AND(AI42&gt;0,OR(Inputs!C17&gt;Inputs!C23,AND(Inputs!C17=Inputs!C23,3&lt;9))),1,0)+IF(AND(AQ42&gt;0,OR(Inputs!C18&gt;Inputs!C23,AND(Inputs!C18=Inputs!C23,4&lt;9))),1,0)+IF(AND(AY42&gt;0,OR(Inputs!C19&gt;Inputs!C23,AND(Inputs!C19=Inputs!C23,5&lt;9))),1,0)+IF(AND(BG42&gt;0,OR(Inputs!C20&gt;Inputs!C23,AND(Inputs!C20=Inputs!C23,6&lt;9))),1,0)+IF(AND(BO42&gt;0,OR(Inputs!C21&gt;Inputs!C23,AND(Inputs!C21=Inputs!C23,7&lt;9))),1,0)+IF(AND(BW42&gt;0,OR(Inputs!C22&gt;Inputs!C23,AND(Inputs!C22=Inputs!C23,8&lt;9))),1,0)))</f>
        <v>99</v>
      </c>
      <c r="CJ42" s="3">
        <f>IF(Inputs!$B$27&lt;&gt;"Ready","PENDING INPUTS",IF(A42&gt;Inputs!$B$6,0,MIN(MAX(0,(CE42+CF42+CG42)-CH42),MAX(0,C42-D42-(IF(O42&lt;CI42,K42+L42+M42-N42,0)+IF(W42&lt;CI42,S42+T42+U42-V42,0)+IF(AE42&lt;CI42,AA42+AB42+AC42-AD42,0)+IF(AM42&lt;CI42,AI42+AJ42+AK42-AL42,0)+IF(AU42&lt;CI42,AQ42+AR42+AS42-AT42,0)+IF(BC42&lt;CI42,AY42+AZ42+BA42-BB42,0)+IF(BK42&lt;CI42,BG42+BH42+BI42-BJ42,0)+IF(BS42&lt;CI42,BO42+BP42+BQ42-BR42,0)+IF(CA42&lt;CI42,BW42+BX42+BY42-BZ42,0)+IF(CI42&lt;CI42,CE42+CF42+CG42-CH42,0))))))</f>
        <v>0</v>
      </c>
      <c r="CK42" s="3">
        <f>IF(Inputs!$B$27&lt;&gt;"Ready","PENDING INPUTS",MIN((CE42+CF42+CG42),IF(D42&gt;C42,IF(D42=0,0,CH42*C42/D42),CH42+CJ42)))</f>
        <v>0</v>
      </c>
      <c r="CL42" s="3">
        <f>IF(Inputs!$B$27&lt;&gt;"Ready","PENDING INPUTS",MAX(0,(CE42+CF42+CG42)-CK42))</f>
        <v>0</v>
      </c>
    </row>
    <row r="43" spans="1:90" ht="27.95" customHeight="1" x14ac:dyDescent="0.25">
      <c r="A43">
        <v>39</v>
      </c>
      <c r="B43" s="13">
        <f>IF(Inputs!$B$27&lt;&gt;"Ready","PENDING INPUTS",EDATE(Inputs!$B$5,A43-1))</f>
        <v>47453</v>
      </c>
      <c r="C43" s="3">
        <f>IF(Inputs!$B$27&lt;&gt;"Ready","PENDING INPUTS",IF(A43&lt;=Inputs!$B$6,MAX(0,Inputs!$B$4+IF(A43=Inputs!$B$7,Inputs!$B$8,0)+IF(A43=Inputs!$B$9,Inputs!$B$10,0)),0))</f>
        <v>0</v>
      </c>
      <c r="D43" s="3">
        <f>IF(Inputs!$B$27&lt;&gt;"Ready","PENDING INPUTS",SUM(N43,V43,AD43,AL43,AT43,BB43,BJ43,BR43,BZ43,CH43))</f>
        <v>0</v>
      </c>
      <c r="E43" s="3">
        <f>IF(Inputs!$B$27&lt;&gt;"Ready","PENDING INPUTS",MAX(0,D43-C43))</f>
        <v>0</v>
      </c>
      <c r="F43" s="3">
        <f>IF(Inputs!$B$27&lt;&gt;"Ready","PENDING INPUTS",SUM(Q43,Y43,AG43,AO43,AW43,BE43,BM43,BU43,CC43,CK43))</f>
        <v>0</v>
      </c>
      <c r="G43" s="3">
        <f>IF(Inputs!$B$27&lt;&gt;"Ready","PENDING INPUTS",SUM(L43,T43,AB43,AJ43,AR43,AZ43,BH43,BP43,BX43,CF43))</f>
        <v>0</v>
      </c>
      <c r="H43" s="3">
        <f>IF(Inputs!$B$27&lt;&gt;"Ready","PENDING INPUTS",SUM(M43,U43,AC43,AK43,AS43,BA43,BI43,BQ43,BY43,CG43))</f>
        <v>0</v>
      </c>
      <c r="I43" s="3">
        <f>IF(Inputs!$B$27&lt;&gt;"Ready","PENDING INPUTS",SUM(R43,Z43,AH43,AP43,AX43,BF43,BN43,BV43,CD43,CL43))</f>
        <v>0</v>
      </c>
      <c r="J43" t="str">
        <f>IF(Inputs!$B$27&lt;&gt;"Ready","PENDING INPUTS",IF(A43&gt;Inputs!$B$6,"Beyond horizon",IF(E43&gt;0.005,"MINIMUM SHORTFALL",IF(I43&lt;0.005,"Paid off","In progress"))))</f>
        <v>Paid off</v>
      </c>
      <c r="K43" s="3">
        <f>IF(Inputs!$B$27&lt;&gt;"Ready","PENDING INPUTS",R42)</f>
        <v>0</v>
      </c>
      <c r="L43" s="3">
        <f>IF(Inputs!$B$27&lt;&gt;"Ready","PENDING INPUTS",IF(A43&lt;=Inputs!$B$6,ROUND(K43*Inputs!C14/12,2),0))</f>
        <v>0</v>
      </c>
      <c r="M43" s="3">
        <f>IF(Inputs!$B$27&lt;&gt;"Ready","PENDING INPUTS",IF(AND(A43&lt;=Inputs!$B$6,K43&gt;0),Inputs!G14,0))</f>
        <v>0</v>
      </c>
      <c r="N43" s="3">
        <f>IF(Inputs!$B$27&lt;&gt;"Ready","PENDING INPUTS",IF(A43&gt;Inputs!$B$6,0,MIN((K43+L43+M43),IF(Inputs!H14=1,Inputs!D14,MAX(Inputs!F14,ROUND(K43*Inputs!E14+L43+M43,2))))))</f>
        <v>0</v>
      </c>
      <c r="O43">
        <f>IF(Inputs!$B$27&lt;&gt;"Ready","PENDING INPUTS",IF(K43&lt;=0,99,1+IF(AND(S43&gt;0,OR(Inputs!C15&gt;Inputs!C14,AND(Inputs!C15=Inputs!C14,1&lt;0))),1,0)+IF(AND(AA43&gt;0,OR(Inputs!C16&gt;Inputs!C14,AND(Inputs!C16=Inputs!C14,2&lt;0))),1,0)+IF(AND(AI43&gt;0,OR(Inputs!C17&gt;Inputs!C14,AND(Inputs!C17=Inputs!C14,3&lt;0))),1,0)+IF(AND(AQ43&gt;0,OR(Inputs!C18&gt;Inputs!C14,AND(Inputs!C18=Inputs!C14,4&lt;0))),1,0)+IF(AND(AY43&gt;0,OR(Inputs!C19&gt;Inputs!C14,AND(Inputs!C19=Inputs!C14,5&lt;0))),1,0)+IF(AND(BG43&gt;0,OR(Inputs!C20&gt;Inputs!C14,AND(Inputs!C20=Inputs!C14,6&lt;0))),1,0)+IF(AND(BO43&gt;0,OR(Inputs!C21&gt;Inputs!C14,AND(Inputs!C21=Inputs!C14,7&lt;0))),1,0)+IF(AND(BW43&gt;0,OR(Inputs!C22&gt;Inputs!C14,AND(Inputs!C22=Inputs!C14,8&lt;0))),1,0)+IF(AND(CE43&gt;0,OR(Inputs!C23&gt;Inputs!C14,AND(Inputs!C23=Inputs!C14,9&lt;0))),1,0)))</f>
        <v>99</v>
      </c>
      <c r="P43" s="3">
        <f>IF(Inputs!$B$27&lt;&gt;"Ready","PENDING INPUTS",IF(A43&gt;Inputs!$B$6,0,MIN(MAX(0,(K43+L43+M43)-N43),MAX(0,C43-D43-(IF(O43&lt;O43,K43+L43+M43-N43,0)+IF(W43&lt;O43,S43+T43+U43-V43,0)+IF(AE43&lt;O43,AA43+AB43+AC43-AD43,0)+IF(AM43&lt;O43,AI43+AJ43+AK43-AL43,0)+IF(AU43&lt;O43,AQ43+AR43+AS43-AT43,0)+IF(BC43&lt;O43,AY43+AZ43+BA43-BB43,0)+IF(BK43&lt;O43,BG43+BH43+BI43-BJ43,0)+IF(BS43&lt;O43,BO43+BP43+BQ43-BR43,0)+IF(CA43&lt;O43,BW43+BX43+BY43-BZ43,0)+IF(CI43&lt;O43,CE43+CF43+CG43-CH43,0))))))</f>
        <v>0</v>
      </c>
      <c r="Q43" s="3">
        <f>IF(Inputs!$B$27&lt;&gt;"Ready","PENDING INPUTS",MIN((K43+L43+M43),IF(D43&gt;C43,IF(D43=0,0,N43*C43/D43),N43+P43)))</f>
        <v>0</v>
      </c>
      <c r="R43" s="3">
        <f>IF(Inputs!$B$27&lt;&gt;"Ready","PENDING INPUTS",MAX(0,(K43+L43+M43)-Q43))</f>
        <v>0</v>
      </c>
      <c r="S43" s="3">
        <f>IF(Inputs!$B$27&lt;&gt;"Ready","PENDING INPUTS",Z42)</f>
        <v>0</v>
      </c>
      <c r="T43" s="3">
        <f>IF(Inputs!$B$27&lt;&gt;"Ready","PENDING INPUTS",IF(A43&lt;=Inputs!$B$6,ROUND(S43*Inputs!C15/12,2),0))</f>
        <v>0</v>
      </c>
      <c r="U43" s="3">
        <f>IF(Inputs!$B$27&lt;&gt;"Ready","PENDING INPUTS",IF(AND(A43&lt;=Inputs!$B$6,S43&gt;0),Inputs!G15,0))</f>
        <v>0</v>
      </c>
      <c r="V43" s="3">
        <f>IF(Inputs!$B$27&lt;&gt;"Ready","PENDING INPUTS",IF(A43&gt;Inputs!$B$6,0,MIN((S43+T43+U43),IF(Inputs!H15=1,Inputs!D15,MAX(Inputs!F15,ROUND(S43*Inputs!E15+T43+U43,2))))))</f>
        <v>0</v>
      </c>
      <c r="W43">
        <f>IF(Inputs!$B$27&lt;&gt;"Ready","PENDING INPUTS",IF(S43&lt;=0,99,1+IF(AND(K43&gt;0,OR(Inputs!C14&gt;Inputs!C15,AND(Inputs!C14=Inputs!C15,0&lt;1))),1,0)+IF(AND(AA43&gt;0,OR(Inputs!C16&gt;Inputs!C15,AND(Inputs!C16=Inputs!C15,2&lt;1))),1,0)+IF(AND(AI43&gt;0,OR(Inputs!C17&gt;Inputs!C15,AND(Inputs!C17=Inputs!C15,3&lt;1))),1,0)+IF(AND(AQ43&gt;0,OR(Inputs!C18&gt;Inputs!C15,AND(Inputs!C18=Inputs!C15,4&lt;1))),1,0)+IF(AND(AY43&gt;0,OR(Inputs!C19&gt;Inputs!C15,AND(Inputs!C19=Inputs!C15,5&lt;1))),1,0)+IF(AND(BG43&gt;0,OR(Inputs!C20&gt;Inputs!C15,AND(Inputs!C20=Inputs!C15,6&lt;1))),1,0)+IF(AND(BO43&gt;0,OR(Inputs!C21&gt;Inputs!C15,AND(Inputs!C21=Inputs!C15,7&lt;1))),1,0)+IF(AND(BW43&gt;0,OR(Inputs!C22&gt;Inputs!C15,AND(Inputs!C22=Inputs!C15,8&lt;1))),1,0)+IF(AND(CE43&gt;0,OR(Inputs!C23&gt;Inputs!C15,AND(Inputs!C23=Inputs!C15,9&lt;1))),1,0)))</f>
        <v>99</v>
      </c>
      <c r="X43" s="3">
        <f>IF(Inputs!$B$27&lt;&gt;"Ready","PENDING INPUTS",IF(A43&gt;Inputs!$B$6,0,MIN(MAX(0,(S43+T43+U43)-V43),MAX(0,C43-D43-(IF(O43&lt;W43,K43+L43+M43-N43,0)+IF(W43&lt;W43,S43+T43+U43-V43,0)+IF(AE43&lt;W43,AA43+AB43+AC43-AD43,0)+IF(AM43&lt;W43,AI43+AJ43+AK43-AL43,0)+IF(AU43&lt;W43,AQ43+AR43+AS43-AT43,0)+IF(BC43&lt;W43,AY43+AZ43+BA43-BB43,0)+IF(BK43&lt;W43,BG43+BH43+BI43-BJ43,0)+IF(BS43&lt;W43,BO43+BP43+BQ43-BR43,0)+IF(CA43&lt;W43,BW43+BX43+BY43-BZ43,0)+IF(CI43&lt;W43,CE43+CF43+CG43-CH43,0))))))</f>
        <v>0</v>
      </c>
      <c r="Y43" s="3">
        <f>IF(Inputs!$B$27&lt;&gt;"Ready","PENDING INPUTS",MIN((S43+T43+U43),IF(D43&gt;C43,IF(D43=0,0,V43*C43/D43),V43+X43)))</f>
        <v>0</v>
      </c>
      <c r="Z43" s="3">
        <f>IF(Inputs!$B$27&lt;&gt;"Ready","PENDING INPUTS",MAX(0,(S43+T43+U43)-Y43))</f>
        <v>0</v>
      </c>
      <c r="AA43" s="3">
        <f>IF(Inputs!$B$27&lt;&gt;"Ready","PENDING INPUTS",AH42)</f>
        <v>0</v>
      </c>
      <c r="AB43" s="3">
        <f>IF(Inputs!$B$27&lt;&gt;"Ready","PENDING INPUTS",IF(A43&lt;=Inputs!$B$6,ROUND(AA43*Inputs!C16/12,2),0))</f>
        <v>0</v>
      </c>
      <c r="AC43" s="3">
        <f>IF(Inputs!$B$27&lt;&gt;"Ready","PENDING INPUTS",IF(AND(A43&lt;=Inputs!$B$6,AA43&gt;0),Inputs!G16,0))</f>
        <v>0</v>
      </c>
      <c r="AD43" s="3">
        <f>IF(Inputs!$B$27&lt;&gt;"Ready","PENDING INPUTS",IF(A43&gt;Inputs!$B$6,0,MIN((AA43+AB43+AC43),IF(Inputs!H16=1,Inputs!D16,MAX(Inputs!F16,ROUND(AA43*Inputs!E16+AB43+AC43,2))))))</f>
        <v>0</v>
      </c>
      <c r="AE43">
        <f>IF(Inputs!$B$27&lt;&gt;"Ready","PENDING INPUTS",IF(AA43&lt;=0,99,1+IF(AND(K43&gt;0,OR(Inputs!C14&gt;Inputs!C16,AND(Inputs!C14=Inputs!C16,0&lt;2))),1,0)+IF(AND(S43&gt;0,OR(Inputs!C15&gt;Inputs!C16,AND(Inputs!C15=Inputs!C16,1&lt;2))),1,0)+IF(AND(AI43&gt;0,OR(Inputs!C17&gt;Inputs!C16,AND(Inputs!C17=Inputs!C16,3&lt;2))),1,0)+IF(AND(AQ43&gt;0,OR(Inputs!C18&gt;Inputs!C16,AND(Inputs!C18=Inputs!C16,4&lt;2))),1,0)+IF(AND(AY43&gt;0,OR(Inputs!C19&gt;Inputs!C16,AND(Inputs!C19=Inputs!C16,5&lt;2))),1,0)+IF(AND(BG43&gt;0,OR(Inputs!C20&gt;Inputs!C16,AND(Inputs!C20=Inputs!C16,6&lt;2))),1,0)+IF(AND(BO43&gt;0,OR(Inputs!C21&gt;Inputs!C16,AND(Inputs!C21=Inputs!C16,7&lt;2))),1,0)+IF(AND(BW43&gt;0,OR(Inputs!C22&gt;Inputs!C16,AND(Inputs!C22=Inputs!C16,8&lt;2))),1,0)+IF(AND(CE43&gt;0,OR(Inputs!C23&gt;Inputs!C16,AND(Inputs!C23=Inputs!C16,9&lt;2))),1,0)))</f>
        <v>99</v>
      </c>
      <c r="AF43" s="3">
        <f>IF(Inputs!$B$27&lt;&gt;"Ready","PENDING INPUTS",IF(A43&gt;Inputs!$B$6,0,MIN(MAX(0,(AA43+AB43+AC43)-AD43),MAX(0,C43-D43-(IF(O43&lt;AE43,K43+L43+M43-N43,0)+IF(W43&lt;AE43,S43+T43+U43-V43,0)+IF(AE43&lt;AE43,AA43+AB43+AC43-AD43,0)+IF(AM43&lt;AE43,AI43+AJ43+AK43-AL43,0)+IF(AU43&lt;AE43,AQ43+AR43+AS43-AT43,0)+IF(BC43&lt;AE43,AY43+AZ43+BA43-BB43,0)+IF(BK43&lt;AE43,BG43+BH43+BI43-BJ43,0)+IF(BS43&lt;AE43,BO43+BP43+BQ43-BR43,0)+IF(CA43&lt;AE43,BW43+BX43+BY43-BZ43,0)+IF(CI43&lt;AE43,CE43+CF43+CG43-CH43,0))))))</f>
        <v>0</v>
      </c>
      <c r="AG43" s="3">
        <f>IF(Inputs!$B$27&lt;&gt;"Ready","PENDING INPUTS",MIN((AA43+AB43+AC43),IF(D43&gt;C43,IF(D43=0,0,AD43*C43/D43),AD43+AF43)))</f>
        <v>0</v>
      </c>
      <c r="AH43" s="3">
        <f>IF(Inputs!$B$27&lt;&gt;"Ready","PENDING INPUTS",MAX(0,(AA43+AB43+AC43)-AG43))</f>
        <v>0</v>
      </c>
      <c r="AI43" s="3">
        <f>IF(Inputs!$B$27&lt;&gt;"Ready","PENDING INPUTS",AP42)</f>
        <v>0</v>
      </c>
      <c r="AJ43" s="3">
        <f>IF(Inputs!$B$27&lt;&gt;"Ready","PENDING INPUTS",IF(A43&lt;=Inputs!$B$6,ROUND(AI43*Inputs!C17/12,2),0))</f>
        <v>0</v>
      </c>
      <c r="AK43" s="3">
        <f>IF(Inputs!$B$27&lt;&gt;"Ready","PENDING INPUTS",IF(AND(A43&lt;=Inputs!$B$6,AI43&gt;0),Inputs!G17,0))</f>
        <v>0</v>
      </c>
      <c r="AL43" s="3">
        <f>IF(Inputs!$B$27&lt;&gt;"Ready","PENDING INPUTS",IF(A43&gt;Inputs!$B$6,0,MIN((AI43+AJ43+AK43),IF(Inputs!H17=1,Inputs!D17,MAX(Inputs!F17,ROUND(AI43*Inputs!E17+AJ43+AK43,2))))))</f>
        <v>0</v>
      </c>
      <c r="AM43">
        <f>IF(Inputs!$B$27&lt;&gt;"Ready","PENDING INPUTS",IF(AI43&lt;=0,99,1+IF(AND(K43&gt;0,OR(Inputs!C14&gt;Inputs!C17,AND(Inputs!C14=Inputs!C17,0&lt;3))),1,0)+IF(AND(S43&gt;0,OR(Inputs!C15&gt;Inputs!C17,AND(Inputs!C15=Inputs!C17,1&lt;3))),1,0)+IF(AND(AA43&gt;0,OR(Inputs!C16&gt;Inputs!C17,AND(Inputs!C16=Inputs!C17,2&lt;3))),1,0)+IF(AND(AQ43&gt;0,OR(Inputs!C18&gt;Inputs!C17,AND(Inputs!C18=Inputs!C17,4&lt;3))),1,0)+IF(AND(AY43&gt;0,OR(Inputs!C19&gt;Inputs!C17,AND(Inputs!C19=Inputs!C17,5&lt;3))),1,0)+IF(AND(BG43&gt;0,OR(Inputs!C20&gt;Inputs!C17,AND(Inputs!C20=Inputs!C17,6&lt;3))),1,0)+IF(AND(BO43&gt;0,OR(Inputs!C21&gt;Inputs!C17,AND(Inputs!C21=Inputs!C17,7&lt;3))),1,0)+IF(AND(BW43&gt;0,OR(Inputs!C22&gt;Inputs!C17,AND(Inputs!C22=Inputs!C17,8&lt;3))),1,0)+IF(AND(CE43&gt;0,OR(Inputs!C23&gt;Inputs!C17,AND(Inputs!C23=Inputs!C17,9&lt;3))),1,0)))</f>
        <v>99</v>
      </c>
      <c r="AN43" s="3">
        <f>IF(Inputs!$B$27&lt;&gt;"Ready","PENDING INPUTS",IF(A43&gt;Inputs!$B$6,0,MIN(MAX(0,(AI43+AJ43+AK43)-AL43),MAX(0,C43-D43-(IF(O43&lt;AM43,K43+L43+M43-N43,0)+IF(W43&lt;AM43,S43+T43+U43-V43,0)+IF(AE43&lt;AM43,AA43+AB43+AC43-AD43,0)+IF(AM43&lt;AM43,AI43+AJ43+AK43-AL43,0)+IF(AU43&lt;AM43,AQ43+AR43+AS43-AT43,0)+IF(BC43&lt;AM43,AY43+AZ43+BA43-BB43,0)+IF(BK43&lt;AM43,BG43+BH43+BI43-BJ43,0)+IF(BS43&lt;AM43,BO43+BP43+BQ43-BR43,0)+IF(CA43&lt;AM43,BW43+BX43+BY43-BZ43,0)+IF(CI43&lt;AM43,CE43+CF43+CG43-CH43,0))))))</f>
        <v>0</v>
      </c>
      <c r="AO43" s="3">
        <f>IF(Inputs!$B$27&lt;&gt;"Ready","PENDING INPUTS",MIN((AI43+AJ43+AK43),IF(D43&gt;C43,IF(D43=0,0,AL43*C43/D43),AL43+AN43)))</f>
        <v>0</v>
      </c>
      <c r="AP43" s="3">
        <f>IF(Inputs!$B$27&lt;&gt;"Ready","PENDING INPUTS",MAX(0,(AI43+AJ43+AK43)-AO43))</f>
        <v>0</v>
      </c>
      <c r="AQ43" s="3">
        <f>IF(Inputs!$B$27&lt;&gt;"Ready","PENDING INPUTS",AX42)</f>
        <v>0</v>
      </c>
      <c r="AR43" s="3">
        <f>IF(Inputs!$B$27&lt;&gt;"Ready","PENDING INPUTS",IF(A43&lt;=Inputs!$B$6,ROUND(AQ43*Inputs!C18/12,2),0))</f>
        <v>0</v>
      </c>
      <c r="AS43" s="3">
        <f>IF(Inputs!$B$27&lt;&gt;"Ready","PENDING INPUTS",IF(AND(A43&lt;=Inputs!$B$6,AQ43&gt;0),Inputs!G18,0))</f>
        <v>0</v>
      </c>
      <c r="AT43" s="3">
        <f>IF(Inputs!$B$27&lt;&gt;"Ready","PENDING INPUTS",IF(A43&gt;Inputs!$B$6,0,MIN((AQ43+AR43+AS43),IF(Inputs!H18=1,Inputs!D18,MAX(Inputs!F18,ROUND(AQ43*Inputs!E18+AR43+AS43,2))))))</f>
        <v>0</v>
      </c>
      <c r="AU43">
        <f>IF(Inputs!$B$27&lt;&gt;"Ready","PENDING INPUTS",IF(AQ43&lt;=0,99,1+IF(AND(K43&gt;0,OR(Inputs!C14&gt;Inputs!C18,AND(Inputs!C14=Inputs!C18,0&lt;4))),1,0)+IF(AND(S43&gt;0,OR(Inputs!C15&gt;Inputs!C18,AND(Inputs!C15=Inputs!C18,1&lt;4))),1,0)+IF(AND(AA43&gt;0,OR(Inputs!C16&gt;Inputs!C18,AND(Inputs!C16=Inputs!C18,2&lt;4))),1,0)+IF(AND(AI43&gt;0,OR(Inputs!C17&gt;Inputs!C18,AND(Inputs!C17=Inputs!C18,3&lt;4))),1,0)+IF(AND(AY43&gt;0,OR(Inputs!C19&gt;Inputs!C18,AND(Inputs!C19=Inputs!C18,5&lt;4))),1,0)+IF(AND(BG43&gt;0,OR(Inputs!C20&gt;Inputs!C18,AND(Inputs!C20=Inputs!C18,6&lt;4))),1,0)+IF(AND(BO43&gt;0,OR(Inputs!C21&gt;Inputs!C18,AND(Inputs!C21=Inputs!C18,7&lt;4))),1,0)+IF(AND(BW43&gt;0,OR(Inputs!C22&gt;Inputs!C18,AND(Inputs!C22=Inputs!C18,8&lt;4))),1,0)+IF(AND(CE43&gt;0,OR(Inputs!C23&gt;Inputs!C18,AND(Inputs!C23=Inputs!C18,9&lt;4))),1,0)))</f>
        <v>99</v>
      </c>
      <c r="AV43" s="3">
        <f>IF(Inputs!$B$27&lt;&gt;"Ready","PENDING INPUTS",IF(A43&gt;Inputs!$B$6,0,MIN(MAX(0,(AQ43+AR43+AS43)-AT43),MAX(0,C43-D43-(IF(O43&lt;AU43,K43+L43+M43-N43,0)+IF(W43&lt;AU43,S43+T43+U43-V43,0)+IF(AE43&lt;AU43,AA43+AB43+AC43-AD43,0)+IF(AM43&lt;AU43,AI43+AJ43+AK43-AL43,0)+IF(AU43&lt;AU43,AQ43+AR43+AS43-AT43,0)+IF(BC43&lt;AU43,AY43+AZ43+BA43-BB43,0)+IF(BK43&lt;AU43,BG43+BH43+BI43-BJ43,0)+IF(BS43&lt;AU43,BO43+BP43+BQ43-BR43,0)+IF(CA43&lt;AU43,BW43+BX43+BY43-BZ43,0)+IF(CI43&lt;AU43,CE43+CF43+CG43-CH43,0))))))</f>
        <v>0</v>
      </c>
      <c r="AW43" s="3">
        <f>IF(Inputs!$B$27&lt;&gt;"Ready","PENDING INPUTS",MIN((AQ43+AR43+AS43),IF(D43&gt;C43,IF(D43=0,0,AT43*C43/D43),AT43+AV43)))</f>
        <v>0</v>
      </c>
      <c r="AX43" s="3">
        <f>IF(Inputs!$B$27&lt;&gt;"Ready","PENDING INPUTS",MAX(0,(AQ43+AR43+AS43)-AW43))</f>
        <v>0</v>
      </c>
      <c r="AY43" s="3">
        <f>IF(Inputs!$B$27&lt;&gt;"Ready","PENDING INPUTS",BF42)</f>
        <v>0</v>
      </c>
      <c r="AZ43" s="3">
        <f>IF(Inputs!$B$27&lt;&gt;"Ready","PENDING INPUTS",IF(A43&lt;=Inputs!$B$6,ROUND(AY43*Inputs!C19/12,2),0))</f>
        <v>0</v>
      </c>
      <c r="BA43" s="3">
        <f>IF(Inputs!$B$27&lt;&gt;"Ready","PENDING INPUTS",IF(AND(A43&lt;=Inputs!$B$6,AY43&gt;0),Inputs!G19,0))</f>
        <v>0</v>
      </c>
      <c r="BB43" s="3">
        <f>IF(Inputs!$B$27&lt;&gt;"Ready","PENDING INPUTS",IF(A43&gt;Inputs!$B$6,0,MIN((AY43+AZ43+BA43),IF(Inputs!H19=1,Inputs!D19,MAX(Inputs!F19,ROUND(AY43*Inputs!E19+AZ43+BA43,2))))))</f>
        <v>0</v>
      </c>
      <c r="BC43">
        <f>IF(Inputs!$B$27&lt;&gt;"Ready","PENDING INPUTS",IF(AY43&lt;=0,99,1+IF(AND(K43&gt;0,OR(Inputs!C14&gt;Inputs!C19,AND(Inputs!C14=Inputs!C19,0&lt;5))),1,0)+IF(AND(S43&gt;0,OR(Inputs!C15&gt;Inputs!C19,AND(Inputs!C15=Inputs!C19,1&lt;5))),1,0)+IF(AND(AA43&gt;0,OR(Inputs!C16&gt;Inputs!C19,AND(Inputs!C16=Inputs!C19,2&lt;5))),1,0)+IF(AND(AI43&gt;0,OR(Inputs!C17&gt;Inputs!C19,AND(Inputs!C17=Inputs!C19,3&lt;5))),1,0)+IF(AND(AQ43&gt;0,OR(Inputs!C18&gt;Inputs!C19,AND(Inputs!C18=Inputs!C19,4&lt;5))),1,0)+IF(AND(BG43&gt;0,OR(Inputs!C20&gt;Inputs!C19,AND(Inputs!C20=Inputs!C19,6&lt;5))),1,0)+IF(AND(BO43&gt;0,OR(Inputs!C21&gt;Inputs!C19,AND(Inputs!C21=Inputs!C19,7&lt;5))),1,0)+IF(AND(BW43&gt;0,OR(Inputs!C22&gt;Inputs!C19,AND(Inputs!C22=Inputs!C19,8&lt;5))),1,0)+IF(AND(CE43&gt;0,OR(Inputs!C23&gt;Inputs!C19,AND(Inputs!C23=Inputs!C19,9&lt;5))),1,0)))</f>
        <v>99</v>
      </c>
      <c r="BD43" s="3">
        <f>IF(Inputs!$B$27&lt;&gt;"Ready","PENDING INPUTS",IF(A43&gt;Inputs!$B$6,0,MIN(MAX(0,(AY43+AZ43+BA43)-BB43),MAX(0,C43-D43-(IF(O43&lt;BC43,K43+L43+M43-N43,0)+IF(W43&lt;BC43,S43+T43+U43-V43,0)+IF(AE43&lt;BC43,AA43+AB43+AC43-AD43,0)+IF(AM43&lt;BC43,AI43+AJ43+AK43-AL43,0)+IF(AU43&lt;BC43,AQ43+AR43+AS43-AT43,0)+IF(BC43&lt;BC43,AY43+AZ43+BA43-BB43,0)+IF(BK43&lt;BC43,BG43+BH43+BI43-BJ43,0)+IF(BS43&lt;BC43,BO43+BP43+BQ43-BR43,0)+IF(CA43&lt;BC43,BW43+BX43+BY43-BZ43,0)+IF(CI43&lt;BC43,CE43+CF43+CG43-CH43,0))))))</f>
        <v>0</v>
      </c>
      <c r="BE43" s="3">
        <f>IF(Inputs!$B$27&lt;&gt;"Ready","PENDING INPUTS",MIN((AY43+AZ43+BA43),IF(D43&gt;C43,IF(D43=0,0,BB43*C43/D43),BB43+BD43)))</f>
        <v>0</v>
      </c>
      <c r="BF43" s="3">
        <f>IF(Inputs!$B$27&lt;&gt;"Ready","PENDING INPUTS",MAX(0,(AY43+AZ43+BA43)-BE43))</f>
        <v>0</v>
      </c>
      <c r="BG43" s="3">
        <f>IF(Inputs!$B$27&lt;&gt;"Ready","PENDING INPUTS",BN42)</f>
        <v>0</v>
      </c>
      <c r="BH43" s="3">
        <f>IF(Inputs!$B$27&lt;&gt;"Ready","PENDING INPUTS",IF(A43&lt;=Inputs!$B$6,ROUND(BG43*Inputs!C20/12,2),0))</f>
        <v>0</v>
      </c>
      <c r="BI43" s="3">
        <f>IF(Inputs!$B$27&lt;&gt;"Ready","PENDING INPUTS",IF(AND(A43&lt;=Inputs!$B$6,BG43&gt;0),Inputs!G20,0))</f>
        <v>0</v>
      </c>
      <c r="BJ43" s="3">
        <f>IF(Inputs!$B$27&lt;&gt;"Ready","PENDING INPUTS",IF(A43&gt;Inputs!$B$6,0,MIN((BG43+BH43+BI43),IF(Inputs!H20=1,Inputs!D20,MAX(Inputs!F20,ROUND(BG43*Inputs!E20+BH43+BI43,2))))))</f>
        <v>0</v>
      </c>
      <c r="BK43">
        <f>IF(Inputs!$B$27&lt;&gt;"Ready","PENDING INPUTS",IF(BG43&lt;=0,99,1+IF(AND(K43&gt;0,OR(Inputs!C14&gt;Inputs!C20,AND(Inputs!C14=Inputs!C20,0&lt;6))),1,0)+IF(AND(S43&gt;0,OR(Inputs!C15&gt;Inputs!C20,AND(Inputs!C15=Inputs!C20,1&lt;6))),1,0)+IF(AND(AA43&gt;0,OR(Inputs!C16&gt;Inputs!C20,AND(Inputs!C16=Inputs!C20,2&lt;6))),1,0)+IF(AND(AI43&gt;0,OR(Inputs!C17&gt;Inputs!C20,AND(Inputs!C17=Inputs!C20,3&lt;6))),1,0)+IF(AND(AQ43&gt;0,OR(Inputs!C18&gt;Inputs!C20,AND(Inputs!C18=Inputs!C20,4&lt;6))),1,0)+IF(AND(AY43&gt;0,OR(Inputs!C19&gt;Inputs!C20,AND(Inputs!C19=Inputs!C20,5&lt;6))),1,0)+IF(AND(BO43&gt;0,OR(Inputs!C21&gt;Inputs!C20,AND(Inputs!C21=Inputs!C20,7&lt;6))),1,0)+IF(AND(BW43&gt;0,OR(Inputs!C22&gt;Inputs!C20,AND(Inputs!C22=Inputs!C20,8&lt;6))),1,0)+IF(AND(CE43&gt;0,OR(Inputs!C23&gt;Inputs!C20,AND(Inputs!C23=Inputs!C20,9&lt;6))),1,0)))</f>
        <v>99</v>
      </c>
      <c r="BL43" s="3">
        <f>IF(Inputs!$B$27&lt;&gt;"Ready","PENDING INPUTS",IF(A43&gt;Inputs!$B$6,0,MIN(MAX(0,(BG43+BH43+BI43)-BJ43),MAX(0,C43-D43-(IF(O43&lt;BK43,K43+L43+M43-N43,0)+IF(W43&lt;BK43,S43+T43+U43-V43,0)+IF(AE43&lt;BK43,AA43+AB43+AC43-AD43,0)+IF(AM43&lt;BK43,AI43+AJ43+AK43-AL43,0)+IF(AU43&lt;BK43,AQ43+AR43+AS43-AT43,0)+IF(BC43&lt;BK43,AY43+AZ43+BA43-BB43,0)+IF(BK43&lt;BK43,BG43+BH43+BI43-BJ43,0)+IF(BS43&lt;BK43,BO43+BP43+BQ43-BR43,0)+IF(CA43&lt;BK43,BW43+BX43+BY43-BZ43,0)+IF(CI43&lt;BK43,CE43+CF43+CG43-CH43,0))))))</f>
        <v>0</v>
      </c>
      <c r="BM43" s="3">
        <f>IF(Inputs!$B$27&lt;&gt;"Ready","PENDING INPUTS",MIN((BG43+BH43+BI43),IF(D43&gt;C43,IF(D43=0,0,BJ43*C43/D43),BJ43+BL43)))</f>
        <v>0</v>
      </c>
      <c r="BN43" s="3">
        <f>IF(Inputs!$B$27&lt;&gt;"Ready","PENDING INPUTS",MAX(0,(BG43+BH43+BI43)-BM43))</f>
        <v>0</v>
      </c>
      <c r="BO43" s="3">
        <f>IF(Inputs!$B$27&lt;&gt;"Ready","PENDING INPUTS",BV42)</f>
        <v>0</v>
      </c>
      <c r="BP43" s="3">
        <f>IF(Inputs!$B$27&lt;&gt;"Ready","PENDING INPUTS",IF(A43&lt;=Inputs!$B$6,ROUND(BO43*Inputs!C21/12,2),0))</f>
        <v>0</v>
      </c>
      <c r="BQ43" s="3">
        <f>IF(Inputs!$B$27&lt;&gt;"Ready","PENDING INPUTS",IF(AND(A43&lt;=Inputs!$B$6,BO43&gt;0),Inputs!G21,0))</f>
        <v>0</v>
      </c>
      <c r="BR43" s="3">
        <f>IF(Inputs!$B$27&lt;&gt;"Ready","PENDING INPUTS",IF(A43&gt;Inputs!$B$6,0,MIN((BO43+BP43+BQ43),IF(Inputs!H21=1,Inputs!D21,MAX(Inputs!F21,ROUND(BO43*Inputs!E21+BP43+BQ43,2))))))</f>
        <v>0</v>
      </c>
      <c r="BS43">
        <f>IF(Inputs!$B$27&lt;&gt;"Ready","PENDING INPUTS",IF(BO43&lt;=0,99,1+IF(AND(K43&gt;0,OR(Inputs!C14&gt;Inputs!C21,AND(Inputs!C14=Inputs!C21,0&lt;7))),1,0)+IF(AND(S43&gt;0,OR(Inputs!C15&gt;Inputs!C21,AND(Inputs!C15=Inputs!C21,1&lt;7))),1,0)+IF(AND(AA43&gt;0,OR(Inputs!C16&gt;Inputs!C21,AND(Inputs!C16=Inputs!C21,2&lt;7))),1,0)+IF(AND(AI43&gt;0,OR(Inputs!C17&gt;Inputs!C21,AND(Inputs!C17=Inputs!C21,3&lt;7))),1,0)+IF(AND(AQ43&gt;0,OR(Inputs!C18&gt;Inputs!C21,AND(Inputs!C18=Inputs!C21,4&lt;7))),1,0)+IF(AND(AY43&gt;0,OR(Inputs!C19&gt;Inputs!C21,AND(Inputs!C19=Inputs!C21,5&lt;7))),1,0)+IF(AND(BG43&gt;0,OR(Inputs!C20&gt;Inputs!C21,AND(Inputs!C20=Inputs!C21,6&lt;7))),1,0)+IF(AND(BW43&gt;0,OR(Inputs!C22&gt;Inputs!C21,AND(Inputs!C22=Inputs!C21,8&lt;7))),1,0)+IF(AND(CE43&gt;0,OR(Inputs!C23&gt;Inputs!C21,AND(Inputs!C23=Inputs!C21,9&lt;7))),1,0)))</f>
        <v>99</v>
      </c>
      <c r="BT43" s="3">
        <f>IF(Inputs!$B$27&lt;&gt;"Ready","PENDING INPUTS",IF(A43&gt;Inputs!$B$6,0,MIN(MAX(0,(BO43+BP43+BQ43)-BR43),MAX(0,C43-D43-(IF(O43&lt;BS43,K43+L43+M43-N43,0)+IF(W43&lt;BS43,S43+T43+U43-V43,0)+IF(AE43&lt;BS43,AA43+AB43+AC43-AD43,0)+IF(AM43&lt;BS43,AI43+AJ43+AK43-AL43,0)+IF(AU43&lt;BS43,AQ43+AR43+AS43-AT43,0)+IF(BC43&lt;BS43,AY43+AZ43+BA43-BB43,0)+IF(BK43&lt;BS43,BG43+BH43+BI43-BJ43,0)+IF(BS43&lt;BS43,BO43+BP43+BQ43-BR43,0)+IF(CA43&lt;BS43,BW43+BX43+BY43-BZ43,0)+IF(CI43&lt;BS43,CE43+CF43+CG43-CH43,0))))))</f>
        <v>0</v>
      </c>
      <c r="BU43" s="3">
        <f>IF(Inputs!$B$27&lt;&gt;"Ready","PENDING INPUTS",MIN((BO43+BP43+BQ43),IF(D43&gt;C43,IF(D43=0,0,BR43*C43/D43),BR43+BT43)))</f>
        <v>0</v>
      </c>
      <c r="BV43" s="3">
        <f>IF(Inputs!$B$27&lt;&gt;"Ready","PENDING INPUTS",MAX(0,(BO43+BP43+BQ43)-BU43))</f>
        <v>0</v>
      </c>
      <c r="BW43" s="3">
        <f>IF(Inputs!$B$27&lt;&gt;"Ready","PENDING INPUTS",CD42)</f>
        <v>0</v>
      </c>
      <c r="BX43" s="3">
        <f>IF(Inputs!$B$27&lt;&gt;"Ready","PENDING INPUTS",IF(A43&lt;=Inputs!$B$6,ROUND(BW43*Inputs!C22/12,2),0))</f>
        <v>0</v>
      </c>
      <c r="BY43" s="3">
        <f>IF(Inputs!$B$27&lt;&gt;"Ready","PENDING INPUTS",IF(AND(A43&lt;=Inputs!$B$6,BW43&gt;0),Inputs!G22,0))</f>
        <v>0</v>
      </c>
      <c r="BZ43" s="3">
        <f>IF(Inputs!$B$27&lt;&gt;"Ready","PENDING INPUTS",IF(A43&gt;Inputs!$B$6,0,MIN((BW43+BX43+BY43),IF(Inputs!H22=1,Inputs!D22,MAX(Inputs!F22,ROUND(BW43*Inputs!E22+BX43+BY43,2))))))</f>
        <v>0</v>
      </c>
      <c r="CA43">
        <f>IF(Inputs!$B$27&lt;&gt;"Ready","PENDING INPUTS",IF(BW43&lt;=0,99,1+IF(AND(K43&gt;0,OR(Inputs!C14&gt;Inputs!C22,AND(Inputs!C14=Inputs!C22,0&lt;8))),1,0)+IF(AND(S43&gt;0,OR(Inputs!C15&gt;Inputs!C22,AND(Inputs!C15=Inputs!C22,1&lt;8))),1,0)+IF(AND(AA43&gt;0,OR(Inputs!C16&gt;Inputs!C22,AND(Inputs!C16=Inputs!C22,2&lt;8))),1,0)+IF(AND(AI43&gt;0,OR(Inputs!C17&gt;Inputs!C22,AND(Inputs!C17=Inputs!C22,3&lt;8))),1,0)+IF(AND(AQ43&gt;0,OR(Inputs!C18&gt;Inputs!C22,AND(Inputs!C18=Inputs!C22,4&lt;8))),1,0)+IF(AND(AY43&gt;0,OR(Inputs!C19&gt;Inputs!C22,AND(Inputs!C19=Inputs!C22,5&lt;8))),1,0)+IF(AND(BG43&gt;0,OR(Inputs!C20&gt;Inputs!C22,AND(Inputs!C20=Inputs!C22,6&lt;8))),1,0)+IF(AND(BO43&gt;0,OR(Inputs!C21&gt;Inputs!C22,AND(Inputs!C21=Inputs!C22,7&lt;8))),1,0)+IF(AND(CE43&gt;0,OR(Inputs!C23&gt;Inputs!C22,AND(Inputs!C23=Inputs!C22,9&lt;8))),1,0)))</f>
        <v>99</v>
      </c>
      <c r="CB43" s="3">
        <f>IF(Inputs!$B$27&lt;&gt;"Ready","PENDING INPUTS",IF(A43&gt;Inputs!$B$6,0,MIN(MAX(0,(BW43+BX43+BY43)-BZ43),MAX(0,C43-D43-(IF(O43&lt;CA43,K43+L43+M43-N43,0)+IF(W43&lt;CA43,S43+T43+U43-V43,0)+IF(AE43&lt;CA43,AA43+AB43+AC43-AD43,0)+IF(AM43&lt;CA43,AI43+AJ43+AK43-AL43,0)+IF(AU43&lt;CA43,AQ43+AR43+AS43-AT43,0)+IF(BC43&lt;CA43,AY43+AZ43+BA43-BB43,0)+IF(BK43&lt;CA43,BG43+BH43+BI43-BJ43,0)+IF(BS43&lt;CA43,BO43+BP43+BQ43-BR43,0)+IF(CA43&lt;CA43,BW43+BX43+BY43-BZ43,0)+IF(CI43&lt;CA43,CE43+CF43+CG43-CH43,0))))))</f>
        <v>0</v>
      </c>
      <c r="CC43" s="3">
        <f>IF(Inputs!$B$27&lt;&gt;"Ready","PENDING INPUTS",MIN((BW43+BX43+BY43),IF(D43&gt;C43,IF(D43=0,0,BZ43*C43/D43),BZ43+CB43)))</f>
        <v>0</v>
      </c>
      <c r="CD43" s="3">
        <f>IF(Inputs!$B$27&lt;&gt;"Ready","PENDING INPUTS",MAX(0,(BW43+BX43+BY43)-CC43))</f>
        <v>0</v>
      </c>
      <c r="CE43" s="3">
        <f>IF(Inputs!$B$27&lt;&gt;"Ready","PENDING INPUTS",CL42)</f>
        <v>0</v>
      </c>
      <c r="CF43" s="3">
        <f>IF(Inputs!$B$27&lt;&gt;"Ready","PENDING INPUTS",IF(A43&lt;=Inputs!$B$6,ROUND(CE43*Inputs!C23/12,2),0))</f>
        <v>0</v>
      </c>
      <c r="CG43" s="3">
        <f>IF(Inputs!$B$27&lt;&gt;"Ready","PENDING INPUTS",IF(AND(A43&lt;=Inputs!$B$6,CE43&gt;0),Inputs!G23,0))</f>
        <v>0</v>
      </c>
      <c r="CH43" s="3">
        <f>IF(Inputs!$B$27&lt;&gt;"Ready","PENDING INPUTS",IF(A43&gt;Inputs!$B$6,0,MIN((CE43+CF43+CG43),IF(Inputs!H23=1,Inputs!D23,MAX(Inputs!F23,ROUND(CE43*Inputs!E23+CF43+CG43,2))))))</f>
        <v>0</v>
      </c>
      <c r="CI43">
        <f>IF(Inputs!$B$27&lt;&gt;"Ready","PENDING INPUTS",IF(CE43&lt;=0,99,1+IF(AND(K43&gt;0,OR(Inputs!C14&gt;Inputs!C23,AND(Inputs!C14=Inputs!C23,0&lt;9))),1,0)+IF(AND(S43&gt;0,OR(Inputs!C15&gt;Inputs!C23,AND(Inputs!C15=Inputs!C23,1&lt;9))),1,0)+IF(AND(AA43&gt;0,OR(Inputs!C16&gt;Inputs!C23,AND(Inputs!C16=Inputs!C23,2&lt;9))),1,0)+IF(AND(AI43&gt;0,OR(Inputs!C17&gt;Inputs!C23,AND(Inputs!C17=Inputs!C23,3&lt;9))),1,0)+IF(AND(AQ43&gt;0,OR(Inputs!C18&gt;Inputs!C23,AND(Inputs!C18=Inputs!C23,4&lt;9))),1,0)+IF(AND(AY43&gt;0,OR(Inputs!C19&gt;Inputs!C23,AND(Inputs!C19=Inputs!C23,5&lt;9))),1,0)+IF(AND(BG43&gt;0,OR(Inputs!C20&gt;Inputs!C23,AND(Inputs!C20=Inputs!C23,6&lt;9))),1,0)+IF(AND(BO43&gt;0,OR(Inputs!C21&gt;Inputs!C23,AND(Inputs!C21=Inputs!C23,7&lt;9))),1,0)+IF(AND(BW43&gt;0,OR(Inputs!C22&gt;Inputs!C23,AND(Inputs!C22=Inputs!C23,8&lt;9))),1,0)))</f>
        <v>99</v>
      </c>
      <c r="CJ43" s="3">
        <f>IF(Inputs!$B$27&lt;&gt;"Ready","PENDING INPUTS",IF(A43&gt;Inputs!$B$6,0,MIN(MAX(0,(CE43+CF43+CG43)-CH43),MAX(0,C43-D43-(IF(O43&lt;CI43,K43+L43+M43-N43,0)+IF(W43&lt;CI43,S43+T43+U43-V43,0)+IF(AE43&lt;CI43,AA43+AB43+AC43-AD43,0)+IF(AM43&lt;CI43,AI43+AJ43+AK43-AL43,0)+IF(AU43&lt;CI43,AQ43+AR43+AS43-AT43,0)+IF(BC43&lt;CI43,AY43+AZ43+BA43-BB43,0)+IF(BK43&lt;CI43,BG43+BH43+BI43-BJ43,0)+IF(BS43&lt;CI43,BO43+BP43+BQ43-BR43,0)+IF(CA43&lt;CI43,BW43+BX43+BY43-BZ43,0)+IF(CI43&lt;CI43,CE43+CF43+CG43-CH43,0))))))</f>
        <v>0</v>
      </c>
      <c r="CK43" s="3">
        <f>IF(Inputs!$B$27&lt;&gt;"Ready","PENDING INPUTS",MIN((CE43+CF43+CG43),IF(D43&gt;C43,IF(D43=0,0,CH43*C43/D43),CH43+CJ43)))</f>
        <v>0</v>
      </c>
      <c r="CL43" s="3">
        <f>IF(Inputs!$B$27&lt;&gt;"Ready","PENDING INPUTS",MAX(0,(CE43+CF43+CG43)-CK43))</f>
        <v>0</v>
      </c>
    </row>
    <row r="44" spans="1:90" ht="27.95" customHeight="1" x14ac:dyDescent="0.25">
      <c r="A44">
        <v>40</v>
      </c>
      <c r="B44" s="13">
        <f>IF(Inputs!$B$27&lt;&gt;"Ready","PENDING INPUTS",EDATE(Inputs!$B$5,A44-1))</f>
        <v>47484</v>
      </c>
      <c r="C44" s="3">
        <f>IF(Inputs!$B$27&lt;&gt;"Ready","PENDING INPUTS",IF(A44&lt;=Inputs!$B$6,MAX(0,Inputs!$B$4+IF(A44=Inputs!$B$7,Inputs!$B$8,0)+IF(A44=Inputs!$B$9,Inputs!$B$10,0)),0))</f>
        <v>0</v>
      </c>
      <c r="D44" s="3">
        <f>IF(Inputs!$B$27&lt;&gt;"Ready","PENDING INPUTS",SUM(N44,V44,AD44,AL44,AT44,BB44,BJ44,BR44,BZ44,CH44))</f>
        <v>0</v>
      </c>
      <c r="E44" s="3">
        <f>IF(Inputs!$B$27&lt;&gt;"Ready","PENDING INPUTS",MAX(0,D44-C44))</f>
        <v>0</v>
      </c>
      <c r="F44" s="3">
        <f>IF(Inputs!$B$27&lt;&gt;"Ready","PENDING INPUTS",SUM(Q44,Y44,AG44,AO44,AW44,BE44,BM44,BU44,CC44,CK44))</f>
        <v>0</v>
      </c>
      <c r="G44" s="3">
        <f>IF(Inputs!$B$27&lt;&gt;"Ready","PENDING INPUTS",SUM(L44,T44,AB44,AJ44,AR44,AZ44,BH44,BP44,BX44,CF44))</f>
        <v>0</v>
      </c>
      <c r="H44" s="3">
        <f>IF(Inputs!$B$27&lt;&gt;"Ready","PENDING INPUTS",SUM(M44,U44,AC44,AK44,AS44,BA44,BI44,BQ44,BY44,CG44))</f>
        <v>0</v>
      </c>
      <c r="I44" s="3">
        <f>IF(Inputs!$B$27&lt;&gt;"Ready","PENDING INPUTS",SUM(R44,Z44,AH44,AP44,AX44,BF44,BN44,BV44,CD44,CL44))</f>
        <v>0</v>
      </c>
      <c r="J44" t="str">
        <f>IF(Inputs!$B$27&lt;&gt;"Ready","PENDING INPUTS",IF(A44&gt;Inputs!$B$6,"Beyond horizon",IF(E44&gt;0.005,"MINIMUM SHORTFALL",IF(I44&lt;0.005,"Paid off","In progress"))))</f>
        <v>Paid off</v>
      </c>
      <c r="K44" s="3">
        <f>IF(Inputs!$B$27&lt;&gt;"Ready","PENDING INPUTS",R43)</f>
        <v>0</v>
      </c>
      <c r="L44" s="3">
        <f>IF(Inputs!$B$27&lt;&gt;"Ready","PENDING INPUTS",IF(A44&lt;=Inputs!$B$6,ROUND(K44*Inputs!C14/12,2),0))</f>
        <v>0</v>
      </c>
      <c r="M44" s="3">
        <f>IF(Inputs!$B$27&lt;&gt;"Ready","PENDING INPUTS",IF(AND(A44&lt;=Inputs!$B$6,K44&gt;0),Inputs!G14,0))</f>
        <v>0</v>
      </c>
      <c r="N44" s="3">
        <f>IF(Inputs!$B$27&lt;&gt;"Ready","PENDING INPUTS",IF(A44&gt;Inputs!$B$6,0,MIN((K44+L44+M44),IF(Inputs!H14=1,Inputs!D14,MAX(Inputs!F14,ROUND(K44*Inputs!E14+L44+M44,2))))))</f>
        <v>0</v>
      </c>
      <c r="O44">
        <f>IF(Inputs!$B$27&lt;&gt;"Ready","PENDING INPUTS",IF(K44&lt;=0,99,1+IF(AND(S44&gt;0,OR(Inputs!C15&gt;Inputs!C14,AND(Inputs!C15=Inputs!C14,1&lt;0))),1,0)+IF(AND(AA44&gt;0,OR(Inputs!C16&gt;Inputs!C14,AND(Inputs!C16=Inputs!C14,2&lt;0))),1,0)+IF(AND(AI44&gt;0,OR(Inputs!C17&gt;Inputs!C14,AND(Inputs!C17=Inputs!C14,3&lt;0))),1,0)+IF(AND(AQ44&gt;0,OR(Inputs!C18&gt;Inputs!C14,AND(Inputs!C18=Inputs!C14,4&lt;0))),1,0)+IF(AND(AY44&gt;0,OR(Inputs!C19&gt;Inputs!C14,AND(Inputs!C19=Inputs!C14,5&lt;0))),1,0)+IF(AND(BG44&gt;0,OR(Inputs!C20&gt;Inputs!C14,AND(Inputs!C20=Inputs!C14,6&lt;0))),1,0)+IF(AND(BO44&gt;0,OR(Inputs!C21&gt;Inputs!C14,AND(Inputs!C21=Inputs!C14,7&lt;0))),1,0)+IF(AND(BW44&gt;0,OR(Inputs!C22&gt;Inputs!C14,AND(Inputs!C22=Inputs!C14,8&lt;0))),1,0)+IF(AND(CE44&gt;0,OR(Inputs!C23&gt;Inputs!C14,AND(Inputs!C23=Inputs!C14,9&lt;0))),1,0)))</f>
        <v>99</v>
      </c>
      <c r="P44" s="3">
        <f>IF(Inputs!$B$27&lt;&gt;"Ready","PENDING INPUTS",IF(A44&gt;Inputs!$B$6,0,MIN(MAX(0,(K44+L44+M44)-N44),MAX(0,C44-D44-(IF(O44&lt;O44,K44+L44+M44-N44,0)+IF(W44&lt;O44,S44+T44+U44-V44,0)+IF(AE44&lt;O44,AA44+AB44+AC44-AD44,0)+IF(AM44&lt;O44,AI44+AJ44+AK44-AL44,0)+IF(AU44&lt;O44,AQ44+AR44+AS44-AT44,0)+IF(BC44&lt;O44,AY44+AZ44+BA44-BB44,0)+IF(BK44&lt;O44,BG44+BH44+BI44-BJ44,0)+IF(BS44&lt;O44,BO44+BP44+BQ44-BR44,0)+IF(CA44&lt;O44,BW44+BX44+BY44-BZ44,0)+IF(CI44&lt;O44,CE44+CF44+CG44-CH44,0))))))</f>
        <v>0</v>
      </c>
      <c r="Q44" s="3">
        <f>IF(Inputs!$B$27&lt;&gt;"Ready","PENDING INPUTS",MIN((K44+L44+M44),IF(D44&gt;C44,IF(D44=0,0,N44*C44/D44),N44+P44)))</f>
        <v>0</v>
      </c>
      <c r="R44" s="3">
        <f>IF(Inputs!$B$27&lt;&gt;"Ready","PENDING INPUTS",MAX(0,(K44+L44+M44)-Q44))</f>
        <v>0</v>
      </c>
      <c r="S44" s="3">
        <f>IF(Inputs!$B$27&lt;&gt;"Ready","PENDING INPUTS",Z43)</f>
        <v>0</v>
      </c>
      <c r="T44" s="3">
        <f>IF(Inputs!$B$27&lt;&gt;"Ready","PENDING INPUTS",IF(A44&lt;=Inputs!$B$6,ROUND(S44*Inputs!C15/12,2),0))</f>
        <v>0</v>
      </c>
      <c r="U44" s="3">
        <f>IF(Inputs!$B$27&lt;&gt;"Ready","PENDING INPUTS",IF(AND(A44&lt;=Inputs!$B$6,S44&gt;0),Inputs!G15,0))</f>
        <v>0</v>
      </c>
      <c r="V44" s="3">
        <f>IF(Inputs!$B$27&lt;&gt;"Ready","PENDING INPUTS",IF(A44&gt;Inputs!$B$6,0,MIN((S44+T44+U44),IF(Inputs!H15=1,Inputs!D15,MAX(Inputs!F15,ROUND(S44*Inputs!E15+T44+U44,2))))))</f>
        <v>0</v>
      </c>
      <c r="W44">
        <f>IF(Inputs!$B$27&lt;&gt;"Ready","PENDING INPUTS",IF(S44&lt;=0,99,1+IF(AND(K44&gt;0,OR(Inputs!C14&gt;Inputs!C15,AND(Inputs!C14=Inputs!C15,0&lt;1))),1,0)+IF(AND(AA44&gt;0,OR(Inputs!C16&gt;Inputs!C15,AND(Inputs!C16=Inputs!C15,2&lt;1))),1,0)+IF(AND(AI44&gt;0,OR(Inputs!C17&gt;Inputs!C15,AND(Inputs!C17=Inputs!C15,3&lt;1))),1,0)+IF(AND(AQ44&gt;0,OR(Inputs!C18&gt;Inputs!C15,AND(Inputs!C18=Inputs!C15,4&lt;1))),1,0)+IF(AND(AY44&gt;0,OR(Inputs!C19&gt;Inputs!C15,AND(Inputs!C19=Inputs!C15,5&lt;1))),1,0)+IF(AND(BG44&gt;0,OR(Inputs!C20&gt;Inputs!C15,AND(Inputs!C20=Inputs!C15,6&lt;1))),1,0)+IF(AND(BO44&gt;0,OR(Inputs!C21&gt;Inputs!C15,AND(Inputs!C21=Inputs!C15,7&lt;1))),1,0)+IF(AND(BW44&gt;0,OR(Inputs!C22&gt;Inputs!C15,AND(Inputs!C22=Inputs!C15,8&lt;1))),1,0)+IF(AND(CE44&gt;0,OR(Inputs!C23&gt;Inputs!C15,AND(Inputs!C23=Inputs!C15,9&lt;1))),1,0)))</f>
        <v>99</v>
      </c>
      <c r="X44" s="3">
        <f>IF(Inputs!$B$27&lt;&gt;"Ready","PENDING INPUTS",IF(A44&gt;Inputs!$B$6,0,MIN(MAX(0,(S44+T44+U44)-V44),MAX(0,C44-D44-(IF(O44&lt;W44,K44+L44+M44-N44,0)+IF(W44&lt;W44,S44+T44+U44-V44,0)+IF(AE44&lt;W44,AA44+AB44+AC44-AD44,0)+IF(AM44&lt;W44,AI44+AJ44+AK44-AL44,0)+IF(AU44&lt;W44,AQ44+AR44+AS44-AT44,0)+IF(BC44&lt;W44,AY44+AZ44+BA44-BB44,0)+IF(BK44&lt;W44,BG44+BH44+BI44-BJ44,0)+IF(BS44&lt;W44,BO44+BP44+BQ44-BR44,0)+IF(CA44&lt;W44,BW44+BX44+BY44-BZ44,0)+IF(CI44&lt;W44,CE44+CF44+CG44-CH44,0))))))</f>
        <v>0</v>
      </c>
      <c r="Y44" s="3">
        <f>IF(Inputs!$B$27&lt;&gt;"Ready","PENDING INPUTS",MIN((S44+T44+U44),IF(D44&gt;C44,IF(D44=0,0,V44*C44/D44),V44+X44)))</f>
        <v>0</v>
      </c>
      <c r="Z44" s="3">
        <f>IF(Inputs!$B$27&lt;&gt;"Ready","PENDING INPUTS",MAX(0,(S44+T44+U44)-Y44))</f>
        <v>0</v>
      </c>
      <c r="AA44" s="3">
        <f>IF(Inputs!$B$27&lt;&gt;"Ready","PENDING INPUTS",AH43)</f>
        <v>0</v>
      </c>
      <c r="AB44" s="3">
        <f>IF(Inputs!$B$27&lt;&gt;"Ready","PENDING INPUTS",IF(A44&lt;=Inputs!$B$6,ROUND(AA44*Inputs!C16/12,2),0))</f>
        <v>0</v>
      </c>
      <c r="AC44" s="3">
        <f>IF(Inputs!$B$27&lt;&gt;"Ready","PENDING INPUTS",IF(AND(A44&lt;=Inputs!$B$6,AA44&gt;0),Inputs!G16,0))</f>
        <v>0</v>
      </c>
      <c r="AD44" s="3">
        <f>IF(Inputs!$B$27&lt;&gt;"Ready","PENDING INPUTS",IF(A44&gt;Inputs!$B$6,0,MIN((AA44+AB44+AC44),IF(Inputs!H16=1,Inputs!D16,MAX(Inputs!F16,ROUND(AA44*Inputs!E16+AB44+AC44,2))))))</f>
        <v>0</v>
      </c>
      <c r="AE44">
        <f>IF(Inputs!$B$27&lt;&gt;"Ready","PENDING INPUTS",IF(AA44&lt;=0,99,1+IF(AND(K44&gt;0,OR(Inputs!C14&gt;Inputs!C16,AND(Inputs!C14=Inputs!C16,0&lt;2))),1,0)+IF(AND(S44&gt;0,OR(Inputs!C15&gt;Inputs!C16,AND(Inputs!C15=Inputs!C16,1&lt;2))),1,0)+IF(AND(AI44&gt;0,OR(Inputs!C17&gt;Inputs!C16,AND(Inputs!C17=Inputs!C16,3&lt;2))),1,0)+IF(AND(AQ44&gt;0,OR(Inputs!C18&gt;Inputs!C16,AND(Inputs!C18=Inputs!C16,4&lt;2))),1,0)+IF(AND(AY44&gt;0,OR(Inputs!C19&gt;Inputs!C16,AND(Inputs!C19=Inputs!C16,5&lt;2))),1,0)+IF(AND(BG44&gt;0,OR(Inputs!C20&gt;Inputs!C16,AND(Inputs!C20=Inputs!C16,6&lt;2))),1,0)+IF(AND(BO44&gt;0,OR(Inputs!C21&gt;Inputs!C16,AND(Inputs!C21=Inputs!C16,7&lt;2))),1,0)+IF(AND(BW44&gt;0,OR(Inputs!C22&gt;Inputs!C16,AND(Inputs!C22=Inputs!C16,8&lt;2))),1,0)+IF(AND(CE44&gt;0,OR(Inputs!C23&gt;Inputs!C16,AND(Inputs!C23=Inputs!C16,9&lt;2))),1,0)))</f>
        <v>99</v>
      </c>
      <c r="AF44" s="3">
        <f>IF(Inputs!$B$27&lt;&gt;"Ready","PENDING INPUTS",IF(A44&gt;Inputs!$B$6,0,MIN(MAX(0,(AA44+AB44+AC44)-AD44),MAX(0,C44-D44-(IF(O44&lt;AE44,K44+L44+M44-N44,0)+IF(W44&lt;AE44,S44+T44+U44-V44,0)+IF(AE44&lt;AE44,AA44+AB44+AC44-AD44,0)+IF(AM44&lt;AE44,AI44+AJ44+AK44-AL44,0)+IF(AU44&lt;AE44,AQ44+AR44+AS44-AT44,0)+IF(BC44&lt;AE44,AY44+AZ44+BA44-BB44,0)+IF(BK44&lt;AE44,BG44+BH44+BI44-BJ44,0)+IF(BS44&lt;AE44,BO44+BP44+BQ44-BR44,0)+IF(CA44&lt;AE44,BW44+BX44+BY44-BZ44,0)+IF(CI44&lt;AE44,CE44+CF44+CG44-CH44,0))))))</f>
        <v>0</v>
      </c>
      <c r="AG44" s="3">
        <f>IF(Inputs!$B$27&lt;&gt;"Ready","PENDING INPUTS",MIN((AA44+AB44+AC44),IF(D44&gt;C44,IF(D44=0,0,AD44*C44/D44),AD44+AF44)))</f>
        <v>0</v>
      </c>
      <c r="AH44" s="3">
        <f>IF(Inputs!$B$27&lt;&gt;"Ready","PENDING INPUTS",MAX(0,(AA44+AB44+AC44)-AG44))</f>
        <v>0</v>
      </c>
      <c r="AI44" s="3">
        <f>IF(Inputs!$B$27&lt;&gt;"Ready","PENDING INPUTS",AP43)</f>
        <v>0</v>
      </c>
      <c r="AJ44" s="3">
        <f>IF(Inputs!$B$27&lt;&gt;"Ready","PENDING INPUTS",IF(A44&lt;=Inputs!$B$6,ROUND(AI44*Inputs!C17/12,2),0))</f>
        <v>0</v>
      </c>
      <c r="AK44" s="3">
        <f>IF(Inputs!$B$27&lt;&gt;"Ready","PENDING INPUTS",IF(AND(A44&lt;=Inputs!$B$6,AI44&gt;0),Inputs!G17,0))</f>
        <v>0</v>
      </c>
      <c r="AL44" s="3">
        <f>IF(Inputs!$B$27&lt;&gt;"Ready","PENDING INPUTS",IF(A44&gt;Inputs!$B$6,0,MIN((AI44+AJ44+AK44),IF(Inputs!H17=1,Inputs!D17,MAX(Inputs!F17,ROUND(AI44*Inputs!E17+AJ44+AK44,2))))))</f>
        <v>0</v>
      </c>
      <c r="AM44">
        <f>IF(Inputs!$B$27&lt;&gt;"Ready","PENDING INPUTS",IF(AI44&lt;=0,99,1+IF(AND(K44&gt;0,OR(Inputs!C14&gt;Inputs!C17,AND(Inputs!C14=Inputs!C17,0&lt;3))),1,0)+IF(AND(S44&gt;0,OR(Inputs!C15&gt;Inputs!C17,AND(Inputs!C15=Inputs!C17,1&lt;3))),1,0)+IF(AND(AA44&gt;0,OR(Inputs!C16&gt;Inputs!C17,AND(Inputs!C16=Inputs!C17,2&lt;3))),1,0)+IF(AND(AQ44&gt;0,OR(Inputs!C18&gt;Inputs!C17,AND(Inputs!C18=Inputs!C17,4&lt;3))),1,0)+IF(AND(AY44&gt;0,OR(Inputs!C19&gt;Inputs!C17,AND(Inputs!C19=Inputs!C17,5&lt;3))),1,0)+IF(AND(BG44&gt;0,OR(Inputs!C20&gt;Inputs!C17,AND(Inputs!C20=Inputs!C17,6&lt;3))),1,0)+IF(AND(BO44&gt;0,OR(Inputs!C21&gt;Inputs!C17,AND(Inputs!C21=Inputs!C17,7&lt;3))),1,0)+IF(AND(BW44&gt;0,OR(Inputs!C22&gt;Inputs!C17,AND(Inputs!C22=Inputs!C17,8&lt;3))),1,0)+IF(AND(CE44&gt;0,OR(Inputs!C23&gt;Inputs!C17,AND(Inputs!C23=Inputs!C17,9&lt;3))),1,0)))</f>
        <v>99</v>
      </c>
      <c r="AN44" s="3">
        <f>IF(Inputs!$B$27&lt;&gt;"Ready","PENDING INPUTS",IF(A44&gt;Inputs!$B$6,0,MIN(MAX(0,(AI44+AJ44+AK44)-AL44),MAX(0,C44-D44-(IF(O44&lt;AM44,K44+L44+M44-N44,0)+IF(W44&lt;AM44,S44+T44+U44-V44,0)+IF(AE44&lt;AM44,AA44+AB44+AC44-AD44,0)+IF(AM44&lt;AM44,AI44+AJ44+AK44-AL44,0)+IF(AU44&lt;AM44,AQ44+AR44+AS44-AT44,0)+IF(BC44&lt;AM44,AY44+AZ44+BA44-BB44,0)+IF(BK44&lt;AM44,BG44+BH44+BI44-BJ44,0)+IF(BS44&lt;AM44,BO44+BP44+BQ44-BR44,0)+IF(CA44&lt;AM44,BW44+BX44+BY44-BZ44,0)+IF(CI44&lt;AM44,CE44+CF44+CG44-CH44,0))))))</f>
        <v>0</v>
      </c>
      <c r="AO44" s="3">
        <f>IF(Inputs!$B$27&lt;&gt;"Ready","PENDING INPUTS",MIN((AI44+AJ44+AK44),IF(D44&gt;C44,IF(D44=0,0,AL44*C44/D44),AL44+AN44)))</f>
        <v>0</v>
      </c>
      <c r="AP44" s="3">
        <f>IF(Inputs!$B$27&lt;&gt;"Ready","PENDING INPUTS",MAX(0,(AI44+AJ44+AK44)-AO44))</f>
        <v>0</v>
      </c>
      <c r="AQ44" s="3">
        <f>IF(Inputs!$B$27&lt;&gt;"Ready","PENDING INPUTS",AX43)</f>
        <v>0</v>
      </c>
      <c r="AR44" s="3">
        <f>IF(Inputs!$B$27&lt;&gt;"Ready","PENDING INPUTS",IF(A44&lt;=Inputs!$B$6,ROUND(AQ44*Inputs!C18/12,2),0))</f>
        <v>0</v>
      </c>
      <c r="AS44" s="3">
        <f>IF(Inputs!$B$27&lt;&gt;"Ready","PENDING INPUTS",IF(AND(A44&lt;=Inputs!$B$6,AQ44&gt;0),Inputs!G18,0))</f>
        <v>0</v>
      </c>
      <c r="AT44" s="3">
        <f>IF(Inputs!$B$27&lt;&gt;"Ready","PENDING INPUTS",IF(A44&gt;Inputs!$B$6,0,MIN((AQ44+AR44+AS44),IF(Inputs!H18=1,Inputs!D18,MAX(Inputs!F18,ROUND(AQ44*Inputs!E18+AR44+AS44,2))))))</f>
        <v>0</v>
      </c>
      <c r="AU44">
        <f>IF(Inputs!$B$27&lt;&gt;"Ready","PENDING INPUTS",IF(AQ44&lt;=0,99,1+IF(AND(K44&gt;0,OR(Inputs!C14&gt;Inputs!C18,AND(Inputs!C14=Inputs!C18,0&lt;4))),1,0)+IF(AND(S44&gt;0,OR(Inputs!C15&gt;Inputs!C18,AND(Inputs!C15=Inputs!C18,1&lt;4))),1,0)+IF(AND(AA44&gt;0,OR(Inputs!C16&gt;Inputs!C18,AND(Inputs!C16=Inputs!C18,2&lt;4))),1,0)+IF(AND(AI44&gt;0,OR(Inputs!C17&gt;Inputs!C18,AND(Inputs!C17=Inputs!C18,3&lt;4))),1,0)+IF(AND(AY44&gt;0,OR(Inputs!C19&gt;Inputs!C18,AND(Inputs!C19=Inputs!C18,5&lt;4))),1,0)+IF(AND(BG44&gt;0,OR(Inputs!C20&gt;Inputs!C18,AND(Inputs!C20=Inputs!C18,6&lt;4))),1,0)+IF(AND(BO44&gt;0,OR(Inputs!C21&gt;Inputs!C18,AND(Inputs!C21=Inputs!C18,7&lt;4))),1,0)+IF(AND(BW44&gt;0,OR(Inputs!C22&gt;Inputs!C18,AND(Inputs!C22=Inputs!C18,8&lt;4))),1,0)+IF(AND(CE44&gt;0,OR(Inputs!C23&gt;Inputs!C18,AND(Inputs!C23=Inputs!C18,9&lt;4))),1,0)))</f>
        <v>99</v>
      </c>
      <c r="AV44" s="3">
        <f>IF(Inputs!$B$27&lt;&gt;"Ready","PENDING INPUTS",IF(A44&gt;Inputs!$B$6,0,MIN(MAX(0,(AQ44+AR44+AS44)-AT44),MAX(0,C44-D44-(IF(O44&lt;AU44,K44+L44+M44-N44,0)+IF(W44&lt;AU44,S44+T44+U44-V44,0)+IF(AE44&lt;AU44,AA44+AB44+AC44-AD44,0)+IF(AM44&lt;AU44,AI44+AJ44+AK44-AL44,0)+IF(AU44&lt;AU44,AQ44+AR44+AS44-AT44,0)+IF(BC44&lt;AU44,AY44+AZ44+BA44-BB44,0)+IF(BK44&lt;AU44,BG44+BH44+BI44-BJ44,0)+IF(BS44&lt;AU44,BO44+BP44+BQ44-BR44,0)+IF(CA44&lt;AU44,BW44+BX44+BY44-BZ44,0)+IF(CI44&lt;AU44,CE44+CF44+CG44-CH44,0))))))</f>
        <v>0</v>
      </c>
      <c r="AW44" s="3">
        <f>IF(Inputs!$B$27&lt;&gt;"Ready","PENDING INPUTS",MIN((AQ44+AR44+AS44),IF(D44&gt;C44,IF(D44=0,0,AT44*C44/D44),AT44+AV44)))</f>
        <v>0</v>
      </c>
      <c r="AX44" s="3">
        <f>IF(Inputs!$B$27&lt;&gt;"Ready","PENDING INPUTS",MAX(0,(AQ44+AR44+AS44)-AW44))</f>
        <v>0</v>
      </c>
      <c r="AY44" s="3">
        <f>IF(Inputs!$B$27&lt;&gt;"Ready","PENDING INPUTS",BF43)</f>
        <v>0</v>
      </c>
      <c r="AZ44" s="3">
        <f>IF(Inputs!$B$27&lt;&gt;"Ready","PENDING INPUTS",IF(A44&lt;=Inputs!$B$6,ROUND(AY44*Inputs!C19/12,2),0))</f>
        <v>0</v>
      </c>
      <c r="BA44" s="3">
        <f>IF(Inputs!$B$27&lt;&gt;"Ready","PENDING INPUTS",IF(AND(A44&lt;=Inputs!$B$6,AY44&gt;0),Inputs!G19,0))</f>
        <v>0</v>
      </c>
      <c r="BB44" s="3">
        <f>IF(Inputs!$B$27&lt;&gt;"Ready","PENDING INPUTS",IF(A44&gt;Inputs!$B$6,0,MIN((AY44+AZ44+BA44),IF(Inputs!H19=1,Inputs!D19,MAX(Inputs!F19,ROUND(AY44*Inputs!E19+AZ44+BA44,2))))))</f>
        <v>0</v>
      </c>
      <c r="BC44">
        <f>IF(Inputs!$B$27&lt;&gt;"Ready","PENDING INPUTS",IF(AY44&lt;=0,99,1+IF(AND(K44&gt;0,OR(Inputs!C14&gt;Inputs!C19,AND(Inputs!C14=Inputs!C19,0&lt;5))),1,0)+IF(AND(S44&gt;0,OR(Inputs!C15&gt;Inputs!C19,AND(Inputs!C15=Inputs!C19,1&lt;5))),1,0)+IF(AND(AA44&gt;0,OR(Inputs!C16&gt;Inputs!C19,AND(Inputs!C16=Inputs!C19,2&lt;5))),1,0)+IF(AND(AI44&gt;0,OR(Inputs!C17&gt;Inputs!C19,AND(Inputs!C17=Inputs!C19,3&lt;5))),1,0)+IF(AND(AQ44&gt;0,OR(Inputs!C18&gt;Inputs!C19,AND(Inputs!C18=Inputs!C19,4&lt;5))),1,0)+IF(AND(BG44&gt;0,OR(Inputs!C20&gt;Inputs!C19,AND(Inputs!C20=Inputs!C19,6&lt;5))),1,0)+IF(AND(BO44&gt;0,OR(Inputs!C21&gt;Inputs!C19,AND(Inputs!C21=Inputs!C19,7&lt;5))),1,0)+IF(AND(BW44&gt;0,OR(Inputs!C22&gt;Inputs!C19,AND(Inputs!C22=Inputs!C19,8&lt;5))),1,0)+IF(AND(CE44&gt;0,OR(Inputs!C23&gt;Inputs!C19,AND(Inputs!C23=Inputs!C19,9&lt;5))),1,0)))</f>
        <v>99</v>
      </c>
      <c r="BD44" s="3">
        <f>IF(Inputs!$B$27&lt;&gt;"Ready","PENDING INPUTS",IF(A44&gt;Inputs!$B$6,0,MIN(MAX(0,(AY44+AZ44+BA44)-BB44),MAX(0,C44-D44-(IF(O44&lt;BC44,K44+L44+M44-N44,0)+IF(W44&lt;BC44,S44+T44+U44-V44,0)+IF(AE44&lt;BC44,AA44+AB44+AC44-AD44,0)+IF(AM44&lt;BC44,AI44+AJ44+AK44-AL44,0)+IF(AU44&lt;BC44,AQ44+AR44+AS44-AT44,0)+IF(BC44&lt;BC44,AY44+AZ44+BA44-BB44,0)+IF(BK44&lt;BC44,BG44+BH44+BI44-BJ44,0)+IF(BS44&lt;BC44,BO44+BP44+BQ44-BR44,0)+IF(CA44&lt;BC44,BW44+BX44+BY44-BZ44,0)+IF(CI44&lt;BC44,CE44+CF44+CG44-CH44,0))))))</f>
        <v>0</v>
      </c>
      <c r="BE44" s="3">
        <f>IF(Inputs!$B$27&lt;&gt;"Ready","PENDING INPUTS",MIN((AY44+AZ44+BA44),IF(D44&gt;C44,IF(D44=0,0,BB44*C44/D44),BB44+BD44)))</f>
        <v>0</v>
      </c>
      <c r="BF44" s="3">
        <f>IF(Inputs!$B$27&lt;&gt;"Ready","PENDING INPUTS",MAX(0,(AY44+AZ44+BA44)-BE44))</f>
        <v>0</v>
      </c>
      <c r="BG44" s="3">
        <f>IF(Inputs!$B$27&lt;&gt;"Ready","PENDING INPUTS",BN43)</f>
        <v>0</v>
      </c>
      <c r="BH44" s="3">
        <f>IF(Inputs!$B$27&lt;&gt;"Ready","PENDING INPUTS",IF(A44&lt;=Inputs!$B$6,ROUND(BG44*Inputs!C20/12,2),0))</f>
        <v>0</v>
      </c>
      <c r="BI44" s="3">
        <f>IF(Inputs!$B$27&lt;&gt;"Ready","PENDING INPUTS",IF(AND(A44&lt;=Inputs!$B$6,BG44&gt;0),Inputs!G20,0))</f>
        <v>0</v>
      </c>
      <c r="BJ44" s="3">
        <f>IF(Inputs!$B$27&lt;&gt;"Ready","PENDING INPUTS",IF(A44&gt;Inputs!$B$6,0,MIN((BG44+BH44+BI44),IF(Inputs!H20=1,Inputs!D20,MAX(Inputs!F20,ROUND(BG44*Inputs!E20+BH44+BI44,2))))))</f>
        <v>0</v>
      </c>
      <c r="BK44">
        <f>IF(Inputs!$B$27&lt;&gt;"Ready","PENDING INPUTS",IF(BG44&lt;=0,99,1+IF(AND(K44&gt;0,OR(Inputs!C14&gt;Inputs!C20,AND(Inputs!C14=Inputs!C20,0&lt;6))),1,0)+IF(AND(S44&gt;0,OR(Inputs!C15&gt;Inputs!C20,AND(Inputs!C15=Inputs!C20,1&lt;6))),1,0)+IF(AND(AA44&gt;0,OR(Inputs!C16&gt;Inputs!C20,AND(Inputs!C16=Inputs!C20,2&lt;6))),1,0)+IF(AND(AI44&gt;0,OR(Inputs!C17&gt;Inputs!C20,AND(Inputs!C17=Inputs!C20,3&lt;6))),1,0)+IF(AND(AQ44&gt;0,OR(Inputs!C18&gt;Inputs!C20,AND(Inputs!C18=Inputs!C20,4&lt;6))),1,0)+IF(AND(AY44&gt;0,OR(Inputs!C19&gt;Inputs!C20,AND(Inputs!C19=Inputs!C20,5&lt;6))),1,0)+IF(AND(BO44&gt;0,OR(Inputs!C21&gt;Inputs!C20,AND(Inputs!C21=Inputs!C20,7&lt;6))),1,0)+IF(AND(BW44&gt;0,OR(Inputs!C22&gt;Inputs!C20,AND(Inputs!C22=Inputs!C20,8&lt;6))),1,0)+IF(AND(CE44&gt;0,OR(Inputs!C23&gt;Inputs!C20,AND(Inputs!C23=Inputs!C20,9&lt;6))),1,0)))</f>
        <v>99</v>
      </c>
      <c r="BL44" s="3">
        <f>IF(Inputs!$B$27&lt;&gt;"Ready","PENDING INPUTS",IF(A44&gt;Inputs!$B$6,0,MIN(MAX(0,(BG44+BH44+BI44)-BJ44),MAX(0,C44-D44-(IF(O44&lt;BK44,K44+L44+M44-N44,0)+IF(W44&lt;BK44,S44+T44+U44-V44,0)+IF(AE44&lt;BK44,AA44+AB44+AC44-AD44,0)+IF(AM44&lt;BK44,AI44+AJ44+AK44-AL44,0)+IF(AU44&lt;BK44,AQ44+AR44+AS44-AT44,0)+IF(BC44&lt;BK44,AY44+AZ44+BA44-BB44,0)+IF(BK44&lt;BK44,BG44+BH44+BI44-BJ44,0)+IF(BS44&lt;BK44,BO44+BP44+BQ44-BR44,0)+IF(CA44&lt;BK44,BW44+BX44+BY44-BZ44,0)+IF(CI44&lt;BK44,CE44+CF44+CG44-CH44,0))))))</f>
        <v>0</v>
      </c>
      <c r="BM44" s="3">
        <f>IF(Inputs!$B$27&lt;&gt;"Ready","PENDING INPUTS",MIN((BG44+BH44+BI44),IF(D44&gt;C44,IF(D44=0,0,BJ44*C44/D44),BJ44+BL44)))</f>
        <v>0</v>
      </c>
      <c r="BN44" s="3">
        <f>IF(Inputs!$B$27&lt;&gt;"Ready","PENDING INPUTS",MAX(0,(BG44+BH44+BI44)-BM44))</f>
        <v>0</v>
      </c>
      <c r="BO44" s="3">
        <f>IF(Inputs!$B$27&lt;&gt;"Ready","PENDING INPUTS",BV43)</f>
        <v>0</v>
      </c>
      <c r="BP44" s="3">
        <f>IF(Inputs!$B$27&lt;&gt;"Ready","PENDING INPUTS",IF(A44&lt;=Inputs!$B$6,ROUND(BO44*Inputs!C21/12,2),0))</f>
        <v>0</v>
      </c>
      <c r="BQ44" s="3">
        <f>IF(Inputs!$B$27&lt;&gt;"Ready","PENDING INPUTS",IF(AND(A44&lt;=Inputs!$B$6,BO44&gt;0),Inputs!G21,0))</f>
        <v>0</v>
      </c>
      <c r="BR44" s="3">
        <f>IF(Inputs!$B$27&lt;&gt;"Ready","PENDING INPUTS",IF(A44&gt;Inputs!$B$6,0,MIN((BO44+BP44+BQ44),IF(Inputs!H21=1,Inputs!D21,MAX(Inputs!F21,ROUND(BO44*Inputs!E21+BP44+BQ44,2))))))</f>
        <v>0</v>
      </c>
      <c r="BS44">
        <f>IF(Inputs!$B$27&lt;&gt;"Ready","PENDING INPUTS",IF(BO44&lt;=0,99,1+IF(AND(K44&gt;0,OR(Inputs!C14&gt;Inputs!C21,AND(Inputs!C14=Inputs!C21,0&lt;7))),1,0)+IF(AND(S44&gt;0,OR(Inputs!C15&gt;Inputs!C21,AND(Inputs!C15=Inputs!C21,1&lt;7))),1,0)+IF(AND(AA44&gt;0,OR(Inputs!C16&gt;Inputs!C21,AND(Inputs!C16=Inputs!C21,2&lt;7))),1,0)+IF(AND(AI44&gt;0,OR(Inputs!C17&gt;Inputs!C21,AND(Inputs!C17=Inputs!C21,3&lt;7))),1,0)+IF(AND(AQ44&gt;0,OR(Inputs!C18&gt;Inputs!C21,AND(Inputs!C18=Inputs!C21,4&lt;7))),1,0)+IF(AND(AY44&gt;0,OR(Inputs!C19&gt;Inputs!C21,AND(Inputs!C19=Inputs!C21,5&lt;7))),1,0)+IF(AND(BG44&gt;0,OR(Inputs!C20&gt;Inputs!C21,AND(Inputs!C20=Inputs!C21,6&lt;7))),1,0)+IF(AND(BW44&gt;0,OR(Inputs!C22&gt;Inputs!C21,AND(Inputs!C22=Inputs!C21,8&lt;7))),1,0)+IF(AND(CE44&gt;0,OR(Inputs!C23&gt;Inputs!C21,AND(Inputs!C23=Inputs!C21,9&lt;7))),1,0)))</f>
        <v>99</v>
      </c>
      <c r="BT44" s="3">
        <f>IF(Inputs!$B$27&lt;&gt;"Ready","PENDING INPUTS",IF(A44&gt;Inputs!$B$6,0,MIN(MAX(0,(BO44+BP44+BQ44)-BR44),MAX(0,C44-D44-(IF(O44&lt;BS44,K44+L44+M44-N44,0)+IF(W44&lt;BS44,S44+T44+U44-V44,0)+IF(AE44&lt;BS44,AA44+AB44+AC44-AD44,0)+IF(AM44&lt;BS44,AI44+AJ44+AK44-AL44,0)+IF(AU44&lt;BS44,AQ44+AR44+AS44-AT44,0)+IF(BC44&lt;BS44,AY44+AZ44+BA44-BB44,0)+IF(BK44&lt;BS44,BG44+BH44+BI44-BJ44,0)+IF(BS44&lt;BS44,BO44+BP44+BQ44-BR44,0)+IF(CA44&lt;BS44,BW44+BX44+BY44-BZ44,0)+IF(CI44&lt;BS44,CE44+CF44+CG44-CH44,0))))))</f>
        <v>0</v>
      </c>
      <c r="BU44" s="3">
        <f>IF(Inputs!$B$27&lt;&gt;"Ready","PENDING INPUTS",MIN((BO44+BP44+BQ44),IF(D44&gt;C44,IF(D44=0,0,BR44*C44/D44),BR44+BT44)))</f>
        <v>0</v>
      </c>
      <c r="BV44" s="3">
        <f>IF(Inputs!$B$27&lt;&gt;"Ready","PENDING INPUTS",MAX(0,(BO44+BP44+BQ44)-BU44))</f>
        <v>0</v>
      </c>
      <c r="BW44" s="3">
        <f>IF(Inputs!$B$27&lt;&gt;"Ready","PENDING INPUTS",CD43)</f>
        <v>0</v>
      </c>
      <c r="BX44" s="3">
        <f>IF(Inputs!$B$27&lt;&gt;"Ready","PENDING INPUTS",IF(A44&lt;=Inputs!$B$6,ROUND(BW44*Inputs!C22/12,2),0))</f>
        <v>0</v>
      </c>
      <c r="BY44" s="3">
        <f>IF(Inputs!$B$27&lt;&gt;"Ready","PENDING INPUTS",IF(AND(A44&lt;=Inputs!$B$6,BW44&gt;0),Inputs!G22,0))</f>
        <v>0</v>
      </c>
      <c r="BZ44" s="3">
        <f>IF(Inputs!$B$27&lt;&gt;"Ready","PENDING INPUTS",IF(A44&gt;Inputs!$B$6,0,MIN((BW44+BX44+BY44),IF(Inputs!H22=1,Inputs!D22,MAX(Inputs!F22,ROUND(BW44*Inputs!E22+BX44+BY44,2))))))</f>
        <v>0</v>
      </c>
      <c r="CA44">
        <f>IF(Inputs!$B$27&lt;&gt;"Ready","PENDING INPUTS",IF(BW44&lt;=0,99,1+IF(AND(K44&gt;0,OR(Inputs!C14&gt;Inputs!C22,AND(Inputs!C14=Inputs!C22,0&lt;8))),1,0)+IF(AND(S44&gt;0,OR(Inputs!C15&gt;Inputs!C22,AND(Inputs!C15=Inputs!C22,1&lt;8))),1,0)+IF(AND(AA44&gt;0,OR(Inputs!C16&gt;Inputs!C22,AND(Inputs!C16=Inputs!C22,2&lt;8))),1,0)+IF(AND(AI44&gt;0,OR(Inputs!C17&gt;Inputs!C22,AND(Inputs!C17=Inputs!C22,3&lt;8))),1,0)+IF(AND(AQ44&gt;0,OR(Inputs!C18&gt;Inputs!C22,AND(Inputs!C18=Inputs!C22,4&lt;8))),1,0)+IF(AND(AY44&gt;0,OR(Inputs!C19&gt;Inputs!C22,AND(Inputs!C19=Inputs!C22,5&lt;8))),1,0)+IF(AND(BG44&gt;0,OR(Inputs!C20&gt;Inputs!C22,AND(Inputs!C20=Inputs!C22,6&lt;8))),1,0)+IF(AND(BO44&gt;0,OR(Inputs!C21&gt;Inputs!C22,AND(Inputs!C21=Inputs!C22,7&lt;8))),1,0)+IF(AND(CE44&gt;0,OR(Inputs!C23&gt;Inputs!C22,AND(Inputs!C23=Inputs!C22,9&lt;8))),1,0)))</f>
        <v>99</v>
      </c>
      <c r="CB44" s="3">
        <f>IF(Inputs!$B$27&lt;&gt;"Ready","PENDING INPUTS",IF(A44&gt;Inputs!$B$6,0,MIN(MAX(0,(BW44+BX44+BY44)-BZ44),MAX(0,C44-D44-(IF(O44&lt;CA44,K44+L44+M44-N44,0)+IF(W44&lt;CA44,S44+T44+U44-V44,0)+IF(AE44&lt;CA44,AA44+AB44+AC44-AD44,0)+IF(AM44&lt;CA44,AI44+AJ44+AK44-AL44,0)+IF(AU44&lt;CA44,AQ44+AR44+AS44-AT44,0)+IF(BC44&lt;CA44,AY44+AZ44+BA44-BB44,0)+IF(BK44&lt;CA44,BG44+BH44+BI44-BJ44,0)+IF(BS44&lt;CA44,BO44+BP44+BQ44-BR44,0)+IF(CA44&lt;CA44,BW44+BX44+BY44-BZ44,0)+IF(CI44&lt;CA44,CE44+CF44+CG44-CH44,0))))))</f>
        <v>0</v>
      </c>
      <c r="CC44" s="3">
        <f>IF(Inputs!$B$27&lt;&gt;"Ready","PENDING INPUTS",MIN((BW44+BX44+BY44),IF(D44&gt;C44,IF(D44=0,0,BZ44*C44/D44),BZ44+CB44)))</f>
        <v>0</v>
      </c>
      <c r="CD44" s="3">
        <f>IF(Inputs!$B$27&lt;&gt;"Ready","PENDING INPUTS",MAX(0,(BW44+BX44+BY44)-CC44))</f>
        <v>0</v>
      </c>
      <c r="CE44" s="3">
        <f>IF(Inputs!$B$27&lt;&gt;"Ready","PENDING INPUTS",CL43)</f>
        <v>0</v>
      </c>
      <c r="CF44" s="3">
        <f>IF(Inputs!$B$27&lt;&gt;"Ready","PENDING INPUTS",IF(A44&lt;=Inputs!$B$6,ROUND(CE44*Inputs!C23/12,2),0))</f>
        <v>0</v>
      </c>
      <c r="CG44" s="3">
        <f>IF(Inputs!$B$27&lt;&gt;"Ready","PENDING INPUTS",IF(AND(A44&lt;=Inputs!$B$6,CE44&gt;0),Inputs!G23,0))</f>
        <v>0</v>
      </c>
      <c r="CH44" s="3">
        <f>IF(Inputs!$B$27&lt;&gt;"Ready","PENDING INPUTS",IF(A44&gt;Inputs!$B$6,0,MIN((CE44+CF44+CG44),IF(Inputs!H23=1,Inputs!D23,MAX(Inputs!F23,ROUND(CE44*Inputs!E23+CF44+CG44,2))))))</f>
        <v>0</v>
      </c>
      <c r="CI44">
        <f>IF(Inputs!$B$27&lt;&gt;"Ready","PENDING INPUTS",IF(CE44&lt;=0,99,1+IF(AND(K44&gt;0,OR(Inputs!C14&gt;Inputs!C23,AND(Inputs!C14=Inputs!C23,0&lt;9))),1,0)+IF(AND(S44&gt;0,OR(Inputs!C15&gt;Inputs!C23,AND(Inputs!C15=Inputs!C23,1&lt;9))),1,0)+IF(AND(AA44&gt;0,OR(Inputs!C16&gt;Inputs!C23,AND(Inputs!C16=Inputs!C23,2&lt;9))),1,0)+IF(AND(AI44&gt;0,OR(Inputs!C17&gt;Inputs!C23,AND(Inputs!C17=Inputs!C23,3&lt;9))),1,0)+IF(AND(AQ44&gt;0,OR(Inputs!C18&gt;Inputs!C23,AND(Inputs!C18=Inputs!C23,4&lt;9))),1,0)+IF(AND(AY44&gt;0,OR(Inputs!C19&gt;Inputs!C23,AND(Inputs!C19=Inputs!C23,5&lt;9))),1,0)+IF(AND(BG44&gt;0,OR(Inputs!C20&gt;Inputs!C23,AND(Inputs!C20=Inputs!C23,6&lt;9))),1,0)+IF(AND(BO44&gt;0,OR(Inputs!C21&gt;Inputs!C23,AND(Inputs!C21=Inputs!C23,7&lt;9))),1,0)+IF(AND(BW44&gt;0,OR(Inputs!C22&gt;Inputs!C23,AND(Inputs!C22=Inputs!C23,8&lt;9))),1,0)))</f>
        <v>99</v>
      </c>
      <c r="CJ44" s="3">
        <f>IF(Inputs!$B$27&lt;&gt;"Ready","PENDING INPUTS",IF(A44&gt;Inputs!$B$6,0,MIN(MAX(0,(CE44+CF44+CG44)-CH44),MAX(0,C44-D44-(IF(O44&lt;CI44,K44+L44+M44-N44,0)+IF(W44&lt;CI44,S44+T44+U44-V44,0)+IF(AE44&lt;CI44,AA44+AB44+AC44-AD44,0)+IF(AM44&lt;CI44,AI44+AJ44+AK44-AL44,0)+IF(AU44&lt;CI44,AQ44+AR44+AS44-AT44,0)+IF(BC44&lt;CI44,AY44+AZ44+BA44-BB44,0)+IF(BK44&lt;CI44,BG44+BH44+BI44-BJ44,0)+IF(BS44&lt;CI44,BO44+BP44+BQ44-BR44,0)+IF(CA44&lt;CI44,BW44+BX44+BY44-BZ44,0)+IF(CI44&lt;CI44,CE44+CF44+CG44-CH44,0))))))</f>
        <v>0</v>
      </c>
      <c r="CK44" s="3">
        <f>IF(Inputs!$B$27&lt;&gt;"Ready","PENDING INPUTS",MIN((CE44+CF44+CG44),IF(D44&gt;C44,IF(D44=0,0,CH44*C44/D44),CH44+CJ44)))</f>
        <v>0</v>
      </c>
      <c r="CL44" s="3">
        <f>IF(Inputs!$B$27&lt;&gt;"Ready","PENDING INPUTS",MAX(0,(CE44+CF44+CG44)-CK44))</f>
        <v>0</v>
      </c>
    </row>
    <row r="45" spans="1:90" ht="27.95" customHeight="1" x14ac:dyDescent="0.25">
      <c r="A45">
        <v>41</v>
      </c>
      <c r="B45" s="13">
        <f>IF(Inputs!$B$27&lt;&gt;"Ready","PENDING INPUTS",EDATE(Inputs!$B$5,A45-1))</f>
        <v>47515</v>
      </c>
      <c r="C45" s="3">
        <f>IF(Inputs!$B$27&lt;&gt;"Ready","PENDING INPUTS",IF(A45&lt;=Inputs!$B$6,MAX(0,Inputs!$B$4+IF(A45=Inputs!$B$7,Inputs!$B$8,0)+IF(A45=Inputs!$B$9,Inputs!$B$10,0)),0))</f>
        <v>0</v>
      </c>
      <c r="D45" s="3">
        <f>IF(Inputs!$B$27&lt;&gt;"Ready","PENDING INPUTS",SUM(N45,V45,AD45,AL45,AT45,BB45,BJ45,BR45,BZ45,CH45))</f>
        <v>0</v>
      </c>
      <c r="E45" s="3">
        <f>IF(Inputs!$B$27&lt;&gt;"Ready","PENDING INPUTS",MAX(0,D45-C45))</f>
        <v>0</v>
      </c>
      <c r="F45" s="3">
        <f>IF(Inputs!$B$27&lt;&gt;"Ready","PENDING INPUTS",SUM(Q45,Y45,AG45,AO45,AW45,BE45,BM45,BU45,CC45,CK45))</f>
        <v>0</v>
      </c>
      <c r="G45" s="3">
        <f>IF(Inputs!$B$27&lt;&gt;"Ready","PENDING INPUTS",SUM(L45,T45,AB45,AJ45,AR45,AZ45,BH45,BP45,BX45,CF45))</f>
        <v>0</v>
      </c>
      <c r="H45" s="3">
        <f>IF(Inputs!$B$27&lt;&gt;"Ready","PENDING INPUTS",SUM(M45,U45,AC45,AK45,AS45,BA45,BI45,BQ45,BY45,CG45))</f>
        <v>0</v>
      </c>
      <c r="I45" s="3">
        <f>IF(Inputs!$B$27&lt;&gt;"Ready","PENDING INPUTS",SUM(R45,Z45,AH45,AP45,AX45,BF45,BN45,BV45,CD45,CL45))</f>
        <v>0</v>
      </c>
      <c r="J45" t="str">
        <f>IF(Inputs!$B$27&lt;&gt;"Ready","PENDING INPUTS",IF(A45&gt;Inputs!$B$6,"Beyond horizon",IF(E45&gt;0.005,"MINIMUM SHORTFALL",IF(I45&lt;0.005,"Paid off","In progress"))))</f>
        <v>Paid off</v>
      </c>
      <c r="K45" s="3">
        <f>IF(Inputs!$B$27&lt;&gt;"Ready","PENDING INPUTS",R44)</f>
        <v>0</v>
      </c>
      <c r="L45" s="3">
        <f>IF(Inputs!$B$27&lt;&gt;"Ready","PENDING INPUTS",IF(A45&lt;=Inputs!$B$6,ROUND(K45*Inputs!C14/12,2),0))</f>
        <v>0</v>
      </c>
      <c r="M45" s="3">
        <f>IF(Inputs!$B$27&lt;&gt;"Ready","PENDING INPUTS",IF(AND(A45&lt;=Inputs!$B$6,K45&gt;0),Inputs!G14,0))</f>
        <v>0</v>
      </c>
      <c r="N45" s="3">
        <f>IF(Inputs!$B$27&lt;&gt;"Ready","PENDING INPUTS",IF(A45&gt;Inputs!$B$6,0,MIN((K45+L45+M45),IF(Inputs!H14=1,Inputs!D14,MAX(Inputs!F14,ROUND(K45*Inputs!E14+L45+M45,2))))))</f>
        <v>0</v>
      </c>
      <c r="O45">
        <f>IF(Inputs!$B$27&lt;&gt;"Ready","PENDING INPUTS",IF(K45&lt;=0,99,1+IF(AND(S45&gt;0,OR(Inputs!C15&gt;Inputs!C14,AND(Inputs!C15=Inputs!C14,1&lt;0))),1,0)+IF(AND(AA45&gt;0,OR(Inputs!C16&gt;Inputs!C14,AND(Inputs!C16=Inputs!C14,2&lt;0))),1,0)+IF(AND(AI45&gt;0,OR(Inputs!C17&gt;Inputs!C14,AND(Inputs!C17=Inputs!C14,3&lt;0))),1,0)+IF(AND(AQ45&gt;0,OR(Inputs!C18&gt;Inputs!C14,AND(Inputs!C18=Inputs!C14,4&lt;0))),1,0)+IF(AND(AY45&gt;0,OR(Inputs!C19&gt;Inputs!C14,AND(Inputs!C19=Inputs!C14,5&lt;0))),1,0)+IF(AND(BG45&gt;0,OR(Inputs!C20&gt;Inputs!C14,AND(Inputs!C20=Inputs!C14,6&lt;0))),1,0)+IF(AND(BO45&gt;0,OR(Inputs!C21&gt;Inputs!C14,AND(Inputs!C21=Inputs!C14,7&lt;0))),1,0)+IF(AND(BW45&gt;0,OR(Inputs!C22&gt;Inputs!C14,AND(Inputs!C22=Inputs!C14,8&lt;0))),1,0)+IF(AND(CE45&gt;0,OR(Inputs!C23&gt;Inputs!C14,AND(Inputs!C23=Inputs!C14,9&lt;0))),1,0)))</f>
        <v>99</v>
      </c>
      <c r="P45" s="3">
        <f>IF(Inputs!$B$27&lt;&gt;"Ready","PENDING INPUTS",IF(A45&gt;Inputs!$B$6,0,MIN(MAX(0,(K45+L45+M45)-N45),MAX(0,C45-D45-(IF(O45&lt;O45,K45+L45+M45-N45,0)+IF(W45&lt;O45,S45+T45+U45-V45,0)+IF(AE45&lt;O45,AA45+AB45+AC45-AD45,0)+IF(AM45&lt;O45,AI45+AJ45+AK45-AL45,0)+IF(AU45&lt;O45,AQ45+AR45+AS45-AT45,0)+IF(BC45&lt;O45,AY45+AZ45+BA45-BB45,0)+IF(BK45&lt;O45,BG45+BH45+BI45-BJ45,0)+IF(BS45&lt;O45,BO45+BP45+BQ45-BR45,0)+IF(CA45&lt;O45,BW45+BX45+BY45-BZ45,0)+IF(CI45&lt;O45,CE45+CF45+CG45-CH45,0))))))</f>
        <v>0</v>
      </c>
      <c r="Q45" s="3">
        <f>IF(Inputs!$B$27&lt;&gt;"Ready","PENDING INPUTS",MIN((K45+L45+M45),IF(D45&gt;C45,IF(D45=0,0,N45*C45/D45),N45+P45)))</f>
        <v>0</v>
      </c>
      <c r="R45" s="3">
        <f>IF(Inputs!$B$27&lt;&gt;"Ready","PENDING INPUTS",MAX(0,(K45+L45+M45)-Q45))</f>
        <v>0</v>
      </c>
      <c r="S45" s="3">
        <f>IF(Inputs!$B$27&lt;&gt;"Ready","PENDING INPUTS",Z44)</f>
        <v>0</v>
      </c>
      <c r="T45" s="3">
        <f>IF(Inputs!$B$27&lt;&gt;"Ready","PENDING INPUTS",IF(A45&lt;=Inputs!$B$6,ROUND(S45*Inputs!C15/12,2),0))</f>
        <v>0</v>
      </c>
      <c r="U45" s="3">
        <f>IF(Inputs!$B$27&lt;&gt;"Ready","PENDING INPUTS",IF(AND(A45&lt;=Inputs!$B$6,S45&gt;0),Inputs!G15,0))</f>
        <v>0</v>
      </c>
      <c r="V45" s="3">
        <f>IF(Inputs!$B$27&lt;&gt;"Ready","PENDING INPUTS",IF(A45&gt;Inputs!$B$6,0,MIN((S45+T45+U45),IF(Inputs!H15=1,Inputs!D15,MAX(Inputs!F15,ROUND(S45*Inputs!E15+T45+U45,2))))))</f>
        <v>0</v>
      </c>
      <c r="W45">
        <f>IF(Inputs!$B$27&lt;&gt;"Ready","PENDING INPUTS",IF(S45&lt;=0,99,1+IF(AND(K45&gt;0,OR(Inputs!C14&gt;Inputs!C15,AND(Inputs!C14=Inputs!C15,0&lt;1))),1,0)+IF(AND(AA45&gt;0,OR(Inputs!C16&gt;Inputs!C15,AND(Inputs!C16=Inputs!C15,2&lt;1))),1,0)+IF(AND(AI45&gt;0,OR(Inputs!C17&gt;Inputs!C15,AND(Inputs!C17=Inputs!C15,3&lt;1))),1,0)+IF(AND(AQ45&gt;0,OR(Inputs!C18&gt;Inputs!C15,AND(Inputs!C18=Inputs!C15,4&lt;1))),1,0)+IF(AND(AY45&gt;0,OR(Inputs!C19&gt;Inputs!C15,AND(Inputs!C19=Inputs!C15,5&lt;1))),1,0)+IF(AND(BG45&gt;0,OR(Inputs!C20&gt;Inputs!C15,AND(Inputs!C20=Inputs!C15,6&lt;1))),1,0)+IF(AND(BO45&gt;0,OR(Inputs!C21&gt;Inputs!C15,AND(Inputs!C21=Inputs!C15,7&lt;1))),1,0)+IF(AND(BW45&gt;0,OR(Inputs!C22&gt;Inputs!C15,AND(Inputs!C22=Inputs!C15,8&lt;1))),1,0)+IF(AND(CE45&gt;0,OR(Inputs!C23&gt;Inputs!C15,AND(Inputs!C23=Inputs!C15,9&lt;1))),1,0)))</f>
        <v>99</v>
      </c>
      <c r="X45" s="3">
        <f>IF(Inputs!$B$27&lt;&gt;"Ready","PENDING INPUTS",IF(A45&gt;Inputs!$B$6,0,MIN(MAX(0,(S45+T45+U45)-V45),MAX(0,C45-D45-(IF(O45&lt;W45,K45+L45+M45-N45,0)+IF(W45&lt;W45,S45+T45+U45-V45,0)+IF(AE45&lt;W45,AA45+AB45+AC45-AD45,0)+IF(AM45&lt;W45,AI45+AJ45+AK45-AL45,0)+IF(AU45&lt;W45,AQ45+AR45+AS45-AT45,0)+IF(BC45&lt;W45,AY45+AZ45+BA45-BB45,0)+IF(BK45&lt;W45,BG45+BH45+BI45-BJ45,0)+IF(BS45&lt;W45,BO45+BP45+BQ45-BR45,0)+IF(CA45&lt;W45,BW45+BX45+BY45-BZ45,0)+IF(CI45&lt;W45,CE45+CF45+CG45-CH45,0))))))</f>
        <v>0</v>
      </c>
      <c r="Y45" s="3">
        <f>IF(Inputs!$B$27&lt;&gt;"Ready","PENDING INPUTS",MIN((S45+T45+U45),IF(D45&gt;C45,IF(D45=0,0,V45*C45/D45),V45+X45)))</f>
        <v>0</v>
      </c>
      <c r="Z45" s="3">
        <f>IF(Inputs!$B$27&lt;&gt;"Ready","PENDING INPUTS",MAX(0,(S45+T45+U45)-Y45))</f>
        <v>0</v>
      </c>
      <c r="AA45" s="3">
        <f>IF(Inputs!$B$27&lt;&gt;"Ready","PENDING INPUTS",AH44)</f>
        <v>0</v>
      </c>
      <c r="AB45" s="3">
        <f>IF(Inputs!$B$27&lt;&gt;"Ready","PENDING INPUTS",IF(A45&lt;=Inputs!$B$6,ROUND(AA45*Inputs!C16/12,2),0))</f>
        <v>0</v>
      </c>
      <c r="AC45" s="3">
        <f>IF(Inputs!$B$27&lt;&gt;"Ready","PENDING INPUTS",IF(AND(A45&lt;=Inputs!$B$6,AA45&gt;0),Inputs!G16,0))</f>
        <v>0</v>
      </c>
      <c r="AD45" s="3">
        <f>IF(Inputs!$B$27&lt;&gt;"Ready","PENDING INPUTS",IF(A45&gt;Inputs!$B$6,0,MIN((AA45+AB45+AC45),IF(Inputs!H16=1,Inputs!D16,MAX(Inputs!F16,ROUND(AA45*Inputs!E16+AB45+AC45,2))))))</f>
        <v>0</v>
      </c>
      <c r="AE45">
        <f>IF(Inputs!$B$27&lt;&gt;"Ready","PENDING INPUTS",IF(AA45&lt;=0,99,1+IF(AND(K45&gt;0,OR(Inputs!C14&gt;Inputs!C16,AND(Inputs!C14=Inputs!C16,0&lt;2))),1,0)+IF(AND(S45&gt;0,OR(Inputs!C15&gt;Inputs!C16,AND(Inputs!C15=Inputs!C16,1&lt;2))),1,0)+IF(AND(AI45&gt;0,OR(Inputs!C17&gt;Inputs!C16,AND(Inputs!C17=Inputs!C16,3&lt;2))),1,0)+IF(AND(AQ45&gt;0,OR(Inputs!C18&gt;Inputs!C16,AND(Inputs!C18=Inputs!C16,4&lt;2))),1,0)+IF(AND(AY45&gt;0,OR(Inputs!C19&gt;Inputs!C16,AND(Inputs!C19=Inputs!C16,5&lt;2))),1,0)+IF(AND(BG45&gt;0,OR(Inputs!C20&gt;Inputs!C16,AND(Inputs!C20=Inputs!C16,6&lt;2))),1,0)+IF(AND(BO45&gt;0,OR(Inputs!C21&gt;Inputs!C16,AND(Inputs!C21=Inputs!C16,7&lt;2))),1,0)+IF(AND(BW45&gt;0,OR(Inputs!C22&gt;Inputs!C16,AND(Inputs!C22=Inputs!C16,8&lt;2))),1,0)+IF(AND(CE45&gt;0,OR(Inputs!C23&gt;Inputs!C16,AND(Inputs!C23=Inputs!C16,9&lt;2))),1,0)))</f>
        <v>99</v>
      </c>
      <c r="AF45" s="3">
        <f>IF(Inputs!$B$27&lt;&gt;"Ready","PENDING INPUTS",IF(A45&gt;Inputs!$B$6,0,MIN(MAX(0,(AA45+AB45+AC45)-AD45),MAX(0,C45-D45-(IF(O45&lt;AE45,K45+L45+M45-N45,0)+IF(W45&lt;AE45,S45+T45+U45-V45,0)+IF(AE45&lt;AE45,AA45+AB45+AC45-AD45,0)+IF(AM45&lt;AE45,AI45+AJ45+AK45-AL45,0)+IF(AU45&lt;AE45,AQ45+AR45+AS45-AT45,0)+IF(BC45&lt;AE45,AY45+AZ45+BA45-BB45,0)+IF(BK45&lt;AE45,BG45+BH45+BI45-BJ45,0)+IF(BS45&lt;AE45,BO45+BP45+BQ45-BR45,0)+IF(CA45&lt;AE45,BW45+BX45+BY45-BZ45,0)+IF(CI45&lt;AE45,CE45+CF45+CG45-CH45,0))))))</f>
        <v>0</v>
      </c>
      <c r="AG45" s="3">
        <f>IF(Inputs!$B$27&lt;&gt;"Ready","PENDING INPUTS",MIN((AA45+AB45+AC45),IF(D45&gt;C45,IF(D45=0,0,AD45*C45/D45),AD45+AF45)))</f>
        <v>0</v>
      </c>
      <c r="AH45" s="3">
        <f>IF(Inputs!$B$27&lt;&gt;"Ready","PENDING INPUTS",MAX(0,(AA45+AB45+AC45)-AG45))</f>
        <v>0</v>
      </c>
      <c r="AI45" s="3">
        <f>IF(Inputs!$B$27&lt;&gt;"Ready","PENDING INPUTS",AP44)</f>
        <v>0</v>
      </c>
      <c r="AJ45" s="3">
        <f>IF(Inputs!$B$27&lt;&gt;"Ready","PENDING INPUTS",IF(A45&lt;=Inputs!$B$6,ROUND(AI45*Inputs!C17/12,2),0))</f>
        <v>0</v>
      </c>
      <c r="AK45" s="3">
        <f>IF(Inputs!$B$27&lt;&gt;"Ready","PENDING INPUTS",IF(AND(A45&lt;=Inputs!$B$6,AI45&gt;0),Inputs!G17,0))</f>
        <v>0</v>
      </c>
      <c r="AL45" s="3">
        <f>IF(Inputs!$B$27&lt;&gt;"Ready","PENDING INPUTS",IF(A45&gt;Inputs!$B$6,0,MIN((AI45+AJ45+AK45),IF(Inputs!H17=1,Inputs!D17,MAX(Inputs!F17,ROUND(AI45*Inputs!E17+AJ45+AK45,2))))))</f>
        <v>0</v>
      </c>
      <c r="AM45">
        <f>IF(Inputs!$B$27&lt;&gt;"Ready","PENDING INPUTS",IF(AI45&lt;=0,99,1+IF(AND(K45&gt;0,OR(Inputs!C14&gt;Inputs!C17,AND(Inputs!C14=Inputs!C17,0&lt;3))),1,0)+IF(AND(S45&gt;0,OR(Inputs!C15&gt;Inputs!C17,AND(Inputs!C15=Inputs!C17,1&lt;3))),1,0)+IF(AND(AA45&gt;0,OR(Inputs!C16&gt;Inputs!C17,AND(Inputs!C16=Inputs!C17,2&lt;3))),1,0)+IF(AND(AQ45&gt;0,OR(Inputs!C18&gt;Inputs!C17,AND(Inputs!C18=Inputs!C17,4&lt;3))),1,0)+IF(AND(AY45&gt;0,OR(Inputs!C19&gt;Inputs!C17,AND(Inputs!C19=Inputs!C17,5&lt;3))),1,0)+IF(AND(BG45&gt;0,OR(Inputs!C20&gt;Inputs!C17,AND(Inputs!C20=Inputs!C17,6&lt;3))),1,0)+IF(AND(BO45&gt;0,OR(Inputs!C21&gt;Inputs!C17,AND(Inputs!C21=Inputs!C17,7&lt;3))),1,0)+IF(AND(BW45&gt;0,OR(Inputs!C22&gt;Inputs!C17,AND(Inputs!C22=Inputs!C17,8&lt;3))),1,0)+IF(AND(CE45&gt;0,OR(Inputs!C23&gt;Inputs!C17,AND(Inputs!C23=Inputs!C17,9&lt;3))),1,0)))</f>
        <v>99</v>
      </c>
      <c r="AN45" s="3">
        <f>IF(Inputs!$B$27&lt;&gt;"Ready","PENDING INPUTS",IF(A45&gt;Inputs!$B$6,0,MIN(MAX(0,(AI45+AJ45+AK45)-AL45),MAX(0,C45-D45-(IF(O45&lt;AM45,K45+L45+M45-N45,0)+IF(W45&lt;AM45,S45+T45+U45-V45,0)+IF(AE45&lt;AM45,AA45+AB45+AC45-AD45,0)+IF(AM45&lt;AM45,AI45+AJ45+AK45-AL45,0)+IF(AU45&lt;AM45,AQ45+AR45+AS45-AT45,0)+IF(BC45&lt;AM45,AY45+AZ45+BA45-BB45,0)+IF(BK45&lt;AM45,BG45+BH45+BI45-BJ45,0)+IF(BS45&lt;AM45,BO45+BP45+BQ45-BR45,0)+IF(CA45&lt;AM45,BW45+BX45+BY45-BZ45,0)+IF(CI45&lt;AM45,CE45+CF45+CG45-CH45,0))))))</f>
        <v>0</v>
      </c>
      <c r="AO45" s="3">
        <f>IF(Inputs!$B$27&lt;&gt;"Ready","PENDING INPUTS",MIN((AI45+AJ45+AK45),IF(D45&gt;C45,IF(D45=0,0,AL45*C45/D45),AL45+AN45)))</f>
        <v>0</v>
      </c>
      <c r="AP45" s="3">
        <f>IF(Inputs!$B$27&lt;&gt;"Ready","PENDING INPUTS",MAX(0,(AI45+AJ45+AK45)-AO45))</f>
        <v>0</v>
      </c>
      <c r="AQ45" s="3">
        <f>IF(Inputs!$B$27&lt;&gt;"Ready","PENDING INPUTS",AX44)</f>
        <v>0</v>
      </c>
      <c r="AR45" s="3">
        <f>IF(Inputs!$B$27&lt;&gt;"Ready","PENDING INPUTS",IF(A45&lt;=Inputs!$B$6,ROUND(AQ45*Inputs!C18/12,2),0))</f>
        <v>0</v>
      </c>
      <c r="AS45" s="3">
        <f>IF(Inputs!$B$27&lt;&gt;"Ready","PENDING INPUTS",IF(AND(A45&lt;=Inputs!$B$6,AQ45&gt;0),Inputs!G18,0))</f>
        <v>0</v>
      </c>
      <c r="AT45" s="3">
        <f>IF(Inputs!$B$27&lt;&gt;"Ready","PENDING INPUTS",IF(A45&gt;Inputs!$B$6,0,MIN((AQ45+AR45+AS45),IF(Inputs!H18=1,Inputs!D18,MAX(Inputs!F18,ROUND(AQ45*Inputs!E18+AR45+AS45,2))))))</f>
        <v>0</v>
      </c>
      <c r="AU45">
        <f>IF(Inputs!$B$27&lt;&gt;"Ready","PENDING INPUTS",IF(AQ45&lt;=0,99,1+IF(AND(K45&gt;0,OR(Inputs!C14&gt;Inputs!C18,AND(Inputs!C14=Inputs!C18,0&lt;4))),1,0)+IF(AND(S45&gt;0,OR(Inputs!C15&gt;Inputs!C18,AND(Inputs!C15=Inputs!C18,1&lt;4))),1,0)+IF(AND(AA45&gt;0,OR(Inputs!C16&gt;Inputs!C18,AND(Inputs!C16=Inputs!C18,2&lt;4))),1,0)+IF(AND(AI45&gt;0,OR(Inputs!C17&gt;Inputs!C18,AND(Inputs!C17=Inputs!C18,3&lt;4))),1,0)+IF(AND(AY45&gt;0,OR(Inputs!C19&gt;Inputs!C18,AND(Inputs!C19=Inputs!C18,5&lt;4))),1,0)+IF(AND(BG45&gt;0,OR(Inputs!C20&gt;Inputs!C18,AND(Inputs!C20=Inputs!C18,6&lt;4))),1,0)+IF(AND(BO45&gt;0,OR(Inputs!C21&gt;Inputs!C18,AND(Inputs!C21=Inputs!C18,7&lt;4))),1,0)+IF(AND(BW45&gt;0,OR(Inputs!C22&gt;Inputs!C18,AND(Inputs!C22=Inputs!C18,8&lt;4))),1,0)+IF(AND(CE45&gt;0,OR(Inputs!C23&gt;Inputs!C18,AND(Inputs!C23=Inputs!C18,9&lt;4))),1,0)))</f>
        <v>99</v>
      </c>
      <c r="AV45" s="3">
        <f>IF(Inputs!$B$27&lt;&gt;"Ready","PENDING INPUTS",IF(A45&gt;Inputs!$B$6,0,MIN(MAX(0,(AQ45+AR45+AS45)-AT45),MAX(0,C45-D45-(IF(O45&lt;AU45,K45+L45+M45-N45,0)+IF(W45&lt;AU45,S45+T45+U45-V45,0)+IF(AE45&lt;AU45,AA45+AB45+AC45-AD45,0)+IF(AM45&lt;AU45,AI45+AJ45+AK45-AL45,0)+IF(AU45&lt;AU45,AQ45+AR45+AS45-AT45,0)+IF(BC45&lt;AU45,AY45+AZ45+BA45-BB45,0)+IF(BK45&lt;AU45,BG45+BH45+BI45-BJ45,0)+IF(BS45&lt;AU45,BO45+BP45+BQ45-BR45,0)+IF(CA45&lt;AU45,BW45+BX45+BY45-BZ45,0)+IF(CI45&lt;AU45,CE45+CF45+CG45-CH45,0))))))</f>
        <v>0</v>
      </c>
      <c r="AW45" s="3">
        <f>IF(Inputs!$B$27&lt;&gt;"Ready","PENDING INPUTS",MIN((AQ45+AR45+AS45),IF(D45&gt;C45,IF(D45=0,0,AT45*C45/D45),AT45+AV45)))</f>
        <v>0</v>
      </c>
      <c r="AX45" s="3">
        <f>IF(Inputs!$B$27&lt;&gt;"Ready","PENDING INPUTS",MAX(0,(AQ45+AR45+AS45)-AW45))</f>
        <v>0</v>
      </c>
      <c r="AY45" s="3">
        <f>IF(Inputs!$B$27&lt;&gt;"Ready","PENDING INPUTS",BF44)</f>
        <v>0</v>
      </c>
      <c r="AZ45" s="3">
        <f>IF(Inputs!$B$27&lt;&gt;"Ready","PENDING INPUTS",IF(A45&lt;=Inputs!$B$6,ROUND(AY45*Inputs!C19/12,2),0))</f>
        <v>0</v>
      </c>
      <c r="BA45" s="3">
        <f>IF(Inputs!$B$27&lt;&gt;"Ready","PENDING INPUTS",IF(AND(A45&lt;=Inputs!$B$6,AY45&gt;0),Inputs!G19,0))</f>
        <v>0</v>
      </c>
      <c r="BB45" s="3">
        <f>IF(Inputs!$B$27&lt;&gt;"Ready","PENDING INPUTS",IF(A45&gt;Inputs!$B$6,0,MIN((AY45+AZ45+BA45),IF(Inputs!H19=1,Inputs!D19,MAX(Inputs!F19,ROUND(AY45*Inputs!E19+AZ45+BA45,2))))))</f>
        <v>0</v>
      </c>
      <c r="BC45">
        <f>IF(Inputs!$B$27&lt;&gt;"Ready","PENDING INPUTS",IF(AY45&lt;=0,99,1+IF(AND(K45&gt;0,OR(Inputs!C14&gt;Inputs!C19,AND(Inputs!C14=Inputs!C19,0&lt;5))),1,0)+IF(AND(S45&gt;0,OR(Inputs!C15&gt;Inputs!C19,AND(Inputs!C15=Inputs!C19,1&lt;5))),1,0)+IF(AND(AA45&gt;0,OR(Inputs!C16&gt;Inputs!C19,AND(Inputs!C16=Inputs!C19,2&lt;5))),1,0)+IF(AND(AI45&gt;0,OR(Inputs!C17&gt;Inputs!C19,AND(Inputs!C17=Inputs!C19,3&lt;5))),1,0)+IF(AND(AQ45&gt;0,OR(Inputs!C18&gt;Inputs!C19,AND(Inputs!C18=Inputs!C19,4&lt;5))),1,0)+IF(AND(BG45&gt;0,OR(Inputs!C20&gt;Inputs!C19,AND(Inputs!C20=Inputs!C19,6&lt;5))),1,0)+IF(AND(BO45&gt;0,OR(Inputs!C21&gt;Inputs!C19,AND(Inputs!C21=Inputs!C19,7&lt;5))),1,0)+IF(AND(BW45&gt;0,OR(Inputs!C22&gt;Inputs!C19,AND(Inputs!C22=Inputs!C19,8&lt;5))),1,0)+IF(AND(CE45&gt;0,OR(Inputs!C23&gt;Inputs!C19,AND(Inputs!C23=Inputs!C19,9&lt;5))),1,0)))</f>
        <v>99</v>
      </c>
      <c r="BD45" s="3">
        <f>IF(Inputs!$B$27&lt;&gt;"Ready","PENDING INPUTS",IF(A45&gt;Inputs!$B$6,0,MIN(MAX(0,(AY45+AZ45+BA45)-BB45),MAX(0,C45-D45-(IF(O45&lt;BC45,K45+L45+M45-N45,0)+IF(W45&lt;BC45,S45+T45+U45-V45,0)+IF(AE45&lt;BC45,AA45+AB45+AC45-AD45,0)+IF(AM45&lt;BC45,AI45+AJ45+AK45-AL45,0)+IF(AU45&lt;BC45,AQ45+AR45+AS45-AT45,0)+IF(BC45&lt;BC45,AY45+AZ45+BA45-BB45,0)+IF(BK45&lt;BC45,BG45+BH45+BI45-BJ45,0)+IF(BS45&lt;BC45,BO45+BP45+BQ45-BR45,0)+IF(CA45&lt;BC45,BW45+BX45+BY45-BZ45,0)+IF(CI45&lt;BC45,CE45+CF45+CG45-CH45,0))))))</f>
        <v>0</v>
      </c>
      <c r="BE45" s="3">
        <f>IF(Inputs!$B$27&lt;&gt;"Ready","PENDING INPUTS",MIN((AY45+AZ45+BA45),IF(D45&gt;C45,IF(D45=0,0,BB45*C45/D45),BB45+BD45)))</f>
        <v>0</v>
      </c>
      <c r="BF45" s="3">
        <f>IF(Inputs!$B$27&lt;&gt;"Ready","PENDING INPUTS",MAX(0,(AY45+AZ45+BA45)-BE45))</f>
        <v>0</v>
      </c>
      <c r="BG45" s="3">
        <f>IF(Inputs!$B$27&lt;&gt;"Ready","PENDING INPUTS",BN44)</f>
        <v>0</v>
      </c>
      <c r="BH45" s="3">
        <f>IF(Inputs!$B$27&lt;&gt;"Ready","PENDING INPUTS",IF(A45&lt;=Inputs!$B$6,ROUND(BG45*Inputs!C20/12,2),0))</f>
        <v>0</v>
      </c>
      <c r="BI45" s="3">
        <f>IF(Inputs!$B$27&lt;&gt;"Ready","PENDING INPUTS",IF(AND(A45&lt;=Inputs!$B$6,BG45&gt;0),Inputs!G20,0))</f>
        <v>0</v>
      </c>
      <c r="BJ45" s="3">
        <f>IF(Inputs!$B$27&lt;&gt;"Ready","PENDING INPUTS",IF(A45&gt;Inputs!$B$6,0,MIN((BG45+BH45+BI45),IF(Inputs!H20=1,Inputs!D20,MAX(Inputs!F20,ROUND(BG45*Inputs!E20+BH45+BI45,2))))))</f>
        <v>0</v>
      </c>
      <c r="BK45">
        <f>IF(Inputs!$B$27&lt;&gt;"Ready","PENDING INPUTS",IF(BG45&lt;=0,99,1+IF(AND(K45&gt;0,OR(Inputs!C14&gt;Inputs!C20,AND(Inputs!C14=Inputs!C20,0&lt;6))),1,0)+IF(AND(S45&gt;0,OR(Inputs!C15&gt;Inputs!C20,AND(Inputs!C15=Inputs!C20,1&lt;6))),1,0)+IF(AND(AA45&gt;0,OR(Inputs!C16&gt;Inputs!C20,AND(Inputs!C16=Inputs!C20,2&lt;6))),1,0)+IF(AND(AI45&gt;0,OR(Inputs!C17&gt;Inputs!C20,AND(Inputs!C17=Inputs!C20,3&lt;6))),1,0)+IF(AND(AQ45&gt;0,OR(Inputs!C18&gt;Inputs!C20,AND(Inputs!C18=Inputs!C20,4&lt;6))),1,0)+IF(AND(AY45&gt;0,OR(Inputs!C19&gt;Inputs!C20,AND(Inputs!C19=Inputs!C20,5&lt;6))),1,0)+IF(AND(BO45&gt;0,OR(Inputs!C21&gt;Inputs!C20,AND(Inputs!C21=Inputs!C20,7&lt;6))),1,0)+IF(AND(BW45&gt;0,OR(Inputs!C22&gt;Inputs!C20,AND(Inputs!C22=Inputs!C20,8&lt;6))),1,0)+IF(AND(CE45&gt;0,OR(Inputs!C23&gt;Inputs!C20,AND(Inputs!C23=Inputs!C20,9&lt;6))),1,0)))</f>
        <v>99</v>
      </c>
      <c r="BL45" s="3">
        <f>IF(Inputs!$B$27&lt;&gt;"Ready","PENDING INPUTS",IF(A45&gt;Inputs!$B$6,0,MIN(MAX(0,(BG45+BH45+BI45)-BJ45),MAX(0,C45-D45-(IF(O45&lt;BK45,K45+L45+M45-N45,0)+IF(W45&lt;BK45,S45+T45+U45-V45,0)+IF(AE45&lt;BK45,AA45+AB45+AC45-AD45,0)+IF(AM45&lt;BK45,AI45+AJ45+AK45-AL45,0)+IF(AU45&lt;BK45,AQ45+AR45+AS45-AT45,0)+IF(BC45&lt;BK45,AY45+AZ45+BA45-BB45,0)+IF(BK45&lt;BK45,BG45+BH45+BI45-BJ45,0)+IF(BS45&lt;BK45,BO45+BP45+BQ45-BR45,0)+IF(CA45&lt;BK45,BW45+BX45+BY45-BZ45,0)+IF(CI45&lt;BK45,CE45+CF45+CG45-CH45,0))))))</f>
        <v>0</v>
      </c>
      <c r="BM45" s="3">
        <f>IF(Inputs!$B$27&lt;&gt;"Ready","PENDING INPUTS",MIN((BG45+BH45+BI45),IF(D45&gt;C45,IF(D45=0,0,BJ45*C45/D45),BJ45+BL45)))</f>
        <v>0</v>
      </c>
      <c r="BN45" s="3">
        <f>IF(Inputs!$B$27&lt;&gt;"Ready","PENDING INPUTS",MAX(0,(BG45+BH45+BI45)-BM45))</f>
        <v>0</v>
      </c>
      <c r="BO45" s="3">
        <f>IF(Inputs!$B$27&lt;&gt;"Ready","PENDING INPUTS",BV44)</f>
        <v>0</v>
      </c>
      <c r="BP45" s="3">
        <f>IF(Inputs!$B$27&lt;&gt;"Ready","PENDING INPUTS",IF(A45&lt;=Inputs!$B$6,ROUND(BO45*Inputs!C21/12,2),0))</f>
        <v>0</v>
      </c>
      <c r="BQ45" s="3">
        <f>IF(Inputs!$B$27&lt;&gt;"Ready","PENDING INPUTS",IF(AND(A45&lt;=Inputs!$B$6,BO45&gt;0),Inputs!G21,0))</f>
        <v>0</v>
      </c>
      <c r="BR45" s="3">
        <f>IF(Inputs!$B$27&lt;&gt;"Ready","PENDING INPUTS",IF(A45&gt;Inputs!$B$6,0,MIN((BO45+BP45+BQ45),IF(Inputs!H21=1,Inputs!D21,MAX(Inputs!F21,ROUND(BO45*Inputs!E21+BP45+BQ45,2))))))</f>
        <v>0</v>
      </c>
      <c r="BS45">
        <f>IF(Inputs!$B$27&lt;&gt;"Ready","PENDING INPUTS",IF(BO45&lt;=0,99,1+IF(AND(K45&gt;0,OR(Inputs!C14&gt;Inputs!C21,AND(Inputs!C14=Inputs!C21,0&lt;7))),1,0)+IF(AND(S45&gt;0,OR(Inputs!C15&gt;Inputs!C21,AND(Inputs!C15=Inputs!C21,1&lt;7))),1,0)+IF(AND(AA45&gt;0,OR(Inputs!C16&gt;Inputs!C21,AND(Inputs!C16=Inputs!C21,2&lt;7))),1,0)+IF(AND(AI45&gt;0,OR(Inputs!C17&gt;Inputs!C21,AND(Inputs!C17=Inputs!C21,3&lt;7))),1,0)+IF(AND(AQ45&gt;0,OR(Inputs!C18&gt;Inputs!C21,AND(Inputs!C18=Inputs!C21,4&lt;7))),1,0)+IF(AND(AY45&gt;0,OR(Inputs!C19&gt;Inputs!C21,AND(Inputs!C19=Inputs!C21,5&lt;7))),1,0)+IF(AND(BG45&gt;0,OR(Inputs!C20&gt;Inputs!C21,AND(Inputs!C20=Inputs!C21,6&lt;7))),1,0)+IF(AND(BW45&gt;0,OR(Inputs!C22&gt;Inputs!C21,AND(Inputs!C22=Inputs!C21,8&lt;7))),1,0)+IF(AND(CE45&gt;0,OR(Inputs!C23&gt;Inputs!C21,AND(Inputs!C23=Inputs!C21,9&lt;7))),1,0)))</f>
        <v>99</v>
      </c>
      <c r="BT45" s="3">
        <f>IF(Inputs!$B$27&lt;&gt;"Ready","PENDING INPUTS",IF(A45&gt;Inputs!$B$6,0,MIN(MAX(0,(BO45+BP45+BQ45)-BR45),MAX(0,C45-D45-(IF(O45&lt;BS45,K45+L45+M45-N45,0)+IF(W45&lt;BS45,S45+T45+U45-V45,0)+IF(AE45&lt;BS45,AA45+AB45+AC45-AD45,0)+IF(AM45&lt;BS45,AI45+AJ45+AK45-AL45,0)+IF(AU45&lt;BS45,AQ45+AR45+AS45-AT45,0)+IF(BC45&lt;BS45,AY45+AZ45+BA45-BB45,0)+IF(BK45&lt;BS45,BG45+BH45+BI45-BJ45,0)+IF(BS45&lt;BS45,BO45+BP45+BQ45-BR45,0)+IF(CA45&lt;BS45,BW45+BX45+BY45-BZ45,0)+IF(CI45&lt;BS45,CE45+CF45+CG45-CH45,0))))))</f>
        <v>0</v>
      </c>
      <c r="BU45" s="3">
        <f>IF(Inputs!$B$27&lt;&gt;"Ready","PENDING INPUTS",MIN((BO45+BP45+BQ45),IF(D45&gt;C45,IF(D45=0,0,BR45*C45/D45),BR45+BT45)))</f>
        <v>0</v>
      </c>
      <c r="BV45" s="3">
        <f>IF(Inputs!$B$27&lt;&gt;"Ready","PENDING INPUTS",MAX(0,(BO45+BP45+BQ45)-BU45))</f>
        <v>0</v>
      </c>
      <c r="BW45" s="3">
        <f>IF(Inputs!$B$27&lt;&gt;"Ready","PENDING INPUTS",CD44)</f>
        <v>0</v>
      </c>
      <c r="BX45" s="3">
        <f>IF(Inputs!$B$27&lt;&gt;"Ready","PENDING INPUTS",IF(A45&lt;=Inputs!$B$6,ROUND(BW45*Inputs!C22/12,2),0))</f>
        <v>0</v>
      </c>
      <c r="BY45" s="3">
        <f>IF(Inputs!$B$27&lt;&gt;"Ready","PENDING INPUTS",IF(AND(A45&lt;=Inputs!$B$6,BW45&gt;0),Inputs!G22,0))</f>
        <v>0</v>
      </c>
      <c r="BZ45" s="3">
        <f>IF(Inputs!$B$27&lt;&gt;"Ready","PENDING INPUTS",IF(A45&gt;Inputs!$B$6,0,MIN((BW45+BX45+BY45),IF(Inputs!H22=1,Inputs!D22,MAX(Inputs!F22,ROUND(BW45*Inputs!E22+BX45+BY45,2))))))</f>
        <v>0</v>
      </c>
      <c r="CA45">
        <f>IF(Inputs!$B$27&lt;&gt;"Ready","PENDING INPUTS",IF(BW45&lt;=0,99,1+IF(AND(K45&gt;0,OR(Inputs!C14&gt;Inputs!C22,AND(Inputs!C14=Inputs!C22,0&lt;8))),1,0)+IF(AND(S45&gt;0,OR(Inputs!C15&gt;Inputs!C22,AND(Inputs!C15=Inputs!C22,1&lt;8))),1,0)+IF(AND(AA45&gt;0,OR(Inputs!C16&gt;Inputs!C22,AND(Inputs!C16=Inputs!C22,2&lt;8))),1,0)+IF(AND(AI45&gt;0,OR(Inputs!C17&gt;Inputs!C22,AND(Inputs!C17=Inputs!C22,3&lt;8))),1,0)+IF(AND(AQ45&gt;0,OR(Inputs!C18&gt;Inputs!C22,AND(Inputs!C18=Inputs!C22,4&lt;8))),1,0)+IF(AND(AY45&gt;0,OR(Inputs!C19&gt;Inputs!C22,AND(Inputs!C19=Inputs!C22,5&lt;8))),1,0)+IF(AND(BG45&gt;0,OR(Inputs!C20&gt;Inputs!C22,AND(Inputs!C20=Inputs!C22,6&lt;8))),1,0)+IF(AND(BO45&gt;0,OR(Inputs!C21&gt;Inputs!C22,AND(Inputs!C21=Inputs!C22,7&lt;8))),1,0)+IF(AND(CE45&gt;0,OR(Inputs!C23&gt;Inputs!C22,AND(Inputs!C23=Inputs!C22,9&lt;8))),1,0)))</f>
        <v>99</v>
      </c>
      <c r="CB45" s="3">
        <f>IF(Inputs!$B$27&lt;&gt;"Ready","PENDING INPUTS",IF(A45&gt;Inputs!$B$6,0,MIN(MAX(0,(BW45+BX45+BY45)-BZ45),MAX(0,C45-D45-(IF(O45&lt;CA45,K45+L45+M45-N45,0)+IF(W45&lt;CA45,S45+T45+U45-V45,0)+IF(AE45&lt;CA45,AA45+AB45+AC45-AD45,0)+IF(AM45&lt;CA45,AI45+AJ45+AK45-AL45,0)+IF(AU45&lt;CA45,AQ45+AR45+AS45-AT45,0)+IF(BC45&lt;CA45,AY45+AZ45+BA45-BB45,0)+IF(BK45&lt;CA45,BG45+BH45+BI45-BJ45,0)+IF(BS45&lt;CA45,BO45+BP45+BQ45-BR45,0)+IF(CA45&lt;CA45,BW45+BX45+BY45-BZ45,0)+IF(CI45&lt;CA45,CE45+CF45+CG45-CH45,0))))))</f>
        <v>0</v>
      </c>
      <c r="CC45" s="3">
        <f>IF(Inputs!$B$27&lt;&gt;"Ready","PENDING INPUTS",MIN((BW45+BX45+BY45),IF(D45&gt;C45,IF(D45=0,0,BZ45*C45/D45),BZ45+CB45)))</f>
        <v>0</v>
      </c>
      <c r="CD45" s="3">
        <f>IF(Inputs!$B$27&lt;&gt;"Ready","PENDING INPUTS",MAX(0,(BW45+BX45+BY45)-CC45))</f>
        <v>0</v>
      </c>
      <c r="CE45" s="3">
        <f>IF(Inputs!$B$27&lt;&gt;"Ready","PENDING INPUTS",CL44)</f>
        <v>0</v>
      </c>
      <c r="CF45" s="3">
        <f>IF(Inputs!$B$27&lt;&gt;"Ready","PENDING INPUTS",IF(A45&lt;=Inputs!$B$6,ROUND(CE45*Inputs!C23/12,2),0))</f>
        <v>0</v>
      </c>
      <c r="CG45" s="3">
        <f>IF(Inputs!$B$27&lt;&gt;"Ready","PENDING INPUTS",IF(AND(A45&lt;=Inputs!$B$6,CE45&gt;0),Inputs!G23,0))</f>
        <v>0</v>
      </c>
      <c r="CH45" s="3">
        <f>IF(Inputs!$B$27&lt;&gt;"Ready","PENDING INPUTS",IF(A45&gt;Inputs!$B$6,0,MIN((CE45+CF45+CG45),IF(Inputs!H23=1,Inputs!D23,MAX(Inputs!F23,ROUND(CE45*Inputs!E23+CF45+CG45,2))))))</f>
        <v>0</v>
      </c>
      <c r="CI45">
        <f>IF(Inputs!$B$27&lt;&gt;"Ready","PENDING INPUTS",IF(CE45&lt;=0,99,1+IF(AND(K45&gt;0,OR(Inputs!C14&gt;Inputs!C23,AND(Inputs!C14=Inputs!C23,0&lt;9))),1,0)+IF(AND(S45&gt;0,OR(Inputs!C15&gt;Inputs!C23,AND(Inputs!C15=Inputs!C23,1&lt;9))),1,0)+IF(AND(AA45&gt;0,OR(Inputs!C16&gt;Inputs!C23,AND(Inputs!C16=Inputs!C23,2&lt;9))),1,0)+IF(AND(AI45&gt;0,OR(Inputs!C17&gt;Inputs!C23,AND(Inputs!C17=Inputs!C23,3&lt;9))),1,0)+IF(AND(AQ45&gt;0,OR(Inputs!C18&gt;Inputs!C23,AND(Inputs!C18=Inputs!C23,4&lt;9))),1,0)+IF(AND(AY45&gt;0,OR(Inputs!C19&gt;Inputs!C23,AND(Inputs!C19=Inputs!C23,5&lt;9))),1,0)+IF(AND(BG45&gt;0,OR(Inputs!C20&gt;Inputs!C23,AND(Inputs!C20=Inputs!C23,6&lt;9))),1,0)+IF(AND(BO45&gt;0,OR(Inputs!C21&gt;Inputs!C23,AND(Inputs!C21=Inputs!C23,7&lt;9))),1,0)+IF(AND(BW45&gt;0,OR(Inputs!C22&gt;Inputs!C23,AND(Inputs!C22=Inputs!C23,8&lt;9))),1,0)))</f>
        <v>99</v>
      </c>
      <c r="CJ45" s="3">
        <f>IF(Inputs!$B$27&lt;&gt;"Ready","PENDING INPUTS",IF(A45&gt;Inputs!$B$6,0,MIN(MAX(0,(CE45+CF45+CG45)-CH45),MAX(0,C45-D45-(IF(O45&lt;CI45,K45+L45+M45-N45,0)+IF(W45&lt;CI45,S45+T45+U45-V45,0)+IF(AE45&lt;CI45,AA45+AB45+AC45-AD45,0)+IF(AM45&lt;CI45,AI45+AJ45+AK45-AL45,0)+IF(AU45&lt;CI45,AQ45+AR45+AS45-AT45,0)+IF(BC45&lt;CI45,AY45+AZ45+BA45-BB45,0)+IF(BK45&lt;CI45,BG45+BH45+BI45-BJ45,0)+IF(BS45&lt;CI45,BO45+BP45+BQ45-BR45,0)+IF(CA45&lt;CI45,BW45+BX45+BY45-BZ45,0)+IF(CI45&lt;CI45,CE45+CF45+CG45-CH45,0))))))</f>
        <v>0</v>
      </c>
      <c r="CK45" s="3">
        <f>IF(Inputs!$B$27&lt;&gt;"Ready","PENDING INPUTS",MIN((CE45+CF45+CG45),IF(D45&gt;C45,IF(D45=0,0,CH45*C45/D45),CH45+CJ45)))</f>
        <v>0</v>
      </c>
      <c r="CL45" s="3">
        <f>IF(Inputs!$B$27&lt;&gt;"Ready","PENDING INPUTS",MAX(0,(CE45+CF45+CG45)-CK45))</f>
        <v>0</v>
      </c>
    </row>
    <row r="46" spans="1:90" ht="27.95" customHeight="1" x14ac:dyDescent="0.25">
      <c r="A46">
        <v>42</v>
      </c>
      <c r="B46" s="13">
        <f>IF(Inputs!$B$27&lt;&gt;"Ready","PENDING INPUTS",EDATE(Inputs!$B$5,A46-1))</f>
        <v>47543</v>
      </c>
      <c r="C46" s="3">
        <f>IF(Inputs!$B$27&lt;&gt;"Ready","PENDING INPUTS",IF(A46&lt;=Inputs!$B$6,MAX(0,Inputs!$B$4+IF(A46=Inputs!$B$7,Inputs!$B$8,0)+IF(A46=Inputs!$B$9,Inputs!$B$10,0)),0))</f>
        <v>0</v>
      </c>
      <c r="D46" s="3">
        <f>IF(Inputs!$B$27&lt;&gt;"Ready","PENDING INPUTS",SUM(N46,V46,AD46,AL46,AT46,BB46,BJ46,BR46,BZ46,CH46))</f>
        <v>0</v>
      </c>
      <c r="E46" s="3">
        <f>IF(Inputs!$B$27&lt;&gt;"Ready","PENDING INPUTS",MAX(0,D46-C46))</f>
        <v>0</v>
      </c>
      <c r="F46" s="3">
        <f>IF(Inputs!$B$27&lt;&gt;"Ready","PENDING INPUTS",SUM(Q46,Y46,AG46,AO46,AW46,BE46,BM46,BU46,CC46,CK46))</f>
        <v>0</v>
      </c>
      <c r="G46" s="3">
        <f>IF(Inputs!$B$27&lt;&gt;"Ready","PENDING INPUTS",SUM(L46,T46,AB46,AJ46,AR46,AZ46,BH46,BP46,BX46,CF46))</f>
        <v>0</v>
      </c>
      <c r="H46" s="3">
        <f>IF(Inputs!$B$27&lt;&gt;"Ready","PENDING INPUTS",SUM(M46,U46,AC46,AK46,AS46,BA46,BI46,BQ46,BY46,CG46))</f>
        <v>0</v>
      </c>
      <c r="I46" s="3">
        <f>IF(Inputs!$B$27&lt;&gt;"Ready","PENDING INPUTS",SUM(R46,Z46,AH46,AP46,AX46,BF46,BN46,BV46,CD46,CL46))</f>
        <v>0</v>
      </c>
      <c r="J46" t="str">
        <f>IF(Inputs!$B$27&lt;&gt;"Ready","PENDING INPUTS",IF(A46&gt;Inputs!$B$6,"Beyond horizon",IF(E46&gt;0.005,"MINIMUM SHORTFALL",IF(I46&lt;0.005,"Paid off","In progress"))))</f>
        <v>Paid off</v>
      </c>
      <c r="K46" s="3">
        <f>IF(Inputs!$B$27&lt;&gt;"Ready","PENDING INPUTS",R45)</f>
        <v>0</v>
      </c>
      <c r="L46" s="3">
        <f>IF(Inputs!$B$27&lt;&gt;"Ready","PENDING INPUTS",IF(A46&lt;=Inputs!$B$6,ROUND(K46*Inputs!C14/12,2),0))</f>
        <v>0</v>
      </c>
      <c r="M46" s="3">
        <f>IF(Inputs!$B$27&lt;&gt;"Ready","PENDING INPUTS",IF(AND(A46&lt;=Inputs!$B$6,K46&gt;0),Inputs!G14,0))</f>
        <v>0</v>
      </c>
      <c r="N46" s="3">
        <f>IF(Inputs!$B$27&lt;&gt;"Ready","PENDING INPUTS",IF(A46&gt;Inputs!$B$6,0,MIN((K46+L46+M46),IF(Inputs!H14=1,Inputs!D14,MAX(Inputs!F14,ROUND(K46*Inputs!E14+L46+M46,2))))))</f>
        <v>0</v>
      </c>
      <c r="O46">
        <f>IF(Inputs!$B$27&lt;&gt;"Ready","PENDING INPUTS",IF(K46&lt;=0,99,1+IF(AND(S46&gt;0,OR(Inputs!C15&gt;Inputs!C14,AND(Inputs!C15=Inputs!C14,1&lt;0))),1,0)+IF(AND(AA46&gt;0,OR(Inputs!C16&gt;Inputs!C14,AND(Inputs!C16=Inputs!C14,2&lt;0))),1,0)+IF(AND(AI46&gt;0,OR(Inputs!C17&gt;Inputs!C14,AND(Inputs!C17=Inputs!C14,3&lt;0))),1,0)+IF(AND(AQ46&gt;0,OR(Inputs!C18&gt;Inputs!C14,AND(Inputs!C18=Inputs!C14,4&lt;0))),1,0)+IF(AND(AY46&gt;0,OR(Inputs!C19&gt;Inputs!C14,AND(Inputs!C19=Inputs!C14,5&lt;0))),1,0)+IF(AND(BG46&gt;0,OR(Inputs!C20&gt;Inputs!C14,AND(Inputs!C20=Inputs!C14,6&lt;0))),1,0)+IF(AND(BO46&gt;0,OR(Inputs!C21&gt;Inputs!C14,AND(Inputs!C21=Inputs!C14,7&lt;0))),1,0)+IF(AND(BW46&gt;0,OR(Inputs!C22&gt;Inputs!C14,AND(Inputs!C22=Inputs!C14,8&lt;0))),1,0)+IF(AND(CE46&gt;0,OR(Inputs!C23&gt;Inputs!C14,AND(Inputs!C23=Inputs!C14,9&lt;0))),1,0)))</f>
        <v>99</v>
      </c>
      <c r="P46" s="3">
        <f>IF(Inputs!$B$27&lt;&gt;"Ready","PENDING INPUTS",IF(A46&gt;Inputs!$B$6,0,MIN(MAX(0,(K46+L46+M46)-N46),MAX(0,C46-D46-(IF(O46&lt;O46,K46+L46+M46-N46,0)+IF(W46&lt;O46,S46+T46+U46-V46,0)+IF(AE46&lt;O46,AA46+AB46+AC46-AD46,0)+IF(AM46&lt;O46,AI46+AJ46+AK46-AL46,0)+IF(AU46&lt;O46,AQ46+AR46+AS46-AT46,0)+IF(BC46&lt;O46,AY46+AZ46+BA46-BB46,0)+IF(BK46&lt;O46,BG46+BH46+BI46-BJ46,0)+IF(BS46&lt;O46,BO46+BP46+BQ46-BR46,0)+IF(CA46&lt;O46,BW46+BX46+BY46-BZ46,0)+IF(CI46&lt;O46,CE46+CF46+CG46-CH46,0))))))</f>
        <v>0</v>
      </c>
      <c r="Q46" s="3">
        <f>IF(Inputs!$B$27&lt;&gt;"Ready","PENDING INPUTS",MIN((K46+L46+M46),IF(D46&gt;C46,IF(D46=0,0,N46*C46/D46),N46+P46)))</f>
        <v>0</v>
      </c>
      <c r="R46" s="3">
        <f>IF(Inputs!$B$27&lt;&gt;"Ready","PENDING INPUTS",MAX(0,(K46+L46+M46)-Q46))</f>
        <v>0</v>
      </c>
      <c r="S46" s="3">
        <f>IF(Inputs!$B$27&lt;&gt;"Ready","PENDING INPUTS",Z45)</f>
        <v>0</v>
      </c>
      <c r="T46" s="3">
        <f>IF(Inputs!$B$27&lt;&gt;"Ready","PENDING INPUTS",IF(A46&lt;=Inputs!$B$6,ROUND(S46*Inputs!C15/12,2),0))</f>
        <v>0</v>
      </c>
      <c r="U46" s="3">
        <f>IF(Inputs!$B$27&lt;&gt;"Ready","PENDING INPUTS",IF(AND(A46&lt;=Inputs!$B$6,S46&gt;0),Inputs!G15,0))</f>
        <v>0</v>
      </c>
      <c r="V46" s="3">
        <f>IF(Inputs!$B$27&lt;&gt;"Ready","PENDING INPUTS",IF(A46&gt;Inputs!$B$6,0,MIN((S46+T46+U46),IF(Inputs!H15=1,Inputs!D15,MAX(Inputs!F15,ROUND(S46*Inputs!E15+T46+U46,2))))))</f>
        <v>0</v>
      </c>
      <c r="W46">
        <f>IF(Inputs!$B$27&lt;&gt;"Ready","PENDING INPUTS",IF(S46&lt;=0,99,1+IF(AND(K46&gt;0,OR(Inputs!C14&gt;Inputs!C15,AND(Inputs!C14=Inputs!C15,0&lt;1))),1,0)+IF(AND(AA46&gt;0,OR(Inputs!C16&gt;Inputs!C15,AND(Inputs!C16=Inputs!C15,2&lt;1))),1,0)+IF(AND(AI46&gt;0,OR(Inputs!C17&gt;Inputs!C15,AND(Inputs!C17=Inputs!C15,3&lt;1))),1,0)+IF(AND(AQ46&gt;0,OR(Inputs!C18&gt;Inputs!C15,AND(Inputs!C18=Inputs!C15,4&lt;1))),1,0)+IF(AND(AY46&gt;0,OR(Inputs!C19&gt;Inputs!C15,AND(Inputs!C19=Inputs!C15,5&lt;1))),1,0)+IF(AND(BG46&gt;0,OR(Inputs!C20&gt;Inputs!C15,AND(Inputs!C20=Inputs!C15,6&lt;1))),1,0)+IF(AND(BO46&gt;0,OR(Inputs!C21&gt;Inputs!C15,AND(Inputs!C21=Inputs!C15,7&lt;1))),1,0)+IF(AND(BW46&gt;0,OR(Inputs!C22&gt;Inputs!C15,AND(Inputs!C22=Inputs!C15,8&lt;1))),1,0)+IF(AND(CE46&gt;0,OR(Inputs!C23&gt;Inputs!C15,AND(Inputs!C23=Inputs!C15,9&lt;1))),1,0)))</f>
        <v>99</v>
      </c>
      <c r="X46" s="3">
        <f>IF(Inputs!$B$27&lt;&gt;"Ready","PENDING INPUTS",IF(A46&gt;Inputs!$B$6,0,MIN(MAX(0,(S46+T46+U46)-V46),MAX(0,C46-D46-(IF(O46&lt;W46,K46+L46+M46-N46,0)+IF(W46&lt;W46,S46+T46+U46-V46,0)+IF(AE46&lt;W46,AA46+AB46+AC46-AD46,0)+IF(AM46&lt;W46,AI46+AJ46+AK46-AL46,0)+IF(AU46&lt;W46,AQ46+AR46+AS46-AT46,0)+IF(BC46&lt;W46,AY46+AZ46+BA46-BB46,0)+IF(BK46&lt;W46,BG46+BH46+BI46-BJ46,0)+IF(BS46&lt;W46,BO46+BP46+BQ46-BR46,0)+IF(CA46&lt;W46,BW46+BX46+BY46-BZ46,0)+IF(CI46&lt;W46,CE46+CF46+CG46-CH46,0))))))</f>
        <v>0</v>
      </c>
      <c r="Y46" s="3">
        <f>IF(Inputs!$B$27&lt;&gt;"Ready","PENDING INPUTS",MIN((S46+T46+U46),IF(D46&gt;C46,IF(D46=0,0,V46*C46/D46),V46+X46)))</f>
        <v>0</v>
      </c>
      <c r="Z46" s="3">
        <f>IF(Inputs!$B$27&lt;&gt;"Ready","PENDING INPUTS",MAX(0,(S46+T46+U46)-Y46))</f>
        <v>0</v>
      </c>
      <c r="AA46" s="3">
        <f>IF(Inputs!$B$27&lt;&gt;"Ready","PENDING INPUTS",AH45)</f>
        <v>0</v>
      </c>
      <c r="AB46" s="3">
        <f>IF(Inputs!$B$27&lt;&gt;"Ready","PENDING INPUTS",IF(A46&lt;=Inputs!$B$6,ROUND(AA46*Inputs!C16/12,2),0))</f>
        <v>0</v>
      </c>
      <c r="AC46" s="3">
        <f>IF(Inputs!$B$27&lt;&gt;"Ready","PENDING INPUTS",IF(AND(A46&lt;=Inputs!$B$6,AA46&gt;0),Inputs!G16,0))</f>
        <v>0</v>
      </c>
      <c r="AD46" s="3">
        <f>IF(Inputs!$B$27&lt;&gt;"Ready","PENDING INPUTS",IF(A46&gt;Inputs!$B$6,0,MIN((AA46+AB46+AC46),IF(Inputs!H16=1,Inputs!D16,MAX(Inputs!F16,ROUND(AA46*Inputs!E16+AB46+AC46,2))))))</f>
        <v>0</v>
      </c>
      <c r="AE46">
        <f>IF(Inputs!$B$27&lt;&gt;"Ready","PENDING INPUTS",IF(AA46&lt;=0,99,1+IF(AND(K46&gt;0,OR(Inputs!C14&gt;Inputs!C16,AND(Inputs!C14=Inputs!C16,0&lt;2))),1,0)+IF(AND(S46&gt;0,OR(Inputs!C15&gt;Inputs!C16,AND(Inputs!C15=Inputs!C16,1&lt;2))),1,0)+IF(AND(AI46&gt;0,OR(Inputs!C17&gt;Inputs!C16,AND(Inputs!C17=Inputs!C16,3&lt;2))),1,0)+IF(AND(AQ46&gt;0,OR(Inputs!C18&gt;Inputs!C16,AND(Inputs!C18=Inputs!C16,4&lt;2))),1,0)+IF(AND(AY46&gt;0,OR(Inputs!C19&gt;Inputs!C16,AND(Inputs!C19=Inputs!C16,5&lt;2))),1,0)+IF(AND(BG46&gt;0,OR(Inputs!C20&gt;Inputs!C16,AND(Inputs!C20=Inputs!C16,6&lt;2))),1,0)+IF(AND(BO46&gt;0,OR(Inputs!C21&gt;Inputs!C16,AND(Inputs!C21=Inputs!C16,7&lt;2))),1,0)+IF(AND(BW46&gt;0,OR(Inputs!C22&gt;Inputs!C16,AND(Inputs!C22=Inputs!C16,8&lt;2))),1,0)+IF(AND(CE46&gt;0,OR(Inputs!C23&gt;Inputs!C16,AND(Inputs!C23=Inputs!C16,9&lt;2))),1,0)))</f>
        <v>99</v>
      </c>
      <c r="AF46" s="3">
        <f>IF(Inputs!$B$27&lt;&gt;"Ready","PENDING INPUTS",IF(A46&gt;Inputs!$B$6,0,MIN(MAX(0,(AA46+AB46+AC46)-AD46),MAX(0,C46-D46-(IF(O46&lt;AE46,K46+L46+M46-N46,0)+IF(W46&lt;AE46,S46+T46+U46-V46,0)+IF(AE46&lt;AE46,AA46+AB46+AC46-AD46,0)+IF(AM46&lt;AE46,AI46+AJ46+AK46-AL46,0)+IF(AU46&lt;AE46,AQ46+AR46+AS46-AT46,0)+IF(BC46&lt;AE46,AY46+AZ46+BA46-BB46,0)+IF(BK46&lt;AE46,BG46+BH46+BI46-BJ46,0)+IF(BS46&lt;AE46,BO46+BP46+BQ46-BR46,0)+IF(CA46&lt;AE46,BW46+BX46+BY46-BZ46,0)+IF(CI46&lt;AE46,CE46+CF46+CG46-CH46,0))))))</f>
        <v>0</v>
      </c>
      <c r="AG46" s="3">
        <f>IF(Inputs!$B$27&lt;&gt;"Ready","PENDING INPUTS",MIN((AA46+AB46+AC46),IF(D46&gt;C46,IF(D46=0,0,AD46*C46/D46),AD46+AF46)))</f>
        <v>0</v>
      </c>
      <c r="AH46" s="3">
        <f>IF(Inputs!$B$27&lt;&gt;"Ready","PENDING INPUTS",MAX(0,(AA46+AB46+AC46)-AG46))</f>
        <v>0</v>
      </c>
      <c r="AI46" s="3">
        <f>IF(Inputs!$B$27&lt;&gt;"Ready","PENDING INPUTS",AP45)</f>
        <v>0</v>
      </c>
      <c r="AJ46" s="3">
        <f>IF(Inputs!$B$27&lt;&gt;"Ready","PENDING INPUTS",IF(A46&lt;=Inputs!$B$6,ROUND(AI46*Inputs!C17/12,2),0))</f>
        <v>0</v>
      </c>
      <c r="AK46" s="3">
        <f>IF(Inputs!$B$27&lt;&gt;"Ready","PENDING INPUTS",IF(AND(A46&lt;=Inputs!$B$6,AI46&gt;0),Inputs!G17,0))</f>
        <v>0</v>
      </c>
      <c r="AL46" s="3">
        <f>IF(Inputs!$B$27&lt;&gt;"Ready","PENDING INPUTS",IF(A46&gt;Inputs!$B$6,0,MIN((AI46+AJ46+AK46),IF(Inputs!H17=1,Inputs!D17,MAX(Inputs!F17,ROUND(AI46*Inputs!E17+AJ46+AK46,2))))))</f>
        <v>0</v>
      </c>
      <c r="AM46">
        <f>IF(Inputs!$B$27&lt;&gt;"Ready","PENDING INPUTS",IF(AI46&lt;=0,99,1+IF(AND(K46&gt;0,OR(Inputs!C14&gt;Inputs!C17,AND(Inputs!C14=Inputs!C17,0&lt;3))),1,0)+IF(AND(S46&gt;0,OR(Inputs!C15&gt;Inputs!C17,AND(Inputs!C15=Inputs!C17,1&lt;3))),1,0)+IF(AND(AA46&gt;0,OR(Inputs!C16&gt;Inputs!C17,AND(Inputs!C16=Inputs!C17,2&lt;3))),1,0)+IF(AND(AQ46&gt;0,OR(Inputs!C18&gt;Inputs!C17,AND(Inputs!C18=Inputs!C17,4&lt;3))),1,0)+IF(AND(AY46&gt;0,OR(Inputs!C19&gt;Inputs!C17,AND(Inputs!C19=Inputs!C17,5&lt;3))),1,0)+IF(AND(BG46&gt;0,OR(Inputs!C20&gt;Inputs!C17,AND(Inputs!C20=Inputs!C17,6&lt;3))),1,0)+IF(AND(BO46&gt;0,OR(Inputs!C21&gt;Inputs!C17,AND(Inputs!C21=Inputs!C17,7&lt;3))),1,0)+IF(AND(BW46&gt;0,OR(Inputs!C22&gt;Inputs!C17,AND(Inputs!C22=Inputs!C17,8&lt;3))),1,0)+IF(AND(CE46&gt;0,OR(Inputs!C23&gt;Inputs!C17,AND(Inputs!C23=Inputs!C17,9&lt;3))),1,0)))</f>
        <v>99</v>
      </c>
      <c r="AN46" s="3">
        <f>IF(Inputs!$B$27&lt;&gt;"Ready","PENDING INPUTS",IF(A46&gt;Inputs!$B$6,0,MIN(MAX(0,(AI46+AJ46+AK46)-AL46),MAX(0,C46-D46-(IF(O46&lt;AM46,K46+L46+M46-N46,0)+IF(W46&lt;AM46,S46+T46+U46-V46,0)+IF(AE46&lt;AM46,AA46+AB46+AC46-AD46,0)+IF(AM46&lt;AM46,AI46+AJ46+AK46-AL46,0)+IF(AU46&lt;AM46,AQ46+AR46+AS46-AT46,0)+IF(BC46&lt;AM46,AY46+AZ46+BA46-BB46,0)+IF(BK46&lt;AM46,BG46+BH46+BI46-BJ46,0)+IF(BS46&lt;AM46,BO46+BP46+BQ46-BR46,0)+IF(CA46&lt;AM46,BW46+BX46+BY46-BZ46,0)+IF(CI46&lt;AM46,CE46+CF46+CG46-CH46,0))))))</f>
        <v>0</v>
      </c>
      <c r="AO46" s="3">
        <f>IF(Inputs!$B$27&lt;&gt;"Ready","PENDING INPUTS",MIN((AI46+AJ46+AK46),IF(D46&gt;C46,IF(D46=0,0,AL46*C46/D46),AL46+AN46)))</f>
        <v>0</v>
      </c>
      <c r="AP46" s="3">
        <f>IF(Inputs!$B$27&lt;&gt;"Ready","PENDING INPUTS",MAX(0,(AI46+AJ46+AK46)-AO46))</f>
        <v>0</v>
      </c>
      <c r="AQ46" s="3">
        <f>IF(Inputs!$B$27&lt;&gt;"Ready","PENDING INPUTS",AX45)</f>
        <v>0</v>
      </c>
      <c r="AR46" s="3">
        <f>IF(Inputs!$B$27&lt;&gt;"Ready","PENDING INPUTS",IF(A46&lt;=Inputs!$B$6,ROUND(AQ46*Inputs!C18/12,2),0))</f>
        <v>0</v>
      </c>
      <c r="AS46" s="3">
        <f>IF(Inputs!$B$27&lt;&gt;"Ready","PENDING INPUTS",IF(AND(A46&lt;=Inputs!$B$6,AQ46&gt;0),Inputs!G18,0))</f>
        <v>0</v>
      </c>
      <c r="AT46" s="3">
        <f>IF(Inputs!$B$27&lt;&gt;"Ready","PENDING INPUTS",IF(A46&gt;Inputs!$B$6,0,MIN((AQ46+AR46+AS46),IF(Inputs!H18=1,Inputs!D18,MAX(Inputs!F18,ROUND(AQ46*Inputs!E18+AR46+AS46,2))))))</f>
        <v>0</v>
      </c>
      <c r="AU46">
        <f>IF(Inputs!$B$27&lt;&gt;"Ready","PENDING INPUTS",IF(AQ46&lt;=0,99,1+IF(AND(K46&gt;0,OR(Inputs!C14&gt;Inputs!C18,AND(Inputs!C14=Inputs!C18,0&lt;4))),1,0)+IF(AND(S46&gt;0,OR(Inputs!C15&gt;Inputs!C18,AND(Inputs!C15=Inputs!C18,1&lt;4))),1,0)+IF(AND(AA46&gt;0,OR(Inputs!C16&gt;Inputs!C18,AND(Inputs!C16=Inputs!C18,2&lt;4))),1,0)+IF(AND(AI46&gt;0,OR(Inputs!C17&gt;Inputs!C18,AND(Inputs!C17=Inputs!C18,3&lt;4))),1,0)+IF(AND(AY46&gt;0,OR(Inputs!C19&gt;Inputs!C18,AND(Inputs!C19=Inputs!C18,5&lt;4))),1,0)+IF(AND(BG46&gt;0,OR(Inputs!C20&gt;Inputs!C18,AND(Inputs!C20=Inputs!C18,6&lt;4))),1,0)+IF(AND(BO46&gt;0,OR(Inputs!C21&gt;Inputs!C18,AND(Inputs!C21=Inputs!C18,7&lt;4))),1,0)+IF(AND(BW46&gt;0,OR(Inputs!C22&gt;Inputs!C18,AND(Inputs!C22=Inputs!C18,8&lt;4))),1,0)+IF(AND(CE46&gt;0,OR(Inputs!C23&gt;Inputs!C18,AND(Inputs!C23=Inputs!C18,9&lt;4))),1,0)))</f>
        <v>99</v>
      </c>
      <c r="AV46" s="3">
        <f>IF(Inputs!$B$27&lt;&gt;"Ready","PENDING INPUTS",IF(A46&gt;Inputs!$B$6,0,MIN(MAX(0,(AQ46+AR46+AS46)-AT46),MAX(0,C46-D46-(IF(O46&lt;AU46,K46+L46+M46-N46,0)+IF(W46&lt;AU46,S46+T46+U46-V46,0)+IF(AE46&lt;AU46,AA46+AB46+AC46-AD46,0)+IF(AM46&lt;AU46,AI46+AJ46+AK46-AL46,0)+IF(AU46&lt;AU46,AQ46+AR46+AS46-AT46,0)+IF(BC46&lt;AU46,AY46+AZ46+BA46-BB46,0)+IF(BK46&lt;AU46,BG46+BH46+BI46-BJ46,0)+IF(BS46&lt;AU46,BO46+BP46+BQ46-BR46,0)+IF(CA46&lt;AU46,BW46+BX46+BY46-BZ46,0)+IF(CI46&lt;AU46,CE46+CF46+CG46-CH46,0))))))</f>
        <v>0</v>
      </c>
      <c r="AW46" s="3">
        <f>IF(Inputs!$B$27&lt;&gt;"Ready","PENDING INPUTS",MIN((AQ46+AR46+AS46),IF(D46&gt;C46,IF(D46=0,0,AT46*C46/D46),AT46+AV46)))</f>
        <v>0</v>
      </c>
      <c r="AX46" s="3">
        <f>IF(Inputs!$B$27&lt;&gt;"Ready","PENDING INPUTS",MAX(0,(AQ46+AR46+AS46)-AW46))</f>
        <v>0</v>
      </c>
      <c r="AY46" s="3">
        <f>IF(Inputs!$B$27&lt;&gt;"Ready","PENDING INPUTS",BF45)</f>
        <v>0</v>
      </c>
      <c r="AZ46" s="3">
        <f>IF(Inputs!$B$27&lt;&gt;"Ready","PENDING INPUTS",IF(A46&lt;=Inputs!$B$6,ROUND(AY46*Inputs!C19/12,2),0))</f>
        <v>0</v>
      </c>
      <c r="BA46" s="3">
        <f>IF(Inputs!$B$27&lt;&gt;"Ready","PENDING INPUTS",IF(AND(A46&lt;=Inputs!$B$6,AY46&gt;0),Inputs!G19,0))</f>
        <v>0</v>
      </c>
      <c r="BB46" s="3">
        <f>IF(Inputs!$B$27&lt;&gt;"Ready","PENDING INPUTS",IF(A46&gt;Inputs!$B$6,0,MIN((AY46+AZ46+BA46),IF(Inputs!H19=1,Inputs!D19,MAX(Inputs!F19,ROUND(AY46*Inputs!E19+AZ46+BA46,2))))))</f>
        <v>0</v>
      </c>
      <c r="BC46">
        <f>IF(Inputs!$B$27&lt;&gt;"Ready","PENDING INPUTS",IF(AY46&lt;=0,99,1+IF(AND(K46&gt;0,OR(Inputs!C14&gt;Inputs!C19,AND(Inputs!C14=Inputs!C19,0&lt;5))),1,0)+IF(AND(S46&gt;0,OR(Inputs!C15&gt;Inputs!C19,AND(Inputs!C15=Inputs!C19,1&lt;5))),1,0)+IF(AND(AA46&gt;0,OR(Inputs!C16&gt;Inputs!C19,AND(Inputs!C16=Inputs!C19,2&lt;5))),1,0)+IF(AND(AI46&gt;0,OR(Inputs!C17&gt;Inputs!C19,AND(Inputs!C17=Inputs!C19,3&lt;5))),1,0)+IF(AND(AQ46&gt;0,OR(Inputs!C18&gt;Inputs!C19,AND(Inputs!C18=Inputs!C19,4&lt;5))),1,0)+IF(AND(BG46&gt;0,OR(Inputs!C20&gt;Inputs!C19,AND(Inputs!C20=Inputs!C19,6&lt;5))),1,0)+IF(AND(BO46&gt;0,OR(Inputs!C21&gt;Inputs!C19,AND(Inputs!C21=Inputs!C19,7&lt;5))),1,0)+IF(AND(BW46&gt;0,OR(Inputs!C22&gt;Inputs!C19,AND(Inputs!C22=Inputs!C19,8&lt;5))),1,0)+IF(AND(CE46&gt;0,OR(Inputs!C23&gt;Inputs!C19,AND(Inputs!C23=Inputs!C19,9&lt;5))),1,0)))</f>
        <v>99</v>
      </c>
      <c r="BD46" s="3">
        <f>IF(Inputs!$B$27&lt;&gt;"Ready","PENDING INPUTS",IF(A46&gt;Inputs!$B$6,0,MIN(MAX(0,(AY46+AZ46+BA46)-BB46),MAX(0,C46-D46-(IF(O46&lt;BC46,K46+L46+M46-N46,0)+IF(W46&lt;BC46,S46+T46+U46-V46,0)+IF(AE46&lt;BC46,AA46+AB46+AC46-AD46,0)+IF(AM46&lt;BC46,AI46+AJ46+AK46-AL46,0)+IF(AU46&lt;BC46,AQ46+AR46+AS46-AT46,0)+IF(BC46&lt;BC46,AY46+AZ46+BA46-BB46,0)+IF(BK46&lt;BC46,BG46+BH46+BI46-BJ46,0)+IF(BS46&lt;BC46,BO46+BP46+BQ46-BR46,0)+IF(CA46&lt;BC46,BW46+BX46+BY46-BZ46,0)+IF(CI46&lt;BC46,CE46+CF46+CG46-CH46,0))))))</f>
        <v>0</v>
      </c>
      <c r="BE46" s="3">
        <f>IF(Inputs!$B$27&lt;&gt;"Ready","PENDING INPUTS",MIN((AY46+AZ46+BA46),IF(D46&gt;C46,IF(D46=0,0,BB46*C46/D46),BB46+BD46)))</f>
        <v>0</v>
      </c>
      <c r="BF46" s="3">
        <f>IF(Inputs!$B$27&lt;&gt;"Ready","PENDING INPUTS",MAX(0,(AY46+AZ46+BA46)-BE46))</f>
        <v>0</v>
      </c>
      <c r="BG46" s="3">
        <f>IF(Inputs!$B$27&lt;&gt;"Ready","PENDING INPUTS",BN45)</f>
        <v>0</v>
      </c>
      <c r="BH46" s="3">
        <f>IF(Inputs!$B$27&lt;&gt;"Ready","PENDING INPUTS",IF(A46&lt;=Inputs!$B$6,ROUND(BG46*Inputs!C20/12,2),0))</f>
        <v>0</v>
      </c>
      <c r="BI46" s="3">
        <f>IF(Inputs!$B$27&lt;&gt;"Ready","PENDING INPUTS",IF(AND(A46&lt;=Inputs!$B$6,BG46&gt;0),Inputs!G20,0))</f>
        <v>0</v>
      </c>
      <c r="BJ46" s="3">
        <f>IF(Inputs!$B$27&lt;&gt;"Ready","PENDING INPUTS",IF(A46&gt;Inputs!$B$6,0,MIN((BG46+BH46+BI46),IF(Inputs!H20=1,Inputs!D20,MAX(Inputs!F20,ROUND(BG46*Inputs!E20+BH46+BI46,2))))))</f>
        <v>0</v>
      </c>
      <c r="BK46">
        <f>IF(Inputs!$B$27&lt;&gt;"Ready","PENDING INPUTS",IF(BG46&lt;=0,99,1+IF(AND(K46&gt;0,OR(Inputs!C14&gt;Inputs!C20,AND(Inputs!C14=Inputs!C20,0&lt;6))),1,0)+IF(AND(S46&gt;0,OR(Inputs!C15&gt;Inputs!C20,AND(Inputs!C15=Inputs!C20,1&lt;6))),1,0)+IF(AND(AA46&gt;0,OR(Inputs!C16&gt;Inputs!C20,AND(Inputs!C16=Inputs!C20,2&lt;6))),1,0)+IF(AND(AI46&gt;0,OR(Inputs!C17&gt;Inputs!C20,AND(Inputs!C17=Inputs!C20,3&lt;6))),1,0)+IF(AND(AQ46&gt;0,OR(Inputs!C18&gt;Inputs!C20,AND(Inputs!C18=Inputs!C20,4&lt;6))),1,0)+IF(AND(AY46&gt;0,OR(Inputs!C19&gt;Inputs!C20,AND(Inputs!C19=Inputs!C20,5&lt;6))),1,0)+IF(AND(BO46&gt;0,OR(Inputs!C21&gt;Inputs!C20,AND(Inputs!C21=Inputs!C20,7&lt;6))),1,0)+IF(AND(BW46&gt;0,OR(Inputs!C22&gt;Inputs!C20,AND(Inputs!C22=Inputs!C20,8&lt;6))),1,0)+IF(AND(CE46&gt;0,OR(Inputs!C23&gt;Inputs!C20,AND(Inputs!C23=Inputs!C20,9&lt;6))),1,0)))</f>
        <v>99</v>
      </c>
      <c r="BL46" s="3">
        <f>IF(Inputs!$B$27&lt;&gt;"Ready","PENDING INPUTS",IF(A46&gt;Inputs!$B$6,0,MIN(MAX(0,(BG46+BH46+BI46)-BJ46),MAX(0,C46-D46-(IF(O46&lt;BK46,K46+L46+M46-N46,0)+IF(W46&lt;BK46,S46+T46+U46-V46,0)+IF(AE46&lt;BK46,AA46+AB46+AC46-AD46,0)+IF(AM46&lt;BK46,AI46+AJ46+AK46-AL46,0)+IF(AU46&lt;BK46,AQ46+AR46+AS46-AT46,0)+IF(BC46&lt;BK46,AY46+AZ46+BA46-BB46,0)+IF(BK46&lt;BK46,BG46+BH46+BI46-BJ46,0)+IF(BS46&lt;BK46,BO46+BP46+BQ46-BR46,0)+IF(CA46&lt;BK46,BW46+BX46+BY46-BZ46,0)+IF(CI46&lt;BK46,CE46+CF46+CG46-CH46,0))))))</f>
        <v>0</v>
      </c>
      <c r="BM46" s="3">
        <f>IF(Inputs!$B$27&lt;&gt;"Ready","PENDING INPUTS",MIN((BG46+BH46+BI46),IF(D46&gt;C46,IF(D46=0,0,BJ46*C46/D46),BJ46+BL46)))</f>
        <v>0</v>
      </c>
      <c r="BN46" s="3">
        <f>IF(Inputs!$B$27&lt;&gt;"Ready","PENDING INPUTS",MAX(0,(BG46+BH46+BI46)-BM46))</f>
        <v>0</v>
      </c>
      <c r="BO46" s="3">
        <f>IF(Inputs!$B$27&lt;&gt;"Ready","PENDING INPUTS",BV45)</f>
        <v>0</v>
      </c>
      <c r="BP46" s="3">
        <f>IF(Inputs!$B$27&lt;&gt;"Ready","PENDING INPUTS",IF(A46&lt;=Inputs!$B$6,ROUND(BO46*Inputs!C21/12,2),0))</f>
        <v>0</v>
      </c>
      <c r="BQ46" s="3">
        <f>IF(Inputs!$B$27&lt;&gt;"Ready","PENDING INPUTS",IF(AND(A46&lt;=Inputs!$B$6,BO46&gt;0),Inputs!G21,0))</f>
        <v>0</v>
      </c>
      <c r="BR46" s="3">
        <f>IF(Inputs!$B$27&lt;&gt;"Ready","PENDING INPUTS",IF(A46&gt;Inputs!$B$6,0,MIN((BO46+BP46+BQ46),IF(Inputs!H21=1,Inputs!D21,MAX(Inputs!F21,ROUND(BO46*Inputs!E21+BP46+BQ46,2))))))</f>
        <v>0</v>
      </c>
      <c r="BS46">
        <f>IF(Inputs!$B$27&lt;&gt;"Ready","PENDING INPUTS",IF(BO46&lt;=0,99,1+IF(AND(K46&gt;0,OR(Inputs!C14&gt;Inputs!C21,AND(Inputs!C14=Inputs!C21,0&lt;7))),1,0)+IF(AND(S46&gt;0,OR(Inputs!C15&gt;Inputs!C21,AND(Inputs!C15=Inputs!C21,1&lt;7))),1,0)+IF(AND(AA46&gt;0,OR(Inputs!C16&gt;Inputs!C21,AND(Inputs!C16=Inputs!C21,2&lt;7))),1,0)+IF(AND(AI46&gt;0,OR(Inputs!C17&gt;Inputs!C21,AND(Inputs!C17=Inputs!C21,3&lt;7))),1,0)+IF(AND(AQ46&gt;0,OR(Inputs!C18&gt;Inputs!C21,AND(Inputs!C18=Inputs!C21,4&lt;7))),1,0)+IF(AND(AY46&gt;0,OR(Inputs!C19&gt;Inputs!C21,AND(Inputs!C19=Inputs!C21,5&lt;7))),1,0)+IF(AND(BG46&gt;0,OR(Inputs!C20&gt;Inputs!C21,AND(Inputs!C20=Inputs!C21,6&lt;7))),1,0)+IF(AND(BW46&gt;0,OR(Inputs!C22&gt;Inputs!C21,AND(Inputs!C22=Inputs!C21,8&lt;7))),1,0)+IF(AND(CE46&gt;0,OR(Inputs!C23&gt;Inputs!C21,AND(Inputs!C23=Inputs!C21,9&lt;7))),1,0)))</f>
        <v>99</v>
      </c>
      <c r="BT46" s="3">
        <f>IF(Inputs!$B$27&lt;&gt;"Ready","PENDING INPUTS",IF(A46&gt;Inputs!$B$6,0,MIN(MAX(0,(BO46+BP46+BQ46)-BR46),MAX(0,C46-D46-(IF(O46&lt;BS46,K46+L46+M46-N46,0)+IF(W46&lt;BS46,S46+T46+U46-V46,0)+IF(AE46&lt;BS46,AA46+AB46+AC46-AD46,0)+IF(AM46&lt;BS46,AI46+AJ46+AK46-AL46,0)+IF(AU46&lt;BS46,AQ46+AR46+AS46-AT46,0)+IF(BC46&lt;BS46,AY46+AZ46+BA46-BB46,0)+IF(BK46&lt;BS46,BG46+BH46+BI46-BJ46,0)+IF(BS46&lt;BS46,BO46+BP46+BQ46-BR46,0)+IF(CA46&lt;BS46,BW46+BX46+BY46-BZ46,0)+IF(CI46&lt;BS46,CE46+CF46+CG46-CH46,0))))))</f>
        <v>0</v>
      </c>
      <c r="BU46" s="3">
        <f>IF(Inputs!$B$27&lt;&gt;"Ready","PENDING INPUTS",MIN((BO46+BP46+BQ46),IF(D46&gt;C46,IF(D46=0,0,BR46*C46/D46),BR46+BT46)))</f>
        <v>0</v>
      </c>
      <c r="BV46" s="3">
        <f>IF(Inputs!$B$27&lt;&gt;"Ready","PENDING INPUTS",MAX(0,(BO46+BP46+BQ46)-BU46))</f>
        <v>0</v>
      </c>
      <c r="BW46" s="3">
        <f>IF(Inputs!$B$27&lt;&gt;"Ready","PENDING INPUTS",CD45)</f>
        <v>0</v>
      </c>
      <c r="BX46" s="3">
        <f>IF(Inputs!$B$27&lt;&gt;"Ready","PENDING INPUTS",IF(A46&lt;=Inputs!$B$6,ROUND(BW46*Inputs!C22/12,2),0))</f>
        <v>0</v>
      </c>
      <c r="BY46" s="3">
        <f>IF(Inputs!$B$27&lt;&gt;"Ready","PENDING INPUTS",IF(AND(A46&lt;=Inputs!$B$6,BW46&gt;0),Inputs!G22,0))</f>
        <v>0</v>
      </c>
      <c r="BZ46" s="3">
        <f>IF(Inputs!$B$27&lt;&gt;"Ready","PENDING INPUTS",IF(A46&gt;Inputs!$B$6,0,MIN((BW46+BX46+BY46),IF(Inputs!H22=1,Inputs!D22,MAX(Inputs!F22,ROUND(BW46*Inputs!E22+BX46+BY46,2))))))</f>
        <v>0</v>
      </c>
      <c r="CA46">
        <f>IF(Inputs!$B$27&lt;&gt;"Ready","PENDING INPUTS",IF(BW46&lt;=0,99,1+IF(AND(K46&gt;0,OR(Inputs!C14&gt;Inputs!C22,AND(Inputs!C14=Inputs!C22,0&lt;8))),1,0)+IF(AND(S46&gt;0,OR(Inputs!C15&gt;Inputs!C22,AND(Inputs!C15=Inputs!C22,1&lt;8))),1,0)+IF(AND(AA46&gt;0,OR(Inputs!C16&gt;Inputs!C22,AND(Inputs!C16=Inputs!C22,2&lt;8))),1,0)+IF(AND(AI46&gt;0,OR(Inputs!C17&gt;Inputs!C22,AND(Inputs!C17=Inputs!C22,3&lt;8))),1,0)+IF(AND(AQ46&gt;0,OR(Inputs!C18&gt;Inputs!C22,AND(Inputs!C18=Inputs!C22,4&lt;8))),1,0)+IF(AND(AY46&gt;0,OR(Inputs!C19&gt;Inputs!C22,AND(Inputs!C19=Inputs!C22,5&lt;8))),1,0)+IF(AND(BG46&gt;0,OR(Inputs!C20&gt;Inputs!C22,AND(Inputs!C20=Inputs!C22,6&lt;8))),1,0)+IF(AND(BO46&gt;0,OR(Inputs!C21&gt;Inputs!C22,AND(Inputs!C21=Inputs!C22,7&lt;8))),1,0)+IF(AND(CE46&gt;0,OR(Inputs!C23&gt;Inputs!C22,AND(Inputs!C23=Inputs!C22,9&lt;8))),1,0)))</f>
        <v>99</v>
      </c>
      <c r="CB46" s="3">
        <f>IF(Inputs!$B$27&lt;&gt;"Ready","PENDING INPUTS",IF(A46&gt;Inputs!$B$6,0,MIN(MAX(0,(BW46+BX46+BY46)-BZ46),MAX(0,C46-D46-(IF(O46&lt;CA46,K46+L46+M46-N46,0)+IF(W46&lt;CA46,S46+T46+U46-V46,0)+IF(AE46&lt;CA46,AA46+AB46+AC46-AD46,0)+IF(AM46&lt;CA46,AI46+AJ46+AK46-AL46,0)+IF(AU46&lt;CA46,AQ46+AR46+AS46-AT46,0)+IF(BC46&lt;CA46,AY46+AZ46+BA46-BB46,0)+IF(BK46&lt;CA46,BG46+BH46+BI46-BJ46,0)+IF(BS46&lt;CA46,BO46+BP46+BQ46-BR46,0)+IF(CA46&lt;CA46,BW46+BX46+BY46-BZ46,0)+IF(CI46&lt;CA46,CE46+CF46+CG46-CH46,0))))))</f>
        <v>0</v>
      </c>
      <c r="CC46" s="3">
        <f>IF(Inputs!$B$27&lt;&gt;"Ready","PENDING INPUTS",MIN((BW46+BX46+BY46),IF(D46&gt;C46,IF(D46=0,0,BZ46*C46/D46),BZ46+CB46)))</f>
        <v>0</v>
      </c>
      <c r="CD46" s="3">
        <f>IF(Inputs!$B$27&lt;&gt;"Ready","PENDING INPUTS",MAX(0,(BW46+BX46+BY46)-CC46))</f>
        <v>0</v>
      </c>
      <c r="CE46" s="3">
        <f>IF(Inputs!$B$27&lt;&gt;"Ready","PENDING INPUTS",CL45)</f>
        <v>0</v>
      </c>
      <c r="CF46" s="3">
        <f>IF(Inputs!$B$27&lt;&gt;"Ready","PENDING INPUTS",IF(A46&lt;=Inputs!$B$6,ROUND(CE46*Inputs!C23/12,2),0))</f>
        <v>0</v>
      </c>
      <c r="CG46" s="3">
        <f>IF(Inputs!$B$27&lt;&gt;"Ready","PENDING INPUTS",IF(AND(A46&lt;=Inputs!$B$6,CE46&gt;0),Inputs!G23,0))</f>
        <v>0</v>
      </c>
      <c r="CH46" s="3">
        <f>IF(Inputs!$B$27&lt;&gt;"Ready","PENDING INPUTS",IF(A46&gt;Inputs!$B$6,0,MIN((CE46+CF46+CG46),IF(Inputs!H23=1,Inputs!D23,MAX(Inputs!F23,ROUND(CE46*Inputs!E23+CF46+CG46,2))))))</f>
        <v>0</v>
      </c>
      <c r="CI46">
        <f>IF(Inputs!$B$27&lt;&gt;"Ready","PENDING INPUTS",IF(CE46&lt;=0,99,1+IF(AND(K46&gt;0,OR(Inputs!C14&gt;Inputs!C23,AND(Inputs!C14=Inputs!C23,0&lt;9))),1,0)+IF(AND(S46&gt;0,OR(Inputs!C15&gt;Inputs!C23,AND(Inputs!C15=Inputs!C23,1&lt;9))),1,0)+IF(AND(AA46&gt;0,OR(Inputs!C16&gt;Inputs!C23,AND(Inputs!C16=Inputs!C23,2&lt;9))),1,0)+IF(AND(AI46&gt;0,OR(Inputs!C17&gt;Inputs!C23,AND(Inputs!C17=Inputs!C23,3&lt;9))),1,0)+IF(AND(AQ46&gt;0,OR(Inputs!C18&gt;Inputs!C23,AND(Inputs!C18=Inputs!C23,4&lt;9))),1,0)+IF(AND(AY46&gt;0,OR(Inputs!C19&gt;Inputs!C23,AND(Inputs!C19=Inputs!C23,5&lt;9))),1,0)+IF(AND(BG46&gt;0,OR(Inputs!C20&gt;Inputs!C23,AND(Inputs!C20=Inputs!C23,6&lt;9))),1,0)+IF(AND(BO46&gt;0,OR(Inputs!C21&gt;Inputs!C23,AND(Inputs!C21=Inputs!C23,7&lt;9))),1,0)+IF(AND(BW46&gt;0,OR(Inputs!C22&gt;Inputs!C23,AND(Inputs!C22=Inputs!C23,8&lt;9))),1,0)))</f>
        <v>99</v>
      </c>
      <c r="CJ46" s="3">
        <f>IF(Inputs!$B$27&lt;&gt;"Ready","PENDING INPUTS",IF(A46&gt;Inputs!$B$6,0,MIN(MAX(0,(CE46+CF46+CG46)-CH46),MAX(0,C46-D46-(IF(O46&lt;CI46,K46+L46+M46-N46,0)+IF(W46&lt;CI46,S46+T46+U46-V46,0)+IF(AE46&lt;CI46,AA46+AB46+AC46-AD46,0)+IF(AM46&lt;CI46,AI46+AJ46+AK46-AL46,0)+IF(AU46&lt;CI46,AQ46+AR46+AS46-AT46,0)+IF(BC46&lt;CI46,AY46+AZ46+BA46-BB46,0)+IF(BK46&lt;CI46,BG46+BH46+BI46-BJ46,0)+IF(BS46&lt;CI46,BO46+BP46+BQ46-BR46,0)+IF(CA46&lt;CI46,BW46+BX46+BY46-BZ46,0)+IF(CI46&lt;CI46,CE46+CF46+CG46-CH46,0))))))</f>
        <v>0</v>
      </c>
      <c r="CK46" s="3">
        <f>IF(Inputs!$B$27&lt;&gt;"Ready","PENDING INPUTS",MIN((CE46+CF46+CG46),IF(D46&gt;C46,IF(D46=0,0,CH46*C46/D46),CH46+CJ46)))</f>
        <v>0</v>
      </c>
      <c r="CL46" s="3">
        <f>IF(Inputs!$B$27&lt;&gt;"Ready","PENDING INPUTS",MAX(0,(CE46+CF46+CG46)-CK46))</f>
        <v>0</v>
      </c>
    </row>
    <row r="47" spans="1:90" ht="27.95" customHeight="1" x14ac:dyDescent="0.25">
      <c r="A47">
        <v>43</v>
      </c>
      <c r="B47" s="13">
        <f>IF(Inputs!$B$27&lt;&gt;"Ready","PENDING INPUTS",EDATE(Inputs!$B$5,A47-1))</f>
        <v>47574</v>
      </c>
      <c r="C47" s="3">
        <f>IF(Inputs!$B$27&lt;&gt;"Ready","PENDING INPUTS",IF(A47&lt;=Inputs!$B$6,MAX(0,Inputs!$B$4+IF(A47=Inputs!$B$7,Inputs!$B$8,0)+IF(A47=Inputs!$B$9,Inputs!$B$10,0)),0))</f>
        <v>0</v>
      </c>
      <c r="D47" s="3">
        <f>IF(Inputs!$B$27&lt;&gt;"Ready","PENDING INPUTS",SUM(N47,V47,AD47,AL47,AT47,BB47,BJ47,BR47,BZ47,CH47))</f>
        <v>0</v>
      </c>
      <c r="E47" s="3">
        <f>IF(Inputs!$B$27&lt;&gt;"Ready","PENDING INPUTS",MAX(0,D47-C47))</f>
        <v>0</v>
      </c>
      <c r="F47" s="3">
        <f>IF(Inputs!$B$27&lt;&gt;"Ready","PENDING INPUTS",SUM(Q47,Y47,AG47,AO47,AW47,BE47,BM47,BU47,CC47,CK47))</f>
        <v>0</v>
      </c>
      <c r="G47" s="3">
        <f>IF(Inputs!$B$27&lt;&gt;"Ready","PENDING INPUTS",SUM(L47,T47,AB47,AJ47,AR47,AZ47,BH47,BP47,BX47,CF47))</f>
        <v>0</v>
      </c>
      <c r="H47" s="3">
        <f>IF(Inputs!$B$27&lt;&gt;"Ready","PENDING INPUTS",SUM(M47,U47,AC47,AK47,AS47,BA47,BI47,BQ47,BY47,CG47))</f>
        <v>0</v>
      </c>
      <c r="I47" s="3">
        <f>IF(Inputs!$B$27&lt;&gt;"Ready","PENDING INPUTS",SUM(R47,Z47,AH47,AP47,AX47,BF47,BN47,BV47,CD47,CL47))</f>
        <v>0</v>
      </c>
      <c r="J47" t="str">
        <f>IF(Inputs!$B$27&lt;&gt;"Ready","PENDING INPUTS",IF(A47&gt;Inputs!$B$6,"Beyond horizon",IF(E47&gt;0.005,"MINIMUM SHORTFALL",IF(I47&lt;0.005,"Paid off","In progress"))))</f>
        <v>Paid off</v>
      </c>
      <c r="K47" s="3">
        <f>IF(Inputs!$B$27&lt;&gt;"Ready","PENDING INPUTS",R46)</f>
        <v>0</v>
      </c>
      <c r="L47" s="3">
        <f>IF(Inputs!$B$27&lt;&gt;"Ready","PENDING INPUTS",IF(A47&lt;=Inputs!$B$6,ROUND(K47*Inputs!C14/12,2),0))</f>
        <v>0</v>
      </c>
      <c r="M47" s="3">
        <f>IF(Inputs!$B$27&lt;&gt;"Ready","PENDING INPUTS",IF(AND(A47&lt;=Inputs!$B$6,K47&gt;0),Inputs!G14,0))</f>
        <v>0</v>
      </c>
      <c r="N47" s="3">
        <f>IF(Inputs!$B$27&lt;&gt;"Ready","PENDING INPUTS",IF(A47&gt;Inputs!$B$6,0,MIN((K47+L47+M47),IF(Inputs!H14=1,Inputs!D14,MAX(Inputs!F14,ROUND(K47*Inputs!E14+L47+M47,2))))))</f>
        <v>0</v>
      </c>
      <c r="O47">
        <f>IF(Inputs!$B$27&lt;&gt;"Ready","PENDING INPUTS",IF(K47&lt;=0,99,1+IF(AND(S47&gt;0,OR(Inputs!C15&gt;Inputs!C14,AND(Inputs!C15=Inputs!C14,1&lt;0))),1,0)+IF(AND(AA47&gt;0,OR(Inputs!C16&gt;Inputs!C14,AND(Inputs!C16=Inputs!C14,2&lt;0))),1,0)+IF(AND(AI47&gt;0,OR(Inputs!C17&gt;Inputs!C14,AND(Inputs!C17=Inputs!C14,3&lt;0))),1,0)+IF(AND(AQ47&gt;0,OR(Inputs!C18&gt;Inputs!C14,AND(Inputs!C18=Inputs!C14,4&lt;0))),1,0)+IF(AND(AY47&gt;0,OR(Inputs!C19&gt;Inputs!C14,AND(Inputs!C19=Inputs!C14,5&lt;0))),1,0)+IF(AND(BG47&gt;0,OR(Inputs!C20&gt;Inputs!C14,AND(Inputs!C20=Inputs!C14,6&lt;0))),1,0)+IF(AND(BO47&gt;0,OR(Inputs!C21&gt;Inputs!C14,AND(Inputs!C21=Inputs!C14,7&lt;0))),1,0)+IF(AND(BW47&gt;0,OR(Inputs!C22&gt;Inputs!C14,AND(Inputs!C22=Inputs!C14,8&lt;0))),1,0)+IF(AND(CE47&gt;0,OR(Inputs!C23&gt;Inputs!C14,AND(Inputs!C23=Inputs!C14,9&lt;0))),1,0)))</f>
        <v>99</v>
      </c>
      <c r="P47" s="3">
        <f>IF(Inputs!$B$27&lt;&gt;"Ready","PENDING INPUTS",IF(A47&gt;Inputs!$B$6,0,MIN(MAX(0,(K47+L47+M47)-N47),MAX(0,C47-D47-(IF(O47&lt;O47,K47+L47+M47-N47,0)+IF(W47&lt;O47,S47+T47+U47-V47,0)+IF(AE47&lt;O47,AA47+AB47+AC47-AD47,0)+IF(AM47&lt;O47,AI47+AJ47+AK47-AL47,0)+IF(AU47&lt;O47,AQ47+AR47+AS47-AT47,0)+IF(BC47&lt;O47,AY47+AZ47+BA47-BB47,0)+IF(BK47&lt;O47,BG47+BH47+BI47-BJ47,0)+IF(BS47&lt;O47,BO47+BP47+BQ47-BR47,0)+IF(CA47&lt;O47,BW47+BX47+BY47-BZ47,0)+IF(CI47&lt;O47,CE47+CF47+CG47-CH47,0))))))</f>
        <v>0</v>
      </c>
      <c r="Q47" s="3">
        <f>IF(Inputs!$B$27&lt;&gt;"Ready","PENDING INPUTS",MIN((K47+L47+M47),IF(D47&gt;C47,IF(D47=0,0,N47*C47/D47),N47+P47)))</f>
        <v>0</v>
      </c>
      <c r="R47" s="3">
        <f>IF(Inputs!$B$27&lt;&gt;"Ready","PENDING INPUTS",MAX(0,(K47+L47+M47)-Q47))</f>
        <v>0</v>
      </c>
      <c r="S47" s="3">
        <f>IF(Inputs!$B$27&lt;&gt;"Ready","PENDING INPUTS",Z46)</f>
        <v>0</v>
      </c>
      <c r="T47" s="3">
        <f>IF(Inputs!$B$27&lt;&gt;"Ready","PENDING INPUTS",IF(A47&lt;=Inputs!$B$6,ROUND(S47*Inputs!C15/12,2),0))</f>
        <v>0</v>
      </c>
      <c r="U47" s="3">
        <f>IF(Inputs!$B$27&lt;&gt;"Ready","PENDING INPUTS",IF(AND(A47&lt;=Inputs!$B$6,S47&gt;0),Inputs!G15,0))</f>
        <v>0</v>
      </c>
      <c r="V47" s="3">
        <f>IF(Inputs!$B$27&lt;&gt;"Ready","PENDING INPUTS",IF(A47&gt;Inputs!$B$6,0,MIN((S47+T47+U47),IF(Inputs!H15=1,Inputs!D15,MAX(Inputs!F15,ROUND(S47*Inputs!E15+T47+U47,2))))))</f>
        <v>0</v>
      </c>
      <c r="W47">
        <f>IF(Inputs!$B$27&lt;&gt;"Ready","PENDING INPUTS",IF(S47&lt;=0,99,1+IF(AND(K47&gt;0,OR(Inputs!C14&gt;Inputs!C15,AND(Inputs!C14=Inputs!C15,0&lt;1))),1,0)+IF(AND(AA47&gt;0,OR(Inputs!C16&gt;Inputs!C15,AND(Inputs!C16=Inputs!C15,2&lt;1))),1,0)+IF(AND(AI47&gt;0,OR(Inputs!C17&gt;Inputs!C15,AND(Inputs!C17=Inputs!C15,3&lt;1))),1,0)+IF(AND(AQ47&gt;0,OR(Inputs!C18&gt;Inputs!C15,AND(Inputs!C18=Inputs!C15,4&lt;1))),1,0)+IF(AND(AY47&gt;0,OR(Inputs!C19&gt;Inputs!C15,AND(Inputs!C19=Inputs!C15,5&lt;1))),1,0)+IF(AND(BG47&gt;0,OR(Inputs!C20&gt;Inputs!C15,AND(Inputs!C20=Inputs!C15,6&lt;1))),1,0)+IF(AND(BO47&gt;0,OR(Inputs!C21&gt;Inputs!C15,AND(Inputs!C21=Inputs!C15,7&lt;1))),1,0)+IF(AND(BW47&gt;0,OR(Inputs!C22&gt;Inputs!C15,AND(Inputs!C22=Inputs!C15,8&lt;1))),1,0)+IF(AND(CE47&gt;0,OR(Inputs!C23&gt;Inputs!C15,AND(Inputs!C23=Inputs!C15,9&lt;1))),1,0)))</f>
        <v>99</v>
      </c>
      <c r="X47" s="3">
        <f>IF(Inputs!$B$27&lt;&gt;"Ready","PENDING INPUTS",IF(A47&gt;Inputs!$B$6,0,MIN(MAX(0,(S47+T47+U47)-V47),MAX(0,C47-D47-(IF(O47&lt;W47,K47+L47+M47-N47,0)+IF(W47&lt;W47,S47+T47+U47-V47,0)+IF(AE47&lt;W47,AA47+AB47+AC47-AD47,0)+IF(AM47&lt;W47,AI47+AJ47+AK47-AL47,0)+IF(AU47&lt;W47,AQ47+AR47+AS47-AT47,0)+IF(BC47&lt;W47,AY47+AZ47+BA47-BB47,0)+IF(BK47&lt;W47,BG47+BH47+BI47-BJ47,0)+IF(BS47&lt;W47,BO47+BP47+BQ47-BR47,0)+IF(CA47&lt;W47,BW47+BX47+BY47-BZ47,0)+IF(CI47&lt;W47,CE47+CF47+CG47-CH47,0))))))</f>
        <v>0</v>
      </c>
      <c r="Y47" s="3">
        <f>IF(Inputs!$B$27&lt;&gt;"Ready","PENDING INPUTS",MIN((S47+T47+U47),IF(D47&gt;C47,IF(D47=0,0,V47*C47/D47),V47+X47)))</f>
        <v>0</v>
      </c>
      <c r="Z47" s="3">
        <f>IF(Inputs!$B$27&lt;&gt;"Ready","PENDING INPUTS",MAX(0,(S47+T47+U47)-Y47))</f>
        <v>0</v>
      </c>
      <c r="AA47" s="3">
        <f>IF(Inputs!$B$27&lt;&gt;"Ready","PENDING INPUTS",AH46)</f>
        <v>0</v>
      </c>
      <c r="AB47" s="3">
        <f>IF(Inputs!$B$27&lt;&gt;"Ready","PENDING INPUTS",IF(A47&lt;=Inputs!$B$6,ROUND(AA47*Inputs!C16/12,2),0))</f>
        <v>0</v>
      </c>
      <c r="AC47" s="3">
        <f>IF(Inputs!$B$27&lt;&gt;"Ready","PENDING INPUTS",IF(AND(A47&lt;=Inputs!$B$6,AA47&gt;0),Inputs!G16,0))</f>
        <v>0</v>
      </c>
      <c r="AD47" s="3">
        <f>IF(Inputs!$B$27&lt;&gt;"Ready","PENDING INPUTS",IF(A47&gt;Inputs!$B$6,0,MIN((AA47+AB47+AC47),IF(Inputs!H16=1,Inputs!D16,MAX(Inputs!F16,ROUND(AA47*Inputs!E16+AB47+AC47,2))))))</f>
        <v>0</v>
      </c>
      <c r="AE47">
        <f>IF(Inputs!$B$27&lt;&gt;"Ready","PENDING INPUTS",IF(AA47&lt;=0,99,1+IF(AND(K47&gt;0,OR(Inputs!C14&gt;Inputs!C16,AND(Inputs!C14=Inputs!C16,0&lt;2))),1,0)+IF(AND(S47&gt;0,OR(Inputs!C15&gt;Inputs!C16,AND(Inputs!C15=Inputs!C16,1&lt;2))),1,0)+IF(AND(AI47&gt;0,OR(Inputs!C17&gt;Inputs!C16,AND(Inputs!C17=Inputs!C16,3&lt;2))),1,0)+IF(AND(AQ47&gt;0,OR(Inputs!C18&gt;Inputs!C16,AND(Inputs!C18=Inputs!C16,4&lt;2))),1,0)+IF(AND(AY47&gt;0,OR(Inputs!C19&gt;Inputs!C16,AND(Inputs!C19=Inputs!C16,5&lt;2))),1,0)+IF(AND(BG47&gt;0,OR(Inputs!C20&gt;Inputs!C16,AND(Inputs!C20=Inputs!C16,6&lt;2))),1,0)+IF(AND(BO47&gt;0,OR(Inputs!C21&gt;Inputs!C16,AND(Inputs!C21=Inputs!C16,7&lt;2))),1,0)+IF(AND(BW47&gt;0,OR(Inputs!C22&gt;Inputs!C16,AND(Inputs!C22=Inputs!C16,8&lt;2))),1,0)+IF(AND(CE47&gt;0,OR(Inputs!C23&gt;Inputs!C16,AND(Inputs!C23=Inputs!C16,9&lt;2))),1,0)))</f>
        <v>99</v>
      </c>
      <c r="AF47" s="3">
        <f>IF(Inputs!$B$27&lt;&gt;"Ready","PENDING INPUTS",IF(A47&gt;Inputs!$B$6,0,MIN(MAX(0,(AA47+AB47+AC47)-AD47),MAX(0,C47-D47-(IF(O47&lt;AE47,K47+L47+M47-N47,0)+IF(W47&lt;AE47,S47+T47+U47-V47,0)+IF(AE47&lt;AE47,AA47+AB47+AC47-AD47,0)+IF(AM47&lt;AE47,AI47+AJ47+AK47-AL47,0)+IF(AU47&lt;AE47,AQ47+AR47+AS47-AT47,0)+IF(BC47&lt;AE47,AY47+AZ47+BA47-BB47,0)+IF(BK47&lt;AE47,BG47+BH47+BI47-BJ47,0)+IF(BS47&lt;AE47,BO47+BP47+BQ47-BR47,0)+IF(CA47&lt;AE47,BW47+BX47+BY47-BZ47,0)+IF(CI47&lt;AE47,CE47+CF47+CG47-CH47,0))))))</f>
        <v>0</v>
      </c>
      <c r="AG47" s="3">
        <f>IF(Inputs!$B$27&lt;&gt;"Ready","PENDING INPUTS",MIN((AA47+AB47+AC47),IF(D47&gt;C47,IF(D47=0,0,AD47*C47/D47),AD47+AF47)))</f>
        <v>0</v>
      </c>
      <c r="AH47" s="3">
        <f>IF(Inputs!$B$27&lt;&gt;"Ready","PENDING INPUTS",MAX(0,(AA47+AB47+AC47)-AG47))</f>
        <v>0</v>
      </c>
      <c r="AI47" s="3">
        <f>IF(Inputs!$B$27&lt;&gt;"Ready","PENDING INPUTS",AP46)</f>
        <v>0</v>
      </c>
      <c r="AJ47" s="3">
        <f>IF(Inputs!$B$27&lt;&gt;"Ready","PENDING INPUTS",IF(A47&lt;=Inputs!$B$6,ROUND(AI47*Inputs!C17/12,2),0))</f>
        <v>0</v>
      </c>
      <c r="AK47" s="3">
        <f>IF(Inputs!$B$27&lt;&gt;"Ready","PENDING INPUTS",IF(AND(A47&lt;=Inputs!$B$6,AI47&gt;0),Inputs!G17,0))</f>
        <v>0</v>
      </c>
      <c r="AL47" s="3">
        <f>IF(Inputs!$B$27&lt;&gt;"Ready","PENDING INPUTS",IF(A47&gt;Inputs!$B$6,0,MIN((AI47+AJ47+AK47),IF(Inputs!H17=1,Inputs!D17,MAX(Inputs!F17,ROUND(AI47*Inputs!E17+AJ47+AK47,2))))))</f>
        <v>0</v>
      </c>
      <c r="AM47">
        <f>IF(Inputs!$B$27&lt;&gt;"Ready","PENDING INPUTS",IF(AI47&lt;=0,99,1+IF(AND(K47&gt;0,OR(Inputs!C14&gt;Inputs!C17,AND(Inputs!C14=Inputs!C17,0&lt;3))),1,0)+IF(AND(S47&gt;0,OR(Inputs!C15&gt;Inputs!C17,AND(Inputs!C15=Inputs!C17,1&lt;3))),1,0)+IF(AND(AA47&gt;0,OR(Inputs!C16&gt;Inputs!C17,AND(Inputs!C16=Inputs!C17,2&lt;3))),1,0)+IF(AND(AQ47&gt;0,OR(Inputs!C18&gt;Inputs!C17,AND(Inputs!C18=Inputs!C17,4&lt;3))),1,0)+IF(AND(AY47&gt;0,OR(Inputs!C19&gt;Inputs!C17,AND(Inputs!C19=Inputs!C17,5&lt;3))),1,0)+IF(AND(BG47&gt;0,OR(Inputs!C20&gt;Inputs!C17,AND(Inputs!C20=Inputs!C17,6&lt;3))),1,0)+IF(AND(BO47&gt;0,OR(Inputs!C21&gt;Inputs!C17,AND(Inputs!C21=Inputs!C17,7&lt;3))),1,0)+IF(AND(BW47&gt;0,OR(Inputs!C22&gt;Inputs!C17,AND(Inputs!C22=Inputs!C17,8&lt;3))),1,0)+IF(AND(CE47&gt;0,OR(Inputs!C23&gt;Inputs!C17,AND(Inputs!C23=Inputs!C17,9&lt;3))),1,0)))</f>
        <v>99</v>
      </c>
      <c r="AN47" s="3">
        <f>IF(Inputs!$B$27&lt;&gt;"Ready","PENDING INPUTS",IF(A47&gt;Inputs!$B$6,0,MIN(MAX(0,(AI47+AJ47+AK47)-AL47),MAX(0,C47-D47-(IF(O47&lt;AM47,K47+L47+M47-N47,0)+IF(W47&lt;AM47,S47+T47+U47-V47,0)+IF(AE47&lt;AM47,AA47+AB47+AC47-AD47,0)+IF(AM47&lt;AM47,AI47+AJ47+AK47-AL47,0)+IF(AU47&lt;AM47,AQ47+AR47+AS47-AT47,0)+IF(BC47&lt;AM47,AY47+AZ47+BA47-BB47,0)+IF(BK47&lt;AM47,BG47+BH47+BI47-BJ47,0)+IF(BS47&lt;AM47,BO47+BP47+BQ47-BR47,0)+IF(CA47&lt;AM47,BW47+BX47+BY47-BZ47,0)+IF(CI47&lt;AM47,CE47+CF47+CG47-CH47,0))))))</f>
        <v>0</v>
      </c>
      <c r="AO47" s="3">
        <f>IF(Inputs!$B$27&lt;&gt;"Ready","PENDING INPUTS",MIN((AI47+AJ47+AK47),IF(D47&gt;C47,IF(D47=0,0,AL47*C47/D47),AL47+AN47)))</f>
        <v>0</v>
      </c>
      <c r="AP47" s="3">
        <f>IF(Inputs!$B$27&lt;&gt;"Ready","PENDING INPUTS",MAX(0,(AI47+AJ47+AK47)-AO47))</f>
        <v>0</v>
      </c>
      <c r="AQ47" s="3">
        <f>IF(Inputs!$B$27&lt;&gt;"Ready","PENDING INPUTS",AX46)</f>
        <v>0</v>
      </c>
      <c r="AR47" s="3">
        <f>IF(Inputs!$B$27&lt;&gt;"Ready","PENDING INPUTS",IF(A47&lt;=Inputs!$B$6,ROUND(AQ47*Inputs!C18/12,2),0))</f>
        <v>0</v>
      </c>
      <c r="AS47" s="3">
        <f>IF(Inputs!$B$27&lt;&gt;"Ready","PENDING INPUTS",IF(AND(A47&lt;=Inputs!$B$6,AQ47&gt;0),Inputs!G18,0))</f>
        <v>0</v>
      </c>
      <c r="AT47" s="3">
        <f>IF(Inputs!$B$27&lt;&gt;"Ready","PENDING INPUTS",IF(A47&gt;Inputs!$B$6,0,MIN((AQ47+AR47+AS47),IF(Inputs!H18=1,Inputs!D18,MAX(Inputs!F18,ROUND(AQ47*Inputs!E18+AR47+AS47,2))))))</f>
        <v>0</v>
      </c>
      <c r="AU47">
        <f>IF(Inputs!$B$27&lt;&gt;"Ready","PENDING INPUTS",IF(AQ47&lt;=0,99,1+IF(AND(K47&gt;0,OR(Inputs!C14&gt;Inputs!C18,AND(Inputs!C14=Inputs!C18,0&lt;4))),1,0)+IF(AND(S47&gt;0,OR(Inputs!C15&gt;Inputs!C18,AND(Inputs!C15=Inputs!C18,1&lt;4))),1,0)+IF(AND(AA47&gt;0,OR(Inputs!C16&gt;Inputs!C18,AND(Inputs!C16=Inputs!C18,2&lt;4))),1,0)+IF(AND(AI47&gt;0,OR(Inputs!C17&gt;Inputs!C18,AND(Inputs!C17=Inputs!C18,3&lt;4))),1,0)+IF(AND(AY47&gt;0,OR(Inputs!C19&gt;Inputs!C18,AND(Inputs!C19=Inputs!C18,5&lt;4))),1,0)+IF(AND(BG47&gt;0,OR(Inputs!C20&gt;Inputs!C18,AND(Inputs!C20=Inputs!C18,6&lt;4))),1,0)+IF(AND(BO47&gt;0,OR(Inputs!C21&gt;Inputs!C18,AND(Inputs!C21=Inputs!C18,7&lt;4))),1,0)+IF(AND(BW47&gt;0,OR(Inputs!C22&gt;Inputs!C18,AND(Inputs!C22=Inputs!C18,8&lt;4))),1,0)+IF(AND(CE47&gt;0,OR(Inputs!C23&gt;Inputs!C18,AND(Inputs!C23=Inputs!C18,9&lt;4))),1,0)))</f>
        <v>99</v>
      </c>
      <c r="AV47" s="3">
        <f>IF(Inputs!$B$27&lt;&gt;"Ready","PENDING INPUTS",IF(A47&gt;Inputs!$B$6,0,MIN(MAX(0,(AQ47+AR47+AS47)-AT47),MAX(0,C47-D47-(IF(O47&lt;AU47,K47+L47+M47-N47,0)+IF(W47&lt;AU47,S47+T47+U47-V47,0)+IF(AE47&lt;AU47,AA47+AB47+AC47-AD47,0)+IF(AM47&lt;AU47,AI47+AJ47+AK47-AL47,0)+IF(AU47&lt;AU47,AQ47+AR47+AS47-AT47,0)+IF(BC47&lt;AU47,AY47+AZ47+BA47-BB47,0)+IF(BK47&lt;AU47,BG47+BH47+BI47-BJ47,0)+IF(BS47&lt;AU47,BO47+BP47+BQ47-BR47,0)+IF(CA47&lt;AU47,BW47+BX47+BY47-BZ47,0)+IF(CI47&lt;AU47,CE47+CF47+CG47-CH47,0))))))</f>
        <v>0</v>
      </c>
      <c r="AW47" s="3">
        <f>IF(Inputs!$B$27&lt;&gt;"Ready","PENDING INPUTS",MIN((AQ47+AR47+AS47),IF(D47&gt;C47,IF(D47=0,0,AT47*C47/D47),AT47+AV47)))</f>
        <v>0</v>
      </c>
      <c r="AX47" s="3">
        <f>IF(Inputs!$B$27&lt;&gt;"Ready","PENDING INPUTS",MAX(0,(AQ47+AR47+AS47)-AW47))</f>
        <v>0</v>
      </c>
      <c r="AY47" s="3">
        <f>IF(Inputs!$B$27&lt;&gt;"Ready","PENDING INPUTS",BF46)</f>
        <v>0</v>
      </c>
      <c r="AZ47" s="3">
        <f>IF(Inputs!$B$27&lt;&gt;"Ready","PENDING INPUTS",IF(A47&lt;=Inputs!$B$6,ROUND(AY47*Inputs!C19/12,2),0))</f>
        <v>0</v>
      </c>
      <c r="BA47" s="3">
        <f>IF(Inputs!$B$27&lt;&gt;"Ready","PENDING INPUTS",IF(AND(A47&lt;=Inputs!$B$6,AY47&gt;0),Inputs!G19,0))</f>
        <v>0</v>
      </c>
      <c r="BB47" s="3">
        <f>IF(Inputs!$B$27&lt;&gt;"Ready","PENDING INPUTS",IF(A47&gt;Inputs!$B$6,0,MIN((AY47+AZ47+BA47),IF(Inputs!H19=1,Inputs!D19,MAX(Inputs!F19,ROUND(AY47*Inputs!E19+AZ47+BA47,2))))))</f>
        <v>0</v>
      </c>
      <c r="BC47">
        <f>IF(Inputs!$B$27&lt;&gt;"Ready","PENDING INPUTS",IF(AY47&lt;=0,99,1+IF(AND(K47&gt;0,OR(Inputs!C14&gt;Inputs!C19,AND(Inputs!C14=Inputs!C19,0&lt;5))),1,0)+IF(AND(S47&gt;0,OR(Inputs!C15&gt;Inputs!C19,AND(Inputs!C15=Inputs!C19,1&lt;5))),1,0)+IF(AND(AA47&gt;0,OR(Inputs!C16&gt;Inputs!C19,AND(Inputs!C16=Inputs!C19,2&lt;5))),1,0)+IF(AND(AI47&gt;0,OR(Inputs!C17&gt;Inputs!C19,AND(Inputs!C17=Inputs!C19,3&lt;5))),1,0)+IF(AND(AQ47&gt;0,OR(Inputs!C18&gt;Inputs!C19,AND(Inputs!C18=Inputs!C19,4&lt;5))),1,0)+IF(AND(BG47&gt;0,OR(Inputs!C20&gt;Inputs!C19,AND(Inputs!C20=Inputs!C19,6&lt;5))),1,0)+IF(AND(BO47&gt;0,OR(Inputs!C21&gt;Inputs!C19,AND(Inputs!C21=Inputs!C19,7&lt;5))),1,0)+IF(AND(BW47&gt;0,OR(Inputs!C22&gt;Inputs!C19,AND(Inputs!C22=Inputs!C19,8&lt;5))),1,0)+IF(AND(CE47&gt;0,OR(Inputs!C23&gt;Inputs!C19,AND(Inputs!C23=Inputs!C19,9&lt;5))),1,0)))</f>
        <v>99</v>
      </c>
      <c r="BD47" s="3">
        <f>IF(Inputs!$B$27&lt;&gt;"Ready","PENDING INPUTS",IF(A47&gt;Inputs!$B$6,0,MIN(MAX(0,(AY47+AZ47+BA47)-BB47),MAX(0,C47-D47-(IF(O47&lt;BC47,K47+L47+M47-N47,0)+IF(W47&lt;BC47,S47+T47+U47-V47,0)+IF(AE47&lt;BC47,AA47+AB47+AC47-AD47,0)+IF(AM47&lt;BC47,AI47+AJ47+AK47-AL47,0)+IF(AU47&lt;BC47,AQ47+AR47+AS47-AT47,0)+IF(BC47&lt;BC47,AY47+AZ47+BA47-BB47,0)+IF(BK47&lt;BC47,BG47+BH47+BI47-BJ47,0)+IF(BS47&lt;BC47,BO47+BP47+BQ47-BR47,0)+IF(CA47&lt;BC47,BW47+BX47+BY47-BZ47,0)+IF(CI47&lt;BC47,CE47+CF47+CG47-CH47,0))))))</f>
        <v>0</v>
      </c>
      <c r="BE47" s="3">
        <f>IF(Inputs!$B$27&lt;&gt;"Ready","PENDING INPUTS",MIN((AY47+AZ47+BA47),IF(D47&gt;C47,IF(D47=0,0,BB47*C47/D47),BB47+BD47)))</f>
        <v>0</v>
      </c>
      <c r="BF47" s="3">
        <f>IF(Inputs!$B$27&lt;&gt;"Ready","PENDING INPUTS",MAX(0,(AY47+AZ47+BA47)-BE47))</f>
        <v>0</v>
      </c>
      <c r="BG47" s="3">
        <f>IF(Inputs!$B$27&lt;&gt;"Ready","PENDING INPUTS",BN46)</f>
        <v>0</v>
      </c>
      <c r="BH47" s="3">
        <f>IF(Inputs!$B$27&lt;&gt;"Ready","PENDING INPUTS",IF(A47&lt;=Inputs!$B$6,ROUND(BG47*Inputs!C20/12,2),0))</f>
        <v>0</v>
      </c>
      <c r="BI47" s="3">
        <f>IF(Inputs!$B$27&lt;&gt;"Ready","PENDING INPUTS",IF(AND(A47&lt;=Inputs!$B$6,BG47&gt;0),Inputs!G20,0))</f>
        <v>0</v>
      </c>
      <c r="BJ47" s="3">
        <f>IF(Inputs!$B$27&lt;&gt;"Ready","PENDING INPUTS",IF(A47&gt;Inputs!$B$6,0,MIN((BG47+BH47+BI47),IF(Inputs!H20=1,Inputs!D20,MAX(Inputs!F20,ROUND(BG47*Inputs!E20+BH47+BI47,2))))))</f>
        <v>0</v>
      </c>
      <c r="BK47">
        <f>IF(Inputs!$B$27&lt;&gt;"Ready","PENDING INPUTS",IF(BG47&lt;=0,99,1+IF(AND(K47&gt;0,OR(Inputs!C14&gt;Inputs!C20,AND(Inputs!C14=Inputs!C20,0&lt;6))),1,0)+IF(AND(S47&gt;0,OR(Inputs!C15&gt;Inputs!C20,AND(Inputs!C15=Inputs!C20,1&lt;6))),1,0)+IF(AND(AA47&gt;0,OR(Inputs!C16&gt;Inputs!C20,AND(Inputs!C16=Inputs!C20,2&lt;6))),1,0)+IF(AND(AI47&gt;0,OR(Inputs!C17&gt;Inputs!C20,AND(Inputs!C17=Inputs!C20,3&lt;6))),1,0)+IF(AND(AQ47&gt;0,OR(Inputs!C18&gt;Inputs!C20,AND(Inputs!C18=Inputs!C20,4&lt;6))),1,0)+IF(AND(AY47&gt;0,OR(Inputs!C19&gt;Inputs!C20,AND(Inputs!C19=Inputs!C20,5&lt;6))),1,0)+IF(AND(BO47&gt;0,OR(Inputs!C21&gt;Inputs!C20,AND(Inputs!C21=Inputs!C20,7&lt;6))),1,0)+IF(AND(BW47&gt;0,OR(Inputs!C22&gt;Inputs!C20,AND(Inputs!C22=Inputs!C20,8&lt;6))),1,0)+IF(AND(CE47&gt;0,OR(Inputs!C23&gt;Inputs!C20,AND(Inputs!C23=Inputs!C20,9&lt;6))),1,0)))</f>
        <v>99</v>
      </c>
      <c r="BL47" s="3">
        <f>IF(Inputs!$B$27&lt;&gt;"Ready","PENDING INPUTS",IF(A47&gt;Inputs!$B$6,0,MIN(MAX(0,(BG47+BH47+BI47)-BJ47),MAX(0,C47-D47-(IF(O47&lt;BK47,K47+L47+M47-N47,0)+IF(W47&lt;BK47,S47+T47+U47-V47,0)+IF(AE47&lt;BK47,AA47+AB47+AC47-AD47,0)+IF(AM47&lt;BK47,AI47+AJ47+AK47-AL47,0)+IF(AU47&lt;BK47,AQ47+AR47+AS47-AT47,0)+IF(BC47&lt;BK47,AY47+AZ47+BA47-BB47,0)+IF(BK47&lt;BK47,BG47+BH47+BI47-BJ47,0)+IF(BS47&lt;BK47,BO47+BP47+BQ47-BR47,0)+IF(CA47&lt;BK47,BW47+BX47+BY47-BZ47,0)+IF(CI47&lt;BK47,CE47+CF47+CG47-CH47,0))))))</f>
        <v>0</v>
      </c>
      <c r="BM47" s="3">
        <f>IF(Inputs!$B$27&lt;&gt;"Ready","PENDING INPUTS",MIN((BG47+BH47+BI47),IF(D47&gt;C47,IF(D47=0,0,BJ47*C47/D47),BJ47+BL47)))</f>
        <v>0</v>
      </c>
      <c r="BN47" s="3">
        <f>IF(Inputs!$B$27&lt;&gt;"Ready","PENDING INPUTS",MAX(0,(BG47+BH47+BI47)-BM47))</f>
        <v>0</v>
      </c>
      <c r="BO47" s="3">
        <f>IF(Inputs!$B$27&lt;&gt;"Ready","PENDING INPUTS",BV46)</f>
        <v>0</v>
      </c>
      <c r="BP47" s="3">
        <f>IF(Inputs!$B$27&lt;&gt;"Ready","PENDING INPUTS",IF(A47&lt;=Inputs!$B$6,ROUND(BO47*Inputs!C21/12,2),0))</f>
        <v>0</v>
      </c>
      <c r="BQ47" s="3">
        <f>IF(Inputs!$B$27&lt;&gt;"Ready","PENDING INPUTS",IF(AND(A47&lt;=Inputs!$B$6,BO47&gt;0),Inputs!G21,0))</f>
        <v>0</v>
      </c>
      <c r="BR47" s="3">
        <f>IF(Inputs!$B$27&lt;&gt;"Ready","PENDING INPUTS",IF(A47&gt;Inputs!$B$6,0,MIN((BO47+BP47+BQ47),IF(Inputs!H21=1,Inputs!D21,MAX(Inputs!F21,ROUND(BO47*Inputs!E21+BP47+BQ47,2))))))</f>
        <v>0</v>
      </c>
      <c r="BS47">
        <f>IF(Inputs!$B$27&lt;&gt;"Ready","PENDING INPUTS",IF(BO47&lt;=0,99,1+IF(AND(K47&gt;0,OR(Inputs!C14&gt;Inputs!C21,AND(Inputs!C14=Inputs!C21,0&lt;7))),1,0)+IF(AND(S47&gt;0,OR(Inputs!C15&gt;Inputs!C21,AND(Inputs!C15=Inputs!C21,1&lt;7))),1,0)+IF(AND(AA47&gt;0,OR(Inputs!C16&gt;Inputs!C21,AND(Inputs!C16=Inputs!C21,2&lt;7))),1,0)+IF(AND(AI47&gt;0,OR(Inputs!C17&gt;Inputs!C21,AND(Inputs!C17=Inputs!C21,3&lt;7))),1,0)+IF(AND(AQ47&gt;0,OR(Inputs!C18&gt;Inputs!C21,AND(Inputs!C18=Inputs!C21,4&lt;7))),1,0)+IF(AND(AY47&gt;0,OR(Inputs!C19&gt;Inputs!C21,AND(Inputs!C19=Inputs!C21,5&lt;7))),1,0)+IF(AND(BG47&gt;0,OR(Inputs!C20&gt;Inputs!C21,AND(Inputs!C20=Inputs!C21,6&lt;7))),1,0)+IF(AND(BW47&gt;0,OR(Inputs!C22&gt;Inputs!C21,AND(Inputs!C22=Inputs!C21,8&lt;7))),1,0)+IF(AND(CE47&gt;0,OR(Inputs!C23&gt;Inputs!C21,AND(Inputs!C23=Inputs!C21,9&lt;7))),1,0)))</f>
        <v>99</v>
      </c>
      <c r="BT47" s="3">
        <f>IF(Inputs!$B$27&lt;&gt;"Ready","PENDING INPUTS",IF(A47&gt;Inputs!$B$6,0,MIN(MAX(0,(BO47+BP47+BQ47)-BR47),MAX(0,C47-D47-(IF(O47&lt;BS47,K47+L47+M47-N47,0)+IF(W47&lt;BS47,S47+T47+U47-V47,0)+IF(AE47&lt;BS47,AA47+AB47+AC47-AD47,0)+IF(AM47&lt;BS47,AI47+AJ47+AK47-AL47,0)+IF(AU47&lt;BS47,AQ47+AR47+AS47-AT47,0)+IF(BC47&lt;BS47,AY47+AZ47+BA47-BB47,0)+IF(BK47&lt;BS47,BG47+BH47+BI47-BJ47,0)+IF(BS47&lt;BS47,BO47+BP47+BQ47-BR47,0)+IF(CA47&lt;BS47,BW47+BX47+BY47-BZ47,0)+IF(CI47&lt;BS47,CE47+CF47+CG47-CH47,0))))))</f>
        <v>0</v>
      </c>
      <c r="BU47" s="3">
        <f>IF(Inputs!$B$27&lt;&gt;"Ready","PENDING INPUTS",MIN((BO47+BP47+BQ47),IF(D47&gt;C47,IF(D47=0,0,BR47*C47/D47),BR47+BT47)))</f>
        <v>0</v>
      </c>
      <c r="BV47" s="3">
        <f>IF(Inputs!$B$27&lt;&gt;"Ready","PENDING INPUTS",MAX(0,(BO47+BP47+BQ47)-BU47))</f>
        <v>0</v>
      </c>
      <c r="BW47" s="3">
        <f>IF(Inputs!$B$27&lt;&gt;"Ready","PENDING INPUTS",CD46)</f>
        <v>0</v>
      </c>
      <c r="BX47" s="3">
        <f>IF(Inputs!$B$27&lt;&gt;"Ready","PENDING INPUTS",IF(A47&lt;=Inputs!$B$6,ROUND(BW47*Inputs!C22/12,2),0))</f>
        <v>0</v>
      </c>
      <c r="BY47" s="3">
        <f>IF(Inputs!$B$27&lt;&gt;"Ready","PENDING INPUTS",IF(AND(A47&lt;=Inputs!$B$6,BW47&gt;0),Inputs!G22,0))</f>
        <v>0</v>
      </c>
      <c r="BZ47" s="3">
        <f>IF(Inputs!$B$27&lt;&gt;"Ready","PENDING INPUTS",IF(A47&gt;Inputs!$B$6,0,MIN((BW47+BX47+BY47),IF(Inputs!H22=1,Inputs!D22,MAX(Inputs!F22,ROUND(BW47*Inputs!E22+BX47+BY47,2))))))</f>
        <v>0</v>
      </c>
      <c r="CA47">
        <f>IF(Inputs!$B$27&lt;&gt;"Ready","PENDING INPUTS",IF(BW47&lt;=0,99,1+IF(AND(K47&gt;0,OR(Inputs!C14&gt;Inputs!C22,AND(Inputs!C14=Inputs!C22,0&lt;8))),1,0)+IF(AND(S47&gt;0,OR(Inputs!C15&gt;Inputs!C22,AND(Inputs!C15=Inputs!C22,1&lt;8))),1,0)+IF(AND(AA47&gt;0,OR(Inputs!C16&gt;Inputs!C22,AND(Inputs!C16=Inputs!C22,2&lt;8))),1,0)+IF(AND(AI47&gt;0,OR(Inputs!C17&gt;Inputs!C22,AND(Inputs!C17=Inputs!C22,3&lt;8))),1,0)+IF(AND(AQ47&gt;0,OR(Inputs!C18&gt;Inputs!C22,AND(Inputs!C18=Inputs!C22,4&lt;8))),1,0)+IF(AND(AY47&gt;0,OR(Inputs!C19&gt;Inputs!C22,AND(Inputs!C19=Inputs!C22,5&lt;8))),1,0)+IF(AND(BG47&gt;0,OR(Inputs!C20&gt;Inputs!C22,AND(Inputs!C20=Inputs!C22,6&lt;8))),1,0)+IF(AND(BO47&gt;0,OR(Inputs!C21&gt;Inputs!C22,AND(Inputs!C21=Inputs!C22,7&lt;8))),1,0)+IF(AND(CE47&gt;0,OR(Inputs!C23&gt;Inputs!C22,AND(Inputs!C23=Inputs!C22,9&lt;8))),1,0)))</f>
        <v>99</v>
      </c>
      <c r="CB47" s="3">
        <f>IF(Inputs!$B$27&lt;&gt;"Ready","PENDING INPUTS",IF(A47&gt;Inputs!$B$6,0,MIN(MAX(0,(BW47+BX47+BY47)-BZ47),MAX(0,C47-D47-(IF(O47&lt;CA47,K47+L47+M47-N47,0)+IF(W47&lt;CA47,S47+T47+U47-V47,0)+IF(AE47&lt;CA47,AA47+AB47+AC47-AD47,0)+IF(AM47&lt;CA47,AI47+AJ47+AK47-AL47,0)+IF(AU47&lt;CA47,AQ47+AR47+AS47-AT47,0)+IF(BC47&lt;CA47,AY47+AZ47+BA47-BB47,0)+IF(BK47&lt;CA47,BG47+BH47+BI47-BJ47,0)+IF(BS47&lt;CA47,BO47+BP47+BQ47-BR47,0)+IF(CA47&lt;CA47,BW47+BX47+BY47-BZ47,0)+IF(CI47&lt;CA47,CE47+CF47+CG47-CH47,0))))))</f>
        <v>0</v>
      </c>
      <c r="CC47" s="3">
        <f>IF(Inputs!$B$27&lt;&gt;"Ready","PENDING INPUTS",MIN((BW47+BX47+BY47),IF(D47&gt;C47,IF(D47=0,0,BZ47*C47/D47),BZ47+CB47)))</f>
        <v>0</v>
      </c>
      <c r="CD47" s="3">
        <f>IF(Inputs!$B$27&lt;&gt;"Ready","PENDING INPUTS",MAX(0,(BW47+BX47+BY47)-CC47))</f>
        <v>0</v>
      </c>
      <c r="CE47" s="3">
        <f>IF(Inputs!$B$27&lt;&gt;"Ready","PENDING INPUTS",CL46)</f>
        <v>0</v>
      </c>
      <c r="CF47" s="3">
        <f>IF(Inputs!$B$27&lt;&gt;"Ready","PENDING INPUTS",IF(A47&lt;=Inputs!$B$6,ROUND(CE47*Inputs!C23/12,2),0))</f>
        <v>0</v>
      </c>
      <c r="CG47" s="3">
        <f>IF(Inputs!$B$27&lt;&gt;"Ready","PENDING INPUTS",IF(AND(A47&lt;=Inputs!$B$6,CE47&gt;0),Inputs!G23,0))</f>
        <v>0</v>
      </c>
      <c r="CH47" s="3">
        <f>IF(Inputs!$B$27&lt;&gt;"Ready","PENDING INPUTS",IF(A47&gt;Inputs!$B$6,0,MIN((CE47+CF47+CG47),IF(Inputs!H23=1,Inputs!D23,MAX(Inputs!F23,ROUND(CE47*Inputs!E23+CF47+CG47,2))))))</f>
        <v>0</v>
      </c>
      <c r="CI47">
        <f>IF(Inputs!$B$27&lt;&gt;"Ready","PENDING INPUTS",IF(CE47&lt;=0,99,1+IF(AND(K47&gt;0,OR(Inputs!C14&gt;Inputs!C23,AND(Inputs!C14=Inputs!C23,0&lt;9))),1,0)+IF(AND(S47&gt;0,OR(Inputs!C15&gt;Inputs!C23,AND(Inputs!C15=Inputs!C23,1&lt;9))),1,0)+IF(AND(AA47&gt;0,OR(Inputs!C16&gt;Inputs!C23,AND(Inputs!C16=Inputs!C23,2&lt;9))),1,0)+IF(AND(AI47&gt;0,OR(Inputs!C17&gt;Inputs!C23,AND(Inputs!C17=Inputs!C23,3&lt;9))),1,0)+IF(AND(AQ47&gt;0,OR(Inputs!C18&gt;Inputs!C23,AND(Inputs!C18=Inputs!C23,4&lt;9))),1,0)+IF(AND(AY47&gt;0,OR(Inputs!C19&gt;Inputs!C23,AND(Inputs!C19=Inputs!C23,5&lt;9))),1,0)+IF(AND(BG47&gt;0,OR(Inputs!C20&gt;Inputs!C23,AND(Inputs!C20=Inputs!C23,6&lt;9))),1,0)+IF(AND(BO47&gt;0,OR(Inputs!C21&gt;Inputs!C23,AND(Inputs!C21=Inputs!C23,7&lt;9))),1,0)+IF(AND(BW47&gt;0,OR(Inputs!C22&gt;Inputs!C23,AND(Inputs!C22=Inputs!C23,8&lt;9))),1,0)))</f>
        <v>99</v>
      </c>
      <c r="CJ47" s="3">
        <f>IF(Inputs!$B$27&lt;&gt;"Ready","PENDING INPUTS",IF(A47&gt;Inputs!$B$6,0,MIN(MAX(0,(CE47+CF47+CG47)-CH47),MAX(0,C47-D47-(IF(O47&lt;CI47,K47+L47+M47-N47,0)+IF(W47&lt;CI47,S47+T47+U47-V47,0)+IF(AE47&lt;CI47,AA47+AB47+AC47-AD47,0)+IF(AM47&lt;CI47,AI47+AJ47+AK47-AL47,0)+IF(AU47&lt;CI47,AQ47+AR47+AS47-AT47,0)+IF(BC47&lt;CI47,AY47+AZ47+BA47-BB47,0)+IF(BK47&lt;CI47,BG47+BH47+BI47-BJ47,0)+IF(BS47&lt;CI47,BO47+BP47+BQ47-BR47,0)+IF(CA47&lt;CI47,BW47+BX47+BY47-BZ47,0)+IF(CI47&lt;CI47,CE47+CF47+CG47-CH47,0))))))</f>
        <v>0</v>
      </c>
      <c r="CK47" s="3">
        <f>IF(Inputs!$B$27&lt;&gt;"Ready","PENDING INPUTS",MIN((CE47+CF47+CG47),IF(D47&gt;C47,IF(D47=0,0,CH47*C47/D47),CH47+CJ47)))</f>
        <v>0</v>
      </c>
      <c r="CL47" s="3">
        <f>IF(Inputs!$B$27&lt;&gt;"Ready","PENDING INPUTS",MAX(0,(CE47+CF47+CG47)-CK47))</f>
        <v>0</v>
      </c>
    </row>
    <row r="48" spans="1:90" ht="27.95" customHeight="1" x14ac:dyDescent="0.25">
      <c r="A48">
        <v>44</v>
      </c>
      <c r="B48" s="13">
        <f>IF(Inputs!$B$27&lt;&gt;"Ready","PENDING INPUTS",EDATE(Inputs!$B$5,A48-1))</f>
        <v>47604</v>
      </c>
      <c r="C48" s="3">
        <f>IF(Inputs!$B$27&lt;&gt;"Ready","PENDING INPUTS",IF(A48&lt;=Inputs!$B$6,MAX(0,Inputs!$B$4+IF(A48=Inputs!$B$7,Inputs!$B$8,0)+IF(A48=Inputs!$B$9,Inputs!$B$10,0)),0))</f>
        <v>0</v>
      </c>
      <c r="D48" s="3">
        <f>IF(Inputs!$B$27&lt;&gt;"Ready","PENDING INPUTS",SUM(N48,V48,AD48,AL48,AT48,BB48,BJ48,BR48,BZ48,CH48))</f>
        <v>0</v>
      </c>
      <c r="E48" s="3">
        <f>IF(Inputs!$B$27&lt;&gt;"Ready","PENDING INPUTS",MAX(0,D48-C48))</f>
        <v>0</v>
      </c>
      <c r="F48" s="3">
        <f>IF(Inputs!$B$27&lt;&gt;"Ready","PENDING INPUTS",SUM(Q48,Y48,AG48,AO48,AW48,BE48,BM48,BU48,CC48,CK48))</f>
        <v>0</v>
      </c>
      <c r="G48" s="3">
        <f>IF(Inputs!$B$27&lt;&gt;"Ready","PENDING INPUTS",SUM(L48,T48,AB48,AJ48,AR48,AZ48,BH48,BP48,BX48,CF48))</f>
        <v>0</v>
      </c>
      <c r="H48" s="3">
        <f>IF(Inputs!$B$27&lt;&gt;"Ready","PENDING INPUTS",SUM(M48,U48,AC48,AK48,AS48,BA48,BI48,BQ48,BY48,CG48))</f>
        <v>0</v>
      </c>
      <c r="I48" s="3">
        <f>IF(Inputs!$B$27&lt;&gt;"Ready","PENDING INPUTS",SUM(R48,Z48,AH48,AP48,AX48,BF48,BN48,BV48,CD48,CL48))</f>
        <v>0</v>
      </c>
      <c r="J48" t="str">
        <f>IF(Inputs!$B$27&lt;&gt;"Ready","PENDING INPUTS",IF(A48&gt;Inputs!$B$6,"Beyond horizon",IF(E48&gt;0.005,"MINIMUM SHORTFALL",IF(I48&lt;0.005,"Paid off","In progress"))))</f>
        <v>Paid off</v>
      </c>
      <c r="K48" s="3">
        <f>IF(Inputs!$B$27&lt;&gt;"Ready","PENDING INPUTS",R47)</f>
        <v>0</v>
      </c>
      <c r="L48" s="3">
        <f>IF(Inputs!$B$27&lt;&gt;"Ready","PENDING INPUTS",IF(A48&lt;=Inputs!$B$6,ROUND(K48*Inputs!C14/12,2),0))</f>
        <v>0</v>
      </c>
      <c r="M48" s="3">
        <f>IF(Inputs!$B$27&lt;&gt;"Ready","PENDING INPUTS",IF(AND(A48&lt;=Inputs!$B$6,K48&gt;0),Inputs!G14,0))</f>
        <v>0</v>
      </c>
      <c r="N48" s="3">
        <f>IF(Inputs!$B$27&lt;&gt;"Ready","PENDING INPUTS",IF(A48&gt;Inputs!$B$6,0,MIN((K48+L48+M48),IF(Inputs!H14=1,Inputs!D14,MAX(Inputs!F14,ROUND(K48*Inputs!E14+L48+M48,2))))))</f>
        <v>0</v>
      </c>
      <c r="O48">
        <f>IF(Inputs!$B$27&lt;&gt;"Ready","PENDING INPUTS",IF(K48&lt;=0,99,1+IF(AND(S48&gt;0,OR(Inputs!C15&gt;Inputs!C14,AND(Inputs!C15=Inputs!C14,1&lt;0))),1,0)+IF(AND(AA48&gt;0,OR(Inputs!C16&gt;Inputs!C14,AND(Inputs!C16=Inputs!C14,2&lt;0))),1,0)+IF(AND(AI48&gt;0,OR(Inputs!C17&gt;Inputs!C14,AND(Inputs!C17=Inputs!C14,3&lt;0))),1,0)+IF(AND(AQ48&gt;0,OR(Inputs!C18&gt;Inputs!C14,AND(Inputs!C18=Inputs!C14,4&lt;0))),1,0)+IF(AND(AY48&gt;0,OR(Inputs!C19&gt;Inputs!C14,AND(Inputs!C19=Inputs!C14,5&lt;0))),1,0)+IF(AND(BG48&gt;0,OR(Inputs!C20&gt;Inputs!C14,AND(Inputs!C20=Inputs!C14,6&lt;0))),1,0)+IF(AND(BO48&gt;0,OR(Inputs!C21&gt;Inputs!C14,AND(Inputs!C21=Inputs!C14,7&lt;0))),1,0)+IF(AND(BW48&gt;0,OR(Inputs!C22&gt;Inputs!C14,AND(Inputs!C22=Inputs!C14,8&lt;0))),1,0)+IF(AND(CE48&gt;0,OR(Inputs!C23&gt;Inputs!C14,AND(Inputs!C23=Inputs!C14,9&lt;0))),1,0)))</f>
        <v>99</v>
      </c>
      <c r="P48" s="3">
        <f>IF(Inputs!$B$27&lt;&gt;"Ready","PENDING INPUTS",IF(A48&gt;Inputs!$B$6,0,MIN(MAX(0,(K48+L48+M48)-N48),MAX(0,C48-D48-(IF(O48&lt;O48,K48+L48+M48-N48,0)+IF(W48&lt;O48,S48+T48+U48-V48,0)+IF(AE48&lt;O48,AA48+AB48+AC48-AD48,0)+IF(AM48&lt;O48,AI48+AJ48+AK48-AL48,0)+IF(AU48&lt;O48,AQ48+AR48+AS48-AT48,0)+IF(BC48&lt;O48,AY48+AZ48+BA48-BB48,0)+IF(BK48&lt;O48,BG48+BH48+BI48-BJ48,0)+IF(BS48&lt;O48,BO48+BP48+BQ48-BR48,0)+IF(CA48&lt;O48,BW48+BX48+BY48-BZ48,0)+IF(CI48&lt;O48,CE48+CF48+CG48-CH48,0))))))</f>
        <v>0</v>
      </c>
      <c r="Q48" s="3">
        <f>IF(Inputs!$B$27&lt;&gt;"Ready","PENDING INPUTS",MIN((K48+L48+M48),IF(D48&gt;C48,IF(D48=0,0,N48*C48/D48),N48+P48)))</f>
        <v>0</v>
      </c>
      <c r="R48" s="3">
        <f>IF(Inputs!$B$27&lt;&gt;"Ready","PENDING INPUTS",MAX(0,(K48+L48+M48)-Q48))</f>
        <v>0</v>
      </c>
      <c r="S48" s="3">
        <f>IF(Inputs!$B$27&lt;&gt;"Ready","PENDING INPUTS",Z47)</f>
        <v>0</v>
      </c>
      <c r="T48" s="3">
        <f>IF(Inputs!$B$27&lt;&gt;"Ready","PENDING INPUTS",IF(A48&lt;=Inputs!$B$6,ROUND(S48*Inputs!C15/12,2),0))</f>
        <v>0</v>
      </c>
      <c r="U48" s="3">
        <f>IF(Inputs!$B$27&lt;&gt;"Ready","PENDING INPUTS",IF(AND(A48&lt;=Inputs!$B$6,S48&gt;0),Inputs!G15,0))</f>
        <v>0</v>
      </c>
      <c r="V48" s="3">
        <f>IF(Inputs!$B$27&lt;&gt;"Ready","PENDING INPUTS",IF(A48&gt;Inputs!$B$6,0,MIN((S48+T48+U48),IF(Inputs!H15=1,Inputs!D15,MAX(Inputs!F15,ROUND(S48*Inputs!E15+T48+U48,2))))))</f>
        <v>0</v>
      </c>
      <c r="W48">
        <f>IF(Inputs!$B$27&lt;&gt;"Ready","PENDING INPUTS",IF(S48&lt;=0,99,1+IF(AND(K48&gt;0,OR(Inputs!C14&gt;Inputs!C15,AND(Inputs!C14=Inputs!C15,0&lt;1))),1,0)+IF(AND(AA48&gt;0,OR(Inputs!C16&gt;Inputs!C15,AND(Inputs!C16=Inputs!C15,2&lt;1))),1,0)+IF(AND(AI48&gt;0,OR(Inputs!C17&gt;Inputs!C15,AND(Inputs!C17=Inputs!C15,3&lt;1))),1,0)+IF(AND(AQ48&gt;0,OR(Inputs!C18&gt;Inputs!C15,AND(Inputs!C18=Inputs!C15,4&lt;1))),1,0)+IF(AND(AY48&gt;0,OR(Inputs!C19&gt;Inputs!C15,AND(Inputs!C19=Inputs!C15,5&lt;1))),1,0)+IF(AND(BG48&gt;0,OR(Inputs!C20&gt;Inputs!C15,AND(Inputs!C20=Inputs!C15,6&lt;1))),1,0)+IF(AND(BO48&gt;0,OR(Inputs!C21&gt;Inputs!C15,AND(Inputs!C21=Inputs!C15,7&lt;1))),1,0)+IF(AND(BW48&gt;0,OR(Inputs!C22&gt;Inputs!C15,AND(Inputs!C22=Inputs!C15,8&lt;1))),1,0)+IF(AND(CE48&gt;0,OR(Inputs!C23&gt;Inputs!C15,AND(Inputs!C23=Inputs!C15,9&lt;1))),1,0)))</f>
        <v>99</v>
      </c>
      <c r="X48" s="3">
        <f>IF(Inputs!$B$27&lt;&gt;"Ready","PENDING INPUTS",IF(A48&gt;Inputs!$B$6,0,MIN(MAX(0,(S48+T48+U48)-V48),MAX(0,C48-D48-(IF(O48&lt;W48,K48+L48+M48-N48,0)+IF(W48&lt;W48,S48+T48+U48-V48,0)+IF(AE48&lt;W48,AA48+AB48+AC48-AD48,0)+IF(AM48&lt;W48,AI48+AJ48+AK48-AL48,0)+IF(AU48&lt;W48,AQ48+AR48+AS48-AT48,0)+IF(BC48&lt;W48,AY48+AZ48+BA48-BB48,0)+IF(BK48&lt;W48,BG48+BH48+BI48-BJ48,0)+IF(BS48&lt;W48,BO48+BP48+BQ48-BR48,0)+IF(CA48&lt;W48,BW48+BX48+BY48-BZ48,0)+IF(CI48&lt;W48,CE48+CF48+CG48-CH48,0))))))</f>
        <v>0</v>
      </c>
      <c r="Y48" s="3">
        <f>IF(Inputs!$B$27&lt;&gt;"Ready","PENDING INPUTS",MIN((S48+T48+U48),IF(D48&gt;C48,IF(D48=0,0,V48*C48/D48),V48+X48)))</f>
        <v>0</v>
      </c>
      <c r="Z48" s="3">
        <f>IF(Inputs!$B$27&lt;&gt;"Ready","PENDING INPUTS",MAX(0,(S48+T48+U48)-Y48))</f>
        <v>0</v>
      </c>
      <c r="AA48" s="3">
        <f>IF(Inputs!$B$27&lt;&gt;"Ready","PENDING INPUTS",AH47)</f>
        <v>0</v>
      </c>
      <c r="AB48" s="3">
        <f>IF(Inputs!$B$27&lt;&gt;"Ready","PENDING INPUTS",IF(A48&lt;=Inputs!$B$6,ROUND(AA48*Inputs!C16/12,2),0))</f>
        <v>0</v>
      </c>
      <c r="AC48" s="3">
        <f>IF(Inputs!$B$27&lt;&gt;"Ready","PENDING INPUTS",IF(AND(A48&lt;=Inputs!$B$6,AA48&gt;0),Inputs!G16,0))</f>
        <v>0</v>
      </c>
      <c r="AD48" s="3">
        <f>IF(Inputs!$B$27&lt;&gt;"Ready","PENDING INPUTS",IF(A48&gt;Inputs!$B$6,0,MIN((AA48+AB48+AC48),IF(Inputs!H16=1,Inputs!D16,MAX(Inputs!F16,ROUND(AA48*Inputs!E16+AB48+AC48,2))))))</f>
        <v>0</v>
      </c>
      <c r="AE48">
        <f>IF(Inputs!$B$27&lt;&gt;"Ready","PENDING INPUTS",IF(AA48&lt;=0,99,1+IF(AND(K48&gt;0,OR(Inputs!C14&gt;Inputs!C16,AND(Inputs!C14=Inputs!C16,0&lt;2))),1,0)+IF(AND(S48&gt;0,OR(Inputs!C15&gt;Inputs!C16,AND(Inputs!C15=Inputs!C16,1&lt;2))),1,0)+IF(AND(AI48&gt;0,OR(Inputs!C17&gt;Inputs!C16,AND(Inputs!C17=Inputs!C16,3&lt;2))),1,0)+IF(AND(AQ48&gt;0,OR(Inputs!C18&gt;Inputs!C16,AND(Inputs!C18=Inputs!C16,4&lt;2))),1,0)+IF(AND(AY48&gt;0,OR(Inputs!C19&gt;Inputs!C16,AND(Inputs!C19=Inputs!C16,5&lt;2))),1,0)+IF(AND(BG48&gt;0,OR(Inputs!C20&gt;Inputs!C16,AND(Inputs!C20=Inputs!C16,6&lt;2))),1,0)+IF(AND(BO48&gt;0,OR(Inputs!C21&gt;Inputs!C16,AND(Inputs!C21=Inputs!C16,7&lt;2))),1,0)+IF(AND(BW48&gt;0,OR(Inputs!C22&gt;Inputs!C16,AND(Inputs!C22=Inputs!C16,8&lt;2))),1,0)+IF(AND(CE48&gt;0,OR(Inputs!C23&gt;Inputs!C16,AND(Inputs!C23=Inputs!C16,9&lt;2))),1,0)))</f>
        <v>99</v>
      </c>
      <c r="AF48" s="3">
        <f>IF(Inputs!$B$27&lt;&gt;"Ready","PENDING INPUTS",IF(A48&gt;Inputs!$B$6,0,MIN(MAX(0,(AA48+AB48+AC48)-AD48),MAX(0,C48-D48-(IF(O48&lt;AE48,K48+L48+M48-N48,0)+IF(W48&lt;AE48,S48+T48+U48-V48,0)+IF(AE48&lt;AE48,AA48+AB48+AC48-AD48,0)+IF(AM48&lt;AE48,AI48+AJ48+AK48-AL48,0)+IF(AU48&lt;AE48,AQ48+AR48+AS48-AT48,0)+IF(BC48&lt;AE48,AY48+AZ48+BA48-BB48,0)+IF(BK48&lt;AE48,BG48+BH48+BI48-BJ48,0)+IF(BS48&lt;AE48,BO48+BP48+BQ48-BR48,0)+IF(CA48&lt;AE48,BW48+BX48+BY48-BZ48,0)+IF(CI48&lt;AE48,CE48+CF48+CG48-CH48,0))))))</f>
        <v>0</v>
      </c>
      <c r="AG48" s="3">
        <f>IF(Inputs!$B$27&lt;&gt;"Ready","PENDING INPUTS",MIN((AA48+AB48+AC48),IF(D48&gt;C48,IF(D48=0,0,AD48*C48/D48),AD48+AF48)))</f>
        <v>0</v>
      </c>
      <c r="AH48" s="3">
        <f>IF(Inputs!$B$27&lt;&gt;"Ready","PENDING INPUTS",MAX(0,(AA48+AB48+AC48)-AG48))</f>
        <v>0</v>
      </c>
      <c r="AI48" s="3">
        <f>IF(Inputs!$B$27&lt;&gt;"Ready","PENDING INPUTS",AP47)</f>
        <v>0</v>
      </c>
      <c r="AJ48" s="3">
        <f>IF(Inputs!$B$27&lt;&gt;"Ready","PENDING INPUTS",IF(A48&lt;=Inputs!$B$6,ROUND(AI48*Inputs!C17/12,2),0))</f>
        <v>0</v>
      </c>
      <c r="AK48" s="3">
        <f>IF(Inputs!$B$27&lt;&gt;"Ready","PENDING INPUTS",IF(AND(A48&lt;=Inputs!$B$6,AI48&gt;0),Inputs!G17,0))</f>
        <v>0</v>
      </c>
      <c r="AL48" s="3">
        <f>IF(Inputs!$B$27&lt;&gt;"Ready","PENDING INPUTS",IF(A48&gt;Inputs!$B$6,0,MIN((AI48+AJ48+AK48),IF(Inputs!H17=1,Inputs!D17,MAX(Inputs!F17,ROUND(AI48*Inputs!E17+AJ48+AK48,2))))))</f>
        <v>0</v>
      </c>
      <c r="AM48">
        <f>IF(Inputs!$B$27&lt;&gt;"Ready","PENDING INPUTS",IF(AI48&lt;=0,99,1+IF(AND(K48&gt;0,OR(Inputs!C14&gt;Inputs!C17,AND(Inputs!C14=Inputs!C17,0&lt;3))),1,0)+IF(AND(S48&gt;0,OR(Inputs!C15&gt;Inputs!C17,AND(Inputs!C15=Inputs!C17,1&lt;3))),1,0)+IF(AND(AA48&gt;0,OR(Inputs!C16&gt;Inputs!C17,AND(Inputs!C16=Inputs!C17,2&lt;3))),1,0)+IF(AND(AQ48&gt;0,OR(Inputs!C18&gt;Inputs!C17,AND(Inputs!C18=Inputs!C17,4&lt;3))),1,0)+IF(AND(AY48&gt;0,OR(Inputs!C19&gt;Inputs!C17,AND(Inputs!C19=Inputs!C17,5&lt;3))),1,0)+IF(AND(BG48&gt;0,OR(Inputs!C20&gt;Inputs!C17,AND(Inputs!C20=Inputs!C17,6&lt;3))),1,0)+IF(AND(BO48&gt;0,OR(Inputs!C21&gt;Inputs!C17,AND(Inputs!C21=Inputs!C17,7&lt;3))),1,0)+IF(AND(BW48&gt;0,OR(Inputs!C22&gt;Inputs!C17,AND(Inputs!C22=Inputs!C17,8&lt;3))),1,0)+IF(AND(CE48&gt;0,OR(Inputs!C23&gt;Inputs!C17,AND(Inputs!C23=Inputs!C17,9&lt;3))),1,0)))</f>
        <v>99</v>
      </c>
      <c r="AN48" s="3">
        <f>IF(Inputs!$B$27&lt;&gt;"Ready","PENDING INPUTS",IF(A48&gt;Inputs!$B$6,0,MIN(MAX(0,(AI48+AJ48+AK48)-AL48),MAX(0,C48-D48-(IF(O48&lt;AM48,K48+L48+M48-N48,0)+IF(W48&lt;AM48,S48+T48+U48-V48,0)+IF(AE48&lt;AM48,AA48+AB48+AC48-AD48,0)+IF(AM48&lt;AM48,AI48+AJ48+AK48-AL48,0)+IF(AU48&lt;AM48,AQ48+AR48+AS48-AT48,0)+IF(BC48&lt;AM48,AY48+AZ48+BA48-BB48,0)+IF(BK48&lt;AM48,BG48+BH48+BI48-BJ48,0)+IF(BS48&lt;AM48,BO48+BP48+BQ48-BR48,0)+IF(CA48&lt;AM48,BW48+BX48+BY48-BZ48,0)+IF(CI48&lt;AM48,CE48+CF48+CG48-CH48,0))))))</f>
        <v>0</v>
      </c>
      <c r="AO48" s="3">
        <f>IF(Inputs!$B$27&lt;&gt;"Ready","PENDING INPUTS",MIN((AI48+AJ48+AK48),IF(D48&gt;C48,IF(D48=0,0,AL48*C48/D48),AL48+AN48)))</f>
        <v>0</v>
      </c>
      <c r="AP48" s="3">
        <f>IF(Inputs!$B$27&lt;&gt;"Ready","PENDING INPUTS",MAX(0,(AI48+AJ48+AK48)-AO48))</f>
        <v>0</v>
      </c>
      <c r="AQ48" s="3">
        <f>IF(Inputs!$B$27&lt;&gt;"Ready","PENDING INPUTS",AX47)</f>
        <v>0</v>
      </c>
      <c r="AR48" s="3">
        <f>IF(Inputs!$B$27&lt;&gt;"Ready","PENDING INPUTS",IF(A48&lt;=Inputs!$B$6,ROUND(AQ48*Inputs!C18/12,2),0))</f>
        <v>0</v>
      </c>
      <c r="AS48" s="3">
        <f>IF(Inputs!$B$27&lt;&gt;"Ready","PENDING INPUTS",IF(AND(A48&lt;=Inputs!$B$6,AQ48&gt;0),Inputs!G18,0))</f>
        <v>0</v>
      </c>
      <c r="AT48" s="3">
        <f>IF(Inputs!$B$27&lt;&gt;"Ready","PENDING INPUTS",IF(A48&gt;Inputs!$B$6,0,MIN((AQ48+AR48+AS48),IF(Inputs!H18=1,Inputs!D18,MAX(Inputs!F18,ROUND(AQ48*Inputs!E18+AR48+AS48,2))))))</f>
        <v>0</v>
      </c>
      <c r="AU48">
        <f>IF(Inputs!$B$27&lt;&gt;"Ready","PENDING INPUTS",IF(AQ48&lt;=0,99,1+IF(AND(K48&gt;0,OR(Inputs!C14&gt;Inputs!C18,AND(Inputs!C14=Inputs!C18,0&lt;4))),1,0)+IF(AND(S48&gt;0,OR(Inputs!C15&gt;Inputs!C18,AND(Inputs!C15=Inputs!C18,1&lt;4))),1,0)+IF(AND(AA48&gt;0,OR(Inputs!C16&gt;Inputs!C18,AND(Inputs!C16=Inputs!C18,2&lt;4))),1,0)+IF(AND(AI48&gt;0,OR(Inputs!C17&gt;Inputs!C18,AND(Inputs!C17=Inputs!C18,3&lt;4))),1,0)+IF(AND(AY48&gt;0,OR(Inputs!C19&gt;Inputs!C18,AND(Inputs!C19=Inputs!C18,5&lt;4))),1,0)+IF(AND(BG48&gt;0,OR(Inputs!C20&gt;Inputs!C18,AND(Inputs!C20=Inputs!C18,6&lt;4))),1,0)+IF(AND(BO48&gt;0,OR(Inputs!C21&gt;Inputs!C18,AND(Inputs!C21=Inputs!C18,7&lt;4))),1,0)+IF(AND(BW48&gt;0,OR(Inputs!C22&gt;Inputs!C18,AND(Inputs!C22=Inputs!C18,8&lt;4))),1,0)+IF(AND(CE48&gt;0,OR(Inputs!C23&gt;Inputs!C18,AND(Inputs!C23=Inputs!C18,9&lt;4))),1,0)))</f>
        <v>99</v>
      </c>
      <c r="AV48" s="3">
        <f>IF(Inputs!$B$27&lt;&gt;"Ready","PENDING INPUTS",IF(A48&gt;Inputs!$B$6,0,MIN(MAX(0,(AQ48+AR48+AS48)-AT48),MAX(0,C48-D48-(IF(O48&lt;AU48,K48+L48+M48-N48,0)+IF(W48&lt;AU48,S48+T48+U48-V48,0)+IF(AE48&lt;AU48,AA48+AB48+AC48-AD48,0)+IF(AM48&lt;AU48,AI48+AJ48+AK48-AL48,0)+IF(AU48&lt;AU48,AQ48+AR48+AS48-AT48,0)+IF(BC48&lt;AU48,AY48+AZ48+BA48-BB48,0)+IF(BK48&lt;AU48,BG48+BH48+BI48-BJ48,0)+IF(BS48&lt;AU48,BO48+BP48+BQ48-BR48,0)+IF(CA48&lt;AU48,BW48+BX48+BY48-BZ48,0)+IF(CI48&lt;AU48,CE48+CF48+CG48-CH48,0))))))</f>
        <v>0</v>
      </c>
      <c r="AW48" s="3">
        <f>IF(Inputs!$B$27&lt;&gt;"Ready","PENDING INPUTS",MIN((AQ48+AR48+AS48),IF(D48&gt;C48,IF(D48=0,0,AT48*C48/D48),AT48+AV48)))</f>
        <v>0</v>
      </c>
      <c r="AX48" s="3">
        <f>IF(Inputs!$B$27&lt;&gt;"Ready","PENDING INPUTS",MAX(0,(AQ48+AR48+AS48)-AW48))</f>
        <v>0</v>
      </c>
      <c r="AY48" s="3">
        <f>IF(Inputs!$B$27&lt;&gt;"Ready","PENDING INPUTS",BF47)</f>
        <v>0</v>
      </c>
      <c r="AZ48" s="3">
        <f>IF(Inputs!$B$27&lt;&gt;"Ready","PENDING INPUTS",IF(A48&lt;=Inputs!$B$6,ROUND(AY48*Inputs!C19/12,2),0))</f>
        <v>0</v>
      </c>
      <c r="BA48" s="3">
        <f>IF(Inputs!$B$27&lt;&gt;"Ready","PENDING INPUTS",IF(AND(A48&lt;=Inputs!$B$6,AY48&gt;0),Inputs!G19,0))</f>
        <v>0</v>
      </c>
      <c r="BB48" s="3">
        <f>IF(Inputs!$B$27&lt;&gt;"Ready","PENDING INPUTS",IF(A48&gt;Inputs!$B$6,0,MIN((AY48+AZ48+BA48),IF(Inputs!H19=1,Inputs!D19,MAX(Inputs!F19,ROUND(AY48*Inputs!E19+AZ48+BA48,2))))))</f>
        <v>0</v>
      </c>
      <c r="BC48">
        <f>IF(Inputs!$B$27&lt;&gt;"Ready","PENDING INPUTS",IF(AY48&lt;=0,99,1+IF(AND(K48&gt;0,OR(Inputs!C14&gt;Inputs!C19,AND(Inputs!C14=Inputs!C19,0&lt;5))),1,0)+IF(AND(S48&gt;0,OR(Inputs!C15&gt;Inputs!C19,AND(Inputs!C15=Inputs!C19,1&lt;5))),1,0)+IF(AND(AA48&gt;0,OR(Inputs!C16&gt;Inputs!C19,AND(Inputs!C16=Inputs!C19,2&lt;5))),1,0)+IF(AND(AI48&gt;0,OR(Inputs!C17&gt;Inputs!C19,AND(Inputs!C17=Inputs!C19,3&lt;5))),1,0)+IF(AND(AQ48&gt;0,OR(Inputs!C18&gt;Inputs!C19,AND(Inputs!C18=Inputs!C19,4&lt;5))),1,0)+IF(AND(BG48&gt;0,OR(Inputs!C20&gt;Inputs!C19,AND(Inputs!C20=Inputs!C19,6&lt;5))),1,0)+IF(AND(BO48&gt;0,OR(Inputs!C21&gt;Inputs!C19,AND(Inputs!C21=Inputs!C19,7&lt;5))),1,0)+IF(AND(BW48&gt;0,OR(Inputs!C22&gt;Inputs!C19,AND(Inputs!C22=Inputs!C19,8&lt;5))),1,0)+IF(AND(CE48&gt;0,OR(Inputs!C23&gt;Inputs!C19,AND(Inputs!C23=Inputs!C19,9&lt;5))),1,0)))</f>
        <v>99</v>
      </c>
      <c r="BD48" s="3">
        <f>IF(Inputs!$B$27&lt;&gt;"Ready","PENDING INPUTS",IF(A48&gt;Inputs!$B$6,0,MIN(MAX(0,(AY48+AZ48+BA48)-BB48),MAX(0,C48-D48-(IF(O48&lt;BC48,K48+L48+M48-N48,0)+IF(W48&lt;BC48,S48+T48+U48-V48,0)+IF(AE48&lt;BC48,AA48+AB48+AC48-AD48,0)+IF(AM48&lt;BC48,AI48+AJ48+AK48-AL48,0)+IF(AU48&lt;BC48,AQ48+AR48+AS48-AT48,0)+IF(BC48&lt;BC48,AY48+AZ48+BA48-BB48,0)+IF(BK48&lt;BC48,BG48+BH48+BI48-BJ48,0)+IF(BS48&lt;BC48,BO48+BP48+BQ48-BR48,0)+IF(CA48&lt;BC48,BW48+BX48+BY48-BZ48,0)+IF(CI48&lt;BC48,CE48+CF48+CG48-CH48,0))))))</f>
        <v>0</v>
      </c>
      <c r="BE48" s="3">
        <f>IF(Inputs!$B$27&lt;&gt;"Ready","PENDING INPUTS",MIN((AY48+AZ48+BA48),IF(D48&gt;C48,IF(D48=0,0,BB48*C48/D48),BB48+BD48)))</f>
        <v>0</v>
      </c>
      <c r="BF48" s="3">
        <f>IF(Inputs!$B$27&lt;&gt;"Ready","PENDING INPUTS",MAX(0,(AY48+AZ48+BA48)-BE48))</f>
        <v>0</v>
      </c>
      <c r="BG48" s="3">
        <f>IF(Inputs!$B$27&lt;&gt;"Ready","PENDING INPUTS",BN47)</f>
        <v>0</v>
      </c>
      <c r="BH48" s="3">
        <f>IF(Inputs!$B$27&lt;&gt;"Ready","PENDING INPUTS",IF(A48&lt;=Inputs!$B$6,ROUND(BG48*Inputs!C20/12,2),0))</f>
        <v>0</v>
      </c>
      <c r="BI48" s="3">
        <f>IF(Inputs!$B$27&lt;&gt;"Ready","PENDING INPUTS",IF(AND(A48&lt;=Inputs!$B$6,BG48&gt;0),Inputs!G20,0))</f>
        <v>0</v>
      </c>
      <c r="BJ48" s="3">
        <f>IF(Inputs!$B$27&lt;&gt;"Ready","PENDING INPUTS",IF(A48&gt;Inputs!$B$6,0,MIN((BG48+BH48+BI48),IF(Inputs!H20=1,Inputs!D20,MAX(Inputs!F20,ROUND(BG48*Inputs!E20+BH48+BI48,2))))))</f>
        <v>0</v>
      </c>
      <c r="BK48">
        <f>IF(Inputs!$B$27&lt;&gt;"Ready","PENDING INPUTS",IF(BG48&lt;=0,99,1+IF(AND(K48&gt;0,OR(Inputs!C14&gt;Inputs!C20,AND(Inputs!C14=Inputs!C20,0&lt;6))),1,0)+IF(AND(S48&gt;0,OR(Inputs!C15&gt;Inputs!C20,AND(Inputs!C15=Inputs!C20,1&lt;6))),1,0)+IF(AND(AA48&gt;0,OR(Inputs!C16&gt;Inputs!C20,AND(Inputs!C16=Inputs!C20,2&lt;6))),1,0)+IF(AND(AI48&gt;0,OR(Inputs!C17&gt;Inputs!C20,AND(Inputs!C17=Inputs!C20,3&lt;6))),1,0)+IF(AND(AQ48&gt;0,OR(Inputs!C18&gt;Inputs!C20,AND(Inputs!C18=Inputs!C20,4&lt;6))),1,0)+IF(AND(AY48&gt;0,OR(Inputs!C19&gt;Inputs!C20,AND(Inputs!C19=Inputs!C20,5&lt;6))),1,0)+IF(AND(BO48&gt;0,OR(Inputs!C21&gt;Inputs!C20,AND(Inputs!C21=Inputs!C20,7&lt;6))),1,0)+IF(AND(BW48&gt;0,OR(Inputs!C22&gt;Inputs!C20,AND(Inputs!C22=Inputs!C20,8&lt;6))),1,0)+IF(AND(CE48&gt;0,OR(Inputs!C23&gt;Inputs!C20,AND(Inputs!C23=Inputs!C20,9&lt;6))),1,0)))</f>
        <v>99</v>
      </c>
      <c r="BL48" s="3">
        <f>IF(Inputs!$B$27&lt;&gt;"Ready","PENDING INPUTS",IF(A48&gt;Inputs!$B$6,0,MIN(MAX(0,(BG48+BH48+BI48)-BJ48),MAX(0,C48-D48-(IF(O48&lt;BK48,K48+L48+M48-N48,0)+IF(W48&lt;BK48,S48+T48+U48-V48,0)+IF(AE48&lt;BK48,AA48+AB48+AC48-AD48,0)+IF(AM48&lt;BK48,AI48+AJ48+AK48-AL48,0)+IF(AU48&lt;BK48,AQ48+AR48+AS48-AT48,0)+IF(BC48&lt;BK48,AY48+AZ48+BA48-BB48,0)+IF(BK48&lt;BK48,BG48+BH48+BI48-BJ48,0)+IF(BS48&lt;BK48,BO48+BP48+BQ48-BR48,0)+IF(CA48&lt;BK48,BW48+BX48+BY48-BZ48,0)+IF(CI48&lt;BK48,CE48+CF48+CG48-CH48,0))))))</f>
        <v>0</v>
      </c>
      <c r="BM48" s="3">
        <f>IF(Inputs!$B$27&lt;&gt;"Ready","PENDING INPUTS",MIN((BG48+BH48+BI48),IF(D48&gt;C48,IF(D48=0,0,BJ48*C48/D48),BJ48+BL48)))</f>
        <v>0</v>
      </c>
      <c r="BN48" s="3">
        <f>IF(Inputs!$B$27&lt;&gt;"Ready","PENDING INPUTS",MAX(0,(BG48+BH48+BI48)-BM48))</f>
        <v>0</v>
      </c>
      <c r="BO48" s="3">
        <f>IF(Inputs!$B$27&lt;&gt;"Ready","PENDING INPUTS",BV47)</f>
        <v>0</v>
      </c>
      <c r="BP48" s="3">
        <f>IF(Inputs!$B$27&lt;&gt;"Ready","PENDING INPUTS",IF(A48&lt;=Inputs!$B$6,ROUND(BO48*Inputs!C21/12,2),0))</f>
        <v>0</v>
      </c>
      <c r="BQ48" s="3">
        <f>IF(Inputs!$B$27&lt;&gt;"Ready","PENDING INPUTS",IF(AND(A48&lt;=Inputs!$B$6,BO48&gt;0),Inputs!G21,0))</f>
        <v>0</v>
      </c>
      <c r="BR48" s="3">
        <f>IF(Inputs!$B$27&lt;&gt;"Ready","PENDING INPUTS",IF(A48&gt;Inputs!$B$6,0,MIN((BO48+BP48+BQ48),IF(Inputs!H21=1,Inputs!D21,MAX(Inputs!F21,ROUND(BO48*Inputs!E21+BP48+BQ48,2))))))</f>
        <v>0</v>
      </c>
      <c r="BS48">
        <f>IF(Inputs!$B$27&lt;&gt;"Ready","PENDING INPUTS",IF(BO48&lt;=0,99,1+IF(AND(K48&gt;0,OR(Inputs!C14&gt;Inputs!C21,AND(Inputs!C14=Inputs!C21,0&lt;7))),1,0)+IF(AND(S48&gt;0,OR(Inputs!C15&gt;Inputs!C21,AND(Inputs!C15=Inputs!C21,1&lt;7))),1,0)+IF(AND(AA48&gt;0,OR(Inputs!C16&gt;Inputs!C21,AND(Inputs!C16=Inputs!C21,2&lt;7))),1,0)+IF(AND(AI48&gt;0,OR(Inputs!C17&gt;Inputs!C21,AND(Inputs!C17=Inputs!C21,3&lt;7))),1,0)+IF(AND(AQ48&gt;0,OR(Inputs!C18&gt;Inputs!C21,AND(Inputs!C18=Inputs!C21,4&lt;7))),1,0)+IF(AND(AY48&gt;0,OR(Inputs!C19&gt;Inputs!C21,AND(Inputs!C19=Inputs!C21,5&lt;7))),1,0)+IF(AND(BG48&gt;0,OR(Inputs!C20&gt;Inputs!C21,AND(Inputs!C20=Inputs!C21,6&lt;7))),1,0)+IF(AND(BW48&gt;0,OR(Inputs!C22&gt;Inputs!C21,AND(Inputs!C22=Inputs!C21,8&lt;7))),1,0)+IF(AND(CE48&gt;0,OR(Inputs!C23&gt;Inputs!C21,AND(Inputs!C23=Inputs!C21,9&lt;7))),1,0)))</f>
        <v>99</v>
      </c>
      <c r="BT48" s="3">
        <f>IF(Inputs!$B$27&lt;&gt;"Ready","PENDING INPUTS",IF(A48&gt;Inputs!$B$6,0,MIN(MAX(0,(BO48+BP48+BQ48)-BR48),MAX(0,C48-D48-(IF(O48&lt;BS48,K48+L48+M48-N48,0)+IF(W48&lt;BS48,S48+T48+U48-V48,0)+IF(AE48&lt;BS48,AA48+AB48+AC48-AD48,0)+IF(AM48&lt;BS48,AI48+AJ48+AK48-AL48,0)+IF(AU48&lt;BS48,AQ48+AR48+AS48-AT48,0)+IF(BC48&lt;BS48,AY48+AZ48+BA48-BB48,0)+IF(BK48&lt;BS48,BG48+BH48+BI48-BJ48,0)+IF(BS48&lt;BS48,BO48+BP48+BQ48-BR48,0)+IF(CA48&lt;BS48,BW48+BX48+BY48-BZ48,0)+IF(CI48&lt;BS48,CE48+CF48+CG48-CH48,0))))))</f>
        <v>0</v>
      </c>
      <c r="BU48" s="3">
        <f>IF(Inputs!$B$27&lt;&gt;"Ready","PENDING INPUTS",MIN((BO48+BP48+BQ48),IF(D48&gt;C48,IF(D48=0,0,BR48*C48/D48),BR48+BT48)))</f>
        <v>0</v>
      </c>
      <c r="BV48" s="3">
        <f>IF(Inputs!$B$27&lt;&gt;"Ready","PENDING INPUTS",MAX(0,(BO48+BP48+BQ48)-BU48))</f>
        <v>0</v>
      </c>
      <c r="BW48" s="3">
        <f>IF(Inputs!$B$27&lt;&gt;"Ready","PENDING INPUTS",CD47)</f>
        <v>0</v>
      </c>
      <c r="BX48" s="3">
        <f>IF(Inputs!$B$27&lt;&gt;"Ready","PENDING INPUTS",IF(A48&lt;=Inputs!$B$6,ROUND(BW48*Inputs!C22/12,2),0))</f>
        <v>0</v>
      </c>
      <c r="BY48" s="3">
        <f>IF(Inputs!$B$27&lt;&gt;"Ready","PENDING INPUTS",IF(AND(A48&lt;=Inputs!$B$6,BW48&gt;0),Inputs!G22,0))</f>
        <v>0</v>
      </c>
      <c r="BZ48" s="3">
        <f>IF(Inputs!$B$27&lt;&gt;"Ready","PENDING INPUTS",IF(A48&gt;Inputs!$B$6,0,MIN((BW48+BX48+BY48),IF(Inputs!H22=1,Inputs!D22,MAX(Inputs!F22,ROUND(BW48*Inputs!E22+BX48+BY48,2))))))</f>
        <v>0</v>
      </c>
      <c r="CA48">
        <f>IF(Inputs!$B$27&lt;&gt;"Ready","PENDING INPUTS",IF(BW48&lt;=0,99,1+IF(AND(K48&gt;0,OR(Inputs!C14&gt;Inputs!C22,AND(Inputs!C14=Inputs!C22,0&lt;8))),1,0)+IF(AND(S48&gt;0,OR(Inputs!C15&gt;Inputs!C22,AND(Inputs!C15=Inputs!C22,1&lt;8))),1,0)+IF(AND(AA48&gt;0,OR(Inputs!C16&gt;Inputs!C22,AND(Inputs!C16=Inputs!C22,2&lt;8))),1,0)+IF(AND(AI48&gt;0,OR(Inputs!C17&gt;Inputs!C22,AND(Inputs!C17=Inputs!C22,3&lt;8))),1,0)+IF(AND(AQ48&gt;0,OR(Inputs!C18&gt;Inputs!C22,AND(Inputs!C18=Inputs!C22,4&lt;8))),1,0)+IF(AND(AY48&gt;0,OR(Inputs!C19&gt;Inputs!C22,AND(Inputs!C19=Inputs!C22,5&lt;8))),1,0)+IF(AND(BG48&gt;0,OR(Inputs!C20&gt;Inputs!C22,AND(Inputs!C20=Inputs!C22,6&lt;8))),1,0)+IF(AND(BO48&gt;0,OR(Inputs!C21&gt;Inputs!C22,AND(Inputs!C21=Inputs!C22,7&lt;8))),1,0)+IF(AND(CE48&gt;0,OR(Inputs!C23&gt;Inputs!C22,AND(Inputs!C23=Inputs!C22,9&lt;8))),1,0)))</f>
        <v>99</v>
      </c>
      <c r="CB48" s="3">
        <f>IF(Inputs!$B$27&lt;&gt;"Ready","PENDING INPUTS",IF(A48&gt;Inputs!$B$6,0,MIN(MAX(0,(BW48+BX48+BY48)-BZ48),MAX(0,C48-D48-(IF(O48&lt;CA48,K48+L48+M48-N48,0)+IF(W48&lt;CA48,S48+T48+U48-V48,0)+IF(AE48&lt;CA48,AA48+AB48+AC48-AD48,0)+IF(AM48&lt;CA48,AI48+AJ48+AK48-AL48,0)+IF(AU48&lt;CA48,AQ48+AR48+AS48-AT48,0)+IF(BC48&lt;CA48,AY48+AZ48+BA48-BB48,0)+IF(BK48&lt;CA48,BG48+BH48+BI48-BJ48,0)+IF(BS48&lt;CA48,BO48+BP48+BQ48-BR48,0)+IF(CA48&lt;CA48,BW48+BX48+BY48-BZ48,0)+IF(CI48&lt;CA48,CE48+CF48+CG48-CH48,0))))))</f>
        <v>0</v>
      </c>
      <c r="CC48" s="3">
        <f>IF(Inputs!$B$27&lt;&gt;"Ready","PENDING INPUTS",MIN((BW48+BX48+BY48),IF(D48&gt;C48,IF(D48=0,0,BZ48*C48/D48),BZ48+CB48)))</f>
        <v>0</v>
      </c>
      <c r="CD48" s="3">
        <f>IF(Inputs!$B$27&lt;&gt;"Ready","PENDING INPUTS",MAX(0,(BW48+BX48+BY48)-CC48))</f>
        <v>0</v>
      </c>
      <c r="CE48" s="3">
        <f>IF(Inputs!$B$27&lt;&gt;"Ready","PENDING INPUTS",CL47)</f>
        <v>0</v>
      </c>
      <c r="CF48" s="3">
        <f>IF(Inputs!$B$27&lt;&gt;"Ready","PENDING INPUTS",IF(A48&lt;=Inputs!$B$6,ROUND(CE48*Inputs!C23/12,2),0))</f>
        <v>0</v>
      </c>
      <c r="CG48" s="3">
        <f>IF(Inputs!$B$27&lt;&gt;"Ready","PENDING INPUTS",IF(AND(A48&lt;=Inputs!$B$6,CE48&gt;0),Inputs!G23,0))</f>
        <v>0</v>
      </c>
      <c r="CH48" s="3">
        <f>IF(Inputs!$B$27&lt;&gt;"Ready","PENDING INPUTS",IF(A48&gt;Inputs!$B$6,0,MIN((CE48+CF48+CG48),IF(Inputs!H23=1,Inputs!D23,MAX(Inputs!F23,ROUND(CE48*Inputs!E23+CF48+CG48,2))))))</f>
        <v>0</v>
      </c>
      <c r="CI48">
        <f>IF(Inputs!$B$27&lt;&gt;"Ready","PENDING INPUTS",IF(CE48&lt;=0,99,1+IF(AND(K48&gt;0,OR(Inputs!C14&gt;Inputs!C23,AND(Inputs!C14=Inputs!C23,0&lt;9))),1,0)+IF(AND(S48&gt;0,OR(Inputs!C15&gt;Inputs!C23,AND(Inputs!C15=Inputs!C23,1&lt;9))),1,0)+IF(AND(AA48&gt;0,OR(Inputs!C16&gt;Inputs!C23,AND(Inputs!C16=Inputs!C23,2&lt;9))),1,0)+IF(AND(AI48&gt;0,OR(Inputs!C17&gt;Inputs!C23,AND(Inputs!C17=Inputs!C23,3&lt;9))),1,0)+IF(AND(AQ48&gt;0,OR(Inputs!C18&gt;Inputs!C23,AND(Inputs!C18=Inputs!C23,4&lt;9))),1,0)+IF(AND(AY48&gt;0,OR(Inputs!C19&gt;Inputs!C23,AND(Inputs!C19=Inputs!C23,5&lt;9))),1,0)+IF(AND(BG48&gt;0,OR(Inputs!C20&gt;Inputs!C23,AND(Inputs!C20=Inputs!C23,6&lt;9))),1,0)+IF(AND(BO48&gt;0,OR(Inputs!C21&gt;Inputs!C23,AND(Inputs!C21=Inputs!C23,7&lt;9))),1,0)+IF(AND(BW48&gt;0,OR(Inputs!C22&gt;Inputs!C23,AND(Inputs!C22=Inputs!C23,8&lt;9))),1,0)))</f>
        <v>99</v>
      </c>
      <c r="CJ48" s="3">
        <f>IF(Inputs!$B$27&lt;&gt;"Ready","PENDING INPUTS",IF(A48&gt;Inputs!$B$6,0,MIN(MAX(0,(CE48+CF48+CG48)-CH48),MAX(0,C48-D48-(IF(O48&lt;CI48,K48+L48+M48-N48,0)+IF(W48&lt;CI48,S48+T48+U48-V48,0)+IF(AE48&lt;CI48,AA48+AB48+AC48-AD48,0)+IF(AM48&lt;CI48,AI48+AJ48+AK48-AL48,0)+IF(AU48&lt;CI48,AQ48+AR48+AS48-AT48,0)+IF(BC48&lt;CI48,AY48+AZ48+BA48-BB48,0)+IF(BK48&lt;CI48,BG48+BH48+BI48-BJ48,0)+IF(BS48&lt;CI48,BO48+BP48+BQ48-BR48,0)+IF(CA48&lt;CI48,BW48+BX48+BY48-BZ48,0)+IF(CI48&lt;CI48,CE48+CF48+CG48-CH48,0))))))</f>
        <v>0</v>
      </c>
      <c r="CK48" s="3">
        <f>IF(Inputs!$B$27&lt;&gt;"Ready","PENDING INPUTS",MIN((CE48+CF48+CG48),IF(D48&gt;C48,IF(D48=0,0,CH48*C48/D48),CH48+CJ48)))</f>
        <v>0</v>
      </c>
      <c r="CL48" s="3">
        <f>IF(Inputs!$B$27&lt;&gt;"Ready","PENDING INPUTS",MAX(0,(CE48+CF48+CG48)-CK48))</f>
        <v>0</v>
      </c>
    </row>
    <row r="49" spans="1:90" ht="27.95" customHeight="1" x14ac:dyDescent="0.25">
      <c r="A49">
        <v>45</v>
      </c>
      <c r="B49" s="13">
        <f>IF(Inputs!$B$27&lt;&gt;"Ready","PENDING INPUTS",EDATE(Inputs!$B$5,A49-1))</f>
        <v>47635</v>
      </c>
      <c r="C49" s="3">
        <f>IF(Inputs!$B$27&lt;&gt;"Ready","PENDING INPUTS",IF(A49&lt;=Inputs!$B$6,MAX(0,Inputs!$B$4+IF(A49=Inputs!$B$7,Inputs!$B$8,0)+IF(A49=Inputs!$B$9,Inputs!$B$10,0)),0))</f>
        <v>0</v>
      </c>
      <c r="D49" s="3">
        <f>IF(Inputs!$B$27&lt;&gt;"Ready","PENDING INPUTS",SUM(N49,V49,AD49,AL49,AT49,BB49,BJ49,BR49,BZ49,CH49))</f>
        <v>0</v>
      </c>
      <c r="E49" s="3">
        <f>IF(Inputs!$B$27&lt;&gt;"Ready","PENDING INPUTS",MAX(0,D49-C49))</f>
        <v>0</v>
      </c>
      <c r="F49" s="3">
        <f>IF(Inputs!$B$27&lt;&gt;"Ready","PENDING INPUTS",SUM(Q49,Y49,AG49,AO49,AW49,BE49,BM49,BU49,CC49,CK49))</f>
        <v>0</v>
      </c>
      <c r="G49" s="3">
        <f>IF(Inputs!$B$27&lt;&gt;"Ready","PENDING INPUTS",SUM(L49,T49,AB49,AJ49,AR49,AZ49,BH49,BP49,BX49,CF49))</f>
        <v>0</v>
      </c>
      <c r="H49" s="3">
        <f>IF(Inputs!$B$27&lt;&gt;"Ready","PENDING INPUTS",SUM(M49,U49,AC49,AK49,AS49,BA49,BI49,BQ49,BY49,CG49))</f>
        <v>0</v>
      </c>
      <c r="I49" s="3">
        <f>IF(Inputs!$B$27&lt;&gt;"Ready","PENDING INPUTS",SUM(R49,Z49,AH49,AP49,AX49,BF49,BN49,BV49,CD49,CL49))</f>
        <v>0</v>
      </c>
      <c r="J49" t="str">
        <f>IF(Inputs!$B$27&lt;&gt;"Ready","PENDING INPUTS",IF(A49&gt;Inputs!$B$6,"Beyond horizon",IF(E49&gt;0.005,"MINIMUM SHORTFALL",IF(I49&lt;0.005,"Paid off","In progress"))))</f>
        <v>Paid off</v>
      </c>
      <c r="K49" s="3">
        <f>IF(Inputs!$B$27&lt;&gt;"Ready","PENDING INPUTS",R48)</f>
        <v>0</v>
      </c>
      <c r="L49" s="3">
        <f>IF(Inputs!$B$27&lt;&gt;"Ready","PENDING INPUTS",IF(A49&lt;=Inputs!$B$6,ROUND(K49*Inputs!C14/12,2),0))</f>
        <v>0</v>
      </c>
      <c r="M49" s="3">
        <f>IF(Inputs!$B$27&lt;&gt;"Ready","PENDING INPUTS",IF(AND(A49&lt;=Inputs!$B$6,K49&gt;0),Inputs!G14,0))</f>
        <v>0</v>
      </c>
      <c r="N49" s="3">
        <f>IF(Inputs!$B$27&lt;&gt;"Ready","PENDING INPUTS",IF(A49&gt;Inputs!$B$6,0,MIN((K49+L49+M49),IF(Inputs!H14=1,Inputs!D14,MAX(Inputs!F14,ROUND(K49*Inputs!E14+L49+M49,2))))))</f>
        <v>0</v>
      </c>
      <c r="O49">
        <f>IF(Inputs!$B$27&lt;&gt;"Ready","PENDING INPUTS",IF(K49&lt;=0,99,1+IF(AND(S49&gt;0,OR(Inputs!C15&gt;Inputs!C14,AND(Inputs!C15=Inputs!C14,1&lt;0))),1,0)+IF(AND(AA49&gt;0,OR(Inputs!C16&gt;Inputs!C14,AND(Inputs!C16=Inputs!C14,2&lt;0))),1,0)+IF(AND(AI49&gt;0,OR(Inputs!C17&gt;Inputs!C14,AND(Inputs!C17=Inputs!C14,3&lt;0))),1,0)+IF(AND(AQ49&gt;0,OR(Inputs!C18&gt;Inputs!C14,AND(Inputs!C18=Inputs!C14,4&lt;0))),1,0)+IF(AND(AY49&gt;0,OR(Inputs!C19&gt;Inputs!C14,AND(Inputs!C19=Inputs!C14,5&lt;0))),1,0)+IF(AND(BG49&gt;0,OR(Inputs!C20&gt;Inputs!C14,AND(Inputs!C20=Inputs!C14,6&lt;0))),1,0)+IF(AND(BO49&gt;0,OR(Inputs!C21&gt;Inputs!C14,AND(Inputs!C21=Inputs!C14,7&lt;0))),1,0)+IF(AND(BW49&gt;0,OR(Inputs!C22&gt;Inputs!C14,AND(Inputs!C22=Inputs!C14,8&lt;0))),1,0)+IF(AND(CE49&gt;0,OR(Inputs!C23&gt;Inputs!C14,AND(Inputs!C23=Inputs!C14,9&lt;0))),1,0)))</f>
        <v>99</v>
      </c>
      <c r="P49" s="3">
        <f>IF(Inputs!$B$27&lt;&gt;"Ready","PENDING INPUTS",IF(A49&gt;Inputs!$B$6,0,MIN(MAX(0,(K49+L49+M49)-N49),MAX(0,C49-D49-(IF(O49&lt;O49,K49+L49+M49-N49,0)+IF(W49&lt;O49,S49+T49+U49-V49,0)+IF(AE49&lt;O49,AA49+AB49+AC49-AD49,0)+IF(AM49&lt;O49,AI49+AJ49+AK49-AL49,0)+IF(AU49&lt;O49,AQ49+AR49+AS49-AT49,0)+IF(BC49&lt;O49,AY49+AZ49+BA49-BB49,0)+IF(BK49&lt;O49,BG49+BH49+BI49-BJ49,0)+IF(BS49&lt;O49,BO49+BP49+BQ49-BR49,0)+IF(CA49&lt;O49,BW49+BX49+BY49-BZ49,0)+IF(CI49&lt;O49,CE49+CF49+CG49-CH49,0))))))</f>
        <v>0</v>
      </c>
      <c r="Q49" s="3">
        <f>IF(Inputs!$B$27&lt;&gt;"Ready","PENDING INPUTS",MIN((K49+L49+M49),IF(D49&gt;C49,IF(D49=0,0,N49*C49/D49),N49+P49)))</f>
        <v>0</v>
      </c>
      <c r="R49" s="3">
        <f>IF(Inputs!$B$27&lt;&gt;"Ready","PENDING INPUTS",MAX(0,(K49+L49+M49)-Q49))</f>
        <v>0</v>
      </c>
      <c r="S49" s="3">
        <f>IF(Inputs!$B$27&lt;&gt;"Ready","PENDING INPUTS",Z48)</f>
        <v>0</v>
      </c>
      <c r="T49" s="3">
        <f>IF(Inputs!$B$27&lt;&gt;"Ready","PENDING INPUTS",IF(A49&lt;=Inputs!$B$6,ROUND(S49*Inputs!C15/12,2),0))</f>
        <v>0</v>
      </c>
      <c r="U49" s="3">
        <f>IF(Inputs!$B$27&lt;&gt;"Ready","PENDING INPUTS",IF(AND(A49&lt;=Inputs!$B$6,S49&gt;0),Inputs!G15,0))</f>
        <v>0</v>
      </c>
      <c r="V49" s="3">
        <f>IF(Inputs!$B$27&lt;&gt;"Ready","PENDING INPUTS",IF(A49&gt;Inputs!$B$6,0,MIN((S49+T49+U49),IF(Inputs!H15=1,Inputs!D15,MAX(Inputs!F15,ROUND(S49*Inputs!E15+T49+U49,2))))))</f>
        <v>0</v>
      </c>
      <c r="W49">
        <f>IF(Inputs!$B$27&lt;&gt;"Ready","PENDING INPUTS",IF(S49&lt;=0,99,1+IF(AND(K49&gt;0,OR(Inputs!C14&gt;Inputs!C15,AND(Inputs!C14=Inputs!C15,0&lt;1))),1,0)+IF(AND(AA49&gt;0,OR(Inputs!C16&gt;Inputs!C15,AND(Inputs!C16=Inputs!C15,2&lt;1))),1,0)+IF(AND(AI49&gt;0,OR(Inputs!C17&gt;Inputs!C15,AND(Inputs!C17=Inputs!C15,3&lt;1))),1,0)+IF(AND(AQ49&gt;0,OR(Inputs!C18&gt;Inputs!C15,AND(Inputs!C18=Inputs!C15,4&lt;1))),1,0)+IF(AND(AY49&gt;0,OR(Inputs!C19&gt;Inputs!C15,AND(Inputs!C19=Inputs!C15,5&lt;1))),1,0)+IF(AND(BG49&gt;0,OR(Inputs!C20&gt;Inputs!C15,AND(Inputs!C20=Inputs!C15,6&lt;1))),1,0)+IF(AND(BO49&gt;0,OR(Inputs!C21&gt;Inputs!C15,AND(Inputs!C21=Inputs!C15,7&lt;1))),1,0)+IF(AND(BW49&gt;0,OR(Inputs!C22&gt;Inputs!C15,AND(Inputs!C22=Inputs!C15,8&lt;1))),1,0)+IF(AND(CE49&gt;0,OR(Inputs!C23&gt;Inputs!C15,AND(Inputs!C23=Inputs!C15,9&lt;1))),1,0)))</f>
        <v>99</v>
      </c>
      <c r="X49" s="3">
        <f>IF(Inputs!$B$27&lt;&gt;"Ready","PENDING INPUTS",IF(A49&gt;Inputs!$B$6,0,MIN(MAX(0,(S49+T49+U49)-V49),MAX(0,C49-D49-(IF(O49&lt;W49,K49+L49+M49-N49,0)+IF(W49&lt;W49,S49+T49+U49-V49,0)+IF(AE49&lt;W49,AA49+AB49+AC49-AD49,0)+IF(AM49&lt;W49,AI49+AJ49+AK49-AL49,0)+IF(AU49&lt;W49,AQ49+AR49+AS49-AT49,0)+IF(BC49&lt;W49,AY49+AZ49+BA49-BB49,0)+IF(BK49&lt;W49,BG49+BH49+BI49-BJ49,0)+IF(BS49&lt;W49,BO49+BP49+BQ49-BR49,0)+IF(CA49&lt;W49,BW49+BX49+BY49-BZ49,0)+IF(CI49&lt;W49,CE49+CF49+CG49-CH49,0))))))</f>
        <v>0</v>
      </c>
      <c r="Y49" s="3">
        <f>IF(Inputs!$B$27&lt;&gt;"Ready","PENDING INPUTS",MIN((S49+T49+U49),IF(D49&gt;C49,IF(D49=0,0,V49*C49/D49),V49+X49)))</f>
        <v>0</v>
      </c>
      <c r="Z49" s="3">
        <f>IF(Inputs!$B$27&lt;&gt;"Ready","PENDING INPUTS",MAX(0,(S49+T49+U49)-Y49))</f>
        <v>0</v>
      </c>
      <c r="AA49" s="3">
        <f>IF(Inputs!$B$27&lt;&gt;"Ready","PENDING INPUTS",AH48)</f>
        <v>0</v>
      </c>
      <c r="AB49" s="3">
        <f>IF(Inputs!$B$27&lt;&gt;"Ready","PENDING INPUTS",IF(A49&lt;=Inputs!$B$6,ROUND(AA49*Inputs!C16/12,2),0))</f>
        <v>0</v>
      </c>
      <c r="AC49" s="3">
        <f>IF(Inputs!$B$27&lt;&gt;"Ready","PENDING INPUTS",IF(AND(A49&lt;=Inputs!$B$6,AA49&gt;0),Inputs!G16,0))</f>
        <v>0</v>
      </c>
      <c r="AD49" s="3">
        <f>IF(Inputs!$B$27&lt;&gt;"Ready","PENDING INPUTS",IF(A49&gt;Inputs!$B$6,0,MIN((AA49+AB49+AC49),IF(Inputs!H16=1,Inputs!D16,MAX(Inputs!F16,ROUND(AA49*Inputs!E16+AB49+AC49,2))))))</f>
        <v>0</v>
      </c>
      <c r="AE49">
        <f>IF(Inputs!$B$27&lt;&gt;"Ready","PENDING INPUTS",IF(AA49&lt;=0,99,1+IF(AND(K49&gt;0,OR(Inputs!C14&gt;Inputs!C16,AND(Inputs!C14=Inputs!C16,0&lt;2))),1,0)+IF(AND(S49&gt;0,OR(Inputs!C15&gt;Inputs!C16,AND(Inputs!C15=Inputs!C16,1&lt;2))),1,0)+IF(AND(AI49&gt;0,OR(Inputs!C17&gt;Inputs!C16,AND(Inputs!C17=Inputs!C16,3&lt;2))),1,0)+IF(AND(AQ49&gt;0,OR(Inputs!C18&gt;Inputs!C16,AND(Inputs!C18=Inputs!C16,4&lt;2))),1,0)+IF(AND(AY49&gt;0,OR(Inputs!C19&gt;Inputs!C16,AND(Inputs!C19=Inputs!C16,5&lt;2))),1,0)+IF(AND(BG49&gt;0,OR(Inputs!C20&gt;Inputs!C16,AND(Inputs!C20=Inputs!C16,6&lt;2))),1,0)+IF(AND(BO49&gt;0,OR(Inputs!C21&gt;Inputs!C16,AND(Inputs!C21=Inputs!C16,7&lt;2))),1,0)+IF(AND(BW49&gt;0,OR(Inputs!C22&gt;Inputs!C16,AND(Inputs!C22=Inputs!C16,8&lt;2))),1,0)+IF(AND(CE49&gt;0,OR(Inputs!C23&gt;Inputs!C16,AND(Inputs!C23=Inputs!C16,9&lt;2))),1,0)))</f>
        <v>99</v>
      </c>
      <c r="AF49" s="3">
        <f>IF(Inputs!$B$27&lt;&gt;"Ready","PENDING INPUTS",IF(A49&gt;Inputs!$B$6,0,MIN(MAX(0,(AA49+AB49+AC49)-AD49),MAX(0,C49-D49-(IF(O49&lt;AE49,K49+L49+M49-N49,0)+IF(W49&lt;AE49,S49+T49+U49-V49,0)+IF(AE49&lt;AE49,AA49+AB49+AC49-AD49,0)+IF(AM49&lt;AE49,AI49+AJ49+AK49-AL49,0)+IF(AU49&lt;AE49,AQ49+AR49+AS49-AT49,0)+IF(BC49&lt;AE49,AY49+AZ49+BA49-BB49,0)+IF(BK49&lt;AE49,BG49+BH49+BI49-BJ49,0)+IF(BS49&lt;AE49,BO49+BP49+BQ49-BR49,0)+IF(CA49&lt;AE49,BW49+BX49+BY49-BZ49,0)+IF(CI49&lt;AE49,CE49+CF49+CG49-CH49,0))))))</f>
        <v>0</v>
      </c>
      <c r="AG49" s="3">
        <f>IF(Inputs!$B$27&lt;&gt;"Ready","PENDING INPUTS",MIN((AA49+AB49+AC49),IF(D49&gt;C49,IF(D49=0,0,AD49*C49/D49),AD49+AF49)))</f>
        <v>0</v>
      </c>
      <c r="AH49" s="3">
        <f>IF(Inputs!$B$27&lt;&gt;"Ready","PENDING INPUTS",MAX(0,(AA49+AB49+AC49)-AG49))</f>
        <v>0</v>
      </c>
      <c r="AI49" s="3">
        <f>IF(Inputs!$B$27&lt;&gt;"Ready","PENDING INPUTS",AP48)</f>
        <v>0</v>
      </c>
      <c r="AJ49" s="3">
        <f>IF(Inputs!$B$27&lt;&gt;"Ready","PENDING INPUTS",IF(A49&lt;=Inputs!$B$6,ROUND(AI49*Inputs!C17/12,2),0))</f>
        <v>0</v>
      </c>
      <c r="AK49" s="3">
        <f>IF(Inputs!$B$27&lt;&gt;"Ready","PENDING INPUTS",IF(AND(A49&lt;=Inputs!$B$6,AI49&gt;0),Inputs!G17,0))</f>
        <v>0</v>
      </c>
      <c r="AL49" s="3">
        <f>IF(Inputs!$B$27&lt;&gt;"Ready","PENDING INPUTS",IF(A49&gt;Inputs!$B$6,0,MIN((AI49+AJ49+AK49),IF(Inputs!H17=1,Inputs!D17,MAX(Inputs!F17,ROUND(AI49*Inputs!E17+AJ49+AK49,2))))))</f>
        <v>0</v>
      </c>
      <c r="AM49">
        <f>IF(Inputs!$B$27&lt;&gt;"Ready","PENDING INPUTS",IF(AI49&lt;=0,99,1+IF(AND(K49&gt;0,OR(Inputs!C14&gt;Inputs!C17,AND(Inputs!C14=Inputs!C17,0&lt;3))),1,0)+IF(AND(S49&gt;0,OR(Inputs!C15&gt;Inputs!C17,AND(Inputs!C15=Inputs!C17,1&lt;3))),1,0)+IF(AND(AA49&gt;0,OR(Inputs!C16&gt;Inputs!C17,AND(Inputs!C16=Inputs!C17,2&lt;3))),1,0)+IF(AND(AQ49&gt;0,OR(Inputs!C18&gt;Inputs!C17,AND(Inputs!C18=Inputs!C17,4&lt;3))),1,0)+IF(AND(AY49&gt;0,OR(Inputs!C19&gt;Inputs!C17,AND(Inputs!C19=Inputs!C17,5&lt;3))),1,0)+IF(AND(BG49&gt;0,OR(Inputs!C20&gt;Inputs!C17,AND(Inputs!C20=Inputs!C17,6&lt;3))),1,0)+IF(AND(BO49&gt;0,OR(Inputs!C21&gt;Inputs!C17,AND(Inputs!C21=Inputs!C17,7&lt;3))),1,0)+IF(AND(BW49&gt;0,OR(Inputs!C22&gt;Inputs!C17,AND(Inputs!C22=Inputs!C17,8&lt;3))),1,0)+IF(AND(CE49&gt;0,OR(Inputs!C23&gt;Inputs!C17,AND(Inputs!C23=Inputs!C17,9&lt;3))),1,0)))</f>
        <v>99</v>
      </c>
      <c r="AN49" s="3">
        <f>IF(Inputs!$B$27&lt;&gt;"Ready","PENDING INPUTS",IF(A49&gt;Inputs!$B$6,0,MIN(MAX(0,(AI49+AJ49+AK49)-AL49),MAX(0,C49-D49-(IF(O49&lt;AM49,K49+L49+M49-N49,0)+IF(W49&lt;AM49,S49+T49+U49-V49,0)+IF(AE49&lt;AM49,AA49+AB49+AC49-AD49,0)+IF(AM49&lt;AM49,AI49+AJ49+AK49-AL49,0)+IF(AU49&lt;AM49,AQ49+AR49+AS49-AT49,0)+IF(BC49&lt;AM49,AY49+AZ49+BA49-BB49,0)+IF(BK49&lt;AM49,BG49+BH49+BI49-BJ49,0)+IF(BS49&lt;AM49,BO49+BP49+BQ49-BR49,0)+IF(CA49&lt;AM49,BW49+BX49+BY49-BZ49,0)+IF(CI49&lt;AM49,CE49+CF49+CG49-CH49,0))))))</f>
        <v>0</v>
      </c>
      <c r="AO49" s="3">
        <f>IF(Inputs!$B$27&lt;&gt;"Ready","PENDING INPUTS",MIN((AI49+AJ49+AK49),IF(D49&gt;C49,IF(D49=0,0,AL49*C49/D49),AL49+AN49)))</f>
        <v>0</v>
      </c>
      <c r="AP49" s="3">
        <f>IF(Inputs!$B$27&lt;&gt;"Ready","PENDING INPUTS",MAX(0,(AI49+AJ49+AK49)-AO49))</f>
        <v>0</v>
      </c>
      <c r="AQ49" s="3">
        <f>IF(Inputs!$B$27&lt;&gt;"Ready","PENDING INPUTS",AX48)</f>
        <v>0</v>
      </c>
      <c r="AR49" s="3">
        <f>IF(Inputs!$B$27&lt;&gt;"Ready","PENDING INPUTS",IF(A49&lt;=Inputs!$B$6,ROUND(AQ49*Inputs!C18/12,2),0))</f>
        <v>0</v>
      </c>
      <c r="AS49" s="3">
        <f>IF(Inputs!$B$27&lt;&gt;"Ready","PENDING INPUTS",IF(AND(A49&lt;=Inputs!$B$6,AQ49&gt;0),Inputs!G18,0))</f>
        <v>0</v>
      </c>
      <c r="AT49" s="3">
        <f>IF(Inputs!$B$27&lt;&gt;"Ready","PENDING INPUTS",IF(A49&gt;Inputs!$B$6,0,MIN((AQ49+AR49+AS49),IF(Inputs!H18=1,Inputs!D18,MAX(Inputs!F18,ROUND(AQ49*Inputs!E18+AR49+AS49,2))))))</f>
        <v>0</v>
      </c>
      <c r="AU49">
        <f>IF(Inputs!$B$27&lt;&gt;"Ready","PENDING INPUTS",IF(AQ49&lt;=0,99,1+IF(AND(K49&gt;0,OR(Inputs!C14&gt;Inputs!C18,AND(Inputs!C14=Inputs!C18,0&lt;4))),1,0)+IF(AND(S49&gt;0,OR(Inputs!C15&gt;Inputs!C18,AND(Inputs!C15=Inputs!C18,1&lt;4))),1,0)+IF(AND(AA49&gt;0,OR(Inputs!C16&gt;Inputs!C18,AND(Inputs!C16=Inputs!C18,2&lt;4))),1,0)+IF(AND(AI49&gt;0,OR(Inputs!C17&gt;Inputs!C18,AND(Inputs!C17=Inputs!C18,3&lt;4))),1,0)+IF(AND(AY49&gt;0,OR(Inputs!C19&gt;Inputs!C18,AND(Inputs!C19=Inputs!C18,5&lt;4))),1,0)+IF(AND(BG49&gt;0,OR(Inputs!C20&gt;Inputs!C18,AND(Inputs!C20=Inputs!C18,6&lt;4))),1,0)+IF(AND(BO49&gt;0,OR(Inputs!C21&gt;Inputs!C18,AND(Inputs!C21=Inputs!C18,7&lt;4))),1,0)+IF(AND(BW49&gt;0,OR(Inputs!C22&gt;Inputs!C18,AND(Inputs!C22=Inputs!C18,8&lt;4))),1,0)+IF(AND(CE49&gt;0,OR(Inputs!C23&gt;Inputs!C18,AND(Inputs!C23=Inputs!C18,9&lt;4))),1,0)))</f>
        <v>99</v>
      </c>
      <c r="AV49" s="3">
        <f>IF(Inputs!$B$27&lt;&gt;"Ready","PENDING INPUTS",IF(A49&gt;Inputs!$B$6,0,MIN(MAX(0,(AQ49+AR49+AS49)-AT49),MAX(0,C49-D49-(IF(O49&lt;AU49,K49+L49+M49-N49,0)+IF(W49&lt;AU49,S49+T49+U49-V49,0)+IF(AE49&lt;AU49,AA49+AB49+AC49-AD49,0)+IF(AM49&lt;AU49,AI49+AJ49+AK49-AL49,0)+IF(AU49&lt;AU49,AQ49+AR49+AS49-AT49,0)+IF(BC49&lt;AU49,AY49+AZ49+BA49-BB49,0)+IF(BK49&lt;AU49,BG49+BH49+BI49-BJ49,0)+IF(BS49&lt;AU49,BO49+BP49+BQ49-BR49,0)+IF(CA49&lt;AU49,BW49+BX49+BY49-BZ49,0)+IF(CI49&lt;AU49,CE49+CF49+CG49-CH49,0))))))</f>
        <v>0</v>
      </c>
      <c r="AW49" s="3">
        <f>IF(Inputs!$B$27&lt;&gt;"Ready","PENDING INPUTS",MIN((AQ49+AR49+AS49),IF(D49&gt;C49,IF(D49=0,0,AT49*C49/D49),AT49+AV49)))</f>
        <v>0</v>
      </c>
      <c r="AX49" s="3">
        <f>IF(Inputs!$B$27&lt;&gt;"Ready","PENDING INPUTS",MAX(0,(AQ49+AR49+AS49)-AW49))</f>
        <v>0</v>
      </c>
      <c r="AY49" s="3">
        <f>IF(Inputs!$B$27&lt;&gt;"Ready","PENDING INPUTS",BF48)</f>
        <v>0</v>
      </c>
      <c r="AZ49" s="3">
        <f>IF(Inputs!$B$27&lt;&gt;"Ready","PENDING INPUTS",IF(A49&lt;=Inputs!$B$6,ROUND(AY49*Inputs!C19/12,2),0))</f>
        <v>0</v>
      </c>
      <c r="BA49" s="3">
        <f>IF(Inputs!$B$27&lt;&gt;"Ready","PENDING INPUTS",IF(AND(A49&lt;=Inputs!$B$6,AY49&gt;0),Inputs!G19,0))</f>
        <v>0</v>
      </c>
      <c r="BB49" s="3">
        <f>IF(Inputs!$B$27&lt;&gt;"Ready","PENDING INPUTS",IF(A49&gt;Inputs!$B$6,0,MIN((AY49+AZ49+BA49),IF(Inputs!H19=1,Inputs!D19,MAX(Inputs!F19,ROUND(AY49*Inputs!E19+AZ49+BA49,2))))))</f>
        <v>0</v>
      </c>
      <c r="BC49">
        <f>IF(Inputs!$B$27&lt;&gt;"Ready","PENDING INPUTS",IF(AY49&lt;=0,99,1+IF(AND(K49&gt;0,OR(Inputs!C14&gt;Inputs!C19,AND(Inputs!C14=Inputs!C19,0&lt;5))),1,0)+IF(AND(S49&gt;0,OR(Inputs!C15&gt;Inputs!C19,AND(Inputs!C15=Inputs!C19,1&lt;5))),1,0)+IF(AND(AA49&gt;0,OR(Inputs!C16&gt;Inputs!C19,AND(Inputs!C16=Inputs!C19,2&lt;5))),1,0)+IF(AND(AI49&gt;0,OR(Inputs!C17&gt;Inputs!C19,AND(Inputs!C17=Inputs!C19,3&lt;5))),1,0)+IF(AND(AQ49&gt;0,OR(Inputs!C18&gt;Inputs!C19,AND(Inputs!C18=Inputs!C19,4&lt;5))),1,0)+IF(AND(BG49&gt;0,OR(Inputs!C20&gt;Inputs!C19,AND(Inputs!C20=Inputs!C19,6&lt;5))),1,0)+IF(AND(BO49&gt;0,OR(Inputs!C21&gt;Inputs!C19,AND(Inputs!C21=Inputs!C19,7&lt;5))),1,0)+IF(AND(BW49&gt;0,OR(Inputs!C22&gt;Inputs!C19,AND(Inputs!C22=Inputs!C19,8&lt;5))),1,0)+IF(AND(CE49&gt;0,OR(Inputs!C23&gt;Inputs!C19,AND(Inputs!C23=Inputs!C19,9&lt;5))),1,0)))</f>
        <v>99</v>
      </c>
      <c r="BD49" s="3">
        <f>IF(Inputs!$B$27&lt;&gt;"Ready","PENDING INPUTS",IF(A49&gt;Inputs!$B$6,0,MIN(MAX(0,(AY49+AZ49+BA49)-BB49),MAX(0,C49-D49-(IF(O49&lt;BC49,K49+L49+M49-N49,0)+IF(W49&lt;BC49,S49+T49+U49-V49,0)+IF(AE49&lt;BC49,AA49+AB49+AC49-AD49,0)+IF(AM49&lt;BC49,AI49+AJ49+AK49-AL49,0)+IF(AU49&lt;BC49,AQ49+AR49+AS49-AT49,0)+IF(BC49&lt;BC49,AY49+AZ49+BA49-BB49,0)+IF(BK49&lt;BC49,BG49+BH49+BI49-BJ49,0)+IF(BS49&lt;BC49,BO49+BP49+BQ49-BR49,0)+IF(CA49&lt;BC49,BW49+BX49+BY49-BZ49,0)+IF(CI49&lt;BC49,CE49+CF49+CG49-CH49,0))))))</f>
        <v>0</v>
      </c>
      <c r="BE49" s="3">
        <f>IF(Inputs!$B$27&lt;&gt;"Ready","PENDING INPUTS",MIN((AY49+AZ49+BA49),IF(D49&gt;C49,IF(D49=0,0,BB49*C49/D49),BB49+BD49)))</f>
        <v>0</v>
      </c>
      <c r="BF49" s="3">
        <f>IF(Inputs!$B$27&lt;&gt;"Ready","PENDING INPUTS",MAX(0,(AY49+AZ49+BA49)-BE49))</f>
        <v>0</v>
      </c>
      <c r="BG49" s="3">
        <f>IF(Inputs!$B$27&lt;&gt;"Ready","PENDING INPUTS",BN48)</f>
        <v>0</v>
      </c>
      <c r="BH49" s="3">
        <f>IF(Inputs!$B$27&lt;&gt;"Ready","PENDING INPUTS",IF(A49&lt;=Inputs!$B$6,ROUND(BG49*Inputs!C20/12,2),0))</f>
        <v>0</v>
      </c>
      <c r="BI49" s="3">
        <f>IF(Inputs!$B$27&lt;&gt;"Ready","PENDING INPUTS",IF(AND(A49&lt;=Inputs!$B$6,BG49&gt;0),Inputs!G20,0))</f>
        <v>0</v>
      </c>
      <c r="BJ49" s="3">
        <f>IF(Inputs!$B$27&lt;&gt;"Ready","PENDING INPUTS",IF(A49&gt;Inputs!$B$6,0,MIN((BG49+BH49+BI49),IF(Inputs!H20=1,Inputs!D20,MAX(Inputs!F20,ROUND(BG49*Inputs!E20+BH49+BI49,2))))))</f>
        <v>0</v>
      </c>
      <c r="BK49">
        <f>IF(Inputs!$B$27&lt;&gt;"Ready","PENDING INPUTS",IF(BG49&lt;=0,99,1+IF(AND(K49&gt;0,OR(Inputs!C14&gt;Inputs!C20,AND(Inputs!C14=Inputs!C20,0&lt;6))),1,0)+IF(AND(S49&gt;0,OR(Inputs!C15&gt;Inputs!C20,AND(Inputs!C15=Inputs!C20,1&lt;6))),1,0)+IF(AND(AA49&gt;0,OR(Inputs!C16&gt;Inputs!C20,AND(Inputs!C16=Inputs!C20,2&lt;6))),1,0)+IF(AND(AI49&gt;0,OR(Inputs!C17&gt;Inputs!C20,AND(Inputs!C17=Inputs!C20,3&lt;6))),1,0)+IF(AND(AQ49&gt;0,OR(Inputs!C18&gt;Inputs!C20,AND(Inputs!C18=Inputs!C20,4&lt;6))),1,0)+IF(AND(AY49&gt;0,OR(Inputs!C19&gt;Inputs!C20,AND(Inputs!C19=Inputs!C20,5&lt;6))),1,0)+IF(AND(BO49&gt;0,OR(Inputs!C21&gt;Inputs!C20,AND(Inputs!C21=Inputs!C20,7&lt;6))),1,0)+IF(AND(BW49&gt;0,OR(Inputs!C22&gt;Inputs!C20,AND(Inputs!C22=Inputs!C20,8&lt;6))),1,0)+IF(AND(CE49&gt;0,OR(Inputs!C23&gt;Inputs!C20,AND(Inputs!C23=Inputs!C20,9&lt;6))),1,0)))</f>
        <v>99</v>
      </c>
      <c r="BL49" s="3">
        <f>IF(Inputs!$B$27&lt;&gt;"Ready","PENDING INPUTS",IF(A49&gt;Inputs!$B$6,0,MIN(MAX(0,(BG49+BH49+BI49)-BJ49),MAX(0,C49-D49-(IF(O49&lt;BK49,K49+L49+M49-N49,0)+IF(W49&lt;BK49,S49+T49+U49-V49,0)+IF(AE49&lt;BK49,AA49+AB49+AC49-AD49,0)+IF(AM49&lt;BK49,AI49+AJ49+AK49-AL49,0)+IF(AU49&lt;BK49,AQ49+AR49+AS49-AT49,0)+IF(BC49&lt;BK49,AY49+AZ49+BA49-BB49,0)+IF(BK49&lt;BK49,BG49+BH49+BI49-BJ49,0)+IF(BS49&lt;BK49,BO49+BP49+BQ49-BR49,0)+IF(CA49&lt;BK49,BW49+BX49+BY49-BZ49,0)+IF(CI49&lt;BK49,CE49+CF49+CG49-CH49,0))))))</f>
        <v>0</v>
      </c>
      <c r="BM49" s="3">
        <f>IF(Inputs!$B$27&lt;&gt;"Ready","PENDING INPUTS",MIN((BG49+BH49+BI49),IF(D49&gt;C49,IF(D49=0,0,BJ49*C49/D49),BJ49+BL49)))</f>
        <v>0</v>
      </c>
      <c r="BN49" s="3">
        <f>IF(Inputs!$B$27&lt;&gt;"Ready","PENDING INPUTS",MAX(0,(BG49+BH49+BI49)-BM49))</f>
        <v>0</v>
      </c>
      <c r="BO49" s="3">
        <f>IF(Inputs!$B$27&lt;&gt;"Ready","PENDING INPUTS",BV48)</f>
        <v>0</v>
      </c>
      <c r="BP49" s="3">
        <f>IF(Inputs!$B$27&lt;&gt;"Ready","PENDING INPUTS",IF(A49&lt;=Inputs!$B$6,ROUND(BO49*Inputs!C21/12,2),0))</f>
        <v>0</v>
      </c>
      <c r="BQ49" s="3">
        <f>IF(Inputs!$B$27&lt;&gt;"Ready","PENDING INPUTS",IF(AND(A49&lt;=Inputs!$B$6,BO49&gt;0),Inputs!G21,0))</f>
        <v>0</v>
      </c>
      <c r="BR49" s="3">
        <f>IF(Inputs!$B$27&lt;&gt;"Ready","PENDING INPUTS",IF(A49&gt;Inputs!$B$6,0,MIN((BO49+BP49+BQ49),IF(Inputs!H21=1,Inputs!D21,MAX(Inputs!F21,ROUND(BO49*Inputs!E21+BP49+BQ49,2))))))</f>
        <v>0</v>
      </c>
      <c r="BS49">
        <f>IF(Inputs!$B$27&lt;&gt;"Ready","PENDING INPUTS",IF(BO49&lt;=0,99,1+IF(AND(K49&gt;0,OR(Inputs!C14&gt;Inputs!C21,AND(Inputs!C14=Inputs!C21,0&lt;7))),1,0)+IF(AND(S49&gt;0,OR(Inputs!C15&gt;Inputs!C21,AND(Inputs!C15=Inputs!C21,1&lt;7))),1,0)+IF(AND(AA49&gt;0,OR(Inputs!C16&gt;Inputs!C21,AND(Inputs!C16=Inputs!C21,2&lt;7))),1,0)+IF(AND(AI49&gt;0,OR(Inputs!C17&gt;Inputs!C21,AND(Inputs!C17=Inputs!C21,3&lt;7))),1,0)+IF(AND(AQ49&gt;0,OR(Inputs!C18&gt;Inputs!C21,AND(Inputs!C18=Inputs!C21,4&lt;7))),1,0)+IF(AND(AY49&gt;0,OR(Inputs!C19&gt;Inputs!C21,AND(Inputs!C19=Inputs!C21,5&lt;7))),1,0)+IF(AND(BG49&gt;0,OR(Inputs!C20&gt;Inputs!C21,AND(Inputs!C20=Inputs!C21,6&lt;7))),1,0)+IF(AND(BW49&gt;0,OR(Inputs!C22&gt;Inputs!C21,AND(Inputs!C22=Inputs!C21,8&lt;7))),1,0)+IF(AND(CE49&gt;0,OR(Inputs!C23&gt;Inputs!C21,AND(Inputs!C23=Inputs!C21,9&lt;7))),1,0)))</f>
        <v>99</v>
      </c>
      <c r="BT49" s="3">
        <f>IF(Inputs!$B$27&lt;&gt;"Ready","PENDING INPUTS",IF(A49&gt;Inputs!$B$6,0,MIN(MAX(0,(BO49+BP49+BQ49)-BR49),MAX(0,C49-D49-(IF(O49&lt;BS49,K49+L49+M49-N49,0)+IF(W49&lt;BS49,S49+T49+U49-V49,0)+IF(AE49&lt;BS49,AA49+AB49+AC49-AD49,0)+IF(AM49&lt;BS49,AI49+AJ49+AK49-AL49,0)+IF(AU49&lt;BS49,AQ49+AR49+AS49-AT49,0)+IF(BC49&lt;BS49,AY49+AZ49+BA49-BB49,0)+IF(BK49&lt;BS49,BG49+BH49+BI49-BJ49,0)+IF(BS49&lt;BS49,BO49+BP49+BQ49-BR49,0)+IF(CA49&lt;BS49,BW49+BX49+BY49-BZ49,0)+IF(CI49&lt;BS49,CE49+CF49+CG49-CH49,0))))))</f>
        <v>0</v>
      </c>
      <c r="BU49" s="3">
        <f>IF(Inputs!$B$27&lt;&gt;"Ready","PENDING INPUTS",MIN((BO49+BP49+BQ49),IF(D49&gt;C49,IF(D49=0,0,BR49*C49/D49),BR49+BT49)))</f>
        <v>0</v>
      </c>
      <c r="BV49" s="3">
        <f>IF(Inputs!$B$27&lt;&gt;"Ready","PENDING INPUTS",MAX(0,(BO49+BP49+BQ49)-BU49))</f>
        <v>0</v>
      </c>
      <c r="BW49" s="3">
        <f>IF(Inputs!$B$27&lt;&gt;"Ready","PENDING INPUTS",CD48)</f>
        <v>0</v>
      </c>
      <c r="BX49" s="3">
        <f>IF(Inputs!$B$27&lt;&gt;"Ready","PENDING INPUTS",IF(A49&lt;=Inputs!$B$6,ROUND(BW49*Inputs!C22/12,2),0))</f>
        <v>0</v>
      </c>
      <c r="BY49" s="3">
        <f>IF(Inputs!$B$27&lt;&gt;"Ready","PENDING INPUTS",IF(AND(A49&lt;=Inputs!$B$6,BW49&gt;0),Inputs!G22,0))</f>
        <v>0</v>
      </c>
      <c r="BZ49" s="3">
        <f>IF(Inputs!$B$27&lt;&gt;"Ready","PENDING INPUTS",IF(A49&gt;Inputs!$B$6,0,MIN((BW49+BX49+BY49),IF(Inputs!H22=1,Inputs!D22,MAX(Inputs!F22,ROUND(BW49*Inputs!E22+BX49+BY49,2))))))</f>
        <v>0</v>
      </c>
      <c r="CA49">
        <f>IF(Inputs!$B$27&lt;&gt;"Ready","PENDING INPUTS",IF(BW49&lt;=0,99,1+IF(AND(K49&gt;0,OR(Inputs!C14&gt;Inputs!C22,AND(Inputs!C14=Inputs!C22,0&lt;8))),1,0)+IF(AND(S49&gt;0,OR(Inputs!C15&gt;Inputs!C22,AND(Inputs!C15=Inputs!C22,1&lt;8))),1,0)+IF(AND(AA49&gt;0,OR(Inputs!C16&gt;Inputs!C22,AND(Inputs!C16=Inputs!C22,2&lt;8))),1,0)+IF(AND(AI49&gt;0,OR(Inputs!C17&gt;Inputs!C22,AND(Inputs!C17=Inputs!C22,3&lt;8))),1,0)+IF(AND(AQ49&gt;0,OR(Inputs!C18&gt;Inputs!C22,AND(Inputs!C18=Inputs!C22,4&lt;8))),1,0)+IF(AND(AY49&gt;0,OR(Inputs!C19&gt;Inputs!C22,AND(Inputs!C19=Inputs!C22,5&lt;8))),1,0)+IF(AND(BG49&gt;0,OR(Inputs!C20&gt;Inputs!C22,AND(Inputs!C20=Inputs!C22,6&lt;8))),1,0)+IF(AND(BO49&gt;0,OR(Inputs!C21&gt;Inputs!C22,AND(Inputs!C21=Inputs!C22,7&lt;8))),1,0)+IF(AND(CE49&gt;0,OR(Inputs!C23&gt;Inputs!C22,AND(Inputs!C23=Inputs!C22,9&lt;8))),1,0)))</f>
        <v>99</v>
      </c>
      <c r="CB49" s="3">
        <f>IF(Inputs!$B$27&lt;&gt;"Ready","PENDING INPUTS",IF(A49&gt;Inputs!$B$6,0,MIN(MAX(0,(BW49+BX49+BY49)-BZ49),MAX(0,C49-D49-(IF(O49&lt;CA49,K49+L49+M49-N49,0)+IF(W49&lt;CA49,S49+T49+U49-V49,0)+IF(AE49&lt;CA49,AA49+AB49+AC49-AD49,0)+IF(AM49&lt;CA49,AI49+AJ49+AK49-AL49,0)+IF(AU49&lt;CA49,AQ49+AR49+AS49-AT49,0)+IF(BC49&lt;CA49,AY49+AZ49+BA49-BB49,0)+IF(BK49&lt;CA49,BG49+BH49+BI49-BJ49,0)+IF(BS49&lt;CA49,BO49+BP49+BQ49-BR49,0)+IF(CA49&lt;CA49,BW49+BX49+BY49-BZ49,0)+IF(CI49&lt;CA49,CE49+CF49+CG49-CH49,0))))))</f>
        <v>0</v>
      </c>
      <c r="CC49" s="3">
        <f>IF(Inputs!$B$27&lt;&gt;"Ready","PENDING INPUTS",MIN((BW49+BX49+BY49),IF(D49&gt;C49,IF(D49=0,0,BZ49*C49/D49),BZ49+CB49)))</f>
        <v>0</v>
      </c>
      <c r="CD49" s="3">
        <f>IF(Inputs!$B$27&lt;&gt;"Ready","PENDING INPUTS",MAX(0,(BW49+BX49+BY49)-CC49))</f>
        <v>0</v>
      </c>
      <c r="CE49" s="3">
        <f>IF(Inputs!$B$27&lt;&gt;"Ready","PENDING INPUTS",CL48)</f>
        <v>0</v>
      </c>
      <c r="CF49" s="3">
        <f>IF(Inputs!$B$27&lt;&gt;"Ready","PENDING INPUTS",IF(A49&lt;=Inputs!$B$6,ROUND(CE49*Inputs!C23/12,2),0))</f>
        <v>0</v>
      </c>
      <c r="CG49" s="3">
        <f>IF(Inputs!$B$27&lt;&gt;"Ready","PENDING INPUTS",IF(AND(A49&lt;=Inputs!$B$6,CE49&gt;0),Inputs!G23,0))</f>
        <v>0</v>
      </c>
      <c r="CH49" s="3">
        <f>IF(Inputs!$B$27&lt;&gt;"Ready","PENDING INPUTS",IF(A49&gt;Inputs!$B$6,0,MIN((CE49+CF49+CG49),IF(Inputs!H23=1,Inputs!D23,MAX(Inputs!F23,ROUND(CE49*Inputs!E23+CF49+CG49,2))))))</f>
        <v>0</v>
      </c>
      <c r="CI49">
        <f>IF(Inputs!$B$27&lt;&gt;"Ready","PENDING INPUTS",IF(CE49&lt;=0,99,1+IF(AND(K49&gt;0,OR(Inputs!C14&gt;Inputs!C23,AND(Inputs!C14=Inputs!C23,0&lt;9))),1,0)+IF(AND(S49&gt;0,OR(Inputs!C15&gt;Inputs!C23,AND(Inputs!C15=Inputs!C23,1&lt;9))),1,0)+IF(AND(AA49&gt;0,OR(Inputs!C16&gt;Inputs!C23,AND(Inputs!C16=Inputs!C23,2&lt;9))),1,0)+IF(AND(AI49&gt;0,OR(Inputs!C17&gt;Inputs!C23,AND(Inputs!C17=Inputs!C23,3&lt;9))),1,0)+IF(AND(AQ49&gt;0,OR(Inputs!C18&gt;Inputs!C23,AND(Inputs!C18=Inputs!C23,4&lt;9))),1,0)+IF(AND(AY49&gt;0,OR(Inputs!C19&gt;Inputs!C23,AND(Inputs!C19=Inputs!C23,5&lt;9))),1,0)+IF(AND(BG49&gt;0,OR(Inputs!C20&gt;Inputs!C23,AND(Inputs!C20=Inputs!C23,6&lt;9))),1,0)+IF(AND(BO49&gt;0,OR(Inputs!C21&gt;Inputs!C23,AND(Inputs!C21=Inputs!C23,7&lt;9))),1,0)+IF(AND(BW49&gt;0,OR(Inputs!C22&gt;Inputs!C23,AND(Inputs!C22=Inputs!C23,8&lt;9))),1,0)))</f>
        <v>99</v>
      </c>
      <c r="CJ49" s="3">
        <f>IF(Inputs!$B$27&lt;&gt;"Ready","PENDING INPUTS",IF(A49&gt;Inputs!$B$6,0,MIN(MAX(0,(CE49+CF49+CG49)-CH49),MAX(0,C49-D49-(IF(O49&lt;CI49,K49+L49+M49-N49,0)+IF(W49&lt;CI49,S49+T49+U49-V49,0)+IF(AE49&lt;CI49,AA49+AB49+AC49-AD49,0)+IF(AM49&lt;CI49,AI49+AJ49+AK49-AL49,0)+IF(AU49&lt;CI49,AQ49+AR49+AS49-AT49,0)+IF(BC49&lt;CI49,AY49+AZ49+BA49-BB49,0)+IF(BK49&lt;CI49,BG49+BH49+BI49-BJ49,0)+IF(BS49&lt;CI49,BO49+BP49+BQ49-BR49,0)+IF(CA49&lt;CI49,BW49+BX49+BY49-BZ49,0)+IF(CI49&lt;CI49,CE49+CF49+CG49-CH49,0))))))</f>
        <v>0</v>
      </c>
      <c r="CK49" s="3">
        <f>IF(Inputs!$B$27&lt;&gt;"Ready","PENDING INPUTS",MIN((CE49+CF49+CG49),IF(D49&gt;C49,IF(D49=0,0,CH49*C49/D49),CH49+CJ49)))</f>
        <v>0</v>
      </c>
      <c r="CL49" s="3">
        <f>IF(Inputs!$B$27&lt;&gt;"Ready","PENDING INPUTS",MAX(0,(CE49+CF49+CG49)-CK49))</f>
        <v>0</v>
      </c>
    </row>
    <row r="50" spans="1:90" ht="27.95" customHeight="1" x14ac:dyDescent="0.25">
      <c r="A50">
        <v>46</v>
      </c>
      <c r="B50" s="13">
        <f>IF(Inputs!$B$27&lt;&gt;"Ready","PENDING INPUTS",EDATE(Inputs!$B$5,A50-1))</f>
        <v>47665</v>
      </c>
      <c r="C50" s="3">
        <f>IF(Inputs!$B$27&lt;&gt;"Ready","PENDING INPUTS",IF(A50&lt;=Inputs!$B$6,MAX(0,Inputs!$B$4+IF(A50=Inputs!$B$7,Inputs!$B$8,0)+IF(A50=Inputs!$B$9,Inputs!$B$10,0)),0))</f>
        <v>0</v>
      </c>
      <c r="D50" s="3">
        <f>IF(Inputs!$B$27&lt;&gt;"Ready","PENDING INPUTS",SUM(N50,V50,AD50,AL50,AT50,BB50,BJ50,BR50,BZ50,CH50))</f>
        <v>0</v>
      </c>
      <c r="E50" s="3">
        <f>IF(Inputs!$B$27&lt;&gt;"Ready","PENDING INPUTS",MAX(0,D50-C50))</f>
        <v>0</v>
      </c>
      <c r="F50" s="3">
        <f>IF(Inputs!$B$27&lt;&gt;"Ready","PENDING INPUTS",SUM(Q50,Y50,AG50,AO50,AW50,BE50,BM50,BU50,CC50,CK50))</f>
        <v>0</v>
      </c>
      <c r="G50" s="3">
        <f>IF(Inputs!$B$27&lt;&gt;"Ready","PENDING INPUTS",SUM(L50,T50,AB50,AJ50,AR50,AZ50,BH50,BP50,BX50,CF50))</f>
        <v>0</v>
      </c>
      <c r="H50" s="3">
        <f>IF(Inputs!$B$27&lt;&gt;"Ready","PENDING INPUTS",SUM(M50,U50,AC50,AK50,AS50,BA50,BI50,BQ50,BY50,CG50))</f>
        <v>0</v>
      </c>
      <c r="I50" s="3">
        <f>IF(Inputs!$B$27&lt;&gt;"Ready","PENDING INPUTS",SUM(R50,Z50,AH50,AP50,AX50,BF50,BN50,BV50,CD50,CL50))</f>
        <v>0</v>
      </c>
      <c r="J50" t="str">
        <f>IF(Inputs!$B$27&lt;&gt;"Ready","PENDING INPUTS",IF(A50&gt;Inputs!$B$6,"Beyond horizon",IF(E50&gt;0.005,"MINIMUM SHORTFALL",IF(I50&lt;0.005,"Paid off","In progress"))))</f>
        <v>Paid off</v>
      </c>
      <c r="K50" s="3">
        <f>IF(Inputs!$B$27&lt;&gt;"Ready","PENDING INPUTS",R49)</f>
        <v>0</v>
      </c>
      <c r="L50" s="3">
        <f>IF(Inputs!$B$27&lt;&gt;"Ready","PENDING INPUTS",IF(A50&lt;=Inputs!$B$6,ROUND(K50*Inputs!C14/12,2),0))</f>
        <v>0</v>
      </c>
      <c r="M50" s="3">
        <f>IF(Inputs!$B$27&lt;&gt;"Ready","PENDING INPUTS",IF(AND(A50&lt;=Inputs!$B$6,K50&gt;0),Inputs!G14,0))</f>
        <v>0</v>
      </c>
      <c r="N50" s="3">
        <f>IF(Inputs!$B$27&lt;&gt;"Ready","PENDING INPUTS",IF(A50&gt;Inputs!$B$6,0,MIN((K50+L50+M50),IF(Inputs!H14=1,Inputs!D14,MAX(Inputs!F14,ROUND(K50*Inputs!E14+L50+M50,2))))))</f>
        <v>0</v>
      </c>
      <c r="O50">
        <f>IF(Inputs!$B$27&lt;&gt;"Ready","PENDING INPUTS",IF(K50&lt;=0,99,1+IF(AND(S50&gt;0,OR(Inputs!C15&gt;Inputs!C14,AND(Inputs!C15=Inputs!C14,1&lt;0))),1,0)+IF(AND(AA50&gt;0,OR(Inputs!C16&gt;Inputs!C14,AND(Inputs!C16=Inputs!C14,2&lt;0))),1,0)+IF(AND(AI50&gt;0,OR(Inputs!C17&gt;Inputs!C14,AND(Inputs!C17=Inputs!C14,3&lt;0))),1,0)+IF(AND(AQ50&gt;0,OR(Inputs!C18&gt;Inputs!C14,AND(Inputs!C18=Inputs!C14,4&lt;0))),1,0)+IF(AND(AY50&gt;0,OR(Inputs!C19&gt;Inputs!C14,AND(Inputs!C19=Inputs!C14,5&lt;0))),1,0)+IF(AND(BG50&gt;0,OR(Inputs!C20&gt;Inputs!C14,AND(Inputs!C20=Inputs!C14,6&lt;0))),1,0)+IF(AND(BO50&gt;0,OR(Inputs!C21&gt;Inputs!C14,AND(Inputs!C21=Inputs!C14,7&lt;0))),1,0)+IF(AND(BW50&gt;0,OR(Inputs!C22&gt;Inputs!C14,AND(Inputs!C22=Inputs!C14,8&lt;0))),1,0)+IF(AND(CE50&gt;0,OR(Inputs!C23&gt;Inputs!C14,AND(Inputs!C23=Inputs!C14,9&lt;0))),1,0)))</f>
        <v>99</v>
      </c>
      <c r="P50" s="3">
        <f>IF(Inputs!$B$27&lt;&gt;"Ready","PENDING INPUTS",IF(A50&gt;Inputs!$B$6,0,MIN(MAX(0,(K50+L50+M50)-N50),MAX(0,C50-D50-(IF(O50&lt;O50,K50+L50+M50-N50,0)+IF(W50&lt;O50,S50+T50+U50-V50,0)+IF(AE50&lt;O50,AA50+AB50+AC50-AD50,0)+IF(AM50&lt;O50,AI50+AJ50+AK50-AL50,0)+IF(AU50&lt;O50,AQ50+AR50+AS50-AT50,0)+IF(BC50&lt;O50,AY50+AZ50+BA50-BB50,0)+IF(BK50&lt;O50,BG50+BH50+BI50-BJ50,0)+IF(BS50&lt;O50,BO50+BP50+BQ50-BR50,0)+IF(CA50&lt;O50,BW50+BX50+BY50-BZ50,0)+IF(CI50&lt;O50,CE50+CF50+CG50-CH50,0))))))</f>
        <v>0</v>
      </c>
      <c r="Q50" s="3">
        <f>IF(Inputs!$B$27&lt;&gt;"Ready","PENDING INPUTS",MIN((K50+L50+M50),IF(D50&gt;C50,IF(D50=0,0,N50*C50/D50),N50+P50)))</f>
        <v>0</v>
      </c>
      <c r="R50" s="3">
        <f>IF(Inputs!$B$27&lt;&gt;"Ready","PENDING INPUTS",MAX(0,(K50+L50+M50)-Q50))</f>
        <v>0</v>
      </c>
      <c r="S50" s="3">
        <f>IF(Inputs!$B$27&lt;&gt;"Ready","PENDING INPUTS",Z49)</f>
        <v>0</v>
      </c>
      <c r="T50" s="3">
        <f>IF(Inputs!$B$27&lt;&gt;"Ready","PENDING INPUTS",IF(A50&lt;=Inputs!$B$6,ROUND(S50*Inputs!C15/12,2),0))</f>
        <v>0</v>
      </c>
      <c r="U50" s="3">
        <f>IF(Inputs!$B$27&lt;&gt;"Ready","PENDING INPUTS",IF(AND(A50&lt;=Inputs!$B$6,S50&gt;0),Inputs!G15,0))</f>
        <v>0</v>
      </c>
      <c r="V50" s="3">
        <f>IF(Inputs!$B$27&lt;&gt;"Ready","PENDING INPUTS",IF(A50&gt;Inputs!$B$6,0,MIN((S50+T50+U50),IF(Inputs!H15=1,Inputs!D15,MAX(Inputs!F15,ROUND(S50*Inputs!E15+T50+U50,2))))))</f>
        <v>0</v>
      </c>
      <c r="W50">
        <f>IF(Inputs!$B$27&lt;&gt;"Ready","PENDING INPUTS",IF(S50&lt;=0,99,1+IF(AND(K50&gt;0,OR(Inputs!C14&gt;Inputs!C15,AND(Inputs!C14=Inputs!C15,0&lt;1))),1,0)+IF(AND(AA50&gt;0,OR(Inputs!C16&gt;Inputs!C15,AND(Inputs!C16=Inputs!C15,2&lt;1))),1,0)+IF(AND(AI50&gt;0,OR(Inputs!C17&gt;Inputs!C15,AND(Inputs!C17=Inputs!C15,3&lt;1))),1,0)+IF(AND(AQ50&gt;0,OR(Inputs!C18&gt;Inputs!C15,AND(Inputs!C18=Inputs!C15,4&lt;1))),1,0)+IF(AND(AY50&gt;0,OR(Inputs!C19&gt;Inputs!C15,AND(Inputs!C19=Inputs!C15,5&lt;1))),1,0)+IF(AND(BG50&gt;0,OR(Inputs!C20&gt;Inputs!C15,AND(Inputs!C20=Inputs!C15,6&lt;1))),1,0)+IF(AND(BO50&gt;0,OR(Inputs!C21&gt;Inputs!C15,AND(Inputs!C21=Inputs!C15,7&lt;1))),1,0)+IF(AND(BW50&gt;0,OR(Inputs!C22&gt;Inputs!C15,AND(Inputs!C22=Inputs!C15,8&lt;1))),1,0)+IF(AND(CE50&gt;0,OR(Inputs!C23&gt;Inputs!C15,AND(Inputs!C23=Inputs!C15,9&lt;1))),1,0)))</f>
        <v>99</v>
      </c>
      <c r="X50" s="3">
        <f>IF(Inputs!$B$27&lt;&gt;"Ready","PENDING INPUTS",IF(A50&gt;Inputs!$B$6,0,MIN(MAX(0,(S50+T50+U50)-V50),MAX(0,C50-D50-(IF(O50&lt;W50,K50+L50+M50-N50,0)+IF(W50&lt;W50,S50+T50+U50-V50,0)+IF(AE50&lt;W50,AA50+AB50+AC50-AD50,0)+IF(AM50&lt;W50,AI50+AJ50+AK50-AL50,0)+IF(AU50&lt;W50,AQ50+AR50+AS50-AT50,0)+IF(BC50&lt;W50,AY50+AZ50+BA50-BB50,0)+IF(BK50&lt;W50,BG50+BH50+BI50-BJ50,0)+IF(BS50&lt;W50,BO50+BP50+BQ50-BR50,0)+IF(CA50&lt;W50,BW50+BX50+BY50-BZ50,0)+IF(CI50&lt;W50,CE50+CF50+CG50-CH50,0))))))</f>
        <v>0</v>
      </c>
      <c r="Y50" s="3">
        <f>IF(Inputs!$B$27&lt;&gt;"Ready","PENDING INPUTS",MIN((S50+T50+U50),IF(D50&gt;C50,IF(D50=0,0,V50*C50/D50),V50+X50)))</f>
        <v>0</v>
      </c>
      <c r="Z50" s="3">
        <f>IF(Inputs!$B$27&lt;&gt;"Ready","PENDING INPUTS",MAX(0,(S50+T50+U50)-Y50))</f>
        <v>0</v>
      </c>
      <c r="AA50" s="3">
        <f>IF(Inputs!$B$27&lt;&gt;"Ready","PENDING INPUTS",AH49)</f>
        <v>0</v>
      </c>
      <c r="AB50" s="3">
        <f>IF(Inputs!$B$27&lt;&gt;"Ready","PENDING INPUTS",IF(A50&lt;=Inputs!$B$6,ROUND(AA50*Inputs!C16/12,2),0))</f>
        <v>0</v>
      </c>
      <c r="AC50" s="3">
        <f>IF(Inputs!$B$27&lt;&gt;"Ready","PENDING INPUTS",IF(AND(A50&lt;=Inputs!$B$6,AA50&gt;0),Inputs!G16,0))</f>
        <v>0</v>
      </c>
      <c r="AD50" s="3">
        <f>IF(Inputs!$B$27&lt;&gt;"Ready","PENDING INPUTS",IF(A50&gt;Inputs!$B$6,0,MIN((AA50+AB50+AC50),IF(Inputs!H16=1,Inputs!D16,MAX(Inputs!F16,ROUND(AA50*Inputs!E16+AB50+AC50,2))))))</f>
        <v>0</v>
      </c>
      <c r="AE50">
        <f>IF(Inputs!$B$27&lt;&gt;"Ready","PENDING INPUTS",IF(AA50&lt;=0,99,1+IF(AND(K50&gt;0,OR(Inputs!C14&gt;Inputs!C16,AND(Inputs!C14=Inputs!C16,0&lt;2))),1,0)+IF(AND(S50&gt;0,OR(Inputs!C15&gt;Inputs!C16,AND(Inputs!C15=Inputs!C16,1&lt;2))),1,0)+IF(AND(AI50&gt;0,OR(Inputs!C17&gt;Inputs!C16,AND(Inputs!C17=Inputs!C16,3&lt;2))),1,0)+IF(AND(AQ50&gt;0,OR(Inputs!C18&gt;Inputs!C16,AND(Inputs!C18=Inputs!C16,4&lt;2))),1,0)+IF(AND(AY50&gt;0,OR(Inputs!C19&gt;Inputs!C16,AND(Inputs!C19=Inputs!C16,5&lt;2))),1,0)+IF(AND(BG50&gt;0,OR(Inputs!C20&gt;Inputs!C16,AND(Inputs!C20=Inputs!C16,6&lt;2))),1,0)+IF(AND(BO50&gt;0,OR(Inputs!C21&gt;Inputs!C16,AND(Inputs!C21=Inputs!C16,7&lt;2))),1,0)+IF(AND(BW50&gt;0,OR(Inputs!C22&gt;Inputs!C16,AND(Inputs!C22=Inputs!C16,8&lt;2))),1,0)+IF(AND(CE50&gt;0,OR(Inputs!C23&gt;Inputs!C16,AND(Inputs!C23=Inputs!C16,9&lt;2))),1,0)))</f>
        <v>99</v>
      </c>
      <c r="AF50" s="3">
        <f>IF(Inputs!$B$27&lt;&gt;"Ready","PENDING INPUTS",IF(A50&gt;Inputs!$B$6,0,MIN(MAX(0,(AA50+AB50+AC50)-AD50),MAX(0,C50-D50-(IF(O50&lt;AE50,K50+L50+M50-N50,0)+IF(W50&lt;AE50,S50+T50+U50-V50,0)+IF(AE50&lt;AE50,AA50+AB50+AC50-AD50,0)+IF(AM50&lt;AE50,AI50+AJ50+AK50-AL50,0)+IF(AU50&lt;AE50,AQ50+AR50+AS50-AT50,0)+IF(BC50&lt;AE50,AY50+AZ50+BA50-BB50,0)+IF(BK50&lt;AE50,BG50+BH50+BI50-BJ50,0)+IF(BS50&lt;AE50,BO50+BP50+BQ50-BR50,0)+IF(CA50&lt;AE50,BW50+BX50+BY50-BZ50,0)+IF(CI50&lt;AE50,CE50+CF50+CG50-CH50,0))))))</f>
        <v>0</v>
      </c>
      <c r="AG50" s="3">
        <f>IF(Inputs!$B$27&lt;&gt;"Ready","PENDING INPUTS",MIN((AA50+AB50+AC50),IF(D50&gt;C50,IF(D50=0,0,AD50*C50/D50),AD50+AF50)))</f>
        <v>0</v>
      </c>
      <c r="AH50" s="3">
        <f>IF(Inputs!$B$27&lt;&gt;"Ready","PENDING INPUTS",MAX(0,(AA50+AB50+AC50)-AG50))</f>
        <v>0</v>
      </c>
      <c r="AI50" s="3">
        <f>IF(Inputs!$B$27&lt;&gt;"Ready","PENDING INPUTS",AP49)</f>
        <v>0</v>
      </c>
      <c r="AJ50" s="3">
        <f>IF(Inputs!$B$27&lt;&gt;"Ready","PENDING INPUTS",IF(A50&lt;=Inputs!$B$6,ROUND(AI50*Inputs!C17/12,2),0))</f>
        <v>0</v>
      </c>
      <c r="AK50" s="3">
        <f>IF(Inputs!$B$27&lt;&gt;"Ready","PENDING INPUTS",IF(AND(A50&lt;=Inputs!$B$6,AI50&gt;0),Inputs!G17,0))</f>
        <v>0</v>
      </c>
      <c r="AL50" s="3">
        <f>IF(Inputs!$B$27&lt;&gt;"Ready","PENDING INPUTS",IF(A50&gt;Inputs!$B$6,0,MIN((AI50+AJ50+AK50),IF(Inputs!H17=1,Inputs!D17,MAX(Inputs!F17,ROUND(AI50*Inputs!E17+AJ50+AK50,2))))))</f>
        <v>0</v>
      </c>
      <c r="AM50">
        <f>IF(Inputs!$B$27&lt;&gt;"Ready","PENDING INPUTS",IF(AI50&lt;=0,99,1+IF(AND(K50&gt;0,OR(Inputs!C14&gt;Inputs!C17,AND(Inputs!C14=Inputs!C17,0&lt;3))),1,0)+IF(AND(S50&gt;0,OR(Inputs!C15&gt;Inputs!C17,AND(Inputs!C15=Inputs!C17,1&lt;3))),1,0)+IF(AND(AA50&gt;0,OR(Inputs!C16&gt;Inputs!C17,AND(Inputs!C16=Inputs!C17,2&lt;3))),1,0)+IF(AND(AQ50&gt;0,OR(Inputs!C18&gt;Inputs!C17,AND(Inputs!C18=Inputs!C17,4&lt;3))),1,0)+IF(AND(AY50&gt;0,OR(Inputs!C19&gt;Inputs!C17,AND(Inputs!C19=Inputs!C17,5&lt;3))),1,0)+IF(AND(BG50&gt;0,OR(Inputs!C20&gt;Inputs!C17,AND(Inputs!C20=Inputs!C17,6&lt;3))),1,0)+IF(AND(BO50&gt;0,OR(Inputs!C21&gt;Inputs!C17,AND(Inputs!C21=Inputs!C17,7&lt;3))),1,0)+IF(AND(BW50&gt;0,OR(Inputs!C22&gt;Inputs!C17,AND(Inputs!C22=Inputs!C17,8&lt;3))),1,0)+IF(AND(CE50&gt;0,OR(Inputs!C23&gt;Inputs!C17,AND(Inputs!C23=Inputs!C17,9&lt;3))),1,0)))</f>
        <v>99</v>
      </c>
      <c r="AN50" s="3">
        <f>IF(Inputs!$B$27&lt;&gt;"Ready","PENDING INPUTS",IF(A50&gt;Inputs!$B$6,0,MIN(MAX(0,(AI50+AJ50+AK50)-AL50),MAX(0,C50-D50-(IF(O50&lt;AM50,K50+L50+M50-N50,0)+IF(W50&lt;AM50,S50+T50+U50-V50,0)+IF(AE50&lt;AM50,AA50+AB50+AC50-AD50,0)+IF(AM50&lt;AM50,AI50+AJ50+AK50-AL50,0)+IF(AU50&lt;AM50,AQ50+AR50+AS50-AT50,0)+IF(BC50&lt;AM50,AY50+AZ50+BA50-BB50,0)+IF(BK50&lt;AM50,BG50+BH50+BI50-BJ50,0)+IF(BS50&lt;AM50,BO50+BP50+BQ50-BR50,0)+IF(CA50&lt;AM50,BW50+BX50+BY50-BZ50,0)+IF(CI50&lt;AM50,CE50+CF50+CG50-CH50,0))))))</f>
        <v>0</v>
      </c>
      <c r="AO50" s="3">
        <f>IF(Inputs!$B$27&lt;&gt;"Ready","PENDING INPUTS",MIN((AI50+AJ50+AK50),IF(D50&gt;C50,IF(D50=0,0,AL50*C50/D50),AL50+AN50)))</f>
        <v>0</v>
      </c>
      <c r="AP50" s="3">
        <f>IF(Inputs!$B$27&lt;&gt;"Ready","PENDING INPUTS",MAX(0,(AI50+AJ50+AK50)-AO50))</f>
        <v>0</v>
      </c>
      <c r="AQ50" s="3">
        <f>IF(Inputs!$B$27&lt;&gt;"Ready","PENDING INPUTS",AX49)</f>
        <v>0</v>
      </c>
      <c r="AR50" s="3">
        <f>IF(Inputs!$B$27&lt;&gt;"Ready","PENDING INPUTS",IF(A50&lt;=Inputs!$B$6,ROUND(AQ50*Inputs!C18/12,2),0))</f>
        <v>0</v>
      </c>
      <c r="AS50" s="3">
        <f>IF(Inputs!$B$27&lt;&gt;"Ready","PENDING INPUTS",IF(AND(A50&lt;=Inputs!$B$6,AQ50&gt;0),Inputs!G18,0))</f>
        <v>0</v>
      </c>
      <c r="AT50" s="3">
        <f>IF(Inputs!$B$27&lt;&gt;"Ready","PENDING INPUTS",IF(A50&gt;Inputs!$B$6,0,MIN((AQ50+AR50+AS50),IF(Inputs!H18=1,Inputs!D18,MAX(Inputs!F18,ROUND(AQ50*Inputs!E18+AR50+AS50,2))))))</f>
        <v>0</v>
      </c>
      <c r="AU50">
        <f>IF(Inputs!$B$27&lt;&gt;"Ready","PENDING INPUTS",IF(AQ50&lt;=0,99,1+IF(AND(K50&gt;0,OR(Inputs!C14&gt;Inputs!C18,AND(Inputs!C14=Inputs!C18,0&lt;4))),1,0)+IF(AND(S50&gt;0,OR(Inputs!C15&gt;Inputs!C18,AND(Inputs!C15=Inputs!C18,1&lt;4))),1,0)+IF(AND(AA50&gt;0,OR(Inputs!C16&gt;Inputs!C18,AND(Inputs!C16=Inputs!C18,2&lt;4))),1,0)+IF(AND(AI50&gt;0,OR(Inputs!C17&gt;Inputs!C18,AND(Inputs!C17=Inputs!C18,3&lt;4))),1,0)+IF(AND(AY50&gt;0,OR(Inputs!C19&gt;Inputs!C18,AND(Inputs!C19=Inputs!C18,5&lt;4))),1,0)+IF(AND(BG50&gt;0,OR(Inputs!C20&gt;Inputs!C18,AND(Inputs!C20=Inputs!C18,6&lt;4))),1,0)+IF(AND(BO50&gt;0,OR(Inputs!C21&gt;Inputs!C18,AND(Inputs!C21=Inputs!C18,7&lt;4))),1,0)+IF(AND(BW50&gt;0,OR(Inputs!C22&gt;Inputs!C18,AND(Inputs!C22=Inputs!C18,8&lt;4))),1,0)+IF(AND(CE50&gt;0,OR(Inputs!C23&gt;Inputs!C18,AND(Inputs!C23=Inputs!C18,9&lt;4))),1,0)))</f>
        <v>99</v>
      </c>
      <c r="AV50" s="3">
        <f>IF(Inputs!$B$27&lt;&gt;"Ready","PENDING INPUTS",IF(A50&gt;Inputs!$B$6,0,MIN(MAX(0,(AQ50+AR50+AS50)-AT50),MAX(0,C50-D50-(IF(O50&lt;AU50,K50+L50+M50-N50,0)+IF(W50&lt;AU50,S50+T50+U50-V50,0)+IF(AE50&lt;AU50,AA50+AB50+AC50-AD50,0)+IF(AM50&lt;AU50,AI50+AJ50+AK50-AL50,0)+IF(AU50&lt;AU50,AQ50+AR50+AS50-AT50,0)+IF(BC50&lt;AU50,AY50+AZ50+BA50-BB50,0)+IF(BK50&lt;AU50,BG50+BH50+BI50-BJ50,0)+IF(BS50&lt;AU50,BO50+BP50+BQ50-BR50,0)+IF(CA50&lt;AU50,BW50+BX50+BY50-BZ50,0)+IF(CI50&lt;AU50,CE50+CF50+CG50-CH50,0))))))</f>
        <v>0</v>
      </c>
      <c r="AW50" s="3">
        <f>IF(Inputs!$B$27&lt;&gt;"Ready","PENDING INPUTS",MIN((AQ50+AR50+AS50),IF(D50&gt;C50,IF(D50=0,0,AT50*C50/D50),AT50+AV50)))</f>
        <v>0</v>
      </c>
      <c r="AX50" s="3">
        <f>IF(Inputs!$B$27&lt;&gt;"Ready","PENDING INPUTS",MAX(0,(AQ50+AR50+AS50)-AW50))</f>
        <v>0</v>
      </c>
      <c r="AY50" s="3">
        <f>IF(Inputs!$B$27&lt;&gt;"Ready","PENDING INPUTS",BF49)</f>
        <v>0</v>
      </c>
      <c r="AZ50" s="3">
        <f>IF(Inputs!$B$27&lt;&gt;"Ready","PENDING INPUTS",IF(A50&lt;=Inputs!$B$6,ROUND(AY50*Inputs!C19/12,2),0))</f>
        <v>0</v>
      </c>
      <c r="BA50" s="3">
        <f>IF(Inputs!$B$27&lt;&gt;"Ready","PENDING INPUTS",IF(AND(A50&lt;=Inputs!$B$6,AY50&gt;0),Inputs!G19,0))</f>
        <v>0</v>
      </c>
      <c r="BB50" s="3">
        <f>IF(Inputs!$B$27&lt;&gt;"Ready","PENDING INPUTS",IF(A50&gt;Inputs!$B$6,0,MIN((AY50+AZ50+BA50),IF(Inputs!H19=1,Inputs!D19,MAX(Inputs!F19,ROUND(AY50*Inputs!E19+AZ50+BA50,2))))))</f>
        <v>0</v>
      </c>
      <c r="BC50">
        <f>IF(Inputs!$B$27&lt;&gt;"Ready","PENDING INPUTS",IF(AY50&lt;=0,99,1+IF(AND(K50&gt;0,OR(Inputs!C14&gt;Inputs!C19,AND(Inputs!C14=Inputs!C19,0&lt;5))),1,0)+IF(AND(S50&gt;0,OR(Inputs!C15&gt;Inputs!C19,AND(Inputs!C15=Inputs!C19,1&lt;5))),1,0)+IF(AND(AA50&gt;0,OR(Inputs!C16&gt;Inputs!C19,AND(Inputs!C16=Inputs!C19,2&lt;5))),1,0)+IF(AND(AI50&gt;0,OR(Inputs!C17&gt;Inputs!C19,AND(Inputs!C17=Inputs!C19,3&lt;5))),1,0)+IF(AND(AQ50&gt;0,OR(Inputs!C18&gt;Inputs!C19,AND(Inputs!C18=Inputs!C19,4&lt;5))),1,0)+IF(AND(BG50&gt;0,OR(Inputs!C20&gt;Inputs!C19,AND(Inputs!C20=Inputs!C19,6&lt;5))),1,0)+IF(AND(BO50&gt;0,OR(Inputs!C21&gt;Inputs!C19,AND(Inputs!C21=Inputs!C19,7&lt;5))),1,0)+IF(AND(BW50&gt;0,OR(Inputs!C22&gt;Inputs!C19,AND(Inputs!C22=Inputs!C19,8&lt;5))),1,0)+IF(AND(CE50&gt;0,OR(Inputs!C23&gt;Inputs!C19,AND(Inputs!C23=Inputs!C19,9&lt;5))),1,0)))</f>
        <v>99</v>
      </c>
      <c r="BD50" s="3">
        <f>IF(Inputs!$B$27&lt;&gt;"Ready","PENDING INPUTS",IF(A50&gt;Inputs!$B$6,0,MIN(MAX(0,(AY50+AZ50+BA50)-BB50),MAX(0,C50-D50-(IF(O50&lt;BC50,K50+L50+M50-N50,0)+IF(W50&lt;BC50,S50+T50+U50-V50,0)+IF(AE50&lt;BC50,AA50+AB50+AC50-AD50,0)+IF(AM50&lt;BC50,AI50+AJ50+AK50-AL50,0)+IF(AU50&lt;BC50,AQ50+AR50+AS50-AT50,0)+IF(BC50&lt;BC50,AY50+AZ50+BA50-BB50,0)+IF(BK50&lt;BC50,BG50+BH50+BI50-BJ50,0)+IF(BS50&lt;BC50,BO50+BP50+BQ50-BR50,0)+IF(CA50&lt;BC50,BW50+BX50+BY50-BZ50,0)+IF(CI50&lt;BC50,CE50+CF50+CG50-CH50,0))))))</f>
        <v>0</v>
      </c>
      <c r="BE50" s="3">
        <f>IF(Inputs!$B$27&lt;&gt;"Ready","PENDING INPUTS",MIN((AY50+AZ50+BA50),IF(D50&gt;C50,IF(D50=0,0,BB50*C50/D50),BB50+BD50)))</f>
        <v>0</v>
      </c>
      <c r="BF50" s="3">
        <f>IF(Inputs!$B$27&lt;&gt;"Ready","PENDING INPUTS",MAX(0,(AY50+AZ50+BA50)-BE50))</f>
        <v>0</v>
      </c>
      <c r="BG50" s="3">
        <f>IF(Inputs!$B$27&lt;&gt;"Ready","PENDING INPUTS",BN49)</f>
        <v>0</v>
      </c>
      <c r="BH50" s="3">
        <f>IF(Inputs!$B$27&lt;&gt;"Ready","PENDING INPUTS",IF(A50&lt;=Inputs!$B$6,ROUND(BG50*Inputs!C20/12,2),0))</f>
        <v>0</v>
      </c>
      <c r="BI50" s="3">
        <f>IF(Inputs!$B$27&lt;&gt;"Ready","PENDING INPUTS",IF(AND(A50&lt;=Inputs!$B$6,BG50&gt;0),Inputs!G20,0))</f>
        <v>0</v>
      </c>
      <c r="BJ50" s="3">
        <f>IF(Inputs!$B$27&lt;&gt;"Ready","PENDING INPUTS",IF(A50&gt;Inputs!$B$6,0,MIN((BG50+BH50+BI50),IF(Inputs!H20=1,Inputs!D20,MAX(Inputs!F20,ROUND(BG50*Inputs!E20+BH50+BI50,2))))))</f>
        <v>0</v>
      </c>
      <c r="BK50">
        <f>IF(Inputs!$B$27&lt;&gt;"Ready","PENDING INPUTS",IF(BG50&lt;=0,99,1+IF(AND(K50&gt;0,OR(Inputs!C14&gt;Inputs!C20,AND(Inputs!C14=Inputs!C20,0&lt;6))),1,0)+IF(AND(S50&gt;0,OR(Inputs!C15&gt;Inputs!C20,AND(Inputs!C15=Inputs!C20,1&lt;6))),1,0)+IF(AND(AA50&gt;0,OR(Inputs!C16&gt;Inputs!C20,AND(Inputs!C16=Inputs!C20,2&lt;6))),1,0)+IF(AND(AI50&gt;0,OR(Inputs!C17&gt;Inputs!C20,AND(Inputs!C17=Inputs!C20,3&lt;6))),1,0)+IF(AND(AQ50&gt;0,OR(Inputs!C18&gt;Inputs!C20,AND(Inputs!C18=Inputs!C20,4&lt;6))),1,0)+IF(AND(AY50&gt;0,OR(Inputs!C19&gt;Inputs!C20,AND(Inputs!C19=Inputs!C20,5&lt;6))),1,0)+IF(AND(BO50&gt;0,OR(Inputs!C21&gt;Inputs!C20,AND(Inputs!C21=Inputs!C20,7&lt;6))),1,0)+IF(AND(BW50&gt;0,OR(Inputs!C22&gt;Inputs!C20,AND(Inputs!C22=Inputs!C20,8&lt;6))),1,0)+IF(AND(CE50&gt;0,OR(Inputs!C23&gt;Inputs!C20,AND(Inputs!C23=Inputs!C20,9&lt;6))),1,0)))</f>
        <v>99</v>
      </c>
      <c r="BL50" s="3">
        <f>IF(Inputs!$B$27&lt;&gt;"Ready","PENDING INPUTS",IF(A50&gt;Inputs!$B$6,0,MIN(MAX(0,(BG50+BH50+BI50)-BJ50),MAX(0,C50-D50-(IF(O50&lt;BK50,K50+L50+M50-N50,0)+IF(W50&lt;BK50,S50+T50+U50-V50,0)+IF(AE50&lt;BK50,AA50+AB50+AC50-AD50,0)+IF(AM50&lt;BK50,AI50+AJ50+AK50-AL50,0)+IF(AU50&lt;BK50,AQ50+AR50+AS50-AT50,0)+IF(BC50&lt;BK50,AY50+AZ50+BA50-BB50,0)+IF(BK50&lt;BK50,BG50+BH50+BI50-BJ50,0)+IF(BS50&lt;BK50,BO50+BP50+BQ50-BR50,0)+IF(CA50&lt;BK50,BW50+BX50+BY50-BZ50,0)+IF(CI50&lt;BK50,CE50+CF50+CG50-CH50,0))))))</f>
        <v>0</v>
      </c>
      <c r="BM50" s="3">
        <f>IF(Inputs!$B$27&lt;&gt;"Ready","PENDING INPUTS",MIN((BG50+BH50+BI50),IF(D50&gt;C50,IF(D50=0,0,BJ50*C50/D50),BJ50+BL50)))</f>
        <v>0</v>
      </c>
      <c r="BN50" s="3">
        <f>IF(Inputs!$B$27&lt;&gt;"Ready","PENDING INPUTS",MAX(0,(BG50+BH50+BI50)-BM50))</f>
        <v>0</v>
      </c>
      <c r="BO50" s="3">
        <f>IF(Inputs!$B$27&lt;&gt;"Ready","PENDING INPUTS",BV49)</f>
        <v>0</v>
      </c>
      <c r="BP50" s="3">
        <f>IF(Inputs!$B$27&lt;&gt;"Ready","PENDING INPUTS",IF(A50&lt;=Inputs!$B$6,ROUND(BO50*Inputs!C21/12,2),0))</f>
        <v>0</v>
      </c>
      <c r="BQ50" s="3">
        <f>IF(Inputs!$B$27&lt;&gt;"Ready","PENDING INPUTS",IF(AND(A50&lt;=Inputs!$B$6,BO50&gt;0),Inputs!G21,0))</f>
        <v>0</v>
      </c>
      <c r="BR50" s="3">
        <f>IF(Inputs!$B$27&lt;&gt;"Ready","PENDING INPUTS",IF(A50&gt;Inputs!$B$6,0,MIN((BO50+BP50+BQ50),IF(Inputs!H21=1,Inputs!D21,MAX(Inputs!F21,ROUND(BO50*Inputs!E21+BP50+BQ50,2))))))</f>
        <v>0</v>
      </c>
      <c r="BS50">
        <f>IF(Inputs!$B$27&lt;&gt;"Ready","PENDING INPUTS",IF(BO50&lt;=0,99,1+IF(AND(K50&gt;0,OR(Inputs!C14&gt;Inputs!C21,AND(Inputs!C14=Inputs!C21,0&lt;7))),1,0)+IF(AND(S50&gt;0,OR(Inputs!C15&gt;Inputs!C21,AND(Inputs!C15=Inputs!C21,1&lt;7))),1,0)+IF(AND(AA50&gt;0,OR(Inputs!C16&gt;Inputs!C21,AND(Inputs!C16=Inputs!C21,2&lt;7))),1,0)+IF(AND(AI50&gt;0,OR(Inputs!C17&gt;Inputs!C21,AND(Inputs!C17=Inputs!C21,3&lt;7))),1,0)+IF(AND(AQ50&gt;0,OR(Inputs!C18&gt;Inputs!C21,AND(Inputs!C18=Inputs!C21,4&lt;7))),1,0)+IF(AND(AY50&gt;0,OR(Inputs!C19&gt;Inputs!C21,AND(Inputs!C19=Inputs!C21,5&lt;7))),1,0)+IF(AND(BG50&gt;0,OR(Inputs!C20&gt;Inputs!C21,AND(Inputs!C20=Inputs!C21,6&lt;7))),1,0)+IF(AND(BW50&gt;0,OR(Inputs!C22&gt;Inputs!C21,AND(Inputs!C22=Inputs!C21,8&lt;7))),1,0)+IF(AND(CE50&gt;0,OR(Inputs!C23&gt;Inputs!C21,AND(Inputs!C23=Inputs!C21,9&lt;7))),1,0)))</f>
        <v>99</v>
      </c>
      <c r="BT50" s="3">
        <f>IF(Inputs!$B$27&lt;&gt;"Ready","PENDING INPUTS",IF(A50&gt;Inputs!$B$6,0,MIN(MAX(0,(BO50+BP50+BQ50)-BR50),MAX(0,C50-D50-(IF(O50&lt;BS50,K50+L50+M50-N50,0)+IF(W50&lt;BS50,S50+T50+U50-V50,0)+IF(AE50&lt;BS50,AA50+AB50+AC50-AD50,0)+IF(AM50&lt;BS50,AI50+AJ50+AK50-AL50,0)+IF(AU50&lt;BS50,AQ50+AR50+AS50-AT50,0)+IF(BC50&lt;BS50,AY50+AZ50+BA50-BB50,0)+IF(BK50&lt;BS50,BG50+BH50+BI50-BJ50,0)+IF(BS50&lt;BS50,BO50+BP50+BQ50-BR50,0)+IF(CA50&lt;BS50,BW50+BX50+BY50-BZ50,0)+IF(CI50&lt;BS50,CE50+CF50+CG50-CH50,0))))))</f>
        <v>0</v>
      </c>
      <c r="BU50" s="3">
        <f>IF(Inputs!$B$27&lt;&gt;"Ready","PENDING INPUTS",MIN((BO50+BP50+BQ50),IF(D50&gt;C50,IF(D50=0,0,BR50*C50/D50),BR50+BT50)))</f>
        <v>0</v>
      </c>
      <c r="BV50" s="3">
        <f>IF(Inputs!$B$27&lt;&gt;"Ready","PENDING INPUTS",MAX(0,(BO50+BP50+BQ50)-BU50))</f>
        <v>0</v>
      </c>
      <c r="BW50" s="3">
        <f>IF(Inputs!$B$27&lt;&gt;"Ready","PENDING INPUTS",CD49)</f>
        <v>0</v>
      </c>
      <c r="BX50" s="3">
        <f>IF(Inputs!$B$27&lt;&gt;"Ready","PENDING INPUTS",IF(A50&lt;=Inputs!$B$6,ROUND(BW50*Inputs!C22/12,2),0))</f>
        <v>0</v>
      </c>
      <c r="BY50" s="3">
        <f>IF(Inputs!$B$27&lt;&gt;"Ready","PENDING INPUTS",IF(AND(A50&lt;=Inputs!$B$6,BW50&gt;0),Inputs!G22,0))</f>
        <v>0</v>
      </c>
      <c r="BZ50" s="3">
        <f>IF(Inputs!$B$27&lt;&gt;"Ready","PENDING INPUTS",IF(A50&gt;Inputs!$B$6,0,MIN((BW50+BX50+BY50),IF(Inputs!H22=1,Inputs!D22,MAX(Inputs!F22,ROUND(BW50*Inputs!E22+BX50+BY50,2))))))</f>
        <v>0</v>
      </c>
      <c r="CA50">
        <f>IF(Inputs!$B$27&lt;&gt;"Ready","PENDING INPUTS",IF(BW50&lt;=0,99,1+IF(AND(K50&gt;0,OR(Inputs!C14&gt;Inputs!C22,AND(Inputs!C14=Inputs!C22,0&lt;8))),1,0)+IF(AND(S50&gt;0,OR(Inputs!C15&gt;Inputs!C22,AND(Inputs!C15=Inputs!C22,1&lt;8))),1,0)+IF(AND(AA50&gt;0,OR(Inputs!C16&gt;Inputs!C22,AND(Inputs!C16=Inputs!C22,2&lt;8))),1,0)+IF(AND(AI50&gt;0,OR(Inputs!C17&gt;Inputs!C22,AND(Inputs!C17=Inputs!C22,3&lt;8))),1,0)+IF(AND(AQ50&gt;0,OR(Inputs!C18&gt;Inputs!C22,AND(Inputs!C18=Inputs!C22,4&lt;8))),1,0)+IF(AND(AY50&gt;0,OR(Inputs!C19&gt;Inputs!C22,AND(Inputs!C19=Inputs!C22,5&lt;8))),1,0)+IF(AND(BG50&gt;0,OR(Inputs!C20&gt;Inputs!C22,AND(Inputs!C20=Inputs!C22,6&lt;8))),1,0)+IF(AND(BO50&gt;0,OR(Inputs!C21&gt;Inputs!C22,AND(Inputs!C21=Inputs!C22,7&lt;8))),1,0)+IF(AND(CE50&gt;0,OR(Inputs!C23&gt;Inputs!C22,AND(Inputs!C23=Inputs!C22,9&lt;8))),1,0)))</f>
        <v>99</v>
      </c>
      <c r="CB50" s="3">
        <f>IF(Inputs!$B$27&lt;&gt;"Ready","PENDING INPUTS",IF(A50&gt;Inputs!$B$6,0,MIN(MAX(0,(BW50+BX50+BY50)-BZ50),MAX(0,C50-D50-(IF(O50&lt;CA50,K50+L50+M50-N50,0)+IF(W50&lt;CA50,S50+T50+U50-V50,0)+IF(AE50&lt;CA50,AA50+AB50+AC50-AD50,0)+IF(AM50&lt;CA50,AI50+AJ50+AK50-AL50,0)+IF(AU50&lt;CA50,AQ50+AR50+AS50-AT50,0)+IF(BC50&lt;CA50,AY50+AZ50+BA50-BB50,0)+IF(BK50&lt;CA50,BG50+BH50+BI50-BJ50,0)+IF(BS50&lt;CA50,BO50+BP50+BQ50-BR50,0)+IF(CA50&lt;CA50,BW50+BX50+BY50-BZ50,0)+IF(CI50&lt;CA50,CE50+CF50+CG50-CH50,0))))))</f>
        <v>0</v>
      </c>
      <c r="CC50" s="3">
        <f>IF(Inputs!$B$27&lt;&gt;"Ready","PENDING INPUTS",MIN((BW50+BX50+BY50),IF(D50&gt;C50,IF(D50=0,0,BZ50*C50/D50),BZ50+CB50)))</f>
        <v>0</v>
      </c>
      <c r="CD50" s="3">
        <f>IF(Inputs!$B$27&lt;&gt;"Ready","PENDING INPUTS",MAX(0,(BW50+BX50+BY50)-CC50))</f>
        <v>0</v>
      </c>
      <c r="CE50" s="3">
        <f>IF(Inputs!$B$27&lt;&gt;"Ready","PENDING INPUTS",CL49)</f>
        <v>0</v>
      </c>
      <c r="CF50" s="3">
        <f>IF(Inputs!$B$27&lt;&gt;"Ready","PENDING INPUTS",IF(A50&lt;=Inputs!$B$6,ROUND(CE50*Inputs!C23/12,2),0))</f>
        <v>0</v>
      </c>
      <c r="CG50" s="3">
        <f>IF(Inputs!$B$27&lt;&gt;"Ready","PENDING INPUTS",IF(AND(A50&lt;=Inputs!$B$6,CE50&gt;0),Inputs!G23,0))</f>
        <v>0</v>
      </c>
      <c r="CH50" s="3">
        <f>IF(Inputs!$B$27&lt;&gt;"Ready","PENDING INPUTS",IF(A50&gt;Inputs!$B$6,0,MIN((CE50+CF50+CG50),IF(Inputs!H23=1,Inputs!D23,MAX(Inputs!F23,ROUND(CE50*Inputs!E23+CF50+CG50,2))))))</f>
        <v>0</v>
      </c>
      <c r="CI50">
        <f>IF(Inputs!$B$27&lt;&gt;"Ready","PENDING INPUTS",IF(CE50&lt;=0,99,1+IF(AND(K50&gt;0,OR(Inputs!C14&gt;Inputs!C23,AND(Inputs!C14=Inputs!C23,0&lt;9))),1,0)+IF(AND(S50&gt;0,OR(Inputs!C15&gt;Inputs!C23,AND(Inputs!C15=Inputs!C23,1&lt;9))),1,0)+IF(AND(AA50&gt;0,OR(Inputs!C16&gt;Inputs!C23,AND(Inputs!C16=Inputs!C23,2&lt;9))),1,0)+IF(AND(AI50&gt;0,OR(Inputs!C17&gt;Inputs!C23,AND(Inputs!C17=Inputs!C23,3&lt;9))),1,0)+IF(AND(AQ50&gt;0,OR(Inputs!C18&gt;Inputs!C23,AND(Inputs!C18=Inputs!C23,4&lt;9))),1,0)+IF(AND(AY50&gt;0,OR(Inputs!C19&gt;Inputs!C23,AND(Inputs!C19=Inputs!C23,5&lt;9))),1,0)+IF(AND(BG50&gt;0,OR(Inputs!C20&gt;Inputs!C23,AND(Inputs!C20=Inputs!C23,6&lt;9))),1,0)+IF(AND(BO50&gt;0,OR(Inputs!C21&gt;Inputs!C23,AND(Inputs!C21=Inputs!C23,7&lt;9))),1,0)+IF(AND(BW50&gt;0,OR(Inputs!C22&gt;Inputs!C23,AND(Inputs!C22=Inputs!C23,8&lt;9))),1,0)))</f>
        <v>99</v>
      </c>
      <c r="CJ50" s="3">
        <f>IF(Inputs!$B$27&lt;&gt;"Ready","PENDING INPUTS",IF(A50&gt;Inputs!$B$6,0,MIN(MAX(0,(CE50+CF50+CG50)-CH50),MAX(0,C50-D50-(IF(O50&lt;CI50,K50+L50+M50-N50,0)+IF(W50&lt;CI50,S50+T50+U50-V50,0)+IF(AE50&lt;CI50,AA50+AB50+AC50-AD50,0)+IF(AM50&lt;CI50,AI50+AJ50+AK50-AL50,0)+IF(AU50&lt;CI50,AQ50+AR50+AS50-AT50,0)+IF(BC50&lt;CI50,AY50+AZ50+BA50-BB50,0)+IF(BK50&lt;CI50,BG50+BH50+BI50-BJ50,0)+IF(BS50&lt;CI50,BO50+BP50+BQ50-BR50,0)+IF(CA50&lt;CI50,BW50+BX50+BY50-BZ50,0)+IF(CI50&lt;CI50,CE50+CF50+CG50-CH50,0))))))</f>
        <v>0</v>
      </c>
      <c r="CK50" s="3">
        <f>IF(Inputs!$B$27&lt;&gt;"Ready","PENDING INPUTS",MIN((CE50+CF50+CG50),IF(D50&gt;C50,IF(D50=0,0,CH50*C50/D50),CH50+CJ50)))</f>
        <v>0</v>
      </c>
      <c r="CL50" s="3">
        <f>IF(Inputs!$B$27&lt;&gt;"Ready","PENDING INPUTS",MAX(0,(CE50+CF50+CG50)-CK50))</f>
        <v>0</v>
      </c>
    </row>
    <row r="51" spans="1:90" ht="27.95" customHeight="1" x14ac:dyDescent="0.25">
      <c r="A51">
        <v>47</v>
      </c>
      <c r="B51" s="13">
        <f>IF(Inputs!$B$27&lt;&gt;"Ready","PENDING INPUTS",EDATE(Inputs!$B$5,A51-1))</f>
        <v>47696</v>
      </c>
      <c r="C51" s="3">
        <f>IF(Inputs!$B$27&lt;&gt;"Ready","PENDING INPUTS",IF(A51&lt;=Inputs!$B$6,MAX(0,Inputs!$B$4+IF(A51=Inputs!$B$7,Inputs!$B$8,0)+IF(A51=Inputs!$B$9,Inputs!$B$10,0)),0))</f>
        <v>0</v>
      </c>
      <c r="D51" s="3">
        <f>IF(Inputs!$B$27&lt;&gt;"Ready","PENDING INPUTS",SUM(N51,V51,AD51,AL51,AT51,BB51,BJ51,BR51,BZ51,CH51))</f>
        <v>0</v>
      </c>
      <c r="E51" s="3">
        <f>IF(Inputs!$B$27&lt;&gt;"Ready","PENDING INPUTS",MAX(0,D51-C51))</f>
        <v>0</v>
      </c>
      <c r="F51" s="3">
        <f>IF(Inputs!$B$27&lt;&gt;"Ready","PENDING INPUTS",SUM(Q51,Y51,AG51,AO51,AW51,BE51,BM51,BU51,CC51,CK51))</f>
        <v>0</v>
      </c>
      <c r="G51" s="3">
        <f>IF(Inputs!$B$27&lt;&gt;"Ready","PENDING INPUTS",SUM(L51,T51,AB51,AJ51,AR51,AZ51,BH51,BP51,BX51,CF51))</f>
        <v>0</v>
      </c>
      <c r="H51" s="3">
        <f>IF(Inputs!$B$27&lt;&gt;"Ready","PENDING INPUTS",SUM(M51,U51,AC51,AK51,AS51,BA51,BI51,BQ51,BY51,CG51))</f>
        <v>0</v>
      </c>
      <c r="I51" s="3">
        <f>IF(Inputs!$B$27&lt;&gt;"Ready","PENDING INPUTS",SUM(R51,Z51,AH51,AP51,AX51,BF51,BN51,BV51,CD51,CL51))</f>
        <v>0</v>
      </c>
      <c r="J51" t="str">
        <f>IF(Inputs!$B$27&lt;&gt;"Ready","PENDING INPUTS",IF(A51&gt;Inputs!$B$6,"Beyond horizon",IF(E51&gt;0.005,"MINIMUM SHORTFALL",IF(I51&lt;0.005,"Paid off","In progress"))))</f>
        <v>Paid off</v>
      </c>
      <c r="K51" s="3">
        <f>IF(Inputs!$B$27&lt;&gt;"Ready","PENDING INPUTS",R50)</f>
        <v>0</v>
      </c>
      <c r="L51" s="3">
        <f>IF(Inputs!$B$27&lt;&gt;"Ready","PENDING INPUTS",IF(A51&lt;=Inputs!$B$6,ROUND(K51*Inputs!C14/12,2),0))</f>
        <v>0</v>
      </c>
      <c r="M51" s="3">
        <f>IF(Inputs!$B$27&lt;&gt;"Ready","PENDING INPUTS",IF(AND(A51&lt;=Inputs!$B$6,K51&gt;0),Inputs!G14,0))</f>
        <v>0</v>
      </c>
      <c r="N51" s="3">
        <f>IF(Inputs!$B$27&lt;&gt;"Ready","PENDING INPUTS",IF(A51&gt;Inputs!$B$6,0,MIN((K51+L51+M51),IF(Inputs!H14=1,Inputs!D14,MAX(Inputs!F14,ROUND(K51*Inputs!E14+L51+M51,2))))))</f>
        <v>0</v>
      </c>
      <c r="O51">
        <f>IF(Inputs!$B$27&lt;&gt;"Ready","PENDING INPUTS",IF(K51&lt;=0,99,1+IF(AND(S51&gt;0,OR(Inputs!C15&gt;Inputs!C14,AND(Inputs!C15=Inputs!C14,1&lt;0))),1,0)+IF(AND(AA51&gt;0,OR(Inputs!C16&gt;Inputs!C14,AND(Inputs!C16=Inputs!C14,2&lt;0))),1,0)+IF(AND(AI51&gt;0,OR(Inputs!C17&gt;Inputs!C14,AND(Inputs!C17=Inputs!C14,3&lt;0))),1,0)+IF(AND(AQ51&gt;0,OR(Inputs!C18&gt;Inputs!C14,AND(Inputs!C18=Inputs!C14,4&lt;0))),1,0)+IF(AND(AY51&gt;0,OR(Inputs!C19&gt;Inputs!C14,AND(Inputs!C19=Inputs!C14,5&lt;0))),1,0)+IF(AND(BG51&gt;0,OR(Inputs!C20&gt;Inputs!C14,AND(Inputs!C20=Inputs!C14,6&lt;0))),1,0)+IF(AND(BO51&gt;0,OR(Inputs!C21&gt;Inputs!C14,AND(Inputs!C21=Inputs!C14,7&lt;0))),1,0)+IF(AND(BW51&gt;0,OR(Inputs!C22&gt;Inputs!C14,AND(Inputs!C22=Inputs!C14,8&lt;0))),1,0)+IF(AND(CE51&gt;0,OR(Inputs!C23&gt;Inputs!C14,AND(Inputs!C23=Inputs!C14,9&lt;0))),1,0)))</f>
        <v>99</v>
      </c>
      <c r="P51" s="3">
        <f>IF(Inputs!$B$27&lt;&gt;"Ready","PENDING INPUTS",IF(A51&gt;Inputs!$B$6,0,MIN(MAX(0,(K51+L51+M51)-N51),MAX(0,C51-D51-(IF(O51&lt;O51,K51+L51+M51-N51,0)+IF(W51&lt;O51,S51+T51+U51-V51,0)+IF(AE51&lt;O51,AA51+AB51+AC51-AD51,0)+IF(AM51&lt;O51,AI51+AJ51+AK51-AL51,0)+IF(AU51&lt;O51,AQ51+AR51+AS51-AT51,0)+IF(BC51&lt;O51,AY51+AZ51+BA51-BB51,0)+IF(BK51&lt;O51,BG51+BH51+BI51-BJ51,0)+IF(BS51&lt;O51,BO51+BP51+BQ51-BR51,0)+IF(CA51&lt;O51,BW51+BX51+BY51-BZ51,0)+IF(CI51&lt;O51,CE51+CF51+CG51-CH51,0))))))</f>
        <v>0</v>
      </c>
      <c r="Q51" s="3">
        <f>IF(Inputs!$B$27&lt;&gt;"Ready","PENDING INPUTS",MIN((K51+L51+M51),IF(D51&gt;C51,IF(D51=0,0,N51*C51/D51),N51+P51)))</f>
        <v>0</v>
      </c>
      <c r="R51" s="3">
        <f>IF(Inputs!$B$27&lt;&gt;"Ready","PENDING INPUTS",MAX(0,(K51+L51+M51)-Q51))</f>
        <v>0</v>
      </c>
      <c r="S51" s="3">
        <f>IF(Inputs!$B$27&lt;&gt;"Ready","PENDING INPUTS",Z50)</f>
        <v>0</v>
      </c>
      <c r="T51" s="3">
        <f>IF(Inputs!$B$27&lt;&gt;"Ready","PENDING INPUTS",IF(A51&lt;=Inputs!$B$6,ROUND(S51*Inputs!C15/12,2),0))</f>
        <v>0</v>
      </c>
      <c r="U51" s="3">
        <f>IF(Inputs!$B$27&lt;&gt;"Ready","PENDING INPUTS",IF(AND(A51&lt;=Inputs!$B$6,S51&gt;0),Inputs!G15,0))</f>
        <v>0</v>
      </c>
      <c r="V51" s="3">
        <f>IF(Inputs!$B$27&lt;&gt;"Ready","PENDING INPUTS",IF(A51&gt;Inputs!$B$6,0,MIN((S51+T51+U51),IF(Inputs!H15=1,Inputs!D15,MAX(Inputs!F15,ROUND(S51*Inputs!E15+T51+U51,2))))))</f>
        <v>0</v>
      </c>
      <c r="W51">
        <f>IF(Inputs!$B$27&lt;&gt;"Ready","PENDING INPUTS",IF(S51&lt;=0,99,1+IF(AND(K51&gt;0,OR(Inputs!C14&gt;Inputs!C15,AND(Inputs!C14=Inputs!C15,0&lt;1))),1,0)+IF(AND(AA51&gt;0,OR(Inputs!C16&gt;Inputs!C15,AND(Inputs!C16=Inputs!C15,2&lt;1))),1,0)+IF(AND(AI51&gt;0,OR(Inputs!C17&gt;Inputs!C15,AND(Inputs!C17=Inputs!C15,3&lt;1))),1,0)+IF(AND(AQ51&gt;0,OR(Inputs!C18&gt;Inputs!C15,AND(Inputs!C18=Inputs!C15,4&lt;1))),1,0)+IF(AND(AY51&gt;0,OR(Inputs!C19&gt;Inputs!C15,AND(Inputs!C19=Inputs!C15,5&lt;1))),1,0)+IF(AND(BG51&gt;0,OR(Inputs!C20&gt;Inputs!C15,AND(Inputs!C20=Inputs!C15,6&lt;1))),1,0)+IF(AND(BO51&gt;0,OR(Inputs!C21&gt;Inputs!C15,AND(Inputs!C21=Inputs!C15,7&lt;1))),1,0)+IF(AND(BW51&gt;0,OR(Inputs!C22&gt;Inputs!C15,AND(Inputs!C22=Inputs!C15,8&lt;1))),1,0)+IF(AND(CE51&gt;0,OR(Inputs!C23&gt;Inputs!C15,AND(Inputs!C23=Inputs!C15,9&lt;1))),1,0)))</f>
        <v>99</v>
      </c>
      <c r="X51" s="3">
        <f>IF(Inputs!$B$27&lt;&gt;"Ready","PENDING INPUTS",IF(A51&gt;Inputs!$B$6,0,MIN(MAX(0,(S51+T51+U51)-V51),MAX(0,C51-D51-(IF(O51&lt;W51,K51+L51+M51-N51,0)+IF(W51&lt;W51,S51+T51+U51-V51,0)+IF(AE51&lt;W51,AA51+AB51+AC51-AD51,0)+IF(AM51&lt;W51,AI51+AJ51+AK51-AL51,0)+IF(AU51&lt;W51,AQ51+AR51+AS51-AT51,0)+IF(BC51&lt;W51,AY51+AZ51+BA51-BB51,0)+IF(BK51&lt;W51,BG51+BH51+BI51-BJ51,0)+IF(BS51&lt;W51,BO51+BP51+BQ51-BR51,0)+IF(CA51&lt;W51,BW51+BX51+BY51-BZ51,0)+IF(CI51&lt;W51,CE51+CF51+CG51-CH51,0))))))</f>
        <v>0</v>
      </c>
      <c r="Y51" s="3">
        <f>IF(Inputs!$B$27&lt;&gt;"Ready","PENDING INPUTS",MIN((S51+T51+U51),IF(D51&gt;C51,IF(D51=0,0,V51*C51/D51),V51+X51)))</f>
        <v>0</v>
      </c>
      <c r="Z51" s="3">
        <f>IF(Inputs!$B$27&lt;&gt;"Ready","PENDING INPUTS",MAX(0,(S51+T51+U51)-Y51))</f>
        <v>0</v>
      </c>
      <c r="AA51" s="3">
        <f>IF(Inputs!$B$27&lt;&gt;"Ready","PENDING INPUTS",AH50)</f>
        <v>0</v>
      </c>
      <c r="AB51" s="3">
        <f>IF(Inputs!$B$27&lt;&gt;"Ready","PENDING INPUTS",IF(A51&lt;=Inputs!$B$6,ROUND(AA51*Inputs!C16/12,2),0))</f>
        <v>0</v>
      </c>
      <c r="AC51" s="3">
        <f>IF(Inputs!$B$27&lt;&gt;"Ready","PENDING INPUTS",IF(AND(A51&lt;=Inputs!$B$6,AA51&gt;0),Inputs!G16,0))</f>
        <v>0</v>
      </c>
      <c r="AD51" s="3">
        <f>IF(Inputs!$B$27&lt;&gt;"Ready","PENDING INPUTS",IF(A51&gt;Inputs!$B$6,0,MIN((AA51+AB51+AC51),IF(Inputs!H16=1,Inputs!D16,MAX(Inputs!F16,ROUND(AA51*Inputs!E16+AB51+AC51,2))))))</f>
        <v>0</v>
      </c>
      <c r="AE51">
        <f>IF(Inputs!$B$27&lt;&gt;"Ready","PENDING INPUTS",IF(AA51&lt;=0,99,1+IF(AND(K51&gt;0,OR(Inputs!C14&gt;Inputs!C16,AND(Inputs!C14=Inputs!C16,0&lt;2))),1,0)+IF(AND(S51&gt;0,OR(Inputs!C15&gt;Inputs!C16,AND(Inputs!C15=Inputs!C16,1&lt;2))),1,0)+IF(AND(AI51&gt;0,OR(Inputs!C17&gt;Inputs!C16,AND(Inputs!C17=Inputs!C16,3&lt;2))),1,0)+IF(AND(AQ51&gt;0,OR(Inputs!C18&gt;Inputs!C16,AND(Inputs!C18=Inputs!C16,4&lt;2))),1,0)+IF(AND(AY51&gt;0,OR(Inputs!C19&gt;Inputs!C16,AND(Inputs!C19=Inputs!C16,5&lt;2))),1,0)+IF(AND(BG51&gt;0,OR(Inputs!C20&gt;Inputs!C16,AND(Inputs!C20=Inputs!C16,6&lt;2))),1,0)+IF(AND(BO51&gt;0,OR(Inputs!C21&gt;Inputs!C16,AND(Inputs!C21=Inputs!C16,7&lt;2))),1,0)+IF(AND(BW51&gt;0,OR(Inputs!C22&gt;Inputs!C16,AND(Inputs!C22=Inputs!C16,8&lt;2))),1,0)+IF(AND(CE51&gt;0,OR(Inputs!C23&gt;Inputs!C16,AND(Inputs!C23=Inputs!C16,9&lt;2))),1,0)))</f>
        <v>99</v>
      </c>
      <c r="AF51" s="3">
        <f>IF(Inputs!$B$27&lt;&gt;"Ready","PENDING INPUTS",IF(A51&gt;Inputs!$B$6,0,MIN(MAX(0,(AA51+AB51+AC51)-AD51),MAX(0,C51-D51-(IF(O51&lt;AE51,K51+L51+M51-N51,0)+IF(W51&lt;AE51,S51+T51+U51-V51,0)+IF(AE51&lt;AE51,AA51+AB51+AC51-AD51,0)+IF(AM51&lt;AE51,AI51+AJ51+AK51-AL51,0)+IF(AU51&lt;AE51,AQ51+AR51+AS51-AT51,0)+IF(BC51&lt;AE51,AY51+AZ51+BA51-BB51,0)+IF(BK51&lt;AE51,BG51+BH51+BI51-BJ51,0)+IF(BS51&lt;AE51,BO51+BP51+BQ51-BR51,0)+IF(CA51&lt;AE51,BW51+BX51+BY51-BZ51,0)+IF(CI51&lt;AE51,CE51+CF51+CG51-CH51,0))))))</f>
        <v>0</v>
      </c>
      <c r="AG51" s="3">
        <f>IF(Inputs!$B$27&lt;&gt;"Ready","PENDING INPUTS",MIN((AA51+AB51+AC51),IF(D51&gt;C51,IF(D51=0,0,AD51*C51/D51),AD51+AF51)))</f>
        <v>0</v>
      </c>
      <c r="AH51" s="3">
        <f>IF(Inputs!$B$27&lt;&gt;"Ready","PENDING INPUTS",MAX(0,(AA51+AB51+AC51)-AG51))</f>
        <v>0</v>
      </c>
      <c r="AI51" s="3">
        <f>IF(Inputs!$B$27&lt;&gt;"Ready","PENDING INPUTS",AP50)</f>
        <v>0</v>
      </c>
      <c r="AJ51" s="3">
        <f>IF(Inputs!$B$27&lt;&gt;"Ready","PENDING INPUTS",IF(A51&lt;=Inputs!$B$6,ROUND(AI51*Inputs!C17/12,2),0))</f>
        <v>0</v>
      </c>
      <c r="AK51" s="3">
        <f>IF(Inputs!$B$27&lt;&gt;"Ready","PENDING INPUTS",IF(AND(A51&lt;=Inputs!$B$6,AI51&gt;0),Inputs!G17,0))</f>
        <v>0</v>
      </c>
      <c r="AL51" s="3">
        <f>IF(Inputs!$B$27&lt;&gt;"Ready","PENDING INPUTS",IF(A51&gt;Inputs!$B$6,0,MIN((AI51+AJ51+AK51),IF(Inputs!H17=1,Inputs!D17,MAX(Inputs!F17,ROUND(AI51*Inputs!E17+AJ51+AK51,2))))))</f>
        <v>0</v>
      </c>
      <c r="AM51">
        <f>IF(Inputs!$B$27&lt;&gt;"Ready","PENDING INPUTS",IF(AI51&lt;=0,99,1+IF(AND(K51&gt;0,OR(Inputs!C14&gt;Inputs!C17,AND(Inputs!C14=Inputs!C17,0&lt;3))),1,0)+IF(AND(S51&gt;0,OR(Inputs!C15&gt;Inputs!C17,AND(Inputs!C15=Inputs!C17,1&lt;3))),1,0)+IF(AND(AA51&gt;0,OR(Inputs!C16&gt;Inputs!C17,AND(Inputs!C16=Inputs!C17,2&lt;3))),1,0)+IF(AND(AQ51&gt;0,OR(Inputs!C18&gt;Inputs!C17,AND(Inputs!C18=Inputs!C17,4&lt;3))),1,0)+IF(AND(AY51&gt;0,OR(Inputs!C19&gt;Inputs!C17,AND(Inputs!C19=Inputs!C17,5&lt;3))),1,0)+IF(AND(BG51&gt;0,OR(Inputs!C20&gt;Inputs!C17,AND(Inputs!C20=Inputs!C17,6&lt;3))),1,0)+IF(AND(BO51&gt;0,OR(Inputs!C21&gt;Inputs!C17,AND(Inputs!C21=Inputs!C17,7&lt;3))),1,0)+IF(AND(BW51&gt;0,OR(Inputs!C22&gt;Inputs!C17,AND(Inputs!C22=Inputs!C17,8&lt;3))),1,0)+IF(AND(CE51&gt;0,OR(Inputs!C23&gt;Inputs!C17,AND(Inputs!C23=Inputs!C17,9&lt;3))),1,0)))</f>
        <v>99</v>
      </c>
      <c r="AN51" s="3">
        <f>IF(Inputs!$B$27&lt;&gt;"Ready","PENDING INPUTS",IF(A51&gt;Inputs!$B$6,0,MIN(MAX(0,(AI51+AJ51+AK51)-AL51),MAX(0,C51-D51-(IF(O51&lt;AM51,K51+L51+M51-N51,0)+IF(W51&lt;AM51,S51+T51+U51-V51,0)+IF(AE51&lt;AM51,AA51+AB51+AC51-AD51,0)+IF(AM51&lt;AM51,AI51+AJ51+AK51-AL51,0)+IF(AU51&lt;AM51,AQ51+AR51+AS51-AT51,0)+IF(BC51&lt;AM51,AY51+AZ51+BA51-BB51,0)+IF(BK51&lt;AM51,BG51+BH51+BI51-BJ51,0)+IF(BS51&lt;AM51,BO51+BP51+BQ51-BR51,0)+IF(CA51&lt;AM51,BW51+BX51+BY51-BZ51,0)+IF(CI51&lt;AM51,CE51+CF51+CG51-CH51,0))))))</f>
        <v>0</v>
      </c>
      <c r="AO51" s="3">
        <f>IF(Inputs!$B$27&lt;&gt;"Ready","PENDING INPUTS",MIN((AI51+AJ51+AK51),IF(D51&gt;C51,IF(D51=0,0,AL51*C51/D51),AL51+AN51)))</f>
        <v>0</v>
      </c>
      <c r="AP51" s="3">
        <f>IF(Inputs!$B$27&lt;&gt;"Ready","PENDING INPUTS",MAX(0,(AI51+AJ51+AK51)-AO51))</f>
        <v>0</v>
      </c>
      <c r="AQ51" s="3">
        <f>IF(Inputs!$B$27&lt;&gt;"Ready","PENDING INPUTS",AX50)</f>
        <v>0</v>
      </c>
      <c r="AR51" s="3">
        <f>IF(Inputs!$B$27&lt;&gt;"Ready","PENDING INPUTS",IF(A51&lt;=Inputs!$B$6,ROUND(AQ51*Inputs!C18/12,2),0))</f>
        <v>0</v>
      </c>
      <c r="AS51" s="3">
        <f>IF(Inputs!$B$27&lt;&gt;"Ready","PENDING INPUTS",IF(AND(A51&lt;=Inputs!$B$6,AQ51&gt;0),Inputs!G18,0))</f>
        <v>0</v>
      </c>
      <c r="AT51" s="3">
        <f>IF(Inputs!$B$27&lt;&gt;"Ready","PENDING INPUTS",IF(A51&gt;Inputs!$B$6,0,MIN((AQ51+AR51+AS51),IF(Inputs!H18=1,Inputs!D18,MAX(Inputs!F18,ROUND(AQ51*Inputs!E18+AR51+AS51,2))))))</f>
        <v>0</v>
      </c>
      <c r="AU51">
        <f>IF(Inputs!$B$27&lt;&gt;"Ready","PENDING INPUTS",IF(AQ51&lt;=0,99,1+IF(AND(K51&gt;0,OR(Inputs!C14&gt;Inputs!C18,AND(Inputs!C14=Inputs!C18,0&lt;4))),1,0)+IF(AND(S51&gt;0,OR(Inputs!C15&gt;Inputs!C18,AND(Inputs!C15=Inputs!C18,1&lt;4))),1,0)+IF(AND(AA51&gt;0,OR(Inputs!C16&gt;Inputs!C18,AND(Inputs!C16=Inputs!C18,2&lt;4))),1,0)+IF(AND(AI51&gt;0,OR(Inputs!C17&gt;Inputs!C18,AND(Inputs!C17=Inputs!C18,3&lt;4))),1,0)+IF(AND(AY51&gt;0,OR(Inputs!C19&gt;Inputs!C18,AND(Inputs!C19=Inputs!C18,5&lt;4))),1,0)+IF(AND(BG51&gt;0,OR(Inputs!C20&gt;Inputs!C18,AND(Inputs!C20=Inputs!C18,6&lt;4))),1,0)+IF(AND(BO51&gt;0,OR(Inputs!C21&gt;Inputs!C18,AND(Inputs!C21=Inputs!C18,7&lt;4))),1,0)+IF(AND(BW51&gt;0,OR(Inputs!C22&gt;Inputs!C18,AND(Inputs!C22=Inputs!C18,8&lt;4))),1,0)+IF(AND(CE51&gt;0,OR(Inputs!C23&gt;Inputs!C18,AND(Inputs!C23=Inputs!C18,9&lt;4))),1,0)))</f>
        <v>99</v>
      </c>
      <c r="AV51" s="3">
        <f>IF(Inputs!$B$27&lt;&gt;"Ready","PENDING INPUTS",IF(A51&gt;Inputs!$B$6,0,MIN(MAX(0,(AQ51+AR51+AS51)-AT51),MAX(0,C51-D51-(IF(O51&lt;AU51,K51+L51+M51-N51,0)+IF(W51&lt;AU51,S51+T51+U51-V51,0)+IF(AE51&lt;AU51,AA51+AB51+AC51-AD51,0)+IF(AM51&lt;AU51,AI51+AJ51+AK51-AL51,0)+IF(AU51&lt;AU51,AQ51+AR51+AS51-AT51,0)+IF(BC51&lt;AU51,AY51+AZ51+BA51-BB51,0)+IF(BK51&lt;AU51,BG51+BH51+BI51-BJ51,0)+IF(BS51&lt;AU51,BO51+BP51+BQ51-BR51,0)+IF(CA51&lt;AU51,BW51+BX51+BY51-BZ51,0)+IF(CI51&lt;AU51,CE51+CF51+CG51-CH51,0))))))</f>
        <v>0</v>
      </c>
      <c r="AW51" s="3">
        <f>IF(Inputs!$B$27&lt;&gt;"Ready","PENDING INPUTS",MIN((AQ51+AR51+AS51),IF(D51&gt;C51,IF(D51=0,0,AT51*C51/D51),AT51+AV51)))</f>
        <v>0</v>
      </c>
      <c r="AX51" s="3">
        <f>IF(Inputs!$B$27&lt;&gt;"Ready","PENDING INPUTS",MAX(0,(AQ51+AR51+AS51)-AW51))</f>
        <v>0</v>
      </c>
      <c r="AY51" s="3">
        <f>IF(Inputs!$B$27&lt;&gt;"Ready","PENDING INPUTS",BF50)</f>
        <v>0</v>
      </c>
      <c r="AZ51" s="3">
        <f>IF(Inputs!$B$27&lt;&gt;"Ready","PENDING INPUTS",IF(A51&lt;=Inputs!$B$6,ROUND(AY51*Inputs!C19/12,2),0))</f>
        <v>0</v>
      </c>
      <c r="BA51" s="3">
        <f>IF(Inputs!$B$27&lt;&gt;"Ready","PENDING INPUTS",IF(AND(A51&lt;=Inputs!$B$6,AY51&gt;0),Inputs!G19,0))</f>
        <v>0</v>
      </c>
      <c r="BB51" s="3">
        <f>IF(Inputs!$B$27&lt;&gt;"Ready","PENDING INPUTS",IF(A51&gt;Inputs!$B$6,0,MIN((AY51+AZ51+BA51),IF(Inputs!H19=1,Inputs!D19,MAX(Inputs!F19,ROUND(AY51*Inputs!E19+AZ51+BA51,2))))))</f>
        <v>0</v>
      </c>
      <c r="BC51">
        <f>IF(Inputs!$B$27&lt;&gt;"Ready","PENDING INPUTS",IF(AY51&lt;=0,99,1+IF(AND(K51&gt;0,OR(Inputs!C14&gt;Inputs!C19,AND(Inputs!C14=Inputs!C19,0&lt;5))),1,0)+IF(AND(S51&gt;0,OR(Inputs!C15&gt;Inputs!C19,AND(Inputs!C15=Inputs!C19,1&lt;5))),1,0)+IF(AND(AA51&gt;0,OR(Inputs!C16&gt;Inputs!C19,AND(Inputs!C16=Inputs!C19,2&lt;5))),1,0)+IF(AND(AI51&gt;0,OR(Inputs!C17&gt;Inputs!C19,AND(Inputs!C17=Inputs!C19,3&lt;5))),1,0)+IF(AND(AQ51&gt;0,OR(Inputs!C18&gt;Inputs!C19,AND(Inputs!C18=Inputs!C19,4&lt;5))),1,0)+IF(AND(BG51&gt;0,OR(Inputs!C20&gt;Inputs!C19,AND(Inputs!C20=Inputs!C19,6&lt;5))),1,0)+IF(AND(BO51&gt;0,OR(Inputs!C21&gt;Inputs!C19,AND(Inputs!C21=Inputs!C19,7&lt;5))),1,0)+IF(AND(BW51&gt;0,OR(Inputs!C22&gt;Inputs!C19,AND(Inputs!C22=Inputs!C19,8&lt;5))),1,0)+IF(AND(CE51&gt;0,OR(Inputs!C23&gt;Inputs!C19,AND(Inputs!C23=Inputs!C19,9&lt;5))),1,0)))</f>
        <v>99</v>
      </c>
      <c r="BD51" s="3">
        <f>IF(Inputs!$B$27&lt;&gt;"Ready","PENDING INPUTS",IF(A51&gt;Inputs!$B$6,0,MIN(MAX(0,(AY51+AZ51+BA51)-BB51),MAX(0,C51-D51-(IF(O51&lt;BC51,K51+L51+M51-N51,0)+IF(W51&lt;BC51,S51+T51+U51-V51,0)+IF(AE51&lt;BC51,AA51+AB51+AC51-AD51,0)+IF(AM51&lt;BC51,AI51+AJ51+AK51-AL51,0)+IF(AU51&lt;BC51,AQ51+AR51+AS51-AT51,0)+IF(BC51&lt;BC51,AY51+AZ51+BA51-BB51,0)+IF(BK51&lt;BC51,BG51+BH51+BI51-BJ51,0)+IF(BS51&lt;BC51,BO51+BP51+BQ51-BR51,0)+IF(CA51&lt;BC51,BW51+BX51+BY51-BZ51,0)+IF(CI51&lt;BC51,CE51+CF51+CG51-CH51,0))))))</f>
        <v>0</v>
      </c>
      <c r="BE51" s="3">
        <f>IF(Inputs!$B$27&lt;&gt;"Ready","PENDING INPUTS",MIN((AY51+AZ51+BA51),IF(D51&gt;C51,IF(D51=0,0,BB51*C51/D51),BB51+BD51)))</f>
        <v>0</v>
      </c>
      <c r="BF51" s="3">
        <f>IF(Inputs!$B$27&lt;&gt;"Ready","PENDING INPUTS",MAX(0,(AY51+AZ51+BA51)-BE51))</f>
        <v>0</v>
      </c>
      <c r="BG51" s="3">
        <f>IF(Inputs!$B$27&lt;&gt;"Ready","PENDING INPUTS",BN50)</f>
        <v>0</v>
      </c>
      <c r="BH51" s="3">
        <f>IF(Inputs!$B$27&lt;&gt;"Ready","PENDING INPUTS",IF(A51&lt;=Inputs!$B$6,ROUND(BG51*Inputs!C20/12,2),0))</f>
        <v>0</v>
      </c>
      <c r="BI51" s="3">
        <f>IF(Inputs!$B$27&lt;&gt;"Ready","PENDING INPUTS",IF(AND(A51&lt;=Inputs!$B$6,BG51&gt;0),Inputs!G20,0))</f>
        <v>0</v>
      </c>
      <c r="BJ51" s="3">
        <f>IF(Inputs!$B$27&lt;&gt;"Ready","PENDING INPUTS",IF(A51&gt;Inputs!$B$6,0,MIN((BG51+BH51+BI51),IF(Inputs!H20=1,Inputs!D20,MAX(Inputs!F20,ROUND(BG51*Inputs!E20+BH51+BI51,2))))))</f>
        <v>0</v>
      </c>
      <c r="BK51">
        <f>IF(Inputs!$B$27&lt;&gt;"Ready","PENDING INPUTS",IF(BG51&lt;=0,99,1+IF(AND(K51&gt;0,OR(Inputs!C14&gt;Inputs!C20,AND(Inputs!C14=Inputs!C20,0&lt;6))),1,0)+IF(AND(S51&gt;0,OR(Inputs!C15&gt;Inputs!C20,AND(Inputs!C15=Inputs!C20,1&lt;6))),1,0)+IF(AND(AA51&gt;0,OR(Inputs!C16&gt;Inputs!C20,AND(Inputs!C16=Inputs!C20,2&lt;6))),1,0)+IF(AND(AI51&gt;0,OR(Inputs!C17&gt;Inputs!C20,AND(Inputs!C17=Inputs!C20,3&lt;6))),1,0)+IF(AND(AQ51&gt;0,OR(Inputs!C18&gt;Inputs!C20,AND(Inputs!C18=Inputs!C20,4&lt;6))),1,0)+IF(AND(AY51&gt;0,OR(Inputs!C19&gt;Inputs!C20,AND(Inputs!C19=Inputs!C20,5&lt;6))),1,0)+IF(AND(BO51&gt;0,OR(Inputs!C21&gt;Inputs!C20,AND(Inputs!C21=Inputs!C20,7&lt;6))),1,0)+IF(AND(BW51&gt;0,OR(Inputs!C22&gt;Inputs!C20,AND(Inputs!C22=Inputs!C20,8&lt;6))),1,0)+IF(AND(CE51&gt;0,OR(Inputs!C23&gt;Inputs!C20,AND(Inputs!C23=Inputs!C20,9&lt;6))),1,0)))</f>
        <v>99</v>
      </c>
      <c r="BL51" s="3">
        <f>IF(Inputs!$B$27&lt;&gt;"Ready","PENDING INPUTS",IF(A51&gt;Inputs!$B$6,0,MIN(MAX(0,(BG51+BH51+BI51)-BJ51),MAX(0,C51-D51-(IF(O51&lt;BK51,K51+L51+M51-N51,0)+IF(W51&lt;BK51,S51+T51+U51-V51,0)+IF(AE51&lt;BK51,AA51+AB51+AC51-AD51,0)+IF(AM51&lt;BK51,AI51+AJ51+AK51-AL51,0)+IF(AU51&lt;BK51,AQ51+AR51+AS51-AT51,0)+IF(BC51&lt;BK51,AY51+AZ51+BA51-BB51,0)+IF(BK51&lt;BK51,BG51+BH51+BI51-BJ51,0)+IF(BS51&lt;BK51,BO51+BP51+BQ51-BR51,0)+IF(CA51&lt;BK51,BW51+BX51+BY51-BZ51,0)+IF(CI51&lt;BK51,CE51+CF51+CG51-CH51,0))))))</f>
        <v>0</v>
      </c>
      <c r="BM51" s="3">
        <f>IF(Inputs!$B$27&lt;&gt;"Ready","PENDING INPUTS",MIN((BG51+BH51+BI51),IF(D51&gt;C51,IF(D51=0,0,BJ51*C51/D51),BJ51+BL51)))</f>
        <v>0</v>
      </c>
      <c r="BN51" s="3">
        <f>IF(Inputs!$B$27&lt;&gt;"Ready","PENDING INPUTS",MAX(0,(BG51+BH51+BI51)-BM51))</f>
        <v>0</v>
      </c>
      <c r="BO51" s="3">
        <f>IF(Inputs!$B$27&lt;&gt;"Ready","PENDING INPUTS",BV50)</f>
        <v>0</v>
      </c>
      <c r="BP51" s="3">
        <f>IF(Inputs!$B$27&lt;&gt;"Ready","PENDING INPUTS",IF(A51&lt;=Inputs!$B$6,ROUND(BO51*Inputs!C21/12,2),0))</f>
        <v>0</v>
      </c>
      <c r="BQ51" s="3">
        <f>IF(Inputs!$B$27&lt;&gt;"Ready","PENDING INPUTS",IF(AND(A51&lt;=Inputs!$B$6,BO51&gt;0),Inputs!G21,0))</f>
        <v>0</v>
      </c>
      <c r="BR51" s="3">
        <f>IF(Inputs!$B$27&lt;&gt;"Ready","PENDING INPUTS",IF(A51&gt;Inputs!$B$6,0,MIN((BO51+BP51+BQ51),IF(Inputs!H21=1,Inputs!D21,MAX(Inputs!F21,ROUND(BO51*Inputs!E21+BP51+BQ51,2))))))</f>
        <v>0</v>
      </c>
      <c r="BS51">
        <f>IF(Inputs!$B$27&lt;&gt;"Ready","PENDING INPUTS",IF(BO51&lt;=0,99,1+IF(AND(K51&gt;0,OR(Inputs!C14&gt;Inputs!C21,AND(Inputs!C14=Inputs!C21,0&lt;7))),1,0)+IF(AND(S51&gt;0,OR(Inputs!C15&gt;Inputs!C21,AND(Inputs!C15=Inputs!C21,1&lt;7))),1,0)+IF(AND(AA51&gt;0,OR(Inputs!C16&gt;Inputs!C21,AND(Inputs!C16=Inputs!C21,2&lt;7))),1,0)+IF(AND(AI51&gt;0,OR(Inputs!C17&gt;Inputs!C21,AND(Inputs!C17=Inputs!C21,3&lt;7))),1,0)+IF(AND(AQ51&gt;0,OR(Inputs!C18&gt;Inputs!C21,AND(Inputs!C18=Inputs!C21,4&lt;7))),1,0)+IF(AND(AY51&gt;0,OR(Inputs!C19&gt;Inputs!C21,AND(Inputs!C19=Inputs!C21,5&lt;7))),1,0)+IF(AND(BG51&gt;0,OR(Inputs!C20&gt;Inputs!C21,AND(Inputs!C20=Inputs!C21,6&lt;7))),1,0)+IF(AND(BW51&gt;0,OR(Inputs!C22&gt;Inputs!C21,AND(Inputs!C22=Inputs!C21,8&lt;7))),1,0)+IF(AND(CE51&gt;0,OR(Inputs!C23&gt;Inputs!C21,AND(Inputs!C23=Inputs!C21,9&lt;7))),1,0)))</f>
        <v>99</v>
      </c>
      <c r="BT51" s="3">
        <f>IF(Inputs!$B$27&lt;&gt;"Ready","PENDING INPUTS",IF(A51&gt;Inputs!$B$6,0,MIN(MAX(0,(BO51+BP51+BQ51)-BR51),MAX(0,C51-D51-(IF(O51&lt;BS51,K51+L51+M51-N51,0)+IF(W51&lt;BS51,S51+T51+U51-V51,0)+IF(AE51&lt;BS51,AA51+AB51+AC51-AD51,0)+IF(AM51&lt;BS51,AI51+AJ51+AK51-AL51,0)+IF(AU51&lt;BS51,AQ51+AR51+AS51-AT51,0)+IF(BC51&lt;BS51,AY51+AZ51+BA51-BB51,0)+IF(BK51&lt;BS51,BG51+BH51+BI51-BJ51,0)+IF(BS51&lt;BS51,BO51+BP51+BQ51-BR51,0)+IF(CA51&lt;BS51,BW51+BX51+BY51-BZ51,0)+IF(CI51&lt;BS51,CE51+CF51+CG51-CH51,0))))))</f>
        <v>0</v>
      </c>
      <c r="BU51" s="3">
        <f>IF(Inputs!$B$27&lt;&gt;"Ready","PENDING INPUTS",MIN((BO51+BP51+BQ51),IF(D51&gt;C51,IF(D51=0,0,BR51*C51/D51),BR51+BT51)))</f>
        <v>0</v>
      </c>
      <c r="BV51" s="3">
        <f>IF(Inputs!$B$27&lt;&gt;"Ready","PENDING INPUTS",MAX(0,(BO51+BP51+BQ51)-BU51))</f>
        <v>0</v>
      </c>
      <c r="BW51" s="3">
        <f>IF(Inputs!$B$27&lt;&gt;"Ready","PENDING INPUTS",CD50)</f>
        <v>0</v>
      </c>
      <c r="BX51" s="3">
        <f>IF(Inputs!$B$27&lt;&gt;"Ready","PENDING INPUTS",IF(A51&lt;=Inputs!$B$6,ROUND(BW51*Inputs!C22/12,2),0))</f>
        <v>0</v>
      </c>
      <c r="BY51" s="3">
        <f>IF(Inputs!$B$27&lt;&gt;"Ready","PENDING INPUTS",IF(AND(A51&lt;=Inputs!$B$6,BW51&gt;0),Inputs!G22,0))</f>
        <v>0</v>
      </c>
      <c r="BZ51" s="3">
        <f>IF(Inputs!$B$27&lt;&gt;"Ready","PENDING INPUTS",IF(A51&gt;Inputs!$B$6,0,MIN((BW51+BX51+BY51),IF(Inputs!H22=1,Inputs!D22,MAX(Inputs!F22,ROUND(BW51*Inputs!E22+BX51+BY51,2))))))</f>
        <v>0</v>
      </c>
      <c r="CA51">
        <f>IF(Inputs!$B$27&lt;&gt;"Ready","PENDING INPUTS",IF(BW51&lt;=0,99,1+IF(AND(K51&gt;0,OR(Inputs!C14&gt;Inputs!C22,AND(Inputs!C14=Inputs!C22,0&lt;8))),1,0)+IF(AND(S51&gt;0,OR(Inputs!C15&gt;Inputs!C22,AND(Inputs!C15=Inputs!C22,1&lt;8))),1,0)+IF(AND(AA51&gt;0,OR(Inputs!C16&gt;Inputs!C22,AND(Inputs!C16=Inputs!C22,2&lt;8))),1,0)+IF(AND(AI51&gt;0,OR(Inputs!C17&gt;Inputs!C22,AND(Inputs!C17=Inputs!C22,3&lt;8))),1,0)+IF(AND(AQ51&gt;0,OR(Inputs!C18&gt;Inputs!C22,AND(Inputs!C18=Inputs!C22,4&lt;8))),1,0)+IF(AND(AY51&gt;0,OR(Inputs!C19&gt;Inputs!C22,AND(Inputs!C19=Inputs!C22,5&lt;8))),1,0)+IF(AND(BG51&gt;0,OR(Inputs!C20&gt;Inputs!C22,AND(Inputs!C20=Inputs!C22,6&lt;8))),1,0)+IF(AND(BO51&gt;0,OR(Inputs!C21&gt;Inputs!C22,AND(Inputs!C21=Inputs!C22,7&lt;8))),1,0)+IF(AND(CE51&gt;0,OR(Inputs!C23&gt;Inputs!C22,AND(Inputs!C23=Inputs!C22,9&lt;8))),1,0)))</f>
        <v>99</v>
      </c>
      <c r="CB51" s="3">
        <f>IF(Inputs!$B$27&lt;&gt;"Ready","PENDING INPUTS",IF(A51&gt;Inputs!$B$6,0,MIN(MAX(0,(BW51+BX51+BY51)-BZ51),MAX(0,C51-D51-(IF(O51&lt;CA51,K51+L51+M51-N51,0)+IF(W51&lt;CA51,S51+T51+U51-V51,0)+IF(AE51&lt;CA51,AA51+AB51+AC51-AD51,0)+IF(AM51&lt;CA51,AI51+AJ51+AK51-AL51,0)+IF(AU51&lt;CA51,AQ51+AR51+AS51-AT51,0)+IF(BC51&lt;CA51,AY51+AZ51+BA51-BB51,0)+IF(BK51&lt;CA51,BG51+BH51+BI51-BJ51,0)+IF(BS51&lt;CA51,BO51+BP51+BQ51-BR51,0)+IF(CA51&lt;CA51,BW51+BX51+BY51-BZ51,0)+IF(CI51&lt;CA51,CE51+CF51+CG51-CH51,0))))))</f>
        <v>0</v>
      </c>
      <c r="CC51" s="3">
        <f>IF(Inputs!$B$27&lt;&gt;"Ready","PENDING INPUTS",MIN((BW51+BX51+BY51),IF(D51&gt;C51,IF(D51=0,0,BZ51*C51/D51),BZ51+CB51)))</f>
        <v>0</v>
      </c>
      <c r="CD51" s="3">
        <f>IF(Inputs!$B$27&lt;&gt;"Ready","PENDING INPUTS",MAX(0,(BW51+BX51+BY51)-CC51))</f>
        <v>0</v>
      </c>
      <c r="CE51" s="3">
        <f>IF(Inputs!$B$27&lt;&gt;"Ready","PENDING INPUTS",CL50)</f>
        <v>0</v>
      </c>
      <c r="CF51" s="3">
        <f>IF(Inputs!$B$27&lt;&gt;"Ready","PENDING INPUTS",IF(A51&lt;=Inputs!$B$6,ROUND(CE51*Inputs!C23/12,2),0))</f>
        <v>0</v>
      </c>
      <c r="CG51" s="3">
        <f>IF(Inputs!$B$27&lt;&gt;"Ready","PENDING INPUTS",IF(AND(A51&lt;=Inputs!$B$6,CE51&gt;0),Inputs!G23,0))</f>
        <v>0</v>
      </c>
      <c r="CH51" s="3">
        <f>IF(Inputs!$B$27&lt;&gt;"Ready","PENDING INPUTS",IF(A51&gt;Inputs!$B$6,0,MIN((CE51+CF51+CG51),IF(Inputs!H23=1,Inputs!D23,MAX(Inputs!F23,ROUND(CE51*Inputs!E23+CF51+CG51,2))))))</f>
        <v>0</v>
      </c>
      <c r="CI51">
        <f>IF(Inputs!$B$27&lt;&gt;"Ready","PENDING INPUTS",IF(CE51&lt;=0,99,1+IF(AND(K51&gt;0,OR(Inputs!C14&gt;Inputs!C23,AND(Inputs!C14=Inputs!C23,0&lt;9))),1,0)+IF(AND(S51&gt;0,OR(Inputs!C15&gt;Inputs!C23,AND(Inputs!C15=Inputs!C23,1&lt;9))),1,0)+IF(AND(AA51&gt;0,OR(Inputs!C16&gt;Inputs!C23,AND(Inputs!C16=Inputs!C23,2&lt;9))),1,0)+IF(AND(AI51&gt;0,OR(Inputs!C17&gt;Inputs!C23,AND(Inputs!C17=Inputs!C23,3&lt;9))),1,0)+IF(AND(AQ51&gt;0,OR(Inputs!C18&gt;Inputs!C23,AND(Inputs!C18=Inputs!C23,4&lt;9))),1,0)+IF(AND(AY51&gt;0,OR(Inputs!C19&gt;Inputs!C23,AND(Inputs!C19=Inputs!C23,5&lt;9))),1,0)+IF(AND(BG51&gt;0,OR(Inputs!C20&gt;Inputs!C23,AND(Inputs!C20=Inputs!C23,6&lt;9))),1,0)+IF(AND(BO51&gt;0,OR(Inputs!C21&gt;Inputs!C23,AND(Inputs!C21=Inputs!C23,7&lt;9))),1,0)+IF(AND(BW51&gt;0,OR(Inputs!C22&gt;Inputs!C23,AND(Inputs!C22=Inputs!C23,8&lt;9))),1,0)))</f>
        <v>99</v>
      </c>
      <c r="CJ51" s="3">
        <f>IF(Inputs!$B$27&lt;&gt;"Ready","PENDING INPUTS",IF(A51&gt;Inputs!$B$6,0,MIN(MAX(0,(CE51+CF51+CG51)-CH51),MAX(0,C51-D51-(IF(O51&lt;CI51,K51+L51+M51-N51,0)+IF(W51&lt;CI51,S51+T51+U51-V51,0)+IF(AE51&lt;CI51,AA51+AB51+AC51-AD51,0)+IF(AM51&lt;CI51,AI51+AJ51+AK51-AL51,0)+IF(AU51&lt;CI51,AQ51+AR51+AS51-AT51,0)+IF(BC51&lt;CI51,AY51+AZ51+BA51-BB51,0)+IF(BK51&lt;CI51,BG51+BH51+BI51-BJ51,0)+IF(BS51&lt;CI51,BO51+BP51+BQ51-BR51,0)+IF(CA51&lt;CI51,BW51+BX51+BY51-BZ51,0)+IF(CI51&lt;CI51,CE51+CF51+CG51-CH51,0))))))</f>
        <v>0</v>
      </c>
      <c r="CK51" s="3">
        <f>IF(Inputs!$B$27&lt;&gt;"Ready","PENDING INPUTS",MIN((CE51+CF51+CG51),IF(D51&gt;C51,IF(D51=0,0,CH51*C51/D51),CH51+CJ51)))</f>
        <v>0</v>
      </c>
      <c r="CL51" s="3">
        <f>IF(Inputs!$B$27&lt;&gt;"Ready","PENDING INPUTS",MAX(0,(CE51+CF51+CG51)-CK51))</f>
        <v>0</v>
      </c>
    </row>
    <row r="52" spans="1:90" ht="27.95" customHeight="1" x14ac:dyDescent="0.25">
      <c r="A52">
        <v>48</v>
      </c>
      <c r="B52" s="13">
        <f>IF(Inputs!$B$27&lt;&gt;"Ready","PENDING INPUTS",EDATE(Inputs!$B$5,A52-1))</f>
        <v>47727</v>
      </c>
      <c r="C52" s="3">
        <f>IF(Inputs!$B$27&lt;&gt;"Ready","PENDING INPUTS",IF(A52&lt;=Inputs!$B$6,MAX(0,Inputs!$B$4+IF(A52=Inputs!$B$7,Inputs!$B$8,0)+IF(A52=Inputs!$B$9,Inputs!$B$10,0)),0))</f>
        <v>0</v>
      </c>
      <c r="D52" s="3">
        <f>IF(Inputs!$B$27&lt;&gt;"Ready","PENDING INPUTS",SUM(N52,V52,AD52,AL52,AT52,BB52,BJ52,BR52,BZ52,CH52))</f>
        <v>0</v>
      </c>
      <c r="E52" s="3">
        <f>IF(Inputs!$B$27&lt;&gt;"Ready","PENDING INPUTS",MAX(0,D52-C52))</f>
        <v>0</v>
      </c>
      <c r="F52" s="3">
        <f>IF(Inputs!$B$27&lt;&gt;"Ready","PENDING INPUTS",SUM(Q52,Y52,AG52,AO52,AW52,BE52,BM52,BU52,CC52,CK52))</f>
        <v>0</v>
      </c>
      <c r="G52" s="3">
        <f>IF(Inputs!$B$27&lt;&gt;"Ready","PENDING INPUTS",SUM(L52,T52,AB52,AJ52,AR52,AZ52,BH52,BP52,BX52,CF52))</f>
        <v>0</v>
      </c>
      <c r="H52" s="3">
        <f>IF(Inputs!$B$27&lt;&gt;"Ready","PENDING INPUTS",SUM(M52,U52,AC52,AK52,AS52,BA52,BI52,BQ52,BY52,CG52))</f>
        <v>0</v>
      </c>
      <c r="I52" s="3">
        <f>IF(Inputs!$B$27&lt;&gt;"Ready","PENDING INPUTS",SUM(R52,Z52,AH52,AP52,AX52,BF52,BN52,BV52,CD52,CL52))</f>
        <v>0</v>
      </c>
      <c r="J52" t="str">
        <f>IF(Inputs!$B$27&lt;&gt;"Ready","PENDING INPUTS",IF(A52&gt;Inputs!$B$6,"Beyond horizon",IF(E52&gt;0.005,"MINIMUM SHORTFALL",IF(I52&lt;0.005,"Paid off","In progress"))))</f>
        <v>Paid off</v>
      </c>
      <c r="K52" s="3">
        <f>IF(Inputs!$B$27&lt;&gt;"Ready","PENDING INPUTS",R51)</f>
        <v>0</v>
      </c>
      <c r="L52" s="3">
        <f>IF(Inputs!$B$27&lt;&gt;"Ready","PENDING INPUTS",IF(A52&lt;=Inputs!$B$6,ROUND(K52*Inputs!C14/12,2),0))</f>
        <v>0</v>
      </c>
      <c r="M52" s="3">
        <f>IF(Inputs!$B$27&lt;&gt;"Ready","PENDING INPUTS",IF(AND(A52&lt;=Inputs!$B$6,K52&gt;0),Inputs!G14,0))</f>
        <v>0</v>
      </c>
      <c r="N52" s="3">
        <f>IF(Inputs!$B$27&lt;&gt;"Ready","PENDING INPUTS",IF(A52&gt;Inputs!$B$6,0,MIN((K52+L52+M52),IF(Inputs!H14=1,Inputs!D14,MAX(Inputs!F14,ROUND(K52*Inputs!E14+L52+M52,2))))))</f>
        <v>0</v>
      </c>
      <c r="O52">
        <f>IF(Inputs!$B$27&lt;&gt;"Ready","PENDING INPUTS",IF(K52&lt;=0,99,1+IF(AND(S52&gt;0,OR(Inputs!C15&gt;Inputs!C14,AND(Inputs!C15=Inputs!C14,1&lt;0))),1,0)+IF(AND(AA52&gt;0,OR(Inputs!C16&gt;Inputs!C14,AND(Inputs!C16=Inputs!C14,2&lt;0))),1,0)+IF(AND(AI52&gt;0,OR(Inputs!C17&gt;Inputs!C14,AND(Inputs!C17=Inputs!C14,3&lt;0))),1,0)+IF(AND(AQ52&gt;0,OR(Inputs!C18&gt;Inputs!C14,AND(Inputs!C18=Inputs!C14,4&lt;0))),1,0)+IF(AND(AY52&gt;0,OR(Inputs!C19&gt;Inputs!C14,AND(Inputs!C19=Inputs!C14,5&lt;0))),1,0)+IF(AND(BG52&gt;0,OR(Inputs!C20&gt;Inputs!C14,AND(Inputs!C20=Inputs!C14,6&lt;0))),1,0)+IF(AND(BO52&gt;0,OR(Inputs!C21&gt;Inputs!C14,AND(Inputs!C21=Inputs!C14,7&lt;0))),1,0)+IF(AND(BW52&gt;0,OR(Inputs!C22&gt;Inputs!C14,AND(Inputs!C22=Inputs!C14,8&lt;0))),1,0)+IF(AND(CE52&gt;0,OR(Inputs!C23&gt;Inputs!C14,AND(Inputs!C23=Inputs!C14,9&lt;0))),1,0)))</f>
        <v>99</v>
      </c>
      <c r="P52" s="3">
        <f>IF(Inputs!$B$27&lt;&gt;"Ready","PENDING INPUTS",IF(A52&gt;Inputs!$B$6,0,MIN(MAX(0,(K52+L52+M52)-N52),MAX(0,C52-D52-(IF(O52&lt;O52,K52+L52+M52-N52,0)+IF(W52&lt;O52,S52+T52+U52-V52,0)+IF(AE52&lt;O52,AA52+AB52+AC52-AD52,0)+IF(AM52&lt;O52,AI52+AJ52+AK52-AL52,0)+IF(AU52&lt;O52,AQ52+AR52+AS52-AT52,0)+IF(BC52&lt;O52,AY52+AZ52+BA52-BB52,0)+IF(BK52&lt;O52,BG52+BH52+BI52-BJ52,0)+IF(BS52&lt;O52,BO52+BP52+BQ52-BR52,0)+IF(CA52&lt;O52,BW52+BX52+BY52-BZ52,0)+IF(CI52&lt;O52,CE52+CF52+CG52-CH52,0))))))</f>
        <v>0</v>
      </c>
      <c r="Q52" s="3">
        <f>IF(Inputs!$B$27&lt;&gt;"Ready","PENDING INPUTS",MIN((K52+L52+M52),IF(D52&gt;C52,IF(D52=0,0,N52*C52/D52),N52+P52)))</f>
        <v>0</v>
      </c>
      <c r="R52" s="3">
        <f>IF(Inputs!$B$27&lt;&gt;"Ready","PENDING INPUTS",MAX(0,(K52+L52+M52)-Q52))</f>
        <v>0</v>
      </c>
      <c r="S52" s="3">
        <f>IF(Inputs!$B$27&lt;&gt;"Ready","PENDING INPUTS",Z51)</f>
        <v>0</v>
      </c>
      <c r="T52" s="3">
        <f>IF(Inputs!$B$27&lt;&gt;"Ready","PENDING INPUTS",IF(A52&lt;=Inputs!$B$6,ROUND(S52*Inputs!C15/12,2),0))</f>
        <v>0</v>
      </c>
      <c r="U52" s="3">
        <f>IF(Inputs!$B$27&lt;&gt;"Ready","PENDING INPUTS",IF(AND(A52&lt;=Inputs!$B$6,S52&gt;0),Inputs!G15,0))</f>
        <v>0</v>
      </c>
      <c r="V52" s="3">
        <f>IF(Inputs!$B$27&lt;&gt;"Ready","PENDING INPUTS",IF(A52&gt;Inputs!$B$6,0,MIN((S52+T52+U52),IF(Inputs!H15=1,Inputs!D15,MAX(Inputs!F15,ROUND(S52*Inputs!E15+T52+U52,2))))))</f>
        <v>0</v>
      </c>
      <c r="W52">
        <f>IF(Inputs!$B$27&lt;&gt;"Ready","PENDING INPUTS",IF(S52&lt;=0,99,1+IF(AND(K52&gt;0,OR(Inputs!C14&gt;Inputs!C15,AND(Inputs!C14=Inputs!C15,0&lt;1))),1,0)+IF(AND(AA52&gt;0,OR(Inputs!C16&gt;Inputs!C15,AND(Inputs!C16=Inputs!C15,2&lt;1))),1,0)+IF(AND(AI52&gt;0,OR(Inputs!C17&gt;Inputs!C15,AND(Inputs!C17=Inputs!C15,3&lt;1))),1,0)+IF(AND(AQ52&gt;0,OR(Inputs!C18&gt;Inputs!C15,AND(Inputs!C18=Inputs!C15,4&lt;1))),1,0)+IF(AND(AY52&gt;0,OR(Inputs!C19&gt;Inputs!C15,AND(Inputs!C19=Inputs!C15,5&lt;1))),1,0)+IF(AND(BG52&gt;0,OR(Inputs!C20&gt;Inputs!C15,AND(Inputs!C20=Inputs!C15,6&lt;1))),1,0)+IF(AND(BO52&gt;0,OR(Inputs!C21&gt;Inputs!C15,AND(Inputs!C21=Inputs!C15,7&lt;1))),1,0)+IF(AND(BW52&gt;0,OR(Inputs!C22&gt;Inputs!C15,AND(Inputs!C22=Inputs!C15,8&lt;1))),1,0)+IF(AND(CE52&gt;0,OR(Inputs!C23&gt;Inputs!C15,AND(Inputs!C23=Inputs!C15,9&lt;1))),1,0)))</f>
        <v>99</v>
      </c>
      <c r="X52" s="3">
        <f>IF(Inputs!$B$27&lt;&gt;"Ready","PENDING INPUTS",IF(A52&gt;Inputs!$B$6,0,MIN(MAX(0,(S52+T52+U52)-V52),MAX(0,C52-D52-(IF(O52&lt;W52,K52+L52+M52-N52,0)+IF(W52&lt;W52,S52+T52+U52-V52,0)+IF(AE52&lt;W52,AA52+AB52+AC52-AD52,0)+IF(AM52&lt;W52,AI52+AJ52+AK52-AL52,0)+IF(AU52&lt;W52,AQ52+AR52+AS52-AT52,0)+IF(BC52&lt;W52,AY52+AZ52+BA52-BB52,0)+IF(BK52&lt;W52,BG52+BH52+BI52-BJ52,0)+IF(BS52&lt;W52,BO52+BP52+BQ52-BR52,0)+IF(CA52&lt;W52,BW52+BX52+BY52-BZ52,0)+IF(CI52&lt;W52,CE52+CF52+CG52-CH52,0))))))</f>
        <v>0</v>
      </c>
      <c r="Y52" s="3">
        <f>IF(Inputs!$B$27&lt;&gt;"Ready","PENDING INPUTS",MIN((S52+T52+U52),IF(D52&gt;C52,IF(D52=0,0,V52*C52/D52),V52+X52)))</f>
        <v>0</v>
      </c>
      <c r="Z52" s="3">
        <f>IF(Inputs!$B$27&lt;&gt;"Ready","PENDING INPUTS",MAX(0,(S52+T52+U52)-Y52))</f>
        <v>0</v>
      </c>
      <c r="AA52" s="3">
        <f>IF(Inputs!$B$27&lt;&gt;"Ready","PENDING INPUTS",AH51)</f>
        <v>0</v>
      </c>
      <c r="AB52" s="3">
        <f>IF(Inputs!$B$27&lt;&gt;"Ready","PENDING INPUTS",IF(A52&lt;=Inputs!$B$6,ROUND(AA52*Inputs!C16/12,2),0))</f>
        <v>0</v>
      </c>
      <c r="AC52" s="3">
        <f>IF(Inputs!$B$27&lt;&gt;"Ready","PENDING INPUTS",IF(AND(A52&lt;=Inputs!$B$6,AA52&gt;0),Inputs!G16,0))</f>
        <v>0</v>
      </c>
      <c r="AD52" s="3">
        <f>IF(Inputs!$B$27&lt;&gt;"Ready","PENDING INPUTS",IF(A52&gt;Inputs!$B$6,0,MIN((AA52+AB52+AC52),IF(Inputs!H16=1,Inputs!D16,MAX(Inputs!F16,ROUND(AA52*Inputs!E16+AB52+AC52,2))))))</f>
        <v>0</v>
      </c>
      <c r="AE52">
        <f>IF(Inputs!$B$27&lt;&gt;"Ready","PENDING INPUTS",IF(AA52&lt;=0,99,1+IF(AND(K52&gt;0,OR(Inputs!C14&gt;Inputs!C16,AND(Inputs!C14=Inputs!C16,0&lt;2))),1,0)+IF(AND(S52&gt;0,OR(Inputs!C15&gt;Inputs!C16,AND(Inputs!C15=Inputs!C16,1&lt;2))),1,0)+IF(AND(AI52&gt;0,OR(Inputs!C17&gt;Inputs!C16,AND(Inputs!C17=Inputs!C16,3&lt;2))),1,0)+IF(AND(AQ52&gt;0,OR(Inputs!C18&gt;Inputs!C16,AND(Inputs!C18=Inputs!C16,4&lt;2))),1,0)+IF(AND(AY52&gt;0,OR(Inputs!C19&gt;Inputs!C16,AND(Inputs!C19=Inputs!C16,5&lt;2))),1,0)+IF(AND(BG52&gt;0,OR(Inputs!C20&gt;Inputs!C16,AND(Inputs!C20=Inputs!C16,6&lt;2))),1,0)+IF(AND(BO52&gt;0,OR(Inputs!C21&gt;Inputs!C16,AND(Inputs!C21=Inputs!C16,7&lt;2))),1,0)+IF(AND(BW52&gt;0,OR(Inputs!C22&gt;Inputs!C16,AND(Inputs!C22=Inputs!C16,8&lt;2))),1,0)+IF(AND(CE52&gt;0,OR(Inputs!C23&gt;Inputs!C16,AND(Inputs!C23=Inputs!C16,9&lt;2))),1,0)))</f>
        <v>99</v>
      </c>
      <c r="AF52" s="3">
        <f>IF(Inputs!$B$27&lt;&gt;"Ready","PENDING INPUTS",IF(A52&gt;Inputs!$B$6,0,MIN(MAX(0,(AA52+AB52+AC52)-AD52),MAX(0,C52-D52-(IF(O52&lt;AE52,K52+L52+M52-N52,0)+IF(W52&lt;AE52,S52+T52+U52-V52,0)+IF(AE52&lt;AE52,AA52+AB52+AC52-AD52,0)+IF(AM52&lt;AE52,AI52+AJ52+AK52-AL52,0)+IF(AU52&lt;AE52,AQ52+AR52+AS52-AT52,0)+IF(BC52&lt;AE52,AY52+AZ52+BA52-BB52,0)+IF(BK52&lt;AE52,BG52+BH52+BI52-BJ52,0)+IF(BS52&lt;AE52,BO52+BP52+BQ52-BR52,0)+IF(CA52&lt;AE52,BW52+BX52+BY52-BZ52,0)+IF(CI52&lt;AE52,CE52+CF52+CG52-CH52,0))))))</f>
        <v>0</v>
      </c>
      <c r="AG52" s="3">
        <f>IF(Inputs!$B$27&lt;&gt;"Ready","PENDING INPUTS",MIN((AA52+AB52+AC52),IF(D52&gt;C52,IF(D52=0,0,AD52*C52/D52),AD52+AF52)))</f>
        <v>0</v>
      </c>
      <c r="AH52" s="3">
        <f>IF(Inputs!$B$27&lt;&gt;"Ready","PENDING INPUTS",MAX(0,(AA52+AB52+AC52)-AG52))</f>
        <v>0</v>
      </c>
      <c r="AI52" s="3">
        <f>IF(Inputs!$B$27&lt;&gt;"Ready","PENDING INPUTS",AP51)</f>
        <v>0</v>
      </c>
      <c r="AJ52" s="3">
        <f>IF(Inputs!$B$27&lt;&gt;"Ready","PENDING INPUTS",IF(A52&lt;=Inputs!$B$6,ROUND(AI52*Inputs!C17/12,2),0))</f>
        <v>0</v>
      </c>
      <c r="AK52" s="3">
        <f>IF(Inputs!$B$27&lt;&gt;"Ready","PENDING INPUTS",IF(AND(A52&lt;=Inputs!$B$6,AI52&gt;0),Inputs!G17,0))</f>
        <v>0</v>
      </c>
      <c r="AL52" s="3">
        <f>IF(Inputs!$B$27&lt;&gt;"Ready","PENDING INPUTS",IF(A52&gt;Inputs!$B$6,0,MIN((AI52+AJ52+AK52),IF(Inputs!H17=1,Inputs!D17,MAX(Inputs!F17,ROUND(AI52*Inputs!E17+AJ52+AK52,2))))))</f>
        <v>0</v>
      </c>
      <c r="AM52">
        <f>IF(Inputs!$B$27&lt;&gt;"Ready","PENDING INPUTS",IF(AI52&lt;=0,99,1+IF(AND(K52&gt;0,OR(Inputs!C14&gt;Inputs!C17,AND(Inputs!C14=Inputs!C17,0&lt;3))),1,0)+IF(AND(S52&gt;0,OR(Inputs!C15&gt;Inputs!C17,AND(Inputs!C15=Inputs!C17,1&lt;3))),1,0)+IF(AND(AA52&gt;0,OR(Inputs!C16&gt;Inputs!C17,AND(Inputs!C16=Inputs!C17,2&lt;3))),1,0)+IF(AND(AQ52&gt;0,OR(Inputs!C18&gt;Inputs!C17,AND(Inputs!C18=Inputs!C17,4&lt;3))),1,0)+IF(AND(AY52&gt;0,OR(Inputs!C19&gt;Inputs!C17,AND(Inputs!C19=Inputs!C17,5&lt;3))),1,0)+IF(AND(BG52&gt;0,OR(Inputs!C20&gt;Inputs!C17,AND(Inputs!C20=Inputs!C17,6&lt;3))),1,0)+IF(AND(BO52&gt;0,OR(Inputs!C21&gt;Inputs!C17,AND(Inputs!C21=Inputs!C17,7&lt;3))),1,0)+IF(AND(BW52&gt;0,OR(Inputs!C22&gt;Inputs!C17,AND(Inputs!C22=Inputs!C17,8&lt;3))),1,0)+IF(AND(CE52&gt;0,OR(Inputs!C23&gt;Inputs!C17,AND(Inputs!C23=Inputs!C17,9&lt;3))),1,0)))</f>
        <v>99</v>
      </c>
      <c r="AN52" s="3">
        <f>IF(Inputs!$B$27&lt;&gt;"Ready","PENDING INPUTS",IF(A52&gt;Inputs!$B$6,0,MIN(MAX(0,(AI52+AJ52+AK52)-AL52),MAX(0,C52-D52-(IF(O52&lt;AM52,K52+L52+M52-N52,0)+IF(W52&lt;AM52,S52+T52+U52-V52,0)+IF(AE52&lt;AM52,AA52+AB52+AC52-AD52,0)+IF(AM52&lt;AM52,AI52+AJ52+AK52-AL52,0)+IF(AU52&lt;AM52,AQ52+AR52+AS52-AT52,0)+IF(BC52&lt;AM52,AY52+AZ52+BA52-BB52,0)+IF(BK52&lt;AM52,BG52+BH52+BI52-BJ52,0)+IF(BS52&lt;AM52,BO52+BP52+BQ52-BR52,0)+IF(CA52&lt;AM52,BW52+BX52+BY52-BZ52,0)+IF(CI52&lt;AM52,CE52+CF52+CG52-CH52,0))))))</f>
        <v>0</v>
      </c>
      <c r="AO52" s="3">
        <f>IF(Inputs!$B$27&lt;&gt;"Ready","PENDING INPUTS",MIN((AI52+AJ52+AK52),IF(D52&gt;C52,IF(D52=0,0,AL52*C52/D52),AL52+AN52)))</f>
        <v>0</v>
      </c>
      <c r="AP52" s="3">
        <f>IF(Inputs!$B$27&lt;&gt;"Ready","PENDING INPUTS",MAX(0,(AI52+AJ52+AK52)-AO52))</f>
        <v>0</v>
      </c>
      <c r="AQ52" s="3">
        <f>IF(Inputs!$B$27&lt;&gt;"Ready","PENDING INPUTS",AX51)</f>
        <v>0</v>
      </c>
      <c r="AR52" s="3">
        <f>IF(Inputs!$B$27&lt;&gt;"Ready","PENDING INPUTS",IF(A52&lt;=Inputs!$B$6,ROUND(AQ52*Inputs!C18/12,2),0))</f>
        <v>0</v>
      </c>
      <c r="AS52" s="3">
        <f>IF(Inputs!$B$27&lt;&gt;"Ready","PENDING INPUTS",IF(AND(A52&lt;=Inputs!$B$6,AQ52&gt;0),Inputs!G18,0))</f>
        <v>0</v>
      </c>
      <c r="AT52" s="3">
        <f>IF(Inputs!$B$27&lt;&gt;"Ready","PENDING INPUTS",IF(A52&gt;Inputs!$B$6,0,MIN((AQ52+AR52+AS52),IF(Inputs!H18=1,Inputs!D18,MAX(Inputs!F18,ROUND(AQ52*Inputs!E18+AR52+AS52,2))))))</f>
        <v>0</v>
      </c>
      <c r="AU52">
        <f>IF(Inputs!$B$27&lt;&gt;"Ready","PENDING INPUTS",IF(AQ52&lt;=0,99,1+IF(AND(K52&gt;0,OR(Inputs!C14&gt;Inputs!C18,AND(Inputs!C14=Inputs!C18,0&lt;4))),1,0)+IF(AND(S52&gt;0,OR(Inputs!C15&gt;Inputs!C18,AND(Inputs!C15=Inputs!C18,1&lt;4))),1,0)+IF(AND(AA52&gt;0,OR(Inputs!C16&gt;Inputs!C18,AND(Inputs!C16=Inputs!C18,2&lt;4))),1,0)+IF(AND(AI52&gt;0,OR(Inputs!C17&gt;Inputs!C18,AND(Inputs!C17=Inputs!C18,3&lt;4))),1,0)+IF(AND(AY52&gt;0,OR(Inputs!C19&gt;Inputs!C18,AND(Inputs!C19=Inputs!C18,5&lt;4))),1,0)+IF(AND(BG52&gt;0,OR(Inputs!C20&gt;Inputs!C18,AND(Inputs!C20=Inputs!C18,6&lt;4))),1,0)+IF(AND(BO52&gt;0,OR(Inputs!C21&gt;Inputs!C18,AND(Inputs!C21=Inputs!C18,7&lt;4))),1,0)+IF(AND(BW52&gt;0,OR(Inputs!C22&gt;Inputs!C18,AND(Inputs!C22=Inputs!C18,8&lt;4))),1,0)+IF(AND(CE52&gt;0,OR(Inputs!C23&gt;Inputs!C18,AND(Inputs!C23=Inputs!C18,9&lt;4))),1,0)))</f>
        <v>99</v>
      </c>
      <c r="AV52" s="3">
        <f>IF(Inputs!$B$27&lt;&gt;"Ready","PENDING INPUTS",IF(A52&gt;Inputs!$B$6,0,MIN(MAX(0,(AQ52+AR52+AS52)-AT52),MAX(0,C52-D52-(IF(O52&lt;AU52,K52+L52+M52-N52,0)+IF(W52&lt;AU52,S52+T52+U52-V52,0)+IF(AE52&lt;AU52,AA52+AB52+AC52-AD52,0)+IF(AM52&lt;AU52,AI52+AJ52+AK52-AL52,0)+IF(AU52&lt;AU52,AQ52+AR52+AS52-AT52,0)+IF(BC52&lt;AU52,AY52+AZ52+BA52-BB52,0)+IF(BK52&lt;AU52,BG52+BH52+BI52-BJ52,0)+IF(BS52&lt;AU52,BO52+BP52+BQ52-BR52,0)+IF(CA52&lt;AU52,BW52+BX52+BY52-BZ52,0)+IF(CI52&lt;AU52,CE52+CF52+CG52-CH52,0))))))</f>
        <v>0</v>
      </c>
      <c r="AW52" s="3">
        <f>IF(Inputs!$B$27&lt;&gt;"Ready","PENDING INPUTS",MIN((AQ52+AR52+AS52),IF(D52&gt;C52,IF(D52=0,0,AT52*C52/D52),AT52+AV52)))</f>
        <v>0</v>
      </c>
      <c r="AX52" s="3">
        <f>IF(Inputs!$B$27&lt;&gt;"Ready","PENDING INPUTS",MAX(0,(AQ52+AR52+AS52)-AW52))</f>
        <v>0</v>
      </c>
      <c r="AY52" s="3">
        <f>IF(Inputs!$B$27&lt;&gt;"Ready","PENDING INPUTS",BF51)</f>
        <v>0</v>
      </c>
      <c r="AZ52" s="3">
        <f>IF(Inputs!$B$27&lt;&gt;"Ready","PENDING INPUTS",IF(A52&lt;=Inputs!$B$6,ROUND(AY52*Inputs!C19/12,2),0))</f>
        <v>0</v>
      </c>
      <c r="BA52" s="3">
        <f>IF(Inputs!$B$27&lt;&gt;"Ready","PENDING INPUTS",IF(AND(A52&lt;=Inputs!$B$6,AY52&gt;0),Inputs!G19,0))</f>
        <v>0</v>
      </c>
      <c r="BB52" s="3">
        <f>IF(Inputs!$B$27&lt;&gt;"Ready","PENDING INPUTS",IF(A52&gt;Inputs!$B$6,0,MIN((AY52+AZ52+BA52),IF(Inputs!H19=1,Inputs!D19,MAX(Inputs!F19,ROUND(AY52*Inputs!E19+AZ52+BA52,2))))))</f>
        <v>0</v>
      </c>
      <c r="BC52">
        <f>IF(Inputs!$B$27&lt;&gt;"Ready","PENDING INPUTS",IF(AY52&lt;=0,99,1+IF(AND(K52&gt;0,OR(Inputs!C14&gt;Inputs!C19,AND(Inputs!C14=Inputs!C19,0&lt;5))),1,0)+IF(AND(S52&gt;0,OR(Inputs!C15&gt;Inputs!C19,AND(Inputs!C15=Inputs!C19,1&lt;5))),1,0)+IF(AND(AA52&gt;0,OR(Inputs!C16&gt;Inputs!C19,AND(Inputs!C16=Inputs!C19,2&lt;5))),1,0)+IF(AND(AI52&gt;0,OR(Inputs!C17&gt;Inputs!C19,AND(Inputs!C17=Inputs!C19,3&lt;5))),1,0)+IF(AND(AQ52&gt;0,OR(Inputs!C18&gt;Inputs!C19,AND(Inputs!C18=Inputs!C19,4&lt;5))),1,0)+IF(AND(BG52&gt;0,OR(Inputs!C20&gt;Inputs!C19,AND(Inputs!C20=Inputs!C19,6&lt;5))),1,0)+IF(AND(BO52&gt;0,OR(Inputs!C21&gt;Inputs!C19,AND(Inputs!C21=Inputs!C19,7&lt;5))),1,0)+IF(AND(BW52&gt;0,OR(Inputs!C22&gt;Inputs!C19,AND(Inputs!C22=Inputs!C19,8&lt;5))),1,0)+IF(AND(CE52&gt;0,OR(Inputs!C23&gt;Inputs!C19,AND(Inputs!C23=Inputs!C19,9&lt;5))),1,0)))</f>
        <v>99</v>
      </c>
      <c r="BD52" s="3">
        <f>IF(Inputs!$B$27&lt;&gt;"Ready","PENDING INPUTS",IF(A52&gt;Inputs!$B$6,0,MIN(MAX(0,(AY52+AZ52+BA52)-BB52),MAX(0,C52-D52-(IF(O52&lt;BC52,K52+L52+M52-N52,0)+IF(W52&lt;BC52,S52+T52+U52-V52,0)+IF(AE52&lt;BC52,AA52+AB52+AC52-AD52,0)+IF(AM52&lt;BC52,AI52+AJ52+AK52-AL52,0)+IF(AU52&lt;BC52,AQ52+AR52+AS52-AT52,0)+IF(BC52&lt;BC52,AY52+AZ52+BA52-BB52,0)+IF(BK52&lt;BC52,BG52+BH52+BI52-BJ52,0)+IF(BS52&lt;BC52,BO52+BP52+BQ52-BR52,0)+IF(CA52&lt;BC52,BW52+BX52+BY52-BZ52,0)+IF(CI52&lt;BC52,CE52+CF52+CG52-CH52,0))))))</f>
        <v>0</v>
      </c>
      <c r="BE52" s="3">
        <f>IF(Inputs!$B$27&lt;&gt;"Ready","PENDING INPUTS",MIN((AY52+AZ52+BA52),IF(D52&gt;C52,IF(D52=0,0,BB52*C52/D52),BB52+BD52)))</f>
        <v>0</v>
      </c>
      <c r="BF52" s="3">
        <f>IF(Inputs!$B$27&lt;&gt;"Ready","PENDING INPUTS",MAX(0,(AY52+AZ52+BA52)-BE52))</f>
        <v>0</v>
      </c>
      <c r="BG52" s="3">
        <f>IF(Inputs!$B$27&lt;&gt;"Ready","PENDING INPUTS",BN51)</f>
        <v>0</v>
      </c>
      <c r="BH52" s="3">
        <f>IF(Inputs!$B$27&lt;&gt;"Ready","PENDING INPUTS",IF(A52&lt;=Inputs!$B$6,ROUND(BG52*Inputs!C20/12,2),0))</f>
        <v>0</v>
      </c>
      <c r="BI52" s="3">
        <f>IF(Inputs!$B$27&lt;&gt;"Ready","PENDING INPUTS",IF(AND(A52&lt;=Inputs!$B$6,BG52&gt;0),Inputs!G20,0))</f>
        <v>0</v>
      </c>
      <c r="BJ52" s="3">
        <f>IF(Inputs!$B$27&lt;&gt;"Ready","PENDING INPUTS",IF(A52&gt;Inputs!$B$6,0,MIN((BG52+BH52+BI52),IF(Inputs!H20=1,Inputs!D20,MAX(Inputs!F20,ROUND(BG52*Inputs!E20+BH52+BI52,2))))))</f>
        <v>0</v>
      </c>
      <c r="BK52">
        <f>IF(Inputs!$B$27&lt;&gt;"Ready","PENDING INPUTS",IF(BG52&lt;=0,99,1+IF(AND(K52&gt;0,OR(Inputs!C14&gt;Inputs!C20,AND(Inputs!C14=Inputs!C20,0&lt;6))),1,0)+IF(AND(S52&gt;0,OR(Inputs!C15&gt;Inputs!C20,AND(Inputs!C15=Inputs!C20,1&lt;6))),1,0)+IF(AND(AA52&gt;0,OR(Inputs!C16&gt;Inputs!C20,AND(Inputs!C16=Inputs!C20,2&lt;6))),1,0)+IF(AND(AI52&gt;0,OR(Inputs!C17&gt;Inputs!C20,AND(Inputs!C17=Inputs!C20,3&lt;6))),1,0)+IF(AND(AQ52&gt;0,OR(Inputs!C18&gt;Inputs!C20,AND(Inputs!C18=Inputs!C20,4&lt;6))),1,0)+IF(AND(AY52&gt;0,OR(Inputs!C19&gt;Inputs!C20,AND(Inputs!C19=Inputs!C20,5&lt;6))),1,0)+IF(AND(BO52&gt;0,OR(Inputs!C21&gt;Inputs!C20,AND(Inputs!C21=Inputs!C20,7&lt;6))),1,0)+IF(AND(BW52&gt;0,OR(Inputs!C22&gt;Inputs!C20,AND(Inputs!C22=Inputs!C20,8&lt;6))),1,0)+IF(AND(CE52&gt;0,OR(Inputs!C23&gt;Inputs!C20,AND(Inputs!C23=Inputs!C20,9&lt;6))),1,0)))</f>
        <v>99</v>
      </c>
      <c r="BL52" s="3">
        <f>IF(Inputs!$B$27&lt;&gt;"Ready","PENDING INPUTS",IF(A52&gt;Inputs!$B$6,0,MIN(MAX(0,(BG52+BH52+BI52)-BJ52),MAX(0,C52-D52-(IF(O52&lt;BK52,K52+L52+M52-N52,0)+IF(W52&lt;BK52,S52+T52+U52-V52,0)+IF(AE52&lt;BK52,AA52+AB52+AC52-AD52,0)+IF(AM52&lt;BK52,AI52+AJ52+AK52-AL52,0)+IF(AU52&lt;BK52,AQ52+AR52+AS52-AT52,0)+IF(BC52&lt;BK52,AY52+AZ52+BA52-BB52,0)+IF(BK52&lt;BK52,BG52+BH52+BI52-BJ52,0)+IF(BS52&lt;BK52,BO52+BP52+BQ52-BR52,0)+IF(CA52&lt;BK52,BW52+BX52+BY52-BZ52,0)+IF(CI52&lt;BK52,CE52+CF52+CG52-CH52,0))))))</f>
        <v>0</v>
      </c>
      <c r="BM52" s="3">
        <f>IF(Inputs!$B$27&lt;&gt;"Ready","PENDING INPUTS",MIN((BG52+BH52+BI52),IF(D52&gt;C52,IF(D52=0,0,BJ52*C52/D52),BJ52+BL52)))</f>
        <v>0</v>
      </c>
      <c r="BN52" s="3">
        <f>IF(Inputs!$B$27&lt;&gt;"Ready","PENDING INPUTS",MAX(0,(BG52+BH52+BI52)-BM52))</f>
        <v>0</v>
      </c>
      <c r="BO52" s="3">
        <f>IF(Inputs!$B$27&lt;&gt;"Ready","PENDING INPUTS",BV51)</f>
        <v>0</v>
      </c>
      <c r="BP52" s="3">
        <f>IF(Inputs!$B$27&lt;&gt;"Ready","PENDING INPUTS",IF(A52&lt;=Inputs!$B$6,ROUND(BO52*Inputs!C21/12,2),0))</f>
        <v>0</v>
      </c>
      <c r="BQ52" s="3">
        <f>IF(Inputs!$B$27&lt;&gt;"Ready","PENDING INPUTS",IF(AND(A52&lt;=Inputs!$B$6,BO52&gt;0),Inputs!G21,0))</f>
        <v>0</v>
      </c>
      <c r="BR52" s="3">
        <f>IF(Inputs!$B$27&lt;&gt;"Ready","PENDING INPUTS",IF(A52&gt;Inputs!$B$6,0,MIN((BO52+BP52+BQ52),IF(Inputs!H21=1,Inputs!D21,MAX(Inputs!F21,ROUND(BO52*Inputs!E21+BP52+BQ52,2))))))</f>
        <v>0</v>
      </c>
      <c r="BS52">
        <f>IF(Inputs!$B$27&lt;&gt;"Ready","PENDING INPUTS",IF(BO52&lt;=0,99,1+IF(AND(K52&gt;0,OR(Inputs!C14&gt;Inputs!C21,AND(Inputs!C14=Inputs!C21,0&lt;7))),1,0)+IF(AND(S52&gt;0,OR(Inputs!C15&gt;Inputs!C21,AND(Inputs!C15=Inputs!C21,1&lt;7))),1,0)+IF(AND(AA52&gt;0,OR(Inputs!C16&gt;Inputs!C21,AND(Inputs!C16=Inputs!C21,2&lt;7))),1,0)+IF(AND(AI52&gt;0,OR(Inputs!C17&gt;Inputs!C21,AND(Inputs!C17=Inputs!C21,3&lt;7))),1,0)+IF(AND(AQ52&gt;0,OR(Inputs!C18&gt;Inputs!C21,AND(Inputs!C18=Inputs!C21,4&lt;7))),1,0)+IF(AND(AY52&gt;0,OR(Inputs!C19&gt;Inputs!C21,AND(Inputs!C19=Inputs!C21,5&lt;7))),1,0)+IF(AND(BG52&gt;0,OR(Inputs!C20&gt;Inputs!C21,AND(Inputs!C20=Inputs!C21,6&lt;7))),1,0)+IF(AND(BW52&gt;0,OR(Inputs!C22&gt;Inputs!C21,AND(Inputs!C22=Inputs!C21,8&lt;7))),1,0)+IF(AND(CE52&gt;0,OR(Inputs!C23&gt;Inputs!C21,AND(Inputs!C23=Inputs!C21,9&lt;7))),1,0)))</f>
        <v>99</v>
      </c>
      <c r="BT52" s="3">
        <f>IF(Inputs!$B$27&lt;&gt;"Ready","PENDING INPUTS",IF(A52&gt;Inputs!$B$6,0,MIN(MAX(0,(BO52+BP52+BQ52)-BR52),MAX(0,C52-D52-(IF(O52&lt;BS52,K52+L52+M52-N52,0)+IF(W52&lt;BS52,S52+T52+U52-V52,0)+IF(AE52&lt;BS52,AA52+AB52+AC52-AD52,0)+IF(AM52&lt;BS52,AI52+AJ52+AK52-AL52,0)+IF(AU52&lt;BS52,AQ52+AR52+AS52-AT52,0)+IF(BC52&lt;BS52,AY52+AZ52+BA52-BB52,0)+IF(BK52&lt;BS52,BG52+BH52+BI52-BJ52,0)+IF(BS52&lt;BS52,BO52+BP52+BQ52-BR52,0)+IF(CA52&lt;BS52,BW52+BX52+BY52-BZ52,0)+IF(CI52&lt;BS52,CE52+CF52+CG52-CH52,0))))))</f>
        <v>0</v>
      </c>
      <c r="BU52" s="3">
        <f>IF(Inputs!$B$27&lt;&gt;"Ready","PENDING INPUTS",MIN((BO52+BP52+BQ52),IF(D52&gt;C52,IF(D52=0,0,BR52*C52/D52),BR52+BT52)))</f>
        <v>0</v>
      </c>
      <c r="BV52" s="3">
        <f>IF(Inputs!$B$27&lt;&gt;"Ready","PENDING INPUTS",MAX(0,(BO52+BP52+BQ52)-BU52))</f>
        <v>0</v>
      </c>
      <c r="BW52" s="3">
        <f>IF(Inputs!$B$27&lt;&gt;"Ready","PENDING INPUTS",CD51)</f>
        <v>0</v>
      </c>
      <c r="BX52" s="3">
        <f>IF(Inputs!$B$27&lt;&gt;"Ready","PENDING INPUTS",IF(A52&lt;=Inputs!$B$6,ROUND(BW52*Inputs!C22/12,2),0))</f>
        <v>0</v>
      </c>
      <c r="BY52" s="3">
        <f>IF(Inputs!$B$27&lt;&gt;"Ready","PENDING INPUTS",IF(AND(A52&lt;=Inputs!$B$6,BW52&gt;0),Inputs!G22,0))</f>
        <v>0</v>
      </c>
      <c r="BZ52" s="3">
        <f>IF(Inputs!$B$27&lt;&gt;"Ready","PENDING INPUTS",IF(A52&gt;Inputs!$B$6,0,MIN((BW52+BX52+BY52),IF(Inputs!H22=1,Inputs!D22,MAX(Inputs!F22,ROUND(BW52*Inputs!E22+BX52+BY52,2))))))</f>
        <v>0</v>
      </c>
      <c r="CA52">
        <f>IF(Inputs!$B$27&lt;&gt;"Ready","PENDING INPUTS",IF(BW52&lt;=0,99,1+IF(AND(K52&gt;0,OR(Inputs!C14&gt;Inputs!C22,AND(Inputs!C14=Inputs!C22,0&lt;8))),1,0)+IF(AND(S52&gt;0,OR(Inputs!C15&gt;Inputs!C22,AND(Inputs!C15=Inputs!C22,1&lt;8))),1,0)+IF(AND(AA52&gt;0,OR(Inputs!C16&gt;Inputs!C22,AND(Inputs!C16=Inputs!C22,2&lt;8))),1,0)+IF(AND(AI52&gt;0,OR(Inputs!C17&gt;Inputs!C22,AND(Inputs!C17=Inputs!C22,3&lt;8))),1,0)+IF(AND(AQ52&gt;0,OR(Inputs!C18&gt;Inputs!C22,AND(Inputs!C18=Inputs!C22,4&lt;8))),1,0)+IF(AND(AY52&gt;0,OR(Inputs!C19&gt;Inputs!C22,AND(Inputs!C19=Inputs!C22,5&lt;8))),1,0)+IF(AND(BG52&gt;0,OR(Inputs!C20&gt;Inputs!C22,AND(Inputs!C20=Inputs!C22,6&lt;8))),1,0)+IF(AND(BO52&gt;0,OR(Inputs!C21&gt;Inputs!C22,AND(Inputs!C21=Inputs!C22,7&lt;8))),1,0)+IF(AND(CE52&gt;0,OR(Inputs!C23&gt;Inputs!C22,AND(Inputs!C23=Inputs!C22,9&lt;8))),1,0)))</f>
        <v>99</v>
      </c>
      <c r="CB52" s="3">
        <f>IF(Inputs!$B$27&lt;&gt;"Ready","PENDING INPUTS",IF(A52&gt;Inputs!$B$6,0,MIN(MAX(0,(BW52+BX52+BY52)-BZ52),MAX(0,C52-D52-(IF(O52&lt;CA52,K52+L52+M52-N52,0)+IF(W52&lt;CA52,S52+T52+U52-V52,0)+IF(AE52&lt;CA52,AA52+AB52+AC52-AD52,0)+IF(AM52&lt;CA52,AI52+AJ52+AK52-AL52,0)+IF(AU52&lt;CA52,AQ52+AR52+AS52-AT52,0)+IF(BC52&lt;CA52,AY52+AZ52+BA52-BB52,0)+IF(BK52&lt;CA52,BG52+BH52+BI52-BJ52,0)+IF(BS52&lt;CA52,BO52+BP52+BQ52-BR52,0)+IF(CA52&lt;CA52,BW52+BX52+BY52-BZ52,0)+IF(CI52&lt;CA52,CE52+CF52+CG52-CH52,0))))))</f>
        <v>0</v>
      </c>
      <c r="CC52" s="3">
        <f>IF(Inputs!$B$27&lt;&gt;"Ready","PENDING INPUTS",MIN((BW52+BX52+BY52),IF(D52&gt;C52,IF(D52=0,0,BZ52*C52/D52),BZ52+CB52)))</f>
        <v>0</v>
      </c>
      <c r="CD52" s="3">
        <f>IF(Inputs!$B$27&lt;&gt;"Ready","PENDING INPUTS",MAX(0,(BW52+BX52+BY52)-CC52))</f>
        <v>0</v>
      </c>
      <c r="CE52" s="3">
        <f>IF(Inputs!$B$27&lt;&gt;"Ready","PENDING INPUTS",CL51)</f>
        <v>0</v>
      </c>
      <c r="CF52" s="3">
        <f>IF(Inputs!$B$27&lt;&gt;"Ready","PENDING INPUTS",IF(A52&lt;=Inputs!$B$6,ROUND(CE52*Inputs!C23/12,2),0))</f>
        <v>0</v>
      </c>
      <c r="CG52" s="3">
        <f>IF(Inputs!$B$27&lt;&gt;"Ready","PENDING INPUTS",IF(AND(A52&lt;=Inputs!$B$6,CE52&gt;0),Inputs!G23,0))</f>
        <v>0</v>
      </c>
      <c r="CH52" s="3">
        <f>IF(Inputs!$B$27&lt;&gt;"Ready","PENDING INPUTS",IF(A52&gt;Inputs!$B$6,0,MIN((CE52+CF52+CG52),IF(Inputs!H23=1,Inputs!D23,MAX(Inputs!F23,ROUND(CE52*Inputs!E23+CF52+CG52,2))))))</f>
        <v>0</v>
      </c>
      <c r="CI52">
        <f>IF(Inputs!$B$27&lt;&gt;"Ready","PENDING INPUTS",IF(CE52&lt;=0,99,1+IF(AND(K52&gt;0,OR(Inputs!C14&gt;Inputs!C23,AND(Inputs!C14=Inputs!C23,0&lt;9))),1,0)+IF(AND(S52&gt;0,OR(Inputs!C15&gt;Inputs!C23,AND(Inputs!C15=Inputs!C23,1&lt;9))),1,0)+IF(AND(AA52&gt;0,OR(Inputs!C16&gt;Inputs!C23,AND(Inputs!C16=Inputs!C23,2&lt;9))),1,0)+IF(AND(AI52&gt;0,OR(Inputs!C17&gt;Inputs!C23,AND(Inputs!C17=Inputs!C23,3&lt;9))),1,0)+IF(AND(AQ52&gt;0,OR(Inputs!C18&gt;Inputs!C23,AND(Inputs!C18=Inputs!C23,4&lt;9))),1,0)+IF(AND(AY52&gt;0,OR(Inputs!C19&gt;Inputs!C23,AND(Inputs!C19=Inputs!C23,5&lt;9))),1,0)+IF(AND(BG52&gt;0,OR(Inputs!C20&gt;Inputs!C23,AND(Inputs!C20=Inputs!C23,6&lt;9))),1,0)+IF(AND(BO52&gt;0,OR(Inputs!C21&gt;Inputs!C23,AND(Inputs!C21=Inputs!C23,7&lt;9))),1,0)+IF(AND(BW52&gt;0,OR(Inputs!C22&gt;Inputs!C23,AND(Inputs!C22=Inputs!C23,8&lt;9))),1,0)))</f>
        <v>99</v>
      </c>
      <c r="CJ52" s="3">
        <f>IF(Inputs!$B$27&lt;&gt;"Ready","PENDING INPUTS",IF(A52&gt;Inputs!$B$6,0,MIN(MAX(0,(CE52+CF52+CG52)-CH52),MAX(0,C52-D52-(IF(O52&lt;CI52,K52+L52+M52-N52,0)+IF(W52&lt;CI52,S52+T52+U52-V52,0)+IF(AE52&lt;CI52,AA52+AB52+AC52-AD52,0)+IF(AM52&lt;CI52,AI52+AJ52+AK52-AL52,0)+IF(AU52&lt;CI52,AQ52+AR52+AS52-AT52,0)+IF(BC52&lt;CI52,AY52+AZ52+BA52-BB52,0)+IF(BK52&lt;CI52,BG52+BH52+BI52-BJ52,0)+IF(BS52&lt;CI52,BO52+BP52+BQ52-BR52,0)+IF(CA52&lt;CI52,BW52+BX52+BY52-BZ52,0)+IF(CI52&lt;CI52,CE52+CF52+CG52-CH52,0))))))</f>
        <v>0</v>
      </c>
      <c r="CK52" s="3">
        <f>IF(Inputs!$B$27&lt;&gt;"Ready","PENDING INPUTS",MIN((CE52+CF52+CG52),IF(D52&gt;C52,IF(D52=0,0,CH52*C52/D52),CH52+CJ52)))</f>
        <v>0</v>
      </c>
      <c r="CL52" s="3">
        <f>IF(Inputs!$B$27&lt;&gt;"Ready","PENDING INPUTS",MAX(0,(CE52+CF52+CG52)-CK52))</f>
        <v>0</v>
      </c>
    </row>
    <row r="53" spans="1:90" ht="27.95" customHeight="1" x14ac:dyDescent="0.25">
      <c r="A53">
        <v>49</v>
      </c>
      <c r="B53" s="13">
        <f>IF(Inputs!$B$27&lt;&gt;"Ready","PENDING INPUTS",EDATE(Inputs!$B$5,A53-1))</f>
        <v>47757</v>
      </c>
      <c r="C53" s="3">
        <f>IF(Inputs!$B$27&lt;&gt;"Ready","PENDING INPUTS",IF(A53&lt;=Inputs!$B$6,MAX(0,Inputs!$B$4+IF(A53=Inputs!$B$7,Inputs!$B$8,0)+IF(A53=Inputs!$B$9,Inputs!$B$10,0)),0))</f>
        <v>0</v>
      </c>
      <c r="D53" s="3">
        <f>IF(Inputs!$B$27&lt;&gt;"Ready","PENDING INPUTS",SUM(N53,V53,AD53,AL53,AT53,BB53,BJ53,BR53,BZ53,CH53))</f>
        <v>0</v>
      </c>
      <c r="E53" s="3">
        <f>IF(Inputs!$B$27&lt;&gt;"Ready","PENDING INPUTS",MAX(0,D53-C53))</f>
        <v>0</v>
      </c>
      <c r="F53" s="3">
        <f>IF(Inputs!$B$27&lt;&gt;"Ready","PENDING INPUTS",SUM(Q53,Y53,AG53,AO53,AW53,BE53,BM53,BU53,CC53,CK53))</f>
        <v>0</v>
      </c>
      <c r="G53" s="3">
        <f>IF(Inputs!$B$27&lt;&gt;"Ready","PENDING INPUTS",SUM(L53,T53,AB53,AJ53,AR53,AZ53,BH53,BP53,BX53,CF53))</f>
        <v>0</v>
      </c>
      <c r="H53" s="3">
        <f>IF(Inputs!$B$27&lt;&gt;"Ready","PENDING INPUTS",SUM(M53,U53,AC53,AK53,AS53,BA53,BI53,BQ53,BY53,CG53))</f>
        <v>0</v>
      </c>
      <c r="I53" s="3">
        <f>IF(Inputs!$B$27&lt;&gt;"Ready","PENDING INPUTS",SUM(R53,Z53,AH53,AP53,AX53,BF53,BN53,BV53,CD53,CL53))</f>
        <v>0</v>
      </c>
      <c r="J53" t="str">
        <f>IF(Inputs!$B$27&lt;&gt;"Ready","PENDING INPUTS",IF(A53&gt;Inputs!$B$6,"Beyond horizon",IF(E53&gt;0.005,"MINIMUM SHORTFALL",IF(I53&lt;0.005,"Paid off","In progress"))))</f>
        <v>Paid off</v>
      </c>
      <c r="K53" s="3">
        <f>IF(Inputs!$B$27&lt;&gt;"Ready","PENDING INPUTS",R52)</f>
        <v>0</v>
      </c>
      <c r="L53" s="3">
        <f>IF(Inputs!$B$27&lt;&gt;"Ready","PENDING INPUTS",IF(A53&lt;=Inputs!$B$6,ROUND(K53*Inputs!C14/12,2),0))</f>
        <v>0</v>
      </c>
      <c r="M53" s="3">
        <f>IF(Inputs!$B$27&lt;&gt;"Ready","PENDING INPUTS",IF(AND(A53&lt;=Inputs!$B$6,K53&gt;0),Inputs!G14,0))</f>
        <v>0</v>
      </c>
      <c r="N53" s="3">
        <f>IF(Inputs!$B$27&lt;&gt;"Ready","PENDING INPUTS",IF(A53&gt;Inputs!$B$6,0,MIN((K53+L53+M53),IF(Inputs!H14=1,Inputs!D14,MAX(Inputs!F14,ROUND(K53*Inputs!E14+L53+M53,2))))))</f>
        <v>0</v>
      </c>
      <c r="O53">
        <f>IF(Inputs!$B$27&lt;&gt;"Ready","PENDING INPUTS",IF(K53&lt;=0,99,1+IF(AND(S53&gt;0,OR(Inputs!C15&gt;Inputs!C14,AND(Inputs!C15=Inputs!C14,1&lt;0))),1,0)+IF(AND(AA53&gt;0,OR(Inputs!C16&gt;Inputs!C14,AND(Inputs!C16=Inputs!C14,2&lt;0))),1,0)+IF(AND(AI53&gt;0,OR(Inputs!C17&gt;Inputs!C14,AND(Inputs!C17=Inputs!C14,3&lt;0))),1,0)+IF(AND(AQ53&gt;0,OR(Inputs!C18&gt;Inputs!C14,AND(Inputs!C18=Inputs!C14,4&lt;0))),1,0)+IF(AND(AY53&gt;0,OR(Inputs!C19&gt;Inputs!C14,AND(Inputs!C19=Inputs!C14,5&lt;0))),1,0)+IF(AND(BG53&gt;0,OR(Inputs!C20&gt;Inputs!C14,AND(Inputs!C20=Inputs!C14,6&lt;0))),1,0)+IF(AND(BO53&gt;0,OR(Inputs!C21&gt;Inputs!C14,AND(Inputs!C21=Inputs!C14,7&lt;0))),1,0)+IF(AND(BW53&gt;0,OR(Inputs!C22&gt;Inputs!C14,AND(Inputs!C22=Inputs!C14,8&lt;0))),1,0)+IF(AND(CE53&gt;0,OR(Inputs!C23&gt;Inputs!C14,AND(Inputs!C23=Inputs!C14,9&lt;0))),1,0)))</f>
        <v>99</v>
      </c>
      <c r="P53" s="3">
        <f>IF(Inputs!$B$27&lt;&gt;"Ready","PENDING INPUTS",IF(A53&gt;Inputs!$B$6,0,MIN(MAX(0,(K53+L53+M53)-N53),MAX(0,C53-D53-(IF(O53&lt;O53,K53+L53+M53-N53,0)+IF(W53&lt;O53,S53+T53+U53-V53,0)+IF(AE53&lt;O53,AA53+AB53+AC53-AD53,0)+IF(AM53&lt;O53,AI53+AJ53+AK53-AL53,0)+IF(AU53&lt;O53,AQ53+AR53+AS53-AT53,0)+IF(BC53&lt;O53,AY53+AZ53+BA53-BB53,0)+IF(BK53&lt;O53,BG53+BH53+BI53-BJ53,0)+IF(BS53&lt;O53,BO53+BP53+BQ53-BR53,0)+IF(CA53&lt;O53,BW53+BX53+BY53-BZ53,0)+IF(CI53&lt;O53,CE53+CF53+CG53-CH53,0))))))</f>
        <v>0</v>
      </c>
      <c r="Q53" s="3">
        <f>IF(Inputs!$B$27&lt;&gt;"Ready","PENDING INPUTS",MIN((K53+L53+M53),IF(D53&gt;C53,IF(D53=0,0,N53*C53/D53),N53+P53)))</f>
        <v>0</v>
      </c>
      <c r="R53" s="3">
        <f>IF(Inputs!$B$27&lt;&gt;"Ready","PENDING INPUTS",MAX(0,(K53+L53+M53)-Q53))</f>
        <v>0</v>
      </c>
      <c r="S53" s="3">
        <f>IF(Inputs!$B$27&lt;&gt;"Ready","PENDING INPUTS",Z52)</f>
        <v>0</v>
      </c>
      <c r="T53" s="3">
        <f>IF(Inputs!$B$27&lt;&gt;"Ready","PENDING INPUTS",IF(A53&lt;=Inputs!$B$6,ROUND(S53*Inputs!C15/12,2),0))</f>
        <v>0</v>
      </c>
      <c r="U53" s="3">
        <f>IF(Inputs!$B$27&lt;&gt;"Ready","PENDING INPUTS",IF(AND(A53&lt;=Inputs!$B$6,S53&gt;0),Inputs!G15,0))</f>
        <v>0</v>
      </c>
      <c r="V53" s="3">
        <f>IF(Inputs!$B$27&lt;&gt;"Ready","PENDING INPUTS",IF(A53&gt;Inputs!$B$6,0,MIN((S53+T53+U53),IF(Inputs!H15=1,Inputs!D15,MAX(Inputs!F15,ROUND(S53*Inputs!E15+T53+U53,2))))))</f>
        <v>0</v>
      </c>
      <c r="W53">
        <f>IF(Inputs!$B$27&lt;&gt;"Ready","PENDING INPUTS",IF(S53&lt;=0,99,1+IF(AND(K53&gt;0,OR(Inputs!C14&gt;Inputs!C15,AND(Inputs!C14=Inputs!C15,0&lt;1))),1,0)+IF(AND(AA53&gt;0,OR(Inputs!C16&gt;Inputs!C15,AND(Inputs!C16=Inputs!C15,2&lt;1))),1,0)+IF(AND(AI53&gt;0,OR(Inputs!C17&gt;Inputs!C15,AND(Inputs!C17=Inputs!C15,3&lt;1))),1,0)+IF(AND(AQ53&gt;0,OR(Inputs!C18&gt;Inputs!C15,AND(Inputs!C18=Inputs!C15,4&lt;1))),1,0)+IF(AND(AY53&gt;0,OR(Inputs!C19&gt;Inputs!C15,AND(Inputs!C19=Inputs!C15,5&lt;1))),1,0)+IF(AND(BG53&gt;0,OR(Inputs!C20&gt;Inputs!C15,AND(Inputs!C20=Inputs!C15,6&lt;1))),1,0)+IF(AND(BO53&gt;0,OR(Inputs!C21&gt;Inputs!C15,AND(Inputs!C21=Inputs!C15,7&lt;1))),1,0)+IF(AND(BW53&gt;0,OR(Inputs!C22&gt;Inputs!C15,AND(Inputs!C22=Inputs!C15,8&lt;1))),1,0)+IF(AND(CE53&gt;0,OR(Inputs!C23&gt;Inputs!C15,AND(Inputs!C23=Inputs!C15,9&lt;1))),1,0)))</f>
        <v>99</v>
      </c>
      <c r="X53" s="3">
        <f>IF(Inputs!$B$27&lt;&gt;"Ready","PENDING INPUTS",IF(A53&gt;Inputs!$B$6,0,MIN(MAX(0,(S53+T53+U53)-V53),MAX(0,C53-D53-(IF(O53&lt;W53,K53+L53+M53-N53,0)+IF(W53&lt;W53,S53+T53+U53-V53,0)+IF(AE53&lt;W53,AA53+AB53+AC53-AD53,0)+IF(AM53&lt;W53,AI53+AJ53+AK53-AL53,0)+IF(AU53&lt;W53,AQ53+AR53+AS53-AT53,0)+IF(BC53&lt;W53,AY53+AZ53+BA53-BB53,0)+IF(BK53&lt;W53,BG53+BH53+BI53-BJ53,0)+IF(BS53&lt;W53,BO53+BP53+BQ53-BR53,0)+IF(CA53&lt;W53,BW53+BX53+BY53-BZ53,0)+IF(CI53&lt;W53,CE53+CF53+CG53-CH53,0))))))</f>
        <v>0</v>
      </c>
      <c r="Y53" s="3">
        <f>IF(Inputs!$B$27&lt;&gt;"Ready","PENDING INPUTS",MIN((S53+T53+U53),IF(D53&gt;C53,IF(D53=0,0,V53*C53/D53),V53+X53)))</f>
        <v>0</v>
      </c>
      <c r="Z53" s="3">
        <f>IF(Inputs!$B$27&lt;&gt;"Ready","PENDING INPUTS",MAX(0,(S53+T53+U53)-Y53))</f>
        <v>0</v>
      </c>
      <c r="AA53" s="3">
        <f>IF(Inputs!$B$27&lt;&gt;"Ready","PENDING INPUTS",AH52)</f>
        <v>0</v>
      </c>
      <c r="AB53" s="3">
        <f>IF(Inputs!$B$27&lt;&gt;"Ready","PENDING INPUTS",IF(A53&lt;=Inputs!$B$6,ROUND(AA53*Inputs!C16/12,2),0))</f>
        <v>0</v>
      </c>
      <c r="AC53" s="3">
        <f>IF(Inputs!$B$27&lt;&gt;"Ready","PENDING INPUTS",IF(AND(A53&lt;=Inputs!$B$6,AA53&gt;0),Inputs!G16,0))</f>
        <v>0</v>
      </c>
      <c r="AD53" s="3">
        <f>IF(Inputs!$B$27&lt;&gt;"Ready","PENDING INPUTS",IF(A53&gt;Inputs!$B$6,0,MIN((AA53+AB53+AC53),IF(Inputs!H16=1,Inputs!D16,MAX(Inputs!F16,ROUND(AA53*Inputs!E16+AB53+AC53,2))))))</f>
        <v>0</v>
      </c>
      <c r="AE53">
        <f>IF(Inputs!$B$27&lt;&gt;"Ready","PENDING INPUTS",IF(AA53&lt;=0,99,1+IF(AND(K53&gt;0,OR(Inputs!C14&gt;Inputs!C16,AND(Inputs!C14=Inputs!C16,0&lt;2))),1,0)+IF(AND(S53&gt;0,OR(Inputs!C15&gt;Inputs!C16,AND(Inputs!C15=Inputs!C16,1&lt;2))),1,0)+IF(AND(AI53&gt;0,OR(Inputs!C17&gt;Inputs!C16,AND(Inputs!C17=Inputs!C16,3&lt;2))),1,0)+IF(AND(AQ53&gt;0,OR(Inputs!C18&gt;Inputs!C16,AND(Inputs!C18=Inputs!C16,4&lt;2))),1,0)+IF(AND(AY53&gt;0,OR(Inputs!C19&gt;Inputs!C16,AND(Inputs!C19=Inputs!C16,5&lt;2))),1,0)+IF(AND(BG53&gt;0,OR(Inputs!C20&gt;Inputs!C16,AND(Inputs!C20=Inputs!C16,6&lt;2))),1,0)+IF(AND(BO53&gt;0,OR(Inputs!C21&gt;Inputs!C16,AND(Inputs!C21=Inputs!C16,7&lt;2))),1,0)+IF(AND(BW53&gt;0,OR(Inputs!C22&gt;Inputs!C16,AND(Inputs!C22=Inputs!C16,8&lt;2))),1,0)+IF(AND(CE53&gt;0,OR(Inputs!C23&gt;Inputs!C16,AND(Inputs!C23=Inputs!C16,9&lt;2))),1,0)))</f>
        <v>99</v>
      </c>
      <c r="AF53" s="3">
        <f>IF(Inputs!$B$27&lt;&gt;"Ready","PENDING INPUTS",IF(A53&gt;Inputs!$B$6,0,MIN(MAX(0,(AA53+AB53+AC53)-AD53),MAX(0,C53-D53-(IF(O53&lt;AE53,K53+L53+M53-N53,0)+IF(W53&lt;AE53,S53+T53+U53-V53,0)+IF(AE53&lt;AE53,AA53+AB53+AC53-AD53,0)+IF(AM53&lt;AE53,AI53+AJ53+AK53-AL53,0)+IF(AU53&lt;AE53,AQ53+AR53+AS53-AT53,0)+IF(BC53&lt;AE53,AY53+AZ53+BA53-BB53,0)+IF(BK53&lt;AE53,BG53+BH53+BI53-BJ53,0)+IF(BS53&lt;AE53,BO53+BP53+BQ53-BR53,0)+IF(CA53&lt;AE53,BW53+BX53+BY53-BZ53,0)+IF(CI53&lt;AE53,CE53+CF53+CG53-CH53,0))))))</f>
        <v>0</v>
      </c>
      <c r="AG53" s="3">
        <f>IF(Inputs!$B$27&lt;&gt;"Ready","PENDING INPUTS",MIN((AA53+AB53+AC53),IF(D53&gt;C53,IF(D53=0,0,AD53*C53/D53),AD53+AF53)))</f>
        <v>0</v>
      </c>
      <c r="AH53" s="3">
        <f>IF(Inputs!$B$27&lt;&gt;"Ready","PENDING INPUTS",MAX(0,(AA53+AB53+AC53)-AG53))</f>
        <v>0</v>
      </c>
      <c r="AI53" s="3">
        <f>IF(Inputs!$B$27&lt;&gt;"Ready","PENDING INPUTS",AP52)</f>
        <v>0</v>
      </c>
      <c r="AJ53" s="3">
        <f>IF(Inputs!$B$27&lt;&gt;"Ready","PENDING INPUTS",IF(A53&lt;=Inputs!$B$6,ROUND(AI53*Inputs!C17/12,2),0))</f>
        <v>0</v>
      </c>
      <c r="AK53" s="3">
        <f>IF(Inputs!$B$27&lt;&gt;"Ready","PENDING INPUTS",IF(AND(A53&lt;=Inputs!$B$6,AI53&gt;0),Inputs!G17,0))</f>
        <v>0</v>
      </c>
      <c r="AL53" s="3">
        <f>IF(Inputs!$B$27&lt;&gt;"Ready","PENDING INPUTS",IF(A53&gt;Inputs!$B$6,0,MIN((AI53+AJ53+AK53),IF(Inputs!H17=1,Inputs!D17,MAX(Inputs!F17,ROUND(AI53*Inputs!E17+AJ53+AK53,2))))))</f>
        <v>0</v>
      </c>
      <c r="AM53">
        <f>IF(Inputs!$B$27&lt;&gt;"Ready","PENDING INPUTS",IF(AI53&lt;=0,99,1+IF(AND(K53&gt;0,OR(Inputs!C14&gt;Inputs!C17,AND(Inputs!C14=Inputs!C17,0&lt;3))),1,0)+IF(AND(S53&gt;0,OR(Inputs!C15&gt;Inputs!C17,AND(Inputs!C15=Inputs!C17,1&lt;3))),1,0)+IF(AND(AA53&gt;0,OR(Inputs!C16&gt;Inputs!C17,AND(Inputs!C16=Inputs!C17,2&lt;3))),1,0)+IF(AND(AQ53&gt;0,OR(Inputs!C18&gt;Inputs!C17,AND(Inputs!C18=Inputs!C17,4&lt;3))),1,0)+IF(AND(AY53&gt;0,OR(Inputs!C19&gt;Inputs!C17,AND(Inputs!C19=Inputs!C17,5&lt;3))),1,0)+IF(AND(BG53&gt;0,OR(Inputs!C20&gt;Inputs!C17,AND(Inputs!C20=Inputs!C17,6&lt;3))),1,0)+IF(AND(BO53&gt;0,OR(Inputs!C21&gt;Inputs!C17,AND(Inputs!C21=Inputs!C17,7&lt;3))),1,0)+IF(AND(BW53&gt;0,OR(Inputs!C22&gt;Inputs!C17,AND(Inputs!C22=Inputs!C17,8&lt;3))),1,0)+IF(AND(CE53&gt;0,OR(Inputs!C23&gt;Inputs!C17,AND(Inputs!C23=Inputs!C17,9&lt;3))),1,0)))</f>
        <v>99</v>
      </c>
      <c r="AN53" s="3">
        <f>IF(Inputs!$B$27&lt;&gt;"Ready","PENDING INPUTS",IF(A53&gt;Inputs!$B$6,0,MIN(MAX(0,(AI53+AJ53+AK53)-AL53),MAX(0,C53-D53-(IF(O53&lt;AM53,K53+L53+M53-N53,0)+IF(W53&lt;AM53,S53+T53+U53-V53,0)+IF(AE53&lt;AM53,AA53+AB53+AC53-AD53,0)+IF(AM53&lt;AM53,AI53+AJ53+AK53-AL53,0)+IF(AU53&lt;AM53,AQ53+AR53+AS53-AT53,0)+IF(BC53&lt;AM53,AY53+AZ53+BA53-BB53,0)+IF(BK53&lt;AM53,BG53+BH53+BI53-BJ53,0)+IF(BS53&lt;AM53,BO53+BP53+BQ53-BR53,0)+IF(CA53&lt;AM53,BW53+BX53+BY53-BZ53,0)+IF(CI53&lt;AM53,CE53+CF53+CG53-CH53,0))))))</f>
        <v>0</v>
      </c>
      <c r="AO53" s="3">
        <f>IF(Inputs!$B$27&lt;&gt;"Ready","PENDING INPUTS",MIN((AI53+AJ53+AK53),IF(D53&gt;C53,IF(D53=0,0,AL53*C53/D53),AL53+AN53)))</f>
        <v>0</v>
      </c>
      <c r="AP53" s="3">
        <f>IF(Inputs!$B$27&lt;&gt;"Ready","PENDING INPUTS",MAX(0,(AI53+AJ53+AK53)-AO53))</f>
        <v>0</v>
      </c>
      <c r="AQ53" s="3">
        <f>IF(Inputs!$B$27&lt;&gt;"Ready","PENDING INPUTS",AX52)</f>
        <v>0</v>
      </c>
      <c r="AR53" s="3">
        <f>IF(Inputs!$B$27&lt;&gt;"Ready","PENDING INPUTS",IF(A53&lt;=Inputs!$B$6,ROUND(AQ53*Inputs!C18/12,2),0))</f>
        <v>0</v>
      </c>
      <c r="AS53" s="3">
        <f>IF(Inputs!$B$27&lt;&gt;"Ready","PENDING INPUTS",IF(AND(A53&lt;=Inputs!$B$6,AQ53&gt;0),Inputs!G18,0))</f>
        <v>0</v>
      </c>
      <c r="AT53" s="3">
        <f>IF(Inputs!$B$27&lt;&gt;"Ready","PENDING INPUTS",IF(A53&gt;Inputs!$B$6,0,MIN((AQ53+AR53+AS53),IF(Inputs!H18=1,Inputs!D18,MAX(Inputs!F18,ROUND(AQ53*Inputs!E18+AR53+AS53,2))))))</f>
        <v>0</v>
      </c>
      <c r="AU53">
        <f>IF(Inputs!$B$27&lt;&gt;"Ready","PENDING INPUTS",IF(AQ53&lt;=0,99,1+IF(AND(K53&gt;0,OR(Inputs!C14&gt;Inputs!C18,AND(Inputs!C14=Inputs!C18,0&lt;4))),1,0)+IF(AND(S53&gt;0,OR(Inputs!C15&gt;Inputs!C18,AND(Inputs!C15=Inputs!C18,1&lt;4))),1,0)+IF(AND(AA53&gt;0,OR(Inputs!C16&gt;Inputs!C18,AND(Inputs!C16=Inputs!C18,2&lt;4))),1,0)+IF(AND(AI53&gt;0,OR(Inputs!C17&gt;Inputs!C18,AND(Inputs!C17=Inputs!C18,3&lt;4))),1,0)+IF(AND(AY53&gt;0,OR(Inputs!C19&gt;Inputs!C18,AND(Inputs!C19=Inputs!C18,5&lt;4))),1,0)+IF(AND(BG53&gt;0,OR(Inputs!C20&gt;Inputs!C18,AND(Inputs!C20=Inputs!C18,6&lt;4))),1,0)+IF(AND(BO53&gt;0,OR(Inputs!C21&gt;Inputs!C18,AND(Inputs!C21=Inputs!C18,7&lt;4))),1,0)+IF(AND(BW53&gt;0,OR(Inputs!C22&gt;Inputs!C18,AND(Inputs!C22=Inputs!C18,8&lt;4))),1,0)+IF(AND(CE53&gt;0,OR(Inputs!C23&gt;Inputs!C18,AND(Inputs!C23=Inputs!C18,9&lt;4))),1,0)))</f>
        <v>99</v>
      </c>
      <c r="AV53" s="3">
        <f>IF(Inputs!$B$27&lt;&gt;"Ready","PENDING INPUTS",IF(A53&gt;Inputs!$B$6,0,MIN(MAX(0,(AQ53+AR53+AS53)-AT53),MAX(0,C53-D53-(IF(O53&lt;AU53,K53+L53+M53-N53,0)+IF(W53&lt;AU53,S53+T53+U53-V53,0)+IF(AE53&lt;AU53,AA53+AB53+AC53-AD53,0)+IF(AM53&lt;AU53,AI53+AJ53+AK53-AL53,0)+IF(AU53&lt;AU53,AQ53+AR53+AS53-AT53,0)+IF(BC53&lt;AU53,AY53+AZ53+BA53-BB53,0)+IF(BK53&lt;AU53,BG53+BH53+BI53-BJ53,0)+IF(BS53&lt;AU53,BO53+BP53+BQ53-BR53,0)+IF(CA53&lt;AU53,BW53+BX53+BY53-BZ53,0)+IF(CI53&lt;AU53,CE53+CF53+CG53-CH53,0))))))</f>
        <v>0</v>
      </c>
      <c r="AW53" s="3">
        <f>IF(Inputs!$B$27&lt;&gt;"Ready","PENDING INPUTS",MIN((AQ53+AR53+AS53),IF(D53&gt;C53,IF(D53=0,0,AT53*C53/D53),AT53+AV53)))</f>
        <v>0</v>
      </c>
      <c r="AX53" s="3">
        <f>IF(Inputs!$B$27&lt;&gt;"Ready","PENDING INPUTS",MAX(0,(AQ53+AR53+AS53)-AW53))</f>
        <v>0</v>
      </c>
      <c r="AY53" s="3">
        <f>IF(Inputs!$B$27&lt;&gt;"Ready","PENDING INPUTS",BF52)</f>
        <v>0</v>
      </c>
      <c r="AZ53" s="3">
        <f>IF(Inputs!$B$27&lt;&gt;"Ready","PENDING INPUTS",IF(A53&lt;=Inputs!$B$6,ROUND(AY53*Inputs!C19/12,2),0))</f>
        <v>0</v>
      </c>
      <c r="BA53" s="3">
        <f>IF(Inputs!$B$27&lt;&gt;"Ready","PENDING INPUTS",IF(AND(A53&lt;=Inputs!$B$6,AY53&gt;0),Inputs!G19,0))</f>
        <v>0</v>
      </c>
      <c r="BB53" s="3">
        <f>IF(Inputs!$B$27&lt;&gt;"Ready","PENDING INPUTS",IF(A53&gt;Inputs!$B$6,0,MIN((AY53+AZ53+BA53),IF(Inputs!H19=1,Inputs!D19,MAX(Inputs!F19,ROUND(AY53*Inputs!E19+AZ53+BA53,2))))))</f>
        <v>0</v>
      </c>
      <c r="BC53">
        <f>IF(Inputs!$B$27&lt;&gt;"Ready","PENDING INPUTS",IF(AY53&lt;=0,99,1+IF(AND(K53&gt;0,OR(Inputs!C14&gt;Inputs!C19,AND(Inputs!C14=Inputs!C19,0&lt;5))),1,0)+IF(AND(S53&gt;0,OR(Inputs!C15&gt;Inputs!C19,AND(Inputs!C15=Inputs!C19,1&lt;5))),1,0)+IF(AND(AA53&gt;0,OR(Inputs!C16&gt;Inputs!C19,AND(Inputs!C16=Inputs!C19,2&lt;5))),1,0)+IF(AND(AI53&gt;0,OR(Inputs!C17&gt;Inputs!C19,AND(Inputs!C17=Inputs!C19,3&lt;5))),1,0)+IF(AND(AQ53&gt;0,OR(Inputs!C18&gt;Inputs!C19,AND(Inputs!C18=Inputs!C19,4&lt;5))),1,0)+IF(AND(BG53&gt;0,OR(Inputs!C20&gt;Inputs!C19,AND(Inputs!C20=Inputs!C19,6&lt;5))),1,0)+IF(AND(BO53&gt;0,OR(Inputs!C21&gt;Inputs!C19,AND(Inputs!C21=Inputs!C19,7&lt;5))),1,0)+IF(AND(BW53&gt;0,OR(Inputs!C22&gt;Inputs!C19,AND(Inputs!C22=Inputs!C19,8&lt;5))),1,0)+IF(AND(CE53&gt;0,OR(Inputs!C23&gt;Inputs!C19,AND(Inputs!C23=Inputs!C19,9&lt;5))),1,0)))</f>
        <v>99</v>
      </c>
      <c r="BD53" s="3">
        <f>IF(Inputs!$B$27&lt;&gt;"Ready","PENDING INPUTS",IF(A53&gt;Inputs!$B$6,0,MIN(MAX(0,(AY53+AZ53+BA53)-BB53),MAX(0,C53-D53-(IF(O53&lt;BC53,K53+L53+M53-N53,0)+IF(W53&lt;BC53,S53+T53+U53-V53,0)+IF(AE53&lt;BC53,AA53+AB53+AC53-AD53,0)+IF(AM53&lt;BC53,AI53+AJ53+AK53-AL53,0)+IF(AU53&lt;BC53,AQ53+AR53+AS53-AT53,0)+IF(BC53&lt;BC53,AY53+AZ53+BA53-BB53,0)+IF(BK53&lt;BC53,BG53+BH53+BI53-BJ53,0)+IF(BS53&lt;BC53,BO53+BP53+BQ53-BR53,0)+IF(CA53&lt;BC53,BW53+BX53+BY53-BZ53,0)+IF(CI53&lt;BC53,CE53+CF53+CG53-CH53,0))))))</f>
        <v>0</v>
      </c>
      <c r="BE53" s="3">
        <f>IF(Inputs!$B$27&lt;&gt;"Ready","PENDING INPUTS",MIN((AY53+AZ53+BA53),IF(D53&gt;C53,IF(D53=0,0,BB53*C53/D53),BB53+BD53)))</f>
        <v>0</v>
      </c>
      <c r="BF53" s="3">
        <f>IF(Inputs!$B$27&lt;&gt;"Ready","PENDING INPUTS",MAX(0,(AY53+AZ53+BA53)-BE53))</f>
        <v>0</v>
      </c>
      <c r="BG53" s="3">
        <f>IF(Inputs!$B$27&lt;&gt;"Ready","PENDING INPUTS",BN52)</f>
        <v>0</v>
      </c>
      <c r="BH53" s="3">
        <f>IF(Inputs!$B$27&lt;&gt;"Ready","PENDING INPUTS",IF(A53&lt;=Inputs!$B$6,ROUND(BG53*Inputs!C20/12,2),0))</f>
        <v>0</v>
      </c>
      <c r="BI53" s="3">
        <f>IF(Inputs!$B$27&lt;&gt;"Ready","PENDING INPUTS",IF(AND(A53&lt;=Inputs!$B$6,BG53&gt;0),Inputs!G20,0))</f>
        <v>0</v>
      </c>
      <c r="BJ53" s="3">
        <f>IF(Inputs!$B$27&lt;&gt;"Ready","PENDING INPUTS",IF(A53&gt;Inputs!$B$6,0,MIN((BG53+BH53+BI53),IF(Inputs!H20=1,Inputs!D20,MAX(Inputs!F20,ROUND(BG53*Inputs!E20+BH53+BI53,2))))))</f>
        <v>0</v>
      </c>
      <c r="BK53">
        <f>IF(Inputs!$B$27&lt;&gt;"Ready","PENDING INPUTS",IF(BG53&lt;=0,99,1+IF(AND(K53&gt;0,OR(Inputs!C14&gt;Inputs!C20,AND(Inputs!C14=Inputs!C20,0&lt;6))),1,0)+IF(AND(S53&gt;0,OR(Inputs!C15&gt;Inputs!C20,AND(Inputs!C15=Inputs!C20,1&lt;6))),1,0)+IF(AND(AA53&gt;0,OR(Inputs!C16&gt;Inputs!C20,AND(Inputs!C16=Inputs!C20,2&lt;6))),1,0)+IF(AND(AI53&gt;0,OR(Inputs!C17&gt;Inputs!C20,AND(Inputs!C17=Inputs!C20,3&lt;6))),1,0)+IF(AND(AQ53&gt;0,OR(Inputs!C18&gt;Inputs!C20,AND(Inputs!C18=Inputs!C20,4&lt;6))),1,0)+IF(AND(AY53&gt;0,OR(Inputs!C19&gt;Inputs!C20,AND(Inputs!C19=Inputs!C20,5&lt;6))),1,0)+IF(AND(BO53&gt;0,OR(Inputs!C21&gt;Inputs!C20,AND(Inputs!C21=Inputs!C20,7&lt;6))),1,0)+IF(AND(BW53&gt;0,OR(Inputs!C22&gt;Inputs!C20,AND(Inputs!C22=Inputs!C20,8&lt;6))),1,0)+IF(AND(CE53&gt;0,OR(Inputs!C23&gt;Inputs!C20,AND(Inputs!C23=Inputs!C20,9&lt;6))),1,0)))</f>
        <v>99</v>
      </c>
      <c r="BL53" s="3">
        <f>IF(Inputs!$B$27&lt;&gt;"Ready","PENDING INPUTS",IF(A53&gt;Inputs!$B$6,0,MIN(MAX(0,(BG53+BH53+BI53)-BJ53),MAX(0,C53-D53-(IF(O53&lt;BK53,K53+L53+M53-N53,0)+IF(W53&lt;BK53,S53+T53+U53-V53,0)+IF(AE53&lt;BK53,AA53+AB53+AC53-AD53,0)+IF(AM53&lt;BK53,AI53+AJ53+AK53-AL53,0)+IF(AU53&lt;BK53,AQ53+AR53+AS53-AT53,0)+IF(BC53&lt;BK53,AY53+AZ53+BA53-BB53,0)+IF(BK53&lt;BK53,BG53+BH53+BI53-BJ53,0)+IF(BS53&lt;BK53,BO53+BP53+BQ53-BR53,0)+IF(CA53&lt;BK53,BW53+BX53+BY53-BZ53,0)+IF(CI53&lt;BK53,CE53+CF53+CG53-CH53,0))))))</f>
        <v>0</v>
      </c>
      <c r="BM53" s="3">
        <f>IF(Inputs!$B$27&lt;&gt;"Ready","PENDING INPUTS",MIN((BG53+BH53+BI53),IF(D53&gt;C53,IF(D53=0,0,BJ53*C53/D53),BJ53+BL53)))</f>
        <v>0</v>
      </c>
      <c r="BN53" s="3">
        <f>IF(Inputs!$B$27&lt;&gt;"Ready","PENDING INPUTS",MAX(0,(BG53+BH53+BI53)-BM53))</f>
        <v>0</v>
      </c>
      <c r="BO53" s="3">
        <f>IF(Inputs!$B$27&lt;&gt;"Ready","PENDING INPUTS",BV52)</f>
        <v>0</v>
      </c>
      <c r="BP53" s="3">
        <f>IF(Inputs!$B$27&lt;&gt;"Ready","PENDING INPUTS",IF(A53&lt;=Inputs!$B$6,ROUND(BO53*Inputs!C21/12,2),0))</f>
        <v>0</v>
      </c>
      <c r="BQ53" s="3">
        <f>IF(Inputs!$B$27&lt;&gt;"Ready","PENDING INPUTS",IF(AND(A53&lt;=Inputs!$B$6,BO53&gt;0),Inputs!G21,0))</f>
        <v>0</v>
      </c>
      <c r="BR53" s="3">
        <f>IF(Inputs!$B$27&lt;&gt;"Ready","PENDING INPUTS",IF(A53&gt;Inputs!$B$6,0,MIN((BO53+BP53+BQ53),IF(Inputs!H21=1,Inputs!D21,MAX(Inputs!F21,ROUND(BO53*Inputs!E21+BP53+BQ53,2))))))</f>
        <v>0</v>
      </c>
      <c r="BS53">
        <f>IF(Inputs!$B$27&lt;&gt;"Ready","PENDING INPUTS",IF(BO53&lt;=0,99,1+IF(AND(K53&gt;0,OR(Inputs!C14&gt;Inputs!C21,AND(Inputs!C14=Inputs!C21,0&lt;7))),1,0)+IF(AND(S53&gt;0,OR(Inputs!C15&gt;Inputs!C21,AND(Inputs!C15=Inputs!C21,1&lt;7))),1,0)+IF(AND(AA53&gt;0,OR(Inputs!C16&gt;Inputs!C21,AND(Inputs!C16=Inputs!C21,2&lt;7))),1,0)+IF(AND(AI53&gt;0,OR(Inputs!C17&gt;Inputs!C21,AND(Inputs!C17=Inputs!C21,3&lt;7))),1,0)+IF(AND(AQ53&gt;0,OR(Inputs!C18&gt;Inputs!C21,AND(Inputs!C18=Inputs!C21,4&lt;7))),1,0)+IF(AND(AY53&gt;0,OR(Inputs!C19&gt;Inputs!C21,AND(Inputs!C19=Inputs!C21,5&lt;7))),1,0)+IF(AND(BG53&gt;0,OR(Inputs!C20&gt;Inputs!C21,AND(Inputs!C20=Inputs!C21,6&lt;7))),1,0)+IF(AND(BW53&gt;0,OR(Inputs!C22&gt;Inputs!C21,AND(Inputs!C22=Inputs!C21,8&lt;7))),1,0)+IF(AND(CE53&gt;0,OR(Inputs!C23&gt;Inputs!C21,AND(Inputs!C23=Inputs!C21,9&lt;7))),1,0)))</f>
        <v>99</v>
      </c>
      <c r="BT53" s="3">
        <f>IF(Inputs!$B$27&lt;&gt;"Ready","PENDING INPUTS",IF(A53&gt;Inputs!$B$6,0,MIN(MAX(0,(BO53+BP53+BQ53)-BR53),MAX(0,C53-D53-(IF(O53&lt;BS53,K53+L53+M53-N53,0)+IF(W53&lt;BS53,S53+T53+U53-V53,0)+IF(AE53&lt;BS53,AA53+AB53+AC53-AD53,0)+IF(AM53&lt;BS53,AI53+AJ53+AK53-AL53,0)+IF(AU53&lt;BS53,AQ53+AR53+AS53-AT53,0)+IF(BC53&lt;BS53,AY53+AZ53+BA53-BB53,0)+IF(BK53&lt;BS53,BG53+BH53+BI53-BJ53,0)+IF(BS53&lt;BS53,BO53+BP53+BQ53-BR53,0)+IF(CA53&lt;BS53,BW53+BX53+BY53-BZ53,0)+IF(CI53&lt;BS53,CE53+CF53+CG53-CH53,0))))))</f>
        <v>0</v>
      </c>
      <c r="BU53" s="3">
        <f>IF(Inputs!$B$27&lt;&gt;"Ready","PENDING INPUTS",MIN((BO53+BP53+BQ53),IF(D53&gt;C53,IF(D53=0,0,BR53*C53/D53),BR53+BT53)))</f>
        <v>0</v>
      </c>
      <c r="BV53" s="3">
        <f>IF(Inputs!$B$27&lt;&gt;"Ready","PENDING INPUTS",MAX(0,(BO53+BP53+BQ53)-BU53))</f>
        <v>0</v>
      </c>
      <c r="BW53" s="3">
        <f>IF(Inputs!$B$27&lt;&gt;"Ready","PENDING INPUTS",CD52)</f>
        <v>0</v>
      </c>
      <c r="BX53" s="3">
        <f>IF(Inputs!$B$27&lt;&gt;"Ready","PENDING INPUTS",IF(A53&lt;=Inputs!$B$6,ROUND(BW53*Inputs!C22/12,2),0))</f>
        <v>0</v>
      </c>
      <c r="BY53" s="3">
        <f>IF(Inputs!$B$27&lt;&gt;"Ready","PENDING INPUTS",IF(AND(A53&lt;=Inputs!$B$6,BW53&gt;0),Inputs!G22,0))</f>
        <v>0</v>
      </c>
      <c r="BZ53" s="3">
        <f>IF(Inputs!$B$27&lt;&gt;"Ready","PENDING INPUTS",IF(A53&gt;Inputs!$B$6,0,MIN((BW53+BX53+BY53),IF(Inputs!H22=1,Inputs!D22,MAX(Inputs!F22,ROUND(BW53*Inputs!E22+BX53+BY53,2))))))</f>
        <v>0</v>
      </c>
      <c r="CA53">
        <f>IF(Inputs!$B$27&lt;&gt;"Ready","PENDING INPUTS",IF(BW53&lt;=0,99,1+IF(AND(K53&gt;0,OR(Inputs!C14&gt;Inputs!C22,AND(Inputs!C14=Inputs!C22,0&lt;8))),1,0)+IF(AND(S53&gt;0,OR(Inputs!C15&gt;Inputs!C22,AND(Inputs!C15=Inputs!C22,1&lt;8))),1,0)+IF(AND(AA53&gt;0,OR(Inputs!C16&gt;Inputs!C22,AND(Inputs!C16=Inputs!C22,2&lt;8))),1,0)+IF(AND(AI53&gt;0,OR(Inputs!C17&gt;Inputs!C22,AND(Inputs!C17=Inputs!C22,3&lt;8))),1,0)+IF(AND(AQ53&gt;0,OR(Inputs!C18&gt;Inputs!C22,AND(Inputs!C18=Inputs!C22,4&lt;8))),1,0)+IF(AND(AY53&gt;0,OR(Inputs!C19&gt;Inputs!C22,AND(Inputs!C19=Inputs!C22,5&lt;8))),1,0)+IF(AND(BG53&gt;0,OR(Inputs!C20&gt;Inputs!C22,AND(Inputs!C20=Inputs!C22,6&lt;8))),1,0)+IF(AND(BO53&gt;0,OR(Inputs!C21&gt;Inputs!C22,AND(Inputs!C21=Inputs!C22,7&lt;8))),1,0)+IF(AND(CE53&gt;0,OR(Inputs!C23&gt;Inputs!C22,AND(Inputs!C23=Inputs!C22,9&lt;8))),1,0)))</f>
        <v>99</v>
      </c>
      <c r="CB53" s="3">
        <f>IF(Inputs!$B$27&lt;&gt;"Ready","PENDING INPUTS",IF(A53&gt;Inputs!$B$6,0,MIN(MAX(0,(BW53+BX53+BY53)-BZ53),MAX(0,C53-D53-(IF(O53&lt;CA53,K53+L53+M53-N53,0)+IF(W53&lt;CA53,S53+T53+U53-V53,0)+IF(AE53&lt;CA53,AA53+AB53+AC53-AD53,0)+IF(AM53&lt;CA53,AI53+AJ53+AK53-AL53,0)+IF(AU53&lt;CA53,AQ53+AR53+AS53-AT53,0)+IF(BC53&lt;CA53,AY53+AZ53+BA53-BB53,0)+IF(BK53&lt;CA53,BG53+BH53+BI53-BJ53,0)+IF(BS53&lt;CA53,BO53+BP53+BQ53-BR53,0)+IF(CA53&lt;CA53,BW53+BX53+BY53-BZ53,0)+IF(CI53&lt;CA53,CE53+CF53+CG53-CH53,0))))))</f>
        <v>0</v>
      </c>
      <c r="CC53" s="3">
        <f>IF(Inputs!$B$27&lt;&gt;"Ready","PENDING INPUTS",MIN((BW53+BX53+BY53),IF(D53&gt;C53,IF(D53=0,0,BZ53*C53/D53),BZ53+CB53)))</f>
        <v>0</v>
      </c>
      <c r="CD53" s="3">
        <f>IF(Inputs!$B$27&lt;&gt;"Ready","PENDING INPUTS",MAX(0,(BW53+BX53+BY53)-CC53))</f>
        <v>0</v>
      </c>
      <c r="CE53" s="3">
        <f>IF(Inputs!$B$27&lt;&gt;"Ready","PENDING INPUTS",CL52)</f>
        <v>0</v>
      </c>
      <c r="CF53" s="3">
        <f>IF(Inputs!$B$27&lt;&gt;"Ready","PENDING INPUTS",IF(A53&lt;=Inputs!$B$6,ROUND(CE53*Inputs!C23/12,2),0))</f>
        <v>0</v>
      </c>
      <c r="CG53" s="3">
        <f>IF(Inputs!$B$27&lt;&gt;"Ready","PENDING INPUTS",IF(AND(A53&lt;=Inputs!$B$6,CE53&gt;0),Inputs!G23,0))</f>
        <v>0</v>
      </c>
      <c r="CH53" s="3">
        <f>IF(Inputs!$B$27&lt;&gt;"Ready","PENDING INPUTS",IF(A53&gt;Inputs!$B$6,0,MIN((CE53+CF53+CG53),IF(Inputs!H23=1,Inputs!D23,MAX(Inputs!F23,ROUND(CE53*Inputs!E23+CF53+CG53,2))))))</f>
        <v>0</v>
      </c>
      <c r="CI53">
        <f>IF(Inputs!$B$27&lt;&gt;"Ready","PENDING INPUTS",IF(CE53&lt;=0,99,1+IF(AND(K53&gt;0,OR(Inputs!C14&gt;Inputs!C23,AND(Inputs!C14=Inputs!C23,0&lt;9))),1,0)+IF(AND(S53&gt;0,OR(Inputs!C15&gt;Inputs!C23,AND(Inputs!C15=Inputs!C23,1&lt;9))),1,0)+IF(AND(AA53&gt;0,OR(Inputs!C16&gt;Inputs!C23,AND(Inputs!C16=Inputs!C23,2&lt;9))),1,0)+IF(AND(AI53&gt;0,OR(Inputs!C17&gt;Inputs!C23,AND(Inputs!C17=Inputs!C23,3&lt;9))),1,0)+IF(AND(AQ53&gt;0,OR(Inputs!C18&gt;Inputs!C23,AND(Inputs!C18=Inputs!C23,4&lt;9))),1,0)+IF(AND(AY53&gt;0,OR(Inputs!C19&gt;Inputs!C23,AND(Inputs!C19=Inputs!C23,5&lt;9))),1,0)+IF(AND(BG53&gt;0,OR(Inputs!C20&gt;Inputs!C23,AND(Inputs!C20=Inputs!C23,6&lt;9))),1,0)+IF(AND(BO53&gt;0,OR(Inputs!C21&gt;Inputs!C23,AND(Inputs!C21=Inputs!C23,7&lt;9))),1,0)+IF(AND(BW53&gt;0,OR(Inputs!C22&gt;Inputs!C23,AND(Inputs!C22=Inputs!C23,8&lt;9))),1,0)))</f>
        <v>99</v>
      </c>
      <c r="CJ53" s="3">
        <f>IF(Inputs!$B$27&lt;&gt;"Ready","PENDING INPUTS",IF(A53&gt;Inputs!$B$6,0,MIN(MAX(0,(CE53+CF53+CG53)-CH53),MAX(0,C53-D53-(IF(O53&lt;CI53,K53+L53+M53-N53,0)+IF(W53&lt;CI53,S53+T53+U53-V53,0)+IF(AE53&lt;CI53,AA53+AB53+AC53-AD53,0)+IF(AM53&lt;CI53,AI53+AJ53+AK53-AL53,0)+IF(AU53&lt;CI53,AQ53+AR53+AS53-AT53,0)+IF(BC53&lt;CI53,AY53+AZ53+BA53-BB53,0)+IF(BK53&lt;CI53,BG53+BH53+BI53-BJ53,0)+IF(BS53&lt;CI53,BO53+BP53+BQ53-BR53,0)+IF(CA53&lt;CI53,BW53+BX53+BY53-BZ53,0)+IF(CI53&lt;CI53,CE53+CF53+CG53-CH53,0))))))</f>
        <v>0</v>
      </c>
      <c r="CK53" s="3">
        <f>IF(Inputs!$B$27&lt;&gt;"Ready","PENDING INPUTS",MIN((CE53+CF53+CG53),IF(D53&gt;C53,IF(D53=0,0,CH53*C53/D53),CH53+CJ53)))</f>
        <v>0</v>
      </c>
      <c r="CL53" s="3">
        <f>IF(Inputs!$B$27&lt;&gt;"Ready","PENDING INPUTS",MAX(0,(CE53+CF53+CG53)-CK53))</f>
        <v>0</v>
      </c>
    </row>
    <row r="54" spans="1:90" ht="27.95" customHeight="1" x14ac:dyDescent="0.25">
      <c r="A54">
        <v>50</v>
      </c>
      <c r="B54" s="13">
        <f>IF(Inputs!$B$27&lt;&gt;"Ready","PENDING INPUTS",EDATE(Inputs!$B$5,A54-1))</f>
        <v>47788</v>
      </c>
      <c r="C54" s="3">
        <f>IF(Inputs!$B$27&lt;&gt;"Ready","PENDING INPUTS",IF(A54&lt;=Inputs!$B$6,MAX(0,Inputs!$B$4+IF(A54=Inputs!$B$7,Inputs!$B$8,0)+IF(A54=Inputs!$B$9,Inputs!$B$10,0)),0))</f>
        <v>0</v>
      </c>
      <c r="D54" s="3">
        <f>IF(Inputs!$B$27&lt;&gt;"Ready","PENDING INPUTS",SUM(N54,V54,AD54,AL54,AT54,BB54,BJ54,BR54,BZ54,CH54))</f>
        <v>0</v>
      </c>
      <c r="E54" s="3">
        <f>IF(Inputs!$B$27&lt;&gt;"Ready","PENDING INPUTS",MAX(0,D54-C54))</f>
        <v>0</v>
      </c>
      <c r="F54" s="3">
        <f>IF(Inputs!$B$27&lt;&gt;"Ready","PENDING INPUTS",SUM(Q54,Y54,AG54,AO54,AW54,BE54,BM54,BU54,CC54,CK54))</f>
        <v>0</v>
      </c>
      <c r="G54" s="3">
        <f>IF(Inputs!$B$27&lt;&gt;"Ready","PENDING INPUTS",SUM(L54,T54,AB54,AJ54,AR54,AZ54,BH54,BP54,BX54,CF54))</f>
        <v>0</v>
      </c>
      <c r="H54" s="3">
        <f>IF(Inputs!$B$27&lt;&gt;"Ready","PENDING INPUTS",SUM(M54,U54,AC54,AK54,AS54,BA54,BI54,BQ54,BY54,CG54))</f>
        <v>0</v>
      </c>
      <c r="I54" s="3">
        <f>IF(Inputs!$B$27&lt;&gt;"Ready","PENDING INPUTS",SUM(R54,Z54,AH54,AP54,AX54,BF54,BN54,BV54,CD54,CL54))</f>
        <v>0</v>
      </c>
      <c r="J54" t="str">
        <f>IF(Inputs!$B$27&lt;&gt;"Ready","PENDING INPUTS",IF(A54&gt;Inputs!$B$6,"Beyond horizon",IF(E54&gt;0.005,"MINIMUM SHORTFALL",IF(I54&lt;0.005,"Paid off","In progress"))))</f>
        <v>Paid off</v>
      </c>
      <c r="K54" s="3">
        <f>IF(Inputs!$B$27&lt;&gt;"Ready","PENDING INPUTS",R53)</f>
        <v>0</v>
      </c>
      <c r="L54" s="3">
        <f>IF(Inputs!$B$27&lt;&gt;"Ready","PENDING INPUTS",IF(A54&lt;=Inputs!$B$6,ROUND(K54*Inputs!C14/12,2),0))</f>
        <v>0</v>
      </c>
      <c r="M54" s="3">
        <f>IF(Inputs!$B$27&lt;&gt;"Ready","PENDING INPUTS",IF(AND(A54&lt;=Inputs!$B$6,K54&gt;0),Inputs!G14,0))</f>
        <v>0</v>
      </c>
      <c r="N54" s="3">
        <f>IF(Inputs!$B$27&lt;&gt;"Ready","PENDING INPUTS",IF(A54&gt;Inputs!$B$6,0,MIN((K54+L54+M54),IF(Inputs!H14=1,Inputs!D14,MAX(Inputs!F14,ROUND(K54*Inputs!E14+L54+M54,2))))))</f>
        <v>0</v>
      </c>
      <c r="O54">
        <f>IF(Inputs!$B$27&lt;&gt;"Ready","PENDING INPUTS",IF(K54&lt;=0,99,1+IF(AND(S54&gt;0,OR(Inputs!C15&gt;Inputs!C14,AND(Inputs!C15=Inputs!C14,1&lt;0))),1,0)+IF(AND(AA54&gt;0,OR(Inputs!C16&gt;Inputs!C14,AND(Inputs!C16=Inputs!C14,2&lt;0))),1,0)+IF(AND(AI54&gt;0,OR(Inputs!C17&gt;Inputs!C14,AND(Inputs!C17=Inputs!C14,3&lt;0))),1,0)+IF(AND(AQ54&gt;0,OR(Inputs!C18&gt;Inputs!C14,AND(Inputs!C18=Inputs!C14,4&lt;0))),1,0)+IF(AND(AY54&gt;0,OR(Inputs!C19&gt;Inputs!C14,AND(Inputs!C19=Inputs!C14,5&lt;0))),1,0)+IF(AND(BG54&gt;0,OR(Inputs!C20&gt;Inputs!C14,AND(Inputs!C20=Inputs!C14,6&lt;0))),1,0)+IF(AND(BO54&gt;0,OR(Inputs!C21&gt;Inputs!C14,AND(Inputs!C21=Inputs!C14,7&lt;0))),1,0)+IF(AND(BW54&gt;0,OR(Inputs!C22&gt;Inputs!C14,AND(Inputs!C22=Inputs!C14,8&lt;0))),1,0)+IF(AND(CE54&gt;0,OR(Inputs!C23&gt;Inputs!C14,AND(Inputs!C23=Inputs!C14,9&lt;0))),1,0)))</f>
        <v>99</v>
      </c>
      <c r="P54" s="3">
        <f>IF(Inputs!$B$27&lt;&gt;"Ready","PENDING INPUTS",IF(A54&gt;Inputs!$B$6,0,MIN(MAX(0,(K54+L54+M54)-N54),MAX(0,C54-D54-(IF(O54&lt;O54,K54+L54+M54-N54,0)+IF(W54&lt;O54,S54+T54+U54-V54,0)+IF(AE54&lt;O54,AA54+AB54+AC54-AD54,0)+IF(AM54&lt;O54,AI54+AJ54+AK54-AL54,0)+IF(AU54&lt;O54,AQ54+AR54+AS54-AT54,0)+IF(BC54&lt;O54,AY54+AZ54+BA54-BB54,0)+IF(BK54&lt;O54,BG54+BH54+BI54-BJ54,0)+IF(BS54&lt;O54,BO54+BP54+BQ54-BR54,0)+IF(CA54&lt;O54,BW54+BX54+BY54-BZ54,0)+IF(CI54&lt;O54,CE54+CF54+CG54-CH54,0))))))</f>
        <v>0</v>
      </c>
      <c r="Q54" s="3">
        <f>IF(Inputs!$B$27&lt;&gt;"Ready","PENDING INPUTS",MIN((K54+L54+M54),IF(D54&gt;C54,IF(D54=0,0,N54*C54/D54),N54+P54)))</f>
        <v>0</v>
      </c>
      <c r="R54" s="3">
        <f>IF(Inputs!$B$27&lt;&gt;"Ready","PENDING INPUTS",MAX(0,(K54+L54+M54)-Q54))</f>
        <v>0</v>
      </c>
      <c r="S54" s="3">
        <f>IF(Inputs!$B$27&lt;&gt;"Ready","PENDING INPUTS",Z53)</f>
        <v>0</v>
      </c>
      <c r="T54" s="3">
        <f>IF(Inputs!$B$27&lt;&gt;"Ready","PENDING INPUTS",IF(A54&lt;=Inputs!$B$6,ROUND(S54*Inputs!C15/12,2),0))</f>
        <v>0</v>
      </c>
      <c r="U54" s="3">
        <f>IF(Inputs!$B$27&lt;&gt;"Ready","PENDING INPUTS",IF(AND(A54&lt;=Inputs!$B$6,S54&gt;0),Inputs!G15,0))</f>
        <v>0</v>
      </c>
      <c r="V54" s="3">
        <f>IF(Inputs!$B$27&lt;&gt;"Ready","PENDING INPUTS",IF(A54&gt;Inputs!$B$6,0,MIN((S54+T54+U54),IF(Inputs!H15=1,Inputs!D15,MAX(Inputs!F15,ROUND(S54*Inputs!E15+T54+U54,2))))))</f>
        <v>0</v>
      </c>
      <c r="W54">
        <f>IF(Inputs!$B$27&lt;&gt;"Ready","PENDING INPUTS",IF(S54&lt;=0,99,1+IF(AND(K54&gt;0,OR(Inputs!C14&gt;Inputs!C15,AND(Inputs!C14=Inputs!C15,0&lt;1))),1,0)+IF(AND(AA54&gt;0,OR(Inputs!C16&gt;Inputs!C15,AND(Inputs!C16=Inputs!C15,2&lt;1))),1,0)+IF(AND(AI54&gt;0,OR(Inputs!C17&gt;Inputs!C15,AND(Inputs!C17=Inputs!C15,3&lt;1))),1,0)+IF(AND(AQ54&gt;0,OR(Inputs!C18&gt;Inputs!C15,AND(Inputs!C18=Inputs!C15,4&lt;1))),1,0)+IF(AND(AY54&gt;0,OR(Inputs!C19&gt;Inputs!C15,AND(Inputs!C19=Inputs!C15,5&lt;1))),1,0)+IF(AND(BG54&gt;0,OR(Inputs!C20&gt;Inputs!C15,AND(Inputs!C20=Inputs!C15,6&lt;1))),1,0)+IF(AND(BO54&gt;0,OR(Inputs!C21&gt;Inputs!C15,AND(Inputs!C21=Inputs!C15,7&lt;1))),1,0)+IF(AND(BW54&gt;0,OR(Inputs!C22&gt;Inputs!C15,AND(Inputs!C22=Inputs!C15,8&lt;1))),1,0)+IF(AND(CE54&gt;0,OR(Inputs!C23&gt;Inputs!C15,AND(Inputs!C23=Inputs!C15,9&lt;1))),1,0)))</f>
        <v>99</v>
      </c>
      <c r="X54" s="3">
        <f>IF(Inputs!$B$27&lt;&gt;"Ready","PENDING INPUTS",IF(A54&gt;Inputs!$B$6,0,MIN(MAX(0,(S54+T54+U54)-V54),MAX(0,C54-D54-(IF(O54&lt;W54,K54+L54+M54-N54,0)+IF(W54&lt;W54,S54+T54+U54-V54,0)+IF(AE54&lt;W54,AA54+AB54+AC54-AD54,0)+IF(AM54&lt;W54,AI54+AJ54+AK54-AL54,0)+IF(AU54&lt;W54,AQ54+AR54+AS54-AT54,0)+IF(BC54&lt;W54,AY54+AZ54+BA54-BB54,0)+IF(BK54&lt;W54,BG54+BH54+BI54-BJ54,0)+IF(BS54&lt;W54,BO54+BP54+BQ54-BR54,0)+IF(CA54&lt;W54,BW54+BX54+BY54-BZ54,0)+IF(CI54&lt;W54,CE54+CF54+CG54-CH54,0))))))</f>
        <v>0</v>
      </c>
      <c r="Y54" s="3">
        <f>IF(Inputs!$B$27&lt;&gt;"Ready","PENDING INPUTS",MIN((S54+T54+U54),IF(D54&gt;C54,IF(D54=0,0,V54*C54/D54),V54+X54)))</f>
        <v>0</v>
      </c>
      <c r="Z54" s="3">
        <f>IF(Inputs!$B$27&lt;&gt;"Ready","PENDING INPUTS",MAX(0,(S54+T54+U54)-Y54))</f>
        <v>0</v>
      </c>
      <c r="AA54" s="3">
        <f>IF(Inputs!$B$27&lt;&gt;"Ready","PENDING INPUTS",AH53)</f>
        <v>0</v>
      </c>
      <c r="AB54" s="3">
        <f>IF(Inputs!$B$27&lt;&gt;"Ready","PENDING INPUTS",IF(A54&lt;=Inputs!$B$6,ROUND(AA54*Inputs!C16/12,2),0))</f>
        <v>0</v>
      </c>
      <c r="AC54" s="3">
        <f>IF(Inputs!$B$27&lt;&gt;"Ready","PENDING INPUTS",IF(AND(A54&lt;=Inputs!$B$6,AA54&gt;0),Inputs!G16,0))</f>
        <v>0</v>
      </c>
      <c r="AD54" s="3">
        <f>IF(Inputs!$B$27&lt;&gt;"Ready","PENDING INPUTS",IF(A54&gt;Inputs!$B$6,0,MIN((AA54+AB54+AC54),IF(Inputs!H16=1,Inputs!D16,MAX(Inputs!F16,ROUND(AA54*Inputs!E16+AB54+AC54,2))))))</f>
        <v>0</v>
      </c>
      <c r="AE54">
        <f>IF(Inputs!$B$27&lt;&gt;"Ready","PENDING INPUTS",IF(AA54&lt;=0,99,1+IF(AND(K54&gt;0,OR(Inputs!C14&gt;Inputs!C16,AND(Inputs!C14=Inputs!C16,0&lt;2))),1,0)+IF(AND(S54&gt;0,OR(Inputs!C15&gt;Inputs!C16,AND(Inputs!C15=Inputs!C16,1&lt;2))),1,0)+IF(AND(AI54&gt;0,OR(Inputs!C17&gt;Inputs!C16,AND(Inputs!C17=Inputs!C16,3&lt;2))),1,0)+IF(AND(AQ54&gt;0,OR(Inputs!C18&gt;Inputs!C16,AND(Inputs!C18=Inputs!C16,4&lt;2))),1,0)+IF(AND(AY54&gt;0,OR(Inputs!C19&gt;Inputs!C16,AND(Inputs!C19=Inputs!C16,5&lt;2))),1,0)+IF(AND(BG54&gt;0,OR(Inputs!C20&gt;Inputs!C16,AND(Inputs!C20=Inputs!C16,6&lt;2))),1,0)+IF(AND(BO54&gt;0,OR(Inputs!C21&gt;Inputs!C16,AND(Inputs!C21=Inputs!C16,7&lt;2))),1,0)+IF(AND(BW54&gt;0,OR(Inputs!C22&gt;Inputs!C16,AND(Inputs!C22=Inputs!C16,8&lt;2))),1,0)+IF(AND(CE54&gt;0,OR(Inputs!C23&gt;Inputs!C16,AND(Inputs!C23=Inputs!C16,9&lt;2))),1,0)))</f>
        <v>99</v>
      </c>
      <c r="AF54" s="3">
        <f>IF(Inputs!$B$27&lt;&gt;"Ready","PENDING INPUTS",IF(A54&gt;Inputs!$B$6,0,MIN(MAX(0,(AA54+AB54+AC54)-AD54),MAX(0,C54-D54-(IF(O54&lt;AE54,K54+L54+M54-N54,0)+IF(W54&lt;AE54,S54+T54+U54-V54,0)+IF(AE54&lt;AE54,AA54+AB54+AC54-AD54,0)+IF(AM54&lt;AE54,AI54+AJ54+AK54-AL54,0)+IF(AU54&lt;AE54,AQ54+AR54+AS54-AT54,0)+IF(BC54&lt;AE54,AY54+AZ54+BA54-BB54,0)+IF(BK54&lt;AE54,BG54+BH54+BI54-BJ54,0)+IF(BS54&lt;AE54,BO54+BP54+BQ54-BR54,0)+IF(CA54&lt;AE54,BW54+BX54+BY54-BZ54,0)+IF(CI54&lt;AE54,CE54+CF54+CG54-CH54,0))))))</f>
        <v>0</v>
      </c>
      <c r="AG54" s="3">
        <f>IF(Inputs!$B$27&lt;&gt;"Ready","PENDING INPUTS",MIN((AA54+AB54+AC54),IF(D54&gt;C54,IF(D54=0,0,AD54*C54/D54),AD54+AF54)))</f>
        <v>0</v>
      </c>
      <c r="AH54" s="3">
        <f>IF(Inputs!$B$27&lt;&gt;"Ready","PENDING INPUTS",MAX(0,(AA54+AB54+AC54)-AG54))</f>
        <v>0</v>
      </c>
      <c r="AI54" s="3">
        <f>IF(Inputs!$B$27&lt;&gt;"Ready","PENDING INPUTS",AP53)</f>
        <v>0</v>
      </c>
      <c r="AJ54" s="3">
        <f>IF(Inputs!$B$27&lt;&gt;"Ready","PENDING INPUTS",IF(A54&lt;=Inputs!$B$6,ROUND(AI54*Inputs!C17/12,2),0))</f>
        <v>0</v>
      </c>
      <c r="AK54" s="3">
        <f>IF(Inputs!$B$27&lt;&gt;"Ready","PENDING INPUTS",IF(AND(A54&lt;=Inputs!$B$6,AI54&gt;0),Inputs!G17,0))</f>
        <v>0</v>
      </c>
      <c r="AL54" s="3">
        <f>IF(Inputs!$B$27&lt;&gt;"Ready","PENDING INPUTS",IF(A54&gt;Inputs!$B$6,0,MIN((AI54+AJ54+AK54),IF(Inputs!H17=1,Inputs!D17,MAX(Inputs!F17,ROUND(AI54*Inputs!E17+AJ54+AK54,2))))))</f>
        <v>0</v>
      </c>
      <c r="AM54">
        <f>IF(Inputs!$B$27&lt;&gt;"Ready","PENDING INPUTS",IF(AI54&lt;=0,99,1+IF(AND(K54&gt;0,OR(Inputs!C14&gt;Inputs!C17,AND(Inputs!C14=Inputs!C17,0&lt;3))),1,0)+IF(AND(S54&gt;0,OR(Inputs!C15&gt;Inputs!C17,AND(Inputs!C15=Inputs!C17,1&lt;3))),1,0)+IF(AND(AA54&gt;0,OR(Inputs!C16&gt;Inputs!C17,AND(Inputs!C16=Inputs!C17,2&lt;3))),1,0)+IF(AND(AQ54&gt;0,OR(Inputs!C18&gt;Inputs!C17,AND(Inputs!C18=Inputs!C17,4&lt;3))),1,0)+IF(AND(AY54&gt;0,OR(Inputs!C19&gt;Inputs!C17,AND(Inputs!C19=Inputs!C17,5&lt;3))),1,0)+IF(AND(BG54&gt;0,OR(Inputs!C20&gt;Inputs!C17,AND(Inputs!C20=Inputs!C17,6&lt;3))),1,0)+IF(AND(BO54&gt;0,OR(Inputs!C21&gt;Inputs!C17,AND(Inputs!C21=Inputs!C17,7&lt;3))),1,0)+IF(AND(BW54&gt;0,OR(Inputs!C22&gt;Inputs!C17,AND(Inputs!C22=Inputs!C17,8&lt;3))),1,0)+IF(AND(CE54&gt;0,OR(Inputs!C23&gt;Inputs!C17,AND(Inputs!C23=Inputs!C17,9&lt;3))),1,0)))</f>
        <v>99</v>
      </c>
      <c r="AN54" s="3">
        <f>IF(Inputs!$B$27&lt;&gt;"Ready","PENDING INPUTS",IF(A54&gt;Inputs!$B$6,0,MIN(MAX(0,(AI54+AJ54+AK54)-AL54),MAX(0,C54-D54-(IF(O54&lt;AM54,K54+L54+M54-N54,0)+IF(W54&lt;AM54,S54+T54+U54-V54,0)+IF(AE54&lt;AM54,AA54+AB54+AC54-AD54,0)+IF(AM54&lt;AM54,AI54+AJ54+AK54-AL54,0)+IF(AU54&lt;AM54,AQ54+AR54+AS54-AT54,0)+IF(BC54&lt;AM54,AY54+AZ54+BA54-BB54,0)+IF(BK54&lt;AM54,BG54+BH54+BI54-BJ54,0)+IF(BS54&lt;AM54,BO54+BP54+BQ54-BR54,0)+IF(CA54&lt;AM54,BW54+BX54+BY54-BZ54,0)+IF(CI54&lt;AM54,CE54+CF54+CG54-CH54,0))))))</f>
        <v>0</v>
      </c>
      <c r="AO54" s="3">
        <f>IF(Inputs!$B$27&lt;&gt;"Ready","PENDING INPUTS",MIN((AI54+AJ54+AK54),IF(D54&gt;C54,IF(D54=0,0,AL54*C54/D54),AL54+AN54)))</f>
        <v>0</v>
      </c>
      <c r="AP54" s="3">
        <f>IF(Inputs!$B$27&lt;&gt;"Ready","PENDING INPUTS",MAX(0,(AI54+AJ54+AK54)-AO54))</f>
        <v>0</v>
      </c>
      <c r="AQ54" s="3">
        <f>IF(Inputs!$B$27&lt;&gt;"Ready","PENDING INPUTS",AX53)</f>
        <v>0</v>
      </c>
      <c r="AR54" s="3">
        <f>IF(Inputs!$B$27&lt;&gt;"Ready","PENDING INPUTS",IF(A54&lt;=Inputs!$B$6,ROUND(AQ54*Inputs!C18/12,2),0))</f>
        <v>0</v>
      </c>
      <c r="AS54" s="3">
        <f>IF(Inputs!$B$27&lt;&gt;"Ready","PENDING INPUTS",IF(AND(A54&lt;=Inputs!$B$6,AQ54&gt;0),Inputs!G18,0))</f>
        <v>0</v>
      </c>
      <c r="AT54" s="3">
        <f>IF(Inputs!$B$27&lt;&gt;"Ready","PENDING INPUTS",IF(A54&gt;Inputs!$B$6,0,MIN((AQ54+AR54+AS54),IF(Inputs!H18=1,Inputs!D18,MAX(Inputs!F18,ROUND(AQ54*Inputs!E18+AR54+AS54,2))))))</f>
        <v>0</v>
      </c>
      <c r="AU54">
        <f>IF(Inputs!$B$27&lt;&gt;"Ready","PENDING INPUTS",IF(AQ54&lt;=0,99,1+IF(AND(K54&gt;0,OR(Inputs!C14&gt;Inputs!C18,AND(Inputs!C14=Inputs!C18,0&lt;4))),1,0)+IF(AND(S54&gt;0,OR(Inputs!C15&gt;Inputs!C18,AND(Inputs!C15=Inputs!C18,1&lt;4))),1,0)+IF(AND(AA54&gt;0,OR(Inputs!C16&gt;Inputs!C18,AND(Inputs!C16=Inputs!C18,2&lt;4))),1,0)+IF(AND(AI54&gt;0,OR(Inputs!C17&gt;Inputs!C18,AND(Inputs!C17=Inputs!C18,3&lt;4))),1,0)+IF(AND(AY54&gt;0,OR(Inputs!C19&gt;Inputs!C18,AND(Inputs!C19=Inputs!C18,5&lt;4))),1,0)+IF(AND(BG54&gt;0,OR(Inputs!C20&gt;Inputs!C18,AND(Inputs!C20=Inputs!C18,6&lt;4))),1,0)+IF(AND(BO54&gt;0,OR(Inputs!C21&gt;Inputs!C18,AND(Inputs!C21=Inputs!C18,7&lt;4))),1,0)+IF(AND(BW54&gt;0,OR(Inputs!C22&gt;Inputs!C18,AND(Inputs!C22=Inputs!C18,8&lt;4))),1,0)+IF(AND(CE54&gt;0,OR(Inputs!C23&gt;Inputs!C18,AND(Inputs!C23=Inputs!C18,9&lt;4))),1,0)))</f>
        <v>99</v>
      </c>
      <c r="AV54" s="3">
        <f>IF(Inputs!$B$27&lt;&gt;"Ready","PENDING INPUTS",IF(A54&gt;Inputs!$B$6,0,MIN(MAX(0,(AQ54+AR54+AS54)-AT54),MAX(0,C54-D54-(IF(O54&lt;AU54,K54+L54+M54-N54,0)+IF(W54&lt;AU54,S54+T54+U54-V54,0)+IF(AE54&lt;AU54,AA54+AB54+AC54-AD54,0)+IF(AM54&lt;AU54,AI54+AJ54+AK54-AL54,0)+IF(AU54&lt;AU54,AQ54+AR54+AS54-AT54,0)+IF(BC54&lt;AU54,AY54+AZ54+BA54-BB54,0)+IF(BK54&lt;AU54,BG54+BH54+BI54-BJ54,0)+IF(BS54&lt;AU54,BO54+BP54+BQ54-BR54,0)+IF(CA54&lt;AU54,BW54+BX54+BY54-BZ54,0)+IF(CI54&lt;AU54,CE54+CF54+CG54-CH54,0))))))</f>
        <v>0</v>
      </c>
      <c r="AW54" s="3">
        <f>IF(Inputs!$B$27&lt;&gt;"Ready","PENDING INPUTS",MIN((AQ54+AR54+AS54),IF(D54&gt;C54,IF(D54=0,0,AT54*C54/D54),AT54+AV54)))</f>
        <v>0</v>
      </c>
      <c r="AX54" s="3">
        <f>IF(Inputs!$B$27&lt;&gt;"Ready","PENDING INPUTS",MAX(0,(AQ54+AR54+AS54)-AW54))</f>
        <v>0</v>
      </c>
      <c r="AY54" s="3">
        <f>IF(Inputs!$B$27&lt;&gt;"Ready","PENDING INPUTS",BF53)</f>
        <v>0</v>
      </c>
      <c r="AZ54" s="3">
        <f>IF(Inputs!$B$27&lt;&gt;"Ready","PENDING INPUTS",IF(A54&lt;=Inputs!$B$6,ROUND(AY54*Inputs!C19/12,2),0))</f>
        <v>0</v>
      </c>
      <c r="BA54" s="3">
        <f>IF(Inputs!$B$27&lt;&gt;"Ready","PENDING INPUTS",IF(AND(A54&lt;=Inputs!$B$6,AY54&gt;0),Inputs!G19,0))</f>
        <v>0</v>
      </c>
      <c r="BB54" s="3">
        <f>IF(Inputs!$B$27&lt;&gt;"Ready","PENDING INPUTS",IF(A54&gt;Inputs!$B$6,0,MIN((AY54+AZ54+BA54),IF(Inputs!H19=1,Inputs!D19,MAX(Inputs!F19,ROUND(AY54*Inputs!E19+AZ54+BA54,2))))))</f>
        <v>0</v>
      </c>
      <c r="BC54">
        <f>IF(Inputs!$B$27&lt;&gt;"Ready","PENDING INPUTS",IF(AY54&lt;=0,99,1+IF(AND(K54&gt;0,OR(Inputs!C14&gt;Inputs!C19,AND(Inputs!C14=Inputs!C19,0&lt;5))),1,0)+IF(AND(S54&gt;0,OR(Inputs!C15&gt;Inputs!C19,AND(Inputs!C15=Inputs!C19,1&lt;5))),1,0)+IF(AND(AA54&gt;0,OR(Inputs!C16&gt;Inputs!C19,AND(Inputs!C16=Inputs!C19,2&lt;5))),1,0)+IF(AND(AI54&gt;0,OR(Inputs!C17&gt;Inputs!C19,AND(Inputs!C17=Inputs!C19,3&lt;5))),1,0)+IF(AND(AQ54&gt;0,OR(Inputs!C18&gt;Inputs!C19,AND(Inputs!C18=Inputs!C19,4&lt;5))),1,0)+IF(AND(BG54&gt;0,OR(Inputs!C20&gt;Inputs!C19,AND(Inputs!C20=Inputs!C19,6&lt;5))),1,0)+IF(AND(BO54&gt;0,OR(Inputs!C21&gt;Inputs!C19,AND(Inputs!C21=Inputs!C19,7&lt;5))),1,0)+IF(AND(BW54&gt;0,OR(Inputs!C22&gt;Inputs!C19,AND(Inputs!C22=Inputs!C19,8&lt;5))),1,0)+IF(AND(CE54&gt;0,OR(Inputs!C23&gt;Inputs!C19,AND(Inputs!C23=Inputs!C19,9&lt;5))),1,0)))</f>
        <v>99</v>
      </c>
      <c r="BD54" s="3">
        <f>IF(Inputs!$B$27&lt;&gt;"Ready","PENDING INPUTS",IF(A54&gt;Inputs!$B$6,0,MIN(MAX(0,(AY54+AZ54+BA54)-BB54),MAX(0,C54-D54-(IF(O54&lt;BC54,K54+L54+M54-N54,0)+IF(W54&lt;BC54,S54+T54+U54-V54,0)+IF(AE54&lt;BC54,AA54+AB54+AC54-AD54,0)+IF(AM54&lt;BC54,AI54+AJ54+AK54-AL54,0)+IF(AU54&lt;BC54,AQ54+AR54+AS54-AT54,0)+IF(BC54&lt;BC54,AY54+AZ54+BA54-BB54,0)+IF(BK54&lt;BC54,BG54+BH54+BI54-BJ54,0)+IF(BS54&lt;BC54,BO54+BP54+BQ54-BR54,0)+IF(CA54&lt;BC54,BW54+BX54+BY54-BZ54,0)+IF(CI54&lt;BC54,CE54+CF54+CG54-CH54,0))))))</f>
        <v>0</v>
      </c>
      <c r="BE54" s="3">
        <f>IF(Inputs!$B$27&lt;&gt;"Ready","PENDING INPUTS",MIN((AY54+AZ54+BA54),IF(D54&gt;C54,IF(D54=0,0,BB54*C54/D54),BB54+BD54)))</f>
        <v>0</v>
      </c>
      <c r="BF54" s="3">
        <f>IF(Inputs!$B$27&lt;&gt;"Ready","PENDING INPUTS",MAX(0,(AY54+AZ54+BA54)-BE54))</f>
        <v>0</v>
      </c>
      <c r="BG54" s="3">
        <f>IF(Inputs!$B$27&lt;&gt;"Ready","PENDING INPUTS",BN53)</f>
        <v>0</v>
      </c>
      <c r="BH54" s="3">
        <f>IF(Inputs!$B$27&lt;&gt;"Ready","PENDING INPUTS",IF(A54&lt;=Inputs!$B$6,ROUND(BG54*Inputs!C20/12,2),0))</f>
        <v>0</v>
      </c>
      <c r="BI54" s="3">
        <f>IF(Inputs!$B$27&lt;&gt;"Ready","PENDING INPUTS",IF(AND(A54&lt;=Inputs!$B$6,BG54&gt;0),Inputs!G20,0))</f>
        <v>0</v>
      </c>
      <c r="BJ54" s="3">
        <f>IF(Inputs!$B$27&lt;&gt;"Ready","PENDING INPUTS",IF(A54&gt;Inputs!$B$6,0,MIN((BG54+BH54+BI54),IF(Inputs!H20=1,Inputs!D20,MAX(Inputs!F20,ROUND(BG54*Inputs!E20+BH54+BI54,2))))))</f>
        <v>0</v>
      </c>
      <c r="BK54">
        <f>IF(Inputs!$B$27&lt;&gt;"Ready","PENDING INPUTS",IF(BG54&lt;=0,99,1+IF(AND(K54&gt;0,OR(Inputs!C14&gt;Inputs!C20,AND(Inputs!C14=Inputs!C20,0&lt;6))),1,0)+IF(AND(S54&gt;0,OR(Inputs!C15&gt;Inputs!C20,AND(Inputs!C15=Inputs!C20,1&lt;6))),1,0)+IF(AND(AA54&gt;0,OR(Inputs!C16&gt;Inputs!C20,AND(Inputs!C16=Inputs!C20,2&lt;6))),1,0)+IF(AND(AI54&gt;0,OR(Inputs!C17&gt;Inputs!C20,AND(Inputs!C17=Inputs!C20,3&lt;6))),1,0)+IF(AND(AQ54&gt;0,OR(Inputs!C18&gt;Inputs!C20,AND(Inputs!C18=Inputs!C20,4&lt;6))),1,0)+IF(AND(AY54&gt;0,OR(Inputs!C19&gt;Inputs!C20,AND(Inputs!C19=Inputs!C20,5&lt;6))),1,0)+IF(AND(BO54&gt;0,OR(Inputs!C21&gt;Inputs!C20,AND(Inputs!C21=Inputs!C20,7&lt;6))),1,0)+IF(AND(BW54&gt;0,OR(Inputs!C22&gt;Inputs!C20,AND(Inputs!C22=Inputs!C20,8&lt;6))),1,0)+IF(AND(CE54&gt;0,OR(Inputs!C23&gt;Inputs!C20,AND(Inputs!C23=Inputs!C20,9&lt;6))),1,0)))</f>
        <v>99</v>
      </c>
      <c r="BL54" s="3">
        <f>IF(Inputs!$B$27&lt;&gt;"Ready","PENDING INPUTS",IF(A54&gt;Inputs!$B$6,0,MIN(MAX(0,(BG54+BH54+BI54)-BJ54),MAX(0,C54-D54-(IF(O54&lt;BK54,K54+L54+M54-N54,0)+IF(W54&lt;BK54,S54+T54+U54-V54,0)+IF(AE54&lt;BK54,AA54+AB54+AC54-AD54,0)+IF(AM54&lt;BK54,AI54+AJ54+AK54-AL54,0)+IF(AU54&lt;BK54,AQ54+AR54+AS54-AT54,0)+IF(BC54&lt;BK54,AY54+AZ54+BA54-BB54,0)+IF(BK54&lt;BK54,BG54+BH54+BI54-BJ54,0)+IF(BS54&lt;BK54,BO54+BP54+BQ54-BR54,0)+IF(CA54&lt;BK54,BW54+BX54+BY54-BZ54,0)+IF(CI54&lt;BK54,CE54+CF54+CG54-CH54,0))))))</f>
        <v>0</v>
      </c>
      <c r="BM54" s="3">
        <f>IF(Inputs!$B$27&lt;&gt;"Ready","PENDING INPUTS",MIN((BG54+BH54+BI54),IF(D54&gt;C54,IF(D54=0,0,BJ54*C54/D54),BJ54+BL54)))</f>
        <v>0</v>
      </c>
      <c r="BN54" s="3">
        <f>IF(Inputs!$B$27&lt;&gt;"Ready","PENDING INPUTS",MAX(0,(BG54+BH54+BI54)-BM54))</f>
        <v>0</v>
      </c>
      <c r="BO54" s="3">
        <f>IF(Inputs!$B$27&lt;&gt;"Ready","PENDING INPUTS",BV53)</f>
        <v>0</v>
      </c>
      <c r="BP54" s="3">
        <f>IF(Inputs!$B$27&lt;&gt;"Ready","PENDING INPUTS",IF(A54&lt;=Inputs!$B$6,ROUND(BO54*Inputs!C21/12,2),0))</f>
        <v>0</v>
      </c>
      <c r="BQ54" s="3">
        <f>IF(Inputs!$B$27&lt;&gt;"Ready","PENDING INPUTS",IF(AND(A54&lt;=Inputs!$B$6,BO54&gt;0),Inputs!G21,0))</f>
        <v>0</v>
      </c>
      <c r="BR54" s="3">
        <f>IF(Inputs!$B$27&lt;&gt;"Ready","PENDING INPUTS",IF(A54&gt;Inputs!$B$6,0,MIN((BO54+BP54+BQ54),IF(Inputs!H21=1,Inputs!D21,MAX(Inputs!F21,ROUND(BO54*Inputs!E21+BP54+BQ54,2))))))</f>
        <v>0</v>
      </c>
      <c r="BS54">
        <f>IF(Inputs!$B$27&lt;&gt;"Ready","PENDING INPUTS",IF(BO54&lt;=0,99,1+IF(AND(K54&gt;0,OR(Inputs!C14&gt;Inputs!C21,AND(Inputs!C14=Inputs!C21,0&lt;7))),1,0)+IF(AND(S54&gt;0,OR(Inputs!C15&gt;Inputs!C21,AND(Inputs!C15=Inputs!C21,1&lt;7))),1,0)+IF(AND(AA54&gt;0,OR(Inputs!C16&gt;Inputs!C21,AND(Inputs!C16=Inputs!C21,2&lt;7))),1,0)+IF(AND(AI54&gt;0,OR(Inputs!C17&gt;Inputs!C21,AND(Inputs!C17=Inputs!C21,3&lt;7))),1,0)+IF(AND(AQ54&gt;0,OR(Inputs!C18&gt;Inputs!C21,AND(Inputs!C18=Inputs!C21,4&lt;7))),1,0)+IF(AND(AY54&gt;0,OR(Inputs!C19&gt;Inputs!C21,AND(Inputs!C19=Inputs!C21,5&lt;7))),1,0)+IF(AND(BG54&gt;0,OR(Inputs!C20&gt;Inputs!C21,AND(Inputs!C20=Inputs!C21,6&lt;7))),1,0)+IF(AND(BW54&gt;0,OR(Inputs!C22&gt;Inputs!C21,AND(Inputs!C22=Inputs!C21,8&lt;7))),1,0)+IF(AND(CE54&gt;0,OR(Inputs!C23&gt;Inputs!C21,AND(Inputs!C23=Inputs!C21,9&lt;7))),1,0)))</f>
        <v>99</v>
      </c>
      <c r="BT54" s="3">
        <f>IF(Inputs!$B$27&lt;&gt;"Ready","PENDING INPUTS",IF(A54&gt;Inputs!$B$6,0,MIN(MAX(0,(BO54+BP54+BQ54)-BR54),MAX(0,C54-D54-(IF(O54&lt;BS54,K54+L54+M54-N54,0)+IF(W54&lt;BS54,S54+T54+U54-V54,0)+IF(AE54&lt;BS54,AA54+AB54+AC54-AD54,0)+IF(AM54&lt;BS54,AI54+AJ54+AK54-AL54,0)+IF(AU54&lt;BS54,AQ54+AR54+AS54-AT54,0)+IF(BC54&lt;BS54,AY54+AZ54+BA54-BB54,0)+IF(BK54&lt;BS54,BG54+BH54+BI54-BJ54,0)+IF(BS54&lt;BS54,BO54+BP54+BQ54-BR54,0)+IF(CA54&lt;BS54,BW54+BX54+BY54-BZ54,0)+IF(CI54&lt;BS54,CE54+CF54+CG54-CH54,0))))))</f>
        <v>0</v>
      </c>
      <c r="BU54" s="3">
        <f>IF(Inputs!$B$27&lt;&gt;"Ready","PENDING INPUTS",MIN((BO54+BP54+BQ54),IF(D54&gt;C54,IF(D54=0,0,BR54*C54/D54),BR54+BT54)))</f>
        <v>0</v>
      </c>
      <c r="BV54" s="3">
        <f>IF(Inputs!$B$27&lt;&gt;"Ready","PENDING INPUTS",MAX(0,(BO54+BP54+BQ54)-BU54))</f>
        <v>0</v>
      </c>
      <c r="BW54" s="3">
        <f>IF(Inputs!$B$27&lt;&gt;"Ready","PENDING INPUTS",CD53)</f>
        <v>0</v>
      </c>
      <c r="BX54" s="3">
        <f>IF(Inputs!$B$27&lt;&gt;"Ready","PENDING INPUTS",IF(A54&lt;=Inputs!$B$6,ROUND(BW54*Inputs!C22/12,2),0))</f>
        <v>0</v>
      </c>
      <c r="BY54" s="3">
        <f>IF(Inputs!$B$27&lt;&gt;"Ready","PENDING INPUTS",IF(AND(A54&lt;=Inputs!$B$6,BW54&gt;0),Inputs!G22,0))</f>
        <v>0</v>
      </c>
      <c r="BZ54" s="3">
        <f>IF(Inputs!$B$27&lt;&gt;"Ready","PENDING INPUTS",IF(A54&gt;Inputs!$B$6,0,MIN((BW54+BX54+BY54),IF(Inputs!H22=1,Inputs!D22,MAX(Inputs!F22,ROUND(BW54*Inputs!E22+BX54+BY54,2))))))</f>
        <v>0</v>
      </c>
      <c r="CA54">
        <f>IF(Inputs!$B$27&lt;&gt;"Ready","PENDING INPUTS",IF(BW54&lt;=0,99,1+IF(AND(K54&gt;0,OR(Inputs!C14&gt;Inputs!C22,AND(Inputs!C14=Inputs!C22,0&lt;8))),1,0)+IF(AND(S54&gt;0,OR(Inputs!C15&gt;Inputs!C22,AND(Inputs!C15=Inputs!C22,1&lt;8))),1,0)+IF(AND(AA54&gt;0,OR(Inputs!C16&gt;Inputs!C22,AND(Inputs!C16=Inputs!C22,2&lt;8))),1,0)+IF(AND(AI54&gt;0,OR(Inputs!C17&gt;Inputs!C22,AND(Inputs!C17=Inputs!C22,3&lt;8))),1,0)+IF(AND(AQ54&gt;0,OR(Inputs!C18&gt;Inputs!C22,AND(Inputs!C18=Inputs!C22,4&lt;8))),1,0)+IF(AND(AY54&gt;0,OR(Inputs!C19&gt;Inputs!C22,AND(Inputs!C19=Inputs!C22,5&lt;8))),1,0)+IF(AND(BG54&gt;0,OR(Inputs!C20&gt;Inputs!C22,AND(Inputs!C20=Inputs!C22,6&lt;8))),1,0)+IF(AND(BO54&gt;0,OR(Inputs!C21&gt;Inputs!C22,AND(Inputs!C21=Inputs!C22,7&lt;8))),1,0)+IF(AND(CE54&gt;0,OR(Inputs!C23&gt;Inputs!C22,AND(Inputs!C23=Inputs!C22,9&lt;8))),1,0)))</f>
        <v>99</v>
      </c>
      <c r="CB54" s="3">
        <f>IF(Inputs!$B$27&lt;&gt;"Ready","PENDING INPUTS",IF(A54&gt;Inputs!$B$6,0,MIN(MAX(0,(BW54+BX54+BY54)-BZ54),MAX(0,C54-D54-(IF(O54&lt;CA54,K54+L54+M54-N54,0)+IF(W54&lt;CA54,S54+T54+U54-V54,0)+IF(AE54&lt;CA54,AA54+AB54+AC54-AD54,0)+IF(AM54&lt;CA54,AI54+AJ54+AK54-AL54,0)+IF(AU54&lt;CA54,AQ54+AR54+AS54-AT54,0)+IF(BC54&lt;CA54,AY54+AZ54+BA54-BB54,0)+IF(BK54&lt;CA54,BG54+BH54+BI54-BJ54,0)+IF(BS54&lt;CA54,BO54+BP54+BQ54-BR54,0)+IF(CA54&lt;CA54,BW54+BX54+BY54-BZ54,0)+IF(CI54&lt;CA54,CE54+CF54+CG54-CH54,0))))))</f>
        <v>0</v>
      </c>
      <c r="CC54" s="3">
        <f>IF(Inputs!$B$27&lt;&gt;"Ready","PENDING INPUTS",MIN((BW54+BX54+BY54),IF(D54&gt;C54,IF(D54=0,0,BZ54*C54/D54),BZ54+CB54)))</f>
        <v>0</v>
      </c>
      <c r="CD54" s="3">
        <f>IF(Inputs!$B$27&lt;&gt;"Ready","PENDING INPUTS",MAX(0,(BW54+BX54+BY54)-CC54))</f>
        <v>0</v>
      </c>
      <c r="CE54" s="3">
        <f>IF(Inputs!$B$27&lt;&gt;"Ready","PENDING INPUTS",CL53)</f>
        <v>0</v>
      </c>
      <c r="CF54" s="3">
        <f>IF(Inputs!$B$27&lt;&gt;"Ready","PENDING INPUTS",IF(A54&lt;=Inputs!$B$6,ROUND(CE54*Inputs!C23/12,2),0))</f>
        <v>0</v>
      </c>
      <c r="CG54" s="3">
        <f>IF(Inputs!$B$27&lt;&gt;"Ready","PENDING INPUTS",IF(AND(A54&lt;=Inputs!$B$6,CE54&gt;0),Inputs!G23,0))</f>
        <v>0</v>
      </c>
      <c r="CH54" s="3">
        <f>IF(Inputs!$B$27&lt;&gt;"Ready","PENDING INPUTS",IF(A54&gt;Inputs!$B$6,0,MIN((CE54+CF54+CG54),IF(Inputs!H23=1,Inputs!D23,MAX(Inputs!F23,ROUND(CE54*Inputs!E23+CF54+CG54,2))))))</f>
        <v>0</v>
      </c>
      <c r="CI54">
        <f>IF(Inputs!$B$27&lt;&gt;"Ready","PENDING INPUTS",IF(CE54&lt;=0,99,1+IF(AND(K54&gt;0,OR(Inputs!C14&gt;Inputs!C23,AND(Inputs!C14=Inputs!C23,0&lt;9))),1,0)+IF(AND(S54&gt;0,OR(Inputs!C15&gt;Inputs!C23,AND(Inputs!C15=Inputs!C23,1&lt;9))),1,0)+IF(AND(AA54&gt;0,OR(Inputs!C16&gt;Inputs!C23,AND(Inputs!C16=Inputs!C23,2&lt;9))),1,0)+IF(AND(AI54&gt;0,OR(Inputs!C17&gt;Inputs!C23,AND(Inputs!C17=Inputs!C23,3&lt;9))),1,0)+IF(AND(AQ54&gt;0,OR(Inputs!C18&gt;Inputs!C23,AND(Inputs!C18=Inputs!C23,4&lt;9))),1,0)+IF(AND(AY54&gt;0,OR(Inputs!C19&gt;Inputs!C23,AND(Inputs!C19=Inputs!C23,5&lt;9))),1,0)+IF(AND(BG54&gt;0,OR(Inputs!C20&gt;Inputs!C23,AND(Inputs!C20=Inputs!C23,6&lt;9))),1,0)+IF(AND(BO54&gt;0,OR(Inputs!C21&gt;Inputs!C23,AND(Inputs!C21=Inputs!C23,7&lt;9))),1,0)+IF(AND(BW54&gt;0,OR(Inputs!C22&gt;Inputs!C23,AND(Inputs!C22=Inputs!C23,8&lt;9))),1,0)))</f>
        <v>99</v>
      </c>
      <c r="CJ54" s="3">
        <f>IF(Inputs!$B$27&lt;&gt;"Ready","PENDING INPUTS",IF(A54&gt;Inputs!$B$6,0,MIN(MAX(0,(CE54+CF54+CG54)-CH54),MAX(0,C54-D54-(IF(O54&lt;CI54,K54+L54+M54-N54,0)+IF(W54&lt;CI54,S54+T54+U54-V54,0)+IF(AE54&lt;CI54,AA54+AB54+AC54-AD54,0)+IF(AM54&lt;CI54,AI54+AJ54+AK54-AL54,0)+IF(AU54&lt;CI54,AQ54+AR54+AS54-AT54,0)+IF(BC54&lt;CI54,AY54+AZ54+BA54-BB54,0)+IF(BK54&lt;CI54,BG54+BH54+BI54-BJ54,0)+IF(BS54&lt;CI54,BO54+BP54+BQ54-BR54,0)+IF(CA54&lt;CI54,BW54+BX54+BY54-BZ54,0)+IF(CI54&lt;CI54,CE54+CF54+CG54-CH54,0))))))</f>
        <v>0</v>
      </c>
      <c r="CK54" s="3">
        <f>IF(Inputs!$B$27&lt;&gt;"Ready","PENDING INPUTS",MIN((CE54+CF54+CG54),IF(D54&gt;C54,IF(D54=0,0,CH54*C54/D54),CH54+CJ54)))</f>
        <v>0</v>
      </c>
      <c r="CL54" s="3">
        <f>IF(Inputs!$B$27&lt;&gt;"Ready","PENDING INPUTS",MAX(0,(CE54+CF54+CG54)-CK54))</f>
        <v>0</v>
      </c>
    </row>
    <row r="55" spans="1:90" ht="27.95" customHeight="1" x14ac:dyDescent="0.25">
      <c r="A55">
        <v>51</v>
      </c>
      <c r="B55" s="13">
        <f>IF(Inputs!$B$27&lt;&gt;"Ready","PENDING INPUTS",EDATE(Inputs!$B$5,A55-1))</f>
        <v>47818</v>
      </c>
      <c r="C55" s="3">
        <f>IF(Inputs!$B$27&lt;&gt;"Ready","PENDING INPUTS",IF(A55&lt;=Inputs!$B$6,MAX(0,Inputs!$B$4+IF(A55=Inputs!$B$7,Inputs!$B$8,0)+IF(A55=Inputs!$B$9,Inputs!$B$10,0)),0))</f>
        <v>0</v>
      </c>
      <c r="D55" s="3">
        <f>IF(Inputs!$B$27&lt;&gt;"Ready","PENDING INPUTS",SUM(N55,V55,AD55,AL55,AT55,BB55,BJ55,BR55,BZ55,CH55))</f>
        <v>0</v>
      </c>
      <c r="E55" s="3">
        <f>IF(Inputs!$B$27&lt;&gt;"Ready","PENDING INPUTS",MAX(0,D55-C55))</f>
        <v>0</v>
      </c>
      <c r="F55" s="3">
        <f>IF(Inputs!$B$27&lt;&gt;"Ready","PENDING INPUTS",SUM(Q55,Y55,AG55,AO55,AW55,BE55,BM55,BU55,CC55,CK55))</f>
        <v>0</v>
      </c>
      <c r="G55" s="3">
        <f>IF(Inputs!$B$27&lt;&gt;"Ready","PENDING INPUTS",SUM(L55,T55,AB55,AJ55,AR55,AZ55,BH55,BP55,BX55,CF55))</f>
        <v>0</v>
      </c>
      <c r="H55" s="3">
        <f>IF(Inputs!$B$27&lt;&gt;"Ready","PENDING INPUTS",SUM(M55,U55,AC55,AK55,AS55,BA55,BI55,BQ55,BY55,CG55))</f>
        <v>0</v>
      </c>
      <c r="I55" s="3">
        <f>IF(Inputs!$B$27&lt;&gt;"Ready","PENDING INPUTS",SUM(R55,Z55,AH55,AP55,AX55,BF55,BN55,BV55,CD55,CL55))</f>
        <v>0</v>
      </c>
      <c r="J55" t="str">
        <f>IF(Inputs!$B$27&lt;&gt;"Ready","PENDING INPUTS",IF(A55&gt;Inputs!$B$6,"Beyond horizon",IF(E55&gt;0.005,"MINIMUM SHORTFALL",IF(I55&lt;0.005,"Paid off","In progress"))))</f>
        <v>Paid off</v>
      </c>
      <c r="K55" s="3">
        <f>IF(Inputs!$B$27&lt;&gt;"Ready","PENDING INPUTS",R54)</f>
        <v>0</v>
      </c>
      <c r="L55" s="3">
        <f>IF(Inputs!$B$27&lt;&gt;"Ready","PENDING INPUTS",IF(A55&lt;=Inputs!$B$6,ROUND(K55*Inputs!C14/12,2),0))</f>
        <v>0</v>
      </c>
      <c r="M55" s="3">
        <f>IF(Inputs!$B$27&lt;&gt;"Ready","PENDING INPUTS",IF(AND(A55&lt;=Inputs!$B$6,K55&gt;0),Inputs!G14,0))</f>
        <v>0</v>
      </c>
      <c r="N55" s="3">
        <f>IF(Inputs!$B$27&lt;&gt;"Ready","PENDING INPUTS",IF(A55&gt;Inputs!$B$6,0,MIN((K55+L55+M55),IF(Inputs!H14=1,Inputs!D14,MAX(Inputs!F14,ROUND(K55*Inputs!E14+L55+M55,2))))))</f>
        <v>0</v>
      </c>
      <c r="O55">
        <f>IF(Inputs!$B$27&lt;&gt;"Ready","PENDING INPUTS",IF(K55&lt;=0,99,1+IF(AND(S55&gt;0,OR(Inputs!C15&gt;Inputs!C14,AND(Inputs!C15=Inputs!C14,1&lt;0))),1,0)+IF(AND(AA55&gt;0,OR(Inputs!C16&gt;Inputs!C14,AND(Inputs!C16=Inputs!C14,2&lt;0))),1,0)+IF(AND(AI55&gt;0,OR(Inputs!C17&gt;Inputs!C14,AND(Inputs!C17=Inputs!C14,3&lt;0))),1,0)+IF(AND(AQ55&gt;0,OR(Inputs!C18&gt;Inputs!C14,AND(Inputs!C18=Inputs!C14,4&lt;0))),1,0)+IF(AND(AY55&gt;0,OR(Inputs!C19&gt;Inputs!C14,AND(Inputs!C19=Inputs!C14,5&lt;0))),1,0)+IF(AND(BG55&gt;0,OR(Inputs!C20&gt;Inputs!C14,AND(Inputs!C20=Inputs!C14,6&lt;0))),1,0)+IF(AND(BO55&gt;0,OR(Inputs!C21&gt;Inputs!C14,AND(Inputs!C21=Inputs!C14,7&lt;0))),1,0)+IF(AND(BW55&gt;0,OR(Inputs!C22&gt;Inputs!C14,AND(Inputs!C22=Inputs!C14,8&lt;0))),1,0)+IF(AND(CE55&gt;0,OR(Inputs!C23&gt;Inputs!C14,AND(Inputs!C23=Inputs!C14,9&lt;0))),1,0)))</f>
        <v>99</v>
      </c>
      <c r="P55" s="3">
        <f>IF(Inputs!$B$27&lt;&gt;"Ready","PENDING INPUTS",IF(A55&gt;Inputs!$B$6,0,MIN(MAX(0,(K55+L55+M55)-N55),MAX(0,C55-D55-(IF(O55&lt;O55,K55+L55+M55-N55,0)+IF(W55&lt;O55,S55+T55+U55-V55,0)+IF(AE55&lt;O55,AA55+AB55+AC55-AD55,0)+IF(AM55&lt;O55,AI55+AJ55+AK55-AL55,0)+IF(AU55&lt;O55,AQ55+AR55+AS55-AT55,0)+IF(BC55&lt;O55,AY55+AZ55+BA55-BB55,0)+IF(BK55&lt;O55,BG55+BH55+BI55-BJ55,0)+IF(BS55&lt;O55,BO55+BP55+BQ55-BR55,0)+IF(CA55&lt;O55,BW55+BX55+BY55-BZ55,0)+IF(CI55&lt;O55,CE55+CF55+CG55-CH55,0))))))</f>
        <v>0</v>
      </c>
      <c r="Q55" s="3">
        <f>IF(Inputs!$B$27&lt;&gt;"Ready","PENDING INPUTS",MIN((K55+L55+M55),IF(D55&gt;C55,IF(D55=0,0,N55*C55/D55),N55+P55)))</f>
        <v>0</v>
      </c>
      <c r="R55" s="3">
        <f>IF(Inputs!$B$27&lt;&gt;"Ready","PENDING INPUTS",MAX(0,(K55+L55+M55)-Q55))</f>
        <v>0</v>
      </c>
      <c r="S55" s="3">
        <f>IF(Inputs!$B$27&lt;&gt;"Ready","PENDING INPUTS",Z54)</f>
        <v>0</v>
      </c>
      <c r="T55" s="3">
        <f>IF(Inputs!$B$27&lt;&gt;"Ready","PENDING INPUTS",IF(A55&lt;=Inputs!$B$6,ROUND(S55*Inputs!C15/12,2),0))</f>
        <v>0</v>
      </c>
      <c r="U55" s="3">
        <f>IF(Inputs!$B$27&lt;&gt;"Ready","PENDING INPUTS",IF(AND(A55&lt;=Inputs!$B$6,S55&gt;0),Inputs!G15,0))</f>
        <v>0</v>
      </c>
      <c r="V55" s="3">
        <f>IF(Inputs!$B$27&lt;&gt;"Ready","PENDING INPUTS",IF(A55&gt;Inputs!$B$6,0,MIN((S55+T55+U55),IF(Inputs!H15=1,Inputs!D15,MAX(Inputs!F15,ROUND(S55*Inputs!E15+T55+U55,2))))))</f>
        <v>0</v>
      </c>
      <c r="W55">
        <f>IF(Inputs!$B$27&lt;&gt;"Ready","PENDING INPUTS",IF(S55&lt;=0,99,1+IF(AND(K55&gt;0,OR(Inputs!C14&gt;Inputs!C15,AND(Inputs!C14=Inputs!C15,0&lt;1))),1,0)+IF(AND(AA55&gt;0,OR(Inputs!C16&gt;Inputs!C15,AND(Inputs!C16=Inputs!C15,2&lt;1))),1,0)+IF(AND(AI55&gt;0,OR(Inputs!C17&gt;Inputs!C15,AND(Inputs!C17=Inputs!C15,3&lt;1))),1,0)+IF(AND(AQ55&gt;0,OR(Inputs!C18&gt;Inputs!C15,AND(Inputs!C18=Inputs!C15,4&lt;1))),1,0)+IF(AND(AY55&gt;0,OR(Inputs!C19&gt;Inputs!C15,AND(Inputs!C19=Inputs!C15,5&lt;1))),1,0)+IF(AND(BG55&gt;0,OR(Inputs!C20&gt;Inputs!C15,AND(Inputs!C20=Inputs!C15,6&lt;1))),1,0)+IF(AND(BO55&gt;0,OR(Inputs!C21&gt;Inputs!C15,AND(Inputs!C21=Inputs!C15,7&lt;1))),1,0)+IF(AND(BW55&gt;0,OR(Inputs!C22&gt;Inputs!C15,AND(Inputs!C22=Inputs!C15,8&lt;1))),1,0)+IF(AND(CE55&gt;0,OR(Inputs!C23&gt;Inputs!C15,AND(Inputs!C23=Inputs!C15,9&lt;1))),1,0)))</f>
        <v>99</v>
      </c>
      <c r="X55" s="3">
        <f>IF(Inputs!$B$27&lt;&gt;"Ready","PENDING INPUTS",IF(A55&gt;Inputs!$B$6,0,MIN(MAX(0,(S55+T55+U55)-V55),MAX(0,C55-D55-(IF(O55&lt;W55,K55+L55+M55-N55,0)+IF(W55&lt;W55,S55+T55+U55-V55,0)+IF(AE55&lt;W55,AA55+AB55+AC55-AD55,0)+IF(AM55&lt;W55,AI55+AJ55+AK55-AL55,0)+IF(AU55&lt;W55,AQ55+AR55+AS55-AT55,0)+IF(BC55&lt;W55,AY55+AZ55+BA55-BB55,0)+IF(BK55&lt;W55,BG55+BH55+BI55-BJ55,0)+IF(BS55&lt;W55,BO55+BP55+BQ55-BR55,0)+IF(CA55&lt;W55,BW55+BX55+BY55-BZ55,0)+IF(CI55&lt;W55,CE55+CF55+CG55-CH55,0))))))</f>
        <v>0</v>
      </c>
      <c r="Y55" s="3">
        <f>IF(Inputs!$B$27&lt;&gt;"Ready","PENDING INPUTS",MIN((S55+T55+U55),IF(D55&gt;C55,IF(D55=0,0,V55*C55/D55),V55+X55)))</f>
        <v>0</v>
      </c>
      <c r="Z55" s="3">
        <f>IF(Inputs!$B$27&lt;&gt;"Ready","PENDING INPUTS",MAX(0,(S55+T55+U55)-Y55))</f>
        <v>0</v>
      </c>
      <c r="AA55" s="3">
        <f>IF(Inputs!$B$27&lt;&gt;"Ready","PENDING INPUTS",AH54)</f>
        <v>0</v>
      </c>
      <c r="AB55" s="3">
        <f>IF(Inputs!$B$27&lt;&gt;"Ready","PENDING INPUTS",IF(A55&lt;=Inputs!$B$6,ROUND(AA55*Inputs!C16/12,2),0))</f>
        <v>0</v>
      </c>
      <c r="AC55" s="3">
        <f>IF(Inputs!$B$27&lt;&gt;"Ready","PENDING INPUTS",IF(AND(A55&lt;=Inputs!$B$6,AA55&gt;0),Inputs!G16,0))</f>
        <v>0</v>
      </c>
      <c r="AD55" s="3">
        <f>IF(Inputs!$B$27&lt;&gt;"Ready","PENDING INPUTS",IF(A55&gt;Inputs!$B$6,0,MIN((AA55+AB55+AC55),IF(Inputs!H16=1,Inputs!D16,MAX(Inputs!F16,ROUND(AA55*Inputs!E16+AB55+AC55,2))))))</f>
        <v>0</v>
      </c>
      <c r="AE55">
        <f>IF(Inputs!$B$27&lt;&gt;"Ready","PENDING INPUTS",IF(AA55&lt;=0,99,1+IF(AND(K55&gt;0,OR(Inputs!C14&gt;Inputs!C16,AND(Inputs!C14=Inputs!C16,0&lt;2))),1,0)+IF(AND(S55&gt;0,OR(Inputs!C15&gt;Inputs!C16,AND(Inputs!C15=Inputs!C16,1&lt;2))),1,0)+IF(AND(AI55&gt;0,OR(Inputs!C17&gt;Inputs!C16,AND(Inputs!C17=Inputs!C16,3&lt;2))),1,0)+IF(AND(AQ55&gt;0,OR(Inputs!C18&gt;Inputs!C16,AND(Inputs!C18=Inputs!C16,4&lt;2))),1,0)+IF(AND(AY55&gt;0,OR(Inputs!C19&gt;Inputs!C16,AND(Inputs!C19=Inputs!C16,5&lt;2))),1,0)+IF(AND(BG55&gt;0,OR(Inputs!C20&gt;Inputs!C16,AND(Inputs!C20=Inputs!C16,6&lt;2))),1,0)+IF(AND(BO55&gt;0,OR(Inputs!C21&gt;Inputs!C16,AND(Inputs!C21=Inputs!C16,7&lt;2))),1,0)+IF(AND(BW55&gt;0,OR(Inputs!C22&gt;Inputs!C16,AND(Inputs!C22=Inputs!C16,8&lt;2))),1,0)+IF(AND(CE55&gt;0,OR(Inputs!C23&gt;Inputs!C16,AND(Inputs!C23=Inputs!C16,9&lt;2))),1,0)))</f>
        <v>99</v>
      </c>
      <c r="AF55" s="3">
        <f>IF(Inputs!$B$27&lt;&gt;"Ready","PENDING INPUTS",IF(A55&gt;Inputs!$B$6,0,MIN(MAX(0,(AA55+AB55+AC55)-AD55),MAX(0,C55-D55-(IF(O55&lt;AE55,K55+L55+M55-N55,0)+IF(W55&lt;AE55,S55+T55+U55-V55,0)+IF(AE55&lt;AE55,AA55+AB55+AC55-AD55,0)+IF(AM55&lt;AE55,AI55+AJ55+AK55-AL55,0)+IF(AU55&lt;AE55,AQ55+AR55+AS55-AT55,0)+IF(BC55&lt;AE55,AY55+AZ55+BA55-BB55,0)+IF(BK55&lt;AE55,BG55+BH55+BI55-BJ55,0)+IF(BS55&lt;AE55,BO55+BP55+BQ55-BR55,0)+IF(CA55&lt;AE55,BW55+BX55+BY55-BZ55,0)+IF(CI55&lt;AE55,CE55+CF55+CG55-CH55,0))))))</f>
        <v>0</v>
      </c>
      <c r="AG55" s="3">
        <f>IF(Inputs!$B$27&lt;&gt;"Ready","PENDING INPUTS",MIN((AA55+AB55+AC55),IF(D55&gt;C55,IF(D55=0,0,AD55*C55/D55),AD55+AF55)))</f>
        <v>0</v>
      </c>
      <c r="AH55" s="3">
        <f>IF(Inputs!$B$27&lt;&gt;"Ready","PENDING INPUTS",MAX(0,(AA55+AB55+AC55)-AG55))</f>
        <v>0</v>
      </c>
      <c r="AI55" s="3">
        <f>IF(Inputs!$B$27&lt;&gt;"Ready","PENDING INPUTS",AP54)</f>
        <v>0</v>
      </c>
      <c r="AJ55" s="3">
        <f>IF(Inputs!$B$27&lt;&gt;"Ready","PENDING INPUTS",IF(A55&lt;=Inputs!$B$6,ROUND(AI55*Inputs!C17/12,2),0))</f>
        <v>0</v>
      </c>
      <c r="AK55" s="3">
        <f>IF(Inputs!$B$27&lt;&gt;"Ready","PENDING INPUTS",IF(AND(A55&lt;=Inputs!$B$6,AI55&gt;0),Inputs!G17,0))</f>
        <v>0</v>
      </c>
      <c r="AL55" s="3">
        <f>IF(Inputs!$B$27&lt;&gt;"Ready","PENDING INPUTS",IF(A55&gt;Inputs!$B$6,0,MIN((AI55+AJ55+AK55),IF(Inputs!H17=1,Inputs!D17,MAX(Inputs!F17,ROUND(AI55*Inputs!E17+AJ55+AK55,2))))))</f>
        <v>0</v>
      </c>
      <c r="AM55">
        <f>IF(Inputs!$B$27&lt;&gt;"Ready","PENDING INPUTS",IF(AI55&lt;=0,99,1+IF(AND(K55&gt;0,OR(Inputs!C14&gt;Inputs!C17,AND(Inputs!C14=Inputs!C17,0&lt;3))),1,0)+IF(AND(S55&gt;0,OR(Inputs!C15&gt;Inputs!C17,AND(Inputs!C15=Inputs!C17,1&lt;3))),1,0)+IF(AND(AA55&gt;0,OR(Inputs!C16&gt;Inputs!C17,AND(Inputs!C16=Inputs!C17,2&lt;3))),1,0)+IF(AND(AQ55&gt;0,OR(Inputs!C18&gt;Inputs!C17,AND(Inputs!C18=Inputs!C17,4&lt;3))),1,0)+IF(AND(AY55&gt;0,OR(Inputs!C19&gt;Inputs!C17,AND(Inputs!C19=Inputs!C17,5&lt;3))),1,0)+IF(AND(BG55&gt;0,OR(Inputs!C20&gt;Inputs!C17,AND(Inputs!C20=Inputs!C17,6&lt;3))),1,0)+IF(AND(BO55&gt;0,OR(Inputs!C21&gt;Inputs!C17,AND(Inputs!C21=Inputs!C17,7&lt;3))),1,0)+IF(AND(BW55&gt;0,OR(Inputs!C22&gt;Inputs!C17,AND(Inputs!C22=Inputs!C17,8&lt;3))),1,0)+IF(AND(CE55&gt;0,OR(Inputs!C23&gt;Inputs!C17,AND(Inputs!C23=Inputs!C17,9&lt;3))),1,0)))</f>
        <v>99</v>
      </c>
      <c r="AN55" s="3">
        <f>IF(Inputs!$B$27&lt;&gt;"Ready","PENDING INPUTS",IF(A55&gt;Inputs!$B$6,0,MIN(MAX(0,(AI55+AJ55+AK55)-AL55),MAX(0,C55-D55-(IF(O55&lt;AM55,K55+L55+M55-N55,0)+IF(W55&lt;AM55,S55+T55+U55-V55,0)+IF(AE55&lt;AM55,AA55+AB55+AC55-AD55,0)+IF(AM55&lt;AM55,AI55+AJ55+AK55-AL55,0)+IF(AU55&lt;AM55,AQ55+AR55+AS55-AT55,0)+IF(BC55&lt;AM55,AY55+AZ55+BA55-BB55,0)+IF(BK55&lt;AM55,BG55+BH55+BI55-BJ55,0)+IF(BS55&lt;AM55,BO55+BP55+BQ55-BR55,0)+IF(CA55&lt;AM55,BW55+BX55+BY55-BZ55,0)+IF(CI55&lt;AM55,CE55+CF55+CG55-CH55,0))))))</f>
        <v>0</v>
      </c>
      <c r="AO55" s="3">
        <f>IF(Inputs!$B$27&lt;&gt;"Ready","PENDING INPUTS",MIN((AI55+AJ55+AK55),IF(D55&gt;C55,IF(D55=0,0,AL55*C55/D55),AL55+AN55)))</f>
        <v>0</v>
      </c>
      <c r="AP55" s="3">
        <f>IF(Inputs!$B$27&lt;&gt;"Ready","PENDING INPUTS",MAX(0,(AI55+AJ55+AK55)-AO55))</f>
        <v>0</v>
      </c>
      <c r="AQ55" s="3">
        <f>IF(Inputs!$B$27&lt;&gt;"Ready","PENDING INPUTS",AX54)</f>
        <v>0</v>
      </c>
      <c r="AR55" s="3">
        <f>IF(Inputs!$B$27&lt;&gt;"Ready","PENDING INPUTS",IF(A55&lt;=Inputs!$B$6,ROUND(AQ55*Inputs!C18/12,2),0))</f>
        <v>0</v>
      </c>
      <c r="AS55" s="3">
        <f>IF(Inputs!$B$27&lt;&gt;"Ready","PENDING INPUTS",IF(AND(A55&lt;=Inputs!$B$6,AQ55&gt;0),Inputs!G18,0))</f>
        <v>0</v>
      </c>
      <c r="AT55" s="3">
        <f>IF(Inputs!$B$27&lt;&gt;"Ready","PENDING INPUTS",IF(A55&gt;Inputs!$B$6,0,MIN((AQ55+AR55+AS55),IF(Inputs!H18=1,Inputs!D18,MAX(Inputs!F18,ROUND(AQ55*Inputs!E18+AR55+AS55,2))))))</f>
        <v>0</v>
      </c>
      <c r="AU55">
        <f>IF(Inputs!$B$27&lt;&gt;"Ready","PENDING INPUTS",IF(AQ55&lt;=0,99,1+IF(AND(K55&gt;0,OR(Inputs!C14&gt;Inputs!C18,AND(Inputs!C14=Inputs!C18,0&lt;4))),1,0)+IF(AND(S55&gt;0,OR(Inputs!C15&gt;Inputs!C18,AND(Inputs!C15=Inputs!C18,1&lt;4))),1,0)+IF(AND(AA55&gt;0,OR(Inputs!C16&gt;Inputs!C18,AND(Inputs!C16=Inputs!C18,2&lt;4))),1,0)+IF(AND(AI55&gt;0,OR(Inputs!C17&gt;Inputs!C18,AND(Inputs!C17=Inputs!C18,3&lt;4))),1,0)+IF(AND(AY55&gt;0,OR(Inputs!C19&gt;Inputs!C18,AND(Inputs!C19=Inputs!C18,5&lt;4))),1,0)+IF(AND(BG55&gt;0,OR(Inputs!C20&gt;Inputs!C18,AND(Inputs!C20=Inputs!C18,6&lt;4))),1,0)+IF(AND(BO55&gt;0,OR(Inputs!C21&gt;Inputs!C18,AND(Inputs!C21=Inputs!C18,7&lt;4))),1,0)+IF(AND(BW55&gt;0,OR(Inputs!C22&gt;Inputs!C18,AND(Inputs!C22=Inputs!C18,8&lt;4))),1,0)+IF(AND(CE55&gt;0,OR(Inputs!C23&gt;Inputs!C18,AND(Inputs!C23=Inputs!C18,9&lt;4))),1,0)))</f>
        <v>99</v>
      </c>
      <c r="AV55" s="3">
        <f>IF(Inputs!$B$27&lt;&gt;"Ready","PENDING INPUTS",IF(A55&gt;Inputs!$B$6,0,MIN(MAX(0,(AQ55+AR55+AS55)-AT55),MAX(0,C55-D55-(IF(O55&lt;AU55,K55+L55+M55-N55,0)+IF(W55&lt;AU55,S55+T55+U55-V55,0)+IF(AE55&lt;AU55,AA55+AB55+AC55-AD55,0)+IF(AM55&lt;AU55,AI55+AJ55+AK55-AL55,0)+IF(AU55&lt;AU55,AQ55+AR55+AS55-AT55,0)+IF(BC55&lt;AU55,AY55+AZ55+BA55-BB55,0)+IF(BK55&lt;AU55,BG55+BH55+BI55-BJ55,0)+IF(BS55&lt;AU55,BO55+BP55+BQ55-BR55,0)+IF(CA55&lt;AU55,BW55+BX55+BY55-BZ55,0)+IF(CI55&lt;AU55,CE55+CF55+CG55-CH55,0))))))</f>
        <v>0</v>
      </c>
      <c r="AW55" s="3">
        <f>IF(Inputs!$B$27&lt;&gt;"Ready","PENDING INPUTS",MIN((AQ55+AR55+AS55),IF(D55&gt;C55,IF(D55=0,0,AT55*C55/D55),AT55+AV55)))</f>
        <v>0</v>
      </c>
      <c r="AX55" s="3">
        <f>IF(Inputs!$B$27&lt;&gt;"Ready","PENDING INPUTS",MAX(0,(AQ55+AR55+AS55)-AW55))</f>
        <v>0</v>
      </c>
      <c r="AY55" s="3">
        <f>IF(Inputs!$B$27&lt;&gt;"Ready","PENDING INPUTS",BF54)</f>
        <v>0</v>
      </c>
      <c r="AZ55" s="3">
        <f>IF(Inputs!$B$27&lt;&gt;"Ready","PENDING INPUTS",IF(A55&lt;=Inputs!$B$6,ROUND(AY55*Inputs!C19/12,2),0))</f>
        <v>0</v>
      </c>
      <c r="BA55" s="3">
        <f>IF(Inputs!$B$27&lt;&gt;"Ready","PENDING INPUTS",IF(AND(A55&lt;=Inputs!$B$6,AY55&gt;0),Inputs!G19,0))</f>
        <v>0</v>
      </c>
      <c r="BB55" s="3">
        <f>IF(Inputs!$B$27&lt;&gt;"Ready","PENDING INPUTS",IF(A55&gt;Inputs!$B$6,0,MIN((AY55+AZ55+BA55),IF(Inputs!H19=1,Inputs!D19,MAX(Inputs!F19,ROUND(AY55*Inputs!E19+AZ55+BA55,2))))))</f>
        <v>0</v>
      </c>
      <c r="BC55">
        <f>IF(Inputs!$B$27&lt;&gt;"Ready","PENDING INPUTS",IF(AY55&lt;=0,99,1+IF(AND(K55&gt;0,OR(Inputs!C14&gt;Inputs!C19,AND(Inputs!C14=Inputs!C19,0&lt;5))),1,0)+IF(AND(S55&gt;0,OR(Inputs!C15&gt;Inputs!C19,AND(Inputs!C15=Inputs!C19,1&lt;5))),1,0)+IF(AND(AA55&gt;0,OR(Inputs!C16&gt;Inputs!C19,AND(Inputs!C16=Inputs!C19,2&lt;5))),1,0)+IF(AND(AI55&gt;0,OR(Inputs!C17&gt;Inputs!C19,AND(Inputs!C17=Inputs!C19,3&lt;5))),1,0)+IF(AND(AQ55&gt;0,OR(Inputs!C18&gt;Inputs!C19,AND(Inputs!C18=Inputs!C19,4&lt;5))),1,0)+IF(AND(BG55&gt;0,OR(Inputs!C20&gt;Inputs!C19,AND(Inputs!C20=Inputs!C19,6&lt;5))),1,0)+IF(AND(BO55&gt;0,OR(Inputs!C21&gt;Inputs!C19,AND(Inputs!C21=Inputs!C19,7&lt;5))),1,0)+IF(AND(BW55&gt;0,OR(Inputs!C22&gt;Inputs!C19,AND(Inputs!C22=Inputs!C19,8&lt;5))),1,0)+IF(AND(CE55&gt;0,OR(Inputs!C23&gt;Inputs!C19,AND(Inputs!C23=Inputs!C19,9&lt;5))),1,0)))</f>
        <v>99</v>
      </c>
      <c r="BD55" s="3">
        <f>IF(Inputs!$B$27&lt;&gt;"Ready","PENDING INPUTS",IF(A55&gt;Inputs!$B$6,0,MIN(MAX(0,(AY55+AZ55+BA55)-BB55),MAX(0,C55-D55-(IF(O55&lt;BC55,K55+L55+M55-N55,0)+IF(W55&lt;BC55,S55+T55+U55-V55,0)+IF(AE55&lt;BC55,AA55+AB55+AC55-AD55,0)+IF(AM55&lt;BC55,AI55+AJ55+AK55-AL55,0)+IF(AU55&lt;BC55,AQ55+AR55+AS55-AT55,0)+IF(BC55&lt;BC55,AY55+AZ55+BA55-BB55,0)+IF(BK55&lt;BC55,BG55+BH55+BI55-BJ55,0)+IF(BS55&lt;BC55,BO55+BP55+BQ55-BR55,0)+IF(CA55&lt;BC55,BW55+BX55+BY55-BZ55,0)+IF(CI55&lt;BC55,CE55+CF55+CG55-CH55,0))))))</f>
        <v>0</v>
      </c>
      <c r="BE55" s="3">
        <f>IF(Inputs!$B$27&lt;&gt;"Ready","PENDING INPUTS",MIN((AY55+AZ55+BA55),IF(D55&gt;C55,IF(D55=0,0,BB55*C55/D55),BB55+BD55)))</f>
        <v>0</v>
      </c>
      <c r="BF55" s="3">
        <f>IF(Inputs!$B$27&lt;&gt;"Ready","PENDING INPUTS",MAX(0,(AY55+AZ55+BA55)-BE55))</f>
        <v>0</v>
      </c>
      <c r="BG55" s="3">
        <f>IF(Inputs!$B$27&lt;&gt;"Ready","PENDING INPUTS",BN54)</f>
        <v>0</v>
      </c>
      <c r="BH55" s="3">
        <f>IF(Inputs!$B$27&lt;&gt;"Ready","PENDING INPUTS",IF(A55&lt;=Inputs!$B$6,ROUND(BG55*Inputs!C20/12,2),0))</f>
        <v>0</v>
      </c>
      <c r="BI55" s="3">
        <f>IF(Inputs!$B$27&lt;&gt;"Ready","PENDING INPUTS",IF(AND(A55&lt;=Inputs!$B$6,BG55&gt;0),Inputs!G20,0))</f>
        <v>0</v>
      </c>
      <c r="BJ55" s="3">
        <f>IF(Inputs!$B$27&lt;&gt;"Ready","PENDING INPUTS",IF(A55&gt;Inputs!$B$6,0,MIN((BG55+BH55+BI55),IF(Inputs!H20=1,Inputs!D20,MAX(Inputs!F20,ROUND(BG55*Inputs!E20+BH55+BI55,2))))))</f>
        <v>0</v>
      </c>
      <c r="BK55">
        <f>IF(Inputs!$B$27&lt;&gt;"Ready","PENDING INPUTS",IF(BG55&lt;=0,99,1+IF(AND(K55&gt;0,OR(Inputs!C14&gt;Inputs!C20,AND(Inputs!C14=Inputs!C20,0&lt;6))),1,0)+IF(AND(S55&gt;0,OR(Inputs!C15&gt;Inputs!C20,AND(Inputs!C15=Inputs!C20,1&lt;6))),1,0)+IF(AND(AA55&gt;0,OR(Inputs!C16&gt;Inputs!C20,AND(Inputs!C16=Inputs!C20,2&lt;6))),1,0)+IF(AND(AI55&gt;0,OR(Inputs!C17&gt;Inputs!C20,AND(Inputs!C17=Inputs!C20,3&lt;6))),1,0)+IF(AND(AQ55&gt;0,OR(Inputs!C18&gt;Inputs!C20,AND(Inputs!C18=Inputs!C20,4&lt;6))),1,0)+IF(AND(AY55&gt;0,OR(Inputs!C19&gt;Inputs!C20,AND(Inputs!C19=Inputs!C20,5&lt;6))),1,0)+IF(AND(BO55&gt;0,OR(Inputs!C21&gt;Inputs!C20,AND(Inputs!C21=Inputs!C20,7&lt;6))),1,0)+IF(AND(BW55&gt;0,OR(Inputs!C22&gt;Inputs!C20,AND(Inputs!C22=Inputs!C20,8&lt;6))),1,0)+IF(AND(CE55&gt;0,OR(Inputs!C23&gt;Inputs!C20,AND(Inputs!C23=Inputs!C20,9&lt;6))),1,0)))</f>
        <v>99</v>
      </c>
      <c r="BL55" s="3">
        <f>IF(Inputs!$B$27&lt;&gt;"Ready","PENDING INPUTS",IF(A55&gt;Inputs!$B$6,0,MIN(MAX(0,(BG55+BH55+BI55)-BJ55),MAX(0,C55-D55-(IF(O55&lt;BK55,K55+L55+M55-N55,0)+IF(W55&lt;BK55,S55+T55+U55-V55,0)+IF(AE55&lt;BK55,AA55+AB55+AC55-AD55,0)+IF(AM55&lt;BK55,AI55+AJ55+AK55-AL55,0)+IF(AU55&lt;BK55,AQ55+AR55+AS55-AT55,0)+IF(BC55&lt;BK55,AY55+AZ55+BA55-BB55,0)+IF(BK55&lt;BK55,BG55+BH55+BI55-BJ55,0)+IF(BS55&lt;BK55,BO55+BP55+BQ55-BR55,0)+IF(CA55&lt;BK55,BW55+BX55+BY55-BZ55,0)+IF(CI55&lt;BK55,CE55+CF55+CG55-CH55,0))))))</f>
        <v>0</v>
      </c>
      <c r="BM55" s="3">
        <f>IF(Inputs!$B$27&lt;&gt;"Ready","PENDING INPUTS",MIN((BG55+BH55+BI55),IF(D55&gt;C55,IF(D55=0,0,BJ55*C55/D55),BJ55+BL55)))</f>
        <v>0</v>
      </c>
      <c r="BN55" s="3">
        <f>IF(Inputs!$B$27&lt;&gt;"Ready","PENDING INPUTS",MAX(0,(BG55+BH55+BI55)-BM55))</f>
        <v>0</v>
      </c>
      <c r="BO55" s="3">
        <f>IF(Inputs!$B$27&lt;&gt;"Ready","PENDING INPUTS",BV54)</f>
        <v>0</v>
      </c>
      <c r="BP55" s="3">
        <f>IF(Inputs!$B$27&lt;&gt;"Ready","PENDING INPUTS",IF(A55&lt;=Inputs!$B$6,ROUND(BO55*Inputs!C21/12,2),0))</f>
        <v>0</v>
      </c>
      <c r="BQ55" s="3">
        <f>IF(Inputs!$B$27&lt;&gt;"Ready","PENDING INPUTS",IF(AND(A55&lt;=Inputs!$B$6,BO55&gt;0),Inputs!G21,0))</f>
        <v>0</v>
      </c>
      <c r="BR55" s="3">
        <f>IF(Inputs!$B$27&lt;&gt;"Ready","PENDING INPUTS",IF(A55&gt;Inputs!$B$6,0,MIN((BO55+BP55+BQ55),IF(Inputs!H21=1,Inputs!D21,MAX(Inputs!F21,ROUND(BO55*Inputs!E21+BP55+BQ55,2))))))</f>
        <v>0</v>
      </c>
      <c r="BS55">
        <f>IF(Inputs!$B$27&lt;&gt;"Ready","PENDING INPUTS",IF(BO55&lt;=0,99,1+IF(AND(K55&gt;0,OR(Inputs!C14&gt;Inputs!C21,AND(Inputs!C14=Inputs!C21,0&lt;7))),1,0)+IF(AND(S55&gt;0,OR(Inputs!C15&gt;Inputs!C21,AND(Inputs!C15=Inputs!C21,1&lt;7))),1,0)+IF(AND(AA55&gt;0,OR(Inputs!C16&gt;Inputs!C21,AND(Inputs!C16=Inputs!C21,2&lt;7))),1,0)+IF(AND(AI55&gt;0,OR(Inputs!C17&gt;Inputs!C21,AND(Inputs!C17=Inputs!C21,3&lt;7))),1,0)+IF(AND(AQ55&gt;0,OR(Inputs!C18&gt;Inputs!C21,AND(Inputs!C18=Inputs!C21,4&lt;7))),1,0)+IF(AND(AY55&gt;0,OR(Inputs!C19&gt;Inputs!C21,AND(Inputs!C19=Inputs!C21,5&lt;7))),1,0)+IF(AND(BG55&gt;0,OR(Inputs!C20&gt;Inputs!C21,AND(Inputs!C20=Inputs!C21,6&lt;7))),1,0)+IF(AND(BW55&gt;0,OR(Inputs!C22&gt;Inputs!C21,AND(Inputs!C22=Inputs!C21,8&lt;7))),1,0)+IF(AND(CE55&gt;0,OR(Inputs!C23&gt;Inputs!C21,AND(Inputs!C23=Inputs!C21,9&lt;7))),1,0)))</f>
        <v>99</v>
      </c>
      <c r="BT55" s="3">
        <f>IF(Inputs!$B$27&lt;&gt;"Ready","PENDING INPUTS",IF(A55&gt;Inputs!$B$6,0,MIN(MAX(0,(BO55+BP55+BQ55)-BR55),MAX(0,C55-D55-(IF(O55&lt;BS55,K55+L55+M55-N55,0)+IF(W55&lt;BS55,S55+T55+U55-V55,0)+IF(AE55&lt;BS55,AA55+AB55+AC55-AD55,0)+IF(AM55&lt;BS55,AI55+AJ55+AK55-AL55,0)+IF(AU55&lt;BS55,AQ55+AR55+AS55-AT55,0)+IF(BC55&lt;BS55,AY55+AZ55+BA55-BB55,0)+IF(BK55&lt;BS55,BG55+BH55+BI55-BJ55,0)+IF(BS55&lt;BS55,BO55+BP55+BQ55-BR55,0)+IF(CA55&lt;BS55,BW55+BX55+BY55-BZ55,0)+IF(CI55&lt;BS55,CE55+CF55+CG55-CH55,0))))))</f>
        <v>0</v>
      </c>
      <c r="BU55" s="3">
        <f>IF(Inputs!$B$27&lt;&gt;"Ready","PENDING INPUTS",MIN((BO55+BP55+BQ55),IF(D55&gt;C55,IF(D55=0,0,BR55*C55/D55),BR55+BT55)))</f>
        <v>0</v>
      </c>
      <c r="BV55" s="3">
        <f>IF(Inputs!$B$27&lt;&gt;"Ready","PENDING INPUTS",MAX(0,(BO55+BP55+BQ55)-BU55))</f>
        <v>0</v>
      </c>
      <c r="BW55" s="3">
        <f>IF(Inputs!$B$27&lt;&gt;"Ready","PENDING INPUTS",CD54)</f>
        <v>0</v>
      </c>
      <c r="BX55" s="3">
        <f>IF(Inputs!$B$27&lt;&gt;"Ready","PENDING INPUTS",IF(A55&lt;=Inputs!$B$6,ROUND(BW55*Inputs!C22/12,2),0))</f>
        <v>0</v>
      </c>
      <c r="BY55" s="3">
        <f>IF(Inputs!$B$27&lt;&gt;"Ready","PENDING INPUTS",IF(AND(A55&lt;=Inputs!$B$6,BW55&gt;0),Inputs!G22,0))</f>
        <v>0</v>
      </c>
      <c r="BZ55" s="3">
        <f>IF(Inputs!$B$27&lt;&gt;"Ready","PENDING INPUTS",IF(A55&gt;Inputs!$B$6,0,MIN((BW55+BX55+BY55),IF(Inputs!H22=1,Inputs!D22,MAX(Inputs!F22,ROUND(BW55*Inputs!E22+BX55+BY55,2))))))</f>
        <v>0</v>
      </c>
      <c r="CA55">
        <f>IF(Inputs!$B$27&lt;&gt;"Ready","PENDING INPUTS",IF(BW55&lt;=0,99,1+IF(AND(K55&gt;0,OR(Inputs!C14&gt;Inputs!C22,AND(Inputs!C14=Inputs!C22,0&lt;8))),1,0)+IF(AND(S55&gt;0,OR(Inputs!C15&gt;Inputs!C22,AND(Inputs!C15=Inputs!C22,1&lt;8))),1,0)+IF(AND(AA55&gt;0,OR(Inputs!C16&gt;Inputs!C22,AND(Inputs!C16=Inputs!C22,2&lt;8))),1,0)+IF(AND(AI55&gt;0,OR(Inputs!C17&gt;Inputs!C22,AND(Inputs!C17=Inputs!C22,3&lt;8))),1,0)+IF(AND(AQ55&gt;0,OR(Inputs!C18&gt;Inputs!C22,AND(Inputs!C18=Inputs!C22,4&lt;8))),1,0)+IF(AND(AY55&gt;0,OR(Inputs!C19&gt;Inputs!C22,AND(Inputs!C19=Inputs!C22,5&lt;8))),1,0)+IF(AND(BG55&gt;0,OR(Inputs!C20&gt;Inputs!C22,AND(Inputs!C20=Inputs!C22,6&lt;8))),1,0)+IF(AND(BO55&gt;0,OR(Inputs!C21&gt;Inputs!C22,AND(Inputs!C21=Inputs!C22,7&lt;8))),1,0)+IF(AND(CE55&gt;0,OR(Inputs!C23&gt;Inputs!C22,AND(Inputs!C23=Inputs!C22,9&lt;8))),1,0)))</f>
        <v>99</v>
      </c>
      <c r="CB55" s="3">
        <f>IF(Inputs!$B$27&lt;&gt;"Ready","PENDING INPUTS",IF(A55&gt;Inputs!$B$6,0,MIN(MAX(0,(BW55+BX55+BY55)-BZ55),MAX(0,C55-D55-(IF(O55&lt;CA55,K55+L55+M55-N55,0)+IF(W55&lt;CA55,S55+T55+U55-V55,0)+IF(AE55&lt;CA55,AA55+AB55+AC55-AD55,0)+IF(AM55&lt;CA55,AI55+AJ55+AK55-AL55,0)+IF(AU55&lt;CA55,AQ55+AR55+AS55-AT55,0)+IF(BC55&lt;CA55,AY55+AZ55+BA55-BB55,0)+IF(BK55&lt;CA55,BG55+BH55+BI55-BJ55,0)+IF(BS55&lt;CA55,BO55+BP55+BQ55-BR55,0)+IF(CA55&lt;CA55,BW55+BX55+BY55-BZ55,0)+IF(CI55&lt;CA55,CE55+CF55+CG55-CH55,0))))))</f>
        <v>0</v>
      </c>
      <c r="CC55" s="3">
        <f>IF(Inputs!$B$27&lt;&gt;"Ready","PENDING INPUTS",MIN((BW55+BX55+BY55),IF(D55&gt;C55,IF(D55=0,0,BZ55*C55/D55),BZ55+CB55)))</f>
        <v>0</v>
      </c>
      <c r="CD55" s="3">
        <f>IF(Inputs!$B$27&lt;&gt;"Ready","PENDING INPUTS",MAX(0,(BW55+BX55+BY55)-CC55))</f>
        <v>0</v>
      </c>
      <c r="CE55" s="3">
        <f>IF(Inputs!$B$27&lt;&gt;"Ready","PENDING INPUTS",CL54)</f>
        <v>0</v>
      </c>
      <c r="CF55" s="3">
        <f>IF(Inputs!$B$27&lt;&gt;"Ready","PENDING INPUTS",IF(A55&lt;=Inputs!$B$6,ROUND(CE55*Inputs!C23/12,2),0))</f>
        <v>0</v>
      </c>
      <c r="CG55" s="3">
        <f>IF(Inputs!$B$27&lt;&gt;"Ready","PENDING INPUTS",IF(AND(A55&lt;=Inputs!$B$6,CE55&gt;0),Inputs!G23,0))</f>
        <v>0</v>
      </c>
      <c r="CH55" s="3">
        <f>IF(Inputs!$B$27&lt;&gt;"Ready","PENDING INPUTS",IF(A55&gt;Inputs!$B$6,0,MIN((CE55+CF55+CG55),IF(Inputs!H23=1,Inputs!D23,MAX(Inputs!F23,ROUND(CE55*Inputs!E23+CF55+CG55,2))))))</f>
        <v>0</v>
      </c>
      <c r="CI55">
        <f>IF(Inputs!$B$27&lt;&gt;"Ready","PENDING INPUTS",IF(CE55&lt;=0,99,1+IF(AND(K55&gt;0,OR(Inputs!C14&gt;Inputs!C23,AND(Inputs!C14=Inputs!C23,0&lt;9))),1,0)+IF(AND(S55&gt;0,OR(Inputs!C15&gt;Inputs!C23,AND(Inputs!C15=Inputs!C23,1&lt;9))),1,0)+IF(AND(AA55&gt;0,OR(Inputs!C16&gt;Inputs!C23,AND(Inputs!C16=Inputs!C23,2&lt;9))),1,0)+IF(AND(AI55&gt;0,OR(Inputs!C17&gt;Inputs!C23,AND(Inputs!C17=Inputs!C23,3&lt;9))),1,0)+IF(AND(AQ55&gt;0,OR(Inputs!C18&gt;Inputs!C23,AND(Inputs!C18=Inputs!C23,4&lt;9))),1,0)+IF(AND(AY55&gt;0,OR(Inputs!C19&gt;Inputs!C23,AND(Inputs!C19=Inputs!C23,5&lt;9))),1,0)+IF(AND(BG55&gt;0,OR(Inputs!C20&gt;Inputs!C23,AND(Inputs!C20=Inputs!C23,6&lt;9))),1,0)+IF(AND(BO55&gt;0,OR(Inputs!C21&gt;Inputs!C23,AND(Inputs!C21=Inputs!C23,7&lt;9))),1,0)+IF(AND(BW55&gt;0,OR(Inputs!C22&gt;Inputs!C23,AND(Inputs!C22=Inputs!C23,8&lt;9))),1,0)))</f>
        <v>99</v>
      </c>
      <c r="CJ55" s="3">
        <f>IF(Inputs!$B$27&lt;&gt;"Ready","PENDING INPUTS",IF(A55&gt;Inputs!$B$6,0,MIN(MAX(0,(CE55+CF55+CG55)-CH55),MAX(0,C55-D55-(IF(O55&lt;CI55,K55+L55+M55-N55,0)+IF(W55&lt;CI55,S55+T55+U55-V55,0)+IF(AE55&lt;CI55,AA55+AB55+AC55-AD55,0)+IF(AM55&lt;CI55,AI55+AJ55+AK55-AL55,0)+IF(AU55&lt;CI55,AQ55+AR55+AS55-AT55,0)+IF(BC55&lt;CI55,AY55+AZ55+BA55-BB55,0)+IF(BK55&lt;CI55,BG55+BH55+BI55-BJ55,0)+IF(BS55&lt;CI55,BO55+BP55+BQ55-BR55,0)+IF(CA55&lt;CI55,BW55+BX55+BY55-BZ55,0)+IF(CI55&lt;CI55,CE55+CF55+CG55-CH55,0))))))</f>
        <v>0</v>
      </c>
      <c r="CK55" s="3">
        <f>IF(Inputs!$B$27&lt;&gt;"Ready","PENDING INPUTS",MIN((CE55+CF55+CG55),IF(D55&gt;C55,IF(D55=0,0,CH55*C55/D55),CH55+CJ55)))</f>
        <v>0</v>
      </c>
      <c r="CL55" s="3">
        <f>IF(Inputs!$B$27&lt;&gt;"Ready","PENDING INPUTS",MAX(0,(CE55+CF55+CG55)-CK55))</f>
        <v>0</v>
      </c>
    </row>
    <row r="56" spans="1:90" ht="27.95" customHeight="1" x14ac:dyDescent="0.25">
      <c r="A56">
        <v>52</v>
      </c>
      <c r="B56" s="13">
        <f>IF(Inputs!$B$27&lt;&gt;"Ready","PENDING INPUTS",EDATE(Inputs!$B$5,A56-1))</f>
        <v>47849</v>
      </c>
      <c r="C56" s="3">
        <f>IF(Inputs!$B$27&lt;&gt;"Ready","PENDING INPUTS",IF(A56&lt;=Inputs!$B$6,MAX(0,Inputs!$B$4+IF(A56=Inputs!$B$7,Inputs!$B$8,0)+IF(A56=Inputs!$B$9,Inputs!$B$10,0)),0))</f>
        <v>0</v>
      </c>
      <c r="D56" s="3">
        <f>IF(Inputs!$B$27&lt;&gt;"Ready","PENDING INPUTS",SUM(N56,V56,AD56,AL56,AT56,BB56,BJ56,BR56,BZ56,CH56))</f>
        <v>0</v>
      </c>
      <c r="E56" s="3">
        <f>IF(Inputs!$B$27&lt;&gt;"Ready","PENDING INPUTS",MAX(0,D56-C56))</f>
        <v>0</v>
      </c>
      <c r="F56" s="3">
        <f>IF(Inputs!$B$27&lt;&gt;"Ready","PENDING INPUTS",SUM(Q56,Y56,AG56,AO56,AW56,BE56,BM56,BU56,CC56,CK56))</f>
        <v>0</v>
      </c>
      <c r="G56" s="3">
        <f>IF(Inputs!$B$27&lt;&gt;"Ready","PENDING INPUTS",SUM(L56,T56,AB56,AJ56,AR56,AZ56,BH56,BP56,BX56,CF56))</f>
        <v>0</v>
      </c>
      <c r="H56" s="3">
        <f>IF(Inputs!$B$27&lt;&gt;"Ready","PENDING INPUTS",SUM(M56,U56,AC56,AK56,AS56,BA56,BI56,BQ56,BY56,CG56))</f>
        <v>0</v>
      </c>
      <c r="I56" s="3">
        <f>IF(Inputs!$B$27&lt;&gt;"Ready","PENDING INPUTS",SUM(R56,Z56,AH56,AP56,AX56,BF56,BN56,BV56,CD56,CL56))</f>
        <v>0</v>
      </c>
      <c r="J56" t="str">
        <f>IF(Inputs!$B$27&lt;&gt;"Ready","PENDING INPUTS",IF(A56&gt;Inputs!$B$6,"Beyond horizon",IF(E56&gt;0.005,"MINIMUM SHORTFALL",IF(I56&lt;0.005,"Paid off","In progress"))))</f>
        <v>Paid off</v>
      </c>
      <c r="K56" s="3">
        <f>IF(Inputs!$B$27&lt;&gt;"Ready","PENDING INPUTS",R55)</f>
        <v>0</v>
      </c>
      <c r="L56" s="3">
        <f>IF(Inputs!$B$27&lt;&gt;"Ready","PENDING INPUTS",IF(A56&lt;=Inputs!$B$6,ROUND(K56*Inputs!C14/12,2),0))</f>
        <v>0</v>
      </c>
      <c r="M56" s="3">
        <f>IF(Inputs!$B$27&lt;&gt;"Ready","PENDING INPUTS",IF(AND(A56&lt;=Inputs!$B$6,K56&gt;0),Inputs!G14,0))</f>
        <v>0</v>
      </c>
      <c r="N56" s="3">
        <f>IF(Inputs!$B$27&lt;&gt;"Ready","PENDING INPUTS",IF(A56&gt;Inputs!$B$6,0,MIN((K56+L56+M56),IF(Inputs!H14=1,Inputs!D14,MAX(Inputs!F14,ROUND(K56*Inputs!E14+L56+M56,2))))))</f>
        <v>0</v>
      </c>
      <c r="O56">
        <f>IF(Inputs!$B$27&lt;&gt;"Ready","PENDING INPUTS",IF(K56&lt;=0,99,1+IF(AND(S56&gt;0,OR(Inputs!C15&gt;Inputs!C14,AND(Inputs!C15=Inputs!C14,1&lt;0))),1,0)+IF(AND(AA56&gt;0,OR(Inputs!C16&gt;Inputs!C14,AND(Inputs!C16=Inputs!C14,2&lt;0))),1,0)+IF(AND(AI56&gt;0,OR(Inputs!C17&gt;Inputs!C14,AND(Inputs!C17=Inputs!C14,3&lt;0))),1,0)+IF(AND(AQ56&gt;0,OR(Inputs!C18&gt;Inputs!C14,AND(Inputs!C18=Inputs!C14,4&lt;0))),1,0)+IF(AND(AY56&gt;0,OR(Inputs!C19&gt;Inputs!C14,AND(Inputs!C19=Inputs!C14,5&lt;0))),1,0)+IF(AND(BG56&gt;0,OR(Inputs!C20&gt;Inputs!C14,AND(Inputs!C20=Inputs!C14,6&lt;0))),1,0)+IF(AND(BO56&gt;0,OR(Inputs!C21&gt;Inputs!C14,AND(Inputs!C21=Inputs!C14,7&lt;0))),1,0)+IF(AND(BW56&gt;0,OR(Inputs!C22&gt;Inputs!C14,AND(Inputs!C22=Inputs!C14,8&lt;0))),1,0)+IF(AND(CE56&gt;0,OR(Inputs!C23&gt;Inputs!C14,AND(Inputs!C23=Inputs!C14,9&lt;0))),1,0)))</f>
        <v>99</v>
      </c>
      <c r="P56" s="3">
        <f>IF(Inputs!$B$27&lt;&gt;"Ready","PENDING INPUTS",IF(A56&gt;Inputs!$B$6,0,MIN(MAX(0,(K56+L56+M56)-N56),MAX(0,C56-D56-(IF(O56&lt;O56,K56+L56+M56-N56,0)+IF(W56&lt;O56,S56+T56+U56-V56,0)+IF(AE56&lt;O56,AA56+AB56+AC56-AD56,0)+IF(AM56&lt;O56,AI56+AJ56+AK56-AL56,0)+IF(AU56&lt;O56,AQ56+AR56+AS56-AT56,0)+IF(BC56&lt;O56,AY56+AZ56+BA56-BB56,0)+IF(BK56&lt;O56,BG56+BH56+BI56-BJ56,0)+IF(BS56&lt;O56,BO56+BP56+BQ56-BR56,0)+IF(CA56&lt;O56,BW56+BX56+BY56-BZ56,0)+IF(CI56&lt;O56,CE56+CF56+CG56-CH56,0))))))</f>
        <v>0</v>
      </c>
      <c r="Q56" s="3">
        <f>IF(Inputs!$B$27&lt;&gt;"Ready","PENDING INPUTS",MIN((K56+L56+M56),IF(D56&gt;C56,IF(D56=0,0,N56*C56/D56),N56+P56)))</f>
        <v>0</v>
      </c>
      <c r="R56" s="3">
        <f>IF(Inputs!$B$27&lt;&gt;"Ready","PENDING INPUTS",MAX(0,(K56+L56+M56)-Q56))</f>
        <v>0</v>
      </c>
      <c r="S56" s="3">
        <f>IF(Inputs!$B$27&lt;&gt;"Ready","PENDING INPUTS",Z55)</f>
        <v>0</v>
      </c>
      <c r="T56" s="3">
        <f>IF(Inputs!$B$27&lt;&gt;"Ready","PENDING INPUTS",IF(A56&lt;=Inputs!$B$6,ROUND(S56*Inputs!C15/12,2),0))</f>
        <v>0</v>
      </c>
      <c r="U56" s="3">
        <f>IF(Inputs!$B$27&lt;&gt;"Ready","PENDING INPUTS",IF(AND(A56&lt;=Inputs!$B$6,S56&gt;0),Inputs!G15,0))</f>
        <v>0</v>
      </c>
      <c r="V56" s="3">
        <f>IF(Inputs!$B$27&lt;&gt;"Ready","PENDING INPUTS",IF(A56&gt;Inputs!$B$6,0,MIN((S56+T56+U56),IF(Inputs!H15=1,Inputs!D15,MAX(Inputs!F15,ROUND(S56*Inputs!E15+T56+U56,2))))))</f>
        <v>0</v>
      </c>
      <c r="W56">
        <f>IF(Inputs!$B$27&lt;&gt;"Ready","PENDING INPUTS",IF(S56&lt;=0,99,1+IF(AND(K56&gt;0,OR(Inputs!C14&gt;Inputs!C15,AND(Inputs!C14=Inputs!C15,0&lt;1))),1,0)+IF(AND(AA56&gt;0,OR(Inputs!C16&gt;Inputs!C15,AND(Inputs!C16=Inputs!C15,2&lt;1))),1,0)+IF(AND(AI56&gt;0,OR(Inputs!C17&gt;Inputs!C15,AND(Inputs!C17=Inputs!C15,3&lt;1))),1,0)+IF(AND(AQ56&gt;0,OR(Inputs!C18&gt;Inputs!C15,AND(Inputs!C18=Inputs!C15,4&lt;1))),1,0)+IF(AND(AY56&gt;0,OR(Inputs!C19&gt;Inputs!C15,AND(Inputs!C19=Inputs!C15,5&lt;1))),1,0)+IF(AND(BG56&gt;0,OR(Inputs!C20&gt;Inputs!C15,AND(Inputs!C20=Inputs!C15,6&lt;1))),1,0)+IF(AND(BO56&gt;0,OR(Inputs!C21&gt;Inputs!C15,AND(Inputs!C21=Inputs!C15,7&lt;1))),1,0)+IF(AND(BW56&gt;0,OR(Inputs!C22&gt;Inputs!C15,AND(Inputs!C22=Inputs!C15,8&lt;1))),1,0)+IF(AND(CE56&gt;0,OR(Inputs!C23&gt;Inputs!C15,AND(Inputs!C23=Inputs!C15,9&lt;1))),1,0)))</f>
        <v>99</v>
      </c>
      <c r="X56" s="3">
        <f>IF(Inputs!$B$27&lt;&gt;"Ready","PENDING INPUTS",IF(A56&gt;Inputs!$B$6,0,MIN(MAX(0,(S56+T56+U56)-V56),MAX(0,C56-D56-(IF(O56&lt;W56,K56+L56+M56-N56,0)+IF(W56&lt;W56,S56+T56+U56-V56,0)+IF(AE56&lt;W56,AA56+AB56+AC56-AD56,0)+IF(AM56&lt;W56,AI56+AJ56+AK56-AL56,0)+IF(AU56&lt;W56,AQ56+AR56+AS56-AT56,0)+IF(BC56&lt;W56,AY56+AZ56+BA56-BB56,0)+IF(BK56&lt;W56,BG56+BH56+BI56-BJ56,0)+IF(BS56&lt;W56,BO56+BP56+BQ56-BR56,0)+IF(CA56&lt;W56,BW56+BX56+BY56-BZ56,0)+IF(CI56&lt;W56,CE56+CF56+CG56-CH56,0))))))</f>
        <v>0</v>
      </c>
      <c r="Y56" s="3">
        <f>IF(Inputs!$B$27&lt;&gt;"Ready","PENDING INPUTS",MIN((S56+T56+U56),IF(D56&gt;C56,IF(D56=0,0,V56*C56/D56),V56+X56)))</f>
        <v>0</v>
      </c>
      <c r="Z56" s="3">
        <f>IF(Inputs!$B$27&lt;&gt;"Ready","PENDING INPUTS",MAX(0,(S56+T56+U56)-Y56))</f>
        <v>0</v>
      </c>
      <c r="AA56" s="3">
        <f>IF(Inputs!$B$27&lt;&gt;"Ready","PENDING INPUTS",AH55)</f>
        <v>0</v>
      </c>
      <c r="AB56" s="3">
        <f>IF(Inputs!$B$27&lt;&gt;"Ready","PENDING INPUTS",IF(A56&lt;=Inputs!$B$6,ROUND(AA56*Inputs!C16/12,2),0))</f>
        <v>0</v>
      </c>
      <c r="AC56" s="3">
        <f>IF(Inputs!$B$27&lt;&gt;"Ready","PENDING INPUTS",IF(AND(A56&lt;=Inputs!$B$6,AA56&gt;0),Inputs!G16,0))</f>
        <v>0</v>
      </c>
      <c r="AD56" s="3">
        <f>IF(Inputs!$B$27&lt;&gt;"Ready","PENDING INPUTS",IF(A56&gt;Inputs!$B$6,0,MIN((AA56+AB56+AC56),IF(Inputs!H16=1,Inputs!D16,MAX(Inputs!F16,ROUND(AA56*Inputs!E16+AB56+AC56,2))))))</f>
        <v>0</v>
      </c>
      <c r="AE56">
        <f>IF(Inputs!$B$27&lt;&gt;"Ready","PENDING INPUTS",IF(AA56&lt;=0,99,1+IF(AND(K56&gt;0,OR(Inputs!C14&gt;Inputs!C16,AND(Inputs!C14=Inputs!C16,0&lt;2))),1,0)+IF(AND(S56&gt;0,OR(Inputs!C15&gt;Inputs!C16,AND(Inputs!C15=Inputs!C16,1&lt;2))),1,0)+IF(AND(AI56&gt;0,OR(Inputs!C17&gt;Inputs!C16,AND(Inputs!C17=Inputs!C16,3&lt;2))),1,0)+IF(AND(AQ56&gt;0,OR(Inputs!C18&gt;Inputs!C16,AND(Inputs!C18=Inputs!C16,4&lt;2))),1,0)+IF(AND(AY56&gt;0,OR(Inputs!C19&gt;Inputs!C16,AND(Inputs!C19=Inputs!C16,5&lt;2))),1,0)+IF(AND(BG56&gt;0,OR(Inputs!C20&gt;Inputs!C16,AND(Inputs!C20=Inputs!C16,6&lt;2))),1,0)+IF(AND(BO56&gt;0,OR(Inputs!C21&gt;Inputs!C16,AND(Inputs!C21=Inputs!C16,7&lt;2))),1,0)+IF(AND(BW56&gt;0,OR(Inputs!C22&gt;Inputs!C16,AND(Inputs!C22=Inputs!C16,8&lt;2))),1,0)+IF(AND(CE56&gt;0,OR(Inputs!C23&gt;Inputs!C16,AND(Inputs!C23=Inputs!C16,9&lt;2))),1,0)))</f>
        <v>99</v>
      </c>
      <c r="AF56" s="3">
        <f>IF(Inputs!$B$27&lt;&gt;"Ready","PENDING INPUTS",IF(A56&gt;Inputs!$B$6,0,MIN(MAX(0,(AA56+AB56+AC56)-AD56),MAX(0,C56-D56-(IF(O56&lt;AE56,K56+L56+M56-N56,0)+IF(W56&lt;AE56,S56+T56+U56-V56,0)+IF(AE56&lt;AE56,AA56+AB56+AC56-AD56,0)+IF(AM56&lt;AE56,AI56+AJ56+AK56-AL56,0)+IF(AU56&lt;AE56,AQ56+AR56+AS56-AT56,0)+IF(BC56&lt;AE56,AY56+AZ56+BA56-BB56,0)+IF(BK56&lt;AE56,BG56+BH56+BI56-BJ56,0)+IF(BS56&lt;AE56,BO56+BP56+BQ56-BR56,0)+IF(CA56&lt;AE56,BW56+BX56+BY56-BZ56,0)+IF(CI56&lt;AE56,CE56+CF56+CG56-CH56,0))))))</f>
        <v>0</v>
      </c>
      <c r="AG56" s="3">
        <f>IF(Inputs!$B$27&lt;&gt;"Ready","PENDING INPUTS",MIN((AA56+AB56+AC56),IF(D56&gt;C56,IF(D56=0,0,AD56*C56/D56),AD56+AF56)))</f>
        <v>0</v>
      </c>
      <c r="AH56" s="3">
        <f>IF(Inputs!$B$27&lt;&gt;"Ready","PENDING INPUTS",MAX(0,(AA56+AB56+AC56)-AG56))</f>
        <v>0</v>
      </c>
      <c r="AI56" s="3">
        <f>IF(Inputs!$B$27&lt;&gt;"Ready","PENDING INPUTS",AP55)</f>
        <v>0</v>
      </c>
      <c r="AJ56" s="3">
        <f>IF(Inputs!$B$27&lt;&gt;"Ready","PENDING INPUTS",IF(A56&lt;=Inputs!$B$6,ROUND(AI56*Inputs!C17/12,2),0))</f>
        <v>0</v>
      </c>
      <c r="AK56" s="3">
        <f>IF(Inputs!$B$27&lt;&gt;"Ready","PENDING INPUTS",IF(AND(A56&lt;=Inputs!$B$6,AI56&gt;0),Inputs!G17,0))</f>
        <v>0</v>
      </c>
      <c r="AL56" s="3">
        <f>IF(Inputs!$B$27&lt;&gt;"Ready","PENDING INPUTS",IF(A56&gt;Inputs!$B$6,0,MIN((AI56+AJ56+AK56),IF(Inputs!H17=1,Inputs!D17,MAX(Inputs!F17,ROUND(AI56*Inputs!E17+AJ56+AK56,2))))))</f>
        <v>0</v>
      </c>
      <c r="AM56">
        <f>IF(Inputs!$B$27&lt;&gt;"Ready","PENDING INPUTS",IF(AI56&lt;=0,99,1+IF(AND(K56&gt;0,OR(Inputs!C14&gt;Inputs!C17,AND(Inputs!C14=Inputs!C17,0&lt;3))),1,0)+IF(AND(S56&gt;0,OR(Inputs!C15&gt;Inputs!C17,AND(Inputs!C15=Inputs!C17,1&lt;3))),1,0)+IF(AND(AA56&gt;0,OR(Inputs!C16&gt;Inputs!C17,AND(Inputs!C16=Inputs!C17,2&lt;3))),1,0)+IF(AND(AQ56&gt;0,OR(Inputs!C18&gt;Inputs!C17,AND(Inputs!C18=Inputs!C17,4&lt;3))),1,0)+IF(AND(AY56&gt;0,OR(Inputs!C19&gt;Inputs!C17,AND(Inputs!C19=Inputs!C17,5&lt;3))),1,0)+IF(AND(BG56&gt;0,OR(Inputs!C20&gt;Inputs!C17,AND(Inputs!C20=Inputs!C17,6&lt;3))),1,0)+IF(AND(BO56&gt;0,OR(Inputs!C21&gt;Inputs!C17,AND(Inputs!C21=Inputs!C17,7&lt;3))),1,0)+IF(AND(BW56&gt;0,OR(Inputs!C22&gt;Inputs!C17,AND(Inputs!C22=Inputs!C17,8&lt;3))),1,0)+IF(AND(CE56&gt;0,OR(Inputs!C23&gt;Inputs!C17,AND(Inputs!C23=Inputs!C17,9&lt;3))),1,0)))</f>
        <v>99</v>
      </c>
      <c r="AN56" s="3">
        <f>IF(Inputs!$B$27&lt;&gt;"Ready","PENDING INPUTS",IF(A56&gt;Inputs!$B$6,0,MIN(MAX(0,(AI56+AJ56+AK56)-AL56),MAX(0,C56-D56-(IF(O56&lt;AM56,K56+L56+M56-N56,0)+IF(W56&lt;AM56,S56+T56+U56-V56,0)+IF(AE56&lt;AM56,AA56+AB56+AC56-AD56,0)+IF(AM56&lt;AM56,AI56+AJ56+AK56-AL56,0)+IF(AU56&lt;AM56,AQ56+AR56+AS56-AT56,0)+IF(BC56&lt;AM56,AY56+AZ56+BA56-BB56,0)+IF(BK56&lt;AM56,BG56+BH56+BI56-BJ56,0)+IF(BS56&lt;AM56,BO56+BP56+BQ56-BR56,0)+IF(CA56&lt;AM56,BW56+BX56+BY56-BZ56,0)+IF(CI56&lt;AM56,CE56+CF56+CG56-CH56,0))))))</f>
        <v>0</v>
      </c>
      <c r="AO56" s="3">
        <f>IF(Inputs!$B$27&lt;&gt;"Ready","PENDING INPUTS",MIN((AI56+AJ56+AK56),IF(D56&gt;C56,IF(D56=0,0,AL56*C56/D56),AL56+AN56)))</f>
        <v>0</v>
      </c>
      <c r="AP56" s="3">
        <f>IF(Inputs!$B$27&lt;&gt;"Ready","PENDING INPUTS",MAX(0,(AI56+AJ56+AK56)-AO56))</f>
        <v>0</v>
      </c>
      <c r="AQ56" s="3">
        <f>IF(Inputs!$B$27&lt;&gt;"Ready","PENDING INPUTS",AX55)</f>
        <v>0</v>
      </c>
      <c r="AR56" s="3">
        <f>IF(Inputs!$B$27&lt;&gt;"Ready","PENDING INPUTS",IF(A56&lt;=Inputs!$B$6,ROUND(AQ56*Inputs!C18/12,2),0))</f>
        <v>0</v>
      </c>
      <c r="AS56" s="3">
        <f>IF(Inputs!$B$27&lt;&gt;"Ready","PENDING INPUTS",IF(AND(A56&lt;=Inputs!$B$6,AQ56&gt;0),Inputs!G18,0))</f>
        <v>0</v>
      </c>
      <c r="AT56" s="3">
        <f>IF(Inputs!$B$27&lt;&gt;"Ready","PENDING INPUTS",IF(A56&gt;Inputs!$B$6,0,MIN((AQ56+AR56+AS56),IF(Inputs!H18=1,Inputs!D18,MAX(Inputs!F18,ROUND(AQ56*Inputs!E18+AR56+AS56,2))))))</f>
        <v>0</v>
      </c>
      <c r="AU56">
        <f>IF(Inputs!$B$27&lt;&gt;"Ready","PENDING INPUTS",IF(AQ56&lt;=0,99,1+IF(AND(K56&gt;0,OR(Inputs!C14&gt;Inputs!C18,AND(Inputs!C14=Inputs!C18,0&lt;4))),1,0)+IF(AND(S56&gt;0,OR(Inputs!C15&gt;Inputs!C18,AND(Inputs!C15=Inputs!C18,1&lt;4))),1,0)+IF(AND(AA56&gt;0,OR(Inputs!C16&gt;Inputs!C18,AND(Inputs!C16=Inputs!C18,2&lt;4))),1,0)+IF(AND(AI56&gt;0,OR(Inputs!C17&gt;Inputs!C18,AND(Inputs!C17=Inputs!C18,3&lt;4))),1,0)+IF(AND(AY56&gt;0,OR(Inputs!C19&gt;Inputs!C18,AND(Inputs!C19=Inputs!C18,5&lt;4))),1,0)+IF(AND(BG56&gt;0,OR(Inputs!C20&gt;Inputs!C18,AND(Inputs!C20=Inputs!C18,6&lt;4))),1,0)+IF(AND(BO56&gt;0,OR(Inputs!C21&gt;Inputs!C18,AND(Inputs!C21=Inputs!C18,7&lt;4))),1,0)+IF(AND(BW56&gt;0,OR(Inputs!C22&gt;Inputs!C18,AND(Inputs!C22=Inputs!C18,8&lt;4))),1,0)+IF(AND(CE56&gt;0,OR(Inputs!C23&gt;Inputs!C18,AND(Inputs!C23=Inputs!C18,9&lt;4))),1,0)))</f>
        <v>99</v>
      </c>
      <c r="AV56" s="3">
        <f>IF(Inputs!$B$27&lt;&gt;"Ready","PENDING INPUTS",IF(A56&gt;Inputs!$B$6,0,MIN(MAX(0,(AQ56+AR56+AS56)-AT56),MAX(0,C56-D56-(IF(O56&lt;AU56,K56+L56+M56-N56,0)+IF(W56&lt;AU56,S56+T56+U56-V56,0)+IF(AE56&lt;AU56,AA56+AB56+AC56-AD56,0)+IF(AM56&lt;AU56,AI56+AJ56+AK56-AL56,0)+IF(AU56&lt;AU56,AQ56+AR56+AS56-AT56,0)+IF(BC56&lt;AU56,AY56+AZ56+BA56-BB56,0)+IF(BK56&lt;AU56,BG56+BH56+BI56-BJ56,0)+IF(BS56&lt;AU56,BO56+BP56+BQ56-BR56,0)+IF(CA56&lt;AU56,BW56+BX56+BY56-BZ56,0)+IF(CI56&lt;AU56,CE56+CF56+CG56-CH56,0))))))</f>
        <v>0</v>
      </c>
      <c r="AW56" s="3">
        <f>IF(Inputs!$B$27&lt;&gt;"Ready","PENDING INPUTS",MIN((AQ56+AR56+AS56),IF(D56&gt;C56,IF(D56=0,0,AT56*C56/D56),AT56+AV56)))</f>
        <v>0</v>
      </c>
      <c r="AX56" s="3">
        <f>IF(Inputs!$B$27&lt;&gt;"Ready","PENDING INPUTS",MAX(0,(AQ56+AR56+AS56)-AW56))</f>
        <v>0</v>
      </c>
      <c r="AY56" s="3">
        <f>IF(Inputs!$B$27&lt;&gt;"Ready","PENDING INPUTS",BF55)</f>
        <v>0</v>
      </c>
      <c r="AZ56" s="3">
        <f>IF(Inputs!$B$27&lt;&gt;"Ready","PENDING INPUTS",IF(A56&lt;=Inputs!$B$6,ROUND(AY56*Inputs!C19/12,2),0))</f>
        <v>0</v>
      </c>
      <c r="BA56" s="3">
        <f>IF(Inputs!$B$27&lt;&gt;"Ready","PENDING INPUTS",IF(AND(A56&lt;=Inputs!$B$6,AY56&gt;0),Inputs!G19,0))</f>
        <v>0</v>
      </c>
      <c r="BB56" s="3">
        <f>IF(Inputs!$B$27&lt;&gt;"Ready","PENDING INPUTS",IF(A56&gt;Inputs!$B$6,0,MIN((AY56+AZ56+BA56),IF(Inputs!H19=1,Inputs!D19,MAX(Inputs!F19,ROUND(AY56*Inputs!E19+AZ56+BA56,2))))))</f>
        <v>0</v>
      </c>
      <c r="BC56">
        <f>IF(Inputs!$B$27&lt;&gt;"Ready","PENDING INPUTS",IF(AY56&lt;=0,99,1+IF(AND(K56&gt;0,OR(Inputs!C14&gt;Inputs!C19,AND(Inputs!C14=Inputs!C19,0&lt;5))),1,0)+IF(AND(S56&gt;0,OR(Inputs!C15&gt;Inputs!C19,AND(Inputs!C15=Inputs!C19,1&lt;5))),1,0)+IF(AND(AA56&gt;0,OR(Inputs!C16&gt;Inputs!C19,AND(Inputs!C16=Inputs!C19,2&lt;5))),1,0)+IF(AND(AI56&gt;0,OR(Inputs!C17&gt;Inputs!C19,AND(Inputs!C17=Inputs!C19,3&lt;5))),1,0)+IF(AND(AQ56&gt;0,OR(Inputs!C18&gt;Inputs!C19,AND(Inputs!C18=Inputs!C19,4&lt;5))),1,0)+IF(AND(BG56&gt;0,OR(Inputs!C20&gt;Inputs!C19,AND(Inputs!C20=Inputs!C19,6&lt;5))),1,0)+IF(AND(BO56&gt;0,OR(Inputs!C21&gt;Inputs!C19,AND(Inputs!C21=Inputs!C19,7&lt;5))),1,0)+IF(AND(BW56&gt;0,OR(Inputs!C22&gt;Inputs!C19,AND(Inputs!C22=Inputs!C19,8&lt;5))),1,0)+IF(AND(CE56&gt;0,OR(Inputs!C23&gt;Inputs!C19,AND(Inputs!C23=Inputs!C19,9&lt;5))),1,0)))</f>
        <v>99</v>
      </c>
      <c r="BD56" s="3">
        <f>IF(Inputs!$B$27&lt;&gt;"Ready","PENDING INPUTS",IF(A56&gt;Inputs!$B$6,0,MIN(MAX(0,(AY56+AZ56+BA56)-BB56),MAX(0,C56-D56-(IF(O56&lt;BC56,K56+L56+M56-N56,0)+IF(W56&lt;BC56,S56+T56+U56-V56,0)+IF(AE56&lt;BC56,AA56+AB56+AC56-AD56,0)+IF(AM56&lt;BC56,AI56+AJ56+AK56-AL56,0)+IF(AU56&lt;BC56,AQ56+AR56+AS56-AT56,0)+IF(BC56&lt;BC56,AY56+AZ56+BA56-BB56,0)+IF(BK56&lt;BC56,BG56+BH56+BI56-BJ56,0)+IF(BS56&lt;BC56,BO56+BP56+BQ56-BR56,0)+IF(CA56&lt;BC56,BW56+BX56+BY56-BZ56,0)+IF(CI56&lt;BC56,CE56+CF56+CG56-CH56,0))))))</f>
        <v>0</v>
      </c>
      <c r="BE56" s="3">
        <f>IF(Inputs!$B$27&lt;&gt;"Ready","PENDING INPUTS",MIN((AY56+AZ56+BA56),IF(D56&gt;C56,IF(D56=0,0,BB56*C56/D56),BB56+BD56)))</f>
        <v>0</v>
      </c>
      <c r="BF56" s="3">
        <f>IF(Inputs!$B$27&lt;&gt;"Ready","PENDING INPUTS",MAX(0,(AY56+AZ56+BA56)-BE56))</f>
        <v>0</v>
      </c>
      <c r="BG56" s="3">
        <f>IF(Inputs!$B$27&lt;&gt;"Ready","PENDING INPUTS",BN55)</f>
        <v>0</v>
      </c>
      <c r="BH56" s="3">
        <f>IF(Inputs!$B$27&lt;&gt;"Ready","PENDING INPUTS",IF(A56&lt;=Inputs!$B$6,ROUND(BG56*Inputs!C20/12,2),0))</f>
        <v>0</v>
      </c>
      <c r="BI56" s="3">
        <f>IF(Inputs!$B$27&lt;&gt;"Ready","PENDING INPUTS",IF(AND(A56&lt;=Inputs!$B$6,BG56&gt;0),Inputs!G20,0))</f>
        <v>0</v>
      </c>
      <c r="BJ56" s="3">
        <f>IF(Inputs!$B$27&lt;&gt;"Ready","PENDING INPUTS",IF(A56&gt;Inputs!$B$6,0,MIN((BG56+BH56+BI56),IF(Inputs!H20=1,Inputs!D20,MAX(Inputs!F20,ROUND(BG56*Inputs!E20+BH56+BI56,2))))))</f>
        <v>0</v>
      </c>
      <c r="BK56">
        <f>IF(Inputs!$B$27&lt;&gt;"Ready","PENDING INPUTS",IF(BG56&lt;=0,99,1+IF(AND(K56&gt;0,OR(Inputs!C14&gt;Inputs!C20,AND(Inputs!C14=Inputs!C20,0&lt;6))),1,0)+IF(AND(S56&gt;0,OR(Inputs!C15&gt;Inputs!C20,AND(Inputs!C15=Inputs!C20,1&lt;6))),1,0)+IF(AND(AA56&gt;0,OR(Inputs!C16&gt;Inputs!C20,AND(Inputs!C16=Inputs!C20,2&lt;6))),1,0)+IF(AND(AI56&gt;0,OR(Inputs!C17&gt;Inputs!C20,AND(Inputs!C17=Inputs!C20,3&lt;6))),1,0)+IF(AND(AQ56&gt;0,OR(Inputs!C18&gt;Inputs!C20,AND(Inputs!C18=Inputs!C20,4&lt;6))),1,0)+IF(AND(AY56&gt;0,OR(Inputs!C19&gt;Inputs!C20,AND(Inputs!C19=Inputs!C20,5&lt;6))),1,0)+IF(AND(BO56&gt;0,OR(Inputs!C21&gt;Inputs!C20,AND(Inputs!C21=Inputs!C20,7&lt;6))),1,0)+IF(AND(BW56&gt;0,OR(Inputs!C22&gt;Inputs!C20,AND(Inputs!C22=Inputs!C20,8&lt;6))),1,0)+IF(AND(CE56&gt;0,OR(Inputs!C23&gt;Inputs!C20,AND(Inputs!C23=Inputs!C20,9&lt;6))),1,0)))</f>
        <v>99</v>
      </c>
      <c r="BL56" s="3">
        <f>IF(Inputs!$B$27&lt;&gt;"Ready","PENDING INPUTS",IF(A56&gt;Inputs!$B$6,0,MIN(MAX(0,(BG56+BH56+BI56)-BJ56),MAX(0,C56-D56-(IF(O56&lt;BK56,K56+L56+M56-N56,0)+IF(W56&lt;BK56,S56+T56+U56-V56,0)+IF(AE56&lt;BK56,AA56+AB56+AC56-AD56,0)+IF(AM56&lt;BK56,AI56+AJ56+AK56-AL56,0)+IF(AU56&lt;BK56,AQ56+AR56+AS56-AT56,0)+IF(BC56&lt;BK56,AY56+AZ56+BA56-BB56,0)+IF(BK56&lt;BK56,BG56+BH56+BI56-BJ56,0)+IF(BS56&lt;BK56,BO56+BP56+BQ56-BR56,0)+IF(CA56&lt;BK56,BW56+BX56+BY56-BZ56,0)+IF(CI56&lt;BK56,CE56+CF56+CG56-CH56,0))))))</f>
        <v>0</v>
      </c>
      <c r="BM56" s="3">
        <f>IF(Inputs!$B$27&lt;&gt;"Ready","PENDING INPUTS",MIN((BG56+BH56+BI56),IF(D56&gt;C56,IF(D56=0,0,BJ56*C56/D56),BJ56+BL56)))</f>
        <v>0</v>
      </c>
      <c r="BN56" s="3">
        <f>IF(Inputs!$B$27&lt;&gt;"Ready","PENDING INPUTS",MAX(0,(BG56+BH56+BI56)-BM56))</f>
        <v>0</v>
      </c>
      <c r="BO56" s="3">
        <f>IF(Inputs!$B$27&lt;&gt;"Ready","PENDING INPUTS",BV55)</f>
        <v>0</v>
      </c>
      <c r="BP56" s="3">
        <f>IF(Inputs!$B$27&lt;&gt;"Ready","PENDING INPUTS",IF(A56&lt;=Inputs!$B$6,ROUND(BO56*Inputs!C21/12,2),0))</f>
        <v>0</v>
      </c>
      <c r="BQ56" s="3">
        <f>IF(Inputs!$B$27&lt;&gt;"Ready","PENDING INPUTS",IF(AND(A56&lt;=Inputs!$B$6,BO56&gt;0),Inputs!G21,0))</f>
        <v>0</v>
      </c>
      <c r="BR56" s="3">
        <f>IF(Inputs!$B$27&lt;&gt;"Ready","PENDING INPUTS",IF(A56&gt;Inputs!$B$6,0,MIN((BO56+BP56+BQ56),IF(Inputs!H21=1,Inputs!D21,MAX(Inputs!F21,ROUND(BO56*Inputs!E21+BP56+BQ56,2))))))</f>
        <v>0</v>
      </c>
      <c r="BS56">
        <f>IF(Inputs!$B$27&lt;&gt;"Ready","PENDING INPUTS",IF(BO56&lt;=0,99,1+IF(AND(K56&gt;0,OR(Inputs!C14&gt;Inputs!C21,AND(Inputs!C14=Inputs!C21,0&lt;7))),1,0)+IF(AND(S56&gt;0,OR(Inputs!C15&gt;Inputs!C21,AND(Inputs!C15=Inputs!C21,1&lt;7))),1,0)+IF(AND(AA56&gt;0,OR(Inputs!C16&gt;Inputs!C21,AND(Inputs!C16=Inputs!C21,2&lt;7))),1,0)+IF(AND(AI56&gt;0,OR(Inputs!C17&gt;Inputs!C21,AND(Inputs!C17=Inputs!C21,3&lt;7))),1,0)+IF(AND(AQ56&gt;0,OR(Inputs!C18&gt;Inputs!C21,AND(Inputs!C18=Inputs!C21,4&lt;7))),1,0)+IF(AND(AY56&gt;0,OR(Inputs!C19&gt;Inputs!C21,AND(Inputs!C19=Inputs!C21,5&lt;7))),1,0)+IF(AND(BG56&gt;0,OR(Inputs!C20&gt;Inputs!C21,AND(Inputs!C20=Inputs!C21,6&lt;7))),1,0)+IF(AND(BW56&gt;0,OR(Inputs!C22&gt;Inputs!C21,AND(Inputs!C22=Inputs!C21,8&lt;7))),1,0)+IF(AND(CE56&gt;0,OR(Inputs!C23&gt;Inputs!C21,AND(Inputs!C23=Inputs!C21,9&lt;7))),1,0)))</f>
        <v>99</v>
      </c>
      <c r="BT56" s="3">
        <f>IF(Inputs!$B$27&lt;&gt;"Ready","PENDING INPUTS",IF(A56&gt;Inputs!$B$6,0,MIN(MAX(0,(BO56+BP56+BQ56)-BR56),MAX(0,C56-D56-(IF(O56&lt;BS56,K56+L56+M56-N56,0)+IF(W56&lt;BS56,S56+T56+U56-V56,0)+IF(AE56&lt;BS56,AA56+AB56+AC56-AD56,0)+IF(AM56&lt;BS56,AI56+AJ56+AK56-AL56,0)+IF(AU56&lt;BS56,AQ56+AR56+AS56-AT56,0)+IF(BC56&lt;BS56,AY56+AZ56+BA56-BB56,0)+IF(BK56&lt;BS56,BG56+BH56+BI56-BJ56,0)+IF(BS56&lt;BS56,BO56+BP56+BQ56-BR56,0)+IF(CA56&lt;BS56,BW56+BX56+BY56-BZ56,0)+IF(CI56&lt;BS56,CE56+CF56+CG56-CH56,0))))))</f>
        <v>0</v>
      </c>
      <c r="BU56" s="3">
        <f>IF(Inputs!$B$27&lt;&gt;"Ready","PENDING INPUTS",MIN((BO56+BP56+BQ56),IF(D56&gt;C56,IF(D56=0,0,BR56*C56/D56),BR56+BT56)))</f>
        <v>0</v>
      </c>
      <c r="BV56" s="3">
        <f>IF(Inputs!$B$27&lt;&gt;"Ready","PENDING INPUTS",MAX(0,(BO56+BP56+BQ56)-BU56))</f>
        <v>0</v>
      </c>
      <c r="BW56" s="3">
        <f>IF(Inputs!$B$27&lt;&gt;"Ready","PENDING INPUTS",CD55)</f>
        <v>0</v>
      </c>
      <c r="BX56" s="3">
        <f>IF(Inputs!$B$27&lt;&gt;"Ready","PENDING INPUTS",IF(A56&lt;=Inputs!$B$6,ROUND(BW56*Inputs!C22/12,2),0))</f>
        <v>0</v>
      </c>
      <c r="BY56" s="3">
        <f>IF(Inputs!$B$27&lt;&gt;"Ready","PENDING INPUTS",IF(AND(A56&lt;=Inputs!$B$6,BW56&gt;0),Inputs!G22,0))</f>
        <v>0</v>
      </c>
      <c r="BZ56" s="3">
        <f>IF(Inputs!$B$27&lt;&gt;"Ready","PENDING INPUTS",IF(A56&gt;Inputs!$B$6,0,MIN((BW56+BX56+BY56),IF(Inputs!H22=1,Inputs!D22,MAX(Inputs!F22,ROUND(BW56*Inputs!E22+BX56+BY56,2))))))</f>
        <v>0</v>
      </c>
      <c r="CA56">
        <f>IF(Inputs!$B$27&lt;&gt;"Ready","PENDING INPUTS",IF(BW56&lt;=0,99,1+IF(AND(K56&gt;0,OR(Inputs!C14&gt;Inputs!C22,AND(Inputs!C14=Inputs!C22,0&lt;8))),1,0)+IF(AND(S56&gt;0,OR(Inputs!C15&gt;Inputs!C22,AND(Inputs!C15=Inputs!C22,1&lt;8))),1,0)+IF(AND(AA56&gt;0,OR(Inputs!C16&gt;Inputs!C22,AND(Inputs!C16=Inputs!C22,2&lt;8))),1,0)+IF(AND(AI56&gt;0,OR(Inputs!C17&gt;Inputs!C22,AND(Inputs!C17=Inputs!C22,3&lt;8))),1,0)+IF(AND(AQ56&gt;0,OR(Inputs!C18&gt;Inputs!C22,AND(Inputs!C18=Inputs!C22,4&lt;8))),1,0)+IF(AND(AY56&gt;0,OR(Inputs!C19&gt;Inputs!C22,AND(Inputs!C19=Inputs!C22,5&lt;8))),1,0)+IF(AND(BG56&gt;0,OR(Inputs!C20&gt;Inputs!C22,AND(Inputs!C20=Inputs!C22,6&lt;8))),1,0)+IF(AND(BO56&gt;0,OR(Inputs!C21&gt;Inputs!C22,AND(Inputs!C21=Inputs!C22,7&lt;8))),1,0)+IF(AND(CE56&gt;0,OR(Inputs!C23&gt;Inputs!C22,AND(Inputs!C23=Inputs!C22,9&lt;8))),1,0)))</f>
        <v>99</v>
      </c>
      <c r="CB56" s="3">
        <f>IF(Inputs!$B$27&lt;&gt;"Ready","PENDING INPUTS",IF(A56&gt;Inputs!$B$6,0,MIN(MAX(0,(BW56+BX56+BY56)-BZ56),MAX(0,C56-D56-(IF(O56&lt;CA56,K56+L56+M56-N56,0)+IF(W56&lt;CA56,S56+T56+U56-V56,0)+IF(AE56&lt;CA56,AA56+AB56+AC56-AD56,0)+IF(AM56&lt;CA56,AI56+AJ56+AK56-AL56,0)+IF(AU56&lt;CA56,AQ56+AR56+AS56-AT56,0)+IF(BC56&lt;CA56,AY56+AZ56+BA56-BB56,0)+IF(BK56&lt;CA56,BG56+BH56+BI56-BJ56,0)+IF(BS56&lt;CA56,BO56+BP56+BQ56-BR56,0)+IF(CA56&lt;CA56,BW56+BX56+BY56-BZ56,0)+IF(CI56&lt;CA56,CE56+CF56+CG56-CH56,0))))))</f>
        <v>0</v>
      </c>
      <c r="CC56" s="3">
        <f>IF(Inputs!$B$27&lt;&gt;"Ready","PENDING INPUTS",MIN((BW56+BX56+BY56),IF(D56&gt;C56,IF(D56=0,0,BZ56*C56/D56),BZ56+CB56)))</f>
        <v>0</v>
      </c>
      <c r="CD56" s="3">
        <f>IF(Inputs!$B$27&lt;&gt;"Ready","PENDING INPUTS",MAX(0,(BW56+BX56+BY56)-CC56))</f>
        <v>0</v>
      </c>
      <c r="CE56" s="3">
        <f>IF(Inputs!$B$27&lt;&gt;"Ready","PENDING INPUTS",CL55)</f>
        <v>0</v>
      </c>
      <c r="CF56" s="3">
        <f>IF(Inputs!$B$27&lt;&gt;"Ready","PENDING INPUTS",IF(A56&lt;=Inputs!$B$6,ROUND(CE56*Inputs!C23/12,2),0))</f>
        <v>0</v>
      </c>
      <c r="CG56" s="3">
        <f>IF(Inputs!$B$27&lt;&gt;"Ready","PENDING INPUTS",IF(AND(A56&lt;=Inputs!$B$6,CE56&gt;0),Inputs!G23,0))</f>
        <v>0</v>
      </c>
      <c r="CH56" s="3">
        <f>IF(Inputs!$B$27&lt;&gt;"Ready","PENDING INPUTS",IF(A56&gt;Inputs!$B$6,0,MIN((CE56+CF56+CG56),IF(Inputs!H23=1,Inputs!D23,MAX(Inputs!F23,ROUND(CE56*Inputs!E23+CF56+CG56,2))))))</f>
        <v>0</v>
      </c>
      <c r="CI56">
        <f>IF(Inputs!$B$27&lt;&gt;"Ready","PENDING INPUTS",IF(CE56&lt;=0,99,1+IF(AND(K56&gt;0,OR(Inputs!C14&gt;Inputs!C23,AND(Inputs!C14=Inputs!C23,0&lt;9))),1,0)+IF(AND(S56&gt;0,OR(Inputs!C15&gt;Inputs!C23,AND(Inputs!C15=Inputs!C23,1&lt;9))),1,0)+IF(AND(AA56&gt;0,OR(Inputs!C16&gt;Inputs!C23,AND(Inputs!C16=Inputs!C23,2&lt;9))),1,0)+IF(AND(AI56&gt;0,OR(Inputs!C17&gt;Inputs!C23,AND(Inputs!C17=Inputs!C23,3&lt;9))),1,0)+IF(AND(AQ56&gt;0,OR(Inputs!C18&gt;Inputs!C23,AND(Inputs!C18=Inputs!C23,4&lt;9))),1,0)+IF(AND(AY56&gt;0,OR(Inputs!C19&gt;Inputs!C23,AND(Inputs!C19=Inputs!C23,5&lt;9))),1,0)+IF(AND(BG56&gt;0,OR(Inputs!C20&gt;Inputs!C23,AND(Inputs!C20=Inputs!C23,6&lt;9))),1,0)+IF(AND(BO56&gt;0,OR(Inputs!C21&gt;Inputs!C23,AND(Inputs!C21=Inputs!C23,7&lt;9))),1,0)+IF(AND(BW56&gt;0,OR(Inputs!C22&gt;Inputs!C23,AND(Inputs!C22=Inputs!C23,8&lt;9))),1,0)))</f>
        <v>99</v>
      </c>
      <c r="CJ56" s="3">
        <f>IF(Inputs!$B$27&lt;&gt;"Ready","PENDING INPUTS",IF(A56&gt;Inputs!$B$6,0,MIN(MAX(0,(CE56+CF56+CG56)-CH56),MAX(0,C56-D56-(IF(O56&lt;CI56,K56+L56+M56-N56,0)+IF(W56&lt;CI56,S56+T56+U56-V56,0)+IF(AE56&lt;CI56,AA56+AB56+AC56-AD56,0)+IF(AM56&lt;CI56,AI56+AJ56+AK56-AL56,0)+IF(AU56&lt;CI56,AQ56+AR56+AS56-AT56,0)+IF(BC56&lt;CI56,AY56+AZ56+BA56-BB56,0)+IF(BK56&lt;CI56,BG56+BH56+BI56-BJ56,0)+IF(BS56&lt;CI56,BO56+BP56+BQ56-BR56,0)+IF(CA56&lt;CI56,BW56+BX56+BY56-BZ56,0)+IF(CI56&lt;CI56,CE56+CF56+CG56-CH56,0))))))</f>
        <v>0</v>
      </c>
      <c r="CK56" s="3">
        <f>IF(Inputs!$B$27&lt;&gt;"Ready","PENDING INPUTS",MIN((CE56+CF56+CG56),IF(D56&gt;C56,IF(D56=0,0,CH56*C56/D56),CH56+CJ56)))</f>
        <v>0</v>
      </c>
      <c r="CL56" s="3">
        <f>IF(Inputs!$B$27&lt;&gt;"Ready","PENDING INPUTS",MAX(0,(CE56+CF56+CG56)-CK56))</f>
        <v>0</v>
      </c>
    </row>
    <row r="57" spans="1:90" ht="27.95" customHeight="1" x14ac:dyDescent="0.25">
      <c r="A57">
        <v>53</v>
      </c>
      <c r="B57" s="13">
        <f>IF(Inputs!$B$27&lt;&gt;"Ready","PENDING INPUTS",EDATE(Inputs!$B$5,A57-1))</f>
        <v>47880</v>
      </c>
      <c r="C57" s="3">
        <f>IF(Inputs!$B$27&lt;&gt;"Ready","PENDING INPUTS",IF(A57&lt;=Inputs!$B$6,MAX(0,Inputs!$B$4+IF(A57=Inputs!$B$7,Inputs!$B$8,0)+IF(A57=Inputs!$B$9,Inputs!$B$10,0)),0))</f>
        <v>0</v>
      </c>
      <c r="D57" s="3">
        <f>IF(Inputs!$B$27&lt;&gt;"Ready","PENDING INPUTS",SUM(N57,V57,AD57,AL57,AT57,BB57,BJ57,BR57,BZ57,CH57))</f>
        <v>0</v>
      </c>
      <c r="E57" s="3">
        <f>IF(Inputs!$B$27&lt;&gt;"Ready","PENDING INPUTS",MAX(0,D57-C57))</f>
        <v>0</v>
      </c>
      <c r="F57" s="3">
        <f>IF(Inputs!$B$27&lt;&gt;"Ready","PENDING INPUTS",SUM(Q57,Y57,AG57,AO57,AW57,BE57,BM57,BU57,CC57,CK57))</f>
        <v>0</v>
      </c>
      <c r="G57" s="3">
        <f>IF(Inputs!$B$27&lt;&gt;"Ready","PENDING INPUTS",SUM(L57,T57,AB57,AJ57,AR57,AZ57,BH57,BP57,BX57,CF57))</f>
        <v>0</v>
      </c>
      <c r="H57" s="3">
        <f>IF(Inputs!$B$27&lt;&gt;"Ready","PENDING INPUTS",SUM(M57,U57,AC57,AK57,AS57,BA57,BI57,BQ57,BY57,CG57))</f>
        <v>0</v>
      </c>
      <c r="I57" s="3">
        <f>IF(Inputs!$B$27&lt;&gt;"Ready","PENDING INPUTS",SUM(R57,Z57,AH57,AP57,AX57,BF57,BN57,BV57,CD57,CL57))</f>
        <v>0</v>
      </c>
      <c r="J57" t="str">
        <f>IF(Inputs!$B$27&lt;&gt;"Ready","PENDING INPUTS",IF(A57&gt;Inputs!$B$6,"Beyond horizon",IF(E57&gt;0.005,"MINIMUM SHORTFALL",IF(I57&lt;0.005,"Paid off","In progress"))))</f>
        <v>Paid off</v>
      </c>
      <c r="K57" s="3">
        <f>IF(Inputs!$B$27&lt;&gt;"Ready","PENDING INPUTS",R56)</f>
        <v>0</v>
      </c>
      <c r="L57" s="3">
        <f>IF(Inputs!$B$27&lt;&gt;"Ready","PENDING INPUTS",IF(A57&lt;=Inputs!$B$6,ROUND(K57*Inputs!C14/12,2),0))</f>
        <v>0</v>
      </c>
      <c r="M57" s="3">
        <f>IF(Inputs!$B$27&lt;&gt;"Ready","PENDING INPUTS",IF(AND(A57&lt;=Inputs!$B$6,K57&gt;0),Inputs!G14,0))</f>
        <v>0</v>
      </c>
      <c r="N57" s="3">
        <f>IF(Inputs!$B$27&lt;&gt;"Ready","PENDING INPUTS",IF(A57&gt;Inputs!$B$6,0,MIN((K57+L57+M57),IF(Inputs!H14=1,Inputs!D14,MAX(Inputs!F14,ROUND(K57*Inputs!E14+L57+M57,2))))))</f>
        <v>0</v>
      </c>
      <c r="O57">
        <f>IF(Inputs!$B$27&lt;&gt;"Ready","PENDING INPUTS",IF(K57&lt;=0,99,1+IF(AND(S57&gt;0,OR(Inputs!C15&gt;Inputs!C14,AND(Inputs!C15=Inputs!C14,1&lt;0))),1,0)+IF(AND(AA57&gt;0,OR(Inputs!C16&gt;Inputs!C14,AND(Inputs!C16=Inputs!C14,2&lt;0))),1,0)+IF(AND(AI57&gt;0,OR(Inputs!C17&gt;Inputs!C14,AND(Inputs!C17=Inputs!C14,3&lt;0))),1,0)+IF(AND(AQ57&gt;0,OR(Inputs!C18&gt;Inputs!C14,AND(Inputs!C18=Inputs!C14,4&lt;0))),1,0)+IF(AND(AY57&gt;0,OR(Inputs!C19&gt;Inputs!C14,AND(Inputs!C19=Inputs!C14,5&lt;0))),1,0)+IF(AND(BG57&gt;0,OR(Inputs!C20&gt;Inputs!C14,AND(Inputs!C20=Inputs!C14,6&lt;0))),1,0)+IF(AND(BO57&gt;0,OR(Inputs!C21&gt;Inputs!C14,AND(Inputs!C21=Inputs!C14,7&lt;0))),1,0)+IF(AND(BW57&gt;0,OR(Inputs!C22&gt;Inputs!C14,AND(Inputs!C22=Inputs!C14,8&lt;0))),1,0)+IF(AND(CE57&gt;0,OR(Inputs!C23&gt;Inputs!C14,AND(Inputs!C23=Inputs!C14,9&lt;0))),1,0)))</f>
        <v>99</v>
      </c>
      <c r="P57" s="3">
        <f>IF(Inputs!$B$27&lt;&gt;"Ready","PENDING INPUTS",IF(A57&gt;Inputs!$B$6,0,MIN(MAX(0,(K57+L57+M57)-N57),MAX(0,C57-D57-(IF(O57&lt;O57,K57+L57+M57-N57,0)+IF(W57&lt;O57,S57+T57+U57-V57,0)+IF(AE57&lt;O57,AA57+AB57+AC57-AD57,0)+IF(AM57&lt;O57,AI57+AJ57+AK57-AL57,0)+IF(AU57&lt;O57,AQ57+AR57+AS57-AT57,0)+IF(BC57&lt;O57,AY57+AZ57+BA57-BB57,0)+IF(BK57&lt;O57,BG57+BH57+BI57-BJ57,0)+IF(BS57&lt;O57,BO57+BP57+BQ57-BR57,0)+IF(CA57&lt;O57,BW57+BX57+BY57-BZ57,0)+IF(CI57&lt;O57,CE57+CF57+CG57-CH57,0))))))</f>
        <v>0</v>
      </c>
      <c r="Q57" s="3">
        <f>IF(Inputs!$B$27&lt;&gt;"Ready","PENDING INPUTS",MIN((K57+L57+M57),IF(D57&gt;C57,IF(D57=0,0,N57*C57/D57),N57+P57)))</f>
        <v>0</v>
      </c>
      <c r="R57" s="3">
        <f>IF(Inputs!$B$27&lt;&gt;"Ready","PENDING INPUTS",MAX(0,(K57+L57+M57)-Q57))</f>
        <v>0</v>
      </c>
      <c r="S57" s="3">
        <f>IF(Inputs!$B$27&lt;&gt;"Ready","PENDING INPUTS",Z56)</f>
        <v>0</v>
      </c>
      <c r="T57" s="3">
        <f>IF(Inputs!$B$27&lt;&gt;"Ready","PENDING INPUTS",IF(A57&lt;=Inputs!$B$6,ROUND(S57*Inputs!C15/12,2),0))</f>
        <v>0</v>
      </c>
      <c r="U57" s="3">
        <f>IF(Inputs!$B$27&lt;&gt;"Ready","PENDING INPUTS",IF(AND(A57&lt;=Inputs!$B$6,S57&gt;0),Inputs!G15,0))</f>
        <v>0</v>
      </c>
      <c r="V57" s="3">
        <f>IF(Inputs!$B$27&lt;&gt;"Ready","PENDING INPUTS",IF(A57&gt;Inputs!$B$6,0,MIN((S57+T57+U57),IF(Inputs!H15=1,Inputs!D15,MAX(Inputs!F15,ROUND(S57*Inputs!E15+T57+U57,2))))))</f>
        <v>0</v>
      </c>
      <c r="W57">
        <f>IF(Inputs!$B$27&lt;&gt;"Ready","PENDING INPUTS",IF(S57&lt;=0,99,1+IF(AND(K57&gt;0,OR(Inputs!C14&gt;Inputs!C15,AND(Inputs!C14=Inputs!C15,0&lt;1))),1,0)+IF(AND(AA57&gt;0,OR(Inputs!C16&gt;Inputs!C15,AND(Inputs!C16=Inputs!C15,2&lt;1))),1,0)+IF(AND(AI57&gt;0,OR(Inputs!C17&gt;Inputs!C15,AND(Inputs!C17=Inputs!C15,3&lt;1))),1,0)+IF(AND(AQ57&gt;0,OR(Inputs!C18&gt;Inputs!C15,AND(Inputs!C18=Inputs!C15,4&lt;1))),1,0)+IF(AND(AY57&gt;0,OR(Inputs!C19&gt;Inputs!C15,AND(Inputs!C19=Inputs!C15,5&lt;1))),1,0)+IF(AND(BG57&gt;0,OR(Inputs!C20&gt;Inputs!C15,AND(Inputs!C20=Inputs!C15,6&lt;1))),1,0)+IF(AND(BO57&gt;0,OR(Inputs!C21&gt;Inputs!C15,AND(Inputs!C21=Inputs!C15,7&lt;1))),1,0)+IF(AND(BW57&gt;0,OR(Inputs!C22&gt;Inputs!C15,AND(Inputs!C22=Inputs!C15,8&lt;1))),1,0)+IF(AND(CE57&gt;0,OR(Inputs!C23&gt;Inputs!C15,AND(Inputs!C23=Inputs!C15,9&lt;1))),1,0)))</f>
        <v>99</v>
      </c>
      <c r="X57" s="3">
        <f>IF(Inputs!$B$27&lt;&gt;"Ready","PENDING INPUTS",IF(A57&gt;Inputs!$B$6,0,MIN(MAX(0,(S57+T57+U57)-V57),MAX(0,C57-D57-(IF(O57&lt;W57,K57+L57+M57-N57,0)+IF(W57&lt;W57,S57+T57+U57-V57,0)+IF(AE57&lt;W57,AA57+AB57+AC57-AD57,0)+IF(AM57&lt;W57,AI57+AJ57+AK57-AL57,0)+IF(AU57&lt;W57,AQ57+AR57+AS57-AT57,0)+IF(BC57&lt;W57,AY57+AZ57+BA57-BB57,0)+IF(BK57&lt;W57,BG57+BH57+BI57-BJ57,0)+IF(BS57&lt;W57,BO57+BP57+BQ57-BR57,0)+IF(CA57&lt;W57,BW57+BX57+BY57-BZ57,0)+IF(CI57&lt;W57,CE57+CF57+CG57-CH57,0))))))</f>
        <v>0</v>
      </c>
      <c r="Y57" s="3">
        <f>IF(Inputs!$B$27&lt;&gt;"Ready","PENDING INPUTS",MIN((S57+T57+U57),IF(D57&gt;C57,IF(D57=0,0,V57*C57/D57),V57+X57)))</f>
        <v>0</v>
      </c>
      <c r="Z57" s="3">
        <f>IF(Inputs!$B$27&lt;&gt;"Ready","PENDING INPUTS",MAX(0,(S57+T57+U57)-Y57))</f>
        <v>0</v>
      </c>
      <c r="AA57" s="3">
        <f>IF(Inputs!$B$27&lt;&gt;"Ready","PENDING INPUTS",AH56)</f>
        <v>0</v>
      </c>
      <c r="AB57" s="3">
        <f>IF(Inputs!$B$27&lt;&gt;"Ready","PENDING INPUTS",IF(A57&lt;=Inputs!$B$6,ROUND(AA57*Inputs!C16/12,2),0))</f>
        <v>0</v>
      </c>
      <c r="AC57" s="3">
        <f>IF(Inputs!$B$27&lt;&gt;"Ready","PENDING INPUTS",IF(AND(A57&lt;=Inputs!$B$6,AA57&gt;0),Inputs!G16,0))</f>
        <v>0</v>
      </c>
      <c r="AD57" s="3">
        <f>IF(Inputs!$B$27&lt;&gt;"Ready","PENDING INPUTS",IF(A57&gt;Inputs!$B$6,0,MIN((AA57+AB57+AC57),IF(Inputs!H16=1,Inputs!D16,MAX(Inputs!F16,ROUND(AA57*Inputs!E16+AB57+AC57,2))))))</f>
        <v>0</v>
      </c>
      <c r="AE57">
        <f>IF(Inputs!$B$27&lt;&gt;"Ready","PENDING INPUTS",IF(AA57&lt;=0,99,1+IF(AND(K57&gt;0,OR(Inputs!C14&gt;Inputs!C16,AND(Inputs!C14=Inputs!C16,0&lt;2))),1,0)+IF(AND(S57&gt;0,OR(Inputs!C15&gt;Inputs!C16,AND(Inputs!C15=Inputs!C16,1&lt;2))),1,0)+IF(AND(AI57&gt;0,OR(Inputs!C17&gt;Inputs!C16,AND(Inputs!C17=Inputs!C16,3&lt;2))),1,0)+IF(AND(AQ57&gt;0,OR(Inputs!C18&gt;Inputs!C16,AND(Inputs!C18=Inputs!C16,4&lt;2))),1,0)+IF(AND(AY57&gt;0,OR(Inputs!C19&gt;Inputs!C16,AND(Inputs!C19=Inputs!C16,5&lt;2))),1,0)+IF(AND(BG57&gt;0,OR(Inputs!C20&gt;Inputs!C16,AND(Inputs!C20=Inputs!C16,6&lt;2))),1,0)+IF(AND(BO57&gt;0,OR(Inputs!C21&gt;Inputs!C16,AND(Inputs!C21=Inputs!C16,7&lt;2))),1,0)+IF(AND(BW57&gt;0,OR(Inputs!C22&gt;Inputs!C16,AND(Inputs!C22=Inputs!C16,8&lt;2))),1,0)+IF(AND(CE57&gt;0,OR(Inputs!C23&gt;Inputs!C16,AND(Inputs!C23=Inputs!C16,9&lt;2))),1,0)))</f>
        <v>99</v>
      </c>
      <c r="AF57" s="3">
        <f>IF(Inputs!$B$27&lt;&gt;"Ready","PENDING INPUTS",IF(A57&gt;Inputs!$B$6,0,MIN(MAX(0,(AA57+AB57+AC57)-AD57),MAX(0,C57-D57-(IF(O57&lt;AE57,K57+L57+M57-N57,0)+IF(W57&lt;AE57,S57+T57+U57-V57,0)+IF(AE57&lt;AE57,AA57+AB57+AC57-AD57,0)+IF(AM57&lt;AE57,AI57+AJ57+AK57-AL57,0)+IF(AU57&lt;AE57,AQ57+AR57+AS57-AT57,0)+IF(BC57&lt;AE57,AY57+AZ57+BA57-BB57,0)+IF(BK57&lt;AE57,BG57+BH57+BI57-BJ57,0)+IF(BS57&lt;AE57,BO57+BP57+BQ57-BR57,0)+IF(CA57&lt;AE57,BW57+BX57+BY57-BZ57,0)+IF(CI57&lt;AE57,CE57+CF57+CG57-CH57,0))))))</f>
        <v>0</v>
      </c>
      <c r="AG57" s="3">
        <f>IF(Inputs!$B$27&lt;&gt;"Ready","PENDING INPUTS",MIN((AA57+AB57+AC57),IF(D57&gt;C57,IF(D57=0,0,AD57*C57/D57),AD57+AF57)))</f>
        <v>0</v>
      </c>
      <c r="AH57" s="3">
        <f>IF(Inputs!$B$27&lt;&gt;"Ready","PENDING INPUTS",MAX(0,(AA57+AB57+AC57)-AG57))</f>
        <v>0</v>
      </c>
      <c r="AI57" s="3">
        <f>IF(Inputs!$B$27&lt;&gt;"Ready","PENDING INPUTS",AP56)</f>
        <v>0</v>
      </c>
      <c r="AJ57" s="3">
        <f>IF(Inputs!$B$27&lt;&gt;"Ready","PENDING INPUTS",IF(A57&lt;=Inputs!$B$6,ROUND(AI57*Inputs!C17/12,2),0))</f>
        <v>0</v>
      </c>
      <c r="AK57" s="3">
        <f>IF(Inputs!$B$27&lt;&gt;"Ready","PENDING INPUTS",IF(AND(A57&lt;=Inputs!$B$6,AI57&gt;0),Inputs!G17,0))</f>
        <v>0</v>
      </c>
      <c r="AL57" s="3">
        <f>IF(Inputs!$B$27&lt;&gt;"Ready","PENDING INPUTS",IF(A57&gt;Inputs!$B$6,0,MIN((AI57+AJ57+AK57),IF(Inputs!H17=1,Inputs!D17,MAX(Inputs!F17,ROUND(AI57*Inputs!E17+AJ57+AK57,2))))))</f>
        <v>0</v>
      </c>
      <c r="AM57">
        <f>IF(Inputs!$B$27&lt;&gt;"Ready","PENDING INPUTS",IF(AI57&lt;=0,99,1+IF(AND(K57&gt;0,OR(Inputs!C14&gt;Inputs!C17,AND(Inputs!C14=Inputs!C17,0&lt;3))),1,0)+IF(AND(S57&gt;0,OR(Inputs!C15&gt;Inputs!C17,AND(Inputs!C15=Inputs!C17,1&lt;3))),1,0)+IF(AND(AA57&gt;0,OR(Inputs!C16&gt;Inputs!C17,AND(Inputs!C16=Inputs!C17,2&lt;3))),1,0)+IF(AND(AQ57&gt;0,OR(Inputs!C18&gt;Inputs!C17,AND(Inputs!C18=Inputs!C17,4&lt;3))),1,0)+IF(AND(AY57&gt;0,OR(Inputs!C19&gt;Inputs!C17,AND(Inputs!C19=Inputs!C17,5&lt;3))),1,0)+IF(AND(BG57&gt;0,OR(Inputs!C20&gt;Inputs!C17,AND(Inputs!C20=Inputs!C17,6&lt;3))),1,0)+IF(AND(BO57&gt;0,OR(Inputs!C21&gt;Inputs!C17,AND(Inputs!C21=Inputs!C17,7&lt;3))),1,0)+IF(AND(BW57&gt;0,OR(Inputs!C22&gt;Inputs!C17,AND(Inputs!C22=Inputs!C17,8&lt;3))),1,0)+IF(AND(CE57&gt;0,OR(Inputs!C23&gt;Inputs!C17,AND(Inputs!C23=Inputs!C17,9&lt;3))),1,0)))</f>
        <v>99</v>
      </c>
      <c r="AN57" s="3">
        <f>IF(Inputs!$B$27&lt;&gt;"Ready","PENDING INPUTS",IF(A57&gt;Inputs!$B$6,0,MIN(MAX(0,(AI57+AJ57+AK57)-AL57),MAX(0,C57-D57-(IF(O57&lt;AM57,K57+L57+M57-N57,0)+IF(W57&lt;AM57,S57+T57+U57-V57,0)+IF(AE57&lt;AM57,AA57+AB57+AC57-AD57,0)+IF(AM57&lt;AM57,AI57+AJ57+AK57-AL57,0)+IF(AU57&lt;AM57,AQ57+AR57+AS57-AT57,0)+IF(BC57&lt;AM57,AY57+AZ57+BA57-BB57,0)+IF(BK57&lt;AM57,BG57+BH57+BI57-BJ57,0)+IF(BS57&lt;AM57,BO57+BP57+BQ57-BR57,0)+IF(CA57&lt;AM57,BW57+BX57+BY57-BZ57,0)+IF(CI57&lt;AM57,CE57+CF57+CG57-CH57,0))))))</f>
        <v>0</v>
      </c>
      <c r="AO57" s="3">
        <f>IF(Inputs!$B$27&lt;&gt;"Ready","PENDING INPUTS",MIN((AI57+AJ57+AK57),IF(D57&gt;C57,IF(D57=0,0,AL57*C57/D57),AL57+AN57)))</f>
        <v>0</v>
      </c>
      <c r="AP57" s="3">
        <f>IF(Inputs!$B$27&lt;&gt;"Ready","PENDING INPUTS",MAX(0,(AI57+AJ57+AK57)-AO57))</f>
        <v>0</v>
      </c>
      <c r="AQ57" s="3">
        <f>IF(Inputs!$B$27&lt;&gt;"Ready","PENDING INPUTS",AX56)</f>
        <v>0</v>
      </c>
      <c r="AR57" s="3">
        <f>IF(Inputs!$B$27&lt;&gt;"Ready","PENDING INPUTS",IF(A57&lt;=Inputs!$B$6,ROUND(AQ57*Inputs!C18/12,2),0))</f>
        <v>0</v>
      </c>
      <c r="AS57" s="3">
        <f>IF(Inputs!$B$27&lt;&gt;"Ready","PENDING INPUTS",IF(AND(A57&lt;=Inputs!$B$6,AQ57&gt;0),Inputs!G18,0))</f>
        <v>0</v>
      </c>
      <c r="AT57" s="3">
        <f>IF(Inputs!$B$27&lt;&gt;"Ready","PENDING INPUTS",IF(A57&gt;Inputs!$B$6,0,MIN((AQ57+AR57+AS57),IF(Inputs!H18=1,Inputs!D18,MAX(Inputs!F18,ROUND(AQ57*Inputs!E18+AR57+AS57,2))))))</f>
        <v>0</v>
      </c>
      <c r="AU57">
        <f>IF(Inputs!$B$27&lt;&gt;"Ready","PENDING INPUTS",IF(AQ57&lt;=0,99,1+IF(AND(K57&gt;0,OR(Inputs!C14&gt;Inputs!C18,AND(Inputs!C14=Inputs!C18,0&lt;4))),1,0)+IF(AND(S57&gt;0,OR(Inputs!C15&gt;Inputs!C18,AND(Inputs!C15=Inputs!C18,1&lt;4))),1,0)+IF(AND(AA57&gt;0,OR(Inputs!C16&gt;Inputs!C18,AND(Inputs!C16=Inputs!C18,2&lt;4))),1,0)+IF(AND(AI57&gt;0,OR(Inputs!C17&gt;Inputs!C18,AND(Inputs!C17=Inputs!C18,3&lt;4))),1,0)+IF(AND(AY57&gt;0,OR(Inputs!C19&gt;Inputs!C18,AND(Inputs!C19=Inputs!C18,5&lt;4))),1,0)+IF(AND(BG57&gt;0,OR(Inputs!C20&gt;Inputs!C18,AND(Inputs!C20=Inputs!C18,6&lt;4))),1,0)+IF(AND(BO57&gt;0,OR(Inputs!C21&gt;Inputs!C18,AND(Inputs!C21=Inputs!C18,7&lt;4))),1,0)+IF(AND(BW57&gt;0,OR(Inputs!C22&gt;Inputs!C18,AND(Inputs!C22=Inputs!C18,8&lt;4))),1,0)+IF(AND(CE57&gt;0,OR(Inputs!C23&gt;Inputs!C18,AND(Inputs!C23=Inputs!C18,9&lt;4))),1,0)))</f>
        <v>99</v>
      </c>
      <c r="AV57" s="3">
        <f>IF(Inputs!$B$27&lt;&gt;"Ready","PENDING INPUTS",IF(A57&gt;Inputs!$B$6,0,MIN(MAX(0,(AQ57+AR57+AS57)-AT57),MAX(0,C57-D57-(IF(O57&lt;AU57,K57+L57+M57-N57,0)+IF(W57&lt;AU57,S57+T57+U57-V57,0)+IF(AE57&lt;AU57,AA57+AB57+AC57-AD57,0)+IF(AM57&lt;AU57,AI57+AJ57+AK57-AL57,0)+IF(AU57&lt;AU57,AQ57+AR57+AS57-AT57,0)+IF(BC57&lt;AU57,AY57+AZ57+BA57-BB57,0)+IF(BK57&lt;AU57,BG57+BH57+BI57-BJ57,0)+IF(BS57&lt;AU57,BO57+BP57+BQ57-BR57,0)+IF(CA57&lt;AU57,BW57+BX57+BY57-BZ57,0)+IF(CI57&lt;AU57,CE57+CF57+CG57-CH57,0))))))</f>
        <v>0</v>
      </c>
      <c r="AW57" s="3">
        <f>IF(Inputs!$B$27&lt;&gt;"Ready","PENDING INPUTS",MIN((AQ57+AR57+AS57),IF(D57&gt;C57,IF(D57=0,0,AT57*C57/D57),AT57+AV57)))</f>
        <v>0</v>
      </c>
      <c r="AX57" s="3">
        <f>IF(Inputs!$B$27&lt;&gt;"Ready","PENDING INPUTS",MAX(0,(AQ57+AR57+AS57)-AW57))</f>
        <v>0</v>
      </c>
      <c r="AY57" s="3">
        <f>IF(Inputs!$B$27&lt;&gt;"Ready","PENDING INPUTS",BF56)</f>
        <v>0</v>
      </c>
      <c r="AZ57" s="3">
        <f>IF(Inputs!$B$27&lt;&gt;"Ready","PENDING INPUTS",IF(A57&lt;=Inputs!$B$6,ROUND(AY57*Inputs!C19/12,2),0))</f>
        <v>0</v>
      </c>
      <c r="BA57" s="3">
        <f>IF(Inputs!$B$27&lt;&gt;"Ready","PENDING INPUTS",IF(AND(A57&lt;=Inputs!$B$6,AY57&gt;0),Inputs!G19,0))</f>
        <v>0</v>
      </c>
      <c r="BB57" s="3">
        <f>IF(Inputs!$B$27&lt;&gt;"Ready","PENDING INPUTS",IF(A57&gt;Inputs!$B$6,0,MIN((AY57+AZ57+BA57),IF(Inputs!H19=1,Inputs!D19,MAX(Inputs!F19,ROUND(AY57*Inputs!E19+AZ57+BA57,2))))))</f>
        <v>0</v>
      </c>
      <c r="BC57">
        <f>IF(Inputs!$B$27&lt;&gt;"Ready","PENDING INPUTS",IF(AY57&lt;=0,99,1+IF(AND(K57&gt;0,OR(Inputs!C14&gt;Inputs!C19,AND(Inputs!C14=Inputs!C19,0&lt;5))),1,0)+IF(AND(S57&gt;0,OR(Inputs!C15&gt;Inputs!C19,AND(Inputs!C15=Inputs!C19,1&lt;5))),1,0)+IF(AND(AA57&gt;0,OR(Inputs!C16&gt;Inputs!C19,AND(Inputs!C16=Inputs!C19,2&lt;5))),1,0)+IF(AND(AI57&gt;0,OR(Inputs!C17&gt;Inputs!C19,AND(Inputs!C17=Inputs!C19,3&lt;5))),1,0)+IF(AND(AQ57&gt;0,OR(Inputs!C18&gt;Inputs!C19,AND(Inputs!C18=Inputs!C19,4&lt;5))),1,0)+IF(AND(BG57&gt;0,OR(Inputs!C20&gt;Inputs!C19,AND(Inputs!C20=Inputs!C19,6&lt;5))),1,0)+IF(AND(BO57&gt;0,OR(Inputs!C21&gt;Inputs!C19,AND(Inputs!C21=Inputs!C19,7&lt;5))),1,0)+IF(AND(BW57&gt;0,OR(Inputs!C22&gt;Inputs!C19,AND(Inputs!C22=Inputs!C19,8&lt;5))),1,0)+IF(AND(CE57&gt;0,OR(Inputs!C23&gt;Inputs!C19,AND(Inputs!C23=Inputs!C19,9&lt;5))),1,0)))</f>
        <v>99</v>
      </c>
      <c r="BD57" s="3">
        <f>IF(Inputs!$B$27&lt;&gt;"Ready","PENDING INPUTS",IF(A57&gt;Inputs!$B$6,0,MIN(MAX(0,(AY57+AZ57+BA57)-BB57),MAX(0,C57-D57-(IF(O57&lt;BC57,K57+L57+M57-N57,0)+IF(W57&lt;BC57,S57+T57+U57-V57,0)+IF(AE57&lt;BC57,AA57+AB57+AC57-AD57,0)+IF(AM57&lt;BC57,AI57+AJ57+AK57-AL57,0)+IF(AU57&lt;BC57,AQ57+AR57+AS57-AT57,0)+IF(BC57&lt;BC57,AY57+AZ57+BA57-BB57,0)+IF(BK57&lt;BC57,BG57+BH57+BI57-BJ57,0)+IF(BS57&lt;BC57,BO57+BP57+BQ57-BR57,0)+IF(CA57&lt;BC57,BW57+BX57+BY57-BZ57,0)+IF(CI57&lt;BC57,CE57+CF57+CG57-CH57,0))))))</f>
        <v>0</v>
      </c>
      <c r="BE57" s="3">
        <f>IF(Inputs!$B$27&lt;&gt;"Ready","PENDING INPUTS",MIN((AY57+AZ57+BA57),IF(D57&gt;C57,IF(D57=0,0,BB57*C57/D57),BB57+BD57)))</f>
        <v>0</v>
      </c>
      <c r="BF57" s="3">
        <f>IF(Inputs!$B$27&lt;&gt;"Ready","PENDING INPUTS",MAX(0,(AY57+AZ57+BA57)-BE57))</f>
        <v>0</v>
      </c>
      <c r="BG57" s="3">
        <f>IF(Inputs!$B$27&lt;&gt;"Ready","PENDING INPUTS",BN56)</f>
        <v>0</v>
      </c>
      <c r="BH57" s="3">
        <f>IF(Inputs!$B$27&lt;&gt;"Ready","PENDING INPUTS",IF(A57&lt;=Inputs!$B$6,ROUND(BG57*Inputs!C20/12,2),0))</f>
        <v>0</v>
      </c>
      <c r="BI57" s="3">
        <f>IF(Inputs!$B$27&lt;&gt;"Ready","PENDING INPUTS",IF(AND(A57&lt;=Inputs!$B$6,BG57&gt;0),Inputs!G20,0))</f>
        <v>0</v>
      </c>
      <c r="BJ57" s="3">
        <f>IF(Inputs!$B$27&lt;&gt;"Ready","PENDING INPUTS",IF(A57&gt;Inputs!$B$6,0,MIN((BG57+BH57+BI57),IF(Inputs!H20=1,Inputs!D20,MAX(Inputs!F20,ROUND(BG57*Inputs!E20+BH57+BI57,2))))))</f>
        <v>0</v>
      </c>
      <c r="BK57">
        <f>IF(Inputs!$B$27&lt;&gt;"Ready","PENDING INPUTS",IF(BG57&lt;=0,99,1+IF(AND(K57&gt;0,OR(Inputs!C14&gt;Inputs!C20,AND(Inputs!C14=Inputs!C20,0&lt;6))),1,0)+IF(AND(S57&gt;0,OR(Inputs!C15&gt;Inputs!C20,AND(Inputs!C15=Inputs!C20,1&lt;6))),1,0)+IF(AND(AA57&gt;0,OR(Inputs!C16&gt;Inputs!C20,AND(Inputs!C16=Inputs!C20,2&lt;6))),1,0)+IF(AND(AI57&gt;0,OR(Inputs!C17&gt;Inputs!C20,AND(Inputs!C17=Inputs!C20,3&lt;6))),1,0)+IF(AND(AQ57&gt;0,OR(Inputs!C18&gt;Inputs!C20,AND(Inputs!C18=Inputs!C20,4&lt;6))),1,0)+IF(AND(AY57&gt;0,OR(Inputs!C19&gt;Inputs!C20,AND(Inputs!C19=Inputs!C20,5&lt;6))),1,0)+IF(AND(BO57&gt;0,OR(Inputs!C21&gt;Inputs!C20,AND(Inputs!C21=Inputs!C20,7&lt;6))),1,0)+IF(AND(BW57&gt;0,OR(Inputs!C22&gt;Inputs!C20,AND(Inputs!C22=Inputs!C20,8&lt;6))),1,0)+IF(AND(CE57&gt;0,OR(Inputs!C23&gt;Inputs!C20,AND(Inputs!C23=Inputs!C20,9&lt;6))),1,0)))</f>
        <v>99</v>
      </c>
      <c r="BL57" s="3">
        <f>IF(Inputs!$B$27&lt;&gt;"Ready","PENDING INPUTS",IF(A57&gt;Inputs!$B$6,0,MIN(MAX(0,(BG57+BH57+BI57)-BJ57),MAX(0,C57-D57-(IF(O57&lt;BK57,K57+L57+M57-N57,0)+IF(W57&lt;BK57,S57+T57+U57-V57,0)+IF(AE57&lt;BK57,AA57+AB57+AC57-AD57,0)+IF(AM57&lt;BK57,AI57+AJ57+AK57-AL57,0)+IF(AU57&lt;BK57,AQ57+AR57+AS57-AT57,0)+IF(BC57&lt;BK57,AY57+AZ57+BA57-BB57,0)+IF(BK57&lt;BK57,BG57+BH57+BI57-BJ57,0)+IF(BS57&lt;BK57,BO57+BP57+BQ57-BR57,0)+IF(CA57&lt;BK57,BW57+BX57+BY57-BZ57,0)+IF(CI57&lt;BK57,CE57+CF57+CG57-CH57,0))))))</f>
        <v>0</v>
      </c>
      <c r="BM57" s="3">
        <f>IF(Inputs!$B$27&lt;&gt;"Ready","PENDING INPUTS",MIN((BG57+BH57+BI57),IF(D57&gt;C57,IF(D57=0,0,BJ57*C57/D57),BJ57+BL57)))</f>
        <v>0</v>
      </c>
      <c r="BN57" s="3">
        <f>IF(Inputs!$B$27&lt;&gt;"Ready","PENDING INPUTS",MAX(0,(BG57+BH57+BI57)-BM57))</f>
        <v>0</v>
      </c>
      <c r="BO57" s="3">
        <f>IF(Inputs!$B$27&lt;&gt;"Ready","PENDING INPUTS",BV56)</f>
        <v>0</v>
      </c>
      <c r="BP57" s="3">
        <f>IF(Inputs!$B$27&lt;&gt;"Ready","PENDING INPUTS",IF(A57&lt;=Inputs!$B$6,ROUND(BO57*Inputs!C21/12,2),0))</f>
        <v>0</v>
      </c>
      <c r="BQ57" s="3">
        <f>IF(Inputs!$B$27&lt;&gt;"Ready","PENDING INPUTS",IF(AND(A57&lt;=Inputs!$B$6,BO57&gt;0),Inputs!G21,0))</f>
        <v>0</v>
      </c>
      <c r="BR57" s="3">
        <f>IF(Inputs!$B$27&lt;&gt;"Ready","PENDING INPUTS",IF(A57&gt;Inputs!$B$6,0,MIN((BO57+BP57+BQ57),IF(Inputs!H21=1,Inputs!D21,MAX(Inputs!F21,ROUND(BO57*Inputs!E21+BP57+BQ57,2))))))</f>
        <v>0</v>
      </c>
      <c r="BS57">
        <f>IF(Inputs!$B$27&lt;&gt;"Ready","PENDING INPUTS",IF(BO57&lt;=0,99,1+IF(AND(K57&gt;0,OR(Inputs!C14&gt;Inputs!C21,AND(Inputs!C14=Inputs!C21,0&lt;7))),1,0)+IF(AND(S57&gt;0,OR(Inputs!C15&gt;Inputs!C21,AND(Inputs!C15=Inputs!C21,1&lt;7))),1,0)+IF(AND(AA57&gt;0,OR(Inputs!C16&gt;Inputs!C21,AND(Inputs!C16=Inputs!C21,2&lt;7))),1,0)+IF(AND(AI57&gt;0,OR(Inputs!C17&gt;Inputs!C21,AND(Inputs!C17=Inputs!C21,3&lt;7))),1,0)+IF(AND(AQ57&gt;0,OR(Inputs!C18&gt;Inputs!C21,AND(Inputs!C18=Inputs!C21,4&lt;7))),1,0)+IF(AND(AY57&gt;0,OR(Inputs!C19&gt;Inputs!C21,AND(Inputs!C19=Inputs!C21,5&lt;7))),1,0)+IF(AND(BG57&gt;0,OR(Inputs!C20&gt;Inputs!C21,AND(Inputs!C20=Inputs!C21,6&lt;7))),1,0)+IF(AND(BW57&gt;0,OR(Inputs!C22&gt;Inputs!C21,AND(Inputs!C22=Inputs!C21,8&lt;7))),1,0)+IF(AND(CE57&gt;0,OR(Inputs!C23&gt;Inputs!C21,AND(Inputs!C23=Inputs!C21,9&lt;7))),1,0)))</f>
        <v>99</v>
      </c>
      <c r="BT57" s="3">
        <f>IF(Inputs!$B$27&lt;&gt;"Ready","PENDING INPUTS",IF(A57&gt;Inputs!$B$6,0,MIN(MAX(0,(BO57+BP57+BQ57)-BR57),MAX(0,C57-D57-(IF(O57&lt;BS57,K57+L57+M57-N57,0)+IF(W57&lt;BS57,S57+T57+U57-V57,0)+IF(AE57&lt;BS57,AA57+AB57+AC57-AD57,0)+IF(AM57&lt;BS57,AI57+AJ57+AK57-AL57,0)+IF(AU57&lt;BS57,AQ57+AR57+AS57-AT57,0)+IF(BC57&lt;BS57,AY57+AZ57+BA57-BB57,0)+IF(BK57&lt;BS57,BG57+BH57+BI57-BJ57,0)+IF(BS57&lt;BS57,BO57+BP57+BQ57-BR57,0)+IF(CA57&lt;BS57,BW57+BX57+BY57-BZ57,0)+IF(CI57&lt;BS57,CE57+CF57+CG57-CH57,0))))))</f>
        <v>0</v>
      </c>
      <c r="BU57" s="3">
        <f>IF(Inputs!$B$27&lt;&gt;"Ready","PENDING INPUTS",MIN((BO57+BP57+BQ57),IF(D57&gt;C57,IF(D57=0,0,BR57*C57/D57),BR57+BT57)))</f>
        <v>0</v>
      </c>
      <c r="BV57" s="3">
        <f>IF(Inputs!$B$27&lt;&gt;"Ready","PENDING INPUTS",MAX(0,(BO57+BP57+BQ57)-BU57))</f>
        <v>0</v>
      </c>
      <c r="BW57" s="3">
        <f>IF(Inputs!$B$27&lt;&gt;"Ready","PENDING INPUTS",CD56)</f>
        <v>0</v>
      </c>
      <c r="BX57" s="3">
        <f>IF(Inputs!$B$27&lt;&gt;"Ready","PENDING INPUTS",IF(A57&lt;=Inputs!$B$6,ROUND(BW57*Inputs!C22/12,2),0))</f>
        <v>0</v>
      </c>
      <c r="BY57" s="3">
        <f>IF(Inputs!$B$27&lt;&gt;"Ready","PENDING INPUTS",IF(AND(A57&lt;=Inputs!$B$6,BW57&gt;0),Inputs!G22,0))</f>
        <v>0</v>
      </c>
      <c r="BZ57" s="3">
        <f>IF(Inputs!$B$27&lt;&gt;"Ready","PENDING INPUTS",IF(A57&gt;Inputs!$B$6,0,MIN((BW57+BX57+BY57),IF(Inputs!H22=1,Inputs!D22,MAX(Inputs!F22,ROUND(BW57*Inputs!E22+BX57+BY57,2))))))</f>
        <v>0</v>
      </c>
      <c r="CA57">
        <f>IF(Inputs!$B$27&lt;&gt;"Ready","PENDING INPUTS",IF(BW57&lt;=0,99,1+IF(AND(K57&gt;0,OR(Inputs!C14&gt;Inputs!C22,AND(Inputs!C14=Inputs!C22,0&lt;8))),1,0)+IF(AND(S57&gt;0,OR(Inputs!C15&gt;Inputs!C22,AND(Inputs!C15=Inputs!C22,1&lt;8))),1,0)+IF(AND(AA57&gt;0,OR(Inputs!C16&gt;Inputs!C22,AND(Inputs!C16=Inputs!C22,2&lt;8))),1,0)+IF(AND(AI57&gt;0,OR(Inputs!C17&gt;Inputs!C22,AND(Inputs!C17=Inputs!C22,3&lt;8))),1,0)+IF(AND(AQ57&gt;0,OR(Inputs!C18&gt;Inputs!C22,AND(Inputs!C18=Inputs!C22,4&lt;8))),1,0)+IF(AND(AY57&gt;0,OR(Inputs!C19&gt;Inputs!C22,AND(Inputs!C19=Inputs!C22,5&lt;8))),1,0)+IF(AND(BG57&gt;0,OR(Inputs!C20&gt;Inputs!C22,AND(Inputs!C20=Inputs!C22,6&lt;8))),1,0)+IF(AND(BO57&gt;0,OR(Inputs!C21&gt;Inputs!C22,AND(Inputs!C21=Inputs!C22,7&lt;8))),1,0)+IF(AND(CE57&gt;0,OR(Inputs!C23&gt;Inputs!C22,AND(Inputs!C23=Inputs!C22,9&lt;8))),1,0)))</f>
        <v>99</v>
      </c>
      <c r="CB57" s="3">
        <f>IF(Inputs!$B$27&lt;&gt;"Ready","PENDING INPUTS",IF(A57&gt;Inputs!$B$6,0,MIN(MAX(0,(BW57+BX57+BY57)-BZ57),MAX(0,C57-D57-(IF(O57&lt;CA57,K57+L57+M57-N57,0)+IF(W57&lt;CA57,S57+T57+U57-V57,0)+IF(AE57&lt;CA57,AA57+AB57+AC57-AD57,0)+IF(AM57&lt;CA57,AI57+AJ57+AK57-AL57,0)+IF(AU57&lt;CA57,AQ57+AR57+AS57-AT57,0)+IF(BC57&lt;CA57,AY57+AZ57+BA57-BB57,0)+IF(BK57&lt;CA57,BG57+BH57+BI57-BJ57,0)+IF(BS57&lt;CA57,BO57+BP57+BQ57-BR57,0)+IF(CA57&lt;CA57,BW57+BX57+BY57-BZ57,0)+IF(CI57&lt;CA57,CE57+CF57+CG57-CH57,0))))))</f>
        <v>0</v>
      </c>
      <c r="CC57" s="3">
        <f>IF(Inputs!$B$27&lt;&gt;"Ready","PENDING INPUTS",MIN((BW57+BX57+BY57),IF(D57&gt;C57,IF(D57=0,0,BZ57*C57/D57),BZ57+CB57)))</f>
        <v>0</v>
      </c>
      <c r="CD57" s="3">
        <f>IF(Inputs!$B$27&lt;&gt;"Ready","PENDING INPUTS",MAX(0,(BW57+BX57+BY57)-CC57))</f>
        <v>0</v>
      </c>
      <c r="CE57" s="3">
        <f>IF(Inputs!$B$27&lt;&gt;"Ready","PENDING INPUTS",CL56)</f>
        <v>0</v>
      </c>
      <c r="CF57" s="3">
        <f>IF(Inputs!$B$27&lt;&gt;"Ready","PENDING INPUTS",IF(A57&lt;=Inputs!$B$6,ROUND(CE57*Inputs!C23/12,2),0))</f>
        <v>0</v>
      </c>
      <c r="CG57" s="3">
        <f>IF(Inputs!$B$27&lt;&gt;"Ready","PENDING INPUTS",IF(AND(A57&lt;=Inputs!$B$6,CE57&gt;0),Inputs!G23,0))</f>
        <v>0</v>
      </c>
      <c r="CH57" s="3">
        <f>IF(Inputs!$B$27&lt;&gt;"Ready","PENDING INPUTS",IF(A57&gt;Inputs!$B$6,0,MIN((CE57+CF57+CG57),IF(Inputs!H23=1,Inputs!D23,MAX(Inputs!F23,ROUND(CE57*Inputs!E23+CF57+CG57,2))))))</f>
        <v>0</v>
      </c>
      <c r="CI57">
        <f>IF(Inputs!$B$27&lt;&gt;"Ready","PENDING INPUTS",IF(CE57&lt;=0,99,1+IF(AND(K57&gt;0,OR(Inputs!C14&gt;Inputs!C23,AND(Inputs!C14=Inputs!C23,0&lt;9))),1,0)+IF(AND(S57&gt;0,OR(Inputs!C15&gt;Inputs!C23,AND(Inputs!C15=Inputs!C23,1&lt;9))),1,0)+IF(AND(AA57&gt;0,OR(Inputs!C16&gt;Inputs!C23,AND(Inputs!C16=Inputs!C23,2&lt;9))),1,0)+IF(AND(AI57&gt;0,OR(Inputs!C17&gt;Inputs!C23,AND(Inputs!C17=Inputs!C23,3&lt;9))),1,0)+IF(AND(AQ57&gt;0,OR(Inputs!C18&gt;Inputs!C23,AND(Inputs!C18=Inputs!C23,4&lt;9))),1,0)+IF(AND(AY57&gt;0,OR(Inputs!C19&gt;Inputs!C23,AND(Inputs!C19=Inputs!C23,5&lt;9))),1,0)+IF(AND(BG57&gt;0,OR(Inputs!C20&gt;Inputs!C23,AND(Inputs!C20=Inputs!C23,6&lt;9))),1,0)+IF(AND(BO57&gt;0,OR(Inputs!C21&gt;Inputs!C23,AND(Inputs!C21=Inputs!C23,7&lt;9))),1,0)+IF(AND(BW57&gt;0,OR(Inputs!C22&gt;Inputs!C23,AND(Inputs!C22=Inputs!C23,8&lt;9))),1,0)))</f>
        <v>99</v>
      </c>
      <c r="CJ57" s="3">
        <f>IF(Inputs!$B$27&lt;&gt;"Ready","PENDING INPUTS",IF(A57&gt;Inputs!$B$6,0,MIN(MAX(0,(CE57+CF57+CG57)-CH57),MAX(0,C57-D57-(IF(O57&lt;CI57,K57+L57+M57-N57,0)+IF(W57&lt;CI57,S57+T57+U57-V57,0)+IF(AE57&lt;CI57,AA57+AB57+AC57-AD57,0)+IF(AM57&lt;CI57,AI57+AJ57+AK57-AL57,0)+IF(AU57&lt;CI57,AQ57+AR57+AS57-AT57,0)+IF(BC57&lt;CI57,AY57+AZ57+BA57-BB57,0)+IF(BK57&lt;CI57,BG57+BH57+BI57-BJ57,0)+IF(BS57&lt;CI57,BO57+BP57+BQ57-BR57,0)+IF(CA57&lt;CI57,BW57+BX57+BY57-BZ57,0)+IF(CI57&lt;CI57,CE57+CF57+CG57-CH57,0))))))</f>
        <v>0</v>
      </c>
      <c r="CK57" s="3">
        <f>IF(Inputs!$B$27&lt;&gt;"Ready","PENDING INPUTS",MIN((CE57+CF57+CG57),IF(D57&gt;C57,IF(D57=0,0,CH57*C57/D57),CH57+CJ57)))</f>
        <v>0</v>
      </c>
      <c r="CL57" s="3">
        <f>IF(Inputs!$B$27&lt;&gt;"Ready","PENDING INPUTS",MAX(0,(CE57+CF57+CG57)-CK57))</f>
        <v>0</v>
      </c>
    </row>
    <row r="58" spans="1:90" ht="27.95" customHeight="1" x14ac:dyDescent="0.25">
      <c r="A58">
        <v>54</v>
      </c>
      <c r="B58" s="13">
        <f>IF(Inputs!$B$27&lt;&gt;"Ready","PENDING INPUTS",EDATE(Inputs!$B$5,A58-1))</f>
        <v>47908</v>
      </c>
      <c r="C58" s="3">
        <f>IF(Inputs!$B$27&lt;&gt;"Ready","PENDING INPUTS",IF(A58&lt;=Inputs!$B$6,MAX(0,Inputs!$B$4+IF(A58=Inputs!$B$7,Inputs!$B$8,0)+IF(A58=Inputs!$B$9,Inputs!$B$10,0)),0))</f>
        <v>0</v>
      </c>
      <c r="D58" s="3">
        <f>IF(Inputs!$B$27&lt;&gt;"Ready","PENDING INPUTS",SUM(N58,V58,AD58,AL58,AT58,BB58,BJ58,BR58,BZ58,CH58))</f>
        <v>0</v>
      </c>
      <c r="E58" s="3">
        <f>IF(Inputs!$B$27&lt;&gt;"Ready","PENDING INPUTS",MAX(0,D58-C58))</f>
        <v>0</v>
      </c>
      <c r="F58" s="3">
        <f>IF(Inputs!$B$27&lt;&gt;"Ready","PENDING INPUTS",SUM(Q58,Y58,AG58,AO58,AW58,BE58,BM58,BU58,CC58,CK58))</f>
        <v>0</v>
      </c>
      <c r="G58" s="3">
        <f>IF(Inputs!$B$27&lt;&gt;"Ready","PENDING INPUTS",SUM(L58,T58,AB58,AJ58,AR58,AZ58,BH58,BP58,BX58,CF58))</f>
        <v>0</v>
      </c>
      <c r="H58" s="3">
        <f>IF(Inputs!$B$27&lt;&gt;"Ready","PENDING INPUTS",SUM(M58,U58,AC58,AK58,AS58,BA58,BI58,BQ58,BY58,CG58))</f>
        <v>0</v>
      </c>
      <c r="I58" s="3">
        <f>IF(Inputs!$B$27&lt;&gt;"Ready","PENDING INPUTS",SUM(R58,Z58,AH58,AP58,AX58,BF58,BN58,BV58,CD58,CL58))</f>
        <v>0</v>
      </c>
      <c r="J58" t="str">
        <f>IF(Inputs!$B$27&lt;&gt;"Ready","PENDING INPUTS",IF(A58&gt;Inputs!$B$6,"Beyond horizon",IF(E58&gt;0.005,"MINIMUM SHORTFALL",IF(I58&lt;0.005,"Paid off","In progress"))))</f>
        <v>Paid off</v>
      </c>
      <c r="K58" s="3">
        <f>IF(Inputs!$B$27&lt;&gt;"Ready","PENDING INPUTS",R57)</f>
        <v>0</v>
      </c>
      <c r="L58" s="3">
        <f>IF(Inputs!$B$27&lt;&gt;"Ready","PENDING INPUTS",IF(A58&lt;=Inputs!$B$6,ROUND(K58*Inputs!C14/12,2),0))</f>
        <v>0</v>
      </c>
      <c r="M58" s="3">
        <f>IF(Inputs!$B$27&lt;&gt;"Ready","PENDING INPUTS",IF(AND(A58&lt;=Inputs!$B$6,K58&gt;0),Inputs!G14,0))</f>
        <v>0</v>
      </c>
      <c r="N58" s="3">
        <f>IF(Inputs!$B$27&lt;&gt;"Ready","PENDING INPUTS",IF(A58&gt;Inputs!$B$6,0,MIN((K58+L58+M58),IF(Inputs!H14=1,Inputs!D14,MAX(Inputs!F14,ROUND(K58*Inputs!E14+L58+M58,2))))))</f>
        <v>0</v>
      </c>
      <c r="O58">
        <f>IF(Inputs!$B$27&lt;&gt;"Ready","PENDING INPUTS",IF(K58&lt;=0,99,1+IF(AND(S58&gt;0,OR(Inputs!C15&gt;Inputs!C14,AND(Inputs!C15=Inputs!C14,1&lt;0))),1,0)+IF(AND(AA58&gt;0,OR(Inputs!C16&gt;Inputs!C14,AND(Inputs!C16=Inputs!C14,2&lt;0))),1,0)+IF(AND(AI58&gt;0,OR(Inputs!C17&gt;Inputs!C14,AND(Inputs!C17=Inputs!C14,3&lt;0))),1,0)+IF(AND(AQ58&gt;0,OR(Inputs!C18&gt;Inputs!C14,AND(Inputs!C18=Inputs!C14,4&lt;0))),1,0)+IF(AND(AY58&gt;0,OR(Inputs!C19&gt;Inputs!C14,AND(Inputs!C19=Inputs!C14,5&lt;0))),1,0)+IF(AND(BG58&gt;0,OR(Inputs!C20&gt;Inputs!C14,AND(Inputs!C20=Inputs!C14,6&lt;0))),1,0)+IF(AND(BO58&gt;0,OR(Inputs!C21&gt;Inputs!C14,AND(Inputs!C21=Inputs!C14,7&lt;0))),1,0)+IF(AND(BW58&gt;0,OR(Inputs!C22&gt;Inputs!C14,AND(Inputs!C22=Inputs!C14,8&lt;0))),1,0)+IF(AND(CE58&gt;0,OR(Inputs!C23&gt;Inputs!C14,AND(Inputs!C23=Inputs!C14,9&lt;0))),1,0)))</f>
        <v>99</v>
      </c>
      <c r="P58" s="3">
        <f>IF(Inputs!$B$27&lt;&gt;"Ready","PENDING INPUTS",IF(A58&gt;Inputs!$B$6,0,MIN(MAX(0,(K58+L58+M58)-N58),MAX(0,C58-D58-(IF(O58&lt;O58,K58+L58+M58-N58,0)+IF(W58&lt;O58,S58+T58+U58-V58,0)+IF(AE58&lt;O58,AA58+AB58+AC58-AD58,0)+IF(AM58&lt;O58,AI58+AJ58+AK58-AL58,0)+IF(AU58&lt;O58,AQ58+AR58+AS58-AT58,0)+IF(BC58&lt;O58,AY58+AZ58+BA58-BB58,0)+IF(BK58&lt;O58,BG58+BH58+BI58-BJ58,0)+IF(BS58&lt;O58,BO58+BP58+BQ58-BR58,0)+IF(CA58&lt;O58,BW58+BX58+BY58-BZ58,0)+IF(CI58&lt;O58,CE58+CF58+CG58-CH58,0))))))</f>
        <v>0</v>
      </c>
      <c r="Q58" s="3">
        <f>IF(Inputs!$B$27&lt;&gt;"Ready","PENDING INPUTS",MIN((K58+L58+M58),IF(D58&gt;C58,IF(D58=0,0,N58*C58/D58),N58+P58)))</f>
        <v>0</v>
      </c>
      <c r="R58" s="3">
        <f>IF(Inputs!$B$27&lt;&gt;"Ready","PENDING INPUTS",MAX(0,(K58+L58+M58)-Q58))</f>
        <v>0</v>
      </c>
      <c r="S58" s="3">
        <f>IF(Inputs!$B$27&lt;&gt;"Ready","PENDING INPUTS",Z57)</f>
        <v>0</v>
      </c>
      <c r="T58" s="3">
        <f>IF(Inputs!$B$27&lt;&gt;"Ready","PENDING INPUTS",IF(A58&lt;=Inputs!$B$6,ROUND(S58*Inputs!C15/12,2),0))</f>
        <v>0</v>
      </c>
      <c r="U58" s="3">
        <f>IF(Inputs!$B$27&lt;&gt;"Ready","PENDING INPUTS",IF(AND(A58&lt;=Inputs!$B$6,S58&gt;0),Inputs!G15,0))</f>
        <v>0</v>
      </c>
      <c r="V58" s="3">
        <f>IF(Inputs!$B$27&lt;&gt;"Ready","PENDING INPUTS",IF(A58&gt;Inputs!$B$6,0,MIN((S58+T58+U58),IF(Inputs!H15=1,Inputs!D15,MAX(Inputs!F15,ROUND(S58*Inputs!E15+T58+U58,2))))))</f>
        <v>0</v>
      </c>
      <c r="W58">
        <f>IF(Inputs!$B$27&lt;&gt;"Ready","PENDING INPUTS",IF(S58&lt;=0,99,1+IF(AND(K58&gt;0,OR(Inputs!C14&gt;Inputs!C15,AND(Inputs!C14=Inputs!C15,0&lt;1))),1,0)+IF(AND(AA58&gt;0,OR(Inputs!C16&gt;Inputs!C15,AND(Inputs!C16=Inputs!C15,2&lt;1))),1,0)+IF(AND(AI58&gt;0,OR(Inputs!C17&gt;Inputs!C15,AND(Inputs!C17=Inputs!C15,3&lt;1))),1,0)+IF(AND(AQ58&gt;0,OR(Inputs!C18&gt;Inputs!C15,AND(Inputs!C18=Inputs!C15,4&lt;1))),1,0)+IF(AND(AY58&gt;0,OR(Inputs!C19&gt;Inputs!C15,AND(Inputs!C19=Inputs!C15,5&lt;1))),1,0)+IF(AND(BG58&gt;0,OR(Inputs!C20&gt;Inputs!C15,AND(Inputs!C20=Inputs!C15,6&lt;1))),1,0)+IF(AND(BO58&gt;0,OR(Inputs!C21&gt;Inputs!C15,AND(Inputs!C21=Inputs!C15,7&lt;1))),1,0)+IF(AND(BW58&gt;0,OR(Inputs!C22&gt;Inputs!C15,AND(Inputs!C22=Inputs!C15,8&lt;1))),1,0)+IF(AND(CE58&gt;0,OR(Inputs!C23&gt;Inputs!C15,AND(Inputs!C23=Inputs!C15,9&lt;1))),1,0)))</f>
        <v>99</v>
      </c>
      <c r="X58" s="3">
        <f>IF(Inputs!$B$27&lt;&gt;"Ready","PENDING INPUTS",IF(A58&gt;Inputs!$B$6,0,MIN(MAX(0,(S58+T58+U58)-V58),MAX(0,C58-D58-(IF(O58&lt;W58,K58+L58+M58-N58,0)+IF(W58&lt;W58,S58+T58+U58-V58,0)+IF(AE58&lt;W58,AA58+AB58+AC58-AD58,0)+IF(AM58&lt;W58,AI58+AJ58+AK58-AL58,0)+IF(AU58&lt;W58,AQ58+AR58+AS58-AT58,0)+IF(BC58&lt;W58,AY58+AZ58+BA58-BB58,0)+IF(BK58&lt;W58,BG58+BH58+BI58-BJ58,0)+IF(BS58&lt;W58,BO58+BP58+BQ58-BR58,0)+IF(CA58&lt;W58,BW58+BX58+BY58-BZ58,0)+IF(CI58&lt;W58,CE58+CF58+CG58-CH58,0))))))</f>
        <v>0</v>
      </c>
      <c r="Y58" s="3">
        <f>IF(Inputs!$B$27&lt;&gt;"Ready","PENDING INPUTS",MIN((S58+T58+U58),IF(D58&gt;C58,IF(D58=0,0,V58*C58/D58),V58+X58)))</f>
        <v>0</v>
      </c>
      <c r="Z58" s="3">
        <f>IF(Inputs!$B$27&lt;&gt;"Ready","PENDING INPUTS",MAX(0,(S58+T58+U58)-Y58))</f>
        <v>0</v>
      </c>
      <c r="AA58" s="3">
        <f>IF(Inputs!$B$27&lt;&gt;"Ready","PENDING INPUTS",AH57)</f>
        <v>0</v>
      </c>
      <c r="AB58" s="3">
        <f>IF(Inputs!$B$27&lt;&gt;"Ready","PENDING INPUTS",IF(A58&lt;=Inputs!$B$6,ROUND(AA58*Inputs!C16/12,2),0))</f>
        <v>0</v>
      </c>
      <c r="AC58" s="3">
        <f>IF(Inputs!$B$27&lt;&gt;"Ready","PENDING INPUTS",IF(AND(A58&lt;=Inputs!$B$6,AA58&gt;0),Inputs!G16,0))</f>
        <v>0</v>
      </c>
      <c r="AD58" s="3">
        <f>IF(Inputs!$B$27&lt;&gt;"Ready","PENDING INPUTS",IF(A58&gt;Inputs!$B$6,0,MIN((AA58+AB58+AC58),IF(Inputs!H16=1,Inputs!D16,MAX(Inputs!F16,ROUND(AA58*Inputs!E16+AB58+AC58,2))))))</f>
        <v>0</v>
      </c>
      <c r="AE58">
        <f>IF(Inputs!$B$27&lt;&gt;"Ready","PENDING INPUTS",IF(AA58&lt;=0,99,1+IF(AND(K58&gt;0,OR(Inputs!C14&gt;Inputs!C16,AND(Inputs!C14=Inputs!C16,0&lt;2))),1,0)+IF(AND(S58&gt;0,OR(Inputs!C15&gt;Inputs!C16,AND(Inputs!C15=Inputs!C16,1&lt;2))),1,0)+IF(AND(AI58&gt;0,OR(Inputs!C17&gt;Inputs!C16,AND(Inputs!C17=Inputs!C16,3&lt;2))),1,0)+IF(AND(AQ58&gt;0,OR(Inputs!C18&gt;Inputs!C16,AND(Inputs!C18=Inputs!C16,4&lt;2))),1,0)+IF(AND(AY58&gt;0,OR(Inputs!C19&gt;Inputs!C16,AND(Inputs!C19=Inputs!C16,5&lt;2))),1,0)+IF(AND(BG58&gt;0,OR(Inputs!C20&gt;Inputs!C16,AND(Inputs!C20=Inputs!C16,6&lt;2))),1,0)+IF(AND(BO58&gt;0,OR(Inputs!C21&gt;Inputs!C16,AND(Inputs!C21=Inputs!C16,7&lt;2))),1,0)+IF(AND(BW58&gt;0,OR(Inputs!C22&gt;Inputs!C16,AND(Inputs!C22=Inputs!C16,8&lt;2))),1,0)+IF(AND(CE58&gt;0,OR(Inputs!C23&gt;Inputs!C16,AND(Inputs!C23=Inputs!C16,9&lt;2))),1,0)))</f>
        <v>99</v>
      </c>
      <c r="AF58" s="3">
        <f>IF(Inputs!$B$27&lt;&gt;"Ready","PENDING INPUTS",IF(A58&gt;Inputs!$B$6,0,MIN(MAX(0,(AA58+AB58+AC58)-AD58),MAX(0,C58-D58-(IF(O58&lt;AE58,K58+L58+M58-N58,0)+IF(W58&lt;AE58,S58+T58+U58-V58,0)+IF(AE58&lt;AE58,AA58+AB58+AC58-AD58,0)+IF(AM58&lt;AE58,AI58+AJ58+AK58-AL58,0)+IF(AU58&lt;AE58,AQ58+AR58+AS58-AT58,0)+IF(BC58&lt;AE58,AY58+AZ58+BA58-BB58,0)+IF(BK58&lt;AE58,BG58+BH58+BI58-BJ58,0)+IF(BS58&lt;AE58,BO58+BP58+BQ58-BR58,0)+IF(CA58&lt;AE58,BW58+BX58+BY58-BZ58,0)+IF(CI58&lt;AE58,CE58+CF58+CG58-CH58,0))))))</f>
        <v>0</v>
      </c>
      <c r="AG58" s="3">
        <f>IF(Inputs!$B$27&lt;&gt;"Ready","PENDING INPUTS",MIN((AA58+AB58+AC58),IF(D58&gt;C58,IF(D58=0,0,AD58*C58/D58),AD58+AF58)))</f>
        <v>0</v>
      </c>
      <c r="AH58" s="3">
        <f>IF(Inputs!$B$27&lt;&gt;"Ready","PENDING INPUTS",MAX(0,(AA58+AB58+AC58)-AG58))</f>
        <v>0</v>
      </c>
      <c r="AI58" s="3">
        <f>IF(Inputs!$B$27&lt;&gt;"Ready","PENDING INPUTS",AP57)</f>
        <v>0</v>
      </c>
      <c r="AJ58" s="3">
        <f>IF(Inputs!$B$27&lt;&gt;"Ready","PENDING INPUTS",IF(A58&lt;=Inputs!$B$6,ROUND(AI58*Inputs!C17/12,2),0))</f>
        <v>0</v>
      </c>
      <c r="AK58" s="3">
        <f>IF(Inputs!$B$27&lt;&gt;"Ready","PENDING INPUTS",IF(AND(A58&lt;=Inputs!$B$6,AI58&gt;0),Inputs!G17,0))</f>
        <v>0</v>
      </c>
      <c r="AL58" s="3">
        <f>IF(Inputs!$B$27&lt;&gt;"Ready","PENDING INPUTS",IF(A58&gt;Inputs!$B$6,0,MIN((AI58+AJ58+AK58),IF(Inputs!H17=1,Inputs!D17,MAX(Inputs!F17,ROUND(AI58*Inputs!E17+AJ58+AK58,2))))))</f>
        <v>0</v>
      </c>
      <c r="AM58">
        <f>IF(Inputs!$B$27&lt;&gt;"Ready","PENDING INPUTS",IF(AI58&lt;=0,99,1+IF(AND(K58&gt;0,OR(Inputs!C14&gt;Inputs!C17,AND(Inputs!C14=Inputs!C17,0&lt;3))),1,0)+IF(AND(S58&gt;0,OR(Inputs!C15&gt;Inputs!C17,AND(Inputs!C15=Inputs!C17,1&lt;3))),1,0)+IF(AND(AA58&gt;0,OR(Inputs!C16&gt;Inputs!C17,AND(Inputs!C16=Inputs!C17,2&lt;3))),1,0)+IF(AND(AQ58&gt;0,OR(Inputs!C18&gt;Inputs!C17,AND(Inputs!C18=Inputs!C17,4&lt;3))),1,0)+IF(AND(AY58&gt;0,OR(Inputs!C19&gt;Inputs!C17,AND(Inputs!C19=Inputs!C17,5&lt;3))),1,0)+IF(AND(BG58&gt;0,OR(Inputs!C20&gt;Inputs!C17,AND(Inputs!C20=Inputs!C17,6&lt;3))),1,0)+IF(AND(BO58&gt;0,OR(Inputs!C21&gt;Inputs!C17,AND(Inputs!C21=Inputs!C17,7&lt;3))),1,0)+IF(AND(BW58&gt;0,OR(Inputs!C22&gt;Inputs!C17,AND(Inputs!C22=Inputs!C17,8&lt;3))),1,0)+IF(AND(CE58&gt;0,OR(Inputs!C23&gt;Inputs!C17,AND(Inputs!C23=Inputs!C17,9&lt;3))),1,0)))</f>
        <v>99</v>
      </c>
      <c r="AN58" s="3">
        <f>IF(Inputs!$B$27&lt;&gt;"Ready","PENDING INPUTS",IF(A58&gt;Inputs!$B$6,0,MIN(MAX(0,(AI58+AJ58+AK58)-AL58),MAX(0,C58-D58-(IF(O58&lt;AM58,K58+L58+M58-N58,0)+IF(W58&lt;AM58,S58+T58+U58-V58,0)+IF(AE58&lt;AM58,AA58+AB58+AC58-AD58,0)+IF(AM58&lt;AM58,AI58+AJ58+AK58-AL58,0)+IF(AU58&lt;AM58,AQ58+AR58+AS58-AT58,0)+IF(BC58&lt;AM58,AY58+AZ58+BA58-BB58,0)+IF(BK58&lt;AM58,BG58+BH58+BI58-BJ58,0)+IF(BS58&lt;AM58,BO58+BP58+BQ58-BR58,0)+IF(CA58&lt;AM58,BW58+BX58+BY58-BZ58,0)+IF(CI58&lt;AM58,CE58+CF58+CG58-CH58,0))))))</f>
        <v>0</v>
      </c>
      <c r="AO58" s="3">
        <f>IF(Inputs!$B$27&lt;&gt;"Ready","PENDING INPUTS",MIN((AI58+AJ58+AK58),IF(D58&gt;C58,IF(D58=0,0,AL58*C58/D58),AL58+AN58)))</f>
        <v>0</v>
      </c>
      <c r="AP58" s="3">
        <f>IF(Inputs!$B$27&lt;&gt;"Ready","PENDING INPUTS",MAX(0,(AI58+AJ58+AK58)-AO58))</f>
        <v>0</v>
      </c>
      <c r="AQ58" s="3">
        <f>IF(Inputs!$B$27&lt;&gt;"Ready","PENDING INPUTS",AX57)</f>
        <v>0</v>
      </c>
      <c r="AR58" s="3">
        <f>IF(Inputs!$B$27&lt;&gt;"Ready","PENDING INPUTS",IF(A58&lt;=Inputs!$B$6,ROUND(AQ58*Inputs!C18/12,2),0))</f>
        <v>0</v>
      </c>
      <c r="AS58" s="3">
        <f>IF(Inputs!$B$27&lt;&gt;"Ready","PENDING INPUTS",IF(AND(A58&lt;=Inputs!$B$6,AQ58&gt;0),Inputs!G18,0))</f>
        <v>0</v>
      </c>
      <c r="AT58" s="3">
        <f>IF(Inputs!$B$27&lt;&gt;"Ready","PENDING INPUTS",IF(A58&gt;Inputs!$B$6,0,MIN((AQ58+AR58+AS58),IF(Inputs!H18=1,Inputs!D18,MAX(Inputs!F18,ROUND(AQ58*Inputs!E18+AR58+AS58,2))))))</f>
        <v>0</v>
      </c>
      <c r="AU58">
        <f>IF(Inputs!$B$27&lt;&gt;"Ready","PENDING INPUTS",IF(AQ58&lt;=0,99,1+IF(AND(K58&gt;0,OR(Inputs!C14&gt;Inputs!C18,AND(Inputs!C14=Inputs!C18,0&lt;4))),1,0)+IF(AND(S58&gt;0,OR(Inputs!C15&gt;Inputs!C18,AND(Inputs!C15=Inputs!C18,1&lt;4))),1,0)+IF(AND(AA58&gt;0,OR(Inputs!C16&gt;Inputs!C18,AND(Inputs!C16=Inputs!C18,2&lt;4))),1,0)+IF(AND(AI58&gt;0,OR(Inputs!C17&gt;Inputs!C18,AND(Inputs!C17=Inputs!C18,3&lt;4))),1,0)+IF(AND(AY58&gt;0,OR(Inputs!C19&gt;Inputs!C18,AND(Inputs!C19=Inputs!C18,5&lt;4))),1,0)+IF(AND(BG58&gt;0,OR(Inputs!C20&gt;Inputs!C18,AND(Inputs!C20=Inputs!C18,6&lt;4))),1,0)+IF(AND(BO58&gt;0,OR(Inputs!C21&gt;Inputs!C18,AND(Inputs!C21=Inputs!C18,7&lt;4))),1,0)+IF(AND(BW58&gt;0,OR(Inputs!C22&gt;Inputs!C18,AND(Inputs!C22=Inputs!C18,8&lt;4))),1,0)+IF(AND(CE58&gt;0,OR(Inputs!C23&gt;Inputs!C18,AND(Inputs!C23=Inputs!C18,9&lt;4))),1,0)))</f>
        <v>99</v>
      </c>
      <c r="AV58" s="3">
        <f>IF(Inputs!$B$27&lt;&gt;"Ready","PENDING INPUTS",IF(A58&gt;Inputs!$B$6,0,MIN(MAX(0,(AQ58+AR58+AS58)-AT58),MAX(0,C58-D58-(IF(O58&lt;AU58,K58+L58+M58-N58,0)+IF(W58&lt;AU58,S58+T58+U58-V58,0)+IF(AE58&lt;AU58,AA58+AB58+AC58-AD58,0)+IF(AM58&lt;AU58,AI58+AJ58+AK58-AL58,0)+IF(AU58&lt;AU58,AQ58+AR58+AS58-AT58,0)+IF(BC58&lt;AU58,AY58+AZ58+BA58-BB58,0)+IF(BK58&lt;AU58,BG58+BH58+BI58-BJ58,0)+IF(BS58&lt;AU58,BO58+BP58+BQ58-BR58,0)+IF(CA58&lt;AU58,BW58+BX58+BY58-BZ58,0)+IF(CI58&lt;AU58,CE58+CF58+CG58-CH58,0))))))</f>
        <v>0</v>
      </c>
      <c r="AW58" s="3">
        <f>IF(Inputs!$B$27&lt;&gt;"Ready","PENDING INPUTS",MIN((AQ58+AR58+AS58),IF(D58&gt;C58,IF(D58=0,0,AT58*C58/D58),AT58+AV58)))</f>
        <v>0</v>
      </c>
      <c r="AX58" s="3">
        <f>IF(Inputs!$B$27&lt;&gt;"Ready","PENDING INPUTS",MAX(0,(AQ58+AR58+AS58)-AW58))</f>
        <v>0</v>
      </c>
      <c r="AY58" s="3">
        <f>IF(Inputs!$B$27&lt;&gt;"Ready","PENDING INPUTS",BF57)</f>
        <v>0</v>
      </c>
      <c r="AZ58" s="3">
        <f>IF(Inputs!$B$27&lt;&gt;"Ready","PENDING INPUTS",IF(A58&lt;=Inputs!$B$6,ROUND(AY58*Inputs!C19/12,2),0))</f>
        <v>0</v>
      </c>
      <c r="BA58" s="3">
        <f>IF(Inputs!$B$27&lt;&gt;"Ready","PENDING INPUTS",IF(AND(A58&lt;=Inputs!$B$6,AY58&gt;0),Inputs!G19,0))</f>
        <v>0</v>
      </c>
      <c r="BB58" s="3">
        <f>IF(Inputs!$B$27&lt;&gt;"Ready","PENDING INPUTS",IF(A58&gt;Inputs!$B$6,0,MIN((AY58+AZ58+BA58),IF(Inputs!H19=1,Inputs!D19,MAX(Inputs!F19,ROUND(AY58*Inputs!E19+AZ58+BA58,2))))))</f>
        <v>0</v>
      </c>
      <c r="BC58">
        <f>IF(Inputs!$B$27&lt;&gt;"Ready","PENDING INPUTS",IF(AY58&lt;=0,99,1+IF(AND(K58&gt;0,OR(Inputs!C14&gt;Inputs!C19,AND(Inputs!C14=Inputs!C19,0&lt;5))),1,0)+IF(AND(S58&gt;0,OR(Inputs!C15&gt;Inputs!C19,AND(Inputs!C15=Inputs!C19,1&lt;5))),1,0)+IF(AND(AA58&gt;0,OR(Inputs!C16&gt;Inputs!C19,AND(Inputs!C16=Inputs!C19,2&lt;5))),1,0)+IF(AND(AI58&gt;0,OR(Inputs!C17&gt;Inputs!C19,AND(Inputs!C17=Inputs!C19,3&lt;5))),1,0)+IF(AND(AQ58&gt;0,OR(Inputs!C18&gt;Inputs!C19,AND(Inputs!C18=Inputs!C19,4&lt;5))),1,0)+IF(AND(BG58&gt;0,OR(Inputs!C20&gt;Inputs!C19,AND(Inputs!C20=Inputs!C19,6&lt;5))),1,0)+IF(AND(BO58&gt;0,OR(Inputs!C21&gt;Inputs!C19,AND(Inputs!C21=Inputs!C19,7&lt;5))),1,0)+IF(AND(BW58&gt;0,OR(Inputs!C22&gt;Inputs!C19,AND(Inputs!C22=Inputs!C19,8&lt;5))),1,0)+IF(AND(CE58&gt;0,OR(Inputs!C23&gt;Inputs!C19,AND(Inputs!C23=Inputs!C19,9&lt;5))),1,0)))</f>
        <v>99</v>
      </c>
      <c r="BD58" s="3">
        <f>IF(Inputs!$B$27&lt;&gt;"Ready","PENDING INPUTS",IF(A58&gt;Inputs!$B$6,0,MIN(MAX(0,(AY58+AZ58+BA58)-BB58),MAX(0,C58-D58-(IF(O58&lt;BC58,K58+L58+M58-N58,0)+IF(W58&lt;BC58,S58+T58+U58-V58,0)+IF(AE58&lt;BC58,AA58+AB58+AC58-AD58,0)+IF(AM58&lt;BC58,AI58+AJ58+AK58-AL58,0)+IF(AU58&lt;BC58,AQ58+AR58+AS58-AT58,0)+IF(BC58&lt;BC58,AY58+AZ58+BA58-BB58,0)+IF(BK58&lt;BC58,BG58+BH58+BI58-BJ58,0)+IF(BS58&lt;BC58,BO58+BP58+BQ58-BR58,0)+IF(CA58&lt;BC58,BW58+BX58+BY58-BZ58,0)+IF(CI58&lt;BC58,CE58+CF58+CG58-CH58,0))))))</f>
        <v>0</v>
      </c>
      <c r="BE58" s="3">
        <f>IF(Inputs!$B$27&lt;&gt;"Ready","PENDING INPUTS",MIN((AY58+AZ58+BA58),IF(D58&gt;C58,IF(D58=0,0,BB58*C58/D58),BB58+BD58)))</f>
        <v>0</v>
      </c>
      <c r="BF58" s="3">
        <f>IF(Inputs!$B$27&lt;&gt;"Ready","PENDING INPUTS",MAX(0,(AY58+AZ58+BA58)-BE58))</f>
        <v>0</v>
      </c>
      <c r="BG58" s="3">
        <f>IF(Inputs!$B$27&lt;&gt;"Ready","PENDING INPUTS",BN57)</f>
        <v>0</v>
      </c>
      <c r="BH58" s="3">
        <f>IF(Inputs!$B$27&lt;&gt;"Ready","PENDING INPUTS",IF(A58&lt;=Inputs!$B$6,ROUND(BG58*Inputs!C20/12,2),0))</f>
        <v>0</v>
      </c>
      <c r="BI58" s="3">
        <f>IF(Inputs!$B$27&lt;&gt;"Ready","PENDING INPUTS",IF(AND(A58&lt;=Inputs!$B$6,BG58&gt;0),Inputs!G20,0))</f>
        <v>0</v>
      </c>
      <c r="BJ58" s="3">
        <f>IF(Inputs!$B$27&lt;&gt;"Ready","PENDING INPUTS",IF(A58&gt;Inputs!$B$6,0,MIN((BG58+BH58+BI58),IF(Inputs!H20=1,Inputs!D20,MAX(Inputs!F20,ROUND(BG58*Inputs!E20+BH58+BI58,2))))))</f>
        <v>0</v>
      </c>
      <c r="BK58">
        <f>IF(Inputs!$B$27&lt;&gt;"Ready","PENDING INPUTS",IF(BG58&lt;=0,99,1+IF(AND(K58&gt;0,OR(Inputs!C14&gt;Inputs!C20,AND(Inputs!C14=Inputs!C20,0&lt;6))),1,0)+IF(AND(S58&gt;0,OR(Inputs!C15&gt;Inputs!C20,AND(Inputs!C15=Inputs!C20,1&lt;6))),1,0)+IF(AND(AA58&gt;0,OR(Inputs!C16&gt;Inputs!C20,AND(Inputs!C16=Inputs!C20,2&lt;6))),1,0)+IF(AND(AI58&gt;0,OR(Inputs!C17&gt;Inputs!C20,AND(Inputs!C17=Inputs!C20,3&lt;6))),1,0)+IF(AND(AQ58&gt;0,OR(Inputs!C18&gt;Inputs!C20,AND(Inputs!C18=Inputs!C20,4&lt;6))),1,0)+IF(AND(AY58&gt;0,OR(Inputs!C19&gt;Inputs!C20,AND(Inputs!C19=Inputs!C20,5&lt;6))),1,0)+IF(AND(BO58&gt;0,OR(Inputs!C21&gt;Inputs!C20,AND(Inputs!C21=Inputs!C20,7&lt;6))),1,0)+IF(AND(BW58&gt;0,OR(Inputs!C22&gt;Inputs!C20,AND(Inputs!C22=Inputs!C20,8&lt;6))),1,0)+IF(AND(CE58&gt;0,OR(Inputs!C23&gt;Inputs!C20,AND(Inputs!C23=Inputs!C20,9&lt;6))),1,0)))</f>
        <v>99</v>
      </c>
      <c r="BL58" s="3">
        <f>IF(Inputs!$B$27&lt;&gt;"Ready","PENDING INPUTS",IF(A58&gt;Inputs!$B$6,0,MIN(MAX(0,(BG58+BH58+BI58)-BJ58),MAX(0,C58-D58-(IF(O58&lt;BK58,K58+L58+M58-N58,0)+IF(W58&lt;BK58,S58+T58+U58-V58,0)+IF(AE58&lt;BK58,AA58+AB58+AC58-AD58,0)+IF(AM58&lt;BK58,AI58+AJ58+AK58-AL58,0)+IF(AU58&lt;BK58,AQ58+AR58+AS58-AT58,0)+IF(BC58&lt;BK58,AY58+AZ58+BA58-BB58,0)+IF(BK58&lt;BK58,BG58+BH58+BI58-BJ58,0)+IF(BS58&lt;BK58,BO58+BP58+BQ58-BR58,0)+IF(CA58&lt;BK58,BW58+BX58+BY58-BZ58,0)+IF(CI58&lt;BK58,CE58+CF58+CG58-CH58,0))))))</f>
        <v>0</v>
      </c>
      <c r="BM58" s="3">
        <f>IF(Inputs!$B$27&lt;&gt;"Ready","PENDING INPUTS",MIN((BG58+BH58+BI58),IF(D58&gt;C58,IF(D58=0,0,BJ58*C58/D58),BJ58+BL58)))</f>
        <v>0</v>
      </c>
      <c r="BN58" s="3">
        <f>IF(Inputs!$B$27&lt;&gt;"Ready","PENDING INPUTS",MAX(0,(BG58+BH58+BI58)-BM58))</f>
        <v>0</v>
      </c>
      <c r="BO58" s="3">
        <f>IF(Inputs!$B$27&lt;&gt;"Ready","PENDING INPUTS",BV57)</f>
        <v>0</v>
      </c>
      <c r="BP58" s="3">
        <f>IF(Inputs!$B$27&lt;&gt;"Ready","PENDING INPUTS",IF(A58&lt;=Inputs!$B$6,ROUND(BO58*Inputs!C21/12,2),0))</f>
        <v>0</v>
      </c>
      <c r="BQ58" s="3">
        <f>IF(Inputs!$B$27&lt;&gt;"Ready","PENDING INPUTS",IF(AND(A58&lt;=Inputs!$B$6,BO58&gt;0),Inputs!G21,0))</f>
        <v>0</v>
      </c>
      <c r="BR58" s="3">
        <f>IF(Inputs!$B$27&lt;&gt;"Ready","PENDING INPUTS",IF(A58&gt;Inputs!$B$6,0,MIN((BO58+BP58+BQ58),IF(Inputs!H21=1,Inputs!D21,MAX(Inputs!F21,ROUND(BO58*Inputs!E21+BP58+BQ58,2))))))</f>
        <v>0</v>
      </c>
      <c r="BS58">
        <f>IF(Inputs!$B$27&lt;&gt;"Ready","PENDING INPUTS",IF(BO58&lt;=0,99,1+IF(AND(K58&gt;0,OR(Inputs!C14&gt;Inputs!C21,AND(Inputs!C14=Inputs!C21,0&lt;7))),1,0)+IF(AND(S58&gt;0,OR(Inputs!C15&gt;Inputs!C21,AND(Inputs!C15=Inputs!C21,1&lt;7))),1,0)+IF(AND(AA58&gt;0,OR(Inputs!C16&gt;Inputs!C21,AND(Inputs!C16=Inputs!C21,2&lt;7))),1,0)+IF(AND(AI58&gt;0,OR(Inputs!C17&gt;Inputs!C21,AND(Inputs!C17=Inputs!C21,3&lt;7))),1,0)+IF(AND(AQ58&gt;0,OR(Inputs!C18&gt;Inputs!C21,AND(Inputs!C18=Inputs!C21,4&lt;7))),1,0)+IF(AND(AY58&gt;0,OR(Inputs!C19&gt;Inputs!C21,AND(Inputs!C19=Inputs!C21,5&lt;7))),1,0)+IF(AND(BG58&gt;0,OR(Inputs!C20&gt;Inputs!C21,AND(Inputs!C20=Inputs!C21,6&lt;7))),1,0)+IF(AND(BW58&gt;0,OR(Inputs!C22&gt;Inputs!C21,AND(Inputs!C22=Inputs!C21,8&lt;7))),1,0)+IF(AND(CE58&gt;0,OR(Inputs!C23&gt;Inputs!C21,AND(Inputs!C23=Inputs!C21,9&lt;7))),1,0)))</f>
        <v>99</v>
      </c>
      <c r="BT58" s="3">
        <f>IF(Inputs!$B$27&lt;&gt;"Ready","PENDING INPUTS",IF(A58&gt;Inputs!$B$6,0,MIN(MAX(0,(BO58+BP58+BQ58)-BR58),MAX(0,C58-D58-(IF(O58&lt;BS58,K58+L58+M58-N58,0)+IF(W58&lt;BS58,S58+T58+U58-V58,0)+IF(AE58&lt;BS58,AA58+AB58+AC58-AD58,0)+IF(AM58&lt;BS58,AI58+AJ58+AK58-AL58,0)+IF(AU58&lt;BS58,AQ58+AR58+AS58-AT58,0)+IF(BC58&lt;BS58,AY58+AZ58+BA58-BB58,0)+IF(BK58&lt;BS58,BG58+BH58+BI58-BJ58,0)+IF(BS58&lt;BS58,BO58+BP58+BQ58-BR58,0)+IF(CA58&lt;BS58,BW58+BX58+BY58-BZ58,0)+IF(CI58&lt;BS58,CE58+CF58+CG58-CH58,0))))))</f>
        <v>0</v>
      </c>
      <c r="BU58" s="3">
        <f>IF(Inputs!$B$27&lt;&gt;"Ready","PENDING INPUTS",MIN((BO58+BP58+BQ58),IF(D58&gt;C58,IF(D58=0,0,BR58*C58/D58),BR58+BT58)))</f>
        <v>0</v>
      </c>
      <c r="BV58" s="3">
        <f>IF(Inputs!$B$27&lt;&gt;"Ready","PENDING INPUTS",MAX(0,(BO58+BP58+BQ58)-BU58))</f>
        <v>0</v>
      </c>
      <c r="BW58" s="3">
        <f>IF(Inputs!$B$27&lt;&gt;"Ready","PENDING INPUTS",CD57)</f>
        <v>0</v>
      </c>
      <c r="BX58" s="3">
        <f>IF(Inputs!$B$27&lt;&gt;"Ready","PENDING INPUTS",IF(A58&lt;=Inputs!$B$6,ROUND(BW58*Inputs!C22/12,2),0))</f>
        <v>0</v>
      </c>
      <c r="BY58" s="3">
        <f>IF(Inputs!$B$27&lt;&gt;"Ready","PENDING INPUTS",IF(AND(A58&lt;=Inputs!$B$6,BW58&gt;0),Inputs!G22,0))</f>
        <v>0</v>
      </c>
      <c r="BZ58" s="3">
        <f>IF(Inputs!$B$27&lt;&gt;"Ready","PENDING INPUTS",IF(A58&gt;Inputs!$B$6,0,MIN((BW58+BX58+BY58),IF(Inputs!H22=1,Inputs!D22,MAX(Inputs!F22,ROUND(BW58*Inputs!E22+BX58+BY58,2))))))</f>
        <v>0</v>
      </c>
      <c r="CA58">
        <f>IF(Inputs!$B$27&lt;&gt;"Ready","PENDING INPUTS",IF(BW58&lt;=0,99,1+IF(AND(K58&gt;0,OR(Inputs!C14&gt;Inputs!C22,AND(Inputs!C14=Inputs!C22,0&lt;8))),1,0)+IF(AND(S58&gt;0,OR(Inputs!C15&gt;Inputs!C22,AND(Inputs!C15=Inputs!C22,1&lt;8))),1,0)+IF(AND(AA58&gt;0,OR(Inputs!C16&gt;Inputs!C22,AND(Inputs!C16=Inputs!C22,2&lt;8))),1,0)+IF(AND(AI58&gt;0,OR(Inputs!C17&gt;Inputs!C22,AND(Inputs!C17=Inputs!C22,3&lt;8))),1,0)+IF(AND(AQ58&gt;0,OR(Inputs!C18&gt;Inputs!C22,AND(Inputs!C18=Inputs!C22,4&lt;8))),1,0)+IF(AND(AY58&gt;0,OR(Inputs!C19&gt;Inputs!C22,AND(Inputs!C19=Inputs!C22,5&lt;8))),1,0)+IF(AND(BG58&gt;0,OR(Inputs!C20&gt;Inputs!C22,AND(Inputs!C20=Inputs!C22,6&lt;8))),1,0)+IF(AND(BO58&gt;0,OR(Inputs!C21&gt;Inputs!C22,AND(Inputs!C21=Inputs!C22,7&lt;8))),1,0)+IF(AND(CE58&gt;0,OR(Inputs!C23&gt;Inputs!C22,AND(Inputs!C23=Inputs!C22,9&lt;8))),1,0)))</f>
        <v>99</v>
      </c>
      <c r="CB58" s="3">
        <f>IF(Inputs!$B$27&lt;&gt;"Ready","PENDING INPUTS",IF(A58&gt;Inputs!$B$6,0,MIN(MAX(0,(BW58+BX58+BY58)-BZ58),MAX(0,C58-D58-(IF(O58&lt;CA58,K58+L58+M58-N58,0)+IF(W58&lt;CA58,S58+T58+U58-V58,0)+IF(AE58&lt;CA58,AA58+AB58+AC58-AD58,0)+IF(AM58&lt;CA58,AI58+AJ58+AK58-AL58,0)+IF(AU58&lt;CA58,AQ58+AR58+AS58-AT58,0)+IF(BC58&lt;CA58,AY58+AZ58+BA58-BB58,0)+IF(BK58&lt;CA58,BG58+BH58+BI58-BJ58,0)+IF(BS58&lt;CA58,BO58+BP58+BQ58-BR58,0)+IF(CA58&lt;CA58,BW58+BX58+BY58-BZ58,0)+IF(CI58&lt;CA58,CE58+CF58+CG58-CH58,0))))))</f>
        <v>0</v>
      </c>
      <c r="CC58" s="3">
        <f>IF(Inputs!$B$27&lt;&gt;"Ready","PENDING INPUTS",MIN((BW58+BX58+BY58),IF(D58&gt;C58,IF(D58=0,0,BZ58*C58/D58),BZ58+CB58)))</f>
        <v>0</v>
      </c>
      <c r="CD58" s="3">
        <f>IF(Inputs!$B$27&lt;&gt;"Ready","PENDING INPUTS",MAX(0,(BW58+BX58+BY58)-CC58))</f>
        <v>0</v>
      </c>
      <c r="CE58" s="3">
        <f>IF(Inputs!$B$27&lt;&gt;"Ready","PENDING INPUTS",CL57)</f>
        <v>0</v>
      </c>
      <c r="CF58" s="3">
        <f>IF(Inputs!$B$27&lt;&gt;"Ready","PENDING INPUTS",IF(A58&lt;=Inputs!$B$6,ROUND(CE58*Inputs!C23/12,2),0))</f>
        <v>0</v>
      </c>
      <c r="CG58" s="3">
        <f>IF(Inputs!$B$27&lt;&gt;"Ready","PENDING INPUTS",IF(AND(A58&lt;=Inputs!$B$6,CE58&gt;0),Inputs!G23,0))</f>
        <v>0</v>
      </c>
      <c r="CH58" s="3">
        <f>IF(Inputs!$B$27&lt;&gt;"Ready","PENDING INPUTS",IF(A58&gt;Inputs!$B$6,0,MIN((CE58+CF58+CG58),IF(Inputs!H23=1,Inputs!D23,MAX(Inputs!F23,ROUND(CE58*Inputs!E23+CF58+CG58,2))))))</f>
        <v>0</v>
      </c>
      <c r="CI58">
        <f>IF(Inputs!$B$27&lt;&gt;"Ready","PENDING INPUTS",IF(CE58&lt;=0,99,1+IF(AND(K58&gt;0,OR(Inputs!C14&gt;Inputs!C23,AND(Inputs!C14=Inputs!C23,0&lt;9))),1,0)+IF(AND(S58&gt;0,OR(Inputs!C15&gt;Inputs!C23,AND(Inputs!C15=Inputs!C23,1&lt;9))),1,0)+IF(AND(AA58&gt;0,OR(Inputs!C16&gt;Inputs!C23,AND(Inputs!C16=Inputs!C23,2&lt;9))),1,0)+IF(AND(AI58&gt;0,OR(Inputs!C17&gt;Inputs!C23,AND(Inputs!C17=Inputs!C23,3&lt;9))),1,0)+IF(AND(AQ58&gt;0,OR(Inputs!C18&gt;Inputs!C23,AND(Inputs!C18=Inputs!C23,4&lt;9))),1,0)+IF(AND(AY58&gt;0,OR(Inputs!C19&gt;Inputs!C23,AND(Inputs!C19=Inputs!C23,5&lt;9))),1,0)+IF(AND(BG58&gt;0,OR(Inputs!C20&gt;Inputs!C23,AND(Inputs!C20=Inputs!C23,6&lt;9))),1,0)+IF(AND(BO58&gt;0,OR(Inputs!C21&gt;Inputs!C23,AND(Inputs!C21=Inputs!C23,7&lt;9))),1,0)+IF(AND(BW58&gt;0,OR(Inputs!C22&gt;Inputs!C23,AND(Inputs!C22=Inputs!C23,8&lt;9))),1,0)))</f>
        <v>99</v>
      </c>
      <c r="CJ58" s="3">
        <f>IF(Inputs!$B$27&lt;&gt;"Ready","PENDING INPUTS",IF(A58&gt;Inputs!$B$6,0,MIN(MAX(0,(CE58+CF58+CG58)-CH58),MAX(0,C58-D58-(IF(O58&lt;CI58,K58+L58+M58-N58,0)+IF(W58&lt;CI58,S58+T58+U58-V58,0)+IF(AE58&lt;CI58,AA58+AB58+AC58-AD58,0)+IF(AM58&lt;CI58,AI58+AJ58+AK58-AL58,0)+IF(AU58&lt;CI58,AQ58+AR58+AS58-AT58,0)+IF(BC58&lt;CI58,AY58+AZ58+BA58-BB58,0)+IF(BK58&lt;CI58,BG58+BH58+BI58-BJ58,0)+IF(BS58&lt;CI58,BO58+BP58+BQ58-BR58,0)+IF(CA58&lt;CI58,BW58+BX58+BY58-BZ58,0)+IF(CI58&lt;CI58,CE58+CF58+CG58-CH58,0))))))</f>
        <v>0</v>
      </c>
      <c r="CK58" s="3">
        <f>IF(Inputs!$B$27&lt;&gt;"Ready","PENDING INPUTS",MIN((CE58+CF58+CG58),IF(D58&gt;C58,IF(D58=0,0,CH58*C58/D58),CH58+CJ58)))</f>
        <v>0</v>
      </c>
      <c r="CL58" s="3">
        <f>IF(Inputs!$B$27&lt;&gt;"Ready","PENDING INPUTS",MAX(0,(CE58+CF58+CG58)-CK58))</f>
        <v>0</v>
      </c>
    </row>
    <row r="59" spans="1:90" ht="27.95" customHeight="1" x14ac:dyDescent="0.25">
      <c r="A59">
        <v>55</v>
      </c>
      <c r="B59" s="13">
        <f>IF(Inputs!$B$27&lt;&gt;"Ready","PENDING INPUTS",EDATE(Inputs!$B$5,A59-1))</f>
        <v>47939</v>
      </c>
      <c r="C59" s="3">
        <f>IF(Inputs!$B$27&lt;&gt;"Ready","PENDING INPUTS",IF(A59&lt;=Inputs!$B$6,MAX(0,Inputs!$B$4+IF(A59=Inputs!$B$7,Inputs!$B$8,0)+IF(A59=Inputs!$B$9,Inputs!$B$10,0)),0))</f>
        <v>0</v>
      </c>
      <c r="D59" s="3">
        <f>IF(Inputs!$B$27&lt;&gt;"Ready","PENDING INPUTS",SUM(N59,V59,AD59,AL59,AT59,BB59,BJ59,BR59,BZ59,CH59))</f>
        <v>0</v>
      </c>
      <c r="E59" s="3">
        <f>IF(Inputs!$B$27&lt;&gt;"Ready","PENDING INPUTS",MAX(0,D59-C59))</f>
        <v>0</v>
      </c>
      <c r="F59" s="3">
        <f>IF(Inputs!$B$27&lt;&gt;"Ready","PENDING INPUTS",SUM(Q59,Y59,AG59,AO59,AW59,BE59,BM59,BU59,CC59,CK59))</f>
        <v>0</v>
      </c>
      <c r="G59" s="3">
        <f>IF(Inputs!$B$27&lt;&gt;"Ready","PENDING INPUTS",SUM(L59,T59,AB59,AJ59,AR59,AZ59,BH59,BP59,BX59,CF59))</f>
        <v>0</v>
      </c>
      <c r="H59" s="3">
        <f>IF(Inputs!$B$27&lt;&gt;"Ready","PENDING INPUTS",SUM(M59,U59,AC59,AK59,AS59,BA59,BI59,BQ59,BY59,CG59))</f>
        <v>0</v>
      </c>
      <c r="I59" s="3">
        <f>IF(Inputs!$B$27&lt;&gt;"Ready","PENDING INPUTS",SUM(R59,Z59,AH59,AP59,AX59,BF59,BN59,BV59,CD59,CL59))</f>
        <v>0</v>
      </c>
      <c r="J59" t="str">
        <f>IF(Inputs!$B$27&lt;&gt;"Ready","PENDING INPUTS",IF(A59&gt;Inputs!$B$6,"Beyond horizon",IF(E59&gt;0.005,"MINIMUM SHORTFALL",IF(I59&lt;0.005,"Paid off","In progress"))))</f>
        <v>Paid off</v>
      </c>
      <c r="K59" s="3">
        <f>IF(Inputs!$B$27&lt;&gt;"Ready","PENDING INPUTS",R58)</f>
        <v>0</v>
      </c>
      <c r="L59" s="3">
        <f>IF(Inputs!$B$27&lt;&gt;"Ready","PENDING INPUTS",IF(A59&lt;=Inputs!$B$6,ROUND(K59*Inputs!C14/12,2),0))</f>
        <v>0</v>
      </c>
      <c r="M59" s="3">
        <f>IF(Inputs!$B$27&lt;&gt;"Ready","PENDING INPUTS",IF(AND(A59&lt;=Inputs!$B$6,K59&gt;0),Inputs!G14,0))</f>
        <v>0</v>
      </c>
      <c r="N59" s="3">
        <f>IF(Inputs!$B$27&lt;&gt;"Ready","PENDING INPUTS",IF(A59&gt;Inputs!$B$6,0,MIN((K59+L59+M59),IF(Inputs!H14=1,Inputs!D14,MAX(Inputs!F14,ROUND(K59*Inputs!E14+L59+M59,2))))))</f>
        <v>0</v>
      </c>
      <c r="O59">
        <f>IF(Inputs!$B$27&lt;&gt;"Ready","PENDING INPUTS",IF(K59&lt;=0,99,1+IF(AND(S59&gt;0,OR(Inputs!C15&gt;Inputs!C14,AND(Inputs!C15=Inputs!C14,1&lt;0))),1,0)+IF(AND(AA59&gt;0,OR(Inputs!C16&gt;Inputs!C14,AND(Inputs!C16=Inputs!C14,2&lt;0))),1,0)+IF(AND(AI59&gt;0,OR(Inputs!C17&gt;Inputs!C14,AND(Inputs!C17=Inputs!C14,3&lt;0))),1,0)+IF(AND(AQ59&gt;0,OR(Inputs!C18&gt;Inputs!C14,AND(Inputs!C18=Inputs!C14,4&lt;0))),1,0)+IF(AND(AY59&gt;0,OR(Inputs!C19&gt;Inputs!C14,AND(Inputs!C19=Inputs!C14,5&lt;0))),1,0)+IF(AND(BG59&gt;0,OR(Inputs!C20&gt;Inputs!C14,AND(Inputs!C20=Inputs!C14,6&lt;0))),1,0)+IF(AND(BO59&gt;0,OR(Inputs!C21&gt;Inputs!C14,AND(Inputs!C21=Inputs!C14,7&lt;0))),1,0)+IF(AND(BW59&gt;0,OR(Inputs!C22&gt;Inputs!C14,AND(Inputs!C22=Inputs!C14,8&lt;0))),1,0)+IF(AND(CE59&gt;0,OR(Inputs!C23&gt;Inputs!C14,AND(Inputs!C23=Inputs!C14,9&lt;0))),1,0)))</f>
        <v>99</v>
      </c>
      <c r="P59" s="3">
        <f>IF(Inputs!$B$27&lt;&gt;"Ready","PENDING INPUTS",IF(A59&gt;Inputs!$B$6,0,MIN(MAX(0,(K59+L59+M59)-N59),MAX(0,C59-D59-(IF(O59&lt;O59,K59+L59+M59-N59,0)+IF(W59&lt;O59,S59+T59+U59-V59,0)+IF(AE59&lt;O59,AA59+AB59+AC59-AD59,0)+IF(AM59&lt;O59,AI59+AJ59+AK59-AL59,0)+IF(AU59&lt;O59,AQ59+AR59+AS59-AT59,0)+IF(BC59&lt;O59,AY59+AZ59+BA59-BB59,0)+IF(BK59&lt;O59,BG59+BH59+BI59-BJ59,0)+IF(BS59&lt;O59,BO59+BP59+BQ59-BR59,0)+IF(CA59&lt;O59,BW59+BX59+BY59-BZ59,0)+IF(CI59&lt;O59,CE59+CF59+CG59-CH59,0))))))</f>
        <v>0</v>
      </c>
      <c r="Q59" s="3">
        <f>IF(Inputs!$B$27&lt;&gt;"Ready","PENDING INPUTS",MIN((K59+L59+M59),IF(D59&gt;C59,IF(D59=0,0,N59*C59/D59),N59+P59)))</f>
        <v>0</v>
      </c>
      <c r="R59" s="3">
        <f>IF(Inputs!$B$27&lt;&gt;"Ready","PENDING INPUTS",MAX(0,(K59+L59+M59)-Q59))</f>
        <v>0</v>
      </c>
      <c r="S59" s="3">
        <f>IF(Inputs!$B$27&lt;&gt;"Ready","PENDING INPUTS",Z58)</f>
        <v>0</v>
      </c>
      <c r="T59" s="3">
        <f>IF(Inputs!$B$27&lt;&gt;"Ready","PENDING INPUTS",IF(A59&lt;=Inputs!$B$6,ROUND(S59*Inputs!C15/12,2),0))</f>
        <v>0</v>
      </c>
      <c r="U59" s="3">
        <f>IF(Inputs!$B$27&lt;&gt;"Ready","PENDING INPUTS",IF(AND(A59&lt;=Inputs!$B$6,S59&gt;0),Inputs!G15,0))</f>
        <v>0</v>
      </c>
      <c r="V59" s="3">
        <f>IF(Inputs!$B$27&lt;&gt;"Ready","PENDING INPUTS",IF(A59&gt;Inputs!$B$6,0,MIN((S59+T59+U59),IF(Inputs!H15=1,Inputs!D15,MAX(Inputs!F15,ROUND(S59*Inputs!E15+T59+U59,2))))))</f>
        <v>0</v>
      </c>
      <c r="W59">
        <f>IF(Inputs!$B$27&lt;&gt;"Ready","PENDING INPUTS",IF(S59&lt;=0,99,1+IF(AND(K59&gt;0,OR(Inputs!C14&gt;Inputs!C15,AND(Inputs!C14=Inputs!C15,0&lt;1))),1,0)+IF(AND(AA59&gt;0,OR(Inputs!C16&gt;Inputs!C15,AND(Inputs!C16=Inputs!C15,2&lt;1))),1,0)+IF(AND(AI59&gt;0,OR(Inputs!C17&gt;Inputs!C15,AND(Inputs!C17=Inputs!C15,3&lt;1))),1,0)+IF(AND(AQ59&gt;0,OR(Inputs!C18&gt;Inputs!C15,AND(Inputs!C18=Inputs!C15,4&lt;1))),1,0)+IF(AND(AY59&gt;0,OR(Inputs!C19&gt;Inputs!C15,AND(Inputs!C19=Inputs!C15,5&lt;1))),1,0)+IF(AND(BG59&gt;0,OR(Inputs!C20&gt;Inputs!C15,AND(Inputs!C20=Inputs!C15,6&lt;1))),1,0)+IF(AND(BO59&gt;0,OR(Inputs!C21&gt;Inputs!C15,AND(Inputs!C21=Inputs!C15,7&lt;1))),1,0)+IF(AND(BW59&gt;0,OR(Inputs!C22&gt;Inputs!C15,AND(Inputs!C22=Inputs!C15,8&lt;1))),1,0)+IF(AND(CE59&gt;0,OR(Inputs!C23&gt;Inputs!C15,AND(Inputs!C23=Inputs!C15,9&lt;1))),1,0)))</f>
        <v>99</v>
      </c>
      <c r="X59" s="3">
        <f>IF(Inputs!$B$27&lt;&gt;"Ready","PENDING INPUTS",IF(A59&gt;Inputs!$B$6,0,MIN(MAX(0,(S59+T59+U59)-V59),MAX(0,C59-D59-(IF(O59&lt;W59,K59+L59+M59-N59,0)+IF(W59&lt;W59,S59+T59+U59-V59,0)+IF(AE59&lt;W59,AA59+AB59+AC59-AD59,0)+IF(AM59&lt;W59,AI59+AJ59+AK59-AL59,0)+IF(AU59&lt;W59,AQ59+AR59+AS59-AT59,0)+IF(BC59&lt;W59,AY59+AZ59+BA59-BB59,0)+IF(BK59&lt;W59,BG59+BH59+BI59-BJ59,0)+IF(BS59&lt;W59,BO59+BP59+BQ59-BR59,0)+IF(CA59&lt;W59,BW59+BX59+BY59-BZ59,0)+IF(CI59&lt;W59,CE59+CF59+CG59-CH59,0))))))</f>
        <v>0</v>
      </c>
      <c r="Y59" s="3">
        <f>IF(Inputs!$B$27&lt;&gt;"Ready","PENDING INPUTS",MIN((S59+T59+U59),IF(D59&gt;C59,IF(D59=0,0,V59*C59/D59),V59+X59)))</f>
        <v>0</v>
      </c>
      <c r="Z59" s="3">
        <f>IF(Inputs!$B$27&lt;&gt;"Ready","PENDING INPUTS",MAX(0,(S59+T59+U59)-Y59))</f>
        <v>0</v>
      </c>
      <c r="AA59" s="3">
        <f>IF(Inputs!$B$27&lt;&gt;"Ready","PENDING INPUTS",AH58)</f>
        <v>0</v>
      </c>
      <c r="AB59" s="3">
        <f>IF(Inputs!$B$27&lt;&gt;"Ready","PENDING INPUTS",IF(A59&lt;=Inputs!$B$6,ROUND(AA59*Inputs!C16/12,2),0))</f>
        <v>0</v>
      </c>
      <c r="AC59" s="3">
        <f>IF(Inputs!$B$27&lt;&gt;"Ready","PENDING INPUTS",IF(AND(A59&lt;=Inputs!$B$6,AA59&gt;0),Inputs!G16,0))</f>
        <v>0</v>
      </c>
      <c r="AD59" s="3">
        <f>IF(Inputs!$B$27&lt;&gt;"Ready","PENDING INPUTS",IF(A59&gt;Inputs!$B$6,0,MIN((AA59+AB59+AC59),IF(Inputs!H16=1,Inputs!D16,MAX(Inputs!F16,ROUND(AA59*Inputs!E16+AB59+AC59,2))))))</f>
        <v>0</v>
      </c>
      <c r="AE59">
        <f>IF(Inputs!$B$27&lt;&gt;"Ready","PENDING INPUTS",IF(AA59&lt;=0,99,1+IF(AND(K59&gt;0,OR(Inputs!C14&gt;Inputs!C16,AND(Inputs!C14=Inputs!C16,0&lt;2))),1,0)+IF(AND(S59&gt;0,OR(Inputs!C15&gt;Inputs!C16,AND(Inputs!C15=Inputs!C16,1&lt;2))),1,0)+IF(AND(AI59&gt;0,OR(Inputs!C17&gt;Inputs!C16,AND(Inputs!C17=Inputs!C16,3&lt;2))),1,0)+IF(AND(AQ59&gt;0,OR(Inputs!C18&gt;Inputs!C16,AND(Inputs!C18=Inputs!C16,4&lt;2))),1,0)+IF(AND(AY59&gt;0,OR(Inputs!C19&gt;Inputs!C16,AND(Inputs!C19=Inputs!C16,5&lt;2))),1,0)+IF(AND(BG59&gt;0,OR(Inputs!C20&gt;Inputs!C16,AND(Inputs!C20=Inputs!C16,6&lt;2))),1,0)+IF(AND(BO59&gt;0,OR(Inputs!C21&gt;Inputs!C16,AND(Inputs!C21=Inputs!C16,7&lt;2))),1,0)+IF(AND(BW59&gt;0,OR(Inputs!C22&gt;Inputs!C16,AND(Inputs!C22=Inputs!C16,8&lt;2))),1,0)+IF(AND(CE59&gt;0,OR(Inputs!C23&gt;Inputs!C16,AND(Inputs!C23=Inputs!C16,9&lt;2))),1,0)))</f>
        <v>99</v>
      </c>
      <c r="AF59" s="3">
        <f>IF(Inputs!$B$27&lt;&gt;"Ready","PENDING INPUTS",IF(A59&gt;Inputs!$B$6,0,MIN(MAX(0,(AA59+AB59+AC59)-AD59),MAX(0,C59-D59-(IF(O59&lt;AE59,K59+L59+M59-N59,0)+IF(W59&lt;AE59,S59+T59+U59-V59,0)+IF(AE59&lt;AE59,AA59+AB59+AC59-AD59,0)+IF(AM59&lt;AE59,AI59+AJ59+AK59-AL59,0)+IF(AU59&lt;AE59,AQ59+AR59+AS59-AT59,0)+IF(BC59&lt;AE59,AY59+AZ59+BA59-BB59,0)+IF(BK59&lt;AE59,BG59+BH59+BI59-BJ59,0)+IF(BS59&lt;AE59,BO59+BP59+BQ59-BR59,0)+IF(CA59&lt;AE59,BW59+BX59+BY59-BZ59,0)+IF(CI59&lt;AE59,CE59+CF59+CG59-CH59,0))))))</f>
        <v>0</v>
      </c>
      <c r="AG59" s="3">
        <f>IF(Inputs!$B$27&lt;&gt;"Ready","PENDING INPUTS",MIN((AA59+AB59+AC59),IF(D59&gt;C59,IF(D59=0,0,AD59*C59/D59),AD59+AF59)))</f>
        <v>0</v>
      </c>
      <c r="AH59" s="3">
        <f>IF(Inputs!$B$27&lt;&gt;"Ready","PENDING INPUTS",MAX(0,(AA59+AB59+AC59)-AG59))</f>
        <v>0</v>
      </c>
      <c r="AI59" s="3">
        <f>IF(Inputs!$B$27&lt;&gt;"Ready","PENDING INPUTS",AP58)</f>
        <v>0</v>
      </c>
      <c r="AJ59" s="3">
        <f>IF(Inputs!$B$27&lt;&gt;"Ready","PENDING INPUTS",IF(A59&lt;=Inputs!$B$6,ROUND(AI59*Inputs!C17/12,2),0))</f>
        <v>0</v>
      </c>
      <c r="AK59" s="3">
        <f>IF(Inputs!$B$27&lt;&gt;"Ready","PENDING INPUTS",IF(AND(A59&lt;=Inputs!$B$6,AI59&gt;0),Inputs!G17,0))</f>
        <v>0</v>
      </c>
      <c r="AL59" s="3">
        <f>IF(Inputs!$B$27&lt;&gt;"Ready","PENDING INPUTS",IF(A59&gt;Inputs!$B$6,0,MIN((AI59+AJ59+AK59),IF(Inputs!H17=1,Inputs!D17,MAX(Inputs!F17,ROUND(AI59*Inputs!E17+AJ59+AK59,2))))))</f>
        <v>0</v>
      </c>
      <c r="AM59">
        <f>IF(Inputs!$B$27&lt;&gt;"Ready","PENDING INPUTS",IF(AI59&lt;=0,99,1+IF(AND(K59&gt;0,OR(Inputs!C14&gt;Inputs!C17,AND(Inputs!C14=Inputs!C17,0&lt;3))),1,0)+IF(AND(S59&gt;0,OR(Inputs!C15&gt;Inputs!C17,AND(Inputs!C15=Inputs!C17,1&lt;3))),1,0)+IF(AND(AA59&gt;0,OR(Inputs!C16&gt;Inputs!C17,AND(Inputs!C16=Inputs!C17,2&lt;3))),1,0)+IF(AND(AQ59&gt;0,OR(Inputs!C18&gt;Inputs!C17,AND(Inputs!C18=Inputs!C17,4&lt;3))),1,0)+IF(AND(AY59&gt;0,OR(Inputs!C19&gt;Inputs!C17,AND(Inputs!C19=Inputs!C17,5&lt;3))),1,0)+IF(AND(BG59&gt;0,OR(Inputs!C20&gt;Inputs!C17,AND(Inputs!C20=Inputs!C17,6&lt;3))),1,0)+IF(AND(BO59&gt;0,OR(Inputs!C21&gt;Inputs!C17,AND(Inputs!C21=Inputs!C17,7&lt;3))),1,0)+IF(AND(BW59&gt;0,OR(Inputs!C22&gt;Inputs!C17,AND(Inputs!C22=Inputs!C17,8&lt;3))),1,0)+IF(AND(CE59&gt;0,OR(Inputs!C23&gt;Inputs!C17,AND(Inputs!C23=Inputs!C17,9&lt;3))),1,0)))</f>
        <v>99</v>
      </c>
      <c r="AN59" s="3">
        <f>IF(Inputs!$B$27&lt;&gt;"Ready","PENDING INPUTS",IF(A59&gt;Inputs!$B$6,0,MIN(MAX(0,(AI59+AJ59+AK59)-AL59),MAX(0,C59-D59-(IF(O59&lt;AM59,K59+L59+M59-N59,0)+IF(W59&lt;AM59,S59+T59+U59-V59,0)+IF(AE59&lt;AM59,AA59+AB59+AC59-AD59,0)+IF(AM59&lt;AM59,AI59+AJ59+AK59-AL59,0)+IF(AU59&lt;AM59,AQ59+AR59+AS59-AT59,0)+IF(BC59&lt;AM59,AY59+AZ59+BA59-BB59,0)+IF(BK59&lt;AM59,BG59+BH59+BI59-BJ59,0)+IF(BS59&lt;AM59,BO59+BP59+BQ59-BR59,0)+IF(CA59&lt;AM59,BW59+BX59+BY59-BZ59,0)+IF(CI59&lt;AM59,CE59+CF59+CG59-CH59,0))))))</f>
        <v>0</v>
      </c>
      <c r="AO59" s="3">
        <f>IF(Inputs!$B$27&lt;&gt;"Ready","PENDING INPUTS",MIN((AI59+AJ59+AK59),IF(D59&gt;C59,IF(D59=0,0,AL59*C59/D59),AL59+AN59)))</f>
        <v>0</v>
      </c>
      <c r="AP59" s="3">
        <f>IF(Inputs!$B$27&lt;&gt;"Ready","PENDING INPUTS",MAX(0,(AI59+AJ59+AK59)-AO59))</f>
        <v>0</v>
      </c>
      <c r="AQ59" s="3">
        <f>IF(Inputs!$B$27&lt;&gt;"Ready","PENDING INPUTS",AX58)</f>
        <v>0</v>
      </c>
      <c r="AR59" s="3">
        <f>IF(Inputs!$B$27&lt;&gt;"Ready","PENDING INPUTS",IF(A59&lt;=Inputs!$B$6,ROUND(AQ59*Inputs!C18/12,2),0))</f>
        <v>0</v>
      </c>
      <c r="AS59" s="3">
        <f>IF(Inputs!$B$27&lt;&gt;"Ready","PENDING INPUTS",IF(AND(A59&lt;=Inputs!$B$6,AQ59&gt;0),Inputs!G18,0))</f>
        <v>0</v>
      </c>
      <c r="AT59" s="3">
        <f>IF(Inputs!$B$27&lt;&gt;"Ready","PENDING INPUTS",IF(A59&gt;Inputs!$B$6,0,MIN((AQ59+AR59+AS59),IF(Inputs!H18=1,Inputs!D18,MAX(Inputs!F18,ROUND(AQ59*Inputs!E18+AR59+AS59,2))))))</f>
        <v>0</v>
      </c>
      <c r="AU59">
        <f>IF(Inputs!$B$27&lt;&gt;"Ready","PENDING INPUTS",IF(AQ59&lt;=0,99,1+IF(AND(K59&gt;0,OR(Inputs!C14&gt;Inputs!C18,AND(Inputs!C14=Inputs!C18,0&lt;4))),1,0)+IF(AND(S59&gt;0,OR(Inputs!C15&gt;Inputs!C18,AND(Inputs!C15=Inputs!C18,1&lt;4))),1,0)+IF(AND(AA59&gt;0,OR(Inputs!C16&gt;Inputs!C18,AND(Inputs!C16=Inputs!C18,2&lt;4))),1,0)+IF(AND(AI59&gt;0,OR(Inputs!C17&gt;Inputs!C18,AND(Inputs!C17=Inputs!C18,3&lt;4))),1,0)+IF(AND(AY59&gt;0,OR(Inputs!C19&gt;Inputs!C18,AND(Inputs!C19=Inputs!C18,5&lt;4))),1,0)+IF(AND(BG59&gt;0,OR(Inputs!C20&gt;Inputs!C18,AND(Inputs!C20=Inputs!C18,6&lt;4))),1,0)+IF(AND(BO59&gt;0,OR(Inputs!C21&gt;Inputs!C18,AND(Inputs!C21=Inputs!C18,7&lt;4))),1,0)+IF(AND(BW59&gt;0,OR(Inputs!C22&gt;Inputs!C18,AND(Inputs!C22=Inputs!C18,8&lt;4))),1,0)+IF(AND(CE59&gt;0,OR(Inputs!C23&gt;Inputs!C18,AND(Inputs!C23=Inputs!C18,9&lt;4))),1,0)))</f>
        <v>99</v>
      </c>
      <c r="AV59" s="3">
        <f>IF(Inputs!$B$27&lt;&gt;"Ready","PENDING INPUTS",IF(A59&gt;Inputs!$B$6,0,MIN(MAX(0,(AQ59+AR59+AS59)-AT59),MAX(0,C59-D59-(IF(O59&lt;AU59,K59+L59+M59-N59,0)+IF(W59&lt;AU59,S59+T59+U59-V59,0)+IF(AE59&lt;AU59,AA59+AB59+AC59-AD59,0)+IF(AM59&lt;AU59,AI59+AJ59+AK59-AL59,0)+IF(AU59&lt;AU59,AQ59+AR59+AS59-AT59,0)+IF(BC59&lt;AU59,AY59+AZ59+BA59-BB59,0)+IF(BK59&lt;AU59,BG59+BH59+BI59-BJ59,0)+IF(BS59&lt;AU59,BO59+BP59+BQ59-BR59,0)+IF(CA59&lt;AU59,BW59+BX59+BY59-BZ59,0)+IF(CI59&lt;AU59,CE59+CF59+CG59-CH59,0))))))</f>
        <v>0</v>
      </c>
      <c r="AW59" s="3">
        <f>IF(Inputs!$B$27&lt;&gt;"Ready","PENDING INPUTS",MIN((AQ59+AR59+AS59),IF(D59&gt;C59,IF(D59=0,0,AT59*C59/D59),AT59+AV59)))</f>
        <v>0</v>
      </c>
      <c r="AX59" s="3">
        <f>IF(Inputs!$B$27&lt;&gt;"Ready","PENDING INPUTS",MAX(0,(AQ59+AR59+AS59)-AW59))</f>
        <v>0</v>
      </c>
      <c r="AY59" s="3">
        <f>IF(Inputs!$B$27&lt;&gt;"Ready","PENDING INPUTS",BF58)</f>
        <v>0</v>
      </c>
      <c r="AZ59" s="3">
        <f>IF(Inputs!$B$27&lt;&gt;"Ready","PENDING INPUTS",IF(A59&lt;=Inputs!$B$6,ROUND(AY59*Inputs!C19/12,2),0))</f>
        <v>0</v>
      </c>
      <c r="BA59" s="3">
        <f>IF(Inputs!$B$27&lt;&gt;"Ready","PENDING INPUTS",IF(AND(A59&lt;=Inputs!$B$6,AY59&gt;0),Inputs!G19,0))</f>
        <v>0</v>
      </c>
      <c r="BB59" s="3">
        <f>IF(Inputs!$B$27&lt;&gt;"Ready","PENDING INPUTS",IF(A59&gt;Inputs!$B$6,0,MIN((AY59+AZ59+BA59),IF(Inputs!H19=1,Inputs!D19,MAX(Inputs!F19,ROUND(AY59*Inputs!E19+AZ59+BA59,2))))))</f>
        <v>0</v>
      </c>
      <c r="BC59">
        <f>IF(Inputs!$B$27&lt;&gt;"Ready","PENDING INPUTS",IF(AY59&lt;=0,99,1+IF(AND(K59&gt;0,OR(Inputs!C14&gt;Inputs!C19,AND(Inputs!C14=Inputs!C19,0&lt;5))),1,0)+IF(AND(S59&gt;0,OR(Inputs!C15&gt;Inputs!C19,AND(Inputs!C15=Inputs!C19,1&lt;5))),1,0)+IF(AND(AA59&gt;0,OR(Inputs!C16&gt;Inputs!C19,AND(Inputs!C16=Inputs!C19,2&lt;5))),1,0)+IF(AND(AI59&gt;0,OR(Inputs!C17&gt;Inputs!C19,AND(Inputs!C17=Inputs!C19,3&lt;5))),1,0)+IF(AND(AQ59&gt;0,OR(Inputs!C18&gt;Inputs!C19,AND(Inputs!C18=Inputs!C19,4&lt;5))),1,0)+IF(AND(BG59&gt;0,OR(Inputs!C20&gt;Inputs!C19,AND(Inputs!C20=Inputs!C19,6&lt;5))),1,0)+IF(AND(BO59&gt;0,OR(Inputs!C21&gt;Inputs!C19,AND(Inputs!C21=Inputs!C19,7&lt;5))),1,0)+IF(AND(BW59&gt;0,OR(Inputs!C22&gt;Inputs!C19,AND(Inputs!C22=Inputs!C19,8&lt;5))),1,0)+IF(AND(CE59&gt;0,OR(Inputs!C23&gt;Inputs!C19,AND(Inputs!C23=Inputs!C19,9&lt;5))),1,0)))</f>
        <v>99</v>
      </c>
      <c r="BD59" s="3">
        <f>IF(Inputs!$B$27&lt;&gt;"Ready","PENDING INPUTS",IF(A59&gt;Inputs!$B$6,0,MIN(MAX(0,(AY59+AZ59+BA59)-BB59),MAX(0,C59-D59-(IF(O59&lt;BC59,K59+L59+M59-N59,0)+IF(W59&lt;BC59,S59+T59+U59-V59,0)+IF(AE59&lt;BC59,AA59+AB59+AC59-AD59,0)+IF(AM59&lt;BC59,AI59+AJ59+AK59-AL59,0)+IF(AU59&lt;BC59,AQ59+AR59+AS59-AT59,0)+IF(BC59&lt;BC59,AY59+AZ59+BA59-BB59,0)+IF(BK59&lt;BC59,BG59+BH59+BI59-BJ59,0)+IF(BS59&lt;BC59,BO59+BP59+BQ59-BR59,0)+IF(CA59&lt;BC59,BW59+BX59+BY59-BZ59,0)+IF(CI59&lt;BC59,CE59+CF59+CG59-CH59,0))))))</f>
        <v>0</v>
      </c>
      <c r="BE59" s="3">
        <f>IF(Inputs!$B$27&lt;&gt;"Ready","PENDING INPUTS",MIN((AY59+AZ59+BA59),IF(D59&gt;C59,IF(D59=0,0,BB59*C59/D59),BB59+BD59)))</f>
        <v>0</v>
      </c>
      <c r="BF59" s="3">
        <f>IF(Inputs!$B$27&lt;&gt;"Ready","PENDING INPUTS",MAX(0,(AY59+AZ59+BA59)-BE59))</f>
        <v>0</v>
      </c>
      <c r="BG59" s="3">
        <f>IF(Inputs!$B$27&lt;&gt;"Ready","PENDING INPUTS",BN58)</f>
        <v>0</v>
      </c>
      <c r="BH59" s="3">
        <f>IF(Inputs!$B$27&lt;&gt;"Ready","PENDING INPUTS",IF(A59&lt;=Inputs!$B$6,ROUND(BG59*Inputs!C20/12,2),0))</f>
        <v>0</v>
      </c>
      <c r="BI59" s="3">
        <f>IF(Inputs!$B$27&lt;&gt;"Ready","PENDING INPUTS",IF(AND(A59&lt;=Inputs!$B$6,BG59&gt;0),Inputs!G20,0))</f>
        <v>0</v>
      </c>
      <c r="BJ59" s="3">
        <f>IF(Inputs!$B$27&lt;&gt;"Ready","PENDING INPUTS",IF(A59&gt;Inputs!$B$6,0,MIN((BG59+BH59+BI59),IF(Inputs!H20=1,Inputs!D20,MAX(Inputs!F20,ROUND(BG59*Inputs!E20+BH59+BI59,2))))))</f>
        <v>0</v>
      </c>
      <c r="BK59">
        <f>IF(Inputs!$B$27&lt;&gt;"Ready","PENDING INPUTS",IF(BG59&lt;=0,99,1+IF(AND(K59&gt;0,OR(Inputs!C14&gt;Inputs!C20,AND(Inputs!C14=Inputs!C20,0&lt;6))),1,0)+IF(AND(S59&gt;0,OR(Inputs!C15&gt;Inputs!C20,AND(Inputs!C15=Inputs!C20,1&lt;6))),1,0)+IF(AND(AA59&gt;0,OR(Inputs!C16&gt;Inputs!C20,AND(Inputs!C16=Inputs!C20,2&lt;6))),1,0)+IF(AND(AI59&gt;0,OR(Inputs!C17&gt;Inputs!C20,AND(Inputs!C17=Inputs!C20,3&lt;6))),1,0)+IF(AND(AQ59&gt;0,OR(Inputs!C18&gt;Inputs!C20,AND(Inputs!C18=Inputs!C20,4&lt;6))),1,0)+IF(AND(AY59&gt;0,OR(Inputs!C19&gt;Inputs!C20,AND(Inputs!C19=Inputs!C20,5&lt;6))),1,0)+IF(AND(BO59&gt;0,OR(Inputs!C21&gt;Inputs!C20,AND(Inputs!C21=Inputs!C20,7&lt;6))),1,0)+IF(AND(BW59&gt;0,OR(Inputs!C22&gt;Inputs!C20,AND(Inputs!C22=Inputs!C20,8&lt;6))),1,0)+IF(AND(CE59&gt;0,OR(Inputs!C23&gt;Inputs!C20,AND(Inputs!C23=Inputs!C20,9&lt;6))),1,0)))</f>
        <v>99</v>
      </c>
      <c r="BL59" s="3">
        <f>IF(Inputs!$B$27&lt;&gt;"Ready","PENDING INPUTS",IF(A59&gt;Inputs!$B$6,0,MIN(MAX(0,(BG59+BH59+BI59)-BJ59),MAX(0,C59-D59-(IF(O59&lt;BK59,K59+L59+M59-N59,0)+IF(W59&lt;BK59,S59+T59+U59-V59,0)+IF(AE59&lt;BK59,AA59+AB59+AC59-AD59,0)+IF(AM59&lt;BK59,AI59+AJ59+AK59-AL59,0)+IF(AU59&lt;BK59,AQ59+AR59+AS59-AT59,0)+IF(BC59&lt;BK59,AY59+AZ59+BA59-BB59,0)+IF(BK59&lt;BK59,BG59+BH59+BI59-BJ59,0)+IF(BS59&lt;BK59,BO59+BP59+BQ59-BR59,0)+IF(CA59&lt;BK59,BW59+BX59+BY59-BZ59,0)+IF(CI59&lt;BK59,CE59+CF59+CG59-CH59,0))))))</f>
        <v>0</v>
      </c>
      <c r="BM59" s="3">
        <f>IF(Inputs!$B$27&lt;&gt;"Ready","PENDING INPUTS",MIN((BG59+BH59+BI59),IF(D59&gt;C59,IF(D59=0,0,BJ59*C59/D59),BJ59+BL59)))</f>
        <v>0</v>
      </c>
      <c r="BN59" s="3">
        <f>IF(Inputs!$B$27&lt;&gt;"Ready","PENDING INPUTS",MAX(0,(BG59+BH59+BI59)-BM59))</f>
        <v>0</v>
      </c>
      <c r="BO59" s="3">
        <f>IF(Inputs!$B$27&lt;&gt;"Ready","PENDING INPUTS",BV58)</f>
        <v>0</v>
      </c>
      <c r="BP59" s="3">
        <f>IF(Inputs!$B$27&lt;&gt;"Ready","PENDING INPUTS",IF(A59&lt;=Inputs!$B$6,ROUND(BO59*Inputs!C21/12,2),0))</f>
        <v>0</v>
      </c>
      <c r="BQ59" s="3">
        <f>IF(Inputs!$B$27&lt;&gt;"Ready","PENDING INPUTS",IF(AND(A59&lt;=Inputs!$B$6,BO59&gt;0),Inputs!G21,0))</f>
        <v>0</v>
      </c>
      <c r="BR59" s="3">
        <f>IF(Inputs!$B$27&lt;&gt;"Ready","PENDING INPUTS",IF(A59&gt;Inputs!$B$6,0,MIN((BO59+BP59+BQ59),IF(Inputs!H21=1,Inputs!D21,MAX(Inputs!F21,ROUND(BO59*Inputs!E21+BP59+BQ59,2))))))</f>
        <v>0</v>
      </c>
      <c r="BS59">
        <f>IF(Inputs!$B$27&lt;&gt;"Ready","PENDING INPUTS",IF(BO59&lt;=0,99,1+IF(AND(K59&gt;0,OR(Inputs!C14&gt;Inputs!C21,AND(Inputs!C14=Inputs!C21,0&lt;7))),1,0)+IF(AND(S59&gt;0,OR(Inputs!C15&gt;Inputs!C21,AND(Inputs!C15=Inputs!C21,1&lt;7))),1,0)+IF(AND(AA59&gt;0,OR(Inputs!C16&gt;Inputs!C21,AND(Inputs!C16=Inputs!C21,2&lt;7))),1,0)+IF(AND(AI59&gt;0,OR(Inputs!C17&gt;Inputs!C21,AND(Inputs!C17=Inputs!C21,3&lt;7))),1,0)+IF(AND(AQ59&gt;0,OR(Inputs!C18&gt;Inputs!C21,AND(Inputs!C18=Inputs!C21,4&lt;7))),1,0)+IF(AND(AY59&gt;0,OR(Inputs!C19&gt;Inputs!C21,AND(Inputs!C19=Inputs!C21,5&lt;7))),1,0)+IF(AND(BG59&gt;0,OR(Inputs!C20&gt;Inputs!C21,AND(Inputs!C20=Inputs!C21,6&lt;7))),1,0)+IF(AND(BW59&gt;0,OR(Inputs!C22&gt;Inputs!C21,AND(Inputs!C22=Inputs!C21,8&lt;7))),1,0)+IF(AND(CE59&gt;0,OR(Inputs!C23&gt;Inputs!C21,AND(Inputs!C23=Inputs!C21,9&lt;7))),1,0)))</f>
        <v>99</v>
      </c>
      <c r="BT59" s="3">
        <f>IF(Inputs!$B$27&lt;&gt;"Ready","PENDING INPUTS",IF(A59&gt;Inputs!$B$6,0,MIN(MAX(0,(BO59+BP59+BQ59)-BR59),MAX(0,C59-D59-(IF(O59&lt;BS59,K59+L59+M59-N59,0)+IF(W59&lt;BS59,S59+T59+U59-V59,0)+IF(AE59&lt;BS59,AA59+AB59+AC59-AD59,0)+IF(AM59&lt;BS59,AI59+AJ59+AK59-AL59,0)+IF(AU59&lt;BS59,AQ59+AR59+AS59-AT59,0)+IF(BC59&lt;BS59,AY59+AZ59+BA59-BB59,0)+IF(BK59&lt;BS59,BG59+BH59+BI59-BJ59,0)+IF(BS59&lt;BS59,BO59+BP59+BQ59-BR59,0)+IF(CA59&lt;BS59,BW59+BX59+BY59-BZ59,0)+IF(CI59&lt;BS59,CE59+CF59+CG59-CH59,0))))))</f>
        <v>0</v>
      </c>
      <c r="BU59" s="3">
        <f>IF(Inputs!$B$27&lt;&gt;"Ready","PENDING INPUTS",MIN((BO59+BP59+BQ59),IF(D59&gt;C59,IF(D59=0,0,BR59*C59/D59),BR59+BT59)))</f>
        <v>0</v>
      </c>
      <c r="BV59" s="3">
        <f>IF(Inputs!$B$27&lt;&gt;"Ready","PENDING INPUTS",MAX(0,(BO59+BP59+BQ59)-BU59))</f>
        <v>0</v>
      </c>
      <c r="BW59" s="3">
        <f>IF(Inputs!$B$27&lt;&gt;"Ready","PENDING INPUTS",CD58)</f>
        <v>0</v>
      </c>
      <c r="BX59" s="3">
        <f>IF(Inputs!$B$27&lt;&gt;"Ready","PENDING INPUTS",IF(A59&lt;=Inputs!$B$6,ROUND(BW59*Inputs!C22/12,2),0))</f>
        <v>0</v>
      </c>
      <c r="BY59" s="3">
        <f>IF(Inputs!$B$27&lt;&gt;"Ready","PENDING INPUTS",IF(AND(A59&lt;=Inputs!$B$6,BW59&gt;0),Inputs!G22,0))</f>
        <v>0</v>
      </c>
      <c r="BZ59" s="3">
        <f>IF(Inputs!$B$27&lt;&gt;"Ready","PENDING INPUTS",IF(A59&gt;Inputs!$B$6,0,MIN((BW59+BX59+BY59),IF(Inputs!H22=1,Inputs!D22,MAX(Inputs!F22,ROUND(BW59*Inputs!E22+BX59+BY59,2))))))</f>
        <v>0</v>
      </c>
      <c r="CA59">
        <f>IF(Inputs!$B$27&lt;&gt;"Ready","PENDING INPUTS",IF(BW59&lt;=0,99,1+IF(AND(K59&gt;0,OR(Inputs!C14&gt;Inputs!C22,AND(Inputs!C14=Inputs!C22,0&lt;8))),1,0)+IF(AND(S59&gt;0,OR(Inputs!C15&gt;Inputs!C22,AND(Inputs!C15=Inputs!C22,1&lt;8))),1,0)+IF(AND(AA59&gt;0,OR(Inputs!C16&gt;Inputs!C22,AND(Inputs!C16=Inputs!C22,2&lt;8))),1,0)+IF(AND(AI59&gt;0,OR(Inputs!C17&gt;Inputs!C22,AND(Inputs!C17=Inputs!C22,3&lt;8))),1,0)+IF(AND(AQ59&gt;0,OR(Inputs!C18&gt;Inputs!C22,AND(Inputs!C18=Inputs!C22,4&lt;8))),1,0)+IF(AND(AY59&gt;0,OR(Inputs!C19&gt;Inputs!C22,AND(Inputs!C19=Inputs!C22,5&lt;8))),1,0)+IF(AND(BG59&gt;0,OR(Inputs!C20&gt;Inputs!C22,AND(Inputs!C20=Inputs!C22,6&lt;8))),1,0)+IF(AND(BO59&gt;0,OR(Inputs!C21&gt;Inputs!C22,AND(Inputs!C21=Inputs!C22,7&lt;8))),1,0)+IF(AND(CE59&gt;0,OR(Inputs!C23&gt;Inputs!C22,AND(Inputs!C23=Inputs!C22,9&lt;8))),1,0)))</f>
        <v>99</v>
      </c>
      <c r="CB59" s="3">
        <f>IF(Inputs!$B$27&lt;&gt;"Ready","PENDING INPUTS",IF(A59&gt;Inputs!$B$6,0,MIN(MAX(0,(BW59+BX59+BY59)-BZ59),MAX(0,C59-D59-(IF(O59&lt;CA59,K59+L59+M59-N59,0)+IF(W59&lt;CA59,S59+T59+U59-V59,0)+IF(AE59&lt;CA59,AA59+AB59+AC59-AD59,0)+IF(AM59&lt;CA59,AI59+AJ59+AK59-AL59,0)+IF(AU59&lt;CA59,AQ59+AR59+AS59-AT59,0)+IF(BC59&lt;CA59,AY59+AZ59+BA59-BB59,0)+IF(BK59&lt;CA59,BG59+BH59+BI59-BJ59,0)+IF(BS59&lt;CA59,BO59+BP59+BQ59-BR59,0)+IF(CA59&lt;CA59,BW59+BX59+BY59-BZ59,0)+IF(CI59&lt;CA59,CE59+CF59+CG59-CH59,0))))))</f>
        <v>0</v>
      </c>
      <c r="CC59" s="3">
        <f>IF(Inputs!$B$27&lt;&gt;"Ready","PENDING INPUTS",MIN((BW59+BX59+BY59),IF(D59&gt;C59,IF(D59=0,0,BZ59*C59/D59),BZ59+CB59)))</f>
        <v>0</v>
      </c>
      <c r="CD59" s="3">
        <f>IF(Inputs!$B$27&lt;&gt;"Ready","PENDING INPUTS",MAX(0,(BW59+BX59+BY59)-CC59))</f>
        <v>0</v>
      </c>
      <c r="CE59" s="3">
        <f>IF(Inputs!$B$27&lt;&gt;"Ready","PENDING INPUTS",CL58)</f>
        <v>0</v>
      </c>
      <c r="CF59" s="3">
        <f>IF(Inputs!$B$27&lt;&gt;"Ready","PENDING INPUTS",IF(A59&lt;=Inputs!$B$6,ROUND(CE59*Inputs!C23/12,2),0))</f>
        <v>0</v>
      </c>
      <c r="CG59" s="3">
        <f>IF(Inputs!$B$27&lt;&gt;"Ready","PENDING INPUTS",IF(AND(A59&lt;=Inputs!$B$6,CE59&gt;0),Inputs!G23,0))</f>
        <v>0</v>
      </c>
      <c r="CH59" s="3">
        <f>IF(Inputs!$B$27&lt;&gt;"Ready","PENDING INPUTS",IF(A59&gt;Inputs!$B$6,0,MIN((CE59+CF59+CG59),IF(Inputs!H23=1,Inputs!D23,MAX(Inputs!F23,ROUND(CE59*Inputs!E23+CF59+CG59,2))))))</f>
        <v>0</v>
      </c>
      <c r="CI59">
        <f>IF(Inputs!$B$27&lt;&gt;"Ready","PENDING INPUTS",IF(CE59&lt;=0,99,1+IF(AND(K59&gt;0,OR(Inputs!C14&gt;Inputs!C23,AND(Inputs!C14=Inputs!C23,0&lt;9))),1,0)+IF(AND(S59&gt;0,OR(Inputs!C15&gt;Inputs!C23,AND(Inputs!C15=Inputs!C23,1&lt;9))),1,0)+IF(AND(AA59&gt;0,OR(Inputs!C16&gt;Inputs!C23,AND(Inputs!C16=Inputs!C23,2&lt;9))),1,0)+IF(AND(AI59&gt;0,OR(Inputs!C17&gt;Inputs!C23,AND(Inputs!C17=Inputs!C23,3&lt;9))),1,0)+IF(AND(AQ59&gt;0,OR(Inputs!C18&gt;Inputs!C23,AND(Inputs!C18=Inputs!C23,4&lt;9))),1,0)+IF(AND(AY59&gt;0,OR(Inputs!C19&gt;Inputs!C23,AND(Inputs!C19=Inputs!C23,5&lt;9))),1,0)+IF(AND(BG59&gt;0,OR(Inputs!C20&gt;Inputs!C23,AND(Inputs!C20=Inputs!C23,6&lt;9))),1,0)+IF(AND(BO59&gt;0,OR(Inputs!C21&gt;Inputs!C23,AND(Inputs!C21=Inputs!C23,7&lt;9))),1,0)+IF(AND(BW59&gt;0,OR(Inputs!C22&gt;Inputs!C23,AND(Inputs!C22=Inputs!C23,8&lt;9))),1,0)))</f>
        <v>99</v>
      </c>
      <c r="CJ59" s="3">
        <f>IF(Inputs!$B$27&lt;&gt;"Ready","PENDING INPUTS",IF(A59&gt;Inputs!$B$6,0,MIN(MAX(0,(CE59+CF59+CG59)-CH59),MAX(0,C59-D59-(IF(O59&lt;CI59,K59+L59+M59-N59,0)+IF(W59&lt;CI59,S59+T59+U59-V59,0)+IF(AE59&lt;CI59,AA59+AB59+AC59-AD59,0)+IF(AM59&lt;CI59,AI59+AJ59+AK59-AL59,0)+IF(AU59&lt;CI59,AQ59+AR59+AS59-AT59,0)+IF(BC59&lt;CI59,AY59+AZ59+BA59-BB59,0)+IF(BK59&lt;CI59,BG59+BH59+BI59-BJ59,0)+IF(BS59&lt;CI59,BO59+BP59+BQ59-BR59,0)+IF(CA59&lt;CI59,BW59+BX59+BY59-BZ59,0)+IF(CI59&lt;CI59,CE59+CF59+CG59-CH59,0))))))</f>
        <v>0</v>
      </c>
      <c r="CK59" s="3">
        <f>IF(Inputs!$B$27&lt;&gt;"Ready","PENDING INPUTS",MIN((CE59+CF59+CG59),IF(D59&gt;C59,IF(D59=0,0,CH59*C59/D59),CH59+CJ59)))</f>
        <v>0</v>
      </c>
      <c r="CL59" s="3">
        <f>IF(Inputs!$B$27&lt;&gt;"Ready","PENDING INPUTS",MAX(0,(CE59+CF59+CG59)-CK59))</f>
        <v>0</v>
      </c>
    </row>
    <row r="60" spans="1:90" ht="27.95" customHeight="1" x14ac:dyDescent="0.25">
      <c r="A60">
        <v>56</v>
      </c>
      <c r="B60" s="13">
        <f>IF(Inputs!$B$27&lt;&gt;"Ready","PENDING INPUTS",EDATE(Inputs!$B$5,A60-1))</f>
        <v>47969</v>
      </c>
      <c r="C60" s="3">
        <f>IF(Inputs!$B$27&lt;&gt;"Ready","PENDING INPUTS",IF(A60&lt;=Inputs!$B$6,MAX(0,Inputs!$B$4+IF(A60=Inputs!$B$7,Inputs!$B$8,0)+IF(A60=Inputs!$B$9,Inputs!$B$10,0)),0))</f>
        <v>0</v>
      </c>
      <c r="D60" s="3">
        <f>IF(Inputs!$B$27&lt;&gt;"Ready","PENDING INPUTS",SUM(N60,V60,AD60,AL60,AT60,BB60,BJ60,BR60,BZ60,CH60))</f>
        <v>0</v>
      </c>
      <c r="E60" s="3">
        <f>IF(Inputs!$B$27&lt;&gt;"Ready","PENDING INPUTS",MAX(0,D60-C60))</f>
        <v>0</v>
      </c>
      <c r="F60" s="3">
        <f>IF(Inputs!$B$27&lt;&gt;"Ready","PENDING INPUTS",SUM(Q60,Y60,AG60,AO60,AW60,BE60,BM60,BU60,CC60,CK60))</f>
        <v>0</v>
      </c>
      <c r="G60" s="3">
        <f>IF(Inputs!$B$27&lt;&gt;"Ready","PENDING INPUTS",SUM(L60,T60,AB60,AJ60,AR60,AZ60,BH60,BP60,BX60,CF60))</f>
        <v>0</v>
      </c>
      <c r="H60" s="3">
        <f>IF(Inputs!$B$27&lt;&gt;"Ready","PENDING INPUTS",SUM(M60,U60,AC60,AK60,AS60,BA60,BI60,BQ60,BY60,CG60))</f>
        <v>0</v>
      </c>
      <c r="I60" s="3">
        <f>IF(Inputs!$B$27&lt;&gt;"Ready","PENDING INPUTS",SUM(R60,Z60,AH60,AP60,AX60,BF60,BN60,BV60,CD60,CL60))</f>
        <v>0</v>
      </c>
      <c r="J60" t="str">
        <f>IF(Inputs!$B$27&lt;&gt;"Ready","PENDING INPUTS",IF(A60&gt;Inputs!$B$6,"Beyond horizon",IF(E60&gt;0.005,"MINIMUM SHORTFALL",IF(I60&lt;0.005,"Paid off","In progress"))))</f>
        <v>Paid off</v>
      </c>
      <c r="K60" s="3">
        <f>IF(Inputs!$B$27&lt;&gt;"Ready","PENDING INPUTS",R59)</f>
        <v>0</v>
      </c>
      <c r="L60" s="3">
        <f>IF(Inputs!$B$27&lt;&gt;"Ready","PENDING INPUTS",IF(A60&lt;=Inputs!$B$6,ROUND(K60*Inputs!C14/12,2),0))</f>
        <v>0</v>
      </c>
      <c r="M60" s="3">
        <f>IF(Inputs!$B$27&lt;&gt;"Ready","PENDING INPUTS",IF(AND(A60&lt;=Inputs!$B$6,K60&gt;0),Inputs!G14,0))</f>
        <v>0</v>
      </c>
      <c r="N60" s="3">
        <f>IF(Inputs!$B$27&lt;&gt;"Ready","PENDING INPUTS",IF(A60&gt;Inputs!$B$6,0,MIN((K60+L60+M60),IF(Inputs!H14=1,Inputs!D14,MAX(Inputs!F14,ROUND(K60*Inputs!E14+L60+M60,2))))))</f>
        <v>0</v>
      </c>
      <c r="O60">
        <f>IF(Inputs!$B$27&lt;&gt;"Ready","PENDING INPUTS",IF(K60&lt;=0,99,1+IF(AND(S60&gt;0,OR(Inputs!C15&gt;Inputs!C14,AND(Inputs!C15=Inputs!C14,1&lt;0))),1,0)+IF(AND(AA60&gt;0,OR(Inputs!C16&gt;Inputs!C14,AND(Inputs!C16=Inputs!C14,2&lt;0))),1,0)+IF(AND(AI60&gt;0,OR(Inputs!C17&gt;Inputs!C14,AND(Inputs!C17=Inputs!C14,3&lt;0))),1,0)+IF(AND(AQ60&gt;0,OR(Inputs!C18&gt;Inputs!C14,AND(Inputs!C18=Inputs!C14,4&lt;0))),1,0)+IF(AND(AY60&gt;0,OR(Inputs!C19&gt;Inputs!C14,AND(Inputs!C19=Inputs!C14,5&lt;0))),1,0)+IF(AND(BG60&gt;0,OR(Inputs!C20&gt;Inputs!C14,AND(Inputs!C20=Inputs!C14,6&lt;0))),1,0)+IF(AND(BO60&gt;0,OR(Inputs!C21&gt;Inputs!C14,AND(Inputs!C21=Inputs!C14,7&lt;0))),1,0)+IF(AND(BW60&gt;0,OR(Inputs!C22&gt;Inputs!C14,AND(Inputs!C22=Inputs!C14,8&lt;0))),1,0)+IF(AND(CE60&gt;0,OR(Inputs!C23&gt;Inputs!C14,AND(Inputs!C23=Inputs!C14,9&lt;0))),1,0)))</f>
        <v>99</v>
      </c>
      <c r="P60" s="3">
        <f>IF(Inputs!$B$27&lt;&gt;"Ready","PENDING INPUTS",IF(A60&gt;Inputs!$B$6,0,MIN(MAX(0,(K60+L60+M60)-N60),MAX(0,C60-D60-(IF(O60&lt;O60,K60+L60+M60-N60,0)+IF(W60&lt;O60,S60+T60+U60-V60,0)+IF(AE60&lt;O60,AA60+AB60+AC60-AD60,0)+IF(AM60&lt;O60,AI60+AJ60+AK60-AL60,0)+IF(AU60&lt;O60,AQ60+AR60+AS60-AT60,0)+IF(BC60&lt;O60,AY60+AZ60+BA60-BB60,0)+IF(BK60&lt;O60,BG60+BH60+BI60-BJ60,0)+IF(BS60&lt;O60,BO60+BP60+BQ60-BR60,0)+IF(CA60&lt;O60,BW60+BX60+BY60-BZ60,0)+IF(CI60&lt;O60,CE60+CF60+CG60-CH60,0))))))</f>
        <v>0</v>
      </c>
      <c r="Q60" s="3">
        <f>IF(Inputs!$B$27&lt;&gt;"Ready","PENDING INPUTS",MIN((K60+L60+M60),IF(D60&gt;C60,IF(D60=0,0,N60*C60/D60),N60+P60)))</f>
        <v>0</v>
      </c>
      <c r="R60" s="3">
        <f>IF(Inputs!$B$27&lt;&gt;"Ready","PENDING INPUTS",MAX(0,(K60+L60+M60)-Q60))</f>
        <v>0</v>
      </c>
      <c r="S60" s="3">
        <f>IF(Inputs!$B$27&lt;&gt;"Ready","PENDING INPUTS",Z59)</f>
        <v>0</v>
      </c>
      <c r="T60" s="3">
        <f>IF(Inputs!$B$27&lt;&gt;"Ready","PENDING INPUTS",IF(A60&lt;=Inputs!$B$6,ROUND(S60*Inputs!C15/12,2),0))</f>
        <v>0</v>
      </c>
      <c r="U60" s="3">
        <f>IF(Inputs!$B$27&lt;&gt;"Ready","PENDING INPUTS",IF(AND(A60&lt;=Inputs!$B$6,S60&gt;0),Inputs!G15,0))</f>
        <v>0</v>
      </c>
      <c r="V60" s="3">
        <f>IF(Inputs!$B$27&lt;&gt;"Ready","PENDING INPUTS",IF(A60&gt;Inputs!$B$6,0,MIN((S60+T60+U60),IF(Inputs!H15=1,Inputs!D15,MAX(Inputs!F15,ROUND(S60*Inputs!E15+T60+U60,2))))))</f>
        <v>0</v>
      </c>
      <c r="W60">
        <f>IF(Inputs!$B$27&lt;&gt;"Ready","PENDING INPUTS",IF(S60&lt;=0,99,1+IF(AND(K60&gt;0,OR(Inputs!C14&gt;Inputs!C15,AND(Inputs!C14=Inputs!C15,0&lt;1))),1,0)+IF(AND(AA60&gt;0,OR(Inputs!C16&gt;Inputs!C15,AND(Inputs!C16=Inputs!C15,2&lt;1))),1,0)+IF(AND(AI60&gt;0,OR(Inputs!C17&gt;Inputs!C15,AND(Inputs!C17=Inputs!C15,3&lt;1))),1,0)+IF(AND(AQ60&gt;0,OR(Inputs!C18&gt;Inputs!C15,AND(Inputs!C18=Inputs!C15,4&lt;1))),1,0)+IF(AND(AY60&gt;0,OR(Inputs!C19&gt;Inputs!C15,AND(Inputs!C19=Inputs!C15,5&lt;1))),1,0)+IF(AND(BG60&gt;0,OR(Inputs!C20&gt;Inputs!C15,AND(Inputs!C20=Inputs!C15,6&lt;1))),1,0)+IF(AND(BO60&gt;0,OR(Inputs!C21&gt;Inputs!C15,AND(Inputs!C21=Inputs!C15,7&lt;1))),1,0)+IF(AND(BW60&gt;0,OR(Inputs!C22&gt;Inputs!C15,AND(Inputs!C22=Inputs!C15,8&lt;1))),1,0)+IF(AND(CE60&gt;0,OR(Inputs!C23&gt;Inputs!C15,AND(Inputs!C23=Inputs!C15,9&lt;1))),1,0)))</f>
        <v>99</v>
      </c>
      <c r="X60" s="3">
        <f>IF(Inputs!$B$27&lt;&gt;"Ready","PENDING INPUTS",IF(A60&gt;Inputs!$B$6,0,MIN(MAX(0,(S60+T60+U60)-V60),MAX(0,C60-D60-(IF(O60&lt;W60,K60+L60+M60-N60,0)+IF(W60&lt;W60,S60+T60+U60-V60,0)+IF(AE60&lt;W60,AA60+AB60+AC60-AD60,0)+IF(AM60&lt;W60,AI60+AJ60+AK60-AL60,0)+IF(AU60&lt;W60,AQ60+AR60+AS60-AT60,0)+IF(BC60&lt;W60,AY60+AZ60+BA60-BB60,0)+IF(BK60&lt;W60,BG60+BH60+BI60-BJ60,0)+IF(BS60&lt;W60,BO60+BP60+BQ60-BR60,0)+IF(CA60&lt;W60,BW60+BX60+BY60-BZ60,0)+IF(CI60&lt;W60,CE60+CF60+CG60-CH60,0))))))</f>
        <v>0</v>
      </c>
      <c r="Y60" s="3">
        <f>IF(Inputs!$B$27&lt;&gt;"Ready","PENDING INPUTS",MIN((S60+T60+U60),IF(D60&gt;C60,IF(D60=0,0,V60*C60/D60),V60+X60)))</f>
        <v>0</v>
      </c>
      <c r="Z60" s="3">
        <f>IF(Inputs!$B$27&lt;&gt;"Ready","PENDING INPUTS",MAX(0,(S60+T60+U60)-Y60))</f>
        <v>0</v>
      </c>
      <c r="AA60" s="3">
        <f>IF(Inputs!$B$27&lt;&gt;"Ready","PENDING INPUTS",AH59)</f>
        <v>0</v>
      </c>
      <c r="AB60" s="3">
        <f>IF(Inputs!$B$27&lt;&gt;"Ready","PENDING INPUTS",IF(A60&lt;=Inputs!$B$6,ROUND(AA60*Inputs!C16/12,2),0))</f>
        <v>0</v>
      </c>
      <c r="AC60" s="3">
        <f>IF(Inputs!$B$27&lt;&gt;"Ready","PENDING INPUTS",IF(AND(A60&lt;=Inputs!$B$6,AA60&gt;0),Inputs!G16,0))</f>
        <v>0</v>
      </c>
      <c r="AD60" s="3">
        <f>IF(Inputs!$B$27&lt;&gt;"Ready","PENDING INPUTS",IF(A60&gt;Inputs!$B$6,0,MIN((AA60+AB60+AC60),IF(Inputs!H16=1,Inputs!D16,MAX(Inputs!F16,ROUND(AA60*Inputs!E16+AB60+AC60,2))))))</f>
        <v>0</v>
      </c>
      <c r="AE60">
        <f>IF(Inputs!$B$27&lt;&gt;"Ready","PENDING INPUTS",IF(AA60&lt;=0,99,1+IF(AND(K60&gt;0,OR(Inputs!C14&gt;Inputs!C16,AND(Inputs!C14=Inputs!C16,0&lt;2))),1,0)+IF(AND(S60&gt;0,OR(Inputs!C15&gt;Inputs!C16,AND(Inputs!C15=Inputs!C16,1&lt;2))),1,0)+IF(AND(AI60&gt;0,OR(Inputs!C17&gt;Inputs!C16,AND(Inputs!C17=Inputs!C16,3&lt;2))),1,0)+IF(AND(AQ60&gt;0,OR(Inputs!C18&gt;Inputs!C16,AND(Inputs!C18=Inputs!C16,4&lt;2))),1,0)+IF(AND(AY60&gt;0,OR(Inputs!C19&gt;Inputs!C16,AND(Inputs!C19=Inputs!C16,5&lt;2))),1,0)+IF(AND(BG60&gt;0,OR(Inputs!C20&gt;Inputs!C16,AND(Inputs!C20=Inputs!C16,6&lt;2))),1,0)+IF(AND(BO60&gt;0,OR(Inputs!C21&gt;Inputs!C16,AND(Inputs!C21=Inputs!C16,7&lt;2))),1,0)+IF(AND(BW60&gt;0,OR(Inputs!C22&gt;Inputs!C16,AND(Inputs!C22=Inputs!C16,8&lt;2))),1,0)+IF(AND(CE60&gt;0,OR(Inputs!C23&gt;Inputs!C16,AND(Inputs!C23=Inputs!C16,9&lt;2))),1,0)))</f>
        <v>99</v>
      </c>
      <c r="AF60" s="3">
        <f>IF(Inputs!$B$27&lt;&gt;"Ready","PENDING INPUTS",IF(A60&gt;Inputs!$B$6,0,MIN(MAX(0,(AA60+AB60+AC60)-AD60),MAX(0,C60-D60-(IF(O60&lt;AE60,K60+L60+M60-N60,0)+IF(W60&lt;AE60,S60+T60+U60-V60,0)+IF(AE60&lt;AE60,AA60+AB60+AC60-AD60,0)+IF(AM60&lt;AE60,AI60+AJ60+AK60-AL60,0)+IF(AU60&lt;AE60,AQ60+AR60+AS60-AT60,0)+IF(BC60&lt;AE60,AY60+AZ60+BA60-BB60,0)+IF(BK60&lt;AE60,BG60+BH60+BI60-BJ60,0)+IF(BS60&lt;AE60,BO60+BP60+BQ60-BR60,0)+IF(CA60&lt;AE60,BW60+BX60+BY60-BZ60,0)+IF(CI60&lt;AE60,CE60+CF60+CG60-CH60,0))))))</f>
        <v>0</v>
      </c>
      <c r="AG60" s="3">
        <f>IF(Inputs!$B$27&lt;&gt;"Ready","PENDING INPUTS",MIN((AA60+AB60+AC60),IF(D60&gt;C60,IF(D60=0,0,AD60*C60/D60),AD60+AF60)))</f>
        <v>0</v>
      </c>
      <c r="AH60" s="3">
        <f>IF(Inputs!$B$27&lt;&gt;"Ready","PENDING INPUTS",MAX(0,(AA60+AB60+AC60)-AG60))</f>
        <v>0</v>
      </c>
      <c r="AI60" s="3">
        <f>IF(Inputs!$B$27&lt;&gt;"Ready","PENDING INPUTS",AP59)</f>
        <v>0</v>
      </c>
      <c r="AJ60" s="3">
        <f>IF(Inputs!$B$27&lt;&gt;"Ready","PENDING INPUTS",IF(A60&lt;=Inputs!$B$6,ROUND(AI60*Inputs!C17/12,2),0))</f>
        <v>0</v>
      </c>
      <c r="AK60" s="3">
        <f>IF(Inputs!$B$27&lt;&gt;"Ready","PENDING INPUTS",IF(AND(A60&lt;=Inputs!$B$6,AI60&gt;0),Inputs!G17,0))</f>
        <v>0</v>
      </c>
      <c r="AL60" s="3">
        <f>IF(Inputs!$B$27&lt;&gt;"Ready","PENDING INPUTS",IF(A60&gt;Inputs!$B$6,0,MIN((AI60+AJ60+AK60),IF(Inputs!H17=1,Inputs!D17,MAX(Inputs!F17,ROUND(AI60*Inputs!E17+AJ60+AK60,2))))))</f>
        <v>0</v>
      </c>
      <c r="AM60">
        <f>IF(Inputs!$B$27&lt;&gt;"Ready","PENDING INPUTS",IF(AI60&lt;=0,99,1+IF(AND(K60&gt;0,OR(Inputs!C14&gt;Inputs!C17,AND(Inputs!C14=Inputs!C17,0&lt;3))),1,0)+IF(AND(S60&gt;0,OR(Inputs!C15&gt;Inputs!C17,AND(Inputs!C15=Inputs!C17,1&lt;3))),1,0)+IF(AND(AA60&gt;0,OR(Inputs!C16&gt;Inputs!C17,AND(Inputs!C16=Inputs!C17,2&lt;3))),1,0)+IF(AND(AQ60&gt;0,OR(Inputs!C18&gt;Inputs!C17,AND(Inputs!C18=Inputs!C17,4&lt;3))),1,0)+IF(AND(AY60&gt;0,OR(Inputs!C19&gt;Inputs!C17,AND(Inputs!C19=Inputs!C17,5&lt;3))),1,0)+IF(AND(BG60&gt;0,OR(Inputs!C20&gt;Inputs!C17,AND(Inputs!C20=Inputs!C17,6&lt;3))),1,0)+IF(AND(BO60&gt;0,OR(Inputs!C21&gt;Inputs!C17,AND(Inputs!C21=Inputs!C17,7&lt;3))),1,0)+IF(AND(BW60&gt;0,OR(Inputs!C22&gt;Inputs!C17,AND(Inputs!C22=Inputs!C17,8&lt;3))),1,0)+IF(AND(CE60&gt;0,OR(Inputs!C23&gt;Inputs!C17,AND(Inputs!C23=Inputs!C17,9&lt;3))),1,0)))</f>
        <v>99</v>
      </c>
      <c r="AN60" s="3">
        <f>IF(Inputs!$B$27&lt;&gt;"Ready","PENDING INPUTS",IF(A60&gt;Inputs!$B$6,0,MIN(MAX(0,(AI60+AJ60+AK60)-AL60),MAX(0,C60-D60-(IF(O60&lt;AM60,K60+L60+M60-N60,0)+IF(W60&lt;AM60,S60+T60+U60-V60,0)+IF(AE60&lt;AM60,AA60+AB60+AC60-AD60,0)+IF(AM60&lt;AM60,AI60+AJ60+AK60-AL60,0)+IF(AU60&lt;AM60,AQ60+AR60+AS60-AT60,0)+IF(BC60&lt;AM60,AY60+AZ60+BA60-BB60,0)+IF(BK60&lt;AM60,BG60+BH60+BI60-BJ60,0)+IF(BS60&lt;AM60,BO60+BP60+BQ60-BR60,0)+IF(CA60&lt;AM60,BW60+BX60+BY60-BZ60,0)+IF(CI60&lt;AM60,CE60+CF60+CG60-CH60,0))))))</f>
        <v>0</v>
      </c>
      <c r="AO60" s="3">
        <f>IF(Inputs!$B$27&lt;&gt;"Ready","PENDING INPUTS",MIN((AI60+AJ60+AK60),IF(D60&gt;C60,IF(D60=0,0,AL60*C60/D60),AL60+AN60)))</f>
        <v>0</v>
      </c>
      <c r="AP60" s="3">
        <f>IF(Inputs!$B$27&lt;&gt;"Ready","PENDING INPUTS",MAX(0,(AI60+AJ60+AK60)-AO60))</f>
        <v>0</v>
      </c>
      <c r="AQ60" s="3">
        <f>IF(Inputs!$B$27&lt;&gt;"Ready","PENDING INPUTS",AX59)</f>
        <v>0</v>
      </c>
      <c r="AR60" s="3">
        <f>IF(Inputs!$B$27&lt;&gt;"Ready","PENDING INPUTS",IF(A60&lt;=Inputs!$B$6,ROUND(AQ60*Inputs!C18/12,2),0))</f>
        <v>0</v>
      </c>
      <c r="AS60" s="3">
        <f>IF(Inputs!$B$27&lt;&gt;"Ready","PENDING INPUTS",IF(AND(A60&lt;=Inputs!$B$6,AQ60&gt;0),Inputs!G18,0))</f>
        <v>0</v>
      </c>
      <c r="AT60" s="3">
        <f>IF(Inputs!$B$27&lt;&gt;"Ready","PENDING INPUTS",IF(A60&gt;Inputs!$B$6,0,MIN((AQ60+AR60+AS60),IF(Inputs!H18=1,Inputs!D18,MAX(Inputs!F18,ROUND(AQ60*Inputs!E18+AR60+AS60,2))))))</f>
        <v>0</v>
      </c>
      <c r="AU60">
        <f>IF(Inputs!$B$27&lt;&gt;"Ready","PENDING INPUTS",IF(AQ60&lt;=0,99,1+IF(AND(K60&gt;0,OR(Inputs!C14&gt;Inputs!C18,AND(Inputs!C14=Inputs!C18,0&lt;4))),1,0)+IF(AND(S60&gt;0,OR(Inputs!C15&gt;Inputs!C18,AND(Inputs!C15=Inputs!C18,1&lt;4))),1,0)+IF(AND(AA60&gt;0,OR(Inputs!C16&gt;Inputs!C18,AND(Inputs!C16=Inputs!C18,2&lt;4))),1,0)+IF(AND(AI60&gt;0,OR(Inputs!C17&gt;Inputs!C18,AND(Inputs!C17=Inputs!C18,3&lt;4))),1,0)+IF(AND(AY60&gt;0,OR(Inputs!C19&gt;Inputs!C18,AND(Inputs!C19=Inputs!C18,5&lt;4))),1,0)+IF(AND(BG60&gt;0,OR(Inputs!C20&gt;Inputs!C18,AND(Inputs!C20=Inputs!C18,6&lt;4))),1,0)+IF(AND(BO60&gt;0,OR(Inputs!C21&gt;Inputs!C18,AND(Inputs!C21=Inputs!C18,7&lt;4))),1,0)+IF(AND(BW60&gt;0,OR(Inputs!C22&gt;Inputs!C18,AND(Inputs!C22=Inputs!C18,8&lt;4))),1,0)+IF(AND(CE60&gt;0,OR(Inputs!C23&gt;Inputs!C18,AND(Inputs!C23=Inputs!C18,9&lt;4))),1,0)))</f>
        <v>99</v>
      </c>
      <c r="AV60" s="3">
        <f>IF(Inputs!$B$27&lt;&gt;"Ready","PENDING INPUTS",IF(A60&gt;Inputs!$B$6,0,MIN(MAX(0,(AQ60+AR60+AS60)-AT60),MAX(0,C60-D60-(IF(O60&lt;AU60,K60+L60+M60-N60,0)+IF(W60&lt;AU60,S60+T60+U60-V60,0)+IF(AE60&lt;AU60,AA60+AB60+AC60-AD60,0)+IF(AM60&lt;AU60,AI60+AJ60+AK60-AL60,0)+IF(AU60&lt;AU60,AQ60+AR60+AS60-AT60,0)+IF(BC60&lt;AU60,AY60+AZ60+BA60-BB60,0)+IF(BK60&lt;AU60,BG60+BH60+BI60-BJ60,0)+IF(BS60&lt;AU60,BO60+BP60+BQ60-BR60,0)+IF(CA60&lt;AU60,BW60+BX60+BY60-BZ60,0)+IF(CI60&lt;AU60,CE60+CF60+CG60-CH60,0))))))</f>
        <v>0</v>
      </c>
      <c r="AW60" s="3">
        <f>IF(Inputs!$B$27&lt;&gt;"Ready","PENDING INPUTS",MIN((AQ60+AR60+AS60),IF(D60&gt;C60,IF(D60=0,0,AT60*C60/D60),AT60+AV60)))</f>
        <v>0</v>
      </c>
      <c r="AX60" s="3">
        <f>IF(Inputs!$B$27&lt;&gt;"Ready","PENDING INPUTS",MAX(0,(AQ60+AR60+AS60)-AW60))</f>
        <v>0</v>
      </c>
      <c r="AY60" s="3">
        <f>IF(Inputs!$B$27&lt;&gt;"Ready","PENDING INPUTS",BF59)</f>
        <v>0</v>
      </c>
      <c r="AZ60" s="3">
        <f>IF(Inputs!$B$27&lt;&gt;"Ready","PENDING INPUTS",IF(A60&lt;=Inputs!$B$6,ROUND(AY60*Inputs!C19/12,2),0))</f>
        <v>0</v>
      </c>
      <c r="BA60" s="3">
        <f>IF(Inputs!$B$27&lt;&gt;"Ready","PENDING INPUTS",IF(AND(A60&lt;=Inputs!$B$6,AY60&gt;0),Inputs!G19,0))</f>
        <v>0</v>
      </c>
      <c r="BB60" s="3">
        <f>IF(Inputs!$B$27&lt;&gt;"Ready","PENDING INPUTS",IF(A60&gt;Inputs!$B$6,0,MIN((AY60+AZ60+BA60),IF(Inputs!H19=1,Inputs!D19,MAX(Inputs!F19,ROUND(AY60*Inputs!E19+AZ60+BA60,2))))))</f>
        <v>0</v>
      </c>
      <c r="BC60">
        <f>IF(Inputs!$B$27&lt;&gt;"Ready","PENDING INPUTS",IF(AY60&lt;=0,99,1+IF(AND(K60&gt;0,OR(Inputs!C14&gt;Inputs!C19,AND(Inputs!C14=Inputs!C19,0&lt;5))),1,0)+IF(AND(S60&gt;0,OR(Inputs!C15&gt;Inputs!C19,AND(Inputs!C15=Inputs!C19,1&lt;5))),1,0)+IF(AND(AA60&gt;0,OR(Inputs!C16&gt;Inputs!C19,AND(Inputs!C16=Inputs!C19,2&lt;5))),1,0)+IF(AND(AI60&gt;0,OR(Inputs!C17&gt;Inputs!C19,AND(Inputs!C17=Inputs!C19,3&lt;5))),1,0)+IF(AND(AQ60&gt;0,OR(Inputs!C18&gt;Inputs!C19,AND(Inputs!C18=Inputs!C19,4&lt;5))),1,0)+IF(AND(BG60&gt;0,OR(Inputs!C20&gt;Inputs!C19,AND(Inputs!C20=Inputs!C19,6&lt;5))),1,0)+IF(AND(BO60&gt;0,OR(Inputs!C21&gt;Inputs!C19,AND(Inputs!C21=Inputs!C19,7&lt;5))),1,0)+IF(AND(BW60&gt;0,OR(Inputs!C22&gt;Inputs!C19,AND(Inputs!C22=Inputs!C19,8&lt;5))),1,0)+IF(AND(CE60&gt;0,OR(Inputs!C23&gt;Inputs!C19,AND(Inputs!C23=Inputs!C19,9&lt;5))),1,0)))</f>
        <v>99</v>
      </c>
      <c r="BD60" s="3">
        <f>IF(Inputs!$B$27&lt;&gt;"Ready","PENDING INPUTS",IF(A60&gt;Inputs!$B$6,0,MIN(MAX(0,(AY60+AZ60+BA60)-BB60),MAX(0,C60-D60-(IF(O60&lt;BC60,K60+L60+M60-N60,0)+IF(W60&lt;BC60,S60+T60+U60-V60,0)+IF(AE60&lt;BC60,AA60+AB60+AC60-AD60,0)+IF(AM60&lt;BC60,AI60+AJ60+AK60-AL60,0)+IF(AU60&lt;BC60,AQ60+AR60+AS60-AT60,0)+IF(BC60&lt;BC60,AY60+AZ60+BA60-BB60,0)+IF(BK60&lt;BC60,BG60+BH60+BI60-BJ60,0)+IF(BS60&lt;BC60,BO60+BP60+BQ60-BR60,0)+IF(CA60&lt;BC60,BW60+BX60+BY60-BZ60,0)+IF(CI60&lt;BC60,CE60+CF60+CG60-CH60,0))))))</f>
        <v>0</v>
      </c>
      <c r="BE60" s="3">
        <f>IF(Inputs!$B$27&lt;&gt;"Ready","PENDING INPUTS",MIN((AY60+AZ60+BA60),IF(D60&gt;C60,IF(D60=0,0,BB60*C60/D60),BB60+BD60)))</f>
        <v>0</v>
      </c>
      <c r="BF60" s="3">
        <f>IF(Inputs!$B$27&lt;&gt;"Ready","PENDING INPUTS",MAX(0,(AY60+AZ60+BA60)-BE60))</f>
        <v>0</v>
      </c>
      <c r="BG60" s="3">
        <f>IF(Inputs!$B$27&lt;&gt;"Ready","PENDING INPUTS",BN59)</f>
        <v>0</v>
      </c>
      <c r="BH60" s="3">
        <f>IF(Inputs!$B$27&lt;&gt;"Ready","PENDING INPUTS",IF(A60&lt;=Inputs!$B$6,ROUND(BG60*Inputs!C20/12,2),0))</f>
        <v>0</v>
      </c>
      <c r="BI60" s="3">
        <f>IF(Inputs!$B$27&lt;&gt;"Ready","PENDING INPUTS",IF(AND(A60&lt;=Inputs!$B$6,BG60&gt;0),Inputs!G20,0))</f>
        <v>0</v>
      </c>
      <c r="BJ60" s="3">
        <f>IF(Inputs!$B$27&lt;&gt;"Ready","PENDING INPUTS",IF(A60&gt;Inputs!$B$6,0,MIN((BG60+BH60+BI60),IF(Inputs!H20=1,Inputs!D20,MAX(Inputs!F20,ROUND(BG60*Inputs!E20+BH60+BI60,2))))))</f>
        <v>0</v>
      </c>
      <c r="BK60">
        <f>IF(Inputs!$B$27&lt;&gt;"Ready","PENDING INPUTS",IF(BG60&lt;=0,99,1+IF(AND(K60&gt;0,OR(Inputs!C14&gt;Inputs!C20,AND(Inputs!C14=Inputs!C20,0&lt;6))),1,0)+IF(AND(S60&gt;0,OR(Inputs!C15&gt;Inputs!C20,AND(Inputs!C15=Inputs!C20,1&lt;6))),1,0)+IF(AND(AA60&gt;0,OR(Inputs!C16&gt;Inputs!C20,AND(Inputs!C16=Inputs!C20,2&lt;6))),1,0)+IF(AND(AI60&gt;0,OR(Inputs!C17&gt;Inputs!C20,AND(Inputs!C17=Inputs!C20,3&lt;6))),1,0)+IF(AND(AQ60&gt;0,OR(Inputs!C18&gt;Inputs!C20,AND(Inputs!C18=Inputs!C20,4&lt;6))),1,0)+IF(AND(AY60&gt;0,OR(Inputs!C19&gt;Inputs!C20,AND(Inputs!C19=Inputs!C20,5&lt;6))),1,0)+IF(AND(BO60&gt;0,OR(Inputs!C21&gt;Inputs!C20,AND(Inputs!C21=Inputs!C20,7&lt;6))),1,0)+IF(AND(BW60&gt;0,OR(Inputs!C22&gt;Inputs!C20,AND(Inputs!C22=Inputs!C20,8&lt;6))),1,0)+IF(AND(CE60&gt;0,OR(Inputs!C23&gt;Inputs!C20,AND(Inputs!C23=Inputs!C20,9&lt;6))),1,0)))</f>
        <v>99</v>
      </c>
      <c r="BL60" s="3">
        <f>IF(Inputs!$B$27&lt;&gt;"Ready","PENDING INPUTS",IF(A60&gt;Inputs!$B$6,0,MIN(MAX(0,(BG60+BH60+BI60)-BJ60),MAX(0,C60-D60-(IF(O60&lt;BK60,K60+L60+M60-N60,0)+IF(W60&lt;BK60,S60+T60+U60-V60,0)+IF(AE60&lt;BK60,AA60+AB60+AC60-AD60,0)+IF(AM60&lt;BK60,AI60+AJ60+AK60-AL60,0)+IF(AU60&lt;BK60,AQ60+AR60+AS60-AT60,0)+IF(BC60&lt;BK60,AY60+AZ60+BA60-BB60,0)+IF(BK60&lt;BK60,BG60+BH60+BI60-BJ60,0)+IF(BS60&lt;BK60,BO60+BP60+BQ60-BR60,0)+IF(CA60&lt;BK60,BW60+BX60+BY60-BZ60,0)+IF(CI60&lt;BK60,CE60+CF60+CG60-CH60,0))))))</f>
        <v>0</v>
      </c>
      <c r="BM60" s="3">
        <f>IF(Inputs!$B$27&lt;&gt;"Ready","PENDING INPUTS",MIN((BG60+BH60+BI60),IF(D60&gt;C60,IF(D60=0,0,BJ60*C60/D60),BJ60+BL60)))</f>
        <v>0</v>
      </c>
      <c r="BN60" s="3">
        <f>IF(Inputs!$B$27&lt;&gt;"Ready","PENDING INPUTS",MAX(0,(BG60+BH60+BI60)-BM60))</f>
        <v>0</v>
      </c>
      <c r="BO60" s="3">
        <f>IF(Inputs!$B$27&lt;&gt;"Ready","PENDING INPUTS",BV59)</f>
        <v>0</v>
      </c>
      <c r="BP60" s="3">
        <f>IF(Inputs!$B$27&lt;&gt;"Ready","PENDING INPUTS",IF(A60&lt;=Inputs!$B$6,ROUND(BO60*Inputs!C21/12,2),0))</f>
        <v>0</v>
      </c>
      <c r="BQ60" s="3">
        <f>IF(Inputs!$B$27&lt;&gt;"Ready","PENDING INPUTS",IF(AND(A60&lt;=Inputs!$B$6,BO60&gt;0),Inputs!G21,0))</f>
        <v>0</v>
      </c>
      <c r="BR60" s="3">
        <f>IF(Inputs!$B$27&lt;&gt;"Ready","PENDING INPUTS",IF(A60&gt;Inputs!$B$6,0,MIN((BO60+BP60+BQ60),IF(Inputs!H21=1,Inputs!D21,MAX(Inputs!F21,ROUND(BO60*Inputs!E21+BP60+BQ60,2))))))</f>
        <v>0</v>
      </c>
      <c r="BS60">
        <f>IF(Inputs!$B$27&lt;&gt;"Ready","PENDING INPUTS",IF(BO60&lt;=0,99,1+IF(AND(K60&gt;0,OR(Inputs!C14&gt;Inputs!C21,AND(Inputs!C14=Inputs!C21,0&lt;7))),1,0)+IF(AND(S60&gt;0,OR(Inputs!C15&gt;Inputs!C21,AND(Inputs!C15=Inputs!C21,1&lt;7))),1,0)+IF(AND(AA60&gt;0,OR(Inputs!C16&gt;Inputs!C21,AND(Inputs!C16=Inputs!C21,2&lt;7))),1,0)+IF(AND(AI60&gt;0,OR(Inputs!C17&gt;Inputs!C21,AND(Inputs!C17=Inputs!C21,3&lt;7))),1,0)+IF(AND(AQ60&gt;0,OR(Inputs!C18&gt;Inputs!C21,AND(Inputs!C18=Inputs!C21,4&lt;7))),1,0)+IF(AND(AY60&gt;0,OR(Inputs!C19&gt;Inputs!C21,AND(Inputs!C19=Inputs!C21,5&lt;7))),1,0)+IF(AND(BG60&gt;0,OR(Inputs!C20&gt;Inputs!C21,AND(Inputs!C20=Inputs!C21,6&lt;7))),1,0)+IF(AND(BW60&gt;0,OR(Inputs!C22&gt;Inputs!C21,AND(Inputs!C22=Inputs!C21,8&lt;7))),1,0)+IF(AND(CE60&gt;0,OR(Inputs!C23&gt;Inputs!C21,AND(Inputs!C23=Inputs!C21,9&lt;7))),1,0)))</f>
        <v>99</v>
      </c>
      <c r="BT60" s="3">
        <f>IF(Inputs!$B$27&lt;&gt;"Ready","PENDING INPUTS",IF(A60&gt;Inputs!$B$6,0,MIN(MAX(0,(BO60+BP60+BQ60)-BR60),MAX(0,C60-D60-(IF(O60&lt;BS60,K60+L60+M60-N60,0)+IF(W60&lt;BS60,S60+T60+U60-V60,0)+IF(AE60&lt;BS60,AA60+AB60+AC60-AD60,0)+IF(AM60&lt;BS60,AI60+AJ60+AK60-AL60,0)+IF(AU60&lt;BS60,AQ60+AR60+AS60-AT60,0)+IF(BC60&lt;BS60,AY60+AZ60+BA60-BB60,0)+IF(BK60&lt;BS60,BG60+BH60+BI60-BJ60,0)+IF(BS60&lt;BS60,BO60+BP60+BQ60-BR60,0)+IF(CA60&lt;BS60,BW60+BX60+BY60-BZ60,0)+IF(CI60&lt;BS60,CE60+CF60+CG60-CH60,0))))))</f>
        <v>0</v>
      </c>
      <c r="BU60" s="3">
        <f>IF(Inputs!$B$27&lt;&gt;"Ready","PENDING INPUTS",MIN((BO60+BP60+BQ60),IF(D60&gt;C60,IF(D60=0,0,BR60*C60/D60),BR60+BT60)))</f>
        <v>0</v>
      </c>
      <c r="BV60" s="3">
        <f>IF(Inputs!$B$27&lt;&gt;"Ready","PENDING INPUTS",MAX(0,(BO60+BP60+BQ60)-BU60))</f>
        <v>0</v>
      </c>
      <c r="BW60" s="3">
        <f>IF(Inputs!$B$27&lt;&gt;"Ready","PENDING INPUTS",CD59)</f>
        <v>0</v>
      </c>
      <c r="BX60" s="3">
        <f>IF(Inputs!$B$27&lt;&gt;"Ready","PENDING INPUTS",IF(A60&lt;=Inputs!$B$6,ROUND(BW60*Inputs!C22/12,2),0))</f>
        <v>0</v>
      </c>
      <c r="BY60" s="3">
        <f>IF(Inputs!$B$27&lt;&gt;"Ready","PENDING INPUTS",IF(AND(A60&lt;=Inputs!$B$6,BW60&gt;0),Inputs!G22,0))</f>
        <v>0</v>
      </c>
      <c r="BZ60" s="3">
        <f>IF(Inputs!$B$27&lt;&gt;"Ready","PENDING INPUTS",IF(A60&gt;Inputs!$B$6,0,MIN((BW60+BX60+BY60),IF(Inputs!H22=1,Inputs!D22,MAX(Inputs!F22,ROUND(BW60*Inputs!E22+BX60+BY60,2))))))</f>
        <v>0</v>
      </c>
      <c r="CA60">
        <f>IF(Inputs!$B$27&lt;&gt;"Ready","PENDING INPUTS",IF(BW60&lt;=0,99,1+IF(AND(K60&gt;0,OR(Inputs!C14&gt;Inputs!C22,AND(Inputs!C14=Inputs!C22,0&lt;8))),1,0)+IF(AND(S60&gt;0,OR(Inputs!C15&gt;Inputs!C22,AND(Inputs!C15=Inputs!C22,1&lt;8))),1,0)+IF(AND(AA60&gt;0,OR(Inputs!C16&gt;Inputs!C22,AND(Inputs!C16=Inputs!C22,2&lt;8))),1,0)+IF(AND(AI60&gt;0,OR(Inputs!C17&gt;Inputs!C22,AND(Inputs!C17=Inputs!C22,3&lt;8))),1,0)+IF(AND(AQ60&gt;0,OR(Inputs!C18&gt;Inputs!C22,AND(Inputs!C18=Inputs!C22,4&lt;8))),1,0)+IF(AND(AY60&gt;0,OR(Inputs!C19&gt;Inputs!C22,AND(Inputs!C19=Inputs!C22,5&lt;8))),1,0)+IF(AND(BG60&gt;0,OR(Inputs!C20&gt;Inputs!C22,AND(Inputs!C20=Inputs!C22,6&lt;8))),1,0)+IF(AND(BO60&gt;0,OR(Inputs!C21&gt;Inputs!C22,AND(Inputs!C21=Inputs!C22,7&lt;8))),1,0)+IF(AND(CE60&gt;0,OR(Inputs!C23&gt;Inputs!C22,AND(Inputs!C23=Inputs!C22,9&lt;8))),1,0)))</f>
        <v>99</v>
      </c>
      <c r="CB60" s="3">
        <f>IF(Inputs!$B$27&lt;&gt;"Ready","PENDING INPUTS",IF(A60&gt;Inputs!$B$6,0,MIN(MAX(0,(BW60+BX60+BY60)-BZ60),MAX(0,C60-D60-(IF(O60&lt;CA60,K60+L60+M60-N60,0)+IF(W60&lt;CA60,S60+T60+U60-V60,0)+IF(AE60&lt;CA60,AA60+AB60+AC60-AD60,0)+IF(AM60&lt;CA60,AI60+AJ60+AK60-AL60,0)+IF(AU60&lt;CA60,AQ60+AR60+AS60-AT60,0)+IF(BC60&lt;CA60,AY60+AZ60+BA60-BB60,0)+IF(BK60&lt;CA60,BG60+BH60+BI60-BJ60,0)+IF(BS60&lt;CA60,BO60+BP60+BQ60-BR60,0)+IF(CA60&lt;CA60,BW60+BX60+BY60-BZ60,0)+IF(CI60&lt;CA60,CE60+CF60+CG60-CH60,0))))))</f>
        <v>0</v>
      </c>
      <c r="CC60" s="3">
        <f>IF(Inputs!$B$27&lt;&gt;"Ready","PENDING INPUTS",MIN((BW60+BX60+BY60),IF(D60&gt;C60,IF(D60=0,0,BZ60*C60/D60),BZ60+CB60)))</f>
        <v>0</v>
      </c>
      <c r="CD60" s="3">
        <f>IF(Inputs!$B$27&lt;&gt;"Ready","PENDING INPUTS",MAX(0,(BW60+BX60+BY60)-CC60))</f>
        <v>0</v>
      </c>
      <c r="CE60" s="3">
        <f>IF(Inputs!$B$27&lt;&gt;"Ready","PENDING INPUTS",CL59)</f>
        <v>0</v>
      </c>
      <c r="CF60" s="3">
        <f>IF(Inputs!$B$27&lt;&gt;"Ready","PENDING INPUTS",IF(A60&lt;=Inputs!$B$6,ROUND(CE60*Inputs!C23/12,2),0))</f>
        <v>0</v>
      </c>
      <c r="CG60" s="3">
        <f>IF(Inputs!$B$27&lt;&gt;"Ready","PENDING INPUTS",IF(AND(A60&lt;=Inputs!$B$6,CE60&gt;0),Inputs!G23,0))</f>
        <v>0</v>
      </c>
      <c r="CH60" s="3">
        <f>IF(Inputs!$B$27&lt;&gt;"Ready","PENDING INPUTS",IF(A60&gt;Inputs!$B$6,0,MIN((CE60+CF60+CG60),IF(Inputs!H23=1,Inputs!D23,MAX(Inputs!F23,ROUND(CE60*Inputs!E23+CF60+CG60,2))))))</f>
        <v>0</v>
      </c>
      <c r="CI60">
        <f>IF(Inputs!$B$27&lt;&gt;"Ready","PENDING INPUTS",IF(CE60&lt;=0,99,1+IF(AND(K60&gt;0,OR(Inputs!C14&gt;Inputs!C23,AND(Inputs!C14=Inputs!C23,0&lt;9))),1,0)+IF(AND(S60&gt;0,OR(Inputs!C15&gt;Inputs!C23,AND(Inputs!C15=Inputs!C23,1&lt;9))),1,0)+IF(AND(AA60&gt;0,OR(Inputs!C16&gt;Inputs!C23,AND(Inputs!C16=Inputs!C23,2&lt;9))),1,0)+IF(AND(AI60&gt;0,OR(Inputs!C17&gt;Inputs!C23,AND(Inputs!C17=Inputs!C23,3&lt;9))),1,0)+IF(AND(AQ60&gt;0,OR(Inputs!C18&gt;Inputs!C23,AND(Inputs!C18=Inputs!C23,4&lt;9))),1,0)+IF(AND(AY60&gt;0,OR(Inputs!C19&gt;Inputs!C23,AND(Inputs!C19=Inputs!C23,5&lt;9))),1,0)+IF(AND(BG60&gt;0,OR(Inputs!C20&gt;Inputs!C23,AND(Inputs!C20=Inputs!C23,6&lt;9))),1,0)+IF(AND(BO60&gt;0,OR(Inputs!C21&gt;Inputs!C23,AND(Inputs!C21=Inputs!C23,7&lt;9))),1,0)+IF(AND(BW60&gt;0,OR(Inputs!C22&gt;Inputs!C23,AND(Inputs!C22=Inputs!C23,8&lt;9))),1,0)))</f>
        <v>99</v>
      </c>
      <c r="CJ60" s="3">
        <f>IF(Inputs!$B$27&lt;&gt;"Ready","PENDING INPUTS",IF(A60&gt;Inputs!$B$6,0,MIN(MAX(0,(CE60+CF60+CG60)-CH60),MAX(0,C60-D60-(IF(O60&lt;CI60,K60+L60+M60-N60,0)+IF(W60&lt;CI60,S60+T60+U60-V60,0)+IF(AE60&lt;CI60,AA60+AB60+AC60-AD60,0)+IF(AM60&lt;CI60,AI60+AJ60+AK60-AL60,0)+IF(AU60&lt;CI60,AQ60+AR60+AS60-AT60,0)+IF(BC60&lt;CI60,AY60+AZ60+BA60-BB60,0)+IF(BK60&lt;CI60,BG60+BH60+BI60-BJ60,0)+IF(BS60&lt;CI60,BO60+BP60+BQ60-BR60,0)+IF(CA60&lt;CI60,BW60+BX60+BY60-BZ60,0)+IF(CI60&lt;CI60,CE60+CF60+CG60-CH60,0))))))</f>
        <v>0</v>
      </c>
      <c r="CK60" s="3">
        <f>IF(Inputs!$B$27&lt;&gt;"Ready","PENDING INPUTS",MIN((CE60+CF60+CG60),IF(D60&gt;C60,IF(D60=0,0,CH60*C60/D60),CH60+CJ60)))</f>
        <v>0</v>
      </c>
      <c r="CL60" s="3">
        <f>IF(Inputs!$B$27&lt;&gt;"Ready","PENDING INPUTS",MAX(0,(CE60+CF60+CG60)-CK60))</f>
        <v>0</v>
      </c>
    </row>
    <row r="61" spans="1:90" ht="27.95" customHeight="1" x14ac:dyDescent="0.25">
      <c r="A61">
        <v>57</v>
      </c>
      <c r="B61" s="13">
        <f>IF(Inputs!$B$27&lt;&gt;"Ready","PENDING INPUTS",EDATE(Inputs!$B$5,A61-1))</f>
        <v>48000</v>
      </c>
      <c r="C61" s="3">
        <f>IF(Inputs!$B$27&lt;&gt;"Ready","PENDING INPUTS",IF(A61&lt;=Inputs!$B$6,MAX(0,Inputs!$B$4+IF(A61=Inputs!$B$7,Inputs!$B$8,0)+IF(A61=Inputs!$B$9,Inputs!$B$10,0)),0))</f>
        <v>0</v>
      </c>
      <c r="D61" s="3">
        <f>IF(Inputs!$B$27&lt;&gt;"Ready","PENDING INPUTS",SUM(N61,V61,AD61,AL61,AT61,BB61,BJ61,BR61,BZ61,CH61))</f>
        <v>0</v>
      </c>
      <c r="E61" s="3">
        <f>IF(Inputs!$B$27&lt;&gt;"Ready","PENDING INPUTS",MAX(0,D61-C61))</f>
        <v>0</v>
      </c>
      <c r="F61" s="3">
        <f>IF(Inputs!$B$27&lt;&gt;"Ready","PENDING INPUTS",SUM(Q61,Y61,AG61,AO61,AW61,BE61,BM61,BU61,CC61,CK61))</f>
        <v>0</v>
      </c>
      <c r="G61" s="3">
        <f>IF(Inputs!$B$27&lt;&gt;"Ready","PENDING INPUTS",SUM(L61,T61,AB61,AJ61,AR61,AZ61,BH61,BP61,BX61,CF61))</f>
        <v>0</v>
      </c>
      <c r="H61" s="3">
        <f>IF(Inputs!$B$27&lt;&gt;"Ready","PENDING INPUTS",SUM(M61,U61,AC61,AK61,AS61,BA61,BI61,BQ61,BY61,CG61))</f>
        <v>0</v>
      </c>
      <c r="I61" s="3">
        <f>IF(Inputs!$B$27&lt;&gt;"Ready","PENDING INPUTS",SUM(R61,Z61,AH61,AP61,AX61,BF61,BN61,BV61,CD61,CL61))</f>
        <v>0</v>
      </c>
      <c r="J61" t="str">
        <f>IF(Inputs!$B$27&lt;&gt;"Ready","PENDING INPUTS",IF(A61&gt;Inputs!$B$6,"Beyond horizon",IF(E61&gt;0.005,"MINIMUM SHORTFALL",IF(I61&lt;0.005,"Paid off","In progress"))))</f>
        <v>Paid off</v>
      </c>
      <c r="K61" s="3">
        <f>IF(Inputs!$B$27&lt;&gt;"Ready","PENDING INPUTS",R60)</f>
        <v>0</v>
      </c>
      <c r="L61" s="3">
        <f>IF(Inputs!$B$27&lt;&gt;"Ready","PENDING INPUTS",IF(A61&lt;=Inputs!$B$6,ROUND(K61*Inputs!C14/12,2),0))</f>
        <v>0</v>
      </c>
      <c r="M61" s="3">
        <f>IF(Inputs!$B$27&lt;&gt;"Ready","PENDING INPUTS",IF(AND(A61&lt;=Inputs!$B$6,K61&gt;0),Inputs!G14,0))</f>
        <v>0</v>
      </c>
      <c r="N61" s="3">
        <f>IF(Inputs!$B$27&lt;&gt;"Ready","PENDING INPUTS",IF(A61&gt;Inputs!$B$6,0,MIN((K61+L61+M61),IF(Inputs!H14=1,Inputs!D14,MAX(Inputs!F14,ROUND(K61*Inputs!E14+L61+M61,2))))))</f>
        <v>0</v>
      </c>
      <c r="O61">
        <f>IF(Inputs!$B$27&lt;&gt;"Ready","PENDING INPUTS",IF(K61&lt;=0,99,1+IF(AND(S61&gt;0,OR(Inputs!C15&gt;Inputs!C14,AND(Inputs!C15=Inputs!C14,1&lt;0))),1,0)+IF(AND(AA61&gt;0,OR(Inputs!C16&gt;Inputs!C14,AND(Inputs!C16=Inputs!C14,2&lt;0))),1,0)+IF(AND(AI61&gt;0,OR(Inputs!C17&gt;Inputs!C14,AND(Inputs!C17=Inputs!C14,3&lt;0))),1,0)+IF(AND(AQ61&gt;0,OR(Inputs!C18&gt;Inputs!C14,AND(Inputs!C18=Inputs!C14,4&lt;0))),1,0)+IF(AND(AY61&gt;0,OR(Inputs!C19&gt;Inputs!C14,AND(Inputs!C19=Inputs!C14,5&lt;0))),1,0)+IF(AND(BG61&gt;0,OR(Inputs!C20&gt;Inputs!C14,AND(Inputs!C20=Inputs!C14,6&lt;0))),1,0)+IF(AND(BO61&gt;0,OR(Inputs!C21&gt;Inputs!C14,AND(Inputs!C21=Inputs!C14,7&lt;0))),1,0)+IF(AND(BW61&gt;0,OR(Inputs!C22&gt;Inputs!C14,AND(Inputs!C22=Inputs!C14,8&lt;0))),1,0)+IF(AND(CE61&gt;0,OR(Inputs!C23&gt;Inputs!C14,AND(Inputs!C23=Inputs!C14,9&lt;0))),1,0)))</f>
        <v>99</v>
      </c>
      <c r="P61" s="3">
        <f>IF(Inputs!$B$27&lt;&gt;"Ready","PENDING INPUTS",IF(A61&gt;Inputs!$B$6,0,MIN(MAX(0,(K61+L61+M61)-N61),MAX(0,C61-D61-(IF(O61&lt;O61,K61+L61+M61-N61,0)+IF(W61&lt;O61,S61+T61+U61-V61,0)+IF(AE61&lt;O61,AA61+AB61+AC61-AD61,0)+IF(AM61&lt;O61,AI61+AJ61+AK61-AL61,0)+IF(AU61&lt;O61,AQ61+AR61+AS61-AT61,0)+IF(BC61&lt;O61,AY61+AZ61+BA61-BB61,0)+IF(BK61&lt;O61,BG61+BH61+BI61-BJ61,0)+IF(BS61&lt;O61,BO61+BP61+BQ61-BR61,0)+IF(CA61&lt;O61,BW61+BX61+BY61-BZ61,0)+IF(CI61&lt;O61,CE61+CF61+CG61-CH61,0))))))</f>
        <v>0</v>
      </c>
      <c r="Q61" s="3">
        <f>IF(Inputs!$B$27&lt;&gt;"Ready","PENDING INPUTS",MIN((K61+L61+M61),IF(D61&gt;C61,IF(D61=0,0,N61*C61/D61),N61+P61)))</f>
        <v>0</v>
      </c>
      <c r="R61" s="3">
        <f>IF(Inputs!$B$27&lt;&gt;"Ready","PENDING INPUTS",MAX(0,(K61+L61+M61)-Q61))</f>
        <v>0</v>
      </c>
      <c r="S61" s="3">
        <f>IF(Inputs!$B$27&lt;&gt;"Ready","PENDING INPUTS",Z60)</f>
        <v>0</v>
      </c>
      <c r="T61" s="3">
        <f>IF(Inputs!$B$27&lt;&gt;"Ready","PENDING INPUTS",IF(A61&lt;=Inputs!$B$6,ROUND(S61*Inputs!C15/12,2),0))</f>
        <v>0</v>
      </c>
      <c r="U61" s="3">
        <f>IF(Inputs!$B$27&lt;&gt;"Ready","PENDING INPUTS",IF(AND(A61&lt;=Inputs!$B$6,S61&gt;0),Inputs!G15,0))</f>
        <v>0</v>
      </c>
      <c r="V61" s="3">
        <f>IF(Inputs!$B$27&lt;&gt;"Ready","PENDING INPUTS",IF(A61&gt;Inputs!$B$6,0,MIN((S61+T61+U61),IF(Inputs!H15=1,Inputs!D15,MAX(Inputs!F15,ROUND(S61*Inputs!E15+T61+U61,2))))))</f>
        <v>0</v>
      </c>
      <c r="W61">
        <f>IF(Inputs!$B$27&lt;&gt;"Ready","PENDING INPUTS",IF(S61&lt;=0,99,1+IF(AND(K61&gt;0,OR(Inputs!C14&gt;Inputs!C15,AND(Inputs!C14=Inputs!C15,0&lt;1))),1,0)+IF(AND(AA61&gt;0,OR(Inputs!C16&gt;Inputs!C15,AND(Inputs!C16=Inputs!C15,2&lt;1))),1,0)+IF(AND(AI61&gt;0,OR(Inputs!C17&gt;Inputs!C15,AND(Inputs!C17=Inputs!C15,3&lt;1))),1,0)+IF(AND(AQ61&gt;0,OR(Inputs!C18&gt;Inputs!C15,AND(Inputs!C18=Inputs!C15,4&lt;1))),1,0)+IF(AND(AY61&gt;0,OR(Inputs!C19&gt;Inputs!C15,AND(Inputs!C19=Inputs!C15,5&lt;1))),1,0)+IF(AND(BG61&gt;0,OR(Inputs!C20&gt;Inputs!C15,AND(Inputs!C20=Inputs!C15,6&lt;1))),1,0)+IF(AND(BO61&gt;0,OR(Inputs!C21&gt;Inputs!C15,AND(Inputs!C21=Inputs!C15,7&lt;1))),1,0)+IF(AND(BW61&gt;0,OR(Inputs!C22&gt;Inputs!C15,AND(Inputs!C22=Inputs!C15,8&lt;1))),1,0)+IF(AND(CE61&gt;0,OR(Inputs!C23&gt;Inputs!C15,AND(Inputs!C23=Inputs!C15,9&lt;1))),1,0)))</f>
        <v>99</v>
      </c>
      <c r="X61" s="3">
        <f>IF(Inputs!$B$27&lt;&gt;"Ready","PENDING INPUTS",IF(A61&gt;Inputs!$B$6,0,MIN(MAX(0,(S61+T61+U61)-V61),MAX(0,C61-D61-(IF(O61&lt;W61,K61+L61+M61-N61,0)+IF(W61&lt;W61,S61+T61+U61-V61,0)+IF(AE61&lt;W61,AA61+AB61+AC61-AD61,0)+IF(AM61&lt;W61,AI61+AJ61+AK61-AL61,0)+IF(AU61&lt;W61,AQ61+AR61+AS61-AT61,0)+IF(BC61&lt;W61,AY61+AZ61+BA61-BB61,0)+IF(BK61&lt;W61,BG61+BH61+BI61-BJ61,0)+IF(BS61&lt;W61,BO61+BP61+BQ61-BR61,0)+IF(CA61&lt;W61,BW61+BX61+BY61-BZ61,0)+IF(CI61&lt;W61,CE61+CF61+CG61-CH61,0))))))</f>
        <v>0</v>
      </c>
      <c r="Y61" s="3">
        <f>IF(Inputs!$B$27&lt;&gt;"Ready","PENDING INPUTS",MIN((S61+T61+U61),IF(D61&gt;C61,IF(D61=0,0,V61*C61/D61),V61+X61)))</f>
        <v>0</v>
      </c>
      <c r="Z61" s="3">
        <f>IF(Inputs!$B$27&lt;&gt;"Ready","PENDING INPUTS",MAX(0,(S61+T61+U61)-Y61))</f>
        <v>0</v>
      </c>
      <c r="AA61" s="3">
        <f>IF(Inputs!$B$27&lt;&gt;"Ready","PENDING INPUTS",AH60)</f>
        <v>0</v>
      </c>
      <c r="AB61" s="3">
        <f>IF(Inputs!$B$27&lt;&gt;"Ready","PENDING INPUTS",IF(A61&lt;=Inputs!$B$6,ROUND(AA61*Inputs!C16/12,2),0))</f>
        <v>0</v>
      </c>
      <c r="AC61" s="3">
        <f>IF(Inputs!$B$27&lt;&gt;"Ready","PENDING INPUTS",IF(AND(A61&lt;=Inputs!$B$6,AA61&gt;0),Inputs!G16,0))</f>
        <v>0</v>
      </c>
      <c r="AD61" s="3">
        <f>IF(Inputs!$B$27&lt;&gt;"Ready","PENDING INPUTS",IF(A61&gt;Inputs!$B$6,0,MIN((AA61+AB61+AC61),IF(Inputs!H16=1,Inputs!D16,MAX(Inputs!F16,ROUND(AA61*Inputs!E16+AB61+AC61,2))))))</f>
        <v>0</v>
      </c>
      <c r="AE61">
        <f>IF(Inputs!$B$27&lt;&gt;"Ready","PENDING INPUTS",IF(AA61&lt;=0,99,1+IF(AND(K61&gt;0,OR(Inputs!C14&gt;Inputs!C16,AND(Inputs!C14=Inputs!C16,0&lt;2))),1,0)+IF(AND(S61&gt;0,OR(Inputs!C15&gt;Inputs!C16,AND(Inputs!C15=Inputs!C16,1&lt;2))),1,0)+IF(AND(AI61&gt;0,OR(Inputs!C17&gt;Inputs!C16,AND(Inputs!C17=Inputs!C16,3&lt;2))),1,0)+IF(AND(AQ61&gt;0,OR(Inputs!C18&gt;Inputs!C16,AND(Inputs!C18=Inputs!C16,4&lt;2))),1,0)+IF(AND(AY61&gt;0,OR(Inputs!C19&gt;Inputs!C16,AND(Inputs!C19=Inputs!C16,5&lt;2))),1,0)+IF(AND(BG61&gt;0,OR(Inputs!C20&gt;Inputs!C16,AND(Inputs!C20=Inputs!C16,6&lt;2))),1,0)+IF(AND(BO61&gt;0,OR(Inputs!C21&gt;Inputs!C16,AND(Inputs!C21=Inputs!C16,7&lt;2))),1,0)+IF(AND(BW61&gt;0,OR(Inputs!C22&gt;Inputs!C16,AND(Inputs!C22=Inputs!C16,8&lt;2))),1,0)+IF(AND(CE61&gt;0,OR(Inputs!C23&gt;Inputs!C16,AND(Inputs!C23=Inputs!C16,9&lt;2))),1,0)))</f>
        <v>99</v>
      </c>
      <c r="AF61" s="3">
        <f>IF(Inputs!$B$27&lt;&gt;"Ready","PENDING INPUTS",IF(A61&gt;Inputs!$B$6,0,MIN(MAX(0,(AA61+AB61+AC61)-AD61),MAX(0,C61-D61-(IF(O61&lt;AE61,K61+L61+M61-N61,0)+IF(W61&lt;AE61,S61+T61+U61-V61,0)+IF(AE61&lt;AE61,AA61+AB61+AC61-AD61,0)+IF(AM61&lt;AE61,AI61+AJ61+AK61-AL61,0)+IF(AU61&lt;AE61,AQ61+AR61+AS61-AT61,0)+IF(BC61&lt;AE61,AY61+AZ61+BA61-BB61,0)+IF(BK61&lt;AE61,BG61+BH61+BI61-BJ61,0)+IF(BS61&lt;AE61,BO61+BP61+BQ61-BR61,0)+IF(CA61&lt;AE61,BW61+BX61+BY61-BZ61,0)+IF(CI61&lt;AE61,CE61+CF61+CG61-CH61,0))))))</f>
        <v>0</v>
      </c>
      <c r="AG61" s="3">
        <f>IF(Inputs!$B$27&lt;&gt;"Ready","PENDING INPUTS",MIN((AA61+AB61+AC61),IF(D61&gt;C61,IF(D61=0,0,AD61*C61/D61),AD61+AF61)))</f>
        <v>0</v>
      </c>
      <c r="AH61" s="3">
        <f>IF(Inputs!$B$27&lt;&gt;"Ready","PENDING INPUTS",MAX(0,(AA61+AB61+AC61)-AG61))</f>
        <v>0</v>
      </c>
      <c r="AI61" s="3">
        <f>IF(Inputs!$B$27&lt;&gt;"Ready","PENDING INPUTS",AP60)</f>
        <v>0</v>
      </c>
      <c r="AJ61" s="3">
        <f>IF(Inputs!$B$27&lt;&gt;"Ready","PENDING INPUTS",IF(A61&lt;=Inputs!$B$6,ROUND(AI61*Inputs!C17/12,2),0))</f>
        <v>0</v>
      </c>
      <c r="AK61" s="3">
        <f>IF(Inputs!$B$27&lt;&gt;"Ready","PENDING INPUTS",IF(AND(A61&lt;=Inputs!$B$6,AI61&gt;0),Inputs!G17,0))</f>
        <v>0</v>
      </c>
      <c r="AL61" s="3">
        <f>IF(Inputs!$B$27&lt;&gt;"Ready","PENDING INPUTS",IF(A61&gt;Inputs!$B$6,0,MIN((AI61+AJ61+AK61),IF(Inputs!H17=1,Inputs!D17,MAX(Inputs!F17,ROUND(AI61*Inputs!E17+AJ61+AK61,2))))))</f>
        <v>0</v>
      </c>
      <c r="AM61">
        <f>IF(Inputs!$B$27&lt;&gt;"Ready","PENDING INPUTS",IF(AI61&lt;=0,99,1+IF(AND(K61&gt;0,OR(Inputs!C14&gt;Inputs!C17,AND(Inputs!C14=Inputs!C17,0&lt;3))),1,0)+IF(AND(S61&gt;0,OR(Inputs!C15&gt;Inputs!C17,AND(Inputs!C15=Inputs!C17,1&lt;3))),1,0)+IF(AND(AA61&gt;0,OR(Inputs!C16&gt;Inputs!C17,AND(Inputs!C16=Inputs!C17,2&lt;3))),1,0)+IF(AND(AQ61&gt;0,OR(Inputs!C18&gt;Inputs!C17,AND(Inputs!C18=Inputs!C17,4&lt;3))),1,0)+IF(AND(AY61&gt;0,OR(Inputs!C19&gt;Inputs!C17,AND(Inputs!C19=Inputs!C17,5&lt;3))),1,0)+IF(AND(BG61&gt;0,OR(Inputs!C20&gt;Inputs!C17,AND(Inputs!C20=Inputs!C17,6&lt;3))),1,0)+IF(AND(BO61&gt;0,OR(Inputs!C21&gt;Inputs!C17,AND(Inputs!C21=Inputs!C17,7&lt;3))),1,0)+IF(AND(BW61&gt;0,OR(Inputs!C22&gt;Inputs!C17,AND(Inputs!C22=Inputs!C17,8&lt;3))),1,0)+IF(AND(CE61&gt;0,OR(Inputs!C23&gt;Inputs!C17,AND(Inputs!C23=Inputs!C17,9&lt;3))),1,0)))</f>
        <v>99</v>
      </c>
      <c r="AN61" s="3">
        <f>IF(Inputs!$B$27&lt;&gt;"Ready","PENDING INPUTS",IF(A61&gt;Inputs!$B$6,0,MIN(MAX(0,(AI61+AJ61+AK61)-AL61),MAX(0,C61-D61-(IF(O61&lt;AM61,K61+L61+M61-N61,0)+IF(W61&lt;AM61,S61+T61+U61-V61,0)+IF(AE61&lt;AM61,AA61+AB61+AC61-AD61,0)+IF(AM61&lt;AM61,AI61+AJ61+AK61-AL61,0)+IF(AU61&lt;AM61,AQ61+AR61+AS61-AT61,0)+IF(BC61&lt;AM61,AY61+AZ61+BA61-BB61,0)+IF(BK61&lt;AM61,BG61+BH61+BI61-BJ61,0)+IF(BS61&lt;AM61,BO61+BP61+BQ61-BR61,0)+IF(CA61&lt;AM61,BW61+BX61+BY61-BZ61,0)+IF(CI61&lt;AM61,CE61+CF61+CG61-CH61,0))))))</f>
        <v>0</v>
      </c>
      <c r="AO61" s="3">
        <f>IF(Inputs!$B$27&lt;&gt;"Ready","PENDING INPUTS",MIN((AI61+AJ61+AK61),IF(D61&gt;C61,IF(D61=0,0,AL61*C61/D61),AL61+AN61)))</f>
        <v>0</v>
      </c>
      <c r="AP61" s="3">
        <f>IF(Inputs!$B$27&lt;&gt;"Ready","PENDING INPUTS",MAX(0,(AI61+AJ61+AK61)-AO61))</f>
        <v>0</v>
      </c>
      <c r="AQ61" s="3">
        <f>IF(Inputs!$B$27&lt;&gt;"Ready","PENDING INPUTS",AX60)</f>
        <v>0</v>
      </c>
      <c r="AR61" s="3">
        <f>IF(Inputs!$B$27&lt;&gt;"Ready","PENDING INPUTS",IF(A61&lt;=Inputs!$B$6,ROUND(AQ61*Inputs!C18/12,2),0))</f>
        <v>0</v>
      </c>
      <c r="AS61" s="3">
        <f>IF(Inputs!$B$27&lt;&gt;"Ready","PENDING INPUTS",IF(AND(A61&lt;=Inputs!$B$6,AQ61&gt;0),Inputs!G18,0))</f>
        <v>0</v>
      </c>
      <c r="AT61" s="3">
        <f>IF(Inputs!$B$27&lt;&gt;"Ready","PENDING INPUTS",IF(A61&gt;Inputs!$B$6,0,MIN((AQ61+AR61+AS61),IF(Inputs!H18=1,Inputs!D18,MAX(Inputs!F18,ROUND(AQ61*Inputs!E18+AR61+AS61,2))))))</f>
        <v>0</v>
      </c>
      <c r="AU61">
        <f>IF(Inputs!$B$27&lt;&gt;"Ready","PENDING INPUTS",IF(AQ61&lt;=0,99,1+IF(AND(K61&gt;0,OR(Inputs!C14&gt;Inputs!C18,AND(Inputs!C14=Inputs!C18,0&lt;4))),1,0)+IF(AND(S61&gt;0,OR(Inputs!C15&gt;Inputs!C18,AND(Inputs!C15=Inputs!C18,1&lt;4))),1,0)+IF(AND(AA61&gt;0,OR(Inputs!C16&gt;Inputs!C18,AND(Inputs!C16=Inputs!C18,2&lt;4))),1,0)+IF(AND(AI61&gt;0,OR(Inputs!C17&gt;Inputs!C18,AND(Inputs!C17=Inputs!C18,3&lt;4))),1,0)+IF(AND(AY61&gt;0,OR(Inputs!C19&gt;Inputs!C18,AND(Inputs!C19=Inputs!C18,5&lt;4))),1,0)+IF(AND(BG61&gt;0,OR(Inputs!C20&gt;Inputs!C18,AND(Inputs!C20=Inputs!C18,6&lt;4))),1,0)+IF(AND(BO61&gt;0,OR(Inputs!C21&gt;Inputs!C18,AND(Inputs!C21=Inputs!C18,7&lt;4))),1,0)+IF(AND(BW61&gt;0,OR(Inputs!C22&gt;Inputs!C18,AND(Inputs!C22=Inputs!C18,8&lt;4))),1,0)+IF(AND(CE61&gt;0,OR(Inputs!C23&gt;Inputs!C18,AND(Inputs!C23=Inputs!C18,9&lt;4))),1,0)))</f>
        <v>99</v>
      </c>
      <c r="AV61" s="3">
        <f>IF(Inputs!$B$27&lt;&gt;"Ready","PENDING INPUTS",IF(A61&gt;Inputs!$B$6,0,MIN(MAX(0,(AQ61+AR61+AS61)-AT61),MAX(0,C61-D61-(IF(O61&lt;AU61,K61+L61+M61-N61,0)+IF(W61&lt;AU61,S61+T61+U61-V61,0)+IF(AE61&lt;AU61,AA61+AB61+AC61-AD61,0)+IF(AM61&lt;AU61,AI61+AJ61+AK61-AL61,0)+IF(AU61&lt;AU61,AQ61+AR61+AS61-AT61,0)+IF(BC61&lt;AU61,AY61+AZ61+BA61-BB61,0)+IF(BK61&lt;AU61,BG61+BH61+BI61-BJ61,0)+IF(BS61&lt;AU61,BO61+BP61+BQ61-BR61,0)+IF(CA61&lt;AU61,BW61+BX61+BY61-BZ61,0)+IF(CI61&lt;AU61,CE61+CF61+CG61-CH61,0))))))</f>
        <v>0</v>
      </c>
      <c r="AW61" s="3">
        <f>IF(Inputs!$B$27&lt;&gt;"Ready","PENDING INPUTS",MIN((AQ61+AR61+AS61),IF(D61&gt;C61,IF(D61=0,0,AT61*C61/D61),AT61+AV61)))</f>
        <v>0</v>
      </c>
      <c r="AX61" s="3">
        <f>IF(Inputs!$B$27&lt;&gt;"Ready","PENDING INPUTS",MAX(0,(AQ61+AR61+AS61)-AW61))</f>
        <v>0</v>
      </c>
      <c r="AY61" s="3">
        <f>IF(Inputs!$B$27&lt;&gt;"Ready","PENDING INPUTS",BF60)</f>
        <v>0</v>
      </c>
      <c r="AZ61" s="3">
        <f>IF(Inputs!$B$27&lt;&gt;"Ready","PENDING INPUTS",IF(A61&lt;=Inputs!$B$6,ROUND(AY61*Inputs!C19/12,2),0))</f>
        <v>0</v>
      </c>
      <c r="BA61" s="3">
        <f>IF(Inputs!$B$27&lt;&gt;"Ready","PENDING INPUTS",IF(AND(A61&lt;=Inputs!$B$6,AY61&gt;0),Inputs!G19,0))</f>
        <v>0</v>
      </c>
      <c r="BB61" s="3">
        <f>IF(Inputs!$B$27&lt;&gt;"Ready","PENDING INPUTS",IF(A61&gt;Inputs!$B$6,0,MIN((AY61+AZ61+BA61),IF(Inputs!H19=1,Inputs!D19,MAX(Inputs!F19,ROUND(AY61*Inputs!E19+AZ61+BA61,2))))))</f>
        <v>0</v>
      </c>
      <c r="BC61">
        <f>IF(Inputs!$B$27&lt;&gt;"Ready","PENDING INPUTS",IF(AY61&lt;=0,99,1+IF(AND(K61&gt;0,OR(Inputs!C14&gt;Inputs!C19,AND(Inputs!C14=Inputs!C19,0&lt;5))),1,0)+IF(AND(S61&gt;0,OR(Inputs!C15&gt;Inputs!C19,AND(Inputs!C15=Inputs!C19,1&lt;5))),1,0)+IF(AND(AA61&gt;0,OR(Inputs!C16&gt;Inputs!C19,AND(Inputs!C16=Inputs!C19,2&lt;5))),1,0)+IF(AND(AI61&gt;0,OR(Inputs!C17&gt;Inputs!C19,AND(Inputs!C17=Inputs!C19,3&lt;5))),1,0)+IF(AND(AQ61&gt;0,OR(Inputs!C18&gt;Inputs!C19,AND(Inputs!C18=Inputs!C19,4&lt;5))),1,0)+IF(AND(BG61&gt;0,OR(Inputs!C20&gt;Inputs!C19,AND(Inputs!C20=Inputs!C19,6&lt;5))),1,0)+IF(AND(BO61&gt;0,OR(Inputs!C21&gt;Inputs!C19,AND(Inputs!C21=Inputs!C19,7&lt;5))),1,0)+IF(AND(BW61&gt;0,OR(Inputs!C22&gt;Inputs!C19,AND(Inputs!C22=Inputs!C19,8&lt;5))),1,0)+IF(AND(CE61&gt;0,OR(Inputs!C23&gt;Inputs!C19,AND(Inputs!C23=Inputs!C19,9&lt;5))),1,0)))</f>
        <v>99</v>
      </c>
      <c r="BD61" s="3">
        <f>IF(Inputs!$B$27&lt;&gt;"Ready","PENDING INPUTS",IF(A61&gt;Inputs!$B$6,0,MIN(MAX(0,(AY61+AZ61+BA61)-BB61),MAX(0,C61-D61-(IF(O61&lt;BC61,K61+L61+M61-N61,0)+IF(W61&lt;BC61,S61+T61+U61-V61,0)+IF(AE61&lt;BC61,AA61+AB61+AC61-AD61,0)+IF(AM61&lt;BC61,AI61+AJ61+AK61-AL61,0)+IF(AU61&lt;BC61,AQ61+AR61+AS61-AT61,0)+IF(BC61&lt;BC61,AY61+AZ61+BA61-BB61,0)+IF(BK61&lt;BC61,BG61+BH61+BI61-BJ61,0)+IF(BS61&lt;BC61,BO61+BP61+BQ61-BR61,0)+IF(CA61&lt;BC61,BW61+BX61+BY61-BZ61,0)+IF(CI61&lt;BC61,CE61+CF61+CG61-CH61,0))))))</f>
        <v>0</v>
      </c>
      <c r="BE61" s="3">
        <f>IF(Inputs!$B$27&lt;&gt;"Ready","PENDING INPUTS",MIN((AY61+AZ61+BA61),IF(D61&gt;C61,IF(D61=0,0,BB61*C61/D61),BB61+BD61)))</f>
        <v>0</v>
      </c>
      <c r="BF61" s="3">
        <f>IF(Inputs!$B$27&lt;&gt;"Ready","PENDING INPUTS",MAX(0,(AY61+AZ61+BA61)-BE61))</f>
        <v>0</v>
      </c>
      <c r="BG61" s="3">
        <f>IF(Inputs!$B$27&lt;&gt;"Ready","PENDING INPUTS",BN60)</f>
        <v>0</v>
      </c>
      <c r="BH61" s="3">
        <f>IF(Inputs!$B$27&lt;&gt;"Ready","PENDING INPUTS",IF(A61&lt;=Inputs!$B$6,ROUND(BG61*Inputs!C20/12,2),0))</f>
        <v>0</v>
      </c>
      <c r="BI61" s="3">
        <f>IF(Inputs!$B$27&lt;&gt;"Ready","PENDING INPUTS",IF(AND(A61&lt;=Inputs!$B$6,BG61&gt;0),Inputs!G20,0))</f>
        <v>0</v>
      </c>
      <c r="BJ61" s="3">
        <f>IF(Inputs!$B$27&lt;&gt;"Ready","PENDING INPUTS",IF(A61&gt;Inputs!$B$6,0,MIN((BG61+BH61+BI61),IF(Inputs!H20=1,Inputs!D20,MAX(Inputs!F20,ROUND(BG61*Inputs!E20+BH61+BI61,2))))))</f>
        <v>0</v>
      </c>
      <c r="BK61">
        <f>IF(Inputs!$B$27&lt;&gt;"Ready","PENDING INPUTS",IF(BG61&lt;=0,99,1+IF(AND(K61&gt;0,OR(Inputs!C14&gt;Inputs!C20,AND(Inputs!C14=Inputs!C20,0&lt;6))),1,0)+IF(AND(S61&gt;0,OR(Inputs!C15&gt;Inputs!C20,AND(Inputs!C15=Inputs!C20,1&lt;6))),1,0)+IF(AND(AA61&gt;0,OR(Inputs!C16&gt;Inputs!C20,AND(Inputs!C16=Inputs!C20,2&lt;6))),1,0)+IF(AND(AI61&gt;0,OR(Inputs!C17&gt;Inputs!C20,AND(Inputs!C17=Inputs!C20,3&lt;6))),1,0)+IF(AND(AQ61&gt;0,OR(Inputs!C18&gt;Inputs!C20,AND(Inputs!C18=Inputs!C20,4&lt;6))),1,0)+IF(AND(AY61&gt;0,OR(Inputs!C19&gt;Inputs!C20,AND(Inputs!C19=Inputs!C20,5&lt;6))),1,0)+IF(AND(BO61&gt;0,OR(Inputs!C21&gt;Inputs!C20,AND(Inputs!C21=Inputs!C20,7&lt;6))),1,0)+IF(AND(BW61&gt;0,OR(Inputs!C22&gt;Inputs!C20,AND(Inputs!C22=Inputs!C20,8&lt;6))),1,0)+IF(AND(CE61&gt;0,OR(Inputs!C23&gt;Inputs!C20,AND(Inputs!C23=Inputs!C20,9&lt;6))),1,0)))</f>
        <v>99</v>
      </c>
      <c r="BL61" s="3">
        <f>IF(Inputs!$B$27&lt;&gt;"Ready","PENDING INPUTS",IF(A61&gt;Inputs!$B$6,0,MIN(MAX(0,(BG61+BH61+BI61)-BJ61),MAX(0,C61-D61-(IF(O61&lt;BK61,K61+L61+M61-N61,0)+IF(W61&lt;BK61,S61+T61+U61-V61,0)+IF(AE61&lt;BK61,AA61+AB61+AC61-AD61,0)+IF(AM61&lt;BK61,AI61+AJ61+AK61-AL61,0)+IF(AU61&lt;BK61,AQ61+AR61+AS61-AT61,0)+IF(BC61&lt;BK61,AY61+AZ61+BA61-BB61,0)+IF(BK61&lt;BK61,BG61+BH61+BI61-BJ61,0)+IF(BS61&lt;BK61,BO61+BP61+BQ61-BR61,0)+IF(CA61&lt;BK61,BW61+BX61+BY61-BZ61,0)+IF(CI61&lt;BK61,CE61+CF61+CG61-CH61,0))))))</f>
        <v>0</v>
      </c>
      <c r="BM61" s="3">
        <f>IF(Inputs!$B$27&lt;&gt;"Ready","PENDING INPUTS",MIN((BG61+BH61+BI61),IF(D61&gt;C61,IF(D61=0,0,BJ61*C61/D61),BJ61+BL61)))</f>
        <v>0</v>
      </c>
      <c r="BN61" s="3">
        <f>IF(Inputs!$B$27&lt;&gt;"Ready","PENDING INPUTS",MAX(0,(BG61+BH61+BI61)-BM61))</f>
        <v>0</v>
      </c>
      <c r="BO61" s="3">
        <f>IF(Inputs!$B$27&lt;&gt;"Ready","PENDING INPUTS",BV60)</f>
        <v>0</v>
      </c>
      <c r="BP61" s="3">
        <f>IF(Inputs!$B$27&lt;&gt;"Ready","PENDING INPUTS",IF(A61&lt;=Inputs!$B$6,ROUND(BO61*Inputs!C21/12,2),0))</f>
        <v>0</v>
      </c>
      <c r="BQ61" s="3">
        <f>IF(Inputs!$B$27&lt;&gt;"Ready","PENDING INPUTS",IF(AND(A61&lt;=Inputs!$B$6,BO61&gt;0),Inputs!G21,0))</f>
        <v>0</v>
      </c>
      <c r="BR61" s="3">
        <f>IF(Inputs!$B$27&lt;&gt;"Ready","PENDING INPUTS",IF(A61&gt;Inputs!$B$6,0,MIN((BO61+BP61+BQ61),IF(Inputs!H21=1,Inputs!D21,MAX(Inputs!F21,ROUND(BO61*Inputs!E21+BP61+BQ61,2))))))</f>
        <v>0</v>
      </c>
      <c r="BS61">
        <f>IF(Inputs!$B$27&lt;&gt;"Ready","PENDING INPUTS",IF(BO61&lt;=0,99,1+IF(AND(K61&gt;0,OR(Inputs!C14&gt;Inputs!C21,AND(Inputs!C14=Inputs!C21,0&lt;7))),1,0)+IF(AND(S61&gt;0,OR(Inputs!C15&gt;Inputs!C21,AND(Inputs!C15=Inputs!C21,1&lt;7))),1,0)+IF(AND(AA61&gt;0,OR(Inputs!C16&gt;Inputs!C21,AND(Inputs!C16=Inputs!C21,2&lt;7))),1,0)+IF(AND(AI61&gt;0,OR(Inputs!C17&gt;Inputs!C21,AND(Inputs!C17=Inputs!C21,3&lt;7))),1,0)+IF(AND(AQ61&gt;0,OR(Inputs!C18&gt;Inputs!C21,AND(Inputs!C18=Inputs!C21,4&lt;7))),1,0)+IF(AND(AY61&gt;0,OR(Inputs!C19&gt;Inputs!C21,AND(Inputs!C19=Inputs!C21,5&lt;7))),1,0)+IF(AND(BG61&gt;0,OR(Inputs!C20&gt;Inputs!C21,AND(Inputs!C20=Inputs!C21,6&lt;7))),1,0)+IF(AND(BW61&gt;0,OR(Inputs!C22&gt;Inputs!C21,AND(Inputs!C22=Inputs!C21,8&lt;7))),1,0)+IF(AND(CE61&gt;0,OR(Inputs!C23&gt;Inputs!C21,AND(Inputs!C23=Inputs!C21,9&lt;7))),1,0)))</f>
        <v>99</v>
      </c>
      <c r="BT61" s="3">
        <f>IF(Inputs!$B$27&lt;&gt;"Ready","PENDING INPUTS",IF(A61&gt;Inputs!$B$6,0,MIN(MAX(0,(BO61+BP61+BQ61)-BR61),MAX(0,C61-D61-(IF(O61&lt;BS61,K61+L61+M61-N61,0)+IF(W61&lt;BS61,S61+T61+U61-V61,0)+IF(AE61&lt;BS61,AA61+AB61+AC61-AD61,0)+IF(AM61&lt;BS61,AI61+AJ61+AK61-AL61,0)+IF(AU61&lt;BS61,AQ61+AR61+AS61-AT61,0)+IF(BC61&lt;BS61,AY61+AZ61+BA61-BB61,0)+IF(BK61&lt;BS61,BG61+BH61+BI61-BJ61,0)+IF(BS61&lt;BS61,BO61+BP61+BQ61-BR61,0)+IF(CA61&lt;BS61,BW61+BX61+BY61-BZ61,0)+IF(CI61&lt;BS61,CE61+CF61+CG61-CH61,0))))))</f>
        <v>0</v>
      </c>
      <c r="BU61" s="3">
        <f>IF(Inputs!$B$27&lt;&gt;"Ready","PENDING INPUTS",MIN((BO61+BP61+BQ61),IF(D61&gt;C61,IF(D61=0,0,BR61*C61/D61),BR61+BT61)))</f>
        <v>0</v>
      </c>
      <c r="BV61" s="3">
        <f>IF(Inputs!$B$27&lt;&gt;"Ready","PENDING INPUTS",MAX(0,(BO61+BP61+BQ61)-BU61))</f>
        <v>0</v>
      </c>
      <c r="BW61" s="3">
        <f>IF(Inputs!$B$27&lt;&gt;"Ready","PENDING INPUTS",CD60)</f>
        <v>0</v>
      </c>
      <c r="BX61" s="3">
        <f>IF(Inputs!$B$27&lt;&gt;"Ready","PENDING INPUTS",IF(A61&lt;=Inputs!$B$6,ROUND(BW61*Inputs!C22/12,2),0))</f>
        <v>0</v>
      </c>
      <c r="BY61" s="3">
        <f>IF(Inputs!$B$27&lt;&gt;"Ready","PENDING INPUTS",IF(AND(A61&lt;=Inputs!$B$6,BW61&gt;0),Inputs!G22,0))</f>
        <v>0</v>
      </c>
      <c r="BZ61" s="3">
        <f>IF(Inputs!$B$27&lt;&gt;"Ready","PENDING INPUTS",IF(A61&gt;Inputs!$B$6,0,MIN((BW61+BX61+BY61),IF(Inputs!H22=1,Inputs!D22,MAX(Inputs!F22,ROUND(BW61*Inputs!E22+BX61+BY61,2))))))</f>
        <v>0</v>
      </c>
      <c r="CA61">
        <f>IF(Inputs!$B$27&lt;&gt;"Ready","PENDING INPUTS",IF(BW61&lt;=0,99,1+IF(AND(K61&gt;0,OR(Inputs!C14&gt;Inputs!C22,AND(Inputs!C14=Inputs!C22,0&lt;8))),1,0)+IF(AND(S61&gt;0,OR(Inputs!C15&gt;Inputs!C22,AND(Inputs!C15=Inputs!C22,1&lt;8))),1,0)+IF(AND(AA61&gt;0,OR(Inputs!C16&gt;Inputs!C22,AND(Inputs!C16=Inputs!C22,2&lt;8))),1,0)+IF(AND(AI61&gt;0,OR(Inputs!C17&gt;Inputs!C22,AND(Inputs!C17=Inputs!C22,3&lt;8))),1,0)+IF(AND(AQ61&gt;0,OR(Inputs!C18&gt;Inputs!C22,AND(Inputs!C18=Inputs!C22,4&lt;8))),1,0)+IF(AND(AY61&gt;0,OR(Inputs!C19&gt;Inputs!C22,AND(Inputs!C19=Inputs!C22,5&lt;8))),1,0)+IF(AND(BG61&gt;0,OR(Inputs!C20&gt;Inputs!C22,AND(Inputs!C20=Inputs!C22,6&lt;8))),1,0)+IF(AND(BO61&gt;0,OR(Inputs!C21&gt;Inputs!C22,AND(Inputs!C21=Inputs!C22,7&lt;8))),1,0)+IF(AND(CE61&gt;0,OR(Inputs!C23&gt;Inputs!C22,AND(Inputs!C23=Inputs!C22,9&lt;8))),1,0)))</f>
        <v>99</v>
      </c>
      <c r="CB61" s="3">
        <f>IF(Inputs!$B$27&lt;&gt;"Ready","PENDING INPUTS",IF(A61&gt;Inputs!$B$6,0,MIN(MAX(0,(BW61+BX61+BY61)-BZ61),MAX(0,C61-D61-(IF(O61&lt;CA61,K61+L61+M61-N61,0)+IF(W61&lt;CA61,S61+T61+U61-V61,0)+IF(AE61&lt;CA61,AA61+AB61+AC61-AD61,0)+IF(AM61&lt;CA61,AI61+AJ61+AK61-AL61,0)+IF(AU61&lt;CA61,AQ61+AR61+AS61-AT61,0)+IF(BC61&lt;CA61,AY61+AZ61+BA61-BB61,0)+IF(BK61&lt;CA61,BG61+BH61+BI61-BJ61,0)+IF(BS61&lt;CA61,BO61+BP61+BQ61-BR61,0)+IF(CA61&lt;CA61,BW61+BX61+BY61-BZ61,0)+IF(CI61&lt;CA61,CE61+CF61+CG61-CH61,0))))))</f>
        <v>0</v>
      </c>
      <c r="CC61" s="3">
        <f>IF(Inputs!$B$27&lt;&gt;"Ready","PENDING INPUTS",MIN((BW61+BX61+BY61),IF(D61&gt;C61,IF(D61=0,0,BZ61*C61/D61),BZ61+CB61)))</f>
        <v>0</v>
      </c>
      <c r="CD61" s="3">
        <f>IF(Inputs!$B$27&lt;&gt;"Ready","PENDING INPUTS",MAX(0,(BW61+BX61+BY61)-CC61))</f>
        <v>0</v>
      </c>
      <c r="CE61" s="3">
        <f>IF(Inputs!$B$27&lt;&gt;"Ready","PENDING INPUTS",CL60)</f>
        <v>0</v>
      </c>
      <c r="CF61" s="3">
        <f>IF(Inputs!$B$27&lt;&gt;"Ready","PENDING INPUTS",IF(A61&lt;=Inputs!$B$6,ROUND(CE61*Inputs!C23/12,2),0))</f>
        <v>0</v>
      </c>
      <c r="CG61" s="3">
        <f>IF(Inputs!$B$27&lt;&gt;"Ready","PENDING INPUTS",IF(AND(A61&lt;=Inputs!$B$6,CE61&gt;0),Inputs!G23,0))</f>
        <v>0</v>
      </c>
      <c r="CH61" s="3">
        <f>IF(Inputs!$B$27&lt;&gt;"Ready","PENDING INPUTS",IF(A61&gt;Inputs!$B$6,0,MIN((CE61+CF61+CG61),IF(Inputs!H23=1,Inputs!D23,MAX(Inputs!F23,ROUND(CE61*Inputs!E23+CF61+CG61,2))))))</f>
        <v>0</v>
      </c>
      <c r="CI61">
        <f>IF(Inputs!$B$27&lt;&gt;"Ready","PENDING INPUTS",IF(CE61&lt;=0,99,1+IF(AND(K61&gt;0,OR(Inputs!C14&gt;Inputs!C23,AND(Inputs!C14=Inputs!C23,0&lt;9))),1,0)+IF(AND(S61&gt;0,OR(Inputs!C15&gt;Inputs!C23,AND(Inputs!C15=Inputs!C23,1&lt;9))),1,0)+IF(AND(AA61&gt;0,OR(Inputs!C16&gt;Inputs!C23,AND(Inputs!C16=Inputs!C23,2&lt;9))),1,0)+IF(AND(AI61&gt;0,OR(Inputs!C17&gt;Inputs!C23,AND(Inputs!C17=Inputs!C23,3&lt;9))),1,0)+IF(AND(AQ61&gt;0,OR(Inputs!C18&gt;Inputs!C23,AND(Inputs!C18=Inputs!C23,4&lt;9))),1,0)+IF(AND(AY61&gt;0,OR(Inputs!C19&gt;Inputs!C23,AND(Inputs!C19=Inputs!C23,5&lt;9))),1,0)+IF(AND(BG61&gt;0,OR(Inputs!C20&gt;Inputs!C23,AND(Inputs!C20=Inputs!C23,6&lt;9))),1,0)+IF(AND(BO61&gt;0,OR(Inputs!C21&gt;Inputs!C23,AND(Inputs!C21=Inputs!C23,7&lt;9))),1,0)+IF(AND(BW61&gt;0,OR(Inputs!C22&gt;Inputs!C23,AND(Inputs!C22=Inputs!C23,8&lt;9))),1,0)))</f>
        <v>99</v>
      </c>
      <c r="CJ61" s="3">
        <f>IF(Inputs!$B$27&lt;&gt;"Ready","PENDING INPUTS",IF(A61&gt;Inputs!$B$6,0,MIN(MAX(0,(CE61+CF61+CG61)-CH61),MAX(0,C61-D61-(IF(O61&lt;CI61,K61+L61+M61-N61,0)+IF(W61&lt;CI61,S61+T61+U61-V61,0)+IF(AE61&lt;CI61,AA61+AB61+AC61-AD61,0)+IF(AM61&lt;CI61,AI61+AJ61+AK61-AL61,0)+IF(AU61&lt;CI61,AQ61+AR61+AS61-AT61,0)+IF(BC61&lt;CI61,AY61+AZ61+BA61-BB61,0)+IF(BK61&lt;CI61,BG61+BH61+BI61-BJ61,0)+IF(BS61&lt;CI61,BO61+BP61+BQ61-BR61,0)+IF(CA61&lt;CI61,BW61+BX61+BY61-BZ61,0)+IF(CI61&lt;CI61,CE61+CF61+CG61-CH61,0))))))</f>
        <v>0</v>
      </c>
      <c r="CK61" s="3">
        <f>IF(Inputs!$B$27&lt;&gt;"Ready","PENDING INPUTS",MIN((CE61+CF61+CG61),IF(D61&gt;C61,IF(D61=0,0,CH61*C61/D61),CH61+CJ61)))</f>
        <v>0</v>
      </c>
      <c r="CL61" s="3">
        <f>IF(Inputs!$B$27&lt;&gt;"Ready","PENDING INPUTS",MAX(0,(CE61+CF61+CG61)-CK61))</f>
        <v>0</v>
      </c>
    </row>
    <row r="62" spans="1:90" ht="27.95" customHeight="1" x14ac:dyDescent="0.25">
      <c r="A62">
        <v>58</v>
      </c>
      <c r="B62" s="13">
        <f>IF(Inputs!$B$27&lt;&gt;"Ready","PENDING INPUTS",EDATE(Inputs!$B$5,A62-1))</f>
        <v>48030</v>
      </c>
      <c r="C62" s="3">
        <f>IF(Inputs!$B$27&lt;&gt;"Ready","PENDING INPUTS",IF(A62&lt;=Inputs!$B$6,MAX(0,Inputs!$B$4+IF(A62=Inputs!$B$7,Inputs!$B$8,0)+IF(A62=Inputs!$B$9,Inputs!$B$10,0)),0))</f>
        <v>0</v>
      </c>
      <c r="D62" s="3">
        <f>IF(Inputs!$B$27&lt;&gt;"Ready","PENDING INPUTS",SUM(N62,V62,AD62,AL62,AT62,BB62,BJ62,BR62,BZ62,CH62))</f>
        <v>0</v>
      </c>
      <c r="E62" s="3">
        <f>IF(Inputs!$B$27&lt;&gt;"Ready","PENDING INPUTS",MAX(0,D62-C62))</f>
        <v>0</v>
      </c>
      <c r="F62" s="3">
        <f>IF(Inputs!$B$27&lt;&gt;"Ready","PENDING INPUTS",SUM(Q62,Y62,AG62,AO62,AW62,BE62,BM62,BU62,CC62,CK62))</f>
        <v>0</v>
      </c>
      <c r="G62" s="3">
        <f>IF(Inputs!$B$27&lt;&gt;"Ready","PENDING INPUTS",SUM(L62,T62,AB62,AJ62,AR62,AZ62,BH62,BP62,BX62,CF62))</f>
        <v>0</v>
      </c>
      <c r="H62" s="3">
        <f>IF(Inputs!$B$27&lt;&gt;"Ready","PENDING INPUTS",SUM(M62,U62,AC62,AK62,AS62,BA62,BI62,BQ62,BY62,CG62))</f>
        <v>0</v>
      </c>
      <c r="I62" s="3">
        <f>IF(Inputs!$B$27&lt;&gt;"Ready","PENDING INPUTS",SUM(R62,Z62,AH62,AP62,AX62,BF62,BN62,BV62,CD62,CL62))</f>
        <v>0</v>
      </c>
      <c r="J62" t="str">
        <f>IF(Inputs!$B$27&lt;&gt;"Ready","PENDING INPUTS",IF(A62&gt;Inputs!$B$6,"Beyond horizon",IF(E62&gt;0.005,"MINIMUM SHORTFALL",IF(I62&lt;0.005,"Paid off","In progress"))))</f>
        <v>Paid off</v>
      </c>
      <c r="K62" s="3">
        <f>IF(Inputs!$B$27&lt;&gt;"Ready","PENDING INPUTS",R61)</f>
        <v>0</v>
      </c>
      <c r="L62" s="3">
        <f>IF(Inputs!$B$27&lt;&gt;"Ready","PENDING INPUTS",IF(A62&lt;=Inputs!$B$6,ROUND(K62*Inputs!C14/12,2),0))</f>
        <v>0</v>
      </c>
      <c r="M62" s="3">
        <f>IF(Inputs!$B$27&lt;&gt;"Ready","PENDING INPUTS",IF(AND(A62&lt;=Inputs!$B$6,K62&gt;0),Inputs!G14,0))</f>
        <v>0</v>
      </c>
      <c r="N62" s="3">
        <f>IF(Inputs!$B$27&lt;&gt;"Ready","PENDING INPUTS",IF(A62&gt;Inputs!$B$6,0,MIN((K62+L62+M62),IF(Inputs!H14=1,Inputs!D14,MAX(Inputs!F14,ROUND(K62*Inputs!E14+L62+M62,2))))))</f>
        <v>0</v>
      </c>
      <c r="O62">
        <f>IF(Inputs!$B$27&lt;&gt;"Ready","PENDING INPUTS",IF(K62&lt;=0,99,1+IF(AND(S62&gt;0,OR(Inputs!C15&gt;Inputs!C14,AND(Inputs!C15=Inputs!C14,1&lt;0))),1,0)+IF(AND(AA62&gt;0,OR(Inputs!C16&gt;Inputs!C14,AND(Inputs!C16=Inputs!C14,2&lt;0))),1,0)+IF(AND(AI62&gt;0,OR(Inputs!C17&gt;Inputs!C14,AND(Inputs!C17=Inputs!C14,3&lt;0))),1,0)+IF(AND(AQ62&gt;0,OR(Inputs!C18&gt;Inputs!C14,AND(Inputs!C18=Inputs!C14,4&lt;0))),1,0)+IF(AND(AY62&gt;0,OR(Inputs!C19&gt;Inputs!C14,AND(Inputs!C19=Inputs!C14,5&lt;0))),1,0)+IF(AND(BG62&gt;0,OR(Inputs!C20&gt;Inputs!C14,AND(Inputs!C20=Inputs!C14,6&lt;0))),1,0)+IF(AND(BO62&gt;0,OR(Inputs!C21&gt;Inputs!C14,AND(Inputs!C21=Inputs!C14,7&lt;0))),1,0)+IF(AND(BW62&gt;0,OR(Inputs!C22&gt;Inputs!C14,AND(Inputs!C22=Inputs!C14,8&lt;0))),1,0)+IF(AND(CE62&gt;0,OR(Inputs!C23&gt;Inputs!C14,AND(Inputs!C23=Inputs!C14,9&lt;0))),1,0)))</f>
        <v>99</v>
      </c>
      <c r="P62" s="3">
        <f>IF(Inputs!$B$27&lt;&gt;"Ready","PENDING INPUTS",IF(A62&gt;Inputs!$B$6,0,MIN(MAX(0,(K62+L62+M62)-N62),MAX(0,C62-D62-(IF(O62&lt;O62,K62+L62+M62-N62,0)+IF(W62&lt;O62,S62+T62+U62-V62,0)+IF(AE62&lt;O62,AA62+AB62+AC62-AD62,0)+IF(AM62&lt;O62,AI62+AJ62+AK62-AL62,0)+IF(AU62&lt;O62,AQ62+AR62+AS62-AT62,0)+IF(BC62&lt;O62,AY62+AZ62+BA62-BB62,0)+IF(BK62&lt;O62,BG62+BH62+BI62-BJ62,0)+IF(BS62&lt;O62,BO62+BP62+BQ62-BR62,0)+IF(CA62&lt;O62,BW62+BX62+BY62-BZ62,0)+IF(CI62&lt;O62,CE62+CF62+CG62-CH62,0))))))</f>
        <v>0</v>
      </c>
      <c r="Q62" s="3">
        <f>IF(Inputs!$B$27&lt;&gt;"Ready","PENDING INPUTS",MIN((K62+L62+M62),IF(D62&gt;C62,IF(D62=0,0,N62*C62/D62),N62+P62)))</f>
        <v>0</v>
      </c>
      <c r="R62" s="3">
        <f>IF(Inputs!$B$27&lt;&gt;"Ready","PENDING INPUTS",MAX(0,(K62+L62+M62)-Q62))</f>
        <v>0</v>
      </c>
      <c r="S62" s="3">
        <f>IF(Inputs!$B$27&lt;&gt;"Ready","PENDING INPUTS",Z61)</f>
        <v>0</v>
      </c>
      <c r="T62" s="3">
        <f>IF(Inputs!$B$27&lt;&gt;"Ready","PENDING INPUTS",IF(A62&lt;=Inputs!$B$6,ROUND(S62*Inputs!C15/12,2),0))</f>
        <v>0</v>
      </c>
      <c r="U62" s="3">
        <f>IF(Inputs!$B$27&lt;&gt;"Ready","PENDING INPUTS",IF(AND(A62&lt;=Inputs!$B$6,S62&gt;0),Inputs!G15,0))</f>
        <v>0</v>
      </c>
      <c r="V62" s="3">
        <f>IF(Inputs!$B$27&lt;&gt;"Ready","PENDING INPUTS",IF(A62&gt;Inputs!$B$6,0,MIN((S62+T62+U62),IF(Inputs!H15=1,Inputs!D15,MAX(Inputs!F15,ROUND(S62*Inputs!E15+T62+U62,2))))))</f>
        <v>0</v>
      </c>
      <c r="W62">
        <f>IF(Inputs!$B$27&lt;&gt;"Ready","PENDING INPUTS",IF(S62&lt;=0,99,1+IF(AND(K62&gt;0,OR(Inputs!C14&gt;Inputs!C15,AND(Inputs!C14=Inputs!C15,0&lt;1))),1,0)+IF(AND(AA62&gt;0,OR(Inputs!C16&gt;Inputs!C15,AND(Inputs!C16=Inputs!C15,2&lt;1))),1,0)+IF(AND(AI62&gt;0,OR(Inputs!C17&gt;Inputs!C15,AND(Inputs!C17=Inputs!C15,3&lt;1))),1,0)+IF(AND(AQ62&gt;0,OR(Inputs!C18&gt;Inputs!C15,AND(Inputs!C18=Inputs!C15,4&lt;1))),1,0)+IF(AND(AY62&gt;0,OR(Inputs!C19&gt;Inputs!C15,AND(Inputs!C19=Inputs!C15,5&lt;1))),1,0)+IF(AND(BG62&gt;0,OR(Inputs!C20&gt;Inputs!C15,AND(Inputs!C20=Inputs!C15,6&lt;1))),1,0)+IF(AND(BO62&gt;0,OR(Inputs!C21&gt;Inputs!C15,AND(Inputs!C21=Inputs!C15,7&lt;1))),1,0)+IF(AND(BW62&gt;0,OR(Inputs!C22&gt;Inputs!C15,AND(Inputs!C22=Inputs!C15,8&lt;1))),1,0)+IF(AND(CE62&gt;0,OR(Inputs!C23&gt;Inputs!C15,AND(Inputs!C23=Inputs!C15,9&lt;1))),1,0)))</f>
        <v>99</v>
      </c>
      <c r="X62" s="3">
        <f>IF(Inputs!$B$27&lt;&gt;"Ready","PENDING INPUTS",IF(A62&gt;Inputs!$B$6,0,MIN(MAX(0,(S62+T62+U62)-V62),MAX(0,C62-D62-(IF(O62&lt;W62,K62+L62+M62-N62,0)+IF(W62&lt;W62,S62+T62+U62-V62,0)+IF(AE62&lt;W62,AA62+AB62+AC62-AD62,0)+IF(AM62&lt;W62,AI62+AJ62+AK62-AL62,0)+IF(AU62&lt;W62,AQ62+AR62+AS62-AT62,0)+IF(BC62&lt;W62,AY62+AZ62+BA62-BB62,0)+IF(BK62&lt;W62,BG62+BH62+BI62-BJ62,0)+IF(BS62&lt;W62,BO62+BP62+BQ62-BR62,0)+IF(CA62&lt;W62,BW62+BX62+BY62-BZ62,0)+IF(CI62&lt;W62,CE62+CF62+CG62-CH62,0))))))</f>
        <v>0</v>
      </c>
      <c r="Y62" s="3">
        <f>IF(Inputs!$B$27&lt;&gt;"Ready","PENDING INPUTS",MIN((S62+T62+U62),IF(D62&gt;C62,IF(D62=0,0,V62*C62/D62),V62+X62)))</f>
        <v>0</v>
      </c>
      <c r="Z62" s="3">
        <f>IF(Inputs!$B$27&lt;&gt;"Ready","PENDING INPUTS",MAX(0,(S62+T62+U62)-Y62))</f>
        <v>0</v>
      </c>
      <c r="AA62" s="3">
        <f>IF(Inputs!$B$27&lt;&gt;"Ready","PENDING INPUTS",AH61)</f>
        <v>0</v>
      </c>
      <c r="AB62" s="3">
        <f>IF(Inputs!$B$27&lt;&gt;"Ready","PENDING INPUTS",IF(A62&lt;=Inputs!$B$6,ROUND(AA62*Inputs!C16/12,2),0))</f>
        <v>0</v>
      </c>
      <c r="AC62" s="3">
        <f>IF(Inputs!$B$27&lt;&gt;"Ready","PENDING INPUTS",IF(AND(A62&lt;=Inputs!$B$6,AA62&gt;0),Inputs!G16,0))</f>
        <v>0</v>
      </c>
      <c r="AD62" s="3">
        <f>IF(Inputs!$B$27&lt;&gt;"Ready","PENDING INPUTS",IF(A62&gt;Inputs!$B$6,0,MIN((AA62+AB62+AC62),IF(Inputs!H16=1,Inputs!D16,MAX(Inputs!F16,ROUND(AA62*Inputs!E16+AB62+AC62,2))))))</f>
        <v>0</v>
      </c>
      <c r="AE62">
        <f>IF(Inputs!$B$27&lt;&gt;"Ready","PENDING INPUTS",IF(AA62&lt;=0,99,1+IF(AND(K62&gt;0,OR(Inputs!C14&gt;Inputs!C16,AND(Inputs!C14=Inputs!C16,0&lt;2))),1,0)+IF(AND(S62&gt;0,OR(Inputs!C15&gt;Inputs!C16,AND(Inputs!C15=Inputs!C16,1&lt;2))),1,0)+IF(AND(AI62&gt;0,OR(Inputs!C17&gt;Inputs!C16,AND(Inputs!C17=Inputs!C16,3&lt;2))),1,0)+IF(AND(AQ62&gt;0,OR(Inputs!C18&gt;Inputs!C16,AND(Inputs!C18=Inputs!C16,4&lt;2))),1,0)+IF(AND(AY62&gt;0,OR(Inputs!C19&gt;Inputs!C16,AND(Inputs!C19=Inputs!C16,5&lt;2))),1,0)+IF(AND(BG62&gt;0,OR(Inputs!C20&gt;Inputs!C16,AND(Inputs!C20=Inputs!C16,6&lt;2))),1,0)+IF(AND(BO62&gt;0,OR(Inputs!C21&gt;Inputs!C16,AND(Inputs!C21=Inputs!C16,7&lt;2))),1,0)+IF(AND(BW62&gt;0,OR(Inputs!C22&gt;Inputs!C16,AND(Inputs!C22=Inputs!C16,8&lt;2))),1,0)+IF(AND(CE62&gt;0,OR(Inputs!C23&gt;Inputs!C16,AND(Inputs!C23=Inputs!C16,9&lt;2))),1,0)))</f>
        <v>99</v>
      </c>
      <c r="AF62" s="3">
        <f>IF(Inputs!$B$27&lt;&gt;"Ready","PENDING INPUTS",IF(A62&gt;Inputs!$B$6,0,MIN(MAX(0,(AA62+AB62+AC62)-AD62),MAX(0,C62-D62-(IF(O62&lt;AE62,K62+L62+M62-N62,0)+IF(W62&lt;AE62,S62+T62+U62-V62,0)+IF(AE62&lt;AE62,AA62+AB62+AC62-AD62,0)+IF(AM62&lt;AE62,AI62+AJ62+AK62-AL62,0)+IF(AU62&lt;AE62,AQ62+AR62+AS62-AT62,0)+IF(BC62&lt;AE62,AY62+AZ62+BA62-BB62,0)+IF(BK62&lt;AE62,BG62+BH62+BI62-BJ62,0)+IF(BS62&lt;AE62,BO62+BP62+BQ62-BR62,0)+IF(CA62&lt;AE62,BW62+BX62+BY62-BZ62,0)+IF(CI62&lt;AE62,CE62+CF62+CG62-CH62,0))))))</f>
        <v>0</v>
      </c>
      <c r="AG62" s="3">
        <f>IF(Inputs!$B$27&lt;&gt;"Ready","PENDING INPUTS",MIN((AA62+AB62+AC62),IF(D62&gt;C62,IF(D62=0,0,AD62*C62/D62),AD62+AF62)))</f>
        <v>0</v>
      </c>
      <c r="AH62" s="3">
        <f>IF(Inputs!$B$27&lt;&gt;"Ready","PENDING INPUTS",MAX(0,(AA62+AB62+AC62)-AG62))</f>
        <v>0</v>
      </c>
      <c r="AI62" s="3">
        <f>IF(Inputs!$B$27&lt;&gt;"Ready","PENDING INPUTS",AP61)</f>
        <v>0</v>
      </c>
      <c r="AJ62" s="3">
        <f>IF(Inputs!$B$27&lt;&gt;"Ready","PENDING INPUTS",IF(A62&lt;=Inputs!$B$6,ROUND(AI62*Inputs!C17/12,2),0))</f>
        <v>0</v>
      </c>
      <c r="AK62" s="3">
        <f>IF(Inputs!$B$27&lt;&gt;"Ready","PENDING INPUTS",IF(AND(A62&lt;=Inputs!$B$6,AI62&gt;0),Inputs!G17,0))</f>
        <v>0</v>
      </c>
      <c r="AL62" s="3">
        <f>IF(Inputs!$B$27&lt;&gt;"Ready","PENDING INPUTS",IF(A62&gt;Inputs!$B$6,0,MIN((AI62+AJ62+AK62),IF(Inputs!H17=1,Inputs!D17,MAX(Inputs!F17,ROUND(AI62*Inputs!E17+AJ62+AK62,2))))))</f>
        <v>0</v>
      </c>
      <c r="AM62">
        <f>IF(Inputs!$B$27&lt;&gt;"Ready","PENDING INPUTS",IF(AI62&lt;=0,99,1+IF(AND(K62&gt;0,OR(Inputs!C14&gt;Inputs!C17,AND(Inputs!C14=Inputs!C17,0&lt;3))),1,0)+IF(AND(S62&gt;0,OR(Inputs!C15&gt;Inputs!C17,AND(Inputs!C15=Inputs!C17,1&lt;3))),1,0)+IF(AND(AA62&gt;0,OR(Inputs!C16&gt;Inputs!C17,AND(Inputs!C16=Inputs!C17,2&lt;3))),1,0)+IF(AND(AQ62&gt;0,OR(Inputs!C18&gt;Inputs!C17,AND(Inputs!C18=Inputs!C17,4&lt;3))),1,0)+IF(AND(AY62&gt;0,OR(Inputs!C19&gt;Inputs!C17,AND(Inputs!C19=Inputs!C17,5&lt;3))),1,0)+IF(AND(BG62&gt;0,OR(Inputs!C20&gt;Inputs!C17,AND(Inputs!C20=Inputs!C17,6&lt;3))),1,0)+IF(AND(BO62&gt;0,OR(Inputs!C21&gt;Inputs!C17,AND(Inputs!C21=Inputs!C17,7&lt;3))),1,0)+IF(AND(BW62&gt;0,OR(Inputs!C22&gt;Inputs!C17,AND(Inputs!C22=Inputs!C17,8&lt;3))),1,0)+IF(AND(CE62&gt;0,OR(Inputs!C23&gt;Inputs!C17,AND(Inputs!C23=Inputs!C17,9&lt;3))),1,0)))</f>
        <v>99</v>
      </c>
      <c r="AN62" s="3">
        <f>IF(Inputs!$B$27&lt;&gt;"Ready","PENDING INPUTS",IF(A62&gt;Inputs!$B$6,0,MIN(MAX(0,(AI62+AJ62+AK62)-AL62),MAX(0,C62-D62-(IF(O62&lt;AM62,K62+L62+M62-N62,0)+IF(W62&lt;AM62,S62+T62+U62-V62,0)+IF(AE62&lt;AM62,AA62+AB62+AC62-AD62,0)+IF(AM62&lt;AM62,AI62+AJ62+AK62-AL62,0)+IF(AU62&lt;AM62,AQ62+AR62+AS62-AT62,0)+IF(BC62&lt;AM62,AY62+AZ62+BA62-BB62,0)+IF(BK62&lt;AM62,BG62+BH62+BI62-BJ62,0)+IF(BS62&lt;AM62,BO62+BP62+BQ62-BR62,0)+IF(CA62&lt;AM62,BW62+BX62+BY62-BZ62,0)+IF(CI62&lt;AM62,CE62+CF62+CG62-CH62,0))))))</f>
        <v>0</v>
      </c>
      <c r="AO62" s="3">
        <f>IF(Inputs!$B$27&lt;&gt;"Ready","PENDING INPUTS",MIN((AI62+AJ62+AK62),IF(D62&gt;C62,IF(D62=0,0,AL62*C62/D62),AL62+AN62)))</f>
        <v>0</v>
      </c>
      <c r="AP62" s="3">
        <f>IF(Inputs!$B$27&lt;&gt;"Ready","PENDING INPUTS",MAX(0,(AI62+AJ62+AK62)-AO62))</f>
        <v>0</v>
      </c>
      <c r="AQ62" s="3">
        <f>IF(Inputs!$B$27&lt;&gt;"Ready","PENDING INPUTS",AX61)</f>
        <v>0</v>
      </c>
      <c r="AR62" s="3">
        <f>IF(Inputs!$B$27&lt;&gt;"Ready","PENDING INPUTS",IF(A62&lt;=Inputs!$B$6,ROUND(AQ62*Inputs!C18/12,2),0))</f>
        <v>0</v>
      </c>
      <c r="AS62" s="3">
        <f>IF(Inputs!$B$27&lt;&gt;"Ready","PENDING INPUTS",IF(AND(A62&lt;=Inputs!$B$6,AQ62&gt;0),Inputs!G18,0))</f>
        <v>0</v>
      </c>
      <c r="AT62" s="3">
        <f>IF(Inputs!$B$27&lt;&gt;"Ready","PENDING INPUTS",IF(A62&gt;Inputs!$B$6,0,MIN((AQ62+AR62+AS62),IF(Inputs!H18=1,Inputs!D18,MAX(Inputs!F18,ROUND(AQ62*Inputs!E18+AR62+AS62,2))))))</f>
        <v>0</v>
      </c>
      <c r="AU62">
        <f>IF(Inputs!$B$27&lt;&gt;"Ready","PENDING INPUTS",IF(AQ62&lt;=0,99,1+IF(AND(K62&gt;0,OR(Inputs!C14&gt;Inputs!C18,AND(Inputs!C14=Inputs!C18,0&lt;4))),1,0)+IF(AND(S62&gt;0,OR(Inputs!C15&gt;Inputs!C18,AND(Inputs!C15=Inputs!C18,1&lt;4))),1,0)+IF(AND(AA62&gt;0,OR(Inputs!C16&gt;Inputs!C18,AND(Inputs!C16=Inputs!C18,2&lt;4))),1,0)+IF(AND(AI62&gt;0,OR(Inputs!C17&gt;Inputs!C18,AND(Inputs!C17=Inputs!C18,3&lt;4))),1,0)+IF(AND(AY62&gt;0,OR(Inputs!C19&gt;Inputs!C18,AND(Inputs!C19=Inputs!C18,5&lt;4))),1,0)+IF(AND(BG62&gt;0,OR(Inputs!C20&gt;Inputs!C18,AND(Inputs!C20=Inputs!C18,6&lt;4))),1,0)+IF(AND(BO62&gt;0,OR(Inputs!C21&gt;Inputs!C18,AND(Inputs!C21=Inputs!C18,7&lt;4))),1,0)+IF(AND(BW62&gt;0,OR(Inputs!C22&gt;Inputs!C18,AND(Inputs!C22=Inputs!C18,8&lt;4))),1,0)+IF(AND(CE62&gt;0,OR(Inputs!C23&gt;Inputs!C18,AND(Inputs!C23=Inputs!C18,9&lt;4))),1,0)))</f>
        <v>99</v>
      </c>
      <c r="AV62" s="3">
        <f>IF(Inputs!$B$27&lt;&gt;"Ready","PENDING INPUTS",IF(A62&gt;Inputs!$B$6,0,MIN(MAX(0,(AQ62+AR62+AS62)-AT62),MAX(0,C62-D62-(IF(O62&lt;AU62,K62+L62+M62-N62,0)+IF(W62&lt;AU62,S62+T62+U62-V62,0)+IF(AE62&lt;AU62,AA62+AB62+AC62-AD62,0)+IF(AM62&lt;AU62,AI62+AJ62+AK62-AL62,0)+IF(AU62&lt;AU62,AQ62+AR62+AS62-AT62,0)+IF(BC62&lt;AU62,AY62+AZ62+BA62-BB62,0)+IF(BK62&lt;AU62,BG62+BH62+BI62-BJ62,0)+IF(BS62&lt;AU62,BO62+BP62+BQ62-BR62,0)+IF(CA62&lt;AU62,BW62+BX62+BY62-BZ62,0)+IF(CI62&lt;AU62,CE62+CF62+CG62-CH62,0))))))</f>
        <v>0</v>
      </c>
      <c r="AW62" s="3">
        <f>IF(Inputs!$B$27&lt;&gt;"Ready","PENDING INPUTS",MIN((AQ62+AR62+AS62),IF(D62&gt;C62,IF(D62=0,0,AT62*C62/D62),AT62+AV62)))</f>
        <v>0</v>
      </c>
      <c r="AX62" s="3">
        <f>IF(Inputs!$B$27&lt;&gt;"Ready","PENDING INPUTS",MAX(0,(AQ62+AR62+AS62)-AW62))</f>
        <v>0</v>
      </c>
      <c r="AY62" s="3">
        <f>IF(Inputs!$B$27&lt;&gt;"Ready","PENDING INPUTS",BF61)</f>
        <v>0</v>
      </c>
      <c r="AZ62" s="3">
        <f>IF(Inputs!$B$27&lt;&gt;"Ready","PENDING INPUTS",IF(A62&lt;=Inputs!$B$6,ROUND(AY62*Inputs!C19/12,2),0))</f>
        <v>0</v>
      </c>
      <c r="BA62" s="3">
        <f>IF(Inputs!$B$27&lt;&gt;"Ready","PENDING INPUTS",IF(AND(A62&lt;=Inputs!$B$6,AY62&gt;0),Inputs!G19,0))</f>
        <v>0</v>
      </c>
      <c r="BB62" s="3">
        <f>IF(Inputs!$B$27&lt;&gt;"Ready","PENDING INPUTS",IF(A62&gt;Inputs!$B$6,0,MIN((AY62+AZ62+BA62),IF(Inputs!H19=1,Inputs!D19,MAX(Inputs!F19,ROUND(AY62*Inputs!E19+AZ62+BA62,2))))))</f>
        <v>0</v>
      </c>
      <c r="BC62">
        <f>IF(Inputs!$B$27&lt;&gt;"Ready","PENDING INPUTS",IF(AY62&lt;=0,99,1+IF(AND(K62&gt;0,OR(Inputs!C14&gt;Inputs!C19,AND(Inputs!C14=Inputs!C19,0&lt;5))),1,0)+IF(AND(S62&gt;0,OR(Inputs!C15&gt;Inputs!C19,AND(Inputs!C15=Inputs!C19,1&lt;5))),1,0)+IF(AND(AA62&gt;0,OR(Inputs!C16&gt;Inputs!C19,AND(Inputs!C16=Inputs!C19,2&lt;5))),1,0)+IF(AND(AI62&gt;0,OR(Inputs!C17&gt;Inputs!C19,AND(Inputs!C17=Inputs!C19,3&lt;5))),1,0)+IF(AND(AQ62&gt;0,OR(Inputs!C18&gt;Inputs!C19,AND(Inputs!C18=Inputs!C19,4&lt;5))),1,0)+IF(AND(BG62&gt;0,OR(Inputs!C20&gt;Inputs!C19,AND(Inputs!C20=Inputs!C19,6&lt;5))),1,0)+IF(AND(BO62&gt;0,OR(Inputs!C21&gt;Inputs!C19,AND(Inputs!C21=Inputs!C19,7&lt;5))),1,0)+IF(AND(BW62&gt;0,OR(Inputs!C22&gt;Inputs!C19,AND(Inputs!C22=Inputs!C19,8&lt;5))),1,0)+IF(AND(CE62&gt;0,OR(Inputs!C23&gt;Inputs!C19,AND(Inputs!C23=Inputs!C19,9&lt;5))),1,0)))</f>
        <v>99</v>
      </c>
      <c r="BD62" s="3">
        <f>IF(Inputs!$B$27&lt;&gt;"Ready","PENDING INPUTS",IF(A62&gt;Inputs!$B$6,0,MIN(MAX(0,(AY62+AZ62+BA62)-BB62),MAX(0,C62-D62-(IF(O62&lt;BC62,K62+L62+M62-N62,0)+IF(W62&lt;BC62,S62+T62+U62-V62,0)+IF(AE62&lt;BC62,AA62+AB62+AC62-AD62,0)+IF(AM62&lt;BC62,AI62+AJ62+AK62-AL62,0)+IF(AU62&lt;BC62,AQ62+AR62+AS62-AT62,0)+IF(BC62&lt;BC62,AY62+AZ62+BA62-BB62,0)+IF(BK62&lt;BC62,BG62+BH62+BI62-BJ62,0)+IF(BS62&lt;BC62,BO62+BP62+BQ62-BR62,0)+IF(CA62&lt;BC62,BW62+BX62+BY62-BZ62,0)+IF(CI62&lt;BC62,CE62+CF62+CG62-CH62,0))))))</f>
        <v>0</v>
      </c>
      <c r="BE62" s="3">
        <f>IF(Inputs!$B$27&lt;&gt;"Ready","PENDING INPUTS",MIN((AY62+AZ62+BA62),IF(D62&gt;C62,IF(D62=0,0,BB62*C62/D62),BB62+BD62)))</f>
        <v>0</v>
      </c>
      <c r="BF62" s="3">
        <f>IF(Inputs!$B$27&lt;&gt;"Ready","PENDING INPUTS",MAX(0,(AY62+AZ62+BA62)-BE62))</f>
        <v>0</v>
      </c>
      <c r="BG62" s="3">
        <f>IF(Inputs!$B$27&lt;&gt;"Ready","PENDING INPUTS",BN61)</f>
        <v>0</v>
      </c>
      <c r="BH62" s="3">
        <f>IF(Inputs!$B$27&lt;&gt;"Ready","PENDING INPUTS",IF(A62&lt;=Inputs!$B$6,ROUND(BG62*Inputs!C20/12,2),0))</f>
        <v>0</v>
      </c>
      <c r="BI62" s="3">
        <f>IF(Inputs!$B$27&lt;&gt;"Ready","PENDING INPUTS",IF(AND(A62&lt;=Inputs!$B$6,BG62&gt;0),Inputs!G20,0))</f>
        <v>0</v>
      </c>
      <c r="BJ62" s="3">
        <f>IF(Inputs!$B$27&lt;&gt;"Ready","PENDING INPUTS",IF(A62&gt;Inputs!$B$6,0,MIN((BG62+BH62+BI62),IF(Inputs!H20=1,Inputs!D20,MAX(Inputs!F20,ROUND(BG62*Inputs!E20+BH62+BI62,2))))))</f>
        <v>0</v>
      </c>
      <c r="BK62">
        <f>IF(Inputs!$B$27&lt;&gt;"Ready","PENDING INPUTS",IF(BG62&lt;=0,99,1+IF(AND(K62&gt;0,OR(Inputs!C14&gt;Inputs!C20,AND(Inputs!C14=Inputs!C20,0&lt;6))),1,0)+IF(AND(S62&gt;0,OR(Inputs!C15&gt;Inputs!C20,AND(Inputs!C15=Inputs!C20,1&lt;6))),1,0)+IF(AND(AA62&gt;0,OR(Inputs!C16&gt;Inputs!C20,AND(Inputs!C16=Inputs!C20,2&lt;6))),1,0)+IF(AND(AI62&gt;0,OR(Inputs!C17&gt;Inputs!C20,AND(Inputs!C17=Inputs!C20,3&lt;6))),1,0)+IF(AND(AQ62&gt;0,OR(Inputs!C18&gt;Inputs!C20,AND(Inputs!C18=Inputs!C20,4&lt;6))),1,0)+IF(AND(AY62&gt;0,OR(Inputs!C19&gt;Inputs!C20,AND(Inputs!C19=Inputs!C20,5&lt;6))),1,0)+IF(AND(BO62&gt;0,OR(Inputs!C21&gt;Inputs!C20,AND(Inputs!C21=Inputs!C20,7&lt;6))),1,0)+IF(AND(BW62&gt;0,OR(Inputs!C22&gt;Inputs!C20,AND(Inputs!C22=Inputs!C20,8&lt;6))),1,0)+IF(AND(CE62&gt;0,OR(Inputs!C23&gt;Inputs!C20,AND(Inputs!C23=Inputs!C20,9&lt;6))),1,0)))</f>
        <v>99</v>
      </c>
      <c r="BL62" s="3">
        <f>IF(Inputs!$B$27&lt;&gt;"Ready","PENDING INPUTS",IF(A62&gt;Inputs!$B$6,0,MIN(MAX(0,(BG62+BH62+BI62)-BJ62),MAX(0,C62-D62-(IF(O62&lt;BK62,K62+L62+M62-N62,0)+IF(W62&lt;BK62,S62+T62+U62-V62,0)+IF(AE62&lt;BK62,AA62+AB62+AC62-AD62,0)+IF(AM62&lt;BK62,AI62+AJ62+AK62-AL62,0)+IF(AU62&lt;BK62,AQ62+AR62+AS62-AT62,0)+IF(BC62&lt;BK62,AY62+AZ62+BA62-BB62,0)+IF(BK62&lt;BK62,BG62+BH62+BI62-BJ62,0)+IF(BS62&lt;BK62,BO62+BP62+BQ62-BR62,0)+IF(CA62&lt;BK62,BW62+BX62+BY62-BZ62,0)+IF(CI62&lt;BK62,CE62+CF62+CG62-CH62,0))))))</f>
        <v>0</v>
      </c>
      <c r="BM62" s="3">
        <f>IF(Inputs!$B$27&lt;&gt;"Ready","PENDING INPUTS",MIN((BG62+BH62+BI62),IF(D62&gt;C62,IF(D62=0,0,BJ62*C62/D62),BJ62+BL62)))</f>
        <v>0</v>
      </c>
      <c r="BN62" s="3">
        <f>IF(Inputs!$B$27&lt;&gt;"Ready","PENDING INPUTS",MAX(0,(BG62+BH62+BI62)-BM62))</f>
        <v>0</v>
      </c>
      <c r="BO62" s="3">
        <f>IF(Inputs!$B$27&lt;&gt;"Ready","PENDING INPUTS",BV61)</f>
        <v>0</v>
      </c>
      <c r="BP62" s="3">
        <f>IF(Inputs!$B$27&lt;&gt;"Ready","PENDING INPUTS",IF(A62&lt;=Inputs!$B$6,ROUND(BO62*Inputs!C21/12,2),0))</f>
        <v>0</v>
      </c>
      <c r="BQ62" s="3">
        <f>IF(Inputs!$B$27&lt;&gt;"Ready","PENDING INPUTS",IF(AND(A62&lt;=Inputs!$B$6,BO62&gt;0),Inputs!G21,0))</f>
        <v>0</v>
      </c>
      <c r="BR62" s="3">
        <f>IF(Inputs!$B$27&lt;&gt;"Ready","PENDING INPUTS",IF(A62&gt;Inputs!$B$6,0,MIN((BO62+BP62+BQ62),IF(Inputs!H21=1,Inputs!D21,MAX(Inputs!F21,ROUND(BO62*Inputs!E21+BP62+BQ62,2))))))</f>
        <v>0</v>
      </c>
      <c r="BS62">
        <f>IF(Inputs!$B$27&lt;&gt;"Ready","PENDING INPUTS",IF(BO62&lt;=0,99,1+IF(AND(K62&gt;0,OR(Inputs!C14&gt;Inputs!C21,AND(Inputs!C14=Inputs!C21,0&lt;7))),1,0)+IF(AND(S62&gt;0,OR(Inputs!C15&gt;Inputs!C21,AND(Inputs!C15=Inputs!C21,1&lt;7))),1,0)+IF(AND(AA62&gt;0,OR(Inputs!C16&gt;Inputs!C21,AND(Inputs!C16=Inputs!C21,2&lt;7))),1,0)+IF(AND(AI62&gt;0,OR(Inputs!C17&gt;Inputs!C21,AND(Inputs!C17=Inputs!C21,3&lt;7))),1,0)+IF(AND(AQ62&gt;0,OR(Inputs!C18&gt;Inputs!C21,AND(Inputs!C18=Inputs!C21,4&lt;7))),1,0)+IF(AND(AY62&gt;0,OR(Inputs!C19&gt;Inputs!C21,AND(Inputs!C19=Inputs!C21,5&lt;7))),1,0)+IF(AND(BG62&gt;0,OR(Inputs!C20&gt;Inputs!C21,AND(Inputs!C20=Inputs!C21,6&lt;7))),1,0)+IF(AND(BW62&gt;0,OR(Inputs!C22&gt;Inputs!C21,AND(Inputs!C22=Inputs!C21,8&lt;7))),1,0)+IF(AND(CE62&gt;0,OR(Inputs!C23&gt;Inputs!C21,AND(Inputs!C23=Inputs!C21,9&lt;7))),1,0)))</f>
        <v>99</v>
      </c>
      <c r="BT62" s="3">
        <f>IF(Inputs!$B$27&lt;&gt;"Ready","PENDING INPUTS",IF(A62&gt;Inputs!$B$6,0,MIN(MAX(0,(BO62+BP62+BQ62)-BR62),MAX(0,C62-D62-(IF(O62&lt;BS62,K62+L62+M62-N62,0)+IF(W62&lt;BS62,S62+T62+U62-V62,0)+IF(AE62&lt;BS62,AA62+AB62+AC62-AD62,0)+IF(AM62&lt;BS62,AI62+AJ62+AK62-AL62,0)+IF(AU62&lt;BS62,AQ62+AR62+AS62-AT62,0)+IF(BC62&lt;BS62,AY62+AZ62+BA62-BB62,0)+IF(BK62&lt;BS62,BG62+BH62+BI62-BJ62,0)+IF(BS62&lt;BS62,BO62+BP62+BQ62-BR62,0)+IF(CA62&lt;BS62,BW62+BX62+BY62-BZ62,0)+IF(CI62&lt;BS62,CE62+CF62+CG62-CH62,0))))))</f>
        <v>0</v>
      </c>
      <c r="BU62" s="3">
        <f>IF(Inputs!$B$27&lt;&gt;"Ready","PENDING INPUTS",MIN((BO62+BP62+BQ62),IF(D62&gt;C62,IF(D62=0,0,BR62*C62/D62),BR62+BT62)))</f>
        <v>0</v>
      </c>
      <c r="BV62" s="3">
        <f>IF(Inputs!$B$27&lt;&gt;"Ready","PENDING INPUTS",MAX(0,(BO62+BP62+BQ62)-BU62))</f>
        <v>0</v>
      </c>
      <c r="BW62" s="3">
        <f>IF(Inputs!$B$27&lt;&gt;"Ready","PENDING INPUTS",CD61)</f>
        <v>0</v>
      </c>
      <c r="BX62" s="3">
        <f>IF(Inputs!$B$27&lt;&gt;"Ready","PENDING INPUTS",IF(A62&lt;=Inputs!$B$6,ROUND(BW62*Inputs!C22/12,2),0))</f>
        <v>0</v>
      </c>
      <c r="BY62" s="3">
        <f>IF(Inputs!$B$27&lt;&gt;"Ready","PENDING INPUTS",IF(AND(A62&lt;=Inputs!$B$6,BW62&gt;0),Inputs!G22,0))</f>
        <v>0</v>
      </c>
      <c r="BZ62" s="3">
        <f>IF(Inputs!$B$27&lt;&gt;"Ready","PENDING INPUTS",IF(A62&gt;Inputs!$B$6,0,MIN((BW62+BX62+BY62),IF(Inputs!H22=1,Inputs!D22,MAX(Inputs!F22,ROUND(BW62*Inputs!E22+BX62+BY62,2))))))</f>
        <v>0</v>
      </c>
      <c r="CA62">
        <f>IF(Inputs!$B$27&lt;&gt;"Ready","PENDING INPUTS",IF(BW62&lt;=0,99,1+IF(AND(K62&gt;0,OR(Inputs!C14&gt;Inputs!C22,AND(Inputs!C14=Inputs!C22,0&lt;8))),1,0)+IF(AND(S62&gt;0,OR(Inputs!C15&gt;Inputs!C22,AND(Inputs!C15=Inputs!C22,1&lt;8))),1,0)+IF(AND(AA62&gt;0,OR(Inputs!C16&gt;Inputs!C22,AND(Inputs!C16=Inputs!C22,2&lt;8))),1,0)+IF(AND(AI62&gt;0,OR(Inputs!C17&gt;Inputs!C22,AND(Inputs!C17=Inputs!C22,3&lt;8))),1,0)+IF(AND(AQ62&gt;0,OR(Inputs!C18&gt;Inputs!C22,AND(Inputs!C18=Inputs!C22,4&lt;8))),1,0)+IF(AND(AY62&gt;0,OR(Inputs!C19&gt;Inputs!C22,AND(Inputs!C19=Inputs!C22,5&lt;8))),1,0)+IF(AND(BG62&gt;0,OR(Inputs!C20&gt;Inputs!C22,AND(Inputs!C20=Inputs!C22,6&lt;8))),1,0)+IF(AND(BO62&gt;0,OR(Inputs!C21&gt;Inputs!C22,AND(Inputs!C21=Inputs!C22,7&lt;8))),1,0)+IF(AND(CE62&gt;0,OR(Inputs!C23&gt;Inputs!C22,AND(Inputs!C23=Inputs!C22,9&lt;8))),1,0)))</f>
        <v>99</v>
      </c>
      <c r="CB62" s="3">
        <f>IF(Inputs!$B$27&lt;&gt;"Ready","PENDING INPUTS",IF(A62&gt;Inputs!$B$6,0,MIN(MAX(0,(BW62+BX62+BY62)-BZ62),MAX(0,C62-D62-(IF(O62&lt;CA62,K62+L62+M62-N62,0)+IF(W62&lt;CA62,S62+T62+U62-V62,0)+IF(AE62&lt;CA62,AA62+AB62+AC62-AD62,0)+IF(AM62&lt;CA62,AI62+AJ62+AK62-AL62,0)+IF(AU62&lt;CA62,AQ62+AR62+AS62-AT62,0)+IF(BC62&lt;CA62,AY62+AZ62+BA62-BB62,0)+IF(BK62&lt;CA62,BG62+BH62+BI62-BJ62,0)+IF(BS62&lt;CA62,BO62+BP62+BQ62-BR62,0)+IF(CA62&lt;CA62,BW62+BX62+BY62-BZ62,0)+IF(CI62&lt;CA62,CE62+CF62+CG62-CH62,0))))))</f>
        <v>0</v>
      </c>
      <c r="CC62" s="3">
        <f>IF(Inputs!$B$27&lt;&gt;"Ready","PENDING INPUTS",MIN((BW62+BX62+BY62),IF(D62&gt;C62,IF(D62=0,0,BZ62*C62/D62),BZ62+CB62)))</f>
        <v>0</v>
      </c>
      <c r="CD62" s="3">
        <f>IF(Inputs!$B$27&lt;&gt;"Ready","PENDING INPUTS",MAX(0,(BW62+BX62+BY62)-CC62))</f>
        <v>0</v>
      </c>
      <c r="CE62" s="3">
        <f>IF(Inputs!$B$27&lt;&gt;"Ready","PENDING INPUTS",CL61)</f>
        <v>0</v>
      </c>
      <c r="CF62" s="3">
        <f>IF(Inputs!$B$27&lt;&gt;"Ready","PENDING INPUTS",IF(A62&lt;=Inputs!$B$6,ROUND(CE62*Inputs!C23/12,2),0))</f>
        <v>0</v>
      </c>
      <c r="CG62" s="3">
        <f>IF(Inputs!$B$27&lt;&gt;"Ready","PENDING INPUTS",IF(AND(A62&lt;=Inputs!$B$6,CE62&gt;0),Inputs!G23,0))</f>
        <v>0</v>
      </c>
      <c r="CH62" s="3">
        <f>IF(Inputs!$B$27&lt;&gt;"Ready","PENDING INPUTS",IF(A62&gt;Inputs!$B$6,0,MIN((CE62+CF62+CG62),IF(Inputs!H23=1,Inputs!D23,MAX(Inputs!F23,ROUND(CE62*Inputs!E23+CF62+CG62,2))))))</f>
        <v>0</v>
      </c>
      <c r="CI62">
        <f>IF(Inputs!$B$27&lt;&gt;"Ready","PENDING INPUTS",IF(CE62&lt;=0,99,1+IF(AND(K62&gt;0,OR(Inputs!C14&gt;Inputs!C23,AND(Inputs!C14=Inputs!C23,0&lt;9))),1,0)+IF(AND(S62&gt;0,OR(Inputs!C15&gt;Inputs!C23,AND(Inputs!C15=Inputs!C23,1&lt;9))),1,0)+IF(AND(AA62&gt;0,OR(Inputs!C16&gt;Inputs!C23,AND(Inputs!C16=Inputs!C23,2&lt;9))),1,0)+IF(AND(AI62&gt;0,OR(Inputs!C17&gt;Inputs!C23,AND(Inputs!C17=Inputs!C23,3&lt;9))),1,0)+IF(AND(AQ62&gt;0,OR(Inputs!C18&gt;Inputs!C23,AND(Inputs!C18=Inputs!C23,4&lt;9))),1,0)+IF(AND(AY62&gt;0,OR(Inputs!C19&gt;Inputs!C23,AND(Inputs!C19=Inputs!C23,5&lt;9))),1,0)+IF(AND(BG62&gt;0,OR(Inputs!C20&gt;Inputs!C23,AND(Inputs!C20=Inputs!C23,6&lt;9))),1,0)+IF(AND(BO62&gt;0,OR(Inputs!C21&gt;Inputs!C23,AND(Inputs!C21=Inputs!C23,7&lt;9))),1,0)+IF(AND(BW62&gt;0,OR(Inputs!C22&gt;Inputs!C23,AND(Inputs!C22=Inputs!C23,8&lt;9))),1,0)))</f>
        <v>99</v>
      </c>
      <c r="CJ62" s="3">
        <f>IF(Inputs!$B$27&lt;&gt;"Ready","PENDING INPUTS",IF(A62&gt;Inputs!$B$6,0,MIN(MAX(0,(CE62+CF62+CG62)-CH62),MAX(0,C62-D62-(IF(O62&lt;CI62,K62+L62+M62-N62,0)+IF(W62&lt;CI62,S62+T62+U62-V62,0)+IF(AE62&lt;CI62,AA62+AB62+AC62-AD62,0)+IF(AM62&lt;CI62,AI62+AJ62+AK62-AL62,0)+IF(AU62&lt;CI62,AQ62+AR62+AS62-AT62,0)+IF(BC62&lt;CI62,AY62+AZ62+BA62-BB62,0)+IF(BK62&lt;CI62,BG62+BH62+BI62-BJ62,0)+IF(BS62&lt;CI62,BO62+BP62+BQ62-BR62,0)+IF(CA62&lt;CI62,BW62+BX62+BY62-BZ62,0)+IF(CI62&lt;CI62,CE62+CF62+CG62-CH62,0))))))</f>
        <v>0</v>
      </c>
      <c r="CK62" s="3">
        <f>IF(Inputs!$B$27&lt;&gt;"Ready","PENDING INPUTS",MIN((CE62+CF62+CG62),IF(D62&gt;C62,IF(D62=0,0,CH62*C62/D62),CH62+CJ62)))</f>
        <v>0</v>
      </c>
      <c r="CL62" s="3">
        <f>IF(Inputs!$B$27&lt;&gt;"Ready","PENDING INPUTS",MAX(0,(CE62+CF62+CG62)-CK62))</f>
        <v>0</v>
      </c>
    </row>
    <row r="63" spans="1:90" ht="27.95" customHeight="1" x14ac:dyDescent="0.25">
      <c r="A63">
        <v>59</v>
      </c>
      <c r="B63" s="13">
        <f>IF(Inputs!$B$27&lt;&gt;"Ready","PENDING INPUTS",EDATE(Inputs!$B$5,A63-1))</f>
        <v>48061</v>
      </c>
      <c r="C63" s="3">
        <f>IF(Inputs!$B$27&lt;&gt;"Ready","PENDING INPUTS",IF(A63&lt;=Inputs!$B$6,MAX(0,Inputs!$B$4+IF(A63=Inputs!$B$7,Inputs!$B$8,0)+IF(A63=Inputs!$B$9,Inputs!$B$10,0)),0))</f>
        <v>0</v>
      </c>
      <c r="D63" s="3">
        <f>IF(Inputs!$B$27&lt;&gt;"Ready","PENDING INPUTS",SUM(N63,V63,AD63,AL63,AT63,BB63,BJ63,BR63,BZ63,CH63))</f>
        <v>0</v>
      </c>
      <c r="E63" s="3">
        <f>IF(Inputs!$B$27&lt;&gt;"Ready","PENDING INPUTS",MAX(0,D63-C63))</f>
        <v>0</v>
      </c>
      <c r="F63" s="3">
        <f>IF(Inputs!$B$27&lt;&gt;"Ready","PENDING INPUTS",SUM(Q63,Y63,AG63,AO63,AW63,BE63,BM63,BU63,CC63,CK63))</f>
        <v>0</v>
      </c>
      <c r="G63" s="3">
        <f>IF(Inputs!$B$27&lt;&gt;"Ready","PENDING INPUTS",SUM(L63,T63,AB63,AJ63,AR63,AZ63,BH63,BP63,BX63,CF63))</f>
        <v>0</v>
      </c>
      <c r="H63" s="3">
        <f>IF(Inputs!$B$27&lt;&gt;"Ready","PENDING INPUTS",SUM(M63,U63,AC63,AK63,AS63,BA63,BI63,BQ63,BY63,CG63))</f>
        <v>0</v>
      </c>
      <c r="I63" s="3">
        <f>IF(Inputs!$B$27&lt;&gt;"Ready","PENDING INPUTS",SUM(R63,Z63,AH63,AP63,AX63,BF63,BN63,BV63,CD63,CL63))</f>
        <v>0</v>
      </c>
      <c r="J63" t="str">
        <f>IF(Inputs!$B$27&lt;&gt;"Ready","PENDING INPUTS",IF(A63&gt;Inputs!$B$6,"Beyond horizon",IF(E63&gt;0.005,"MINIMUM SHORTFALL",IF(I63&lt;0.005,"Paid off","In progress"))))</f>
        <v>Paid off</v>
      </c>
      <c r="K63" s="3">
        <f>IF(Inputs!$B$27&lt;&gt;"Ready","PENDING INPUTS",R62)</f>
        <v>0</v>
      </c>
      <c r="L63" s="3">
        <f>IF(Inputs!$B$27&lt;&gt;"Ready","PENDING INPUTS",IF(A63&lt;=Inputs!$B$6,ROUND(K63*Inputs!C14/12,2),0))</f>
        <v>0</v>
      </c>
      <c r="M63" s="3">
        <f>IF(Inputs!$B$27&lt;&gt;"Ready","PENDING INPUTS",IF(AND(A63&lt;=Inputs!$B$6,K63&gt;0),Inputs!G14,0))</f>
        <v>0</v>
      </c>
      <c r="N63" s="3">
        <f>IF(Inputs!$B$27&lt;&gt;"Ready","PENDING INPUTS",IF(A63&gt;Inputs!$B$6,0,MIN((K63+L63+M63),IF(Inputs!H14=1,Inputs!D14,MAX(Inputs!F14,ROUND(K63*Inputs!E14+L63+M63,2))))))</f>
        <v>0</v>
      </c>
      <c r="O63">
        <f>IF(Inputs!$B$27&lt;&gt;"Ready","PENDING INPUTS",IF(K63&lt;=0,99,1+IF(AND(S63&gt;0,OR(Inputs!C15&gt;Inputs!C14,AND(Inputs!C15=Inputs!C14,1&lt;0))),1,0)+IF(AND(AA63&gt;0,OR(Inputs!C16&gt;Inputs!C14,AND(Inputs!C16=Inputs!C14,2&lt;0))),1,0)+IF(AND(AI63&gt;0,OR(Inputs!C17&gt;Inputs!C14,AND(Inputs!C17=Inputs!C14,3&lt;0))),1,0)+IF(AND(AQ63&gt;0,OR(Inputs!C18&gt;Inputs!C14,AND(Inputs!C18=Inputs!C14,4&lt;0))),1,0)+IF(AND(AY63&gt;0,OR(Inputs!C19&gt;Inputs!C14,AND(Inputs!C19=Inputs!C14,5&lt;0))),1,0)+IF(AND(BG63&gt;0,OR(Inputs!C20&gt;Inputs!C14,AND(Inputs!C20=Inputs!C14,6&lt;0))),1,0)+IF(AND(BO63&gt;0,OR(Inputs!C21&gt;Inputs!C14,AND(Inputs!C21=Inputs!C14,7&lt;0))),1,0)+IF(AND(BW63&gt;0,OR(Inputs!C22&gt;Inputs!C14,AND(Inputs!C22=Inputs!C14,8&lt;0))),1,0)+IF(AND(CE63&gt;0,OR(Inputs!C23&gt;Inputs!C14,AND(Inputs!C23=Inputs!C14,9&lt;0))),1,0)))</f>
        <v>99</v>
      </c>
      <c r="P63" s="3">
        <f>IF(Inputs!$B$27&lt;&gt;"Ready","PENDING INPUTS",IF(A63&gt;Inputs!$B$6,0,MIN(MAX(0,(K63+L63+M63)-N63),MAX(0,C63-D63-(IF(O63&lt;O63,K63+L63+M63-N63,0)+IF(W63&lt;O63,S63+T63+U63-V63,0)+IF(AE63&lt;O63,AA63+AB63+AC63-AD63,0)+IF(AM63&lt;O63,AI63+AJ63+AK63-AL63,0)+IF(AU63&lt;O63,AQ63+AR63+AS63-AT63,0)+IF(BC63&lt;O63,AY63+AZ63+BA63-BB63,0)+IF(BK63&lt;O63,BG63+BH63+BI63-BJ63,0)+IF(BS63&lt;O63,BO63+BP63+BQ63-BR63,0)+IF(CA63&lt;O63,BW63+BX63+BY63-BZ63,0)+IF(CI63&lt;O63,CE63+CF63+CG63-CH63,0))))))</f>
        <v>0</v>
      </c>
      <c r="Q63" s="3">
        <f>IF(Inputs!$B$27&lt;&gt;"Ready","PENDING INPUTS",MIN((K63+L63+M63),IF(D63&gt;C63,IF(D63=0,0,N63*C63/D63),N63+P63)))</f>
        <v>0</v>
      </c>
      <c r="R63" s="3">
        <f>IF(Inputs!$B$27&lt;&gt;"Ready","PENDING INPUTS",MAX(0,(K63+L63+M63)-Q63))</f>
        <v>0</v>
      </c>
      <c r="S63" s="3">
        <f>IF(Inputs!$B$27&lt;&gt;"Ready","PENDING INPUTS",Z62)</f>
        <v>0</v>
      </c>
      <c r="T63" s="3">
        <f>IF(Inputs!$B$27&lt;&gt;"Ready","PENDING INPUTS",IF(A63&lt;=Inputs!$B$6,ROUND(S63*Inputs!C15/12,2),0))</f>
        <v>0</v>
      </c>
      <c r="U63" s="3">
        <f>IF(Inputs!$B$27&lt;&gt;"Ready","PENDING INPUTS",IF(AND(A63&lt;=Inputs!$B$6,S63&gt;0),Inputs!G15,0))</f>
        <v>0</v>
      </c>
      <c r="V63" s="3">
        <f>IF(Inputs!$B$27&lt;&gt;"Ready","PENDING INPUTS",IF(A63&gt;Inputs!$B$6,0,MIN((S63+T63+U63),IF(Inputs!H15=1,Inputs!D15,MAX(Inputs!F15,ROUND(S63*Inputs!E15+T63+U63,2))))))</f>
        <v>0</v>
      </c>
      <c r="W63">
        <f>IF(Inputs!$B$27&lt;&gt;"Ready","PENDING INPUTS",IF(S63&lt;=0,99,1+IF(AND(K63&gt;0,OR(Inputs!C14&gt;Inputs!C15,AND(Inputs!C14=Inputs!C15,0&lt;1))),1,0)+IF(AND(AA63&gt;0,OR(Inputs!C16&gt;Inputs!C15,AND(Inputs!C16=Inputs!C15,2&lt;1))),1,0)+IF(AND(AI63&gt;0,OR(Inputs!C17&gt;Inputs!C15,AND(Inputs!C17=Inputs!C15,3&lt;1))),1,0)+IF(AND(AQ63&gt;0,OR(Inputs!C18&gt;Inputs!C15,AND(Inputs!C18=Inputs!C15,4&lt;1))),1,0)+IF(AND(AY63&gt;0,OR(Inputs!C19&gt;Inputs!C15,AND(Inputs!C19=Inputs!C15,5&lt;1))),1,0)+IF(AND(BG63&gt;0,OR(Inputs!C20&gt;Inputs!C15,AND(Inputs!C20=Inputs!C15,6&lt;1))),1,0)+IF(AND(BO63&gt;0,OR(Inputs!C21&gt;Inputs!C15,AND(Inputs!C21=Inputs!C15,7&lt;1))),1,0)+IF(AND(BW63&gt;0,OR(Inputs!C22&gt;Inputs!C15,AND(Inputs!C22=Inputs!C15,8&lt;1))),1,0)+IF(AND(CE63&gt;0,OR(Inputs!C23&gt;Inputs!C15,AND(Inputs!C23=Inputs!C15,9&lt;1))),1,0)))</f>
        <v>99</v>
      </c>
      <c r="X63" s="3">
        <f>IF(Inputs!$B$27&lt;&gt;"Ready","PENDING INPUTS",IF(A63&gt;Inputs!$B$6,0,MIN(MAX(0,(S63+T63+U63)-V63),MAX(0,C63-D63-(IF(O63&lt;W63,K63+L63+M63-N63,0)+IF(W63&lt;W63,S63+T63+U63-V63,0)+IF(AE63&lt;W63,AA63+AB63+AC63-AD63,0)+IF(AM63&lt;W63,AI63+AJ63+AK63-AL63,0)+IF(AU63&lt;W63,AQ63+AR63+AS63-AT63,0)+IF(BC63&lt;W63,AY63+AZ63+BA63-BB63,0)+IF(BK63&lt;W63,BG63+BH63+BI63-BJ63,0)+IF(BS63&lt;W63,BO63+BP63+BQ63-BR63,0)+IF(CA63&lt;W63,BW63+BX63+BY63-BZ63,0)+IF(CI63&lt;W63,CE63+CF63+CG63-CH63,0))))))</f>
        <v>0</v>
      </c>
      <c r="Y63" s="3">
        <f>IF(Inputs!$B$27&lt;&gt;"Ready","PENDING INPUTS",MIN((S63+T63+U63),IF(D63&gt;C63,IF(D63=0,0,V63*C63/D63),V63+X63)))</f>
        <v>0</v>
      </c>
      <c r="Z63" s="3">
        <f>IF(Inputs!$B$27&lt;&gt;"Ready","PENDING INPUTS",MAX(0,(S63+T63+U63)-Y63))</f>
        <v>0</v>
      </c>
      <c r="AA63" s="3">
        <f>IF(Inputs!$B$27&lt;&gt;"Ready","PENDING INPUTS",AH62)</f>
        <v>0</v>
      </c>
      <c r="AB63" s="3">
        <f>IF(Inputs!$B$27&lt;&gt;"Ready","PENDING INPUTS",IF(A63&lt;=Inputs!$B$6,ROUND(AA63*Inputs!C16/12,2),0))</f>
        <v>0</v>
      </c>
      <c r="AC63" s="3">
        <f>IF(Inputs!$B$27&lt;&gt;"Ready","PENDING INPUTS",IF(AND(A63&lt;=Inputs!$B$6,AA63&gt;0),Inputs!G16,0))</f>
        <v>0</v>
      </c>
      <c r="AD63" s="3">
        <f>IF(Inputs!$B$27&lt;&gt;"Ready","PENDING INPUTS",IF(A63&gt;Inputs!$B$6,0,MIN((AA63+AB63+AC63),IF(Inputs!H16=1,Inputs!D16,MAX(Inputs!F16,ROUND(AA63*Inputs!E16+AB63+AC63,2))))))</f>
        <v>0</v>
      </c>
      <c r="AE63">
        <f>IF(Inputs!$B$27&lt;&gt;"Ready","PENDING INPUTS",IF(AA63&lt;=0,99,1+IF(AND(K63&gt;0,OR(Inputs!C14&gt;Inputs!C16,AND(Inputs!C14=Inputs!C16,0&lt;2))),1,0)+IF(AND(S63&gt;0,OR(Inputs!C15&gt;Inputs!C16,AND(Inputs!C15=Inputs!C16,1&lt;2))),1,0)+IF(AND(AI63&gt;0,OR(Inputs!C17&gt;Inputs!C16,AND(Inputs!C17=Inputs!C16,3&lt;2))),1,0)+IF(AND(AQ63&gt;0,OR(Inputs!C18&gt;Inputs!C16,AND(Inputs!C18=Inputs!C16,4&lt;2))),1,0)+IF(AND(AY63&gt;0,OR(Inputs!C19&gt;Inputs!C16,AND(Inputs!C19=Inputs!C16,5&lt;2))),1,0)+IF(AND(BG63&gt;0,OR(Inputs!C20&gt;Inputs!C16,AND(Inputs!C20=Inputs!C16,6&lt;2))),1,0)+IF(AND(BO63&gt;0,OR(Inputs!C21&gt;Inputs!C16,AND(Inputs!C21=Inputs!C16,7&lt;2))),1,0)+IF(AND(BW63&gt;0,OR(Inputs!C22&gt;Inputs!C16,AND(Inputs!C22=Inputs!C16,8&lt;2))),1,0)+IF(AND(CE63&gt;0,OR(Inputs!C23&gt;Inputs!C16,AND(Inputs!C23=Inputs!C16,9&lt;2))),1,0)))</f>
        <v>99</v>
      </c>
      <c r="AF63" s="3">
        <f>IF(Inputs!$B$27&lt;&gt;"Ready","PENDING INPUTS",IF(A63&gt;Inputs!$B$6,0,MIN(MAX(0,(AA63+AB63+AC63)-AD63),MAX(0,C63-D63-(IF(O63&lt;AE63,K63+L63+M63-N63,0)+IF(W63&lt;AE63,S63+T63+U63-V63,0)+IF(AE63&lt;AE63,AA63+AB63+AC63-AD63,0)+IF(AM63&lt;AE63,AI63+AJ63+AK63-AL63,0)+IF(AU63&lt;AE63,AQ63+AR63+AS63-AT63,0)+IF(BC63&lt;AE63,AY63+AZ63+BA63-BB63,0)+IF(BK63&lt;AE63,BG63+BH63+BI63-BJ63,0)+IF(BS63&lt;AE63,BO63+BP63+BQ63-BR63,0)+IF(CA63&lt;AE63,BW63+BX63+BY63-BZ63,0)+IF(CI63&lt;AE63,CE63+CF63+CG63-CH63,0))))))</f>
        <v>0</v>
      </c>
      <c r="AG63" s="3">
        <f>IF(Inputs!$B$27&lt;&gt;"Ready","PENDING INPUTS",MIN((AA63+AB63+AC63),IF(D63&gt;C63,IF(D63=0,0,AD63*C63/D63),AD63+AF63)))</f>
        <v>0</v>
      </c>
      <c r="AH63" s="3">
        <f>IF(Inputs!$B$27&lt;&gt;"Ready","PENDING INPUTS",MAX(0,(AA63+AB63+AC63)-AG63))</f>
        <v>0</v>
      </c>
      <c r="AI63" s="3">
        <f>IF(Inputs!$B$27&lt;&gt;"Ready","PENDING INPUTS",AP62)</f>
        <v>0</v>
      </c>
      <c r="AJ63" s="3">
        <f>IF(Inputs!$B$27&lt;&gt;"Ready","PENDING INPUTS",IF(A63&lt;=Inputs!$B$6,ROUND(AI63*Inputs!C17/12,2),0))</f>
        <v>0</v>
      </c>
      <c r="AK63" s="3">
        <f>IF(Inputs!$B$27&lt;&gt;"Ready","PENDING INPUTS",IF(AND(A63&lt;=Inputs!$B$6,AI63&gt;0),Inputs!G17,0))</f>
        <v>0</v>
      </c>
      <c r="AL63" s="3">
        <f>IF(Inputs!$B$27&lt;&gt;"Ready","PENDING INPUTS",IF(A63&gt;Inputs!$B$6,0,MIN((AI63+AJ63+AK63),IF(Inputs!H17=1,Inputs!D17,MAX(Inputs!F17,ROUND(AI63*Inputs!E17+AJ63+AK63,2))))))</f>
        <v>0</v>
      </c>
      <c r="AM63">
        <f>IF(Inputs!$B$27&lt;&gt;"Ready","PENDING INPUTS",IF(AI63&lt;=0,99,1+IF(AND(K63&gt;0,OR(Inputs!C14&gt;Inputs!C17,AND(Inputs!C14=Inputs!C17,0&lt;3))),1,0)+IF(AND(S63&gt;0,OR(Inputs!C15&gt;Inputs!C17,AND(Inputs!C15=Inputs!C17,1&lt;3))),1,0)+IF(AND(AA63&gt;0,OR(Inputs!C16&gt;Inputs!C17,AND(Inputs!C16=Inputs!C17,2&lt;3))),1,0)+IF(AND(AQ63&gt;0,OR(Inputs!C18&gt;Inputs!C17,AND(Inputs!C18=Inputs!C17,4&lt;3))),1,0)+IF(AND(AY63&gt;0,OR(Inputs!C19&gt;Inputs!C17,AND(Inputs!C19=Inputs!C17,5&lt;3))),1,0)+IF(AND(BG63&gt;0,OR(Inputs!C20&gt;Inputs!C17,AND(Inputs!C20=Inputs!C17,6&lt;3))),1,0)+IF(AND(BO63&gt;0,OR(Inputs!C21&gt;Inputs!C17,AND(Inputs!C21=Inputs!C17,7&lt;3))),1,0)+IF(AND(BW63&gt;0,OR(Inputs!C22&gt;Inputs!C17,AND(Inputs!C22=Inputs!C17,8&lt;3))),1,0)+IF(AND(CE63&gt;0,OR(Inputs!C23&gt;Inputs!C17,AND(Inputs!C23=Inputs!C17,9&lt;3))),1,0)))</f>
        <v>99</v>
      </c>
      <c r="AN63" s="3">
        <f>IF(Inputs!$B$27&lt;&gt;"Ready","PENDING INPUTS",IF(A63&gt;Inputs!$B$6,0,MIN(MAX(0,(AI63+AJ63+AK63)-AL63),MAX(0,C63-D63-(IF(O63&lt;AM63,K63+L63+M63-N63,0)+IF(W63&lt;AM63,S63+T63+U63-V63,0)+IF(AE63&lt;AM63,AA63+AB63+AC63-AD63,0)+IF(AM63&lt;AM63,AI63+AJ63+AK63-AL63,0)+IF(AU63&lt;AM63,AQ63+AR63+AS63-AT63,0)+IF(BC63&lt;AM63,AY63+AZ63+BA63-BB63,0)+IF(BK63&lt;AM63,BG63+BH63+BI63-BJ63,0)+IF(BS63&lt;AM63,BO63+BP63+BQ63-BR63,0)+IF(CA63&lt;AM63,BW63+BX63+BY63-BZ63,0)+IF(CI63&lt;AM63,CE63+CF63+CG63-CH63,0))))))</f>
        <v>0</v>
      </c>
      <c r="AO63" s="3">
        <f>IF(Inputs!$B$27&lt;&gt;"Ready","PENDING INPUTS",MIN((AI63+AJ63+AK63),IF(D63&gt;C63,IF(D63=0,0,AL63*C63/D63),AL63+AN63)))</f>
        <v>0</v>
      </c>
      <c r="AP63" s="3">
        <f>IF(Inputs!$B$27&lt;&gt;"Ready","PENDING INPUTS",MAX(0,(AI63+AJ63+AK63)-AO63))</f>
        <v>0</v>
      </c>
      <c r="AQ63" s="3">
        <f>IF(Inputs!$B$27&lt;&gt;"Ready","PENDING INPUTS",AX62)</f>
        <v>0</v>
      </c>
      <c r="AR63" s="3">
        <f>IF(Inputs!$B$27&lt;&gt;"Ready","PENDING INPUTS",IF(A63&lt;=Inputs!$B$6,ROUND(AQ63*Inputs!C18/12,2),0))</f>
        <v>0</v>
      </c>
      <c r="AS63" s="3">
        <f>IF(Inputs!$B$27&lt;&gt;"Ready","PENDING INPUTS",IF(AND(A63&lt;=Inputs!$B$6,AQ63&gt;0),Inputs!G18,0))</f>
        <v>0</v>
      </c>
      <c r="AT63" s="3">
        <f>IF(Inputs!$B$27&lt;&gt;"Ready","PENDING INPUTS",IF(A63&gt;Inputs!$B$6,0,MIN((AQ63+AR63+AS63),IF(Inputs!H18=1,Inputs!D18,MAX(Inputs!F18,ROUND(AQ63*Inputs!E18+AR63+AS63,2))))))</f>
        <v>0</v>
      </c>
      <c r="AU63">
        <f>IF(Inputs!$B$27&lt;&gt;"Ready","PENDING INPUTS",IF(AQ63&lt;=0,99,1+IF(AND(K63&gt;0,OR(Inputs!C14&gt;Inputs!C18,AND(Inputs!C14=Inputs!C18,0&lt;4))),1,0)+IF(AND(S63&gt;0,OR(Inputs!C15&gt;Inputs!C18,AND(Inputs!C15=Inputs!C18,1&lt;4))),1,0)+IF(AND(AA63&gt;0,OR(Inputs!C16&gt;Inputs!C18,AND(Inputs!C16=Inputs!C18,2&lt;4))),1,0)+IF(AND(AI63&gt;0,OR(Inputs!C17&gt;Inputs!C18,AND(Inputs!C17=Inputs!C18,3&lt;4))),1,0)+IF(AND(AY63&gt;0,OR(Inputs!C19&gt;Inputs!C18,AND(Inputs!C19=Inputs!C18,5&lt;4))),1,0)+IF(AND(BG63&gt;0,OR(Inputs!C20&gt;Inputs!C18,AND(Inputs!C20=Inputs!C18,6&lt;4))),1,0)+IF(AND(BO63&gt;0,OR(Inputs!C21&gt;Inputs!C18,AND(Inputs!C21=Inputs!C18,7&lt;4))),1,0)+IF(AND(BW63&gt;0,OR(Inputs!C22&gt;Inputs!C18,AND(Inputs!C22=Inputs!C18,8&lt;4))),1,0)+IF(AND(CE63&gt;0,OR(Inputs!C23&gt;Inputs!C18,AND(Inputs!C23=Inputs!C18,9&lt;4))),1,0)))</f>
        <v>99</v>
      </c>
      <c r="AV63" s="3">
        <f>IF(Inputs!$B$27&lt;&gt;"Ready","PENDING INPUTS",IF(A63&gt;Inputs!$B$6,0,MIN(MAX(0,(AQ63+AR63+AS63)-AT63),MAX(0,C63-D63-(IF(O63&lt;AU63,K63+L63+M63-N63,0)+IF(W63&lt;AU63,S63+T63+U63-V63,0)+IF(AE63&lt;AU63,AA63+AB63+AC63-AD63,0)+IF(AM63&lt;AU63,AI63+AJ63+AK63-AL63,0)+IF(AU63&lt;AU63,AQ63+AR63+AS63-AT63,0)+IF(BC63&lt;AU63,AY63+AZ63+BA63-BB63,0)+IF(BK63&lt;AU63,BG63+BH63+BI63-BJ63,0)+IF(BS63&lt;AU63,BO63+BP63+BQ63-BR63,0)+IF(CA63&lt;AU63,BW63+BX63+BY63-BZ63,0)+IF(CI63&lt;AU63,CE63+CF63+CG63-CH63,0))))))</f>
        <v>0</v>
      </c>
      <c r="AW63" s="3">
        <f>IF(Inputs!$B$27&lt;&gt;"Ready","PENDING INPUTS",MIN((AQ63+AR63+AS63),IF(D63&gt;C63,IF(D63=0,0,AT63*C63/D63),AT63+AV63)))</f>
        <v>0</v>
      </c>
      <c r="AX63" s="3">
        <f>IF(Inputs!$B$27&lt;&gt;"Ready","PENDING INPUTS",MAX(0,(AQ63+AR63+AS63)-AW63))</f>
        <v>0</v>
      </c>
      <c r="AY63" s="3">
        <f>IF(Inputs!$B$27&lt;&gt;"Ready","PENDING INPUTS",BF62)</f>
        <v>0</v>
      </c>
      <c r="AZ63" s="3">
        <f>IF(Inputs!$B$27&lt;&gt;"Ready","PENDING INPUTS",IF(A63&lt;=Inputs!$B$6,ROUND(AY63*Inputs!C19/12,2),0))</f>
        <v>0</v>
      </c>
      <c r="BA63" s="3">
        <f>IF(Inputs!$B$27&lt;&gt;"Ready","PENDING INPUTS",IF(AND(A63&lt;=Inputs!$B$6,AY63&gt;0),Inputs!G19,0))</f>
        <v>0</v>
      </c>
      <c r="BB63" s="3">
        <f>IF(Inputs!$B$27&lt;&gt;"Ready","PENDING INPUTS",IF(A63&gt;Inputs!$B$6,0,MIN((AY63+AZ63+BA63),IF(Inputs!H19=1,Inputs!D19,MAX(Inputs!F19,ROUND(AY63*Inputs!E19+AZ63+BA63,2))))))</f>
        <v>0</v>
      </c>
      <c r="BC63">
        <f>IF(Inputs!$B$27&lt;&gt;"Ready","PENDING INPUTS",IF(AY63&lt;=0,99,1+IF(AND(K63&gt;0,OR(Inputs!C14&gt;Inputs!C19,AND(Inputs!C14=Inputs!C19,0&lt;5))),1,0)+IF(AND(S63&gt;0,OR(Inputs!C15&gt;Inputs!C19,AND(Inputs!C15=Inputs!C19,1&lt;5))),1,0)+IF(AND(AA63&gt;0,OR(Inputs!C16&gt;Inputs!C19,AND(Inputs!C16=Inputs!C19,2&lt;5))),1,0)+IF(AND(AI63&gt;0,OR(Inputs!C17&gt;Inputs!C19,AND(Inputs!C17=Inputs!C19,3&lt;5))),1,0)+IF(AND(AQ63&gt;0,OR(Inputs!C18&gt;Inputs!C19,AND(Inputs!C18=Inputs!C19,4&lt;5))),1,0)+IF(AND(BG63&gt;0,OR(Inputs!C20&gt;Inputs!C19,AND(Inputs!C20=Inputs!C19,6&lt;5))),1,0)+IF(AND(BO63&gt;0,OR(Inputs!C21&gt;Inputs!C19,AND(Inputs!C21=Inputs!C19,7&lt;5))),1,0)+IF(AND(BW63&gt;0,OR(Inputs!C22&gt;Inputs!C19,AND(Inputs!C22=Inputs!C19,8&lt;5))),1,0)+IF(AND(CE63&gt;0,OR(Inputs!C23&gt;Inputs!C19,AND(Inputs!C23=Inputs!C19,9&lt;5))),1,0)))</f>
        <v>99</v>
      </c>
      <c r="BD63" s="3">
        <f>IF(Inputs!$B$27&lt;&gt;"Ready","PENDING INPUTS",IF(A63&gt;Inputs!$B$6,0,MIN(MAX(0,(AY63+AZ63+BA63)-BB63),MAX(0,C63-D63-(IF(O63&lt;BC63,K63+L63+M63-N63,0)+IF(W63&lt;BC63,S63+T63+U63-V63,0)+IF(AE63&lt;BC63,AA63+AB63+AC63-AD63,0)+IF(AM63&lt;BC63,AI63+AJ63+AK63-AL63,0)+IF(AU63&lt;BC63,AQ63+AR63+AS63-AT63,0)+IF(BC63&lt;BC63,AY63+AZ63+BA63-BB63,0)+IF(BK63&lt;BC63,BG63+BH63+BI63-BJ63,0)+IF(BS63&lt;BC63,BO63+BP63+BQ63-BR63,0)+IF(CA63&lt;BC63,BW63+BX63+BY63-BZ63,0)+IF(CI63&lt;BC63,CE63+CF63+CG63-CH63,0))))))</f>
        <v>0</v>
      </c>
      <c r="BE63" s="3">
        <f>IF(Inputs!$B$27&lt;&gt;"Ready","PENDING INPUTS",MIN((AY63+AZ63+BA63),IF(D63&gt;C63,IF(D63=0,0,BB63*C63/D63),BB63+BD63)))</f>
        <v>0</v>
      </c>
      <c r="BF63" s="3">
        <f>IF(Inputs!$B$27&lt;&gt;"Ready","PENDING INPUTS",MAX(0,(AY63+AZ63+BA63)-BE63))</f>
        <v>0</v>
      </c>
      <c r="BG63" s="3">
        <f>IF(Inputs!$B$27&lt;&gt;"Ready","PENDING INPUTS",BN62)</f>
        <v>0</v>
      </c>
      <c r="BH63" s="3">
        <f>IF(Inputs!$B$27&lt;&gt;"Ready","PENDING INPUTS",IF(A63&lt;=Inputs!$B$6,ROUND(BG63*Inputs!C20/12,2),0))</f>
        <v>0</v>
      </c>
      <c r="BI63" s="3">
        <f>IF(Inputs!$B$27&lt;&gt;"Ready","PENDING INPUTS",IF(AND(A63&lt;=Inputs!$B$6,BG63&gt;0),Inputs!G20,0))</f>
        <v>0</v>
      </c>
      <c r="BJ63" s="3">
        <f>IF(Inputs!$B$27&lt;&gt;"Ready","PENDING INPUTS",IF(A63&gt;Inputs!$B$6,0,MIN((BG63+BH63+BI63),IF(Inputs!H20=1,Inputs!D20,MAX(Inputs!F20,ROUND(BG63*Inputs!E20+BH63+BI63,2))))))</f>
        <v>0</v>
      </c>
      <c r="BK63">
        <f>IF(Inputs!$B$27&lt;&gt;"Ready","PENDING INPUTS",IF(BG63&lt;=0,99,1+IF(AND(K63&gt;0,OR(Inputs!C14&gt;Inputs!C20,AND(Inputs!C14=Inputs!C20,0&lt;6))),1,0)+IF(AND(S63&gt;0,OR(Inputs!C15&gt;Inputs!C20,AND(Inputs!C15=Inputs!C20,1&lt;6))),1,0)+IF(AND(AA63&gt;0,OR(Inputs!C16&gt;Inputs!C20,AND(Inputs!C16=Inputs!C20,2&lt;6))),1,0)+IF(AND(AI63&gt;0,OR(Inputs!C17&gt;Inputs!C20,AND(Inputs!C17=Inputs!C20,3&lt;6))),1,0)+IF(AND(AQ63&gt;0,OR(Inputs!C18&gt;Inputs!C20,AND(Inputs!C18=Inputs!C20,4&lt;6))),1,0)+IF(AND(AY63&gt;0,OR(Inputs!C19&gt;Inputs!C20,AND(Inputs!C19=Inputs!C20,5&lt;6))),1,0)+IF(AND(BO63&gt;0,OR(Inputs!C21&gt;Inputs!C20,AND(Inputs!C21=Inputs!C20,7&lt;6))),1,0)+IF(AND(BW63&gt;0,OR(Inputs!C22&gt;Inputs!C20,AND(Inputs!C22=Inputs!C20,8&lt;6))),1,0)+IF(AND(CE63&gt;0,OR(Inputs!C23&gt;Inputs!C20,AND(Inputs!C23=Inputs!C20,9&lt;6))),1,0)))</f>
        <v>99</v>
      </c>
      <c r="BL63" s="3">
        <f>IF(Inputs!$B$27&lt;&gt;"Ready","PENDING INPUTS",IF(A63&gt;Inputs!$B$6,0,MIN(MAX(0,(BG63+BH63+BI63)-BJ63),MAX(0,C63-D63-(IF(O63&lt;BK63,K63+L63+M63-N63,0)+IF(W63&lt;BK63,S63+T63+U63-V63,0)+IF(AE63&lt;BK63,AA63+AB63+AC63-AD63,0)+IF(AM63&lt;BK63,AI63+AJ63+AK63-AL63,0)+IF(AU63&lt;BK63,AQ63+AR63+AS63-AT63,0)+IF(BC63&lt;BK63,AY63+AZ63+BA63-BB63,0)+IF(BK63&lt;BK63,BG63+BH63+BI63-BJ63,0)+IF(BS63&lt;BK63,BO63+BP63+BQ63-BR63,0)+IF(CA63&lt;BK63,BW63+BX63+BY63-BZ63,0)+IF(CI63&lt;BK63,CE63+CF63+CG63-CH63,0))))))</f>
        <v>0</v>
      </c>
      <c r="BM63" s="3">
        <f>IF(Inputs!$B$27&lt;&gt;"Ready","PENDING INPUTS",MIN((BG63+BH63+BI63),IF(D63&gt;C63,IF(D63=0,0,BJ63*C63/D63),BJ63+BL63)))</f>
        <v>0</v>
      </c>
      <c r="BN63" s="3">
        <f>IF(Inputs!$B$27&lt;&gt;"Ready","PENDING INPUTS",MAX(0,(BG63+BH63+BI63)-BM63))</f>
        <v>0</v>
      </c>
      <c r="BO63" s="3">
        <f>IF(Inputs!$B$27&lt;&gt;"Ready","PENDING INPUTS",BV62)</f>
        <v>0</v>
      </c>
      <c r="BP63" s="3">
        <f>IF(Inputs!$B$27&lt;&gt;"Ready","PENDING INPUTS",IF(A63&lt;=Inputs!$B$6,ROUND(BO63*Inputs!C21/12,2),0))</f>
        <v>0</v>
      </c>
      <c r="BQ63" s="3">
        <f>IF(Inputs!$B$27&lt;&gt;"Ready","PENDING INPUTS",IF(AND(A63&lt;=Inputs!$B$6,BO63&gt;0),Inputs!G21,0))</f>
        <v>0</v>
      </c>
      <c r="BR63" s="3">
        <f>IF(Inputs!$B$27&lt;&gt;"Ready","PENDING INPUTS",IF(A63&gt;Inputs!$B$6,0,MIN((BO63+BP63+BQ63),IF(Inputs!H21=1,Inputs!D21,MAX(Inputs!F21,ROUND(BO63*Inputs!E21+BP63+BQ63,2))))))</f>
        <v>0</v>
      </c>
      <c r="BS63">
        <f>IF(Inputs!$B$27&lt;&gt;"Ready","PENDING INPUTS",IF(BO63&lt;=0,99,1+IF(AND(K63&gt;0,OR(Inputs!C14&gt;Inputs!C21,AND(Inputs!C14=Inputs!C21,0&lt;7))),1,0)+IF(AND(S63&gt;0,OR(Inputs!C15&gt;Inputs!C21,AND(Inputs!C15=Inputs!C21,1&lt;7))),1,0)+IF(AND(AA63&gt;0,OR(Inputs!C16&gt;Inputs!C21,AND(Inputs!C16=Inputs!C21,2&lt;7))),1,0)+IF(AND(AI63&gt;0,OR(Inputs!C17&gt;Inputs!C21,AND(Inputs!C17=Inputs!C21,3&lt;7))),1,0)+IF(AND(AQ63&gt;0,OR(Inputs!C18&gt;Inputs!C21,AND(Inputs!C18=Inputs!C21,4&lt;7))),1,0)+IF(AND(AY63&gt;0,OR(Inputs!C19&gt;Inputs!C21,AND(Inputs!C19=Inputs!C21,5&lt;7))),1,0)+IF(AND(BG63&gt;0,OR(Inputs!C20&gt;Inputs!C21,AND(Inputs!C20=Inputs!C21,6&lt;7))),1,0)+IF(AND(BW63&gt;0,OR(Inputs!C22&gt;Inputs!C21,AND(Inputs!C22=Inputs!C21,8&lt;7))),1,0)+IF(AND(CE63&gt;0,OR(Inputs!C23&gt;Inputs!C21,AND(Inputs!C23=Inputs!C21,9&lt;7))),1,0)))</f>
        <v>99</v>
      </c>
      <c r="BT63" s="3">
        <f>IF(Inputs!$B$27&lt;&gt;"Ready","PENDING INPUTS",IF(A63&gt;Inputs!$B$6,0,MIN(MAX(0,(BO63+BP63+BQ63)-BR63),MAX(0,C63-D63-(IF(O63&lt;BS63,K63+L63+M63-N63,0)+IF(W63&lt;BS63,S63+T63+U63-V63,0)+IF(AE63&lt;BS63,AA63+AB63+AC63-AD63,0)+IF(AM63&lt;BS63,AI63+AJ63+AK63-AL63,0)+IF(AU63&lt;BS63,AQ63+AR63+AS63-AT63,0)+IF(BC63&lt;BS63,AY63+AZ63+BA63-BB63,0)+IF(BK63&lt;BS63,BG63+BH63+BI63-BJ63,0)+IF(BS63&lt;BS63,BO63+BP63+BQ63-BR63,0)+IF(CA63&lt;BS63,BW63+BX63+BY63-BZ63,0)+IF(CI63&lt;BS63,CE63+CF63+CG63-CH63,0))))))</f>
        <v>0</v>
      </c>
      <c r="BU63" s="3">
        <f>IF(Inputs!$B$27&lt;&gt;"Ready","PENDING INPUTS",MIN((BO63+BP63+BQ63),IF(D63&gt;C63,IF(D63=0,0,BR63*C63/D63),BR63+BT63)))</f>
        <v>0</v>
      </c>
      <c r="BV63" s="3">
        <f>IF(Inputs!$B$27&lt;&gt;"Ready","PENDING INPUTS",MAX(0,(BO63+BP63+BQ63)-BU63))</f>
        <v>0</v>
      </c>
      <c r="BW63" s="3">
        <f>IF(Inputs!$B$27&lt;&gt;"Ready","PENDING INPUTS",CD62)</f>
        <v>0</v>
      </c>
      <c r="BX63" s="3">
        <f>IF(Inputs!$B$27&lt;&gt;"Ready","PENDING INPUTS",IF(A63&lt;=Inputs!$B$6,ROUND(BW63*Inputs!C22/12,2),0))</f>
        <v>0</v>
      </c>
      <c r="BY63" s="3">
        <f>IF(Inputs!$B$27&lt;&gt;"Ready","PENDING INPUTS",IF(AND(A63&lt;=Inputs!$B$6,BW63&gt;0),Inputs!G22,0))</f>
        <v>0</v>
      </c>
      <c r="BZ63" s="3">
        <f>IF(Inputs!$B$27&lt;&gt;"Ready","PENDING INPUTS",IF(A63&gt;Inputs!$B$6,0,MIN((BW63+BX63+BY63),IF(Inputs!H22=1,Inputs!D22,MAX(Inputs!F22,ROUND(BW63*Inputs!E22+BX63+BY63,2))))))</f>
        <v>0</v>
      </c>
      <c r="CA63">
        <f>IF(Inputs!$B$27&lt;&gt;"Ready","PENDING INPUTS",IF(BW63&lt;=0,99,1+IF(AND(K63&gt;0,OR(Inputs!C14&gt;Inputs!C22,AND(Inputs!C14=Inputs!C22,0&lt;8))),1,0)+IF(AND(S63&gt;0,OR(Inputs!C15&gt;Inputs!C22,AND(Inputs!C15=Inputs!C22,1&lt;8))),1,0)+IF(AND(AA63&gt;0,OR(Inputs!C16&gt;Inputs!C22,AND(Inputs!C16=Inputs!C22,2&lt;8))),1,0)+IF(AND(AI63&gt;0,OR(Inputs!C17&gt;Inputs!C22,AND(Inputs!C17=Inputs!C22,3&lt;8))),1,0)+IF(AND(AQ63&gt;0,OR(Inputs!C18&gt;Inputs!C22,AND(Inputs!C18=Inputs!C22,4&lt;8))),1,0)+IF(AND(AY63&gt;0,OR(Inputs!C19&gt;Inputs!C22,AND(Inputs!C19=Inputs!C22,5&lt;8))),1,0)+IF(AND(BG63&gt;0,OR(Inputs!C20&gt;Inputs!C22,AND(Inputs!C20=Inputs!C22,6&lt;8))),1,0)+IF(AND(BO63&gt;0,OR(Inputs!C21&gt;Inputs!C22,AND(Inputs!C21=Inputs!C22,7&lt;8))),1,0)+IF(AND(CE63&gt;0,OR(Inputs!C23&gt;Inputs!C22,AND(Inputs!C23=Inputs!C22,9&lt;8))),1,0)))</f>
        <v>99</v>
      </c>
      <c r="CB63" s="3">
        <f>IF(Inputs!$B$27&lt;&gt;"Ready","PENDING INPUTS",IF(A63&gt;Inputs!$B$6,0,MIN(MAX(0,(BW63+BX63+BY63)-BZ63),MAX(0,C63-D63-(IF(O63&lt;CA63,K63+L63+M63-N63,0)+IF(W63&lt;CA63,S63+T63+U63-V63,0)+IF(AE63&lt;CA63,AA63+AB63+AC63-AD63,0)+IF(AM63&lt;CA63,AI63+AJ63+AK63-AL63,0)+IF(AU63&lt;CA63,AQ63+AR63+AS63-AT63,0)+IF(BC63&lt;CA63,AY63+AZ63+BA63-BB63,0)+IF(BK63&lt;CA63,BG63+BH63+BI63-BJ63,0)+IF(BS63&lt;CA63,BO63+BP63+BQ63-BR63,0)+IF(CA63&lt;CA63,BW63+BX63+BY63-BZ63,0)+IF(CI63&lt;CA63,CE63+CF63+CG63-CH63,0))))))</f>
        <v>0</v>
      </c>
      <c r="CC63" s="3">
        <f>IF(Inputs!$B$27&lt;&gt;"Ready","PENDING INPUTS",MIN((BW63+BX63+BY63),IF(D63&gt;C63,IF(D63=0,0,BZ63*C63/D63),BZ63+CB63)))</f>
        <v>0</v>
      </c>
      <c r="CD63" s="3">
        <f>IF(Inputs!$B$27&lt;&gt;"Ready","PENDING INPUTS",MAX(0,(BW63+BX63+BY63)-CC63))</f>
        <v>0</v>
      </c>
      <c r="CE63" s="3">
        <f>IF(Inputs!$B$27&lt;&gt;"Ready","PENDING INPUTS",CL62)</f>
        <v>0</v>
      </c>
      <c r="CF63" s="3">
        <f>IF(Inputs!$B$27&lt;&gt;"Ready","PENDING INPUTS",IF(A63&lt;=Inputs!$B$6,ROUND(CE63*Inputs!C23/12,2),0))</f>
        <v>0</v>
      </c>
      <c r="CG63" s="3">
        <f>IF(Inputs!$B$27&lt;&gt;"Ready","PENDING INPUTS",IF(AND(A63&lt;=Inputs!$B$6,CE63&gt;0),Inputs!G23,0))</f>
        <v>0</v>
      </c>
      <c r="CH63" s="3">
        <f>IF(Inputs!$B$27&lt;&gt;"Ready","PENDING INPUTS",IF(A63&gt;Inputs!$B$6,0,MIN((CE63+CF63+CG63),IF(Inputs!H23=1,Inputs!D23,MAX(Inputs!F23,ROUND(CE63*Inputs!E23+CF63+CG63,2))))))</f>
        <v>0</v>
      </c>
      <c r="CI63">
        <f>IF(Inputs!$B$27&lt;&gt;"Ready","PENDING INPUTS",IF(CE63&lt;=0,99,1+IF(AND(K63&gt;0,OR(Inputs!C14&gt;Inputs!C23,AND(Inputs!C14=Inputs!C23,0&lt;9))),1,0)+IF(AND(S63&gt;0,OR(Inputs!C15&gt;Inputs!C23,AND(Inputs!C15=Inputs!C23,1&lt;9))),1,0)+IF(AND(AA63&gt;0,OR(Inputs!C16&gt;Inputs!C23,AND(Inputs!C16=Inputs!C23,2&lt;9))),1,0)+IF(AND(AI63&gt;0,OR(Inputs!C17&gt;Inputs!C23,AND(Inputs!C17=Inputs!C23,3&lt;9))),1,0)+IF(AND(AQ63&gt;0,OR(Inputs!C18&gt;Inputs!C23,AND(Inputs!C18=Inputs!C23,4&lt;9))),1,0)+IF(AND(AY63&gt;0,OR(Inputs!C19&gt;Inputs!C23,AND(Inputs!C19=Inputs!C23,5&lt;9))),1,0)+IF(AND(BG63&gt;0,OR(Inputs!C20&gt;Inputs!C23,AND(Inputs!C20=Inputs!C23,6&lt;9))),1,0)+IF(AND(BO63&gt;0,OR(Inputs!C21&gt;Inputs!C23,AND(Inputs!C21=Inputs!C23,7&lt;9))),1,0)+IF(AND(BW63&gt;0,OR(Inputs!C22&gt;Inputs!C23,AND(Inputs!C22=Inputs!C23,8&lt;9))),1,0)))</f>
        <v>99</v>
      </c>
      <c r="CJ63" s="3">
        <f>IF(Inputs!$B$27&lt;&gt;"Ready","PENDING INPUTS",IF(A63&gt;Inputs!$B$6,0,MIN(MAX(0,(CE63+CF63+CG63)-CH63),MAX(0,C63-D63-(IF(O63&lt;CI63,K63+L63+M63-N63,0)+IF(W63&lt;CI63,S63+T63+U63-V63,0)+IF(AE63&lt;CI63,AA63+AB63+AC63-AD63,0)+IF(AM63&lt;CI63,AI63+AJ63+AK63-AL63,0)+IF(AU63&lt;CI63,AQ63+AR63+AS63-AT63,0)+IF(BC63&lt;CI63,AY63+AZ63+BA63-BB63,0)+IF(BK63&lt;CI63,BG63+BH63+BI63-BJ63,0)+IF(BS63&lt;CI63,BO63+BP63+BQ63-BR63,0)+IF(CA63&lt;CI63,BW63+BX63+BY63-BZ63,0)+IF(CI63&lt;CI63,CE63+CF63+CG63-CH63,0))))))</f>
        <v>0</v>
      </c>
      <c r="CK63" s="3">
        <f>IF(Inputs!$B$27&lt;&gt;"Ready","PENDING INPUTS",MIN((CE63+CF63+CG63),IF(D63&gt;C63,IF(D63=0,0,CH63*C63/D63),CH63+CJ63)))</f>
        <v>0</v>
      </c>
      <c r="CL63" s="3">
        <f>IF(Inputs!$B$27&lt;&gt;"Ready","PENDING INPUTS",MAX(0,(CE63+CF63+CG63)-CK63))</f>
        <v>0</v>
      </c>
    </row>
    <row r="64" spans="1:90" ht="27.95" customHeight="1" x14ac:dyDescent="0.25">
      <c r="A64">
        <v>60</v>
      </c>
      <c r="B64" s="13">
        <f>IF(Inputs!$B$27&lt;&gt;"Ready","PENDING INPUTS",EDATE(Inputs!$B$5,A64-1))</f>
        <v>48092</v>
      </c>
      <c r="C64" s="3">
        <f>IF(Inputs!$B$27&lt;&gt;"Ready","PENDING INPUTS",IF(A64&lt;=Inputs!$B$6,MAX(0,Inputs!$B$4+IF(A64=Inputs!$B$7,Inputs!$B$8,0)+IF(A64=Inputs!$B$9,Inputs!$B$10,0)),0))</f>
        <v>0</v>
      </c>
      <c r="D64" s="3">
        <f>IF(Inputs!$B$27&lt;&gt;"Ready","PENDING INPUTS",SUM(N64,V64,AD64,AL64,AT64,BB64,BJ64,BR64,BZ64,CH64))</f>
        <v>0</v>
      </c>
      <c r="E64" s="3">
        <f>IF(Inputs!$B$27&lt;&gt;"Ready","PENDING INPUTS",MAX(0,D64-C64))</f>
        <v>0</v>
      </c>
      <c r="F64" s="3">
        <f>IF(Inputs!$B$27&lt;&gt;"Ready","PENDING INPUTS",SUM(Q64,Y64,AG64,AO64,AW64,BE64,BM64,BU64,CC64,CK64))</f>
        <v>0</v>
      </c>
      <c r="G64" s="3">
        <f>IF(Inputs!$B$27&lt;&gt;"Ready","PENDING INPUTS",SUM(L64,T64,AB64,AJ64,AR64,AZ64,BH64,BP64,BX64,CF64))</f>
        <v>0</v>
      </c>
      <c r="H64" s="3">
        <f>IF(Inputs!$B$27&lt;&gt;"Ready","PENDING INPUTS",SUM(M64,U64,AC64,AK64,AS64,BA64,BI64,BQ64,BY64,CG64))</f>
        <v>0</v>
      </c>
      <c r="I64" s="3">
        <f>IF(Inputs!$B$27&lt;&gt;"Ready","PENDING INPUTS",SUM(R64,Z64,AH64,AP64,AX64,BF64,BN64,BV64,CD64,CL64))</f>
        <v>0</v>
      </c>
      <c r="J64" t="str">
        <f>IF(Inputs!$B$27&lt;&gt;"Ready","PENDING INPUTS",IF(A64&gt;Inputs!$B$6,"Beyond horizon",IF(E64&gt;0.005,"MINIMUM SHORTFALL",IF(I64&lt;0.005,"Paid off","In progress"))))</f>
        <v>Paid off</v>
      </c>
      <c r="K64" s="3">
        <f>IF(Inputs!$B$27&lt;&gt;"Ready","PENDING INPUTS",R63)</f>
        <v>0</v>
      </c>
      <c r="L64" s="3">
        <f>IF(Inputs!$B$27&lt;&gt;"Ready","PENDING INPUTS",IF(A64&lt;=Inputs!$B$6,ROUND(K64*Inputs!C14/12,2),0))</f>
        <v>0</v>
      </c>
      <c r="M64" s="3">
        <f>IF(Inputs!$B$27&lt;&gt;"Ready","PENDING INPUTS",IF(AND(A64&lt;=Inputs!$B$6,K64&gt;0),Inputs!G14,0))</f>
        <v>0</v>
      </c>
      <c r="N64" s="3">
        <f>IF(Inputs!$B$27&lt;&gt;"Ready","PENDING INPUTS",IF(A64&gt;Inputs!$B$6,0,MIN((K64+L64+M64),IF(Inputs!H14=1,Inputs!D14,MAX(Inputs!F14,ROUND(K64*Inputs!E14+L64+M64,2))))))</f>
        <v>0</v>
      </c>
      <c r="O64">
        <f>IF(Inputs!$B$27&lt;&gt;"Ready","PENDING INPUTS",IF(K64&lt;=0,99,1+IF(AND(S64&gt;0,OR(Inputs!C15&gt;Inputs!C14,AND(Inputs!C15=Inputs!C14,1&lt;0))),1,0)+IF(AND(AA64&gt;0,OR(Inputs!C16&gt;Inputs!C14,AND(Inputs!C16=Inputs!C14,2&lt;0))),1,0)+IF(AND(AI64&gt;0,OR(Inputs!C17&gt;Inputs!C14,AND(Inputs!C17=Inputs!C14,3&lt;0))),1,0)+IF(AND(AQ64&gt;0,OR(Inputs!C18&gt;Inputs!C14,AND(Inputs!C18=Inputs!C14,4&lt;0))),1,0)+IF(AND(AY64&gt;0,OR(Inputs!C19&gt;Inputs!C14,AND(Inputs!C19=Inputs!C14,5&lt;0))),1,0)+IF(AND(BG64&gt;0,OR(Inputs!C20&gt;Inputs!C14,AND(Inputs!C20=Inputs!C14,6&lt;0))),1,0)+IF(AND(BO64&gt;0,OR(Inputs!C21&gt;Inputs!C14,AND(Inputs!C21=Inputs!C14,7&lt;0))),1,0)+IF(AND(BW64&gt;0,OR(Inputs!C22&gt;Inputs!C14,AND(Inputs!C22=Inputs!C14,8&lt;0))),1,0)+IF(AND(CE64&gt;0,OR(Inputs!C23&gt;Inputs!C14,AND(Inputs!C23=Inputs!C14,9&lt;0))),1,0)))</f>
        <v>99</v>
      </c>
      <c r="P64" s="3">
        <f>IF(Inputs!$B$27&lt;&gt;"Ready","PENDING INPUTS",IF(A64&gt;Inputs!$B$6,0,MIN(MAX(0,(K64+L64+M64)-N64),MAX(0,C64-D64-(IF(O64&lt;O64,K64+L64+M64-N64,0)+IF(W64&lt;O64,S64+T64+U64-V64,0)+IF(AE64&lt;O64,AA64+AB64+AC64-AD64,0)+IF(AM64&lt;O64,AI64+AJ64+AK64-AL64,0)+IF(AU64&lt;O64,AQ64+AR64+AS64-AT64,0)+IF(BC64&lt;O64,AY64+AZ64+BA64-BB64,0)+IF(BK64&lt;O64,BG64+BH64+BI64-BJ64,0)+IF(BS64&lt;O64,BO64+BP64+BQ64-BR64,0)+IF(CA64&lt;O64,BW64+BX64+BY64-BZ64,0)+IF(CI64&lt;O64,CE64+CF64+CG64-CH64,0))))))</f>
        <v>0</v>
      </c>
      <c r="Q64" s="3">
        <f>IF(Inputs!$B$27&lt;&gt;"Ready","PENDING INPUTS",MIN((K64+L64+M64),IF(D64&gt;C64,IF(D64=0,0,N64*C64/D64),N64+P64)))</f>
        <v>0</v>
      </c>
      <c r="R64" s="3">
        <f>IF(Inputs!$B$27&lt;&gt;"Ready","PENDING INPUTS",MAX(0,(K64+L64+M64)-Q64))</f>
        <v>0</v>
      </c>
      <c r="S64" s="3">
        <f>IF(Inputs!$B$27&lt;&gt;"Ready","PENDING INPUTS",Z63)</f>
        <v>0</v>
      </c>
      <c r="T64" s="3">
        <f>IF(Inputs!$B$27&lt;&gt;"Ready","PENDING INPUTS",IF(A64&lt;=Inputs!$B$6,ROUND(S64*Inputs!C15/12,2),0))</f>
        <v>0</v>
      </c>
      <c r="U64" s="3">
        <f>IF(Inputs!$B$27&lt;&gt;"Ready","PENDING INPUTS",IF(AND(A64&lt;=Inputs!$B$6,S64&gt;0),Inputs!G15,0))</f>
        <v>0</v>
      </c>
      <c r="V64" s="3">
        <f>IF(Inputs!$B$27&lt;&gt;"Ready","PENDING INPUTS",IF(A64&gt;Inputs!$B$6,0,MIN((S64+T64+U64),IF(Inputs!H15=1,Inputs!D15,MAX(Inputs!F15,ROUND(S64*Inputs!E15+T64+U64,2))))))</f>
        <v>0</v>
      </c>
      <c r="W64">
        <f>IF(Inputs!$B$27&lt;&gt;"Ready","PENDING INPUTS",IF(S64&lt;=0,99,1+IF(AND(K64&gt;0,OR(Inputs!C14&gt;Inputs!C15,AND(Inputs!C14=Inputs!C15,0&lt;1))),1,0)+IF(AND(AA64&gt;0,OR(Inputs!C16&gt;Inputs!C15,AND(Inputs!C16=Inputs!C15,2&lt;1))),1,0)+IF(AND(AI64&gt;0,OR(Inputs!C17&gt;Inputs!C15,AND(Inputs!C17=Inputs!C15,3&lt;1))),1,0)+IF(AND(AQ64&gt;0,OR(Inputs!C18&gt;Inputs!C15,AND(Inputs!C18=Inputs!C15,4&lt;1))),1,0)+IF(AND(AY64&gt;0,OR(Inputs!C19&gt;Inputs!C15,AND(Inputs!C19=Inputs!C15,5&lt;1))),1,0)+IF(AND(BG64&gt;0,OR(Inputs!C20&gt;Inputs!C15,AND(Inputs!C20=Inputs!C15,6&lt;1))),1,0)+IF(AND(BO64&gt;0,OR(Inputs!C21&gt;Inputs!C15,AND(Inputs!C21=Inputs!C15,7&lt;1))),1,0)+IF(AND(BW64&gt;0,OR(Inputs!C22&gt;Inputs!C15,AND(Inputs!C22=Inputs!C15,8&lt;1))),1,0)+IF(AND(CE64&gt;0,OR(Inputs!C23&gt;Inputs!C15,AND(Inputs!C23=Inputs!C15,9&lt;1))),1,0)))</f>
        <v>99</v>
      </c>
      <c r="X64" s="3">
        <f>IF(Inputs!$B$27&lt;&gt;"Ready","PENDING INPUTS",IF(A64&gt;Inputs!$B$6,0,MIN(MAX(0,(S64+T64+U64)-V64),MAX(0,C64-D64-(IF(O64&lt;W64,K64+L64+M64-N64,0)+IF(W64&lt;W64,S64+T64+U64-V64,0)+IF(AE64&lt;W64,AA64+AB64+AC64-AD64,0)+IF(AM64&lt;W64,AI64+AJ64+AK64-AL64,0)+IF(AU64&lt;W64,AQ64+AR64+AS64-AT64,0)+IF(BC64&lt;W64,AY64+AZ64+BA64-BB64,0)+IF(BK64&lt;W64,BG64+BH64+BI64-BJ64,0)+IF(BS64&lt;W64,BO64+BP64+BQ64-BR64,0)+IF(CA64&lt;W64,BW64+BX64+BY64-BZ64,0)+IF(CI64&lt;W64,CE64+CF64+CG64-CH64,0))))))</f>
        <v>0</v>
      </c>
      <c r="Y64" s="3">
        <f>IF(Inputs!$B$27&lt;&gt;"Ready","PENDING INPUTS",MIN((S64+T64+U64),IF(D64&gt;C64,IF(D64=0,0,V64*C64/D64),V64+X64)))</f>
        <v>0</v>
      </c>
      <c r="Z64" s="3">
        <f>IF(Inputs!$B$27&lt;&gt;"Ready","PENDING INPUTS",MAX(0,(S64+T64+U64)-Y64))</f>
        <v>0</v>
      </c>
      <c r="AA64" s="3">
        <f>IF(Inputs!$B$27&lt;&gt;"Ready","PENDING INPUTS",AH63)</f>
        <v>0</v>
      </c>
      <c r="AB64" s="3">
        <f>IF(Inputs!$B$27&lt;&gt;"Ready","PENDING INPUTS",IF(A64&lt;=Inputs!$B$6,ROUND(AA64*Inputs!C16/12,2),0))</f>
        <v>0</v>
      </c>
      <c r="AC64" s="3">
        <f>IF(Inputs!$B$27&lt;&gt;"Ready","PENDING INPUTS",IF(AND(A64&lt;=Inputs!$B$6,AA64&gt;0),Inputs!G16,0))</f>
        <v>0</v>
      </c>
      <c r="AD64" s="3">
        <f>IF(Inputs!$B$27&lt;&gt;"Ready","PENDING INPUTS",IF(A64&gt;Inputs!$B$6,0,MIN((AA64+AB64+AC64),IF(Inputs!H16=1,Inputs!D16,MAX(Inputs!F16,ROUND(AA64*Inputs!E16+AB64+AC64,2))))))</f>
        <v>0</v>
      </c>
      <c r="AE64">
        <f>IF(Inputs!$B$27&lt;&gt;"Ready","PENDING INPUTS",IF(AA64&lt;=0,99,1+IF(AND(K64&gt;0,OR(Inputs!C14&gt;Inputs!C16,AND(Inputs!C14=Inputs!C16,0&lt;2))),1,0)+IF(AND(S64&gt;0,OR(Inputs!C15&gt;Inputs!C16,AND(Inputs!C15=Inputs!C16,1&lt;2))),1,0)+IF(AND(AI64&gt;0,OR(Inputs!C17&gt;Inputs!C16,AND(Inputs!C17=Inputs!C16,3&lt;2))),1,0)+IF(AND(AQ64&gt;0,OR(Inputs!C18&gt;Inputs!C16,AND(Inputs!C18=Inputs!C16,4&lt;2))),1,0)+IF(AND(AY64&gt;0,OR(Inputs!C19&gt;Inputs!C16,AND(Inputs!C19=Inputs!C16,5&lt;2))),1,0)+IF(AND(BG64&gt;0,OR(Inputs!C20&gt;Inputs!C16,AND(Inputs!C20=Inputs!C16,6&lt;2))),1,0)+IF(AND(BO64&gt;0,OR(Inputs!C21&gt;Inputs!C16,AND(Inputs!C21=Inputs!C16,7&lt;2))),1,0)+IF(AND(BW64&gt;0,OR(Inputs!C22&gt;Inputs!C16,AND(Inputs!C22=Inputs!C16,8&lt;2))),1,0)+IF(AND(CE64&gt;0,OR(Inputs!C23&gt;Inputs!C16,AND(Inputs!C23=Inputs!C16,9&lt;2))),1,0)))</f>
        <v>99</v>
      </c>
      <c r="AF64" s="3">
        <f>IF(Inputs!$B$27&lt;&gt;"Ready","PENDING INPUTS",IF(A64&gt;Inputs!$B$6,0,MIN(MAX(0,(AA64+AB64+AC64)-AD64),MAX(0,C64-D64-(IF(O64&lt;AE64,K64+L64+M64-N64,0)+IF(W64&lt;AE64,S64+T64+U64-V64,0)+IF(AE64&lt;AE64,AA64+AB64+AC64-AD64,0)+IF(AM64&lt;AE64,AI64+AJ64+AK64-AL64,0)+IF(AU64&lt;AE64,AQ64+AR64+AS64-AT64,0)+IF(BC64&lt;AE64,AY64+AZ64+BA64-BB64,0)+IF(BK64&lt;AE64,BG64+BH64+BI64-BJ64,0)+IF(BS64&lt;AE64,BO64+BP64+BQ64-BR64,0)+IF(CA64&lt;AE64,BW64+BX64+BY64-BZ64,0)+IF(CI64&lt;AE64,CE64+CF64+CG64-CH64,0))))))</f>
        <v>0</v>
      </c>
      <c r="AG64" s="3">
        <f>IF(Inputs!$B$27&lt;&gt;"Ready","PENDING INPUTS",MIN((AA64+AB64+AC64),IF(D64&gt;C64,IF(D64=0,0,AD64*C64/D64),AD64+AF64)))</f>
        <v>0</v>
      </c>
      <c r="AH64" s="3">
        <f>IF(Inputs!$B$27&lt;&gt;"Ready","PENDING INPUTS",MAX(0,(AA64+AB64+AC64)-AG64))</f>
        <v>0</v>
      </c>
      <c r="AI64" s="3">
        <f>IF(Inputs!$B$27&lt;&gt;"Ready","PENDING INPUTS",AP63)</f>
        <v>0</v>
      </c>
      <c r="AJ64" s="3">
        <f>IF(Inputs!$B$27&lt;&gt;"Ready","PENDING INPUTS",IF(A64&lt;=Inputs!$B$6,ROUND(AI64*Inputs!C17/12,2),0))</f>
        <v>0</v>
      </c>
      <c r="AK64" s="3">
        <f>IF(Inputs!$B$27&lt;&gt;"Ready","PENDING INPUTS",IF(AND(A64&lt;=Inputs!$B$6,AI64&gt;0),Inputs!G17,0))</f>
        <v>0</v>
      </c>
      <c r="AL64" s="3">
        <f>IF(Inputs!$B$27&lt;&gt;"Ready","PENDING INPUTS",IF(A64&gt;Inputs!$B$6,0,MIN((AI64+AJ64+AK64),IF(Inputs!H17=1,Inputs!D17,MAX(Inputs!F17,ROUND(AI64*Inputs!E17+AJ64+AK64,2))))))</f>
        <v>0</v>
      </c>
      <c r="AM64">
        <f>IF(Inputs!$B$27&lt;&gt;"Ready","PENDING INPUTS",IF(AI64&lt;=0,99,1+IF(AND(K64&gt;0,OR(Inputs!C14&gt;Inputs!C17,AND(Inputs!C14=Inputs!C17,0&lt;3))),1,0)+IF(AND(S64&gt;0,OR(Inputs!C15&gt;Inputs!C17,AND(Inputs!C15=Inputs!C17,1&lt;3))),1,0)+IF(AND(AA64&gt;0,OR(Inputs!C16&gt;Inputs!C17,AND(Inputs!C16=Inputs!C17,2&lt;3))),1,0)+IF(AND(AQ64&gt;0,OR(Inputs!C18&gt;Inputs!C17,AND(Inputs!C18=Inputs!C17,4&lt;3))),1,0)+IF(AND(AY64&gt;0,OR(Inputs!C19&gt;Inputs!C17,AND(Inputs!C19=Inputs!C17,5&lt;3))),1,0)+IF(AND(BG64&gt;0,OR(Inputs!C20&gt;Inputs!C17,AND(Inputs!C20=Inputs!C17,6&lt;3))),1,0)+IF(AND(BO64&gt;0,OR(Inputs!C21&gt;Inputs!C17,AND(Inputs!C21=Inputs!C17,7&lt;3))),1,0)+IF(AND(BW64&gt;0,OR(Inputs!C22&gt;Inputs!C17,AND(Inputs!C22=Inputs!C17,8&lt;3))),1,0)+IF(AND(CE64&gt;0,OR(Inputs!C23&gt;Inputs!C17,AND(Inputs!C23=Inputs!C17,9&lt;3))),1,0)))</f>
        <v>99</v>
      </c>
      <c r="AN64" s="3">
        <f>IF(Inputs!$B$27&lt;&gt;"Ready","PENDING INPUTS",IF(A64&gt;Inputs!$B$6,0,MIN(MAX(0,(AI64+AJ64+AK64)-AL64),MAX(0,C64-D64-(IF(O64&lt;AM64,K64+L64+M64-N64,0)+IF(W64&lt;AM64,S64+T64+U64-V64,0)+IF(AE64&lt;AM64,AA64+AB64+AC64-AD64,0)+IF(AM64&lt;AM64,AI64+AJ64+AK64-AL64,0)+IF(AU64&lt;AM64,AQ64+AR64+AS64-AT64,0)+IF(BC64&lt;AM64,AY64+AZ64+BA64-BB64,0)+IF(BK64&lt;AM64,BG64+BH64+BI64-BJ64,0)+IF(BS64&lt;AM64,BO64+BP64+BQ64-BR64,0)+IF(CA64&lt;AM64,BW64+BX64+BY64-BZ64,0)+IF(CI64&lt;AM64,CE64+CF64+CG64-CH64,0))))))</f>
        <v>0</v>
      </c>
      <c r="AO64" s="3">
        <f>IF(Inputs!$B$27&lt;&gt;"Ready","PENDING INPUTS",MIN((AI64+AJ64+AK64),IF(D64&gt;C64,IF(D64=0,0,AL64*C64/D64),AL64+AN64)))</f>
        <v>0</v>
      </c>
      <c r="AP64" s="3">
        <f>IF(Inputs!$B$27&lt;&gt;"Ready","PENDING INPUTS",MAX(0,(AI64+AJ64+AK64)-AO64))</f>
        <v>0</v>
      </c>
      <c r="AQ64" s="3">
        <f>IF(Inputs!$B$27&lt;&gt;"Ready","PENDING INPUTS",AX63)</f>
        <v>0</v>
      </c>
      <c r="AR64" s="3">
        <f>IF(Inputs!$B$27&lt;&gt;"Ready","PENDING INPUTS",IF(A64&lt;=Inputs!$B$6,ROUND(AQ64*Inputs!C18/12,2),0))</f>
        <v>0</v>
      </c>
      <c r="AS64" s="3">
        <f>IF(Inputs!$B$27&lt;&gt;"Ready","PENDING INPUTS",IF(AND(A64&lt;=Inputs!$B$6,AQ64&gt;0),Inputs!G18,0))</f>
        <v>0</v>
      </c>
      <c r="AT64" s="3">
        <f>IF(Inputs!$B$27&lt;&gt;"Ready","PENDING INPUTS",IF(A64&gt;Inputs!$B$6,0,MIN((AQ64+AR64+AS64),IF(Inputs!H18=1,Inputs!D18,MAX(Inputs!F18,ROUND(AQ64*Inputs!E18+AR64+AS64,2))))))</f>
        <v>0</v>
      </c>
      <c r="AU64">
        <f>IF(Inputs!$B$27&lt;&gt;"Ready","PENDING INPUTS",IF(AQ64&lt;=0,99,1+IF(AND(K64&gt;0,OR(Inputs!C14&gt;Inputs!C18,AND(Inputs!C14=Inputs!C18,0&lt;4))),1,0)+IF(AND(S64&gt;0,OR(Inputs!C15&gt;Inputs!C18,AND(Inputs!C15=Inputs!C18,1&lt;4))),1,0)+IF(AND(AA64&gt;0,OR(Inputs!C16&gt;Inputs!C18,AND(Inputs!C16=Inputs!C18,2&lt;4))),1,0)+IF(AND(AI64&gt;0,OR(Inputs!C17&gt;Inputs!C18,AND(Inputs!C17=Inputs!C18,3&lt;4))),1,0)+IF(AND(AY64&gt;0,OR(Inputs!C19&gt;Inputs!C18,AND(Inputs!C19=Inputs!C18,5&lt;4))),1,0)+IF(AND(BG64&gt;0,OR(Inputs!C20&gt;Inputs!C18,AND(Inputs!C20=Inputs!C18,6&lt;4))),1,0)+IF(AND(BO64&gt;0,OR(Inputs!C21&gt;Inputs!C18,AND(Inputs!C21=Inputs!C18,7&lt;4))),1,0)+IF(AND(BW64&gt;0,OR(Inputs!C22&gt;Inputs!C18,AND(Inputs!C22=Inputs!C18,8&lt;4))),1,0)+IF(AND(CE64&gt;0,OR(Inputs!C23&gt;Inputs!C18,AND(Inputs!C23=Inputs!C18,9&lt;4))),1,0)))</f>
        <v>99</v>
      </c>
      <c r="AV64" s="3">
        <f>IF(Inputs!$B$27&lt;&gt;"Ready","PENDING INPUTS",IF(A64&gt;Inputs!$B$6,0,MIN(MAX(0,(AQ64+AR64+AS64)-AT64),MAX(0,C64-D64-(IF(O64&lt;AU64,K64+L64+M64-N64,0)+IF(W64&lt;AU64,S64+T64+U64-V64,0)+IF(AE64&lt;AU64,AA64+AB64+AC64-AD64,0)+IF(AM64&lt;AU64,AI64+AJ64+AK64-AL64,0)+IF(AU64&lt;AU64,AQ64+AR64+AS64-AT64,0)+IF(BC64&lt;AU64,AY64+AZ64+BA64-BB64,0)+IF(BK64&lt;AU64,BG64+BH64+BI64-BJ64,0)+IF(BS64&lt;AU64,BO64+BP64+BQ64-BR64,0)+IF(CA64&lt;AU64,BW64+BX64+BY64-BZ64,0)+IF(CI64&lt;AU64,CE64+CF64+CG64-CH64,0))))))</f>
        <v>0</v>
      </c>
      <c r="AW64" s="3">
        <f>IF(Inputs!$B$27&lt;&gt;"Ready","PENDING INPUTS",MIN((AQ64+AR64+AS64),IF(D64&gt;C64,IF(D64=0,0,AT64*C64/D64),AT64+AV64)))</f>
        <v>0</v>
      </c>
      <c r="AX64" s="3">
        <f>IF(Inputs!$B$27&lt;&gt;"Ready","PENDING INPUTS",MAX(0,(AQ64+AR64+AS64)-AW64))</f>
        <v>0</v>
      </c>
      <c r="AY64" s="3">
        <f>IF(Inputs!$B$27&lt;&gt;"Ready","PENDING INPUTS",BF63)</f>
        <v>0</v>
      </c>
      <c r="AZ64" s="3">
        <f>IF(Inputs!$B$27&lt;&gt;"Ready","PENDING INPUTS",IF(A64&lt;=Inputs!$B$6,ROUND(AY64*Inputs!C19/12,2),0))</f>
        <v>0</v>
      </c>
      <c r="BA64" s="3">
        <f>IF(Inputs!$B$27&lt;&gt;"Ready","PENDING INPUTS",IF(AND(A64&lt;=Inputs!$B$6,AY64&gt;0),Inputs!G19,0))</f>
        <v>0</v>
      </c>
      <c r="BB64" s="3">
        <f>IF(Inputs!$B$27&lt;&gt;"Ready","PENDING INPUTS",IF(A64&gt;Inputs!$B$6,0,MIN((AY64+AZ64+BA64),IF(Inputs!H19=1,Inputs!D19,MAX(Inputs!F19,ROUND(AY64*Inputs!E19+AZ64+BA64,2))))))</f>
        <v>0</v>
      </c>
      <c r="BC64">
        <f>IF(Inputs!$B$27&lt;&gt;"Ready","PENDING INPUTS",IF(AY64&lt;=0,99,1+IF(AND(K64&gt;0,OR(Inputs!C14&gt;Inputs!C19,AND(Inputs!C14=Inputs!C19,0&lt;5))),1,0)+IF(AND(S64&gt;0,OR(Inputs!C15&gt;Inputs!C19,AND(Inputs!C15=Inputs!C19,1&lt;5))),1,0)+IF(AND(AA64&gt;0,OR(Inputs!C16&gt;Inputs!C19,AND(Inputs!C16=Inputs!C19,2&lt;5))),1,0)+IF(AND(AI64&gt;0,OR(Inputs!C17&gt;Inputs!C19,AND(Inputs!C17=Inputs!C19,3&lt;5))),1,0)+IF(AND(AQ64&gt;0,OR(Inputs!C18&gt;Inputs!C19,AND(Inputs!C18=Inputs!C19,4&lt;5))),1,0)+IF(AND(BG64&gt;0,OR(Inputs!C20&gt;Inputs!C19,AND(Inputs!C20=Inputs!C19,6&lt;5))),1,0)+IF(AND(BO64&gt;0,OR(Inputs!C21&gt;Inputs!C19,AND(Inputs!C21=Inputs!C19,7&lt;5))),1,0)+IF(AND(BW64&gt;0,OR(Inputs!C22&gt;Inputs!C19,AND(Inputs!C22=Inputs!C19,8&lt;5))),1,0)+IF(AND(CE64&gt;0,OR(Inputs!C23&gt;Inputs!C19,AND(Inputs!C23=Inputs!C19,9&lt;5))),1,0)))</f>
        <v>99</v>
      </c>
      <c r="BD64" s="3">
        <f>IF(Inputs!$B$27&lt;&gt;"Ready","PENDING INPUTS",IF(A64&gt;Inputs!$B$6,0,MIN(MAX(0,(AY64+AZ64+BA64)-BB64),MAX(0,C64-D64-(IF(O64&lt;BC64,K64+L64+M64-N64,0)+IF(W64&lt;BC64,S64+T64+U64-V64,0)+IF(AE64&lt;BC64,AA64+AB64+AC64-AD64,0)+IF(AM64&lt;BC64,AI64+AJ64+AK64-AL64,0)+IF(AU64&lt;BC64,AQ64+AR64+AS64-AT64,0)+IF(BC64&lt;BC64,AY64+AZ64+BA64-BB64,0)+IF(BK64&lt;BC64,BG64+BH64+BI64-BJ64,0)+IF(BS64&lt;BC64,BO64+BP64+BQ64-BR64,0)+IF(CA64&lt;BC64,BW64+BX64+BY64-BZ64,0)+IF(CI64&lt;BC64,CE64+CF64+CG64-CH64,0))))))</f>
        <v>0</v>
      </c>
      <c r="BE64" s="3">
        <f>IF(Inputs!$B$27&lt;&gt;"Ready","PENDING INPUTS",MIN((AY64+AZ64+BA64),IF(D64&gt;C64,IF(D64=0,0,BB64*C64/D64),BB64+BD64)))</f>
        <v>0</v>
      </c>
      <c r="BF64" s="3">
        <f>IF(Inputs!$B$27&lt;&gt;"Ready","PENDING INPUTS",MAX(0,(AY64+AZ64+BA64)-BE64))</f>
        <v>0</v>
      </c>
      <c r="BG64" s="3">
        <f>IF(Inputs!$B$27&lt;&gt;"Ready","PENDING INPUTS",BN63)</f>
        <v>0</v>
      </c>
      <c r="BH64" s="3">
        <f>IF(Inputs!$B$27&lt;&gt;"Ready","PENDING INPUTS",IF(A64&lt;=Inputs!$B$6,ROUND(BG64*Inputs!C20/12,2),0))</f>
        <v>0</v>
      </c>
      <c r="BI64" s="3">
        <f>IF(Inputs!$B$27&lt;&gt;"Ready","PENDING INPUTS",IF(AND(A64&lt;=Inputs!$B$6,BG64&gt;0),Inputs!G20,0))</f>
        <v>0</v>
      </c>
      <c r="BJ64" s="3">
        <f>IF(Inputs!$B$27&lt;&gt;"Ready","PENDING INPUTS",IF(A64&gt;Inputs!$B$6,0,MIN((BG64+BH64+BI64),IF(Inputs!H20=1,Inputs!D20,MAX(Inputs!F20,ROUND(BG64*Inputs!E20+BH64+BI64,2))))))</f>
        <v>0</v>
      </c>
      <c r="BK64">
        <f>IF(Inputs!$B$27&lt;&gt;"Ready","PENDING INPUTS",IF(BG64&lt;=0,99,1+IF(AND(K64&gt;0,OR(Inputs!C14&gt;Inputs!C20,AND(Inputs!C14=Inputs!C20,0&lt;6))),1,0)+IF(AND(S64&gt;0,OR(Inputs!C15&gt;Inputs!C20,AND(Inputs!C15=Inputs!C20,1&lt;6))),1,0)+IF(AND(AA64&gt;0,OR(Inputs!C16&gt;Inputs!C20,AND(Inputs!C16=Inputs!C20,2&lt;6))),1,0)+IF(AND(AI64&gt;0,OR(Inputs!C17&gt;Inputs!C20,AND(Inputs!C17=Inputs!C20,3&lt;6))),1,0)+IF(AND(AQ64&gt;0,OR(Inputs!C18&gt;Inputs!C20,AND(Inputs!C18=Inputs!C20,4&lt;6))),1,0)+IF(AND(AY64&gt;0,OR(Inputs!C19&gt;Inputs!C20,AND(Inputs!C19=Inputs!C20,5&lt;6))),1,0)+IF(AND(BO64&gt;0,OR(Inputs!C21&gt;Inputs!C20,AND(Inputs!C21=Inputs!C20,7&lt;6))),1,0)+IF(AND(BW64&gt;0,OR(Inputs!C22&gt;Inputs!C20,AND(Inputs!C22=Inputs!C20,8&lt;6))),1,0)+IF(AND(CE64&gt;0,OR(Inputs!C23&gt;Inputs!C20,AND(Inputs!C23=Inputs!C20,9&lt;6))),1,0)))</f>
        <v>99</v>
      </c>
      <c r="BL64" s="3">
        <f>IF(Inputs!$B$27&lt;&gt;"Ready","PENDING INPUTS",IF(A64&gt;Inputs!$B$6,0,MIN(MAX(0,(BG64+BH64+BI64)-BJ64),MAX(0,C64-D64-(IF(O64&lt;BK64,K64+L64+M64-N64,0)+IF(W64&lt;BK64,S64+T64+U64-V64,0)+IF(AE64&lt;BK64,AA64+AB64+AC64-AD64,0)+IF(AM64&lt;BK64,AI64+AJ64+AK64-AL64,0)+IF(AU64&lt;BK64,AQ64+AR64+AS64-AT64,0)+IF(BC64&lt;BK64,AY64+AZ64+BA64-BB64,0)+IF(BK64&lt;BK64,BG64+BH64+BI64-BJ64,0)+IF(BS64&lt;BK64,BO64+BP64+BQ64-BR64,0)+IF(CA64&lt;BK64,BW64+BX64+BY64-BZ64,0)+IF(CI64&lt;BK64,CE64+CF64+CG64-CH64,0))))))</f>
        <v>0</v>
      </c>
      <c r="BM64" s="3">
        <f>IF(Inputs!$B$27&lt;&gt;"Ready","PENDING INPUTS",MIN((BG64+BH64+BI64),IF(D64&gt;C64,IF(D64=0,0,BJ64*C64/D64),BJ64+BL64)))</f>
        <v>0</v>
      </c>
      <c r="BN64" s="3">
        <f>IF(Inputs!$B$27&lt;&gt;"Ready","PENDING INPUTS",MAX(0,(BG64+BH64+BI64)-BM64))</f>
        <v>0</v>
      </c>
      <c r="BO64" s="3">
        <f>IF(Inputs!$B$27&lt;&gt;"Ready","PENDING INPUTS",BV63)</f>
        <v>0</v>
      </c>
      <c r="BP64" s="3">
        <f>IF(Inputs!$B$27&lt;&gt;"Ready","PENDING INPUTS",IF(A64&lt;=Inputs!$B$6,ROUND(BO64*Inputs!C21/12,2),0))</f>
        <v>0</v>
      </c>
      <c r="BQ64" s="3">
        <f>IF(Inputs!$B$27&lt;&gt;"Ready","PENDING INPUTS",IF(AND(A64&lt;=Inputs!$B$6,BO64&gt;0),Inputs!G21,0))</f>
        <v>0</v>
      </c>
      <c r="BR64" s="3">
        <f>IF(Inputs!$B$27&lt;&gt;"Ready","PENDING INPUTS",IF(A64&gt;Inputs!$B$6,0,MIN((BO64+BP64+BQ64),IF(Inputs!H21=1,Inputs!D21,MAX(Inputs!F21,ROUND(BO64*Inputs!E21+BP64+BQ64,2))))))</f>
        <v>0</v>
      </c>
      <c r="BS64">
        <f>IF(Inputs!$B$27&lt;&gt;"Ready","PENDING INPUTS",IF(BO64&lt;=0,99,1+IF(AND(K64&gt;0,OR(Inputs!C14&gt;Inputs!C21,AND(Inputs!C14=Inputs!C21,0&lt;7))),1,0)+IF(AND(S64&gt;0,OR(Inputs!C15&gt;Inputs!C21,AND(Inputs!C15=Inputs!C21,1&lt;7))),1,0)+IF(AND(AA64&gt;0,OR(Inputs!C16&gt;Inputs!C21,AND(Inputs!C16=Inputs!C21,2&lt;7))),1,0)+IF(AND(AI64&gt;0,OR(Inputs!C17&gt;Inputs!C21,AND(Inputs!C17=Inputs!C21,3&lt;7))),1,0)+IF(AND(AQ64&gt;0,OR(Inputs!C18&gt;Inputs!C21,AND(Inputs!C18=Inputs!C21,4&lt;7))),1,0)+IF(AND(AY64&gt;0,OR(Inputs!C19&gt;Inputs!C21,AND(Inputs!C19=Inputs!C21,5&lt;7))),1,0)+IF(AND(BG64&gt;0,OR(Inputs!C20&gt;Inputs!C21,AND(Inputs!C20=Inputs!C21,6&lt;7))),1,0)+IF(AND(BW64&gt;0,OR(Inputs!C22&gt;Inputs!C21,AND(Inputs!C22=Inputs!C21,8&lt;7))),1,0)+IF(AND(CE64&gt;0,OR(Inputs!C23&gt;Inputs!C21,AND(Inputs!C23=Inputs!C21,9&lt;7))),1,0)))</f>
        <v>99</v>
      </c>
      <c r="BT64" s="3">
        <f>IF(Inputs!$B$27&lt;&gt;"Ready","PENDING INPUTS",IF(A64&gt;Inputs!$B$6,0,MIN(MAX(0,(BO64+BP64+BQ64)-BR64),MAX(0,C64-D64-(IF(O64&lt;BS64,K64+L64+M64-N64,0)+IF(W64&lt;BS64,S64+T64+U64-V64,0)+IF(AE64&lt;BS64,AA64+AB64+AC64-AD64,0)+IF(AM64&lt;BS64,AI64+AJ64+AK64-AL64,0)+IF(AU64&lt;BS64,AQ64+AR64+AS64-AT64,0)+IF(BC64&lt;BS64,AY64+AZ64+BA64-BB64,0)+IF(BK64&lt;BS64,BG64+BH64+BI64-BJ64,0)+IF(BS64&lt;BS64,BO64+BP64+BQ64-BR64,0)+IF(CA64&lt;BS64,BW64+BX64+BY64-BZ64,0)+IF(CI64&lt;BS64,CE64+CF64+CG64-CH64,0))))))</f>
        <v>0</v>
      </c>
      <c r="BU64" s="3">
        <f>IF(Inputs!$B$27&lt;&gt;"Ready","PENDING INPUTS",MIN((BO64+BP64+BQ64),IF(D64&gt;C64,IF(D64=0,0,BR64*C64/D64),BR64+BT64)))</f>
        <v>0</v>
      </c>
      <c r="BV64" s="3">
        <f>IF(Inputs!$B$27&lt;&gt;"Ready","PENDING INPUTS",MAX(0,(BO64+BP64+BQ64)-BU64))</f>
        <v>0</v>
      </c>
      <c r="BW64" s="3">
        <f>IF(Inputs!$B$27&lt;&gt;"Ready","PENDING INPUTS",CD63)</f>
        <v>0</v>
      </c>
      <c r="BX64" s="3">
        <f>IF(Inputs!$B$27&lt;&gt;"Ready","PENDING INPUTS",IF(A64&lt;=Inputs!$B$6,ROUND(BW64*Inputs!C22/12,2),0))</f>
        <v>0</v>
      </c>
      <c r="BY64" s="3">
        <f>IF(Inputs!$B$27&lt;&gt;"Ready","PENDING INPUTS",IF(AND(A64&lt;=Inputs!$B$6,BW64&gt;0),Inputs!G22,0))</f>
        <v>0</v>
      </c>
      <c r="BZ64" s="3">
        <f>IF(Inputs!$B$27&lt;&gt;"Ready","PENDING INPUTS",IF(A64&gt;Inputs!$B$6,0,MIN((BW64+BX64+BY64),IF(Inputs!H22=1,Inputs!D22,MAX(Inputs!F22,ROUND(BW64*Inputs!E22+BX64+BY64,2))))))</f>
        <v>0</v>
      </c>
      <c r="CA64">
        <f>IF(Inputs!$B$27&lt;&gt;"Ready","PENDING INPUTS",IF(BW64&lt;=0,99,1+IF(AND(K64&gt;0,OR(Inputs!C14&gt;Inputs!C22,AND(Inputs!C14=Inputs!C22,0&lt;8))),1,0)+IF(AND(S64&gt;0,OR(Inputs!C15&gt;Inputs!C22,AND(Inputs!C15=Inputs!C22,1&lt;8))),1,0)+IF(AND(AA64&gt;0,OR(Inputs!C16&gt;Inputs!C22,AND(Inputs!C16=Inputs!C22,2&lt;8))),1,0)+IF(AND(AI64&gt;0,OR(Inputs!C17&gt;Inputs!C22,AND(Inputs!C17=Inputs!C22,3&lt;8))),1,0)+IF(AND(AQ64&gt;0,OR(Inputs!C18&gt;Inputs!C22,AND(Inputs!C18=Inputs!C22,4&lt;8))),1,0)+IF(AND(AY64&gt;0,OR(Inputs!C19&gt;Inputs!C22,AND(Inputs!C19=Inputs!C22,5&lt;8))),1,0)+IF(AND(BG64&gt;0,OR(Inputs!C20&gt;Inputs!C22,AND(Inputs!C20=Inputs!C22,6&lt;8))),1,0)+IF(AND(BO64&gt;0,OR(Inputs!C21&gt;Inputs!C22,AND(Inputs!C21=Inputs!C22,7&lt;8))),1,0)+IF(AND(CE64&gt;0,OR(Inputs!C23&gt;Inputs!C22,AND(Inputs!C23=Inputs!C22,9&lt;8))),1,0)))</f>
        <v>99</v>
      </c>
      <c r="CB64" s="3">
        <f>IF(Inputs!$B$27&lt;&gt;"Ready","PENDING INPUTS",IF(A64&gt;Inputs!$B$6,0,MIN(MAX(0,(BW64+BX64+BY64)-BZ64),MAX(0,C64-D64-(IF(O64&lt;CA64,K64+L64+M64-N64,0)+IF(W64&lt;CA64,S64+T64+U64-V64,0)+IF(AE64&lt;CA64,AA64+AB64+AC64-AD64,0)+IF(AM64&lt;CA64,AI64+AJ64+AK64-AL64,0)+IF(AU64&lt;CA64,AQ64+AR64+AS64-AT64,0)+IF(BC64&lt;CA64,AY64+AZ64+BA64-BB64,0)+IF(BK64&lt;CA64,BG64+BH64+BI64-BJ64,0)+IF(BS64&lt;CA64,BO64+BP64+BQ64-BR64,0)+IF(CA64&lt;CA64,BW64+BX64+BY64-BZ64,0)+IF(CI64&lt;CA64,CE64+CF64+CG64-CH64,0))))))</f>
        <v>0</v>
      </c>
      <c r="CC64" s="3">
        <f>IF(Inputs!$B$27&lt;&gt;"Ready","PENDING INPUTS",MIN((BW64+BX64+BY64),IF(D64&gt;C64,IF(D64=0,0,BZ64*C64/D64),BZ64+CB64)))</f>
        <v>0</v>
      </c>
      <c r="CD64" s="3">
        <f>IF(Inputs!$B$27&lt;&gt;"Ready","PENDING INPUTS",MAX(0,(BW64+BX64+BY64)-CC64))</f>
        <v>0</v>
      </c>
      <c r="CE64" s="3">
        <f>IF(Inputs!$B$27&lt;&gt;"Ready","PENDING INPUTS",CL63)</f>
        <v>0</v>
      </c>
      <c r="CF64" s="3">
        <f>IF(Inputs!$B$27&lt;&gt;"Ready","PENDING INPUTS",IF(A64&lt;=Inputs!$B$6,ROUND(CE64*Inputs!C23/12,2),0))</f>
        <v>0</v>
      </c>
      <c r="CG64" s="3">
        <f>IF(Inputs!$B$27&lt;&gt;"Ready","PENDING INPUTS",IF(AND(A64&lt;=Inputs!$B$6,CE64&gt;0),Inputs!G23,0))</f>
        <v>0</v>
      </c>
      <c r="CH64" s="3">
        <f>IF(Inputs!$B$27&lt;&gt;"Ready","PENDING INPUTS",IF(A64&gt;Inputs!$B$6,0,MIN((CE64+CF64+CG64),IF(Inputs!H23=1,Inputs!D23,MAX(Inputs!F23,ROUND(CE64*Inputs!E23+CF64+CG64,2))))))</f>
        <v>0</v>
      </c>
      <c r="CI64">
        <f>IF(Inputs!$B$27&lt;&gt;"Ready","PENDING INPUTS",IF(CE64&lt;=0,99,1+IF(AND(K64&gt;0,OR(Inputs!C14&gt;Inputs!C23,AND(Inputs!C14=Inputs!C23,0&lt;9))),1,0)+IF(AND(S64&gt;0,OR(Inputs!C15&gt;Inputs!C23,AND(Inputs!C15=Inputs!C23,1&lt;9))),1,0)+IF(AND(AA64&gt;0,OR(Inputs!C16&gt;Inputs!C23,AND(Inputs!C16=Inputs!C23,2&lt;9))),1,0)+IF(AND(AI64&gt;0,OR(Inputs!C17&gt;Inputs!C23,AND(Inputs!C17=Inputs!C23,3&lt;9))),1,0)+IF(AND(AQ64&gt;0,OR(Inputs!C18&gt;Inputs!C23,AND(Inputs!C18=Inputs!C23,4&lt;9))),1,0)+IF(AND(AY64&gt;0,OR(Inputs!C19&gt;Inputs!C23,AND(Inputs!C19=Inputs!C23,5&lt;9))),1,0)+IF(AND(BG64&gt;0,OR(Inputs!C20&gt;Inputs!C23,AND(Inputs!C20=Inputs!C23,6&lt;9))),1,0)+IF(AND(BO64&gt;0,OR(Inputs!C21&gt;Inputs!C23,AND(Inputs!C21=Inputs!C23,7&lt;9))),1,0)+IF(AND(BW64&gt;0,OR(Inputs!C22&gt;Inputs!C23,AND(Inputs!C22=Inputs!C23,8&lt;9))),1,0)))</f>
        <v>99</v>
      </c>
      <c r="CJ64" s="3">
        <f>IF(Inputs!$B$27&lt;&gt;"Ready","PENDING INPUTS",IF(A64&gt;Inputs!$B$6,0,MIN(MAX(0,(CE64+CF64+CG64)-CH64),MAX(0,C64-D64-(IF(O64&lt;CI64,K64+L64+M64-N64,0)+IF(W64&lt;CI64,S64+T64+U64-V64,0)+IF(AE64&lt;CI64,AA64+AB64+AC64-AD64,0)+IF(AM64&lt;CI64,AI64+AJ64+AK64-AL64,0)+IF(AU64&lt;CI64,AQ64+AR64+AS64-AT64,0)+IF(BC64&lt;CI64,AY64+AZ64+BA64-BB64,0)+IF(BK64&lt;CI64,BG64+BH64+BI64-BJ64,0)+IF(BS64&lt;CI64,BO64+BP64+BQ64-BR64,0)+IF(CA64&lt;CI64,BW64+BX64+BY64-BZ64,0)+IF(CI64&lt;CI64,CE64+CF64+CG64-CH64,0))))))</f>
        <v>0</v>
      </c>
      <c r="CK64" s="3">
        <f>IF(Inputs!$B$27&lt;&gt;"Ready","PENDING INPUTS",MIN((CE64+CF64+CG64),IF(D64&gt;C64,IF(D64=0,0,CH64*C64/D64),CH64+CJ64)))</f>
        <v>0</v>
      </c>
      <c r="CL64" s="3">
        <f>IF(Inputs!$B$27&lt;&gt;"Ready","PENDING INPUTS",MAX(0,(CE64+CF64+CG64)-CK64))</f>
        <v>0</v>
      </c>
    </row>
    <row r="65" spans="1:90" ht="27.95" customHeight="1" x14ac:dyDescent="0.25">
      <c r="A65">
        <v>61</v>
      </c>
      <c r="B65" s="13">
        <f>IF(Inputs!$B$27&lt;&gt;"Ready","PENDING INPUTS",EDATE(Inputs!$B$5,A65-1))</f>
        <v>48122</v>
      </c>
      <c r="C65" s="3">
        <f>IF(Inputs!$B$27&lt;&gt;"Ready","PENDING INPUTS",IF(A65&lt;=Inputs!$B$6,MAX(0,Inputs!$B$4+IF(A65=Inputs!$B$7,Inputs!$B$8,0)+IF(A65=Inputs!$B$9,Inputs!$B$10,0)),0))</f>
        <v>0</v>
      </c>
      <c r="D65" s="3">
        <f>IF(Inputs!$B$27&lt;&gt;"Ready","PENDING INPUTS",SUM(N65,V65,AD65,AL65,AT65,BB65,BJ65,BR65,BZ65,CH65))</f>
        <v>0</v>
      </c>
      <c r="E65" s="3">
        <f>IF(Inputs!$B$27&lt;&gt;"Ready","PENDING INPUTS",MAX(0,D65-C65))</f>
        <v>0</v>
      </c>
      <c r="F65" s="3">
        <f>IF(Inputs!$B$27&lt;&gt;"Ready","PENDING INPUTS",SUM(Q65,Y65,AG65,AO65,AW65,BE65,BM65,BU65,CC65,CK65))</f>
        <v>0</v>
      </c>
      <c r="G65" s="3">
        <f>IF(Inputs!$B$27&lt;&gt;"Ready","PENDING INPUTS",SUM(L65,T65,AB65,AJ65,AR65,AZ65,BH65,BP65,BX65,CF65))</f>
        <v>0</v>
      </c>
      <c r="H65" s="3">
        <f>IF(Inputs!$B$27&lt;&gt;"Ready","PENDING INPUTS",SUM(M65,U65,AC65,AK65,AS65,BA65,BI65,BQ65,BY65,CG65))</f>
        <v>0</v>
      </c>
      <c r="I65" s="3">
        <f>IF(Inputs!$B$27&lt;&gt;"Ready","PENDING INPUTS",SUM(R65,Z65,AH65,AP65,AX65,BF65,BN65,BV65,CD65,CL65))</f>
        <v>0</v>
      </c>
      <c r="J65" t="str">
        <f>IF(Inputs!$B$27&lt;&gt;"Ready","PENDING INPUTS",IF(A65&gt;Inputs!$B$6,"Beyond horizon",IF(E65&gt;0.005,"MINIMUM SHORTFALL",IF(I65&lt;0.005,"Paid off","In progress"))))</f>
        <v>Paid off</v>
      </c>
      <c r="K65" s="3">
        <f>IF(Inputs!$B$27&lt;&gt;"Ready","PENDING INPUTS",R64)</f>
        <v>0</v>
      </c>
      <c r="L65" s="3">
        <f>IF(Inputs!$B$27&lt;&gt;"Ready","PENDING INPUTS",IF(A65&lt;=Inputs!$B$6,ROUND(K65*Inputs!C14/12,2),0))</f>
        <v>0</v>
      </c>
      <c r="M65" s="3">
        <f>IF(Inputs!$B$27&lt;&gt;"Ready","PENDING INPUTS",IF(AND(A65&lt;=Inputs!$B$6,K65&gt;0),Inputs!G14,0))</f>
        <v>0</v>
      </c>
      <c r="N65" s="3">
        <f>IF(Inputs!$B$27&lt;&gt;"Ready","PENDING INPUTS",IF(A65&gt;Inputs!$B$6,0,MIN((K65+L65+M65),IF(Inputs!H14=1,Inputs!D14,MAX(Inputs!F14,ROUND(K65*Inputs!E14+L65+M65,2))))))</f>
        <v>0</v>
      </c>
      <c r="O65">
        <f>IF(Inputs!$B$27&lt;&gt;"Ready","PENDING INPUTS",IF(K65&lt;=0,99,1+IF(AND(S65&gt;0,OR(Inputs!C15&gt;Inputs!C14,AND(Inputs!C15=Inputs!C14,1&lt;0))),1,0)+IF(AND(AA65&gt;0,OR(Inputs!C16&gt;Inputs!C14,AND(Inputs!C16=Inputs!C14,2&lt;0))),1,0)+IF(AND(AI65&gt;0,OR(Inputs!C17&gt;Inputs!C14,AND(Inputs!C17=Inputs!C14,3&lt;0))),1,0)+IF(AND(AQ65&gt;0,OR(Inputs!C18&gt;Inputs!C14,AND(Inputs!C18=Inputs!C14,4&lt;0))),1,0)+IF(AND(AY65&gt;0,OR(Inputs!C19&gt;Inputs!C14,AND(Inputs!C19=Inputs!C14,5&lt;0))),1,0)+IF(AND(BG65&gt;0,OR(Inputs!C20&gt;Inputs!C14,AND(Inputs!C20=Inputs!C14,6&lt;0))),1,0)+IF(AND(BO65&gt;0,OR(Inputs!C21&gt;Inputs!C14,AND(Inputs!C21=Inputs!C14,7&lt;0))),1,0)+IF(AND(BW65&gt;0,OR(Inputs!C22&gt;Inputs!C14,AND(Inputs!C22=Inputs!C14,8&lt;0))),1,0)+IF(AND(CE65&gt;0,OR(Inputs!C23&gt;Inputs!C14,AND(Inputs!C23=Inputs!C14,9&lt;0))),1,0)))</f>
        <v>99</v>
      </c>
      <c r="P65" s="3">
        <f>IF(Inputs!$B$27&lt;&gt;"Ready","PENDING INPUTS",IF(A65&gt;Inputs!$B$6,0,MIN(MAX(0,(K65+L65+M65)-N65),MAX(0,C65-D65-(IF(O65&lt;O65,K65+L65+M65-N65,0)+IF(W65&lt;O65,S65+T65+U65-V65,0)+IF(AE65&lt;O65,AA65+AB65+AC65-AD65,0)+IF(AM65&lt;O65,AI65+AJ65+AK65-AL65,0)+IF(AU65&lt;O65,AQ65+AR65+AS65-AT65,0)+IF(BC65&lt;O65,AY65+AZ65+BA65-BB65,0)+IF(BK65&lt;O65,BG65+BH65+BI65-BJ65,0)+IF(BS65&lt;O65,BO65+BP65+BQ65-BR65,0)+IF(CA65&lt;O65,BW65+BX65+BY65-BZ65,0)+IF(CI65&lt;O65,CE65+CF65+CG65-CH65,0))))))</f>
        <v>0</v>
      </c>
      <c r="Q65" s="3">
        <f>IF(Inputs!$B$27&lt;&gt;"Ready","PENDING INPUTS",MIN((K65+L65+M65),IF(D65&gt;C65,IF(D65=0,0,N65*C65/D65),N65+P65)))</f>
        <v>0</v>
      </c>
      <c r="R65" s="3">
        <f>IF(Inputs!$B$27&lt;&gt;"Ready","PENDING INPUTS",MAX(0,(K65+L65+M65)-Q65))</f>
        <v>0</v>
      </c>
      <c r="S65" s="3">
        <f>IF(Inputs!$B$27&lt;&gt;"Ready","PENDING INPUTS",Z64)</f>
        <v>0</v>
      </c>
      <c r="T65" s="3">
        <f>IF(Inputs!$B$27&lt;&gt;"Ready","PENDING INPUTS",IF(A65&lt;=Inputs!$B$6,ROUND(S65*Inputs!C15/12,2),0))</f>
        <v>0</v>
      </c>
      <c r="U65" s="3">
        <f>IF(Inputs!$B$27&lt;&gt;"Ready","PENDING INPUTS",IF(AND(A65&lt;=Inputs!$B$6,S65&gt;0),Inputs!G15,0))</f>
        <v>0</v>
      </c>
      <c r="V65" s="3">
        <f>IF(Inputs!$B$27&lt;&gt;"Ready","PENDING INPUTS",IF(A65&gt;Inputs!$B$6,0,MIN((S65+T65+U65),IF(Inputs!H15=1,Inputs!D15,MAX(Inputs!F15,ROUND(S65*Inputs!E15+T65+U65,2))))))</f>
        <v>0</v>
      </c>
      <c r="W65">
        <f>IF(Inputs!$B$27&lt;&gt;"Ready","PENDING INPUTS",IF(S65&lt;=0,99,1+IF(AND(K65&gt;0,OR(Inputs!C14&gt;Inputs!C15,AND(Inputs!C14=Inputs!C15,0&lt;1))),1,0)+IF(AND(AA65&gt;0,OR(Inputs!C16&gt;Inputs!C15,AND(Inputs!C16=Inputs!C15,2&lt;1))),1,0)+IF(AND(AI65&gt;0,OR(Inputs!C17&gt;Inputs!C15,AND(Inputs!C17=Inputs!C15,3&lt;1))),1,0)+IF(AND(AQ65&gt;0,OR(Inputs!C18&gt;Inputs!C15,AND(Inputs!C18=Inputs!C15,4&lt;1))),1,0)+IF(AND(AY65&gt;0,OR(Inputs!C19&gt;Inputs!C15,AND(Inputs!C19=Inputs!C15,5&lt;1))),1,0)+IF(AND(BG65&gt;0,OR(Inputs!C20&gt;Inputs!C15,AND(Inputs!C20=Inputs!C15,6&lt;1))),1,0)+IF(AND(BO65&gt;0,OR(Inputs!C21&gt;Inputs!C15,AND(Inputs!C21=Inputs!C15,7&lt;1))),1,0)+IF(AND(BW65&gt;0,OR(Inputs!C22&gt;Inputs!C15,AND(Inputs!C22=Inputs!C15,8&lt;1))),1,0)+IF(AND(CE65&gt;0,OR(Inputs!C23&gt;Inputs!C15,AND(Inputs!C23=Inputs!C15,9&lt;1))),1,0)))</f>
        <v>99</v>
      </c>
      <c r="X65" s="3">
        <f>IF(Inputs!$B$27&lt;&gt;"Ready","PENDING INPUTS",IF(A65&gt;Inputs!$B$6,0,MIN(MAX(0,(S65+T65+U65)-V65),MAX(0,C65-D65-(IF(O65&lt;W65,K65+L65+M65-N65,0)+IF(W65&lt;W65,S65+T65+U65-V65,0)+IF(AE65&lt;W65,AA65+AB65+AC65-AD65,0)+IF(AM65&lt;W65,AI65+AJ65+AK65-AL65,0)+IF(AU65&lt;W65,AQ65+AR65+AS65-AT65,0)+IF(BC65&lt;W65,AY65+AZ65+BA65-BB65,0)+IF(BK65&lt;W65,BG65+BH65+BI65-BJ65,0)+IF(BS65&lt;W65,BO65+BP65+BQ65-BR65,0)+IF(CA65&lt;W65,BW65+BX65+BY65-BZ65,0)+IF(CI65&lt;W65,CE65+CF65+CG65-CH65,0))))))</f>
        <v>0</v>
      </c>
      <c r="Y65" s="3">
        <f>IF(Inputs!$B$27&lt;&gt;"Ready","PENDING INPUTS",MIN((S65+T65+U65),IF(D65&gt;C65,IF(D65=0,0,V65*C65/D65),V65+X65)))</f>
        <v>0</v>
      </c>
      <c r="Z65" s="3">
        <f>IF(Inputs!$B$27&lt;&gt;"Ready","PENDING INPUTS",MAX(0,(S65+T65+U65)-Y65))</f>
        <v>0</v>
      </c>
      <c r="AA65" s="3">
        <f>IF(Inputs!$B$27&lt;&gt;"Ready","PENDING INPUTS",AH64)</f>
        <v>0</v>
      </c>
      <c r="AB65" s="3">
        <f>IF(Inputs!$B$27&lt;&gt;"Ready","PENDING INPUTS",IF(A65&lt;=Inputs!$B$6,ROUND(AA65*Inputs!C16/12,2),0))</f>
        <v>0</v>
      </c>
      <c r="AC65" s="3">
        <f>IF(Inputs!$B$27&lt;&gt;"Ready","PENDING INPUTS",IF(AND(A65&lt;=Inputs!$B$6,AA65&gt;0),Inputs!G16,0))</f>
        <v>0</v>
      </c>
      <c r="AD65" s="3">
        <f>IF(Inputs!$B$27&lt;&gt;"Ready","PENDING INPUTS",IF(A65&gt;Inputs!$B$6,0,MIN((AA65+AB65+AC65),IF(Inputs!H16=1,Inputs!D16,MAX(Inputs!F16,ROUND(AA65*Inputs!E16+AB65+AC65,2))))))</f>
        <v>0</v>
      </c>
      <c r="AE65">
        <f>IF(Inputs!$B$27&lt;&gt;"Ready","PENDING INPUTS",IF(AA65&lt;=0,99,1+IF(AND(K65&gt;0,OR(Inputs!C14&gt;Inputs!C16,AND(Inputs!C14=Inputs!C16,0&lt;2))),1,0)+IF(AND(S65&gt;0,OR(Inputs!C15&gt;Inputs!C16,AND(Inputs!C15=Inputs!C16,1&lt;2))),1,0)+IF(AND(AI65&gt;0,OR(Inputs!C17&gt;Inputs!C16,AND(Inputs!C17=Inputs!C16,3&lt;2))),1,0)+IF(AND(AQ65&gt;0,OR(Inputs!C18&gt;Inputs!C16,AND(Inputs!C18=Inputs!C16,4&lt;2))),1,0)+IF(AND(AY65&gt;0,OR(Inputs!C19&gt;Inputs!C16,AND(Inputs!C19=Inputs!C16,5&lt;2))),1,0)+IF(AND(BG65&gt;0,OR(Inputs!C20&gt;Inputs!C16,AND(Inputs!C20=Inputs!C16,6&lt;2))),1,0)+IF(AND(BO65&gt;0,OR(Inputs!C21&gt;Inputs!C16,AND(Inputs!C21=Inputs!C16,7&lt;2))),1,0)+IF(AND(BW65&gt;0,OR(Inputs!C22&gt;Inputs!C16,AND(Inputs!C22=Inputs!C16,8&lt;2))),1,0)+IF(AND(CE65&gt;0,OR(Inputs!C23&gt;Inputs!C16,AND(Inputs!C23=Inputs!C16,9&lt;2))),1,0)))</f>
        <v>99</v>
      </c>
      <c r="AF65" s="3">
        <f>IF(Inputs!$B$27&lt;&gt;"Ready","PENDING INPUTS",IF(A65&gt;Inputs!$B$6,0,MIN(MAX(0,(AA65+AB65+AC65)-AD65),MAX(0,C65-D65-(IF(O65&lt;AE65,K65+L65+M65-N65,0)+IF(W65&lt;AE65,S65+T65+U65-V65,0)+IF(AE65&lt;AE65,AA65+AB65+AC65-AD65,0)+IF(AM65&lt;AE65,AI65+AJ65+AK65-AL65,0)+IF(AU65&lt;AE65,AQ65+AR65+AS65-AT65,0)+IF(BC65&lt;AE65,AY65+AZ65+BA65-BB65,0)+IF(BK65&lt;AE65,BG65+BH65+BI65-BJ65,0)+IF(BS65&lt;AE65,BO65+BP65+BQ65-BR65,0)+IF(CA65&lt;AE65,BW65+BX65+BY65-BZ65,0)+IF(CI65&lt;AE65,CE65+CF65+CG65-CH65,0))))))</f>
        <v>0</v>
      </c>
      <c r="AG65" s="3">
        <f>IF(Inputs!$B$27&lt;&gt;"Ready","PENDING INPUTS",MIN((AA65+AB65+AC65),IF(D65&gt;C65,IF(D65=0,0,AD65*C65/D65),AD65+AF65)))</f>
        <v>0</v>
      </c>
      <c r="AH65" s="3">
        <f>IF(Inputs!$B$27&lt;&gt;"Ready","PENDING INPUTS",MAX(0,(AA65+AB65+AC65)-AG65))</f>
        <v>0</v>
      </c>
      <c r="AI65" s="3">
        <f>IF(Inputs!$B$27&lt;&gt;"Ready","PENDING INPUTS",AP64)</f>
        <v>0</v>
      </c>
      <c r="AJ65" s="3">
        <f>IF(Inputs!$B$27&lt;&gt;"Ready","PENDING INPUTS",IF(A65&lt;=Inputs!$B$6,ROUND(AI65*Inputs!C17/12,2),0))</f>
        <v>0</v>
      </c>
      <c r="AK65" s="3">
        <f>IF(Inputs!$B$27&lt;&gt;"Ready","PENDING INPUTS",IF(AND(A65&lt;=Inputs!$B$6,AI65&gt;0),Inputs!G17,0))</f>
        <v>0</v>
      </c>
      <c r="AL65" s="3">
        <f>IF(Inputs!$B$27&lt;&gt;"Ready","PENDING INPUTS",IF(A65&gt;Inputs!$B$6,0,MIN((AI65+AJ65+AK65),IF(Inputs!H17=1,Inputs!D17,MAX(Inputs!F17,ROUND(AI65*Inputs!E17+AJ65+AK65,2))))))</f>
        <v>0</v>
      </c>
      <c r="AM65">
        <f>IF(Inputs!$B$27&lt;&gt;"Ready","PENDING INPUTS",IF(AI65&lt;=0,99,1+IF(AND(K65&gt;0,OR(Inputs!C14&gt;Inputs!C17,AND(Inputs!C14=Inputs!C17,0&lt;3))),1,0)+IF(AND(S65&gt;0,OR(Inputs!C15&gt;Inputs!C17,AND(Inputs!C15=Inputs!C17,1&lt;3))),1,0)+IF(AND(AA65&gt;0,OR(Inputs!C16&gt;Inputs!C17,AND(Inputs!C16=Inputs!C17,2&lt;3))),1,0)+IF(AND(AQ65&gt;0,OR(Inputs!C18&gt;Inputs!C17,AND(Inputs!C18=Inputs!C17,4&lt;3))),1,0)+IF(AND(AY65&gt;0,OR(Inputs!C19&gt;Inputs!C17,AND(Inputs!C19=Inputs!C17,5&lt;3))),1,0)+IF(AND(BG65&gt;0,OR(Inputs!C20&gt;Inputs!C17,AND(Inputs!C20=Inputs!C17,6&lt;3))),1,0)+IF(AND(BO65&gt;0,OR(Inputs!C21&gt;Inputs!C17,AND(Inputs!C21=Inputs!C17,7&lt;3))),1,0)+IF(AND(BW65&gt;0,OR(Inputs!C22&gt;Inputs!C17,AND(Inputs!C22=Inputs!C17,8&lt;3))),1,0)+IF(AND(CE65&gt;0,OR(Inputs!C23&gt;Inputs!C17,AND(Inputs!C23=Inputs!C17,9&lt;3))),1,0)))</f>
        <v>99</v>
      </c>
      <c r="AN65" s="3">
        <f>IF(Inputs!$B$27&lt;&gt;"Ready","PENDING INPUTS",IF(A65&gt;Inputs!$B$6,0,MIN(MAX(0,(AI65+AJ65+AK65)-AL65),MAX(0,C65-D65-(IF(O65&lt;AM65,K65+L65+M65-N65,0)+IF(W65&lt;AM65,S65+T65+U65-V65,0)+IF(AE65&lt;AM65,AA65+AB65+AC65-AD65,0)+IF(AM65&lt;AM65,AI65+AJ65+AK65-AL65,0)+IF(AU65&lt;AM65,AQ65+AR65+AS65-AT65,0)+IF(BC65&lt;AM65,AY65+AZ65+BA65-BB65,0)+IF(BK65&lt;AM65,BG65+BH65+BI65-BJ65,0)+IF(BS65&lt;AM65,BO65+BP65+BQ65-BR65,0)+IF(CA65&lt;AM65,BW65+BX65+BY65-BZ65,0)+IF(CI65&lt;AM65,CE65+CF65+CG65-CH65,0))))))</f>
        <v>0</v>
      </c>
      <c r="AO65" s="3">
        <f>IF(Inputs!$B$27&lt;&gt;"Ready","PENDING INPUTS",MIN((AI65+AJ65+AK65),IF(D65&gt;C65,IF(D65=0,0,AL65*C65/D65),AL65+AN65)))</f>
        <v>0</v>
      </c>
      <c r="AP65" s="3">
        <f>IF(Inputs!$B$27&lt;&gt;"Ready","PENDING INPUTS",MAX(0,(AI65+AJ65+AK65)-AO65))</f>
        <v>0</v>
      </c>
      <c r="AQ65" s="3">
        <f>IF(Inputs!$B$27&lt;&gt;"Ready","PENDING INPUTS",AX64)</f>
        <v>0</v>
      </c>
      <c r="AR65" s="3">
        <f>IF(Inputs!$B$27&lt;&gt;"Ready","PENDING INPUTS",IF(A65&lt;=Inputs!$B$6,ROUND(AQ65*Inputs!C18/12,2),0))</f>
        <v>0</v>
      </c>
      <c r="AS65" s="3">
        <f>IF(Inputs!$B$27&lt;&gt;"Ready","PENDING INPUTS",IF(AND(A65&lt;=Inputs!$B$6,AQ65&gt;0),Inputs!G18,0))</f>
        <v>0</v>
      </c>
      <c r="AT65" s="3">
        <f>IF(Inputs!$B$27&lt;&gt;"Ready","PENDING INPUTS",IF(A65&gt;Inputs!$B$6,0,MIN((AQ65+AR65+AS65),IF(Inputs!H18=1,Inputs!D18,MAX(Inputs!F18,ROUND(AQ65*Inputs!E18+AR65+AS65,2))))))</f>
        <v>0</v>
      </c>
      <c r="AU65">
        <f>IF(Inputs!$B$27&lt;&gt;"Ready","PENDING INPUTS",IF(AQ65&lt;=0,99,1+IF(AND(K65&gt;0,OR(Inputs!C14&gt;Inputs!C18,AND(Inputs!C14=Inputs!C18,0&lt;4))),1,0)+IF(AND(S65&gt;0,OR(Inputs!C15&gt;Inputs!C18,AND(Inputs!C15=Inputs!C18,1&lt;4))),1,0)+IF(AND(AA65&gt;0,OR(Inputs!C16&gt;Inputs!C18,AND(Inputs!C16=Inputs!C18,2&lt;4))),1,0)+IF(AND(AI65&gt;0,OR(Inputs!C17&gt;Inputs!C18,AND(Inputs!C17=Inputs!C18,3&lt;4))),1,0)+IF(AND(AY65&gt;0,OR(Inputs!C19&gt;Inputs!C18,AND(Inputs!C19=Inputs!C18,5&lt;4))),1,0)+IF(AND(BG65&gt;0,OR(Inputs!C20&gt;Inputs!C18,AND(Inputs!C20=Inputs!C18,6&lt;4))),1,0)+IF(AND(BO65&gt;0,OR(Inputs!C21&gt;Inputs!C18,AND(Inputs!C21=Inputs!C18,7&lt;4))),1,0)+IF(AND(BW65&gt;0,OR(Inputs!C22&gt;Inputs!C18,AND(Inputs!C22=Inputs!C18,8&lt;4))),1,0)+IF(AND(CE65&gt;0,OR(Inputs!C23&gt;Inputs!C18,AND(Inputs!C23=Inputs!C18,9&lt;4))),1,0)))</f>
        <v>99</v>
      </c>
      <c r="AV65" s="3">
        <f>IF(Inputs!$B$27&lt;&gt;"Ready","PENDING INPUTS",IF(A65&gt;Inputs!$B$6,0,MIN(MAX(0,(AQ65+AR65+AS65)-AT65),MAX(0,C65-D65-(IF(O65&lt;AU65,K65+L65+M65-N65,0)+IF(W65&lt;AU65,S65+T65+U65-V65,0)+IF(AE65&lt;AU65,AA65+AB65+AC65-AD65,0)+IF(AM65&lt;AU65,AI65+AJ65+AK65-AL65,0)+IF(AU65&lt;AU65,AQ65+AR65+AS65-AT65,0)+IF(BC65&lt;AU65,AY65+AZ65+BA65-BB65,0)+IF(BK65&lt;AU65,BG65+BH65+BI65-BJ65,0)+IF(BS65&lt;AU65,BO65+BP65+BQ65-BR65,0)+IF(CA65&lt;AU65,BW65+BX65+BY65-BZ65,0)+IF(CI65&lt;AU65,CE65+CF65+CG65-CH65,0))))))</f>
        <v>0</v>
      </c>
      <c r="AW65" s="3">
        <f>IF(Inputs!$B$27&lt;&gt;"Ready","PENDING INPUTS",MIN((AQ65+AR65+AS65),IF(D65&gt;C65,IF(D65=0,0,AT65*C65/D65),AT65+AV65)))</f>
        <v>0</v>
      </c>
      <c r="AX65" s="3">
        <f>IF(Inputs!$B$27&lt;&gt;"Ready","PENDING INPUTS",MAX(0,(AQ65+AR65+AS65)-AW65))</f>
        <v>0</v>
      </c>
      <c r="AY65" s="3">
        <f>IF(Inputs!$B$27&lt;&gt;"Ready","PENDING INPUTS",BF64)</f>
        <v>0</v>
      </c>
      <c r="AZ65" s="3">
        <f>IF(Inputs!$B$27&lt;&gt;"Ready","PENDING INPUTS",IF(A65&lt;=Inputs!$B$6,ROUND(AY65*Inputs!C19/12,2),0))</f>
        <v>0</v>
      </c>
      <c r="BA65" s="3">
        <f>IF(Inputs!$B$27&lt;&gt;"Ready","PENDING INPUTS",IF(AND(A65&lt;=Inputs!$B$6,AY65&gt;0),Inputs!G19,0))</f>
        <v>0</v>
      </c>
      <c r="BB65" s="3">
        <f>IF(Inputs!$B$27&lt;&gt;"Ready","PENDING INPUTS",IF(A65&gt;Inputs!$B$6,0,MIN((AY65+AZ65+BA65),IF(Inputs!H19=1,Inputs!D19,MAX(Inputs!F19,ROUND(AY65*Inputs!E19+AZ65+BA65,2))))))</f>
        <v>0</v>
      </c>
      <c r="BC65">
        <f>IF(Inputs!$B$27&lt;&gt;"Ready","PENDING INPUTS",IF(AY65&lt;=0,99,1+IF(AND(K65&gt;0,OR(Inputs!C14&gt;Inputs!C19,AND(Inputs!C14=Inputs!C19,0&lt;5))),1,0)+IF(AND(S65&gt;0,OR(Inputs!C15&gt;Inputs!C19,AND(Inputs!C15=Inputs!C19,1&lt;5))),1,0)+IF(AND(AA65&gt;0,OR(Inputs!C16&gt;Inputs!C19,AND(Inputs!C16=Inputs!C19,2&lt;5))),1,0)+IF(AND(AI65&gt;0,OR(Inputs!C17&gt;Inputs!C19,AND(Inputs!C17=Inputs!C19,3&lt;5))),1,0)+IF(AND(AQ65&gt;0,OR(Inputs!C18&gt;Inputs!C19,AND(Inputs!C18=Inputs!C19,4&lt;5))),1,0)+IF(AND(BG65&gt;0,OR(Inputs!C20&gt;Inputs!C19,AND(Inputs!C20=Inputs!C19,6&lt;5))),1,0)+IF(AND(BO65&gt;0,OR(Inputs!C21&gt;Inputs!C19,AND(Inputs!C21=Inputs!C19,7&lt;5))),1,0)+IF(AND(BW65&gt;0,OR(Inputs!C22&gt;Inputs!C19,AND(Inputs!C22=Inputs!C19,8&lt;5))),1,0)+IF(AND(CE65&gt;0,OR(Inputs!C23&gt;Inputs!C19,AND(Inputs!C23=Inputs!C19,9&lt;5))),1,0)))</f>
        <v>99</v>
      </c>
      <c r="BD65" s="3">
        <f>IF(Inputs!$B$27&lt;&gt;"Ready","PENDING INPUTS",IF(A65&gt;Inputs!$B$6,0,MIN(MAX(0,(AY65+AZ65+BA65)-BB65),MAX(0,C65-D65-(IF(O65&lt;BC65,K65+L65+M65-N65,0)+IF(W65&lt;BC65,S65+T65+U65-V65,0)+IF(AE65&lt;BC65,AA65+AB65+AC65-AD65,0)+IF(AM65&lt;BC65,AI65+AJ65+AK65-AL65,0)+IF(AU65&lt;BC65,AQ65+AR65+AS65-AT65,0)+IF(BC65&lt;BC65,AY65+AZ65+BA65-BB65,0)+IF(BK65&lt;BC65,BG65+BH65+BI65-BJ65,0)+IF(BS65&lt;BC65,BO65+BP65+BQ65-BR65,0)+IF(CA65&lt;BC65,BW65+BX65+BY65-BZ65,0)+IF(CI65&lt;BC65,CE65+CF65+CG65-CH65,0))))))</f>
        <v>0</v>
      </c>
      <c r="BE65" s="3">
        <f>IF(Inputs!$B$27&lt;&gt;"Ready","PENDING INPUTS",MIN((AY65+AZ65+BA65),IF(D65&gt;C65,IF(D65=0,0,BB65*C65/D65),BB65+BD65)))</f>
        <v>0</v>
      </c>
      <c r="BF65" s="3">
        <f>IF(Inputs!$B$27&lt;&gt;"Ready","PENDING INPUTS",MAX(0,(AY65+AZ65+BA65)-BE65))</f>
        <v>0</v>
      </c>
      <c r="BG65" s="3">
        <f>IF(Inputs!$B$27&lt;&gt;"Ready","PENDING INPUTS",BN64)</f>
        <v>0</v>
      </c>
      <c r="BH65" s="3">
        <f>IF(Inputs!$B$27&lt;&gt;"Ready","PENDING INPUTS",IF(A65&lt;=Inputs!$B$6,ROUND(BG65*Inputs!C20/12,2),0))</f>
        <v>0</v>
      </c>
      <c r="BI65" s="3">
        <f>IF(Inputs!$B$27&lt;&gt;"Ready","PENDING INPUTS",IF(AND(A65&lt;=Inputs!$B$6,BG65&gt;0),Inputs!G20,0))</f>
        <v>0</v>
      </c>
      <c r="BJ65" s="3">
        <f>IF(Inputs!$B$27&lt;&gt;"Ready","PENDING INPUTS",IF(A65&gt;Inputs!$B$6,0,MIN((BG65+BH65+BI65),IF(Inputs!H20=1,Inputs!D20,MAX(Inputs!F20,ROUND(BG65*Inputs!E20+BH65+BI65,2))))))</f>
        <v>0</v>
      </c>
      <c r="BK65">
        <f>IF(Inputs!$B$27&lt;&gt;"Ready","PENDING INPUTS",IF(BG65&lt;=0,99,1+IF(AND(K65&gt;0,OR(Inputs!C14&gt;Inputs!C20,AND(Inputs!C14=Inputs!C20,0&lt;6))),1,0)+IF(AND(S65&gt;0,OR(Inputs!C15&gt;Inputs!C20,AND(Inputs!C15=Inputs!C20,1&lt;6))),1,0)+IF(AND(AA65&gt;0,OR(Inputs!C16&gt;Inputs!C20,AND(Inputs!C16=Inputs!C20,2&lt;6))),1,0)+IF(AND(AI65&gt;0,OR(Inputs!C17&gt;Inputs!C20,AND(Inputs!C17=Inputs!C20,3&lt;6))),1,0)+IF(AND(AQ65&gt;0,OR(Inputs!C18&gt;Inputs!C20,AND(Inputs!C18=Inputs!C20,4&lt;6))),1,0)+IF(AND(AY65&gt;0,OR(Inputs!C19&gt;Inputs!C20,AND(Inputs!C19=Inputs!C20,5&lt;6))),1,0)+IF(AND(BO65&gt;0,OR(Inputs!C21&gt;Inputs!C20,AND(Inputs!C21=Inputs!C20,7&lt;6))),1,0)+IF(AND(BW65&gt;0,OR(Inputs!C22&gt;Inputs!C20,AND(Inputs!C22=Inputs!C20,8&lt;6))),1,0)+IF(AND(CE65&gt;0,OR(Inputs!C23&gt;Inputs!C20,AND(Inputs!C23=Inputs!C20,9&lt;6))),1,0)))</f>
        <v>99</v>
      </c>
      <c r="BL65" s="3">
        <f>IF(Inputs!$B$27&lt;&gt;"Ready","PENDING INPUTS",IF(A65&gt;Inputs!$B$6,0,MIN(MAX(0,(BG65+BH65+BI65)-BJ65),MAX(0,C65-D65-(IF(O65&lt;BK65,K65+L65+M65-N65,0)+IF(W65&lt;BK65,S65+T65+U65-V65,0)+IF(AE65&lt;BK65,AA65+AB65+AC65-AD65,0)+IF(AM65&lt;BK65,AI65+AJ65+AK65-AL65,0)+IF(AU65&lt;BK65,AQ65+AR65+AS65-AT65,0)+IF(BC65&lt;BK65,AY65+AZ65+BA65-BB65,0)+IF(BK65&lt;BK65,BG65+BH65+BI65-BJ65,0)+IF(BS65&lt;BK65,BO65+BP65+BQ65-BR65,0)+IF(CA65&lt;BK65,BW65+BX65+BY65-BZ65,0)+IF(CI65&lt;BK65,CE65+CF65+CG65-CH65,0))))))</f>
        <v>0</v>
      </c>
      <c r="BM65" s="3">
        <f>IF(Inputs!$B$27&lt;&gt;"Ready","PENDING INPUTS",MIN((BG65+BH65+BI65),IF(D65&gt;C65,IF(D65=0,0,BJ65*C65/D65),BJ65+BL65)))</f>
        <v>0</v>
      </c>
      <c r="BN65" s="3">
        <f>IF(Inputs!$B$27&lt;&gt;"Ready","PENDING INPUTS",MAX(0,(BG65+BH65+BI65)-BM65))</f>
        <v>0</v>
      </c>
      <c r="BO65" s="3">
        <f>IF(Inputs!$B$27&lt;&gt;"Ready","PENDING INPUTS",BV64)</f>
        <v>0</v>
      </c>
      <c r="BP65" s="3">
        <f>IF(Inputs!$B$27&lt;&gt;"Ready","PENDING INPUTS",IF(A65&lt;=Inputs!$B$6,ROUND(BO65*Inputs!C21/12,2),0))</f>
        <v>0</v>
      </c>
      <c r="BQ65" s="3">
        <f>IF(Inputs!$B$27&lt;&gt;"Ready","PENDING INPUTS",IF(AND(A65&lt;=Inputs!$B$6,BO65&gt;0),Inputs!G21,0))</f>
        <v>0</v>
      </c>
      <c r="BR65" s="3">
        <f>IF(Inputs!$B$27&lt;&gt;"Ready","PENDING INPUTS",IF(A65&gt;Inputs!$B$6,0,MIN((BO65+BP65+BQ65),IF(Inputs!H21=1,Inputs!D21,MAX(Inputs!F21,ROUND(BO65*Inputs!E21+BP65+BQ65,2))))))</f>
        <v>0</v>
      </c>
      <c r="BS65">
        <f>IF(Inputs!$B$27&lt;&gt;"Ready","PENDING INPUTS",IF(BO65&lt;=0,99,1+IF(AND(K65&gt;0,OR(Inputs!C14&gt;Inputs!C21,AND(Inputs!C14=Inputs!C21,0&lt;7))),1,0)+IF(AND(S65&gt;0,OR(Inputs!C15&gt;Inputs!C21,AND(Inputs!C15=Inputs!C21,1&lt;7))),1,0)+IF(AND(AA65&gt;0,OR(Inputs!C16&gt;Inputs!C21,AND(Inputs!C16=Inputs!C21,2&lt;7))),1,0)+IF(AND(AI65&gt;0,OR(Inputs!C17&gt;Inputs!C21,AND(Inputs!C17=Inputs!C21,3&lt;7))),1,0)+IF(AND(AQ65&gt;0,OR(Inputs!C18&gt;Inputs!C21,AND(Inputs!C18=Inputs!C21,4&lt;7))),1,0)+IF(AND(AY65&gt;0,OR(Inputs!C19&gt;Inputs!C21,AND(Inputs!C19=Inputs!C21,5&lt;7))),1,0)+IF(AND(BG65&gt;0,OR(Inputs!C20&gt;Inputs!C21,AND(Inputs!C20=Inputs!C21,6&lt;7))),1,0)+IF(AND(BW65&gt;0,OR(Inputs!C22&gt;Inputs!C21,AND(Inputs!C22=Inputs!C21,8&lt;7))),1,0)+IF(AND(CE65&gt;0,OR(Inputs!C23&gt;Inputs!C21,AND(Inputs!C23=Inputs!C21,9&lt;7))),1,0)))</f>
        <v>99</v>
      </c>
      <c r="BT65" s="3">
        <f>IF(Inputs!$B$27&lt;&gt;"Ready","PENDING INPUTS",IF(A65&gt;Inputs!$B$6,0,MIN(MAX(0,(BO65+BP65+BQ65)-BR65),MAX(0,C65-D65-(IF(O65&lt;BS65,K65+L65+M65-N65,0)+IF(W65&lt;BS65,S65+T65+U65-V65,0)+IF(AE65&lt;BS65,AA65+AB65+AC65-AD65,0)+IF(AM65&lt;BS65,AI65+AJ65+AK65-AL65,0)+IF(AU65&lt;BS65,AQ65+AR65+AS65-AT65,0)+IF(BC65&lt;BS65,AY65+AZ65+BA65-BB65,0)+IF(BK65&lt;BS65,BG65+BH65+BI65-BJ65,0)+IF(BS65&lt;BS65,BO65+BP65+BQ65-BR65,0)+IF(CA65&lt;BS65,BW65+BX65+BY65-BZ65,0)+IF(CI65&lt;BS65,CE65+CF65+CG65-CH65,0))))))</f>
        <v>0</v>
      </c>
      <c r="BU65" s="3">
        <f>IF(Inputs!$B$27&lt;&gt;"Ready","PENDING INPUTS",MIN((BO65+BP65+BQ65),IF(D65&gt;C65,IF(D65=0,0,BR65*C65/D65),BR65+BT65)))</f>
        <v>0</v>
      </c>
      <c r="BV65" s="3">
        <f>IF(Inputs!$B$27&lt;&gt;"Ready","PENDING INPUTS",MAX(0,(BO65+BP65+BQ65)-BU65))</f>
        <v>0</v>
      </c>
      <c r="BW65" s="3">
        <f>IF(Inputs!$B$27&lt;&gt;"Ready","PENDING INPUTS",CD64)</f>
        <v>0</v>
      </c>
      <c r="BX65" s="3">
        <f>IF(Inputs!$B$27&lt;&gt;"Ready","PENDING INPUTS",IF(A65&lt;=Inputs!$B$6,ROUND(BW65*Inputs!C22/12,2),0))</f>
        <v>0</v>
      </c>
      <c r="BY65" s="3">
        <f>IF(Inputs!$B$27&lt;&gt;"Ready","PENDING INPUTS",IF(AND(A65&lt;=Inputs!$B$6,BW65&gt;0),Inputs!G22,0))</f>
        <v>0</v>
      </c>
      <c r="BZ65" s="3">
        <f>IF(Inputs!$B$27&lt;&gt;"Ready","PENDING INPUTS",IF(A65&gt;Inputs!$B$6,0,MIN((BW65+BX65+BY65),IF(Inputs!H22=1,Inputs!D22,MAX(Inputs!F22,ROUND(BW65*Inputs!E22+BX65+BY65,2))))))</f>
        <v>0</v>
      </c>
      <c r="CA65">
        <f>IF(Inputs!$B$27&lt;&gt;"Ready","PENDING INPUTS",IF(BW65&lt;=0,99,1+IF(AND(K65&gt;0,OR(Inputs!C14&gt;Inputs!C22,AND(Inputs!C14=Inputs!C22,0&lt;8))),1,0)+IF(AND(S65&gt;0,OR(Inputs!C15&gt;Inputs!C22,AND(Inputs!C15=Inputs!C22,1&lt;8))),1,0)+IF(AND(AA65&gt;0,OR(Inputs!C16&gt;Inputs!C22,AND(Inputs!C16=Inputs!C22,2&lt;8))),1,0)+IF(AND(AI65&gt;0,OR(Inputs!C17&gt;Inputs!C22,AND(Inputs!C17=Inputs!C22,3&lt;8))),1,0)+IF(AND(AQ65&gt;0,OR(Inputs!C18&gt;Inputs!C22,AND(Inputs!C18=Inputs!C22,4&lt;8))),1,0)+IF(AND(AY65&gt;0,OR(Inputs!C19&gt;Inputs!C22,AND(Inputs!C19=Inputs!C22,5&lt;8))),1,0)+IF(AND(BG65&gt;0,OR(Inputs!C20&gt;Inputs!C22,AND(Inputs!C20=Inputs!C22,6&lt;8))),1,0)+IF(AND(BO65&gt;0,OR(Inputs!C21&gt;Inputs!C22,AND(Inputs!C21=Inputs!C22,7&lt;8))),1,0)+IF(AND(CE65&gt;0,OR(Inputs!C23&gt;Inputs!C22,AND(Inputs!C23=Inputs!C22,9&lt;8))),1,0)))</f>
        <v>99</v>
      </c>
      <c r="CB65" s="3">
        <f>IF(Inputs!$B$27&lt;&gt;"Ready","PENDING INPUTS",IF(A65&gt;Inputs!$B$6,0,MIN(MAX(0,(BW65+BX65+BY65)-BZ65),MAX(0,C65-D65-(IF(O65&lt;CA65,K65+L65+M65-N65,0)+IF(W65&lt;CA65,S65+T65+U65-V65,0)+IF(AE65&lt;CA65,AA65+AB65+AC65-AD65,0)+IF(AM65&lt;CA65,AI65+AJ65+AK65-AL65,0)+IF(AU65&lt;CA65,AQ65+AR65+AS65-AT65,0)+IF(BC65&lt;CA65,AY65+AZ65+BA65-BB65,0)+IF(BK65&lt;CA65,BG65+BH65+BI65-BJ65,0)+IF(BS65&lt;CA65,BO65+BP65+BQ65-BR65,0)+IF(CA65&lt;CA65,BW65+BX65+BY65-BZ65,0)+IF(CI65&lt;CA65,CE65+CF65+CG65-CH65,0))))))</f>
        <v>0</v>
      </c>
      <c r="CC65" s="3">
        <f>IF(Inputs!$B$27&lt;&gt;"Ready","PENDING INPUTS",MIN((BW65+BX65+BY65),IF(D65&gt;C65,IF(D65=0,0,BZ65*C65/D65),BZ65+CB65)))</f>
        <v>0</v>
      </c>
      <c r="CD65" s="3">
        <f>IF(Inputs!$B$27&lt;&gt;"Ready","PENDING INPUTS",MAX(0,(BW65+BX65+BY65)-CC65))</f>
        <v>0</v>
      </c>
      <c r="CE65" s="3">
        <f>IF(Inputs!$B$27&lt;&gt;"Ready","PENDING INPUTS",CL64)</f>
        <v>0</v>
      </c>
      <c r="CF65" s="3">
        <f>IF(Inputs!$B$27&lt;&gt;"Ready","PENDING INPUTS",IF(A65&lt;=Inputs!$B$6,ROUND(CE65*Inputs!C23/12,2),0))</f>
        <v>0</v>
      </c>
      <c r="CG65" s="3">
        <f>IF(Inputs!$B$27&lt;&gt;"Ready","PENDING INPUTS",IF(AND(A65&lt;=Inputs!$B$6,CE65&gt;0),Inputs!G23,0))</f>
        <v>0</v>
      </c>
      <c r="CH65" s="3">
        <f>IF(Inputs!$B$27&lt;&gt;"Ready","PENDING INPUTS",IF(A65&gt;Inputs!$B$6,0,MIN((CE65+CF65+CG65),IF(Inputs!H23=1,Inputs!D23,MAX(Inputs!F23,ROUND(CE65*Inputs!E23+CF65+CG65,2))))))</f>
        <v>0</v>
      </c>
      <c r="CI65">
        <f>IF(Inputs!$B$27&lt;&gt;"Ready","PENDING INPUTS",IF(CE65&lt;=0,99,1+IF(AND(K65&gt;0,OR(Inputs!C14&gt;Inputs!C23,AND(Inputs!C14=Inputs!C23,0&lt;9))),1,0)+IF(AND(S65&gt;0,OR(Inputs!C15&gt;Inputs!C23,AND(Inputs!C15=Inputs!C23,1&lt;9))),1,0)+IF(AND(AA65&gt;0,OR(Inputs!C16&gt;Inputs!C23,AND(Inputs!C16=Inputs!C23,2&lt;9))),1,0)+IF(AND(AI65&gt;0,OR(Inputs!C17&gt;Inputs!C23,AND(Inputs!C17=Inputs!C23,3&lt;9))),1,0)+IF(AND(AQ65&gt;0,OR(Inputs!C18&gt;Inputs!C23,AND(Inputs!C18=Inputs!C23,4&lt;9))),1,0)+IF(AND(AY65&gt;0,OR(Inputs!C19&gt;Inputs!C23,AND(Inputs!C19=Inputs!C23,5&lt;9))),1,0)+IF(AND(BG65&gt;0,OR(Inputs!C20&gt;Inputs!C23,AND(Inputs!C20=Inputs!C23,6&lt;9))),1,0)+IF(AND(BO65&gt;0,OR(Inputs!C21&gt;Inputs!C23,AND(Inputs!C21=Inputs!C23,7&lt;9))),1,0)+IF(AND(BW65&gt;0,OR(Inputs!C22&gt;Inputs!C23,AND(Inputs!C22=Inputs!C23,8&lt;9))),1,0)))</f>
        <v>99</v>
      </c>
      <c r="CJ65" s="3">
        <f>IF(Inputs!$B$27&lt;&gt;"Ready","PENDING INPUTS",IF(A65&gt;Inputs!$B$6,0,MIN(MAX(0,(CE65+CF65+CG65)-CH65),MAX(0,C65-D65-(IF(O65&lt;CI65,K65+L65+M65-N65,0)+IF(W65&lt;CI65,S65+T65+U65-V65,0)+IF(AE65&lt;CI65,AA65+AB65+AC65-AD65,0)+IF(AM65&lt;CI65,AI65+AJ65+AK65-AL65,0)+IF(AU65&lt;CI65,AQ65+AR65+AS65-AT65,0)+IF(BC65&lt;CI65,AY65+AZ65+BA65-BB65,0)+IF(BK65&lt;CI65,BG65+BH65+BI65-BJ65,0)+IF(BS65&lt;CI65,BO65+BP65+BQ65-BR65,0)+IF(CA65&lt;CI65,BW65+BX65+BY65-BZ65,0)+IF(CI65&lt;CI65,CE65+CF65+CG65-CH65,0))))))</f>
        <v>0</v>
      </c>
      <c r="CK65" s="3">
        <f>IF(Inputs!$B$27&lt;&gt;"Ready","PENDING INPUTS",MIN((CE65+CF65+CG65),IF(D65&gt;C65,IF(D65=0,0,CH65*C65/D65),CH65+CJ65)))</f>
        <v>0</v>
      </c>
      <c r="CL65" s="3">
        <f>IF(Inputs!$B$27&lt;&gt;"Ready","PENDING INPUTS",MAX(0,(CE65+CF65+CG65)-CK65))</f>
        <v>0</v>
      </c>
    </row>
    <row r="66" spans="1:90" ht="27.95" customHeight="1" x14ac:dyDescent="0.25">
      <c r="A66">
        <v>62</v>
      </c>
      <c r="B66" s="13">
        <f>IF(Inputs!$B$27&lt;&gt;"Ready","PENDING INPUTS",EDATE(Inputs!$B$5,A66-1))</f>
        <v>48153</v>
      </c>
      <c r="C66" s="3">
        <f>IF(Inputs!$B$27&lt;&gt;"Ready","PENDING INPUTS",IF(A66&lt;=Inputs!$B$6,MAX(0,Inputs!$B$4+IF(A66=Inputs!$B$7,Inputs!$B$8,0)+IF(A66=Inputs!$B$9,Inputs!$B$10,0)),0))</f>
        <v>0</v>
      </c>
      <c r="D66" s="3">
        <f>IF(Inputs!$B$27&lt;&gt;"Ready","PENDING INPUTS",SUM(N66,V66,AD66,AL66,AT66,BB66,BJ66,BR66,BZ66,CH66))</f>
        <v>0</v>
      </c>
      <c r="E66" s="3">
        <f>IF(Inputs!$B$27&lt;&gt;"Ready","PENDING INPUTS",MAX(0,D66-C66))</f>
        <v>0</v>
      </c>
      <c r="F66" s="3">
        <f>IF(Inputs!$B$27&lt;&gt;"Ready","PENDING INPUTS",SUM(Q66,Y66,AG66,AO66,AW66,BE66,BM66,BU66,CC66,CK66))</f>
        <v>0</v>
      </c>
      <c r="G66" s="3">
        <f>IF(Inputs!$B$27&lt;&gt;"Ready","PENDING INPUTS",SUM(L66,T66,AB66,AJ66,AR66,AZ66,BH66,BP66,BX66,CF66))</f>
        <v>0</v>
      </c>
      <c r="H66" s="3">
        <f>IF(Inputs!$B$27&lt;&gt;"Ready","PENDING INPUTS",SUM(M66,U66,AC66,AK66,AS66,BA66,BI66,BQ66,BY66,CG66))</f>
        <v>0</v>
      </c>
      <c r="I66" s="3">
        <f>IF(Inputs!$B$27&lt;&gt;"Ready","PENDING INPUTS",SUM(R66,Z66,AH66,AP66,AX66,BF66,BN66,BV66,CD66,CL66))</f>
        <v>0</v>
      </c>
      <c r="J66" t="str">
        <f>IF(Inputs!$B$27&lt;&gt;"Ready","PENDING INPUTS",IF(A66&gt;Inputs!$B$6,"Beyond horizon",IF(E66&gt;0.005,"MINIMUM SHORTFALL",IF(I66&lt;0.005,"Paid off","In progress"))))</f>
        <v>Paid off</v>
      </c>
      <c r="K66" s="3">
        <f>IF(Inputs!$B$27&lt;&gt;"Ready","PENDING INPUTS",R65)</f>
        <v>0</v>
      </c>
      <c r="L66" s="3">
        <f>IF(Inputs!$B$27&lt;&gt;"Ready","PENDING INPUTS",IF(A66&lt;=Inputs!$B$6,ROUND(K66*Inputs!C14/12,2),0))</f>
        <v>0</v>
      </c>
      <c r="M66" s="3">
        <f>IF(Inputs!$B$27&lt;&gt;"Ready","PENDING INPUTS",IF(AND(A66&lt;=Inputs!$B$6,K66&gt;0),Inputs!G14,0))</f>
        <v>0</v>
      </c>
      <c r="N66" s="3">
        <f>IF(Inputs!$B$27&lt;&gt;"Ready","PENDING INPUTS",IF(A66&gt;Inputs!$B$6,0,MIN((K66+L66+M66),IF(Inputs!H14=1,Inputs!D14,MAX(Inputs!F14,ROUND(K66*Inputs!E14+L66+M66,2))))))</f>
        <v>0</v>
      </c>
      <c r="O66">
        <f>IF(Inputs!$B$27&lt;&gt;"Ready","PENDING INPUTS",IF(K66&lt;=0,99,1+IF(AND(S66&gt;0,OR(Inputs!C15&gt;Inputs!C14,AND(Inputs!C15=Inputs!C14,1&lt;0))),1,0)+IF(AND(AA66&gt;0,OR(Inputs!C16&gt;Inputs!C14,AND(Inputs!C16=Inputs!C14,2&lt;0))),1,0)+IF(AND(AI66&gt;0,OR(Inputs!C17&gt;Inputs!C14,AND(Inputs!C17=Inputs!C14,3&lt;0))),1,0)+IF(AND(AQ66&gt;0,OR(Inputs!C18&gt;Inputs!C14,AND(Inputs!C18=Inputs!C14,4&lt;0))),1,0)+IF(AND(AY66&gt;0,OR(Inputs!C19&gt;Inputs!C14,AND(Inputs!C19=Inputs!C14,5&lt;0))),1,0)+IF(AND(BG66&gt;0,OR(Inputs!C20&gt;Inputs!C14,AND(Inputs!C20=Inputs!C14,6&lt;0))),1,0)+IF(AND(BO66&gt;0,OR(Inputs!C21&gt;Inputs!C14,AND(Inputs!C21=Inputs!C14,7&lt;0))),1,0)+IF(AND(BW66&gt;0,OR(Inputs!C22&gt;Inputs!C14,AND(Inputs!C22=Inputs!C14,8&lt;0))),1,0)+IF(AND(CE66&gt;0,OR(Inputs!C23&gt;Inputs!C14,AND(Inputs!C23=Inputs!C14,9&lt;0))),1,0)))</f>
        <v>99</v>
      </c>
      <c r="P66" s="3">
        <f>IF(Inputs!$B$27&lt;&gt;"Ready","PENDING INPUTS",IF(A66&gt;Inputs!$B$6,0,MIN(MAX(0,(K66+L66+M66)-N66),MAX(0,C66-D66-(IF(O66&lt;O66,K66+L66+M66-N66,0)+IF(W66&lt;O66,S66+T66+U66-V66,0)+IF(AE66&lt;O66,AA66+AB66+AC66-AD66,0)+IF(AM66&lt;O66,AI66+AJ66+AK66-AL66,0)+IF(AU66&lt;O66,AQ66+AR66+AS66-AT66,0)+IF(BC66&lt;O66,AY66+AZ66+BA66-BB66,0)+IF(BK66&lt;O66,BG66+BH66+BI66-BJ66,0)+IF(BS66&lt;O66,BO66+BP66+BQ66-BR66,0)+IF(CA66&lt;O66,BW66+BX66+BY66-BZ66,0)+IF(CI66&lt;O66,CE66+CF66+CG66-CH66,0))))))</f>
        <v>0</v>
      </c>
      <c r="Q66" s="3">
        <f>IF(Inputs!$B$27&lt;&gt;"Ready","PENDING INPUTS",MIN((K66+L66+M66),IF(D66&gt;C66,IF(D66=0,0,N66*C66/D66),N66+P66)))</f>
        <v>0</v>
      </c>
      <c r="R66" s="3">
        <f>IF(Inputs!$B$27&lt;&gt;"Ready","PENDING INPUTS",MAX(0,(K66+L66+M66)-Q66))</f>
        <v>0</v>
      </c>
      <c r="S66" s="3">
        <f>IF(Inputs!$B$27&lt;&gt;"Ready","PENDING INPUTS",Z65)</f>
        <v>0</v>
      </c>
      <c r="T66" s="3">
        <f>IF(Inputs!$B$27&lt;&gt;"Ready","PENDING INPUTS",IF(A66&lt;=Inputs!$B$6,ROUND(S66*Inputs!C15/12,2),0))</f>
        <v>0</v>
      </c>
      <c r="U66" s="3">
        <f>IF(Inputs!$B$27&lt;&gt;"Ready","PENDING INPUTS",IF(AND(A66&lt;=Inputs!$B$6,S66&gt;0),Inputs!G15,0))</f>
        <v>0</v>
      </c>
      <c r="V66" s="3">
        <f>IF(Inputs!$B$27&lt;&gt;"Ready","PENDING INPUTS",IF(A66&gt;Inputs!$B$6,0,MIN((S66+T66+U66),IF(Inputs!H15=1,Inputs!D15,MAX(Inputs!F15,ROUND(S66*Inputs!E15+T66+U66,2))))))</f>
        <v>0</v>
      </c>
      <c r="W66">
        <f>IF(Inputs!$B$27&lt;&gt;"Ready","PENDING INPUTS",IF(S66&lt;=0,99,1+IF(AND(K66&gt;0,OR(Inputs!C14&gt;Inputs!C15,AND(Inputs!C14=Inputs!C15,0&lt;1))),1,0)+IF(AND(AA66&gt;0,OR(Inputs!C16&gt;Inputs!C15,AND(Inputs!C16=Inputs!C15,2&lt;1))),1,0)+IF(AND(AI66&gt;0,OR(Inputs!C17&gt;Inputs!C15,AND(Inputs!C17=Inputs!C15,3&lt;1))),1,0)+IF(AND(AQ66&gt;0,OR(Inputs!C18&gt;Inputs!C15,AND(Inputs!C18=Inputs!C15,4&lt;1))),1,0)+IF(AND(AY66&gt;0,OR(Inputs!C19&gt;Inputs!C15,AND(Inputs!C19=Inputs!C15,5&lt;1))),1,0)+IF(AND(BG66&gt;0,OR(Inputs!C20&gt;Inputs!C15,AND(Inputs!C20=Inputs!C15,6&lt;1))),1,0)+IF(AND(BO66&gt;0,OR(Inputs!C21&gt;Inputs!C15,AND(Inputs!C21=Inputs!C15,7&lt;1))),1,0)+IF(AND(BW66&gt;0,OR(Inputs!C22&gt;Inputs!C15,AND(Inputs!C22=Inputs!C15,8&lt;1))),1,0)+IF(AND(CE66&gt;0,OR(Inputs!C23&gt;Inputs!C15,AND(Inputs!C23=Inputs!C15,9&lt;1))),1,0)))</f>
        <v>99</v>
      </c>
      <c r="X66" s="3">
        <f>IF(Inputs!$B$27&lt;&gt;"Ready","PENDING INPUTS",IF(A66&gt;Inputs!$B$6,0,MIN(MAX(0,(S66+T66+U66)-V66),MAX(0,C66-D66-(IF(O66&lt;W66,K66+L66+M66-N66,0)+IF(W66&lt;W66,S66+T66+U66-V66,0)+IF(AE66&lt;W66,AA66+AB66+AC66-AD66,0)+IF(AM66&lt;W66,AI66+AJ66+AK66-AL66,0)+IF(AU66&lt;W66,AQ66+AR66+AS66-AT66,0)+IF(BC66&lt;W66,AY66+AZ66+BA66-BB66,0)+IF(BK66&lt;W66,BG66+BH66+BI66-BJ66,0)+IF(BS66&lt;W66,BO66+BP66+BQ66-BR66,0)+IF(CA66&lt;W66,BW66+BX66+BY66-BZ66,0)+IF(CI66&lt;W66,CE66+CF66+CG66-CH66,0))))))</f>
        <v>0</v>
      </c>
      <c r="Y66" s="3">
        <f>IF(Inputs!$B$27&lt;&gt;"Ready","PENDING INPUTS",MIN((S66+T66+U66),IF(D66&gt;C66,IF(D66=0,0,V66*C66/D66),V66+X66)))</f>
        <v>0</v>
      </c>
      <c r="Z66" s="3">
        <f>IF(Inputs!$B$27&lt;&gt;"Ready","PENDING INPUTS",MAX(0,(S66+T66+U66)-Y66))</f>
        <v>0</v>
      </c>
      <c r="AA66" s="3">
        <f>IF(Inputs!$B$27&lt;&gt;"Ready","PENDING INPUTS",AH65)</f>
        <v>0</v>
      </c>
      <c r="AB66" s="3">
        <f>IF(Inputs!$B$27&lt;&gt;"Ready","PENDING INPUTS",IF(A66&lt;=Inputs!$B$6,ROUND(AA66*Inputs!C16/12,2),0))</f>
        <v>0</v>
      </c>
      <c r="AC66" s="3">
        <f>IF(Inputs!$B$27&lt;&gt;"Ready","PENDING INPUTS",IF(AND(A66&lt;=Inputs!$B$6,AA66&gt;0),Inputs!G16,0))</f>
        <v>0</v>
      </c>
      <c r="AD66" s="3">
        <f>IF(Inputs!$B$27&lt;&gt;"Ready","PENDING INPUTS",IF(A66&gt;Inputs!$B$6,0,MIN((AA66+AB66+AC66),IF(Inputs!H16=1,Inputs!D16,MAX(Inputs!F16,ROUND(AA66*Inputs!E16+AB66+AC66,2))))))</f>
        <v>0</v>
      </c>
      <c r="AE66">
        <f>IF(Inputs!$B$27&lt;&gt;"Ready","PENDING INPUTS",IF(AA66&lt;=0,99,1+IF(AND(K66&gt;0,OR(Inputs!C14&gt;Inputs!C16,AND(Inputs!C14=Inputs!C16,0&lt;2))),1,0)+IF(AND(S66&gt;0,OR(Inputs!C15&gt;Inputs!C16,AND(Inputs!C15=Inputs!C16,1&lt;2))),1,0)+IF(AND(AI66&gt;0,OR(Inputs!C17&gt;Inputs!C16,AND(Inputs!C17=Inputs!C16,3&lt;2))),1,0)+IF(AND(AQ66&gt;0,OR(Inputs!C18&gt;Inputs!C16,AND(Inputs!C18=Inputs!C16,4&lt;2))),1,0)+IF(AND(AY66&gt;0,OR(Inputs!C19&gt;Inputs!C16,AND(Inputs!C19=Inputs!C16,5&lt;2))),1,0)+IF(AND(BG66&gt;0,OR(Inputs!C20&gt;Inputs!C16,AND(Inputs!C20=Inputs!C16,6&lt;2))),1,0)+IF(AND(BO66&gt;0,OR(Inputs!C21&gt;Inputs!C16,AND(Inputs!C21=Inputs!C16,7&lt;2))),1,0)+IF(AND(BW66&gt;0,OR(Inputs!C22&gt;Inputs!C16,AND(Inputs!C22=Inputs!C16,8&lt;2))),1,0)+IF(AND(CE66&gt;0,OR(Inputs!C23&gt;Inputs!C16,AND(Inputs!C23=Inputs!C16,9&lt;2))),1,0)))</f>
        <v>99</v>
      </c>
      <c r="AF66" s="3">
        <f>IF(Inputs!$B$27&lt;&gt;"Ready","PENDING INPUTS",IF(A66&gt;Inputs!$B$6,0,MIN(MAX(0,(AA66+AB66+AC66)-AD66),MAX(0,C66-D66-(IF(O66&lt;AE66,K66+L66+M66-N66,0)+IF(W66&lt;AE66,S66+T66+U66-V66,0)+IF(AE66&lt;AE66,AA66+AB66+AC66-AD66,0)+IF(AM66&lt;AE66,AI66+AJ66+AK66-AL66,0)+IF(AU66&lt;AE66,AQ66+AR66+AS66-AT66,0)+IF(BC66&lt;AE66,AY66+AZ66+BA66-BB66,0)+IF(BK66&lt;AE66,BG66+BH66+BI66-BJ66,0)+IF(BS66&lt;AE66,BO66+BP66+BQ66-BR66,0)+IF(CA66&lt;AE66,BW66+BX66+BY66-BZ66,0)+IF(CI66&lt;AE66,CE66+CF66+CG66-CH66,0))))))</f>
        <v>0</v>
      </c>
      <c r="AG66" s="3">
        <f>IF(Inputs!$B$27&lt;&gt;"Ready","PENDING INPUTS",MIN((AA66+AB66+AC66),IF(D66&gt;C66,IF(D66=0,0,AD66*C66/D66),AD66+AF66)))</f>
        <v>0</v>
      </c>
      <c r="AH66" s="3">
        <f>IF(Inputs!$B$27&lt;&gt;"Ready","PENDING INPUTS",MAX(0,(AA66+AB66+AC66)-AG66))</f>
        <v>0</v>
      </c>
      <c r="AI66" s="3">
        <f>IF(Inputs!$B$27&lt;&gt;"Ready","PENDING INPUTS",AP65)</f>
        <v>0</v>
      </c>
      <c r="AJ66" s="3">
        <f>IF(Inputs!$B$27&lt;&gt;"Ready","PENDING INPUTS",IF(A66&lt;=Inputs!$B$6,ROUND(AI66*Inputs!C17/12,2),0))</f>
        <v>0</v>
      </c>
      <c r="AK66" s="3">
        <f>IF(Inputs!$B$27&lt;&gt;"Ready","PENDING INPUTS",IF(AND(A66&lt;=Inputs!$B$6,AI66&gt;0),Inputs!G17,0))</f>
        <v>0</v>
      </c>
      <c r="AL66" s="3">
        <f>IF(Inputs!$B$27&lt;&gt;"Ready","PENDING INPUTS",IF(A66&gt;Inputs!$B$6,0,MIN((AI66+AJ66+AK66),IF(Inputs!H17=1,Inputs!D17,MAX(Inputs!F17,ROUND(AI66*Inputs!E17+AJ66+AK66,2))))))</f>
        <v>0</v>
      </c>
      <c r="AM66">
        <f>IF(Inputs!$B$27&lt;&gt;"Ready","PENDING INPUTS",IF(AI66&lt;=0,99,1+IF(AND(K66&gt;0,OR(Inputs!C14&gt;Inputs!C17,AND(Inputs!C14=Inputs!C17,0&lt;3))),1,0)+IF(AND(S66&gt;0,OR(Inputs!C15&gt;Inputs!C17,AND(Inputs!C15=Inputs!C17,1&lt;3))),1,0)+IF(AND(AA66&gt;0,OR(Inputs!C16&gt;Inputs!C17,AND(Inputs!C16=Inputs!C17,2&lt;3))),1,0)+IF(AND(AQ66&gt;0,OR(Inputs!C18&gt;Inputs!C17,AND(Inputs!C18=Inputs!C17,4&lt;3))),1,0)+IF(AND(AY66&gt;0,OR(Inputs!C19&gt;Inputs!C17,AND(Inputs!C19=Inputs!C17,5&lt;3))),1,0)+IF(AND(BG66&gt;0,OR(Inputs!C20&gt;Inputs!C17,AND(Inputs!C20=Inputs!C17,6&lt;3))),1,0)+IF(AND(BO66&gt;0,OR(Inputs!C21&gt;Inputs!C17,AND(Inputs!C21=Inputs!C17,7&lt;3))),1,0)+IF(AND(BW66&gt;0,OR(Inputs!C22&gt;Inputs!C17,AND(Inputs!C22=Inputs!C17,8&lt;3))),1,0)+IF(AND(CE66&gt;0,OR(Inputs!C23&gt;Inputs!C17,AND(Inputs!C23=Inputs!C17,9&lt;3))),1,0)))</f>
        <v>99</v>
      </c>
      <c r="AN66" s="3">
        <f>IF(Inputs!$B$27&lt;&gt;"Ready","PENDING INPUTS",IF(A66&gt;Inputs!$B$6,0,MIN(MAX(0,(AI66+AJ66+AK66)-AL66),MAX(0,C66-D66-(IF(O66&lt;AM66,K66+L66+M66-N66,0)+IF(W66&lt;AM66,S66+T66+U66-V66,0)+IF(AE66&lt;AM66,AA66+AB66+AC66-AD66,0)+IF(AM66&lt;AM66,AI66+AJ66+AK66-AL66,0)+IF(AU66&lt;AM66,AQ66+AR66+AS66-AT66,0)+IF(BC66&lt;AM66,AY66+AZ66+BA66-BB66,0)+IF(BK66&lt;AM66,BG66+BH66+BI66-BJ66,0)+IF(BS66&lt;AM66,BO66+BP66+BQ66-BR66,0)+IF(CA66&lt;AM66,BW66+BX66+BY66-BZ66,0)+IF(CI66&lt;AM66,CE66+CF66+CG66-CH66,0))))))</f>
        <v>0</v>
      </c>
      <c r="AO66" s="3">
        <f>IF(Inputs!$B$27&lt;&gt;"Ready","PENDING INPUTS",MIN((AI66+AJ66+AK66),IF(D66&gt;C66,IF(D66=0,0,AL66*C66/D66),AL66+AN66)))</f>
        <v>0</v>
      </c>
      <c r="AP66" s="3">
        <f>IF(Inputs!$B$27&lt;&gt;"Ready","PENDING INPUTS",MAX(0,(AI66+AJ66+AK66)-AO66))</f>
        <v>0</v>
      </c>
      <c r="AQ66" s="3">
        <f>IF(Inputs!$B$27&lt;&gt;"Ready","PENDING INPUTS",AX65)</f>
        <v>0</v>
      </c>
      <c r="AR66" s="3">
        <f>IF(Inputs!$B$27&lt;&gt;"Ready","PENDING INPUTS",IF(A66&lt;=Inputs!$B$6,ROUND(AQ66*Inputs!C18/12,2),0))</f>
        <v>0</v>
      </c>
      <c r="AS66" s="3">
        <f>IF(Inputs!$B$27&lt;&gt;"Ready","PENDING INPUTS",IF(AND(A66&lt;=Inputs!$B$6,AQ66&gt;0),Inputs!G18,0))</f>
        <v>0</v>
      </c>
      <c r="AT66" s="3">
        <f>IF(Inputs!$B$27&lt;&gt;"Ready","PENDING INPUTS",IF(A66&gt;Inputs!$B$6,0,MIN((AQ66+AR66+AS66),IF(Inputs!H18=1,Inputs!D18,MAX(Inputs!F18,ROUND(AQ66*Inputs!E18+AR66+AS66,2))))))</f>
        <v>0</v>
      </c>
      <c r="AU66">
        <f>IF(Inputs!$B$27&lt;&gt;"Ready","PENDING INPUTS",IF(AQ66&lt;=0,99,1+IF(AND(K66&gt;0,OR(Inputs!C14&gt;Inputs!C18,AND(Inputs!C14=Inputs!C18,0&lt;4))),1,0)+IF(AND(S66&gt;0,OR(Inputs!C15&gt;Inputs!C18,AND(Inputs!C15=Inputs!C18,1&lt;4))),1,0)+IF(AND(AA66&gt;0,OR(Inputs!C16&gt;Inputs!C18,AND(Inputs!C16=Inputs!C18,2&lt;4))),1,0)+IF(AND(AI66&gt;0,OR(Inputs!C17&gt;Inputs!C18,AND(Inputs!C17=Inputs!C18,3&lt;4))),1,0)+IF(AND(AY66&gt;0,OR(Inputs!C19&gt;Inputs!C18,AND(Inputs!C19=Inputs!C18,5&lt;4))),1,0)+IF(AND(BG66&gt;0,OR(Inputs!C20&gt;Inputs!C18,AND(Inputs!C20=Inputs!C18,6&lt;4))),1,0)+IF(AND(BO66&gt;0,OR(Inputs!C21&gt;Inputs!C18,AND(Inputs!C21=Inputs!C18,7&lt;4))),1,0)+IF(AND(BW66&gt;0,OR(Inputs!C22&gt;Inputs!C18,AND(Inputs!C22=Inputs!C18,8&lt;4))),1,0)+IF(AND(CE66&gt;0,OR(Inputs!C23&gt;Inputs!C18,AND(Inputs!C23=Inputs!C18,9&lt;4))),1,0)))</f>
        <v>99</v>
      </c>
      <c r="AV66" s="3">
        <f>IF(Inputs!$B$27&lt;&gt;"Ready","PENDING INPUTS",IF(A66&gt;Inputs!$B$6,0,MIN(MAX(0,(AQ66+AR66+AS66)-AT66),MAX(0,C66-D66-(IF(O66&lt;AU66,K66+L66+M66-N66,0)+IF(W66&lt;AU66,S66+T66+U66-V66,0)+IF(AE66&lt;AU66,AA66+AB66+AC66-AD66,0)+IF(AM66&lt;AU66,AI66+AJ66+AK66-AL66,0)+IF(AU66&lt;AU66,AQ66+AR66+AS66-AT66,0)+IF(BC66&lt;AU66,AY66+AZ66+BA66-BB66,0)+IF(BK66&lt;AU66,BG66+BH66+BI66-BJ66,0)+IF(BS66&lt;AU66,BO66+BP66+BQ66-BR66,0)+IF(CA66&lt;AU66,BW66+BX66+BY66-BZ66,0)+IF(CI66&lt;AU66,CE66+CF66+CG66-CH66,0))))))</f>
        <v>0</v>
      </c>
      <c r="AW66" s="3">
        <f>IF(Inputs!$B$27&lt;&gt;"Ready","PENDING INPUTS",MIN((AQ66+AR66+AS66),IF(D66&gt;C66,IF(D66=0,0,AT66*C66/D66),AT66+AV66)))</f>
        <v>0</v>
      </c>
      <c r="AX66" s="3">
        <f>IF(Inputs!$B$27&lt;&gt;"Ready","PENDING INPUTS",MAX(0,(AQ66+AR66+AS66)-AW66))</f>
        <v>0</v>
      </c>
      <c r="AY66" s="3">
        <f>IF(Inputs!$B$27&lt;&gt;"Ready","PENDING INPUTS",BF65)</f>
        <v>0</v>
      </c>
      <c r="AZ66" s="3">
        <f>IF(Inputs!$B$27&lt;&gt;"Ready","PENDING INPUTS",IF(A66&lt;=Inputs!$B$6,ROUND(AY66*Inputs!C19/12,2),0))</f>
        <v>0</v>
      </c>
      <c r="BA66" s="3">
        <f>IF(Inputs!$B$27&lt;&gt;"Ready","PENDING INPUTS",IF(AND(A66&lt;=Inputs!$B$6,AY66&gt;0),Inputs!G19,0))</f>
        <v>0</v>
      </c>
      <c r="BB66" s="3">
        <f>IF(Inputs!$B$27&lt;&gt;"Ready","PENDING INPUTS",IF(A66&gt;Inputs!$B$6,0,MIN((AY66+AZ66+BA66),IF(Inputs!H19=1,Inputs!D19,MAX(Inputs!F19,ROUND(AY66*Inputs!E19+AZ66+BA66,2))))))</f>
        <v>0</v>
      </c>
      <c r="BC66">
        <f>IF(Inputs!$B$27&lt;&gt;"Ready","PENDING INPUTS",IF(AY66&lt;=0,99,1+IF(AND(K66&gt;0,OR(Inputs!C14&gt;Inputs!C19,AND(Inputs!C14=Inputs!C19,0&lt;5))),1,0)+IF(AND(S66&gt;0,OR(Inputs!C15&gt;Inputs!C19,AND(Inputs!C15=Inputs!C19,1&lt;5))),1,0)+IF(AND(AA66&gt;0,OR(Inputs!C16&gt;Inputs!C19,AND(Inputs!C16=Inputs!C19,2&lt;5))),1,0)+IF(AND(AI66&gt;0,OR(Inputs!C17&gt;Inputs!C19,AND(Inputs!C17=Inputs!C19,3&lt;5))),1,0)+IF(AND(AQ66&gt;0,OR(Inputs!C18&gt;Inputs!C19,AND(Inputs!C18=Inputs!C19,4&lt;5))),1,0)+IF(AND(BG66&gt;0,OR(Inputs!C20&gt;Inputs!C19,AND(Inputs!C20=Inputs!C19,6&lt;5))),1,0)+IF(AND(BO66&gt;0,OR(Inputs!C21&gt;Inputs!C19,AND(Inputs!C21=Inputs!C19,7&lt;5))),1,0)+IF(AND(BW66&gt;0,OR(Inputs!C22&gt;Inputs!C19,AND(Inputs!C22=Inputs!C19,8&lt;5))),1,0)+IF(AND(CE66&gt;0,OR(Inputs!C23&gt;Inputs!C19,AND(Inputs!C23=Inputs!C19,9&lt;5))),1,0)))</f>
        <v>99</v>
      </c>
      <c r="BD66" s="3">
        <f>IF(Inputs!$B$27&lt;&gt;"Ready","PENDING INPUTS",IF(A66&gt;Inputs!$B$6,0,MIN(MAX(0,(AY66+AZ66+BA66)-BB66),MAX(0,C66-D66-(IF(O66&lt;BC66,K66+L66+M66-N66,0)+IF(W66&lt;BC66,S66+T66+U66-V66,0)+IF(AE66&lt;BC66,AA66+AB66+AC66-AD66,0)+IF(AM66&lt;BC66,AI66+AJ66+AK66-AL66,0)+IF(AU66&lt;BC66,AQ66+AR66+AS66-AT66,0)+IF(BC66&lt;BC66,AY66+AZ66+BA66-BB66,0)+IF(BK66&lt;BC66,BG66+BH66+BI66-BJ66,0)+IF(BS66&lt;BC66,BO66+BP66+BQ66-BR66,0)+IF(CA66&lt;BC66,BW66+BX66+BY66-BZ66,0)+IF(CI66&lt;BC66,CE66+CF66+CG66-CH66,0))))))</f>
        <v>0</v>
      </c>
      <c r="BE66" s="3">
        <f>IF(Inputs!$B$27&lt;&gt;"Ready","PENDING INPUTS",MIN((AY66+AZ66+BA66),IF(D66&gt;C66,IF(D66=0,0,BB66*C66/D66),BB66+BD66)))</f>
        <v>0</v>
      </c>
      <c r="BF66" s="3">
        <f>IF(Inputs!$B$27&lt;&gt;"Ready","PENDING INPUTS",MAX(0,(AY66+AZ66+BA66)-BE66))</f>
        <v>0</v>
      </c>
      <c r="BG66" s="3">
        <f>IF(Inputs!$B$27&lt;&gt;"Ready","PENDING INPUTS",BN65)</f>
        <v>0</v>
      </c>
      <c r="BH66" s="3">
        <f>IF(Inputs!$B$27&lt;&gt;"Ready","PENDING INPUTS",IF(A66&lt;=Inputs!$B$6,ROUND(BG66*Inputs!C20/12,2),0))</f>
        <v>0</v>
      </c>
      <c r="BI66" s="3">
        <f>IF(Inputs!$B$27&lt;&gt;"Ready","PENDING INPUTS",IF(AND(A66&lt;=Inputs!$B$6,BG66&gt;0),Inputs!G20,0))</f>
        <v>0</v>
      </c>
      <c r="BJ66" s="3">
        <f>IF(Inputs!$B$27&lt;&gt;"Ready","PENDING INPUTS",IF(A66&gt;Inputs!$B$6,0,MIN((BG66+BH66+BI66),IF(Inputs!H20=1,Inputs!D20,MAX(Inputs!F20,ROUND(BG66*Inputs!E20+BH66+BI66,2))))))</f>
        <v>0</v>
      </c>
      <c r="BK66">
        <f>IF(Inputs!$B$27&lt;&gt;"Ready","PENDING INPUTS",IF(BG66&lt;=0,99,1+IF(AND(K66&gt;0,OR(Inputs!C14&gt;Inputs!C20,AND(Inputs!C14=Inputs!C20,0&lt;6))),1,0)+IF(AND(S66&gt;0,OR(Inputs!C15&gt;Inputs!C20,AND(Inputs!C15=Inputs!C20,1&lt;6))),1,0)+IF(AND(AA66&gt;0,OR(Inputs!C16&gt;Inputs!C20,AND(Inputs!C16=Inputs!C20,2&lt;6))),1,0)+IF(AND(AI66&gt;0,OR(Inputs!C17&gt;Inputs!C20,AND(Inputs!C17=Inputs!C20,3&lt;6))),1,0)+IF(AND(AQ66&gt;0,OR(Inputs!C18&gt;Inputs!C20,AND(Inputs!C18=Inputs!C20,4&lt;6))),1,0)+IF(AND(AY66&gt;0,OR(Inputs!C19&gt;Inputs!C20,AND(Inputs!C19=Inputs!C20,5&lt;6))),1,0)+IF(AND(BO66&gt;0,OR(Inputs!C21&gt;Inputs!C20,AND(Inputs!C21=Inputs!C20,7&lt;6))),1,0)+IF(AND(BW66&gt;0,OR(Inputs!C22&gt;Inputs!C20,AND(Inputs!C22=Inputs!C20,8&lt;6))),1,0)+IF(AND(CE66&gt;0,OR(Inputs!C23&gt;Inputs!C20,AND(Inputs!C23=Inputs!C20,9&lt;6))),1,0)))</f>
        <v>99</v>
      </c>
      <c r="BL66" s="3">
        <f>IF(Inputs!$B$27&lt;&gt;"Ready","PENDING INPUTS",IF(A66&gt;Inputs!$B$6,0,MIN(MAX(0,(BG66+BH66+BI66)-BJ66),MAX(0,C66-D66-(IF(O66&lt;BK66,K66+L66+M66-N66,0)+IF(W66&lt;BK66,S66+T66+U66-V66,0)+IF(AE66&lt;BK66,AA66+AB66+AC66-AD66,0)+IF(AM66&lt;BK66,AI66+AJ66+AK66-AL66,0)+IF(AU66&lt;BK66,AQ66+AR66+AS66-AT66,0)+IF(BC66&lt;BK66,AY66+AZ66+BA66-BB66,0)+IF(BK66&lt;BK66,BG66+BH66+BI66-BJ66,0)+IF(BS66&lt;BK66,BO66+BP66+BQ66-BR66,0)+IF(CA66&lt;BK66,BW66+BX66+BY66-BZ66,0)+IF(CI66&lt;BK66,CE66+CF66+CG66-CH66,0))))))</f>
        <v>0</v>
      </c>
      <c r="BM66" s="3">
        <f>IF(Inputs!$B$27&lt;&gt;"Ready","PENDING INPUTS",MIN((BG66+BH66+BI66),IF(D66&gt;C66,IF(D66=0,0,BJ66*C66/D66),BJ66+BL66)))</f>
        <v>0</v>
      </c>
      <c r="BN66" s="3">
        <f>IF(Inputs!$B$27&lt;&gt;"Ready","PENDING INPUTS",MAX(0,(BG66+BH66+BI66)-BM66))</f>
        <v>0</v>
      </c>
      <c r="BO66" s="3">
        <f>IF(Inputs!$B$27&lt;&gt;"Ready","PENDING INPUTS",BV65)</f>
        <v>0</v>
      </c>
      <c r="BP66" s="3">
        <f>IF(Inputs!$B$27&lt;&gt;"Ready","PENDING INPUTS",IF(A66&lt;=Inputs!$B$6,ROUND(BO66*Inputs!C21/12,2),0))</f>
        <v>0</v>
      </c>
      <c r="BQ66" s="3">
        <f>IF(Inputs!$B$27&lt;&gt;"Ready","PENDING INPUTS",IF(AND(A66&lt;=Inputs!$B$6,BO66&gt;0),Inputs!G21,0))</f>
        <v>0</v>
      </c>
      <c r="BR66" s="3">
        <f>IF(Inputs!$B$27&lt;&gt;"Ready","PENDING INPUTS",IF(A66&gt;Inputs!$B$6,0,MIN((BO66+BP66+BQ66),IF(Inputs!H21=1,Inputs!D21,MAX(Inputs!F21,ROUND(BO66*Inputs!E21+BP66+BQ66,2))))))</f>
        <v>0</v>
      </c>
      <c r="BS66">
        <f>IF(Inputs!$B$27&lt;&gt;"Ready","PENDING INPUTS",IF(BO66&lt;=0,99,1+IF(AND(K66&gt;0,OR(Inputs!C14&gt;Inputs!C21,AND(Inputs!C14=Inputs!C21,0&lt;7))),1,0)+IF(AND(S66&gt;0,OR(Inputs!C15&gt;Inputs!C21,AND(Inputs!C15=Inputs!C21,1&lt;7))),1,0)+IF(AND(AA66&gt;0,OR(Inputs!C16&gt;Inputs!C21,AND(Inputs!C16=Inputs!C21,2&lt;7))),1,0)+IF(AND(AI66&gt;0,OR(Inputs!C17&gt;Inputs!C21,AND(Inputs!C17=Inputs!C21,3&lt;7))),1,0)+IF(AND(AQ66&gt;0,OR(Inputs!C18&gt;Inputs!C21,AND(Inputs!C18=Inputs!C21,4&lt;7))),1,0)+IF(AND(AY66&gt;0,OR(Inputs!C19&gt;Inputs!C21,AND(Inputs!C19=Inputs!C21,5&lt;7))),1,0)+IF(AND(BG66&gt;0,OR(Inputs!C20&gt;Inputs!C21,AND(Inputs!C20=Inputs!C21,6&lt;7))),1,0)+IF(AND(BW66&gt;0,OR(Inputs!C22&gt;Inputs!C21,AND(Inputs!C22=Inputs!C21,8&lt;7))),1,0)+IF(AND(CE66&gt;0,OR(Inputs!C23&gt;Inputs!C21,AND(Inputs!C23=Inputs!C21,9&lt;7))),1,0)))</f>
        <v>99</v>
      </c>
      <c r="BT66" s="3">
        <f>IF(Inputs!$B$27&lt;&gt;"Ready","PENDING INPUTS",IF(A66&gt;Inputs!$B$6,0,MIN(MAX(0,(BO66+BP66+BQ66)-BR66),MAX(0,C66-D66-(IF(O66&lt;BS66,K66+L66+M66-N66,0)+IF(W66&lt;BS66,S66+T66+U66-V66,0)+IF(AE66&lt;BS66,AA66+AB66+AC66-AD66,0)+IF(AM66&lt;BS66,AI66+AJ66+AK66-AL66,0)+IF(AU66&lt;BS66,AQ66+AR66+AS66-AT66,0)+IF(BC66&lt;BS66,AY66+AZ66+BA66-BB66,0)+IF(BK66&lt;BS66,BG66+BH66+BI66-BJ66,0)+IF(BS66&lt;BS66,BO66+BP66+BQ66-BR66,0)+IF(CA66&lt;BS66,BW66+BX66+BY66-BZ66,0)+IF(CI66&lt;BS66,CE66+CF66+CG66-CH66,0))))))</f>
        <v>0</v>
      </c>
      <c r="BU66" s="3">
        <f>IF(Inputs!$B$27&lt;&gt;"Ready","PENDING INPUTS",MIN((BO66+BP66+BQ66),IF(D66&gt;C66,IF(D66=0,0,BR66*C66/D66),BR66+BT66)))</f>
        <v>0</v>
      </c>
      <c r="BV66" s="3">
        <f>IF(Inputs!$B$27&lt;&gt;"Ready","PENDING INPUTS",MAX(0,(BO66+BP66+BQ66)-BU66))</f>
        <v>0</v>
      </c>
      <c r="BW66" s="3">
        <f>IF(Inputs!$B$27&lt;&gt;"Ready","PENDING INPUTS",CD65)</f>
        <v>0</v>
      </c>
      <c r="BX66" s="3">
        <f>IF(Inputs!$B$27&lt;&gt;"Ready","PENDING INPUTS",IF(A66&lt;=Inputs!$B$6,ROUND(BW66*Inputs!C22/12,2),0))</f>
        <v>0</v>
      </c>
      <c r="BY66" s="3">
        <f>IF(Inputs!$B$27&lt;&gt;"Ready","PENDING INPUTS",IF(AND(A66&lt;=Inputs!$B$6,BW66&gt;0),Inputs!G22,0))</f>
        <v>0</v>
      </c>
      <c r="BZ66" s="3">
        <f>IF(Inputs!$B$27&lt;&gt;"Ready","PENDING INPUTS",IF(A66&gt;Inputs!$B$6,0,MIN((BW66+BX66+BY66),IF(Inputs!H22=1,Inputs!D22,MAX(Inputs!F22,ROUND(BW66*Inputs!E22+BX66+BY66,2))))))</f>
        <v>0</v>
      </c>
      <c r="CA66">
        <f>IF(Inputs!$B$27&lt;&gt;"Ready","PENDING INPUTS",IF(BW66&lt;=0,99,1+IF(AND(K66&gt;0,OR(Inputs!C14&gt;Inputs!C22,AND(Inputs!C14=Inputs!C22,0&lt;8))),1,0)+IF(AND(S66&gt;0,OR(Inputs!C15&gt;Inputs!C22,AND(Inputs!C15=Inputs!C22,1&lt;8))),1,0)+IF(AND(AA66&gt;0,OR(Inputs!C16&gt;Inputs!C22,AND(Inputs!C16=Inputs!C22,2&lt;8))),1,0)+IF(AND(AI66&gt;0,OR(Inputs!C17&gt;Inputs!C22,AND(Inputs!C17=Inputs!C22,3&lt;8))),1,0)+IF(AND(AQ66&gt;0,OR(Inputs!C18&gt;Inputs!C22,AND(Inputs!C18=Inputs!C22,4&lt;8))),1,0)+IF(AND(AY66&gt;0,OR(Inputs!C19&gt;Inputs!C22,AND(Inputs!C19=Inputs!C22,5&lt;8))),1,0)+IF(AND(BG66&gt;0,OR(Inputs!C20&gt;Inputs!C22,AND(Inputs!C20=Inputs!C22,6&lt;8))),1,0)+IF(AND(BO66&gt;0,OR(Inputs!C21&gt;Inputs!C22,AND(Inputs!C21=Inputs!C22,7&lt;8))),1,0)+IF(AND(CE66&gt;0,OR(Inputs!C23&gt;Inputs!C22,AND(Inputs!C23=Inputs!C22,9&lt;8))),1,0)))</f>
        <v>99</v>
      </c>
      <c r="CB66" s="3">
        <f>IF(Inputs!$B$27&lt;&gt;"Ready","PENDING INPUTS",IF(A66&gt;Inputs!$B$6,0,MIN(MAX(0,(BW66+BX66+BY66)-BZ66),MAX(0,C66-D66-(IF(O66&lt;CA66,K66+L66+M66-N66,0)+IF(W66&lt;CA66,S66+T66+U66-V66,0)+IF(AE66&lt;CA66,AA66+AB66+AC66-AD66,0)+IF(AM66&lt;CA66,AI66+AJ66+AK66-AL66,0)+IF(AU66&lt;CA66,AQ66+AR66+AS66-AT66,0)+IF(BC66&lt;CA66,AY66+AZ66+BA66-BB66,0)+IF(BK66&lt;CA66,BG66+BH66+BI66-BJ66,0)+IF(BS66&lt;CA66,BO66+BP66+BQ66-BR66,0)+IF(CA66&lt;CA66,BW66+BX66+BY66-BZ66,0)+IF(CI66&lt;CA66,CE66+CF66+CG66-CH66,0))))))</f>
        <v>0</v>
      </c>
      <c r="CC66" s="3">
        <f>IF(Inputs!$B$27&lt;&gt;"Ready","PENDING INPUTS",MIN((BW66+BX66+BY66),IF(D66&gt;C66,IF(D66=0,0,BZ66*C66/D66),BZ66+CB66)))</f>
        <v>0</v>
      </c>
      <c r="CD66" s="3">
        <f>IF(Inputs!$B$27&lt;&gt;"Ready","PENDING INPUTS",MAX(0,(BW66+BX66+BY66)-CC66))</f>
        <v>0</v>
      </c>
      <c r="CE66" s="3">
        <f>IF(Inputs!$B$27&lt;&gt;"Ready","PENDING INPUTS",CL65)</f>
        <v>0</v>
      </c>
      <c r="CF66" s="3">
        <f>IF(Inputs!$B$27&lt;&gt;"Ready","PENDING INPUTS",IF(A66&lt;=Inputs!$B$6,ROUND(CE66*Inputs!C23/12,2),0))</f>
        <v>0</v>
      </c>
      <c r="CG66" s="3">
        <f>IF(Inputs!$B$27&lt;&gt;"Ready","PENDING INPUTS",IF(AND(A66&lt;=Inputs!$B$6,CE66&gt;0),Inputs!G23,0))</f>
        <v>0</v>
      </c>
      <c r="CH66" s="3">
        <f>IF(Inputs!$B$27&lt;&gt;"Ready","PENDING INPUTS",IF(A66&gt;Inputs!$B$6,0,MIN((CE66+CF66+CG66),IF(Inputs!H23=1,Inputs!D23,MAX(Inputs!F23,ROUND(CE66*Inputs!E23+CF66+CG66,2))))))</f>
        <v>0</v>
      </c>
      <c r="CI66">
        <f>IF(Inputs!$B$27&lt;&gt;"Ready","PENDING INPUTS",IF(CE66&lt;=0,99,1+IF(AND(K66&gt;0,OR(Inputs!C14&gt;Inputs!C23,AND(Inputs!C14=Inputs!C23,0&lt;9))),1,0)+IF(AND(S66&gt;0,OR(Inputs!C15&gt;Inputs!C23,AND(Inputs!C15=Inputs!C23,1&lt;9))),1,0)+IF(AND(AA66&gt;0,OR(Inputs!C16&gt;Inputs!C23,AND(Inputs!C16=Inputs!C23,2&lt;9))),1,0)+IF(AND(AI66&gt;0,OR(Inputs!C17&gt;Inputs!C23,AND(Inputs!C17=Inputs!C23,3&lt;9))),1,0)+IF(AND(AQ66&gt;0,OR(Inputs!C18&gt;Inputs!C23,AND(Inputs!C18=Inputs!C23,4&lt;9))),1,0)+IF(AND(AY66&gt;0,OR(Inputs!C19&gt;Inputs!C23,AND(Inputs!C19=Inputs!C23,5&lt;9))),1,0)+IF(AND(BG66&gt;0,OR(Inputs!C20&gt;Inputs!C23,AND(Inputs!C20=Inputs!C23,6&lt;9))),1,0)+IF(AND(BO66&gt;0,OR(Inputs!C21&gt;Inputs!C23,AND(Inputs!C21=Inputs!C23,7&lt;9))),1,0)+IF(AND(BW66&gt;0,OR(Inputs!C22&gt;Inputs!C23,AND(Inputs!C22=Inputs!C23,8&lt;9))),1,0)))</f>
        <v>99</v>
      </c>
      <c r="CJ66" s="3">
        <f>IF(Inputs!$B$27&lt;&gt;"Ready","PENDING INPUTS",IF(A66&gt;Inputs!$B$6,0,MIN(MAX(0,(CE66+CF66+CG66)-CH66),MAX(0,C66-D66-(IF(O66&lt;CI66,K66+L66+M66-N66,0)+IF(W66&lt;CI66,S66+T66+U66-V66,0)+IF(AE66&lt;CI66,AA66+AB66+AC66-AD66,0)+IF(AM66&lt;CI66,AI66+AJ66+AK66-AL66,0)+IF(AU66&lt;CI66,AQ66+AR66+AS66-AT66,0)+IF(BC66&lt;CI66,AY66+AZ66+BA66-BB66,0)+IF(BK66&lt;CI66,BG66+BH66+BI66-BJ66,0)+IF(BS66&lt;CI66,BO66+BP66+BQ66-BR66,0)+IF(CA66&lt;CI66,BW66+BX66+BY66-BZ66,0)+IF(CI66&lt;CI66,CE66+CF66+CG66-CH66,0))))))</f>
        <v>0</v>
      </c>
      <c r="CK66" s="3">
        <f>IF(Inputs!$B$27&lt;&gt;"Ready","PENDING INPUTS",MIN((CE66+CF66+CG66),IF(D66&gt;C66,IF(D66=0,0,CH66*C66/D66),CH66+CJ66)))</f>
        <v>0</v>
      </c>
      <c r="CL66" s="3">
        <f>IF(Inputs!$B$27&lt;&gt;"Ready","PENDING INPUTS",MAX(0,(CE66+CF66+CG66)-CK66))</f>
        <v>0</v>
      </c>
    </row>
    <row r="67" spans="1:90" ht="27.95" customHeight="1" x14ac:dyDescent="0.25">
      <c r="A67">
        <v>63</v>
      </c>
      <c r="B67" s="13">
        <f>IF(Inputs!$B$27&lt;&gt;"Ready","PENDING INPUTS",EDATE(Inputs!$B$5,A67-1))</f>
        <v>48183</v>
      </c>
      <c r="C67" s="3">
        <f>IF(Inputs!$B$27&lt;&gt;"Ready","PENDING INPUTS",IF(A67&lt;=Inputs!$B$6,MAX(0,Inputs!$B$4+IF(A67=Inputs!$B$7,Inputs!$B$8,0)+IF(A67=Inputs!$B$9,Inputs!$B$10,0)),0))</f>
        <v>0</v>
      </c>
      <c r="D67" s="3">
        <f>IF(Inputs!$B$27&lt;&gt;"Ready","PENDING INPUTS",SUM(N67,V67,AD67,AL67,AT67,BB67,BJ67,BR67,BZ67,CH67))</f>
        <v>0</v>
      </c>
      <c r="E67" s="3">
        <f>IF(Inputs!$B$27&lt;&gt;"Ready","PENDING INPUTS",MAX(0,D67-C67))</f>
        <v>0</v>
      </c>
      <c r="F67" s="3">
        <f>IF(Inputs!$B$27&lt;&gt;"Ready","PENDING INPUTS",SUM(Q67,Y67,AG67,AO67,AW67,BE67,BM67,BU67,CC67,CK67))</f>
        <v>0</v>
      </c>
      <c r="G67" s="3">
        <f>IF(Inputs!$B$27&lt;&gt;"Ready","PENDING INPUTS",SUM(L67,T67,AB67,AJ67,AR67,AZ67,BH67,BP67,BX67,CF67))</f>
        <v>0</v>
      </c>
      <c r="H67" s="3">
        <f>IF(Inputs!$B$27&lt;&gt;"Ready","PENDING INPUTS",SUM(M67,U67,AC67,AK67,AS67,BA67,BI67,BQ67,BY67,CG67))</f>
        <v>0</v>
      </c>
      <c r="I67" s="3">
        <f>IF(Inputs!$B$27&lt;&gt;"Ready","PENDING INPUTS",SUM(R67,Z67,AH67,AP67,AX67,BF67,BN67,BV67,CD67,CL67))</f>
        <v>0</v>
      </c>
      <c r="J67" t="str">
        <f>IF(Inputs!$B$27&lt;&gt;"Ready","PENDING INPUTS",IF(A67&gt;Inputs!$B$6,"Beyond horizon",IF(E67&gt;0.005,"MINIMUM SHORTFALL",IF(I67&lt;0.005,"Paid off","In progress"))))</f>
        <v>Paid off</v>
      </c>
      <c r="K67" s="3">
        <f>IF(Inputs!$B$27&lt;&gt;"Ready","PENDING INPUTS",R66)</f>
        <v>0</v>
      </c>
      <c r="L67" s="3">
        <f>IF(Inputs!$B$27&lt;&gt;"Ready","PENDING INPUTS",IF(A67&lt;=Inputs!$B$6,ROUND(K67*Inputs!C14/12,2),0))</f>
        <v>0</v>
      </c>
      <c r="M67" s="3">
        <f>IF(Inputs!$B$27&lt;&gt;"Ready","PENDING INPUTS",IF(AND(A67&lt;=Inputs!$B$6,K67&gt;0),Inputs!G14,0))</f>
        <v>0</v>
      </c>
      <c r="N67" s="3">
        <f>IF(Inputs!$B$27&lt;&gt;"Ready","PENDING INPUTS",IF(A67&gt;Inputs!$B$6,0,MIN((K67+L67+M67),IF(Inputs!H14=1,Inputs!D14,MAX(Inputs!F14,ROUND(K67*Inputs!E14+L67+M67,2))))))</f>
        <v>0</v>
      </c>
      <c r="O67">
        <f>IF(Inputs!$B$27&lt;&gt;"Ready","PENDING INPUTS",IF(K67&lt;=0,99,1+IF(AND(S67&gt;0,OR(Inputs!C15&gt;Inputs!C14,AND(Inputs!C15=Inputs!C14,1&lt;0))),1,0)+IF(AND(AA67&gt;0,OR(Inputs!C16&gt;Inputs!C14,AND(Inputs!C16=Inputs!C14,2&lt;0))),1,0)+IF(AND(AI67&gt;0,OR(Inputs!C17&gt;Inputs!C14,AND(Inputs!C17=Inputs!C14,3&lt;0))),1,0)+IF(AND(AQ67&gt;0,OR(Inputs!C18&gt;Inputs!C14,AND(Inputs!C18=Inputs!C14,4&lt;0))),1,0)+IF(AND(AY67&gt;0,OR(Inputs!C19&gt;Inputs!C14,AND(Inputs!C19=Inputs!C14,5&lt;0))),1,0)+IF(AND(BG67&gt;0,OR(Inputs!C20&gt;Inputs!C14,AND(Inputs!C20=Inputs!C14,6&lt;0))),1,0)+IF(AND(BO67&gt;0,OR(Inputs!C21&gt;Inputs!C14,AND(Inputs!C21=Inputs!C14,7&lt;0))),1,0)+IF(AND(BW67&gt;0,OR(Inputs!C22&gt;Inputs!C14,AND(Inputs!C22=Inputs!C14,8&lt;0))),1,0)+IF(AND(CE67&gt;0,OR(Inputs!C23&gt;Inputs!C14,AND(Inputs!C23=Inputs!C14,9&lt;0))),1,0)))</f>
        <v>99</v>
      </c>
      <c r="P67" s="3">
        <f>IF(Inputs!$B$27&lt;&gt;"Ready","PENDING INPUTS",IF(A67&gt;Inputs!$B$6,0,MIN(MAX(0,(K67+L67+M67)-N67),MAX(0,C67-D67-(IF(O67&lt;O67,K67+L67+M67-N67,0)+IF(W67&lt;O67,S67+T67+U67-V67,0)+IF(AE67&lt;O67,AA67+AB67+AC67-AD67,0)+IF(AM67&lt;O67,AI67+AJ67+AK67-AL67,0)+IF(AU67&lt;O67,AQ67+AR67+AS67-AT67,0)+IF(BC67&lt;O67,AY67+AZ67+BA67-BB67,0)+IF(BK67&lt;O67,BG67+BH67+BI67-BJ67,0)+IF(BS67&lt;O67,BO67+BP67+BQ67-BR67,0)+IF(CA67&lt;O67,BW67+BX67+BY67-BZ67,0)+IF(CI67&lt;O67,CE67+CF67+CG67-CH67,0))))))</f>
        <v>0</v>
      </c>
      <c r="Q67" s="3">
        <f>IF(Inputs!$B$27&lt;&gt;"Ready","PENDING INPUTS",MIN((K67+L67+M67),IF(D67&gt;C67,IF(D67=0,0,N67*C67/D67),N67+P67)))</f>
        <v>0</v>
      </c>
      <c r="R67" s="3">
        <f>IF(Inputs!$B$27&lt;&gt;"Ready","PENDING INPUTS",MAX(0,(K67+L67+M67)-Q67))</f>
        <v>0</v>
      </c>
      <c r="S67" s="3">
        <f>IF(Inputs!$B$27&lt;&gt;"Ready","PENDING INPUTS",Z66)</f>
        <v>0</v>
      </c>
      <c r="T67" s="3">
        <f>IF(Inputs!$B$27&lt;&gt;"Ready","PENDING INPUTS",IF(A67&lt;=Inputs!$B$6,ROUND(S67*Inputs!C15/12,2),0))</f>
        <v>0</v>
      </c>
      <c r="U67" s="3">
        <f>IF(Inputs!$B$27&lt;&gt;"Ready","PENDING INPUTS",IF(AND(A67&lt;=Inputs!$B$6,S67&gt;0),Inputs!G15,0))</f>
        <v>0</v>
      </c>
      <c r="V67" s="3">
        <f>IF(Inputs!$B$27&lt;&gt;"Ready","PENDING INPUTS",IF(A67&gt;Inputs!$B$6,0,MIN((S67+T67+U67),IF(Inputs!H15=1,Inputs!D15,MAX(Inputs!F15,ROUND(S67*Inputs!E15+T67+U67,2))))))</f>
        <v>0</v>
      </c>
      <c r="W67">
        <f>IF(Inputs!$B$27&lt;&gt;"Ready","PENDING INPUTS",IF(S67&lt;=0,99,1+IF(AND(K67&gt;0,OR(Inputs!C14&gt;Inputs!C15,AND(Inputs!C14=Inputs!C15,0&lt;1))),1,0)+IF(AND(AA67&gt;0,OR(Inputs!C16&gt;Inputs!C15,AND(Inputs!C16=Inputs!C15,2&lt;1))),1,0)+IF(AND(AI67&gt;0,OR(Inputs!C17&gt;Inputs!C15,AND(Inputs!C17=Inputs!C15,3&lt;1))),1,0)+IF(AND(AQ67&gt;0,OR(Inputs!C18&gt;Inputs!C15,AND(Inputs!C18=Inputs!C15,4&lt;1))),1,0)+IF(AND(AY67&gt;0,OR(Inputs!C19&gt;Inputs!C15,AND(Inputs!C19=Inputs!C15,5&lt;1))),1,0)+IF(AND(BG67&gt;0,OR(Inputs!C20&gt;Inputs!C15,AND(Inputs!C20=Inputs!C15,6&lt;1))),1,0)+IF(AND(BO67&gt;0,OR(Inputs!C21&gt;Inputs!C15,AND(Inputs!C21=Inputs!C15,7&lt;1))),1,0)+IF(AND(BW67&gt;0,OR(Inputs!C22&gt;Inputs!C15,AND(Inputs!C22=Inputs!C15,8&lt;1))),1,0)+IF(AND(CE67&gt;0,OR(Inputs!C23&gt;Inputs!C15,AND(Inputs!C23=Inputs!C15,9&lt;1))),1,0)))</f>
        <v>99</v>
      </c>
      <c r="X67" s="3">
        <f>IF(Inputs!$B$27&lt;&gt;"Ready","PENDING INPUTS",IF(A67&gt;Inputs!$B$6,0,MIN(MAX(0,(S67+T67+U67)-V67),MAX(0,C67-D67-(IF(O67&lt;W67,K67+L67+M67-N67,0)+IF(W67&lt;W67,S67+T67+U67-V67,0)+IF(AE67&lt;W67,AA67+AB67+AC67-AD67,0)+IF(AM67&lt;W67,AI67+AJ67+AK67-AL67,0)+IF(AU67&lt;W67,AQ67+AR67+AS67-AT67,0)+IF(BC67&lt;W67,AY67+AZ67+BA67-BB67,0)+IF(BK67&lt;W67,BG67+BH67+BI67-BJ67,0)+IF(BS67&lt;W67,BO67+BP67+BQ67-BR67,0)+IF(CA67&lt;W67,BW67+BX67+BY67-BZ67,0)+IF(CI67&lt;W67,CE67+CF67+CG67-CH67,0))))))</f>
        <v>0</v>
      </c>
      <c r="Y67" s="3">
        <f>IF(Inputs!$B$27&lt;&gt;"Ready","PENDING INPUTS",MIN((S67+T67+U67),IF(D67&gt;C67,IF(D67=0,0,V67*C67/D67),V67+X67)))</f>
        <v>0</v>
      </c>
      <c r="Z67" s="3">
        <f>IF(Inputs!$B$27&lt;&gt;"Ready","PENDING INPUTS",MAX(0,(S67+T67+U67)-Y67))</f>
        <v>0</v>
      </c>
      <c r="AA67" s="3">
        <f>IF(Inputs!$B$27&lt;&gt;"Ready","PENDING INPUTS",AH66)</f>
        <v>0</v>
      </c>
      <c r="AB67" s="3">
        <f>IF(Inputs!$B$27&lt;&gt;"Ready","PENDING INPUTS",IF(A67&lt;=Inputs!$B$6,ROUND(AA67*Inputs!C16/12,2),0))</f>
        <v>0</v>
      </c>
      <c r="AC67" s="3">
        <f>IF(Inputs!$B$27&lt;&gt;"Ready","PENDING INPUTS",IF(AND(A67&lt;=Inputs!$B$6,AA67&gt;0),Inputs!G16,0))</f>
        <v>0</v>
      </c>
      <c r="AD67" s="3">
        <f>IF(Inputs!$B$27&lt;&gt;"Ready","PENDING INPUTS",IF(A67&gt;Inputs!$B$6,0,MIN((AA67+AB67+AC67),IF(Inputs!H16=1,Inputs!D16,MAX(Inputs!F16,ROUND(AA67*Inputs!E16+AB67+AC67,2))))))</f>
        <v>0</v>
      </c>
      <c r="AE67">
        <f>IF(Inputs!$B$27&lt;&gt;"Ready","PENDING INPUTS",IF(AA67&lt;=0,99,1+IF(AND(K67&gt;0,OR(Inputs!C14&gt;Inputs!C16,AND(Inputs!C14=Inputs!C16,0&lt;2))),1,0)+IF(AND(S67&gt;0,OR(Inputs!C15&gt;Inputs!C16,AND(Inputs!C15=Inputs!C16,1&lt;2))),1,0)+IF(AND(AI67&gt;0,OR(Inputs!C17&gt;Inputs!C16,AND(Inputs!C17=Inputs!C16,3&lt;2))),1,0)+IF(AND(AQ67&gt;0,OR(Inputs!C18&gt;Inputs!C16,AND(Inputs!C18=Inputs!C16,4&lt;2))),1,0)+IF(AND(AY67&gt;0,OR(Inputs!C19&gt;Inputs!C16,AND(Inputs!C19=Inputs!C16,5&lt;2))),1,0)+IF(AND(BG67&gt;0,OR(Inputs!C20&gt;Inputs!C16,AND(Inputs!C20=Inputs!C16,6&lt;2))),1,0)+IF(AND(BO67&gt;0,OR(Inputs!C21&gt;Inputs!C16,AND(Inputs!C21=Inputs!C16,7&lt;2))),1,0)+IF(AND(BW67&gt;0,OR(Inputs!C22&gt;Inputs!C16,AND(Inputs!C22=Inputs!C16,8&lt;2))),1,0)+IF(AND(CE67&gt;0,OR(Inputs!C23&gt;Inputs!C16,AND(Inputs!C23=Inputs!C16,9&lt;2))),1,0)))</f>
        <v>99</v>
      </c>
      <c r="AF67" s="3">
        <f>IF(Inputs!$B$27&lt;&gt;"Ready","PENDING INPUTS",IF(A67&gt;Inputs!$B$6,0,MIN(MAX(0,(AA67+AB67+AC67)-AD67),MAX(0,C67-D67-(IF(O67&lt;AE67,K67+L67+M67-N67,0)+IF(W67&lt;AE67,S67+T67+U67-V67,0)+IF(AE67&lt;AE67,AA67+AB67+AC67-AD67,0)+IF(AM67&lt;AE67,AI67+AJ67+AK67-AL67,0)+IF(AU67&lt;AE67,AQ67+AR67+AS67-AT67,0)+IF(BC67&lt;AE67,AY67+AZ67+BA67-BB67,0)+IF(BK67&lt;AE67,BG67+BH67+BI67-BJ67,0)+IF(BS67&lt;AE67,BO67+BP67+BQ67-BR67,0)+IF(CA67&lt;AE67,BW67+BX67+BY67-BZ67,0)+IF(CI67&lt;AE67,CE67+CF67+CG67-CH67,0))))))</f>
        <v>0</v>
      </c>
      <c r="AG67" s="3">
        <f>IF(Inputs!$B$27&lt;&gt;"Ready","PENDING INPUTS",MIN((AA67+AB67+AC67),IF(D67&gt;C67,IF(D67=0,0,AD67*C67/D67),AD67+AF67)))</f>
        <v>0</v>
      </c>
      <c r="AH67" s="3">
        <f>IF(Inputs!$B$27&lt;&gt;"Ready","PENDING INPUTS",MAX(0,(AA67+AB67+AC67)-AG67))</f>
        <v>0</v>
      </c>
      <c r="AI67" s="3">
        <f>IF(Inputs!$B$27&lt;&gt;"Ready","PENDING INPUTS",AP66)</f>
        <v>0</v>
      </c>
      <c r="AJ67" s="3">
        <f>IF(Inputs!$B$27&lt;&gt;"Ready","PENDING INPUTS",IF(A67&lt;=Inputs!$B$6,ROUND(AI67*Inputs!C17/12,2),0))</f>
        <v>0</v>
      </c>
      <c r="AK67" s="3">
        <f>IF(Inputs!$B$27&lt;&gt;"Ready","PENDING INPUTS",IF(AND(A67&lt;=Inputs!$B$6,AI67&gt;0),Inputs!G17,0))</f>
        <v>0</v>
      </c>
      <c r="AL67" s="3">
        <f>IF(Inputs!$B$27&lt;&gt;"Ready","PENDING INPUTS",IF(A67&gt;Inputs!$B$6,0,MIN((AI67+AJ67+AK67),IF(Inputs!H17=1,Inputs!D17,MAX(Inputs!F17,ROUND(AI67*Inputs!E17+AJ67+AK67,2))))))</f>
        <v>0</v>
      </c>
      <c r="AM67">
        <f>IF(Inputs!$B$27&lt;&gt;"Ready","PENDING INPUTS",IF(AI67&lt;=0,99,1+IF(AND(K67&gt;0,OR(Inputs!C14&gt;Inputs!C17,AND(Inputs!C14=Inputs!C17,0&lt;3))),1,0)+IF(AND(S67&gt;0,OR(Inputs!C15&gt;Inputs!C17,AND(Inputs!C15=Inputs!C17,1&lt;3))),1,0)+IF(AND(AA67&gt;0,OR(Inputs!C16&gt;Inputs!C17,AND(Inputs!C16=Inputs!C17,2&lt;3))),1,0)+IF(AND(AQ67&gt;0,OR(Inputs!C18&gt;Inputs!C17,AND(Inputs!C18=Inputs!C17,4&lt;3))),1,0)+IF(AND(AY67&gt;0,OR(Inputs!C19&gt;Inputs!C17,AND(Inputs!C19=Inputs!C17,5&lt;3))),1,0)+IF(AND(BG67&gt;0,OR(Inputs!C20&gt;Inputs!C17,AND(Inputs!C20=Inputs!C17,6&lt;3))),1,0)+IF(AND(BO67&gt;0,OR(Inputs!C21&gt;Inputs!C17,AND(Inputs!C21=Inputs!C17,7&lt;3))),1,0)+IF(AND(BW67&gt;0,OR(Inputs!C22&gt;Inputs!C17,AND(Inputs!C22=Inputs!C17,8&lt;3))),1,0)+IF(AND(CE67&gt;0,OR(Inputs!C23&gt;Inputs!C17,AND(Inputs!C23=Inputs!C17,9&lt;3))),1,0)))</f>
        <v>99</v>
      </c>
      <c r="AN67" s="3">
        <f>IF(Inputs!$B$27&lt;&gt;"Ready","PENDING INPUTS",IF(A67&gt;Inputs!$B$6,0,MIN(MAX(0,(AI67+AJ67+AK67)-AL67),MAX(0,C67-D67-(IF(O67&lt;AM67,K67+L67+M67-N67,0)+IF(W67&lt;AM67,S67+T67+U67-V67,0)+IF(AE67&lt;AM67,AA67+AB67+AC67-AD67,0)+IF(AM67&lt;AM67,AI67+AJ67+AK67-AL67,0)+IF(AU67&lt;AM67,AQ67+AR67+AS67-AT67,0)+IF(BC67&lt;AM67,AY67+AZ67+BA67-BB67,0)+IF(BK67&lt;AM67,BG67+BH67+BI67-BJ67,0)+IF(BS67&lt;AM67,BO67+BP67+BQ67-BR67,0)+IF(CA67&lt;AM67,BW67+BX67+BY67-BZ67,0)+IF(CI67&lt;AM67,CE67+CF67+CG67-CH67,0))))))</f>
        <v>0</v>
      </c>
      <c r="AO67" s="3">
        <f>IF(Inputs!$B$27&lt;&gt;"Ready","PENDING INPUTS",MIN((AI67+AJ67+AK67),IF(D67&gt;C67,IF(D67=0,0,AL67*C67/D67),AL67+AN67)))</f>
        <v>0</v>
      </c>
      <c r="AP67" s="3">
        <f>IF(Inputs!$B$27&lt;&gt;"Ready","PENDING INPUTS",MAX(0,(AI67+AJ67+AK67)-AO67))</f>
        <v>0</v>
      </c>
      <c r="AQ67" s="3">
        <f>IF(Inputs!$B$27&lt;&gt;"Ready","PENDING INPUTS",AX66)</f>
        <v>0</v>
      </c>
      <c r="AR67" s="3">
        <f>IF(Inputs!$B$27&lt;&gt;"Ready","PENDING INPUTS",IF(A67&lt;=Inputs!$B$6,ROUND(AQ67*Inputs!C18/12,2),0))</f>
        <v>0</v>
      </c>
      <c r="AS67" s="3">
        <f>IF(Inputs!$B$27&lt;&gt;"Ready","PENDING INPUTS",IF(AND(A67&lt;=Inputs!$B$6,AQ67&gt;0),Inputs!G18,0))</f>
        <v>0</v>
      </c>
      <c r="AT67" s="3">
        <f>IF(Inputs!$B$27&lt;&gt;"Ready","PENDING INPUTS",IF(A67&gt;Inputs!$B$6,0,MIN((AQ67+AR67+AS67),IF(Inputs!H18=1,Inputs!D18,MAX(Inputs!F18,ROUND(AQ67*Inputs!E18+AR67+AS67,2))))))</f>
        <v>0</v>
      </c>
      <c r="AU67">
        <f>IF(Inputs!$B$27&lt;&gt;"Ready","PENDING INPUTS",IF(AQ67&lt;=0,99,1+IF(AND(K67&gt;0,OR(Inputs!C14&gt;Inputs!C18,AND(Inputs!C14=Inputs!C18,0&lt;4))),1,0)+IF(AND(S67&gt;0,OR(Inputs!C15&gt;Inputs!C18,AND(Inputs!C15=Inputs!C18,1&lt;4))),1,0)+IF(AND(AA67&gt;0,OR(Inputs!C16&gt;Inputs!C18,AND(Inputs!C16=Inputs!C18,2&lt;4))),1,0)+IF(AND(AI67&gt;0,OR(Inputs!C17&gt;Inputs!C18,AND(Inputs!C17=Inputs!C18,3&lt;4))),1,0)+IF(AND(AY67&gt;0,OR(Inputs!C19&gt;Inputs!C18,AND(Inputs!C19=Inputs!C18,5&lt;4))),1,0)+IF(AND(BG67&gt;0,OR(Inputs!C20&gt;Inputs!C18,AND(Inputs!C20=Inputs!C18,6&lt;4))),1,0)+IF(AND(BO67&gt;0,OR(Inputs!C21&gt;Inputs!C18,AND(Inputs!C21=Inputs!C18,7&lt;4))),1,0)+IF(AND(BW67&gt;0,OR(Inputs!C22&gt;Inputs!C18,AND(Inputs!C22=Inputs!C18,8&lt;4))),1,0)+IF(AND(CE67&gt;0,OR(Inputs!C23&gt;Inputs!C18,AND(Inputs!C23=Inputs!C18,9&lt;4))),1,0)))</f>
        <v>99</v>
      </c>
      <c r="AV67" s="3">
        <f>IF(Inputs!$B$27&lt;&gt;"Ready","PENDING INPUTS",IF(A67&gt;Inputs!$B$6,0,MIN(MAX(0,(AQ67+AR67+AS67)-AT67),MAX(0,C67-D67-(IF(O67&lt;AU67,K67+L67+M67-N67,0)+IF(W67&lt;AU67,S67+T67+U67-V67,0)+IF(AE67&lt;AU67,AA67+AB67+AC67-AD67,0)+IF(AM67&lt;AU67,AI67+AJ67+AK67-AL67,0)+IF(AU67&lt;AU67,AQ67+AR67+AS67-AT67,0)+IF(BC67&lt;AU67,AY67+AZ67+BA67-BB67,0)+IF(BK67&lt;AU67,BG67+BH67+BI67-BJ67,0)+IF(BS67&lt;AU67,BO67+BP67+BQ67-BR67,0)+IF(CA67&lt;AU67,BW67+BX67+BY67-BZ67,0)+IF(CI67&lt;AU67,CE67+CF67+CG67-CH67,0))))))</f>
        <v>0</v>
      </c>
      <c r="AW67" s="3">
        <f>IF(Inputs!$B$27&lt;&gt;"Ready","PENDING INPUTS",MIN((AQ67+AR67+AS67),IF(D67&gt;C67,IF(D67=0,0,AT67*C67/D67),AT67+AV67)))</f>
        <v>0</v>
      </c>
      <c r="AX67" s="3">
        <f>IF(Inputs!$B$27&lt;&gt;"Ready","PENDING INPUTS",MAX(0,(AQ67+AR67+AS67)-AW67))</f>
        <v>0</v>
      </c>
      <c r="AY67" s="3">
        <f>IF(Inputs!$B$27&lt;&gt;"Ready","PENDING INPUTS",BF66)</f>
        <v>0</v>
      </c>
      <c r="AZ67" s="3">
        <f>IF(Inputs!$B$27&lt;&gt;"Ready","PENDING INPUTS",IF(A67&lt;=Inputs!$B$6,ROUND(AY67*Inputs!C19/12,2),0))</f>
        <v>0</v>
      </c>
      <c r="BA67" s="3">
        <f>IF(Inputs!$B$27&lt;&gt;"Ready","PENDING INPUTS",IF(AND(A67&lt;=Inputs!$B$6,AY67&gt;0),Inputs!G19,0))</f>
        <v>0</v>
      </c>
      <c r="BB67" s="3">
        <f>IF(Inputs!$B$27&lt;&gt;"Ready","PENDING INPUTS",IF(A67&gt;Inputs!$B$6,0,MIN((AY67+AZ67+BA67),IF(Inputs!H19=1,Inputs!D19,MAX(Inputs!F19,ROUND(AY67*Inputs!E19+AZ67+BA67,2))))))</f>
        <v>0</v>
      </c>
      <c r="BC67">
        <f>IF(Inputs!$B$27&lt;&gt;"Ready","PENDING INPUTS",IF(AY67&lt;=0,99,1+IF(AND(K67&gt;0,OR(Inputs!C14&gt;Inputs!C19,AND(Inputs!C14=Inputs!C19,0&lt;5))),1,0)+IF(AND(S67&gt;0,OR(Inputs!C15&gt;Inputs!C19,AND(Inputs!C15=Inputs!C19,1&lt;5))),1,0)+IF(AND(AA67&gt;0,OR(Inputs!C16&gt;Inputs!C19,AND(Inputs!C16=Inputs!C19,2&lt;5))),1,0)+IF(AND(AI67&gt;0,OR(Inputs!C17&gt;Inputs!C19,AND(Inputs!C17=Inputs!C19,3&lt;5))),1,0)+IF(AND(AQ67&gt;0,OR(Inputs!C18&gt;Inputs!C19,AND(Inputs!C18=Inputs!C19,4&lt;5))),1,0)+IF(AND(BG67&gt;0,OR(Inputs!C20&gt;Inputs!C19,AND(Inputs!C20=Inputs!C19,6&lt;5))),1,0)+IF(AND(BO67&gt;0,OR(Inputs!C21&gt;Inputs!C19,AND(Inputs!C21=Inputs!C19,7&lt;5))),1,0)+IF(AND(BW67&gt;0,OR(Inputs!C22&gt;Inputs!C19,AND(Inputs!C22=Inputs!C19,8&lt;5))),1,0)+IF(AND(CE67&gt;0,OR(Inputs!C23&gt;Inputs!C19,AND(Inputs!C23=Inputs!C19,9&lt;5))),1,0)))</f>
        <v>99</v>
      </c>
      <c r="BD67" s="3">
        <f>IF(Inputs!$B$27&lt;&gt;"Ready","PENDING INPUTS",IF(A67&gt;Inputs!$B$6,0,MIN(MAX(0,(AY67+AZ67+BA67)-BB67),MAX(0,C67-D67-(IF(O67&lt;BC67,K67+L67+M67-N67,0)+IF(W67&lt;BC67,S67+T67+U67-V67,0)+IF(AE67&lt;BC67,AA67+AB67+AC67-AD67,0)+IF(AM67&lt;BC67,AI67+AJ67+AK67-AL67,0)+IF(AU67&lt;BC67,AQ67+AR67+AS67-AT67,0)+IF(BC67&lt;BC67,AY67+AZ67+BA67-BB67,0)+IF(BK67&lt;BC67,BG67+BH67+BI67-BJ67,0)+IF(BS67&lt;BC67,BO67+BP67+BQ67-BR67,0)+IF(CA67&lt;BC67,BW67+BX67+BY67-BZ67,0)+IF(CI67&lt;BC67,CE67+CF67+CG67-CH67,0))))))</f>
        <v>0</v>
      </c>
      <c r="BE67" s="3">
        <f>IF(Inputs!$B$27&lt;&gt;"Ready","PENDING INPUTS",MIN((AY67+AZ67+BA67),IF(D67&gt;C67,IF(D67=0,0,BB67*C67/D67),BB67+BD67)))</f>
        <v>0</v>
      </c>
      <c r="BF67" s="3">
        <f>IF(Inputs!$B$27&lt;&gt;"Ready","PENDING INPUTS",MAX(0,(AY67+AZ67+BA67)-BE67))</f>
        <v>0</v>
      </c>
      <c r="BG67" s="3">
        <f>IF(Inputs!$B$27&lt;&gt;"Ready","PENDING INPUTS",BN66)</f>
        <v>0</v>
      </c>
      <c r="BH67" s="3">
        <f>IF(Inputs!$B$27&lt;&gt;"Ready","PENDING INPUTS",IF(A67&lt;=Inputs!$B$6,ROUND(BG67*Inputs!C20/12,2),0))</f>
        <v>0</v>
      </c>
      <c r="BI67" s="3">
        <f>IF(Inputs!$B$27&lt;&gt;"Ready","PENDING INPUTS",IF(AND(A67&lt;=Inputs!$B$6,BG67&gt;0),Inputs!G20,0))</f>
        <v>0</v>
      </c>
      <c r="BJ67" s="3">
        <f>IF(Inputs!$B$27&lt;&gt;"Ready","PENDING INPUTS",IF(A67&gt;Inputs!$B$6,0,MIN((BG67+BH67+BI67),IF(Inputs!H20=1,Inputs!D20,MAX(Inputs!F20,ROUND(BG67*Inputs!E20+BH67+BI67,2))))))</f>
        <v>0</v>
      </c>
      <c r="BK67">
        <f>IF(Inputs!$B$27&lt;&gt;"Ready","PENDING INPUTS",IF(BG67&lt;=0,99,1+IF(AND(K67&gt;0,OR(Inputs!C14&gt;Inputs!C20,AND(Inputs!C14=Inputs!C20,0&lt;6))),1,0)+IF(AND(S67&gt;0,OR(Inputs!C15&gt;Inputs!C20,AND(Inputs!C15=Inputs!C20,1&lt;6))),1,0)+IF(AND(AA67&gt;0,OR(Inputs!C16&gt;Inputs!C20,AND(Inputs!C16=Inputs!C20,2&lt;6))),1,0)+IF(AND(AI67&gt;0,OR(Inputs!C17&gt;Inputs!C20,AND(Inputs!C17=Inputs!C20,3&lt;6))),1,0)+IF(AND(AQ67&gt;0,OR(Inputs!C18&gt;Inputs!C20,AND(Inputs!C18=Inputs!C20,4&lt;6))),1,0)+IF(AND(AY67&gt;0,OR(Inputs!C19&gt;Inputs!C20,AND(Inputs!C19=Inputs!C20,5&lt;6))),1,0)+IF(AND(BO67&gt;0,OR(Inputs!C21&gt;Inputs!C20,AND(Inputs!C21=Inputs!C20,7&lt;6))),1,0)+IF(AND(BW67&gt;0,OR(Inputs!C22&gt;Inputs!C20,AND(Inputs!C22=Inputs!C20,8&lt;6))),1,0)+IF(AND(CE67&gt;0,OR(Inputs!C23&gt;Inputs!C20,AND(Inputs!C23=Inputs!C20,9&lt;6))),1,0)))</f>
        <v>99</v>
      </c>
      <c r="BL67" s="3">
        <f>IF(Inputs!$B$27&lt;&gt;"Ready","PENDING INPUTS",IF(A67&gt;Inputs!$B$6,0,MIN(MAX(0,(BG67+BH67+BI67)-BJ67),MAX(0,C67-D67-(IF(O67&lt;BK67,K67+L67+M67-N67,0)+IF(W67&lt;BK67,S67+T67+U67-V67,0)+IF(AE67&lt;BK67,AA67+AB67+AC67-AD67,0)+IF(AM67&lt;BK67,AI67+AJ67+AK67-AL67,0)+IF(AU67&lt;BK67,AQ67+AR67+AS67-AT67,0)+IF(BC67&lt;BK67,AY67+AZ67+BA67-BB67,0)+IF(BK67&lt;BK67,BG67+BH67+BI67-BJ67,0)+IF(BS67&lt;BK67,BO67+BP67+BQ67-BR67,0)+IF(CA67&lt;BK67,BW67+BX67+BY67-BZ67,0)+IF(CI67&lt;BK67,CE67+CF67+CG67-CH67,0))))))</f>
        <v>0</v>
      </c>
      <c r="BM67" s="3">
        <f>IF(Inputs!$B$27&lt;&gt;"Ready","PENDING INPUTS",MIN((BG67+BH67+BI67),IF(D67&gt;C67,IF(D67=0,0,BJ67*C67/D67),BJ67+BL67)))</f>
        <v>0</v>
      </c>
      <c r="BN67" s="3">
        <f>IF(Inputs!$B$27&lt;&gt;"Ready","PENDING INPUTS",MAX(0,(BG67+BH67+BI67)-BM67))</f>
        <v>0</v>
      </c>
      <c r="BO67" s="3">
        <f>IF(Inputs!$B$27&lt;&gt;"Ready","PENDING INPUTS",BV66)</f>
        <v>0</v>
      </c>
      <c r="BP67" s="3">
        <f>IF(Inputs!$B$27&lt;&gt;"Ready","PENDING INPUTS",IF(A67&lt;=Inputs!$B$6,ROUND(BO67*Inputs!C21/12,2),0))</f>
        <v>0</v>
      </c>
      <c r="BQ67" s="3">
        <f>IF(Inputs!$B$27&lt;&gt;"Ready","PENDING INPUTS",IF(AND(A67&lt;=Inputs!$B$6,BO67&gt;0),Inputs!G21,0))</f>
        <v>0</v>
      </c>
      <c r="BR67" s="3">
        <f>IF(Inputs!$B$27&lt;&gt;"Ready","PENDING INPUTS",IF(A67&gt;Inputs!$B$6,0,MIN((BO67+BP67+BQ67),IF(Inputs!H21=1,Inputs!D21,MAX(Inputs!F21,ROUND(BO67*Inputs!E21+BP67+BQ67,2))))))</f>
        <v>0</v>
      </c>
      <c r="BS67">
        <f>IF(Inputs!$B$27&lt;&gt;"Ready","PENDING INPUTS",IF(BO67&lt;=0,99,1+IF(AND(K67&gt;0,OR(Inputs!C14&gt;Inputs!C21,AND(Inputs!C14=Inputs!C21,0&lt;7))),1,0)+IF(AND(S67&gt;0,OR(Inputs!C15&gt;Inputs!C21,AND(Inputs!C15=Inputs!C21,1&lt;7))),1,0)+IF(AND(AA67&gt;0,OR(Inputs!C16&gt;Inputs!C21,AND(Inputs!C16=Inputs!C21,2&lt;7))),1,0)+IF(AND(AI67&gt;0,OR(Inputs!C17&gt;Inputs!C21,AND(Inputs!C17=Inputs!C21,3&lt;7))),1,0)+IF(AND(AQ67&gt;0,OR(Inputs!C18&gt;Inputs!C21,AND(Inputs!C18=Inputs!C21,4&lt;7))),1,0)+IF(AND(AY67&gt;0,OR(Inputs!C19&gt;Inputs!C21,AND(Inputs!C19=Inputs!C21,5&lt;7))),1,0)+IF(AND(BG67&gt;0,OR(Inputs!C20&gt;Inputs!C21,AND(Inputs!C20=Inputs!C21,6&lt;7))),1,0)+IF(AND(BW67&gt;0,OR(Inputs!C22&gt;Inputs!C21,AND(Inputs!C22=Inputs!C21,8&lt;7))),1,0)+IF(AND(CE67&gt;0,OR(Inputs!C23&gt;Inputs!C21,AND(Inputs!C23=Inputs!C21,9&lt;7))),1,0)))</f>
        <v>99</v>
      </c>
      <c r="BT67" s="3">
        <f>IF(Inputs!$B$27&lt;&gt;"Ready","PENDING INPUTS",IF(A67&gt;Inputs!$B$6,0,MIN(MAX(0,(BO67+BP67+BQ67)-BR67),MAX(0,C67-D67-(IF(O67&lt;BS67,K67+L67+M67-N67,0)+IF(W67&lt;BS67,S67+T67+U67-V67,0)+IF(AE67&lt;BS67,AA67+AB67+AC67-AD67,0)+IF(AM67&lt;BS67,AI67+AJ67+AK67-AL67,0)+IF(AU67&lt;BS67,AQ67+AR67+AS67-AT67,0)+IF(BC67&lt;BS67,AY67+AZ67+BA67-BB67,0)+IF(BK67&lt;BS67,BG67+BH67+BI67-BJ67,0)+IF(BS67&lt;BS67,BO67+BP67+BQ67-BR67,0)+IF(CA67&lt;BS67,BW67+BX67+BY67-BZ67,0)+IF(CI67&lt;BS67,CE67+CF67+CG67-CH67,0))))))</f>
        <v>0</v>
      </c>
      <c r="BU67" s="3">
        <f>IF(Inputs!$B$27&lt;&gt;"Ready","PENDING INPUTS",MIN((BO67+BP67+BQ67),IF(D67&gt;C67,IF(D67=0,0,BR67*C67/D67),BR67+BT67)))</f>
        <v>0</v>
      </c>
      <c r="BV67" s="3">
        <f>IF(Inputs!$B$27&lt;&gt;"Ready","PENDING INPUTS",MAX(0,(BO67+BP67+BQ67)-BU67))</f>
        <v>0</v>
      </c>
      <c r="BW67" s="3">
        <f>IF(Inputs!$B$27&lt;&gt;"Ready","PENDING INPUTS",CD66)</f>
        <v>0</v>
      </c>
      <c r="BX67" s="3">
        <f>IF(Inputs!$B$27&lt;&gt;"Ready","PENDING INPUTS",IF(A67&lt;=Inputs!$B$6,ROUND(BW67*Inputs!C22/12,2),0))</f>
        <v>0</v>
      </c>
      <c r="BY67" s="3">
        <f>IF(Inputs!$B$27&lt;&gt;"Ready","PENDING INPUTS",IF(AND(A67&lt;=Inputs!$B$6,BW67&gt;0),Inputs!G22,0))</f>
        <v>0</v>
      </c>
      <c r="BZ67" s="3">
        <f>IF(Inputs!$B$27&lt;&gt;"Ready","PENDING INPUTS",IF(A67&gt;Inputs!$B$6,0,MIN((BW67+BX67+BY67),IF(Inputs!H22=1,Inputs!D22,MAX(Inputs!F22,ROUND(BW67*Inputs!E22+BX67+BY67,2))))))</f>
        <v>0</v>
      </c>
      <c r="CA67">
        <f>IF(Inputs!$B$27&lt;&gt;"Ready","PENDING INPUTS",IF(BW67&lt;=0,99,1+IF(AND(K67&gt;0,OR(Inputs!C14&gt;Inputs!C22,AND(Inputs!C14=Inputs!C22,0&lt;8))),1,0)+IF(AND(S67&gt;0,OR(Inputs!C15&gt;Inputs!C22,AND(Inputs!C15=Inputs!C22,1&lt;8))),1,0)+IF(AND(AA67&gt;0,OR(Inputs!C16&gt;Inputs!C22,AND(Inputs!C16=Inputs!C22,2&lt;8))),1,0)+IF(AND(AI67&gt;0,OR(Inputs!C17&gt;Inputs!C22,AND(Inputs!C17=Inputs!C22,3&lt;8))),1,0)+IF(AND(AQ67&gt;0,OR(Inputs!C18&gt;Inputs!C22,AND(Inputs!C18=Inputs!C22,4&lt;8))),1,0)+IF(AND(AY67&gt;0,OR(Inputs!C19&gt;Inputs!C22,AND(Inputs!C19=Inputs!C22,5&lt;8))),1,0)+IF(AND(BG67&gt;0,OR(Inputs!C20&gt;Inputs!C22,AND(Inputs!C20=Inputs!C22,6&lt;8))),1,0)+IF(AND(BO67&gt;0,OR(Inputs!C21&gt;Inputs!C22,AND(Inputs!C21=Inputs!C22,7&lt;8))),1,0)+IF(AND(CE67&gt;0,OR(Inputs!C23&gt;Inputs!C22,AND(Inputs!C23=Inputs!C22,9&lt;8))),1,0)))</f>
        <v>99</v>
      </c>
      <c r="CB67" s="3">
        <f>IF(Inputs!$B$27&lt;&gt;"Ready","PENDING INPUTS",IF(A67&gt;Inputs!$B$6,0,MIN(MAX(0,(BW67+BX67+BY67)-BZ67),MAX(0,C67-D67-(IF(O67&lt;CA67,K67+L67+M67-N67,0)+IF(W67&lt;CA67,S67+T67+U67-V67,0)+IF(AE67&lt;CA67,AA67+AB67+AC67-AD67,0)+IF(AM67&lt;CA67,AI67+AJ67+AK67-AL67,0)+IF(AU67&lt;CA67,AQ67+AR67+AS67-AT67,0)+IF(BC67&lt;CA67,AY67+AZ67+BA67-BB67,0)+IF(BK67&lt;CA67,BG67+BH67+BI67-BJ67,0)+IF(BS67&lt;CA67,BO67+BP67+BQ67-BR67,0)+IF(CA67&lt;CA67,BW67+BX67+BY67-BZ67,0)+IF(CI67&lt;CA67,CE67+CF67+CG67-CH67,0))))))</f>
        <v>0</v>
      </c>
      <c r="CC67" s="3">
        <f>IF(Inputs!$B$27&lt;&gt;"Ready","PENDING INPUTS",MIN((BW67+BX67+BY67),IF(D67&gt;C67,IF(D67=0,0,BZ67*C67/D67),BZ67+CB67)))</f>
        <v>0</v>
      </c>
      <c r="CD67" s="3">
        <f>IF(Inputs!$B$27&lt;&gt;"Ready","PENDING INPUTS",MAX(0,(BW67+BX67+BY67)-CC67))</f>
        <v>0</v>
      </c>
      <c r="CE67" s="3">
        <f>IF(Inputs!$B$27&lt;&gt;"Ready","PENDING INPUTS",CL66)</f>
        <v>0</v>
      </c>
      <c r="CF67" s="3">
        <f>IF(Inputs!$B$27&lt;&gt;"Ready","PENDING INPUTS",IF(A67&lt;=Inputs!$B$6,ROUND(CE67*Inputs!C23/12,2),0))</f>
        <v>0</v>
      </c>
      <c r="CG67" s="3">
        <f>IF(Inputs!$B$27&lt;&gt;"Ready","PENDING INPUTS",IF(AND(A67&lt;=Inputs!$B$6,CE67&gt;0),Inputs!G23,0))</f>
        <v>0</v>
      </c>
      <c r="CH67" s="3">
        <f>IF(Inputs!$B$27&lt;&gt;"Ready","PENDING INPUTS",IF(A67&gt;Inputs!$B$6,0,MIN((CE67+CF67+CG67),IF(Inputs!H23=1,Inputs!D23,MAX(Inputs!F23,ROUND(CE67*Inputs!E23+CF67+CG67,2))))))</f>
        <v>0</v>
      </c>
      <c r="CI67">
        <f>IF(Inputs!$B$27&lt;&gt;"Ready","PENDING INPUTS",IF(CE67&lt;=0,99,1+IF(AND(K67&gt;0,OR(Inputs!C14&gt;Inputs!C23,AND(Inputs!C14=Inputs!C23,0&lt;9))),1,0)+IF(AND(S67&gt;0,OR(Inputs!C15&gt;Inputs!C23,AND(Inputs!C15=Inputs!C23,1&lt;9))),1,0)+IF(AND(AA67&gt;0,OR(Inputs!C16&gt;Inputs!C23,AND(Inputs!C16=Inputs!C23,2&lt;9))),1,0)+IF(AND(AI67&gt;0,OR(Inputs!C17&gt;Inputs!C23,AND(Inputs!C17=Inputs!C23,3&lt;9))),1,0)+IF(AND(AQ67&gt;0,OR(Inputs!C18&gt;Inputs!C23,AND(Inputs!C18=Inputs!C23,4&lt;9))),1,0)+IF(AND(AY67&gt;0,OR(Inputs!C19&gt;Inputs!C23,AND(Inputs!C19=Inputs!C23,5&lt;9))),1,0)+IF(AND(BG67&gt;0,OR(Inputs!C20&gt;Inputs!C23,AND(Inputs!C20=Inputs!C23,6&lt;9))),1,0)+IF(AND(BO67&gt;0,OR(Inputs!C21&gt;Inputs!C23,AND(Inputs!C21=Inputs!C23,7&lt;9))),1,0)+IF(AND(BW67&gt;0,OR(Inputs!C22&gt;Inputs!C23,AND(Inputs!C22=Inputs!C23,8&lt;9))),1,0)))</f>
        <v>99</v>
      </c>
      <c r="CJ67" s="3">
        <f>IF(Inputs!$B$27&lt;&gt;"Ready","PENDING INPUTS",IF(A67&gt;Inputs!$B$6,0,MIN(MAX(0,(CE67+CF67+CG67)-CH67),MAX(0,C67-D67-(IF(O67&lt;CI67,K67+L67+M67-N67,0)+IF(W67&lt;CI67,S67+T67+U67-V67,0)+IF(AE67&lt;CI67,AA67+AB67+AC67-AD67,0)+IF(AM67&lt;CI67,AI67+AJ67+AK67-AL67,0)+IF(AU67&lt;CI67,AQ67+AR67+AS67-AT67,0)+IF(BC67&lt;CI67,AY67+AZ67+BA67-BB67,0)+IF(BK67&lt;CI67,BG67+BH67+BI67-BJ67,0)+IF(BS67&lt;CI67,BO67+BP67+BQ67-BR67,0)+IF(CA67&lt;CI67,BW67+BX67+BY67-BZ67,0)+IF(CI67&lt;CI67,CE67+CF67+CG67-CH67,0))))))</f>
        <v>0</v>
      </c>
      <c r="CK67" s="3">
        <f>IF(Inputs!$B$27&lt;&gt;"Ready","PENDING INPUTS",MIN((CE67+CF67+CG67),IF(D67&gt;C67,IF(D67=0,0,CH67*C67/D67),CH67+CJ67)))</f>
        <v>0</v>
      </c>
      <c r="CL67" s="3">
        <f>IF(Inputs!$B$27&lt;&gt;"Ready","PENDING INPUTS",MAX(0,(CE67+CF67+CG67)-CK67))</f>
        <v>0</v>
      </c>
    </row>
    <row r="68" spans="1:90" ht="27.95" customHeight="1" x14ac:dyDescent="0.25">
      <c r="A68">
        <v>64</v>
      </c>
      <c r="B68" s="13">
        <f>IF(Inputs!$B$27&lt;&gt;"Ready","PENDING INPUTS",EDATE(Inputs!$B$5,A68-1))</f>
        <v>48214</v>
      </c>
      <c r="C68" s="3">
        <f>IF(Inputs!$B$27&lt;&gt;"Ready","PENDING INPUTS",IF(A68&lt;=Inputs!$B$6,MAX(0,Inputs!$B$4+IF(A68=Inputs!$B$7,Inputs!$B$8,0)+IF(A68=Inputs!$B$9,Inputs!$B$10,0)),0))</f>
        <v>0</v>
      </c>
      <c r="D68" s="3">
        <f>IF(Inputs!$B$27&lt;&gt;"Ready","PENDING INPUTS",SUM(N68,V68,AD68,AL68,AT68,BB68,BJ68,BR68,BZ68,CH68))</f>
        <v>0</v>
      </c>
      <c r="E68" s="3">
        <f>IF(Inputs!$B$27&lt;&gt;"Ready","PENDING INPUTS",MAX(0,D68-C68))</f>
        <v>0</v>
      </c>
      <c r="F68" s="3">
        <f>IF(Inputs!$B$27&lt;&gt;"Ready","PENDING INPUTS",SUM(Q68,Y68,AG68,AO68,AW68,BE68,BM68,BU68,CC68,CK68))</f>
        <v>0</v>
      </c>
      <c r="G68" s="3">
        <f>IF(Inputs!$B$27&lt;&gt;"Ready","PENDING INPUTS",SUM(L68,T68,AB68,AJ68,AR68,AZ68,BH68,BP68,BX68,CF68))</f>
        <v>0</v>
      </c>
      <c r="H68" s="3">
        <f>IF(Inputs!$B$27&lt;&gt;"Ready","PENDING INPUTS",SUM(M68,U68,AC68,AK68,AS68,BA68,BI68,BQ68,BY68,CG68))</f>
        <v>0</v>
      </c>
      <c r="I68" s="3">
        <f>IF(Inputs!$B$27&lt;&gt;"Ready","PENDING INPUTS",SUM(R68,Z68,AH68,AP68,AX68,BF68,BN68,BV68,CD68,CL68))</f>
        <v>0</v>
      </c>
      <c r="J68" t="str">
        <f>IF(Inputs!$B$27&lt;&gt;"Ready","PENDING INPUTS",IF(A68&gt;Inputs!$B$6,"Beyond horizon",IF(E68&gt;0.005,"MINIMUM SHORTFALL",IF(I68&lt;0.005,"Paid off","In progress"))))</f>
        <v>Paid off</v>
      </c>
      <c r="K68" s="3">
        <f>IF(Inputs!$B$27&lt;&gt;"Ready","PENDING INPUTS",R67)</f>
        <v>0</v>
      </c>
      <c r="L68" s="3">
        <f>IF(Inputs!$B$27&lt;&gt;"Ready","PENDING INPUTS",IF(A68&lt;=Inputs!$B$6,ROUND(K68*Inputs!C14/12,2),0))</f>
        <v>0</v>
      </c>
      <c r="M68" s="3">
        <f>IF(Inputs!$B$27&lt;&gt;"Ready","PENDING INPUTS",IF(AND(A68&lt;=Inputs!$B$6,K68&gt;0),Inputs!G14,0))</f>
        <v>0</v>
      </c>
      <c r="N68" s="3">
        <f>IF(Inputs!$B$27&lt;&gt;"Ready","PENDING INPUTS",IF(A68&gt;Inputs!$B$6,0,MIN((K68+L68+M68),IF(Inputs!H14=1,Inputs!D14,MAX(Inputs!F14,ROUND(K68*Inputs!E14+L68+M68,2))))))</f>
        <v>0</v>
      </c>
      <c r="O68">
        <f>IF(Inputs!$B$27&lt;&gt;"Ready","PENDING INPUTS",IF(K68&lt;=0,99,1+IF(AND(S68&gt;0,OR(Inputs!C15&gt;Inputs!C14,AND(Inputs!C15=Inputs!C14,1&lt;0))),1,0)+IF(AND(AA68&gt;0,OR(Inputs!C16&gt;Inputs!C14,AND(Inputs!C16=Inputs!C14,2&lt;0))),1,0)+IF(AND(AI68&gt;0,OR(Inputs!C17&gt;Inputs!C14,AND(Inputs!C17=Inputs!C14,3&lt;0))),1,0)+IF(AND(AQ68&gt;0,OR(Inputs!C18&gt;Inputs!C14,AND(Inputs!C18=Inputs!C14,4&lt;0))),1,0)+IF(AND(AY68&gt;0,OR(Inputs!C19&gt;Inputs!C14,AND(Inputs!C19=Inputs!C14,5&lt;0))),1,0)+IF(AND(BG68&gt;0,OR(Inputs!C20&gt;Inputs!C14,AND(Inputs!C20=Inputs!C14,6&lt;0))),1,0)+IF(AND(BO68&gt;0,OR(Inputs!C21&gt;Inputs!C14,AND(Inputs!C21=Inputs!C14,7&lt;0))),1,0)+IF(AND(BW68&gt;0,OR(Inputs!C22&gt;Inputs!C14,AND(Inputs!C22=Inputs!C14,8&lt;0))),1,0)+IF(AND(CE68&gt;0,OR(Inputs!C23&gt;Inputs!C14,AND(Inputs!C23=Inputs!C14,9&lt;0))),1,0)))</f>
        <v>99</v>
      </c>
      <c r="P68" s="3">
        <f>IF(Inputs!$B$27&lt;&gt;"Ready","PENDING INPUTS",IF(A68&gt;Inputs!$B$6,0,MIN(MAX(0,(K68+L68+M68)-N68),MAX(0,C68-D68-(IF(O68&lt;O68,K68+L68+M68-N68,0)+IF(W68&lt;O68,S68+T68+U68-V68,0)+IF(AE68&lt;O68,AA68+AB68+AC68-AD68,0)+IF(AM68&lt;O68,AI68+AJ68+AK68-AL68,0)+IF(AU68&lt;O68,AQ68+AR68+AS68-AT68,0)+IF(BC68&lt;O68,AY68+AZ68+BA68-BB68,0)+IF(BK68&lt;O68,BG68+BH68+BI68-BJ68,0)+IF(BS68&lt;O68,BO68+BP68+BQ68-BR68,0)+IF(CA68&lt;O68,BW68+BX68+BY68-BZ68,0)+IF(CI68&lt;O68,CE68+CF68+CG68-CH68,0))))))</f>
        <v>0</v>
      </c>
      <c r="Q68" s="3">
        <f>IF(Inputs!$B$27&lt;&gt;"Ready","PENDING INPUTS",MIN((K68+L68+M68),IF(D68&gt;C68,IF(D68=0,0,N68*C68/D68),N68+P68)))</f>
        <v>0</v>
      </c>
      <c r="R68" s="3">
        <f>IF(Inputs!$B$27&lt;&gt;"Ready","PENDING INPUTS",MAX(0,(K68+L68+M68)-Q68))</f>
        <v>0</v>
      </c>
      <c r="S68" s="3">
        <f>IF(Inputs!$B$27&lt;&gt;"Ready","PENDING INPUTS",Z67)</f>
        <v>0</v>
      </c>
      <c r="T68" s="3">
        <f>IF(Inputs!$B$27&lt;&gt;"Ready","PENDING INPUTS",IF(A68&lt;=Inputs!$B$6,ROUND(S68*Inputs!C15/12,2),0))</f>
        <v>0</v>
      </c>
      <c r="U68" s="3">
        <f>IF(Inputs!$B$27&lt;&gt;"Ready","PENDING INPUTS",IF(AND(A68&lt;=Inputs!$B$6,S68&gt;0),Inputs!G15,0))</f>
        <v>0</v>
      </c>
      <c r="V68" s="3">
        <f>IF(Inputs!$B$27&lt;&gt;"Ready","PENDING INPUTS",IF(A68&gt;Inputs!$B$6,0,MIN((S68+T68+U68),IF(Inputs!H15=1,Inputs!D15,MAX(Inputs!F15,ROUND(S68*Inputs!E15+T68+U68,2))))))</f>
        <v>0</v>
      </c>
      <c r="W68">
        <f>IF(Inputs!$B$27&lt;&gt;"Ready","PENDING INPUTS",IF(S68&lt;=0,99,1+IF(AND(K68&gt;0,OR(Inputs!C14&gt;Inputs!C15,AND(Inputs!C14=Inputs!C15,0&lt;1))),1,0)+IF(AND(AA68&gt;0,OR(Inputs!C16&gt;Inputs!C15,AND(Inputs!C16=Inputs!C15,2&lt;1))),1,0)+IF(AND(AI68&gt;0,OR(Inputs!C17&gt;Inputs!C15,AND(Inputs!C17=Inputs!C15,3&lt;1))),1,0)+IF(AND(AQ68&gt;0,OR(Inputs!C18&gt;Inputs!C15,AND(Inputs!C18=Inputs!C15,4&lt;1))),1,0)+IF(AND(AY68&gt;0,OR(Inputs!C19&gt;Inputs!C15,AND(Inputs!C19=Inputs!C15,5&lt;1))),1,0)+IF(AND(BG68&gt;0,OR(Inputs!C20&gt;Inputs!C15,AND(Inputs!C20=Inputs!C15,6&lt;1))),1,0)+IF(AND(BO68&gt;0,OR(Inputs!C21&gt;Inputs!C15,AND(Inputs!C21=Inputs!C15,7&lt;1))),1,0)+IF(AND(BW68&gt;0,OR(Inputs!C22&gt;Inputs!C15,AND(Inputs!C22=Inputs!C15,8&lt;1))),1,0)+IF(AND(CE68&gt;0,OR(Inputs!C23&gt;Inputs!C15,AND(Inputs!C23=Inputs!C15,9&lt;1))),1,0)))</f>
        <v>99</v>
      </c>
      <c r="X68" s="3">
        <f>IF(Inputs!$B$27&lt;&gt;"Ready","PENDING INPUTS",IF(A68&gt;Inputs!$B$6,0,MIN(MAX(0,(S68+T68+U68)-V68),MAX(0,C68-D68-(IF(O68&lt;W68,K68+L68+M68-N68,0)+IF(W68&lt;W68,S68+T68+U68-V68,0)+IF(AE68&lt;W68,AA68+AB68+AC68-AD68,0)+IF(AM68&lt;W68,AI68+AJ68+AK68-AL68,0)+IF(AU68&lt;W68,AQ68+AR68+AS68-AT68,0)+IF(BC68&lt;W68,AY68+AZ68+BA68-BB68,0)+IF(BK68&lt;W68,BG68+BH68+BI68-BJ68,0)+IF(BS68&lt;W68,BO68+BP68+BQ68-BR68,0)+IF(CA68&lt;W68,BW68+BX68+BY68-BZ68,0)+IF(CI68&lt;W68,CE68+CF68+CG68-CH68,0))))))</f>
        <v>0</v>
      </c>
      <c r="Y68" s="3">
        <f>IF(Inputs!$B$27&lt;&gt;"Ready","PENDING INPUTS",MIN((S68+T68+U68),IF(D68&gt;C68,IF(D68=0,0,V68*C68/D68),V68+X68)))</f>
        <v>0</v>
      </c>
      <c r="Z68" s="3">
        <f>IF(Inputs!$B$27&lt;&gt;"Ready","PENDING INPUTS",MAX(0,(S68+T68+U68)-Y68))</f>
        <v>0</v>
      </c>
      <c r="AA68" s="3">
        <f>IF(Inputs!$B$27&lt;&gt;"Ready","PENDING INPUTS",AH67)</f>
        <v>0</v>
      </c>
      <c r="AB68" s="3">
        <f>IF(Inputs!$B$27&lt;&gt;"Ready","PENDING INPUTS",IF(A68&lt;=Inputs!$B$6,ROUND(AA68*Inputs!C16/12,2),0))</f>
        <v>0</v>
      </c>
      <c r="AC68" s="3">
        <f>IF(Inputs!$B$27&lt;&gt;"Ready","PENDING INPUTS",IF(AND(A68&lt;=Inputs!$B$6,AA68&gt;0),Inputs!G16,0))</f>
        <v>0</v>
      </c>
      <c r="AD68" s="3">
        <f>IF(Inputs!$B$27&lt;&gt;"Ready","PENDING INPUTS",IF(A68&gt;Inputs!$B$6,0,MIN((AA68+AB68+AC68),IF(Inputs!H16=1,Inputs!D16,MAX(Inputs!F16,ROUND(AA68*Inputs!E16+AB68+AC68,2))))))</f>
        <v>0</v>
      </c>
      <c r="AE68">
        <f>IF(Inputs!$B$27&lt;&gt;"Ready","PENDING INPUTS",IF(AA68&lt;=0,99,1+IF(AND(K68&gt;0,OR(Inputs!C14&gt;Inputs!C16,AND(Inputs!C14=Inputs!C16,0&lt;2))),1,0)+IF(AND(S68&gt;0,OR(Inputs!C15&gt;Inputs!C16,AND(Inputs!C15=Inputs!C16,1&lt;2))),1,0)+IF(AND(AI68&gt;0,OR(Inputs!C17&gt;Inputs!C16,AND(Inputs!C17=Inputs!C16,3&lt;2))),1,0)+IF(AND(AQ68&gt;0,OR(Inputs!C18&gt;Inputs!C16,AND(Inputs!C18=Inputs!C16,4&lt;2))),1,0)+IF(AND(AY68&gt;0,OR(Inputs!C19&gt;Inputs!C16,AND(Inputs!C19=Inputs!C16,5&lt;2))),1,0)+IF(AND(BG68&gt;0,OR(Inputs!C20&gt;Inputs!C16,AND(Inputs!C20=Inputs!C16,6&lt;2))),1,0)+IF(AND(BO68&gt;0,OR(Inputs!C21&gt;Inputs!C16,AND(Inputs!C21=Inputs!C16,7&lt;2))),1,0)+IF(AND(BW68&gt;0,OR(Inputs!C22&gt;Inputs!C16,AND(Inputs!C22=Inputs!C16,8&lt;2))),1,0)+IF(AND(CE68&gt;0,OR(Inputs!C23&gt;Inputs!C16,AND(Inputs!C23=Inputs!C16,9&lt;2))),1,0)))</f>
        <v>99</v>
      </c>
      <c r="AF68" s="3">
        <f>IF(Inputs!$B$27&lt;&gt;"Ready","PENDING INPUTS",IF(A68&gt;Inputs!$B$6,0,MIN(MAX(0,(AA68+AB68+AC68)-AD68),MAX(0,C68-D68-(IF(O68&lt;AE68,K68+L68+M68-N68,0)+IF(W68&lt;AE68,S68+T68+U68-V68,0)+IF(AE68&lt;AE68,AA68+AB68+AC68-AD68,0)+IF(AM68&lt;AE68,AI68+AJ68+AK68-AL68,0)+IF(AU68&lt;AE68,AQ68+AR68+AS68-AT68,0)+IF(BC68&lt;AE68,AY68+AZ68+BA68-BB68,0)+IF(BK68&lt;AE68,BG68+BH68+BI68-BJ68,0)+IF(BS68&lt;AE68,BO68+BP68+BQ68-BR68,0)+IF(CA68&lt;AE68,BW68+BX68+BY68-BZ68,0)+IF(CI68&lt;AE68,CE68+CF68+CG68-CH68,0))))))</f>
        <v>0</v>
      </c>
      <c r="AG68" s="3">
        <f>IF(Inputs!$B$27&lt;&gt;"Ready","PENDING INPUTS",MIN((AA68+AB68+AC68),IF(D68&gt;C68,IF(D68=0,0,AD68*C68/D68),AD68+AF68)))</f>
        <v>0</v>
      </c>
      <c r="AH68" s="3">
        <f>IF(Inputs!$B$27&lt;&gt;"Ready","PENDING INPUTS",MAX(0,(AA68+AB68+AC68)-AG68))</f>
        <v>0</v>
      </c>
      <c r="AI68" s="3">
        <f>IF(Inputs!$B$27&lt;&gt;"Ready","PENDING INPUTS",AP67)</f>
        <v>0</v>
      </c>
      <c r="AJ68" s="3">
        <f>IF(Inputs!$B$27&lt;&gt;"Ready","PENDING INPUTS",IF(A68&lt;=Inputs!$B$6,ROUND(AI68*Inputs!C17/12,2),0))</f>
        <v>0</v>
      </c>
      <c r="AK68" s="3">
        <f>IF(Inputs!$B$27&lt;&gt;"Ready","PENDING INPUTS",IF(AND(A68&lt;=Inputs!$B$6,AI68&gt;0),Inputs!G17,0))</f>
        <v>0</v>
      </c>
      <c r="AL68" s="3">
        <f>IF(Inputs!$B$27&lt;&gt;"Ready","PENDING INPUTS",IF(A68&gt;Inputs!$B$6,0,MIN((AI68+AJ68+AK68),IF(Inputs!H17=1,Inputs!D17,MAX(Inputs!F17,ROUND(AI68*Inputs!E17+AJ68+AK68,2))))))</f>
        <v>0</v>
      </c>
      <c r="AM68">
        <f>IF(Inputs!$B$27&lt;&gt;"Ready","PENDING INPUTS",IF(AI68&lt;=0,99,1+IF(AND(K68&gt;0,OR(Inputs!C14&gt;Inputs!C17,AND(Inputs!C14=Inputs!C17,0&lt;3))),1,0)+IF(AND(S68&gt;0,OR(Inputs!C15&gt;Inputs!C17,AND(Inputs!C15=Inputs!C17,1&lt;3))),1,0)+IF(AND(AA68&gt;0,OR(Inputs!C16&gt;Inputs!C17,AND(Inputs!C16=Inputs!C17,2&lt;3))),1,0)+IF(AND(AQ68&gt;0,OR(Inputs!C18&gt;Inputs!C17,AND(Inputs!C18=Inputs!C17,4&lt;3))),1,0)+IF(AND(AY68&gt;0,OR(Inputs!C19&gt;Inputs!C17,AND(Inputs!C19=Inputs!C17,5&lt;3))),1,0)+IF(AND(BG68&gt;0,OR(Inputs!C20&gt;Inputs!C17,AND(Inputs!C20=Inputs!C17,6&lt;3))),1,0)+IF(AND(BO68&gt;0,OR(Inputs!C21&gt;Inputs!C17,AND(Inputs!C21=Inputs!C17,7&lt;3))),1,0)+IF(AND(BW68&gt;0,OR(Inputs!C22&gt;Inputs!C17,AND(Inputs!C22=Inputs!C17,8&lt;3))),1,0)+IF(AND(CE68&gt;0,OR(Inputs!C23&gt;Inputs!C17,AND(Inputs!C23=Inputs!C17,9&lt;3))),1,0)))</f>
        <v>99</v>
      </c>
      <c r="AN68" s="3">
        <f>IF(Inputs!$B$27&lt;&gt;"Ready","PENDING INPUTS",IF(A68&gt;Inputs!$B$6,0,MIN(MAX(0,(AI68+AJ68+AK68)-AL68),MAX(0,C68-D68-(IF(O68&lt;AM68,K68+L68+M68-N68,0)+IF(W68&lt;AM68,S68+T68+U68-V68,0)+IF(AE68&lt;AM68,AA68+AB68+AC68-AD68,0)+IF(AM68&lt;AM68,AI68+AJ68+AK68-AL68,0)+IF(AU68&lt;AM68,AQ68+AR68+AS68-AT68,0)+IF(BC68&lt;AM68,AY68+AZ68+BA68-BB68,0)+IF(BK68&lt;AM68,BG68+BH68+BI68-BJ68,0)+IF(BS68&lt;AM68,BO68+BP68+BQ68-BR68,0)+IF(CA68&lt;AM68,BW68+BX68+BY68-BZ68,0)+IF(CI68&lt;AM68,CE68+CF68+CG68-CH68,0))))))</f>
        <v>0</v>
      </c>
      <c r="AO68" s="3">
        <f>IF(Inputs!$B$27&lt;&gt;"Ready","PENDING INPUTS",MIN((AI68+AJ68+AK68),IF(D68&gt;C68,IF(D68=0,0,AL68*C68/D68),AL68+AN68)))</f>
        <v>0</v>
      </c>
      <c r="AP68" s="3">
        <f>IF(Inputs!$B$27&lt;&gt;"Ready","PENDING INPUTS",MAX(0,(AI68+AJ68+AK68)-AO68))</f>
        <v>0</v>
      </c>
      <c r="AQ68" s="3">
        <f>IF(Inputs!$B$27&lt;&gt;"Ready","PENDING INPUTS",AX67)</f>
        <v>0</v>
      </c>
      <c r="AR68" s="3">
        <f>IF(Inputs!$B$27&lt;&gt;"Ready","PENDING INPUTS",IF(A68&lt;=Inputs!$B$6,ROUND(AQ68*Inputs!C18/12,2),0))</f>
        <v>0</v>
      </c>
      <c r="AS68" s="3">
        <f>IF(Inputs!$B$27&lt;&gt;"Ready","PENDING INPUTS",IF(AND(A68&lt;=Inputs!$B$6,AQ68&gt;0),Inputs!G18,0))</f>
        <v>0</v>
      </c>
      <c r="AT68" s="3">
        <f>IF(Inputs!$B$27&lt;&gt;"Ready","PENDING INPUTS",IF(A68&gt;Inputs!$B$6,0,MIN((AQ68+AR68+AS68),IF(Inputs!H18=1,Inputs!D18,MAX(Inputs!F18,ROUND(AQ68*Inputs!E18+AR68+AS68,2))))))</f>
        <v>0</v>
      </c>
      <c r="AU68">
        <f>IF(Inputs!$B$27&lt;&gt;"Ready","PENDING INPUTS",IF(AQ68&lt;=0,99,1+IF(AND(K68&gt;0,OR(Inputs!C14&gt;Inputs!C18,AND(Inputs!C14=Inputs!C18,0&lt;4))),1,0)+IF(AND(S68&gt;0,OR(Inputs!C15&gt;Inputs!C18,AND(Inputs!C15=Inputs!C18,1&lt;4))),1,0)+IF(AND(AA68&gt;0,OR(Inputs!C16&gt;Inputs!C18,AND(Inputs!C16=Inputs!C18,2&lt;4))),1,0)+IF(AND(AI68&gt;0,OR(Inputs!C17&gt;Inputs!C18,AND(Inputs!C17=Inputs!C18,3&lt;4))),1,0)+IF(AND(AY68&gt;0,OR(Inputs!C19&gt;Inputs!C18,AND(Inputs!C19=Inputs!C18,5&lt;4))),1,0)+IF(AND(BG68&gt;0,OR(Inputs!C20&gt;Inputs!C18,AND(Inputs!C20=Inputs!C18,6&lt;4))),1,0)+IF(AND(BO68&gt;0,OR(Inputs!C21&gt;Inputs!C18,AND(Inputs!C21=Inputs!C18,7&lt;4))),1,0)+IF(AND(BW68&gt;0,OR(Inputs!C22&gt;Inputs!C18,AND(Inputs!C22=Inputs!C18,8&lt;4))),1,0)+IF(AND(CE68&gt;0,OR(Inputs!C23&gt;Inputs!C18,AND(Inputs!C23=Inputs!C18,9&lt;4))),1,0)))</f>
        <v>99</v>
      </c>
      <c r="AV68" s="3">
        <f>IF(Inputs!$B$27&lt;&gt;"Ready","PENDING INPUTS",IF(A68&gt;Inputs!$B$6,0,MIN(MAX(0,(AQ68+AR68+AS68)-AT68),MAX(0,C68-D68-(IF(O68&lt;AU68,K68+L68+M68-N68,0)+IF(W68&lt;AU68,S68+T68+U68-V68,0)+IF(AE68&lt;AU68,AA68+AB68+AC68-AD68,0)+IF(AM68&lt;AU68,AI68+AJ68+AK68-AL68,0)+IF(AU68&lt;AU68,AQ68+AR68+AS68-AT68,0)+IF(BC68&lt;AU68,AY68+AZ68+BA68-BB68,0)+IF(BK68&lt;AU68,BG68+BH68+BI68-BJ68,0)+IF(BS68&lt;AU68,BO68+BP68+BQ68-BR68,0)+IF(CA68&lt;AU68,BW68+BX68+BY68-BZ68,0)+IF(CI68&lt;AU68,CE68+CF68+CG68-CH68,0))))))</f>
        <v>0</v>
      </c>
      <c r="AW68" s="3">
        <f>IF(Inputs!$B$27&lt;&gt;"Ready","PENDING INPUTS",MIN((AQ68+AR68+AS68),IF(D68&gt;C68,IF(D68=0,0,AT68*C68/D68),AT68+AV68)))</f>
        <v>0</v>
      </c>
      <c r="AX68" s="3">
        <f>IF(Inputs!$B$27&lt;&gt;"Ready","PENDING INPUTS",MAX(0,(AQ68+AR68+AS68)-AW68))</f>
        <v>0</v>
      </c>
      <c r="AY68" s="3">
        <f>IF(Inputs!$B$27&lt;&gt;"Ready","PENDING INPUTS",BF67)</f>
        <v>0</v>
      </c>
      <c r="AZ68" s="3">
        <f>IF(Inputs!$B$27&lt;&gt;"Ready","PENDING INPUTS",IF(A68&lt;=Inputs!$B$6,ROUND(AY68*Inputs!C19/12,2),0))</f>
        <v>0</v>
      </c>
      <c r="BA68" s="3">
        <f>IF(Inputs!$B$27&lt;&gt;"Ready","PENDING INPUTS",IF(AND(A68&lt;=Inputs!$B$6,AY68&gt;0),Inputs!G19,0))</f>
        <v>0</v>
      </c>
      <c r="BB68" s="3">
        <f>IF(Inputs!$B$27&lt;&gt;"Ready","PENDING INPUTS",IF(A68&gt;Inputs!$B$6,0,MIN((AY68+AZ68+BA68),IF(Inputs!H19=1,Inputs!D19,MAX(Inputs!F19,ROUND(AY68*Inputs!E19+AZ68+BA68,2))))))</f>
        <v>0</v>
      </c>
      <c r="BC68">
        <f>IF(Inputs!$B$27&lt;&gt;"Ready","PENDING INPUTS",IF(AY68&lt;=0,99,1+IF(AND(K68&gt;0,OR(Inputs!C14&gt;Inputs!C19,AND(Inputs!C14=Inputs!C19,0&lt;5))),1,0)+IF(AND(S68&gt;0,OR(Inputs!C15&gt;Inputs!C19,AND(Inputs!C15=Inputs!C19,1&lt;5))),1,0)+IF(AND(AA68&gt;0,OR(Inputs!C16&gt;Inputs!C19,AND(Inputs!C16=Inputs!C19,2&lt;5))),1,0)+IF(AND(AI68&gt;0,OR(Inputs!C17&gt;Inputs!C19,AND(Inputs!C17=Inputs!C19,3&lt;5))),1,0)+IF(AND(AQ68&gt;0,OR(Inputs!C18&gt;Inputs!C19,AND(Inputs!C18=Inputs!C19,4&lt;5))),1,0)+IF(AND(BG68&gt;0,OR(Inputs!C20&gt;Inputs!C19,AND(Inputs!C20=Inputs!C19,6&lt;5))),1,0)+IF(AND(BO68&gt;0,OR(Inputs!C21&gt;Inputs!C19,AND(Inputs!C21=Inputs!C19,7&lt;5))),1,0)+IF(AND(BW68&gt;0,OR(Inputs!C22&gt;Inputs!C19,AND(Inputs!C22=Inputs!C19,8&lt;5))),1,0)+IF(AND(CE68&gt;0,OR(Inputs!C23&gt;Inputs!C19,AND(Inputs!C23=Inputs!C19,9&lt;5))),1,0)))</f>
        <v>99</v>
      </c>
      <c r="BD68" s="3">
        <f>IF(Inputs!$B$27&lt;&gt;"Ready","PENDING INPUTS",IF(A68&gt;Inputs!$B$6,0,MIN(MAX(0,(AY68+AZ68+BA68)-BB68),MAX(0,C68-D68-(IF(O68&lt;BC68,K68+L68+M68-N68,0)+IF(W68&lt;BC68,S68+T68+U68-V68,0)+IF(AE68&lt;BC68,AA68+AB68+AC68-AD68,0)+IF(AM68&lt;BC68,AI68+AJ68+AK68-AL68,0)+IF(AU68&lt;BC68,AQ68+AR68+AS68-AT68,0)+IF(BC68&lt;BC68,AY68+AZ68+BA68-BB68,0)+IF(BK68&lt;BC68,BG68+BH68+BI68-BJ68,0)+IF(BS68&lt;BC68,BO68+BP68+BQ68-BR68,0)+IF(CA68&lt;BC68,BW68+BX68+BY68-BZ68,0)+IF(CI68&lt;BC68,CE68+CF68+CG68-CH68,0))))))</f>
        <v>0</v>
      </c>
      <c r="BE68" s="3">
        <f>IF(Inputs!$B$27&lt;&gt;"Ready","PENDING INPUTS",MIN((AY68+AZ68+BA68),IF(D68&gt;C68,IF(D68=0,0,BB68*C68/D68),BB68+BD68)))</f>
        <v>0</v>
      </c>
      <c r="BF68" s="3">
        <f>IF(Inputs!$B$27&lt;&gt;"Ready","PENDING INPUTS",MAX(0,(AY68+AZ68+BA68)-BE68))</f>
        <v>0</v>
      </c>
      <c r="BG68" s="3">
        <f>IF(Inputs!$B$27&lt;&gt;"Ready","PENDING INPUTS",BN67)</f>
        <v>0</v>
      </c>
      <c r="BH68" s="3">
        <f>IF(Inputs!$B$27&lt;&gt;"Ready","PENDING INPUTS",IF(A68&lt;=Inputs!$B$6,ROUND(BG68*Inputs!C20/12,2),0))</f>
        <v>0</v>
      </c>
      <c r="BI68" s="3">
        <f>IF(Inputs!$B$27&lt;&gt;"Ready","PENDING INPUTS",IF(AND(A68&lt;=Inputs!$B$6,BG68&gt;0),Inputs!G20,0))</f>
        <v>0</v>
      </c>
      <c r="BJ68" s="3">
        <f>IF(Inputs!$B$27&lt;&gt;"Ready","PENDING INPUTS",IF(A68&gt;Inputs!$B$6,0,MIN((BG68+BH68+BI68),IF(Inputs!H20=1,Inputs!D20,MAX(Inputs!F20,ROUND(BG68*Inputs!E20+BH68+BI68,2))))))</f>
        <v>0</v>
      </c>
      <c r="BK68">
        <f>IF(Inputs!$B$27&lt;&gt;"Ready","PENDING INPUTS",IF(BG68&lt;=0,99,1+IF(AND(K68&gt;0,OR(Inputs!C14&gt;Inputs!C20,AND(Inputs!C14=Inputs!C20,0&lt;6))),1,0)+IF(AND(S68&gt;0,OR(Inputs!C15&gt;Inputs!C20,AND(Inputs!C15=Inputs!C20,1&lt;6))),1,0)+IF(AND(AA68&gt;0,OR(Inputs!C16&gt;Inputs!C20,AND(Inputs!C16=Inputs!C20,2&lt;6))),1,0)+IF(AND(AI68&gt;0,OR(Inputs!C17&gt;Inputs!C20,AND(Inputs!C17=Inputs!C20,3&lt;6))),1,0)+IF(AND(AQ68&gt;0,OR(Inputs!C18&gt;Inputs!C20,AND(Inputs!C18=Inputs!C20,4&lt;6))),1,0)+IF(AND(AY68&gt;0,OR(Inputs!C19&gt;Inputs!C20,AND(Inputs!C19=Inputs!C20,5&lt;6))),1,0)+IF(AND(BO68&gt;0,OR(Inputs!C21&gt;Inputs!C20,AND(Inputs!C21=Inputs!C20,7&lt;6))),1,0)+IF(AND(BW68&gt;0,OR(Inputs!C22&gt;Inputs!C20,AND(Inputs!C22=Inputs!C20,8&lt;6))),1,0)+IF(AND(CE68&gt;0,OR(Inputs!C23&gt;Inputs!C20,AND(Inputs!C23=Inputs!C20,9&lt;6))),1,0)))</f>
        <v>99</v>
      </c>
      <c r="BL68" s="3">
        <f>IF(Inputs!$B$27&lt;&gt;"Ready","PENDING INPUTS",IF(A68&gt;Inputs!$B$6,0,MIN(MAX(0,(BG68+BH68+BI68)-BJ68),MAX(0,C68-D68-(IF(O68&lt;BK68,K68+L68+M68-N68,0)+IF(W68&lt;BK68,S68+T68+U68-V68,0)+IF(AE68&lt;BK68,AA68+AB68+AC68-AD68,0)+IF(AM68&lt;BK68,AI68+AJ68+AK68-AL68,0)+IF(AU68&lt;BK68,AQ68+AR68+AS68-AT68,0)+IF(BC68&lt;BK68,AY68+AZ68+BA68-BB68,0)+IF(BK68&lt;BK68,BG68+BH68+BI68-BJ68,0)+IF(BS68&lt;BK68,BO68+BP68+BQ68-BR68,0)+IF(CA68&lt;BK68,BW68+BX68+BY68-BZ68,0)+IF(CI68&lt;BK68,CE68+CF68+CG68-CH68,0))))))</f>
        <v>0</v>
      </c>
      <c r="BM68" s="3">
        <f>IF(Inputs!$B$27&lt;&gt;"Ready","PENDING INPUTS",MIN((BG68+BH68+BI68),IF(D68&gt;C68,IF(D68=0,0,BJ68*C68/D68),BJ68+BL68)))</f>
        <v>0</v>
      </c>
      <c r="BN68" s="3">
        <f>IF(Inputs!$B$27&lt;&gt;"Ready","PENDING INPUTS",MAX(0,(BG68+BH68+BI68)-BM68))</f>
        <v>0</v>
      </c>
      <c r="BO68" s="3">
        <f>IF(Inputs!$B$27&lt;&gt;"Ready","PENDING INPUTS",BV67)</f>
        <v>0</v>
      </c>
      <c r="BP68" s="3">
        <f>IF(Inputs!$B$27&lt;&gt;"Ready","PENDING INPUTS",IF(A68&lt;=Inputs!$B$6,ROUND(BO68*Inputs!C21/12,2),0))</f>
        <v>0</v>
      </c>
      <c r="BQ68" s="3">
        <f>IF(Inputs!$B$27&lt;&gt;"Ready","PENDING INPUTS",IF(AND(A68&lt;=Inputs!$B$6,BO68&gt;0),Inputs!G21,0))</f>
        <v>0</v>
      </c>
      <c r="BR68" s="3">
        <f>IF(Inputs!$B$27&lt;&gt;"Ready","PENDING INPUTS",IF(A68&gt;Inputs!$B$6,0,MIN((BO68+BP68+BQ68),IF(Inputs!H21=1,Inputs!D21,MAX(Inputs!F21,ROUND(BO68*Inputs!E21+BP68+BQ68,2))))))</f>
        <v>0</v>
      </c>
      <c r="BS68">
        <f>IF(Inputs!$B$27&lt;&gt;"Ready","PENDING INPUTS",IF(BO68&lt;=0,99,1+IF(AND(K68&gt;0,OR(Inputs!C14&gt;Inputs!C21,AND(Inputs!C14=Inputs!C21,0&lt;7))),1,0)+IF(AND(S68&gt;0,OR(Inputs!C15&gt;Inputs!C21,AND(Inputs!C15=Inputs!C21,1&lt;7))),1,0)+IF(AND(AA68&gt;0,OR(Inputs!C16&gt;Inputs!C21,AND(Inputs!C16=Inputs!C21,2&lt;7))),1,0)+IF(AND(AI68&gt;0,OR(Inputs!C17&gt;Inputs!C21,AND(Inputs!C17=Inputs!C21,3&lt;7))),1,0)+IF(AND(AQ68&gt;0,OR(Inputs!C18&gt;Inputs!C21,AND(Inputs!C18=Inputs!C21,4&lt;7))),1,0)+IF(AND(AY68&gt;0,OR(Inputs!C19&gt;Inputs!C21,AND(Inputs!C19=Inputs!C21,5&lt;7))),1,0)+IF(AND(BG68&gt;0,OR(Inputs!C20&gt;Inputs!C21,AND(Inputs!C20=Inputs!C21,6&lt;7))),1,0)+IF(AND(BW68&gt;0,OR(Inputs!C22&gt;Inputs!C21,AND(Inputs!C22=Inputs!C21,8&lt;7))),1,0)+IF(AND(CE68&gt;0,OR(Inputs!C23&gt;Inputs!C21,AND(Inputs!C23=Inputs!C21,9&lt;7))),1,0)))</f>
        <v>99</v>
      </c>
      <c r="BT68" s="3">
        <f>IF(Inputs!$B$27&lt;&gt;"Ready","PENDING INPUTS",IF(A68&gt;Inputs!$B$6,0,MIN(MAX(0,(BO68+BP68+BQ68)-BR68),MAX(0,C68-D68-(IF(O68&lt;BS68,K68+L68+M68-N68,0)+IF(W68&lt;BS68,S68+T68+U68-V68,0)+IF(AE68&lt;BS68,AA68+AB68+AC68-AD68,0)+IF(AM68&lt;BS68,AI68+AJ68+AK68-AL68,0)+IF(AU68&lt;BS68,AQ68+AR68+AS68-AT68,0)+IF(BC68&lt;BS68,AY68+AZ68+BA68-BB68,0)+IF(BK68&lt;BS68,BG68+BH68+BI68-BJ68,0)+IF(BS68&lt;BS68,BO68+BP68+BQ68-BR68,0)+IF(CA68&lt;BS68,BW68+BX68+BY68-BZ68,0)+IF(CI68&lt;BS68,CE68+CF68+CG68-CH68,0))))))</f>
        <v>0</v>
      </c>
      <c r="BU68" s="3">
        <f>IF(Inputs!$B$27&lt;&gt;"Ready","PENDING INPUTS",MIN((BO68+BP68+BQ68),IF(D68&gt;C68,IF(D68=0,0,BR68*C68/D68),BR68+BT68)))</f>
        <v>0</v>
      </c>
      <c r="BV68" s="3">
        <f>IF(Inputs!$B$27&lt;&gt;"Ready","PENDING INPUTS",MAX(0,(BO68+BP68+BQ68)-BU68))</f>
        <v>0</v>
      </c>
      <c r="BW68" s="3">
        <f>IF(Inputs!$B$27&lt;&gt;"Ready","PENDING INPUTS",CD67)</f>
        <v>0</v>
      </c>
      <c r="BX68" s="3">
        <f>IF(Inputs!$B$27&lt;&gt;"Ready","PENDING INPUTS",IF(A68&lt;=Inputs!$B$6,ROUND(BW68*Inputs!C22/12,2),0))</f>
        <v>0</v>
      </c>
      <c r="BY68" s="3">
        <f>IF(Inputs!$B$27&lt;&gt;"Ready","PENDING INPUTS",IF(AND(A68&lt;=Inputs!$B$6,BW68&gt;0),Inputs!G22,0))</f>
        <v>0</v>
      </c>
      <c r="BZ68" s="3">
        <f>IF(Inputs!$B$27&lt;&gt;"Ready","PENDING INPUTS",IF(A68&gt;Inputs!$B$6,0,MIN((BW68+BX68+BY68),IF(Inputs!H22=1,Inputs!D22,MAX(Inputs!F22,ROUND(BW68*Inputs!E22+BX68+BY68,2))))))</f>
        <v>0</v>
      </c>
      <c r="CA68">
        <f>IF(Inputs!$B$27&lt;&gt;"Ready","PENDING INPUTS",IF(BW68&lt;=0,99,1+IF(AND(K68&gt;0,OR(Inputs!C14&gt;Inputs!C22,AND(Inputs!C14=Inputs!C22,0&lt;8))),1,0)+IF(AND(S68&gt;0,OR(Inputs!C15&gt;Inputs!C22,AND(Inputs!C15=Inputs!C22,1&lt;8))),1,0)+IF(AND(AA68&gt;0,OR(Inputs!C16&gt;Inputs!C22,AND(Inputs!C16=Inputs!C22,2&lt;8))),1,0)+IF(AND(AI68&gt;0,OR(Inputs!C17&gt;Inputs!C22,AND(Inputs!C17=Inputs!C22,3&lt;8))),1,0)+IF(AND(AQ68&gt;0,OR(Inputs!C18&gt;Inputs!C22,AND(Inputs!C18=Inputs!C22,4&lt;8))),1,0)+IF(AND(AY68&gt;0,OR(Inputs!C19&gt;Inputs!C22,AND(Inputs!C19=Inputs!C22,5&lt;8))),1,0)+IF(AND(BG68&gt;0,OR(Inputs!C20&gt;Inputs!C22,AND(Inputs!C20=Inputs!C22,6&lt;8))),1,0)+IF(AND(BO68&gt;0,OR(Inputs!C21&gt;Inputs!C22,AND(Inputs!C21=Inputs!C22,7&lt;8))),1,0)+IF(AND(CE68&gt;0,OR(Inputs!C23&gt;Inputs!C22,AND(Inputs!C23=Inputs!C22,9&lt;8))),1,0)))</f>
        <v>99</v>
      </c>
      <c r="CB68" s="3">
        <f>IF(Inputs!$B$27&lt;&gt;"Ready","PENDING INPUTS",IF(A68&gt;Inputs!$B$6,0,MIN(MAX(0,(BW68+BX68+BY68)-BZ68),MAX(0,C68-D68-(IF(O68&lt;CA68,K68+L68+M68-N68,0)+IF(W68&lt;CA68,S68+T68+U68-V68,0)+IF(AE68&lt;CA68,AA68+AB68+AC68-AD68,0)+IF(AM68&lt;CA68,AI68+AJ68+AK68-AL68,0)+IF(AU68&lt;CA68,AQ68+AR68+AS68-AT68,0)+IF(BC68&lt;CA68,AY68+AZ68+BA68-BB68,0)+IF(BK68&lt;CA68,BG68+BH68+BI68-BJ68,0)+IF(BS68&lt;CA68,BO68+BP68+BQ68-BR68,0)+IF(CA68&lt;CA68,BW68+BX68+BY68-BZ68,0)+IF(CI68&lt;CA68,CE68+CF68+CG68-CH68,0))))))</f>
        <v>0</v>
      </c>
      <c r="CC68" s="3">
        <f>IF(Inputs!$B$27&lt;&gt;"Ready","PENDING INPUTS",MIN((BW68+BX68+BY68),IF(D68&gt;C68,IF(D68=0,0,BZ68*C68/D68),BZ68+CB68)))</f>
        <v>0</v>
      </c>
      <c r="CD68" s="3">
        <f>IF(Inputs!$B$27&lt;&gt;"Ready","PENDING INPUTS",MAX(0,(BW68+BX68+BY68)-CC68))</f>
        <v>0</v>
      </c>
      <c r="CE68" s="3">
        <f>IF(Inputs!$B$27&lt;&gt;"Ready","PENDING INPUTS",CL67)</f>
        <v>0</v>
      </c>
      <c r="CF68" s="3">
        <f>IF(Inputs!$B$27&lt;&gt;"Ready","PENDING INPUTS",IF(A68&lt;=Inputs!$B$6,ROUND(CE68*Inputs!C23/12,2),0))</f>
        <v>0</v>
      </c>
      <c r="CG68" s="3">
        <f>IF(Inputs!$B$27&lt;&gt;"Ready","PENDING INPUTS",IF(AND(A68&lt;=Inputs!$B$6,CE68&gt;0),Inputs!G23,0))</f>
        <v>0</v>
      </c>
      <c r="CH68" s="3">
        <f>IF(Inputs!$B$27&lt;&gt;"Ready","PENDING INPUTS",IF(A68&gt;Inputs!$B$6,0,MIN((CE68+CF68+CG68),IF(Inputs!H23=1,Inputs!D23,MAX(Inputs!F23,ROUND(CE68*Inputs!E23+CF68+CG68,2))))))</f>
        <v>0</v>
      </c>
      <c r="CI68">
        <f>IF(Inputs!$B$27&lt;&gt;"Ready","PENDING INPUTS",IF(CE68&lt;=0,99,1+IF(AND(K68&gt;0,OR(Inputs!C14&gt;Inputs!C23,AND(Inputs!C14=Inputs!C23,0&lt;9))),1,0)+IF(AND(S68&gt;0,OR(Inputs!C15&gt;Inputs!C23,AND(Inputs!C15=Inputs!C23,1&lt;9))),1,0)+IF(AND(AA68&gt;0,OR(Inputs!C16&gt;Inputs!C23,AND(Inputs!C16=Inputs!C23,2&lt;9))),1,0)+IF(AND(AI68&gt;0,OR(Inputs!C17&gt;Inputs!C23,AND(Inputs!C17=Inputs!C23,3&lt;9))),1,0)+IF(AND(AQ68&gt;0,OR(Inputs!C18&gt;Inputs!C23,AND(Inputs!C18=Inputs!C23,4&lt;9))),1,0)+IF(AND(AY68&gt;0,OR(Inputs!C19&gt;Inputs!C23,AND(Inputs!C19=Inputs!C23,5&lt;9))),1,0)+IF(AND(BG68&gt;0,OR(Inputs!C20&gt;Inputs!C23,AND(Inputs!C20=Inputs!C23,6&lt;9))),1,0)+IF(AND(BO68&gt;0,OR(Inputs!C21&gt;Inputs!C23,AND(Inputs!C21=Inputs!C23,7&lt;9))),1,0)+IF(AND(BW68&gt;0,OR(Inputs!C22&gt;Inputs!C23,AND(Inputs!C22=Inputs!C23,8&lt;9))),1,0)))</f>
        <v>99</v>
      </c>
      <c r="CJ68" s="3">
        <f>IF(Inputs!$B$27&lt;&gt;"Ready","PENDING INPUTS",IF(A68&gt;Inputs!$B$6,0,MIN(MAX(0,(CE68+CF68+CG68)-CH68),MAX(0,C68-D68-(IF(O68&lt;CI68,K68+L68+M68-N68,0)+IF(W68&lt;CI68,S68+T68+U68-V68,0)+IF(AE68&lt;CI68,AA68+AB68+AC68-AD68,0)+IF(AM68&lt;CI68,AI68+AJ68+AK68-AL68,0)+IF(AU68&lt;CI68,AQ68+AR68+AS68-AT68,0)+IF(BC68&lt;CI68,AY68+AZ68+BA68-BB68,0)+IF(BK68&lt;CI68,BG68+BH68+BI68-BJ68,0)+IF(BS68&lt;CI68,BO68+BP68+BQ68-BR68,0)+IF(CA68&lt;CI68,BW68+BX68+BY68-BZ68,0)+IF(CI68&lt;CI68,CE68+CF68+CG68-CH68,0))))))</f>
        <v>0</v>
      </c>
      <c r="CK68" s="3">
        <f>IF(Inputs!$B$27&lt;&gt;"Ready","PENDING INPUTS",MIN((CE68+CF68+CG68),IF(D68&gt;C68,IF(D68=0,0,CH68*C68/D68),CH68+CJ68)))</f>
        <v>0</v>
      </c>
      <c r="CL68" s="3">
        <f>IF(Inputs!$B$27&lt;&gt;"Ready","PENDING INPUTS",MAX(0,(CE68+CF68+CG68)-CK68))</f>
        <v>0</v>
      </c>
    </row>
    <row r="69" spans="1:90" ht="27.95" customHeight="1" x14ac:dyDescent="0.25">
      <c r="A69">
        <v>65</v>
      </c>
      <c r="B69" s="13">
        <f>IF(Inputs!$B$27&lt;&gt;"Ready","PENDING INPUTS",EDATE(Inputs!$B$5,A69-1))</f>
        <v>48245</v>
      </c>
      <c r="C69" s="3">
        <f>IF(Inputs!$B$27&lt;&gt;"Ready","PENDING INPUTS",IF(A69&lt;=Inputs!$B$6,MAX(0,Inputs!$B$4+IF(A69=Inputs!$B$7,Inputs!$B$8,0)+IF(A69=Inputs!$B$9,Inputs!$B$10,0)),0))</f>
        <v>0</v>
      </c>
      <c r="D69" s="3">
        <f>IF(Inputs!$B$27&lt;&gt;"Ready","PENDING INPUTS",SUM(N69,V69,AD69,AL69,AT69,BB69,BJ69,BR69,BZ69,CH69))</f>
        <v>0</v>
      </c>
      <c r="E69" s="3">
        <f>IF(Inputs!$B$27&lt;&gt;"Ready","PENDING INPUTS",MAX(0,D69-C69))</f>
        <v>0</v>
      </c>
      <c r="F69" s="3">
        <f>IF(Inputs!$B$27&lt;&gt;"Ready","PENDING INPUTS",SUM(Q69,Y69,AG69,AO69,AW69,BE69,BM69,BU69,CC69,CK69))</f>
        <v>0</v>
      </c>
      <c r="G69" s="3">
        <f>IF(Inputs!$B$27&lt;&gt;"Ready","PENDING INPUTS",SUM(L69,T69,AB69,AJ69,AR69,AZ69,BH69,BP69,BX69,CF69))</f>
        <v>0</v>
      </c>
      <c r="H69" s="3">
        <f>IF(Inputs!$B$27&lt;&gt;"Ready","PENDING INPUTS",SUM(M69,U69,AC69,AK69,AS69,BA69,BI69,BQ69,BY69,CG69))</f>
        <v>0</v>
      </c>
      <c r="I69" s="3">
        <f>IF(Inputs!$B$27&lt;&gt;"Ready","PENDING INPUTS",SUM(R69,Z69,AH69,AP69,AX69,BF69,BN69,BV69,CD69,CL69))</f>
        <v>0</v>
      </c>
      <c r="J69" t="str">
        <f>IF(Inputs!$B$27&lt;&gt;"Ready","PENDING INPUTS",IF(A69&gt;Inputs!$B$6,"Beyond horizon",IF(E69&gt;0.005,"MINIMUM SHORTFALL",IF(I69&lt;0.005,"Paid off","In progress"))))</f>
        <v>Paid off</v>
      </c>
      <c r="K69" s="3">
        <f>IF(Inputs!$B$27&lt;&gt;"Ready","PENDING INPUTS",R68)</f>
        <v>0</v>
      </c>
      <c r="L69" s="3">
        <f>IF(Inputs!$B$27&lt;&gt;"Ready","PENDING INPUTS",IF(A69&lt;=Inputs!$B$6,ROUND(K69*Inputs!C14/12,2),0))</f>
        <v>0</v>
      </c>
      <c r="M69" s="3">
        <f>IF(Inputs!$B$27&lt;&gt;"Ready","PENDING INPUTS",IF(AND(A69&lt;=Inputs!$B$6,K69&gt;0),Inputs!G14,0))</f>
        <v>0</v>
      </c>
      <c r="N69" s="3">
        <f>IF(Inputs!$B$27&lt;&gt;"Ready","PENDING INPUTS",IF(A69&gt;Inputs!$B$6,0,MIN((K69+L69+M69),IF(Inputs!H14=1,Inputs!D14,MAX(Inputs!F14,ROUND(K69*Inputs!E14+L69+M69,2))))))</f>
        <v>0</v>
      </c>
      <c r="O69">
        <f>IF(Inputs!$B$27&lt;&gt;"Ready","PENDING INPUTS",IF(K69&lt;=0,99,1+IF(AND(S69&gt;0,OR(Inputs!C15&gt;Inputs!C14,AND(Inputs!C15=Inputs!C14,1&lt;0))),1,0)+IF(AND(AA69&gt;0,OR(Inputs!C16&gt;Inputs!C14,AND(Inputs!C16=Inputs!C14,2&lt;0))),1,0)+IF(AND(AI69&gt;0,OR(Inputs!C17&gt;Inputs!C14,AND(Inputs!C17=Inputs!C14,3&lt;0))),1,0)+IF(AND(AQ69&gt;0,OR(Inputs!C18&gt;Inputs!C14,AND(Inputs!C18=Inputs!C14,4&lt;0))),1,0)+IF(AND(AY69&gt;0,OR(Inputs!C19&gt;Inputs!C14,AND(Inputs!C19=Inputs!C14,5&lt;0))),1,0)+IF(AND(BG69&gt;0,OR(Inputs!C20&gt;Inputs!C14,AND(Inputs!C20=Inputs!C14,6&lt;0))),1,0)+IF(AND(BO69&gt;0,OR(Inputs!C21&gt;Inputs!C14,AND(Inputs!C21=Inputs!C14,7&lt;0))),1,0)+IF(AND(BW69&gt;0,OR(Inputs!C22&gt;Inputs!C14,AND(Inputs!C22=Inputs!C14,8&lt;0))),1,0)+IF(AND(CE69&gt;0,OR(Inputs!C23&gt;Inputs!C14,AND(Inputs!C23=Inputs!C14,9&lt;0))),1,0)))</f>
        <v>99</v>
      </c>
      <c r="P69" s="3">
        <f>IF(Inputs!$B$27&lt;&gt;"Ready","PENDING INPUTS",IF(A69&gt;Inputs!$B$6,0,MIN(MAX(0,(K69+L69+M69)-N69),MAX(0,C69-D69-(IF(O69&lt;O69,K69+L69+M69-N69,0)+IF(W69&lt;O69,S69+T69+U69-V69,0)+IF(AE69&lt;O69,AA69+AB69+AC69-AD69,0)+IF(AM69&lt;O69,AI69+AJ69+AK69-AL69,0)+IF(AU69&lt;O69,AQ69+AR69+AS69-AT69,0)+IF(BC69&lt;O69,AY69+AZ69+BA69-BB69,0)+IF(BK69&lt;O69,BG69+BH69+BI69-BJ69,0)+IF(BS69&lt;O69,BO69+BP69+BQ69-BR69,0)+IF(CA69&lt;O69,BW69+BX69+BY69-BZ69,0)+IF(CI69&lt;O69,CE69+CF69+CG69-CH69,0))))))</f>
        <v>0</v>
      </c>
      <c r="Q69" s="3">
        <f>IF(Inputs!$B$27&lt;&gt;"Ready","PENDING INPUTS",MIN((K69+L69+M69),IF(D69&gt;C69,IF(D69=0,0,N69*C69/D69),N69+P69)))</f>
        <v>0</v>
      </c>
      <c r="R69" s="3">
        <f>IF(Inputs!$B$27&lt;&gt;"Ready","PENDING INPUTS",MAX(0,(K69+L69+M69)-Q69))</f>
        <v>0</v>
      </c>
      <c r="S69" s="3">
        <f>IF(Inputs!$B$27&lt;&gt;"Ready","PENDING INPUTS",Z68)</f>
        <v>0</v>
      </c>
      <c r="T69" s="3">
        <f>IF(Inputs!$B$27&lt;&gt;"Ready","PENDING INPUTS",IF(A69&lt;=Inputs!$B$6,ROUND(S69*Inputs!C15/12,2),0))</f>
        <v>0</v>
      </c>
      <c r="U69" s="3">
        <f>IF(Inputs!$B$27&lt;&gt;"Ready","PENDING INPUTS",IF(AND(A69&lt;=Inputs!$B$6,S69&gt;0),Inputs!G15,0))</f>
        <v>0</v>
      </c>
      <c r="V69" s="3">
        <f>IF(Inputs!$B$27&lt;&gt;"Ready","PENDING INPUTS",IF(A69&gt;Inputs!$B$6,0,MIN((S69+T69+U69),IF(Inputs!H15=1,Inputs!D15,MAX(Inputs!F15,ROUND(S69*Inputs!E15+T69+U69,2))))))</f>
        <v>0</v>
      </c>
      <c r="W69">
        <f>IF(Inputs!$B$27&lt;&gt;"Ready","PENDING INPUTS",IF(S69&lt;=0,99,1+IF(AND(K69&gt;0,OR(Inputs!C14&gt;Inputs!C15,AND(Inputs!C14=Inputs!C15,0&lt;1))),1,0)+IF(AND(AA69&gt;0,OR(Inputs!C16&gt;Inputs!C15,AND(Inputs!C16=Inputs!C15,2&lt;1))),1,0)+IF(AND(AI69&gt;0,OR(Inputs!C17&gt;Inputs!C15,AND(Inputs!C17=Inputs!C15,3&lt;1))),1,0)+IF(AND(AQ69&gt;0,OR(Inputs!C18&gt;Inputs!C15,AND(Inputs!C18=Inputs!C15,4&lt;1))),1,0)+IF(AND(AY69&gt;0,OR(Inputs!C19&gt;Inputs!C15,AND(Inputs!C19=Inputs!C15,5&lt;1))),1,0)+IF(AND(BG69&gt;0,OR(Inputs!C20&gt;Inputs!C15,AND(Inputs!C20=Inputs!C15,6&lt;1))),1,0)+IF(AND(BO69&gt;0,OR(Inputs!C21&gt;Inputs!C15,AND(Inputs!C21=Inputs!C15,7&lt;1))),1,0)+IF(AND(BW69&gt;0,OR(Inputs!C22&gt;Inputs!C15,AND(Inputs!C22=Inputs!C15,8&lt;1))),1,0)+IF(AND(CE69&gt;0,OR(Inputs!C23&gt;Inputs!C15,AND(Inputs!C23=Inputs!C15,9&lt;1))),1,0)))</f>
        <v>99</v>
      </c>
      <c r="X69" s="3">
        <f>IF(Inputs!$B$27&lt;&gt;"Ready","PENDING INPUTS",IF(A69&gt;Inputs!$B$6,0,MIN(MAX(0,(S69+T69+U69)-V69),MAX(0,C69-D69-(IF(O69&lt;W69,K69+L69+M69-N69,0)+IF(W69&lt;W69,S69+T69+U69-V69,0)+IF(AE69&lt;W69,AA69+AB69+AC69-AD69,0)+IF(AM69&lt;W69,AI69+AJ69+AK69-AL69,0)+IF(AU69&lt;W69,AQ69+AR69+AS69-AT69,0)+IF(BC69&lt;W69,AY69+AZ69+BA69-BB69,0)+IF(BK69&lt;W69,BG69+BH69+BI69-BJ69,0)+IF(BS69&lt;W69,BO69+BP69+BQ69-BR69,0)+IF(CA69&lt;W69,BW69+BX69+BY69-BZ69,0)+IF(CI69&lt;W69,CE69+CF69+CG69-CH69,0))))))</f>
        <v>0</v>
      </c>
      <c r="Y69" s="3">
        <f>IF(Inputs!$B$27&lt;&gt;"Ready","PENDING INPUTS",MIN((S69+T69+U69),IF(D69&gt;C69,IF(D69=0,0,V69*C69/D69),V69+X69)))</f>
        <v>0</v>
      </c>
      <c r="Z69" s="3">
        <f>IF(Inputs!$B$27&lt;&gt;"Ready","PENDING INPUTS",MAX(0,(S69+T69+U69)-Y69))</f>
        <v>0</v>
      </c>
      <c r="AA69" s="3">
        <f>IF(Inputs!$B$27&lt;&gt;"Ready","PENDING INPUTS",AH68)</f>
        <v>0</v>
      </c>
      <c r="AB69" s="3">
        <f>IF(Inputs!$B$27&lt;&gt;"Ready","PENDING INPUTS",IF(A69&lt;=Inputs!$B$6,ROUND(AA69*Inputs!C16/12,2),0))</f>
        <v>0</v>
      </c>
      <c r="AC69" s="3">
        <f>IF(Inputs!$B$27&lt;&gt;"Ready","PENDING INPUTS",IF(AND(A69&lt;=Inputs!$B$6,AA69&gt;0),Inputs!G16,0))</f>
        <v>0</v>
      </c>
      <c r="AD69" s="3">
        <f>IF(Inputs!$B$27&lt;&gt;"Ready","PENDING INPUTS",IF(A69&gt;Inputs!$B$6,0,MIN((AA69+AB69+AC69),IF(Inputs!H16=1,Inputs!D16,MAX(Inputs!F16,ROUND(AA69*Inputs!E16+AB69+AC69,2))))))</f>
        <v>0</v>
      </c>
      <c r="AE69">
        <f>IF(Inputs!$B$27&lt;&gt;"Ready","PENDING INPUTS",IF(AA69&lt;=0,99,1+IF(AND(K69&gt;0,OR(Inputs!C14&gt;Inputs!C16,AND(Inputs!C14=Inputs!C16,0&lt;2))),1,0)+IF(AND(S69&gt;0,OR(Inputs!C15&gt;Inputs!C16,AND(Inputs!C15=Inputs!C16,1&lt;2))),1,0)+IF(AND(AI69&gt;0,OR(Inputs!C17&gt;Inputs!C16,AND(Inputs!C17=Inputs!C16,3&lt;2))),1,0)+IF(AND(AQ69&gt;0,OR(Inputs!C18&gt;Inputs!C16,AND(Inputs!C18=Inputs!C16,4&lt;2))),1,0)+IF(AND(AY69&gt;0,OR(Inputs!C19&gt;Inputs!C16,AND(Inputs!C19=Inputs!C16,5&lt;2))),1,0)+IF(AND(BG69&gt;0,OR(Inputs!C20&gt;Inputs!C16,AND(Inputs!C20=Inputs!C16,6&lt;2))),1,0)+IF(AND(BO69&gt;0,OR(Inputs!C21&gt;Inputs!C16,AND(Inputs!C21=Inputs!C16,7&lt;2))),1,0)+IF(AND(BW69&gt;0,OR(Inputs!C22&gt;Inputs!C16,AND(Inputs!C22=Inputs!C16,8&lt;2))),1,0)+IF(AND(CE69&gt;0,OR(Inputs!C23&gt;Inputs!C16,AND(Inputs!C23=Inputs!C16,9&lt;2))),1,0)))</f>
        <v>99</v>
      </c>
      <c r="AF69" s="3">
        <f>IF(Inputs!$B$27&lt;&gt;"Ready","PENDING INPUTS",IF(A69&gt;Inputs!$B$6,0,MIN(MAX(0,(AA69+AB69+AC69)-AD69),MAX(0,C69-D69-(IF(O69&lt;AE69,K69+L69+M69-N69,0)+IF(W69&lt;AE69,S69+T69+U69-V69,0)+IF(AE69&lt;AE69,AA69+AB69+AC69-AD69,0)+IF(AM69&lt;AE69,AI69+AJ69+AK69-AL69,0)+IF(AU69&lt;AE69,AQ69+AR69+AS69-AT69,0)+IF(BC69&lt;AE69,AY69+AZ69+BA69-BB69,0)+IF(BK69&lt;AE69,BG69+BH69+BI69-BJ69,0)+IF(BS69&lt;AE69,BO69+BP69+BQ69-BR69,0)+IF(CA69&lt;AE69,BW69+BX69+BY69-BZ69,0)+IF(CI69&lt;AE69,CE69+CF69+CG69-CH69,0))))))</f>
        <v>0</v>
      </c>
      <c r="AG69" s="3">
        <f>IF(Inputs!$B$27&lt;&gt;"Ready","PENDING INPUTS",MIN((AA69+AB69+AC69),IF(D69&gt;C69,IF(D69=0,0,AD69*C69/D69),AD69+AF69)))</f>
        <v>0</v>
      </c>
      <c r="AH69" s="3">
        <f>IF(Inputs!$B$27&lt;&gt;"Ready","PENDING INPUTS",MAX(0,(AA69+AB69+AC69)-AG69))</f>
        <v>0</v>
      </c>
      <c r="AI69" s="3">
        <f>IF(Inputs!$B$27&lt;&gt;"Ready","PENDING INPUTS",AP68)</f>
        <v>0</v>
      </c>
      <c r="AJ69" s="3">
        <f>IF(Inputs!$B$27&lt;&gt;"Ready","PENDING INPUTS",IF(A69&lt;=Inputs!$B$6,ROUND(AI69*Inputs!C17/12,2),0))</f>
        <v>0</v>
      </c>
      <c r="AK69" s="3">
        <f>IF(Inputs!$B$27&lt;&gt;"Ready","PENDING INPUTS",IF(AND(A69&lt;=Inputs!$B$6,AI69&gt;0),Inputs!G17,0))</f>
        <v>0</v>
      </c>
      <c r="AL69" s="3">
        <f>IF(Inputs!$B$27&lt;&gt;"Ready","PENDING INPUTS",IF(A69&gt;Inputs!$B$6,0,MIN((AI69+AJ69+AK69),IF(Inputs!H17=1,Inputs!D17,MAX(Inputs!F17,ROUND(AI69*Inputs!E17+AJ69+AK69,2))))))</f>
        <v>0</v>
      </c>
      <c r="AM69">
        <f>IF(Inputs!$B$27&lt;&gt;"Ready","PENDING INPUTS",IF(AI69&lt;=0,99,1+IF(AND(K69&gt;0,OR(Inputs!C14&gt;Inputs!C17,AND(Inputs!C14=Inputs!C17,0&lt;3))),1,0)+IF(AND(S69&gt;0,OR(Inputs!C15&gt;Inputs!C17,AND(Inputs!C15=Inputs!C17,1&lt;3))),1,0)+IF(AND(AA69&gt;0,OR(Inputs!C16&gt;Inputs!C17,AND(Inputs!C16=Inputs!C17,2&lt;3))),1,0)+IF(AND(AQ69&gt;0,OR(Inputs!C18&gt;Inputs!C17,AND(Inputs!C18=Inputs!C17,4&lt;3))),1,0)+IF(AND(AY69&gt;0,OR(Inputs!C19&gt;Inputs!C17,AND(Inputs!C19=Inputs!C17,5&lt;3))),1,0)+IF(AND(BG69&gt;0,OR(Inputs!C20&gt;Inputs!C17,AND(Inputs!C20=Inputs!C17,6&lt;3))),1,0)+IF(AND(BO69&gt;0,OR(Inputs!C21&gt;Inputs!C17,AND(Inputs!C21=Inputs!C17,7&lt;3))),1,0)+IF(AND(BW69&gt;0,OR(Inputs!C22&gt;Inputs!C17,AND(Inputs!C22=Inputs!C17,8&lt;3))),1,0)+IF(AND(CE69&gt;0,OR(Inputs!C23&gt;Inputs!C17,AND(Inputs!C23=Inputs!C17,9&lt;3))),1,0)))</f>
        <v>99</v>
      </c>
      <c r="AN69" s="3">
        <f>IF(Inputs!$B$27&lt;&gt;"Ready","PENDING INPUTS",IF(A69&gt;Inputs!$B$6,0,MIN(MAX(0,(AI69+AJ69+AK69)-AL69),MAX(0,C69-D69-(IF(O69&lt;AM69,K69+L69+M69-N69,0)+IF(W69&lt;AM69,S69+T69+U69-V69,0)+IF(AE69&lt;AM69,AA69+AB69+AC69-AD69,0)+IF(AM69&lt;AM69,AI69+AJ69+AK69-AL69,0)+IF(AU69&lt;AM69,AQ69+AR69+AS69-AT69,0)+IF(BC69&lt;AM69,AY69+AZ69+BA69-BB69,0)+IF(BK69&lt;AM69,BG69+BH69+BI69-BJ69,0)+IF(BS69&lt;AM69,BO69+BP69+BQ69-BR69,0)+IF(CA69&lt;AM69,BW69+BX69+BY69-BZ69,0)+IF(CI69&lt;AM69,CE69+CF69+CG69-CH69,0))))))</f>
        <v>0</v>
      </c>
      <c r="AO69" s="3">
        <f>IF(Inputs!$B$27&lt;&gt;"Ready","PENDING INPUTS",MIN((AI69+AJ69+AK69),IF(D69&gt;C69,IF(D69=0,0,AL69*C69/D69),AL69+AN69)))</f>
        <v>0</v>
      </c>
      <c r="AP69" s="3">
        <f>IF(Inputs!$B$27&lt;&gt;"Ready","PENDING INPUTS",MAX(0,(AI69+AJ69+AK69)-AO69))</f>
        <v>0</v>
      </c>
      <c r="AQ69" s="3">
        <f>IF(Inputs!$B$27&lt;&gt;"Ready","PENDING INPUTS",AX68)</f>
        <v>0</v>
      </c>
      <c r="AR69" s="3">
        <f>IF(Inputs!$B$27&lt;&gt;"Ready","PENDING INPUTS",IF(A69&lt;=Inputs!$B$6,ROUND(AQ69*Inputs!C18/12,2),0))</f>
        <v>0</v>
      </c>
      <c r="AS69" s="3">
        <f>IF(Inputs!$B$27&lt;&gt;"Ready","PENDING INPUTS",IF(AND(A69&lt;=Inputs!$B$6,AQ69&gt;0),Inputs!G18,0))</f>
        <v>0</v>
      </c>
      <c r="AT69" s="3">
        <f>IF(Inputs!$B$27&lt;&gt;"Ready","PENDING INPUTS",IF(A69&gt;Inputs!$B$6,0,MIN((AQ69+AR69+AS69),IF(Inputs!H18=1,Inputs!D18,MAX(Inputs!F18,ROUND(AQ69*Inputs!E18+AR69+AS69,2))))))</f>
        <v>0</v>
      </c>
      <c r="AU69">
        <f>IF(Inputs!$B$27&lt;&gt;"Ready","PENDING INPUTS",IF(AQ69&lt;=0,99,1+IF(AND(K69&gt;0,OR(Inputs!C14&gt;Inputs!C18,AND(Inputs!C14=Inputs!C18,0&lt;4))),1,0)+IF(AND(S69&gt;0,OR(Inputs!C15&gt;Inputs!C18,AND(Inputs!C15=Inputs!C18,1&lt;4))),1,0)+IF(AND(AA69&gt;0,OR(Inputs!C16&gt;Inputs!C18,AND(Inputs!C16=Inputs!C18,2&lt;4))),1,0)+IF(AND(AI69&gt;0,OR(Inputs!C17&gt;Inputs!C18,AND(Inputs!C17=Inputs!C18,3&lt;4))),1,0)+IF(AND(AY69&gt;0,OR(Inputs!C19&gt;Inputs!C18,AND(Inputs!C19=Inputs!C18,5&lt;4))),1,0)+IF(AND(BG69&gt;0,OR(Inputs!C20&gt;Inputs!C18,AND(Inputs!C20=Inputs!C18,6&lt;4))),1,0)+IF(AND(BO69&gt;0,OR(Inputs!C21&gt;Inputs!C18,AND(Inputs!C21=Inputs!C18,7&lt;4))),1,0)+IF(AND(BW69&gt;0,OR(Inputs!C22&gt;Inputs!C18,AND(Inputs!C22=Inputs!C18,8&lt;4))),1,0)+IF(AND(CE69&gt;0,OR(Inputs!C23&gt;Inputs!C18,AND(Inputs!C23=Inputs!C18,9&lt;4))),1,0)))</f>
        <v>99</v>
      </c>
      <c r="AV69" s="3">
        <f>IF(Inputs!$B$27&lt;&gt;"Ready","PENDING INPUTS",IF(A69&gt;Inputs!$B$6,0,MIN(MAX(0,(AQ69+AR69+AS69)-AT69),MAX(0,C69-D69-(IF(O69&lt;AU69,K69+L69+M69-N69,0)+IF(W69&lt;AU69,S69+T69+U69-V69,0)+IF(AE69&lt;AU69,AA69+AB69+AC69-AD69,0)+IF(AM69&lt;AU69,AI69+AJ69+AK69-AL69,0)+IF(AU69&lt;AU69,AQ69+AR69+AS69-AT69,0)+IF(BC69&lt;AU69,AY69+AZ69+BA69-BB69,0)+IF(BK69&lt;AU69,BG69+BH69+BI69-BJ69,0)+IF(BS69&lt;AU69,BO69+BP69+BQ69-BR69,0)+IF(CA69&lt;AU69,BW69+BX69+BY69-BZ69,0)+IF(CI69&lt;AU69,CE69+CF69+CG69-CH69,0))))))</f>
        <v>0</v>
      </c>
      <c r="AW69" s="3">
        <f>IF(Inputs!$B$27&lt;&gt;"Ready","PENDING INPUTS",MIN((AQ69+AR69+AS69),IF(D69&gt;C69,IF(D69=0,0,AT69*C69/D69),AT69+AV69)))</f>
        <v>0</v>
      </c>
      <c r="AX69" s="3">
        <f>IF(Inputs!$B$27&lt;&gt;"Ready","PENDING INPUTS",MAX(0,(AQ69+AR69+AS69)-AW69))</f>
        <v>0</v>
      </c>
      <c r="AY69" s="3">
        <f>IF(Inputs!$B$27&lt;&gt;"Ready","PENDING INPUTS",BF68)</f>
        <v>0</v>
      </c>
      <c r="AZ69" s="3">
        <f>IF(Inputs!$B$27&lt;&gt;"Ready","PENDING INPUTS",IF(A69&lt;=Inputs!$B$6,ROUND(AY69*Inputs!C19/12,2),0))</f>
        <v>0</v>
      </c>
      <c r="BA69" s="3">
        <f>IF(Inputs!$B$27&lt;&gt;"Ready","PENDING INPUTS",IF(AND(A69&lt;=Inputs!$B$6,AY69&gt;0),Inputs!G19,0))</f>
        <v>0</v>
      </c>
      <c r="BB69" s="3">
        <f>IF(Inputs!$B$27&lt;&gt;"Ready","PENDING INPUTS",IF(A69&gt;Inputs!$B$6,0,MIN((AY69+AZ69+BA69),IF(Inputs!H19=1,Inputs!D19,MAX(Inputs!F19,ROUND(AY69*Inputs!E19+AZ69+BA69,2))))))</f>
        <v>0</v>
      </c>
      <c r="BC69">
        <f>IF(Inputs!$B$27&lt;&gt;"Ready","PENDING INPUTS",IF(AY69&lt;=0,99,1+IF(AND(K69&gt;0,OR(Inputs!C14&gt;Inputs!C19,AND(Inputs!C14=Inputs!C19,0&lt;5))),1,0)+IF(AND(S69&gt;0,OR(Inputs!C15&gt;Inputs!C19,AND(Inputs!C15=Inputs!C19,1&lt;5))),1,0)+IF(AND(AA69&gt;0,OR(Inputs!C16&gt;Inputs!C19,AND(Inputs!C16=Inputs!C19,2&lt;5))),1,0)+IF(AND(AI69&gt;0,OR(Inputs!C17&gt;Inputs!C19,AND(Inputs!C17=Inputs!C19,3&lt;5))),1,0)+IF(AND(AQ69&gt;0,OR(Inputs!C18&gt;Inputs!C19,AND(Inputs!C18=Inputs!C19,4&lt;5))),1,0)+IF(AND(BG69&gt;0,OR(Inputs!C20&gt;Inputs!C19,AND(Inputs!C20=Inputs!C19,6&lt;5))),1,0)+IF(AND(BO69&gt;0,OR(Inputs!C21&gt;Inputs!C19,AND(Inputs!C21=Inputs!C19,7&lt;5))),1,0)+IF(AND(BW69&gt;0,OR(Inputs!C22&gt;Inputs!C19,AND(Inputs!C22=Inputs!C19,8&lt;5))),1,0)+IF(AND(CE69&gt;0,OR(Inputs!C23&gt;Inputs!C19,AND(Inputs!C23=Inputs!C19,9&lt;5))),1,0)))</f>
        <v>99</v>
      </c>
      <c r="BD69" s="3">
        <f>IF(Inputs!$B$27&lt;&gt;"Ready","PENDING INPUTS",IF(A69&gt;Inputs!$B$6,0,MIN(MAX(0,(AY69+AZ69+BA69)-BB69),MAX(0,C69-D69-(IF(O69&lt;BC69,K69+L69+M69-N69,0)+IF(W69&lt;BC69,S69+T69+U69-V69,0)+IF(AE69&lt;BC69,AA69+AB69+AC69-AD69,0)+IF(AM69&lt;BC69,AI69+AJ69+AK69-AL69,0)+IF(AU69&lt;BC69,AQ69+AR69+AS69-AT69,0)+IF(BC69&lt;BC69,AY69+AZ69+BA69-BB69,0)+IF(BK69&lt;BC69,BG69+BH69+BI69-BJ69,0)+IF(BS69&lt;BC69,BO69+BP69+BQ69-BR69,0)+IF(CA69&lt;BC69,BW69+BX69+BY69-BZ69,0)+IF(CI69&lt;BC69,CE69+CF69+CG69-CH69,0))))))</f>
        <v>0</v>
      </c>
      <c r="BE69" s="3">
        <f>IF(Inputs!$B$27&lt;&gt;"Ready","PENDING INPUTS",MIN((AY69+AZ69+BA69),IF(D69&gt;C69,IF(D69=0,0,BB69*C69/D69),BB69+BD69)))</f>
        <v>0</v>
      </c>
      <c r="BF69" s="3">
        <f>IF(Inputs!$B$27&lt;&gt;"Ready","PENDING INPUTS",MAX(0,(AY69+AZ69+BA69)-BE69))</f>
        <v>0</v>
      </c>
      <c r="BG69" s="3">
        <f>IF(Inputs!$B$27&lt;&gt;"Ready","PENDING INPUTS",BN68)</f>
        <v>0</v>
      </c>
      <c r="BH69" s="3">
        <f>IF(Inputs!$B$27&lt;&gt;"Ready","PENDING INPUTS",IF(A69&lt;=Inputs!$B$6,ROUND(BG69*Inputs!C20/12,2),0))</f>
        <v>0</v>
      </c>
      <c r="BI69" s="3">
        <f>IF(Inputs!$B$27&lt;&gt;"Ready","PENDING INPUTS",IF(AND(A69&lt;=Inputs!$B$6,BG69&gt;0),Inputs!G20,0))</f>
        <v>0</v>
      </c>
      <c r="BJ69" s="3">
        <f>IF(Inputs!$B$27&lt;&gt;"Ready","PENDING INPUTS",IF(A69&gt;Inputs!$B$6,0,MIN((BG69+BH69+BI69),IF(Inputs!H20=1,Inputs!D20,MAX(Inputs!F20,ROUND(BG69*Inputs!E20+BH69+BI69,2))))))</f>
        <v>0</v>
      </c>
      <c r="BK69">
        <f>IF(Inputs!$B$27&lt;&gt;"Ready","PENDING INPUTS",IF(BG69&lt;=0,99,1+IF(AND(K69&gt;0,OR(Inputs!C14&gt;Inputs!C20,AND(Inputs!C14=Inputs!C20,0&lt;6))),1,0)+IF(AND(S69&gt;0,OR(Inputs!C15&gt;Inputs!C20,AND(Inputs!C15=Inputs!C20,1&lt;6))),1,0)+IF(AND(AA69&gt;0,OR(Inputs!C16&gt;Inputs!C20,AND(Inputs!C16=Inputs!C20,2&lt;6))),1,0)+IF(AND(AI69&gt;0,OR(Inputs!C17&gt;Inputs!C20,AND(Inputs!C17=Inputs!C20,3&lt;6))),1,0)+IF(AND(AQ69&gt;0,OR(Inputs!C18&gt;Inputs!C20,AND(Inputs!C18=Inputs!C20,4&lt;6))),1,0)+IF(AND(AY69&gt;0,OR(Inputs!C19&gt;Inputs!C20,AND(Inputs!C19=Inputs!C20,5&lt;6))),1,0)+IF(AND(BO69&gt;0,OR(Inputs!C21&gt;Inputs!C20,AND(Inputs!C21=Inputs!C20,7&lt;6))),1,0)+IF(AND(BW69&gt;0,OR(Inputs!C22&gt;Inputs!C20,AND(Inputs!C22=Inputs!C20,8&lt;6))),1,0)+IF(AND(CE69&gt;0,OR(Inputs!C23&gt;Inputs!C20,AND(Inputs!C23=Inputs!C20,9&lt;6))),1,0)))</f>
        <v>99</v>
      </c>
      <c r="BL69" s="3">
        <f>IF(Inputs!$B$27&lt;&gt;"Ready","PENDING INPUTS",IF(A69&gt;Inputs!$B$6,0,MIN(MAX(0,(BG69+BH69+BI69)-BJ69),MAX(0,C69-D69-(IF(O69&lt;BK69,K69+L69+M69-N69,0)+IF(W69&lt;BK69,S69+T69+U69-V69,0)+IF(AE69&lt;BK69,AA69+AB69+AC69-AD69,0)+IF(AM69&lt;BK69,AI69+AJ69+AK69-AL69,0)+IF(AU69&lt;BK69,AQ69+AR69+AS69-AT69,0)+IF(BC69&lt;BK69,AY69+AZ69+BA69-BB69,0)+IF(BK69&lt;BK69,BG69+BH69+BI69-BJ69,0)+IF(BS69&lt;BK69,BO69+BP69+BQ69-BR69,0)+IF(CA69&lt;BK69,BW69+BX69+BY69-BZ69,0)+IF(CI69&lt;BK69,CE69+CF69+CG69-CH69,0))))))</f>
        <v>0</v>
      </c>
      <c r="BM69" s="3">
        <f>IF(Inputs!$B$27&lt;&gt;"Ready","PENDING INPUTS",MIN((BG69+BH69+BI69),IF(D69&gt;C69,IF(D69=0,0,BJ69*C69/D69),BJ69+BL69)))</f>
        <v>0</v>
      </c>
      <c r="BN69" s="3">
        <f>IF(Inputs!$B$27&lt;&gt;"Ready","PENDING INPUTS",MAX(0,(BG69+BH69+BI69)-BM69))</f>
        <v>0</v>
      </c>
      <c r="BO69" s="3">
        <f>IF(Inputs!$B$27&lt;&gt;"Ready","PENDING INPUTS",BV68)</f>
        <v>0</v>
      </c>
      <c r="BP69" s="3">
        <f>IF(Inputs!$B$27&lt;&gt;"Ready","PENDING INPUTS",IF(A69&lt;=Inputs!$B$6,ROUND(BO69*Inputs!C21/12,2),0))</f>
        <v>0</v>
      </c>
      <c r="BQ69" s="3">
        <f>IF(Inputs!$B$27&lt;&gt;"Ready","PENDING INPUTS",IF(AND(A69&lt;=Inputs!$B$6,BO69&gt;0),Inputs!G21,0))</f>
        <v>0</v>
      </c>
      <c r="BR69" s="3">
        <f>IF(Inputs!$B$27&lt;&gt;"Ready","PENDING INPUTS",IF(A69&gt;Inputs!$B$6,0,MIN((BO69+BP69+BQ69),IF(Inputs!H21=1,Inputs!D21,MAX(Inputs!F21,ROUND(BO69*Inputs!E21+BP69+BQ69,2))))))</f>
        <v>0</v>
      </c>
      <c r="BS69">
        <f>IF(Inputs!$B$27&lt;&gt;"Ready","PENDING INPUTS",IF(BO69&lt;=0,99,1+IF(AND(K69&gt;0,OR(Inputs!C14&gt;Inputs!C21,AND(Inputs!C14=Inputs!C21,0&lt;7))),1,0)+IF(AND(S69&gt;0,OR(Inputs!C15&gt;Inputs!C21,AND(Inputs!C15=Inputs!C21,1&lt;7))),1,0)+IF(AND(AA69&gt;0,OR(Inputs!C16&gt;Inputs!C21,AND(Inputs!C16=Inputs!C21,2&lt;7))),1,0)+IF(AND(AI69&gt;0,OR(Inputs!C17&gt;Inputs!C21,AND(Inputs!C17=Inputs!C21,3&lt;7))),1,0)+IF(AND(AQ69&gt;0,OR(Inputs!C18&gt;Inputs!C21,AND(Inputs!C18=Inputs!C21,4&lt;7))),1,0)+IF(AND(AY69&gt;0,OR(Inputs!C19&gt;Inputs!C21,AND(Inputs!C19=Inputs!C21,5&lt;7))),1,0)+IF(AND(BG69&gt;0,OR(Inputs!C20&gt;Inputs!C21,AND(Inputs!C20=Inputs!C21,6&lt;7))),1,0)+IF(AND(BW69&gt;0,OR(Inputs!C22&gt;Inputs!C21,AND(Inputs!C22=Inputs!C21,8&lt;7))),1,0)+IF(AND(CE69&gt;0,OR(Inputs!C23&gt;Inputs!C21,AND(Inputs!C23=Inputs!C21,9&lt;7))),1,0)))</f>
        <v>99</v>
      </c>
      <c r="BT69" s="3">
        <f>IF(Inputs!$B$27&lt;&gt;"Ready","PENDING INPUTS",IF(A69&gt;Inputs!$B$6,0,MIN(MAX(0,(BO69+BP69+BQ69)-BR69),MAX(0,C69-D69-(IF(O69&lt;BS69,K69+L69+M69-N69,0)+IF(W69&lt;BS69,S69+T69+U69-V69,0)+IF(AE69&lt;BS69,AA69+AB69+AC69-AD69,0)+IF(AM69&lt;BS69,AI69+AJ69+AK69-AL69,0)+IF(AU69&lt;BS69,AQ69+AR69+AS69-AT69,0)+IF(BC69&lt;BS69,AY69+AZ69+BA69-BB69,0)+IF(BK69&lt;BS69,BG69+BH69+BI69-BJ69,0)+IF(BS69&lt;BS69,BO69+BP69+BQ69-BR69,0)+IF(CA69&lt;BS69,BW69+BX69+BY69-BZ69,0)+IF(CI69&lt;BS69,CE69+CF69+CG69-CH69,0))))))</f>
        <v>0</v>
      </c>
      <c r="BU69" s="3">
        <f>IF(Inputs!$B$27&lt;&gt;"Ready","PENDING INPUTS",MIN((BO69+BP69+BQ69),IF(D69&gt;C69,IF(D69=0,0,BR69*C69/D69),BR69+BT69)))</f>
        <v>0</v>
      </c>
      <c r="BV69" s="3">
        <f>IF(Inputs!$B$27&lt;&gt;"Ready","PENDING INPUTS",MAX(0,(BO69+BP69+BQ69)-BU69))</f>
        <v>0</v>
      </c>
      <c r="BW69" s="3">
        <f>IF(Inputs!$B$27&lt;&gt;"Ready","PENDING INPUTS",CD68)</f>
        <v>0</v>
      </c>
      <c r="BX69" s="3">
        <f>IF(Inputs!$B$27&lt;&gt;"Ready","PENDING INPUTS",IF(A69&lt;=Inputs!$B$6,ROUND(BW69*Inputs!C22/12,2),0))</f>
        <v>0</v>
      </c>
      <c r="BY69" s="3">
        <f>IF(Inputs!$B$27&lt;&gt;"Ready","PENDING INPUTS",IF(AND(A69&lt;=Inputs!$B$6,BW69&gt;0),Inputs!G22,0))</f>
        <v>0</v>
      </c>
      <c r="BZ69" s="3">
        <f>IF(Inputs!$B$27&lt;&gt;"Ready","PENDING INPUTS",IF(A69&gt;Inputs!$B$6,0,MIN((BW69+BX69+BY69),IF(Inputs!H22=1,Inputs!D22,MAX(Inputs!F22,ROUND(BW69*Inputs!E22+BX69+BY69,2))))))</f>
        <v>0</v>
      </c>
      <c r="CA69">
        <f>IF(Inputs!$B$27&lt;&gt;"Ready","PENDING INPUTS",IF(BW69&lt;=0,99,1+IF(AND(K69&gt;0,OR(Inputs!C14&gt;Inputs!C22,AND(Inputs!C14=Inputs!C22,0&lt;8))),1,0)+IF(AND(S69&gt;0,OR(Inputs!C15&gt;Inputs!C22,AND(Inputs!C15=Inputs!C22,1&lt;8))),1,0)+IF(AND(AA69&gt;0,OR(Inputs!C16&gt;Inputs!C22,AND(Inputs!C16=Inputs!C22,2&lt;8))),1,0)+IF(AND(AI69&gt;0,OR(Inputs!C17&gt;Inputs!C22,AND(Inputs!C17=Inputs!C22,3&lt;8))),1,0)+IF(AND(AQ69&gt;0,OR(Inputs!C18&gt;Inputs!C22,AND(Inputs!C18=Inputs!C22,4&lt;8))),1,0)+IF(AND(AY69&gt;0,OR(Inputs!C19&gt;Inputs!C22,AND(Inputs!C19=Inputs!C22,5&lt;8))),1,0)+IF(AND(BG69&gt;0,OR(Inputs!C20&gt;Inputs!C22,AND(Inputs!C20=Inputs!C22,6&lt;8))),1,0)+IF(AND(BO69&gt;0,OR(Inputs!C21&gt;Inputs!C22,AND(Inputs!C21=Inputs!C22,7&lt;8))),1,0)+IF(AND(CE69&gt;0,OR(Inputs!C23&gt;Inputs!C22,AND(Inputs!C23=Inputs!C22,9&lt;8))),1,0)))</f>
        <v>99</v>
      </c>
      <c r="CB69" s="3">
        <f>IF(Inputs!$B$27&lt;&gt;"Ready","PENDING INPUTS",IF(A69&gt;Inputs!$B$6,0,MIN(MAX(0,(BW69+BX69+BY69)-BZ69),MAX(0,C69-D69-(IF(O69&lt;CA69,K69+L69+M69-N69,0)+IF(W69&lt;CA69,S69+T69+U69-V69,0)+IF(AE69&lt;CA69,AA69+AB69+AC69-AD69,0)+IF(AM69&lt;CA69,AI69+AJ69+AK69-AL69,0)+IF(AU69&lt;CA69,AQ69+AR69+AS69-AT69,0)+IF(BC69&lt;CA69,AY69+AZ69+BA69-BB69,0)+IF(BK69&lt;CA69,BG69+BH69+BI69-BJ69,0)+IF(BS69&lt;CA69,BO69+BP69+BQ69-BR69,0)+IF(CA69&lt;CA69,BW69+BX69+BY69-BZ69,0)+IF(CI69&lt;CA69,CE69+CF69+CG69-CH69,0))))))</f>
        <v>0</v>
      </c>
      <c r="CC69" s="3">
        <f>IF(Inputs!$B$27&lt;&gt;"Ready","PENDING INPUTS",MIN((BW69+BX69+BY69),IF(D69&gt;C69,IF(D69=0,0,BZ69*C69/D69),BZ69+CB69)))</f>
        <v>0</v>
      </c>
      <c r="CD69" s="3">
        <f>IF(Inputs!$B$27&lt;&gt;"Ready","PENDING INPUTS",MAX(0,(BW69+BX69+BY69)-CC69))</f>
        <v>0</v>
      </c>
      <c r="CE69" s="3">
        <f>IF(Inputs!$B$27&lt;&gt;"Ready","PENDING INPUTS",CL68)</f>
        <v>0</v>
      </c>
      <c r="CF69" s="3">
        <f>IF(Inputs!$B$27&lt;&gt;"Ready","PENDING INPUTS",IF(A69&lt;=Inputs!$B$6,ROUND(CE69*Inputs!C23/12,2),0))</f>
        <v>0</v>
      </c>
      <c r="CG69" s="3">
        <f>IF(Inputs!$B$27&lt;&gt;"Ready","PENDING INPUTS",IF(AND(A69&lt;=Inputs!$B$6,CE69&gt;0),Inputs!G23,0))</f>
        <v>0</v>
      </c>
      <c r="CH69" s="3">
        <f>IF(Inputs!$B$27&lt;&gt;"Ready","PENDING INPUTS",IF(A69&gt;Inputs!$B$6,0,MIN((CE69+CF69+CG69),IF(Inputs!H23=1,Inputs!D23,MAX(Inputs!F23,ROUND(CE69*Inputs!E23+CF69+CG69,2))))))</f>
        <v>0</v>
      </c>
      <c r="CI69">
        <f>IF(Inputs!$B$27&lt;&gt;"Ready","PENDING INPUTS",IF(CE69&lt;=0,99,1+IF(AND(K69&gt;0,OR(Inputs!C14&gt;Inputs!C23,AND(Inputs!C14=Inputs!C23,0&lt;9))),1,0)+IF(AND(S69&gt;0,OR(Inputs!C15&gt;Inputs!C23,AND(Inputs!C15=Inputs!C23,1&lt;9))),1,0)+IF(AND(AA69&gt;0,OR(Inputs!C16&gt;Inputs!C23,AND(Inputs!C16=Inputs!C23,2&lt;9))),1,0)+IF(AND(AI69&gt;0,OR(Inputs!C17&gt;Inputs!C23,AND(Inputs!C17=Inputs!C23,3&lt;9))),1,0)+IF(AND(AQ69&gt;0,OR(Inputs!C18&gt;Inputs!C23,AND(Inputs!C18=Inputs!C23,4&lt;9))),1,0)+IF(AND(AY69&gt;0,OR(Inputs!C19&gt;Inputs!C23,AND(Inputs!C19=Inputs!C23,5&lt;9))),1,0)+IF(AND(BG69&gt;0,OR(Inputs!C20&gt;Inputs!C23,AND(Inputs!C20=Inputs!C23,6&lt;9))),1,0)+IF(AND(BO69&gt;0,OR(Inputs!C21&gt;Inputs!C23,AND(Inputs!C21=Inputs!C23,7&lt;9))),1,0)+IF(AND(BW69&gt;0,OR(Inputs!C22&gt;Inputs!C23,AND(Inputs!C22=Inputs!C23,8&lt;9))),1,0)))</f>
        <v>99</v>
      </c>
      <c r="CJ69" s="3">
        <f>IF(Inputs!$B$27&lt;&gt;"Ready","PENDING INPUTS",IF(A69&gt;Inputs!$B$6,0,MIN(MAX(0,(CE69+CF69+CG69)-CH69),MAX(0,C69-D69-(IF(O69&lt;CI69,K69+L69+M69-N69,0)+IF(W69&lt;CI69,S69+T69+U69-V69,0)+IF(AE69&lt;CI69,AA69+AB69+AC69-AD69,0)+IF(AM69&lt;CI69,AI69+AJ69+AK69-AL69,0)+IF(AU69&lt;CI69,AQ69+AR69+AS69-AT69,0)+IF(BC69&lt;CI69,AY69+AZ69+BA69-BB69,0)+IF(BK69&lt;CI69,BG69+BH69+BI69-BJ69,0)+IF(BS69&lt;CI69,BO69+BP69+BQ69-BR69,0)+IF(CA69&lt;CI69,BW69+BX69+BY69-BZ69,0)+IF(CI69&lt;CI69,CE69+CF69+CG69-CH69,0))))))</f>
        <v>0</v>
      </c>
      <c r="CK69" s="3">
        <f>IF(Inputs!$B$27&lt;&gt;"Ready","PENDING INPUTS",MIN((CE69+CF69+CG69),IF(D69&gt;C69,IF(D69=0,0,CH69*C69/D69),CH69+CJ69)))</f>
        <v>0</v>
      </c>
      <c r="CL69" s="3">
        <f>IF(Inputs!$B$27&lt;&gt;"Ready","PENDING INPUTS",MAX(0,(CE69+CF69+CG69)-CK69))</f>
        <v>0</v>
      </c>
    </row>
    <row r="70" spans="1:90" ht="27.95" customHeight="1" x14ac:dyDescent="0.25">
      <c r="A70">
        <v>66</v>
      </c>
      <c r="B70" s="13">
        <f>IF(Inputs!$B$27&lt;&gt;"Ready","PENDING INPUTS",EDATE(Inputs!$B$5,A70-1))</f>
        <v>48274</v>
      </c>
      <c r="C70" s="3">
        <f>IF(Inputs!$B$27&lt;&gt;"Ready","PENDING INPUTS",IF(A70&lt;=Inputs!$B$6,MAX(0,Inputs!$B$4+IF(A70=Inputs!$B$7,Inputs!$B$8,0)+IF(A70=Inputs!$B$9,Inputs!$B$10,0)),0))</f>
        <v>0</v>
      </c>
      <c r="D70" s="3">
        <f>IF(Inputs!$B$27&lt;&gt;"Ready","PENDING INPUTS",SUM(N70,V70,AD70,AL70,AT70,BB70,BJ70,BR70,BZ70,CH70))</f>
        <v>0</v>
      </c>
      <c r="E70" s="3">
        <f>IF(Inputs!$B$27&lt;&gt;"Ready","PENDING INPUTS",MAX(0,D70-C70))</f>
        <v>0</v>
      </c>
      <c r="F70" s="3">
        <f>IF(Inputs!$B$27&lt;&gt;"Ready","PENDING INPUTS",SUM(Q70,Y70,AG70,AO70,AW70,BE70,BM70,BU70,CC70,CK70))</f>
        <v>0</v>
      </c>
      <c r="G70" s="3">
        <f>IF(Inputs!$B$27&lt;&gt;"Ready","PENDING INPUTS",SUM(L70,T70,AB70,AJ70,AR70,AZ70,BH70,BP70,BX70,CF70))</f>
        <v>0</v>
      </c>
      <c r="H70" s="3">
        <f>IF(Inputs!$B$27&lt;&gt;"Ready","PENDING INPUTS",SUM(M70,U70,AC70,AK70,AS70,BA70,BI70,BQ70,BY70,CG70))</f>
        <v>0</v>
      </c>
      <c r="I70" s="3">
        <f>IF(Inputs!$B$27&lt;&gt;"Ready","PENDING INPUTS",SUM(R70,Z70,AH70,AP70,AX70,BF70,BN70,BV70,CD70,CL70))</f>
        <v>0</v>
      </c>
      <c r="J70" t="str">
        <f>IF(Inputs!$B$27&lt;&gt;"Ready","PENDING INPUTS",IF(A70&gt;Inputs!$B$6,"Beyond horizon",IF(E70&gt;0.005,"MINIMUM SHORTFALL",IF(I70&lt;0.005,"Paid off","In progress"))))</f>
        <v>Paid off</v>
      </c>
      <c r="K70" s="3">
        <f>IF(Inputs!$B$27&lt;&gt;"Ready","PENDING INPUTS",R69)</f>
        <v>0</v>
      </c>
      <c r="L70" s="3">
        <f>IF(Inputs!$B$27&lt;&gt;"Ready","PENDING INPUTS",IF(A70&lt;=Inputs!$B$6,ROUND(K70*Inputs!C14/12,2),0))</f>
        <v>0</v>
      </c>
      <c r="M70" s="3">
        <f>IF(Inputs!$B$27&lt;&gt;"Ready","PENDING INPUTS",IF(AND(A70&lt;=Inputs!$B$6,K70&gt;0),Inputs!G14,0))</f>
        <v>0</v>
      </c>
      <c r="N70" s="3">
        <f>IF(Inputs!$B$27&lt;&gt;"Ready","PENDING INPUTS",IF(A70&gt;Inputs!$B$6,0,MIN((K70+L70+M70),IF(Inputs!H14=1,Inputs!D14,MAX(Inputs!F14,ROUND(K70*Inputs!E14+L70+M70,2))))))</f>
        <v>0</v>
      </c>
      <c r="O70">
        <f>IF(Inputs!$B$27&lt;&gt;"Ready","PENDING INPUTS",IF(K70&lt;=0,99,1+IF(AND(S70&gt;0,OR(Inputs!C15&gt;Inputs!C14,AND(Inputs!C15=Inputs!C14,1&lt;0))),1,0)+IF(AND(AA70&gt;0,OR(Inputs!C16&gt;Inputs!C14,AND(Inputs!C16=Inputs!C14,2&lt;0))),1,0)+IF(AND(AI70&gt;0,OR(Inputs!C17&gt;Inputs!C14,AND(Inputs!C17=Inputs!C14,3&lt;0))),1,0)+IF(AND(AQ70&gt;0,OR(Inputs!C18&gt;Inputs!C14,AND(Inputs!C18=Inputs!C14,4&lt;0))),1,0)+IF(AND(AY70&gt;0,OR(Inputs!C19&gt;Inputs!C14,AND(Inputs!C19=Inputs!C14,5&lt;0))),1,0)+IF(AND(BG70&gt;0,OR(Inputs!C20&gt;Inputs!C14,AND(Inputs!C20=Inputs!C14,6&lt;0))),1,0)+IF(AND(BO70&gt;0,OR(Inputs!C21&gt;Inputs!C14,AND(Inputs!C21=Inputs!C14,7&lt;0))),1,0)+IF(AND(BW70&gt;0,OR(Inputs!C22&gt;Inputs!C14,AND(Inputs!C22=Inputs!C14,8&lt;0))),1,0)+IF(AND(CE70&gt;0,OR(Inputs!C23&gt;Inputs!C14,AND(Inputs!C23=Inputs!C14,9&lt;0))),1,0)))</f>
        <v>99</v>
      </c>
      <c r="P70" s="3">
        <f>IF(Inputs!$B$27&lt;&gt;"Ready","PENDING INPUTS",IF(A70&gt;Inputs!$B$6,0,MIN(MAX(0,(K70+L70+M70)-N70),MAX(0,C70-D70-(IF(O70&lt;O70,K70+L70+M70-N70,0)+IF(W70&lt;O70,S70+T70+U70-V70,0)+IF(AE70&lt;O70,AA70+AB70+AC70-AD70,0)+IF(AM70&lt;O70,AI70+AJ70+AK70-AL70,0)+IF(AU70&lt;O70,AQ70+AR70+AS70-AT70,0)+IF(BC70&lt;O70,AY70+AZ70+BA70-BB70,0)+IF(BK70&lt;O70,BG70+BH70+BI70-BJ70,0)+IF(BS70&lt;O70,BO70+BP70+BQ70-BR70,0)+IF(CA70&lt;O70,BW70+BX70+BY70-BZ70,0)+IF(CI70&lt;O70,CE70+CF70+CG70-CH70,0))))))</f>
        <v>0</v>
      </c>
      <c r="Q70" s="3">
        <f>IF(Inputs!$B$27&lt;&gt;"Ready","PENDING INPUTS",MIN((K70+L70+M70),IF(D70&gt;C70,IF(D70=0,0,N70*C70/D70),N70+P70)))</f>
        <v>0</v>
      </c>
      <c r="R70" s="3">
        <f>IF(Inputs!$B$27&lt;&gt;"Ready","PENDING INPUTS",MAX(0,(K70+L70+M70)-Q70))</f>
        <v>0</v>
      </c>
      <c r="S70" s="3">
        <f>IF(Inputs!$B$27&lt;&gt;"Ready","PENDING INPUTS",Z69)</f>
        <v>0</v>
      </c>
      <c r="T70" s="3">
        <f>IF(Inputs!$B$27&lt;&gt;"Ready","PENDING INPUTS",IF(A70&lt;=Inputs!$B$6,ROUND(S70*Inputs!C15/12,2),0))</f>
        <v>0</v>
      </c>
      <c r="U70" s="3">
        <f>IF(Inputs!$B$27&lt;&gt;"Ready","PENDING INPUTS",IF(AND(A70&lt;=Inputs!$B$6,S70&gt;0),Inputs!G15,0))</f>
        <v>0</v>
      </c>
      <c r="V70" s="3">
        <f>IF(Inputs!$B$27&lt;&gt;"Ready","PENDING INPUTS",IF(A70&gt;Inputs!$B$6,0,MIN((S70+T70+U70),IF(Inputs!H15=1,Inputs!D15,MAX(Inputs!F15,ROUND(S70*Inputs!E15+T70+U70,2))))))</f>
        <v>0</v>
      </c>
      <c r="W70">
        <f>IF(Inputs!$B$27&lt;&gt;"Ready","PENDING INPUTS",IF(S70&lt;=0,99,1+IF(AND(K70&gt;0,OR(Inputs!C14&gt;Inputs!C15,AND(Inputs!C14=Inputs!C15,0&lt;1))),1,0)+IF(AND(AA70&gt;0,OR(Inputs!C16&gt;Inputs!C15,AND(Inputs!C16=Inputs!C15,2&lt;1))),1,0)+IF(AND(AI70&gt;0,OR(Inputs!C17&gt;Inputs!C15,AND(Inputs!C17=Inputs!C15,3&lt;1))),1,0)+IF(AND(AQ70&gt;0,OR(Inputs!C18&gt;Inputs!C15,AND(Inputs!C18=Inputs!C15,4&lt;1))),1,0)+IF(AND(AY70&gt;0,OR(Inputs!C19&gt;Inputs!C15,AND(Inputs!C19=Inputs!C15,5&lt;1))),1,0)+IF(AND(BG70&gt;0,OR(Inputs!C20&gt;Inputs!C15,AND(Inputs!C20=Inputs!C15,6&lt;1))),1,0)+IF(AND(BO70&gt;0,OR(Inputs!C21&gt;Inputs!C15,AND(Inputs!C21=Inputs!C15,7&lt;1))),1,0)+IF(AND(BW70&gt;0,OR(Inputs!C22&gt;Inputs!C15,AND(Inputs!C22=Inputs!C15,8&lt;1))),1,0)+IF(AND(CE70&gt;0,OR(Inputs!C23&gt;Inputs!C15,AND(Inputs!C23=Inputs!C15,9&lt;1))),1,0)))</f>
        <v>99</v>
      </c>
      <c r="X70" s="3">
        <f>IF(Inputs!$B$27&lt;&gt;"Ready","PENDING INPUTS",IF(A70&gt;Inputs!$B$6,0,MIN(MAX(0,(S70+T70+U70)-V70),MAX(0,C70-D70-(IF(O70&lt;W70,K70+L70+M70-N70,0)+IF(W70&lt;W70,S70+T70+U70-V70,0)+IF(AE70&lt;W70,AA70+AB70+AC70-AD70,0)+IF(AM70&lt;W70,AI70+AJ70+AK70-AL70,0)+IF(AU70&lt;W70,AQ70+AR70+AS70-AT70,0)+IF(BC70&lt;W70,AY70+AZ70+BA70-BB70,0)+IF(BK70&lt;W70,BG70+BH70+BI70-BJ70,0)+IF(BS70&lt;W70,BO70+BP70+BQ70-BR70,0)+IF(CA70&lt;W70,BW70+BX70+BY70-BZ70,0)+IF(CI70&lt;W70,CE70+CF70+CG70-CH70,0))))))</f>
        <v>0</v>
      </c>
      <c r="Y70" s="3">
        <f>IF(Inputs!$B$27&lt;&gt;"Ready","PENDING INPUTS",MIN((S70+T70+U70),IF(D70&gt;C70,IF(D70=0,0,V70*C70/D70),V70+X70)))</f>
        <v>0</v>
      </c>
      <c r="Z70" s="3">
        <f>IF(Inputs!$B$27&lt;&gt;"Ready","PENDING INPUTS",MAX(0,(S70+T70+U70)-Y70))</f>
        <v>0</v>
      </c>
      <c r="AA70" s="3">
        <f>IF(Inputs!$B$27&lt;&gt;"Ready","PENDING INPUTS",AH69)</f>
        <v>0</v>
      </c>
      <c r="AB70" s="3">
        <f>IF(Inputs!$B$27&lt;&gt;"Ready","PENDING INPUTS",IF(A70&lt;=Inputs!$B$6,ROUND(AA70*Inputs!C16/12,2),0))</f>
        <v>0</v>
      </c>
      <c r="AC70" s="3">
        <f>IF(Inputs!$B$27&lt;&gt;"Ready","PENDING INPUTS",IF(AND(A70&lt;=Inputs!$B$6,AA70&gt;0),Inputs!G16,0))</f>
        <v>0</v>
      </c>
      <c r="AD70" s="3">
        <f>IF(Inputs!$B$27&lt;&gt;"Ready","PENDING INPUTS",IF(A70&gt;Inputs!$B$6,0,MIN((AA70+AB70+AC70),IF(Inputs!H16=1,Inputs!D16,MAX(Inputs!F16,ROUND(AA70*Inputs!E16+AB70+AC70,2))))))</f>
        <v>0</v>
      </c>
      <c r="AE70">
        <f>IF(Inputs!$B$27&lt;&gt;"Ready","PENDING INPUTS",IF(AA70&lt;=0,99,1+IF(AND(K70&gt;0,OR(Inputs!C14&gt;Inputs!C16,AND(Inputs!C14=Inputs!C16,0&lt;2))),1,0)+IF(AND(S70&gt;0,OR(Inputs!C15&gt;Inputs!C16,AND(Inputs!C15=Inputs!C16,1&lt;2))),1,0)+IF(AND(AI70&gt;0,OR(Inputs!C17&gt;Inputs!C16,AND(Inputs!C17=Inputs!C16,3&lt;2))),1,0)+IF(AND(AQ70&gt;0,OR(Inputs!C18&gt;Inputs!C16,AND(Inputs!C18=Inputs!C16,4&lt;2))),1,0)+IF(AND(AY70&gt;0,OR(Inputs!C19&gt;Inputs!C16,AND(Inputs!C19=Inputs!C16,5&lt;2))),1,0)+IF(AND(BG70&gt;0,OR(Inputs!C20&gt;Inputs!C16,AND(Inputs!C20=Inputs!C16,6&lt;2))),1,0)+IF(AND(BO70&gt;0,OR(Inputs!C21&gt;Inputs!C16,AND(Inputs!C21=Inputs!C16,7&lt;2))),1,0)+IF(AND(BW70&gt;0,OR(Inputs!C22&gt;Inputs!C16,AND(Inputs!C22=Inputs!C16,8&lt;2))),1,0)+IF(AND(CE70&gt;0,OR(Inputs!C23&gt;Inputs!C16,AND(Inputs!C23=Inputs!C16,9&lt;2))),1,0)))</f>
        <v>99</v>
      </c>
      <c r="AF70" s="3">
        <f>IF(Inputs!$B$27&lt;&gt;"Ready","PENDING INPUTS",IF(A70&gt;Inputs!$B$6,0,MIN(MAX(0,(AA70+AB70+AC70)-AD70),MAX(0,C70-D70-(IF(O70&lt;AE70,K70+L70+M70-N70,0)+IF(W70&lt;AE70,S70+T70+U70-V70,0)+IF(AE70&lt;AE70,AA70+AB70+AC70-AD70,0)+IF(AM70&lt;AE70,AI70+AJ70+AK70-AL70,0)+IF(AU70&lt;AE70,AQ70+AR70+AS70-AT70,0)+IF(BC70&lt;AE70,AY70+AZ70+BA70-BB70,0)+IF(BK70&lt;AE70,BG70+BH70+BI70-BJ70,0)+IF(BS70&lt;AE70,BO70+BP70+BQ70-BR70,0)+IF(CA70&lt;AE70,BW70+BX70+BY70-BZ70,0)+IF(CI70&lt;AE70,CE70+CF70+CG70-CH70,0))))))</f>
        <v>0</v>
      </c>
      <c r="AG70" s="3">
        <f>IF(Inputs!$B$27&lt;&gt;"Ready","PENDING INPUTS",MIN((AA70+AB70+AC70),IF(D70&gt;C70,IF(D70=0,0,AD70*C70/D70),AD70+AF70)))</f>
        <v>0</v>
      </c>
      <c r="AH70" s="3">
        <f>IF(Inputs!$B$27&lt;&gt;"Ready","PENDING INPUTS",MAX(0,(AA70+AB70+AC70)-AG70))</f>
        <v>0</v>
      </c>
      <c r="AI70" s="3">
        <f>IF(Inputs!$B$27&lt;&gt;"Ready","PENDING INPUTS",AP69)</f>
        <v>0</v>
      </c>
      <c r="AJ70" s="3">
        <f>IF(Inputs!$B$27&lt;&gt;"Ready","PENDING INPUTS",IF(A70&lt;=Inputs!$B$6,ROUND(AI70*Inputs!C17/12,2),0))</f>
        <v>0</v>
      </c>
      <c r="AK70" s="3">
        <f>IF(Inputs!$B$27&lt;&gt;"Ready","PENDING INPUTS",IF(AND(A70&lt;=Inputs!$B$6,AI70&gt;0),Inputs!G17,0))</f>
        <v>0</v>
      </c>
      <c r="AL70" s="3">
        <f>IF(Inputs!$B$27&lt;&gt;"Ready","PENDING INPUTS",IF(A70&gt;Inputs!$B$6,0,MIN((AI70+AJ70+AK70),IF(Inputs!H17=1,Inputs!D17,MAX(Inputs!F17,ROUND(AI70*Inputs!E17+AJ70+AK70,2))))))</f>
        <v>0</v>
      </c>
      <c r="AM70">
        <f>IF(Inputs!$B$27&lt;&gt;"Ready","PENDING INPUTS",IF(AI70&lt;=0,99,1+IF(AND(K70&gt;0,OR(Inputs!C14&gt;Inputs!C17,AND(Inputs!C14=Inputs!C17,0&lt;3))),1,0)+IF(AND(S70&gt;0,OR(Inputs!C15&gt;Inputs!C17,AND(Inputs!C15=Inputs!C17,1&lt;3))),1,0)+IF(AND(AA70&gt;0,OR(Inputs!C16&gt;Inputs!C17,AND(Inputs!C16=Inputs!C17,2&lt;3))),1,0)+IF(AND(AQ70&gt;0,OR(Inputs!C18&gt;Inputs!C17,AND(Inputs!C18=Inputs!C17,4&lt;3))),1,0)+IF(AND(AY70&gt;0,OR(Inputs!C19&gt;Inputs!C17,AND(Inputs!C19=Inputs!C17,5&lt;3))),1,0)+IF(AND(BG70&gt;0,OR(Inputs!C20&gt;Inputs!C17,AND(Inputs!C20=Inputs!C17,6&lt;3))),1,0)+IF(AND(BO70&gt;0,OR(Inputs!C21&gt;Inputs!C17,AND(Inputs!C21=Inputs!C17,7&lt;3))),1,0)+IF(AND(BW70&gt;0,OR(Inputs!C22&gt;Inputs!C17,AND(Inputs!C22=Inputs!C17,8&lt;3))),1,0)+IF(AND(CE70&gt;0,OR(Inputs!C23&gt;Inputs!C17,AND(Inputs!C23=Inputs!C17,9&lt;3))),1,0)))</f>
        <v>99</v>
      </c>
      <c r="AN70" s="3">
        <f>IF(Inputs!$B$27&lt;&gt;"Ready","PENDING INPUTS",IF(A70&gt;Inputs!$B$6,0,MIN(MAX(0,(AI70+AJ70+AK70)-AL70),MAX(0,C70-D70-(IF(O70&lt;AM70,K70+L70+M70-N70,0)+IF(W70&lt;AM70,S70+T70+U70-V70,0)+IF(AE70&lt;AM70,AA70+AB70+AC70-AD70,0)+IF(AM70&lt;AM70,AI70+AJ70+AK70-AL70,0)+IF(AU70&lt;AM70,AQ70+AR70+AS70-AT70,0)+IF(BC70&lt;AM70,AY70+AZ70+BA70-BB70,0)+IF(BK70&lt;AM70,BG70+BH70+BI70-BJ70,0)+IF(BS70&lt;AM70,BO70+BP70+BQ70-BR70,0)+IF(CA70&lt;AM70,BW70+BX70+BY70-BZ70,0)+IF(CI70&lt;AM70,CE70+CF70+CG70-CH70,0))))))</f>
        <v>0</v>
      </c>
      <c r="AO70" s="3">
        <f>IF(Inputs!$B$27&lt;&gt;"Ready","PENDING INPUTS",MIN((AI70+AJ70+AK70),IF(D70&gt;C70,IF(D70=0,0,AL70*C70/D70),AL70+AN70)))</f>
        <v>0</v>
      </c>
      <c r="AP70" s="3">
        <f>IF(Inputs!$B$27&lt;&gt;"Ready","PENDING INPUTS",MAX(0,(AI70+AJ70+AK70)-AO70))</f>
        <v>0</v>
      </c>
      <c r="AQ70" s="3">
        <f>IF(Inputs!$B$27&lt;&gt;"Ready","PENDING INPUTS",AX69)</f>
        <v>0</v>
      </c>
      <c r="AR70" s="3">
        <f>IF(Inputs!$B$27&lt;&gt;"Ready","PENDING INPUTS",IF(A70&lt;=Inputs!$B$6,ROUND(AQ70*Inputs!C18/12,2),0))</f>
        <v>0</v>
      </c>
      <c r="AS70" s="3">
        <f>IF(Inputs!$B$27&lt;&gt;"Ready","PENDING INPUTS",IF(AND(A70&lt;=Inputs!$B$6,AQ70&gt;0),Inputs!G18,0))</f>
        <v>0</v>
      </c>
      <c r="AT70" s="3">
        <f>IF(Inputs!$B$27&lt;&gt;"Ready","PENDING INPUTS",IF(A70&gt;Inputs!$B$6,0,MIN((AQ70+AR70+AS70),IF(Inputs!H18=1,Inputs!D18,MAX(Inputs!F18,ROUND(AQ70*Inputs!E18+AR70+AS70,2))))))</f>
        <v>0</v>
      </c>
      <c r="AU70">
        <f>IF(Inputs!$B$27&lt;&gt;"Ready","PENDING INPUTS",IF(AQ70&lt;=0,99,1+IF(AND(K70&gt;0,OR(Inputs!C14&gt;Inputs!C18,AND(Inputs!C14=Inputs!C18,0&lt;4))),1,0)+IF(AND(S70&gt;0,OR(Inputs!C15&gt;Inputs!C18,AND(Inputs!C15=Inputs!C18,1&lt;4))),1,0)+IF(AND(AA70&gt;0,OR(Inputs!C16&gt;Inputs!C18,AND(Inputs!C16=Inputs!C18,2&lt;4))),1,0)+IF(AND(AI70&gt;0,OR(Inputs!C17&gt;Inputs!C18,AND(Inputs!C17=Inputs!C18,3&lt;4))),1,0)+IF(AND(AY70&gt;0,OR(Inputs!C19&gt;Inputs!C18,AND(Inputs!C19=Inputs!C18,5&lt;4))),1,0)+IF(AND(BG70&gt;0,OR(Inputs!C20&gt;Inputs!C18,AND(Inputs!C20=Inputs!C18,6&lt;4))),1,0)+IF(AND(BO70&gt;0,OR(Inputs!C21&gt;Inputs!C18,AND(Inputs!C21=Inputs!C18,7&lt;4))),1,0)+IF(AND(BW70&gt;0,OR(Inputs!C22&gt;Inputs!C18,AND(Inputs!C22=Inputs!C18,8&lt;4))),1,0)+IF(AND(CE70&gt;0,OR(Inputs!C23&gt;Inputs!C18,AND(Inputs!C23=Inputs!C18,9&lt;4))),1,0)))</f>
        <v>99</v>
      </c>
      <c r="AV70" s="3">
        <f>IF(Inputs!$B$27&lt;&gt;"Ready","PENDING INPUTS",IF(A70&gt;Inputs!$B$6,0,MIN(MAX(0,(AQ70+AR70+AS70)-AT70),MAX(0,C70-D70-(IF(O70&lt;AU70,K70+L70+M70-N70,0)+IF(W70&lt;AU70,S70+T70+U70-V70,0)+IF(AE70&lt;AU70,AA70+AB70+AC70-AD70,0)+IF(AM70&lt;AU70,AI70+AJ70+AK70-AL70,0)+IF(AU70&lt;AU70,AQ70+AR70+AS70-AT70,0)+IF(BC70&lt;AU70,AY70+AZ70+BA70-BB70,0)+IF(BK70&lt;AU70,BG70+BH70+BI70-BJ70,0)+IF(BS70&lt;AU70,BO70+BP70+BQ70-BR70,0)+IF(CA70&lt;AU70,BW70+BX70+BY70-BZ70,0)+IF(CI70&lt;AU70,CE70+CF70+CG70-CH70,0))))))</f>
        <v>0</v>
      </c>
      <c r="AW70" s="3">
        <f>IF(Inputs!$B$27&lt;&gt;"Ready","PENDING INPUTS",MIN((AQ70+AR70+AS70),IF(D70&gt;C70,IF(D70=0,0,AT70*C70/D70),AT70+AV70)))</f>
        <v>0</v>
      </c>
      <c r="AX70" s="3">
        <f>IF(Inputs!$B$27&lt;&gt;"Ready","PENDING INPUTS",MAX(0,(AQ70+AR70+AS70)-AW70))</f>
        <v>0</v>
      </c>
      <c r="AY70" s="3">
        <f>IF(Inputs!$B$27&lt;&gt;"Ready","PENDING INPUTS",BF69)</f>
        <v>0</v>
      </c>
      <c r="AZ70" s="3">
        <f>IF(Inputs!$B$27&lt;&gt;"Ready","PENDING INPUTS",IF(A70&lt;=Inputs!$B$6,ROUND(AY70*Inputs!C19/12,2),0))</f>
        <v>0</v>
      </c>
      <c r="BA70" s="3">
        <f>IF(Inputs!$B$27&lt;&gt;"Ready","PENDING INPUTS",IF(AND(A70&lt;=Inputs!$B$6,AY70&gt;0),Inputs!G19,0))</f>
        <v>0</v>
      </c>
      <c r="BB70" s="3">
        <f>IF(Inputs!$B$27&lt;&gt;"Ready","PENDING INPUTS",IF(A70&gt;Inputs!$B$6,0,MIN((AY70+AZ70+BA70),IF(Inputs!H19=1,Inputs!D19,MAX(Inputs!F19,ROUND(AY70*Inputs!E19+AZ70+BA70,2))))))</f>
        <v>0</v>
      </c>
      <c r="BC70">
        <f>IF(Inputs!$B$27&lt;&gt;"Ready","PENDING INPUTS",IF(AY70&lt;=0,99,1+IF(AND(K70&gt;0,OR(Inputs!C14&gt;Inputs!C19,AND(Inputs!C14=Inputs!C19,0&lt;5))),1,0)+IF(AND(S70&gt;0,OR(Inputs!C15&gt;Inputs!C19,AND(Inputs!C15=Inputs!C19,1&lt;5))),1,0)+IF(AND(AA70&gt;0,OR(Inputs!C16&gt;Inputs!C19,AND(Inputs!C16=Inputs!C19,2&lt;5))),1,0)+IF(AND(AI70&gt;0,OR(Inputs!C17&gt;Inputs!C19,AND(Inputs!C17=Inputs!C19,3&lt;5))),1,0)+IF(AND(AQ70&gt;0,OR(Inputs!C18&gt;Inputs!C19,AND(Inputs!C18=Inputs!C19,4&lt;5))),1,0)+IF(AND(BG70&gt;0,OR(Inputs!C20&gt;Inputs!C19,AND(Inputs!C20=Inputs!C19,6&lt;5))),1,0)+IF(AND(BO70&gt;0,OR(Inputs!C21&gt;Inputs!C19,AND(Inputs!C21=Inputs!C19,7&lt;5))),1,0)+IF(AND(BW70&gt;0,OR(Inputs!C22&gt;Inputs!C19,AND(Inputs!C22=Inputs!C19,8&lt;5))),1,0)+IF(AND(CE70&gt;0,OR(Inputs!C23&gt;Inputs!C19,AND(Inputs!C23=Inputs!C19,9&lt;5))),1,0)))</f>
        <v>99</v>
      </c>
      <c r="BD70" s="3">
        <f>IF(Inputs!$B$27&lt;&gt;"Ready","PENDING INPUTS",IF(A70&gt;Inputs!$B$6,0,MIN(MAX(0,(AY70+AZ70+BA70)-BB70),MAX(0,C70-D70-(IF(O70&lt;BC70,K70+L70+M70-N70,0)+IF(W70&lt;BC70,S70+T70+U70-V70,0)+IF(AE70&lt;BC70,AA70+AB70+AC70-AD70,0)+IF(AM70&lt;BC70,AI70+AJ70+AK70-AL70,0)+IF(AU70&lt;BC70,AQ70+AR70+AS70-AT70,0)+IF(BC70&lt;BC70,AY70+AZ70+BA70-BB70,0)+IF(BK70&lt;BC70,BG70+BH70+BI70-BJ70,0)+IF(BS70&lt;BC70,BO70+BP70+BQ70-BR70,0)+IF(CA70&lt;BC70,BW70+BX70+BY70-BZ70,0)+IF(CI70&lt;BC70,CE70+CF70+CG70-CH70,0))))))</f>
        <v>0</v>
      </c>
      <c r="BE70" s="3">
        <f>IF(Inputs!$B$27&lt;&gt;"Ready","PENDING INPUTS",MIN((AY70+AZ70+BA70),IF(D70&gt;C70,IF(D70=0,0,BB70*C70/D70),BB70+BD70)))</f>
        <v>0</v>
      </c>
      <c r="BF70" s="3">
        <f>IF(Inputs!$B$27&lt;&gt;"Ready","PENDING INPUTS",MAX(0,(AY70+AZ70+BA70)-BE70))</f>
        <v>0</v>
      </c>
      <c r="BG70" s="3">
        <f>IF(Inputs!$B$27&lt;&gt;"Ready","PENDING INPUTS",BN69)</f>
        <v>0</v>
      </c>
      <c r="BH70" s="3">
        <f>IF(Inputs!$B$27&lt;&gt;"Ready","PENDING INPUTS",IF(A70&lt;=Inputs!$B$6,ROUND(BG70*Inputs!C20/12,2),0))</f>
        <v>0</v>
      </c>
      <c r="BI70" s="3">
        <f>IF(Inputs!$B$27&lt;&gt;"Ready","PENDING INPUTS",IF(AND(A70&lt;=Inputs!$B$6,BG70&gt;0),Inputs!G20,0))</f>
        <v>0</v>
      </c>
      <c r="BJ70" s="3">
        <f>IF(Inputs!$B$27&lt;&gt;"Ready","PENDING INPUTS",IF(A70&gt;Inputs!$B$6,0,MIN((BG70+BH70+BI70),IF(Inputs!H20=1,Inputs!D20,MAX(Inputs!F20,ROUND(BG70*Inputs!E20+BH70+BI70,2))))))</f>
        <v>0</v>
      </c>
      <c r="BK70">
        <f>IF(Inputs!$B$27&lt;&gt;"Ready","PENDING INPUTS",IF(BG70&lt;=0,99,1+IF(AND(K70&gt;0,OR(Inputs!C14&gt;Inputs!C20,AND(Inputs!C14=Inputs!C20,0&lt;6))),1,0)+IF(AND(S70&gt;0,OR(Inputs!C15&gt;Inputs!C20,AND(Inputs!C15=Inputs!C20,1&lt;6))),1,0)+IF(AND(AA70&gt;0,OR(Inputs!C16&gt;Inputs!C20,AND(Inputs!C16=Inputs!C20,2&lt;6))),1,0)+IF(AND(AI70&gt;0,OR(Inputs!C17&gt;Inputs!C20,AND(Inputs!C17=Inputs!C20,3&lt;6))),1,0)+IF(AND(AQ70&gt;0,OR(Inputs!C18&gt;Inputs!C20,AND(Inputs!C18=Inputs!C20,4&lt;6))),1,0)+IF(AND(AY70&gt;0,OR(Inputs!C19&gt;Inputs!C20,AND(Inputs!C19=Inputs!C20,5&lt;6))),1,0)+IF(AND(BO70&gt;0,OR(Inputs!C21&gt;Inputs!C20,AND(Inputs!C21=Inputs!C20,7&lt;6))),1,0)+IF(AND(BW70&gt;0,OR(Inputs!C22&gt;Inputs!C20,AND(Inputs!C22=Inputs!C20,8&lt;6))),1,0)+IF(AND(CE70&gt;0,OR(Inputs!C23&gt;Inputs!C20,AND(Inputs!C23=Inputs!C20,9&lt;6))),1,0)))</f>
        <v>99</v>
      </c>
      <c r="BL70" s="3">
        <f>IF(Inputs!$B$27&lt;&gt;"Ready","PENDING INPUTS",IF(A70&gt;Inputs!$B$6,0,MIN(MAX(0,(BG70+BH70+BI70)-BJ70),MAX(0,C70-D70-(IF(O70&lt;BK70,K70+L70+M70-N70,0)+IF(W70&lt;BK70,S70+T70+U70-V70,0)+IF(AE70&lt;BK70,AA70+AB70+AC70-AD70,0)+IF(AM70&lt;BK70,AI70+AJ70+AK70-AL70,0)+IF(AU70&lt;BK70,AQ70+AR70+AS70-AT70,0)+IF(BC70&lt;BK70,AY70+AZ70+BA70-BB70,0)+IF(BK70&lt;BK70,BG70+BH70+BI70-BJ70,0)+IF(BS70&lt;BK70,BO70+BP70+BQ70-BR70,0)+IF(CA70&lt;BK70,BW70+BX70+BY70-BZ70,0)+IF(CI70&lt;BK70,CE70+CF70+CG70-CH70,0))))))</f>
        <v>0</v>
      </c>
      <c r="BM70" s="3">
        <f>IF(Inputs!$B$27&lt;&gt;"Ready","PENDING INPUTS",MIN((BG70+BH70+BI70),IF(D70&gt;C70,IF(D70=0,0,BJ70*C70/D70),BJ70+BL70)))</f>
        <v>0</v>
      </c>
      <c r="BN70" s="3">
        <f>IF(Inputs!$B$27&lt;&gt;"Ready","PENDING INPUTS",MAX(0,(BG70+BH70+BI70)-BM70))</f>
        <v>0</v>
      </c>
      <c r="BO70" s="3">
        <f>IF(Inputs!$B$27&lt;&gt;"Ready","PENDING INPUTS",BV69)</f>
        <v>0</v>
      </c>
      <c r="BP70" s="3">
        <f>IF(Inputs!$B$27&lt;&gt;"Ready","PENDING INPUTS",IF(A70&lt;=Inputs!$B$6,ROUND(BO70*Inputs!C21/12,2),0))</f>
        <v>0</v>
      </c>
      <c r="BQ70" s="3">
        <f>IF(Inputs!$B$27&lt;&gt;"Ready","PENDING INPUTS",IF(AND(A70&lt;=Inputs!$B$6,BO70&gt;0),Inputs!G21,0))</f>
        <v>0</v>
      </c>
      <c r="BR70" s="3">
        <f>IF(Inputs!$B$27&lt;&gt;"Ready","PENDING INPUTS",IF(A70&gt;Inputs!$B$6,0,MIN((BO70+BP70+BQ70),IF(Inputs!H21=1,Inputs!D21,MAX(Inputs!F21,ROUND(BO70*Inputs!E21+BP70+BQ70,2))))))</f>
        <v>0</v>
      </c>
      <c r="BS70">
        <f>IF(Inputs!$B$27&lt;&gt;"Ready","PENDING INPUTS",IF(BO70&lt;=0,99,1+IF(AND(K70&gt;0,OR(Inputs!C14&gt;Inputs!C21,AND(Inputs!C14=Inputs!C21,0&lt;7))),1,0)+IF(AND(S70&gt;0,OR(Inputs!C15&gt;Inputs!C21,AND(Inputs!C15=Inputs!C21,1&lt;7))),1,0)+IF(AND(AA70&gt;0,OR(Inputs!C16&gt;Inputs!C21,AND(Inputs!C16=Inputs!C21,2&lt;7))),1,0)+IF(AND(AI70&gt;0,OR(Inputs!C17&gt;Inputs!C21,AND(Inputs!C17=Inputs!C21,3&lt;7))),1,0)+IF(AND(AQ70&gt;0,OR(Inputs!C18&gt;Inputs!C21,AND(Inputs!C18=Inputs!C21,4&lt;7))),1,0)+IF(AND(AY70&gt;0,OR(Inputs!C19&gt;Inputs!C21,AND(Inputs!C19=Inputs!C21,5&lt;7))),1,0)+IF(AND(BG70&gt;0,OR(Inputs!C20&gt;Inputs!C21,AND(Inputs!C20=Inputs!C21,6&lt;7))),1,0)+IF(AND(BW70&gt;0,OR(Inputs!C22&gt;Inputs!C21,AND(Inputs!C22=Inputs!C21,8&lt;7))),1,0)+IF(AND(CE70&gt;0,OR(Inputs!C23&gt;Inputs!C21,AND(Inputs!C23=Inputs!C21,9&lt;7))),1,0)))</f>
        <v>99</v>
      </c>
      <c r="BT70" s="3">
        <f>IF(Inputs!$B$27&lt;&gt;"Ready","PENDING INPUTS",IF(A70&gt;Inputs!$B$6,0,MIN(MAX(0,(BO70+BP70+BQ70)-BR70),MAX(0,C70-D70-(IF(O70&lt;BS70,K70+L70+M70-N70,0)+IF(W70&lt;BS70,S70+T70+U70-V70,0)+IF(AE70&lt;BS70,AA70+AB70+AC70-AD70,0)+IF(AM70&lt;BS70,AI70+AJ70+AK70-AL70,0)+IF(AU70&lt;BS70,AQ70+AR70+AS70-AT70,0)+IF(BC70&lt;BS70,AY70+AZ70+BA70-BB70,0)+IF(BK70&lt;BS70,BG70+BH70+BI70-BJ70,0)+IF(BS70&lt;BS70,BO70+BP70+BQ70-BR70,0)+IF(CA70&lt;BS70,BW70+BX70+BY70-BZ70,0)+IF(CI70&lt;BS70,CE70+CF70+CG70-CH70,0))))))</f>
        <v>0</v>
      </c>
      <c r="BU70" s="3">
        <f>IF(Inputs!$B$27&lt;&gt;"Ready","PENDING INPUTS",MIN((BO70+BP70+BQ70),IF(D70&gt;C70,IF(D70=0,0,BR70*C70/D70),BR70+BT70)))</f>
        <v>0</v>
      </c>
      <c r="BV70" s="3">
        <f>IF(Inputs!$B$27&lt;&gt;"Ready","PENDING INPUTS",MAX(0,(BO70+BP70+BQ70)-BU70))</f>
        <v>0</v>
      </c>
      <c r="BW70" s="3">
        <f>IF(Inputs!$B$27&lt;&gt;"Ready","PENDING INPUTS",CD69)</f>
        <v>0</v>
      </c>
      <c r="BX70" s="3">
        <f>IF(Inputs!$B$27&lt;&gt;"Ready","PENDING INPUTS",IF(A70&lt;=Inputs!$B$6,ROUND(BW70*Inputs!C22/12,2),0))</f>
        <v>0</v>
      </c>
      <c r="BY70" s="3">
        <f>IF(Inputs!$B$27&lt;&gt;"Ready","PENDING INPUTS",IF(AND(A70&lt;=Inputs!$B$6,BW70&gt;0),Inputs!G22,0))</f>
        <v>0</v>
      </c>
      <c r="BZ70" s="3">
        <f>IF(Inputs!$B$27&lt;&gt;"Ready","PENDING INPUTS",IF(A70&gt;Inputs!$B$6,0,MIN((BW70+BX70+BY70),IF(Inputs!H22=1,Inputs!D22,MAX(Inputs!F22,ROUND(BW70*Inputs!E22+BX70+BY70,2))))))</f>
        <v>0</v>
      </c>
      <c r="CA70">
        <f>IF(Inputs!$B$27&lt;&gt;"Ready","PENDING INPUTS",IF(BW70&lt;=0,99,1+IF(AND(K70&gt;0,OR(Inputs!C14&gt;Inputs!C22,AND(Inputs!C14=Inputs!C22,0&lt;8))),1,0)+IF(AND(S70&gt;0,OR(Inputs!C15&gt;Inputs!C22,AND(Inputs!C15=Inputs!C22,1&lt;8))),1,0)+IF(AND(AA70&gt;0,OR(Inputs!C16&gt;Inputs!C22,AND(Inputs!C16=Inputs!C22,2&lt;8))),1,0)+IF(AND(AI70&gt;0,OR(Inputs!C17&gt;Inputs!C22,AND(Inputs!C17=Inputs!C22,3&lt;8))),1,0)+IF(AND(AQ70&gt;0,OR(Inputs!C18&gt;Inputs!C22,AND(Inputs!C18=Inputs!C22,4&lt;8))),1,0)+IF(AND(AY70&gt;0,OR(Inputs!C19&gt;Inputs!C22,AND(Inputs!C19=Inputs!C22,5&lt;8))),1,0)+IF(AND(BG70&gt;0,OR(Inputs!C20&gt;Inputs!C22,AND(Inputs!C20=Inputs!C22,6&lt;8))),1,0)+IF(AND(BO70&gt;0,OR(Inputs!C21&gt;Inputs!C22,AND(Inputs!C21=Inputs!C22,7&lt;8))),1,0)+IF(AND(CE70&gt;0,OR(Inputs!C23&gt;Inputs!C22,AND(Inputs!C23=Inputs!C22,9&lt;8))),1,0)))</f>
        <v>99</v>
      </c>
      <c r="CB70" s="3">
        <f>IF(Inputs!$B$27&lt;&gt;"Ready","PENDING INPUTS",IF(A70&gt;Inputs!$B$6,0,MIN(MAX(0,(BW70+BX70+BY70)-BZ70),MAX(0,C70-D70-(IF(O70&lt;CA70,K70+L70+M70-N70,0)+IF(W70&lt;CA70,S70+T70+U70-V70,0)+IF(AE70&lt;CA70,AA70+AB70+AC70-AD70,0)+IF(AM70&lt;CA70,AI70+AJ70+AK70-AL70,0)+IF(AU70&lt;CA70,AQ70+AR70+AS70-AT70,0)+IF(BC70&lt;CA70,AY70+AZ70+BA70-BB70,0)+IF(BK70&lt;CA70,BG70+BH70+BI70-BJ70,0)+IF(BS70&lt;CA70,BO70+BP70+BQ70-BR70,0)+IF(CA70&lt;CA70,BW70+BX70+BY70-BZ70,0)+IF(CI70&lt;CA70,CE70+CF70+CG70-CH70,0))))))</f>
        <v>0</v>
      </c>
      <c r="CC70" s="3">
        <f>IF(Inputs!$B$27&lt;&gt;"Ready","PENDING INPUTS",MIN((BW70+BX70+BY70),IF(D70&gt;C70,IF(D70=0,0,BZ70*C70/D70),BZ70+CB70)))</f>
        <v>0</v>
      </c>
      <c r="CD70" s="3">
        <f>IF(Inputs!$B$27&lt;&gt;"Ready","PENDING INPUTS",MAX(0,(BW70+BX70+BY70)-CC70))</f>
        <v>0</v>
      </c>
      <c r="CE70" s="3">
        <f>IF(Inputs!$B$27&lt;&gt;"Ready","PENDING INPUTS",CL69)</f>
        <v>0</v>
      </c>
      <c r="CF70" s="3">
        <f>IF(Inputs!$B$27&lt;&gt;"Ready","PENDING INPUTS",IF(A70&lt;=Inputs!$B$6,ROUND(CE70*Inputs!C23/12,2),0))</f>
        <v>0</v>
      </c>
      <c r="CG70" s="3">
        <f>IF(Inputs!$B$27&lt;&gt;"Ready","PENDING INPUTS",IF(AND(A70&lt;=Inputs!$B$6,CE70&gt;0),Inputs!G23,0))</f>
        <v>0</v>
      </c>
      <c r="CH70" s="3">
        <f>IF(Inputs!$B$27&lt;&gt;"Ready","PENDING INPUTS",IF(A70&gt;Inputs!$B$6,0,MIN((CE70+CF70+CG70),IF(Inputs!H23=1,Inputs!D23,MAX(Inputs!F23,ROUND(CE70*Inputs!E23+CF70+CG70,2))))))</f>
        <v>0</v>
      </c>
      <c r="CI70">
        <f>IF(Inputs!$B$27&lt;&gt;"Ready","PENDING INPUTS",IF(CE70&lt;=0,99,1+IF(AND(K70&gt;0,OR(Inputs!C14&gt;Inputs!C23,AND(Inputs!C14=Inputs!C23,0&lt;9))),1,0)+IF(AND(S70&gt;0,OR(Inputs!C15&gt;Inputs!C23,AND(Inputs!C15=Inputs!C23,1&lt;9))),1,0)+IF(AND(AA70&gt;0,OR(Inputs!C16&gt;Inputs!C23,AND(Inputs!C16=Inputs!C23,2&lt;9))),1,0)+IF(AND(AI70&gt;0,OR(Inputs!C17&gt;Inputs!C23,AND(Inputs!C17=Inputs!C23,3&lt;9))),1,0)+IF(AND(AQ70&gt;0,OR(Inputs!C18&gt;Inputs!C23,AND(Inputs!C18=Inputs!C23,4&lt;9))),1,0)+IF(AND(AY70&gt;0,OR(Inputs!C19&gt;Inputs!C23,AND(Inputs!C19=Inputs!C23,5&lt;9))),1,0)+IF(AND(BG70&gt;0,OR(Inputs!C20&gt;Inputs!C23,AND(Inputs!C20=Inputs!C23,6&lt;9))),1,0)+IF(AND(BO70&gt;0,OR(Inputs!C21&gt;Inputs!C23,AND(Inputs!C21=Inputs!C23,7&lt;9))),1,0)+IF(AND(BW70&gt;0,OR(Inputs!C22&gt;Inputs!C23,AND(Inputs!C22=Inputs!C23,8&lt;9))),1,0)))</f>
        <v>99</v>
      </c>
      <c r="CJ70" s="3">
        <f>IF(Inputs!$B$27&lt;&gt;"Ready","PENDING INPUTS",IF(A70&gt;Inputs!$B$6,0,MIN(MAX(0,(CE70+CF70+CG70)-CH70),MAX(0,C70-D70-(IF(O70&lt;CI70,K70+L70+M70-N70,0)+IF(W70&lt;CI70,S70+T70+U70-V70,0)+IF(AE70&lt;CI70,AA70+AB70+AC70-AD70,0)+IF(AM70&lt;CI70,AI70+AJ70+AK70-AL70,0)+IF(AU70&lt;CI70,AQ70+AR70+AS70-AT70,0)+IF(BC70&lt;CI70,AY70+AZ70+BA70-BB70,0)+IF(BK70&lt;CI70,BG70+BH70+BI70-BJ70,0)+IF(BS70&lt;CI70,BO70+BP70+BQ70-BR70,0)+IF(CA70&lt;CI70,BW70+BX70+BY70-BZ70,0)+IF(CI70&lt;CI70,CE70+CF70+CG70-CH70,0))))))</f>
        <v>0</v>
      </c>
      <c r="CK70" s="3">
        <f>IF(Inputs!$B$27&lt;&gt;"Ready","PENDING INPUTS",MIN((CE70+CF70+CG70),IF(D70&gt;C70,IF(D70=0,0,CH70*C70/D70),CH70+CJ70)))</f>
        <v>0</v>
      </c>
      <c r="CL70" s="3">
        <f>IF(Inputs!$B$27&lt;&gt;"Ready","PENDING INPUTS",MAX(0,(CE70+CF70+CG70)-CK70))</f>
        <v>0</v>
      </c>
    </row>
    <row r="71" spans="1:90" ht="27.95" customHeight="1" x14ac:dyDescent="0.25">
      <c r="A71">
        <v>67</v>
      </c>
      <c r="B71" s="13">
        <f>IF(Inputs!$B$27&lt;&gt;"Ready","PENDING INPUTS",EDATE(Inputs!$B$5,A71-1))</f>
        <v>48305</v>
      </c>
      <c r="C71" s="3">
        <f>IF(Inputs!$B$27&lt;&gt;"Ready","PENDING INPUTS",IF(A71&lt;=Inputs!$B$6,MAX(0,Inputs!$B$4+IF(A71=Inputs!$B$7,Inputs!$B$8,0)+IF(A71=Inputs!$B$9,Inputs!$B$10,0)),0))</f>
        <v>0</v>
      </c>
      <c r="D71" s="3">
        <f>IF(Inputs!$B$27&lt;&gt;"Ready","PENDING INPUTS",SUM(N71,V71,AD71,AL71,AT71,BB71,BJ71,BR71,BZ71,CH71))</f>
        <v>0</v>
      </c>
      <c r="E71" s="3">
        <f>IF(Inputs!$B$27&lt;&gt;"Ready","PENDING INPUTS",MAX(0,D71-C71))</f>
        <v>0</v>
      </c>
      <c r="F71" s="3">
        <f>IF(Inputs!$B$27&lt;&gt;"Ready","PENDING INPUTS",SUM(Q71,Y71,AG71,AO71,AW71,BE71,BM71,BU71,CC71,CK71))</f>
        <v>0</v>
      </c>
      <c r="G71" s="3">
        <f>IF(Inputs!$B$27&lt;&gt;"Ready","PENDING INPUTS",SUM(L71,T71,AB71,AJ71,AR71,AZ71,BH71,BP71,BX71,CF71))</f>
        <v>0</v>
      </c>
      <c r="H71" s="3">
        <f>IF(Inputs!$B$27&lt;&gt;"Ready","PENDING INPUTS",SUM(M71,U71,AC71,AK71,AS71,BA71,BI71,BQ71,BY71,CG71))</f>
        <v>0</v>
      </c>
      <c r="I71" s="3">
        <f>IF(Inputs!$B$27&lt;&gt;"Ready","PENDING INPUTS",SUM(R71,Z71,AH71,AP71,AX71,BF71,BN71,BV71,CD71,CL71))</f>
        <v>0</v>
      </c>
      <c r="J71" t="str">
        <f>IF(Inputs!$B$27&lt;&gt;"Ready","PENDING INPUTS",IF(A71&gt;Inputs!$B$6,"Beyond horizon",IF(E71&gt;0.005,"MINIMUM SHORTFALL",IF(I71&lt;0.005,"Paid off","In progress"))))</f>
        <v>Paid off</v>
      </c>
      <c r="K71" s="3">
        <f>IF(Inputs!$B$27&lt;&gt;"Ready","PENDING INPUTS",R70)</f>
        <v>0</v>
      </c>
      <c r="L71" s="3">
        <f>IF(Inputs!$B$27&lt;&gt;"Ready","PENDING INPUTS",IF(A71&lt;=Inputs!$B$6,ROUND(K71*Inputs!C14/12,2),0))</f>
        <v>0</v>
      </c>
      <c r="M71" s="3">
        <f>IF(Inputs!$B$27&lt;&gt;"Ready","PENDING INPUTS",IF(AND(A71&lt;=Inputs!$B$6,K71&gt;0),Inputs!G14,0))</f>
        <v>0</v>
      </c>
      <c r="N71" s="3">
        <f>IF(Inputs!$B$27&lt;&gt;"Ready","PENDING INPUTS",IF(A71&gt;Inputs!$B$6,0,MIN((K71+L71+M71),IF(Inputs!H14=1,Inputs!D14,MAX(Inputs!F14,ROUND(K71*Inputs!E14+L71+M71,2))))))</f>
        <v>0</v>
      </c>
      <c r="O71">
        <f>IF(Inputs!$B$27&lt;&gt;"Ready","PENDING INPUTS",IF(K71&lt;=0,99,1+IF(AND(S71&gt;0,OR(Inputs!C15&gt;Inputs!C14,AND(Inputs!C15=Inputs!C14,1&lt;0))),1,0)+IF(AND(AA71&gt;0,OR(Inputs!C16&gt;Inputs!C14,AND(Inputs!C16=Inputs!C14,2&lt;0))),1,0)+IF(AND(AI71&gt;0,OR(Inputs!C17&gt;Inputs!C14,AND(Inputs!C17=Inputs!C14,3&lt;0))),1,0)+IF(AND(AQ71&gt;0,OR(Inputs!C18&gt;Inputs!C14,AND(Inputs!C18=Inputs!C14,4&lt;0))),1,0)+IF(AND(AY71&gt;0,OR(Inputs!C19&gt;Inputs!C14,AND(Inputs!C19=Inputs!C14,5&lt;0))),1,0)+IF(AND(BG71&gt;0,OR(Inputs!C20&gt;Inputs!C14,AND(Inputs!C20=Inputs!C14,6&lt;0))),1,0)+IF(AND(BO71&gt;0,OR(Inputs!C21&gt;Inputs!C14,AND(Inputs!C21=Inputs!C14,7&lt;0))),1,0)+IF(AND(BW71&gt;0,OR(Inputs!C22&gt;Inputs!C14,AND(Inputs!C22=Inputs!C14,8&lt;0))),1,0)+IF(AND(CE71&gt;0,OR(Inputs!C23&gt;Inputs!C14,AND(Inputs!C23=Inputs!C14,9&lt;0))),1,0)))</f>
        <v>99</v>
      </c>
      <c r="P71" s="3">
        <f>IF(Inputs!$B$27&lt;&gt;"Ready","PENDING INPUTS",IF(A71&gt;Inputs!$B$6,0,MIN(MAX(0,(K71+L71+M71)-N71),MAX(0,C71-D71-(IF(O71&lt;O71,K71+L71+M71-N71,0)+IF(W71&lt;O71,S71+T71+U71-V71,0)+IF(AE71&lt;O71,AA71+AB71+AC71-AD71,0)+IF(AM71&lt;O71,AI71+AJ71+AK71-AL71,0)+IF(AU71&lt;O71,AQ71+AR71+AS71-AT71,0)+IF(BC71&lt;O71,AY71+AZ71+BA71-BB71,0)+IF(BK71&lt;O71,BG71+BH71+BI71-BJ71,0)+IF(BS71&lt;O71,BO71+BP71+BQ71-BR71,0)+IF(CA71&lt;O71,BW71+BX71+BY71-BZ71,0)+IF(CI71&lt;O71,CE71+CF71+CG71-CH71,0))))))</f>
        <v>0</v>
      </c>
      <c r="Q71" s="3">
        <f>IF(Inputs!$B$27&lt;&gt;"Ready","PENDING INPUTS",MIN((K71+L71+M71),IF(D71&gt;C71,IF(D71=0,0,N71*C71/D71),N71+P71)))</f>
        <v>0</v>
      </c>
      <c r="R71" s="3">
        <f>IF(Inputs!$B$27&lt;&gt;"Ready","PENDING INPUTS",MAX(0,(K71+L71+M71)-Q71))</f>
        <v>0</v>
      </c>
      <c r="S71" s="3">
        <f>IF(Inputs!$B$27&lt;&gt;"Ready","PENDING INPUTS",Z70)</f>
        <v>0</v>
      </c>
      <c r="T71" s="3">
        <f>IF(Inputs!$B$27&lt;&gt;"Ready","PENDING INPUTS",IF(A71&lt;=Inputs!$B$6,ROUND(S71*Inputs!C15/12,2),0))</f>
        <v>0</v>
      </c>
      <c r="U71" s="3">
        <f>IF(Inputs!$B$27&lt;&gt;"Ready","PENDING INPUTS",IF(AND(A71&lt;=Inputs!$B$6,S71&gt;0),Inputs!G15,0))</f>
        <v>0</v>
      </c>
      <c r="V71" s="3">
        <f>IF(Inputs!$B$27&lt;&gt;"Ready","PENDING INPUTS",IF(A71&gt;Inputs!$B$6,0,MIN((S71+T71+U71),IF(Inputs!H15=1,Inputs!D15,MAX(Inputs!F15,ROUND(S71*Inputs!E15+T71+U71,2))))))</f>
        <v>0</v>
      </c>
      <c r="W71">
        <f>IF(Inputs!$B$27&lt;&gt;"Ready","PENDING INPUTS",IF(S71&lt;=0,99,1+IF(AND(K71&gt;0,OR(Inputs!C14&gt;Inputs!C15,AND(Inputs!C14=Inputs!C15,0&lt;1))),1,0)+IF(AND(AA71&gt;0,OR(Inputs!C16&gt;Inputs!C15,AND(Inputs!C16=Inputs!C15,2&lt;1))),1,0)+IF(AND(AI71&gt;0,OR(Inputs!C17&gt;Inputs!C15,AND(Inputs!C17=Inputs!C15,3&lt;1))),1,0)+IF(AND(AQ71&gt;0,OR(Inputs!C18&gt;Inputs!C15,AND(Inputs!C18=Inputs!C15,4&lt;1))),1,0)+IF(AND(AY71&gt;0,OR(Inputs!C19&gt;Inputs!C15,AND(Inputs!C19=Inputs!C15,5&lt;1))),1,0)+IF(AND(BG71&gt;0,OR(Inputs!C20&gt;Inputs!C15,AND(Inputs!C20=Inputs!C15,6&lt;1))),1,0)+IF(AND(BO71&gt;0,OR(Inputs!C21&gt;Inputs!C15,AND(Inputs!C21=Inputs!C15,7&lt;1))),1,0)+IF(AND(BW71&gt;0,OR(Inputs!C22&gt;Inputs!C15,AND(Inputs!C22=Inputs!C15,8&lt;1))),1,0)+IF(AND(CE71&gt;0,OR(Inputs!C23&gt;Inputs!C15,AND(Inputs!C23=Inputs!C15,9&lt;1))),1,0)))</f>
        <v>99</v>
      </c>
      <c r="X71" s="3">
        <f>IF(Inputs!$B$27&lt;&gt;"Ready","PENDING INPUTS",IF(A71&gt;Inputs!$B$6,0,MIN(MAX(0,(S71+T71+U71)-V71),MAX(0,C71-D71-(IF(O71&lt;W71,K71+L71+M71-N71,0)+IF(W71&lt;W71,S71+T71+U71-V71,0)+IF(AE71&lt;W71,AA71+AB71+AC71-AD71,0)+IF(AM71&lt;W71,AI71+AJ71+AK71-AL71,0)+IF(AU71&lt;W71,AQ71+AR71+AS71-AT71,0)+IF(BC71&lt;W71,AY71+AZ71+BA71-BB71,0)+IF(BK71&lt;W71,BG71+BH71+BI71-BJ71,0)+IF(BS71&lt;W71,BO71+BP71+BQ71-BR71,0)+IF(CA71&lt;W71,BW71+BX71+BY71-BZ71,0)+IF(CI71&lt;W71,CE71+CF71+CG71-CH71,0))))))</f>
        <v>0</v>
      </c>
      <c r="Y71" s="3">
        <f>IF(Inputs!$B$27&lt;&gt;"Ready","PENDING INPUTS",MIN((S71+T71+U71),IF(D71&gt;C71,IF(D71=0,0,V71*C71/D71),V71+X71)))</f>
        <v>0</v>
      </c>
      <c r="Z71" s="3">
        <f>IF(Inputs!$B$27&lt;&gt;"Ready","PENDING INPUTS",MAX(0,(S71+T71+U71)-Y71))</f>
        <v>0</v>
      </c>
      <c r="AA71" s="3">
        <f>IF(Inputs!$B$27&lt;&gt;"Ready","PENDING INPUTS",AH70)</f>
        <v>0</v>
      </c>
      <c r="AB71" s="3">
        <f>IF(Inputs!$B$27&lt;&gt;"Ready","PENDING INPUTS",IF(A71&lt;=Inputs!$B$6,ROUND(AA71*Inputs!C16/12,2),0))</f>
        <v>0</v>
      </c>
      <c r="AC71" s="3">
        <f>IF(Inputs!$B$27&lt;&gt;"Ready","PENDING INPUTS",IF(AND(A71&lt;=Inputs!$B$6,AA71&gt;0),Inputs!G16,0))</f>
        <v>0</v>
      </c>
      <c r="AD71" s="3">
        <f>IF(Inputs!$B$27&lt;&gt;"Ready","PENDING INPUTS",IF(A71&gt;Inputs!$B$6,0,MIN((AA71+AB71+AC71),IF(Inputs!H16=1,Inputs!D16,MAX(Inputs!F16,ROUND(AA71*Inputs!E16+AB71+AC71,2))))))</f>
        <v>0</v>
      </c>
      <c r="AE71">
        <f>IF(Inputs!$B$27&lt;&gt;"Ready","PENDING INPUTS",IF(AA71&lt;=0,99,1+IF(AND(K71&gt;0,OR(Inputs!C14&gt;Inputs!C16,AND(Inputs!C14=Inputs!C16,0&lt;2))),1,0)+IF(AND(S71&gt;0,OR(Inputs!C15&gt;Inputs!C16,AND(Inputs!C15=Inputs!C16,1&lt;2))),1,0)+IF(AND(AI71&gt;0,OR(Inputs!C17&gt;Inputs!C16,AND(Inputs!C17=Inputs!C16,3&lt;2))),1,0)+IF(AND(AQ71&gt;0,OR(Inputs!C18&gt;Inputs!C16,AND(Inputs!C18=Inputs!C16,4&lt;2))),1,0)+IF(AND(AY71&gt;0,OR(Inputs!C19&gt;Inputs!C16,AND(Inputs!C19=Inputs!C16,5&lt;2))),1,0)+IF(AND(BG71&gt;0,OR(Inputs!C20&gt;Inputs!C16,AND(Inputs!C20=Inputs!C16,6&lt;2))),1,0)+IF(AND(BO71&gt;0,OR(Inputs!C21&gt;Inputs!C16,AND(Inputs!C21=Inputs!C16,7&lt;2))),1,0)+IF(AND(BW71&gt;0,OR(Inputs!C22&gt;Inputs!C16,AND(Inputs!C22=Inputs!C16,8&lt;2))),1,0)+IF(AND(CE71&gt;0,OR(Inputs!C23&gt;Inputs!C16,AND(Inputs!C23=Inputs!C16,9&lt;2))),1,0)))</f>
        <v>99</v>
      </c>
      <c r="AF71" s="3">
        <f>IF(Inputs!$B$27&lt;&gt;"Ready","PENDING INPUTS",IF(A71&gt;Inputs!$B$6,0,MIN(MAX(0,(AA71+AB71+AC71)-AD71),MAX(0,C71-D71-(IF(O71&lt;AE71,K71+L71+M71-N71,0)+IF(W71&lt;AE71,S71+T71+U71-V71,0)+IF(AE71&lt;AE71,AA71+AB71+AC71-AD71,0)+IF(AM71&lt;AE71,AI71+AJ71+AK71-AL71,0)+IF(AU71&lt;AE71,AQ71+AR71+AS71-AT71,0)+IF(BC71&lt;AE71,AY71+AZ71+BA71-BB71,0)+IF(BK71&lt;AE71,BG71+BH71+BI71-BJ71,0)+IF(BS71&lt;AE71,BO71+BP71+BQ71-BR71,0)+IF(CA71&lt;AE71,BW71+BX71+BY71-BZ71,0)+IF(CI71&lt;AE71,CE71+CF71+CG71-CH71,0))))))</f>
        <v>0</v>
      </c>
      <c r="AG71" s="3">
        <f>IF(Inputs!$B$27&lt;&gt;"Ready","PENDING INPUTS",MIN((AA71+AB71+AC71),IF(D71&gt;C71,IF(D71=0,0,AD71*C71/D71),AD71+AF71)))</f>
        <v>0</v>
      </c>
      <c r="AH71" s="3">
        <f>IF(Inputs!$B$27&lt;&gt;"Ready","PENDING INPUTS",MAX(0,(AA71+AB71+AC71)-AG71))</f>
        <v>0</v>
      </c>
      <c r="AI71" s="3">
        <f>IF(Inputs!$B$27&lt;&gt;"Ready","PENDING INPUTS",AP70)</f>
        <v>0</v>
      </c>
      <c r="AJ71" s="3">
        <f>IF(Inputs!$B$27&lt;&gt;"Ready","PENDING INPUTS",IF(A71&lt;=Inputs!$B$6,ROUND(AI71*Inputs!C17/12,2),0))</f>
        <v>0</v>
      </c>
      <c r="AK71" s="3">
        <f>IF(Inputs!$B$27&lt;&gt;"Ready","PENDING INPUTS",IF(AND(A71&lt;=Inputs!$B$6,AI71&gt;0),Inputs!G17,0))</f>
        <v>0</v>
      </c>
      <c r="AL71" s="3">
        <f>IF(Inputs!$B$27&lt;&gt;"Ready","PENDING INPUTS",IF(A71&gt;Inputs!$B$6,0,MIN((AI71+AJ71+AK71),IF(Inputs!H17=1,Inputs!D17,MAX(Inputs!F17,ROUND(AI71*Inputs!E17+AJ71+AK71,2))))))</f>
        <v>0</v>
      </c>
      <c r="AM71">
        <f>IF(Inputs!$B$27&lt;&gt;"Ready","PENDING INPUTS",IF(AI71&lt;=0,99,1+IF(AND(K71&gt;0,OR(Inputs!C14&gt;Inputs!C17,AND(Inputs!C14=Inputs!C17,0&lt;3))),1,0)+IF(AND(S71&gt;0,OR(Inputs!C15&gt;Inputs!C17,AND(Inputs!C15=Inputs!C17,1&lt;3))),1,0)+IF(AND(AA71&gt;0,OR(Inputs!C16&gt;Inputs!C17,AND(Inputs!C16=Inputs!C17,2&lt;3))),1,0)+IF(AND(AQ71&gt;0,OR(Inputs!C18&gt;Inputs!C17,AND(Inputs!C18=Inputs!C17,4&lt;3))),1,0)+IF(AND(AY71&gt;0,OR(Inputs!C19&gt;Inputs!C17,AND(Inputs!C19=Inputs!C17,5&lt;3))),1,0)+IF(AND(BG71&gt;0,OR(Inputs!C20&gt;Inputs!C17,AND(Inputs!C20=Inputs!C17,6&lt;3))),1,0)+IF(AND(BO71&gt;0,OR(Inputs!C21&gt;Inputs!C17,AND(Inputs!C21=Inputs!C17,7&lt;3))),1,0)+IF(AND(BW71&gt;0,OR(Inputs!C22&gt;Inputs!C17,AND(Inputs!C22=Inputs!C17,8&lt;3))),1,0)+IF(AND(CE71&gt;0,OR(Inputs!C23&gt;Inputs!C17,AND(Inputs!C23=Inputs!C17,9&lt;3))),1,0)))</f>
        <v>99</v>
      </c>
      <c r="AN71" s="3">
        <f>IF(Inputs!$B$27&lt;&gt;"Ready","PENDING INPUTS",IF(A71&gt;Inputs!$B$6,0,MIN(MAX(0,(AI71+AJ71+AK71)-AL71),MAX(0,C71-D71-(IF(O71&lt;AM71,K71+L71+M71-N71,0)+IF(W71&lt;AM71,S71+T71+U71-V71,0)+IF(AE71&lt;AM71,AA71+AB71+AC71-AD71,0)+IF(AM71&lt;AM71,AI71+AJ71+AK71-AL71,0)+IF(AU71&lt;AM71,AQ71+AR71+AS71-AT71,0)+IF(BC71&lt;AM71,AY71+AZ71+BA71-BB71,0)+IF(BK71&lt;AM71,BG71+BH71+BI71-BJ71,0)+IF(BS71&lt;AM71,BO71+BP71+BQ71-BR71,0)+IF(CA71&lt;AM71,BW71+BX71+BY71-BZ71,0)+IF(CI71&lt;AM71,CE71+CF71+CG71-CH71,0))))))</f>
        <v>0</v>
      </c>
      <c r="AO71" s="3">
        <f>IF(Inputs!$B$27&lt;&gt;"Ready","PENDING INPUTS",MIN((AI71+AJ71+AK71),IF(D71&gt;C71,IF(D71=0,0,AL71*C71/D71),AL71+AN71)))</f>
        <v>0</v>
      </c>
      <c r="AP71" s="3">
        <f>IF(Inputs!$B$27&lt;&gt;"Ready","PENDING INPUTS",MAX(0,(AI71+AJ71+AK71)-AO71))</f>
        <v>0</v>
      </c>
      <c r="AQ71" s="3">
        <f>IF(Inputs!$B$27&lt;&gt;"Ready","PENDING INPUTS",AX70)</f>
        <v>0</v>
      </c>
      <c r="AR71" s="3">
        <f>IF(Inputs!$B$27&lt;&gt;"Ready","PENDING INPUTS",IF(A71&lt;=Inputs!$B$6,ROUND(AQ71*Inputs!C18/12,2),0))</f>
        <v>0</v>
      </c>
      <c r="AS71" s="3">
        <f>IF(Inputs!$B$27&lt;&gt;"Ready","PENDING INPUTS",IF(AND(A71&lt;=Inputs!$B$6,AQ71&gt;0),Inputs!G18,0))</f>
        <v>0</v>
      </c>
      <c r="AT71" s="3">
        <f>IF(Inputs!$B$27&lt;&gt;"Ready","PENDING INPUTS",IF(A71&gt;Inputs!$B$6,0,MIN((AQ71+AR71+AS71),IF(Inputs!H18=1,Inputs!D18,MAX(Inputs!F18,ROUND(AQ71*Inputs!E18+AR71+AS71,2))))))</f>
        <v>0</v>
      </c>
      <c r="AU71">
        <f>IF(Inputs!$B$27&lt;&gt;"Ready","PENDING INPUTS",IF(AQ71&lt;=0,99,1+IF(AND(K71&gt;0,OR(Inputs!C14&gt;Inputs!C18,AND(Inputs!C14=Inputs!C18,0&lt;4))),1,0)+IF(AND(S71&gt;0,OR(Inputs!C15&gt;Inputs!C18,AND(Inputs!C15=Inputs!C18,1&lt;4))),1,0)+IF(AND(AA71&gt;0,OR(Inputs!C16&gt;Inputs!C18,AND(Inputs!C16=Inputs!C18,2&lt;4))),1,0)+IF(AND(AI71&gt;0,OR(Inputs!C17&gt;Inputs!C18,AND(Inputs!C17=Inputs!C18,3&lt;4))),1,0)+IF(AND(AY71&gt;0,OR(Inputs!C19&gt;Inputs!C18,AND(Inputs!C19=Inputs!C18,5&lt;4))),1,0)+IF(AND(BG71&gt;0,OR(Inputs!C20&gt;Inputs!C18,AND(Inputs!C20=Inputs!C18,6&lt;4))),1,0)+IF(AND(BO71&gt;0,OR(Inputs!C21&gt;Inputs!C18,AND(Inputs!C21=Inputs!C18,7&lt;4))),1,0)+IF(AND(BW71&gt;0,OR(Inputs!C22&gt;Inputs!C18,AND(Inputs!C22=Inputs!C18,8&lt;4))),1,0)+IF(AND(CE71&gt;0,OR(Inputs!C23&gt;Inputs!C18,AND(Inputs!C23=Inputs!C18,9&lt;4))),1,0)))</f>
        <v>99</v>
      </c>
      <c r="AV71" s="3">
        <f>IF(Inputs!$B$27&lt;&gt;"Ready","PENDING INPUTS",IF(A71&gt;Inputs!$B$6,0,MIN(MAX(0,(AQ71+AR71+AS71)-AT71),MAX(0,C71-D71-(IF(O71&lt;AU71,K71+L71+M71-N71,0)+IF(W71&lt;AU71,S71+T71+U71-V71,0)+IF(AE71&lt;AU71,AA71+AB71+AC71-AD71,0)+IF(AM71&lt;AU71,AI71+AJ71+AK71-AL71,0)+IF(AU71&lt;AU71,AQ71+AR71+AS71-AT71,0)+IF(BC71&lt;AU71,AY71+AZ71+BA71-BB71,0)+IF(BK71&lt;AU71,BG71+BH71+BI71-BJ71,0)+IF(BS71&lt;AU71,BO71+BP71+BQ71-BR71,0)+IF(CA71&lt;AU71,BW71+BX71+BY71-BZ71,0)+IF(CI71&lt;AU71,CE71+CF71+CG71-CH71,0))))))</f>
        <v>0</v>
      </c>
      <c r="AW71" s="3">
        <f>IF(Inputs!$B$27&lt;&gt;"Ready","PENDING INPUTS",MIN((AQ71+AR71+AS71),IF(D71&gt;C71,IF(D71=0,0,AT71*C71/D71),AT71+AV71)))</f>
        <v>0</v>
      </c>
      <c r="AX71" s="3">
        <f>IF(Inputs!$B$27&lt;&gt;"Ready","PENDING INPUTS",MAX(0,(AQ71+AR71+AS71)-AW71))</f>
        <v>0</v>
      </c>
      <c r="AY71" s="3">
        <f>IF(Inputs!$B$27&lt;&gt;"Ready","PENDING INPUTS",BF70)</f>
        <v>0</v>
      </c>
      <c r="AZ71" s="3">
        <f>IF(Inputs!$B$27&lt;&gt;"Ready","PENDING INPUTS",IF(A71&lt;=Inputs!$B$6,ROUND(AY71*Inputs!C19/12,2),0))</f>
        <v>0</v>
      </c>
      <c r="BA71" s="3">
        <f>IF(Inputs!$B$27&lt;&gt;"Ready","PENDING INPUTS",IF(AND(A71&lt;=Inputs!$B$6,AY71&gt;0),Inputs!G19,0))</f>
        <v>0</v>
      </c>
      <c r="BB71" s="3">
        <f>IF(Inputs!$B$27&lt;&gt;"Ready","PENDING INPUTS",IF(A71&gt;Inputs!$B$6,0,MIN((AY71+AZ71+BA71),IF(Inputs!H19=1,Inputs!D19,MAX(Inputs!F19,ROUND(AY71*Inputs!E19+AZ71+BA71,2))))))</f>
        <v>0</v>
      </c>
      <c r="BC71">
        <f>IF(Inputs!$B$27&lt;&gt;"Ready","PENDING INPUTS",IF(AY71&lt;=0,99,1+IF(AND(K71&gt;0,OR(Inputs!C14&gt;Inputs!C19,AND(Inputs!C14=Inputs!C19,0&lt;5))),1,0)+IF(AND(S71&gt;0,OR(Inputs!C15&gt;Inputs!C19,AND(Inputs!C15=Inputs!C19,1&lt;5))),1,0)+IF(AND(AA71&gt;0,OR(Inputs!C16&gt;Inputs!C19,AND(Inputs!C16=Inputs!C19,2&lt;5))),1,0)+IF(AND(AI71&gt;0,OR(Inputs!C17&gt;Inputs!C19,AND(Inputs!C17=Inputs!C19,3&lt;5))),1,0)+IF(AND(AQ71&gt;0,OR(Inputs!C18&gt;Inputs!C19,AND(Inputs!C18=Inputs!C19,4&lt;5))),1,0)+IF(AND(BG71&gt;0,OR(Inputs!C20&gt;Inputs!C19,AND(Inputs!C20=Inputs!C19,6&lt;5))),1,0)+IF(AND(BO71&gt;0,OR(Inputs!C21&gt;Inputs!C19,AND(Inputs!C21=Inputs!C19,7&lt;5))),1,0)+IF(AND(BW71&gt;0,OR(Inputs!C22&gt;Inputs!C19,AND(Inputs!C22=Inputs!C19,8&lt;5))),1,0)+IF(AND(CE71&gt;0,OR(Inputs!C23&gt;Inputs!C19,AND(Inputs!C23=Inputs!C19,9&lt;5))),1,0)))</f>
        <v>99</v>
      </c>
      <c r="BD71" s="3">
        <f>IF(Inputs!$B$27&lt;&gt;"Ready","PENDING INPUTS",IF(A71&gt;Inputs!$B$6,0,MIN(MAX(0,(AY71+AZ71+BA71)-BB71),MAX(0,C71-D71-(IF(O71&lt;BC71,K71+L71+M71-N71,0)+IF(W71&lt;BC71,S71+T71+U71-V71,0)+IF(AE71&lt;BC71,AA71+AB71+AC71-AD71,0)+IF(AM71&lt;BC71,AI71+AJ71+AK71-AL71,0)+IF(AU71&lt;BC71,AQ71+AR71+AS71-AT71,0)+IF(BC71&lt;BC71,AY71+AZ71+BA71-BB71,0)+IF(BK71&lt;BC71,BG71+BH71+BI71-BJ71,0)+IF(BS71&lt;BC71,BO71+BP71+BQ71-BR71,0)+IF(CA71&lt;BC71,BW71+BX71+BY71-BZ71,0)+IF(CI71&lt;BC71,CE71+CF71+CG71-CH71,0))))))</f>
        <v>0</v>
      </c>
      <c r="BE71" s="3">
        <f>IF(Inputs!$B$27&lt;&gt;"Ready","PENDING INPUTS",MIN((AY71+AZ71+BA71),IF(D71&gt;C71,IF(D71=0,0,BB71*C71/D71),BB71+BD71)))</f>
        <v>0</v>
      </c>
      <c r="BF71" s="3">
        <f>IF(Inputs!$B$27&lt;&gt;"Ready","PENDING INPUTS",MAX(0,(AY71+AZ71+BA71)-BE71))</f>
        <v>0</v>
      </c>
      <c r="BG71" s="3">
        <f>IF(Inputs!$B$27&lt;&gt;"Ready","PENDING INPUTS",BN70)</f>
        <v>0</v>
      </c>
      <c r="BH71" s="3">
        <f>IF(Inputs!$B$27&lt;&gt;"Ready","PENDING INPUTS",IF(A71&lt;=Inputs!$B$6,ROUND(BG71*Inputs!C20/12,2),0))</f>
        <v>0</v>
      </c>
      <c r="BI71" s="3">
        <f>IF(Inputs!$B$27&lt;&gt;"Ready","PENDING INPUTS",IF(AND(A71&lt;=Inputs!$B$6,BG71&gt;0),Inputs!G20,0))</f>
        <v>0</v>
      </c>
      <c r="BJ71" s="3">
        <f>IF(Inputs!$B$27&lt;&gt;"Ready","PENDING INPUTS",IF(A71&gt;Inputs!$B$6,0,MIN((BG71+BH71+BI71),IF(Inputs!H20=1,Inputs!D20,MAX(Inputs!F20,ROUND(BG71*Inputs!E20+BH71+BI71,2))))))</f>
        <v>0</v>
      </c>
      <c r="BK71">
        <f>IF(Inputs!$B$27&lt;&gt;"Ready","PENDING INPUTS",IF(BG71&lt;=0,99,1+IF(AND(K71&gt;0,OR(Inputs!C14&gt;Inputs!C20,AND(Inputs!C14=Inputs!C20,0&lt;6))),1,0)+IF(AND(S71&gt;0,OR(Inputs!C15&gt;Inputs!C20,AND(Inputs!C15=Inputs!C20,1&lt;6))),1,0)+IF(AND(AA71&gt;0,OR(Inputs!C16&gt;Inputs!C20,AND(Inputs!C16=Inputs!C20,2&lt;6))),1,0)+IF(AND(AI71&gt;0,OR(Inputs!C17&gt;Inputs!C20,AND(Inputs!C17=Inputs!C20,3&lt;6))),1,0)+IF(AND(AQ71&gt;0,OR(Inputs!C18&gt;Inputs!C20,AND(Inputs!C18=Inputs!C20,4&lt;6))),1,0)+IF(AND(AY71&gt;0,OR(Inputs!C19&gt;Inputs!C20,AND(Inputs!C19=Inputs!C20,5&lt;6))),1,0)+IF(AND(BO71&gt;0,OR(Inputs!C21&gt;Inputs!C20,AND(Inputs!C21=Inputs!C20,7&lt;6))),1,0)+IF(AND(BW71&gt;0,OR(Inputs!C22&gt;Inputs!C20,AND(Inputs!C22=Inputs!C20,8&lt;6))),1,0)+IF(AND(CE71&gt;0,OR(Inputs!C23&gt;Inputs!C20,AND(Inputs!C23=Inputs!C20,9&lt;6))),1,0)))</f>
        <v>99</v>
      </c>
      <c r="BL71" s="3">
        <f>IF(Inputs!$B$27&lt;&gt;"Ready","PENDING INPUTS",IF(A71&gt;Inputs!$B$6,0,MIN(MAX(0,(BG71+BH71+BI71)-BJ71),MAX(0,C71-D71-(IF(O71&lt;BK71,K71+L71+M71-N71,0)+IF(W71&lt;BK71,S71+T71+U71-V71,0)+IF(AE71&lt;BK71,AA71+AB71+AC71-AD71,0)+IF(AM71&lt;BK71,AI71+AJ71+AK71-AL71,0)+IF(AU71&lt;BK71,AQ71+AR71+AS71-AT71,0)+IF(BC71&lt;BK71,AY71+AZ71+BA71-BB71,0)+IF(BK71&lt;BK71,BG71+BH71+BI71-BJ71,0)+IF(BS71&lt;BK71,BO71+BP71+BQ71-BR71,0)+IF(CA71&lt;BK71,BW71+BX71+BY71-BZ71,0)+IF(CI71&lt;BK71,CE71+CF71+CG71-CH71,0))))))</f>
        <v>0</v>
      </c>
      <c r="BM71" s="3">
        <f>IF(Inputs!$B$27&lt;&gt;"Ready","PENDING INPUTS",MIN((BG71+BH71+BI71),IF(D71&gt;C71,IF(D71=0,0,BJ71*C71/D71),BJ71+BL71)))</f>
        <v>0</v>
      </c>
      <c r="BN71" s="3">
        <f>IF(Inputs!$B$27&lt;&gt;"Ready","PENDING INPUTS",MAX(0,(BG71+BH71+BI71)-BM71))</f>
        <v>0</v>
      </c>
      <c r="BO71" s="3">
        <f>IF(Inputs!$B$27&lt;&gt;"Ready","PENDING INPUTS",BV70)</f>
        <v>0</v>
      </c>
      <c r="BP71" s="3">
        <f>IF(Inputs!$B$27&lt;&gt;"Ready","PENDING INPUTS",IF(A71&lt;=Inputs!$B$6,ROUND(BO71*Inputs!C21/12,2),0))</f>
        <v>0</v>
      </c>
      <c r="BQ71" s="3">
        <f>IF(Inputs!$B$27&lt;&gt;"Ready","PENDING INPUTS",IF(AND(A71&lt;=Inputs!$B$6,BO71&gt;0),Inputs!G21,0))</f>
        <v>0</v>
      </c>
      <c r="BR71" s="3">
        <f>IF(Inputs!$B$27&lt;&gt;"Ready","PENDING INPUTS",IF(A71&gt;Inputs!$B$6,0,MIN((BO71+BP71+BQ71),IF(Inputs!H21=1,Inputs!D21,MAX(Inputs!F21,ROUND(BO71*Inputs!E21+BP71+BQ71,2))))))</f>
        <v>0</v>
      </c>
      <c r="BS71">
        <f>IF(Inputs!$B$27&lt;&gt;"Ready","PENDING INPUTS",IF(BO71&lt;=0,99,1+IF(AND(K71&gt;0,OR(Inputs!C14&gt;Inputs!C21,AND(Inputs!C14=Inputs!C21,0&lt;7))),1,0)+IF(AND(S71&gt;0,OR(Inputs!C15&gt;Inputs!C21,AND(Inputs!C15=Inputs!C21,1&lt;7))),1,0)+IF(AND(AA71&gt;0,OR(Inputs!C16&gt;Inputs!C21,AND(Inputs!C16=Inputs!C21,2&lt;7))),1,0)+IF(AND(AI71&gt;0,OR(Inputs!C17&gt;Inputs!C21,AND(Inputs!C17=Inputs!C21,3&lt;7))),1,0)+IF(AND(AQ71&gt;0,OR(Inputs!C18&gt;Inputs!C21,AND(Inputs!C18=Inputs!C21,4&lt;7))),1,0)+IF(AND(AY71&gt;0,OR(Inputs!C19&gt;Inputs!C21,AND(Inputs!C19=Inputs!C21,5&lt;7))),1,0)+IF(AND(BG71&gt;0,OR(Inputs!C20&gt;Inputs!C21,AND(Inputs!C20=Inputs!C21,6&lt;7))),1,0)+IF(AND(BW71&gt;0,OR(Inputs!C22&gt;Inputs!C21,AND(Inputs!C22=Inputs!C21,8&lt;7))),1,0)+IF(AND(CE71&gt;0,OR(Inputs!C23&gt;Inputs!C21,AND(Inputs!C23=Inputs!C21,9&lt;7))),1,0)))</f>
        <v>99</v>
      </c>
      <c r="BT71" s="3">
        <f>IF(Inputs!$B$27&lt;&gt;"Ready","PENDING INPUTS",IF(A71&gt;Inputs!$B$6,0,MIN(MAX(0,(BO71+BP71+BQ71)-BR71),MAX(0,C71-D71-(IF(O71&lt;BS71,K71+L71+M71-N71,0)+IF(W71&lt;BS71,S71+T71+U71-V71,0)+IF(AE71&lt;BS71,AA71+AB71+AC71-AD71,0)+IF(AM71&lt;BS71,AI71+AJ71+AK71-AL71,0)+IF(AU71&lt;BS71,AQ71+AR71+AS71-AT71,0)+IF(BC71&lt;BS71,AY71+AZ71+BA71-BB71,0)+IF(BK71&lt;BS71,BG71+BH71+BI71-BJ71,0)+IF(BS71&lt;BS71,BO71+BP71+BQ71-BR71,0)+IF(CA71&lt;BS71,BW71+BX71+BY71-BZ71,0)+IF(CI71&lt;BS71,CE71+CF71+CG71-CH71,0))))))</f>
        <v>0</v>
      </c>
      <c r="BU71" s="3">
        <f>IF(Inputs!$B$27&lt;&gt;"Ready","PENDING INPUTS",MIN((BO71+BP71+BQ71),IF(D71&gt;C71,IF(D71=0,0,BR71*C71/D71),BR71+BT71)))</f>
        <v>0</v>
      </c>
      <c r="BV71" s="3">
        <f>IF(Inputs!$B$27&lt;&gt;"Ready","PENDING INPUTS",MAX(0,(BO71+BP71+BQ71)-BU71))</f>
        <v>0</v>
      </c>
      <c r="BW71" s="3">
        <f>IF(Inputs!$B$27&lt;&gt;"Ready","PENDING INPUTS",CD70)</f>
        <v>0</v>
      </c>
      <c r="BX71" s="3">
        <f>IF(Inputs!$B$27&lt;&gt;"Ready","PENDING INPUTS",IF(A71&lt;=Inputs!$B$6,ROUND(BW71*Inputs!C22/12,2),0))</f>
        <v>0</v>
      </c>
      <c r="BY71" s="3">
        <f>IF(Inputs!$B$27&lt;&gt;"Ready","PENDING INPUTS",IF(AND(A71&lt;=Inputs!$B$6,BW71&gt;0),Inputs!G22,0))</f>
        <v>0</v>
      </c>
      <c r="BZ71" s="3">
        <f>IF(Inputs!$B$27&lt;&gt;"Ready","PENDING INPUTS",IF(A71&gt;Inputs!$B$6,0,MIN((BW71+BX71+BY71),IF(Inputs!H22=1,Inputs!D22,MAX(Inputs!F22,ROUND(BW71*Inputs!E22+BX71+BY71,2))))))</f>
        <v>0</v>
      </c>
      <c r="CA71">
        <f>IF(Inputs!$B$27&lt;&gt;"Ready","PENDING INPUTS",IF(BW71&lt;=0,99,1+IF(AND(K71&gt;0,OR(Inputs!C14&gt;Inputs!C22,AND(Inputs!C14=Inputs!C22,0&lt;8))),1,0)+IF(AND(S71&gt;0,OR(Inputs!C15&gt;Inputs!C22,AND(Inputs!C15=Inputs!C22,1&lt;8))),1,0)+IF(AND(AA71&gt;0,OR(Inputs!C16&gt;Inputs!C22,AND(Inputs!C16=Inputs!C22,2&lt;8))),1,0)+IF(AND(AI71&gt;0,OR(Inputs!C17&gt;Inputs!C22,AND(Inputs!C17=Inputs!C22,3&lt;8))),1,0)+IF(AND(AQ71&gt;0,OR(Inputs!C18&gt;Inputs!C22,AND(Inputs!C18=Inputs!C22,4&lt;8))),1,0)+IF(AND(AY71&gt;0,OR(Inputs!C19&gt;Inputs!C22,AND(Inputs!C19=Inputs!C22,5&lt;8))),1,0)+IF(AND(BG71&gt;0,OR(Inputs!C20&gt;Inputs!C22,AND(Inputs!C20=Inputs!C22,6&lt;8))),1,0)+IF(AND(BO71&gt;0,OR(Inputs!C21&gt;Inputs!C22,AND(Inputs!C21=Inputs!C22,7&lt;8))),1,0)+IF(AND(CE71&gt;0,OR(Inputs!C23&gt;Inputs!C22,AND(Inputs!C23=Inputs!C22,9&lt;8))),1,0)))</f>
        <v>99</v>
      </c>
      <c r="CB71" s="3">
        <f>IF(Inputs!$B$27&lt;&gt;"Ready","PENDING INPUTS",IF(A71&gt;Inputs!$B$6,0,MIN(MAX(0,(BW71+BX71+BY71)-BZ71),MAX(0,C71-D71-(IF(O71&lt;CA71,K71+L71+M71-N71,0)+IF(W71&lt;CA71,S71+T71+U71-V71,0)+IF(AE71&lt;CA71,AA71+AB71+AC71-AD71,0)+IF(AM71&lt;CA71,AI71+AJ71+AK71-AL71,0)+IF(AU71&lt;CA71,AQ71+AR71+AS71-AT71,0)+IF(BC71&lt;CA71,AY71+AZ71+BA71-BB71,0)+IF(BK71&lt;CA71,BG71+BH71+BI71-BJ71,0)+IF(BS71&lt;CA71,BO71+BP71+BQ71-BR71,0)+IF(CA71&lt;CA71,BW71+BX71+BY71-BZ71,0)+IF(CI71&lt;CA71,CE71+CF71+CG71-CH71,0))))))</f>
        <v>0</v>
      </c>
      <c r="CC71" s="3">
        <f>IF(Inputs!$B$27&lt;&gt;"Ready","PENDING INPUTS",MIN((BW71+BX71+BY71),IF(D71&gt;C71,IF(D71=0,0,BZ71*C71/D71),BZ71+CB71)))</f>
        <v>0</v>
      </c>
      <c r="CD71" s="3">
        <f>IF(Inputs!$B$27&lt;&gt;"Ready","PENDING INPUTS",MAX(0,(BW71+BX71+BY71)-CC71))</f>
        <v>0</v>
      </c>
      <c r="CE71" s="3">
        <f>IF(Inputs!$B$27&lt;&gt;"Ready","PENDING INPUTS",CL70)</f>
        <v>0</v>
      </c>
      <c r="CF71" s="3">
        <f>IF(Inputs!$B$27&lt;&gt;"Ready","PENDING INPUTS",IF(A71&lt;=Inputs!$B$6,ROUND(CE71*Inputs!C23/12,2),0))</f>
        <v>0</v>
      </c>
      <c r="CG71" s="3">
        <f>IF(Inputs!$B$27&lt;&gt;"Ready","PENDING INPUTS",IF(AND(A71&lt;=Inputs!$B$6,CE71&gt;0),Inputs!G23,0))</f>
        <v>0</v>
      </c>
      <c r="CH71" s="3">
        <f>IF(Inputs!$B$27&lt;&gt;"Ready","PENDING INPUTS",IF(A71&gt;Inputs!$B$6,0,MIN((CE71+CF71+CG71),IF(Inputs!H23=1,Inputs!D23,MAX(Inputs!F23,ROUND(CE71*Inputs!E23+CF71+CG71,2))))))</f>
        <v>0</v>
      </c>
      <c r="CI71">
        <f>IF(Inputs!$B$27&lt;&gt;"Ready","PENDING INPUTS",IF(CE71&lt;=0,99,1+IF(AND(K71&gt;0,OR(Inputs!C14&gt;Inputs!C23,AND(Inputs!C14=Inputs!C23,0&lt;9))),1,0)+IF(AND(S71&gt;0,OR(Inputs!C15&gt;Inputs!C23,AND(Inputs!C15=Inputs!C23,1&lt;9))),1,0)+IF(AND(AA71&gt;0,OR(Inputs!C16&gt;Inputs!C23,AND(Inputs!C16=Inputs!C23,2&lt;9))),1,0)+IF(AND(AI71&gt;0,OR(Inputs!C17&gt;Inputs!C23,AND(Inputs!C17=Inputs!C23,3&lt;9))),1,0)+IF(AND(AQ71&gt;0,OR(Inputs!C18&gt;Inputs!C23,AND(Inputs!C18=Inputs!C23,4&lt;9))),1,0)+IF(AND(AY71&gt;0,OR(Inputs!C19&gt;Inputs!C23,AND(Inputs!C19=Inputs!C23,5&lt;9))),1,0)+IF(AND(BG71&gt;0,OR(Inputs!C20&gt;Inputs!C23,AND(Inputs!C20=Inputs!C23,6&lt;9))),1,0)+IF(AND(BO71&gt;0,OR(Inputs!C21&gt;Inputs!C23,AND(Inputs!C21=Inputs!C23,7&lt;9))),1,0)+IF(AND(BW71&gt;0,OR(Inputs!C22&gt;Inputs!C23,AND(Inputs!C22=Inputs!C23,8&lt;9))),1,0)))</f>
        <v>99</v>
      </c>
      <c r="CJ71" s="3">
        <f>IF(Inputs!$B$27&lt;&gt;"Ready","PENDING INPUTS",IF(A71&gt;Inputs!$B$6,0,MIN(MAX(0,(CE71+CF71+CG71)-CH71),MAX(0,C71-D71-(IF(O71&lt;CI71,K71+L71+M71-N71,0)+IF(W71&lt;CI71,S71+T71+U71-V71,0)+IF(AE71&lt;CI71,AA71+AB71+AC71-AD71,0)+IF(AM71&lt;CI71,AI71+AJ71+AK71-AL71,0)+IF(AU71&lt;CI71,AQ71+AR71+AS71-AT71,0)+IF(BC71&lt;CI71,AY71+AZ71+BA71-BB71,0)+IF(BK71&lt;CI71,BG71+BH71+BI71-BJ71,0)+IF(BS71&lt;CI71,BO71+BP71+BQ71-BR71,0)+IF(CA71&lt;CI71,BW71+BX71+BY71-BZ71,0)+IF(CI71&lt;CI71,CE71+CF71+CG71-CH71,0))))))</f>
        <v>0</v>
      </c>
      <c r="CK71" s="3">
        <f>IF(Inputs!$B$27&lt;&gt;"Ready","PENDING INPUTS",MIN((CE71+CF71+CG71),IF(D71&gt;C71,IF(D71=0,0,CH71*C71/D71),CH71+CJ71)))</f>
        <v>0</v>
      </c>
      <c r="CL71" s="3">
        <f>IF(Inputs!$B$27&lt;&gt;"Ready","PENDING INPUTS",MAX(0,(CE71+CF71+CG71)-CK71))</f>
        <v>0</v>
      </c>
    </row>
    <row r="72" spans="1:90" ht="27.95" customHeight="1" x14ac:dyDescent="0.25">
      <c r="A72">
        <v>68</v>
      </c>
      <c r="B72" s="13">
        <f>IF(Inputs!$B$27&lt;&gt;"Ready","PENDING INPUTS",EDATE(Inputs!$B$5,A72-1))</f>
        <v>48335</v>
      </c>
      <c r="C72" s="3">
        <f>IF(Inputs!$B$27&lt;&gt;"Ready","PENDING INPUTS",IF(A72&lt;=Inputs!$B$6,MAX(0,Inputs!$B$4+IF(A72=Inputs!$B$7,Inputs!$B$8,0)+IF(A72=Inputs!$B$9,Inputs!$B$10,0)),0))</f>
        <v>0</v>
      </c>
      <c r="D72" s="3">
        <f>IF(Inputs!$B$27&lt;&gt;"Ready","PENDING INPUTS",SUM(N72,V72,AD72,AL72,AT72,BB72,BJ72,BR72,BZ72,CH72))</f>
        <v>0</v>
      </c>
      <c r="E72" s="3">
        <f>IF(Inputs!$B$27&lt;&gt;"Ready","PENDING INPUTS",MAX(0,D72-C72))</f>
        <v>0</v>
      </c>
      <c r="F72" s="3">
        <f>IF(Inputs!$B$27&lt;&gt;"Ready","PENDING INPUTS",SUM(Q72,Y72,AG72,AO72,AW72,BE72,BM72,BU72,CC72,CK72))</f>
        <v>0</v>
      </c>
      <c r="G72" s="3">
        <f>IF(Inputs!$B$27&lt;&gt;"Ready","PENDING INPUTS",SUM(L72,T72,AB72,AJ72,AR72,AZ72,BH72,BP72,BX72,CF72))</f>
        <v>0</v>
      </c>
      <c r="H72" s="3">
        <f>IF(Inputs!$B$27&lt;&gt;"Ready","PENDING INPUTS",SUM(M72,U72,AC72,AK72,AS72,BA72,BI72,BQ72,BY72,CG72))</f>
        <v>0</v>
      </c>
      <c r="I72" s="3">
        <f>IF(Inputs!$B$27&lt;&gt;"Ready","PENDING INPUTS",SUM(R72,Z72,AH72,AP72,AX72,BF72,BN72,BV72,CD72,CL72))</f>
        <v>0</v>
      </c>
      <c r="J72" t="str">
        <f>IF(Inputs!$B$27&lt;&gt;"Ready","PENDING INPUTS",IF(A72&gt;Inputs!$B$6,"Beyond horizon",IF(E72&gt;0.005,"MINIMUM SHORTFALL",IF(I72&lt;0.005,"Paid off","In progress"))))</f>
        <v>Paid off</v>
      </c>
      <c r="K72" s="3">
        <f>IF(Inputs!$B$27&lt;&gt;"Ready","PENDING INPUTS",R71)</f>
        <v>0</v>
      </c>
      <c r="L72" s="3">
        <f>IF(Inputs!$B$27&lt;&gt;"Ready","PENDING INPUTS",IF(A72&lt;=Inputs!$B$6,ROUND(K72*Inputs!C14/12,2),0))</f>
        <v>0</v>
      </c>
      <c r="M72" s="3">
        <f>IF(Inputs!$B$27&lt;&gt;"Ready","PENDING INPUTS",IF(AND(A72&lt;=Inputs!$B$6,K72&gt;0),Inputs!G14,0))</f>
        <v>0</v>
      </c>
      <c r="N72" s="3">
        <f>IF(Inputs!$B$27&lt;&gt;"Ready","PENDING INPUTS",IF(A72&gt;Inputs!$B$6,0,MIN((K72+L72+M72),IF(Inputs!H14=1,Inputs!D14,MAX(Inputs!F14,ROUND(K72*Inputs!E14+L72+M72,2))))))</f>
        <v>0</v>
      </c>
      <c r="O72">
        <f>IF(Inputs!$B$27&lt;&gt;"Ready","PENDING INPUTS",IF(K72&lt;=0,99,1+IF(AND(S72&gt;0,OR(Inputs!C15&gt;Inputs!C14,AND(Inputs!C15=Inputs!C14,1&lt;0))),1,0)+IF(AND(AA72&gt;0,OR(Inputs!C16&gt;Inputs!C14,AND(Inputs!C16=Inputs!C14,2&lt;0))),1,0)+IF(AND(AI72&gt;0,OR(Inputs!C17&gt;Inputs!C14,AND(Inputs!C17=Inputs!C14,3&lt;0))),1,0)+IF(AND(AQ72&gt;0,OR(Inputs!C18&gt;Inputs!C14,AND(Inputs!C18=Inputs!C14,4&lt;0))),1,0)+IF(AND(AY72&gt;0,OR(Inputs!C19&gt;Inputs!C14,AND(Inputs!C19=Inputs!C14,5&lt;0))),1,0)+IF(AND(BG72&gt;0,OR(Inputs!C20&gt;Inputs!C14,AND(Inputs!C20=Inputs!C14,6&lt;0))),1,0)+IF(AND(BO72&gt;0,OR(Inputs!C21&gt;Inputs!C14,AND(Inputs!C21=Inputs!C14,7&lt;0))),1,0)+IF(AND(BW72&gt;0,OR(Inputs!C22&gt;Inputs!C14,AND(Inputs!C22=Inputs!C14,8&lt;0))),1,0)+IF(AND(CE72&gt;0,OR(Inputs!C23&gt;Inputs!C14,AND(Inputs!C23=Inputs!C14,9&lt;0))),1,0)))</f>
        <v>99</v>
      </c>
      <c r="P72" s="3">
        <f>IF(Inputs!$B$27&lt;&gt;"Ready","PENDING INPUTS",IF(A72&gt;Inputs!$B$6,0,MIN(MAX(0,(K72+L72+M72)-N72),MAX(0,C72-D72-(IF(O72&lt;O72,K72+L72+M72-N72,0)+IF(W72&lt;O72,S72+T72+U72-V72,0)+IF(AE72&lt;O72,AA72+AB72+AC72-AD72,0)+IF(AM72&lt;O72,AI72+AJ72+AK72-AL72,0)+IF(AU72&lt;O72,AQ72+AR72+AS72-AT72,0)+IF(BC72&lt;O72,AY72+AZ72+BA72-BB72,0)+IF(BK72&lt;O72,BG72+BH72+BI72-BJ72,0)+IF(BS72&lt;O72,BO72+BP72+BQ72-BR72,0)+IF(CA72&lt;O72,BW72+BX72+BY72-BZ72,0)+IF(CI72&lt;O72,CE72+CF72+CG72-CH72,0))))))</f>
        <v>0</v>
      </c>
      <c r="Q72" s="3">
        <f>IF(Inputs!$B$27&lt;&gt;"Ready","PENDING INPUTS",MIN((K72+L72+M72),IF(D72&gt;C72,IF(D72=0,0,N72*C72/D72),N72+P72)))</f>
        <v>0</v>
      </c>
      <c r="R72" s="3">
        <f>IF(Inputs!$B$27&lt;&gt;"Ready","PENDING INPUTS",MAX(0,(K72+L72+M72)-Q72))</f>
        <v>0</v>
      </c>
      <c r="S72" s="3">
        <f>IF(Inputs!$B$27&lt;&gt;"Ready","PENDING INPUTS",Z71)</f>
        <v>0</v>
      </c>
      <c r="T72" s="3">
        <f>IF(Inputs!$B$27&lt;&gt;"Ready","PENDING INPUTS",IF(A72&lt;=Inputs!$B$6,ROUND(S72*Inputs!C15/12,2),0))</f>
        <v>0</v>
      </c>
      <c r="U72" s="3">
        <f>IF(Inputs!$B$27&lt;&gt;"Ready","PENDING INPUTS",IF(AND(A72&lt;=Inputs!$B$6,S72&gt;0),Inputs!G15,0))</f>
        <v>0</v>
      </c>
      <c r="V72" s="3">
        <f>IF(Inputs!$B$27&lt;&gt;"Ready","PENDING INPUTS",IF(A72&gt;Inputs!$B$6,0,MIN((S72+T72+U72),IF(Inputs!H15=1,Inputs!D15,MAX(Inputs!F15,ROUND(S72*Inputs!E15+T72+U72,2))))))</f>
        <v>0</v>
      </c>
      <c r="W72">
        <f>IF(Inputs!$B$27&lt;&gt;"Ready","PENDING INPUTS",IF(S72&lt;=0,99,1+IF(AND(K72&gt;0,OR(Inputs!C14&gt;Inputs!C15,AND(Inputs!C14=Inputs!C15,0&lt;1))),1,0)+IF(AND(AA72&gt;0,OR(Inputs!C16&gt;Inputs!C15,AND(Inputs!C16=Inputs!C15,2&lt;1))),1,0)+IF(AND(AI72&gt;0,OR(Inputs!C17&gt;Inputs!C15,AND(Inputs!C17=Inputs!C15,3&lt;1))),1,0)+IF(AND(AQ72&gt;0,OR(Inputs!C18&gt;Inputs!C15,AND(Inputs!C18=Inputs!C15,4&lt;1))),1,0)+IF(AND(AY72&gt;0,OR(Inputs!C19&gt;Inputs!C15,AND(Inputs!C19=Inputs!C15,5&lt;1))),1,0)+IF(AND(BG72&gt;0,OR(Inputs!C20&gt;Inputs!C15,AND(Inputs!C20=Inputs!C15,6&lt;1))),1,0)+IF(AND(BO72&gt;0,OR(Inputs!C21&gt;Inputs!C15,AND(Inputs!C21=Inputs!C15,7&lt;1))),1,0)+IF(AND(BW72&gt;0,OR(Inputs!C22&gt;Inputs!C15,AND(Inputs!C22=Inputs!C15,8&lt;1))),1,0)+IF(AND(CE72&gt;0,OR(Inputs!C23&gt;Inputs!C15,AND(Inputs!C23=Inputs!C15,9&lt;1))),1,0)))</f>
        <v>99</v>
      </c>
      <c r="X72" s="3">
        <f>IF(Inputs!$B$27&lt;&gt;"Ready","PENDING INPUTS",IF(A72&gt;Inputs!$B$6,0,MIN(MAX(0,(S72+T72+U72)-V72),MAX(0,C72-D72-(IF(O72&lt;W72,K72+L72+M72-N72,0)+IF(W72&lt;W72,S72+T72+U72-V72,0)+IF(AE72&lt;W72,AA72+AB72+AC72-AD72,0)+IF(AM72&lt;W72,AI72+AJ72+AK72-AL72,0)+IF(AU72&lt;W72,AQ72+AR72+AS72-AT72,0)+IF(BC72&lt;W72,AY72+AZ72+BA72-BB72,0)+IF(BK72&lt;W72,BG72+BH72+BI72-BJ72,0)+IF(BS72&lt;W72,BO72+BP72+BQ72-BR72,0)+IF(CA72&lt;W72,BW72+BX72+BY72-BZ72,0)+IF(CI72&lt;W72,CE72+CF72+CG72-CH72,0))))))</f>
        <v>0</v>
      </c>
      <c r="Y72" s="3">
        <f>IF(Inputs!$B$27&lt;&gt;"Ready","PENDING INPUTS",MIN((S72+T72+U72),IF(D72&gt;C72,IF(D72=0,0,V72*C72/D72),V72+X72)))</f>
        <v>0</v>
      </c>
      <c r="Z72" s="3">
        <f>IF(Inputs!$B$27&lt;&gt;"Ready","PENDING INPUTS",MAX(0,(S72+T72+U72)-Y72))</f>
        <v>0</v>
      </c>
      <c r="AA72" s="3">
        <f>IF(Inputs!$B$27&lt;&gt;"Ready","PENDING INPUTS",AH71)</f>
        <v>0</v>
      </c>
      <c r="AB72" s="3">
        <f>IF(Inputs!$B$27&lt;&gt;"Ready","PENDING INPUTS",IF(A72&lt;=Inputs!$B$6,ROUND(AA72*Inputs!C16/12,2),0))</f>
        <v>0</v>
      </c>
      <c r="AC72" s="3">
        <f>IF(Inputs!$B$27&lt;&gt;"Ready","PENDING INPUTS",IF(AND(A72&lt;=Inputs!$B$6,AA72&gt;0),Inputs!G16,0))</f>
        <v>0</v>
      </c>
      <c r="AD72" s="3">
        <f>IF(Inputs!$B$27&lt;&gt;"Ready","PENDING INPUTS",IF(A72&gt;Inputs!$B$6,0,MIN((AA72+AB72+AC72),IF(Inputs!H16=1,Inputs!D16,MAX(Inputs!F16,ROUND(AA72*Inputs!E16+AB72+AC72,2))))))</f>
        <v>0</v>
      </c>
      <c r="AE72">
        <f>IF(Inputs!$B$27&lt;&gt;"Ready","PENDING INPUTS",IF(AA72&lt;=0,99,1+IF(AND(K72&gt;0,OR(Inputs!C14&gt;Inputs!C16,AND(Inputs!C14=Inputs!C16,0&lt;2))),1,0)+IF(AND(S72&gt;0,OR(Inputs!C15&gt;Inputs!C16,AND(Inputs!C15=Inputs!C16,1&lt;2))),1,0)+IF(AND(AI72&gt;0,OR(Inputs!C17&gt;Inputs!C16,AND(Inputs!C17=Inputs!C16,3&lt;2))),1,0)+IF(AND(AQ72&gt;0,OR(Inputs!C18&gt;Inputs!C16,AND(Inputs!C18=Inputs!C16,4&lt;2))),1,0)+IF(AND(AY72&gt;0,OR(Inputs!C19&gt;Inputs!C16,AND(Inputs!C19=Inputs!C16,5&lt;2))),1,0)+IF(AND(BG72&gt;0,OR(Inputs!C20&gt;Inputs!C16,AND(Inputs!C20=Inputs!C16,6&lt;2))),1,0)+IF(AND(BO72&gt;0,OR(Inputs!C21&gt;Inputs!C16,AND(Inputs!C21=Inputs!C16,7&lt;2))),1,0)+IF(AND(BW72&gt;0,OR(Inputs!C22&gt;Inputs!C16,AND(Inputs!C22=Inputs!C16,8&lt;2))),1,0)+IF(AND(CE72&gt;0,OR(Inputs!C23&gt;Inputs!C16,AND(Inputs!C23=Inputs!C16,9&lt;2))),1,0)))</f>
        <v>99</v>
      </c>
      <c r="AF72" s="3">
        <f>IF(Inputs!$B$27&lt;&gt;"Ready","PENDING INPUTS",IF(A72&gt;Inputs!$B$6,0,MIN(MAX(0,(AA72+AB72+AC72)-AD72),MAX(0,C72-D72-(IF(O72&lt;AE72,K72+L72+M72-N72,0)+IF(W72&lt;AE72,S72+T72+U72-V72,0)+IF(AE72&lt;AE72,AA72+AB72+AC72-AD72,0)+IF(AM72&lt;AE72,AI72+AJ72+AK72-AL72,0)+IF(AU72&lt;AE72,AQ72+AR72+AS72-AT72,0)+IF(BC72&lt;AE72,AY72+AZ72+BA72-BB72,0)+IF(BK72&lt;AE72,BG72+BH72+BI72-BJ72,0)+IF(BS72&lt;AE72,BO72+BP72+BQ72-BR72,0)+IF(CA72&lt;AE72,BW72+BX72+BY72-BZ72,0)+IF(CI72&lt;AE72,CE72+CF72+CG72-CH72,0))))))</f>
        <v>0</v>
      </c>
      <c r="AG72" s="3">
        <f>IF(Inputs!$B$27&lt;&gt;"Ready","PENDING INPUTS",MIN((AA72+AB72+AC72),IF(D72&gt;C72,IF(D72=0,0,AD72*C72/D72),AD72+AF72)))</f>
        <v>0</v>
      </c>
      <c r="AH72" s="3">
        <f>IF(Inputs!$B$27&lt;&gt;"Ready","PENDING INPUTS",MAX(0,(AA72+AB72+AC72)-AG72))</f>
        <v>0</v>
      </c>
      <c r="AI72" s="3">
        <f>IF(Inputs!$B$27&lt;&gt;"Ready","PENDING INPUTS",AP71)</f>
        <v>0</v>
      </c>
      <c r="AJ72" s="3">
        <f>IF(Inputs!$B$27&lt;&gt;"Ready","PENDING INPUTS",IF(A72&lt;=Inputs!$B$6,ROUND(AI72*Inputs!C17/12,2),0))</f>
        <v>0</v>
      </c>
      <c r="AK72" s="3">
        <f>IF(Inputs!$B$27&lt;&gt;"Ready","PENDING INPUTS",IF(AND(A72&lt;=Inputs!$B$6,AI72&gt;0),Inputs!G17,0))</f>
        <v>0</v>
      </c>
      <c r="AL72" s="3">
        <f>IF(Inputs!$B$27&lt;&gt;"Ready","PENDING INPUTS",IF(A72&gt;Inputs!$B$6,0,MIN((AI72+AJ72+AK72),IF(Inputs!H17=1,Inputs!D17,MAX(Inputs!F17,ROUND(AI72*Inputs!E17+AJ72+AK72,2))))))</f>
        <v>0</v>
      </c>
      <c r="AM72">
        <f>IF(Inputs!$B$27&lt;&gt;"Ready","PENDING INPUTS",IF(AI72&lt;=0,99,1+IF(AND(K72&gt;0,OR(Inputs!C14&gt;Inputs!C17,AND(Inputs!C14=Inputs!C17,0&lt;3))),1,0)+IF(AND(S72&gt;0,OR(Inputs!C15&gt;Inputs!C17,AND(Inputs!C15=Inputs!C17,1&lt;3))),1,0)+IF(AND(AA72&gt;0,OR(Inputs!C16&gt;Inputs!C17,AND(Inputs!C16=Inputs!C17,2&lt;3))),1,0)+IF(AND(AQ72&gt;0,OR(Inputs!C18&gt;Inputs!C17,AND(Inputs!C18=Inputs!C17,4&lt;3))),1,0)+IF(AND(AY72&gt;0,OR(Inputs!C19&gt;Inputs!C17,AND(Inputs!C19=Inputs!C17,5&lt;3))),1,0)+IF(AND(BG72&gt;0,OR(Inputs!C20&gt;Inputs!C17,AND(Inputs!C20=Inputs!C17,6&lt;3))),1,0)+IF(AND(BO72&gt;0,OR(Inputs!C21&gt;Inputs!C17,AND(Inputs!C21=Inputs!C17,7&lt;3))),1,0)+IF(AND(BW72&gt;0,OR(Inputs!C22&gt;Inputs!C17,AND(Inputs!C22=Inputs!C17,8&lt;3))),1,0)+IF(AND(CE72&gt;0,OR(Inputs!C23&gt;Inputs!C17,AND(Inputs!C23=Inputs!C17,9&lt;3))),1,0)))</f>
        <v>99</v>
      </c>
      <c r="AN72" s="3">
        <f>IF(Inputs!$B$27&lt;&gt;"Ready","PENDING INPUTS",IF(A72&gt;Inputs!$B$6,0,MIN(MAX(0,(AI72+AJ72+AK72)-AL72),MAX(0,C72-D72-(IF(O72&lt;AM72,K72+L72+M72-N72,0)+IF(W72&lt;AM72,S72+T72+U72-V72,0)+IF(AE72&lt;AM72,AA72+AB72+AC72-AD72,0)+IF(AM72&lt;AM72,AI72+AJ72+AK72-AL72,0)+IF(AU72&lt;AM72,AQ72+AR72+AS72-AT72,0)+IF(BC72&lt;AM72,AY72+AZ72+BA72-BB72,0)+IF(BK72&lt;AM72,BG72+BH72+BI72-BJ72,0)+IF(BS72&lt;AM72,BO72+BP72+BQ72-BR72,0)+IF(CA72&lt;AM72,BW72+BX72+BY72-BZ72,0)+IF(CI72&lt;AM72,CE72+CF72+CG72-CH72,0))))))</f>
        <v>0</v>
      </c>
      <c r="AO72" s="3">
        <f>IF(Inputs!$B$27&lt;&gt;"Ready","PENDING INPUTS",MIN((AI72+AJ72+AK72),IF(D72&gt;C72,IF(D72=0,0,AL72*C72/D72),AL72+AN72)))</f>
        <v>0</v>
      </c>
      <c r="AP72" s="3">
        <f>IF(Inputs!$B$27&lt;&gt;"Ready","PENDING INPUTS",MAX(0,(AI72+AJ72+AK72)-AO72))</f>
        <v>0</v>
      </c>
      <c r="AQ72" s="3">
        <f>IF(Inputs!$B$27&lt;&gt;"Ready","PENDING INPUTS",AX71)</f>
        <v>0</v>
      </c>
      <c r="AR72" s="3">
        <f>IF(Inputs!$B$27&lt;&gt;"Ready","PENDING INPUTS",IF(A72&lt;=Inputs!$B$6,ROUND(AQ72*Inputs!C18/12,2),0))</f>
        <v>0</v>
      </c>
      <c r="AS72" s="3">
        <f>IF(Inputs!$B$27&lt;&gt;"Ready","PENDING INPUTS",IF(AND(A72&lt;=Inputs!$B$6,AQ72&gt;0),Inputs!G18,0))</f>
        <v>0</v>
      </c>
      <c r="AT72" s="3">
        <f>IF(Inputs!$B$27&lt;&gt;"Ready","PENDING INPUTS",IF(A72&gt;Inputs!$B$6,0,MIN((AQ72+AR72+AS72),IF(Inputs!H18=1,Inputs!D18,MAX(Inputs!F18,ROUND(AQ72*Inputs!E18+AR72+AS72,2))))))</f>
        <v>0</v>
      </c>
      <c r="AU72">
        <f>IF(Inputs!$B$27&lt;&gt;"Ready","PENDING INPUTS",IF(AQ72&lt;=0,99,1+IF(AND(K72&gt;0,OR(Inputs!C14&gt;Inputs!C18,AND(Inputs!C14=Inputs!C18,0&lt;4))),1,0)+IF(AND(S72&gt;0,OR(Inputs!C15&gt;Inputs!C18,AND(Inputs!C15=Inputs!C18,1&lt;4))),1,0)+IF(AND(AA72&gt;0,OR(Inputs!C16&gt;Inputs!C18,AND(Inputs!C16=Inputs!C18,2&lt;4))),1,0)+IF(AND(AI72&gt;0,OR(Inputs!C17&gt;Inputs!C18,AND(Inputs!C17=Inputs!C18,3&lt;4))),1,0)+IF(AND(AY72&gt;0,OR(Inputs!C19&gt;Inputs!C18,AND(Inputs!C19=Inputs!C18,5&lt;4))),1,0)+IF(AND(BG72&gt;0,OR(Inputs!C20&gt;Inputs!C18,AND(Inputs!C20=Inputs!C18,6&lt;4))),1,0)+IF(AND(BO72&gt;0,OR(Inputs!C21&gt;Inputs!C18,AND(Inputs!C21=Inputs!C18,7&lt;4))),1,0)+IF(AND(BW72&gt;0,OR(Inputs!C22&gt;Inputs!C18,AND(Inputs!C22=Inputs!C18,8&lt;4))),1,0)+IF(AND(CE72&gt;0,OR(Inputs!C23&gt;Inputs!C18,AND(Inputs!C23=Inputs!C18,9&lt;4))),1,0)))</f>
        <v>99</v>
      </c>
      <c r="AV72" s="3">
        <f>IF(Inputs!$B$27&lt;&gt;"Ready","PENDING INPUTS",IF(A72&gt;Inputs!$B$6,0,MIN(MAX(0,(AQ72+AR72+AS72)-AT72),MAX(0,C72-D72-(IF(O72&lt;AU72,K72+L72+M72-N72,0)+IF(W72&lt;AU72,S72+T72+U72-V72,0)+IF(AE72&lt;AU72,AA72+AB72+AC72-AD72,0)+IF(AM72&lt;AU72,AI72+AJ72+AK72-AL72,0)+IF(AU72&lt;AU72,AQ72+AR72+AS72-AT72,0)+IF(BC72&lt;AU72,AY72+AZ72+BA72-BB72,0)+IF(BK72&lt;AU72,BG72+BH72+BI72-BJ72,0)+IF(BS72&lt;AU72,BO72+BP72+BQ72-BR72,0)+IF(CA72&lt;AU72,BW72+BX72+BY72-BZ72,0)+IF(CI72&lt;AU72,CE72+CF72+CG72-CH72,0))))))</f>
        <v>0</v>
      </c>
      <c r="AW72" s="3">
        <f>IF(Inputs!$B$27&lt;&gt;"Ready","PENDING INPUTS",MIN((AQ72+AR72+AS72),IF(D72&gt;C72,IF(D72=0,0,AT72*C72/D72),AT72+AV72)))</f>
        <v>0</v>
      </c>
      <c r="AX72" s="3">
        <f>IF(Inputs!$B$27&lt;&gt;"Ready","PENDING INPUTS",MAX(0,(AQ72+AR72+AS72)-AW72))</f>
        <v>0</v>
      </c>
      <c r="AY72" s="3">
        <f>IF(Inputs!$B$27&lt;&gt;"Ready","PENDING INPUTS",BF71)</f>
        <v>0</v>
      </c>
      <c r="AZ72" s="3">
        <f>IF(Inputs!$B$27&lt;&gt;"Ready","PENDING INPUTS",IF(A72&lt;=Inputs!$B$6,ROUND(AY72*Inputs!C19/12,2),0))</f>
        <v>0</v>
      </c>
      <c r="BA72" s="3">
        <f>IF(Inputs!$B$27&lt;&gt;"Ready","PENDING INPUTS",IF(AND(A72&lt;=Inputs!$B$6,AY72&gt;0),Inputs!G19,0))</f>
        <v>0</v>
      </c>
      <c r="BB72" s="3">
        <f>IF(Inputs!$B$27&lt;&gt;"Ready","PENDING INPUTS",IF(A72&gt;Inputs!$B$6,0,MIN((AY72+AZ72+BA72),IF(Inputs!H19=1,Inputs!D19,MAX(Inputs!F19,ROUND(AY72*Inputs!E19+AZ72+BA72,2))))))</f>
        <v>0</v>
      </c>
      <c r="BC72">
        <f>IF(Inputs!$B$27&lt;&gt;"Ready","PENDING INPUTS",IF(AY72&lt;=0,99,1+IF(AND(K72&gt;0,OR(Inputs!C14&gt;Inputs!C19,AND(Inputs!C14=Inputs!C19,0&lt;5))),1,0)+IF(AND(S72&gt;0,OR(Inputs!C15&gt;Inputs!C19,AND(Inputs!C15=Inputs!C19,1&lt;5))),1,0)+IF(AND(AA72&gt;0,OR(Inputs!C16&gt;Inputs!C19,AND(Inputs!C16=Inputs!C19,2&lt;5))),1,0)+IF(AND(AI72&gt;0,OR(Inputs!C17&gt;Inputs!C19,AND(Inputs!C17=Inputs!C19,3&lt;5))),1,0)+IF(AND(AQ72&gt;0,OR(Inputs!C18&gt;Inputs!C19,AND(Inputs!C18=Inputs!C19,4&lt;5))),1,0)+IF(AND(BG72&gt;0,OR(Inputs!C20&gt;Inputs!C19,AND(Inputs!C20=Inputs!C19,6&lt;5))),1,0)+IF(AND(BO72&gt;0,OR(Inputs!C21&gt;Inputs!C19,AND(Inputs!C21=Inputs!C19,7&lt;5))),1,0)+IF(AND(BW72&gt;0,OR(Inputs!C22&gt;Inputs!C19,AND(Inputs!C22=Inputs!C19,8&lt;5))),1,0)+IF(AND(CE72&gt;0,OR(Inputs!C23&gt;Inputs!C19,AND(Inputs!C23=Inputs!C19,9&lt;5))),1,0)))</f>
        <v>99</v>
      </c>
      <c r="BD72" s="3">
        <f>IF(Inputs!$B$27&lt;&gt;"Ready","PENDING INPUTS",IF(A72&gt;Inputs!$B$6,0,MIN(MAX(0,(AY72+AZ72+BA72)-BB72),MAX(0,C72-D72-(IF(O72&lt;BC72,K72+L72+M72-N72,0)+IF(W72&lt;BC72,S72+T72+U72-V72,0)+IF(AE72&lt;BC72,AA72+AB72+AC72-AD72,0)+IF(AM72&lt;BC72,AI72+AJ72+AK72-AL72,0)+IF(AU72&lt;BC72,AQ72+AR72+AS72-AT72,0)+IF(BC72&lt;BC72,AY72+AZ72+BA72-BB72,0)+IF(BK72&lt;BC72,BG72+BH72+BI72-BJ72,0)+IF(BS72&lt;BC72,BO72+BP72+BQ72-BR72,0)+IF(CA72&lt;BC72,BW72+BX72+BY72-BZ72,0)+IF(CI72&lt;BC72,CE72+CF72+CG72-CH72,0))))))</f>
        <v>0</v>
      </c>
      <c r="BE72" s="3">
        <f>IF(Inputs!$B$27&lt;&gt;"Ready","PENDING INPUTS",MIN((AY72+AZ72+BA72),IF(D72&gt;C72,IF(D72=0,0,BB72*C72/D72),BB72+BD72)))</f>
        <v>0</v>
      </c>
      <c r="BF72" s="3">
        <f>IF(Inputs!$B$27&lt;&gt;"Ready","PENDING INPUTS",MAX(0,(AY72+AZ72+BA72)-BE72))</f>
        <v>0</v>
      </c>
      <c r="BG72" s="3">
        <f>IF(Inputs!$B$27&lt;&gt;"Ready","PENDING INPUTS",BN71)</f>
        <v>0</v>
      </c>
      <c r="BH72" s="3">
        <f>IF(Inputs!$B$27&lt;&gt;"Ready","PENDING INPUTS",IF(A72&lt;=Inputs!$B$6,ROUND(BG72*Inputs!C20/12,2),0))</f>
        <v>0</v>
      </c>
      <c r="BI72" s="3">
        <f>IF(Inputs!$B$27&lt;&gt;"Ready","PENDING INPUTS",IF(AND(A72&lt;=Inputs!$B$6,BG72&gt;0),Inputs!G20,0))</f>
        <v>0</v>
      </c>
      <c r="BJ72" s="3">
        <f>IF(Inputs!$B$27&lt;&gt;"Ready","PENDING INPUTS",IF(A72&gt;Inputs!$B$6,0,MIN((BG72+BH72+BI72),IF(Inputs!H20=1,Inputs!D20,MAX(Inputs!F20,ROUND(BG72*Inputs!E20+BH72+BI72,2))))))</f>
        <v>0</v>
      </c>
      <c r="BK72">
        <f>IF(Inputs!$B$27&lt;&gt;"Ready","PENDING INPUTS",IF(BG72&lt;=0,99,1+IF(AND(K72&gt;0,OR(Inputs!C14&gt;Inputs!C20,AND(Inputs!C14=Inputs!C20,0&lt;6))),1,0)+IF(AND(S72&gt;0,OR(Inputs!C15&gt;Inputs!C20,AND(Inputs!C15=Inputs!C20,1&lt;6))),1,0)+IF(AND(AA72&gt;0,OR(Inputs!C16&gt;Inputs!C20,AND(Inputs!C16=Inputs!C20,2&lt;6))),1,0)+IF(AND(AI72&gt;0,OR(Inputs!C17&gt;Inputs!C20,AND(Inputs!C17=Inputs!C20,3&lt;6))),1,0)+IF(AND(AQ72&gt;0,OR(Inputs!C18&gt;Inputs!C20,AND(Inputs!C18=Inputs!C20,4&lt;6))),1,0)+IF(AND(AY72&gt;0,OR(Inputs!C19&gt;Inputs!C20,AND(Inputs!C19=Inputs!C20,5&lt;6))),1,0)+IF(AND(BO72&gt;0,OR(Inputs!C21&gt;Inputs!C20,AND(Inputs!C21=Inputs!C20,7&lt;6))),1,0)+IF(AND(BW72&gt;0,OR(Inputs!C22&gt;Inputs!C20,AND(Inputs!C22=Inputs!C20,8&lt;6))),1,0)+IF(AND(CE72&gt;0,OR(Inputs!C23&gt;Inputs!C20,AND(Inputs!C23=Inputs!C20,9&lt;6))),1,0)))</f>
        <v>99</v>
      </c>
      <c r="BL72" s="3">
        <f>IF(Inputs!$B$27&lt;&gt;"Ready","PENDING INPUTS",IF(A72&gt;Inputs!$B$6,0,MIN(MAX(0,(BG72+BH72+BI72)-BJ72),MAX(0,C72-D72-(IF(O72&lt;BK72,K72+L72+M72-N72,0)+IF(W72&lt;BK72,S72+T72+U72-V72,0)+IF(AE72&lt;BK72,AA72+AB72+AC72-AD72,0)+IF(AM72&lt;BK72,AI72+AJ72+AK72-AL72,0)+IF(AU72&lt;BK72,AQ72+AR72+AS72-AT72,0)+IF(BC72&lt;BK72,AY72+AZ72+BA72-BB72,0)+IF(BK72&lt;BK72,BG72+BH72+BI72-BJ72,0)+IF(BS72&lt;BK72,BO72+BP72+BQ72-BR72,0)+IF(CA72&lt;BK72,BW72+BX72+BY72-BZ72,0)+IF(CI72&lt;BK72,CE72+CF72+CG72-CH72,0))))))</f>
        <v>0</v>
      </c>
      <c r="BM72" s="3">
        <f>IF(Inputs!$B$27&lt;&gt;"Ready","PENDING INPUTS",MIN((BG72+BH72+BI72),IF(D72&gt;C72,IF(D72=0,0,BJ72*C72/D72),BJ72+BL72)))</f>
        <v>0</v>
      </c>
      <c r="BN72" s="3">
        <f>IF(Inputs!$B$27&lt;&gt;"Ready","PENDING INPUTS",MAX(0,(BG72+BH72+BI72)-BM72))</f>
        <v>0</v>
      </c>
      <c r="BO72" s="3">
        <f>IF(Inputs!$B$27&lt;&gt;"Ready","PENDING INPUTS",BV71)</f>
        <v>0</v>
      </c>
      <c r="BP72" s="3">
        <f>IF(Inputs!$B$27&lt;&gt;"Ready","PENDING INPUTS",IF(A72&lt;=Inputs!$B$6,ROUND(BO72*Inputs!C21/12,2),0))</f>
        <v>0</v>
      </c>
      <c r="BQ72" s="3">
        <f>IF(Inputs!$B$27&lt;&gt;"Ready","PENDING INPUTS",IF(AND(A72&lt;=Inputs!$B$6,BO72&gt;0),Inputs!G21,0))</f>
        <v>0</v>
      </c>
      <c r="BR72" s="3">
        <f>IF(Inputs!$B$27&lt;&gt;"Ready","PENDING INPUTS",IF(A72&gt;Inputs!$B$6,0,MIN((BO72+BP72+BQ72),IF(Inputs!H21=1,Inputs!D21,MAX(Inputs!F21,ROUND(BO72*Inputs!E21+BP72+BQ72,2))))))</f>
        <v>0</v>
      </c>
      <c r="BS72">
        <f>IF(Inputs!$B$27&lt;&gt;"Ready","PENDING INPUTS",IF(BO72&lt;=0,99,1+IF(AND(K72&gt;0,OR(Inputs!C14&gt;Inputs!C21,AND(Inputs!C14=Inputs!C21,0&lt;7))),1,0)+IF(AND(S72&gt;0,OR(Inputs!C15&gt;Inputs!C21,AND(Inputs!C15=Inputs!C21,1&lt;7))),1,0)+IF(AND(AA72&gt;0,OR(Inputs!C16&gt;Inputs!C21,AND(Inputs!C16=Inputs!C21,2&lt;7))),1,0)+IF(AND(AI72&gt;0,OR(Inputs!C17&gt;Inputs!C21,AND(Inputs!C17=Inputs!C21,3&lt;7))),1,0)+IF(AND(AQ72&gt;0,OR(Inputs!C18&gt;Inputs!C21,AND(Inputs!C18=Inputs!C21,4&lt;7))),1,0)+IF(AND(AY72&gt;0,OR(Inputs!C19&gt;Inputs!C21,AND(Inputs!C19=Inputs!C21,5&lt;7))),1,0)+IF(AND(BG72&gt;0,OR(Inputs!C20&gt;Inputs!C21,AND(Inputs!C20=Inputs!C21,6&lt;7))),1,0)+IF(AND(BW72&gt;0,OR(Inputs!C22&gt;Inputs!C21,AND(Inputs!C22=Inputs!C21,8&lt;7))),1,0)+IF(AND(CE72&gt;0,OR(Inputs!C23&gt;Inputs!C21,AND(Inputs!C23=Inputs!C21,9&lt;7))),1,0)))</f>
        <v>99</v>
      </c>
      <c r="BT72" s="3">
        <f>IF(Inputs!$B$27&lt;&gt;"Ready","PENDING INPUTS",IF(A72&gt;Inputs!$B$6,0,MIN(MAX(0,(BO72+BP72+BQ72)-BR72),MAX(0,C72-D72-(IF(O72&lt;BS72,K72+L72+M72-N72,0)+IF(W72&lt;BS72,S72+T72+U72-V72,0)+IF(AE72&lt;BS72,AA72+AB72+AC72-AD72,0)+IF(AM72&lt;BS72,AI72+AJ72+AK72-AL72,0)+IF(AU72&lt;BS72,AQ72+AR72+AS72-AT72,0)+IF(BC72&lt;BS72,AY72+AZ72+BA72-BB72,0)+IF(BK72&lt;BS72,BG72+BH72+BI72-BJ72,0)+IF(BS72&lt;BS72,BO72+BP72+BQ72-BR72,0)+IF(CA72&lt;BS72,BW72+BX72+BY72-BZ72,0)+IF(CI72&lt;BS72,CE72+CF72+CG72-CH72,0))))))</f>
        <v>0</v>
      </c>
      <c r="BU72" s="3">
        <f>IF(Inputs!$B$27&lt;&gt;"Ready","PENDING INPUTS",MIN((BO72+BP72+BQ72),IF(D72&gt;C72,IF(D72=0,0,BR72*C72/D72),BR72+BT72)))</f>
        <v>0</v>
      </c>
      <c r="BV72" s="3">
        <f>IF(Inputs!$B$27&lt;&gt;"Ready","PENDING INPUTS",MAX(0,(BO72+BP72+BQ72)-BU72))</f>
        <v>0</v>
      </c>
      <c r="BW72" s="3">
        <f>IF(Inputs!$B$27&lt;&gt;"Ready","PENDING INPUTS",CD71)</f>
        <v>0</v>
      </c>
      <c r="BX72" s="3">
        <f>IF(Inputs!$B$27&lt;&gt;"Ready","PENDING INPUTS",IF(A72&lt;=Inputs!$B$6,ROUND(BW72*Inputs!C22/12,2),0))</f>
        <v>0</v>
      </c>
      <c r="BY72" s="3">
        <f>IF(Inputs!$B$27&lt;&gt;"Ready","PENDING INPUTS",IF(AND(A72&lt;=Inputs!$B$6,BW72&gt;0),Inputs!G22,0))</f>
        <v>0</v>
      </c>
      <c r="BZ72" s="3">
        <f>IF(Inputs!$B$27&lt;&gt;"Ready","PENDING INPUTS",IF(A72&gt;Inputs!$B$6,0,MIN((BW72+BX72+BY72),IF(Inputs!H22=1,Inputs!D22,MAX(Inputs!F22,ROUND(BW72*Inputs!E22+BX72+BY72,2))))))</f>
        <v>0</v>
      </c>
      <c r="CA72">
        <f>IF(Inputs!$B$27&lt;&gt;"Ready","PENDING INPUTS",IF(BW72&lt;=0,99,1+IF(AND(K72&gt;0,OR(Inputs!C14&gt;Inputs!C22,AND(Inputs!C14=Inputs!C22,0&lt;8))),1,0)+IF(AND(S72&gt;0,OR(Inputs!C15&gt;Inputs!C22,AND(Inputs!C15=Inputs!C22,1&lt;8))),1,0)+IF(AND(AA72&gt;0,OR(Inputs!C16&gt;Inputs!C22,AND(Inputs!C16=Inputs!C22,2&lt;8))),1,0)+IF(AND(AI72&gt;0,OR(Inputs!C17&gt;Inputs!C22,AND(Inputs!C17=Inputs!C22,3&lt;8))),1,0)+IF(AND(AQ72&gt;0,OR(Inputs!C18&gt;Inputs!C22,AND(Inputs!C18=Inputs!C22,4&lt;8))),1,0)+IF(AND(AY72&gt;0,OR(Inputs!C19&gt;Inputs!C22,AND(Inputs!C19=Inputs!C22,5&lt;8))),1,0)+IF(AND(BG72&gt;0,OR(Inputs!C20&gt;Inputs!C22,AND(Inputs!C20=Inputs!C22,6&lt;8))),1,0)+IF(AND(BO72&gt;0,OR(Inputs!C21&gt;Inputs!C22,AND(Inputs!C21=Inputs!C22,7&lt;8))),1,0)+IF(AND(CE72&gt;0,OR(Inputs!C23&gt;Inputs!C22,AND(Inputs!C23=Inputs!C22,9&lt;8))),1,0)))</f>
        <v>99</v>
      </c>
      <c r="CB72" s="3">
        <f>IF(Inputs!$B$27&lt;&gt;"Ready","PENDING INPUTS",IF(A72&gt;Inputs!$B$6,0,MIN(MAX(0,(BW72+BX72+BY72)-BZ72),MAX(0,C72-D72-(IF(O72&lt;CA72,K72+L72+M72-N72,0)+IF(W72&lt;CA72,S72+T72+U72-V72,0)+IF(AE72&lt;CA72,AA72+AB72+AC72-AD72,0)+IF(AM72&lt;CA72,AI72+AJ72+AK72-AL72,0)+IF(AU72&lt;CA72,AQ72+AR72+AS72-AT72,0)+IF(BC72&lt;CA72,AY72+AZ72+BA72-BB72,0)+IF(BK72&lt;CA72,BG72+BH72+BI72-BJ72,0)+IF(BS72&lt;CA72,BO72+BP72+BQ72-BR72,0)+IF(CA72&lt;CA72,BW72+BX72+BY72-BZ72,0)+IF(CI72&lt;CA72,CE72+CF72+CG72-CH72,0))))))</f>
        <v>0</v>
      </c>
      <c r="CC72" s="3">
        <f>IF(Inputs!$B$27&lt;&gt;"Ready","PENDING INPUTS",MIN((BW72+BX72+BY72),IF(D72&gt;C72,IF(D72=0,0,BZ72*C72/D72),BZ72+CB72)))</f>
        <v>0</v>
      </c>
      <c r="CD72" s="3">
        <f>IF(Inputs!$B$27&lt;&gt;"Ready","PENDING INPUTS",MAX(0,(BW72+BX72+BY72)-CC72))</f>
        <v>0</v>
      </c>
      <c r="CE72" s="3">
        <f>IF(Inputs!$B$27&lt;&gt;"Ready","PENDING INPUTS",CL71)</f>
        <v>0</v>
      </c>
      <c r="CF72" s="3">
        <f>IF(Inputs!$B$27&lt;&gt;"Ready","PENDING INPUTS",IF(A72&lt;=Inputs!$B$6,ROUND(CE72*Inputs!C23/12,2),0))</f>
        <v>0</v>
      </c>
      <c r="CG72" s="3">
        <f>IF(Inputs!$B$27&lt;&gt;"Ready","PENDING INPUTS",IF(AND(A72&lt;=Inputs!$B$6,CE72&gt;0),Inputs!G23,0))</f>
        <v>0</v>
      </c>
      <c r="CH72" s="3">
        <f>IF(Inputs!$B$27&lt;&gt;"Ready","PENDING INPUTS",IF(A72&gt;Inputs!$B$6,0,MIN((CE72+CF72+CG72),IF(Inputs!H23=1,Inputs!D23,MAX(Inputs!F23,ROUND(CE72*Inputs!E23+CF72+CG72,2))))))</f>
        <v>0</v>
      </c>
      <c r="CI72">
        <f>IF(Inputs!$B$27&lt;&gt;"Ready","PENDING INPUTS",IF(CE72&lt;=0,99,1+IF(AND(K72&gt;0,OR(Inputs!C14&gt;Inputs!C23,AND(Inputs!C14=Inputs!C23,0&lt;9))),1,0)+IF(AND(S72&gt;0,OR(Inputs!C15&gt;Inputs!C23,AND(Inputs!C15=Inputs!C23,1&lt;9))),1,0)+IF(AND(AA72&gt;0,OR(Inputs!C16&gt;Inputs!C23,AND(Inputs!C16=Inputs!C23,2&lt;9))),1,0)+IF(AND(AI72&gt;0,OR(Inputs!C17&gt;Inputs!C23,AND(Inputs!C17=Inputs!C23,3&lt;9))),1,0)+IF(AND(AQ72&gt;0,OR(Inputs!C18&gt;Inputs!C23,AND(Inputs!C18=Inputs!C23,4&lt;9))),1,0)+IF(AND(AY72&gt;0,OR(Inputs!C19&gt;Inputs!C23,AND(Inputs!C19=Inputs!C23,5&lt;9))),1,0)+IF(AND(BG72&gt;0,OR(Inputs!C20&gt;Inputs!C23,AND(Inputs!C20=Inputs!C23,6&lt;9))),1,0)+IF(AND(BO72&gt;0,OR(Inputs!C21&gt;Inputs!C23,AND(Inputs!C21=Inputs!C23,7&lt;9))),1,0)+IF(AND(BW72&gt;0,OR(Inputs!C22&gt;Inputs!C23,AND(Inputs!C22=Inputs!C23,8&lt;9))),1,0)))</f>
        <v>99</v>
      </c>
      <c r="CJ72" s="3">
        <f>IF(Inputs!$B$27&lt;&gt;"Ready","PENDING INPUTS",IF(A72&gt;Inputs!$B$6,0,MIN(MAX(0,(CE72+CF72+CG72)-CH72),MAX(0,C72-D72-(IF(O72&lt;CI72,K72+L72+M72-N72,0)+IF(W72&lt;CI72,S72+T72+U72-V72,0)+IF(AE72&lt;CI72,AA72+AB72+AC72-AD72,0)+IF(AM72&lt;CI72,AI72+AJ72+AK72-AL72,0)+IF(AU72&lt;CI72,AQ72+AR72+AS72-AT72,0)+IF(BC72&lt;CI72,AY72+AZ72+BA72-BB72,0)+IF(BK72&lt;CI72,BG72+BH72+BI72-BJ72,0)+IF(BS72&lt;CI72,BO72+BP72+BQ72-BR72,0)+IF(CA72&lt;CI72,BW72+BX72+BY72-BZ72,0)+IF(CI72&lt;CI72,CE72+CF72+CG72-CH72,0))))))</f>
        <v>0</v>
      </c>
      <c r="CK72" s="3">
        <f>IF(Inputs!$B$27&lt;&gt;"Ready","PENDING INPUTS",MIN((CE72+CF72+CG72),IF(D72&gt;C72,IF(D72=0,0,CH72*C72/D72),CH72+CJ72)))</f>
        <v>0</v>
      </c>
      <c r="CL72" s="3">
        <f>IF(Inputs!$B$27&lt;&gt;"Ready","PENDING INPUTS",MAX(0,(CE72+CF72+CG72)-CK72))</f>
        <v>0</v>
      </c>
    </row>
    <row r="73" spans="1:90" ht="27.95" customHeight="1" x14ac:dyDescent="0.25">
      <c r="A73">
        <v>69</v>
      </c>
      <c r="B73" s="13">
        <f>IF(Inputs!$B$27&lt;&gt;"Ready","PENDING INPUTS",EDATE(Inputs!$B$5,A73-1))</f>
        <v>48366</v>
      </c>
      <c r="C73" s="3">
        <f>IF(Inputs!$B$27&lt;&gt;"Ready","PENDING INPUTS",IF(A73&lt;=Inputs!$B$6,MAX(0,Inputs!$B$4+IF(A73=Inputs!$B$7,Inputs!$B$8,0)+IF(A73=Inputs!$B$9,Inputs!$B$10,0)),0))</f>
        <v>0</v>
      </c>
      <c r="D73" s="3">
        <f>IF(Inputs!$B$27&lt;&gt;"Ready","PENDING INPUTS",SUM(N73,V73,AD73,AL73,AT73,BB73,BJ73,BR73,BZ73,CH73))</f>
        <v>0</v>
      </c>
      <c r="E73" s="3">
        <f>IF(Inputs!$B$27&lt;&gt;"Ready","PENDING INPUTS",MAX(0,D73-C73))</f>
        <v>0</v>
      </c>
      <c r="F73" s="3">
        <f>IF(Inputs!$B$27&lt;&gt;"Ready","PENDING INPUTS",SUM(Q73,Y73,AG73,AO73,AW73,BE73,BM73,BU73,CC73,CK73))</f>
        <v>0</v>
      </c>
      <c r="G73" s="3">
        <f>IF(Inputs!$B$27&lt;&gt;"Ready","PENDING INPUTS",SUM(L73,T73,AB73,AJ73,AR73,AZ73,BH73,BP73,BX73,CF73))</f>
        <v>0</v>
      </c>
      <c r="H73" s="3">
        <f>IF(Inputs!$B$27&lt;&gt;"Ready","PENDING INPUTS",SUM(M73,U73,AC73,AK73,AS73,BA73,BI73,BQ73,BY73,CG73))</f>
        <v>0</v>
      </c>
      <c r="I73" s="3">
        <f>IF(Inputs!$B$27&lt;&gt;"Ready","PENDING INPUTS",SUM(R73,Z73,AH73,AP73,AX73,BF73,BN73,BV73,CD73,CL73))</f>
        <v>0</v>
      </c>
      <c r="J73" t="str">
        <f>IF(Inputs!$B$27&lt;&gt;"Ready","PENDING INPUTS",IF(A73&gt;Inputs!$B$6,"Beyond horizon",IF(E73&gt;0.005,"MINIMUM SHORTFALL",IF(I73&lt;0.005,"Paid off","In progress"))))</f>
        <v>Paid off</v>
      </c>
      <c r="K73" s="3">
        <f>IF(Inputs!$B$27&lt;&gt;"Ready","PENDING INPUTS",R72)</f>
        <v>0</v>
      </c>
      <c r="L73" s="3">
        <f>IF(Inputs!$B$27&lt;&gt;"Ready","PENDING INPUTS",IF(A73&lt;=Inputs!$B$6,ROUND(K73*Inputs!C14/12,2),0))</f>
        <v>0</v>
      </c>
      <c r="M73" s="3">
        <f>IF(Inputs!$B$27&lt;&gt;"Ready","PENDING INPUTS",IF(AND(A73&lt;=Inputs!$B$6,K73&gt;0),Inputs!G14,0))</f>
        <v>0</v>
      </c>
      <c r="N73" s="3">
        <f>IF(Inputs!$B$27&lt;&gt;"Ready","PENDING INPUTS",IF(A73&gt;Inputs!$B$6,0,MIN((K73+L73+M73),IF(Inputs!H14=1,Inputs!D14,MAX(Inputs!F14,ROUND(K73*Inputs!E14+L73+M73,2))))))</f>
        <v>0</v>
      </c>
      <c r="O73">
        <f>IF(Inputs!$B$27&lt;&gt;"Ready","PENDING INPUTS",IF(K73&lt;=0,99,1+IF(AND(S73&gt;0,OR(Inputs!C15&gt;Inputs!C14,AND(Inputs!C15=Inputs!C14,1&lt;0))),1,0)+IF(AND(AA73&gt;0,OR(Inputs!C16&gt;Inputs!C14,AND(Inputs!C16=Inputs!C14,2&lt;0))),1,0)+IF(AND(AI73&gt;0,OR(Inputs!C17&gt;Inputs!C14,AND(Inputs!C17=Inputs!C14,3&lt;0))),1,0)+IF(AND(AQ73&gt;0,OR(Inputs!C18&gt;Inputs!C14,AND(Inputs!C18=Inputs!C14,4&lt;0))),1,0)+IF(AND(AY73&gt;0,OR(Inputs!C19&gt;Inputs!C14,AND(Inputs!C19=Inputs!C14,5&lt;0))),1,0)+IF(AND(BG73&gt;0,OR(Inputs!C20&gt;Inputs!C14,AND(Inputs!C20=Inputs!C14,6&lt;0))),1,0)+IF(AND(BO73&gt;0,OR(Inputs!C21&gt;Inputs!C14,AND(Inputs!C21=Inputs!C14,7&lt;0))),1,0)+IF(AND(BW73&gt;0,OR(Inputs!C22&gt;Inputs!C14,AND(Inputs!C22=Inputs!C14,8&lt;0))),1,0)+IF(AND(CE73&gt;0,OR(Inputs!C23&gt;Inputs!C14,AND(Inputs!C23=Inputs!C14,9&lt;0))),1,0)))</f>
        <v>99</v>
      </c>
      <c r="P73" s="3">
        <f>IF(Inputs!$B$27&lt;&gt;"Ready","PENDING INPUTS",IF(A73&gt;Inputs!$B$6,0,MIN(MAX(0,(K73+L73+M73)-N73),MAX(0,C73-D73-(IF(O73&lt;O73,K73+L73+M73-N73,0)+IF(W73&lt;O73,S73+T73+U73-V73,0)+IF(AE73&lt;O73,AA73+AB73+AC73-AD73,0)+IF(AM73&lt;O73,AI73+AJ73+AK73-AL73,0)+IF(AU73&lt;O73,AQ73+AR73+AS73-AT73,0)+IF(BC73&lt;O73,AY73+AZ73+BA73-BB73,0)+IF(BK73&lt;O73,BG73+BH73+BI73-BJ73,0)+IF(BS73&lt;O73,BO73+BP73+BQ73-BR73,0)+IF(CA73&lt;O73,BW73+BX73+BY73-BZ73,0)+IF(CI73&lt;O73,CE73+CF73+CG73-CH73,0))))))</f>
        <v>0</v>
      </c>
      <c r="Q73" s="3">
        <f>IF(Inputs!$B$27&lt;&gt;"Ready","PENDING INPUTS",MIN((K73+L73+M73),IF(D73&gt;C73,IF(D73=0,0,N73*C73/D73),N73+P73)))</f>
        <v>0</v>
      </c>
      <c r="R73" s="3">
        <f>IF(Inputs!$B$27&lt;&gt;"Ready","PENDING INPUTS",MAX(0,(K73+L73+M73)-Q73))</f>
        <v>0</v>
      </c>
      <c r="S73" s="3">
        <f>IF(Inputs!$B$27&lt;&gt;"Ready","PENDING INPUTS",Z72)</f>
        <v>0</v>
      </c>
      <c r="T73" s="3">
        <f>IF(Inputs!$B$27&lt;&gt;"Ready","PENDING INPUTS",IF(A73&lt;=Inputs!$B$6,ROUND(S73*Inputs!C15/12,2),0))</f>
        <v>0</v>
      </c>
      <c r="U73" s="3">
        <f>IF(Inputs!$B$27&lt;&gt;"Ready","PENDING INPUTS",IF(AND(A73&lt;=Inputs!$B$6,S73&gt;0),Inputs!G15,0))</f>
        <v>0</v>
      </c>
      <c r="V73" s="3">
        <f>IF(Inputs!$B$27&lt;&gt;"Ready","PENDING INPUTS",IF(A73&gt;Inputs!$B$6,0,MIN((S73+T73+U73),IF(Inputs!H15=1,Inputs!D15,MAX(Inputs!F15,ROUND(S73*Inputs!E15+T73+U73,2))))))</f>
        <v>0</v>
      </c>
      <c r="W73">
        <f>IF(Inputs!$B$27&lt;&gt;"Ready","PENDING INPUTS",IF(S73&lt;=0,99,1+IF(AND(K73&gt;0,OR(Inputs!C14&gt;Inputs!C15,AND(Inputs!C14=Inputs!C15,0&lt;1))),1,0)+IF(AND(AA73&gt;0,OR(Inputs!C16&gt;Inputs!C15,AND(Inputs!C16=Inputs!C15,2&lt;1))),1,0)+IF(AND(AI73&gt;0,OR(Inputs!C17&gt;Inputs!C15,AND(Inputs!C17=Inputs!C15,3&lt;1))),1,0)+IF(AND(AQ73&gt;0,OR(Inputs!C18&gt;Inputs!C15,AND(Inputs!C18=Inputs!C15,4&lt;1))),1,0)+IF(AND(AY73&gt;0,OR(Inputs!C19&gt;Inputs!C15,AND(Inputs!C19=Inputs!C15,5&lt;1))),1,0)+IF(AND(BG73&gt;0,OR(Inputs!C20&gt;Inputs!C15,AND(Inputs!C20=Inputs!C15,6&lt;1))),1,0)+IF(AND(BO73&gt;0,OR(Inputs!C21&gt;Inputs!C15,AND(Inputs!C21=Inputs!C15,7&lt;1))),1,0)+IF(AND(BW73&gt;0,OR(Inputs!C22&gt;Inputs!C15,AND(Inputs!C22=Inputs!C15,8&lt;1))),1,0)+IF(AND(CE73&gt;0,OR(Inputs!C23&gt;Inputs!C15,AND(Inputs!C23=Inputs!C15,9&lt;1))),1,0)))</f>
        <v>99</v>
      </c>
      <c r="X73" s="3">
        <f>IF(Inputs!$B$27&lt;&gt;"Ready","PENDING INPUTS",IF(A73&gt;Inputs!$B$6,0,MIN(MAX(0,(S73+T73+U73)-V73),MAX(0,C73-D73-(IF(O73&lt;W73,K73+L73+M73-N73,0)+IF(W73&lt;W73,S73+T73+U73-V73,0)+IF(AE73&lt;W73,AA73+AB73+AC73-AD73,0)+IF(AM73&lt;W73,AI73+AJ73+AK73-AL73,0)+IF(AU73&lt;W73,AQ73+AR73+AS73-AT73,0)+IF(BC73&lt;W73,AY73+AZ73+BA73-BB73,0)+IF(BK73&lt;W73,BG73+BH73+BI73-BJ73,0)+IF(BS73&lt;W73,BO73+BP73+BQ73-BR73,0)+IF(CA73&lt;W73,BW73+BX73+BY73-BZ73,0)+IF(CI73&lt;W73,CE73+CF73+CG73-CH73,0))))))</f>
        <v>0</v>
      </c>
      <c r="Y73" s="3">
        <f>IF(Inputs!$B$27&lt;&gt;"Ready","PENDING INPUTS",MIN((S73+T73+U73),IF(D73&gt;C73,IF(D73=0,0,V73*C73/D73),V73+X73)))</f>
        <v>0</v>
      </c>
      <c r="Z73" s="3">
        <f>IF(Inputs!$B$27&lt;&gt;"Ready","PENDING INPUTS",MAX(0,(S73+T73+U73)-Y73))</f>
        <v>0</v>
      </c>
      <c r="AA73" s="3">
        <f>IF(Inputs!$B$27&lt;&gt;"Ready","PENDING INPUTS",AH72)</f>
        <v>0</v>
      </c>
      <c r="AB73" s="3">
        <f>IF(Inputs!$B$27&lt;&gt;"Ready","PENDING INPUTS",IF(A73&lt;=Inputs!$B$6,ROUND(AA73*Inputs!C16/12,2),0))</f>
        <v>0</v>
      </c>
      <c r="AC73" s="3">
        <f>IF(Inputs!$B$27&lt;&gt;"Ready","PENDING INPUTS",IF(AND(A73&lt;=Inputs!$B$6,AA73&gt;0),Inputs!G16,0))</f>
        <v>0</v>
      </c>
      <c r="AD73" s="3">
        <f>IF(Inputs!$B$27&lt;&gt;"Ready","PENDING INPUTS",IF(A73&gt;Inputs!$B$6,0,MIN((AA73+AB73+AC73),IF(Inputs!H16=1,Inputs!D16,MAX(Inputs!F16,ROUND(AA73*Inputs!E16+AB73+AC73,2))))))</f>
        <v>0</v>
      </c>
      <c r="AE73">
        <f>IF(Inputs!$B$27&lt;&gt;"Ready","PENDING INPUTS",IF(AA73&lt;=0,99,1+IF(AND(K73&gt;0,OR(Inputs!C14&gt;Inputs!C16,AND(Inputs!C14=Inputs!C16,0&lt;2))),1,0)+IF(AND(S73&gt;0,OR(Inputs!C15&gt;Inputs!C16,AND(Inputs!C15=Inputs!C16,1&lt;2))),1,0)+IF(AND(AI73&gt;0,OR(Inputs!C17&gt;Inputs!C16,AND(Inputs!C17=Inputs!C16,3&lt;2))),1,0)+IF(AND(AQ73&gt;0,OR(Inputs!C18&gt;Inputs!C16,AND(Inputs!C18=Inputs!C16,4&lt;2))),1,0)+IF(AND(AY73&gt;0,OR(Inputs!C19&gt;Inputs!C16,AND(Inputs!C19=Inputs!C16,5&lt;2))),1,0)+IF(AND(BG73&gt;0,OR(Inputs!C20&gt;Inputs!C16,AND(Inputs!C20=Inputs!C16,6&lt;2))),1,0)+IF(AND(BO73&gt;0,OR(Inputs!C21&gt;Inputs!C16,AND(Inputs!C21=Inputs!C16,7&lt;2))),1,0)+IF(AND(BW73&gt;0,OR(Inputs!C22&gt;Inputs!C16,AND(Inputs!C22=Inputs!C16,8&lt;2))),1,0)+IF(AND(CE73&gt;0,OR(Inputs!C23&gt;Inputs!C16,AND(Inputs!C23=Inputs!C16,9&lt;2))),1,0)))</f>
        <v>99</v>
      </c>
      <c r="AF73" s="3">
        <f>IF(Inputs!$B$27&lt;&gt;"Ready","PENDING INPUTS",IF(A73&gt;Inputs!$B$6,0,MIN(MAX(0,(AA73+AB73+AC73)-AD73),MAX(0,C73-D73-(IF(O73&lt;AE73,K73+L73+M73-N73,0)+IF(W73&lt;AE73,S73+T73+U73-V73,0)+IF(AE73&lt;AE73,AA73+AB73+AC73-AD73,0)+IF(AM73&lt;AE73,AI73+AJ73+AK73-AL73,0)+IF(AU73&lt;AE73,AQ73+AR73+AS73-AT73,0)+IF(BC73&lt;AE73,AY73+AZ73+BA73-BB73,0)+IF(BK73&lt;AE73,BG73+BH73+BI73-BJ73,0)+IF(BS73&lt;AE73,BO73+BP73+BQ73-BR73,0)+IF(CA73&lt;AE73,BW73+BX73+BY73-BZ73,0)+IF(CI73&lt;AE73,CE73+CF73+CG73-CH73,0))))))</f>
        <v>0</v>
      </c>
      <c r="AG73" s="3">
        <f>IF(Inputs!$B$27&lt;&gt;"Ready","PENDING INPUTS",MIN((AA73+AB73+AC73),IF(D73&gt;C73,IF(D73=0,0,AD73*C73/D73),AD73+AF73)))</f>
        <v>0</v>
      </c>
      <c r="AH73" s="3">
        <f>IF(Inputs!$B$27&lt;&gt;"Ready","PENDING INPUTS",MAX(0,(AA73+AB73+AC73)-AG73))</f>
        <v>0</v>
      </c>
      <c r="AI73" s="3">
        <f>IF(Inputs!$B$27&lt;&gt;"Ready","PENDING INPUTS",AP72)</f>
        <v>0</v>
      </c>
      <c r="AJ73" s="3">
        <f>IF(Inputs!$B$27&lt;&gt;"Ready","PENDING INPUTS",IF(A73&lt;=Inputs!$B$6,ROUND(AI73*Inputs!C17/12,2),0))</f>
        <v>0</v>
      </c>
      <c r="AK73" s="3">
        <f>IF(Inputs!$B$27&lt;&gt;"Ready","PENDING INPUTS",IF(AND(A73&lt;=Inputs!$B$6,AI73&gt;0),Inputs!G17,0))</f>
        <v>0</v>
      </c>
      <c r="AL73" s="3">
        <f>IF(Inputs!$B$27&lt;&gt;"Ready","PENDING INPUTS",IF(A73&gt;Inputs!$B$6,0,MIN((AI73+AJ73+AK73),IF(Inputs!H17=1,Inputs!D17,MAX(Inputs!F17,ROUND(AI73*Inputs!E17+AJ73+AK73,2))))))</f>
        <v>0</v>
      </c>
      <c r="AM73">
        <f>IF(Inputs!$B$27&lt;&gt;"Ready","PENDING INPUTS",IF(AI73&lt;=0,99,1+IF(AND(K73&gt;0,OR(Inputs!C14&gt;Inputs!C17,AND(Inputs!C14=Inputs!C17,0&lt;3))),1,0)+IF(AND(S73&gt;0,OR(Inputs!C15&gt;Inputs!C17,AND(Inputs!C15=Inputs!C17,1&lt;3))),1,0)+IF(AND(AA73&gt;0,OR(Inputs!C16&gt;Inputs!C17,AND(Inputs!C16=Inputs!C17,2&lt;3))),1,0)+IF(AND(AQ73&gt;0,OR(Inputs!C18&gt;Inputs!C17,AND(Inputs!C18=Inputs!C17,4&lt;3))),1,0)+IF(AND(AY73&gt;0,OR(Inputs!C19&gt;Inputs!C17,AND(Inputs!C19=Inputs!C17,5&lt;3))),1,0)+IF(AND(BG73&gt;0,OR(Inputs!C20&gt;Inputs!C17,AND(Inputs!C20=Inputs!C17,6&lt;3))),1,0)+IF(AND(BO73&gt;0,OR(Inputs!C21&gt;Inputs!C17,AND(Inputs!C21=Inputs!C17,7&lt;3))),1,0)+IF(AND(BW73&gt;0,OR(Inputs!C22&gt;Inputs!C17,AND(Inputs!C22=Inputs!C17,8&lt;3))),1,0)+IF(AND(CE73&gt;0,OR(Inputs!C23&gt;Inputs!C17,AND(Inputs!C23=Inputs!C17,9&lt;3))),1,0)))</f>
        <v>99</v>
      </c>
      <c r="AN73" s="3">
        <f>IF(Inputs!$B$27&lt;&gt;"Ready","PENDING INPUTS",IF(A73&gt;Inputs!$B$6,0,MIN(MAX(0,(AI73+AJ73+AK73)-AL73),MAX(0,C73-D73-(IF(O73&lt;AM73,K73+L73+M73-N73,0)+IF(W73&lt;AM73,S73+T73+U73-V73,0)+IF(AE73&lt;AM73,AA73+AB73+AC73-AD73,0)+IF(AM73&lt;AM73,AI73+AJ73+AK73-AL73,0)+IF(AU73&lt;AM73,AQ73+AR73+AS73-AT73,0)+IF(BC73&lt;AM73,AY73+AZ73+BA73-BB73,0)+IF(BK73&lt;AM73,BG73+BH73+BI73-BJ73,0)+IF(BS73&lt;AM73,BO73+BP73+BQ73-BR73,0)+IF(CA73&lt;AM73,BW73+BX73+BY73-BZ73,0)+IF(CI73&lt;AM73,CE73+CF73+CG73-CH73,0))))))</f>
        <v>0</v>
      </c>
      <c r="AO73" s="3">
        <f>IF(Inputs!$B$27&lt;&gt;"Ready","PENDING INPUTS",MIN((AI73+AJ73+AK73),IF(D73&gt;C73,IF(D73=0,0,AL73*C73/D73),AL73+AN73)))</f>
        <v>0</v>
      </c>
      <c r="AP73" s="3">
        <f>IF(Inputs!$B$27&lt;&gt;"Ready","PENDING INPUTS",MAX(0,(AI73+AJ73+AK73)-AO73))</f>
        <v>0</v>
      </c>
      <c r="AQ73" s="3">
        <f>IF(Inputs!$B$27&lt;&gt;"Ready","PENDING INPUTS",AX72)</f>
        <v>0</v>
      </c>
      <c r="AR73" s="3">
        <f>IF(Inputs!$B$27&lt;&gt;"Ready","PENDING INPUTS",IF(A73&lt;=Inputs!$B$6,ROUND(AQ73*Inputs!C18/12,2),0))</f>
        <v>0</v>
      </c>
      <c r="AS73" s="3">
        <f>IF(Inputs!$B$27&lt;&gt;"Ready","PENDING INPUTS",IF(AND(A73&lt;=Inputs!$B$6,AQ73&gt;0),Inputs!G18,0))</f>
        <v>0</v>
      </c>
      <c r="AT73" s="3">
        <f>IF(Inputs!$B$27&lt;&gt;"Ready","PENDING INPUTS",IF(A73&gt;Inputs!$B$6,0,MIN((AQ73+AR73+AS73),IF(Inputs!H18=1,Inputs!D18,MAX(Inputs!F18,ROUND(AQ73*Inputs!E18+AR73+AS73,2))))))</f>
        <v>0</v>
      </c>
      <c r="AU73">
        <f>IF(Inputs!$B$27&lt;&gt;"Ready","PENDING INPUTS",IF(AQ73&lt;=0,99,1+IF(AND(K73&gt;0,OR(Inputs!C14&gt;Inputs!C18,AND(Inputs!C14=Inputs!C18,0&lt;4))),1,0)+IF(AND(S73&gt;0,OR(Inputs!C15&gt;Inputs!C18,AND(Inputs!C15=Inputs!C18,1&lt;4))),1,0)+IF(AND(AA73&gt;0,OR(Inputs!C16&gt;Inputs!C18,AND(Inputs!C16=Inputs!C18,2&lt;4))),1,0)+IF(AND(AI73&gt;0,OR(Inputs!C17&gt;Inputs!C18,AND(Inputs!C17=Inputs!C18,3&lt;4))),1,0)+IF(AND(AY73&gt;0,OR(Inputs!C19&gt;Inputs!C18,AND(Inputs!C19=Inputs!C18,5&lt;4))),1,0)+IF(AND(BG73&gt;0,OR(Inputs!C20&gt;Inputs!C18,AND(Inputs!C20=Inputs!C18,6&lt;4))),1,0)+IF(AND(BO73&gt;0,OR(Inputs!C21&gt;Inputs!C18,AND(Inputs!C21=Inputs!C18,7&lt;4))),1,0)+IF(AND(BW73&gt;0,OR(Inputs!C22&gt;Inputs!C18,AND(Inputs!C22=Inputs!C18,8&lt;4))),1,0)+IF(AND(CE73&gt;0,OR(Inputs!C23&gt;Inputs!C18,AND(Inputs!C23=Inputs!C18,9&lt;4))),1,0)))</f>
        <v>99</v>
      </c>
      <c r="AV73" s="3">
        <f>IF(Inputs!$B$27&lt;&gt;"Ready","PENDING INPUTS",IF(A73&gt;Inputs!$B$6,0,MIN(MAX(0,(AQ73+AR73+AS73)-AT73),MAX(0,C73-D73-(IF(O73&lt;AU73,K73+L73+M73-N73,0)+IF(W73&lt;AU73,S73+T73+U73-V73,0)+IF(AE73&lt;AU73,AA73+AB73+AC73-AD73,0)+IF(AM73&lt;AU73,AI73+AJ73+AK73-AL73,0)+IF(AU73&lt;AU73,AQ73+AR73+AS73-AT73,0)+IF(BC73&lt;AU73,AY73+AZ73+BA73-BB73,0)+IF(BK73&lt;AU73,BG73+BH73+BI73-BJ73,0)+IF(BS73&lt;AU73,BO73+BP73+BQ73-BR73,0)+IF(CA73&lt;AU73,BW73+BX73+BY73-BZ73,0)+IF(CI73&lt;AU73,CE73+CF73+CG73-CH73,0))))))</f>
        <v>0</v>
      </c>
      <c r="AW73" s="3">
        <f>IF(Inputs!$B$27&lt;&gt;"Ready","PENDING INPUTS",MIN((AQ73+AR73+AS73),IF(D73&gt;C73,IF(D73=0,0,AT73*C73/D73),AT73+AV73)))</f>
        <v>0</v>
      </c>
      <c r="AX73" s="3">
        <f>IF(Inputs!$B$27&lt;&gt;"Ready","PENDING INPUTS",MAX(0,(AQ73+AR73+AS73)-AW73))</f>
        <v>0</v>
      </c>
      <c r="AY73" s="3">
        <f>IF(Inputs!$B$27&lt;&gt;"Ready","PENDING INPUTS",BF72)</f>
        <v>0</v>
      </c>
      <c r="AZ73" s="3">
        <f>IF(Inputs!$B$27&lt;&gt;"Ready","PENDING INPUTS",IF(A73&lt;=Inputs!$B$6,ROUND(AY73*Inputs!C19/12,2),0))</f>
        <v>0</v>
      </c>
      <c r="BA73" s="3">
        <f>IF(Inputs!$B$27&lt;&gt;"Ready","PENDING INPUTS",IF(AND(A73&lt;=Inputs!$B$6,AY73&gt;0),Inputs!G19,0))</f>
        <v>0</v>
      </c>
      <c r="BB73" s="3">
        <f>IF(Inputs!$B$27&lt;&gt;"Ready","PENDING INPUTS",IF(A73&gt;Inputs!$B$6,0,MIN((AY73+AZ73+BA73),IF(Inputs!H19=1,Inputs!D19,MAX(Inputs!F19,ROUND(AY73*Inputs!E19+AZ73+BA73,2))))))</f>
        <v>0</v>
      </c>
      <c r="BC73">
        <f>IF(Inputs!$B$27&lt;&gt;"Ready","PENDING INPUTS",IF(AY73&lt;=0,99,1+IF(AND(K73&gt;0,OR(Inputs!C14&gt;Inputs!C19,AND(Inputs!C14=Inputs!C19,0&lt;5))),1,0)+IF(AND(S73&gt;0,OR(Inputs!C15&gt;Inputs!C19,AND(Inputs!C15=Inputs!C19,1&lt;5))),1,0)+IF(AND(AA73&gt;0,OR(Inputs!C16&gt;Inputs!C19,AND(Inputs!C16=Inputs!C19,2&lt;5))),1,0)+IF(AND(AI73&gt;0,OR(Inputs!C17&gt;Inputs!C19,AND(Inputs!C17=Inputs!C19,3&lt;5))),1,0)+IF(AND(AQ73&gt;0,OR(Inputs!C18&gt;Inputs!C19,AND(Inputs!C18=Inputs!C19,4&lt;5))),1,0)+IF(AND(BG73&gt;0,OR(Inputs!C20&gt;Inputs!C19,AND(Inputs!C20=Inputs!C19,6&lt;5))),1,0)+IF(AND(BO73&gt;0,OR(Inputs!C21&gt;Inputs!C19,AND(Inputs!C21=Inputs!C19,7&lt;5))),1,0)+IF(AND(BW73&gt;0,OR(Inputs!C22&gt;Inputs!C19,AND(Inputs!C22=Inputs!C19,8&lt;5))),1,0)+IF(AND(CE73&gt;0,OR(Inputs!C23&gt;Inputs!C19,AND(Inputs!C23=Inputs!C19,9&lt;5))),1,0)))</f>
        <v>99</v>
      </c>
      <c r="BD73" s="3">
        <f>IF(Inputs!$B$27&lt;&gt;"Ready","PENDING INPUTS",IF(A73&gt;Inputs!$B$6,0,MIN(MAX(0,(AY73+AZ73+BA73)-BB73),MAX(0,C73-D73-(IF(O73&lt;BC73,K73+L73+M73-N73,0)+IF(W73&lt;BC73,S73+T73+U73-V73,0)+IF(AE73&lt;BC73,AA73+AB73+AC73-AD73,0)+IF(AM73&lt;BC73,AI73+AJ73+AK73-AL73,0)+IF(AU73&lt;BC73,AQ73+AR73+AS73-AT73,0)+IF(BC73&lt;BC73,AY73+AZ73+BA73-BB73,0)+IF(BK73&lt;BC73,BG73+BH73+BI73-BJ73,0)+IF(BS73&lt;BC73,BO73+BP73+BQ73-BR73,0)+IF(CA73&lt;BC73,BW73+BX73+BY73-BZ73,0)+IF(CI73&lt;BC73,CE73+CF73+CG73-CH73,0))))))</f>
        <v>0</v>
      </c>
      <c r="BE73" s="3">
        <f>IF(Inputs!$B$27&lt;&gt;"Ready","PENDING INPUTS",MIN((AY73+AZ73+BA73),IF(D73&gt;C73,IF(D73=0,0,BB73*C73/D73),BB73+BD73)))</f>
        <v>0</v>
      </c>
      <c r="BF73" s="3">
        <f>IF(Inputs!$B$27&lt;&gt;"Ready","PENDING INPUTS",MAX(0,(AY73+AZ73+BA73)-BE73))</f>
        <v>0</v>
      </c>
      <c r="BG73" s="3">
        <f>IF(Inputs!$B$27&lt;&gt;"Ready","PENDING INPUTS",BN72)</f>
        <v>0</v>
      </c>
      <c r="BH73" s="3">
        <f>IF(Inputs!$B$27&lt;&gt;"Ready","PENDING INPUTS",IF(A73&lt;=Inputs!$B$6,ROUND(BG73*Inputs!C20/12,2),0))</f>
        <v>0</v>
      </c>
      <c r="BI73" s="3">
        <f>IF(Inputs!$B$27&lt;&gt;"Ready","PENDING INPUTS",IF(AND(A73&lt;=Inputs!$B$6,BG73&gt;0),Inputs!G20,0))</f>
        <v>0</v>
      </c>
      <c r="BJ73" s="3">
        <f>IF(Inputs!$B$27&lt;&gt;"Ready","PENDING INPUTS",IF(A73&gt;Inputs!$B$6,0,MIN((BG73+BH73+BI73),IF(Inputs!H20=1,Inputs!D20,MAX(Inputs!F20,ROUND(BG73*Inputs!E20+BH73+BI73,2))))))</f>
        <v>0</v>
      </c>
      <c r="BK73">
        <f>IF(Inputs!$B$27&lt;&gt;"Ready","PENDING INPUTS",IF(BG73&lt;=0,99,1+IF(AND(K73&gt;0,OR(Inputs!C14&gt;Inputs!C20,AND(Inputs!C14=Inputs!C20,0&lt;6))),1,0)+IF(AND(S73&gt;0,OR(Inputs!C15&gt;Inputs!C20,AND(Inputs!C15=Inputs!C20,1&lt;6))),1,0)+IF(AND(AA73&gt;0,OR(Inputs!C16&gt;Inputs!C20,AND(Inputs!C16=Inputs!C20,2&lt;6))),1,0)+IF(AND(AI73&gt;0,OR(Inputs!C17&gt;Inputs!C20,AND(Inputs!C17=Inputs!C20,3&lt;6))),1,0)+IF(AND(AQ73&gt;0,OR(Inputs!C18&gt;Inputs!C20,AND(Inputs!C18=Inputs!C20,4&lt;6))),1,0)+IF(AND(AY73&gt;0,OR(Inputs!C19&gt;Inputs!C20,AND(Inputs!C19=Inputs!C20,5&lt;6))),1,0)+IF(AND(BO73&gt;0,OR(Inputs!C21&gt;Inputs!C20,AND(Inputs!C21=Inputs!C20,7&lt;6))),1,0)+IF(AND(BW73&gt;0,OR(Inputs!C22&gt;Inputs!C20,AND(Inputs!C22=Inputs!C20,8&lt;6))),1,0)+IF(AND(CE73&gt;0,OR(Inputs!C23&gt;Inputs!C20,AND(Inputs!C23=Inputs!C20,9&lt;6))),1,0)))</f>
        <v>99</v>
      </c>
      <c r="BL73" s="3">
        <f>IF(Inputs!$B$27&lt;&gt;"Ready","PENDING INPUTS",IF(A73&gt;Inputs!$B$6,0,MIN(MAX(0,(BG73+BH73+BI73)-BJ73),MAX(0,C73-D73-(IF(O73&lt;BK73,K73+L73+M73-N73,0)+IF(W73&lt;BK73,S73+T73+U73-V73,0)+IF(AE73&lt;BK73,AA73+AB73+AC73-AD73,0)+IF(AM73&lt;BK73,AI73+AJ73+AK73-AL73,0)+IF(AU73&lt;BK73,AQ73+AR73+AS73-AT73,0)+IF(BC73&lt;BK73,AY73+AZ73+BA73-BB73,0)+IF(BK73&lt;BK73,BG73+BH73+BI73-BJ73,0)+IF(BS73&lt;BK73,BO73+BP73+BQ73-BR73,0)+IF(CA73&lt;BK73,BW73+BX73+BY73-BZ73,0)+IF(CI73&lt;BK73,CE73+CF73+CG73-CH73,0))))))</f>
        <v>0</v>
      </c>
      <c r="BM73" s="3">
        <f>IF(Inputs!$B$27&lt;&gt;"Ready","PENDING INPUTS",MIN((BG73+BH73+BI73),IF(D73&gt;C73,IF(D73=0,0,BJ73*C73/D73),BJ73+BL73)))</f>
        <v>0</v>
      </c>
      <c r="BN73" s="3">
        <f>IF(Inputs!$B$27&lt;&gt;"Ready","PENDING INPUTS",MAX(0,(BG73+BH73+BI73)-BM73))</f>
        <v>0</v>
      </c>
      <c r="BO73" s="3">
        <f>IF(Inputs!$B$27&lt;&gt;"Ready","PENDING INPUTS",BV72)</f>
        <v>0</v>
      </c>
      <c r="BP73" s="3">
        <f>IF(Inputs!$B$27&lt;&gt;"Ready","PENDING INPUTS",IF(A73&lt;=Inputs!$B$6,ROUND(BO73*Inputs!C21/12,2),0))</f>
        <v>0</v>
      </c>
      <c r="BQ73" s="3">
        <f>IF(Inputs!$B$27&lt;&gt;"Ready","PENDING INPUTS",IF(AND(A73&lt;=Inputs!$B$6,BO73&gt;0),Inputs!G21,0))</f>
        <v>0</v>
      </c>
      <c r="BR73" s="3">
        <f>IF(Inputs!$B$27&lt;&gt;"Ready","PENDING INPUTS",IF(A73&gt;Inputs!$B$6,0,MIN((BO73+BP73+BQ73),IF(Inputs!H21=1,Inputs!D21,MAX(Inputs!F21,ROUND(BO73*Inputs!E21+BP73+BQ73,2))))))</f>
        <v>0</v>
      </c>
      <c r="BS73">
        <f>IF(Inputs!$B$27&lt;&gt;"Ready","PENDING INPUTS",IF(BO73&lt;=0,99,1+IF(AND(K73&gt;0,OR(Inputs!C14&gt;Inputs!C21,AND(Inputs!C14=Inputs!C21,0&lt;7))),1,0)+IF(AND(S73&gt;0,OR(Inputs!C15&gt;Inputs!C21,AND(Inputs!C15=Inputs!C21,1&lt;7))),1,0)+IF(AND(AA73&gt;0,OR(Inputs!C16&gt;Inputs!C21,AND(Inputs!C16=Inputs!C21,2&lt;7))),1,0)+IF(AND(AI73&gt;0,OR(Inputs!C17&gt;Inputs!C21,AND(Inputs!C17=Inputs!C21,3&lt;7))),1,0)+IF(AND(AQ73&gt;0,OR(Inputs!C18&gt;Inputs!C21,AND(Inputs!C18=Inputs!C21,4&lt;7))),1,0)+IF(AND(AY73&gt;0,OR(Inputs!C19&gt;Inputs!C21,AND(Inputs!C19=Inputs!C21,5&lt;7))),1,0)+IF(AND(BG73&gt;0,OR(Inputs!C20&gt;Inputs!C21,AND(Inputs!C20=Inputs!C21,6&lt;7))),1,0)+IF(AND(BW73&gt;0,OR(Inputs!C22&gt;Inputs!C21,AND(Inputs!C22=Inputs!C21,8&lt;7))),1,0)+IF(AND(CE73&gt;0,OR(Inputs!C23&gt;Inputs!C21,AND(Inputs!C23=Inputs!C21,9&lt;7))),1,0)))</f>
        <v>99</v>
      </c>
      <c r="BT73" s="3">
        <f>IF(Inputs!$B$27&lt;&gt;"Ready","PENDING INPUTS",IF(A73&gt;Inputs!$B$6,0,MIN(MAX(0,(BO73+BP73+BQ73)-BR73),MAX(0,C73-D73-(IF(O73&lt;BS73,K73+L73+M73-N73,0)+IF(W73&lt;BS73,S73+T73+U73-V73,0)+IF(AE73&lt;BS73,AA73+AB73+AC73-AD73,0)+IF(AM73&lt;BS73,AI73+AJ73+AK73-AL73,0)+IF(AU73&lt;BS73,AQ73+AR73+AS73-AT73,0)+IF(BC73&lt;BS73,AY73+AZ73+BA73-BB73,0)+IF(BK73&lt;BS73,BG73+BH73+BI73-BJ73,0)+IF(BS73&lt;BS73,BO73+BP73+BQ73-BR73,0)+IF(CA73&lt;BS73,BW73+BX73+BY73-BZ73,0)+IF(CI73&lt;BS73,CE73+CF73+CG73-CH73,0))))))</f>
        <v>0</v>
      </c>
      <c r="BU73" s="3">
        <f>IF(Inputs!$B$27&lt;&gt;"Ready","PENDING INPUTS",MIN((BO73+BP73+BQ73),IF(D73&gt;C73,IF(D73=0,0,BR73*C73/D73),BR73+BT73)))</f>
        <v>0</v>
      </c>
      <c r="BV73" s="3">
        <f>IF(Inputs!$B$27&lt;&gt;"Ready","PENDING INPUTS",MAX(0,(BO73+BP73+BQ73)-BU73))</f>
        <v>0</v>
      </c>
      <c r="BW73" s="3">
        <f>IF(Inputs!$B$27&lt;&gt;"Ready","PENDING INPUTS",CD72)</f>
        <v>0</v>
      </c>
      <c r="BX73" s="3">
        <f>IF(Inputs!$B$27&lt;&gt;"Ready","PENDING INPUTS",IF(A73&lt;=Inputs!$B$6,ROUND(BW73*Inputs!C22/12,2),0))</f>
        <v>0</v>
      </c>
      <c r="BY73" s="3">
        <f>IF(Inputs!$B$27&lt;&gt;"Ready","PENDING INPUTS",IF(AND(A73&lt;=Inputs!$B$6,BW73&gt;0),Inputs!G22,0))</f>
        <v>0</v>
      </c>
      <c r="BZ73" s="3">
        <f>IF(Inputs!$B$27&lt;&gt;"Ready","PENDING INPUTS",IF(A73&gt;Inputs!$B$6,0,MIN((BW73+BX73+BY73),IF(Inputs!H22=1,Inputs!D22,MAX(Inputs!F22,ROUND(BW73*Inputs!E22+BX73+BY73,2))))))</f>
        <v>0</v>
      </c>
      <c r="CA73">
        <f>IF(Inputs!$B$27&lt;&gt;"Ready","PENDING INPUTS",IF(BW73&lt;=0,99,1+IF(AND(K73&gt;0,OR(Inputs!C14&gt;Inputs!C22,AND(Inputs!C14=Inputs!C22,0&lt;8))),1,0)+IF(AND(S73&gt;0,OR(Inputs!C15&gt;Inputs!C22,AND(Inputs!C15=Inputs!C22,1&lt;8))),1,0)+IF(AND(AA73&gt;0,OR(Inputs!C16&gt;Inputs!C22,AND(Inputs!C16=Inputs!C22,2&lt;8))),1,0)+IF(AND(AI73&gt;0,OR(Inputs!C17&gt;Inputs!C22,AND(Inputs!C17=Inputs!C22,3&lt;8))),1,0)+IF(AND(AQ73&gt;0,OR(Inputs!C18&gt;Inputs!C22,AND(Inputs!C18=Inputs!C22,4&lt;8))),1,0)+IF(AND(AY73&gt;0,OR(Inputs!C19&gt;Inputs!C22,AND(Inputs!C19=Inputs!C22,5&lt;8))),1,0)+IF(AND(BG73&gt;0,OR(Inputs!C20&gt;Inputs!C22,AND(Inputs!C20=Inputs!C22,6&lt;8))),1,0)+IF(AND(BO73&gt;0,OR(Inputs!C21&gt;Inputs!C22,AND(Inputs!C21=Inputs!C22,7&lt;8))),1,0)+IF(AND(CE73&gt;0,OR(Inputs!C23&gt;Inputs!C22,AND(Inputs!C23=Inputs!C22,9&lt;8))),1,0)))</f>
        <v>99</v>
      </c>
      <c r="CB73" s="3">
        <f>IF(Inputs!$B$27&lt;&gt;"Ready","PENDING INPUTS",IF(A73&gt;Inputs!$B$6,0,MIN(MAX(0,(BW73+BX73+BY73)-BZ73),MAX(0,C73-D73-(IF(O73&lt;CA73,K73+L73+M73-N73,0)+IF(W73&lt;CA73,S73+T73+U73-V73,0)+IF(AE73&lt;CA73,AA73+AB73+AC73-AD73,0)+IF(AM73&lt;CA73,AI73+AJ73+AK73-AL73,0)+IF(AU73&lt;CA73,AQ73+AR73+AS73-AT73,0)+IF(BC73&lt;CA73,AY73+AZ73+BA73-BB73,0)+IF(BK73&lt;CA73,BG73+BH73+BI73-BJ73,0)+IF(BS73&lt;CA73,BO73+BP73+BQ73-BR73,0)+IF(CA73&lt;CA73,BW73+BX73+BY73-BZ73,0)+IF(CI73&lt;CA73,CE73+CF73+CG73-CH73,0))))))</f>
        <v>0</v>
      </c>
      <c r="CC73" s="3">
        <f>IF(Inputs!$B$27&lt;&gt;"Ready","PENDING INPUTS",MIN((BW73+BX73+BY73),IF(D73&gt;C73,IF(D73=0,0,BZ73*C73/D73),BZ73+CB73)))</f>
        <v>0</v>
      </c>
      <c r="CD73" s="3">
        <f>IF(Inputs!$B$27&lt;&gt;"Ready","PENDING INPUTS",MAX(0,(BW73+BX73+BY73)-CC73))</f>
        <v>0</v>
      </c>
      <c r="CE73" s="3">
        <f>IF(Inputs!$B$27&lt;&gt;"Ready","PENDING INPUTS",CL72)</f>
        <v>0</v>
      </c>
      <c r="CF73" s="3">
        <f>IF(Inputs!$B$27&lt;&gt;"Ready","PENDING INPUTS",IF(A73&lt;=Inputs!$B$6,ROUND(CE73*Inputs!C23/12,2),0))</f>
        <v>0</v>
      </c>
      <c r="CG73" s="3">
        <f>IF(Inputs!$B$27&lt;&gt;"Ready","PENDING INPUTS",IF(AND(A73&lt;=Inputs!$B$6,CE73&gt;0),Inputs!G23,0))</f>
        <v>0</v>
      </c>
      <c r="CH73" s="3">
        <f>IF(Inputs!$B$27&lt;&gt;"Ready","PENDING INPUTS",IF(A73&gt;Inputs!$B$6,0,MIN((CE73+CF73+CG73),IF(Inputs!H23=1,Inputs!D23,MAX(Inputs!F23,ROUND(CE73*Inputs!E23+CF73+CG73,2))))))</f>
        <v>0</v>
      </c>
      <c r="CI73">
        <f>IF(Inputs!$B$27&lt;&gt;"Ready","PENDING INPUTS",IF(CE73&lt;=0,99,1+IF(AND(K73&gt;0,OR(Inputs!C14&gt;Inputs!C23,AND(Inputs!C14=Inputs!C23,0&lt;9))),1,0)+IF(AND(S73&gt;0,OR(Inputs!C15&gt;Inputs!C23,AND(Inputs!C15=Inputs!C23,1&lt;9))),1,0)+IF(AND(AA73&gt;0,OR(Inputs!C16&gt;Inputs!C23,AND(Inputs!C16=Inputs!C23,2&lt;9))),1,0)+IF(AND(AI73&gt;0,OR(Inputs!C17&gt;Inputs!C23,AND(Inputs!C17=Inputs!C23,3&lt;9))),1,0)+IF(AND(AQ73&gt;0,OR(Inputs!C18&gt;Inputs!C23,AND(Inputs!C18=Inputs!C23,4&lt;9))),1,0)+IF(AND(AY73&gt;0,OR(Inputs!C19&gt;Inputs!C23,AND(Inputs!C19=Inputs!C23,5&lt;9))),1,0)+IF(AND(BG73&gt;0,OR(Inputs!C20&gt;Inputs!C23,AND(Inputs!C20=Inputs!C23,6&lt;9))),1,0)+IF(AND(BO73&gt;0,OR(Inputs!C21&gt;Inputs!C23,AND(Inputs!C21=Inputs!C23,7&lt;9))),1,0)+IF(AND(BW73&gt;0,OR(Inputs!C22&gt;Inputs!C23,AND(Inputs!C22=Inputs!C23,8&lt;9))),1,0)))</f>
        <v>99</v>
      </c>
      <c r="CJ73" s="3">
        <f>IF(Inputs!$B$27&lt;&gt;"Ready","PENDING INPUTS",IF(A73&gt;Inputs!$B$6,0,MIN(MAX(0,(CE73+CF73+CG73)-CH73),MAX(0,C73-D73-(IF(O73&lt;CI73,K73+L73+M73-N73,0)+IF(W73&lt;CI73,S73+T73+U73-V73,0)+IF(AE73&lt;CI73,AA73+AB73+AC73-AD73,0)+IF(AM73&lt;CI73,AI73+AJ73+AK73-AL73,0)+IF(AU73&lt;CI73,AQ73+AR73+AS73-AT73,0)+IF(BC73&lt;CI73,AY73+AZ73+BA73-BB73,0)+IF(BK73&lt;CI73,BG73+BH73+BI73-BJ73,0)+IF(BS73&lt;CI73,BO73+BP73+BQ73-BR73,0)+IF(CA73&lt;CI73,BW73+BX73+BY73-BZ73,0)+IF(CI73&lt;CI73,CE73+CF73+CG73-CH73,0))))))</f>
        <v>0</v>
      </c>
      <c r="CK73" s="3">
        <f>IF(Inputs!$B$27&lt;&gt;"Ready","PENDING INPUTS",MIN((CE73+CF73+CG73),IF(D73&gt;C73,IF(D73=0,0,CH73*C73/D73),CH73+CJ73)))</f>
        <v>0</v>
      </c>
      <c r="CL73" s="3">
        <f>IF(Inputs!$B$27&lt;&gt;"Ready","PENDING INPUTS",MAX(0,(CE73+CF73+CG73)-CK73))</f>
        <v>0</v>
      </c>
    </row>
    <row r="74" spans="1:90" ht="27.95" customHeight="1" x14ac:dyDescent="0.25">
      <c r="A74">
        <v>70</v>
      </c>
      <c r="B74" s="13">
        <f>IF(Inputs!$B$27&lt;&gt;"Ready","PENDING INPUTS",EDATE(Inputs!$B$5,A74-1))</f>
        <v>48396</v>
      </c>
      <c r="C74" s="3">
        <f>IF(Inputs!$B$27&lt;&gt;"Ready","PENDING INPUTS",IF(A74&lt;=Inputs!$B$6,MAX(0,Inputs!$B$4+IF(A74=Inputs!$B$7,Inputs!$B$8,0)+IF(A74=Inputs!$B$9,Inputs!$B$10,0)),0))</f>
        <v>0</v>
      </c>
      <c r="D74" s="3">
        <f>IF(Inputs!$B$27&lt;&gt;"Ready","PENDING INPUTS",SUM(N74,V74,AD74,AL74,AT74,BB74,BJ74,BR74,BZ74,CH74))</f>
        <v>0</v>
      </c>
      <c r="E74" s="3">
        <f>IF(Inputs!$B$27&lt;&gt;"Ready","PENDING INPUTS",MAX(0,D74-C74))</f>
        <v>0</v>
      </c>
      <c r="F74" s="3">
        <f>IF(Inputs!$B$27&lt;&gt;"Ready","PENDING INPUTS",SUM(Q74,Y74,AG74,AO74,AW74,BE74,BM74,BU74,CC74,CK74))</f>
        <v>0</v>
      </c>
      <c r="G74" s="3">
        <f>IF(Inputs!$B$27&lt;&gt;"Ready","PENDING INPUTS",SUM(L74,T74,AB74,AJ74,AR74,AZ74,BH74,BP74,BX74,CF74))</f>
        <v>0</v>
      </c>
      <c r="H74" s="3">
        <f>IF(Inputs!$B$27&lt;&gt;"Ready","PENDING INPUTS",SUM(M74,U74,AC74,AK74,AS74,BA74,BI74,BQ74,BY74,CG74))</f>
        <v>0</v>
      </c>
      <c r="I74" s="3">
        <f>IF(Inputs!$B$27&lt;&gt;"Ready","PENDING INPUTS",SUM(R74,Z74,AH74,AP74,AX74,BF74,BN74,BV74,CD74,CL74))</f>
        <v>0</v>
      </c>
      <c r="J74" t="str">
        <f>IF(Inputs!$B$27&lt;&gt;"Ready","PENDING INPUTS",IF(A74&gt;Inputs!$B$6,"Beyond horizon",IF(E74&gt;0.005,"MINIMUM SHORTFALL",IF(I74&lt;0.005,"Paid off","In progress"))))</f>
        <v>Paid off</v>
      </c>
      <c r="K74" s="3">
        <f>IF(Inputs!$B$27&lt;&gt;"Ready","PENDING INPUTS",R73)</f>
        <v>0</v>
      </c>
      <c r="L74" s="3">
        <f>IF(Inputs!$B$27&lt;&gt;"Ready","PENDING INPUTS",IF(A74&lt;=Inputs!$B$6,ROUND(K74*Inputs!C14/12,2),0))</f>
        <v>0</v>
      </c>
      <c r="M74" s="3">
        <f>IF(Inputs!$B$27&lt;&gt;"Ready","PENDING INPUTS",IF(AND(A74&lt;=Inputs!$B$6,K74&gt;0),Inputs!G14,0))</f>
        <v>0</v>
      </c>
      <c r="N74" s="3">
        <f>IF(Inputs!$B$27&lt;&gt;"Ready","PENDING INPUTS",IF(A74&gt;Inputs!$B$6,0,MIN((K74+L74+M74),IF(Inputs!H14=1,Inputs!D14,MAX(Inputs!F14,ROUND(K74*Inputs!E14+L74+M74,2))))))</f>
        <v>0</v>
      </c>
      <c r="O74">
        <f>IF(Inputs!$B$27&lt;&gt;"Ready","PENDING INPUTS",IF(K74&lt;=0,99,1+IF(AND(S74&gt;0,OR(Inputs!C15&gt;Inputs!C14,AND(Inputs!C15=Inputs!C14,1&lt;0))),1,0)+IF(AND(AA74&gt;0,OR(Inputs!C16&gt;Inputs!C14,AND(Inputs!C16=Inputs!C14,2&lt;0))),1,0)+IF(AND(AI74&gt;0,OR(Inputs!C17&gt;Inputs!C14,AND(Inputs!C17=Inputs!C14,3&lt;0))),1,0)+IF(AND(AQ74&gt;0,OR(Inputs!C18&gt;Inputs!C14,AND(Inputs!C18=Inputs!C14,4&lt;0))),1,0)+IF(AND(AY74&gt;0,OR(Inputs!C19&gt;Inputs!C14,AND(Inputs!C19=Inputs!C14,5&lt;0))),1,0)+IF(AND(BG74&gt;0,OR(Inputs!C20&gt;Inputs!C14,AND(Inputs!C20=Inputs!C14,6&lt;0))),1,0)+IF(AND(BO74&gt;0,OR(Inputs!C21&gt;Inputs!C14,AND(Inputs!C21=Inputs!C14,7&lt;0))),1,0)+IF(AND(BW74&gt;0,OR(Inputs!C22&gt;Inputs!C14,AND(Inputs!C22=Inputs!C14,8&lt;0))),1,0)+IF(AND(CE74&gt;0,OR(Inputs!C23&gt;Inputs!C14,AND(Inputs!C23=Inputs!C14,9&lt;0))),1,0)))</f>
        <v>99</v>
      </c>
      <c r="P74" s="3">
        <f>IF(Inputs!$B$27&lt;&gt;"Ready","PENDING INPUTS",IF(A74&gt;Inputs!$B$6,0,MIN(MAX(0,(K74+L74+M74)-N74),MAX(0,C74-D74-(IF(O74&lt;O74,K74+L74+M74-N74,0)+IF(W74&lt;O74,S74+T74+U74-V74,0)+IF(AE74&lt;O74,AA74+AB74+AC74-AD74,0)+IF(AM74&lt;O74,AI74+AJ74+AK74-AL74,0)+IF(AU74&lt;O74,AQ74+AR74+AS74-AT74,0)+IF(BC74&lt;O74,AY74+AZ74+BA74-BB74,0)+IF(BK74&lt;O74,BG74+BH74+BI74-BJ74,0)+IF(BS74&lt;O74,BO74+BP74+BQ74-BR74,0)+IF(CA74&lt;O74,BW74+BX74+BY74-BZ74,0)+IF(CI74&lt;O74,CE74+CF74+CG74-CH74,0))))))</f>
        <v>0</v>
      </c>
      <c r="Q74" s="3">
        <f>IF(Inputs!$B$27&lt;&gt;"Ready","PENDING INPUTS",MIN((K74+L74+M74),IF(D74&gt;C74,IF(D74=0,0,N74*C74/D74),N74+P74)))</f>
        <v>0</v>
      </c>
      <c r="R74" s="3">
        <f>IF(Inputs!$B$27&lt;&gt;"Ready","PENDING INPUTS",MAX(0,(K74+L74+M74)-Q74))</f>
        <v>0</v>
      </c>
      <c r="S74" s="3">
        <f>IF(Inputs!$B$27&lt;&gt;"Ready","PENDING INPUTS",Z73)</f>
        <v>0</v>
      </c>
      <c r="T74" s="3">
        <f>IF(Inputs!$B$27&lt;&gt;"Ready","PENDING INPUTS",IF(A74&lt;=Inputs!$B$6,ROUND(S74*Inputs!C15/12,2),0))</f>
        <v>0</v>
      </c>
      <c r="U74" s="3">
        <f>IF(Inputs!$B$27&lt;&gt;"Ready","PENDING INPUTS",IF(AND(A74&lt;=Inputs!$B$6,S74&gt;0),Inputs!G15,0))</f>
        <v>0</v>
      </c>
      <c r="V74" s="3">
        <f>IF(Inputs!$B$27&lt;&gt;"Ready","PENDING INPUTS",IF(A74&gt;Inputs!$B$6,0,MIN((S74+T74+U74),IF(Inputs!H15=1,Inputs!D15,MAX(Inputs!F15,ROUND(S74*Inputs!E15+T74+U74,2))))))</f>
        <v>0</v>
      </c>
      <c r="W74">
        <f>IF(Inputs!$B$27&lt;&gt;"Ready","PENDING INPUTS",IF(S74&lt;=0,99,1+IF(AND(K74&gt;0,OR(Inputs!C14&gt;Inputs!C15,AND(Inputs!C14=Inputs!C15,0&lt;1))),1,0)+IF(AND(AA74&gt;0,OR(Inputs!C16&gt;Inputs!C15,AND(Inputs!C16=Inputs!C15,2&lt;1))),1,0)+IF(AND(AI74&gt;0,OR(Inputs!C17&gt;Inputs!C15,AND(Inputs!C17=Inputs!C15,3&lt;1))),1,0)+IF(AND(AQ74&gt;0,OR(Inputs!C18&gt;Inputs!C15,AND(Inputs!C18=Inputs!C15,4&lt;1))),1,0)+IF(AND(AY74&gt;0,OR(Inputs!C19&gt;Inputs!C15,AND(Inputs!C19=Inputs!C15,5&lt;1))),1,0)+IF(AND(BG74&gt;0,OR(Inputs!C20&gt;Inputs!C15,AND(Inputs!C20=Inputs!C15,6&lt;1))),1,0)+IF(AND(BO74&gt;0,OR(Inputs!C21&gt;Inputs!C15,AND(Inputs!C21=Inputs!C15,7&lt;1))),1,0)+IF(AND(BW74&gt;0,OR(Inputs!C22&gt;Inputs!C15,AND(Inputs!C22=Inputs!C15,8&lt;1))),1,0)+IF(AND(CE74&gt;0,OR(Inputs!C23&gt;Inputs!C15,AND(Inputs!C23=Inputs!C15,9&lt;1))),1,0)))</f>
        <v>99</v>
      </c>
      <c r="X74" s="3">
        <f>IF(Inputs!$B$27&lt;&gt;"Ready","PENDING INPUTS",IF(A74&gt;Inputs!$B$6,0,MIN(MAX(0,(S74+T74+U74)-V74),MAX(0,C74-D74-(IF(O74&lt;W74,K74+L74+M74-N74,0)+IF(W74&lt;W74,S74+T74+U74-V74,0)+IF(AE74&lt;W74,AA74+AB74+AC74-AD74,0)+IF(AM74&lt;W74,AI74+AJ74+AK74-AL74,0)+IF(AU74&lt;W74,AQ74+AR74+AS74-AT74,0)+IF(BC74&lt;W74,AY74+AZ74+BA74-BB74,0)+IF(BK74&lt;W74,BG74+BH74+BI74-BJ74,0)+IF(BS74&lt;W74,BO74+BP74+BQ74-BR74,0)+IF(CA74&lt;W74,BW74+BX74+BY74-BZ74,0)+IF(CI74&lt;W74,CE74+CF74+CG74-CH74,0))))))</f>
        <v>0</v>
      </c>
      <c r="Y74" s="3">
        <f>IF(Inputs!$B$27&lt;&gt;"Ready","PENDING INPUTS",MIN((S74+T74+U74),IF(D74&gt;C74,IF(D74=0,0,V74*C74/D74),V74+X74)))</f>
        <v>0</v>
      </c>
      <c r="Z74" s="3">
        <f>IF(Inputs!$B$27&lt;&gt;"Ready","PENDING INPUTS",MAX(0,(S74+T74+U74)-Y74))</f>
        <v>0</v>
      </c>
      <c r="AA74" s="3">
        <f>IF(Inputs!$B$27&lt;&gt;"Ready","PENDING INPUTS",AH73)</f>
        <v>0</v>
      </c>
      <c r="AB74" s="3">
        <f>IF(Inputs!$B$27&lt;&gt;"Ready","PENDING INPUTS",IF(A74&lt;=Inputs!$B$6,ROUND(AA74*Inputs!C16/12,2),0))</f>
        <v>0</v>
      </c>
      <c r="AC74" s="3">
        <f>IF(Inputs!$B$27&lt;&gt;"Ready","PENDING INPUTS",IF(AND(A74&lt;=Inputs!$B$6,AA74&gt;0),Inputs!G16,0))</f>
        <v>0</v>
      </c>
      <c r="AD74" s="3">
        <f>IF(Inputs!$B$27&lt;&gt;"Ready","PENDING INPUTS",IF(A74&gt;Inputs!$B$6,0,MIN((AA74+AB74+AC74),IF(Inputs!H16=1,Inputs!D16,MAX(Inputs!F16,ROUND(AA74*Inputs!E16+AB74+AC74,2))))))</f>
        <v>0</v>
      </c>
      <c r="AE74">
        <f>IF(Inputs!$B$27&lt;&gt;"Ready","PENDING INPUTS",IF(AA74&lt;=0,99,1+IF(AND(K74&gt;0,OR(Inputs!C14&gt;Inputs!C16,AND(Inputs!C14=Inputs!C16,0&lt;2))),1,0)+IF(AND(S74&gt;0,OR(Inputs!C15&gt;Inputs!C16,AND(Inputs!C15=Inputs!C16,1&lt;2))),1,0)+IF(AND(AI74&gt;0,OR(Inputs!C17&gt;Inputs!C16,AND(Inputs!C17=Inputs!C16,3&lt;2))),1,0)+IF(AND(AQ74&gt;0,OR(Inputs!C18&gt;Inputs!C16,AND(Inputs!C18=Inputs!C16,4&lt;2))),1,0)+IF(AND(AY74&gt;0,OR(Inputs!C19&gt;Inputs!C16,AND(Inputs!C19=Inputs!C16,5&lt;2))),1,0)+IF(AND(BG74&gt;0,OR(Inputs!C20&gt;Inputs!C16,AND(Inputs!C20=Inputs!C16,6&lt;2))),1,0)+IF(AND(BO74&gt;0,OR(Inputs!C21&gt;Inputs!C16,AND(Inputs!C21=Inputs!C16,7&lt;2))),1,0)+IF(AND(BW74&gt;0,OR(Inputs!C22&gt;Inputs!C16,AND(Inputs!C22=Inputs!C16,8&lt;2))),1,0)+IF(AND(CE74&gt;0,OR(Inputs!C23&gt;Inputs!C16,AND(Inputs!C23=Inputs!C16,9&lt;2))),1,0)))</f>
        <v>99</v>
      </c>
      <c r="AF74" s="3">
        <f>IF(Inputs!$B$27&lt;&gt;"Ready","PENDING INPUTS",IF(A74&gt;Inputs!$B$6,0,MIN(MAX(0,(AA74+AB74+AC74)-AD74),MAX(0,C74-D74-(IF(O74&lt;AE74,K74+L74+M74-N74,0)+IF(W74&lt;AE74,S74+T74+U74-V74,0)+IF(AE74&lt;AE74,AA74+AB74+AC74-AD74,0)+IF(AM74&lt;AE74,AI74+AJ74+AK74-AL74,0)+IF(AU74&lt;AE74,AQ74+AR74+AS74-AT74,0)+IF(BC74&lt;AE74,AY74+AZ74+BA74-BB74,0)+IF(BK74&lt;AE74,BG74+BH74+BI74-BJ74,0)+IF(BS74&lt;AE74,BO74+BP74+BQ74-BR74,0)+IF(CA74&lt;AE74,BW74+BX74+BY74-BZ74,0)+IF(CI74&lt;AE74,CE74+CF74+CG74-CH74,0))))))</f>
        <v>0</v>
      </c>
      <c r="AG74" s="3">
        <f>IF(Inputs!$B$27&lt;&gt;"Ready","PENDING INPUTS",MIN((AA74+AB74+AC74),IF(D74&gt;C74,IF(D74=0,0,AD74*C74/D74),AD74+AF74)))</f>
        <v>0</v>
      </c>
      <c r="AH74" s="3">
        <f>IF(Inputs!$B$27&lt;&gt;"Ready","PENDING INPUTS",MAX(0,(AA74+AB74+AC74)-AG74))</f>
        <v>0</v>
      </c>
      <c r="AI74" s="3">
        <f>IF(Inputs!$B$27&lt;&gt;"Ready","PENDING INPUTS",AP73)</f>
        <v>0</v>
      </c>
      <c r="AJ74" s="3">
        <f>IF(Inputs!$B$27&lt;&gt;"Ready","PENDING INPUTS",IF(A74&lt;=Inputs!$B$6,ROUND(AI74*Inputs!C17/12,2),0))</f>
        <v>0</v>
      </c>
      <c r="AK74" s="3">
        <f>IF(Inputs!$B$27&lt;&gt;"Ready","PENDING INPUTS",IF(AND(A74&lt;=Inputs!$B$6,AI74&gt;0),Inputs!G17,0))</f>
        <v>0</v>
      </c>
      <c r="AL74" s="3">
        <f>IF(Inputs!$B$27&lt;&gt;"Ready","PENDING INPUTS",IF(A74&gt;Inputs!$B$6,0,MIN((AI74+AJ74+AK74),IF(Inputs!H17=1,Inputs!D17,MAX(Inputs!F17,ROUND(AI74*Inputs!E17+AJ74+AK74,2))))))</f>
        <v>0</v>
      </c>
      <c r="AM74">
        <f>IF(Inputs!$B$27&lt;&gt;"Ready","PENDING INPUTS",IF(AI74&lt;=0,99,1+IF(AND(K74&gt;0,OR(Inputs!C14&gt;Inputs!C17,AND(Inputs!C14=Inputs!C17,0&lt;3))),1,0)+IF(AND(S74&gt;0,OR(Inputs!C15&gt;Inputs!C17,AND(Inputs!C15=Inputs!C17,1&lt;3))),1,0)+IF(AND(AA74&gt;0,OR(Inputs!C16&gt;Inputs!C17,AND(Inputs!C16=Inputs!C17,2&lt;3))),1,0)+IF(AND(AQ74&gt;0,OR(Inputs!C18&gt;Inputs!C17,AND(Inputs!C18=Inputs!C17,4&lt;3))),1,0)+IF(AND(AY74&gt;0,OR(Inputs!C19&gt;Inputs!C17,AND(Inputs!C19=Inputs!C17,5&lt;3))),1,0)+IF(AND(BG74&gt;0,OR(Inputs!C20&gt;Inputs!C17,AND(Inputs!C20=Inputs!C17,6&lt;3))),1,0)+IF(AND(BO74&gt;0,OR(Inputs!C21&gt;Inputs!C17,AND(Inputs!C21=Inputs!C17,7&lt;3))),1,0)+IF(AND(BW74&gt;0,OR(Inputs!C22&gt;Inputs!C17,AND(Inputs!C22=Inputs!C17,8&lt;3))),1,0)+IF(AND(CE74&gt;0,OR(Inputs!C23&gt;Inputs!C17,AND(Inputs!C23=Inputs!C17,9&lt;3))),1,0)))</f>
        <v>99</v>
      </c>
      <c r="AN74" s="3">
        <f>IF(Inputs!$B$27&lt;&gt;"Ready","PENDING INPUTS",IF(A74&gt;Inputs!$B$6,0,MIN(MAX(0,(AI74+AJ74+AK74)-AL74),MAX(0,C74-D74-(IF(O74&lt;AM74,K74+L74+M74-N74,0)+IF(W74&lt;AM74,S74+T74+U74-V74,0)+IF(AE74&lt;AM74,AA74+AB74+AC74-AD74,0)+IF(AM74&lt;AM74,AI74+AJ74+AK74-AL74,0)+IF(AU74&lt;AM74,AQ74+AR74+AS74-AT74,0)+IF(BC74&lt;AM74,AY74+AZ74+BA74-BB74,0)+IF(BK74&lt;AM74,BG74+BH74+BI74-BJ74,0)+IF(BS74&lt;AM74,BO74+BP74+BQ74-BR74,0)+IF(CA74&lt;AM74,BW74+BX74+BY74-BZ74,0)+IF(CI74&lt;AM74,CE74+CF74+CG74-CH74,0))))))</f>
        <v>0</v>
      </c>
      <c r="AO74" s="3">
        <f>IF(Inputs!$B$27&lt;&gt;"Ready","PENDING INPUTS",MIN((AI74+AJ74+AK74),IF(D74&gt;C74,IF(D74=0,0,AL74*C74/D74),AL74+AN74)))</f>
        <v>0</v>
      </c>
      <c r="AP74" s="3">
        <f>IF(Inputs!$B$27&lt;&gt;"Ready","PENDING INPUTS",MAX(0,(AI74+AJ74+AK74)-AO74))</f>
        <v>0</v>
      </c>
      <c r="AQ74" s="3">
        <f>IF(Inputs!$B$27&lt;&gt;"Ready","PENDING INPUTS",AX73)</f>
        <v>0</v>
      </c>
      <c r="AR74" s="3">
        <f>IF(Inputs!$B$27&lt;&gt;"Ready","PENDING INPUTS",IF(A74&lt;=Inputs!$B$6,ROUND(AQ74*Inputs!C18/12,2),0))</f>
        <v>0</v>
      </c>
      <c r="AS74" s="3">
        <f>IF(Inputs!$B$27&lt;&gt;"Ready","PENDING INPUTS",IF(AND(A74&lt;=Inputs!$B$6,AQ74&gt;0),Inputs!G18,0))</f>
        <v>0</v>
      </c>
      <c r="AT74" s="3">
        <f>IF(Inputs!$B$27&lt;&gt;"Ready","PENDING INPUTS",IF(A74&gt;Inputs!$B$6,0,MIN((AQ74+AR74+AS74),IF(Inputs!H18=1,Inputs!D18,MAX(Inputs!F18,ROUND(AQ74*Inputs!E18+AR74+AS74,2))))))</f>
        <v>0</v>
      </c>
      <c r="AU74">
        <f>IF(Inputs!$B$27&lt;&gt;"Ready","PENDING INPUTS",IF(AQ74&lt;=0,99,1+IF(AND(K74&gt;0,OR(Inputs!C14&gt;Inputs!C18,AND(Inputs!C14=Inputs!C18,0&lt;4))),1,0)+IF(AND(S74&gt;0,OR(Inputs!C15&gt;Inputs!C18,AND(Inputs!C15=Inputs!C18,1&lt;4))),1,0)+IF(AND(AA74&gt;0,OR(Inputs!C16&gt;Inputs!C18,AND(Inputs!C16=Inputs!C18,2&lt;4))),1,0)+IF(AND(AI74&gt;0,OR(Inputs!C17&gt;Inputs!C18,AND(Inputs!C17=Inputs!C18,3&lt;4))),1,0)+IF(AND(AY74&gt;0,OR(Inputs!C19&gt;Inputs!C18,AND(Inputs!C19=Inputs!C18,5&lt;4))),1,0)+IF(AND(BG74&gt;0,OR(Inputs!C20&gt;Inputs!C18,AND(Inputs!C20=Inputs!C18,6&lt;4))),1,0)+IF(AND(BO74&gt;0,OR(Inputs!C21&gt;Inputs!C18,AND(Inputs!C21=Inputs!C18,7&lt;4))),1,0)+IF(AND(BW74&gt;0,OR(Inputs!C22&gt;Inputs!C18,AND(Inputs!C22=Inputs!C18,8&lt;4))),1,0)+IF(AND(CE74&gt;0,OR(Inputs!C23&gt;Inputs!C18,AND(Inputs!C23=Inputs!C18,9&lt;4))),1,0)))</f>
        <v>99</v>
      </c>
      <c r="AV74" s="3">
        <f>IF(Inputs!$B$27&lt;&gt;"Ready","PENDING INPUTS",IF(A74&gt;Inputs!$B$6,0,MIN(MAX(0,(AQ74+AR74+AS74)-AT74),MAX(0,C74-D74-(IF(O74&lt;AU74,K74+L74+M74-N74,0)+IF(W74&lt;AU74,S74+T74+U74-V74,0)+IF(AE74&lt;AU74,AA74+AB74+AC74-AD74,0)+IF(AM74&lt;AU74,AI74+AJ74+AK74-AL74,0)+IF(AU74&lt;AU74,AQ74+AR74+AS74-AT74,0)+IF(BC74&lt;AU74,AY74+AZ74+BA74-BB74,0)+IF(BK74&lt;AU74,BG74+BH74+BI74-BJ74,0)+IF(BS74&lt;AU74,BO74+BP74+BQ74-BR74,0)+IF(CA74&lt;AU74,BW74+BX74+BY74-BZ74,0)+IF(CI74&lt;AU74,CE74+CF74+CG74-CH74,0))))))</f>
        <v>0</v>
      </c>
      <c r="AW74" s="3">
        <f>IF(Inputs!$B$27&lt;&gt;"Ready","PENDING INPUTS",MIN((AQ74+AR74+AS74),IF(D74&gt;C74,IF(D74=0,0,AT74*C74/D74),AT74+AV74)))</f>
        <v>0</v>
      </c>
      <c r="AX74" s="3">
        <f>IF(Inputs!$B$27&lt;&gt;"Ready","PENDING INPUTS",MAX(0,(AQ74+AR74+AS74)-AW74))</f>
        <v>0</v>
      </c>
      <c r="AY74" s="3">
        <f>IF(Inputs!$B$27&lt;&gt;"Ready","PENDING INPUTS",BF73)</f>
        <v>0</v>
      </c>
      <c r="AZ74" s="3">
        <f>IF(Inputs!$B$27&lt;&gt;"Ready","PENDING INPUTS",IF(A74&lt;=Inputs!$B$6,ROUND(AY74*Inputs!C19/12,2),0))</f>
        <v>0</v>
      </c>
      <c r="BA74" s="3">
        <f>IF(Inputs!$B$27&lt;&gt;"Ready","PENDING INPUTS",IF(AND(A74&lt;=Inputs!$B$6,AY74&gt;0),Inputs!G19,0))</f>
        <v>0</v>
      </c>
      <c r="BB74" s="3">
        <f>IF(Inputs!$B$27&lt;&gt;"Ready","PENDING INPUTS",IF(A74&gt;Inputs!$B$6,0,MIN((AY74+AZ74+BA74),IF(Inputs!H19=1,Inputs!D19,MAX(Inputs!F19,ROUND(AY74*Inputs!E19+AZ74+BA74,2))))))</f>
        <v>0</v>
      </c>
      <c r="BC74">
        <f>IF(Inputs!$B$27&lt;&gt;"Ready","PENDING INPUTS",IF(AY74&lt;=0,99,1+IF(AND(K74&gt;0,OR(Inputs!C14&gt;Inputs!C19,AND(Inputs!C14=Inputs!C19,0&lt;5))),1,0)+IF(AND(S74&gt;0,OR(Inputs!C15&gt;Inputs!C19,AND(Inputs!C15=Inputs!C19,1&lt;5))),1,0)+IF(AND(AA74&gt;0,OR(Inputs!C16&gt;Inputs!C19,AND(Inputs!C16=Inputs!C19,2&lt;5))),1,0)+IF(AND(AI74&gt;0,OR(Inputs!C17&gt;Inputs!C19,AND(Inputs!C17=Inputs!C19,3&lt;5))),1,0)+IF(AND(AQ74&gt;0,OR(Inputs!C18&gt;Inputs!C19,AND(Inputs!C18=Inputs!C19,4&lt;5))),1,0)+IF(AND(BG74&gt;0,OR(Inputs!C20&gt;Inputs!C19,AND(Inputs!C20=Inputs!C19,6&lt;5))),1,0)+IF(AND(BO74&gt;0,OR(Inputs!C21&gt;Inputs!C19,AND(Inputs!C21=Inputs!C19,7&lt;5))),1,0)+IF(AND(BW74&gt;0,OR(Inputs!C22&gt;Inputs!C19,AND(Inputs!C22=Inputs!C19,8&lt;5))),1,0)+IF(AND(CE74&gt;0,OR(Inputs!C23&gt;Inputs!C19,AND(Inputs!C23=Inputs!C19,9&lt;5))),1,0)))</f>
        <v>99</v>
      </c>
      <c r="BD74" s="3">
        <f>IF(Inputs!$B$27&lt;&gt;"Ready","PENDING INPUTS",IF(A74&gt;Inputs!$B$6,0,MIN(MAX(0,(AY74+AZ74+BA74)-BB74),MAX(0,C74-D74-(IF(O74&lt;BC74,K74+L74+M74-N74,0)+IF(W74&lt;BC74,S74+T74+U74-V74,0)+IF(AE74&lt;BC74,AA74+AB74+AC74-AD74,0)+IF(AM74&lt;BC74,AI74+AJ74+AK74-AL74,0)+IF(AU74&lt;BC74,AQ74+AR74+AS74-AT74,0)+IF(BC74&lt;BC74,AY74+AZ74+BA74-BB74,0)+IF(BK74&lt;BC74,BG74+BH74+BI74-BJ74,0)+IF(BS74&lt;BC74,BO74+BP74+BQ74-BR74,0)+IF(CA74&lt;BC74,BW74+BX74+BY74-BZ74,0)+IF(CI74&lt;BC74,CE74+CF74+CG74-CH74,0))))))</f>
        <v>0</v>
      </c>
      <c r="BE74" s="3">
        <f>IF(Inputs!$B$27&lt;&gt;"Ready","PENDING INPUTS",MIN((AY74+AZ74+BA74),IF(D74&gt;C74,IF(D74=0,0,BB74*C74/D74),BB74+BD74)))</f>
        <v>0</v>
      </c>
      <c r="BF74" s="3">
        <f>IF(Inputs!$B$27&lt;&gt;"Ready","PENDING INPUTS",MAX(0,(AY74+AZ74+BA74)-BE74))</f>
        <v>0</v>
      </c>
      <c r="BG74" s="3">
        <f>IF(Inputs!$B$27&lt;&gt;"Ready","PENDING INPUTS",BN73)</f>
        <v>0</v>
      </c>
      <c r="BH74" s="3">
        <f>IF(Inputs!$B$27&lt;&gt;"Ready","PENDING INPUTS",IF(A74&lt;=Inputs!$B$6,ROUND(BG74*Inputs!C20/12,2),0))</f>
        <v>0</v>
      </c>
      <c r="BI74" s="3">
        <f>IF(Inputs!$B$27&lt;&gt;"Ready","PENDING INPUTS",IF(AND(A74&lt;=Inputs!$B$6,BG74&gt;0),Inputs!G20,0))</f>
        <v>0</v>
      </c>
      <c r="BJ74" s="3">
        <f>IF(Inputs!$B$27&lt;&gt;"Ready","PENDING INPUTS",IF(A74&gt;Inputs!$B$6,0,MIN((BG74+BH74+BI74),IF(Inputs!H20=1,Inputs!D20,MAX(Inputs!F20,ROUND(BG74*Inputs!E20+BH74+BI74,2))))))</f>
        <v>0</v>
      </c>
      <c r="BK74">
        <f>IF(Inputs!$B$27&lt;&gt;"Ready","PENDING INPUTS",IF(BG74&lt;=0,99,1+IF(AND(K74&gt;0,OR(Inputs!C14&gt;Inputs!C20,AND(Inputs!C14=Inputs!C20,0&lt;6))),1,0)+IF(AND(S74&gt;0,OR(Inputs!C15&gt;Inputs!C20,AND(Inputs!C15=Inputs!C20,1&lt;6))),1,0)+IF(AND(AA74&gt;0,OR(Inputs!C16&gt;Inputs!C20,AND(Inputs!C16=Inputs!C20,2&lt;6))),1,0)+IF(AND(AI74&gt;0,OR(Inputs!C17&gt;Inputs!C20,AND(Inputs!C17=Inputs!C20,3&lt;6))),1,0)+IF(AND(AQ74&gt;0,OR(Inputs!C18&gt;Inputs!C20,AND(Inputs!C18=Inputs!C20,4&lt;6))),1,0)+IF(AND(AY74&gt;0,OR(Inputs!C19&gt;Inputs!C20,AND(Inputs!C19=Inputs!C20,5&lt;6))),1,0)+IF(AND(BO74&gt;0,OR(Inputs!C21&gt;Inputs!C20,AND(Inputs!C21=Inputs!C20,7&lt;6))),1,0)+IF(AND(BW74&gt;0,OR(Inputs!C22&gt;Inputs!C20,AND(Inputs!C22=Inputs!C20,8&lt;6))),1,0)+IF(AND(CE74&gt;0,OR(Inputs!C23&gt;Inputs!C20,AND(Inputs!C23=Inputs!C20,9&lt;6))),1,0)))</f>
        <v>99</v>
      </c>
      <c r="BL74" s="3">
        <f>IF(Inputs!$B$27&lt;&gt;"Ready","PENDING INPUTS",IF(A74&gt;Inputs!$B$6,0,MIN(MAX(0,(BG74+BH74+BI74)-BJ74),MAX(0,C74-D74-(IF(O74&lt;BK74,K74+L74+M74-N74,0)+IF(W74&lt;BK74,S74+T74+U74-V74,0)+IF(AE74&lt;BK74,AA74+AB74+AC74-AD74,0)+IF(AM74&lt;BK74,AI74+AJ74+AK74-AL74,0)+IF(AU74&lt;BK74,AQ74+AR74+AS74-AT74,0)+IF(BC74&lt;BK74,AY74+AZ74+BA74-BB74,0)+IF(BK74&lt;BK74,BG74+BH74+BI74-BJ74,0)+IF(BS74&lt;BK74,BO74+BP74+BQ74-BR74,0)+IF(CA74&lt;BK74,BW74+BX74+BY74-BZ74,0)+IF(CI74&lt;BK74,CE74+CF74+CG74-CH74,0))))))</f>
        <v>0</v>
      </c>
      <c r="BM74" s="3">
        <f>IF(Inputs!$B$27&lt;&gt;"Ready","PENDING INPUTS",MIN((BG74+BH74+BI74),IF(D74&gt;C74,IF(D74=0,0,BJ74*C74/D74),BJ74+BL74)))</f>
        <v>0</v>
      </c>
      <c r="BN74" s="3">
        <f>IF(Inputs!$B$27&lt;&gt;"Ready","PENDING INPUTS",MAX(0,(BG74+BH74+BI74)-BM74))</f>
        <v>0</v>
      </c>
      <c r="BO74" s="3">
        <f>IF(Inputs!$B$27&lt;&gt;"Ready","PENDING INPUTS",BV73)</f>
        <v>0</v>
      </c>
      <c r="BP74" s="3">
        <f>IF(Inputs!$B$27&lt;&gt;"Ready","PENDING INPUTS",IF(A74&lt;=Inputs!$B$6,ROUND(BO74*Inputs!C21/12,2),0))</f>
        <v>0</v>
      </c>
      <c r="BQ74" s="3">
        <f>IF(Inputs!$B$27&lt;&gt;"Ready","PENDING INPUTS",IF(AND(A74&lt;=Inputs!$B$6,BO74&gt;0),Inputs!G21,0))</f>
        <v>0</v>
      </c>
      <c r="BR74" s="3">
        <f>IF(Inputs!$B$27&lt;&gt;"Ready","PENDING INPUTS",IF(A74&gt;Inputs!$B$6,0,MIN((BO74+BP74+BQ74),IF(Inputs!H21=1,Inputs!D21,MAX(Inputs!F21,ROUND(BO74*Inputs!E21+BP74+BQ74,2))))))</f>
        <v>0</v>
      </c>
      <c r="BS74">
        <f>IF(Inputs!$B$27&lt;&gt;"Ready","PENDING INPUTS",IF(BO74&lt;=0,99,1+IF(AND(K74&gt;0,OR(Inputs!C14&gt;Inputs!C21,AND(Inputs!C14=Inputs!C21,0&lt;7))),1,0)+IF(AND(S74&gt;0,OR(Inputs!C15&gt;Inputs!C21,AND(Inputs!C15=Inputs!C21,1&lt;7))),1,0)+IF(AND(AA74&gt;0,OR(Inputs!C16&gt;Inputs!C21,AND(Inputs!C16=Inputs!C21,2&lt;7))),1,0)+IF(AND(AI74&gt;0,OR(Inputs!C17&gt;Inputs!C21,AND(Inputs!C17=Inputs!C21,3&lt;7))),1,0)+IF(AND(AQ74&gt;0,OR(Inputs!C18&gt;Inputs!C21,AND(Inputs!C18=Inputs!C21,4&lt;7))),1,0)+IF(AND(AY74&gt;0,OR(Inputs!C19&gt;Inputs!C21,AND(Inputs!C19=Inputs!C21,5&lt;7))),1,0)+IF(AND(BG74&gt;0,OR(Inputs!C20&gt;Inputs!C21,AND(Inputs!C20=Inputs!C21,6&lt;7))),1,0)+IF(AND(BW74&gt;0,OR(Inputs!C22&gt;Inputs!C21,AND(Inputs!C22=Inputs!C21,8&lt;7))),1,0)+IF(AND(CE74&gt;0,OR(Inputs!C23&gt;Inputs!C21,AND(Inputs!C23=Inputs!C21,9&lt;7))),1,0)))</f>
        <v>99</v>
      </c>
      <c r="BT74" s="3">
        <f>IF(Inputs!$B$27&lt;&gt;"Ready","PENDING INPUTS",IF(A74&gt;Inputs!$B$6,0,MIN(MAX(0,(BO74+BP74+BQ74)-BR74),MAX(0,C74-D74-(IF(O74&lt;BS74,K74+L74+M74-N74,0)+IF(W74&lt;BS74,S74+T74+U74-V74,0)+IF(AE74&lt;BS74,AA74+AB74+AC74-AD74,0)+IF(AM74&lt;BS74,AI74+AJ74+AK74-AL74,0)+IF(AU74&lt;BS74,AQ74+AR74+AS74-AT74,0)+IF(BC74&lt;BS74,AY74+AZ74+BA74-BB74,0)+IF(BK74&lt;BS74,BG74+BH74+BI74-BJ74,0)+IF(BS74&lt;BS74,BO74+BP74+BQ74-BR74,0)+IF(CA74&lt;BS74,BW74+BX74+BY74-BZ74,0)+IF(CI74&lt;BS74,CE74+CF74+CG74-CH74,0))))))</f>
        <v>0</v>
      </c>
      <c r="BU74" s="3">
        <f>IF(Inputs!$B$27&lt;&gt;"Ready","PENDING INPUTS",MIN((BO74+BP74+BQ74),IF(D74&gt;C74,IF(D74=0,0,BR74*C74/D74),BR74+BT74)))</f>
        <v>0</v>
      </c>
      <c r="BV74" s="3">
        <f>IF(Inputs!$B$27&lt;&gt;"Ready","PENDING INPUTS",MAX(0,(BO74+BP74+BQ74)-BU74))</f>
        <v>0</v>
      </c>
      <c r="BW74" s="3">
        <f>IF(Inputs!$B$27&lt;&gt;"Ready","PENDING INPUTS",CD73)</f>
        <v>0</v>
      </c>
      <c r="BX74" s="3">
        <f>IF(Inputs!$B$27&lt;&gt;"Ready","PENDING INPUTS",IF(A74&lt;=Inputs!$B$6,ROUND(BW74*Inputs!C22/12,2),0))</f>
        <v>0</v>
      </c>
      <c r="BY74" s="3">
        <f>IF(Inputs!$B$27&lt;&gt;"Ready","PENDING INPUTS",IF(AND(A74&lt;=Inputs!$B$6,BW74&gt;0),Inputs!G22,0))</f>
        <v>0</v>
      </c>
      <c r="BZ74" s="3">
        <f>IF(Inputs!$B$27&lt;&gt;"Ready","PENDING INPUTS",IF(A74&gt;Inputs!$B$6,0,MIN((BW74+BX74+BY74),IF(Inputs!H22=1,Inputs!D22,MAX(Inputs!F22,ROUND(BW74*Inputs!E22+BX74+BY74,2))))))</f>
        <v>0</v>
      </c>
      <c r="CA74">
        <f>IF(Inputs!$B$27&lt;&gt;"Ready","PENDING INPUTS",IF(BW74&lt;=0,99,1+IF(AND(K74&gt;0,OR(Inputs!C14&gt;Inputs!C22,AND(Inputs!C14=Inputs!C22,0&lt;8))),1,0)+IF(AND(S74&gt;0,OR(Inputs!C15&gt;Inputs!C22,AND(Inputs!C15=Inputs!C22,1&lt;8))),1,0)+IF(AND(AA74&gt;0,OR(Inputs!C16&gt;Inputs!C22,AND(Inputs!C16=Inputs!C22,2&lt;8))),1,0)+IF(AND(AI74&gt;0,OR(Inputs!C17&gt;Inputs!C22,AND(Inputs!C17=Inputs!C22,3&lt;8))),1,0)+IF(AND(AQ74&gt;0,OR(Inputs!C18&gt;Inputs!C22,AND(Inputs!C18=Inputs!C22,4&lt;8))),1,0)+IF(AND(AY74&gt;0,OR(Inputs!C19&gt;Inputs!C22,AND(Inputs!C19=Inputs!C22,5&lt;8))),1,0)+IF(AND(BG74&gt;0,OR(Inputs!C20&gt;Inputs!C22,AND(Inputs!C20=Inputs!C22,6&lt;8))),1,0)+IF(AND(BO74&gt;0,OR(Inputs!C21&gt;Inputs!C22,AND(Inputs!C21=Inputs!C22,7&lt;8))),1,0)+IF(AND(CE74&gt;0,OR(Inputs!C23&gt;Inputs!C22,AND(Inputs!C23=Inputs!C22,9&lt;8))),1,0)))</f>
        <v>99</v>
      </c>
      <c r="CB74" s="3">
        <f>IF(Inputs!$B$27&lt;&gt;"Ready","PENDING INPUTS",IF(A74&gt;Inputs!$B$6,0,MIN(MAX(0,(BW74+BX74+BY74)-BZ74),MAX(0,C74-D74-(IF(O74&lt;CA74,K74+L74+M74-N74,0)+IF(W74&lt;CA74,S74+T74+U74-V74,0)+IF(AE74&lt;CA74,AA74+AB74+AC74-AD74,0)+IF(AM74&lt;CA74,AI74+AJ74+AK74-AL74,0)+IF(AU74&lt;CA74,AQ74+AR74+AS74-AT74,0)+IF(BC74&lt;CA74,AY74+AZ74+BA74-BB74,0)+IF(BK74&lt;CA74,BG74+BH74+BI74-BJ74,0)+IF(BS74&lt;CA74,BO74+BP74+BQ74-BR74,0)+IF(CA74&lt;CA74,BW74+BX74+BY74-BZ74,0)+IF(CI74&lt;CA74,CE74+CF74+CG74-CH74,0))))))</f>
        <v>0</v>
      </c>
      <c r="CC74" s="3">
        <f>IF(Inputs!$B$27&lt;&gt;"Ready","PENDING INPUTS",MIN((BW74+BX74+BY74),IF(D74&gt;C74,IF(D74=0,0,BZ74*C74/D74),BZ74+CB74)))</f>
        <v>0</v>
      </c>
      <c r="CD74" s="3">
        <f>IF(Inputs!$B$27&lt;&gt;"Ready","PENDING INPUTS",MAX(0,(BW74+BX74+BY74)-CC74))</f>
        <v>0</v>
      </c>
      <c r="CE74" s="3">
        <f>IF(Inputs!$B$27&lt;&gt;"Ready","PENDING INPUTS",CL73)</f>
        <v>0</v>
      </c>
      <c r="CF74" s="3">
        <f>IF(Inputs!$B$27&lt;&gt;"Ready","PENDING INPUTS",IF(A74&lt;=Inputs!$B$6,ROUND(CE74*Inputs!C23/12,2),0))</f>
        <v>0</v>
      </c>
      <c r="CG74" s="3">
        <f>IF(Inputs!$B$27&lt;&gt;"Ready","PENDING INPUTS",IF(AND(A74&lt;=Inputs!$B$6,CE74&gt;0),Inputs!G23,0))</f>
        <v>0</v>
      </c>
      <c r="CH74" s="3">
        <f>IF(Inputs!$B$27&lt;&gt;"Ready","PENDING INPUTS",IF(A74&gt;Inputs!$B$6,0,MIN((CE74+CF74+CG74),IF(Inputs!H23=1,Inputs!D23,MAX(Inputs!F23,ROUND(CE74*Inputs!E23+CF74+CG74,2))))))</f>
        <v>0</v>
      </c>
      <c r="CI74">
        <f>IF(Inputs!$B$27&lt;&gt;"Ready","PENDING INPUTS",IF(CE74&lt;=0,99,1+IF(AND(K74&gt;0,OR(Inputs!C14&gt;Inputs!C23,AND(Inputs!C14=Inputs!C23,0&lt;9))),1,0)+IF(AND(S74&gt;0,OR(Inputs!C15&gt;Inputs!C23,AND(Inputs!C15=Inputs!C23,1&lt;9))),1,0)+IF(AND(AA74&gt;0,OR(Inputs!C16&gt;Inputs!C23,AND(Inputs!C16=Inputs!C23,2&lt;9))),1,0)+IF(AND(AI74&gt;0,OR(Inputs!C17&gt;Inputs!C23,AND(Inputs!C17=Inputs!C23,3&lt;9))),1,0)+IF(AND(AQ74&gt;0,OR(Inputs!C18&gt;Inputs!C23,AND(Inputs!C18=Inputs!C23,4&lt;9))),1,0)+IF(AND(AY74&gt;0,OR(Inputs!C19&gt;Inputs!C23,AND(Inputs!C19=Inputs!C23,5&lt;9))),1,0)+IF(AND(BG74&gt;0,OR(Inputs!C20&gt;Inputs!C23,AND(Inputs!C20=Inputs!C23,6&lt;9))),1,0)+IF(AND(BO74&gt;0,OR(Inputs!C21&gt;Inputs!C23,AND(Inputs!C21=Inputs!C23,7&lt;9))),1,0)+IF(AND(BW74&gt;0,OR(Inputs!C22&gt;Inputs!C23,AND(Inputs!C22=Inputs!C23,8&lt;9))),1,0)))</f>
        <v>99</v>
      </c>
      <c r="CJ74" s="3">
        <f>IF(Inputs!$B$27&lt;&gt;"Ready","PENDING INPUTS",IF(A74&gt;Inputs!$B$6,0,MIN(MAX(0,(CE74+CF74+CG74)-CH74),MAX(0,C74-D74-(IF(O74&lt;CI74,K74+L74+M74-N74,0)+IF(W74&lt;CI74,S74+T74+U74-V74,0)+IF(AE74&lt;CI74,AA74+AB74+AC74-AD74,0)+IF(AM74&lt;CI74,AI74+AJ74+AK74-AL74,0)+IF(AU74&lt;CI74,AQ74+AR74+AS74-AT74,0)+IF(BC74&lt;CI74,AY74+AZ74+BA74-BB74,0)+IF(BK74&lt;CI74,BG74+BH74+BI74-BJ74,0)+IF(BS74&lt;CI74,BO74+BP74+BQ74-BR74,0)+IF(CA74&lt;CI74,BW74+BX74+BY74-BZ74,0)+IF(CI74&lt;CI74,CE74+CF74+CG74-CH74,0))))))</f>
        <v>0</v>
      </c>
      <c r="CK74" s="3">
        <f>IF(Inputs!$B$27&lt;&gt;"Ready","PENDING INPUTS",MIN((CE74+CF74+CG74),IF(D74&gt;C74,IF(D74=0,0,CH74*C74/D74),CH74+CJ74)))</f>
        <v>0</v>
      </c>
      <c r="CL74" s="3">
        <f>IF(Inputs!$B$27&lt;&gt;"Ready","PENDING INPUTS",MAX(0,(CE74+CF74+CG74)-CK74))</f>
        <v>0</v>
      </c>
    </row>
    <row r="75" spans="1:90" ht="27.95" customHeight="1" x14ac:dyDescent="0.25">
      <c r="A75">
        <v>71</v>
      </c>
      <c r="B75" s="13">
        <f>IF(Inputs!$B$27&lt;&gt;"Ready","PENDING INPUTS",EDATE(Inputs!$B$5,A75-1))</f>
        <v>48427</v>
      </c>
      <c r="C75" s="3">
        <f>IF(Inputs!$B$27&lt;&gt;"Ready","PENDING INPUTS",IF(A75&lt;=Inputs!$B$6,MAX(0,Inputs!$B$4+IF(A75=Inputs!$B$7,Inputs!$B$8,0)+IF(A75=Inputs!$B$9,Inputs!$B$10,0)),0))</f>
        <v>0</v>
      </c>
      <c r="D75" s="3">
        <f>IF(Inputs!$B$27&lt;&gt;"Ready","PENDING INPUTS",SUM(N75,V75,AD75,AL75,AT75,BB75,BJ75,BR75,BZ75,CH75))</f>
        <v>0</v>
      </c>
      <c r="E75" s="3">
        <f>IF(Inputs!$B$27&lt;&gt;"Ready","PENDING INPUTS",MAX(0,D75-C75))</f>
        <v>0</v>
      </c>
      <c r="F75" s="3">
        <f>IF(Inputs!$B$27&lt;&gt;"Ready","PENDING INPUTS",SUM(Q75,Y75,AG75,AO75,AW75,BE75,BM75,BU75,CC75,CK75))</f>
        <v>0</v>
      </c>
      <c r="G75" s="3">
        <f>IF(Inputs!$B$27&lt;&gt;"Ready","PENDING INPUTS",SUM(L75,T75,AB75,AJ75,AR75,AZ75,BH75,BP75,BX75,CF75))</f>
        <v>0</v>
      </c>
      <c r="H75" s="3">
        <f>IF(Inputs!$B$27&lt;&gt;"Ready","PENDING INPUTS",SUM(M75,U75,AC75,AK75,AS75,BA75,BI75,BQ75,BY75,CG75))</f>
        <v>0</v>
      </c>
      <c r="I75" s="3">
        <f>IF(Inputs!$B$27&lt;&gt;"Ready","PENDING INPUTS",SUM(R75,Z75,AH75,AP75,AX75,BF75,BN75,BV75,CD75,CL75))</f>
        <v>0</v>
      </c>
      <c r="J75" t="str">
        <f>IF(Inputs!$B$27&lt;&gt;"Ready","PENDING INPUTS",IF(A75&gt;Inputs!$B$6,"Beyond horizon",IF(E75&gt;0.005,"MINIMUM SHORTFALL",IF(I75&lt;0.005,"Paid off","In progress"))))</f>
        <v>Paid off</v>
      </c>
      <c r="K75" s="3">
        <f>IF(Inputs!$B$27&lt;&gt;"Ready","PENDING INPUTS",R74)</f>
        <v>0</v>
      </c>
      <c r="L75" s="3">
        <f>IF(Inputs!$B$27&lt;&gt;"Ready","PENDING INPUTS",IF(A75&lt;=Inputs!$B$6,ROUND(K75*Inputs!C14/12,2),0))</f>
        <v>0</v>
      </c>
      <c r="M75" s="3">
        <f>IF(Inputs!$B$27&lt;&gt;"Ready","PENDING INPUTS",IF(AND(A75&lt;=Inputs!$B$6,K75&gt;0),Inputs!G14,0))</f>
        <v>0</v>
      </c>
      <c r="N75" s="3">
        <f>IF(Inputs!$B$27&lt;&gt;"Ready","PENDING INPUTS",IF(A75&gt;Inputs!$B$6,0,MIN((K75+L75+M75),IF(Inputs!H14=1,Inputs!D14,MAX(Inputs!F14,ROUND(K75*Inputs!E14+L75+M75,2))))))</f>
        <v>0</v>
      </c>
      <c r="O75">
        <f>IF(Inputs!$B$27&lt;&gt;"Ready","PENDING INPUTS",IF(K75&lt;=0,99,1+IF(AND(S75&gt;0,OR(Inputs!C15&gt;Inputs!C14,AND(Inputs!C15=Inputs!C14,1&lt;0))),1,0)+IF(AND(AA75&gt;0,OR(Inputs!C16&gt;Inputs!C14,AND(Inputs!C16=Inputs!C14,2&lt;0))),1,0)+IF(AND(AI75&gt;0,OR(Inputs!C17&gt;Inputs!C14,AND(Inputs!C17=Inputs!C14,3&lt;0))),1,0)+IF(AND(AQ75&gt;0,OR(Inputs!C18&gt;Inputs!C14,AND(Inputs!C18=Inputs!C14,4&lt;0))),1,0)+IF(AND(AY75&gt;0,OR(Inputs!C19&gt;Inputs!C14,AND(Inputs!C19=Inputs!C14,5&lt;0))),1,0)+IF(AND(BG75&gt;0,OR(Inputs!C20&gt;Inputs!C14,AND(Inputs!C20=Inputs!C14,6&lt;0))),1,0)+IF(AND(BO75&gt;0,OR(Inputs!C21&gt;Inputs!C14,AND(Inputs!C21=Inputs!C14,7&lt;0))),1,0)+IF(AND(BW75&gt;0,OR(Inputs!C22&gt;Inputs!C14,AND(Inputs!C22=Inputs!C14,8&lt;0))),1,0)+IF(AND(CE75&gt;0,OR(Inputs!C23&gt;Inputs!C14,AND(Inputs!C23=Inputs!C14,9&lt;0))),1,0)))</f>
        <v>99</v>
      </c>
      <c r="P75" s="3">
        <f>IF(Inputs!$B$27&lt;&gt;"Ready","PENDING INPUTS",IF(A75&gt;Inputs!$B$6,0,MIN(MAX(0,(K75+L75+M75)-N75),MAX(0,C75-D75-(IF(O75&lt;O75,K75+L75+M75-N75,0)+IF(W75&lt;O75,S75+T75+U75-V75,0)+IF(AE75&lt;O75,AA75+AB75+AC75-AD75,0)+IF(AM75&lt;O75,AI75+AJ75+AK75-AL75,0)+IF(AU75&lt;O75,AQ75+AR75+AS75-AT75,0)+IF(BC75&lt;O75,AY75+AZ75+BA75-BB75,0)+IF(BK75&lt;O75,BG75+BH75+BI75-BJ75,0)+IF(BS75&lt;O75,BO75+BP75+BQ75-BR75,0)+IF(CA75&lt;O75,BW75+BX75+BY75-BZ75,0)+IF(CI75&lt;O75,CE75+CF75+CG75-CH75,0))))))</f>
        <v>0</v>
      </c>
      <c r="Q75" s="3">
        <f>IF(Inputs!$B$27&lt;&gt;"Ready","PENDING INPUTS",MIN((K75+L75+M75),IF(D75&gt;C75,IF(D75=0,0,N75*C75/D75),N75+P75)))</f>
        <v>0</v>
      </c>
      <c r="R75" s="3">
        <f>IF(Inputs!$B$27&lt;&gt;"Ready","PENDING INPUTS",MAX(0,(K75+L75+M75)-Q75))</f>
        <v>0</v>
      </c>
      <c r="S75" s="3">
        <f>IF(Inputs!$B$27&lt;&gt;"Ready","PENDING INPUTS",Z74)</f>
        <v>0</v>
      </c>
      <c r="T75" s="3">
        <f>IF(Inputs!$B$27&lt;&gt;"Ready","PENDING INPUTS",IF(A75&lt;=Inputs!$B$6,ROUND(S75*Inputs!C15/12,2),0))</f>
        <v>0</v>
      </c>
      <c r="U75" s="3">
        <f>IF(Inputs!$B$27&lt;&gt;"Ready","PENDING INPUTS",IF(AND(A75&lt;=Inputs!$B$6,S75&gt;0),Inputs!G15,0))</f>
        <v>0</v>
      </c>
      <c r="V75" s="3">
        <f>IF(Inputs!$B$27&lt;&gt;"Ready","PENDING INPUTS",IF(A75&gt;Inputs!$B$6,0,MIN((S75+T75+U75),IF(Inputs!H15=1,Inputs!D15,MAX(Inputs!F15,ROUND(S75*Inputs!E15+T75+U75,2))))))</f>
        <v>0</v>
      </c>
      <c r="W75">
        <f>IF(Inputs!$B$27&lt;&gt;"Ready","PENDING INPUTS",IF(S75&lt;=0,99,1+IF(AND(K75&gt;0,OR(Inputs!C14&gt;Inputs!C15,AND(Inputs!C14=Inputs!C15,0&lt;1))),1,0)+IF(AND(AA75&gt;0,OR(Inputs!C16&gt;Inputs!C15,AND(Inputs!C16=Inputs!C15,2&lt;1))),1,0)+IF(AND(AI75&gt;0,OR(Inputs!C17&gt;Inputs!C15,AND(Inputs!C17=Inputs!C15,3&lt;1))),1,0)+IF(AND(AQ75&gt;0,OR(Inputs!C18&gt;Inputs!C15,AND(Inputs!C18=Inputs!C15,4&lt;1))),1,0)+IF(AND(AY75&gt;0,OR(Inputs!C19&gt;Inputs!C15,AND(Inputs!C19=Inputs!C15,5&lt;1))),1,0)+IF(AND(BG75&gt;0,OR(Inputs!C20&gt;Inputs!C15,AND(Inputs!C20=Inputs!C15,6&lt;1))),1,0)+IF(AND(BO75&gt;0,OR(Inputs!C21&gt;Inputs!C15,AND(Inputs!C21=Inputs!C15,7&lt;1))),1,0)+IF(AND(BW75&gt;0,OR(Inputs!C22&gt;Inputs!C15,AND(Inputs!C22=Inputs!C15,8&lt;1))),1,0)+IF(AND(CE75&gt;0,OR(Inputs!C23&gt;Inputs!C15,AND(Inputs!C23=Inputs!C15,9&lt;1))),1,0)))</f>
        <v>99</v>
      </c>
      <c r="X75" s="3">
        <f>IF(Inputs!$B$27&lt;&gt;"Ready","PENDING INPUTS",IF(A75&gt;Inputs!$B$6,0,MIN(MAX(0,(S75+T75+U75)-V75),MAX(0,C75-D75-(IF(O75&lt;W75,K75+L75+M75-N75,0)+IF(W75&lt;W75,S75+T75+U75-V75,0)+IF(AE75&lt;W75,AA75+AB75+AC75-AD75,0)+IF(AM75&lt;W75,AI75+AJ75+AK75-AL75,0)+IF(AU75&lt;W75,AQ75+AR75+AS75-AT75,0)+IF(BC75&lt;W75,AY75+AZ75+BA75-BB75,0)+IF(BK75&lt;W75,BG75+BH75+BI75-BJ75,0)+IF(BS75&lt;W75,BO75+BP75+BQ75-BR75,0)+IF(CA75&lt;W75,BW75+BX75+BY75-BZ75,0)+IF(CI75&lt;W75,CE75+CF75+CG75-CH75,0))))))</f>
        <v>0</v>
      </c>
      <c r="Y75" s="3">
        <f>IF(Inputs!$B$27&lt;&gt;"Ready","PENDING INPUTS",MIN((S75+T75+U75),IF(D75&gt;C75,IF(D75=0,0,V75*C75/D75),V75+X75)))</f>
        <v>0</v>
      </c>
      <c r="Z75" s="3">
        <f>IF(Inputs!$B$27&lt;&gt;"Ready","PENDING INPUTS",MAX(0,(S75+T75+U75)-Y75))</f>
        <v>0</v>
      </c>
      <c r="AA75" s="3">
        <f>IF(Inputs!$B$27&lt;&gt;"Ready","PENDING INPUTS",AH74)</f>
        <v>0</v>
      </c>
      <c r="AB75" s="3">
        <f>IF(Inputs!$B$27&lt;&gt;"Ready","PENDING INPUTS",IF(A75&lt;=Inputs!$B$6,ROUND(AA75*Inputs!C16/12,2),0))</f>
        <v>0</v>
      </c>
      <c r="AC75" s="3">
        <f>IF(Inputs!$B$27&lt;&gt;"Ready","PENDING INPUTS",IF(AND(A75&lt;=Inputs!$B$6,AA75&gt;0),Inputs!G16,0))</f>
        <v>0</v>
      </c>
      <c r="AD75" s="3">
        <f>IF(Inputs!$B$27&lt;&gt;"Ready","PENDING INPUTS",IF(A75&gt;Inputs!$B$6,0,MIN((AA75+AB75+AC75),IF(Inputs!H16=1,Inputs!D16,MAX(Inputs!F16,ROUND(AA75*Inputs!E16+AB75+AC75,2))))))</f>
        <v>0</v>
      </c>
      <c r="AE75">
        <f>IF(Inputs!$B$27&lt;&gt;"Ready","PENDING INPUTS",IF(AA75&lt;=0,99,1+IF(AND(K75&gt;0,OR(Inputs!C14&gt;Inputs!C16,AND(Inputs!C14=Inputs!C16,0&lt;2))),1,0)+IF(AND(S75&gt;0,OR(Inputs!C15&gt;Inputs!C16,AND(Inputs!C15=Inputs!C16,1&lt;2))),1,0)+IF(AND(AI75&gt;0,OR(Inputs!C17&gt;Inputs!C16,AND(Inputs!C17=Inputs!C16,3&lt;2))),1,0)+IF(AND(AQ75&gt;0,OR(Inputs!C18&gt;Inputs!C16,AND(Inputs!C18=Inputs!C16,4&lt;2))),1,0)+IF(AND(AY75&gt;0,OR(Inputs!C19&gt;Inputs!C16,AND(Inputs!C19=Inputs!C16,5&lt;2))),1,0)+IF(AND(BG75&gt;0,OR(Inputs!C20&gt;Inputs!C16,AND(Inputs!C20=Inputs!C16,6&lt;2))),1,0)+IF(AND(BO75&gt;0,OR(Inputs!C21&gt;Inputs!C16,AND(Inputs!C21=Inputs!C16,7&lt;2))),1,0)+IF(AND(BW75&gt;0,OR(Inputs!C22&gt;Inputs!C16,AND(Inputs!C22=Inputs!C16,8&lt;2))),1,0)+IF(AND(CE75&gt;0,OR(Inputs!C23&gt;Inputs!C16,AND(Inputs!C23=Inputs!C16,9&lt;2))),1,0)))</f>
        <v>99</v>
      </c>
      <c r="AF75" s="3">
        <f>IF(Inputs!$B$27&lt;&gt;"Ready","PENDING INPUTS",IF(A75&gt;Inputs!$B$6,0,MIN(MAX(0,(AA75+AB75+AC75)-AD75),MAX(0,C75-D75-(IF(O75&lt;AE75,K75+L75+M75-N75,0)+IF(W75&lt;AE75,S75+T75+U75-V75,0)+IF(AE75&lt;AE75,AA75+AB75+AC75-AD75,0)+IF(AM75&lt;AE75,AI75+AJ75+AK75-AL75,0)+IF(AU75&lt;AE75,AQ75+AR75+AS75-AT75,0)+IF(BC75&lt;AE75,AY75+AZ75+BA75-BB75,0)+IF(BK75&lt;AE75,BG75+BH75+BI75-BJ75,0)+IF(BS75&lt;AE75,BO75+BP75+BQ75-BR75,0)+IF(CA75&lt;AE75,BW75+BX75+BY75-BZ75,0)+IF(CI75&lt;AE75,CE75+CF75+CG75-CH75,0))))))</f>
        <v>0</v>
      </c>
      <c r="AG75" s="3">
        <f>IF(Inputs!$B$27&lt;&gt;"Ready","PENDING INPUTS",MIN((AA75+AB75+AC75),IF(D75&gt;C75,IF(D75=0,0,AD75*C75/D75),AD75+AF75)))</f>
        <v>0</v>
      </c>
      <c r="AH75" s="3">
        <f>IF(Inputs!$B$27&lt;&gt;"Ready","PENDING INPUTS",MAX(0,(AA75+AB75+AC75)-AG75))</f>
        <v>0</v>
      </c>
      <c r="AI75" s="3">
        <f>IF(Inputs!$B$27&lt;&gt;"Ready","PENDING INPUTS",AP74)</f>
        <v>0</v>
      </c>
      <c r="AJ75" s="3">
        <f>IF(Inputs!$B$27&lt;&gt;"Ready","PENDING INPUTS",IF(A75&lt;=Inputs!$B$6,ROUND(AI75*Inputs!C17/12,2),0))</f>
        <v>0</v>
      </c>
      <c r="AK75" s="3">
        <f>IF(Inputs!$B$27&lt;&gt;"Ready","PENDING INPUTS",IF(AND(A75&lt;=Inputs!$B$6,AI75&gt;0),Inputs!G17,0))</f>
        <v>0</v>
      </c>
      <c r="AL75" s="3">
        <f>IF(Inputs!$B$27&lt;&gt;"Ready","PENDING INPUTS",IF(A75&gt;Inputs!$B$6,0,MIN((AI75+AJ75+AK75),IF(Inputs!H17=1,Inputs!D17,MAX(Inputs!F17,ROUND(AI75*Inputs!E17+AJ75+AK75,2))))))</f>
        <v>0</v>
      </c>
      <c r="AM75">
        <f>IF(Inputs!$B$27&lt;&gt;"Ready","PENDING INPUTS",IF(AI75&lt;=0,99,1+IF(AND(K75&gt;0,OR(Inputs!C14&gt;Inputs!C17,AND(Inputs!C14=Inputs!C17,0&lt;3))),1,0)+IF(AND(S75&gt;0,OR(Inputs!C15&gt;Inputs!C17,AND(Inputs!C15=Inputs!C17,1&lt;3))),1,0)+IF(AND(AA75&gt;0,OR(Inputs!C16&gt;Inputs!C17,AND(Inputs!C16=Inputs!C17,2&lt;3))),1,0)+IF(AND(AQ75&gt;0,OR(Inputs!C18&gt;Inputs!C17,AND(Inputs!C18=Inputs!C17,4&lt;3))),1,0)+IF(AND(AY75&gt;0,OR(Inputs!C19&gt;Inputs!C17,AND(Inputs!C19=Inputs!C17,5&lt;3))),1,0)+IF(AND(BG75&gt;0,OR(Inputs!C20&gt;Inputs!C17,AND(Inputs!C20=Inputs!C17,6&lt;3))),1,0)+IF(AND(BO75&gt;0,OR(Inputs!C21&gt;Inputs!C17,AND(Inputs!C21=Inputs!C17,7&lt;3))),1,0)+IF(AND(BW75&gt;0,OR(Inputs!C22&gt;Inputs!C17,AND(Inputs!C22=Inputs!C17,8&lt;3))),1,0)+IF(AND(CE75&gt;0,OR(Inputs!C23&gt;Inputs!C17,AND(Inputs!C23=Inputs!C17,9&lt;3))),1,0)))</f>
        <v>99</v>
      </c>
      <c r="AN75" s="3">
        <f>IF(Inputs!$B$27&lt;&gt;"Ready","PENDING INPUTS",IF(A75&gt;Inputs!$B$6,0,MIN(MAX(0,(AI75+AJ75+AK75)-AL75),MAX(0,C75-D75-(IF(O75&lt;AM75,K75+L75+M75-N75,0)+IF(W75&lt;AM75,S75+T75+U75-V75,0)+IF(AE75&lt;AM75,AA75+AB75+AC75-AD75,0)+IF(AM75&lt;AM75,AI75+AJ75+AK75-AL75,0)+IF(AU75&lt;AM75,AQ75+AR75+AS75-AT75,0)+IF(BC75&lt;AM75,AY75+AZ75+BA75-BB75,0)+IF(BK75&lt;AM75,BG75+BH75+BI75-BJ75,0)+IF(BS75&lt;AM75,BO75+BP75+BQ75-BR75,0)+IF(CA75&lt;AM75,BW75+BX75+BY75-BZ75,0)+IF(CI75&lt;AM75,CE75+CF75+CG75-CH75,0))))))</f>
        <v>0</v>
      </c>
      <c r="AO75" s="3">
        <f>IF(Inputs!$B$27&lt;&gt;"Ready","PENDING INPUTS",MIN((AI75+AJ75+AK75),IF(D75&gt;C75,IF(D75=0,0,AL75*C75/D75),AL75+AN75)))</f>
        <v>0</v>
      </c>
      <c r="AP75" s="3">
        <f>IF(Inputs!$B$27&lt;&gt;"Ready","PENDING INPUTS",MAX(0,(AI75+AJ75+AK75)-AO75))</f>
        <v>0</v>
      </c>
      <c r="AQ75" s="3">
        <f>IF(Inputs!$B$27&lt;&gt;"Ready","PENDING INPUTS",AX74)</f>
        <v>0</v>
      </c>
      <c r="AR75" s="3">
        <f>IF(Inputs!$B$27&lt;&gt;"Ready","PENDING INPUTS",IF(A75&lt;=Inputs!$B$6,ROUND(AQ75*Inputs!C18/12,2),0))</f>
        <v>0</v>
      </c>
      <c r="AS75" s="3">
        <f>IF(Inputs!$B$27&lt;&gt;"Ready","PENDING INPUTS",IF(AND(A75&lt;=Inputs!$B$6,AQ75&gt;0),Inputs!G18,0))</f>
        <v>0</v>
      </c>
      <c r="AT75" s="3">
        <f>IF(Inputs!$B$27&lt;&gt;"Ready","PENDING INPUTS",IF(A75&gt;Inputs!$B$6,0,MIN((AQ75+AR75+AS75),IF(Inputs!H18=1,Inputs!D18,MAX(Inputs!F18,ROUND(AQ75*Inputs!E18+AR75+AS75,2))))))</f>
        <v>0</v>
      </c>
      <c r="AU75">
        <f>IF(Inputs!$B$27&lt;&gt;"Ready","PENDING INPUTS",IF(AQ75&lt;=0,99,1+IF(AND(K75&gt;0,OR(Inputs!C14&gt;Inputs!C18,AND(Inputs!C14=Inputs!C18,0&lt;4))),1,0)+IF(AND(S75&gt;0,OR(Inputs!C15&gt;Inputs!C18,AND(Inputs!C15=Inputs!C18,1&lt;4))),1,0)+IF(AND(AA75&gt;0,OR(Inputs!C16&gt;Inputs!C18,AND(Inputs!C16=Inputs!C18,2&lt;4))),1,0)+IF(AND(AI75&gt;0,OR(Inputs!C17&gt;Inputs!C18,AND(Inputs!C17=Inputs!C18,3&lt;4))),1,0)+IF(AND(AY75&gt;0,OR(Inputs!C19&gt;Inputs!C18,AND(Inputs!C19=Inputs!C18,5&lt;4))),1,0)+IF(AND(BG75&gt;0,OR(Inputs!C20&gt;Inputs!C18,AND(Inputs!C20=Inputs!C18,6&lt;4))),1,0)+IF(AND(BO75&gt;0,OR(Inputs!C21&gt;Inputs!C18,AND(Inputs!C21=Inputs!C18,7&lt;4))),1,0)+IF(AND(BW75&gt;0,OR(Inputs!C22&gt;Inputs!C18,AND(Inputs!C22=Inputs!C18,8&lt;4))),1,0)+IF(AND(CE75&gt;0,OR(Inputs!C23&gt;Inputs!C18,AND(Inputs!C23=Inputs!C18,9&lt;4))),1,0)))</f>
        <v>99</v>
      </c>
      <c r="AV75" s="3">
        <f>IF(Inputs!$B$27&lt;&gt;"Ready","PENDING INPUTS",IF(A75&gt;Inputs!$B$6,0,MIN(MAX(0,(AQ75+AR75+AS75)-AT75),MAX(0,C75-D75-(IF(O75&lt;AU75,K75+L75+M75-N75,0)+IF(W75&lt;AU75,S75+T75+U75-V75,0)+IF(AE75&lt;AU75,AA75+AB75+AC75-AD75,0)+IF(AM75&lt;AU75,AI75+AJ75+AK75-AL75,0)+IF(AU75&lt;AU75,AQ75+AR75+AS75-AT75,0)+IF(BC75&lt;AU75,AY75+AZ75+BA75-BB75,0)+IF(BK75&lt;AU75,BG75+BH75+BI75-BJ75,0)+IF(BS75&lt;AU75,BO75+BP75+BQ75-BR75,0)+IF(CA75&lt;AU75,BW75+BX75+BY75-BZ75,0)+IF(CI75&lt;AU75,CE75+CF75+CG75-CH75,0))))))</f>
        <v>0</v>
      </c>
      <c r="AW75" s="3">
        <f>IF(Inputs!$B$27&lt;&gt;"Ready","PENDING INPUTS",MIN((AQ75+AR75+AS75),IF(D75&gt;C75,IF(D75=0,0,AT75*C75/D75),AT75+AV75)))</f>
        <v>0</v>
      </c>
      <c r="AX75" s="3">
        <f>IF(Inputs!$B$27&lt;&gt;"Ready","PENDING INPUTS",MAX(0,(AQ75+AR75+AS75)-AW75))</f>
        <v>0</v>
      </c>
      <c r="AY75" s="3">
        <f>IF(Inputs!$B$27&lt;&gt;"Ready","PENDING INPUTS",BF74)</f>
        <v>0</v>
      </c>
      <c r="AZ75" s="3">
        <f>IF(Inputs!$B$27&lt;&gt;"Ready","PENDING INPUTS",IF(A75&lt;=Inputs!$B$6,ROUND(AY75*Inputs!C19/12,2),0))</f>
        <v>0</v>
      </c>
      <c r="BA75" s="3">
        <f>IF(Inputs!$B$27&lt;&gt;"Ready","PENDING INPUTS",IF(AND(A75&lt;=Inputs!$B$6,AY75&gt;0),Inputs!G19,0))</f>
        <v>0</v>
      </c>
      <c r="BB75" s="3">
        <f>IF(Inputs!$B$27&lt;&gt;"Ready","PENDING INPUTS",IF(A75&gt;Inputs!$B$6,0,MIN((AY75+AZ75+BA75),IF(Inputs!H19=1,Inputs!D19,MAX(Inputs!F19,ROUND(AY75*Inputs!E19+AZ75+BA75,2))))))</f>
        <v>0</v>
      </c>
      <c r="BC75">
        <f>IF(Inputs!$B$27&lt;&gt;"Ready","PENDING INPUTS",IF(AY75&lt;=0,99,1+IF(AND(K75&gt;0,OR(Inputs!C14&gt;Inputs!C19,AND(Inputs!C14=Inputs!C19,0&lt;5))),1,0)+IF(AND(S75&gt;0,OR(Inputs!C15&gt;Inputs!C19,AND(Inputs!C15=Inputs!C19,1&lt;5))),1,0)+IF(AND(AA75&gt;0,OR(Inputs!C16&gt;Inputs!C19,AND(Inputs!C16=Inputs!C19,2&lt;5))),1,0)+IF(AND(AI75&gt;0,OR(Inputs!C17&gt;Inputs!C19,AND(Inputs!C17=Inputs!C19,3&lt;5))),1,0)+IF(AND(AQ75&gt;0,OR(Inputs!C18&gt;Inputs!C19,AND(Inputs!C18=Inputs!C19,4&lt;5))),1,0)+IF(AND(BG75&gt;0,OR(Inputs!C20&gt;Inputs!C19,AND(Inputs!C20=Inputs!C19,6&lt;5))),1,0)+IF(AND(BO75&gt;0,OR(Inputs!C21&gt;Inputs!C19,AND(Inputs!C21=Inputs!C19,7&lt;5))),1,0)+IF(AND(BW75&gt;0,OR(Inputs!C22&gt;Inputs!C19,AND(Inputs!C22=Inputs!C19,8&lt;5))),1,0)+IF(AND(CE75&gt;0,OR(Inputs!C23&gt;Inputs!C19,AND(Inputs!C23=Inputs!C19,9&lt;5))),1,0)))</f>
        <v>99</v>
      </c>
      <c r="BD75" s="3">
        <f>IF(Inputs!$B$27&lt;&gt;"Ready","PENDING INPUTS",IF(A75&gt;Inputs!$B$6,0,MIN(MAX(0,(AY75+AZ75+BA75)-BB75),MAX(0,C75-D75-(IF(O75&lt;BC75,K75+L75+M75-N75,0)+IF(W75&lt;BC75,S75+T75+U75-V75,0)+IF(AE75&lt;BC75,AA75+AB75+AC75-AD75,0)+IF(AM75&lt;BC75,AI75+AJ75+AK75-AL75,0)+IF(AU75&lt;BC75,AQ75+AR75+AS75-AT75,0)+IF(BC75&lt;BC75,AY75+AZ75+BA75-BB75,0)+IF(BK75&lt;BC75,BG75+BH75+BI75-BJ75,0)+IF(BS75&lt;BC75,BO75+BP75+BQ75-BR75,0)+IF(CA75&lt;BC75,BW75+BX75+BY75-BZ75,0)+IF(CI75&lt;BC75,CE75+CF75+CG75-CH75,0))))))</f>
        <v>0</v>
      </c>
      <c r="BE75" s="3">
        <f>IF(Inputs!$B$27&lt;&gt;"Ready","PENDING INPUTS",MIN((AY75+AZ75+BA75),IF(D75&gt;C75,IF(D75=0,0,BB75*C75/D75),BB75+BD75)))</f>
        <v>0</v>
      </c>
      <c r="BF75" s="3">
        <f>IF(Inputs!$B$27&lt;&gt;"Ready","PENDING INPUTS",MAX(0,(AY75+AZ75+BA75)-BE75))</f>
        <v>0</v>
      </c>
      <c r="BG75" s="3">
        <f>IF(Inputs!$B$27&lt;&gt;"Ready","PENDING INPUTS",BN74)</f>
        <v>0</v>
      </c>
      <c r="BH75" s="3">
        <f>IF(Inputs!$B$27&lt;&gt;"Ready","PENDING INPUTS",IF(A75&lt;=Inputs!$B$6,ROUND(BG75*Inputs!C20/12,2),0))</f>
        <v>0</v>
      </c>
      <c r="BI75" s="3">
        <f>IF(Inputs!$B$27&lt;&gt;"Ready","PENDING INPUTS",IF(AND(A75&lt;=Inputs!$B$6,BG75&gt;0),Inputs!G20,0))</f>
        <v>0</v>
      </c>
      <c r="BJ75" s="3">
        <f>IF(Inputs!$B$27&lt;&gt;"Ready","PENDING INPUTS",IF(A75&gt;Inputs!$B$6,0,MIN((BG75+BH75+BI75),IF(Inputs!H20=1,Inputs!D20,MAX(Inputs!F20,ROUND(BG75*Inputs!E20+BH75+BI75,2))))))</f>
        <v>0</v>
      </c>
      <c r="BK75">
        <f>IF(Inputs!$B$27&lt;&gt;"Ready","PENDING INPUTS",IF(BG75&lt;=0,99,1+IF(AND(K75&gt;0,OR(Inputs!C14&gt;Inputs!C20,AND(Inputs!C14=Inputs!C20,0&lt;6))),1,0)+IF(AND(S75&gt;0,OR(Inputs!C15&gt;Inputs!C20,AND(Inputs!C15=Inputs!C20,1&lt;6))),1,0)+IF(AND(AA75&gt;0,OR(Inputs!C16&gt;Inputs!C20,AND(Inputs!C16=Inputs!C20,2&lt;6))),1,0)+IF(AND(AI75&gt;0,OR(Inputs!C17&gt;Inputs!C20,AND(Inputs!C17=Inputs!C20,3&lt;6))),1,0)+IF(AND(AQ75&gt;0,OR(Inputs!C18&gt;Inputs!C20,AND(Inputs!C18=Inputs!C20,4&lt;6))),1,0)+IF(AND(AY75&gt;0,OR(Inputs!C19&gt;Inputs!C20,AND(Inputs!C19=Inputs!C20,5&lt;6))),1,0)+IF(AND(BO75&gt;0,OR(Inputs!C21&gt;Inputs!C20,AND(Inputs!C21=Inputs!C20,7&lt;6))),1,0)+IF(AND(BW75&gt;0,OR(Inputs!C22&gt;Inputs!C20,AND(Inputs!C22=Inputs!C20,8&lt;6))),1,0)+IF(AND(CE75&gt;0,OR(Inputs!C23&gt;Inputs!C20,AND(Inputs!C23=Inputs!C20,9&lt;6))),1,0)))</f>
        <v>99</v>
      </c>
      <c r="BL75" s="3">
        <f>IF(Inputs!$B$27&lt;&gt;"Ready","PENDING INPUTS",IF(A75&gt;Inputs!$B$6,0,MIN(MAX(0,(BG75+BH75+BI75)-BJ75),MAX(0,C75-D75-(IF(O75&lt;BK75,K75+L75+M75-N75,0)+IF(W75&lt;BK75,S75+T75+U75-V75,0)+IF(AE75&lt;BK75,AA75+AB75+AC75-AD75,0)+IF(AM75&lt;BK75,AI75+AJ75+AK75-AL75,0)+IF(AU75&lt;BK75,AQ75+AR75+AS75-AT75,0)+IF(BC75&lt;BK75,AY75+AZ75+BA75-BB75,0)+IF(BK75&lt;BK75,BG75+BH75+BI75-BJ75,0)+IF(BS75&lt;BK75,BO75+BP75+BQ75-BR75,0)+IF(CA75&lt;BK75,BW75+BX75+BY75-BZ75,0)+IF(CI75&lt;BK75,CE75+CF75+CG75-CH75,0))))))</f>
        <v>0</v>
      </c>
      <c r="BM75" s="3">
        <f>IF(Inputs!$B$27&lt;&gt;"Ready","PENDING INPUTS",MIN((BG75+BH75+BI75),IF(D75&gt;C75,IF(D75=0,0,BJ75*C75/D75),BJ75+BL75)))</f>
        <v>0</v>
      </c>
      <c r="BN75" s="3">
        <f>IF(Inputs!$B$27&lt;&gt;"Ready","PENDING INPUTS",MAX(0,(BG75+BH75+BI75)-BM75))</f>
        <v>0</v>
      </c>
      <c r="BO75" s="3">
        <f>IF(Inputs!$B$27&lt;&gt;"Ready","PENDING INPUTS",BV74)</f>
        <v>0</v>
      </c>
      <c r="BP75" s="3">
        <f>IF(Inputs!$B$27&lt;&gt;"Ready","PENDING INPUTS",IF(A75&lt;=Inputs!$B$6,ROUND(BO75*Inputs!C21/12,2),0))</f>
        <v>0</v>
      </c>
      <c r="BQ75" s="3">
        <f>IF(Inputs!$B$27&lt;&gt;"Ready","PENDING INPUTS",IF(AND(A75&lt;=Inputs!$B$6,BO75&gt;0),Inputs!G21,0))</f>
        <v>0</v>
      </c>
      <c r="BR75" s="3">
        <f>IF(Inputs!$B$27&lt;&gt;"Ready","PENDING INPUTS",IF(A75&gt;Inputs!$B$6,0,MIN((BO75+BP75+BQ75),IF(Inputs!H21=1,Inputs!D21,MAX(Inputs!F21,ROUND(BO75*Inputs!E21+BP75+BQ75,2))))))</f>
        <v>0</v>
      </c>
      <c r="BS75">
        <f>IF(Inputs!$B$27&lt;&gt;"Ready","PENDING INPUTS",IF(BO75&lt;=0,99,1+IF(AND(K75&gt;0,OR(Inputs!C14&gt;Inputs!C21,AND(Inputs!C14=Inputs!C21,0&lt;7))),1,0)+IF(AND(S75&gt;0,OR(Inputs!C15&gt;Inputs!C21,AND(Inputs!C15=Inputs!C21,1&lt;7))),1,0)+IF(AND(AA75&gt;0,OR(Inputs!C16&gt;Inputs!C21,AND(Inputs!C16=Inputs!C21,2&lt;7))),1,0)+IF(AND(AI75&gt;0,OR(Inputs!C17&gt;Inputs!C21,AND(Inputs!C17=Inputs!C21,3&lt;7))),1,0)+IF(AND(AQ75&gt;0,OR(Inputs!C18&gt;Inputs!C21,AND(Inputs!C18=Inputs!C21,4&lt;7))),1,0)+IF(AND(AY75&gt;0,OR(Inputs!C19&gt;Inputs!C21,AND(Inputs!C19=Inputs!C21,5&lt;7))),1,0)+IF(AND(BG75&gt;0,OR(Inputs!C20&gt;Inputs!C21,AND(Inputs!C20=Inputs!C21,6&lt;7))),1,0)+IF(AND(BW75&gt;0,OR(Inputs!C22&gt;Inputs!C21,AND(Inputs!C22=Inputs!C21,8&lt;7))),1,0)+IF(AND(CE75&gt;0,OR(Inputs!C23&gt;Inputs!C21,AND(Inputs!C23=Inputs!C21,9&lt;7))),1,0)))</f>
        <v>99</v>
      </c>
      <c r="BT75" s="3">
        <f>IF(Inputs!$B$27&lt;&gt;"Ready","PENDING INPUTS",IF(A75&gt;Inputs!$B$6,0,MIN(MAX(0,(BO75+BP75+BQ75)-BR75),MAX(0,C75-D75-(IF(O75&lt;BS75,K75+L75+M75-N75,0)+IF(W75&lt;BS75,S75+T75+U75-V75,0)+IF(AE75&lt;BS75,AA75+AB75+AC75-AD75,0)+IF(AM75&lt;BS75,AI75+AJ75+AK75-AL75,0)+IF(AU75&lt;BS75,AQ75+AR75+AS75-AT75,0)+IF(BC75&lt;BS75,AY75+AZ75+BA75-BB75,0)+IF(BK75&lt;BS75,BG75+BH75+BI75-BJ75,0)+IF(BS75&lt;BS75,BO75+BP75+BQ75-BR75,0)+IF(CA75&lt;BS75,BW75+BX75+BY75-BZ75,0)+IF(CI75&lt;BS75,CE75+CF75+CG75-CH75,0))))))</f>
        <v>0</v>
      </c>
      <c r="BU75" s="3">
        <f>IF(Inputs!$B$27&lt;&gt;"Ready","PENDING INPUTS",MIN((BO75+BP75+BQ75),IF(D75&gt;C75,IF(D75=0,0,BR75*C75/D75),BR75+BT75)))</f>
        <v>0</v>
      </c>
      <c r="BV75" s="3">
        <f>IF(Inputs!$B$27&lt;&gt;"Ready","PENDING INPUTS",MAX(0,(BO75+BP75+BQ75)-BU75))</f>
        <v>0</v>
      </c>
      <c r="BW75" s="3">
        <f>IF(Inputs!$B$27&lt;&gt;"Ready","PENDING INPUTS",CD74)</f>
        <v>0</v>
      </c>
      <c r="BX75" s="3">
        <f>IF(Inputs!$B$27&lt;&gt;"Ready","PENDING INPUTS",IF(A75&lt;=Inputs!$B$6,ROUND(BW75*Inputs!C22/12,2),0))</f>
        <v>0</v>
      </c>
      <c r="BY75" s="3">
        <f>IF(Inputs!$B$27&lt;&gt;"Ready","PENDING INPUTS",IF(AND(A75&lt;=Inputs!$B$6,BW75&gt;0),Inputs!G22,0))</f>
        <v>0</v>
      </c>
      <c r="BZ75" s="3">
        <f>IF(Inputs!$B$27&lt;&gt;"Ready","PENDING INPUTS",IF(A75&gt;Inputs!$B$6,0,MIN((BW75+BX75+BY75),IF(Inputs!H22=1,Inputs!D22,MAX(Inputs!F22,ROUND(BW75*Inputs!E22+BX75+BY75,2))))))</f>
        <v>0</v>
      </c>
      <c r="CA75">
        <f>IF(Inputs!$B$27&lt;&gt;"Ready","PENDING INPUTS",IF(BW75&lt;=0,99,1+IF(AND(K75&gt;0,OR(Inputs!C14&gt;Inputs!C22,AND(Inputs!C14=Inputs!C22,0&lt;8))),1,0)+IF(AND(S75&gt;0,OR(Inputs!C15&gt;Inputs!C22,AND(Inputs!C15=Inputs!C22,1&lt;8))),1,0)+IF(AND(AA75&gt;0,OR(Inputs!C16&gt;Inputs!C22,AND(Inputs!C16=Inputs!C22,2&lt;8))),1,0)+IF(AND(AI75&gt;0,OR(Inputs!C17&gt;Inputs!C22,AND(Inputs!C17=Inputs!C22,3&lt;8))),1,0)+IF(AND(AQ75&gt;0,OR(Inputs!C18&gt;Inputs!C22,AND(Inputs!C18=Inputs!C22,4&lt;8))),1,0)+IF(AND(AY75&gt;0,OR(Inputs!C19&gt;Inputs!C22,AND(Inputs!C19=Inputs!C22,5&lt;8))),1,0)+IF(AND(BG75&gt;0,OR(Inputs!C20&gt;Inputs!C22,AND(Inputs!C20=Inputs!C22,6&lt;8))),1,0)+IF(AND(BO75&gt;0,OR(Inputs!C21&gt;Inputs!C22,AND(Inputs!C21=Inputs!C22,7&lt;8))),1,0)+IF(AND(CE75&gt;0,OR(Inputs!C23&gt;Inputs!C22,AND(Inputs!C23=Inputs!C22,9&lt;8))),1,0)))</f>
        <v>99</v>
      </c>
      <c r="CB75" s="3">
        <f>IF(Inputs!$B$27&lt;&gt;"Ready","PENDING INPUTS",IF(A75&gt;Inputs!$B$6,0,MIN(MAX(0,(BW75+BX75+BY75)-BZ75),MAX(0,C75-D75-(IF(O75&lt;CA75,K75+L75+M75-N75,0)+IF(W75&lt;CA75,S75+T75+U75-V75,0)+IF(AE75&lt;CA75,AA75+AB75+AC75-AD75,0)+IF(AM75&lt;CA75,AI75+AJ75+AK75-AL75,0)+IF(AU75&lt;CA75,AQ75+AR75+AS75-AT75,0)+IF(BC75&lt;CA75,AY75+AZ75+BA75-BB75,0)+IF(BK75&lt;CA75,BG75+BH75+BI75-BJ75,0)+IF(BS75&lt;CA75,BO75+BP75+BQ75-BR75,0)+IF(CA75&lt;CA75,BW75+BX75+BY75-BZ75,0)+IF(CI75&lt;CA75,CE75+CF75+CG75-CH75,0))))))</f>
        <v>0</v>
      </c>
      <c r="CC75" s="3">
        <f>IF(Inputs!$B$27&lt;&gt;"Ready","PENDING INPUTS",MIN((BW75+BX75+BY75),IF(D75&gt;C75,IF(D75=0,0,BZ75*C75/D75),BZ75+CB75)))</f>
        <v>0</v>
      </c>
      <c r="CD75" s="3">
        <f>IF(Inputs!$B$27&lt;&gt;"Ready","PENDING INPUTS",MAX(0,(BW75+BX75+BY75)-CC75))</f>
        <v>0</v>
      </c>
      <c r="CE75" s="3">
        <f>IF(Inputs!$B$27&lt;&gt;"Ready","PENDING INPUTS",CL74)</f>
        <v>0</v>
      </c>
      <c r="CF75" s="3">
        <f>IF(Inputs!$B$27&lt;&gt;"Ready","PENDING INPUTS",IF(A75&lt;=Inputs!$B$6,ROUND(CE75*Inputs!C23/12,2),0))</f>
        <v>0</v>
      </c>
      <c r="CG75" s="3">
        <f>IF(Inputs!$B$27&lt;&gt;"Ready","PENDING INPUTS",IF(AND(A75&lt;=Inputs!$B$6,CE75&gt;0),Inputs!G23,0))</f>
        <v>0</v>
      </c>
      <c r="CH75" s="3">
        <f>IF(Inputs!$B$27&lt;&gt;"Ready","PENDING INPUTS",IF(A75&gt;Inputs!$B$6,0,MIN((CE75+CF75+CG75),IF(Inputs!H23=1,Inputs!D23,MAX(Inputs!F23,ROUND(CE75*Inputs!E23+CF75+CG75,2))))))</f>
        <v>0</v>
      </c>
      <c r="CI75">
        <f>IF(Inputs!$B$27&lt;&gt;"Ready","PENDING INPUTS",IF(CE75&lt;=0,99,1+IF(AND(K75&gt;0,OR(Inputs!C14&gt;Inputs!C23,AND(Inputs!C14=Inputs!C23,0&lt;9))),1,0)+IF(AND(S75&gt;0,OR(Inputs!C15&gt;Inputs!C23,AND(Inputs!C15=Inputs!C23,1&lt;9))),1,0)+IF(AND(AA75&gt;0,OR(Inputs!C16&gt;Inputs!C23,AND(Inputs!C16=Inputs!C23,2&lt;9))),1,0)+IF(AND(AI75&gt;0,OR(Inputs!C17&gt;Inputs!C23,AND(Inputs!C17=Inputs!C23,3&lt;9))),1,0)+IF(AND(AQ75&gt;0,OR(Inputs!C18&gt;Inputs!C23,AND(Inputs!C18=Inputs!C23,4&lt;9))),1,0)+IF(AND(AY75&gt;0,OR(Inputs!C19&gt;Inputs!C23,AND(Inputs!C19=Inputs!C23,5&lt;9))),1,0)+IF(AND(BG75&gt;0,OR(Inputs!C20&gt;Inputs!C23,AND(Inputs!C20=Inputs!C23,6&lt;9))),1,0)+IF(AND(BO75&gt;0,OR(Inputs!C21&gt;Inputs!C23,AND(Inputs!C21=Inputs!C23,7&lt;9))),1,0)+IF(AND(BW75&gt;0,OR(Inputs!C22&gt;Inputs!C23,AND(Inputs!C22=Inputs!C23,8&lt;9))),1,0)))</f>
        <v>99</v>
      </c>
      <c r="CJ75" s="3">
        <f>IF(Inputs!$B$27&lt;&gt;"Ready","PENDING INPUTS",IF(A75&gt;Inputs!$B$6,0,MIN(MAX(0,(CE75+CF75+CG75)-CH75),MAX(0,C75-D75-(IF(O75&lt;CI75,K75+L75+M75-N75,0)+IF(W75&lt;CI75,S75+T75+U75-V75,0)+IF(AE75&lt;CI75,AA75+AB75+AC75-AD75,0)+IF(AM75&lt;CI75,AI75+AJ75+AK75-AL75,0)+IF(AU75&lt;CI75,AQ75+AR75+AS75-AT75,0)+IF(BC75&lt;CI75,AY75+AZ75+BA75-BB75,0)+IF(BK75&lt;CI75,BG75+BH75+BI75-BJ75,0)+IF(BS75&lt;CI75,BO75+BP75+BQ75-BR75,0)+IF(CA75&lt;CI75,BW75+BX75+BY75-BZ75,0)+IF(CI75&lt;CI75,CE75+CF75+CG75-CH75,0))))))</f>
        <v>0</v>
      </c>
      <c r="CK75" s="3">
        <f>IF(Inputs!$B$27&lt;&gt;"Ready","PENDING INPUTS",MIN((CE75+CF75+CG75),IF(D75&gt;C75,IF(D75=0,0,CH75*C75/D75),CH75+CJ75)))</f>
        <v>0</v>
      </c>
      <c r="CL75" s="3">
        <f>IF(Inputs!$B$27&lt;&gt;"Ready","PENDING INPUTS",MAX(0,(CE75+CF75+CG75)-CK75))</f>
        <v>0</v>
      </c>
    </row>
    <row r="76" spans="1:90" ht="27.95" customHeight="1" x14ac:dyDescent="0.25">
      <c r="A76">
        <v>72</v>
      </c>
      <c r="B76" s="13">
        <f>IF(Inputs!$B$27&lt;&gt;"Ready","PENDING INPUTS",EDATE(Inputs!$B$5,A76-1))</f>
        <v>48458</v>
      </c>
      <c r="C76" s="3">
        <f>IF(Inputs!$B$27&lt;&gt;"Ready","PENDING INPUTS",IF(A76&lt;=Inputs!$B$6,MAX(0,Inputs!$B$4+IF(A76=Inputs!$B$7,Inputs!$B$8,0)+IF(A76=Inputs!$B$9,Inputs!$B$10,0)),0))</f>
        <v>0</v>
      </c>
      <c r="D76" s="3">
        <f>IF(Inputs!$B$27&lt;&gt;"Ready","PENDING INPUTS",SUM(N76,V76,AD76,AL76,AT76,BB76,BJ76,BR76,BZ76,CH76))</f>
        <v>0</v>
      </c>
      <c r="E76" s="3">
        <f>IF(Inputs!$B$27&lt;&gt;"Ready","PENDING INPUTS",MAX(0,D76-C76))</f>
        <v>0</v>
      </c>
      <c r="F76" s="3">
        <f>IF(Inputs!$B$27&lt;&gt;"Ready","PENDING INPUTS",SUM(Q76,Y76,AG76,AO76,AW76,BE76,BM76,BU76,CC76,CK76))</f>
        <v>0</v>
      </c>
      <c r="G76" s="3">
        <f>IF(Inputs!$B$27&lt;&gt;"Ready","PENDING INPUTS",SUM(L76,T76,AB76,AJ76,AR76,AZ76,BH76,BP76,BX76,CF76))</f>
        <v>0</v>
      </c>
      <c r="H76" s="3">
        <f>IF(Inputs!$B$27&lt;&gt;"Ready","PENDING INPUTS",SUM(M76,U76,AC76,AK76,AS76,BA76,BI76,BQ76,BY76,CG76))</f>
        <v>0</v>
      </c>
      <c r="I76" s="3">
        <f>IF(Inputs!$B$27&lt;&gt;"Ready","PENDING INPUTS",SUM(R76,Z76,AH76,AP76,AX76,BF76,BN76,BV76,CD76,CL76))</f>
        <v>0</v>
      </c>
      <c r="J76" t="str">
        <f>IF(Inputs!$B$27&lt;&gt;"Ready","PENDING INPUTS",IF(A76&gt;Inputs!$B$6,"Beyond horizon",IF(E76&gt;0.005,"MINIMUM SHORTFALL",IF(I76&lt;0.005,"Paid off","In progress"))))</f>
        <v>Paid off</v>
      </c>
      <c r="K76" s="3">
        <f>IF(Inputs!$B$27&lt;&gt;"Ready","PENDING INPUTS",R75)</f>
        <v>0</v>
      </c>
      <c r="L76" s="3">
        <f>IF(Inputs!$B$27&lt;&gt;"Ready","PENDING INPUTS",IF(A76&lt;=Inputs!$B$6,ROUND(K76*Inputs!C14/12,2),0))</f>
        <v>0</v>
      </c>
      <c r="M76" s="3">
        <f>IF(Inputs!$B$27&lt;&gt;"Ready","PENDING INPUTS",IF(AND(A76&lt;=Inputs!$B$6,K76&gt;0),Inputs!G14,0))</f>
        <v>0</v>
      </c>
      <c r="N76" s="3">
        <f>IF(Inputs!$B$27&lt;&gt;"Ready","PENDING INPUTS",IF(A76&gt;Inputs!$B$6,0,MIN((K76+L76+M76),IF(Inputs!H14=1,Inputs!D14,MAX(Inputs!F14,ROUND(K76*Inputs!E14+L76+M76,2))))))</f>
        <v>0</v>
      </c>
      <c r="O76">
        <f>IF(Inputs!$B$27&lt;&gt;"Ready","PENDING INPUTS",IF(K76&lt;=0,99,1+IF(AND(S76&gt;0,OR(Inputs!C15&gt;Inputs!C14,AND(Inputs!C15=Inputs!C14,1&lt;0))),1,0)+IF(AND(AA76&gt;0,OR(Inputs!C16&gt;Inputs!C14,AND(Inputs!C16=Inputs!C14,2&lt;0))),1,0)+IF(AND(AI76&gt;0,OR(Inputs!C17&gt;Inputs!C14,AND(Inputs!C17=Inputs!C14,3&lt;0))),1,0)+IF(AND(AQ76&gt;0,OR(Inputs!C18&gt;Inputs!C14,AND(Inputs!C18=Inputs!C14,4&lt;0))),1,0)+IF(AND(AY76&gt;0,OR(Inputs!C19&gt;Inputs!C14,AND(Inputs!C19=Inputs!C14,5&lt;0))),1,0)+IF(AND(BG76&gt;0,OR(Inputs!C20&gt;Inputs!C14,AND(Inputs!C20=Inputs!C14,6&lt;0))),1,0)+IF(AND(BO76&gt;0,OR(Inputs!C21&gt;Inputs!C14,AND(Inputs!C21=Inputs!C14,7&lt;0))),1,0)+IF(AND(BW76&gt;0,OR(Inputs!C22&gt;Inputs!C14,AND(Inputs!C22=Inputs!C14,8&lt;0))),1,0)+IF(AND(CE76&gt;0,OR(Inputs!C23&gt;Inputs!C14,AND(Inputs!C23=Inputs!C14,9&lt;0))),1,0)))</f>
        <v>99</v>
      </c>
      <c r="P76" s="3">
        <f>IF(Inputs!$B$27&lt;&gt;"Ready","PENDING INPUTS",IF(A76&gt;Inputs!$B$6,0,MIN(MAX(0,(K76+L76+M76)-N76),MAX(0,C76-D76-(IF(O76&lt;O76,K76+L76+M76-N76,0)+IF(W76&lt;O76,S76+T76+U76-V76,0)+IF(AE76&lt;O76,AA76+AB76+AC76-AD76,0)+IF(AM76&lt;O76,AI76+AJ76+AK76-AL76,0)+IF(AU76&lt;O76,AQ76+AR76+AS76-AT76,0)+IF(BC76&lt;O76,AY76+AZ76+BA76-BB76,0)+IF(BK76&lt;O76,BG76+BH76+BI76-BJ76,0)+IF(BS76&lt;O76,BO76+BP76+BQ76-BR76,0)+IF(CA76&lt;O76,BW76+BX76+BY76-BZ76,0)+IF(CI76&lt;O76,CE76+CF76+CG76-CH76,0))))))</f>
        <v>0</v>
      </c>
      <c r="Q76" s="3">
        <f>IF(Inputs!$B$27&lt;&gt;"Ready","PENDING INPUTS",MIN((K76+L76+M76),IF(D76&gt;C76,IF(D76=0,0,N76*C76/D76),N76+P76)))</f>
        <v>0</v>
      </c>
      <c r="R76" s="3">
        <f>IF(Inputs!$B$27&lt;&gt;"Ready","PENDING INPUTS",MAX(0,(K76+L76+M76)-Q76))</f>
        <v>0</v>
      </c>
      <c r="S76" s="3">
        <f>IF(Inputs!$B$27&lt;&gt;"Ready","PENDING INPUTS",Z75)</f>
        <v>0</v>
      </c>
      <c r="T76" s="3">
        <f>IF(Inputs!$B$27&lt;&gt;"Ready","PENDING INPUTS",IF(A76&lt;=Inputs!$B$6,ROUND(S76*Inputs!C15/12,2),0))</f>
        <v>0</v>
      </c>
      <c r="U76" s="3">
        <f>IF(Inputs!$B$27&lt;&gt;"Ready","PENDING INPUTS",IF(AND(A76&lt;=Inputs!$B$6,S76&gt;0),Inputs!G15,0))</f>
        <v>0</v>
      </c>
      <c r="V76" s="3">
        <f>IF(Inputs!$B$27&lt;&gt;"Ready","PENDING INPUTS",IF(A76&gt;Inputs!$B$6,0,MIN((S76+T76+U76),IF(Inputs!H15=1,Inputs!D15,MAX(Inputs!F15,ROUND(S76*Inputs!E15+T76+U76,2))))))</f>
        <v>0</v>
      </c>
      <c r="W76">
        <f>IF(Inputs!$B$27&lt;&gt;"Ready","PENDING INPUTS",IF(S76&lt;=0,99,1+IF(AND(K76&gt;0,OR(Inputs!C14&gt;Inputs!C15,AND(Inputs!C14=Inputs!C15,0&lt;1))),1,0)+IF(AND(AA76&gt;0,OR(Inputs!C16&gt;Inputs!C15,AND(Inputs!C16=Inputs!C15,2&lt;1))),1,0)+IF(AND(AI76&gt;0,OR(Inputs!C17&gt;Inputs!C15,AND(Inputs!C17=Inputs!C15,3&lt;1))),1,0)+IF(AND(AQ76&gt;0,OR(Inputs!C18&gt;Inputs!C15,AND(Inputs!C18=Inputs!C15,4&lt;1))),1,0)+IF(AND(AY76&gt;0,OR(Inputs!C19&gt;Inputs!C15,AND(Inputs!C19=Inputs!C15,5&lt;1))),1,0)+IF(AND(BG76&gt;0,OR(Inputs!C20&gt;Inputs!C15,AND(Inputs!C20=Inputs!C15,6&lt;1))),1,0)+IF(AND(BO76&gt;0,OR(Inputs!C21&gt;Inputs!C15,AND(Inputs!C21=Inputs!C15,7&lt;1))),1,0)+IF(AND(BW76&gt;0,OR(Inputs!C22&gt;Inputs!C15,AND(Inputs!C22=Inputs!C15,8&lt;1))),1,0)+IF(AND(CE76&gt;0,OR(Inputs!C23&gt;Inputs!C15,AND(Inputs!C23=Inputs!C15,9&lt;1))),1,0)))</f>
        <v>99</v>
      </c>
      <c r="X76" s="3">
        <f>IF(Inputs!$B$27&lt;&gt;"Ready","PENDING INPUTS",IF(A76&gt;Inputs!$B$6,0,MIN(MAX(0,(S76+T76+U76)-V76),MAX(0,C76-D76-(IF(O76&lt;W76,K76+L76+M76-N76,0)+IF(W76&lt;W76,S76+T76+U76-V76,0)+IF(AE76&lt;W76,AA76+AB76+AC76-AD76,0)+IF(AM76&lt;W76,AI76+AJ76+AK76-AL76,0)+IF(AU76&lt;W76,AQ76+AR76+AS76-AT76,0)+IF(BC76&lt;W76,AY76+AZ76+BA76-BB76,0)+IF(BK76&lt;W76,BG76+BH76+BI76-BJ76,0)+IF(BS76&lt;W76,BO76+BP76+BQ76-BR76,0)+IF(CA76&lt;W76,BW76+BX76+BY76-BZ76,0)+IF(CI76&lt;W76,CE76+CF76+CG76-CH76,0))))))</f>
        <v>0</v>
      </c>
      <c r="Y76" s="3">
        <f>IF(Inputs!$B$27&lt;&gt;"Ready","PENDING INPUTS",MIN((S76+T76+U76),IF(D76&gt;C76,IF(D76=0,0,V76*C76/D76),V76+X76)))</f>
        <v>0</v>
      </c>
      <c r="Z76" s="3">
        <f>IF(Inputs!$B$27&lt;&gt;"Ready","PENDING INPUTS",MAX(0,(S76+T76+U76)-Y76))</f>
        <v>0</v>
      </c>
      <c r="AA76" s="3">
        <f>IF(Inputs!$B$27&lt;&gt;"Ready","PENDING INPUTS",AH75)</f>
        <v>0</v>
      </c>
      <c r="AB76" s="3">
        <f>IF(Inputs!$B$27&lt;&gt;"Ready","PENDING INPUTS",IF(A76&lt;=Inputs!$B$6,ROUND(AA76*Inputs!C16/12,2),0))</f>
        <v>0</v>
      </c>
      <c r="AC76" s="3">
        <f>IF(Inputs!$B$27&lt;&gt;"Ready","PENDING INPUTS",IF(AND(A76&lt;=Inputs!$B$6,AA76&gt;0),Inputs!G16,0))</f>
        <v>0</v>
      </c>
      <c r="AD76" s="3">
        <f>IF(Inputs!$B$27&lt;&gt;"Ready","PENDING INPUTS",IF(A76&gt;Inputs!$B$6,0,MIN((AA76+AB76+AC76),IF(Inputs!H16=1,Inputs!D16,MAX(Inputs!F16,ROUND(AA76*Inputs!E16+AB76+AC76,2))))))</f>
        <v>0</v>
      </c>
      <c r="AE76">
        <f>IF(Inputs!$B$27&lt;&gt;"Ready","PENDING INPUTS",IF(AA76&lt;=0,99,1+IF(AND(K76&gt;0,OR(Inputs!C14&gt;Inputs!C16,AND(Inputs!C14=Inputs!C16,0&lt;2))),1,0)+IF(AND(S76&gt;0,OR(Inputs!C15&gt;Inputs!C16,AND(Inputs!C15=Inputs!C16,1&lt;2))),1,0)+IF(AND(AI76&gt;0,OR(Inputs!C17&gt;Inputs!C16,AND(Inputs!C17=Inputs!C16,3&lt;2))),1,0)+IF(AND(AQ76&gt;0,OR(Inputs!C18&gt;Inputs!C16,AND(Inputs!C18=Inputs!C16,4&lt;2))),1,0)+IF(AND(AY76&gt;0,OR(Inputs!C19&gt;Inputs!C16,AND(Inputs!C19=Inputs!C16,5&lt;2))),1,0)+IF(AND(BG76&gt;0,OR(Inputs!C20&gt;Inputs!C16,AND(Inputs!C20=Inputs!C16,6&lt;2))),1,0)+IF(AND(BO76&gt;0,OR(Inputs!C21&gt;Inputs!C16,AND(Inputs!C21=Inputs!C16,7&lt;2))),1,0)+IF(AND(BW76&gt;0,OR(Inputs!C22&gt;Inputs!C16,AND(Inputs!C22=Inputs!C16,8&lt;2))),1,0)+IF(AND(CE76&gt;0,OR(Inputs!C23&gt;Inputs!C16,AND(Inputs!C23=Inputs!C16,9&lt;2))),1,0)))</f>
        <v>99</v>
      </c>
      <c r="AF76" s="3">
        <f>IF(Inputs!$B$27&lt;&gt;"Ready","PENDING INPUTS",IF(A76&gt;Inputs!$B$6,0,MIN(MAX(0,(AA76+AB76+AC76)-AD76),MAX(0,C76-D76-(IF(O76&lt;AE76,K76+L76+M76-N76,0)+IF(W76&lt;AE76,S76+T76+U76-V76,0)+IF(AE76&lt;AE76,AA76+AB76+AC76-AD76,0)+IF(AM76&lt;AE76,AI76+AJ76+AK76-AL76,0)+IF(AU76&lt;AE76,AQ76+AR76+AS76-AT76,0)+IF(BC76&lt;AE76,AY76+AZ76+BA76-BB76,0)+IF(BK76&lt;AE76,BG76+BH76+BI76-BJ76,0)+IF(BS76&lt;AE76,BO76+BP76+BQ76-BR76,0)+IF(CA76&lt;AE76,BW76+BX76+BY76-BZ76,0)+IF(CI76&lt;AE76,CE76+CF76+CG76-CH76,0))))))</f>
        <v>0</v>
      </c>
      <c r="AG76" s="3">
        <f>IF(Inputs!$B$27&lt;&gt;"Ready","PENDING INPUTS",MIN((AA76+AB76+AC76),IF(D76&gt;C76,IF(D76=0,0,AD76*C76/D76),AD76+AF76)))</f>
        <v>0</v>
      </c>
      <c r="AH76" s="3">
        <f>IF(Inputs!$B$27&lt;&gt;"Ready","PENDING INPUTS",MAX(0,(AA76+AB76+AC76)-AG76))</f>
        <v>0</v>
      </c>
      <c r="AI76" s="3">
        <f>IF(Inputs!$B$27&lt;&gt;"Ready","PENDING INPUTS",AP75)</f>
        <v>0</v>
      </c>
      <c r="AJ76" s="3">
        <f>IF(Inputs!$B$27&lt;&gt;"Ready","PENDING INPUTS",IF(A76&lt;=Inputs!$B$6,ROUND(AI76*Inputs!C17/12,2),0))</f>
        <v>0</v>
      </c>
      <c r="AK76" s="3">
        <f>IF(Inputs!$B$27&lt;&gt;"Ready","PENDING INPUTS",IF(AND(A76&lt;=Inputs!$B$6,AI76&gt;0),Inputs!G17,0))</f>
        <v>0</v>
      </c>
      <c r="AL76" s="3">
        <f>IF(Inputs!$B$27&lt;&gt;"Ready","PENDING INPUTS",IF(A76&gt;Inputs!$B$6,0,MIN((AI76+AJ76+AK76),IF(Inputs!H17=1,Inputs!D17,MAX(Inputs!F17,ROUND(AI76*Inputs!E17+AJ76+AK76,2))))))</f>
        <v>0</v>
      </c>
      <c r="AM76">
        <f>IF(Inputs!$B$27&lt;&gt;"Ready","PENDING INPUTS",IF(AI76&lt;=0,99,1+IF(AND(K76&gt;0,OR(Inputs!C14&gt;Inputs!C17,AND(Inputs!C14=Inputs!C17,0&lt;3))),1,0)+IF(AND(S76&gt;0,OR(Inputs!C15&gt;Inputs!C17,AND(Inputs!C15=Inputs!C17,1&lt;3))),1,0)+IF(AND(AA76&gt;0,OR(Inputs!C16&gt;Inputs!C17,AND(Inputs!C16=Inputs!C17,2&lt;3))),1,0)+IF(AND(AQ76&gt;0,OR(Inputs!C18&gt;Inputs!C17,AND(Inputs!C18=Inputs!C17,4&lt;3))),1,0)+IF(AND(AY76&gt;0,OR(Inputs!C19&gt;Inputs!C17,AND(Inputs!C19=Inputs!C17,5&lt;3))),1,0)+IF(AND(BG76&gt;0,OR(Inputs!C20&gt;Inputs!C17,AND(Inputs!C20=Inputs!C17,6&lt;3))),1,0)+IF(AND(BO76&gt;0,OR(Inputs!C21&gt;Inputs!C17,AND(Inputs!C21=Inputs!C17,7&lt;3))),1,0)+IF(AND(BW76&gt;0,OR(Inputs!C22&gt;Inputs!C17,AND(Inputs!C22=Inputs!C17,8&lt;3))),1,0)+IF(AND(CE76&gt;0,OR(Inputs!C23&gt;Inputs!C17,AND(Inputs!C23=Inputs!C17,9&lt;3))),1,0)))</f>
        <v>99</v>
      </c>
      <c r="AN76" s="3">
        <f>IF(Inputs!$B$27&lt;&gt;"Ready","PENDING INPUTS",IF(A76&gt;Inputs!$B$6,0,MIN(MAX(0,(AI76+AJ76+AK76)-AL76),MAX(0,C76-D76-(IF(O76&lt;AM76,K76+L76+M76-N76,0)+IF(W76&lt;AM76,S76+T76+U76-V76,0)+IF(AE76&lt;AM76,AA76+AB76+AC76-AD76,0)+IF(AM76&lt;AM76,AI76+AJ76+AK76-AL76,0)+IF(AU76&lt;AM76,AQ76+AR76+AS76-AT76,0)+IF(BC76&lt;AM76,AY76+AZ76+BA76-BB76,0)+IF(BK76&lt;AM76,BG76+BH76+BI76-BJ76,0)+IF(BS76&lt;AM76,BO76+BP76+BQ76-BR76,0)+IF(CA76&lt;AM76,BW76+BX76+BY76-BZ76,0)+IF(CI76&lt;AM76,CE76+CF76+CG76-CH76,0))))))</f>
        <v>0</v>
      </c>
      <c r="AO76" s="3">
        <f>IF(Inputs!$B$27&lt;&gt;"Ready","PENDING INPUTS",MIN((AI76+AJ76+AK76),IF(D76&gt;C76,IF(D76=0,0,AL76*C76/D76),AL76+AN76)))</f>
        <v>0</v>
      </c>
      <c r="AP76" s="3">
        <f>IF(Inputs!$B$27&lt;&gt;"Ready","PENDING INPUTS",MAX(0,(AI76+AJ76+AK76)-AO76))</f>
        <v>0</v>
      </c>
      <c r="AQ76" s="3">
        <f>IF(Inputs!$B$27&lt;&gt;"Ready","PENDING INPUTS",AX75)</f>
        <v>0</v>
      </c>
      <c r="AR76" s="3">
        <f>IF(Inputs!$B$27&lt;&gt;"Ready","PENDING INPUTS",IF(A76&lt;=Inputs!$B$6,ROUND(AQ76*Inputs!C18/12,2),0))</f>
        <v>0</v>
      </c>
      <c r="AS76" s="3">
        <f>IF(Inputs!$B$27&lt;&gt;"Ready","PENDING INPUTS",IF(AND(A76&lt;=Inputs!$B$6,AQ76&gt;0),Inputs!G18,0))</f>
        <v>0</v>
      </c>
      <c r="AT76" s="3">
        <f>IF(Inputs!$B$27&lt;&gt;"Ready","PENDING INPUTS",IF(A76&gt;Inputs!$B$6,0,MIN((AQ76+AR76+AS76),IF(Inputs!H18=1,Inputs!D18,MAX(Inputs!F18,ROUND(AQ76*Inputs!E18+AR76+AS76,2))))))</f>
        <v>0</v>
      </c>
      <c r="AU76">
        <f>IF(Inputs!$B$27&lt;&gt;"Ready","PENDING INPUTS",IF(AQ76&lt;=0,99,1+IF(AND(K76&gt;0,OR(Inputs!C14&gt;Inputs!C18,AND(Inputs!C14=Inputs!C18,0&lt;4))),1,0)+IF(AND(S76&gt;0,OR(Inputs!C15&gt;Inputs!C18,AND(Inputs!C15=Inputs!C18,1&lt;4))),1,0)+IF(AND(AA76&gt;0,OR(Inputs!C16&gt;Inputs!C18,AND(Inputs!C16=Inputs!C18,2&lt;4))),1,0)+IF(AND(AI76&gt;0,OR(Inputs!C17&gt;Inputs!C18,AND(Inputs!C17=Inputs!C18,3&lt;4))),1,0)+IF(AND(AY76&gt;0,OR(Inputs!C19&gt;Inputs!C18,AND(Inputs!C19=Inputs!C18,5&lt;4))),1,0)+IF(AND(BG76&gt;0,OR(Inputs!C20&gt;Inputs!C18,AND(Inputs!C20=Inputs!C18,6&lt;4))),1,0)+IF(AND(BO76&gt;0,OR(Inputs!C21&gt;Inputs!C18,AND(Inputs!C21=Inputs!C18,7&lt;4))),1,0)+IF(AND(BW76&gt;0,OR(Inputs!C22&gt;Inputs!C18,AND(Inputs!C22=Inputs!C18,8&lt;4))),1,0)+IF(AND(CE76&gt;0,OR(Inputs!C23&gt;Inputs!C18,AND(Inputs!C23=Inputs!C18,9&lt;4))),1,0)))</f>
        <v>99</v>
      </c>
      <c r="AV76" s="3">
        <f>IF(Inputs!$B$27&lt;&gt;"Ready","PENDING INPUTS",IF(A76&gt;Inputs!$B$6,0,MIN(MAX(0,(AQ76+AR76+AS76)-AT76),MAX(0,C76-D76-(IF(O76&lt;AU76,K76+L76+M76-N76,0)+IF(W76&lt;AU76,S76+T76+U76-V76,0)+IF(AE76&lt;AU76,AA76+AB76+AC76-AD76,0)+IF(AM76&lt;AU76,AI76+AJ76+AK76-AL76,0)+IF(AU76&lt;AU76,AQ76+AR76+AS76-AT76,0)+IF(BC76&lt;AU76,AY76+AZ76+BA76-BB76,0)+IF(BK76&lt;AU76,BG76+BH76+BI76-BJ76,0)+IF(BS76&lt;AU76,BO76+BP76+BQ76-BR76,0)+IF(CA76&lt;AU76,BW76+BX76+BY76-BZ76,0)+IF(CI76&lt;AU76,CE76+CF76+CG76-CH76,0))))))</f>
        <v>0</v>
      </c>
      <c r="AW76" s="3">
        <f>IF(Inputs!$B$27&lt;&gt;"Ready","PENDING INPUTS",MIN((AQ76+AR76+AS76),IF(D76&gt;C76,IF(D76=0,0,AT76*C76/D76),AT76+AV76)))</f>
        <v>0</v>
      </c>
      <c r="AX76" s="3">
        <f>IF(Inputs!$B$27&lt;&gt;"Ready","PENDING INPUTS",MAX(0,(AQ76+AR76+AS76)-AW76))</f>
        <v>0</v>
      </c>
      <c r="AY76" s="3">
        <f>IF(Inputs!$B$27&lt;&gt;"Ready","PENDING INPUTS",BF75)</f>
        <v>0</v>
      </c>
      <c r="AZ76" s="3">
        <f>IF(Inputs!$B$27&lt;&gt;"Ready","PENDING INPUTS",IF(A76&lt;=Inputs!$B$6,ROUND(AY76*Inputs!C19/12,2),0))</f>
        <v>0</v>
      </c>
      <c r="BA76" s="3">
        <f>IF(Inputs!$B$27&lt;&gt;"Ready","PENDING INPUTS",IF(AND(A76&lt;=Inputs!$B$6,AY76&gt;0),Inputs!G19,0))</f>
        <v>0</v>
      </c>
      <c r="BB76" s="3">
        <f>IF(Inputs!$B$27&lt;&gt;"Ready","PENDING INPUTS",IF(A76&gt;Inputs!$B$6,0,MIN((AY76+AZ76+BA76),IF(Inputs!H19=1,Inputs!D19,MAX(Inputs!F19,ROUND(AY76*Inputs!E19+AZ76+BA76,2))))))</f>
        <v>0</v>
      </c>
      <c r="BC76">
        <f>IF(Inputs!$B$27&lt;&gt;"Ready","PENDING INPUTS",IF(AY76&lt;=0,99,1+IF(AND(K76&gt;0,OR(Inputs!C14&gt;Inputs!C19,AND(Inputs!C14=Inputs!C19,0&lt;5))),1,0)+IF(AND(S76&gt;0,OR(Inputs!C15&gt;Inputs!C19,AND(Inputs!C15=Inputs!C19,1&lt;5))),1,0)+IF(AND(AA76&gt;0,OR(Inputs!C16&gt;Inputs!C19,AND(Inputs!C16=Inputs!C19,2&lt;5))),1,0)+IF(AND(AI76&gt;0,OR(Inputs!C17&gt;Inputs!C19,AND(Inputs!C17=Inputs!C19,3&lt;5))),1,0)+IF(AND(AQ76&gt;0,OR(Inputs!C18&gt;Inputs!C19,AND(Inputs!C18=Inputs!C19,4&lt;5))),1,0)+IF(AND(BG76&gt;0,OR(Inputs!C20&gt;Inputs!C19,AND(Inputs!C20=Inputs!C19,6&lt;5))),1,0)+IF(AND(BO76&gt;0,OR(Inputs!C21&gt;Inputs!C19,AND(Inputs!C21=Inputs!C19,7&lt;5))),1,0)+IF(AND(BW76&gt;0,OR(Inputs!C22&gt;Inputs!C19,AND(Inputs!C22=Inputs!C19,8&lt;5))),1,0)+IF(AND(CE76&gt;0,OR(Inputs!C23&gt;Inputs!C19,AND(Inputs!C23=Inputs!C19,9&lt;5))),1,0)))</f>
        <v>99</v>
      </c>
      <c r="BD76" s="3">
        <f>IF(Inputs!$B$27&lt;&gt;"Ready","PENDING INPUTS",IF(A76&gt;Inputs!$B$6,0,MIN(MAX(0,(AY76+AZ76+BA76)-BB76),MAX(0,C76-D76-(IF(O76&lt;BC76,K76+L76+M76-N76,0)+IF(W76&lt;BC76,S76+T76+U76-V76,0)+IF(AE76&lt;BC76,AA76+AB76+AC76-AD76,0)+IF(AM76&lt;BC76,AI76+AJ76+AK76-AL76,0)+IF(AU76&lt;BC76,AQ76+AR76+AS76-AT76,0)+IF(BC76&lt;BC76,AY76+AZ76+BA76-BB76,0)+IF(BK76&lt;BC76,BG76+BH76+BI76-BJ76,0)+IF(BS76&lt;BC76,BO76+BP76+BQ76-BR76,0)+IF(CA76&lt;BC76,BW76+BX76+BY76-BZ76,0)+IF(CI76&lt;BC76,CE76+CF76+CG76-CH76,0))))))</f>
        <v>0</v>
      </c>
      <c r="BE76" s="3">
        <f>IF(Inputs!$B$27&lt;&gt;"Ready","PENDING INPUTS",MIN((AY76+AZ76+BA76),IF(D76&gt;C76,IF(D76=0,0,BB76*C76/D76),BB76+BD76)))</f>
        <v>0</v>
      </c>
      <c r="BF76" s="3">
        <f>IF(Inputs!$B$27&lt;&gt;"Ready","PENDING INPUTS",MAX(0,(AY76+AZ76+BA76)-BE76))</f>
        <v>0</v>
      </c>
      <c r="BG76" s="3">
        <f>IF(Inputs!$B$27&lt;&gt;"Ready","PENDING INPUTS",BN75)</f>
        <v>0</v>
      </c>
      <c r="BH76" s="3">
        <f>IF(Inputs!$B$27&lt;&gt;"Ready","PENDING INPUTS",IF(A76&lt;=Inputs!$B$6,ROUND(BG76*Inputs!C20/12,2),0))</f>
        <v>0</v>
      </c>
      <c r="BI76" s="3">
        <f>IF(Inputs!$B$27&lt;&gt;"Ready","PENDING INPUTS",IF(AND(A76&lt;=Inputs!$B$6,BG76&gt;0),Inputs!G20,0))</f>
        <v>0</v>
      </c>
      <c r="BJ76" s="3">
        <f>IF(Inputs!$B$27&lt;&gt;"Ready","PENDING INPUTS",IF(A76&gt;Inputs!$B$6,0,MIN((BG76+BH76+BI76),IF(Inputs!H20=1,Inputs!D20,MAX(Inputs!F20,ROUND(BG76*Inputs!E20+BH76+BI76,2))))))</f>
        <v>0</v>
      </c>
      <c r="BK76">
        <f>IF(Inputs!$B$27&lt;&gt;"Ready","PENDING INPUTS",IF(BG76&lt;=0,99,1+IF(AND(K76&gt;0,OR(Inputs!C14&gt;Inputs!C20,AND(Inputs!C14=Inputs!C20,0&lt;6))),1,0)+IF(AND(S76&gt;0,OR(Inputs!C15&gt;Inputs!C20,AND(Inputs!C15=Inputs!C20,1&lt;6))),1,0)+IF(AND(AA76&gt;0,OR(Inputs!C16&gt;Inputs!C20,AND(Inputs!C16=Inputs!C20,2&lt;6))),1,0)+IF(AND(AI76&gt;0,OR(Inputs!C17&gt;Inputs!C20,AND(Inputs!C17=Inputs!C20,3&lt;6))),1,0)+IF(AND(AQ76&gt;0,OR(Inputs!C18&gt;Inputs!C20,AND(Inputs!C18=Inputs!C20,4&lt;6))),1,0)+IF(AND(AY76&gt;0,OR(Inputs!C19&gt;Inputs!C20,AND(Inputs!C19=Inputs!C20,5&lt;6))),1,0)+IF(AND(BO76&gt;0,OR(Inputs!C21&gt;Inputs!C20,AND(Inputs!C21=Inputs!C20,7&lt;6))),1,0)+IF(AND(BW76&gt;0,OR(Inputs!C22&gt;Inputs!C20,AND(Inputs!C22=Inputs!C20,8&lt;6))),1,0)+IF(AND(CE76&gt;0,OR(Inputs!C23&gt;Inputs!C20,AND(Inputs!C23=Inputs!C20,9&lt;6))),1,0)))</f>
        <v>99</v>
      </c>
      <c r="BL76" s="3">
        <f>IF(Inputs!$B$27&lt;&gt;"Ready","PENDING INPUTS",IF(A76&gt;Inputs!$B$6,0,MIN(MAX(0,(BG76+BH76+BI76)-BJ76),MAX(0,C76-D76-(IF(O76&lt;BK76,K76+L76+M76-N76,0)+IF(W76&lt;BK76,S76+T76+U76-V76,0)+IF(AE76&lt;BK76,AA76+AB76+AC76-AD76,0)+IF(AM76&lt;BK76,AI76+AJ76+AK76-AL76,0)+IF(AU76&lt;BK76,AQ76+AR76+AS76-AT76,0)+IF(BC76&lt;BK76,AY76+AZ76+BA76-BB76,0)+IF(BK76&lt;BK76,BG76+BH76+BI76-BJ76,0)+IF(BS76&lt;BK76,BO76+BP76+BQ76-BR76,0)+IF(CA76&lt;BK76,BW76+BX76+BY76-BZ76,0)+IF(CI76&lt;BK76,CE76+CF76+CG76-CH76,0))))))</f>
        <v>0</v>
      </c>
      <c r="BM76" s="3">
        <f>IF(Inputs!$B$27&lt;&gt;"Ready","PENDING INPUTS",MIN((BG76+BH76+BI76),IF(D76&gt;C76,IF(D76=0,0,BJ76*C76/D76),BJ76+BL76)))</f>
        <v>0</v>
      </c>
      <c r="BN76" s="3">
        <f>IF(Inputs!$B$27&lt;&gt;"Ready","PENDING INPUTS",MAX(0,(BG76+BH76+BI76)-BM76))</f>
        <v>0</v>
      </c>
      <c r="BO76" s="3">
        <f>IF(Inputs!$B$27&lt;&gt;"Ready","PENDING INPUTS",BV75)</f>
        <v>0</v>
      </c>
      <c r="BP76" s="3">
        <f>IF(Inputs!$B$27&lt;&gt;"Ready","PENDING INPUTS",IF(A76&lt;=Inputs!$B$6,ROUND(BO76*Inputs!C21/12,2),0))</f>
        <v>0</v>
      </c>
      <c r="BQ76" s="3">
        <f>IF(Inputs!$B$27&lt;&gt;"Ready","PENDING INPUTS",IF(AND(A76&lt;=Inputs!$B$6,BO76&gt;0),Inputs!G21,0))</f>
        <v>0</v>
      </c>
      <c r="BR76" s="3">
        <f>IF(Inputs!$B$27&lt;&gt;"Ready","PENDING INPUTS",IF(A76&gt;Inputs!$B$6,0,MIN((BO76+BP76+BQ76),IF(Inputs!H21=1,Inputs!D21,MAX(Inputs!F21,ROUND(BO76*Inputs!E21+BP76+BQ76,2))))))</f>
        <v>0</v>
      </c>
      <c r="BS76">
        <f>IF(Inputs!$B$27&lt;&gt;"Ready","PENDING INPUTS",IF(BO76&lt;=0,99,1+IF(AND(K76&gt;0,OR(Inputs!C14&gt;Inputs!C21,AND(Inputs!C14=Inputs!C21,0&lt;7))),1,0)+IF(AND(S76&gt;0,OR(Inputs!C15&gt;Inputs!C21,AND(Inputs!C15=Inputs!C21,1&lt;7))),1,0)+IF(AND(AA76&gt;0,OR(Inputs!C16&gt;Inputs!C21,AND(Inputs!C16=Inputs!C21,2&lt;7))),1,0)+IF(AND(AI76&gt;0,OR(Inputs!C17&gt;Inputs!C21,AND(Inputs!C17=Inputs!C21,3&lt;7))),1,0)+IF(AND(AQ76&gt;0,OR(Inputs!C18&gt;Inputs!C21,AND(Inputs!C18=Inputs!C21,4&lt;7))),1,0)+IF(AND(AY76&gt;0,OR(Inputs!C19&gt;Inputs!C21,AND(Inputs!C19=Inputs!C21,5&lt;7))),1,0)+IF(AND(BG76&gt;0,OR(Inputs!C20&gt;Inputs!C21,AND(Inputs!C20=Inputs!C21,6&lt;7))),1,0)+IF(AND(BW76&gt;0,OR(Inputs!C22&gt;Inputs!C21,AND(Inputs!C22=Inputs!C21,8&lt;7))),1,0)+IF(AND(CE76&gt;0,OR(Inputs!C23&gt;Inputs!C21,AND(Inputs!C23=Inputs!C21,9&lt;7))),1,0)))</f>
        <v>99</v>
      </c>
      <c r="BT76" s="3">
        <f>IF(Inputs!$B$27&lt;&gt;"Ready","PENDING INPUTS",IF(A76&gt;Inputs!$B$6,0,MIN(MAX(0,(BO76+BP76+BQ76)-BR76),MAX(0,C76-D76-(IF(O76&lt;BS76,K76+L76+M76-N76,0)+IF(W76&lt;BS76,S76+T76+U76-V76,0)+IF(AE76&lt;BS76,AA76+AB76+AC76-AD76,0)+IF(AM76&lt;BS76,AI76+AJ76+AK76-AL76,0)+IF(AU76&lt;BS76,AQ76+AR76+AS76-AT76,0)+IF(BC76&lt;BS76,AY76+AZ76+BA76-BB76,0)+IF(BK76&lt;BS76,BG76+BH76+BI76-BJ76,0)+IF(BS76&lt;BS76,BO76+BP76+BQ76-BR76,0)+IF(CA76&lt;BS76,BW76+BX76+BY76-BZ76,0)+IF(CI76&lt;BS76,CE76+CF76+CG76-CH76,0))))))</f>
        <v>0</v>
      </c>
      <c r="BU76" s="3">
        <f>IF(Inputs!$B$27&lt;&gt;"Ready","PENDING INPUTS",MIN((BO76+BP76+BQ76),IF(D76&gt;C76,IF(D76=0,0,BR76*C76/D76),BR76+BT76)))</f>
        <v>0</v>
      </c>
      <c r="BV76" s="3">
        <f>IF(Inputs!$B$27&lt;&gt;"Ready","PENDING INPUTS",MAX(0,(BO76+BP76+BQ76)-BU76))</f>
        <v>0</v>
      </c>
      <c r="BW76" s="3">
        <f>IF(Inputs!$B$27&lt;&gt;"Ready","PENDING INPUTS",CD75)</f>
        <v>0</v>
      </c>
      <c r="BX76" s="3">
        <f>IF(Inputs!$B$27&lt;&gt;"Ready","PENDING INPUTS",IF(A76&lt;=Inputs!$B$6,ROUND(BW76*Inputs!C22/12,2),0))</f>
        <v>0</v>
      </c>
      <c r="BY76" s="3">
        <f>IF(Inputs!$B$27&lt;&gt;"Ready","PENDING INPUTS",IF(AND(A76&lt;=Inputs!$B$6,BW76&gt;0),Inputs!G22,0))</f>
        <v>0</v>
      </c>
      <c r="BZ76" s="3">
        <f>IF(Inputs!$B$27&lt;&gt;"Ready","PENDING INPUTS",IF(A76&gt;Inputs!$B$6,0,MIN((BW76+BX76+BY76),IF(Inputs!H22=1,Inputs!D22,MAX(Inputs!F22,ROUND(BW76*Inputs!E22+BX76+BY76,2))))))</f>
        <v>0</v>
      </c>
      <c r="CA76">
        <f>IF(Inputs!$B$27&lt;&gt;"Ready","PENDING INPUTS",IF(BW76&lt;=0,99,1+IF(AND(K76&gt;0,OR(Inputs!C14&gt;Inputs!C22,AND(Inputs!C14=Inputs!C22,0&lt;8))),1,0)+IF(AND(S76&gt;0,OR(Inputs!C15&gt;Inputs!C22,AND(Inputs!C15=Inputs!C22,1&lt;8))),1,0)+IF(AND(AA76&gt;0,OR(Inputs!C16&gt;Inputs!C22,AND(Inputs!C16=Inputs!C22,2&lt;8))),1,0)+IF(AND(AI76&gt;0,OR(Inputs!C17&gt;Inputs!C22,AND(Inputs!C17=Inputs!C22,3&lt;8))),1,0)+IF(AND(AQ76&gt;0,OR(Inputs!C18&gt;Inputs!C22,AND(Inputs!C18=Inputs!C22,4&lt;8))),1,0)+IF(AND(AY76&gt;0,OR(Inputs!C19&gt;Inputs!C22,AND(Inputs!C19=Inputs!C22,5&lt;8))),1,0)+IF(AND(BG76&gt;0,OR(Inputs!C20&gt;Inputs!C22,AND(Inputs!C20=Inputs!C22,6&lt;8))),1,0)+IF(AND(BO76&gt;0,OR(Inputs!C21&gt;Inputs!C22,AND(Inputs!C21=Inputs!C22,7&lt;8))),1,0)+IF(AND(CE76&gt;0,OR(Inputs!C23&gt;Inputs!C22,AND(Inputs!C23=Inputs!C22,9&lt;8))),1,0)))</f>
        <v>99</v>
      </c>
      <c r="CB76" s="3">
        <f>IF(Inputs!$B$27&lt;&gt;"Ready","PENDING INPUTS",IF(A76&gt;Inputs!$B$6,0,MIN(MAX(0,(BW76+BX76+BY76)-BZ76),MAX(0,C76-D76-(IF(O76&lt;CA76,K76+L76+M76-N76,0)+IF(W76&lt;CA76,S76+T76+U76-V76,0)+IF(AE76&lt;CA76,AA76+AB76+AC76-AD76,0)+IF(AM76&lt;CA76,AI76+AJ76+AK76-AL76,0)+IF(AU76&lt;CA76,AQ76+AR76+AS76-AT76,0)+IF(BC76&lt;CA76,AY76+AZ76+BA76-BB76,0)+IF(BK76&lt;CA76,BG76+BH76+BI76-BJ76,0)+IF(BS76&lt;CA76,BO76+BP76+BQ76-BR76,0)+IF(CA76&lt;CA76,BW76+BX76+BY76-BZ76,0)+IF(CI76&lt;CA76,CE76+CF76+CG76-CH76,0))))))</f>
        <v>0</v>
      </c>
      <c r="CC76" s="3">
        <f>IF(Inputs!$B$27&lt;&gt;"Ready","PENDING INPUTS",MIN((BW76+BX76+BY76),IF(D76&gt;C76,IF(D76=0,0,BZ76*C76/D76),BZ76+CB76)))</f>
        <v>0</v>
      </c>
      <c r="CD76" s="3">
        <f>IF(Inputs!$B$27&lt;&gt;"Ready","PENDING INPUTS",MAX(0,(BW76+BX76+BY76)-CC76))</f>
        <v>0</v>
      </c>
      <c r="CE76" s="3">
        <f>IF(Inputs!$B$27&lt;&gt;"Ready","PENDING INPUTS",CL75)</f>
        <v>0</v>
      </c>
      <c r="CF76" s="3">
        <f>IF(Inputs!$B$27&lt;&gt;"Ready","PENDING INPUTS",IF(A76&lt;=Inputs!$B$6,ROUND(CE76*Inputs!C23/12,2),0))</f>
        <v>0</v>
      </c>
      <c r="CG76" s="3">
        <f>IF(Inputs!$B$27&lt;&gt;"Ready","PENDING INPUTS",IF(AND(A76&lt;=Inputs!$B$6,CE76&gt;0),Inputs!G23,0))</f>
        <v>0</v>
      </c>
      <c r="CH76" s="3">
        <f>IF(Inputs!$B$27&lt;&gt;"Ready","PENDING INPUTS",IF(A76&gt;Inputs!$B$6,0,MIN((CE76+CF76+CG76),IF(Inputs!H23=1,Inputs!D23,MAX(Inputs!F23,ROUND(CE76*Inputs!E23+CF76+CG76,2))))))</f>
        <v>0</v>
      </c>
      <c r="CI76">
        <f>IF(Inputs!$B$27&lt;&gt;"Ready","PENDING INPUTS",IF(CE76&lt;=0,99,1+IF(AND(K76&gt;0,OR(Inputs!C14&gt;Inputs!C23,AND(Inputs!C14=Inputs!C23,0&lt;9))),1,0)+IF(AND(S76&gt;0,OR(Inputs!C15&gt;Inputs!C23,AND(Inputs!C15=Inputs!C23,1&lt;9))),1,0)+IF(AND(AA76&gt;0,OR(Inputs!C16&gt;Inputs!C23,AND(Inputs!C16=Inputs!C23,2&lt;9))),1,0)+IF(AND(AI76&gt;0,OR(Inputs!C17&gt;Inputs!C23,AND(Inputs!C17=Inputs!C23,3&lt;9))),1,0)+IF(AND(AQ76&gt;0,OR(Inputs!C18&gt;Inputs!C23,AND(Inputs!C18=Inputs!C23,4&lt;9))),1,0)+IF(AND(AY76&gt;0,OR(Inputs!C19&gt;Inputs!C23,AND(Inputs!C19=Inputs!C23,5&lt;9))),1,0)+IF(AND(BG76&gt;0,OR(Inputs!C20&gt;Inputs!C23,AND(Inputs!C20=Inputs!C23,6&lt;9))),1,0)+IF(AND(BO76&gt;0,OR(Inputs!C21&gt;Inputs!C23,AND(Inputs!C21=Inputs!C23,7&lt;9))),1,0)+IF(AND(BW76&gt;0,OR(Inputs!C22&gt;Inputs!C23,AND(Inputs!C22=Inputs!C23,8&lt;9))),1,0)))</f>
        <v>99</v>
      </c>
      <c r="CJ76" s="3">
        <f>IF(Inputs!$B$27&lt;&gt;"Ready","PENDING INPUTS",IF(A76&gt;Inputs!$B$6,0,MIN(MAX(0,(CE76+CF76+CG76)-CH76),MAX(0,C76-D76-(IF(O76&lt;CI76,K76+L76+M76-N76,0)+IF(W76&lt;CI76,S76+T76+U76-V76,0)+IF(AE76&lt;CI76,AA76+AB76+AC76-AD76,0)+IF(AM76&lt;CI76,AI76+AJ76+AK76-AL76,0)+IF(AU76&lt;CI76,AQ76+AR76+AS76-AT76,0)+IF(BC76&lt;CI76,AY76+AZ76+BA76-BB76,0)+IF(BK76&lt;CI76,BG76+BH76+BI76-BJ76,0)+IF(BS76&lt;CI76,BO76+BP76+BQ76-BR76,0)+IF(CA76&lt;CI76,BW76+BX76+BY76-BZ76,0)+IF(CI76&lt;CI76,CE76+CF76+CG76-CH76,0))))))</f>
        <v>0</v>
      </c>
      <c r="CK76" s="3">
        <f>IF(Inputs!$B$27&lt;&gt;"Ready","PENDING INPUTS",MIN((CE76+CF76+CG76),IF(D76&gt;C76,IF(D76=0,0,CH76*C76/D76),CH76+CJ76)))</f>
        <v>0</v>
      </c>
      <c r="CL76" s="3">
        <f>IF(Inputs!$B$27&lt;&gt;"Ready","PENDING INPUTS",MAX(0,(CE76+CF76+CG76)-CK76))</f>
        <v>0</v>
      </c>
    </row>
    <row r="77" spans="1:90" ht="27.95" customHeight="1" x14ac:dyDescent="0.25">
      <c r="A77">
        <v>73</v>
      </c>
      <c r="B77" s="13">
        <f>IF(Inputs!$B$27&lt;&gt;"Ready","PENDING INPUTS",EDATE(Inputs!$B$5,A77-1))</f>
        <v>48488</v>
      </c>
      <c r="C77" s="3">
        <f>IF(Inputs!$B$27&lt;&gt;"Ready","PENDING INPUTS",IF(A77&lt;=Inputs!$B$6,MAX(0,Inputs!$B$4+IF(A77=Inputs!$B$7,Inputs!$B$8,0)+IF(A77=Inputs!$B$9,Inputs!$B$10,0)),0))</f>
        <v>0</v>
      </c>
      <c r="D77" s="3">
        <f>IF(Inputs!$B$27&lt;&gt;"Ready","PENDING INPUTS",SUM(N77,V77,AD77,AL77,AT77,BB77,BJ77,BR77,BZ77,CH77))</f>
        <v>0</v>
      </c>
      <c r="E77" s="3">
        <f>IF(Inputs!$B$27&lt;&gt;"Ready","PENDING INPUTS",MAX(0,D77-C77))</f>
        <v>0</v>
      </c>
      <c r="F77" s="3">
        <f>IF(Inputs!$B$27&lt;&gt;"Ready","PENDING INPUTS",SUM(Q77,Y77,AG77,AO77,AW77,BE77,BM77,BU77,CC77,CK77))</f>
        <v>0</v>
      </c>
      <c r="G77" s="3">
        <f>IF(Inputs!$B$27&lt;&gt;"Ready","PENDING INPUTS",SUM(L77,T77,AB77,AJ77,AR77,AZ77,BH77,BP77,BX77,CF77))</f>
        <v>0</v>
      </c>
      <c r="H77" s="3">
        <f>IF(Inputs!$B$27&lt;&gt;"Ready","PENDING INPUTS",SUM(M77,U77,AC77,AK77,AS77,BA77,BI77,BQ77,BY77,CG77))</f>
        <v>0</v>
      </c>
      <c r="I77" s="3">
        <f>IF(Inputs!$B$27&lt;&gt;"Ready","PENDING INPUTS",SUM(R77,Z77,AH77,AP77,AX77,BF77,BN77,BV77,CD77,CL77))</f>
        <v>0</v>
      </c>
      <c r="J77" t="str">
        <f>IF(Inputs!$B$27&lt;&gt;"Ready","PENDING INPUTS",IF(A77&gt;Inputs!$B$6,"Beyond horizon",IF(E77&gt;0.005,"MINIMUM SHORTFALL",IF(I77&lt;0.005,"Paid off","In progress"))))</f>
        <v>Paid off</v>
      </c>
      <c r="K77" s="3">
        <f>IF(Inputs!$B$27&lt;&gt;"Ready","PENDING INPUTS",R76)</f>
        <v>0</v>
      </c>
      <c r="L77" s="3">
        <f>IF(Inputs!$B$27&lt;&gt;"Ready","PENDING INPUTS",IF(A77&lt;=Inputs!$B$6,ROUND(K77*Inputs!C14/12,2),0))</f>
        <v>0</v>
      </c>
      <c r="M77" s="3">
        <f>IF(Inputs!$B$27&lt;&gt;"Ready","PENDING INPUTS",IF(AND(A77&lt;=Inputs!$B$6,K77&gt;0),Inputs!G14,0))</f>
        <v>0</v>
      </c>
      <c r="N77" s="3">
        <f>IF(Inputs!$B$27&lt;&gt;"Ready","PENDING INPUTS",IF(A77&gt;Inputs!$B$6,0,MIN((K77+L77+M77),IF(Inputs!H14=1,Inputs!D14,MAX(Inputs!F14,ROUND(K77*Inputs!E14+L77+M77,2))))))</f>
        <v>0</v>
      </c>
      <c r="O77">
        <f>IF(Inputs!$B$27&lt;&gt;"Ready","PENDING INPUTS",IF(K77&lt;=0,99,1+IF(AND(S77&gt;0,OR(Inputs!C15&gt;Inputs!C14,AND(Inputs!C15=Inputs!C14,1&lt;0))),1,0)+IF(AND(AA77&gt;0,OR(Inputs!C16&gt;Inputs!C14,AND(Inputs!C16=Inputs!C14,2&lt;0))),1,0)+IF(AND(AI77&gt;0,OR(Inputs!C17&gt;Inputs!C14,AND(Inputs!C17=Inputs!C14,3&lt;0))),1,0)+IF(AND(AQ77&gt;0,OR(Inputs!C18&gt;Inputs!C14,AND(Inputs!C18=Inputs!C14,4&lt;0))),1,0)+IF(AND(AY77&gt;0,OR(Inputs!C19&gt;Inputs!C14,AND(Inputs!C19=Inputs!C14,5&lt;0))),1,0)+IF(AND(BG77&gt;0,OR(Inputs!C20&gt;Inputs!C14,AND(Inputs!C20=Inputs!C14,6&lt;0))),1,0)+IF(AND(BO77&gt;0,OR(Inputs!C21&gt;Inputs!C14,AND(Inputs!C21=Inputs!C14,7&lt;0))),1,0)+IF(AND(BW77&gt;0,OR(Inputs!C22&gt;Inputs!C14,AND(Inputs!C22=Inputs!C14,8&lt;0))),1,0)+IF(AND(CE77&gt;0,OR(Inputs!C23&gt;Inputs!C14,AND(Inputs!C23=Inputs!C14,9&lt;0))),1,0)))</f>
        <v>99</v>
      </c>
      <c r="P77" s="3">
        <f>IF(Inputs!$B$27&lt;&gt;"Ready","PENDING INPUTS",IF(A77&gt;Inputs!$B$6,0,MIN(MAX(0,(K77+L77+M77)-N77),MAX(0,C77-D77-(IF(O77&lt;O77,K77+L77+M77-N77,0)+IF(W77&lt;O77,S77+T77+U77-V77,0)+IF(AE77&lt;O77,AA77+AB77+AC77-AD77,0)+IF(AM77&lt;O77,AI77+AJ77+AK77-AL77,0)+IF(AU77&lt;O77,AQ77+AR77+AS77-AT77,0)+IF(BC77&lt;O77,AY77+AZ77+BA77-BB77,0)+IF(BK77&lt;O77,BG77+BH77+BI77-BJ77,0)+IF(BS77&lt;O77,BO77+BP77+BQ77-BR77,0)+IF(CA77&lt;O77,BW77+BX77+BY77-BZ77,0)+IF(CI77&lt;O77,CE77+CF77+CG77-CH77,0))))))</f>
        <v>0</v>
      </c>
      <c r="Q77" s="3">
        <f>IF(Inputs!$B$27&lt;&gt;"Ready","PENDING INPUTS",MIN((K77+L77+M77),IF(D77&gt;C77,IF(D77=0,0,N77*C77/D77),N77+P77)))</f>
        <v>0</v>
      </c>
      <c r="R77" s="3">
        <f>IF(Inputs!$B$27&lt;&gt;"Ready","PENDING INPUTS",MAX(0,(K77+L77+M77)-Q77))</f>
        <v>0</v>
      </c>
      <c r="S77" s="3">
        <f>IF(Inputs!$B$27&lt;&gt;"Ready","PENDING INPUTS",Z76)</f>
        <v>0</v>
      </c>
      <c r="T77" s="3">
        <f>IF(Inputs!$B$27&lt;&gt;"Ready","PENDING INPUTS",IF(A77&lt;=Inputs!$B$6,ROUND(S77*Inputs!C15/12,2),0))</f>
        <v>0</v>
      </c>
      <c r="U77" s="3">
        <f>IF(Inputs!$B$27&lt;&gt;"Ready","PENDING INPUTS",IF(AND(A77&lt;=Inputs!$B$6,S77&gt;0),Inputs!G15,0))</f>
        <v>0</v>
      </c>
      <c r="V77" s="3">
        <f>IF(Inputs!$B$27&lt;&gt;"Ready","PENDING INPUTS",IF(A77&gt;Inputs!$B$6,0,MIN((S77+T77+U77),IF(Inputs!H15=1,Inputs!D15,MAX(Inputs!F15,ROUND(S77*Inputs!E15+T77+U77,2))))))</f>
        <v>0</v>
      </c>
      <c r="W77">
        <f>IF(Inputs!$B$27&lt;&gt;"Ready","PENDING INPUTS",IF(S77&lt;=0,99,1+IF(AND(K77&gt;0,OR(Inputs!C14&gt;Inputs!C15,AND(Inputs!C14=Inputs!C15,0&lt;1))),1,0)+IF(AND(AA77&gt;0,OR(Inputs!C16&gt;Inputs!C15,AND(Inputs!C16=Inputs!C15,2&lt;1))),1,0)+IF(AND(AI77&gt;0,OR(Inputs!C17&gt;Inputs!C15,AND(Inputs!C17=Inputs!C15,3&lt;1))),1,0)+IF(AND(AQ77&gt;0,OR(Inputs!C18&gt;Inputs!C15,AND(Inputs!C18=Inputs!C15,4&lt;1))),1,0)+IF(AND(AY77&gt;0,OR(Inputs!C19&gt;Inputs!C15,AND(Inputs!C19=Inputs!C15,5&lt;1))),1,0)+IF(AND(BG77&gt;0,OR(Inputs!C20&gt;Inputs!C15,AND(Inputs!C20=Inputs!C15,6&lt;1))),1,0)+IF(AND(BO77&gt;0,OR(Inputs!C21&gt;Inputs!C15,AND(Inputs!C21=Inputs!C15,7&lt;1))),1,0)+IF(AND(BW77&gt;0,OR(Inputs!C22&gt;Inputs!C15,AND(Inputs!C22=Inputs!C15,8&lt;1))),1,0)+IF(AND(CE77&gt;0,OR(Inputs!C23&gt;Inputs!C15,AND(Inputs!C23=Inputs!C15,9&lt;1))),1,0)))</f>
        <v>99</v>
      </c>
      <c r="X77" s="3">
        <f>IF(Inputs!$B$27&lt;&gt;"Ready","PENDING INPUTS",IF(A77&gt;Inputs!$B$6,0,MIN(MAX(0,(S77+T77+U77)-V77),MAX(0,C77-D77-(IF(O77&lt;W77,K77+L77+M77-N77,0)+IF(W77&lt;W77,S77+T77+U77-V77,0)+IF(AE77&lt;W77,AA77+AB77+AC77-AD77,0)+IF(AM77&lt;W77,AI77+AJ77+AK77-AL77,0)+IF(AU77&lt;W77,AQ77+AR77+AS77-AT77,0)+IF(BC77&lt;W77,AY77+AZ77+BA77-BB77,0)+IF(BK77&lt;W77,BG77+BH77+BI77-BJ77,0)+IF(BS77&lt;W77,BO77+BP77+BQ77-BR77,0)+IF(CA77&lt;W77,BW77+BX77+BY77-BZ77,0)+IF(CI77&lt;W77,CE77+CF77+CG77-CH77,0))))))</f>
        <v>0</v>
      </c>
      <c r="Y77" s="3">
        <f>IF(Inputs!$B$27&lt;&gt;"Ready","PENDING INPUTS",MIN((S77+T77+U77),IF(D77&gt;C77,IF(D77=0,0,V77*C77/D77),V77+X77)))</f>
        <v>0</v>
      </c>
      <c r="Z77" s="3">
        <f>IF(Inputs!$B$27&lt;&gt;"Ready","PENDING INPUTS",MAX(0,(S77+T77+U77)-Y77))</f>
        <v>0</v>
      </c>
      <c r="AA77" s="3">
        <f>IF(Inputs!$B$27&lt;&gt;"Ready","PENDING INPUTS",AH76)</f>
        <v>0</v>
      </c>
      <c r="AB77" s="3">
        <f>IF(Inputs!$B$27&lt;&gt;"Ready","PENDING INPUTS",IF(A77&lt;=Inputs!$B$6,ROUND(AA77*Inputs!C16/12,2),0))</f>
        <v>0</v>
      </c>
      <c r="AC77" s="3">
        <f>IF(Inputs!$B$27&lt;&gt;"Ready","PENDING INPUTS",IF(AND(A77&lt;=Inputs!$B$6,AA77&gt;0),Inputs!G16,0))</f>
        <v>0</v>
      </c>
      <c r="AD77" s="3">
        <f>IF(Inputs!$B$27&lt;&gt;"Ready","PENDING INPUTS",IF(A77&gt;Inputs!$B$6,0,MIN((AA77+AB77+AC77),IF(Inputs!H16=1,Inputs!D16,MAX(Inputs!F16,ROUND(AA77*Inputs!E16+AB77+AC77,2))))))</f>
        <v>0</v>
      </c>
      <c r="AE77">
        <f>IF(Inputs!$B$27&lt;&gt;"Ready","PENDING INPUTS",IF(AA77&lt;=0,99,1+IF(AND(K77&gt;0,OR(Inputs!C14&gt;Inputs!C16,AND(Inputs!C14=Inputs!C16,0&lt;2))),1,0)+IF(AND(S77&gt;0,OR(Inputs!C15&gt;Inputs!C16,AND(Inputs!C15=Inputs!C16,1&lt;2))),1,0)+IF(AND(AI77&gt;0,OR(Inputs!C17&gt;Inputs!C16,AND(Inputs!C17=Inputs!C16,3&lt;2))),1,0)+IF(AND(AQ77&gt;0,OR(Inputs!C18&gt;Inputs!C16,AND(Inputs!C18=Inputs!C16,4&lt;2))),1,0)+IF(AND(AY77&gt;0,OR(Inputs!C19&gt;Inputs!C16,AND(Inputs!C19=Inputs!C16,5&lt;2))),1,0)+IF(AND(BG77&gt;0,OR(Inputs!C20&gt;Inputs!C16,AND(Inputs!C20=Inputs!C16,6&lt;2))),1,0)+IF(AND(BO77&gt;0,OR(Inputs!C21&gt;Inputs!C16,AND(Inputs!C21=Inputs!C16,7&lt;2))),1,0)+IF(AND(BW77&gt;0,OR(Inputs!C22&gt;Inputs!C16,AND(Inputs!C22=Inputs!C16,8&lt;2))),1,0)+IF(AND(CE77&gt;0,OR(Inputs!C23&gt;Inputs!C16,AND(Inputs!C23=Inputs!C16,9&lt;2))),1,0)))</f>
        <v>99</v>
      </c>
      <c r="AF77" s="3">
        <f>IF(Inputs!$B$27&lt;&gt;"Ready","PENDING INPUTS",IF(A77&gt;Inputs!$B$6,0,MIN(MAX(0,(AA77+AB77+AC77)-AD77),MAX(0,C77-D77-(IF(O77&lt;AE77,K77+L77+M77-N77,0)+IF(W77&lt;AE77,S77+T77+U77-V77,0)+IF(AE77&lt;AE77,AA77+AB77+AC77-AD77,0)+IF(AM77&lt;AE77,AI77+AJ77+AK77-AL77,0)+IF(AU77&lt;AE77,AQ77+AR77+AS77-AT77,0)+IF(BC77&lt;AE77,AY77+AZ77+BA77-BB77,0)+IF(BK77&lt;AE77,BG77+BH77+BI77-BJ77,0)+IF(BS77&lt;AE77,BO77+BP77+BQ77-BR77,0)+IF(CA77&lt;AE77,BW77+BX77+BY77-BZ77,0)+IF(CI77&lt;AE77,CE77+CF77+CG77-CH77,0))))))</f>
        <v>0</v>
      </c>
      <c r="AG77" s="3">
        <f>IF(Inputs!$B$27&lt;&gt;"Ready","PENDING INPUTS",MIN((AA77+AB77+AC77),IF(D77&gt;C77,IF(D77=0,0,AD77*C77/D77),AD77+AF77)))</f>
        <v>0</v>
      </c>
      <c r="AH77" s="3">
        <f>IF(Inputs!$B$27&lt;&gt;"Ready","PENDING INPUTS",MAX(0,(AA77+AB77+AC77)-AG77))</f>
        <v>0</v>
      </c>
      <c r="AI77" s="3">
        <f>IF(Inputs!$B$27&lt;&gt;"Ready","PENDING INPUTS",AP76)</f>
        <v>0</v>
      </c>
      <c r="AJ77" s="3">
        <f>IF(Inputs!$B$27&lt;&gt;"Ready","PENDING INPUTS",IF(A77&lt;=Inputs!$B$6,ROUND(AI77*Inputs!C17/12,2),0))</f>
        <v>0</v>
      </c>
      <c r="AK77" s="3">
        <f>IF(Inputs!$B$27&lt;&gt;"Ready","PENDING INPUTS",IF(AND(A77&lt;=Inputs!$B$6,AI77&gt;0),Inputs!G17,0))</f>
        <v>0</v>
      </c>
      <c r="AL77" s="3">
        <f>IF(Inputs!$B$27&lt;&gt;"Ready","PENDING INPUTS",IF(A77&gt;Inputs!$B$6,0,MIN((AI77+AJ77+AK77),IF(Inputs!H17=1,Inputs!D17,MAX(Inputs!F17,ROUND(AI77*Inputs!E17+AJ77+AK77,2))))))</f>
        <v>0</v>
      </c>
      <c r="AM77">
        <f>IF(Inputs!$B$27&lt;&gt;"Ready","PENDING INPUTS",IF(AI77&lt;=0,99,1+IF(AND(K77&gt;0,OR(Inputs!C14&gt;Inputs!C17,AND(Inputs!C14=Inputs!C17,0&lt;3))),1,0)+IF(AND(S77&gt;0,OR(Inputs!C15&gt;Inputs!C17,AND(Inputs!C15=Inputs!C17,1&lt;3))),1,0)+IF(AND(AA77&gt;0,OR(Inputs!C16&gt;Inputs!C17,AND(Inputs!C16=Inputs!C17,2&lt;3))),1,0)+IF(AND(AQ77&gt;0,OR(Inputs!C18&gt;Inputs!C17,AND(Inputs!C18=Inputs!C17,4&lt;3))),1,0)+IF(AND(AY77&gt;0,OR(Inputs!C19&gt;Inputs!C17,AND(Inputs!C19=Inputs!C17,5&lt;3))),1,0)+IF(AND(BG77&gt;0,OR(Inputs!C20&gt;Inputs!C17,AND(Inputs!C20=Inputs!C17,6&lt;3))),1,0)+IF(AND(BO77&gt;0,OR(Inputs!C21&gt;Inputs!C17,AND(Inputs!C21=Inputs!C17,7&lt;3))),1,0)+IF(AND(BW77&gt;0,OR(Inputs!C22&gt;Inputs!C17,AND(Inputs!C22=Inputs!C17,8&lt;3))),1,0)+IF(AND(CE77&gt;0,OR(Inputs!C23&gt;Inputs!C17,AND(Inputs!C23=Inputs!C17,9&lt;3))),1,0)))</f>
        <v>99</v>
      </c>
      <c r="AN77" s="3">
        <f>IF(Inputs!$B$27&lt;&gt;"Ready","PENDING INPUTS",IF(A77&gt;Inputs!$B$6,0,MIN(MAX(0,(AI77+AJ77+AK77)-AL77),MAX(0,C77-D77-(IF(O77&lt;AM77,K77+L77+M77-N77,0)+IF(W77&lt;AM77,S77+T77+U77-V77,0)+IF(AE77&lt;AM77,AA77+AB77+AC77-AD77,0)+IF(AM77&lt;AM77,AI77+AJ77+AK77-AL77,0)+IF(AU77&lt;AM77,AQ77+AR77+AS77-AT77,0)+IF(BC77&lt;AM77,AY77+AZ77+BA77-BB77,0)+IF(BK77&lt;AM77,BG77+BH77+BI77-BJ77,0)+IF(BS77&lt;AM77,BO77+BP77+BQ77-BR77,0)+IF(CA77&lt;AM77,BW77+BX77+BY77-BZ77,0)+IF(CI77&lt;AM77,CE77+CF77+CG77-CH77,0))))))</f>
        <v>0</v>
      </c>
      <c r="AO77" s="3">
        <f>IF(Inputs!$B$27&lt;&gt;"Ready","PENDING INPUTS",MIN((AI77+AJ77+AK77),IF(D77&gt;C77,IF(D77=0,0,AL77*C77/D77),AL77+AN77)))</f>
        <v>0</v>
      </c>
      <c r="AP77" s="3">
        <f>IF(Inputs!$B$27&lt;&gt;"Ready","PENDING INPUTS",MAX(0,(AI77+AJ77+AK77)-AO77))</f>
        <v>0</v>
      </c>
      <c r="AQ77" s="3">
        <f>IF(Inputs!$B$27&lt;&gt;"Ready","PENDING INPUTS",AX76)</f>
        <v>0</v>
      </c>
      <c r="AR77" s="3">
        <f>IF(Inputs!$B$27&lt;&gt;"Ready","PENDING INPUTS",IF(A77&lt;=Inputs!$B$6,ROUND(AQ77*Inputs!C18/12,2),0))</f>
        <v>0</v>
      </c>
      <c r="AS77" s="3">
        <f>IF(Inputs!$B$27&lt;&gt;"Ready","PENDING INPUTS",IF(AND(A77&lt;=Inputs!$B$6,AQ77&gt;0),Inputs!G18,0))</f>
        <v>0</v>
      </c>
      <c r="AT77" s="3">
        <f>IF(Inputs!$B$27&lt;&gt;"Ready","PENDING INPUTS",IF(A77&gt;Inputs!$B$6,0,MIN((AQ77+AR77+AS77),IF(Inputs!H18=1,Inputs!D18,MAX(Inputs!F18,ROUND(AQ77*Inputs!E18+AR77+AS77,2))))))</f>
        <v>0</v>
      </c>
      <c r="AU77">
        <f>IF(Inputs!$B$27&lt;&gt;"Ready","PENDING INPUTS",IF(AQ77&lt;=0,99,1+IF(AND(K77&gt;0,OR(Inputs!C14&gt;Inputs!C18,AND(Inputs!C14=Inputs!C18,0&lt;4))),1,0)+IF(AND(S77&gt;0,OR(Inputs!C15&gt;Inputs!C18,AND(Inputs!C15=Inputs!C18,1&lt;4))),1,0)+IF(AND(AA77&gt;0,OR(Inputs!C16&gt;Inputs!C18,AND(Inputs!C16=Inputs!C18,2&lt;4))),1,0)+IF(AND(AI77&gt;0,OR(Inputs!C17&gt;Inputs!C18,AND(Inputs!C17=Inputs!C18,3&lt;4))),1,0)+IF(AND(AY77&gt;0,OR(Inputs!C19&gt;Inputs!C18,AND(Inputs!C19=Inputs!C18,5&lt;4))),1,0)+IF(AND(BG77&gt;0,OR(Inputs!C20&gt;Inputs!C18,AND(Inputs!C20=Inputs!C18,6&lt;4))),1,0)+IF(AND(BO77&gt;0,OR(Inputs!C21&gt;Inputs!C18,AND(Inputs!C21=Inputs!C18,7&lt;4))),1,0)+IF(AND(BW77&gt;0,OR(Inputs!C22&gt;Inputs!C18,AND(Inputs!C22=Inputs!C18,8&lt;4))),1,0)+IF(AND(CE77&gt;0,OR(Inputs!C23&gt;Inputs!C18,AND(Inputs!C23=Inputs!C18,9&lt;4))),1,0)))</f>
        <v>99</v>
      </c>
      <c r="AV77" s="3">
        <f>IF(Inputs!$B$27&lt;&gt;"Ready","PENDING INPUTS",IF(A77&gt;Inputs!$B$6,0,MIN(MAX(0,(AQ77+AR77+AS77)-AT77),MAX(0,C77-D77-(IF(O77&lt;AU77,K77+L77+M77-N77,0)+IF(W77&lt;AU77,S77+T77+U77-V77,0)+IF(AE77&lt;AU77,AA77+AB77+AC77-AD77,0)+IF(AM77&lt;AU77,AI77+AJ77+AK77-AL77,0)+IF(AU77&lt;AU77,AQ77+AR77+AS77-AT77,0)+IF(BC77&lt;AU77,AY77+AZ77+BA77-BB77,0)+IF(BK77&lt;AU77,BG77+BH77+BI77-BJ77,0)+IF(BS77&lt;AU77,BO77+BP77+BQ77-BR77,0)+IF(CA77&lt;AU77,BW77+BX77+BY77-BZ77,0)+IF(CI77&lt;AU77,CE77+CF77+CG77-CH77,0))))))</f>
        <v>0</v>
      </c>
      <c r="AW77" s="3">
        <f>IF(Inputs!$B$27&lt;&gt;"Ready","PENDING INPUTS",MIN((AQ77+AR77+AS77),IF(D77&gt;C77,IF(D77=0,0,AT77*C77/D77),AT77+AV77)))</f>
        <v>0</v>
      </c>
      <c r="AX77" s="3">
        <f>IF(Inputs!$B$27&lt;&gt;"Ready","PENDING INPUTS",MAX(0,(AQ77+AR77+AS77)-AW77))</f>
        <v>0</v>
      </c>
      <c r="AY77" s="3">
        <f>IF(Inputs!$B$27&lt;&gt;"Ready","PENDING INPUTS",BF76)</f>
        <v>0</v>
      </c>
      <c r="AZ77" s="3">
        <f>IF(Inputs!$B$27&lt;&gt;"Ready","PENDING INPUTS",IF(A77&lt;=Inputs!$B$6,ROUND(AY77*Inputs!C19/12,2),0))</f>
        <v>0</v>
      </c>
      <c r="BA77" s="3">
        <f>IF(Inputs!$B$27&lt;&gt;"Ready","PENDING INPUTS",IF(AND(A77&lt;=Inputs!$B$6,AY77&gt;0),Inputs!G19,0))</f>
        <v>0</v>
      </c>
      <c r="BB77" s="3">
        <f>IF(Inputs!$B$27&lt;&gt;"Ready","PENDING INPUTS",IF(A77&gt;Inputs!$B$6,0,MIN((AY77+AZ77+BA77),IF(Inputs!H19=1,Inputs!D19,MAX(Inputs!F19,ROUND(AY77*Inputs!E19+AZ77+BA77,2))))))</f>
        <v>0</v>
      </c>
      <c r="BC77">
        <f>IF(Inputs!$B$27&lt;&gt;"Ready","PENDING INPUTS",IF(AY77&lt;=0,99,1+IF(AND(K77&gt;0,OR(Inputs!C14&gt;Inputs!C19,AND(Inputs!C14=Inputs!C19,0&lt;5))),1,0)+IF(AND(S77&gt;0,OR(Inputs!C15&gt;Inputs!C19,AND(Inputs!C15=Inputs!C19,1&lt;5))),1,0)+IF(AND(AA77&gt;0,OR(Inputs!C16&gt;Inputs!C19,AND(Inputs!C16=Inputs!C19,2&lt;5))),1,0)+IF(AND(AI77&gt;0,OR(Inputs!C17&gt;Inputs!C19,AND(Inputs!C17=Inputs!C19,3&lt;5))),1,0)+IF(AND(AQ77&gt;0,OR(Inputs!C18&gt;Inputs!C19,AND(Inputs!C18=Inputs!C19,4&lt;5))),1,0)+IF(AND(BG77&gt;0,OR(Inputs!C20&gt;Inputs!C19,AND(Inputs!C20=Inputs!C19,6&lt;5))),1,0)+IF(AND(BO77&gt;0,OR(Inputs!C21&gt;Inputs!C19,AND(Inputs!C21=Inputs!C19,7&lt;5))),1,0)+IF(AND(BW77&gt;0,OR(Inputs!C22&gt;Inputs!C19,AND(Inputs!C22=Inputs!C19,8&lt;5))),1,0)+IF(AND(CE77&gt;0,OR(Inputs!C23&gt;Inputs!C19,AND(Inputs!C23=Inputs!C19,9&lt;5))),1,0)))</f>
        <v>99</v>
      </c>
      <c r="BD77" s="3">
        <f>IF(Inputs!$B$27&lt;&gt;"Ready","PENDING INPUTS",IF(A77&gt;Inputs!$B$6,0,MIN(MAX(0,(AY77+AZ77+BA77)-BB77),MAX(0,C77-D77-(IF(O77&lt;BC77,K77+L77+M77-N77,0)+IF(W77&lt;BC77,S77+T77+U77-V77,0)+IF(AE77&lt;BC77,AA77+AB77+AC77-AD77,0)+IF(AM77&lt;BC77,AI77+AJ77+AK77-AL77,0)+IF(AU77&lt;BC77,AQ77+AR77+AS77-AT77,0)+IF(BC77&lt;BC77,AY77+AZ77+BA77-BB77,0)+IF(BK77&lt;BC77,BG77+BH77+BI77-BJ77,0)+IF(BS77&lt;BC77,BO77+BP77+BQ77-BR77,0)+IF(CA77&lt;BC77,BW77+BX77+BY77-BZ77,0)+IF(CI77&lt;BC77,CE77+CF77+CG77-CH77,0))))))</f>
        <v>0</v>
      </c>
      <c r="BE77" s="3">
        <f>IF(Inputs!$B$27&lt;&gt;"Ready","PENDING INPUTS",MIN((AY77+AZ77+BA77),IF(D77&gt;C77,IF(D77=0,0,BB77*C77/D77),BB77+BD77)))</f>
        <v>0</v>
      </c>
      <c r="BF77" s="3">
        <f>IF(Inputs!$B$27&lt;&gt;"Ready","PENDING INPUTS",MAX(0,(AY77+AZ77+BA77)-BE77))</f>
        <v>0</v>
      </c>
      <c r="BG77" s="3">
        <f>IF(Inputs!$B$27&lt;&gt;"Ready","PENDING INPUTS",BN76)</f>
        <v>0</v>
      </c>
      <c r="BH77" s="3">
        <f>IF(Inputs!$B$27&lt;&gt;"Ready","PENDING INPUTS",IF(A77&lt;=Inputs!$B$6,ROUND(BG77*Inputs!C20/12,2),0))</f>
        <v>0</v>
      </c>
      <c r="BI77" s="3">
        <f>IF(Inputs!$B$27&lt;&gt;"Ready","PENDING INPUTS",IF(AND(A77&lt;=Inputs!$B$6,BG77&gt;0),Inputs!G20,0))</f>
        <v>0</v>
      </c>
      <c r="BJ77" s="3">
        <f>IF(Inputs!$B$27&lt;&gt;"Ready","PENDING INPUTS",IF(A77&gt;Inputs!$B$6,0,MIN((BG77+BH77+BI77),IF(Inputs!H20=1,Inputs!D20,MAX(Inputs!F20,ROUND(BG77*Inputs!E20+BH77+BI77,2))))))</f>
        <v>0</v>
      </c>
      <c r="BK77">
        <f>IF(Inputs!$B$27&lt;&gt;"Ready","PENDING INPUTS",IF(BG77&lt;=0,99,1+IF(AND(K77&gt;0,OR(Inputs!C14&gt;Inputs!C20,AND(Inputs!C14=Inputs!C20,0&lt;6))),1,0)+IF(AND(S77&gt;0,OR(Inputs!C15&gt;Inputs!C20,AND(Inputs!C15=Inputs!C20,1&lt;6))),1,0)+IF(AND(AA77&gt;0,OR(Inputs!C16&gt;Inputs!C20,AND(Inputs!C16=Inputs!C20,2&lt;6))),1,0)+IF(AND(AI77&gt;0,OR(Inputs!C17&gt;Inputs!C20,AND(Inputs!C17=Inputs!C20,3&lt;6))),1,0)+IF(AND(AQ77&gt;0,OR(Inputs!C18&gt;Inputs!C20,AND(Inputs!C18=Inputs!C20,4&lt;6))),1,0)+IF(AND(AY77&gt;0,OR(Inputs!C19&gt;Inputs!C20,AND(Inputs!C19=Inputs!C20,5&lt;6))),1,0)+IF(AND(BO77&gt;0,OR(Inputs!C21&gt;Inputs!C20,AND(Inputs!C21=Inputs!C20,7&lt;6))),1,0)+IF(AND(BW77&gt;0,OR(Inputs!C22&gt;Inputs!C20,AND(Inputs!C22=Inputs!C20,8&lt;6))),1,0)+IF(AND(CE77&gt;0,OR(Inputs!C23&gt;Inputs!C20,AND(Inputs!C23=Inputs!C20,9&lt;6))),1,0)))</f>
        <v>99</v>
      </c>
      <c r="BL77" s="3">
        <f>IF(Inputs!$B$27&lt;&gt;"Ready","PENDING INPUTS",IF(A77&gt;Inputs!$B$6,0,MIN(MAX(0,(BG77+BH77+BI77)-BJ77),MAX(0,C77-D77-(IF(O77&lt;BK77,K77+L77+M77-N77,0)+IF(W77&lt;BK77,S77+T77+U77-V77,0)+IF(AE77&lt;BK77,AA77+AB77+AC77-AD77,0)+IF(AM77&lt;BK77,AI77+AJ77+AK77-AL77,0)+IF(AU77&lt;BK77,AQ77+AR77+AS77-AT77,0)+IF(BC77&lt;BK77,AY77+AZ77+BA77-BB77,0)+IF(BK77&lt;BK77,BG77+BH77+BI77-BJ77,0)+IF(BS77&lt;BK77,BO77+BP77+BQ77-BR77,0)+IF(CA77&lt;BK77,BW77+BX77+BY77-BZ77,0)+IF(CI77&lt;BK77,CE77+CF77+CG77-CH77,0))))))</f>
        <v>0</v>
      </c>
      <c r="BM77" s="3">
        <f>IF(Inputs!$B$27&lt;&gt;"Ready","PENDING INPUTS",MIN((BG77+BH77+BI77),IF(D77&gt;C77,IF(D77=0,0,BJ77*C77/D77),BJ77+BL77)))</f>
        <v>0</v>
      </c>
      <c r="BN77" s="3">
        <f>IF(Inputs!$B$27&lt;&gt;"Ready","PENDING INPUTS",MAX(0,(BG77+BH77+BI77)-BM77))</f>
        <v>0</v>
      </c>
      <c r="BO77" s="3">
        <f>IF(Inputs!$B$27&lt;&gt;"Ready","PENDING INPUTS",BV76)</f>
        <v>0</v>
      </c>
      <c r="BP77" s="3">
        <f>IF(Inputs!$B$27&lt;&gt;"Ready","PENDING INPUTS",IF(A77&lt;=Inputs!$B$6,ROUND(BO77*Inputs!C21/12,2),0))</f>
        <v>0</v>
      </c>
      <c r="BQ77" s="3">
        <f>IF(Inputs!$B$27&lt;&gt;"Ready","PENDING INPUTS",IF(AND(A77&lt;=Inputs!$B$6,BO77&gt;0),Inputs!G21,0))</f>
        <v>0</v>
      </c>
      <c r="BR77" s="3">
        <f>IF(Inputs!$B$27&lt;&gt;"Ready","PENDING INPUTS",IF(A77&gt;Inputs!$B$6,0,MIN((BO77+BP77+BQ77),IF(Inputs!H21=1,Inputs!D21,MAX(Inputs!F21,ROUND(BO77*Inputs!E21+BP77+BQ77,2))))))</f>
        <v>0</v>
      </c>
      <c r="BS77">
        <f>IF(Inputs!$B$27&lt;&gt;"Ready","PENDING INPUTS",IF(BO77&lt;=0,99,1+IF(AND(K77&gt;0,OR(Inputs!C14&gt;Inputs!C21,AND(Inputs!C14=Inputs!C21,0&lt;7))),1,0)+IF(AND(S77&gt;0,OR(Inputs!C15&gt;Inputs!C21,AND(Inputs!C15=Inputs!C21,1&lt;7))),1,0)+IF(AND(AA77&gt;0,OR(Inputs!C16&gt;Inputs!C21,AND(Inputs!C16=Inputs!C21,2&lt;7))),1,0)+IF(AND(AI77&gt;0,OR(Inputs!C17&gt;Inputs!C21,AND(Inputs!C17=Inputs!C21,3&lt;7))),1,0)+IF(AND(AQ77&gt;0,OR(Inputs!C18&gt;Inputs!C21,AND(Inputs!C18=Inputs!C21,4&lt;7))),1,0)+IF(AND(AY77&gt;0,OR(Inputs!C19&gt;Inputs!C21,AND(Inputs!C19=Inputs!C21,5&lt;7))),1,0)+IF(AND(BG77&gt;0,OR(Inputs!C20&gt;Inputs!C21,AND(Inputs!C20=Inputs!C21,6&lt;7))),1,0)+IF(AND(BW77&gt;0,OR(Inputs!C22&gt;Inputs!C21,AND(Inputs!C22=Inputs!C21,8&lt;7))),1,0)+IF(AND(CE77&gt;0,OR(Inputs!C23&gt;Inputs!C21,AND(Inputs!C23=Inputs!C21,9&lt;7))),1,0)))</f>
        <v>99</v>
      </c>
      <c r="BT77" s="3">
        <f>IF(Inputs!$B$27&lt;&gt;"Ready","PENDING INPUTS",IF(A77&gt;Inputs!$B$6,0,MIN(MAX(0,(BO77+BP77+BQ77)-BR77),MAX(0,C77-D77-(IF(O77&lt;BS77,K77+L77+M77-N77,0)+IF(W77&lt;BS77,S77+T77+U77-V77,0)+IF(AE77&lt;BS77,AA77+AB77+AC77-AD77,0)+IF(AM77&lt;BS77,AI77+AJ77+AK77-AL77,0)+IF(AU77&lt;BS77,AQ77+AR77+AS77-AT77,0)+IF(BC77&lt;BS77,AY77+AZ77+BA77-BB77,0)+IF(BK77&lt;BS77,BG77+BH77+BI77-BJ77,0)+IF(BS77&lt;BS77,BO77+BP77+BQ77-BR77,0)+IF(CA77&lt;BS77,BW77+BX77+BY77-BZ77,0)+IF(CI77&lt;BS77,CE77+CF77+CG77-CH77,0))))))</f>
        <v>0</v>
      </c>
      <c r="BU77" s="3">
        <f>IF(Inputs!$B$27&lt;&gt;"Ready","PENDING INPUTS",MIN((BO77+BP77+BQ77),IF(D77&gt;C77,IF(D77=0,0,BR77*C77/D77),BR77+BT77)))</f>
        <v>0</v>
      </c>
      <c r="BV77" s="3">
        <f>IF(Inputs!$B$27&lt;&gt;"Ready","PENDING INPUTS",MAX(0,(BO77+BP77+BQ77)-BU77))</f>
        <v>0</v>
      </c>
      <c r="BW77" s="3">
        <f>IF(Inputs!$B$27&lt;&gt;"Ready","PENDING INPUTS",CD76)</f>
        <v>0</v>
      </c>
      <c r="BX77" s="3">
        <f>IF(Inputs!$B$27&lt;&gt;"Ready","PENDING INPUTS",IF(A77&lt;=Inputs!$B$6,ROUND(BW77*Inputs!C22/12,2),0))</f>
        <v>0</v>
      </c>
      <c r="BY77" s="3">
        <f>IF(Inputs!$B$27&lt;&gt;"Ready","PENDING INPUTS",IF(AND(A77&lt;=Inputs!$B$6,BW77&gt;0),Inputs!G22,0))</f>
        <v>0</v>
      </c>
      <c r="BZ77" s="3">
        <f>IF(Inputs!$B$27&lt;&gt;"Ready","PENDING INPUTS",IF(A77&gt;Inputs!$B$6,0,MIN((BW77+BX77+BY77),IF(Inputs!H22=1,Inputs!D22,MAX(Inputs!F22,ROUND(BW77*Inputs!E22+BX77+BY77,2))))))</f>
        <v>0</v>
      </c>
      <c r="CA77">
        <f>IF(Inputs!$B$27&lt;&gt;"Ready","PENDING INPUTS",IF(BW77&lt;=0,99,1+IF(AND(K77&gt;0,OR(Inputs!C14&gt;Inputs!C22,AND(Inputs!C14=Inputs!C22,0&lt;8))),1,0)+IF(AND(S77&gt;0,OR(Inputs!C15&gt;Inputs!C22,AND(Inputs!C15=Inputs!C22,1&lt;8))),1,0)+IF(AND(AA77&gt;0,OR(Inputs!C16&gt;Inputs!C22,AND(Inputs!C16=Inputs!C22,2&lt;8))),1,0)+IF(AND(AI77&gt;0,OR(Inputs!C17&gt;Inputs!C22,AND(Inputs!C17=Inputs!C22,3&lt;8))),1,0)+IF(AND(AQ77&gt;0,OR(Inputs!C18&gt;Inputs!C22,AND(Inputs!C18=Inputs!C22,4&lt;8))),1,0)+IF(AND(AY77&gt;0,OR(Inputs!C19&gt;Inputs!C22,AND(Inputs!C19=Inputs!C22,5&lt;8))),1,0)+IF(AND(BG77&gt;0,OR(Inputs!C20&gt;Inputs!C22,AND(Inputs!C20=Inputs!C22,6&lt;8))),1,0)+IF(AND(BO77&gt;0,OR(Inputs!C21&gt;Inputs!C22,AND(Inputs!C21=Inputs!C22,7&lt;8))),1,0)+IF(AND(CE77&gt;0,OR(Inputs!C23&gt;Inputs!C22,AND(Inputs!C23=Inputs!C22,9&lt;8))),1,0)))</f>
        <v>99</v>
      </c>
      <c r="CB77" s="3">
        <f>IF(Inputs!$B$27&lt;&gt;"Ready","PENDING INPUTS",IF(A77&gt;Inputs!$B$6,0,MIN(MAX(0,(BW77+BX77+BY77)-BZ77),MAX(0,C77-D77-(IF(O77&lt;CA77,K77+L77+M77-N77,0)+IF(W77&lt;CA77,S77+T77+U77-V77,0)+IF(AE77&lt;CA77,AA77+AB77+AC77-AD77,0)+IF(AM77&lt;CA77,AI77+AJ77+AK77-AL77,0)+IF(AU77&lt;CA77,AQ77+AR77+AS77-AT77,0)+IF(BC77&lt;CA77,AY77+AZ77+BA77-BB77,0)+IF(BK77&lt;CA77,BG77+BH77+BI77-BJ77,0)+IF(BS77&lt;CA77,BO77+BP77+BQ77-BR77,0)+IF(CA77&lt;CA77,BW77+BX77+BY77-BZ77,0)+IF(CI77&lt;CA77,CE77+CF77+CG77-CH77,0))))))</f>
        <v>0</v>
      </c>
      <c r="CC77" s="3">
        <f>IF(Inputs!$B$27&lt;&gt;"Ready","PENDING INPUTS",MIN((BW77+BX77+BY77),IF(D77&gt;C77,IF(D77=0,0,BZ77*C77/D77),BZ77+CB77)))</f>
        <v>0</v>
      </c>
      <c r="CD77" s="3">
        <f>IF(Inputs!$B$27&lt;&gt;"Ready","PENDING INPUTS",MAX(0,(BW77+BX77+BY77)-CC77))</f>
        <v>0</v>
      </c>
      <c r="CE77" s="3">
        <f>IF(Inputs!$B$27&lt;&gt;"Ready","PENDING INPUTS",CL76)</f>
        <v>0</v>
      </c>
      <c r="CF77" s="3">
        <f>IF(Inputs!$B$27&lt;&gt;"Ready","PENDING INPUTS",IF(A77&lt;=Inputs!$B$6,ROUND(CE77*Inputs!C23/12,2),0))</f>
        <v>0</v>
      </c>
      <c r="CG77" s="3">
        <f>IF(Inputs!$B$27&lt;&gt;"Ready","PENDING INPUTS",IF(AND(A77&lt;=Inputs!$B$6,CE77&gt;0),Inputs!G23,0))</f>
        <v>0</v>
      </c>
      <c r="CH77" s="3">
        <f>IF(Inputs!$B$27&lt;&gt;"Ready","PENDING INPUTS",IF(A77&gt;Inputs!$B$6,0,MIN((CE77+CF77+CG77),IF(Inputs!H23=1,Inputs!D23,MAX(Inputs!F23,ROUND(CE77*Inputs!E23+CF77+CG77,2))))))</f>
        <v>0</v>
      </c>
      <c r="CI77">
        <f>IF(Inputs!$B$27&lt;&gt;"Ready","PENDING INPUTS",IF(CE77&lt;=0,99,1+IF(AND(K77&gt;0,OR(Inputs!C14&gt;Inputs!C23,AND(Inputs!C14=Inputs!C23,0&lt;9))),1,0)+IF(AND(S77&gt;0,OR(Inputs!C15&gt;Inputs!C23,AND(Inputs!C15=Inputs!C23,1&lt;9))),1,0)+IF(AND(AA77&gt;0,OR(Inputs!C16&gt;Inputs!C23,AND(Inputs!C16=Inputs!C23,2&lt;9))),1,0)+IF(AND(AI77&gt;0,OR(Inputs!C17&gt;Inputs!C23,AND(Inputs!C17=Inputs!C23,3&lt;9))),1,0)+IF(AND(AQ77&gt;0,OR(Inputs!C18&gt;Inputs!C23,AND(Inputs!C18=Inputs!C23,4&lt;9))),1,0)+IF(AND(AY77&gt;0,OR(Inputs!C19&gt;Inputs!C23,AND(Inputs!C19=Inputs!C23,5&lt;9))),1,0)+IF(AND(BG77&gt;0,OR(Inputs!C20&gt;Inputs!C23,AND(Inputs!C20=Inputs!C23,6&lt;9))),1,0)+IF(AND(BO77&gt;0,OR(Inputs!C21&gt;Inputs!C23,AND(Inputs!C21=Inputs!C23,7&lt;9))),1,0)+IF(AND(BW77&gt;0,OR(Inputs!C22&gt;Inputs!C23,AND(Inputs!C22=Inputs!C23,8&lt;9))),1,0)))</f>
        <v>99</v>
      </c>
      <c r="CJ77" s="3">
        <f>IF(Inputs!$B$27&lt;&gt;"Ready","PENDING INPUTS",IF(A77&gt;Inputs!$B$6,0,MIN(MAX(0,(CE77+CF77+CG77)-CH77),MAX(0,C77-D77-(IF(O77&lt;CI77,K77+L77+M77-N77,0)+IF(W77&lt;CI77,S77+T77+U77-V77,0)+IF(AE77&lt;CI77,AA77+AB77+AC77-AD77,0)+IF(AM77&lt;CI77,AI77+AJ77+AK77-AL77,0)+IF(AU77&lt;CI77,AQ77+AR77+AS77-AT77,0)+IF(BC77&lt;CI77,AY77+AZ77+BA77-BB77,0)+IF(BK77&lt;CI77,BG77+BH77+BI77-BJ77,0)+IF(BS77&lt;CI77,BO77+BP77+BQ77-BR77,0)+IF(CA77&lt;CI77,BW77+BX77+BY77-BZ77,0)+IF(CI77&lt;CI77,CE77+CF77+CG77-CH77,0))))))</f>
        <v>0</v>
      </c>
      <c r="CK77" s="3">
        <f>IF(Inputs!$B$27&lt;&gt;"Ready","PENDING INPUTS",MIN((CE77+CF77+CG77),IF(D77&gt;C77,IF(D77=0,0,CH77*C77/D77),CH77+CJ77)))</f>
        <v>0</v>
      </c>
      <c r="CL77" s="3">
        <f>IF(Inputs!$B$27&lt;&gt;"Ready","PENDING INPUTS",MAX(0,(CE77+CF77+CG77)-CK77))</f>
        <v>0</v>
      </c>
    </row>
    <row r="78" spans="1:90" ht="27.95" customHeight="1" x14ac:dyDescent="0.25">
      <c r="A78">
        <v>74</v>
      </c>
      <c r="B78" s="13">
        <f>IF(Inputs!$B$27&lt;&gt;"Ready","PENDING INPUTS",EDATE(Inputs!$B$5,A78-1))</f>
        <v>48519</v>
      </c>
      <c r="C78" s="3">
        <f>IF(Inputs!$B$27&lt;&gt;"Ready","PENDING INPUTS",IF(A78&lt;=Inputs!$B$6,MAX(0,Inputs!$B$4+IF(A78=Inputs!$B$7,Inputs!$B$8,0)+IF(A78=Inputs!$B$9,Inputs!$B$10,0)),0))</f>
        <v>0</v>
      </c>
      <c r="D78" s="3">
        <f>IF(Inputs!$B$27&lt;&gt;"Ready","PENDING INPUTS",SUM(N78,V78,AD78,AL78,AT78,BB78,BJ78,BR78,BZ78,CH78))</f>
        <v>0</v>
      </c>
      <c r="E78" s="3">
        <f>IF(Inputs!$B$27&lt;&gt;"Ready","PENDING INPUTS",MAX(0,D78-C78))</f>
        <v>0</v>
      </c>
      <c r="F78" s="3">
        <f>IF(Inputs!$B$27&lt;&gt;"Ready","PENDING INPUTS",SUM(Q78,Y78,AG78,AO78,AW78,BE78,BM78,BU78,CC78,CK78))</f>
        <v>0</v>
      </c>
      <c r="G78" s="3">
        <f>IF(Inputs!$B$27&lt;&gt;"Ready","PENDING INPUTS",SUM(L78,T78,AB78,AJ78,AR78,AZ78,BH78,BP78,BX78,CF78))</f>
        <v>0</v>
      </c>
      <c r="H78" s="3">
        <f>IF(Inputs!$B$27&lt;&gt;"Ready","PENDING INPUTS",SUM(M78,U78,AC78,AK78,AS78,BA78,BI78,BQ78,BY78,CG78))</f>
        <v>0</v>
      </c>
      <c r="I78" s="3">
        <f>IF(Inputs!$B$27&lt;&gt;"Ready","PENDING INPUTS",SUM(R78,Z78,AH78,AP78,AX78,BF78,BN78,BV78,CD78,CL78))</f>
        <v>0</v>
      </c>
      <c r="J78" t="str">
        <f>IF(Inputs!$B$27&lt;&gt;"Ready","PENDING INPUTS",IF(A78&gt;Inputs!$B$6,"Beyond horizon",IF(E78&gt;0.005,"MINIMUM SHORTFALL",IF(I78&lt;0.005,"Paid off","In progress"))))</f>
        <v>Paid off</v>
      </c>
      <c r="K78" s="3">
        <f>IF(Inputs!$B$27&lt;&gt;"Ready","PENDING INPUTS",R77)</f>
        <v>0</v>
      </c>
      <c r="L78" s="3">
        <f>IF(Inputs!$B$27&lt;&gt;"Ready","PENDING INPUTS",IF(A78&lt;=Inputs!$B$6,ROUND(K78*Inputs!C14/12,2),0))</f>
        <v>0</v>
      </c>
      <c r="M78" s="3">
        <f>IF(Inputs!$B$27&lt;&gt;"Ready","PENDING INPUTS",IF(AND(A78&lt;=Inputs!$B$6,K78&gt;0),Inputs!G14,0))</f>
        <v>0</v>
      </c>
      <c r="N78" s="3">
        <f>IF(Inputs!$B$27&lt;&gt;"Ready","PENDING INPUTS",IF(A78&gt;Inputs!$B$6,0,MIN((K78+L78+M78),IF(Inputs!H14=1,Inputs!D14,MAX(Inputs!F14,ROUND(K78*Inputs!E14+L78+M78,2))))))</f>
        <v>0</v>
      </c>
      <c r="O78">
        <f>IF(Inputs!$B$27&lt;&gt;"Ready","PENDING INPUTS",IF(K78&lt;=0,99,1+IF(AND(S78&gt;0,OR(Inputs!C15&gt;Inputs!C14,AND(Inputs!C15=Inputs!C14,1&lt;0))),1,0)+IF(AND(AA78&gt;0,OR(Inputs!C16&gt;Inputs!C14,AND(Inputs!C16=Inputs!C14,2&lt;0))),1,0)+IF(AND(AI78&gt;0,OR(Inputs!C17&gt;Inputs!C14,AND(Inputs!C17=Inputs!C14,3&lt;0))),1,0)+IF(AND(AQ78&gt;0,OR(Inputs!C18&gt;Inputs!C14,AND(Inputs!C18=Inputs!C14,4&lt;0))),1,0)+IF(AND(AY78&gt;0,OR(Inputs!C19&gt;Inputs!C14,AND(Inputs!C19=Inputs!C14,5&lt;0))),1,0)+IF(AND(BG78&gt;0,OR(Inputs!C20&gt;Inputs!C14,AND(Inputs!C20=Inputs!C14,6&lt;0))),1,0)+IF(AND(BO78&gt;0,OR(Inputs!C21&gt;Inputs!C14,AND(Inputs!C21=Inputs!C14,7&lt;0))),1,0)+IF(AND(BW78&gt;0,OR(Inputs!C22&gt;Inputs!C14,AND(Inputs!C22=Inputs!C14,8&lt;0))),1,0)+IF(AND(CE78&gt;0,OR(Inputs!C23&gt;Inputs!C14,AND(Inputs!C23=Inputs!C14,9&lt;0))),1,0)))</f>
        <v>99</v>
      </c>
      <c r="P78" s="3">
        <f>IF(Inputs!$B$27&lt;&gt;"Ready","PENDING INPUTS",IF(A78&gt;Inputs!$B$6,0,MIN(MAX(0,(K78+L78+M78)-N78),MAX(0,C78-D78-(IF(O78&lt;O78,K78+L78+M78-N78,0)+IF(W78&lt;O78,S78+T78+U78-V78,0)+IF(AE78&lt;O78,AA78+AB78+AC78-AD78,0)+IF(AM78&lt;O78,AI78+AJ78+AK78-AL78,0)+IF(AU78&lt;O78,AQ78+AR78+AS78-AT78,0)+IF(BC78&lt;O78,AY78+AZ78+BA78-BB78,0)+IF(BK78&lt;O78,BG78+BH78+BI78-BJ78,0)+IF(BS78&lt;O78,BO78+BP78+BQ78-BR78,0)+IF(CA78&lt;O78,BW78+BX78+BY78-BZ78,0)+IF(CI78&lt;O78,CE78+CF78+CG78-CH78,0))))))</f>
        <v>0</v>
      </c>
      <c r="Q78" s="3">
        <f>IF(Inputs!$B$27&lt;&gt;"Ready","PENDING INPUTS",MIN((K78+L78+M78),IF(D78&gt;C78,IF(D78=0,0,N78*C78/D78),N78+P78)))</f>
        <v>0</v>
      </c>
      <c r="R78" s="3">
        <f>IF(Inputs!$B$27&lt;&gt;"Ready","PENDING INPUTS",MAX(0,(K78+L78+M78)-Q78))</f>
        <v>0</v>
      </c>
      <c r="S78" s="3">
        <f>IF(Inputs!$B$27&lt;&gt;"Ready","PENDING INPUTS",Z77)</f>
        <v>0</v>
      </c>
      <c r="T78" s="3">
        <f>IF(Inputs!$B$27&lt;&gt;"Ready","PENDING INPUTS",IF(A78&lt;=Inputs!$B$6,ROUND(S78*Inputs!C15/12,2),0))</f>
        <v>0</v>
      </c>
      <c r="U78" s="3">
        <f>IF(Inputs!$B$27&lt;&gt;"Ready","PENDING INPUTS",IF(AND(A78&lt;=Inputs!$B$6,S78&gt;0),Inputs!G15,0))</f>
        <v>0</v>
      </c>
      <c r="V78" s="3">
        <f>IF(Inputs!$B$27&lt;&gt;"Ready","PENDING INPUTS",IF(A78&gt;Inputs!$B$6,0,MIN((S78+T78+U78),IF(Inputs!H15=1,Inputs!D15,MAX(Inputs!F15,ROUND(S78*Inputs!E15+T78+U78,2))))))</f>
        <v>0</v>
      </c>
      <c r="W78">
        <f>IF(Inputs!$B$27&lt;&gt;"Ready","PENDING INPUTS",IF(S78&lt;=0,99,1+IF(AND(K78&gt;0,OR(Inputs!C14&gt;Inputs!C15,AND(Inputs!C14=Inputs!C15,0&lt;1))),1,0)+IF(AND(AA78&gt;0,OR(Inputs!C16&gt;Inputs!C15,AND(Inputs!C16=Inputs!C15,2&lt;1))),1,0)+IF(AND(AI78&gt;0,OR(Inputs!C17&gt;Inputs!C15,AND(Inputs!C17=Inputs!C15,3&lt;1))),1,0)+IF(AND(AQ78&gt;0,OR(Inputs!C18&gt;Inputs!C15,AND(Inputs!C18=Inputs!C15,4&lt;1))),1,0)+IF(AND(AY78&gt;0,OR(Inputs!C19&gt;Inputs!C15,AND(Inputs!C19=Inputs!C15,5&lt;1))),1,0)+IF(AND(BG78&gt;0,OR(Inputs!C20&gt;Inputs!C15,AND(Inputs!C20=Inputs!C15,6&lt;1))),1,0)+IF(AND(BO78&gt;0,OR(Inputs!C21&gt;Inputs!C15,AND(Inputs!C21=Inputs!C15,7&lt;1))),1,0)+IF(AND(BW78&gt;0,OR(Inputs!C22&gt;Inputs!C15,AND(Inputs!C22=Inputs!C15,8&lt;1))),1,0)+IF(AND(CE78&gt;0,OR(Inputs!C23&gt;Inputs!C15,AND(Inputs!C23=Inputs!C15,9&lt;1))),1,0)))</f>
        <v>99</v>
      </c>
      <c r="X78" s="3">
        <f>IF(Inputs!$B$27&lt;&gt;"Ready","PENDING INPUTS",IF(A78&gt;Inputs!$B$6,0,MIN(MAX(0,(S78+T78+U78)-V78),MAX(0,C78-D78-(IF(O78&lt;W78,K78+L78+M78-N78,0)+IF(W78&lt;W78,S78+T78+U78-V78,0)+IF(AE78&lt;W78,AA78+AB78+AC78-AD78,0)+IF(AM78&lt;W78,AI78+AJ78+AK78-AL78,0)+IF(AU78&lt;W78,AQ78+AR78+AS78-AT78,0)+IF(BC78&lt;W78,AY78+AZ78+BA78-BB78,0)+IF(BK78&lt;W78,BG78+BH78+BI78-BJ78,0)+IF(BS78&lt;W78,BO78+BP78+BQ78-BR78,0)+IF(CA78&lt;W78,BW78+BX78+BY78-BZ78,0)+IF(CI78&lt;W78,CE78+CF78+CG78-CH78,0))))))</f>
        <v>0</v>
      </c>
      <c r="Y78" s="3">
        <f>IF(Inputs!$B$27&lt;&gt;"Ready","PENDING INPUTS",MIN((S78+T78+U78),IF(D78&gt;C78,IF(D78=0,0,V78*C78/D78),V78+X78)))</f>
        <v>0</v>
      </c>
      <c r="Z78" s="3">
        <f>IF(Inputs!$B$27&lt;&gt;"Ready","PENDING INPUTS",MAX(0,(S78+T78+U78)-Y78))</f>
        <v>0</v>
      </c>
      <c r="AA78" s="3">
        <f>IF(Inputs!$B$27&lt;&gt;"Ready","PENDING INPUTS",AH77)</f>
        <v>0</v>
      </c>
      <c r="AB78" s="3">
        <f>IF(Inputs!$B$27&lt;&gt;"Ready","PENDING INPUTS",IF(A78&lt;=Inputs!$B$6,ROUND(AA78*Inputs!C16/12,2),0))</f>
        <v>0</v>
      </c>
      <c r="AC78" s="3">
        <f>IF(Inputs!$B$27&lt;&gt;"Ready","PENDING INPUTS",IF(AND(A78&lt;=Inputs!$B$6,AA78&gt;0),Inputs!G16,0))</f>
        <v>0</v>
      </c>
      <c r="AD78" s="3">
        <f>IF(Inputs!$B$27&lt;&gt;"Ready","PENDING INPUTS",IF(A78&gt;Inputs!$B$6,0,MIN((AA78+AB78+AC78),IF(Inputs!H16=1,Inputs!D16,MAX(Inputs!F16,ROUND(AA78*Inputs!E16+AB78+AC78,2))))))</f>
        <v>0</v>
      </c>
      <c r="AE78">
        <f>IF(Inputs!$B$27&lt;&gt;"Ready","PENDING INPUTS",IF(AA78&lt;=0,99,1+IF(AND(K78&gt;0,OR(Inputs!C14&gt;Inputs!C16,AND(Inputs!C14=Inputs!C16,0&lt;2))),1,0)+IF(AND(S78&gt;0,OR(Inputs!C15&gt;Inputs!C16,AND(Inputs!C15=Inputs!C16,1&lt;2))),1,0)+IF(AND(AI78&gt;0,OR(Inputs!C17&gt;Inputs!C16,AND(Inputs!C17=Inputs!C16,3&lt;2))),1,0)+IF(AND(AQ78&gt;0,OR(Inputs!C18&gt;Inputs!C16,AND(Inputs!C18=Inputs!C16,4&lt;2))),1,0)+IF(AND(AY78&gt;0,OR(Inputs!C19&gt;Inputs!C16,AND(Inputs!C19=Inputs!C16,5&lt;2))),1,0)+IF(AND(BG78&gt;0,OR(Inputs!C20&gt;Inputs!C16,AND(Inputs!C20=Inputs!C16,6&lt;2))),1,0)+IF(AND(BO78&gt;0,OR(Inputs!C21&gt;Inputs!C16,AND(Inputs!C21=Inputs!C16,7&lt;2))),1,0)+IF(AND(BW78&gt;0,OR(Inputs!C22&gt;Inputs!C16,AND(Inputs!C22=Inputs!C16,8&lt;2))),1,0)+IF(AND(CE78&gt;0,OR(Inputs!C23&gt;Inputs!C16,AND(Inputs!C23=Inputs!C16,9&lt;2))),1,0)))</f>
        <v>99</v>
      </c>
      <c r="AF78" s="3">
        <f>IF(Inputs!$B$27&lt;&gt;"Ready","PENDING INPUTS",IF(A78&gt;Inputs!$B$6,0,MIN(MAX(0,(AA78+AB78+AC78)-AD78),MAX(0,C78-D78-(IF(O78&lt;AE78,K78+L78+M78-N78,0)+IF(W78&lt;AE78,S78+T78+U78-V78,0)+IF(AE78&lt;AE78,AA78+AB78+AC78-AD78,0)+IF(AM78&lt;AE78,AI78+AJ78+AK78-AL78,0)+IF(AU78&lt;AE78,AQ78+AR78+AS78-AT78,0)+IF(BC78&lt;AE78,AY78+AZ78+BA78-BB78,0)+IF(BK78&lt;AE78,BG78+BH78+BI78-BJ78,0)+IF(BS78&lt;AE78,BO78+BP78+BQ78-BR78,0)+IF(CA78&lt;AE78,BW78+BX78+BY78-BZ78,0)+IF(CI78&lt;AE78,CE78+CF78+CG78-CH78,0))))))</f>
        <v>0</v>
      </c>
      <c r="AG78" s="3">
        <f>IF(Inputs!$B$27&lt;&gt;"Ready","PENDING INPUTS",MIN((AA78+AB78+AC78),IF(D78&gt;C78,IF(D78=0,0,AD78*C78/D78),AD78+AF78)))</f>
        <v>0</v>
      </c>
      <c r="AH78" s="3">
        <f>IF(Inputs!$B$27&lt;&gt;"Ready","PENDING INPUTS",MAX(0,(AA78+AB78+AC78)-AG78))</f>
        <v>0</v>
      </c>
      <c r="AI78" s="3">
        <f>IF(Inputs!$B$27&lt;&gt;"Ready","PENDING INPUTS",AP77)</f>
        <v>0</v>
      </c>
      <c r="AJ78" s="3">
        <f>IF(Inputs!$B$27&lt;&gt;"Ready","PENDING INPUTS",IF(A78&lt;=Inputs!$B$6,ROUND(AI78*Inputs!C17/12,2),0))</f>
        <v>0</v>
      </c>
      <c r="AK78" s="3">
        <f>IF(Inputs!$B$27&lt;&gt;"Ready","PENDING INPUTS",IF(AND(A78&lt;=Inputs!$B$6,AI78&gt;0),Inputs!G17,0))</f>
        <v>0</v>
      </c>
      <c r="AL78" s="3">
        <f>IF(Inputs!$B$27&lt;&gt;"Ready","PENDING INPUTS",IF(A78&gt;Inputs!$B$6,0,MIN((AI78+AJ78+AK78),IF(Inputs!H17=1,Inputs!D17,MAX(Inputs!F17,ROUND(AI78*Inputs!E17+AJ78+AK78,2))))))</f>
        <v>0</v>
      </c>
      <c r="AM78">
        <f>IF(Inputs!$B$27&lt;&gt;"Ready","PENDING INPUTS",IF(AI78&lt;=0,99,1+IF(AND(K78&gt;0,OR(Inputs!C14&gt;Inputs!C17,AND(Inputs!C14=Inputs!C17,0&lt;3))),1,0)+IF(AND(S78&gt;0,OR(Inputs!C15&gt;Inputs!C17,AND(Inputs!C15=Inputs!C17,1&lt;3))),1,0)+IF(AND(AA78&gt;0,OR(Inputs!C16&gt;Inputs!C17,AND(Inputs!C16=Inputs!C17,2&lt;3))),1,0)+IF(AND(AQ78&gt;0,OR(Inputs!C18&gt;Inputs!C17,AND(Inputs!C18=Inputs!C17,4&lt;3))),1,0)+IF(AND(AY78&gt;0,OR(Inputs!C19&gt;Inputs!C17,AND(Inputs!C19=Inputs!C17,5&lt;3))),1,0)+IF(AND(BG78&gt;0,OR(Inputs!C20&gt;Inputs!C17,AND(Inputs!C20=Inputs!C17,6&lt;3))),1,0)+IF(AND(BO78&gt;0,OR(Inputs!C21&gt;Inputs!C17,AND(Inputs!C21=Inputs!C17,7&lt;3))),1,0)+IF(AND(BW78&gt;0,OR(Inputs!C22&gt;Inputs!C17,AND(Inputs!C22=Inputs!C17,8&lt;3))),1,0)+IF(AND(CE78&gt;0,OR(Inputs!C23&gt;Inputs!C17,AND(Inputs!C23=Inputs!C17,9&lt;3))),1,0)))</f>
        <v>99</v>
      </c>
      <c r="AN78" s="3">
        <f>IF(Inputs!$B$27&lt;&gt;"Ready","PENDING INPUTS",IF(A78&gt;Inputs!$B$6,0,MIN(MAX(0,(AI78+AJ78+AK78)-AL78),MAX(0,C78-D78-(IF(O78&lt;AM78,K78+L78+M78-N78,0)+IF(W78&lt;AM78,S78+T78+U78-V78,0)+IF(AE78&lt;AM78,AA78+AB78+AC78-AD78,0)+IF(AM78&lt;AM78,AI78+AJ78+AK78-AL78,0)+IF(AU78&lt;AM78,AQ78+AR78+AS78-AT78,0)+IF(BC78&lt;AM78,AY78+AZ78+BA78-BB78,0)+IF(BK78&lt;AM78,BG78+BH78+BI78-BJ78,0)+IF(BS78&lt;AM78,BO78+BP78+BQ78-BR78,0)+IF(CA78&lt;AM78,BW78+BX78+BY78-BZ78,0)+IF(CI78&lt;AM78,CE78+CF78+CG78-CH78,0))))))</f>
        <v>0</v>
      </c>
      <c r="AO78" s="3">
        <f>IF(Inputs!$B$27&lt;&gt;"Ready","PENDING INPUTS",MIN((AI78+AJ78+AK78),IF(D78&gt;C78,IF(D78=0,0,AL78*C78/D78),AL78+AN78)))</f>
        <v>0</v>
      </c>
      <c r="AP78" s="3">
        <f>IF(Inputs!$B$27&lt;&gt;"Ready","PENDING INPUTS",MAX(0,(AI78+AJ78+AK78)-AO78))</f>
        <v>0</v>
      </c>
      <c r="AQ78" s="3">
        <f>IF(Inputs!$B$27&lt;&gt;"Ready","PENDING INPUTS",AX77)</f>
        <v>0</v>
      </c>
      <c r="AR78" s="3">
        <f>IF(Inputs!$B$27&lt;&gt;"Ready","PENDING INPUTS",IF(A78&lt;=Inputs!$B$6,ROUND(AQ78*Inputs!C18/12,2),0))</f>
        <v>0</v>
      </c>
      <c r="AS78" s="3">
        <f>IF(Inputs!$B$27&lt;&gt;"Ready","PENDING INPUTS",IF(AND(A78&lt;=Inputs!$B$6,AQ78&gt;0),Inputs!G18,0))</f>
        <v>0</v>
      </c>
      <c r="AT78" s="3">
        <f>IF(Inputs!$B$27&lt;&gt;"Ready","PENDING INPUTS",IF(A78&gt;Inputs!$B$6,0,MIN((AQ78+AR78+AS78),IF(Inputs!H18=1,Inputs!D18,MAX(Inputs!F18,ROUND(AQ78*Inputs!E18+AR78+AS78,2))))))</f>
        <v>0</v>
      </c>
      <c r="AU78">
        <f>IF(Inputs!$B$27&lt;&gt;"Ready","PENDING INPUTS",IF(AQ78&lt;=0,99,1+IF(AND(K78&gt;0,OR(Inputs!C14&gt;Inputs!C18,AND(Inputs!C14=Inputs!C18,0&lt;4))),1,0)+IF(AND(S78&gt;0,OR(Inputs!C15&gt;Inputs!C18,AND(Inputs!C15=Inputs!C18,1&lt;4))),1,0)+IF(AND(AA78&gt;0,OR(Inputs!C16&gt;Inputs!C18,AND(Inputs!C16=Inputs!C18,2&lt;4))),1,0)+IF(AND(AI78&gt;0,OR(Inputs!C17&gt;Inputs!C18,AND(Inputs!C17=Inputs!C18,3&lt;4))),1,0)+IF(AND(AY78&gt;0,OR(Inputs!C19&gt;Inputs!C18,AND(Inputs!C19=Inputs!C18,5&lt;4))),1,0)+IF(AND(BG78&gt;0,OR(Inputs!C20&gt;Inputs!C18,AND(Inputs!C20=Inputs!C18,6&lt;4))),1,0)+IF(AND(BO78&gt;0,OR(Inputs!C21&gt;Inputs!C18,AND(Inputs!C21=Inputs!C18,7&lt;4))),1,0)+IF(AND(BW78&gt;0,OR(Inputs!C22&gt;Inputs!C18,AND(Inputs!C22=Inputs!C18,8&lt;4))),1,0)+IF(AND(CE78&gt;0,OR(Inputs!C23&gt;Inputs!C18,AND(Inputs!C23=Inputs!C18,9&lt;4))),1,0)))</f>
        <v>99</v>
      </c>
      <c r="AV78" s="3">
        <f>IF(Inputs!$B$27&lt;&gt;"Ready","PENDING INPUTS",IF(A78&gt;Inputs!$B$6,0,MIN(MAX(0,(AQ78+AR78+AS78)-AT78),MAX(0,C78-D78-(IF(O78&lt;AU78,K78+L78+M78-N78,0)+IF(W78&lt;AU78,S78+T78+U78-V78,0)+IF(AE78&lt;AU78,AA78+AB78+AC78-AD78,0)+IF(AM78&lt;AU78,AI78+AJ78+AK78-AL78,0)+IF(AU78&lt;AU78,AQ78+AR78+AS78-AT78,0)+IF(BC78&lt;AU78,AY78+AZ78+BA78-BB78,0)+IF(BK78&lt;AU78,BG78+BH78+BI78-BJ78,0)+IF(BS78&lt;AU78,BO78+BP78+BQ78-BR78,0)+IF(CA78&lt;AU78,BW78+BX78+BY78-BZ78,0)+IF(CI78&lt;AU78,CE78+CF78+CG78-CH78,0))))))</f>
        <v>0</v>
      </c>
      <c r="AW78" s="3">
        <f>IF(Inputs!$B$27&lt;&gt;"Ready","PENDING INPUTS",MIN((AQ78+AR78+AS78),IF(D78&gt;C78,IF(D78=0,0,AT78*C78/D78),AT78+AV78)))</f>
        <v>0</v>
      </c>
      <c r="AX78" s="3">
        <f>IF(Inputs!$B$27&lt;&gt;"Ready","PENDING INPUTS",MAX(0,(AQ78+AR78+AS78)-AW78))</f>
        <v>0</v>
      </c>
      <c r="AY78" s="3">
        <f>IF(Inputs!$B$27&lt;&gt;"Ready","PENDING INPUTS",BF77)</f>
        <v>0</v>
      </c>
      <c r="AZ78" s="3">
        <f>IF(Inputs!$B$27&lt;&gt;"Ready","PENDING INPUTS",IF(A78&lt;=Inputs!$B$6,ROUND(AY78*Inputs!C19/12,2),0))</f>
        <v>0</v>
      </c>
      <c r="BA78" s="3">
        <f>IF(Inputs!$B$27&lt;&gt;"Ready","PENDING INPUTS",IF(AND(A78&lt;=Inputs!$B$6,AY78&gt;0),Inputs!G19,0))</f>
        <v>0</v>
      </c>
      <c r="BB78" s="3">
        <f>IF(Inputs!$B$27&lt;&gt;"Ready","PENDING INPUTS",IF(A78&gt;Inputs!$B$6,0,MIN((AY78+AZ78+BA78),IF(Inputs!H19=1,Inputs!D19,MAX(Inputs!F19,ROUND(AY78*Inputs!E19+AZ78+BA78,2))))))</f>
        <v>0</v>
      </c>
      <c r="BC78">
        <f>IF(Inputs!$B$27&lt;&gt;"Ready","PENDING INPUTS",IF(AY78&lt;=0,99,1+IF(AND(K78&gt;0,OR(Inputs!C14&gt;Inputs!C19,AND(Inputs!C14=Inputs!C19,0&lt;5))),1,0)+IF(AND(S78&gt;0,OR(Inputs!C15&gt;Inputs!C19,AND(Inputs!C15=Inputs!C19,1&lt;5))),1,0)+IF(AND(AA78&gt;0,OR(Inputs!C16&gt;Inputs!C19,AND(Inputs!C16=Inputs!C19,2&lt;5))),1,0)+IF(AND(AI78&gt;0,OR(Inputs!C17&gt;Inputs!C19,AND(Inputs!C17=Inputs!C19,3&lt;5))),1,0)+IF(AND(AQ78&gt;0,OR(Inputs!C18&gt;Inputs!C19,AND(Inputs!C18=Inputs!C19,4&lt;5))),1,0)+IF(AND(BG78&gt;0,OR(Inputs!C20&gt;Inputs!C19,AND(Inputs!C20=Inputs!C19,6&lt;5))),1,0)+IF(AND(BO78&gt;0,OR(Inputs!C21&gt;Inputs!C19,AND(Inputs!C21=Inputs!C19,7&lt;5))),1,0)+IF(AND(BW78&gt;0,OR(Inputs!C22&gt;Inputs!C19,AND(Inputs!C22=Inputs!C19,8&lt;5))),1,0)+IF(AND(CE78&gt;0,OR(Inputs!C23&gt;Inputs!C19,AND(Inputs!C23=Inputs!C19,9&lt;5))),1,0)))</f>
        <v>99</v>
      </c>
      <c r="BD78" s="3">
        <f>IF(Inputs!$B$27&lt;&gt;"Ready","PENDING INPUTS",IF(A78&gt;Inputs!$B$6,0,MIN(MAX(0,(AY78+AZ78+BA78)-BB78),MAX(0,C78-D78-(IF(O78&lt;BC78,K78+L78+M78-N78,0)+IF(W78&lt;BC78,S78+T78+U78-V78,0)+IF(AE78&lt;BC78,AA78+AB78+AC78-AD78,0)+IF(AM78&lt;BC78,AI78+AJ78+AK78-AL78,0)+IF(AU78&lt;BC78,AQ78+AR78+AS78-AT78,0)+IF(BC78&lt;BC78,AY78+AZ78+BA78-BB78,0)+IF(BK78&lt;BC78,BG78+BH78+BI78-BJ78,0)+IF(BS78&lt;BC78,BO78+BP78+BQ78-BR78,0)+IF(CA78&lt;BC78,BW78+BX78+BY78-BZ78,0)+IF(CI78&lt;BC78,CE78+CF78+CG78-CH78,0))))))</f>
        <v>0</v>
      </c>
      <c r="BE78" s="3">
        <f>IF(Inputs!$B$27&lt;&gt;"Ready","PENDING INPUTS",MIN((AY78+AZ78+BA78),IF(D78&gt;C78,IF(D78=0,0,BB78*C78/D78),BB78+BD78)))</f>
        <v>0</v>
      </c>
      <c r="BF78" s="3">
        <f>IF(Inputs!$B$27&lt;&gt;"Ready","PENDING INPUTS",MAX(0,(AY78+AZ78+BA78)-BE78))</f>
        <v>0</v>
      </c>
      <c r="BG78" s="3">
        <f>IF(Inputs!$B$27&lt;&gt;"Ready","PENDING INPUTS",BN77)</f>
        <v>0</v>
      </c>
      <c r="BH78" s="3">
        <f>IF(Inputs!$B$27&lt;&gt;"Ready","PENDING INPUTS",IF(A78&lt;=Inputs!$B$6,ROUND(BG78*Inputs!C20/12,2),0))</f>
        <v>0</v>
      </c>
      <c r="BI78" s="3">
        <f>IF(Inputs!$B$27&lt;&gt;"Ready","PENDING INPUTS",IF(AND(A78&lt;=Inputs!$B$6,BG78&gt;0),Inputs!G20,0))</f>
        <v>0</v>
      </c>
      <c r="BJ78" s="3">
        <f>IF(Inputs!$B$27&lt;&gt;"Ready","PENDING INPUTS",IF(A78&gt;Inputs!$B$6,0,MIN((BG78+BH78+BI78),IF(Inputs!H20=1,Inputs!D20,MAX(Inputs!F20,ROUND(BG78*Inputs!E20+BH78+BI78,2))))))</f>
        <v>0</v>
      </c>
      <c r="BK78">
        <f>IF(Inputs!$B$27&lt;&gt;"Ready","PENDING INPUTS",IF(BG78&lt;=0,99,1+IF(AND(K78&gt;0,OR(Inputs!C14&gt;Inputs!C20,AND(Inputs!C14=Inputs!C20,0&lt;6))),1,0)+IF(AND(S78&gt;0,OR(Inputs!C15&gt;Inputs!C20,AND(Inputs!C15=Inputs!C20,1&lt;6))),1,0)+IF(AND(AA78&gt;0,OR(Inputs!C16&gt;Inputs!C20,AND(Inputs!C16=Inputs!C20,2&lt;6))),1,0)+IF(AND(AI78&gt;0,OR(Inputs!C17&gt;Inputs!C20,AND(Inputs!C17=Inputs!C20,3&lt;6))),1,0)+IF(AND(AQ78&gt;0,OR(Inputs!C18&gt;Inputs!C20,AND(Inputs!C18=Inputs!C20,4&lt;6))),1,0)+IF(AND(AY78&gt;0,OR(Inputs!C19&gt;Inputs!C20,AND(Inputs!C19=Inputs!C20,5&lt;6))),1,0)+IF(AND(BO78&gt;0,OR(Inputs!C21&gt;Inputs!C20,AND(Inputs!C21=Inputs!C20,7&lt;6))),1,0)+IF(AND(BW78&gt;0,OR(Inputs!C22&gt;Inputs!C20,AND(Inputs!C22=Inputs!C20,8&lt;6))),1,0)+IF(AND(CE78&gt;0,OR(Inputs!C23&gt;Inputs!C20,AND(Inputs!C23=Inputs!C20,9&lt;6))),1,0)))</f>
        <v>99</v>
      </c>
      <c r="BL78" s="3">
        <f>IF(Inputs!$B$27&lt;&gt;"Ready","PENDING INPUTS",IF(A78&gt;Inputs!$B$6,0,MIN(MAX(0,(BG78+BH78+BI78)-BJ78),MAX(0,C78-D78-(IF(O78&lt;BK78,K78+L78+M78-N78,0)+IF(W78&lt;BK78,S78+T78+U78-V78,0)+IF(AE78&lt;BK78,AA78+AB78+AC78-AD78,0)+IF(AM78&lt;BK78,AI78+AJ78+AK78-AL78,0)+IF(AU78&lt;BK78,AQ78+AR78+AS78-AT78,0)+IF(BC78&lt;BK78,AY78+AZ78+BA78-BB78,0)+IF(BK78&lt;BK78,BG78+BH78+BI78-BJ78,0)+IF(BS78&lt;BK78,BO78+BP78+BQ78-BR78,0)+IF(CA78&lt;BK78,BW78+BX78+BY78-BZ78,0)+IF(CI78&lt;BK78,CE78+CF78+CG78-CH78,0))))))</f>
        <v>0</v>
      </c>
      <c r="BM78" s="3">
        <f>IF(Inputs!$B$27&lt;&gt;"Ready","PENDING INPUTS",MIN((BG78+BH78+BI78),IF(D78&gt;C78,IF(D78=0,0,BJ78*C78/D78),BJ78+BL78)))</f>
        <v>0</v>
      </c>
      <c r="BN78" s="3">
        <f>IF(Inputs!$B$27&lt;&gt;"Ready","PENDING INPUTS",MAX(0,(BG78+BH78+BI78)-BM78))</f>
        <v>0</v>
      </c>
      <c r="BO78" s="3">
        <f>IF(Inputs!$B$27&lt;&gt;"Ready","PENDING INPUTS",BV77)</f>
        <v>0</v>
      </c>
      <c r="BP78" s="3">
        <f>IF(Inputs!$B$27&lt;&gt;"Ready","PENDING INPUTS",IF(A78&lt;=Inputs!$B$6,ROUND(BO78*Inputs!C21/12,2),0))</f>
        <v>0</v>
      </c>
      <c r="BQ78" s="3">
        <f>IF(Inputs!$B$27&lt;&gt;"Ready","PENDING INPUTS",IF(AND(A78&lt;=Inputs!$B$6,BO78&gt;0),Inputs!G21,0))</f>
        <v>0</v>
      </c>
      <c r="BR78" s="3">
        <f>IF(Inputs!$B$27&lt;&gt;"Ready","PENDING INPUTS",IF(A78&gt;Inputs!$B$6,0,MIN((BO78+BP78+BQ78),IF(Inputs!H21=1,Inputs!D21,MAX(Inputs!F21,ROUND(BO78*Inputs!E21+BP78+BQ78,2))))))</f>
        <v>0</v>
      </c>
      <c r="BS78">
        <f>IF(Inputs!$B$27&lt;&gt;"Ready","PENDING INPUTS",IF(BO78&lt;=0,99,1+IF(AND(K78&gt;0,OR(Inputs!C14&gt;Inputs!C21,AND(Inputs!C14=Inputs!C21,0&lt;7))),1,0)+IF(AND(S78&gt;0,OR(Inputs!C15&gt;Inputs!C21,AND(Inputs!C15=Inputs!C21,1&lt;7))),1,0)+IF(AND(AA78&gt;0,OR(Inputs!C16&gt;Inputs!C21,AND(Inputs!C16=Inputs!C21,2&lt;7))),1,0)+IF(AND(AI78&gt;0,OR(Inputs!C17&gt;Inputs!C21,AND(Inputs!C17=Inputs!C21,3&lt;7))),1,0)+IF(AND(AQ78&gt;0,OR(Inputs!C18&gt;Inputs!C21,AND(Inputs!C18=Inputs!C21,4&lt;7))),1,0)+IF(AND(AY78&gt;0,OR(Inputs!C19&gt;Inputs!C21,AND(Inputs!C19=Inputs!C21,5&lt;7))),1,0)+IF(AND(BG78&gt;0,OR(Inputs!C20&gt;Inputs!C21,AND(Inputs!C20=Inputs!C21,6&lt;7))),1,0)+IF(AND(BW78&gt;0,OR(Inputs!C22&gt;Inputs!C21,AND(Inputs!C22=Inputs!C21,8&lt;7))),1,0)+IF(AND(CE78&gt;0,OR(Inputs!C23&gt;Inputs!C21,AND(Inputs!C23=Inputs!C21,9&lt;7))),1,0)))</f>
        <v>99</v>
      </c>
      <c r="BT78" s="3">
        <f>IF(Inputs!$B$27&lt;&gt;"Ready","PENDING INPUTS",IF(A78&gt;Inputs!$B$6,0,MIN(MAX(0,(BO78+BP78+BQ78)-BR78),MAX(0,C78-D78-(IF(O78&lt;BS78,K78+L78+M78-N78,0)+IF(W78&lt;BS78,S78+T78+U78-V78,0)+IF(AE78&lt;BS78,AA78+AB78+AC78-AD78,0)+IF(AM78&lt;BS78,AI78+AJ78+AK78-AL78,0)+IF(AU78&lt;BS78,AQ78+AR78+AS78-AT78,0)+IF(BC78&lt;BS78,AY78+AZ78+BA78-BB78,0)+IF(BK78&lt;BS78,BG78+BH78+BI78-BJ78,0)+IF(BS78&lt;BS78,BO78+BP78+BQ78-BR78,0)+IF(CA78&lt;BS78,BW78+BX78+BY78-BZ78,0)+IF(CI78&lt;BS78,CE78+CF78+CG78-CH78,0))))))</f>
        <v>0</v>
      </c>
      <c r="BU78" s="3">
        <f>IF(Inputs!$B$27&lt;&gt;"Ready","PENDING INPUTS",MIN((BO78+BP78+BQ78),IF(D78&gt;C78,IF(D78=0,0,BR78*C78/D78),BR78+BT78)))</f>
        <v>0</v>
      </c>
      <c r="BV78" s="3">
        <f>IF(Inputs!$B$27&lt;&gt;"Ready","PENDING INPUTS",MAX(0,(BO78+BP78+BQ78)-BU78))</f>
        <v>0</v>
      </c>
      <c r="BW78" s="3">
        <f>IF(Inputs!$B$27&lt;&gt;"Ready","PENDING INPUTS",CD77)</f>
        <v>0</v>
      </c>
      <c r="BX78" s="3">
        <f>IF(Inputs!$B$27&lt;&gt;"Ready","PENDING INPUTS",IF(A78&lt;=Inputs!$B$6,ROUND(BW78*Inputs!C22/12,2),0))</f>
        <v>0</v>
      </c>
      <c r="BY78" s="3">
        <f>IF(Inputs!$B$27&lt;&gt;"Ready","PENDING INPUTS",IF(AND(A78&lt;=Inputs!$B$6,BW78&gt;0),Inputs!G22,0))</f>
        <v>0</v>
      </c>
      <c r="BZ78" s="3">
        <f>IF(Inputs!$B$27&lt;&gt;"Ready","PENDING INPUTS",IF(A78&gt;Inputs!$B$6,0,MIN((BW78+BX78+BY78),IF(Inputs!H22=1,Inputs!D22,MAX(Inputs!F22,ROUND(BW78*Inputs!E22+BX78+BY78,2))))))</f>
        <v>0</v>
      </c>
      <c r="CA78">
        <f>IF(Inputs!$B$27&lt;&gt;"Ready","PENDING INPUTS",IF(BW78&lt;=0,99,1+IF(AND(K78&gt;0,OR(Inputs!C14&gt;Inputs!C22,AND(Inputs!C14=Inputs!C22,0&lt;8))),1,0)+IF(AND(S78&gt;0,OR(Inputs!C15&gt;Inputs!C22,AND(Inputs!C15=Inputs!C22,1&lt;8))),1,0)+IF(AND(AA78&gt;0,OR(Inputs!C16&gt;Inputs!C22,AND(Inputs!C16=Inputs!C22,2&lt;8))),1,0)+IF(AND(AI78&gt;0,OR(Inputs!C17&gt;Inputs!C22,AND(Inputs!C17=Inputs!C22,3&lt;8))),1,0)+IF(AND(AQ78&gt;0,OR(Inputs!C18&gt;Inputs!C22,AND(Inputs!C18=Inputs!C22,4&lt;8))),1,0)+IF(AND(AY78&gt;0,OR(Inputs!C19&gt;Inputs!C22,AND(Inputs!C19=Inputs!C22,5&lt;8))),1,0)+IF(AND(BG78&gt;0,OR(Inputs!C20&gt;Inputs!C22,AND(Inputs!C20=Inputs!C22,6&lt;8))),1,0)+IF(AND(BO78&gt;0,OR(Inputs!C21&gt;Inputs!C22,AND(Inputs!C21=Inputs!C22,7&lt;8))),1,0)+IF(AND(CE78&gt;0,OR(Inputs!C23&gt;Inputs!C22,AND(Inputs!C23=Inputs!C22,9&lt;8))),1,0)))</f>
        <v>99</v>
      </c>
      <c r="CB78" s="3">
        <f>IF(Inputs!$B$27&lt;&gt;"Ready","PENDING INPUTS",IF(A78&gt;Inputs!$B$6,0,MIN(MAX(0,(BW78+BX78+BY78)-BZ78),MAX(0,C78-D78-(IF(O78&lt;CA78,K78+L78+M78-N78,0)+IF(W78&lt;CA78,S78+T78+U78-V78,0)+IF(AE78&lt;CA78,AA78+AB78+AC78-AD78,0)+IF(AM78&lt;CA78,AI78+AJ78+AK78-AL78,0)+IF(AU78&lt;CA78,AQ78+AR78+AS78-AT78,0)+IF(BC78&lt;CA78,AY78+AZ78+BA78-BB78,0)+IF(BK78&lt;CA78,BG78+BH78+BI78-BJ78,0)+IF(BS78&lt;CA78,BO78+BP78+BQ78-BR78,0)+IF(CA78&lt;CA78,BW78+BX78+BY78-BZ78,0)+IF(CI78&lt;CA78,CE78+CF78+CG78-CH78,0))))))</f>
        <v>0</v>
      </c>
      <c r="CC78" s="3">
        <f>IF(Inputs!$B$27&lt;&gt;"Ready","PENDING INPUTS",MIN((BW78+BX78+BY78),IF(D78&gt;C78,IF(D78=0,0,BZ78*C78/D78),BZ78+CB78)))</f>
        <v>0</v>
      </c>
      <c r="CD78" s="3">
        <f>IF(Inputs!$B$27&lt;&gt;"Ready","PENDING INPUTS",MAX(0,(BW78+BX78+BY78)-CC78))</f>
        <v>0</v>
      </c>
      <c r="CE78" s="3">
        <f>IF(Inputs!$B$27&lt;&gt;"Ready","PENDING INPUTS",CL77)</f>
        <v>0</v>
      </c>
      <c r="CF78" s="3">
        <f>IF(Inputs!$B$27&lt;&gt;"Ready","PENDING INPUTS",IF(A78&lt;=Inputs!$B$6,ROUND(CE78*Inputs!C23/12,2),0))</f>
        <v>0</v>
      </c>
      <c r="CG78" s="3">
        <f>IF(Inputs!$B$27&lt;&gt;"Ready","PENDING INPUTS",IF(AND(A78&lt;=Inputs!$B$6,CE78&gt;0),Inputs!G23,0))</f>
        <v>0</v>
      </c>
      <c r="CH78" s="3">
        <f>IF(Inputs!$B$27&lt;&gt;"Ready","PENDING INPUTS",IF(A78&gt;Inputs!$B$6,0,MIN((CE78+CF78+CG78),IF(Inputs!H23=1,Inputs!D23,MAX(Inputs!F23,ROUND(CE78*Inputs!E23+CF78+CG78,2))))))</f>
        <v>0</v>
      </c>
      <c r="CI78">
        <f>IF(Inputs!$B$27&lt;&gt;"Ready","PENDING INPUTS",IF(CE78&lt;=0,99,1+IF(AND(K78&gt;0,OR(Inputs!C14&gt;Inputs!C23,AND(Inputs!C14=Inputs!C23,0&lt;9))),1,0)+IF(AND(S78&gt;0,OR(Inputs!C15&gt;Inputs!C23,AND(Inputs!C15=Inputs!C23,1&lt;9))),1,0)+IF(AND(AA78&gt;0,OR(Inputs!C16&gt;Inputs!C23,AND(Inputs!C16=Inputs!C23,2&lt;9))),1,0)+IF(AND(AI78&gt;0,OR(Inputs!C17&gt;Inputs!C23,AND(Inputs!C17=Inputs!C23,3&lt;9))),1,0)+IF(AND(AQ78&gt;0,OR(Inputs!C18&gt;Inputs!C23,AND(Inputs!C18=Inputs!C23,4&lt;9))),1,0)+IF(AND(AY78&gt;0,OR(Inputs!C19&gt;Inputs!C23,AND(Inputs!C19=Inputs!C23,5&lt;9))),1,0)+IF(AND(BG78&gt;0,OR(Inputs!C20&gt;Inputs!C23,AND(Inputs!C20=Inputs!C23,6&lt;9))),1,0)+IF(AND(BO78&gt;0,OR(Inputs!C21&gt;Inputs!C23,AND(Inputs!C21=Inputs!C23,7&lt;9))),1,0)+IF(AND(BW78&gt;0,OR(Inputs!C22&gt;Inputs!C23,AND(Inputs!C22=Inputs!C23,8&lt;9))),1,0)))</f>
        <v>99</v>
      </c>
      <c r="CJ78" s="3">
        <f>IF(Inputs!$B$27&lt;&gt;"Ready","PENDING INPUTS",IF(A78&gt;Inputs!$B$6,0,MIN(MAX(0,(CE78+CF78+CG78)-CH78),MAX(0,C78-D78-(IF(O78&lt;CI78,K78+L78+M78-N78,0)+IF(W78&lt;CI78,S78+T78+U78-V78,0)+IF(AE78&lt;CI78,AA78+AB78+AC78-AD78,0)+IF(AM78&lt;CI78,AI78+AJ78+AK78-AL78,0)+IF(AU78&lt;CI78,AQ78+AR78+AS78-AT78,0)+IF(BC78&lt;CI78,AY78+AZ78+BA78-BB78,0)+IF(BK78&lt;CI78,BG78+BH78+BI78-BJ78,0)+IF(BS78&lt;CI78,BO78+BP78+BQ78-BR78,0)+IF(CA78&lt;CI78,BW78+BX78+BY78-BZ78,0)+IF(CI78&lt;CI78,CE78+CF78+CG78-CH78,0))))))</f>
        <v>0</v>
      </c>
      <c r="CK78" s="3">
        <f>IF(Inputs!$B$27&lt;&gt;"Ready","PENDING INPUTS",MIN((CE78+CF78+CG78),IF(D78&gt;C78,IF(D78=0,0,CH78*C78/D78),CH78+CJ78)))</f>
        <v>0</v>
      </c>
      <c r="CL78" s="3">
        <f>IF(Inputs!$B$27&lt;&gt;"Ready","PENDING INPUTS",MAX(0,(CE78+CF78+CG78)-CK78))</f>
        <v>0</v>
      </c>
    </row>
    <row r="79" spans="1:90" ht="27.95" customHeight="1" x14ac:dyDescent="0.25">
      <c r="A79">
        <v>75</v>
      </c>
      <c r="B79" s="13">
        <f>IF(Inputs!$B$27&lt;&gt;"Ready","PENDING INPUTS",EDATE(Inputs!$B$5,A79-1))</f>
        <v>48549</v>
      </c>
      <c r="C79" s="3">
        <f>IF(Inputs!$B$27&lt;&gt;"Ready","PENDING INPUTS",IF(A79&lt;=Inputs!$B$6,MAX(0,Inputs!$B$4+IF(A79=Inputs!$B$7,Inputs!$B$8,0)+IF(A79=Inputs!$B$9,Inputs!$B$10,0)),0))</f>
        <v>0</v>
      </c>
      <c r="D79" s="3">
        <f>IF(Inputs!$B$27&lt;&gt;"Ready","PENDING INPUTS",SUM(N79,V79,AD79,AL79,AT79,BB79,BJ79,BR79,BZ79,CH79))</f>
        <v>0</v>
      </c>
      <c r="E79" s="3">
        <f>IF(Inputs!$B$27&lt;&gt;"Ready","PENDING INPUTS",MAX(0,D79-C79))</f>
        <v>0</v>
      </c>
      <c r="F79" s="3">
        <f>IF(Inputs!$B$27&lt;&gt;"Ready","PENDING INPUTS",SUM(Q79,Y79,AG79,AO79,AW79,BE79,BM79,BU79,CC79,CK79))</f>
        <v>0</v>
      </c>
      <c r="G79" s="3">
        <f>IF(Inputs!$B$27&lt;&gt;"Ready","PENDING INPUTS",SUM(L79,T79,AB79,AJ79,AR79,AZ79,BH79,BP79,BX79,CF79))</f>
        <v>0</v>
      </c>
      <c r="H79" s="3">
        <f>IF(Inputs!$B$27&lt;&gt;"Ready","PENDING INPUTS",SUM(M79,U79,AC79,AK79,AS79,BA79,BI79,BQ79,BY79,CG79))</f>
        <v>0</v>
      </c>
      <c r="I79" s="3">
        <f>IF(Inputs!$B$27&lt;&gt;"Ready","PENDING INPUTS",SUM(R79,Z79,AH79,AP79,AX79,BF79,BN79,BV79,CD79,CL79))</f>
        <v>0</v>
      </c>
      <c r="J79" t="str">
        <f>IF(Inputs!$B$27&lt;&gt;"Ready","PENDING INPUTS",IF(A79&gt;Inputs!$B$6,"Beyond horizon",IF(E79&gt;0.005,"MINIMUM SHORTFALL",IF(I79&lt;0.005,"Paid off","In progress"))))</f>
        <v>Paid off</v>
      </c>
      <c r="K79" s="3">
        <f>IF(Inputs!$B$27&lt;&gt;"Ready","PENDING INPUTS",R78)</f>
        <v>0</v>
      </c>
      <c r="L79" s="3">
        <f>IF(Inputs!$B$27&lt;&gt;"Ready","PENDING INPUTS",IF(A79&lt;=Inputs!$B$6,ROUND(K79*Inputs!C14/12,2),0))</f>
        <v>0</v>
      </c>
      <c r="M79" s="3">
        <f>IF(Inputs!$B$27&lt;&gt;"Ready","PENDING INPUTS",IF(AND(A79&lt;=Inputs!$B$6,K79&gt;0),Inputs!G14,0))</f>
        <v>0</v>
      </c>
      <c r="N79" s="3">
        <f>IF(Inputs!$B$27&lt;&gt;"Ready","PENDING INPUTS",IF(A79&gt;Inputs!$B$6,0,MIN((K79+L79+M79),IF(Inputs!H14=1,Inputs!D14,MAX(Inputs!F14,ROUND(K79*Inputs!E14+L79+M79,2))))))</f>
        <v>0</v>
      </c>
      <c r="O79">
        <f>IF(Inputs!$B$27&lt;&gt;"Ready","PENDING INPUTS",IF(K79&lt;=0,99,1+IF(AND(S79&gt;0,OR(Inputs!C15&gt;Inputs!C14,AND(Inputs!C15=Inputs!C14,1&lt;0))),1,0)+IF(AND(AA79&gt;0,OR(Inputs!C16&gt;Inputs!C14,AND(Inputs!C16=Inputs!C14,2&lt;0))),1,0)+IF(AND(AI79&gt;0,OR(Inputs!C17&gt;Inputs!C14,AND(Inputs!C17=Inputs!C14,3&lt;0))),1,0)+IF(AND(AQ79&gt;0,OR(Inputs!C18&gt;Inputs!C14,AND(Inputs!C18=Inputs!C14,4&lt;0))),1,0)+IF(AND(AY79&gt;0,OR(Inputs!C19&gt;Inputs!C14,AND(Inputs!C19=Inputs!C14,5&lt;0))),1,0)+IF(AND(BG79&gt;0,OR(Inputs!C20&gt;Inputs!C14,AND(Inputs!C20=Inputs!C14,6&lt;0))),1,0)+IF(AND(BO79&gt;0,OR(Inputs!C21&gt;Inputs!C14,AND(Inputs!C21=Inputs!C14,7&lt;0))),1,0)+IF(AND(BW79&gt;0,OR(Inputs!C22&gt;Inputs!C14,AND(Inputs!C22=Inputs!C14,8&lt;0))),1,0)+IF(AND(CE79&gt;0,OR(Inputs!C23&gt;Inputs!C14,AND(Inputs!C23=Inputs!C14,9&lt;0))),1,0)))</f>
        <v>99</v>
      </c>
      <c r="P79" s="3">
        <f>IF(Inputs!$B$27&lt;&gt;"Ready","PENDING INPUTS",IF(A79&gt;Inputs!$B$6,0,MIN(MAX(0,(K79+L79+M79)-N79),MAX(0,C79-D79-(IF(O79&lt;O79,K79+L79+M79-N79,0)+IF(W79&lt;O79,S79+T79+U79-V79,0)+IF(AE79&lt;O79,AA79+AB79+AC79-AD79,0)+IF(AM79&lt;O79,AI79+AJ79+AK79-AL79,0)+IF(AU79&lt;O79,AQ79+AR79+AS79-AT79,0)+IF(BC79&lt;O79,AY79+AZ79+BA79-BB79,0)+IF(BK79&lt;O79,BG79+BH79+BI79-BJ79,0)+IF(BS79&lt;O79,BO79+BP79+BQ79-BR79,0)+IF(CA79&lt;O79,BW79+BX79+BY79-BZ79,0)+IF(CI79&lt;O79,CE79+CF79+CG79-CH79,0))))))</f>
        <v>0</v>
      </c>
      <c r="Q79" s="3">
        <f>IF(Inputs!$B$27&lt;&gt;"Ready","PENDING INPUTS",MIN((K79+L79+M79),IF(D79&gt;C79,IF(D79=0,0,N79*C79/D79),N79+P79)))</f>
        <v>0</v>
      </c>
      <c r="R79" s="3">
        <f>IF(Inputs!$B$27&lt;&gt;"Ready","PENDING INPUTS",MAX(0,(K79+L79+M79)-Q79))</f>
        <v>0</v>
      </c>
      <c r="S79" s="3">
        <f>IF(Inputs!$B$27&lt;&gt;"Ready","PENDING INPUTS",Z78)</f>
        <v>0</v>
      </c>
      <c r="T79" s="3">
        <f>IF(Inputs!$B$27&lt;&gt;"Ready","PENDING INPUTS",IF(A79&lt;=Inputs!$B$6,ROUND(S79*Inputs!C15/12,2),0))</f>
        <v>0</v>
      </c>
      <c r="U79" s="3">
        <f>IF(Inputs!$B$27&lt;&gt;"Ready","PENDING INPUTS",IF(AND(A79&lt;=Inputs!$B$6,S79&gt;0),Inputs!G15,0))</f>
        <v>0</v>
      </c>
      <c r="V79" s="3">
        <f>IF(Inputs!$B$27&lt;&gt;"Ready","PENDING INPUTS",IF(A79&gt;Inputs!$B$6,0,MIN((S79+T79+U79),IF(Inputs!H15=1,Inputs!D15,MAX(Inputs!F15,ROUND(S79*Inputs!E15+T79+U79,2))))))</f>
        <v>0</v>
      </c>
      <c r="W79">
        <f>IF(Inputs!$B$27&lt;&gt;"Ready","PENDING INPUTS",IF(S79&lt;=0,99,1+IF(AND(K79&gt;0,OR(Inputs!C14&gt;Inputs!C15,AND(Inputs!C14=Inputs!C15,0&lt;1))),1,0)+IF(AND(AA79&gt;0,OR(Inputs!C16&gt;Inputs!C15,AND(Inputs!C16=Inputs!C15,2&lt;1))),1,0)+IF(AND(AI79&gt;0,OR(Inputs!C17&gt;Inputs!C15,AND(Inputs!C17=Inputs!C15,3&lt;1))),1,0)+IF(AND(AQ79&gt;0,OR(Inputs!C18&gt;Inputs!C15,AND(Inputs!C18=Inputs!C15,4&lt;1))),1,0)+IF(AND(AY79&gt;0,OR(Inputs!C19&gt;Inputs!C15,AND(Inputs!C19=Inputs!C15,5&lt;1))),1,0)+IF(AND(BG79&gt;0,OR(Inputs!C20&gt;Inputs!C15,AND(Inputs!C20=Inputs!C15,6&lt;1))),1,0)+IF(AND(BO79&gt;0,OR(Inputs!C21&gt;Inputs!C15,AND(Inputs!C21=Inputs!C15,7&lt;1))),1,0)+IF(AND(BW79&gt;0,OR(Inputs!C22&gt;Inputs!C15,AND(Inputs!C22=Inputs!C15,8&lt;1))),1,0)+IF(AND(CE79&gt;0,OR(Inputs!C23&gt;Inputs!C15,AND(Inputs!C23=Inputs!C15,9&lt;1))),1,0)))</f>
        <v>99</v>
      </c>
      <c r="X79" s="3">
        <f>IF(Inputs!$B$27&lt;&gt;"Ready","PENDING INPUTS",IF(A79&gt;Inputs!$B$6,0,MIN(MAX(0,(S79+T79+U79)-V79),MAX(0,C79-D79-(IF(O79&lt;W79,K79+L79+M79-N79,0)+IF(W79&lt;W79,S79+T79+U79-V79,0)+IF(AE79&lt;W79,AA79+AB79+AC79-AD79,0)+IF(AM79&lt;W79,AI79+AJ79+AK79-AL79,0)+IF(AU79&lt;W79,AQ79+AR79+AS79-AT79,0)+IF(BC79&lt;W79,AY79+AZ79+BA79-BB79,0)+IF(BK79&lt;W79,BG79+BH79+BI79-BJ79,0)+IF(BS79&lt;W79,BO79+BP79+BQ79-BR79,0)+IF(CA79&lt;W79,BW79+BX79+BY79-BZ79,0)+IF(CI79&lt;W79,CE79+CF79+CG79-CH79,0))))))</f>
        <v>0</v>
      </c>
      <c r="Y79" s="3">
        <f>IF(Inputs!$B$27&lt;&gt;"Ready","PENDING INPUTS",MIN((S79+T79+U79),IF(D79&gt;C79,IF(D79=0,0,V79*C79/D79),V79+X79)))</f>
        <v>0</v>
      </c>
      <c r="Z79" s="3">
        <f>IF(Inputs!$B$27&lt;&gt;"Ready","PENDING INPUTS",MAX(0,(S79+T79+U79)-Y79))</f>
        <v>0</v>
      </c>
      <c r="AA79" s="3">
        <f>IF(Inputs!$B$27&lt;&gt;"Ready","PENDING INPUTS",AH78)</f>
        <v>0</v>
      </c>
      <c r="AB79" s="3">
        <f>IF(Inputs!$B$27&lt;&gt;"Ready","PENDING INPUTS",IF(A79&lt;=Inputs!$B$6,ROUND(AA79*Inputs!C16/12,2),0))</f>
        <v>0</v>
      </c>
      <c r="AC79" s="3">
        <f>IF(Inputs!$B$27&lt;&gt;"Ready","PENDING INPUTS",IF(AND(A79&lt;=Inputs!$B$6,AA79&gt;0),Inputs!G16,0))</f>
        <v>0</v>
      </c>
      <c r="AD79" s="3">
        <f>IF(Inputs!$B$27&lt;&gt;"Ready","PENDING INPUTS",IF(A79&gt;Inputs!$B$6,0,MIN((AA79+AB79+AC79),IF(Inputs!H16=1,Inputs!D16,MAX(Inputs!F16,ROUND(AA79*Inputs!E16+AB79+AC79,2))))))</f>
        <v>0</v>
      </c>
      <c r="AE79">
        <f>IF(Inputs!$B$27&lt;&gt;"Ready","PENDING INPUTS",IF(AA79&lt;=0,99,1+IF(AND(K79&gt;0,OR(Inputs!C14&gt;Inputs!C16,AND(Inputs!C14=Inputs!C16,0&lt;2))),1,0)+IF(AND(S79&gt;0,OR(Inputs!C15&gt;Inputs!C16,AND(Inputs!C15=Inputs!C16,1&lt;2))),1,0)+IF(AND(AI79&gt;0,OR(Inputs!C17&gt;Inputs!C16,AND(Inputs!C17=Inputs!C16,3&lt;2))),1,0)+IF(AND(AQ79&gt;0,OR(Inputs!C18&gt;Inputs!C16,AND(Inputs!C18=Inputs!C16,4&lt;2))),1,0)+IF(AND(AY79&gt;0,OR(Inputs!C19&gt;Inputs!C16,AND(Inputs!C19=Inputs!C16,5&lt;2))),1,0)+IF(AND(BG79&gt;0,OR(Inputs!C20&gt;Inputs!C16,AND(Inputs!C20=Inputs!C16,6&lt;2))),1,0)+IF(AND(BO79&gt;0,OR(Inputs!C21&gt;Inputs!C16,AND(Inputs!C21=Inputs!C16,7&lt;2))),1,0)+IF(AND(BW79&gt;0,OR(Inputs!C22&gt;Inputs!C16,AND(Inputs!C22=Inputs!C16,8&lt;2))),1,0)+IF(AND(CE79&gt;0,OR(Inputs!C23&gt;Inputs!C16,AND(Inputs!C23=Inputs!C16,9&lt;2))),1,0)))</f>
        <v>99</v>
      </c>
      <c r="AF79" s="3">
        <f>IF(Inputs!$B$27&lt;&gt;"Ready","PENDING INPUTS",IF(A79&gt;Inputs!$B$6,0,MIN(MAX(0,(AA79+AB79+AC79)-AD79),MAX(0,C79-D79-(IF(O79&lt;AE79,K79+L79+M79-N79,0)+IF(W79&lt;AE79,S79+T79+U79-V79,0)+IF(AE79&lt;AE79,AA79+AB79+AC79-AD79,0)+IF(AM79&lt;AE79,AI79+AJ79+AK79-AL79,0)+IF(AU79&lt;AE79,AQ79+AR79+AS79-AT79,0)+IF(BC79&lt;AE79,AY79+AZ79+BA79-BB79,0)+IF(BK79&lt;AE79,BG79+BH79+BI79-BJ79,0)+IF(BS79&lt;AE79,BO79+BP79+BQ79-BR79,0)+IF(CA79&lt;AE79,BW79+BX79+BY79-BZ79,0)+IF(CI79&lt;AE79,CE79+CF79+CG79-CH79,0))))))</f>
        <v>0</v>
      </c>
      <c r="AG79" s="3">
        <f>IF(Inputs!$B$27&lt;&gt;"Ready","PENDING INPUTS",MIN((AA79+AB79+AC79),IF(D79&gt;C79,IF(D79=0,0,AD79*C79/D79),AD79+AF79)))</f>
        <v>0</v>
      </c>
      <c r="AH79" s="3">
        <f>IF(Inputs!$B$27&lt;&gt;"Ready","PENDING INPUTS",MAX(0,(AA79+AB79+AC79)-AG79))</f>
        <v>0</v>
      </c>
      <c r="AI79" s="3">
        <f>IF(Inputs!$B$27&lt;&gt;"Ready","PENDING INPUTS",AP78)</f>
        <v>0</v>
      </c>
      <c r="AJ79" s="3">
        <f>IF(Inputs!$B$27&lt;&gt;"Ready","PENDING INPUTS",IF(A79&lt;=Inputs!$B$6,ROUND(AI79*Inputs!C17/12,2),0))</f>
        <v>0</v>
      </c>
      <c r="AK79" s="3">
        <f>IF(Inputs!$B$27&lt;&gt;"Ready","PENDING INPUTS",IF(AND(A79&lt;=Inputs!$B$6,AI79&gt;0),Inputs!G17,0))</f>
        <v>0</v>
      </c>
      <c r="AL79" s="3">
        <f>IF(Inputs!$B$27&lt;&gt;"Ready","PENDING INPUTS",IF(A79&gt;Inputs!$B$6,0,MIN((AI79+AJ79+AK79),IF(Inputs!H17=1,Inputs!D17,MAX(Inputs!F17,ROUND(AI79*Inputs!E17+AJ79+AK79,2))))))</f>
        <v>0</v>
      </c>
      <c r="AM79">
        <f>IF(Inputs!$B$27&lt;&gt;"Ready","PENDING INPUTS",IF(AI79&lt;=0,99,1+IF(AND(K79&gt;0,OR(Inputs!C14&gt;Inputs!C17,AND(Inputs!C14=Inputs!C17,0&lt;3))),1,0)+IF(AND(S79&gt;0,OR(Inputs!C15&gt;Inputs!C17,AND(Inputs!C15=Inputs!C17,1&lt;3))),1,0)+IF(AND(AA79&gt;0,OR(Inputs!C16&gt;Inputs!C17,AND(Inputs!C16=Inputs!C17,2&lt;3))),1,0)+IF(AND(AQ79&gt;0,OR(Inputs!C18&gt;Inputs!C17,AND(Inputs!C18=Inputs!C17,4&lt;3))),1,0)+IF(AND(AY79&gt;0,OR(Inputs!C19&gt;Inputs!C17,AND(Inputs!C19=Inputs!C17,5&lt;3))),1,0)+IF(AND(BG79&gt;0,OR(Inputs!C20&gt;Inputs!C17,AND(Inputs!C20=Inputs!C17,6&lt;3))),1,0)+IF(AND(BO79&gt;0,OR(Inputs!C21&gt;Inputs!C17,AND(Inputs!C21=Inputs!C17,7&lt;3))),1,0)+IF(AND(BW79&gt;0,OR(Inputs!C22&gt;Inputs!C17,AND(Inputs!C22=Inputs!C17,8&lt;3))),1,0)+IF(AND(CE79&gt;0,OR(Inputs!C23&gt;Inputs!C17,AND(Inputs!C23=Inputs!C17,9&lt;3))),1,0)))</f>
        <v>99</v>
      </c>
      <c r="AN79" s="3">
        <f>IF(Inputs!$B$27&lt;&gt;"Ready","PENDING INPUTS",IF(A79&gt;Inputs!$B$6,0,MIN(MAX(0,(AI79+AJ79+AK79)-AL79),MAX(0,C79-D79-(IF(O79&lt;AM79,K79+L79+M79-N79,0)+IF(W79&lt;AM79,S79+T79+U79-V79,0)+IF(AE79&lt;AM79,AA79+AB79+AC79-AD79,0)+IF(AM79&lt;AM79,AI79+AJ79+AK79-AL79,0)+IF(AU79&lt;AM79,AQ79+AR79+AS79-AT79,0)+IF(BC79&lt;AM79,AY79+AZ79+BA79-BB79,0)+IF(BK79&lt;AM79,BG79+BH79+BI79-BJ79,0)+IF(BS79&lt;AM79,BO79+BP79+BQ79-BR79,0)+IF(CA79&lt;AM79,BW79+BX79+BY79-BZ79,0)+IF(CI79&lt;AM79,CE79+CF79+CG79-CH79,0))))))</f>
        <v>0</v>
      </c>
      <c r="AO79" s="3">
        <f>IF(Inputs!$B$27&lt;&gt;"Ready","PENDING INPUTS",MIN((AI79+AJ79+AK79),IF(D79&gt;C79,IF(D79=0,0,AL79*C79/D79),AL79+AN79)))</f>
        <v>0</v>
      </c>
      <c r="AP79" s="3">
        <f>IF(Inputs!$B$27&lt;&gt;"Ready","PENDING INPUTS",MAX(0,(AI79+AJ79+AK79)-AO79))</f>
        <v>0</v>
      </c>
      <c r="AQ79" s="3">
        <f>IF(Inputs!$B$27&lt;&gt;"Ready","PENDING INPUTS",AX78)</f>
        <v>0</v>
      </c>
      <c r="AR79" s="3">
        <f>IF(Inputs!$B$27&lt;&gt;"Ready","PENDING INPUTS",IF(A79&lt;=Inputs!$B$6,ROUND(AQ79*Inputs!C18/12,2),0))</f>
        <v>0</v>
      </c>
      <c r="AS79" s="3">
        <f>IF(Inputs!$B$27&lt;&gt;"Ready","PENDING INPUTS",IF(AND(A79&lt;=Inputs!$B$6,AQ79&gt;0),Inputs!G18,0))</f>
        <v>0</v>
      </c>
      <c r="AT79" s="3">
        <f>IF(Inputs!$B$27&lt;&gt;"Ready","PENDING INPUTS",IF(A79&gt;Inputs!$B$6,0,MIN((AQ79+AR79+AS79),IF(Inputs!H18=1,Inputs!D18,MAX(Inputs!F18,ROUND(AQ79*Inputs!E18+AR79+AS79,2))))))</f>
        <v>0</v>
      </c>
      <c r="AU79">
        <f>IF(Inputs!$B$27&lt;&gt;"Ready","PENDING INPUTS",IF(AQ79&lt;=0,99,1+IF(AND(K79&gt;0,OR(Inputs!C14&gt;Inputs!C18,AND(Inputs!C14=Inputs!C18,0&lt;4))),1,0)+IF(AND(S79&gt;0,OR(Inputs!C15&gt;Inputs!C18,AND(Inputs!C15=Inputs!C18,1&lt;4))),1,0)+IF(AND(AA79&gt;0,OR(Inputs!C16&gt;Inputs!C18,AND(Inputs!C16=Inputs!C18,2&lt;4))),1,0)+IF(AND(AI79&gt;0,OR(Inputs!C17&gt;Inputs!C18,AND(Inputs!C17=Inputs!C18,3&lt;4))),1,0)+IF(AND(AY79&gt;0,OR(Inputs!C19&gt;Inputs!C18,AND(Inputs!C19=Inputs!C18,5&lt;4))),1,0)+IF(AND(BG79&gt;0,OR(Inputs!C20&gt;Inputs!C18,AND(Inputs!C20=Inputs!C18,6&lt;4))),1,0)+IF(AND(BO79&gt;0,OR(Inputs!C21&gt;Inputs!C18,AND(Inputs!C21=Inputs!C18,7&lt;4))),1,0)+IF(AND(BW79&gt;0,OR(Inputs!C22&gt;Inputs!C18,AND(Inputs!C22=Inputs!C18,8&lt;4))),1,0)+IF(AND(CE79&gt;0,OR(Inputs!C23&gt;Inputs!C18,AND(Inputs!C23=Inputs!C18,9&lt;4))),1,0)))</f>
        <v>99</v>
      </c>
      <c r="AV79" s="3">
        <f>IF(Inputs!$B$27&lt;&gt;"Ready","PENDING INPUTS",IF(A79&gt;Inputs!$B$6,0,MIN(MAX(0,(AQ79+AR79+AS79)-AT79),MAX(0,C79-D79-(IF(O79&lt;AU79,K79+L79+M79-N79,0)+IF(W79&lt;AU79,S79+T79+U79-V79,0)+IF(AE79&lt;AU79,AA79+AB79+AC79-AD79,0)+IF(AM79&lt;AU79,AI79+AJ79+AK79-AL79,0)+IF(AU79&lt;AU79,AQ79+AR79+AS79-AT79,0)+IF(BC79&lt;AU79,AY79+AZ79+BA79-BB79,0)+IF(BK79&lt;AU79,BG79+BH79+BI79-BJ79,0)+IF(BS79&lt;AU79,BO79+BP79+BQ79-BR79,0)+IF(CA79&lt;AU79,BW79+BX79+BY79-BZ79,0)+IF(CI79&lt;AU79,CE79+CF79+CG79-CH79,0))))))</f>
        <v>0</v>
      </c>
      <c r="AW79" s="3">
        <f>IF(Inputs!$B$27&lt;&gt;"Ready","PENDING INPUTS",MIN((AQ79+AR79+AS79),IF(D79&gt;C79,IF(D79=0,0,AT79*C79/D79),AT79+AV79)))</f>
        <v>0</v>
      </c>
      <c r="AX79" s="3">
        <f>IF(Inputs!$B$27&lt;&gt;"Ready","PENDING INPUTS",MAX(0,(AQ79+AR79+AS79)-AW79))</f>
        <v>0</v>
      </c>
      <c r="AY79" s="3">
        <f>IF(Inputs!$B$27&lt;&gt;"Ready","PENDING INPUTS",BF78)</f>
        <v>0</v>
      </c>
      <c r="AZ79" s="3">
        <f>IF(Inputs!$B$27&lt;&gt;"Ready","PENDING INPUTS",IF(A79&lt;=Inputs!$B$6,ROUND(AY79*Inputs!C19/12,2),0))</f>
        <v>0</v>
      </c>
      <c r="BA79" s="3">
        <f>IF(Inputs!$B$27&lt;&gt;"Ready","PENDING INPUTS",IF(AND(A79&lt;=Inputs!$B$6,AY79&gt;0),Inputs!G19,0))</f>
        <v>0</v>
      </c>
      <c r="BB79" s="3">
        <f>IF(Inputs!$B$27&lt;&gt;"Ready","PENDING INPUTS",IF(A79&gt;Inputs!$B$6,0,MIN((AY79+AZ79+BA79),IF(Inputs!H19=1,Inputs!D19,MAX(Inputs!F19,ROUND(AY79*Inputs!E19+AZ79+BA79,2))))))</f>
        <v>0</v>
      </c>
      <c r="BC79">
        <f>IF(Inputs!$B$27&lt;&gt;"Ready","PENDING INPUTS",IF(AY79&lt;=0,99,1+IF(AND(K79&gt;0,OR(Inputs!C14&gt;Inputs!C19,AND(Inputs!C14=Inputs!C19,0&lt;5))),1,0)+IF(AND(S79&gt;0,OR(Inputs!C15&gt;Inputs!C19,AND(Inputs!C15=Inputs!C19,1&lt;5))),1,0)+IF(AND(AA79&gt;0,OR(Inputs!C16&gt;Inputs!C19,AND(Inputs!C16=Inputs!C19,2&lt;5))),1,0)+IF(AND(AI79&gt;0,OR(Inputs!C17&gt;Inputs!C19,AND(Inputs!C17=Inputs!C19,3&lt;5))),1,0)+IF(AND(AQ79&gt;0,OR(Inputs!C18&gt;Inputs!C19,AND(Inputs!C18=Inputs!C19,4&lt;5))),1,0)+IF(AND(BG79&gt;0,OR(Inputs!C20&gt;Inputs!C19,AND(Inputs!C20=Inputs!C19,6&lt;5))),1,0)+IF(AND(BO79&gt;0,OR(Inputs!C21&gt;Inputs!C19,AND(Inputs!C21=Inputs!C19,7&lt;5))),1,0)+IF(AND(BW79&gt;0,OR(Inputs!C22&gt;Inputs!C19,AND(Inputs!C22=Inputs!C19,8&lt;5))),1,0)+IF(AND(CE79&gt;0,OR(Inputs!C23&gt;Inputs!C19,AND(Inputs!C23=Inputs!C19,9&lt;5))),1,0)))</f>
        <v>99</v>
      </c>
      <c r="BD79" s="3">
        <f>IF(Inputs!$B$27&lt;&gt;"Ready","PENDING INPUTS",IF(A79&gt;Inputs!$B$6,0,MIN(MAX(0,(AY79+AZ79+BA79)-BB79),MAX(0,C79-D79-(IF(O79&lt;BC79,K79+L79+M79-N79,0)+IF(W79&lt;BC79,S79+T79+U79-V79,0)+IF(AE79&lt;BC79,AA79+AB79+AC79-AD79,0)+IF(AM79&lt;BC79,AI79+AJ79+AK79-AL79,0)+IF(AU79&lt;BC79,AQ79+AR79+AS79-AT79,0)+IF(BC79&lt;BC79,AY79+AZ79+BA79-BB79,0)+IF(BK79&lt;BC79,BG79+BH79+BI79-BJ79,0)+IF(BS79&lt;BC79,BO79+BP79+BQ79-BR79,0)+IF(CA79&lt;BC79,BW79+BX79+BY79-BZ79,0)+IF(CI79&lt;BC79,CE79+CF79+CG79-CH79,0))))))</f>
        <v>0</v>
      </c>
      <c r="BE79" s="3">
        <f>IF(Inputs!$B$27&lt;&gt;"Ready","PENDING INPUTS",MIN((AY79+AZ79+BA79),IF(D79&gt;C79,IF(D79=0,0,BB79*C79/D79),BB79+BD79)))</f>
        <v>0</v>
      </c>
      <c r="BF79" s="3">
        <f>IF(Inputs!$B$27&lt;&gt;"Ready","PENDING INPUTS",MAX(0,(AY79+AZ79+BA79)-BE79))</f>
        <v>0</v>
      </c>
      <c r="BG79" s="3">
        <f>IF(Inputs!$B$27&lt;&gt;"Ready","PENDING INPUTS",BN78)</f>
        <v>0</v>
      </c>
      <c r="BH79" s="3">
        <f>IF(Inputs!$B$27&lt;&gt;"Ready","PENDING INPUTS",IF(A79&lt;=Inputs!$B$6,ROUND(BG79*Inputs!C20/12,2),0))</f>
        <v>0</v>
      </c>
      <c r="BI79" s="3">
        <f>IF(Inputs!$B$27&lt;&gt;"Ready","PENDING INPUTS",IF(AND(A79&lt;=Inputs!$B$6,BG79&gt;0),Inputs!G20,0))</f>
        <v>0</v>
      </c>
      <c r="BJ79" s="3">
        <f>IF(Inputs!$B$27&lt;&gt;"Ready","PENDING INPUTS",IF(A79&gt;Inputs!$B$6,0,MIN((BG79+BH79+BI79),IF(Inputs!H20=1,Inputs!D20,MAX(Inputs!F20,ROUND(BG79*Inputs!E20+BH79+BI79,2))))))</f>
        <v>0</v>
      </c>
      <c r="BK79">
        <f>IF(Inputs!$B$27&lt;&gt;"Ready","PENDING INPUTS",IF(BG79&lt;=0,99,1+IF(AND(K79&gt;0,OR(Inputs!C14&gt;Inputs!C20,AND(Inputs!C14=Inputs!C20,0&lt;6))),1,0)+IF(AND(S79&gt;0,OR(Inputs!C15&gt;Inputs!C20,AND(Inputs!C15=Inputs!C20,1&lt;6))),1,0)+IF(AND(AA79&gt;0,OR(Inputs!C16&gt;Inputs!C20,AND(Inputs!C16=Inputs!C20,2&lt;6))),1,0)+IF(AND(AI79&gt;0,OR(Inputs!C17&gt;Inputs!C20,AND(Inputs!C17=Inputs!C20,3&lt;6))),1,0)+IF(AND(AQ79&gt;0,OR(Inputs!C18&gt;Inputs!C20,AND(Inputs!C18=Inputs!C20,4&lt;6))),1,0)+IF(AND(AY79&gt;0,OR(Inputs!C19&gt;Inputs!C20,AND(Inputs!C19=Inputs!C20,5&lt;6))),1,0)+IF(AND(BO79&gt;0,OR(Inputs!C21&gt;Inputs!C20,AND(Inputs!C21=Inputs!C20,7&lt;6))),1,0)+IF(AND(BW79&gt;0,OR(Inputs!C22&gt;Inputs!C20,AND(Inputs!C22=Inputs!C20,8&lt;6))),1,0)+IF(AND(CE79&gt;0,OR(Inputs!C23&gt;Inputs!C20,AND(Inputs!C23=Inputs!C20,9&lt;6))),1,0)))</f>
        <v>99</v>
      </c>
      <c r="BL79" s="3">
        <f>IF(Inputs!$B$27&lt;&gt;"Ready","PENDING INPUTS",IF(A79&gt;Inputs!$B$6,0,MIN(MAX(0,(BG79+BH79+BI79)-BJ79),MAX(0,C79-D79-(IF(O79&lt;BK79,K79+L79+M79-N79,0)+IF(W79&lt;BK79,S79+T79+U79-V79,0)+IF(AE79&lt;BK79,AA79+AB79+AC79-AD79,0)+IF(AM79&lt;BK79,AI79+AJ79+AK79-AL79,0)+IF(AU79&lt;BK79,AQ79+AR79+AS79-AT79,0)+IF(BC79&lt;BK79,AY79+AZ79+BA79-BB79,0)+IF(BK79&lt;BK79,BG79+BH79+BI79-BJ79,0)+IF(BS79&lt;BK79,BO79+BP79+BQ79-BR79,0)+IF(CA79&lt;BK79,BW79+BX79+BY79-BZ79,0)+IF(CI79&lt;BK79,CE79+CF79+CG79-CH79,0))))))</f>
        <v>0</v>
      </c>
      <c r="BM79" s="3">
        <f>IF(Inputs!$B$27&lt;&gt;"Ready","PENDING INPUTS",MIN((BG79+BH79+BI79),IF(D79&gt;C79,IF(D79=0,0,BJ79*C79/D79),BJ79+BL79)))</f>
        <v>0</v>
      </c>
      <c r="BN79" s="3">
        <f>IF(Inputs!$B$27&lt;&gt;"Ready","PENDING INPUTS",MAX(0,(BG79+BH79+BI79)-BM79))</f>
        <v>0</v>
      </c>
      <c r="BO79" s="3">
        <f>IF(Inputs!$B$27&lt;&gt;"Ready","PENDING INPUTS",BV78)</f>
        <v>0</v>
      </c>
      <c r="BP79" s="3">
        <f>IF(Inputs!$B$27&lt;&gt;"Ready","PENDING INPUTS",IF(A79&lt;=Inputs!$B$6,ROUND(BO79*Inputs!C21/12,2),0))</f>
        <v>0</v>
      </c>
      <c r="BQ79" s="3">
        <f>IF(Inputs!$B$27&lt;&gt;"Ready","PENDING INPUTS",IF(AND(A79&lt;=Inputs!$B$6,BO79&gt;0),Inputs!G21,0))</f>
        <v>0</v>
      </c>
      <c r="BR79" s="3">
        <f>IF(Inputs!$B$27&lt;&gt;"Ready","PENDING INPUTS",IF(A79&gt;Inputs!$B$6,0,MIN((BO79+BP79+BQ79),IF(Inputs!H21=1,Inputs!D21,MAX(Inputs!F21,ROUND(BO79*Inputs!E21+BP79+BQ79,2))))))</f>
        <v>0</v>
      </c>
      <c r="BS79">
        <f>IF(Inputs!$B$27&lt;&gt;"Ready","PENDING INPUTS",IF(BO79&lt;=0,99,1+IF(AND(K79&gt;0,OR(Inputs!C14&gt;Inputs!C21,AND(Inputs!C14=Inputs!C21,0&lt;7))),1,0)+IF(AND(S79&gt;0,OR(Inputs!C15&gt;Inputs!C21,AND(Inputs!C15=Inputs!C21,1&lt;7))),1,0)+IF(AND(AA79&gt;0,OR(Inputs!C16&gt;Inputs!C21,AND(Inputs!C16=Inputs!C21,2&lt;7))),1,0)+IF(AND(AI79&gt;0,OR(Inputs!C17&gt;Inputs!C21,AND(Inputs!C17=Inputs!C21,3&lt;7))),1,0)+IF(AND(AQ79&gt;0,OR(Inputs!C18&gt;Inputs!C21,AND(Inputs!C18=Inputs!C21,4&lt;7))),1,0)+IF(AND(AY79&gt;0,OR(Inputs!C19&gt;Inputs!C21,AND(Inputs!C19=Inputs!C21,5&lt;7))),1,0)+IF(AND(BG79&gt;0,OR(Inputs!C20&gt;Inputs!C21,AND(Inputs!C20=Inputs!C21,6&lt;7))),1,0)+IF(AND(BW79&gt;0,OR(Inputs!C22&gt;Inputs!C21,AND(Inputs!C22=Inputs!C21,8&lt;7))),1,0)+IF(AND(CE79&gt;0,OR(Inputs!C23&gt;Inputs!C21,AND(Inputs!C23=Inputs!C21,9&lt;7))),1,0)))</f>
        <v>99</v>
      </c>
      <c r="BT79" s="3">
        <f>IF(Inputs!$B$27&lt;&gt;"Ready","PENDING INPUTS",IF(A79&gt;Inputs!$B$6,0,MIN(MAX(0,(BO79+BP79+BQ79)-BR79),MAX(0,C79-D79-(IF(O79&lt;BS79,K79+L79+M79-N79,0)+IF(W79&lt;BS79,S79+T79+U79-V79,0)+IF(AE79&lt;BS79,AA79+AB79+AC79-AD79,0)+IF(AM79&lt;BS79,AI79+AJ79+AK79-AL79,0)+IF(AU79&lt;BS79,AQ79+AR79+AS79-AT79,0)+IF(BC79&lt;BS79,AY79+AZ79+BA79-BB79,0)+IF(BK79&lt;BS79,BG79+BH79+BI79-BJ79,0)+IF(BS79&lt;BS79,BO79+BP79+BQ79-BR79,0)+IF(CA79&lt;BS79,BW79+BX79+BY79-BZ79,0)+IF(CI79&lt;BS79,CE79+CF79+CG79-CH79,0))))))</f>
        <v>0</v>
      </c>
      <c r="BU79" s="3">
        <f>IF(Inputs!$B$27&lt;&gt;"Ready","PENDING INPUTS",MIN((BO79+BP79+BQ79),IF(D79&gt;C79,IF(D79=0,0,BR79*C79/D79),BR79+BT79)))</f>
        <v>0</v>
      </c>
      <c r="BV79" s="3">
        <f>IF(Inputs!$B$27&lt;&gt;"Ready","PENDING INPUTS",MAX(0,(BO79+BP79+BQ79)-BU79))</f>
        <v>0</v>
      </c>
      <c r="BW79" s="3">
        <f>IF(Inputs!$B$27&lt;&gt;"Ready","PENDING INPUTS",CD78)</f>
        <v>0</v>
      </c>
      <c r="BX79" s="3">
        <f>IF(Inputs!$B$27&lt;&gt;"Ready","PENDING INPUTS",IF(A79&lt;=Inputs!$B$6,ROUND(BW79*Inputs!C22/12,2),0))</f>
        <v>0</v>
      </c>
      <c r="BY79" s="3">
        <f>IF(Inputs!$B$27&lt;&gt;"Ready","PENDING INPUTS",IF(AND(A79&lt;=Inputs!$B$6,BW79&gt;0),Inputs!G22,0))</f>
        <v>0</v>
      </c>
      <c r="BZ79" s="3">
        <f>IF(Inputs!$B$27&lt;&gt;"Ready","PENDING INPUTS",IF(A79&gt;Inputs!$B$6,0,MIN((BW79+BX79+BY79),IF(Inputs!H22=1,Inputs!D22,MAX(Inputs!F22,ROUND(BW79*Inputs!E22+BX79+BY79,2))))))</f>
        <v>0</v>
      </c>
      <c r="CA79">
        <f>IF(Inputs!$B$27&lt;&gt;"Ready","PENDING INPUTS",IF(BW79&lt;=0,99,1+IF(AND(K79&gt;0,OR(Inputs!C14&gt;Inputs!C22,AND(Inputs!C14=Inputs!C22,0&lt;8))),1,0)+IF(AND(S79&gt;0,OR(Inputs!C15&gt;Inputs!C22,AND(Inputs!C15=Inputs!C22,1&lt;8))),1,0)+IF(AND(AA79&gt;0,OR(Inputs!C16&gt;Inputs!C22,AND(Inputs!C16=Inputs!C22,2&lt;8))),1,0)+IF(AND(AI79&gt;0,OR(Inputs!C17&gt;Inputs!C22,AND(Inputs!C17=Inputs!C22,3&lt;8))),1,0)+IF(AND(AQ79&gt;0,OR(Inputs!C18&gt;Inputs!C22,AND(Inputs!C18=Inputs!C22,4&lt;8))),1,0)+IF(AND(AY79&gt;0,OR(Inputs!C19&gt;Inputs!C22,AND(Inputs!C19=Inputs!C22,5&lt;8))),1,0)+IF(AND(BG79&gt;0,OR(Inputs!C20&gt;Inputs!C22,AND(Inputs!C20=Inputs!C22,6&lt;8))),1,0)+IF(AND(BO79&gt;0,OR(Inputs!C21&gt;Inputs!C22,AND(Inputs!C21=Inputs!C22,7&lt;8))),1,0)+IF(AND(CE79&gt;0,OR(Inputs!C23&gt;Inputs!C22,AND(Inputs!C23=Inputs!C22,9&lt;8))),1,0)))</f>
        <v>99</v>
      </c>
      <c r="CB79" s="3">
        <f>IF(Inputs!$B$27&lt;&gt;"Ready","PENDING INPUTS",IF(A79&gt;Inputs!$B$6,0,MIN(MAX(0,(BW79+BX79+BY79)-BZ79),MAX(0,C79-D79-(IF(O79&lt;CA79,K79+L79+M79-N79,0)+IF(W79&lt;CA79,S79+T79+U79-V79,0)+IF(AE79&lt;CA79,AA79+AB79+AC79-AD79,0)+IF(AM79&lt;CA79,AI79+AJ79+AK79-AL79,0)+IF(AU79&lt;CA79,AQ79+AR79+AS79-AT79,0)+IF(BC79&lt;CA79,AY79+AZ79+BA79-BB79,0)+IF(BK79&lt;CA79,BG79+BH79+BI79-BJ79,0)+IF(BS79&lt;CA79,BO79+BP79+BQ79-BR79,0)+IF(CA79&lt;CA79,BW79+BX79+BY79-BZ79,0)+IF(CI79&lt;CA79,CE79+CF79+CG79-CH79,0))))))</f>
        <v>0</v>
      </c>
      <c r="CC79" s="3">
        <f>IF(Inputs!$B$27&lt;&gt;"Ready","PENDING INPUTS",MIN((BW79+BX79+BY79),IF(D79&gt;C79,IF(D79=0,0,BZ79*C79/D79),BZ79+CB79)))</f>
        <v>0</v>
      </c>
      <c r="CD79" s="3">
        <f>IF(Inputs!$B$27&lt;&gt;"Ready","PENDING INPUTS",MAX(0,(BW79+BX79+BY79)-CC79))</f>
        <v>0</v>
      </c>
      <c r="CE79" s="3">
        <f>IF(Inputs!$B$27&lt;&gt;"Ready","PENDING INPUTS",CL78)</f>
        <v>0</v>
      </c>
      <c r="CF79" s="3">
        <f>IF(Inputs!$B$27&lt;&gt;"Ready","PENDING INPUTS",IF(A79&lt;=Inputs!$B$6,ROUND(CE79*Inputs!C23/12,2),0))</f>
        <v>0</v>
      </c>
      <c r="CG79" s="3">
        <f>IF(Inputs!$B$27&lt;&gt;"Ready","PENDING INPUTS",IF(AND(A79&lt;=Inputs!$B$6,CE79&gt;0),Inputs!G23,0))</f>
        <v>0</v>
      </c>
      <c r="CH79" s="3">
        <f>IF(Inputs!$B$27&lt;&gt;"Ready","PENDING INPUTS",IF(A79&gt;Inputs!$B$6,0,MIN((CE79+CF79+CG79),IF(Inputs!H23=1,Inputs!D23,MAX(Inputs!F23,ROUND(CE79*Inputs!E23+CF79+CG79,2))))))</f>
        <v>0</v>
      </c>
      <c r="CI79">
        <f>IF(Inputs!$B$27&lt;&gt;"Ready","PENDING INPUTS",IF(CE79&lt;=0,99,1+IF(AND(K79&gt;0,OR(Inputs!C14&gt;Inputs!C23,AND(Inputs!C14=Inputs!C23,0&lt;9))),1,0)+IF(AND(S79&gt;0,OR(Inputs!C15&gt;Inputs!C23,AND(Inputs!C15=Inputs!C23,1&lt;9))),1,0)+IF(AND(AA79&gt;0,OR(Inputs!C16&gt;Inputs!C23,AND(Inputs!C16=Inputs!C23,2&lt;9))),1,0)+IF(AND(AI79&gt;0,OR(Inputs!C17&gt;Inputs!C23,AND(Inputs!C17=Inputs!C23,3&lt;9))),1,0)+IF(AND(AQ79&gt;0,OR(Inputs!C18&gt;Inputs!C23,AND(Inputs!C18=Inputs!C23,4&lt;9))),1,0)+IF(AND(AY79&gt;0,OR(Inputs!C19&gt;Inputs!C23,AND(Inputs!C19=Inputs!C23,5&lt;9))),1,0)+IF(AND(BG79&gt;0,OR(Inputs!C20&gt;Inputs!C23,AND(Inputs!C20=Inputs!C23,6&lt;9))),1,0)+IF(AND(BO79&gt;0,OR(Inputs!C21&gt;Inputs!C23,AND(Inputs!C21=Inputs!C23,7&lt;9))),1,0)+IF(AND(BW79&gt;0,OR(Inputs!C22&gt;Inputs!C23,AND(Inputs!C22=Inputs!C23,8&lt;9))),1,0)))</f>
        <v>99</v>
      </c>
      <c r="CJ79" s="3">
        <f>IF(Inputs!$B$27&lt;&gt;"Ready","PENDING INPUTS",IF(A79&gt;Inputs!$B$6,0,MIN(MAX(0,(CE79+CF79+CG79)-CH79),MAX(0,C79-D79-(IF(O79&lt;CI79,K79+L79+M79-N79,0)+IF(W79&lt;CI79,S79+T79+U79-V79,0)+IF(AE79&lt;CI79,AA79+AB79+AC79-AD79,0)+IF(AM79&lt;CI79,AI79+AJ79+AK79-AL79,0)+IF(AU79&lt;CI79,AQ79+AR79+AS79-AT79,0)+IF(BC79&lt;CI79,AY79+AZ79+BA79-BB79,0)+IF(BK79&lt;CI79,BG79+BH79+BI79-BJ79,0)+IF(BS79&lt;CI79,BO79+BP79+BQ79-BR79,0)+IF(CA79&lt;CI79,BW79+BX79+BY79-BZ79,0)+IF(CI79&lt;CI79,CE79+CF79+CG79-CH79,0))))))</f>
        <v>0</v>
      </c>
      <c r="CK79" s="3">
        <f>IF(Inputs!$B$27&lt;&gt;"Ready","PENDING INPUTS",MIN((CE79+CF79+CG79),IF(D79&gt;C79,IF(D79=0,0,CH79*C79/D79),CH79+CJ79)))</f>
        <v>0</v>
      </c>
      <c r="CL79" s="3">
        <f>IF(Inputs!$B$27&lt;&gt;"Ready","PENDING INPUTS",MAX(0,(CE79+CF79+CG79)-CK79))</f>
        <v>0</v>
      </c>
    </row>
    <row r="80" spans="1:90" ht="27.95" customHeight="1" x14ac:dyDescent="0.25">
      <c r="A80">
        <v>76</v>
      </c>
      <c r="B80" s="13">
        <f>IF(Inputs!$B$27&lt;&gt;"Ready","PENDING INPUTS",EDATE(Inputs!$B$5,A80-1))</f>
        <v>48580</v>
      </c>
      <c r="C80" s="3">
        <f>IF(Inputs!$B$27&lt;&gt;"Ready","PENDING INPUTS",IF(A80&lt;=Inputs!$B$6,MAX(0,Inputs!$B$4+IF(A80=Inputs!$B$7,Inputs!$B$8,0)+IF(A80=Inputs!$B$9,Inputs!$B$10,0)),0))</f>
        <v>0</v>
      </c>
      <c r="D80" s="3">
        <f>IF(Inputs!$B$27&lt;&gt;"Ready","PENDING INPUTS",SUM(N80,V80,AD80,AL80,AT80,BB80,BJ80,BR80,BZ80,CH80))</f>
        <v>0</v>
      </c>
      <c r="E80" s="3">
        <f>IF(Inputs!$B$27&lt;&gt;"Ready","PENDING INPUTS",MAX(0,D80-C80))</f>
        <v>0</v>
      </c>
      <c r="F80" s="3">
        <f>IF(Inputs!$B$27&lt;&gt;"Ready","PENDING INPUTS",SUM(Q80,Y80,AG80,AO80,AW80,BE80,BM80,BU80,CC80,CK80))</f>
        <v>0</v>
      </c>
      <c r="G80" s="3">
        <f>IF(Inputs!$B$27&lt;&gt;"Ready","PENDING INPUTS",SUM(L80,T80,AB80,AJ80,AR80,AZ80,BH80,BP80,BX80,CF80))</f>
        <v>0</v>
      </c>
      <c r="H80" s="3">
        <f>IF(Inputs!$B$27&lt;&gt;"Ready","PENDING INPUTS",SUM(M80,U80,AC80,AK80,AS80,BA80,BI80,BQ80,BY80,CG80))</f>
        <v>0</v>
      </c>
      <c r="I80" s="3">
        <f>IF(Inputs!$B$27&lt;&gt;"Ready","PENDING INPUTS",SUM(R80,Z80,AH80,AP80,AX80,BF80,BN80,BV80,CD80,CL80))</f>
        <v>0</v>
      </c>
      <c r="J80" t="str">
        <f>IF(Inputs!$B$27&lt;&gt;"Ready","PENDING INPUTS",IF(A80&gt;Inputs!$B$6,"Beyond horizon",IF(E80&gt;0.005,"MINIMUM SHORTFALL",IF(I80&lt;0.005,"Paid off","In progress"))))</f>
        <v>Paid off</v>
      </c>
      <c r="K80" s="3">
        <f>IF(Inputs!$B$27&lt;&gt;"Ready","PENDING INPUTS",R79)</f>
        <v>0</v>
      </c>
      <c r="L80" s="3">
        <f>IF(Inputs!$B$27&lt;&gt;"Ready","PENDING INPUTS",IF(A80&lt;=Inputs!$B$6,ROUND(K80*Inputs!C14/12,2),0))</f>
        <v>0</v>
      </c>
      <c r="M80" s="3">
        <f>IF(Inputs!$B$27&lt;&gt;"Ready","PENDING INPUTS",IF(AND(A80&lt;=Inputs!$B$6,K80&gt;0),Inputs!G14,0))</f>
        <v>0</v>
      </c>
      <c r="N80" s="3">
        <f>IF(Inputs!$B$27&lt;&gt;"Ready","PENDING INPUTS",IF(A80&gt;Inputs!$B$6,0,MIN((K80+L80+M80),IF(Inputs!H14=1,Inputs!D14,MAX(Inputs!F14,ROUND(K80*Inputs!E14+L80+M80,2))))))</f>
        <v>0</v>
      </c>
      <c r="O80">
        <f>IF(Inputs!$B$27&lt;&gt;"Ready","PENDING INPUTS",IF(K80&lt;=0,99,1+IF(AND(S80&gt;0,OR(Inputs!C15&gt;Inputs!C14,AND(Inputs!C15=Inputs!C14,1&lt;0))),1,0)+IF(AND(AA80&gt;0,OR(Inputs!C16&gt;Inputs!C14,AND(Inputs!C16=Inputs!C14,2&lt;0))),1,0)+IF(AND(AI80&gt;0,OR(Inputs!C17&gt;Inputs!C14,AND(Inputs!C17=Inputs!C14,3&lt;0))),1,0)+IF(AND(AQ80&gt;0,OR(Inputs!C18&gt;Inputs!C14,AND(Inputs!C18=Inputs!C14,4&lt;0))),1,0)+IF(AND(AY80&gt;0,OR(Inputs!C19&gt;Inputs!C14,AND(Inputs!C19=Inputs!C14,5&lt;0))),1,0)+IF(AND(BG80&gt;0,OR(Inputs!C20&gt;Inputs!C14,AND(Inputs!C20=Inputs!C14,6&lt;0))),1,0)+IF(AND(BO80&gt;0,OR(Inputs!C21&gt;Inputs!C14,AND(Inputs!C21=Inputs!C14,7&lt;0))),1,0)+IF(AND(BW80&gt;0,OR(Inputs!C22&gt;Inputs!C14,AND(Inputs!C22=Inputs!C14,8&lt;0))),1,0)+IF(AND(CE80&gt;0,OR(Inputs!C23&gt;Inputs!C14,AND(Inputs!C23=Inputs!C14,9&lt;0))),1,0)))</f>
        <v>99</v>
      </c>
      <c r="P80" s="3">
        <f>IF(Inputs!$B$27&lt;&gt;"Ready","PENDING INPUTS",IF(A80&gt;Inputs!$B$6,0,MIN(MAX(0,(K80+L80+M80)-N80),MAX(0,C80-D80-(IF(O80&lt;O80,K80+L80+M80-N80,0)+IF(W80&lt;O80,S80+T80+U80-V80,0)+IF(AE80&lt;O80,AA80+AB80+AC80-AD80,0)+IF(AM80&lt;O80,AI80+AJ80+AK80-AL80,0)+IF(AU80&lt;O80,AQ80+AR80+AS80-AT80,0)+IF(BC80&lt;O80,AY80+AZ80+BA80-BB80,0)+IF(BK80&lt;O80,BG80+BH80+BI80-BJ80,0)+IF(BS80&lt;O80,BO80+BP80+BQ80-BR80,0)+IF(CA80&lt;O80,BW80+BX80+BY80-BZ80,0)+IF(CI80&lt;O80,CE80+CF80+CG80-CH80,0))))))</f>
        <v>0</v>
      </c>
      <c r="Q80" s="3">
        <f>IF(Inputs!$B$27&lt;&gt;"Ready","PENDING INPUTS",MIN((K80+L80+M80),IF(D80&gt;C80,IF(D80=0,0,N80*C80/D80),N80+P80)))</f>
        <v>0</v>
      </c>
      <c r="R80" s="3">
        <f>IF(Inputs!$B$27&lt;&gt;"Ready","PENDING INPUTS",MAX(0,(K80+L80+M80)-Q80))</f>
        <v>0</v>
      </c>
      <c r="S80" s="3">
        <f>IF(Inputs!$B$27&lt;&gt;"Ready","PENDING INPUTS",Z79)</f>
        <v>0</v>
      </c>
      <c r="T80" s="3">
        <f>IF(Inputs!$B$27&lt;&gt;"Ready","PENDING INPUTS",IF(A80&lt;=Inputs!$B$6,ROUND(S80*Inputs!C15/12,2),0))</f>
        <v>0</v>
      </c>
      <c r="U80" s="3">
        <f>IF(Inputs!$B$27&lt;&gt;"Ready","PENDING INPUTS",IF(AND(A80&lt;=Inputs!$B$6,S80&gt;0),Inputs!G15,0))</f>
        <v>0</v>
      </c>
      <c r="V80" s="3">
        <f>IF(Inputs!$B$27&lt;&gt;"Ready","PENDING INPUTS",IF(A80&gt;Inputs!$B$6,0,MIN((S80+T80+U80),IF(Inputs!H15=1,Inputs!D15,MAX(Inputs!F15,ROUND(S80*Inputs!E15+T80+U80,2))))))</f>
        <v>0</v>
      </c>
      <c r="W80">
        <f>IF(Inputs!$B$27&lt;&gt;"Ready","PENDING INPUTS",IF(S80&lt;=0,99,1+IF(AND(K80&gt;0,OR(Inputs!C14&gt;Inputs!C15,AND(Inputs!C14=Inputs!C15,0&lt;1))),1,0)+IF(AND(AA80&gt;0,OR(Inputs!C16&gt;Inputs!C15,AND(Inputs!C16=Inputs!C15,2&lt;1))),1,0)+IF(AND(AI80&gt;0,OR(Inputs!C17&gt;Inputs!C15,AND(Inputs!C17=Inputs!C15,3&lt;1))),1,0)+IF(AND(AQ80&gt;0,OR(Inputs!C18&gt;Inputs!C15,AND(Inputs!C18=Inputs!C15,4&lt;1))),1,0)+IF(AND(AY80&gt;0,OR(Inputs!C19&gt;Inputs!C15,AND(Inputs!C19=Inputs!C15,5&lt;1))),1,0)+IF(AND(BG80&gt;0,OR(Inputs!C20&gt;Inputs!C15,AND(Inputs!C20=Inputs!C15,6&lt;1))),1,0)+IF(AND(BO80&gt;0,OR(Inputs!C21&gt;Inputs!C15,AND(Inputs!C21=Inputs!C15,7&lt;1))),1,0)+IF(AND(BW80&gt;0,OR(Inputs!C22&gt;Inputs!C15,AND(Inputs!C22=Inputs!C15,8&lt;1))),1,0)+IF(AND(CE80&gt;0,OR(Inputs!C23&gt;Inputs!C15,AND(Inputs!C23=Inputs!C15,9&lt;1))),1,0)))</f>
        <v>99</v>
      </c>
      <c r="X80" s="3">
        <f>IF(Inputs!$B$27&lt;&gt;"Ready","PENDING INPUTS",IF(A80&gt;Inputs!$B$6,0,MIN(MAX(0,(S80+T80+U80)-V80),MAX(0,C80-D80-(IF(O80&lt;W80,K80+L80+M80-N80,0)+IF(W80&lt;W80,S80+T80+U80-V80,0)+IF(AE80&lt;W80,AA80+AB80+AC80-AD80,0)+IF(AM80&lt;W80,AI80+AJ80+AK80-AL80,0)+IF(AU80&lt;W80,AQ80+AR80+AS80-AT80,0)+IF(BC80&lt;W80,AY80+AZ80+BA80-BB80,0)+IF(BK80&lt;W80,BG80+BH80+BI80-BJ80,0)+IF(BS80&lt;W80,BO80+BP80+BQ80-BR80,0)+IF(CA80&lt;W80,BW80+BX80+BY80-BZ80,0)+IF(CI80&lt;W80,CE80+CF80+CG80-CH80,0))))))</f>
        <v>0</v>
      </c>
      <c r="Y80" s="3">
        <f>IF(Inputs!$B$27&lt;&gt;"Ready","PENDING INPUTS",MIN((S80+T80+U80),IF(D80&gt;C80,IF(D80=0,0,V80*C80/D80),V80+X80)))</f>
        <v>0</v>
      </c>
      <c r="Z80" s="3">
        <f>IF(Inputs!$B$27&lt;&gt;"Ready","PENDING INPUTS",MAX(0,(S80+T80+U80)-Y80))</f>
        <v>0</v>
      </c>
      <c r="AA80" s="3">
        <f>IF(Inputs!$B$27&lt;&gt;"Ready","PENDING INPUTS",AH79)</f>
        <v>0</v>
      </c>
      <c r="AB80" s="3">
        <f>IF(Inputs!$B$27&lt;&gt;"Ready","PENDING INPUTS",IF(A80&lt;=Inputs!$B$6,ROUND(AA80*Inputs!C16/12,2),0))</f>
        <v>0</v>
      </c>
      <c r="AC80" s="3">
        <f>IF(Inputs!$B$27&lt;&gt;"Ready","PENDING INPUTS",IF(AND(A80&lt;=Inputs!$B$6,AA80&gt;0),Inputs!G16,0))</f>
        <v>0</v>
      </c>
      <c r="AD80" s="3">
        <f>IF(Inputs!$B$27&lt;&gt;"Ready","PENDING INPUTS",IF(A80&gt;Inputs!$B$6,0,MIN((AA80+AB80+AC80),IF(Inputs!H16=1,Inputs!D16,MAX(Inputs!F16,ROUND(AA80*Inputs!E16+AB80+AC80,2))))))</f>
        <v>0</v>
      </c>
      <c r="AE80">
        <f>IF(Inputs!$B$27&lt;&gt;"Ready","PENDING INPUTS",IF(AA80&lt;=0,99,1+IF(AND(K80&gt;0,OR(Inputs!C14&gt;Inputs!C16,AND(Inputs!C14=Inputs!C16,0&lt;2))),1,0)+IF(AND(S80&gt;0,OR(Inputs!C15&gt;Inputs!C16,AND(Inputs!C15=Inputs!C16,1&lt;2))),1,0)+IF(AND(AI80&gt;0,OR(Inputs!C17&gt;Inputs!C16,AND(Inputs!C17=Inputs!C16,3&lt;2))),1,0)+IF(AND(AQ80&gt;0,OR(Inputs!C18&gt;Inputs!C16,AND(Inputs!C18=Inputs!C16,4&lt;2))),1,0)+IF(AND(AY80&gt;0,OR(Inputs!C19&gt;Inputs!C16,AND(Inputs!C19=Inputs!C16,5&lt;2))),1,0)+IF(AND(BG80&gt;0,OR(Inputs!C20&gt;Inputs!C16,AND(Inputs!C20=Inputs!C16,6&lt;2))),1,0)+IF(AND(BO80&gt;0,OR(Inputs!C21&gt;Inputs!C16,AND(Inputs!C21=Inputs!C16,7&lt;2))),1,0)+IF(AND(BW80&gt;0,OR(Inputs!C22&gt;Inputs!C16,AND(Inputs!C22=Inputs!C16,8&lt;2))),1,0)+IF(AND(CE80&gt;0,OR(Inputs!C23&gt;Inputs!C16,AND(Inputs!C23=Inputs!C16,9&lt;2))),1,0)))</f>
        <v>99</v>
      </c>
      <c r="AF80" s="3">
        <f>IF(Inputs!$B$27&lt;&gt;"Ready","PENDING INPUTS",IF(A80&gt;Inputs!$B$6,0,MIN(MAX(0,(AA80+AB80+AC80)-AD80),MAX(0,C80-D80-(IF(O80&lt;AE80,K80+L80+M80-N80,0)+IF(W80&lt;AE80,S80+T80+U80-V80,0)+IF(AE80&lt;AE80,AA80+AB80+AC80-AD80,0)+IF(AM80&lt;AE80,AI80+AJ80+AK80-AL80,0)+IF(AU80&lt;AE80,AQ80+AR80+AS80-AT80,0)+IF(BC80&lt;AE80,AY80+AZ80+BA80-BB80,0)+IF(BK80&lt;AE80,BG80+BH80+BI80-BJ80,0)+IF(BS80&lt;AE80,BO80+BP80+BQ80-BR80,0)+IF(CA80&lt;AE80,BW80+BX80+BY80-BZ80,0)+IF(CI80&lt;AE80,CE80+CF80+CG80-CH80,0))))))</f>
        <v>0</v>
      </c>
      <c r="AG80" s="3">
        <f>IF(Inputs!$B$27&lt;&gt;"Ready","PENDING INPUTS",MIN((AA80+AB80+AC80),IF(D80&gt;C80,IF(D80=0,0,AD80*C80/D80),AD80+AF80)))</f>
        <v>0</v>
      </c>
      <c r="AH80" s="3">
        <f>IF(Inputs!$B$27&lt;&gt;"Ready","PENDING INPUTS",MAX(0,(AA80+AB80+AC80)-AG80))</f>
        <v>0</v>
      </c>
      <c r="AI80" s="3">
        <f>IF(Inputs!$B$27&lt;&gt;"Ready","PENDING INPUTS",AP79)</f>
        <v>0</v>
      </c>
      <c r="AJ80" s="3">
        <f>IF(Inputs!$B$27&lt;&gt;"Ready","PENDING INPUTS",IF(A80&lt;=Inputs!$B$6,ROUND(AI80*Inputs!C17/12,2),0))</f>
        <v>0</v>
      </c>
      <c r="AK80" s="3">
        <f>IF(Inputs!$B$27&lt;&gt;"Ready","PENDING INPUTS",IF(AND(A80&lt;=Inputs!$B$6,AI80&gt;0),Inputs!G17,0))</f>
        <v>0</v>
      </c>
      <c r="AL80" s="3">
        <f>IF(Inputs!$B$27&lt;&gt;"Ready","PENDING INPUTS",IF(A80&gt;Inputs!$B$6,0,MIN((AI80+AJ80+AK80),IF(Inputs!H17=1,Inputs!D17,MAX(Inputs!F17,ROUND(AI80*Inputs!E17+AJ80+AK80,2))))))</f>
        <v>0</v>
      </c>
      <c r="AM80">
        <f>IF(Inputs!$B$27&lt;&gt;"Ready","PENDING INPUTS",IF(AI80&lt;=0,99,1+IF(AND(K80&gt;0,OR(Inputs!C14&gt;Inputs!C17,AND(Inputs!C14=Inputs!C17,0&lt;3))),1,0)+IF(AND(S80&gt;0,OR(Inputs!C15&gt;Inputs!C17,AND(Inputs!C15=Inputs!C17,1&lt;3))),1,0)+IF(AND(AA80&gt;0,OR(Inputs!C16&gt;Inputs!C17,AND(Inputs!C16=Inputs!C17,2&lt;3))),1,0)+IF(AND(AQ80&gt;0,OR(Inputs!C18&gt;Inputs!C17,AND(Inputs!C18=Inputs!C17,4&lt;3))),1,0)+IF(AND(AY80&gt;0,OR(Inputs!C19&gt;Inputs!C17,AND(Inputs!C19=Inputs!C17,5&lt;3))),1,0)+IF(AND(BG80&gt;0,OR(Inputs!C20&gt;Inputs!C17,AND(Inputs!C20=Inputs!C17,6&lt;3))),1,0)+IF(AND(BO80&gt;0,OR(Inputs!C21&gt;Inputs!C17,AND(Inputs!C21=Inputs!C17,7&lt;3))),1,0)+IF(AND(BW80&gt;0,OR(Inputs!C22&gt;Inputs!C17,AND(Inputs!C22=Inputs!C17,8&lt;3))),1,0)+IF(AND(CE80&gt;0,OR(Inputs!C23&gt;Inputs!C17,AND(Inputs!C23=Inputs!C17,9&lt;3))),1,0)))</f>
        <v>99</v>
      </c>
      <c r="AN80" s="3">
        <f>IF(Inputs!$B$27&lt;&gt;"Ready","PENDING INPUTS",IF(A80&gt;Inputs!$B$6,0,MIN(MAX(0,(AI80+AJ80+AK80)-AL80),MAX(0,C80-D80-(IF(O80&lt;AM80,K80+L80+M80-N80,0)+IF(W80&lt;AM80,S80+T80+U80-V80,0)+IF(AE80&lt;AM80,AA80+AB80+AC80-AD80,0)+IF(AM80&lt;AM80,AI80+AJ80+AK80-AL80,0)+IF(AU80&lt;AM80,AQ80+AR80+AS80-AT80,0)+IF(BC80&lt;AM80,AY80+AZ80+BA80-BB80,0)+IF(BK80&lt;AM80,BG80+BH80+BI80-BJ80,0)+IF(BS80&lt;AM80,BO80+BP80+BQ80-BR80,0)+IF(CA80&lt;AM80,BW80+BX80+BY80-BZ80,0)+IF(CI80&lt;AM80,CE80+CF80+CG80-CH80,0))))))</f>
        <v>0</v>
      </c>
      <c r="AO80" s="3">
        <f>IF(Inputs!$B$27&lt;&gt;"Ready","PENDING INPUTS",MIN((AI80+AJ80+AK80),IF(D80&gt;C80,IF(D80=0,0,AL80*C80/D80),AL80+AN80)))</f>
        <v>0</v>
      </c>
      <c r="AP80" s="3">
        <f>IF(Inputs!$B$27&lt;&gt;"Ready","PENDING INPUTS",MAX(0,(AI80+AJ80+AK80)-AO80))</f>
        <v>0</v>
      </c>
      <c r="AQ80" s="3">
        <f>IF(Inputs!$B$27&lt;&gt;"Ready","PENDING INPUTS",AX79)</f>
        <v>0</v>
      </c>
      <c r="AR80" s="3">
        <f>IF(Inputs!$B$27&lt;&gt;"Ready","PENDING INPUTS",IF(A80&lt;=Inputs!$B$6,ROUND(AQ80*Inputs!C18/12,2),0))</f>
        <v>0</v>
      </c>
      <c r="AS80" s="3">
        <f>IF(Inputs!$B$27&lt;&gt;"Ready","PENDING INPUTS",IF(AND(A80&lt;=Inputs!$B$6,AQ80&gt;0),Inputs!G18,0))</f>
        <v>0</v>
      </c>
      <c r="AT80" s="3">
        <f>IF(Inputs!$B$27&lt;&gt;"Ready","PENDING INPUTS",IF(A80&gt;Inputs!$B$6,0,MIN((AQ80+AR80+AS80),IF(Inputs!H18=1,Inputs!D18,MAX(Inputs!F18,ROUND(AQ80*Inputs!E18+AR80+AS80,2))))))</f>
        <v>0</v>
      </c>
      <c r="AU80">
        <f>IF(Inputs!$B$27&lt;&gt;"Ready","PENDING INPUTS",IF(AQ80&lt;=0,99,1+IF(AND(K80&gt;0,OR(Inputs!C14&gt;Inputs!C18,AND(Inputs!C14=Inputs!C18,0&lt;4))),1,0)+IF(AND(S80&gt;0,OR(Inputs!C15&gt;Inputs!C18,AND(Inputs!C15=Inputs!C18,1&lt;4))),1,0)+IF(AND(AA80&gt;0,OR(Inputs!C16&gt;Inputs!C18,AND(Inputs!C16=Inputs!C18,2&lt;4))),1,0)+IF(AND(AI80&gt;0,OR(Inputs!C17&gt;Inputs!C18,AND(Inputs!C17=Inputs!C18,3&lt;4))),1,0)+IF(AND(AY80&gt;0,OR(Inputs!C19&gt;Inputs!C18,AND(Inputs!C19=Inputs!C18,5&lt;4))),1,0)+IF(AND(BG80&gt;0,OR(Inputs!C20&gt;Inputs!C18,AND(Inputs!C20=Inputs!C18,6&lt;4))),1,0)+IF(AND(BO80&gt;0,OR(Inputs!C21&gt;Inputs!C18,AND(Inputs!C21=Inputs!C18,7&lt;4))),1,0)+IF(AND(BW80&gt;0,OR(Inputs!C22&gt;Inputs!C18,AND(Inputs!C22=Inputs!C18,8&lt;4))),1,0)+IF(AND(CE80&gt;0,OR(Inputs!C23&gt;Inputs!C18,AND(Inputs!C23=Inputs!C18,9&lt;4))),1,0)))</f>
        <v>99</v>
      </c>
      <c r="AV80" s="3">
        <f>IF(Inputs!$B$27&lt;&gt;"Ready","PENDING INPUTS",IF(A80&gt;Inputs!$B$6,0,MIN(MAX(0,(AQ80+AR80+AS80)-AT80),MAX(0,C80-D80-(IF(O80&lt;AU80,K80+L80+M80-N80,0)+IF(W80&lt;AU80,S80+T80+U80-V80,0)+IF(AE80&lt;AU80,AA80+AB80+AC80-AD80,0)+IF(AM80&lt;AU80,AI80+AJ80+AK80-AL80,0)+IF(AU80&lt;AU80,AQ80+AR80+AS80-AT80,0)+IF(BC80&lt;AU80,AY80+AZ80+BA80-BB80,0)+IF(BK80&lt;AU80,BG80+BH80+BI80-BJ80,0)+IF(BS80&lt;AU80,BO80+BP80+BQ80-BR80,0)+IF(CA80&lt;AU80,BW80+BX80+BY80-BZ80,0)+IF(CI80&lt;AU80,CE80+CF80+CG80-CH80,0))))))</f>
        <v>0</v>
      </c>
      <c r="AW80" s="3">
        <f>IF(Inputs!$B$27&lt;&gt;"Ready","PENDING INPUTS",MIN((AQ80+AR80+AS80),IF(D80&gt;C80,IF(D80=0,0,AT80*C80/D80),AT80+AV80)))</f>
        <v>0</v>
      </c>
      <c r="AX80" s="3">
        <f>IF(Inputs!$B$27&lt;&gt;"Ready","PENDING INPUTS",MAX(0,(AQ80+AR80+AS80)-AW80))</f>
        <v>0</v>
      </c>
      <c r="AY80" s="3">
        <f>IF(Inputs!$B$27&lt;&gt;"Ready","PENDING INPUTS",BF79)</f>
        <v>0</v>
      </c>
      <c r="AZ80" s="3">
        <f>IF(Inputs!$B$27&lt;&gt;"Ready","PENDING INPUTS",IF(A80&lt;=Inputs!$B$6,ROUND(AY80*Inputs!C19/12,2),0))</f>
        <v>0</v>
      </c>
      <c r="BA80" s="3">
        <f>IF(Inputs!$B$27&lt;&gt;"Ready","PENDING INPUTS",IF(AND(A80&lt;=Inputs!$B$6,AY80&gt;0),Inputs!G19,0))</f>
        <v>0</v>
      </c>
      <c r="BB80" s="3">
        <f>IF(Inputs!$B$27&lt;&gt;"Ready","PENDING INPUTS",IF(A80&gt;Inputs!$B$6,0,MIN((AY80+AZ80+BA80),IF(Inputs!H19=1,Inputs!D19,MAX(Inputs!F19,ROUND(AY80*Inputs!E19+AZ80+BA80,2))))))</f>
        <v>0</v>
      </c>
      <c r="BC80">
        <f>IF(Inputs!$B$27&lt;&gt;"Ready","PENDING INPUTS",IF(AY80&lt;=0,99,1+IF(AND(K80&gt;0,OR(Inputs!C14&gt;Inputs!C19,AND(Inputs!C14=Inputs!C19,0&lt;5))),1,0)+IF(AND(S80&gt;0,OR(Inputs!C15&gt;Inputs!C19,AND(Inputs!C15=Inputs!C19,1&lt;5))),1,0)+IF(AND(AA80&gt;0,OR(Inputs!C16&gt;Inputs!C19,AND(Inputs!C16=Inputs!C19,2&lt;5))),1,0)+IF(AND(AI80&gt;0,OR(Inputs!C17&gt;Inputs!C19,AND(Inputs!C17=Inputs!C19,3&lt;5))),1,0)+IF(AND(AQ80&gt;0,OR(Inputs!C18&gt;Inputs!C19,AND(Inputs!C18=Inputs!C19,4&lt;5))),1,0)+IF(AND(BG80&gt;0,OR(Inputs!C20&gt;Inputs!C19,AND(Inputs!C20=Inputs!C19,6&lt;5))),1,0)+IF(AND(BO80&gt;0,OR(Inputs!C21&gt;Inputs!C19,AND(Inputs!C21=Inputs!C19,7&lt;5))),1,0)+IF(AND(BW80&gt;0,OR(Inputs!C22&gt;Inputs!C19,AND(Inputs!C22=Inputs!C19,8&lt;5))),1,0)+IF(AND(CE80&gt;0,OR(Inputs!C23&gt;Inputs!C19,AND(Inputs!C23=Inputs!C19,9&lt;5))),1,0)))</f>
        <v>99</v>
      </c>
      <c r="BD80" s="3">
        <f>IF(Inputs!$B$27&lt;&gt;"Ready","PENDING INPUTS",IF(A80&gt;Inputs!$B$6,0,MIN(MAX(0,(AY80+AZ80+BA80)-BB80),MAX(0,C80-D80-(IF(O80&lt;BC80,K80+L80+M80-N80,0)+IF(W80&lt;BC80,S80+T80+U80-V80,0)+IF(AE80&lt;BC80,AA80+AB80+AC80-AD80,0)+IF(AM80&lt;BC80,AI80+AJ80+AK80-AL80,0)+IF(AU80&lt;BC80,AQ80+AR80+AS80-AT80,0)+IF(BC80&lt;BC80,AY80+AZ80+BA80-BB80,0)+IF(BK80&lt;BC80,BG80+BH80+BI80-BJ80,0)+IF(BS80&lt;BC80,BO80+BP80+BQ80-BR80,0)+IF(CA80&lt;BC80,BW80+BX80+BY80-BZ80,0)+IF(CI80&lt;BC80,CE80+CF80+CG80-CH80,0))))))</f>
        <v>0</v>
      </c>
      <c r="BE80" s="3">
        <f>IF(Inputs!$B$27&lt;&gt;"Ready","PENDING INPUTS",MIN((AY80+AZ80+BA80),IF(D80&gt;C80,IF(D80=0,0,BB80*C80/D80),BB80+BD80)))</f>
        <v>0</v>
      </c>
      <c r="BF80" s="3">
        <f>IF(Inputs!$B$27&lt;&gt;"Ready","PENDING INPUTS",MAX(0,(AY80+AZ80+BA80)-BE80))</f>
        <v>0</v>
      </c>
      <c r="BG80" s="3">
        <f>IF(Inputs!$B$27&lt;&gt;"Ready","PENDING INPUTS",BN79)</f>
        <v>0</v>
      </c>
      <c r="BH80" s="3">
        <f>IF(Inputs!$B$27&lt;&gt;"Ready","PENDING INPUTS",IF(A80&lt;=Inputs!$B$6,ROUND(BG80*Inputs!C20/12,2),0))</f>
        <v>0</v>
      </c>
      <c r="BI80" s="3">
        <f>IF(Inputs!$B$27&lt;&gt;"Ready","PENDING INPUTS",IF(AND(A80&lt;=Inputs!$B$6,BG80&gt;0),Inputs!G20,0))</f>
        <v>0</v>
      </c>
      <c r="BJ80" s="3">
        <f>IF(Inputs!$B$27&lt;&gt;"Ready","PENDING INPUTS",IF(A80&gt;Inputs!$B$6,0,MIN((BG80+BH80+BI80),IF(Inputs!H20=1,Inputs!D20,MAX(Inputs!F20,ROUND(BG80*Inputs!E20+BH80+BI80,2))))))</f>
        <v>0</v>
      </c>
      <c r="BK80">
        <f>IF(Inputs!$B$27&lt;&gt;"Ready","PENDING INPUTS",IF(BG80&lt;=0,99,1+IF(AND(K80&gt;0,OR(Inputs!C14&gt;Inputs!C20,AND(Inputs!C14=Inputs!C20,0&lt;6))),1,0)+IF(AND(S80&gt;0,OR(Inputs!C15&gt;Inputs!C20,AND(Inputs!C15=Inputs!C20,1&lt;6))),1,0)+IF(AND(AA80&gt;0,OR(Inputs!C16&gt;Inputs!C20,AND(Inputs!C16=Inputs!C20,2&lt;6))),1,0)+IF(AND(AI80&gt;0,OR(Inputs!C17&gt;Inputs!C20,AND(Inputs!C17=Inputs!C20,3&lt;6))),1,0)+IF(AND(AQ80&gt;0,OR(Inputs!C18&gt;Inputs!C20,AND(Inputs!C18=Inputs!C20,4&lt;6))),1,0)+IF(AND(AY80&gt;0,OR(Inputs!C19&gt;Inputs!C20,AND(Inputs!C19=Inputs!C20,5&lt;6))),1,0)+IF(AND(BO80&gt;0,OR(Inputs!C21&gt;Inputs!C20,AND(Inputs!C21=Inputs!C20,7&lt;6))),1,0)+IF(AND(BW80&gt;0,OR(Inputs!C22&gt;Inputs!C20,AND(Inputs!C22=Inputs!C20,8&lt;6))),1,0)+IF(AND(CE80&gt;0,OR(Inputs!C23&gt;Inputs!C20,AND(Inputs!C23=Inputs!C20,9&lt;6))),1,0)))</f>
        <v>99</v>
      </c>
      <c r="BL80" s="3">
        <f>IF(Inputs!$B$27&lt;&gt;"Ready","PENDING INPUTS",IF(A80&gt;Inputs!$B$6,0,MIN(MAX(0,(BG80+BH80+BI80)-BJ80),MAX(0,C80-D80-(IF(O80&lt;BK80,K80+L80+M80-N80,0)+IF(W80&lt;BK80,S80+T80+U80-V80,0)+IF(AE80&lt;BK80,AA80+AB80+AC80-AD80,0)+IF(AM80&lt;BK80,AI80+AJ80+AK80-AL80,0)+IF(AU80&lt;BK80,AQ80+AR80+AS80-AT80,0)+IF(BC80&lt;BK80,AY80+AZ80+BA80-BB80,0)+IF(BK80&lt;BK80,BG80+BH80+BI80-BJ80,0)+IF(BS80&lt;BK80,BO80+BP80+BQ80-BR80,0)+IF(CA80&lt;BK80,BW80+BX80+BY80-BZ80,0)+IF(CI80&lt;BK80,CE80+CF80+CG80-CH80,0))))))</f>
        <v>0</v>
      </c>
      <c r="BM80" s="3">
        <f>IF(Inputs!$B$27&lt;&gt;"Ready","PENDING INPUTS",MIN((BG80+BH80+BI80),IF(D80&gt;C80,IF(D80=0,0,BJ80*C80/D80),BJ80+BL80)))</f>
        <v>0</v>
      </c>
      <c r="BN80" s="3">
        <f>IF(Inputs!$B$27&lt;&gt;"Ready","PENDING INPUTS",MAX(0,(BG80+BH80+BI80)-BM80))</f>
        <v>0</v>
      </c>
      <c r="BO80" s="3">
        <f>IF(Inputs!$B$27&lt;&gt;"Ready","PENDING INPUTS",BV79)</f>
        <v>0</v>
      </c>
      <c r="BP80" s="3">
        <f>IF(Inputs!$B$27&lt;&gt;"Ready","PENDING INPUTS",IF(A80&lt;=Inputs!$B$6,ROUND(BO80*Inputs!C21/12,2),0))</f>
        <v>0</v>
      </c>
      <c r="BQ80" s="3">
        <f>IF(Inputs!$B$27&lt;&gt;"Ready","PENDING INPUTS",IF(AND(A80&lt;=Inputs!$B$6,BO80&gt;0),Inputs!G21,0))</f>
        <v>0</v>
      </c>
      <c r="BR80" s="3">
        <f>IF(Inputs!$B$27&lt;&gt;"Ready","PENDING INPUTS",IF(A80&gt;Inputs!$B$6,0,MIN((BO80+BP80+BQ80),IF(Inputs!H21=1,Inputs!D21,MAX(Inputs!F21,ROUND(BO80*Inputs!E21+BP80+BQ80,2))))))</f>
        <v>0</v>
      </c>
      <c r="BS80">
        <f>IF(Inputs!$B$27&lt;&gt;"Ready","PENDING INPUTS",IF(BO80&lt;=0,99,1+IF(AND(K80&gt;0,OR(Inputs!C14&gt;Inputs!C21,AND(Inputs!C14=Inputs!C21,0&lt;7))),1,0)+IF(AND(S80&gt;0,OR(Inputs!C15&gt;Inputs!C21,AND(Inputs!C15=Inputs!C21,1&lt;7))),1,0)+IF(AND(AA80&gt;0,OR(Inputs!C16&gt;Inputs!C21,AND(Inputs!C16=Inputs!C21,2&lt;7))),1,0)+IF(AND(AI80&gt;0,OR(Inputs!C17&gt;Inputs!C21,AND(Inputs!C17=Inputs!C21,3&lt;7))),1,0)+IF(AND(AQ80&gt;0,OR(Inputs!C18&gt;Inputs!C21,AND(Inputs!C18=Inputs!C21,4&lt;7))),1,0)+IF(AND(AY80&gt;0,OR(Inputs!C19&gt;Inputs!C21,AND(Inputs!C19=Inputs!C21,5&lt;7))),1,0)+IF(AND(BG80&gt;0,OR(Inputs!C20&gt;Inputs!C21,AND(Inputs!C20=Inputs!C21,6&lt;7))),1,0)+IF(AND(BW80&gt;0,OR(Inputs!C22&gt;Inputs!C21,AND(Inputs!C22=Inputs!C21,8&lt;7))),1,0)+IF(AND(CE80&gt;0,OR(Inputs!C23&gt;Inputs!C21,AND(Inputs!C23=Inputs!C21,9&lt;7))),1,0)))</f>
        <v>99</v>
      </c>
      <c r="BT80" s="3">
        <f>IF(Inputs!$B$27&lt;&gt;"Ready","PENDING INPUTS",IF(A80&gt;Inputs!$B$6,0,MIN(MAX(0,(BO80+BP80+BQ80)-BR80),MAX(0,C80-D80-(IF(O80&lt;BS80,K80+L80+M80-N80,0)+IF(W80&lt;BS80,S80+T80+U80-V80,0)+IF(AE80&lt;BS80,AA80+AB80+AC80-AD80,0)+IF(AM80&lt;BS80,AI80+AJ80+AK80-AL80,0)+IF(AU80&lt;BS80,AQ80+AR80+AS80-AT80,0)+IF(BC80&lt;BS80,AY80+AZ80+BA80-BB80,0)+IF(BK80&lt;BS80,BG80+BH80+BI80-BJ80,0)+IF(BS80&lt;BS80,BO80+BP80+BQ80-BR80,0)+IF(CA80&lt;BS80,BW80+BX80+BY80-BZ80,0)+IF(CI80&lt;BS80,CE80+CF80+CG80-CH80,0))))))</f>
        <v>0</v>
      </c>
      <c r="BU80" s="3">
        <f>IF(Inputs!$B$27&lt;&gt;"Ready","PENDING INPUTS",MIN((BO80+BP80+BQ80),IF(D80&gt;C80,IF(D80=0,0,BR80*C80/D80),BR80+BT80)))</f>
        <v>0</v>
      </c>
      <c r="BV80" s="3">
        <f>IF(Inputs!$B$27&lt;&gt;"Ready","PENDING INPUTS",MAX(0,(BO80+BP80+BQ80)-BU80))</f>
        <v>0</v>
      </c>
      <c r="BW80" s="3">
        <f>IF(Inputs!$B$27&lt;&gt;"Ready","PENDING INPUTS",CD79)</f>
        <v>0</v>
      </c>
      <c r="BX80" s="3">
        <f>IF(Inputs!$B$27&lt;&gt;"Ready","PENDING INPUTS",IF(A80&lt;=Inputs!$B$6,ROUND(BW80*Inputs!C22/12,2),0))</f>
        <v>0</v>
      </c>
      <c r="BY80" s="3">
        <f>IF(Inputs!$B$27&lt;&gt;"Ready","PENDING INPUTS",IF(AND(A80&lt;=Inputs!$B$6,BW80&gt;0),Inputs!G22,0))</f>
        <v>0</v>
      </c>
      <c r="BZ80" s="3">
        <f>IF(Inputs!$B$27&lt;&gt;"Ready","PENDING INPUTS",IF(A80&gt;Inputs!$B$6,0,MIN((BW80+BX80+BY80),IF(Inputs!H22=1,Inputs!D22,MAX(Inputs!F22,ROUND(BW80*Inputs!E22+BX80+BY80,2))))))</f>
        <v>0</v>
      </c>
      <c r="CA80">
        <f>IF(Inputs!$B$27&lt;&gt;"Ready","PENDING INPUTS",IF(BW80&lt;=0,99,1+IF(AND(K80&gt;0,OR(Inputs!C14&gt;Inputs!C22,AND(Inputs!C14=Inputs!C22,0&lt;8))),1,0)+IF(AND(S80&gt;0,OR(Inputs!C15&gt;Inputs!C22,AND(Inputs!C15=Inputs!C22,1&lt;8))),1,0)+IF(AND(AA80&gt;0,OR(Inputs!C16&gt;Inputs!C22,AND(Inputs!C16=Inputs!C22,2&lt;8))),1,0)+IF(AND(AI80&gt;0,OR(Inputs!C17&gt;Inputs!C22,AND(Inputs!C17=Inputs!C22,3&lt;8))),1,0)+IF(AND(AQ80&gt;0,OR(Inputs!C18&gt;Inputs!C22,AND(Inputs!C18=Inputs!C22,4&lt;8))),1,0)+IF(AND(AY80&gt;0,OR(Inputs!C19&gt;Inputs!C22,AND(Inputs!C19=Inputs!C22,5&lt;8))),1,0)+IF(AND(BG80&gt;0,OR(Inputs!C20&gt;Inputs!C22,AND(Inputs!C20=Inputs!C22,6&lt;8))),1,0)+IF(AND(BO80&gt;0,OR(Inputs!C21&gt;Inputs!C22,AND(Inputs!C21=Inputs!C22,7&lt;8))),1,0)+IF(AND(CE80&gt;0,OR(Inputs!C23&gt;Inputs!C22,AND(Inputs!C23=Inputs!C22,9&lt;8))),1,0)))</f>
        <v>99</v>
      </c>
      <c r="CB80" s="3">
        <f>IF(Inputs!$B$27&lt;&gt;"Ready","PENDING INPUTS",IF(A80&gt;Inputs!$B$6,0,MIN(MAX(0,(BW80+BX80+BY80)-BZ80),MAX(0,C80-D80-(IF(O80&lt;CA80,K80+L80+M80-N80,0)+IF(W80&lt;CA80,S80+T80+U80-V80,0)+IF(AE80&lt;CA80,AA80+AB80+AC80-AD80,0)+IF(AM80&lt;CA80,AI80+AJ80+AK80-AL80,0)+IF(AU80&lt;CA80,AQ80+AR80+AS80-AT80,0)+IF(BC80&lt;CA80,AY80+AZ80+BA80-BB80,0)+IF(BK80&lt;CA80,BG80+BH80+BI80-BJ80,0)+IF(BS80&lt;CA80,BO80+BP80+BQ80-BR80,0)+IF(CA80&lt;CA80,BW80+BX80+BY80-BZ80,0)+IF(CI80&lt;CA80,CE80+CF80+CG80-CH80,0))))))</f>
        <v>0</v>
      </c>
      <c r="CC80" s="3">
        <f>IF(Inputs!$B$27&lt;&gt;"Ready","PENDING INPUTS",MIN((BW80+BX80+BY80),IF(D80&gt;C80,IF(D80=0,0,BZ80*C80/D80),BZ80+CB80)))</f>
        <v>0</v>
      </c>
      <c r="CD80" s="3">
        <f>IF(Inputs!$B$27&lt;&gt;"Ready","PENDING INPUTS",MAX(0,(BW80+BX80+BY80)-CC80))</f>
        <v>0</v>
      </c>
      <c r="CE80" s="3">
        <f>IF(Inputs!$B$27&lt;&gt;"Ready","PENDING INPUTS",CL79)</f>
        <v>0</v>
      </c>
      <c r="CF80" s="3">
        <f>IF(Inputs!$B$27&lt;&gt;"Ready","PENDING INPUTS",IF(A80&lt;=Inputs!$B$6,ROUND(CE80*Inputs!C23/12,2),0))</f>
        <v>0</v>
      </c>
      <c r="CG80" s="3">
        <f>IF(Inputs!$B$27&lt;&gt;"Ready","PENDING INPUTS",IF(AND(A80&lt;=Inputs!$B$6,CE80&gt;0),Inputs!G23,0))</f>
        <v>0</v>
      </c>
      <c r="CH80" s="3">
        <f>IF(Inputs!$B$27&lt;&gt;"Ready","PENDING INPUTS",IF(A80&gt;Inputs!$B$6,0,MIN((CE80+CF80+CG80),IF(Inputs!H23=1,Inputs!D23,MAX(Inputs!F23,ROUND(CE80*Inputs!E23+CF80+CG80,2))))))</f>
        <v>0</v>
      </c>
      <c r="CI80">
        <f>IF(Inputs!$B$27&lt;&gt;"Ready","PENDING INPUTS",IF(CE80&lt;=0,99,1+IF(AND(K80&gt;0,OR(Inputs!C14&gt;Inputs!C23,AND(Inputs!C14=Inputs!C23,0&lt;9))),1,0)+IF(AND(S80&gt;0,OR(Inputs!C15&gt;Inputs!C23,AND(Inputs!C15=Inputs!C23,1&lt;9))),1,0)+IF(AND(AA80&gt;0,OR(Inputs!C16&gt;Inputs!C23,AND(Inputs!C16=Inputs!C23,2&lt;9))),1,0)+IF(AND(AI80&gt;0,OR(Inputs!C17&gt;Inputs!C23,AND(Inputs!C17=Inputs!C23,3&lt;9))),1,0)+IF(AND(AQ80&gt;0,OR(Inputs!C18&gt;Inputs!C23,AND(Inputs!C18=Inputs!C23,4&lt;9))),1,0)+IF(AND(AY80&gt;0,OR(Inputs!C19&gt;Inputs!C23,AND(Inputs!C19=Inputs!C23,5&lt;9))),1,0)+IF(AND(BG80&gt;0,OR(Inputs!C20&gt;Inputs!C23,AND(Inputs!C20=Inputs!C23,6&lt;9))),1,0)+IF(AND(BO80&gt;0,OR(Inputs!C21&gt;Inputs!C23,AND(Inputs!C21=Inputs!C23,7&lt;9))),1,0)+IF(AND(BW80&gt;0,OR(Inputs!C22&gt;Inputs!C23,AND(Inputs!C22=Inputs!C23,8&lt;9))),1,0)))</f>
        <v>99</v>
      </c>
      <c r="CJ80" s="3">
        <f>IF(Inputs!$B$27&lt;&gt;"Ready","PENDING INPUTS",IF(A80&gt;Inputs!$B$6,0,MIN(MAX(0,(CE80+CF80+CG80)-CH80),MAX(0,C80-D80-(IF(O80&lt;CI80,K80+L80+M80-N80,0)+IF(W80&lt;CI80,S80+T80+U80-V80,0)+IF(AE80&lt;CI80,AA80+AB80+AC80-AD80,0)+IF(AM80&lt;CI80,AI80+AJ80+AK80-AL80,0)+IF(AU80&lt;CI80,AQ80+AR80+AS80-AT80,0)+IF(BC80&lt;CI80,AY80+AZ80+BA80-BB80,0)+IF(BK80&lt;CI80,BG80+BH80+BI80-BJ80,0)+IF(BS80&lt;CI80,BO80+BP80+BQ80-BR80,0)+IF(CA80&lt;CI80,BW80+BX80+BY80-BZ80,0)+IF(CI80&lt;CI80,CE80+CF80+CG80-CH80,0))))))</f>
        <v>0</v>
      </c>
      <c r="CK80" s="3">
        <f>IF(Inputs!$B$27&lt;&gt;"Ready","PENDING INPUTS",MIN((CE80+CF80+CG80),IF(D80&gt;C80,IF(D80=0,0,CH80*C80/D80),CH80+CJ80)))</f>
        <v>0</v>
      </c>
      <c r="CL80" s="3">
        <f>IF(Inputs!$B$27&lt;&gt;"Ready","PENDING INPUTS",MAX(0,(CE80+CF80+CG80)-CK80))</f>
        <v>0</v>
      </c>
    </row>
    <row r="81" spans="1:90" ht="27.95" customHeight="1" x14ac:dyDescent="0.25">
      <c r="A81">
        <v>77</v>
      </c>
      <c r="B81" s="13">
        <f>IF(Inputs!$B$27&lt;&gt;"Ready","PENDING INPUTS",EDATE(Inputs!$B$5,A81-1))</f>
        <v>48611</v>
      </c>
      <c r="C81" s="3">
        <f>IF(Inputs!$B$27&lt;&gt;"Ready","PENDING INPUTS",IF(A81&lt;=Inputs!$B$6,MAX(0,Inputs!$B$4+IF(A81=Inputs!$B$7,Inputs!$B$8,0)+IF(A81=Inputs!$B$9,Inputs!$B$10,0)),0))</f>
        <v>0</v>
      </c>
      <c r="D81" s="3">
        <f>IF(Inputs!$B$27&lt;&gt;"Ready","PENDING INPUTS",SUM(N81,V81,AD81,AL81,AT81,BB81,BJ81,BR81,BZ81,CH81))</f>
        <v>0</v>
      </c>
      <c r="E81" s="3">
        <f>IF(Inputs!$B$27&lt;&gt;"Ready","PENDING INPUTS",MAX(0,D81-C81))</f>
        <v>0</v>
      </c>
      <c r="F81" s="3">
        <f>IF(Inputs!$B$27&lt;&gt;"Ready","PENDING INPUTS",SUM(Q81,Y81,AG81,AO81,AW81,BE81,BM81,BU81,CC81,CK81))</f>
        <v>0</v>
      </c>
      <c r="G81" s="3">
        <f>IF(Inputs!$B$27&lt;&gt;"Ready","PENDING INPUTS",SUM(L81,T81,AB81,AJ81,AR81,AZ81,BH81,BP81,BX81,CF81))</f>
        <v>0</v>
      </c>
      <c r="H81" s="3">
        <f>IF(Inputs!$B$27&lt;&gt;"Ready","PENDING INPUTS",SUM(M81,U81,AC81,AK81,AS81,BA81,BI81,BQ81,BY81,CG81))</f>
        <v>0</v>
      </c>
      <c r="I81" s="3">
        <f>IF(Inputs!$B$27&lt;&gt;"Ready","PENDING INPUTS",SUM(R81,Z81,AH81,AP81,AX81,BF81,BN81,BV81,CD81,CL81))</f>
        <v>0</v>
      </c>
      <c r="J81" t="str">
        <f>IF(Inputs!$B$27&lt;&gt;"Ready","PENDING INPUTS",IF(A81&gt;Inputs!$B$6,"Beyond horizon",IF(E81&gt;0.005,"MINIMUM SHORTFALL",IF(I81&lt;0.005,"Paid off","In progress"))))</f>
        <v>Paid off</v>
      </c>
      <c r="K81" s="3">
        <f>IF(Inputs!$B$27&lt;&gt;"Ready","PENDING INPUTS",R80)</f>
        <v>0</v>
      </c>
      <c r="L81" s="3">
        <f>IF(Inputs!$B$27&lt;&gt;"Ready","PENDING INPUTS",IF(A81&lt;=Inputs!$B$6,ROUND(K81*Inputs!C14/12,2),0))</f>
        <v>0</v>
      </c>
      <c r="M81" s="3">
        <f>IF(Inputs!$B$27&lt;&gt;"Ready","PENDING INPUTS",IF(AND(A81&lt;=Inputs!$B$6,K81&gt;0),Inputs!G14,0))</f>
        <v>0</v>
      </c>
      <c r="N81" s="3">
        <f>IF(Inputs!$B$27&lt;&gt;"Ready","PENDING INPUTS",IF(A81&gt;Inputs!$B$6,0,MIN((K81+L81+M81),IF(Inputs!H14=1,Inputs!D14,MAX(Inputs!F14,ROUND(K81*Inputs!E14+L81+M81,2))))))</f>
        <v>0</v>
      </c>
      <c r="O81">
        <f>IF(Inputs!$B$27&lt;&gt;"Ready","PENDING INPUTS",IF(K81&lt;=0,99,1+IF(AND(S81&gt;0,OR(Inputs!C15&gt;Inputs!C14,AND(Inputs!C15=Inputs!C14,1&lt;0))),1,0)+IF(AND(AA81&gt;0,OR(Inputs!C16&gt;Inputs!C14,AND(Inputs!C16=Inputs!C14,2&lt;0))),1,0)+IF(AND(AI81&gt;0,OR(Inputs!C17&gt;Inputs!C14,AND(Inputs!C17=Inputs!C14,3&lt;0))),1,0)+IF(AND(AQ81&gt;0,OR(Inputs!C18&gt;Inputs!C14,AND(Inputs!C18=Inputs!C14,4&lt;0))),1,0)+IF(AND(AY81&gt;0,OR(Inputs!C19&gt;Inputs!C14,AND(Inputs!C19=Inputs!C14,5&lt;0))),1,0)+IF(AND(BG81&gt;0,OR(Inputs!C20&gt;Inputs!C14,AND(Inputs!C20=Inputs!C14,6&lt;0))),1,0)+IF(AND(BO81&gt;0,OR(Inputs!C21&gt;Inputs!C14,AND(Inputs!C21=Inputs!C14,7&lt;0))),1,0)+IF(AND(BW81&gt;0,OR(Inputs!C22&gt;Inputs!C14,AND(Inputs!C22=Inputs!C14,8&lt;0))),1,0)+IF(AND(CE81&gt;0,OR(Inputs!C23&gt;Inputs!C14,AND(Inputs!C23=Inputs!C14,9&lt;0))),1,0)))</f>
        <v>99</v>
      </c>
      <c r="P81" s="3">
        <f>IF(Inputs!$B$27&lt;&gt;"Ready","PENDING INPUTS",IF(A81&gt;Inputs!$B$6,0,MIN(MAX(0,(K81+L81+M81)-N81),MAX(0,C81-D81-(IF(O81&lt;O81,K81+L81+M81-N81,0)+IF(W81&lt;O81,S81+T81+U81-V81,0)+IF(AE81&lt;O81,AA81+AB81+AC81-AD81,0)+IF(AM81&lt;O81,AI81+AJ81+AK81-AL81,0)+IF(AU81&lt;O81,AQ81+AR81+AS81-AT81,0)+IF(BC81&lt;O81,AY81+AZ81+BA81-BB81,0)+IF(BK81&lt;O81,BG81+BH81+BI81-BJ81,0)+IF(BS81&lt;O81,BO81+BP81+BQ81-BR81,0)+IF(CA81&lt;O81,BW81+BX81+BY81-BZ81,0)+IF(CI81&lt;O81,CE81+CF81+CG81-CH81,0))))))</f>
        <v>0</v>
      </c>
      <c r="Q81" s="3">
        <f>IF(Inputs!$B$27&lt;&gt;"Ready","PENDING INPUTS",MIN((K81+L81+M81),IF(D81&gt;C81,IF(D81=0,0,N81*C81/D81),N81+P81)))</f>
        <v>0</v>
      </c>
      <c r="R81" s="3">
        <f>IF(Inputs!$B$27&lt;&gt;"Ready","PENDING INPUTS",MAX(0,(K81+L81+M81)-Q81))</f>
        <v>0</v>
      </c>
      <c r="S81" s="3">
        <f>IF(Inputs!$B$27&lt;&gt;"Ready","PENDING INPUTS",Z80)</f>
        <v>0</v>
      </c>
      <c r="T81" s="3">
        <f>IF(Inputs!$B$27&lt;&gt;"Ready","PENDING INPUTS",IF(A81&lt;=Inputs!$B$6,ROUND(S81*Inputs!C15/12,2),0))</f>
        <v>0</v>
      </c>
      <c r="U81" s="3">
        <f>IF(Inputs!$B$27&lt;&gt;"Ready","PENDING INPUTS",IF(AND(A81&lt;=Inputs!$B$6,S81&gt;0),Inputs!G15,0))</f>
        <v>0</v>
      </c>
      <c r="V81" s="3">
        <f>IF(Inputs!$B$27&lt;&gt;"Ready","PENDING INPUTS",IF(A81&gt;Inputs!$B$6,0,MIN((S81+T81+U81),IF(Inputs!H15=1,Inputs!D15,MAX(Inputs!F15,ROUND(S81*Inputs!E15+T81+U81,2))))))</f>
        <v>0</v>
      </c>
      <c r="W81">
        <f>IF(Inputs!$B$27&lt;&gt;"Ready","PENDING INPUTS",IF(S81&lt;=0,99,1+IF(AND(K81&gt;0,OR(Inputs!C14&gt;Inputs!C15,AND(Inputs!C14=Inputs!C15,0&lt;1))),1,0)+IF(AND(AA81&gt;0,OR(Inputs!C16&gt;Inputs!C15,AND(Inputs!C16=Inputs!C15,2&lt;1))),1,0)+IF(AND(AI81&gt;0,OR(Inputs!C17&gt;Inputs!C15,AND(Inputs!C17=Inputs!C15,3&lt;1))),1,0)+IF(AND(AQ81&gt;0,OR(Inputs!C18&gt;Inputs!C15,AND(Inputs!C18=Inputs!C15,4&lt;1))),1,0)+IF(AND(AY81&gt;0,OR(Inputs!C19&gt;Inputs!C15,AND(Inputs!C19=Inputs!C15,5&lt;1))),1,0)+IF(AND(BG81&gt;0,OR(Inputs!C20&gt;Inputs!C15,AND(Inputs!C20=Inputs!C15,6&lt;1))),1,0)+IF(AND(BO81&gt;0,OR(Inputs!C21&gt;Inputs!C15,AND(Inputs!C21=Inputs!C15,7&lt;1))),1,0)+IF(AND(BW81&gt;0,OR(Inputs!C22&gt;Inputs!C15,AND(Inputs!C22=Inputs!C15,8&lt;1))),1,0)+IF(AND(CE81&gt;0,OR(Inputs!C23&gt;Inputs!C15,AND(Inputs!C23=Inputs!C15,9&lt;1))),1,0)))</f>
        <v>99</v>
      </c>
      <c r="X81" s="3">
        <f>IF(Inputs!$B$27&lt;&gt;"Ready","PENDING INPUTS",IF(A81&gt;Inputs!$B$6,0,MIN(MAX(0,(S81+T81+U81)-V81),MAX(0,C81-D81-(IF(O81&lt;W81,K81+L81+M81-N81,0)+IF(W81&lt;W81,S81+T81+U81-V81,0)+IF(AE81&lt;W81,AA81+AB81+AC81-AD81,0)+IF(AM81&lt;W81,AI81+AJ81+AK81-AL81,0)+IF(AU81&lt;W81,AQ81+AR81+AS81-AT81,0)+IF(BC81&lt;W81,AY81+AZ81+BA81-BB81,0)+IF(BK81&lt;W81,BG81+BH81+BI81-BJ81,0)+IF(BS81&lt;W81,BO81+BP81+BQ81-BR81,0)+IF(CA81&lt;W81,BW81+BX81+BY81-BZ81,0)+IF(CI81&lt;W81,CE81+CF81+CG81-CH81,0))))))</f>
        <v>0</v>
      </c>
      <c r="Y81" s="3">
        <f>IF(Inputs!$B$27&lt;&gt;"Ready","PENDING INPUTS",MIN((S81+T81+U81),IF(D81&gt;C81,IF(D81=0,0,V81*C81/D81),V81+X81)))</f>
        <v>0</v>
      </c>
      <c r="Z81" s="3">
        <f>IF(Inputs!$B$27&lt;&gt;"Ready","PENDING INPUTS",MAX(0,(S81+T81+U81)-Y81))</f>
        <v>0</v>
      </c>
      <c r="AA81" s="3">
        <f>IF(Inputs!$B$27&lt;&gt;"Ready","PENDING INPUTS",AH80)</f>
        <v>0</v>
      </c>
      <c r="AB81" s="3">
        <f>IF(Inputs!$B$27&lt;&gt;"Ready","PENDING INPUTS",IF(A81&lt;=Inputs!$B$6,ROUND(AA81*Inputs!C16/12,2),0))</f>
        <v>0</v>
      </c>
      <c r="AC81" s="3">
        <f>IF(Inputs!$B$27&lt;&gt;"Ready","PENDING INPUTS",IF(AND(A81&lt;=Inputs!$B$6,AA81&gt;0),Inputs!G16,0))</f>
        <v>0</v>
      </c>
      <c r="AD81" s="3">
        <f>IF(Inputs!$B$27&lt;&gt;"Ready","PENDING INPUTS",IF(A81&gt;Inputs!$B$6,0,MIN((AA81+AB81+AC81),IF(Inputs!H16=1,Inputs!D16,MAX(Inputs!F16,ROUND(AA81*Inputs!E16+AB81+AC81,2))))))</f>
        <v>0</v>
      </c>
      <c r="AE81">
        <f>IF(Inputs!$B$27&lt;&gt;"Ready","PENDING INPUTS",IF(AA81&lt;=0,99,1+IF(AND(K81&gt;0,OR(Inputs!C14&gt;Inputs!C16,AND(Inputs!C14=Inputs!C16,0&lt;2))),1,0)+IF(AND(S81&gt;0,OR(Inputs!C15&gt;Inputs!C16,AND(Inputs!C15=Inputs!C16,1&lt;2))),1,0)+IF(AND(AI81&gt;0,OR(Inputs!C17&gt;Inputs!C16,AND(Inputs!C17=Inputs!C16,3&lt;2))),1,0)+IF(AND(AQ81&gt;0,OR(Inputs!C18&gt;Inputs!C16,AND(Inputs!C18=Inputs!C16,4&lt;2))),1,0)+IF(AND(AY81&gt;0,OR(Inputs!C19&gt;Inputs!C16,AND(Inputs!C19=Inputs!C16,5&lt;2))),1,0)+IF(AND(BG81&gt;0,OR(Inputs!C20&gt;Inputs!C16,AND(Inputs!C20=Inputs!C16,6&lt;2))),1,0)+IF(AND(BO81&gt;0,OR(Inputs!C21&gt;Inputs!C16,AND(Inputs!C21=Inputs!C16,7&lt;2))),1,0)+IF(AND(BW81&gt;0,OR(Inputs!C22&gt;Inputs!C16,AND(Inputs!C22=Inputs!C16,8&lt;2))),1,0)+IF(AND(CE81&gt;0,OR(Inputs!C23&gt;Inputs!C16,AND(Inputs!C23=Inputs!C16,9&lt;2))),1,0)))</f>
        <v>99</v>
      </c>
      <c r="AF81" s="3">
        <f>IF(Inputs!$B$27&lt;&gt;"Ready","PENDING INPUTS",IF(A81&gt;Inputs!$B$6,0,MIN(MAX(0,(AA81+AB81+AC81)-AD81),MAX(0,C81-D81-(IF(O81&lt;AE81,K81+L81+M81-N81,0)+IF(W81&lt;AE81,S81+T81+U81-V81,0)+IF(AE81&lt;AE81,AA81+AB81+AC81-AD81,0)+IF(AM81&lt;AE81,AI81+AJ81+AK81-AL81,0)+IF(AU81&lt;AE81,AQ81+AR81+AS81-AT81,0)+IF(BC81&lt;AE81,AY81+AZ81+BA81-BB81,0)+IF(BK81&lt;AE81,BG81+BH81+BI81-BJ81,0)+IF(BS81&lt;AE81,BO81+BP81+BQ81-BR81,0)+IF(CA81&lt;AE81,BW81+BX81+BY81-BZ81,0)+IF(CI81&lt;AE81,CE81+CF81+CG81-CH81,0))))))</f>
        <v>0</v>
      </c>
      <c r="AG81" s="3">
        <f>IF(Inputs!$B$27&lt;&gt;"Ready","PENDING INPUTS",MIN((AA81+AB81+AC81),IF(D81&gt;C81,IF(D81=0,0,AD81*C81/D81),AD81+AF81)))</f>
        <v>0</v>
      </c>
      <c r="AH81" s="3">
        <f>IF(Inputs!$B$27&lt;&gt;"Ready","PENDING INPUTS",MAX(0,(AA81+AB81+AC81)-AG81))</f>
        <v>0</v>
      </c>
      <c r="AI81" s="3">
        <f>IF(Inputs!$B$27&lt;&gt;"Ready","PENDING INPUTS",AP80)</f>
        <v>0</v>
      </c>
      <c r="AJ81" s="3">
        <f>IF(Inputs!$B$27&lt;&gt;"Ready","PENDING INPUTS",IF(A81&lt;=Inputs!$B$6,ROUND(AI81*Inputs!C17/12,2),0))</f>
        <v>0</v>
      </c>
      <c r="AK81" s="3">
        <f>IF(Inputs!$B$27&lt;&gt;"Ready","PENDING INPUTS",IF(AND(A81&lt;=Inputs!$B$6,AI81&gt;0),Inputs!G17,0))</f>
        <v>0</v>
      </c>
      <c r="AL81" s="3">
        <f>IF(Inputs!$B$27&lt;&gt;"Ready","PENDING INPUTS",IF(A81&gt;Inputs!$B$6,0,MIN((AI81+AJ81+AK81),IF(Inputs!H17=1,Inputs!D17,MAX(Inputs!F17,ROUND(AI81*Inputs!E17+AJ81+AK81,2))))))</f>
        <v>0</v>
      </c>
      <c r="AM81">
        <f>IF(Inputs!$B$27&lt;&gt;"Ready","PENDING INPUTS",IF(AI81&lt;=0,99,1+IF(AND(K81&gt;0,OR(Inputs!C14&gt;Inputs!C17,AND(Inputs!C14=Inputs!C17,0&lt;3))),1,0)+IF(AND(S81&gt;0,OR(Inputs!C15&gt;Inputs!C17,AND(Inputs!C15=Inputs!C17,1&lt;3))),1,0)+IF(AND(AA81&gt;0,OR(Inputs!C16&gt;Inputs!C17,AND(Inputs!C16=Inputs!C17,2&lt;3))),1,0)+IF(AND(AQ81&gt;0,OR(Inputs!C18&gt;Inputs!C17,AND(Inputs!C18=Inputs!C17,4&lt;3))),1,0)+IF(AND(AY81&gt;0,OR(Inputs!C19&gt;Inputs!C17,AND(Inputs!C19=Inputs!C17,5&lt;3))),1,0)+IF(AND(BG81&gt;0,OR(Inputs!C20&gt;Inputs!C17,AND(Inputs!C20=Inputs!C17,6&lt;3))),1,0)+IF(AND(BO81&gt;0,OR(Inputs!C21&gt;Inputs!C17,AND(Inputs!C21=Inputs!C17,7&lt;3))),1,0)+IF(AND(BW81&gt;0,OR(Inputs!C22&gt;Inputs!C17,AND(Inputs!C22=Inputs!C17,8&lt;3))),1,0)+IF(AND(CE81&gt;0,OR(Inputs!C23&gt;Inputs!C17,AND(Inputs!C23=Inputs!C17,9&lt;3))),1,0)))</f>
        <v>99</v>
      </c>
      <c r="AN81" s="3">
        <f>IF(Inputs!$B$27&lt;&gt;"Ready","PENDING INPUTS",IF(A81&gt;Inputs!$B$6,0,MIN(MAX(0,(AI81+AJ81+AK81)-AL81),MAX(0,C81-D81-(IF(O81&lt;AM81,K81+L81+M81-N81,0)+IF(W81&lt;AM81,S81+T81+U81-V81,0)+IF(AE81&lt;AM81,AA81+AB81+AC81-AD81,0)+IF(AM81&lt;AM81,AI81+AJ81+AK81-AL81,0)+IF(AU81&lt;AM81,AQ81+AR81+AS81-AT81,0)+IF(BC81&lt;AM81,AY81+AZ81+BA81-BB81,0)+IF(BK81&lt;AM81,BG81+BH81+BI81-BJ81,0)+IF(BS81&lt;AM81,BO81+BP81+BQ81-BR81,0)+IF(CA81&lt;AM81,BW81+BX81+BY81-BZ81,0)+IF(CI81&lt;AM81,CE81+CF81+CG81-CH81,0))))))</f>
        <v>0</v>
      </c>
      <c r="AO81" s="3">
        <f>IF(Inputs!$B$27&lt;&gt;"Ready","PENDING INPUTS",MIN((AI81+AJ81+AK81),IF(D81&gt;C81,IF(D81=0,0,AL81*C81/D81),AL81+AN81)))</f>
        <v>0</v>
      </c>
      <c r="AP81" s="3">
        <f>IF(Inputs!$B$27&lt;&gt;"Ready","PENDING INPUTS",MAX(0,(AI81+AJ81+AK81)-AO81))</f>
        <v>0</v>
      </c>
      <c r="AQ81" s="3">
        <f>IF(Inputs!$B$27&lt;&gt;"Ready","PENDING INPUTS",AX80)</f>
        <v>0</v>
      </c>
      <c r="AR81" s="3">
        <f>IF(Inputs!$B$27&lt;&gt;"Ready","PENDING INPUTS",IF(A81&lt;=Inputs!$B$6,ROUND(AQ81*Inputs!C18/12,2),0))</f>
        <v>0</v>
      </c>
      <c r="AS81" s="3">
        <f>IF(Inputs!$B$27&lt;&gt;"Ready","PENDING INPUTS",IF(AND(A81&lt;=Inputs!$B$6,AQ81&gt;0),Inputs!G18,0))</f>
        <v>0</v>
      </c>
      <c r="AT81" s="3">
        <f>IF(Inputs!$B$27&lt;&gt;"Ready","PENDING INPUTS",IF(A81&gt;Inputs!$B$6,0,MIN((AQ81+AR81+AS81),IF(Inputs!H18=1,Inputs!D18,MAX(Inputs!F18,ROUND(AQ81*Inputs!E18+AR81+AS81,2))))))</f>
        <v>0</v>
      </c>
      <c r="AU81">
        <f>IF(Inputs!$B$27&lt;&gt;"Ready","PENDING INPUTS",IF(AQ81&lt;=0,99,1+IF(AND(K81&gt;0,OR(Inputs!C14&gt;Inputs!C18,AND(Inputs!C14=Inputs!C18,0&lt;4))),1,0)+IF(AND(S81&gt;0,OR(Inputs!C15&gt;Inputs!C18,AND(Inputs!C15=Inputs!C18,1&lt;4))),1,0)+IF(AND(AA81&gt;0,OR(Inputs!C16&gt;Inputs!C18,AND(Inputs!C16=Inputs!C18,2&lt;4))),1,0)+IF(AND(AI81&gt;0,OR(Inputs!C17&gt;Inputs!C18,AND(Inputs!C17=Inputs!C18,3&lt;4))),1,0)+IF(AND(AY81&gt;0,OR(Inputs!C19&gt;Inputs!C18,AND(Inputs!C19=Inputs!C18,5&lt;4))),1,0)+IF(AND(BG81&gt;0,OR(Inputs!C20&gt;Inputs!C18,AND(Inputs!C20=Inputs!C18,6&lt;4))),1,0)+IF(AND(BO81&gt;0,OR(Inputs!C21&gt;Inputs!C18,AND(Inputs!C21=Inputs!C18,7&lt;4))),1,0)+IF(AND(BW81&gt;0,OR(Inputs!C22&gt;Inputs!C18,AND(Inputs!C22=Inputs!C18,8&lt;4))),1,0)+IF(AND(CE81&gt;0,OR(Inputs!C23&gt;Inputs!C18,AND(Inputs!C23=Inputs!C18,9&lt;4))),1,0)))</f>
        <v>99</v>
      </c>
      <c r="AV81" s="3">
        <f>IF(Inputs!$B$27&lt;&gt;"Ready","PENDING INPUTS",IF(A81&gt;Inputs!$B$6,0,MIN(MAX(0,(AQ81+AR81+AS81)-AT81),MAX(0,C81-D81-(IF(O81&lt;AU81,K81+L81+M81-N81,0)+IF(W81&lt;AU81,S81+T81+U81-V81,0)+IF(AE81&lt;AU81,AA81+AB81+AC81-AD81,0)+IF(AM81&lt;AU81,AI81+AJ81+AK81-AL81,0)+IF(AU81&lt;AU81,AQ81+AR81+AS81-AT81,0)+IF(BC81&lt;AU81,AY81+AZ81+BA81-BB81,0)+IF(BK81&lt;AU81,BG81+BH81+BI81-BJ81,0)+IF(BS81&lt;AU81,BO81+BP81+BQ81-BR81,0)+IF(CA81&lt;AU81,BW81+BX81+BY81-BZ81,0)+IF(CI81&lt;AU81,CE81+CF81+CG81-CH81,0))))))</f>
        <v>0</v>
      </c>
      <c r="AW81" s="3">
        <f>IF(Inputs!$B$27&lt;&gt;"Ready","PENDING INPUTS",MIN((AQ81+AR81+AS81),IF(D81&gt;C81,IF(D81=0,0,AT81*C81/D81),AT81+AV81)))</f>
        <v>0</v>
      </c>
      <c r="AX81" s="3">
        <f>IF(Inputs!$B$27&lt;&gt;"Ready","PENDING INPUTS",MAX(0,(AQ81+AR81+AS81)-AW81))</f>
        <v>0</v>
      </c>
      <c r="AY81" s="3">
        <f>IF(Inputs!$B$27&lt;&gt;"Ready","PENDING INPUTS",BF80)</f>
        <v>0</v>
      </c>
      <c r="AZ81" s="3">
        <f>IF(Inputs!$B$27&lt;&gt;"Ready","PENDING INPUTS",IF(A81&lt;=Inputs!$B$6,ROUND(AY81*Inputs!C19/12,2),0))</f>
        <v>0</v>
      </c>
      <c r="BA81" s="3">
        <f>IF(Inputs!$B$27&lt;&gt;"Ready","PENDING INPUTS",IF(AND(A81&lt;=Inputs!$B$6,AY81&gt;0),Inputs!G19,0))</f>
        <v>0</v>
      </c>
      <c r="BB81" s="3">
        <f>IF(Inputs!$B$27&lt;&gt;"Ready","PENDING INPUTS",IF(A81&gt;Inputs!$B$6,0,MIN((AY81+AZ81+BA81),IF(Inputs!H19=1,Inputs!D19,MAX(Inputs!F19,ROUND(AY81*Inputs!E19+AZ81+BA81,2))))))</f>
        <v>0</v>
      </c>
      <c r="BC81">
        <f>IF(Inputs!$B$27&lt;&gt;"Ready","PENDING INPUTS",IF(AY81&lt;=0,99,1+IF(AND(K81&gt;0,OR(Inputs!C14&gt;Inputs!C19,AND(Inputs!C14=Inputs!C19,0&lt;5))),1,0)+IF(AND(S81&gt;0,OR(Inputs!C15&gt;Inputs!C19,AND(Inputs!C15=Inputs!C19,1&lt;5))),1,0)+IF(AND(AA81&gt;0,OR(Inputs!C16&gt;Inputs!C19,AND(Inputs!C16=Inputs!C19,2&lt;5))),1,0)+IF(AND(AI81&gt;0,OR(Inputs!C17&gt;Inputs!C19,AND(Inputs!C17=Inputs!C19,3&lt;5))),1,0)+IF(AND(AQ81&gt;0,OR(Inputs!C18&gt;Inputs!C19,AND(Inputs!C18=Inputs!C19,4&lt;5))),1,0)+IF(AND(BG81&gt;0,OR(Inputs!C20&gt;Inputs!C19,AND(Inputs!C20=Inputs!C19,6&lt;5))),1,0)+IF(AND(BO81&gt;0,OR(Inputs!C21&gt;Inputs!C19,AND(Inputs!C21=Inputs!C19,7&lt;5))),1,0)+IF(AND(BW81&gt;0,OR(Inputs!C22&gt;Inputs!C19,AND(Inputs!C22=Inputs!C19,8&lt;5))),1,0)+IF(AND(CE81&gt;0,OR(Inputs!C23&gt;Inputs!C19,AND(Inputs!C23=Inputs!C19,9&lt;5))),1,0)))</f>
        <v>99</v>
      </c>
      <c r="BD81" s="3">
        <f>IF(Inputs!$B$27&lt;&gt;"Ready","PENDING INPUTS",IF(A81&gt;Inputs!$B$6,0,MIN(MAX(0,(AY81+AZ81+BA81)-BB81),MAX(0,C81-D81-(IF(O81&lt;BC81,K81+L81+M81-N81,0)+IF(W81&lt;BC81,S81+T81+U81-V81,0)+IF(AE81&lt;BC81,AA81+AB81+AC81-AD81,0)+IF(AM81&lt;BC81,AI81+AJ81+AK81-AL81,0)+IF(AU81&lt;BC81,AQ81+AR81+AS81-AT81,0)+IF(BC81&lt;BC81,AY81+AZ81+BA81-BB81,0)+IF(BK81&lt;BC81,BG81+BH81+BI81-BJ81,0)+IF(BS81&lt;BC81,BO81+BP81+BQ81-BR81,0)+IF(CA81&lt;BC81,BW81+BX81+BY81-BZ81,0)+IF(CI81&lt;BC81,CE81+CF81+CG81-CH81,0))))))</f>
        <v>0</v>
      </c>
      <c r="BE81" s="3">
        <f>IF(Inputs!$B$27&lt;&gt;"Ready","PENDING INPUTS",MIN((AY81+AZ81+BA81),IF(D81&gt;C81,IF(D81=0,0,BB81*C81/D81),BB81+BD81)))</f>
        <v>0</v>
      </c>
      <c r="BF81" s="3">
        <f>IF(Inputs!$B$27&lt;&gt;"Ready","PENDING INPUTS",MAX(0,(AY81+AZ81+BA81)-BE81))</f>
        <v>0</v>
      </c>
      <c r="BG81" s="3">
        <f>IF(Inputs!$B$27&lt;&gt;"Ready","PENDING INPUTS",BN80)</f>
        <v>0</v>
      </c>
      <c r="BH81" s="3">
        <f>IF(Inputs!$B$27&lt;&gt;"Ready","PENDING INPUTS",IF(A81&lt;=Inputs!$B$6,ROUND(BG81*Inputs!C20/12,2),0))</f>
        <v>0</v>
      </c>
      <c r="BI81" s="3">
        <f>IF(Inputs!$B$27&lt;&gt;"Ready","PENDING INPUTS",IF(AND(A81&lt;=Inputs!$B$6,BG81&gt;0),Inputs!G20,0))</f>
        <v>0</v>
      </c>
      <c r="BJ81" s="3">
        <f>IF(Inputs!$B$27&lt;&gt;"Ready","PENDING INPUTS",IF(A81&gt;Inputs!$B$6,0,MIN((BG81+BH81+BI81),IF(Inputs!H20=1,Inputs!D20,MAX(Inputs!F20,ROUND(BG81*Inputs!E20+BH81+BI81,2))))))</f>
        <v>0</v>
      </c>
      <c r="BK81">
        <f>IF(Inputs!$B$27&lt;&gt;"Ready","PENDING INPUTS",IF(BG81&lt;=0,99,1+IF(AND(K81&gt;0,OR(Inputs!C14&gt;Inputs!C20,AND(Inputs!C14=Inputs!C20,0&lt;6))),1,0)+IF(AND(S81&gt;0,OR(Inputs!C15&gt;Inputs!C20,AND(Inputs!C15=Inputs!C20,1&lt;6))),1,0)+IF(AND(AA81&gt;0,OR(Inputs!C16&gt;Inputs!C20,AND(Inputs!C16=Inputs!C20,2&lt;6))),1,0)+IF(AND(AI81&gt;0,OR(Inputs!C17&gt;Inputs!C20,AND(Inputs!C17=Inputs!C20,3&lt;6))),1,0)+IF(AND(AQ81&gt;0,OR(Inputs!C18&gt;Inputs!C20,AND(Inputs!C18=Inputs!C20,4&lt;6))),1,0)+IF(AND(AY81&gt;0,OR(Inputs!C19&gt;Inputs!C20,AND(Inputs!C19=Inputs!C20,5&lt;6))),1,0)+IF(AND(BO81&gt;0,OR(Inputs!C21&gt;Inputs!C20,AND(Inputs!C21=Inputs!C20,7&lt;6))),1,0)+IF(AND(BW81&gt;0,OR(Inputs!C22&gt;Inputs!C20,AND(Inputs!C22=Inputs!C20,8&lt;6))),1,0)+IF(AND(CE81&gt;0,OR(Inputs!C23&gt;Inputs!C20,AND(Inputs!C23=Inputs!C20,9&lt;6))),1,0)))</f>
        <v>99</v>
      </c>
      <c r="BL81" s="3">
        <f>IF(Inputs!$B$27&lt;&gt;"Ready","PENDING INPUTS",IF(A81&gt;Inputs!$B$6,0,MIN(MAX(0,(BG81+BH81+BI81)-BJ81),MAX(0,C81-D81-(IF(O81&lt;BK81,K81+L81+M81-N81,0)+IF(W81&lt;BK81,S81+T81+U81-V81,0)+IF(AE81&lt;BK81,AA81+AB81+AC81-AD81,0)+IF(AM81&lt;BK81,AI81+AJ81+AK81-AL81,0)+IF(AU81&lt;BK81,AQ81+AR81+AS81-AT81,0)+IF(BC81&lt;BK81,AY81+AZ81+BA81-BB81,0)+IF(BK81&lt;BK81,BG81+BH81+BI81-BJ81,0)+IF(BS81&lt;BK81,BO81+BP81+BQ81-BR81,0)+IF(CA81&lt;BK81,BW81+BX81+BY81-BZ81,0)+IF(CI81&lt;BK81,CE81+CF81+CG81-CH81,0))))))</f>
        <v>0</v>
      </c>
      <c r="BM81" s="3">
        <f>IF(Inputs!$B$27&lt;&gt;"Ready","PENDING INPUTS",MIN((BG81+BH81+BI81),IF(D81&gt;C81,IF(D81=0,0,BJ81*C81/D81),BJ81+BL81)))</f>
        <v>0</v>
      </c>
      <c r="BN81" s="3">
        <f>IF(Inputs!$B$27&lt;&gt;"Ready","PENDING INPUTS",MAX(0,(BG81+BH81+BI81)-BM81))</f>
        <v>0</v>
      </c>
      <c r="BO81" s="3">
        <f>IF(Inputs!$B$27&lt;&gt;"Ready","PENDING INPUTS",BV80)</f>
        <v>0</v>
      </c>
      <c r="BP81" s="3">
        <f>IF(Inputs!$B$27&lt;&gt;"Ready","PENDING INPUTS",IF(A81&lt;=Inputs!$B$6,ROUND(BO81*Inputs!C21/12,2),0))</f>
        <v>0</v>
      </c>
      <c r="BQ81" s="3">
        <f>IF(Inputs!$B$27&lt;&gt;"Ready","PENDING INPUTS",IF(AND(A81&lt;=Inputs!$B$6,BO81&gt;0),Inputs!G21,0))</f>
        <v>0</v>
      </c>
      <c r="BR81" s="3">
        <f>IF(Inputs!$B$27&lt;&gt;"Ready","PENDING INPUTS",IF(A81&gt;Inputs!$B$6,0,MIN((BO81+BP81+BQ81),IF(Inputs!H21=1,Inputs!D21,MAX(Inputs!F21,ROUND(BO81*Inputs!E21+BP81+BQ81,2))))))</f>
        <v>0</v>
      </c>
      <c r="BS81">
        <f>IF(Inputs!$B$27&lt;&gt;"Ready","PENDING INPUTS",IF(BO81&lt;=0,99,1+IF(AND(K81&gt;0,OR(Inputs!C14&gt;Inputs!C21,AND(Inputs!C14=Inputs!C21,0&lt;7))),1,0)+IF(AND(S81&gt;0,OR(Inputs!C15&gt;Inputs!C21,AND(Inputs!C15=Inputs!C21,1&lt;7))),1,0)+IF(AND(AA81&gt;0,OR(Inputs!C16&gt;Inputs!C21,AND(Inputs!C16=Inputs!C21,2&lt;7))),1,0)+IF(AND(AI81&gt;0,OR(Inputs!C17&gt;Inputs!C21,AND(Inputs!C17=Inputs!C21,3&lt;7))),1,0)+IF(AND(AQ81&gt;0,OR(Inputs!C18&gt;Inputs!C21,AND(Inputs!C18=Inputs!C21,4&lt;7))),1,0)+IF(AND(AY81&gt;0,OR(Inputs!C19&gt;Inputs!C21,AND(Inputs!C19=Inputs!C21,5&lt;7))),1,0)+IF(AND(BG81&gt;0,OR(Inputs!C20&gt;Inputs!C21,AND(Inputs!C20=Inputs!C21,6&lt;7))),1,0)+IF(AND(BW81&gt;0,OR(Inputs!C22&gt;Inputs!C21,AND(Inputs!C22=Inputs!C21,8&lt;7))),1,0)+IF(AND(CE81&gt;0,OR(Inputs!C23&gt;Inputs!C21,AND(Inputs!C23=Inputs!C21,9&lt;7))),1,0)))</f>
        <v>99</v>
      </c>
      <c r="BT81" s="3">
        <f>IF(Inputs!$B$27&lt;&gt;"Ready","PENDING INPUTS",IF(A81&gt;Inputs!$B$6,0,MIN(MAX(0,(BO81+BP81+BQ81)-BR81),MAX(0,C81-D81-(IF(O81&lt;BS81,K81+L81+M81-N81,0)+IF(W81&lt;BS81,S81+T81+U81-V81,0)+IF(AE81&lt;BS81,AA81+AB81+AC81-AD81,0)+IF(AM81&lt;BS81,AI81+AJ81+AK81-AL81,0)+IF(AU81&lt;BS81,AQ81+AR81+AS81-AT81,0)+IF(BC81&lt;BS81,AY81+AZ81+BA81-BB81,0)+IF(BK81&lt;BS81,BG81+BH81+BI81-BJ81,0)+IF(BS81&lt;BS81,BO81+BP81+BQ81-BR81,0)+IF(CA81&lt;BS81,BW81+BX81+BY81-BZ81,0)+IF(CI81&lt;BS81,CE81+CF81+CG81-CH81,0))))))</f>
        <v>0</v>
      </c>
      <c r="BU81" s="3">
        <f>IF(Inputs!$B$27&lt;&gt;"Ready","PENDING INPUTS",MIN((BO81+BP81+BQ81),IF(D81&gt;C81,IF(D81=0,0,BR81*C81/D81),BR81+BT81)))</f>
        <v>0</v>
      </c>
      <c r="BV81" s="3">
        <f>IF(Inputs!$B$27&lt;&gt;"Ready","PENDING INPUTS",MAX(0,(BO81+BP81+BQ81)-BU81))</f>
        <v>0</v>
      </c>
      <c r="BW81" s="3">
        <f>IF(Inputs!$B$27&lt;&gt;"Ready","PENDING INPUTS",CD80)</f>
        <v>0</v>
      </c>
      <c r="BX81" s="3">
        <f>IF(Inputs!$B$27&lt;&gt;"Ready","PENDING INPUTS",IF(A81&lt;=Inputs!$B$6,ROUND(BW81*Inputs!C22/12,2),0))</f>
        <v>0</v>
      </c>
      <c r="BY81" s="3">
        <f>IF(Inputs!$B$27&lt;&gt;"Ready","PENDING INPUTS",IF(AND(A81&lt;=Inputs!$B$6,BW81&gt;0),Inputs!G22,0))</f>
        <v>0</v>
      </c>
      <c r="BZ81" s="3">
        <f>IF(Inputs!$B$27&lt;&gt;"Ready","PENDING INPUTS",IF(A81&gt;Inputs!$B$6,0,MIN((BW81+BX81+BY81),IF(Inputs!H22=1,Inputs!D22,MAX(Inputs!F22,ROUND(BW81*Inputs!E22+BX81+BY81,2))))))</f>
        <v>0</v>
      </c>
      <c r="CA81">
        <f>IF(Inputs!$B$27&lt;&gt;"Ready","PENDING INPUTS",IF(BW81&lt;=0,99,1+IF(AND(K81&gt;0,OR(Inputs!C14&gt;Inputs!C22,AND(Inputs!C14=Inputs!C22,0&lt;8))),1,0)+IF(AND(S81&gt;0,OR(Inputs!C15&gt;Inputs!C22,AND(Inputs!C15=Inputs!C22,1&lt;8))),1,0)+IF(AND(AA81&gt;0,OR(Inputs!C16&gt;Inputs!C22,AND(Inputs!C16=Inputs!C22,2&lt;8))),1,0)+IF(AND(AI81&gt;0,OR(Inputs!C17&gt;Inputs!C22,AND(Inputs!C17=Inputs!C22,3&lt;8))),1,0)+IF(AND(AQ81&gt;0,OR(Inputs!C18&gt;Inputs!C22,AND(Inputs!C18=Inputs!C22,4&lt;8))),1,0)+IF(AND(AY81&gt;0,OR(Inputs!C19&gt;Inputs!C22,AND(Inputs!C19=Inputs!C22,5&lt;8))),1,0)+IF(AND(BG81&gt;0,OR(Inputs!C20&gt;Inputs!C22,AND(Inputs!C20=Inputs!C22,6&lt;8))),1,0)+IF(AND(BO81&gt;0,OR(Inputs!C21&gt;Inputs!C22,AND(Inputs!C21=Inputs!C22,7&lt;8))),1,0)+IF(AND(CE81&gt;0,OR(Inputs!C23&gt;Inputs!C22,AND(Inputs!C23=Inputs!C22,9&lt;8))),1,0)))</f>
        <v>99</v>
      </c>
      <c r="CB81" s="3">
        <f>IF(Inputs!$B$27&lt;&gt;"Ready","PENDING INPUTS",IF(A81&gt;Inputs!$B$6,0,MIN(MAX(0,(BW81+BX81+BY81)-BZ81),MAX(0,C81-D81-(IF(O81&lt;CA81,K81+L81+M81-N81,0)+IF(W81&lt;CA81,S81+T81+U81-V81,0)+IF(AE81&lt;CA81,AA81+AB81+AC81-AD81,0)+IF(AM81&lt;CA81,AI81+AJ81+AK81-AL81,0)+IF(AU81&lt;CA81,AQ81+AR81+AS81-AT81,0)+IF(BC81&lt;CA81,AY81+AZ81+BA81-BB81,0)+IF(BK81&lt;CA81,BG81+BH81+BI81-BJ81,0)+IF(BS81&lt;CA81,BO81+BP81+BQ81-BR81,0)+IF(CA81&lt;CA81,BW81+BX81+BY81-BZ81,0)+IF(CI81&lt;CA81,CE81+CF81+CG81-CH81,0))))))</f>
        <v>0</v>
      </c>
      <c r="CC81" s="3">
        <f>IF(Inputs!$B$27&lt;&gt;"Ready","PENDING INPUTS",MIN((BW81+BX81+BY81),IF(D81&gt;C81,IF(D81=0,0,BZ81*C81/D81),BZ81+CB81)))</f>
        <v>0</v>
      </c>
      <c r="CD81" s="3">
        <f>IF(Inputs!$B$27&lt;&gt;"Ready","PENDING INPUTS",MAX(0,(BW81+BX81+BY81)-CC81))</f>
        <v>0</v>
      </c>
      <c r="CE81" s="3">
        <f>IF(Inputs!$B$27&lt;&gt;"Ready","PENDING INPUTS",CL80)</f>
        <v>0</v>
      </c>
      <c r="CF81" s="3">
        <f>IF(Inputs!$B$27&lt;&gt;"Ready","PENDING INPUTS",IF(A81&lt;=Inputs!$B$6,ROUND(CE81*Inputs!C23/12,2),0))</f>
        <v>0</v>
      </c>
      <c r="CG81" s="3">
        <f>IF(Inputs!$B$27&lt;&gt;"Ready","PENDING INPUTS",IF(AND(A81&lt;=Inputs!$B$6,CE81&gt;0),Inputs!G23,0))</f>
        <v>0</v>
      </c>
      <c r="CH81" s="3">
        <f>IF(Inputs!$B$27&lt;&gt;"Ready","PENDING INPUTS",IF(A81&gt;Inputs!$B$6,0,MIN((CE81+CF81+CG81),IF(Inputs!H23=1,Inputs!D23,MAX(Inputs!F23,ROUND(CE81*Inputs!E23+CF81+CG81,2))))))</f>
        <v>0</v>
      </c>
      <c r="CI81">
        <f>IF(Inputs!$B$27&lt;&gt;"Ready","PENDING INPUTS",IF(CE81&lt;=0,99,1+IF(AND(K81&gt;0,OR(Inputs!C14&gt;Inputs!C23,AND(Inputs!C14=Inputs!C23,0&lt;9))),1,0)+IF(AND(S81&gt;0,OR(Inputs!C15&gt;Inputs!C23,AND(Inputs!C15=Inputs!C23,1&lt;9))),1,0)+IF(AND(AA81&gt;0,OR(Inputs!C16&gt;Inputs!C23,AND(Inputs!C16=Inputs!C23,2&lt;9))),1,0)+IF(AND(AI81&gt;0,OR(Inputs!C17&gt;Inputs!C23,AND(Inputs!C17=Inputs!C23,3&lt;9))),1,0)+IF(AND(AQ81&gt;0,OR(Inputs!C18&gt;Inputs!C23,AND(Inputs!C18=Inputs!C23,4&lt;9))),1,0)+IF(AND(AY81&gt;0,OR(Inputs!C19&gt;Inputs!C23,AND(Inputs!C19=Inputs!C23,5&lt;9))),1,0)+IF(AND(BG81&gt;0,OR(Inputs!C20&gt;Inputs!C23,AND(Inputs!C20=Inputs!C23,6&lt;9))),1,0)+IF(AND(BO81&gt;0,OR(Inputs!C21&gt;Inputs!C23,AND(Inputs!C21=Inputs!C23,7&lt;9))),1,0)+IF(AND(BW81&gt;0,OR(Inputs!C22&gt;Inputs!C23,AND(Inputs!C22=Inputs!C23,8&lt;9))),1,0)))</f>
        <v>99</v>
      </c>
      <c r="CJ81" s="3">
        <f>IF(Inputs!$B$27&lt;&gt;"Ready","PENDING INPUTS",IF(A81&gt;Inputs!$B$6,0,MIN(MAX(0,(CE81+CF81+CG81)-CH81),MAX(0,C81-D81-(IF(O81&lt;CI81,K81+L81+M81-N81,0)+IF(W81&lt;CI81,S81+T81+U81-V81,0)+IF(AE81&lt;CI81,AA81+AB81+AC81-AD81,0)+IF(AM81&lt;CI81,AI81+AJ81+AK81-AL81,0)+IF(AU81&lt;CI81,AQ81+AR81+AS81-AT81,0)+IF(BC81&lt;CI81,AY81+AZ81+BA81-BB81,0)+IF(BK81&lt;CI81,BG81+BH81+BI81-BJ81,0)+IF(BS81&lt;CI81,BO81+BP81+BQ81-BR81,0)+IF(CA81&lt;CI81,BW81+BX81+BY81-BZ81,0)+IF(CI81&lt;CI81,CE81+CF81+CG81-CH81,0))))))</f>
        <v>0</v>
      </c>
      <c r="CK81" s="3">
        <f>IF(Inputs!$B$27&lt;&gt;"Ready","PENDING INPUTS",MIN((CE81+CF81+CG81),IF(D81&gt;C81,IF(D81=0,0,CH81*C81/D81),CH81+CJ81)))</f>
        <v>0</v>
      </c>
      <c r="CL81" s="3">
        <f>IF(Inputs!$B$27&lt;&gt;"Ready","PENDING INPUTS",MAX(0,(CE81+CF81+CG81)-CK81))</f>
        <v>0</v>
      </c>
    </row>
    <row r="82" spans="1:90" ht="27.95" customHeight="1" x14ac:dyDescent="0.25">
      <c r="A82">
        <v>78</v>
      </c>
      <c r="B82" s="13">
        <f>IF(Inputs!$B$27&lt;&gt;"Ready","PENDING INPUTS",EDATE(Inputs!$B$5,A82-1))</f>
        <v>48639</v>
      </c>
      <c r="C82" s="3">
        <f>IF(Inputs!$B$27&lt;&gt;"Ready","PENDING INPUTS",IF(A82&lt;=Inputs!$B$6,MAX(0,Inputs!$B$4+IF(A82=Inputs!$B$7,Inputs!$B$8,0)+IF(A82=Inputs!$B$9,Inputs!$B$10,0)),0))</f>
        <v>0</v>
      </c>
      <c r="D82" s="3">
        <f>IF(Inputs!$B$27&lt;&gt;"Ready","PENDING INPUTS",SUM(N82,V82,AD82,AL82,AT82,BB82,BJ82,BR82,BZ82,CH82))</f>
        <v>0</v>
      </c>
      <c r="E82" s="3">
        <f>IF(Inputs!$B$27&lt;&gt;"Ready","PENDING INPUTS",MAX(0,D82-C82))</f>
        <v>0</v>
      </c>
      <c r="F82" s="3">
        <f>IF(Inputs!$B$27&lt;&gt;"Ready","PENDING INPUTS",SUM(Q82,Y82,AG82,AO82,AW82,BE82,BM82,BU82,CC82,CK82))</f>
        <v>0</v>
      </c>
      <c r="G82" s="3">
        <f>IF(Inputs!$B$27&lt;&gt;"Ready","PENDING INPUTS",SUM(L82,T82,AB82,AJ82,AR82,AZ82,BH82,BP82,BX82,CF82))</f>
        <v>0</v>
      </c>
      <c r="H82" s="3">
        <f>IF(Inputs!$B$27&lt;&gt;"Ready","PENDING INPUTS",SUM(M82,U82,AC82,AK82,AS82,BA82,BI82,BQ82,BY82,CG82))</f>
        <v>0</v>
      </c>
      <c r="I82" s="3">
        <f>IF(Inputs!$B$27&lt;&gt;"Ready","PENDING INPUTS",SUM(R82,Z82,AH82,AP82,AX82,BF82,BN82,BV82,CD82,CL82))</f>
        <v>0</v>
      </c>
      <c r="J82" t="str">
        <f>IF(Inputs!$B$27&lt;&gt;"Ready","PENDING INPUTS",IF(A82&gt;Inputs!$B$6,"Beyond horizon",IF(E82&gt;0.005,"MINIMUM SHORTFALL",IF(I82&lt;0.005,"Paid off","In progress"))))</f>
        <v>Paid off</v>
      </c>
      <c r="K82" s="3">
        <f>IF(Inputs!$B$27&lt;&gt;"Ready","PENDING INPUTS",R81)</f>
        <v>0</v>
      </c>
      <c r="L82" s="3">
        <f>IF(Inputs!$B$27&lt;&gt;"Ready","PENDING INPUTS",IF(A82&lt;=Inputs!$B$6,ROUND(K82*Inputs!C14/12,2),0))</f>
        <v>0</v>
      </c>
      <c r="M82" s="3">
        <f>IF(Inputs!$B$27&lt;&gt;"Ready","PENDING INPUTS",IF(AND(A82&lt;=Inputs!$B$6,K82&gt;0),Inputs!G14,0))</f>
        <v>0</v>
      </c>
      <c r="N82" s="3">
        <f>IF(Inputs!$B$27&lt;&gt;"Ready","PENDING INPUTS",IF(A82&gt;Inputs!$B$6,0,MIN((K82+L82+M82),IF(Inputs!H14=1,Inputs!D14,MAX(Inputs!F14,ROUND(K82*Inputs!E14+L82+M82,2))))))</f>
        <v>0</v>
      </c>
      <c r="O82">
        <f>IF(Inputs!$B$27&lt;&gt;"Ready","PENDING INPUTS",IF(K82&lt;=0,99,1+IF(AND(S82&gt;0,OR(Inputs!C15&gt;Inputs!C14,AND(Inputs!C15=Inputs!C14,1&lt;0))),1,0)+IF(AND(AA82&gt;0,OR(Inputs!C16&gt;Inputs!C14,AND(Inputs!C16=Inputs!C14,2&lt;0))),1,0)+IF(AND(AI82&gt;0,OR(Inputs!C17&gt;Inputs!C14,AND(Inputs!C17=Inputs!C14,3&lt;0))),1,0)+IF(AND(AQ82&gt;0,OR(Inputs!C18&gt;Inputs!C14,AND(Inputs!C18=Inputs!C14,4&lt;0))),1,0)+IF(AND(AY82&gt;0,OR(Inputs!C19&gt;Inputs!C14,AND(Inputs!C19=Inputs!C14,5&lt;0))),1,0)+IF(AND(BG82&gt;0,OR(Inputs!C20&gt;Inputs!C14,AND(Inputs!C20=Inputs!C14,6&lt;0))),1,0)+IF(AND(BO82&gt;0,OR(Inputs!C21&gt;Inputs!C14,AND(Inputs!C21=Inputs!C14,7&lt;0))),1,0)+IF(AND(BW82&gt;0,OR(Inputs!C22&gt;Inputs!C14,AND(Inputs!C22=Inputs!C14,8&lt;0))),1,0)+IF(AND(CE82&gt;0,OR(Inputs!C23&gt;Inputs!C14,AND(Inputs!C23=Inputs!C14,9&lt;0))),1,0)))</f>
        <v>99</v>
      </c>
      <c r="P82" s="3">
        <f>IF(Inputs!$B$27&lt;&gt;"Ready","PENDING INPUTS",IF(A82&gt;Inputs!$B$6,0,MIN(MAX(0,(K82+L82+M82)-N82),MAX(0,C82-D82-(IF(O82&lt;O82,K82+L82+M82-N82,0)+IF(W82&lt;O82,S82+T82+U82-V82,0)+IF(AE82&lt;O82,AA82+AB82+AC82-AD82,0)+IF(AM82&lt;O82,AI82+AJ82+AK82-AL82,0)+IF(AU82&lt;O82,AQ82+AR82+AS82-AT82,0)+IF(BC82&lt;O82,AY82+AZ82+BA82-BB82,0)+IF(BK82&lt;O82,BG82+BH82+BI82-BJ82,0)+IF(BS82&lt;O82,BO82+BP82+BQ82-BR82,0)+IF(CA82&lt;O82,BW82+BX82+BY82-BZ82,0)+IF(CI82&lt;O82,CE82+CF82+CG82-CH82,0))))))</f>
        <v>0</v>
      </c>
      <c r="Q82" s="3">
        <f>IF(Inputs!$B$27&lt;&gt;"Ready","PENDING INPUTS",MIN((K82+L82+M82),IF(D82&gt;C82,IF(D82=0,0,N82*C82/D82),N82+P82)))</f>
        <v>0</v>
      </c>
      <c r="R82" s="3">
        <f>IF(Inputs!$B$27&lt;&gt;"Ready","PENDING INPUTS",MAX(0,(K82+L82+M82)-Q82))</f>
        <v>0</v>
      </c>
      <c r="S82" s="3">
        <f>IF(Inputs!$B$27&lt;&gt;"Ready","PENDING INPUTS",Z81)</f>
        <v>0</v>
      </c>
      <c r="T82" s="3">
        <f>IF(Inputs!$B$27&lt;&gt;"Ready","PENDING INPUTS",IF(A82&lt;=Inputs!$B$6,ROUND(S82*Inputs!C15/12,2),0))</f>
        <v>0</v>
      </c>
      <c r="U82" s="3">
        <f>IF(Inputs!$B$27&lt;&gt;"Ready","PENDING INPUTS",IF(AND(A82&lt;=Inputs!$B$6,S82&gt;0),Inputs!G15,0))</f>
        <v>0</v>
      </c>
      <c r="V82" s="3">
        <f>IF(Inputs!$B$27&lt;&gt;"Ready","PENDING INPUTS",IF(A82&gt;Inputs!$B$6,0,MIN((S82+T82+U82),IF(Inputs!H15=1,Inputs!D15,MAX(Inputs!F15,ROUND(S82*Inputs!E15+T82+U82,2))))))</f>
        <v>0</v>
      </c>
      <c r="W82">
        <f>IF(Inputs!$B$27&lt;&gt;"Ready","PENDING INPUTS",IF(S82&lt;=0,99,1+IF(AND(K82&gt;0,OR(Inputs!C14&gt;Inputs!C15,AND(Inputs!C14=Inputs!C15,0&lt;1))),1,0)+IF(AND(AA82&gt;0,OR(Inputs!C16&gt;Inputs!C15,AND(Inputs!C16=Inputs!C15,2&lt;1))),1,0)+IF(AND(AI82&gt;0,OR(Inputs!C17&gt;Inputs!C15,AND(Inputs!C17=Inputs!C15,3&lt;1))),1,0)+IF(AND(AQ82&gt;0,OR(Inputs!C18&gt;Inputs!C15,AND(Inputs!C18=Inputs!C15,4&lt;1))),1,0)+IF(AND(AY82&gt;0,OR(Inputs!C19&gt;Inputs!C15,AND(Inputs!C19=Inputs!C15,5&lt;1))),1,0)+IF(AND(BG82&gt;0,OR(Inputs!C20&gt;Inputs!C15,AND(Inputs!C20=Inputs!C15,6&lt;1))),1,0)+IF(AND(BO82&gt;0,OR(Inputs!C21&gt;Inputs!C15,AND(Inputs!C21=Inputs!C15,7&lt;1))),1,0)+IF(AND(BW82&gt;0,OR(Inputs!C22&gt;Inputs!C15,AND(Inputs!C22=Inputs!C15,8&lt;1))),1,0)+IF(AND(CE82&gt;0,OR(Inputs!C23&gt;Inputs!C15,AND(Inputs!C23=Inputs!C15,9&lt;1))),1,0)))</f>
        <v>99</v>
      </c>
      <c r="X82" s="3">
        <f>IF(Inputs!$B$27&lt;&gt;"Ready","PENDING INPUTS",IF(A82&gt;Inputs!$B$6,0,MIN(MAX(0,(S82+T82+U82)-V82),MAX(0,C82-D82-(IF(O82&lt;W82,K82+L82+M82-N82,0)+IF(W82&lt;W82,S82+T82+U82-V82,0)+IF(AE82&lt;W82,AA82+AB82+AC82-AD82,0)+IF(AM82&lt;W82,AI82+AJ82+AK82-AL82,0)+IF(AU82&lt;W82,AQ82+AR82+AS82-AT82,0)+IF(BC82&lt;W82,AY82+AZ82+BA82-BB82,0)+IF(BK82&lt;W82,BG82+BH82+BI82-BJ82,0)+IF(BS82&lt;W82,BO82+BP82+BQ82-BR82,0)+IF(CA82&lt;W82,BW82+BX82+BY82-BZ82,0)+IF(CI82&lt;W82,CE82+CF82+CG82-CH82,0))))))</f>
        <v>0</v>
      </c>
      <c r="Y82" s="3">
        <f>IF(Inputs!$B$27&lt;&gt;"Ready","PENDING INPUTS",MIN((S82+T82+U82),IF(D82&gt;C82,IF(D82=0,0,V82*C82/D82),V82+X82)))</f>
        <v>0</v>
      </c>
      <c r="Z82" s="3">
        <f>IF(Inputs!$B$27&lt;&gt;"Ready","PENDING INPUTS",MAX(0,(S82+T82+U82)-Y82))</f>
        <v>0</v>
      </c>
      <c r="AA82" s="3">
        <f>IF(Inputs!$B$27&lt;&gt;"Ready","PENDING INPUTS",AH81)</f>
        <v>0</v>
      </c>
      <c r="AB82" s="3">
        <f>IF(Inputs!$B$27&lt;&gt;"Ready","PENDING INPUTS",IF(A82&lt;=Inputs!$B$6,ROUND(AA82*Inputs!C16/12,2),0))</f>
        <v>0</v>
      </c>
      <c r="AC82" s="3">
        <f>IF(Inputs!$B$27&lt;&gt;"Ready","PENDING INPUTS",IF(AND(A82&lt;=Inputs!$B$6,AA82&gt;0),Inputs!G16,0))</f>
        <v>0</v>
      </c>
      <c r="AD82" s="3">
        <f>IF(Inputs!$B$27&lt;&gt;"Ready","PENDING INPUTS",IF(A82&gt;Inputs!$B$6,0,MIN((AA82+AB82+AC82),IF(Inputs!H16=1,Inputs!D16,MAX(Inputs!F16,ROUND(AA82*Inputs!E16+AB82+AC82,2))))))</f>
        <v>0</v>
      </c>
      <c r="AE82">
        <f>IF(Inputs!$B$27&lt;&gt;"Ready","PENDING INPUTS",IF(AA82&lt;=0,99,1+IF(AND(K82&gt;0,OR(Inputs!C14&gt;Inputs!C16,AND(Inputs!C14=Inputs!C16,0&lt;2))),1,0)+IF(AND(S82&gt;0,OR(Inputs!C15&gt;Inputs!C16,AND(Inputs!C15=Inputs!C16,1&lt;2))),1,0)+IF(AND(AI82&gt;0,OR(Inputs!C17&gt;Inputs!C16,AND(Inputs!C17=Inputs!C16,3&lt;2))),1,0)+IF(AND(AQ82&gt;0,OR(Inputs!C18&gt;Inputs!C16,AND(Inputs!C18=Inputs!C16,4&lt;2))),1,0)+IF(AND(AY82&gt;0,OR(Inputs!C19&gt;Inputs!C16,AND(Inputs!C19=Inputs!C16,5&lt;2))),1,0)+IF(AND(BG82&gt;0,OR(Inputs!C20&gt;Inputs!C16,AND(Inputs!C20=Inputs!C16,6&lt;2))),1,0)+IF(AND(BO82&gt;0,OR(Inputs!C21&gt;Inputs!C16,AND(Inputs!C21=Inputs!C16,7&lt;2))),1,0)+IF(AND(BW82&gt;0,OR(Inputs!C22&gt;Inputs!C16,AND(Inputs!C22=Inputs!C16,8&lt;2))),1,0)+IF(AND(CE82&gt;0,OR(Inputs!C23&gt;Inputs!C16,AND(Inputs!C23=Inputs!C16,9&lt;2))),1,0)))</f>
        <v>99</v>
      </c>
      <c r="AF82" s="3">
        <f>IF(Inputs!$B$27&lt;&gt;"Ready","PENDING INPUTS",IF(A82&gt;Inputs!$B$6,0,MIN(MAX(0,(AA82+AB82+AC82)-AD82),MAX(0,C82-D82-(IF(O82&lt;AE82,K82+L82+M82-N82,0)+IF(W82&lt;AE82,S82+T82+U82-V82,0)+IF(AE82&lt;AE82,AA82+AB82+AC82-AD82,0)+IF(AM82&lt;AE82,AI82+AJ82+AK82-AL82,0)+IF(AU82&lt;AE82,AQ82+AR82+AS82-AT82,0)+IF(BC82&lt;AE82,AY82+AZ82+BA82-BB82,0)+IF(BK82&lt;AE82,BG82+BH82+BI82-BJ82,0)+IF(BS82&lt;AE82,BO82+BP82+BQ82-BR82,0)+IF(CA82&lt;AE82,BW82+BX82+BY82-BZ82,0)+IF(CI82&lt;AE82,CE82+CF82+CG82-CH82,0))))))</f>
        <v>0</v>
      </c>
      <c r="AG82" s="3">
        <f>IF(Inputs!$B$27&lt;&gt;"Ready","PENDING INPUTS",MIN((AA82+AB82+AC82),IF(D82&gt;C82,IF(D82=0,0,AD82*C82/D82),AD82+AF82)))</f>
        <v>0</v>
      </c>
      <c r="AH82" s="3">
        <f>IF(Inputs!$B$27&lt;&gt;"Ready","PENDING INPUTS",MAX(0,(AA82+AB82+AC82)-AG82))</f>
        <v>0</v>
      </c>
      <c r="AI82" s="3">
        <f>IF(Inputs!$B$27&lt;&gt;"Ready","PENDING INPUTS",AP81)</f>
        <v>0</v>
      </c>
      <c r="AJ82" s="3">
        <f>IF(Inputs!$B$27&lt;&gt;"Ready","PENDING INPUTS",IF(A82&lt;=Inputs!$B$6,ROUND(AI82*Inputs!C17/12,2),0))</f>
        <v>0</v>
      </c>
      <c r="AK82" s="3">
        <f>IF(Inputs!$B$27&lt;&gt;"Ready","PENDING INPUTS",IF(AND(A82&lt;=Inputs!$B$6,AI82&gt;0),Inputs!G17,0))</f>
        <v>0</v>
      </c>
      <c r="AL82" s="3">
        <f>IF(Inputs!$B$27&lt;&gt;"Ready","PENDING INPUTS",IF(A82&gt;Inputs!$B$6,0,MIN((AI82+AJ82+AK82),IF(Inputs!H17=1,Inputs!D17,MAX(Inputs!F17,ROUND(AI82*Inputs!E17+AJ82+AK82,2))))))</f>
        <v>0</v>
      </c>
      <c r="AM82">
        <f>IF(Inputs!$B$27&lt;&gt;"Ready","PENDING INPUTS",IF(AI82&lt;=0,99,1+IF(AND(K82&gt;0,OR(Inputs!C14&gt;Inputs!C17,AND(Inputs!C14=Inputs!C17,0&lt;3))),1,0)+IF(AND(S82&gt;0,OR(Inputs!C15&gt;Inputs!C17,AND(Inputs!C15=Inputs!C17,1&lt;3))),1,0)+IF(AND(AA82&gt;0,OR(Inputs!C16&gt;Inputs!C17,AND(Inputs!C16=Inputs!C17,2&lt;3))),1,0)+IF(AND(AQ82&gt;0,OR(Inputs!C18&gt;Inputs!C17,AND(Inputs!C18=Inputs!C17,4&lt;3))),1,0)+IF(AND(AY82&gt;0,OR(Inputs!C19&gt;Inputs!C17,AND(Inputs!C19=Inputs!C17,5&lt;3))),1,0)+IF(AND(BG82&gt;0,OR(Inputs!C20&gt;Inputs!C17,AND(Inputs!C20=Inputs!C17,6&lt;3))),1,0)+IF(AND(BO82&gt;0,OR(Inputs!C21&gt;Inputs!C17,AND(Inputs!C21=Inputs!C17,7&lt;3))),1,0)+IF(AND(BW82&gt;0,OR(Inputs!C22&gt;Inputs!C17,AND(Inputs!C22=Inputs!C17,8&lt;3))),1,0)+IF(AND(CE82&gt;0,OR(Inputs!C23&gt;Inputs!C17,AND(Inputs!C23=Inputs!C17,9&lt;3))),1,0)))</f>
        <v>99</v>
      </c>
      <c r="AN82" s="3">
        <f>IF(Inputs!$B$27&lt;&gt;"Ready","PENDING INPUTS",IF(A82&gt;Inputs!$B$6,0,MIN(MAX(0,(AI82+AJ82+AK82)-AL82),MAX(0,C82-D82-(IF(O82&lt;AM82,K82+L82+M82-N82,0)+IF(W82&lt;AM82,S82+T82+U82-V82,0)+IF(AE82&lt;AM82,AA82+AB82+AC82-AD82,0)+IF(AM82&lt;AM82,AI82+AJ82+AK82-AL82,0)+IF(AU82&lt;AM82,AQ82+AR82+AS82-AT82,0)+IF(BC82&lt;AM82,AY82+AZ82+BA82-BB82,0)+IF(BK82&lt;AM82,BG82+BH82+BI82-BJ82,0)+IF(BS82&lt;AM82,BO82+BP82+BQ82-BR82,0)+IF(CA82&lt;AM82,BW82+BX82+BY82-BZ82,0)+IF(CI82&lt;AM82,CE82+CF82+CG82-CH82,0))))))</f>
        <v>0</v>
      </c>
      <c r="AO82" s="3">
        <f>IF(Inputs!$B$27&lt;&gt;"Ready","PENDING INPUTS",MIN((AI82+AJ82+AK82),IF(D82&gt;C82,IF(D82=0,0,AL82*C82/D82),AL82+AN82)))</f>
        <v>0</v>
      </c>
      <c r="AP82" s="3">
        <f>IF(Inputs!$B$27&lt;&gt;"Ready","PENDING INPUTS",MAX(0,(AI82+AJ82+AK82)-AO82))</f>
        <v>0</v>
      </c>
      <c r="AQ82" s="3">
        <f>IF(Inputs!$B$27&lt;&gt;"Ready","PENDING INPUTS",AX81)</f>
        <v>0</v>
      </c>
      <c r="AR82" s="3">
        <f>IF(Inputs!$B$27&lt;&gt;"Ready","PENDING INPUTS",IF(A82&lt;=Inputs!$B$6,ROUND(AQ82*Inputs!C18/12,2),0))</f>
        <v>0</v>
      </c>
      <c r="AS82" s="3">
        <f>IF(Inputs!$B$27&lt;&gt;"Ready","PENDING INPUTS",IF(AND(A82&lt;=Inputs!$B$6,AQ82&gt;0),Inputs!G18,0))</f>
        <v>0</v>
      </c>
      <c r="AT82" s="3">
        <f>IF(Inputs!$B$27&lt;&gt;"Ready","PENDING INPUTS",IF(A82&gt;Inputs!$B$6,0,MIN((AQ82+AR82+AS82),IF(Inputs!H18=1,Inputs!D18,MAX(Inputs!F18,ROUND(AQ82*Inputs!E18+AR82+AS82,2))))))</f>
        <v>0</v>
      </c>
      <c r="AU82">
        <f>IF(Inputs!$B$27&lt;&gt;"Ready","PENDING INPUTS",IF(AQ82&lt;=0,99,1+IF(AND(K82&gt;0,OR(Inputs!C14&gt;Inputs!C18,AND(Inputs!C14=Inputs!C18,0&lt;4))),1,0)+IF(AND(S82&gt;0,OR(Inputs!C15&gt;Inputs!C18,AND(Inputs!C15=Inputs!C18,1&lt;4))),1,0)+IF(AND(AA82&gt;0,OR(Inputs!C16&gt;Inputs!C18,AND(Inputs!C16=Inputs!C18,2&lt;4))),1,0)+IF(AND(AI82&gt;0,OR(Inputs!C17&gt;Inputs!C18,AND(Inputs!C17=Inputs!C18,3&lt;4))),1,0)+IF(AND(AY82&gt;0,OR(Inputs!C19&gt;Inputs!C18,AND(Inputs!C19=Inputs!C18,5&lt;4))),1,0)+IF(AND(BG82&gt;0,OR(Inputs!C20&gt;Inputs!C18,AND(Inputs!C20=Inputs!C18,6&lt;4))),1,0)+IF(AND(BO82&gt;0,OR(Inputs!C21&gt;Inputs!C18,AND(Inputs!C21=Inputs!C18,7&lt;4))),1,0)+IF(AND(BW82&gt;0,OR(Inputs!C22&gt;Inputs!C18,AND(Inputs!C22=Inputs!C18,8&lt;4))),1,0)+IF(AND(CE82&gt;0,OR(Inputs!C23&gt;Inputs!C18,AND(Inputs!C23=Inputs!C18,9&lt;4))),1,0)))</f>
        <v>99</v>
      </c>
      <c r="AV82" s="3">
        <f>IF(Inputs!$B$27&lt;&gt;"Ready","PENDING INPUTS",IF(A82&gt;Inputs!$B$6,0,MIN(MAX(0,(AQ82+AR82+AS82)-AT82),MAX(0,C82-D82-(IF(O82&lt;AU82,K82+L82+M82-N82,0)+IF(W82&lt;AU82,S82+T82+U82-V82,0)+IF(AE82&lt;AU82,AA82+AB82+AC82-AD82,0)+IF(AM82&lt;AU82,AI82+AJ82+AK82-AL82,0)+IF(AU82&lt;AU82,AQ82+AR82+AS82-AT82,0)+IF(BC82&lt;AU82,AY82+AZ82+BA82-BB82,0)+IF(BK82&lt;AU82,BG82+BH82+BI82-BJ82,0)+IF(BS82&lt;AU82,BO82+BP82+BQ82-BR82,0)+IF(CA82&lt;AU82,BW82+BX82+BY82-BZ82,0)+IF(CI82&lt;AU82,CE82+CF82+CG82-CH82,0))))))</f>
        <v>0</v>
      </c>
      <c r="AW82" s="3">
        <f>IF(Inputs!$B$27&lt;&gt;"Ready","PENDING INPUTS",MIN((AQ82+AR82+AS82),IF(D82&gt;C82,IF(D82=0,0,AT82*C82/D82),AT82+AV82)))</f>
        <v>0</v>
      </c>
      <c r="AX82" s="3">
        <f>IF(Inputs!$B$27&lt;&gt;"Ready","PENDING INPUTS",MAX(0,(AQ82+AR82+AS82)-AW82))</f>
        <v>0</v>
      </c>
      <c r="AY82" s="3">
        <f>IF(Inputs!$B$27&lt;&gt;"Ready","PENDING INPUTS",BF81)</f>
        <v>0</v>
      </c>
      <c r="AZ82" s="3">
        <f>IF(Inputs!$B$27&lt;&gt;"Ready","PENDING INPUTS",IF(A82&lt;=Inputs!$B$6,ROUND(AY82*Inputs!C19/12,2),0))</f>
        <v>0</v>
      </c>
      <c r="BA82" s="3">
        <f>IF(Inputs!$B$27&lt;&gt;"Ready","PENDING INPUTS",IF(AND(A82&lt;=Inputs!$B$6,AY82&gt;0),Inputs!G19,0))</f>
        <v>0</v>
      </c>
      <c r="BB82" s="3">
        <f>IF(Inputs!$B$27&lt;&gt;"Ready","PENDING INPUTS",IF(A82&gt;Inputs!$B$6,0,MIN((AY82+AZ82+BA82),IF(Inputs!H19=1,Inputs!D19,MAX(Inputs!F19,ROUND(AY82*Inputs!E19+AZ82+BA82,2))))))</f>
        <v>0</v>
      </c>
      <c r="BC82">
        <f>IF(Inputs!$B$27&lt;&gt;"Ready","PENDING INPUTS",IF(AY82&lt;=0,99,1+IF(AND(K82&gt;0,OR(Inputs!C14&gt;Inputs!C19,AND(Inputs!C14=Inputs!C19,0&lt;5))),1,0)+IF(AND(S82&gt;0,OR(Inputs!C15&gt;Inputs!C19,AND(Inputs!C15=Inputs!C19,1&lt;5))),1,0)+IF(AND(AA82&gt;0,OR(Inputs!C16&gt;Inputs!C19,AND(Inputs!C16=Inputs!C19,2&lt;5))),1,0)+IF(AND(AI82&gt;0,OR(Inputs!C17&gt;Inputs!C19,AND(Inputs!C17=Inputs!C19,3&lt;5))),1,0)+IF(AND(AQ82&gt;0,OR(Inputs!C18&gt;Inputs!C19,AND(Inputs!C18=Inputs!C19,4&lt;5))),1,0)+IF(AND(BG82&gt;0,OR(Inputs!C20&gt;Inputs!C19,AND(Inputs!C20=Inputs!C19,6&lt;5))),1,0)+IF(AND(BO82&gt;0,OR(Inputs!C21&gt;Inputs!C19,AND(Inputs!C21=Inputs!C19,7&lt;5))),1,0)+IF(AND(BW82&gt;0,OR(Inputs!C22&gt;Inputs!C19,AND(Inputs!C22=Inputs!C19,8&lt;5))),1,0)+IF(AND(CE82&gt;0,OR(Inputs!C23&gt;Inputs!C19,AND(Inputs!C23=Inputs!C19,9&lt;5))),1,0)))</f>
        <v>99</v>
      </c>
      <c r="BD82" s="3">
        <f>IF(Inputs!$B$27&lt;&gt;"Ready","PENDING INPUTS",IF(A82&gt;Inputs!$B$6,0,MIN(MAX(0,(AY82+AZ82+BA82)-BB82),MAX(0,C82-D82-(IF(O82&lt;BC82,K82+L82+M82-N82,0)+IF(W82&lt;BC82,S82+T82+U82-V82,0)+IF(AE82&lt;BC82,AA82+AB82+AC82-AD82,0)+IF(AM82&lt;BC82,AI82+AJ82+AK82-AL82,0)+IF(AU82&lt;BC82,AQ82+AR82+AS82-AT82,0)+IF(BC82&lt;BC82,AY82+AZ82+BA82-BB82,0)+IF(BK82&lt;BC82,BG82+BH82+BI82-BJ82,0)+IF(BS82&lt;BC82,BO82+BP82+BQ82-BR82,0)+IF(CA82&lt;BC82,BW82+BX82+BY82-BZ82,0)+IF(CI82&lt;BC82,CE82+CF82+CG82-CH82,0))))))</f>
        <v>0</v>
      </c>
      <c r="BE82" s="3">
        <f>IF(Inputs!$B$27&lt;&gt;"Ready","PENDING INPUTS",MIN((AY82+AZ82+BA82),IF(D82&gt;C82,IF(D82=0,0,BB82*C82/D82),BB82+BD82)))</f>
        <v>0</v>
      </c>
      <c r="BF82" s="3">
        <f>IF(Inputs!$B$27&lt;&gt;"Ready","PENDING INPUTS",MAX(0,(AY82+AZ82+BA82)-BE82))</f>
        <v>0</v>
      </c>
      <c r="BG82" s="3">
        <f>IF(Inputs!$B$27&lt;&gt;"Ready","PENDING INPUTS",BN81)</f>
        <v>0</v>
      </c>
      <c r="BH82" s="3">
        <f>IF(Inputs!$B$27&lt;&gt;"Ready","PENDING INPUTS",IF(A82&lt;=Inputs!$B$6,ROUND(BG82*Inputs!C20/12,2),0))</f>
        <v>0</v>
      </c>
      <c r="BI82" s="3">
        <f>IF(Inputs!$B$27&lt;&gt;"Ready","PENDING INPUTS",IF(AND(A82&lt;=Inputs!$B$6,BG82&gt;0),Inputs!G20,0))</f>
        <v>0</v>
      </c>
      <c r="BJ82" s="3">
        <f>IF(Inputs!$B$27&lt;&gt;"Ready","PENDING INPUTS",IF(A82&gt;Inputs!$B$6,0,MIN((BG82+BH82+BI82),IF(Inputs!H20=1,Inputs!D20,MAX(Inputs!F20,ROUND(BG82*Inputs!E20+BH82+BI82,2))))))</f>
        <v>0</v>
      </c>
      <c r="BK82">
        <f>IF(Inputs!$B$27&lt;&gt;"Ready","PENDING INPUTS",IF(BG82&lt;=0,99,1+IF(AND(K82&gt;0,OR(Inputs!C14&gt;Inputs!C20,AND(Inputs!C14=Inputs!C20,0&lt;6))),1,0)+IF(AND(S82&gt;0,OR(Inputs!C15&gt;Inputs!C20,AND(Inputs!C15=Inputs!C20,1&lt;6))),1,0)+IF(AND(AA82&gt;0,OR(Inputs!C16&gt;Inputs!C20,AND(Inputs!C16=Inputs!C20,2&lt;6))),1,0)+IF(AND(AI82&gt;0,OR(Inputs!C17&gt;Inputs!C20,AND(Inputs!C17=Inputs!C20,3&lt;6))),1,0)+IF(AND(AQ82&gt;0,OR(Inputs!C18&gt;Inputs!C20,AND(Inputs!C18=Inputs!C20,4&lt;6))),1,0)+IF(AND(AY82&gt;0,OR(Inputs!C19&gt;Inputs!C20,AND(Inputs!C19=Inputs!C20,5&lt;6))),1,0)+IF(AND(BO82&gt;0,OR(Inputs!C21&gt;Inputs!C20,AND(Inputs!C21=Inputs!C20,7&lt;6))),1,0)+IF(AND(BW82&gt;0,OR(Inputs!C22&gt;Inputs!C20,AND(Inputs!C22=Inputs!C20,8&lt;6))),1,0)+IF(AND(CE82&gt;0,OR(Inputs!C23&gt;Inputs!C20,AND(Inputs!C23=Inputs!C20,9&lt;6))),1,0)))</f>
        <v>99</v>
      </c>
      <c r="BL82" s="3">
        <f>IF(Inputs!$B$27&lt;&gt;"Ready","PENDING INPUTS",IF(A82&gt;Inputs!$B$6,0,MIN(MAX(0,(BG82+BH82+BI82)-BJ82),MAX(0,C82-D82-(IF(O82&lt;BK82,K82+L82+M82-N82,0)+IF(W82&lt;BK82,S82+T82+U82-V82,0)+IF(AE82&lt;BK82,AA82+AB82+AC82-AD82,0)+IF(AM82&lt;BK82,AI82+AJ82+AK82-AL82,0)+IF(AU82&lt;BK82,AQ82+AR82+AS82-AT82,0)+IF(BC82&lt;BK82,AY82+AZ82+BA82-BB82,0)+IF(BK82&lt;BK82,BG82+BH82+BI82-BJ82,0)+IF(BS82&lt;BK82,BO82+BP82+BQ82-BR82,0)+IF(CA82&lt;BK82,BW82+BX82+BY82-BZ82,0)+IF(CI82&lt;BK82,CE82+CF82+CG82-CH82,0))))))</f>
        <v>0</v>
      </c>
      <c r="BM82" s="3">
        <f>IF(Inputs!$B$27&lt;&gt;"Ready","PENDING INPUTS",MIN((BG82+BH82+BI82),IF(D82&gt;C82,IF(D82=0,0,BJ82*C82/D82),BJ82+BL82)))</f>
        <v>0</v>
      </c>
      <c r="BN82" s="3">
        <f>IF(Inputs!$B$27&lt;&gt;"Ready","PENDING INPUTS",MAX(0,(BG82+BH82+BI82)-BM82))</f>
        <v>0</v>
      </c>
      <c r="BO82" s="3">
        <f>IF(Inputs!$B$27&lt;&gt;"Ready","PENDING INPUTS",BV81)</f>
        <v>0</v>
      </c>
      <c r="BP82" s="3">
        <f>IF(Inputs!$B$27&lt;&gt;"Ready","PENDING INPUTS",IF(A82&lt;=Inputs!$B$6,ROUND(BO82*Inputs!C21/12,2),0))</f>
        <v>0</v>
      </c>
      <c r="BQ82" s="3">
        <f>IF(Inputs!$B$27&lt;&gt;"Ready","PENDING INPUTS",IF(AND(A82&lt;=Inputs!$B$6,BO82&gt;0),Inputs!G21,0))</f>
        <v>0</v>
      </c>
      <c r="BR82" s="3">
        <f>IF(Inputs!$B$27&lt;&gt;"Ready","PENDING INPUTS",IF(A82&gt;Inputs!$B$6,0,MIN((BO82+BP82+BQ82),IF(Inputs!H21=1,Inputs!D21,MAX(Inputs!F21,ROUND(BO82*Inputs!E21+BP82+BQ82,2))))))</f>
        <v>0</v>
      </c>
      <c r="BS82">
        <f>IF(Inputs!$B$27&lt;&gt;"Ready","PENDING INPUTS",IF(BO82&lt;=0,99,1+IF(AND(K82&gt;0,OR(Inputs!C14&gt;Inputs!C21,AND(Inputs!C14=Inputs!C21,0&lt;7))),1,0)+IF(AND(S82&gt;0,OR(Inputs!C15&gt;Inputs!C21,AND(Inputs!C15=Inputs!C21,1&lt;7))),1,0)+IF(AND(AA82&gt;0,OR(Inputs!C16&gt;Inputs!C21,AND(Inputs!C16=Inputs!C21,2&lt;7))),1,0)+IF(AND(AI82&gt;0,OR(Inputs!C17&gt;Inputs!C21,AND(Inputs!C17=Inputs!C21,3&lt;7))),1,0)+IF(AND(AQ82&gt;0,OR(Inputs!C18&gt;Inputs!C21,AND(Inputs!C18=Inputs!C21,4&lt;7))),1,0)+IF(AND(AY82&gt;0,OR(Inputs!C19&gt;Inputs!C21,AND(Inputs!C19=Inputs!C21,5&lt;7))),1,0)+IF(AND(BG82&gt;0,OR(Inputs!C20&gt;Inputs!C21,AND(Inputs!C20=Inputs!C21,6&lt;7))),1,0)+IF(AND(BW82&gt;0,OR(Inputs!C22&gt;Inputs!C21,AND(Inputs!C22=Inputs!C21,8&lt;7))),1,0)+IF(AND(CE82&gt;0,OR(Inputs!C23&gt;Inputs!C21,AND(Inputs!C23=Inputs!C21,9&lt;7))),1,0)))</f>
        <v>99</v>
      </c>
      <c r="BT82" s="3">
        <f>IF(Inputs!$B$27&lt;&gt;"Ready","PENDING INPUTS",IF(A82&gt;Inputs!$B$6,0,MIN(MAX(0,(BO82+BP82+BQ82)-BR82),MAX(0,C82-D82-(IF(O82&lt;BS82,K82+L82+M82-N82,0)+IF(W82&lt;BS82,S82+T82+U82-V82,0)+IF(AE82&lt;BS82,AA82+AB82+AC82-AD82,0)+IF(AM82&lt;BS82,AI82+AJ82+AK82-AL82,0)+IF(AU82&lt;BS82,AQ82+AR82+AS82-AT82,0)+IF(BC82&lt;BS82,AY82+AZ82+BA82-BB82,0)+IF(BK82&lt;BS82,BG82+BH82+BI82-BJ82,0)+IF(BS82&lt;BS82,BO82+BP82+BQ82-BR82,0)+IF(CA82&lt;BS82,BW82+BX82+BY82-BZ82,0)+IF(CI82&lt;BS82,CE82+CF82+CG82-CH82,0))))))</f>
        <v>0</v>
      </c>
      <c r="BU82" s="3">
        <f>IF(Inputs!$B$27&lt;&gt;"Ready","PENDING INPUTS",MIN((BO82+BP82+BQ82),IF(D82&gt;C82,IF(D82=0,0,BR82*C82/D82),BR82+BT82)))</f>
        <v>0</v>
      </c>
      <c r="BV82" s="3">
        <f>IF(Inputs!$B$27&lt;&gt;"Ready","PENDING INPUTS",MAX(0,(BO82+BP82+BQ82)-BU82))</f>
        <v>0</v>
      </c>
      <c r="BW82" s="3">
        <f>IF(Inputs!$B$27&lt;&gt;"Ready","PENDING INPUTS",CD81)</f>
        <v>0</v>
      </c>
      <c r="BX82" s="3">
        <f>IF(Inputs!$B$27&lt;&gt;"Ready","PENDING INPUTS",IF(A82&lt;=Inputs!$B$6,ROUND(BW82*Inputs!C22/12,2),0))</f>
        <v>0</v>
      </c>
      <c r="BY82" s="3">
        <f>IF(Inputs!$B$27&lt;&gt;"Ready","PENDING INPUTS",IF(AND(A82&lt;=Inputs!$B$6,BW82&gt;0),Inputs!G22,0))</f>
        <v>0</v>
      </c>
      <c r="BZ82" s="3">
        <f>IF(Inputs!$B$27&lt;&gt;"Ready","PENDING INPUTS",IF(A82&gt;Inputs!$B$6,0,MIN((BW82+BX82+BY82),IF(Inputs!H22=1,Inputs!D22,MAX(Inputs!F22,ROUND(BW82*Inputs!E22+BX82+BY82,2))))))</f>
        <v>0</v>
      </c>
      <c r="CA82">
        <f>IF(Inputs!$B$27&lt;&gt;"Ready","PENDING INPUTS",IF(BW82&lt;=0,99,1+IF(AND(K82&gt;0,OR(Inputs!C14&gt;Inputs!C22,AND(Inputs!C14=Inputs!C22,0&lt;8))),1,0)+IF(AND(S82&gt;0,OR(Inputs!C15&gt;Inputs!C22,AND(Inputs!C15=Inputs!C22,1&lt;8))),1,0)+IF(AND(AA82&gt;0,OR(Inputs!C16&gt;Inputs!C22,AND(Inputs!C16=Inputs!C22,2&lt;8))),1,0)+IF(AND(AI82&gt;0,OR(Inputs!C17&gt;Inputs!C22,AND(Inputs!C17=Inputs!C22,3&lt;8))),1,0)+IF(AND(AQ82&gt;0,OR(Inputs!C18&gt;Inputs!C22,AND(Inputs!C18=Inputs!C22,4&lt;8))),1,0)+IF(AND(AY82&gt;0,OR(Inputs!C19&gt;Inputs!C22,AND(Inputs!C19=Inputs!C22,5&lt;8))),1,0)+IF(AND(BG82&gt;0,OR(Inputs!C20&gt;Inputs!C22,AND(Inputs!C20=Inputs!C22,6&lt;8))),1,0)+IF(AND(BO82&gt;0,OR(Inputs!C21&gt;Inputs!C22,AND(Inputs!C21=Inputs!C22,7&lt;8))),1,0)+IF(AND(CE82&gt;0,OR(Inputs!C23&gt;Inputs!C22,AND(Inputs!C23=Inputs!C22,9&lt;8))),1,0)))</f>
        <v>99</v>
      </c>
      <c r="CB82" s="3">
        <f>IF(Inputs!$B$27&lt;&gt;"Ready","PENDING INPUTS",IF(A82&gt;Inputs!$B$6,0,MIN(MAX(0,(BW82+BX82+BY82)-BZ82),MAX(0,C82-D82-(IF(O82&lt;CA82,K82+L82+M82-N82,0)+IF(W82&lt;CA82,S82+T82+U82-V82,0)+IF(AE82&lt;CA82,AA82+AB82+AC82-AD82,0)+IF(AM82&lt;CA82,AI82+AJ82+AK82-AL82,0)+IF(AU82&lt;CA82,AQ82+AR82+AS82-AT82,0)+IF(BC82&lt;CA82,AY82+AZ82+BA82-BB82,0)+IF(BK82&lt;CA82,BG82+BH82+BI82-BJ82,0)+IF(BS82&lt;CA82,BO82+BP82+BQ82-BR82,0)+IF(CA82&lt;CA82,BW82+BX82+BY82-BZ82,0)+IF(CI82&lt;CA82,CE82+CF82+CG82-CH82,0))))))</f>
        <v>0</v>
      </c>
      <c r="CC82" s="3">
        <f>IF(Inputs!$B$27&lt;&gt;"Ready","PENDING INPUTS",MIN((BW82+BX82+BY82),IF(D82&gt;C82,IF(D82=0,0,BZ82*C82/D82),BZ82+CB82)))</f>
        <v>0</v>
      </c>
      <c r="CD82" s="3">
        <f>IF(Inputs!$B$27&lt;&gt;"Ready","PENDING INPUTS",MAX(0,(BW82+BX82+BY82)-CC82))</f>
        <v>0</v>
      </c>
      <c r="CE82" s="3">
        <f>IF(Inputs!$B$27&lt;&gt;"Ready","PENDING INPUTS",CL81)</f>
        <v>0</v>
      </c>
      <c r="CF82" s="3">
        <f>IF(Inputs!$B$27&lt;&gt;"Ready","PENDING INPUTS",IF(A82&lt;=Inputs!$B$6,ROUND(CE82*Inputs!C23/12,2),0))</f>
        <v>0</v>
      </c>
      <c r="CG82" s="3">
        <f>IF(Inputs!$B$27&lt;&gt;"Ready","PENDING INPUTS",IF(AND(A82&lt;=Inputs!$B$6,CE82&gt;0),Inputs!G23,0))</f>
        <v>0</v>
      </c>
      <c r="CH82" s="3">
        <f>IF(Inputs!$B$27&lt;&gt;"Ready","PENDING INPUTS",IF(A82&gt;Inputs!$B$6,0,MIN((CE82+CF82+CG82),IF(Inputs!H23=1,Inputs!D23,MAX(Inputs!F23,ROUND(CE82*Inputs!E23+CF82+CG82,2))))))</f>
        <v>0</v>
      </c>
      <c r="CI82">
        <f>IF(Inputs!$B$27&lt;&gt;"Ready","PENDING INPUTS",IF(CE82&lt;=0,99,1+IF(AND(K82&gt;0,OR(Inputs!C14&gt;Inputs!C23,AND(Inputs!C14=Inputs!C23,0&lt;9))),1,0)+IF(AND(S82&gt;0,OR(Inputs!C15&gt;Inputs!C23,AND(Inputs!C15=Inputs!C23,1&lt;9))),1,0)+IF(AND(AA82&gt;0,OR(Inputs!C16&gt;Inputs!C23,AND(Inputs!C16=Inputs!C23,2&lt;9))),1,0)+IF(AND(AI82&gt;0,OR(Inputs!C17&gt;Inputs!C23,AND(Inputs!C17=Inputs!C23,3&lt;9))),1,0)+IF(AND(AQ82&gt;0,OR(Inputs!C18&gt;Inputs!C23,AND(Inputs!C18=Inputs!C23,4&lt;9))),1,0)+IF(AND(AY82&gt;0,OR(Inputs!C19&gt;Inputs!C23,AND(Inputs!C19=Inputs!C23,5&lt;9))),1,0)+IF(AND(BG82&gt;0,OR(Inputs!C20&gt;Inputs!C23,AND(Inputs!C20=Inputs!C23,6&lt;9))),1,0)+IF(AND(BO82&gt;0,OR(Inputs!C21&gt;Inputs!C23,AND(Inputs!C21=Inputs!C23,7&lt;9))),1,0)+IF(AND(BW82&gt;0,OR(Inputs!C22&gt;Inputs!C23,AND(Inputs!C22=Inputs!C23,8&lt;9))),1,0)))</f>
        <v>99</v>
      </c>
      <c r="CJ82" s="3">
        <f>IF(Inputs!$B$27&lt;&gt;"Ready","PENDING INPUTS",IF(A82&gt;Inputs!$B$6,0,MIN(MAX(0,(CE82+CF82+CG82)-CH82),MAX(0,C82-D82-(IF(O82&lt;CI82,K82+L82+M82-N82,0)+IF(W82&lt;CI82,S82+T82+U82-V82,0)+IF(AE82&lt;CI82,AA82+AB82+AC82-AD82,0)+IF(AM82&lt;CI82,AI82+AJ82+AK82-AL82,0)+IF(AU82&lt;CI82,AQ82+AR82+AS82-AT82,0)+IF(BC82&lt;CI82,AY82+AZ82+BA82-BB82,0)+IF(BK82&lt;CI82,BG82+BH82+BI82-BJ82,0)+IF(BS82&lt;CI82,BO82+BP82+BQ82-BR82,0)+IF(CA82&lt;CI82,BW82+BX82+BY82-BZ82,0)+IF(CI82&lt;CI82,CE82+CF82+CG82-CH82,0))))))</f>
        <v>0</v>
      </c>
      <c r="CK82" s="3">
        <f>IF(Inputs!$B$27&lt;&gt;"Ready","PENDING INPUTS",MIN((CE82+CF82+CG82),IF(D82&gt;C82,IF(D82=0,0,CH82*C82/D82),CH82+CJ82)))</f>
        <v>0</v>
      </c>
      <c r="CL82" s="3">
        <f>IF(Inputs!$B$27&lt;&gt;"Ready","PENDING INPUTS",MAX(0,(CE82+CF82+CG82)-CK82))</f>
        <v>0</v>
      </c>
    </row>
    <row r="83" spans="1:90" ht="27.95" customHeight="1" x14ac:dyDescent="0.25">
      <c r="A83">
        <v>79</v>
      </c>
      <c r="B83" s="13">
        <f>IF(Inputs!$B$27&lt;&gt;"Ready","PENDING INPUTS",EDATE(Inputs!$B$5,A83-1))</f>
        <v>48670</v>
      </c>
      <c r="C83" s="3">
        <f>IF(Inputs!$B$27&lt;&gt;"Ready","PENDING INPUTS",IF(A83&lt;=Inputs!$B$6,MAX(0,Inputs!$B$4+IF(A83=Inputs!$B$7,Inputs!$B$8,0)+IF(A83=Inputs!$B$9,Inputs!$B$10,0)),0))</f>
        <v>0</v>
      </c>
      <c r="D83" s="3">
        <f>IF(Inputs!$B$27&lt;&gt;"Ready","PENDING INPUTS",SUM(N83,V83,AD83,AL83,AT83,BB83,BJ83,BR83,BZ83,CH83))</f>
        <v>0</v>
      </c>
      <c r="E83" s="3">
        <f>IF(Inputs!$B$27&lt;&gt;"Ready","PENDING INPUTS",MAX(0,D83-C83))</f>
        <v>0</v>
      </c>
      <c r="F83" s="3">
        <f>IF(Inputs!$B$27&lt;&gt;"Ready","PENDING INPUTS",SUM(Q83,Y83,AG83,AO83,AW83,BE83,BM83,BU83,CC83,CK83))</f>
        <v>0</v>
      </c>
      <c r="G83" s="3">
        <f>IF(Inputs!$B$27&lt;&gt;"Ready","PENDING INPUTS",SUM(L83,T83,AB83,AJ83,AR83,AZ83,BH83,BP83,BX83,CF83))</f>
        <v>0</v>
      </c>
      <c r="H83" s="3">
        <f>IF(Inputs!$B$27&lt;&gt;"Ready","PENDING INPUTS",SUM(M83,U83,AC83,AK83,AS83,BA83,BI83,BQ83,BY83,CG83))</f>
        <v>0</v>
      </c>
      <c r="I83" s="3">
        <f>IF(Inputs!$B$27&lt;&gt;"Ready","PENDING INPUTS",SUM(R83,Z83,AH83,AP83,AX83,BF83,BN83,BV83,CD83,CL83))</f>
        <v>0</v>
      </c>
      <c r="J83" t="str">
        <f>IF(Inputs!$B$27&lt;&gt;"Ready","PENDING INPUTS",IF(A83&gt;Inputs!$B$6,"Beyond horizon",IF(E83&gt;0.005,"MINIMUM SHORTFALL",IF(I83&lt;0.005,"Paid off","In progress"))))</f>
        <v>Paid off</v>
      </c>
      <c r="K83" s="3">
        <f>IF(Inputs!$B$27&lt;&gt;"Ready","PENDING INPUTS",R82)</f>
        <v>0</v>
      </c>
      <c r="L83" s="3">
        <f>IF(Inputs!$B$27&lt;&gt;"Ready","PENDING INPUTS",IF(A83&lt;=Inputs!$B$6,ROUND(K83*Inputs!C14/12,2),0))</f>
        <v>0</v>
      </c>
      <c r="M83" s="3">
        <f>IF(Inputs!$B$27&lt;&gt;"Ready","PENDING INPUTS",IF(AND(A83&lt;=Inputs!$B$6,K83&gt;0),Inputs!G14,0))</f>
        <v>0</v>
      </c>
      <c r="N83" s="3">
        <f>IF(Inputs!$B$27&lt;&gt;"Ready","PENDING INPUTS",IF(A83&gt;Inputs!$B$6,0,MIN((K83+L83+M83),IF(Inputs!H14=1,Inputs!D14,MAX(Inputs!F14,ROUND(K83*Inputs!E14+L83+M83,2))))))</f>
        <v>0</v>
      </c>
      <c r="O83">
        <f>IF(Inputs!$B$27&lt;&gt;"Ready","PENDING INPUTS",IF(K83&lt;=0,99,1+IF(AND(S83&gt;0,OR(Inputs!C15&gt;Inputs!C14,AND(Inputs!C15=Inputs!C14,1&lt;0))),1,0)+IF(AND(AA83&gt;0,OR(Inputs!C16&gt;Inputs!C14,AND(Inputs!C16=Inputs!C14,2&lt;0))),1,0)+IF(AND(AI83&gt;0,OR(Inputs!C17&gt;Inputs!C14,AND(Inputs!C17=Inputs!C14,3&lt;0))),1,0)+IF(AND(AQ83&gt;0,OR(Inputs!C18&gt;Inputs!C14,AND(Inputs!C18=Inputs!C14,4&lt;0))),1,0)+IF(AND(AY83&gt;0,OR(Inputs!C19&gt;Inputs!C14,AND(Inputs!C19=Inputs!C14,5&lt;0))),1,0)+IF(AND(BG83&gt;0,OR(Inputs!C20&gt;Inputs!C14,AND(Inputs!C20=Inputs!C14,6&lt;0))),1,0)+IF(AND(BO83&gt;0,OR(Inputs!C21&gt;Inputs!C14,AND(Inputs!C21=Inputs!C14,7&lt;0))),1,0)+IF(AND(BW83&gt;0,OR(Inputs!C22&gt;Inputs!C14,AND(Inputs!C22=Inputs!C14,8&lt;0))),1,0)+IF(AND(CE83&gt;0,OR(Inputs!C23&gt;Inputs!C14,AND(Inputs!C23=Inputs!C14,9&lt;0))),1,0)))</f>
        <v>99</v>
      </c>
      <c r="P83" s="3">
        <f>IF(Inputs!$B$27&lt;&gt;"Ready","PENDING INPUTS",IF(A83&gt;Inputs!$B$6,0,MIN(MAX(0,(K83+L83+M83)-N83),MAX(0,C83-D83-(IF(O83&lt;O83,K83+L83+M83-N83,0)+IF(W83&lt;O83,S83+T83+U83-V83,0)+IF(AE83&lt;O83,AA83+AB83+AC83-AD83,0)+IF(AM83&lt;O83,AI83+AJ83+AK83-AL83,0)+IF(AU83&lt;O83,AQ83+AR83+AS83-AT83,0)+IF(BC83&lt;O83,AY83+AZ83+BA83-BB83,0)+IF(BK83&lt;O83,BG83+BH83+BI83-BJ83,0)+IF(BS83&lt;O83,BO83+BP83+BQ83-BR83,0)+IF(CA83&lt;O83,BW83+BX83+BY83-BZ83,0)+IF(CI83&lt;O83,CE83+CF83+CG83-CH83,0))))))</f>
        <v>0</v>
      </c>
      <c r="Q83" s="3">
        <f>IF(Inputs!$B$27&lt;&gt;"Ready","PENDING INPUTS",MIN((K83+L83+M83),IF(D83&gt;C83,IF(D83=0,0,N83*C83/D83),N83+P83)))</f>
        <v>0</v>
      </c>
      <c r="R83" s="3">
        <f>IF(Inputs!$B$27&lt;&gt;"Ready","PENDING INPUTS",MAX(0,(K83+L83+M83)-Q83))</f>
        <v>0</v>
      </c>
      <c r="S83" s="3">
        <f>IF(Inputs!$B$27&lt;&gt;"Ready","PENDING INPUTS",Z82)</f>
        <v>0</v>
      </c>
      <c r="T83" s="3">
        <f>IF(Inputs!$B$27&lt;&gt;"Ready","PENDING INPUTS",IF(A83&lt;=Inputs!$B$6,ROUND(S83*Inputs!C15/12,2),0))</f>
        <v>0</v>
      </c>
      <c r="U83" s="3">
        <f>IF(Inputs!$B$27&lt;&gt;"Ready","PENDING INPUTS",IF(AND(A83&lt;=Inputs!$B$6,S83&gt;0),Inputs!G15,0))</f>
        <v>0</v>
      </c>
      <c r="V83" s="3">
        <f>IF(Inputs!$B$27&lt;&gt;"Ready","PENDING INPUTS",IF(A83&gt;Inputs!$B$6,0,MIN((S83+T83+U83),IF(Inputs!H15=1,Inputs!D15,MAX(Inputs!F15,ROUND(S83*Inputs!E15+T83+U83,2))))))</f>
        <v>0</v>
      </c>
      <c r="W83">
        <f>IF(Inputs!$B$27&lt;&gt;"Ready","PENDING INPUTS",IF(S83&lt;=0,99,1+IF(AND(K83&gt;0,OR(Inputs!C14&gt;Inputs!C15,AND(Inputs!C14=Inputs!C15,0&lt;1))),1,0)+IF(AND(AA83&gt;0,OR(Inputs!C16&gt;Inputs!C15,AND(Inputs!C16=Inputs!C15,2&lt;1))),1,0)+IF(AND(AI83&gt;0,OR(Inputs!C17&gt;Inputs!C15,AND(Inputs!C17=Inputs!C15,3&lt;1))),1,0)+IF(AND(AQ83&gt;0,OR(Inputs!C18&gt;Inputs!C15,AND(Inputs!C18=Inputs!C15,4&lt;1))),1,0)+IF(AND(AY83&gt;0,OR(Inputs!C19&gt;Inputs!C15,AND(Inputs!C19=Inputs!C15,5&lt;1))),1,0)+IF(AND(BG83&gt;0,OR(Inputs!C20&gt;Inputs!C15,AND(Inputs!C20=Inputs!C15,6&lt;1))),1,0)+IF(AND(BO83&gt;0,OR(Inputs!C21&gt;Inputs!C15,AND(Inputs!C21=Inputs!C15,7&lt;1))),1,0)+IF(AND(BW83&gt;0,OR(Inputs!C22&gt;Inputs!C15,AND(Inputs!C22=Inputs!C15,8&lt;1))),1,0)+IF(AND(CE83&gt;0,OR(Inputs!C23&gt;Inputs!C15,AND(Inputs!C23=Inputs!C15,9&lt;1))),1,0)))</f>
        <v>99</v>
      </c>
      <c r="X83" s="3">
        <f>IF(Inputs!$B$27&lt;&gt;"Ready","PENDING INPUTS",IF(A83&gt;Inputs!$B$6,0,MIN(MAX(0,(S83+T83+U83)-V83),MAX(0,C83-D83-(IF(O83&lt;W83,K83+L83+M83-N83,0)+IF(W83&lt;W83,S83+T83+U83-V83,0)+IF(AE83&lt;W83,AA83+AB83+AC83-AD83,0)+IF(AM83&lt;W83,AI83+AJ83+AK83-AL83,0)+IF(AU83&lt;W83,AQ83+AR83+AS83-AT83,0)+IF(BC83&lt;W83,AY83+AZ83+BA83-BB83,0)+IF(BK83&lt;W83,BG83+BH83+BI83-BJ83,0)+IF(BS83&lt;W83,BO83+BP83+BQ83-BR83,0)+IF(CA83&lt;W83,BW83+BX83+BY83-BZ83,0)+IF(CI83&lt;W83,CE83+CF83+CG83-CH83,0))))))</f>
        <v>0</v>
      </c>
      <c r="Y83" s="3">
        <f>IF(Inputs!$B$27&lt;&gt;"Ready","PENDING INPUTS",MIN((S83+T83+U83),IF(D83&gt;C83,IF(D83=0,0,V83*C83/D83),V83+X83)))</f>
        <v>0</v>
      </c>
      <c r="Z83" s="3">
        <f>IF(Inputs!$B$27&lt;&gt;"Ready","PENDING INPUTS",MAX(0,(S83+T83+U83)-Y83))</f>
        <v>0</v>
      </c>
      <c r="AA83" s="3">
        <f>IF(Inputs!$B$27&lt;&gt;"Ready","PENDING INPUTS",AH82)</f>
        <v>0</v>
      </c>
      <c r="AB83" s="3">
        <f>IF(Inputs!$B$27&lt;&gt;"Ready","PENDING INPUTS",IF(A83&lt;=Inputs!$B$6,ROUND(AA83*Inputs!C16/12,2),0))</f>
        <v>0</v>
      </c>
      <c r="AC83" s="3">
        <f>IF(Inputs!$B$27&lt;&gt;"Ready","PENDING INPUTS",IF(AND(A83&lt;=Inputs!$B$6,AA83&gt;0),Inputs!G16,0))</f>
        <v>0</v>
      </c>
      <c r="AD83" s="3">
        <f>IF(Inputs!$B$27&lt;&gt;"Ready","PENDING INPUTS",IF(A83&gt;Inputs!$B$6,0,MIN((AA83+AB83+AC83),IF(Inputs!H16=1,Inputs!D16,MAX(Inputs!F16,ROUND(AA83*Inputs!E16+AB83+AC83,2))))))</f>
        <v>0</v>
      </c>
      <c r="AE83">
        <f>IF(Inputs!$B$27&lt;&gt;"Ready","PENDING INPUTS",IF(AA83&lt;=0,99,1+IF(AND(K83&gt;0,OR(Inputs!C14&gt;Inputs!C16,AND(Inputs!C14=Inputs!C16,0&lt;2))),1,0)+IF(AND(S83&gt;0,OR(Inputs!C15&gt;Inputs!C16,AND(Inputs!C15=Inputs!C16,1&lt;2))),1,0)+IF(AND(AI83&gt;0,OR(Inputs!C17&gt;Inputs!C16,AND(Inputs!C17=Inputs!C16,3&lt;2))),1,0)+IF(AND(AQ83&gt;0,OR(Inputs!C18&gt;Inputs!C16,AND(Inputs!C18=Inputs!C16,4&lt;2))),1,0)+IF(AND(AY83&gt;0,OR(Inputs!C19&gt;Inputs!C16,AND(Inputs!C19=Inputs!C16,5&lt;2))),1,0)+IF(AND(BG83&gt;0,OR(Inputs!C20&gt;Inputs!C16,AND(Inputs!C20=Inputs!C16,6&lt;2))),1,0)+IF(AND(BO83&gt;0,OR(Inputs!C21&gt;Inputs!C16,AND(Inputs!C21=Inputs!C16,7&lt;2))),1,0)+IF(AND(BW83&gt;0,OR(Inputs!C22&gt;Inputs!C16,AND(Inputs!C22=Inputs!C16,8&lt;2))),1,0)+IF(AND(CE83&gt;0,OR(Inputs!C23&gt;Inputs!C16,AND(Inputs!C23=Inputs!C16,9&lt;2))),1,0)))</f>
        <v>99</v>
      </c>
      <c r="AF83" s="3">
        <f>IF(Inputs!$B$27&lt;&gt;"Ready","PENDING INPUTS",IF(A83&gt;Inputs!$B$6,0,MIN(MAX(0,(AA83+AB83+AC83)-AD83),MAX(0,C83-D83-(IF(O83&lt;AE83,K83+L83+M83-N83,0)+IF(W83&lt;AE83,S83+T83+U83-V83,0)+IF(AE83&lt;AE83,AA83+AB83+AC83-AD83,0)+IF(AM83&lt;AE83,AI83+AJ83+AK83-AL83,0)+IF(AU83&lt;AE83,AQ83+AR83+AS83-AT83,0)+IF(BC83&lt;AE83,AY83+AZ83+BA83-BB83,0)+IF(BK83&lt;AE83,BG83+BH83+BI83-BJ83,0)+IF(BS83&lt;AE83,BO83+BP83+BQ83-BR83,0)+IF(CA83&lt;AE83,BW83+BX83+BY83-BZ83,0)+IF(CI83&lt;AE83,CE83+CF83+CG83-CH83,0))))))</f>
        <v>0</v>
      </c>
      <c r="AG83" s="3">
        <f>IF(Inputs!$B$27&lt;&gt;"Ready","PENDING INPUTS",MIN((AA83+AB83+AC83),IF(D83&gt;C83,IF(D83=0,0,AD83*C83/D83),AD83+AF83)))</f>
        <v>0</v>
      </c>
      <c r="AH83" s="3">
        <f>IF(Inputs!$B$27&lt;&gt;"Ready","PENDING INPUTS",MAX(0,(AA83+AB83+AC83)-AG83))</f>
        <v>0</v>
      </c>
      <c r="AI83" s="3">
        <f>IF(Inputs!$B$27&lt;&gt;"Ready","PENDING INPUTS",AP82)</f>
        <v>0</v>
      </c>
      <c r="AJ83" s="3">
        <f>IF(Inputs!$B$27&lt;&gt;"Ready","PENDING INPUTS",IF(A83&lt;=Inputs!$B$6,ROUND(AI83*Inputs!C17/12,2),0))</f>
        <v>0</v>
      </c>
      <c r="AK83" s="3">
        <f>IF(Inputs!$B$27&lt;&gt;"Ready","PENDING INPUTS",IF(AND(A83&lt;=Inputs!$B$6,AI83&gt;0),Inputs!G17,0))</f>
        <v>0</v>
      </c>
      <c r="AL83" s="3">
        <f>IF(Inputs!$B$27&lt;&gt;"Ready","PENDING INPUTS",IF(A83&gt;Inputs!$B$6,0,MIN((AI83+AJ83+AK83),IF(Inputs!H17=1,Inputs!D17,MAX(Inputs!F17,ROUND(AI83*Inputs!E17+AJ83+AK83,2))))))</f>
        <v>0</v>
      </c>
      <c r="AM83">
        <f>IF(Inputs!$B$27&lt;&gt;"Ready","PENDING INPUTS",IF(AI83&lt;=0,99,1+IF(AND(K83&gt;0,OR(Inputs!C14&gt;Inputs!C17,AND(Inputs!C14=Inputs!C17,0&lt;3))),1,0)+IF(AND(S83&gt;0,OR(Inputs!C15&gt;Inputs!C17,AND(Inputs!C15=Inputs!C17,1&lt;3))),1,0)+IF(AND(AA83&gt;0,OR(Inputs!C16&gt;Inputs!C17,AND(Inputs!C16=Inputs!C17,2&lt;3))),1,0)+IF(AND(AQ83&gt;0,OR(Inputs!C18&gt;Inputs!C17,AND(Inputs!C18=Inputs!C17,4&lt;3))),1,0)+IF(AND(AY83&gt;0,OR(Inputs!C19&gt;Inputs!C17,AND(Inputs!C19=Inputs!C17,5&lt;3))),1,0)+IF(AND(BG83&gt;0,OR(Inputs!C20&gt;Inputs!C17,AND(Inputs!C20=Inputs!C17,6&lt;3))),1,0)+IF(AND(BO83&gt;0,OR(Inputs!C21&gt;Inputs!C17,AND(Inputs!C21=Inputs!C17,7&lt;3))),1,0)+IF(AND(BW83&gt;0,OR(Inputs!C22&gt;Inputs!C17,AND(Inputs!C22=Inputs!C17,8&lt;3))),1,0)+IF(AND(CE83&gt;0,OR(Inputs!C23&gt;Inputs!C17,AND(Inputs!C23=Inputs!C17,9&lt;3))),1,0)))</f>
        <v>99</v>
      </c>
      <c r="AN83" s="3">
        <f>IF(Inputs!$B$27&lt;&gt;"Ready","PENDING INPUTS",IF(A83&gt;Inputs!$B$6,0,MIN(MAX(0,(AI83+AJ83+AK83)-AL83),MAX(0,C83-D83-(IF(O83&lt;AM83,K83+L83+M83-N83,0)+IF(W83&lt;AM83,S83+T83+U83-V83,0)+IF(AE83&lt;AM83,AA83+AB83+AC83-AD83,0)+IF(AM83&lt;AM83,AI83+AJ83+AK83-AL83,0)+IF(AU83&lt;AM83,AQ83+AR83+AS83-AT83,0)+IF(BC83&lt;AM83,AY83+AZ83+BA83-BB83,0)+IF(BK83&lt;AM83,BG83+BH83+BI83-BJ83,0)+IF(BS83&lt;AM83,BO83+BP83+BQ83-BR83,0)+IF(CA83&lt;AM83,BW83+BX83+BY83-BZ83,0)+IF(CI83&lt;AM83,CE83+CF83+CG83-CH83,0))))))</f>
        <v>0</v>
      </c>
      <c r="AO83" s="3">
        <f>IF(Inputs!$B$27&lt;&gt;"Ready","PENDING INPUTS",MIN((AI83+AJ83+AK83),IF(D83&gt;C83,IF(D83=0,0,AL83*C83/D83),AL83+AN83)))</f>
        <v>0</v>
      </c>
      <c r="AP83" s="3">
        <f>IF(Inputs!$B$27&lt;&gt;"Ready","PENDING INPUTS",MAX(0,(AI83+AJ83+AK83)-AO83))</f>
        <v>0</v>
      </c>
      <c r="AQ83" s="3">
        <f>IF(Inputs!$B$27&lt;&gt;"Ready","PENDING INPUTS",AX82)</f>
        <v>0</v>
      </c>
      <c r="AR83" s="3">
        <f>IF(Inputs!$B$27&lt;&gt;"Ready","PENDING INPUTS",IF(A83&lt;=Inputs!$B$6,ROUND(AQ83*Inputs!C18/12,2),0))</f>
        <v>0</v>
      </c>
      <c r="AS83" s="3">
        <f>IF(Inputs!$B$27&lt;&gt;"Ready","PENDING INPUTS",IF(AND(A83&lt;=Inputs!$B$6,AQ83&gt;0),Inputs!G18,0))</f>
        <v>0</v>
      </c>
      <c r="AT83" s="3">
        <f>IF(Inputs!$B$27&lt;&gt;"Ready","PENDING INPUTS",IF(A83&gt;Inputs!$B$6,0,MIN((AQ83+AR83+AS83),IF(Inputs!H18=1,Inputs!D18,MAX(Inputs!F18,ROUND(AQ83*Inputs!E18+AR83+AS83,2))))))</f>
        <v>0</v>
      </c>
      <c r="AU83">
        <f>IF(Inputs!$B$27&lt;&gt;"Ready","PENDING INPUTS",IF(AQ83&lt;=0,99,1+IF(AND(K83&gt;0,OR(Inputs!C14&gt;Inputs!C18,AND(Inputs!C14=Inputs!C18,0&lt;4))),1,0)+IF(AND(S83&gt;0,OR(Inputs!C15&gt;Inputs!C18,AND(Inputs!C15=Inputs!C18,1&lt;4))),1,0)+IF(AND(AA83&gt;0,OR(Inputs!C16&gt;Inputs!C18,AND(Inputs!C16=Inputs!C18,2&lt;4))),1,0)+IF(AND(AI83&gt;0,OR(Inputs!C17&gt;Inputs!C18,AND(Inputs!C17=Inputs!C18,3&lt;4))),1,0)+IF(AND(AY83&gt;0,OR(Inputs!C19&gt;Inputs!C18,AND(Inputs!C19=Inputs!C18,5&lt;4))),1,0)+IF(AND(BG83&gt;0,OR(Inputs!C20&gt;Inputs!C18,AND(Inputs!C20=Inputs!C18,6&lt;4))),1,0)+IF(AND(BO83&gt;0,OR(Inputs!C21&gt;Inputs!C18,AND(Inputs!C21=Inputs!C18,7&lt;4))),1,0)+IF(AND(BW83&gt;0,OR(Inputs!C22&gt;Inputs!C18,AND(Inputs!C22=Inputs!C18,8&lt;4))),1,0)+IF(AND(CE83&gt;0,OR(Inputs!C23&gt;Inputs!C18,AND(Inputs!C23=Inputs!C18,9&lt;4))),1,0)))</f>
        <v>99</v>
      </c>
      <c r="AV83" s="3">
        <f>IF(Inputs!$B$27&lt;&gt;"Ready","PENDING INPUTS",IF(A83&gt;Inputs!$B$6,0,MIN(MAX(0,(AQ83+AR83+AS83)-AT83),MAX(0,C83-D83-(IF(O83&lt;AU83,K83+L83+M83-N83,0)+IF(W83&lt;AU83,S83+T83+U83-V83,0)+IF(AE83&lt;AU83,AA83+AB83+AC83-AD83,0)+IF(AM83&lt;AU83,AI83+AJ83+AK83-AL83,0)+IF(AU83&lt;AU83,AQ83+AR83+AS83-AT83,0)+IF(BC83&lt;AU83,AY83+AZ83+BA83-BB83,0)+IF(BK83&lt;AU83,BG83+BH83+BI83-BJ83,0)+IF(BS83&lt;AU83,BO83+BP83+BQ83-BR83,0)+IF(CA83&lt;AU83,BW83+BX83+BY83-BZ83,0)+IF(CI83&lt;AU83,CE83+CF83+CG83-CH83,0))))))</f>
        <v>0</v>
      </c>
      <c r="AW83" s="3">
        <f>IF(Inputs!$B$27&lt;&gt;"Ready","PENDING INPUTS",MIN((AQ83+AR83+AS83),IF(D83&gt;C83,IF(D83=0,0,AT83*C83/D83),AT83+AV83)))</f>
        <v>0</v>
      </c>
      <c r="AX83" s="3">
        <f>IF(Inputs!$B$27&lt;&gt;"Ready","PENDING INPUTS",MAX(0,(AQ83+AR83+AS83)-AW83))</f>
        <v>0</v>
      </c>
      <c r="AY83" s="3">
        <f>IF(Inputs!$B$27&lt;&gt;"Ready","PENDING INPUTS",BF82)</f>
        <v>0</v>
      </c>
      <c r="AZ83" s="3">
        <f>IF(Inputs!$B$27&lt;&gt;"Ready","PENDING INPUTS",IF(A83&lt;=Inputs!$B$6,ROUND(AY83*Inputs!C19/12,2),0))</f>
        <v>0</v>
      </c>
      <c r="BA83" s="3">
        <f>IF(Inputs!$B$27&lt;&gt;"Ready","PENDING INPUTS",IF(AND(A83&lt;=Inputs!$B$6,AY83&gt;0),Inputs!G19,0))</f>
        <v>0</v>
      </c>
      <c r="BB83" s="3">
        <f>IF(Inputs!$B$27&lt;&gt;"Ready","PENDING INPUTS",IF(A83&gt;Inputs!$B$6,0,MIN((AY83+AZ83+BA83),IF(Inputs!H19=1,Inputs!D19,MAX(Inputs!F19,ROUND(AY83*Inputs!E19+AZ83+BA83,2))))))</f>
        <v>0</v>
      </c>
      <c r="BC83">
        <f>IF(Inputs!$B$27&lt;&gt;"Ready","PENDING INPUTS",IF(AY83&lt;=0,99,1+IF(AND(K83&gt;0,OR(Inputs!C14&gt;Inputs!C19,AND(Inputs!C14=Inputs!C19,0&lt;5))),1,0)+IF(AND(S83&gt;0,OR(Inputs!C15&gt;Inputs!C19,AND(Inputs!C15=Inputs!C19,1&lt;5))),1,0)+IF(AND(AA83&gt;0,OR(Inputs!C16&gt;Inputs!C19,AND(Inputs!C16=Inputs!C19,2&lt;5))),1,0)+IF(AND(AI83&gt;0,OR(Inputs!C17&gt;Inputs!C19,AND(Inputs!C17=Inputs!C19,3&lt;5))),1,0)+IF(AND(AQ83&gt;0,OR(Inputs!C18&gt;Inputs!C19,AND(Inputs!C18=Inputs!C19,4&lt;5))),1,0)+IF(AND(BG83&gt;0,OR(Inputs!C20&gt;Inputs!C19,AND(Inputs!C20=Inputs!C19,6&lt;5))),1,0)+IF(AND(BO83&gt;0,OR(Inputs!C21&gt;Inputs!C19,AND(Inputs!C21=Inputs!C19,7&lt;5))),1,0)+IF(AND(BW83&gt;0,OR(Inputs!C22&gt;Inputs!C19,AND(Inputs!C22=Inputs!C19,8&lt;5))),1,0)+IF(AND(CE83&gt;0,OR(Inputs!C23&gt;Inputs!C19,AND(Inputs!C23=Inputs!C19,9&lt;5))),1,0)))</f>
        <v>99</v>
      </c>
      <c r="BD83" s="3">
        <f>IF(Inputs!$B$27&lt;&gt;"Ready","PENDING INPUTS",IF(A83&gt;Inputs!$B$6,0,MIN(MAX(0,(AY83+AZ83+BA83)-BB83),MAX(0,C83-D83-(IF(O83&lt;BC83,K83+L83+M83-N83,0)+IF(W83&lt;BC83,S83+T83+U83-V83,0)+IF(AE83&lt;BC83,AA83+AB83+AC83-AD83,0)+IF(AM83&lt;BC83,AI83+AJ83+AK83-AL83,0)+IF(AU83&lt;BC83,AQ83+AR83+AS83-AT83,0)+IF(BC83&lt;BC83,AY83+AZ83+BA83-BB83,0)+IF(BK83&lt;BC83,BG83+BH83+BI83-BJ83,0)+IF(BS83&lt;BC83,BO83+BP83+BQ83-BR83,0)+IF(CA83&lt;BC83,BW83+BX83+BY83-BZ83,0)+IF(CI83&lt;BC83,CE83+CF83+CG83-CH83,0))))))</f>
        <v>0</v>
      </c>
      <c r="BE83" s="3">
        <f>IF(Inputs!$B$27&lt;&gt;"Ready","PENDING INPUTS",MIN((AY83+AZ83+BA83),IF(D83&gt;C83,IF(D83=0,0,BB83*C83/D83),BB83+BD83)))</f>
        <v>0</v>
      </c>
      <c r="BF83" s="3">
        <f>IF(Inputs!$B$27&lt;&gt;"Ready","PENDING INPUTS",MAX(0,(AY83+AZ83+BA83)-BE83))</f>
        <v>0</v>
      </c>
      <c r="BG83" s="3">
        <f>IF(Inputs!$B$27&lt;&gt;"Ready","PENDING INPUTS",BN82)</f>
        <v>0</v>
      </c>
      <c r="BH83" s="3">
        <f>IF(Inputs!$B$27&lt;&gt;"Ready","PENDING INPUTS",IF(A83&lt;=Inputs!$B$6,ROUND(BG83*Inputs!C20/12,2),0))</f>
        <v>0</v>
      </c>
      <c r="BI83" s="3">
        <f>IF(Inputs!$B$27&lt;&gt;"Ready","PENDING INPUTS",IF(AND(A83&lt;=Inputs!$B$6,BG83&gt;0),Inputs!G20,0))</f>
        <v>0</v>
      </c>
      <c r="BJ83" s="3">
        <f>IF(Inputs!$B$27&lt;&gt;"Ready","PENDING INPUTS",IF(A83&gt;Inputs!$B$6,0,MIN((BG83+BH83+BI83),IF(Inputs!H20=1,Inputs!D20,MAX(Inputs!F20,ROUND(BG83*Inputs!E20+BH83+BI83,2))))))</f>
        <v>0</v>
      </c>
      <c r="BK83">
        <f>IF(Inputs!$B$27&lt;&gt;"Ready","PENDING INPUTS",IF(BG83&lt;=0,99,1+IF(AND(K83&gt;0,OR(Inputs!C14&gt;Inputs!C20,AND(Inputs!C14=Inputs!C20,0&lt;6))),1,0)+IF(AND(S83&gt;0,OR(Inputs!C15&gt;Inputs!C20,AND(Inputs!C15=Inputs!C20,1&lt;6))),1,0)+IF(AND(AA83&gt;0,OR(Inputs!C16&gt;Inputs!C20,AND(Inputs!C16=Inputs!C20,2&lt;6))),1,0)+IF(AND(AI83&gt;0,OR(Inputs!C17&gt;Inputs!C20,AND(Inputs!C17=Inputs!C20,3&lt;6))),1,0)+IF(AND(AQ83&gt;0,OR(Inputs!C18&gt;Inputs!C20,AND(Inputs!C18=Inputs!C20,4&lt;6))),1,0)+IF(AND(AY83&gt;0,OR(Inputs!C19&gt;Inputs!C20,AND(Inputs!C19=Inputs!C20,5&lt;6))),1,0)+IF(AND(BO83&gt;0,OR(Inputs!C21&gt;Inputs!C20,AND(Inputs!C21=Inputs!C20,7&lt;6))),1,0)+IF(AND(BW83&gt;0,OR(Inputs!C22&gt;Inputs!C20,AND(Inputs!C22=Inputs!C20,8&lt;6))),1,0)+IF(AND(CE83&gt;0,OR(Inputs!C23&gt;Inputs!C20,AND(Inputs!C23=Inputs!C20,9&lt;6))),1,0)))</f>
        <v>99</v>
      </c>
      <c r="BL83" s="3">
        <f>IF(Inputs!$B$27&lt;&gt;"Ready","PENDING INPUTS",IF(A83&gt;Inputs!$B$6,0,MIN(MAX(0,(BG83+BH83+BI83)-BJ83),MAX(0,C83-D83-(IF(O83&lt;BK83,K83+L83+M83-N83,0)+IF(W83&lt;BK83,S83+T83+U83-V83,0)+IF(AE83&lt;BK83,AA83+AB83+AC83-AD83,0)+IF(AM83&lt;BK83,AI83+AJ83+AK83-AL83,0)+IF(AU83&lt;BK83,AQ83+AR83+AS83-AT83,0)+IF(BC83&lt;BK83,AY83+AZ83+BA83-BB83,0)+IF(BK83&lt;BK83,BG83+BH83+BI83-BJ83,0)+IF(BS83&lt;BK83,BO83+BP83+BQ83-BR83,0)+IF(CA83&lt;BK83,BW83+BX83+BY83-BZ83,0)+IF(CI83&lt;BK83,CE83+CF83+CG83-CH83,0))))))</f>
        <v>0</v>
      </c>
      <c r="BM83" s="3">
        <f>IF(Inputs!$B$27&lt;&gt;"Ready","PENDING INPUTS",MIN((BG83+BH83+BI83),IF(D83&gt;C83,IF(D83=0,0,BJ83*C83/D83),BJ83+BL83)))</f>
        <v>0</v>
      </c>
      <c r="BN83" s="3">
        <f>IF(Inputs!$B$27&lt;&gt;"Ready","PENDING INPUTS",MAX(0,(BG83+BH83+BI83)-BM83))</f>
        <v>0</v>
      </c>
      <c r="BO83" s="3">
        <f>IF(Inputs!$B$27&lt;&gt;"Ready","PENDING INPUTS",BV82)</f>
        <v>0</v>
      </c>
      <c r="BP83" s="3">
        <f>IF(Inputs!$B$27&lt;&gt;"Ready","PENDING INPUTS",IF(A83&lt;=Inputs!$B$6,ROUND(BO83*Inputs!C21/12,2),0))</f>
        <v>0</v>
      </c>
      <c r="BQ83" s="3">
        <f>IF(Inputs!$B$27&lt;&gt;"Ready","PENDING INPUTS",IF(AND(A83&lt;=Inputs!$B$6,BO83&gt;0),Inputs!G21,0))</f>
        <v>0</v>
      </c>
      <c r="BR83" s="3">
        <f>IF(Inputs!$B$27&lt;&gt;"Ready","PENDING INPUTS",IF(A83&gt;Inputs!$B$6,0,MIN((BO83+BP83+BQ83),IF(Inputs!H21=1,Inputs!D21,MAX(Inputs!F21,ROUND(BO83*Inputs!E21+BP83+BQ83,2))))))</f>
        <v>0</v>
      </c>
      <c r="BS83">
        <f>IF(Inputs!$B$27&lt;&gt;"Ready","PENDING INPUTS",IF(BO83&lt;=0,99,1+IF(AND(K83&gt;0,OR(Inputs!C14&gt;Inputs!C21,AND(Inputs!C14=Inputs!C21,0&lt;7))),1,0)+IF(AND(S83&gt;0,OR(Inputs!C15&gt;Inputs!C21,AND(Inputs!C15=Inputs!C21,1&lt;7))),1,0)+IF(AND(AA83&gt;0,OR(Inputs!C16&gt;Inputs!C21,AND(Inputs!C16=Inputs!C21,2&lt;7))),1,0)+IF(AND(AI83&gt;0,OR(Inputs!C17&gt;Inputs!C21,AND(Inputs!C17=Inputs!C21,3&lt;7))),1,0)+IF(AND(AQ83&gt;0,OR(Inputs!C18&gt;Inputs!C21,AND(Inputs!C18=Inputs!C21,4&lt;7))),1,0)+IF(AND(AY83&gt;0,OR(Inputs!C19&gt;Inputs!C21,AND(Inputs!C19=Inputs!C21,5&lt;7))),1,0)+IF(AND(BG83&gt;0,OR(Inputs!C20&gt;Inputs!C21,AND(Inputs!C20=Inputs!C21,6&lt;7))),1,0)+IF(AND(BW83&gt;0,OR(Inputs!C22&gt;Inputs!C21,AND(Inputs!C22=Inputs!C21,8&lt;7))),1,0)+IF(AND(CE83&gt;0,OR(Inputs!C23&gt;Inputs!C21,AND(Inputs!C23=Inputs!C21,9&lt;7))),1,0)))</f>
        <v>99</v>
      </c>
      <c r="BT83" s="3">
        <f>IF(Inputs!$B$27&lt;&gt;"Ready","PENDING INPUTS",IF(A83&gt;Inputs!$B$6,0,MIN(MAX(0,(BO83+BP83+BQ83)-BR83),MAX(0,C83-D83-(IF(O83&lt;BS83,K83+L83+M83-N83,0)+IF(W83&lt;BS83,S83+T83+U83-V83,0)+IF(AE83&lt;BS83,AA83+AB83+AC83-AD83,0)+IF(AM83&lt;BS83,AI83+AJ83+AK83-AL83,0)+IF(AU83&lt;BS83,AQ83+AR83+AS83-AT83,0)+IF(BC83&lt;BS83,AY83+AZ83+BA83-BB83,0)+IF(BK83&lt;BS83,BG83+BH83+BI83-BJ83,0)+IF(BS83&lt;BS83,BO83+BP83+BQ83-BR83,0)+IF(CA83&lt;BS83,BW83+BX83+BY83-BZ83,0)+IF(CI83&lt;BS83,CE83+CF83+CG83-CH83,0))))))</f>
        <v>0</v>
      </c>
      <c r="BU83" s="3">
        <f>IF(Inputs!$B$27&lt;&gt;"Ready","PENDING INPUTS",MIN((BO83+BP83+BQ83),IF(D83&gt;C83,IF(D83=0,0,BR83*C83/D83),BR83+BT83)))</f>
        <v>0</v>
      </c>
      <c r="BV83" s="3">
        <f>IF(Inputs!$B$27&lt;&gt;"Ready","PENDING INPUTS",MAX(0,(BO83+BP83+BQ83)-BU83))</f>
        <v>0</v>
      </c>
      <c r="BW83" s="3">
        <f>IF(Inputs!$B$27&lt;&gt;"Ready","PENDING INPUTS",CD82)</f>
        <v>0</v>
      </c>
      <c r="BX83" s="3">
        <f>IF(Inputs!$B$27&lt;&gt;"Ready","PENDING INPUTS",IF(A83&lt;=Inputs!$B$6,ROUND(BW83*Inputs!C22/12,2),0))</f>
        <v>0</v>
      </c>
      <c r="BY83" s="3">
        <f>IF(Inputs!$B$27&lt;&gt;"Ready","PENDING INPUTS",IF(AND(A83&lt;=Inputs!$B$6,BW83&gt;0),Inputs!G22,0))</f>
        <v>0</v>
      </c>
      <c r="BZ83" s="3">
        <f>IF(Inputs!$B$27&lt;&gt;"Ready","PENDING INPUTS",IF(A83&gt;Inputs!$B$6,0,MIN((BW83+BX83+BY83),IF(Inputs!H22=1,Inputs!D22,MAX(Inputs!F22,ROUND(BW83*Inputs!E22+BX83+BY83,2))))))</f>
        <v>0</v>
      </c>
      <c r="CA83">
        <f>IF(Inputs!$B$27&lt;&gt;"Ready","PENDING INPUTS",IF(BW83&lt;=0,99,1+IF(AND(K83&gt;0,OR(Inputs!C14&gt;Inputs!C22,AND(Inputs!C14=Inputs!C22,0&lt;8))),1,0)+IF(AND(S83&gt;0,OR(Inputs!C15&gt;Inputs!C22,AND(Inputs!C15=Inputs!C22,1&lt;8))),1,0)+IF(AND(AA83&gt;0,OR(Inputs!C16&gt;Inputs!C22,AND(Inputs!C16=Inputs!C22,2&lt;8))),1,0)+IF(AND(AI83&gt;0,OR(Inputs!C17&gt;Inputs!C22,AND(Inputs!C17=Inputs!C22,3&lt;8))),1,0)+IF(AND(AQ83&gt;0,OR(Inputs!C18&gt;Inputs!C22,AND(Inputs!C18=Inputs!C22,4&lt;8))),1,0)+IF(AND(AY83&gt;0,OR(Inputs!C19&gt;Inputs!C22,AND(Inputs!C19=Inputs!C22,5&lt;8))),1,0)+IF(AND(BG83&gt;0,OR(Inputs!C20&gt;Inputs!C22,AND(Inputs!C20=Inputs!C22,6&lt;8))),1,0)+IF(AND(BO83&gt;0,OR(Inputs!C21&gt;Inputs!C22,AND(Inputs!C21=Inputs!C22,7&lt;8))),1,0)+IF(AND(CE83&gt;0,OR(Inputs!C23&gt;Inputs!C22,AND(Inputs!C23=Inputs!C22,9&lt;8))),1,0)))</f>
        <v>99</v>
      </c>
      <c r="CB83" s="3">
        <f>IF(Inputs!$B$27&lt;&gt;"Ready","PENDING INPUTS",IF(A83&gt;Inputs!$B$6,0,MIN(MAX(0,(BW83+BX83+BY83)-BZ83),MAX(0,C83-D83-(IF(O83&lt;CA83,K83+L83+M83-N83,0)+IF(W83&lt;CA83,S83+T83+U83-V83,0)+IF(AE83&lt;CA83,AA83+AB83+AC83-AD83,0)+IF(AM83&lt;CA83,AI83+AJ83+AK83-AL83,0)+IF(AU83&lt;CA83,AQ83+AR83+AS83-AT83,0)+IF(BC83&lt;CA83,AY83+AZ83+BA83-BB83,0)+IF(BK83&lt;CA83,BG83+BH83+BI83-BJ83,0)+IF(BS83&lt;CA83,BO83+BP83+BQ83-BR83,0)+IF(CA83&lt;CA83,BW83+BX83+BY83-BZ83,0)+IF(CI83&lt;CA83,CE83+CF83+CG83-CH83,0))))))</f>
        <v>0</v>
      </c>
      <c r="CC83" s="3">
        <f>IF(Inputs!$B$27&lt;&gt;"Ready","PENDING INPUTS",MIN((BW83+BX83+BY83),IF(D83&gt;C83,IF(D83=0,0,BZ83*C83/D83),BZ83+CB83)))</f>
        <v>0</v>
      </c>
      <c r="CD83" s="3">
        <f>IF(Inputs!$B$27&lt;&gt;"Ready","PENDING INPUTS",MAX(0,(BW83+BX83+BY83)-CC83))</f>
        <v>0</v>
      </c>
      <c r="CE83" s="3">
        <f>IF(Inputs!$B$27&lt;&gt;"Ready","PENDING INPUTS",CL82)</f>
        <v>0</v>
      </c>
      <c r="CF83" s="3">
        <f>IF(Inputs!$B$27&lt;&gt;"Ready","PENDING INPUTS",IF(A83&lt;=Inputs!$B$6,ROUND(CE83*Inputs!C23/12,2),0))</f>
        <v>0</v>
      </c>
      <c r="CG83" s="3">
        <f>IF(Inputs!$B$27&lt;&gt;"Ready","PENDING INPUTS",IF(AND(A83&lt;=Inputs!$B$6,CE83&gt;0),Inputs!G23,0))</f>
        <v>0</v>
      </c>
      <c r="CH83" s="3">
        <f>IF(Inputs!$B$27&lt;&gt;"Ready","PENDING INPUTS",IF(A83&gt;Inputs!$B$6,0,MIN((CE83+CF83+CG83),IF(Inputs!H23=1,Inputs!D23,MAX(Inputs!F23,ROUND(CE83*Inputs!E23+CF83+CG83,2))))))</f>
        <v>0</v>
      </c>
      <c r="CI83">
        <f>IF(Inputs!$B$27&lt;&gt;"Ready","PENDING INPUTS",IF(CE83&lt;=0,99,1+IF(AND(K83&gt;0,OR(Inputs!C14&gt;Inputs!C23,AND(Inputs!C14=Inputs!C23,0&lt;9))),1,0)+IF(AND(S83&gt;0,OR(Inputs!C15&gt;Inputs!C23,AND(Inputs!C15=Inputs!C23,1&lt;9))),1,0)+IF(AND(AA83&gt;0,OR(Inputs!C16&gt;Inputs!C23,AND(Inputs!C16=Inputs!C23,2&lt;9))),1,0)+IF(AND(AI83&gt;0,OR(Inputs!C17&gt;Inputs!C23,AND(Inputs!C17=Inputs!C23,3&lt;9))),1,0)+IF(AND(AQ83&gt;0,OR(Inputs!C18&gt;Inputs!C23,AND(Inputs!C18=Inputs!C23,4&lt;9))),1,0)+IF(AND(AY83&gt;0,OR(Inputs!C19&gt;Inputs!C23,AND(Inputs!C19=Inputs!C23,5&lt;9))),1,0)+IF(AND(BG83&gt;0,OR(Inputs!C20&gt;Inputs!C23,AND(Inputs!C20=Inputs!C23,6&lt;9))),1,0)+IF(AND(BO83&gt;0,OR(Inputs!C21&gt;Inputs!C23,AND(Inputs!C21=Inputs!C23,7&lt;9))),1,0)+IF(AND(BW83&gt;0,OR(Inputs!C22&gt;Inputs!C23,AND(Inputs!C22=Inputs!C23,8&lt;9))),1,0)))</f>
        <v>99</v>
      </c>
      <c r="CJ83" s="3">
        <f>IF(Inputs!$B$27&lt;&gt;"Ready","PENDING INPUTS",IF(A83&gt;Inputs!$B$6,0,MIN(MAX(0,(CE83+CF83+CG83)-CH83),MAX(0,C83-D83-(IF(O83&lt;CI83,K83+L83+M83-N83,0)+IF(W83&lt;CI83,S83+T83+U83-V83,0)+IF(AE83&lt;CI83,AA83+AB83+AC83-AD83,0)+IF(AM83&lt;CI83,AI83+AJ83+AK83-AL83,0)+IF(AU83&lt;CI83,AQ83+AR83+AS83-AT83,0)+IF(BC83&lt;CI83,AY83+AZ83+BA83-BB83,0)+IF(BK83&lt;CI83,BG83+BH83+BI83-BJ83,0)+IF(BS83&lt;CI83,BO83+BP83+BQ83-BR83,0)+IF(CA83&lt;CI83,BW83+BX83+BY83-BZ83,0)+IF(CI83&lt;CI83,CE83+CF83+CG83-CH83,0))))))</f>
        <v>0</v>
      </c>
      <c r="CK83" s="3">
        <f>IF(Inputs!$B$27&lt;&gt;"Ready","PENDING INPUTS",MIN((CE83+CF83+CG83),IF(D83&gt;C83,IF(D83=0,0,CH83*C83/D83),CH83+CJ83)))</f>
        <v>0</v>
      </c>
      <c r="CL83" s="3">
        <f>IF(Inputs!$B$27&lt;&gt;"Ready","PENDING INPUTS",MAX(0,(CE83+CF83+CG83)-CK83))</f>
        <v>0</v>
      </c>
    </row>
    <row r="84" spans="1:90" ht="27.95" customHeight="1" x14ac:dyDescent="0.25">
      <c r="A84">
        <v>80</v>
      </c>
      <c r="B84" s="13">
        <f>IF(Inputs!$B$27&lt;&gt;"Ready","PENDING INPUTS",EDATE(Inputs!$B$5,A84-1))</f>
        <v>48700</v>
      </c>
      <c r="C84" s="3">
        <f>IF(Inputs!$B$27&lt;&gt;"Ready","PENDING INPUTS",IF(A84&lt;=Inputs!$B$6,MAX(0,Inputs!$B$4+IF(A84=Inputs!$B$7,Inputs!$B$8,0)+IF(A84=Inputs!$B$9,Inputs!$B$10,0)),0))</f>
        <v>0</v>
      </c>
      <c r="D84" s="3">
        <f>IF(Inputs!$B$27&lt;&gt;"Ready","PENDING INPUTS",SUM(N84,V84,AD84,AL84,AT84,BB84,BJ84,BR84,BZ84,CH84))</f>
        <v>0</v>
      </c>
      <c r="E84" s="3">
        <f>IF(Inputs!$B$27&lt;&gt;"Ready","PENDING INPUTS",MAX(0,D84-C84))</f>
        <v>0</v>
      </c>
      <c r="F84" s="3">
        <f>IF(Inputs!$B$27&lt;&gt;"Ready","PENDING INPUTS",SUM(Q84,Y84,AG84,AO84,AW84,BE84,BM84,BU84,CC84,CK84))</f>
        <v>0</v>
      </c>
      <c r="G84" s="3">
        <f>IF(Inputs!$B$27&lt;&gt;"Ready","PENDING INPUTS",SUM(L84,T84,AB84,AJ84,AR84,AZ84,BH84,BP84,BX84,CF84))</f>
        <v>0</v>
      </c>
      <c r="H84" s="3">
        <f>IF(Inputs!$B$27&lt;&gt;"Ready","PENDING INPUTS",SUM(M84,U84,AC84,AK84,AS84,BA84,BI84,BQ84,BY84,CG84))</f>
        <v>0</v>
      </c>
      <c r="I84" s="3">
        <f>IF(Inputs!$B$27&lt;&gt;"Ready","PENDING INPUTS",SUM(R84,Z84,AH84,AP84,AX84,BF84,BN84,BV84,CD84,CL84))</f>
        <v>0</v>
      </c>
      <c r="J84" t="str">
        <f>IF(Inputs!$B$27&lt;&gt;"Ready","PENDING INPUTS",IF(A84&gt;Inputs!$B$6,"Beyond horizon",IF(E84&gt;0.005,"MINIMUM SHORTFALL",IF(I84&lt;0.005,"Paid off","In progress"))))</f>
        <v>Paid off</v>
      </c>
      <c r="K84" s="3">
        <f>IF(Inputs!$B$27&lt;&gt;"Ready","PENDING INPUTS",R83)</f>
        <v>0</v>
      </c>
      <c r="L84" s="3">
        <f>IF(Inputs!$B$27&lt;&gt;"Ready","PENDING INPUTS",IF(A84&lt;=Inputs!$B$6,ROUND(K84*Inputs!C14/12,2),0))</f>
        <v>0</v>
      </c>
      <c r="M84" s="3">
        <f>IF(Inputs!$B$27&lt;&gt;"Ready","PENDING INPUTS",IF(AND(A84&lt;=Inputs!$B$6,K84&gt;0),Inputs!G14,0))</f>
        <v>0</v>
      </c>
      <c r="N84" s="3">
        <f>IF(Inputs!$B$27&lt;&gt;"Ready","PENDING INPUTS",IF(A84&gt;Inputs!$B$6,0,MIN((K84+L84+M84),IF(Inputs!H14=1,Inputs!D14,MAX(Inputs!F14,ROUND(K84*Inputs!E14+L84+M84,2))))))</f>
        <v>0</v>
      </c>
      <c r="O84">
        <f>IF(Inputs!$B$27&lt;&gt;"Ready","PENDING INPUTS",IF(K84&lt;=0,99,1+IF(AND(S84&gt;0,OR(Inputs!C15&gt;Inputs!C14,AND(Inputs!C15=Inputs!C14,1&lt;0))),1,0)+IF(AND(AA84&gt;0,OR(Inputs!C16&gt;Inputs!C14,AND(Inputs!C16=Inputs!C14,2&lt;0))),1,0)+IF(AND(AI84&gt;0,OR(Inputs!C17&gt;Inputs!C14,AND(Inputs!C17=Inputs!C14,3&lt;0))),1,0)+IF(AND(AQ84&gt;0,OR(Inputs!C18&gt;Inputs!C14,AND(Inputs!C18=Inputs!C14,4&lt;0))),1,0)+IF(AND(AY84&gt;0,OR(Inputs!C19&gt;Inputs!C14,AND(Inputs!C19=Inputs!C14,5&lt;0))),1,0)+IF(AND(BG84&gt;0,OR(Inputs!C20&gt;Inputs!C14,AND(Inputs!C20=Inputs!C14,6&lt;0))),1,0)+IF(AND(BO84&gt;0,OR(Inputs!C21&gt;Inputs!C14,AND(Inputs!C21=Inputs!C14,7&lt;0))),1,0)+IF(AND(BW84&gt;0,OR(Inputs!C22&gt;Inputs!C14,AND(Inputs!C22=Inputs!C14,8&lt;0))),1,0)+IF(AND(CE84&gt;0,OR(Inputs!C23&gt;Inputs!C14,AND(Inputs!C23=Inputs!C14,9&lt;0))),1,0)))</f>
        <v>99</v>
      </c>
      <c r="P84" s="3">
        <f>IF(Inputs!$B$27&lt;&gt;"Ready","PENDING INPUTS",IF(A84&gt;Inputs!$B$6,0,MIN(MAX(0,(K84+L84+M84)-N84),MAX(0,C84-D84-(IF(O84&lt;O84,K84+L84+M84-N84,0)+IF(W84&lt;O84,S84+T84+U84-V84,0)+IF(AE84&lt;O84,AA84+AB84+AC84-AD84,0)+IF(AM84&lt;O84,AI84+AJ84+AK84-AL84,0)+IF(AU84&lt;O84,AQ84+AR84+AS84-AT84,0)+IF(BC84&lt;O84,AY84+AZ84+BA84-BB84,0)+IF(BK84&lt;O84,BG84+BH84+BI84-BJ84,0)+IF(BS84&lt;O84,BO84+BP84+BQ84-BR84,0)+IF(CA84&lt;O84,BW84+BX84+BY84-BZ84,0)+IF(CI84&lt;O84,CE84+CF84+CG84-CH84,0))))))</f>
        <v>0</v>
      </c>
      <c r="Q84" s="3">
        <f>IF(Inputs!$B$27&lt;&gt;"Ready","PENDING INPUTS",MIN((K84+L84+M84),IF(D84&gt;C84,IF(D84=0,0,N84*C84/D84),N84+P84)))</f>
        <v>0</v>
      </c>
      <c r="R84" s="3">
        <f>IF(Inputs!$B$27&lt;&gt;"Ready","PENDING INPUTS",MAX(0,(K84+L84+M84)-Q84))</f>
        <v>0</v>
      </c>
      <c r="S84" s="3">
        <f>IF(Inputs!$B$27&lt;&gt;"Ready","PENDING INPUTS",Z83)</f>
        <v>0</v>
      </c>
      <c r="T84" s="3">
        <f>IF(Inputs!$B$27&lt;&gt;"Ready","PENDING INPUTS",IF(A84&lt;=Inputs!$B$6,ROUND(S84*Inputs!C15/12,2),0))</f>
        <v>0</v>
      </c>
      <c r="U84" s="3">
        <f>IF(Inputs!$B$27&lt;&gt;"Ready","PENDING INPUTS",IF(AND(A84&lt;=Inputs!$B$6,S84&gt;0),Inputs!G15,0))</f>
        <v>0</v>
      </c>
      <c r="V84" s="3">
        <f>IF(Inputs!$B$27&lt;&gt;"Ready","PENDING INPUTS",IF(A84&gt;Inputs!$B$6,0,MIN((S84+T84+U84),IF(Inputs!H15=1,Inputs!D15,MAX(Inputs!F15,ROUND(S84*Inputs!E15+T84+U84,2))))))</f>
        <v>0</v>
      </c>
      <c r="W84">
        <f>IF(Inputs!$B$27&lt;&gt;"Ready","PENDING INPUTS",IF(S84&lt;=0,99,1+IF(AND(K84&gt;0,OR(Inputs!C14&gt;Inputs!C15,AND(Inputs!C14=Inputs!C15,0&lt;1))),1,0)+IF(AND(AA84&gt;0,OR(Inputs!C16&gt;Inputs!C15,AND(Inputs!C16=Inputs!C15,2&lt;1))),1,0)+IF(AND(AI84&gt;0,OR(Inputs!C17&gt;Inputs!C15,AND(Inputs!C17=Inputs!C15,3&lt;1))),1,0)+IF(AND(AQ84&gt;0,OR(Inputs!C18&gt;Inputs!C15,AND(Inputs!C18=Inputs!C15,4&lt;1))),1,0)+IF(AND(AY84&gt;0,OR(Inputs!C19&gt;Inputs!C15,AND(Inputs!C19=Inputs!C15,5&lt;1))),1,0)+IF(AND(BG84&gt;0,OR(Inputs!C20&gt;Inputs!C15,AND(Inputs!C20=Inputs!C15,6&lt;1))),1,0)+IF(AND(BO84&gt;0,OR(Inputs!C21&gt;Inputs!C15,AND(Inputs!C21=Inputs!C15,7&lt;1))),1,0)+IF(AND(BW84&gt;0,OR(Inputs!C22&gt;Inputs!C15,AND(Inputs!C22=Inputs!C15,8&lt;1))),1,0)+IF(AND(CE84&gt;0,OR(Inputs!C23&gt;Inputs!C15,AND(Inputs!C23=Inputs!C15,9&lt;1))),1,0)))</f>
        <v>99</v>
      </c>
      <c r="X84" s="3">
        <f>IF(Inputs!$B$27&lt;&gt;"Ready","PENDING INPUTS",IF(A84&gt;Inputs!$B$6,0,MIN(MAX(0,(S84+T84+U84)-V84),MAX(0,C84-D84-(IF(O84&lt;W84,K84+L84+M84-N84,0)+IF(W84&lt;W84,S84+T84+U84-V84,0)+IF(AE84&lt;W84,AA84+AB84+AC84-AD84,0)+IF(AM84&lt;W84,AI84+AJ84+AK84-AL84,0)+IF(AU84&lt;W84,AQ84+AR84+AS84-AT84,0)+IF(BC84&lt;W84,AY84+AZ84+BA84-BB84,0)+IF(BK84&lt;W84,BG84+BH84+BI84-BJ84,0)+IF(BS84&lt;W84,BO84+BP84+BQ84-BR84,0)+IF(CA84&lt;W84,BW84+BX84+BY84-BZ84,0)+IF(CI84&lt;W84,CE84+CF84+CG84-CH84,0))))))</f>
        <v>0</v>
      </c>
      <c r="Y84" s="3">
        <f>IF(Inputs!$B$27&lt;&gt;"Ready","PENDING INPUTS",MIN((S84+T84+U84),IF(D84&gt;C84,IF(D84=0,0,V84*C84/D84),V84+X84)))</f>
        <v>0</v>
      </c>
      <c r="Z84" s="3">
        <f>IF(Inputs!$B$27&lt;&gt;"Ready","PENDING INPUTS",MAX(0,(S84+T84+U84)-Y84))</f>
        <v>0</v>
      </c>
      <c r="AA84" s="3">
        <f>IF(Inputs!$B$27&lt;&gt;"Ready","PENDING INPUTS",AH83)</f>
        <v>0</v>
      </c>
      <c r="AB84" s="3">
        <f>IF(Inputs!$B$27&lt;&gt;"Ready","PENDING INPUTS",IF(A84&lt;=Inputs!$B$6,ROUND(AA84*Inputs!C16/12,2),0))</f>
        <v>0</v>
      </c>
      <c r="AC84" s="3">
        <f>IF(Inputs!$B$27&lt;&gt;"Ready","PENDING INPUTS",IF(AND(A84&lt;=Inputs!$B$6,AA84&gt;0),Inputs!G16,0))</f>
        <v>0</v>
      </c>
      <c r="AD84" s="3">
        <f>IF(Inputs!$B$27&lt;&gt;"Ready","PENDING INPUTS",IF(A84&gt;Inputs!$B$6,0,MIN((AA84+AB84+AC84),IF(Inputs!H16=1,Inputs!D16,MAX(Inputs!F16,ROUND(AA84*Inputs!E16+AB84+AC84,2))))))</f>
        <v>0</v>
      </c>
      <c r="AE84">
        <f>IF(Inputs!$B$27&lt;&gt;"Ready","PENDING INPUTS",IF(AA84&lt;=0,99,1+IF(AND(K84&gt;0,OR(Inputs!C14&gt;Inputs!C16,AND(Inputs!C14=Inputs!C16,0&lt;2))),1,0)+IF(AND(S84&gt;0,OR(Inputs!C15&gt;Inputs!C16,AND(Inputs!C15=Inputs!C16,1&lt;2))),1,0)+IF(AND(AI84&gt;0,OR(Inputs!C17&gt;Inputs!C16,AND(Inputs!C17=Inputs!C16,3&lt;2))),1,0)+IF(AND(AQ84&gt;0,OR(Inputs!C18&gt;Inputs!C16,AND(Inputs!C18=Inputs!C16,4&lt;2))),1,0)+IF(AND(AY84&gt;0,OR(Inputs!C19&gt;Inputs!C16,AND(Inputs!C19=Inputs!C16,5&lt;2))),1,0)+IF(AND(BG84&gt;0,OR(Inputs!C20&gt;Inputs!C16,AND(Inputs!C20=Inputs!C16,6&lt;2))),1,0)+IF(AND(BO84&gt;0,OR(Inputs!C21&gt;Inputs!C16,AND(Inputs!C21=Inputs!C16,7&lt;2))),1,0)+IF(AND(BW84&gt;0,OR(Inputs!C22&gt;Inputs!C16,AND(Inputs!C22=Inputs!C16,8&lt;2))),1,0)+IF(AND(CE84&gt;0,OR(Inputs!C23&gt;Inputs!C16,AND(Inputs!C23=Inputs!C16,9&lt;2))),1,0)))</f>
        <v>99</v>
      </c>
      <c r="AF84" s="3">
        <f>IF(Inputs!$B$27&lt;&gt;"Ready","PENDING INPUTS",IF(A84&gt;Inputs!$B$6,0,MIN(MAX(0,(AA84+AB84+AC84)-AD84),MAX(0,C84-D84-(IF(O84&lt;AE84,K84+L84+M84-N84,0)+IF(W84&lt;AE84,S84+T84+U84-V84,0)+IF(AE84&lt;AE84,AA84+AB84+AC84-AD84,0)+IF(AM84&lt;AE84,AI84+AJ84+AK84-AL84,0)+IF(AU84&lt;AE84,AQ84+AR84+AS84-AT84,0)+IF(BC84&lt;AE84,AY84+AZ84+BA84-BB84,0)+IF(BK84&lt;AE84,BG84+BH84+BI84-BJ84,0)+IF(BS84&lt;AE84,BO84+BP84+BQ84-BR84,0)+IF(CA84&lt;AE84,BW84+BX84+BY84-BZ84,0)+IF(CI84&lt;AE84,CE84+CF84+CG84-CH84,0))))))</f>
        <v>0</v>
      </c>
      <c r="AG84" s="3">
        <f>IF(Inputs!$B$27&lt;&gt;"Ready","PENDING INPUTS",MIN((AA84+AB84+AC84),IF(D84&gt;C84,IF(D84=0,0,AD84*C84/D84),AD84+AF84)))</f>
        <v>0</v>
      </c>
      <c r="AH84" s="3">
        <f>IF(Inputs!$B$27&lt;&gt;"Ready","PENDING INPUTS",MAX(0,(AA84+AB84+AC84)-AG84))</f>
        <v>0</v>
      </c>
      <c r="AI84" s="3">
        <f>IF(Inputs!$B$27&lt;&gt;"Ready","PENDING INPUTS",AP83)</f>
        <v>0</v>
      </c>
      <c r="AJ84" s="3">
        <f>IF(Inputs!$B$27&lt;&gt;"Ready","PENDING INPUTS",IF(A84&lt;=Inputs!$B$6,ROUND(AI84*Inputs!C17/12,2),0))</f>
        <v>0</v>
      </c>
      <c r="AK84" s="3">
        <f>IF(Inputs!$B$27&lt;&gt;"Ready","PENDING INPUTS",IF(AND(A84&lt;=Inputs!$B$6,AI84&gt;0),Inputs!G17,0))</f>
        <v>0</v>
      </c>
      <c r="AL84" s="3">
        <f>IF(Inputs!$B$27&lt;&gt;"Ready","PENDING INPUTS",IF(A84&gt;Inputs!$B$6,0,MIN((AI84+AJ84+AK84),IF(Inputs!H17=1,Inputs!D17,MAX(Inputs!F17,ROUND(AI84*Inputs!E17+AJ84+AK84,2))))))</f>
        <v>0</v>
      </c>
      <c r="AM84">
        <f>IF(Inputs!$B$27&lt;&gt;"Ready","PENDING INPUTS",IF(AI84&lt;=0,99,1+IF(AND(K84&gt;0,OR(Inputs!C14&gt;Inputs!C17,AND(Inputs!C14=Inputs!C17,0&lt;3))),1,0)+IF(AND(S84&gt;0,OR(Inputs!C15&gt;Inputs!C17,AND(Inputs!C15=Inputs!C17,1&lt;3))),1,0)+IF(AND(AA84&gt;0,OR(Inputs!C16&gt;Inputs!C17,AND(Inputs!C16=Inputs!C17,2&lt;3))),1,0)+IF(AND(AQ84&gt;0,OR(Inputs!C18&gt;Inputs!C17,AND(Inputs!C18=Inputs!C17,4&lt;3))),1,0)+IF(AND(AY84&gt;0,OR(Inputs!C19&gt;Inputs!C17,AND(Inputs!C19=Inputs!C17,5&lt;3))),1,0)+IF(AND(BG84&gt;0,OR(Inputs!C20&gt;Inputs!C17,AND(Inputs!C20=Inputs!C17,6&lt;3))),1,0)+IF(AND(BO84&gt;0,OR(Inputs!C21&gt;Inputs!C17,AND(Inputs!C21=Inputs!C17,7&lt;3))),1,0)+IF(AND(BW84&gt;0,OR(Inputs!C22&gt;Inputs!C17,AND(Inputs!C22=Inputs!C17,8&lt;3))),1,0)+IF(AND(CE84&gt;0,OR(Inputs!C23&gt;Inputs!C17,AND(Inputs!C23=Inputs!C17,9&lt;3))),1,0)))</f>
        <v>99</v>
      </c>
      <c r="AN84" s="3">
        <f>IF(Inputs!$B$27&lt;&gt;"Ready","PENDING INPUTS",IF(A84&gt;Inputs!$B$6,0,MIN(MAX(0,(AI84+AJ84+AK84)-AL84),MAX(0,C84-D84-(IF(O84&lt;AM84,K84+L84+M84-N84,0)+IF(W84&lt;AM84,S84+T84+U84-V84,0)+IF(AE84&lt;AM84,AA84+AB84+AC84-AD84,0)+IF(AM84&lt;AM84,AI84+AJ84+AK84-AL84,0)+IF(AU84&lt;AM84,AQ84+AR84+AS84-AT84,0)+IF(BC84&lt;AM84,AY84+AZ84+BA84-BB84,0)+IF(BK84&lt;AM84,BG84+BH84+BI84-BJ84,0)+IF(BS84&lt;AM84,BO84+BP84+BQ84-BR84,0)+IF(CA84&lt;AM84,BW84+BX84+BY84-BZ84,0)+IF(CI84&lt;AM84,CE84+CF84+CG84-CH84,0))))))</f>
        <v>0</v>
      </c>
      <c r="AO84" s="3">
        <f>IF(Inputs!$B$27&lt;&gt;"Ready","PENDING INPUTS",MIN((AI84+AJ84+AK84),IF(D84&gt;C84,IF(D84=0,0,AL84*C84/D84),AL84+AN84)))</f>
        <v>0</v>
      </c>
      <c r="AP84" s="3">
        <f>IF(Inputs!$B$27&lt;&gt;"Ready","PENDING INPUTS",MAX(0,(AI84+AJ84+AK84)-AO84))</f>
        <v>0</v>
      </c>
      <c r="AQ84" s="3">
        <f>IF(Inputs!$B$27&lt;&gt;"Ready","PENDING INPUTS",AX83)</f>
        <v>0</v>
      </c>
      <c r="AR84" s="3">
        <f>IF(Inputs!$B$27&lt;&gt;"Ready","PENDING INPUTS",IF(A84&lt;=Inputs!$B$6,ROUND(AQ84*Inputs!C18/12,2),0))</f>
        <v>0</v>
      </c>
      <c r="AS84" s="3">
        <f>IF(Inputs!$B$27&lt;&gt;"Ready","PENDING INPUTS",IF(AND(A84&lt;=Inputs!$B$6,AQ84&gt;0),Inputs!G18,0))</f>
        <v>0</v>
      </c>
      <c r="AT84" s="3">
        <f>IF(Inputs!$B$27&lt;&gt;"Ready","PENDING INPUTS",IF(A84&gt;Inputs!$B$6,0,MIN((AQ84+AR84+AS84),IF(Inputs!H18=1,Inputs!D18,MAX(Inputs!F18,ROUND(AQ84*Inputs!E18+AR84+AS84,2))))))</f>
        <v>0</v>
      </c>
      <c r="AU84">
        <f>IF(Inputs!$B$27&lt;&gt;"Ready","PENDING INPUTS",IF(AQ84&lt;=0,99,1+IF(AND(K84&gt;0,OR(Inputs!C14&gt;Inputs!C18,AND(Inputs!C14=Inputs!C18,0&lt;4))),1,0)+IF(AND(S84&gt;0,OR(Inputs!C15&gt;Inputs!C18,AND(Inputs!C15=Inputs!C18,1&lt;4))),1,0)+IF(AND(AA84&gt;0,OR(Inputs!C16&gt;Inputs!C18,AND(Inputs!C16=Inputs!C18,2&lt;4))),1,0)+IF(AND(AI84&gt;0,OR(Inputs!C17&gt;Inputs!C18,AND(Inputs!C17=Inputs!C18,3&lt;4))),1,0)+IF(AND(AY84&gt;0,OR(Inputs!C19&gt;Inputs!C18,AND(Inputs!C19=Inputs!C18,5&lt;4))),1,0)+IF(AND(BG84&gt;0,OR(Inputs!C20&gt;Inputs!C18,AND(Inputs!C20=Inputs!C18,6&lt;4))),1,0)+IF(AND(BO84&gt;0,OR(Inputs!C21&gt;Inputs!C18,AND(Inputs!C21=Inputs!C18,7&lt;4))),1,0)+IF(AND(BW84&gt;0,OR(Inputs!C22&gt;Inputs!C18,AND(Inputs!C22=Inputs!C18,8&lt;4))),1,0)+IF(AND(CE84&gt;0,OR(Inputs!C23&gt;Inputs!C18,AND(Inputs!C23=Inputs!C18,9&lt;4))),1,0)))</f>
        <v>99</v>
      </c>
      <c r="AV84" s="3">
        <f>IF(Inputs!$B$27&lt;&gt;"Ready","PENDING INPUTS",IF(A84&gt;Inputs!$B$6,0,MIN(MAX(0,(AQ84+AR84+AS84)-AT84),MAX(0,C84-D84-(IF(O84&lt;AU84,K84+L84+M84-N84,0)+IF(W84&lt;AU84,S84+T84+U84-V84,0)+IF(AE84&lt;AU84,AA84+AB84+AC84-AD84,0)+IF(AM84&lt;AU84,AI84+AJ84+AK84-AL84,0)+IF(AU84&lt;AU84,AQ84+AR84+AS84-AT84,0)+IF(BC84&lt;AU84,AY84+AZ84+BA84-BB84,0)+IF(BK84&lt;AU84,BG84+BH84+BI84-BJ84,0)+IF(BS84&lt;AU84,BO84+BP84+BQ84-BR84,0)+IF(CA84&lt;AU84,BW84+BX84+BY84-BZ84,0)+IF(CI84&lt;AU84,CE84+CF84+CG84-CH84,0))))))</f>
        <v>0</v>
      </c>
      <c r="AW84" s="3">
        <f>IF(Inputs!$B$27&lt;&gt;"Ready","PENDING INPUTS",MIN((AQ84+AR84+AS84),IF(D84&gt;C84,IF(D84=0,0,AT84*C84/D84),AT84+AV84)))</f>
        <v>0</v>
      </c>
      <c r="AX84" s="3">
        <f>IF(Inputs!$B$27&lt;&gt;"Ready","PENDING INPUTS",MAX(0,(AQ84+AR84+AS84)-AW84))</f>
        <v>0</v>
      </c>
      <c r="AY84" s="3">
        <f>IF(Inputs!$B$27&lt;&gt;"Ready","PENDING INPUTS",BF83)</f>
        <v>0</v>
      </c>
      <c r="AZ84" s="3">
        <f>IF(Inputs!$B$27&lt;&gt;"Ready","PENDING INPUTS",IF(A84&lt;=Inputs!$B$6,ROUND(AY84*Inputs!C19/12,2),0))</f>
        <v>0</v>
      </c>
      <c r="BA84" s="3">
        <f>IF(Inputs!$B$27&lt;&gt;"Ready","PENDING INPUTS",IF(AND(A84&lt;=Inputs!$B$6,AY84&gt;0),Inputs!G19,0))</f>
        <v>0</v>
      </c>
      <c r="BB84" s="3">
        <f>IF(Inputs!$B$27&lt;&gt;"Ready","PENDING INPUTS",IF(A84&gt;Inputs!$B$6,0,MIN((AY84+AZ84+BA84),IF(Inputs!H19=1,Inputs!D19,MAX(Inputs!F19,ROUND(AY84*Inputs!E19+AZ84+BA84,2))))))</f>
        <v>0</v>
      </c>
      <c r="BC84">
        <f>IF(Inputs!$B$27&lt;&gt;"Ready","PENDING INPUTS",IF(AY84&lt;=0,99,1+IF(AND(K84&gt;0,OR(Inputs!C14&gt;Inputs!C19,AND(Inputs!C14=Inputs!C19,0&lt;5))),1,0)+IF(AND(S84&gt;0,OR(Inputs!C15&gt;Inputs!C19,AND(Inputs!C15=Inputs!C19,1&lt;5))),1,0)+IF(AND(AA84&gt;0,OR(Inputs!C16&gt;Inputs!C19,AND(Inputs!C16=Inputs!C19,2&lt;5))),1,0)+IF(AND(AI84&gt;0,OR(Inputs!C17&gt;Inputs!C19,AND(Inputs!C17=Inputs!C19,3&lt;5))),1,0)+IF(AND(AQ84&gt;0,OR(Inputs!C18&gt;Inputs!C19,AND(Inputs!C18=Inputs!C19,4&lt;5))),1,0)+IF(AND(BG84&gt;0,OR(Inputs!C20&gt;Inputs!C19,AND(Inputs!C20=Inputs!C19,6&lt;5))),1,0)+IF(AND(BO84&gt;0,OR(Inputs!C21&gt;Inputs!C19,AND(Inputs!C21=Inputs!C19,7&lt;5))),1,0)+IF(AND(BW84&gt;0,OR(Inputs!C22&gt;Inputs!C19,AND(Inputs!C22=Inputs!C19,8&lt;5))),1,0)+IF(AND(CE84&gt;0,OR(Inputs!C23&gt;Inputs!C19,AND(Inputs!C23=Inputs!C19,9&lt;5))),1,0)))</f>
        <v>99</v>
      </c>
      <c r="BD84" s="3">
        <f>IF(Inputs!$B$27&lt;&gt;"Ready","PENDING INPUTS",IF(A84&gt;Inputs!$B$6,0,MIN(MAX(0,(AY84+AZ84+BA84)-BB84),MAX(0,C84-D84-(IF(O84&lt;BC84,K84+L84+M84-N84,0)+IF(W84&lt;BC84,S84+T84+U84-V84,0)+IF(AE84&lt;BC84,AA84+AB84+AC84-AD84,0)+IF(AM84&lt;BC84,AI84+AJ84+AK84-AL84,0)+IF(AU84&lt;BC84,AQ84+AR84+AS84-AT84,0)+IF(BC84&lt;BC84,AY84+AZ84+BA84-BB84,0)+IF(BK84&lt;BC84,BG84+BH84+BI84-BJ84,0)+IF(BS84&lt;BC84,BO84+BP84+BQ84-BR84,0)+IF(CA84&lt;BC84,BW84+BX84+BY84-BZ84,0)+IF(CI84&lt;BC84,CE84+CF84+CG84-CH84,0))))))</f>
        <v>0</v>
      </c>
      <c r="BE84" s="3">
        <f>IF(Inputs!$B$27&lt;&gt;"Ready","PENDING INPUTS",MIN((AY84+AZ84+BA84),IF(D84&gt;C84,IF(D84=0,0,BB84*C84/D84),BB84+BD84)))</f>
        <v>0</v>
      </c>
      <c r="BF84" s="3">
        <f>IF(Inputs!$B$27&lt;&gt;"Ready","PENDING INPUTS",MAX(0,(AY84+AZ84+BA84)-BE84))</f>
        <v>0</v>
      </c>
      <c r="BG84" s="3">
        <f>IF(Inputs!$B$27&lt;&gt;"Ready","PENDING INPUTS",BN83)</f>
        <v>0</v>
      </c>
      <c r="BH84" s="3">
        <f>IF(Inputs!$B$27&lt;&gt;"Ready","PENDING INPUTS",IF(A84&lt;=Inputs!$B$6,ROUND(BG84*Inputs!C20/12,2),0))</f>
        <v>0</v>
      </c>
      <c r="BI84" s="3">
        <f>IF(Inputs!$B$27&lt;&gt;"Ready","PENDING INPUTS",IF(AND(A84&lt;=Inputs!$B$6,BG84&gt;0),Inputs!G20,0))</f>
        <v>0</v>
      </c>
      <c r="BJ84" s="3">
        <f>IF(Inputs!$B$27&lt;&gt;"Ready","PENDING INPUTS",IF(A84&gt;Inputs!$B$6,0,MIN((BG84+BH84+BI84),IF(Inputs!H20=1,Inputs!D20,MAX(Inputs!F20,ROUND(BG84*Inputs!E20+BH84+BI84,2))))))</f>
        <v>0</v>
      </c>
      <c r="BK84">
        <f>IF(Inputs!$B$27&lt;&gt;"Ready","PENDING INPUTS",IF(BG84&lt;=0,99,1+IF(AND(K84&gt;0,OR(Inputs!C14&gt;Inputs!C20,AND(Inputs!C14=Inputs!C20,0&lt;6))),1,0)+IF(AND(S84&gt;0,OR(Inputs!C15&gt;Inputs!C20,AND(Inputs!C15=Inputs!C20,1&lt;6))),1,0)+IF(AND(AA84&gt;0,OR(Inputs!C16&gt;Inputs!C20,AND(Inputs!C16=Inputs!C20,2&lt;6))),1,0)+IF(AND(AI84&gt;0,OR(Inputs!C17&gt;Inputs!C20,AND(Inputs!C17=Inputs!C20,3&lt;6))),1,0)+IF(AND(AQ84&gt;0,OR(Inputs!C18&gt;Inputs!C20,AND(Inputs!C18=Inputs!C20,4&lt;6))),1,0)+IF(AND(AY84&gt;0,OR(Inputs!C19&gt;Inputs!C20,AND(Inputs!C19=Inputs!C20,5&lt;6))),1,0)+IF(AND(BO84&gt;0,OR(Inputs!C21&gt;Inputs!C20,AND(Inputs!C21=Inputs!C20,7&lt;6))),1,0)+IF(AND(BW84&gt;0,OR(Inputs!C22&gt;Inputs!C20,AND(Inputs!C22=Inputs!C20,8&lt;6))),1,0)+IF(AND(CE84&gt;0,OR(Inputs!C23&gt;Inputs!C20,AND(Inputs!C23=Inputs!C20,9&lt;6))),1,0)))</f>
        <v>99</v>
      </c>
      <c r="BL84" s="3">
        <f>IF(Inputs!$B$27&lt;&gt;"Ready","PENDING INPUTS",IF(A84&gt;Inputs!$B$6,0,MIN(MAX(0,(BG84+BH84+BI84)-BJ84),MAX(0,C84-D84-(IF(O84&lt;BK84,K84+L84+M84-N84,0)+IF(W84&lt;BK84,S84+T84+U84-V84,0)+IF(AE84&lt;BK84,AA84+AB84+AC84-AD84,0)+IF(AM84&lt;BK84,AI84+AJ84+AK84-AL84,0)+IF(AU84&lt;BK84,AQ84+AR84+AS84-AT84,0)+IF(BC84&lt;BK84,AY84+AZ84+BA84-BB84,0)+IF(BK84&lt;BK84,BG84+BH84+BI84-BJ84,0)+IF(BS84&lt;BK84,BO84+BP84+BQ84-BR84,0)+IF(CA84&lt;BK84,BW84+BX84+BY84-BZ84,0)+IF(CI84&lt;BK84,CE84+CF84+CG84-CH84,0))))))</f>
        <v>0</v>
      </c>
      <c r="BM84" s="3">
        <f>IF(Inputs!$B$27&lt;&gt;"Ready","PENDING INPUTS",MIN((BG84+BH84+BI84),IF(D84&gt;C84,IF(D84=0,0,BJ84*C84/D84),BJ84+BL84)))</f>
        <v>0</v>
      </c>
      <c r="BN84" s="3">
        <f>IF(Inputs!$B$27&lt;&gt;"Ready","PENDING INPUTS",MAX(0,(BG84+BH84+BI84)-BM84))</f>
        <v>0</v>
      </c>
      <c r="BO84" s="3">
        <f>IF(Inputs!$B$27&lt;&gt;"Ready","PENDING INPUTS",BV83)</f>
        <v>0</v>
      </c>
      <c r="BP84" s="3">
        <f>IF(Inputs!$B$27&lt;&gt;"Ready","PENDING INPUTS",IF(A84&lt;=Inputs!$B$6,ROUND(BO84*Inputs!C21/12,2),0))</f>
        <v>0</v>
      </c>
      <c r="BQ84" s="3">
        <f>IF(Inputs!$B$27&lt;&gt;"Ready","PENDING INPUTS",IF(AND(A84&lt;=Inputs!$B$6,BO84&gt;0),Inputs!G21,0))</f>
        <v>0</v>
      </c>
      <c r="BR84" s="3">
        <f>IF(Inputs!$B$27&lt;&gt;"Ready","PENDING INPUTS",IF(A84&gt;Inputs!$B$6,0,MIN((BO84+BP84+BQ84),IF(Inputs!H21=1,Inputs!D21,MAX(Inputs!F21,ROUND(BO84*Inputs!E21+BP84+BQ84,2))))))</f>
        <v>0</v>
      </c>
      <c r="BS84">
        <f>IF(Inputs!$B$27&lt;&gt;"Ready","PENDING INPUTS",IF(BO84&lt;=0,99,1+IF(AND(K84&gt;0,OR(Inputs!C14&gt;Inputs!C21,AND(Inputs!C14=Inputs!C21,0&lt;7))),1,0)+IF(AND(S84&gt;0,OR(Inputs!C15&gt;Inputs!C21,AND(Inputs!C15=Inputs!C21,1&lt;7))),1,0)+IF(AND(AA84&gt;0,OR(Inputs!C16&gt;Inputs!C21,AND(Inputs!C16=Inputs!C21,2&lt;7))),1,0)+IF(AND(AI84&gt;0,OR(Inputs!C17&gt;Inputs!C21,AND(Inputs!C17=Inputs!C21,3&lt;7))),1,0)+IF(AND(AQ84&gt;0,OR(Inputs!C18&gt;Inputs!C21,AND(Inputs!C18=Inputs!C21,4&lt;7))),1,0)+IF(AND(AY84&gt;0,OR(Inputs!C19&gt;Inputs!C21,AND(Inputs!C19=Inputs!C21,5&lt;7))),1,0)+IF(AND(BG84&gt;0,OR(Inputs!C20&gt;Inputs!C21,AND(Inputs!C20=Inputs!C21,6&lt;7))),1,0)+IF(AND(BW84&gt;0,OR(Inputs!C22&gt;Inputs!C21,AND(Inputs!C22=Inputs!C21,8&lt;7))),1,0)+IF(AND(CE84&gt;0,OR(Inputs!C23&gt;Inputs!C21,AND(Inputs!C23=Inputs!C21,9&lt;7))),1,0)))</f>
        <v>99</v>
      </c>
      <c r="BT84" s="3">
        <f>IF(Inputs!$B$27&lt;&gt;"Ready","PENDING INPUTS",IF(A84&gt;Inputs!$B$6,0,MIN(MAX(0,(BO84+BP84+BQ84)-BR84),MAX(0,C84-D84-(IF(O84&lt;BS84,K84+L84+M84-N84,0)+IF(W84&lt;BS84,S84+T84+U84-V84,0)+IF(AE84&lt;BS84,AA84+AB84+AC84-AD84,0)+IF(AM84&lt;BS84,AI84+AJ84+AK84-AL84,0)+IF(AU84&lt;BS84,AQ84+AR84+AS84-AT84,0)+IF(BC84&lt;BS84,AY84+AZ84+BA84-BB84,0)+IF(BK84&lt;BS84,BG84+BH84+BI84-BJ84,0)+IF(BS84&lt;BS84,BO84+BP84+BQ84-BR84,0)+IF(CA84&lt;BS84,BW84+BX84+BY84-BZ84,0)+IF(CI84&lt;BS84,CE84+CF84+CG84-CH84,0))))))</f>
        <v>0</v>
      </c>
      <c r="BU84" s="3">
        <f>IF(Inputs!$B$27&lt;&gt;"Ready","PENDING INPUTS",MIN((BO84+BP84+BQ84),IF(D84&gt;C84,IF(D84=0,0,BR84*C84/D84),BR84+BT84)))</f>
        <v>0</v>
      </c>
      <c r="BV84" s="3">
        <f>IF(Inputs!$B$27&lt;&gt;"Ready","PENDING INPUTS",MAX(0,(BO84+BP84+BQ84)-BU84))</f>
        <v>0</v>
      </c>
      <c r="BW84" s="3">
        <f>IF(Inputs!$B$27&lt;&gt;"Ready","PENDING INPUTS",CD83)</f>
        <v>0</v>
      </c>
      <c r="BX84" s="3">
        <f>IF(Inputs!$B$27&lt;&gt;"Ready","PENDING INPUTS",IF(A84&lt;=Inputs!$B$6,ROUND(BW84*Inputs!C22/12,2),0))</f>
        <v>0</v>
      </c>
      <c r="BY84" s="3">
        <f>IF(Inputs!$B$27&lt;&gt;"Ready","PENDING INPUTS",IF(AND(A84&lt;=Inputs!$B$6,BW84&gt;0),Inputs!G22,0))</f>
        <v>0</v>
      </c>
      <c r="BZ84" s="3">
        <f>IF(Inputs!$B$27&lt;&gt;"Ready","PENDING INPUTS",IF(A84&gt;Inputs!$B$6,0,MIN((BW84+BX84+BY84),IF(Inputs!H22=1,Inputs!D22,MAX(Inputs!F22,ROUND(BW84*Inputs!E22+BX84+BY84,2))))))</f>
        <v>0</v>
      </c>
      <c r="CA84">
        <f>IF(Inputs!$B$27&lt;&gt;"Ready","PENDING INPUTS",IF(BW84&lt;=0,99,1+IF(AND(K84&gt;0,OR(Inputs!C14&gt;Inputs!C22,AND(Inputs!C14=Inputs!C22,0&lt;8))),1,0)+IF(AND(S84&gt;0,OR(Inputs!C15&gt;Inputs!C22,AND(Inputs!C15=Inputs!C22,1&lt;8))),1,0)+IF(AND(AA84&gt;0,OR(Inputs!C16&gt;Inputs!C22,AND(Inputs!C16=Inputs!C22,2&lt;8))),1,0)+IF(AND(AI84&gt;0,OR(Inputs!C17&gt;Inputs!C22,AND(Inputs!C17=Inputs!C22,3&lt;8))),1,0)+IF(AND(AQ84&gt;0,OR(Inputs!C18&gt;Inputs!C22,AND(Inputs!C18=Inputs!C22,4&lt;8))),1,0)+IF(AND(AY84&gt;0,OR(Inputs!C19&gt;Inputs!C22,AND(Inputs!C19=Inputs!C22,5&lt;8))),1,0)+IF(AND(BG84&gt;0,OR(Inputs!C20&gt;Inputs!C22,AND(Inputs!C20=Inputs!C22,6&lt;8))),1,0)+IF(AND(BO84&gt;0,OR(Inputs!C21&gt;Inputs!C22,AND(Inputs!C21=Inputs!C22,7&lt;8))),1,0)+IF(AND(CE84&gt;0,OR(Inputs!C23&gt;Inputs!C22,AND(Inputs!C23=Inputs!C22,9&lt;8))),1,0)))</f>
        <v>99</v>
      </c>
      <c r="CB84" s="3">
        <f>IF(Inputs!$B$27&lt;&gt;"Ready","PENDING INPUTS",IF(A84&gt;Inputs!$B$6,0,MIN(MAX(0,(BW84+BX84+BY84)-BZ84),MAX(0,C84-D84-(IF(O84&lt;CA84,K84+L84+M84-N84,0)+IF(W84&lt;CA84,S84+T84+U84-V84,0)+IF(AE84&lt;CA84,AA84+AB84+AC84-AD84,0)+IF(AM84&lt;CA84,AI84+AJ84+AK84-AL84,0)+IF(AU84&lt;CA84,AQ84+AR84+AS84-AT84,0)+IF(BC84&lt;CA84,AY84+AZ84+BA84-BB84,0)+IF(BK84&lt;CA84,BG84+BH84+BI84-BJ84,0)+IF(BS84&lt;CA84,BO84+BP84+BQ84-BR84,0)+IF(CA84&lt;CA84,BW84+BX84+BY84-BZ84,0)+IF(CI84&lt;CA84,CE84+CF84+CG84-CH84,0))))))</f>
        <v>0</v>
      </c>
      <c r="CC84" s="3">
        <f>IF(Inputs!$B$27&lt;&gt;"Ready","PENDING INPUTS",MIN((BW84+BX84+BY84),IF(D84&gt;C84,IF(D84=0,0,BZ84*C84/D84),BZ84+CB84)))</f>
        <v>0</v>
      </c>
      <c r="CD84" s="3">
        <f>IF(Inputs!$B$27&lt;&gt;"Ready","PENDING INPUTS",MAX(0,(BW84+BX84+BY84)-CC84))</f>
        <v>0</v>
      </c>
      <c r="CE84" s="3">
        <f>IF(Inputs!$B$27&lt;&gt;"Ready","PENDING INPUTS",CL83)</f>
        <v>0</v>
      </c>
      <c r="CF84" s="3">
        <f>IF(Inputs!$B$27&lt;&gt;"Ready","PENDING INPUTS",IF(A84&lt;=Inputs!$B$6,ROUND(CE84*Inputs!C23/12,2),0))</f>
        <v>0</v>
      </c>
      <c r="CG84" s="3">
        <f>IF(Inputs!$B$27&lt;&gt;"Ready","PENDING INPUTS",IF(AND(A84&lt;=Inputs!$B$6,CE84&gt;0),Inputs!G23,0))</f>
        <v>0</v>
      </c>
      <c r="CH84" s="3">
        <f>IF(Inputs!$B$27&lt;&gt;"Ready","PENDING INPUTS",IF(A84&gt;Inputs!$B$6,0,MIN((CE84+CF84+CG84),IF(Inputs!H23=1,Inputs!D23,MAX(Inputs!F23,ROUND(CE84*Inputs!E23+CF84+CG84,2))))))</f>
        <v>0</v>
      </c>
      <c r="CI84">
        <f>IF(Inputs!$B$27&lt;&gt;"Ready","PENDING INPUTS",IF(CE84&lt;=0,99,1+IF(AND(K84&gt;0,OR(Inputs!C14&gt;Inputs!C23,AND(Inputs!C14=Inputs!C23,0&lt;9))),1,0)+IF(AND(S84&gt;0,OR(Inputs!C15&gt;Inputs!C23,AND(Inputs!C15=Inputs!C23,1&lt;9))),1,0)+IF(AND(AA84&gt;0,OR(Inputs!C16&gt;Inputs!C23,AND(Inputs!C16=Inputs!C23,2&lt;9))),1,0)+IF(AND(AI84&gt;0,OR(Inputs!C17&gt;Inputs!C23,AND(Inputs!C17=Inputs!C23,3&lt;9))),1,0)+IF(AND(AQ84&gt;0,OR(Inputs!C18&gt;Inputs!C23,AND(Inputs!C18=Inputs!C23,4&lt;9))),1,0)+IF(AND(AY84&gt;0,OR(Inputs!C19&gt;Inputs!C23,AND(Inputs!C19=Inputs!C23,5&lt;9))),1,0)+IF(AND(BG84&gt;0,OR(Inputs!C20&gt;Inputs!C23,AND(Inputs!C20=Inputs!C23,6&lt;9))),1,0)+IF(AND(BO84&gt;0,OR(Inputs!C21&gt;Inputs!C23,AND(Inputs!C21=Inputs!C23,7&lt;9))),1,0)+IF(AND(BW84&gt;0,OR(Inputs!C22&gt;Inputs!C23,AND(Inputs!C22=Inputs!C23,8&lt;9))),1,0)))</f>
        <v>99</v>
      </c>
      <c r="CJ84" s="3">
        <f>IF(Inputs!$B$27&lt;&gt;"Ready","PENDING INPUTS",IF(A84&gt;Inputs!$B$6,0,MIN(MAX(0,(CE84+CF84+CG84)-CH84),MAX(0,C84-D84-(IF(O84&lt;CI84,K84+L84+M84-N84,0)+IF(W84&lt;CI84,S84+T84+U84-V84,0)+IF(AE84&lt;CI84,AA84+AB84+AC84-AD84,0)+IF(AM84&lt;CI84,AI84+AJ84+AK84-AL84,0)+IF(AU84&lt;CI84,AQ84+AR84+AS84-AT84,0)+IF(BC84&lt;CI84,AY84+AZ84+BA84-BB84,0)+IF(BK84&lt;CI84,BG84+BH84+BI84-BJ84,0)+IF(BS84&lt;CI84,BO84+BP84+BQ84-BR84,0)+IF(CA84&lt;CI84,BW84+BX84+BY84-BZ84,0)+IF(CI84&lt;CI84,CE84+CF84+CG84-CH84,0))))))</f>
        <v>0</v>
      </c>
      <c r="CK84" s="3">
        <f>IF(Inputs!$B$27&lt;&gt;"Ready","PENDING INPUTS",MIN((CE84+CF84+CG84),IF(D84&gt;C84,IF(D84=0,0,CH84*C84/D84),CH84+CJ84)))</f>
        <v>0</v>
      </c>
      <c r="CL84" s="3">
        <f>IF(Inputs!$B$27&lt;&gt;"Ready","PENDING INPUTS",MAX(0,(CE84+CF84+CG84)-CK84))</f>
        <v>0</v>
      </c>
    </row>
    <row r="85" spans="1:90" ht="27.95" customHeight="1" x14ac:dyDescent="0.25">
      <c r="A85">
        <v>81</v>
      </c>
      <c r="B85" s="13">
        <f>IF(Inputs!$B$27&lt;&gt;"Ready","PENDING INPUTS",EDATE(Inputs!$B$5,A85-1))</f>
        <v>48731</v>
      </c>
      <c r="C85" s="3">
        <f>IF(Inputs!$B$27&lt;&gt;"Ready","PENDING INPUTS",IF(A85&lt;=Inputs!$B$6,MAX(0,Inputs!$B$4+IF(A85=Inputs!$B$7,Inputs!$B$8,0)+IF(A85=Inputs!$B$9,Inputs!$B$10,0)),0))</f>
        <v>0</v>
      </c>
      <c r="D85" s="3">
        <f>IF(Inputs!$B$27&lt;&gt;"Ready","PENDING INPUTS",SUM(N85,V85,AD85,AL85,AT85,BB85,BJ85,BR85,BZ85,CH85))</f>
        <v>0</v>
      </c>
      <c r="E85" s="3">
        <f>IF(Inputs!$B$27&lt;&gt;"Ready","PENDING INPUTS",MAX(0,D85-C85))</f>
        <v>0</v>
      </c>
      <c r="F85" s="3">
        <f>IF(Inputs!$B$27&lt;&gt;"Ready","PENDING INPUTS",SUM(Q85,Y85,AG85,AO85,AW85,BE85,BM85,BU85,CC85,CK85))</f>
        <v>0</v>
      </c>
      <c r="G85" s="3">
        <f>IF(Inputs!$B$27&lt;&gt;"Ready","PENDING INPUTS",SUM(L85,T85,AB85,AJ85,AR85,AZ85,BH85,BP85,BX85,CF85))</f>
        <v>0</v>
      </c>
      <c r="H85" s="3">
        <f>IF(Inputs!$B$27&lt;&gt;"Ready","PENDING INPUTS",SUM(M85,U85,AC85,AK85,AS85,BA85,BI85,BQ85,BY85,CG85))</f>
        <v>0</v>
      </c>
      <c r="I85" s="3">
        <f>IF(Inputs!$B$27&lt;&gt;"Ready","PENDING INPUTS",SUM(R85,Z85,AH85,AP85,AX85,BF85,BN85,BV85,CD85,CL85))</f>
        <v>0</v>
      </c>
      <c r="J85" t="str">
        <f>IF(Inputs!$B$27&lt;&gt;"Ready","PENDING INPUTS",IF(A85&gt;Inputs!$B$6,"Beyond horizon",IF(E85&gt;0.005,"MINIMUM SHORTFALL",IF(I85&lt;0.005,"Paid off","In progress"))))</f>
        <v>Paid off</v>
      </c>
      <c r="K85" s="3">
        <f>IF(Inputs!$B$27&lt;&gt;"Ready","PENDING INPUTS",R84)</f>
        <v>0</v>
      </c>
      <c r="L85" s="3">
        <f>IF(Inputs!$B$27&lt;&gt;"Ready","PENDING INPUTS",IF(A85&lt;=Inputs!$B$6,ROUND(K85*Inputs!C14/12,2),0))</f>
        <v>0</v>
      </c>
      <c r="M85" s="3">
        <f>IF(Inputs!$B$27&lt;&gt;"Ready","PENDING INPUTS",IF(AND(A85&lt;=Inputs!$B$6,K85&gt;0),Inputs!G14,0))</f>
        <v>0</v>
      </c>
      <c r="N85" s="3">
        <f>IF(Inputs!$B$27&lt;&gt;"Ready","PENDING INPUTS",IF(A85&gt;Inputs!$B$6,0,MIN((K85+L85+M85),IF(Inputs!H14=1,Inputs!D14,MAX(Inputs!F14,ROUND(K85*Inputs!E14+L85+M85,2))))))</f>
        <v>0</v>
      </c>
      <c r="O85">
        <f>IF(Inputs!$B$27&lt;&gt;"Ready","PENDING INPUTS",IF(K85&lt;=0,99,1+IF(AND(S85&gt;0,OR(Inputs!C15&gt;Inputs!C14,AND(Inputs!C15=Inputs!C14,1&lt;0))),1,0)+IF(AND(AA85&gt;0,OR(Inputs!C16&gt;Inputs!C14,AND(Inputs!C16=Inputs!C14,2&lt;0))),1,0)+IF(AND(AI85&gt;0,OR(Inputs!C17&gt;Inputs!C14,AND(Inputs!C17=Inputs!C14,3&lt;0))),1,0)+IF(AND(AQ85&gt;0,OR(Inputs!C18&gt;Inputs!C14,AND(Inputs!C18=Inputs!C14,4&lt;0))),1,0)+IF(AND(AY85&gt;0,OR(Inputs!C19&gt;Inputs!C14,AND(Inputs!C19=Inputs!C14,5&lt;0))),1,0)+IF(AND(BG85&gt;0,OR(Inputs!C20&gt;Inputs!C14,AND(Inputs!C20=Inputs!C14,6&lt;0))),1,0)+IF(AND(BO85&gt;0,OR(Inputs!C21&gt;Inputs!C14,AND(Inputs!C21=Inputs!C14,7&lt;0))),1,0)+IF(AND(BW85&gt;0,OR(Inputs!C22&gt;Inputs!C14,AND(Inputs!C22=Inputs!C14,8&lt;0))),1,0)+IF(AND(CE85&gt;0,OR(Inputs!C23&gt;Inputs!C14,AND(Inputs!C23=Inputs!C14,9&lt;0))),1,0)))</f>
        <v>99</v>
      </c>
      <c r="P85" s="3">
        <f>IF(Inputs!$B$27&lt;&gt;"Ready","PENDING INPUTS",IF(A85&gt;Inputs!$B$6,0,MIN(MAX(0,(K85+L85+M85)-N85),MAX(0,C85-D85-(IF(O85&lt;O85,K85+L85+M85-N85,0)+IF(W85&lt;O85,S85+T85+U85-V85,0)+IF(AE85&lt;O85,AA85+AB85+AC85-AD85,0)+IF(AM85&lt;O85,AI85+AJ85+AK85-AL85,0)+IF(AU85&lt;O85,AQ85+AR85+AS85-AT85,0)+IF(BC85&lt;O85,AY85+AZ85+BA85-BB85,0)+IF(BK85&lt;O85,BG85+BH85+BI85-BJ85,0)+IF(BS85&lt;O85,BO85+BP85+BQ85-BR85,0)+IF(CA85&lt;O85,BW85+BX85+BY85-BZ85,0)+IF(CI85&lt;O85,CE85+CF85+CG85-CH85,0))))))</f>
        <v>0</v>
      </c>
      <c r="Q85" s="3">
        <f>IF(Inputs!$B$27&lt;&gt;"Ready","PENDING INPUTS",MIN((K85+L85+M85),IF(D85&gt;C85,IF(D85=0,0,N85*C85/D85),N85+P85)))</f>
        <v>0</v>
      </c>
      <c r="R85" s="3">
        <f>IF(Inputs!$B$27&lt;&gt;"Ready","PENDING INPUTS",MAX(0,(K85+L85+M85)-Q85))</f>
        <v>0</v>
      </c>
      <c r="S85" s="3">
        <f>IF(Inputs!$B$27&lt;&gt;"Ready","PENDING INPUTS",Z84)</f>
        <v>0</v>
      </c>
      <c r="T85" s="3">
        <f>IF(Inputs!$B$27&lt;&gt;"Ready","PENDING INPUTS",IF(A85&lt;=Inputs!$B$6,ROUND(S85*Inputs!C15/12,2),0))</f>
        <v>0</v>
      </c>
      <c r="U85" s="3">
        <f>IF(Inputs!$B$27&lt;&gt;"Ready","PENDING INPUTS",IF(AND(A85&lt;=Inputs!$B$6,S85&gt;0),Inputs!G15,0))</f>
        <v>0</v>
      </c>
      <c r="V85" s="3">
        <f>IF(Inputs!$B$27&lt;&gt;"Ready","PENDING INPUTS",IF(A85&gt;Inputs!$B$6,0,MIN((S85+T85+U85),IF(Inputs!H15=1,Inputs!D15,MAX(Inputs!F15,ROUND(S85*Inputs!E15+T85+U85,2))))))</f>
        <v>0</v>
      </c>
      <c r="W85">
        <f>IF(Inputs!$B$27&lt;&gt;"Ready","PENDING INPUTS",IF(S85&lt;=0,99,1+IF(AND(K85&gt;0,OR(Inputs!C14&gt;Inputs!C15,AND(Inputs!C14=Inputs!C15,0&lt;1))),1,0)+IF(AND(AA85&gt;0,OR(Inputs!C16&gt;Inputs!C15,AND(Inputs!C16=Inputs!C15,2&lt;1))),1,0)+IF(AND(AI85&gt;0,OR(Inputs!C17&gt;Inputs!C15,AND(Inputs!C17=Inputs!C15,3&lt;1))),1,0)+IF(AND(AQ85&gt;0,OR(Inputs!C18&gt;Inputs!C15,AND(Inputs!C18=Inputs!C15,4&lt;1))),1,0)+IF(AND(AY85&gt;0,OR(Inputs!C19&gt;Inputs!C15,AND(Inputs!C19=Inputs!C15,5&lt;1))),1,0)+IF(AND(BG85&gt;0,OR(Inputs!C20&gt;Inputs!C15,AND(Inputs!C20=Inputs!C15,6&lt;1))),1,0)+IF(AND(BO85&gt;0,OR(Inputs!C21&gt;Inputs!C15,AND(Inputs!C21=Inputs!C15,7&lt;1))),1,0)+IF(AND(BW85&gt;0,OR(Inputs!C22&gt;Inputs!C15,AND(Inputs!C22=Inputs!C15,8&lt;1))),1,0)+IF(AND(CE85&gt;0,OR(Inputs!C23&gt;Inputs!C15,AND(Inputs!C23=Inputs!C15,9&lt;1))),1,0)))</f>
        <v>99</v>
      </c>
      <c r="X85" s="3">
        <f>IF(Inputs!$B$27&lt;&gt;"Ready","PENDING INPUTS",IF(A85&gt;Inputs!$B$6,0,MIN(MAX(0,(S85+T85+U85)-V85),MAX(0,C85-D85-(IF(O85&lt;W85,K85+L85+M85-N85,0)+IF(W85&lt;W85,S85+T85+U85-V85,0)+IF(AE85&lt;W85,AA85+AB85+AC85-AD85,0)+IF(AM85&lt;W85,AI85+AJ85+AK85-AL85,0)+IF(AU85&lt;W85,AQ85+AR85+AS85-AT85,0)+IF(BC85&lt;W85,AY85+AZ85+BA85-BB85,0)+IF(BK85&lt;W85,BG85+BH85+BI85-BJ85,0)+IF(BS85&lt;W85,BO85+BP85+BQ85-BR85,0)+IF(CA85&lt;W85,BW85+BX85+BY85-BZ85,0)+IF(CI85&lt;W85,CE85+CF85+CG85-CH85,0))))))</f>
        <v>0</v>
      </c>
      <c r="Y85" s="3">
        <f>IF(Inputs!$B$27&lt;&gt;"Ready","PENDING INPUTS",MIN((S85+T85+U85),IF(D85&gt;C85,IF(D85=0,0,V85*C85/D85),V85+X85)))</f>
        <v>0</v>
      </c>
      <c r="Z85" s="3">
        <f>IF(Inputs!$B$27&lt;&gt;"Ready","PENDING INPUTS",MAX(0,(S85+T85+U85)-Y85))</f>
        <v>0</v>
      </c>
      <c r="AA85" s="3">
        <f>IF(Inputs!$B$27&lt;&gt;"Ready","PENDING INPUTS",AH84)</f>
        <v>0</v>
      </c>
      <c r="AB85" s="3">
        <f>IF(Inputs!$B$27&lt;&gt;"Ready","PENDING INPUTS",IF(A85&lt;=Inputs!$B$6,ROUND(AA85*Inputs!C16/12,2),0))</f>
        <v>0</v>
      </c>
      <c r="AC85" s="3">
        <f>IF(Inputs!$B$27&lt;&gt;"Ready","PENDING INPUTS",IF(AND(A85&lt;=Inputs!$B$6,AA85&gt;0),Inputs!G16,0))</f>
        <v>0</v>
      </c>
      <c r="AD85" s="3">
        <f>IF(Inputs!$B$27&lt;&gt;"Ready","PENDING INPUTS",IF(A85&gt;Inputs!$B$6,0,MIN((AA85+AB85+AC85),IF(Inputs!H16=1,Inputs!D16,MAX(Inputs!F16,ROUND(AA85*Inputs!E16+AB85+AC85,2))))))</f>
        <v>0</v>
      </c>
      <c r="AE85">
        <f>IF(Inputs!$B$27&lt;&gt;"Ready","PENDING INPUTS",IF(AA85&lt;=0,99,1+IF(AND(K85&gt;0,OR(Inputs!C14&gt;Inputs!C16,AND(Inputs!C14=Inputs!C16,0&lt;2))),1,0)+IF(AND(S85&gt;0,OR(Inputs!C15&gt;Inputs!C16,AND(Inputs!C15=Inputs!C16,1&lt;2))),1,0)+IF(AND(AI85&gt;0,OR(Inputs!C17&gt;Inputs!C16,AND(Inputs!C17=Inputs!C16,3&lt;2))),1,0)+IF(AND(AQ85&gt;0,OR(Inputs!C18&gt;Inputs!C16,AND(Inputs!C18=Inputs!C16,4&lt;2))),1,0)+IF(AND(AY85&gt;0,OR(Inputs!C19&gt;Inputs!C16,AND(Inputs!C19=Inputs!C16,5&lt;2))),1,0)+IF(AND(BG85&gt;0,OR(Inputs!C20&gt;Inputs!C16,AND(Inputs!C20=Inputs!C16,6&lt;2))),1,0)+IF(AND(BO85&gt;0,OR(Inputs!C21&gt;Inputs!C16,AND(Inputs!C21=Inputs!C16,7&lt;2))),1,0)+IF(AND(BW85&gt;0,OR(Inputs!C22&gt;Inputs!C16,AND(Inputs!C22=Inputs!C16,8&lt;2))),1,0)+IF(AND(CE85&gt;0,OR(Inputs!C23&gt;Inputs!C16,AND(Inputs!C23=Inputs!C16,9&lt;2))),1,0)))</f>
        <v>99</v>
      </c>
      <c r="AF85" s="3">
        <f>IF(Inputs!$B$27&lt;&gt;"Ready","PENDING INPUTS",IF(A85&gt;Inputs!$B$6,0,MIN(MAX(0,(AA85+AB85+AC85)-AD85),MAX(0,C85-D85-(IF(O85&lt;AE85,K85+L85+M85-N85,0)+IF(W85&lt;AE85,S85+T85+U85-V85,0)+IF(AE85&lt;AE85,AA85+AB85+AC85-AD85,0)+IF(AM85&lt;AE85,AI85+AJ85+AK85-AL85,0)+IF(AU85&lt;AE85,AQ85+AR85+AS85-AT85,0)+IF(BC85&lt;AE85,AY85+AZ85+BA85-BB85,0)+IF(BK85&lt;AE85,BG85+BH85+BI85-BJ85,0)+IF(BS85&lt;AE85,BO85+BP85+BQ85-BR85,0)+IF(CA85&lt;AE85,BW85+BX85+BY85-BZ85,0)+IF(CI85&lt;AE85,CE85+CF85+CG85-CH85,0))))))</f>
        <v>0</v>
      </c>
      <c r="AG85" s="3">
        <f>IF(Inputs!$B$27&lt;&gt;"Ready","PENDING INPUTS",MIN((AA85+AB85+AC85),IF(D85&gt;C85,IF(D85=0,0,AD85*C85/D85),AD85+AF85)))</f>
        <v>0</v>
      </c>
      <c r="AH85" s="3">
        <f>IF(Inputs!$B$27&lt;&gt;"Ready","PENDING INPUTS",MAX(0,(AA85+AB85+AC85)-AG85))</f>
        <v>0</v>
      </c>
      <c r="AI85" s="3">
        <f>IF(Inputs!$B$27&lt;&gt;"Ready","PENDING INPUTS",AP84)</f>
        <v>0</v>
      </c>
      <c r="AJ85" s="3">
        <f>IF(Inputs!$B$27&lt;&gt;"Ready","PENDING INPUTS",IF(A85&lt;=Inputs!$B$6,ROUND(AI85*Inputs!C17/12,2),0))</f>
        <v>0</v>
      </c>
      <c r="AK85" s="3">
        <f>IF(Inputs!$B$27&lt;&gt;"Ready","PENDING INPUTS",IF(AND(A85&lt;=Inputs!$B$6,AI85&gt;0),Inputs!G17,0))</f>
        <v>0</v>
      </c>
      <c r="AL85" s="3">
        <f>IF(Inputs!$B$27&lt;&gt;"Ready","PENDING INPUTS",IF(A85&gt;Inputs!$B$6,0,MIN((AI85+AJ85+AK85),IF(Inputs!H17=1,Inputs!D17,MAX(Inputs!F17,ROUND(AI85*Inputs!E17+AJ85+AK85,2))))))</f>
        <v>0</v>
      </c>
      <c r="AM85">
        <f>IF(Inputs!$B$27&lt;&gt;"Ready","PENDING INPUTS",IF(AI85&lt;=0,99,1+IF(AND(K85&gt;0,OR(Inputs!C14&gt;Inputs!C17,AND(Inputs!C14=Inputs!C17,0&lt;3))),1,0)+IF(AND(S85&gt;0,OR(Inputs!C15&gt;Inputs!C17,AND(Inputs!C15=Inputs!C17,1&lt;3))),1,0)+IF(AND(AA85&gt;0,OR(Inputs!C16&gt;Inputs!C17,AND(Inputs!C16=Inputs!C17,2&lt;3))),1,0)+IF(AND(AQ85&gt;0,OR(Inputs!C18&gt;Inputs!C17,AND(Inputs!C18=Inputs!C17,4&lt;3))),1,0)+IF(AND(AY85&gt;0,OR(Inputs!C19&gt;Inputs!C17,AND(Inputs!C19=Inputs!C17,5&lt;3))),1,0)+IF(AND(BG85&gt;0,OR(Inputs!C20&gt;Inputs!C17,AND(Inputs!C20=Inputs!C17,6&lt;3))),1,0)+IF(AND(BO85&gt;0,OR(Inputs!C21&gt;Inputs!C17,AND(Inputs!C21=Inputs!C17,7&lt;3))),1,0)+IF(AND(BW85&gt;0,OR(Inputs!C22&gt;Inputs!C17,AND(Inputs!C22=Inputs!C17,8&lt;3))),1,0)+IF(AND(CE85&gt;0,OR(Inputs!C23&gt;Inputs!C17,AND(Inputs!C23=Inputs!C17,9&lt;3))),1,0)))</f>
        <v>99</v>
      </c>
      <c r="AN85" s="3">
        <f>IF(Inputs!$B$27&lt;&gt;"Ready","PENDING INPUTS",IF(A85&gt;Inputs!$B$6,0,MIN(MAX(0,(AI85+AJ85+AK85)-AL85),MAX(0,C85-D85-(IF(O85&lt;AM85,K85+L85+M85-N85,0)+IF(W85&lt;AM85,S85+T85+U85-V85,0)+IF(AE85&lt;AM85,AA85+AB85+AC85-AD85,0)+IF(AM85&lt;AM85,AI85+AJ85+AK85-AL85,0)+IF(AU85&lt;AM85,AQ85+AR85+AS85-AT85,0)+IF(BC85&lt;AM85,AY85+AZ85+BA85-BB85,0)+IF(BK85&lt;AM85,BG85+BH85+BI85-BJ85,0)+IF(BS85&lt;AM85,BO85+BP85+BQ85-BR85,0)+IF(CA85&lt;AM85,BW85+BX85+BY85-BZ85,0)+IF(CI85&lt;AM85,CE85+CF85+CG85-CH85,0))))))</f>
        <v>0</v>
      </c>
      <c r="AO85" s="3">
        <f>IF(Inputs!$B$27&lt;&gt;"Ready","PENDING INPUTS",MIN((AI85+AJ85+AK85),IF(D85&gt;C85,IF(D85=0,0,AL85*C85/D85),AL85+AN85)))</f>
        <v>0</v>
      </c>
      <c r="AP85" s="3">
        <f>IF(Inputs!$B$27&lt;&gt;"Ready","PENDING INPUTS",MAX(0,(AI85+AJ85+AK85)-AO85))</f>
        <v>0</v>
      </c>
      <c r="AQ85" s="3">
        <f>IF(Inputs!$B$27&lt;&gt;"Ready","PENDING INPUTS",AX84)</f>
        <v>0</v>
      </c>
      <c r="AR85" s="3">
        <f>IF(Inputs!$B$27&lt;&gt;"Ready","PENDING INPUTS",IF(A85&lt;=Inputs!$B$6,ROUND(AQ85*Inputs!C18/12,2),0))</f>
        <v>0</v>
      </c>
      <c r="AS85" s="3">
        <f>IF(Inputs!$B$27&lt;&gt;"Ready","PENDING INPUTS",IF(AND(A85&lt;=Inputs!$B$6,AQ85&gt;0),Inputs!G18,0))</f>
        <v>0</v>
      </c>
      <c r="AT85" s="3">
        <f>IF(Inputs!$B$27&lt;&gt;"Ready","PENDING INPUTS",IF(A85&gt;Inputs!$B$6,0,MIN((AQ85+AR85+AS85),IF(Inputs!H18=1,Inputs!D18,MAX(Inputs!F18,ROUND(AQ85*Inputs!E18+AR85+AS85,2))))))</f>
        <v>0</v>
      </c>
      <c r="AU85">
        <f>IF(Inputs!$B$27&lt;&gt;"Ready","PENDING INPUTS",IF(AQ85&lt;=0,99,1+IF(AND(K85&gt;0,OR(Inputs!C14&gt;Inputs!C18,AND(Inputs!C14=Inputs!C18,0&lt;4))),1,0)+IF(AND(S85&gt;0,OR(Inputs!C15&gt;Inputs!C18,AND(Inputs!C15=Inputs!C18,1&lt;4))),1,0)+IF(AND(AA85&gt;0,OR(Inputs!C16&gt;Inputs!C18,AND(Inputs!C16=Inputs!C18,2&lt;4))),1,0)+IF(AND(AI85&gt;0,OR(Inputs!C17&gt;Inputs!C18,AND(Inputs!C17=Inputs!C18,3&lt;4))),1,0)+IF(AND(AY85&gt;0,OR(Inputs!C19&gt;Inputs!C18,AND(Inputs!C19=Inputs!C18,5&lt;4))),1,0)+IF(AND(BG85&gt;0,OR(Inputs!C20&gt;Inputs!C18,AND(Inputs!C20=Inputs!C18,6&lt;4))),1,0)+IF(AND(BO85&gt;0,OR(Inputs!C21&gt;Inputs!C18,AND(Inputs!C21=Inputs!C18,7&lt;4))),1,0)+IF(AND(BW85&gt;0,OR(Inputs!C22&gt;Inputs!C18,AND(Inputs!C22=Inputs!C18,8&lt;4))),1,0)+IF(AND(CE85&gt;0,OR(Inputs!C23&gt;Inputs!C18,AND(Inputs!C23=Inputs!C18,9&lt;4))),1,0)))</f>
        <v>99</v>
      </c>
      <c r="AV85" s="3">
        <f>IF(Inputs!$B$27&lt;&gt;"Ready","PENDING INPUTS",IF(A85&gt;Inputs!$B$6,0,MIN(MAX(0,(AQ85+AR85+AS85)-AT85),MAX(0,C85-D85-(IF(O85&lt;AU85,K85+L85+M85-N85,0)+IF(W85&lt;AU85,S85+T85+U85-V85,0)+IF(AE85&lt;AU85,AA85+AB85+AC85-AD85,0)+IF(AM85&lt;AU85,AI85+AJ85+AK85-AL85,0)+IF(AU85&lt;AU85,AQ85+AR85+AS85-AT85,0)+IF(BC85&lt;AU85,AY85+AZ85+BA85-BB85,0)+IF(BK85&lt;AU85,BG85+BH85+BI85-BJ85,0)+IF(BS85&lt;AU85,BO85+BP85+BQ85-BR85,0)+IF(CA85&lt;AU85,BW85+BX85+BY85-BZ85,0)+IF(CI85&lt;AU85,CE85+CF85+CG85-CH85,0))))))</f>
        <v>0</v>
      </c>
      <c r="AW85" s="3">
        <f>IF(Inputs!$B$27&lt;&gt;"Ready","PENDING INPUTS",MIN((AQ85+AR85+AS85),IF(D85&gt;C85,IF(D85=0,0,AT85*C85/D85),AT85+AV85)))</f>
        <v>0</v>
      </c>
      <c r="AX85" s="3">
        <f>IF(Inputs!$B$27&lt;&gt;"Ready","PENDING INPUTS",MAX(0,(AQ85+AR85+AS85)-AW85))</f>
        <v>0</v>
      </c>
      <c r="AY85" s="3">
        <f>IF(Inputs!$B$27&lt;&gt;"Ready","PENDING INPUTS",BF84)</f>
        <v>0</v>
      </c>
      <c r="AZ85" s="3">
        <f>IF(Inputs!$B$27&lt;&gt;"Ready","PENDING INPUTS",IF(A85&lt;=Inputs!$B$6,ROUND(AY85*Inputs!C19/12,2),0))</f>
        <v>0</v>
      </c>
      <c r="BA85" s="3">
        <f>IF(Inputs!$B$27&lt;&gt;"Ready","PENDING INPUTS",IF(AND(A85&lt;=Inputs!$B$6,AY85&gt;0),Inputs!G19,0))</f>
        <v>0</v>
      </c>
      <c r="BB85" s="3">
        <f>IF(Inputs!$B$27&lt;&gt;"Ready","PENDING INPUTS",IF(A85&gt;Inputs!$B$6,0,MIN((AY85+AZ85+BA85),IF(Inputs!H19=1,Inputs!D19,MAX(Inputs!F19,ROUND(AY85*Inputs!E19+AZ85+BA85,2))))))</f>
        <v>0</v>
      </c>
      <c r="BC85">
        <f>IF(Inputs!$B$27&lt;&gt;"Ready","PENDING INPUTS",IF(AY85&lt;=0,99,1+IF(AND(K85&gt;0,OR(Inputs!C14&gt;Inputs!C19,AND(Inputs!C14=Inputs!C19,0&lt;5))),1,0)+IF(AND(S85&gt;0,OR(Inputs!C15&gt;Inputs!C19,AND(Inputs!C15=Inputs!C19,1&lt;5))),1,0)+IF(AND(AA85&gt;0,OR(Inputs!C16&gt;Inputs!C19,AND(Inputs!C16=Inputs!C19,2&lt;5))),1,0)+IF(AND(AI85&gt;0,OR(Inputs!C17&gt;Inputs!C19,AND(Inputs!C17=Inputs!C19,3&lt;5))),1,0)+IF(AND(AQ85&gt;0,OR(Inputs!C18&gt;Inputs!C19,AND(Inputs!C18=Inputs!C19,4&lt;5))),1,0)+IF(AND(BG85&gt;0,OR(Inputs!C20&gt;Inputs!C19,AND(Inputs!C20=Inputs!C19,6&lt;5))),1,0)+IF(AND(BO85&gt;0,OR(Inputs!C21&gt;Inputs!C19,AND(Inputs!C21=Inputs!C19,7&lt;5))),1,0)+IF(AND(BW85&gt;0,OR(Inputs!C22&gt;Inputs!C19,AND(Inputs!C22=Inputs!C19,8&lt;5))),1,0)+IF(AND(CE85&gt;0,OR(Inputs!C23&gt;Inputs!C19,AND(Inputs!C23=Inputs!C19,9&lt;5))),1,0)))</f>
        <v>99</v>
      </c>
      <c r="BD85" s="3">
        <f>IF(Inputs!$B$27&lt;&gt;"Ready","PENDING INPUTS",IF(A85&gt;Inputs!$B$6,0,MIN(MAX(0,(AY85+AZ85+BA85)-BB85),MAX(0,C85-D85-(IF(O85&lt;BC85,K85+L85+M85-N85,0)+IF(W85&lt;BC85,S85+T85+U85-V85,0)+IF(AE85&lt;BC85,AA85+AB85+AC85-AD85,0)+IF(AM85&lt;BC85,AI85+AJ85+AK85-AL85,0)+IF(AU85&lt;BC85,AQ85+AR85+AS85-AT85,0)+IF(BC85&lt;BC85,AY85+AZ85+BA85-BB85,0)+IF(BK85&lt;BC85,BG85+BH85+BI85-BJ85,0)+IF(BS85&lt;BC85,BO85+BP85+BQ85-BR85,0)+IF(CA85&lt;BC85,BW85+BX85+BY85-BZ85,0)+IF(CI85&lt;BC85,CE85+CF85+CG85-CH85,0))))))</f>
        <v>0</v>
      </c>
      <c r="BE85" s="3">
        <f>IF(Inputs!$B$27&lt;&gt;"Ready","PENDING INPUTS",MIN((AY85+AZ85+BA85),IF(D85&gt;C85,IF(D85=0,0,BB85*C85/D85),BB85+BD85)))</f>
        <v>0</v>
      </c>
      <c r="BF85" s="3">
        <f>IF(Inputs!$B$27&lt;&gt;"Ready","PENDING INPUTS",MAX(0,(AY85+AZ85+BA85)-BE85))</f>
        <v>0</v>
      </c>
      <c r="BG85" s="3">
        <f>IF(Inputs!$B$27&lt;&gt;"Ready","PENDING INPUTS",BN84)</f>
        <v>0</v>
      </c>
      <c r="BH85" s="3">
        <f>IF(Inputs!$B$27&lt;&gt;"Ready","PENDING INPUTS",IF(A85&lt;=Inputs!$B$6,ROUND(BG85*Inputs!C20/12,2),0))</f>
        <v>0</v>
      </c>
      <c r="BI85" s="3">
        <f>IF(Inputs!$B$27&lt;&gt;"Ready","PENDING INPUTS",IF(AND(A85&lt;=Inputs!$B$6,BG85&gt;0),Inputs!G20,0))</f>
        <v>0</v>
      </c>
      <c r="BJ85" s="3">
        <f>IF(Inputs!$B$27&lt;&gt;"Ready","PENDING INPUTS",IF(A85&gt;Inputs!$B$6,0,MIN((BG85+BH85+BI85),IF(Inputs!H20=1,Inputs!D20,MAX(Inputs!F20,ROUND(BG85*Inputs!E20+BH85+BI85,2))))))</f>
        <v>0</v>
      </c>
      <c r="BK85">
        <f>IF(Inputs!$B$27&lt;&gt;"Ready","PENDING INPUTS",IF(BG85&lt;=0,99,1+IF(AND(K85&gt;0,OR(Inputs!C14&gt;Inputs!C20,AND(Inputs!C14=Inputs!C20,0&lt;6))),1,0)+IF(AND(S85&gt;0,OR(Inputs!C15&gt;Inputs!C20,AND(Inputs!C15=Inputs!C20,1&lt;6))),1,0)+IF(AND(AA85&gt;0,OR(Inputs!C16&gt;Inputs!C20,AND(Inputs!C16=Inputs!C20,2&lt;6))),1,0)+IF(AND(AI85&gt;0,OR(Inputs!C17&gt;Inputs!C20,AND(Inputs!C17=Inputs!C20,3&lt;6))),1,0)+IF(AND(AQ85&gt;0,OR(Inputs!C18&gt;Inputs!C20,AND(Inputs!C18=Inputs!C20,4&lt;6))),1,0)+IF(AND(AY85&gt;0,OR(Inputs!C19&gt;Inputs!C20,AND(Inputs!C19=Inputs!C20,5&lt;6))),1,0)+IF(AND(BO85&gt;0,OR(Inputs!C21&gt;Inputs!C20,AND(Inputs!C21=Inputs!C20,7&lt;6))),1,0)+IF(AND(BW85&gt;0,OR(Inputs!C22&gt;Inputs!C20,AND(Inputs!C22=Inputs!C20,8&lt;6))),1,0)+IF(AND(CE85&gt;0,OR(Inputs!C23&gt;Inputs!C20,AND(Inputs!C23=Inputs!C20,9&lt;6))),1,0)))</f>
        <v>99</v>
      </c>
      <c r="BL85" s="3">
        <f>IF(Inputs!$B$27&lt;&gt;"Ready","PENDING INPUTS",IF(A85&gt;Inputs!$B$6,0,MIN(MAX(0,(BG85+BH85+BI85)-BJ85),MAX(0,C85-D85-(IF(O85&lt;BK85,K85+L85+M85-N85,0)+IF(W85&lt;BK85,S85+T85+U85-V85,0)+IF(AE85&lt;BK85,AA85+AB85+AC85-AD85,0)+IF(AM85&lt;BK85,AI85+AJ85+AK85-AL85,0)+IF(AU85&lt;BK85,AQ85+AR85+AS85-AT85,0)+IF(BC85&lt;BK85,AY85+AZ85+BA85-BB85,0)+IF(BK85&lt;BK85,BG85+BH85+BI85-BJ85,0)+IF(BS85&lt;BK85,BO85+BP85+BQ85-BR85,0)+IF(CA85&lt;BK85,BW85+BX85+BY85-BZ85,0)+IF(CI85&lt;BK85,CE85+CF85+CG85-CH85,0))))))</f>
        <v>0</v>
      </c>
      <c r="BM85" s="3">
        <f>IF(Inputs!$B$27&lt;&gt;"Ready","PENDING INPUTS",MIN((BG85+BH85+BI85),IF(D85&gt;C85,IF(D85=0,0,BJ85*C85/D85),BJ85+BL85)))</f>
        <v>0</v>
      </c>
      <c r="BN85" s="3">
        <f>IF(Inputs!$B$27&lt;&gt;"Ready","PENDING INPUTS",MAX(0,(BG85+BH85+BI85)-BM85))</f>
        <v>0</v>
      </c>
      <c r="BO85" s="3">
        <f>IF(Inputs!$B$27&lt;&gt;"Ready","PENDING INPUTS",BV84)</f>
        <v>0</v>
      </c>
      <c r="BP85" s="3">
        <f>IF(Inputs!$B$27&lt;&gt;"Ready","PENDING INPUTS",IF(A85&lt;=Inputs!$B$6,ROUND(BO85*Inputs!C21/12,2),0))</f>
        <v>0</v>
      </c>
      <c r="BQ85" s="3">
        <f>IF(Inputs!$B$27&lt;&gt;"Ready","PENDING INPUTS",IF(AND(A85&lt;=Inputs!$B$6,BO85&gt;0),Inputs!G21,0))</f>
        <v>0</v>
      </c>
      <c r="BR85" s="3">
        <f>IF(Inputs!$B$27&lt;&gt;"Ready","PENDING INPUTS",IF(A85&gt;Inputs!$B$6,0,MIN((BO85+BP85+BQ85),IF(Inputs!H21=1,Inputs!D21,MAX(Inputs!F21,ROUND(BO85*Inputs!E21+BP85+BQ85,2))))))</f>
        <v>0</v>
      </c>
      <c r="BS85">
        <f>IF(Inputs!$B$27&lt;&gt;"Ready","PENDING INPUTS",IF(BO85&lt;=0,99,1+IF(AND(K85&gt;0,OR(Inputs!C14&gt;Inputs!C21,AND(Inputs!C14=Inputs!C21,0&lt;7))),1,0)+IF(AND(S85&gt;0,OR(Inputs!C15&gt;Inputs!C21,AND(Inputs!C15=Inputs!C21,1&lt;7))),1,0)+IF(AND(AA85&gt;0,OR(Inputs!C16&gt;Inputs!C21,AND(Inputs!C16=Inputs!C21,2&lt;7))),1,0)+IF(AND(AI85&gt;0,OR(Inputs!C17&gt;Inputs!C21,AND(Inputs!C17=Inputs!C21,3&lt;7))),1,0)+IF(AND(AQ85&gt;0,OR(Inputs!C18&gt;Inputs!C21,AND(Inputs!C18=Inputs!C21,4&lt;7))),1,0)+IF(AND(AY85&gt;0,OR(Inputs!C19&gt;Inputs!C21,AND(Inputs!C19=Inputs!C21,5&lt;7))),1,0)+IF(AND(BG85&gt;0,OR(Inputs!C20&gt;Inputs!C21,AND(Inputs!C20=Inputs!C21,6&lt;7))),1,0)+IF(AND(BW85&gt;0,OR(Inputs!C22&gt;Inputs!C21,AND(Inputs!C22=Inputs!C21,8&lt;7))),1,0)+IF(AND(CE85&gt;0,OR(Inputs!C23&gt;Inputs!C21,AND(Inputs!C23=Inputs!C21,9&lt;7))),1,0)))</f>
        <v>99</v>
      </c>
      <c r="BT85" s="3">
        <f>IF(Inputs!$B$27&lt;&gt;"Ready","PENDING INPUTS",IF(A85&gt;Inputs!$B$6,0,MIN(MAX(0,(BO85+BP85+BQ85)-BR85),MAX(0,C85-D85-(IF(O85&lt;BS85,K85+L85+M85-N85,0)+IF(W85&lt;BS85,S85+T85+U85-V85,0)+IF(AE85&lt;BS85,AA85+AB85+AC85-AD85,0)+IF(AM85&lt;BS85,AI85+AJ85+AK85-AL85,0)+IF(AU85&lt;BS85,AQ85+AR85+AS85-AT85,0)+IF(BC85&lt;BS85,AY85+AZ85+BA85-BB85,0)+IF(BK85&lt;BS85,BG85+BH85+BI85-BJ85,0)+IF(BS85&lt;BS85,BO85+BP85+BQ85-BR85,0)+IF(CA85&lt;BS85,BW85+BX85+BY85-BZ85,0)+IF(CI85&lt;BS85,CE85+CF85+CG85-CH85,0))))))</f>
        <v>0</v>
      </c>
      <c r="BU85" s="3">
        <f>IF(Inputs!$B$27&lt;&gt;"Ready","PENDING INPUTS",MIN((BO85+BP85+BQ85),IF(D85&gt;C85,IF(D85=0,0,BR85*C85/D85),BR85+BT85)))</f>
        <v>0</v>
      </c>
      <c r="BV85" s="3">
        <f>IF(Inputs!$B$27&lt;&gt;"Ready","PENDING INPUTS",MAX(0,(BO85+BP85+BQ85)-BU85))</f>
        <v>0</v>
      </c>
      <c r="BW85" s="3">
        <f>IF(Inputs!$B$27&lt;&gt;"Ready","PENDING INPUTS",CD84)</f>
        <v>0</v>
      </c>
      <c r="BX85" s="3">
        <f>IF(Inputs!$B$27&lt;&gt;"Ready","PENDING INPUTS",IF(A85&lt;=Inputs!$B$6,ROUND(BW85*Inputs!C22/12,2),0))</f>
        <v>0</v>
      </c>
      <c r="BY85" s="3">
        <f>IF(Inputs!$B$27&lt;&gt;"Ready","PENDING INPUTS",IF(AND(A85&lt;=Inputs!$B$6,BW85&gt;0),Inputs!G22,0))</f>
        <v>0</v>
      </c>
      <c r="BZ85" s="3">
        <f>IF(Inputs!$B$27&lt;&gt;"Ready","PENDING INPUTS",IF(A85&gt;Inputs!$B$6,0,MIN((BW85+BX85+BY85),IF(Inputs!H22=1,Inputs!D22,MAX(Inputs!F22,ROUND(BW85*Inputs!E22+BX85+BY85,2))))))</f>
        <v>0</v>
      </c>
      <c r="CA85">
        <f>IF(Inputs!$B$27&lt;&gt;"Ready","PENDING INPUTS",IF(BW85&lt;=0,99,1+IF(AND(K85&gt;0,OR(Inputs!C14&gt;Inputs!C22,AND(Inputs!C14=Inputs!C22,0&lt;8))),1,0)+IF(AND(S85&gt;0,OR(Inputs!C15&gt;Inputs!C22,AND(Inputs!C15=Inputs!C22,1&lt;8))),1,0)+IF(AND(AA85&gt;0,OR(Inputs!C16&gt;Inputs!C22,AND(Inputs!C16=Inputs!C22,2&lt;8))),1,0)+IF(AND(AI85&gt;0,OR(Inputs!C17&gt;Inputs!C22,AND(Inputs!C17=Inputs!C22,3&lt;8))),1,0)+IF(AND(AQ85&gt;0,OR(Inputs!C18&gt;Inputs!C22,AND(Inputs!C18=Inputs!C22,4&lt;8))),1,0)+IF(AND(AY85&gt;0,OR(Inputs!C19&gt;Inputs!C22,AND(Inputs!C19=Inputs!C22,5&lt;8))),1,0)+IF(AND(BG85&gt;0,OR(Inputs!C20&gt;Inputs!C22,AND(Inputs!C20=Inputs!C22,6&lt;8))),1,0)+IF(AND(BO85&gt;0,OR(Inputs!C21&gt;Inputs!C22,AND(Inputs!C21=Inputs!C22,7&lt;8))),1,0)+IF(AND(CE85&gt;0,OR(Inputs!C23&gt;Inputs!C22,AND(Inputs!C23=Inputs!C22,9&lt;8))),1,0)))</f>
        <v>99</v>
      </c>
      <c r="CB85" s="3">
        <f>IF(Inputs!$B$27&lt;&gt;"Ready","PENDING INPUTS",IF(A85&gt;Inputs!$B$6,0,MIN(MAX(0,(BW85+BX85+BY85)-BZ85),MAX(0,C85-D85-(IF(O85&lt;CA85,K85+L85+M85-N85,0)+IF(W85&lt;CA85,S85+T85+U85-V85,0)+IF(AE85&lt;CA85,AA85+AB85+AC85-AD85,0)+IF(AM85&lt;CA85,AI85+AJ85+AK85-AL85,0)+IF(AU85&lt;CA85,AQ85+AR85+AS85-AT85,0)+IF(BC85&lt;CA85,AY85+AZ85+BA85-BB85,0)+IF(BK85&lt;CA85,BG85+BH85+BI85-BJ85,0)+IF(BS85&lt;CA85,BO85+BP85+BQ85-BR85,0)+IF(CA85&lt;CA85,BW85+BX85+BY85-BZ85,0)+IF(CI85&lt;CA85,CE85+CF85+CG85-CH85,0))))))</f>
        <v>0</v>
      </c>
      <c r="CC85" s="3">
        <f>IF(Inputs!$B$27&lt;&gt;"Ready","PENDING INPUTS",MIN((BW85+BX85+BY85),IF(D85&gt;C85,IF(D85=0,0,BZ85*C85/D85),BZ85+CB85)))</f>
        <v>0</v>
      </c>
      <c r="CD85" s="3">
        <f>IF(Inputs!$B$27&lt;&gt;"Ready","PENDING INPUTS",MAX(0,(BW85+BX85+BY85)-CC85))</f>
        <v>0</v>
      </c>
      <c r="CE85" s="3">
        <f>IF(Inputs!$B$27&lt;&gt;"Ready","PENDING INPUTS",CL84)</f>
        <v>0</v>
      </c>
      <c r="CF85" s="3">
        <f>IF(Inputs!$B$27&lt;&gt;"Ready","PENDING INPUTS",IF(A85&lt;=Inputs!$B$6,ROUND(CE85*Inputs!C23/12,2),0))</f>
        <v>0</v>
      </c>
      <c r="CG85" s="3">
        <f>IF(Inputs!$B$27&lt;&gt;"Ready","PENDING INPUTS",IF(AND(A85&lt;=Inputs!$B$6,CE85&gt;0),Inputs!G23,0))</f>
        <v>0</v>
      </c>
      <c r="CH85" s="3">
        <f>IF(Inputs!$B$27&lt;&gt;"Ready","PENDING INPUTS",IF(A85&gt;Inputs!$B$6,0,MIN((CE85+CF85+CG85),IF(Inputs!H23=1,Inputs!D23,MAX(Inputs!F23,ROUND(CE85*Inputs!E23+CF85+CG85,2))))))</f>
        <v>0</v>
      </c>
      <c r="CI85">
        <f>IF(Inputs!$B$27&lt;&gt;"Ready","PENDING INPUTS",IF(CE85&lt;=0,99,1+IF(AND(K85&gt;0,OR(Inputs!C14&gt;Inputs!C23,AND(Inputs!C14=Inputs!C23,0&lt;9))),1,0)+IF(AND(S85&gt;0,OR(Inputs!C15&gt;Inputs!C23,AND(Inputs!C15=Inputs!C23,1&lt;9))),1,0)+IF(AND(AA85&gt;0,OR(Inputs!C16&gt;Inputs!C23,AND(Inputs!C16=Inputs!C23,2&lt;9))),1,0)+IF(AND(AI85&gt;0,OR(Inputs!C17&gt;Inputs!C23,AND(Inputs!C17=Inputs!C23,3&lt;9))),1,0)+IF(AND(AQ85&gt;0,OR(Inputs!C18&gt;Inputs!C23,AND(Inputs!C18=Inputs!C23,4&lt;9))),1,0)+IF(AND(AY85&gt;0,OR(Inputs!C19&gt;Inputs!C23,AND(Inputs!C19=Inputs!C23,5&lt;9))),1,0)+IF(AND(BG85&gt;0,OR(Inputs!C20&gt;Inputs!C23,AND(Inputs!C20=Inputs!C23,6&lt;9))),1,0)+IF(AND(BO85&gt;0,OR(Inputs!C21&gt;Inputs!C23,AND(Inputs!C21=Inputs!C23,7&lt;9))),1,0)+IF(AND(BW85&gt;0,OR(Inputs!C22&gt;Inputs!C23,AND(Inputs!C22=Inputs!C23,8&lt;9))),1,0)))</f>
        <v>99</v>
      </c>
      <c r="CJ85" s="3">
        <f>IF(Inputs!$B$27&lt;&gt;"Ready","PENDING INPUTS",IF(A85&gt;Inputs!$B$6,0,MIN(MAX(0,(CE85+CF85+CG85)-CH85),MAX(0,C85-D85-(IF(O85&lt;CI85,K85+L85+M85-N85,0)+IF(W85&lt;CI85,S85+T85+U85-V85,0)+IF(AE85&lt;CI85,AA85+AB85+AC85-AD85,0)+IF(AM85&lt;CI85,AI85+AJ85+AK85-AL85,0)+IF(AU85&lt;CI85,AQ85+AR85+AS85-AT85,0)+IF(BC85&lt;CI85,AY85+AZ85+BA85-BB85,0)+IF(BK85&lt;CI85,BG85+BH85+BI85-BJ85,0)+IF(BS85&lt;CI85,BO85+BP85+BQ85-BR85,0)+IF(CA85&lt;CI85,BW85+BX85+BY85-BZ85,0)+IF(CI85&lt;CI85,CE85+CF85+CG85-CH85,0))))))</f>
        <v>0</v>
      </c>
      <c r="CK85" s="3">
        <f>IF(Inputs!$B$27&lt;&gt;"Ready","PENDING INPUTS",MIN((CE85+CF85+CG85),IF(D85&gt;C85,IF(D85=0,0,CH85*C85/D85),CH85+CJ85)))</f>
        <v>0</v>
      </c>
      <c r="CL85" s="3">
        <f>IF(Inputs!$B$27&lt;&gt;"Ready","PENDING INPUTS",MAX(0,(CE85+CF85+CG85)-CK85))</f>
        <v>0</v>
      </c>
    </row>
    <row r="86" spans="1:90" ht="27.95" customHeight="1" x14ac:dyDescent="0.25">
      <c r="A86">
        <v>82</v>
      </c>
      <c r="B86" s="13">
        <f>IF(Inputs!$B$27&lt;&gt;"Ready","PENDING INPUTS",EDATE(Inputs!$B$5,A86-1))</f>
        <v>48761</v>
      </c>
      <c r="C86" s="3">
        <f>IF(Inputs!$B$27&lt;&gt;"Ready","PENDING INPUTS",IF(A86&lt;=Inputs!$B$6,MAX(0,Inputs!$B$4+IF(A86=Inputs!$B$7,Inputs!$B$8,0)+IF(A86=Inputs!$B$9,Inputs!$B$10,0)),0))</f>
        <v>0</v>
      </c>
      <c r="D86" s="3">
        <f>IF(Inputs!$B$27&lt;&gt;"Ready","PENDING INPUTS",SUM(N86,V86,AD86,AL86,AT86,BB86,BJ86,BR86,BZ86,CH86))</f>
        <v>0</v>
      </c>
      <c r="E86" s="3">
        <f>IF(Inputs!$B$27&lt;&gt;"Ready","PENDING INPUTS",MAX(0,D86-C86))</f>
        <v>0</v>
      </c>
      <c r="F86" s="3">
        <f>IF(Inputs!$B$27&lt;&gt;"Ready","PENDING INPUTS",SUM(Q86,Y86,AG86,AO86,AW86,BE86,BM86,BU86,CC86,CK86))</f>
        <v>0</v>
      </c>
      <c r="G86" s="3">
        <f>IF(Inputs!$B$27&lt;&gt;"Ready","PENDING INPUTS",SUM(L86,T86,AB86,AJ86,AR86,AZ86,BH86,BP86,BX86,CF86))</f>
        <v>0</v>
      </c>
      <c r="H86" s="3">
        <f>IF(Inputs!$B$27&lt;&gt;"Ready","PENDING INPUTS",SUM(M86,U86,AC86,AK86,AS86,BA86,BI86,BQ86,BY86,CG86))</f>
        <v>0</v>
      </c>
      <c r="I86" s="3">
        <f>IF(Inputs!$B$27&lt;&gt;"Ready","PENDING INPUTS",SUM(R86,Z86,AH86,AP86,AX86,BF86,BN86,BV86,CD86,CL86))</f>
        <v>0</v>
      </c>
      <c r="J86" t="str">
        <f>IF(Inputs!$B$27&lt;&gt;"Ready","PENDING INPUTS",IF(A86&gt;Inputs!$B$6,"Beyond horizon",IF(E86&gt;0.005,"MINIMUM SHORTFALL",IF(I86&lt;0.005,"Paid off","In progress"))))</f>
        <v>Paid off</v>
      </c>
      <c r="K86" s="3">
        <f>IF(Inputs!$B$27&lt;&gt;"Ready","PENDING INPUTS",R85)</f>
        <v>0</v>
      </c>
      <c r="L86" s="3">
        <f>IF(Inputs!$B$27&lt;&gt;"Ready","PENDING INPUTS",IF(A86&lt;=Inputs!$B$6,ROUND(K86*Inputs!C14/12,2),0))</f>
        <v>0</v>
      </c>
      <c r="M86" s="3">
        <f>IF(Inputs!$B$27&lt;&gt;"Ready","PENDING INPUTS",IF(AND(A86&lt;=Inputs!$B$6,K86&gt;0),Inputs!G14,0))</f>
        <v>0</v>
      </c>
      <c r="N86" s="3">
        <f>IF(Inputs!$B$27&lt;&gt;"Ready","PENDING INPUTS",IF(A86&gt;Inputs!$B$6,0,MIN((K86+L86+M86),IF(Inputs!H14=1,Inputs!D14,MAX(Inputs!F14,ROUND(K86*Inputs!E14+L86+M86,2))))))</f>
        <v>0</v>
      </c>
      <c r="O86">
        <f>IF(Inputs!$B$27&lt;&gt;"Ready","PENDING INPUTS",IF(K86&lt;=0,99,1+IF(AND(S86&gt;0,OR(Inputs!C15&gt;Inputs!C14,AND(Inputs!C15=Inputs!C14,1&lt;0))),1,0)+IF(AND(AA86&gt;0,OR(Inputs!C16&gt;Inputs!C14,AND(Inputs!C16=Inputs!C14,2&lt;0))),1,0)+IF(AND(AI86&gt;0,OR(Inputs!C17&gt;Inputs!C14,AND(Inputs!C17=Inputs!C14,3&lt;0))),1,0)+IF(AND(AQ86&gt;0,OR(Inputs!C18&gt;Inputs!C14,AND(Inputs!C18=Inputs!C14,4&lt;0))),1,0)+IF(AND(AY86&gt;0,OR(Inputs!C19&gt;Inputs!C14,AND(Inputs!C19=Inputs!C14,5&lt;0))),1,0)+IF(AND(BG86&gt;0,OR(Inputs!C20&gt;Inputs!C14,AND(Inputs!C20=Inputs!C14,6&lt;0))),1,0)+IF(AND(BO86&gt;0,OR(Inputs!C21&gt;Inputs!C14,AND(Inputs!C21=Inputs!C14,7&lt;0))),1,0)+IF(AND(BW86&gt;0,OR(Inputs!C22&gt;Inputs!C14,AND(Inputs!C22=Inputs!C14,8&lt;0))),1,0)+IF(AND(CE86&gt;0,OR(Inputs!C23&gt;Inputs!C14,AND(Inputs!C23=Inputs!C14,9&lt;0))),1,0)))</f>
        <v>99</v>
      </c>
      <c r="P86" s="3">
        <f>IF(Inputs!$B$27&lt;&gt;"Ready","PENDING INPUTS",IF(A86&gt;Inputs!$B$6,0,MIN(MAX(0,(K86+L86+M86)-N86),MAX(0,C86-D86-(IF(O86&lt;O86,K86+L86+M86-N86,0)+IF(W86&lt;O86,S86+T86+U86-V86,0)+IF(AE86&lt;O86,AA86+AB86+AC86-AD86,0)+IF(AM86&lt;O86,AI86+AJ86+AK86-AL86,0)+IF(AU86&lt;O86,AQ86+AR86+AS86-AT86,0)+IF(BC86&lt;O86,AY86+AZ86+BA86-BB86,0)+IF(BK86&lt;O86,BG86+BH86+BI86-BJ86,0)+IF(BS86&lt;O86,BO86+BP86+BQ86-BR86,0)+IF(CA86&lt;O86,BW86+BX86+BY86-BZ86,0)+IF(CI86&lt;O86,CE86+CF86+CG86-CH86,0))))))</f>
        <v>0</v>
      </c>
      <c r="Q86" s="3">
        <f>IF(Inputs!$B$27&lt;&gt;"Ready","PENDING INPUTS",MIN((K86+L86+M86),IF(D86&gt;C86,IF(D86=0,0,N86*C86/D86),N86+P86)))</f>
        <v>0</v>
      </c>
      <c r="R86" s="3">
        <f>IF(Inputs!$B$27&lt;&gt;"Ready","PENDING INPUTS",MAX(0,(K86+L86+M86)-Q86))</f>
        <v>0</v>
      </c>
      <c r="S86" s="3">
        <f>IF(Inputs!$B$27&lt;&gt;"Ready","PENDING INPUTS",Z85)</f>
        <v>0</v>
      </c>
      <c r="T86" s="3">
        <f>IF(Inputs!$B$27&lt;&gt;"Ready","PENDING INPUTS",IF(A86&lt;=Inputs!$B$6,ROUND(S86*Inputs!C15/12,2),0))</f>
        <v>0</v>
      </c>
      <c r="U86" s="3">
        <f>IF(Inputs!$B$27&lt;&gt;"Ready","PENDING INPUTS",IF(AND(A86&lt;=Inputs!$B$6,S86&gt;0),Inputs!G15,0))</f>
        <v>0</v>
      </c>
      <c r="V86" s="3">
        <f>IF(Inputs!$B$27&lt;&gt;"Ready","PENDING INPUTS",IF(A86&gt;Inputs!$B$6,0,MIN((S86+T86+U86),IF(Inputs!H15=1,Inputs!D15,MAX(Inputs!F15,ROUND(S86*Inputs!E15+T86+U86,2))))))</f>
        <v>0</v>
      </c>
      <c r="W86">
        <f>IF(Inputs!$B$27&lt;&gt;"Ready","PENDING INPUTS",IF(S86&lt;=0,99,1+IF(AND(K86&gt;0,OR(Inputs!C14&gt;Inputs!C15,AND(Inputs!C14=Inputs!C15,0&lt;1))),1,0)+IF(AND(AA86&gt;0,OR(Inputs!C16&gt;Inputs!C15,AND(Inputs!C16=Inputs!C15,2&lt;1))),1,0)+IF(AND(AI86&gt;0,OR(Inputs!C17&gt;Inputs!C15,AND(Inputs!C17=Inputs!C15,3&lt;1))),1,0)+IF(AND(AQ86&gt;0,OR(Inputs!C18&gt;Inputs!C15,AND(Inputs!C18=Inputs!C15,4&lt;1))),1,0)+IF(AND(AY86&gt;0,OR(Inputs!C19&gt;Inputs!C15,AND(Inputs!C19=Inputs!C15,5&lt;1))),1,0)+IF(AND(BG86&gt;0,OR(Inputs!C20&gt;Inputs!C15,AND(Inputs!C20=Inputs!C15,6&lt;1))),1,0)+IF(AND(BO86&gt;0,OR(Inputs!C21&gt;Inputs!C15,AND(Inputs!C21=Inputs!C15,7&lt;1))),1,0)+IF(AND(BW86&gt;0,OR(Inputs!C22&gt;Inputs!C15,AND(Inputs!C22=Inputs!C15,8&lt;1))),1,0)+IF(AND(CE86&gt;0,OR(Inputs!C23&gt;Inputs!C15,AND(Inputs!C23=Inputs!C15,9&lt;1))),1,0)))</f>
        <v>99</v>
      </c>
      <c r="X86" s="3">
        <f>IF(Inputs!$B$27&lt;&gt;"Ready","PENDING INPUTS",IF(A86&gt;Inputs!$B$6,0,MIN(MAX(0,(S86+T86+U86)-V86),MAX(0,C86-D86-(IF(O86&lt;W86,K86+L86+M86-N86,0)+IF(W86&lt;W86,S86+T86+U86-V86,0)+IF(AE86&lt;W86,AA86+AB86+AC86-AD86,0)+IF(AM86&lt;W86,AI86+AJ86+AK86-AL86,0)+IF(AU86&lt;W86,AQ86+AR86+AS86-AT86,0)+IF(BC86&lt;W86,AY86+AZ86+BA86-BB86,0)+IF(BK86&lt;W86,BG86+BH86+BI86-BJ86,0)+IF(BS86&lt;W86,BO86+BP86+BQ86-BR86,0)+IF(CA86&lt;W86,BW86+BX86+BY86-BZ86,0)+IF(CI86&lt;W86,CE86+CF86+CG86-CH86,0))))))</f>
        <v>0</v>
      </c>
      <c r="Y86" s="3">
        <f>IF(Inputs!$B$27&lt;&gt;"Ready","PENDING INPUTS",MIN((S86+T86+U86),IF(D86&gt;C86,IF(D86=0,0,V86*C86/D86),V86+X86)))</f>
        <v>0</v>
      </c>
      <c r="Z86" s="3">
        <f>IF(Inputs!$B$27&lt;&gt;"Ready","PENDING INPUTS",MAX(0,(S86+T86+U86)-Y86))</f>
        <v>0</v>
      </c>
      <c r="AA86" s="3">
        <f>IF(Inputs!$B$27&lt;&gt;"Ready","PENDING INPUTS",AH85)</f>
        <v>0</v>
      </c>
      <c r="AB86" s="3">
        <f>IF(Inputs!$B$27&lt;&gt;"Ready","PENDING INPUTS",IF(A86&lt;=Inputs!$B$6,ROUND(AA86*Inputs!C16/12,2),0))</f>
        <v>0</v>
      </c>
      <c r="AC86" s="3">
        <f>IF(Inputs!$B$27&lt;&gt;"Ready","PENDING INPUTS",IF(AND(A86&lt;=Inputs!$B$6,AA86&gt;0),Inputs!G16,0))</f>
        <v>0</v>
      </c>
      <c r="AD86" s="3">
        <f>IF(Inputs!$B$27&lt;&gt;"Ready","PENDING INPUTS",IF(A86&gt;Inputs!$B$6,0,MIN((AA86+AB86+AC86),IF(Inputs!H16=1,Inputs!D16,MAX(Inputs!F16,ROUND(AA86*Inputs!E16+AB86+AC86,2))))))</f>
        <v>0</v>
      </c>
      <c r="AE86">
        <f>IF(Inputs!$B$27&lt;&gt;"Ready","PENDING INPUTS",IF(AA86&lt;=0,99,1+IF(AND(K86&gt;0,OR(Inputs!C14&gt;Inputs!C16,AND(Inputs!C14=Inputs!C16,0&lt;2))),1,0)+IF(AND(S86&gt;0,OR(Inputs!C15&gt;Inputs!C16,AND(Inputs!C15=Inputs!C16,1&lt;2))),1,0)+IF(AND(AI86&gt;0,OR(Inputs!C17&gt;Inputs!C16,AND(Inputs!C17=Inputs!C16,3&lt;2))),1,0)+IF(AND(AQ86&gt;0,OR(Inputs!C18&gt;Inputs!C16,AND(Inputs!C18=Inputs!C16,4&lt;2))),1,0)+IF(AND(AY86&gt;0,OR(Inputs!C19&gt;Inputs!C16,AND(Inputs!C19=Inputs!C16,5&lt;2))),1,0)+IF(AND(BG86&gt;0,OR(Inputs!C20&gt;Inputs!C16,AND(Inputs!C20=Inputs!C16,6&lt;2))),1,0)+IF(AND(BO86&gt;0,OR(Inputs!C21&gt;Inputs!C16,AND(Inputs!C21=Inputs!C16,7&lt;2))),1,0)+IF(AND(BW86&gt;0,OR(Inputs!C22&gt;Inputs!C16,AND(Inputs!C22=Inputs!C16,8&lt;2))),1,0)+IF(AND(CE86&gt;0,OR(Inputs!C23&gt;Inputs!C16,AND(Inputs!C23=Inputs!C16,9&lt;2))),1,0)))</f>
        <v>99</v>
      </c>
      <c r="AF86" s="3">
        <f>IF(Inputs!$B$27&lt;&gt;"Ready","PENDING INPUTS",IF(A86&gt;Inputs!$B$6,0,MIN(MAX(0,(AA86+AB86+AC86)-AD86),MAX(0,C86-D86-(IF(O86&lt;AE86,K86+L86+M86-N86,0)+IF(W86&lt;AE86,S86+T86+U86-V86,0)+IF(AE86&lt;AE86,AA86+AB86+AC86-AD86,0)+IF(AM86&lt;AE86,AI86+AJ86+AK86-AL86,0)+IF(AU86&lt;AE86,AQ86+AR86+AS86-AT86,0)+IF(BC86&lt;AE86,AY86+AZ86+BA86-BB86,0)+IF(BK86&lt;AE86,BG86+BH86+BI86-BJ86,0)+IF(BS86&lt;AE86,BO86+BP86+BQ86-BR86,0)+IF(CA86&lt;AE86,BW86+BX86+BY86-BZ86,0)+IF(CI86&lt;AE86,CE86+CF86+CG86-CH86,0))))))</f>
        <v>0</v>
      </c>
      <c r="AG86" s="3">
        <f>IF(Inputs!$B$27&lt;&gt;"Ready","PENDING INPUTS",MIN((AA86+AB86+AC86),IF(D86&gt;C86,IF(D86=0,0,AD86*C86/D86),AD86+AF86)))</f>
        <v>0</v>
      </c>
      <c r="AH86" s="3">
        <f>IF(Inputs!$B$27&lt;&gt;"Ready","PENDING INPUTS",MAX(0,(AA86+AB86+AC86)-AG86))</f>
        <v>0</v>
      </c>
      <c r="AI86" s="3">
        <f>IF(Inputs!$B$27&lt;&gt;"Ready","PENDING INPUTS",AP85)</f>
        <v>0</v>
      </c>
      <c r="AJ86" s="3">
        <f>IF(Inputs!$B$27&lt;&gt;"Ready","PENDING INPUTS",IF(A86&lt;=Inputs!$B$6,ROUND(AI86*Inputs!C17/12,2),0))</f>
        <v>0</v>
      </c>
      <c r="AK86" s="3">
        <f>IF(Inputs!$B$27&lt;&gt;"Ready","PENDING INPUTS",IF(AND(A86&lt;=Inputs!$B$6,AI86&gt;0),Inputs!G17,0))</f>
        <v>0</v>
      </c>
      <c r="AL86" s="3">
        <f>IF(Inputs!$B$27&lt;&gt;"Ready","PENDING INPUTS",IF(A86&gt;Inputs!$B$6,0,MIN((AI86+AJ86+AK86),IF(Inputs!H17=1,Inputs!D17,MAX(Inputs!F17,ROUND(AI86*Inputs!E17+AJ86+AK86,2))))))</f>
        <v>0</v>
      </c>
      <c r="AM86">
        <f>IF(Inputs!$B$27&lt;&gt;"Ready","PENDING INPUTS",IF(AI86&lt;=0,99,1+IF(AND(K86&gt;0,OR(Inputs!C14&gt;Inputs!C17,AND(Inputs!C14=Inputs!C17,0&lt;3))),1,0)+IF(AND(S86&gt;0,OR(Inputs!C15&gt;Inputs!C17,AND(Inputs!C15=Inputs!C17,1&lt;3))),1,0)+IF(AND(AA86&gt;0,OR(Inputs!C16&gt;Inputs!C17,AND(Inputs!C16=Inputs!C17,2&lt;3))),1,0)+IF(AND(AQ86&gt;0,OR(Inputs!C18&gt;Inputs!C17,AND(Inputs!C18=Inputs!C17,4&lt;3))),1,0)+IF(AND(AY86&gt;0,OR(Inputs!C19&gt;Inputs!C17,AND(Inputs!C19=Inputs!C17,5&lt;3))),1,0)+IF(AND(BG86&gt;0,OR(Inputs!C20&gt;Inputs!C17,AND(Inputs!C20=Inputs!C17,6&lt;3))),1,0)+IF(AND(BO86&gt;0,OR(Inputs!C21&gt;Inputs!C17,AND(Inputs!C21=Inputs!C17,7&lt;3))),1,0)+IF(AND(BW86&gt;0,OR(Inputs!C22&gt;Inputs!C17,AND(Inputs!C22=Inputs!C17,8&lt;3))),1,0)+IF(AND(CE86&gt;0,OR(Inputs!C23&gt;Inputs!C17,AND(Inputs!C23=Inputs!C17,9&lt;3))),1,0)))</f>
        <v>99</v>
      </c>
      <c r="AN86" s="3">
        <f>IF(Inputs!$B$27&lt;&gt;"Ready","PENDING INPUTS",IF(A86&gt;Inputs!$B$6,0,MIN(MAX(0,(AI86+AJ86+AK86)-AL86),MAX(0,C86-D86-(IF(O86&lt;AM86,K86+L86+M86-N86,0)+IF(W86&lt;AM86,S86+T86+U86-V86,0)+IF(AE86&lt;AM86,AA86+AB86+AC86-AD86,0)+IF(AM86&lt;AM86,AI86+AJ86+AK86-AL86,0)+IF(AU86&lt;AM86,AQ86+AR86+AS86-AT86,0)+IF(BC86&lt;AM86,AY86+AZ86+BA86-BB86,0)+IF(BK86&lt;AM86,BG86+BH86+BI86-BJ86,0)+IF(BS86&lt;AM86,BO86+BP86+BQ86-BR86,0)+IF(CA86&lt;AM86,BW86+BX86+BY86-BZ86,0)+IF(CI86&lt;AM86,CE86+CF86+CG86-CH86,0))))))</f>
        <v>0</v>
      </c>
      <c r="AO86" s="3">
        <f>IF(Inputs!$B$27&lt;&gt;"Ready","PENDING INPUTS",MIN((AI86+AJ86+AK86),IF(D86&gt;C86,IF(D86=0,0,AL86*C86/D86),AL86+AN86)))</f>
        <v>0</v>
      </c>
      <c r="AP86" s="3">
        <f>IF(Inputs!$B$27&lt;&gt;"Ready","PENDING INPUTS",MAX(0,(AI86+AJ86+AK86)-AO86))</f>
        <v>0</v>
      </c>
      <c r="AQ86" s="3">
        <f>IF(Inputs!$B$27&lt;&gt;"Ready","PENDING INPUTS",AX85)</f>
        <v>0</v>
      </c>
      <c r="AR86" s="3">
        <f>IF(Inputs!$B$27&lt;&gt;"Ready","PENDING INPUTS",IF(A86&lt;=Inputs!$B$6,ROUND(AQ86*Inputs!C18/12,2),0))</f>
        <v>0</v>
      </c>
      <c r="AS86" s="3">
        <f>IF(Inputs!$B$27&lt;&gt;"Ready","PENDING INPUTS",IF(AND(A86&lt;=Inputs!$B$6,AQ86&gt;0),Inputs!G18,0))</f>
        <v>0</v>
      </c>
      <c r="AT86" s="3">
        <f>IF(Inputs!$B$27&lt;&gt;"Ready","PENDING INPUTS",IF(A86&gt;Inputs!$B$6,0,MIN((AQ86+AR86+AS86),IF(Inputs!H18=1,Inputs!D18,MAX(Inputs!F18,ROUND(AQ86*Inputs!E18+AR86+AS86,2))))))</f>
        <v>0</v>
      </c>
      <c r="AU86">
        <f>IF(Inputs!$B$27&lt;&gt;"Ready","PENDING INPUTS",IF(AQ86&lt;=0,99,1+IF(AND(K86&gt;0,OR(Inputs!C14&gt;Inputs!C18,AND(Inputs!C14=Inputs!C18,0&lt;4))),1,0)+IF(AND(S86&gt;0,OR(Inputs!C15&gt;Inputs!C18,AND(Inputs!C15=Inputs!C18,1&lt;4))),1,0)+IF(AND(AA86&gt;0,OR(Inputs!C16&gt;Inputs!C18,AND(Inputs!C16=Inputs!C18,2&lt;4))),1,0)+IF(AND(AI86&gt;0,OR(Inputs!C17&gt;Inputs!C18,AND(Inputs!C17=Inputs!C18,3&lt;4))),1,0)+IF(AND(AY86&gt;0,OR(Inputs!C19&gt;Inputs!C18,AND(Inputs!C19=Inputs!C18,5&lt;4))),1,0)+IF(AND(BG86&gt;0,OR(Inputs!C20&gt;Inputs!C18,AND(Inputs!C20=Inputs!C18,6&lt;4))),1,0)+IF(AND(BO86&gt;0,OR(Inputs!C21&gt;Inputs!C18,AND(Inputs!C21=Inputs!C18,7&lt;4))),1,0)+IF(AND(BW86&gt;0,OR(Inputs!C22&gt;Inputs!C18,AND(Inputs!C22=Inputs!C18,8&lt;4))),1,0)+IF(AND(CE86&gt;0,OR(Inputs!C23&gt;Inputs!C18,AND(Inputs!C23=Inputs!C18,9&lt;4))),1,0)))</f>
        <v>99</v>
      </c>
      <c r="AV86" s="3">
        <f>IF(Inputs!$B$27&lt;&gt;"Ready","PENDING INPUTS",IF(A86&gt;Inputs!$B$6,0,MIN(MAX(0,(AQ86+AR86+AS86)-AT86),MAX(0,C86-D86-(IF(O86&lt;AU86,K86+L86+M86-N86,0)+IF(W86&lt;AU86,S86+T86+U86-V86,0)+IF(AE86&lt;AU86,AA86+AB86+AC86-AD86,0)+IF(AM86&lt;AU86,AI86+AJ86+AK86-AL86,0)+IF(AU86&lt;AU86,AQ86+AR86+AS86-AT86,0)+IF(BC86&lt;AU86,AY86+AZ86+BA86-BB86,0)+IF(BK86&lt;AU86,BG86+BH86+BI86-BJ86,0)+IF(BS86&lt;AU86,BO86+BP86+BQ86-BR86,0)+IF(CA86&lt;AU86,BW86+BX86+BY86-BZ86,0)+IF(CI86&lt;AU86,CE86+CF86+CG86-CH86,0))))))</f>
        <v>0</v>
      </c>
      <c r="AW86" s="3">
        <f>IF(Inputs!$B$27&lt;&gt;"Ready","PENDING INPUTS",MIN((AQ86+AR86+AS86),IF(D86&gt;C86,IF(D86=0,0,AT86*C86/D86),AT86+AV86)))</f>
        <v>0</v>
      </c>
      <c r="AX86" s="3">
        <f>IF(Inputs!$B$27&lt;&gt;"Ready","PENDING INPUTS",MAX(0,(AQ86+AR86+AS86)-AW86))</f>
        <v>0</v>
      </c>
      <c r="AY86" s="3">
        <f>IF(Inputs!$B$27&lt;&gt;"Ready","PENDING INPUTS",BF85)</f>
        <v>0</v>
      </c>
      <c r="AZ86" s="3">
        <f>IF(Inputs!$B$27&lt;&gt;"Ready","PENDING INPUTS",IF(A86&lt;=Inputs!$B$6,ROUND(AY86*Inputs!C19/12,2),0))</f>
        <v>0</v>
      </c>
      <c r="BA86" s="3">
        <f>IF(Inputs!$B$27&lt;&gt;"Ready","PENDING INPUTS",IF(AND(A86&lt;=Inputs!$B$6,AY86&gt;0),Inputs!G19,0))</f>
        <v>0</v>
      </c>
      <c r="BB86" s="3">
        <f>IF(Inputs!$B$27&lt;&gt;"Ready","PENDING INPUTS",IF(A86&gt;Inputs!$B$6,0,MIN((AY86+AZ86+BA86),IF(Inputs!H19=1,Inputs!D19,MAX(Inputs!F19,ROUND(AY86*Inputs!E19+AZ86+BA86,2))))))</f>
        <v>0</v>
      </c>
      <c r="BC86">
        <f>IF(Inputs!$B$27&lt;&gt;"Ready","PENDING INPUTS",IF(AY86&lt;=0,99,1+IF(AND(K86&gt;0,OR(Inputs!C14&gt;Inputs!C19,AND(Inputs!C14=Inputs!C19,0&lt;5))),1,0)+IF(AND(S86&gt;0,OR(Inputs!C15&gt;Inputs!C19,AND(Inputs!C15=Inputs!C19,1&lt;5))),1,0)+IF(AND(AA86&gt;0,OR(Inputs!C16&gt;Inputs!C19,AND(Inputs!C16=Inputs!C19,2&lt;5))),1,0)+IF(AND(AI86&gt;0,OR(Inputs!C17&gt;Inputs!C19,AND(Inputs!C17=Inputs!C19,3&lt;5))),1,0)+IF(AND(AQ86&gt;0,OR(Inputs!C18&gt;Inputs!C19,AND(Inputs!C18=Inputs!C19,4&lt;5))),1,0)+IF(AND(BG86&gt;0,OR(Inputs!C20&gt;Inputs!C19,AND(Inputs!C20=Inputs!C19,6&lt;5))),1,0)+IF(AND(BO86&gt;0,OR(Inputs!C21&gt;Inputs!C19,AND(Inputs!C21=Inputs!C19,7&lt;5))),1,0)+IF(AND(BW86&gt;0,OR(Inputs!C22&gt;Inputs!C19,AND(Inputs!C22=Inputs!C19,8&lt;5))),1,0)+IF(AND(CE86&gt;0,OR(Inputs!C23&gt;Inputs!C19,AND(Inputs!C23=Inputs!C19,9&lt;5))),1,0)))</f>
        <v>99</v>
      </c>
      <c r="BD86" s="3">
        <f>IF(Inputs!$B$27&lt;&gt;"Ready","PENDING INPUTS",IF(A86&gt;Inputs!$B$6,0,MIN(MAX(0,(AY86+AZ86+BA86)-BB86),MAX(0,C86-D86-(IF(O86&lt;BC86,K86+L86+M86-N86,0)+IF(W86&lt;BC86,S86+T86+U86-V86,0)+IF(AE86&lt;BC86,AA86+AB86+AC86-AD86,0)+IF(AM86&lt;BC86,AI86+AJ86+AK86-AL86,0)+IF(AU86&lt;BC86,AQ86+AR86+AS86-AT86,0)+IF(BC86&lt;BC86,AY86+AZ86+BA86-BB86,0)+IF(BK86&lt;BC86,BG86+BH86+BI86-BJ86,0)+IF(BS86&lt;BC86,BO86+BP86+BQ86-BR86,0)+IF(CA86&lt;BC86,BW86+BX86+BY86-BZ86,0)+IF(CI86&lt;BC86,CE86+CF86+CG86-CH86,0))))))</f>
        <v>0</v>
      </c>
      <c r="BE86" s="3">
        <f>IF(Inputs!$B$27&lt;&gt;"Ready","PENDING INPUTS",MIN((AY86+AZ86+BA86),IF(D86&gt;C86,IF(D86=0,0,BB86*C86/D86),BB86+BD86)))</f>
        <v>0</v>
      </c>
      <c r="BF86" s="3">
        <f>IF(Inputs!$B$27&lt;&gt;"Ready","PENDING INPUTS",MAX(0,(AY86+AZ86+BA86)-BE86))</f>
        <v>0</v>
      </c>
      <c r="BG86" s="3">
        <f>IF(Inputs!$B$27&lt;&gt;"Ready","PENDING INPUTS",BN85)</f>
        <v>0</v>
      </c>
      <c r="BH86" s="3">
        <f>IF(Inputs!$B$27&lt;&gt;"Ready","PENDING INPUTS",IF(A86&lt;=Inputs!$B$6,ROUND(BG86*Inputs!C20/12,2),0))</f>
        <v>0</v>
      </c>
      <c r="BI86" s="3">
        <f>IF(Inputs!$B$27&lt;&gt;"Ready","PENDING INPUTS",IF(AND(A86&lt;=Inputs!$B$6,BG86&gt;0),Inputs!G20,0))</f>
        <v>0</v>
      </c>
      <c r="BJ86" s="3">
        <f>IF(Inputs!$B$27&lt;&gt;"Ready","PENDING INPUTS",IF(A86&gt;Inputs!$B$6,0,MIN((BG86+BH86+BI86),IF(Inputs!H20=1,Inputs!D20,MAX(Inputs!F20,ROUND(BG86*Inputs!E20+BH86+BI86,2))))))</f>
        <v>0</v>
      </c>
      <c r="BK86">
        <f>IF(Inputs!$B$27&lt;&gt;"Ready","PENDING INPUTS",IF(BG86&lt;=0,99,1+IF(AND(K86&gt;0,OR(Inputs!C14&gt;Inputs!C20,AND(Inputs!C14=Inputs!C20,0&lt;6))),1,0)+IF(AND(S86&gt;0,OR(Inputs!C15&gt;Inputs!C20,AND(Inputs!C15=Inputs!C20,1&lt;6))),1,0)+IF(AND(AA86&gt;0,OR(Inputs!C16&gt;Inputs!C20,AND(Inputs!C16=Inputs!C20,2&lt;6))),1,0)+IF(AND(AI86&gt;0,OR(Inputs!C17&gt;Inputs!C20,AND(Inputs!C17=Inputs!C20,3&lt;6))),1,0)+IF(AND(AQ86&gt;0,OR(Inputs!C18&gt;Inputs!C20,AND(Inputs!C18=Inputs!C20,4&lt;6))),1,0)+IF(AND(AY86&gt;0,OR(Inputs!C19&gt;Inputs!C20,AND(Inputs!C19=Inputs!C20,5&lt;6))),1,0)+IF(AND(BO86&gt;0,OR(Inputs!C21&gt;Inputs!C20,AND(Inputs!C21=Inputs!C20,7&lt;6))),1,0)+IF(AND(BW86&gt;0,OR(Inputs!C22&gt;Inputs!C20,AND(Inputs!C22=Inputs!C20,8&lt;6))),1,0)+IF(AND(CE86&gt;0,OR(Inputs!C23&gt;Inputs!C20,AND(Inputs!C23=Inputs!C20,9&lt;6))),1,0)))</f>
        <v>99</v>
      </c>
      <c r="BL86" s="3">
        <f>IF(Inputs!$B$27&lt;&gt;"Ready","PENDING INPUTS",IF(A86&gt;Inputs!$B$6,0,MIN(MAX(0,(BG86+BH86+BI86)-BJ86),MAX(0,C86-D86-(IF(O86&lt;BK86,K86+L86+M86-N86,0)+IF(W86&lt;BK86,S86+T86+U86-V86,0)+IF(AE86&lt;BK86,AA86+AB86+AC86-AD86,0)+IF(AM86&lt;BK86,AI86+AJ86+AK86-AL86,0)+IF(AU86&lt;BK86,AQ86+AR86+AS86-AT86,0)+IF(BC86&lt;BK86,AY86+AZ86+BA86-BB86,0)+IF(BK86&lt;BK86,BG86+BH86+BI86-BJ86,0)+IF(BS86&lt;BK86,BO86+BP86+BQ86-BR86,0)+IF(CA86&lt;BK86,BW86+BX86+BY86-BZ86,0)+IF(CI86&lt;BK86,CE86+CF86+CG86-CH86,0))))))</f>
        <v>0</v>
      </c>
      <c r="BM86" s="3">
        <f>IF(Inputs!$B$27&lt;&gt;"Ready","PENDING INPUTS",MIN((BG86+BH86+BI86),IF(D86&gt;C86,IF(D86=0,0,BJ86*C86/D86),BJ86+BL86)))</f>
        <v>0</v>
      </c>
      <c r="BN86" s="3">
        <f>IF(Inputs!$B$27&lt;&gt;"Ready","PENDING INPUTS",MAX(0,(BG86+BH86+BI86)-BM86))</f>
        <v>0</v>
      </c>
      <c r="BO86" s="3">
        <f>IF(Inputs!$B$27&lt;&gt;"Ready","PENDING INPUTS",BV85)</f>
        <v>0</v>
      </c>
      <c r="BP86" s="3">
        <f>IF(Inputs!$B$27&lt;&gt;"Ready","PENDING INPUTS",IF(A86&lt;=Inputs!$B$6,ROUND(BO86*Inputs!C21/12,2),0))</f>
        <v>0</v>
      </c>
      <c r="BQ86" s="3">
        <f>IF(Inputs!$B$27&lt;&gt;"Ready","PENDING INPUTS",IF(AND(A86&lt;=Inputs!$B$6,BO86&gt;0),Inputs!G21,0))</f>
        <v>0</v>
      </c>
      <c r="BR86" s="3">
        <f>IF(Inputs!$B$27&lt;&gt;"Ready","PENDING INPUTS",IF(A86&gt;Inputs!$B$6,0,MIN((BO86+BP86+BQ86),IF(Inputs!H21=1,Inputs!D21,MAX(Inputs!F21,ROUND(BO86*Inputs!E21+BP86+BQ86,2))))))</f>
        <v>0</v>
      </c>
      <c r="BS86">
        <f>IF(Inputs!$B$27&lt;&gt;"Ready","PENDING INPUTS",IF(BO86&lt;=0,99,1+IF(AND(K86&gt;0,OR(Inputs!C14&gt;Inputs!C21,AND(Inputs!C14=Inputs!C21,0&lt;7))),1,0)+IF(AND(S86&gt;0,OR(Inputs!C15&gt;Inputs!C21,AND(Inputs!C15=Inputs!C21,1&lt;7))),1,0)+IF(AND(AA86&gt;0,OR(Inputs!C16&gt;Inputs!C21,AND(Inputs!C16=Inputs!C21,2&lt;7))),1,0)+IF(AND(AI86&gt;0,OR(Inputs!C17&gt;Inputs!C21,AND(Inputs!C17=Inputs!C21,3&lt;7))),1,0)+IF(AND(AQ86&gt;0,OR(Inputs!C18&gt;Inputs!C21,AND(Inputs!C18=Inputs!C21,4&lt;7))),1,0)+IF(AND(AY86&gt;0,OR(Inputs!C19&gt;Inputs!C21,AND(Inputs!C19=Inputs!C21,5&lt;7))),1,0)+IF(AND(BG86&gt;0,OR(Inputs!C20&gt;Inputs!C21,AND(Inputs!C20=Inputs!C21,6&lt;7))),1,0)+IF(AND(BW86&gt;0,OR(Inputs!C22&gt;Inputs!C21,AND(Inputs!C22=Inputs!C21,8&lt;7))),1,0)+IF(AND(CE86&gt;0,OR(Inputs!C23&gt;Inputs!C21,AND(Inputs!C23=Inputs!C21,9&lt;7))),1,0)))</f>
        <v>99</v>
      </c>
      <c r="BT86" s="3">
        <f>IF(Inputs!$B$27&lt;&gt;"Ready","PENDING INPUTS",IF(A86&gt;Inputs!$B$6,0,MIN(MAX(0,(BO86+BP86+BQ86)-BR86),MAX(0,C86-D86-(IF(O86&lt;BS86,K86+L86+M86-N86,0)+IF(W86&lt;BS86,S86+T86+U86-V86,0)+IF(AE86&lt;BS86,AA86+AB86+AC86-AD86,0)+IF(AM86&lt;BS86,AI86+AJ86+AK86-AL86,0)+IF(AU86&lt;BS86,AQ86+AR86+AS86-AT86,0)+IF(BC86&lt;BS86,AY86+AZ86+BA86-BB86,0)+IF(BK86&lt;BS86,BG86+BH86+BI86-BJ86,0)+IF(BS86&lt;BS86,BO86+BP86+BQ86-BR86,0)+IF(CA86&lt;BS86,BW86+BX86+BY86-BZ86,0)+IF(CI86&lt;BS86,CE86+CF86+CG86-CH86,0))))))</f>
        <v>0</v>
      </c>
      <c r="BU86" s="3">
        <f>IF(Inputs!$B$27&lt;&gt;"Ready","PENDING INPUTS",MIN((BO86+BP86+BQ86),IF(D86&gt;C86,IF(D86=0,0,BR86*C86/D86),BR86+BT86)))</f>
        <v>0</v>
      </c>
      <c r="BV86" s="3">
        <f>IF(Inputs!$B$27&lt;&gt;"Ready","PENDING INPUTS",MAX(0,(BO86+BP86+BQ86)-BU86))</f>
        <v>0</v>
      </c>
      <c r="BW86" s="3">
        <f>IF(Inputs!$B$27&lt;&gt;"Ready","PENDING INPUTS",CD85)</f>
        <v>0</v>
      </c>
      <c r="BX86" s="3">
        <f>IF(Inputs!$B$27&lt;&gt;"Ready","PENDING INPUTS",IF(A86&lt;=Inputs!$B$6,ROUND(BW86*Inputs!C22/12,2),0))</f>
        <v>0</v>
      </c>
      <c r="BY86" s="3">
        <f>IF(Inputs!$B$27&lt;&gt;"Ready","PENDING INPUTS",IF(AND(A86&lt;=Inputs!$B$6,BW86&gt;0),Inputs!G22,0))</f>
        <v>0</v>
      </c>
      <c r="BZ86" s="3">
        <f>IF(Inputs!$B$27&lt;&gt;"Ready","PENDING INPUTS",IF(A86&gt;Inputs!$B$6,0,MIN((BW86+BX86+BY86),IF(Inputs!H22=1,Inputs!D22,MAX(Inputs!F22,ROUND(BW86*Inputs!E22+BX86+BY86,2))))))</f>
        <v>0</v>
      </c>
      <c r="CA86">
        <f>IF(Inputs!$B$27&lt;&gt;"Ready","PENDING INPUTS",IF(BW86&lt;=0,99,1+IF(AND(K86&gt;0,OR(Inputs!C14&gt;Inputs!C22,AND(Inputs!C14=Inputs!C22,0&lt;8))),1,0)+IF(AND(S86&gt;0,OR(Inputs!C15&gt;Inputs!C22,AND(Inputs!C15=Inputs!C22,1&lt;8))),1,0)+IF(AND(AA86&gt;0,OR(Inputs!C16&gt;Inputs!C22,AND(Inputs!C16=Inputs!C22,2&lt;8))),1,0)+IF(AND(AI86&gt;0,OR(Inputs!C17&gt;Inputs!C22,AND(Inputs!C17=Inputs!C22,3&lt;8))),1,0)+IF(AND(AQ86&gt;0,OR(Inputs!C18&gt;Inputs!C22,AND(Inputs!C18=Inputs!C22,4&lt;8))),1,0)+IF(AND(AY86&gt;0,OR(Inputs!C19&gt;Inputs!C22,AND(Inputs!C19=Inputs!C22,5&lt;8))),1,0)+IF(AND(BG86&gt;0,OR(Inputs!C20&gt;Inputs!C22,AND(Inputs!C20=Inputs!C22,6&lt;8))),1,0)+IF(AND(BO86&gt;0,OR(Inputs!C21&gt;Inputs!C22,AND(Inputs!C21=Inputs!C22,7&lt;8))),1,0)+IF(AND(CE86&gt;0,OR(Inputs!C23&gt;Inputs!C22,AND(Inputs!C23=Inputs!C22,9&lt;8))),1,0)))</f>
        <v>99</v>
      </c>
      <c r="CB86" s="3">
        <f>IF(Inputs!$B$27&lt;&gt;"Ready","PENDING INPUTS",IF(A86&gt;Inputs!$B$6,0,MIN(MAX(0,(BW86+BX86+BY86)-BZ86),MAX(0,C86-D86-(IF(O86&lt;CA86,K86+L86+M86-N86,0)+IF(W86&lt;CA86,S86+T86+U86-V86,0)+IF(AE86&lt;CA86,AA86+AB86+AC86-AD86,0)+IF(AM86&lt;CA86,AI86+AJ86+AK86-AL86,0)+IF(AU86&lt;CA86,AQ86+AR86+AS86-AT86,0)+IF(BC86&lt;CA86,AY86+AZ86+BA86-BB86,0)+IF(BK86&lt;CA86,BG86+BH86+BI86-BJ86,0)+IF(BS86&lt;CA86,BO86+BP86+BQ86-BR86,0)+IF(CA86&lt;CA86,BW86+BX86+BY86-BZ86,0)+IF(CI86&lt;CA86,CE86+CF86+CG86-CH86,0))))))</f>
        <v>0</v>
      </c>
      <c r="CC86" s="3">
        <f>IF(Inputs!$B$27&lt;&gt;"Ready","PENDING INPUTS",MIN((BW86+BX86+BY86),IF(D86&gt;C86,IF(D86=0,0,BZ86*C86/D86),BZ86+CB86)))</f>
        <v>0</v>
      </c>
      <c r="CD86" s="3">
        <f>IF(Inputs!$B$27&lt;&gt;"Ready","PENDING INPUTS",MAX(0,(BW86+BX86+BY86)-CC86))</f>
        <v>0</v>
      </c>
      <c r="CE86" s="3">
        <f>IF(Inputs!$B$27&lt;&gt;"Ready","PENDING INPUTS",CL85)</f>
        <v>0</v>
      </c>
      <c r="CF86" s="3">
        <f>IF(Inputs!$B$27&lt;&gt;"Ready","PENDING INPUTS",IF(A86&lt;=Inputs!$B$6,ROUND(CE86*Inputs!C23/12,2),0))</f>
        <v>0</v>
      </c>
      <c r="CG86" s="3">
        <f>IF(Inputs!$B$27&lt;&gt;"Ready","PENDING INPUTS",IF(AND(A86&lt;=Inputs!$B$6,CE86&gt;0),Inputs!G23,0))</f>
        <v>0</v>
      </c>
      <c r="CH86" s="3">
        <f>IF(Inputs!$B$27&lt;&gt;"Ready","PENDING INPUTS",IF(A86&gt;Inputs!$B$6,0,MIN((CE86+CF86+CG86),IF(Inputs!H23=1,Inputs!D23,MAX(Inputs!F23,ROUND(CE86*Inputs!E23+CF86+CG86,2))))))</f>
        <v>0</v>
      </c>
      <c r="CI86">
        <f>IF(Inputs!$B$27&lt;&gt;"Ready","PENDING INPUTS",IF(CE86&lt;=0,99,1+IF(AND(K86&gt;0,OR(Inputs!C14&gt;Inputs!C23,AND(Inputs!C14=Inputs!C23,0&lt;9))),1,0)+IF(AND(S86&gt;0,OR(Inputs!C15&gt;Inputs!C23,AND(Inputs!C15=Inputs!C23,1&lt;9))),1,0)+IF(AND(AA86&gt;0,OR(Inputs!C16&gt;Inputs!C23,AND(Inputs!C16=Inputs!C23,2&lt;9))),1,0)+IF(AND(AI86&gt;0,OR(Inputs!C17&gt;Inputs!C23,AND(Inputs!C17=Inputs!C23,3&lt;9))),1,0)+IF(AND(AQ86&gt;0,OR(Inputs!C18&gt;Inputs!C23,AND(Inputs!C18=Inputs!C23,4&lt;9))),1,0)+IF(AND(AY86&gt;0,OR(Inputs!C19&gt;Inputs!C23,AND(Inputs!C19=Inputs!C23,5&lt;9))),1,0)+IF(AND(BG86&gt;0,OR(Inputs!C20&gt;Inputs!C23,AND(Inputs!C20=Inputs!C23,6&lt;9))),1,0)+IF(AND(BO86&gt;0,OR(Inputs!C21&gt;Inputs!C23,AND(Inputs!C21=Inputs!C23,7&lt;9))),1,0)+IF(AND(BW86&gt;0,OR(Inputs!C22&gt;Inputs!C23,AND(Inputs!C22=Inputs!C23,8&lt;9))),1,0)))</f>
        <v>99</v>
      </c>
      <c r="CJ86" s="3">
        <f>IF(Inputs!$B$27&lt;&gt;"Ready","PENDING INPUTS",IF(A86&gt;Inputs!$B$6,0,MIN(MAX(0,(CE86+CF86+CG86)-CH86),MAX(0,C86-D86-(IF(O86&lt;CI86,K86+L86+M86-N86,0)+IF(W86&lt;CI86,S86+T86+U86-V86,0)+IF(AE86&lt;CI86,AA86+AB86+AC86-AD86,0)+IF(AM86&lt;CI86,AI86+AJ86+AK86-AL86,0)+IF(AU86&lt;CI86,AQ86+AR86+AS86-AT86,0)+IF(BC86&lt;CI86,AY86+AZ86+BA86-BB86,0)+IF(BK86&lt;CI86,BG86+BH86+BI86-BJ86,0)+IF(BS86&lt;CI86,BO86+BP86+BQ86-BR86,0)+IF(CA86&lt;CI86,BW86+BX86+BY86-BZ86,0)+IF(CI86&lt;CI86,CE86+CF86+CG86-CH86,0))))))</f>
        <v>0</v>
      </c>
      <c r="CK86" s="3">
        <f>IF(Inputs!$B$27&lt;&gt;"Ready","PENDING INPUTS",MIN((CE86+CF86+CG86),IF(D86&gt;C86,IF(D86=0,0,CH86*C86/D86),CH86+CJ86)))</f>
        <v>0</v>
      </c>
      <c r="CL86" s="3">
        <f>IF(Inputs!$B$27&lt;&gt;"Ready","PENDING INPUTS",MAX(0,(CE86+CF86+CG86)-CK86))</f>
        <v>0</v>
      </c>
    </row>
    <row r="87" spans="1:90" ht="27.95" customHeight="1" x14ac:dyDescent="0.25">
      <c r="A87">
        <v>83</v>
      </c>
      <c r="B87" s="13">
        <f>IF(Inputs!$B$27&lt;&gt;"Ready","PENDING INPUTS",EDATE(Inputs!$B$5,A87-1))</f>
        <v>48792</v>
      </c>
      <c r="C87" s="3">
        <f>IF(Inputs!$B$27&lt;&gt;"Ready","PENDING INPUTS",IF(A87&lt;=Inputs!$B$6,MAX(0,Inputs!$B$4+IF(A87=Inputs!$B$7,Inputs!$B$8,0)+IF(A87=Inputs!$B$9,Inputs!$B$10,0)),0))</f>
        <v>0</v>
      </c>
      <c r="D87" s="3">
        <f>IF(Inputs!$B$27&lt;&gt;"Ready","PENDING INPUTS",SUM(N87,V87,AD87,AL87,AT87,BB87,BJ87,BR87,BZ87,CH87))</f>
        <v>0</v>
      </c>
      <c r="E87" s="3">
        <f>IF(Inputs!$B$27&lt;&gt;"Ready","PENDING INPUTS",MAX(0,D87-C87))</f>
        <v>0</v>
      </c>
      <c r="F87" s="3">
        <f>IF(Inputs!$B$27&lt;&gt;"Ready","PENDING INPUTS",SUM(Q87,Y87,AG87,AO87,AW87,BE87,BM87,BU87,CC87,CK87))</f>
        <v>0</v>
      </c>
      <c r="G87" s="3">
        <f>IF(Inputs!$B$27&lt;&gt;"Ready","PENDING INPUTS",SUM(L87,T87,AB87,AJ87,AR87,AZ87,BH87,BP87,BX87,CF87))</f>
        <v>0</v>
      </c>
      <c r="H87" s="3">
        <f>IF(Inputs!$B$27&lt;&gt;"Ready","PENDING INPUTS",SUM(M87,U87,AC87,AK87,AS87,BA87,BI87,BQ87,BY87,CG87))</f>
        <v>0</v>
      </c>
      <c r="I87" s="3">
        <f>IF(Inputs!$B$27&lt;&gt;"Ready","PENDING INPUTS",SUM(R87,Z87,AH87,AP87,AX87,BF87,BN87,BV87,CD87,CL87))</f>
        <v>0</v>
      </c>
      <c r="J87" t="str">
        <f>IF(Inputs!$B$27&lt;&gt;"Ready","PENDING INPUTS",IF(A87&gt;Inputs!$B$6,"Beyond horizon",IF(E87&gt;0.005,"MINIMUM SHORTFALL",IF(I87&lt;0.005,"Paid off","In progress"))))</f>
        <v>Paid off</v>
      </c>
      <c r="K87" s="3">
        <f>IF(Inputs!$B$27&lt;&gt;"Ready","PENDING INPUTS",R86)</f>
        <v>0</v>
      </c>
      <c r="L87" s="3">
        <f>IF(Inputs!$B$27&lt;&gt;"Ready","PENDING INPUTS",IF(A87&lt;=Inputs!$B$6,ROUND(K87*Inputs!C14/12,2),0))</f>
        <v>0</v>
      </c>
      <c r="M87" s="3">
        <f>IF(Inputs!$B$27&lt;&gt;"Ready","PENDING INPUTS",IF(AND(A87&lt;=Inputs!$B$6,K87&gt;0),Inputs!G14,0))</f>
        <v>0</v>
      </c>
      <c r="N87" s="3">
        <f>IF(Inputs!$B$27&lt;&gt;"Ready","PENDING INPUTS",IF(A87&gt;Inputs!$B$6,0,MIN((K87+L87+M87),IF(Inputs!H14=1,Inputs!D14,MAX(Inputs!F14,ROUND(K87*Inputs!E14+L87+M87,2))))))</f>
        <v>0</v>
      </c>
      <c r="O87">
        <f>IF(Inputs!$B$27&lt;&gt;"Ready","PENDING INPUTS",IF(K87&lt;=0,99,1+IF(AND(S87&gt;0,OR(Inputs!C15&gt;Inputs!C14,AND(Inputs!C15=Inputs!C14,1&lt;0))),1,0)+IF(AND(AA87&gt;0,OR(Inputs!C16&gt;Inputs!C14,AND(Inputs!C16=Inputs!C14,2&lt;0))),1,0)+IF(AND(AI87&gt;0,OR(Inputs!C17&gt;Inputs!C14,AND(Inputs!C17=Inputs!C14,3&lt;0))),1,0)+IF(AND(AQ87&gt;0,OR(Inputs!C18&gt;Inputs!C14,AND(Inputs!C18=Inputs!C14,4&lt;0))),1,0)+IF(AND(AY87&gt;0,OR(Inputs!C19&gt;Inputs!C14,AND(Inputs!C19=Inputs!C14,5&lt;0))),1,0)+IF(AND(BG87&gt;0,OR(Inputs!C20&gt;Inputs!C14,AND(Inputs!C20=Inputs!C14,6&lt;0))),1,0)+IF(AND(BO87&gt;0,OR(Inputs!C21&gt;Inputs!C14,AND(Inputs!C21=Inputs!C14,7&lt;0))),1,0)+IF(AND(BW87&gt;0,OR(Inputs!C22&gt;Inputs!C14,AND(Inputs!C22=Inputs!C14,8&lt;0))),1,0)+IF(AND(CE87&gt;0,OR(Inputs!C23&gt;Inputs!C14,AND(Inputs!C23=Inputs!C14,9&lt;0))),1,0)))</f>
        <v>99</v>
      </c>
      <c r="P87" s="3">
        <f>IF(Inputs!$B$27&lt;&gt;"Ready","PENDING INPUTS",IF(A87&gt;Inputs!$B$6,0,MIN(MAX(0,(K87+L87+M87)-N87),MAX(0,C87-D87-(IF(O87&lt;O87,K87+L87+M87-N87,0)+IF(W87&lt;O87,S87+T87+U87-V87,0)+IF(AE87&lt;O87,AA87+AB87+AC87-AD87,0)+IF(AM87&lt;O87,AI87+AJ87+AK87-AL87,0)+IF(AU87&lt;O87,AQ87+AR87+AS87-AT87,0)+IF(BC87&lt;O87,AY87+AZ87+BA87-BB87,0)+IF(BK87&lt;O87,BG87+BH87+BI87-BJ87,0)+IF(BS87&lt;O87,BO87+BP87+BQ87-BR87,0)+IF(CA87&lt;O87,BW87+BX87+BY87-BZ87,0)+IF(CI87&lt;O87,CE87+CF87+CG87-CH87,0))))))</f>
        <v>0</v>
      </c>
      <c r="Q87" s="3">
        <f>IF(Inputs!$B$27&lt;&gt;"Ready","PENDING INPUTS",MIN((K87+L87+M87),IF(D87&gt;C87,IF(D87=0,0,N87*C87/D87),N87+P87)))</f>
        <v>0</v>
      </c>
      <c r="R87" s="3">
        <f>IF(Inputs!$B$27&lt;&gt;"Ready","PENDING INPUTS",MAX(0,(K87+L87+M87)-Q87))</f>
        <v>0</v>
      </c>
      <c r="S87" s="3">
        <f>IF(Inputs!$B$27&lt;&gt;"Ready","PENDING INPUTS",Z86)</f>
        <v>0</v>
      </c>
      <c r="T87" s="3">
        <f>IF(Inputs!$B$27&lt;&gt;"Ready","PENDING INPUTS",IF(A87&lt;=Inputs!$B$6,ROUND(S87*Inputs!C15/12,2),0))</f>
        <v>0</v>
      </c>
      <c r="U87" s="3">
        <f>IF(Inputs!$B$27&lt;&gt;"Ready","PENDING INPUTS",IF(AND(A87&lt;=Inputs!$B$6,S87&gt;0),Inputs!G15,0))</f>
        <v>0</v>
      </c>
      <c r="V87" s="3">
        <f>IF(Inputs!$B$27&lt;&gt;"Ready","PENDING INPUTS",IF(A87&gt;Inputs!$B$6,0,MIN((S87+T87+U87),IF(Inputs!H15=1,Inputs!D15,MAX(Inputs!F15,ROUND(S87*Inputs!E15+T87+U87,2))))))</f>
        <v>0</v>
      </c>
      <c r="W87">
        <f>IF(Inputs!$B$27&lt;&gt;"Ready","PENDING INPUTS",IF(S87&lt;=0,99,1+IF(AND(K87&gt;0,OR(Inputs!C14&gt;Inputs!C15,AND(Inputs!C14=Inputs!C15,0&lt;1))),1,0)+IF(AND(AA87&gt;0,OR(Inputs!C16&gt;Inputs!C15,AND(Inputs!C16=Inputs!C15,2&lt;1))),1,0)+IF(AND(AI87&gt;0,OR(Inputs!C17&gt;Inputs!C15,AND(Inputs!C17=Inputs!C15,3&lt;1))),1,0)+IF(AND(AQ87&gt;0,OR(Inputs!C18&gt;Inputs!C15,AND(Inputs!C18=Inputs!C15,4&lt;1))),1,0)+IF(AND(AY87&gt;0,OR(Inputs!C19&gt;Inputs!C15,AND(Inputs!C19=Inputs!C15,5&lt;1))),1,0)+IF(AND(BG87&gt;0,OR(Inputs!C20&gt;Inputs!C15,AND(Inputs!C20=Inputs!C15,6&lt;1))),1,0)+IF(AND(BO87&gt;0,OR(Inputs!C21&gt;Inputs!C15,AND(Inputs!C21=Inputs!C15,7&lt;1))),1,0)+IF(AND(BW87&gt;0,OR(Inputs!C22&gt;Inputs!C15,AND(Inputs!C22=Inputs!C15,8&lt;1))),1,0)+IF(AND(CE87&gt;0,OR(Inputs!C23&gt;Inputs!C15,AND(Inputs!C23=Inputs!C15,9&lt;1))),1,0)))</f>
        <v>99</v>
      </c>
      <c r="X87" s="3">
        <f>IF(Inputs!$B$27&lt;&gt;"Ready","PENDING INPUTS",IF(A87&gt;Inputs!$B$6,0,MIN(MAX(0,(S87+T87+U87)-V87),MAX(0,C87-D87-(IF(O87&lt;W87,K87+L87+M87-N87,0)+IF(W87&lt;W87,S87+T87+U87-V87,0)+IF(AE87&lt;W87,AA87+AB87+AC87-AD87,0)+IF(AM87&lt;W87,AI87+AJ87+AK87-AL87,0)+IF(AU87&lt;W87,AQ87+AR87+AS87-AT87,0)+IF(BC87&lt;W87,AY87+AZ87+BA87-BB87,0)+IF(BK87&lt;W87,BG87+BH87+BI87-BJ87,0)+IF(BS87&lt;W87,BO87+BP87+BQ87-BR87,0)+IF(CA87&lt;W87,BW87+BX87+BY87-BZ87,0)+IF(CI87&lt;W87,CE87+CF87+CG87-CH87,0))))))</f>
        <v>0</v>
      </c>
      <c r="Y87" s="3">
        <f>IF(Inputs!$B$27&lt;&gt;"Ready","PENDING INPUTS",MIN((S87+T87+U87),IF(D87&gt;C87,IF(D87=0,0,V87*C87/D87),V87+X87)))</f>
        <v>0</v>
      </c>
      <c r="Z87" s="3">
        <f>IF(Inputs!$B$27&lt;&gt;"Ready","PENDING INPUTS",MAX(0,(S87+T87+U87)-Y87))</f>
        <v>0</v>
      </c>
      <c r="AA87" s="3">
        <f>IF(Inputs!$B$27&lt;&gt;"Ready","PENDING INPUTS",AH86)</f>
        <v>0</v>
      </c>
      <c r="AB87" s="3">
        <f>IF(Inputs!$B$27&lt;&gt;"Ready","PENDING INPUTS",IF(A87&lt;=Inputs!$B$6,ROUND(AA87*Inputs!C16/12,2),0))</f>
        <v>0</v>
      </c>
      <c r="AC87" s="3">
        <f>IF(Inputs!$B$27&lt;&gt;"Ready","PENDING INPUTS",IF(AND(A87&lt;=Inputs!$B$6,AA87&gt;0),Inputs!G16,0))</f>
        <v>0</v>
      </c>
      <c r="AD87" s="3">
        <f>IF(Inputs!$B$27&lt;&gt;"Ready","PENDING INPUTS",IF(A87&gt;Inputs!$B$6,0,MIN((AA87+AB87+AC87),IF(Inputs!H16=1,Inputs!D16,MAX(Inputs!F16,ROUND(AA87*Inputs!E16+AB87+AC87,2))))))</f>
        <v>0</v>
      </c>
      <c r="AE87">
        <f>IF(Inputs!$B$27&lt;&gt;"Ready","PENDING INPUTS",IF(AA87&lt;=0,99,1+IF(AND(K87&gt;0,OR(Inputs!C14&gt;Inputs!C16,AND(Inputs!C14=Inputs!C16,0&lt;2))),1,0)+IF(AND(S87&gt;0,OR(Inputs!C15&gt;Inputs!C16,AND(Inputs!C15=Inputs!C16,1&lt;2))),1,0)+IF(AND(AI87&gt;0,OR(Inputs!C17&gt;Inputs!C16,AND(Inputs!C17=Inputs!C16,3&lt;2))),1,0)+IF(AND(AQ87&gt;0,OR(Inputs!C18&gt;Inputs!C16,AND(Inputs!C18=Inputs!C16,4&lt;2))),1,0)+IF(AND(AY87&gt;0,OR(Inputs!C19&gt;Inputs!C16,AND(Inputs!C19=Inputs!C16,5&lt;2))),1,0)+IF(AND(BG87&gt;0,OR(Inputs!C20&gt;Inputs!C16,AND(Inputs!C20=Inputs!C16,6&lt;2))),1,0)+IF(AND(BO87&gt;0,OR(Inputs!C21&gt;Inputs!C16,AND(Inputs!C21=Inputs!C16,7&lt;2))),1,0)+IF(AND(BW87&gt;0,OR(Inputs!C22&gt;Inputs!C16,AND(Inputs!C22=Inputs!C16,8&lt;2))),1,0)+IF(AND(CE87&gt;0,OR(Inputs!C23&gt;Inputs!C16,AND(Inputs!C23=Inputs!C16,9&lt;2))),1,0)))</f>
        <v>99</v>
      </c>
      <c r="AF87" s="3">
        <f>IF(Inputs!$B$27&lt;&gt;"Ready","PENDING INPUTS",IF(A87&gt;Inputs!$B$6,0,MIN(MAX(0,(AA87+AB87+AC87)-AD87),MAX(0,C87-D87-(IF(O87&lt;AE87,K87+L87+M87-N87,0)+IF(W87&lt;AE87,S87+T87+U87-V87,0)+IF(AE87&lt;AE87,AA87+AB87+AC87-AD87,0)+IF(AM87&lt;AE87,AI87+AJ87+AK87-AL87,0)+IF(AU87&lt;AE87,AQ87+AR87+AS87-AT87,0)+IF(BC87&lt;AE87,AY87+AZ87+BA87-BB87,0)+IF(BK87&lt;AE87,BG87+BH87+BI87-BJ87,0)+IF(BS87&lt;AE87,BO87+BP87+BQ87-BR87,0)+IF(CA87&lt;AE87,BW87+BX87+BY87-BZ87,0)+IF(CI87&lt;AE87,CE87+CF87+CG87-CH87,0))))))</f>
        <v>0</v>
      </c>
      <c r="AG87" s="3">
        <f>IF(Inputs!$B$27&lt;&gt;"Ready","PENDING INPUTS",MIN((AA87+AB87+AC87),IF(D87&gt;C87,IF(D87=0,0,AD87*C87/D87),AD87+AF87)))</f>
        <v>0</v>
      </c>
      <c r="AH87" s="3">
        <f>IF(Inputs!$B$27&lt;&gt;"Ready","PENDING INPUTS",MAX(0,(AA87+AB87+AC87)-AG87))</f>
        <v>0</v>
      </c>
      <c r="AI87" s="3">
        <f>IF(Inputs!$B$27&lt;&gt;"Ready","PENDING INPUTS",AP86)</f>
        <v>0</v>
      </c>
      <c r="AJ87" s="3">
        <f>IF(Inputs!$B$27&lt;&gt;"Ready","PENDING INPUTS",IF(A87&lt;=Inputs!$B$6,ROUND(AI87*Inputs!C17/12,2),0))</f>
        <v>0</v>
      </c>
      <c r="AK87" s="3">
        <f>IF(Inputs!$B$27&lt;&gt;"Ready","PENDING INPUTS",IF(AND(A87&lt;=Inputs!$B$6,AI87&gt;0),Inputs!G17,0))</f>
        <v>0</v>
      </c>
      <c r="AL87" s="3">
        <f>IF(Inputs!$B$27&lt;&gt;"Ready","PENDING INPUTS",IF(A87&gt;Inputs!$B$6,0,MIN((AI87+AJ87+AK87),IF(Inputs!H17=1,Inputs!D17,MAX(Inputs!F17,ROUND(AI87*Inputs!E17+AJ87+AK87,2))))))</f>
        <v>0</v>
      </c>
      <c r="AM87">
        <f>IF(Inputs!$B$27&lt;&gt;"Ready","PENDING INPUTS",IF(AI87&lt;=0,99,1+IF(AND(K87&gt;0,OR(Inputs!C14&gt;Inputs!C17,AND(Inputs!C14=Inputs!C17,0&lt;3))),1,0)+IF(AND(S87&gt;0,OR(Inputs!C15&gt;Inputs!C17,AND(Inputs!C15=Inputs!C17,1&lt;3))),1,0)+IF(AND(AA87&gt;0,OR(Inputs!C16&gt;Inputs!C17,AND(Inputs!C16=Inputs!C17,2&lt;3))),1,0)+IF(AND(AQ87&gt;0,OR(Inputs!C18&gt;Inputs!C17,AND(Inputs!C18=Inputs!C17,4&lt;3))),1,0)+IF(AND(AY87&gt;0,OR(Inputs!C19&gt;Inputs!C17,AND(Inputs!C19=Inputs!C17,5&lt;3))),1,0)+IF(AND(BG87&gt;0,OR(Inputs!C20&gt;Inputs!C17,AND(Inputs!C20=Inputs!C17,6&lt;3))),1,0)+IF(AND(BO87&gt;0,OR(Inputs!C21&gt;Inputs!C17,AND(Inputs!C21=Inputs!C17,7&lt;3))),1,0)+IF(AND(BW87&gt;0,OR(Inputs!C22&gt;Inputs!C17,AND(Inputs!C22=Inputs!C17,8&lt;3))),1,0)+IF(AND(CE87&gt;0,OR(Inputs!C23&gt;Inputs!C17,AND(Inputs!C23=Inputs!C17,9&lt;3))),1,0)))</f>
        <v>99</v>
      </c>
      <c r="AN87" s="3">
        <f>IF(Inputs!$B$27&lt;&gt;"Ready","PENDING INPUTS",IF(A87&gt;Inputs!$B$6,0,MIN(MAX(0,(AI87+AJ87+AK87)-AL87),MAX(0,C87-D87-(IF(O87&lt;AM87,K87+L87+M87-N87,0)+IF(W87&lt;AM87,S87+T87+U87-V87,0)+IF(AE87&lt;AM87,AA87+AB87+AC87-AD87,0)+IF(AM87&lt;AM87,AI87+AJ87+AK87-AL87,0)+IF(AU87&lt;AM87,AQ87+AR87+AS87-AT87,0)+IF(BC87&lt;AM87,AY87+AZ87+BA87-BB87,0)+IF(BK87&lt;AM87,BG87+BH87+BI87-BJ87,0)+IF(BS87&lt;AM87,BO87+BP87+BQ87-BR87,0)+IF(CA87&lt;AM87,BW87+BX87+BY87-BZ87,0)+IF(CI87&lt;AM87,CE87+CF87+CG87-CH87,0))))))</f>
        <v>0</v>
      </c>
      <c r="AO87" s="3">
        <f>IF(Inputs!$B$27&lt;&gt;"Ready","PENDING INPUTS",MIN((AI87+AJ87+AK87),IF(D87&gt;C87,IF(D87=0,0,AL87*C87/D87),AL87+AN87)))</f>
        <v>0</v>
      </c>
      <c r="AP87" s="3">
        <f>IF(Inputs!$B$27&lt;&gt;"Ready","PENDING INPUTS",MAX(0,(AI87+AJ87+AK87)-AO87))</f>
        <v>0</v>
      </c>
      <c r="AQ87" s="3">
        <f>IF(Inputs!$B$27&lt;&gt;"Ready","PENDING INPUTS",AX86)</f>
        <v>0</v>
      </c>
      <c r="AR87" s="3">
        <f>IF(Inputs!$B$27&lt;&gt;"Ready","PENDING INPUTS",IF(A87&lt;=Inputs!$B$6,ROUND(AQ87*Inputs!C18/12,2),0))</f>
        <v>0</v>
      </c>
      <c r="AS87" s="3">
        <f>IF(Inputs!$B$27&lt;&gt;"Ready","PENDING INPUTS",IF(AND(A87&lt;=Inputs!$B$6,AQ87&gt;0),Inputs!G18,0))</f>
        <v>0</v>
      </c>
      <c r="AT87" s="3">
        <f>IF(Inputs!$B$27&lt;&gt;"Ready","PENDING INPUTS",IF(A87&gt;Inputs!$B$6,0,MIN((AQ87+AR87+AS87),IF(Inputs!H18=1,Inputs!D18,MAX(Inputs!F18,ROUND(AQ87*Inputs!E18+AR87+AS87,2))))))</f>
        <v>0</v>
      </c>
      <c r="AU87">
        <f>IF(Inputs!$B$27&lt;&gt;"Ready","PENDING INPUTS",IF(AQ87&lt;=0,99,1+IF(AND(K87&gt;0,OR(Inputs!C14&gt;Inputs!C18,AND(Inputs!C14=Inputs!C18,0&lt;4))),1,0)+IF(AND(S87&gt;0,OR(Inputs!C15&gt;Inputs!C18,AND(Inputs!C15=Inputs!C18,1&lt;4))),1,0)+IF(AND(AA87&gt;0,OR(Inputs!C16&gt;Inputs!C18,AND(Inputs!C16=Inputs!C18,2&lt;4))),1,0)+IF(AND(AI87&gt;0,OR(Inputs!C17&gt;Inputs!C18,AND(Inputs!C17=Inputs!C18,3&lt;4))),1,0)+IF(AND(AY87&gt;0,OR(Inputs!C19&gt;Inputs!C18,AND(Inputs!C19=Inputs!C18,5&lt;4))),1,0)+IF(AND(BG87&gt;0,OR(Inputs!C20&gt;Inputs!C18,AND(Inputs!C20=Inputs!C18,6&lt;4))),1,0)+IF(AND(BO87&gt;0,OR(Inputs!C21&gt;Inputs!C18,AND(Inputs!C21=Inputs!C18,7&lt;4))),1,0)+IF(AND(BW87&gt;0,OR(Inputs!C22&gt;Inputs!C18,AND(Inputs!C22=Inputs!C18,8&lt;4))),1,0)+IF(AND(CE87&gt;0,OR(Inputs!C23&gt;Inputs!C18,AND(Inputs!C23=Inputs!C18,9&lt;4))),1,0)))</f>
        <v>99</v>
      </c>
      <c r="AV87" s="3">
        <f>IF(Inputs!$B$27&lt;&gt;"Ready","PENDING INPUTS",IF(A87&gt;Inputs!$B$6,0,MIN(MAX(0,(AQ87+AR87+AS87)-AT87),MAX(0,C87-D87-(IF(O87&lt;AU87,K87+L87+M87-N87,0)+IF(W87&lt;AU87,S87+T87+U87-V87,0)+IF(AE87&lt;AU87,AA87+AB87+AC87-AD87,0)+IF(AM87&lt;AU87,AI87+AJ87+AK87-AL87,0)+IF(AU87&lt;AU87,AQ87+AR87+AS87-AT87,0)+IF(BC87&lt;AU87,AY87+AZ87+BA87-BB87,0)+IF(BK87&lt;AU87,BG87+BH87+BI87-BJ87,0)+IF(BS87&lt;AU87,BO87+BP87+BQ87-BR87,0)+IF(CA87&lt;AU87,BW87+BX87+BY87-BZ87,0)+IF(CI87&lt;AU87,CE87+CF87+CG87-CH87,0))))))</f>
        <v>0</v>
      </c>
      <c r="AW87" s="3">
        <f>IF(Inputs!$B$27&lt;&gt;"Ready","PENDING INPUTS",MIN((AQ87+AR87+AS87),IF(D87&gt;C87,IF(D87=0,0,AT87*C87/D87),AT87+AV87)))</f>
        <v>0</v>
      </c>
      <c r="AX87" s="3">
        <f>IF(Inputs!$B$27&lt;&gt;"Ready","PENDING INPUTS",MAX(0,(AQ87+AR87+AS87)-AW87))</f>
        <v>0</v>
      </c>
      <c r="AY87" s="3">
        <f>IF(Inputs!$B$27&lt;&gt;"Ready","PENDING INPUTS",BF86)</f>
        <v>0</v>
      </c>
      <c r="AZ87" s="3">
        <f>IF(Inputs!$B$27&lt;&gt;"Ready","PENDING INPUTS",IF(A87&lt;=Inputs!$B$6,ROUND(AY87*Inputs!C19/12,2),0))</f>
        <v>0</v>
      </c>
      <c r="BA87" s="3">
        <f>IF(Inputs!$B$27&lt;&gt;"Ready","PENDING INPUTS",IF(AND(A87&lt;=Inputs!$B$6,AY87&gt;0),Inputs!G19,0))</f>
        <v>0</v>
      </c>
      <c r="BB87" s="3">
        <f>IF(Inputs!$B$27&lt;&gt;"Ready","PENDING INPUTS",IF(A87&gt;Inputs!$B$6,0,MIN((AY87+AZ87+BA87),IF(Inputs!H19=1,Inputs!D19,MAX(Inputs!F19,ROUND(AY87*Inputs!E19+AZ87+BA87,2))))))</f>
        <v>0</v>
      </c>
      <c r="BC87">
        <f>IF(Inputs!$B$27&lt;&gt;"Ready","PENDING INPUTS",IF(AY87&lt;=0,99,1+IF(AND(K87&gt;0,OR(Inputs!C14&gt;Inputs!C19,AND(Inputs!C14=Inputs!C19,0&lt;5))),1,0)+IF(AND(S87&gt;0,OR(Inputs!C15&gt;Inputs!C19,AND(Inputs!C15=Inputs!C19,1&lt;5))),1,0)+IF(AND(AA87&gt;0,OR(Inputs!C16&gt;Inputs!C19,AND(Inputs!C16=Inputs!C19,2&lt;5))),1,0)+IF(AND(AI87&gt;0,OR(Inputs!C17&gt;Inputs!C19,AND(Inputs!C17=Inputs!C19,3&lt;5))),1,0)+IF(AND(AQ87&gt;0,OR(Inputs!C18&gt;Inputs!C19,AND(Inputs!C18=Inputs!C19,4&lt;5))),1,0)+IF(AND(BG87&gt;0,OR(Inputs!C20&gt;Inputs!C19,AND(Inputs!C20=Inputs!C19,6&lt;5))),1,0)+IF(AND(BO87&gt;0,OR(Inputs!C21&gt;Inputs!C19,AND(Inputs!C21=Inputs!C19,7&lt;5))),1,0)+IF(AND(BW87&gt;0,OR(Inputs!C22&gt;Inputs!C19,AND(Inputs!C22=Inputs!C19,8&lt;5))),1,0)+IF(AND(CE87&gt;0,OR(Inputs!C23&gt;Inputs!C19,AND(Inputs!C23=Inputs!C19,9&lt;5))),1,0)))</f>
        <v>99</v>
      </c>
      <c r="BD87" s="3">
        <f>IF(Inputs!$B$27&lt;&gt;"Ready","PENDING INPUTS",IF(A87&gt;Inputs!$B$6,0,MIN(MAX(0,(AY87+AZ87+BA87)-BB87),MAX(0,C87-D87-(IF(O87&lt;BC87,K87+L87+M87-N87,0)+IF(W87&lt;BC87,S87+T87+U87-V87,0)+IF(AE87&lt;BC87,AA87+AB87+AC87-AD87,0)+IF(AM87&lt;BC87,AI87+AJ87+AK87-AL87,0)+IF(AU87&lt;BC87,AQ87+AR87+AS87-AT87,0)+IF(BC87&lt;BC87,AY87+AZ87+BA87-BB87,0)+IF(BK87&lt;BC87,BG87+BH87+BI87-BJ87,0)+IF(BS87&lt;BC87,BO87+BP87+BQ87-BR87,0)+IF(CA87&lt;BC87,BW87+BX87+BY87-BZ87,0)+IF(CI87&lt;BC87,CE87+CF87+CG87-CH87,0))))))</f>
        <v>0</v>
      </c>
      <c r="BE87" s="3">
        <f>IF(Inputs!$B$27&lt;&gt;"Ready","PENDING INPUTS",MIN((AY87+AZ87+BA87),IF(D87&gt;C87,IF(D87=0,0,BB87*C87/D87),BB87+BD87)))</f>
        <v>0</v>
      </c>
      <c r="BF87" s="3">
        <f>IF(Inputs!$B$27&lt;&gt;"Ready","PENDING INPUTS",MAX(0,(AY87+AZ87+BA87)-BE87))</f>
        <v>0</v>
      </c>
      <c r="BG87" s="3">
        <f>IF(Inputs!$B$27&lt;&gt;"Ready","PENDING INPUTS",BN86)</f>
        <v>0</v>
      </c>
      <c r="BH87" s="3">
        <f>IF(Inputs!$B$27&lt;&gt;"Ready","PENDING INPUTS",IF(A87&lt;=Inputs!$B$6,ROUND(BG87*Inputs!C20/12,2),0))</f>
        <v>0</v>
      </c>
      <c r="BI87" s="3">
        <f>IF(Inputs!$B$27&lt;&gt;"Ready","PENDING INPUTS",IF(AND(A87&lt;=Inputs!$B$6,BG87&gt;0),Inputs!G20,0))</f>
        <v>0</v>
      </c>
      <c r="BJ87" s="3">
        <f>IF(Inputs!$B$27&lt;&gt;"Ready","PENDING INPUTS",IF(A87&gt;Inputs!$B$6,0,MIN((BG87+BH87+BI87),IF(Inputs!H20=1,Inputs!D20,MAX(Inputs!F20,ROUND(BG87*Inputs!E20+BH87+BI87,2))))))</f>
        <v>0</v>
      </c>
      <c r="BK87">
        <f>IF(Inputs!$B$27&lt;&gt;"Ready","PENDING INPUTS",IF(BG87&lt;=0,99,1+IF(AND(K87&gt;0,OR(Inputs!C14&gt;Inputs!C20,AND(Inputs!C14=Inputs!C20,0&lt;6))),1,0)+IF(AND(S87&gt;0,OR(Inputs!C15&gt;Inputs!C20,AND(Inputs!C15=Inputs!C20,1&lt;6))),1,0)+IF(AND(AA87&gt;0,OR(Inputs!C16&gt;Inputs!C20,AND(Inputs!C16=Inputs!C20,2&lt;6))),1,0)+IF(AND(AI87&gt;0,OR(Inputs!C17&gt;Inputs!C20,AND(Inputs!C17=Inputs!C20,3&lt;6))),1,0)+IF(AND(AQ87&gt;0,OR(Inputs!C18&gt;Inputs!C20,AND(Inputs!C18=Inputs!C20,4&lt;6))),1,0)+IF(AND(AY87&gt;0,OR(Inputs!C19&gt;Inputs!C20,AND(Inputs!C19=Inputs!C20,5&lt;6))),1,0)+IF(AND(BO87&gt;0,OR(Inputs!C21&gt;Inputs!C20,AND(Inputs!C21=Inputs!C20,7&lt;6))),1,0)+IF(AND(BW87&gt;0,OR(Inputs!C22&gt;Inputs!C20,AND(Inputs!C22=Inputs!C20,8&lt;6))),1,0)+IF(AND(CE87&gt;0,OR(Inputs!C23&gt;Inputs!C20,AND(Inputs!C23=Inputs!C20,9&lt;6))),1,0)))</f>
        <v>99</v>
      </c>
      <c r="BL87" s="3">
        <f>IF(Inputs!$B$27&lt;&gt;"Ready","PENDING INPUTS",IF(A87&gt;Inputs!$B$6,0,MIN(MAX(0,(BG87+BH87+BI87)-BJ87),MAX(0,C87-D87-(IF(O87&lt;BK87,K87+L87+M87-N87,0)+IF(W87&lt;BK87,S87+T87+U87-V87,0)+IF(AE87&lt;BK87,AA87+AB87+AC87-AD87,0)+IF(AM87&lt;BK87,AI87+AJ87+AK87-AL87,0)+IF(AU87&lt;BK87,AQ87+AR87+AS87-AT87,0)+IF(BC87&lt;BK87,AY87+AZ87+BA87-BB87,0)+IF(BK87&lt;BK87,BG87+BH87+BI87-BJ87,0)+IF(BS87&lt;BK87,BO87+BP87+BQ87-BR87,0)+IF(CA87&lt;BK87,BW87+BX87+BY87-BZ87,0)+IF(CI87&lt;BK87,CE87+CF87+CG87-CH87,0))))))</f>
        <v>0</v>
      </c>
      <c r="BM87" s="3">
        <f>IF(Inputs!$B$27&lt;&gt;"Ready","PENDING INPUTS",MIN((BG87+BH87+BI87),IF(D87&gt;C87,IF(D87=0,0,BJ87*C87/D87),BJ87+BL87)))</f>
        <v>0</v>
      </c>
      <c r="BN87" s="3">
        <f>IF(Inputs!$B$27&lt;&gt;"Ready","PENDING INPUTS",MAX(0,(BG87+BH87+BI87)-BM87))</f>
        <v>0</v>
      </c>
      <c r="BO87" s="3">
        <f>IF(Inputs!$B$27&lt;&gt;"Ready","PENDING INPUTS",BV86)</f>
        <v>0</v>
      </c>
      <c r="BP87" s="3">
        <f>IF(Inputs!$B$27&lt;&gt;"Ready","PENDING INPUTS",IF(A87&lt;=Inputs!$B$6,ROUND(BO87*Inputs!C21/12,2),0))</f>
        <v>0</v>
      </c>
      <c r="BQ87" s="3">
        <f>IF(Inputs!$B$27&lt;&gt;"Ready","PENDING INPUTS",IF(AND(A87&lt;=Inputs!$B$6,BO87&gt;0),Inputs!G21,0))</f>
        <v>0</v>
      </c>
      <c r="BR87" s="3">
        <f>IF(Inputs!$B$27&lt;&gt;"Ready","PENDING INPUTS",IF(A87&gt;Inputs!$B$6,0,MIN((BO87+BP87+BQ87),IF(Inputs!H21=1,Inputs!D21,MAX(Inputs!F21,ROUND(BO87*Inputs!E21+BP87+BQ87,2))))))</f>
        <v>0</v>
      </c>
      <c r="BS87">
        <f>IF(Inputs!$B$27&lt;&gt;"Ready","PENDING INPUTS",IF(BO87&lt;=0,99,1+IF(AND(K87&gt;0,OR(Inputs!C14&gt;Inputs!C21,AND(Inputs!C14=Inputs!C21,0&lt;7))),1,0)+IF(AND(S87&gt;0,OR(Inputs!C15&gt;Inputs!C21,AND(Inputs!C15=Inputs!C21,1&lt;7))),1,0)+IF(AND(AA87&gt;0,OR(Inputs!C16&gt;Inputs!C21,AND(Inputs!C16=Inputs!C21,2&lt;7))),1,0)+IF(AND(AI87&gt;0,OR(Inputs!C17&gt;Inputs!C21,AND(Inputs!C17=Inputs!C21,3&lt;7))),1,0)+IF(AND(AQ87&gt;0,OR(Inputs!C18&gt;Inputs!C21,AND(Inputs!C18=Inputs!C21,4&lt;7))),1,0)+IF(AND(AY87&gt;0,OR(Inputs!C19&gt;Inputs!C21,AND(Inputs!C19=Inputs!C21,5&lt;7))),1,0)+IF(AND(BG87&gt;0,OR(Inputs!C20&gt;Inputs!C21,AND(Inputs!C20=Inputs!C21,6&lt;7))),1,0)+IF(AND(BW87&gt;0,OR(Inputs!C22&gt;Inputs!C21,AND(Inputs!C22=Inputs!C21,8&lt;7))),1,0)+IF(AND(CE87&gt;0,OR(Inputs!C23&gt;Inputs!C21,AND(Inputs!C23=Inputs!C21,9&lt;7))),1,0)))</f>
        <v>99</v>
      </c>
      <c r="BT87" s="3">
        <f>IF(Inputs!$B$27&lt;&gt;"Ready","PENDING INPUTS",IF(A87&gt;Inputs!$B$6,0,MIN(MAX(0,(BO87+BP87+BQ87)-BR87),MAX(0,C87-D87-(IF(O87&lt;BS87,K87+L87+M87-N87,0)+IF(W87&lt;BS87,S87+T87+U87-V87,0)+IF(AE87&lt;BS87,AA87+AB87+AC87-AD87,0)+IF(AM87&lt;BS87,AI87+AJ87+AK87-AL87,0)+IF(AU87&lt;BS87,AQ87+AR87+AS87-AT87,0)+IF(BC87&lt;BS87,AY87+AZ87+BA87-BB87,0)+IF(BK87&lt;BS87,BG87+BH87+BI87-BJ87,0)+IF(BS87&lt;BS87,BO87+BP87+BQ87-BR87,0)+IF(CA87&lt;BS87,BW87+BX87+BY87-BZ87,0)+IF(CI87&lt;BS87,CE87+CF87+CG87-CH87,0))))))</f>
        <v>0</v>
      </c>
      <c r="BU87" s="3">
        <f>IF(Inputs!$B$27&lt;&gt;"Ready","PENDING INPUTS",MIN((BO87+BP87+BQ87),IF(D87&gt;C87,IF(D87=0,0,BR87*C87/D87),BR87+BT87)))</f>
        <v>0</v>
      </c>
      <c r="BV87" s="3">
        <f>IF(Inputs!$B$27&lt;&gt;"Ready","PENDING INPUTS",MAX(0,(BO87+BP87+BQ87)-BU87))</f>
        <v>0</v>
      </c>
      <c r="BW87" s="3">
        <f>IF(Inputs!$B$27&lt;&gt;"Ready","PENDING INPUTS",CD86)</f>
        <v>0</v>
      </c>
      <c r="BX87" s="3">
        <f>IF(Inputs!$B$27&lt;&gt;"Ready","PENDING INPUTS",IF(A87&lt;=Inputs!$B$6,ROUND(BW87*Inputs!C22/12,2),0))</f>
        <v>0</v>
      </c>
      <c r="BY87" s="3">
        <f>IF(Inputs!$B$27&lt;&gt;"Ready","PENDING INPUTS",IF(AND(A87&lt;=Inputs!$B$6,BW87&gt;0),Inputs!G22,0))</f>
        <v>0</v>
      </c>
      <c r="BZ87" s="3">
        <f>IF(Inputs!$B$27&lt;&gt;"Ready","PENDING INPUTS",IF(A87&gt;Inputs!$B$6,0,MIN((BW87+BX87+BY87),IF(Inputs!H22=1,Inputs!D22,MAX(Inputs!F22,ROUND(BW87*Inputs!E22+BX87+BY87,2))))))</f>
        <v>0</v>
      </c>
      <c r="CA87">
        <f>IF(Inputs!$B$27&lt;&gt;"Ready","PENDING INPUTS",IF(BW87&lt;=0,99,1+IF(AND(K87&gt;0,OR(Inputs!C14&gt;Inputs!C22,AND(Inputs!C14=Inputs!C22,0&lt;8))),1,0)+IF(AND(S87&gt;0,OR(Inputs!C15&gt;Inputs!C22,AND(Inputs!C15=Inputs!C22,1&lt;8))),1,0)+IF(AND(AA87&gt;0,OR(Inputs!C16&gt;Inputs!C22,AND(Inputs!C16=Inputs!C22,2&lt;8))),1,0)+IF(AND(AI87&gt;0,OR(Inputs!C17&gt;Inputs!C22,AND(Inputs!C17=Inputs!C22,3&lt;8))),1,0)+IF(AND(AQ87&gt;0,OR(Inputs!C18&gt;Inputs!C22,AND(Inputs!C18=Inputs!C22,4&lt;8))),1,0)+IF(AND(AY87&gt;0,OR(Inputs!C19&gt;Inputs!C22,AND(Inputs!C19=Inputs!C22,5&lt;8))),1,0)+IF(AND(BG87&gt;0,OR(Inputs!C20&gt;Inputs!C22,AND(Inputs!C20=Inputs!C22,6&lt;8))),1,0)+IF(AND(BO87&gt;0,OR(Inputs!C21&gt;Inputs!C22,AND(Inputs!C21=Inputs!C22,7&lt;8))),1,0)+IF(AND(CE87&gt;0,OR(Inputs!C23&gt;Inputs!C22,AND(Inputs!C23=Inputs!C22,9&lt;8))),1,0)))</f>
        <v>99</v>
      </c>
      <c r="CB87" s="3">
        <f>IF(Inputs!$B$27&lt;&gt;"Ready","PENDING INPUTS",IF(A87&gt;Inputs!$B$6,0,MIN(MAX(0,(BW87+BX87+BY87)-BZ87),MAX(0,C87-D87-(IF(O87&lt;CA87,K87+L87+M87-N87,0)+IF(W87&lt;CA87,S87+T87+U87-V87,0)+IF(AE87&lt;CA87,AA87+AB87+AC87-AD87,0)+IF(AM87&lt;CA87,AI87+AJ87+AK87-AL87,0)+IF(AU87&lt;CA87,AQ87+AR87+AS87-AT87,0)+IF(BC87&lt;CA87,AY87+AZ87+BA87-BB87,0)+IF(BK87&lt;CA87,BG87+BH87+BI87-BJ87,0)+IF(BS87&lt;CA87,BO87+BP87+BQ87-BR87,0)+IF(CA87&lt;CA87,BW87+BX87+BY87-BZ87,0)+IF(CI87&lt;CA87,CE87+CF87+CG87-CH87,0))))))</f>
        <v>0</v>
      </c>
      <c r="CC87" s="3">
        <f>IF(Inputs!$B$27&lt;&gt;"Ready","PENDING INPUTS",MIN((BW87+BX87+BY87),IF(D87&gt;C87,IF(D87=0,0,BZ87*C87/D87),BZ87+CB87)))</f>
        <v>0</v>
      </c>
      <c r="CD87" s="3">
        <f>IF(Inputs!$B$27&lt;&gt;"Ready","PENDING INPUTS",MAX(0,(BW87+BX87+BY87)-CC87))</f>
        <v>0</v>
      </c>
      <c r="CE87" s="3">
        <f>IF(Inputs!$B$27&lt;&gt;"Ready","PENDING INPUTS",CL86)</f>
        <v>0</v>
      </c>
      <c r="CF87" s="3">
        <f>IF(Inputs!$B$27&lt;&gt;"Ready","PENDING INPUTS",IF(A87&lt;=Inputs!$B$6,ROUND(CE87*Inputs!C23/12,2),0))</f>
        <v>0</v>
      </c>
      <c r="CG87" s="3">
        <f>IF(Inputs!$B$27&lt;&gt;"Ready","PENDING INPUTS",IF(AND(A87&lt;=Inputs!$B$6,CE87&gt;0),Inputs!G23,0))</f>
        <v>0</v>
      </c>
      <c r="CH87" s="3">
        <f>IF(Inputs!$B$27&lt;&gt;"Ready","PENDING INPUTS",IF(A87&gt;Inputs!$B$6,0,MIN((CE87+CF87+CG87),IF(Inputs!H23=1,Inputs!D23,MAX(Inputs!F23,ROUND(CE87*Inputs!E23+CF87+CG87,2))))))</f>
        <v>0</v>
      </c>
      <c r="CI87">
        <f>IF(Inputs!$B$27&lt;&gt;"Ready","PENDING INPUTS",IF(CE87&lt;=0,99,1+IF(AND(K87&gt;0,OR(Inputs!C14&gt;Inputs!C23,AND(Inputs!C14=Inputs!C23,0&lt;9))),1,0)+IF(AND(S87&gt;0,OR(Inputs!C15&gt;Inputs!C23,AND(Inputs!C15=Inputs!C23,1&lt;9))),1,0)+IF(AND(AA87&gt;0,OR(Inputs!C16&gt;Inputs!C23,AND(Inputs!C16=Inputs!C23,2&lt;9))),1,0)+IF(AND(AI87&gt;0,OR(Inputs!C17&gt;Inputs!C23,AND(Inputs!C17=Inputs!C23,3&lt;9))),1,0)+IF(AND(AQ87&gt;0,OR(Inputs!C18&gt;Inputs!C23,AND(Inputs!C18=Inputs!C23,4&lt;9))),1,0)+IF(AND(AY87&gt;0,OR(Inputs!C19&gt;Inputs!C23,AND(Inputs!C19=Inputs!C23,5&lt;9))),1,0)+IF(AND(BG87&gt;0,OR(Inputs!C20&gt;Inputs!C23,AND(Inputs!C20=Inputs!C23,6&lt;9))),1,0)+IF(AND(BO87&gt;0,OR(Inputs!C21&gt;Inputs!C23,AND(Inputs!C21=Inputs!C23,7&lt;9))),1,0)+IF(AND(BW87&gt;0,OR(Inputs!C22&gt;Inputs!C23,AND(Inputs!C22=Inputs!C23,8&lt;9))),1,0)))</f>
        <v>99</v>
      </c>
      <c r="CJ87" s="3">
        <f>IF(Inputs!$B$27&lt;&gt;"Ready","PENDING INPUTS",IF(A87&gt;Inputs!$B$6,0,MIN(MAX(0,(CE87+CF87+CG87)-CH87),MAX(0,C87-D87-(IF(O87&lt;CI87,K87+L87+M87-N87,0)+IF(W87&lt;CI87,S87+T87+U87-V87,0)+IF(AE87&lt;CI87,AA87+AB87+AC87-AD87,0)+IF(AM87&lt;CI87,AI87+AJ87+AK87-AL87,0)+IF(AU87&lt;CI87,AQ87+AR87+AS87-AT87,0)+IF(BC87&lt;CI87,AY87+AZ87+BA87-BB87,0)+IF(BK87&lt;CI87,BG87+BH87+BI87-BJ87,0)+IF(BS87&lt;CI87,BO87+BP87+BQ87-BR87,0)+IF(CA87&lt;CI87,BW87+BX87+BY87-BZ87,0)+IF(CI87&lt;CI87,CE87+CF87+CG87-CH87,0))))))</f>
        <v>0</v>
      </c>
      <c r="CK87" s="3">
        <f>IF(Inputs!$B$27&lt;&gt;"Ready","PENDING INPUTS",MIN((CE87+CF87+CG87),IF(D87&gt;C87,IF(D87=0,0,CH87*C87/D87),CH87+CJ87)))</f>
        <v>0</v>
      </c>
      <c r="CL87" s="3">
        <f>IF(Inputs!$B$27&lt;&gt;"Ready","PENDING INPUTS",MAX(0,(CE87+CF87+CG87)-CK87))</f>
        <v>0</v>
      </c>
    </row>
    <row r="88" spans="1:90" ht="27.95" customHeight="1" x14ac:dyDescent="0.25">
      <c r="A88">
        <v>84</v>
      </c>
      <c r="B88" s="13">
        <f>IF(Inputs!$B$27&lt;&gt;"Ready","PENDING INPUTS",EDATE(Inputs!$B$5,A88-1))</f>
        <v>48823</v>
      </c>
      <c r="C88" s="3">
        <f>IF(Inputs!$B$27&lt;&gt;"Ready","PENDING INPUTS",IF(A88&lt;=Inputs!$B$6,MAX(0,Inputs!$B$4+IF(A88=Inputs!$B$7,Inputs!$B$8,0)+IF(A88=Inputs!$B$9,Inputs!$B$10,0)),0))</f>
        <v>0</v>
      </c>
      <c r="D88" s="3">
        <f>IF(Inputs!$B$27&lt;&gt;"Ready","PENDING INPUTS",SUM(N88,V88,AD88,AL88,AT88,BB88,BJ88,BR88,BZ88,CH88))</f>
        <v>0</v>
      </c>
      <c r="E88" s="3">
        <f>IF(Inputs!$B$27&lt;&gt;"Ready","PENDING INPUTS",MAX(0,D88-C88))</f>
        <v>0</v>
      </c>
      <c r="F88" s="3">
        <f>IF(Inputs!$B$27&lt;&gt;"Ready","PENDING INPUTS",SUM(Q88,Y88,AG88,AO88,AW88,BE88,BM88,BU88,CC88,CK88))</f>
        <v>0</v>
      </c>
      <c r="G88" s="3">
        <f>IF(Inputs!$B$27&lt;&gt;"Ready","PENDING INPUTS",SUM(L88,T88,AB88,AJ88,AR88,AZ88,BH88,BP88,BX88,CF88))</f>
        <v>0</v>
      </c>
      <c r="H88" s="3">
        <f>IF(Inputs!$B$27&lt;&gt;"Ready","PENDING INPUTS",SUM(M88,U88,AC88,AK88,AS88,BA88,BI88,BQ88,BY88,CG88))</f>
        <v>0</v>
      </c>
      <c r="I88" s="3">
        <f>IF(Inputs!$B$27&lt;&gt;"Ready","PENDING INPUTS",SUM(R88,Z88,AH88,AP88,AX88,BF88,BN88,BV88,CD88,CL88))</f>
        <v>0</v>
      </c>
      <c r="J88" t="str">
        <f>IF(Inputs!$B$27&lt;&gt;"Ready","PENDING INPUTS",IF(A88&gt;Inputs!$B$6,"Beyond horizon",IF(E88&gt;0.005,"MINIMUM SHORTFALL",IF(I88&lt;0.005,"Paid off","In progress"))))</f>
        <v>Paid off</v>
      </c>
      <c r="K88" s="3">
        <f>IF(Inputs!$B$27&lt;&gt;"Ready","PENDING INPUTS",R87)</f>
        <v>0</v>
      </c>
      <c r="L88" s="3">
        <f>IF(Inputs!$B$27&lt;&gt;"Ready","PENDING INPUTS",IF(A88&lt;=Inputs!$B$6,ROUND(K88*Inputs!C14/12,2),0))</f>
        <v>0</v>
      </c>
      <c r="M88" s="3">
        <f>IF(Inputs!$B$27&lt;&gt;"Ready","PENDING INPUTS",IF(AND(A88&lt;=Inputs!$B$6,K88&gt;0),Inputs!G14,0))</f>
        <v>0</v>
      </c>
      <c r="N88" s="3">
        <f>IF(Inputs!$B$27&lt;&gt;"Ready","PENDING INPUTS",IF(A88&gt;Inputs!$B$6,0,MIN((K88+L88+M88),IF(Inputs!H14=1,Inputs!D14,MAX(Inputs!F14,ROUND(K88*Inputs!E14+L88+M88,2))))))</f>
        <v>0</v>
      </c>
      <c r="O88">
        <f>IF(Inputs!$B$27&lt;&gt;"Ready","PENDING INPUTS",IF(K88&lt;=0,99,1+IF(AND(S88&gt;0,OR(Inputs!C15&gt;Inputs!C14,AND(Inputs!C15=Inputs!C14,1&lt;0))),1,0)+IF(AND(AA88&gt;0,OR(Inputs!C16&gt;Inputs!C14,AND(Inputs!C16=Inputs!C14,2&lt;0))),1,0)+IF(AND(AI88&gt;0,OR(Inputs!C17&gt;Inputs!C14,AND(Inputs!C17=Inputs!C14,3&lt;0))),1,0)+IF(AND(AQ88&gt;0,OR(Inputs!C18&gt;Inputs!C14,AND(Inputs!C18=Inputs!C14,4&lt;0))),1,0)+IF(AND(AY88&gt;0,OR(Inputs!C19&gt;Inputs!C14,AND(Inputs!C19=Inputs!C14,5&lt;0))),1,0)+IF(AND(BG88&gt;0,OR(Inputs!C20&gt;Inputs!C14,AND(Inputs!C20=Inputs!C14,6&lt;0))),1,0)+IF(AND(BO88&gt;0,OR(Inputs!C21&gt;Inputs!C14,AND(Inputs!C21=Inputs!C14,7&lt;0))),1,0)+IF(AND(BW88&gt;0,OR(Inputs!C22&gt;Inputs!C14,AND(Inputs!C22=Inputs!C14,8&lt;0))),1,0)+IF(AND(CE88&gt;0,OR(Inputs!C23&gt;Inputs!C14,AND(Inputs!C23=Inputs!C14,9&lt;0))),1,0)))</f>
        <v>99</v>
      </c>
      <c r="P88" s="3">
        <f>IF(Inputs!$B$27&lt;&gt;"Ready","PENDING INPUTS",IF(A88&gt;Inputs!$B$6,0,MIN(MAX(0,(K88+L88+M88)-N88),MAX(0,C88-D88-(IF(O88&lt;O88,K88+L88+M88-N88,0)+IF(W88&lt;O88,S88+T88+U88-V88,0)+IF(AE88&lt;O88,AA88+AB88+AC88-AD88,0)+IF(AM88&lt;O88,AI88+AJ88+AK88-AL88,0)+IF(AU88&lt;O88,AQ88+AR88+AS88-AT88,0)+IF(BC88&lt;O88,AY88+AZ88+BA88-BB88,0)+IF(BK88&lt;O88,BG88+BH88+BI88-BJ88,0)+IF(BS88&lt;O88,BO88+BP88+BQ88-BR88,0)+IF(CA88&lt;O88,BW88+BX88+BY88-BZ88,0)+IF(CI88&lt;O88,CE88+CF88+CG88-CH88,0))))))</f>
        <v>0</v>
      </c>
      <c r="Q88" s="3">
        <f>IF(Inputs!$B$27&lt;&gt;"Ready","PENDING INPUTS",MIN((K88+L88+M88),IF(D88&gt;C88,IF(D88=0,0,N88*C88/D88),N88+P88)))</f>
        <v>0</v>
      </c>
      <c r="R88" s="3">
        <f>IF(Inputs!$B$27&lt;&gt;"Ready","PENDING INPUTS",MAX(0,(K88+L88+M88)-Q88))</f>
        <v>0</v>
      </c>
      <c r="S88" s="3">
        <f>IF(Inputs!$B$27&lt;&gt;"Ready","PENDING INPUTS",Z87)</f>
        <v>0</v>
      </c>
      <c r="T88" s="3">
        <f>IF(Inputs!$B$27&lt;&gt;"Ready","PENDING INPUTS",IF(A88&lt;=Inputs!$B$6,ROUND(S88*Inputs!C15/12,2),0))</f>
        <v>0</v>
      </c>
      <c r="U88" s="3">
        <f>IF(Inputs!$B$27&lt;&gt;"Ready","PENDING INPUTS",IF(AND(A88&lt;=Inputs!$B$6,S88&gt;0),Inputs!G15,0))</f>
        <v>0</v>
      </c>
      <c r="V88" s="3">
        <f>IF(Inputs!$B$27&lt;&gt;"Ready","PENDING INPUTS",IF(A88&gt;Inputs!$B$6,0,MIN((S88+T88+U88),IF(Inputs!H15=1,Inputs!D15,MAX(Inputs!F15,ROUND(S88*Inputs!E15+T88+U88,2))))))</f>
        <v>0</v>
      </c>
      <c r="W88">
        <f>IF(Inputs!$B$27&lt;&gt;"Ready","PENDING INPUTS",IF(S88&lt;=0,99,1+IF(AND(K88&gt;0,OR(Inputs!C14&gt;Inputs!C15,AND(Inputs!C14=Inputs!C15,0&lt;1))),1,0)+IF(AND(AA88&gt;0,OR(Inputs!C16&gt;Inputs!C15,AND(Inputs!C16=Inputs!C15,2&lt;1))),1,0)+IF(AND(AI88&gt;0,OR(Inputs!C17&gt;Inputs!C15,AND(Inputs!C17=Inputs!C15,3&lt;1))),1,0)+IF(AND(AQ88&gt;0,OR(Inputs!C18&gt;Inputs!C15,AND(Inputs!C18=Inputs!C15,4&lt;1))),1,0)+IF(AND(AY88&gt;0,OR(Inputs!C19&gt;Inputs!C15,AND(Inputs!C19=Inputs!C15,5&lt;1))),1,0)+IF(AND(BG88&gt;0,OR(Inputs!C20&gt;Inputs!C15,AND(Inputs!C20=Inputs!C15,6&lt;1))),1,0)+IF(AND(BO88&gt;0,OR(Inputs!C21&gt;Inputs!C15,AND(Inputs!C21=Inputs!C15,7&lt;1))),1,0)+IF(AND(BW88&gt;0,OR(Inputs!C22&gt;Inputs!C15,AND(Inputs!C22=Inputs!C15,8&lt;1))),1,0)+IF(AND(CE88&gt;0,OR(Inputs!C23&gt;Inputs!C15,AND(Inputs!C23=Inputs!C15,9&lt;1))),1,0)))</f>
        <v>99</v>
      </c>
      <c r="X88" s="3">
        <f>IF(Inputs!$B$27&lt;&gt;"Ready","PENDING INPUTS",IF(A88&gt;Inputs!$B$6,0,MIN(MAX(0,(S88+T88+U88)-V88),MAX(0,C88-D88-(IF(O88&lt;W88,K88+L88+M88-N88,0)+IF(W88&lt;W88,S88+T88+U88-V88,0)+IF(AE88&lt;W88,AA88+AB88+AC88-AD88,0)+IF(AM88&lt;W88,AI88+AJ88+AK88-AL88,0)+IF(AU88&lt;W88,AQ88+AR88+AS88-AT88,0)+IF(BC88&lt;W88,AY88+AZ88+BA88-BB88,0)+IF(BK88&lt;W88,BG88+BH88+BI88-BJ88,0)+IF(BS88&lt;W88,BO88+BP88+BQ88-BR88,0)+IF(CA88&lt;W88,BW88+BX88+BY88-BZ88,0)+IF(CI88&lt;W88,CE88+CF88+CG88-CH88,0))))))</f>
        <v>0</v>
      </c>
      <c r="Y88" s="3">
        <f>IF(Inputs!$B$27&lt;&gt;"Ready","PENDING INPUTS",MIN((S88+T88+U88),IF(D88&gt;C88,IF(D88=0,0,V88*C88/D88),V88+X88)))</f>
        <v>0</v>
      </c>
      <c r="Z88" s="3">
        <f>IF(Inputs!$B$27&lt;&gt;"Ready","PENDING INPUTS",MAX(0,(S88+T88+U88)-Y88))</f>
        <v>0</v>
      </c>
      <c r="AA88" s="3">
        <f>IF(Inputs!$B$27&lt;&gt;"Ready","PENDING INPUTS",AH87)</f>
        <v>0</v>
      </c>
      <c r="AB88" s="3">
        <f>IF(Inputs!$B$27&lt;&gt;"Ready","PENDING INPUTS",IF(A88&lt;=Inputs!$B$6,ROUND(AA88*Inputs!C16/12,2),0))</f>
        <v>0</v>
      </c>
      <c r="AC88" s="3">
        <f>IF(Inputs!$B$27&lt;&gt;"Ready","PENDING INPUTS",IF(AND(A88&lt;=Inputs!$B$6,AA88&gt;0),Inputs!G16,0))</f>
        <v>0</v>
      </c>
      <c r="AD88" s="3">
        <f>IF(Inputs!$B$27&lt;&gt;"Ready","PENDING INPUTS",IF(A88&gt;Inputs!$B$6,0,MIN((AA88+AB88+AC88),IF(Inputs!H16=1,Inputs!D16,MAX(Inputs!F16,ROUND(AA88*Inputs!E16+AB88+AC88,2))))))</f>
        <v>0</v>
      </c>
      <c r="AE88">
        <f>IF(Inputs!$B$27&lt;&gt;"Ready","PENDING INPUTS",IF(AA88&lt;=0,99,1+IF(AND(K88&gt;0,OR(Inputs!C14&gt;Inputs!C16,AND(Inputs!C14=Inputs!C16,0&lt;2))),1,0)+IF(AND(S88&gt;0,OR(Inputs!C15&gt;Inputs!C16,AND(Inputs!C15=Inputs!C16,1&lt;2))),1,0)+IF(AND(AI88&gt;0,OR(Inputs!C17&gt;Inputs!C16,AND(Inputs!C17=Inputs!C16,3&lt;2))),1,0)+IF(AND(AQ88&gt;0,OR(Inputs!C18&gt;Inputs!C16,AND(Inputs!C18=Inputs!C16,4&lt;2))),1,0)+IF(AND(AY88&gt;0,OR(Inputs!C19&gt;Inputs!C16,AND(Inputs!C19=Inputs!C16,5&lt;2))),1,0)+IF(AND(BG88&gt;0,OR(Inputs!C20&gt;Inputs!C16,AND(Inputs!C20=Inputs!C16,6&lt;2))),1,0)+IF(AND(BO88&gt;0,OR(Inputs!C21&gt;Inputs!C16,AND(Inputs!C21=Inputs!C16,7&lt;2))),1,0)+IF(AND(BW88&gt;0,OR(Inputs!C22&gt;Inputs!C16,AND(Inputs!C22=Inputs!C16,8&lt;2))),1,0)+IF(AND(CE88&gt;0,OR(Inputs!C23&gt;Inputs!C16,AND(Inputs!C23=Inputs!C16,9&lt;2))),1,0)))</f>
        <v>99</v>
      </c>
      <c r="AF88" s="3">
        <f>IF(Inputs!$B$27&lt;&gt;"Ready","PENDING INPUTS",IF(A88&gt;Inputs!$B$6,0,MIN(MAX(0,(AA88+AB88+AC88)-AD88),MAX(0,C88-D88-(IF(O88&lt;AE88,K88+L88+M88-N88,0)+IF(W88&lt;AE88,S88+T88+U88-V88,0)+IF(AE88&lt;AE88,AA88+AB88+AC88-AD88,0)+IF(AM88&lt;AE88,AI88+AJ88+AK88-AL88,0)+IF(AU88&lt;AE88,AQ88+AR88+AS88-AT88,0)+IF(BC88&lt;AE88,AY88+AZ88+BA88-BB88,0)+IF(BK88&lt;AE88,BG88+BH88+BI88-BJ88,0)+IF(BS88&lt;AE88,BO88+BP88+BQ88-BR88,0)+IF(CA88&lt;AE88,BW88+BX88+BY88-BZ88,0)+IF(CI88&lt;AE88,CE88+CF88+CG88-CH88,0))))))</f>
        <v>0</v>
      </c>
      <c r="AG88" s="3">
        <f>IF(Inputs!$B$27&lt;&gt;"Ready","PENDING INPUTS",MIN((AA88+AB88+AC88),IF(D88&gt;C88,IF(D88=0,0,AD88*C88/D88),AD88+AF88)))</f>
        <v>0</v>
      </c>
      <c r="AH88" s="3">
        <f>IF(Inputs!$B$27&lt;&gt;"Ready","PENDING INPUTS",MAX(0,(AA88+AB88+AC88)-AG88))</f>
        <v>0</v>
      </c>
      <c r="AI88" s="3">
        <f>IF(Inputs!$B$27&lt;&gt;"Ready","PENDING INPUTS",AP87)</f>
        <v>0</v>
      </c>
      <c r="AJ88" s="3">
        <f>IF(Inputs!$B$27&lt;&gt;"Ready","PENDING INPUTS",IF(A88&lt;=Inputs!$B$6,ROUND(AI88*Inputs!C17/12,2),0))</f>
        <v>0</v>
      </c>
      <c r="AK88" s="3">
        <f>IF(Inputs!$B$27&lt;&gt;"Ready","PENDING INPUTS",IF(AND(A88&lt;=Inputs!$B$6,AI88&gt;0),Inputs!G17,0))</f>
        <v>0</v>
      </c>
      <c r="AL88" s="3">
        <f>IF(Inputs!$B$27&lt;&gt;"Ready","PENDING INPUTS",IF(A88&gt;Inputs!$B$6,0,MIN((AI88+AJ88+AK88),IF(Inputs!H17=1,Inputs!D17,MAX(Inputs!F17,ROUND(AI88*Inputs!E17+AJ88+AK88,2))))))</f>
        <v>0</v>
      </c>
      <c r="AM88">
        <f>IF(Inputs!$B$27&lt;&gt;"Ready","PENDING INPUTS",IF(AI88&lt;=0,99,1+IF(AND(K88&gt;0,OR(Inputs!C14&gt;Inputs!C17,AND(Inputs!C14=Inputs!C17,0&lt;3))),1,0)+IF(AND(S88&gt;0,OR(Inputs!C15&gt;Inputs!C17,AND(Inputs!C15=Inputs!C17,1&lt;3))),1,0)+IF(AND(AA88&gt;0,OR(Inputs!C16&gt;Inputs!C17,AND(Inputs!C16=Inputs!C17,2&lt;3))),1,0)+IF(AND(AQ88&gt;0,OR(Inputs!C18&gt;Inputs!C17,AND(Inputs!C18=Inputs!C17,4&lt;3))),1,0)+IF(AND(AY88&gt;0,OR(Inputs!C19&gt;Inputs!C17,AND(Inputs!C19=Inputs!C17,5&lt;3))),1,0)+IF(AND(BG88&gt;0,OR(Inputs!C20&gt;Inputs!C17,AND(Inputs!C20=Inputs!C17,6&lt;3))),1,0)+IF(AND(BO88&gt;0,OR(Inputs!C21&gt;Inputs!C17,AND(Inputs!C21=Inputs!C17,7&lt;3))),1,0)+IF(AND(BW88&gt;0,OR(Inputs!C22&gt;Inputs!C17,AND(Inputs!C22=Inputs!C17,8&lt;3))),1,0)+IF(AND(CE88&gt;0,OR(Inputs!C23&gt;Inputs!C17,AND(Inputs!C23=Inputs!C17,9&lt;3))),1,0)))</f>
        <v>99</v>
      </c>
      <c r="AN88" s="3">
        <f>IF(Inputs!$B$27&lt;&gt;"Ready","PENDING INPUTS",IF(A88&gt;Inputs!$B$6,0,MIN(MAX(0,(AI88+AJ88+AK88)-AL88),MAX(0,C88-D88-(IF(O88&lt;AM88,K88+L88+M88-N88,0)+IF(W88&lt;AM88,S88+T88+U88-V88,0)+IF(AE88&lt;AM88,AA88+AB88+AC88-AD88,0)+IF(AM88&lt;AM88,AI88+AJ88+AK88-AL88,0)+IF(AU88&lt;AM88,AQ88+AR88+AS88-AT88,0)+IF(BC88&lt;AM88,AY88+AZ88+BA88-BB88,0)+IF(BK88&lt;AM88,BG88+BH88+BI88-BJ88,0)+IF(BS88&lt;AM88,BO88+BP88+BQ88-BR88,0)+IF(CA88&lt;AM88,BW88+BX88+BY88-BZ88,0)+IF(CI88&lt;AM88,CE88+CF88+CG88-CH88,0))))))</f>
        <v>0</v>
      </c>
      <c r="AO88" s="3">
        <f>IF(Inputs!$B$27&lt;&gt;"Ready","PENDING INPUTS",MIN((AI88+AJ88+AK88),IF(D88&gt;C88,IF(D88=0,0,AL88*C88/D88),AL88+AN88)))</f>
        <v>0</v>
      </c>
      <c r="AP88" s="3">
        <f>IF(Inputs!$B$27&lt;&gt;"Ready","PENDING INPUTS",MAX(0,(AI88+AJ88+AK88)-AO88))</f>
        <v>0</v>
      </c>
      <c r="AQ88" s="3">
        <f>IF(Inputs!$B$27&lt;&gt;"Ready","PENDING INPUTS",AX87)</f>
        <v>0</v>
      </c>
      <c r="AR88" s="3">
        <f>IF(Inputs!$B$27&lt;&gt;"Ready","PENDING INPUTS",IF(A88&lt;=Inputs!$B$6,ROUND(AQ88*Inputs!C18/12,2),0))</f>
        <v>0</v>
      </c>
      <c r="AS88" s="3">
        <f>IF(Inputs!$B$27&lt;&gt;"Ready","PENDING INPUTS",IF(AND(A88&lt;=Inputs!$B$6,AQ88&gt;0),Inputs!G18,0))</f>
        <v>0</v>
      </c>
      <c r="AT88" s="3">
        <f>IF(Inputs!$B$27&lt;&gt;"Ready","PENDING INPUTS",IF(A88&gt;Inputs!$B$6,0,MIN((AQ88+AR88+AS88),IF(Inputs!H18=1,Inputs!D18,MAX(Inputs!F18,ROUND(AQ88*Inputs!E18+AR88+AS88,2))))))</f>
        <v>0</v>
      </c>
      <c r="AU88">
        <f>IF(Inputs!$B$27&lt;&gt;"Ready","PENDING INPUTS",IF(AQ88&lt;=0,99,1+IF(AND(K88&gt;0,OR(Inputs!C14&gt;Inputs!C18,AND(Inputs!C14=Inputs!C18,0&lt;4))),1,0)+IF(AND(S88&gt;0,OR(Inputs!C15&gt;Inputs!C18,AND(Inputs!C15=Inputs!C18,1&lt;4))),1,0)+IF(AND(AA88&gt;0,OR(Inputs!C16&gt;Inputs!C18,AND(Inputs!C16=Inputs!C18,2&lt;4))),1,0)+IF(AND(AI88&gt;0,OR(Inputs!C17&gt;Inputs!C18,AND(Inputs!C17=Inputs!C18,3&lt;4))),1,0)+IF(AND(AY88&gt;0,OR(Inputs!C19&gt;Inputs!C18,AND(Inputs!C19=Inputs!C18,5&lt;4))),1,0)+IF(AND(BG88&gt;0,OR(Inputs!C20&gt;Inputs!C18,AND(Inputs!C20=Inputs!C18,6&lt;4))),1,0)+IF(AND(BO88&gt;0,OR(Inputs!C21&gt;Inputs!C18,AND(Inputs!C21=Inputs!C18,7&lt;4))),1,0)+IF(AND(BW88&gt;0,OR(Inputs!C22&gt;Inputs!C18,AND(Inputs!C22=Inputs!C18,8&lt;4))),1,0)+IF(AND(CE88&gt;0,OR(Inputs!C23&gt;Inputs!C18,AND(Inputs!C23=Inputs!C18,9&lt;4))),1,0)))</f>
        <v>99</v>
      </c>
      <c r="AV88" s="3">
        <f>IF(Inputs!$B$27&lt;&gt;"Ready","PENDING INPUTS",IF(A88&gt;Inputs!$B$6,0,MIN(MAX(0,(AQ88+AR88+AS88)-AT88),MAX(0,C88-D88-(IF(O88&lt;AU88,K88+L88+M88-N88,0)+IF(W88&lt;AU88,S88+T88+U88-V88,0)+IF(AE88&lt;AU88,AA88+AB88+AC88-AD88,0)+IF(AM88&lt;AU88,AI88+AJ88+AK88-AL88,0)+IF(AU88&lt;AU88,AQ88+AR88+AS88-AT88,0)+IF(BC88&lt;AU88,AY88+AZ88+BA88-BB88,0)+IF(BK88&lt;AU88,BG88+BH88+BI88-BJ88,0)+IF(BS88&lt;AU88,BO88+BP88+BQ88-BR88,0)+IF(CA88&lt;AU88,BW88+BX88+BY88-BZ88,0)+IF(CI88&lt;AU88,CE88+CF88+CG88-CH88,0))))))</f>
        <v>0</v>
      </c>
      <c r="AW88" s="3">
        <f>IF(Inputs!$B$27&lt;&gt;"Ready","PENDING INPUTS",MIN((AQ88+AR88+AS88),IF(D88&gt;C88,IF(D88=0,0,AT88*C88/D88),AT88+AV88)))</f>
        <v>0</v>
      </c>
      <c r="AX88" s="3">
        <f>IF(Inputs!$B$27&lt;&gt;"Ready","PENDING INPUTS",MAX(0,(AQ88+AR88+AS88)-AW88))</f>
        <v>0</v>
      </c>
      <c r="AY88" s="3">
        <f>IF(Inputs!$B$27&lt;&gt;"Ready","PENDING INPUTS",BF87)</f>
        <v>0</v>
      </c>
      <c r="AZ88" s="3">
        <f>IF(Inputs!$B$27&lt;&gt;"Ready","PENDING INPUTS",IF(A88&lt;=Inputs!$B$6,ROUND(AY88*Inputs!C19/12,2),0))</f>
        <v>0</v>
      </c>
      <c r="BA88" s="3">
        <f>IF(Inputs!$B$27&lt;&gt;"Ready","PENDING INPUTS",IF(AND(A88&lt;=Inputs!$B$6,AY88&gt;0),Inputs!G19,0))</f>
        <v>0</v>
      </c>
      <c r="BB88" s="3">
        <f>IF(Inputs!$B$27&lt;&gt;"Ready","PENDING INPUTS",IF(A88&gt;Inputs!$B$6,0,MIN((AY88+AZ88+BA88),IF(Inputs!H19=1,Inputs!D19,MAX(Inputs!F19,ROUND(AY88*Inputs!E19+AZ88+BA88,2))))))</f>
        <v>0</v>
      </c>
      <c r="BC88">
        <f>IF(Inputs!$B$27&lt;&gt;"Ready","PENDING INPUTS",IF(AY88&lt;=0,99,1+IF(AND(K88&gt;0,OR(Inputs!C14&gt;Inputs!C19,AND(Inputs!C14=Inputs!C19,0&lt;5))),1,0)+IF(AND(S88&gt;0,OR(Inputs!C15&gt;Inputs!C19,AND(Inputs!C15=Inputs!C19,1&lt;5))),1,0)+IF(AND(AA88&gt;0,OR(Inputs!C16&gt;Inputs!C19,AND(Inputs!C16=Inputs!C19,2&lt;5))),1,0)+IF(AND(AI88&gt;0,OR(Inputs!C17&gt;Inputs!C19,AND(Inputs!C17=Inputs!C19,3&lt;5))),1,0)+IF(AND(AQ88&gt;0,OR(Inputs!C18&gt;Inputs!C19,AND(Inputs!C18=Inputs!C19,4&lt;5))),1,0)+IF(AND(BG88&gt;0,OR(Inputs!C20&gt;Inputs!C19,AND(Inputs!C20=Inputs!C19,6&lt;5))),1,0)+IF(AND(BO88&gt;0,OR(Inputs!C21&gt;Inputs!C19,AND(Inputs!C21=Inputs!C19,7&lt;5))),1,0)+IF(AND(BW88&gt;0,OR(Inputs!C22&gt;Inputs!C19,AND(Inputs!C22=Inputs!C19,8&lt;5))),1,0)+IF(AND(CE88&gt;0,OR(Inputs!C23&gt;Inputs!C19,AND(Inputs!C23=Inputs!C19,9&lt;5))),1,0)))</f>
        <v>99</v>
      </c>
      <c r="BD88" s="3">
        <f>IF(Inputs!$B$27&lt;&gt;"Ready","PENDING INPUTS",IF(A88&gt;Inputs!$B$6,0,MIN(MAX(0,(AY88+AZ88+BA88)-BB88),MAX(0,C88-D88-(IF(O88&lt;BC88,K88+L88+M88-N88,0)+IF(W88&lt;BC88,S88+T88+U88-V88,0)+IF(AE88&lt;BC88,AA88+AB88+AC88-AD88,0)+IF(AM88&lt;BC88,AI88+AJ88+AK88-AL88,0)+IF(AU88&lt;BC88,AQ88+AR88+AS88-AT88,0)+IF(BC88&lt;BC88,AY88+AZ88+BA88-BB88,0)+IF(BK88&lt;BC88,BG88+BH88+BI88-BJ88,0)+IF(BS88&lt;BC88,BO88+BP88+BQ88-BR88,0)+IF(CA88&lt;BC88,BW88+BX88+BY88-BZ88,0)+IF(CI88&lt;BC88,CE88+CF88+CG88-CH88,0))))))</f>
        <v>0</v>
      </c>
      <c r="BE88" s="3">
        <f>IF(Inputs!$B$27&lt;&gt;"Ready","PENDING INPUTS",MIN((AY88+AZ88+BA88),IF(D88&gt;C88,IF(D88=0,0,BB88*C88/D88),BB88+BD88)))</f>
        <v>0</v>
      </c>
      <c r="BF88" s="3">
        <f>IF(Inputs!$B$27&lt;&gt;"Ready","PENDING INPUTS",MAX(0,(AY88+AZ88+BA88)-BE88))</f>
        <v>0</v>
      </c>
      <c r="BG88" s="3">
        <f>IF(Inputs!$B$27&lt;&gt;"Ready","PENDING INPUTS",BN87)</f>
        <v>0</v>
      </c>
      <c r="BH88" s="3">
        <f>IF(Inputs!$B$27&lt;&gt;"Ready","PENDING INPUTS",IF(A88&lt;=Inputs!$B$6,ROUND(BG88*Inputs!C20/12,2),0))</f>
        <v>0</v>
      </c>
      <c r="BI88" s="3">
        <f>IF(Inputs!$B$27&lt;&gt;"Ready","PENDING INPUTS",IF(AND(A88&lt;=Inputs!$B$6,BG88&gt;0),Inputs!G20,0))</f>
        <v>0</v>
      </c>
      <c r="BJ88" s="3">
        <f>IF(Inputs!$B$27&lt;&gt;"Ready","PENDING INPUTS",IF(A88&gt;Inputs!$B$6,0,MIN((BG88+BH88+BI88),IF(Inputs!H20=1,Inputs!D20,MAX(Inputs!F20,ROUND(BG88*Inputs!E20+BH88+BI88,2))))))</f>
        <v>0</v>
      </c>
      <c r="BK88">
        <f>IF(Inputs!$B$27&lt;&gt;"Ready","PENDING INPUTS",IF(BG88&lt;=0,99,1+IF(AND(K88&gt;0,OR(Inputs!C14&gt;Inputs!C20,AND(Inputs!C14=Inputs!C20,0&lt;6))),1,0)+IF(AND(S88&gt;0,OR(Inputs!C15&gt;Inputs!C20,AND(Inputs!C15=Inputs!C20,1&lt;6))),1,0)+IF(AND(AA88&gt;0,OR(Inputs!C16&gt;Inputs!C20,AND(Inputs!C16=Inputs!C20,2&lt;6))),1,0)+IF(AND(AI88&gt;0,OR(Inputs!C17&gt;Inputs!C20,AND(Inputs!C17=Inputs!C20,3&lt;6))),1,0)+IF(AND(AQ88&gt;0,OR(Inputs!C18&gt;Inputs!C20,AND(Inputs!C18=Inputs!C20,4&lt;6))),1,0)+IF(AND(AY88&gt;0,OR(Inputs!C19&gt;Inputs!C20,AND(Inputs!C19=Inputs!C20,5&lt;6))),1,0)+IF(AND(BO88&gt;0,OR(Inputs!C21&gt;Inputs!C20,AND(Inputs!C21=Inputs!C20,7&lt;6))),1,0)+IF(AND(BW88&gt;0,OR(Inputs!C22&gt;Inputs!C20,AND(Inputs!C22=Inputs!C20,8&lt;6))),1,0)+IF(AND(CE88&gt;0,OR(Inputs!C23&gt;Inputs!C20,AND(Inputs!C23=Inputs!C20,9&lt;6))),1,0)))</f>
        <v>99</v>
      </c>
      <c r="BL88" s="3">
        <f>IF(Inputs!$B$27&lt;&gt;"Ready","PENDING INPUTS",IF(A88&gt;Inputs!$B$6,0,MIN(MAX(0,(BG88+BH88+BI88)-BJ88),MAX(0,C88-D88-(IF(O88&lt;BK88,K88+L88+M88-N88,0)+IF(W88&lt;BK88,S88+T88+U88-V88,0)+IF(AE88&lt;BK88,AA88+AB88+AC88-AD88,0)+IF(AM88&lt;BK88,AI88+AJ88+AK88-AL88,0)+IF(AU88&lt;BK88,AQ88+AR88+AS88-AT88,0)+IF(BC88&lt;BK88,AY88+AZ88+BA88-BB88,0)+IF(BK88&lt;BK88,BG88+BH88+BI88-BJ88,0)+IF(BS88&lt;BK88,BO88+BP88+BQ88-BR88,0)+IF(CA88&lt;BK88,BW88+BX88+BY88-BZ88,0)+IF(CI88&lt;BK88,CE88+CF88+CG88-CH88,0))))))</f>
        <v>0</v>
      </c>
      <c r="BM88" s="3">
        <f>IF(Inputs!$B$27&lt;&gt;"Ready","PENDING INPUTS",MIN((BG88+BH88+BI88),IF(D88&gt;C88,IF(D88=0,0,BJ88*C88/D88),BJ88+BL88)))</f>
        <v>0</v>
      </c>
      <c r="BN88" s="3">
        <f>IF(Inputs!$B$27&lt;&gt;"Ready","PENDING INPUTS",MAX(0,(BG88+BH88+BI88)-BM88))</f>
        <v>0</v>
      </c>
      <c r="BO88" s="3">
        <f>IF(Inputs!$B$27&lt;&gt;"Ready","PENDING INPUTS",BV87)</f>
        <v>0</v>
      </c>
      <c r="BP88" s="3">
        <f>IF(Inputs!$B$27&lt;&gt;"Ready","PENDING INPUTS",IF(A88&lt;=Inputs!$B$6,ROUND(BO88*Inputs!C21/12,2),0))</f>
        <v>0</v>
      </c>
      <c r="BQ88" s="3">
        <f>IF(Inputs!$B$27&lt;&gt;"Ready","PENDING INPUTS",IF(AND(A88&lt;=Inputs!$B$6,BO88&gt;0),Inputs!G21,0))</f>
        <v>0</v>
      </c>
      <c r="BR88" s="3">
        <f>IF(Inputs!$B$27&lt;&gt;"Ready","PENDING INPUTS",IF(A88&gt;Inputs!$B$6,0,MIN((BO88+BP88+BQ88),IF(Inputs!H21=1,Inputs!D21,MAX(Inputs!F21,ROUND(BO88*Inputs!E21+BP88+BQ88,2))))))</f>
        <v>0</v>
      </c>
      <c r="BS88">
        <f>IF(Inputs!$B$27&lt;&gt;"Ready","PENDING INPUTS",IF(BO88&lt;=0,99,1+IF(AND(K88&gt;0,OR(Inputs!C14&gt;Inputs!C21,AND(Inputs!C14=Inputs!C21,0&lt;7))),1,0)+IF(AND(S88&gt;0,OR(Inputs!C15&gt;Inputs!C21,AND(Inputs!C15=Inputs!C21,1&lt;7))),1,0)+IF(AND(AA88&gt;0,OR(Inputs!C16&gt;Inputs!C21,AND(Inputs!C16=Inputs!C21,2&lt;7))),1,0)+IF(AND(AI88&gt;0,OR(Inputs!C17&gt;Inputs!C21,AND(Inputs!C17=Inputs!C21,3&lt;7))),1,0)+IF(AND(AQ88&gt;0,OR(Inputs!C18&gt;Inputs!C21,AND(Inputs!C18=Inputs!C21,4&lt;7))),1,0)+IF(AND(AY88&gt;0,OR(Inputs!C19&gt;Inputs!C21,AND(Inputs!C19=Inputs!C21,5&lt;7))),1,0)+IF(AND(BG88&gt;0,OR(Inputs!C20&gt;Inputs!C21,AND(Inputs!C20=Inputs!C21,6&lt;7))),1,0)+IF(AND(BW88&gt;0,OR(Inputs!C22&gt;Inputs!C21,AND(Inputs!C22=Inputs!C21,8&lt;7))),1,0)+IF(AND(CE88&gt;0,OR(Inputs!C23&gt;Inputs!C21,AND(Inputs!C23=Inputs!C21,9&lt;7))),1,0)))</f>
        <v>99</v>
      </c>
      <c r="BT88" s="3">
        <f>IF(Inputs!$B$27&lt;&gt;"Ready","PENDING INPUTS",IF(A88&gt;Inputs!$B$6,0,MIN(MAX(0,(BO88+BP88+BQ88)-BR88),MAX(0,C88-D88-(IF(O88&lt;BS88,K88+L88+M88-N88,0)+IF(W88&lt;BS88,S88+T88+U88-V88,0)+IF(AE88&lt;BS88,AA88+AB88+AC88-AD88,0)+IF(AM88&lt;BS88,AI88+AJ88+AK88-AL88,0)+IF(AU88&lt;BS88,AQ88+AR88+AS88-AT88,0)+IF(BC88&lt;BS88,AY88+AZ88+BA88-BB88,0)+IF(BK88&lt;BS88,BG88+BH88+BI88-BJ88,0)+IF(BS88&lt;BS88,BO88+BP88+BQ88-BR88,0)+IF(CA88&lt;BS88,BW88+BX88+BY88-BZ88,0)+IF(CI88&lt;BS88,CE88+CF88+CG88-CH88,0))))))</f>
        <v>0</v>
      </c>
      <c r="BU88" s="3">
        <f>IF(Inputs!$B$27&lt;&gt;"Ready","PENDING INPUTS",MIN((BO88+BP88+BQ88),IF(D88&gt;C88,IF(D88=0,0,BR88*C88/D88),BR88+BT88)))</f>
        <v>0</v>
      </c>
      <c r="BV88" s="3">
        <f>IF(Inputs!$B$27&lt;&gt;"Ready","PENDING INPUTS",MAX(0,(BO88+BP88+BQ88)-BU88))</f>
        <v>0</v>
      </c>
      <c r="BW88" s="3">
        <f>IF(Inputs!$B$27&lt;&gt;"Ready","PENDING INPUTS",CD87)</f>
        <v>0</v>
      </c>
      <c r="BX88" s="3">
        <f>IF(Inputs!$B$27&lt;&gt;"Ready","PENDING INPUTS",IF(A88&lt;=Inputs!$B$6,ROUND(BW88*Inputs!C22/12,2),0))</f>
        <v>0</v>
      </c>
      <c r="BY88" s="3">
        <f>IF(Inputs!$B$27&lt;&gt;"Ready","PENDING INPUTS",IF(AND(A88&lt;=Inputs!$B$6,BW88&gt;0),Inputs!G22,0))</f>
        <v>0</v>
      </c>
      <c r="BZ88" s="3">
        <f>IF(Inputs!$B$27&lt;&gt;"Ready","PENDING INPUTS",IF(A88&gt;Inputs!$B$6,0,MIN((BW88+BX88+BY88),IF(Inputs!H22=1,Inputs!D22,MAX(Inputs!F22,ROUND(BW88*Inputs!E22+BX88+BY88,2))))))</f>
        <v>0</v>
      </c>
      <c r="CA88">
        <f>IF(Inputs!$B$27&lt;&gt;"Ready","PENDING INPUTS",IF(BW88&lt;=0,99,1+IF(AND(K88&gt;0,OR(Inputs!C14&gt;Inputs!C22,AND(Inputs!C14=Inputs!C22,0&lt;8))),1,0)+IF(AND(S88&gt;0,OR(Inputs!C15&gt;Inputs!C22,AND(Inputs!C15=Inputs!C22,1&lt;8))),1,0)+IF(AND(AA88&gt;0,OR(Inputs!C16&gt;Inputs!C22,AND(Inputs!C16=Inputs!C22,2&lt;8))),1,0)+IF(AND(AI88&gt;0,OR(Inputs!C17&gt;Inputs!C22,AND(Inputs!C17=Inputs!C22,3&lt;8))),1,0)+IF(AND(AQ88&gt;0,OR(Inputs!C18&gt;Inputs!C22,AND(Inputs!C18=Inputs!C22,4&lt;8))),1,0)+IF(AND(AY88&gt;0,OR(Inputs!C19&gt;Inputs!C22,AND(Inputs!C19=Inputs!C22,5&lt;8))),1,0)+IF(AND(BG88&gt;0,OR(Inputs!C20&gt;Inputs!C22,AND(Inputs!C20=Inputs!C22,6&lt;8))),1,0)+IF(AND(BO88&gt;0,OR(Inputs!C21&gt;Inputs!C22,AND(Inputs!C21=Inputs!C22,7&lt;8))),1,0)+IF(AND(CE88&gt;0,OR(Inputs!C23&gt;Inputs!C22,AND(Inputs!C23=Inputs!C22,9&lt;8))),1,0)))</f>
        <v>99</v>
      </c>
      <c r="CB88" s="3">
        <f>IF(Inputs!$B$27&lt;&gt;"Ready","PENDING INPUTS",IF(A88&gt;Inputs!$B$6,0,MIN(MAX(0,(BW88+BX88+BY88)-BZ88),MAX(0,C88-D88-(IF(O88&lt;CA88,K88+L88+M88-N88,0)+IF(W88&lt;CA88,S88+T88+U88-V88,0)+IF(AE88&lt;CA88,AA88+AB88+AC88-AD88,0)+IF(AM88&lt;CA88,AI88+AJ88+AK88-AL88,0)+IF(AU88&lt;CA88,AQ88+AR88+AS88-AT88,0)+IF(BC88&lt;CA88,AY88+AZ88+BA88-BB88,0)+IF(BK88&lt;CA88,BG88+BH88+BI88-BJ88,0)+IF(BS88&lt;CA88,BO88+BP88+BQ88-BR88,0)+IF(CA88&lt;CA88,BW88+BX88+BY88-BZ88,0)+IF(CI88&lt;CA88,CE88+CF88+CG88-CH88,0))))))</f>
        <v>0</v>
      </c>
      <c r="CC88" s="3">
        <f>IF(Inputs!$B$27&lt;&gt;"Ready","PENDING INPUTS",MIN((BW88+BX88+BY88),IF(D88&gt;C88,IF(D88=0,0,BZ88*C88/D88),BZ88+CB88)))</f>
        <v>0</v>
      </c>
      <c r="CD88" s="3">
        <f>IF(Inputs!$B$27&lt;&gt;"Ready","PENDING INPUTS",MAX(0,(BW88+BX88+BY88)-CC88))</f>
        <v>0</v>
      </c>
      <c r="CE88" s="3">
        <f>IF(Inputs!$B$27&lt;&gt;"Ready","PENDING INPUTS",CL87)</f>
        <v>0</v>
      </c>
      <c r="CF88" s="3">
        <f>IF(Inputs!$B$27&lt;&gt;"Ready","PENDING INPUTS",IF(A88&lt;=Inputs!$B$6,ROUND(CE88*Inputs!C23/12,2),0))</f>
        <v>0</v>
      </c>
      <c r="CG88" s="3">
        <f>IF(Inputs!$B$27&lt;&gt;"Ready","PENDING INPUTS",IF(AND(A88&lt;=Inputs!$B$6,CE88&gt;0),Inputs!G23,0))</f>
        <v>0</v>
      </c>
      <c r="CH88" s="3">
        <f>IF(Inputs!$B$27&lt;&gt;"Ready","PENDING INPUTS",IF(A88&gt;Inputs!$B$6,0,MIN((CE88+CF88+CG88),IF(Inputs!H23=1,Inputs!D23,MAX(Inputs!F23,ROUND(CE88*Inputs!E23+CF88+CG88,2))))))</f>
        <v>0</v>
      </c>
      <c r="CI88">
        <f>IF(Inputs!$B$27&lt;&gt;"Ready","PENDING INPUTS",IF(CE88&lt;=0,99,1+IF(AND(K88&gt;0,OR(Inputs!C14&gt;Inputs!C23,AND(Inputs!C14=Inputs!C23,0&lt;9))),1,0)+IF(AND(S88&gt;0,OR(Inputs!C15&gt;Inputs!C23,AND(Inputs!C15=Inputs!C23,1&lt;9))),1,0)+IF(AND(AA88&gt;0,OR(Inputs!C16&gt;Inputs!C23,AND(Inputs!C16=Inputs!C23,2&lt;9))),1,0)+IF(AND(AI88&gt;0,OR(Inputs!C17&gt;Inputs!C23,AND(Inputs!C17=Inputs!C23,3&lt;9))),1,0)+IF(AND(AQ88&gt;0,OR(Inputs!C18&gt;Inputs!C23,AND(Inputs!C18=Inputs!C23,4&lt;9))),1,0)+IF(AND(AY88&gt;0,OR(Inputs!C19&gt;Inputs!C23,AND(Inputs!C19=Inputs!C23,5&lt;9))),1,0)+IF(AND(BG88&gt;0,OR(Inputs!C20&gt;Inputs!C23,AND(Inputs!C20=Inputs!C23,6&lt;9))),1,0)+IF(AND(BO88&gt;0,OR(Inputs!C21&gt;Inputs!C23,AND(Inputs!C21=Inputs!C23,7&lt;9))),1,0)+IF(AND(BW88&gt;0,OR(Inputs!C22&gt;Inputs!C23,AND(Inputs!C22=Inputs!C23,8&lt;9))),1,0)))</f>
        <v>99</v>
      </c>
      <c r="CJ88" s="3">
        <f>IF(Inputs!$B$27&lt;&gt;"Ready","PENDING INPUTS",IF(A88&gt;Inputs!$B$6,0,MIN(MAX(0,(CE88+CF88+CG88)-CH88),MAX(0,C88-D88-(IF(O88&lt;CI88,K88+L88+M88-N88,0)+IF(W88&lt;CI88,S88+T88+U88-V88,0)+IF(AE88&lt;CI88,AA88+AB88+AC88-AD88,0)+IF(AM88&lt;CI88,AI88+AJ88+AK88-AL88,0)+IF(AU88&lt;CI88,AQ88+AR88+AS88-AT88,0)+IF(BC88&lt;CI88,AY88+AZ88+BA88-BB88,0)+IF(BK88&lt;CI88,BG88+BH88+BI88-BJ88,0)+IF(BS88&lt;CI88,BO88+BP88+BQ88-BR88,0)+IF(CA88&lt;CI88,BW88+BX88+BY88-BZ88,0)+IF(CI88&lt;CI88,CE88+CF88+CG88-CH88,0))))))</f>
        <v>0</v>
      </c>
      <c r="CK88" s="3">
        <f>IF(Inputs!$B$27&lt;&gt;"Ready","PENDING INPUTS",MIN((CE88+CF88+CG88),IF(D88&gt;C88,IF(D88=0,0,CH88*C88/D88),CH88+CJ88)))</f>
        <v>0</v>
      </c>
      <c r="CL88" s="3">
        <f>IF(Inputs!$B$27&lt;&gt;"Ready","PENDING INPUTS",MAX(0,(CE88+CF88+CG88)-CK88))</f>
        <v>0</v>
      </c>
    </row>
    <row r="89" spans="1:90" ht="27.95" customHeight="1" x14ac:dyDescent="0.25">
      <c r="A89">
        <v>85</v>
      </c>
      <c r="B89" s="13">
        <f>IF(Inputs!$B$27&lt;&gt;"Ready","PENDING INPUTS",EDATE(Inputs!$B$5,A89-1))</f>
        <v>48853</v>
      </c>
      <c r="C89" s="3">
        <f>IF(Inputs!$B$27&lt;&gt;"Ready","PENDING INPUTS",IF(A89&lt;=Inputs!$B$6,MAX(0,Inputs!$B$4+IF(A89=Inputs!$B$7,Inputs!$B$8,0)+IF(A89=Inputs!$B$9,Inputs!$B$10,0)),0))</f>
        <v>0</v>
      </c>
      <c r="D89" s="3">
        <f>IF(Inputs!$B$27&lt;&gt;"Ready","PENDING INPUTS",SUM(N89,V89,AD89,AL89,AT89,BB89,BJ89,BR89,BZ89,CH89))</f>
        <v>0</v>
      </c>
      <c r="E89" s="3">
        <f>IF(Inputs!$B$27&lt;&gt;"Ready","PENDING INPUTS",MAX(0,D89-C89))</f>
        <v>0</v>
      </c>
      <c r="F89" s="3">
        <f>IF(Inputs!$B$27&lt;&gt;"Ready","PENDING INPUTS",SUM(Q89,Y89,AG89,AO89,AW89,BE89,BM89,BU89,CC89,CK89))</f>
        <v>0</v>
      </c>
      <c r="G89" s="3">
        <f>IF(Inputs!$B$27&lt;&gt;"Ready","PENDING INPUTS",SUM(L89,T89,AB89,AJ89,AR89,AZ89,BH89,BP89,BX89,CF89))</f>
        <v>0</v>
      </c>
      <c r="H89" s="3">
        <f>IF(Inputs!$B$27&lt;&gt;"Ready","PENDING INPUTS",SUM(M89,U89,AC89,AK89,AS89,BA89,BI89,BQ89,BY89,CG89))</f>
        <v>0</v>
      </c>
      <c r="I89" s="3">
        <f>IF(Inputs!$B$27&lt;&gt;"Ready","PENDING INPUTS",SUM(R89,Z89,AH89,AP89,AX89,BF89,BN89,BV89,CD89,CL89))</f>
        <v>0</v>
      </c>
      <c r="J89" t="str">
        <f>IF(Inputs!$B$27&lt;&gt;"Ready","PENDING INPUTS",IF(A89&gt;Inputs!$B$6,"Beyond horizon",IF(E89&gt;0.005,"MINIMUM SHORTFALL",IF(I89&lt;0.005,"Paid off","In progress"))))</f>
        <v>Paid off</v>
      </c>
      <c r="K89" s="3">
        <f>IF(Inputs!$B$27&lt;&gt;"Ready","PENDING INPUTS",R88)</f>
        <v>0</v>
      </c>
      <c r="L89" s="3">
        <f>IF(Inputs!$B$27&lt;&gt;"Ready","PENDING INPUTS",IF(A89&lt;=Inputs!$B$6,ROUND(K89*Inputs!C14/12,2),0))</f>
        <v>0</v>
      </c>
      <c r="M89" s="3">
        <f>IF(Inputs!$B$27&lt;&gt;"Ready","PENDING INPUTS",IF(AND(A89&lt;=Inputs!$B$6,K89&gt;0),Inputs!G14,0))</f>
        <v>0</v>
      </c>
      <c r="N89" s="3">
        <f>IF(Inputs!$B$27&lt;&gt;"Ready","PENDING INPUTS",IF(A89&gt;Inputs!$B$6,0,MIN((K89+L89+M89),IF(Inputs!H14=1,Inputs!D14,MAX(Inputs!F14,ROUND(K89*Inputs!E14+L89+M89,2))))))</f>
        <v>0</v>
      </c>
      <c r="O89">
        <f>IF(Inputs!$B$27&lt;&gt;"Ready","PENDING INPUTS",IF(K89&lt;=0,99,1+IF(AND(S89&gt;0,OR(Inputs!C15&gt;Inputs!C14,AND(Inputs!C15=Inputs!C14,1&lt;0))),1,0)+IF(AND(AA89&gt;0,OR(Inputs!C16&gt;Inputs!C14,AND(Inputs!C16=Inputs!C14,2&lt;0))),1,0)+IF(AND(AI89&gt;0,OR(Inputs!C17&gt;Inputs!C14,AND(Inputs!C17=Inputs!C14,3&lt;0))),1,0)+IF(AND(AQ89&gt;0,OR(Inputs!C18&gt;Inputs!C14,AND(Inputs!C18=Inputs!C14,4&lt;0))),1,0)+IF(AND(AY89&gt;0,OR(Inputs!C19&gt;Inputs!C14,AND(Inputs!C19=Inputs!C14,5&lt;0))),1,0)+IF(AND(BG89&gt;0,OR(Inputs!C20&gt;Inputs!C14,AND(Inputs!C20=Inputs!C14,6&lt;0))),1,0)+IF(AND(BO89&gt;0,OR(Inputs!C21&gt;Inputs!C14,AND(Inputs!C21=Inputs!C14,7&lt;0))),1,0)+IF(AND(BW89&gt;0,OR(Inputs!C22&gt;Inputs!C14,AND(Inputs!C22=Inputs!C14,8&lt;0))),1,0)+IF(AND(CE89&gt;0,OR(Inputs!C23&gt;Inputs!C14,AND(Inputs!C23=Inputs!C14,9&lt;0))),1,0)))</f>
        <v>99</v>
      </c>
      <c r="P89" s="3">
        <f>IF(Inputs!$B$27&lt;&gt;"Ready","PENDING INPUTS",IF(A89&gt;Inputs!$B$6,0,MIN(MAX(0,(K89+L89+M89)-N89),MAX(0,C89-D89-(IF(O89&lt;O89,K89+L89+M89-N89,0)+IF(W89&lt;O89,S89+T89+U89-V89,0)+IF(AE89&lt;O89,AA89+AB89+AC89-AD89,0)+IF(AM89&lt;O89,AI89+AJ89+AK89-AL89,0)+IF(AU89&lt;O89,AQ89+AR89+AS89-AT89,0)+IF(BC89&lt;O89,AY89+AZ89+BA89-BB89,0)+IF(BK89&lt;O89,BG89+BH89+BI89-BJ89,0)+IF(BS89&lt;O89,BO89+BP89+BQ89-BR89,0)+IF(CA89&lt;O89,BW89+BX89+BY89-BZ89,0)+IF(CI89&lt;O89,CE89+CF89+CG89-CH89,0))))))</f>
        <v>0</v>
      </c>
      <c r="Q89" s="3">
        <f>IF(Inputs!$B$27&lt;&gt;"Ready","PENDING INPUTS",MIN((K89+L89+M89),IF(D89&gt;C89,IF(D89=0,0,N89*C89/D89),N89+P89)))</f>
        <v>0</v>
      </c>
      <c r="R89" s="3">
        <f>IF(Inputs!$B$27&lt;&gt;"Ready","PENDING INPUTS",MAX(0,(K89+L89+M89)-Q89))</f>
        <v>0</v>
      </c>
      <c r="S89" s="3">
        <f>IF(Inputs!$B$27&lt;&gt;"Ready","PENDING INPUTS",Z88)</f>
        <v>0</v>
      </c>
      <c r="T89" s="3">
        <f>IF(Inputs!$B$27&lt;&gt;"Ready","PENDING INPUTS",IF(A89&lt;=Inputs!$B$6,ROUND(S89*Inputs!C15/12,2),0))</f>
        <v>0</v>
      </c>
      <c r="U89" s="3">
        <f>IF(Inputs!$B$27&lt;&gt;"Ready","PENDING INPUTS",IF(AND(A89&lt;=Inputs!$B$6,S89&gt;0),Inputs!G15,0))</f>
        <v>0</v>
      </c>
      <c r="V89" s="3">
        <f>IF(Inputs!$B$27&lt;&gt;"Ready","PENDING INPUTS",IF(A89&gt;Inputs!$B$6,0,MIN((S89+T89+U89),IF(Inputs!H15=1,Inputs!D15,MAX(Inputs!F15,ROUND(S89*Inputs!E15+T89+U89,2))))))</f>
        <v>0</v>
      </c>
      <c r="W89">
        <f>IF(Inputs!$B$27&lt;&gt;"Ready","PENDING INPUTS",IF(S89&lt;=0,99,1+IF(AND(K89&gt;0,OR(Inputs!C14&gt;Inputs!C15,AND(Inputs!C14=Inputs!C15,0&lt;1))),1,0)+IF(AND(AA89&gt;0,OR(Inputs!C16&gt;Inputs!C15,AND(Inputs!C16=Inputs!C15,2&lt;1))),1,0)+IF(AND(AI89&gt;0,OR(Inputs!C17&gt;Inputs!C15,AND(Inputs!C17=Inputs!C15,3&lt;1))),1,0)+IF(AND(AQ89&gt;0,OR(Inputs!C18&gt;Inputs!C15,AND(Inputs!C18=Inputs!C15,4&lt;1))),1,0)+IF(AND(AY89&gt;0,OR(Inputs!C19&gt;Inputs!C15,AND(Inputs!C19=Inputs!C15,5&lt;1))),1,0)+IF(AND(BG89&gt;0,OR(Inputs!C20&gt;Inputs!C15,AND(Inputs!C20=Inputs!C15,6&lt;1))),1,0)+IF(AND(BO89&gt;0,OR(Inputs!C21&gt;Inputs!C15,AND(Inputs!C21=Inputs!C15,7&lt;1))),1,0)+IF(AND(BW89&gt;0,OR(Inputs!C22&gt;Inputs!C15,AND(Inputs!C22=Inputs!C15,8&lt;1))),1,0)+IF(AND(CE89&gt;0,OR(Inputs!C23&gt;Inputs!C15,AND(Inputs!C23=Inputs!C15,9&lt;1))),1,0)))</f>
        <v>99</v>
      </c>
      <c r="X89" s="3">
        <f>IF(Inputs!$B$27&lt;&gt;"Ready","PENDING INPUTS",IF(A89&gt;Inputs!$B$6,0,MIN(MAX(0,(S89+T89+U89)-V89),MAX(0,C89-D89-(IF(O89&lt;W89,K89+L89+M89-N89,0)+IF(W89&lt;W89,S89+T89+U89-V89,0)+IF(AE89&lt;W89,AA89+AB89+AC89-AD89,0)+IF(AM89&lt;W89,AI89+AJ89+AK89-AL89,0)+IF(AU89&lt;W89,AQ89+AR89+AS89-AT89,0)+IF(BC89&lt;W89,AY89+AZ89+BA89-BB89,0)+IF(BK89&lt;W89,BG89+BH89+BI89-BJ89,0)+IF(BS89&lt;W89,BO89+BP89+BQ89-BR89,0)+IF(CA89&lt;W89,BW89+BX89+BY89-BZ89,0)+IF(CI89&lt;W89,CE89+CF89+CG89-CH89,0))))))</f>
        <v>0</v>
      </c>
      <c r="Y89" s="3">
        <f>IF(Inputs!$B$27&lt;&gt;"Ready","PENDING INPUTS",MIN((S89+T89+U89),IF(D89&gt;C89,IF(D89=0,0,V89*C89/D89),V89+X89)))</f>
        <v>0</v>
      </c>
      <c r="Z89" s="3">
        <f>IF(Inputs!$B$27&lt;&gt;"Ready","PENDING INPUTS",MAX(0,(S89+T89+U89)-Y89))</f>
        <v>0</v>
      </c>
      <c r="AA89" s="3">
        <f>IF(Inputs!$B$27&lt;&gt;"Ready","PENDING INPUTS",AH88)</f>
        <v>0</v>
      </c>
      <c r="AB89" s="3">
        <f>IF(Inputs!$B$27&lt;&gt;"Ready","PENDING INPUTS",IF(A89&lt;=Inputs!$B$6,ROUND(AA89*Inputs!C16/12,2),0))</f>
        <v>0</v>
      </c>
      <c r="AC89" s="3">
        <f>IF(Inputs!$B$27&lt;&gt;"Ready","PENDING INPUTS",IF(AND(A89&lt;=Inputs!$B$6,AA89&gt;0),Inputs!G16,0))</f>
        <v>0</v>
      </c>
      <c r="AD89" s="3">
        <f>IF(Inputs!$B$27&lt;&gt;"Ready","PENDING INPUTS",IF(A89&gt;Inputs!$B$6,0,MIN((AA89+AB89+AC89),IF(Inputs!H16=1,Inputs!D16,MAX(Inputs!F16,ROUND(AA89*Inputs!E16+AB89+AC89,2))))))</f>
        <v>0</v>
      </c>
      <c r="AE89">
        <f>IF(Inputs!$B$27&lt;&gt;"Ready","PENDING INPUTS",IF(AA89&lt;=0,99,1+IF(AND(K89&gt;0,OR(Inputs!C14&gt;Inputs!C16,AND(Inputs!C14=Inputs!C16,0&lt;2))),1,0)+IF(AND(S89&gt;0,OR(Inputs!C15&gt;Inputs!C16,AND(Inputs!C15=Inputs!C16,1&lt;2))),1,0)+IF(AND(AI89&gt;0,OR(Inputs!C17&gt;Inputs!C16,AND(Inputs!C17=Inputs!C16,3&lt;2))),1,0)+IF(AND(AQ89&gt;0,OR(Inputs!C18&gt;Inputs!C16,AND(Inputs!C18=Inputs!C16,4&lt;2))),1,0)+IF(AND(AY89&gt;0,OR(Inputs!C19&gt;Inputs!C16,AND(Inputs!C19=Inputs!C16,5&lt;2))),1,0)+IF(AND(BG89&gt;0,OR(Inputs!C20&gt;Inputs!C16,AND(Inputs!C20=Inputs!C16,6&lt;2))),1,0)+IF(AND(BO89&gt;0,OR(Inputs!C21&gt;Inputs!C16,AND(Inputs!C21=Inputs!C16,7&lt;2))),1,0)+IF(AND(BW89&gt;0,OR(Inputs!C22&gt;Inputs!C16,AND(Inputs!C22=Inputs!C16,8&lt;2))),1,0)+IF(AND(CE89&gt;0,OR(Inputs!C23&gt;Inputs!C16,AND(Inputs!C23=Inputs!C16,9&lt;2))),1,0)))</f>
        <v>99</v>
      </c>
      <c r="AF89" s="3">
        <f>IF(Inputs!$B$27&lt;&gt;"Ready","PENDING INPUTS",IF(A89&gt;Inputs!$B$6,0,MIN(MAX(0,(AA89+AB89+AC89)-AD89),MAX(0,C89-D89-(IF(O89&lt;AE89,K89+L89+M89-N89,0)+IF(W89&lt;AE89,S89+T89+U89-V89,0)+IF(AE89&lt;AE89,AA89+AB89+AC89-AD89,0)+IF(AM89&lt;AE89,AI89+AJ89+AK89-AL89,0)+IF(AU89&lt;AE89,AQ89+AR89+AS89-AT89,0)+IF(BC89&lt;AE89,AY89+AZ89+BA89-BB89,0)+IF(BK89&lt;AE89,BG89+BH89+BI89-BJ89,0)+IF(BS89&lt;AE89,BO89+BP89+BQ89-BR89,0)+IF(CA89&lt;AE89,BW89+BX89+BY89-BZ89,0)+IF(CI89&lt;AE89,CE89+CF89+CG89-CH89,0))))))</f>
        <v>0</v>
      </c>
      <c r="AG89" s="3">
        <f>IF(Inputs!$B$27&lt;&gt;"Ready","PENDING INPUTS",MIN((AA89+AB89+AC89),IF(D89&gt;C89,IF(D89=0,0,AD89*C89/D89),AD89+AF89)))</f>
        <v>0</v>
      </c>
      <c r="AH89" s="3">
        <f>IF(Inputs!$B$27&lt;&gt;"Ready","PENDING INPUTS",MAX(0,(AA89+AB89+AC89)-AG89))</f>
        <v>0</v>
      </c>
      <c r="AI89" s="3">
        <f>IF(Inputs!$B$27&lt;&gt;"Ready","PENDING INPUTS",AP88)</f>
        <v>0</v>
      </c>
      <c r="AJ89" s="3">
        <f>IF(Inputs!$B$27&lt;&gt;"Ready","PENDING INPUTS",IF(A89&lt;=Inputs!$B$6,ROUND(AI89*Inputs!C17/12,2),0))</f>
        <v>0</v>
      </c>
      <c r="AK89" s="3">
        <f>IF(Inputs!$B$27&lt;&gt;"Ready","PENDING INPUTS",IF(AND(A89&lt;=Inputs!$B$6,AI89&gt;0),Inputs!G17,0))</f>
        <v>0</v>
      </c>
      <c r="AL89" s="3">
        <f>IF(Inputs!$B$27&lt;&gt;"Ready","PENDING INPUTS",IF(A89&gt;Inputs!$B$6,0,MIN((AI89+AJ89+AK89),IF(Inputs!H17=1,Inputs!D17,MAX(Inputs!F17,ROUND(AI89*Inputs!E17+AJ89+AK89,2))))))</f>
        <v>0</v>
      </c>
      <c r="AM89">
        <f>IF(Inputs!$B$27&lt;&gt;"Ready","PENDING INPUTS",IF(AI89&lt;=0,99,1+IF(AND(K89&gt;0,OR(Inputs!C14&gt;Inputs!C17,AND(Inputs!C14=Inputs!C17,0&lt;3))),1,0)+IF(AND(S89&gt;0,OR(Inputs!C15&gt;Inputs!C17,AND(Inputs!C15=Inputs!C17,1&lt;3))),1,0)+IF(AND(AA89&gt;0,OR(Inputs!C16&gt;Inputs!C17,AND(Inputs!C16=Inputs!C17,2&lt;3))),1,0)+IF(AND(AQ89&gt;0,OR(Inputs!C18&gt;Inputs!C17,AND(Inputs!C18=Inputs!C17,4&lt;3))),1,0)+IF(AND(AY89&gt;0,OR(Inputs!C19&gt;Inputs!C17,AND(Inputs!C19=Inputs!C17,5&lt;3))),1,0)+IF(AND(BG89&gt;0,OR(Inputs!C20&gt;Inputs!C17,AND(Inputs!C20=Inputs!C17,6&lt;3))),1,0)+IF(AND(BO89&gt;0,OR(Inputs!C21&gt;Inputs!C17,AND(Inputs!C21=Inputs!C17,7&lt;3))),1,0)+IF(AND(BW89&gt;0,OR(Inputs!C22&gt;Inputs!C17,AND(Inputs!C22=Inputs!C17,8&lt;3))),1,0)+IF(AND(CE89&gt;0,OR(Inputs!C23&gt;Inputs!C17,AND(Inputs!C23=Inputs!C17,9&lt;3))),1,0)))</f>
        <v>99</v>
      </c>
      <c r="AN89" s="3">
        <f>IF(Inputs!$B$27&lt;&gt;"Ready","PENDING INPUTS",IF(A89&gt;Inputs!$B$6,0,MIN(MAX(0,(AI89+AJ89+AK89)-AL89),MAX(0,C89-D89-(IF(O89&lt;AM89,K89+L89+M89-N89,0)+IF(W89&lt;AM89,S89+T89+U89-V89,0)+IF(AE89&lt;AM89,AA89+AB89+AC89-AD89,0)+IF(AM89&lt;AM89,AI89+AJ89+AK89-AL89,0)+IF(AU89&lt;AM89,AQ89+AR89+AS89-AT89,0)+IF(BC89&lt;AM89,AY89+AZ89+BA89-BB89,0)+IF(BK89&lt;AM89,BG89+BH89+BI89-BJ89,0)+IF(BS89&lt;AM89,BO89+BP89+BQ89-BR89,0)+IF(CA89&lt;AM89,BW89+BX89+BY89-BZ89,0)+IF(CI89&lt;AM89,CE89+CF89+CG89-CH89,0))))))</f>
        <v>0</v>
      </c>
      <c r="AO89" s="3">
        <f>IF(Inputs!$B$27&lt;&gt;"Ready","PENDING INPUTS",MIN((AI89+AJ89+AK89),IF(D89&gt;C89,IF(D89=0,0,AL89*C89/D89),AL89+AN89)))</f>
        <v>0</v>
      </c>
      <c r="AP89" s="3">
        <f>IF(Inputs!$B$27&lt;&gt;"Ready","PENDING INPUTS",MAX(0,(AI89+AJ89+AK89)-AO89))</f>
        <v>0</v>
      </c>
      <c r="AQ89" s="3">
        <f>IF(Inputs!$B$27&lt;&gt;"Ready","PENDING INPUTS",AX88)</f>
        <v>0</v>
      </c>
      <c r="AR89" s="3">
        <f>IF(Inputs!$B$27&lt;&gt;"Ready","PENDING INPUTS",IF(A89&lt;=Inputs!$B$6,ROUND(AQ89*Inputs!C18/12,2),0))</f>
        <v>0</v>
      </c>
      <c r="AS89" s="3">
        <f>IF(Inputs!$B$27&lt;&gt;"Ready","PENDING INPUTS",IF(AND(A89&lt;=Inputs!$B$6,AQ89&gt;0),Inputs!G18,0))</f>
        <v>0</v>
      </c>
      <c r="AT89" s="3">
        <f>IF(Inputs!$B$27&lt;&gt;"Ready","PENDING INPUTS",IF(A89&gt;Inputs!$B$6,0,MIN((AQ89+AR89+AS89),IF(Inputs!H18=1,Inputs!D18,MAX(Inputs!F18,ROUND(AQ89*Inputs!E18+AR89+AS89,2))))))</f>
        <v>0</v>
      </c>
      <c r="AU89">
        <f>IF(Inputs!$B$27&lt;&gt;"Ready","PENDING INPUTS",IF(AQ89&lt;=0,99,1+IF(AND(K89&gt;0,OR(Inputs!C14&gt;Inputs!C18,AND(Inputs!C14=Inputs!C18,0&lt;4))),1,0)+IF(AND(S89&gt;0,OR(Inputs!C15&gt;Inputs!C18,AND(Inputs!C15=Inputs!C18,1&lt;4))),1,0)+IF(AND(AA89&gt;0,OR(Inputs!C16&gt;Inputs!C18,AND(Inputs!C16=Inputs!C18,2&lt;4))),1,0)+IF(AND(AI89&gt;0,OR(Inputs!C17&gt;Inputs!C18,AND(Inputs!C17=Inputs!C18,3&lt;4))),1,0)+IF(AND(AY89&gt;0,OR(Inputs!C19&gt;Inputs!C18,AND(Inputs!C19=Inputs!C18,5&lt;4))),1,0)+IF(AND(BG89&gt;0,OR(Inputs!C20&gt;Inputs!C18,AND(Inputs!C20=Inputs!C18,6&lt;4))),1,0)+IF(AND(BO89&gt;0,OR(Inputs!C21&gt;Inputs!C18,AND(Inputs!C21=Inputs!C18,7&lt;4))),1,0)+IF(AND(BW89&gt;0,OR(Inputs!C22&gt;Inputs!C18,AND(Inputs!C22=Inputs!C18,8&lt;4))),1,0)+IF(AND(CE89&gt;0,OR(Inputs!C23&gt;Inputs!C18,AND(Inputs!C23=Inputs!C18,9&lt;4))),1,0)))</f>
        <v>99</v>
      </c>
      <c r="AV89" s="3">
        <f>IF(Inputs!$B$27&lt;&gt;"Ready","PENDING INPUTS",IF(A89&gt;Inputs!$B$6,0,MIN(MAX(0,(AQ89+AR89+AS89)-AT89),MAX(0,C89-D89-(IF(O89&lt;AU89,K89+L89+M89-N89,0)+IF(W89&lt;AU89,S89+T89+U89-V89,0)+IF(AE89&lt;AU89,AA89+AB89+AC89-AD89,0)+IF(AM89&lt;AU89,AI89+AJ89+AK89-AL89,0)+IF(AU89&lt;AU89,AQ89+AR89+AS89-AT89,0)+IF(BC89&lt;AU89,AY89+AZ89+BA89-BB89,0)+IF(BK89&lt;AU89,BG89+BH89+BI89-BJ89,0)+IF(BS89&lt;AU89,BO89+BP89+BQ89-BR89,0)+IF(CA89&lt;AU89,BW89+BX89+BY89-BZ89,0)+IF(CI89&lt;AU89,CE89+CF89+CG89-CH89,0))))))</f>
        <v>0</v>
      </c>
      <c r="AW89" s="3">
        <f>IF(Inputs!$B$27&lt;&gt;"Ready","PENDING INPUTS",MIN((AQ89+AR89+AS89),IF(D89&gt;C89,IF(D89=0,0,AT89*C89/D89),AT89+AV89)))</f>
        <v>0</v>
      </c>
      <c r="AX89" s="3">
        <f>IF(Inputs!$B$27&lt;&gt;"Ready","PENDING INPUTS",MAX(0,(AQ89+AR89+AS89)-AW89))</f>
        <v>0</v>
      </c>
      <c r="AY89" s="3">
        <f>IF(Inputs!$B$27&lt;&gt;"Ready","PENDING INPUTS",BF88)</f>
        <v>0</v>
      </c>
      <c r="AZ89" s="3">
        <f>IF(Inputs!$B$27&lt;&gt;"Ready","PENDING INPUTS",IF(A89&lt;=Inputs!$B$6,ROUND(AY89*Inputs!C19/12,2),0))</f>
        <v>0</v>
      </c>
      <c r="BA89" s="3">
        <f>IF(Inputs!$B$27&lt;&gt;"Ready","PENDING INPUTS",IF(AND(A89&lt;=Inputs!$B$6,AY89&gt;0),Inputs!G19,0))</f>
        <v>0</v>
      </c>
      <c r="BB89" s="3">
        <f>IF(Inputs!$B$27&lt;&gt;"Ready","PENDING INPUTS",IF(A89&gt;Inputs!$B$6,0,MIN((AY89+AZ89+BA89),IF(Inputs!H19=1,Inputs!D19,MAX(Inputs!F19,ROUND(AY89*Inputs!E19+AZ89+BA89,2))))))</f>
        <v>0</v>
      </c>
      <c r="BC89">
        <f>IF(Inputs!$B$27&lt;&gt;"Ready","PENDING INPUTS",IF(AY89&lt;=0,99,1+IF(AND(K89&gt;0,OR(Inputs!C14&gt;Inputs!C19,AND(Inputs!C14=Inputs!C19,0&lt;5))),1,0)+IF(AND(S89&gt;0,OR(Inputs!C15&gt;Inputs!C19,AND(Inputs!C15=Inputs!C19,1&lt;5))),1,0)+IF(AND(AA89&gt;0,OR(Inputs!C16&gt;Inputs!C19,AND(Inputs!C16=Inputs!C19,2&lt;5))),1,0)+IF(AND(AI89&gt;0,OR(Inputs!C17&gt;Inputs!C19,AND(Inputs!C17=Inputs!C19,3&lt;5))),1,0)+IF(AND(AQ89&gt;0,OR(Inputs!C18&gt;Inputs!C19,AND(Inputs!C18=Inputs!C19,4&lt;5))),1,0)+IF(AND(BG89&gt;0,OR(Inputs!C20&gt;Inputs!C19,AND(Inputs!C20=Inputs!C19,6&lt;5))),1,0)+IF(AND(BO89&gt;0,OR(Inputs!C21&gt;Inputs!C19,AND(Inputs!C21=Inputs!C19,7&lt;5))),1,0)+IF(AND(BW89&gt;0,OR(Inputs!C22&gt;Inputs!C19,AND(Inputs!C22=Inputs!C19,8&lt;5))),1,0)+IF(AND(CE89&gt;0,OR(Inputs!C23&gt;Inputs!C19,AND(Inputs!C23=Inputs!C19,9&lt;5))),1,0)))</f>
        <v>99</v>
      </c>
      <c r="BD89" s="3">
        <f>IF(Inputs!$B$27&lt;&gt;"Ready","PENDING INPUTS",IF(A89&gt;Inputs!$B$6,0,MIN(MAX(0,(AY89+AZ89+BA89)-BB89),MAX(0,C89-D89-(IF(O89&lt;BC89,K89+L89+M89-N89,0)+IF(W89&lt;BC89,S89+T89+U89-V89,0)+IF(AE89&lt;BC89,AA89+AB89+AC89-AD89,0)+IF(AM89&lt;BC89,AI89+AJ89+AK89-AL89,0)+IF(AU89&lt;BC89,AQ89+AR89+AS89-AT89,0)+IF(BC89&lt;BC89,AY89+AZ89+BA89-BB89,0)+IF(BK89&lt;BC89,BG89+BH89+BI89-BJ89,0)+IF(BS89&lt;BC89,BO89+BP89+BQ89-BR89,0)+IF(CA89&lt;BC89,BW89+BX89+BY89-BZ89,0)+IF(CI89&lt;BC89,CE89+CF89+CG89-CH89,0))))))</f>
        <v>0</v>
      </c>
      <c r="BE89" s="3">
        <f>IF(Inputs!$B$27&lt;&gt;"Ready","PENDING INPUTS",MIN((AY89+AZ89+BA89),IF(D89&gt;C89,IF(D89=0,0,BB89*C89/D89),BB89+BD89)))</f>
        <v>0</v>
      </c>
      <c r="BF89" s="3">
        <f>IF(Inputs!$B$27&lt;&gt;"Ready","PENDING INPUTS",MAX(0,(AY89+AZ89+BA89)-BE89))</f>
        <v>0</v>
      </c>
      <c r="BG89" s="3">
        <f>IF(Inputs!$B$27&lt;&gt;"Ready","PENDING INPUTS",BN88)</f>
        <v>0</v>
      </c>
      <c r="BH89" s="3">
        <f>IF(Inputs!$B$27&lt;&gt;"Ready","PENDING INPUTS",IF(A89&lt;=Inputs!$B$6,ROUND(BG89*Inputs!C20/12,2),0))</f>
        <v>0</v>
      </c>
      <c r="BI89" s="3">
        <f>IF(Inputs!$B$27&lt;&gt;"Ready","PENDING INPUTS",IF(AND(A89&lt;=Inputs!$B$6,BG89&gt;0),Inputs!G20,0))</f>
        <v>0</v>
      </c>
      <c r="BJ89" s="3">
        <f>IF(Inputs!$B$27&lt;&gt;"Ready","PENDING INPUTS",IF(A89&gt;Inputs!$B$6,0,MIN((BG89+BH89+BI89),IF(Inputs!H20=1,Inputs!D20,MAX(Inputs!F20,ROUND(BG89*Inputs!E20+BH89+BI89,2))))))</f>
        <v>0</v>
      </c>
      <c r="BK89">
        <f>IF(Inputs!$B$27&lt;&gt;"Ready","PENDING INPUTS",IF(BG89&lt;=0,99,1+IF(AND(K89&gt;0,OR(Inputs!C14&gt;Inputs!C20,AND(Inputs!C14=Inputs!C20,0&lt;6))),1,0)+IF(AND(S89&gt;0,OR(Inputs!C15&gt;Inputs!C20,AND(Inputs!C15=Inputs!C20,1&lt;6))),1,0)+IF(AND(AA89&gt;0,OR(Inputs!C16&gt;Inputs!C20,AND(Inputs!C16=Inputs!C20,2&lt;6))),1,0)+IF(AND(AI89&gt;0,OR(Inputs!C17&gt;Inputs!C20,AND(Inputs!C17=Inputs!C20,3&lt;6))),1,0)+IF(AND(AQ89&gt;0,OR(Inputs!C18&gt;Inputs!C20,AND(Inputs!C18=Inputs!C20,4&lt;6))),1,0)+IF(AND(AY89&gt;0,OR(Inputs!C19&gt;Inputs!C20,AND(Inputs!C19=Inputs!C20,5&lt;6))),1,0)+IF(AND(BO89&gt;0,OR(Inputs!C21&gt;Inputs!C20,AND(Inputs!C21=Inputs!C20,7&lt;6))),1,0)+IF(AND(BW89&gt;0,OR(Inputs!C22&gt;Inputs!C20,AND(Inputs!C22=Inputs!C20,8&lt;6))),1,0)+IF(AND(CE89&gt;0,OR(Inputs!C23&gt;Inputs!C20,AND(Inputs!C23=Inputs!C20,9&lt;6))),1,0)))</f>
        <v>99</v>
      </c>
      <c r="BL89" s="3">
        <f>IF(Inputs!$B$27&lt;&gt;"Ready","PENDING INPUTS",IF(A89&gt;Inputs!$B$6,0,MIN(MAX(0,(BG89+BH89+BI89)-BJ89),MAX(0,C89-D89-(IF(O89&lt;BK89,K89+L89+M89-N89,0)+IF(W89&lt;BK89,S89+T89+U89-V89,0)+IF(AE89&lt;BK89,AA89+AB89+AC89-AD89,0)+IF(AM89&lt;BK89,AI89+AJ89+AK89-AL89,0)+IF(AU89&lt;BK89,AQ89+AR89+AS89-AT89,0)+IF(BC89&lt;BK89,AY89+AZ89+BA89-BB89,0)+IF(BK89&lt;BK89,BG89+BH89+BI89-BJ89,0)+IF(BS89&lt;BK89,BO89+BP89+BQ89-BR89,0)+IF(CA89&lt;BK89,BW89+BX89+BY89-BZ89,0)+IF(CI89&lt;BK89,CE89+CF89+CG89-CH89,0))))))</f>
        <v>0</v>
      </c>
      <c r="BM89" s="3">
        <f>IF(Inputs!$B$27&lt;&gt;"Ready","PENDING INPUTS",MIN((BG89+BH89+BI89),IF(D89&gt;C89,IF(D89=0,0,BJ89*C89/D89),BJ89+BL89)))</f>
        <v>0</v>
      </c>
      <c r="BN89" s="3">
        <f>IF(Inputs!$B$27&lt;&gt;"Ready","PENDING INPUTS",MAX(0,(BG89+BH89+BI89)-BM89))</f>
        <v>0</v>
      </c>
      <c r="BO89" s="3">
        <f>IF(Inputs!$B$27&lt;&gt;"Ready","PENDING INPUTS",BV88)</f>
        <v>0</v>
      </c>
      <c r="BP89" s="3">
        <f>IF(Inputs!$B$27&lt;&gt;"Ready","PENDING INPUTS",IF(A89&lt;=Inputs!$B$6,ROUND(BO89*Inputs!C21/12,2),0))</f>
        <v>0</v>
      </c>
      <c r="BQ89" s="3">
        <f>IF(Inputs!$B$27&lt;&gt;"Ready","PENDING INPUTS",IF(AND(A89&lt;=Inputs!$B$6,BO89&gt;0),Inputs!G21,0))</f>
        <v>0</v>
      </c>
      <c r="BR89" s="3">
        <f>IF(Inputs!$B$27&lt;&gt;"Ready","PENDING INPUTS",IF(A89&gt;Inputs!$B$6,0,MIN((BO89+BP89+BQ89),IF(Inputs!H21=1,Inputs!D21,MAX(Inputs!F21,ROUND(BO89*Inputs!E21+BP89+BQ89,2))))))</f>
        <v>0</v>
      </c>
      <c r="BS89">
        <f>IF(Inputs!$B$27&lt;&gt;"Ready","PENDING INPUTS",IF(BO89&lt;=0,99,1+IF(AND(K89&gt;0,OR(Inputs!C14&gt;Inputs!C21,AND(Inputs!C14=Inputs!C21,0&lt;7))),1,0)+IF(AND(S89&gt;0,OR(Inputs!C15&gt;Inputs!C21,AND(Inputs!C15=Inputs!C21,1&lt;7))),1,0)+IF(AND(AA89&gt;0,OR(Inputs!C16&gt;Inputs!C21,AND(Inputs!C16=Inputs!C21,2&lt;7))),1,0)+IF(AND(AI89&gt;0,OR(Inputs!C17&gt;Inputs!C21,AND(Inputs!C17=Inputs!C21,3&lt;7))),1,0)+IF(AND(AQ89&gt;0,OR(Inputs!C18&gt;Inputs!C21,AND(Inputs!C18=Inputs!C21,4&lt;7))),1,0)+IF(AND(AY89&gt;0,OR(Inputs!C19&gt;Inputs!C21,AND(Inputs!C19=Inputs!C21,5&lt;7))),1,0)+IF(AND(BG89&gt;0,OR(Inputs!C20&gt;Inputs!C21,AND(Inputs!C20=Inputs!C21,6&lt;7))),1,0)+IF(AND(BW89&gt;0,OR(Inputs!C22&gt;Inputs!C21,AND(Inputs!C22=Inputs!C21,8&lt;7))),1,0)+IF(AND(CE89&gt;0,OR(Inputs!C23&gt;Inputs!C21,AND(Inputs!C23=Inputs!C21,9&lt;7))),1,0)))</f>
        <v>99</v>
      </c>
      <c r="BT89" s="3">
        <f>IF(Inputs!$B$27&lt;&gt;"Ready","PENDING INPUTS",IF(A89&gt;Inputs!$B$6,0,MIN(MAX(0,(BO89+BP89+BQ89)-BR89),MAX(0,C89-D89-(IF(O89&lt;BS89,K89+L89+M89-N89,0)+IF(W89&lt;BS89,S89+T89+U89-V89,0)+IF(AE89&lt;BS89,AA89+AB89+AC89-AD89,0)+IF(AM89&lt;BS89,AI89+AJ89+AK89-AL89,0)+IF(AU89&lt;BS89,AQ89+AR89+AS89-AT89,0)+IF(BC89&lt;BS89,AY89+AZ89+BA89-BB89,0)+IF(BK89&lt;BS89,BG89+BH89+BI89-BJ89,0)+IF(BS89&lt;BS89,BO89+BP89+BQ89-BR89,0)+IF(CA89&lt;BS89,BW89+BX89+BY89-BZ89,0)+IF(CI89&lt;BS89,CE89+CF89+CG89-CH89,0))))))</f>
        <v>0</v>
      </c>
      <c r="BU89" s="3">
        <f>IF(Inputs!$B$27&lt;&gt;"Ready","PENDING INPUTS",MIN((BO89+BP89+BQ89),IF(D89&gt;C89,IF(D89=0,0,BR89*C89/D89),BR89+BT89)))</f>
        <v>0</v>
      </c>
      <c r="BV89" s="3">
        <f>IF(Inputs!$B$27&lt;&gt;"Ready","PENDING INPUTS",MAX(0,(BO89+BP89+BQ89)-BU89))</f>
        <v>0</v>
      </c>
      <c r="BW89" s="3">
        <f>IF(Inputs!$B$27&lt;&gt;"Ready","PENDING INPUTS",CD88)</f>
        <v>0</v>
      </c>
      <c r="BX89" s="3">
        <f>IF(Inputs!$B$27&lt;&gt;"Ready","PENDING INPUTS",IF(A89&lt;=Inputs!$B$6,ROUND(BW89*Inputs!C22/12,2),0))</f>
        <v>0</v>
      </c>
      <c r="BY89" s="3">
        <f>IF(Inputs!$B$27&lt;&gt;"Ready","PENDING INPUTS",IF(AND(A89&lt;=Inputs!$B$6,BW89&gt;0),Inputs!G22,0))</f>
        <v>0</v>
      </c>
      <c r="BZ89" s="3">
        <f>IF(Inputs!$B$27&lt;&gt;"Ready","PENDING INPUTS",IF(A89&gt;Inputs!$B$6,0,MIN((BW89+BX89+BY89),IF(Inputs!H22=1,Inputs!D22,MAX(Inputs!F22,ROUND(BW89*Inputs!E22+BX89+BY89,2))))))</f>
        <v>0</v>
      </c>
      <c r="CA89">
        <f>IF(Inputs!$B$27&lt;&gt;"Ready","PENDING INPUTS",IF(BW89&lt;=0,99,1+IF(AND(K89&gt;0,OR(Inputs!C14&gt;Inputs!C22,AND(Inputs!C14=Inputs!C22,0&lt;8))),1,0)+IF(AND(S89&gt;0,OR(Inputs!C15&gt;Inputs!C22,AND(Inputs!C15=Inputs!C22,1&lt;8))),1,0)+IF(AND(AA89&gt;0,OR(Inputs!C16&gt;Inputs!C22,AND(Inputs!C16=Inputs!C22,2&lt;8))),1,0)+IF(AND(AI89&gt;0,OR(Inputs!C17&gt;Inputs!C22,AND(Inputs!C17=Inputs!C22,3&lt;8))),1,0)+IF(AND(AQ89&gt;0,OR(Inputs!C18&gt;Inputs!C22,AND(Inputs!C18=Inputs!C22,4&lt;8))),1,0)+IF(AND(AY89&gt;0,OR(Inputs!C19&gt;Inputs!C22,AND(Inputs!C19=Inputs!C22,5&lt;8))),1,0)+IF(AND(BG89&gt;0,OR(Inputs!C20&gt;Inputs!C22,AND(Inputs!C20=Inputs!C22,6&lt;8))),1,0)+IF(AND(BO89&gt;0,OR(Inputs!C21&gt;Inputs!C22,AND(Inputs!C21=Inputs!C22,7&lt;8))),1,0)+IF(AND(CE89&gt;0,OR(Inputs!C23&gt;Inputs!C22,AND(Inputs!C23=Inputs!C22,9&lt;8))),1,0)))</f>
        <v>99</v>
      </c>
      <c r="CB89" s="3">
        <f>IF(Inputs!$B$27&lt;&gt;"Ready","PENDING INPUTS",IF(A89&gt;Inputs!$B$6,0,MIN(MAX(0,(BW89+BX89+BY89)-BZ89),MAX(0,C89-D89-(IF(O89&lt;CA89,K89+L89+M89-N89,0)+IF(W89&lt;CA89,S89+T89+U89-V89,0)+IF(AE89&lt;CA89,AA89+AB89+AC89-AD89,0)+IF(AM89&lt;CA89,AI89+AJ89+AK89-AL89,0)+IF(AU89&lt;CA89,AQ89+AR89+AS89-AT89,0)+IF(BC89&lt;CA89,AY89+AZ89+BA89-BB89,0)+IF(BK89&lt;CA89,BG89+BH89+BI89-BJ89,0)+IF(BS89&lt;CA89,BO89+BP89+BQ89-BR89,0)+IF(CA89&lt;CA89,BW89+BX89+BY89-BZ89,0)+IF(CI89&lt;CA89,CE89+CF89+CG89-CH89,0))))))</f>
        <v>0</v>
      </c>
      <c r="CC89" s="3">
        <f>IF(Inputs!$B$27&lt;&gt;"Ready","PENDING INPUTS",MIN((BW89+BX89+BY89),IF(D89&gt;C89,IF(D89=0,0,BZ89*C89/D89),BZ89+CB89)))</f>
        <v>0</v>
      </c>
      <c r="CD89" s="3">
        <f>IF(Inputs!$B$27&lt;&gt;"Ready","PENDING INPUTS",MAX(0,(BW89+BX89+BY89)-CC89))</f>
        <v>0</v>
      </c>
      <c r="CE89" s="3">
        <f>IF(Inputs!$B$27&lt;&gt;"Ready","PENDING INPUTS",CL88)</f>
        <v>0</v>
      </c>
      <c r="CF89" s="3">
        <f>IF(Inputs!$B$27&lt;&gt;"Ready","PENDING INPUTS",IF(A89&lt;=Inputs!$B$6,ROUND(CE89*Inputs!C23/12,2),0))</f>
        <v>0</v>
      </c>
      <c r="CG89" s="3">
        <f>IF(Inputs!$B$27&lt;&gt;"Ready","PENDING INPUTS",IF(AND(A89&lt;=Inputs!$B$6,CE89&gt;0),Inputs!G23,0))</f>
        <v>0</v>
      </c>
      <c r="CH89" s="3">
        <f>IF(Inputs!$B$27&lt;&gt;"Ready","PENDING INPUTS",IF(A89&gt;Inputs!$B$6,0,MIN((CE89+CF89+CG89),IF(Inputs!H23=1,Inputs!D23,MAX(Inputs!F23,ROUND(CE89*Inputs!E23+CF89+CG89,2))))))</f>
        <v>0</v>
      </c>
      <c r="CI89">
        <f>IF(Inputs!$B$27&lt;&gt;"Ready","PENDING INPUTS",IF(CE89&lt;=0,99,1+IF(AND(K89&gt;0,OR(Inputs!C14&gt;Inputs!C23,AND(Inputs!C14=Inputs!C23,0&lt;9))),1,0)+IF(AND(S89&gt;0,OR(Inputs!C15&gt;Inputs!C23,AND(Inputs!C15=Inputs!C23,1&lt;9))),1,0)+IF(AND(AA89&gt;0,OR(Inputs!C16&gt;Inputs!C23,AND(Inputs!C16=Inputs!C23,2&lt;9))),1,0)+IF(AND(AI89&gt;0,OR(Inputs!C17&gt;Inputs!C23,AND(Inputs!C17=Inputs!C23,3&lt;9))),1,0)+IF(AND(AQ89&gt;0,OR(Inputs!C18&gt;Inputs!C23,AND(Inputs!C18=Inputs!C23,4&lt;9))),1,0)+IF(AND(AY89&gt;0,OR(Inputs!C19&gt;Inputs!C23,AND(Inputs!C19=Inputs!C23,5&lt;9))),1,0)+IF(AND(BG89&gt;0,OR(Inputs!C20&gt;Inputs!C23,AND(Inputs!C20=Inputs!C23,6&lt;9))),1,0)+IF(AND(BO89&gt;0,OR(Inputs!C21&gt;Inputs!C23,AND(Inputs!C21=Inputs!C23,7&lt;9))),1,0)+IF(AND(BW89&gt;0,OR(Inputs!C22&gt;Inputs!C23,AND(Inputs!C22=Inputs!C23,8&lt;9))),1,0)))</f>
        <v>99</v>
      </c>
      <c r="CJ89" s="3">
        <f>IF(Inputs!$B$27&lt;&gt;"Ready","PENDING INPUTS",IF(A89&gt;Inputs!$B$6,0,MIN(MAX(0,(CE89+CF89+CG89)-CH89),MAX(0,C89-D89-(IF(O89&lt;CI89,K89+L89+M89-N89,0)+IF(W89&lt;CI89,S89+T89+U89-V89,0)+IF(AE89&lt;CI89,AA89+AB89+AC89-AD89,0)+IF(AM89&lt;CI89,AI89+AJ89+AK89-AL89,0)+IF(AU89&lt;CI89,AQ89+AR89+AS89-AT89,0)+IF(BC89&lt;CI89,AY89+AZ89+BA89-BB89,0)+IF(BK89&lt;CI89,BG89+BH89+BI89-BJ89,0)+IF(BS89&lt;CI89,BO89+BP89+BQ89-BR89,0)+IF(CA89&lt;CI89,BW89+BX89+BY89-BZ89,0)+IF(CI89&lt;CI89,CE89+CF89+CG89-CH89,0))))))</f>
        <v>0</v>
      </c>
      <c r="CK89" s="3">
        <f>IF(Inputs!$B$27&lt;&gt;"Ready","PENDING INPUTS",MIN((CE89+CF89+CG89),IF(D89&gt;C89,IF(D89=0,0,CH89*C89/D89),CH89+CJ89)))</f>
        <v>0</v>
      </c>
      <c r="CL89" s="3">
        <f>IF(Inputs!$B$27&lt;&gt;"Ready","PENDING INPUTS",MAX(0,(CE89+CF89+CG89)-CK89))</f>
        <v>0</v>
      </c>
    </row>
    <row r="90" spans="1:90" ht="27.95" customHeight="1" x14ac:dyDescent="0.25">
      <c r="A90">
        <v>86</v>
      </c>
      <c r="B90" s="13">
        <f>IF(Inputs!$B$27&lt;&gt;"Ready","PENDING INPUTS",EDATE(Inputs!$B$5,A90-1))</f>
        <v>48884</v>
      </c>
      <c r="C90" s="3">
        <f>IF(Inputs!$B$27&lt;&gt;"Ready","PENDING INPUTS",IF(A90&lt;=Inputs!$B$6,MAX(0,Inputs!$B$4+IF(A90=Inputs!$B$7,Inputs!$B$8,0)+IF(A90=Inputs!$B$9,Inputs!$B$10,0)),0))</f>
        <v>0</v>
      </c>
      <c r="D90" s="3">
        <f>IF(Inputs!$B$27&lt;&gt;"Ready","PENDING INPUTS",SUM(N90,V90,AD90,AL90,AT90,BB90,BJ90,BR90,BZ90,CH90))</f>
        <v>0</v>
      </c>
      <c r="E90" s="3">
        <f>IF(Inputs!$B$27&lt;&gt;"Ready","PENDING INPUTS",MAX(0,D90-C90))</f>
        <v>0</v>
      </c>
      <c r="F90" s="3">
        <f>IF(Inputs!$B$27&lt;&gt;"Ready","PENDING INPUTS",SUM(Q90,Y90,AG90,AO90,AW90,BE90,BM90,BU90,CC90,CK90))</f>
        <v>0</v>
      </c>
      <c r="G90" s="3">
        <f>IF(Inputs!$B$27&lt;&gt;"Ready","PENDING INPUTS",SUM(L90,T90,AB90,AJ90,AR90,AZ90,BH90,BP90,BX90,CF90))</f>
        <v>0</v>
      </c>
      <c r="H90" s="3">
        <f>IF(Inputs!$B$27&lt;&gt;"Ready","PENDING INPUTS",SUM(M90,U90,AC90,AK90,AS90,BA90,BI90,BQ90,BY90,CG90))</f>
        <v>0</v>
      </c>
      <c r="I90" s="3">
        <f>IF(Inputs!$B$27&lt;&gt;"Ready","PENDING INPUTS",SUM(R90,Z90,AH90,AP90,AX90,BF90,BN90,BV90,CD90,CL90))</f>
        <v>0</v>
      </c>
      <c r="J90" t="str">
        <f>IF(Inputs!$B$27&lt;&gt;"Ready","PENDING INPUTS",IF(A90&gt;Inputs!$B$6,"Beyond horizon",IF(E90&gt;0.005,"MINIMUM SHORTFALL",IF(I90&lt;0.005,"Paid off","In progress"))))</f>
        <v>Paid off</v>
      </c>
      <c r="K90" s="3">
        <f>IF(Inputs!$B$27&lt;&gt;"Ready","PENDING INPUTS",R89)</f>
        <v>0</v>
      </c>
      <c r="L90" s="3">
        <f>IF(Inputs!$B$27&lt;&gt;"Ready","PENDING INPUTS",IF(A90&lt;=Inputs!$B$6,ROUND(K90*Inputs!C14/12,2),0))</f>
        <v>0</v>
      </c>
      <c r="M90" s="3">
        <f>IF(Inputs!$B$27&lt;&gt;"Ready","PENDING INPUTS",IF(AND(A90&lt;=Inputs!$B$6,K90&gt;0),Inputs!G14,0))</f>
        <v>0</v>
      </c>
      <c r="N90" s="3">
        <f>IF(Inputs!$B$27&lt;&gt;"Ready","PENDING INPUTS",IF(A90&gt;Inputs!$B$6,0,MIN((K90+L90+M90),IF(Inputs!H14=1,Inputs!D14,MAX(Inputs!F14,ROUND(K90*Inputs!E14+L90+M90,2))))))</f>
        <v>0</v>
      </c>
      <c r="O90">
        <f>IF(Inputs!$B$27&lt;&gt;"Ready","PENDING INPUTS",IF(K90&lt;=0,99,1+IF(AND(S90&gt;0,OR(Inputs!C15&gt;Inputs!C14,AND(Inputs!C15=Inputs!C14,1&lt;0))),1,0)+IF(AND(AA90&gt;0,OR(Inputs!C16&gt;Inputs!C14,AND(Inputs!C16=Inputs!C14,2&lt;0))),1,0)+IF(AND(AI90&gt;0,OR(Inputs!C17&gt;Inputs!C14,AND(Inputs!C17=Inputs!C14,3&lt;0))),1,0)+IF(AND(AQ90&gt;0,OR(Inputs!C18&gt;Inputs!C14,AND(Inputs!C18=Inputs!C14,4&lt;0))),1,0)+IF(AND(AY90&gt;0,OR(Inputs!C19&gt;Inputs!C14,AND(Inputs!C19=Inputs!C14,5&lt;0))),1,0)+IF(AND(BG90&gt;0,OR(Inputs!C20&gt;Inputs!C14,AND(Inputs!C20=Inputs!C14,6&lt;0))),1,0)+IF(AND(BO90&gt;0,OR(Inputs!C21&gt;Inputs!C14,AND(Inputs!C21=Inputs!C14,7&lt;0))),1,0)+IF(AND(BW90&gt;0,OR(Inputs!C22&gt;Inputs!C14,AND(Inputs!C22=Inputs!C14,8&lt;0))),1,0)+IF(AND(CE90&gt;0,OR(Inputs!C23&gt;Inputs!C14,AND(Inputs!C23=Inputs!C14,9&lt;0))),1,0)))</f>
        <v>99</v>
      </c>
      <c r="P90" s="3">
        <f>IF(Inputs!$B$27&lt;&gt;"Ready","PENDING INPUTS",IF(A90&gt;Inputs!$B$6,0,MIN(MAX(0,(K90+L90+M90)-N90),MAX(0,C90-D90-(IF(O90&lt;O90,K90+L90+M90-N90,0)+IF(W90&lt;O90,S90+T90+U90-V90,0)+IF(AE90&lt;O90,AA90+AB90+AC90-AD90,0)+IF(AM90&lt;O90,AI90+AJ90+AK90-AL90,0)+IF(AU90&lt;O90,AQ90+AR90+AS90-AT90,0)+IF(BC90&lt;O90,AY90+AZ90+BA90-BB90,0)+IF(BK90&lt;O90,BG90+BH90+BI90-BJ90,0)+IF(BS90&lt;O90,BO90+BP90+BQ90-BR90,0)+IF(CA90&lt;O90,BW90+BX90+BY90-BZ90,0)+IF(CI90&lt;O90,CE90+CF90+CG90-CH90,0))))))</f>
        <v>0</v>
      </c>
      <c r="Q90" s="3">
        <f>IF(Inputs!$B$27&lt;&gt;"Ready","PENDING INPUTS",MIN((K90+L90+M90),IF(D90&gt;C90,IF(D90=0,0,N90*C90/D90),N90+P90)))</f>
        <v>0</v>
      </c>
      <c r="R90" s="3">
        <f>IF(Inputs!$B$27&lt;&gt;"Ready","PENDING INPUTS",MAX(0,(K90+L90+M90)-Q90))</f>
        <v>0</v>
      </c>
      <c r="S90" s="3">
        <f>IF(Inputs!$B$27&lt;&gt;"Ready","PENDING INPUTS",Z89)</f>
        <v>0</v>
      </c>
      <c r="T90" s="3">
        <f>IF(Inputs!$B$27&lt;&gt;"Ready","PENDING INPUTS",IF(A90&lt;=Inputs!$B$6,ROUND(S90*Inputs!C15/12,2),0))</f>
        <v>0</v>
      </c>
      <c r="U90" s="3">
        <f>IF(Inputs!$B$27&lt;&gt;"Ready","PENDING INPUTS",IF(AND(A90&lt;=Inputs!$B$6,S90&gt;0),Inputs!G15,0))</f>
        <v>0</v>
      </c>
      <c r="V90" s="3">
        <f>IF(Inputs!$B$27&lt;&gt;"Ready","PENDING INPUTS",IF(A90&gt;Inputs!$B$6,0,MIN((S90+T90+U90),IF(Inputs!H15=1,Inputs!D15,MAX(Inputs!F15,ROUND(S90*Inputs!E15+T90+U90,2))))))</f>
        <v>0</v>
      </c>
      <c r="W90">
        <f>IF(Inputs!$B$27&lt;&gt;"Ready","PENDING INPUTS",IF(S90&lt;=0,99,1+IF(AND(K90&gt;0,OR(Inputs!C14&gt;Inputs!C15,AND(Inputs!C14=Inputs!C15,0&lt;1))),1,0)+IF(AND(AA90&gt;0,OR(Inputs!C16&gt;Inputs!C15,AND(Inputs!C16=Inputs!C15,2&lt;1))),1,0)+IF(AND(AI90&gt;0,OR(Inputs!C17&gt;Inputs!C15,AND(Inputs!C17=Inputs!C15,3&lt;1))),1,0)+IF(AND(AQ90&gt;0,OR(Inputs!C18&gt;Inputs!C15,AND(Inputs!C18=Inputs!C15,4&lt;1))),1,0)+IF(AND(AY90&gt;0,OR(Inputs!C19&gt;Inputs!C15,AND(Inputs!C19=Inputs!C15,5&lt;1))),1,0)+IF(AND(BG90&gt;0,OR(Inputs!C20&gt;Inputs!C15,AND(Inputs!C20=Inputs!C15,6&lt;1))),1,0)+IF(AND(BO90&gt;0,OR(Inputs!C21&gt;Inputs!C15,AND(Inputs!C21=Inputs!C15,7&lt;1))),1,0)+IF(AND(BW90&gt;0,OR(Inputs!C22&gt;Inputs!C15,AND(Inputs!C22=Inputs!C15,8&lt;1))),1,0)+IF(AND(CE90&gt;0,OR(Inputs!C23&gt;Inputs!C15,AND(Inputs!C23=Inputs!C15,9&lt;1))),1,0)))</f>
        <v>99</v>
      </c>
      <c r="X90" s="3">
        <f>IF(Inputs!$B$27&lt;&gt;"Ready","PENDING INPUTS",IF(A90&gt;Inputs!$B$6,0,MIN(MAX(0,(S90+T90+U90)-V90),MAX(0,C90-D90-(IF(O90&lt;W90,K90+L90+M90-N90,0)+IF(W90&lt;W90,S90+T90+U90-V90,0)+IF(AE90&lt;W90,AA90+AB90+AC90-AD90,0)+IF(AM90&lt;W90,AI90+AJ90+AK90-AL90,0)+IF(AU90&lt;W90,AQ90+AR90+AS90-AT90,0)+IF(BC90&lt;W90,AY90+AZ90+BA90-BB90,0)+IF(BK90&lt;W90,BG90+BH90+BI90-BJ90,0)+IF(BS90&lt;W90,BO90+BP90+BQ90-BR90,0)+IF(CA90&lt;W90,BW90+BX90+BY90-BZ90,0)+IF(CI90&lt;W90,CE90+CF90+CG90-CH90,0))))))</f>
        <v>0</v>
      </c>
      <c r="Y90" s="3">
        <f>IF(Inputs!$B$27&lt;&gt;"Ready","PENDING INPUTS",MIN((S90+T90+U90),IF(D90&gt;C90,IF(D90=0,0,V90*C90/D90),V90+X90)))</f>
        <v>0</v>
      </c>
      <c r="Z90" s="3">
        <f>IF(Inputs!$B$27&lt;&gt;"Ready","PENDING INPUTS",MAX(0,(S90+T90+U90)-Y90))</f>
        <v>0</v>
      </c>
      <c r="AA90" s="3">
        <f>IF(Inputs!$B$27&lt;&gt;"Ready","PENDING INPUTS",AH89)</f>
        <v>0</v>
      </c>
      <c r="AB90" s="3">
        <f>IF(Inputs!$B$27&lt;&gt;"Ready","PENDING INPUTS",IF(A90&lt;=Inputs!$B$6,ROUND(AA90*Inputs!C16/12,2),0))</f>
        <v>0</v>
      </c>
      <c r="AC90" s="3">
        <f>IF(Inputs!$B$27&lt;&gt;"Ready","PENDING INPUTS",IF(AND(A90&lt;=Inputs!$B$6,AA90&gt;0),Inputs!G16,0))</f>
        <v>0</v>
      </c>
      <c r="AD90" s="3">
        <f>IF(Inputs!$B$27&lt;&gt;"Ready","PENDING INPUTS",IF(A90&gt;Inputs!$B$6,0,MIN((AA90+AB90+AC90),IF(Inputs!H16=1,Inputs!D16,MAX(Inputs!F16,ROUND(AA90*Inputs!E16+AB90+AC90,2))))))</f>
        <v>0</v>
      </c>
      <c r="AE90">
        <f>IF(Inputs!$B$27&lt;&gt;"Ready","PENDING INPUTS",IF(AA90&lt;=0,99,1+IF(AND(K90&gt;0,OR(Inputs!C14&gt;Inputs!C16,AND(Inputs!C14=Inputs!C16,0&lt;2))),1,0)+IF(AND(S90&gt;0,OR(Inputs!C15&gt;Inputs!C16,AND(Inputs!C15=Inputs!C16,1&lt;2))),1,0)+IF(AND(AI90&gt;0,OR(Inputs!C17&gt;Inputs!C16,AND(Inputs!C17=Inputs!C16,3&lt;2))),1,0)+IF(AND(AQ90&gt;0,OR(Inputs!C18&gt;Inputs!C16,AND(Inputs!C18=Inputs!C16,4&lt;2))),1,0)+IF(AND(AY90&gt;0,OR(Inputs!C19&gt;Inputs!C16,AND(Inputs!C19=Inputs!C16,5&lt;2))),1,0)+IF(AND(BG90&gt;0,OR(Inputs!C20&gt;Inputs!C16,AND(Inputs!C20=Inputs!C16,6&lt;2))),1,0)+IF(AND(BO90&gt;0,OR(Inputs!C21&gt;Inputs!C16,AND(Inputs!C21=Inputs!C16,7&lt;2))),1,0)+IF(AND(BW90&gt;0,OR(Inputs!C22&gt;Inputs!C16,AND(Inputs!C22=Inputs!C16,8&lt;2))),1,0)+IF(AND(CE90&gt;0,OR(Inputs!C23&gt;Inputs!C16,AND(Inputs!C23=Inputs!C16,9&lt;2))),1,0)))</f>
        <v>99</v>
      </c>
      <c r="AF90" s="3">
        <f>IF(Inputs!$B$27&lt;&gt;"Ready","PENDING INPUTS",IF(A90&gt;Inputs!$B$6,0,MIN(MAX(0,(AA90+AB90+AC90)-AD90),MAX(0,C90-D90-(IF(O90&lt;AE90,K90+L90+M90-N90,0)+IF(W90&lt;AE90,S90+T90+U90-V90,0)+IF(AE90&lt;AE90,AA90+AB90+AC90-AD90,0)+IF(AM90&lt;AE90,AI90+AJ90+AK90-AL90,0)+IF(AU90&lt;AE90,AQ90+AR90+AS90-AT90,0)+IF(BC90&lt;AE90,AY90+AZ90+BA90-BB90,0)+IF(BK90&lt;AE90,BG90+BH90+BI90-BJ90,0)+IF(BS90&lt;AE90,BO90+BP90+BQ90-BR90,0)+IF(CA90&lt;AE90,BW90+BX90+BY90-BZ90,0)+IF(CI90&lt;AE90,CE90+CF90+CG90-CH90,0))))))</f>
        <v>0</v>
      </c>
      <c r="AG90" s="3">
        <f>IF(Inputs!$B$27&lt;&gt;"Ready","PENDING INPUTS",MIN((AA90+AB90+AC90),IF(D90&gt;C90,IF(D90=0,0,AD90*C90/D90),AD90+AF90)))</f>
        <v>0</v>
      </c>
      <c r="AH90" s="3">
        <f>IF(Inputs!$B$27&lt;&gt;"Ready","PENDING INPUTS",MAX(0,(AA90+AB90+AC90)-AG90))</f>
        <v>0</v>
      </c>
      <c r="AI90" s="3">
        <f>IF(Inputs!$B$27&lt;&gt;"Ready","PENDING INPUTS",AP89)</f>
        <v>0</v>
      </c>
      <c r="AJ90" s="3">
        <f>IF(Inputs!$B$27&lt;&gt;"Ready","PENDING INPUTS",IF(A90&lt;=Inputs!$B$6,ROUND(AI90*Inputs!C17/12,2),0))</f>
        <v>0</v>
      </c>
      <c r="AK90" s="3">
        <f>IF(Inputs!$B$27&lt;&gt;"Ready","PENDING INPUTS",IF(AND(A90&lt;=Inputs!$B$6,AI90&gt;0),Inputs!G17,0))</f>
        <v>0</v>
      </c>
      <c r="AL90" s="3">
        <f>IF(Inputs!$B$27&lt;&gt;"Ready","PENDING INPUTS",IF(A90&gt;Inputs!$B$6,0,MIN((AI90+AJ90+AK90),IF(Inputs!H17=1,Inputs!D17,MAX(Inputs!F17,ROUND(AI90*Inputs!E17+AJ90+AK90,2))))))</f>
        <v>0</v>
      </c>
      <c r="AM90">
        <f>IF(Inputs!$B$27&lt;&gt;"Ready","PENDING INPUTS",IF(AI90&lt;=0,99,1+IF(AND(K90&gt;0,OR(Inputs!C14&gt;Inputs!C17,AND(Inputs!C14=Inputs!C17,0&lt;3))),1,0)+IF(AND(S90&gt;0,OR(Inputs!C15&gt;Inputs!C17,AND(Inputs!C15=Inputs!C17,1&lt;3))),1,0)+IF(AND(AA90&gt;0,OR(Inputs!C16&gt;Inputs!C17,AND(Inputs!C16=Inputs!C17,2&lt;3))),1,0)+IF(AND(AQ90&gt;0,OR(Inputs!C18&gt;Inputs!C17,AND(Inputs!C18=Inputs!C17,4&lt;3))),1,0)+IF(AND(AY90&gt;0,OR(Inputs!C19&gt;Inputs!C17,AND(Inputs!C19=Inputs!C17,5&lt;3))),1,0)+IF(AND(BG90&gt;0,OR(Inputs!C20&gt;Inputs!C17,AND(Inputs!C20=Inputs!C17,6&lt;3))),1,0)+IF(AND(BO90&gt;0,OR(Inputs!C21&gt;Inputs!C17,AND(Inputs!C21=Inputs!C17,7&lt;3))),1,0)+IF(AND(BW90&gt;0,OR(Inputs!C22&gt;Inputs!C17,AND(Inputs!C22=Inputs!C17,8&lt;3))),1,0)+IF(AND(CE90&gt;0,OR(Inputs!C23&gt;Inputs!C17,AND(Inputs!C23=Inputs!C17,9&lt;3))),1,0)))</f>
        <v>99</v>
      </c>
      <c r="AN90" s="3">
        <f>IF(Inputs!$B$27&lt;&gt;"Ready","PENDING INPUTS",IF(A90&gt;Inputs!$B$6,0,MIN(MAX(0,(AI90+AJ90+AK90)-AL90),MAX(0,C90-D90-(IF(O90&lt;AM90,K90+L90+M90-N90,0)+IF(W90&lt;AM90,S90+T90+U90-V90,0)+IF(AE90&lt;AM90,AA90+AB90+AC90-AD90,0)+IF(AM90&lt;AM90,AI90+AJ90+AK90-AL90,0)+IF(AU90&lt;AM90,AQ90+AR90+AS90-AT90,0)+IF(BC90&lt;AM90,AY90+AZ90+BA90-BB90,0)+IF(BK90&lt;AM90,BG90+BH90+BI90-BJ90,0)+IF(BS90&lt;AM90,BO90+BP90+BQ90-BR90,0)+IF(CA90&lt;AM90,BW90+BX90+BY90-BZ90,0)+IF(CI90&lt;AM90,CE90+CF90+CG90-CH90,0))))))</f>
        <v>0</v>
      </c>
      <c r="AO90" s="3">
        <f>IF(Inputs!$B$27&lt;&gt;"Ready","PENDING INPUTS",MIN((AI90+AJ90+AK90),IF(D90&gt;C90,IF(D90=0,0,AL90*C90/D90),AL90+AN90)))</f>
        <v>0</v>
      </c>
      <c r="AP90" s="3">
        <f>IF(Inputs!$B$27&lt;&gt;"Ready","PENDING INPUTS",MAX(0,(AI90+AJ90+AK90)-AO90))</f>
        <v>0</v>
      </c>
      <c r="AQ90" s="3">
        <f>IF(Inputs!$B$27&lt;&gt;"Ready","PENDING INPUTS",AX89)</f>
        <v>0</v>
      </c>
      <c r="AR90" s="3">
        <f>IF(Inputs!$B$27&lt;&gt;"Ready","PENDING INPUTS",IF(A90&lt;=Inputs!$B$6,ROUND(AQ90*Inputs!C18/12,2),0))</f>
        <v>0</v>
      </c>
      <c r="AS90" s="3">
        <f>IF(Inputs!$B$27&lt;&gt;"Ready","PENDING INPUTS",IF(AND(A90&lt;=Inputs!$B$6,AQ90&gt;0),Inputs!G18,0))</f>
        <v>0</v>
      </c>
      <c r="AT90" s="3">
        <f>IF(Inputs!$B$27&lt;&gt;"Ready","PENDING INPUTS",IF(A90&gt;Inputs!$B$6,0,MIN((AQ90+AR90+AS90),IF(Inputs!H18=1,Inputs!D18,MAX(Inputs!F18,ROUND(AQ90*Inputs!E18+AR90+AS90,2))))))</f>
        <v>0</v>
      </c>
      <c r="AU90">
        <f>IF(Inputs!$B$27&lt;&gt;"Ready","PENDING INPUTS",IF(AQ90&lt;=0,99,1+IF(AND(K90&gt;0,OR(Inputs!C14&gt;Inputs!C18,AND(Inputs!C14=Inputs!C18,0&lt;4))),1,0)+IF(AND(S90&gt;0,OR(Inputs!C15&gt;Inputs!C18,AND(Inputs!C15=Inputs!C18,1&lt;4))),1,0)+IF(AND(AA90&gt;0,OR(Inputs!C16&gt;Inputs!C18,AND(Inputs!C16=Inputs!C18,2&lt;4))),1,0)+IF(AND(AI90&gt;0,OR(Inputs!C17&gt;Inputs!C18,AND(Inputs!C17=Inputs!C18,3&lt;4))),1,0)+IF(AND(AY90&gt;0,OR(Inputs!C19&gt;Inputs!C18,AND(Inputs!C19=Inputs!C18,5&lt;4))),1,0)+IF(AND(BG90&gt;0,OR(Inputs!C20&gt;Inputs!C18,AND(Inputs!C20=Inputs!C18,6&lt;4))),1,0)+IF(AND(BO90&gt;0,OR(Inputs!C21&gt;Inputs!C18,AND(Inputs!C21=Inputs!C18,7&lt;4))),1,0)+IF(AND(BW90&gt;0,OR(Inputs!C22&gt;Inputs!C18,AND(Inputs!C22=Inputs!C18,8&lt;4))),1,0)+IF(AND(CE90&gt;0,OR(Inputs!C23&gt;Inputs!C18,AND(Inputs!C23=Inputs!C18,9&lt;4))),1,0)))</f>
        <v>99</v>
      </c>
      <c r="AV90" s="3">
        <f>IF(Inputs!$B$27&lt;&gt;"Ready","PENDING INPUTS",IF(A90&gt;Inputs!$B$6,0,MIN(MAX(0,(AQ90+AR90+AS90)-AT90),MAX(0,C90-D90-(IF(O90&lt;AU90,K90+L90+M90-N90,0)+IF(W90&lt;AU90,S90+T90+U90-V90,0)+IF(AE90&lt;AU90,AA90+AB90+AC90-AD90,0)+IF(AM90&lt;AU90,AI90+AJ90+AK90-AL90,0)+IF(AU90&lt;AU90,AQ90+AR90+AS90-AT90,0)+IF(BC90&lt;AU90,AY90+AZ90+BA90-BB90,0)+IF(BK90&lt;AU90,BG90+BH90+BI90-BJ90,0)+IF(BS90&lt;AU90,BO90+BP90+BQ90-BR90,0)+IF(CA90&lt;AU90,BW90+BX90+BY90-BZ90,0)+IF(CI90&lt;AU90,CE90+CF90+CG90-CH90,0))))))</f>
        <v>0</v>
      </c>
      <c r="AW90" s="3">
        <f>IF(Inputs!$B$27&lt;&gt;"Ready","PENDING INPUTS",MIN((AQ90+AR90+AS90),IF(D90&gt;C90,IF(D90=0,0,AT90*C90/D90),AT90+AV90)))</f>
        <v>0</v>
      </c>
      <c r="AX90" s="3">
        <f>IF(Inputs!$B$27&lt;&gt;"Ready","PENDING INPUTS",MAX(0,(AQ90+AR90+AS90)-AW90))</f>
        <v>0</v>
      </c>
      <c r="AY90" s="3">
        <f>IF(Inputs!$B$27&lt;&gt;"Ready","PENDING INPUTS",BF89)</f>
        <v>0</v>
      </c>
      <c r="AZ90" s="3">
        <f>IF(Inputs!$B$27&lt;&gt;"Ready","PENDING INPUTS",IF(A90&lt;=Inputs!$B$6,ROUND(AY90*Inputs!C19/12,2),0))</f>
        <v>0</v>
      </c>
      <c r="BA90" s="3">
        <f>IF(Inputs!$B$27&lt;&gt;"Ready","PENDING INPUTS",IF(AND(A90&lt;=Inputs!$B$6,AY90&gt;0),Inputs!G19,0))</f>
        <v>0</v>
      </c>
      <c r="BB90" s="3">
        <f>IF(Inputs!$B$27&lt;&gt;"Ready","PENDING INPUTS",IF(A90&gt;Inputs!$B$6,0,MIN((AY90+AZ90+BA90),IF(Inputs!H19=1,Inputs!D19,MAX(Inputs!F19,ROUND(AY90*Inputs!E19+AZ90+BA90,2))))))</f>
        <v>0</v>
      </c>
      <c r="BC90">
        <f>IF(Inputs!$B$27&lt;&gt;"Ready","PENDING INPUTS",IF(AY90&lt;=0,99,1+IF(AND(K90&gt;0,OR(Inputs!C14&gt;Inputs!C19,AND(Inputs!C14=Inputs!C19,0&lt;5))),1,0)+IF(AND(S90&gt;0,OR(Inputs!C15&gt;Inputs!C19,AND(Inputs!C15=Inputs!C19,1&lt;5))),1,0)+IF(AND(AA90&gt;0,OR(Inputs!C16&gt;Inputs!C19,AND(Inputs!C16=Inputs!C19,2&lt;5))),1,0)+IF(AND(AI90&gt;0,OR(Inputs!C17&gt;Inputs!C19,AND(Inputs!C17=Inputs!C19,3&lt;5))),1,0)+IF(AND(AQ90&gt;0,OR(Inputs!C18&gt;Inputs!C19,AND(Inputs!C18=Inputs!C19,4&lt;5))),1,0)+IF(AND(BG90&gt;0,OR(Inputs!C20&gt;Inputs!C19,AND(Inputs!C20=Inputs!C19,6&lt;5))),1,0)+IF(AND(BO90&gt;0,OR(Inputs!C21&gt;Inputs!C19,AND(Inputs!C21=Inputs!C19,7&lt;5))),1,0)+IF(AND(BW90&gt;0,OR(Inputs!C22&gt;Inputs!C19,AND(Inputs!C22=Inputs!C19,8&lt;5))),1,0)+IF(AND(CE90&gt;0,OR(Inputs!C23&gt;Inputs!C19,AND(Inputs!C23=Inputs!C19,9&lt;5))),1,0)))</f>
        <v>99</v>
      </c>
      <c r="BD90" s="3">
        <f>IF(Inputs!$B$27&lt;&gt;"Ready","PENDING INPUTS",IF(A90&gt;Inputs!$B$6,0,MIN(MAX(0,(AY90+AZ90+BA90)-BB90),MAX(0,C90-D90-(IF(O90&lt;BC90,K90+L90+M90-N90,0)+IF(W90&lt;BC90,S90+T90+U90-V90,0)+IF(AE90&lt;BC90,AA90+AB90+AC90-AD90,0)+IF(AM90&lt;BC90,AI90+AJ90+AK90-AL90,0)+IF(AU90&lt;BC90,AQ90+AR90+AS90-AT90,0)+IF(BC90&lt;BC90,AY90+AZ90+BA90-BB90,0)+IF(BK90&lt;BC90,BG90+BH90+BI90-BJ90,0)+IF(BS90&lt;BC90,BO90+BP90+BQ90-BR90,0)+IF(CA90&lt;BC90,BW90+BX90+BY90-BZ90,0)+IF(CI90&lt;BC90,CE90+CF90+CG90-CH90,0))))))</f>
        <v>0</v>
      </c>
      <c r="BE90" s="3">
        <f>IF(Inputs!$B$27&lt;&gt;"Ready","PENDING INPUTS",MIN((AY90+AZ90+BA90),IF(D90&gt;C90,IF(D90=0,0,BB90*C90/D90),BB90+BD90)))</f>
        <v>0</v>
      </c>
      <c r="BF90" s="3">
        <f>IF(Inputs!$B$27&lt;&gt;"Ready","PENDING INPUTS",MAX(0,(AY90+AZ90+BA90)-BE90))</f>
        <v>0</v>
      </c>
      <c r="BG90" s="3">
        <f>IF(Inputs!$B$27&lt;&gt;"Ready","PENDING INPUTS",BN89)</f>
        <v>0</v>
      </c>
      <c r="BH90" s="3">
        <f>IF(Inputs!$B$27&lt;&gt;"Ready","PENDING INPUTS",IF(A90&lt;=Inputs!$B$6,ROUND(BG90*Inputs!C20/12,2),0))</f>
        <v>0</v>
      </c>
      <c r="BI90" s="3">
        <f>IF(Inputs!$B$27&lt;&gt;"Ready","PENDING INPUTS",IF(AND(A90&lt;=Inputs!$B$6,BG90&gt;0),Inputs!G20,0))</f>
        <v>0</v>
      </c>
      <c r="BJ90" s="3">
        <f>IF(Inputs!$B$27&lt;&gt;"Ready","PENDING INPUTS",IF(A90&gt;Inputs!$B$6,0,MIN((BG90+BH90+BI90),IF(Inputs!H20=1,Inputs!D20,MAX(Inputs!F20,ROUND(BG90*Inputs!E20+BH90+BI90,2))))))</f>
        <v>0</v>
      </c>
      <c r="BK90">
        <f>IF(Inputs!$B$27&lt;&gt;"Ready","PENDING INPUTS",IF(BG90&lt;=0,99,1+IF(AND(K90&gt;0,OR(Inputs!C14&gt;Inputs!C20,AND(Inputs!C14=Inputs!C20,0&lt;6))),1,0)+IF(AND(S90&gt;0,OR(Inputs!C15&gt;Inputs!C20,AND(Inputs!C15=Inputs!C20,1&lt;6))),1,0)+IF(AND(AA90&gt;0,OR(Inputs!C16&gt;Inputs!C20,AND(Inputs!C16=Inputs!C20,2&lt;6))),1,0)+IF(AND(AI90&gt;0,OR(Inputs!C17&gt;Inputs!C20,AND(Inputs!C17=Inputs!C20,3&lt;6))),1,0)+IF(AND(AQ90&gt;0,OR(Inputs!C18&gt;Inputs!C20,AND(Inputs!C18=Inputs!C20,4&lt;6))),1,0)+IF(AND(AY90&gt;0,OR(Inputs!C19&gt;Inputs!C20,AND(Inputs!C19=Inputs!C20,5&lt;6))),1,0)+IF(AND(BO90&gt;0,OR(Inputs!C21&gt;Inputs!C20,AND(Inputs!C21=Inputs!C20,7&lt;6))),1,0)+IF(AND(BW90&gt;0,OR(Inputs!C22&gt;Inputs!C20,AND(Inputs!C22=Inputs!C20,8&lt;6))),1,0)+IF(AND(CE90&gt;0,OR(Inputs!C23&gt;Inputs!C20,AND(Inputs!C23=Inputs!C20,9&lt;6))),1,0)))</f>
        <v>99</v>
      </c>
      <c r="BL90" s="3">
        <f>IF(Inputs!$B$27&lt;&gt;"Ready","PENDING INPUTS",IF(A90&gt;Inputs!$B$6,0,MIN(MAX(0,(BG90+BH90+BI90)-BJ90),MAX(0,C90-D90-(IF(O90&lt;BK90,K90+L90+M90-N90,0)+IF(W90&lt;BK90,S90+T90+U90-V90,0)+IF(AE90&lt;BK90,AA90+AB90+AC90-AD90,0)+IF(AM90&lt;BK90,AI90+AJ90+AK90-AL90,0)+IF(AU90&lt;BK90,AQ90+AR90+AS90-AT90,0)+IF(BC90&lt;BK90,AY90+AZ90+BA90-BB90,0)+IF(BK90&lt;BK90,BG90+BH90+BI90-BJ90,0)+IF(BS90&lt;BK90,BO90+BP90+BQ90-BR90,0)+IF(CA90&lt;BK90,BW90+BX90+BY90-BZ90,0)+IF(CI90&lt;BK90,CE90+CF90+CG90-CH90,0))))))</f>
        <v>0</v>
      </c>
      <c r="BM90" s="3">
        <f>IF(Inputs!$B$27&lt;&gt;"Ready","PENDING INPUTS",MIN((BG90+BH90+BI90),IF(D90&gt;C90,IF(D90=0,0,BJ90*C90/D90),BJ90+BL90)))</f>
        <v>0</v>
      </c>
      <c r="BN90" s="3">
        <f>IF(Inputs!$B$27&lt;&gt;"Ready","PENDING INPUTS",MAX(0,(BG90+BH90+BI90)-BM90))</f>
        <v>0</v>
      </c>
      <c r="BO90" s="3">
        <f>IF(Inputs!$B$27&lt;&gt;"Ready","PENDING INPUTS",BV89)</f>
        <v>0</v>
      </c>
      <c r="BP90" s="3">
        <f>IF(Inputs!$B$27&lt;&gt;"Ready","PENDING INPUTS",IF(A90&lt;=Inputs!$B$6,ROUND(BO90*Inputs!C21/12,2),0))</f>
        <v>0</v>
      </c>
      <c r="BQ90" s="3">
        <f>IF(Inputs!$B$27&lt;&gt;"Ready","PENDING INPUTS",IF(AND(A90&lt;=Inputs!$B$6,BO90&gt;0),Inputs!G21,0))</f>
        <v>0</v>
      </c>
      <c r="BR90" s="3">
        <f>IF(Inputs!$B$27&lt;&gt;"Ready","PENDING INPUTS",IF(A90&gt;Inputs!$B$6,0,MIN((BO90+BP90+BQ90),IF(Inputs!H21=1,Inputs!D21,MAX(Inputs!F21,ROUND(BO90*Inputs!E21+BP90+BQ90,2))))))</f>
        <v>0</v>
      </c>
      <c r="BS90">
        <f>IF(Inputs!$B$27&lt;&gt;"Ready","PENDING INPUTS",IF(BO90&lt;=0,99,1+IF(AND(K90&gt;0,OR(Inputs!C14&gt;Inputs!C21,AND(Inputs!C14=Inputs!C21,0&lt;7))),1,0)+IF(AND(S90&gt;0,OR(Inputs!C15&gt;Inputs!C21,AND(Inputs!C15=Inputs!C21,1&lt;7))),1,0)+IF(AND(AA90&gt;0,OR(Inputs!C16&gt;Inputs!C21,AND(Inputs!C16=Inputs!C21,2&lt;7))),1,0)+IF(AND(AI90&gt;0,OR(Inputs!C17&gt;Inputs!C21,AND(Inputs!C17=Inputs!C21,3&lt;7))),1,0)+IF(AND(AQ90&gt;0,OR(Inputs!C18&gt;Inputs!C21,AND(Inputs!C18=Inputs!C21,4&lt;7))),1,0)+IF(AND(AY90&gt;0,OR(Inputs!C19&gt;Inputs!C21,AND(Inputs!C19=Inputs!C21,5&lt;7))),1,0)+IF(AND(BG90&gt;0,OR(Inputs!C20&gt;Inputs!C21,AND(Inputs!C20=Inputs!C21,6&lt;7))),1,0)+IF(AND(BW90&gt;0,OR(Inputs!C22&gt;Inputs!C21,AND(Inputs!C22=Inputs!C21,8&lt;7))),1,0)+IF(AND(CE90&gt;0,OR(Inputs!C23&gt;Inputs!C21,AND(Inputs!C23=Inputs!C21,9&lt;7))),1,0)))</f>
        <v>99</v>
      </c>
      <c r="BT90" s="3">
        <f>IF(Inputs!$B$27&lt;&gt;"Ready","PENDING INPUTS",IF(A90&gt;Inputs!$B$6,0,MIN(MAX(0,(BO90+BP90+BQ90)-BR90),MAX(0,C90-D90-(IF(O90&lt;BS90,K90+L90+M90-N90,0)+IF(W90&lt;BS90,S90+T90+U90-V90,0)+IF(AE90&lt;BS90,AA90+AB90+AC90-AD90,0)+IF(AM90&lt;BS90,AI90+AJ90+AK90-AL90,0)+IF(AU90&lt;BS90,AQ90+AR90+AS90-AT90,0)+IF(BC90&lt;BS90,AY90+AZ90+BA90-BB90,0)+IF(BK90&lt;BS90,BG90+BH90+BI90-BJ90,0)+IF(BS90&lt;BS90,BO90+BP90+BQ90-BR90,0)+IF(CA90&lt;BS90,BW90+BX90+BY90-BZ90,0)+IF(CI90&lt;BS90,CE90+CF90+CG90-CH90,0))))))</f>
        <v>0</v>
      </c>
      <c r="BU90" s="3">
        <f>IF(Inputs!$B$27&lt;&gt;"Ready","PENDING INPUTS",MIN((BO90+BP90+BQ90),IF(D90&gt;C90,IF(D90=0,0,BR90*C90/D90),BR90+BT90)))</f>
        <v>0</v>
      </c>
      <c r="BV90" s="3">
        <f>IF(Inputs!$B$27&lt;&gt;"Ready","PENDING INPUTS",MAX(0,(BO90+BP90+BQ90)-BU90))</f>
        <v>0</v>
      </c>
      <c r="BW90" s="3">
        <f>IF(Inputs!$B$27&lt;&gt;"Ready","PENDING INPUTS",CD89)</f>
        <v>0</v>
      </c>
      <c r="BX90" s="3">
        <f>IF(Inputs!$B$27&lt;&gt;"Ready","PENDING INPUTS",IF(A90&lt;=Inputs!$B$6,ROUND(BW90*Inputs!C22/12,2),0))</f>
        <v>0</v>
      </c>
      <c r="BY90" s="3">
        <f>IF(Inputs!$B$27&lt;&gt;"Ready","PENDING INPUTS",IF(AND(A90&lt;=Inputs!$B$6,BW90&gt;0),Inputs!G22,0))</f>
        <v>0</v>
      </c>
      <c r="BZ90" s="3">
        <f>IF(Inputs!$B$27&lt;&gt;"Ready","PENDING INPUTS",IF(A90&gt;Inputs!$B$6,0,MIN((BW90+BX90+BY90),IF(Inputs!H22=1,Inputs!D22,MAX(Inputs!F22,ROUND(BW90*Inputs!E22+BX90+BY90,2))))))</f>
        <v>0</v>
      </c>
      <c r="CA90">
        <f>IF(Inputs!$B$27&lt;&gt;"Ready","PENDING INPUTS",IF(BW90&lt;=0,99,1+IF(AND(K90&gt;0,OR(Inputs!C14&gt;Inputs!C22,AND(Inputs!C14=Inputs!C22,0&lt;8))),1,0)+IF(AND(S90&gt;0,OR(Inputs!C15&gt;Inputs!C22,AND(Inputs!C15=Inputs!C22,1&lt;8))),1,0)+IF(AND(AA90&gt;0,OR(Inputs!C16&gt;Inputs!C22,AND(Inputs!C16=Inputs!C22,2&lt;8))),1,0)+IF(AND(AI90&gt;0,OR(Inputs!C17&gt;Inputs!C22,AND(Inputs!C17=Inputs!C22,3&lt;8))),1,0)+IF(AND(AQ90&gt;0,OR(Inputs!C18&gt;Inputs!C22,AND(Inputs!C18=Inputs!C22,4&lt;8))),1,0)+IF(AND(AY90&gt;0,OR(Inputs!C19&gt;Inputs!C22,AND(Inputs!C19=Inputs!C22,5&lt;8))),1,0)+IF(AND(BG90&gt;0,OR(Inputs!C20&gt;Inputs!C22,AND(Inputs!C20=Inputs!C22,6&lt;8))),1,0)+IF(AND(BO90&gt;0,OR(Inputs!C21&gt;Inputs!C22,AND(Inputs!C21=Inputs!C22,7&lt;8))),1,0)+IF(AND(CE90&gt;0,OR(Inputs!C23&gt;Inputs!C22,AND(Inputs!C23=Inputs!C22,9&lt;8))),1,0)))</f>
        <v>99</v>
      </c>
      <c r="CB90" s="3">
        <f>IF(Inputs!$B$27&lt;&gt;"Ready","PENDING INPUTS",IF(A90&gt;Inputs!$B$6,0,MIN(MAX(0,(BW90+BX90+BY90)-BZ90),MAX(0,C90-D90-(IF(O90&lt;CA90,K90+L90+M90-N90,0)+IF(W90&lt;CA90,S90+T90+U90-V90,0)+IF(AE90&lt;CA90,AA90+AB90+AC90-AD90,0)+IF(AM90&lt;CA90,AI90+AJ90+AK90-AL90,0)+IF(AU90&lt;CA90,AQ90+AR90+AS90-AT90,0)+IF(BC90&lt;CA90,AY90+AZ90+BA90-BB90,0)+IF(BK90&lt;CA90,BG90+BH90+BI90-BJ90,0)+IF(BS90&lt;CA90,BO90+BP90+BQ90-BR90,0)+IF(CA90&lt;CA90,BW90+BX90+BY90-BZ90,0)+IF(CI90&lt;CA90,CE90+CF90+CG90-CH90,0))))))</f>
        <v>0</v>
      </c>
      <c r="CC90" s="3">
        <f>IF(Inputs!$B$27&lt;&gt;"Ready","PENDING INPUTS",MIN((BW90+BX90+BY90),IF(D90&gt;C90,IF(D90=0,0,BZ90*C90/D90),BZ90+CB90)))</f>
        <v>0</v>
      </c>
      <c r="CD90" s="3">
        <f>IF(Inputs!$B$27&lt;&gt;"Ready","PENDING INPUTS",MAX(0,(BW90+BX90+BY90)-CC90))</f>
        <v>0</v>
      </c>
      <c r="CE90" s="3">
        <f>IF(Inputs!$B$27&lt;&gt;"Ready","PENDING INPUTS",CL89)</f>
        <v>0</v>
      </c>
      <c r="CF90" s="3">
        <f>IF(Inputs!$B$27&lt;&gt;"Ready","PENDING INPUTS",IF(A90&lt;=Inputs!$B$6,ROUND(CE90*Inputs!C23/12,2),0))</f>
        <v>0</v>
      </c>
      <c r="CG90" s="3">
        <f>IF(Inputs!$B$27&lt;&gt;"Ready","PENDING INPUTS",IF(AND(A90&lt;=Inputs!$B$6,CE90&gt;0),Inputs!G23,0))</f>
        <v>0</v>
      </c>
      <c r="CH90" s="3">
        <f>IF(Inputs!$B$27&lt;&gt;"Ready","PENDING INPUTS",IF(A90&gt;Inputs!$B$6,0,MIN((CE90+CF90+CG90),IF(Inputs!H23=1,Inputs!D23,MAX(Inputs!F23,ROUND(CE90*Inputs!E23+CF90+CG90,2))))))</f>
        <v>0</v>
      </c>
      <c r="CI90">
        <f>IF(Inputs!$B$27&lt;&gt;"Ready","PENDING INPUTS",IF(CE90&lt;=0,99,1+IF(AND(K90&gt;0,OR(Inputs!C14&gt;Inputs!C23,AND(Inputs!C14=Inputs!C23,0&lt;9))),1,0)+IF(AND(S90&gt;0,OR(Inputs!C15&gt;Inputs!C23,AND(Inputs!C15=Inputs!C23,1&lt;9))),1,0)+IF(AND(AA90&gt;0,OR(Inputs!C16&gt;Inputs!C23,AND(Inputs!C16=Inputs!C23,2&lt;9))),1,0)+IF(AND(AI90&gt;0,OR(Inputs!C17&gt;Inputs!C23,AND(Inputs!C17=Inputs!C23,3&lt;9))),1,0)+IF(AND(AQ90&gt;0,OR(Inputs!C18&gt;Inputs!C23,AND(Inputs!C18=Inputs!C23,4&lt;9))),1,0)+IF(AND(AY90&gt;0,OR(Inputs!C19&gt;Inputs!C23,AND(Inputs!C19=Inputs!C23,5&lt;9))),1,0)+IF(AND(BG90&gt;0,OR(Inputs!C20&gt;Inputs!C23,AND(Inputs!C20=Inputs!C23,6&lt;9))),1,0)+IF(AND(BO90&gt;0,OR(Inputs!C21&gt;Inputs!C23,AND(Inputs!C21=Inputs!C23,7&lt;9))),1,0)+IF(AND(BW90&gt;0,OR(Inputs!C22&gt;Inputs!C23,AND(Inputs!C22=Inputs!C23,8&lt;9))),1,0)))</f>
        <v>99</v>
      </c>
      <c r="CJ90" s="3">
        <f>IF(Inputs!$B$27&lt;&gt;"Ready","PENDING INPUTS",IF(A90&gt;Inputs!$B$6,0,MIN(MAX(0,(CE90+CF90+CG90)-CH90),MAX(0,C90-D90-(IF(O90&lt;CI90,K90+L90+M90-N90,0)+IF(W90&lt;CI90,S90+T90+U90-V90,0)+IF(AE90&lt;CI90,AA90+AB90+AC90-AD90,0)+IF(AM90&lt;CI90,AI90+AJ90+AK90-AL90,0)+IF(AU90&lt;CI90,AQ90+AR90+AS90-AT90,0)+IF(BC90&lt;CI90,AY90+AZ90+BA90-BB90,0)+IF(BK90&lt;CI90,BG90+BH90+BI90-BJ90,0)+IF(BS90&lt;CI90,BO90+BP90+BQ90-BR90,0)+IF(CA90&lt;CI90,BW90+BX90+BY90-BZ90,0)+IF(CI90&lt;CI90,CE90+CF90+CG90-CH90,0))))))</f>
        <v>0</v>
      </c>
      <c r="CK90" s="3">
        <f>IF(Inputs!$B$27&lt;&gt;"Ready","PENDING INPUTS",MIN((CE90+CF90+CG90),IF(D90&gt;C90,IF(D90=0,0,CH90*C90/D90),CH90+CJ90)))</f>
        <v>0</v>
      </c>
      <c r="CL90" s="3">
        <f>IF(Inputs!$B$27&lt;&gt;"Ready","PENDING INPUTS",MAX(0,(CE90+CF90+CG90)-CK90))</f>
        <v>0</v>
      </c>
    </row>
    <row r="91" spans="1:90" ht="27.95" customHeight="1" x14ac:dyDescent="0.25">
      <c r="A91">
        <v>87</v>
      </c>
      <c r="B91" s="13">
        <f>IF(Inputs!$B$27&lt;&gt;"Ready","PENDING INPUTS",EDATE(Inputs!$B$5,A91-1))</f>
        <v>48914</v>
      </c>
      <c r="C91" s="3">
        <f>IF(Inputs!$B$27&lt;&gt;"Ready","PENDING INPUTS",IF(A91&lt;=Inputs!$B$6,MAX(0,Inputs!$B$4+IF(A91=Inputs!$B$7,Inputs!$B$8,0)+IF(A91=Inputs!$B$9,Inputs!$B$10,0)),0))</f>
        <v>0</v>
      </c>
      <c r="D91" s="3">
        <f>IF(Inputs!$B$27&lt;&gt;"Ready","PENDING INPUTS",SUM(N91,V91,AD91,AL91,AT91,BB91,BJ91,BR91,BZ91,CH91))</f>
        <v>0</v>
      </c>
      <c r="E91" s="3">
        <f>IF(Inputs!$B$27&lt;&gt;"Ready","PENDING INPUTS",MAX(0,D91-C91))</f>
        <v>0</v>
      </c>
      <c r="F91" s="3">
        <f>IF(Inputs!$B$27&lt;&gt;"Ready","PENDING INPUTS",SUM(Q91,Y91,AG91,AO91,AW91,BE91,BM91,BU91,CC91,CK91))</f>
        <v>0</v>
      </c>
      <c r="G91" s="3">
        <f>IF(Inputs!$B$27&lt;&gt;"Ready","PENDING INPUTS",SUM(L91,T91,AB91,AJ91,AR91,AZ91,BH91,BP91,BX91,CF91))</f>
        <v>0</v>
      </c>
      <c r="H91" s="3">
        <f>IF(Inputs!$B$27&lt;&gt;"Ready","PENDING INPUTS",SUM(M91,U91,AC91,AK91,AS91,BA91,BI91,BQ91,BY91,CG91))</f>
        <v>0</v>
      </c>
      <c r="I91" s="3">
        <f>IF(Inputs!$B$27&lt;&gt;"Ready","PENDING INPUTS",SUM(R91,Z91,AH91,AP91,AX91,BF91,BN91,BV91,CD91,CL91))</f>
        <v>0</v>
      </c>
      <c r="J91" t="str">
        <f>IF(Inputs!$B$27&lt;&gt;"Ready","PENDING INPUTS",IF(A91&gt;Inputs!$B$6,"Beyond horizon",IF(E91&gt;0.005,"MINIMUM SHORTFALL",IF(I91&lt;0.005,"Paid off","In progress"))))</f>
        <v>Paid off</v>
      </c>
      <c r="K91" s="3">
        <f>IF(Inputs!$B$27&lt;&gt;"Ready","PENDING INPUTS",R90)</f>
        <v>0</v>
      </c>
      <c r="L91" s="3">
        <f>IF(Inputs!$B$27&lt;&gt;"Ready","PENDING INPUTS",IF(A91&lt;=Inputs!$B$6,ROUND(K91*Inputs!C14/12,2),0))</f>
        <v>0</v>
      </c>
      <c r="M91" s="3">
        <f>IF(Inputs!$B$27&lt;&gt;"Ready","PENDING INPUTS",IF(AND(A91&lt;=Inputs!$B$6,K91&gt;0),Inputs!G14,0))</f>
        <v>0</v>
      </c>
      <c r="N91" s="3">
        <f>IF(Inputs!$B$27&lt;&gt;"Ready","PENDING INPUTS",IF(A91&gt;Inputs!$B$6,0,MIN((K91+L91+M91),IF(Inputs!H14=1,Inputs!D14,MAX(Inputs!F14,ROUND(K91*Inputs!E14+L91+M91,2))))))</f>
        <v>0</v>
      </c>
      <c r="O91">
        <f>IF(Inputs!$B$27&lt;&gt;"Ready","PENDING INPUTS",IF(K91&lt;=0,99,1+IF(AND(S91&gt;0,OR(Inputs!C15&gt;Inputs!C14,AND(Inputs!C15=Inputs!C14,1&lt;0))),1,0)+IF(AND(AA91&gt;0,OR(Inputs!C16&gt;Inputs!C14,AND(Inputs!C16=Inputs!C14,2&lt;0))),1,0)+IF(AND(AI91&gt;0,OR(Inputs!C17&gt;Inputs!C14,AND(Inputs!C17=Inputs!C14,3&lt;0))),1,0)+IF(AND(AQ91&gt;0,OR(Inputs!C18&gt;Inputs!C14,AND(Inputs!C18=Inputs!C14,4&lt;0))),1,0)+IF(AND(AY91&gt;0,OR(Inputs!C19&gt;Inputs!C14,AND(Inputs!C19=Inputs!C14,5&lt;0))),1,0)+IF(AND(BG91&gt;0,OR(Inputs!C20&gt;Inputs!C14,AND(Inputs!C20=Inputs!C14,6&lt;0))),1,0)+IF(AND(BO91&gt;0,OR(Inputs!C21&gt;Inputs!C14,AND(Inputs!C21=Inputs!C14,7&lt;0))),1,0)+IF(AND(BW91&gt;0,OR(Inputs!C22&gt;Inputs!C14,AND(Inputs!C22=Inputs!C14,8&lt;0))),1,0)+IF(AND(CE91&gt;0,OR(Inputs!C23&gt;Inputs!C14,AND(Inputs!C23=Inputs!C14,9&lt;0))),1,0)))</f>
        <v>99</v>
      </c>
      <c r="P91" s="3">
        <f>IF(Inputs!$B$27&lt;&gt;"Ready","PENDING INPUTS",IF(A91&gt;Inputs!$B$6,0,MIN(MAX(0,(K91+L91+M91)-N91),MAX(0,C91-D91-(IF(O91&lt;O91,K91+L91+M91-N91,0)+IF(W91&lt;O91,S91+T91+U91-V91,0)+IF(AE91&lt;O91,AA91+AB91+AC91-AD91,0)+IF(AM91&lt;O91,AI91+AJ91+AK91-AL91,0)+IF(AU91&lt;O91,AQ91+AR91+AS91-AT91,0)+IF(BC91&lt;O91,AY91+AZ91+BA91-BB91,0)+IF(BK91&lt;O91,BG91+BH91+BI91-BJ91,0)+IF(BS91&lt;O91,BO91+BP91+BQ91-BR91,0)+IF(CA91&lt;O91,BW91+BX91+BY91-BZ91,0)+IF(CI91&lt;O91,CE91+CF91+CG91-CH91,0))))))</f>
        <v>0</v>
      </c>
      <c r="Q91" s="3">
        <f>IF(Inputs!$B$27&lt;&gt;"Ready","PENDING INPUTS",MIN((K91+L91+M91),IF(D91&gt;C91,IF(D91=0,0,N91*C91/D91),N91+P91)))</f>
        <v>0</v>
      </c>
      <c r="R91" s="3">
        <f>IF(Inputs!$B$27&lt;&gt;"Ready","PENDING INPUTS",MAX(0,(K91+L91+M91)-Q91))</f>
        <v>0</v>
      </c>
      <c r="S91" s="3">
        <f>IF(Inputs!$B$27&lt;&gt;"Ready","PENDING INPUTS",Z90)</f>
        <v>0</v>
      </c>
      <c r="T91" s="3">
        <f>IF(Inputs!$B$27&lt;&gt;"Ready","PENDING INPUTS",IF(A91&lt;=Inputs!$B$6,ROUND(S91*Inputs!C15/12,2),0))</f>
        <v>0</v>
      </c>
      <c r="U91" s="3">
        <f>IF(Inputs!$B$27&lt;&gt;"Ready","PENDING INPUTS",IF(AND(A91&lt;=Inputs!$B$6,S91&gt;0),Inputs!G15,0))</f>
        <v>0</v>
      </c>
      <c r="V91" s="3">
        <f>IF(Inputs!$B$27&lt;&gt;"Ready","PENDING INPUTS",IF(A91&gt;Inputs!$B$6,0,MIN((S91+T91+U91),IF(Inputs!H15=1,Inputs!D15,MAX(Inputs!F15,ROUND(S91*Inputs!E15+T91+U91,2))))))</f>
        <v>0</v>
      </c>
      <c r="W91">
        <f>IF(Inputs!$B$27&lt;&gt;"Ready","PENDING INPUTS",IF(S91&lt;=0,99,1+IF(AND(K91&gt;0,OR(Inputs!C14&gt;Inputs!C15,AND(Inputs!C14=Inputs!C15,0&lt;1))),1,0)+IF(AND(AA91&gt;0,OR(Inputs!C16&gt;Inputs!C15,AND(Inputs!C16=Inputs!C15,2&lt;1))),1,0)+IF(AND(AI91&gt;0,OR(Inputs!C17&gt;Inputs!C15,AND(Inputs!C17=Inputs!C15,3&lt;1))),1,0)+IF(AND(AQ91&gt;0,OR(Inputs!C18&gt;Inputs!C15,AND(Inputs!C18=Inputs!C15,4&lt;1))),1,0)+IF(AND(AY91&gt;0,OR(Inputs!C19&gt;Inputs!C15,AND(Inputs!C19=Inputs!C15,5&lt;1))),1,0)+IF(AND(BG91&gt;0,OR(Inputs!C20&gt;Inputs!C15,AND(Inputs!C20=Inputs!C15,6&lt;1))),1,0)+IF(AND(BO91&gt;0,OR(Inputs!C21&gt;Inputs!C15,AND(Inputs!C21=Inputs!C15,7&lt;1))),1,0)+IF(AND(BW91&gt;0,OR(Inputs!C22&gt;Inputs!C15,AND(Inputs!C22=Inputs!C15,8&lt;1))),1,0)+IF(AND(CE91&gt;0,OR(Inputs!C23&gt;Inputs!C15,AND(Inputs!C23=Inputs!C15,9&lt;1))),1,0)))</f>
        <v>99</v>
      </c>
      <c r="X91" s="3">
        <f>IF(Inputs!$B$27&lt;&gt;"Ready","PENDING INPUTS",IF(A91&gt;Inputs!$B$6,0,MIN(MAX(0,(S91+T91+U91)-V91),MAX(0,C91-D91-(IF(O91&lt;W91,K91+L91+M91-N91,0)+IF(W91&lt;W91,S91+T91+U91-V91,0)+IF(AE91&lt;W91,AA91+AB91+AC91-AD91,0)+IF(AM91&lt;W91,AI91+AJ91+AK91-AL91,0)+IF(AU91&lt;W91,AQ91+AR91+AS91-AT91,0)+IF(BC91&lt;W91,AY91+AZ91+BA91-BB91,0)+IF(BK91&lt;W91,BG91+BH91+BI91-BJ91,0)+IF(BS91&lt;W91,BO91+BP91+BQ91-BR91,0)+IF(CA91&lt;W91,BW91+BX91+BY91-BZ91,0)+IF(CI91&lt;W91,CE91+CF91+CG91-CH91,0))))))</f>
        <v>0</v>
      </c>
      <c r="Y91" s="3">
        <f>IF(Inputs!$B$27&lt;&gt;"Ready","PENDING INPUTS",MIN((S91+T91+U91),IF(D91&gt;C91,IF(D91=0,0,V91*C91/D91),V91+X91)))</f>
        <v>0</v>
      </c>
      <c r="Z91" s="3">
        <f>IF(Inputs!$B$27&lt;&gt;"Ready","PENDING INPUTS",MAX(0,(S91+T91+U91)-Y91))</f>
        <v>0</v>
      </c>
      <c r="AA91" s="3">
        <f>IF(Inputs!$B$27&lt;&gt;"Ready","PENDING INPUTS",AH90)</f>
        <v>0</v>
      </c>
      <c r="AB91" s="3">
        <f>IF(Inputs!$B$27&lt;&gt;"Ready","PENDING INPUTS",IF(A91&lt;=Inputs!$B$6,ROUND(AA91*Inputs!C16/12,2),0))</f>
        <v>0</v>
      </c>
      <c r="AC91" s="3">
        <f>IF(Inputs!$B$27&lt;&gt;"Ready","PENDING INPUTS",IF(AND(A91&lt;=Inputs!$B$6,AA91&gt;0),Inputs!G16,0))</f>
        <v>0</v>
      </c>
      <c r="AD91" s="3">
        <f>IF(Inputs!$B$27&lt;&gt;"Ready","PENDING INPUTS",IF(A91&gt;Inputs!$B$6,0,MIN((AA91+AB91+AC91),IF(Inputs!H16=1,Inputs!D16,MAX(Inputs!F16,ROUND(AA91*Inputs!E16+AB91+AC91,2))))))</f>
        <v>0</v>
      </c>
      <c r="AE91">
        <f>IF(Inputs!$B$27&lt;&gt;"Ready","PENDING INPUTS",IF(AA91&lt;=0,99,1+IF(AND(K91&gt;0,OR(Inputs!C14&gt;Inputs!C16,AND(Inputs!C14=Inputs!C16,0&lt;2))),1,0)+IF(AND(S91&gt;0,OR(Inputs!C15&gt;Inputs!C16,AND(Inputs!C15=Inputs!C16,1&lt;2))),1,0)+IF(AND(AI91&gt;0,OR(Inputs!C17&gt;Inputs!C16,AND(Inputs!C17=Inputs!C16,3&lt;2))),1,0)+IF(AND(AQ91&gt;0,OR(Inputs!C18&gt;Inputs!C16,AND(Inputs!C18=Inputs!C16,4&lt;2))),1,0)+IF(AND(AY91&gt;0,OR(Inputs!C19&gt;Inputs!C16,AND(Inputs!C19=Inputs!C16,5&lt;2))),1,0)+IF(AND(BG91&gt;0,OR(Inputs!C20&gt;Inputs!C16,AND(Inputs!C20=Inputs!C16,6&lt;2))),1,0)+IF(AND(BO91&gt;0,OR(Inputs!C21&gt;Inputs!C16,AND(Inputs!C21=Inputs!C16,7&lt;2))),1,0)+IF(AND(BW91&gt;0,OR(Inputs!C22&gt;Inputs!C16,AND(Inputs!C22=Inputs!C16,8&lt;2))),1,0)+IF(AND(CE91&gt;0,OR(Inputs!C23&gt;Inputs!C16,AND(Inputs!C23=Inputs!C16,9&lt;2))),1,0)))</f>
        <v>99</v>
      </c>
      <c r="AF91" s="3">
        <f>IF(Inputs!$B$27&lt;&gt;"Ready","PENDING INPUTS",IF(A91&gt;Inputs!$B$6,0,MIN(MAX(0,(AA91+AB91+AC91)-AD91),MAX(0,C91-D91-(IF(O91&lt;AE91,K91+L91+M91-N91,0)+IF(W91&lt;AE91,S91+T91+U91-V91,0)+IF(AE91&lt;AE91,AA91+AB91+AC91-AD91,0)+IF(AM91&lt;AE91,AI91+AJ91+AK91-AL91,0)+IF(AU91&lt;AE91,AQ91+AR91+AS91-AT91,0)+IF(BC91&lt;AE91,AY91+AZ91+BA91-BB91,0)+IF(BK91&lt;AE91,BG91+BH91+BI91-BJ91,0)+IF(BS91&lt;AE91,BO91+BP91+BQ91-BR91,0)+IF(CA91&lt;AE91,BW91+BX91+BY91-BZ91,0)+IF(CI91&lt;AE91,CE91+CF91+CG91-CH91,0))))))</f>
        <v>0</v>
      </c>
      <c r="AG91" s="3">
        <f>IF(Inputs!$B$27&lt;&gt;"Ready","PENDING INPUTS",MIN((AA91+AB91+AC91),IF(D91&gt;C91,IF(D91=0,0,AD91*C91/D91),AD91+AF91)))</f>
        <v>0</v>
      </c>
      <c r="AH91" s="3">
        <f>IF(Inputs!$B$27&lt;&gt;"Ready","PENDING INPUTS",MAX(0,(AA91+AB91+AC91)-AG91))</f>
        <v>0</v>
      </c>
      <c r="AI91" s="3">
        <f>IF(Inputs!$B$27&lt;&gt;"Ready","PENDING INPUTS",AP90)</f>
        <v>0</v>
      </c>
      <c r="AJ91" s="3">
        <f>IF(Inputs!$B$27&lt;&gt;"Ready","PENDING INPUTS",IF(A91&lt;=Inputs!$B$6,ROUND(AI91*Inputs!C17/12,2),0))</f>
        <v>0</v>
      </c>
      <c r="AK91" s="3">
        <f>IF(Inputs!$B$27&lt;&gt;"Ready","PENDING INPUTS",IF(AND(A91&lt;=Inputs!$B$6,AI91&gt;0),Inputs!G17,0))</f>
        <v>0</v>
      </c>
      <c r="AL91" s="3">
        <f>IF(Inputs!$B$27&lt;&gt;"Ready","PENDING INPUTS",IF(A91&gt;Inputs!$B$6,0,MIN((AI91+AJ91+AK91),IF(Inputs!H17=1,Inputs!D17,MAX(Inputs!F17,ROUND(AI91*Inputs!E17+AJ91+AK91,2))))))</f>
        <v>0</v>
      </c>
      <c r="AM91">
        <f>IF(Inputs!$B$27&lt;&gt;"Ready","PENDING INPUTS",IF(AI91&lt;=0,99,1+IF(AND(K91&gt;0,OR(Inputs!C14&gt;Inputs!C17,AND(Inputs!C14=Inputs!C17,0&lt;3))),1,0)+IF(AND(S91&gt;0,OR(Inputs!C15&gt;Inputs!C17,AND(Inputs!C15=Inputs!C17,1&lt;3))),1,0)+IF(AND(AA91&gt;0,OR(Inputs!C16&gt;Inputs!C17,AND(Inputs!C16=Inputs!C17,2&lt;3))),1,0)+IF(AND(AQ91&gt;0,OR(Inputs!C18&gt;Inputs!C17,AND(Inputs!C18=Inputs!C17,4&lt;3))),1,0)+IF(AND(AY91&gt;0,OR(Inputs!C19&gt;Inputs!C17,AND(Inputs!C19=Inputs!C17,5&lt;3))),1,0)+IF(AND(BG91&gt;0,OR(Inputs!C20&gt;Inputs!C17,AND(Inputs!C20=Inputs!C17,6&lt;3))),1,0)+IF(AND(BO91&gt;0,OR(Inputs!C21&gt;Inputs!C17,AND(Inputs!C21=Inputs!C17,7&lt;3))),1,0)+IF(AND(BW91&gt;0,OR(Inputs!C22&gt;Inputs!C17,AND(Inputs!C22=Inputs!C17,8&lt;3))),1,0)+IF(AND(CE91&gt;0,OR(Inputs!C23&gt;Inputs!C17,AND(Inputs!C23=Inputs!C17,9&lt;3))),1,0)))</f>
        <v>99</v>
      </c>
      <c r="AN91" s="3">
        <f>IF(Inputs!$B$27&lt;&gt;"Ready","PENDING INPUTS",IF(A91&gt;Inputs!$B$6,0,MIN(MAX(0,(AI91+AJ91+AK91)-AL91),MAX(0,C91-D91-(IF(O91&lt;AM91,K91+L91+M91-N91,0)+IF(W91&lt;AM91,S91+T91+U91-V91,0)+IF(AE91&lt;AM91,AA91+AB91+AC91-AD91,0)+IF(AM91&lt;AM91,AI91+AJ91+AK91-AL91,0)+IF(AU91&lt;AM91,AQ91+AR91+AS91-AT91,0)+IF(BC91&lt;AM91,AY91+AZ91+BA91-BB91,0)+IF(BK91&lt;AM91,BG91+BH91+BI91-BJ91,0)+IF(BS91&lt;AM91,BO91+BP91+BQ91-BR91,0)+IF(CA91&lt;AM91,BW91+BX91+BY91-BZ91,0)+IF(CI91&lt;AM91,CE91+CF91+CG91-CH91,0))))))</f>
        <v>0</v>
      </c>
      <c r="AO91" s="3">
        <f>IF(Inputs!$B$27&lt;&gt;"Ready","PENDING INPUTS",MIN((AI91+AJ91+AK91),IF(D91&gt;C91,IF(D91=0,0,AL91*C91/D91),AL91+AN91)))</f>
        <v>0</v>
      </c>
      <c r="AP91" s="3">
        <f>IF(Inputs!$B$27&lt;&gt;"Ready","PENDING INPUTS",MAX(0,(AI91+AJ91+AK91)-AO91))</f>
        <v>0</v>
      </c>
      <c r="AQ91" s="3">
        <f>IF(Inputs!$B$27&lt;&gt;"Ready","PENDING INPUTS",AX90)</f>
        <v>0</v>
      </c>
      <c r="AR91" s="3">
        <f>IF(Inputs!$B$27&lt;&gt;"Ready","PENDING INPUTS",IF(A91&lt;=Inputs!$B$6,ROUND(AQ91*Inputs!C18/12,2),0))</f>
        <v>0</v>
      </c>
      <c r="AS91" s="3">
        <f>IF(Inputs!$B$27&lt;&gt;"Ready","PENDING INPUTS",IF(AND(A91&lt;=Inputs!$B$6,AQ91&gt;0),Inputs!G18,0))</f>
        <v>0</v>
      </c>
      <c r="AT91" s="3">
        <f>IF(Inputs!$B$27&lt;&gt;"Ready","PENDING INPUTS",IF(A91&gt;Inputs!$B$6,0,MIN((AQ91+AR91+AS91),IF(Inputs!H18=1,Inputs!D18,MAX(Inputs!F18,ROUND(AQ91*Inputs!E18+AR91+AS91,2))))))</f>
        <v>0</v>
      </c>
      <c r="AU91">
        <f>IF(Inputs!$B$27&lt;&gt;"Ready","PENDING INPUTS",IF(AQ91&lt;=0,99,1+IF(AND(K91&gt;0,OR(Inputs!C14&gt;Inputs!C18,AND(Inputs!C14=Inputs!C18,0&lt;4))),1,0)+IF(AND(S91&gt;0,OR(Inputs!C15&gt;Inputs!C18,AND(Inputs!C15=Inputs!C18,1&lt;4))),1,0)+IF(AND(AA91&gt;0,OR(Inputs!C16&gt;Inputs!C18,AND(Inputs!C16=Inputs!C18,2&lt;4))),1,0)+IF(AND(AI91&gt;0,OR(Inputs!C17&gt;Inputs!C18,AND(Inputs!C17=Inputs!C18,3&lt;4))),1,0)+IF(AND(AY91&gt;0,OR(Inputs!C19&gt;Inputs!C18,AND(Inputs!C19=Inputs!C18,5&lt;4))),1,0)+IF(AND(BG91&gt;0,OR(Inputs!C20&gt;Inputs!C18,AND(Inputs!C20=Inputs!C18,6&lt;4))),1,0)+IF(AND(BO91&gt;0,OR(Inputs!C21&gt;Inputs!C18,AND(Inputs!C21=Inputs!C18,7&lt;4))),1,0)+IF(AND(BW91&gt;0,OR(Inputs!C22&gt;Inputs!C18,AND(Inputs!C22=Inputs!C18,8&lt;4))),1,0)+IF(AND(CE91&gt;0,OR(Inputs!C23&gt;Inputs!C18,AND(Inputs!C23=Inputs!C18,9&lt;4))),1,0)))</f>
        <v>99</v>
      </c>
      <c r="AV91" s="3">
        <f>IF(Inputs!$B$27&lt;&gt;"Ready","PENDING INPUTS",IF(A91&gt;Inputs!$B$6,0,MIN(MAX(0,(AQ91+AR91+AS91)-AT91),MAX(0,C91-D91-(IF(O91&lt;AU91,K91+L91+M91-N91,0)+IF(W91&lt;AU91,S91+T91+U91-V91,0)+IF(AE91&lt;AU91,AA91+AB91+AC91-AD91,0)+IF(AM91&lt;AU91,AI91+AJ91+AK91-AL91,0)+IF(AU91&lt;AU91,AQ91+AR91+AS91-AT91,0)+IF(BC91&lt;AU91,AY91+AZ91+BA91-BB91,0)+IF(BK91&lt;AU91,BG91+BH91+BI91-BJ91,0)+IF(BS91&lt;AU91,BO91+BP91+BQ91-BR91,0)+IF(CA91&lt;AU91,BW91+BX91+BY91-BZ91,0)+IF(CI91&lt;AU91,CE91+CF91+CG91-CH91,0))))))</f>
        <v>0</v>
      </c>
      <c r="AW91" s="3">
        <f>IF(Inputs!$B$27&lt;&gt;"Ready","PENDING INPUTS",MIN((AQ91+AR91+AS91),IF(D91&gt;C91,IF(D91=0,0,AT91*C91/D91),AT91+AV91)))</f>
        <v>0</v>
      </c>
      <c r="AX91" s="3">
        <f>IF(Inputs!$B$27&lt;&gt;"Ready","PENDING INPUTS",MAX(0,(AQ91+AR91+AS91)-AW91))</f>
        <v>0</v>
      </c>
      <c r="AY91" s="3">
        <f>IF(Inputs!$B$27&lt;&gt;"Ready","PENDING INPUTS",BF90)</f>
        <v>0</v>
      </c>
      <c r="AZ91" s="3">
        <f>IF(Inputs!$B$27&lt;&gt;"Ready","PENDING INPUTS",IF(A91&lt;=Inputs!$B$6,ROUND(AY91*Inputs!C19/12,2),0))</f>
        <v>0</v>
      </c>
      <c r="BA91" s="3">
        <f>IF(Inputs!$B$27&lt;&gt;"Ready","PENDING INPUTS",IF(AND(A91&lt;=Inputs!$B$6,AY91&gt;0),Inputs!G19,0))</f>
        <v>0</v>
      </c>
      <c r="BB91" s="3">
        <f>IF(Inputs!$B$27&lt;&gt;"Ready","PENDING INPUTS",IF(A91&gt;Inputs!$B$6,0,MIN((AY91+AZ91+BA91),IF(Inputs!H19=1,Inputs!D19,MAX(Inputs!F19,ROUND(AY91*Inputs!E19+AZ91+BA91,2))))))</f>
        <v>0</v>
      </c>
      <c r="BC91">
        <f>IF(Inputs!$B$27&lt;&gt;"Ready","PENDING INPUTS",IF(AY91&lt;=0,99,1+IF(AND(K91&gt;0,OR(Inputs!C14&gt;Inputs!C19,AND(Inputs!C14=Inputs!C19,0&lt;5))),1,0)+IF(AND(S91&gt;0,OR(Inputs!C15&gt;Inputs!C19,AND(Inputs!C15=Inputs!C19,1&lt;5))),1,0)+IF(AND(AA91&gt;0,OR(Inputs!C16&gt;Inputs!C19,AND(Inputs!C16=Inputs!C19,2&lt;5))),1,0)+IF(AND(AI91&gt;0,OR(Inputs!C17&gt;Inputs!C19,AND(Inputs!C17=Inputs!C19,3&lt;5))),1,0)+IF(AND(AQ91&gt;0,OR(Inputs!C18&gt;Inputs!C19,AND(Inputs!C18=Inputs!C19,4&lt;5))),1,0)+IF(AND(BG91&gt;0,OR(Inputs!C20&gt;Inputs!C19,AND(Inputs!C20=Inputs!C19,6&lt;5))),1,0)+IF(AND(BO91&gt;0,OR(Inputs!C21&gt;Inputs!C19,AND(Inputs!C21=Inputs!C19,7&lt;5))),1,0)+IF(AND(BW91&gt;0,OR(Inputs!C22&gt;Inputs!C19,AND(Inputs!C22=Inputs!C19,8&lt;5))),1,0)+IF(AND(CE91&gt;0,OR(Inputs!C23&gt;Inputs!C19,AND(Inputs!C23=Inputs!C19,9&lt;5))),1,0)))</f>
        <v>99</v>
      </c>
      <c r="BD91" s="3">
        <f>IF(Inputs!$B$27&lt;&gt;"Ready","PENDING INPUTS",IF(A91&gt;Inputs!$B$6,0,MIN(MAX(0,(AY91+AZ91+BA91)-BB91),MAX(0,C91-D91-(IF(O91&lt;BC91,K91+L91+M91-N91,0)+IF(W91&lt;BC91,S91+T91+U91-V91,0)+IF(AE91&lt;BC91,AA91+AB91+AC91-AD91,0)+IF(AM91&lt;BC91,AI91+AJ91+AK91-AL91,0)+IF(AU91&lt;BC91,AQ91+AR91+AS91-AT91,0)+IF(BC91&lt;BC91,AY91+AZ91+BA91-BB91,0)+IF(BK91&lt;BC91,BG91+BH91+BI91-BJ91,0)+IF(BS91&lt;BC91,BO91+BP91+BQ91-BR91,0)+IF(CA91&lt;BC91,BW91+BX91+BY91-BZ91,0)+IF(CI91&lt;BC91,CE91+CF91+CG91-CH91,0))))))</f>
        <v>0</v>
      </c>
      <c r="BE91" s="3">
        <f>IF(Inputs!$B$27&lt;&gt;"Ready","PENDING INPUTS",MIN((AY91+AZ91+BA91),IF(D91&gt;C91,IF(D91=0,0,BB91*C91/D91),BB91+BD91)))</f>
        <v>0</v>
      </c>
      <c r="BF91" s="3">
        <f>IF(Inputs!$B$27&lt;&gt;"Ready","PENDING INPUTS",MAX(0,(AY91+AZ91+BA91)-BE91))</f>
        <v>0</v>
      </c>
      <c r="BG91" s="3">
        <f>IF(Inputs!$B$27&lt;&gt;"Ready","PENDING INPUTS",BN90)</f>
        <v>0</v>
      </c>
      <c r="BH91" s="3">
        <f>IF(Inputs!$B$27&lt;&gt;"Ready","PENDING INPUTS",IF(A91&lt;=Inputs!$B$6,ROUND(BG91*Inputs!C20/12,2),0))</f>
        <v>0</v>
      </c>
      <c r="BI91" s="3">
        <f>IF(Inputs!$B$27&lt;&gt;"Ready","PENDING INPUTS",IF(AND(A91&lt;=Inputs!$B$6,BG91&gt;0),Inputs!G20,0))</f>
        <v>0</v>
      </c>
      <c r="BJ91" s="3">
        <f>IF(Inputs!$B$27&lt;&gt;"Ready","PENDING INPUTS",IF(A91&gt;Inputs!$B$6,0,MIN((BG91+BH91+BI91),IF(Inputs!H20=1,Inputs!D20,MAX(Inputs!F20,ROUND(BG91*Inputs!E20+BH91+BI91,2))))))</f>
        <v>0</v>
      </c>
      <c r="BK91">
        <f>IF(Inputs!$B$27&lt;&gt;"Ready","PENDING INPUTS",IF(BG91&lt;=0,99,1+IF(AND(K91&gt;0,OR(Inputs!C14&gt;Inputs!C20,AND(Inputs!C14=Inputs!C20,0&lt;6))),1,0)+IF(AND(S91&gt;0,OR(Inputs!C15&gt;Inputs!C20,AND(Inputs!C15=Inputs!C20,1&lt;6))),1,0)+IF(AND(AA91&gt;0,OR(Inputs!C16&gt;Inputs!C20,AND(Inputs!C16=Inputs!C20,2&lt;6))),1,0)+IF(AND(AI91&gt;0,OR(Inputs!C17&gt;Inputs!C20,AND(Inputs!C17=Inputs!C20,3&lt;6))),1,0)+IF(AND(AQ91&gt;0,OR(Inputs!C18&gt;Inputs!C20,AND(Inputs!C18=Inputs!C20,4&lt;6))),1,0)+IF(AND(AY91&gt;0,OR(Inputs!C19&gt;Inputs!C20,AND(Inputs!C19=Inputs!C20,5&lt;6))),1,0)+IF(AND(BO91&gt;0,OR(Inputs!C21&gt;Inputs!C20,AND(Inputs!C21=Inputs!C20,7&lt;6))),1,0)+IF(AND(BW91&gt;0,OR(Inputs!C22&gt;Inputs!C20,AND(Inputs!C22=Inputs!C20,8&lt;6))),1,0)+IF(AND(CE91&gt;0,OR(Inputs!C23&gt;Inputs!C20,AND(Inputs!C23=Inputs!C20,9&lt;6))),1,0)))</f>
        <v>99</v>
      </c>
      <c r="BL91" s="3">
        <f>IF(Inputs!$B$27&lt;&gt;"Ready","PENDING INPUTS",IF(A91&gt;Inputs!$B$6,0,MIN(MAX(0,(BG91+BH91+BI91)-BJ91),MAX(0,C91-D91-(IF(O91&lt;BK91,K91+L91+M91-N91,0)+IF(W91&lt;BK91,S91+T91+U91-V91,0)+IF(AE91&lt;BK91,AA91+AB91+AC91-AD91,0)+IF(AM91&lt;BK91,AI91+AJ91+AK91-AL91,0)+IF(AU91&lt;BK91,AQ91+AR91+AS91-AT91,0)+IF(BC91&lt;BK91,AY91+AZ91+BA91-BB91,0)+IF(BK91&lt;BK91,BG91+BH91+BI91-BJ91,0)+IF(BS91&lt;BK91,BO91+BP91+BQ91-BR91,0)+IF(CA91&lt;BK91,BW91+BX91+BY91-BZ91,0)+IF(CI91&lt;BK91,CE91+CF91+CG91-CH91,0))))))</f>
        <v>0</v>
      </c>
      <c r="BM91" s="3">
        <f>IF(Inputs!$B$27&lt;&gt;"Ready","PENDING INPUTS",MIN((BG91+BH91+BI91),IF(D91&gt;C91,IF(D91=0,0,BJ91*C91/D91),BJ91+BL91)))</f>
        <v>0</v>
      </c>
      <c r="BN91" s="3">
        <f>IF(Inputs!$B$27&lt;&gt;"Ready","PENDING INPUTS",MAX(0,(BG91+BH91+BI91)-BM91))</f>
        <v>0</v>
      </c>
      <c r="BO91" s="3">
        <f>IF(Inputs!$B$27&lt;&gt;"Ready","PENDING INPUTS",BV90)</f>
        <v>0</v>
      </c>
      <c r="BP91" s="3">
        <f>IF(Inputs!$B$27&lt;&gt;"Ready","PENDING INPUTS",IF(A91&lt;=Inputs!$B$6,ROUND(BO91*Inputs!C21/12,2),0))</f>
        <v>0</v>
      </c>
      <c r="BQ91" s="3">
        <f>IF(Inputs!$B$27&lt;&gt;"Ready","PENDING INPUTS",IF(AND(A91&lt;=Inputs!$B$6,BO91&gt;0),Inputs!G21,0))</f>
        <v>0</v>
      </c>
      <c r="BR91" s="3">
        <f>IF(Inputs!$B$27&lt;&gt;"Ready","PENDING INPUTS",IF(A91&gt;Inputs!$B$6,0,MIN((BO91+BP91+BQ91),IF(Inputs!H21=1,Inputs!D21,MAX(Inputs!F21,ROUND(BO91*Inputs!E21+BP91+BQ91,2))))))</f>
        <v>0</v>
      </c>
      <c r="BS91">
        <f>IF(Inputs!$B$27&lt;&gt;"Ready","PENDING INPUTS",IF(BO91&lt;=0,99,1+IF(AND(K91&gt;0,OR(Inputs!C14&gt;Inputs!C21,AND(Inputs!C14=Inputs!C21,0&lt;7))),1,0)+IF(AND(S91&gt;0,OR(Inputs!C15&gt;Inputs!C21,AND(Inputs!C15=Inputs!C21,1&lt;7))),1,0)+IF(AND(AA91&gt;0,OR(Inputs!C16&gt;Inputs!C21,AND(Inputs!C16=Inputs!C21,2&lt;7))),1,0)+IF(AND(AI91&gt;0,OR(Inputs!C17&gt;Inputs!C21,AND(Inputs!C17=Inputs!C21,3&lt;7))),1,0)+IF(AND(AQ91&gt;0,OR(Inputs!C18&gt;Inputs!C21,AND(Inputs!C18=Inputs!C21,4&lt;7))),1,0)+IF(AND(AY91&gt;0,OR(Inputs!C19&gt;Inputs!C21,AND(Inputs!C19=Inputs!C21,5&lt;7))),1,0)+IF(AND(BG91&gt;0,OR(Inputs!C20&gt;Inputs!C21,AND(Inputs!C20=Inputs!C21,6&lt;7))),1,0)+IF(AND(BW91&gt;0,OR(Inputs!C22&gt;Inputs!C21,AND(Inputs!C22=Inputs!C21,8&lt;7))),1,0)+IF(AND(CE91&gt;0,OR(Inputs!C23&gt;Inputs!C21,AND(Inputs!C23=Inputs!C21,9&lt;7))),1,0)))</f>
        <v>99</v>
      </c>
      <c r="BT91" s="3">
        <f>IF(Inputs!$B$27&lt;&gt;"Ready","PENDING INPUTS",IF(A91&gt;Inputs!$B$6,0,MIN(MAX(0,(BO91+BP91+BQ91)-BR91),MAX(0,C91-D91-(IF(O91&lt;BS91,K91+L91+M91-N91,0)+IF(W91&lt;BS91,S91+T91+U91-V91,0)+IF(AE91&lt;BS91,AA91+AB91+AC91-AD91,0)+IF(AM91&lt;BS91,AI91+AJ91+AK91-AL91,0)+IF(AU91&lt;BS91,AQ91+AR91+AS91-AT91,0)+IF(BC91&lt;BS91,AY91+AZ91+BA91-BB91,0)+IF(BK91&lt;BS91,BG91+BH91+BI91-BJ91,0)+IF(BS91&lt;BS91,BO91+BP91+BQ91-BR91,0)+IF(CA91&lt;BS91,BW91+BX91+BY91-BZ91,0)+IF(CI91&lt;BS91,CE91+CF91+CG91-CH91,0))))))</f>
        <v>0</v>
      </c>
      <c r="BU91" s="3">
        <f>IF(Inputs!$B$27&lt;&gt;"Ready","PENDING INPUTS",MIN((BO91+BP91+BQ91),IF(D91&gt;C91,IF(D91=0,0,BR91*C91/D91),BR91+BT91)))</f>
        <v>0</v>
      </c>
      <c r="BV91" s="3">
        <f>IF(Inputs!$B$27&lt;&gt;"Ready","PENDING INPUTS",MAX(0,(BO91+BP91+BQ91)-BU91))</f>
        <v>0</v>
      </c>
      <c r="BW91" s="3">
        <f>IF(Inputs!$B$27&lt;&gt;"Ready","PENDING INPUTS",CD90)</f>
        <v>0</v>
      </c>
      <c r="BX91" s="3">
        <f>IF(Inputs!$B$27&lt;&gt;"Ready","PENDING INPUTS",IF(A91&lt;=Inputs!$B$6,ROUND(BW91*Inputs!C22/12,2),0))</f>
        <v>0</v>
      </c>
      <c r="BY91" s="3">
        <f>IF(Inputs!$B$27&lt;&gt;"Ready","PENDING INPUTS",IF(AND(A91&lt;=Inputs!$B$6,BW91&gt;0),Inputs!G22,0))</f>
        <v>0</v>
      </c>
      <c r="BZ91" s="3">
        <f>IF(Inputs!$B$27&lt;&gt;"Ready","PENDING INPUTS",IF(A91&gt;Inputs!$B$6,0,MIN((BW91+BX91+BY91),IF(Inputs!H22=1,Inputs!D22,MAX(Inputs!F22,ROUND(BW91*Inputs!E22+BX91+BY91,2))))))</f>
        <v>0</v>
      </c>
      <c r="CA91">
        <f>IF(Inputs!$B$27&lt;&gt;"Ready","PENDING INPUTS",IF(BW91&lt;=0,99,1+IF(AND(K91&gt;0,OR(Inputs!C14&gt;Inputs!C22,AND(Inputs!C14=Inputs!C22,0&lt;8))),1,0)+IF(AND(S91&gt;0,OR(Inputs!C15&gt;Inputs!C22,AND(Inputs!C15=Inputs!C22,1&lt;8))),1,0)+IF(AND(AA91&gt;0,OR(Inputs!C16&gt;Inputs!C22,AND(Inputs!C16=Inputs!C22,2&lt;8))),1,0)+IF(AND(AI91&gt;0,OR(Inputs!C17&gt;Inputs!C22,AND(Inputs!C17=Inputs!C22,3&lt;8))),1,0)+IF(AND(AQ91&gt;0,OR(Inputs!C18&gt;Inputs!C22,AND(Inputs!C18=Inputs!C22,4&lt;8))),1,0)+IF(AND(AY91&gt;0,OR(Inputs!C19&gt;Inputs!C22,AND(Inputs!C19=Inputs!C22,5&lt;8))),1,0)+IF(AND(BG91&gt;0,OR(Inputs!C20&gt;Inputs!C22,AND(Inputs!C20=Inputs!C22,6&lt;8))),1,0)+IF(AND(BO91&gt;0,OR(Inputs!C21&gt;Inputs!C22,AND(Inputs!C21=Inputs!C22,7&lt;8))),1,0)+IF(AND(CE91&gt;0,OR(Inputs!C23&gt;Inputs!C22,AND(Inputs!C23=Inputs!C22,9&lt;8))),1,0)))</f>
        <v>99</v>
      </c>
      <c r="CB91" s="3">
        <f>IF(Inputs!$B$27&lt;&gt;"Ready","PENDING INPUTS",IF(A91&gt;Inputs!$B$6,0,MIN(MAX(0,(BW91+BX91+BY91)-BZ91),MAX(0,C91-D91-(IF(O91&lt;CA91,K91+L91+M91-N91,0)+IF(W91&lt;CA91,S91+T91+U91-V91,0)+IF(AE91&lt;CA91,AA91+AB91+AC91-AD91,0)+IF(AM91&lt;CA91,AI91+AJ91+AK91-AL91,0)+IF(AU91&lt;CA91,AQ91+AR91+AS91-AT91,0)+IF(BC91&lt;CA91,AY91+AZ91+BA91-BB91,0)+IF(BK91&lt;CA91,BG91+BH91+BI91-BJ91,0)+IF(BS91&lt;CA91,BO91+BP91+BQ91-BR91,0)+IF(CA91&lt;CA91,BW91+BX91+BY91-BZ91,0)+IF(CI91&lt;CA91,CE91+CF91+CG91-CH91,0))))))</f>
        <v>0</v>
      </c>
      <c r="CC91" s="3">
        <f>IF(Inputs!$B$27&lt;&gt;"Ready","PENDING INPUTS",MIN((BW91+BX91+BY91),IF(D91&gt;C91,IF(D91=0,0,BZ91*C91/D91),BZ91+CB91)))</f>
        <v>0</v>
      </c>
      <c r="CD91" s="3">
        <f>IF(Inputs!$B$27&lt;&gt;"Ready","PENDING INPUTS",MAX(0,(BW91+BX91+BY91)-CC91))</f>
        <v>0</v>
      </c>
      <c r="CE91" s="3">
        <f>IF(Inputs!$B$27&lt;&gt;"Ready","PENDING INPUTS",CL90)</f>
        <v>0</v>
      </c>
      <c r="CF91" s="3">
        <f>IF(Inputs!$B$27&lt;&gt;"Ready","PENDING INPUTS",IF(A91&lt;=Inputs!$B$6,ROUND(CE91*Inputs!C23/12,2),0))</f>
        <v>0</v>
      </c>
      <c r="CG91" s="3">
        <f>IF(Inputs!$B$27&lt;&gt;"Ready","PENDING INPUTS",IF(AND(A91&lt;=Inputs!$B$6,CE91&gt;0),Inputs!G23,0))</f>
        <v>0</v>
      </c>
      <c r="CH91" s="3">
        <f>IF(Inputs!$B$27&lt;&gt;"Ready","PENDING INPUTS",IF(A91&gt;Inputs!$B$6,0,MIN((CE91+CF91+CG91),IF(Inputs!H23=1,Inputs!D23,MAX(Inputs!F23,ROUND(CE91*Inputs!E23+CF91+CG91,2))))))</f>
        <v>0</v>
      </c>
      <c r="CI91">
        <f>IF(Inputs!$B$27&lt;&gt;"Ready","PENDING INPUTS",IF(CE91&lt;=0,99,1+IF(AND(K91&gt;0,OR(Inputs!C14&gt;Inputs!C23,AND(Inputs!C14=Inputs!C23,0&lt;9))),1,0)+IF(AND(S91&gt;0,OR(Inputs!C15&gt;Inputs!C23,AND(Inputs!C15=Inputs!C23,1&lt;9))),1,0)+IF(AND(AA91&gt;0,OR(Inputs!C16&gt;Inputs!C23,AND(Inputs!C16=Inputs!C23,2&lt;9))),1,0)+IF(AND(AI91&gt;0,OR(Inputs!C17&gt;Inputs!C23,AND(Inputs!C17=Inputs!C23,3&lt;9))),1,0)+IF(AND(AQ91&gt;0,OR(Inputs!C18&gt;Inputs!C23,AND(Inputs!C18=Inputs!C23,4&lt;9))),1,0)+IF(AND(AY91&gt;0,OR(Inputs!C19&gt;Inputs!C23,AND(Inputs!C19=Inputs!C23,5&lt;9))),1,0)+IF(AND(BG91&gt;0,OR(Inputs!C20&gt;Inputs!C23,AND(Inputs!C20=Inputs!C23,6&lt;9))),1,0)+IF(AND(BO91&gt;0,OR(Inputs!C21&gt;Inputs!C23,AND(Inputs!C21=Inputs!C23,7&lt;9))),1,0)+IF(AND(BW91&gt;0,OR(Inputs!C22&gt;Inputs!C23,AND(Inputs!C22=Inputs!C23,8&lt;9))),1,0)))</f>
        <v>99</v>
      </c>
      <c r="CJ91" s="3">
        <f>IF(Inputs!$B$27&lt;&gt;"Ready","PENDING INPUTS",IF(A91&gt;Inputs!$B$6,0,MIN(MAX(0,(CE91+CF91+CG91)-CH91),MAX(0,C91-D91-(IF(O91&lt;CI91,K91+L91+M91-N91,0)+IF(W91&lt;CI91,S91+T91+U91-V91,0)+IF(AE91&lt;CI91,AA91+AB91+AC91-AD91,0)+IF(AM91&lt;CI91,AI91+AJ91+AK91-AL91,0)+IF(AU91&lt;CI91,AQ91+AR91+AS91-AT91,0)+IF(BC91&lt;CI91,AY91+AZ91+BA91-BB91,0)+IF(BK91&lt;CI91,BG91+BH91+BI91-BJ91,0)+IF(BS91&lt;CI91,BO91+BP91+BQ91-BR91,0)+IF(CA91&lt;CI91,BW91+BX91+BY91-BZ91,0)+IF(CI91&lt;CI91,CE91+CF91+CG91-CH91,0))))))</f>
        <v>0</v>
      </c>
      <c r="CK91" s="3">
        <f>IF(Inputs!$B$27&lt;&gt;"Ready","PENDING INPUTS",MIN((CE91+CF91+CG91),IF(D91&gt;C91,IF(D91=0,0,CH91*C91/D91),CH91+CJ91)))</f>
        <v>0</v>
      </c>
      <c r="CL91" s="3">
        <f>IF(Inputs!$B$27&lt;&gt;"Ready","PENDING INPUTS",MAX(0,(CE91+CF91+CG91)-CK91))</f>
        <v>0</v>
      </c>
    </row>
    <row r="92" spans="1:90" ht="27.95" customHeight="1" x14ac:dyDescent="0.25">
      <c r="A92">
        <v>88</v>
      </c>
      <c r="B92" s="13">
        <f>IF(Inputs!$B$27&lt;&gt;"Ready","PENDING INPUTS",EDATE(Inputs!$B$5,A92-1))</f>
        <v>48945</v>
      </c>
      <c r="C92" s="3">
        <f>IF(Inputs!$B$27&lt;&gt;"Ready","PENDING INPUTS",IF(A92&lt;=Inputs!$B$6,MAX(0,Inputs!$B$4+IF(A92=Inputs!$B$7,Inputs!$B$8,0)+IF(A92=Inputs!$B$9,Inputs!$B$10,0)),0))</f>
        <v>0</v>
      </c>
      <c r="D92" s="3">
        <f>IF(Inputs!$B$27&lt;&gt;"Ready","PENDING INPUTS",SUM(N92,V92,AD92,AL92,AT92,BB92,BJ92,BR92,BZ92,CH92))</f>
        <v>0</v>
      </c>
      <c r="E92" s="3">
        <f>IF(Inputs!$B$27&lt;&gt;"Ready","PENDING INPUTS",MAX(0,D92-C92))</f>
        <v>0</v>
      </c>
      <c r="F92" s="3">
        <f>IF(Inputs!$B$27&lt;&gt;"Ready","PENDING INPUTS",SUM(Q92,Y92,AG92,AO92,AW92,BE92,BM92,BU92,CC92,CK92))</f>
        <v>0</v>
      </c>
      <c r="G92" s="3">
        <f>IF(Inputs!$B$27&lt;&gt;"Ready","PENDING INPUTS",SUM(L92,T92,AB92,AJ92,AR92,AZ92,BH92,BP92,BX92,CF92))</f>
        <v>0</v>
      </c>
      <c r="H92" s="3">
        <f>IF(Inputs!$B$27&lt;&gt;"Ready","PENDING INPUTS",SUM(M92,U92,AC92,AK92,AS92,BA92,BI92,BQ92,BY92,CG92))</f>
        <v>0</v>
      </c>
      <c r="I92" s="3">
        <f>IF(Inputs!$B$27&lt;&gt;"Ready","PENDING INPUTS",SUM(R92,Z92,AH92,AP92,AX92,BF92,BN92,BV92,CD92,CL92))</f>
        <v>0</v>
      </c>
      <c r="J92" t="str">
        <f>IF(Inputs!$B$27&lt;&gt;"Ready","PENDING INPUTS",IF(A92&gt;Inputs!$B$6,"Beyond horizon",IF(E92&gt;0.005,"MINIMUM SHORTFALL",IF(I92&lt;0.005,"Paid off","In progress"))))</f>
        <v>Paid off</v>
      </c>
      <c r="K92" s="3">
        <f>IF(Inputs!$B$27&lt;&gt;"Ready","PENDING INPUTS",R91)</f>
        <v>0</v>
      </c>
      <c r="L92" s="3">
        <f>IF(Inputs!$B$27&lt;&gt;"Ready","PENDING INPUTS",IF(A92&lt;=Inputs!$B$6,ROUND(K92*Inputs!C14/12,2),0))</f>
        <v>0</v>
      </c>
      <c r="M92" s="3">
        <f>IF(Inputs!$B$27&lt;&gt;"Ready","PENDING INPUTS",IF(AND(A92&lt;=Inputs!$B$6,K92&gt;0),Inputs!G14,0))</f>
        <v>0</v>
      </c>
      <c r="N92" s="3">
        <f>IF(Inputs!$B$27&lt;&gt;"Ready","PENDING INPUTS",IF(A92&gt;Inputs!$B$6,0,MIN((K92+L92+M92),IF(Inputs!H14=1,Inputs!D14,MAX(Inputs!F14,ROUND(K92*Inputs!E14+L92+M92,2))))))</f>
        <v>0</v>
      </c>
      <c r="O92">
        <f>IF(Inputs!$B$27&lt;&gt;"Ready","PENDING INPUTS",IF(K92&lt;=0,99,1+IF(AND(S92&gt;0,OR(Inputs!C15&gt;Inputs!C14,AND(Inputs!C15=Inputs!C14,1&lt;0))),1,0)+IF(AND(AA92&gt;0,OR(Inputs!C16&gt;Inputs!C14,AND(Inputs!C16=Inputs!C14,2&lt;0))),1,0)+IF(AND(AI92&gt;0,OR(Inputs!C17&gt;Inputs!C14,AND(Inputs!C17=Inputs!C14,3&lt;0))),1,0)+IF(AND(AQ92&gt;0,OR(Inputs!C18&gt;Inputs!C14,AND(Inputs!C18=Inputs!C14,4&lt;0))),1,0)+IF(AND(AY92&gt;0,OR(Inputs!C19&gt;Inputs!C14,AND(Inputs!C19=Inputs!C14,5&lt;0))),1,0)+IF(AND(BG92&gt;0,OR(Inputs!C20&gt;Inputs!C14,AND(Inputs!C20=Inputs!C14,6&lt;0))),1,0)+IF(AND(BO92&gt;0,OR(Inputs!C21&gt;Inputs!C14,AND(Inputs!C21=Inputs!C14,7&lt;0))),1,0)+IF(AND(BW92&gt;0,OR(Inputs!C22&gt;Inputs!C14,AND(Inputs!C22=Inputs!C14,8&lt;0))),1,0)+IF(AND(CE92&gt;0,OR(Inputs!C23&gt;Inputs!C14,AND(Inputs!C23=Inputs!C14,9&lt;0))),1,0)))</f>
        <v>99</v>
      </c>
      <c r="P92" s="3">
        <f>IF(Inputs!$B$27&lt;&gt;"Ready","PENDING INPUTS",IF(A92&gt;Inputs!$B$6,0,MIN(MAX(0,(K92+L92+M92)-N92),MAX(0,C92-D92-(IF(O92&lt;O92,K92+L92+M92-N92,0)+IF(W92&lt;O92,S92+T92+U92-V92,0)+IF(AE92&lt;O92,AA92+AB92+AC92-AD92,0)+IF(AM92&lt;O92,AI92+AJ92+AK92-AL92,0)+IF(AU92&lt;O92,AQ92+AR92+AS92-AT92,0)+IF(BC92&lt;O92,AY92+AZ92+BA92-BB92,0)+IF(BK92&lt;O92,BG92+BH92+BI92-BJ92,0)+IF(BS92&lt;O92,BO92+BP92+BQ92-BR92,0)+IF(CA92&lt;O92,BW92+BX92+BY92-BZ92,0)+IF(CI92&lt;O92,CE92+CF92+CG92-CH92,0))))))</f>
        <v>0</v>
      </c>
      <c r="Q92" s="3">
        <f>IF(Inputs!$B$27&lt;&gt;"Ready","PENDING INPUTS",MIN((K92+L92+M92),IF(D92&gt;C92,IF(D92=0,0,N92*C92/D92),N92+P92)))</f>
        <v>0</v>
      </c>
      <c r="R92" s="3">
        <f>IF(Inputs!$B$27&lt;&gt;"Ready","PENDING INPUTS",MAX(0,(K92+L92+M92)-Q92))</f>
        <v>0</v>
      </c>
      <c r="S92" s="3">
        <f>IF(Inputs!$B$27&lt;&gt;"Ready","PENDING INPUTS",Z91)</f>
        <v>0</v>
      </c>
      <c r="T92" s="3">
        <f>IF(Inputs!$B$27&lt;&gt;"Ready","PENDING INPUTS",IF(A92&lt;=Inputs!$B$6,ROUND(S92*Inputs!C15/12,2),0))</f>
        <v>0</v>
      </c>
      <c r="U92" s="3">
        <f>IF(Inputs!$B$27&lt;&gt;"Ready","PENDING INPUTS",IF(AND(A92&lt;=Inputs!$B$6,S92&gt;0),Inputs!G15,0))</f>
        <v>0</v>
      </c>
      <c r="V92" s="3">
        <f>IF(Inputs!$B$27&lt;&gt;"Ready","PENDING INPUTS",IF(A92&gt;Inputs!$B$6,0,MIN((S92+T92+U92),IF(Inputs!H15=1,Inputs!D15,MAX(Inputs!F15,ROUND(S92*Inputs!E15+T92+U92,2))))))</f>
        <v>0</v>
      </c>
      <c r="W92">
        <f>IF(Inputs!$B$27&lt;&gt;"Ready","PENDING INPUTS",IF(S92&lt;=0,99,1+IF(AND(K92&gt;0,OR(Inputs!C14&gt;Inputs!C15,AND(Inputs!C14=Inputs!C15,0&lt;1))),1,0)+IF(AND(AA92&gt;0,OR(Inputs!C16&gt;Inputs!C15,AND(Inputs!C16=Inputs!C15,2&lt;1))),1,0)+IF(AND(AI92&gt;0,OR(Inputs!C17&gt;Inputs!C15,AND(Inputs!C17=Inputs!C15,3&lt;1))),1,0)+IF(AND(AQ92&gt;0,OR(Inputs!C18&gt;Inputs!C15,AND(Inputs!C18=Inputs!C15,4&lt;1))),1,0)+IF(AND(AY92&gt;0,OR(Inputs!C19&gt;Inputs!C15,AND(Inputs!C19=Inputs!C15,5&lt;1))),1,0)+IF(AND(BG92&gt;0,OR(Inputs!C20&gt;Inputs!C15,AND(Inputs!C20=Inputs!C15,6&lt;1))),1,0)+IF(AND(BO92&gt;0,OR(Inputs!C21&gt;Inputs!C15,AND(Inputs!C21=Inputs!C15,7&lt;1))),1,0)+IF(AND(BW92&gt;0,OR(Inputs!C22&gt;Inputs!C15,AND(Inputs!C22=Inputs!C15,8&lt;1))),1,0)+IF(AND(CE92&gt;0,OR(Inputs!C23&gt;Inputs!C15,AND(Inputs!C23=Inputs!C15,9&lt;1))),1,0)))</f>
        <v>99</v>
      </c>
      <c r="X92" s="3">
        <f>IF(Inputs!$B$27&lt;&gt;"Ready","PENDING INPUTS",IF(A92&gt;Inputs!$B$6,0,MIN(MAX(0,(S92+T92+U92)-V92),MAX(0,C92-D92-(IF(O92&lt;W92,K92+L92+M92-N92,0)+IF(W92&lt;W92,S92+T92+U92-V92,0)+IF(AE92&lt;W92,AA92+AB92+AC92-AD92,0)+IF(AM92&lt;W92,AI92+AJ92+AK92-AL92,0)+IF(AU92&lt;W92,AQ92+AR92+AS92-AT92,0)+IF(BC92&lt;W92,AY92+AZ92+BA92-BB92,0)+IF(BK92&lt;W92,BG92+BH92+BI92-BJ92,0)+IF(BS92&lt;W92,BO92+BP92+BQ92-BR92,0)+IF(CA92&lt;W92,BW92+BX92+BY92-BZ92,0)+IF(CI92&lt;W92,CE92+CF92+CG92-CH92,0))))))</f>
        <v>0</v>
      </c>
      <c r="Y92" s="3">
        <f>IF(Inputs!$B$27&lt;&gt;"Ready","PENDING INPUTS",MIN((S92+T92+U92),IF(D92&gt;C92,IF(D92=0,0,V92*C92/D92),V92+X92)))</f>
        <v>0</v>
      </c>
      <c r="Z92" s="3">
        <f>IF(Inputs!$B$27&lt;&gt;"Ready","PENDING INPUTS",MAX(0,(S92+T92+U92)-Y92))</f>
        <v>0</v>
      </c>
      <c r="AA92" s="3">
        <f>IF(Inputs!$B$27&lt;&gt;"Ready","PENDING INPUTS",AH91)</f>
        <v>0</v>
      </c>
      <c r="AB92" s="3">
        <f>IF(Inputs!$B$27&lt;&gt;"Ready","PENDING INPUTS",IF(A92&lt;=Inputs!$B$6,ROUND(AA92*Inputs!C16/12,2),0))</f>
        <v>0</v>
      </c>
      <c r="AC92" s="3">
        <f>IF(Inputs!$B$27&lt;&gt;"Ready","PENDING INPUTS",IF(AND(A92&lt;=Inputs!$B$6,AA92&gt;0),Inputs!G16,0))</f>
        <v>0</v>
      </c>
      <c r="AD92" s="3">
        <f>IF(Inputs!$B$27&lt;&gt;"Ready","PENDING INPUTS",IF(A92&gt;Inputs!$B$6,0,MIN((AA92+AB92+AC92),IF(Inputs!H16=1,Inputs!D16,MAX(Inputs!F16,ROUND(AA92*Inputs!E16+AB92+AC92,2))))))</f>
        <v>0</v>
      </c>
      <c r="AE92">
        <f>IF(Inputs!$B$27&lt;&gt;"Ready","PENDING INPUTS",IF(AA92&lt;=0,99,1+IF(AND(K92&gt;0,OR(Inputs!C14&gt;Inputs!C16,AND(Inputs!C14=Inputs!C16,0&lt;2))),1,0)+IF(AND(S92&gt;0,OR(Inputs!C15&gt;Inputs!C16,AND(Inputs!C15=Inputs!C16,1&lt;2))),1,0)+IF(AND(AI92&gt;0,OR(Inputs!C17&gt;Inputs!C16,AND(Inputs!C17=Inputs!C16,3&lt;2))),1,0)+IF(AND(AQ92&gt;0,OR(Inputs!C18&gt;Inputs!C16,AND(Inputs!C18=Inputs!C16,4&lt;2))),1,0)+IF(AND(AY92&gt;0,OR(Inputs!C19&gt;Inputs!C16,AND(Inputs!C19=Inputs!C16,5&lt;2))),1,0)+IF(AND(BG92&gt;0,OR(Inputs!C20&gt;Inputs!C16,AND(Inputs!C20=Inputs!C16,6&lt;2))),1,0)+IF(AND(BO92&gt;0,OR(Inputs!C21&gt;Inputs!C16,AND(Inputs!C21=Inputs!C16,7&lt;2))),1,0)+IF(AND(BW92&gt;0,OR(Inputs!C22&gt;Inputs!C16,AND(Inputs!C22=Inputs!C16,8&lt;2))),1,0)+IF(AND(CE92&gt;0,OR(Inputs!C23&gt;Inputs!C16,AND(Inputs!C23=Inputs!C16,9&lt;2))),1,0)))</f>
        <v>99</v>
      </c>
      <c r="AF92" s="3">
        <f>IF(Inputs!$B$27&lt;&gt;"Ready","PENDING INPUTS",IF(A92&gt;Inputs!$B$6,0,MIN(MAX(0,(AA92+AB92+AC92)-AD92),MAX(0,C92-D92-(IF(O92&lt;AE92,K92+L92+M92-N92,0)+IF(W92&lt;AE92,S92+T92+U92-V92,0)+IF(AE92&lt;AE92,AA92+AB92+AC92-AD92,0)+IF(AM92&lt;AE92,AI92+AJ92+AK92-AL92,0)+IF(AU92&lt;AE92,AQ92+AR92+AS92-AT92,0)+IF(BC92&lt;AE92,AY92+AZ92+BA92-BB92,0)+IF(BK92&lt;AE92,BG92+BH92+BI92-BJ92,0)+IF(BS92&lt;AE92,BO92+BP92+BQ92-BR92,0)+IF(CA92&lt;AE92,BW92+BX92+BY92-BZ92,0)+IF(CI92&lt;AE92,CE92+CF92+CG92-CH92,0))))))</f>
        <v>0</v>
      </c>
      <c r="AG92" s="3">
        <f>IF(Inputs!$B$27&lt;&gt;"Ready","PENDING INPUTS",MIN((AA92+AB92+AC92),IF(D92&gt;C92,IF(D92=0,0,AD92*C92/D92),AD92+AF92)))</f>
        <v>0</v>
      </c>
      <c r="AH92" s="3">
        <f>IF(Inputs!$B$27&lt;&gt;"Ready","PENDING INPUTS",MAX(0,(AA92+AB92+AC92)-AG92))</f>
        <v>0</v>
      </c>
      <c r="AI92" s="3">
        <f>IF(Inputs!$B$27&lt;&gt;"Ready","PENDING INPUTS",AP91)</f>
        <v>0</v>
      </c>
      <c r="AJ92" s="3">
        <f>IF(Inputs!$B$27&lt;&gt;"Ready","PENDING INPUTS",IF(A92&lt;=Inputs!$B$6,ROUND(AI92*Inputs!C17/12,2),0))</f>
        <v>0</v>
      </c>
      <c r="AK92" s="3">
        <f>IF(Inputs!$B$27&lt;&gt;"Ready","PENDING INPUTS",IF(AND(A92&lt;=Inputs!$B$6,AI92&gt;0),Inputs!G17,0))</f>
        <v>0</v>
      </c>
      <c r="AL92" s="3">
        <f>IF(Inputs!$B$27&lt;&gt;"Ready","PENDING INPUTS",IF(A92&gt;Inputs!$B$6,0,MIN((AI92+AJ92+AK92),IF(Inputs!H17=1,Inputs!D17,MAX(Inputs!F17,ROUND(AI92*Inputs!E17+AJ92+AK92,2))))))</f>
        <v>0</v>
      </c>
      <c r="AM92">
        <f>IF(Inputs!$B$27&lt;&gt;"Ready","PENDING INPUTS",IF(AI92&lt;=0,99,1+IF(AND(K92&gt;0,OR(Inputs!C14&gt;Inputs!C17,AND(Inputs!C14=Inputs!C17,0&lt;3))),1,0)+IF(AND(S92&gt;0,OR(Inputs!C15&gt;Inputs!C17,AND(Inputs!C15=Inputs!C17,1&lt;3))),1,0)+IF(AND(AA92&gt;0,OR(Inputs!C16&gt;Inputs!C17,AND(Inputs!C16=Inputs!C17,2&lt;3))),1,0)+IF(AND(AQ92&gt;0,OR(Inputs!C18&gt;Inputs!C17,AND(Inputs!C18=Inputs!C17,4&lt;3))),1,0)+IF(AND(AY92&gt;0,OR(Inputs!C19&gt;Inputs!C17,AND(Inputs!C19=Inputs!C17,5&lt;3))),1,0)+IF(AND(BG92&gt;0,OR(Inputs!C20&gt;Inputs!C17,AND(Inputs!C20=Inputs!C17,6&lt;3))),1,0)+IF(AND(BO92&gt;0,OR(Inputs!C21&gt;Inputs!C17,AND(Inputs!C21=Inputs!C17,7&lt;3))),1,0)+IF(AND(BW92&gt;0,OR(Inputs!C22&gt;Inputs!C17,AND(Inputs!C22=Inputs!C17,8&lt;3))),1,0)+IF(AND(CE92&gt;0,OR(Inputs!C23&gt;Inputs!C17,AND(Inputs!C23=Inputs!C17,9&lt;3))),1,0)))</f>
        <v>99</v>
      </c>
      <c r="AN92" s="3">
        <f>IF(Inputs!$B$27&lt;&gt;"Ready","PENDING INPUTS",IF(A92&gt;Inputs!$B$6,0,MIN(MAX(0,(AI92+AJ92+AK92)-AL92),MAX(0,C92-D92-(IF(O92&lt;AM92,K92+L92+M92-N92,0)+IF(W92&lt;AM92,S92+T92+U92-V92,0)+IF(AE92&lt;AM92,AA92+AB92+AC92-AD92,0)+IF(AM92&lt;AM92,AI92+AJ92+AK92-AL92,0)+IF(AU92&lt;AM92,AQ92+AR92+AS92-AT92,0)+IF(BC92&lt;AM92,AY92+AZ92+BA92-BB92,0)+IF(BK92&lt;AM92,BG92+BH92+BI92-BJ92,0)+IF(BS92&lt;AM92,BO92+BP92+BQ92-BR92,0)+IF(CA92&lt;AM92,BW92+BX92+BY92-BZ92,0)+IF(CI92&lt;AM92,CE92+CF92+CG92-CH92,0))))))</f>
        <v>0</v>
      </c>
      <c r="AO92" s="3">
        <f>IF(Inputs!$B$27&lt;&gt;"Ready","PENDING INPUTS",MIN((AI92+AJ92+AK92),IF(D92&gt;C92,IF(D92=0,0,AL92*C92/D92),AL92+AN92)))</f>
        <v>0</v>
      </c>
      <c r="AP92" s="3">
        <f>IF(Inputs!$B$27&lt;&gt;"Ready","PENDING INPUTS",MAX(0,(AI92+AJ92+AK92)-AO92))</f>
        <v>0</v>
      </c>
      <c r="AQ92" s="3">
        <f>IF(Inputs!$B$27&lt;&gt;"Ready","PENDING INPUTS",AX91)</f>
        <v>0</v>
      </c>
      <c r="AR92" s="3">
        <f>IF(Inputs!$B$27&lt;&gt;"Ready","PENDING INPUTS",IF(A92&lt;=Inputs!$B$6,ROUND(AQ92*Inputs!C18/12,2),0))</f>
        <v>0</v>
      </c>
      <c r="AS92" s="3">
        <f>IF(Inputs!$B$27&lt;&gt;"Ready","PENDING INPUTS",IF(AND(A92&lt;=Inputs!$B$6,AQ92&gt;0),Inputs!G18,0))</f>
        <v>0</v>
      </c>
      <c r="AT92" s="3">
        <f>IF(Inputs!$B$27&lt;&gt;"Ready","PENDING INPUTS",IF(A92&gt;Inputs!$B$6,0,MIN((AQ92+AR92+AS92),IF(Inputs!H18=1,Inputs!D18,MAX(Inputs!F18,ROUND(AQ92*Inputs!E18+AR92+AS92,2))))))</f>
        <v>0</v>
      </c>
      <c r="AU92">
        <f>IF(Inputs!$B$27&lt;&gt;"Ready","PENDING INPUTS",IF(AQ92&lt;=0,99,1+IF(AND(K92&gt;0,OR(Inputs!C14&gt;Inputs!C18,AND(Inputs!C14=Inputs!C18,0&lt;4))),1,0)+IF(AND(S92&gt;0,OR(Inputs!C15&gt;Inputs!C18,AND(Inputs!C15=Inputs!C18,1&lt;4))),1,0)+IF(AND(AA92&gt;0,OR(Inputs!C16&gt;Inputs!C18,AND(Inputs!C16=Inputs!C18,2&lt;4))),1,0)+IF(AND(AI92&gt;0,OR(Inputs!C17&gt;Inputs!C18,AND(Inputs!C17=Inputs!C18,3&lt;4))),1,0)+IF(AND(AY92&gt;0,OR(Inputs!C19&gt;Inputs!C18,AND(Inputs!C19=Inputs!C18,5&lt;4))),1,0)+IF(AND(BG92&gt;0,OR(Inputs!C20&gt;Inputs!C18,AND(Inputs!C20=Inputs!C18,6&lt;4))),1,0)+IF(AND(BO92&gt;0,OR(Inputs!C21&gt;Inputs!C18,AND(Inputs!C21=Inputs!C18,7&lt;4))),1,0)+IF(AND(BW92&gt;0,OR(Inputs!C22&gt;Inputs!C18,AND(Inputs!C22=Inputs!C18,8&lt;4))),1,0)+IF(AND(CE92&gt;0,OR(Inputs!C23&gt;Inputs!C18,AND(Inputs!C23=Inputs!C18,9&lt;4))),1,0)))</f>
        <v>99</v>
      </c>
      <c r="AV92" s="3">
        <f>IF(Inputs!$B$27&lt;&gt;"Ready","PENDING INPUTS",IF(A92&gt;Inputs!$B$6,0,MIN(MAX(0,(AQ92+AR92+AS92)-AT92),MAX(0,C92-D92-(IF(O92&lt;AU92,K92+L92+M92-N92,0)+IF(W92&lt;AU92,S92+T92+U92-V92,0)+IF(AE92&lt;AU92,AA92+AB92+AC92-AD92,0)+IF(AM92&lt;AU92,AI92+AJ92+AK92-AL92,0)+IF(AU92&lt;AU92,AQ92+AR92+AS92-AT92,0)+IF(BC92&lt;AU92,AY92+AZ92+BA92-BB92,0)+IF(BK92&lt;AU92,BG92+BH92+BI92-BJ92,0)+IF(BS92&lt;AU92,BO92+BP92+BQ92-BR92,0)+IF(CA92&lt;AU92,BW92+BX92+BY92-BZ92,0)+IF(CI92&lt;AU92,CE92+CF92+CG92-CH92,0))))))</f>
        <v>0</v>
      </c>
      <c r="AW92" s="3">
        <f>IF(Inputs!$B$27&lt;&gt;"Ready","PENDING INPUTS",MIN((AQ92+AR92+AS92),IF(D92&gt;C92,IF(D92=0,0,AT92*C92/D92),AT92+AV92)))</f>
        <v>0</v>
      </c>
      <c r="AX92" s="3">
        <f>IF(Inputs!$B$27&lt;&gt;"Ready","PENDING INPUTS",MAX(0,(AQ92+AR92+AS92)-AW92))</f>
        <v>0</v>
      </c>
      <c r="AY92" s="3">
        <f>IF(Inputs!$B$27&lt;&gt;"Ready","PENDING INPUTS",BF91)</f>
        <v>0</v>
      </c>
      <c r="AZ92" s="3">
        <f>IF(Inputs!$B$27&lt;&gt;"Ready","PENDING INPUTS",IF(A92&lt;=Inputs!$B$6,ROUND(AY92*Inputs!C19/12,2),0))</f>
        <v>0</v>
      </c>
      <c r="BA92" s="3">
        <f>IF(Inputs!$B$27&lt;&gt;"Ready","PENDING INPUTS",IF(AND(A92&lt;=Inputs!$B$6,AY92&gt;0),Inputs!G19,0))</f>
        <v>0</v>
      </c>
      <c r="BB92" s="3">
        <f>IF(Inputs!$B$27&lt;&gt;"Ready","PENDING INPUTS",IF(A92&gt;Inputs!$B$6,0,MIN((AY92+AZ92+BA92),IF(Inputs!H19=1,Inputs!D19,MAX(Inputs!F19,ROUND(AY92*Inputs!E19+AZ92+BA92,2))))))</f>
        <v>0</v>
      </c>
      <c r="BC92">
        <f>IF(Inputs!$B$27&lt;&gt;"Ready","PENDING INPUTS",IF(AY92&lt;=0,99,1+IF(AND(K92&gt;0,OR(Inputs!C14&gt;Inputs!C19,AND(Inputs!C14=Inputs!C19,0&lt;5))),1,0)+IF(AND(S92&gt;0,OR(Inputs!C15&gt;Inputs!C19,AND(Inputs!C15=Inputs!C19,1&lt;5))),1,0)+IF(AND(AA92&gt;0,OR(Inputs!C16&gt;Inputs!C19,AND(Inputs!C16=Inputs!C19,2&lt;5))),1,0)+IF(AND(AI92&gt;0,OR(Inputs!C17&gt;Inputs!C19,AND(Inputs!C17=Inputs!C19,3&lt;5))),1,0)+IF(AND(AQ92&gt;0,OR(Inputs!C18&gt;Inputs!C19,AND(Inputs!C18=Inputs!C19,4&lt;5))),1,0)+IF(AND(BG92&gt;0,OR(Inputs!C20&gt;Inputs!C19,AND(Inputs!C20=Inputs!C19,6&lt;5))),1,0)+IF(AND(BO92&gt;0,OR(Inputs!C21&gt;Inputs!C19,AND(Inputs!C21=Inputs!C19,7&lt;5))),1,0)+IF(AND(BW92&gt;0,OR(Inputs!C22&gt;Inputs!C19,AND(Inputs!C22=Inputs!C19,8&lt;5))),1,0)+IF(AND(CE92&gt;0,OR(Inputs!C23&gt;Inputs!C19,AND(Inputs!C23=Inputs!C19,9&lt;5))),1,0)))</f>
        <v>99</v>
      </c>
      <c r="BD92" s="3">
        <f>IF(Inputs!$B$27&lt;&gt;"Ready","PENDING INPUTS",IF(A92&gt;Inputs!$B$6,0,MIN(MAX(0,(AY92+AZ92+BA92)-BB92),MAX(0,C92-D92-(IF(O92&lt;BC92,K92+L92+M92-N92,0)+IF(W92&lt;BC92,S92+T92+U92-V92,0)+IF(AE92&lt;BC92,AA92+AB92+AC92-AD92,0)+IF(AM92&lt;BC92,AI92+AJ92+AK92-AL92,0)+IF(AU92&lt;BC92,AQ92+AR92+AS92-AT92,0)+IF(BC92&lt;BC92,AY92+AZ92+BA92-BB92,0)+IF(BK92&lt;BC92,BG92+BH92+BI92-BJ92,0)+IF(BS92&lt;BC92,BO92+BP92+BQ92-BR92,0)+IF(CA92&lt;BC92,BW92+BX92+BY92-BZ92,0)+IF(CI92&lt;BC92,CE92+CF92+CG92-CH92,0))))))</f>
        <v>0</v>
      </c>
      <c r="BE92" s="3">
        <f>IF(Inputs!$B$27&lt;&gt;"Ready","PENDING INPUTS",MIN((AY92+AZ92+BA92),IF(D92&gt;C92,IF(D92=0,0,BB92*C92/D92),BB92+BD92)))</f>
        <v>0</v>
      </c>
      <c r="BF92" s="3">
        <f>IF(Inputs!$B$27&lt;&gt;"Ready","PENDING INPUTS",MAX(0,(AY92+AZ92+BA92)-BE92))</f>
        <v>0</v>
      </c>
      <c r="BG92" s="3">
        <f>IF(Inputs!$B$27&lt;&gt;"Ready","PENDING INPUTS",BN91)</f>
        <v>0</v>
      </c>
      <c r="BH92" s="3">
        <f>IF(Inputs!$B$27&lt;&gt;"Ready","PENDING INPUTS",IF(A92&lt;=Inputs!$B$6,ROUND(BG92*Inputs!C20/12,2),0))</f>
        <v>0</v>
      </c>
      <c r="BI92" s="3">
        <f>IF(Inputs!$B$27&lt;&gt;"Ready","PENDING INPUTS",IF(AND(A92&lt;=Inputs!$B$6,BG92&gt;0),Inputs!G20,0))</f>
        <v>0</v>
      </c>
      <c r="BJ92" s="3">
        <f>IF(Inputs!$B$27&lt;&gt;"Ready","PENDING INPUTS",IF(A92&gt;Inputs!$B$6,0,MIN((BG92+BH92+BI92),IF(Inputs!H20=1,Inputs!D20,MAX(Inputs!F20,ROUND(BG92*Inputs!E20+BH92+BI92,2))))))</f>
        <v>0</v>
      </c>
      <c r="BK92">
        <f>IF(Inputs!$B$27&lt;&gt;"Ready","PENDING INPUTS",IF(BG92&lt;=0,99,1+IF(AND(K92&gt;0,OR(Inputs!C14&gt;Inputs!C20,AND(Inputs!C14=Inputs!C20,0&lt;6))),1,0)+IF(AND(S92&gt;0,OR(Inputs!C15&gt;Inputs!C20,AND(Inputs!C15=Inputs!C20,1&lt;6))),1,0)+IF(AND(AA92&gt;0,OR(Inputs!C16&gt;Inputs!C20,AND(Inputs!C16=Inputs!C20,2&lt;6))),1,0)+IF(AND(AI92&gt;0,OR(Inputs!C17&gt;Inputs!C20,AND(Inputs!C17=Inputs!C20,3&lt;6))),1,0)+IF(AND(AQ92&gt;0,OR(Inputs!C18&gt;Inputs!C20,AND(Inputs!C18=Inputs!C20,4&lt;6))),1,0)+IF(AND(AY92&gt;0,OR(Inputs!C19&gt;Inputs!C20,AND(Inputs!C19=Inputs!C20,5&lt;6))),1,0)+IF(AND(BO92&gt;0,OR(Inputs!C21&gt;Inputs!C20,AND(Inputs!C21=Inputs!C20,7&lt;6))),1,0)+IF(AND(BW92&gt;0,OR(Inputs!C22&gt;Inputs!C20,AND(Inputs!C22=Inputs!C20,8&lt;6))),1,0)+IF(AND(CE92&gt;0,OR(Inputs!C23&gt;Inputs!C20,AND(Inputs!C23=Inputs!C20,9&lt;6))),1,0)))</f>
        <v>99</v>
      </c>
      <c r="BL92" s="3">
        <f>IF(Inputs!$B$27&lt;&gt;"Ready","PENDING INPUTS",IF(A92&gt;Inputs!$B$6,0,MIN(MAX(0,(BG92+BH92+BI92)-BJ92),MAX(0,C92-D92-(IF(O92&lt;BK92,K92+L92+M92-N92,0)+IF(W92&lt;BK92,S92+T92+U92-V92,0)+IF(AE92&lt;BK92,AA92+AB92+AC92-AD92,0)+IF(AM92&lt;BK92,AI92+AJ92+AK92-AL92,0)+IF(AU92&lt;BK92,AQ92+AR92+AS92-AT92,0)+IF(BC92&lt;BK92,AY92+AZ92+BA92-BB92,0)+IF(BK92&lt;BK92,BG92+BH92+BI92-BJ92,0)+IF(BS92&lt;BK92,BO92+BP92+BQ92-BR92,0)+IF(CA92&lt;BK92,BW92+BX92+BY92-BZ92,0)+IF(CI92&lt;BK92,CE92+CF92+CG92-CH92,0))))))</f>
        <v>0</v>
      </c>
      <c r="BM92" s="3">
        <f>IF(Inputs!$B$27&lt;&gt;"Ready","PENDING INPUTS",MIN((BG92+BH92+BI92),IF(D92&gt;C92,IF(D92=0,0,BJ92*C92/D92),BJ92+BL92)))</f>
        <v>0</v>
      </c>
      <c r="BN92" s="3">
        <f>IF(Inputs!$B$27&lt;&gt;"Ready","PENDING INPUTS",MAX(0,(BG92+BH92+BI92)-BM92))</f>
        <v>0</v>
      </c>
      <c r="BO92" s="3">
        <f>IF(Inputs!$B$27&lt;&gt;"Ready","PENDING INPUTS",BV91)</f>
        <v>0</v>
      </c>
      <c r="BP92" s="3">
        <f>IF(Inputs!$B$27&lt;&gt;"Ready","PENDING INPUTS",IF(A92&lt;=Inputs!$B$6,ROUND(BO92*Inputs!C21/12,2),0))</f>
        <v>0</v>
      </c>
      <c r="BQ92" s="3">
        <f>IF(Inputs!$B$27&lt;&gt;"Ready","PENDING INPUTS",IF(AND(A92&lt;=Inputs!$B$6,BO92&gt;0),Inputs!G21,0))</f>
        <v>0</v>
      </c>
      <c r="BR92" s="3">
        <f>IF(Inputs!$B$27&lt;&gt;"Ready","PENDING INPUTS",IF(A92&gt;Inputs!$B$6,0,MIN((BO92+BP92+BQ92),IF(Inputs!H21=1,Inputs!D21,MAX(Inputs!F21,ROUND(BO92*Inputs!E21+BP92+BQ92,2))))))</f>
        <v>0</v>
      </c>
      <c r="BS92">
        <f>IF(Inputs!$B$27&lt;&gt;"Ready","PENDING INPUTS",IF(BO92&lt;=0,99,1+IF(AND(K92&gt;0,OR(Inputs!C14&gt;Inputs!C21,AND(Inputs!C14=Inputs!C21,0&lt;7))),1,0)+IF(AND(S92&gt;0,OR(Inputs!C15&gt;Inputs!C21,AND(Inputs!C15=Inputs!C21,1&lt;7))),1,0)+IF(AND(AA92&gt;0,OR(Inputs!C16&gt;Inputs!C21,AND(Inputs!C16=Inputs!C21,2&lt;7))),1,0)+IF(AND(AI92&gt;0,OR(Inputs!C17&gt;Inputs!C21,AND(Inputs!C17=Inputs!C21,3&lt;7))),1,0)+IF(AND(AQ92&gt;0,OR(Inputs!C18&gt;Inputs!C21,AND(Inputs!C18=Inputs!C21,4&lt;7))),1,0)+IF(AND(AY92&gt;0,OR(Inputs!C19&gt;Inputs!C21,AND(Inputs!C19=Inputs!C21,5&lt;7))),1,0)+IF(AND(BG92&gt;0,OR(Inputs!C20&gt;Inputs!C21,AND(Inputs!C20=Inputs!C21,6&lt;7))),1,0)+IF(AND(BW92&gt;0,OR(Inputs!C22&gt;Inputs!C21,AND(Inputs!C22=Inputs!C21,8&lt;7))),1,0)+IF(AND(CE92&gt;0,OR(Inputs!C23&gt;Inputs!C21,AND(Inputs!C23=Inputs!C21,9&lt;7))),1,0)))</f>
        <v>99</v>
      </c>
      <c r="BT92" s="3">
        <f>IF(Inputs!$B$27&lt;&gt;"Ready","PENDING INPUTS",IF(A92&gt;Inputs!$B$6,0,MIN(MAX(0,(BO92+BP92+BQ92)-BR92),MAX(0,C92-D92-(IF(O92&lt;BS92,K92+L92+M92-N92,0)+IF(W92&lt;BS92,S92+T92+U92-V92,0)+IF(AE92&lt;BS92,AA92+AB92+AC92-AD92,0)+IF(AM92&lt;BS92,AI92+AJ92+AK92-AL92,0)+IF(AU92&lt;BS92,AQ92+AR92+AS92-AT92,0)+IF(BC92&lt;BS92,AY92+AZ92+BA92-BB92,0)+IF(BK92&lt;BS92,BG92+BH92+BI92-BJ92,0)+IF(BS92&lt;BS92,BO92+BP92+BQ92-BR92,0)+IF(CA92&lt;BS92,BW92+BX92+BY92-BZ92,0)+IF(CI92&lt;BS92,CE92+CF92+CG92-CH92,0))))))</f>
        <v>0</v>
      </c>
      <c r="BU92" s="3">
        <f>IF(Inputs!$B$27&lt;&gt;"Ready","PENDING INPUTS",MIN((BO92+BP92+BQ92),IF(D92&gt;C92,IF(D92=0,0,BR92*C92/D92),BR92+BT92)))</f>
        <v>0</v>
      </c>
      <c r="BV92" s="3">
        <f>IF(Inputs!$B$27&lt;&gt;"Ready","PENDING INPUTS",MAX(0,(BO92+BP92+BQ92)-BU92))</f>
        <v>0</v>
      </c>
      <c r="BW92" s="3">
        <f>IF(Inputs!$B$27&lt;&gt;"Ready","PENDING INPUTS",CD91)</f>
        <v>0</v>
      </c>
      <c r="BX92" s="3">
        <f>IF(Inputs!$B$27&lt;&gt;"Ready","PENDING INPUTS",IF(A92&lt;=Inputs!$B$6,ROUND(BW92*Inputs!C22/12,2),0))</f>
        <v>0</v>
      </c>
      <c r="BY92" s="3">
        <f>IF(Inputs!$B$27&lt;&gt;"Ready","PENDING INPUTS",IF(AND(A92&lt;=Inputs!$B$6,BW92&gt;0),Inputs!G22,0))</f>
        <v>0</v>
      </c>
      <c r="BZ92" s="3">
        <f>IF(Inputs!$B$27&lt;&gt;"Ready","PENDING INPUTS",IF(A92&gt;Inputs!$B$6,0,MIN((BW92+BX92+BY92),IF(Inputs!H22=1,Inputs!D22,MAX(Inputs!F22,ROUND(BW92*Inputs!E22+BX92+BY92,2))))))</f>
        <v>0</v>
      </c>
      <c r="CA92">
        <f>IF(Inputs!$B$27&lt;&gt;"Ready","PENDING INPUTS",IF(BW92&lt;=0,99,1+IF(AND(K92&gt;0,OR(Inputs!C14&gt;Inputs!C22,AND(Inputs!C14=Inputs!C22,0&lt;8))),1,0)+IF(AND(S92&gt;0,OR(Inputs!C15&gt;Inputs!C22,AND(Inputs!C15=Inputs!C22,1&lt;8))),1,0)+IF(AND(AA92&gt;0,OR(Inputs!C16&gt;Inputs!C22,AND(Inputs!C16=Inputs!C22,2&lt;8))),1,0)+IF(AND(AI92&gt;0,OR(Inputs!C17&gt;Inputs!C22,AND(Inputs!C17=Inputs!C22,3&lt;8))),1,0)+IF(AND(AQ92&gt;0,OR(Inputs!C18&gt;Inputs!C22,AND(Inputs!C18=Inputs!C22,4&lt;8))),1,0)+IF(AND(AY92&gt;0,OR(Inputs!C19&gt;Inputs!C22,AND(Inputs!C19=Inputs!C22,5&lt;8))),1,0)+IF(AND(BG92&gt;0,OR(Inputs!C20&gt;Inputs!C22,AND(Inputs!C20=Inputs!C22,6&lt;8))),1,0)+IF(AND(BO92&gt;0,OR(Inputs!C21&gt;Inputs!C22,AND(Inputs!C21=Inputs!C22,7&lt;8))),1,0)+IF(AND(CE92&gt;0,OR(Inputs!C23&gt;Inputs!C22,AND(Inputs!C23=Inputs!C22,9&lt;8))),1,0)))</f>
        <v>99</v>
      </c>
      <c r="CB92" s="3">
        <f>IF(Inputs!$B$27&lt;&gt;"Ready","PENDING INPUTS",IF(A92&gt;Inputs!$B$6,0,MIN(MAX(0,(BW92+BX92+BY92)-BZ92),MAX(0,C92-D92-(IF(O92&lt;CA92,K92+L92+M92-N92,0)+IF(W92&lt;CA92,S92+T92+U92-V92,0)+IF(AE92&lt;CA92,AA92+AB92+AC92-AD92,0)+IF(AM92&lt;CA92,AI92+AJ92+AK92-AL92,0)+IF(AU92&lt;CA92,AQ92+AR92+AS92-AT92,0)+IF(BC92&lt;CA92,AY92+AZ92+BA92-BB92,0)+IF(BK92&lt;CA92,BG92+BH92+BI92-BJ92,0)+IF(BS92&lt;CA92,BO92+BP92+BQ92-BR92,0)+IF(CA92&lt;CA92,BW92+BX92+BY92-BZ92,0)+IF(CI92&lt;CA92,CE92+CF92+CG92-CH92,0))))))</f>
        <v>0</v>
      </c>
      <c r="CC92" s="3">
        <f>IF(Inputs!$B$27&lt;&gt;"Ready","PENDING INPUTS",MIN((BW92+BX92+BY92),IF(D92&gt;C92,IF(D92=0,0,BZ92*C92/D92),BZ92+CB92)))</f>
        <v>0</v>
      </c>
      <c r="CD92" s="3">
        <f>IF(Inputs!$B$27&lt;&gt;"Ready","PENDING INPUTS",MAX(0,(BW92+BX92+BY92)-CC92))</f>
        <v>0</v>
      </c>
      <c r="CE92" s="3">
        <f>IF(Inputs!$B$27&lt;&gt;"Ready","PENDING INPUTS",CL91)</f>
        <v>0</v>
      </c>
      <c r="CF92" s="3">
        <f>IF(Inputs!$B$27&lt;&gt;"Ready","PENDING INPUTS",IF(A92&lt;=Inputs!$B$6,ROUND(CE92*Inputs!C23/12,2),0))</f>
        <v>0</v>
      </c>
      <c r="CG92" s="3">
        <f>IF(Inputs!$B$27&lt;&gt;"Ready","PENDING INPUTS",IF(AND(A92&lt;=Inputs!$B$6,CE92&gt;0),Inputs!G23,0))</f>
        <v>0</v>
      </c>
      <c r="CH92" s="3">
        <f>IF(Inputs!$B$27&lt;&gt;"Ready","PENDING INPUTS",IF(A92&gt;Inputs!$B$6,0,MIN((CE92+CF92+CG92),IF(Inputs!H23=1,Inputs!D23,MAX(Inputs!F23,ROUND(CE92*Inputs!E23+CF92+CG92,2))))))</f>
        <v>0</v>
      </c>
      <c r="CI92">
        <f>IF(Inputs!$B$27&lt;&gt;"Ready","PENDING INPUTS",IF(CE92&lt;=0,99,1+IF(AND(K92&gt;0,OR(Inputs!C14&gt;Inputs!C23,AND(Inputs!C14=Inputs!C23,0&lt;9))),1,0)+IF(AND(S92&gt;0,OR(Inputs!C15&gt;Inputs!C23,AND(Inputs!C15=Inputs!C23,1&lt;9))),1,0)+IF(AND(AA92&gt;0,OR(Inputs!C16&gt;Inputs!C23,AND(Inputs!C16=Inputs!C23,2&lt;9))),1,0)+IF(AND(AI92&gt;0,OR(Inputs!C17&gt;Inputs!C23,AND(Inputs!C17=Inputs!C23,3&lt;9))),1,0)+IF(AND(AQ92&gt;0,OR(Inputs!C18&gt;Inputs!C23,AND(Inputs!C18=Inputs!C23,4&lt;9))),1,0)+IF(AND(AY92&gt;0,OR(Inputs!C19&gt;Inputs!C23,AND(Inputs!C19=Inputs!C23,5&lt;9))),1,0)+IF(AND(BG92&gt;0,OR(Inputs!C20&gt;Inputs!C23,AND(Inputs!C20=Inputs!C23,6&lt;9))),1,0)+IF(AND(BO92&gt;0,OR(Inputs!C21&gt;Inputs!C23,AND(Inputs!C21=Inputs!C23,7&lt;9))),1,0)+IF(AND(BW92&gt;0,OR(Inputs!C22&gt;Inputs!C23,AND(Inputs!C22=Inputs!C23,8&lt;9))),1,0)))</f>
        <v>99</v>
      </c>
      <c r="CJ92" s="3">
        <f>IF(Inputs!$B$27&lt;&gt;"Ready","PENDING INPUTS",IF(A92&gt;Inputs!$B$6,0,MIN(MAX(0,(CE92+CF92+CG92)-CH92),MAX(0,C92-D92-(IF(O92&lt;CI92,K92+L92+M92-N92,0)+IF(W92&lt;CI92,S92+T92+U92-V92,0)+IF(AE92&lt;CI92,AA92+AB92+AC92-AD92,0)+IF(AM92&lt;CI92,AI92+AJ92+AK92-AL92,0)+IF(AU92&lt;CI92,AQ92+AR92+AS92-AT92,0)+IF(BC92&lt;CI92,AY92+AZ92+BA92-BB92,0)+IF(BK92&lt;CI92,BG92+BH92+BI92-BJ92,0)+IF(BS92&lt;CI92,BO92+BP92+BQ92-BR92,0)+IF(CA92&lt;CI92,BW92+BX92+BY92-BZ92,0)+IF(CI92&lt;CI92,CE92+CF92+CG92-CH92,0))))))</f>
        <v>0</v>
      </c>
      <c r="CK92" s="3">
        <f>IF(Inputs!$B$27&lt;&gt;"Ready","PENDING INPUTS",MIN((CE92+CF92+CG92),IF(D92&gt;C92,IF(D92=0,0,CH92*C92/D92),CH92+CJ92)))</f>
        <v>0</v>
      </c>
      <c r="CL92" s="3">
        <f>IF(Inputs!$B$27&lt;&gt;"Ready","PENDING INPUTS",MAX(0,(CE92+CF92+CG92)-CK92))</f>
        <v>0</v>
      </c>
    </row>
    <row r="93" spans="1:90" ht="27.95" customHeight="1" x14ac:dyDescent="0.25">
      <c r="A93">
        <v>89</v>
      </c>
      <c r="B93" s="13">
        <f>IF(Inputs!$B$27&lt;&gt;"Ready","PENDING INPUTS",EDATE(Inputs!$B$5,A93-1))</f>
        <v>48976</v>
      </c>
      <c r="C93" s="3">
        <f>IF(Inputs!$B$27&lt;&gt;"Ready","PENDING INPUTS",IF(A93&lt;=Inputs!$B$6,MAX(0,Inputs!$B$4+IF(A93=Inputs!$B$7,Inputs!$B$8,0)+IF(A93=Inputs!$B$9,Inputs!$B$10,0)),0))</f>
        <v>0</v>
      </c>
      <c r="D93" s="3">
        <f>IF(Inputs!$B$27&lt;&gt;"Ready","PENDING INPUTS",SUM(N93,V93,AD93,AL93,AT93,BB93,BJ93,BR93,BZ93,CH93))</f>
        <v>0</v>
      </c>
      <c r="E93" s="3">
        <f>IF(Inputs!$B$27&lt;&gt;"Ready","PENDING INPUTS",MAX(0,D93-C93))</f>
        <v>0</v>
      </c>
      <c r="F93" s="3">
        <f>IF(Inputs!$B$27&lt;&gt;"Ready","PENDING INPUTS",SUM(Q93,Y93,AG93,AO93,AW93,BE93,BM93,BU93,CC93,CK93))</f>
        <v>0</v>
      </c>
      <c r="G93" s="3">
        <f>IF(Inputs!$B$27&lt;&gt;"Ready","PENDING INPUTS",SUM(L93,T93,AB93,AJ93,AR93,AZ93,BH93,BP93,BX93,CF93))</f>
        <v>0</v>
      </c>
      <c r="H93" s="3">
        <f>IF(Inputs!$B$27&lt;&gt;"Ready","PENDING INPUTS",SUM(M93,U93,AC93,AK93,AS93,BA93,BI93,BQ93,BY93,CG93))</f>
        <v>0</v>
      </c>
      <c r="I93" s="3">
        <f>IF(Inputs!$B$27&lt;&gt;"Ready","PENDING INPUTS",SUM(R93,Z93,AH93,AP93,AX93,BF93,BN93,BV93,CD93,CL93))</f>
        <v>0</v>
      </c>
      <c r="J93" t="str">
        <f>IF(Inputs!$B$27&lt;&gt;"Ready","PENDING INPUTS",IF(A93&gt;Inputs!$B$6,"Beyond horizon",IF(E93&gt;0.005,"MINIMUM SHORTFALL",IF(I93&lt;0.005,"Paid off","In progress"))))</f>
        <v>Paid off</v>
      </c>
      <c r="K93" s="3">
        <f>IF(Inputs!$B$27&lt;&gt;"Ready","PENDING INPUTS",R92)</f>
        <v>0</v>
      </c>
      <c r="L93" s="3">
        <f>IF(Inputs!$B$27&lt;&gt;"Ready","PENDING INPUTS",IF(A93&lt;=Inputs!$B$6,ROUND(K93*Inputs!C14/12,2),0))</f>
        <v>0</v>
      </c>
      <c r="M93" s="3">
        <f>IF(Inputs!$B$27&lt;&gt;"Ready","PENDING INPUTS",IF(AND(A93&lt;=Inputs!$B$6,K93&gt;0),Inputs!G14,0))</f>
        <v>0</v>
      </c>
      <c r="N93" s="3">
        <f>IF(Inputs!$B$27&lt;&gt;"Ready","PENDING INPUTS",IF(A93&gt;Inputs!$B$6,0,MIN((K93+L93+M93),IF(Inputs!H14=1,Inputs!D14,MAX(Inputs!F14,ROUND(K93*Inputs!E14+L93+M93,2))))))</f>
        <v>0</v>
      </c>
      <c r="O93">
        <f>IF(Inputs!$B$27&lt;&gt;"Ready","PENDING INPUTS",IF(K93&lt;=0,99,1+IF(AND(S93&gt;0,OR(Inputs!C15&gt;Inputs!C14,AND(Inputs!C15=Inputs!C14,1&lt;0))),1,0)+IF(AND(AA93&gt;0,OR(Inputs!C16&gt;Inputs!C14,AND(Inputs!C16=Inputs!C14,2&lt;0))),1,0)+IF(AND(AI93&gt;0,OR(Inputs!C17&gt;Inputs!C14,AND(Inputs!C17=Inputs!C14,3&lt;0))),1,0)+IF(AND(AQ93&gt;0,OR(Inputs!C18&gt;Inputs!C14,AND(Inputs!C18=Inputs!C14,4&lt;0))),1,0)+IF(AND(AY93&gt;0,OR(Inputs!C19&gt;Inputs!C14,AND(Inputs!C19=Inputs!C14,5&lt;0))),1,0)+IF(AND(BG93&gt;0,OR(Inputs!C20&gt;Inputs!C14,AND(Inputs!C20=Inputs!C14,6&lt;0))),1,0)+IF(AND(BO93&gt;0,OR(Inputs!C21&gt;Inputs!C14,AND(Inputs!C21=Inputs!C14,7&lt;0))),1,0)+IF(AND(BW93&gt;0,OR(Inputs!C22&gt;Inputs!C14,AND(Inputs!C22=Inputs!C14,8&lt;0))),1,0)+IF(AND(CE93&gt;0,OR(Inputs!C23&gt;Inputs!C14,AND(Inputs!C23=Inputs!C14,9&lt;0))),1,0)))</f>
        <v>99</v>
      </c>
      <c r="P93" s="3">
        <f>IF(Inputs!$B$27&lt;&gt;"Ready","PENDING INPUTS",IF(A93&gt;Inputs!$B$6,0,MIN(MAX(0,(K93+L93+M93)-N93),MAX(0,C93-D93-(IF(O93&lt;O93,K93+L93+M93-N93,0)+IF(W93&lt;O93,S93+T93+U93-V93,0)+IF(AE93&lt;O93,AA93+AB93+AC93-AD93,0)+IF(AM93&lt;O93,AI93+AJ93+AK93-AL93,0)+IF(AU93&lt;O93,AQ93+AR93+AS93-AT93,0)+IF(BC93&lt;O93,AY93+AZ93+BA93-BB93,0)+IF(BK93&lt;O93,BG93+BH93+BI93-BJ93,0)+IF(BS93&lt;O93,BO93+BP93+BQ93-BR93,0)+IF(CA93&lt;O93,BW93+BX93+BY93-BZ93,0)+IF(CI93&lt;O93,CE93+CF93+CG93-CH93,0))))))</f>
        <v>0</v>
      </c>
      <c r="Q93" s="3">
        <f>IF(Inputs!$B$27&lt;&gt;"Ready","PENDING INPUTS",MIN((K93+L93+M93),IF(D93&gt;C93,IF(D93=0,0,N93*C93/D93),N93+P93)))</f>
        <v>0</v>
      </c>
      <c r="R93" s="3">
        <f>IF(Inputs!$B$27&lt;&gt;"Ready","PENDING INPUTS",MAX(0,(K93+L93+M93)-Q93))</f>
        <v>0</v>
      </c>
      <c r="S93" s="3">
        <f>IF(Inputs!$B$27&lt;&gt;"Ready","PENDING INPUTS",Z92)</f>
        <v>0</v>
      </c>
      <c r="T93" s="3">
        <f>IF(Inputs!$B$27&lt;&gt;"Ready","PENDING INPUTS",IF(A93&lt;=Inputs!$B$6,ROUND(S93*Inputs!C15/12,2),0))</f>
        <v>0</v>
      </c>
      <c r="U93" s="3">
        <f>IF(Inputs!$B$27&lt;&gt;"Ready","PENDING INPUTS",IF(AND(A93&lt;=Inputs!$B$6,S93&gt;0),Inputs!G15,0))</f>
        <v>0</v>
      </c>
      <c r="V93" s="3">
        <f>IF(Inputs!$B$27&lt;&gt;"Ready","PENDING INPUTS",IF(A93&gt;Inputs!$B$6,0,MIN((S93+T93+U93),IF(Inputs!H15=1,Inputs!D15,MAX(Inputs!F15,ROUND(S93*Inputs!E15+T93+U93,2))))))</f>
        <v>0</v>
      </c>
      <c r="W93">
        <f>IF(Inputs!$B$27&lt;&gt;"Ready","PENDING INPUTS",IF(S93&lt;=0,99,1+IF(AND(K93&gt;0,OR(Inputs!C14&gt;Inputs!C15,AND(Inputs!C14=Inputs!C15,0&lt;1))),1,0)+IF(AND(AA93&gt;0,OR(Inputs!C16&gt;Inputs!C15,AND(Inputs!C16=Inputs!C15,2&lt;1))),1,0)+IF(AND(AI93&gt;0,OR(Inputs!C17&gt;Inputs!C15,AND(Inputs!C17=Inputs!C15,3&lt;1))),1,0)+IF(AND(AQ93&gt;0,OR(Inputs!C18&gt;Inputs!C15,AND(Inputs!C18=Inputs!C15,4&lt;1))),1,0)+IF(AND(AY93&gt;0,OR(Inputs!C19&gt;Inputs!C15,AND(Inputs!C19=Inputs!C15,5&lt;1))),1,0)+IF(AND(BG93&gt;0,OR(Inputs!C20&gt;Inputs!C15,AND(Inputs!C20=Inputs!C15,6&lt;1))),1,0)+IF(AND(BO93&gt;0,OR(Inputs!C21&gt;Inputs!C15,AND(Inputs!C21=Inputs!C15,7&lt;1))),1,0)+IF(AND(BW93&gt;0,OR(Inputs!C22&gt;Inputs!C15,AND(Inputs!C22=Inputs!C15,8&lt;1))),1,0)+IF(AND(CE93&gt;0,OR(Inputs!C23&gt;Inputs!C15,AND(Inputs!C23=Inputs!C15,9&lt;1))),1,0)))</f>
        <v>99</v>
      </c>
      <c r="X93" s="3">
        <f>IF(Inputs!$B$27&lt;&gt;"Ready","PENDING INPUTS",IF(A93&gt;Inputs!$B$6,0,MIN(MAX(0,(S93+T93+U93)-V93),MAX(0,C93-D93-(IF(O93&lt;W93,K93+L93+M93-N93,0)+IF(W93&lt;W93,S93+T93+U93-V93,0)+IF(AE93&lt;W93,AA93+AB93+AC93-AD93,0)+IF(AM93&lt;W93,AI93+AJ93+AK93-AL93,0)+IF(AU93&lt;W93,AQ93+AR93+AS93-AT93,0)+IF(BC93&lt;W93,AY93+AZ93+BA93-BB93,0)+IF(BK93&lt;W93,BG93+BH93+BI93-BJ93,0)+IF(BS93&lt;W93,BO93+BP93+BQ93-BR93,0)+IF(CA93&lt;W93,BW93+BX93+BY93-BZ93,0)+IF(CI93&lt;W93,CE93+CF93+CG93-CH93,0))))))</f>
        <v>0</v>
      </c>
      <c r="Y93" s="3">
        <f>IF(Inputs!$B$27&lt;&gt;"Ready","PENDING INPUTS",MIN((S93+T93+U93),IF(D93&gt;C93,IF(D93=0,0,V93*C93/D93),V93+X93)))</f>
        <v>0</v>
      </c>
      <c r="Z93" s="3">
        <f>IF(Inputs!$B$27&lt;&gt;"Ready","PENDING INPUTS",MAX(0,(S93+T93+U93)-Y93))</f>
        <v>0</v>
      </c>
      <c r="AA93" s="3">
        <f>IF(Inputs!$B$27&lt;&gt;"Ready","PENDING INPUTS",AH92)</f>
        <v>0</v>
      </c>
      <c r="AB93" s="3">
        <f>IF(Inputs!$B$27&lt;&gt;"Ready","PENDING INPUTS",IF(A93&lt;=Inputs!$B$6,ROUND(AA93*Inputs!C16/12,2),0))</f>
        <v>0</v>
      </c>
      <c r="AC93" s="3">
        <f>IF(Inputs!$B$27&lt;&gt;"Ready","PENDING INPUTS",IF(AND(A93&lt;=Inputs!$B$6,AA93&gt;0),Inputs!G16,0))</f>
        <v>0</v>
      </c>
      <c r="AD93" s="3">
        <f>IF(Inputs!$B$27&lt;&gt;"Ready","PENDING INPUTS",IF(A93&gt;Inputs!$B$6,0,MIN((AA93+AB93+AC93),IF(Inputs!H16=1,Inputs!D16,MAX(Inputs!F16,ROUND(AA93*Inputs!E16+AB93+AC93,2))))))</f>
        <v>0</v>
      </c>
      <c r="AE93">
        <f>IF(Inputs!$B$27&lt;&gt;"Ready","PENDING INPUTS",IF(AA93&lt;=0,99,1+IF(AND(K93&gt;0,OR(Inputs!C14&gt;Inputs!C16,AND(Inputs!C14=Inputs!C16,0&lt;2))),1,0)+IF(AND(S93&gt;0,OR(Inputs!C15&gt;Inputs!C16,AND(Inputs!C15=Inputs!C16,1&lt;2))),1,0)+IF(AND(AI93&gt;0,OR(Inputs!C17&gt;Inputs!C16,AND(Inputs!C17=Inputs!C16,3&lt;2))),1,0)+IF(AND(AQ93&gt;0,OR(Inputs!C18&gt;Inputs!C16,AND(Inputs!C18=Inputs!C16,4&lt;2))),1,0)+IF(AND(AY93&gt;0,OR(Inputs!C19&gt;Inputs!C16,AND(Inputs!C19=Inputs!C16,5&lt;2))),1,0)+IF(AND(BG93&gt;0,OR(Inputs!C20&gt;Inputs!C16,AND(Inputs!C20=Inputs!C16,6&lt;2))),1,0)+IF(AND(BO93&gt;0,OR(Inputs!C21&gt;Inputs!C16,AND(Inputs!C21=Inputs!C16,7&lt;2))),1,0)+IF(AND(BW93&gt;0,OR(Inputs!C22&gt;Inputs!C16,AND(Inputs!C22=Inputs!C16,8&lt;2))),1,0)+IF(AND(CE93&gt;0,OR(Inputs!C23&gt;Inputs!C16,AND(Inputs!C23=Inputs!C16,9&lt;2))),1,0)))</f>
        <v>99</v>
      </c>
      <c r="AF93" s="3">
        <f>IF(Inputs!$B$27&lt;&gt;"Ready","PENDING INPUTS",IF(A93&gt;Inputs!$B$6,0,MIN(MAX(0,(AA93+AB93+AC93)-AD93),MAX(0,C93-D93-(IF(O93&lt;AE93,K93+L93+M93-N93,0)+IF(W93&lt;AE93,S93+T93+U93-V93,0)+IF(AE93&lt;AE93,AA93+AB93+AC93-AD93,0)+IF(AM93&lt;AE93,AI93+AJ93+AK93-AL93,0)+IF(AU93&lt;AE93,AQ93+AR93+AS93-AT93,0)+IF(BC93&lt;AE93,AY93+AZ93+BA93-BB93,0)+IF(BK93&lt;AE93,BG93+BH93+BI93-BJ93,0)+IF(BS93&lt;AE93,BO93+BP93+BQ93-BR93,0)+IF(CA93&lt;AE93,BW93+BX93+BY93-BZ93,0)+IF(CI93&lt;AE93,CE93+CF93+CG93-CH93,0))))))</f>
        <v>0</v>
      </c>
      <c r="AG93" s="3">
        <f>IF(Inputs!$B$27&lt;&gt;"Ready","PENDING INPUTS",MIN((AA93+AB93+AC93),IF(D93&gt;C93,IF(D93=0,0,AD93*C93/D93),AD93+AF93)))</f>
        <v>0</v>
      </c>
      <c r="AH93" s="3">
        <f>IF(Inputs!$B$27&lt;&gt;"Ready","PENDING INPUTS",MAX(0,(AA93+AB93+AC93)-AG93))</f>
        <v>0</v>
      </c>
      <c r="AI93" s="3">
        <f>IF(Inputs!$B$27&lt;&gt;"Ready","PENDING INPUTS",AP92)</f>
        <v>0</v>
      </c>
      <c r="AJ93" s="3">
        <f>IF(Inputs!$B$27&lt;&gt;"Ready","PENDING INPUTS",IF(A93&lt;=Inputs!$B$6,ROUND(AI93*Inputs!C17/12,2),0))</f>
        <v>0</v>
      </c>
      <c r="AK93" s="3">
        <f>IF(Inputs!$B$27&lt;&gt;"Ready","PENDING INPUTS",IF(AND(A93&lt;=Inputs!$B$6,AI93&gt;0),Inputs!G17,0))</f>
        <v>0</v>
      </c>
      <c r="AL93" s="3">
        <f>IF(Inputs!$B$27&lt;&gt;"Ready","PENDING INPUTS",IF(A93&gt;Inputs!$B$6,0,MIN((AI93+AJ93+AK93),IF(Inputs!H17=1,Inputs!D17,MAX(Inputs!F17,ROUND(AI93*Inputs!E17+AJ93+AK93,2))))))</f>
        <v>0</v>
      </c>
      <c r="AM93">
        <f>IF(Inputs!$B$27&lt;&gt;"Ready","PENDING INPUTS",IF(AI93&lt;=0,99,1+IF(AND(K93&gt;0,OR(Inputs!C14&gt;Inputs!C17,AND(Inputs!C14=Inputs!C17,0&lt;3))),1,0)+IF(AND(S93&gt;0,OR(Inputs!C15&gt;Inputs!C17,AND(Inputs!C15=Inputs!C17,1&lt;3))),1,0)+IF(AND(AA93&gt;0,OR(Inputs!C16&gt;Inputs!C17,AND(Inputs!C16=Inputs!C17,2&lt;3))),1,0)+IF(AND(AQ93&gt;0,OR(Inputs!C18&gt;Inputs!C17,AND(Inputs!C18=Inputs!C17,4&lt;3))),1,0)+IF(AND(AY93&gt;0,OR(Inputs!C19&gt;Inputs!C17,AND(Inputs!C19=Inputs!C17,5&lt;3))),1,0)+IF(AND(BG93&gt;0,OR(Inputs!C20&gt;Inputs!C17,AND(Inputs!C20=Inputs!C17,6&lt;3))),1,0)+IF(AND(BO93&gt;0,OR(Inputs!C21&gt;Inputs!C17,AND(Inputs!C21=Inputs!C17,7&lt;3))),1,0)+IF(AND(BW93&gt;0,OR(Inputs!C22&gt;Inputs!C17,AND(Inputs!C22=Inputs!C17,8&lt;3))),1,0)+IF(AND(CE93&gt;0,OR(Inputs!C23&gt;Inputs!C17,AND(Inputs!C23=Inputs!C17,9&lt;3))),1,0)))</f>
        <v>99</v>
      </c>
      <c r="AN93" s="3">
        <f>IF(Inputs!$B$27&lt;&gt;"Ready","PENDING INPUTS",IF(A93&gt;Inputs!$B$6,0,MIN(MAX(0,(AI93+AJ93+AK93)-AL93),MAX(0,C93-D93-(IF(O93&lt;AM93,K93+L93+M93-N93,0)+IF(W93&lt;AM93,S93+T93+U93-V93,0)+IF(AE93&lt;AM93,AA93+AB93+AC93-AD93,0)+IF(AM93&lt;AM93,AI93+AJ93+AK93-AL93,0)+IF(AU93&lt;AM93,AQ93+AR93+AS93-AT93,0)+IF(BC93&lt;AM93,AY93+AZ93+BA93-BB93,0)+IF(BK93&lt;AM93,BG93+BH93+BI93-BJ93,0)+IF(BS93&lt;AM93,BO93+BP93+BQ93-BR93,0)+IF(CA93&lt;AM93,BW93+BX93+BY93-BZ93,0)+IF(CI93&lt;AM93,CE93+CF93+CG93-CH93,0))))))</f>
        <v>0</v>
      </c>
      <c r="AO93" s="3">
        <f>IF(Inputs!$B$27&lt;&gt;"Ready","PENDING INPUTS",MIN((AI93+AJ93+AK93),IF(D93&gt;C93,IF(D93=0,0,AL93*C93/D93),AL93+AN93)))</f>
        <v>0</v>
      </c>
      <c r="AP93" s="3">
        <f>IF(Inputs!$B$27&lt;&gt;"Ready","PENDING INPUTS",MAX(0,(AI93+AJ93+AK93)-AO93))</f>
        <v>0</v>
      </c>
      <c r="AQ93" s="3">
        <f>IF(Inputs!$B$27&lt;&gt;"Ready","PENDING INPUTS",AX92)</f>
        <v>0</v>
      </c>
      <c r="AR93" s="3">
        <f>IF(Inputs!$B$27&lt;&gt;"Ready","PENDING INPUTS",IF(A93&lt;=Inputs!$B$6,ROUND(AQ93*Inputs!C18/12,2),0))</f>
        <v>0</v>
      </c>
      <c r="AS93" s="3">
        <f>IF(Inputs!$B$27&lt;&gt;"Ready","PENDING INPUTS",IF(AND(A93&lt;=Inputs!$B$6,AQ93&gt;0),Inputs!G18,0))</f>
        <v>0</v>
      </c>
      <c r="AT93" s="3">
        <f>IF(Inputs!$B$27&lt;&gt;"Ready","PENDING INPUTS",IF(A93&gt;Inputs!$B$6,0,MIN((AQ93+AR93+AS93),IF(Inputs!H18=1,Inputs!D18,MAX(Inputs!F18,ROUND(AQ93*Inputs!E18+AR93+AS93,2))))))</f>
        <v>0</v>
      </c>
      <c r="AU93">
        <f>IF(Inputs!$B$27&lt;&gt;"Ready","PENDING INPUTS",IF(AQ93&lt;=0,99,1+IF(AND(K93&gt;0,OR(Inputs!C14&gt;Inputs!C18,AND(Inputs!C14=Inputs!C18,0&lt;4))),1,0)+IF(AND(S93&gt;0,OR(Inputs!C15&gt;Inputs!C18,AND(Inputs!C15=Inputs!C18,1&lt;4))),1,0)+IF(AND(AA93&gt;0,OR(Inputs!C16&gt;Inputs!C18,AND(Inputs!C16=Inputs!C18,2&lt;4))),1,0)+IF(AND(AI93&gt;0,OR(Inputs!C17&gt;Inputs!C18,AND(Inputs!C17=Inputs!C18,3&lt;4))),1,0)+IF(AND(AY93&gt;0,OR(Inputs!C19&gt;Inputs!C18,AND(Inputs!C19=Inputs!C18,5&lt;4))),1,0)+IF(AND(BG93&gt;0,OR(Inputs!C20&gt;Inputs!C18,AND(Inputs!C20=Inputs!C18,6&lt;4))),1,0)+IF(AND(BO93&gt;0,OR(Inputs!C21&gt;Inputs!C18,AND(Inputs!C21=Inputs!C18,7&lt;4))),1,0)+IF(AND(BW93&gt;0,OR(Inputs!C22&gt;Inputs!C18,AND(Inputs!C22=Inputs!C18,8&lt;4))),1,0)+IF(AND(CE93&gt;0,OR(Inputs!C23&gt;Inputs!C18,AND(Inputs!C23=Inputs!C18,9&lt;4))),1,0)))</f>
        <v>99</v>
      </c>
      <c r="AV93" s="3">
        <f>IF(Inputs!$B$27&lt;&gt;"Ready","PENDING INPUTS",IF(A93&gt;Inputs!$B$6,0,MIN(MAX(0,(AQ93+AR93+AS93)-AT93),MAX(0,C93-D93-(IF(O93&lt;AU93,K93+L93+M93-N93,0)+IF(W93&lt;AU93,S93+T93+U93-V93,0)+IF(AE93&lt;AU93,AA93+AB93+AC93-AD93,0)+IF(AM93&lt;AU93,AI93+AJ93+AK93-AL93,0)+IF(AU93&lt;AU93,AQ93+AR93+AS93-AT93,0)+IF(BC93&lt;AU93,AY93+AZ93+BA93-BB93,0)+IF(BK93&lt;AU93,BG93+BH93+BI93-BJ93,0)+IF(BS93&lt;AU93,BO93+BP93+BQ93-BR93,0)+IF(CA93&lt;AU93,BW93+BX93+BY93-BZ93,0)+IF(CI93&lt;AU93,CE93+CF93+CG93-CH93,0))))))</f>
        <v>0</v>
      </c>
      <c r="AW93" s="3">
        <f>IF(Inputs!$B$27&lt;&gt;"Ready","PENDING INPUTS",MIN((AQ93+AR93+AS93),IF(D93&gt;C93,IF(D93=0,0,AT93*C93/D93),AT93+AV93)))</f>
        <v>0</v>
      </c>
      <c r="AX93" s="3">
        <f>IF(Inputs!$B$27&lt;&gt;"Ready","PENDING INPUTS",MAX(0,(AQ93+AR93+AS93)-AW93))</f>
        <v>0</v>
      </c>
      <c r="AY93" s="3">
        <f>IF(Inputs!$B$27&lt;&gt;"Ready","PENDING INPUTS",BF92)</f>
        <v>0</v>
      </c>
      <c r="AZ93" s="3">
        <f>IF(Inputs!$B$27&lt;&gt;"Ready","PENDING INPUTS",IF(A93&lt;=Inputs!$B$6,ROUND(AY93*Inputs!C19/12,2),0))</f>
        <v>0</v>
      </c>
      <c r="BA93" s="3">
        <f>IF(Inputs!$B$27&lt;&gt;"Ready","PENDING INPUTS",IF(AND(A93&lt;=Inputs!$B$6,AY93&gt;0),Inputs!G19,0))</f>
        <v>0</v>
      </c>
      <c r="BB93" s="3">
        <f>IF(Inputs!$B$27&lt;&gt;"Ready","PENDING INPUTS",IF(A93&gt;Inputs!$B$6,0,MIN((AY93+AZ93+BA93),IF(Inputs!H19=1,Inputs!D19,MAX(Inputs!F19,ROUND(AY93*Inputs!E19+AZ93+BA93,2))))))</f>
        <v>0</v>
      </c>
      <c r="BC93">
        <f>IF(Inputs!$B$27&lt;&gt;"Ready","PENDING INPUTS",IF(AY93&lt;=0,99,1+IF(AND(K93&gt;0,OR(Inputs!C14&gt;Inputs!C19,AND(Inputs!C14=Inputs!C19,0&lt;5))),1,0)+IF(AND(S93&gt;0,OR(Inputs!C15&gt;Inputs!C19,AND(Inputs!C15=Inputs!C19,1&lt;5))),1,0)+IF(AND(AA93&gt;0,OR(Inputs!C16&gt;Inputs!C19,AND(Inputs!C16=Inputs!C19,2&lt;5))),1,0)+IF(AND(AI93&gt;0,OR(Inputs!C17&gt;Inputs!C19,AND(Inputs!C17=Inputs!C19,3&lt;5))),1,0)+IF(AND(AQ93&gt;0,OR(Inputs!C18&gt;Inputs!C19,AND(Inputs!C18=Inputs!C19,4&lt;5))),1,0)+IF(AND(BG93&gt;0,OR(Inputs!C20&gt;Inputs!C19,AND(Inputs!C20=Inputs!C19,6&lt;5))),1,0)+IF(AND(BO93&gt;0,OR(Inputs!C21&gt;Inputs!C19,AND(Inputs!C21=Inputs!C19,7&lt;5))),1,0)+IF(AND(BW93&gt;0,OR(Inputs!C22&gt;Inputs!C19,AND(Inputs!C22=Inputs!C19,8&lt;5))),1,0)+IF(AND(CE93&gt;0,OR(Inputs!C23&gt;Inputs!C19,AND(Inputs!C23=Inputs!C19,9&lt;5))),1,0)))</f>
        <v>99</v>
      </c>
      <c r="BD93" s="3">
        <f>IF(Inputs!$B$27&lt;&gt;"Ready","PENDING INPUTS",IF(A93&gt;Inputs!$B$6,0,MIN(MAX(0,(AY93+AZ93+BA93)-BB93),MAX(0,C93-D93-(IF(O93&lt;BC93,K93+L93+M93-N93,0)+IF(W93&lt;BC93,S93+T93+U93-V93,0)+IF(AE93&lt;BC93,AA93+AB93+AC93-AD93,0)+IF(AM93&lt;BC93,AI93+AJ93+AK93-AL93,0)+IF(AU93&lt;BC93,AQ93+AR93+AS93-AT93,0)+IF(BC93&lt;BC93,AY93+AZ93+BA93-BB93,0)+IF(BK93&lt;BC93,BG93+BH93+BI93-BJ93,0)+IF(BS93&lt;BC93,BO93+BP93+BQ93-BR93,0)+IF(CA93&lt;BC93,BW93+BX93+BY93-BZ93,0)+IF(CI93&lt;BC93,CE93+CF93+CG93-CH93,0))))))</f>
        <v>0</v>
      </c>
      <c r="BE93" s="3">
        <f>IF(Inputs!$B$27&lt;&gt;"Ready","PENDING INPUTS",MIN((AY93+AZ93+BA93),IF(D93&gt;C93,IF(D93=0,0,BB93*C93/D93),BB93+BD93)))</f>
        <v>0</v>
      </c>
      <c r="BF93" s="3">
        <f>IF(Inputs!$B$27&lt;&gt;"Ready","PENDING INPUTS",MAX(0,(AY93+AZ93+BA93)-BE93))</f>
        <v>0</v>
      </c>
      <c r="BG93" s="3">
        <f>IF(Inputs!$B$27&lt;&gt;"Ready","PENDING INPUTS",BN92)</f>
        <v>0</v>
      </c>
      <c r="BH93" s="3">
        <f>IF(Inputs!$B$27&lt;&gt;"Ready","PENDING INPUTS",IF(A93&lt;=Inputs!$B$6,ROUND(BG93*Inputs!C20/12,2),0))</f>
        <v>0</v>
      </c>
      <c r="BI93" s="3">
        <f>IF(Inputs!$B$27&lt;&gt;"Ready","PENDING INPUTS",IF(AND(A93&lt;=Inputs!$B$6,BG93&gt;0),Inputs!G20,0))</f>
        <v>0</v>
      </c>
      <c r="BJ93" s="3">
        <f>IF(Inputs!$B$27&lt;&gt;"Ready","PENDING INPUTS",IF(A93&gt;Inputs!$B$6,0,MIN((BG93+BH93+BI93),IF(Inputs!H20=1,Inputs!D20,MAX(Inputs!F20,ROUND(BG93*Inputs!E20+BH93+BI93,2))))))</f>
        <v>0</v>
      </c>
      <c r="BK93">
        <f>IF(Inputs!$B$27&lt;&gt;"Ready","PENDING INPUTS",IF(BG93&lt;=0,99,1+IF(AND(K93&gt;0,OR(Inputs!C14&gt;Inputs!C20,AND(Inputs!C14=Inputs!C20,0&lt;6))),1,0)+IF(AND(S93&gt;0,OR(Inputs!C15&gt;Inputs!C20,AND(Inputs!C15=Inputs!C20,1&lt;6))),1,0)+IF(AND(AA93&gt;0,OR(Inputs!C16&gt;Inputs!C20,AND(Inputs!C16=Inputs!C20,2&lt;6))),1,0)+IF(AND(AI93&gt;0,OR(Inputs!C17&gt;Inputs!C20,AND(Inputs!C17=Inputs!C20,3&lt;6))),1,0)+IF(AND(AQ93&gt;0,OR(Inputs!C18&gt;Inputs!C20,AND(Inputs!C18=Inputs!C20,4&lt;6))),1,0)+IF(AND(AY93&gt;0,OR(Inputs!C19&gt;Inputs!C20,AND(Inputs!C19=Inputs!C20,5&lt;6))),1,0)+IF(AND(BO93&gt;0,OR(Inputs!C21&gt;Inputs!C20,AND(Inputs!C21=Inputs!C20,7&lt;6))),1,0)+IF(AND(BW93&gt;0,OR(Inputs!C22&gt;Inputs!C20,AND(Inputs!C22=Inputs!C20,8&lt;6))),1,0)+IF(AND(CE93&gt;0,OR(Inputs!C23&gt;Inputs!C20,AND(Inputs!C23=Inputs!C20,9&lt;6))),1,0)))</f>
        <v>99</v>
      </c>
      <c r="BL93" s="3">
        <f>IF(Inputs!$B$27&lt;&gt;"Ready","PENDING INPUTS",IF(A93&gt;Inputs!$B$6,0,MIN(MAX(0,(BG93+BH93+BI93)-BJ93),MAX(0,C93-D93-(IF(O93&lt;BK93,K93+L93+M93-N93,0)+IF(W93&lt;BK93,S93+T93+U93-V93,0)+IF(AE93&lt;BK93,AA93+AB93+AC93-AD93,0)+IF(AM93&lt;BK93,AI93+AJ93+AK93-AL93,0)+IF(AU93&lt;BK93,AQ93+AR93+AS93-AT93,0)+IF(BC93&lt;BK93,AY93+AZ93+BA93-BB93,0)+IF(BK93&lt;BK93,BG93+BH93+BI93-BJ93,0)+IF(BS93&lt;BK93,BO93+BP93+BQ93-BR93,0)+IF(CA93&lt;BK93,BW93+BX93+BY93-BZ93,0)+IF(CI93&lt;BK93,CE93+CF93+CG93-CH93,0))))))</f>
        <v>0</v>
      </c>
      <c r="BM93" s="3">
        <f>IF(Inputs!$B$27&lt;&gt;"Ready","PENDING INPUTS",MIN((BG93+BH93+BI93),IF(D93&gt;C93,IF(D93=0,0,BJ93*C93/D93),BJ93+BL93)))</f>
        <v>0</v>
      </c>
      <c r="BN93" s="3">
        <f>IF(Inputs!$B$27&lt;&gt;"Ready","PENDING INPUTS",MAX(0,(BG93+BH93+BI93)-BM93))</f>
        <v>0</v>
      </c>
      <c r="BO93" s="3">
        <f>IF(Inputs!$B$27&lt;&gt;"Ready","PENDING INPUTS",BV92)</f>
        <v>0</v>
      </c>
      <c r="BP93" s="3">
        <f>IF(Inputs!$B$27&lt;&gt;"Ready","PENDING INPUTS",IF(A93&lt;=Inputs!$B$6,ROUND(BO93*Inputs!C21/12,2),0))</f>
        <v>0</v>
      </c>
      <c r="BQ93" s="3">
        <f>IF(Inputs!$B$27&lt;&gt;"Ready","PENDING INPUTS",IF(AND(A93&lt;=Inputs!$B$6,BO93&gt;0),Inputs!G21,0))</f>
        <v>0</v>
      </c>
      <c r="BR93" s="3">
        <f>IF(Inputs!$B$27&lt;&gt;"Ready","PENDING INPUTS",IF(A93&gt;Inputs!$B$6,0,MIN((BO93+BP93+BQ93),IF(Inputs!H21=1,Inputs!D21,MAX(Inputs!F21,ROUND(BO93*Inputs!E21+BP93+BQ93,2))))))</f>
        <v>0</v>
      </c>
      <c r="BS93">
        <f>IF(Inputs!$B$27&lt;&gt;"Ready","PENDING INPUTS",IF(BO93&lt;=0,99,1+IF(AND(K93&gt;0,OR(Inputs!C14&gt;Inputs!C21,AND(Inputs!C14=Inputs!C21,0&lt;7))),1,0)+IF(AND(S93&gt;0,OR(Inputs!C15&gt;Inputs!C21,AND(Inputs!C15=Inputs!C21,1&lt;7))),1,0)+IF(AND(AA93&gt;0,OR(Inputs!C16&gt;Inputs!C21,AND(Inputs!C16=Inputs!C21,2&lt;7))),1,0)+IF(AND(AI93&gt;0,OR(Inputs!C17&gt;Inputs!C21,AND(Inputs!C17=Inputs!C21,3&lt;7))),1,0)+IF(AND(AQ93&gt;0,OR(Inputs!C18&gt;Inputs!C21,AND(Inputs!C18=Inputs!C21,4&lt;7))),1,0)+IF(AND(AY93&gt;0,OR(Inputs!C19&gt;Inputs!C21,AND(Inputs!C19=Inputs!C21,5&lt;7))),1,0)+IF(AND(BG93&gt;0,OR(Inputs!C20&gt;Inputs!C21,AND(Inputs!C20=Inputs!C21,6&lt;7))),1,0)+IF(AND(BW93&gt;0,OR(Inputs!C22&gt;Inputs!C21,AND(Inputs!C22=Inputs!C21,8&lt;7))),1,0)+IF(AND(CE93&gt;0,OR(Inputs!C23&gt;Inputs!C21,AND(Inputs!C23=Inputs!C21,9&lt;7))),1,0)))</f>
        <v>99</v>
      </c>
      <c r="BT93" s="3">
        <f>IF(Inputs!$B$27&lt;&gt;"Ready","PENDING INPUTS",IF(A93&gt;Inputs!$B$6,0,MIN(MAX(0,(BO93+BP93+BQ93)-BR93),MAX(0,C93-D93-(IF(O93&lt;BS93,K93+L93+M93-N93,0)+IF(W93&lt;BS93,S93+T93+U93-V93,0)+IF(AE93&lt;BS93,AA93+AB93+AC93-AD93,0)+IF(AM93&lt;BS93,AI93+AJ93+AK93-AL93,0)+IF(AU93&lt;BS93,AQ93+AR93+AS93-AT93,0)+IF(BC93&lt;BS93,AY93+AZ93+BA93-BB93,0)+IF(BK93&lt;BS93,BG93+BH93+BI93-BJ93,0)+IF(BS93&lt;BS93,BO93+BP93+BQ93-BR93,0)+IF(CA93&lt;BS93,BW93+BX93+BY93-BZ93,0)+IF(CI93&lt;BS93,CE93+CF93+CG93-CH93,0))))))</f>
        <v>0</v>
      </c>
      <c r="BU93" s="3">
        <f>IF(Inputs!$B$27&lt;&gt;"Ready","PENDING INPUTS",MIN((BO93+BP93+BQ93),IF(D93&gt;C93,IF(D93=0,0,BR93*C93/D93),BR93+BT93)))</f>
        <v>0</v>
      </c>
      <c r="BV93" s="3">
        <f>IF(Inputs!$B$27&lt;&gt;"Ready","PENDING INPUTS",MAX(0,(BO93+BP93+BQ93)-BU93))</f>
        <v>0</v>
      </c>
      <c r="BW93" s="3">
        <f>IF(Inputs!$B$27&lt;&gt;"Ready","PENDING INPUTS",CD92)</f>
        <v>0</v>
      </c>
      <c r="BX93" s="3">
        <f>IF(Inputs!$B$27&lt;&gt;"Ready","PENDING INPUTS",IF(A93&lt;=Inputs!$B$6,ROUND(BW93*Inputs!C22/12,2),0))</f>
        <v>0</v>
      </c>
      <c r="BY93" s="3">
        <f>IF(Inputs!$B$27&lt;&gt;"Ready","PENDING INPUTS",IF(AND(A93&lt;=Inputs!$B$6,BW93&gt;0),Inputs!G22,0))</f>
        <v>0</v>
      </c>
      <c r="BZ93" s="3">
        <f>IF(Inputs!$B$27&lt;&gt;"Ready","PENDING INPUTS",IF(A93&gt;Inputs!$B$6,0,MIN((BW93+BX93+BY93),IF(Inputs!H22=1,Inputs!D22,MAX(Inputs!F22,ROUND(BW93*Inputs!E22+BX93+BY93,2))))))</f>
        <v>0</v>
      </c>
      <c r="CA93">
        <f>IF(Inputs!$B$27&lt;&gt;"Ready","PENDING INPUTS",IF(BW93&lt;=0,99,1+IF(AND(K93&gt;0,OR(Inputs!C14&gt;Inputs!C22,AND(Inputs!C14=Inputs!C22,0&lt;8))),1,0)+IF(AND(S93&gt;0,OR(Inputs!C15&gt;Inputs!C22,AND(Inputs!C15=Inputs!C22,1&lt;8))),1,0)+IF(AND(AA93&gt;0,OR(Inputs!C16&gt;Inputs!C22,AND(Inputs!C16=Inputs!C22,2&lt;8))),1,0)+IF(AND(AI93&gt;0,OR(Inputs!C17&gt;Inputs!C22,AND(Inputs!C17=Inputs!C22,3&lt;8))),1,0)+IF(AND(AQ93&gt;0,OR(Inputs!C18&gt;Inputs!C22,AND(Inputs!C18=Inputs!C22,4&lt;8))),1,0)+IF(AND(AY93&gt;0,OR(Inputs!C19&gt;Inputs!C22,AND(Inputs!C19=Inputs!C22,5&lt;8))),1,0)+IF(AND(BG93&gt;0,OR(Inputs!C20&gt;Inputs!C22,AND(Inputs!C20=Inputs!C22,6&lt;8))),1,0)+IF(AND(BO93&gt;0,OR(Inputs!C21&gt;Inputs!C22,AND(Inputs!C21=Inputs!C22,7&lt;8))),1,0)+IF(AND(CE93&gt;0,OR(Inputs!C23&gt;Inputs!C22,AND(Inputs!C23=Inputs!C22,9&lt;8))),1,0)))</f>
        <v>99</v>
      </c>
      <c r="CB93" s="3">
        <f>IF(Inputs!$B$27&lt;&gt;"Ready","PENDING INPUTS",IF(A93&gt;Inputs!$B$6,0,MIN(MAX(0,(BW93+BX93+BY93)-BZ93),MAX(0,C93-D93-(IF(O93&lt;CA93,K93+L93+M93-N93,0)+IF(W93&lt;CA93,S93+T93+U93-V93,0)+IF(AE93&lt;CA93,AA93+AB93+AC93-AD93,0)+IF(AM93&lt;CA93,AI93+AJ93+AK93-AL93,0)+IF(AU93&lt;CA93,AQ93+AR93+AS93-AT93,0)+IF(BC93&lt;CA93,AY93+AZ93+BA93-BB93,0)+IF(BK93&lt;CA93,BG93+BH93+BI93-BJ93,0)+IF(BS93&lt;CA93,BO93+BP93+BQ93-BR93,0)+IF(CA93&lt;CA93,BW93+BX93+BY93-BZ93,0)+IF(CI93&lt;CA93,CE93+CF93+CG93-CH93,0))))))</f>
        <v>0</v>
      </c>
      <c r="CC93" s="3">
        <f>IF(Inputs!$B$27&lt;&gt;"Ready","PENDING INPUTS",MIN((BW93+BX93+BY93),IF(D93&gt;C93,IF(D93=0,0,BZ93*C93/D93),BZ93+CB93)))</f>
        <v>0</v>
      </c>
      <c r="CD93" s="3">
        <f>IF(Inputs!$B$27&lt;&gt;"Ready","PENDING INPUTS",MAX(0,(BW93+BX93+BY93)-CC93))</f>
        <v>0</v>
      </c>
      <c r="CE93" s="3">
        <f>IF(Inputs!$B$27&lt;&gt;"Ready","PENDING INPUTS",CL92)</f>
        <v>0</v>
      </c>
      <c r="CF93" s="3">
        <f>IF(Inputs!$B$27&lt;&gt;"Ready","PENDING INPUTS",IF(A93&lt;=Inputs!$B$6,ROUND(CE93*Inputs!C23/12,2),0))</f>
        <v>0</v>
      </c>
      <c r="CG93" s="3">
        <f>IF(Inputs!$B$27&lt;&gt;"Ready","PENDING INPUTS",IF(AND(A93&lt;=Inputs!$B$6,CE93&gt;0),Inputs!G23,0))</f>
        <v>0</v>
      </c>
      <c r="CH93" s="3">
        <f>IF(Inputs!$B$27&lt;&gt;"Ready","PENDING INPUTS",IF(A93&gt;Inputs!$B$6,0,MIN((CE93+CF93+CG93),IF(Inputs!H23=1,Inputs!D23,MAX(Inputs!F23,ROUND(CE93*Inputs!E23+CF93+CG93,2))))))</f>
        <v>0</v>
      </c>
      <c r="CI93">
        <f>IF(Inputs!$B$27&lt;&gt;"Ready","PENDING INPUTS",IF(CE93&lt;=0,99,1+IF(AND(K93&gt;0,OR(Inputs!C14&gt;Inputs!C23,AND(Inputs!C14=Inputs!C23,0&lt;9))),1,0)+IF(AND(S93&gt;0,OR(Inputs!C15&gt;Inputs!C23,AND(Inputs!C15=Inputs!C23,1&lt;9))),1,0)+IF(AND(AA93&gt;0,OR(Inputs!C16&gt;Inputs!C23,AND(Inputs!C16=Inputs!C23,2&lt;9))),1,0)+IF(AND(AI93&gt;0,OR(Inputs!C17&gt;Inputs!C23,AND(Inputs!C17=Inputs!C23,3&lt;9))),1,0)+IF(AND(AQ93&gt;0,OR(Inputs!C18&gt;Inputs!C23,AND(Inputs!C18=Inputs!C23,4&lt;9))),1,0)+IF(AND(AY93&gt;0,OR(Inputs!C19&gt;Inputs!C23,AND(Inputs!C19=Inputs!C23,5&lt;9))),1,0)+IF(AND(BG93&gt;0,OR(Inputs!C20&gt;Inputs!C23,AND(Inputs!C20=Inputs!C23,6&lt;9))),1,0)+IF(AND(BO93&gt;0,OR(Inputs!C21&gt;Inputs!C23,AND(Inputs!C21=Inputs!C23,7&lt;9))),1,0)+IF(AND(BW93&gt;0,OR(Inputs!C22&gt;Inputs!C23,AND(Inputs!C22=Inputs!C23,8&lt;9))),1,0)))</f>
        <v>99</v>
      </c>
      <c r="CJ93" s="3">
        <f>IF(Inputs!$B$27&lt;&gt;"Ready","PENDING INPUTS",IF(A93&gt;Inputs!$B$6,0,MIN(MAX(0,(CE93+CF93+CG93)-CH93),MAX(0,C93-D93-(IF(O93&lt;CI93,K93+L93+M93-N93,0)+IF(W93&lt;CI93,S93+T93+U93-V93,0)+IF(AE93&lt;CI93,AA93+AB93+AC93-AD93,0)+IF(AM93&lt;CI93,AI93+AJ93+AK93-AL93,0)+IF(AU93&lt;CI93,AQ93+AR93+AS93-AT93,0)+IF(BC93&lt;CI93,AY93+AZ93+BA93-BB93,0)+IF(BK93&lt;CI93,BG93+BH93+BI93-BJ93,0)+IF(BS93&lt;CI93,BO93+BP93+BQ93-BR93,0)+IF(CA93&lt;CI93,BW93+BX93+BY93-BZ93,0)+IF(CI93&lt;CI93,CE93+CF93+CG93-CH93,0))))))</f>
        <v>0</v>
      </c>
      <c r="CK93" s="3">
        <f>IF(Inputs!$B$27&lt;&gt;"Ready","PENDING INPUTS",MIN((CE93+CF93+CG93),IF(D93&gt;C93,IF(D93=0,0,CH93*C93/D93),CH93+CJ93)))</f>
        <v>0</v>
      </c>
      <c r="CL93" s="3">
        <f>IF(Inputs!$B$27&lt;&gt;"Ready","PENDING INPUTS",MAX(0,(CE93+CF93+CG93)-CK93))</f>
        <v>0</v>
      </c>
    </row>
    <row r="94" spans="1:90" ht="27.95" customHeight="1" x14ac:dyDescent="0.25">
      <c r="A94">
        <v>90</v>
      </c>
      <c r="B94" s="13">
        <f>IF(Inputs!$B$27&lt;&gt;"Ready","PENDING INPUTS",EDATE(Inputs!$B$5,A94-1))</f>
        <v>49004</v>
      </c>
      <c r="C94" s="3">
        <f>IF(Inputs!$B$27&lt;&gt;"Ready","PENDING INPUTS",IF(A94&lt;=Inputs!$B$6,MAX(0,Inputs!$B$4+IF(A94=Inputs!$B$7,Inputs!$B$8,0)+IF(A94=Inputs!$B$9,Inputs!$B$10,0)),0))</f>
        <v>0</v>
      </c>
      <c r="D94" s="3">
        <f>IF(Inputs!$B$27&lt;&gt;"Ready","PENDING INPUTS",SUM(N94,V94,AD94,AL94,AT94,BB94,BJ94,BR94,BZ94,CH94))</f>
        <v>0</v>
      </c>
      <c r="E94" s="3">
        <f>IF(Inputs!$B$27&lt;&gt;"Ready","PENDING INPUTS",MAX(0,D94-C94))</f>
        <v>0</v>
      </c>
      <c r="F94" s="3">
        <f>IF(Inputs!$B$27&lt;&gt;"Ready","PENDING INPUTS",SUM(Q94,Y94,AG94,AO94,AW94,BE94,BM94,BU94,CC94,CK94))</f>
        <v>0</v>
      </c>
      <c r="G94" s="3">
        <f>IF(Inputs!$B$27&lt;&gt;"Ready","PENDING INPUTS",SUM(L94,T94,AB94,AJ94,AR94,AZ94,BH94,BP94,BX94,CF94))</f>
        <v>0</v>
      </c>
      <c r="H94" s="3">
        <f>IF(Inputs!$B$27&lt;&gt;"Ready","PENDING INPUTS",SUM(M94,U94,AC94,AK94,AS94,BA94,BI94,BQ94,BY94,CG94))</f>
        <v>0</v>
      </c>
      <c r="I94" s="3">
        <f>IF(Inputs!$B$27&lt;&gt;"Ready","PENDING INPUTS",SUM(R94,Z94,AH94,AP94,AX94,BF94,BN94,BV94,CD94,CL94))</f>
        <v>0</v>
      </c>
      <c r="J94" t="str">
        <f>IF(Inputs!$B$27&lt;&gt;"Ready","PENDING INPUTS",IF(A94&gt;Inputs!$B$6,"Beyond horizon",IF(E94&gt;0.005,"MINIMUM SHORTFALL",IF(I94&lt;0.005,"Paid off","In progress"))))</f>
        <v>Paid off</v>
      </c>
      <c r="K94" s="3">
        <f>IF(Inputs!$B$27&lt;&gt;"Ready","PENDING INPUTS",R93)</f>
        <v>0</v>
      </c>
      <c r="L94" s="3">
        <f>IF(Inputs!$B$27&lt;&gt;"Ready","PENDING INPUTS",IF(A94&lt;=Inputs!$B$6,ROUND(K94*Inputs!C14/12,2),0))</f>
        <v>0</v>
      </c>
      <c r="M94" s="3">
        <f>IF(Inputs!$B$27&lt;&gt;"Ready","PENDING INPUTS",IF(AND(A94&lt;=Inputs!$B$6,K94&gt;0),Inputs!G14,0))</f>
        <v>0</v>
      </c>
      <c r="N94" s="3">
        <f>IF(Inputs!$B$27&lt;&gt;"Ready","PENDING INPUTS",IF(A94&gt;Inputs!$B$6,0,MIN((K94+L94+M94),IF(Inputs!H14=1,Inputs!D14,MAX(Inputs!F14,ROUND(K94*Inputs!E14+L94+M94,2))))))</f>
        <v>0</v>
      </c>
      <c r="O94">
        <f>IF(Inputs!$B$27&lt;&gt;"Ready","PENDING INPUTS",IF(K94&lt;=0,99,1+IF(AND(S94&gt;0,OR(Inputs!C15&gt;Inputs!C14,AND(Inputs!C15=Inputs!C14,1&lt;0))),1,0)+IF(AND(AA94&gt;0,OR(Inputs!C16&gt;Inputs!C14,AND(Inputs!C16=Inputs!C14,2&lt;0))),1,0)+IF(AND(AI94&gt;0,OR(Inputs!C17&gt;Inputs!C14,AND(Inputs!C17=Inputs!C14,3&lt;0))),1,0)+IF(AND(AQ94&gt;0,OR(Inputs!C18&gt;Inputs!C14,AND(Inputs!C18=Inputs!C14,4&lt;0))),1,0)+IF(AND(AY94&gt;0,OR(Inputs!C19&gt;Inputs!C14,AND(Inputs!C19=Inputs!C14,5&lt;0))),1,0)+IF(AND(BG94&gt;0,OR(Inputs!C20&gt;Inputs!C14,AND(Inputs!C20=Inputs!C14,6&lt;0))),1,0)+IF(AND(BO94&gt;0,OR(Inputs!C21&gt;Inputs!C14,AND(Inputs!C21=Inputs!C14,7&lt;0))),1,0)+IF(AND(BW94&gt;0,OR(Inputs!C22&gt;Inputs!C14,AND(Inputs!C22=Inputs!C14,8&lt;0))),1,0)+IF(AND(CE94&gt;0,OR(Inputs!C23&gt;Inputs!C14,AND(Inputs!C23=Inputs!C14,9&lt;0))),1,0)))</f>
        <v>99</v>
      </c>
      <c r="P94" s="3">
        <f>IF(Inputs!$B$27&lt;&gt;"Ready","PENDING INPUTS",IF(A94&gt;Inputs!$B$6,0,MIN(MAX(0,(K94+L94+M94)-N94),MAX(0,C94-D94-(IF(O94&lt;O94,K94+L94+M94-N94,0)+IF(W94&lt;O94,S94+T94+U94-V94,0)+IF(AE94&lt;O94,AA94+AB94+AC94-AD94,0)+IF(AM94&lt;O94,AI94+AJ94+AK94-AL94,0)+IF(AU94&lt;O94,AQ94+AR94+AS94-AT94,0)+IF(BC94&lt;O94,AY94+AZ94+BA94-BB94,0)+IF(BK94&lt;O94,BG94+BH94+BI94-BJ94,0)+IF(BS94&lt;O94,BO94+BP94+BQ94-BR94,0)+IF(CA94&lt;O94,BW94+BX94+BY94-BZ94,0)+IF(CI94&lt;O94,CE94+CF94+CG94-CH94,0))))))</f>
        <v>0</v>
      </c>
      <c r="Q94" s="3">
        <f>IF(Inputs!$B$27&lt;&gt;"Ready","PENDING INPUTS",MIN((K94+L94+M94),IF(D94&gt;C94,IF(D94=0,0,N94*C94/D94),N94+P94)))</f>
        <v>0</v>
      </c>
      <c r="R94" s="3">
        <f>IF(Inputs!$B$27&lt;&gt;"Ready","PENDING INPUTS",MAX(0,(K94+L94+M94)-Q94))</f>
        <v>0</v>
      </c>
      <c r="S94" s="3">
        <f>IF(Inputs!$B$27&lt;&gt;"Ready","PENDING INPUTS",Z93)</f>
        <v>0</v>
      </c>
      <c r="T94" s="3">
        <f>IF(Inputs!$B$27&lt;&gt;"Ready","PENDING INPUTS",IF(A94&lt;=Inputs!$B$6,ROUND(S94*Inputs!C15/12,2),0))</f>
        <v>0</v>
      </c>
      <c r="U94" s="3">
        <f>IF(Inputs!$B$27&lt;&gt;"Ready","PENDING INPUTS",IF(AND(A94&lt;=Inputs!$B$6,S94&gt;0),Inputs!G15,0))</f>
        <v>0</v>
      </c>
      <c r="V94" s="3">
        <f>IF(Inputs!$B$27&lt;&gt;"Ready","PENDING INPUTS",IF(A94&gt;Inputs!$B$6,0,MIN((S94+T94+U94),IF(Inputs!H15=1,Inputs!D15,MAX(Inputs!F15,ROUND(S94*Inputs!E15+T94+U94,2))))))</f>
        <v>0</v>
      </c>
      <c r="W94">
        <f>IF(Inputs!$B$27&lt;&gt;"Ready","PENDING INPUTS",IF(S94&lt;=0,99,1+IF(AND(K94&gt;0,OR(Inputs!C14&gt;Inputs!C15,AND(Inputs!C14=Inputs!C15,0&lt;1))),1,0)+IF(AND(AA94&gt;0,OR(Inputs!C16&gt;Inputs!C15,AND(Inputs!C16=Inputs!C15,2&lt;1))),1,0)+IF(AND(AI94&gt;0,OR(Inputs!C17&gt;Inputs!C15,AND(Inputs!C17=Inputs!C15,3&lt;1))),1,0)+IF(AND(AQ94&gt;0,OR(Inputs!C18&gt;Inputs!C15,AND(Inputs!C18=Inputs!C15,4&lt;1))),1,0)+IF(AND(AY94&gt;0,OR(Inputs!C19&gt;Inputs!C15,AND(Inputs!C19=Inputs!C15,5&lt;1))),1,0)+IF(AND(BG94&gt;0,OR(Inputs!C20&gt;Inputs!C15,AND(Inputs!C20=Inputs!C15,6&lt;1))),1,0)+IF(AND(BO94&gt;0,OR(Inputs!C21&gt;Inputs!C15,AND(Inputs!C21=Inputs!C15,7&lt;1))),1,0)+IF(AND(BW94&gt;0,OR(Inputs!C22&gt;Inputs!C15,AND(Inputs!C22=Inputs!C15,8&lt;1))),1,0)+IF(AND(CE94&gt;0,OR(Inputs!C23&gt;Inputs!C15,AND(Inputs!C23=Inputs!C15,9&lt;1))),1,0)))</f>
        <v>99</v>
      </c>
      <c r="X94" s="3">
        <f>IF(Inputs!$B$27&lt;&gt;"Ready","PENDING INPUTS",IF(A94&gt;Inputs!$B$6,0,MIN(MAX(0,(S94+T94+U94)-V94),MAX(0,C94-D94-(IF(O94&lt;W94,K94+L94+M94-N94,0)+IF(W94&lt;W94,S94+T94+U94-V94,0)+IF(AE94&lt;W94,AA94+AB94+AC94-AD94,0)+IF(AM94&lt;W94,AI94+AJ94+AK94-AL94,0)+IF(AU94&lt;W94,AQ94+AR94+AS94-AT94,0)+IF(BC94&lt;W94,AY94+AZ94+BA94-BB94,0)+IF(BK94&lt;W94,BG94+BH94+BI94-BJ94,0)+IF(BS94&lt;W94,BO94+BP94+BQ94-BR94,0)+IF(CA94&lt;W94,BW94+BX94+BY94-BZ94,0)+IF(CI94&lt;W94,CE94+CF94+CG94-CH94,0))))))</f>
        <v>0</v>
      </c>
      <c r="Y94" s="3">
        <f>IF(Inputs!$B$27&lt;&gt;"Ready","PENDING INPUTS",MIN((S94+T94+U94),IF(D94&gt;C94,IF(D94=0,0,V94*C94/D94),V94+X94)))</f>
        <v>0</v>
      </c>
      <c r="Z94" s="3">
        <f>IF(Inputs!$B$27&lt;&gt;"Ready","PENDING INPUTS",MAX(0,(S94+T94+U94)-Y94))</f>
        <v>0</v>
      </c>
      <c r="AA94" s="3">
        <f>IF(Inputs!$B$27&lt;&gt;"Ready","PENDING INPUTS",AH93)</f>
        <v>0</v>
      </c>
      <c r="AB94" s="3">
        <f>IF(Inputs!$B$27&lt;&gt;"Ready","PENDING INPUTS",IF(A94&lt;=Inputs!$B$6,ROUND(AA94*Inputs!C16/12,2),0))</f>
        <v>0</v>
      </c>
      <c r="AC94" s="3">
        <f>IF(Inputs!$B$27&lt;&gt;"Ready","PENDING INPUTS",IF(AND(A94&lt;=Inputs!$B$6,AA94&gt;0),Inputs!G16,0))</f>
        <v>0</v>
      </c>
      <c r="AD94" s="3">
        <f>IF(Inputs!$B$27&lt;&gt;"Ready","PENDING INPUTS",IF(A94&gt;Inputs!$B$6,0,MIN((AA94+AB94+AC94),IF(Inputs!H16=1,Inputs!D16,MAX(Inputs!F16,ROUND(AA94*Inputs!E16+AB94+AC94,2))))))</f>
        <v>0</v>
      </c>
      <c r="AE94">
        <f>IF(Inputs!$B$27&lt;&gt;"Ready","PENDING INPUTS",IF(AA94&lt;=0,99,1+IF(AND(K94&gt;0,OR(Inputs!C14&gt;Inputs!C16,AND(Inputs!C14=Inputs!C16,0&lt;2))),1,0)+IF(AND(S94&gt;0,OR(Inputs!C15&gt;Inputs!C16,AND(Inputs!C15=Inputs!C16,1&lt;2))),1,0)+IF(AND(AI94&gt;0,OR(Inputs!C17&gt;Inputs!C16,AND(Inputs!C17=Inputs!C16,3&lt;2))),1,0)+IF(AND(AQ94&gt;0,OR(Inputs!C18&gt;Inputs!C16,AND(Inputs!C18=Inputs!C16,4&lt;2))),1,0)+IF(AND(AY94&gt;0,OR(Inputs!C19&gt;Inputs!C16,AND(Inputs!C19=Inputs!C16,5&lt;2))),1,0)+IF(AND(BG94&gt;0,OR(Inputs!C20&gt;Inputs!C16,AND(Inputs!C20=Inputs!C16,6&lt;2))),1,0)+IF(AND(BO94&gt;0,OR(Inputs!C21&gt;Inputs!C16,AND(Inputs!C21=Inputs!C16,7&lt;2))),1,0)+IF(AND(BW94&gt;0,OR(Inputs!C22&gt;Inputs!C16,AND(Inputs!C22=Inputs!C16,8&lt;2))),1,0)+IF(AND(CE94&gt;0,OR(Inputs!C23&gt;Inputs!C16,AND(Inputs!C23=Inputs!C16,9&lt;2))),1,0)))</f>
        <v>99</v>
      </c>
      <c r="AF94" s="3">
        <f>IF(Inputs!$B$27&lt;&gt;"Ready","PENDING INPUTS",IF(A94&gt;Inputs!$B$6,0,MIN(MAX(0,(AA94+AB94+AC94)-AD94),MAX(0,C94-D94-(IF(O94&lt;AE94,K94+L94+M94-N94,0)+IF(W94&lt;AE94,S94+T94+U94-V94,0)+IF(AE94&lt;AE94,AA94+AB94+AC94-AD94,0)+IF(AM94&lt;AE94,AI94+AJ94+AK94-AL94,0)+IF(AU94&lt;AE94,AQ94+AR94+AS94-AT94,0)+IF(BC94&lt;AE94,AY94+AZ94+BA94-BB94,0)+IF(BK94&lt;AE94,BG94+BH94+BI94-BJ94,0)+IF(BS94&lt;AE94,BO94+BP94+BQ94-BR94,0)+IF(CA94&lt;AE94,BW94+BX94+BY94-BZ94,0)+IF(CI94&lt;AE94,CE94+CF94+CG94-CH94,0))))))</f>
        <v>0</v>
      </c>
      <c r="AG94" s="3">
        <f>IF(Inputs!$B$27&lt;&gt;"Ready","PENDING INPUTS",MIN((AA94+AB94+AC94),IF(D94&gt;C94,IF(D94=0,0,AD94*C94/D94),AD94+AF94)))</f>
        <v>0</v>
      </c>
      <c r="AH94" s="3">
        <f>IF(Inputs!$B$27&lt;&gt;"Ready","PENDING INPUTS",MAX(0,(AA94+AB94+AC94)-AG94))</f>
        <v>0</v>
      </c>
      <c r="AI94" s="3">
        <f>IF(Inputs!$B$27&lt;&gt;"Ready","PENDING INPUTS",AP93)</f>
        <v>0</v>
      </c>
      <c r="AJ94" s="3">
        <f>IF(Inputs!$B$27&lt;&gt;"Ready","PENDING INPUTS",IF(A94&lt;=Inputs!$B$6,ROUND(AI94*Inputs!C17/12,2),0))</f>
        <v>0</v>
      </c>
      <c r="AK94" s="3">
        <f>IF(Inputs!$B$27&lt;&gt;"Ready","PENDING INPUTS",IF(AND(A94&lt;=Inputs!$B$6,AI94&gt;0),Inputs!G17,0))</f>
        <v>0</v>
      </c>
      <c r="AL94" s="3">
        <f>IF(Inputs!$B$27&lt;&gt;"Ready","PENDING INPUTS",IF(A94&gt;Inputs!$B$6,0,MIN((AI94+AJ94+AK94),IF(Inputs!H17=1,Inputs!D17,MAX(Inputs!F17,ROUND(AI94*Inputs!E17+AJ94+AK94,2))))))</f>
        <v>0</v>
      </c>
      <c r="AM94">
        <f>IF(Inputs!$B$27&lt;&gt;"Ready","PENDING INPUTS",IF(AI94&lt;=0,99,1+IF(AND(K94&gt;0,OR(Inputs!C14&gt;Inputs!C17,AND(Inputs!C14=Inputs!C17,0&lt;3))),1,0)+IF(AND(S94&gt;0,OR(Inputs!C15&gt;Inputs!C17,AND(Inputs!C15=Inputs!C17,1&lt;3))),1,0)+IF(AND(AA94&gt;0,OR(Inputs!C16&gt;Inputs!C17,AND(Inputs!C16=Inputs!C17,2&lt;3))),1,0)+IF(AND(AQ94&gt;0,OR(Inputs!C18&gt;Inputs!C17,AND(Inputs!C18=Inputs!C17,4&lt;3))),1,0)+IF(AND(AY94&gt;0,OR(Inputs!C19&gt;Inputs!C17,AND(Inputs!C19=Inputs!C17,5&lt;3))),1,0)+IF(AND(BG94&gt;0,OR(Inputs!C20&gt;Inputs!C17,AND(Inputs!C20=Inputs!C17,6&lt;3))),1,0)+IF(AND(BO94&gt;0,OR(Inputs!C21&gt;Inputs!C17,AND(Inputs!C21=Inputs!C17,7&lt;3))),1,0)+IF(AND(BW94&gt;0,OR(Inputs!C22&gt;Inputs!C17,AND(Inputs!C22=Inputs!C17,8&lt;3))),1,0)+IF(AND(CE94&gt;0,OR(Inputs!C23&gt;Inputs!C17,AND(Inputs!C23=Inputs!C17,9&lt;3))),1,0)))</f>
        <v>99</v>
      </c>
      <c r="AN94" s="3">
        <f>IF(Inputs!$B$27&lt;&gt;"Ready","PENDING INPUTS",IF(A94&gt;Inputs!$B$6,0,MIN(MAX(0,(AI94+AJ94+AK94)-AL94),MAX(0,C94-D94-(IF(O94&lt;AM94,K94+L94+M94-N94,0)+IF(W94&lt;AM94,S94+T94+U94-V94,0)+IF(AE94&lt;AM94,AA94+AB94+AC94-AD94,0)+IF(AM94&lt;AM94,AI94+AJ94+AK94-AL94,0)+IF(AU94&lt;AM94,AQ94+AR94+AS94-AT94,0)+IF(BC94&lt;AM94,AY94+AZ94+BA94-BB94,0)+IF(BK94&lt;AM94,BG94+BH94+BI94-BJ94,0)+IF(BS94&lt;AM94,BO94+BP94+BQ94-BR94,0)+IF(CA94&lt;AM94,BW94+BX94+BY94-BZ94,0)+IF(CI94&lt;AM94,CE94+CF94+CG94-CH94,0))))))</f>
        <v>0</v>
      </c>
      <c r="AO94" s="3">
        <f>IF(Inputs!$B$27&lt;&gt;"Ready","PENDING INPUTS",MIN((AI94+AJ94+AK94),IF(D94&gt;C94,IF(D94=0,0,AL94*C94/D94),AL94+AN94)))</f>
        <v>0</v>
      </c>
      <c r="AP94" s="3">
        <f>IF(Inputs!$B$27&lt;&gt;"Ready","PENDING INPUTS",MAX(0,(AI94+AJ94+AK94)-AO94))</f>
        <v>0</v>
      </c>
      <c r="AQ94" s="3">
        <f>IF(Inputs!$B$27&lt;&gt;"Ready","PENDING INPUTS",AX93)</f>
        <v>0</v>
      </c>
      <c r="AR94" s="3">
        <f>IF(Inputs!$B$27&lt;&gt;"Ready","PENDING INPUTS",IF(A94&lt;=Inputs!$B$6,ROUND(AQ94*Inputs!C18/12,2),0))</f>
        <v>0</v>
      </c>
      <c r="AS94" s="3">
        <f>IF(Inputs!$B$27&lt;&gt;"Ready","PENDING INPUTS",IF(AND(A94&lt;=Inputs!$B$6,AQ94&gt;0),Inputs!G18,0))</f>
        <v>0</v>
      </c>
      <c r="AT94" s="3">
        <f>IF(Inputs!$B$27&lt;&gt;"Ready","PENDING INPUTS",IF(A94&gt;Inputs!$B$6,0,MIN((AQ94+AR94+AS94),IF(Inputs!H18=1,Inputs!D18,MAX(Inputs!F18,ROUND(AQ94*Inputs!E18+AR94+AS94,2))))))</f>
        <v>0</v>
      </c>
      <c r="AU94">
        <f>IF(Inputs!$B$27&lt;&gt;"Ready","PENDING INPUTS",IF(AQ94&lt;=0,99,1+IF(AND(K94&gt;0,OR(Inputs!C14&gt;Inputs!C18,AND(Inputs!C14=Inputs!C18,0&lt;4))),1,0)+IF(AND(S94&gt;0,OR(Inputs!C15&gt;Inputs!C18,AND(Inputs!C15=Inputs!C18,1&lt;4))),1,0)+IF(AND(AA94&gt;0,OR(Inputs!C16&gt;Inputs!C18,AND(Inputs!C16=Inputs!C18,2&lt;4))),1,0)+IF(AND(AI94&gt;0,OR(Inputs!C17&gt;Inputs!C18,AND(Inputs!C17=Inputs!C18,3&lt;4))),1,0)+IF(AND(AY94&gt;0,OR(Inputs!C19&gt;Inputs!C18,AND(Inputs!C19=Inputs!C18,5&lt;4))),1,0)+IF(AND(BG94&gt;0,OR(Inputs!C20&gt;Inputs!C18,AND(Inputs!C20=Inputs!C18,6&lt;4))),1,0)+IF(AND(BO94&gt;0,OR(Inputs!C21&gt;Inputs!C18,AND(Inputs!C21=Inputs!C18,7&lt;4))),1,0)+IF(AND(BW94&gt;0,OR(Inputs!C22&gt;Inputs!C18,AND(Inputs!C22=Inputs!C18,8&lt;4))),1,0)+IF(AND(CE94&gt;0,OR(Inputs!C23&gt;Inputs!C18,AND(Inputs!C23=Inputs!C18,9&lt;4))),1,0)))</f>
        <v>99</v>
      </c>
      <c r="AV94" s="3">
        <f>IF(Inputs!$B$27&lt;&gt;"Ready","PENDING INPUTS",IF(A94&gt;Inputs!$B$6,0,MIN(MAX(0,(AQ94+AR94+AS94)-AT94),MAX(0,C94-D94-(IF(O94&lt;AU94,K94+L94+M94-N94,0)+IF(W94&lt;AU94,S94+T94+U94-V94,0)+IF(AE94&lt;AU94,AA94+AB94+AC94-AD94,0)+IF(AM94&lt;AU94,AI94+AJ94+AK94-AL94,0)+IF(AU94&lt;AU94,AQ94+AR94+AS94-AT94,0)+IF(BC94&lt;AU94,AY94+AZ94+BA94-BB94,0)+IF(BK94&lt;AU94,BG94+BH94+BI94-BJ94,0)+IF(BS94&lt;AU94,BO94+BP94+BQ94-BR94,0)+IF(CA94&lt;AU94,BW94+BX94+BY94-BZ94,0)+IF(CI94&lt;AU94,CE94+CF94+CG94-CH94,0))))))</f>
        <v>0</v>
      </c>
      <c r="AW94" s="3">
        <f>IF(Inputs!$B$27&lt;&gt;"Ready","PENDING INPUTS",MIN((AQ94+AR94+AS94),IF(D94&gt;C94,IF(D94=0,0,AT94*C94/D94),AT94+AV94)))</f>
        <v>0</v>
      </c>
      <c r="AX94" s="3">
        <f>IF(Inputs!$B$27&lt;&gt;"Ready","PENDING INPUTS",MAX(0,(AQ94+AR94+AS94)-AW94))</f>
        <v>0</v>
      </c>
      <c r="AY94" s="3">
        <f>IF(Inputs!$B$27&lt;&gt;"Ready","PENDING INPUTS",BF93)</f>
        <v>0</v>
      </c>
      <c r="AZ94" s="3">
        <f>IF(Inputs!$B$27&lt;&gt;"Ready","PENDING INPUTS",IF(A94&lt;=Inputs!$B$6,ROUND(AY94*Inputs!C19/12,2),0))</f>
        <v>0</v>
      </c>
      <c r="BA94" s="3">
        <f>IF(Inputs!$B$27&lt;&gt;"Ready","PENDING INPUTS",IF(AND(A94&lt;=Inputs!$B$6,AY94&gt;0),Inputs!G19,0))</f>
        <v>0</v>
      </c>
      <c r="BB94" s="3">
        <f>IF(Inputs!$B$27&lt;&gt;"Ready","PENDING INPUTS",IF(A94&gt;Inputs!$B$6,0,MIN((AY94+AZ94+BA94),IF(Inputs!H19=1,Inputs!D19,MAX(Inputs!F19,ROUND(AY94*Inputs!E19+AZ94+BA94,2))))))</f>
        <v>0</v>
      </c>
      <c r="BC94">
        <f>IF(Inputs!$B$27&lt;&gt;"Ready","PENDING INPUTS",IF(AY94&lt;=0,99,1+IF(AND(K94&gt;0,OR(Inputs!C14&gt;Inputs!C19,AND(Inputs!C14=Inputs!C19,0&lt;5))),1,0)+IF(AND(S94&gt;0,OR(Inputs!C15&gt;Inputs!C19,AND(Inputs!C15=Inputs!C19,1&lt;5))),1,0)+IF(AND(AA94&gt;0,OR(Inputs!C16&gt;Inputs!C19,AND(Inputs!C16=Inputs!C19,2&lt;5))),1,0)+IF(AND(AI94&gt;0,OR(Inputs!C17&gt;Inputs!C19,AND(Inputs!C17=Inputs!C19,3&lt;5))),1,0)+IF(AND(AQ94&gt;0,OR(Inputs!C18&gt;Inputs!C19,AND(Inputs!C18=Inputs!C19,4&lt;5))),1,0)+IF(AND(BG94&gt;0,OR(Inputs!C20&gt;Inputs!C19,AND(Inputs!C20=Inputs!C19,6&lt;5))),1,0)+IF(AND(BO94&gt;0,OR(Inputs!C21&gt;Inputs!C19,AND(Inputs!C21=Inputs!C19,7&lt;5))),1,0)+IF(AND(BW94&gt;0,OR(Inputs!C22&gt;Inputs!C19,AND(Inputs!C22=Inputs!C19,8&lt;5))),1,0)+IF(AND(CE94&gt;0,OR(Inputs!C23&gt;Inputs!C19,AND(Inputs!C23=Inputs!C19,9&lt;5))),1,0)))</f>
        <v>99</v>
      </c>
      <c r="BD94" s="3">
        <f>IF(Inputs!$B$27&lt;&gt;"Ready","PENDING INPUTS",IF(A94&gt;Inputs!$B$6,0,MIN(MAX(0,(AY94+AZ94+BA94)-BB94),MAX(0,C94-D94-(IF(O94&lt;BC94,K94+L94+M94-N94,0)+IF(W94&lt;BC94,S94+T94+U94-V94,0)+IF(AE94&lt;BC94,AA94+AB94+AC94-AD94,0)+IF(AM94&lt;BC94,AI94+AJ94+AK94-AL94,0)+IF(AU94&lt;BC94,AQ94+AR94+AS94-AT94,0)+IF(BC94&lt;BC94,AY94+AZ94+BA94-BB94,0)+IF(BK94&lt;BC94,BG94+BH94+BI94-BJ94,0)+IF(BS94&lt;BC94,BO94+BP94+BQ94-BR94,0)+IF(CA94&lt;BC94,BW94+BX94+BY94-BZ94,0)+IF(CI94&lt;BC94,CE94+CF94+CG94-CH94,0))))))</f>
        <v>0</v>
      </c>
      <c r="BE94" s="3">
        <f>IF(Inputs!$B$27&lt;&gt;"Ready","PENDING INPUTS",MIN((AY94+AZ94+BA94),IF(D94&gt;C94,IF(D94=0,0,BB94*C94/D94),BB94+BD94)))</f>
        <v>0</v>
      </c>
      <c r="BF94" s="3">
        <f>IF(Inputs!$B$27&lt;&gt;"Ready","PENDING INPUTS",MAX(0,(AY94+AZ94+BA94)-BE94))</f>
        <v>0</v>
      </c>
      <c r="BG94" s="3">
        <f>IF(Inputs!$B$27&lt;&gt;"Ready","PENDING INPUTS",BN93)</f>
        <v>0</v>
      </c>
      <c r="BH94" s="3">
        <f>IF(Inputs!$B$27&lt;&gt;"Ready","PENDING INPUTS",IF(A94&lt;=Inputs!$B$6,ROUND(BG94*Inputs!C20/12,2),0))</f>
        <v>0</v>
      </c>
      <c r="BI94" s="3">
        <f>IF(Inputs!$B$27&lt;&gt;"Ready","PENDING INPUTS",IF(AND(A94&lt;=Inputs!$B$6,BG94&gt;0),Inputs!G20,0))</f>
        <v>0</v>
      </c>
      <c r="BJ94" s="3">
        <f>IF(Inputs!$B$27&lt;&gt;"Ready","PENDING INPUTS",IF(A94&gt;Inputs!$B$6,0,MIN((BG94+BH94+BI94),IF(Inputs!H20=1,Inputs!D20,MAX(Inputs!F20,ROUND(BG94*Inputs!E20+BH94+BI94,2))))))</f>
        <v>0</v>
      </c>
      <c r="BK94">
        <f>IF(Inputs!$B$27&lt;&gt;"Ready","PENDING INPUTS",IF(BG94&lt;=0,99,1+IF(AND(K94&gt;0,OR(Inputs!C14&gt;Inputs!C20,AND(Inputs!C14=Inputs!C20,0&lt;6))),1,0)+IF(AND(S94&gt;0,OR(Inputs!C15&gt;Inputs!C20,AND(Inputs!C15=Inputs!C20,1&lt;6))),1,0)+IF(AND(AA94&gt;0,OR(Inputs!C16&gt;Inputs!C20,AND(Inputs!C16=Inputs!C20,2&lt;6))),1,0)+IF(AND(AI94&gt;0,OR(Inputs!C17&gt;Inputs!C20,AND(Inputs!C17=Inputs!C20,3&lt;6))),1,0)+IF(AND(AQ94&gt;0,OR(Inputs!C18&gt;Inputs!C20,AND(Inputs!C18=Inputs!C20,4&lt;6))),1,0)+IF(AND(AY94&gt;0,OR(Inputs!C19&gt;Inputs!C20,AND(Inputs!C19=Inputs!C20,5&lt;6))),1,0)+IF(AND(BO94&gt;0,OR(Inputs!C21&gt;Inputs!C20,AND(Inputs!C21=Inputs!C20,7&lt;6))),1,0)+IF(AND(BW94&gt;0,OR(Inputs!C22&gt;Inputs!C20,AND(Inputs!C22=Inputs!C20,8&lt;6))),1,0)+IF(AND(CE94&gt;0,OR(Inputs!C23&gt;Inputs!C20,AND(Inputs!C23=Inputs!C20,9&lt;6))),1,0)))</f>
        <v>99</v>
      </c>
      <c r="BL94" s="3">
        <f>IF(Inputs!$B$27&lt;&gt;"Ready","PENDING INPUTS",IF(A94&gt;Inputs!$B$6,0,MIN(MAX(0,(BG94+BH94+BI94)-BJ94),MAX(0,C94-D94-(IF(O94&lt;BK94,K94+L94+M94-N94,0)+IF(W94&lt;BK94,S94+T94+U94-V94,0)+IF(AE94&lt;BK94,AA94+AB94+AC94-AD94,0)+IF(AM94&lt;BK94,AI94+AJ94+AK94-AL94,0)+IF(AU94&lt;BK94,AQ94+AR94+AS94-AT94,0)+IF(BC94&lt;BK94,AY94+AZ94+BA94-BB94,0)+IF(BK94&lt;BK94,BG94+BH94+BI94-BJ94,0)+IF(BS94&lt;BK94,BO94+BP94+BQ94-BR94,0)+IF(CA94&lt;BK94,BW94+BX94+BY94-BZ94,0)+IF(CI94&lt;BK94,CE94+CF94+CG94-CH94,0))))))</f>
        <v>0</v>
      </c>
      <c r="BM94" s="3">
        <f>IF(Inputs!$B$27&lt;&gt;"Ready","PENDING INPUTS",MIN((BG94+BH94+BI94),IF(D94&gt;C94,IF(D94=0,0,BJ94*C94/D94),BJ94+BL94)))</f>
        <v>0</v>
      </c>
      <c r="BN94" s="3">
        <f>IF(Inputs!$B$27&lt;&gt;"Ready","PENDING INPUTS",MAX(0,(BG94+BH94+BI94)-BM94))</f>
        <v>0</v>
      </c>
      <c r="BO94" s="3">
        <f>IF(Inputs!$B$27&lt;&gt;"Ready","PENDING INPUTS",BV93)</f>
        <v>0</v>
      </c>
      <c r="BP94" s="3">
        <f>IF(Inputs!$B$27&lt;&gt;"Ready","PENDING INPUTS",IF(A94&lt;=Inputs!$B$6,ROUND(BO94*Inputs!C21/12,2),0))</f>
        <v>0</v>
      </c>
      <c r="BQ94" s="3">
        <f>IF(Inputs!$B$27&lt;&gt;"Ready","PENDING INPUTS",IF(AND(A94&lt;=Inputs!$B$6,BO94&gt;0),Inputs!G21,0))</f>
        <v>0</v>
      </c>
      <c r="BR94" s="3">
        <f>IF(Inputs!$B$27&lt;&gt;"Ready","PENDING INPUTS",IF(A94&gt;Inputs!$B$6,0,MIN((BO94+BP94+BQ94),IF(Inputs!H21=1,Inputs!D21,MAX(Inputs!F21,ROUND(BO94*Inputs!E21+BP94+BQ94,2))))))</f>
        <v>0</v>
      </c>
      <c r="BS94">
        <f>IF(Inputs!$B$27&lt;&gt;"Ready","PENDING INPUTS",IF(BO94&lt;=0,99,1+IF(AND(K94&gt;0,OR(Inputs!C14&gt;Inputs!C21,AND(Inputs!C14=Inputs!C21,0&lt;7))),1,0)+IF(AND(S94&gt;0,OR(Inputs!C15&gt;Inputs!C21,AND(Inputs!C15=Inputs!C21,1&lt;7))),1,0)+IF(AND(AA94&gt;0,OR(Inputs!C16&gt;Inputs!C21,AND(Inputs!C16=Inputs!C21,2&lt;7))),1,0)+IF(AND(AI94&gt;0,OR(Inputs!C17&gt;Inputs!C21,AND(Inputs!C17=Inputs!C21,3&lt;7))),1,0)+IF(AND(AQ94&gt;0,OR(Inputs!C18&gt;Inputs!C21,AND(Inputs!C18=Inputs!C21,4&lt;7))),1,0)+IF(AND(AY94&gt;0,OR(Inputs!C19&gt;Inputs!C21,AND(Inputs!C19=Inputs!C21,5&lt;7))),1,0)+IF(AND(BG94&gt;0,OR(Inputs!C20&gt;Inputs!C21,AND(Inputs!C20=Inputs!C21,6&lt;7))),1,0)+IF(AND(BW94&gt;0,OR(Inputs!C22&gt;Inputs!C21,AND(Inputs!C22=Inputs!C21,8&lt;7))),1,0)+IF(AND(CE94&gt;0,OR(Inputs!C23&gt;Inputs!C21,AND(Inputs!C23=Inputs!C21,9&lt;7))),1,0)))</f>
        <v>99</v>
      </c>
      <c r="BT94" s="3">
        <f>IF(Inputs!$B$27&lt;&gt;"Ready","PENDING INPUTS",IF(A94&gt;Inputs!$B$6,0,MIN(MAX(0,(BO94+BP94+BQ94)-BR94),MAX(0,C94-D94-(IF(O94&lt;BS94,K94+L94+M94-N94,0)+IF(W94&lt;BS94,S94+T94+U94-V94,0)+IF(AE94&lt;BS94,AA94+AB94+AC94-AD94,0)+IF(AM94&lt;BS94,AI94+AJ94+AK94-AL94,0)+IF(AU94&lt;BS94,AQ94+AR94+AS94-AT94,0)+IF(BC94&lt;BS94,AY94+AZ94+BA94-BB94,0)+IF(BK94&lt;BS94,BG94+BH94+BI94-BJ94,0)+IF(BS94&lt;BS94,BO94+BP94+BQ94-BR94,0)+IF(CA94&lt;BS94,BW94+BX94+BY94-BZ94,0)+IF(CI94&lt;BS94,CE94+CF94+CG94-CH94,0))))))</f>
        <v>0</v>
      </c>
      <c r="BU94" s="3">
        <f>IF(Inputs!$B$27&lt;&gt;"Ready","PENDING INPUTS",MIN((BO94+BP94+BQ94),IF(D94&gt;C94,IF(D94=0,0,BR94*C94/D94),BR94+BT94)))</f>
        <v>0</v>
      </c>
      <c r="BV94" s="3">
        <f>IF(Inputs!$B$27&lt;&gt;"Ready","PENDING INPUTS",MAX(0,(BO94+BP94+BQ94)-BU94))</f>
        <v>0</v>
      </c>
      <c r="BW94" s="3">
        <f>IF(Inputs!$B$27&lt;&gt;"Ready","PENDING INPUTS",CD93)</f>
        <v>0</v>
      </c>
      <c r="BX94" s="3">
        <f>IF(Inputs!$B$27&lt;&gt;"Ready","PENDING INPUTS",IF(A94&lt;=Inputs!$B$6,ROUND(BW94*Inputs!C22/12,2),0))</f>
        <v>0</v>
      </c>
      <c r="BY94" s="3">
        <f>IF(Inputs!$B$27&lt;&gt;"Ready","PENDING INPUTS",IF(AND(A94&lt;=Inputs!$B$6,BW94&gt;0),Inputs!G22,0))</f>
        <v>0</v>
      </c>
      <c r="BZ94" s="3">
        <f>IF(Inputs!$B$27&lt;&gt;"Ready","PENDING INPUTS",IF(A94&gt;Inputs!$B$6,0,MIN((BW94+BX94+BY94),IF(Inputs!H22=1,Inputs!D22,MAX(Inputs!F22,ROUND(BW94*Inputs!E22+BX94+BY94,2))))))</f>
        <v>0</v>
      </c>
      <c r="CA94">
        <f>IF(Inputs!$B$27&lt;&gt;"Ready","PENDING INPUTS",IF(BW94&lt;=0,99,1+IF(AND(K94&gt;0,OR(Inputs!C14&gt;Inputs!C22,AND(Inputs!C14=Inputs!C22,0&lt;8))),1,0)+IF(AND(S94&gt;0,OR(Inputs!C15&gt;Inputs!C22,AND(Inputs!C15=Inputs!C22,1&lt;8))),1,0)+IF(AND(AA94&gt;0,OR(Inputs!C16&gt;Inputs!C22,AND(Inputs!C16=Inputs!C22,2&lt;8))),1,0)+IF(AND(AI94&gt;0,OR(Inputs!C17&gt;Inputs!C22,AND(Inputs!C17=Inputs!C22,3&lt;8))),1,0)+IF(AND(AQ94&gt;0,OR(Inputs!C18&gt;Inputs!C22,AND(Inputs!C18=Inputs!C22,4&lt;8))),1,0)+IF(AND(AY94&gt;0,OR(Inputs!C19&gt;Inputs!C22,AND(Inputs!C19=Inputs!C22,5&lt;8))),1,0)+IF(AND(BG94&gt;0,OR(Inputs!C20&gt;Inputs!C22,AND(Inputs!C20=Inputs!C22,6&lt;8))),1,0)+IF(AND(BO94&gt;0,OR(Inputs!C21&gt;Inputs!C22,AND(Inputs!C21=Inputs!C22,7&lt;8))),1,0)+IF(AND(CE94&gt;0,OR(Inputs!C23&gt;Inputs!C22,AND(Inputs!C23=Inputs!C22,9&lt;8))),1,0)))</f>
        <v>99</v>
      </c>
      <c r="CB94" s="3">
        <f>IF(Inputs!$B$27&lt;&gt;"Ready","PENDING INPUTS",IF(A94&gt;Inputs!$B$6,0,MIN(MAX(0,(BW94+BX94+BY94)-BZ94),MAX(0,C94-D94-(IF(O94&lt;CA94,K94+L94+M94-N94,0)+IF(W94&lt;CA94,S94+T94+U94-V94,0)+IF(AE94&lt;CA94,AA94+AB94+AC94-AD94,0)+IF(AM94&lt;CA94,AI94+AJ94+AK94-AL94,0)+IF(AU94&lt;CA94,AQ94+AR94+AS94-AT94,0)+IF(BC94&lt;CA94,AY94+AZ94+BA94-BB94,0)+IF(BK94&lt;CA94,BG94+BH94+BI94-BJ94,0)+IF(BS94&lt;CA94,BO94+BP94+BQ94-BR94,0)+IF(CA94&lt;CA94,BW94+BX94+BY94-BZ94,0)+IF(CI94&lt;CA94,CE94+CF94+CG94-CH94,0))))))</f>
        <v>0</v>
      </c>
      <c r="CC94" s="3">
        <f>IF(Inputs!$B$27&lt;&gt;"Ready","PENDING INPUTS",MIN((BW94+BX94+BY94),IF(D94&gt;C94,IF(D94=0,0,BZ94*C94/D94),BZ94+CB94)))</f>
        <v>0</v>
      </c>
      <c r="CD94" s="3">
        <f>IF(Inputs!$B$27&lt;&gt;"Ready","PENDING INPUTS",MAX(0,(BW94+BX94+BY94)-CC94))</f>
        <v>0</v>
      </c>
      <c r="CE94" s="3">
        <f>IF(Inputs!$B$27&lt;&gt;"Ready","PENDING INPUTS",CL93)</f>
        <v>0</v>
      </c>
      <c r="CF94" s="3">
        <f>IF(Inputs!$B$27&lt;&gt;"Ready","PENDING INPUTS",IF(A94&lt;=Inputs!$B$6,ROUND(CE94*Inputs!C23/12,2),0))</f>
        <v>0</v>
      </c>
      <c r="CG94" s="3">
        <f>IF(Inputs!$B$27&lt;&gt;"Ready","PENDING INPUTS",IF(AND(A94&lt;=Inputs!$B$6,CE94&gt;0),Inputs!G23,0))</f>
        <v>0</v>
      </c>
      <c r="CH94" s="3">
        <f>IF(Inputs!$B$27&lt;&gt;"Ready","PENDING INPUTS",IF(A94&gt;Inputs!$B$6,0,MIN((CE94+CF94+CG94),IF(Inputs!H23=1,Inputs!D23,MAX(Inputs!F23,ROUND(CE94*Inputs!E23+CF94+CG94,2))))))</f>
        <v>0</v>
      </c>
      <c r="CI94">
        <f>IF(Inputs!$B$27&lt;&gt;"Ready","PENDING INPUTS",IF(CE94&lt;=0,99,1+IF(AND(K94&gt;0,OR(Inputs!C14&gt;Inputs!C23,AND(Inputs!C14=Inputs!C23,0&lt;9))),1,0)+IF(AND(S94&gt;0,OR(Inputs!C15&gt;Inputs!C23,AND(Inputs!C15=Inputs!C23,1&lt;9))),1,0)+IF(AND(AA94&gt;0,OR(Inputs!C16&gt;Inputs!C23,AND(Inputs!C16=Inputs!C23,2&lt;9))),1,0)+IF(AND(AI94&gt;0,OR(Inputs!C17&gt;Inputs!C23,AND(Inputs!C17=Inputs!C23,3&lt;9))),1,0)+IF(AND(AQ94&gt;0,OR(Inputs!C18&gt;Inputs!C23,AND(Inputs!C18=Inputs!C23,4&lt;9))),1,0)+IF(AND(AY94&gt;0,OR(Inputs!C19&gt;Inputs!C23,AND(Inputs!C19=Inputs!C23,5&lt;9))),1,0)+IF(AND(BG94&gt;0,OR(Inputs!C20&gt;Inputs!C23,AND(Inputs!C20=Inputs!C23,6&lt;9))),1,0)+IF(AND(BO94&gt;0,OR(Inputs!C21&gt;Inputs!C23,AND(Inputs!C21=Inputs!C23,7&lt;9))),1,0)+IF(AND(BW94&gt;0,OR(Inputs!C22&gt;Inputs!C23,AND(Inputs!C22=Inputs!C23,8&lt;9))),1,0)))</f>
        <v>99</v>
      </c>
      <c r="CJ94" s="3">
        <f>IF(Inputs!$B$27&lt;&gt;"Ready","PENDING INPUTS",IF(A94&gt;Inputs!$B$6,0,MIN(MAX(0,(CE94+CF94+CG94)-CH94),MAX(0,C94-D94-(IF(O94&lt;CI94,K94+L94+M94-N94,0)+IF(W94&lt;CI94,S94+T94+U94-V94,0)+IF(AE94&lt;CI94,AA94+AB94+AC94-AD94,0)+IF(AM94&lt;CI94,AI94+AJ94+AK94-AL94,0)+IF(AU94&lt;CI94,AQ94+AR94+AS94-AT94,0)+IF(BC94&lt;CI94,AY94+AZ94+BA94-BB94,0)+IF(BK94&lt;CI94,BG94+BH94+BI94-BJ94,0)+IF(BS94&lt;CI94,BO94+BP94+BQ94-BR94,0)+IF(CA94&lt;CI94,BW94+BX94+BY94-BZ94,0)+IF(CI94&lt;CI94,CE94+CF94+CG94-CH94,0))))))</f>
        <v>0</v>
      </c>
      <c r="CK94" s="3">
        <f>IF(Inputs!$B$27&lt;&gt;"Ready","PENDING INPUTS",MIN((CE94+CF94+CG94),IF(D94&gt;C94,IF(D94=0,0,CH94*C94/D94),CH94+CJ94)))</f>
        <v>0</v>
      </c>
      <c r="CL94" s="3">
        <f>IF(Inputs!$B$27&lt;&gt;"Ready","PENDING INPUTS",MAX(0,(CE94+CF94+CG94)-CK94))</f>
        <v>0</v>
      </c>
    </row>
    <row r="95" spans="1:90" ht="27.95" customHeight="1" x14ac:dyDescent="0.25">
      <c r="A95">
        <v>91</v>
      </c>
      <c r="B95" s="13">
        <f>IF(Inputs!$B$27&lt;&gt;"Ready","PENDING INPUTS",EDATE(Inputs!$B$5,A95-1))</f>
        <v>49035</v>
      </c>
      <c r="C95" s="3">
        <f>IF(Inputs!$B$27&lt;&gt;"Ready","PENDING INPUTS",IF(A95&lt;=Inputs!$B$6,MAX(0,Inputs!$B$4+IF(A95=Inputs!$B$7,Inputs!$B$8,0)+IF(A95=Inputs!$B$9,Inputs!$B$10,0)),0))</f>
        <v>0</v>
      </c>
      <c r="D95" s="3">
        <f>IF(Inputs!$B$27&lt;&gt;"Ready","PENDING INPUTS",SUM(N95,V95,AD95,AL95,AT95,BB95,BJ95,BR95,BZ95,CH95))</f>
        <v>0</v>
      </c>
      <c r="E95" s="3">
        <f>IF(Inputs!$B$27&lt;&gt;"Ready","PENDING INPUTS",MAX(0,D95-C95))</f>
        <v>0</v>
      </c>
      <c r="F95" s="3">
        <f>IF(Inputs!$B$27&lt;&gt;"Ready","PENDING INPUTS",SUM(Q95,Y95,AG95,AO95,AW95,BE95,BM95,BU95,CC95,CK95))</f>
        <v>0</v>
      </c>
      <c r="G95" s="3">
        <f>IF(Inputs!$B$27&lt;&gt;"Ready","PENDING INPUTS",SUM(L95,T95,AB95,AJ95,AR95,AZ95,BH95,BP95,BX95,CF95))</f>
        <v>0</v>
      </c>
      <c r="H95" s="3">
        <f>IF(Inputs!$B$27&lt;&gt;"Ready","PENDING INPUTS",SUM(M95,U95,AC95,AK95,AS95,BA95,BI95,BQ95,BY95,CG95))</f>
        <v>0</v>
      </c>
      <c r="I95" s="3">
        <f>IF(Inputs!$B$27&lt;&gt;"Ready","PENDING INPUTS",SUM(R95,Z95,AH95,AP95,AX95,BF95,BN95,BV95,CD95,CL95))</f>
        <v>0</v>
      </c>
      <c r="J95" t="str">
        <f>IF(Inputs!$B$27&lt;&gt;"Ready","PENDING INPUTS",IF(A95&gt;Inputs!$B$6,"Beyond horizon",IF(E95&gt;0.005,"MINIMUM SHORTFALL",IF(I95&lt;0.005,"Paid off","In progress"))))</f>
        <v>Paid off</v>
      </c>
      <c r="K95" s="3">
        <f>IF(Inputs!$B$27&lt;&gt;"Ready","PENDING INPUTS",R94)</f>
        <v>0</v>
      </c>
      <c r="L95" s="3">
        <f>IF(Inputs!$B$27&lt;&gt;"Ready","PENDING INPUTS",IF(A95&lt;=Inputs!$B$6,ROUND(K95*Inputs!C14/12,2),0))</f>
        <v>0</v>
      </c>
      <c r="M95" s="3">
        <f>IF(Inputs!$B$27&lt;&gt;"Ready","PENDING INPUTS",IF(AND(A95&lt;=Inputs!$B$6,K95&gt;0),Inputs!G14,0))</f>
        <v>0</v>
      </c>
      <c r="N95" s="3">
        <f>IF(Inputs!$B$27&lt;&gt;"Ready","PENDING INPUTS",IF(A95&gt;Inputs!$B$6,0,MIN((K95+L95+M95),IF(Inputs!H14=1,Inputs!D14,MAX(Inputs!F14,ROUND(K95*Inputs!E14+L95+M95,2))))))</f>
        <v>0</v>
      </c>
      <c r="O95">
        <f>IF(Inputs!$B$27&lt;&gt;"Ready","PENDING INPUTS",IF(K95&lt;=0,99,1+IF(AND(S95&gt;0,OR(Inputs!C15&gt;Inputs!C14,AND(Inputs!C15=Inputs!C14,1&lt;0))),1,0)+IF(AND(AA95&gt;0,OR(Inputs!C16&gt;Inputs!C14,AND(Inputs!C16=Inputs!C14,2&lt;0))),1,0)+IF(AND(AI95&gt;0,OR(Inputs!C17&gt;Inputs!C14,AND(Inputs!C17=Inputs!C14,3&lt;0))),1,0)+IF(AND(AQ95&gt;0,OR(Inputs!C18&gt;Inputs!C14,AND(Inputs!C18=Inputs!C14,4&lt;0))),1,0)+IF(AND(AY95&gt;0,OR(Inputs!C19&gt;Inputs!C14,AND(Inputs!C19=Inputs!C14,5&lt;0))),1,0)+IF(AND(BG95&gt;0,OR(Inputs!C20&gt;Inputs!C14,AND(Inputs!C20=Inputs!C14,6&lt;0))),1,0)+IF(AND(BO95&gt;0,OR(Inputs!C21&gt;Inputs!C14,AND(Inputs!C21=Inputs!C14,7&lt;0))),1,0)+IF(AND(BW95&gt;0,OR(Inputs!C22&gt;Inputs!C14,AND(Inputs!C22=Inputs!C14,8&lt;0))),1,0)+IF(AND(CE95&gt;0,OR(Inputs!C23&gt;Inputs!C14,AND(Inputs!C23=Inputs!C14,9&lt;0))),1,0)))</f>
        <v>99</v>
      </c>
      <c r="P95" s="3">
        <f>IF(Inputs!$B$27&lt;&gt;"Ready","PENDING INPUTS",IF(A95&gt;Inputs!$B$6,0,MIN(MAX(0,(K95+L95+M95)-N95),MAX(0,C95-D95-(IF(O95&lt;O95,K95+L95+M95-N95,0)+IF(W95&lt;O95,S95+T95+U95-V95,0)+IF(AE95&lt;O95,AA95+AB95+AC95-AD95,0)+IF(AM95&lt;O95,AI95+AJ95+AK95-AL95,0)+IF(AU95&lt;O95,AQ95+AR95+AS95-AT95,0)+IF(BC95&lt;O95,AY95+AZ95+BA95-BB95,0)+IF(BK95&lt;O95,BG95+BH95+BI95-BJ95,0)+IF(BS95&lt;O95,BO95+BP95+BQ95-BR95,0)+IF(CA95&lt;O95,BW95+BX95+BY95-BZ95,0)+IF(CI95&lt;O95,CE95+CF95+CG95-CH95,0))))))</f>
        <v>0</v>
      </c>
      <c r="Q95" s="3">
        <f>IF(Inputs!$B$27&lt;&gt;"Ready","PENDING INPUTS",MIN((K95+L95+M95),IF(D95&gt;C95,IF(D95=0,0,N95*C95/D95),N95+P95)))</f>
        <v>0</v>
      </c>
      <c r="R95" s="3">
        <f>IF(Inputs!$B$27&lt;&gt;"Ready","PENDING INPUTS",MAX(0,(K95+L95+M95)-Q95))</f>
        <v>0</v>
      </c>
      <c r="S95" s="3">
        <f>IF(Inputs!$B$27&lt;&gt;"Ready","PENDING INPUTS",Z94)</f>
        <v>0</v>
      </c>
      <c r="T95" s="3">
        <f>IF(Inputs!$B$27&lt;&gt;"Ready","PENDING INPUTS",IF(A95&lt;=Inputs!$B$6,ROUND(S95*Inputs!C15/12,2),0))</f>
        <v>0</v>
      </c>
      <c r="U95" s="3">
        <f>IF(Inputs!$B$27&lt;&gt;"Ready","PENDING INPUTS",IF(AND(A95&lt;=Inputs!$B$6,S95&gt;0),Inputs!G15,0))</f>
        <v>0</v>
      </c>
      <c r="V95" s="3">
        <f>IF(Inputs!$B$27&lt;&gt;"Ready","PENDING INPUTS",IF(A95&gt;Inputs!$B$6,0,MIN((S95+T95+U95),IF(Inputs!H15=1,Inputs!D15,MAX(Inputs!F15,ROUND(S95*Inputs!E15+T95+U95,2))))))</f>
        <v>0</v>
      </c>
      <c r="W95">
        <f>IF(Inputs!$B$27&lt;&gt;"Ready","PENDING INPUTS",IF(S95&lt;=0,99,1+IF(AND(K95&gt;0,OR(Inputs!C14&gt;Inputs!C15,AND(Inputs!C14=Inputs!C15,0&lt;1))),1,0)+IF(AND(AA95&gt;0,OR(Inputs!C16&gt;Inputs!C15,AND(Inputs!C16=Inputs!C15,2&lt;1))),1,0)+IF(AND(AI95&gt;0,OR(Inputs!C17&gt;Inputs!C15,AND(Inputs!C17=Inputs!C15,3&lt;1))),1,0)+IF(AND(AQ95&gt;0,OR(Inputs!C18&gt;Inputs!C15,AND(Inputs!C18=Inputs!C15,4&lt;1))),1,0)+IF(AND(AY95&gt;0,OR(Inputs!C19&gt;Inputs!C15,AND(Inputs!C19=Inputs!C15,5&lt;1))),1,0)+IF(AND(BG95&gt;0,OR(Inputs!C20&gt;Inputs!C15,AND(Inputs!C20=Inputs!C15,6&lt;1))),1,0)+IF(AND(BO95&gt;0,OR(Inputs!C21&gt;Inputs!C15,AND(Inputs!C21=Inputs!C15,7&lt;1))),1,0)+IF(AND(BW95&gt;0,OR(Inputs!C22&gt;Inputs!C15,AND(Inputs!C22=Inputs!C15,8&lt;1))),1,0)+IF(AND(CE95&gt;0,OR(Inputs!C23&gt;Inputs!C15,AND(Inputs!C23=Inputs!C15,9&lt;1))),1,0)))</f>
        <v>99</v>
      </c>
      <c r="X95" s="3">
        <f>IF(Inputs!$B$27&lt;&gt;"Ready","PENDING INPUTS",IF(A95&gt;Inputs!$B$6,0,MIN(MAX(0,(S95+T95+U95)-V95),MAX(0,C95-D95-(IF(O95&lt;W95,K95+L95+M95-N95,0)+IF(W95&lt;W95,S95+T95+U95-V95,0)+IF(AE95&lt;W95,AA95+AB95+AC95-AD95,0)+IF(AM95&lt;W95,AI95+AJ95+AK95-AL95,0)+IF(AU95&lt;W95,AQ95+AR95+AS95-AT95,0)+IF(BC95&lt;W95,AY95+AZ95+BA95-BB95,0)+IF(BK95&lt;W95,BG95+BH95+BI95-BJ95,0)+IF(BS95&lt;W95,BO95+BP95+BQ95-BR95,0)+IF(CA95&lt;W95,BW95+BX95+BY95-BZ95,0)+IF(CI95&lt;W95,CE95+CF95+CG95-CH95,0))))))</f>
        <v>0</v>
      </c>
      <c r="Y95" s="3">
        <f>IF(Inputs!$B$27&lt;&gt;"Ready","PENDING INPUTS",MIN((S95+T95+U95),IF(D95&gt;C95,IF(D95=0,0,V95*C95/D95),V95+X95)))</f>
        <v>0</v>
      </c>
      <c r="Z95" s="3">
        <f>IF(Inputs!$B$27&lt;&gt;"Ready","PENDING INPUTS",MAX(0,(S95+T95+U95)-Y95))</f>
        <v>0</v>
      </c>
      <c r="AA95" s="3">
        <f>IF(Inputs!$B$27&lt;&gt;"Ready","PENDING INPUTS",AH94)</f>
        <v>0</v>
      </c>
      <c r="AB95" s="3">
        <f>IF(Inputs!$B$27&lt;&gt;"Ready","PENDING INPUTS",IF(A95&lt;=Inputs!$B$6,ROUND(AA95*Inputs!C16/12,2),0))</f>
        <v>0</v>
      </c>
      <c r="AC95" s="3">
        <f>IF(Inputs!$B$27&lt;&gt;"Ready","PENDING INPUTS",IF(AND(A95&lt;=Inputs!$B$6,AA95&gt;0),Inputs!G16,0))</f>
        <v>0</v>
      </c>
      <c r="AD95" s="3">
        <f>IF(Inputs!$B$27&lt;&gt;"Ready","PENDING INPUTS",IF(A95&gt;Inputs!$B$6,0,MIN((AA95+AB95+AC95),IF(Inputs!H16=1,Inputs!D16,MAX(Inputs!F16,ROUND(AA95*Inputs!E16+AB95+AC95,2))))))</f>
        <v>0</v>
      </c>
      <c r="AE95">
        <f>IF(Inputs!$B$27&lt;&gt;"Ready","PENDING INPUTS",IF(AA95&lt;=0,99,1+IF(AND(K95&gt;0,OR(Inputs!C14&gt;Inputs!C16,AND(Inputs!C14=Inputs!C16,0&lt;2))),1,0)+IF(AND(S95&gt;0,OR(Inputs!C15&gt;Inputs!C16,AND(Inputs!C15=Inputs!C16,1&lt;2))),1,0)+IF(AND(AI95&gt;0,OR(Inputs!C17&gt;Inputs!C16,AND(Inputs!C17=Inputs!C16,3&lt;2))),1,0)+IF(AND(AQ95&gt;0,OR(Inputs!C18&gt;Inputs!C16,AND(Inputs!C18=Inputs!C16,4&lt;2))),1,0)+IF(AND(AY95&gt;0,OR(Inputs!C19&gt;Inputs!C16,AND(Inputs!C19=Inputs!C16,5&lt;2))),1,0)+IF(AND(BG95&gt;0,OR(Inputs!C20&gt;Inputs!C16,AND(Inputs!C20=Inputs!C16,6&lt;2))),1,0)+IF(AND(BO95&gt;0,OR(Inputs!C21&gt;Inputs!C16,AND(Inputs!C21=Inputs!C16,7&lt;2))),1,0)+IF(AND(BW95&gt;0,OR(Inputs!C22&gt;Inputs!C16,AND(Inputs!C22=Inputs!C16,8&lt;2))),1,0)+IF(AND(CE95&gt;0,OR(Inputs!C23&gt;Inputs!C16,AND(Inputs!C23=Inputs!C16,9&lt;2))),1,0)))</f>
        <v>99</v>
      </c>
      <c r="AF95" s="3">
        <f>IF(Inputs!$B$27&lt;&gt;"Ready","PENDING INPUTS",IF(A95&gt;Inputs!$B$6,0,MIN(MAX(0,(AA95+AB95+AC95)-AD95),MAX(0,C95-D95-(IF(O95&lt;AE95,K95+L95+M95-N95,0)+IF(W95&lt;AE95,S95+T95+U95-V95,0)+IF(AE95&lt;AE95,AA95+AB95+AC95-AD95,0)+IF(AM95&lt;AE95,AI95+AJ95+AK95-AL95,0)+IF(AU95&lt;AE95,AQ95+AR95+AS95-AT95,0)+IF(BC95&lt;AE95,AY95+AZ95+BA95-BB95,0)+IF(BK95&lt;AE95,BG95+BH95+BI95-BJ95,0)+IF(BS95&lt;AE95,BO95+BP95+BQ95-BR95,0)+IF(CA95&lt;AE95,BW95+BX95+BY95-BZ95,0)+IF(CI95&lt;AE95,CE95+CF95+CG95-CH95,0))))))</f>
        <v>0</v>
      </c>
      <c r="AG95" s="3">
        <f>IF(Inputs!$B$27&lt;&gt;"Ready","PENDING INPUTS",MIN((AA95+AB95+AC95),IF(D95&gt;C95,IF(D95=0,0,AD95*C95/D95),AD95+AF95)))</f>
        <v>0</v>
      </c>
      <c r="AH95" s="3">
        <f>IF(Inputs!$B$27&lt;&gt;"Ready","PENDING INPUTS",MAX(0,(AA95+AB95+AC95)-AG95))</f>
        <v>0</v>
      </c>
      <c r="AI95" s="3">
        <f>IF(Inputs!$B$27&lt;&gt;"Ready","PENDING INPUTS",AP94)</f>
        <v>0</v>
      </c>
      <c r="AJ95" s="3">
        <f>IF(Inputs!$B$27&lt;&gt;"Ready","PENDING INPUTS",IF(A95&lt;=Inputs!$B$6,ROUND(AI95*Inputs!C17/12,2),0))</f>
        <v>0</v>
      </c>
      <c r="AK95" s="3">
        <f>IF(Inputs!$B$27&lt;&gt;"Ready","PENDING INPUTS",IF(AND(A95&lt;=Inputs!$B$6,AI95&gt;0),Inputs!G17,0))</f>
        <v>0</v>
      </c>
      <c r="AL95" s="3">
        <f>IF(Inputs!$B$27&lt;&gt;"Ready","PENDING INPUTS",IF(A95&gt;Inputs!$B$6,0,MIN((AI95+AJ95+AK95),IF(Inputs!H17=1,Inputs!D17,MAX(Inputs!F17,ROUND(AI95*Inputs!E17+AJ95+AK95,2))))))</f>
        <v>0</v>
      </c>
      <c r="AM95">
        <f>IF(Inputs!$B$27&lt;&gt;"Ready","PENDING INPUTS",IF(AI95&lt;=0,99,1+IF(AND(K95&gt;0,OR(Inputs!C14&gt;Inputs!C17,AND(Inputs!C14=Inputs!C17,0&lt;3))),1,0)+IF(AND(S95&gt;0,OR(Inputs!C15&gt;Inputs!C17,AND(Inputs!C15=Inputs!C17,1&lt;3))),1,0)+IF(AND(AA95&gt;0,OR(Inputs!C16&gt;Inputs!C17,AND(Inputs!C16=Inputs!C17,2&lt;3))),1,0)+IF(AND(AQ95&gt;0,OR(Inputs!C18&gt;Inputs!C17,AND(Inputs!C18=Inputs!C17,4&lt;3))),1,0)+IF(AND(AY95&gt;0,OR(Inputs!C19&gt;Inputs!C17,AND(Inputs!C19=Inputs!C17,5&lt;3))),1,0)+IF(AND(BG95&gt;0,OR(Inputs!C20&gt;Inputs!C17,AND(Inputs!C20=Inputs!C17,6&lt;3))),1,0)+IF(AND(BO95&gt;0,OR(Inputs!C21&gt;Inputs!C17,AND(Inputs!C21=Inputs!C17,7&lt;3))),1,0)+IF(AND(BW95&gt;0,OR(Inputs!C22&gt;Inputs!C17,AND(Inputs!C22=Inputs!C17,8&lt;3))),1,0)+IF(AND(CE95&gt;0,OR(Inputs!C23&gt;Inputs!C17,AND(Inputs!C23=Inputs!C17,9&lt;3))),1,0)))</f>
        <v>99</v>
      </c>
      <c r="AN95" s="3">
        <f>IF(Inputs!$B$27&lt;&gt;"Ready","PENDING INPUTS",IF(A95&gt;Inputs!$B$6,0,MIN(MAX(0,(AI95+AJ95+AK95)-AL95),MAX(0,C95-D95-(IF(O95&lt;AM95,K95+L95+M95-N95,0)+IF(W95&lt;AM95,S95+T95+U95-V95,0)+IF(AE95&lt;AM95,AA95+AB95+AC95-AD95,0)+IF(AM95&lt;AM95,AI95+AJ95+AK95-AL95,0)+IF(AU95&lt;AM95,AQ95+AR95+AS95-AT95,0)+IF(BC95&lt;AM95,AY95+AZ95+BA95-BB95,0)+IF(BK95&lt;AM95,BG95+BH95+BI95-BJ95,0)+IF(BS95&lt;AM95,BO95+BP95+BQ95-BR95,0)+IF(CA95&lt;AM95,BW95+BX95+BY95-BZ95,0)+IF(CI95&lt;AM95,CE95+CF95+CG95-CH95,0))))))</f>
        <v>0</v>
      </c>
      <c r="AO95" s="3">
        <f>IF(Inputs!$B$27&lt;&gt;"Ready","PENDING INPUTS",MIN((AI95+AJ95+AK95),IF(D95&gt;C95,IF(D95=0,0,AL95*C95/D95),AL95+AN95)))</f>
        <v>0</v>
      </c>
      <c r="AP95" s="3">
        <f>IF(Inputs!$B$27&lt;&gt;"Ready","PENDING INPUTS",MAX(0,(AI95+AJ95+AK95)-AO95))</f>
        <v>0</v>
      </c>
      <c r="AQ95" s="3">
        <f>IF(Inputs!$B$27&lt;&gt;"Ready","PENDING INPUTS",AX94)</f>
        <v>0</v>
      </c>
      <c r="AR95" s="3">
        <f>IF(Inputs!$B$27&lt;&gt;"Ready","PENDING INPUTS",IF(A95&lt;=Inputs!$B$6,ROUND(AQ95*Inputs!C18/12,2),0))</f>
        <v>0</v>
      </c>
      <c r="AS95" s="3">
        <f>IF(Inputs!$B$27&lt;&gt;"Ready","PENDING INPUTS",IF(AND(A95&lt;=Inputs!$B$6,AQ95&gt;0),Inputs!G18,0))</f>
        <v>0</v>
      </c>
      <c r="AT95" s="3">
        <f>IF(Inputs!$B$27&lt;&gt;"Ready","PENDING INPUTS",IF(A95&gt;Inputs!$B$6,0,MIN((AQ95+AR95+AS95),IF(Inputs!H18=1,Inputs!D18,MAX(Inputs!F18,ROUND(AQ95*Inputs!E18+AR95+AS95,2))))))</f>
        <v>0</v>
      </c>
      <c r="AU95">
        <f>IF(Inputs!$B$27&lt;&gt;"Ready","PENDING INPUTS",IF(AQ95&lt;=0,99,1+IF(AND(K95&gt;0,OR(Inputs!C14&gt;Inputs!C18,AND(Inputs!C14=Inputs!C18,0&lt;4))),1,0)+IF(AND(S95&gt;0,OR(Inputs!C15&gt;Inputs!C18,AND(Inputs!C15=Inputs!C18,1&lt;4))),1,0)+IF(AND(AA95&gt;0,OR(Inputs!C16&gt;Inputs!C18,AND(Inputs!C16=Inputs!C18,2&lt;4))),1,0)+IF(AND(AI95&gt;0,OR(Inputs!C17&gt;Inputs!C18,AND(Inputs!C17=Inputs!C18,3&lt;4))),1,0)+IF(AND(AY95&gt;0,OR(Inputs!C19&gt;Inputs!C18,AND(Inputs!C19=Inputs!C18,5&lt;4))),1,0)+IF(AND(BG95&gt;0,OR(Inputs!C20&gt;Inputs!C18,AND(Inputs!C20=Inputs!C18,6&lt;4))),1,0)+IF(AND(BO95&gt;0,OR(Inputs!C21&gt;Inputs!C18,AND(Inputs!C21=Inputs!C18,7&lt;4))),1,0)+IF(AND(BW95&gt;0,OR(Inputs!C22&gt;Inputs!C18,AND(Inputs!C22=Inputs!C18,8&lt;4))),1,0)+IF(AND(CE95&gt;0,OR(Inputs!C23&gt;Inputs!C18,AND(Inputs!C23=Inputs!C18,9&lt;4))),1,0)))</f>
        <v>99</v>
      </c>
      <c r="AV95" s="3">
        <f>IF(Inputs!$B$27&lt;&gt;"Ready","PENDING INPUTS",IF(A95&gt;Inputs!$B$6,0,MIN(MAX(0,(AQ95+AR95+AS95)-AT95),MAX(0,C95-D95-(IF(O95&lt;AU95,K95+L95+M95-N95,0)+IF(W95&lt;AU95,S95+T95+U95-V95,0)+IF(AE95&lt;AU95,AA95+AB95+AC95-AD95,0)+IF(AM95&lt;AU95,AI95+AJ95+AK95-AL95,0)+IF(AU95&lt;AU95,AQ95+AR95+AS95-AT95,0)+IF(BC95&lt;AU95,AY95+AZ95+BA95-BB95,0)+IF(BK95&lt;AU95,BG95+BH95+BI95-BJ95,0)+IF(BS95&lt;AU95,BO95+BP95+BQ95-BR95,0)+IF(CA95&lt;AU95,BW95+BX95+BY95-BZ95,0)+IF(CI95&lt;AU95,CE95+CF95+CG95-CH95,0))))))</f>
        <v>0</v>
      </c>
      <c r="AW95" s="3">
        <f>IF(Inputs!$B$27&lt;&gt;"Ready","PENDING INPUTS",MIN((AQ95+AR95+AS95),IF(D95&gt;C95,IF(D95=0,0,AT95*C95/D95),AT95+AV95)))</f>
        <v>0</v>
      </c>
      <c r="AX95" s="3">
        <f>IF(Inputs!$B$27&lt;&gt;"Ready","PENDING INPUTS",MAX(0,(AQ95+AR95+AS95)-AW95))</f>
        <v>0</v>
      </c>
      <c r="AY95" s="3">
        <f>IF(Inputs!$B$27&lt;&gt;"Ready","PENDING INPUTS",BF94)</f>
        <v>0</v>
      </c>
      <c r="AZ95" s="3">
        <f>IF(Inputs!$B$27&lt;&gt;"Ready","PENDING INPUTS",IF(A95&lt;=Inputs!$B$6,ROUND(AY95*Inputs!C19/12,2),0))</f>
        <v>0</v>
      </c>
      <c r="BA95" s="3">
        <f>IF(Inputs!$B$27&lt;&gt;"Ready","PENDING INPUTS",IF(AND(A95&lt;=Inputs!$B$6,AY95&gt;0),Inputs!G19,0))</f>
        <v>0</v>
      </c>
      <c r="BB95" s="3">
        <f>IF(Inputs!$B$27&lt;&gt;"Ready","PENDING INPUTS",IF(A95&gt;Inputs!$B$6,0,MIN((AY95+AZ95+BA95),IF(Inputs!H19=1,Inputs!D19,MAX(Inputs!F19,ROUND(AY95*Inputs!E19+AZ95+BA95,2))))))</f>
        <v>0</v>
      </c>
      <c r="BC95">
        <f>IF(Inputs!$B$27&lt;&gt;"Ready","PENDING INPUTS",IF(AY95&lt;=0,99,1+IF(AND(K95&gt;0,OR(Inputs!C14&gt;Inputs!C19,AND(Inputs!C14=Inputs!C19,0&lt;5))),1,0)+IF(AND(S95&gt;0,OR(Inputs!C15&gt;Inputs!C19,AND(Inputs!C15=Inputs!C19,1&lt;5))),1,0)+IF(AND(AA95&gt;0,OR(Inputs!C16&gt;Inputs!C19,AND(Inputs!C16=Inputs!C19,2&lt;5))),1,0)+IF(AND(AI95&gt;0,OR(Inputs!C17&gt;Inputs!C19,AND(Inputs!C17=Inputs!C19,3&lt;5))),1,0)+IF(AND(AQ95&gt;0,OR(Inputs!C18&gt;Inputs!C19,AND(Inputs!C18=Inputs!C19,4&lt;5))),1,0)+IF(AND(BG95&gt;0,OR(Inputs!C20&gt;Inputs!C19,AND(Inputs!C20=Inputs!C19,6&lt;5))),1,0)+IF(AND(BO95&gt;0,OR(Inputs!C21&gt;Inputs!C19,AND(Inputs!C21=Inputs!C19,7&lt;5))),1,0)+IF(AND(BW95&gt;0,OR(Inputs!C22&gt;Inputs!C19,AND(Inputs!C22=Inputs!C19,8&lt;5))),1,0)+IF(AND(CE95&gt;0,OR(Inputs!C23&gt;Inputs!C19,AND(Inputs!C23=Inputs!C19,9&lt;5))),1,0)))</f>
        <v>99</v>
      </c>
      <c r="BD95" s="3">
        <f>IF(Inputs!$B$27&lt;&gt;"Ready","PENDING INPUTS",IF(A95&gt;Inputs!$B$6,0,MIN(MAX(0,(AY95+AZ95+BA95)-BB95),MAX(0,C95-D95-(IF(O95&lt;BC95,K95+L95+M95-N95,0)+IF(W95&lt;BC95,S95+T95+U95-V95,0)+IF(AE95&lt;BC95,AA95+AB95+AC95-AD95,0)+IF(AM95&lt;BC95,AI95+AJ95+AK95-AL95,0)+IF(AU95&lt;BC95,AQ95+AR95+AS95-AT95,0)+IF(BC95&lt;BC95,AY95+AZ95+BA95-BB95,0)+IF(BK95&lt;BC95,BG95+BH95+BI95-BJ95,0)+IF(BS95&lt;BC95,BO95+BP95+BQ95-BR95,0)+IF(CA95&lt;BC95,BW95+BX95+BY95-BZ95,0)+IF(CI95&lt;BC95,CE95+CF95+CG95-CH95,0))))))</f>
        <v>0</v>
      </c>
      <c r="BE95" s="3">
        <f>IF(Inputs!$B$27&lt;&gt;"Ready","PENDING INPUTS",MIN((AY95+AZ95+BA95),IF(D95&gt;C95,IF(D95=0,0,BB95*C95/D95),BB95+BD95)))</f>
        <v>0</v>
      </c>
      <c r="BF95" s="3">
        <f>IF(Inputs!$B$27&lt;&gt;"Ready","PENDING INPUTS",MAX(0,(AY95+AZ95+BA95)-BE95))</f>
        <v>0</v>
      </c>
      <c r="BG95" s="3">
        <f>IF(Inputs!$B$27&lt;&gt;"Ready","PENDING INPUTS",BN94)</f>
        <v>0</v>
      </c>
      <c r="BH95" s="3">
        <f>IF(Inputs!$B$27&lt;&gt;"Ready","PENDING INPUTS",IF(A95&lt;=Inputs!$B$6,ROUND(BG95*Inputs!C20/12,2),0))</f>
        <v>0</v>
      </c>
      <c r="BI95" s="3">
        <f>IF(Inputs!$B$27&lt;&gt;"Ready","PENDING INPUTS",IF(AND(A95&lt;=Inputs!$B$6,BG95&gt;0),Inputs!G20,0))</f>
        <v>0</v>
      </c>
      <c r="BJ95" s="3">
        <f>IF(Inputs!$B$27&lt;&gt;"Ready","PENDING INPUTS",IF(A95&gt;Inputs!$B$6,0,MIN((BG95+BH95+BI95),IF(Inputs!H20=1,Inputs!D20,MAX(Inputs!F20,ROUND(BG95*Inputs!E20+BH95+BI95,2))))))</f>
        <v>0</v>
      </c>
      <c r="BK95">
        <f>IF(Inputs!$B$27&lt;&gt;"Ready","PENDING INPUTS",IF(BG95&lt;=0,99,1+IF(AND(K95&gt;0,OR(Inputs!C14&gt;Inputs!C20,AND(Inputs!C14=Inputs!C20,0&lt;6))),1,0)+IF(AND(S95&gt;0,OR(Inputs!C15&gt;Inputs!C20,AND(Inputs!C15=Inputs!C20,1&lt;6))),1,0)+IF(AND(AA95&gt;0,OR(Inputs!C16&gt;Inputs!C20,AND(Inputs!C16=Inputs!C20,2&lt;6))),1,0)+IF(AND(AI95&gt;0,OR(Inputs!C17&gt;Inputs!C20,AND(Inputs!C17=Inputs!C20,3&lt;6))),1,0)+IF(AND(AQ95&gt;0,OR(Inputs!C18&gt;Inputs!C20,AND(Inputs!C18=Inputs!C20,4&lt;6))),1,0)+IF(AND(AY95&gt;0,OR(Inputs!C19&gt;Inputs!C20,AND(Inputs!C19=Inputs!C20,5&lt;6))),1,0)+IF(AND(BO95&gt;0,OR(Inputs!C21&gt;Inputs!C20,AND(Inputs!C21=Inputs!C20,7&lt;6))),1,0)+IF(AND(BW95&gt;0,OR(Inputs!C22&gt;Inputs!C20,AND(Inputs!C22=Inputs!C20,8&lt;6))),1,0)+IF(AND(CE95&gt;0,OR(Inputs!C23&gt;Inputs!C20,AND(Inputs!C23=Inputs!C20,9&lt;6))),1,0)))</f>
        <v>99</v>
      </c>
      <c r="BL95" s="3">
        <f>IF(Inputs!$B$27&lt;&gt;"Ready","PENDING INPUTS",IF(A95&gt;Inputs!$B$6,0,MIN(MAX(0,(BG95+BH95+BI95)-BJ95),MAX(0,C95-D95-(IF(O95&lt;BK95,K95+L95+M95-N95,0)+IF(W95&lt;BK95,S95+T95+U95-V95,0)+IF(AE95&lt;BK95,AA95+AB95+AC95-AD95,0)+IF(AM95&lt;BK95,AI95+AJ95+AK95-AL95,0)+IF(AU95&lt;BK95,AQ95+AR95+AS95-AT95,0)+IF(BC95&lt;BK95,AY95+AZ95+BA95-BB95,0)+IF(BK95&lt;BK95,BG95+BH95+BI95-BJ95,0)+IF(BS95&lt;BK95,BO95+BP95+BQ95-BR95,0)+IF(CA95&lt;BK95,BW95+BX95+BY95-BZ95,0)+IF(CI95&lt;BK95,CE95+CF95+CG95-CH95,0))))))</f>
        <v>0</v>
      </c>
      <c r="BM95" s="3">
        <f>IF(Inputs!$B$27&lt;&gt;"Ready","PENDING INPUTS",MIN((BG95+BH95+BI95),IF(D95&gt;C95,IF(D95=0,0,BJ95*C95/D95),BJ95+BL95)))</f>
        <v>0</v>
      </c>
      <c r="BN95" s="3">
        <f>IF(Inputs!$B$27&lt;&gt;"Ready","PENDING INPUTS",MAX(0,(BG95+BH95+BI95)-BM95))</f>
        <v>0</v>
      </c>
      <c r="BO95" s="3">
        <f>IF(Inputs!$B$27&lt;&gt;"Ready","PENDING INPUTS",BV94)</f>
        <v>0</v>
      </c>
      <c r="BP95" s="3">
        <f>IF(Inputs!$B$27&lt;&gt;"Ready","PENDING INPUTS",IF(A95&lt;=Inputs!$B$6,ROUND(BO95*Inputs!C21/12,2),0))</f>
        <v>0</v>
      </c>
      <c r="BQ95" s="3">
        <f>IF(Inputs!$B$27&lt;&gt;"Ready","PENDING INPUTS",IF(AND(A95&lt;=Inputs!$B$6,BO95&gt;0),Inputs!G21,0))</f>
        <v>0</v>
      </c>
      <c r="BR95" s="3">
        <f>IF(Inputs!$B$27&lt;&gt;"Ready","PENDING INPUTS",IF(A95&gt;Inputs!$B$6,0,MIN((BO95+BP95+BQ95),IF(Inputs!H21=1,Inputs!D21,MAX(Inputs!F21,ROUND(BO95*Inputs!E21+BP95+BQ95,2))))))</f>
        <v>0</v>
      </c>
      <c r="BS95">
        <f>IF(Inputs!$B$27&lt;&gt;"Ready","PENDING INPUTS",IF(BO95&lt;=0,99,1+IF(AND(K95&gt;0,OR(Inputs!C14&gt;Inputs!C21,AND(Inputs!C14=Inputs!C21,0&lt;7))),1,0)+IF(AND(S95&gt;0,OR(Inputs!C15&gt;Inputs!C21,AND(Inputs!C15=Inputs!C21,1&lt;7))),1,0)+IF(AND(AA95&gt;0,OR(Inputs!C16&gt;Inputs!C21,AND(Inputs!C16=Inputs!C21,2&lt;7))),1,0)+IF(AND(AI95&gt;0,OR(Inputs!C17&gt;Inputs!C21,AND(Inputs!C17=Inputs!C21,3&lt;7))),1,0)+IF(AND(AQ95&gt;0,OR(Inputs!C18&gt;Inputs!C21,AND(Inputs!C18=Inputs!C21,4&lt;7))),1,0)+IF(AND(AY95&gt;0,OR(Inputs!C19&gt;Inputs!C21,AND(Inputs!C19=Inputs!C21,5&lt;7))),1,0)+IF(AND(BG95&gt;0,OR(Inputs!C20&gt;Inputs!C21,AND(Inputs!C20=Inputs!C21,6&lt;7))),1,0)+IF(AND(BW95&gt;0,OR(Inputs!C22&gt;Inputs!C21,AND(Inputs!C22=Inputs!C21,8&lt;7))),1,0)+IF(AND(CE95&gt;0,OR(Inputs!C23&gt;Inputs!C21,AND(Inputs!C23=Inputs!C21,9&lt;7))),1,0)))</f>
        <v>99</v>
      </c>
      <c r="BT95" s="3">
        <f>IF(Inputs!$B$27&lt;&gt;"Ready","PENDING INPUTS",IF(A95&gt;Inputs!$B$6,0,MIN(MAX(0,(BO95+BP95+BQ95)-BR95),MAX(0,C95-D95-(IF(O95&lt;BS95,K95+L95+M95-N95,0)+IF(W95&lt;BS95,S95+T95+U95-V95,0)+IF(AE95&lt;BS95,AA95+AB95+AC95-AD95,0)+IF(AM95&lt;BS95,AI95+AJ95+AK95-AL95,0)+IF(AU95&lt;BS95,AQ95+AR95+AS95-AT95,0)+IF(BC95&lt;BS95,AY95+AZ95+BA95-BB95,0)+IF(BK95&lt;BS95,BG95+BH95+BI95-BJ95,0)+IF(BS95&lt;BS95,BO95+BP95+BQ95-BR95,0)+IF(CA95&lt;BS95,BW95+BX95+BY95-BZ95,0)+IF(CI95&lt;BS95,CE95+CF95+CG95-CH95,0))))))</f>
        <v>0</v>
      </c>
      <c r="BU95" s="3">
        <f>IF(Inputs!$B$27&lt;&gt;"Ready","PENDING INPUTS",MIN((BO95+BP95+BQ95),IF(D95&gt;C95,IF(D95=0,0,BR95*C95/D95),BR95+BT95)))</f>
        <v>0</v>
      </c>
      <c r="BV95" s="3">
        <f>IF(Inputs!$B$27&lt;&gt;"Ready","PENDING INPUTS",MAX(0,(BO95+BP95+BQ95)-BU95))</f>
        <v>0</v>
      </c>
      <c r="BW95" s="3">
        <f>IF(Inputs!$B$27&lt;&gt;"Ready","PENDING INPUTS",CD94)</f>
        <v>0</v>
      </c>
      <c r="BX95" s="3">
        <f>IF(Inputs!$B$27&lt;&gt;"Ready","PENDING INPUTS",IF(A95&lt;=Inputs!$B$6,ROUND(BW95*Inputs!C22/12,2),0))</f>
        <v>0</v>
      </c>
      <c r="BY95" s="3">
        <f>IF(Inputs!$B$27&lt;&gt;"Ready","PENDING INPUTS",IF(AND(A95&lt;=Inputs!$B$6,BW95&gt;0),Inputs!G22,0))</f>
        <v>0</v>
      </c>
      <c r="BZ95" s="3">
        <f>IF(Inputs!$B$27&lt;&gt;"Ready","PENDING INPUTS",IF(A95&gt;Inputs!$B$6,0,MIN((BW95+BX95+BY95),IF(Inputs!H22=1,Inputs!D22,MAX(Inputs!F22,ROUND(BW95*Inputs!E22+BX95+BY95,2))))))</f>
        <v>0</v>
      </c>
      <c r="CA95">
        <f>IF(Inputs!$B$27&lt;&gt;"Ready","PENDING INPUTS",IF(BW95&lt;=0,99,1+IF(AND(K95&gt;0,OR(Inputs!C14&gt;Inputs!C22,AND(Inputs!C14=Inputs!C22,0&lt;8))),1,0)+IF(AND(S95&gt;0,OR(Inputs!C15&gt;Inputs!C22,AND(Inputs!C15=Inputs!C22,1&lt;8))),1,0)+IF(AND(AA95&gt;0,OR(Inputs!C16&gt;Inputs!C22,AND(Inputs!C16=Inputs!C22,2&lt;8))),1,0)+IF(AND(AI95&gt;0,OR(Inputs!C17&gt;Inputs!C22,AND(Inputs!C17=Inputs!C22,3&lt;8))),1,0)+IF(AND(AQ95&gt;0,OR(Inputs!C18&gt;Inputs!C22,AND(Inputs!C18=Inputs!C22,4&lt;8))),1,0)+IF(AND(AY95&gt;0,OR(Inputs!C19&gt;Inputs!C22,AND(Inputs!C19=Inputs!C22,5&lt;8))),1,0)+IF(AND(BG95&gt;0,OR(Inputs!C20&gt;Inputs!C22,AND(Inputs!C20=Inputs!C22,6&lt;8))),1,0)+IF(AND(BO95&gt;0,OR(Inputs!C21&gt;Inputs!C22,AND(Inputs!C21=Inputs!C22,7&lt;8))),1,0)+IF(AND(CE95&gt;0,OR(Inputs!C23&gt;Inputs!C22,AND(Inputs!C23=Inputs!C22,9&lt;8))),1,0)))</f>
        <v>99</v>
      </c>
      <c r="CB95" s="3">
        <f>IF(Inputs!$B$27&lt;&gt;"Ready","PENDING INPUTS",IF(A95&gt;Inputs!$B$6,0,MIN(MAX(0,(BW95+BX95+BY95)-BZ95),MAX(0,C95-D95-(IF(O95&lt;CA95,K95+L95+M95-N95,0)+IF(W95&lt;CA95,S95+T95+U95-V95,0)+IF(AE95&lt;CA95,AA95+AB95+AC95-AD95,0)+IF(AM95&lt;CA95,AI95+AJ95+AK95-AL95,0)+IF(AU95&lt;CA95,AQ95+AR95+AS95-AT95,0)+IF(BC95&lt;CA95,AY95+AZ95+BA95-BB95,0)+IF(BK95&lt;CA95,BG95+BH95+BI95-BJ95,0)+IF(BS95&lt;CA95,BO95+BP95+BQ95-BR95,0)+IF(CA95&lt;CA95,BW95+BX95+BY95-BZ95,0)+IF(CI95&lt;CA95,CE95+CF95+CG95-CH95,0))))))</f>
        <v>0</v>
      </c>
      <c r="CC95" s="3">
        <f>IF(Inputs!$B$27&lt;&gt;"Ready","PENDING INPUTS",MIN((BW95+BX95+BY95),IF(D95&gt;C95,IF(D95=0,0,BZ95*C95/D95),BZ95+CB95)))</f>
        <v>0</v>
      </c>
      <c r="CD95" s="3">
        <f>IF(Inputs!$B$27&lt;&gt;"Ready","PENDING INPUTS",MAX(0,(BW95+BX95+BY95)-CC95))</f>
        <v>0</v>
      </c>
      <c r="CE95" s="3">
        <f>IF(Inputs!$B$27&lt;&gt;"Ready","PENDING INPUTS",CL94)</f>
        <v>0</v>
      </c>
      <c r="CF95" s="3">
        <f>IF(Inputs!$B$27&lt;&gt;"Ready","PENDING INPUTS",IF(A95&lt;=Inputs!$B$6,ROUND(CE95*Inputs!C23/12,2),0))</f>
        <v>0</v>
      </c>
      <c r="CG95" s="3">
        <f>IF(Inputs!$B$27&lt;&gt;"Ready","PENDING INPUTS",IF(AND(A95&lt;=Inputs!$B$6,CE95&gt;0),Inputs!G23,0))</f>
        <v>0</v>
      </c>
      <c r="CH95" s="3">
        <f>IF(Inputs!$B$27&lt;&gt;"Ready","PENDING INPUTS",IF(A95&gt;Inputs!$B$6,0,MIN((CE95+CF95+CG95),IF(Inputs!H23=1,Inputs!D23,MAX(Inputs!F23,ROUND(CE95*Inputs!E23+CF95+CG95,2))))))</f>
        <v>0</v>
      </c>
      <c r="CI95">
        <f>IF(Inputs!$B$27&lt;&gt;"Ready","PENDING INPUTS",IF(CE95&lt;=0,99,1+IF(AND(K95&gt;0,OR(Inputs!C14&gt;Inputs!C23,AND(Inputs!C14=Inputs!C23,0&lt;9))),1,0)+IF(AND(S95&gt;0,OR(Inputs!C15&gt;Inputs!C23,AND(Inputs!C15=Inputs!C23,1&lt;9))),1,0)+IF(AND(AA95&gt;0,OR(Inputs!C16&gt;Inputs!C23,AND(Inputs!C16=Inputs!C23,2&lt;9))),1,0)+IF(AND(AI95&gt;0,OR(Inputs!C17&gt;Inputs!C23,AND(Inputs!C17=Inputs!C23,3&lt;9))),1,0)+IF(AND(AQ95&gt;0,OR(Inputs!C18&gt;Inputs!C23,AND(Inputs!C18=Inputs!C23,4&lt;9))),1,0)+IF(AND(AY95&gt;0,OR(Inputs!C19&gt;Inputs!C23,AND(Inputs!C19=Inputs!C23,5&lt;9))),1,0)+IF(AND(BG95&gt;0,OR(Inputs!C20&gt;Inputs!C23,AND(Inputs!C20=Inputs!C23,6&lt;9))),1,0)+IF(AND(BO95&gt;0,OR(Inputs!C21&gt;Inputs!C23,AND(Inputs!C21=Inputs!C23,7&lt;9))),1,0)+IF(AND(BW95&gt;0,OR(Inputs!C22&gt;Inputs!C23,AND(Inputs!C22=Inputs!C23,8&lt;9))),1,0)))</f>
        <v>99</v>
      </c>
      <c r="CJ95" s="3">
        <f>IF(Inputs!$B$27&lt;&gt;"Ready","PENDING INPUTS",IF(A95&gt;Inputs!$B$6,0,MIN(MAX(0,(CE95+CF95+CG95)-CH95),MAX(0,C95-D95-(IF(O95&lt;CI95,K95+L95+M95-N95,0)+IF(W95&lt;CI95,S95+T95+U95-V95,0)+IF(AE95&lt;CI95,AA95+AB95+AC95-AD95,0)+IF(AM95&lt;CI95,AI95+AJ95+AK95-AL95,0)+IF(AU95&lt;CI95,AQ95+AR95+AS95-AT95,0)+IF(BC95&lt;CI95,AY95+AZ95+BA95-BB95,0)+IF(BK95&lt;CI95,BG95+BH95+BI95-BJ95,0)+IF(BS95&lt;CI95,BO95+BP95+BQ95-BR95,0)+IF(CA95&lt;CI95,BW95+BX95+BY95-BZ95,0)+IF(CI95&lt;CI95,CE95+CF95+CG95-CH95,0))))))</f>
        <v>0</v>
      </c>
      <c r="CK95" s="3">
        <f>IF(Inputs!$B$27&lt;&gt;"Ready","PENDING INPUTS",MIN((CE95+CF95+CG95),IF(D95&gt;C95,IF(D95=0,0,CH95*C95/D95),CH95+CJ95)))</f>
        <v>0</v>
      </c>
      <c r="CL95" s="3">
        <f>IF(Inputs!$B$27&lt;&gt;"Ready","PENDING INPUTS",MAX(0,(CE95+CF95+CG95)-CK95))</f>
        <v>0</v>
      </c>
    </row>
    <row r="96" spans="1:90" ht="27.95" customHeight="1" x14ac:dyDescent="0.25">
      <c r="A96">
        <v>92</v>
      </c>
      <c r="B96" s="13">
        <f>IF(Inputs!$B$27&lt;&gt;"Ready","PENDING INPUTS",EDATE(Inputs!$B$5,A96-1))</f>
        <v>49065</v>
      </c>
      <c r="C96" s="3">
        <f>IF(Inputs!$B$27&lt;&gt;"Ready","PENDING INPUTS",IF(A96&lt;=Inputs!$B$6,MAX(0,Inputs!$B$4+IF(A96=Inputs!$B$7,Inputs!$B$8,0)+IF(A96=Inputs!$B$9,Inputs!$B$10,0)),0))</f>
        <v>0</v>
      </c>
      <c r="D96" s="3">
        <f>IF(Inputs!$B$27&lt;&gt;"Ready","PENDING INPUTS",SUM(N96,V96,AD96,AL96,AT96,BB96,BJ96,BR96,BZ96,CH96))</f>
        <v>0</v>
      </c>
      <c r="E96" s="3">
        <f>IF(Inputs!$B$27&lt;&gt;"Ready","PENDING INPUTS",MAX(0,D96-C96))</f>
        <v>0</v>
      </c>
      <c r="F96" s="3">
        <f>IF(Inputs!$B$27&lt;&gt;"Ready","PENDING INPUTS",SUM(Q96,Y96,AG96,AO96,AW96,BE96,BM96,BU96,CC96,CK96))</f>
        <v>0</v>
      </c>
      <c r="G96" s="3">
        <f>IF(Inputs!$B$27&lt;&gt;"Ready","PENDING INPUTS",SUM(L96,T96,AB96,AJ96,AR96,AZ96,BH96,BP96,BX96,CF96))</f>
        <v>0</v>
      </c>
      <c r="H96" s="3">
        <f>IF(Inputs!$B$27&lt;&gt;"Ready","PENDING INPUTS",SUM(M96,U96,AC96,AK96,AS96,BA96,BI96,BQ96,BY96,CG96))</f>
        <v>0</v>
      </c>
      <c r="I96" s="3">
        <f>IF(Inputs!$B$27&lt;&gt;"Ready","PENDING INPUTS",SUM(R96,Z96,AH96,AP96,AX96,BF96,BN96,BV96,CD96,CL96))</f>
        <v>0</v>
      </c>
      <c r="J96" t="str">
        <f>IF(Inputs!$B$27&lt;&gt;"Ready","PENDING INPUTS",IF(A96&gt;Inputs!$B$6,"Beyond horizon",IF(E96&gt;0.005,"MINIMUM SHORTFALL",IF(I96&lt;0.005,"Paid off","In progress"))))</f>
        <v>Paid off</v>
      </c>
      <c r="K96" s="3">
        <f>IF(Inputs!$B$27&lt;&gt;"Ready","PENDING INPUTS",R95)</f>
        <v>0</v>
      </c>
      <c r="L96" s="3">
        <f>IF(Inputs!$B$27&lt;&gt;"Ready","PENDING INPUTS",IF(A96&lt;=Inputs!$B$6,ROUND(K96*Inputs!C14/12,2),0))</f>
        <v>0</v>
      </c>
      <c r="M96" s="3">
        <f>IF(Inputs!$B$27&lt;&gt;"Ready","PENDING INPUTS",IF(AND(A96&lt;=Inputs!$B$6,K96&gt;0),Inputs!G14,0))</f>
        <v>0</v>
      </c>
      <c r="N96" s="3">
        <f>IF(Inputs!$B$27&lt;&gt;"Ready","PENDING INPUTS",IF(A96&gt;Inputs!$B$6,0,MIN((K96+L96+M96),IF(Inputs!H14=1,Inputs!D14,MAX(Inputs!F14,ROUND(K96*Inputs!E14+L96+M96,2))))))</f>
        <v>0</v>
      </c>
      <c r="O96">
        <f>IF(Inputs!$B$27&lt;&gt;"Ready","PENDING INPUTS",IF(K96&lt;=0,99,1+IF(AND(S96&gt;0,OR(Inputs!C15&gt;Inputs!C14,AND(Inputs!C15=Inputs!C14,1&lt;0))),1,0)+IF(AND(AA96&gt;0,OR(Inputs!C16&gt;Inputs!C14,AND(Inputs!C16=Inputs!C14,2&lt;0))),1,0)+IF(AND(AI96&gt;0,OR(Inputs!C17&gt;Inputs!C14,AND(Inputs!C17=Inputs!C14,3&lt;0))),1,0)+IF(AND(AQ96&gt;0,OR(Inputs!C18&gt;Inputs!C14,AND(Inputs!C18=Inputs!C14,4&lt;0))),1,0)+IF(AND(AY96&gt;0,OR(Inputs!C19&gt;Inputs!C14,AND(Inputs!C19=Inputs!C14,5&lt;0))),1,0)+IF(AND(BG96&gt;0,OR(Inputs!C20&gt;Inputs!C14,AND(Inputs!C20=Inputs!C14,6&lt;0))),1,0)+IF(AND(BO96&gt;0,OR(Inputs!C21&gt;Inputs!C14,AND(Inputs!C21=Inputs!C14,7&lt;0))),1,0)+IF(AND(BW96&gt;0,OR(Inputs!C22&gt;Inputs!C14,AND(Inputs!C22=Inputs!C14,8&lt;0))),1,0)+IF(AND(CE96&gt;0,OR(Inputs!C23&gt;Inputs!C14,AND(Inputs!C23=Inputs!C14,9&lt;0))),1,0)))</f>
        <v>99</v>
      </c>
      <c r="P96" s="3">
        <f>IF(Inputs!$B$27&lt;&gt;"Ready","PENDING INPUTS",IF(A96&gt;Inputs!$B$6,0,MIN(MAX(0,(K96+L96+M96)-N96),MAX(0,C96-D96-(IF(O96&lt;O96,K96+L96+M96-N96,0)+IF(W96&lt;O96,S96+T96+U96-V96,0)+IF(AE96&lt;O96,AA96+AB96+AC96-AD96,0)+IF(AM96&lt;O96,AI96+AJ96+AK96-AL96,0)+IF(AU96&lt;O96,AQ96+AR96+AS96-AT96,0)+IF(BC96&lt;O96,AY96+AZ96+BA96-BB96,0)+IF(BK96&lt;O96,BG96+BH96+BI96-BJ96,0)+IF(BS96&lt;O96,BO96+BP96+BQ96-BR96,0)+IF(CA96&lt;O96,BW96+BX96+BY96-BZ96,0)+IF(CI96&lt;O96,CE96+CF96+CG96-CH96,0))))))</f>
        <v>0</v>
      </c>
      <c r="Q96" s="3">
        <f>IF(Inputs!$B$27&lt;&gt;"Ready","PENDING INPUTS",MIN((K96+L96+M96),IF(D96&gt;C96,IF(D96=0,0,N96*C96/D96),N96+P96)))</f>
        <v>0</v>
      </c>
      <c r="R96" s="3">
        <f>IF(Inputs!$B$27&lt;&gt;"Ready","PENDING INPUTS",MAX(0,(K96+L96+M96)-Q96))</f>
        <v>0</v>
      </c>
      <c r="S96" s="3">
        <f>IF(Inputs!$B$27&lt;&gt;"Ready","PENDING INPUTS",Z95)</f>
        <v>0</v>
      </c>
      <c r="T96" s="3">
        <f>IF(Inputs!$B$27&lt;&gt;"Ready","PENDING INPUTS",IF(A96&lt;=Inputs!$B$6,ROUND(S96*Inputs!C15/12,2),0))</f>
        <v>0</v>
      </c>
      <c r="U96" s="3">
        <f>IF(Inputs!$B$27&lt;&gt;"Ready","PENDING INPUTS",IF(AND(A96&lt;=Inputs!$B$6,S96&gt;0),Inputs!G15,0))</f>
        <v>0</v>
      </c>
      <c r="V96" s="3">
        <f>IF(Inputs!$B$27&lt;&gt;"Ready","PENDING INPUTS",IF(A96&gt;Inputs!$B$6,0,MIN((S96+T96+U96),IF(Inputs!H15=1,Inputs!D15,MAX(Inputs!F15,ROUND(S96*Inputs!E15+T96+U96,2))))))</f>
        <v>0</v>
      </c>
      <c r="W96">
        <f>IF(Inputs!$B$27&lt;&gt;"Ready","PENDING INPUTS",IF(S96&lt;=0,99,1+IF(AND(K96&gt;0,OR(Inputs!C14&gt;Inputs!C15,AND(Inputs!C14=Inputs!C15,0&lt;1))),1,0)+IF(AND(AA96&gt;0,OR(Inputs!C16&gt;Inputs!C15,AND(Inputs!C16=Inputs!C15,2&lt;1))),1,0)+IF(AND(AI96&gt;0,OR(Inputs!C17&gt;Inputs!C15,AND(Inputs!C17=Inputs!C15,3&lt;1))),1,0)+IF(AND(AQ96&gt;0,OR(Inputs!C18&gt;Inputs!C15,AND(Inputs!C18=Inputs!C15,4&lt;1))),1,0)+IF(AND(AY96&gt;0,OR(Inputs!C19&gt;Inputs!C15,AND(Inputs!C19=Inputs!C15,5&lt;1))),1,0)+IF(AND(BG96&gt;0,OR(Inputs!C20&gt;Inputs!C15,AND(Inputs!C20=Inputs!C15,6&lt;1))),1,0)+IF(AND(BO96&gt;0,OR(Inputs!C21&gt;Inputs!C15,AND(Inputs!C21=Inputs!C15,7&lt;1))),1,0)+IF(AND(BW96&gt;0,OR(Inputs!C22&gt;Inputs!C15,AND(Inputs!C22=Inputs!C15,8&lt;1))),1,0)+IF(AND(CE96&gt;0,OR(Inputs!C23&gt;Inputs!C15,AND(Inputs!C23=Inputs!C15,9&lt;1))),1,0)))</f>
        <v>99</v>
      </c>
      <c r="X96" s="3">
        <f>IF(Inputs!$B$27&lt;&gt;"Ready","PENDING INPUTS",IF(A96&gt;Inputs!$B$6,0,MIN(MAX(0,(S96+T96+U96)-V96),MAX(0,C96-D96-(IF(O96&lt;W96,K96+L96+M96-N96,0)+IF(W96&lt;W96,S96+T96+U96-V96,0)+IF(AE96&lt;W96,AA96+AB96+AC96-AD96,0)+IF(AM96&lt;W96,AI96+AJ96+AK96-AL96,0)+IF(AU96&lt;W96,AQ96+AR96+AS96-AT96,0)+IF(BC96&lt;W96,AY96+AZ96+BA96-BB96,0)+IF(BK96&lt;W96,BG96+BH96+BI96-BJ96,0)+IF(BS96&lt;W96,BO96+BP96+BQ96-BR96,0)+IF(CA96&lt;W96,BW96+BX96+BY96-BZ96,0)+IF(CI96&lt;W96,CE96+CF96+CG96-CH96,0))))))</f>
        <v>0</v>
      </c>
      <c r="Y96" s="3">
        <f>IF(Inputs!$B$27&lt;&gt;"Ready","PENDING INPUTS",MIN((S96+T96+U96),IF(D96&gt;C96,IF(D96=0,0,V96*C96/D96),V96+X96)))</f>
        <v>0</v>
      </c>
      <c r="Z96" s="3">
        <f>IF(Inputs!$B$27&lt;&gt;"Ready","PENDING INPUTS",MAX(0,(S96+T96+U96)-Y96))</f>
        <v>0</v>
      </c>
      <c r="AA96" s="3">
        <f>IF(Inputs!$B$27&lt;&gt;"Ready","PENDING INPUTS",AH95)</f>
        <v>0</v>
      </c>
      <c r="AB96" s="3">
        <f>IF(Inputs!$B$27&lt;&gt;"Ready","PENDING INPUTS",IF(A96&lt;=Inputs!$B$6,ROUND(AA96*Inputs!C16/12,2),0))</f>
        <v>0</v>
      </c>
      <c r="AC96" s="3">
        <f>IF(Inputs!$B$27&lt;&gt;"Ready","PENDING INPUTS",IF(AND(A96&lt;=Inputs!$B$6,AA96&gt;0),Inputs!G16,0))</f>
        <v>0</v>
      </c>
      <c r="AD96" s="3">
        <f>IF(Inputs!$B$27&lt;&gt;"Ready","PENDING INPUTS",IF(A96&gt;Inputs!$B$6,0,MIN((AA96+AB96+AC96),IF(Inputs!H16=1,Inputs!D16,MAX(Inputs!F16,ROUND(AA96*Inputs!E16+AB96+AC96,2))))))</f>
        <v>0</v>
      </c>
      <c r="AE96">
        <f>IF(Inputs!$B$27&lt;&gt;"Ready","PENDING INPUTS",IF(AA96&lt;=0,99,1+IF(AND(K96&gt;0,OR(Inputs!C14&gt;Inputs!C16,AND(Inputs!C14=Inputs!C16,0&lt;2))),1,0)+IF(AND(S96&gt;0,OR(Inputs!C15&gt;Inputs!C16,AND(Inputs!C15=Inputs!C16,1&lt;2))),1,0)+IF(AND(AI96&gt;0,OR(Inputs!C17&gt;Inputs!C16,AND(Inputs!C17=Inputs!C16,3&lt;2))),1,0)+IF(AND(AQ96&gt;0,OR(Inputs!C18&gt;Inputs!C16,AND(Inputs!C18=Inputs!C16,4&lt;2))),1,0)+IF(AND(AY96&gt;0,OR(Inputs!C19&gt;Inputs!C16,AND(Inputs!C19=Inputs!C16,5&lt;2))),1,0)+IF(AND(BG96&gt;0,OR(Inputs!C20&gt;Inputs!C16,AND(Inputs!C20=Inputs!C16,6&lt;2))),1,0)+IF(AND(BO96&gt;0,OR(Inputs!C21&gt;Inputs!C16,AND(Inputs!C21=Inputs!C16,7&lt;2))),1,0)+IF(AND(BW96&gt;0,OR(Inputs!C22&gt;Inputs!C16,AND(Inputs!C22=Inputs!C16,8&lt;2))),1,0)+IF(AND(CE96&gt;0,OR(Inputs!C23&gt;Inputs!C16,AND(Inputs!C23=Inputs!C16,9&lt;2))),1,0)))</f>
        <v>99</v>
      </c>
      <c r="AF96" s="3">
        <f>IF(Inputs!$B$27&lt;&gt;"Ready","PENDING INPUTS",IF(A96&gt;Inputs!$B$6,0,MIN(MAX(0,(AA96+AB96+AC96)-AD96),MAX(0,C96-D96-(IF(O96&lt;AE96,K96+L96+M96-N96,0)+IF(W96&lt;AE96,S96+T96+U96-V96,0)+IF(AE96&lt;AE96,AA96+AB96+AC96-AD96,0)+IF(AM96&lt;AE96,AI96+AJ96+AK96-AL96,0)+IF(AU96&lt;AE96,AQ96+AR96+AS96-AT96,0)+IF(BC96&lt;AE96,AY96+AZ96+BA96-BB96,0)+IF(BK96&lt;AE96,BG96+BH96+BI96-BJ96,0)+IF(BS96&lt;AE96,BO96+BP96+BQ96-BR96,0)+IF(CA96&lt;AE96,BW96+BX96+BY96-BZ96,0)+IF(CI96&lt;AE96,CE96+CF96+CG96-CH96,0))))))</f>
        <v>0</v>
      </c>
      <c r="AG96" s="3">
        <f>IF(Inputs!$B$27&lt;&gt;"Ready","PENDING INPUTS",MIN((AA96+AB96+AC96),IF(D96&gt;C96,IF(D96=0,0,AD96*C96/D96),AD96+AF96)))</f>
        <v>0</v>
      </c>
      <c r="AH96" s="3">
        <f>IF(Inputs!$B$27&lt;&gt;"Ready","PENDING INPUTS",MAX(0,(AA96+AB96+AC96)-AG96))</f>
        <v>0</v>
      </c>
      <c r="AI96" s="3">
        <f>IF(Inputs!$B$27&lt;&gt;"Ready","PENDING INPUTS",AP95)</f>
        <v>0</v>
      </c>
      <c r="AJ96" s="3">
        <f>IF(Inputs!$B$27&lt;&gt;"Ready","PENDING INPUTS",IF(A96&lt;=Inputs!$B$6,ROUND(AI96*Inputs!C17/12,2),0))</f>
        <v>0</v>
      </c>
      <c r="AK96" s="3">
        <f>IF(Inputs!$B$27&lt;&gt;"Ready","PENDING INPUTS",IF(AND(A96&lt;=Inputs!$B$6,AI96&gt;0),Inputs!G17,0))</f>
        <v>0</v>
      </c>
      <c r="AL96" s="3">
        <f>IF(Inputs!$B$27&lt;&gt;"Ready","PENDING INPUTS",IF(A96&gt;Inputs!$B$6,0,MIN((AI96+AJ96+AK96),IF(Inputs!H17=1,Inputs!D17,MAX(Inputs!F17,ROUND(AI96*Inputs!E17+AJ96+AK96,2))))))</f>
        <v>0</v>
      </c>
      <c r="AM96">
        <f>IF(Inputs!$B$27&lt;&gt;"Ready","PENDING INPUTS",IF(AI96&lt;=0,99,1+IF(AND(K96&gt;0,OR(Inputs!C14&gt;Inputs!C17,AND(Inputs!C14=Inputs!C17,0&lt;3))),1,0)+IF(AND(S96&gt;0,OR(Inputs!C15&gt;Inputs!C17,AND(Inputs!C15=Inputs!C17,1&lt;3))),1,0)+IF(AND(AA96&gt;0,OR(Inputs!C16&gt;Inputs!C17,AND(Inputs!C16=Inputs!C17,2&lt;3))),1,0)+IF(AND(AQ96&gt;0,OR(Inputs!C18&gt;Inputs!C17,AND(Inputs!C18=Inputs!C17,4&lt;3))),1,0)+IF(AND(AY96&gt;0,OR(Inputs!C19&gt;Inputs!C17,AND(Inputs!C19=Inputs!C17,5&lt;3))),1,0)+IF(AND(BG96&gt;0,OR(Inputs!C20&gt;Inputs!C17,AND(Inputs!C20=Inputs!C17,6&lt;3))),1,0)+IF(AND(BO96&gt;0,OR(Inputs!C21&gt;Inputs!C17,AND(Inputs!C21=Inputs!C17,7&lt;3))),1,0)+IF(AND(BW96&gt;0,OR(Inputs!C22&gt;Inputs!C17,AND(Inputs!C22=Inputs!C17,8&lt;3))),1,0)+IF(AND(CE96&gt;0,OR(Inputs!C23&gt;Inputs!C17,AND(Inputs!C23=Inputs!C17,9&lt;3))),1,0)))</f>
        <v>99</v>
      </c>
      <c r="AN96" s="3">
        <f>IF(Inputs!$B$27&lt;&gt;"Ready","PENDING INPUTS",IF(A96&gt;Inputs!$B$6,0,MIN(MAX(0,(AI96+AJ96+AK96)-AL96),MAX(0,C96-D96-(IF(O96&lt;AM96,K96+L96+M96-N96,0)+IF(W96&lt;AM96,S96+T96+U96-V96,0)+IF(AE96&lt;AM96,AA96+AB96+AC96-AD96,0)+IF(AM96&lt;AM96,AI96+AJ96+AK96-AL96,0)+IF(AU96&lt;AM96,AQ96+AR96+AS96-AT96,0)+IF(BC96&lt;AM96,AY96+AZ96+BA96-BB96,0)+IF(BK96&lt;AM96,BG96+BH96+BI96-BJ96,0)+IF(BS96&lt;AM96,BO96+BP96+BQ96-BR96,0)+IF(CA96&lt;AM96,BW96+BX96+BY96-BZ96,0)+IF(CI96&lt;AM96,CE96+CF96+CG96-CH96,0))))))</f>
        <v>0</v>
      </c>
      <c r="AO96" s="3">
        <f>IF(Inputs!$B$27&lt;&gt;"Ready","PENDING INPUTS",MIN((AI96+AJ96+AK96),IF(D96&gt;C96,IF(D96=0,0,AL96*C96/D96),AL96+AN96)))</f>
        <v>0</v>
      </c>
      <c r="AP96" s="3">
        <f>IF(Inputs!$B$27&lt;&gt;"Ready","PENDING INPUTS",MAX(0,(AI96+AJ96+AK96)-AO96))</f>
        <v>0</v>
      </c>
      <c r="AQ96" s="3">
        <f>IF(Inputs!$B$27&lt;&gt;"Ready","PENDING INPUTS",AX95)</f>
        <v>0</v>
      </c>
      <c r="AR96" s="3">
        <f>IF(Inputs!$B$27&lt;&gt;"Ready","PENDING INPUTS",IF(A96&lt;=Inputs!$B$6,ROUND(AQ96*Inputs!C18/12,2),0))</f>
        <v>0</v>
      </c>
      <c r="AS96" s="3">
        <f>IF(Inputs!$B$27&lt;&gt;"Ready","PENDING INPUTS",IF(AND(A96&lt;=Inputs!$B$6,AQ96&gt;0),Inputs!G18,0))</f>
        <v>0</v>
      </c>
      <c r="AT96" s="3">
        <f>IF(Inputs!$B$27&lt;&gt;"Ready","PENDING INPUTS",IF(A96&gt;Inputs!$B$6,0,MIN((AQ96+AR96+AS96),IF(Inputs!H18=1,Inputs!D18,MAX(Inputs!F18,ROUND(AQ96*Inputs!E18+AR96+AS96,2))))))</f>
        <v>0</v>
      </c>
      <c r="AU96">
        <f>IF(Inputs!$B$27&lt;&gt;"Ready","PENDING INPUTS",IF(AQ96&lt;=0,99,1+IF(AND(K96&gt;0,OR(Inputs!C14&gt;Inputs!C18,AND(Inputs!C14=Inputs!C18,0&lt;4))),1,0)+IF(AND(S96&gt;0,OR(Inputs!C15&gt;Inputs!C18,AND(Inputs!C15=Inputs!C18,1&lt;4))),1,0)+IF(AND(AA96&gt;0,OR(Inputs!C16&gt;Inputs!C18,AND(Inputs!C16=Inputs!C18,2&lt;4))),1,0)+IF(AND(AI96&gt;0,OR(Inputs!C17&gt;Inputs!C18,AND(Inputs!C17=Inputs!C18,3&lt;4))),1,0)+IF(AND(AY96&gt;0,OR(Inputs!C19&gt;Inputs!C18,AND(Inputs!C19=Inputs!C18,5&lt;4))),1,0)+IF(AND(BG96&gt;0,OR(Inputs!C20&gt;Inputs!C18,AND(Inputs!C20=Inputs!C18,6&lt;4))),1,0)+IF(AND(BO96&gt;0,OR(Inputs!C21&gt;Inputs!C18,AND(Inputs!C21=Inputs!C18,7&lt;4))),1,0)+IF(AND(BW96&gt;0,OR(Inputs!C22&gt;Inputs!C18,AND(Inputs!C22=Inputs!C18,8&lt;4))),1,0)+IF(AND(CE96&gt;0,OR(Inputs!C23&gt;Inputs!C18,AND(Inputs!C23=Inputs!C18,9&lt;4))),1,0)))</f>
        <v>99</v>
      </c>
      <c r="AV96" s="3">
        <f>IF(Inputs!$B$27&lt;&gt;"Ready","PENDING INPUTS",IF(A96&gt;Inputs!$B$6,0,MIN(MAX(0,(AQ96+AR96+AS96)-AT96),MAX(0,C96-D96-(IF(O96&lt;AU96,K96+L96+M96-N96,0)+IF(W96&lt;AU96,S96+T96+U96-V96,0)+IF(AE96&lt;AU96,AA96+AB96+AC96-AD96,0)+IF(AM96&lt;AU96,AI96+AJ96+AK96-AL96,0)+IF(AU96&lt;AU96,AQ96+AR96+AS96-AT96,0)+IF(BC96&lt;AU96,AY96+AZ96+BA96-BB96,0)+IF(BK96&lt;AU96,BG96+BH96+BI96-BJ96,0)+IF(BS96&lt;AU96,BO96+BP96+BQ96-BR96,0)+IF(CA96&lt;AU96,BW96+BX96+BY96-BZ96,0)+IF(CI96&lt;AU96,CE96+CF96+CG96-CH96,0))))))</f>
        <v>0</v>
      </c>
      <c r="AW96" s="3">
        <f>IF(Inputs!$B$27&lt;&gt;"Ready","PENDING INPUTS",MIN((AQ96+AR96+AS96),IF(D96&gt;C96,IF(D96=0,0,AT96*C96/D96),AT96+AV96)))</f>
        <v>0</v>
      </c>
      <c r="AX96" s="3">
        <f>IF(Inputs!$B$27&lt;&gt;"Ready","PENDING INPUTS",MAX(0,(AQ96+AR96+AS96)-AW96))</f>
        <v>0</v>
      </c>
      <c r="AY96" s="3">
        <f>IF(Inputs!$B$27&lt;&gt;"Ready","PENDING INPUTS",BF95)</f>
        <v>0</v>
      </c>
      <c r="AZ96" s="3">
        <f>IF(Inputs!$B$27&lt;&gt;"Ready","PENDING INPUTS",IF(A96&lt;=Inputs!$B$6,ROUND(AY96*Inputs!C19/12,2),0))</f>
        <v>0</v>
      </c>
      <c r="BA96" s="3">
        <f>IF(Inputs!$B$27&lt;&gt;"Ready","PENDING INPUTS",IF(AND(A96&lt;=Inputs!$B$6,AY96&gt;0),Inputs!G19,0))</f>
        <v>0</v>
      </c>
      <c r="BB96" s="3">
        <f>IF(Inputs!$B$27&lt;&gt;"Ready","PENDING INPUTS",IF(A96&gt;Inputs!$B$6,0,MIN((AY96+AZ96+BA96),IF(Inputs!H19=1,Inputs!D19,MAX(Inputs!F19,ROUND(AY96*Inputs!E19+AZ96+BA96,2))))))</f>
        <v>0</v>
      </c>
      <c r="BC96">
        <f>IF(Inputs!$B$27&lt;&gt;"Ready","PENDING INPUTS",IF(AY96&lt;=0,99,1+IF(AND(K96&gt;0,OR(Inputs!C14&gt;Inputs!C19,AND(Inputs!C14=Inputs!C19,0&lt;5))),1,0)+IF(AND(S96&gt;0,OR(Inputs!C15&gt;Inputs!C19,AND(Inputs!C15=Inputs!C19,1&lt;5))),1,0)+IF(AND(AA96&gt;0,OR(Inputs!C16&gt;Inputs!C19,AND(Inputs!C16=Inputs!C19,2&lt;5))),1,0)+IF(AND(AI96&gt;0,OR(Inputs!C17&gt;Inputs!C19,AND(Inputs!C17=Inputs!C19,3&lt;5))),1,0)+IF(AND(AQ96&gt;0,OR(Inputs!C18&gt;Inputs!C19,AND(Inputs!C18=Inputs!C19,4&lt;5))),1,0)+IF(AND(BG96&gt;0,OR(Inputs!C20&gt;Inputs!C19,AND(Inputs!C20=Inputs!C19,6&lt;5))),1,0)+IF(AND(BO96&gt;0,OR(Inputs!C21&gt;Inputs!C19,AND(Inputs!C21=Inputs!C19,7&lt;5))),1,0)+IF(AND(BW96&gt;0,OR(Inputs!C22&gt;Inputs!C19,AND(Inputs!C22=Inputs!C19,8&lt;5))),1,0)+IF(AND(CE96&gt;0,OR(Inputs!C23&gt;Inputs!C19,AND(Inputs!C23=Inputs!C19,9&lt;5))),1,0)))</f>
        <v>99</v>
      </c>
      <c r="BD96" s="3">
        <f>IF(Inputs!$B$27&lt;&gt;"Ready","PENDING INPUTS",IF(A96&gt;Inputs!$B$6,0,MIN(MAX(0,(AY96+AZ96+BA96)-BB96),MAX(0,C96-D96-(IF(O96&lt;BC96,K96+L96+M96-N96,0)+IF(W96&lt;BC96,S96+T96+U96-V96,0)+IF(AE96&lt;BC96,AA96+AB96+AC96-AD96,0)+IF(AM96&lt;BC96,AI96+AJ96+AK96-AL96,0)+IF(AU96&lt;BC96,AQ96+AR96+AS96-AT96,0)+IF(BC96&lt;BC96,AY96+AZ96+BA96-BB96,0)+IF(BK96&lt;BC96,BG96+BH96+BI96-BJ96,0)+IF(BS96&lt;BC96,BO96+BP96+BQ96-BR96,0)+IF(CA96&lt;BC96,BW96+BX96+BY96-BZ96,0)+IF(CI96&lt;BC96,CE96+CF96+CG96-CH96,0))))))</f>
        <v>0</v>
      </c>
      <c r="BE96" s="3">
        <f>IF(Inputs!$B$27&lt;&gt;"Ready","PENDING INPUTS",MIN((AY96+AZ96+BA96),IF(D96&gt;C96,IF(D96=0,0,BB96*C96/D96),BB96+BD96)))</f>
        <v>0</v>
      </c>
      <c r="BF96" s="3">
        <f>IF(Inputs!$B$27&lt;&gt;"Ready","PENDING INPUTS",MAX(0,(AY96+AZ96+BA96)-BE96))</f>
        <v>0</v>
      </c>
      <c r="BG96" s="3">
        <f>IF(Inputs!$B$27&lt;&gt;"Ready","PENDING INPUTS",BN95)</f>
        <v>0</v>
      </c>
      <c r="BH96" s="3">
        <f>IF(Inputs!$B$27&lt;&gt;"Ready","PENDING INPUTS",IF(A96&lt;=Inputs!$B$6,ROUND(BG96*Inputs!C20/12,2),0))</f>
        <v>0</v>
      </c>
      <c r="BI96" s="3">
        <f>IF(Inputs!$B$27&lt;&gt;"Ready","PENDING INPUTS",IF(AND(A96&lt;=Inputs!$B$6,BG96&gt;0),Inputs!G20,0))</f>
        <v>0</v>
      </c>
      <c r="BJ96" s="3">
        <f>IF(Inputs!$B$27&lt;&gt;"Ready","PENDING INPUTS",IF(A96&gt;Inputs!$B$6,0,MIN((BG96+BH96+BI96),IF(Inputs!H20=1,Inputs!D20,MAX(Inputs!F20,ROUND(BG96*Inputs!E20+BH96+BI96,2))))))</f>
        <v>0</v>
      </c>
      <c r="BK96">
        <f>IF(Inputs!$B$27&lt;&gt;"Ready","PENDING INPUTS",IF(BG96&lt;=0,99,1+IF(AND(K96&gt;0,OR(Inputs!C14&gt;Inputs!C20,AND(Inputs!C14=Inputs!C20,0&lt;6))),1,0)+IF(AND(S96&gt;0,OR(Inputs!C15&gt;Inputs!C20,AND(Inputs!C15=Inputs!C20,1&lt;6))),1,0)+IF(AND(AA96&gt;0,OR(Inputs!C16&gt;Inputs!C20,AND(Inputs!C16=Inputs!C20,2&lt;6))),1,0)+IF(AND(AI96&gt;0,OR(Inputs!C17&gt;Inputs!C20,AND(Inputs!C17=Inputs!C20,3&lt;6))),1,0)+IF(AND(AQ96&gt;0,OR(Inputs!C18&gt;Inputs!C20,AND(Inputs!C18=Inputs!C20,4&lt;6))),1,0)+IF(AND(AY96&gt;0,OR(Inputs!C19&gt;Inputs!C20,AND(Inputs!C19=Inputs!C20,5&lt;6))),1,0)+IF(AND(BO96&gt;0,OR(Inputs!C21&gt;Inputs!C20,AND(Inputs!C21=Inputs!C20,7&lt;6))),1,0)+IF(AND(BW96&gt;0,OR(Inputs!C22&gt;Inputs!C20,AND(Inputs!C22=Inputs!C20,8&lt;6))),1,0)+IF(AND(CE96&gt;0,OR(Inputs!C23&gt;Inputs!C20,AND(Inputs!C23=Inputs!C20,9&lt;6))),1,0)))</f>
        <v>99</v>
      </c>
      <c r="BL96" s="3">
        <f>IF(Inputs!$B$27&lt;&gt;"Ready","PENDING INPUTS",IF(A96&gt;Inputs!$B$6,0,MIN(MAX(0,(BG96+BH96+BI96)-BJ96),MAX(0,C96-D96-(IF(O96&lt;BK96,K96+L96+M96-N96,0)+IF(W96&lt;BK96,S96+T96+U96-V96,0)+IF(AE96&lt;BK96,AA96+AB96+AC96-AD96,0)+IF(AM96&lt;BK96,AI96+AJ96+AK96-AL96,0)+IF(AU96&lt;BK96,AQ96+AR96+AS96-AT96,0)+IF(BC96&lt;BK96,AY96+AZ96+BA96-BB96,0)+IF(BK96&lt;BK96,BG96+BH96+BI96-BJ96,0)+IF(BS96&lt;BK96,BO96+BP96+BQ96-BR96,0)+IF(CA96&lt;BK96,BW96+BX96+BY96-BZ96,0)+IF(CI96&lt;BK96,CE96+CF96+CG96-CH96,0))))))</f>
        <v>0</v>
      </c>
      <c r="BM96" s="3">
        <f>IF(Inputs!$B$27&lt;&gt;"Ready","PENDING INPUTS",MIN((BG96+BH96+BI96),IF(D96&gt;C96,IF(D96=0,0,BJ96*C96/D96),BJ96+BL96)))</f>
        <v>0</v>
      </c>
      <c r="BN96" s="3">
        <f>IF(Inputs!$B$27&lt;&gt;"Ready","PENDING INPUTS",MAX(0,(BG96+BH96+BI96)-BM96))</f>
        <v>0</v>
      </c>
      <c r="BO96" s="3">
        <f>IF(Inputs!$B$27&lt;&gt;"Ready","PENDING INPUTS",BV95)</f>
        <v>0</v>
      </c>
      <c r="BP96" s="3">
        <f>IF(Inputs!$B$27&lt;&gt;"Ready","PENDING INPUTS",IF(A96&lt;=Inputs!$B$6,ROUND(BO96*Inputs!C21/12,2),0))</f>
        <v>0</v>
      </c>
      <c r="BQ96" s="3">
        <f>IF(Inputs!$B$27&lt;&gt;"Ready","PENDING INPUTS",IF(AND(A96&lt;=Inputs!$B$6,BO96&gt;0),Inputs!G21,0))</f>
        <v>0</v>
      </c>
      <c r="BR96" s="3">
        <f>IF(Inputs!$B$27&lt;&gt;"Ready","PENDING INPUTS",IF(A96&gt;Inputs!$B$6,0,MIN((BO96+BP96+BQ96),IF(Inputs!H21=1,Inputs!D21,MAX(Inputs!F21,ROUND(BO96*Inputs!E21+BP96+BQ96,2))))))</f>
        <v>0</v>
      </c>
      <c r="BS96">
        <f>IF(Inputs!$B$27&lt;&gt;"Ready","PENDING INPUTS",IF(BO96&lt;=0,99,1+IF(AND(K96&gt;0,OR(Inputs!C14&gt;Inputs!C21,AND(Inputs!C14=Inputs!C21,0&lt;7))),1,0)+IF(AND(S96&gt;0,OR(Inputs!C15&gt;Inputs!C21,AND(Inputs!C15=Inputs!C21,1&lt;7))),1,0)+IF(AND(AA96&gt;0,OR(Inputs!C16&gt;Inputs!C21,AND(Inputs!C16=Inputs!C21,2&lt;7))),1,0)+IF(AND(AI96&gt;0,OR(Inputs!C17&gt;Inputs!C21,AND(Inputs!C17=Inputs!C21,3&lt;7))),1,0)+IF(AND(AQ96&gt;0,OR(Inputs!C18&gt;Inputs!C21,AND(Inputs!C18=Inputs!C21,4&lt;7))),1,0)+IF(AND(AY96&gt;0,OR(Inputs!C19&gt;Inputs!C21,AND(Inputs!C19=Inputs!C21,5&lt;7))),1,0)+IF(AND(BG96&gt;0,OR(Inputs!C20&gt;Inputs!C21,AND(Inputs!C20=Inputs!C21,6&lt;7))),1,0)+IF(AND(BW96&gt;0,OR(Inputs!C22&gt;Inputs!C21,AND(Inputs!C22=Inputs!C21,8&lt;7))),1,0)+IF(AND(CE96&gt;0,OR(Inputs!C23&gt;Inputs!C21,AND(Inputs!C23=Inputs!C21,9&lt;7))),1,0)))</f>
        <v>99</v>
      </c>
      <c r="BT96" s="3">
        <f>IF(Inputs!$B$27&lt;&gt;"Ready","PENDING INPUTS",IF(A96&gt;Inputs!$B$6,0,MIN(MAX(0,(BO96+BP96+BQ96)-BR96),MAX(0,C96-D96-(IF(O96&lt;BS96,K96+L96+M96-N96,0)+IF(W96&lt;BS96,S96+T96+U96-V96,0)+IF(AE96&lt;BS96,AA96+AB96+AC96-AD96,0)+IF(AM96&lt;BS96,AI96+AJ96+AK96-AL96,0)+IF(AU96&lt;BS96,AQ96+AR96+AS96-AT96,0)+IF(BC96&lt;BS96,AY96+AZ96+BA96-BB96,0)+IF(BK96&lt;BS96,BG96+BH96+BI96-BJ96,0)+IF(BS96&lt;BS96,BO96+BP96+BQ96-BR96,0)+IF(CA96&lt;BS96,BW96+BX96+BY96-BZ96,0)+IF(CI96&lt;BS96,CE96+CF96+CG96-CH96,0))))))</f>
        <v>0</v>
      </c>
      <c r="BU96" s="3">
        <f>IF(Inputs!$B$27&lt;&gt;"Ready","PENDING INPUTS",MIN((BO96+BP96+BQ96),IF(D96&gt;C96,IF(D96=0,0,BR96*C96/D96),BR96+BT96)))</f>
        <v>0</v>
      </c>
      <c r="BV96" s="3">
        <f>IF(Inputs!$B$27&lt;&gt;"Ready","PENDING INPUTS",MAX(0,(BO96+BP96+BQ96)-BU96))</f>
        <v>0</v>
      </c>
      <c r="BW96" s="3">
        <f>IF(Inputs!$B$27&lt;&gt;"Ready","PENDING INPUTS",CD95)</f>
        <v>0</v>
      </c>
      <c r="BX96" s="3">
        <f>IF(Inputs!$B$27&lt;&gt;"Ready","PENDING INPUTS",IF(A96&lt;=Inputs!$B$6,ROUND(BW96*Inputs!C22/12,2),0))</f>
        <v>0</v>
      </c>
      <c r="BY96" s="3">
        <f>IF(Inputs!$B$27&lt;&gt;"Ready","PENDING INPUTS",IF(AND(A96&lt;=Inputs!$B$6,BW96&gt;0),Inputs!G22,0))</f>
        <v>0</v>
      </c>
      <c r="BZ96" s="3">
        <f>IF(Inputs!$B$27&lt;&gt;"Ready","PENDING INPUTS",IF(A96&gt;Inputs!$B$6,0,MIN((BW96+BX96+BY96),IF(Inputs!H22=1,Inputs!D22,MAX(Inputs!F22,ROUND(BW96*Inputs!E22+BX96+BY96,2))))))</f>
        <v>0</v>
      </c>
      <c r="CA96">
        <f>IF(Inputs!$B$27&lt;&gt;"Ready","PENDING INPUTS",IF(BW96&lt;=0,99,1+IF(AND(K96&gt;0,OR(Inputs!C14&gt;Inputs!C22,AND(Inputs!C14=Inputs!C22,0&lt;8))),1,0)+IF(AND(S96&gt;0,OR(Inputs!C15&gt;Inputs!C22,AND(Inputs!C15=Inputs!C22,1&lt;8))),1,0)+IF(AND(AA96&gt;0,OR(Inputs!C16&gt;Inputs!C22,AND(Inputs!C16=Inputs!C22,2&lt;8))),1,0)+IF(AND(AI96&gt;0,OR(Inputs!C17&gt;Inputs!C22,AND(Inputs!C17=Inputs!C22,3&lt;8))),1,0)+IF(AND(AQ96&gt;0,OR(Inputs!C18&gt;Inputs!C22,AND(Inputs!C18=Inputs!C22,4&lt;8))),1,0)+IF(AND(AY96&gt;0,OR(Inputs!C19&gt;Inputs!C22,AND(Inputs!C19=Inputs!C22,5&lt;8))),1,0)+IF(AND(BG96&gt;0,OR(Inputs!C20&gt;Inputs!C22,AND(Inputs!C20=Inputs!C22,6&lt;8))),1,0)+IF(AND(BO96&gt;0,OR(Inputs!C21&gt;Inputs!C22,AND(Inputs!C21=Inputs!C22,7&lt;8))),1,0)+IF(AND(CE96&gt;0,OR(Inputs!C23&gt;Inputs!C22,AND(Inputs!C23=Inputs!C22,9&lt;8))),1,0)))</f>
        <v>99</v>
      </c>
      <c r="CB96" s="3">
        <f>IF(Inputs!$B$27&lt;&gt;"Ready","PENDING INPUTS",IF(A96&gt;Inputs!$B$6,0,MIN(MAX(0,(BW96+BX96+BY96)-BZ96),MAX(0,C96-D96-(IF(O96&lt;CA96,K96+L96+M96-N96,0)+IF(W96&lt;CA96,S96+T96+U96-V96,0)+IF(AE96&lt;CA96,AA96+AB96+AC96-AD96,0)+IF(AM96&lt;CA96,AI96+AJ96+AK96-AL96,0)+IF(AU96&lt;CA96,AQ96+AR96+AS96-AT96,0)+IF(BC96&lt;CA96,AY96+AZ96+BA96-BB96,0)+IF(BK96&lt;CA96,BG96+BH96+BI96-BJ96,0)+IF(BS96&lt;CA96,BO96+BP96+BQ96-BR96,0)+IF(CA96&lt;CA96,BW96+BX96+BY96-BZ96,0)+IF(CI96&lt;CA96,CE96+CF96+CG96-CH96,0))))))</f>
        <v>0</v>
      </c>
      <c r="CC96" s="3">
        <f>IF(Inputs!$B$27&lt;&gt;"Ready","PENDING INPUTS",MIN((BW96+BX96+BY96),IF(D96&gt;C96,IF(D96=0,0,BZ96*C96/D96),BZ96+CB96)))</f>
        <v>0</v>
      </c>
      <c r="CD96" s="3">
        <f>IF(Inputs!$B$27&lt;&gt;"Ready","PENDING INPUTS",MAX(0,(BW96+BX96+BY96)-CC96))</f>
        <v>0</v>
      </c>
      <c r="CE96" s="3">
        <f>IF(Inputs!$B$27&lt;&gt;"Ready","PENDING INPUTS",CL95)</f>
        <v>0</v>
      </c>
      <c r="CF96" s="3">
        <f>IF(Inputs!$B$27&lt;&gt;"Ready","PENDING INPUTS",IF(A96&lt;=Inputs!$B$6,ROUND(CE96*Inputs!C23/12,2),0))</f>
        <v>0</v>
      </c>
      <c r="CG96" s="3">
        <f>IF(Inputs!$B$27&lt;&gt;"Ready","PENDING INPUTS",IF(AND(A96&lt;=Inputs!$B$6,CE96&gt;0),Inputs!G23,0))</f>
        <v>0</v>
      </c>
      <c r="CH96" s="3">
        <f>IF(Inputs!$B$27&lt;&gt;"Ready","PENDING INPUTS",IF(A96&gt;Inputs!$B$6,0,MIN((CE96+CF96+CG96),IF(Inputs!H23=1,Inputs!D23,MAX(Inputs!F23,ROUND(CE96*Inputs!E23+CF96+CG96,2))))))</f>
        <v>0</v>
      </c>
      <c r="CI96">
        <f>IF(Inputs!$B$27&lt;&gt;"Ready","PENDING INPUTS",IF(CE96&lt;=0,99,1+IF(AND(K96&gt;0,OR(Inputs!C14&gt;Inputs!C23,AND(Inputs!C14=Inputs!C23,0&lt;9))),1,0)+IF(AND(S96&gt;0,OR(Inputs!C15&gt;Inputs!C23,AND(Inputs!C15=Inputs!C23,1&lt;9))),1,0)+IF(AND(AA96&gt;0,OR(Inputs!C16&gt;Inputs!C23,AND(Inputs!C16=Inputs!C23,2&lt;9))),1,0)+IF(AND(AI96&gt;0,OR(Inputs!C17&gt;Inputs!C23,AND(Inputs!C17=Inputs!C23,3&lt;9))),1,0)+IF(AND(AQ96&gt;0,OR(Inputs!C18&gt;Inputs!C23,AND(Inputs!C18=Inputs!C23,4&lt;9))),1,0)+IF(AND(AY96&gt;0,OR(Inputs!C19&gt;Inputs!C23,AND(Inputs!C19=Inputs!C23,5&lt;9))),1,0)+IF(AND(BG96&gt;0,OR(Inputs!C20&gt;Inputs!C23,AND(Inputs!C20=Inputs!C23,6&lt;9))),1,0)+IF(AND(BO96&gt;0,OR(Inputs!C21&gt;Inputs!C23,AND(Inputs!C21=Inputs!C23,7&lt;9))),1,0)+IF(AND(BW96&gt;0,OR(Inputs!C22&gt;Inputs!C23,AND(Inputs!C22=Inputs!C23,8&lt;9))),1,0)))</f>
        <v>99</v>
      </c>
      <c r="CJ96" s="3">
        <f>IF(Inputs!$B$27&lt;&gt;"Ready","PENDING INPUTS",IF(A96&gt;Inputs!$B$6,0,MIN(MAX(0,(CE96+CF96+CG96)-CH96),MAX(0,C96-D96-(IF(O96&lt;CI96,K96+L96+M96-N96,0)+IF(W96&lt;CI96,S96+T96+U96-V96,0)+IF(AE96&lt;CI96,AA96+AB96+AC96-AD96,0)+IF(AM96&lt;CI96,AI96+AJ96+AK96-AL96,0)+IF(AU96&lt;CI96,AQ96+AR96+AS96-AT96,0)+IF(BC96&lt;CI96,AY96+AZ96+BA96-BB96,0)+IF(BK96&lt;CI96,BG96+BH96+BI96-BJ96,0)+IF(BS96&lt;CI96,BO96+BP96+BQ96-BR96,0)+IF(CA96&lt;CI96,BW96+BX96+BY96-BZ96,0)+IF(CI96&lt;CI96,CE96+CF96+CG96-CH96,0))))))</f>
        <v>0</v>
      </c>
      <c r="CK96" s="3">
        <f>IF(Inputs!$B$27&lt;&gt;"Ready","PENDING INPUTS",MIN((CE96+CF96+CG96),IF(D96&gt;C96,IF(D96=0,0,CH96*C96/D96),CH96+CJ96)))</f>
        <v>0</v>
      </c>
      <c r="CL96" s="3">
        <f>IF(Inputs!$B$27&lt;&gt;"Ready","PENDING INPUTS",MAX(0,(CE96+CF96+CG96)-CK96))</f>
        <v>0</v>
      </c>
    </row>
    <row r="97" spans="1:90" ht="27.95" customHeight="1" x14ac:dyDescent="0.25">
      <c r="A97">
        <v>93</v>
      </c>
      <c r="B97" s="13">
        <f>IF(Inputs!$B$27&lt;&gt;"Ready","PENDING INPUTS",EDATE(Inputs!$B$5,A97-1))</f>
        <v>49096</v>
      </c>
      <c r="C97" s="3">
        <f>IF(Inputs!$B$27&lt;&gt;"Ready","PENDING INPUTS",IF(A97&lt;=Inputs!$B$6,MAX(0,Inputs!$B$4+IF(A97=Inputs!$B$7,Inputs!$B$8,0)+IF(A97=Inputs!$B$9,Inputs!$B$10,0)),0))</f>
        <v>0</v>
      </c>
      <c r="D97" s="3">
        <f>IF(Inputs!$B$27&lt;&gt;"Ready","PENDING INPUTS",SUM(N97,V97,AD97,AL97,AT97,BB97,BJ97,BR97,BZ97,CH97))</f>
        <v>0</v>
      </c>
      <c r="E97" s="3">
        <f>IF(Inputs!$B$27&lt;&gt;"Ready","PENDING INPUTS",MAX(0,D97-C97))</f>
        <v>0</v>
      </c>
      <c r="F97" s="3">
        <f>IF(Inputs!$B$27&lt;&gt;"Ready","PENDING INPUTS",SUM(Q97,Y97,AG97,AO97,AW97,BE97,BM97,BU97,CC97,CK97))</f>
        <v>0</v>
      </c>
      <c r="G97" s="3">
        <f>IF(Inputs!$B$27&lt;&gt;"Ready","PENDING INPUTS",SUM(L97,T97,AB97,AJ97,AR97,AZ97,BH97,BP97,BX97,CF97))</f>
        <v>0</v>
      </c>
      <c r="H97" s="3">
        <f>IF(Inputs!$B$27&lt;&gt;"Ready","PENDING INPUTS",SUM(M97,U97,AC97,AK97,AS97,BA97,BI97,BQ97,BY97,CG97))</f>
        <v>0</v>
      </c>
      <c r="I97" s="3">
        <f>IF(Inputs!$B$27&lt;&gt;"Ready","PENDING INPUTS",SUM(R97,Z97,AH97,AP97,AX97,BF97,BN97,BV97,CD97,CL97))</f>
        <v>0</v>
      </c>
      <c r="J97" t="str">
        <f>IF(Inputs!$B$27&lt;&gt;"Ready","PENDING INPUTS",IF(A97&gt;Inputs!$B$6,"Beyond horizon",IF(E97&gt;0.005,"MINIMUM SHORTFALL",IF(I97&lt;0.005,"Paid off","In progress"))))</f>
        <v>Paid off</v>
      </c>
      <c r="K97" s="3">
        <f>IF(Inputs!$B$27&lt;&gt;"Ready","PENDING INPUTS",R96)</f>
        <v>0</v>
      </c>
      <c r="L97" s="3">
        <f>IF(Inputs!$B$27&lt;&gt;"Ready","PENDING INPUTS",IF(A97&lt;=Inputs!$B$6,ROUND(K97*Inputs!C14/12,2),0))</f>
        <v>0</v>
      </c>
      <c r="M97" s="3">
        <f>IF(Inputs!$B$27&lt;&gt;"Ready","PENDING INPUTS",IF(AND(A97&lt;=Inputs!$B$6,K97&gt;0),Inputs!G14,0))</f>
        <v>0</v>
      </c>
      <c r="N97" s="3">
        <f>IF(Inputs!$B$27&lt;&gt;"Ready","PENDING INPUTS",IF(A97&gt;Inputs!$B$6,0,MIN((K97+L97+M97),IF(Inputs!H14=1,Inputs!D14,MAX(Inputs!F14,ROUND(K97*Inputs!E14+L97+M97,2))))))</f>
        <v>0</v>
      </c>
      <c r="O97">
        <f>IF(Inputs!$B$27&lt;&gt;"Ready","PENDING INPUTS",IF(K97&lt;=0,99,1+IF(AND(S97&gt;0,OR(Inputs!C15&gt;Inputs!C14,AND(Inputs!C15=Inputs!C14,1&lt;0))),1,0)+IF(AND(AA97&gt;0,OR(Inputs!C16&gt;Inputs!C14,AND(Inputs!C16=Inputs!C14,2&lt;0))),1,0)+IF(AND(AI97&gt;0,OR(Inputs!C17&gt;Inputs!C14,AND(Inputs!C17=Inputs!C14,3&lt;0))),1,0)+IF(AND(AQ97&gt;0,OR(Inputs!C18&gt;Inputs!C14,AND(Inputs!C18=Inputs!C14,4&lt;0))),1,0)+IF(AND(AY97&gt;0,OR(Inputs!C19&gt;Inputs!C14,AND(Inputs!C19=Inputs!C14,5&lt;0))),1,0)+IF(AND(BG97&gt;0,OR(Inputs!C20&gt;Inputs!C14,AND(Inputs!C20=Inputs!C14,6&lt;0))),1,0)+IF(AND(BO97&gt;0,OR(Inputs!C21&gt;Inputs!C14,AND(Inputs!C21=Inputs!C14,7&lt;0))),1,0)+IF(AND(BW97&gt;0,OR(Inputs!C22&gt;Inputs!C14,AND(Inputs!C22=Inputs!C14,8&lt;0))),1,0)+IF(AND(CE97&gt;0,OR(Inputs!C23&gt;Inputs!C14,AND(Inputs!C23=Inputs!C14,9&lt;0))),1,0)))</f>
        <v>99</v>
      </c>
      <c r="P97" s="3">
        <f>IF(Inputs!$B$27&lt;&gt;"Ready","PENDING INPUTS",IF(A97&gt;Inputs!$B$6,0,MIN(MAX(0,(K97+L97+M97)-N97),MAX(0,C97-D97-(IF(O97&lt;O97,K97+L97+M97-N97,0)+IF(W97&lt;O97,S97+T97+U97-V97,0)+IF(AE97&lt;O97,AA97+AB97+AC97-AD97,0)+IF(AM97&lt;O97,AI97+AJ97+AK97-AL97,0)+IF(AU97&lt;O97,AQ97+AR97+AS97-AT97,0)+IF(BC97&lt;O97,AY97+AZ97+BA97-BB97,0)+IF(BK97&lt;O97,BG97+BH97+BI97-BJ97,0)+IF(BS97&lt;O97,BO97+BP97+BQ97-BR97,0)+IF(CA97&lt;O97,BW97+BX97+BY97-BZ97,0)+IF(CI97&lt;O97,CE97+CF97+CG97-CH97,0))))))</f>
        <v>0</v>
      </c>
      <c r="Q97" s="3">
        <f>IF(Inputs!$B$27&lt;&gt;"Ready","PENDING INPUTS",MIN((K97+L97+M97),IF(D97&gt;C97,IF(D97=0,0,N97*C97/D97),N97+P97)))</f>
        <v>0</v>
      </c>
      <c r="R97" s="3">
        <f>IF(Inputs!$B$27&lt;&gt;"Ready","PENDING INPUTS",MAX(0,(K97+L97+M97)-Q97))</f>
        <v>0</v>
      </c>
      <c r="S97" s="3">
        <f>IF(Inputs!$B$27&lt;&gt;"Ready","PENDING INPUTS",Z96)</f>
        <v>0</v>
      </c>
      <c r="T97" s="3">
        <f>IF(Inputs!$B$27&lt;&gt;"Ready","PENDING INPUTS",IF(A97&lt;=Inputs!$B$6,ROUND(S97*Inputs!C15/12,2),0))</f>
        <v>0</v>
      </c>
      <c r="U97" s="3">
        <f>IF(Inputs!$B$27&lt;&gt;"Ready","PENDING INPUTS",IF(AND(A97&lt;=Inputs!$B$6,S97&gt;0),Inputs!G15,0))</f>
        <v>0</v>
      </c>
      <c r="V97" s="3">
        <f>IF(Inputs!$B$27&lt;&gt;"Ready","PENDING INPUTS",IF(A97&gt;Inputs!$B$6,0,MIN((S97+T97+U97),IF(Inputs!H15=1,Inputs!D15,MAX(Inputs!F15,ROUND(S97*Inputs!E15+T97+U97,2))))))</f>
        <v>0</v>
      </c>
      <c r="W97">
        <f>IF(Inputs!$B$27&lt;&gt;"Ready","PENDING INPUTS",IF(S97&lt;=0,99,1+IF(AND(K97&gt;0,OR(Inputs!C14&gt;Inputs!C15,AND(Inputs!C14=Inputs!C15,0&lt;1))),1,0)+IF(AND(AA97&gt;0,OR(Inputs!C16&gt;Inputs!C15,AND(Inputs!C16=Inputs!C15,2&lt;1))),1,0)+IF(AND(AI97&gt;0,OR(Inputs!C17&gt;Inputs!C15,AND(Inputs!C17=Inputs!C15,3&lt;1))),1,0)+IF(AND(AQ97&gt;0,OR(Inputs!C18&gt;Inputs!C15,AND(Inputs!C18=Inputs!C15,4&lt;1))),1,0)+IF(AND(AY97&gt;0,OR(Inputs!C19&gt;Inputs!C15,AND(Inputs!C19=Inputs!C15,5&lt;1))),1,0)+IF(AND(BG97&gt;0,OR(Inputs!C20&gt;Inputs!C15,AND(Inputs!C20=Inputs!C15,6&lt;1))),1,0)+IF(AND(BO97&gt;0,OR(Inputs!C21&gt;Inputs!C15,AND(Inputs!C21=Inputs!C15,7&lt;1))),1,0)+IF(AND(BW97&gt;0,OR(Inputs!C22&gt;Inputs!C15,AND(Inputs!C22=Inputs!C15,8&lt;1))),1,0)+IF(AND(CE97&gt;0,OR(Inputs!C23&gt;Inputs!C15,AND(Inputs!C23=Inputs!C15,9&lt;1))),1,0)))</f>
        <v>99</v>
      </c>
      <c r="X97" s="3">
        <f>IF(Inputs!$B$27&lt;&gt;"Ready","PENDING INPUTS",IF(A97&gt;Inputs!$B$6,0,MIN(MAX(0,(S97+T97+U97)-V97),MAX(0,C97-D97-(IF(O97&lt;W97,K97+L97+M97-N97,0)+IF(W97&lt;W97,S97+T97+U97-V97,0)+IF(AE97&lt;W97,AA97+AB97+AC97-AD97,0)+IF(AM97&lt;W97,AI97+AJ97+AK97-AL97,0)+IF(AU97&lt;W97,AQ97+AR97+AS97-AT97,0)+IF(BC97&lt;W97,AY97+AZ97+BA97-BB97,0)+IF(BK97&lt;W97,BG97+BH97+BI97-BJ97,0)+IF(BS97&lt;W97,BO97+BP97+BQ97-BR97,0)+IF(CA97&lt;W97,BW97+BX97+BY97-BZ97,0)+IF(CI97&lt;W97,CE97+CF97+CG97-CH97,0))))))</f>
        <v>0</v>
      </c>
      <c r="Y97" s="3">
        <f>IF(Inputs!$B$27&lt;&gt;"Ready","PENDING INPUTS",MIN((S97+T97+U97),IF(D97&gt;C97,IF(D97=0,0,V97*C97/D97),V97+X97)))</f>
        <v>0</v>
      </c>
      <c r="Z97" s="3">
        <f>IF(Inputs!$B$27&lt;&gt;"Ready","PENDING INPUTS",MAX(0,(S97+T97+U97)-Y97))</f>
        <v>0</v>
      </c>
      <c r="AA97" s="3">
        <f>IF(Inputs!$B$27&lt;&gt;"Ready","PENDING INPUTS",AH96)</f>
        <v>0</v>
      </c>
      <c r="AB97" s="3">
        <f>IF(Inputs!$B$27&lt;&gt;"Ready","PENDING INPUTS",IF(A97&lt;=Inputs!$B$6,ROUND(AA97*Inputs!C16/12,2),0))</f>
        <v>0</v>
      </c>
      <c r="AC97" s="3">
        <f>IF(Inputs!$B$27&lt;&gt;"Ready","PENDING INPUTS",IF(AND(A97&lt;=Inputs!$B$6,AA97&gt;0),Inputs!G16,0))</f>
        <v>0</v>
      </c>
      <c r="AD97" s="3">
        <f>IF(Inputs!$B$27&lt;&gt;"Ready","PENDING INPUTS",IF(A97&gt;Inputs!$B$6,0,MIN((AA97+AB97+AC97),IF(Inputs!H16=1,Inputs!D16,MAX(Inputs!F16,ROUND(AA97*Inputs!E16+AB97+AC97,2))))))</f>
        <v>0</v>
      </c>
      <c r="AE97">
        <f>IF(Inputs!$B$27&lt;&gt;"Ready","PENDING INPUTS",IF(AA97&lt;=0,99,1+IF(AND(K97&gt;0,OR(Inputs!C14&gt;Inputs!C16,AND(Inputs!C14=Inputs!C16,0&lt;2))),1,0)+IF(AND(S97&gt;0,OR(Inputs!C15&gt;Inputs!C16,AND(Inputs!C15=Inputs!C16,1&lt;2))),1,0)+IF(AND(AI97&gt;0,OR(Inputs!C17&gt;Inputs!C16,AND(Inputs!C17=Inputs!C16,3&lt;2))),1,0)+IF(AND(AQ97&gt;0,OR(Inputs!C18&gt;Inputs!C16,AND(Inputs!C18=Inputs!C16,4&lt;2))),1,0)+IF(AND(AY97&gt;0,OR(Inputs!C19&gt;Inputs!C16,AND(Inputs!C19=Inputs!C16,5&lt;2))),1,0)+IF(AND(BG97&gt;0,OR(Inputs!C20&gt;Inputs!C16,AND(Inputs!C20=Inputs!C16,6&lt;2))),1,0)+IF(AND(BO97&gt;0,OR(Inputs!C21&gt;Inputs!C16,AND(Inputs!C21=Inputs!C16,7&lt;2))),1,0)+IF(AND(BW97&gt;0,OR(Inputs!C22&gt;Inputs!C16,AND(Inputs!C22=Inputs!C16,8&lt;2))),1,0)+IF(AND(CE97&gt;0,OR(Inputs!C23&gt;Inputs!C16,AND(Inputs!C23=Inputs!C16,9&lt;2))),1,0)))</f>
        <v>99</v>
      </c>
      <c r="AF97" s="3">
        <f>IF(Inputs!$B$27&lt;&gt;"Ready","PENDING INPUTS",IF(A97&gt;Inputs!$B$6,0,MIN(MAX(0,(AA97+AB97+AC97)-AD97),MAX(0,C97-D97-(IF(O97&lt;AE97,K97+L97+M97-N97,0)+IF(W97&lt;AE97,S97+T97+U97-V97,0)+IF(AE97&lt;AE97,AA97+AB97+AC97-AD97,0)+IF(AM97&lt;AE97,AI97+AJ97+AK97-AL97,0)+IF(AU97&lt;AE97,AQ97+AR97+AS97-AT97,0)+IF(BC97&lt;AE97,AY97+AZ97+BA97-BB97,0)+IF(BK97&lt;AE97,BG97+BH97+BI97-BJ97,0)+IF(BS97&lt;AE97,BO97+BP97+BQ97-BR97,0)+IF(CA97&lt;AE97,BW97+BX97+BY97-BZ97,0)+IF(CI97&lt;AE97,CE97+CF97+CG97-CH97,0))))))</f>
        <v>0</v>
      </c>
      <c r="AG97" s="3">
        <f>IF(Inputs!$B$27&lt;&gt;"Ready","PENDING INPUTS",MIN((AA97+AB97+AC97),IF(D97&gt;C97,IF(D97=0,0,AD97*C97/D97),AD97+AF97)))</f>
        <v>0</v>
      </c>
      <c r="AH97" s="3">
        <f>IF(Inputs!$B$27&lt;&gt;"Ready","PENDING INPUTS",MAX(0,(AA97+AB97+AC97)-AG97))</f>
        <v>0</v>
      </c>
      <c r="AI97" s="3">
        <f>IF(Inputs!$B$27&lt;&gt;"Ready","PENDING INPUTS",AP96)</f>
        <v>0</v>
      </c>
      <c r="AJ97" s="3">
        <f>IF(Inputs!$B$27&lt;&gt;"Ready","PENDING INPUTS",IF(A97&lt;=Inputs!$B$6,ROUND(AI97*Inputs!C17/12,2),0))</f>
        <v>0</v>
      </c>
      <c r="AK97" s="3">
        <f>IF(Inputs!$B$27&lt;&gt;"Ready","PENDING INPUTS",IF(AND(A97&lt;=Inputs!$B$6,AI97&gt;0),Inputs!G17,0))</f>
        <v>0</v>
      </c>
      <c r="AL97" s="3">
        <f>IF(Inputs!$B$27&lt;&gt;"Ready","PENDING INPUTS",IF(A97&gt;Inputs!$B$6,0,MIN((AI97+AJ97+AK97),IF(Inputs!H17=1,Inputs!D17,MAX(Inputs!F17,ROUND(AI97*Inputs!E17+AJ97+AK97,2))))))</f>
        <v>0</v>
      </c>
      <c r="AM97">
        <f>IF(Inputs!$B$27&lt;&gt;"Ready","PENDING INPUTS",IF(AI97&lt;=0,99,1+IF(AND(K97&gt;0,OR(Inputs!C14&gt;Inputs!C17,AND(Inputs!C14=Inputs!C17,0&lt;3))),1,0)+IF(AND(S97&gt;0,OR(Inputs!C15&gt;Inputs!C17,AND(Inputs!C15=Inputs!C17,1&lt;3))),1,0)+IF(AND(AA97&gt;0,OR(Inputs!C16&gt;Inputs!C17,AND(Inputs!C16=Inputs!C17,2&lt;3))),1,0)+IF(AND(AQ97&gt;0,OR(Inputs!C18&gt;Inputs!C17,AND(Inputs!C18=Inputs!C17,4&lt;3))),1,0)+IF(AND(AY97&gt;0,OR(Inputs!C19&gt;Inputs!C17,AND(Inputs!C19=Inputs!C17,5&lt;3))),1,0)+IF(AND(BG97&gt;0,OR(Inputs!C20&gt;Inputs!C17,AND(Inputs!C20=Inputs!C17,6&lt;3))),1,0)+IF(AND(BO97&gt;0,OR(Inputs!C21&gt;Inputs!C17,AND(Inputs!C21=Inputs!C17,7&lt;3))),1,0)+IF(AND(BW97&gt;0,OR(Inputs!C22&gt;Inputs!C17,AND(Inputs!C22=Inputs!C17,8&lt;3))),1,0)+IF(AND(CE97&gt;0,OR(Inputs!C23&gt;Inputs!C17,AND(Inputs!C23=Inputs!C17,9&lt;3))),1,0)))</f>
        <v>99</v>
      </c>
      <c r="AN97" s="3">
        <f>IF(Inputs!$B$27&lt;&gt;"Ready","PENDING INPUTS",IF(A97&gt;Inputs!$B$6,0,MIN(MAX(0,(AI97+AJ97+AK97)-AL97),MAX(0,C97-D97-(IF(O97&lt;AM97,K97+L97+M97-N97,0)+IF(W97&lt;AM97,S97+T97+U97-V97,0)+IF(AE97&lt;AM97,AA97+AB97+AC97-AD97,0)+IF(AM97&lt;AM97,AI97+AJ97+AK97-AL97,0)+IF(AU97&lt;AM97,AQ97+AR97+AS97-AT97,0)+IF(BC97&lt;AM97,AY97+AZ97+BA97-BB97,0)+IF(BK97&lt;AM97,BG97+BH97+BI97-BJ97,0)+IF(BS97&lt;AM97,BO97+BP97+BQ97-BR97,0)+IF(CA97&lt;AM97,BW97+BX97+BY97-BZ97,0)+IF(CI97&lt;AM97,CE97+CF97+CG97-CH97,0))))))</f>
        <v>0</v>
      </c>
      <c r="AO97" s="3">
        <f>IF(Inputs!$B$27&lt;&gt;"Ready","PENDING INPUTS",MIN((AI97+AJ97+AK97),IF(D97&gt;C97,IF(D97=0,0,AL97*C97/D97),AL97+AN97)))</f>
        <v>0</v>
      </c>
      <c r="AP97" s="3">
        <f>IF(Inputs!$B$27&lt;&gt;"Ready","PENDING INPUTS",MAX(0,(AI97+AJ97+AK97)-AO97))</f>
        <v>0</v>
      </c>
      <c r="AQ97" s="3">
        <f>IF(Inputs!$B$27&lt;&gt;"Ready","PENDING INPUTS",AX96)</f>
        <v>0</v>
      </c>
      <c r="AR97" s="3">
        <f>IF(Inputs!$B$27&lt;&gt;"Ready","PENDING INPUTS",IF(A97&lt;=Inputs!$B$6,ROUND(AQ97*Inputs!C18/12,2),0))</f>
        <v>0</v>
      </c>
      <c r="AS97" s="3">
        <f>IF(Inputs!$B$27&lt;&gt;"Ready","PENDING INPUTS",IF(AND(A97&lt;=Inputs!$B$6,AQ97&gt;0),Inputs!G18,0))</f>
        <v>0</v>
      </c>
      <c r="AT97" s="3">
        <f>IF(Inputs!$B$27&lt;&gt;"Ready","PENDING INPUTS",IF(A97&gt;Inputs!$B$6,0,MIN((AQ97+AR97+AS97),IF(Inputs!H18=1,Inputs!D18,MAX(Inputs!F18,ROUND(AQ97*Inputs!E18+AR97+AS97,2))))))</f>
        <v>0</v>
      </c>
      <c r="AU97">
        <f>IF(Inputs!$B$27&lt;&gt;"Ready","PENDING INPUTS",IF(AQ97&lt;=0,99,1+IF(AND(K97&gt;0,OR(Inputs!C14&gt;Inputs!C18,AND(Inputs!C14=Inputs!C18,0&lt;4))),1,0)+IF(AND(S97&gt;0,OR(Inputs!C15&gt;Inputs!C18,AND(Inputs!C15=Inputs!C18,1&lt;4))),1,0)+IF(AND(AA97&gt;0,OR(Inputs!C16&gt;Inputs!C18,AND(Inputs!C16=Inputs!C18,2&lt;4))),1,0)+IF(AND(AI97&gt;0,OR(Inputs!C17&gt;Inputs!C18,AND(Inputs!C17=Inputs!C18,3&lt;4))),1,0)+IF(AND(AY97&gt;0,OR(Inputs!C19&gt;Inputs!C18,AND(Inputs!C19=Inputs!C18,5&lt;4))),1,0)+IF(AND(BG97&gt;0,OR(Inputs!C20&gt;Inputs!C18,AND(Inputs!C20=Inputs!C18,6&lt;4))),1,0)+IF(AND(BO97&gt;0,OR(Inputs!C21&gt;Inputs!C18,AND(Inputs!C21=Inputs!C18,7&lt;4))),1,0)+IF(AND(BW97&gt;0,OR(Inputs!C22&gt;Inputs!C18,AND(Inputs!C22=Inputs!C18,8&lt;4))),1,0)+IF(AND(CE97&gt;0,OR(Inputs!C23&gt;Inputs!C18,AND(Inputs!C23=Inputs!C18,9&lt;4))),1,0)))</f>
        <v>99</v>
      </c>
      <c r="AV97" s="3">
        <f>IF(Inputs!$B$27&lt;&gt;"Ready","PENDING INPUTS",IF(A97&gt;Inputs!$B$6,0,MIN(MAX(0,(AQ97+AR97+AS97)-AT97),MAX(0,C97-D97-(IF(O97&lt;AU97,K97+L97+M97-N97,0)+IF(W97&lt;AU97,S97+T97+U97-V97,0)+IF(AE97&lt;AU97,AA97+AB97+AC97-AD97,0)+IF(AM97&lt;AU97,AI97+AJ97+AK97-AL97,0)+IF(AU97&lt;AU97,AQ97+AR97+AS97-AT97,0)+IF(BC97&lt;AU97,AY97+AZ97+BA97-BB97,0)+IF(BK97&lt;AU97,BG97+BH97+BI97-BJ97,0)+IF(BS97&lt;AU97,BO97+BP97+BQ97-BR97,0)+IF(CA97&lt;AU97,BW97+BX97+BY97-BZ97,0)+IF(CI97&lt;AU97,CE97+CF97+CG97-CH97,0))))))</f>
        <v>0</v>
      </c>
      <c r="AW97" s="3">
        <f>IF(Inputs!$B$27&lt;&gt;"Ready","PENDING INPUTS",MIN((AQ97+AR97+AS97),IF(D97&gt;C97,IF(D97=0,0,AT97*C97/D97),AT97+AV97)))</f>
        <v>0</v>
      </c>
      <c r="AX97" s="3">
        <f>IF(Inputs!$B$27&lt;&gt;"Ready","PENDING INPUTS",MAX(0,(AQ97+AR97+AS97)-AW97))</f>
        <v>0</v>
      </c>
      <c r="AY97" s="3">
        <f>IF(Inputs!$B$27&lt;&gt;"Ready","PENDING INPUTS",BF96)</f>
        <v>0</v>
      </c>
      <c r="AZ97" s="3">
        <f>IF(Inputs!$B$27&lt;&gt;"Ready","PENDING INPUTS",IF(A97&lt;=Inputs!$B$6,ROUND(AY97*Inputs!C19/12,2),0))</f>
        <v>0</v>
      </c>
      <c r="BA97" s="3">
        <f>IF(Inputs!$B$27&lt;&gt;"Ready","PENDING INPUTS",IF(AND(A97&lt;=Inputs!$B$6,AY97&gt;0),Inputs!G19,0))</f>
        <v>0</v>
      </c>
      <c r="BB97" s="3">
        <f>IF(Inputs!$B$27&lt;&gt;"Ready","PENDING INPUTS",IF(A97&gt;Inputs!$B$6,0,MIN((AY97+AZ97+BA97),IF(Inputs!H19=1,Inputs!D19,MAX(Inputs!F19,ROUND(AY97*Inputs!E19+AZ97+BA97,2))))))</f>
        <v>0</v>
      </c>
      <c r="BC97">
        <f>IF(Inputs!$B$27&lt;&gt;"Ready","PENDING INPUTS",IF(AY97&lt;=0,99,1+IF(AND(K97&gt;0,OR(Inputs!C14&gt;Inputs!C19,AND(Inputs!C14=Inputs!C19,0&lt;5))),1,0)+IF(AND(S97&gt;0,OR(Inputs!C15&gt;Inputs!C19,AND(Inputs!C15=Inputs!C19,1&lt;5))),1,0)+IF(AND(AA97&gt;0,OR(Inputs!C16&gt;Inputs!C19,AND(Inputs!C16=Inputs!C19,2&lt;5))),1,0)+IF(AND(AI97&gt;0,OR(Inputs!C17&gt;Inputs!C19,AND(Inputs!C17=Inputs!C19,3&lt;5))),1,0)+IF(AND(AQ97&gt;0,OR(Inputs!C18&gt;Inputs!C19,AND(Inputs!C18=Inputs!C19,4&lt;5))),1,0)+IF(AND(BG97&gt;0,OR(Inputs!C20&gt;Inputs!C19,AND(Inputs!C20=Inputs!C19,6&lt;5))),1,0)+IF(AND(BO97&gt;0,OR(Inputs!C21&gt;Inputs!C19,AND(Inputs!C21=Inputs!C19,7&lt;5))),1,0)+IF(AND(BW97&gt;0,OR(Inputs!C22&gt;Inputs!C19,AND(Inputs!C22=Inputs!C19,8&lt;5))),1,0)+IF(AND(CE97&gt;0,OR(Inputs!C23&gt;Inputs!C19,AND(Inputs!C23=Inputs!C19,9&lt;5))),1,0)))</f>
        <v>99</v>
      </c>
      <c r="BD97" s="3">
        <f>IF(Inputs!$B$27&lt;&gt;"Ready","PENDING INPUTS",IF(A97&gt;Inputs!$B$6,0,MIN(MAX(0,(AY97+AZ97+BA97)-BB97),MAX(0,C97-D97-(IF(O97&lt;BC97,K97+L97+M97-N97,0)+IF(W97&lt;BC97,S97+T97+U97-V97,0)+IF(AE97&lt;BC97,AA97+AB97+AC97-AD97,0)+IF(AM97&lt;BC97,AI97+AJ97+AK97-AL97,0)+IF(AU97&lt;BC97,AQ97+AR97+AS97-AT97,0)+IF(BC97&lt;BC97,AY97+AZ97+BA97-BB97,0)+IF(BK97&lt;BC97,BG97+BH97+BI97-BJ97,0)+IF(BS97&lt;BC97,BO97+BP97+BQ97-BR97,0)+IF(CA97&lt;BC97,BW97+BX97+BY97-BZ97,0)+IF(CI97&lt;BC97,CE97+CF97+CG97-CH97,0))))))</f>
        <v>0</v>
      </c>
      <c r="BE97" s="3">
        <f>IF(Inputs!$B$27&lt;&gt;"Ready","PENDING INPUTS",MIN((AY97+AZ97+BA97),IF(D97&gt;C97,IF(D97=0,0,BB97*C97/D97),BB97+BD97)))</f>
        <v>0</v>
      </c>
      <c r="BF97" s="3">
        <f>IF(Inputs!$B$27&lt;&gt;"Ready","PENDING INPUTS",MAX(0,(AY97+AZ97+BA97)-BE97))</f>
        <v>0</v>
      </c>
      <c r="BG97" s="3">
        <f>IF(Inputs!$B$27&lt;&gt;"Ready","PENDING INPUTS",BN96)</f>
        <v>0</v>
      </c>
      <c r="BH97" s="3">
        <f>IF(Inputs!$B$27&lt;&gt;"Ready","PENDING INPUTS",IF(A97&lt;=Inputs!$B$6,ROUND(BG97*Inputs!C20/12,2),0))</f>
        <v>0</v>
      </c>
      <c r="BI97" s="3">
        <f>IF(Inputs!$B$27&lt;&gt;"Ready","PENDING INPUTS",IF(AND(A97&lt;=Inputs!$B$6,BG97&gt;0),Inputs!G20,0))</f>
        <v>0</v>
      </c>
      <c r="BJ97" s="3">
        <f>IF(Inputs!$B$27&lt;&gt;"Ready","PENDING INPUTS",IF(A97&gt;Inputs!$B$6,0,MIN((BG97+BH97+BI97),IF(Inputs!H20=1,Inputs!D20,MAX(Inputs!F20,ROUND(BG97*Inputs!E20+BH97+BI97,2))))))</f>
        <v>0</v>
      </c>
      <c r="BK97">
        <f>IF(Inputs!$B$27&lt;&gt;"Ready","PENDING INPUTS",IF(BG97&lt;=0,99,1+IF(AND(K97&gt;0,OR(Inputs!C14&gt;Inputs!C20,AND(Inputs!C14=Inputs!C20,0&lt;6))),1,0)+IF(AND(S97&gt;0,OR(Inputs!C15&gt;Inputs!C20,AND(Inputs!C15=Inputs!C20,1&lt;6))),1,0)+IF(AND(AA97&gt;0,OR(Inputs!C16&gt;Inputs!C20,AND(Inputs!C16=Inputs!C20,2&lt;6))),1,0)+IF(AND(AI97&gt;0,OR(Inputs!C17&gt;Inputs!C20,AND(Inputs!C17=Inputs!C20,3&lt;6))),1,0)+IF(AND(AQ97&gt;0,OR(Inputs!C18&gt;Inputs!C20,AND(Inputs!C18=Inputs!C20,4&lt;6))),1,0)+IF(AND(AY97&gt;0,OR(Inputs!C19&gt;Inputs!C20,AND(Inputs!C19=Inputs!C20,5&lt;6))),1,0)+IF(AND(BO97&gt;0,OR(Inputs!C21&gt;Inputs!C20,AND(Inputs!C21=Inputs!C20,7&lt;6))),1,0)+IF(AND(BW97&gt;0,OR(Inputs!C22&gt;Inputs!C20,AND(Inputs!C22=Inputs!C20,8&lt;6))),1,0)+IF(AND(CE97&gt;0,OR(Inputs!C23&gt;Inputs!C20,AND(Inputs!C23=Inputs!C20,9&lt;6))),1,0)))</f>
        <v>99</v>
      </c>
      <c r="BL97" s="3">
        <f>IF(Inputs!$B$27&lt;&gt;"Ready","PENDING INPUTS",IF(A97&gt;Inputs!$B$6,0,MIN(MAX(0,(BG97+BH97+BI97)-BJ97),MAX(0,C97-D97-(IF(O97&lt;BK97,K97+L97+M97-N97,0)+IF(W97&lt;BK97,S97+T97+U97-V97,0)+IF(AE97&lt;BK97,AA97+AB97+AC97-AD97,0)+IF(AM97&lt;BK97,AI97+AJ97+AK97-AL97,0)+IF(AU97&lt;BK97,AQ97+AR97+AS97-AT97,0)+IF(BC97&lt;BK97,AY97+AZ97+BA97-BB97,0)+IF(BK97&lt;BK97,BG97+BH97+BI97-BJ97,0)+IF(BS97&lt;BK97,BO97+BP97+BQ97-BR97,0)+IF(CA97&lt;BK97,BW97+BX97+BY97-BZ97,0)+IF(CI97&lt;BK97,CE97+CF97+CG97-CH97,0))))))</f>
        <v>0</v>
      </c>
      <c r="BM97" s="3">
        <f>IF(Inputs!$B$27&lt;&gt;"Ready","PENDING INPUTS",MIN((BG97+BH97+BI97),IF(D97&gt;C97,IF(D97=0,0,BJ97*C97/D97),BJ97+BL97)))</f>
        <v>0</v>
      </c>
      <c r="BN97" s="3">
        <f>IF(Inputs!$B$27&lt;&gt;"Ready","PENDING INPUTS",MAX(0,(BG97+BH97+BI97)-BM97))</f>
        <v>0</v>
      </c>
      <c r="BO97" s="3">
        <f>IF(Inputs!$B$27&lt;&gt;"Ready","PENDING INPUTS",BV96)</f>
        <v>0</v>
      </c>
      <c r="BP97" s="3">
        <f>IF(Inputs!$B$27&lt;&gt;"Ready","PENDING INPUTS",IF(A97&lt;=Inputs!$B$6,ROUND(BO97*Inputs!C21/12,2),0))</f>
        <v>0</v>
      </c>
      <c r="BQ97" s="3">
        <f>IF(Inputs!$B$27&lt;&gt;"Ready","PENDING INPUTS",IF(AND(A97&lt;=Inputs!$B$6,BO97&gt;0),Inputs!G21,0))</f>
        <v>0</v>
      </c>
      <c r="BR97" s="3">
        <f>IF(Inputs!$B$27&lt;&gt;"Ready","PENDING INPUTS",IF(A97&gt;Inputs!$B$6,0,MIN((BO97+BP97+BQ97),IF(Inputs!H21=1,Inputs!D21,MAX(Inputs!F21,ROUND(BO97*Inputs!E21+BP97+BQ97,2))))))</f>
        <v>0</v>
      </c>
      <c r="BS97">
        <f>IF(Inputs!$B$27&lt;&gt;"Ready","PENDING INPUTS",IF(BO97&lt;=0,99,1+IF(AND(K97&gt;0,OR(Inputs!C14&gt;Inputs!C21,AND(Inputs!C14=Inputs!C21,0&lt;7))),1,0)+IF(AND(S97&gt;0,OR(Inputs!C15&gt;Inputs!C21,AND(Inputs!C15=Inputs!C21,1&lt;7))),1,0)+IF(AND(AA97&gt;0,OR(Inputs!C16&gt;Inputs!C21,AND(Inputs!C16=Inputs!C21,2&lt;7))),1,0)+IF(AND(AI97&gt;0,OR(Inputs!C17&gt;Inputs!C21,AND(Inputs!C17=Inputs!C21,3&lt;7))),1,0)+IF(AND(AQ97&gt;0,OR(Inputs!C18&gt;Inputs!C21,AND(Inputs!C18=Inputs!C21,4&lt;7))),1,0)+IF(AND(AY97&gt;0,OR(Inputs!C19&gt;Inputs!C21,AND(Inputs!C19=Inputs!C21,5&lt;7))),1,0)+IF(AND(BG97&gt;0,OR(Inputs!C20&gt;Inputs!C21,AND(Inputs!C20=Inputs!C21,6&lt;7))),1,0)+IF(AND(BW97&gt;0,OR(Inputs!C22&gt;Inputs!C21,AND(Inputs!C22=Inputs!C21,8&lt;7))),1,0)+IF(AND(CE97&gt;0,OR(Inputs!C23&gt;Inputs!C21,AND(Inputs!C23=Inputs!C21,9&lt;7))),1,0)))</f>
        <v>99</v>
      </c>
      <c r="BT97" s="3">
        <f>IF(Inputs!$B$27&lt;&gt;"Ready","PENDING INPUTS",IF(A97&gt;Inputs!$B$6,0,MIN(MAX(0,(BO97+BP97+BQ97)-BR97),MAX(0,C97-D97-(IF(O97&lt;BS97,K97+L97+M97-N97,0)+IF(W97&lt;BS97,S97+T97+U97-V97,0)+IF(AE97&lt;BS97,AA97+AB97+AC97-AD97,0)+IF(AM97&lt;BS97,AI97+AJ97+AK97-AL97,0)+IF(AU97&lt;BS97,AQ97+AR97+AS97-AT97,0)+IF(BC97&lt;BS97,AY97+AZ97+BA97-BB97,0)+IF(BK97&lt;BS97,BG97+BH97+BI97-BJ97,0)+IF(BS97&lt;BS97,BO97+BP97+BQ97-BR97,0)+IF(CA97&lt;BS97,BW97+BX97+BY97-BZ97,0)+IF(CI97&lt;BS97,CE97+CF97+CG97-CH97,0))))))</f>
        <v>0</v>
      </c>
      <c r="BU97" s="3">
        <f>IF(Inputs!$B$27&lt;&gt;"Ready","PENDING INPUTS",MIN((BO97+BP97+BQ97),IF(D97&gt;C97,IF(D97=0,0,BR97*C97/D97),BR97+BT97)))</f>
        <v>0</v>
      </c>
      <c r="BV97" s="3">
        <f>IF(Inputs!$B$27&lt;&gt;"Ready","PENDING INPUTS",MAX(0,(BO97+BP97+BQ97)-BU97))</f>
        <v>0</v>
      </c>
      <c r="BW97" s="3">
        <f>IF(Inputs!$B$27&lt;&gt;"Ready","PENDING INPUTS",CD96)</f>
        <v>0</v>
      </c>
      <c r="BX97" s="3">
        <f>IF(Inputs!$B$27&lt;&gt;"Ready","PENDING INPUTS",IF(A97&lt;=Inputs!$B$6,ROUND(BW97*Inputs!C22/12,2),0))</f>
        <v>0</v>
      </c>
      <c r="BY97" s="3">
        <f>IF(Inputs!$B$27&lt;&gt;"Ready","PENDING INPUTS",IF(AND(A97&lt;=Inputs!$B$6,BW97&gt;0),Inputs!G22,0))</f>
        <v>0</v>
      </c>
      <c r="BZ97" s="3">
        <f>IF(Inputs!$B$27&lt;&gt;"Ready","PENDING INPUTS",IF(A97&gt;Inputs!$B$6,0,MIN((BW97+BX97+BY97),IF(Inputs!H22=1,Inputs!D22,MAX(Inputs!F22,ROUND(BW97*Inputs!E22+BX97+BY97,2))))))</f>
        <v>0</v>
      </c>
      <c r="CA97">
        <f>IF(Inputs!$B$27&lt;&gt;"Ready","PENDING INPUTS",IF(BW97&lt;=0,99,1+IF(AND(K97&gt;0,OR(Inputs!C14&gt;Inputs!C22,AND(Inputs!C14=Inputs!C22,0&lt;8))),1,0)+IF(AND(S97&gt;0,OR(Inputs!C15&gt;Inputs!C22,AND(Inputs!C15=Inputs!C22,1&lt;8))),1,0)+IF(AND(AA97&gt;0,OR(Inputs!C16&gt;Inputs!C22,AND(Inputs!C16=Inputs!C22,2&lt;8))),1,0)+IF(AND(AI97&gt;0,OR(Inputs!C17&gt;Inputs!C22,AND(Inputs!C17=Inputs!C22,3&lt;8))),1,0)+IF(AND(AQ97&gt;0,OR(Inputs!C18&gt;Inputs!C22,AND(Inputs!C18=Inputs!C22,4&lt;8))),1,0)+IF(AND(AY97&gt;0,OR(Inputs!C19&gt;Inputs!C22,AND(Inputs!C19=Inputs!C22,5&lt;8))),1,0)+IF(AND(BG97&gt;0,OR(Inputs!C20&gt;Inputs!C22,AND(Inputs!C20=Inputs!C22,6&lt;8))),1,0)+IF(AND(BO97&gt;0,OR(Inputs!C21&gt;Inputs!C22,AND(Inputs!C21=Inputs!C22,7&lt;8))),1,0)+IF(AND(CE97&gt;0,OR(Inputs!C23&gt;Inputs!C22,AND(Inputs!C23=Inputs!C22,9&lt;8))),1,0)))</f>
        <v>99</v>
      </c>
      <c r="CB97" s="3">
        <f>IF(Inputs!$B$27&lt;&gt;"Ready","PENDING INPUTS",IF(A97&gt;Inputs!$B$6,0,MIN(MAX(0,(BW97+BX97+BY97)-BZ97),MAX(0,C97-D97-(IF(O97&lt;CA97,K97+L97+M97-N97,0)+IF(W97&lt;CA97,S97+T97+U97-V97,0)+IF(AE97&lt;CA97,AA97+AB97+AC97-AD97,0)+IF(AM97&lt;CA97,AI97+AJ97+AK97-AL97,0)+IF(AU97&lt;CA97,AQ97+AR97+AS97-AT97,0)+IF(BC97&lt;CA97,AY97+AZ97+BA97-BB97,0)+IF(BK97&lt;CA97,BG97+BH97+BI97-BJ97,0)+IF(BS97&lt;CA97,BO97+BP97+BQ97-BR97,0)+IF(CA97&lt;CA97,BW97+BX97+BY97-BZ97,0)+IF(CI97&lt;CA97,CE97+CF97+CG97-CH97,0))))))</f>
        <v>0</v>
      </c>
      <c r="CC97" s="3">
        <f>IF(Inputs!$B$27&lt;&gt;"Ready","PENDING INPUTS",MIN((BW97+BX97+BY97),IF(D97&gt;C97,IF(D97=0,0,BZ97*C97/D97),BZ97+CB97)))</f>
        <v>0</v>
      </c>
      <c r="CD97" s="3">
        <f>IF(Inputs!$B$27&lt;&gt;"Ready","PENDING INPUTS",MAX(0,(BW97+BX97+BY97)-CC97))</f>
        <v>0</v>
      </c>
      <c r="CE97" s="3">
        <f>IF(Inputs!$B$27&lt;&gt;"Ready","PENDING INPUTS",CL96)</f>
        <v>0</v>
      </c>
      <c r="CF97" s="3">
        <f>IF(Inputs!$B$27&lt;&gt;"Ready","PENDING INPUTS",IF(A97&lt;=Inputs!$B$6,ROUND(CE97*Inputs!C23/12,2),0))</f>
        <v>0</v>
      </c>
      <c r="CG97" s="3">
        <f>IF(Inputs!$B$27&lt;&gt;"Ready","PENDING INPUTS",IF(AND(A97&lt;=Inputs!$B$6,CE97&gt;0),Inputs!G23,0))</f>
        <v>0</v>
      </c>
      <c r="CH97" s="3">
        <f>IF(Inputs!$B$27&lt;&gt;"Ready","PENDING INPUTS",IF(A97&gt;Inputs!$B$6,0,MIN((CE97+CF97+CG97),IF(Inputs!H23=1,Inputs!D23,MAX(Inputs!F23,ROUND(CE97*Inputs!E23+CF97+CG97,2))))))</f>
        <v>0</v>
      </c>
      <c r="CI97">
        <f>IF(Inputs!$B$27&lt;&gt;"Ready","PENDING INPUTS",IF(CE97&lt;=0,99,1+IF(AND(K97&gt;0,OR(Inputs!C14&gt;Inputs!C23,AND(Inputs!C14=Inputs!C23,0&lt;9))),1,0)+IF(AND(S97&gt;0,OR(Inputs!C15&gt;Inputs!C23,AND(Inputs!C15=Inputs!C23,1&lt;9))),1,0)+IF(AND(AA97&gt;0,OR(Inputs!C16&gt;Inputs!C23,AND(Inputs!C16=Inputs!C23,2&lt;9))),1,0)+IF(AND(AI97&gt;0,OR(Inputs!C17&gt;Inputs!C23,AND(Inputs!C17=Inputs!C23,3&lt;9))),1,0)+IF(AND(AQ97&gt;0,OR(Inputs!C18&gt;Inputs!C23,AND(Inputs!C18=Inputs!C23,4&lt;9))),1,0)+IF(AND(AY97&gt;0,OR(Inputs!C19&gt;Inputs!C23,AND(Inputs!C19=Inputs!C23,5&lt;9))),1,0)+IF(AND(BG97&gt;0,OR(Inputs!C20&gt;Inputs!C23,AND(Inputs!C20=Inputs!C23,6&lt;9))),1,0)+IF(AND(BO97&gt;0,OR(Inputs!C21&gt;Inputs!C23,AND(Inputs!C21=Inputs!C23,7&lt;9))),1,0)+IF(AND(BW97&gt;0,OR(Inputs!C22&gt;Inputs!C23,AND(Inputs!C22=Inputs!C23,8&lt;9))),1,0)))</f>
        <v>99</v>
      </c>
      <c r="CJ97" s="3">
        <f>IF(Inputs!$B$27&lt;&gt;"Ready","PENDING INPUTS",IF(A97&gt;Inputs!$B$6,0,MIN(MAX(0,(CE97+CF97+CG97)-CH97),MAX(0,C97-D97-(IF(O97&lt;CI97,K97+L97+M97-N97,0)+IF(W97&lt;CI97,S97+T97+U97-V97,0)+IF(AE97&lt;CI97,AA97+AB97+AC97-AD97,0)+IF(AM97&lt;CI97,AI97+AJ97+AK97-AL97,0)+IF(AU97&lt;CI97,AQ97+AR97+AS97-AT97,0)+IF(BC97&lt;CI97,AY97+AZ97+BA97-BB97,0)+IF(BK97&lt;CI97,BG97+BH97+BI97-BJ97,0)+IF(BS97&lt;CI97,BO97+BP97+BQ97-BR97,0)+IF(CA97&lt;CI97,BW97+BX97+BY97-BZ97,0)+IF(CI97&lt;CI97,CE97+CF97+CG97-CH97,0))))))</f>
        <v>0</v>
      </c>
      <c r="CK97" s="3">
        <f>IF(Inputs!$B$27&lt;&gt;"Ready","PENDING INPUTS",MIN((CE97+CF97+CG97),IF(D97&gt;C97,IF(D97=0,0,CH97*C97/D97),CH97+CJ97)))</f>
        <v>0</v>
      </c>
      <c r="CL97" s="3">
        <f>IF(Inputs!$B$27&lt;&gt;"Ready","PENDING INPUTS",MAX(0,(CE97+CF97+CG97)-CK97))</f>
        <v>0</v>
      </c>
    </row>
    <row r="98" spans="1:90" ht="27.95" customHeight="1" x14ac:dyDescent="0.25">
      <c r="A98">
        <v>94</v>
      </c>
      <c r="B98" s="13">
        <f>IF(Inputs!$B$27&lt;&gt;"Ready","PENDING INPUTS",EDATE(Inputs!$B$5,A98-1))</f>
        <v>49126</v>
      </c>
      <c r="C98" s="3">
        <f>IF(Inputs!$B$27&lt;&gt;"Ready","PENDING INPUTS",IF(A98&lt;=Inputs!$B$6,MAX(0,Inputs!$B$4+IF(A98=Inputs!$B$7,Inputs!$B$8,0)+IF(A98=Inputs!$B$9,Inputs!$B$10,0)),0))</f>
        <v>0</v>
      </c>
      <c r="D98" s="3">
        <f>IF(Inputs!$B$27&lt;&gt;"Ready","PENDING INPUTS",SUM(N98,V98,AD98,AL98,AT98,BB98,BJ98,BR98,BZ98,CH98))</f>
        <v>0</v>
      </c>
      <c r="E98" s="3">
        <f>IF(Inputs!$B$27&lt;&gt;"Ready","PENDING INPUTS",MAX(0,D98-C98))</f>
        <v>0</v>
      </c>
      <c r="F98" s="3">
        <f>IF(Inputs!$B$27&lt;&gt;"Ready","PENDING INPUTS",SUM(Q98,Y98,AG98,AO98,AW98,BE98,BM98,BU98,CC98,CK98))</f>
        <v>0</v>
      </c>
      <c r="G98" s="3">
        <f>IF(Inputs!$B$27&lt;&gt;"Ready","PENDING INPUTS",SUM(L98,T98,AB98,AJ98,AR98,AZ98,BH98,BP98,BX98,CF98))</f>
        <v>0</v>
      </c>
      <c r="H98" s="3">
        <f>IF(Inputs!$B$27&lt;&gt;"Ready","PENDING INPUTS",SUM(M98,U98,AC98,AK98,AS98,BA98,BI98,BQ98,BY98,CG98))</f>
        <v>0</v>
      </c>
      <c r="I98" s="3">
        <f>IF(Inputs!$B$27&lt;&gt;"Ready","PENDING INPUTS",SUM(R98,Z98,AH98,AP98,AX98,BF98,BN98,BV98,CD98,CL98))</f>
        <v>0</v>
      </c>
      <c r="J98" t="str">
        <f>IF(Inputs!$B$27&lt;&gt;"Ready","PENDING INPUTS",IF(A98&gt;Inputs!$B$6,"Beyond horizon",IF(E98&gt;0.005,"MINIMUM SHORTFALL",IF(I98&lt;0.005,"Paid off","In progress"))))</f>
        <v>Paid off</v>
      </c>
      <c r="K98" s="3">
        <f>IF(Inputs!$B$27&lt;&gt;"Ready","PENDING INPUTS",R97)</f>
        <v>0</v>
      </c>
      <c r="L98" s="3">
        <f>IF(Inputs!$B$27&lt;&gt;"Ready","PENDING INPUTS",IF(A98&lt;=Inputs!$B$6,ROUND(K98*Inputs!C14/12,2),0))</f>
        <v>0</v>
      </c>
      <c r="M98" s="3">
        <f>IF(Inputs!$B$27&lt;&gt;"Ready","PENDING INPUTS",IF(AND(A98&lt;=Inputs!$B$6,K98&gt;0),Inputs!G14,0))</f>
        <v>0</v>
      </c>
      <c r="N98" s="3">
        <f>IF(Inputs!$B$27&lt;&gt;"Ready","PENDING INPUTS",IF(A98&gt;Inputs!$B$6,0,MIN((K98+L98+M98),IF(Inputs!H14=1,Inputs!D14,MAX(Inputs!F14,ROUND(K98*Inputs!E14+L98+M98,2))))))</f>
        <v>0</v>
      </c>
      <c r="O98">
        <f>IF(Inputs!$B$27&lt;&gt;"Ready","PENDING INPUTS",IF(K98&lt;=0,99,1+IF(AND(S98&gt;0,OR(Inputs!C15&gt;Inputs!C14,AND(Inputs!C15=Inputs!C14,1&lt;0))),1,0)+IF(AND(AA98&gt;0,OR(Inputs!C16&gt;Inputs!C14,AND(Inputs!C16=Inputs!C14,2&lt;0))),1,0)+IF(AND(AI98&gt;0,OR(Inputs!C17&gt;Inputs!C14,AND(Inputs!C17=Inputs!C14,3&lt;0))),1,0)+IF(AND(AQ98&gt;0,OR(Inputs!C18&gt;Inputs!C14,AND(Inputs!C18=Inputs!C14,4&lt;0))),1,0)+IF(AND(AY98&gt;0,OR(Inputs!C19&gt;Inputs!C14,AND(Inputs!C19=Inputs!C14,5&lt;0))),1,0)+IF(AND(BG98&gt;0,OR(Inputs!C20&gt;Inputs!C14,AND(Inputs!C20=Inputs!C14,6&lt;0))),1,0)+IF(AND(BO98&gt;0,OR(Inputs!C21&gt;Inputs!C14,AND(Inputs!C21=Inputs!C14,7&lt;0))),1,0)+IF(AND(BW98&gt;0,OR(Inputs!C22&gt;Inputs!C14,AND(Inputs!C22=Inputs!C14,8&lt;0))),1,0)+IF(AND(CE98&gt;0,OR(Inputs!C23&gt;Inputs!C14,AND(Inputs!C23=Inputs!C14,9&lt;0))),1,0)))</f>
        <v>99</v>
      </c>
      <c r="P98" s="3">
        <f>IF(Inputs!$B$27&lt;&gt;"Ready","PENDING INPUTS",IF(A98&gt;Inputs!$B$6,0,MIN(MAX(0,(K98+L98+M98)-N98),MAX(0,C98-D98-(IF(O98&lt;O98,K98+L98+M98-N98,0)+IF(W98&lt;O98,S98+T98+U98-V98,0)+IF(AE98&lt;O98,AA98+AB98+AC98-AD98,0)+IF(AM98&lt;O98,AI98+AJ98+AK98-AL98,0)+IF(AU98&lt;O98,AQ98+AR98+AS98-AT98,0)+IF(BC98&lt;O98,AY98+AZ98+BA98-BB98,0)+IF(BK98&lt;O98,BG98+BH98+BI98-BJ98,0)+IF(BS98&lt;O98,BO98+BP98+BQ98-BR98,0)+IF(CA98&lt;O98,BW98+BX98+BY98-BZ98,0)+IF(CI98&lt;O98,CE98+CF98+CG98-CH98,0))))))</f>
        <v>0</v>
      </c>
      <c r="Q98" s="3">
        <f>IF(Inputs!$B$27&lt;&gt;"Ready","PENDING INPUTS",MIN((K98+L98+M98),IF(D98&gt;C98,IF(D98=0,0,N98*C98/D98),N98+P98)))</f>
        <v>0</v>
      </c>
      <c r="R98" s="3">
        <f>IF(Inputs!$B$27&lt;&gt;"Ready","PENDING INPUTS",MAX(0,(K98+L98+M98)-Q98))</f>
        <v>0</v>
      </c>
      <c r="S98" s="3">
        <f>IF(Inputs!$B$27&lt;&gt;"Ready","PENDING INPUTS",Z97)</f>
        <v>0</v>
      </c>
      <c r="T98" s="3">
        <f>IF(Inputs!$B$27&lt;&gt;"Ready","PENDING INPUTS",IF(A98&lt;=Inputs!$B$6,ROUND(S98*Inputs!C15/12,2),0))</f>
        <v>0</v>
      </c>
      <c r="U98" s="3">
        <f>IF(Inputs!$B$27&lt;&gt;"Ready","PENDING INPUTS",IF(AND(A98&lt;=Inputs!$B$6,S98&gt;0),Inputs!G15,0))</f>
        <v>0</v>
      </c>
      <c r="V98" s="3">
        <f>IF(Inputs!$B$27&lt;&gt;"Ready","PENDING INPUTS",IF(A98&gt;Inputs!$B$6,0,MIN((S98+T98+U98),IF(Inputs!H15=1,Inputs!D15,MAX(Inputs!F15,ROUND(S98*Inputs!E15+T98+U98,2))))))</f>
        <v>0</v>
      </c>
      <c r="W98">
        <f>IF(Inputs!$B$27&lt;&gt;"Ready","PENDING INPUTS",IF(S98&lt;=0,99,1+IF(AND(K98&gt;0,OR(Inputs!C14&gt;Inputs!C15,AND(Inputs!C14=Inputs!C15,0&lt;1))),1,0)+IF(AND(AA98&gt;0,OR(Inputs!C16&gt;Inputs!C15,AND(Inputs!C16=Inputs!C15,2&lt;1))),1,0)+IF(AND(AI98&gt;0,OR(Inputs!C17&gt;Inputs!C15,AND(Inputs!C17=Inputs!C15,3&lt;1))),1,0)+IF(AND(AQ98&gt;0,OR(Inputs!C18&gt;Inputs!C15,AND(Inputs!C18=Inputs!C15,4&lt;1))),1,0)+IF(AND(AY98&gt;0,OR(Inputs!C19&gt;Inputs!C15,AND(Inputs!C19=Inputs!C15,5&lt;1))),1,0)+IF(AND(BG98&gt;0,OR(Inputs!C20&gt;Inputs!C15,AND(Inputs!C20=Inputs!C15,6&lt;1))),1,0)+IF(AND(BO98&gt;0,OR(Inputs!C21&gt;Inputs!C15,AND(Inputs!C21=Inputs!C15,7&lt;1))),1,0)+IF(AND(BW98&gt;0,OR(Inputs!C22&gt;Inputs!C15,AND(Inputs!C22=Inputs!C15,8&lt;1))),1,0)+IF(AND(CE98&gt;0,OR(Inputs!C23&gt;Inputs!C15,AND(Inputs!C23=Inputs!C15,9&lt;1))),1,0)))</f>
        <v>99</v>
      </c>
      <c r="X98" s="3">
        <f>IF(Inputs!$B$27&lt;&gt;"Ready","PENDING INPUTS",IF(A98&gt;Inputs!$B$6,0,MIN(MAX(0,(S98+T98+U98)-V98),MAX(0,C98-D98-(IF(O98&lt;W98,K98+L98+M98-N98,0)+IF(W98&lt;W98,S98+T98+U98-V98,0)+IF(AE98&lt;W98,AA98+AB98+AC98-AD98,0)+IF(AM98&lt;W98,AI98+AJ98+AK98-AL98,0)+IF(AU98&lt;W98,AQ98+AR98+AS98-AT98,0)+IF(BC98&lt;W98,AY98+AZ98+BA98-BB98,0)+IF(BK98&lt;W98,BG98+BH98+BI98-BJ98,0)+IF(BS98&lt;W98,BO98+BP98+BQ98-BR98,0)+IF(CA98&lt;W98,BW98+BX98+BY98-BZ98,0)+IF(CI98&lt;W98,CE98+CF98+CG98-CH98,0))))))</f>
        <v>0</v>
      </c>
      <c r="Y98" s="3">
        <f>IF(Inputs!$B$27&lt;&gt;"Ready","PENDING INPUTS",MIN((S98+T98+U98),IF(D98&gt;C98,IF(D98=0,0,V98*C98/D98),V98+X98)))</f>
        <v>0</v>
      </c>
      <c r="Z98" s="3">
        <f>IF(Inputs!$B$27&lt;&gt;"Ready","PENDING INPUTS",MAX(0,(S98+T98+U98)-Y98))</f>
        <v>0</v>
      </c>
      <c r="AA98" s="3">
        <f>IF(Inputs!$B$27&lt;&gt;"Ready","PENDING INPUTS",AH97)</f>
        <v>0</v>
      </c>
      <c r="AB98" s="3">
        <f>IF(Inputs!$B$27&lt;&gt;"Ready","PENDING INPUTS",IF(A98&lt;=Inputs!$B$6,ROUND(AA98*Inputs!C16/12,2),0))</f>
        <v>0</v>
      </c>
      <c r="AC98" s="3">
        <f>IF(Inputs!$B$27&lt;&gt;"Ready","PENDING INPUTS",IF(AND(A98&lt;=Inputs!$B$6,AA98&gt;0),Inputs!G16,0))</f>
        <v>0</v>
      </c>
      <c r="AD98" s="3">
        <f>IF(Inputs!$B$27&lt;&gt;"Ready","PENDING INPUTS",IF(A98&gt;Inputs!$B$6,0,MIN((AA98+AB98+AC98),IF(Inputs!H16=1,Inputs!D16,MAX(Inputs!F16,ROUND(AA98*Inputs!E16+AB98+AC98,2))))))</f>
        <v>0</v>
      </c>
      <c r="AE98">
        <f>IF(Inputs!$B$27&lt;&gt;"Ready","PENDING INPUTS",IF(AA98&lt;=0,99,1+IF(AND(K98&gt;0,OR(Inputs!C14&gt;Inputs!C16,AND(Inputs!C14=Inputs!C16,0&lt;2))),1,0)+IF(AND(S98&gt;0,OR(Inputs!C15&gt;Inputs!C16,AND(Inputs!C15=Inputs!C16,1&lt;2))),1,0)+IF(AND(AI98&gt;0,OR(Inputs!C17&gt;Inputs!C16,AND(Inputs!C17=Inputs!C16,3&lt;2))),1,0)+IF(AND(AQ98&gt;0,OR(Inputs!C18&gt;Inputs!C16,AND(Inputs!C18=Inputs!C16,4&lt;2))),1,0)+IF(AND(AY98&gt;0,OR(Inputs!C19&gt;Inputs!C16,AND(Inputs!C19=Inputs!C16,5&lt;2))),1,0)+IF(AND(BG98&gt;0,OR(Inputs!C20&gt;Inputs!C16,AND(Inputs!C20=Inputs!C16,6&lt;2))),1,0)+IF(AND(BO98&gt;0,OR(Inputs!C21&gt;Inputs!C16,AND(Inputs!C21=Inputs!C16,7&lt;2))),1,0)+IF(AND(BW98&gt;0,OR(Inputs!C22&gt;Inputs!C16,AND(Inputs!C22=Inputs!C16,8&lt;2))),1,0)+IF(AND(CE98&gt;0,OR(Inputs!C23&gt;Inputs!C16,AND(Inputs!C23=Inputs!C16,9&lt;2))),1,0)))</f>
        <v>99</v>
      </c>
      <c r="AF98" s="3">
        <f>IF(Inputs!$B$27&lt;&gt;"Ready","PENDING INPUTS",IF(A98&gt;Inputs!$B$6,0,MIN(MAX(0,(AA98+AB98+AC98)-AD98),MAX(0,C98-D98-(IF(O98&lt;AE98,K98+L98+M98-N98,0)+IF(W98&lt;AE98,S98+T98+U98-V98,0)+IF(AE98&lt;AE98,AA98+AB98+AC98-AD98,0)+IF(AM98&lt;AE98,AI98+AJ98+AK98-AL98,0)+IF(AU98&lt;AE98,AQ98+AR98+AS98-AT98,0)+IF(BC98&lt;AE98,AY98+AZ98+BA98-BB98,0)+IF(BK98&lt;AE98,BG98+BH98+BI98-BJ98,0)+IF(BS98&lt;AE98,BO98+BP98+BQ98-BR98,0)+IF(CA98&lt;AE98,BW98+BX98+BY98-BZ98,0)+IF(CI98&lt;AE98,CE98+CF98+CG98-CH98,0))))))</f>
        <v>0</v>
      </c>
      <c r="AG98" s="3">
        <f>IF(Inputs!$B$27&lt;&gt;"Ready","PENDING INPUTS",MIN((AA98+AB98+AC98),IF(D98&gt;C98,IF(D98=0,0,AD98*C98/D98),AD98+AF98)))</f>
        <v>0</v>
      </c>
      <c r="AH98" s="3">
        <f>IF(Inputs!$B$27&lt;&gt;"Ready","PENDING INPUTS",MAX(0,(AA98+AB98+AC98)-AG98))</f>
        <v>0</v>
      </c>
      <c r="AI98" s="3">
        <f>IF(Inputs!$B$27&lt;&gt;"Ready","PENDING INPUTS",AP97)</f>
        <v>0</v>
      </c>
      <c r="AJ98" s="3">
        <f>IF(Inputs!$B$27&lt;&gt;"Ready","PENDING INPUTS",IF(A98&lt;=Inputs!$B$6,ROUND(AI98*Inputs!C17/12,2),0))</f>
        <v>0</v>
      </c>
      <c r="AK98" s="3">
        <f>IF(Inputs!$B$27&lt;&gt;"Ready","PENDING INPUTS",IF(AND(A98&lt;=Inputs!$B$6,AI98&gt;0),Inputs!G17,0))</f>
        <v>0</v>
      </c>
      <c r="AL98" s="3">
        <f>IF(Inputs!$B$27&lt;&gt;"Ready","PENDING INPUTS",IF(A98&gt;Inputs!$B$6,0,MIN((AI98+AJ98+AK98),IF(Inputs!H17=1,Inputs!D17,MAX(Inputs!F17,ROUND(AI98*Inputs!E17+AJ98+AK98,2))))))</f>
        <v>0</v>
      </c>
      <c r="AM98">
        <f>IF(Inputs!$B$27&lt;&gt;"Ready","PENDING INPUTS",IF(AI98&lt;=0,99,1+IF(AND(K98&gt;0,OR(Inputs!C14&gt;Inputs!C17,AND(Inputs!C14=Inputs!C17,0&lt;3))),1,0)+IF(AND(S98&gt;0,OR(Inputs!C15&gt;Inputs!C17,AND(Inputs!C15=Inputs!C17,1&lt;3))),1,0)+IF(AND(AA98&gt;0,OR(Inputs!C16&gt;Inputs!C17,AND(Inputs!C16=Inputs!C17,2&lt;3))),1,0)+IF(AND(AQ98&gt;0,OR(Inputs!C18&gt;Inputs!C17,AND(Inputs!C18=Inputs!C17,4&lt;3))),1,0)+IF(AND(AY98&gt;0,OR(Inputs!C19&gt;Inputs!C17,AND(Inputs!C19=Inputs!C17,5&lt;3))),1,0)+IF(AND(BG98&gt;0,OR(Inputs!C20&gt;Inputs!C17,AND(Inputs!C20=Inputs!C17,6&lt;3))),1,0)+IF(AND(BO98&gt;0,OR(Inputs!C21&gt;Inputs!C17,AND(Inputs!C21=Inputs!C17,7&lt;3))),1,0)+IF(AND(BW98&gt;0,OR(Inputs!C22&gt;Inputs!C17,AND(Inputs!C22=Inputs!C17,8&lt;3))),1,0)+IF(AND(CE98&gt;0,OR(Inputs!C23&gt;Inputs!C17,AND(Inputs!C23=Inputs!C17,9&lt;3))),1,0)))</f>
        <v>99</v>
      </c>
      <c r="AN98" s="3">
        <f>IF(Inputs!$B$27&lt;&gt;"Ready","PENDING INPUTS",IF(A98&gt;Inputs!$B$6,0,MIN(MAX(0,(AI98+AJ98+AK98)-AL98),MAX(0,C98-D98-(IF(O98&lt;AM98,K98+L98+M98-N98,0)+IF(W98&lt;AM98,S98+T98+U98-V98,0)+IF(AE98&lt;AM98,AA98+AB98+AC98-AD98,0)+IF(AM98&lt;AM98,AI98+AJ98+AK98-AL98,0)+IF(AU98&lt;AM98,AQ98+AR98+AS98-AT98,0)+IF(BC98&lt;AM98,AY98+AZ98+BA98-BB98,0)+IF(BK98&lt;AM98,BG98+BH98+BI98-BJ98,0)+IF(BS98&lt;AM98,BO98+BP98+BQ98-BR98,0)+IF(CA98&lt;AM98,BW98+BX98+BY98-BZ98,0)+IF(CI98&lt;AM98,CE98+CF98+CG98-CH98,0))))))</f>
        <v>0</v>
      </c>
      <c r="AO98" s="3">
        <f>IF(Inputs!$B$27&lt;&gt;"Ready","PENDING INPUTS",MIN((AI98+AJ98+AK98),IF(D98&gt;C98,IF(D98=0,0,AL98*C98/D98),AL98+AN98)))</f>
        <v>0</v>
      </c>
      <c r="AP98" s="3">
        <f>IF(Inputs!$B$27&lt;&gt;"Ready","PENDING INPUTS",MAX(0,(AI98+AJ98+AK98)-AO98))</f>
        <v>0</v>
      </c>
      <c r="AQ98" s="3">
        <f>IF(Inputs!$B$27&lt;&gt;"Ready","PENDING INPUTS",AX97)</f>
        <v>0</v>
      </c>
      <c r="AR98" s="3">
        <f>IF(Inputs!$B$27&lt;&gt;"Ready","PENDING INPUTS",IF(A98&lt;=Inputs!$B$6,ROUND(AQ98*Inputs!C18/12,2),0))</f>
        <v>0</v>
      </c>
      <c r="AS98" s="3">
        <f>IF(Inputs!$B$27&lt;&gt;"Ready","PENDING INPUTS",IF(AND(A98&lt;=Inputs!$B$6,AQ98&gt;0),Inputs!G18,0))</f>
        <v>0</v>
      </c>
      <c r="AT98" s="3">
        <f>IF(Inputs!$B$27&lt;&gt;"Ready","PENDING INPUTS",IF(A98&gt;Inputs!$B$6,0,MIN((AQ98+AR98+AS98),IF(Inputs!H18=1,Inputs!D18,MAX(Inputs!F18,ROUND(AQ98*Inputs!E18+AR98+AS98,2))))))</f>
        <v>0</v>
      </c>
      <c r="AU98">
        <f>IF(Inputs!$B$27&lt;&gt;"Ready","PENDING INPUTS",IF(AQ98&lt;=0,99,1+IF(AND(K98&gt;0,OR(Inputs!C14&gt;Inputs!C18,AND(Inputs!C14=Inputs!C18,0&lt;4))),1,0)+IF(AND(S98&gt;0,OR(Inputs!C15&gt;Inputs!C18,AND(Inputs!C15=Inputs!C18,1&lt;4))),1,0)+IF(AND(AA98&gt;0,OR(Inputs!C16&gt;Inputs!C18,AND(Inputs!C16=Inputs!C18,2&lt;4))),1,0)+IF(AND(AI98&gt;0,OR(Inputs!C17&gt;Inputs!C18,AND(Inputs!C17=Inputs!C18,3&lt;4))),1,0)+IF(AND(AY98&gt;0,OR(Inputs!C19&gt;Inputs!C18,AND(Inputs!C19=Inputs!C18,5&lt;4))),1,0)+IF(AND(BG98&gt;0,OR(Inputs!C20&gt;Inputs!C18,AND(Inputs!C20=Inputs!C18,6&lt;4))),1,0)+IF(AND(BO98&gt;0,OR(Inputs!C21&gt;Inputs!C18,AND(Inputs!C21=Inputs!C18,7&lt;4))),1,0)+IF(AND(BW98&gt;0,OR(Inputs!C22&gt;Inputs!C18,AND(Inputs!C22=Inputs!C18,8&lt;4))),1,0)+IF(AND(CE98&gt;0,OR(Inputs!C23&gt;Inputs!C18,AND(Inputs!C23=Inputs!C18,9&lt;4))),1,0)))</f>
        <v>99</v>
      </c>
      <c r="AV98" s="3">
        <f>IF(Inputs!$B$27&lt;&gt;"Ready","PENDING INPUTS",IF(A98&gt;Inputs!$B$6,0,MIN(MAX(0,(AQ98+AR98+AS98)-AT98),MAX(0,C98-D98-(IF(O98&lt;AU98,K98+L98+M98-N98,0)+IF(W98&lt;AU98,S98+T98+U98-V98,0)+IF(AE98&lt;AU98,AA98+AB98+AC98-AD98,0)+IF(AM98&lt;AU98,AI98+AJ98+AK98-AL98,0)+IF(AU98&lt;AU98,AQ98+AR98+AS98-AT98,0)+IF(BC98&lt;AU98,AY98+AZ98+BA98-BB98,0)+IF(BK98&lt;AU98,BG98+BH98+BI98-BJ98,0)+IF(BS98&lt;AU98,BO98+BP98+BQ98-BR98,0)+IF(CA98&lt;AU98,BW98+BX98+BY98-BZ98,0)+IF(CI98&lt;AU98,CE98+CF98+CG98-CH98,0))))))</f>
        <v>0</v>
      </c>
      <c r="AW98" s="3">
        <f>IF(Inputs!$B$27&lt;&gt;"Ready","PENDING INPUTS",MIN((AQ98+AR98+AS98),IF(D98&gt;C98,IF(D98=0,0,AT98*C98/D98),AT98+AV98)))</f>
        <v>0</v>
      </c>
      <c r="AX98" s="3">
        <f>IF(Inputs!$B$27&lt;&gt;"Ready","PENDING INPUTS",MAX(0,(AQ98+AR98+AS98)-AW98))</f>
        <v>0</v>
      </c>
      <c r="AY98" s="3">
        <f>IF(Inputs!$B$27&lt;&gt;"Ready","PENDING INPUTS",BF97)</f>
        <v>0</v>
      </c>
      <c r="AZ98" s="3">
        <f>IF(Inputs!$B$27&lt;&gt;"Ready","PENDING INPUTS",IF(A98&lt;=Inputs!$B$6,ROUND(AY98*Inputs!C19/12,2),0))</f>
        <v>0</v>
      </c>
      <c r="BA98" s="3">
        <f>IF(Inputs!$B$27&lt;&gt;"Ready","PENDING INPUTS",IF(AND(A98&lt;=Inputs!$B$6,AY98&gt;0),Inputs!G19,0))</f>
        <v>0</v>
      </c>
      <c r="BB98" s="3">
        <f>IF(Inputs!$B$27&lt;&gt;"Ready","PENDING INPUTS",IF(A98&gt;Inputs!$B$6,0,MIN((AY98+AZ98+BA98),IF(Inputs!H19=1,Inputs!D19,MAX(Inputs!F19,ROUND(AY98*Inputs!E19+AZ98+BA98,2))))))</f>
        <v>0</v>
      </c>
      <c r="BC98">
        <f>IF(Inputs!$B$27&lt;&gt;"Ready","PENDING INPUTS",IF(AY98&lt;=0,99,1+IF(AND(K98&gt;0,OR(Inputs!C14&gt;Inputs!C19,AND(Inputs!C14=Inputs!C19,0&lt;5))),1,0)+IF(AND(S98&gt;0,OR(Inputs!C15&gt;Inputs!C19,AND(Inputs!C15=Inputs!C19,1&lt;5))),1,0)+IF(AND(AA98&gt;0,OR(Inputs!C16&gt;Inputs!C19,AND(Inputs!C16=Inputs!C19,2&lt;5))),1,0)+IF(AND(AI98&gt;0,OR(Inputs!C17&gt;Inputs!C19,AND(Inputs!C17=Inputs!C19,3&lt;5))),1,0)+IF(AND(AQ98&gt;0,OR(Inputs!C18&gt;Inputs!C19,AND(Inputs!C18=Inputs!C19,4&lt;5))),1,0)+IF(AND(BG98&gt;0,OR(Inputs!C20&gt;Inputs!C19,AND(Inputs!C20=Inputs!C19,6&lt;5))),1,0)+IF(AND(BO98&gt;0,OR(Inputs!C21&gt;Inputs!C19,AND(Inputs!C21=Inputs!C19,7&lt;5))),1,0)+IF(AND(BW98&gt;0,OR(Inputs!C22&gt;Inputs!C19,AND(Inputs!C22=Inputs!C19,8&lt;5))),1,0)+IF(AND(CE98&gt;0,OR(Inputs!C23&gt;Inputs!C19,AND(Inputs!C23=Inputs!C19,9&lt;5))),1,0)))</f>
        <v>99</v>
      </c>
      <c r="BD98" s="3">
        <f>IF(Inputs!$B$27&lt;&gt;"Ready","PENDING INPUTS",IF(A98&gt;Inputs!$B$6,0,MIN(MAX(0,(AY98+AZ98+BA98)-BB98),MAX(0,C98-D98-(IF(O98&lt;BC98,K98+L98+M98-N98,0)+IF(W98&lt;BC98,S98+T98+U98-V98,0)+IF(AE98&lt;BC98,AA98+AB98+AC98-AD98,0)+IF(AM98&lt;BC98,AI98+AJ98+AK98-AL98,0)+IF(AU98&lt;BC98,AQ98+AR98+AS98-AT98,0)+IF(BC98&lt;BC98,AY98+AZ98+BA98-BB98,0)+IF(BK98&lt;BC98,BG98+BH98+BI98-BJ98,0)+IF(BS98&lt;BC98,BO98+BP98+BQ98-BR98,0)+IF(CA98&lt;BC98,BW98+BX98+BY98-BZ98,0)+IF(CI98&lt;BC98,CE98+CF98+CG98-CH98,0))))))</f>
        <v>0</v>
      </c>
      <c r="BE98" s="3">
        <f>IF(Inputs!$B$27&lt;&gt;"Ready","PENDING INPUTS",MIN((AY98+AZ98+BA98),IF(D98&gt;C98,IF(D98=0,0,BB98*C98/D98),BB98+BD98)))</f>
        <v>0</v>
      </c>
      <c r="BF98" s="3">
        <f>IF(Inputs!$B$27&lt;&gt;"Ready","PENDING INPUTS",MAX(0,(AY98+AZ98+BA98)-BE98))</f>
        <v>0</v>
      </c>
      <c r="BG98" s="3">
        <f>IF(Inputs!$B$27&lt;&gt;"Ready","PENDING INPUTS",BN97)</f>
        <v>0</v>
      </c>
      <c r="BH98" s="3">
        <f>IF(Inputs!$B$27&lt;&gt;"Ready","PENDING INPUTS",IF(A98&lt;=Inputs!$B$6,ROUND(BG98*Inputs!C20/12,2),0))</f>
        <v>0</v>
      </c>
      <c r="BI98" s="3">
        <f>IF(Inputs!$B$27&lt;&gt;"Ready","PENDING INPUTS",IF(AND(A98&lt;=Inputs!$B$6,BG98&gt;0),Inputs!G20,0))</f>
        <v>0</v>
      </c>
      <c r="BJ98" s="3">
        <f>IF(Inputs!$B$27&lt;&gt;"Ready","PENDING INPUTS",IF(A98&gt;Inputs!$B$6,0,MIN((BG98+BH98+BI98),IF(Inputs!H20=1,Inputs!D20,MAX(Inputs!F20,ROUND(BG98*Inputs!E20+BH98+BI98,2))))))</f>
        <v>0</v>
      </c>
      <c r="BK98">
        <f>IF(Inputs!$B$27&lt;&gt;"Ready","PENDING INPUTS",IF(BG98&lt;=0,99,1+IF(AND(K98&gt;0,OR(Inputs!C14&gt;Inputs!C20,AND(Inputs!C14=Inputs!C20,0&lt;6))),1,0)+IF(AND(S98&gt;0,OR(Inputs!C15&gt;Inputs!C20,AND(Inputs!C15=Inputs!C20,1&lt;6))),1,0)+IF(AND(AA98&gt;0,OR(Inputs!C16&gt;Inputs!C20,AND(Inputs!C16=Inputs!C20,2&lt;6))),1,0)+IF(AND(AI98&gt;0,OR(Inputs!C17&gt;Inputs!C20,AND(Inputs!C17=Inputs!C20,3&lt;6))),1,0)+IF(AND(AQ98&gt;0,OR(Inputs!C18&gt;Inputs!C20,AND(Inputs!C18=Inputs!C20,4&lt;6))),1,0)+IF(AND(AY98&gt;0,OR(Inputs!C19&gt;Inputs!C20,AND(Inputs!C19=Inputs!C20,5&lt;6))),1,0)+IF(AND(BO98&gt;0,OR(Inputs!C21&gt;Inputs!C20,AND(Inputs!C21=Inputs!C20,7&lt;6))),1,0)+IF(AND(BW98&gt;0,OR(Inputs!C22&gt;Inputs!C20,AND(Inputs!C22=Inputs!C20,8&lt;6))),1,0)+IF(AND(CE98&gt;0,OR(Inputs!C23&gt;Inputs!C20,AND(Inputs!C23=Inputs!C20,9&lt;6))),1,0)))</f>
        <v>99</v>
      </c>
      <c r="BL98" s="3">
        <f>IF(Inputs!$B$27&lt;&gt;"Ready","PENDING INPUTS",IF(A98&gt;Inputs!$B$6,0,MIN(MAX(0,(BG98+BH98+BI98)-BJ98),MAX(0,C98-D98-(IF(O98&lt;BK98,K98+L98+M98-N98,0)+IF(W98&lt;BK98,S98+T98+U98-V98,0)+IF(AE98&lt;BK98,AA98+AB98+AC98-AD98,0)+IF(AM98&lt;BK98,AI98+AJ98+AK98-AL98,0)+IF(AU98&lt;BK98,AQ98+AR98+AS98-AT98,0)+IF(BC98&lt;BK98,AY98+AZ98+BA98-BB98,0)+IF(BK98&lt;BK98,BG98+BH98+BI98-BJ98,0)+IF(BS98&lt;BK98,BO98+BP98+BQ98-BR98,0)+IF(CA98&lt;BK98,BW98+BX98+BY98-BZ98,0)+IF(CI98&lt;BK98,CE98+CF98+CG98-CH98,0))))))</f>
        <v>0</v>
      </c>
      <c r="BM98" s="3">
        <f>IF(Inputs!$B$27&lt;&gt;"Ready","PENDING INPUTS",MIN((BG98+BH98+BI98),IF(D98&gt;C98,IF(D98=0,0,BJ98*C98/D98),BJ98+BL98)))</f>
        <v>0</v>
      </c>
      <c r="BN98" s="3">
        <f>IF(Inputs!$B$27&lt;&gt;"Ready","PENDING INPUTS",MAX(0,(BG98+BH98+BI98)-BM98))</f>
        <v>0</v>
      </c>
      <c r="BO98" s="3">
        <f>IF(Inputs!$B$27&lt;&gt;"Ready","PENDING INPUTS",BV97)</f>
        <v>0</v>
      </c>
      <c r="BP98" s="3">
        <f>IF(Inputs!$B$27&lt;&gt;"Ready","PENDING INPUTS",IF(A98&lt;=Inputs!$B$6,ROUND(BO98*Inputs!C21/12,2),0))</f>
        <v>0</v>
      </c>
      <c r="BQ98" s="3">
        <f>IF(Inputs!$B$27&lt;&gt;"Ready","PENDING INPUTS",IF(AND(A98&lt;=Inputs!$B$6,BO98&gt;0),Inputs!G21,0))</f>
        <v>0</v>
      </c>
      <c r="BR98" s="3">
        <f>IF(Inputs!$B$27&lt;&gt;"Ready","PENDING INPUTS",IF(A98&gt;Inputs!$B$6,0,MIN((BO98+BP98+BQ98),IF(Inputs!H21=1,Inputs!D21,MAX(Inputs!F21,ROUND(BO98*Inputs!E21+BP98+BQ98,2))))))</f>
        <v>0</v>
      </c>
      <c r="BS98">
        <f>IF(Inputs!$B$27&lt;&gt;"Ready","PENDING INPUTS",IF(BO98&lt;=0,99,1+IF(AND(K98&gt;0,OR(Inputs!C14&gt;Inputs!C21,AND(Inputs!C14=Inputs!C21,0&lt;7))),1,0)+IF(AND(S98&gt;0,OR(Inputs!C15&gt;Inputs!C21,AND(Inputs!C15=Inputs!C21,1&lt;7))),1,0)+IF(AND(AA98&gt;0,OR(Inputs!C16&gt;Inputs!C21,AND(Inputs!C16=Inputs!C21,2&lt;7))),1,0)+IF(AND(AI98&gt;0,OR(Inputs!C17&gt;Inputs!C21,AND(Inputs!C17=Inputs!C21,3&lt;7))),1,0)+IF(AND(AQ98&gt;0,OR(Inputs!C18&gt;Inputs!C21,AND(Inputs!C18=Inputs!C21,4&lt;7))),1,0)+IF(AND(AY98&gt;0,OR(Inputs!C19&gt;Inputs!C21,AND(Inputs!C19=Inputs!C21,5&lt;7))),1,0)+IF(AND(BG98&gt;0,OR(Inputs!C20&gt;Inputs!C21,AND(Inputs!C20=Inputs!C21,6&lt;7))),1,0)+IF(AND(BW98&gt;0,OR(Inputs!C22&gt;Inputs!C21,AND(Inputs!C22=Inputs!C21,8&lt;7))),1,0)+IF(AND(CE98&gt;0,OR(Inputs!C23&gt;Inputs!C21,AND(Inputs!C23=Inputs!C21,9&lt;7))),1,0)))</f>
        <v>99</v>
      </c>
      <c r="BT98" s="3">
        <f>IF(Inputs!$B$27&lt;&gt;"Ready","PENDING INPUTS",IF(A98&gt;Inputs!$B$6,0,MIN(MAX(0,(BO98+BP98+BQ98)-BR98),MAX(0,C98-D98-(IF(O98&lt;BS98,K98+L98+M98-N98,0)+IF(W98&lt;BS98,S98+T98+U98-V98,0)+IF(AE98&lt;BS98,AA98+AB98+AC98-AD98,0)+IF(AM98&lt;BS98,AI98+AJ98+AK98-AL98,0)+IF(AU98&lt;BS98,AQ98+AR98+AS98-AT98,0)+IF(BC98&lt;BS98,AY98+AZ98+BA98-BB98,0)+IF(BK98&lt;BS98,BG98+BH98+BI98-BJ98,0)+IF(BS98&lt;BS98,BO98+BP98+BQ98-BR98,0)+IF(CA98&lt;BS98,BW98+BX98+BY98-BZ98,0)+IF(CI98&lt;BS98,CE98+CF98+CG98-CH98,0))))))</f>
        <v>0</v>
      </c>
      <c r="BU98" s="3">
        <f>IF(Inputs!$B$27&lt;&gt;"Ready","PENDING INPUTS",MIN((BO98+BP98+BQ98),IF(D98&gt;C98,IF(D98=0,0,BR98*C98/D98),BR98+BT98)))</f>
        <v>0</v>
      </c>
      <c r="BV98" s="3">
        <f>IF(Inputs!$B$27&lt;&gt;"Ready","PENDING INPUTS",MAX(0,(BO98+BP98+BQ98)-BU98))</f>
        <v>0</v>
      </c>
      <c r="BW98" s="3">
        <f>IF(Inputs!$B$27&lt;&gt;"Ready","PENDING INPUTS",CD97)</f>
        <v>0</v>
      </c>
      <c r="BX98" s="3">
        <f>IF(Inputs!$B$27&lt;&gt;"Ready","PENDING INPUTS",IF(A98&lt;=Inputs!$B$6,ROUND(BW98*Inputs!C22/12,2),0))</f>
        <v>0</v>
      </c>
      <c r="BY98" s="3">
        <f>IF(Inputs!$B$27&lt;&gt;"Ready","PENDING INPUTS",IF(AND(A98&lt;=Inputs!$B$6,BW98&gt;0),Inputs!G22,0))</f>
        <v>0</v>
      </c>
      <c r="BZ98" s="3">
        <f>IF(Inputs!$B$27&lt;&gt;"Ready","PENDING INPUTS",IF(A98&gt;Inputs!$B$6,0,MIN((BW98+BX98+BY98),IF(Inputs!H22=1,Inputs!D22,MAX(Inputs!F22,ROUND(BW98*Inputs!E22+BX98+BY98,2))))))</f>
        <v>0</v>
      </c>
      <c r="CA98">
        <f>IF(Inputs!$B$27&lt;&gt;"Ready","PENDING INPUTS",IF(BW98&lt;=0,99,1+IF(AND(K98&gt;0,OR(Inputs!C14&gt;Inputs!C22,AND(Inputs!C14=Inputs!C22,0&lt;8))),1,0)+IF(AND(S98&gt;0,OR(Inputs!C15&gt;Inputs!C22,AND(Inputs!C15=Inputs!C22,1&lt;8))),1,0)+IF(AND(AA98&gt;0,OR(Inputs!C16&gt;Inputs!C22,AND(Inputs!C16=Inputs!C22,2&lt;8))),1,0)+IF(AND(AI98&gt;0,OR(Inputs!C17&gt;Inputs!C22,AND(Inputs!C17=Inputs!C22,3&lt;8))),1,0)+IF(AND(AQ98&gt;0,OR(Inputs!C18&gt;Inputs!C22,AND(Inputs!C18=Inputs!C22,4&lt;8))),1,0)+IF(AND(AY98&gt;0,OR(Inputs!C19&gt;Inputs!C22,AND(Inputs!C19=Inputs!C22,5&lt;8))),1,0)+IF(AND(BG98&gt;0,OR(Inputs!C20&gt;Inputs!C22,AND(Inputs!C20=Inputs!C22,6&lt;8))),1,0)+IF(AND(BO98&gt;0,OR(Inputs!C21&gt;Inputs!C22,AND(Inputs!C21=Inputs!C22,7&lt;8))),1,0)+IF(AND(CE98&gt;0,OR(Inputs!C23&gt;Inputs!C22,AND(Inputs!C23=Inputs!C22,9&lt;8))),1,0)))</f>
        <v>99</v>
      </c>
      <c r="CB98" s="3">
        <f>IF(Inputs!$B$27&lt;&gt;"Ready","PENDING INPUTS",IF(A98&gt;Inputs!$B$6,0,MIN(MAX(0,(BW98+BX98+BY98)-BZ98),MAX(0,C98-D98-(IF(O98&lt;CA98,K98+L98+M98-N98,0)+IF(W98&lt;CA98,S98+T98+U98-V98,0)+IF(AE98&lt;CA98,AA98+AB98+AC98-AD98,0)+IF(AM98&lt;CA98,AI98+AJ98+AK98-AL98,0)+IF(AU98&lt;CA98,AQ98+AR98+AS98-AT98,0)+IF(BC98&lt;CA98,AY98+AZ98+BA98-BB98,0)+IF(BK98&lt;CA98,BG98+BH98+BI98-BJ98,0)+IF(BS98&lt;CA98,BO98+BP98+BQ98-BR98,0)+IF(CA98&lt;CA98,BW98+BX98+BY98-BZ98,0)+IF(CI98&lt;CA98,CE98+CF98+CG98-CH98,0))))))</f>
        <v>0</v>
      </c>
      <c r="CC98" s="3">
        <f>IF(Inputs!$B$27&lt;&gt;"Ready","PENDING INPUTS",MIN((BW98+BX98+BY98),IF(D98&gt;C98,IF(D98=0,0,BZ98*C98/D98),BZ98+CB98)))</f>
        <v>0</v>
      </c>
      <c r="CD98" s="3">
        <f>IF(Inputs!$B$27&lt;&gt;"Ready","PENDING INPUTS",MAX(0,(BW98+BX98+BY98)-CC98))</f>
        <v>0</v>
      </c>
      <c r="CE98" s="3">
        <f>IF(Inputs!$B$27&lt;&gt;"Ready","PENDING INPUTS",CL97)</f>
        <v>0</v>
      </c>
      <c r="CF98" s="3">
        <f>IF(Inputs!$B$27&lt;&gt;"Ready","PENDING INPUTS",IF(A98&lt;=Inputs!$B$6,ROUND(CE98*Inputs!C23/12,2),0))</f>
        <v>0</v>
      </c>
      <c r="CG98" s="3">
        <f>IF(Inputs!$B$27&lt;&gt;"Ready","PENDING INPUTS",IF(AND(A98&lt;=Inputs!$B$6,CE98&gt;0),Inputs!G23,0))</f>
        <v>0</v>
      </c>
      <c r="CH98" s="3">
        <f>IF(Inputs!$B$27&lt;&gt;"Ready","PENDING INPUTS",IF(A98&gt;Inputs!$B$6,0,MIN((CE98+CF98+CG98),IF(Inputs!H23=1,Inputs!D23,MAX(Inputs!F23,ROUND(CE98*Inputs!E23+CF98+CG98,2))))))</f>
        <v>0</v>
      </c>
      <c r="CI98">
        <f>IF(Inputs!$B$27&lt;&gt;"Ready","PENDING INPUTS",IF(CE98&lt;=0,99,1+IF(AND(K98&gt;0,OR(Inputs!C14&gt;Inputs!C23,AND(Inputs!C14=Inputs!C23,0&lt;9))),1,0)+IF(AND(S98&gt;0,OR(Inputs!C15&gt;Inputs!C23,AND(Inputs!C15=Inputs!C23,1&lt;9))),1,0)+IF(AND(AA98&gt;0,OR(Inputs!C16&gt;Inputs!C23,AND(Inputs!C16=Inputs!C23,2&lt;9))),1,0)+IF(AND(AI98&gt;0,OR(Inputs!C17&gt;Inputs!C23,AND(Inputs!C17=Inputs!C23,3&lt;9))),1,0)+IF(AND(AQ98&gt;0,OR(Inputs!C18&gt;Inputs!C23,AND(Inputs!C18=Inputs!C23,4&lt;9))),1,0)+IF(AND(AY98&gt;0,OR(Inputs!C19&gt;Inputs!C23,AND(Inputs!C19=Inputs!C23,5&lt;9))),1,0)+IF(AND(BG98&gt;0,OR(Inputs!C20&gt;Inputs!C23,AND(Inputs!C20=Inputs!C23,6&lt;9))),1,0)+IF(AND(BO98&gt;0,OR(Inputs!C21&gt;Inputs!C23,AND(Inputs!C21=Inputs!C23,7&lt;9))),1,0)+IF(AND(BW98&gt;0,OR(Inputs!C22&gt;Inputs!C23,AND(Inputs!C22=Inputs!C23,8&lt;9))),1,0)))</f>
        <v>99</v>
      </c>
      <c r="CJ98" s="3">
        <f>IF(Inputs!$B$27&lt;&gt;"Ready","PENDING INPUTS",IF(A98&gt;Inputs!$B$6,0,MIN(MAX(0,(CE98+CF98+CG98)-CH98),MAX(0,C98-D98-(IF(O98&lt;CI98,K98+L98+M98-N98,0)+IF(W98&lt;CI98,S98+T98+U98-V98,0)+IF(AE98&lt;CI98,AA98+AB98+AC98-AD98,0)+IF(AM98&lt;CI98,AI98+AJ98+AK98-AL98,0)+IF(AU98&lt;CI98,AQ98+AR98+AS98-AT98,0)+IF(BC98&lt;CI98,AY98+AZ98+BA98-BB98,0)+IF(BK98&lt;CI98,BG98+BH98+BI98-BJ98,0)+IF(BS98&lt;CI98,BO98+BP98+BQ98-BR98,0)+IF(CA98&lt;CI98,BW98+BX98+BY98-BZ98,0)+IF(CI98&lt;CI98,CE98+CF98+CG98-CH98,0))))))</f>
        <v>0</v>
      </c>
      <c r="CK98" s="3">
        <f>IF(Inputs!$B$27&lt;&gt;"Ready","PENDING INPUTS",MIN((CE98+CF98+CG98),IF(D98&gt;C98,IF(D98=0,0,CH98*C98/D98),CH98+CJ98)))</f>
        <v>0</v>
      </c>
      <c r="CL98" s="3">
        <f>IF(Inputs!$B$27&lt;&gt;"Ready","PENDING INPUTS",MAX(0,(CE98+CF98+CG98)-CK98))</f>
        <v>0</v>
      </c>
    </row>
    <row r="99" spans="1:90" ht="27.95" customHeight="1" x14ac:dyDescent="0.25">
      <c r="A99">
        <v>95</v>
      </c>
      <c r="B99" s="13">
        <f>IF(Inputs!$B$27&lt;&gt;"Ready","PENDING INPUTS",EDATE(Inputs!$B$5,A99-1))</f>
        <v>49157</v>
      </c>
      <c r="C99" s="3">
        <f>IF(Inputs!$B$27&lt;&gt;"Ready","PENDING INPUTS",IF(A99&lt;=Inputs!$B$6,MAX(0,Inputs!$B$4+IF(A99=Inputs!$B$7,Inputs!$B$8,0)+IF(A99=Inputs!$B$9,Inputs!$B$10,0)),0))</f>
        <v>0</v>
      </c>
      <c r="D99" s="3">
        <f>IF(Inputs!$B$27&lt;&gt;"Ready","PENDING INPUTS",SUM(N99,V99,AD99,AL99,AT99,BB99,BJ99,BR99,BZ99,CH99))</f>
        <v>0</v>
      </c>
      <c r="E99" s="3">
        <f>IF(Inputs!$B$27&lt;&gt;"Ready","PENDING INPUTS",MAX(0,D99-C99))</f>
        <v>0</v>
      </c>
      <c r="F99" s="3">
        <f>IF(Inputs!$B$27&lt;&gt;"Ready","PENDING INPUTS",SUM(Q99,Y99,AG99,AO99,AW99,BE99,BM99,BU99,CC99,CK99))</f>
        <v>0</v>
      </c>
      <c r="G99" s="3">
        <f>IF(Inputs!$B$27&lt;&gt;"Ready","PENDING INPUTS",SUM(L99,T99,AB99,AJ99,AR99,AZ99,BH99,BP99,BX99,CF99))</f>
        <v>0</v>
      </c>
      <c r="H99" s="3">
        <f>IF(Inputs!$B$27&lt;&gt;"Ready","PENDING INPUTS",SUM(M99,U99,AC99,AK99,AS99,BA99,BI99,BQ99,BY99,CG99))</f>
        <v>0</v>
      </c>
      <c r="I99" s="3">
        <f>IF(Inputs!$B$27&lt;&gt;"Ready","PENDING INPUTS",SUM(R99,Z99,AH99,AP99,AX99,BF99,BN99,BV99,CD99,CL99))</f>
        <v>0</v>
      </c>
      <c r="J99" t="str">
        <f>IF(Inputs!$B$27&lt;&gt;"Ready","PENDING INPUTS",IF(A99&gt;Inputs!$B$6,"Beyond horizon",IF(E99&gt;0.005,"MINIMUM SHORTFALL",IF(I99&lt;0.005,"Paid off","In progress"))))</f>
        <v>Paid off</v>
      </c>
      <c r="K99" s="3">
        <f>IF(Inputs!$B$27&lt;&gt;"Ready","PENDING INPUTS",R98)</f>
        <v>0</v>
      </c>
      <c r="L99" s="3">
        <f>IF(Inputs!$B$27&lt;&gt;"Ready","PENDING INPUTS",IF(A99&lt;=Inputs!$B$6,ROUND(K99*Inputs!C14/12,2),0))</f>
        <v>0</v>
      </c>
      <c r="M99" s="3">
        <f>IF(Inputs!$B$27&lt;&gt;"Ready","PENDING INPUTS",IF(AND(A99&lt;=Inputs!$B$6,K99&gt;0),Inputs!G14,0))</f>
        <v>0</v>
      </c>
      <c r="N99" s="3">
        <f>IF(Inputs!$B$27&lt;&gt;"Ready","PENDING INPUTS",IF(A99&gt;Inputs!$B$6,0,MIN((K99+L99+M99),IF(Inputs!H14=1,Inputs!D14,MAX(Inputs!F14,ROUND(K99*Inputs!E14+L99+M99,2))))))</f>
        <v>0</v>
      </c>
      <c r="O99">
        <f>IF(Inputs!$B$27&lt;&gt;"Ready","PENDING INPUTS",IF(K99&lt;=0,99,1+IF(AND(S99&gt;0,OR(Inputs!C15&gt;Inputs!C14,AND(Inputs!C15=Inputs!C14,1&lt;0))),1,0)+IF(AND(AA99&gt;0,OR(Inputs!C16&gt;Inputs!C14,AND(Inputs!C16=Inputs!C14,2&lt;0))),1,0)+IF(AND(AI99&gt;0,OR(Inputs!C17&gt;Inputs!C14,AND(Inputs!C17=Inputs!C14,3&lt;0))),1,0)+IF(AND(AQ99&gt;0,OR(Inputs!C18&gt;Inputs!C14,AND(Inputs!C18=Inputs!C14,4&lt;0))),1,0)+IF(AND(AY99&gt;0,OR(Inputs!C19&gt;Inputs!C14,AND(Inputs!C19=Inputs!C14,5&lt;0))),1,0)+IF(AND(BG99&gt;0,OR(Inputs!C20&gt;Inputs!C14,AND(Inputs!C20=Inputs!C14,6&lt;0))),1,0)+IF(AND(BO99&gt;0,OR(Inputs!C21&gt;Inputs!C14,AND(Inputs!C21=Inputs!C14,7&lt;0))),1,0)+IF(AND(BW99&gt;0,OR(Inputs!C22&gt;Inputs!C14,AND(Inputs!C22=Inputs!C14,8&lt;0))),1,0)+IF(AND(CE99&gt;0,OR(Inputs!C23&gt;Inputs!C14,AND(Inputs!C23=Inputs!C14,9&lt;0))),1,0)))</f>
        <v>99</v>
      </c>
      <c r="P99" s="3">
        <f>IF(Inputs!$B$27&lt;&gt;"Ready","PENDING INPUTS",IF(A99&gt;Inputs!$B$6,0,MIN(MAX(0,(K99+L99+M99)-N99),MAX(0,C99-D99-(IF(O99&lt;O99,K99+L99+M99-N99,0)+IF(W99&lt;O99,S99+T99+U99-V99,0)+IF(AE99&lt;O99,AA99+AB99+AC99-AD99,0)+IF(AM99&lt;O99,AI99+AJ99+AK99-AL99,0)+IF(AU99&lt;O99,AQ99+AR99+AS99-AT99,0)+IF(BC99&lt;O99,AY99+AZ99+BA99-BB99,0)+IF(BK99&lt;O99,BG99+BH99+BI99-BJ99,0)+IF(BS99&lt;O99,BO99+BP99+BQ99-BR99,0)+IF(CA99&lt;O99,BW99+BX99+BY99-BZ99,0)+IF(CI99&lt;O99,CE99+CF99+CG99-CH99,0))))))</f>
        <v>0</v>
      </c>
      <c r="Q99" s="3">
        <f>IF(Inputs!$B$27&lt;&gt;"Ready","PENDING INPUTS",MIN((K99+L99+M99),IF(D99&gt;C99,IF(D99=0,0,N99*C99/D99),N99+P99)))</f>
        <v>0</v>
      </c>
      <c r="R99" s="3">
        <f>IF(Inputs!$B$27&lt;&gt;"Ready","PENDING INPUTS",MAX(0,(K99+L99+M99)-Q99))</f>
        <v>0</v>
      </c>
      <c r="S99" s="3">
        <f>IF(Inputs!$B$27&lt;&gt;"Ready","PENDING INPUTS",Z98)</f>
        <v>0</v>
      </c>
      <c r="T99" s="3">
        <f>IF(Inputs!$B$27&lt;&gt;"Ready","PENDING INPUTS",IF(A99&lt;=Inputs!$B$6,ROUND(S99*Inputs!C15/12,2),0))</f>
        <v>0</v>
      </c>
      <c r="U99" s="3">
        <f>IF(Inputs!$B$27&lt;&gt;"Ready","PENDING INPUTS",IF(AND(A99&lt;=Inputs!$B$6,S99&gt;0),Inputs!G15,0))</f>
        <v>0</v>
      </c>
      <c r="V99" s="3">
        <f>IF(Inputs!$B$27&lt;&gt;"Ready","PENDING INPUTS",IF(A99&gt;Inputs!$B$6,0,MIN((S99+T99+U99),IF(Inputs!H15=1,Inputs!D15,MAX(Inputs!F15,ROUND(S99*Inputs!E15+T99+U99,2))))))</f>
        <v>0</v>
      </c>
      <c r="W99">
        <f>IF(Inputs!$B$27&lt;&gt;"Ready","PENDING INPUTS",IF(S99&lt;=0,99,1+IF(AND(K99&gt;0,OR(Inputs!C14&gt;Inputs!C15,AND(Inputs!C14=Inputs!C15,0&lt;1))),1,0)+IF(AND(AA99&gt;0,OR(Inputs!C16&gt;Inputs!C15,AND(Inputs!C16=Inputs!C15,2&lt;1))),1,0)+IF(AND(AI99&gt;0,OR(Inputs!C17&gt;Inputs!C15,AND(Inputs!C17=Inputs!C15,3&lt;1))),1,0)+IF(AND(AQ99&gt;0,OR(Inputs!C18&gt;Inputs!C15,AND(Inputs!C18=Inputs!C15,4&lt;1))),1,0)+IF(AND(AY99&gt;0,OR(Inputs!C19&gt;Inputs!C15,AND(Inputs!C19=Inputs!C15,5&lt;1))),1,0)+IF(AND(BG99&gt;0,OR(Inputs!C20&gt;Inputs!C15,AND(Inputs!C20=Inputs!C15,6&lt;1))),1,0)+IF(AND(BO99&gt;0,OR(Inputs!C21&gt;Inputs!C15,AND(Inputs!C21=Inputs!C15,7&lt;1))),1,0)+IF(AND(BW99&gt;0,OR(Inputs!C22&gt;Inputs!C15,AND(Inputs!C22=Inputs!C15,8&lt;1))),1,0)+IF(AND(CE99&gt;0,OR(Inputs!C23&gt;Inputs!C15,AND(Inputs!C23=Inputs!C15,9&lt;1))),1,0)))</f>
        <v>99</v>
      </c>
      <c r="X99" s="3">
        <f>IF(Inputs!$B$27&lt;&gt;"Ready","PENDING INPUTS",IF(A99&gt;Inputs!$B$6,0,MIN(MAX(0,(S99+T99+U99)-V99),MAX(0,C99-D99-(IF(O99&lt;W99,K99+L99+M99-N99,0)+IF(W99&lt;W99,S99+T99+U99-V99,0)+IF(AE99&lt;W99,AA99+AB99+AC99-AD99,0)+IF(AM99&lt;W99,AI99+AJ99+AK99-AL99,0)+IF(AU99&lt;W99,AQ99+AR99+AS99-AT99,0)+IF(BC99&lt;W99,AY99+AZ99+BA99-BB99,0)+IF(BK99&lt;W99,BG99+BH99+BI99-BJ99,0)+IF(BS99&lt;W99,BO99+BP99+BQ99-BR99,0)+IF(CA99&lt;W99,BW99+BX99+BY99-BZ99,0)+IF(CI99&lt;W99,CE99+CF99+CG99-CH99,0))))))</f>
        <v>0</v>
      </c>
      <c r="Y99" s="3">
        <f>IF(Inputs!$B$27&lt;&gt;"Ready","PENDING INPUTS",MIN((S99+T99+U99),IF(D99&gt;C99,IF(D99=0,0,V99*C99/D99),V99+X99)))</f>
        <v>0</v>
      </c>
      <c r="Z99" s="3">
        <f>IF(Inputs!$B$27&lt;&gt;"Ready","PENDING INPUTS",MAX(0,(S99+T99+U99)-Y99))</f>
        <v>0</v>
      </c>
      <c r="AA99" s="3">
        <f>IF(Inputs!$B$27&lt;&gt;"Ready","PENDING INPUTS",AH98)</f>
        <v>0</v>
      </c>
      <c r="AB99" s="3">
        <f>IF(Inputs!$B$27&lt;&gt;"Ready","PENDING INPUTS",IF(A99&lt;=Inputs!$B$6,ROUND(AA99*Inputs!C16/12,2),0))</f>
        <v>0</v>
      </c>
      <c r="AC99" s="3">
        <f>IF(Inputs!$B$27&lt;&gt;"Ready","PENDING INPUTS",IF(AND(A99&lt;=Inputs!$B$6,AA99&gt;0),Inputs!G16,0))</f>
        <v>0</v>
      </c>
      <c r="AD99" s="3">
        <f>IF(Inputs!$B$27&lt;&gt;"Ready","PENDING INPUTS",IF(A99&gt;Inputs!$B$6,0,MIN((AA99+AB99+AC99),IF(Inputs!H16=1,Inputs!D16,MAX(Inputs!F16,ROUND(AA99*Inputs!E16+AB99+AC99,2))))))</f>
        <v>0</v>
      </c>
      <c r="AE99">
        <f>IF(Inputs!$B$27&lt;&gt;"Ready","PENDING INPUTS",IF(AA99&lt;=0,99,1+IF(AND(K99&gt;0,OR(Inputs!C14&gt;Inputs!C16,AND(Inputs!C14=Inputs!C16,0&lt;2))),1,0)+IF(AND(S99&gt;0,OR(Inputs!C15&gt;Inputs!C16,AND(Inputs!C15=Inputs!C16,1&lt;2))),1,0)+IF(AND(AI99&gt;0,OR(Inputs!C17&gt;Inputs!C16,AND(Inputs!C17=Inputs!C16,3&lt;2))),1,0)+IF(AND(AQ99&gt;0,OR(Inputs!C18&gt;Inputs!C16,AND(Inputs!C18=Inputs!C16,4&lt;2))),1,0)+IF(AND(AY99&gt;0,OR(Inputs!C19&gt;Inputs!C16,AND(Inputs!C19=Inputs!C16,5&lt;2))),1,0)+IF(AND(BG99&gt;0,OR(Inputs!C20&gt;Inputs!C16,AND(Inputs!C20=Inputs!C16,6&lt;2))),1,0)+IF(AND(BO99&gt;0,OR(Inputs!C21&gt;Inputs!C16,AND(Inputs!C21=Inputs!C16,7&lt;2))),1,0)+IF(AND(BW99&gt;0,OR(Inputs!C22&gt;Inputs!C16,AND(Inputs!C22=Inputs!C16,8&lt;2))),1,0)+IF(AND(CE99&gt;0,OR(Inputs!C23&gt;Inputs!C16,AND(Inputs!C23=Inputs!C16,9&lt;2))),1,0)))</f>
        <v>99</v>
      </c>
      <c r="AF99" s="3">
        <f>IF(Inputs!$B$27&lt;&gt;"Ready","PENDING INPUTS",IF(A99&gt;Inputs!$B$6,0,MIN(MAX(0,(AA99+AB99+AC99)-AD99),MAX(0,C99-D99-(IF(O99&lt;AE99,K99+L99+M99-N99,0)+IF(W99&lt;AE99,S99+T99+U99-V99,0)+IF(AE99&lt;AE99,AA99+AB99+AC99-AD99,0)+IF(AM99&lt;AE99,AI99+AJ99+AK99-AL99,0)+IF(AU99&lt;AE99,AQ99+AR99+AS99-AT99,0)+IF(BC99&lt;AE99,AY99+AZ99+BA99-BB99,0)+IF(BK99&lt;AE99,BG99+BH99+BI99-BJ99,0)+IF(BS99&lt;AE99,BO99+BP99+BQ99-BR99,0)+IF(CA99&lt;AE99,BW99+BX99+BY99-BZ99,0)+IF(CI99&lt;AE99,CE99+CF99+CG99-CH99,0))))))</f>
        <v>0</v>
      </c>
      <c r="AG99" s="3">
        <f>IF(Inputs!$B$27&lt;&gt;"Ready","PENDING INPUTS",MIN((AA99+AB99+AC99),IF(D99&gt;C99,IF(D99=0,0,AD99*C99/D99),AD99+AF99)))</f>
        <v>0</v>
      </c>
      <c r="AH99" s="3">
        <f>IF(Inputs!$B$27&lt;&gt;"Ready","PENDING INPUTS",MAX(0,(AA99+AB99+AC99)-AG99))</f>
        <v>0</v>
      </c>
      <c r="AI99" s="3">
        <f>IF(Inputs!$B$27&lt;&gt;"Ready","PENDING INPUTS",AP98)</f>
        <v>0</v>
      </c>
      <c r="AJ99" s="3">
        <f>IF(Inputs!$B$27&lt;&gt;"Ready","PENDING INPUTS",IF(A99&lt;=Inputs!$B$6,ROUND(AI99*Inputs!C17/12,2),0))</f>
        <v>0</v>
      </c>
      <c r="AK99" s="3">
        <f>IF(Inputs!$B$27&lt;&gt;"Ready","PENDING INPUTS",IF(AND(A99&lt;=Inputs!$B$6,AI99&gt;0),Inputs!G17,0))</f>
        <v>0</v>
      </c>
      <c r="AL99" s="3">
        <f>IF(Inputs!$B$27&lt;&gt;"Ready","PENDING INPUTS",IF(A99&gt;Inputs!$B$6,0,MIN((AI99+AJ99+AK99),IF(Inputs!H17=1,Inputs!D17,MAX(Inputs!F17,ROUND(AI99*Inputs!E17+AJ99+AK99,2))))))</f>
        <v>0</v>
      </c>
      <c r="AM99">
        <f>IF(Inputs!$B$27&lt;&gt;"Ready","PENDING INPUTS",IF(AI99&lt;=0,99,1+IF(AND(K99&gt;0,OR(Inputs!C14&gt;Inputs!C17,AND(Inputs!C14=Inputs!C17,0&lt;3))),1,0)+IF(AND(S99&gt;0,OR(Inputs!C15&gt;Inputs!C17,AND(Inputs!C15=Inputs!C17,1&lt;3))),1,0)+IF(AND(AA99&gt;0,OR(Inputs!C16&gt;Inputs!C17,AND(Inputs!C16=Inputs!C17,2&lt;3))),1,0)+IF(AND(AQ99&gt;0,OR(Inputs!C18&gt;Inputs!C17,AND(Inputs!C18=Inputs!C17,4&lt;3))),1,0)+IF(AND(AY99&gt;0,OR(Inputs!C19&gt;Inputs!C17,AND(Inputs!C19=Inputs!C17,5&lt;3))),1,0)+IF(AND(BG99&gt;0,OR(Inputs!C20&gt;Inputs!C17,AND(Inputs!C20=Inputs!C17,6&lt;3))),1,0)+IF(AND(BO99&gt;0,OR(Inputs!C21&gt;Inputs!C17,AND(Inputs!C21=Inputs!C17,7&lt;3))),1,0)+IF(AND(BW99&gt;0,OR(Inputs!C22&gt;Inputs!C17,AND(Inputs!C22=Inputs!C17,8&lt;3))),1,0)+IF(AND(CE99&gt;0,OR(Inputs!C23&gt;Inputs!C17,AND(Inputs!C23=Inputs!C17,9&lt;3))),1,0)))</f>
        <v>99</v>
      </c>
      <c r="AN99" s="3">
        <f>IF(Inputs!$B$27&lt;&gt;"Ready","PENDING INPUTS",IF(A99&gt;Inputs!$B$6,0,MIN(MAX(0,(AI99+AJ99+AK99)-AL99),MAX(0,C99-D99-(IF(O99&lt;AM99,K99+L99+M99-N99,0)+IF(W99&lt;AM99,S99+T99+U99-V99,0)+IF(AE99&lt;AM99,AA99+AB99+AC99-AD99,0)+IF(AM99&lt;AM99,AI99+AJ99+AK99-AL99,0)+IF(AU99&lt;AM99,AQ99+AR99+AS99-AT99,0)+IF(BC99&lt;AM99,AY99+AZ99+BA99-BB99,0)+IF(BK99&lt;AM99,BG99+BH99+BI99-BJ99,0)+IF(BS99&lt;AM99,BO99+BP99+BQ99-BR99,0)+IF(CA99&lt;AM99,BW99+BX99+BY99-BZ99,0)+IF(CI99&lt;AM99,CE99+CF99+CG99-CH99,0))))))</f>
        <v>0</v>
      </c>
      <c r="AO99" s="3">
        <f>IF(Inputs!$B$27&lt;&gt;"Ready","PENDING INPUTS",MIN((AI99+AJ99+AK99),IF(D99&gt;C99,IF(D99=0,0,AL99*C99/D99),AL99+AN99)))</f>
        <v>0</v>
      </c>
      <c r="AP99" s="3">
        <f>IF(Inputs!$B$27&lt;&gt;"Ready","PENDING INPUTS",MAX(0,(AI99+AJ99+AK99)-AO99))</f>
        <v>0</v>
      </c>
      <c r="AQ99" s="3">
        <f>IF(Inputs!$B$27&lt;&gt;"Ready","PENDING INPUTS",AX98)</f>
        <v>0</v>
      </c>
      <c r="AR99" s="3">
        <f>IF(Inputs!$B$27&lt;&gt;"Ready","PENDING INPUTS",IF(A99&lt;=Inputs!$B$6,ROUND(AQ99*Inputs!C18/12,2),0))</f>
        <v>0</v>
      </c>
      <c r="AS99" s="3">
        <f>IF(Inputs!$B$27&lt;&gt;"Ready","PENDING INPUTS",IF(AND(A99&lt;=Inputs!$B$6,AQ99&gt;0),Inputs!G18,0))</f>
        <v>0</v>
      </c>
      <c r="AT99" s="3">
        <f>IF(Inputs!$B$27&lt;&gt;"Ready","PENDING INPUTS",IF(A99&gt;Inputs!$B$6,0,MIN((AQ99+AR99+AS99),IF(Inputs!H18=1,Inputs!D18,MAX(Inputs!F18,ROUND(AQ99*Inputs!E18+AR99+AS99,2))))))</f>
        <v>0</v>
      </c>
      <c r="AU99">
        <f>IF(Inputs!$B$27&lt;&gt;"Ready","PENDING INPUTS",IF(AQ99&lt;=0,99,1+IF(AND(K99&gt;0,OR(Inputs!C14&gt;Inputs!C18,AND(Inputs!C14=Inputs!C18,0&lt;4))),1,0)+IF(AND(S99&gt;0,OR(Inputs!C15&gt;Inputs!C18,AND(Inputs!C15=Inputs!C18,1&lt;4))),1,0)+IF(AND(AA99&gt;0,OR(Inputs!C16&gt;Inputs!C18,AND(Inputs!C16=Inputs!C18,2&lt;4))),1,0)+IF(AND(AI99&gt;0,OR(Inputs!C17&gt;Inputs!C18,AND(Inputs!C17=Inputs!C18,3&lt;4))),1,0)+IF(AND(AY99&gt;0,OR(Inputs!C19&gt;Inputs!C18,AND(Inputs!C19=Inputs!C18,5&lt;4))),1,0)+IF(AND(BG99&gt;0,OR(Inputs!C20&gt;Inputs!C18,AND(Inputs!C20=Inputs!C18,6&lt;4))),1,0)+IF(AND(BO99&gt;0,OR(Inputs!C21&gt;Inputs!C18,AND(Inputs!C21=Inputs!C18,7&lt;4))),1,0)+IF(AND(BW99&gt;0,OR(Inputs!C22&gt;Inputs!C18,AND(Inputs!C22=Inputs!C18,8&lt;4))),1,0)+IF(AND(CE99&gt;0,OR(Inputs!C23&gt;Inputs!C18,AND(Inputs!C23=Inputs!C18,9&lt;4))),1,0)))</f>
        <v>99</v>
      </c>
      <c r="AV99" s="3">
        <f>IF(Inputs!$B$27&lt;&gt;"Ready","PENDING INPUTS",IF(A99&gt;Inputs!$B$6,0,MIN(MAX(0,(AQ99+AR99+AS99)-AT99),MAX(0,C99-D99-(IF(O99&lt;AU99,K99+L99+M99-N99,0)+IF(W99&lt;AU99,S99+T99+U99-V99,0)+IF(AE99&lt;AU99,AA99+AB99+AC99-AD99,0)+IF(AM99&lt;AU99,AI99+AJ99+AK99-AL99,0)+IF(AU99&lt;AU99,AQ99+AR99+AS99-AT99,0)+IF(BC99&lt;AU99,AY99+AZ99+BA99-BB99,0)+IF(BK99&lt;AU99,BG99+BH99+BI99-BJ99,0)+IF(BS99&lt;AU99,BO99+BP99+BQ99-BR99,0)+IF(CA99&lt;AU99,BW99+BX99+BY99-BZ99,0)+IF(CI99&lt;AU99,CE99+CF99+CG99-CH99,0))))))</f>
        <v>0</v>
      </c>
      <c r="AW99" s="3">
        <f>IF(Inputs!$B$27&lt;&gt;"Ready","PENDING INPUTS",MIN((AQ99+AR99+AS99),IF(D99&gt;C99,IF(D99=0,0,AT99*C99/D99),AT99+AV99)))</f>
        <v>0</v>
      </c>
      <c r="AX99" s="3">
        <f>IF(Inputs!$B$27&lt;&gt;"Ready","PENDING INPUTS",MAX(0,(AQ99+AR99+AS99)-AW99))</f>
        <v>0</v>
      </c>
      <c r="AY99" s="3">
        <f>IF(Inputs!$B$27&lt;&gt;"Ready","PENDING INPUTS",BF98)</f>
        <v>0</v>
      </c>
      <c r="AZ99" s="3">
        <f>IF(Inputs!$B$27&lt;&gt;"Ready","PENDING INPUTS",IF(A99&lt;=Inputs!$B$6,ROUND(AY99*Inputs!C19/12,2),0))</f>
        <v>0</v>
      </c>
      <c r="BA99" s="3">
        <f>IF(Inputs!$B$27&lt;&gt;"Ready","PENDING INPUTS",IF(AND(A99&lt;=Inputs!$B$6,AY99&gt;0),Inputs!G19,0))</f>
        <v>0</v>
      </c>
      <c r="BB99" s="3">
        <f>IF(Inputs!$B$27&lt;&gt;"Ready","PENDING INPUTS",IF(A99&gt;Inputs!$B$6,0,MIN((AY99+AZ99+BA99),IF(Inputs!H19=1,Inputs!D19,MAX(Inputs!F19,ROUND(AY99*Inputs!E19+AZ99+BA99,2))))))</f>
        <v>0</v>
      </c>
      <c r="BC99">
        <f>IF(Inputs!$B$27&lt;&gt;"Ready","PENDING INPUTS",IF(AY99&lt;=0,99,1+IF(AND(K99&gt;0,OR(Inputs!C14&gt;Inputs!C19,AND(Inputs!C14=Inputs!C19,0&lt;5))),1,0)+IF(AND(S99&gt;0,OR(Inputs!C15&gt;Inputs!C19,AND(Inputs!C15=Inputs!C19,1&lt;5))),1,0)+IF(AND(AA99&gt;0,OR(Inputs!C16&gt;Inputs!C19,AND(Inputs!C16=Inputs!C19,2&lt;5))),1,0)+IF(AND(AI99&gt;0,OR(Inputs!C17&gt;Inputs!C19,AND(Inputs!C17=Inputs!C19,3&lt;5))),1,0)+IF(AND(AQ99&gt;0,OR(Inputs!C18&gt;Inputs!C19,AND(Inputs!C18=Inputs!C19,4&lt;5))),1,0)+IF(AND(BG99&gt;0,OR(Inputs!C20&gt;Inputs!C19,AND(Inputs!C20=Inputs!C19,6&lt;5))),1,0)+IF(AND(BO99&gt;0,OR(Inputs!C21&gt;Inputs!C19,AND(Inputs!C21=Inputs!C19,7&lt;5))),1,0)+IF(AND(BW99&gt;0,OR(Inputs!C22&gt;Inputs!C19,AND(Inputs!C22=Inputs!C19,8&lt;5))),1,0)+IF(AND(CE99&gt;0,OR(Inputs!C23&gt;Inputs!C19,AND(Inputs!C23=Inputs!C19,9&lt;5))),1,0)))</f>
        <v>99</v>
      </c>
      <c r="BD99" s="3">
        <f>IF(Inputs!$B$27&lt;&gt;"Ready","PENDING INPUTS",IF(A99&gt;Inputs!$B$6,0,MIN(MAX(0,(AY99+AZ99+BA99)-BB99),MAX(0,C99-D99-(IF(O99&lt;BC99,K99+L99+M99-N99,0)+IF(W99&lt;BC99,S99+T99+U99-V99,0)+IF(AE99&lt;BC99,AA99+AB99+AC99-AD99,0)+IF(AM99&lt;BC99,AI99+AJ99+AK99-AL99,0)+IF(AU99&lt;BC99,AQ99+AR99+AS99-AT99,0)+IF(BC99&lt;BC99,AY99+AZ99+BA99-BB99,0)+IF(BK99&lt;BC99,BG99+BH99+BI99-BJ99,0)+IF(BS99&lt;BC99,BO99+BP99+BQ99-BR99,0)+IF(CA99&lt;BC99,BW99+BX99+BY99-BZ99,0)+IF(CI99&lt;BC99,CE99+CF99+CG99-CH99,0))))))</f>
        <v>0</v>
      </c>
      <c r="BE99" s="3">
        <f>IF(Inputs!$B$27&lt;&gt;"Ready","PENDING INPUTS",MIN((AY99+AZ99+BA99),IF(D99&gt;C99,IF(D99=0,0,BB99*C99/D99),BB99+BD99)))</f>
        <v>0</v>
      </c>
      <c r="BF99" s="3">
        <f>IF(Inputs!$B$27&lt;&gt;"Ready","PENDING INPUTS",MAX(0,(AY99+AZ99+BA99)-BE99))</f>
        <v>0</v>
      </c>
      <c r="BG99" s="3">
        <f>IF(Inputs!$B$27&lt;&gt;"Ready","PENDING INPUTS",BN98)</f>
        <v>0</v>
      </c>
      <c r="BH99" s="3">
        <f>IF(Inputs!$B$27&lt;&gt;"Ready","PENDING INPUTS",IF(A99&lt;=Inputs!$B$6,ROUND(BG99*Inputs!C20/12,2),0))</f>
        <v>0</v>
      </c>
      <c r="BI99" s="3">
        <f>IF(Inputs!$B$27&lt;&gt;"Ready","PENDING INPUTS",IF(AND(A99&lt;=Inputs!$B$6,BG99&gt;0),Inputs!G20,0))</f>
        <v>0</v>
      </c>
      <c r="BJ99" s="3">
        <f>IF(Inputs!$B$27&lt;&gt;"Ready","PENDING INPUTS",IF(A99&gt;Inputs!$B$6,0,MIN((BG99+BH99+BI99),IF(Inputs!H20=1,Inputs!D20,MAX(Inputs!F20,ROUND(BG99*Inputs!E20+BH99+BI99,2))))))</f>
        <v>0</v>
      </c>
      <c r="BK99">
        <f>IF(Inputs!$B$27&lt;&gt;"Ready","PENDING INPUTS",IF(BG99&lt;=0,99,1+IF(AND(K99&gt;0,OR(Inputs!C14&gt;Inputs!C20,AND(Inputs!C14=Inputs!C20,0&lt;6))),1,0)+IF(AND(S99&gt;0,OR(Inputs!C15&gt;Inputs!C20,AND(Inputs!C15=Inputs!C20,1&lt;6))),1,0)+IF(AND(AA99&gt;0,OR(Inputs!C16&gt;Inputs!C20,AND(Inputs!C16=Inputs!C20,2&lt;6))),1,0)+IF(AND(AI99&gt;0,OR(Inputs!C17&gt;Inputs!C20,AND(Inputs!C17=Inputs!C20,3&lt;6))),1,0)+IF(AND(AQ99&gt;0,OR(Inputs!C18&gt;Inputs!C20,AND(Inputs!C18=Inputs!C20,4&lt;6))),1,0)+IF(AND(AY99&gt;0,OR(Inputs!C19&gt;Inputs!C20,AND(Inputs!C19=Inputs!C20,5&lt;6))),1,0)+IF(AND(BO99&gt;0,OR(Inputs!C21&gt;Inputs!C20,AND(Inputs!C21=Inputs!C20,7&lt;6))),1,0)+IF(AND(BW99&gt;0,OR(Inputs!C22&gt;Inputs!C20,AND(Inputs!C22=Inputs!C20,8&lt;6))),1,0)+IF(AND(CE99&gt;0,OR(Inputs!C23&gt;Inputs!C20,AND(Inputs!C23=Inputs!C20,9&lt;6))),1,0)))</f>
        <v>99</v>
      </c>
      <c r="BL99" s="3">
        <f>IF(Inputs!$B$27&lt;&gt;"Ready","PENDING INPUTS",IF(A99&gt;Inputs!$B$6,0,MIN(MAX(0,(BG99+BH99+BI99)-BJ99),MAX(0,C99-D99-(IF(O99&lt;BK99,K99+L99+M99-N99,0)+IF(W99&lt;BK99,S99+T99+U99-V99,0)+IF(AE99&lt;BK99,AA99+AB99+AC99-AD99,0)+IF(AM99&lt;BK99,AI99+AJ99+AK99-AL99,0)+IF(AU99&lt;BK99,AQ99+AR99+AS99-AT99,0)+IF(BC99&lt;BK99,AY99+AZ99+BA99-BB99,0)+IF(BK99&lt;BK99,BG99+BH99+BI99-BJ99,0)+IF(BS99&lt;BK99,BO99+BP99+BQ99-BR99,0)+IF(CA99&lt;BK99,BW99+BX99+BY99-BZ99,0)+IF(CI99&lt;BK99,CE99+CF99+CG99-CH99,0))))))</f>
        <v>0</v>
      </c>
      <c r="BM99" s="3">
        <f>IF(Inputs!$B$27&lt;&gt;"Ready","PENDING INPUTS",MIN((BG99+BH99+BI99),IF(D99&gt;C99,IF(D99=0,0,BJ99*C99/D99),BJ99+BL99)))</f>
        <v>0</v>
      </c>
      <c r="BN99" s="3">
        <f>IF(Inputs!$B$27&lt;&gt;"Ready","PENDING INPUTS",MAX(0,(BG99+BH99+BI99)-BM99))</f>
        <v>0</v>
      </c>
      <c r="BO99" s="3">
        <f>IF(Inputs!$B$27&lt;&gt;"Ready","PENDING INPUTS",BV98)</f>
        <v>0</v>
      </c>
      <c r="BP99" s="3">
        <f>IF(Inputs!$B$27&lt;&gt;"Ready","PENDING INPUTS",IF(A99&lt;=Inputs!$B$6,ROUND(BO99*Inputs!C21/12,2),0))</f>
        <v>0</v>
      </c>
      <c r="BQ99" s="3">
        <f>IF(Inputs!$B$27&lt;&gt;"Ready","PENDING INPUTS",IF(AND(A99&lt;=Inputs!$B$6,BO99&gt;0),Inputs!G21,0))</f>
        <v>0</v>
      </c>
      <c r="BR99" s="3">
        <f>IF(Inputs!$B$27&lt;&gt;"Ready","PENDING INPUTS",IF(A99&gt;Inputs!$B$6,0,MIN((BO99+BP99+BQ99),IF(Inputs!H21=1,Inputs!D21,MAX(Inputs!F21,ROUND(BO99*Inputs!E21+BP99+BQ99,2))))))</f>
        <v>0</v>
      </c>
      <c r="BS99">
        <f>IF(Inputs!$B$27&lt;&gt;"Ready","PENDING INPUTS",IF(BO99&lt;=0,99,1+IF(AND(K99&gt;0,OR(Inputs!C14&gt;Inputs!C21,AND(Inputs!C14=Inputs!C21,0&lt;7))),1,0)+IF(AND(S99&gt;0,OR(Inputs!C15&gt;Inputs!C21,AND(Inputs!C15=Inputs!C21,1&lt;7))),1,0)+IF(AND(AA99&gt;0,OR(Inputs!C16&gt;Inputs!C21,AND(Inputs!C16=Inputs!C21,2&lt;7))),1,0)+IF(AND(AI99&gt;0,OR(Inputs!C17&gt;Inputs!C21,AND(Inputs!C17=Inputs!C21,3&lt;7))),1,0)+IF(AND(AQ99&gt;0,OR(Inputs!C18&gt;Inputs!C21,AND(Inputs!C18=Inputs!C21,4&lt;7))),1,0)+IF(AND(AY99&gt;0,OR(Inputs!C19&gt;Inputs!C21,AND(Inputs!C19=Inputs!C21,5&lt;7))),1,0)+IF(AND(BG99&gt;0,OR(Inputs!C20&gt;Inputs!C21,AND(Inputs!C20=Inputs!C21,6&lt;7))),1,0)+IF(AND(BW99&gt;0,OR(Inputs!C22&gt;Inputs!C21,AND(Inputs!C22=Inputs!C21,8&lt;7))),1,0)+IF(AND(CE99&gt;0,OR(Inputs!C23&gt;Inputs!C21,AND(Inputs!C23=Inputs!C21,9&lt;7))),1,0)))</f>
        <v>99</v>
      </c>
      <c r="BT99" s="3">
        <f>IF(Inputs!$B$27&lt;&gt;"Ready","PENDING INPUTS",IF(A99&gt;Inputs!$B$6,0,MIN(MAX(0,(BO99+BP99+BQ99)-BR99),MAX(0,C99-D99-(IF(O99&lt;BS99,K99+L99+M99-N99,0)+IF(W99&lt;BS99,S99+T99+U99-V99,0)+IF(AE99&lt;BS99,AA99+AB99+AC99-AD99,0)+IF(AM99&lt;BS99,AI99+AJ99+AK99-AL99,0)+IF(AU99&lt;BS99,AQ99+AR99+AS99-AT99,0)+IF(BC99&lt;BS99,AY99+AZ99+BA99-BB99,0)+IF(BK99&lt;BS99,BG99+BH99+BI99-BJ99,0)+IF(BS99&lt;BS99,BO99+BP99+BQ99-BR99,0)+IF(CA99&lt;BS99,BW99+BX99+BY99-BZ99,0)+IF(CI99&lt;BS99,CE99+CF99+CG99-CH99,0))))))</f>
        <v>0</v>
      </c>
      <c r="BU99" s="3">
        <f>IF(Inputs!$B$27&lt;&gt;"Ready","PENDING INPUTS",MIN((BO99+BP99+BQ99),IF(D99&gt;C99,IF(D99=0,0,BR99*C99/D99),BR99+BT99)))</f>
        <v>0</v>
      </c>
      <c r="BV99" s="3">
        <f>IF(Inputs!$B$27&lt;&gt;"Ready","PENDING INPUTS",MAX(0,(BO99+BP99+BQ99)-BU99))</f>
        <v>0</v>
      </c>
      <c r="BW99" s="3">
        <f>IF(Inputs!$B$27&lt;&gt;"Ready","PENDING INPUTS",CD98)</f>
        <v>0</v>
      </c>
      <c r="BX99" s="3">
        <f>IF(Inputs!$B$27&lt;&gt;"Ready","PENDING INPUTS",IF(A99&lt;=Inputs!$B$6,ROUND(BW99*Inputs!C22/12,2),0))</f>
        <v>0</v>
      </c>
      <c r="BY99" s="3">
        <f>IF(Inputs!$B$27&lt;&gt;"Ready","PENDING INPUTS",IF(AND(A99&lt;=Inputs!$B$6,BW99&gt;0),Inputs!G22,0))</f>
        <v>0</v>
      </c>
      <c r="BZ99" s="3">
        <f>IF(Inputs!$B$27&lt;&gt;"Ready","PENDING INPUTS",IF(A99&gt;Inputs!$B$6,0,MIN((BW99+BX99+BY99),IF(Inputs!H22=1,Inputs!D22,MAX(Inputs!F22,ROUND(BW99*Inputs!E22+BX99+BY99,2))))))</f>
        <v>0</v>
      </c>
      <c r="CA99">
        <f>IF(Inputs!$B$27&lt;&gt;"Ready","PENDING INPUTS",IF(BW99&lt;=0,99,1+IF(AND(K99&gt;0,OR(Inputs!C14&gt;Inputs!C22,AND(Inputs!C14=Inputs!C22,0&lt;8))),1,0)+IF(AND(S99&gt;0,OR(Inputs!C15&gt;Inputs!C22,AND(Inputs!C15=Inputs!C22,1&lt;8))),1,0)+IF(AND(AA99&gt;0,OR(Inputs!C16&gt;Inputs!C22,AND(Inputs!C16=Inputs!C22,2&lt;8))),1,0)+IF(AND(AI99&gt;0,OR(Inputs!C17&gt;Inputs!C22,AND(Inputs!C17=Inputs!C22,3&lt;8))),1,0)+IF(AND(AQ99&gt;0,OR(Inputs!C18&gt;Inputs!C22,AND(Inputs!C18=Inputs!C22,4&lt;8))),1,0)+IF(AND(AY99&gt;0,OR(Inputs!C19&gt;Inputs!C22,AND(Inputs!C19=Inputs!C22,5&lt;8))),1,0)+IF(AND(BG99&gt;0,OR(Inputs!C20&gt;Inputs!C22,AND(Inputs!C20=Inputs!C22,6&lt;8))),1,0)+IF(AND(BO99&gt;0,OR(Inputs!C21&gt;Inputs!C22,AND(Inputs!C21=Inputs!C22,7&lt;8))),1,0)+IF(AND(CE99&gt;0,OR(Inputs!C23&gt;Inputs!C22,AND(Inputs!C23=Inputs!C22,9&lt;8))),1,0)))</f>
        <v>99</v>
      </c>
      <c r="CB99" s="3">
        <f>IF(Inputs!$B$27&lt;&gt;"Ready","PENDING INPUTS",IF(A99&gt;Inputs!$B$6,0,MIN(MAX(0,(BW99+BX99+BY99)-BZ99),MAX(0,C99-D99-(IF(O99&lt;CA99,K99+L99+M99-N99,0)+IF(W99&lt;CA99,S99+T99+U99-V99,0)+IF(AE99&lt;CA99,AA99+AB99+AC99-AD99,0)+IF(AM99&lt;CA99,AI99+AJ99+AK99-AL99,0)+IF(AU99&lt;CA99,AQ99+AR99+AS99-AT99,0)+IF(BC99&lt;CA99,AY99+AZ99+BA99-BB99,0)+IF(BK99&lt;CA99,BG99+BH99+BI99-BJ99,0)+IF(BS99&lt;CA99,BO99+BP99+BQ99-BR99,0)+IF(CA99&lt;CA99,BW99+BX99+BY99-BZ99,0)+IF(CI99&lt;CA99,CE99+CF99+CG99-CH99,0))))))</f>
        <v>0</v>
      </c>
      <c r="CC99" s="3">
        <f>IF(Inputs!$B$27&lt;&gt;"Ready","PENDING INPUTS",MIN((BW99+BX99+BY99),IF(D99&gt;C99,IF(D99=0,0,BZ99*C99/D99),BZ99+CB99)))</f>
        <v>0</v>
      </c>
      <c r="CD99" s="3">
        <f>IF(Inputs!$B$27&lt;&gt;"Ready","PENDING INPUTS",MAX(0,(BW99+BX99+BY99)-CC99))</f>
        <v>0</v>
      </c>
      <c r="CE99" s="3">
        <f>IF(Inputs!$B$27&lt;&gt;"Ready","PENDING INPUTS",CL98)</f>
        <v>0</v>
      </c>
      <c r="CF99" s="3">
        <f>IF(Inputs!$B$27&lt;&gt;"Ready","PENDING INPUTS",IF(A99&lt;=Inputs!$B$6,ROUND(CE99*Inputs!C23/12,2),0))</f>
        <v>0</v>
      </c>
      <c r="CG99" s="3">
        <f>IF(Inputs!$B$27&lt;&gt;"Ready","PENDING INPUTS",IF(AND(A99&lt;=Inputs!$B$6,CE99&gt;0),Inputs!G23,0))</f>
        <v>0</v>
      </c>
      <c r="CH99" s="3">
        <f>IF(Inputs!$B$27&lt;&gt;"Ready","PENDING INPUTS",IF(A99&gt;Inputs!$B$6,0,MIN((CE99+CF99+CG99),IF(Inputs!H23=1,Inputs!D23,MAX(Inputs!F23,ROUND(CE99*Inputs!E23+CF99+CG99,2))))))</f>
        <v>0</v>
      </c>
      <c r="CI99">
        <f>IF(Inputs!$B$27&lt;&gt;"Ready","PENDING INPUTS",IF(CE99&lt;=0,99,1+IF(AND(K99&gt;0,OR(Inputs!C14&gt;Inputs!C23,AND(Inputs!C14=Inputs!C23,0&lt;9))),1,0)+IF(AND(S99&gt;0,OR(Inputs!C15&gt;Inputs!C23,AND(Inputs!C15=Inputs!C23,1&lt;9))),1,0)+IF(AND(AA99&gt;0,OR(Inputs!C16&gt;Inputs!C23,AND(Inputs!C16=Inputs!C23,2&lt;9))),1,0)+IF(AND(AI99&gt;0,OR(Inputs!C17&gt;Inputs!C23,AND(Inputs!C17=Inputs!C23,3&lt;9))),1,0)+IF(AND(AQ99&gt;0,OR(Inputs!C18&gt;Inputs!C23,AND(Inputs!C18=Inputs!C23,4&lt;9))),1,0)+IF(AND(AY99&gt;0,OR(Inputs!C19&gt;Inputs!C23,AND(Inputs!C19=Inputs!C23,5&lt;9))),1,0)+IF(AND(BG99&gt;0,OR(Inputs!C20&gt;Inputs!C23,AND(Inputs!C20=Inputs!C23,6&lt;9))),1,0)+IF(AND(BO99&gt;0,OR(Inputs!C21&gt;Inputs!C23,AND(Inputs!C21=Inputs!C23,7&lt;9))),1,0)+IF(AND(BW99&gt;0,OR(Inputs!C22&gt;Inputs!C23,AND(Inputs!C22=Inputs!C23,8&lt;9))),1,0)))</f>
        <v>99</v>
      </c>
      <c r="CJ99" s="3">
        <f>IF(Inputs!$B$27&lt;&gt;"Ready","PENDING INPUTS",IF(A99&gt;Inputs!$B$6,0,MIN(MAX(0,(CE99+CF99+CG99)-CH99),MAX(0,C99-D99-(IF(O99&lt;CI99,K99+L99+M99-N99,0)+IF(W99&lt;CI99,S99+T99+U99-V99,0)+IF(AE99&lt;CI99,AA99+AB99+AC99-AD99,0)+IF(AM99&lt;CI99,AI99+AJ99+AK99-AL99,0)+IF(AU99&lt;CI99,AQ99+AR99+AS99-AT99,0)+IF(BC99&lt;CI99,AY99+AZ99+BA99-BB99,0)+IF(BK99&lt;CI99,BG99+BH99+BI99-BJ99,0)+IF(BS99&lt;CI99,BO99+BP99+BQ99-BR99,0)+IF(CA99&lt;CI99,BW99+BX99+BY99-BZ99,0)+IF(CI99&lt;CI99,CE99+CF99+CG99-CH99,0))))))</f>
        <v>0</v>
      </c>
      <c r="CK99" s="3">
        <f>IF(Inputs!$B$27&lt;&gt;"Ready","PENDING INPUTS",MIN((CE99+CF99+CG99),IF(D99&gt;C99,IF(D99=0,0,CH99*C99/D99),CH99+CJ99)))</f>
        <v>0</v>
      </c>
      <c r="CL99" s="3">
        <f>IF(Inputs!$B$27&lt;&gt;"Ready","PENDING INPUTS",MAX(0,(CE99+CF99+CG99)-CK99))</f>
        <v>0</v>
      </c>
    </row>
    <row r="100" spans="1:90" ht="27.95" customHeight="1" x14ac:dyDescent="0.25">
      <c r="A100">
        <v>96</v>
      </c>
      <c r="B100" s="13">
        <f>IF(Inputs!$B$27&lt;&gt;"Ready","PENDING INPUTS",EDATE(Inputs!$B$5,A100-1))</f>
        <v>49188</v>
      </c>
      <c r="C100" s="3">
        <f>IF(Inputs!$B$27&lt;&gt;"Ready","PENDING INPUTS",IF(A100&lt;=Inputs!$B$6,MAX(0,Inputs!$B$4+IF(A100=Inputs!$B$7,Inputs!$B$8,0)+IF(A100=Inputs!$B$9,Inputs!$B$10,0)),0))</f>
        <v>0</v>
      </c>
      <c r="D100" s="3">
        <f>IF(Inputs!$B$27&lt;&gt;"Ready","PENDING INPUTS",SUM(N100,V100,AD100,AL100,AT100,BB100,BJ100,BR100,BZ100,CH100))</f>
        <v>0</v>
      </c>
      <c r="E100" s="3">
        <f>IF(Inputs!$B$27&lt;&gt;"Ready","PENDING INPUTS",MAX(0,D100-C100))</f>
        <v>0</v>
      </c>
      <c r="F100" s="3">
        <f>IF(Inputs!$B$27&lt;&gt;"Ready","PENDING INPUTS",SUM(Q100,Y100,AG100,AO100,AW100,BE100,BM100,BU100,CC100,CK100))</f>
        <v>0</v>
      </c>
      <c r="G100" s="3">
        <f>IF(Inputs!$B$27&lt;&gt;"Ready","PENDING INPUTS",SUM(L100,T100,AB100,AJ100,AR100,AZ100,BH100,BP100,BX100,CF100))</f>
        <v>0</v>
      </c>
      <c r="H100" s="3">
        <f>IF(Inputs!$B$27&lt;&gt;"Ready","PENDING INPUTS",SUM(M100,U100,AC100,AK100,AS100,BA100,BI100,BQ100,BY100,CG100))</f>
        <v>0</v>
      </c>
      <c r="I100" s="3">
        <f>IF(Inputs!$B$27&lt;&gt;"Ready","PENDING INPUTS",SUM(R100,Z100,AH100,AP100,AX100,BF100,BN100,BV100,CD100,CL100))</f>
        <v>0</v>
      </c>
      <c r="J100" t="str">
        <f>IF(Inputs!$B$27&lt;&gt;"Ready","PENDING INPUTS",IF(A100&gt;Inputs!$B$6,"Beyond horizon",IF(E100&gt;0.005,"MINIMUM SHORTFALL",IF(I100&lt;0.005,"Paid off","In progress"))))</f>
        <v>Paid off</v>
      </c>
      <c r="K100" s="3">
        <f>IF(Inputs!$B$27&lt;&gt;"Ready","PENDING INPUTS",R99)</f>
        <v>0</v>
      </c>
      <c r="L100" s="3">
        <f>IF(Inputs!$B$27&lt;&gt;"Ready","PENDING INPUTS",IF(A100&lt;=Inputs!$B$6,ROUND(K100*Inputs!C14/12,2),0))</f>
        <v>0</v>
      </c>
      <c r="M100" s="3">
        <f>IF(Inputs!$B$27&lt;&gt;"Ready","PENDING INPUTS",IF(AND(A100&lt;=Inputs!$B$6,K100&gt;0),Inputs!G14,0))</f>
        <v>0</v>
      </c>
      <c r="N100" s="3">
        <f>IF(Inputs!$B$27&lt;&gt;"Ready","PENDING INPUTS",IF(A100&gt;Inputs!$B$6,0,MIN((K100+L100+M100),IF(Inputs!H14=1,Inputs!D14,MAX(Inputs!F14,ROUND(K100*Inputs!E14+L100+M100,2))))))</f>
        <v>0</v>
      </c>
      <c r="O100">
        <f>IF(Inputs!$B$27&lt;&gt;"Ready","PENDING INPUTS",IF(K100&lt;=0,99,1+IF(AND(S100&gt;0,OR(Inputs!C15&gt;Inputs!C14,AND(Inputs!C15=Inputs!C14,1&lt;0))),1,0)+IF(AND(AA100&gt;0,OR(Inputs!C16&gt;Inputs!C14,AND(Inputs!C16=Inputs!C14,2&lt;0))),1,0)+IF(AND(AI100&gt;0,OR(Inputs!C17&gt;Inputs!C14,AND(Inputs!C17=Inputs!C14,3&lt;0))),1,0)+IF(AND(AQ100&gt;0,OR(Inputs!C18&gt;Inputs!C14,AND(Inputs!C18=Inputs!C14,4&lt;0))),1,0)+IF(AND(AY100&gt;0,OR(Inputs!C19&gt;Inputs!C14,AND(Inputs!C19=Inputs!C14,5&lt;0))),1,0)+IF(AND(BG100&gt;0,OR(Inputs!C20&gt;Inputs!C14,AND(Inputs!C20=Inputs!C14,6&lt;0))),1,0)+IF(AND(BO100&gt;0,OR(Inputs!C21&gt;Inputs!C14,AND(Inputs!C21=Inputs!C14,7&lt;0))),1,0)+IF(AND(BW100&gt;0,OR(Inputs!C22&gt;Inputs!C14,AND(Inputs!C22=Inputs!C14,8&lt;0))),1,0)+IF(AND(CE100&gt;0,OR(Inputs!C23&gt;Inputs!C14,AND(Inputs!C23=Inputs!C14,9&lt;0))),1,0)))</f>
        <v>99</v>
      </c>
      <c r="P100" s="3">
        <f>IF(Inputs!$B$27&lt;&gt;"Ready","PENDING INPUTS",IF(A100&gt;Inputs!$B$6,0,MIN(MAX(0,(K100+L100+M100)-N100),MAX(0,C100-D100-(IF(O100&lt;O100,K100+L100+M100-N100,0)+IF(W100&lt;O100,S100+T100+U100-V100,0)+IF(AE100&lt;O100,AA100+AB100+AC100-AD100,0)+IF(AM100&lt;O100,AI100+AJ100+AK100-AL100,0)+IF(AU100&lt;O100,AQ100+AR100+AS100-AT100,0)+IF(BC100&lt;O100,AY100+AZ100+BA100-BB100,0)+IF(BK100&lt;O100,BG100+BH100+BI100-BJ100,0)+IF(BS100&lt;O100,BO100+BP100+BQ100-BR100,0)+IF(CA100&lt;O100,BW100+BX100+BY100-BZ100,0)+IF(CI100&lt;O100,CE100+CF100+CG100-CH100,0))))))</f>
        <v>0</v>
      </c>
      <c r="Q100" s="3">
        <f>IF(Inputs!$B$27&lt;&gt;"Ready","PENDING INPUTS",MIN((K100+L100+M100),IF(D100&gt;C100,IF(D100=0,0,N100*C100/D100),N100+P100)))</f>
        <v>0</v>
      </c>
      <c r="R100" s="3">
        <f>IF(Inputs!$B$27&lt;&gt;"Ready","PENDING INPUTS",MAX(0,(K100+L100+M100)-Q100))</f>
        <v>0</v>
      </c>
      <c r="S100" s="3">
        <f>IF(Inputs!$B$27&lt;&gt;"Ready","PENDING INPUTS",Z99)</f>
        <v>0</v>
      </c>
      <c r="T100" s="3">
        <f>IF(Inputs!$B$27&lt;&gt;"Ready","PENDING INPUTS",IF(A100&lt;=Inputs!$B$6,ROUND(S100*Inputs!C15/12,2),0))</f>
        <v>0</v>
      </c>
      <c r="U100" s="3">
        <f>IF(Inputs!$B$27&lt;&gt;"Ready","PENDING INPUTS",IF(AND(A100&lt;=Inputs!$B$6,S100&gt;0),Inputs!G15,0))</f>
        <v>0</v>
      </c>
      <c r="V100" s="3">
        <f>IF(Inputs!$B$27&lt;&gt;"Ready","PENDING INPUTS",IF(A100&gt;Inputs!$B$6,0,MIN((S100+T100+U100),IF(Inputs!H15=1,Inputs!D15,MAX(Inputs!F15,ROUND(S100*Inputs!E15+T100+U100,2))))))</f>
        <v>0</v>
      </c>
      <c r="W100">
        <f>IF(Inputs!$B$27&lt;&gt;"Ready","PENDING INPUTS",IF(S100&lt;=0,99,1+IF(AND(K100&gt;0,OR(Inputs!C14&gt;Inputs!C15,AND(Inputs!C14=Inputs!C15,0&lt;1))),1,0)+IF(AND(AA100&gt;0,OR(Inputs!C16&gt;Inputs!C15,AND(Inputs!C16=Inputs!C15,2&lt;1))),1,0)+IF(AND(AI100&gt;0,OR(Inputs!C17&gt;Inputs!C15,AND(Inputs!C17=Inputs!C15,3&lt;1))),1,0)+IF(AND(AQ100&gt;0,OR(Inputs!C18&gt;Inputs!C15,AND(Inputs!C18=Inputs!C15,4&lt;1))),1,0)+IF(AND(AY100&gt;0,OR(Inputs!C19&gt;Inputs!C15,AND(Inputs!C19=Inputs!C15,5&lt;1))),1,0)+IF(AND(BG100&gt;0,OR(Inputs!C20&gt;Inputs!C15,AND(Inputs!C20=Inputs!C15,6&lt;1))),1,0)+IF(AND(BO100&gt;0,OR(Inputs!C21&gt;Inputs!C15,AND(Inputs!C21=Inputs!C15,7&lt;1))),1,0)+IF(AND(BW100&gt;0,OR(Inputs!C22&gt;Inputs!C15,AND(Inputs!C22=Inputs!C15,8&lt;1))),1,0)+IF(AND(CE100&gt;0,OR(Inputs!C23&gt;Inputs!C15,AND(Inputs!C23=Inputs!C15,9&lt;1))),1,0)))</f>
        <v>99</v>
      </c>
      <c r="X100" s="3">
        <f>IF(Inputs!$B$27&lt;&gt;"Ready","PENDING INPUTS",IF(A100&gt;Inputs!$B$6,0,MIN(MAX(0,(S100+T100+U100)-V100),MAX(0,C100-D100-(IF(O100&lt;W100,K100+L100+M100-N100,0)+IF(W100&lt;W100,S100+T100+U100-V100,0)+IF(AE100&lt;W100,AA100+AB100+AC100-AD100,0)+IF(AM100&lt;W100,AI100+AJ100+AK100-AL100,0)+IF(AU100&lt;W100,AQ100+AR100+AS100-AT100,0)+IF(BC100&lt;W100,AY100+AZ100+BA100-BB100,0)+IF(BK100&lt;W100,BG100+BH100+BI100-BJ100,0)+IF(BS100&lt;W100,BO100+BP100+BQ100-BR100,0)+IF(CA100&lt;W100,BW100+BX100+BY100-BZ100,0)+IF(CI100&lt;W100,CE100+CF100+CG100-CH100,0))))))</f>
        <v>0</v>
      </c>
      <c r="Y100" s="3">
        <f>IF(Inputs!$B$27&lt;&gt;"Ready","PENDING INPUTS",MIN((S100+T100+U100),IF(D100&gt;C100,IF(D100=0,0,V100*C100/D100),V100+X100)))</f>
        <v>0</v>
      </c>
      <c r="Z100" s="3">
        <f>IF(Inputs!$B$27&lt;&gt;"Ready","PENDING INPUTS",MAX(0,(S100+T100+U100)-Y100))</f>
        <v>0</v>
      </c>
      <c r="AA100" s="3">
        <f>IF(Inputs!$B$27&lt;&gt;"Ready","PENDING INPUTS",AH99)</f>
        <v>0</v>
      </c>
      <c r="AB100" s="3">
        <f>IF(Inputs!$B$27&lt;&gt;"Ready","PENDING INPUTS",IF(A100&lt;=Inputs!$B$6,ROUND(AA100*Inputs!C16/12,2),0))</f>
        <v>0</v>
      </c>
      <c r="AC100" s="3">
        <f>IF(Inputs!$B$27&lt;&gt;"Ready","PENDING INPUTS",IF(AND(A100&lt;=Inputs!$B$6,AA100&gt;0),Inputs!G16,0))</f>
        <v>0</v>
      </c>
      <c r="AD100" s="3">
        <f>IF(Inputs!$B$27&lt;&gt;"Ready","PENDING INPUTS",IF(A100&gt;Inputs!$B$6,0,MIN((AA100+AB100+AC100),IF(Inputs!H16=1,Inputs!D16,MAX(Inputs!F16,ROUND(AA100*Inputs!E16+AB100+AC100,2))))))</f>
        <v>0</v>
      </c>
      <c r="AE100">
        <f>IF(Inputs!$B$27&lt;&gt;"Ready","PENDING INPUTS",IF(AA100&lt;=0,99,1+IF(AND(K100&gt;0,OR(Inputs!C14&gt;Inputs!C16,AND(Inputs!C14=Inputs!C16,0&lt;2))),1,0)+IF(AND(S100&gt;0,OR(Inputs!C15&gt;Inputs!C16,AND(Inputs!C15=Inputs!C16,1&lt;2))),1,0)+IF(AND(AI100&gt;0,OR(Inputs!C17&gt;Inputs!C16,AND(Inputs!C17=Inputs!C16,3&lt;2))),1,0)+IF(AND(AQ100&gt;0,OR(Inputs!C18&gt;Inputs!C16,AND(Inputs!C18=Inputs!C16,4&lt;2))),1,0)+IF(AND(AY100&gt;0,OR(Inputs!C19&gt;Inputs!C16,AND(Inputs!C19=Inputs!C16,5&lt;2))),1,0)+IF(AND(BG100&gt;0,OR(Inputs!C20&gt;Inputs!C16,AND(Inputs!C20=Inputs!C16,6&lt;2))),1,0)+IF(AND(BO100&gt;0,OR(Inputs!C21&gt;Inputs!C16,AND(Inputs!C21=Inputs!C16,7&lt;2))),1,0)+IF(AND(BW100&gt;0,OR(Inputs!C22&gt;Inputs!C16,AND(Inputs!C22=Inputs!C16,8&lt;2))),1,0)+IF(AND(CE100&gt;0,OR(Inputs!C23&gt;Inputs!C16,AND(Inputs!C23=Inputs!C16,9&lt;2))),1,0)))</f>
        <v>99</v>
      </c>
      <c r="AF100" s="3">
        <f>IF(Inputs!$B$27&lt;&gt;"Ready","PENDING INPUTS",IF(A100&gt;Inputs!$B$6,0,MIN(MAX(0,(AA100+AB100+AC100)-AD100),MAX(0,C100-D100-(IF(O100&lt;AE100,K100+L100+M100-N100,0)+IF(W100&lt;AE100,S100+T100+U100-V100,0)+IF(AE100&lt;AE100,AA100+AB100+AC100-AD100,0)+IF(AM100&lt;AE100,AI100+AJ100+AK100-AL100,0)+IF(AU100&lt;AE100,AQ100+AR100+AS100-AT100,0)+IF(BC100&lt;AE100,AY100+AZ100+BA100-BB100,0)+IF(BK100&lt;AE100,BG100+BH100+BI100-BJ100,0)+IF(BS100&lt;AE100,BO100+BP100+BQ100-BR100,0)+IF(CA100&lt;AE100,BW100+BX100+BY100-BZ100,0)+IF(CI100&lt;AE100,CE100+CF100+CG100-CH100,0))))))</f>
        <v>0</v>
      </c>
      <c r="AG100" s="3">
        <f>IF(Inputs!$B$27&lt;&gt;"Ready","PENDING INPUTS",MIN((AA100+AB100+AC100),IF(D100&gt;C100,IF(D100=0,0,AD100*C100/D100),AD100+AF100)))</f>
        <v>0</v>
      </c>
      <c r="AH100" s="3">
        <f>IF(Inputs!$B$27&lt;&gt;"Ready","PENDING INPUTS",MAX(0,(AA100+AB100+AC100)-AG100))</f>
        <v>0</v>
      </c>
      <c r="AI100" s="3">
        <f>IF(Inputs!$B$27&lt;&gt;"Ready","PENDING INPUTS",AP99)</f>
        <v>0</v>
      </c>
      <c r="AJ100" s="3">
        <f>IF(Inputs!$B$27&lt;&gt;"Ready","PENDING INPUTS",IF(A100&lt;=Inputs!$B$6,ROUND(AI100*Inputs!C17/12,2),0))</f>
        <v>0</v>
      </c>
      <c r="AK100" s="3">
        <f>IF(Inputs!$B$27&lt;&gt;"Ready","PENDING INPUTS",IF(AND(A100&lt;=Inputs!$B$6,AI100&gt;0),Inputs!G17,0))</f>
        <v>0</v>
      </c>
      <c r="AL100" s="3">
        <f>IF(Inputs!$B$27&lt;&gt;"Ready","PENDING INPUTS",IF(A100&gt;Inputs!$B$6,0,MIN((AI100+AJ100+AK100),IF(Inputs!H17=1,Inputs!D17,MAX(Inputs!F17,ROUND(AI100*Inputs!E17+AJ100+AK100,2))))))</f>
        <v>0</v>
      </c>
      <c r="AM100">
        <f>IF(Inputs!$B$27&lt;&gt;"Ready","PENDING INPUTS",IF(AI100&lt;=0,99,1+IF(AND(K100&gt;0,OR(Inputs!C14&gt;Inputs!C17,AND(Inputs!C14=Inputs!C17,0&lt;3))),1,0)+IF(AND(S100&gt;0,OR(Inputs!C15&gt;Inputs!C17,AND(Inputs!C15=Inputs!C17,1&lt;3))),1,0)+IF(AND(AA100&gt;0,OR(Inputs!C16&gt;Inputs!C17,AND(Inputs!C16=Inputs!C17,2&lt;3))),1,0)+IF(AND(AQ100&gt;0,OR(Inputs!C18&gt;Inputs!C17,AND(Inputs!C18=Inputs!C17,4&lt;3))),1,0)+IF(AND(AY100&gt;0,OR(Inputs!C19&gt;Inputs!C17,AND(Inputs!C19=Inputs!C17,5&lt;3))),1,0)+IF(AND(BG100&gt;0,OR(Inputs!C20&gt;Inputs!C17,AND(Inputs!C20=Inputs!C17,6&lt;3))),1,0)+IF(AND(BO100&gt;0,OR(Inputs!C21&gt;Inputs!C17,AND(Inputs!C21=Inputs!C17,7&lt;3))),1,0)+IF(AND(BW100&gt;0,OR(Inputs!C22&gt;Inputs!C17,AND(Inputs!C22=Inputs!C17,8&lt;3))),1,0)+IF(AND(CE100&gt;0,OR(Inputs!C23&gt;Inputs!C17,AND(Inputs!C23=Inputs!C17,9&lt;3))),1,0)))</f>
        <v>99</v>
      </c>
      <c r="AN100" s="3">
        <f>IF(Inputs!$B$27&lt;&gt;"Ready","PENDING INPUTS",IF(A100&gt;Inputs!$B$6,0,MIN(MAX(0,(AI100+AJ100+AK100)-AL100),MAX(0,C100-D100-(IF(O100&lt;AM100,K100+L100+M100-N100,0)+IF(W100&lt;AM100,S100+T100+U100-V100,0)+IF(AE100&lt;AM100,AA100+AB100+AC100-AD100,0)+IF(AM100&lt;AM100,AI100+AJ100+AK100-AL100,0)+IF(AU100&lt;AM100,AQ100+AR100+AS100-AT100,0)+IF(BC100&lt;AM100,AY100+AZ100+BA100-BB100,0)+IF(BK100&lt;AM100,BG100+BH100+BI100-BJ100,0)+IF(BS100&lt;AM100,BO100+BP100+BQ100-BR100,0)+IF(CA100&lt;AM100,BW100+BX100+BY100-BZ100,0)+IF(CI100&lt;AM100,CE100+CF100+CG100-CH100,0))))))</f>
        <v>0</v>
      </c>
      <c r="AO100" s="3">
        <f>IF(Inputs!$B$27&lt;&gt;"Ready","PENDING INPUTS",MIN((AI100+AJ100+AK100),IF(D100&gt;C100,IF(D100=0,0,AL100*C100/D100),AL100+AN100)))</f>
        <v>0</v>
      </c>
      <c r="AP100" s="3">
        <f>IF(Inputs!$B$27&lt;&gt;"Ready","PENDING INPUTS",MAX(0,(AI100+AJ100+AK100)-AO100))</f>
        <v>0</v>
      </c>
      <c r="AQ100" s="3">
        <f>IF(Inputs!$B$27&lt;&gt;"Ready","PENDING INPUTS",AX99)</f>
        <v>0</v>
      </c>
      <c r="AR100" s="3">
        <f>IF(Inputs!$B$27&lt;&gt;"Ready","PENDING INPUTS",IF(A100&lt;=Inputs!$B$6,ROUND(AQ100*Inputs!C18/12,2),0))</f>
        <v>0</v>
      </c>
      <c r="AS100" s="3">
        <f>IF(Inputs!$B$27&lt;&gt;"Ready","PENDING INPUTS",IF(AND(A100&lt;=Inputs!$B$6,AQ100&gt;0),Inputs!G18,0))</f>
        <v>0</v>
      </c>
      <c r="AT100" s="3">
        <f>IF(Inputs!$B$27&lt;&gt;"Ready","PENDING INPUTS",IF(A100&gt;Inputs!$B$6,0,MIN((AQ100+AR100+AS100),IF(Inputs!H18=1,Inputs!D18,MAX(Inputs!F18,ROUND(AQ100*Inputs!E18+AR100+AS100,2))))))</f>
        <v>0</v>
      </c>
      <c r="AU100">
        <f>IF(Inputs!$B$27&lt;&gt;"Ready","PENDING INPUTS",IF(AQ100&lt;=0,99,1+IF(AND(K100&gt;0,OR(Inputs!C14&gt;Inputs!C18,AND(Inputs!C14=Inputs!C18,0&lt;4))),1,0)+IF(AND(S100&gt;0,OR(Inputs!C15&gt;Inputs!C18,AND(Inputs!C15=Inputs!C18,1&lt;4))),1,0)+IF(AND(AA100&gt;0,OR(Inputs!C16&gt;Inputs!C18,AND(Inputs!C16=Inputs!C18,2&lt;4))),1,0)+IF(AND(AI100&gt;0,OR(Inputs!C17&gt;Inputs!C18,AND(Inputs!C17=Inputs!C18,3&lt;4))),1,0)+IF(AND(AY100&gt;0,OR(Inputs!C19&gt;Inputs!C18,AND(Inputs!C19=Inputs!C18,5&lt;4))),1,0)+IF(AND(BG100&gt;0,OR(Inputs!C20&gt;Inputs!C18,AND(Inputs!C20=Inputs!C18,6&lt;4))),1,0)+IF(AND(BO100&gt;0,OR(Inputs!C21&gt;Inputs!C18,AND(Inputs!C21=Inputs!C18,7&lt;4))),1,0)+IF(AND(BW100&gt;0,OR(Inputs!C22&gt;Inputs!C18,AND(Inputs!C22=Inputs!C18,8&lt;4))),1,0)+IF(AND(CE100&gt;0,OR(Inputs!C23&gt;Inputs!C18,AND(Inputs!C23=Inputs!C18,9&lt;4))),1,0)))</f>
        <v>99</v>
      </c>
      <c r="AV100" s="3">
        <f>IF(Inputs!$B$27&lt;&gt;"Ready","PENDING INPUTS",IF(A100&gt;Inputs!$B$6,0,MIN(MAX(0,(AQ100+AR100+AS100)-AT100),MAX(0,C100-D100-(IF(O100&lt;AU100,K100+L100+M100-N100,0)+IF(W100&lt;AU100,S100+T100+U100-V100,0)+IF(AE100&lt;AU100,AA100+AB100+AC100-AD100,0)+IF(AM100&lt;AU100,AI100+AJ100+AK100-AL100,0)+IF(AU100&lt;AU100,AQ100+AR100+AS100-AT100,0)+IF(BC100&lt;AU100,AY100+AZ100+BA100-BB100,0)+IF(BK100&lt;AU100,BG100+BH100+BI100-BJ100,0)+IF(BS100&lt;AU100,BO100+BP100+BQ100-BR100,0)+IF(CA100&lt;AU100,BW100+BX100+BY100-BZ100,0)+IF(CI100&lt;AU100,CE100+CF100+CG100-CH100,0))))))</f>
        <v>0</v>
      </c>
      <c r="AW100" s="3">
        <f>IF(Inputs!$B$27&lt;&gt;"Ready","PENDING INPUTS",MIN((AQ100+AR100+AS100),IF(D100&gt;C100,IF(D100=0,0,AT100*C100/D100),AT100+AV100)))</f>
        <v>0</v>
      </c>
      <c r="AX100" s="3">
        <f>IF(Inputs!$B$27&lt;&gt;"Ready","PENDING INPUTS",MAX(0,(AQ100+AR100+AS100)-AW100))</f>
        <v>0</v>
      </c>
      <c r="AY100" s="3">
        <f>IF(Inputs!$B$27&lt;&gt;"Ready","PENDING INPUTS",BF99)</f>
        <v>0</v>
      </c>
      <c r="AZ100" s="3">
        <f>IF(Inputs!$B$27&lt;&gt;"Ready","PENDING INPUTS",IF(A100&lt;=Inputs!$B$6,ROUND(AY100*Inputs!C19/12,2),0))</f>
        <v>0</v>
      </c>
      <c r="BA100" s="3">
        <f>IF(Inputs!$B$27&lt;&gt;"Ready","PENDING INPUTS",IF(AND(A100&lt;=Inputs!$B$6,AY100&gt;0),Inputs!G19,0))</f>
        <v>0</v>
      </c>
      <c r="BB100" s="3">
        <f>IF(Inputs!$B$27&lt;&gt;"Ready","PENDING INPUTS",IF(A100&gt;Inputs!$B$6,0,MIN((AY100+AZ100+BA100),IF(Inputs!H19=1,Inputs!D19,MAX(Inputs!F19,ROUND(AY100*Inputs!E19+AZ100+BA100,2))))))</f>
        <v>0</v>
      </c>
      <c r="BC100">
        <f>IF(Inputs!$B$27&lt;&gt;"Ready","PENDING INPUTS",IF(AY100&lt;=0,99,1+IF(AND(K100&gt;0,OR(Inputs!C14&gt;Inputs!C19,AND(Inputs!C14=Inputs!C19,0&lt;5))),1,0)+IF(AND(S100&gt;0,OR(Inputs!C15&gt;Inputs!C19,AND(Inputs!C15=Inputs!C19,1&lt;5))),1,0)+IF(AND(AA100&gt;0,OR(Inputs!C16&gt;Inputs!C19,AND(Inputs!C16=Inputs!C19,2&lt;5))),1,0)+IF(AND(AI100&gt;0,OR(Inputs!C17&gt;Inputs!C19,AND(Inputs!C17=Inputs!C19,3&lt;5))),1,0)+IF(AND(AQ100&gt;0,OR(Inputs!C18&gt;Inputs!C19,AND(Inputs!C18=Inputs!C19,4&lt;5))),1,0)+IF(AND(BG100&gt;0,OR(Inputs!C20&gt;Inputs!C19,AND(Inputs!C20=Inputs!C19,6&lt;5))),1,0)+IF(AND(BO100&gt;0,OR(Inputs!C21&gt;Inputs!C19,AND(Inputs!C21=Inputs!C19,7&lt;5))),1,0)+IF(AND(BW100&gt;0,OR(Inputs!C22&gt;Inputs!C19,AND(Inputs!C22=Inputs!C19,8&lt;5))),1,0)+IF(AND(CE100&gt;0,OR(Inputs!C23&gt;Inputs!C19,AND(Inputs!C23=Inputs!C19,9&lt;5))),1,0)))</f>
        <v>99</v>
      </c>
      <c r="BD100" s="3">
        <f>IF(Inputs!$B$27&lt;&gt;"Ready","PENDING INPUTS",IF(A100&gt;Inputs!$B$6,0,MIN(MAX(0,(AY100+AZ100+BA100)-BB100),MAX(0,C100-D100-(IF(O100&lt;BC100,K100+L100+M100-N100,0)+IF(W100&lt;BC100,S100+T100+U100-V100,0)+IF(AE100&lt;BC100,AA100+AB100+AC100-AD100,0)+IF(AM100&lt;BC100,AI100+AJ100+AK100-AL100,0)+IF(AU100&lt;BC100,AQ100+AR100+AS100-AT100,0)+IF(BC100&lt;BC100,AY100+AZ100+BA100-BB100,0)+IF(BK100&lt;BC100,BG100+BH100+BI100-BJ100,0)+IF(BS100&lt;BC100,BO100+BP100+BQ100-BR100,0)+IF(CA100&lt;BC100,BW100+BX100+BY100-BZ100,0)+IF(CI100&lt;BC100,CE100+CF100+CG100-CH100,0))))))</f>
        <v>0</v>
      </c>
      <c r="BE100" s="3">
        <f>IF(Inputs!$B$27&lt;&gt;"Ready","PENDING INPUTS",MIN((AY100+AZ100+BA100),IF(D100&gt;C100,IF(D100=0,0,BB100*C100/D100),BB100+BD100)))</f>
        <v>0</v>
      </c>
      <c r="BF100" s="3">
        <f>IF(Inputs!$B$27&lt;&gt;"Ready","PENDING INPUTS",MAX(0,(AY100+AZ100+BA100)-BE100))</f>
        <v>0</v>
      </c>
      <c r="BG100" s="3">
        <f>IF(Inputs!$B$27&lt;&gt;"Ready","PENDING INPUTS",BN99)</f>
        <v>0</v>
      </c>
      <c r="BH100" s="3">
        <f>IF(Inputs!$B$27&lt;&gt;"Ready","PENDING INPUTS",IF(A100&lt;=Inputs!$B$6,ROUND(BG100*Inputs!C20/12,2),0))</f>
        <v>0</v>
      </c>
      <c r="BI100" s="3">
        <f>IF(Inputs!$B$27&lt;&gt;"Ready","PENDING INPUTS",IF(AND(A100&lt;=Inputs!$B$6,BG100&gt;0),Inputs!G20,0))</f>
        <v>0</v>
      </c>
      <c r="BJ100" s="3">
        <f>IF(Inputs!$B$27&lt;&gt;"Ready","PENDING INPUTS",IF(A100&gt;Inputs!$B$6,0,MIN((BG100+BH100+BI100),IF(Inputs!H20=1,Inputs!D20,MAX(Inputs!F20,ROUND(BG100*Inputs!E20+BH100+BI100,2))))))</f>
        <v>0</v>
      </c>
      <c r="BK100">
        <f>IF(Inputs!$B$27&lt;&gt;"Ready","PENDING INPUTS",IF(BG100&lt;=0,99,1+IF(AND(K100&gt;0,OR(Inputs!C14&gt;Inputs!C20,AND(Inputs!C14=Inputs!C20,0&lt;6))),1,0)+IF(AND(S100&gt;0,OR(Inputs!C15&gt;Inputs!C20,AND(Inputs!C15=Inputs!C20,1&lt;6))),1,0)+IF(AND(AA100&gt;0,OR(Inputs!C16&gt;Inputs!C20,AND(Inputs!C16=Inputs!C20,2&lt;6))),1,0)+IF(AND(AI100&gt;0,OR(Inputs!C17&gt;Inputs!C20,AND(Inputs!C17=Inputs!C20,3&lt;6))),1,0)+IF(AND(AQ100&gt;0,OR(Inputs!C18&gt;Inputs!C20,AND(Inputs!C18=Inputs!C20,4&lt;6))),1,0)+IF(AND(AY100&gt;0,OR(Inputs!C19&gt;Inputs!C20,AND(Inputs!C19=Inputs!C20,5&lt;6))),1,0)+IF(AND(BO100&gt;0,OR(Inputs!C21&gt;Inputs!C20,AND(Inputs!C21=Inputs!C20,7&lt;6))),1,0)+IF(AND(BW100&gt;0,OR(Inputs!C22&gt;Inputs!C20,AND(Inputs!C22=Inputs!C20,8&lt;6))),1,0)+IF(AND(CE100&gt;0,OR(Inputs!C23&gt;Inputs!C20,AND(Inputs!C23=Inputs!C20,9&lt;6))),1,0)))</f>
        <v>99</v>
      </c>
      <c r="BL100" s="3">
        <f>IF(Inputs!$B$27&lt;&gt;"Ready","PENDING INPUTS",IF(A100&gt;Inputs!$B$6,0,MIN(MAX(0,(BG100+BH100+BI100)-BJ100),MAX(0,C100-D100-(IF(O100&lt;BK100,K100+L100+M100-N100,0)+IF(W100&lt;BK100,S100+T100+U100-V100,0)+IF(AE100&lt;BK100,AA100+AB100+AC100-AD100,0)+IF(AM100&lt;BK100,AI100+AJ100+AK100-AL100,0)+IF(AU100&lt;BK100,AQ100+AR100+AS100-AT100,0)+IF(BC100&lt;BK100,AY100+AZ100+BA100-BB100,0)+IF(BK100&lt;BK100,BG100+BH100+BI100-BJ100,0)+IF(BS100&lt;BK100,BO100+BP100+BQ100-BR100,0)+IF(CA100&lt;BK100,BW100+BX100+BY100-BZ100,0)+IF(CI100&lt;BK100,CE100+CF100+CG100-CH100,0))))))</f>
        <v>0</v>
      </c>
      <c r="BM100" s="3">
        <f>IF(Inputs!$B$27&lt;&gt;"Ready","PENDING INPUTS",MIN((BG100+BH100+BI100),IF(D100&gt;C100,IF(D100=0,0,BJ100*C100/D100),BJ100+BL100)))</f>
        <v>0</v>
      </c>
      <c r="BN100" s="3">
        <f>IF(Inputs!$B$27&lt;&gt;"Ready","PENDING INPUTS",MAX(0,(BG100+BH100+BI100)-BM100))</f>
        <v>0</v>
      </c>
      <c r="BO100" s="3">
        <f>IF(Inputs!$B$27&lt;&gt;"Ready","PENDING INPUTS",BV99)</f>
        <v>0</v>
      </c>
      <c r="BP100" s="3">
        <f>IF(Inputs!$B$27&lt;&gt;"Ready","PENDING INPUTS",IF(A100&lt;=Inputs!$B$6,ROUND(BO100*Inputs!C21/12,2),0))</f>
        <v>0</v>
      </c>
      <c r="BQ100" s="3">
        <f>IF(Inputs!$B$27&lt;&gt;"Ready","PENDING INPUTS",IF(AND(A100&lt;=Inputs!$B$6,BO100&gt;0),Inputs!G21,0))</f>
        <v>0</v>
      </c>
      <c r="BR100" s="3">
        <f>IF(Inputs!$B$27&lt;&gt;"Ready","PENDING INPUTS",IF(A100&gt;Inputs!$B$6,0,MIN((BO100+BP100+BQ100),IF(Inputs!H21=1,Inputs!D21,MAX(Inputs!F21,ROUND(BO100*Inputs!E21+BP100+BQ100,2))))))</f>
        <v>0</v>
      </c>
      <c r="BS100">
        <f>IF(Inputs!$B$27&lt;&gt;"Ready","PENDING INPUTS",IF(BO100&lt;=0,99,1+IF(AND(K100&gt;0,OR(Inputs!C14&gt;Inputs!C21,AND(Inputs!C14=Inputs!C21,0&lt;7))),1,0)+IF(AND(S100&gt;0,OR(Inputs!C15&gt;Inputs!C21,AND(Inputs!C15=Inputs!C21,1&lt;7))),1,0)+IF(AND(AA100&gt;0,OR(Inputs!C16&gt;Inputs!C21,AND(Inputs!C16=Inputs!C21,2&lt;7))),1,0)+IF(AND(AI100&gt;0,OR(Inputs!C17&gt;Inputs!C21,AND(Inputs!C17=Inputs!C21,3&lt;7))),1,0)+IF(AND(AQ100&gt;0,OR(Inputs!C18&gt;Inputs!C21,AND(Inputs!C18=Inputs!C21,4&lt;7))),1,0)+IF(AND(AY100&gt;0,OR(Inputs!C19&gt;Inputs!C21,AND(Inputs!C19=Inputs!C21,5&lt;7))),1,0)+IF(AND(BG100&gt;0,OR(Inputs!C20&gt;Inputs!C21,AND(Inputs!C20=Inputs!C21,6&lt;7))),1,0)+IF(AND(BW100&gt;0,OR(Inputs!C22&gt;Inputs!C21,AND(Inputs!C22=Inputs!C21,8&lt;7))),1,0)+IF(AND(CE100&gt;0,OR(Inputs!C23&gt;Inputs!C21,AND(Inputs!C23=Inputs!C21,9&lt;7))),1,0)))</f>
        <v>99</v>
      </c>
      <c r="BT100" s="3">
        <f>IF(Inputs!$B$27&lt;&gt;"Ready","PENDING INPUTS",IF(A100&gt;Inputs!$B$6,0,MIN(MAX(0,(BO100+BP100+BQ100)-BR100),MAX(0,C100-D100-(IF(O100&lt;BS100,K100+L100+M100-N100,0)+IF(W100&lt;BS100,S100+T100+U100-V100,0)+IF(AE100&lt;BS100,AA100+AB100+AC100-AD100,0)+IF(AM100&lt;BS100,AI100+AJ100+AK100-AL100,0)+IF(AU100&lt;BS100,AQ100+AR100+AS100-AT100,0)+IF(BC100&lt;BS100,AY100+AZ100+BA100-BB100,0)+IF(BK100&lt;BS100,BG100+BH100+BI100-BJ100,0)+IF(BS100&lt;BS100,BO100+BP100+BQ100-BR100,0)+IF(CA100&lt;BS100,BW100+BX100+BY100-BZ100,0)+IF(CI100&lt;BS100,CE100+CF100+CG100-CH100,0))))))</f>
        <v>0</v>
      </c>
      <c r="BU100" s="3">
        <f>IF(Inputs!$B$27&lt;&gt;"Ready","PENDING INPUTS",MIN((BO100+BP100+BQ100),IF(D100&gt;C100,IF(D100=0,0,BR100*C100/D100),BR100+BT100)))</f>
        <v>0</v>
      </c>
      <c r="BV100" s="3">
        <f>IF(Inputs!$B$27&lt;&gt;"Ready","PENDING INPUTS",MAX(0,(BO100+BP100+BQ100)-BU100))</f>
        <v>0</v>
      </c>
      <c r="BW100" s="3">
        <f>IF(Inputs!$B$27&lt;&gt;"Ready","PENDING INPUTS",CD99)</f>
        <v>0</v>
      </c>
      <c r="BX100" s="3">
        <f>IF(Inputs!$B$27&lt;&gt;"Ready","PENDING INPUTS",IF(A100&lt;=Inputs!$B$6,ROUND(BW100*Inputs!C22/12,2),0))</f>
        <v>0</v>
      </c>
      <c r="BY100" s="3">
        <f>IF(Inputs!$B$27&lt;&gt;"Ready","PENDING INPUTS",IF(AND(A100&lt;=Inputs!$B$6,BW100&gt;0),Inputs!G22,0))</f>
        <v>0</v>
      </c>
      <c r="BZ100" s="3">
        <f>IF(Inputs!$B$27&lt;&gt;"Ready","PENDING INPUTS",IF(A100&gt;Inputs!$B$6,0,MIN((BW100+BX100+BY100),IF(Inputs!H22=1,Inputs!D22,MAX(Inputs!F22,ROUND(BW100*Inputs!E22+BX100+BY100,2))))))</f>
        <v>0</v>
      </c>
      <c r="CA100">
        <f>IF(Inputs!$B$27&lt;&gt;"Ready","PENDING INPUTS",IF(BW100&lt;=0,99,1+IF(AND(K100&gt;0,OR(Inputs!C14&gt;Inputs!C22,AND(Inputs!C14=Inputs!C22,0&lt;8))),1,0)+IF(AND(S100&gt;0,OR(Inputs!C15&gt;Inputs!C22,AND(Inputs!C15=Inputs!C22,1&lt;8))),1,0)+IF(AND(AA100&gt;0,OR(Inputs!C16&gt;Inputs!C22,AND(Inputs!C16=Inputs!C22,2&lt;8))),1,0)+IF(AND(AI100&gt;0,OR(Inputs!C17&gt;Inputs!C22,AND(Inputs!C17=Inputs!C22,3&lt;8))),1,0)+IF(AND(AQ100&gt;0,OR(Inputs!C18&gt;Inputs!C22,AND(Inputs!C18=Inputs!C22,4&lt;8))),1,0)+IF(AND(AY100&gt;0,OR(Inputs!C19&gt;Inputs!C22,AND(Inputs!C19=Inputs!C22,5&lt;8))),1,0)+IF(AND(BG100&gt;0,OR(Inputs!C20&gt;Inputs!C22,AND(Inputs!C20=Inputs!C22,6&lt;8))),1,0)+IF(AND(BO100&gt;0,OR(Inputs!C21&gt;Inputs!C22,AND(Inputs!C21=Inputs!C22,7&lt;8))),1,0)+IF(AND(CE100&gt;0,OR(Inputs!C23&gt;Inputs!C22,AND(Inputs!C23=Inputs!C22,9&lt;8))),1,0)))</f>
        <v>99</v>
      </c>
      <c r="CB100" s="3">
        <f>IF(Inputs!$B$27&lt;&gt;"Ready","PENDING INPUTS",IF(A100&gt;Inputs!$B$6,0,MIN(MAX(0,(BW100+BX100+BY100)-BZ100),MAX(0,C100-D100-(IF(O100&lt;CA100,K100+L100+M100-N100,0)+IF(W100&lt;CA100,S100+T100+U100-V100,0)+IF(AE100&lt;CA100,AA100+AB100+AC100-AD100,0)+IF(AM100&lt;CA100,AI100+AJ100+AK100-AL100,0)+IF(AU100&lt;CA100,AQ100+AR100+AS100-AT100,0)+IF(BC100&lt;CA100,AY100+AZ100+BA100-BB100,0)+IF(BK100&lt;CA100,BG100+BH100+BI100-BJ100,0)+IF(BS100&lt;CA100,BO100+BP100+BQ100-BR100,0)+IF(CA100&lt;CA100,BW100+BX100+BY100-BZ100,0)+IF(CI100&lt;CA100,CE100+CF100+CG100-CH100,0))))))</f>
        <v>0</v>
      </c>
      <c r="CC100" s="3">
        <f>IF(Inputs!$B$27&lt;&gt;"Ready","PENDING INPUTS",MIN((BW100+BX100+BY100),IF(D100&gt;C100,IF(D100=0,0,BZ100*C100/D100),BZ100+CB100)))</f>
        <v>0</v>
      </c>
      <c r="CD100" s="3">
        <f>IF(Inputs!$B$27&lt;&gt;"Ready","PENDING INPUTS",MAX(0,(BW100+BX100+BY100)-CC100))</f>
        <v>0</v>
      </c>
      <c r="CE100" s="3">
        <f>IF(Inputs!$B$27&lt;&gt;"Ready","PENDING INPUTS",CL99)</f>
        <v>0</v>
      </c>
      <c r="CF100" s="3">
        <f>IF(Inputs!$B$27&lt;&gt;"Ready","PENDING INPUTS",IF(A100&lt;=Inputs!$B$6,ROUND(CE100*Inputs!C23/12,2),0))</f>
        <v>0</v>
      </c>
      <c r="CG100" s="3">
        <f>IF(Inputs!$B$27&lt;&gt;"Ready","PENDING INPUTS",IF(AND(A100&lt;=Inputs!$B$6,CE100&gt;0),Inputs!G23,0))</f>
        <v>0</v>
      </c>
      <c r="CH100" s="3">
        <f>IF(Inputs!$B$27&lt;&gt;"Ready","PENDING INPUTS",IF(A100&gt;Inputs!$B$6,0,MIN((CE100+CF100+CG100),IF(Inputs!H23=1,Inputs!D23,MAX(Inputs!F23,ROUND(CE100*Inputs!E23+CF100+CG100,2))))))</f>
        <v>0</v>
      </c>
      <c r="CI100">
        <f>IF(Inputs!$B$27&lt;&gt;"Ready","PENDING INPUTS",IF(CE100&lt;=0,99,1+IF(AND(K100&gt;0,OR(Inputs!C14&gt;Inputs!C23,AND(Inputs!C14=Inputs!C23,0&lt;9))),1,0)+IF(AND(S100&gt;0,OR(Inputs!C15&gt;Inputs!C23,AND(Inputs!C15=Inputs!C23,1&lt;9))),1,0)+IF(AND(AA100&gt;0,OR(Inputs!C16&gt;Inputs!C23,AND(Inputs!C16=Inputs!C23,2&lt;9))),1,0)+IF(AND(AI100&gt;0,OR(Inputs!C17&gt;Inputs!C23,AND(Inputs!C17=Inputs!C23,3&lt;9))),1,0)+IF(AND(AQ100&gt;0,OR(Inputs!C18&gt;Inputs!C23,AND(Inputs!C18=Inputs!C23,4&lt;9))),1,0)+IF(AND(AY100&gt;0,OR(Inputs!C19&gt;Inputs!C23,AND(Inputs!C19=Inputs!C23,5&lt;9))),1,0)+IF(AND(BG100&gt;0,OR(Inputs!C20&gt;Inputs!C23,AND(Inputs!C20=Inputs!C23,6&lt;9))),1,0)+IF(AND(BO100&gt;0,OR(Inputs!C21&gt;Inputs!C23,AND(Inputs!C21=Inputs!C23,7&lt;9))),1,0)+IF(AND(BW100&gt;0,OR(Inputs!C22&gt;Inputs!C23,AND(Inputs!C22=Inputs!C23,8&lt;9))),1,0)))</f>
        <v>99</v>
      </c>
      <c r="CJ100" s="3">
        <f>IF(Inputs!$B$27&lt;&gt;"Ready","PENDING INPUTS",IF(A100&gt;Inputs!$B$6,0,MIN(MAX(0,(CE100+CF100+CG100)-CH100),MAX(0,C100-D100-(IF(O100&lt;CI100,K100+L100+M100-N100,0)+IF(W100&lt;CI100,S100+T100+U100-V100,0)+IF(AE100&lt;CI100,AA100+AB100+AC100-AD100,0)+IF(AM100&lt;CI100,AI100+AJ100+AK100-AL100,0)+IF(AU100&lt;CI100,AQ100+AR100+AS100-AT100,0)+IF(BC100&lt;CI100,AY100+AZ100+BA100-BB100,0)+IF(BK100&lt;CI100,BG100+BH100+BI100-BJ100,0)+IF(BS100&lt;CI100,BO100+BP100+BQ100-BR100,0)+IF(CA100&lt;CI100,BW100+BX100+BY100-BZ100,0)+IF(CI100&lt;CI100,CE100+CF100+CG100-CH100,0))))))</f>
        <v>0</v>
      </c>
      <c r="CK100" s="3">
        <f>IF(Inputs!$B$27&lt;&gt;"Ready","PENDING INPUTS",MIN((CE100+CF100+CG100),IF(D100&gt;C100,IF(D100=0,0,CH100*C100/D100),CH100+CJ100)))</f>
        <v>0</v>
      </c>
      <c r="CL100" s="3">
        <f>IF(Inputs!$B$27&lt;&gt;"Ready","PENDING INPUTS",MAX(0,(CE100+CF100+CG100)-CK100))</f>
        <v>0</v>
      </c>
    </row>
    <row r="101" spans="1:90" ht="27.95" customHeight="1" x14ac:dyDescent="0.25">
      <c r="A101">
        <v>97</v>
      </c>
      <c r="B101" s="13">
        <f>IF(Inputs!$B$27&lt;&gt;"Ready","PENDING INPUTS",EDATE(Inputs!$B$5,A101-1))</f>
        <v>49218</v>
      </c>
      <c r="C101" s="3">
        <f>IF(Inputs!$B$27&lt;&gt;"Ready","PENDING INPUTS",IF(A101&lt;=Inputs!$B$6,MAX(0,Inputs!$B$4+IF(A101=Inputs!$B$7,Inputs!$B$8,0)+IF(A101=Inputs!$B$9,Inputs!$B$10,0)),0))</f>
        <v>0</v>
      </c>
      <c r="D101" s="3">
        <f>IF(Inputs!$B$27&lt;&gt;"Ready","PENDING INPUTS",SUM(N101,V101,AD101,AL101,AT101,BB101,BJ101,BR101,BZ101,CH101))</f>
        <v>0</v>
      </c>
      <c r="E101" s="3">
        <f>IF(Inputs!$B$27&lt;&gt;"Ready","PENDING INPUTS",MAX(0,D101-C101))</f>
        <v>0</v>
      </c>
      <c r="F101" s="3">
        <f>IF(Inputs!$B$27&lt;&gt;"Ready","PENDING INPUTS",SUM(Q101,Y101,AG101,AO101,AW101,BE101,BM101,BU101,CC101,CK101))</f>
        <v>0</v>
      </c>
      <c r="G101" s="3">
        <f>IF(Inputs!$B$27&lt;&gt;"Ready","PENDING INPUTS",SUM(L101,T101,AB101,AJ101,AR101,AZ101,BH101,BP101,BX101,CF101))</f>
        <v>0</v>
      </c>
      <c r="H101" s="3">
        <f>IF(Inputs!$B$27&lt;&gt;"Ready","PENDING INPUTS",SUM(M101,U101,AC101,AK101,AS101,BA101,BI101,BQ101,BY101,CG101))</f>
        <v>0</v>
      </c>
      <c r="I101" s="3">
        <f>IF(Inputs!$B$27&lt;&gt;"Ready","PENDING INPUTS",SUM(R101,Z101,AH101,AP101,AX101,BF101,BN101,BV101,CD101,CL101))</f>
        <v>0</v>
      </c>
      <c r="J101" t="str">
        <f>IF(Inputs!$B$27&lt;&gt;"Ready","PENDING INPUTS",IF(A101&gt;Inputs!$B$6,"Beyond horizon",IF(E101&gt;0.005,"MINIMUM SHORTFALL",IF(I101&lt;0.005,"Paid off","In progress"))))</f>
        <v>Paid off</v>
      </c>
      <c r="K101" s="3">
        <f>IF(Inputs!$B$27&lt;&gt;"Ready","PENDING INPUTS",R100)</f>
        <v>0</v>
      </c>
      <c r="L101" s="3">
        <f>IF(Inputs!$B$27&lt;&gt;"Ready","PENDING INPUTS",IF(A101&lt;=Inputs!$B$6,ROUND(K101*Inputs!C14/12,2),0))</f>
        <v>0</v>
      </c>
      <c r="M101" s="3">
        <f>IF(Inputs!$B$27&lt;&gt;"Ready","PENDING INPUTS",IF(AND(A101&lt;=Inputs!$B$6,K101&gt;0),Inputs!G14,0))</f>
        <v>0</v>
      </c>
      <c r="N101" s="3">
        <f>IF(Inputs!$B$27&lt;&gt;"Ready","PENDING INPUTS",IF(A101&gt;Inputs!$B$6,0,MIN((K101+L101+M101),IF(Inputs!H14=1,Inputs!D14,MAX(Inputs!F14,ROUND(K101*Inputs!E14+L101+M101,2))))))</f>
        <v>0</v>
      </c>
      <c r="O101">
        <f>IF(Inputs!$B$27&lt;&gt;"Ready","PENDING INPUTS",IF(K101&lt;=0,99,1+IF(AND(S101&gt;0,OR(Inputs!C15&gt;Inputs!C14,AND(Inputs!C15=Inputs!C14,1&lt;0))),1,0)+IF(AND(AA101&gt;0,OR(Inputs!C16&gt;Inputs!C14,AND(Inputs!C16=Inputs!C14,2&lt;0))),1,0)+IF(AND(AI101&gt;0,OR(Inputs!C17&gt;Inputs!C14,AND(Inputs!C17=Inputs!C14,3&lt;0))),1,0)+IF(AND(AQ101&gt;0,OR(Inputs!C18&gt;Inputs!C14,AND(Inputs!C18=Inputs!C14,4&lt;0))),1,0)+IF(AND(AY101&gt;0,OR(Inputs!C19&gt;Inputs!C14,AND(Inputs!C19=Inputs!C14,5&lt;0))),1,0)+IF(AND(BG101&gt;0,OR(Inputs!C20&gt;Inputs!C14,AND(Inputs!C20=Inputs!C14,6&lt;0))),1,0)+IF(AND(BO101&gt;0,OR(Inputs!C21&gt;Inputs!C14,AND(Inputs!C21=Inputs!C14,7&lt;0))),1,0)+IF(AND(BW101&gt;0,OR(Inputs!C22&gt;Inputs!C14,AND(Inputs!C22=Inputs!C14,8&lt;0))),1,0)+IF(AND(CE101&gt;0,OR(Inputs!C23&gt;Inputs!C14,AND(Inputs!C23=Inputs!C14,9&lt;0))),1,0)))</f>
        <v>99</v>
      </c>
      <c r="P101" s="3">
        <f>IF(Inputs!$B$27&lt;&gt;"Ready","PENDING INPUTS",IF(A101&gt;Inputs!$B$6,0,MIN(MAX(0,(K101+L101+M101)-N101),MAX(0,C101-D101-(IF(O101&lt;O101,K101+L101+M101-N101,0)+IF(W101&lt;O101,S101+T101+U101-V101,0)+IF(AE101&lt;O101,AA101+AB101+AC101-AD101,0)+IF(AM101&lt;O101,AI101+AJ101+AK101-AL101,0)+IF(AU101&lt;O101,AQ101+AR101+AS101-AT101,0)+IF(BC101&lt;O101,AY101+AZ101+BA101-BB101,0)+IF(BK101&lt;O101,BG101+BH101+BI101-BJ101,0)+IF(BS101&lt;O101,BO101+BP101+BQ101-BR101,0)+IF(CA101&lt;O101,BW101+BX101+BY101-BZ101,0)+IF(CI101&lt;O101,CE101+CF101+CG101-CH101,0))))))</f>
        <v>0</v>
      </c>
      <c r="Q101" s="3">
        <f>IF(Inputs!$B$27&lt;&gt;"Ready","PENDING INPUTS",MIN((K101+L101+M101),IF(D101&gt;C101,IF(D101=0,0,N101*C101/D101),N101+P101)))</f>
        <v>0</v>
      </c>
      <c r="R101" s="3">
        <f>IF(Inputs!$B$27&lt;&gt;"Ready","PENDING INPUTS",MAX(0,(K101+L101+M101)-Q101))</f>
        <v>0</v>
      </c>
      <c r="S101" s="3">
        <f>IF(Inputs!$B$27&lt;&gt;"Ready","PENDING INPUTS",Z100)</f>
        <v>0</v>
      </c>
      <c r="T101" s="3">
        <f>IF(Inputs!$B$27&lt;&gt;"Ready","PENDING INPUTS",IF(A101&lt;=Inputs!$B$6,ROUND(S101*Inputs!C15/12,2),0))</f>
        <v>0</v>
      </c>
      <c r="U101" s="3">
        <f>IF(Inputs!$B$27&lt;&gt;"Ready","PENDING INPUTS",IF(AND(A101&lt;=Inputs!$B$6,S101&gt;0),Inputs!G15,0))</f>
        <v>0</v>
      </c>
      <c r="V101" s="3">
        <f>IF(Inputs!$B$27&lt;&gt;"Ready","PENDING INPUTS",IF(A101&gt;Inputs!$B$6,0,MIN((S101+T101+U101),IF(Inputs!H15=1,Inputs!D15,MAX(Inputs!F15,ROUND(S101*Inputs!E15+T101+U101,2))))))</f>
        <v>0</v>
      </c>
      <c r="W101">
        <f>IF(Inputs!$B$27&lt;&gt;"Ready","PENDING INPUTS",IF(S101&lt;=0,99,1+IF(AND(K101&gt;0,OR(Inputs!C14&gt;Inputs!C15,AND(Inputs!C14=Inputs!C15,0&lt;1))),1,0)+IF(AND(AA101&gt;0,OR(Inputs!C16&gt;Inputs!C15,AND(Inputs!C16=Inputs!C15,2&lt;1))),1,0)+IF(AND(AI101&gt;0,OR(Inputs!C17&gt;Inputs!C15,AND(Inputs!C17=Inputs!C15,3&lt;1))),1,0)+IF(AND(AQ101&gt;0,OR(Inputs!C18&gt;Inputs!C15,AND(Inputs!C18=Inputs!C15,4&lt;1))),1,0)+IF(AND(AY101&gt;0,OR(Inputs!C19&gt;Inputs!C15,AND(Inputs!C19=Inputs!C15,5&lt;1))),1,0)+IF(AND(BG101&gt;0,OR(Inputs!C20&gt;Inputs!C15,AND(Inputs!C20=Inputs!C15,6&lt;1))),1,0)+IF(AND(BO101&gt;0,OR(Inputs!C21&gt;Inputs!C15,AND(Inputs!C21=Inputs!C15,7&lt;1))),1,0)+IF(AND(BW101&gt;0,OR(Inputs!C22&gt;Inputs!C15,AND(Inputs!C22=Inputs!C15,8&lt;1))),1,0)+IF(AND(CE101&gt;0,OR(Inputs!C23&gt;Inputs!C15,AND(Inputs!C23=Inputs!C15,9&lt;1))),1,0)))</f>
        <v>99</v>
      </c>
      <c r="X101" s="3">
        <f>IF(Inputs!$B$27&lt;&gt;"Ready","PENDING INPUTS",IF(A101&gt;Inputs!$B$6,0,MIN(MAX(0,(S101+T101+U101)-V101),MAX(0,C101-D101-(IF(O101&lt;W101,K101+L101+M101-N101,0)+IF(W101&lt;W101,S101+T101+U101-V101,0)+IF(AE101&lt;W101,AA101+AB101+AC101-AD101,0)+IF(AM101&lt;W101,AI101+AJ101+AK101-AL101,0)+IF(AU101&lt;W101,AQ101+AR101+AS101-AT101,0)+IF(BC101&lt;W101,AY101+AZ101+BA101-BB101,0)+IF(BK101&lt;W101,BG101+BH101+BI101-BJ101,0)+IF(BS101&lt;W101,BO101+BP101+BQ101-BR101,0)+IF(CA101&lt;W101,BW101+BX101+BY101-BZ101,0)+IF(CI101&lt;W101,CE101+CF101+CG101-CH101,0))))))</f>
        <v>0</v>
      </c>
      <c r="Y101" s="3">
        <f>IF(Inputs!$B$27&lt;&gt;"Ready","PENDING INPUTS",MIN((S101+T101+U101),IF(D101&gt;C101,IF(D101=0,0,V101*C101/D101),V101+X101)))</f>
        <v>0</v>
      </c>
      <c r="Z101" s="3">
        <f>IF(Inputs!$B$27&lt;&gt;"Ready","PENDING INPUTS",MAX(0,(S101+T101+U101)-Y101))</f>
        <v>0</v>
      </c>
      <c r="AA101" s="3">
        <f>IF(Inputs!$B$27&lt;&gt;"Ready","PENDING INPUTS",AH100)</f>
        <v>0</v>
      </c>
      <c r="AB101" s="3">
        <f>IF(Inputs!$B$27&lt;&gt;"Ready","PENDING INPUTS",IF(A101&lt;=Inputs!$B$6,ROUND(AA101*Inputs!C16/12,2),0))</f>
        <v>0</v>
      </c>
      <c r="AC101" s="3">
        <f>IF(Inputs!$B$27&lt;&gt;"Ready","PENDING INPUTS",IF(AND(A101&lt;=Inputs!$B$6,AA101&gt;0),Inputs!G16,0))</f>
        <v>0</v>
      </c>
      <c r="AD101" s="3">
        <f>IF(Inputs!$B$27&lt;&gt;"Ready","PENDING INPUTS",IF(A101&gt;Inputs!$B$6,0,MIN((AA101+AB101+AC101),IF(Inputs!H16=1,Inputs!D16,MAX(Inputs!F16,ROUND(AA101*Inputs!E16+AB101+AC101,2))))))</f>
        <v>0</v>
      </c>
      <c r="AE101">
        <f>IF(Inputs!$B$27&lt;&gt;"Ready","PENDING INPUTS",IF(AA101&lt;=0,99,1+IF(AND(K101&gt;0,OR(Inputs!C14&gt;Inputs!C16,AND(Inputs!C14=Inputs!C16,0&lt;2))),1,0)+IF(AND(S101&gt;0,OR(Inputs!C15&gt;Inputs!C16,AND(Inputs!C15=Inputs!C16,1&lt;2))),1,0)+IF(AND(AI101&gt;0,OR(Inputs!C17&gt;Inputs!C16,AND(Inputs!C17=Inputs!C16,3&lt;2))),1,0)+IF(AND(AQ101&gt;0,OR(Inputs!C18&gt;Inputs!C16,AND(Inputs!C18=Inputs!C16,4&lt;2))),1,0)+IF(AND(AY101&gt;0,OR(Inputs!C19&gt;Inputs!C16,AND(Inputs!C19=Inputs!C16,5&lt;2))),1,0)+IF(AND(BG101&gt;0,OR(Inputs!C20&gt;Inputs!C16,AND(Inputs!C20=Inputs!C16,6&lt;2))),1,0)+IF(AND(BO101&gt;0,OR(Inputs!C21&gt;Inputs!C16,AND(Inputs!C21=Inputs!C16,7&lt;2))),1,0)+IF(AND(BW101&gt;0,OR(Inputs!C22&gt;Inputs!C16,AND(Inputs!C22=Inputs!C16,8&lt;2))),1,0)+IF(AND(CE101&gt;0,OR(Inputs!C23&gt;Inputs!C16,AND(Inputs!C23=Inputs!C16,9&lt;2))),1,0)))</f>
        <v>99</v>
      </c>
      <c r="AF101" s="3">
        <f>IF(Inputs!$B$27&lt;&gt;"Ready","PENDING INPUTS",IF(A101&gt;Inputs!$B$6,0,MIN(MAX(0,(AA101+AB101+AC101)-AD101),MAX(0,C101-D101-(IF(O101&lt;AE101,K101+L101+M101-N101,0)+IF(W101&lt;AE101,S101+T101+U101-V101,0)+IF(AE101&lt;AE101,AA101+AB101+AC101-AD101,0)+IF(AM101&lt;AE101,AI101+AJ101+AK101-AL101,0)+IF(AU101&lt;AE101,AQ101+AR101+AS101-AT101,0)+IF(BC101&lt;AE101,AY101+AZ101+BA101-BB101,0)+IF(BK101&lt;AE101,BG101+BH101+BI101-BJ101,0)+IF(BS101&lt;AE101,BO101+BP101+BQ101-BR101,0)+IF(CA101&lt;AE101,BW101+BX101+BY101-BZ101,0)+IF(CI101&lt;AE101,CE101+CF101+CG101-CH101,0))))))</f>
        <v>0</v>
      </c>
      <c r="AG101" s="3">
        <f>IF(Inputs!$B$27&lt;&gt;"Ready","PENDING INPUTS",MIN((AA101+AB101+AC101),IF(D101&gt;C101,IF(D101=0,0,AD101*C101/D101),AD101+AF101)))</f>
        <v>0</v>
      </c>
      <c r="AH101" s="3">
        <f>IF(Inputs!$B$27&lt;&gt;"Ready","PENDING INPUTS",MAX(0,(AA101+AB101+AC101)-AG101))</f>
        <v>0</v>
      </c>
      <c r="AI101" s="3">
        <f>IF(Inputs!$B$27&lt;&gt;"Ready","PENDING INPUTS",AP100)</f>
        <v>0</v>
      </c>
      <c r="AJ101" s="3">
        <f>IF(Inputs!$B$27&lt;&gt;"Ready","PENDING INPUTS",IF(A101&lt;=Inputs!$B$6,ROUND(AI101*Inputs!C17/12,2),0))</f>
        <v>0</v>
      </c>
      <c r="AK101" s="3">
        <f>IF(Inputs!$B$27&lt;&gt;"Ready","PENDING INPUTS",IF(AND(A101&lt;=Inputs!$B$6,AI101&gt;0),Inputs!G17,0))</f>
        <v>0</v>
      </c>
      <c r="AL101" s="3">
        <f>IF(Inputs!$B$27&lt;&gt;"Ready","PENDING INPUTS",IF(A101&gt;Inputs!$B$6,0,MIN((AI101+AJ101+AK101),IF(Inputs!H17=1,Inputs!D17,MAX(Inputs!F17,ROUND(AI101*Inputs!E17+AJ101+AK101,2))))))</f>
        <v>0</v>
      </c>
      <c r="AM101">
        <f>IF(Inputs!$B$27&lt;&gt;"Ready","PENDING INPUTS",IF(AI101&lt;=0,99,1+IF(AND(K101&gt;0,OR(Inputs!C14&gt;Inputs!C17,AND(Inputs!C14=Inputs!C17,0&lt;3))),1,0)+IF(AND(S101&gt;0,OR(Inputs!C15&gt;Inputs!C17,AND(Inputs!C15=Inputs!C17,1&lt;3))),1,0)+IF(AND(AA101&gt;0,OR(Inputs!C16&gt;Inputs!C17,AND(Inputs!C16=Inputs!C17,2&lt;3))),1,0)+IF(AND(AQ101&gt;0,OR(Inputs!C18&gt;Inputs!C17,AND(Inputs!C18=Inputs!C17,4&lt;3))),1,0)+IF(AND(AY101&gt;0,OR(Inputs!C19&gt;Inputs!C17,AND(Inputs!C19=Inputs!C17,5&lt;3))),1,0)+IF(AND(BG101&gt;0,OR(Inputs!C20&gt;Inputs!C17,AND(Inputs!C20=Inputs!C17,6&lt;3))),1,0)+IF(AND(BO101&gt;0,OR(Inputs!C21&gt;Inputs!C17,AND(Inputs!C21=Inputs!C17,7&lt;3))),1,0)+IF(AND(BW101&gt;0,OR(Inputs!C22&gt;Inputs!C17,AND(Inputs!C22=Inputs!C17,8&lt;3))),1,0)+IF(AND(CE101&gt;0,OR(Inputs!C23&gt;Inputs!C17,AND(Inputs!C23=Inputs!C17,9&lt;3))),1,0)))</f>
        <v>99</v>
      </c>
      <c r="AN101" s="3">
        <f>IF(Inputs!$B$27&lt;&gt;"Ready","PENDING INPUTS",IF(A101&gt;Inputs!$B$6,0,MIN(MAX(0,(AI101+AJ101+AK101)-AL101),MAX(0,C101-D101-(IF(O101&lt;AM101,K101+L101+M101-N101,0)+IF(W101&lt;AM101,S101+T101+U101-V101,0)+IF(AE101&lt;AM101,AA101+AB101+AC101-AD101,0)+IF(AM101&lt;AM101,AI101+AJ101+AK101-AL101,0)+IF(AU101&lt;AM101,AQ101+AR101+AS101-AT101,0)+IF(BC101&lt;AM101,AY101+AZ101+BA101-BB101,0)+IF(BK101&lt;AM101,BG101+BH101+BI101-BJ101,0)+IF(BS101&lt;AM101,BO101+BP101+BQ101-BR101,0)+IF(CA101&lt;AM101,BW101+BX101+BY101-BZ101,0)+IF(CI101&lt;AM101,CE101+CF101+CG101-CH101,0))))))</f>
        <v>0</v>
      </c>
      <c r="AO101" s="3">
        <f>IF(Inputs!$B$27&lt;&gt;"Ready","PENDING INPUTS",MIN((AI101+AJ101+AK101),IF(D101&gt;C101,IF(D101=0,0,AL101*C101/D101),AL101+AN101)))</f>
        <v>0</v>
      </c>
      <c r="AP101" s="3">
        <f>IF(Inputs!$B$27&lt;&gt;"Ready","PENDING INPUTS",MAX(0,(AI101+AJ101+AK101)-AO101))</f>
        <v>0</v>
      </c>
      <c r="AQ101" s="3">
        <f>IF(Inputs!$B$27&lt;&gt;"Ready","PENDING INPUTS",AX100)</f>
        <v>0</v>
      </c>
      <c r="AR101" s="3">
        <f>IF(Inputs!$B$27&lt;&gt;"Ready","PENDING INPUTS",IF(A101&lt;=Inputs!$B$6,ROUND(AQ101*Inputs!C18/12,2),0))</f>
        <v>0</v>
      </c>
      <c r="AS101" s="3">
        <f>IF(Inputs!$B$27&lt;&gt;"Ready","PENDING INPUTS",IF(AND(A101&lt;=Inputs!$B$6,AQ101&gt;0),Inputs!G18,0))</f>
        <v>0</v>
      </c>
      <c r="AT101" s="3">
        <f>IF(Inputs!$B$27&lt;&gt;"Ready","PENDING INPUTS",IF(A101&gt;Inputs!$B$6,0,MIN((AQ101+AR101+AS101),IF(Inputs!H18=1,Inputs!D18,MAX(Inputs!F18,ROUND(AQ101*Inputs!E18+AR101+AS101,2))))))</f>
        <v>0</v>
      </c>
      <c r="AU101">
        <f>IF(Inputs!$B$27&lt;&gt;"Ready","PENDING INPUTS",IF(AQ101&lt;=0,99,1+IF(AND(K101&gt;0,OR(Inputs!C14&gt;Inputs!C18,AND(Inputs!C14=Inputs!C18,0&lt;4))),1,0)+IF(AND(S101&gt;0,OR(Inputs!C15&gt;Inputs!C18,AND(Inputs!C15=Inputs!C18,1&lt;4))),1,0)+IF(AND(AA101&gt;0,OR(Inputs!C16&gt;Inputs!C18,AND(Inputs!C16=Inputs!C18,2&lt;4))),1,0)+IF(AND(AI101&gt;0,OR(Inputs!C17&gt;Inputs!C18,AND(Inputs!C17=Inputs!C18,3&lt;4))),1,0)+IF(AND(AY101&gt;0,OR(Inputs!C19&gt;Inputs!C18,AND(Inputs!C19=Inputs!C18,5&lt;4))),1,0)+IF(AND(BG101&gt;0,OR(Inputs!C20&gt;Inputs!C18,AND(Inputs!C20=Inputs!C18,6&lt;4))),1,0)+IF(AND(BO101&gt;0,OR(Inputs!C21&gt;Inputs!C18,AND(Inputs!C21=Inputs!C18,7&lt;4))),1,0)+IF(AND(BW101&gt;0,OR(Inputs!C22&gt;Inputs!C18,AND(Inputs!C22=Inputs!C18,8&lt;4))),1,0)+IF(AND(CE101&gt;0,OR(Inputs!C23&gt;Inputs!C18,AND(Inputs!C23=Inputs!C18,9&lt;4))),1,0)))</f>
        <v>99</v>
      </c>
      <c r="AV101" s="3">
        <f>IF(Inputs!$B$27&lt;&gt;"Ready","PENDING INPUTS",IF(A101&gt;Inputs!$B$6,0,MIN(MAX(0,(AQ101+AR101+AS101)-AT101),MAX(0,C101-D101-(IF(O101&lt;AU101,K101+L101+M101-N101,0)+IF(W101&lt;AU101,S101+T101+U101-V101,0)+IF(AE101&lt;AU101,AA101+AB101+AC101-AD101,0)+IF(AM101&lt;AU101,AI101+AJ101+AK101-AL101,0)+IF(AU101&lt;AU101,AQ101+AR101+AS101-AT101,0)+IF(BC101&lt;AU101,AY101+AZ101+BA101-BB101,0)+IF(BK101&lt;AU101,BG101+BH101+BI101-BJ101,0)+IF(BS101&lt;AU101,BO101+BP101+BQ101-BR101,0)+IF(CA101&lt;AU101,BW101+BX101+BY101-BZ101,0)+IF(CI101&lt;AU101,CE101+CF101+CG101-CH101,0))))))</f>
        <v>0</v>
      </c>
      <c r="AW101" s="3">
        <f>IF(Inputs!$B$27&lt;&gt;"Ready","PENDING INPUTS",MIN((AQ101+AR101+AS101),IF(D101&gt;C101,IF(D101=0,0,AT101*C101/D101),AT101+AV101)))</f>
        <v>0</v>
      </c>
      <c r="AX101" s="3">
        <f>IF(Inputs!$B$27&lt;&gt;"Ready","PENDING INPUTS",MAX(0,(AQ101+AR101+AS101)-AW101))</f>
        <v>0</v>
      </c>
      <c r="AY101" s="3">
        <f>IF(Inputs!$B$27&lt;&gt;"Ready","PENDING INPUTS",BF100)</f>
        <v>0</v>
      </c>
      <c r="AZ101" s="3">
        <f>IF(Inputs!$B$27&lt;&gt;"Ready","PENDING INPUTS",IF(A101&lt;=Inputs!$B$6,ROUND(AY101*Inputs!C19/12,2),0))</f>
        <v>0</v>
      </c>
      <c r="BA101" s="3">
        <f>IF(Inputs!$B$27&lt;&gt;"Ready","PENDING INPUTS",IF(AND(A101&lt;=Inputs!$B$6,AY101&gt;0),Inputs!G19,0))</f>
        <v>0</v>
      </c>
      <c r="BB101" s="3">
        <f>IF(Inputs!$B$27&lt;&gt;"Ready","PENDING INPUTS",IF(A101&gt;Inputs!$B$6,0,MIN((AY101+AZ101+BA101),IF(Inputs!H19=1,Inputs!D19,MAX(Inputs!F19,ROUND(AY101*Inputs!E19+AZ101+BA101,2))))))</f>
        <v>0</v>
      </c>
      <c r="BC101">
        <f>IF(Inputs!$B$27&lt;&gt;"Ready","PENDING INPUTS",IF(AY101&lt;=0,99,1+IF(AND(K101&gt;0,OR(Inputs!C14&gt;Inputs!C19,AND(Inputs!C14=Inputs!C19,0&lt;5))),1,0)+IF(AND(S101&gt;0,OR(Inputs!C15&gt;Inputs!C19,AND(Inputs!C15=Inputs!C19,1&lt;5))),1,0)+IF(AND(AA101&gt;0,OR(Inputs!C16&gt;Inputs!C19,AND(Inputs!C16=Inputs!C19,2&lt;5))),1,0)+IF(AND(AI101&gt;0,OR(Inputs!C17&gt;Inputs!C19,AND(Inputs!C17=Inputs!C19,3&lt;5))),1,0)+IF(AND(AQ101&gt;0,OR(Inputs!C18&gt;Inputs!C19,AND(Inputs!C18=Inputs!C19,4&lt;5))),1,0)+IF(AND(BG101&gt;0,OR(Inputs!C20&gt;Inputs!C19,AND(Inputs!C20=Inputs!C19,6&lt;5))),1,0)+IF(AND(BO101&gt;0,OR(Inputs!C21&gt;Inputs!C19,AND(Inputs!C21=Inputs!C19,7&lt;5))),1,0)+IF(AND(BW101&gt;0,OR(Inputs!C22&gt;Inputs!C19,AND(Inputs!C22=Inputs!C19,8&lt;5))),1,0)+IF(AND(CE101&gt;0,OR(Inputs!C23&gt;Inputs!C19,AND(Inputs!C23=Inputs!C19,9&lt;5))),1,0)))</f>
        <v>99</v>
      </c>
      <c r="BD101" s="3">
        <f>IF(Inputs!$B$27&lt;&gt;"Ready","PENDING INPUTS",IF(A101&gt;Inputs!$B$6,0,MIN(MAX(0,(AY101+AZ101+BA101)-BB101),MAX(0,C101-D101-(IF(O101&lt;BC101,K101+L101+M101-N101,0)+IF(W101&lt;BC101,S101+T101+U101-V101,0)+IF(AE101&lt;BC101,AA101+AB101+AC101-AD101,0)+IF(AM101&lt;BC101,AI101+AJ101+AK101-AL101,0)+IF(AU101&lt;BC101,AQ101+AR101+AS101-AT101,0)+IF(BC101&lt;BC101,AY101+AZ101+BA101-BB101,0)+IF(BK101&lt;BC101,BG101+BH101+BI101-BJ101,0)+IF(BS101&lt;BC101,BO101+BP101+BQ101-BR101,0)+IF(CA101&lt;BC101,BW101+BX101+BY101-BZ101,0)+IF(CI101&lt;BC101,CE101+CF101+CG101-CH101,0))))))</f>
        <v>0</v>
      </c>
      <c r="BE101" s="3">
        <f>IF(Inputs!$B$27&lt;&gt;"Ready","PENDING INPUTS",MIN((AY101+AZ101+BA101),IF(D101&gt;C101,IF(D101=0,0,BB101*C101/D101),BB101+BD101)))</f>
        <v>0</v>
      </c>
      <c r="BF101" s="3">
        <f>IF(Inputs!$B$27&lt;&gt;"Ready","PENDING INPUTS",MAX(0,(AY101+AZ101+BA101)-BE101))</f>
        <v>0</v>
      </c>
      <c r="BG101" s="3">
        <f>IF(Inputs!$B$27&lt;&gt;"Ready","PENDING INPUTS",BN100)</f>
        <v>0</v>
      </c>
      <c r="BH101" s="3">
        <f>IF(Inputs!$B$27&lt;&gt;"Ready","PENDING INPUTS",IF(A101&lt;=Inputs!$B$6,ROUND(BG101*Inputs!C20/12,2),0))</f>
        <v>0</v>
      </c>
      <c r="BI101" s="3">
        <f>IF(Inputs!$B$27&lt;&gt;"Ready","PENDING INPUTS",IF(AND(A101&lt;=Inputs!$B$6,BG101&gt;0),Inputs!G20,0))</f>
        <v>0</v>
      </c>
      <c r="BJ101" s="3">
        <f>IF(Inputs!$B$27&lt;&gt;"Ready","PENDING INPUTS",IF(A101&gt;Inputs!$B$6,0,MIN((BG101+BH101+BI101),IF(Inputs!H20=1,Inputs!D20,MAX(Inputs!F20,ROUND(BG101*Inputs!E20+BH101+BI101,2))))))</f>
        <v>0</v>
      </c>
      <c r="BK101">
        <f>IF(Inputs!$B$27&lt;&gt;"Ready","PENDING INPUTS",IF(BG101&lt;=0,99,1+IF(AND(K101&gt;0,OR(Inputs!C14&gt;Inputs!C20,AND(Inputs!C14=Inputs!C20,0&lt;6))),1,0)+IF(AND(S101&gt;0,OR(Inputs!C15&gt;Inputs!C20,AND(Inputs!C15=Inputs!C20,1&lt;6))),1,0)+IF(AND(AA101&gt;0,OR(Inputs!C16&gt;Inputs!C20,AND(Inputs!C16=Inputs!C20,2&lt;6))),1,0)+IF(AND(AI101&gt;0,OR(Inputs!C17&gt;Inputs!C20,AND(Inputs!C17=Inputs!C20,3&lt;6))),1,0)+IF(AND(AQ101&gt;0,OR(Inputs!C18&gt;Inputs!C20,AND(Inputs!C18=Inputs!C20,4&lt;6))),1,0)+IF(AND(AY101&gt;0,OR(Inputs!C19&gt;Inputs!C20,AND(Inputs!C19=Inputs!C20,5&lt;6))),1,0)+IF(AND(BO101&gt;0,OR(Inputs!C21&gt;Inputs!C20,AND(Inputs!C21=Inputs!C20,7&lt;6))),1,0)+IF(AND(BW101&gt;0,OR(Inputs!C22&gt;Inputs!C20,AND(Inputs!C22=Inputs!C20,8&lt;6))),1,0)+IF(AND(CE101&gt;0,OR(Inputs!C23&gt;Inputs!C20,AND(Inputs!C23=Inputs!C20,9&lt;6))),1,0)))</f>
        <v>99</v>
      </c>
      <c r="BL101" s="3">
        <f>IF(Inputs!$B$27&lt;&gt;"Ready","PENDING INPUTS",IF(A101&gt;Inputs!$B$6,0,MIN(MAX(0,(BG101+BH101+BI101)-BJ101),MAX(0,C101-D101-(IF(O101&lt;BK101,K101+L101+M101-N101,0)+IF(W101&lt;BK101,S101+T101+U101-V101,0)+IF(AE101&lt;BK101,AA101+AB101+AC101-AD101,0)+IF(AM101&lt;BK101,AI101+AJ101+AK101-AL101,0)+IF(AU101&lt;BK101,AQ101+AR101+AS101-AT101,0)+IF(BC101&lt;BK101,AY101+AZ101+BA101-BB101,0)+IF(BK101&lt;BK101,BG101+BH101+BI101-BJ101,0)+IF(BS101&lt;BK101,BO101+BP101+BQ101-BR101,0)+IF(CA101&lt;BK101,BW101+BX101+BY101-BZ101,0)+IF(CI101&lt;BK101,CE101+CF101+CG101-CH101,0))))))</f>
        <v>0</v>
      </c>
      <c r="BM101" s="3">
        <f>IF(Inputs!$B$27&lt;&gt;"Ready","PENDING INPUTS",MIN((BG101+BH101+BI101),IF(D101&gt;C101,IF(D101=0,0,BJ101*C101/D101),BJ101+BL101)))</f>
        <v>0</v>
      </c>
      <c r="BN101" s="3">
        <f>IF(Inputs!$B$27&lt;&gt;"Ready","PENDING INPUTS",MAX(0,(BG101+BH101+BI101)-BM101))</f>
        <v>0</v>
      </c>
      <c r="BO101" s="3">
        <f>IF(Inputs!$B$27&lt;&gt;"Ready","PENDING INPUTS",BV100)</f>
        <v>0</v>
      </c>
      <c r="BP101" s="3">
        <f>IF(Inputs!$B$27&lt;&gt;"Ready","PENDING INPUTS",IF(A101&lt;=Inputs!$B$6,ROUND(BO101*Inputs!C21/12,2),0))</f>
        <v>0</v>
      </c>
      <c r="BQ101" s="3">
        <f>IF(Inputs!$B$27&lt;&gt;"Ready","PENDING INPUTS",IF(AND(A101&lt;=Inputs!$B$6,BO101&gt;0),Inputs!G21,0))</f>
        <v>0</v>
      </c>
      <c r="BR101" s="3">
        <f>IF(Inputs!$B$27&lt;&gt;"Ready","PENDING INPUTS",IF(A101&gt;Inputs!$B$6,0,MIN((BO101+BP101+BQ101),IF(Inputs!H21=1,Inputs!D21,MAX(Inputs!F21,ROUND(BO101*Inputs!E21+BP101+BQ101,2))))))</f>
        <v>0</v>
      </c>
      <c r="BS101">
        <f>IF(Inputs!$B$27&lt;&gt;"Ready","PENDING INPUTS",IF(BO101&lt;=0,99,1+IF(AND(K101&gt;0,OR(Inputs!C14&gt;Inputs!C21,AND(Inputs!C14=Inputs!C21,0&lt;7))),1,0)+IF(AND(S101&gt;0,OR(Inputs!C15&gt;Inputs!C21,AND(Inputs!C15=Inputs!C21,1&lt;7))),1,0)+IF(AND(AA101&gt;0,OR(Inputs!C16&gt;Inputs!C21,AND(Inputs!C16=Inputs!C21,2&lt;7))),1,0)+IF(AND(AI101&gt;0,OR(Inputs!C17&gt;Inputs!C21,AND(Inputs!C17=Inputs!C21,3&lt;7))),1,0)+IF(AND(AQ101&gt;0,OR(Inputs!C18&gt;Inputs!C21,AND(Inputs!C18=Inputs!C21,4&lt;7))),1,0)+IF(AND(AY101&gt;0,OR(Inputs!C19&gt;Inputs!C21,AND(Inputs!C19=Inputs!C21,5&lt;7))),1,0)+IF(AND(BG101&gt;0,OR(Inputs!C20&gt;Inputs!C21,AND(Inputs!C20=Inputs!C21,6&lt;7))),1,0)+IF(AND(BW101&gt;0,OR(Inputs!C22&gt;Inputs!C21,AND(Inputs!C22=Inputs!C21,8&lt;7))),1,0)+IF(AND(CE101&gt;0,OR(Inputs!C23&gt;Inputs!C21,AND(Inputs!C23=Inputs!C21,9&lt;7))),1,0)))</f>
        <v>99</v>
      </c>
      <c r="BT101" s="3">
        <f>IF(Inputs!$B$27&lt;&gt;"Ready","PENDING INPUTS",IF(A101&gt;Inputs!$B$6,0,MIN(MAX(0,(BO101+BP101+BQ101)-BR101),MAX(0,C101-D101-(IF(O101&lt;BS101,K101+L101+M101-N101,0)+IF(W101&lt;BS101,S101+T101+U101-V101,0)+IF(AE101&lt;BS101,AA101+AB101+AC101-AD101,0)+IF(AM101&lt;BS101,AI101+AJ101+AK101-AL101,0)+IF(AU101&lt;BS101,AQ101+AR101+AS101-AT101,0)+IF(BC101&lt;BS101,AY101+AZ101+BA101-BB101,0)+IF(BK101&lt;BS101,BG101+BH101+BI101-BJ101,0)+IF(BS101&lt;BS101,BO101+BP101+BQ101-BR101,0)+IF(CA101&lt;BS101,BW101+BX101+BY101-BZ101,0)+IF(CI101&lt;BS101,CE101+CF101+CG101-CH101,0))))))</f>
        <v>0</v>
      </c>
      <c r="BU101" s="3">
        <f>IF(Inputs!$B$27&lt;&gt;"Ready","PENDING INPUTS",MIN((BO101+BP101+BQ101),IF(D101&gt;C101,IF(D101=0,0,BR101*C101/D101),BR101+BT101)))</f>
        <v>0</v>
      </c>
      <c r="BV101" s="3">
        <f>IF(Inputs!$B$27&lt;&gt;"Ready","PENDING INPUTS",MAX(0,(BO101+BP101+BQ101)-BU101))</f>
        <v>0</v>
      </c>
      <c r="BW101" s="3">
        <f>IF(Inputs!$B$27&lt;&gt;"Ready","PENDING INPUTS",CD100)</f>
        <v>0</v>
      </c>
      <c r="BX101" s="3">
        <f>IF(Inputs!$B$27&lt;&gt;"Ready","PENDING INPUTS",IF(A101&lt;=Inputs!$B$6,ROUND(BW101*Inputs!C22/12,2),0))</f>
        <v>0</v>
      </c>
      <c r="BY101" s="3">
        <f>IF(Inputs!$B$27&lt;&gt;"Ready","PENDING INPUTS",IF(AND(A101&lt;=Inputs!$B$6,BW101&gt;0),Inputs!G22,0))</f>
        <v>0</v>
      </c>
      <c r="BZ101" s="3">
        <f>IF(Inputs!$B$27&lt;&gt;"Ready","PENDING INPUTS",IF(A101&gt;Inputs!$B$6,0,MIN((BW101+BX101+BY101),IF(Inputs!H22=1,Inputs!D22,MAX(Inputs!F22,ROUND(BW101*Inputs!E22+BX101+BY101,2))))))</f>
        <v>0</v>
      </c>
      <c r="CA101">
        <f>IF(Inputs!$B$27&lt;&gt;"Ready","PENDING INPUTS",IF(BW101&lt;=0,99,1+IF(AND(K101&gt;0,OR(Inputs!C14&gt;Inputs!C22,AND(Inputs!C14=Inputs!C22,0&lt;8))),1,0)+IF(AND(S101&gt;0,OR(Inputs!C15&gt;Inputs!C22,AND(Inputs!C15=Inputs!C22,1&lt;8))),1,0)+IF(AND(AA101&gt;0,OR(Inputs!C16&gt;Inputs!C22,AND(Inputs!C16=Inputs!C22,2&lt;8))),1,0)+IF(AND(AI101&gt;0,OR(Inputs!C17&gt;Inputs!C22,AND(Inputs!C17=Inputs!C22,3&lt;8))),1,0)+IF(AND(AQ101&gt;0,OR(Inputs!C18&gt;Inputs!C22,AND(Inputs!C18=Inputs!C22,4&lt;8))),1,0)+IF(AND(AY101&gt;0,OR(Inputs!C19&gt;Inputs!C22,AND(Inputs!C19=Inputs!C22,5&lt;8))),1,0)+IF(AND(BG101&gt;0,OR(Inputs!C20&gt;Inputs!C22,AND(Inputs!C20=Inputs!C22,6&lt;8))),1,0)+IF(AND(BO101&gt;0,OR(Inputs!C21&gt;Inputs!C22,AND(Inputs!C21=Inputs!C22,7&lt;8))),1,0)+IF(AND(CE101&gt;0,OR(Inputs!C23&gt;Inputs!C22,AND(Inputs!C23=Inputs!C22,9&lt;8))),1,0)))</f>
        <v>99</v>
      </c>
      <c r="CB101" s="3">
        <f>IF(Inputs!$B$27&lt;&gt;"Ready","PENDING INPUTS",IF(A101&gt;Inputs!$B$6,0,MIN(MAX(0,(BW101+BX101+BY101)-BZ101),MAX(0,C101-D101-(IF(O101&lt;CA101,K101+L101+M101-N101,0)+IF(W101&lt;CA101,S101+T101+U101-V101,0)+IF(AE101&lt;CA101,AA101+AB101+AC101-AD101,0)+IF(AM101&lt;CA101,AI101+AJ101+AK101-AL101,0)+IF(AU101&lt;CA101,AQ101+AR101+AS101-AT101,0)+IF(BC101&lt;CA101,AY101+AZ101+BA101-BB101,0)+IF(BK101&lt;CA101,BG101+BH101+BI101-BJ101,0)+IF(BS101&lt;CA101,BO101+BP101+BQ101-BR101,0)+IF(CA101&lt;CA101,BW101+BX101+BY101-BZ101,0)+IF(CI101&lt;CA101,CE101+CF101+CG101-CH101,0))))))</f>
        <v>0</v>
      </c>
      <c r="CC101" s="3">
        <f>IF(Inputs!$B$27&lt;&gt;"Ready","PENDING INPUTS",MIN((BW101+BX101+BY101),IF(D101&gt;C101,IF(D101=0,0,BZ101*C101/D101),BZ101+CB101)))</f>
        <v>0</v>
      </c>
      <c r="CD101" s="3">
        <f>IF(Inputs!$B$27&lt;&gt;"Ready","PENDING INPUTS",MAX(0,(BW101+BX101+BY101)-CC101))</f>
        <v>0</v>
      </c>
      <c r="CE101" s="3">
        <f>IF(Inputs!$B$27&lt;&gt;"Ready","PENDING INPUTS",CL100)</f>
        <v>0</v>
      </c>
      <c r="CF101" s="3">
        <f>IF(Inputs!$B$27&lt;&gt;"Ready","PENDING INPUTS",IF(A101&lt;=Inputs!$B$6,ROUND(CE101*Inputs!C23/12,2),0))</f>
        <v>0</v>
      </c>
      <c r="CG101" s="3">
        <f>IF(Inputs!$B$27&lt;&gt;"Ready","PENDING INPUTS",IF(AND(A101&lt;=Inputs!$B$6,CE101&gt;0),Inputs!G23,0))</f>
        <v>0</v>
      </c>
      <c r="CH101" s="3">
        <f>IF(Inputs!$B$27&lt;&gt;"Ready","PENDING INPUTS",IF(A101&gt;Inputs!$B$6,0,MIN((CE101+CF101+CG101),IF(Inputs!H23=1,Inputs!D23,MAX(Inputs!F23,ROUND(CE101*Inputs!E23+CF101+CG101,2))))))</f>
        <v>0</v>
      </c>
      <c r="CI101">
        <f>IF(Inputs!$B$27&lt;&gt;"Ready","PENDING INPUTS",IF(CE101&lt;=0,99,1+IF(AND(K101&gt;0,OR(Inputs!C14&gt;Inputs!C23,AND(Inputs!C14=Inputs!C23,0&lt;9))),1,0)+IF(AND(S101&gt;0,OR(Inputs!C15&gt;Inputs!C23,AND(Inputs!C15=Inputs!C23,1&lt;9))),1,0)+IF(AND(AA101&gt;0,OR(Inputs!C16&gt;Inputs!C23,AND(Inputs!C16=Inputs!C23,2&lt;9))),1,0)+IF(AND(AI101&gt;0,OR(Inputs!C17&gt;Inputs!C23,AND(Inputs!C17=Inputs!C23,3&lt;9))),1,0)+IF(AND(AQ101&gt;0,OR(Inputs!C18&gt;Inputs!C23,AND(Inputs!C18=Inputs!C23,4&lt;9))),1,0)+IF(AND(AY101&gt;0,OR(Inputs!C19&gt;Inputs!C23,AND(Inputs!C19=Inputs!C23,5&lt;9))),1,0)+IF(AND(BG101&gt;0,OR(Inputs!C20&gt;Inputs!C23,AND(Inputs!C20=Inputs!C23,6&lt;9))),1,0)+IF(AND(BO101&gt;0,OR(Inputs!C21&gt;Inputs!C23,AND(Inputs!C21=Inputs!C23,7&lt;9))),1,0)+IF(AND(BW101&gt;0,OR(Inputs!C22&gt;Inputs!C23,AND(Inputs!C22=Inputs!C23,8&lt;9))),1,0)))</f>
        <v>99</v>
      </c>
      <c r="CJ101" s="3">
        <f>IF(Inputs!$B$27&lt;&gt;"Ready","PENDING INPUTS",IF(A101&gt;Inputs!$B$6,0,MIN(MAX(0,(CE101+CF101+CG101)-CH101),MAX(0,C101-D101-(IF(O101&lt;CI101,K101+L101+M101-N101,0)+IF(W101&lt;CI101,S101+T101+U101-V101,0)+IF(AE101&lt;CI101,AA101+AB101+AC101-AD101,0)+IF(AM101&lt;CI101,AI101+AJ101+AK101-AL101,0)+IF(AU101&lt;CI101,AQ101+AR101+AS101-AT101,0)+IF(BC101&lt;CI101,AY101+AZ101+BA101-BB101,0)+IF(BK101&lt;CI101,BG101+BH101+BI101-BJ101,0)+IF(BS101&lt;CI101,BO101+BP101+BQ101-BR101,0)+IF(CA101&lt;CI101,BW101+BX101+BY101-BZ101,0)+IF(CI101&lt;CI101,CE101+CF101+CG101-CH101,0))))))</f>
        <v>0</v>
      </c>
      <c r="CK101" s="3">
        <f>IF(Inputs!$B$27&lt;&gt;"Ready","PENDING INPUTS",MIN((CE101+CF101+CG101),IF(D101&gt;C101,IF(D101=0,0,CH101*C101/D101),CH101+CJ101)))</f>
        <v>0</v>
      </c>
      <c r="CL101" s="3">
        <f>IF(Inputs!$B$27&lt;&gt;"Ready","PENDING INPUTS",MAX(0,(CE101+CF101+CG101)-CK101))</f>
        <v>0</v>
      </c>
    </row>
    <row r="102" spans="1:90" ht="27.95" customHeight="1" x14ac:dyDescent="0.25">
      <c r="A102">
        <v>98</v>
      </c>
      <c r="B102" s="13">
        <f>IF(Inputs!$B$27&lt;&gt;"Ready","PENDING INPUTS",EDATE(Inputs!$B$5,A102-1))</f>
        <v>49249</v>
      </c>
      <c r="C102" s="3">
        <f>IF(Inputs!$B$27&lt;&gt;"Ready","PENDING INPUTS",IF(A102&lt;=Inputs!$B$6,MAX(0,Inputs!$B$4+IF(A102=Inputs!$B$7,Inputs!$B$8,0)+IF(A102=Inputs!$B$9,Inputs!$B$10,0)),0))</f>
        <v>0</v>
      </c>
      <c r="D102" s="3">
        <f>IF(Inputs!$B$27&lt;&gt;"Ready","PENDING INPUTS",SUM(N102,V102,AD102,AL102,AT102,BB102,BJ102,BR102,BZ102,CH102))</f>
        <v>0</v>
      </c>
      <c r="E102" s="3">
        <f>IF(Inputs!$B$27&lt;&gt;"Ready","PENDING INPUTS",MAX(0,D102-C102))</f>
        <v>0</v>
      </c>
      <c r="F102" s="3">
        <f>IF(Inputs!$B$27&lt;&gt;"Ready","PENDING INPUTS",SUM(Q102,Y102,AG102,AO102,AW102,BE102,BM102,BU102,CC102,CK102))</f>
        <v>0</v>
      </c>
      <c r="G102" s="3">
        <f>IF(Inputs!$B$27&lt;&gt;"Ready","PENDING INPUTS",SUM(L102,T102,AB102,AJ102,AR102,AZ102,BH102,BP102,BX102,CF102))</f>
        <v>0</v>
      </c>
      <c r="H102" s="3">
        <f>IF(Inputs!$B$27&lt;&gt;"Ready","PENDING INPUTS",SUM(M102,U102,AC102,AK102,AS102,BA102,BI102,BQ102,BY102,CG102))</f>
        <v>0</v>
      </c>
      <c r="I102" s="3">
        <f>IF(Inputs!$B$27&lt;&gt;"Ready","PENDING INPUTS",SUM(R102,Z102,AH102,AP102,AX102,BF102,BN102,BV102,CD102,CL102))</f>
        <v>0</v>
      </c>
      <c r="J102" t="str">
        <f>IF(Inputs!$B$27&lt;&gt;"Ready","PENDING INPUTS",IF(A102&gt;Inputs!$B$6,"Beyond horizon",IF(E102&gt;0.005,"MINIMUM SHORTFALL",IF(I102&lt;0.005,"Paid off","In progress"))))</f>
        <v>Paid off</v>
      </c>
      <c r="K102" s="3">
        <f>IF(Inputs!$B$27&lt;&gt;"Ready","PENDING INPUTS",R101)</f>
        <v>0</v>
      </c>
      <c r="L102" s="3">
        <f>IF(Inputs!$B$27&lt;&gt;"Ready","PENDING INPUTS",IF(A102&lt;=Inputs!$B$6,ROUND(K102*Inputs!C14/12,2),0))</f>
        <v>0</v>
      </c>
      <c r="M102" s="3">
        <f>IF(Inputs!$B$27&lt;&gt;"Ready","PENDING INPUTS",IF(AND(A102&lt;=Inputs!$B$6,K102&gt;0),Inputs!G14,0))</f>
        <v>0</v>
      </c>
      <c r="N102" s="3">
        <f>IF(Inputs!$B$27&lt;&gt;"Ready","PENDING INPUTS",IF(A102&gt;Inputs!$B$6,0,MIN((K102+L102+M102),IF(Inputs!H14=1,Inputs!D14,MAX(Inputs!F14,ROUND(K102*Inputs!E14+L102+M102,2))))))</f>
        <v>0</v>
      </c>
      <c r="O102">
        <f>IF(Inputs!$B$27&lt;&gt;"Ready","PENDING INPUTS",IF(K102&lt;=0,99,1+IF(AND(S102&gt;0,OR(Inputs!C15&gt;Inputs!C14,AND(Inputs!C15=Inputs!C14,1&lt;0))),1,0)+IF(AND(AA102&gt;0,OR(Inputs!C16&gt;Inputs!C14,AND(Inputs!C16=Inputs!C14,2&lt;0))),1,0)+IF(AND(AI102&gt;0,OR(Inputs!C17&gt;Inputs!C14,AND(Inputs!C17=Inputs!C14,3&lt;0))),1,0)+IF(AND(AQ102&gt;0,OR(Inputs!C18&gt;Inputs!C14,AND(Inputs!C18=Inputs!C14,4&lt;0))),1,0)+IF(AND(AY102&gt;0,OR(Inputs!C19&gt;Inputs!C14,AND(Inputs!C19=Inputs!C14,5&lt;0))),1,0)+IF(AND(BG102&gt;0,OR(Inputs!C20&gt;Inputs!C14,AND(Inputs!C20=Inputs!C14,6&lt;0))),1,0)+IF(AND(BO102&gt;0,OR(Inputs!C21&gt;Inputs!C14,AND(Inputs!C21=Inputs!C14,7&lt;0))),1,0)+IF(AND(BW102&gt;0,OR(Inputs!C22&gt;Inputs!C14,AND(Inputs!C22=Inputs!C14,8&lt;0))),1,0)+IF(AND(CE102&gt;0,OR(Inputs!C23&gt;Inputs!C14,AND(Inputs!C23=Inputs!C14,9&lt;0))),1,0)))</f>
        <v>99</v>
      </c>
      <c r="P102" s="3">
        <f>IF(Inputs!$B$27&lt;&gt;"Ready","PENDING INPUTS",IF(A102&gt;Inputs!$B$6,0,MIN(MAX(0,(K102+L102+M102)-N102),MAX(0,C102-D102-(IF(O102&lt;O102,K102+L102+M102-N102,0)+IF(W102&lt;O102,S102+T102+U102-V102,0)+IF(AE102&lt;O102,AA102+AB102+AC102-AD102,0)+IF(AM102&lt;O102,AI102+AJ102+AK102-AL102,0)+IF(AU102&lt;O102,AQ102+AR102+AS102-AT102,0)+IF(BC102&lt;O102,AY102+AZ102+BA102-BB102,0)+IF(BK102&lt;O102,BG102+BH102+BI102-BJ102,0)+IF(BS102&lt;O102,BO102+BP102+BQ102-BR102,0)+IF(CA102&lt;O102,BW102+BX102+BY102-BZ102,0)+IF(CI102&lt;O102,CE102+CF102+CG102-CH102,0))))))</f>
        <v>0</v>
      </c>
      <c r="Q102" s="3">
        <f>IF(Inputs!$B$27&lt;&gt;"Ready","PENDING INPUTS",MIN((K102+L102+M102),IF(D102&gt;C102,IF(D102=0,0,N102*C102/D102),N102+P102)))</f>
        <v>0</v>
      </c>
      <c r="R102" s="3">
        <f>IF(Inputs!$B$27&lt;&gt;"Ready","PENDING INPUTS",MAX(0,(K102+L102+M102)-Q102))</f>
        <v>0</v>
      </c>
      <c r="S102" s="3">
        <f>IF(Inputs!$B$27&lt;&gt;"Ready","PENDING INPUTS",Z101)</f>
        <v>0</v>
      </c>
      <c r="T102" s="3">
        <f>IF(Inputs!$B$27&lt;&gt;"Ready","PENDING INPUTS",IF(A102&lt;=Inputs!$B$6,ROUND(S102*Inputs!C15/12,2),0))</f>
        <v>0</v>
      </c>
      <c r="U102" s="3">
        <f>IF(Inputs!$B$27&lt;&gt;"Ready","PENDING INPUTS",IF(AND(A102&lt;=Inputs!$B$6,S102&gt;0),Inputs!G15,0))</f>
        <v>0</v>
      </c>
      <c r="V102" s="3">
        <f>IF(Inputs!$B$27&lt;&gt;"Ready","PENDING INPUTS",IF(A102&gt;Inputs!$B$6,0,MIN((S102+T102+U102),IF(Inputs!H15=1,Inputs!D15,MAX(Inputs!F15,ROUND(S102*Inputs!E15+T102+U102,2))))))</f>
        <v>0</v>
      </c>
      <c r="W102">
        <f>IF(Inputs!$B$27&lt;&gt;"Ready","PENDING INPUTS",IF(S102&lt;=0,99,1+IF(AND(K102&gt;0,OR(Inputs!C14&gt;Inputs!C15,AND(Inputs!C14=Inputs!C15,0&lt;1))),1,0)+IF(AND(AA102&gt;0,OR(Inputs!C16&gt;Inputs!C15,AND(Inputs!C16=Inputs!C15,2&lt;1))),1,0)+IF(AND(AI102&gt;0,OR(Inputs!C17&gt;Inputs!C15,AND(Inputs!C17=Inputs!C15,3&lt;1))),1,0)+IF(AND(AQ102&gt;0,OR(Inputs!C18&gt;Inputs!C15,AND(Inputs!C18=Inputs!C15,4&lt;1))),1,0)+IF(AND(AY102&gt;0,OR(Inputs!C19&gt;Inputs!C15,AND(Inputs!C19=Inputs!C15,5&lt;1))),1,0)+IF(AND(BG102&gt;0,OR(Inputs!C20&gt;Inputs!C15,AND(Inputs!C20=Inputs!C15,6&lt;1))),1,0)+IF(AND(BO102&gt;0,OR(Inputs!C21&gt;Inputs!C15,AND(Inputs!C21=Inputs!C15,7&lt;1))),1,0)+IF(AND(BW102&gt;0,OR(Inputs!C22&gt;Inputs!C15,AND(Inputs!C22=Inputs!C15,8&lt;1))),1,0)+IF(AND(CE102&gt;0,OR(Inputs!C23&gt;Inputs!C15,AND(Inputs!C23=Inputs!C15,9&lt;1))),1,0)))</f>
        <v>99</v>
      </c>
      <c r="X102" s="3">
        <f>IF(Inputs!$B$27&lt;&gt;"Ready","PENDING INPUTS",IF(A102&gt;Inputs!$B$6,0,MIN(MAX(0,(S102+T102+U102)-V102),MAX(0,C102-D102-(IF(O102&lt;W102,K102+L102+M102-N102,0)+IF(W102&lt;W102,S102+T102+U102-V102,0)+IF(AE102&lt;W102,AA102+AB102+AC102-AD102,0)+IF(AM102&lt;W102,AI102+AJ102+AK102-AL102,0)+IF(AU102&lt;W102,AQ102+AR102+AS102-AT102,0)+IF(BC102&lt;W102,AY102+AZ102+BA102-BB102,0)+IF(BK102&lt;W102,BG102+BH102+BI102-BJ102,0)+IF(BS102&lt;W102,BO102+BP102+BQ102-BR102,0)+IF(CA102&lt;W102,BW102+BX102+BY102-BZ102,0)+IF(CI102&lt;W102,CE102+CF102+CG102-CH102,0))))))</f>
        <v>0</v>
      </c>
      <c r="Y102" s="3">
        <f>IF(Inputs!$B$27&lt;&gt;"Ready","PENDING INPUTS",MIN((S102+T102+U102),IF(D102&gt;C102,IF(D102=0,0,V102*C102/D102),V102+X102)))</f>
        <v>0</v>
      </c>
      <c r="Z102" s="3">
        <f>IF(Inputs!$B$27&lt;&gt;"Ready","PENDING INPUTS",MAX(0,(S102+T102+U102)-Y102))</f>
        <v>0</v>
      </c>
      <c r="AA102" s="3">
        <f>IF(Inputs!$B$27&lt;&gt;"Ready","PENDING INPUTS",AH101)</f>
        <v>0</v>
      </c>
      <c r="AB102" s="3">
        <f>IF(Inputs!$B$27&lt;&gt;"Ready","PENDING INPUTS",IF(A102&lt;=Inputs!$B$6,ROUND(AA102*Inputs!C16/12,2),0))</f>
        <v>0</v>
      </c>
      <c r="AC102" s="3">
        <f>IF(Inputs!$B$27&lt;&gt;"Ready","PENDING INPUTS",IF(AND(A102&lt;=Inputs!$B$6,AA102&gt;0),Inputs!G16,0))</f>
        <v>0</v>
      </c>
      <c r="AD102" s="3">
        <f>IF(Inputs!$B$27&lt;&gt;"Ready","PENDING INPUTS",IF(A102&gt;Inputs!$B$6,0,MIN((AA102+AB102+AC102),IF(Inputs!H16=1,Inputs!D16,MAX(Inputs!F16,ROUND(AA102*Inputs!E16+AB102+AC102,2))))))</f>
        <v>0</v>
      </c>
      <c r="AE102">
        <f>IF(Inputs!$B$27&lt;&gt;"Ready","PENDING INPUTS",IF(AA102&lt;=0,99,1+IF(AND(K102&gt;0,OR(Inputs!C14&gt;Inputs!C16,AND(Inputs!C14=Inputs!C16,0&lt;2))),1,0)+IF(AND(S102&gt;0,OR(Inputs!C15&gt;Inputs!C16,AND(Inputs!C15=Inputs!C16,1&lt;2))),1,0)+IF(AND(AI102&gt;0,OR(Inputs!C17&gt;Inputs!C16,AND(Inputs!C17=Inputs!C16,3&lt;2))),1,0)+IF(AND(AQ102&gt;0,OR(Inputs!C18&gt;Inputs!C16,AND(Inputs!C18=Inputs!C16,4&lt;2))),1,0)+IF(AND(AY102&gt;0,OR(Inputs!C19&gt;Inputs!C16,AND(Inputs!C19=Inputs!C16,5&lt;2))),1,0)+IF(AND(BG102&gt;0,OR(Inputs!C20&gt;Inputs!C16,AND(Inputs!C20=Inputs!C16,6&lt;2))),1,0)+IF(AND(BO102&gt;0,OR(Inputs!C21&gt;Inputs!C16,AND(Inputs!C21=Inputs!C16,7&lt;2))),1,0)+IF(AND(BW102&gt;0,OR(Inputs!C22&gt;Inputs!C16,AND(Inputs!C22=Inputs!C16,8&lt;2))),1,0)+IF(AND(CE102&gt;0,OR(Inputs!C23&gt;Inputs!C16,AND(Inputs!C23=Inputs!C16,9&lt;2))),1,0)))</f>
        <v>99</v>
      </c>
      <c r="AF102" s="3">
        <f>IF(Inputs!$B$27&lt;&gt;"Ready","PENDING INPUTS",IF(A102&gt;Inputs!$B$6,0,MIN(MAX(0,(AA102+AB102+AC102)-AD102),MAX(0,C102-D102-(IF(O102&lt;AE102,K102+L102+M102-N102,0)+IF(W102&lt;AE102,S102+T102+U102-V102,0)+IF(AE102&lt;AE102,AA102+AB102+AC102-AD102,0)+IF(AM102&lt;AE102,AI102+AJ102+AK102-AL102,0)+IF(AU102&lt;AE102,AQ102+AR102+AS102-AT102,0)+IF(BC102&lt;AE102,AY102+AZ102+BA102-BB102,0)+IF(BK102&lt;AE102,BG102+BH102+BI102-BJ102,0)+IF(BS102&lt;AE102,BO102+BP102+BQ102-BR102,0)+IF(CA102&lt;AE102,BW102+BX102+BY102-BZ102,0)+IF(CI102&lt;AE102,CE102+CF102+CG102-CH102,0))))))</f>
        <v>0</v>
      </c>
      <c r="AG102" s="3">
        <f>IF(Inputs!$B$27&lt;&gt;"Ready","PENDING INPUTS",MIN((AA102+AB102+AC102),IF(D102&gt;C102,IF(D102=0,0,AD102*C102/D102),AD102+AF102)))</f>
        <v>0</v>
      </c>
      <c r="AH102" s="3">
        <f>IF(Inputs!$B$27&lt;&gt;"Ready","PENDING INPUTS",MAX(0,(AA102+AB102+AC102)-AG102))</f>
        <v>0</v>
      </c>
      <c r="AI102" s="3">
        <f>IF(Inputs!$B$27&lt;&gt;"Ready","PENDING INPUTS",AP101)</f>
        <v>0</v>
      </c>
      <c r="AJ102" s="3">
        <f>IF(Inputs!$B$27&lt;&gt;"Ready","PENDING INPUTS",IF(A102&lt;=Inputs!$B$6,ROUND(AI102*Inputs!C17/12,2),0))</f>
        <v>0</v>
      </c>
      <c r="AK102" s="3">
        <f>IF(Inputs!$B$27&lt;&gt;"Ready","PENDING INPUTS",IF(AND(A102&lt;=Inputs!$B$6,AI102&gt;0),Inputs!G17,0))</f>
        <v>0</v>
      </c>
      <c r="AL102" s="3">
        <f>IF(Inputs!$B$27&lt;&gt;"Ready","PENDING INPUTS",IF(A102&gt;Inputs!$B$6,0,MIN((AI102+AJ102+AK102),IF(Inputs!H17=1,Inputs!D17,MAX(Inputs!F17,ROUND(AI102*Inputs!E17+AJ102+AK102,2))))))</f>
        <v>0</v>
      </c>
      <c r="AM102">
        <f>IF(Inputs!$B$27&lt;&gt;"Ready","PENDING INPUTS",IF(AI102&lt;=0,99,1+IF(AND(K102&gt;0,OR(Inputs!C14&gt;Inputs!C17,AND(Inputs!C14=Inputs!C17,0&lt;3))),1,0)+IF(AND(S102&gt;0,OR(Inputs!C15&gt;Inputs!C17,AND(Inputs!C15=Inputs!C17,1&lt;3))),1,0)+IF(AND(AA102&gt;0,OR(Inputs!C16&gt;Inputs!C17,AND(Inputs!C16=Inputs!C17,2&lt;3))),1,0)+IF(AND(AQ102&gt;0,OR(Inputs!C18&gt;Inputs!C17,AND(Inputs!C18=Inputs!C17,4&lt;3))),1,0)+IF(AND(AY102&gt;0,OR(Inputs!C19&gt;Inputs!C17,AND(Inputs!C19=Inputs!C17,5&lt;3))),1,0)+IF(AND(BG102&gt;0,OR(Inputs!C20&gt;Inputs!C17,AND(Inputs!C20=Inputs!C17,6&lt;3))),1,0)+IF(AND(BO102&gt;0,OR(Inputs!C21&gt;Inputs!C17,AND(Inputs!C21=Inputs!C17,7&lt;3))),1,0)+IF(AND(BW102&gt;0,OR(Inputs!C22&gt;Inputs!C17,AND(Inputs!C22=Inputs!C17,8&lt;3))),1,0)+IF(AND(CE102&gt;0,OR(Inputs!C23&gt;Inputs!C17,AND(Inputs!C23=Inputs!C17,9&lt;3))),1,0)))</f>
        <v>99</v>
      </c>
      <c r="AN102" s="3">
        <f>IF(Inputs!$B$27&lt;&gt;"Ready","PENDING INPUTS",IF(A102&gt;Inputs!$B$6,0,MIN(MAX(0,(AI102+AJ102+AK102)-AL102),MAX(0,C102-D102-(IF(O102&lt;AM102,K102+L102+M102-N102,0)+IF(W102&lt;AM102,S102+T102+U102-V102,0)+IF(AE102&lt;AM102,AA102+AB102+AC102-AD102,0)+IF(AM102&lt;AM102,AI102+AJ102+AK102-AL102,0)+IF(AU102&lt;AM102,AQ102+AR102+AS102-AT102,0)+IF(BC102&lt;AM102,AY102+AZ102+BA102-BB102,0)+IF(BK102&lt;AM102,BG102+BH102+BI102-BJ102,0)+IF(BS102&lt;AM102,BO102+BP102+BQ102-BR102,0)+IF(CA102&lt;AM102,BW102+BX102+BY102-BZ102,0)+IF(CI102&lt;AM102,CE102+CF102+CG102-CH102,0))))))</f>
        <v>0</v>
      </c>
      <c r="AO102" s="3">
        <f>IF(Inputs!$B$27&lt;&gt;"Ready","PENDING INPUTS",MIN((AI102+AJ102+AK102),IF(D102&gt;C102,IF(D102=0,0,AL102*C102/D102),AL102+AN102)))</f>
        <v>0</v>
      </c>
      <c r="AP102" s="3">
        <f>IF(Inputs!$B$27&lt;&gt;"Ready","PENDING INPUTS",MAX(0,(AI102+AJ102+AK102)-AO102))</f>
        <v>0</v>
      </c>
      <c r="AQ102" s="3">
        <f>IF(Inputs!$B$27&lt;&gt;"Ready","PENDING INPUTS",AX101)</f>
        <v>0</v>
      </c>
      <c r="AR102" s="3">
        <f>IF(Inputs!$B$27&lt;&gt;"Ready","PENDING INPUTS",IF(A102&lt;=Inputs!$B$6,ROUND(AQ102*Inputs!C18/12,2),0))</f>
        <v>0</v>
      </c>
      <c r="AS102" s="3">
        <f>IF(Inputs!$B$27&lt;&gt;"Ready","PENDING INPUTS",IF(AND(A102&lt;=Inputs!$B$6,AQ102&gt;0),Inputs!G18,0))</f>
        <v>0</v>
      </c>
      <c r="AT102" s="3">
        <f>IF(Inputs!$B$27&lt;&gt;"Ready","PENDING INPUTS",IF(A102&gt;Inputs!$B$6,0,MIN((AQ102+AR102+AS102),IF(Inputs!H18=1,Inputs!D18,MAX(Inputs!F18,ROUND(AQ102*Inputs!E18+AR102+AS102,2))))))</f>
        <v>0</v>
      </c>
      <c r="AU102">
        <f>IF(Inputs!$B$27&lt;&gt;"Ready","PENDING INPUTS",IF(AQ102&lt;=0,99,1+IF(AND(K102&gt;0,OR(Inputs!C14&gt;Inputs!C18,AND(Inputs!C14=Inputs!C18,0&lt;4))),1,0)+IF(AND(S102&gt;0,OR(Inputs!C15&gt;Inputs!C18,AND(Inputs!C15=Inputs!C18,1&lt;4))),1,0)+IF(AND(AA102&gt;0,OR(Inputs!C16&gt;Inputs!C18,AND(Inputs!C16=Inputs!C18,2&lt;4))),1,0)+IF(AND(AI102&gt;0,OR(Inputs!C17&gt;Inputs!C18,AND(Inputs!C17=Inputs!C18,3&lt;4))),1,0)+IF(AND(AY102&gt;0,OR(Inputs!C19&gt;Inputs!C18,AND(Inputs!C19=Inputs!C18,5&lt;4))),1,0)+IF(AND(BG102&gt;0,OR(Inputs!C20&gt;Inputs!C18,AND(Inputs!C20=Inputs!C18,6&lt;4))),1,0)+IF(AND(BO102&gt;0,OR(Inputs!C21&gt;Inputs!C18,AND(Inputs!C21=Inputs!C18,7&lt;4))),1,0)+IF(AND(BW102&gt;0,OR(Inputs!C22&gt;Inputs!C18,AND(Inputs!C22=Inputs!C18,8&lt;4))),1,0)+IF(AND(CE102&gt;0,OR(Inputs!C23&gt;Inputs!C18,AND(Inputs!C23=Inputs!C18,9&lt;4))),1,0)))</f>
        <v>99</v>
      </c>
      <c r="AV102" s="3">
        <f>IF(Inputs!$B$27&lt;&gt;"Ready","PENDING INPUTS",IF(A102&gt;Inputs!$B$6,0,MIN(MAX(0,(AQ102+AR102+AS102)-AT102),MAX(0,C102-D102-(IF(O102&lt;AU102,K102+L102+M102-N102,0)+IF(W102&lt;AU102,S102+T102+U102-V102,0)+IF(AE102&lt;AU102,AA102+AB102+AC102-AD102,0)+IF(AM102&lt;AU102,AI102+AJ102+AK102-AL102,0)+IF(AU102&lt;AU102,AQ102+AR102+AS102-AT102,0)+IF(BC102&lt;AU102,AY102+AZ102+BA102-BB102,0)+IF(BK102&lt;AU102,BG102+BH102+BI102-BJ102,0)+IF(BS102&lt;AU102,BO102+BP102+BQ102-BR102,0)+IF(CA102&lt;AU102,BW102+BX102+BY102-BZ102,0)+IF(CI102&lt;AU102,CE102+CF102+CG102-CH102,0))))))</f>
        <v>0</v>
      </c>
      <c r="AW102" s="3">
        <f>IF(Inputs!$B$27&lt;&gt;"Ready","PENDING INPUTS",MIN((AQ102+AR102+AS102),IF(D102&gt;C102,IF(D102=0,0,AT102*C102/D102),AT102+AV102)))</f>
        <v>0</v>
      </c>
      <c r="AX102" s="3">
        <f>IF(Inputs!$B$27&lt;&gt;"Ready","PENDING INPUTS",MAX(0,(AQ102+AR102+AS102)-AW102))</f>
        <v>0</v>
      </c>
      <c r="AY102" s="3">
        <f>IF(Inputs!$B$27&lt;&gt;"Ready","PENDING INPUTS",BF101)</f>
        <v>0</v>
      </c>
      <c r="AZ102" s="3">
        <f>IF(Inputs!$B$27&lt;&gt;"Ready","PENDING INPUTS",IF(A102&lt;=Inputs!$B$6,ROUND(AY102*Inputs!C19/12,2),0))</f>
        <v>0</v>
      </c>
      <c r="BA102" s="3">
        <f>IF(Inputs!$B$27&lt;&gt;"Ready","PENDING INPUTS",IF(AND(A102&lt;=Inputs!$B$6,AY102&gt;0),Inputs!G19,0))</f>
        <v>0</v>
      </c>
      <c r="BB102" s="3">
        <f>IF(Inputs!$B$27&lt;&gt;"Ready","PENDING INPUTS",IF(A102&gt;Inputs!$B$6,0,MIN((AY102+AZ102+BA102),IF(Inputs!H19=1,Inputs!D19,MAX(Inputs!F19,ROUND(AY102*Inputs!E19+AZ102+BA102,2))))))</f>
        <v>0</v>
      </c>
      <c r="BC102">
        <f>IF(Inputs!$B$27&lt;&gt;"Ready","PENDING INPUTS",IF(AY102&lt;=0,99,1+IF(AND(K102&gt;0,OR(Inputs!C14&gt;Inputs!C19,AND(Inputs!C14=Inputs!C19,0&lt;5))),1,0)+IF(AND(S102&gt;0,OR(Inputs!C15&gt;Inputs!C19,AND(Inputs!C15=Inputs!C19,1&lt;5))),1,0)+IF(AND(AA102&gt;0,OR(Inputs!C16&gt;Inputs!C19,AND(Inputs!C16=Inputs!C19,2&lt;5))),1,0)+IF(AND(AI102&gt;0,OR(Inputs!C17&gt;Inputs!C19,AND(Inputs!C17=Inputs!C19,3&lt;5))),1,0)+IF(AND(AQ102&gt;0,OR(Inputs!C18&gt;Inputs!C19,AND(Inputs!C18=Inputs!C19,4&lt;5))),1,0)+IF(AND(BG102&gt;0,OR(Inputs!C20&gt;Inputs!C19,AND(Inputs!C20=Inputs!C19,6&lt;5))),1,0)+IF(AND(BO102&gt;0,OR(Inputs!C21&gt;Inputs!C19,AND(Inputs!C21=Inputs!C19,7&lt;5))),1,0)+IF(AND(BW102&gt;0,OR(Inputs!C22&gt;Inputs!C19,AND(Inputs!C22=Inputs!C19,8&lt;5))),1,0)+IF(AND(CE102&gt;0,OR(Inputs!C23&gt;Inputs!C19,AND(Inputs!C23=Inputs!C19,9&lt;5))),1,0)))</f>
        <v>99</v>
      </c>
      <c r="BD102" s="3">
        <f>IF(Inputs!$B$27&lt;&gt;"Ready","PENDING INPUTS",IF(A102&gt;Inputs!$B$6,0,MIN(MAX(0,(AY102+AZ102+BA102)-BB102),MAX(0,C102-D102-(IF(O102&lt;BC102,K102+L102+M102-N102,0)+IF(W102&lt;BC102,S102+T102+U102-V102,0)+IF(AE102&lt;BC102,AA102+AB102+AC102-AD102,0)+IF(AM102&lt;BC102,AI102+AJ102+AK102-AL102,0)+IF(AU102&lt;BC102,AQ102+AR102+AS102-AT102,0)+IF(BC102&lt;BC102,AY102+AZ102+BA102-BB102,0)+IF(BK102&lt;BC102,BG102+BH102+BI102-BJ102,0)+IF(BS102&lt;BC102,BO102+BP102+BQ102-BR102,0)+IF(CA102&lt;BC102,BW102+BX102+BY102-BZ102,0)+IF(CI102&lt;BC102,CE102+CF102+CG102-CH102,0))))))</f>
        <v>0</v>
      </c>
      <c r="BE102" s="3">
        <f>IF(Inputs!$B$27&lt;&gt;"Ready","PENDING INPUTS",MIN((AY102+AZ102+BA102),IF(D102&gt;C102,IF(D102=0,0,BB102*C102/D102),BB102+BD102)))</f>
        <v>0</v>
      </c>
      <c r="BF102" s="3">
        <f>IF(Inputs!$B$27&lt;&gt;"Ready","PENDING INPUTS",MAX(0,(AY102+AZ102+BA102)-BE102))</f>
        <v>0</v>
      </c>
      <c r="BG102" s="3">
        <f>IF(Inputs!$B$27&lt;&gt;"Ready","PENDING INPUTS",BN101)</f>
        <v>0</v>
      </c>
      <c r="BH102" s="3">
        <f>IF(Inputs!$B$27&lt;&gt;"Ready","PENDING INPUTS",IF(A102&lt;=Inputs!$B$6,ROUND(BG102*Inputs!C20/12,2),0))</f>
        <v>0</v>
      </c>
      <c r="BI102" s="3">
        <f>IF(Inputs!$B$27&lt;&gt;"Ready","PENDING INPUTS",IF(AND(A102&lt;=Inputs!$B$6,BG102&gt;0),Inputs!G20,0))</f>
        <v>0</v>
      </c>
      <c r="BJ102" s="3">
        <f>IF(Inputs!$B$27&lt;&gt;"Ready","PENDING INPUTS",IF(A102&gt;Inputs!$B$6,0,MIN((BG102+BH102+BI102),IF(Inputs!H20=1,Inputs!D20,MAX(Inputs!F20,ROUND(BG102*Inputs!E20+BH102+BI102,2))))))</f>
        <v>0</v>
      </c>
      <c r="BK102">
        <f>IF(Inputs!$B$27&lt;&gt;"Ready","PENDING INPUTS",IF(BG102&lt;=0,99,1+IF(AND(K102&gt;0,OR(Inputs!C14&gt;Inputs!C20,AND(Inputs!C14=Inputs!C20,0&lt;6))),1,0)+IF(AND(S102&gt;0,OR(Inputs!C15&gt;Inputs!C20,AND(Inputs!C15=Inputs!C20,1&lt;6))),1,0)+IF(AND(AA102&gt;0,OR(Inputs!C16&gt;Inputs!C20,AND(Inputs!C16=Inputs!C20,2&lt;6))),1,0)+IF(AND(AI102&gt;0,OR(Inputs!C17&gt;Inputs!C20,AND(Inputs!C17=Inputs!C20,3&lt;6))),1,0)+IF(AND(AQ102&gt;0,OR(Inputs!C18&gt;Inputs!C20,AND(Inputs!C18=Inputs!C20,4&lt;6))),1,0)+IF(AND(AY102&gt;0,OR(Inputs!C19&gt;Inputs!C20,AND(Inputs!C19=Inputs!C20,5&lt;6))),1,0)+IF(AND(BO102&gt;0,OR(Inputs!C21&gt;Inputs!C20,AND(Inputs!C21=Inputs!C20,7&lt;6))),1,0)+IF(AND(BW102&gt;0,OR(Inputs!C22&gt;Inputs!C20,AND(Inputs!C22=Inputs!C20,8&lt;6))),1,0)+IF(AND(CE102&gt;0,OR(Inputs!C23&gt;Inputs!C20,AND(Inputs!C23=Inputs!C20,9&lt;6))),1,0)))</f>
        <v>99</v>
      </c>
      <c r="BL102" s="3">
        <f>IF(Inputs!$B$27&lt;&gt;"Ready","PENDING INPUTS",IF(A102&gt;Inputs!$B$6,0,MIN(MAX(0,(BG102+BH102+BI102)-BJ102),MAX(0,C102-D102-(IF(O102&lt;BK102,K102+L102+M102-N102,0)+IF(W102&lt;BK102,S102+T102+U102-V102,0)+IF(AE102&lt;BK102,AA102+AB102+AC102-AD102,0)+IF(AM102&lt;BK102,AI102+AJ102+AK102-AL102,0)+IF(AU102&lt;BK102,AQ102+AR102+AS102-AT102,0)+IF(BC102&lt;BK102,AY102+AZ102+BA102-BB102,0)+IF(BK102&lt;BK102,BG102+BH102+BI102-BJ102,0)+IF(BS102&lt;BK102,BO102+BP102+BQ102-BR102,0)+IF(CA102&lt;BK102,BW102+BX102+BY102-BZ102,0)+IF(CI102&lt;BK102,CE102+CF102+CG102-CH102,0))))))</f>
        <v>0</v>
      </c>
      <c r="BM102" s="3">
        <f>IF(Inputs!$B$27&lt;&gt;"Ready","PENDING INPUTS",MIN((BG102+BH102+BI102),IF(D102&gt;C102,IF(D102=0,0,BJ102*C102/D102),BJ102+BL102)))</f>
        <v>0</v>
      </c>
      <c r="BN102" s="3">
        <f>IF(Inputs!$B$27&lt;&gt;"Ready","PENDING INPUTS",MAX(0,(BG102+BH102+BI102)-BM102))</f>
        <v>0</v>
      </c>
      <c r="BO102" s="3">
        <f>IF(Inputs!$B$27&lt;&gt;"Ready","PENDING INPUTS",BV101)</f>
        <v>0</v>
      </c>
      <c r="BP102" s="3">
        <f>IF(Inputs!$B$27&lt;&gt;"Ready","PENDING INPUTS",IF(A102&lt;=Inputs!$B$6,ROUND(BO102*Inputs!C21/12,2),0))</f>
        <v>0</v>
      </c>
      <c r="BQ102" s="3">
        <f>IF(Inputs!$B$27&lt;&gt;"Ready","PENDING INPUTS",IF(AND(A102&lt;=Inputs!$B$6,BO102&gt;0),Inputs!G21,0))</f>
        <v>0</v>
      </c>
      <c r="BR102" s="3">
        <f>IF(Inputs!$B$27&lt;&gt;"Ready","PENDING INPUTS",IF(A102&gt;Inputs!$B$6,0,MIN((BO102+BP102+BQ102),IF(Inputs!H21=1,Inputs!D21,MAX(Inputs!F21,ROUND(BO102*Inputs!E21+BP102+BQ102,2))))))</f>
        <v>0</v>
      </c>
      <c r="BS102">
        <f>IF(Inputs!$B$27&lt;&gt;"Ready","PENDING INPUTS",IF(BO102&lt;=0,99,1+IF(AND(K102&gt;0,OR(Inputs!C14&gt;Inputs!C21,AND(Inputs!C14=Inputs!C21,0&lt;7))),1,0)+IF(AND(S102&gt;0,OR(Inputs!C15&gt;Inputs!C21,AND(Inputs!C15=Inputs!C21,1&lt;7))),1,0)+IF(AND(AA102&gt;0,OR(Inputs!C16&gt;Inputs!C21,AND(Inputs!C16=Inputs!C21,2&lt;7))),1,0)+IF(AND(AI102&gt;0,OR(Inputs!C17&gt;Inputs!C21,AND(Inputs!C17=Inputs!C21,3&lt;7))),1,0)+IF(AND(AQ102&gt;0,OR(Inputs!C18&gt;Inputs!C21,AND(Inputs!C18=Inputs!C21,4&lt;7))),1,0)+IF(AND(AY102&gt;0,OR(Inputs!C19&gt;Inputs!C21,AND(Inputs!C19=Inputs!C21,5&lt;7))),1,0)+IF(AND(BG102&gt;0,OR(Inputs!C20&gt;Inputs!C21,AND(Inputs!C20=Inputs!C21,6&lt;7))),1,0)+IF(AND(BW102&gt;0,OR(Inputs!C22&gt;Inputs!C21,AND(Inputs!C22=Inputs!C21,8&lt;7))),1,0)+IF(AND(CE102&gt;0,OR(Inputs!C23&gt;Inputs!C21,AND(Inputs!C23=Inputs!C21,9&lt;7))),1,0)))</f>
        <v>99</v>
      </c>
      <c r="BT102" s="3">
        <f>IF(Inputs!$B$27&lt;&gt;"Ready","PENDING INPUTS",IF(A102&gt;Inputs!$B$6,0,MIN(MAX(0,(BO102+BP102+BQ102)-BR102),MAX(0,C102-D102-(IF(O102&lt;BS102,K102+L102+M102-N102,0)+IF(W102&lt;BS102,S102+T102+U102-V102,0)+IF(AE102&lt;BS102,AA102+AB102+AC102-AD102,0)+IF(AM102&lt;BS102,AI102+AJ102+AK102-AL102,0)+IF(AU102&lt;BS102,AQ102+AR102+AS102-AT102,0)+IF(BC102&lt;BS102,AY102+AZ102+BA102-BB102,0)+IF(BK102&lt;BS102,BG102+BH102+BI102-BJ102,0)+IF(BS102&lt;BS102,BO102+BP102+BQ102-BR102,0)+IF(CA102&lt;BS102,BW102+BX102+BY102-BZ102,0)+IF(CI102&lt;BS102,CE102+CF102+CG102-CH102,0))))))</f>
        <v>0</v>
      </c>
      <c r="BU102" s="3">
        <f>IF(Inputs!$B$27&lt;&gt;"Ready","PENDING INPUTS",MIN((BO102+BP102+BQ102),IF(D102&gt;C102,IF(D102=0,0,BR102*C102/D102),BR102+BT102)))</f>
        <v>0</v>
      </c>
      <c r="BV102" s="3">
        <f>IF(Inputs!$B$27&lt;&gt;"Ready","PENDING INPUTS",MAX(0,(BO102+BP102+BQ102)-BU102))</f>
        <v>0</v>
      </c>
      <c r="BW102" s="3">
        <f>IF(Inputs!$B$27&lt;&gt;"Ready","PENDING INPUTS",CD101)</f>
        <v>0</v>
      </c>
      <c r="BX102" s="3">
        <f>IF(Inputs!$B$27&lt;&gt;"Ready","PENDING INPUTS",IF(A102&lt;=Inputs!$B$6,ROUND(BW102*Inputs!C22/12,2),0))</f>
        <v>0</v>
      </c>
      <c r="BY102" s="3">
        <f>IF(Inputs!$B$27&lt;&gt;"Ready","PENDING INPUTS",IF(AND(A102&lt;=Inputs!$B$6,BW102&gt;0),Inputs!G22,0))</f>
        <v>0</v>
      </c>
      <c r="BZ102" s="3">
        <f>IF(Inputs!$B$27&lt;&gt;"Ready","PENDING INPUTS",IF(A102&gt;Inputs!$B$6,0,MIN((BW102+BX102+BY102),IF(Inputs!H22=1,Inputs!D22,MAX(Inputs!F22,ROUND(BW102*Inputs!E22+BX102+BY102,2))))))</f>
        <v>0</v>
      </c>
      <c r="CA102">
        <f>IF(Inputs!$B$27&lt;&gt;"Ready","PENDING INPUTS",IF(BW102&lt;=0,99,1+IF(AND(K102&gt;0,OR(Inputs!C14&gt;Inputs!C22,AND(Inputs!C14=Inputs!C22,0&lt;8))),1,0)+IF(AND(S102&gt;0,OR(Inputs!C15&gt;Inputs!C22,AND(Inputs!C15=Inputs!C22,1&lt;8))),1,0)+IF(AND(AA102&gt;0,OR(Inputs!C16&gt;Inputs!C22,AND(Inputs!C16=Inputs!C22,2&lt;8))),1,0)+IF(AND(AI102&gt;0,OR(Inputs!C17&gt;Inputs!C22,AND(Inputs!C17=Inputs!C22,3&lt;8))),1,0)+IF(AND(AQ102&gt;0,OR(Inputs!C18&gt;Inputs!C22,AND(Inputs!C18=Inputs!C22,4&lt;8))),1,0)+IF(AND(AY102&gt;0,OR(Inputs!C19&gt;Inputs!C22,AND(Inputs!C19=Inputs!C22,5&lt;8))),1,0)+IF(AND(BG102&gt;0,OR(Inputs!C20&gt;Inputs!C22,AND(Inputs!C20=Inputs!C22,6&lt;8))),1,0)+IF(AND(BO102&gt;0,OR(Inputs!C21&gt;Inputs!C22,AND(Inputs!C21=Inputs!C22,7&lt;8))),1,0)+IF(AND(CE102&gt;0,OR(Inputs!C23&gt;Inputs!C22,AND(Inputs!C23=Inputs!C22,9&lt;8))),1,0)))</f>
        <v>99</v>
      </c>
      <c r="CB102" s="3">
        <f>IF(Inputs!$B$27&lt;&gt;"Ready","PENDING INPUTS",IF(A102&gt;Inputs!$B$6,0,MIN(MAX(0,(BW102+BX102+BY102)-BZ102),MAX(0,C102-D102-(IF(O102&lt;CA102,K102+L102+M102-N102,0)+IF(W102&lt;CA102,S102+T102+U102-V102,0)+IF(AE102&lt;CA102,AA102+AB102+AC102-AD102,0)+IF(AM102&lt;CA102,AI102+AJ102+AK102-AL102,0)+IF(AU102&lt;CA102,AQ102+AR102+AS102-AT102,0)+IF(BC102&lt;CA102,AY102+AZ102+BA102-BB102,0)+IF(BK102&lt;CA102,BG102+BH102+BI102-BJ102,0)+IF(BS102&lt;CA102,BO102+BP102+BQ102-BR102,0)+IF(CA102&lt;CA102,BW102+BX102+BY102-BZ102,0)+IF(CI102&lt;CA102,CE102+CF102+CG102-CH102,0))))))</f>
        <v>0</v>
      </c>
      <c r="CC102" s="3">
        <f>IF(Inputs!$B$27&lt;&gt;"Ready","PENDING INPUTS",MIN((BW102+BX102+BY102),IF(D102&gt;C102,IF(D102=0,0,BZ102*C102/D102),BZ102+CB102)))</f>
        <v>0</v>
      </c>
      <c r="CD102" s="3">
        <f>IF(Inputs!$B$27&lt;&gt;"Ready","PENDING INPUTS",MAX(0,(BW102+BX102+BY102)-CC102))</f>
        <v>0</v>
      </c>
      <c r="CE102" s="3">
        <f>IF(Inputs!$B$27&lt;&gt;"Ready","PENDING INPUTS",CL101)</f>
        <v>0</v>
      </c>
      <c r="CF102" s="3">
        <f>IF(Inputs!$B$27&lt;&gt;"Ready","PENDING INPUTS",IF(A102&lt;=Inputs!$B$6,ROUND(CE102*Inputs!C23/12,2),0))</f>
        <v>0</v>
      </c>
      <c r="CG102" s="3">
        <f>IF(Inputs!$B$27&lt;&gt;"Ready","PENDING INPUTS",IF(AND(A102&lt;=Inputs!$B$6,CE102&gt;0),Inputs!G23,0))</f>
        <v>0</v>
      </c>
      <c r="CH102" s="3">
        <f>IF(Inputs!$B$27&lt;&gt;"Ready","PENDING INPUTS",IF(A102&gt;Inputs!$B$6,0,MIN((CE102+CF102+CG102),IF(Inputs!H23=1,Inputs!D23,MAX(Inputs!F23,ROUND(CE102*Inputs!E23+CF102+CG102,2))))))</f>
        <v>0</v>
      </c>
      <c r="CI102">
        <f>IF(Inputs!$B$27&lt;&gt;"Ready","PENDING INPUTS",IF(CE102&lt;=0,99,1+IF(AND(K102&gt;0,OR(Inputs!C14&gt;Inputs!C23,AND(Inputs!C14=Inputs!C23,0&lt;9))),1,0)+IF(AND(S102&gt;0,OR(Inputs!C15&gt;Inputs!C23,AND(Inputs!C15=Inputs!C23,1&lt;9))),1,0)+IF(AND(AA102&gt;0,OR(Inputs!C16&gt;Inputs!C23,AND(Inputs!C16=Inputs!C23,2&lt;9))),1,0)+IF(AND(AI102&gt;0,OR(Inputs!C17&gt;Inputs!C23,AND(Inputs!C17=Inputs!C23,3&lt;9))),1,0)+IF(AND(AQ102&gt;0,OR(Inputs!C18&gt;Inputs!C23,AND(Inputs!C18=Inputs!C23,4&lt;9))),1,0)+IF(AND(AY102&gt;0,OR(Inputs!C19&gt;Inputs!C23,AND(Inputs!C19=Inputs!C23,5&lt;9))),1,0)+IF(AND(BG102&gt;0,OR(Inputs!C20&gt;Inputs!C23,AND(Inputs!C20=Inputs!C23,6&lt;9))),1,0)+IF(AND(BO102&gt;0,OR(Inputs!C21&gt;Inputs!C23,AND(Inputs!C21=Inputs!C23,7&lt;9))),1,0)+IF(AND(BW102&gt;0,OR(Inputs!C22&gt;Inputs!C23,AND(Inputs!C22=Inputs!C23,8&lt;9))),1,0)))</f>
        <v>99</v>
      </c>
      <c r="CJ102" s="3">
        <f>IF(Inputs!$B$27&lt;&gt;"Ready","PENDING INPUTS",IF(A102&gt;Inputs!$B$6,0,MIN(MAX(0,(CE102+CF102+CG102)-CH102),MAX(0,C102-D102-(IF(O102&lt;CI102,K102+L102+M102-N102,0)+IF(W102&lt;CI102,S102+T102+U102-V102,0)+IF(AE102&lt;CI102,AA102+AB102+AC102-AD102,0)+IF(AM102&lt;CI102,AI102+AJ102+AK102-AL102,0)+IF(AU102&lt;CI102,AQ102+AR102+AS102-AT102,0)+IF(BC102&lt;CI102,AY102+AZ102+BA102-BB102,0)+IF(BK102&lt;CI102,BG102+BH102+BI102-BJ102,0)+IF(BS102&lt;CI102,BO102+BP102+BQ102-BR102,0)+IF(CA102&lt;CI102,BW102+BX102+BY102-BZ102,0)+IF(CI102&lt;CI102,CE102+CF102+CG102-CH102,0))))))</f>
        <v>0</v>
      </c>
      <c r="CK102" s="3">
        <f>IF(Inputs!$B$27&lt;&gt;"Ready","PENDING INPUTS",MIN((CE102+CF102+CG102),IF(D102&gt;C102,IF(D102=0,0,CH102*C102/D102),CH102+CJ102)))</f>
        <v>0</v>
      </c>
      <c r="CL102" s="3">
        <f>IF(Inputs!$B$27&lt;&gt;"Ready","PENDING INPUTS",MAX(0,(CE102+CF102+CG102)-CK102))</f>
        <v>0</v>
      </c>
    </row>
    <row r="103" spans="1:90" ht="27.95" customHeight="1" x14ac:dyDescent="0.25">
      <c r="A103">
        <v>99</v>
      </c>
      <c r="B103" s="13">
        <f>IF(Inputs!$B$27&lt;&gt;"Ready","PENDING INPUTS",EDATE(Inputs!$B$5,A103-1))</f>
        <v>49279</v>
      </c>
      <c r="C103" s="3">
        <f>IF(Inputs!$B$27&lt;&gt;"Ready","PENDING INPUTS",IF(A103&lt;=Inputs!$B$6,MAX(0,Inputs!$B$4+IF(A103=Inputs!$B$7,Inputs!$B$8,0)+IF(A103=Inputs!$B$9,Inputs!$B$10,0)),0))</f>
        <v>0</v>
      </c>
      <c r="D103" s="3">
        <f>IF(Inputs!$B$27&lt;&gt;"Ready","PENDING INPUTS",SUM(N103,V103,AD103,AL103,AT103,BB103,BJ103,BR103,BZ103,CH103))</f>
        <v>0</v>
      </c>
      <c r="E103" s="3">
        <f>IF(Inputs!$B$27&lt;&gt;"Ready","PENDING INPUTS",MAX(0,D103-C103))</f>
        <v>0</v>
      </c>
      <c r="F103" s="3">
        <f>IF(Inputs!$B$27&lt;&gt;"Ready","PENDING INPUTS",SUM(Q103,Y103,AG103,AO103,AW103,BE103,BM103,BU103,CC103,CK103))</f>
        <v>0</v>
      </c>
      <c r="G103" s="3">
        <f>IF(Inputs!$B$27&lt;&gt;"Ready","PENDING INPUTS",SUM(L103,T103,AB103,AJ103,AR103,AZ103,BH103,BP103,BX103,CF103))</f>
        <v>0</v>
      </c>
      <c r="H103" s="3">
        <f>IF(Inputs!$B$27&lt;&gt;"Ready","PENDING INPUTS",SUM(M103,U103,AC103,AK103,AS103,BA103,BI103,BQ103,BY103,CG103))</f>
        <v>0</v>
      </c>
      <c r="I103" s="3">
        <f>IF(Inputs!$B$27&lt;&gt;"Ready","PENDING INPUTS",SUM(R103,Z103,AH103,AP103,AX103,BF103,BN103,BV103,CD103,CL103))</f>
        <v>0</v>
      </c>
      <c r="J103" t="str">
        <f>IF(Inputs!$B$27&lt;&gt;"Ready","PENDING INPUTS",IF(A103&gt;Inputs!$B$6,"Beyond horizon",IF(E103&gt;0.005,"MINIMUM SHORTFALL",IF(I103&lt;0.005,"Paid off","In progress"))))</f>
        <v>Paid off</v>
      </c>
      <c r="K103" s="3">
        <f>IF(Inputs!$B$27&lt;&gt;"Ready","PENDING INPUTS",R102)</f>
        <v>0</v>
      </c>
      <c r="L103" s="3">
        <f>IF(Inputs!$B$27&lt;&gt;"Ready","PENDING INPUTS",IF(A103&lt;=Inputs!$B$6,ROUND(K103*Inputs!C14/12,2),0))</f>
        <v>0</v>
      </c>
      <c r="M103" s="3">
        <f>IF(Inputs!$B$27&lt;&gt;"Ready","PENDING INPUTS",IF(AND(A103&lt;=Inputs!$B$6,K103&gt;0),Inputs!G14,0))</f>
        <v>0</v>
      </c>
      <c r="N103" s="3">
        <f>IF(Inputs!$B$27&lt;&gt;"Ready","PENDING INPUTS",IF(A103&gt;Inputs!$B$6,0,MIN((K103+L103+M103),IF(Inputs!H14=1,Inputs!D14,MAX(Inputs!F14,ROUND(K103*Inputs!E14+L103+M103,2))))))</f>
        <v>0</v>
      </c>
      <c r="O103">
        <f>IF(Inputs!$B$27&lt;&gt;"Ready","PENDING INPUTS",IF(K103&lt;=0,99,1+IF(AND(S103&gt;0,OR(Inputs!C15&gt;Inputs!C14,AND(Inputs!C15=Inputs!C14,1&lt;0))),1,0)+IF(AND(AA103&gt;0,OR(Inputs!C16&gt;Inputs!C14,AND(Inputs!C16=Inputs!C14,2&lt;0))),1,0)+IF(AND(AI103&gt;0,OR(Inputs!C17&gt;Inputs!C14,AND(Inputs!C17=Inputs!C14,3&lt;0))),1,0)+IF(AND(AQ103&gt;0,OR(Inputs!C18&gt;Inputs!C14,AND(Inputs!C18=Inputs!C14,4&lt;0))),1,0)+IF(AND(AY103&gt;0,OR(Inputs!C19&gt;Inputs!C14,AND(Inputs!C19=Inputs!C14,5&lt;0))),1,0)+IF(AND(BG103&gt;0,OR(Inputs!C20&gt;Inputs!C14,AND(Inputs!C20=Inputs!C14,6&lt;0))),1,0)+IF(AND(BO103&gt;0,OR(Inputs!C21&gt;Inputs!C14,AND(Inputs!C21=Inputs!C14,7&lt;0))),1,0)+IF(AND(BW103&gt;0,OR(Inputs!C22&gt;Inputs!C14,AND(Inputs!C22=Inputs!C14,8&lt;0))),1,0)+IF(AND(CE103&gt;0,OR(Inputs!C23&gt;Inputs!C14,AND(Inputs!C23=Inputs!C14,9&lt;0))),1,0)))</f>
        <v>99</v>
      </c>
      <c r="P103" s="3">
        <f>IF(Inputs!$B$27&lt;&gt;"Ready","PENDING INPUTS",IF(A103&gt;Inputs!$B$6,0,MIN(MAX(0,(K103+L103+M103)-N103),MAX(0,C103-D103-(IF(O103&lt;O103,K103+L103+M103-N103,0)+IF(W103&lt;O103,S103+T103+U103-V103,0)+IF(AE103&lt;O103,AA103+AB103+AC103-AD103,0)+IF(AM103&lt;O103,AI103+AJ103+AK103-AL103,0)+IF(AU103&lt;O103,AQ103+AR103+AS103-AT103,0)+IF(BC103&lt;O103,AY103+AZ103+BA103-BB103,0)+IF(BK103&lt;O103,BG103+BH103+BI103-BJ103,0)+IF(BS103&lt;O103,BO103+BP103+BQ103-BR103,0)+IF(CA103&lt;O103,BW103+BX103+BY103-BZ103,0)+IF(CI103&lt;O103,CE103+CF103+CG103-CH103,0))))))</f>
        <v>0</v>
      </c>
      <c r="Q103" s="3">
        <f>IF(Inputs!$B$27&lt;&gt;"Ready","PENDING INPUTS",MIN((K103+L103+M103),IF(D103&gt;C103,IF(D103=0,0,N103*C103/D103),N103+P103)))</f>
        <v>0</v>
      </c>
      <c r="R103" s="3">
        <f>IF(Inputs!$B$27&lt;&gt;"Ready","PENDING INPUTS",MAX(0,(K103+L103+M103)-Q103))</f>
        <v>0</v>
      </c>
      <c r="S103" s="3">
        <f>IF(Inputs!$B$27&lt;&gt;"Ready","PENDING INPUTS",Z102)</f>
        <v>0</v>
      </c>
      <c r="T103" s="3">
        <f>IF(Inputs!$B$27&lt;&gt;"Ready","PENDING INPUTS",IF(A103&lt;=Inputs!$B$6,ROUND(S103*Inputs!C15/12,2),0))</f>
        <v>0</v>
      </c>
      <c r="U103" s="3">
        <f>IF(Inputs!$B$27&lt;&gt;"Ready","PENDING INPUTS",IF(AND(A103&lt;=Inputs!$B$6,S103&gt;0),Inputs!G15,0))</f>
        <v>0</v>
      </c>
      <c r="V103" s="3">
        <f>IF(Inputs!$B$27&lt;&gt;"Ready","PENDING INPUTS",IF(A103&gt;Inputs!$B$6,0,MIN((S103+T103+U103),IF(Inputs!H15=1,Inputs!D15,MAX(Inputs!F15,ROUND(S103*Inputs!E15+T103+U103,2))))))</f>
        <v>0</v>
      </c>
      <c r="W103">
        <f>IF(Inputs!$B$27&lt;&gt;"Ready","PENDING INPUTS",IF(S103&lt;=0,99,1+IF(AND(K103&gt;0,OR(Inputs!C14&gt;Inputs!C15,AND(Inputs!C14=Inputs!C15,0&lt;1))),1,0)+IF(AND(AA103&gt;0,OR(Inputs!C16&gt;Inputs!C15,AND(Inputs!C16=Inputs!C15,2&lt;1))),1,0)+IF(AND(AI103&gt;0,OR(Inputs!C17&gt;Inputs!C15,AND(Inputs!C17=Inputs!C15,3&lt;1))),1,0)+IF(AND(AQ103&gt;0,OR(Inputs!C18&gt;Inputs!C15,AND(Inputs!C18=Inputs!C15,4&lt;1))),1,0)+IF(AND(AY103&gt;0,OR(Inputs!C19&gt;Inputs!C15,AND(Inputs!C19=Inputs!C15,5&lt;1))),1,0)+IF(AND(BG103&gt;0,OR(Inputs!C20&gt;Inputs!C15,AND(Inputs!C20=Inputs!C15,6&lt;1))),1,0)+IF(AND(BO103&gt;0,OR(Inputs!C21&gt;Inputs!C15,AND(Inputs!C21=Inputs!C15,7&lt;1))),1,0)+IF(AND(BW103&gt;0,OR(Inputs!C22&gt;Inputs!C15,AND(Inputs!C22=Inputs!C15,8&lt;1))),1,0)+IF(AND(CE103&gt;0,OR(Inputs!C23&gt;Inputs!C15,AND(Inputs!C23=Inputs!C15,9&lt;1))),1,0)))</f>
        <v>99</v>
      </c>
      <c r="X103" s="3">
        <f>IF(Inputs!$B$27&lt;&gt;"Ready","PENDING INPUTS",IF(A103&gt;Inputs!$B$6,0,MIN(MAX(0,(S103+T103+U103)-V103),MAX(0,C103-D103-(IF(O103&lt;W103,K103+L103+M103-N103,0)+IF(W103&lt;W103,S103+T103+U103-V103,0)+IF(AE103&lt;W103,AA103+AB103+AC103-AD103,0)+IF(AM103&lt;W103,AI103+AJ103+AK103-AL103,0)+IF(AU103&lt;W103,AQ103+AR103+AS103-AT103,0)+IF(BC103&lt;W103,AY103+AZ103+BA103-BB103,0)+IF(BK103&lt;W103,BG103+BH103+BI103-BJ103,0)+IF(BS103&lt;W103,BO103+BP103+BQ103-BR103,0)+IF(CA103&lt;W103,BW103+BX103+BY103-BZ103,0)+IF(CI103&lt;W103,CE103+CF103+CG103-CH103,0))))))</f>
        <v>0</v>
      </c>
      <c r="Y103" s="3">
        <f>IF(Inputs!$B$27&lt;&gt;"Ready","PENDING INPUTS",MIN((S103+T103+U103),IF(D103&gt;C103,IF(D103=0,0,V103*C103/D103),V103+X103)))</f>
        <v>0</v>
      </c>
      <c r="Z103" s="3">
        <f>IF(Inputs!$B$27&lt;&gt;"Ready","PENDING INPUTS",MAX(0,(S103+T103+U103)-Y103))</f>
        <v>0</v>
      </c>
      <c r="AA103" s="3">
        <f>IF(Inputs!$B$27&lt;&gt;"Ready","PENDING INPUTS",AH102)</f>
        <v>0</v>
      </c>
      <c r="AB103" s="3">
        <f>IF(Inputs!$B$27&lt;&gt;"Ready","PENDING INPUTS",IF(A103&lt;=Inputs!$B$6,ROUND(AA103*Inputs!C16/12,2),0))</f>
        <v>0</v>
      </c>
      <c r="AC103" s="3">
        <f>IF(Inputs!$B$27&lt;&gt;"Ready","PENDING INPUTS",IF(AND(A103&lt;=Inputs!$B$6,AA103&gt;0),Inputs!G16,0))</f>
        <v>0</v>
      </c>
      <c r="AD103" s="3">
        <f>IF(Inputs!$B$27&lt;&gt;"Ready","PENDING INPUTS",IF(A103&gt;Inputs!$B$6,0,MIN((AA103+AB103+AC103),IF(Inputs!H16=1,Inputs!D16,MAX(Inputs!F16,ROUND(AA103*Inputs!E16+AB103+AC103,2))))))</f>
        <v>0</v>
      </c>
      <c r="AE103">
        <f>IF(Inputs!$B$27&lt;&gt;"Ready","PENDING INPUTS",IF(AA103&lt;=0,99,1+IF(AND(K103&gt;0,OR(Inputs!C14&gt;Inputs!C16,AND(Inputs!C14=Inputs!C16,0&lt;2))),1,0)+IF(AND(S103&gt;0,OR(Inputs!C15&gt;Inputs!C16,AND(Inputs!C15=Inputs!C16,1&lt;2))),1,0)+IF(AND(AI103&gt;0,OR(Inputs!C17&gt;Inputs!C16,AND(Inputs!C17=Inputs!C16,3&lt;2))),1,0)+IF(AND(AQ103&gt;0,OR(Inputs!C18&gt;Inputs!C16,AND(Inputs!C18=Inputs!C16,4&lt;2))),1,0)+IF(AND(AY103&gt;0,OR(Inputs!C19&gt;Inputs!C16,AND(Inputs!C19=Inputs!C16,5&lt;2))),1,0)+IF(AND(BG103&gt;0,OR(Inputs!C20&gt;Inputs!C16,AND(Inputs!C20=Inputs!C16,6&lt;2))),1,0)+IF(AND(BO103&gt;0,OR(Inputs!C21&gt;Inputs!C16,AND(Inputs!C21=Inputs!C16,7&lt;2))),1,0)+IF(AND(BW103&gt;0,OR(Inputs!C22&gt;Inputs!C16,AND(Inputs!C22=Inputs!C16,8&lt;2))),1,0)+IF(AND(CE103&gt;0,OR(Inputs!C23&gt;Inputs!C16,AND(Inputs!C23=Inputs!C16,9&lt;2))),1,0)))</f>
        <v>99</v>
      </c>
      <c r="AF103" s="3">
        <f>IF(Inputs!$B$27&lt;&gt;"Ready","PENDING INPUTS",IF(A103&gt;Inputs!$B$6,0,MIN(MAX(0,(AA103+AB103+AC103)-AD103),MAX(0,C103-D103-(IF(O103&lt;AE103,K103+L103+M103-N103,0)+IF(W103&lt;AE103,S103+T103+U103-V103,0)+IF(AE103&lt;AE103,AA103+AB103+AC103-AD103,0)+IF(AM103&lt;AE103,AI103+AJ103+AK103-AL103,0)+IF(AU103&lt;AE103,AQ103+AR103+AS103-AT103,0)+IF(BC103&lt;AE103,AY103+AZ103+BA103-BB103,0)+IF(BK103&lt;AE103,BG103+BH103+BI103-BJ103,0)+IF(BS103&lt;AE103,BO103+BP103+BQ103-BR103,0)+IF(CA103&lt;AE103,BW103+BX103+BY103-BZ103,0)+IF(CI103&lt;AE103,CE103+CF103+CG103-CH103,0))))))</f>
        <v>0</v>
      </c>
      <c r="AG103" s="3">
        <f>IF(Inputs!$B$27&lt;&gt;"Ready","PENDING INPUTS",MIN((AA103+AB103+AC103),IF(D103&gt;C103,IF(D103=0,0,AD103*C103/D103),AD103+AF103)))</f>
        <v>0</v>
      </c>
      <c r="AH103" s="3">
        <f>IF(Inputs!$B$27&lt;&gt;"Ready","PENDING INPUTS",MAX(0,(AA103+AB103+AC103)-AG103))</f>
        <v>0</v>
      </c>
      <c r="AI103" s="3">
        <f>IF(Inputs!$B$27&lt;&gt;"Ready","PENDING INPUTS",AP102)</f>
        <v>0</v>
      </c>
      <c r="AJ103" s="3">
        <f>IF(Inputs!$B$27&lt;&gt;"Ready","PENDING INPUTS",IF(A103&lt;=Inputs!$B$6,ROUND(AI103*Inputs!C17/12,2),0))</f>
        <v>0</v>
      </c>
      <c r="AK103" s="3">
        <f>IF(Inputs!$B$27&lt;&gt;"Ready","PENDING INPUTS",IF(AND(A103&lt;=Inputs!$B$6,AI103&gt;0),Inputs!G17,0))</f>
        <v>0</v>
      </c>
      <c r="AL103" s="3">
        <f>IF(Inputs!$B$27&lt;&gt;"Ready","PENDING INPUTS",IF(A103&gt;Inputs!$B$6,0,MIN((AI103+AJ103+AK103),IF(Inputs!H17=1,Inputs!D17,MAX(Inputs!F17,ROUND(AI103*Inputs!E17+AJ103+AK103,2))))))</f>
        <v>0</v>
      </c>
      <c r="AM103">
        <f>IF(Inputs!$B$27&lt;&gt;"Ready","PENDING INPUTS",IF(AI103&lt;=0,99,1+IF(AND(K103&gt;0,OR(Inputs!C14&gt;Inputs!C17,AND(Inputs!C14=Inputs!C17,0&lt;3))),1,0)+IF(AND(S103&gt;0,OR(Inputs!C15&gt;Inputs!C17,AND(Inputs!C15=Inputs!C17,1&lt;3))),1,0)+IF(AND(AA103&gt;0,OR(Inputs!C16&gt;Inputs!C17,AND(Inputs!C16=Inputs!C17,2&lt;3))),1,0)+IF(AND(AQ103&gt;0,OR(Inputs!C18&gt;Inputs!C17,AND(Inputs!C18=Inputs!C17,4&lt;3))),1,0)+IF(AND(AY103&gt;0,OR(Inputs!C19&gt;Inputs!C17,AND(Inputs!C19=Inputs!C17,5&lt;3))),1,0)+IF(AND(BG103&gt;0,OR(Inputs!C20&gt;Inputs!C17,AND(Inputs!C20=Inputs!C17,6&lt;3))),1,0)+IF(AND(BO103&gt;0,OR(Inputs!C21&gt;Inputs!C17,AND(Inputs!C21=Inputs!C17,7&lt;3))),1,0)+IF(AND(BW103&gt;0,OR(Inputs!C22&gt;Inputs!C17,AND(Inputs!C22=Inputs!C17,8&lt;3))),1,0)+IF(AND(CE103&gt;0,OR(Inputs!C23&gt;Inputs!C17,AND(Inputs!C23=Inputs!C17,9&lt;3))),1,0)))</f>
        <v>99</v>
      </c>
      <c r="AN103" s="3">
        <f>IF(Inputs!$B$27&lt;&gt;"Ready","PENDING INPUTS",IF(A103&gt;Inputs!$B$6,0,MIN(MAX(0,(AI103+AJ103+AK103)-AL103),MAX(0,C103-D103-(IF(O103&lt;AM103,K103+L103+M103-N103,0)+IF(W103&lt;AM103,S103+T103+U103-V103,0)+IF(AE103&lt;AM103,AA103+AB103+AC103-AD103,0)+IF(AM103&lt;AM103,AI103+AJ103+AK103-AL103,0)+IF(AU103&lt;AM103,AQ103+AR103+AS103-AT103,0)+IF(BC103&lt;AM103,AY103+AZ103+BA103-BB103,0)+IF(BK103&lt;AM103,BG103+BH103+BI103-BJ103,0)+IF(BS103&lt;AM103,BO103+BP103+BQ103-BR103,0)+IF(CA103&lt;AM103,BW103+BX103+BY103-BZ103,0)+IF(CI103&lt;AM103,CE103+CF103+CG103-CH103,0))))))</f>
        <v>0</v>
      </c>
      <c r="AO103" s="3">
        <f>IF(Inputs!$B$27&lt;&gt;"Ready","PENDING INPUTS",MIN((AI103+AJ103+AK103),IF(D103&gt;C103,IF(D103=0,0,AL103*C103/D103),AL103+AN103)))</f>
        <v>0</v>
      </c>
      <c r="AP103" s="3">
        <f>IF(Inputs!$B$27&lt;&gt;"Ready","PENDING INPUTS",MAX(0,(AI103+AJ103+AK103)-AO103))</f>
        <v>0</v>
      </c>
      <c r="AQ103" s="3">
        <f>IF(Inputs!$B$27&lt;&gt;"Ready","PENDING INPUTS",AX102)</f>
        <v>0</v>
      </c>
      <c r="AR103" s="3">
        <f>IF(Inputs!$B$27&lt;&gt;"Ready","PENDING INPUTS",IF(A103&lt;=Inputs!$B$6,ROUND(AQ103*Inputs!C18/12,2),0))</f>
        <v>0</v>
      </c>
      <c r="AS103" s="3">
        <f>IF(Inputs!$B$27&lt;&gt;"Ready","PENDING INPUTS",IF(AND(A103&lt;=Inputs!$B$6,AQ103&gt;0),Inputs!G18,0))</f>
        <v>0</v>
      </c>
      <c r="AT103" s="3">
        <f>IF(Inputs!$B$27&lt;&gt;"Ready","PENDING INPUTS",IF(A103&gt;Inputs!$B$6,0,MIN((AQ103+AR103+AS103),IF(Inputs!H18=1,Inputs!D18,MAX(Inputs!F18,ROUND(AQ103*Inputs!E18+AR103+AS103,2))))))</f>
        <v>0</v>
      </c>
      <c r="AU103">
        <f>IF(Inputs!$B$27&lt;&gt;"Ready","PENDING INPUTS",IF(AQ103&lt;=0,99,1+IF(AND(K103&gt;0,OR(Inputs!C14&gt;Inputs!C18,AND(Inputs!C14=Inputs!C18,0&lt;4))),1,0)+IF(AND(S103&gt;0,OR(Inputs!C15&gt;Inputs!C18,AND(Inputs!C15=Inputs!C18,1&lt;4))),1,0)+IF(AND(AA103&gt;0,OR(Inputs!C16&gt;Inputs!C18,AND(Inputs!C16=Inputs!C18,2&lt;4))),1,0)+IF(AND(AI103&gt;0,OR(Inputs!C17&gt;Inputs!C18,AND(Inputs!C17=Inputs!C18,3&lt;4))),1,0)+IF(AND(AY103&gt;0,OR(Inputs!C19&gt;Inputs!C18,AND(Inputs!C19=Inputs!C18,5&lt;4))),1,0)+IF(AND(BG103&gt;0,OR(Inputs!C20&gt;Inputs!C18,AND(Inputs!C20=Inputs!C18,6&lt;4))),1,0)+IF(AND(BO103&gt;0,OR(Inputs!C21&gt;Inputs!C18,AND(Inputs!C21=Inputs!C18,7&lt;4))),1,0)+IF(AND(BW103&gt;0,OR(Inputs!C22&gt;Inputs!C18,AND(Inputs!C22=Inputs!C18,8&lt;4))),1,0)+IF(AND(CE103&gt;0,OR(Inputs!C23&gt;Inputs!C18,AND(Inputs!C23=Inputs!C18,9&lt;4))),1,0)))</f>
        <v>99</v>
      </c>
      <c r="AV103" s="3">
        <f>IF(Inputs!$B$27&lt;&gt;"Ready","PENDING INPUTS",IF(A103&gt;Inputs!$B$6,0,MIN(MAX(0,(AQ103+AR103+AS103)-AT103),MAX(0,C103-D103-(IF(O103&lt;AU103,K103+L103+M103-N103,0)+IF(W103&lt;AU103,S103+T103+U103-V103,0)+IF(AE103&lt;AU103,AA103+AB103+AC103-AD103,0)+IF(AM103&lt;AU103,AI103+AJ103+AK103-AL103,0)+IF(AU103&lt;AU103,AQ103+AR103+AS103-AT103,0)+IF(BC103&lt;AU103,AY103+AZ103+BA103-BB103,0)+IF(BK103&lt;AU103,BG103+BH103+BI103-BJ103,0)+IF(BS103&lt;AU103,BO103+BP103+BQ103-BR103,0)+IF(CA103&lt;AU103,BW103+BX103+BY103-BZ103,0)+IF(CI103&lt;AU103,CE103+CF103+CG103-CH103,0))))))</f>
        <v>0</v>
      </c>
      <c r="AW103" s="3">
        <f>IF(Inputs!$B$27&lt;&gt;"Ready","PENDING INPUTS",MIN((AQ103+AR103+AS103),IF(D103&gt;C103,IF(D103=0,0,AT103*C103/D103),AT103+AV103)))</f>
        <v>0</v>
      </c>
      <c r="AX103" s="3">
        <f>IF(Inputs!$B$27&lt;&gt;"Ready","PENDING INPUTS",MAX(0,(AQ103+AR103+AS103)-AW103))</f>
        <v>0</v>
      </c>
      <c r="AY103" s="3">
        <f>IF(Inputs!$B$27&lt;&gt;"Ready","PENDING INPUTS",BF102)</f>
        <v>0</v>
      </c>
      <c r="AZ103" s="3">
        <f>IF(Inputs!$B$27&lt;&gt;"Ready","PENDING INPUTS",IF(A103&lt;=Inputs!$B$6,ROUND(AY103*Inputs!C19/12,2),0))</f>
        <v>0</v>
      </c>
      <c r="BA103" s="3">
        <f>IF(Inputs!$B$27&lt;&gt;"Ready","PENDING INPUTS",IF(AND(A103&lt;=Inputs!$B$6,AY103&gt;0),Inputs!G19,0))</f>
        <v>0</v>
      </c>
      <c r="BB103" s="3">
        <f>IF(Inputs!$B$27&lt;&gt;"Ready","PENDING INPUTS",IF(A103&gt;Inputs!$B$6,0,MIN((AY103+AZ103+BA103),IF(Inputs!H19=1,Inputs!D19,MAX(Inputs!F19,ROUND(AY103*Inputs!E19+AZ103+BA103,2))))))</f>
        <v>0</v>
      </c>
      <c r="BC103">
        <f>IF(Inputs!$B$27&lt;&gt;"Ready","PENDING INPUTS",IF(AY103&lt;=0,99,1+IF(AND(K103&gt;0,OR(Inputs!C14&gt;Inputs!C19,AND(Inputs!C14=Inputs!C19,0&lt;5))),1,0)+IF(AND(S103&gt;0,OR(Inputs!C15&gt;Inputs!C19,AND(Inputs!C15=Inputs!C19,1&lt;5))),1,0)+IF(AND(AA103&gt;0,OR(Inputs!C16&gt;Inputs!C19,AND(Inputs!C16=Inputs!C19,2&lt;5))),1,0)+IF(AND(AI103&gt;0,OR(Inputs!C17&gt;Inputs!C19,AND(Inputs!C17=Inputs!C19,3&lt;5))),1,0)+IF(AND(AQ103&gt;0,OR(Inputs!C18&gt;Inputs!C19,AND(Inputs!C18=Inputs!C19,4&lt;5))),1,0)+IF(AND(BG103&gt;0,OR(Inputs!C20&gt;Inputs!C19,AND(Inputs!C20=Inputs!C19,6&lt;5))),1,0)+IF(AND(BO103&gt;0,OR(Inputs!C21&gt;Inputs!C19,AND(Inputs!C21=Inputs!C19,7&lt;5))),1,0)+IF(AND(BW103&gt;0,OR(Inputs!C22&gt;Inputs!C19,AND(Inputs!C22=Inputs!C19,8&lt;5))),1,0)+IF(AND(CE103&gt;0,OR(Inputs!C23&gt;Inputs!C19,AND(Inputs!C23=Inputs!C19,9&lt;5))),1,0)))</f>
        <v>99</v>
      </c>
      <c r="BD103" s="3">
        <f>IF(Inputs!$B$27&lt;&gt;"Ready","PENDING INPUTS",IF(A103&gt;Inputs!$B$6,0,MIN(MAX(0,(AY103+AZ103+BA103)-BB103),MAX(0,C103-D103-(IF(O103&lt;BC103,K103+L103+M103-N103,0)+IF(W103&lt;BC103,S103+T103+U103-V103,0)+IF(AE103&lt;BC103,AA103+AB103+AC103-AD103,0)+IF(AM103&lt;BC103,AI103+AJ103+AK103-AL103,0)+IF(AU103&lt;BC103,AQ103+AR103+AS103-AT103,0)+IF(BC103&lt;BC103,AY103+AZ103+BA103-BB103,0)+IF(BK103&lt;BC103,BG103+BH103+BI103-BJ103,0)+IF(BS103&lt;BC103,BO103+BP103+BQ103-BR103,0)+IF(CA103&lt;BC103,BW103+BX103+BY103-BZ103,0)+IF(CI103&lt;BC103,CE103+CF103+CG103-CH103,0))))))</f>
        <v>0</v>
      </c>
      <c r="BE103" s="3">
        <f>IF(Inputs!$B$27&lt;&gt;"Ready","PENDING INPUTS",MIN((AY103+AZ103+BA103),IF(D103&gt;C103,IF(D103=0,0,BB103*C103/D103),BB103+BD103)))</f>
        <v>0</v>
      </c>
      <c r="BF103" s="3">
        <f>IF(Inputs!$B$27&lt;&gt;"Ready","PENDING INPUTS",MAX(0,(AY103+AZ103+BA103)-BE103))</f>
        <v>0</v>
      </c>
      <c r="BG103" s="3">
        <f>IF(Inputs!$B$27&lt;&gt;"Ready","PENDING INPUTS",BN102)</f>
        <v>0</v>
      </c>
      <c r="BH103" s="3">
        <f>IF(Inputs!$B$27&lt;&gt;"Ready","PENDING INPUTS",IF(A103&lt;=Inputs!$B$6,ROUND(BG103*Inputs!C20/12,2),0))</f>
        <v>0</v>
      </c>
      <c r="BI103" s="3">
        <f>IF(Inputs!$B$27&lt;&gt;"Ready","PENDING INPUTS",IF(AND(A103&lt;=Inputs!$B$6,BG103&gt;0),Inputs!G20,0))</f>
        <v>0</v>
      </c>
      <c r="BJ103" s="3">
        <f>IF(Inputs!$B$27&lt;&gt;"Ready","PENDING INPUTS",IF(A103&gt;Inputs!$B$6,0,MIN((BG103+BH103+BI103),IF(Inputs!H20=1,Inputs!D20,MAX(Inputs!F20,ROUND(BG103*Inputs!E20+BH103+BI103,2))))))</f>
        <v>0</v>
      </c>
      <c r="BK103">
        <f>IF(Inputs!$B$27&lt;&gt;"Ready","PENDING INPUTS",IF(BG103&lt;=0,99,1+IF(AND(K103&gt;0,OR(Inputs!C14&gt;Inputs!C20,AND(Inputs!C14=Inputs!C20,0&lt;6))),1,0)+IF(AND(S103&gt;0,OR(Inputs!C15&gt;Inputs!C20,AND(Inputs!C15=Inputs!C20,1&lt;6))),1,0)+IF(AND(AA103&gt;0,OR(Inputs!C16&gt;Inputs!C20,AND(Inputs!C16=Inputs!C20,2&lt;6))),1,0)+IF(AND(AI103&gt;0,OR(Inputs!C17&gt;Inputs!C20,AND(Inputs!C17=Inputs!C20,3&lt;6))),1,0)+IF(AND(AQ103&gt;0,OR(Inputs!C18&gt;Inputs!C20,AND(Inputs!C18=Inputs!C20,4&lt;6))),1,0)+IF(AND(AY103&gt;0,OR(Inputs!C19&gt;Inputs!C20,AND(Inputs!C19=Inputs!C20,5&lt;6))),1,0)+IF(AND(BO103&gt;0,OR(Inputs!C21&gt;Inputs!C20,AND(Inputs!C21=Inputs!C20,7&lt;6))),1,0)+IF(AND(BW103&gt;0,OR(Inputs!C22&gt;Inputs!C20,AND(Inputs!C22=Inputs!C20,8&lt;6))),1,0)+IF(AND(CE103&gt;0,OR(Inputs!C23&gt;Inputs!C20,AND(Inputs!C23=Inputs!C20,9&lt;6))),1,0)))</f>
        <v>99</v>
      </c>
      <c r="BL103" s="3">
        <f>IF(Inputs!$B$27&lt;&gt;"Ready","PENDING INPUTS",IF(A103&gt;Inputs!$B$6,0,MIN(MAX(0,(BG103+BH103+BI103)-BJ103),MAX(0,C103-D103-(IF(O103&lt;BK103,K103+L103+M103-N103,0)+IF(W103&lt;BK103,S103+T103+U103-V103,0)+IF(AE103&lt;BK103,AA103+AB103+AC103-AD103,0)+IF(AM103&lt;BK103,AI103+AJ103+AK103-AL103,0)+IF(AU103&lt;BK103,AQ103+AR103+AS103-AT103,0)+IF(BC103&lt;BK103,AY103+AZ103+BA103-BB103,0)+IF(BK103&lt;BK103,BG103+BH103+BI103-BJ103,0)+IF(BS103&lt;BK103,BO103+BP103+BQ103-BR103,0)+IF(CA103&lt;BK103,BW103+BX103+BY103-BZ103,0)+IF(CI103&lt;BK103,CE103+CF103+CG103-CH103,0))))))</f>
        <v>0</v>
      </c>
      <c r="BM103" s="3">
        <f>IF(Inputs!$B$27&lt;&gt;"Ready","PENDING INPUTS",MIN((BG103+BH103+BI103),IF(D103&gt;C103,IF(D103=0,0,BJ103*C103/D103),BJ103+BL103)))</f>
        <v>0</v>
      </c>
      <c r="BN103" s="3">
        <f>IF(Inputs!$B$27&lt;&gt;"Ready","PENDING INPUTS",MAX(0,(BG103+BH103+BI103)-BM103))</f>
        <v>0</v>
      </c>
      <c r="BO103" s="3">
        <f>IF(Inputs!$B$27&lt;&gt;"Ready","PENDING INPUTS",BV102)</f>
        <v>0</v>
      </c>
      <c r="BP103" s="3">
        <f>IF(Inputs!$B$27&lt;&gt;"Ready","PENDING INPUTS",IF(A103&lt;=Inputs!$B$6,ROUND(BO103*Inputs!C21/12,2),0))</f>
        <v>0</v>
      </c>
      <c r="BQ103" s="3">
        <f>IF(Inputs!$B$27&lt;&gt;"Ready","PENDING INPUTS",IF(AND(A103&lt;=Inputs!$B$6,BO103&gt;0),Inputs!G21,0))</f>
        <v>0</v>
      </c>
      <c r="BR103" s="3">
        <f>IF(Inputs!$B$27&lt;&gt;"Ready","PENDING INPUTS",IF(A103&gt;Inputs!$B$6,0,MIN((BO103+BP103+BQ103),IF(Inputs!H21=1,Inputs!D21,MAX(Inputs!F21,ROUND(BO103*Inputs!E21+BP103+BQ103,2))))))</f>
        <v>0</v>
      </c>
      <c r="BS103">
        <f>IF(Inputs!$B$27&lt;&gt;"Ready","PENDING INPUTS",IF(BO103&lt;=0,99,1+IF(AND(K103&gt;0,OR(Inputs!C14&gt;Inputs!C21,AND(Inputs!C14=Inputs!C21,0&lt;7))),1,0)+IF(AND(S103&gt;0,OR(Inputs!C15&gt;Inputs!C21,AND(Inputs!C15=Inputs!C21,1&lt;7))),1,0)+IF(AND(AA103&gt;0,OR(Inputs!C16&gt;Inputs!C21,AND(Inputs!C16=Inputs!C21,2&lt;7))),1,0)+IF(AND(AI103&gt;0,OR(Inputs!C17&gt;Inputs!C21,AND(Inputs!C17=Inputs!C21,3&lt;7))),1,0)+IF(AND(AQ103&gt;0,OR(Inputs!C18&gt;Inputs!C21,AND(Inputs!C18=Inputs!C21,4&lt;7))),1,0)+IF(AND(AY103&gt;0,OR(Inputs!C19&gt;Inputs!C21,AND(Inputs!C19=Inputs!C21,5&lt;7))),1,0)+IF(AND(BG103&gt;0,OR(Inputs!C20&gt;Inputs!C21,AND(Inputs!C20=Inputs!C21,6&lt;7))),1,0)+IF(AND(BW103&gt;0,OR(Inputs!C22&gt;Inputs!C21,AND(Inputs!C22=Inputs!C21,8&lt;7))),1,0)+IF(AND(CE103&gt;0,OR(Inputs!C23&gt;Inputs!C21,AND(Inputs!C23=Inputs!C21,9&lt;7))),1,0)))</f>
        <v>99</v>
      </c>
      <c r="BT103" s="3">
        <f>IF(Inputs!$B$27&lt;&gt;"Ready","PENDING INPUTS",IF(A103&gt;Inputs!$B$6,0,MIN(MAX(0,(BO103+BP103+BQ103)-BR103),MAX(0,C103-D103-(IF(O103&lt;BS103,K103+L103+M103-N103,0)+IF(W103&lt;BS103,S103+T103+U103-V103,0)+IF(AE103&lt;BS103,AA103+AB103+AC103-AD103,0)+IF(AM103&lt;BS103,AI103+AJ103+AK103-AL103,0)+IF(AU103&lt;BS103,AQ103+AR103+AS103-AT103,0)+IF(BC103&lt;BS103,AY103+AZ103+BA103-BB103,0)+IF(BK103&lt;BS103,BG103+BH103+BI103-BJ103,0)+IF(BS103&lt;BS103,BO103+BP103+BQ103-BR103,0)+IF(CA103&lt;BS103,BW103+BX103+BY103-BZ103,0)+IF(CI103&lt;BS103,CE103+CF103+CG103-CH103,0))))))</f>
        <v>0</v>
      </c>
      <c r="BU103" s="3">
        <f>IF(Inputs!$B$27&lt;&gt;"Ready","PENDING INPUTS",MIN((BO103+BP103+BQ103),IF(D103&gt;C103,IF(D103=0,0,BR103*C103/D103),BR103+BT103)))</f>
        <v>0</v>
      </c>
      <c r="BV103" s="3">
        <f>IF(Inputs!$B$27&lt;&gt;"Ready","PENDING INPUTS",MAX(0,(BO103+BP103+BQ103)-BU103))</f>
        <v>0</v>
      </c>
      <c r="BW103" s="3">
        <f>IF(Inputs!$B$27&lt;&gt;"Ready","PENDING INPUTS",CD102)</f>
        <v>0</v>
      </c>
      <c r="BX103" s="3">
        <f>IF(Inputs!$B$27&lt;&gt;"Ready","PENDING INPUTS",IF(A103&lt;=Inputs!$B$6,ROUND(BW103*Inputs!C22/12,2),0))</f>
        <v>0</v>
      </c>
      <c r="BY103" s="3">
        <f>IF(Inputs!$B$27&lt;&gt;"Ready","PENDING INPUTS",IF(AND(A103&lt;=Inputs!$B$6,BW103&gt;0),Inputs!G22,0))</f>
        <v>0</v>
      </c>
      <c r="BZ103" s="3">
        <f>IF(Inputs!$B$27&lt;&gt;"Ready","PENDING INPUTS",IF(A103&gt;Inputs!$B$6,0,MIN((BW103+BX103+BY103),IF(Inputs!H22=1,Inputs!D22,MAX(Inputs!F22,ROUND(BW103*Inputs!E22+BX103+BY103,2))))))</f>
        <v>0</v>
      </c>
      <c r="CA103">
        <f>IF(Inputs!$B$27&lt;&gt;"Ready","PENDING INPUTS",IF(BW103&lt;=0,99,1+IF(AND(K103&gt;0,OR(Inputs!C14&gt;Inputs!C22,AND(Inputs!C14=Inputs!C22,0&lt;8))),1,0)+IF(AND(S103&gt;0,OR(Inputs!C15&gt;Inputs!C22,AND(Inputs!C15=Inputs!C22,1&lt;8))),1,0)+IF(AND(AA103&gt;0,OR(Inputs!C16&gt;Inputs!C22,AND(Inputs!C16=Inputs!C22,2&lt;8))),1,0)+IF(AND(AI103&gt;0,OR(Inputs!C17&gt;Inputs!C22,AND(Inputs!C17=Inputs!C22,3&lt;8))),1,0)+IF(AND(AQ103&gt;0,OR(Inputs!C18&gt;Inputs!C22,AND(Inputs!C18=Inputs!C22,4&lt;8))),1,0)+IF(AND(AY103&gt;0,OR(Inputs!C19&gt;Inputs!C22,AND(Inputs!C19=Inputs!C22,5&lt;8))),1,0)+IF(AND(BG103&gt;0,OR(Inputs!C20&gt;Inputs!C22,AND(Inputs!C20=Inputs!C22,6&lt;8))),1,0)+IF(AND(BO103&gt;0,OR(Inputs!C21&gt;Inputs!C22,AND(Inputs!C21=Inputs!C22,7&lt;8))),1,0)+IF(AND(CE103&gt;0,OR(Inputs!C23&gt;Inputs!C22,AND(Inputs!C23=Inputs!C22,9&lt;8))),1,0)))</f>
        <v>99</v>
      </c>
      <c r="CB103" s="3">
        <f>IF(Inputs!$B$27&lt;&gt;"Ready","PENDING INPUTS",IF(A103&gt;Inputs!$B$6,0,MIN(MAX(0,(BW103+BX103+BY103)-BZ103),MAX(0,C103-D103-(IF(O103&lt;CA103,K103+L103+M103-N103,0)+IF(W103&lt;CA103,S103+T103+U103-V103,0)+IF(AE103&lt;CA103,AA103+AB103+AC103-AD103,0)+IF(AM103&lt;CA103,AI103+AJ103+AK103-AL103,0)+IF(AU103&lt;CA103,AQ103+AR103+AS103-AT103,0)+IF(BC103&lt;CA103,AY103+AZ103+BA103-BB103,0)+IF(BK103&lt;CA103,BG103+BH103+BI103-BJ103,0)+IF(BS103&lt;CA103,BO103+BP103+BQ103-BR103,0)+IF(CA103&lt;CA103,BW103+BX103+BY103-BZ103,0)+IF(CI103&lt;CA103,CE103+CF103+CG103-CH103,0))))))</f>
        <v>0</v>
      </c>
      <c r="CC103" s="3">
        <f>IF(Inputs!$B$27&lt;&gt;"Ready","PENDING INPUTS",MIN((BW103+BX103+BY103),IF(D103&gt;C103,IF(D103=0,0,BZ103*C103/D103),BZ103+CB103)))</f>
        <v>0</v>
      </c>
      <c r="CD103" s="3">
        <f>IF(Inputs!$B$27&lt;&gt;"Ready","PENDING INPUTS",MAX(0,(BW103+BX103+BY103)-CC103))</f>
        <v>0</v>
      </c>
      <c r="CE103" s="3">
        <f>IF(Inputs!$B$27&lt;&gt;"Ready","PENDING INPUTS",CL102)</f>
        <v>0</v>
      </c>
      <c r="CF103" s="3">
        <f>IF(Inputs!$B$27&lt;&gt;"Ready","PENDING INPUTS",IF(A103&lt;=Inputs!$B$6,ROUND(CE103*Inputs!C23/12,2),0))</f>
        <v>0</v>
      </c>
      <c r="CG103" s="3">
        <f>IF(Inputs!$B$27&lt;&gt;"Ready","PENDING INPUTS",IF(AND(A103&lt;=Inputs!$B$6,CE103&gt;0),Inputs!G23,0))</f>
        <v>0</v>
      </c>
      <c r="CH103" s="3">
        <f>IF(Inputs!$B$27&lt;&gt;"Ready","PENDING INPUTS",IF(A103&gt;Inputs!$B$6,0,MIN((CE103+CF103+CG103),IF(Inputs!H23=1,Inputs!D23,MAX(Inputs!F23,ROUND(CE103*Inputs!E23+CF103+CG103,2))))))</f>
        <v>0</v>
      </c>
      <c r="CI103">
        <f>IF(Inputs!$B$27&lt;&gt;"Ready","PENDING INPUTS",IF(CE103&lt;=0,99,1+IF(AND(K103&gt;0,OR(Inputs!C14&gt;Inputs!C23,AND(Inputs!C14=Inputs!C23,0&lt;9))),1,0)+IF(AND(S103&gt;0,OR(Inputs!C15&gt;Inputs!C23,AND(Inputs!C15=Inputs!C23,1&lt;9))),1,0)+IF(AND(AA103&gt;0,OR(Inputs!C16&gt;Inputs!C23,AND(Inputs!C16=Inputs!C23,2&lt;9))),1,0)+IF(AND(AI103&gt;0,OR(Inputs!C17&gt;Inputs!C23,AND(Inputs!C17=Inputs!C23,3&lt;9))),1,0)+IF(AND(AQ103&gt;0,OR(Inputs!C18&gt;Inputs!C23,AND(Inputs!C18=Inputs!C23,4&lt;9))),1,0)+IF(AND(AY103&gt;0,OR(Inputs!C19&gt;Inputs!C23,AND(Inputs!C19=Inputs!C23,5&lt;9))),1,0)+IF(AND(BG103&gt;0,OR(Inputs!C20&gt;Inputs!C23,AND(Inputs!C20=Inputs!C23,6&lt;9))),1,0)+IF(AND(BO103&gt;0,OR(Inputs!C21&gt;Inputs!C23,AND(Inputs!C21=Inputs!C23,7&lt;9))),1,0)+IF(AND(BW103&gt;0,OR(Inputs!C22&gt;Inputs!C23,AND(Inputs!C22=Inputs!C23,8&lt;9))),1,0)))</f>
        <v>99</v>
      </c>
      <c r="CJ103" s="3">
        <f>IF(Inputs!$B$27&lt;&gt;"Ready","PENDING INPUTS",IF(A103&gt;Inputs!$B$6,0,MIN(MAX(0,(CE103+CF103+CG103)-CH103),MAX(0,C103-D103-(IF(O103&lt;CI103,K103+L103+M103-N103,0)+IF(W103&lt;CI103,S103+T103+U103-V103,0)+IF(AE103&lt;CI103,AA103+AB103+AC103-AD103,0)+IF(AM103&lt;CI103,AI103+AJ103+AK103-AL103,0)+IF(AU103&lt;CI103,AQ103+AR103+AS103-AT103,0)+IF(BC103&lt;CI103,AY103+AZ103+BA103-BB103,0)+IF(BK103&lt;CI103,BG103+BH103+BI103-BJ103,0)+IF(BS103&lt;CI103,BO103+BP103+BQ103-BR103,0)+IF(CA103&lt;CI103,BW103+BX103+BY103-BZ103,0)+IF(CI103&lt;CI103,CE103+CF103+CG103-CH103,0))))))</f>
        <v>0</v>
      </c>
      <c r="CK103" s="3">
        <f>IF(Inputs!$B$27&lt;&gt;"Ready","PENDING INPUTS",MIN((CE103+CF103+CG103),IF(D103&gt;C103,IF(D103=0,0,CH103*C103/D103),CH103+CJ103)))</f>
        <v>0</v>
      </c>
      <c r="CL103" s="3">
        <f>IF(Inputs!$B$27&lt;&gt;"Ready","PENDING INPUTS",MAX(0,(CE103+CF103+CG103)-CK103))</f>
        <v>0</v>
      </c>
    </row>
    <row r="104" spans="1:90" ht="27.95" customHeight="1" x14ac:dyDescent="0.25">
      <c r="A104">
        <v>100</v>
      </c>
      <c r="B104" s="13">
        <f>IF(Inputs!$B$27&lt;&gt;"Ready","PENDING INPUTS",EDATE(Inputs!$B$5,A104-1))</f>
        <v>49310</v>
      </c>
      <c r="C104" s="3">
        <f>IF(Inputs!$B$27&lt;&gt;"Ready","PENDING INPUTS",IF(A104&lt;=Inputs!$B$6,MAX(0,Inputs!$B$4+IF(A104=Inputs!$B$7,Inputs!$B$8,0)+IF(A104=Inputs!$B$9,Inputs!$B$10,0)),0))</f>
        <v>0</v>
      </c>
      <c r="D104" s="3">
        <f>IF(Inputs!$B$27&lt;&gt;"Ready","PENDING INPUTS",SUM(N104,V104,AD104,AL104,AT104,BB104,BJ104,BR104,BZ104,CH104))</f>
        <v>0</v>
      </c>
      <c r="E104" s="3">
        <f>IF(Inputs!$B$27&lt;&gt;"Ready","PENDING INPUTS",MAX(0,D104-C104))</f>
        <v>0</v>
      </c>
      <c r="F104" s="3">
        <f>IF(Inputs!$B$27&lt;&gt;"Ready","PENDING INPUTS",SUM(Q104,Y104,AG104,AO104,AW104,BE104,BM104,BU104,CC104,CK104))</f>
        <v>0</v>
      </c>
      <c r="G104" s="3">
        <f>IF(Inputs!$B$27&lt;&gt;"Ready","PENDING INPUTS",SUM(L104,T104,AB104,AJ104,AR104,AZ104,BH104,BP104,BX104,CF104))</f>
        <v>0</v>
      </c>
      <c r="H104" s="3">
        <f>IF(Inputs!$B$27&lt;&gt;"Ready","PENDING INPUTS",SUM(M104,U104,AC104,AK104,AS104,BA104,BI104,BQ104,BY104,CG104))</f>
        <v>0</v>
      </c>
      <c r="I104" s="3">
        <f>IF(Inputs!$B$27&lt;&gt;"Ready","PENDING INPUTS",SUM(R104,Z104,AH104,AP104,AX104,BF104,BN104,BV104,CD104,CL104))</f>
        <v>0</v>
      </c>
      <c r="J104" t="str">
        <f>IF(Inputs!$B$27&lt;&gt;"Ready","PENDING INPUTS",IF(A104&gt;Inputs!$B$6,"Beyond horizon",IF(E104&gt;0.005,"MINIMUM SHORTFALL",IF(I104&lt;0.005,"Paid off","In progress"))))</f>
        <v>Paid off</v>
      </c>
      <c r="K104" s="3">
        <f>IF(Inputs!$B$27&lt;&gt;"Ready","PENDING INPUTS",R103)</f>
        <v>0</v>
      </c>
      <c r="L104" s="3">
        <f>IF(Inputs!$B$27&lt;&gt;"Ready","PENDING INPUTS",IF(A104&lt;=Inputs!$B$6,ROUND(K104*Inputs!C14/12,2),0))</f>
        <v>0</v>
      </c>
      <c r="M104" s="3">
        <f>IF(Inputs!$B$27&lt;&gt;"Ready","PENDING INPUTS",IF(AND(A104&lt;=Inputs!$B$6,K104&gt;0),Inputs!G14,0))</f>
        <v>0</v>
      </c>
      <c r="N104" s="3">
        <f>IF(Inputs!$B$27&lt;&gt;"Ready","PENDING INPUTS",IF(A104&gt;Inputs!$B$6,0,MIN((K104+L104+M104),IF(Inputs!H14=1,Inputs!D14,MAX(Inputs!F14,ROUND(K104*Inputs!E14+L104+M104,2))))))</f>
        <v>0</v>
      </c>
      <c r="O104">
        <f>IF(Inputs!$B$27&lt;&gt;"Ready","PENDING INPUTS",IF(K104&lt;=0,99,1+IF(AND(S104&gt;0,OR(Inputs!C15&gt;Inputs!C14,AND(Inputs!C15=Inputs!C14,1&lt;0))),1,0)+IF(AND(AA104&gt;0,OR(Inputs!C16&gt;Inputs!C14,AND(Inputs!C16=Inputs!C14,2&lt;0))),1,0)+IF(AND(AI104&gt;0,OR(Inputs!C17&gt;Inputs!C14,AND(Inputs!C17=Inputs!C14,3&lt;0))),1,0)+IF(AND(AQ104&gt;0,OR(Inputs!C18&gt;Inputs!C14,AND(Inputs!C18=Inputs!C14,4&lt;0))),1,0)+IF(AND(AY104&gt;0,OR(Inputs!C19&gt;Inputs!C14,AND(Inputs!C19=Inputs!C14,5&lt;0))),1,0)+IF(AND(BG104&gt;0,OR(Inputs!C20&gt;Inputs!C14,AND(Inputs!C20=Inputs!C14,6&lt;0))),1,0)+IF(AND(BO104&gt;0,OR(Inputs!C21&gt;Inputs!C14,AND(Inputs!C21=Inputs!C14,7&lt;0))),1,0)+IF(AND(BW104&gt;0,OR(Inputs!C22&gt;Inputs!C14,AND(Inputs!C22=Inputs!C14,8&lt;0))),1,0)+IF(AND(CE104&gt;0,OR(Inputs!C23&gt;Inputs!C14,AND(Inputs!C23=Inputs!C14,9&lt;0))),1,0)))</f>
        <v>99</v>
      </c>
      <c r="P104" s="3">
        <f>IF(Inputs!$B$27&lt;&gt;"Ready","PENDING INPUTS",IF(A104&gt;Inputs!$B$6,0,MIN(MAX(0,(K104+L104+M104)-N104),MAX(0,C104-D104-(IF(O104&lt;O104,K104+L104+M104-N104,0)+IF(W104&lt;O104,S104+T104+U104-V104,0)+IF(AE104&lt;O104,AA104+AB104+AC104-AD104,0)+IF(AM104&lt;O104,AI104+AJ104+AK104-AL104,0)+IF(AU104&lt;O104,AQ104+AR104+AS104-AT104,0)+IF(BC104&lt;O104,AY104+AZ104+BA104-BB104,0)+IF(BK104&lt;O104,BG104+BH104+BI104-BJ104,0)+IF(BS104&lt;O104,BO104+BP104+BQ104-BR104,0)+IF(CA104&lt;O104,BW104+BX104+BY104-BZ104,0)+IF(CI104&lt;O104,CE104+CF104+CG104-CH104,0))))))</f>
        <v>0</v>
      </c>
      <c r="Q104" s="3">
        <f>IF(Inputs!$B$27&lt;&gt;"Ready","PENDING INPUTS",MIN((K104+L104+M104),IF(D104&gt;C104,IF(D104=0,0,N104*C104/D104),N104+P104)))</f>
        <v>0</v>
      </c>
      <c r="R104" s="3">
        <f>IF(Inputs!$B$27&lt;&gt;"Ready","PENDING INPUTS",MAX(0,(K104+L104+M104)-Q104))</f>
        <v>0</v>
      </c>
      <c r="S104" s="3">
        <f>IF(Inputs!$B$27&lt;&gt;"Ready","PENDING INPUTS",Z103)</f>
        <v>0</v>
      </c>
      <c r="T104" s="3">
        <f>IF(Inputs!$B$27&lt;&gt;"Ready","PENDING INPUTS",IF(A104&lt;=Inputs!$B$6,ROUND(S104*Inputs!C15/12,2),0))</f>
        <v>0</v>
      </c>
      <c r="U104" s="3">
        <f>IF(Inputs!$B$27&lt;&gt;"Ready","PENDING INPUTS",IF(AND(A104&lt;=Inputs!$B$6,S104&gt;0),Inputs!G15,0))</f>
        <v>0</v>
      </c>
      <c r="V104" s="3">
        <f>IF(Inputs!$B$27&lt;&gt;"Ready","PENDING INPUTS",IF(A104&gt;Inputs!$B$6,0,MIN((S104+T104+U104),IF(Inputs!H15=1,Inputs!D15,MAX(Inputs!F15,ROUND(S104*Inputs!E15+T104+U104,2))))))</f>
        <v>0</v>
      </c>
      <c r="W104">
        <f>IF(Inputs!$B$27&lt;&gt;"Ready","PENDING INPUTS",IF(S104&lt;=0,99,1+IF(AND(K104&gt;0,OR(Inputs!C14&gt;Inputs!C15,AND(Inputs!C14=Inputs!C15,0&lt;1))),1,0)+IF(AND(AA104&gt;0,OR(Inputs!C16&gt;Inputs!C15,AND(Inputs!C16=Inputs!C15,2&lt;1))),1,0)+IF(AND(AI104&gt;0,OR(Inputs!C17&gt;Inputs!C15,AND(Inputs!C17=Inputs!C15,3&lt;1))),1,0)+IF(AND(AQ104&gt;0,OR(Inputs!C18&gt;Inputs!C15,AND(Inputs!C18=Inputs!C15,4&lt;1))),1,0)+IF(AND(AY104&gt;0,OR(Inputs!C19&gt;Inputs!C15,AND(Inputs!C19=Inputs!C15,5&lt;1))),1,0)+IF(AND(BG104&gt;0,OR(Inputs!C20&gt;Inputs!C15,AND(Inputs!C20=Inputs!C15,6&lt;1))),1,0)+IF(AND(BO104&gt;0,OR(Inputs!C21&gt;Inputs!C15,AND(Inputs!C21=Inputs!C15,7&lt;1))),1,0)+IF(AND(BW104&gt;0,OR(Inputs!C22&gt;Inputs!C15,AND(Inputs!C22=Inputs!C15,8&lt;1))),1,0)+IF(AND(CE104&gt;0,OR(Inputs!C23&gt;Inputs!C15,AND(Inputs!C23=Inputs!C15,9&lt;1))),1,0)))</f>
        <v>99</v>
      </c>
      <c r="X104" s="3">
        <f>IF(Inputs!$B$27&lt;&gt;"Ready","PENDING INPUTS",IF(A104&gt;Inputs!$B$6,0,MIN(MAX(0,(S104+T104+U104)-V104),MAX(0,C104-D104-(IF(O104&lt;W104,K104+L104+M104-N104,0)+IF(W104&lt;W104,S104+T104+U104-V104,0)+IF(AE104&lt;W104,AA104+AB104+AC104-AD104,0)+IF(AM104&lt;W104,AI104+AJ104+AK104-AL104,0)+IF(AU104&lt;W104,AQ104+AR104+AS104-AT104,0)+IF(BC104&lt;W104,AY104+AZ104+BA104-BB104,0)+IF(BK104&lt;W104,BG104+BH104+BI104-BJ104,0)+IF(BS104&lt;W104,BO104+BP104+BQ104-BR104,0)+IF(CA104&lt;W104,BW104+BX104+BY104-BZ104,0)+IF(CI104&lt;W104,CE104+CF104+CG104-CH104,0))))))</f>
        <v>0</v>
      </c>
      <c r="Y104" s="3">
        <f>IF(Inputs!$B$27&lt;&gt;"Ready","PENDING INPUTS",MIN((S104+T104+U104),IF(D104&gt;C104,IF(D104=0,0,V104*C104/D104),V104+X104)))</f>
        <v>0</v>
      </c>
      <c r="Z104" s="3">
        <f>IF(Inputs!$B$27&lt;&gt;"Ready","PENDING INPUTS",MAX(0,(S104+T104+U104)-Y104))</f>
        <v>0</v>
      </c>
      <c r="AA104" s="3">
        <f>IF(Inputs!$B$27&lt;&gt;"Ready","PENDING INPUTS",AH103)</f>
        <v>0</v>
      </c>
      <c r="AB104" s="3">
        <f>IF(Inputs!$B$27&lt;&gt;"Ready","PENDING INPUTS",IF(A104&lt;=Inputs!$B$6,ROUND(AA104*Inputs!C16/12,2),0))</f>
        <v>0</v>
      </c>
      <c r="AC104" s="3">
        <f>IF(Inputs!$B$27&lt;&gt;"Ready","PENDING INPUTS",IF(AND(A104&lt;=Inputs!$B$6,AA104&gt;0),Inputs!G16,0))</f>
        <v>0</v>
      </c>
      <c r="AD104" s="3">
        <f>IF(Inputs!$B$27&lt;&gt;"Ready","PENDING INPUTS",IF(A104&gt;Inputs!$B$6,0,MIN((AA104+AB104+AC104),IF(Inputs!H16=1,Inputs!D16,MAX(Inputs!F16,ROUND(AA104*Inputs!E16+AB104+AC104,2))))))</f>
        <v>0</v>
      </c>
      <c r="AE104">
        <f>IF(Inputs!$B$27&lt;&gt;"Ready","PENDING INPUTS",IF(AA104&lt;=0,99,1+IF(AND(K104&gt;0,OR(Inputs!C14&gt;Inputs!C16,AND(Inputs!C14=Inputs!C16,0&lt;2))),1,0)+IF(AND(S104&gt;0,OR(Inputs!C15&gt;Inputs!C16,AND(Inputs!C15=Inputs!C16,1&lt;2))),1,0)+IF(AND(AI104&gt;0,OR(Inputs!C17&gt;Inputs!C16,AND(Inputs!C17=Inputs!C16,3&lt;2))),1,0)+IF(AND(AQ104&gt;0,OR(Inputs!C18&gt;Inputs!C16,AND(Inputs!C18=Inputs!C16,4&lt;2))),1,0)+IF(AND(AY104&gt;0,OR(Inputs!C19&gt;Inputs!C16,AND(Inputs!C19=Inputs!C16,5&lt;2))),1,0)+IF(AND(BG104&gt;0,OR(Inputs!C20&gt;Inputs!C16,AND(Inputs!C20=Inputs!C16,6&lt;2))),1,0)+IF(AND(BO104&gt;0,OR(Inputs!C21&gt;Inputs!C16,AND(Inputs!C21=Inputs!C16,7&lt;2))),1,0)+IF(AND(BW104&gt;0,OR(Inputs!C22&gt;Inputs!C16,AND(Inputs!C22=Inputs!C16,8&lt;2))),1,0)+IF(AND(CE104&gt;0,OR(Inputs!C23&gt;Inputs!C16,AND(Inputs!C23=Inputs!C16,9&lt;2))),1,0)))</f>
        <v>99</v>
      </c>
      <c r="AF104" s="3">
        <f>IF(Inputs!$B$27&lt;&gt;"Ready","PENDING INPUTS",IF(A104&gt;Inputs!$B$6,0,MIN(MAX(0,(AA104+AB104+AC104)-AD104),MAX(0,C104-D104-(IF(O104&lt;AE104,K104+L104+M104-N104,0)+IF(W104&lt;AE104,S104+T104+U104-V104,0)+IF(AE104&lt;AE104,AA104+AB104+AC104-AD104,0)+IF(AM104&lt;AE104,AI104+AJ104+AK104-AL104,0)+IF(AU104&lt;AE104,AQ104+AR104+AS104-AT104,0)+IF(BC104&lt;AE104,AY104+AZ104+BA104-BB104,0)+IF(BK104&lt;AE104,BG104+BH104+BI104-BJ104,0)+IF(BS104&lt;AE104,BO104+BP104+BQ104-BR104,0)+IF(CA104&lt;AE104,BW104+BX104+BY104-BZ104,0)+IF(CI104&lt;AE104,CE104+CF104+CG104-CH104,0))))))</f>
        <v>0</v>
      </c>
      <c r="AG104" s="3">
        <f>IF(Inputs!$B$27&lt;&gt;"Ready","PENDING INPUTS",MIN((AA104+AB104+AC104),IF(D104&gt;C104,IF(D104=0,0,AD104*C104/D104),AD104+AF104)))</f>
        <v>0</v>
      </c>
      <c r="AH104" s="3">
        <f>IF(Inputs!$B$27&lt;&gt;"Ready","PENDING INPUTS",MAX(0,(AA104+AB104+AC104)-AG104))</f>
        <v>0</v>
      </c>
      <c r="AI104" s="3">
        <f>IF(Inputs!$B$27&lt;&gt;"Ready","PENDING INPUTS",AP103)</f>
        <v>0</v>
      </c>
      <c r="AJ104" s="3">
        <f>IF(Inputs!$B$27&lt;&gt;"Ready","PENDING INPUTS",IF(A104&lt;=Inputs!$B$6,ROUND(AI104*Inputs!C17/12,2),0))</f>
        <v>0</v>
      </c>
      <c r="AK104" s="3">
        <f>IF(Inputs!$B$27&lt;&gt;"Ready","PENDING INPUTS",IF(AND(A104&lt;=Inputs!$B$6,AI104&gt;0),Inputs!G17,0))</f>
        <v>0</v>
      </c>
      <c r="AL104" s="3">
        <f>IF(Inputs!$B$27&lt;&gt;"Ready","PENDING INPUTS",IF(A104&gt;Inputs!$B$6,0,MIN((AI104+AJ104+AK104),IF(Inputs!H17=1,Inputs!D17,MAX(Inputs!F17,ROUND(AI104*Inputs!E17+AJ104+AK104,2))))))</f>
        <v>0</v>
      </c>
      <c r="AM104">
        <f>IF(Inputs!$B$27&lt;&gt;"Ready","PENDING INPUTS",IF(AI104&lt;=0,99,1+IF(AND(K104&gt;0,OR(Inputs!C14&gt;Inputs!C17,AND(Inputs!C14=Inputs!C17,0&lt;3))),1,0)+IF(AND(S104&gt;0,OR(Inputs!C15&gt;Inputs!C17,AND(Inputs!C15=Inputs!C17,1&lt;3))),1,0)+IF(AND(AA104&gt;0,OR(Inputs!C16&gt;Inputs!C17,AND(Inputs!C16=Inputs!C17,2&lt;3))),1,0)+IF(AND(AQ104&gt;0,OR(Inputs!C18&gt;Inputs!C17,AND(Inputs!C18=Inputs!C17,4&lt;3))),1,0)+IF(AND(AY104&gt;0,OR(Inputs!C19&gt;Inputs!C17,AND(Inputs!C19=Inputs!C17,5&lt;3))),1,0)+IF(AND(BG104&gt;0,OR(Inputs!C20&gt;Inputs!C17,AND(Inputs!C20=Inputs!C17,6&lt;3))),1,0)+IF(AND(BO104&gt;0,OR(Inputs!C21&gt;Inputs!C17,AND(Inputs!C21=Inputs!C17,7&lt;3))),1,0)+IF(AND(BW104&gt;0,OR(Inputs!C22&gt;Inputs!C17,AND(Inputs!C22=Inputs!C17,8&lt;3))),1,0)+IF(AND(CE104&gt;0,OR(Inputs!C23&gt;Inputs!C17,AND(Inputs!C23=Inputs!C17,9&lt;3))),1,0)))</f>
        <v>99</v>
      </c>
      <c r="AN104" s="3">
        <f>IF(Inputs!$B$27&lt;&gt;"Ready","PENDING INPUTS",IF(A104&gt;Inputs!$B$6,0,MIN(MAX(0,(AI104+AJ104+AK104)-AL104),MAX(0,C104-D104-(IF(O104&lt;AM104,K104+L104+M104-N104,0)+IF(W104&lt;AM104,S104+T104+U104-V104,0)+IF(AE104&lt;AM104,AA104+AB104+AC104-AD104,0)+IF(AM104&lt;AM104,AI104+AJ104+AK104-AL104,0)+IF(AU104&lt;AM104,AQ104+AR104+AS104-AT104,0)+IF(BC104&lt;AM104,AY104+AZ104+BA104-BB104,0)+IF(BK104&lt;AM104,BG104+BH104+BI104-BJ104,0)+IF(BS104&lt;AM104,BO104+BP104+BQ104-BR104,0)+IF(CA104&lt;AM104,BW104+BX104+BY104-BZ104,0)+IF(CI104&lt;AM104,CE104+CF104+CG104-CH104,0))))))</f>
        <v>0</v>
      </c>
      <c r="AO104" s="3">
        <f>IF(Inputs!$B$27&lt;&gt;"Ready","PENDING INPUTS",MIN((AI104+AJ104+AK104),IF(D104&gt;C104,IF(D104=0,0,AL104*C104/D104),AL104+AN104)))</f>
        <v>0</v>
      </c>
      <c r="AP104" s="3">
        <f>IF(Inputs!$B$27&lt;&gt;"Ready","PENDING INPUTS",MAX(0,(AI104+AJ104+AK104)-AO104))</f>
        <v>0</v>
      </c>
      <c r="AQ104" s="3">
        <f>IF(Inputs!$B$27&lt;&gt;"Ready","PENDING INPUTS",AX103)</f>
        <v>0</v>
      </c>
      <c r="AR104" s="3">
        <f>IF(Inputs!$B$27&lt;&gt;"Ready","PENDING INPUTS",IF(A104&lt;=Inputs!$B$6,ROUND(AQ104*Inputs!C18/12,2),0))</f>
        <v>0</v>
      </c>
      <c r="AS104" s="3">
        <f>IF(Inputs!$B$27&lt;&gt;"Ready","PENDING INPUTS",IF(AND(A104&lt;=Inputs!$B$6,AQ104&gt;0),Inputs!G18,0))</f>
        <v>0</v>
      </c>
      <c r="AT104" s="3">
        <f>IF(Inputs!$B$27&lt;&gt;"Ready","PENDING INPUTS",IF(A104&gt;Inputs!$B$6,0,MIN((AQ104+AR104+AS104),IF(Inputs!H18=1,Inputs!D18,MAX(Inputs!F18,ROUND(AQ104*Inputs!E18+AR104+AS104,2))))))</f>
        <v>0</v>
      </c>
      <c r="AU104">
        <f>IF(Inputs!$B$27&lt;&gt;"Ready","PENDING INPUTS",IF(AQ104&lt;=0,99,1+IF(AND(K104&gt;0,OR(Inputs!C14&gt;Inputs!C18,AND(Inputs!C14=Inputs!C18,0&lt;4))),1,0)+IF(AND(S104&gt;0,OR(Inputs!C15&gt;Inputs!C18,AND(Inputs!C15=Inputs!C18,1&lt;4))),1,0)+IF(AND(AA104&gt;0,OR(Inputs!C16&gt;Inputs!C18,AND(Inputs!C16=Inputs!C18,2&lt;4))),1,0)+IF(AND(AI104&gt;0,OR(Inputs!C17&gt;Inputs!C18,AND(Inputs!C17=Inputs!C18,3&lt;4))),1,0)+IF(AND(AY104&gt;0,OR(Inputs!C19&gt;Inputs!C18,AND(Inputs!C19=Inputs!C18,5&lt;4))),1,0)+IF(AND(BG104&gt;0,OR(Inputs!C20&gt;Inputs!C18,AND(Inputs!C20=Inputs!C18,6&lt;4))),1,0)+IF(AND(BO104&gt;0,OR(Inputs!C21&gt;Inputs!C18,AND(Inputs!C21=Inputs!C18,7&lt;4))),1,0)+IF(AND(BW104&gt;0,OR(Inputs!C22&gt;Inputs!C18,AND(Inputs!C22=Inputs!C18,8&lt;4))),1,0)+IF(AND(CE104&gt;0,OR(Inputs!C23&gt;Inputs!C18,AND(Inputs!C23=Inputs!C18,9&lt;4))),1,0)))</f>
        <v>99</v>
      </c>
      <c r="AV104" s="3">
        <f>IF(Inputs!$B$27&lt;&gt;"Ready","PENDING INPUTS",IF(A104&gt;Inputs!$B$6,0,MIN(MAX(0,(AQ104+AR104+AS104)-AT104),MAX(0,C104-D104-(IF(O104&lt;AU104,K104+L104+M104-N104,0)+IF(W104&lt;AU104,S104+T104+U104-V104,0)+IF(AE104&lt;AU104,AA104+AB104+AC104-AD104,0)+IF(AM104&lt;AU104,AI104+AJ104+AK104-AL104,0)+IF(AU104&lt;AU104,AQ104+AR104+AS104-AT104,0)+IF(BC104&lt;AU104,AY104+AZ104+BA104-BB104,0)+IF(BK104&lt;AU104,BG104+BH104+BI104-BJ104,0)+IF(BS104&lt;AU104,BO104+BP104+BQ104-BR104,0)+IF(CA104&lt;AU104,BW104+BX104+BY104-BZ104,0)+IF(CI104&lt;AU104,CE104+CF104+CG104-CH104,0))))))</f>
        <v>0</v>
      </c>
      <c r="AW104" s="3">
        <f>IF(Inputs!$B$27&lt;&gt;"Ready","PENDING INPUTS",MIN((AQ104+AR104+AS104),IF(D104&gt;C104,IF(D104=0,0,AT104*C104/D104),AT104+AV104)))</f>
        <v>0</v>
      </c>
      <c r="AX104" s="3">
        <f>IF(Inputs!$B$27&lt;&gt;"Ready","PENDING INPUTS",MAX(0,(AQ104+AR104+AS104)-AW104))</f>
        <v>0</v>
      </c>
      <c r="AY104" s="3">
        <f>IF(Inputs!$B$27&lt;&gt;"Ready","PENDING INPUTS",BF103)</f>
        <v>0</v>
      </c>
      <c r="AZ104" s="3">
        <f>IF(Inputs!$B$27&lt;&gt;"Ready","PENDING INPUTS",IF(A104&lt;=Inputs!$B$6,ROUND(AY104*Inputs!C19/12,2),0))</f>
        <v>0</v>
      </c>
      <c r="BA104" s="3">
        <f>IF(Inputs!$B$27&lt;&gt;"Ready","PENDING INPUTS",IF(AND(A104&lt;=Inputs!$B$6,AY104&gt;0),Inputs!G19,0))</f>
        <v>0</v>
      </c>
      <c r="BB104" s="3">
        <f>IF(Inputs!$B$27&lt;&gt;"Ready","PENDING INPUTS",IF(A104&gt;Inputs!$B$6,0,MIN((AY104+AZ104+BA104),IF(Inputs!H19=1,Inputs!D19,MAX(Inputs!F19,ROUND(AY104*Inputs!E19+AZ104+BA104,2))))))</f>
        <v>0</v>
      </c>
      <c r="BC104">
        <f>IF(Inputs!$B$27&lt;&gt;"Ready","PENDING INPUTS",IF(AY104&lt;=0,99,1+IF(AND(K104&gt;0,OR(Inputs!C14&gt;Inputs!C19,AND(Inputs!C14=Inputs!C19,0&lt;5))),1,0)+IF(AND(S104&gt;0,OR(Inputs!C15&gt;Inputs!C19,AND(Inputs!C15=Inputs!C19,1&lt;5))),1,0)+IF(AND(AA104&gt;0,OR(Inputs!C16&gt;Inputs!C19,AND(Inputs!C16=Inputs!C19,2&lt;5))),1,0)+IF(AND(AI104&gt;0,OR(Inputs!C17&gt;Inputs!C19,AND(Inputs!C17=Inputs!C19,3&lt;5))),1,0)+IF(AND(AQ104&gt;0,OR(Inputs!C18&gt;Inputs!C19,AND(Inputs!C18=Inputs!C19,4&lt;5))),1,0)+IF(AND(BG104&gt;0,OR(Inputs!C20&gt;Inputs!C19,AND(Inputs!C20=Inputs!C19,6&lt;5))),1,0)+IF(AND(BO104&gt;0,OR(Inputs!C21&gt;Inputs!C19,AND(Inputs!C21=Inputs!C19,7&lt;5))),1,0)+IF(AND(BW104&gt;0,OR(Inputs!C22&gt;Inputs!C19,AND(Inputs!C22=Inputs!C19,8&lt;5))),1,0)+IF(AND(CE104&gt;0,OR(Inputs!C23&gt;Inputs!C19,AND(Inputs!C23=Inputs!C19,9&lt;5))),1,0)))</f>
        <v>99</v>
      </c>
      <c r="BD104" s="3">
        <f>IF(Inputs!$B$27&lt;&gt;"Ready","PENDING INPUTS",IF(A104&gt;Inputs!$B$6,0,MIN(MAX(0,(AY104+AZ104+BA104)-BB104),MAX(0,C104-D104-(IF(O104&lt;BC104,K104+L104+M104-N104,0)+IF(W104&lt;BC104,S104+T104+U104-V104,0)+IF(AE104&lt;BC104,AA104+AB104+AC104-AD104,0)+IF(AM104&lt;BC104,AI104+AJ104+AK104-AL104,0)+IF(AU104&lt;BC104,AQ104+AR104+AS104-AT104,0)+IF(BC104&lt;BC104,AY104+AZ104+BA104-BB104,0)+IF(BK104&lt;BC104,BG104+BH104+BI104-BJ104,0)+IF(BS104&lt;BC104,BO104+BP104+BQ104-BR104,0)+IF(CA104&lt;BC104,BW104+BX104+BY104-BZ104,0)+IF(CI104&lt;BC104,CE104+CF104+CG104-CH104,0))))))</f>
        <v>0</v>
      </c>
      <c r="BE104" s="3">
        <f>IF(Inputs!$B$27&lt;&gt;"Ready","PENDING INPUTS",MIN((AY104+AZ104+BA104),IF(D104&gt;C104,IF(D104=0,0,BB104*C104/D104),BB104+BD104)))</f>
        <v>0</v>
      </c>
      <c r="BF104" s="3">
        <f>IF(Inputs!$B$27&lt;&gt;"Ready","PENDING INPUTS",MAX(0,(AY104+AZ104+BA104)-BE104))</f>
        <v>0</v>
      </c>
      <c r="BG104" s="3">
        <f>IF(Inputs!$B$27&lt;&gt;"Ready","PENDING INPUTS",BN103)</f>
        <v>0</v>
      </c>
      <c r="BH104" s="3">
        <f>IF(Inputs!$B$27&lt;&gt;"Ready","PENDING INPUTS",IF(A104&lt;=Inputs!$B$6,ROUND(BG104*Inputs!C20/12,2),0))</f>
        <v>0</v>
      </c>
      <c r="BI104" s="3">
        <f>IF(Inputs!$B$27&lt;&gt;"Ready","PENDING INPUTS",IF(AND(A104&lt;=Inputs!$B$6,BG104&gt;0),Inputs!G20,0))</f>
        <v>0</v>
      </c>
      <c r="BJ104" s="3">
        <f>IF(Inputs!$B$27&lt;&gt;"Ready","PENDING INPUTS",IF(A104&gt;Inputs!$B$6,0,MIN((BG104+BH104+BI104),IF(Inputs!H20=1,Inputs!D20,MAX(Inputs!F20,ROUND(BG104*Inputs!E20+BH104+BI104,2))))))</f>
        <v>0</v>
      </c>
      <c r="BK104">
        <f>IF(Inputs!$B$27&lt;&gt;"Ready","PENDING INPUTS",IF(BG104&lt;=0,99,1+IF(AND(K104&gt;0,OR(Inputs!C14&gt;Inputs!C20,AND(Inputs!C14=Inputs!C20,0&lt;6))),1,0)+IF(AND(S104&gt;0,OR(Inputs!C15&gt;Inputs!C20,AND(Inputs!C15=Inputs!C20,1&lt;6))),1,0)+IF(AND(AA104&gt;0,OR(Inputs!C16&gt;Inputs!C20,AND(Inputs!C16=Inputs!C20,2&lt;6))),1,0)+IF(AND(AI104&gt;0,OR(Inputs!C17&gt;Inputs!C20,AND(Inputs!C17=Inputs!C20,3&lt;6))),1,0)+IF(AND(AQ104&gt;0,OR(Inputs!C18&gt;Inputs!C20,AND(Inputs!C18=Inputs!C20,4&lt;6))),1,0)+IF(AND(AY104&gt;0,OR(Inputs!C19&gt;Inputs!C20,AND(Inputs!C19=Inputs!C20,5&lt;6))),1,0)+IF(AND(BO104&gt;0,OR(Inputs!C21&gt;Inputs!C20,AND(Inputs!C21=Inputs!C20,7&lt;6))),1,0)+IF(AND(BW104&gt;0,OR(Inputs!C22&gt;Inputs!C20,AND(Inputs!C22=Inputs!C20,8&lt;6))),1,0)+IF(AND(CE104&gt;0,OR(Inputs!C23&gt;Inputs!C20,AND(Inputs!C23=Inputs!C20,9&lt;6))),1,0)))</f>
        <v>99</v>
      </c>
      <c r="BL104" s="3">
        <f>IF(Inputs!$B$27&lt;&gt;"Ready","PENDING INPUTS",IF(A104&gt;Inputs!$B$6,0,MIN(MAX(0,(BG104+BH104+BI104)-BJ104),MAX(0,C104-D104-(IF(O104&lt;BK104,K104+L104+M104-N104,0)+IF(W104&lt;BK104,S104+T104+U104-V104,0)+IF(AE104&lt;BK104,AA104+AB104+AC104-AD104,0)+IF(AM104&lt;BK104,AI104+AJ104+AK104-AL104,0)+IF(AU104&lt;BK104,AQ104+AR104+AS104-AT104,0)+IF(BC104&lt;BK104,AY104+AZ104+BA104-BB104,0)+IF(BK104&lt;BK104,BG104+BH104+BI104-BJ104,0)+IF(BS104&lt;BK104,BO104+BP104+BQ104-BR104,0)+IF(CA104&lt;BK104,BW104+BX104+BY104-BZ104,0)+IF(CI104&lt;BK104,CE104+CF104+CG104-CH104,0))))))</f>
        <v>0</v>
      </c>
      <c r="BM104" s="3">
        <f>IF(Inputs!$B$27&lt;&gt;"Ready","PENDING INPUTS",MIN((BG104+BH104+BI104),IF(D104&gt;C104,IF(D104=0,0,BJ104*C104/D104),BJ104+BL104)))</f>
        <v>0</v>
      </c>
      <c r="BN104" s="3">
        <f>IF(Inputs!$B$27&lt;&gt;"Ready","PENDING INPUTS",MAX(0,(BG104+BH104+BI104)-BM104))</f>
        <v>0</v>
      </c>
      <c r="BO104" s="3">
        <f>IF(Inputs!$B$27&lt;&gt;"Ready","PENDING INPUTS",BV103)</f>
        <v>0</v>
      </c>
      <c r="BP104" s="3">
        <f>IF(Inputs!$B$27&lt;&gt;"Ready","PENDING INPUTS",IF(A104&lt;=Inputs!$B$6,ROUND(BO104*Inputs!C21/12,2),0))</f>
        <v>0</v>
      </c>
      <c r="BQ104" s="3">
        <f>IF(Inputs!$B$27&lt;&gt;"Ready","PENDING INPUTS",IF(AND(A104&lt;=Inputs!$B$6,BO104&gt;0),Inputs!G21,0))</f>
        <v>0</v>
      </c>
      <c r="BR104" s="3">
        <f>IF(Inputs!$B$27&lt;&gt;"Ready","PENDING INPUTS",IF(A104&gt;Inputs!$B$6,0,MIN((BO104+BP104+BQ104),IF(Inputs!H21=1,Inputs!D21,MAX(Inputs!F21,ROUND(BO104*Inputs!E21+BP104+BQ104,2))))))</f>
        <v>0</v>
      </c>
      <c r="BS104">
        <f>IF(Inputs!$B$27&lt;&gt;"Ready","PENDING INPUTS",IF(BO104&lt;=0,99,1+IF(AND(K104&gt;0,OR(Inputs!C14&gt;Inputs!C21,AND(Inputs!C14=Inputs!C21,0&lt;7))),1,0)+IF(AND(S104&gt;0,OR(Inputs!C15&gt;Inputs!C21,AND(Inputs!C15=Inputs!C21,1&lt;7))),1,0)+IF(AND(AA104&gt;0,OR(Inputs!C16&gt;Inputs!C21,AND(Inputs!C16=Inputs!C21,2&lt;7))),1,0)+IF(AND(AI104&gt;0,OR(Inputs!C17&gt;Inputs!C21,AND(Inputs!C17=Inputs!C21,3&lt;7))),1,0)+IF(AND(AQ104&gt;0,OR(Inputs!C18&gt;Inputs!C21,AND(Inputs!C18=Inputs!C21,4&lt;7))),1,0)+IF(AND(AY104&gt;0,OR(Inputs!C19&gt;Inputs!C21,AND(Inputs!C19=Inputs!C21,5&lt;7))),1,0)+IF(AND(BG104&gt;0,OR(Inputs!C20&gt;Inputs!C21,AND(Inputs!C20=Inputs!C21,6&lt;7))),1,0)+IF(AND(BW104&gt;0,OR(Inputs!C22&gt;Inputs!C21,AND(Inputs!C22=Inputs!C21,8&lt;7))),1,0)+IF(AND(CE104&gt;0,OR(Inputs!C23&gt;Inputs!C21,AND(Inputs!C23=Inputs!C21,9&lt;7))),1,0)))</f>
        <v>99</v>
      </c>
      <c r="BT104" s="3">
        <f>IF(Inputs!$B$27&lt;&gt;"Ready","PENDING INPUTS",IF(A104&gt;Inputs!$B$6,0,MIN(MAX(0,(BO104+BP104+BQ104)-BR104),MAX(0,C104-D104-(IF(O104&lt;BS104,K104+L104+M104-N104,0)+IF(W104&lt;BS104,S104+T104+U104-V104,0)+IF(AE104&lt;BS104,AA104+AB104+AC104-AD104,0)+IF(AM104&lt;BS104,AI104+AJ104+AK104-AL104,0)+IF(AU104&lt;BS104,AQ104+AR104+AS104-AT104,0)+IF(BC104&lt;BS104,AY104+AZ104+BA104-BB104,0)+IF(BK104&lt;BS104,BG104+BH104+BI104-BJ104,0)+IF(BS104&lt;BS104,BO104+BP104+BQ104-BR104,0)+IF(CA104&lt;BS104,BW104+BX104+BY104-BZ104,0)+IF(CI104&lt;BS104,CE104+CF104+CG104-CH104,0))))))</f>
        <v>0</v>
      </c>
      <c r="BU104" s="3">
        <f>IF(Inputs!$B$27&lt;&gt;"Ready","PENDING INPUTS",MIN((BO104+BP104+BQ104),IF(D104&gt;C104,IF(D104=0,0,BR104*C104/D104),BR104+BT104)))</f>
        <v>0</v>
      </c>
      <c r="BV104" s="3">
        <f>IF(Inputs!$B$27&lt;&gt;"Ready","PENDING INPUTS",MAX(0,(BO104+BP104+BQ104)-BU104))</f>
        <v>0</v>
      </c>
      <c r="BW104" s="3">
        <f>IF(Inputs!$B$27&lt;&gt;"Ready","PENDING INPUTS",CD103)</f>
        <v>0</v>
      </c>
      <c r="BX104" s="3">
        <f>IF(Inputs!$B$27&lt;&gt;"Ready","PENDING INPUTS",IF(A104&lt;=Inputs!$B$6,ROUND(BW104*Inputs!C22/12,2),0))</f>
        <v>0</v>
      </c>
      <c r="BY104" s="3">
        <f>IF(Inputs!$B$27&lt;&gt;"Ready","PENDING INPUTS",IF(AND(A104&lt;=Inputs!$B$6,BW104&gt;0),Inputs!G22,0))</f>
        <v>0</v>
      </c>
      <c r="BZ104" s="3">
        <f>IF(Inputs!$B$27&lt;&gt;"Ready","PENDING INPUTS",IF(A104&gt;Inputs!$B$6,0,MIN((BW104+BX104+BY104),IF(Inputs!H22=1,Inputs!D22,MAX(Inputs!F22,ROUND(BW104*Inputs!E22+BX104+BY104,2))))))</f>
        <v>0</v>
      </c>
      <c r="CA104">
        <f>IF(Inputs!$B$27&lt;&gt;"Ready","PENDING INPUTS",IF(BW104&lt;=0,99,1+IF(AND(K104&gt;0,OR(Inputs!C14&gt;Inputs!C22,AND(Inputs!C14=Inputs!C22,0&lt;8))),1,0)+IF(AND(S104&gt;0,OR(Inputs!C15&gt;Inputs!C22,AND(Inputs!C15=Inputs!C22,1&lt;8))),1,0)+IF(AND(AA104&gt;0,OR(Inputs!C16&gt;Inputs!C22,AND(Inputs!C16=Inputs!C22,2&lt;8))),1,0)+IF(AND(AI104&gt;0,OR(Inputs!C17&gt;Inputs!C22,AND(Inputs!C17=Inputs!C22,3&lt;8))),1,0)+IF(AND(AQ104&gt;0,OR(Inputs!C18&gt;Inputs!C22,AND(Inputs!C18=Inputs!C22,4&lt;8))),1,0)+IF(AND(AY104&gt;0,OR(Inputs!C19&gt;Inputs!C22,AND(Inputs!C19=Inputs!C22,5&lt;8))),1,0)+IF(AND(BG104&gt;0,OR(Inputs!C20&gt;Inputs!C22,AND(Inputs!C20=Inputs!C22,6&lt;8))),1,0)+IF(AND(BO104&gt;0,OR(Inputs!C21&gt;Inputs!C22,AND(Inputs!C21=Inputs!C22,7&lt;8))),1,0)+IF(AND(CE104&gt;0,OR(Inputs!C23&gt;Inputs!C22,AND(Inputs!C23=Inputs!C22,9&lt;8))),1,0)))</f>
        <v>99</v>
      </c>
      <c r="CB104" s="3">
        <f>IF(Inputs!$B$27&lt;&gt;"Ready","PENDING INPUTS",IF(A104&gt;Inputs!$B$6,0,MIN(MAX(0,(BW104+BX104+BY104)-BZ104),MAX(0,C104-D104-(IF(O104&lt;CA104,K104+L104+M104-N104,0)+IF(W104&lt;CA104,S104+T104+U104-V104,0)+IF(AE104&lt;CA104,AA104+AB104+AC104-AD104,0)+IF(AM104&lt;CA104,AI104+AJ104+AK104-AL104,0)+IF(AU104&lt;CA104,AQ104+AR104+AS104-AT104,0)+IF(BC104&lt;CA104,AY104+AZ104+BA104-BB104,0)+IF(BK104&lt;CA104,BG104+BH104+BI104-BJ104,0)+IF(BS104&lt;CA104,BO104+BP104+BQ104-BR104,0)+IF(CA104&lt;CA104,BW104+BX104+BY104-BZ104,0)+IF(CI104&lt;CA104,CE104+CF104+CG104-CH104,0))))))</f>
        <v>0</v>
      </c>
      <c r="CC104" s="3">
        <f>IF(Inputs!$B$27&lt;&gt;"Ready","PENDING INPUTS",MIN((BW104+BX104+BY104),IF(D104&gt;C104,IF(D104=0,0,BZ104*C104/D104),BZ104+CB104)))</f>
        <v>0</v>
      </c>
      <c r="CD104" s="3">
        <f>IF(Inputs!$B$27&lt;&gt;"Ready","PENDING INPUTS",MAX(0,(BW104+BX104+BY104)-CC104))</f>
        <v>0</v>
      </c>
      <c r="CE104" s="3">
        <f>IF(Inputs!$B$27&lt;&gt;"Ready","PENDING INPUTS",CL103)</f>
        <v>0</v>
      </c>
      <c r="CF104" s="3">
        <f>IF(Inputs!$B$27&lt;&gt;"Ready","PENDING INPUTS",IF(A104&lt;=Inputs!$B$6,ROUND(CE104*Inputs!C23/12,2),0))</f>
        <v>0</v>
      </c>
      <c r="CG104" s="3">
        <f>IF(Inputs!$B$27&lt;&gt;"Ready","PENDING INPUTS",IF(AND(A104&lt;=Inputs!$B$6,CE104&gt;0),Inputs!G23,0))</f>
        <v>0</v>
      </c>
      <c r="CH104" s="3">
        <f>IF(Inputs!$B$27&lt;&gt;"Ready","PENDING INPUTS",IF(A104&gt;Inputs!$B$6,0,MIN((CE104+CF104+CG104),IF(Inputs!H23=1,Inputs!D23,MAX(Inputs!F23,ROUND(CE104*Inputs!E23+CF104+CG104,2))))))</f>
        <v>0</v>
      </c>
      <c r="CI104">
        <f>IF(Inputs!$B$27&lt;&gt;"Ready","PENDING INPUTS",IF(CE104&lt;=0,99,1+IF(AND(K104&gt;0,OR(Inputs!C14&gt;Inputs!C23,AND(Inputs!C14=Inputs!C23,0&lt;9))),1,0)+IF(AND(S104&gt;0,OR(Inputs!C15&gt;Inputs!C23,AND(Inputs!C15=Inputs!C23,1&lt;9))),1,0)+IF(AND(AA104&gt;0,OR(Inputs!C16&gt;Inputs!C23,AND(Inputs!C16=Inputs!C23,2&lt;9))),1,0)+IF(AND(AI104&gt;0,OR(Inputs!C17&gt;Inputs!C23,AND(Inputs!C17=Inputs!C23,3&lt;9))),1,0)+IF(AND(AQ104&gt;0,OR(Inputs!C18&gt;Inputs!C23,AND(Inputs!C18=Inputs!C23,4&lt;9))),1,0)+IF(AND(AY104&gt;0,OR(Inputs!C19&gt;Inputs!C23,AND(Inputs!C19=Inputs!C23,5&lt;9))),1,0)+IF(AND(BG104&gt;0,OR(Inputs!C20&gt;Inputs!C23,AND(Inputs!C20=Inputs!C23,6&lt;9))),1,0)+IF(AND(BO104&gt;0,OR(Inputs!C21&gt;Inputs!C23,AND(Inputs!C21=Inputs!C23,7&lt;9))),1,0)+IF(AND(BW104&gt;0,OR(Inputs!C22&gt;Inputs!C23,AND(Inputs!C22=Inputs!C23,8&lt;9))),1,0)))</f>
        <v>99</v>
      </c>
      <c r="CJ104" s="3">
        <f>IF(Inputs!$B$27&lt;&gt;"Ready","PENDING INPUTS",IF(A104&gt;Inputs!$B$6,0,MIN(MAX(0,(CE104+CF104+CG104)-CH104),MAX(0,C104-D104-(IF(O104&lt;CI104,K104+L104+M104-N104,0)+IF(W104&lt;CI104,S104+T104+U104-V104,0)+IF(AE104&lt;CI104,AA104+AB104+AC104-AD104,0)+IF(AM104&lt;CI104,AI104+AJ104+AK104-AL104,0)+IF(AU104&lt;CI104,AQ104+AR104+AS104-AT104,0)+IF(BC104&lt;CI104,AY104+AZ104+BA104-BB104,0)+IF(BK104&lt;CI104,BG104+BH104+BI104-BJ104,0)+IF(BS104&lt;CI104,BO104+BP104+BQ104-BR104,0)+IF(CA104&lt;CI104,BW104+BX104+BY104-BZ104,0)+IF(CI104&lt;CI104,CE104+CF104+CG104-CH104,0))))))</f>
        <v>0</v>
      </c>
      <c r="CK104" s="3">
        <f>IF(Inputs!$B$27&lt;&gt;"Ready","PENDING INPUTS",MIN((CE104+CF104+CG104),IF(D104&gt;C104,IF(D104=0,0,CH104*C104/D104),CH104+CJ104)))</f>
        <v>0</v>
      </c>
      <c r="CL104" s="3">
        <f>IF(Inputs!$B$27&lt;&gt;"Ready","PENDING INPUTS",MAX(0,(CE104+CF104+CG104)-CK104))</f>
        <v>0</v>
      </c>
    </row>
    <row r="105" spans="1:90" ht="27.95" customHeight="1" x14ac:dyDescent="0.25">
      <c r="A105">
        <v>101</v>
      </c>
      <c r="B105" s="13">
        <f>IF(Inputs!$B$27&lt;&gt;"Ready","PENDING INPUTS",EDATE(Inputs!$B$5,A105-1))</f>
        <v>49341</v>
      </c>
      <c r="C105" s="3">
        <f>IF(Inputs!$B$27&lt;&gt;"Ready","PENDING INPUTS",IF(A105&lt;=Inputs!$B$6,MAX(0,Inputs!$B$4+IF(A105=Inputs!$B$7,Inputs!$B$8,0)+IF(A105=Inputs!$B$9,Inputs!$B$10,0)),0))</f>
        <v>0</v>
      </c>
      <c r="D105" s="3">
        <f>IF(Inputs!$B$27&lt;&gt;"Ready","PENDING INPUTS",SUM(N105,V105,AD105,AL105,AT105,BB105,BJ105,BR105,BZ105,CH105))</f>
        <v>0</v>
      </c>
      <c r="E105" s="3">
        <f>IF(Inputs!$B$27&lt;&gt;"Ready","PENDING INPUTS",MAX(0,D105-C105))</f>
        <v>0</v>
      </c>
      <c r="F105" s="3">
        <f>IF(Inputs!$B$27&lt;&gt;"Ready","PENDING INPUTS",SUM(Q105,Y105,AG105,AO105,AW105,BE105,BM105,BU105,CC105,CK105))</f>
        <v>0</v>
      </c>
      <c r="G105" s="3">
        <f>IF(Inputs!$B$27&lt;&gt;"Ready","PENDING INPUTS",SUM(L105,T105,AB105,AJ105,AR105,AZ105,BH105,BP105,BX105,CF105))</f>
        <v>0</v>
      </c>
      <c r="H105" s="3">
        <f>IF(Inputs!$B$27&lt;&gt;"Ready","PENDING INPUTS",SUM(M105,U105,AC105,AK105,AS105,BA105,BI105,BQ105,BY105,CG105))</f>
        <v>0</v>
      </c>
      <c r="I105" s="3">
        <f>IF(Inputs!$B$27&lt;&gt;"Ready","PENDING INPUTS",SUM(R105,Z105,AH105,AP105,AX105,BF105,BN105,BV105,CD105,CL105))</f>
        <v>0</v>
      </c>
      <c r="J105" t="str">
        <f>IF(Inputs!$B$27&lt;&gt;"Ready","PENDING INPUTS",IF(A105&gt;Inputs!$B$6,"Beyond horizon",IF(E105&gt;0.005,"MINIMUM SHORTFALL",IF(I105&lt;0.005,"Paid off","In progress"))))</f>
        <v>Paid off</v>
      </c>
      <c r="K105" s="3">
        <f>IF(Inputs!$B$27&lt;&gt;"Ready","PENDING INPUTS",R104)</f>
        <v>0</v>
      </c>
      <c r="L105" s="3">
        <f>IF(Inputs!$B$27&lt;&gt;"Ready","PENDING INPUTS",IF(A105&lt;=Inputs!$B$6,ROUND(K105*Inputs!C14/12,2),0))</f>
        <v>0</v>
      </c>
      <c r="M105" s="3">
        <f>IF(Inputs!$B$27&lt;&gt;"Ready","PENDING INPUTS",IF(AND(A105&lt;=Inputs!$B$6,K105&gt;0),Inputs!G14,0))</f>
        <v>0</v>
      </c>
      <c r="N105" s="3">
        <f>IF(Inputs!$B$27&lt;&gt;"Ready","PENDING INPUTS",IF(A105&gt;Inputs!$B$6,0,MIN((K105+L105+M105),IF(Inputs!H14=1,Inputs!D14,MAX(Inputs!F14,ROUND(K105*Inputs!E14+L105+M105,2))))))</f>
        <v>0</v>
      </c>
      <c r="O105">
        <f>IF(Inputs!$B$27&lt;&gt;"Ready","PENDING INPUTS",IF(K105&lt;=0,99,1+IF(AND(S105&gt;0,OR(Inputs!C15&gt;Inputs!C14,AND(Inputs!C15=Inputs!C14,1&lt;0))),1,0)+IF(AND(AA105&gt;0,OR(Inputs!C16&gt;Inputs!C14,AND(Inputs!C16=Inputs!C14,2&lt;0))),1,0)+IF(AND(AI105&gt;0,OR(Inputs!C17&gt;Inputs!C14,AND(Inputs!C17=Inputs!C14,3&lt;0))),1,0)+IF(AND(AQ105&gt;0,OR(Inputs!C18&gt;Inputs!C14,AND(Inputs!C18=Inputs!C14,4&lt;0))),1,0)+IF(AND(AY105&gt;0,OR(Inputs!C19&gt;Inputs!C14,AND(Inputs!C19=Inputs!C14,5&lt;0))),1,0)+IF(AND(BG105&gt;0,OR(Inputs!C20&gt;Inputs!C14,AND(Inputs!C20=Inputs!C14,6&lt;0))),1,0)+IF(AND(BO105&gt;0,OR(Inputs!C21&gt;Inputs!C14,AND(Inputs!C21=Inputs!C14,7&lt;0))),1,0)+IF(AND(BW105&gt;0,OR(Inputs!C22&gt;Inputs!C14,AND(Inputs!C22=Inputs!C14,8&lt;0))),1,0)+IF(AND(CE105&gt;0,OR(Inputs!C23&gt;Inputs!C14,AND(Inputs!C23=Inputs!C14,9&lt;0))),1,0)))</f>
        <v>99</v>
      </c>
      <c r="P105" s="3">
        <f>IF(Inputs!$B$27&lt;&gt;"Ready","PENDING INPUTS",IF(A105&gt;Inputs!$B$6,0,MIN(MAX(0,(K105+L105+M105)-N105),MAX(0,C105-D105-(IF(O105&lt;O105,K105+L105+M105-N105,0)+IF(W105&lt;O105,S105+T105+U105-V105,0)+IF(AE105&lt;O105,AA105+AB105+AC105-AD105,0)+IF(AM105&lt;O105,AI105+AJ105+AK105-AL105,0)+IF(AU105&lt;O105,AQ105+AR105+AS105-AT105,0)+IF(BC105&lt;O105,AY105+AZ105+BA105-BB105,0)+IF(BK105&lt;O105,BG105+BH105+BI105-BJ105,0)+IF(BS105&lt;O105,BO105+BP105+BQ105-BR105,0)+IF(CA105&lt;O105,BW105+BX105+BY105-BZ105,0)+IF(CI105&lt;O105,CE105+CF105+CG105-CH105,0))))))</f>
        <v>0</v>
      </c>
      <c r="Q105" s="3">
        <f>IF(Inputs!$B$27&lt;&gt;"Ready","PENDING INPUTS",MIN((K105+L105+M105),IF(D105&gt;C105,IF(D105=0,0,N105*C105/D105),N105+P105)))</f>
        <v>0</v>
      </c>
      <c r="R105" s="3">
        <f>IF(Inputs!$B$27&lt;&gt;"Ready","PENDING INPUTS",MAX(0,(K105+L105+M105)-Q105))</f>
        <v>0</v>
      </c>
      <c r="S105" s="3">
        <f>IF(Inputs!$B$27&lt;&gt;"Ready","PENDING INPUTS",Z104)</f>
        <v>0</v>
      </c>
      <c r="T105" s="3">
        <f>IF(Inputs!$B$27&lt;&gt;"Ready","PENDING INPUTS",IF(A105&lt;=Inputs!$B$6,ROUND(S105*Inputs!C15/12,2),0))</f>
        <v>0</v>
      </c>
      <c r="U105" s="3">
        <f>IF(Inputs!$B$27&lt;&gt;"Ready","PENDING INPUTS",IF(AND(A105&lt;=Inputs!$B$6,S105&gt;0),Inputs!G15,0))</f>
        <v>0</v>
      </c>
      <c r="V105" s="3">
        <f>IF(Inputs!$B$27&lt;&gt;"Ready","PENDING INPUTS",IF(A105&gt;Inputs!$B$6,0,MIN((S105+T105+U105),IF(Inputs!H15=1,Inputs!D15,MAX(Inputs!F15,ROUND(S105*Inputs!E15+T105+U105,2))))))</f>
        <v>0</v>
      </c>
      <c r="W105">
        <f>IF(Inputs!$B$27&lt;&gt;"Ready","PENDING INPUTS",IF(S105&lt;=0,99,1+IF(AND(K105&gt;0,OR(Inputs!C14&gt;Inputs!C15,AND(Inputs!C14=Inputs!C15,0&lt;1))),1,0)+IF(AND(AA105&gt;0,OR(Inputs!C16&gt;Inputs!C15,AND(Inputs!C16=Inputs!C15,2&lt;1))),1,0)+IF(AND(AI105&gt;0,OR(Inputs!C17&gt;Inputs!C15,AND(Inputs!C17=Inputs!C15,3&lt;1))),1,0)+IF(AND(AQ105&gt;0,OR(Inputs!C18&gt;Inputs!C15,AND(Inputs!C18=Inputs!C15,4&lt;1))),1,0)+IF(AND(AY105&gt;0,OR(Inputs!C19&gt;Inputs!C15,AND(Inputs!C19=Inputs!C15,5&lt;1))),1,0)+IF(AND(BG105&gt;0,OR(Inputs!C20&gt;Inputs!C15,AND(Inputs!C20=Inputs!C15,6&lt;1))),1,0)+IF(AND(BO105&gt;0,OR(Inputs!C21&gt;Inputs!C15,AND(Inputs!C21=Inputs!C15,7&lt;1))),1,0)+IF(AND(BW105&gt;0,OR(Inputs!C22&gt;Inputs!C15,AND(Inputs!C22=Inputs!C15,8&lt;1))),1,0)+IF(AND(CE105&gt;0,OR(Inputs!C23&gt;Inputs!C15,AND(Inputs!C23=Inputs!C15,9&lt;1))),1,0)))</f>
        <v>99</v>
      </c>
      <c r="X105" s="3">
        <f>IF(Inputs!$B$27&lt;&gt;"Ready","PENDING INPUTS",IF(A105&gt;Inputs!$B$6,0,MIN(MAX(0,(S105+T105+U105)-V105),MAX(0,C105-D105-(IF(O105&lt;W105,K105+L105+M105-N105,0)+IF(W105&lt;W105,S105+T105+U105-V105,0)+IF(AE105&lt;W105,AA105+AB105+AC105-AD105,0)+IF(AM105&lt;W105,AI105+AJ105+AK105-AL105,0)+IF(AU105&lt;W105,AQ105+AR105+AS105-AT105,0)+IF(BC105&lt;W105,AY105+AZ105+BA105-BB105,0)+IF(BK105&lt;W105,BG105+BH105+BI105-BJ105,0)+IF(BS105&lt;W105,BO105+BP105+BQ105-BR105,0)+IF(CA105&lt;W105,BW105+BX105+BY105-BZ105,0)+IF(CI105&lt;W105,CE105+CF105+CG105-CH105,0))))))</f>
        <v>0</v>
      </c>
      <c r="Y105" s="3">
        <f>IF(Inputs!$B$27&lt;&gt;"Ready","PENDING INPUTS",MIN((S105+T105+U105),IF(D105&gt;C105,IF(D105=0,0,V105*C105/D105),V105+X105)))</f>
        <v>0</v>
      </c>
      <c r="Z105" s="3">
        <f>IF(Inputs!$B$27&lt;&gt;"Ready","PENDING INPUTS",MAX(0,(S105+T105+U105)-Y105))</f>
        <v>0</v>
      </c>
      <c r="AA105" s="3">
        <f>IF(Inputs!$B$27&lt;&gt;"Ready","PENDING INPUTS",AH104)</f>
        <v>0</v>
      </c>
      <c r="AB105" s="3">
        <f>IF(Inputs!$B$27&lt;&gt;"Ready","PENDING INPUTS",IF(A105&lt;=Inputs!$B$6,ROUND(AA105*Inputs!C16/12,2),0))</f>
        <v>0</v>
      </c>
      <c r="AC105" s="3">
        <f>IF(Inputs!$B$27&lt;&gt;"Ready","PENDING INPUTS",IF(AND(A105&lt;=Inputs!$B$6,AA105&gt;0),Inputs!G16,0))</f>
        <v>0</v>
      </c>
      <c r="AD105" s="3">
        <f>IF(Inputs!$B$27&lt;&gt;"Ready","PENDING INPUTS",IF(A105&gt;Inputs!$B$6,0,MIN((AA105+AB105+AC105),IF(Inputs!H16=1,Inputs!D16,MAX(Inputs!F16,ROUND(AA105*Inputs!E16+AB105+AC105,2))))))</f>
        <v>0</v>
      </c>
      <c r="AE105">
        <f>IF(Inputs!$B$27&lt;&gt;"Ready","PENDING INPUTS",IF(AA105&lt;=0,99,1+IF(AND(K105&gt;0,OR(Inputs!C14&gt;Inputs!C16,AND(Inputs!C14=Inputs!C16,0&lt;2))),1,0)+IF(AND(S105&gt;0,OR(Inputs!C15&gt;Inputs!C16,AND(Inputs!C15=Inputs!C16,1&lt;2))),1,0)+IF(AND(AI105&gt;0,OR(Inputs!C17&gt;Inputs!C16,AND(Inputs!C17=Inputs!C16,3&lt;2))),1,0)+IF(AND(AQ105&gt;0,OR(Inputs!C18&gt;Inputs!C16,AND(Inputs!C18=Inputs!C16,4&lt;2))),1,0)+IF(AND(AY105&gt;0,OR(Inputs!C19&gt;Inputs!C16,AND(Inputs!C19=Inputs!C16,5&lt;2))),1,0)+IF(AND(BG105&gt;0,OR(Inputs!C20&gt;Inputs!C16,AND(Inputs!C20=Inputs!C16,6&lt;2))),1,0)+IF(AND(BO105&gt;0,OR(Inputs!C21&gt;Inputs!C16,AND(Inputs!C21=Inputs!C16,7&lt;2))),1,0)+IF(AND(BW105&gt;0,OR(Inputs!C22&gt;Inputs!C16,AND(Inputs!C22=Inputs!C16,8&lt;2))),1,0)+IF(AND(CE105&gt;0,OR(Inputs!C23&gt;Inputs!C16,AND(Inputs!C23=Inputs!C16,9&lt;2))),1,0)))</f>
        <v>99</v>
      </c>
      <c r="AF105" s="3">
        <f>IF(Inputs!$B$27&lt;&gt;"Ready","PENDING INPUTS",IF(A105&gt;Inputs!$B$6,0,MIN(MAX(0,(AA105+AB105+AC105)-AD105),MAX(0,C105-D105-(IF(O105&lt;AE105,K105+L105+M105-N105,0)+IF(W105&lt;AE105,S105+T105+U105-V105,0)+IF(AE105&lt;AE105,AA105+AB105+AC105-AD105,0)+IF(AM105&lt;AE105,AI105+AJ105+AK105-AL105,0)+IF(AU105&lt;AE105,AQ105+AR105+AS105-AT105,0)+IF(BC105&lt;AE105,AY105+AZ105+BA105-BB105,0)+IF(BK105&lt;AE105,BG105+BH105+BI105-BJ105,0)+IF(BS105&lt;AE105,BO105+BP105+BQ105-BR105,0)+IF(CA105&lt;AE105,BW105+BX105+BY105-BZ105,0)+IF(CI105&lt;AE105,CE105+CF105+CG105-CH105,0))))))</f>
        <v>0</v>
      </c>
      <c r="AG105" s="3">
        <f>IF(Inputs!$B$27&lt;&gt;"Ready","PENDING INPUTS",MIN((AA105+AB105+AC105),IF(D105&gt;C105,IF(D105=0,0,AD105*C105/D105),AD105+AF105)))</f>
        <v>0</v>
      </c>
      <c r="AH105" s="3">
        <f>IF(Inputs!$B$27&lt;&gt;"Ready","PENDING INPUTS",MAX(0,(AA105+AB105+AC105)-AG105))</f>
        <v>0</v>
      </c>
      <c r="AI105" s="3">
        <f>IF(Inputs!$B$27&lt;&gt;"Ready","PENDING INPUTS",AP104)</f>
        <v>0</v>
      </c>
      <c r="AJ105" s="3">
        <f>IF(Inputs!$B$27&lt;&gt;"Ready","PENDING INPUTS",IF(A105&lt;=Inputs!$B$6,ROUND(AI105*Inputs!C17/12,2),0))</f>
        <v>0</v>
      </c>
      <c r="AK105" s="3">
        <f>IF(Inputs!$B$27&lt;&gt;"Ready","PENDING INPUTS",IF(AND(A105&lt;=Inputs!$B$6,AI105&gt;0),Inputs!G17,0))</f>
        <v>0</v>
      </c>
      <c r="AL105" s="3">
        <f>IF(Inputs!$B$27&lt;&gt;"Ready","PENDING INPUTS",IF(A105&gt;Inputs!$B$6,0,MIN((AI105+AJ105+AK105),IF(Inputs!H17=1,Inputs!D17,MAX(Inputs!F17,ROUND(AI105*Inputs!E17+AJ105+AK105,2))))))</f>
        <v>0</v>
      </c>
      <c r="AM105">
        <f>IF(Inputs!$B$27&lt;&gt;"Ready","PENDING INPUTS",IF(AI105&lt;=0,99,1+IF(AND(K105&gt;0,OR(Inputs!C14&gt;Inputs!C17,AND(Inputs!C14=Inputs!C17,0&lt;3))),1,0)+IF(AND(S105&gt;0,OR(Inputs!C15&gt;Inputs!C17,AND(Inputs!C15=Inputs!C17,1&lt;3))),1,0)+IF(AND(AA105&gt;0,OR(Inputs!C16&gt;Inputs!C17,AND(Inputs!C16=Inputs!C17,2&lt;3))),1,0)+IF(AND(AQ105&gt;0,OR(Inputs!C18&gt;Inputs!C17,AND(Inputs!C18=Inputs!C17,4&lt;3))),1,0)+IF(AND(AY105&gt;0,OR(Inputs!C19&gt;Inputs!C17,AND(Inputs!C19=Inputs!C17,5&lt;3))),1,0)+IF(AND(BG105&gt;0,OR(Inputs!C20&gt;Inputs!C17,AND(Inputs!C20=Inputs!C17,6&lt;3))),1,0)+IF(AND(BO105&gt;0,OR(Inputs!C21&gt;Inputs!C17,AND(Inputs!C21=Inputs!C17,7&lt;3))),1,0)+IF(AND(BW105&gt;0,OR(Inputs!C22&gt;Inputs!C17,AND(Inputs!C22=Inputs!C17,8&lt;3))),1,0)+IF(AND(CE105&gt;0,OR(Inputs!C23&gt;Inputs!C17,AND(Inputs!C23=Inputs!C17,9&lt;3))),1,0)))</f>
        <v>99</v>
      </c>
      <c r="AN105" s="3">
        <f>IF(Inputs!$B$27&lt;&gt;"Ready","PENDING INPUTS",IF(A105&gt;Inputs!$B$6,0,MIN(MAX(0,(AI105+AJ105+AK105)-AL105),MAX(0,C105-D105-(IF(O105&lt;AM105,K105+L105+M105-N105,0)+IF(W105&lt;AM105,S105+T105+U105-V105,0)+IF(AE105&lt;AM105,AA105+AB105+AC105-AD105,0)+IF(AM105&lt;AM105,AI105+AJ105+AK105-AL105,0)+IF(AU105&lt;AM105,AQ105+AR105+AS105-AT105,0)+IF(BC105&lt;AM105,AY105+AZ105+BA105-BB105,0)+IF(BK105&lt;AM105,BG105+BH105+BI105-BJ105,0)+IF(BS105&lt;AM105,BO105+BP105+BQ105-BR105,0)+IF(CA105&lt;AM105,BW105+BX105+BY105-BZ105,0)+IF(CI105&lt;AM105,CE105+CF105+CG105-CH105,0))))))</f>
        <v>0</v>
      </c>
      <c r="AO105" s="3">
        <f>IF(Inputs!$B$27&lt;&gt;"Ready","PENDING INPUTS",MIN((AI105+AJ105+AK105),IF(D105&gt;C105,IF(D105=0,0,AL105*C105/D105),AL105+AN105)))</f>
        <v>0</v>
      </c>
      <c r="AP105" s="3">
        <f>IF(Inputs!$B$27&lt;&gt;"Ready","PENDING INPUTS",MAX(0,(AI105+AJ105+AK105)-AO105))</f>
        <v>0</v>
      </c>
      <c r="AQ105" s="3">
        <f>IF(Inputs!$B$27&lt;&gt;"Ready","PENDING INPUTS",AX104)</f>
        <v>0</v>
      </c>
      <c r="AR105" s="3">
        <f>IF(Inputs!$B$27&lt;&gt;"Ready","PENDING INPUTS",IF(A105&lt;=Inputs!$B$6,ROUND(AQ105*Inputs!C18/12,2),0))</f>
        <v>0</v>
      </c>
      <c r="AS105" s="3">
        <f>IF(Inputs!$B$27&lt;&gt;"Ready","PENDING INPUTS",IF(AND(A105&lt;=Inputs!$B$6,AQ105&gt;0),Inputs!G18,0))</f>
        <v>0</v>
      </c>
      <c r="AT105" s="3">
        <f>IF(Inputs!$B$27&lt;&gt;"Ready","PENDING INPUTS",IF(A105&gt;Inputs!$B$6,0,MIN((AQ105+AR105+AS105),IF(Inputs!H18=1,Inputs!D18,MAX(Inputs!F18,ROUND(AQ105*Inputs!E18+AR105+AS105,2))))))</f>
        <v>0</v>
      </c>
      <c r="AU105">
        <f>IF(Inputs!$B$27&lt;&gt;"Ready","PENDING INPUTS",IF(AQ105&lt;=0,99,1+IF(AND(K105&gt;0,OR(Inputs!C14&gt;Inputs!C18,AND(Inputs!C14=Inputs!C18,0&lt;4))),1,0)+IF(AND(S105&gt;0,OR(Inputs!C15&gt;Inputs!C18,AND(Inputs!C15=Inputs!C18,1&lt;4))),1,0)+IF(AND(AA105&gt;0,OR(Inputs!C16&gt;Inputs!C18,AND(Inputs!C16=Inputs!C18,2&lt;4))),1,0)+IF(AND(AI105&gt;0,OR(Inputs!C17&gt;Inputs!C18,AND(Inputs!C17=Inputs!C18,3&lt;4))),1,0)+IF(AND(AY105&gt;0,OR(Inputs!C19&gt;Inputs!C18,AND(Inputs!C19=Inputs!C18,5&lt;4))),1,0)+IF(AND(BG105&gt;0,OR(Inputs!C20&gt;Inputs!C18,AND(Inputs!C20=Inputs!C18,6&lt;4))),1,0)+IF(AND(BO105&gt;0,OR(Inputs!C21&gt;Inputs!C18,AND(Inputs!C21=Inputs!C18,7&lt;4))),1,0)+IF(AND(BW105&gt;0,OR(Inputs!C22&gt;Inputs!C18,AND(Inputs!C22=Inputs!C18,8&lt;4))),1,0)+IF(AND(CE105&gt;0,OR(Inputs!C23&gt;Inputs!C18,AND(Inputs!C23=Inputs!C18,9&lt;4))),1,0)))</f>
        <v>99</v>
      </c>
      <c r="AV105" s="3">
        <f>IF(Inputs!$B$27&lt;&gt;"Ready","PENDING INPUTS",IF(A105&gt;Inputs!$B$6,0,MIN(MAX(0,(AQ105+AR105+AS105)-AT105),MAX(0,C105-D105-(IF(O105&lt;AU105,K105+L105+M105-N105,0)+IF(W105&lt;AU105,S105+T105+U105-V105,0)+IF(AE105&lt;AU105,AA105+AB105+AC105-AD105,0)+IF(AM105&lt;AU105,AI105+AJ105+AK105-AL105,0)+IF(AU105&lt;AU105,AQ105+AR105+AS105-AT105,0)+IF(BC105&lt;AU105,AY105+AZ105+BA105-BB105,0)+IF(BK105&lt;AU105,BG105+BH105+BI105-BJ105,0)+IF(BS105&lt;AU105,BO105+BP105+BQ105-BR105,0)+IF(CA105&lt;AU105,BW105+BX105+BY105-BZ105,0)+IF(CI105&lt;AU105,CE105+CF105+CG105-CH105,0))))))</f>
        <v>0</v>
      </c>
      <c r="AW105" s="3">
        <f>IF(Inputs!$B$27&lt;&gt;"Ready","PENDING INPUTS",MIN((AQ105+AR105+AS105),IF(D105&gt;C105,IF(D105=0,0,AT105*C105/D105),AT105+AV105)))</f>
        <v>0</v>
      </c>
      <c r="AX105" s="3">
        <f>IF(Inputs!$B$27&lt;&gt;"Ready","PENDING INPUTS",MAX(0,(AQ105+AR105+AS105)-AW105))</f>
        <v>0</v>
      </c>
      <c r="AY105" s="3">
        <f>IF(Inputs!$B$27&lt;&gt;"Ready","PENDING INPUTS",BF104)</f>
        <v>0</v>
      </c>
      <c r="AZ105" s="3">
        <f>IF(Inputs!$B$27&lt;&gt;"Ready","PENDING INPUTS",IF(A105&lt;=Inputs!$B$6,ROUND(AY105*Inputs!C19/12,2),0))</f>
        <v>0</v>
      </c>
      <c r="BA105" s="3">
        <f>IF(Inputs!$B$27&lt;&gt;"Ready","PENDING INPUTS",IF(AND(A105&lt;=Inputs!$B$6,AY105&gt;0),Inputs!G19,0))</f>
        <v>0</v>
      </c>
      <c r="BB105" s="3">
        <f>IF(Inputs!$B$27&lt;&gt;"Ready","PENDING INPUTS",IF(A105&gt;Inputs!$B$6,0,MIN((AY105+AZ105+BA105),IF(Inputs!H19=1,Inputs!D19,MAX(Inputs!F19,ROUND(AY105*Inputs!E19+AZ105+BA105,2))))))</f>
        <v>0</v>
      </c>
      <c r="BC105">
        <f>IF(Inputs!$B$27&lt;&gt;"Ready","PENDING INPUTS",IF(AY105&lt;=0,99,1+IF(AND(K105&gt;0,OR(Inputs!C14&gt;Inputs!C19,AND(Inputs!C14=Inputs!C19,0&lt;5))),1,0)+IF(AND(S105&gt;0,OR(Inputs!C15&gt;Inputs!C19,AND(Inputs!C15=Inputs!C19,1&lt;5))),1,0)+IF(AND(AA105&gt;0,OR(Inputs!C16&gt;Inputs!C19,AND(Inputs!C16=Inputs!C19,2&lt;5))),1,0)+IF(AND(AI105&gt;0,OR(Inputs!C17&gt;Inputs!C19,AND(Inputs!C17=Inputs!C19,3&lt;5))),1,0)+IF(AND(AQ105&gt;0,OR(Inputs!C18&gt;Inputs!C19,AND(Inputs!C18=Inputs!C19,4&lt;5))),1,0)+IF(AND(BG105&gt;0,OR(Inputs!C20&gt;Inputs!C19,AND(Inputs!C20=Inputs!C19,6&lt;5))),1,0)+IF(AND(BO105&gt;0,OR(Inputs!C21&gt;Inputs!C19,AND(Inputs!C21=Inputs!C19,7&lt;5))),1,0)+IF(AND(BW105&gt;0,OR(Inputs!C22&gt;Inputs!C19,AND(Inputs!C22=Inputs!C19,8&lt;5))),1,0)+IF(AND(CE105&gt;0,OR(Inputs!C23&gt;Inputs!C19,AND(Inputs!C23=Inputs!C19,9&lt;5))),1,0)))</f>
        <v>99</v>
      </c>
      <c r="BD105" s="3">
        <f>IF(Inputs!$B$27&lt;&gt;"Ready","PENDING INPUTS",IF(A105&gt;Inputs!$B$6,0,MIN(MAX(0,(AY105+AZ105+BA105)-BB105),MAX(0,C105-D105-(IF(O105&lt;BC105,K105+L105+M105-N105,0)+IF(W105&lt;BC105,S105+T105+U105-V105,0)+IF(AE105&lt;BC105,AA105+AB105+AC105-AD105,0)+IF(AM105&lt;BC105,AI105+AJ105+AK105-AL105,0)+IF(AU105&lt;BC105,AQ105+AR105+AS105-AT105,0)+IF(BC105&lt;BC105,AY105+AZ105+BA105-BB105,0)+IF(BK105&lt;BC105,BG105+BH105+BI105-BJ105,0)+IF(BS105&lt;BC105,BO105+BP105+BQ105-BR105,0)+IF(CA105&lt;BC105,BW105+BX105+BY105-BZ105,0)+IF(CI105&lt;BC105,CE105+CF105+CG105-CH105,0))))))</f>
        <v>0</v>
      </c>
      <c r="BE105" s="3">
        <f>IF(Inputs!$B$27&lt;&gt;"Ready","PENDING INPUTS",MIN((AY105+AZ105+BA105),IF(D105&gt;C105,IF(D105=0,0,BB105*C105/D105),BB105+BD105)))</f>
        <v>0</v>
      </c>
      <c r="BF105" s="3">
        <f>IF(Inputs!$B$27&lt;&gt;"Ready","PENDING INPUTS",MAX(0,(AY105+AZ105+BA105)-BE105))</f>
        <v>0</v>
      </c>
      <c r="BG105" s="3">
        <f>IF(Inputs!$B$27&lt;&gt;"Ready","PENDING INPUTS",BN104)</f>
        <v>0</v>
      </c>
      <c r="BH105" s="3">
        <f>IF(Inputs!$B$27&lt;&gt;"Ready","PENDING INPUTS",IF(A105&lt;=Inputs!$B$6,ROUND(BG105*Inputs!C20/12,2),0))</f>
        <v>0</v>
      </c>
      <c r="BI105" s="3">
        <f>IF(Inputs!$B$27&lt;&gt;"Ready","PENDING INPUTS",IF(AND(A105&lt;=Inputs!$B$6,BG105&gt;0),Inputs!G20,0))</f>
        <v>0</v>
      </c>
      <c r="BJ105" s="3">
        <f>IF(Inputs!$B$27&lt;&gt;"Ready","PENDING INPUTS",IF(A105&gt;Inputs!$B$6,0,MIN((BG105+BH105+BI105),IF(Inputs!H20=1,Inputs!D20,MAX(Inputs!F20,ROUND(BG105*Inputs!E20+BH105+BI105,2))))))</f>
        <v>0</v>
      </c>
      <c r="BK105">
        <f>IF(Inputs!$B$27&lt;&gt;"Ready","PENDING INPUTS",IF(BG105&lt;=0,99,1+IF(AND(K105&gt;0,OR(Inputs!C14&gt;Inputs!C20,AND(Inputs!C14=Inputs!C20,0&lt;6))),1,0)+IF(AND(S105&gt;0,OR(Inputs!C15&gt;Inputs!C20,AND(Inputs!C15=Inputs!C20,1&lt;6))),1,0)+IF(AND(AA105&gt;0,OR(Inputs!C16&gt;Inputs!C20,AND(Inputs!C16=Inputs!C20,2&lt;6))),1,0)+IF(AND(AI105&gt;0,OR(Inputs!C17&gt;Inputs!C20,AND(Inputs!C17=Inputs!C20,3&lt;6))),1,0)+IF(AND(AQ105&gt;0,OR(Inputs!C18&gt;Inputs!C20,AND(Inputs!C18=Inputs!C20,4&lt;6))),1,0)+IF(AND(AY105&gt;0,OR(Inputs!C19&gt;Inputs!C20,AND(Inputs!C19=Inputs!C20,5&lt;6))),1,0)+IF(AND(BO105&gt;0,OR(Inputs!C21&gt;Inputs!C20,AND(Inputs!C21=Inputs!C20,7&lt;6))),1,0)+IF(AND(BW105&gt;0,OR(Inputs!C22&gt;Inputs!C20,AND(Inputs!C22=Inputs!C20,8&lt;6))),1,0)+IF(AND(CE105&gt;0,OR(Inputs!C23&gt;Inputs!C20,AND(Inputs!C23=Inputs!C20,9&lt;6))),1,0)))</f>
        <v>99</v>
      </c>
      <c r="BL105" s="3">
        <f>IF(Inputs!$B$27&lt;&gt;"Ready","PENDING INPUTS",IF(A105&gt;Inputs!$B$6,0,MIN(MAX(0,(BG105+BH105+BI105)-BJ105),MAX(0,C105-D105-(IF(O105&lt;BK105,K105+L105+M105-N105,0)+IF(W105&lt;BK105,S105+T105+U105-V105,0)+IF(AE105&lt;BK105,AA105+AB105+AC105-AD105,0)+IF(AM105&lt;BK105,AI105+AJ105+AK105-AL105,0)+IF(AU105&lt;BK105,AQ105+AR105+AS105-AT105,0)+IF(BC105&lt;BK105,AY105+AZ105+BA105-BB105,0)+IF(BK105&lt;BK105,BG105+BH105+BI105-BJ105,0)+IF(BS105&lt;BK105,BO105+BP105+BQ105-BR105,0)+IF(CA105&lt;BK105,BW105+BX105+BY105-BZ105,0)+IF(CI105&lt;BK105,CE105+CF105+CG105-CH105,0))))))</f>
        <v>0</v>
      </c>
      <c r="BM105" s="3">
        <f>IF(Inputs!$B$27&lt;&gt;"Ready","PENDING INPUTS",MIN((BG105+BH105+BI105),IF(D105&gt;C105,IF(D105=0,0,BJ105*C105/D105),BJ105+BL105)))</f>
        <v>0</v>
      </c>
      <c r="BN105" s="3">
        <f>IF(Inputs!$B$27&lt;&gt;"Ready","PENDING INPUTS",MAX(0,(BG105+BH105+BI105)-BM105))</f>
        <v>0</v>
      </c>
      <c r="BO105" s="3">
        <f>IF(Inputs!$B$27&lt;&gt;"Ready","PENDING INPUTS",BV104)</f>
        <v>0</v>
      </c>
      <c r="BP105" s="3">
        <f>IF(Inputs!$B$27&lt;&gt;"Ready","PENDING INPUTS",IF(A105&lt;=Inputs!$B$6,ROUND(BO105*Inputs!C21/12,2),0))</f>
        <v>0</v>
      </c>
      <c r="BQ105" s="3">
        <f>IF(Inputs!$B$27&lt;&gt;"Ready","PENDING INPUTS",IF(AND(A105&lt;=Inputs!$B$6,BO105&gt;0),Inputs!G21,0))</f>
        <v>0</v>
      </c>
      <c r="BR105" s="3">
        <f>IF(Inputs!$B$27&lt;&gt;"Ready","PENDING INPUTS",IF(A105&gt;Inputs!$B$6,0,MIN((BO105+BP105+BQ105),IF(Inputs!H21=1,Inputs!D21,MAX(Inputs!F21,ROUND(BO105*Inputs!E21+BP105+BQ105,2))))))</f>
        <v>0</v>
      </c>
      <c r="BS105">
        <f>IF(Inputs!$B$27&lt;&gt;"Ready","PENDING INPUTS",IF(BO105&lt;=0,99,1+IF(AND(K105&gt;0,OR(Inputs!C14&gt;Inputs!C21,AND(Inputs!C14=Inputs!C21,0&lt;7))),1,0)+IF(AND(S105&gt;0,OR(Inputs!C15&gt;Inputs!C21,AND(Inputs!C15=Inputs!C21,1&lt;7))),1,0)+IF(AND(AA105&gt;0,OR(Inputs!C16&gt;Inputs!C21,AND(Inputs!C16=Inputs!C21,2&lt;7))),1,0)+IF(AND(AI105&gt;0,OR(Inputs!C17&gt;Inputs!C21,AND(Inputs!C17=Inputs!C21,3&lt;7))),1,0)+IF(AND(AQ105&gt;0,OR(Inputs!C18&gt;Inputs!C21,AND(Inputs!C18=Inputs!C21,4&lt;7))),1,0)+IF(AND(AY105&gt;0,OR(Inputs!C19&gt;Inputs!C21,AND(Inputs!C19=Inputs!C21,5&lt;7))),1,0)+IF(AND(BG105&gt;0,OR(Inputs!C20&gt;Inputs!C21,AND(Inputs!C20=Inputs!C21,6&lt;7))),1,0)+IF(AND(BW105&gt;0,OR(Inputs!C22&gt;Inputs!C21,AND(Inputs!C22=Inputs!C21,8&lt;7))),1,0)+IF(AND(CE105&gt;0,OR(Inputs!C23&gt;Inputs!C21,AND(Inputs!C23=Inputs!C21,9&lt;7))),1,0)))</f>
        <v>99</v>
      </c>
      <c r="BT105" s="3">
        <f>IF(Inputs!$B$27&lt;&gt;"Ready","PENDING INPUTS",IF(A105&gt;Inputs!$B$6,0,MIN(MAX(0,(BO105+BP105+BQ105)-BR105),MAX(0,C105-D105-(IF(O105&lt;BS105,K105+L105+M105-N105,0)+IF(W105&lt;BS105,S105+T105+U105-V105,0)+IF(AE105&lt;BS105,AA105+AB105+AC105-AD105,0)+IF(AM105&lt;BS105,AI105+AJ105+AK105-AL105,0)+IF(AU105&lt;BS105,AQ105+AR105+AS105-AT105,0)+IF(BC105&lt;BS105,AY105+AZ105+BA105-BB105,0)+IF(BK105&lt;BS105,BG105+BH105+BI105-BJ105,0)+IF(BS105&lt;BS105,BO105+BP105+BQ105-BR105,0)+IF(CA105&lt;BS105,BW105+BX105+BY105-BZ105,0)+IF(CI105&lt;BS105,CE105+CF105+CG105-CH105,0))))))</f>
        <v>0</v>
      </c>
      <c r="BU105" s="3">
        <f>IF(Inputs!$B$27&lt;&gt;"Ready","PENDING INPUTS",MIN((BO105+BP105+BQ105),IF(D105&gt;C105,IF(D105=0,0,BR105*C105/D105),BR105+BT105)))</f>
        <v>0</v>
      </c>
      <c r="BV105" s="3">
        <f>IF(Inputs!$B$27&lt;&gt;"Ready","PENDING INPUTS",MAX(0,(BO105+BP105+BQ105)-BU105))</f>
        <v>0</v>
      </c>
      <c r="BW105" s="3">
        <f>IF(Inputs!$B$27&lt;&gt;"Ready","PENDING INPUTS",CD104)</f>
        <v>0</v>
      </c>
      <c r="BX105" s="3">
        <f>IF(Inputs!$B$27&lt;&gt;"Ready","PENDING INPUTS",IF(A105&lt;=Inputs!$B$6,ROUND(BW105*Inputs!C22/12,2),0))</f>
        <v>0</v>
      </c>
      <c r="BY105" s="3">
        <f>IF(Inputs!$B$27&lt;&gt;"Ready","PENDING INPUTS",IF(AND(A105&lt;=Inputs!$B$6,BW105&gt;0),Inputs!G22,0))</f>
        <v>0</v>
      </c>
      <c r="BZ105" s="3">
        <f>IF(Inputs!$B$27&lt;&gt;"Ready","PENDING INPUTS",IF(A105&gt;Inputs!$B$6,0,MIN((BW105+BX105+BY105),IF(Inputs!H22=1,Inputs!D22,MAX(Inputs!F22,ROUND(BW105*Inputs!E22+BX105+BY105,2))))))</f>
        <v>0</v>
      </c>
      <c r="CA105">
        <f>IF(Inputs!$B$27&lt;&gt;"Ready","PENDING INPUTS",IF(BW105&lt;=0,99,1+IF(AND(K105&gt;0,OR(Inputs!C14&gt;Inputs!C22,AND(Inputs!C14=Inputs!C22,0&lt;8))),1,0)+IF(AND(S105&gt;0,OR(Inputs!C15&gt;Inputs!C22,AND(Inputs!C15=Inputs!C22,1&lt;8))),1,0)+IF(AND(AA105&gt;0,OR(Inputs!C16&gt;Inputs!C22,AND(Inputs!C16=Inputs!C22,2&lt;8))),1,0)+IF(AND(AI105&gt;0,OR(Inputs!C17&gt;Inputs!C22,AND(Inputs!C17=Inputs!C22,3&lt;8))),1,0)+IF(AND(AQ105&gt;0,OR(Inputs!C18&gt;Inputs!C22,AND(Inputs!C18=Inputs!C22,4&lt;8))),1,0)+IF(AND(AY105&gt;0,OR(Inputs!C19&gt;Inputs!C22,AND(Inputs!C19=Inputs!C22,5&lt;8))),1,0)+IF(AND(BG105&gt;0,OR(Inputs!C20&gt;Inputs!C22,AND(Inputs!C20=Inputs!C22,6&lt;8))),1,0)+IF(AND(BO105&gt;0,OR(Inputs!C21&gt;Inputs!C22,AND(Inputs!C21=Inputs!C22,7&lt;8))),1,0)+IF(AND(CE105&gt;0,OR(Inputs!C23&gt;Inputs!C22,AND(Inputs!C23=Inputs!C22,9&lt;8))),1,0)))</f>
        <v>99</v>
      </c>
      <c r="CB105" s="3">
        <f>IF(Inputs!$B$27&lt;&gt;"Ready","PENDING INPUTS",IF(A105&gt;Inputs!$B$6,0,MIN(MAX(0,(BW105+BX105+BY105)-BZ105),MAX(0,C105-D105-(IF(O105&lt;CA105,K105+L105+M105-N105,0)+IF(W105&lt;CA105,S105+T105+U105-V105,0)+IF(AE105&lt;CA105,AA105+AB105+AC105-AD105,0)+IF(AM105&lt;CA105,AI105+AJ105+AK105-AL105,0)+IF(AU105&lt;CA105,AQ105+AR105+AS105-AT105,0)+IF(BC105&lt;CA105,AY105+AZ105+BA105-BB105,0)+IF(BK105&lt;CA105,BG105+BH105+BI105-BJ105,0)+IF(BS105&lt;CA105,BO105+BP105+BQ105-BR105,0)+IF(CA105&lt;CA105,BW105+BX105+BY105-BZ105,0)+IF(CI105&lt;CA105,CE105+CF105+CG105-CH105,0))))))</f>
        <v>0</v>
      </c>
      <c r="CC105" s="3">
        <f>IF(Inputs!$B$27&lt;&gt;"Ready","PENDING INPUTS",MIN((BW105+BX105+BY105),IF(D105&gt;C105,IF(D105=0,0,BZ105*C105/D105),BZ105+CB105)))</f>
        <v>0</v>
      </c>
      <c r="CD105" s="3">
        <f>IF(Inputs!$B$27&lt;&gt;"Ready","PENDING INPUTS",MAX(0,(BW105+BX105+BY105)-CC105))</f>
        <v>0</v>
      </c>
      <c r="CE105" s="3">
        <f>IF(Inputs!$B$27&lt;&gt;"Ready","PENDING INPUTS",CL104)</f>
        <v>0</v>
      </c>
      <c r="CF105" s="3">
        <f>IF(Inputs!$B$27&lt;&gt;"Ready","PENDING INPUTS",IF(A105&lt;=Inputs!$B$6,ROUND(CE105*Inputs!C23/12,2),0))</f>
        <v>0</v>
      </c>
      <c r="CG105" s="3">
        <f>IF(Inputs!$B$27&lt;&gt;"Ready","PENDING INPUTS",IF(AND(A105&lt;=Inputs!$B$6,CE105&gt;0),Inputs!G23,0))</f>
        <v>0</v>
      </c>
      <c r="CH105" s="3">
        <f>IF(Inputs!$B$27&lt;&gt;"Ready","PENDING INPUTS",IF(A105&gt;Inputs!$B$6,0,MIN((CE105+CF105+CG105),IF(Inputs!H23=1,Inputs!D23,MAX(Inputs!F23,ROUND(CE105*Inputs!E23+CF105+CG105,2))))))</f>
        <v>0</v>
      </c>
      <c r="CI105">
        <f>IF(Inputs!$B$27&lt;&gt;"Ready","PENDING INPUTS",IF(CE105&lt;=0,99,1+IF(AND(K105&gt;0,OR(Inputs!C14&gt;Inputs!C23,AND(Inputs!C14=Inputs!C23,0&lt;9))),1,0)+IF(AND(S105&gt;0,OR(Inputs!C15&gt;Inputs!C23,AND(Inputs!C15=Inputs!C23,1&lt;9))),1,0)+IF(AND(AA105&gt;0,OR(Inputs!C16&gt;Inputs!C23,AND(Inputs!C16=Inputs!C23,2&lt;9))),1,0)+IF(AND(AI105&gt;0,OR(Inputs!C17&gt;Inputs!C23,AND(Inputs!C17=Inputs!C23,3&lt;9))),1,0)+IF(AND(AQ105&gt;0,OR(Inputs!C18&gt;Inputs!C23,AND(Inputs!C18=Inputs!C23,4&lt;9))),1,0)+IF(AND(AY105&gt;0,OR(Inputs!C19&gt;Inputs!C23,AND(Inputs!C19=Inputs!C23,5&lt;9))),1,0)+IF(AND(BG105&gt;0,OR(Inputs!C20&gt;Inputs!C23,AND(Inputs!C20=Inputs!C23,6&lt;9))),1,0)+IF(AND(BO105&gt;0,OR(Inputs!C21&gt;Inputs!C23,AND(Inputs!C21=Inputs!C23,7&lt;9))),1,0)+IF(AND(BW105&gt;0,OR(Inputs!C22&gt;Inputs!C23,AND(Inputs!C22=Inputs!C23,8&lt;9))),1,0)))</f>
        <v>99</v>
      </c>
      <c r="CJ105" s="3">
        <f>IF(Inputs!$B$27&lt;&gt;"Ready","PENDING INPUTS",IF(A105&gt;Inputs!$B$6,0,MIN(MAX(0,(CE105+CF105+CG105)-CH105),MAX(0,C105-D105-(IF(O105&lt;CI105,K105+L105+M105-N105,0)+IF(W105&lt;CI105,S105+T105+U105-V105,0)+IF(AE105&lt;CI105,AA105+AB105+AC105-AD105,0)+IF(AM105&lt;CI105,AI105+AJ105+AK105-AL105,0)+IF(AU105&lt;CI105,AQ105+AR105+AS105-AT105,0)+IF(BC105&lt;CI105,AY105+AZ105+BA105-BB105,0)+IF(BK105&lt;CI105,BG105+BH105+BI105-BJ105,0)+IF(BS105&lt;CI105,BO105+BP105+BQ105-BR105,0)+IF(CA105&lt;CI105,BW105+BX105+BY105-BZ105,0)+IF(CI105&lt;CI105,CE105+CF105+CG105-CH105,0))))))</f>
        <v>0</v>
      </c>
      <c r="CK105" s="3">
        <f>IF(Inputs!$B$27&lt;&gt;"Ready","PENDING INPUTS",MIN((CE105+CF105+CG105),IF(D105&gt;C105,IF(D105=0,0,CH105*C105/D105),CH105+CJ105)))</f>
        <v>0</v>
      </c>
      <c r="CL105" s="3">
        <f>IF(Inputs!$B$27&lt;&gt;"Ready","PENDING INPUTS",MAX(0,(CE105+CF105+CG105)-CK105))</f>
        <v>0</v>
      </c>
    </row>
    <row r="106" spans="1:90" ht="27.95" customHeight="1" x14ac:dyDescent="0.25">
      <c r="A106">
        <v>102</v>
      </c>
      <c r="B106" s="13">
        <f>IF(Inputs!$B$27&lt;&gt;"Ready","PENDING INPUTS",EDATE(Inputs!$B$5,A106-1))</f>
        <v>49369</v>
      </c>
      <c r="C106" s="3">
        <f>IF(Inputs!$B$27&lt;&gt;"Ready","PENDING INPUTS",IF(A106&lt;=Inputs!$B$6,MAX(0,Inputs!$B$4+IF(A106=Inputs!$B$7,Inputs!$B$8,0)+IF(A106=Inputs!$B$9,Inputs!$B$10,0)),0))</f>
        <v>0</v>
      </c>
      <c r="D106" s="3">
        <f>IF(Inputs!$B$27&lt;&gt;"Ready","PENDING INPUTS",SUM(N106,V106,AD106,AL106,AT106,BB106,BJ106,BR106,BZ106,CH106))</f>
        <v>0</v>
      </c>
      <c r="E106" s="3">
        <f>IF(Inputs!$B$27&lt;&gt;"Ready","PENDING INPUTS",MAX(0,D106-C106))</f>
        <v>0</v>
      </c>
      <c r="F106" s="3">
        <f>IF(Inputs!$B$27&lt;&gt;"Ready","PENDING INPUTS",SUM(Q106,Y106,AG106,AO106,AW106,BE106,BM106,BU106,CC106,CK106))</f>
        <v>0</v>
      </c>
      <c r="G106" s="3">
        <f>IF(Inputs!$B$27&lt;&gt;"Ready","PENDING INPUTS",SUM(L106,T106,AB106,AJ106,AR106,AZ106,BH106,BP106,BX106,CF106))</f>
        <v>0</v>
      </c>
      <c r="H106" s="3">
        <f>IF(Inputs!$B$27&lt;&gt;"Ready","PENDING INPUTS",SUM(M106,U106,AC106,AK106,AS106,BA106,BI106,BQ106,BY106,CG106))</f>
        <v>0</v>
      </c>
      <c r="I106" s="3">
        <f>IF(Inputs!$B$27&lt;&gt;"Ready","PENDING INPUTS",SUM(R106,Z106,AH106,AP106,AX106,BF106,BN106,BV106,CD106,CL106))</f>
        <v>0</v>
      </c>
      <c r="J106" t="str">
        <f>IF(Inputs!$B$27&lt;&gt;"Ready","PENDING INPUTS",IF(A106&gt;Inputs!$B$6,"Beyond horizon",IF(E106&gt;0.005,"MINIMUM SHORTFALL",IF(I106&lt;0.005,"Paid off","In progress"))))</f>
        <v>Paid off</v>
      </c>
      <c r="K106" s="3">
        <f>IF(Inputs!$B$27&lt;&gt;"Ready","PENDING INPUTS",R105)</f>
        <v>0</v>
      </c>
      <c r="L106" s="3">
        <f>IF(Inputs!$B$27&lt;&gt;"Ready","PENDING INPUTS",IF(A106&lt;=Inputs!$B$6,ROUND(K106*Inputs!C14/12,2),0))</f>
        <v>0</v>
      </c>
      <c r="M106" s="3">
        <f>IF(Inputs!$B$27&lt;&gt;"Ready","PENDING INPUTS",IF(AND(A106&lt;=Inputs!$B$6,K106&gt;0),Inputs!G14,0))</f>
        <v>0</v>
      </c>
      <c r="N106" s="3">
        <f>IF(Inputs!$B$27&lt;&gt;"Ready","PENDING INPUTS",IF(A106&gt;Inputs!$B$6,0,MIN((K106+L106+M106),IF(Inputs!H14=1,Inputs!D14,MAX(Inputs!F14,ROUND(K106*Inputs!E14+L106+M106,2))))))</f>
        <v>0</v>
      </c>
      <c r="O106">
        <f>IF(Inputs!$B$27&lt;&gt;"Ready","PENDING INPUTS",IF(K106&lt;=0,99,1+IF(AND(S106&gt;0,OR(Inputs!C15&gt;Inputs!C14,AND(Inputs!C15=Inputs!C14,1&lt;0))),1,0)+IF(AND(AA106&gt;0,OR(Inputs!C16&gt;Inputs!C14,AND(Inputs!C16=Inputs!C14,2&lt;0))),1,0)+IF(AND(AI106&gt;0,OR(Inputs!C17&gt;Inputs!C14,AND(Inputs!C17=Inputs!C14,3&lt;0))),1,0)+IF(AND(AQ106&gt;0,OR(Inputs!C18&gt;Inputs!C14,AND(Inputs!C18=Inputs!C14,4&lt;0))),1,0)+IF(AND(AY106&gt;0,OR(Inputs!C19&gt;Inputs!C14,AND(Inputs!C19=Inputs!C14,5&lt;0))),1,0)+IF(AND(BG106&gt;0,OR(Inputs!C20&gt;Inputs!C14,AND(Inputs!C20=Inputs!C14,6&lt;0))),1,0)+IF(AND(BO106&gt;0,OR(Inputs!C21&gt;Inputs!C14,AND(Inputs!C21=Inputs!C14,7&lt;0))),1,0)+IF(AND(BW106&gt;0,OR(Inputs!C22&gt;Inputs!C14,AND(Inputs!C22=Inputs!C14,8&lt;0))),1,0)+IF(AND(CE106&gt;0,OR(Inputs!C23&gt;Inputs!C14,AND(Inputs!C23=Inputs!C14,9&lt;0))),1,0)))</f>
        <v>99</v>
      </c>
      <c r="P106" s="3">
        <f>IF(Inputs!$B$27&lt;&gt;"Ready","PENDING INPUTS",IF(A106&gt;Inputs!$B$6,0,MIN(MAX(0,(K106+L106+M106)-N106),MAX(0,C106-D106-(IF(O106&lt;O106,K106+L106+M106-N106,0)+IF(W106&lt;O106,S106+T106+U106-V106,0)+IF(AE106&lt;O106,AA106+AB106+AC106-AD106,0)+IF(AM106&lt;O106,AI106+AJ106+AK106-AL106,0)+IF(AU106&lt;O106,AQ106+AR106+AS106-AT106,0)+IF(BC106&lt;O106,AY106+AZ106+BA106-BB106,0)+IF(BK106&lt;O106,BG106+BH106+BI106-BJ106,0)+IF(BS106&lt;O106,BO106+BP106+BQ106-BR106,0)+IF(CA106&lt;O106,BW106+BX106+BY106-BZ106,0)+IF(CI106&lt;O106,CE106+CF106+CG106-CH106,0))))))</f>
        <v>0</v>
      </c>
      <c r="Q106" s="3">
        <f>IF(Inputs!$B$27&lt;&gt;"Ready","PENDING INPUTS",MIN((K106+L106+M106),IF(D106&gt;C106,IF(D106=0,0,N106*C106/D106),N106+P106)))</f>
        <v>0</v>
      </c>
      <c r="R106" s="3">
        <f>IF(Inputs!$B$27&lt;&gt;"Ready","PENDING INPUTS",MAX(0,(K106+L106+M106)-Q106))</f>
        <v>0</v>
      </c>
      <c r="S106" s="3">
        <f>IF(Inputs!$B$27&lt;&gt;"Ready","PENDING INPUTS",Z105)</f>
        <v>0</v>
      </c>
      <c r="T106" s="3">
        <f>IF(Inputs!$B$27&lt;&gt;"Ready","PENDING INPUTS",IF(A106&lt;=Inputs!$B$6,ROUND(S106*Inputs!C15/12,2),0))</f>
        <v>0</v>
      </c>
      <c r="U106" s="3">
        <f>IF(Inputs!$B$27&lt;&gt;"Ready","PENDING INPUTS",IF(AND(A106&lt;=Inputs!$B$6,S106&gt;0),Inputs!G15,0))</f>
        <v>0</v>
      </c>
      <c r="V106" s="3">
        <f>IF(Inputs!$B$27&lt;&gt;"Ready","PENDING INPUTS",IF(A106&gt;Inputs!$B$6,0,MIN((S106+T106+U106),IF(Inputs!H15=1,Inputs!D15,MAX(Inputs!F15,ROUND(S106*Inputs!E15+T106+U106,2))))))</f>
        <v>0</v>
      </c>
      <c r="W106">
        <f>IF(Inputs!$B$27&lt;&gt;"Ready","PENDING INPUTS",IF(S106&lt;=0,99,1+IF(AND(K106&gt;0,OR(Inputs!C14&gt;Inputs!C15,AND(Inputs!C14=Inputs!C15,0&lt;1))),1,0)+IF(AND(AA106&gt;0,OR(Inputs!C16&gt;Inputs!C15,AND(Inputs!C16=Inputs!C15,2&lt;1))),1,0)+IF(AND(AI106&gt;0,OR(Inputs!C17&gt;Inputs!C15,AND(Inputs!C17=Inputs!C15,3&lt;1))),1,0)+IF(AND(AQ106&gt;0,OR(Inputs!C18&gt;Inputs!C15,AND(Inputs!C18=Inputs!C15,4&lt;1))),1,0)+IF(AND(AY106&gt;0,OR(Inputs!C19&gt;Inputs!C15,AND(Inputs!C19=Inputs!C15,5&lt;1))),1,0)+IF(AND(BG106&gt;0,OR(Inputs!C20&gt;Inputs!C15,AND(Inputs!C20=Inputs!C15,6&lt;1))),1,0)+IF(AND(BO106&gt;0,OR(Inputs!C21&gt;Inputs!C15,AND(Inputs!C21=Inputs!C15,7&lt;1))),1,0)+IF(AND(BW106&gt;0,OR(Inputs!C22&gt;Inputs!C15,AND(Inputs!C22=Inputs!C15,8&lt;1))),1,0)+IF(AND(CE106&gt;0,OR(Inputs!C23&gt;Inputs!C15,AND(Inputs!C23=Inputs!C15,9&lt;1))),1,0)))</f>
        <v>99</v>
      </c>
      <c r="X106" s="3">
        <f>IF(Inputs!$B$27&lt;&gt;"Ready","PENDING INPUTS",IF(A106&gt;Inputs!$B$6,0,MIN(MAX(0,(S106+T106+U106)-V106),MAX(0,C106-D106-(IF(O106&lt;W106,K106+L106+M106-N106,0)+IF(W106&lt;W106,S106+T106+U106-V106,0)+IF(AE106&lt;W106,AA106+AB106+AC106-AD106,0)+IF(AM106&lt;W106,AI106+AJ106+AK106-AL106,0)+IF(AU106&lt;W106,AQ106+AR106+AS106-AT106,0)+IF(BC106&lt;W106,AY106+AZ106+BA106-BB106,0)+IF(BK106&lt;W106,BG106+BH106+BI106-BJ106,0)+IF(BS106&lt;W106,BO106+BP106+BQ106-BR106,0)+IF(CA106&lt;W106,BW106+BX106+BY106-BZ106,0)+IF(CI106&lt;W106,CE106+CF106+CG106-CH106,0))))))</f>
        <v>0</v>
      </c>
      <c r="Y106" s="3">
        <f>IF(Inputs!$B$27&lt;&gt;"Ready","PENDING INPUTS",MIN((S106+T106+U106),IF(D106&gt;C106,IF(D106=0,0,V106*C106/D106),V106+X106)))</f>
        <v>0</v>
      </c>
      <c r="Z106" s="3">
        <f>IF(Inputs!$B$27&lt;&gt;"Ready","PENDING INPUTS",MAX(0,(S106+T106+U106)-Y106))</f>
        <v>0</v>
      </c>
      <c r="AA106" s="3">
        <f>IF(Inputs!$B$27&lt;&gt;"Ready","PENDING INPUTS",AH105)</f>
        <v>0</v>
      </c>
      <c r="AB106" s="3">
        <f>IF(Inputs!$B$27&lt;&gt;"Ready","PENDING INPUTS",IF(A106&lt;=Inputs!$B$6,ROUND(AA106*Inputs!C16/12,2),0))</f>
        <v>0</v>
      </c>
      <c r="AC106" s="3">
        <f>IF(Inputs!$B$27&lt;&gt;"Ready","PENDING INPUTS",IF(AND(A106&lt;=Inputs!$B$6,AA106&gt;0),Inputs!G16,0))</f>
        <v>0</v>
      </c>
      <c r="AD106" s="3">
        <f>IF(Inputs!$B$27&lt;&gt;"Ready","PENDING INPUTS",IF(A106&gt;Inputs!$B$6,0,MIN((AA106+AB106+AC106),IF(Inputs!H16=1,Inputs!D16,MAX(Inputs!F16,ROUND(AA106*Inputs!E16+AB106+AC106,2))))))</f>
        <v>0</v>
      </c>
      <c r="AE106">
        <f>IF(Inputs!$B$27&lt;&gt;"Ready","PENDING INPUTS",IF(AA106&lt;=0,99,1+IF(AND(K106&gt;0,OR(Inputs!C14&gt;Inputs!C16,AND(Inputs!C14=Inputs!C16,0&lt;2))),1,0)+IF(AND(S106&gt;0,OR(Inputs!C15&gt;Inputs!C16,AND(Inputs!C15=Inputs!C16,1&lt;2))),1,0)+IF(AND(AI106&gt;0,OR(Inputs!C17&gt;Inputs!C16,AND(Inputs!C17=Inputs!C16,3&lt;2))),1,0)+IF(AND(AQ106&gt;0,OR(Inputs!C18&gt;Inputs!C16,AND(Inputs!C18=Inputs!C16,4&lt;2))),1,0)+IF(AND(AY106&gt;0,OR(Inputs!C19&gt;Inputs!C16,AND(Inputs!C19=Inputs!C16,5&lt;2))),1,0)+IF(AND(BG106&gt;0,OR(Inputs!C20&gt;Inputs!C16,AND(Inputs!C20=Inputs!C16,6&lt;2))),1,0)+IF(AND(BO106&gt;0,OR(Inputs!C21&gt;Inputs!C16,AND(Inputs!C21=Inputs!C16,7&lt;2))),1,0)+IF(AND(BW106&gt;0,OR(Inputs!C22&gt;Inputs!C16,AND(Inputs!C22=Inputs!C16,8&lt;2))),1,0)+IF(AND(CE106&gt;0,OR(Inputs!C23&gt;Inputs!C16,AND(Inputs!C23=Inputs!C16,9&lt;2))),1,0)))</f>
        <v>99</v>
      </c>
      <c r="AF106" s="3">
        <f>IF(Inputs!$B$27&lt;&gt;"Ready","PENDING INPUTS",IF(A106&gt;Inputs!$B$6,0,MIN(MAX(0,(AA106+AB106+AC106)-AD106),MAX(0,C106-D106-(IF(O106&lt;AE106,K106+L106+M106-N106,0)+IF(W106&lt;AE106,S106+T106+U106-V106,0)+IF(AE106&lt;AE106,AA106+AB106+AC106-AD106,0)+IF(AM106&lt;AE106,AI106+AJ106+AK106-AL106,0)+IF(AU106&lt;AE106,AQ106+AR106+AS106-AT106,0)+IF(BC106&lt;AE106,AY106+AZ106+BA106-BB106,0)+IF(BK106&lt;AE106,BG106+BH106+BI106-BJ106,0)+IF(BS106&lt;AE106,BO106+BP106+BQ106-BR106,0)+IF(CA106&lt;AE106,BW106+BX106+BY106-BZ106,0)+IF(CI106&lt;AE106,CE106+CF106+CG106-CH106,0))))))</f>
        <v>0</v>
      </c>
      <c r="AG106" s="3">
        <f>IF(Inputs!$B$27&lt;&gt;"Ready","PENDING INPUTS",MIN((AA106+AB106+AC106),IF(D106&gt;C106,IF(D106=0,0,AD106*C106/D106),AD106+AF106)))</f>
        <v>0</v>
      </c>
      <c r="AH106" s="3">
        <f>IF(Inputs!$B$27&lt;&gt;"Ready","PENDING INPUTS",MAX(0,(AA106+AB106+AC106)-AG106))</f>
        <v>0</v>
      </c>
      <c r="AI106" s="3">
        <f>IF(Inputs!$B$27&lt;&gt;"Ready","PENDING INPUTS",AP105)</f>
        <v>0</v>
      </c>
      <c r="AJ106" s="3">
        <f>IF(Inputs!$B$27&lt;&gt;"Ready","PENDING INPUTS",IF(A106&lt;=Inputs!$B$6,ROUND(AI106*Inputs!C17/12,2),0))</f>
        <v>0</v>
      </c>
      <c r="AK106" s="3">
        <f>IF(Inputs!$B$27&lt;&gt;"Ready","PENDING INPUTS",IF(AND(A106&lt;=Inputs!$B$6,AI106&gt;0),Inputs!G17,0))</f>
        <v>0</v>
      </c>
      <c r="AL106" s="3">
        <f>IF(Inputs!$B$27&lt;&gt;"Ready","PENDING INPUTS",IF(A106&gt;Inputs!$B$6,0,MIN((AI106+AJ106+AK106),IF(Inputs!H17=1,Inputs!D17,MAX(Inputs!F17,ROUND(AI106*Inputs!E17+AJ106+AK106,2))))))</f>
        <v>0</v>
      </c>
      <c r="AM106">
        <f>IF(Inputs!$B$27&lt;&gt;"Ready","PENDING INPUTS",IF(AI106&lt;=0,99,1+IF(AND(K106&gt;0,OR(Inputs!C14&gt;Inputs!C17,AND(Inputs!C14=Inputs!C17,0&lt;3))),1,0)+IF(AND(S106&gt;0,OR(Inputs!C15&gt;Inputs!C17,AND(Inputs!C15=Inputs!C17,1&lt;3))),1,0)+IF(AND(AA106&gt;0,OR(Inputs!C16&gt;Inputs!C17,AND(Inputs!C16=Inputs!C17,2&lt;3))),1,0)+IF(AND(AQ106&gt;0,OR(Inputs!C18&gt;Inputs!C17,AND(Inputs!C18=Inputs!C17,4&lt;3))),1,0)+IF(AND(AY106&gt;0,OR(Inputs!C19&gt;Inputs!C17,AND(Inputs!C19=Inputs!C17,5&lt;3))),1,0)+IF(AND(BG106&gt;0,OR(Inputs!C20&gt;Inputs!C17,AND(Inputs!C20=Inputs!C17,6&lt;3))),1,0)+IF(AND(BO106&gt;0,OR(Inputs!C21&gt;Inputs!C17,AND(Inputs!C21=Inputs!C17,7&lt;3))),1,0)+IF(AND(BW106&gt;0,OR(Inputs!C22&gt;Inputs!C17,AND(Inputs!C22=Inputs!C17,8&lt;3))),1,0)+IF(AND(CE106&gt;0,OR(Inputs!C23&gt;Inputs!C17,AND(Inputs!C23=Inputs!C17,9&lt;3))),1,0)))</f>
        <v>99</v>
      </c>
      <c r="AN106" s="3">
        <f>IF(Inputs!$B$27&lt;&gt;"Ready","PENDING INPUTS",IF(A106&gt;Inputs!$B$6,0,MIN(MAX(0,(AI106+AJ106+AK106)-AL106),MAX(0,C106-D106-(IF(O106&lt;AM106,K106+L106+M106-N106,0)+IF(W106&lt;AM106,S106+T106+U106-V106,0)+IF(AE106&lt;AM106,AA106+AB106+AC106-AD106,0)+IF(AM106&lt;AM106,AI106+AJ106+AK106-AL106,0)+IF(AU106&lt;AM106,AQ106+AR106+AS106-AT106,0)+IF(BC106&lt;AM106,AY106+AZ106+BA106-BB106,0)+IF(BK106&lt;AM106,BG106+BH106+BI106-BJ106,0)+IF(BS106&lt;AM106,BO106+BP106+BQ106-BR106,0)+IF(CA106&lt;AM106,BW106+BX106+BY106-BZ106,0)+IF(CI106&lt;AM106,CE106+CF106+CG106-CH106,0))))))</f>
        <v>0</v>
      </c>
      <c r="AO106" s="3">
        <f>IF(Inputs!$B$27&lt;&gt;"Ready","PENDING INPUTS",MIN((AI106+AJ106+AK106),IF(D106&gt;C106,IF(D106=0,0,AL106*C106/D106),AL106+AN106)))</f>
        <v>0</v>
      </c>
      <c r="AP106" s="3">
        <f>IF(Inputs!$B$27&lt;&gt;"Ready","PENDING INPUTS",MAX(0,(AI106+AJ106+AK106)-AO106))</f>
        <v>0</v>
      </c>
      <c r="AQ106" s="3">
        <f>IF(Inputs!$B$27&lt;&gt;"Ready","PENDING INPUTS",AX105)</f>
        <v>0</v>
      </c>
      <c r="AR106" s="3">
        <f>IF(Inputs!$B$27&lt;&gt;"Ready","PENDING INPUTS",IF(A106&lt;=Inputs!$B$6,ROUND(AQ106*Inputs!C18/12,2),0))</f>
        <v>0</v>
      </c>
      <c r="AS106" s="3">
        <f>IF(Inputs!$B$27&lt;&gt;"Ready","PENDING INPUTS",IF(AND(A106&lt;=Inputs!$B$6,AQ106&gt;0),Inputs!G18,0))</f>
        <v>0</v>
      </c>
      <c r="AT106" s="3">
        <f>IF(Inputs!$B$27&lt;&gt;"Ready","PENDING INPUTS",IF(A106&gt;Inputs!$B$6,0,MIN((AQ106+AR106+AS106),IF(Inputs!H18=1,Inputs!D18,MAX(Inputs!F18,ROUND(AQ106*Inputs!E18+AR106+AS106,2))))))</f>
        <v>0</v>
      </c>
      <c r="AU106">
        <f>IF(Inputs!$B$27&lt;&gt;"Ready","PENDING INPUTS",IF(AQ106&lt;=0,99,1+IF(AND(K106&gt;0,OR(Inputs!C14&gt;Inputs!C18,AND(Inputs!C14=Inputs!C18,0&lt;4))),1,0)+IF(AND(S106&gt;0,OR(Inputs!C15&gt;Inputs!C18,AND(Inputs!C15=Inputs!C18,1&lt;4))),1,0)+IF(AND(AA106&gt;0,OR(Inputs!C16&gt;Inputs!C18,AND(Inputs!C16=Inputs!C18,2&lt;4))),1,0)+IF(AND(AI106&gt;0,OR(Inputs!C17&gt;Inputs!C18,AND(Inputs!C17=Inputs!C18,3&lt;4))),1,0)+IF(AND(AY106&gt;0,OR(Inputs!C19&gt;Inputs!C18,AND(Inputs!C19=Inputs!C18,5&lt;4))),1,0)+IF(AND(BG106&gt;0,OR(Inputs!C20&gt;Inputs!C18,AND(Inputs!C20=Inputs!C18,6&lt;4))),1,0)+IF(AND(BO106&gt;0,OR(Inputs!C21&gt;Inputs!C18,AND(Inputs!C21=Inputs!C18,7&lt;4))),1,0)+IF(AND(BW106&gt;0,OR(Inputs!C22&gt;Inputs!C18,AND(Inputs!C22=Inputs!C18,8&lt;4))),1,0)+IF(AND(CE106&gt;0,OR(Inputs!C23&gt;Inputs!C18,AND(Inputs!C23=Inputs!C18,9&lt;4))),1,0)))</f>
        <v>99</v>
      </c>
      <c r="AV106" s="3">
        <f>IF(Inputs!$B$27&lt;&gt;"Ready","PENDING INPUTS",IF(A106&gt;Inputs!$B$6,0,MIN(MAX(0,(AQ106+AR106+AS106)-AT106),MAX(0,C106-D106-(IF(O106&lt;AU106,K106+L106+M106-N106,0)+IF(W106&lt;AU106,S106+T106+U106-V106,0)+IF(AE106&lt;AU106,AA106+AB106+AC106-AD106,0)+IF(AM106&lt;AU106,AI106+AJ106+AK106-AL106,0)+IF(AU106&lt;AU106,AQ106+AR106+AS106-AT106,0)+IF(BC106&lt;AU106,AY106+AZ106+BA106-BB106,0)+IF(BK106&lt;AU106,BG106+BH106+BI106-BJ106,0)+IF(BS106&lt;AU106,BO106+BP106+BQ106-BR106,0)+IF(CA106&lt;AU106,BW106+BX106+BY106-BZ106,0)+IF(CI106&lt;AU106,CE106+CF106+CG106-CH106,0))))))</f>
        <v>0</v>
      </c>
      <c r="AW106" s="3">
        <f>IF(Inputs!$B$27&lt;&gt;"Ready","PENDING INPUTS",MIN((AQ106+AR106+AS106),IF(D106&gt;C106,IF(D106=0,0,AT106*C106/D106),AT106+AV106)))</f>
        <v>0</v>
      </c>
      <c r="AX106" s="3">
        <f>IF(Inputs!$B$27&lt;&gt;"Ready","PENDING INPUTS",MAX(0,(AQ106+AR106+AS106)-AW106))</f>
        <v>0</v>
      </c>
      <c r="AY106" s="3">
        <f>IF(Inputs!$B$27&lt;&gt;"Ready","PENDING INPUTS",BF105)</f>
        <v>0</v>
      </c>
      <c r="AZ106" s="3">
        <f>IF(Inputs!$B$27&lt;&gt;"Ready","PENDING INPUTS",IF(A106&lt;=Inputs!$B$6,ROUND(AY106*Inputs!C19/12,2),0))</f>
        <v>0</v>
      </c>
      <c r="BA106" s="3">
        <f>IF(Inputs!$B$27&lt;&gt;"Ready","PENDING INPUTS",IF(AND(A106&lt;=Inputs!$B$6,AY106&gt;0),Inputs!G19,0))</f>
        <v>0</v>
      </c>
      <c r="BB106" s="3">
        <f>IF(Inputs!$B$27&lt;&gt;"Ready","PENDING INPUTS",IF(A106&gt;Inputs!$B$6,0,MIN((AY106+AZ106+BA106),IF(Inputs!H19=1,Inputs!D19,MAX(Inputs!F19,ROUND(AY106*Inputs!E19+AZ106+BA106,2))))))</f>
        <v>0</v>
      </c>
      <c r="BC106">
        <f>IF(Inputs!$B$27&lt;&gt;"Ready","PENDING INPUTS",IF(AY106&lt;=0,99,1+IF(AND(K106&gt;0,OR(Inputs!C14&gt;Inputs!C19,AND(Inputs!C14=Inputs!C19,0&lt;5))),1,0)+IF(AND(S106&gt;0,OR(Inputs!C15&gt;Inputs!C19,AND(Inputs!C15=Inputs!C19,1&lt;5))),1,0)+IF(AND(AA106&gt;0,OR(Inputs!C16&gt;Inputs!C19,AND(Inputs!C16=Inputs!C19,2&lt;5))),1,0)+IF(AND(AI106&gt;0,OR(Inputs!C17&gt;Inputs!C19,AND(Inputs!C17=Inputs!C19,3&lt;5))),1,0)+IF(AND(AQ106&gt;0,OR(Inputs!C18&gt;Inputs!C19,AND(Inputs!C18=Inputs!C19,4&lt;5))),1,0)+IF(AND(BG106&gt;0,OR(Inputs!C20&gt;Inputs!C19,AND(Inputs!C20=Inputs!C19,6&lt;5))),1,0)+IF(AND(BO106&gt;0,OR(Inputs!C21&gt;Inputs!C19,AND(Inputs!C21=Inputs!C19,7&lt;5))),1,0)+IF(AND(BW106&gt;0,OR(Inputs!C22&gt;Inputs!C19,AND(Inputs!C22=Inputs!C19,8&lt;5))),1,0)+IF(AND(CE106&gt;0,OR(Inputs!C23&gt;Inputs!C19,AND(Inputs!C23=Inputs!C19,9&lt;5))),1,0)))</f>
        <v>99</v>
      </c>
      <c r="BD106" s="3">
        <f>IF(Inputs!$B$27&lt;&gt;"Ready","PENDING INPUTS",IF(A106&gt;Inputs!$B$6,0,MIN(MAX(0,(AY106+AZ106+BA106)-BB106),MAX(0,C106-D106-(IF(O106&lt;BC106,K106+L106+M106-N106,0)+IF(W106&lt;BC106,S106+T106+U106-V106,0)+IF(AE106&lt;BC106,AA106+AB106+AC106-AD106,0)+IF(AM106&lt;BC106,AI106+AJ106+AK106-AL106,0)+IF(AU106&lt;BC106,AQ106+AR106+AS106-AT106,0)+IF(BC106&lt;BC106,AY106+AZ106+BA106-BB106,0)+IF(BK106&lt;BC106,BG106+BH106+BI106-BJ106,0)+IF(BS106&lt;BC106,BO106+BP106+BQ106-BR106,0)+IF(CA106&lt;BC106,BW106+BX106+BY106-BZ106,0)+IF(CI106&lt;BC106,CE106+CF106+CG106-CH106,0))))))</f>
        <v>0</v>
      </c>
      <c r="BE106" s="3">
        <f>IF(Inputs!$B$27&lt;&gt;"Ready","PENDING INPUTS",MIN((AY106+AZ106+BA106),IF(D106&gt;C106,IF(D106=0,0,BB106*C106/D106),BB106+BD106)))</f>
        <v>0</v>
      </c>
      <c r="BF106" s="3">
        <f>IF(Inputs!$B$27&lt;&gt;"Ready","PENDING INPUTS",MAX(0,(AY106+AZ106+BA106)-BE106))</f>
        <v>0</v>
      </c>
      <c r="BG106" s="3">
        <f>IF(Inputs!$B$27&lt;&gt;"Ready","PENDING INPUTS",BN105)</f>
        <v>0</v>
      </c>
      <c r="BH106" s="3">
        <f>IF(Inputs!$B$27&lt;&gt;"Ready","PENDING INPUTS",IF(A106&lt;=Inputs!$B$6,ROUND(BG106*Inputs!C20/12,2),0))</f>
        <v>0</v>
      </c>
      <c r="BI106" s="3">
        <f>IF(Inputs!$B$27&lt;&gt;"Ready","PENDING INPUTS",IF(AND(A106&lt;=Inputs!$B$6,BG106&gt;0),Inputs!G20,0))</f>
        <v>0</v>
      </c>
      <c r="BJ106" s="3">
        <f>IF(Inputs!$B$27&lt;&gt;"Ready","PENDING INPUTS",IF(A106&gt;Inputs!$B$6,0,MIN((BG106+BH106+BI106),IF(Inputs!H20=1,Inputs!D20,MAX(Inputs!F20,ROUND(BG106*Inputs!E20+BH106+BI106,2))))))</f>
        <v>0</v>
      </c>
      <c r="BK106">
        <f>IF(Inputs!$B$27&lt;&gt;"Ready","PENDING INPUTS",IF(BG106&lt;=0,99,1+IF(AND(K106&gt;0,OR(Inputs!C14&gt;Inputs!C20,AND(Inputs!C14=Inputs!C20,0&lt;6))),1,0)+IF(AND(S106&gt;0,OR(Inputs!C15&gt;Inputs!C20,AND(Inputs!C15=Inputs!C20,1&lt;6))),1,0)+IF(AND(AA106&gt;0,OR(Inputs!C16&gt;Inputs!C20,AND(Inputs!C16=Inputs!C20,2&lt;6))),1,0)+IF(AND(AI106&gt;0,OR(Inputs!C17&gt;Inputs!C20,AND(Inputs!C17=Inputs!C20,3&lt;6))),1,0)+IF(AND(AQ106&gt;0,OR(Inputs!C18&gt;Inputs!C20,AND(Inputs!C18=Inputs!C20,4&lt;6))),1,0)+IF(AND(AY106&gt;0,OR(Inputs!C19&gt;Inputs!C20,AND(Inputs!C19=Inputs!C20,5&lt;6))),1,0)+IF(AND(BO106&gt;0,OR(Inputs!C21&gt;Inputs!C20,AND(Inputs!C21=Inputs!C20,7&lt;6))),1,0)+IF(AND(BW106&gt;0,OR(Inputs!C22&gt;Inputs!C20,AND(Inputs!C22=Inputs!C20,8&lt;6))),1,0)+IF(AND(CE106&gt;0,OR(Inputs!C23&gt;Inputs!C20,AND(Inputs!C23=Inputs!C20,9&lt;6))),1,0)))</f>
        <v>99</v>
      </c>
      <c r="BL106" s="3">
        <f>IF(Inputs!$B$27&lt;&gt;"Ready","PENDING INPUTS",IF(A106&gt;Inputs!$B$6,0,MIN(MAX(0,(BG106+BH106+BI106)-BJ106),MAX(0,C106-D106-(IF(O106&lt;BK106,K106+L106+M106-N106,0)+IF(W106&lt;BK106,S106+T106+U106-V106,0)+IF(AE106&lt;BK106,AA106+AB106+AC106-AD106,0)+IF(AM106&lt;BK106,AI106+AJ106+AK106-AL106,0)+IF(AU106&lt;BK106,AQ106+AR106+AS106-AT106,0)+IF(BC106&lt;BK106,AY106+AZ106+BA106-BB106,0)+IF(BK106&lt;BK106,BG106+BH106+BI106-BJ106,0)+IF(BS106&lt;BK106,BO106+BP106+BQ106-BR106,0)+IF(CA106&lt;BK106,BW106+BX106+BY106-BZ106,0)+IF(CI106&lt;BK106,CE106+CF106+CG106-CH106,0))))))</f>
        <v>0</v>
      </c>
      <c r="BM106" s="3">
        <f>IF(Inputs!$B$27&lt;&gt;"Ready","PENDING INPUTS",MIN((BG106+BH106+BI106),IF(D106&gt;C106,IF(D106=0,0,BJ106*C106/D106),BJ106+BL106)))</f>
        <v>0</v>
      </c>
      <c r="BN106" s="3">
        <f>IF(Inputs!$B$27&lt;&gt;"Ready","PENDING INPUTS",MAX(0,(BG106+BH106+BI106)-BM106))</f>
        <v>0</v>
      </c>
      <c r="BO106" s="3">
        <f>IF(Inputs!$B$27&lt;&gt;"Ready","PENDING INPUTS",BV105)</f>
        <v>0</v>
      </c>
      <c r="BP106" s="3">
        <f>IF(Inputs!$B$27&lt;&gt;"Ready","PENDING INPUTS",IF(A106&lt;=Inputs!$B$6,ROUND(BO106*Inputs!C21/12,2),0))</f>
        <v>0</v>
      </c>
      <c r="BQ106" s="3">
        <f>IF(Inputs!$B$27&lt;&gt;"Ready","PENDING INPUTS",IF(AND(A106&lt;=Inputs!$B$6,BO106&gt;0),Inputs!G21,0))</f>
        <v>0</v>
      </c>
      <c r="BR106" s="3">
        <f>IF(Inputs!$B$27&lt;&gt;"Ready","PENDING INPUTS",IF(A106&gt;Inputs!$B$6,0,MIN((BO106+BP106+BQ106),IF(Inputs!H21=1,Inputs!D21,MAX(Inputs!F21,ROUND(BO106*Inputs!E21+BP106+BQ106,2))))))</f>
        <v>0</v>
      </c>
      <c r="BS106">
        <f>IF(Inputs!$B$27&lt;&gt;"Ready","PENDING INPUTS",IF(BO106&lt;=0,99,1+IF(AND(K106&gt;0,OR(Inputs!C14&gt;Inputs!C21,AND(Inputs!C14=Inputs!C21,0&lt;7))),1,0)+IF(AND(S106&gt;0,OR(Inputs!C15&gt;Inputs!C21,AND(Inputs!C15=Inputs!C21,1&lt;7))),1,0)+IF(AND(AA106&gt;0,OR(Inputs!C16&gt;Inputs!C21,AND(Inputs!C16=Inputs!C21,2&lt;7))),1,0)+IF(AND(AI106&gt;0,OR(Inputs!C17&gt;Inputs!C21,AND(Inputs!C17=Inputs!C21,3&lt;7))),1,0)+IF(AND(AQ106&gt;0,OR(Inputs!C18&gt;Inputs!C21,AND(Inputs!C18=Inputs!C21,4&lt;7))),1,0)+IF(AND(AY106&gt;0,OR(Inputs!C19&gt;Inputs!C21,AND(Inputs!C19=Inputs!C21,5&lt;7))),1,0)+IF(AND(BG106&gt;0,OR(Inputs!C20&gt;Inputs!C21,AND(Inputs!C20=Inputs!C21,6&lt;7))),1,0)+IF(AND(BW106&gt;0,OR(Inputs!C22&gt;Inputs!C21,AND(Inputs!C22=Inputs!C21,8&lt;7))),1,0)+IF(AND(CE106&gt;0,OR(Inputs!C23&gt;Inputs!C21,AND(Inputs!C23=Inputs!C21,9&lt;7))),1,0)))</f>
        <v>99</v>
      </c>
      <c r="BT106" s="3">
        <f>IF(Inputs!$B$27&lt;&gt;"Ready","PENDING INPUTS",IF(A106&gt;Inputs!$B$6,0,MIN(MAX(0,(BO106+BP106+BQ106)-BR106),MAX(0,C106-D106-(IF(O106&lt;BS106,K106+L106+M106-N106,0)+IF(W106&lt;BS106,S106+T106+U106-V106,0)+IF(AE106&lt;BS106,AA106+AB106+AC106-AD106,0)+IF(AM106&lt;BS106,AI106+AJ106+AK106-AL106,0)+IF(AU106&lt;BS106,AQ106+AR106+AS106-AT106,0)+IF(BC106&lt;BS106,AY106+AZ106+BA106-BB106,0)+IF(BK106&lt;BS106,BG106+BH106+BI106-BJ106,0)+IF(BS106&lt;BS106,BO106+BP106+BQ106-BR106,0)+IF(CA106&lt;BS106,BW106+BX106+BY106-BZ106,0)+IF(CI106&lt;BS106,CE106+CF106+CG106-CH106,0))))))</f>
        <v>0</v>
      </c>
      <c r="BU106" s="3">
        <f>IF(Inputs!$B$27&lt;&gt;"Ready","PENDING INPUTS",MIN((BO106+BP106+BQ106),IF(D106&gt;C106,IF(D106=0,0,BR106*C106/D106),BR106+BT106)))</f>
        <v>0</v>
      </c>
      <c r="BV106" s="3">
        <f>IF(Inputs!$B$27&lt;&gt;"Ready","PENDING INPUTS",MAX(0,(BO106+BP106+BQ106)-BU106))</f>
        <v>0</v>
      </c>
      <c r="BW106" s="3">
        <f>IF(Inputs!$B$27&lt;&gt;"Ready","PENDING INPUTS",CD105)</f>
        <v>0</v>
      </c>
      <c r="BX106" s="3">
        <f>IF(Inputs!$B$27&lt;&gt;"Ready","PENDING INPUTS",IF(A106&lt;=Inputs!$B$6,ROUND(BW106*Inputs!C22/12,2),0))</f>
        <v>0</v>
      </c>
      <c r="BY106" s="3">
        <f>IF(Inputs!$B$27&lt;&gt;"Ready","PENDING INPUTS",IF(AND(A106&lt;=Inputs!$B$6,BW106&gt;0),Inputs!G22,0))</f>
        <v>0</v>
      </c>
      <c r="BZ106" s="3">
        <f>IF(Inputs!$B$27&lt;&gt;"Ready","PENDING INPUTS",IF(A106&gt;Inputs!$B$6,0,MIN((BW106+BX106+BY106),IF(Inputs!H22=1,Inputs!D22,MAX(Inputs!F22,ROUND(BW106*Inputs!E22+BX106+BY106,2))))))</f>
        <v>0</v>
      </c>
      <c r="CA106">
        <f>IF(Inputs!$B$27&lt;&gt;"Ready","PENDING INPUTS",IF(BW106&lt;=0,99,1+IF(AND(K106&gt;0,OR(Inputs!C14&gt;Inputs!C22,AND(Inputs!C14=Inputs!C22,0&lt;8))),1,0)+IF(AND(S106&gt;0,OR(Inputs!C15&gt;Inputs!C22,AND(Inputs!C15=Inputs!C22,1&lt;8))),1,0)+IF(AND(AA106&gt;0,OR(Inputs!C16&gt;Inputs!C22,AND(Inputs!C16=Inputs!C22,2&lt;8))),1,0)+IF(AND(AI106&gt;0,OR(Inputs!C17&gt;Inputs!C22,AND(Inputs!C17=Inputs!C22,3&lt;8))),1,0)+IF(AND(AQ106&gt;0,OR(Inputs!C18&gt;Inputs!C22,AND(Inputs!C18=Inputs!C22,4&lt;8))),1,0)+IF(AND(AY106&gt;0,OR(Inputs!C19&gt;Inputs!C22,AND(Inputs!C19=Inputs!C22,5&lt;8))),1,0)+IF(AND(BG106&gt;0,OR(Inputs!C20&gt;Inputs!C22,AND(Inputs!C20=Inputs!C22,6&lt;8))),1,0)+IF(AND(BO106&gt;0,OR(Inputs!C21&gt;Inputs!C22,AND(Inputs!C21=Inputs!C22,7&lt;8))),1,0)+IF(AND(CE106&gt;0,OR(Inputs!C23&gt;Inputs!C22,AND(Inputs!C23=Inputs!C22,9&lt;8))),1,0)))</f>
        <v>99</v>
      </c>
      <c r="CB106" s="3">
        <f>IF(Inputs!$B$27&lt;&gt;"Ready","PENDING INPUTS",IF(A106&gt;Inputs!$B$6,0,MIN(MAX(0,(BW106+BX106+BY106)-BZ106),MAX(0,C106-D106-(IF(O106&lt;CA106,K106+L106+M106-N106,0)+IF(W106&lt;CA106,S106+T106+U106-V106,0)+IF(AE106&lt;CA106,AA106+AB106+AC106-AD106,0)+IF(AM106&lt;CA106,AI106+AJ106+AK106-AL106,0)+IF(AU106&lt;CA106,AQ106+AR106+AS106-AT106,0)+IF(BC106&lt;CA106,AY106+AZ106+BA106-BB106,0)+IF(BK106&lt;CA106,BG106+BH106+BI106-BJ106,0)+IF(BS106&lt;CA106,BO106+BP106+BQ106-BR106,0)+IF(CA106&lt;CA106,BW106+BX106+BY106-BZ106,0)+IF(CI106&lt;CA106,CE106+CF106+CG106-CH106,0))))))</f>
        <v>0</v>
      </c>
      <c r="CC106" s="3">
        <f>IF(Inputs!$B$27&lt;&gt;"Ready","PENDING INPUTS",MIN((BW106+BX106+BY106),IF(D106&gt;C106,IF(D106=0,0,BZ106*C106/D106),BZ106+CB106)))</f>
        <v>0</v>
      </c>
      <c r="CD106" s="3">
        <f>IF(Inputs!$B$27&lt;&gt;"Ready","PENDING INPUTS",MAX(0,(BW106+BX106+BY106)-CC106))</f>
        <v>0</v>
      </c>
      <c r="CE106" s="3">
        <f>IF(Inputs!$B$27&lt;&gt;"Ready","PENDING INPUTS",CL105)</f>
        <v>0</v>
      </c>
      <c r="CF106" s="3">
        <f>IF(Inputs!$B$27&lt;&gt;"Ready","PENDING INPUTS",IF(A106&lt;=Inputs!$B$6,ROUND(CE106*Inputs!C23/12,2),0))</f>
        <v>0</v>
      </c>
      <c r="CG106" s="3">
        <f>IF(Inputs!$B$27&lt;&gt;"Ready","PENDING INPUTS",IF(AND(A106&lt;=Inputs!$B$6,CE106&gt;0),Inputs!G23,0))</f>
        <v>0</v>
      </c>
      <c r="CH106" s="3">
        <f>IF(Inputs!$B$27&lt;&gt;"Ready","PENDING INPUTS",IF(A106&gt;Inputs!$B$6,0,MIN((CE106+CF106+CG106),IF(Inputs!H23=1,Inputs!D23,MAX(Inputs!F23,ROUND(CE106*Inputs!E23+CF106+CG106,2))))))</f>
        <v>0</v>
      </c>
      <c r="CI106">
        <f>IF(Inputs!$B$27&lt;&gt;"Ready","PENDING INPUTS",IF(CE106&lt;=0,99,1+IF(AND(K106&gt;0,OR(Inputs!C14&gt;Inputs!C23,AND(Inputs!C14=Inputs!C23,0&lt;9))),1,0)+IF(AND(S106&gt;0,OR(Inputs!C15&gt;Inputs!C23,AND(Inputs!C15=Inputs!C23,1&lt;9))),1,0)+IF(AND(AA106&gt;0,OR(Inputs!C16&gt;Inputs!C23,AND(Inputs!C16=Inputs!C23,2&lt;9))),1,0)+IF(AND(AI106&gt;0,OR(Inputs!C17&gt;Inputs!C23,AND(Inputs!C17=Inputs!C23,3&lt;9))),1,0)+IF(AND(AQ106&gt;0,OR(Inputs!C18&gt;Inputs!C23,AND(Inputs!C18=Inputs!C23,4&lt;9))),1,0)+IF(AND(AY106&gt;0,OR(Inputs!C19&gt;Inputs!C23,AND(Inputs!C19=Inputs!C23,5&lt;9))),1,0)+IF(AND(BG106&gt;0,OR(Inputs!C20&gt;Inputs!C23,AND(Inputs!C20=Inputs!C23,6&lt;9))),1,0)+IF(AND(BO106&gt;0,OR(Inputs!C21&gt;Inputs!C23,AND(Inputs!C21=Inputs!C23,7&lt;9))),1,0)+IF(AND(BW106&gt;0,OR(Inputs!C22&gt;Inputs!C23,AND(Inputs!C22=Inputs!C23,8&lt;9))),1,0)))</f>
        <v>99</v>
      </c>
      <c r="CJ106" s="3">
        <f>IF(Inputs!$B$27&lt;&gt;"Ready","PENDING INPUTS",IF(A106&gt;Inputs!$B$6,0,MIN(MAX(0,(CE106+CF106+CG106)-CH106),MAX(0,C106-D106-(IF(O106&lt;CI106,K106+L106+M106-N106,0)+IF(W106&lt;CI106,S106+T106+U106-V106,0)+IF(AE106&lt;CI106,AA106+AB106+AC106-AD106,0)+IF(AM106&lt;CI106,AI106+AJ106+AK106-AL106,0)+IF(AU106&lt;CI106,AQ106+AR106+AS106-AT106,0)+IF(BC106&lt;CI106,AY106+AZ106+BA106-BB106,0)+IF(BK106&lt;CI106,BG106+BH106+BI106-BJ106,0)+IF(BS106&lt;CI106,BO106+BP106+BQ106-BR106,0)+IF(CA106&lt;CI106,BW106+BX106+BY106-BZ106,0)+IF(CI106&lt;CI106,CE106+CF106+CG106-CH106,0))))))</f>
        <v>0</v>
      </c>
      <c r="CK106" s="3">
        <f>IF(Inputs!$B$27&lt;&gt;"Ready","PENDING INPUTS",MIN((CE106+CF106+CG106),IF(D106&gt;C106,IF(D106=0,0,CH106*C106/D106),CH106+CJ106)))</f>
        <v>0</v>
      </c>
      <c r="CL106" s="3">
        <f>IF(Inputs!$B$27&lt;&gt;"Ready","PENDING INPUTS",MAX(0,(CE106+CF106+CG106)-CK106))</f>
        <v>0</v>
      </c>
    </row>
    <row r="107" spans="1:90" ht="27.95" customHeight="1" x14ac:dyDescent="0.25">
      <c r="A107">
        <v>103</v>
      </c>
      <c r="B107" s="13">
        <f>IF(Inputs!$B$27&lt;&gt;"Ready","PENDING INPUTS",EDATE(Inputs!$B$5,A107-1))</f>
        <v>49400</v>
      </c>
      <c r="C107" s="3">
        <f>IF(Inputs!$B$27&lt;&gt;"Ready","PENDING INPUTS",IF(A107&lt;=Inputs!$B$6,MAX(0,Inputs!$B$4+IF(A107=Inputs!$B$7,Inputs!$B$8,0)+IF(A107=Inputs!$B$9,Inputs!$B$10,0)),0))</f>
        <v>0</v>
      </c>
      <c r="D107" s="3">
        <f>IF(Inputs!$B$27&lt;&gt;"Ready","PENDING INPUTS",SUM(N107,V107,AD107,AL107,AT107,BB107,BJ107,BR107,BZ107,CH107))</f>
        <v>0</v>
      </c>
      <c r="E107" s="3">
        <f>IF(Inputs!$B$27&lt;&gt;"Ready","PENDING INPUTS",MAX(0,D107-C107))</f>
        <v>0</v>
      </c>
      <c r="F107" s="3">
        <f>IF(Inputs!$B$27&lt;&gt;"Ready","PENDING INPUTS",SUM(Q107,Y107,AG107,AO107,AW107,BE107,BM107,BU107,CC107,CK107))</f>
        <v>0</v>
      </c>
      <c r="G107" s="3">
        <f>IF(Inputs!$B$27&lt;&gt;"Ready","PENDING INPUTS",SUM(L107,T107,AB107,AJ107,AR107,AZ107,BH107,BP107,BX107,CF107))</f>
        <v>0</v>
      </c>
      <c r="H107" s="3">
        <f>IF(Inputs!$B$27&lt;&gt;"Ready","PENDING INPUTS",SUM(M107,U107,AC107,AK107,AS107,BA107,BI107,BQ107,BY107,CG107))</f>
        <v>0</v>
      </c>
      <c r="I107" s="3">
        <f>IF(Inputs!$B$27&lt;&gt;"Ready","PENDING INPUTS",SUM(R107,Z107,AH107,AP107,AX107,BF107,BN107,BV107,CD107,CL107))</f>
        <v>0</v>
      </c>
      <c r="J107" t="str">
        <f>IF(Inputs!$B$27&lt;&gt;"Ready","PENDING INPUTS",IF(A107&gt;Inputs!$B$6,"Beyond horizon",IF(E107&gt;0.005,"MINIMUM SHORTFALL",IF(I107&lt;0.005,"Paid off","In progress"))))</f>
        <v>Paid off</v>
      </c>
      <c r="K107" s="3">
        <f>IF(Inputs!$B$27&lt;&gt;"Ready","PENDING INPUTS",R106)</f>
        <v>0</v>
      </c>
      <c r="L107" s="3">
        <f>IF(Inputs!$B$27&lt;&gt;"Ready","PENDING INPUTS",IF(A107&lt;=Inputs!$B$6,ROUND(K107*Inputs!C14/12,2),0))</f>
        <v>0</v>
      </c>
      <c r="M107" s="3">
        <f>IF(Inputs!$B$27&lt;&gt;"Ready","PENDING INPUTS",IF(AND(A107&lt;=Inputs!$B$6,K107&gt;0),Inputs!G14,0))</f>
        <v>0</v>
      </c>
      <c r="N107" s="3">
        <f>IF(Inputs!$B$27&lt;&gt;"Ready","PENDING INPUTS",IF(A107&gt;Inputs!$B$6,0,MIN((K107+L107+M107),IF(Inputs!H14=1,Inputs!D14,MAX(Inputs!F14,ROUND(K107*Inputs!E14+L107+M107,2))))))</f>
        <v>0</v>
      </c>
      <c r="O107">
        <f>IF(Inputs!$B$27&lt;&gt;"Ready","PENDING INPUTS",IF(K107&lt;=0,99,1+IF(AND(S107&gt;0,OR(Inputs!C15&gt;Inputs!C14,AND(Inputs!C15=Inputs!C14,1&lt;0))),1,0)+IF(AND(AA107&gt;0,OR(Inputs!C16&gt;Inputs!C14,AND(Inputs!C16=Inputs!C14,2&lt;0))),1,0)+IF(AND(AI107&gt;0,OR(Inputs!C17&gt;Inputs!C14,AND(Inputs!C17=Inputs!C14,3&lt;0))),1,0)+IF(AND(AQ107&gt;0,OR(Inputs!C18&gt;Inputs!C14,AND(Inputs!C18=Inputs!C14,4&lt;0))),1,0)+IF(AND(AY107&gt;0,OR(Inputs!C19&gt;Inputs!C14,AND(Inputs!C19=Inputs!C14,5&lt;0))),1,0)+IF(AND(BG107&gt;0,OR(Inputs!C20&gt;Inputs!C14,AND(Inputs!C20=Inputs!C14,6&lt;0))),1,0)+IF(AND(BO107&gt;0,OR(Inputs!C21&gt;Inputs!C14,AND(Inputs!C21=Inputs!C14,7&lt;0))),1,0)+IF(AND(BW107&gt;0,OR(Inputs!C22&gt;Inputs!C14,AND(Inputs!C22=Inputs!C14,8&lt;0))),1,0)+IF(AND(CE107&gt;0,OR(Inputs!C23&gt;Inputs!C14,AND(Inputs!C23=Inputs!C14,9&lt;0))),1,0)))</f>
        <v>99</v>
      </c>
      <c r="P107" s="3">
        <f>IF(Inputs!$B$27&lt;&gt;"Ready","PENDING INPUTS",IF(A107&gt;Inputs!$B$6,0,MIN(MAX(0,(K107+L107+M107)-N107),MAX(0,C107-D107-(IF(O107&lt;O107,K107+L107+M107-N107,0)+IF(W107&lt;O107,S107+T107+U107-V107,0)+IF(AE107&lt;O107,AA107+AB107+AC107-AD107,0)+IF(AM107&lt;O107,AI107+AJ107+AK107-AL107,0)+IF(AU107&lt;O107,AQ107+AR107+AS107-AT107,0)+IF(BC107&lt;O107,AY107+AZ107+BA107-BB107,0)+IF(BK107&lt;O107,BG107+BH107+BI107-BJ107,0)+IF(BS107&lt;O107,BO107+BP107+BQ107-BR107,0)+IF(CA107&lt;O107,BW107+BX107+BY107-BZ107,0)+IF(CI107&lt;O107,CE107+CF107+CG107-CH107,0))))))</f>
        <v>0</v>
      </c>
      <c r="Q107" s="3">
        <f>IF(Inputs!$B$27&lt;&gt;"Ready","PENDING INPUTS",MIN((K107+L107+M107),IF(D107&gt;C107,IF(D107=0,0,N107*C107/D107),N107+P107)))</f>
        <v>0</v>
      </c>
      <c r="R107" s="3">
        <f>IF(Inputs!$B$27&lt;&gt;"Ready","PENDING INPUTS",MAX(0,(K107+L107+M107)-Q107))</f>
        <v>0</v>
      </c>
      <c r="S107" s="3">
        <f>IF(Inputs!$B$27&lt;&gt;"Ready","PENDING INPUTS",Z106)</f>
        <v>0</v>
      </c>
      <c r="T107" s="3">
        <f>IF(Inputs!$B$27&lt;&gt;"Ready","PENDING INPUTS",IF(A107&lt;=Inputs!$B$6,ROUND(S107*Inputs!C15/12,2),0))</f>
        <v>0</v>
      </c>
      <c r="U107" s="3">
        <f>IF(Inputs!$B$27&lt;&gt;"Ready","PENDING INPUTS",IF(AND(A107&lt;=Inputs!$B$6,S107&gt;0),Inputs!G15,0))</f>
        <v>0</v>
      </c>
      <c r="V107" s="3">
        <f>IF(Inputs!$B$27&lt;&gt;"Ready","PENDING INPUTS",IF(A107&gt;Inputs!$B$6,0,MIN((S107+T107+U107),IF(Inputs!H15=1,Inputs!D15,MAX(Inputs!F15,ROUND(S107*Inputs!E15+T107+U107,2))))))</f>
        <v>0</v>
      </c>
      <c r="W107">
        <f>IF(Inputs!$B$27&lt;&gt;"Ready","PENDING INPUTS",IF(S107&lt;=0,99,1+IF(AND(K107&gt;0,OR(Inputs!C14&gt;Inputs!C15,AND(Inputs!C14=Inputs!C15,0&lt;1))),1,0)+IF(AND(AA107&gt;0,OR(Inputs!C16&gt;Inputs!C15,AND(Inputs!C16=Inputs!C15,2&lt;1))),1,0)+IF(AND(AI107&gt;0,OR(Inputs!C17&gt;Inputs!C15,AND(Inputs!C17=Inputs!C15,3&lt;1))),1,0)+IF(AND(AQ107&gt;0,OR(Inputs!C18&gt;Inputs!C15,AND(Inputs!C18=Inputs!C15,4&lt;1))),1,0)+IF(AND(AY107&gt;0,OR(Inputs!C19&gt;Inputs!C15,AND(Inputs!C19=Inputs!C15,5&lt;1))),1,0)+IF(AND(BG107&gt;0,OR(Inputs!C20&gt;Inputs!C15,AND(Inputs!C20=Inputs!C15,6&lt;1))),1,0)+IF(AND(BO107&gt;0,OR(Inputs!C21&gt;Inputs!C15,AND(Inputs!C21=Inputs!C15,7&lt;1))),1,0)+IF(AND(BW107&gt;0,OR(Inputs!C22&gt;Inputs!C15,AND(Inputs!C22=Inputs!C15,8&lt;1))),1,0)+IF(AND(CE107&gt;0,OR(Inputs!C23&gt;Inputs!C15,AND(Inputs!C23=Inputs!C15,9&lt;1))),1,0)))</f>
        <v>99</v>
      </c>
      <c r="X107" s="3">
        <f>IF(Inputs!$B$27&lt;&gt;"Ready","PENDING INPUTS",IF(A107&gt;Inputs!$B$6,0,MIN(MAX(0,(S107+T107+U107)-V107),MAX(0,C107-D107-(IF(O107&lt;W107,K107+L107+M107-N107,0)+IF(W107&lt;W107,S107+T107+U107-V107,0)+IF(AE107&lt;W107,AA107+AB107+AC107-AD107,0)+IF(AM107&lt;W107,AI107+AJ107+AK107-AL107,0)+IF(AU107&lt;W107,AQ107+AR107+AS107-AT107,0)+IF(BC107&lt;W107,AY107+AZ107+BA107-BB107,0)+IF(BK107&lt;W107,BG107+BH107+BI107-BJ107,0)+IF(BS107&lt;W107,BO107+BP107+BQ107-BR107,0)+IF(CA107&lt;W107,BW107+BX107+BY107-BZ107,0)+IF(CI107&lt;W107,CE107+CF107+CG107-CH107,0))))))</f>
        <v>0</v>
      </c>
      <c r="Y107" s="3">
        <f>IF(Inputs!$B$27&lt;&gt;"Ready","PENDING INPUTS",MIN((S107+T107+U107),IF(D107&gt;C107,IF(D107=0,0,V107*C107/D107),V107+X107)))</f>
        <v>0</v>
      </c>
      <c r="Z107" s="3">
        <f>IF(Inputs!$B$27&lt;&gt;"Ready","PENDING INPUTS",MAX(0,(S107+T107+U107)-Y107))</f>
        <v>0</v>
      </c>
      <c r="AA107" s="3">
        <f>IF(Inputs!$B$27&lt;&gt;"Ready","PENDING INPUTS",AH106)</f>
        <v>0</v>
      </c>
      <c r="AB107" s="3">
        <f>IF(Inputs!$B$27&lt;&gt;"Ready","PENDING INPUTS",IF(A107&lt;=Inputs!$B$6,ROUND(AA107*Inputs!C16/12,2),0))</f>
        <v>0</v>
      </c>
      <c r="AC107" s="3">
        <f>IF(Inputs!$B$27&lt;&gt;"Ready","PENDING INPUTS",IF(AND(A107&lt;=Inputs!$B$6,AA107&gt;0),Inputs!G16,0))</f>
        <v>0</v>
      </c>
      <c r="AD107" s="3">
        <f>IF(Inputs!$B$27&lt;&gt;"Ready","PENDING INPUTS",IF(A107&gt;Inputs!$B$6,0,MIN((AA107+AB107+AC107),IF(Inputs!H16=1,Inputs!D16,MAX(Inputs!F16,ROUND(AA107*Inputs!E16+AB107+AC107,2))))))</f>
        <v>0</v>
      </c>
      <c r="AE107">
        <f>IF(Inputs!$B$27&lt;&gt;"Ready","PENDING INPUTS",IF(AA107&lt;=0,99,1+IF(AND(K107&gt;0,OR(Inputs!C14&gt;Inputs!C16,AND(Inputs!C14=Inputs!C16,0&lt;2))),1,0)+IF(AND(S107&gt;0,OR(Inputs!C15&gt;Inputs!C16,AND(Inputs!C15=Inputs!C16,1&lt;2))),1,0)+IF(AND(AI107&gt;0,OR(Inputs!C17&gt;Inputs!C16,AND(Inputs!C17=Inputs!C16,3&lt;2))),1,0)+IF(AND(AQ107&gt;0,OR(Inputs!C18&gt;Inputs!C16,AND(Inputs!C18=Inputs!C16,4&lt;2))),1,0)+IF(AND(AY107&gt;0,OR(Inputs!C19&gt;Inputs!C16,AND(Inputs!C19=Inputs!C16,5&lt;2))),1,0)+IF(AND(BG107&gt;0,OR(Inputs!C20&gt;Inputs!C16,AND(Inputs!C20=Inputs!C16,6&lt;2))),1,0)+IF(AND(BO107&gt;0,OR(Inputs!C21&gt;Inputs!C16,AND(Inputs!C21=Inputs!C16,7&lt;2))),1,0)+IF(AND(BW107&gt;0,OR(Inputs!C22&gt;Inputs!C16,AND(Inputs!C22=Inputs!C16,8&lt;2))),1,0)+IF(AND(CE107&gt;0,OR(Inputs!C23&gt;Inputs!C16,AND(Inputs!C23=Inputs!C16,9&lt;2))),1,0)))</f>
        <v>99</v>
      </c>
      <c r="AF107" s="3">
        <f>IF(Inputs!$B$27&lt;&gt;"Ready","PENDING INPUTS",IF(A107&gt;Inputs!$B$6,0,MIN(MAX(0,(AA107+AB107+AC107)-AD107),MAX(0,C107-D107-(IF(O107&lt;AE107,K107+L107+M107-N107,0)+IF(W107&lt;AE107,S107+T107+U107-V107,0)+IF(AE107&lt;AE107,AA107+AB107+AC107-AD107,0)+IF(AM107&lt;AE107,AI107+AJ107+AK107-AL107,0)+IF(AU107&lt;AE107,AQ107+AR107+AS107-AT107,0)+IF(BC107&lt;AE107,AY107+AZ107+BA107-BB107,0)+IF(BK107&lt;AE107,BG107+BH107+BI107-BJ107,0)+IF(BS107&lt;AE107,BO107+BP107+BQ107-BR107,0)+IF(CA107&lt;AE107,BW107+BX107+BY107-BZ107,0)+IF(CI107&lt;AE107,CE107+CF107+CG107-CH107,0))))))</f>
        <v>0</v>
      </c>
      <c r="AG107" s="3">
        <f>IF(Inputs!$B$27&lt;&gt;"Ready","PENDING INPUTS",MIN((AA107+AB107+AC107),IF(D107&gt;C107,IF(D107=0,0,AD107*C107/D107),AD107+AF107)))</f>
        <v>0</v>
      </c>
      <c r="AH107" s="3">
        <f>IF(Inputs!$B$27&lt;&gt;"Ready","PENDING INPUTS",MAX(0,(AA107+AB107+AC107)-AG107))</f>
        <v>0</v>
      </c>
      <c r="AI107" s="3">
        <f>IF(Inputs!$B$27&lt;&gt;"Ready","PENDING INPUTS",AP106)</f>
        <v>0</v>
      </c>
      <c r="AJ107" s="3">
        <f>IF(Inputs!$B$27&lt;&gt;"Ready","PENDING INPUTS",IF(A107&lt;=Inputs!$B$6,ROUND(AI107*Inputs!C17/12,2),0))</f>
        <v>0</v>
      </c>
      <c r="AK107" s="3">
        <f>IF(Inputs!$B$27&lt;&gt;"Ready","PENDING INPUTS",IF(AND(A107&lt;=Inputs!$B$6,AI107&gt;0),Inputs!G17,0))</f>
        <v>0</v>
      </c>
      <c r="AL107" s="3">
        <f>IF(Inputs!$B$27&lt;&gt;"Ready","PENDING INPUTS",IF(A107&gt;Inputs!$B$6,0,MIN((AI107+AJ107+AK107),IF(Inputs!H17=1,Inputs!D17,MAX(Inputs!F17,ROUND(AI107*Inputs!E17+AJ107+AK107,2))))))</f>
        <v>0</v>
      </c>
      <c r="AM107">
        <f>IF(Inputs!$B$27&lt;&gt;"Ready","PENDING INPUTS",IF(AI107&lt;=0,99,1+IF(AND(K107&gt;0,OR(Inputs!C14&gt;Inputs!C17,AND(Inputs!C14=Inputs!C17,0&lt;3))),1,0)+IF(AND(S107&gt;0,OR(Inputs!C15&gt;Inputs!C17,AND(Inputs!C15=Inputs!C17,1&lt;3))),1,0)+IF(AND(AA107&gt;0,OR(Inputs!C16&gt;Inputs!C17,AND(Inputs!C16=Inputs!C17,2&lt;3))),1,0)+IF(AND(AQ107&gt;0,OR(Inputs!C18&gt;Inputs!C17,AND(Inputs!C18=Inputs!C17,4&lt;3))),1,0)+IF(AND(AY107&gt;0,OR(Inputs!C19&gt;Inputs!C17,AND(Inputs!C19=Inputs!C17,5&lt;3))),1,0)+IF(AND(BG107&gt;0,OR(Inputs!C20&gt;Inputs!C17,AND(Inputs!C20=Inputs!C17,6&lt;3))),1,0)+IF(AND(BO107&gt;0,OR(Inputs!C21&gt;Inputs!C17,AND(Inputs!C21=Inputs!C17,7&lt;3))),1,0)+IF(AND(BW107&gt;0,OR(Inputs!C22&gt;Inputs!C17,AND(Inputs!C22=Inputs!C17,8&lt;3))),1,0)+IF(AND(CE107&gt;0,OR(Inputs!C23&gt;Inputs!C17,AND(Inputs!C23=Inputs!C17,9&lt;3))),1,0)))</f>
        <v>99</v>
      </c>
      <c r="AN107" s="3">
        <f>IF(Inputs!$B$27&lt;&gt;"Ready","PENDING INPUTS",IF(A107&gt;Inputs!$B$6,0,MIN(MAX(0,(AI107+AJ107+AK107)-AL107),MAX(0,C107-D107-(IF(O107&lt;AM107,K107+L107+M107-N107,0)+IF(W107&lt;AM107,S107+T107+U107-V107,0)+IF(AE107&lt;AM107,AA107+AB107+AC107-AD107,0)+IF(AM107&lt;AM107,AI107+AJ107+AK107-AL107,0)+IF(AU107&lt;AM107,AQ107+AR107+AS107-AT107,0)+IF(BC107&lt;AM107,AY107+AZ107+BA107-BB107,0)+IF(BK107&lt;AM107,BG107+BH107+BI107-BJ107,0)+IF(BS107&lt;AM107,BO107+BP107+BQ107-BR107,0)+IF(CA107&lt;AM107,BW107+BX107+BY107-BZ107,0)+IF(CI107&lt;AM107,CE107+CF107+CG107-CH107,0))))))</f>
        <v>0</v>
      </c>
      <c r="AO107" s="3">
        <f>IF(Inputs!$B$27&lt;&gt;"Ready","PENDING INPUTS",MIN((AI107+AJ107+AK107),IF(D107&gt;C107,IF(D107=0,0,AL107*C107/D107),AL107+AN107)))</f>
        <v>0</v>
      </c>
      <c r="AP107" s="3">
        <f>IF(Inputs!$B$27&lt;&gt;"Ready","PENDING INPUTS",MAX(0,(AI107+AJ107+AK107)-AO107))</f>
        <v>0</v>
      </c>
      <c r="AQ107" s="3">
        <f>IF(Inputs!$B$27&lt;&gt;"Ready","PENDING INPUTS",AX106)</f>
        <v>0</v>
      </c>
      <c r="AR107" s="3">
        <f>IF(Inputs!$B$27&lt;&gt;"Ready","PENDING INPUTS",IF(A107&lt;=Inputs!$B$6,ROUND(AQ107*Inputs!C18/12,2),0))</f>
        <v>0</v>
      </c>
      <c r="AS107" s="3">
        <f>IF(Inputs!$B$27&lt;&gt;"Ready","PENDING INPUTS",IF(AND(A107&lt;=Inputs!$B$6,AQ107&gt;0),Inputs!G18,0))</f>
        <v>0</v>
      </c>
      <c r="AT107" s="3">
        <f>IF(Inputs!$B$27&lt;&gt;"Ready","PENDING INPUTS",IF(A107&gt;Inputs!$B$6,0,MIN((AQ107+AR107+AS107),IF(Inputs!H18=1,Inputs!D18,MAX(Inputs!F18,ROUND(AQ107*Inputs!E18+AR107+AS107,2))))))</f>
        <v>0</v>
      </c>
      <c r="AU107">
        <f>IF(Inputs!$B$27&lt;&gt;"Ready","PENDING INPUTS",IF(AQ107&lt;=0,99,1+IF(AND(K107&gt;0,OR(Inputs!C14&gt;Inputs!C18,AND(Inputs!C14=Inputs!C18,0&lt;4))),1,0)+IF(AND(S107&gt;0,OR(Inputs!C15&gt;Inputs!C18,AND(Inputs!C15=Inputs!C18,1&lt;4))),1,0)+IF(AND(AA107&gt;0,OR(Inputs!C16&gt;Inputs!C18,AND(Inputs!C16=Inputs!C18,2&lt;4))),1,0)+IF(AND(AI107&gt;0,OR(Inputs!C17&gt;Inputs!C18,AND(Inputs!C17=Inputs!C18,3&lt;4))),1,0)+IF(AND(AY107&gt;0,OR(Inputs!C19&gt;Inputs!C18,AND(Inputs!C19=Inputs!C18,5&lt;4))),1,0)+IF(AND(BG107&gt;0,OR(Inputs!C20&gt;Inputs!C18,AND(Inputs!C20=Inputs!C18,6&lt;4))),1,0)+IF(AND(BO107&gt;0,OR(Inputs!C21&gt;Inputs!C18,AND(Inputs!C21=Inputs!C18,7&lt;4))),1,0)+IF(AND(BW107&gt;0,OR(Inputs!C22&gt;Inputs!C18,AND(Inputs!C22=Inputs!C18,8&lt;4))),1,0)+IF(AND(CE107&gt;0,OR(Inputs!C23&gt;Inputs!C18,AND(Inputs!C23=Inputs!C18,9&lt;4))),1,0)))</f>
        <v>99</v>
      </c>
      <c r="AV107" s="3">
        <f>IF(Inputs!$B$27&lt;&gt;"Ready","PENDING INPUTS",IF(A107&gt;Inputs!$B$6,0,MIN(MAX(0,(AQ107+AR107+AS107)-AT107),MAX(0,C107-D107-(IF(O107&lt;AU107,K107+L107+M107-N107,0)+IF(W107&lt;AU107,S107+T107+U107-V107,0)+IF(AE107&lt;AU107,AA107+AB107+AC107-AD107,0)+IF(AM107&lt;AU107,AI107+AJ107+AK107-AL107,0)+IF(AU107&lt;AU107,AQ107+AR107+AS107-AT107,0)+IF(BC107&lt;AU107,AY107+AZ107+BA107-BB107,0)+IF(BK107&lt;AU107,BG107+BH107+BI107-BJ107,0)+IF(BS107&lt;AU107,BO107+BP107+BQ107-BR107,0)+IF(CA107&lt;AU107,BW107+BX107+BY107-BZ107,0)+IF(CI107&lt;AU107,CE107+CF107+CG107-CH107,0))))))</f>
        <v>0</v>
      </c>
      <c r="AW107" s="3">
        <f>IF(Inputs!$B$27&lt;&gt;"Ready","PENDING INPUTS",MIN((AQ107+AR107+AS107),IF(D107&gt;C107,IF(D107=0,0,AT107*C107/D107),AT107+AV107)))</f>
        <v>0</v>
      </c>
      <c r="AX107" s="3">
        <f>IF(Inputs!$B$27&lt;&gt;"Ready","PENDING INPUTS",MAX(0,(AQ107+AR107+AS107)-AW107))</f>
        <v>0</v>
      </c>
      <c r="AY107" s="3">
        <f>IF(Inputs!$B$27&lt;&gt;"Ready","PENDING INPUTS",BF106)</f>
        <v>0</v>
      </c>
      <c r="AZ107" s="3">
        <f>IF(Inputs!$B$27&lt;&gt;"Ready","PENDING INPUTS",IF(A107&lt;=Inputs!$B$6,ROUND(AY107*Inputs!C19/12,2),0))</f>
        <v>0</v>
      </c>
      <c r="BA107" s="3">
        <f>IF(Inputs!$B$27&lt;&gt;"Ready","PENDING INPUTS",IF(AND(A107&lt;=Inputs!$B$6,AY107&gt;0),Inputs!G19,0))</f>
        <v>0</v>
      </c>
      <c r="BB107" s="3">
        <f>IF(Inputs!$B$27&lt;&gt;"Ready","PENDING INPUTS",IF(A107&gt;Inputs!$B$6,0,MIN((AY107+AZ107+BA107),IF(Inputs!H19=1,Inputs!D19,MAX(Inputs!F19,ROUND(AY107*Inputs!E19+AZ107+BA107,2))))))</f>
        <v>0</v>
      </c>
      <c r="BC107">
        <f>IF(Inputs!$B$27&lt;&gt;"Ready","PENDING INPUTS",IF(AY107&lt;=0,99,1+IF(AND(K107&gt;0,OR(Inputs!C14&gt;Inputs!C19,AND(Inputs!C14=Inputs!C19,0&lt;5))),1,0)+IF(AND(S107&gt;0,OR(Inputs!C15&gt;Inputs!C19,AND(Inputs!C15=Inputs!C19,1&lt;5))),1,0)+IF(AND(AA107&gt;0,OR(Inputs!C16&gt;Inputs!C19,AND(Inputs!C16=Inputs!C19,2&lt;5))),1,0)+IF(AND(AI107&gt;0,OR(Inputs!C17&gt;Inputs!C19,AND(Inputs!C17=Inputs!C19,3&lt;5))),1,0)+IF(AND(AQ107&gt;0,OR(Inputs!C18&gt;Inputs!C19,AND(Inputs!C18=Inputs!C19,4&lt;5))),1,0)+IF(AND(BG107&gt;0,OR(Inputs!C20&gt;Inputs!C19,AND(Inputs!C20=Inputs!C19,6&lt;5))),1,0)+IF(AND(BO107&gt;0,OR(Inputs!C21&gt;Inputs!C19,AND(Inputs!C21=Inputs!C19,7&lt;5))),1,0)+IF(AND(BW107&gt;0,OR(Inputs!C22&gt;Inputs!C19,AND(Inputs!C22=Inputs!C19,8&lt;5))),1,0)+IF(AND(CE107&gt;0,OR(Inputs!C23&gt;Inputs!C19,AND(Inputs!C23=Inputs!C19,9&lt;5))),1,0)))</f>
        <v>99</v>
      </c>
      <c r="BD107" s="3">
        <f>IF(Inputs!$B$27&lt;&gt;"Ready","PENDING INPUTS",IF(A107&gt;Inputs!$B$6,0,MIN(MAX(0,(AY107+AZ107+BA107)-BB107),MAX(0,C107-D107-(IF(O107&lt;BC107,K107+L107+M107-N107,0)+IF(W107&lt;BC107,S107+T107+U107-V107,0)+IF(AE107&lt;BC107,AA107+AB107+AC107-AD107,0)+IF(AM107&lt;BC107,AI107+AJ107+AK107-AL107,0)+IF(AU107&lt;BC107,AQ107+AR107+AS107-AT107,0)+IF(BC107&lt;BC107,AY107+AZ107+BA107-BB107,0)+IF(BK107&lt;BC107,BG107+BH107+BI107-BJ107,0)+IF(BS107&lt;BC107,BO107+BP107+BQ107-BR107,0)+IF(CA107&lt;BC107,BW107+BX107+BY107-BZ107,0)+IF(CI107&lt;BC107,CE107+CF107+CG107-CH107,0))))))</f>
        <v>0</v>
      </c>
      <c r="BE107" s="3">
        <f>IF(Inputs!$B$27&lt;&gt;"Ready","PENDING INPUTS",MIN((AY107+AZ107+BA107),IF(D107&gt;C107,IF(D107=0,0,BB107*C107/D107),BB107+BD107)))</f>
        <v>0</v>
      </c>
      <c r="BF107" s="3">
        <f>IF(Inputs!$B$27&lt;&gt;"Ready","PENDING INPUTS",MAX(0,(AY107+AZ107+BA107)-BE107))</f>
        <v>0</v>
      </c>
      <c r="BG107" s="3">
        <f>IF(Inputs!$B$27&lt;&gt;"Ready","PENDING INPUTS",BN106)</f>
        <v>0</v>
      </c>
      <c r="BH107" s="3">
        <f>IF(Inputs!$B$27&lt;&gt;"Ready","PENDING INPUTS",IF(A107&lt;=Inputs!$B$6,ROUND(BG107*Inputs!C20/12,2),0))</f>
        <v>0</v>
      </c>
      <c r="BI107" s="3">
        <f>IF(Inputs!$B$27&lt;&gt;"Ready","PENDING INPUTS",IF(AND(A107&lt;=Inputs!$B$6,BG107&gt;0),Inputs!G20,0))</f>
        <v>0</v>
      </c>
      <c r="BJ107" s="3">
        <f>IF(Inputs!$B$27&lt;&gt;"Ready","PENDING INPUTS",IF(A107&gt;Inputs!$B$6,0,MIN((BG107+BH107+BI107),IF(Inputs!H20=1,Inputs!D20,MAX(Inputs!F20,ROUND(BG107*Inputs!E20+BH107+BI107,2))))))</f>
        <v>0</v>
      </c>
      <c r="BK107">
        <f>IF(Inputs!$B$27&lt;&gt;"Ready","PENDING INPUTS",IF(BG107&lt;=0,99,1+IF(AND(K107&gt;0,OR(Inputs!C14&gt;Inputs!C20,AND(Inputs!C14=Inputs!C20,0&lt;6))),1,0)+IF(AND(S107&gt;0,OR(Inputs!C15&gt;Inputs!C20,AND(Inputs!C15=Inputs!C20,1&lt;6))),1,0)+IF(AND(AA107&gt;0,OR(Inputs!C16&gt;Inputs!C20,AND(Inputs!C16=Inputs!C20,2&lt;6))),1,0)+IF(AND(AI107&gt;0,OR(Inputs!C17&gt;Inputs!C20,AND(Inputs!C17=Inputs!C20,3&lt;6))),1,0)+IF(AND(AQ107&gt;0,OR(Inputs!C18&gt;Inputs!C20,AND(Inputs!C18=Inputs!C20,4&lt;6))),1,0)+IF(AND(AY107&gt;0,OR(Inputs!C19&gt;Inputs!C20,AND(Inputs!C19=Inputs!C20,5&lt;6))),1,0)+IF(AND(BO107&gt;0,OR(Inputs!C21&gt;Inputs!C20,AND(Inputs!C21=Inputs!C20,7&lt;6))),1,0)+IF(AND(BW107&gt;0,OR(Inputs!C22&gt;Inputs!C20,AND(Inputs!C22=Inputs!C20,8&lt;6))),1,0)+IF(AND(CE107&gt;0,OR(Inputs!C23&gt;Inputs!C20,AND(Inputs!C23=Inputs!C20,9&lt;6))),1,0)))</f>
        <v>99</v>
      </c>
      <c r="BL107" s="3">
        <f>IF(Inputs!$B$27&lt;&gt;"Ready","PENDING INPUTS",IF(A107&gt;Inputs!$B$6,0,MIN(MAX(0,(BG107+BH107+BI107)-BJ107),MAX(0,C107-D107-(IF(O107&lt;BK107,K107+L107+M107-N107,0)+IF(W107&lt;BK107,S107+T107+U107-V107,0)+IF(AE107&lt;BK107,AA107+AB107+AC107-AD107,0)+IF(AM107&lt;BK107,AI107+AJ107+AK107-AL107,0)+IF(AU107&lt;BK107,AQ107+AR107+AS107-AT107,0)+IF(BC107&lt;BK107,AY107+AZ107+BA107-BB107,0)+IF(BK107&lt;BK107,BG107+BH107+BI107-BJ107,0)+IF(BS107&lt;BK107,BO107+BP107+BQ107-BR107,0)+IF(CA107&lt;BK107,BW107+BX107+BY107-BZ107,0)+IF(CI107&lt;BK107,CE107+CF107+CG107-CH107,0))))))</f>
        <v>0</v>
      </c>
      <c r="BM107" s="3">
        <f>IF(Inputs!$B$27&lt;&gt;"Ready","PENDING INPUTS",MIN((BG107+BH107+BI107),IF(D107&gt;C107,IF(D107=0,0,BJ107*C107/D107),BJ107+BL107)))</f>
        <v>0</v>
      </c>
      <c r="BN107" s="3">
        <f>IF(Inputs!$B$27&lt;&gt;"Ready","PENDING INPUTS",MAX(0,(BG107+BH107+BI107)-BM107))</f>
        <v>0</v>
      </c>
      <c r="BO107" s="3">
        <f>IF(Inputs!$B$27&lt;&gt;"Ready","PENDING INPUTS",BV106)</f>
        <v>0</v>
      </c>
      <c r="BP107" s="3">
        <f>IF(Inputs!$B$27&lt;&gt;"Ready","PENDING INPUTS",IF(A107&lt;=Inputs!$B$6,ROUND(BO107*Inputs!C21/12,2),0))</f>
        <v>0</v>
      </c>
      <c r="BQ107" s="3">
        <f>IF(Inputs!$B$27&lt;&gt;"Ready","PENDING INPUTS",IF(AND(A107&lt;=Inputs!$B$6,BO107&gt;0),Inputs!G21,0))</f>
        <v>0</v>
      </c>
      <c r="BR107" s="3">
        <f>IF(Inputs!$B$27&lt;&gt;"Ready","PENDING INPUTS",IF(A107&gt;Inputs!$B$6,0,MIN((BO107+BP107+BQ107),IF(Inputs!H21=1,Inputs!D21,MAX(Inputs!F21,ROUND(BO107*Inputs!E21+BP107+BQ107,2))))))</f>
        <v>0</v>
      </c>
      <c r="BS107">
        <f>IF(Inputs!$B$27&lt;&gt;"Ready","PENDING INPUTS",IF(BO107&lt;=0,99,1+IF(AND(K107&gt;0,OR(Inputs!C14&gt;Inputs!C21,AND(Inputs!C14=Inputs!C21,0&lt;7))),1,0)+IF(AND(S107&gt;0,OR(Inputs!C15&gt;Inputs!C21,AND(Inputs!C15=Inputs!C21,1&lt;7))),1,0)+IF(AND(AA107&gt;0,OR(Inputs!C16&gt;Inputs!C21,AND(Inputs!C16=Inputs!C21,2&lt;7))),1,0)+IF(AND(AI107&gt;0,OR(Inputs!C17&gt;Inputs!C21,AND(Inputs!C17=Inputs!C21,3&lt;7))),1,0)+IF(AND(AQ107&gt;0,OR(Inputs!C18&gt;Inputs!C21,AND(Inputs!C18=Inputs!C21,4&lt;7))),1,0)+IF(AND(AY107&gt;0,OR(Inputs!C19&gt;Inputs!C21,AND(Inputs!C19=Inputs!C21,5&lt;7))),1,0)+IF(AND(BG107&gt;0,OR(Inputs!C20&gt;Inputs!C21,AND(Inputs!C20=Inputs!C21,6&lt;7))),1,0)+IF(AND(BW107&gt;0,OR(Inputs!C22&gt;Inputs!C21,AND(Inputs!C22=Inputs!C21,8&lt;7))),1,0)+IF(AND(CE107&gt;0,OR(Inputs!C23&gt;Inputs!C21,AND(Inputs!C23=Inputs!C21,9&lt;7))),1,0)))</f>
        <v>99</v>
      </c>
      <c r="BT107" s="3">
        <f>IF(Inputs!$B$27&lt;&gt;"Ready","PENDING INPUTS",IF(A107&gt;Inputs!$B$6,0,MIN(MAX(0,(BO107+BP107+BQ107)-BR107),MAX(0,C107-D107-(IF(O107&lt;BS107,K107+L107+M107-N107,0)+IF(W107&lt;BS107,S107+T107+U107-V107,0)+IF(AE107&lt;BS107,AA107+AB107+AC107-AD107,0)+IF(AM107&lt;BS107,AI107+AJ107+AK107-AL107,0)+IF(AU107&lt;BS107,AQ107+AR107+AS107-AT107,0)+IF(BC107&lt;BS107,AY107+AZ107+BA107-BB107,0)+IF(BK107&lt;BS107,BG107+BH107+BI107-BJ107,0)+IF(BS107&lt;BS107,BO107+BP107+BQ107-BR107,0)+IF(CA107&lt;BS107,BW107+BX107+BY107-BZ107,0)+IF(CI107&lt;BS107,CE107+CF107+CG107-CH107,0))))))</f>
        <v>0</v>
      </c>
      <c r="BU107" s="3">
        <f>IF(Inputs!$B$27&lt;&gt;"Ready","PENDING INPUTS",MIN((BO107+BP107+BQ107),IF(D107&gt;C107,IF(D107=0,0,BR107*C107/D107),BR107+BT107)))</f>
        <v>0</v>
      </c>
      <c r="BV107" s="3">
        <f>IF(Inputs!$B$27&lt;&gt;"Ready","PENDING INPUTS",MAX(0,(BO107+BP107+BQ107)-BU107))</f>
        <v>0</v>
      </c>
      <c r="BW107" s="3">
        <f>IF(Inputs!$B$27&lt;&gt;"Ready","PENDING INPUTS",CD106)</f>
        <v>0</v>
      </c>
      <c r="BX107" s="3">
        <f>IF(Inputs!$B$27&lt;&gt;"Ready","PENDING INPUTS",IF(A107&lt;=Inputs!$B$6,ROUND(BW107*Inputs!C22/12,2),0))</f>
        <v>0</v>
      </c>
      <c r="BY107" s="3">
        <f>IF(Inputs!$B$27&lt;&gt;"Ready","PENDING INPUTS",IF(AND(A107&lt;=Inputs!$B$6,BW107&gt;0),Inputs!G22,0))</f>
        <v>0</v>
      </c>
      <c r="BZ107" s="3">
        <f>IF(Inputs!$B$27&lt;&gt;"Ready","PENDING INPUTS",IF(A107&gt;Inputs!$B$6,0,MIN((BW107+BX107+BY107),IF(Inputs!H22=1,Inputs!D22,MAX(Inputs!F22,ROUND(BW107*Inputs!E22+BX107+BY107,2))))))</f>
        <v>0</v>
      </c>
      <c r="CA107">
        <f>IF(Inputs!$B$27&lt;&gt;"Ready","PENDING INPUTS",IF(BW107&lt;=0,99,1+IF(AND(K107&gt;0,OR(Inputs!C14&gt;Inputs!C22,AND(Inputs!C14=Inputs!C22,0&lt;8))),1,0)+IF(AND(S107&gt;0,OR(Inputs!C15&gt;Inputs!C22,AND(Inputs!C15=Inputs!C22,1&lt;8))),1,0)+IF(AND(AA107&gt;0,OR(Inputs!C16&gt;Inputs!C22,AND(Inputs!C16=Inputs!C22,2&lt;8))),1,0)+IF(AND(AI107&gt;0,OR(Inputs!C17&gt;Inputs!C22,AND(Inputs!C17=Inputs!C22,3&lt;8))),1,0)+IF(AND(AQ107&gt;0,OR(Inputs!C18&gt;Inputs!C22,AND(Inputs!C18=Inputs!C22,4&lt;8))),1,0)+IF(AND(AY107&gt;0,OR(Inputs!C19&gt;Inputs!C22,AND(Inputs!C19=Inputs!C22,5&lt;8))),1,0)+IF(AND(BG107&gt;0,OR(Inputs!C20&gt;Inputs!C22,AND(Inputs!C20=Inputs!C22,6&lt;8))),1,0)+IF(AND(BO107&gt;0,OR(Inputs!C21&gt;Inputs!C22,AND(Inputs!C21=Inputs!C22,7&lt;8))),1,0)+IF(AND(CE107&gt;0,OR(Inputs!C23&gt;Inputs!C22,AND(Inputs!C23=Inputs!C22,9&lt;8))),1,0)))</f>
        <v>99</v>
      </c>
      <c r="CB107" s="3">
        <f>IF(Inputs!$B$27&lt;&gt;"Ready","PENDING INPUTS",IF(A107&gt;Inputs!$B$6,0,MIN(MAX(0,(BW107+BX107+BY107)-BZ107),MAX(0,C107-D107-(IF(O107&lt;CA107,K107+L107+M107-N107,0)+IF(W107&lt;CA107,S107+T107+U107-V107,0)+IF(AE107&lt;CA107,AA107+AB107+AC107-AD107,0)+IF(AM107&lt;CA107,AI107+AJ107+AK107-AL107,0)+IF(AU107&lt;CA107,AQ107+AR107+AS107-AT107,0)+IF(BC107&lt;CA107,AY107+AZ107+BA107-BB107,0)+IF(BK107&lt;CA107,BG107+BH107+BI107-BJ107,0)+IF(BS107&lt;CA107,BO107+BP107+BQ107-BR107,0)+IF(CA107&lt;CA107,BW107+BX107+BY107-BZ107,0)+IF(CI107&lt;CA107,CE107+CF107+CG107-CH107,0))))))</f>
        <v>0</v>
      </c>
      <c r="CC107" s="3">
        <f>IF(Inputs!$B$27&lt;&gt;"Ready","PENDING INPUTS",MIN((BW107+BX107+BY107),IF(D107&gt;C107,IF(D107=0,0,BZ107*C107/D107),BZ107+CB107)))</f>
        <v>0</v>
      </c>
      <c r="CD107" s="3">
        <f>IF(Inputs!$B$27&lt;&gt;"Ready","PENDING INPUTS",MAX(0,(BW107+BX107+BY107)-CC107))</f>
        <v>0</v>
      </c>
      <c r="CE107" s="3">
        <f>IF(Inputs!$B$27&lt;&gt;"Ready","PENDING INPUTS",CL106)</f>
        <v>0</v>
      </c>
      <c r="CF107" s="3">
        <f>IF(Inputs!$B$27&lt;&gt;"Ready","PENDING INPUTS",IF(A107&lt;=Inputs!$B$6,ROUND(CE107*Inputs!C23/12,2),0))</f>
        <v>0</v>
      </c>
      <c r="CG107" s="3">
        <f>IF(Inputs!$B$27&lt;&gt;"Ready","PENDING INPUTS",IF(AND(A107&lt;=Inputs!$B$6,CE107&gt;0),Inputs!G23,0))</f>
        <v>0</v>
      </c>
      <c r="CH107" s="3">
        <f>IF(Inputs!$B$27&lt;&gt;"Ready","PENDING INPUTS",IF(A107&gt;Inputs!$B$6,0,MIN((CE107+CF107+CG107),IF(Inputs!H23=1,Inputs!D23,MAX(Inputs!F23,ROUND(CE107*Inputs!E23+CF107+CG107,2))))))</f>
        <v>0</v>
      </c>
      <c r="CI107">
        <f>IF(Inputs!$B$27&lt;&gt;"Ready","PENDING INPUTS",IF(CE107&lt;=0,99,1+IF(AND(K107&gt;0,OR(Inputs!C14&gt;Inputs!C23,AND(Inputs!C14=Inputs!C23,0&lt;9))),1,0)+IF(AND(S107&gt;0,OR(Inputs!C15&gt;Inputs!C23,AND(Inputs!C15=Inputs!C23,1&lt;9))),1,0)+IF(AND(AA107&gt;0,OR(Inputs!C16&gt;Inputs!C23,AND(Inputs!C16=Inputs!C23,2&lt;9))),1,0)+IF(AND(AI107&gt;0,OR(Inputs!C17&gt;Inputs!C23,AND(Inputs!C17=Inputs!C23,3&lt;9))),1,0)+IF(AND(AQ107&gt;0,OR(Inputs!C18&gt;Inputs!C23,AND(Inputs!C18=Inputs!C23,4&lt;9))),1,0)+IF(AND(AY107&gt;0,OR(Inputs!C19&gt;Inputs!C23,AND(Inputs!C19=Inputs!C23,5&lt;9))),1,0)+IF(AND(BG107&gt;0,OR(Inputs!C20&gt;Inputs!C23,AND(Inputs!C20=Inputs!C23,6&lt;9))),1,0)+IF(AND(BO107&gt;0,OR(Inputs!C21&gt;Inputs!C23,AND(Inputs!C21=Inputs!C23,7&lt;9))),1,0)+IF(AND(BW107&gt;0,OR(Inputs!C22&gt;Inputs!C23,AND(Inputs!C22=Inputs!C23,8&lt;9))),1,0)))</f>
        <v>99</v>
      </c>
      <c r="CJ107" s="3">
        <f>IF(Inputs!$B$27&lt;&gt;"Ready","PENDING INPUTS",IF(A107&gt;Inputs!$B$6,0,MIN(MAX(0,(CE107+CF107+CG107)-CH107),MAX(0,C107-D107-(IF(O107&lt;CI107,K107+L107+M107-N107,0)+IF(W107&lt;CI107,S107+T107+U107-V107,0)+IF(AE107&lt;CI107,AA107+AB107+AC107-AD107,0)+IF(AM107&lt;CI107,AI107+AJ107+AK107-AL107,0)+IF(AU107&lt;CI107,AQ107+AR107+AS107-AT107,0)+IF(BC107&lt;CI107,AY107+AZ107+BA107-BB107,0)+IF(BK107&lt;CI107,BG107+BH107+BI107-BJ107,0)+IF(BS107&lt;CI107,BO107+BP107+BQ107-BR107,0)+IF(CA107&lt;CI107,BW107+BX107+BY107-BZ107,0)+IF(CI107&lt;CI107,CE107+CF107+CG107-CH107,0))))))</f>
        <v>0</v>
      </c>
      <c r="CK107" s="3">
        <f>IF(Inputs!$B$27&lt;&gt;"Ready","PENDING INPUTS",MIN((CE107+CF107+CG107),IF(D107&gt;C107,IF(D107=0,0,CH107*C107/D107),CH107+CJ107)))</f>
        <v>0</v>
      </c>
      <c r="CL107" s="3">
        <f>IF(Inputs!$B$27&lt;&gt;"Ready","PENDING INPUTS",MAX(0,(CE107+CF107+CG107)-CK107))</f>
        <v>0</v>
      </c>
    </row>
    <row r="108" spans="1:90" ht="27.95" customHeight="1" x14ac:dyDescent="0.25">
      <c r="A108">
        <v>104</v>
      </c>
      <c r="B108" s="13">
        <f>IF(Inputs!$B$27&lt;&gt;"Ready","PENDING INPUTS",EDATE(Inputs!$B$5,A108-1))</f>
        <v>49430</v>
      </c>
      <c r="C108" s="3">
        <f>IF(Inputs!$B$27&lt;&gt;"Ready","PENDING INPUTS",IF(A108&lt;=Inputs!$B$6,MAX(0,Inputs!$B$4+IF(A108=Inputs!$B$7,Inputs!$B$8,0)+IF(A108=Inputs!$B$9,Inputs!$B$10,0)),0))</f>
        <v>0</v>
      </c>
      <c r="D108" s="3">
        <f>IF(Inputs!$B$27&lt;&gt;"Ready","PENDING INPUTS",SUM(N108,V108,AD108,AL108,AT108,BB108,BJ108,BR108,BZ108,CH108))</f>
        <v>0</v>
      </c>
      <c r="E108" s="3">
        <f>IF(Inputs!$B$27&lt;&gt;"Ready","PENDING INPUTS",MAX(0,D108-C108))</f>
        <v>0</v>
      </c>
      <c r="F108" s="3">
        <f>IF(Inputs!$B$27&lt;&gt;"Ready","PENDING INPUTS",SUM(Q108,Y108,AG108,AO108,AW108,BE108,BM108,BU108,CC108,CK108))</f>
        <v>0</v>
      </c>
      <c r="G108" s="3">
        <f>IF(Inputs!$B$27&lt;&gt;"Ready","PENDING INPUTS",SUM(L108,T108,AB108,AJ108,AR108,AZ108,BH108,BP108,BX108,CF108))</f>
        <v>0</v>
      </c>
      <c r="H108" s="3">
        <f>IF(Inputs!$B$27&lt;&gt;"Ready","PENDING INPUTS",SUM(M108,U108,AC108,AK108,AS108,BA108,BI108,BQ108,BY108,CG108))</f>
        <v>0</v>
      </c>
      <c r="I108" s="3">
        <f>IF(Inputs!$B$27&lt;&gt;"Ready","PENDING INPUTS",SUM(R108,Z108,AH108,AP108,AX108,BF108,BN108,BV108,CD108,CL108))</f>
        <v>0</v>
      </c>
      <c r="J108" t="str">
        <f>IF(Inputs!$B$27&lt;&gt;"Ready","PENDING INPUTS",IF(A108&gt;Inputs!$B$6,"Beyond horizon",IF(E108&gt;0.005,"MINIMUM SHORTFALL",IF(I108&lt;0.005,"Paid off","In progress"))))</f>
        <v>Paid off</v>
      </c>
      <c r="K108" s="3">
        <f>IF(Inputs!$B$27&lt;&gt;"Ready","PENDING INPUTS",R107)</f>
        <v>0</v>
      </c>
      <c r="L108" s="3">
        <f>IF(Inputs!$B$27&lt;&gt;"Ready","PENDING INPUTS",IF(A108&lt;=Inputs!$B$6,ROUND(K108*Inputs!C14/12,2),0))</f>
        <v>0</v>
      </c>
      <c r="M108" s="3">
        <f>IF(Inputs!$B$27&lt;&gt;"Ready","PENDING INPUTS",IF(AND(A108&lt;=Inputs!$B$6,K108&gt;0),Inputs!G14,0))</f>
        <v>0</v>
      </c>
      <c r="N108" s="3">
        <f>IF(Inputs!$B$27&lt;&gt;"Ready","PENDING INPUTS",IF(A108&gt;Inputs!$B$6,0,MIN((K108+L108+M108),IF(Inputs!H14=1,Inputs!D14,MAX(Inputs!F14,ROUND(K108*Inputs!E14+L108+M108,2))))))</f>
        <v>0</v>
      </c>
      <c r="O108">
        <f>IF(Inputs!$B$27&lt;&gt;"Ready","PENDING INPUTS",IF(K108&lt;=0,99,1+IF(AND(S108&gt;0,OR(Inputs!C15&gt;Inputs!C14,AND(Inputs!C15=Inputs!C14,1&lt;0))),1,0)+IF(AND(AA108&gt;0,OR(Inputs!C16&gt;Inputs!C14,AND(Inputs!C16=Inputs!C14,2&lt;0))),1,0)+IF(AND(AI108&gt;0,OR(Inputs!C17&gt;Inputs!C14,AND(Inputs!C17=Inputs!C14,3&lt;0))),1,0)+IF(AND(AQ108&gt;0,OR(Inputs!C18&gt;Inputs!C14,AND(Inputs!C18=Inputs!C14,4&lt;0))),1,0)+IF(AND(AY108&gt;0,OR(Inputs!C19&gt;Inputs!C14,AND(Inputs!C19=Inputs!C14,5&lt;0))),1,0)+IF(AND(BG108&gt;0,OR(Inputs!C20&gt;Inputs!C14,AND(Inputs!C20=Inputs!C14,6&lt;0))),1,0)+IF(AND(BO108&gt;0,OR(Inputs!C21&gt;Inputs!C14,AND(Inputs!C21=Inputs!C14,7&lt;0))),1,0)+IF(AND(BW108&gt;0,OR(Inputs!C22&gt;Inputs!C14,AND(Inputs!C22=Inputs!C14,8&lt;0))),1,0)+IF(AND(CE108&gt;0,OR(Inputs!C23&gt;Inputs!C14,AND(Inputs!C23=Inputs!C14,9&lt;0))),1,0)))</f>
        <v>99</v>
      </c>
      <c r="P108" s="3">
        <f>IF(Inputs!$B$27&lt;&gt;"Ready","PENDING INPUTS",IF(A108&gt;Inputs!$B$6,0,MIN(MAX(0,(K108+L108+M108)-N108),MAX(0,C108-D108-(IF(O108&lt;O108,K108+L108+M108-N108,0)+IF(W108&lt;O108,S108+T108+U108-V108,0)+IF(AE108&lt;O108,AA108+AB108+AC108-AD108,0)+IF(AM108&lt;O108,AI108+AJ108+AK108-AL108,0)+IF(AU108&lt;O108,AQ108+AR108+AS108-AT108,0)+IF(BC108&lt;O108,AY108+AZ108+BA108-BB108,0)+IF(BK108&lt;O108,BG108+BH108+BI108-BJ108,0)+IF(BS108&lt;O108,BO108+BP108+BQ108-BR108,0)+IF(CA108&lt;O108,BW108+BX108+BY108-BZ108,0)+IF(CI108&lt;O108,CE108+CF108+CG108-CH108,0))))))</f>
        <v>0</v>
      </c>
      <c r="Q108" s="3">
        <f>IF(Inputs!$B$27&lt;&gt;"Ready","PENDING INPUTS",MIN((K108+L108+M108),IF(D108&gt;C108,IF(D108=0,0,N108*C108/D108),N108+P108)))</f>
        <v>0</v>
      </c>
      <c r="R108" s="3">
        <f>IF(Inputs!$B$27&lt;&gt;"Ready","PENDING INPUTS",MAX(0,(K108+L108+M108)-Q108))</f>
        <v>0</v>
      </c>
      <c r="S108" s="3">
        <f>IF(Inputs!$B$27&lt;&gt;"Ready","PENDING INPUTS",Z107)</f>
        <v>0</v>
      </c>
      <c r="T108" s="3">
        <f>IF(Inputs!$B$27&lt;&gt;"Ready","PENDING INPUTS",IF(A108&lt;=Inputs!$B$6,ROUND(S108*Inputs!C15/12,2),0))</f>
        <v>0</v>
      </c>
      <c r="U108" s="3">
        <f>IF(Inputs!$B$27&lt;&gt;"Ready","PENDING INPUTS",IF(AND(A108&lt;=Inputs!$B$6,S108&gt;0),Inputs!G15,0))</f>
        <v>0</v>
      </c>
      <c r="V108" s="3">
        <f>IF(Inputs!$B$27&lt;&gt;"Ready","PENDING INPUTS",IF(A108&gt;Inputs!$B$6,0,MIN((S108+T108+U108),IF(Inputs!H15=1,Inputs!D15,MAX(Inputs!F15,ROUND(S108*Inputs!E15+T108+U108,2))))))</f>
        <v>0</v>
      </c>
      <c r="W108">
        <f>IF(Inputs!$B$27&lt;&gt;"Ready","PENDING INPUTS",IF(S108&lt;=0,99,1+IF(AND(K108&gt;0,OR(Inputs!C14&gt;Inputs!C15,AND(Inputs!C14=Inputs!C15,0&lt;1))),1,0)+IF(AND(AA108&gt;0,OR(Inputs!C16&gt;Inputs!C15,AND(Inputs!C16=Inputs!C15,2&lt;1))),1,0)+IF(AND(AI108&gt;0,OR(Inputs!C17&gt;Inputs!C15,AND(Inputs!C17=Inputs!C15,3&lt;1))),1,0)+IF(AND(AQ108&gt;0,OR(Inputs!C18&gt;Inputs!C15,AND(Inputs!C18=Inputs!C15,4&lt;1))),1,0)+IF(AND(AY108&gt;0,OR(Inputs!C19&gt;Inputs!C15,AND(Inputs!C19=Inputs!C15,5&lt;1))),1,0)+IF(AND(BG108&gt;0,OR(Inputs!C20&gt;Inputs!C15,AND(Inputs!C20=Inputs!C15,6&lt;1))),1,0)+IF(AND(BO108&gt;0,OR(Inputs!C21&gt;Inputs!C15,AND(Inputs!C21=Inputs!C15,7&lt;1))),1,0)+IF(AND(BW108&gt;0,OR(Inputs!C22&gt;Inputs!C15,AND(Inputs!C22=Inputs!C15,8&lt;1))),1,0)+IF(AND(CE108&gt;0,OR(Inputs!C23&gt;Inputs!C15,AND(Inputs!C23=Inputs!C15,9&lt;1))),1,0)))</f>
        <v>99</v>
      </c>
      <c r="X108" s="3">
        <f>IF(Inputs!$B$27&lt;&gt;"Ready","PENDING INPUTS",IF(A108&gt;Inputs!$B$6,0,MIN(MAX(0,(S108+T108+U108)-V108),MAX(0,C108-D108-(IF(O108&lt;W108,K108+L108+M108-N108,0)+IF(W108&lt;W108,S108+T108+U108-V108,0)+IF(AE108&lt;W108,AA108+AB108+AC108-AD108,0)+IF(AM108&lt;W108,AI108+AJ108+AK108-AL108,0)+IF(AU108&lt;W108,AQ108+AR108+AS108-AT108,0)+IF(BC108&lt;W108,AY108+AZ108+BA108-BB108,0)+IF(BK108&lt;W108,BG108+BH108+BI108-BJ108,0)+IF(BS108&lt;W108,BO108+BP108+BQ108-BR108,0)+IF(CA108&lt;W108,BW108+BX108+BY108-BZ108,0)+IF(CI108&lt;W108,CE108+CF108+CG108-CH108,0))))))</f>
        <v>0</v>
      </c>
      <c r="Y108" s="3">
        <f>IF(Inputs!$B$27&lt;&gt;"Ready","PENDING INPUTS",MIN((S108+T108+U108),IF(D108&gt;C108,IF(D108=0,0,V108*C108/D108),V108+X108)))</f>
        <v>0</v>
      </c>
      <c r="Z108" s="3">
        <f>IF(Inputs!$B$27&lt;&gt;"Ready","PENDING INPUTS",MAX(0,(S108+T108+U108)-Y108))</f>
        <v>0</v>
      </c>
      <c r="AA108" s="3">
        <f>IF(Inputs!$B$27&lt;&gt;"Ready","PENDING INPUTS",AH107)</f>
        <v>0</v>
      </c>
      <c r="AB108" s="3">
        <f>IF(Inputs!$B$27&lt;&gt;"Ready","PENDING INPUTS",IF(A108&lt;=Inputs!$B$6,ROUND(AA108*Inputs!C16/12,2),0))</f>
        <v>0</v>
      </c>
      <c r="AC108" s="3">
        <f>IF(Inputs!$B$27&lt;&gt;"Ready","PENDING INPUTS",IF(AND(A108&lt;=Inputs!$B$6,AA108&gt;0),Inputs!G16,0))</f>
        <v>0</v>
      </c>
      <c r="AD108" s="3">
        <f>IF(Inputs!$B$27&lt;&gt;"Ready","PENDING INPUTS",IF(A108&gt;Inputs!$B$6,0,MIN((AA108+AB108+AC108),IF(Inputs!H16=1,Inputs!D16,MAX(Inputs!F16,ROUND(AA108*Inputs!E16+AB108+AC108,2))))))</f>
        <v>0</v>
      </c>
      <c r="AE108">
        <f>IF(Inputs!$B$27&lt;&gt;"Ready","PENDING INPUTS",IF(AA108&lt;=0,99,1+IF(AND(K108&gt;0,OR(Inputs!C14&gt;Inputs!C16,AND(Inputs!C14=Inputs!C16,0&lt;2))),1,0)+IF(AND(S108&gt;0,OR(Inputs!C15&gt;Inputs!C16,AND(Inputs!C15=Inputs!C16,1&lt;2))),1,0)+IF(AND(AI108&gt;0,OR(Inputs!C17&gt;Inputs!C16,AND(Inputs!C17=Inputs!C16,3&lt;2))),1,0)+IF(AND(AQ108&gt;0,OR(Inputs!C18&gt;Inputs!C16,AND(Inputs!C18=Inputs!C16,4&lt;2))),1,0)+IF(AND(AY108&gt;0,OR(Inputs!C19&gt;Inputs!C16,AND(Inputs!C19=Inputs!C16,5&lt;2))),1,0)+IF(AND(BG108&gt;0,OR(Inputs!C20&gt;Inputs!C16,AND(Inputs!C20=Inputs!C16,6&lt;2))),1,0)+IF(AND(BO108&gt;0,OR(Inputs!C21&gt;Inputs!C16,AND(Inputs!C21=Inputs!C16,7&lt;2))),1,0)+IF(AND(BW108&gt;0,OR(Inputs!C22&gt;Inputs!C16,AND(Inputs!C22=Inputs!C16,8&lt;2))),1,0)+IF(AND(CE108&gt;0,OR(Inputs!C23&gt;Inputs!C16,AND(Inputs!C23=Inputs!C16,9&lt;2))),1,0)))</f>
        <v>99</v>
      </c>
      <c r="AF108" s="3">
        <f>IF(Inputs!$B$27&lt;&gt;"Ready","PENDING INPUTS",IF(A108&gt;Inputs!$B$6,0,MIN(MAX(0,(AA108+AB108+AC108)-AD108),MAX(0,C108-D108-(IF(O108&lt;AE108,K108+L108+M108-N108,0)+IF(W108&lt;AE108,S108+T108+U108-V108,0)+IF(AE108&lt;AE108,AA108+AB108+AC108-AD108,0)+IF(AM108&lt;AE108,AI108+AJ108+AK108-AL108,0)+IF(AU108&lt;AE108,AQ108+AR108+AS108-AT108,0)+IF(BC108&lt;AE108,AY108+AZ108+BA108-BB108,0)+IF(BK108&lt;AE108,BG108+BH108+BI108-BJ108,0)+IF(BS108&lt;AE108,BO108+BP108+BQ108-BR108,0)+IF(CA108&lt;AE108,BW108+BX108+BY108-BZ108,0)+IF(CI108&lt;AE108,CE108+CF108+CG108-CH108,0))))))</f>
        <v>0</v>
      </c>
      <c r="AG108" s="3">
        <f>IF(Inputs!$B$27&lt;&gt;"Ready","PENDING INPUTS",MIN((AA108+AB108+AC108),IF(D108&gt;C108,IF(D108=0,0,AD108*C108/D108),AD108+AF108)))</f>
        <v>0</v>
      </c>
      <c r="AH108" s="3">
        <f>IF(Inputs!$B$27&lt;&gt;"Ready","PENDING INPUTS",MAX(0,(AA108+AB108+AC108)-AG108))</f>
        <v>0</v>
      </c>
      <c r="AI108" s="3">
        <f>IF(Inputs!$B$27&lt;&gt;"Ready","PENDING INPUTS",AP107)</f>
        <v>0</v>
      </c>
      <c r="AJ108" s="3">
        <f>IF(Inputs!$B$27&lt;&gt;"Ready","PENDING INPUTS",IF(A108&lt;=Inputs!$B$6,ROUND(AI108*Inputs!C17/12,2),0))</f>
        <v>0</v>
      </c>
      <c r="AK108" s="3">
        <f>IF(Inputs!$B$27&lt;&gt;"Ready","PENDING INPUTS",IF(AND(A108&lt;=Inputs!$B$6,AI108&gt;0),Inputs!G17,0))</f>
        <v>0</v>
      </c>
      <c r="AL108" s="3">
        <f>IF(Inputs!$B$27&lt;&gt;"Ready","PENDING INPUTS",IF(A108&gt;Inputs!$B$6,0,MIN((AI108+AJ108+AK108),IF(Inputs!H17=1,Inputs!D17,MAX(Inputs!F17,ROUND(AI108*Inputs!E17+AJ108+AK108,2))))))</f>
        <v>0</v>
      </c>
      <c r="AM108">
        <f>IF(Inputs!$B$27&lt;&gt;"Ready","PENDING INPUTS",IF(AI108&lt;=0,99,1+IF(AND(K108&gt;0,OR(Inputs!C14&gt;Inputs!C17,AND(Inputs!C14=Inputs!C17,0&lt;3))),1,0)+IF(AND(S108&gt;0,OR(Inputs!C15&gt;Inputs!C17,AND(Inputs!C15=Inputs!C17,1&lt;3))),1,0)+IF(AND(AA108&gt;0,OR(Inputs!C16&gt;Inputs!C17,AND(Inputs!C16=Inputs!C17,2&lt;3))),1,0)+IF(AND(AQ108&gt;0,OR(Inputs!C18&gt;Inputs!C17,AND(Inputs!C18=Inputs!C17,4&lt;3))),1,0)+IF(AND(AY108&gt;0,OR(Inputs!C19&gt;Inputs!C17,AND(Inputs!C19=Inputs!C17,5&lt;3))),1,0)+IF(AND(BG108&gt;0,OR(Inputs!C20&gt;Inputs!C17,AND(Inputs!C20=Inputs!C17,6&lt;3))),1,0)+IF(AND(BO108&gt;0,OR(Inputs!C21&gt;Inputs!C17,AND(Inputs!C21=Inputs!C17,7&lt;3))),1,0)+IF(AND(BW108&gt;0,OR(Inputs!C22&gt;Inputs!C17,AND(Inputs!C22=Inputs!C17,8&lt;3))),1,0)+IF(AND(CE108&gt;0,OR(Inputs!C23&gt;Inputs!C17,AND(Inputs!C23=Inputs!C17,9&lt;3))),1,0)))</f>
        <v>99</v>
      </c>
      <c r="AN108" s="3">
        <f>IF(Inputs!$B$27&lt;&gt;"Ready","PENDING INPUTS",IF(A108&gt;Inputs!$B$6,0,MIN(MAX(0,(AI108+AJ108+AK108)-AL108),MAX(0,C108-D108-(IF(O108&lt;AM108,K108+L108+M108-N108,0)+IF(W108&lt;AM108,S108+T108+U108-V108,0)+IF(AE108&lt;AM108,AA108+AB108+AC108-AD108,0)+IF(AM108&lt;AM108,AI108+AJ108+AK108-AL108,0)+IF(AU108&lt;AM108,AQ108+AR108+AS108-AT108,0)+IF(BC108&lt;AM108,AY108+AZ108+BA108-BB108,0)+IF(BK108&lt;AM108,BG108+BH108+BI108-BJ108,0)+IF(BS108&lt;AM108,BO108+BP108+BQ108-BR108,0)+IF(CA108&lt;AM108,BW108+BX108+BY108-BZ108,0)+IF(CI108&lt;AM108,CE108+CF108+CG108-CH108,0))))))</f>
        <v>0</v>
      </c>
      <c r="AO108" s="3">
        <f>IF(Inputs!$B$27&lt;&gt;"Ready","PENDING INPUTS",MIN((AI108+AJ108+AK108),IF(D108&gt;C108,IF(D108=0,0,AL108*C108/D108),AL108+AN108)))</f>
        <v>0</v>
      </c>
      <c r="AP108" s="3">
        <f>IF(Inputs!$B$27&lt;&gt;"Ready","PENDING INPUTS",MAX(0,(AI108+AJ108+AK108)-AO108))</f>
        <v>0</v>
      </c>
      <c r="AQ108" s="3">
        <f>IF(Inputs!$B$27&lt;&gt;"Ready","PENDING INPUTS",AX107)</f>
        <v>0</v>
      </c>
      <c r="AR108" s="3">
        <f>IF(Inputs!$B$27&lt;&gt;"Ready","PENDING INPUTS",IF(A108&lt;=Inputs!$B$6,ROUND(AQ108*Inputs!C18/12,2),0))</f>
        <v>0</v>
      </c>
      <c r="AS108" s="3">
        <f>IF(Inputs!$B$27&lt;&gt;"Ready","PENDING INPUTS",IF(AND(A108&lt;=Inputs!$B$6,AQ108&gt;0),Inputs!G18,0))</f>
        <v>0</v>
      </c>
      <c r="AT108" s="3">
        <f>IF(Inputs!$B$27&lt;&gt;"Ready","PENDING INPUTS",IF(A108&gt;Inputs!$B$6,0,MIN((AQ108+AR108+AS108),IF(Inputs!H18=1,Inputs!D18,MAX(Inputs!F18,ROUND(AQ108*Inputs!E18+AR108+AS108,2))))))</f>
        <v>0</v>
      </c>
      <c r="AU108">
        <f>IF(Inputs!$B$27&lt;&gt;"Ready","PENDING INPUTS",IF(AQ108&lt;=0,99,1+IF(AND(K108&gt;0,OR(Inputs!C14&gt;Inputs!C18,AND(Inputs!C14=Inputs!C18,0&lt;4))),1,0)+IF(AND(S108&gt;0,OR(Inputs!C15&gt;Inputs!C18,AND(Inputs!C15=Inputs!C18,1&lt;4))),1,0)+IF(AND(AA108&gt;0,OR(Inputs!C16&gt;Inputs!C18,AND(Inputs!C16=Inputs!C18,2&lt;4))),1,0)+IF(AND(AI108&gt;0,OR(Inputs!C17&gt;Inputs!C18,AND(Inputs!C17=Inputs!C18,3&lt;4))),1,0)+IF(AND(AY108&gt;0,OR(Inputs!C19&gt;Inputs!C18,AND(Inputs!C19=Inputs!C18,5&lt;4))),1,0)+IF(AND(BG108&gt;0,OR(Inputs!C20&gt;Inputs!C18,AND(Inputs!C20=Inputs!C18,6&lt;4))),1,0)+IF(AND(BO108&gt;0,OR(Inputs!C21&gt;Inputs!C18,AND(Inputs!C21=Inputs!C18,7&lt;4))),1,0)+IF(AND(BW108&gt;0,OR(Inputs!C22&gt;Inputs!C18,AND(Inputs!C22=Inputs!C18,8&lt;4))),1,0)+IF(AND(CE108&gt;0,OR(Inputs!C23&gt;Inputs!C18,AND(Inputs!C23=Inputs!C18,9&lt;4))),1,0)))</f>
        <v>99</v>
      </c>
      <c r="AV108" s="3">
        <f>IF(Inputs!$B$27&lt;&gt;"Ready","PENDING INPUTS",IF(A108&gt;Inputs!$B$6,0,MIN(MAX(0,(AQ108+AR108+AS108)-AT108),MAX(0,C108-D108-(IF(O108&lt;AU108,K108+L108+M108-N108,0)+IF(W108&lt;AU108,S108+T108+U108-V108,0)+IF(AE108&lt;AU108,AA108+AB108+AC108-AD108,0)+IF(AM108&lt;AU108,AI108+AJ108+AK108-AL108,0)+IF(AU108&lt;AU108,AQ108+AR108+AS108-AT108,0)+IF(BC108&lt;AU108,AY108+AZ108+BA108-BB108,0)+IF(BK108&lt;AU108,BG108+BH108+BI108-BJ108,0)+IF(BS108&lt;AU108,BO108+BP108+BQ108-BR108,0)+IF(CA108&lt;AU108,BW108+BX108+BY108-BZ108,0)+IF(CI108&lt;AU108,CE108+CF108+CG108-CH108,0))))))</f>
        <v>0</v>
      </c>
      <c r="AW108" s="3">
        <f>IF(Inputs!$B$27&lt;&gt;"Ready","PENDING INPUTS",MIN((AQ108+AR108+AS108),IF(D108&gt;C108,IF(D108=0,0,AT108*C108/D108),AT108+AV108)))</f>
        <v>0</v>
      </c>
      <c r="AX108" s="3">
        <f>IF(Inputs!$B$27&lt;&gt;"Ready","PENDING INPUTS",MAX(0,(AQ108+AR108+AS108)-AW108))</f>
        <v>0</v>
      </c>
      <c r="AY108" s="3">
        <f>IF(Inputs!$B$27&lt;&gt;"Ready","PENDING INPUTS",BF107)</f>
        <v>0</v>
      </c>
      <c r="AZ108" s="3">
        <f>IF(Inputs!$B$27&lt;&gt;"Ready","PENDING INPUTS",IF(A108&lt;=Inputs!$B$6,ROUND(AY108*Inputs!C19/12,2),0))</f>
        <v>0</v>
      </c>
      <c r="BA108" s="3">
        <f>IF(Inputs!$B$27&lt;&gt;"Ready","PENDING INPUTS",IF(AND(A108&lt;=Inputs!$B$6,AY108&gt;0),Inputs!G19,0))</f>
        <v>0</v>
      </c>
      <c r="BB108" s="3">
        <f>IF(Inputs!$B$27&lt;&gt;"Ready","PENDING INPUTS",IF(A108&gt;Inputs!$B$6,0,MIN((AY108+AZ108+BA108),IF(Inputs!H19=1,Inputs!D19,MAX(Inputs!F19,ROUND(AY108*Inputs!E19+AZ108+BA108,2))))))</f>
        <v>0</v>
      </c>
      <c r="BC108">
        <f>IF(Inputs!$B$27&lt;&gt;"Ready","PENDING INPUTS",IF(AY108&lt;=0,99,1+IF(AND(K108&gt;0,OR(Inputs!C14&gt;Inputs!C19,AND(Inputs!C14=Inputs!C19,0&lt;5))),1,0)+IF(AND(S108&gt;0,OR(Inputs!C15&gt;Inputs!C19,AND(Inputs!C15=Inputs!C19,1&lt;5))),1,0)+IF(AND(AA108&gt;0,OR(Inputs!C16&gt;Inputs!C19,AND(Inputs!C16=Inputs!C19,2&lt;5))),1,0)+IF(AND(AI108&gt;0,OR(Inputs!C17&gt;Inputs!C19,AND(Inputs!C17=Inputs!C19,3&lt;5))),1,0)+IF(AND(AQ108&gt;0,OR(Inputs!C18&gt;Inputs!C19,AND(Inputs!C18=Inputs!C19,4&lt;5))),1,0)+IF(AND(BG108&gt;0,OR(Inputs!C20&gt;Inputs!C19,AND(Inputs!C20=Inputs!C19,6&lt;5))),1,0)+IF(AND(BO108&gt;0,OR(Inputs!C21&gt;Inputs!C19,AND(Inputs!C21=Inputs!C19,7&lt;5))),1,0)+IF(AND(BW108&gt;0,OR(Inputs!C22&gt;Inputs!C19,AND(Inputs!C22=Inputs!C19,8&lt;5))),1,0)+IF(AND(CE108&gt;0,OR(Inputs!C23&gt;Inputs!C19,AND(Inputs!C23=Inputs!C19,9&lt;5))),1,0)))</f>
        <v>99</v>
      </c>
      <c r="BD108" s="3">
        <f>IF(Inputs!$B$27&lt;&gt;"Ready","PENDING INPUTS",IF(A108&gt;Inputs!$B$6,0,MIN(MAX(0,(AY108+AZ108+BA108)-BB108),MAX(0,C108-D108-(IF(O108&lt;BC108,K108+L108+M108-N108,0)+IF(W108&lt;BC108,S108+T108+U108-V108,0)+IF(AE108&lt;BC108,AA108+AB108+AC108-AD108,0)+IF(AM108&lt;BC108,AI108+AJ108+AK108-AL108,0)+IF(AU108&lt;BC108,AQ108+AR108+AS108-AT108,0)+IF(BC108&lt;BC108,AY108+AZ108+BA108-BB108,0)+IF(BK108&lt;BC108,BG108+BH108+BI108-BJ108,0)+IF(BS108&lt;BC108,BO108+BP108+BQ108-BR108,0)+IF(CA108&lt;BC108,BW108+BX108+BY108-BZ108,0)+IF(CI108&lt;BC108,CE108+CF108+CG108-CH108,0))))))</f>
        <v>0</v>
      </c>
      <c r="BE108" s="3">
        <f>IF(Inputs!$B$27&lt;&gt;"Ready","PENDING INPUTS",MIN((AY108+AZ108+BA108),IF(D108&gt;C108,IF(D108=0,0,BB108*C108/D108),BB108+BD108)))</f>
        <v>0</v>
      </c>
      <c r="BF108" s="3">
        <f>IF(Inputs!$B$27&lt;&gt;"Ready","PENDING INPUTS",MAX(0,(AY108+AZ108+BA108)-BE108))</f>
        <v>0</v>
      </c>
      <c r="BG108" s="3">
        <f>IF(Inputs!$B$27&lt;&gt;"Ready","PENDING INPUTS",BN107)</f>
        <v>0</v>
      </c>
      <c r="BH108" s="3">
        <f>IF(Inputs!$B$27&lt;&gt;"Ready","PENDING INPUTS",IF(A108&lt;=Inputs!$B$6,ROUND(BG108*Inputs!C20/12,2),0))</f>
        <v>0</v>
      </c>
      <c r="BI108" s="3">
        <f>IF(Inputs!$B$27&lt;&gt;"Ready","PENDING INPUTS",IF(AND(A108&lt;=Inputs!$B$6,BG108&gt;0),Inputs!G20,0))</f>
        <v>0</v>
      </c>
      <c r="BJ108" s="3">
        <f>IF(Inputs!$B$27&lt;&gt;"Ready","PENDING INPUTS",IF(A108&gt;Inputs!$B$6,0,MIN((BG108+BH108+BI108),IF(Inputs!H20=1,Inputs!D20,MAX(Inputs!F20,ROUND(BG108*Inputs!E20+BH108+BI108,2))))))</f>
        <v>0</v>
      </c>
      <c r="BK108">
        <f>IF(Inputs!$B$27&lt;&gt;"Ready","PENDING INPUTS",IF(BG108&lt;=0,99,1+IF(AND(K108&gt;0,OR(Inputs!C14&gt;Inputs!C20,AND(Inputs!C14=Inputs!C20,0&lt;6))),1,0)+IF(AND(S108&gt;0,OR(Inputs!C15&gt;Inputs!C20,AND(Inputs!C15=Inputs!C20,1&lt;6))),1,0)+IF(AND(AA108&gt;0,OR(Inputs!C16&gt;Inputs!C20,AND(Inputs!C16=Inputs!C20,2&lt;6))),1,0)+IF(AND(AI108&gt;0,OR(Inputs!C17&gt;Inputs!C20,AND(Inputs!C17=Inputs!C20,3&lt;6))),1,0)+IF(AND(AQ108&gt;0,OR(Inputs!C18&gt;Inputs!C20,AND(Inputs!C18=Inputs!C20,4&lt;6))),1,0)+IF(AND(AY108&gt;0,OR(Inputs!C19&gt;Inputs!C20,AND(Inputs!C19=Inputs!C20,5&lt;6))),1,0)+IF(AND(BO108&gt;0,OR(Inputs!C21&gt;Inputs!C20,AND(Inputs!C21=Inputs!C20,7&lt;6))),1,0)+IF(AND(BW108&gt;0,OR(Inputs!C22&gt;Inputs!C20,AND(Inputs!C22=Inputs!C20,8&lt;6))),1,0)+IF(AND(CE108&gt;0,OR(Inputs!C23&gt;Inputs!C20,AND(Inputs!C23=Inputs!C20,9&lt;6))),1,0)))</f>
        <v>99</v>
      </c>
      <c r="BL108" s="3">
        <f>IF(Inputs!$B$27&lt;&gt;"Ready","PENDING INPUTS",IF(A108&gt;Inputs!$B$6,0,MIN(MAX(0,(BG108+BH108+BI108)-BJ108),MAX(0,C108-D108-(IF(O108&lt;BK108,K108+L108+M108-N108,0)+IF(W108&lt;BK108,S108+T108+U108-V108,0)+IF(AE108&lt;BK108,AA108+AB108+AC108-AD108,0)+IF(AM108&lt;BK108,AI108+AJ108+AK108-AL108,0)+IF(AU108&lt;BK108,AQ108+AR108+AS108-AT108,0)+IF(BC108&lt;BK108,AY108+AZ108+BA108-BB108,0)+IF(BK108&lt;BK108,BG108+BH108+BI108-BJ108,0)+IF(BS108&lt;BK108,BO108+BP108+BQ108-BR108,0)+IF(CA108&lt;BK108,BW108+BX108+BY108-BZ108,0)+IF(CI108&lt;BK108,CE108+CF108+CG108-CH108,0))))))</f>
        <v>0</v>
      </c>
      <c r="BM108" s="3">
        <f>IF(Inputs!$B$27&lt;&gt;"Ready","PENDING INPUTS",MIN((BG108+BH108+BI108),IF(D108&gt;C108,IF(D108=0,0,BJ108*C108/D108),BJ108+BL108)))</f>
        <v>0</v>
      </c>
      <c r="BN108" s="3">
        <f>IF(Inputs!$B$27&lt;&gt;"Ready","PENDING INPUTS",MAX(0,(BG108+BH108+BI108)-BM108))</f>
        <v>0</v>
      </c>
      <c r="BO108" s="3">
        <f>IF(Inputs!$B$27&lt;&gt;"Ready","PENDING INPUTS",BV107)</f>
        <v>0</v>
      </c>
      <c r="BP108" s="3">
        <f>IF(Inputs!$B$27&lt;&gt;"Ready","PENDING INPUTS",IF(A108&lt;=Inputs!$B$6,ROUND(BO108*Inputs!C21/12,2),0))</f>
        <v>0</v>
      </c>
      <c r="BQ108" s="3">
        <f>IF(Inputs!$B$27&lt;&gt;"Ready","PENDING INPUTS",IF(AND(A108&lt;=Inputs!$B$6,BO108&gt;0),Inputs!G21,0))</f>
        <v>0</v>
      </c>
      <c r="BR108" s="3">
        <f>IF(Inputs!$B$27&lt;&gt;"Ready","PENDING INPUTS",IF(A108&gt;Inputs!$B$6,0,MIN((BO108+BP108+BQ108),IF(Inputs!H21=1,Inputs!D21,MAX(Inputs!F21,ROUND(BO108*Inputs!E21+BP108+BQ108,2))))))</f>
        <v>0</v>
      </c>
      <c r="BS108">
        <f>IF(Inputs!$B$27&lt;&gt;"Ready","PENDING INPUTS",IF(BO108&lt;=0,99,1+IF(AND(K108&gt;0,OR(Inputs!C14&gt;Inputs!C21,AND(Inputs!C14=Inputs!C21,0&lt;7))),1,0)+IF(AND(S108&gt;0,OR(Inputs!C15&gt;Inputs!C21,AND(Inputs!C15=Inputs!C21,1&lt;7))),1,0)+IF(AND(AA108&gt;0,OR(Inputs!C16&gt;Inputs!C21,AND(Inputs!C16=Inputs!C21,2&lt;7))),1,0)+IF(AND(AI108&gt;0,OR(Inputs!C17&gt;Inputs!C21,AND(Inputs!C17=Inputs!C21,3&lt;7))),1,0)+IF(AND(AQ108&gt;0,OR(Inputs!C18&gt;Inputs!C21,AND(Inputs!C18=Inputs!C21,4&lt;7))),1,0)+IF(AND(AY108&gt;0,OR(Inputs!C19&gt;Inputs!C21,AND(Inputs!C19=Inputs!C21,5&lt;7))),1,0)+IF(AND(BG108&gt;0,OR(Inputs!C20&gt;Inputs!C21,AND(Inputs!C20=Inputs!C21,6&lt;7))),1,0)+IF(AND(BW108&gt;0,OR(Inputs!C22&gt;Inputs!C21,AND(Inputs!C22=Inputs!C21,8&lt;7))),1,0)+IF(AND(CE108&gt;0,OR(Inputs!C23&gt;Inputs!C21,AND(Inputs!C23=Inputs!C21,9&lt;7))),1,0)))</f>
        <v>99</v>
      </c>
      <c r="BT108" s="3">
        <f>IF(Inputs!$B$27&lt;&gt;"Ready","PENDING INPUTS",IF(A108&gt;Inputs!$B$6,0,MIN(MAX(0,(BO108+BP108+BQ108)-BR108),MAX(0,C108-D108-(IF(O108&lt;BS108,K108+L108+M108-N108,0)+IF(W108&lt;BS108,S108+T108+U108-V108,0)+IF(AE108&lt;BS108,AA108+AB108+AC108-AD108,0)+IF(AM108&lt;BS108,AI108+AJ108+AK108-AL108,0)+IF(AU108&lt;BS108,AQ108+AR108+AS108-AT108,0)+IF(BC108&lt;BS108,AY108+AZ108+BA108-BB108,0)+IF(BK108&lt;BS108,BG108+BH108+BI108-BJ108,0)+IF(BS108&lt;BS108,BO108+BP108+BQ108-BR108,0)+IF(CA108&lt;BS108,BW108+BX108+BY108-BZ108,0)+IF(CI108&lt;BS108,CE108+CF108+CG108-CH108,0))))))</f>
        <v>0</v>
      </c>
      <c r="BU108" s="3">
        <f>IF(Inputs!$B$27&lt;&gt;"Ready","PENDING INPUTS",MIN((BO108+BP108+BQ108),IF(D108&gt;C108,IF(D108=0,0,BR108*C108/D108),BR108+BT108)))</f>
        <v>0</v>
      </c>
      <c r="BV108" s="3">
        <f>IF(Inputs!$B$27&lt;&gt;"Ready","PENDING INPUTS",MAX(0,(BO108+BP108+BQ108)-BU108))</f>
        <v>0</v>
      </c>
      <c r="BW108" s="3">
        <f>IF(Inputs!$B$27&lt;&gt;"Ready","PENDING INPUTS",CD107)</f>
        <v>0</v>
      </c>
      <c r="BX108" s="3">
        <f>IF(Inputs!$B$27&lt;&gt;"Ready","PENDING INPUTS",IF(A108&lt;=Inputs!$B$6,ROUND(BW108*Inputs!C22/12,2),0))</f>
        <v>0</v>
      </c>
      <c r="BY108" s="3">
        <f>IF(Inputs!$B$27&lt;&gt;"Ready","PENDING INPUTS",IF(AND(A108&lt;=Inputs!$B$6,BW108&gt;0),Inputs!G22,0))</f>
        <v>0</v>
      </c>
      <c r="BZ108" s="3">
        <f>IF(Inputs!$B$27&lt;&gt;"Ready","PENDING INPUTS",IF(A108&gt;Inputs!$B$6,0,MIN((BW108+BX108+BY108),IF(Inputs!H22=1,Inputs!D22,MAX(Inputs!F22,ROUND(BW108*Inputs!E22+BX108+BY108,2))))))</f>
        <v>0</v>
      </c>
      <c r="CA108">
        <f>IF(Inputs!$B$27&lt;&gt;"Ready","PENDING INPUTS",IF(BW108&lt;=0,99,1+IF(AND(K108&gt;0,OR(Inputs!C14&gt;Inputs!C22,AND(Inputs!C14=Inputs!C22,0&lt;8))),1,0)+IF(AND(S108&gt;0,OR(Inputs!C15&gt;Inputs!C22,AND(Inputs!C15=Inputs!C22,1&lt;8))),1,0)+IF(AND(AA108&gt;0,OR(Inputs!C16&gt;Inputs!C22,AND(Inputs!C16=Inputs!C22,2&lt;8))),1,0)+IF(AND(AI108&gt;0,OR(Inputs!C17&gt;Inputs!C22,AND(Inputs!C17=Inputs!C22,3&lt;8))),1,0)+IF(AND(AQ108&gt;0,OR(Inputs!C18&gt;Inputs!C22,AND(Inputs!C18=Inputs!C22,4&lt;8))),1,0)+IF(AND(AY108&gt;0,OR(Inputs!C19&gt;Inputs!C22,AND(Inputs!C19=Inputs!C22,5&lt;8))),1,0)+IF(AND(BG108&gt;0,OR(Inputs!C20&gt;Inputs!C22,AND(Inputs!C20=Inputs!C22,6&lt;8))),1,0)+IF(AND(BO108&gt;0,OR(Inputs!C21&gt;Inputs!C22,AND(Inputs!C21=Inputs!C22,7&lt;8))),1,0)+IF(AND(CE108&gt;0,OR(Inputs!C23&gt;Inputs!C22,AND(Inputs!C23=Inputs!C22,9&lt;8))),1,0)))</f>
        <v>99</v>
      </c>
      <c r="CB108" s="3">
        <f>IF(Inputs!$B$27&lt;&gt;"Ready","PENDING INPUTS",IF(A108&gt;Inputs!$B$6,0,MIN(MAX(0,(BW108+BX108+BY108)-BZ108),MAX(0,C108-D108-(IF(O108&lt;CA108,K108+L108+M108-N108,0)+IF(W108&lt;CA108,S108+T108+U108-V108,0)+IF(AE108&lt;CA108,AA108+AB108+AC108-AD108,0)+IF(AM108&lt;CA108,AI108+AJ108+AK108-AL108,0)+IF(AU108&lt;CA108,AQ108+AR108+AS108-AT108,0)+IF(BC108&lt;CA108,AY108+AZ108+BA108-BB108,0)+IF(BK108&lt;CA108,BG108+BH108+BI108-BJ108,0)+IF(BS108&lt;CA108,BO108+BP108+BQ108-BR108,0)+IF(CA108&lt;CA108,BW108+BX108+BY108-BZ108,0)+IF(CI108&lt;CA108,CE108+CF108+CG108-CH108,0))))))</f>
        <v>0</v>
      </c>
      <c r="CC108" s="3">
        <f>IF(Inputs!$B$27&lt;&gt;"Ready","PENDING INPUTS",MIN((BW108+BX108+BY108),IF(D108&gt;C108,IF(D108=0,0,BZ108*C108/D108),BZ108+CB108)))</f>
        <v>0</v>
      </c>
      <c r="CD108" s="3">
        <f>IF(Inputs!$B$27&lt;&gt;"Ready","PENDING INPUTS",MAX(0,(BW108+BX108+BY108)-CC108))</f>
        <v>0</v>
      </c>
      <c r="CE108" s="3">
        <f>IF(Inputs!$B$27&lt;&gt;"Ready","PENDING INPUTS",CL107)</f>
        <v>0</v>
      </c>
      <c r="CF108" s="3">
        <f>IF(Inputs!$B$27&lt;&gt;"Ready","PENDING INPUTS",IF(A108&lt;=Inputs!$B$6,ROUND(CE108*Inputs!C23/12,2),0))</f>
        <v>0</v>
      </c>
      <c r="CG108" s="3">
        <f>IF(Inputs!$B$27&lt;&gt;"Ready","PENDING INPUTS",IF(AND(A108&lt;=Inputs!$B$6,CE108&gt;0),Inputs!G23,0))</f>
        <v>0</v>
      </c>
      <c r="CH108" s="3">
        <f>IF(Inputs!$B$27&lt;&gt;"Ready","PENDING INPUTS",IF(A108&gt;Inputs!$B$6,0,MIN((CE108+CF108+CG108),IF(Inputs!H23=1,Inputs!D23,MAX(Inputs!F23,ROUND(CE108*Inputs!E23+CF108+CG108,2))))))</f>
        <v>0</v>
      </c>
      <c r="CI108">
        <f>IF(Inputs!$B$27&lt;&gt;"Ready","PENDING INPUTS",IF(CE108&lt;=0,99,1+IF(AND(K108&gt;0,OR(Inputs!C14&gt;Inputs!C23,AND(Inputs!C14=Inputs!C23,0&lt;9))),1,0)+IF(AND(S108&gt;0,OR(Inputs!C15&gt;Inputs!C23,AND(Inputs!C15=Inputs!C23,1&lt;9))),1,0)+IF(AND(AA108&gt;0,OR(Inputs!C16&gt;Inputs!C23,AND(Inputs!C16=Inputs!C23,2&lt;9))),1,0)+IF(AND(AI108&gt;0,OR(Inputs!C17&gt;Inputs!C23,AND(Inputs!C17=Inputs!C23,3&lt;9))),1,0)+IF(AND(AQ108&gt;0,OR(Inputs!C18&gt;Inputs!C23,AND(Inputs!C18=Inputs!C23,4&lt;9))),1,0)+IF(AND(AY108&gt;0,OR(Inputs!C19&gt;Inputs!C23,AND(Inputs!C19=Inputs!C23,5&lt;9))),1,0)+IF(AND(BG108&gt;0,OR(Inputs!C20&gt;Inputs!C23,AND(Inputs!C20=Inputs!C23,6&lt;9))),1,0)+IF(AND(BO108&gt;0,OR(Inputs!C21&gt;Inputs!C23,AND(Inputs!C21=Inputs!C23,7&lt;9))),1,0)+IF(AND(BW108&gt;0,OR(Inputs!C22&gt;Inputs!C23,AND(Inputs!C22=Inputs!C23,8&lt;9))),1,0)))</f>
        <v>99</v>
      </c>
      <c r="CJ108" s="3">
        <f>IF(Inputs!$B$27&lt;&gt;"Ready","PENDING INPUTS",IF(A108&gt;Inputs!$B$6,0,MIN(MAX(0,(CE108+CF108+CG108)-CH108),MAX(0,C108-D108-(IF(O108&lt;CI108,K108+L108+M108-N108,0)+IF(W108&lt;CI108,S108+T108+U108-V108,0)+IF(AE108&lt;CI108,AA108+AB108+AC108-AD108,0)+IF(AM108&lt;CI108,AI108+AJ108+AK108-AL108,0)+IF(AU108&lt;CI108,AQ108+AR108+AS108-AT108,0)+IF(BC108&lt;CI108,AY108+AZ108+BA108-BB108,0)+IF(BK108&lt;CI108,BG108+BH108+BI108-BJ108,0)+IF(BS108&lt;CI108,BO108+BP108+BQ108-BR108,0)+IF(CA108&lt;CI108,BW108+BX108+BY108-BZ108,0)+IF(CI108&lt;CI108,CE108+CF108+CG108-CH108,0))))))</f>
        <v>0</v>
      </c>
      <c r="CK108" s="3">
        <f>IF(Inputs!$B$27&lt;&gt;"Ready","PENDING INPUTS",MIN((CE108+CF108+CG108),IF(D108&gt;C108,IF(D108=0,0,CH108*C108/D108),CH108+CJ108)))</f>
        <v>0</v>
      </c>
      <c r="CL108" s="3">
        <f>IF(Inputs!$B$27&lt;&gt;"Ready","PENDING INPUTS",MAX(0,(CE108+CF108+CG108)-CK108))</f>
        <v>0</v>
      </c>
    </row>
    <row r="109" spans="1:90" ht="27.95" customHeight="1" x14ac:dyDescent="0.25">
      <c r="A109">
        <v>105</v>
      </c>
      <c r="B109" s="13">
        <f>IF(Inputs!$B$27&lt;&gt;"Ready","PENDING INPUTS",EDATE(Inputs!$B$5,A109-1))</f>
        <v>49461</v>
      </c>
      <c r="C109" s="3">
        <f>IF(Inputs!$B$27&lt;&gt;"Ready","PENDING INPUTS",IF(A109&lt;=Inputs!$B$6,MAX(0,Inputs!$B$4+IF(A109=Inputs!$B$7,Inputs!$B$8,0)+IF(A109=Inputs!$B$9,Inputs!$B$10,0)),0))</f>
        <v>0</v>
      </c>
      <c r="D109" s="3">
        <f>IF(Inputs!$B$27&lt;&gt;"Ready","PENDING INPUTS",SUM(N109,V109,AD109,AL109,AT109,BB109,BJ109,BR109,BZ109,CH109))</f>
        <v>0</v>
      </c>
      <c r="E109" s="3">
        <f>IF(Inputs!$B$27&lt;&gt;"Ready","PENDING INPUTS",MAX(0,D109-C109))</f>
        <v>0</v>
      </c>
      <c r="F109" s="3">
        <f>IF(Inputs!$B$27&lt;&gt;"Ready","PENDING INPUTS",SUM(Q109,Y109,AG109,AO109,AW109,BE109,BM109,BU109,CC109,CK109))</f>
        <v>0</v>
      </c>
      <c r="G109" s="3">
        <f>IF(Inputs!$B$27&lt;&gt;"Ready","PENDING INPUTS",SUM(L109,T109,AB109,AJ109,AR109,AZ109,BH109,BP109,BX109,CF109))</f>
        <v>0</v>
      </c>
      <c r="H109" s="3">
        <f>IF(Inputs!$B$27&lt;&gt;"Ready","PENDING INPUTS",SUM(M109,U109,AC109,AK109,AS109,BA109,BI109,BQ109,BY109,CG109))</f>
        <v>0</v>
      </c>
      <c r="I109" s="3">
        <f>IF(Inputs!$B$27&lt;&gt;"Ready","PENDING INPUTS",SUM(R109,Z109,AH109,AP109,AX109,BF109,BN109,BV109,CD109,CL109))</f>
        <v>0</v>
      </c>
      <c r="J109" t="str">
        <f>IF(Inputs!$B$27&lt;&gt;"Ready","PENDING INPUTS",IF(A109&gt;Inputs!$B$6,"Beyond horizon",IF(E109&gt;0.005,"MINIMUM SHORTFALL",IF(I109&lt;0.005,"Paid off","In progress"))))</f>
        <v>Paid off</v>
      </c>
      <c r="K109" s="3">
        <f>IF(Inputs!$B$27&lt;&gt;"Ready","PENDING INPUTS",R108)</f>
        <v>0</v>
      </c>
      <c r="L109" s="3">
        <f>IF(Inputs!$B$27&lt;&gt;"Ready","PENDING INPUTS",IF(A109&lt;=Inputs!$B$6,ROUND(K109*Inputs!C14/12,2),0))</f>
        <v>0</v>
      </c>
      <c r="M109" s="3">
        <f>IF(Inputs!$B$27&lt;&gt;"Ready","PENDING INPUTS",IF(AND(A109&lt;=Inputs!$B$6,K109&gt;0),Inputs!G14,0))</f>
        <v>0</v>
      </c>
      <c r="N109" s="3">
        <f>IF(Inputs!$B$27&lt;&gt;"Ready","PENDING INPUTS",IF(A109&gt;Inputs!$B$6,0,MIN((K109+L109+M109),IF(Inputs!H14=1,Inputs!D14,MAX(Inputs!F14,ROUND(K109*Inputs!E14+L109+M109,2))))))</f>
        <v>0</v>
      </c>
      <c r="O109">
        <f>IF(Inputs!$B$27&lt;&gt;"Ready","PENDING INPUTS",IF(K109&lt;=0,99,1+IF(AND(S109&gt;0,OR(Inputs!C15&gt;Inputs!C14,AND(Inputs!C15=Inputs!C14,1&lt;0))),1,0)+IF(AND(AA109&gt;0,OR(Inputs!C16&gt;Inputs!C14,AND(Inputs!C16=Inputs!C14,2&lt;0))),1,0)+IF(AND(AI109&gt;0,OR(Inputs!C17&gt;Inputs!C14,AND(Inputs!C17=Inputs!C14,3&lt;0))),1,0)+IF(AND(AQ109&gt;0,OR(Inputs!C18&gt;Inputs!C14,AND(Inputs!C18=Inputs!C14,4&lt;0))),1,0)+IF(AND(AY109&gt;0,OR(Inputs!C19&gt;Inputs!C14,AND(Inputs!C19=Inputs!C14,5&lt;0))),1,0)+IF(AND(BG109&gt;0,OR(Inputs!C20&gt;Inputs!C14,AND(Inputs!C20=Inputs!C14,6&lt;0))),1,0)+IF(AND(BO109&gt;0,OR(Inputs!C21&gt;Inputs!C14,AND(Inputs!C21=Inputs!C14,7&lt;0))),1,0)+IF(AND(BW109&gt;0,OR(Inputs!C22&gt;Inputs!C14,AND(Inputs!C22=Inputs!C14,8&lt;0))),1,0)+IF(AND(CE109&gt;0,OR(Inputs!C23&gt;Inputs!C14,AND(Inputs!C23=Inputs!C14,9&lt;0))),1,0)))</f>
        <v>99</v>
      </c>
      <c r="P109" s="3">
        <f>IF(Inputs!$B$27&lt;&gt;"Ready","PENDING INPUTS",IF(A109&gt;Inputs!$B$6,0,MIN(MAX(0,(K109+L109+M109)-N109),MAX(0,C109-D109-(IF(O109&lt;O109,K109+L109+M109-N109,0)+IF(W109&lt;O109,S109+T109+U109-V109,0)+IF(AE109&lt;O109,AA109+AB109+AC109-AD109,0)+IF(AM109&lt;O109,AI109+AJ109+AK109-AL109,0)+IF(AU109&lt;O109,AQ109+AR109+AS109-AT109,0)+IF(BC109&lt;O109,AY109+AZ109+BA109-BB109,0)+IF(BK109&lt;O109,BG109+BH109+BI109-BJ109,0)+IF(BS109&lt;O109,BO109+BP109+BQ109-BR109,0)+IF(CA109&lt;O109,BW109+BX109+BY109-BZ109,0)+IF(CI109&lt;O109,CE109+CF109+CG109-CH109,0))))))</f>
        <v>0</v>
      </c>
      <c r="Q109" s="3">
        <f>IF(Inputs!$B$27&lt;&gt;"Ready","PENDING INPUTS",MIN((K109+L109+M109),IF(D109&gt;C109,IF(D109=0,0,N109*C109/D109),N109+P109)))</f>
        <v>0</v>
      </c>
      <c r="R109" s="3">
        <f>IF(Inputs!$B$27&lt;&gt;"Ready","PENDING INPUTS",MAX(0,(K109+L109+M109)-Q109))</f>
        <v>0</v>
      </c>
      <c r="S109" s="3">
        <f>IF(Inputs!$B$27&lt;&gt;"Ready","PENDING INPUTS",Z108)</f>
        <v>0</v>
      </c>
      <c r="T109" s="3">
        <f>IF(Inputs!$B$27&lt;&gt;"Ready","PENDING INPUTS",IF(A109&lt;=Inputs!$B$6,ROUND(S109*Inputs!C15/12,2),0))</f>
        <v>0</v>
      </c>
      <c r="U109" s="3">
        <f>IF(Inputs!$B$27&lt;&gt;"Ready","PENDING INPUTS",IF(AND(A109&lt;=Inputs!$B$6,S109&gt;0),Inputs!G15,0))</f>
        <v>0</v>
      </c>
      <c r="V109" s="3">
        <f>IF(Inputs!$B$27&lt;&gt;"Ready","PENDING INPUTS",IF(A109&gt;Inputs!$B$6,0,MIN((S109+T109+U109),IF(Inputs!H15=1,Inputs!D15,MAX(Inputs!F15,ROUND(S109*Inputs!E15+T109+U109,2))))))</f>
        <v>0</v>
      </c>
      <c r="W109">
        <f>IF(Inputs!$B$27&lt;&gt;"Ready","PENDING INPUTS",IF(S109&lt;=0,99,1+IF(AND(K109&gt;0,OR(Inputs!C14&gt;Inputs!C15,AND(Inputs!C14=Inputs!C15,0&lt;1))),1,0)+IF(AND(AA109&gt;0,OR(Inputs!C16&gt;Inputs!C15,AND(Inputs!C16=Inputs!C15,2&lt;1))),1,0)+IF(AND(AI109&gt;0,OR(Inputs!C17&gt;Inputs!C15,AND(Inputs!C17=Inputs!C15,3&lt;1))),1,0)+IF(AND(AQ109&gt;0,OR(Inputs!C18&gt;Inputs!C15,AND(Inputs!C18=Inputs!C15,4&lt;1))),1,0)+IF(AND(AY109&gt;0,OR(Inputs!C19&gt;Inputs!C15,AND(Inputs!C19=Inputs!C15,5&lt;1))),1,0)+IF(AND(BG109&gt;0,OR(Inputs!C20&gt;Inputs!C15,AND(Inputs!C20=Inputs!C15,6&lt;1))),1,0)+IF(AND(BO109&gt;0,OR(Inputs!C21&gt;Inputs!C15,AND(Inputs!C21=Inputs!C15,7&lt;1))),1,0)+IF(AND(BW109&gt;0,OR(Inputs!C22&gt;Inputs!C15,AND(Inputs!C22=Inputs!C15,8&lt;1))),1,0)+IF(AND(CE109&gt;0,OR(Inputs!C23&gt;Inputs!C15,AND(Inputs!C23=Inputs!C15,9&lt;1))),1,0)))</f>
        <v>99</v>
      </c>
      <c r="X109" s="3">
        <f>IF(Inputs!$B$27&lt;&gt;"Ready","PENDING INPUTS",IF(A109&gt;Inputs!$B$6,0,MIN(MAX(0,(S109+T109+U109)-V109),MAX(0,C109-D109-(IF(O109&lt;W109,K109+L109+M109-N109,0)+IF(W109&lt;W109,S109+T109+U109-V109,0)+IF(AE109&lt;W109,AA109+AB109+AC109-AD109,0)+IF(AM109&lt;W109,AI109+AJ109+AK109-AL109,0)+IF(AU109&lt;W109,AQ109+AR109+AS109-AT109,0)+IF(BC109&lt;W109,AY109+AZ109+BA109-BB109,0)+IF(BK109&lt;W109,BG109+BH109+BI109-BJ109,0)+IF(BS109&lt;W109,BO109+BP109+BQ109-BR109,0)+IF(CA109&lt;W109,BW109+BX109+BY109-BZ109,0)+IF(CI109&lt;W109,CE109+CF109+CG109-CH109,0))))))</f>
        <v>0</v>
      </c>
      <c r="Y109" s="3">
        <f>IF(Inputs!$B$27&lt;&gt;"Ready","PENDING INPUTS",MIN((S109+T109+U109),IF(D109&gt;C109,IF(D109=0,0,V109*C109/D109),V109+X109)))</f>
        <v>0</v>
      </c>
      <c r="Z109" s="3">
        <f>IF(Inputs!$B$27&lt;&gt;"Ready","PENDING INPUTS",MAX(0,(S109+T109+U109)-Y109))</f>
        <v>0</v>
      </c>
      <c r="AA109" s="3">
        <f>IF(Inputs!$B$27&lt;&gt;"Ready","PENDING INPUTS",AH108)</f>
        <v>0</v>
      </c>
      <c r="AB109" s="3">
        <f>IF(Inputs!$B$27&lt;&gt;"Ready","PENDING INPUTS",IF(A109&lt;=Inputs!$B$6,ROUND(AA109*Inputs!C16/12,2),0))</f>
        <v>0</v>
      </c>
      <c r="AC109" s="3">
        <f>IF(Inputs!$B$27&lt;&gt;"Ready","PENDING INPUTS",IF(AND(A109&lt;=Inputs!$B$6,AA109&gt;0),Inputs!G16,0))</f>
        <v>0</v>
      </c>
      <c r="AD109" s="3">
        <f>IF(Inputs!$B$27&lt;&gt;"Ready","PENDING INPUTS",IF(A109&gt;Inputs!$B$6,0,MIN((AA109+AB109+AC109),IF(Inputs!H16=1,Inputs!D16,MAX(Inputs!F16,ROUND(AA109*Inputs!E16+AB109+AC109,2))))))</f>
        <v>0</v>
      </c>
      <c r="AE109">
        <f>IF(Inputs!$B$27&lt;&gt;"Ready","PENDING INPUTS",IF(AA109&lt;=0,99,1+IF(AND(K109&gt;0,OR(Inputs!C14&gt;Inputs!C16,AND(Inputs!C14=Inputs!C16,0&lt;2))),1,0)+IF(AND(S109&gt;0,OR(Inputs!C15&gt;Inputs!C16,AND(Inputs!C15=Inputs!C16,1&lt;2))),1,0)+IF(AND(AI109&gt;0,OR(Inputs!C17&gt;Inputs!C16,AND(Inputs!C17=Inputs!C16,3&lt;2))),1,0)+IF(AND(AQ109&gt;0,OR(Inputs!C18&gt;Inputs!C16,AND(Inputs!C18=Inputs!C16,4&lt;2))),1,0)+IF(AND(AY109&gt;0,OR(Inputs!C19&gt;Inputs!C16,AND(Inputs!C19=Inputs!C16,5&lt;2))),1,0)+IF(AND(BG109&gt;0,OR(Inputs!C20&gt;Inputs!C16,AND(Inputs!C20=Inputs!C16,6&lt;2))),1,0)+IF(AND(BO109&gt;0,OR(Inputs!C21&gt;Inputs!C16,AND(Inputs!C21=Inputs!C16,7&lt;2))),1,0)+IF(AND(BW109&gt;0,OR(Inputs!C22&gt;Inputs!C16,AND(Inputs!C22=Inputs!C16,8&lt;2))),1,0)+IF(AND(CE109&gt;0,OR(Inputs!C23&gt;Inputs!C16,AND(Inputs!C23=Inputs!C16,9&lt;2))),1,0)))</f>
        <v>99</v>
      </c>
      <c r="AF109" s="3">
        <f>IF(Inputs!$B$27&lt;&gt;"Ready","PENDING INPUTS",IF(A109&gt;Inputs!$B$6,0,MIN(MAX(0,(AA109+AB109+AC109)-AD109),MAX(0,C109-D109-(IF(O109&lt;AE109,K109+L109+M109-N109,0)+IF(W109&lt;AE109,S109+T109+U109-V109,0)+IF(AE109&lt;AE109,AA109+AB109+AC109-AD109,0)+IF(AM109&lt;AE109,AI109+AJ109+AK109-AL109,0)+IF(AU109&lt;AE109,AQ109+AR109+AS109-AT109,0)+IF(BC109&lt;AE109,AY109+AZ109+BA109-BB109,0)+IF(BK109&lt;AE109,BG109+BH109+BI109-BJ109,0)+IF(BS109&lt;AE109,BO109+BP109+BQ109-BR109,0)+IF(CA109&lt;AE109,BW109+BX109+BY109-BZ109,0)+IF(CI109&lt;AE109,CE109+CF109+CG109-CH109,0))))))</f>
        <v>0</v>
      </c>
      <c r="AG109" s="3">
        <f>IF(Inputs!$B$27&lt;&gt;"Ready","PENDING INPUTS",MIN((AA109+AB109+AC109),IF(D109&gt;C109,IF(D109=0,0,AD109*C109/D109),AD109+AF109)))</f>
        <v>0</v>
      </c>
      <c r="AH109" s="3">
        <f>IF(Inputs!$B$27&lt;&gt;"Ready","PENDING INPUTS",MAX(0,(AA109+AB109+AC109)-AG109))</f>
        <v>0</v>
      </c>
      <c r="AI109" s="3">
        <f>IF(Inputs!$B$27&lt;&gt;"Ready","PENDING INPUTS",AP108)</f>
        <v>0</v>
      </c>
      <c r="AJ109" s="3">
        <f>IF(Inputs!$B$27&lt;&gt;"Ready","PENDING INPUTS",IF(A109&lt;=Inputs!$B$6,ROUND(AI109*Inputs!C17/12,2),0))</f>
        <v>0</v>
      </c>
      <c r="AK109" s="3">
        <f>IF(Inputs!$B$27&lt;&gt;"Ready","PENDING INPUTS",IF(AND(A109&lt;=Inputs!$B$6,AI109&gt;0),Inputs!G17,0))</f>
        <v>0</v>
      </c>
      <c r="AL109" s="3">
        <f>IF(Inputs!$B$27&lt;&gt;"Ready","PENDING INPUTS",IF(A109&gt;Inputs!$B$6,0,MIN((AI109+AJ109+AK109),IF(Inputs!H17=1,Inputs!D17,MAX(Inputs!F17,ROUND(AI109*Inputs!E17+AJ109+AK109,2))))))</f>
        <v>0</v>
      </c>
      <c r="AM109">
        <f>IF(Inputs!$B$27&lt;&gt;"Ready","PENDING INPUTS",IF(AI109&lt;=0,99,1+IF(AND(K109&gt;0,OR(Inputs!C14&gt;Inputs!C17,AND(Inputs!C14=Inputs!C17,0&lt;3))),1,0)+IF(AND(S109&gt;0,OR(Inputs!C15&gt;Inputs!C17,AND(Inputs!C15=Inputs!C17,1&lt;3))),1,0)+IF(AND(AA109&gt;0,OR(Inputs!C16&gt;Inputs!C17,AND(Inputs!C16=Inputs!C17,2&lt;3))),1,0)+IF(AND(AQ109&gt;0,OR(Inputs!C18&gt;Inputs!C17,AND(Inputs!C18=Inputs!C17,4&lt;3))),1,0)+IF(AND(AY109&gt;0,OR(Inputs!C19&gt;Inputs!C17,AND(Inputs!C19=Inputs!C17,5&lt;3))),1,0)+IF(AND(BG109&gt;0,OR(Inputs!C20&gt;Inputs!C17,AND(Inputs!C20=Inputs!C17,6&lt;3))),1,0)+IF(AND(BO109&gt;0,OR(Inputs!C21&gt;Inputs!C17,AND(Inputs!C21=Inputs!C17,7&lt;3))),1,0)+IF(AND(BW109&gt;0,OR(Inputs!C22&gt;Inputs!C17,AND(Inputs!C22=Inputs!C17,8&lt;3))),1,0)+IF(AND(CE109&gt;0,OR(Inputs!C23&gt;Inputs!C17,AND(Inputs!C23=Inputs!C17,9&lt;3))),1,0)))</f>
        <v>99</v>
      </c>
      <c r="AN109" s="3">
        <f>IF(Inputs!$B$27&lt;&gt;"Ready","PENDING INPUTS",IF(A109&gt;Inputs!$B$6,0,MIN(MAX(0,(AI109+AJ109+AK109)-AL109),MAX(0,C109-D109-(IF(O109&lt;AM109,K109+L109+M109-N109,0)+IF(W109&lt;AM109,S109+T109+U109-V109,0)+IF(AE109&lt;AM109,AA109+AB109+AC109-AD109,0)+IF(AM109&lt;AM109,AI109+AJ109+AK109-AL109,0)+IF(AU109&lt;AM109,AQ109+AR109+AS109-AT109,0)+IF(BC109&lt;AM109,AY109+AZ109+BA109-BB109,0)+IF(BK109&lt;AM109,BG109+BH109+BI109-BJ109,0)+IF(BS109&lt;AM109,BO109+BP109+BQ109-BR109,0)+IF(CA109&lt;AM109,BW109+BX109+BY109-BZ109,0)+IF(CI109&lt;AM109,CE109+CF109+CG109-CH109,0))))))</f>
        <v>0</v>
      </c>
      <c r="AO109" s="3">
        <f>IF(Inputs!$B$27&lt;&gt;"Ready","PENDING INPUTS",MIN((AI109+AJ109+AK109),IF(D109&gt;C109,IF(D109=0,0,AL109*C109/D109),AL109+AN109)))</f>
        <v>0</v>
      </c>
      <c r="AP109" s="3">
        <f>IF(Inputs!$B$27&lt;&gt;"Ready","PENDING INPUTS",MAX(0,(AI109+AJ109+AK109)-AO109))</f>
        <v>0</v>
      </c>
      <c r="AQ109" s="3">
        <f>IF(Inputs!$B$27&lt;&gt;"Ready","PENDING INPUTS",AX108)</f>
        <v>0</v>
      </c>
      <c r="AR109" s="3">
        <f>IF(Inputs!$B$27&lt;&gt;"Ready","PENDING INPUTS",IF(A109&lt;=Inputs!$B$6,ROUND(AQ109*Inputs!C18/12,2),0))</f>
        <v>0</v>
      </c>
      <c r="AS109" s="3">
        <f>IF(Inputs!$B$27&lt;&gt;"Ready","PENDING INPUTS",IF(AND(A109&lt;=Inputs!$B$6,AQ109&gt;0),Inputs!G18,0))</f>
        <v>0</v>
      </c>
      <c r="AT109" s="3">
        <f>IF(Inputs!$B$27&lt;&gt;"Ready","PENDING INPUTS",IF(A109&gt;Inputs!$B$6,0,MIN((AQ109+AR109+AS109),IF(Inputs!H18=1,Inputs!D18,MAX(Inputs!F18,ROUND(AQ109*Inputs!E18+AR109+AS109,2))))))</f>
        <v>0</v>
      </c>
      <c r="AU109">
        <f>IF(Inputs!$B$27&lt;&gt;"Ready","PENDING INPUTS",IF(AQ109&lt;=0,99,1+IF(AND(K109&gt;0,OR(Inputs!C14&gt;Inputs!C18,AND(Inputs!C14=Inputs!C18,0&lt;4))),1,0)+IF(AND(S109&gt;0,OR(Inputs!C15&gt;Inputs!C18,AND(Inputs!C15=Inputs!C18,1&lt;4))),1,0)+IF(AND(AA109&gt;0,OR(Inputs!C16&gt;Inputs!C18,AND(Inputs!C16=Inputs!C18,2&lt;4))),1,0)+IF(AND(AI109&gt;0,OR(Inputs!C17&gt;Inputs!C18,AND(Inputs!C17=Inputs!C18,3&lt;4))),1,0)+IF(AND(AY109&gt;0,OR(Inputs!C19&gt;Inputs!C18,AND(Inputs!C19=Inputs!C18,5&lt;4))),1,0)+IF(AND(BG109&gt;0,OR(Inputs!C20&gt;Inputs!C18,AND(Inputs!C20=Inputs!C18,6&lt;4))),1,0)+IF(AND(BO109&gt;0,OR(Inputs!C21&gt;Inputs!C18,AND(Inputs!C21=Inputs!C18,7&lt;4))),1,0)+IF(AND(BW109&gt;0,OR(Inputs!C22&gt;Inputs!C18,AND(Inputs!C22=Inputs!C18,8&lt;4))),1,0)+IF(AND(CE109&gt;0,OR(Inputs!C23&gt;Inputs!C18,AND(Inputs!C23=Inputs!C18,9&lt;4))),1,0)))</f>
        <v>99</v>
      </c>
      <c r="AV109" s="3">
        <f>IF(Inputs!$B$27&lt;&gt;"Ready","PENDING INPUTS",IF(A109&gt;Inputs!$B$6,0,MIN(MAX(0,(AQ109+AR109+AS109)-AT109),MAX(0,C109-D109-(IF(O109&lt;AU109,K109+L109+M109-N109,0)+IF(W109&lt;AU109,S109+T109+U109-V109,0)+IF(AE109&lt;AU109,AA109+AB109+AC109-AD109,0)+IF(AM109&lt;AU109,AI109+AJ109+AK109-AL109,0)+IF(AU109&lt;AU109,AQ109+AR109+AS109-AT109,0)+IF(BC109&lt;AU109,AY109+AZ109+BA109-BB109,0)+IF(BK109&lt;AU109,BG109+BH109+BI109-BJ109,0)+IF(BS109&lt;AU109,BO109+BP109+BQ109-BR109,0)+IF(CA109&lt;AU109,BW109+BX109+BY109-BZ109,0)+IF(CI109&lt;AU109,CE109+CF109+CG109-CH109,0))))))</f>
        <v>0</v>
      </c>
      <c r="AW109" s="3">
        <f>IF(Inputs!$B$27&lt;&gt;"Ready","PENDING INPUTS",MIN((AQ109+AR109+AS109),IF(D109&gt;C109,IF(D109=0,0,AT109*C109/D109),AT109+AV109)))</f>
        <v>0</v>
      </c>
      <c r="AX109" s="3">
        <f>IF(Inputs!$B$27&lt;&gt;"Ready","PENDING INPUTS",MAX(0,(AQ109+AR109+AS109)-AW109))</f>
        <v>0</v>
      </c>
      <c r="AY109" s="3">
        <f>IF(Inputs!$B$27&lt;&gt;"Ready","PENDING INPUTS",BF108)</f>
        <v>0</v>
      </c>
      <c r="AZ109" s="3">
        <f>IF(Inputs!$B$27&lt;&gt;"Ready","PENDING INPUTS",IF(A109&lt;=Inputs!$B$6,ROUND(AY109*Inputs!C19/12,2),0))</f>
        <v>0</v>
      </c>
      <c r="BA109" s="3">
        <f>IF(Inputs!$B$27&lt;&gt;"Ready","PENDING INPUTS",IF(AND(A109&lt;=Inputs!$B$6,AY109&gt;0),Inputs!G19,0))</f>
        <v>0</v>
      </c>
      <c r="BB109" s="3">
        <f>IF(Inputs!$B$27&lt;&gt;"Ready","PENDING INPUTS",IF(A109&gt;Inputs!$B$6,0,MIN((AY109+AZ109+BA109),IF(Inputs!H19=1,Inputs!D19,MAX(Inputs!F19,ROUND(AY109*Inputs!E19+AZ109+BA109,2))))))</f>
        <v>0</v>
      </c>
      <c r="BC109">
        <f>IF(Inputs!$B$27&lt;&gt;"Ready","PENDING INPUTS",IF(AY109&lt;=0,99,1+IF(AND(K109&gt;0,OR(Inputs!C14&gt;Inputs!C19,AND(Inputs!C14=Inputs!C19,0&lt;5))),1,0)+IF(AND(S109&gt;0,OR(Inputs!C15&gt;Inputs!C19,AND(Inputs!C15=Inputs!C19,1&lt;5))),1,0)+IF(AND(AA109&gt;0,OR(Inputs!C16&gt;Inputs!C19,AND(Inputs!C16=Inputs!C19,2&lt;5))),1,0)+IF(AND(AI109&gt;0,OR(Inputs!C17&gt;Inputs!C19,AND(Inputs!C17=Inputs!C19,3&lt;5))),1,0)+IF(AND(AQ109&gt;0,OR(Inputs!C18&gt;Inputs!C19,AND(Inputs!C18=Inputs!C19,4&lt;5))),1,0)+IF(AND(BG109&gt;0,OR(Inputs!C20&gt;Inputs!C19,AND(Inputs!C20=Inputs!C19,6&lt;5))),1,0)+IF(AND(BO109&gt;0,OR(Inputs!C21&gt;Inputs!C19,AND(Inputs!C21=Inputs!C19,7&lt;5))),1,0)+IF(AND(BW109&gt;0,OR(Inputs!C22&gt;Inputs!C19,AND(Inputs!C22=Inputs!C19,8&lt;5))),1,0)+IF(AND(CE109&gt;0,OR(Inputs!C23&gt;Inputs!C19,AND(Inputs!C23=Inputs!C19,9&lt;5))),1,0)))</f>
        <v>99</v>
      </c>
      <c r="BD109" s="3">
        <f>IF(Inputs!$B$27&lt;&gt;"Ready","PENDING INPUTS",IF(A109&gt;Inputs!$B$6,0,MIN(MAX(0,(AY109+AZ109+BA109)-BB109),MAX(0,C109-D109-(IF(O109&lt;BC109,K109+L109+M109-N109,0)+IF(W109&lt;BC109,S109+T109+U109-V109,0)+IF(AE109&lt;BC109,AA109+AB109+AC109-AD109,0)+IF(AM109&lt;BC109,AI109+AJ109+AK109-AL109,0)+IF(AU109&lt;BC109,AQ109+AR109+AS109-AT109,0)+IF(BC109&lt;BC109,AY109+AZ109+BA109-BB109,0)+IF(BK109&lt;BC109,BG109+BH109+BI109-BJ109,0)+IF(BS109&lt;BC109,BO109+BP109+BQ109-BR109,0)+IF(CA109&lt;BC109,BW109+BX109+BY109-BZ109,0)+IF(CI109&lt;BC109,CE109+CF109+CG109-CH109,0))))))</f>
        <v>0</v>
      </c>
      <c r="BE109" s="3">
        <f>IF(Inputs!$B$27&lt;&gt;"Ready","PENDING INPUTS",MIN((AY109+AZ109+BA109),IF(D109&gt;C109,IF(D109=0,0,BB109*C109/D109),BB109+BD109)))</f>
        <v>0</v>
      </c>
      <c r="BF109" s="3">
        <f>IF(Inputs!$B$27&lt;&gt;"Ready","PENDING INPUTS",MAX(0,(AY109+AZ109+BA109)-BE109))</f>
        <v>0</v>
      </c>
      <c r="BG109" s="3">
        <f>IF(Inputs!$B$27&lt;&gt;"Ready","PENDING INPUTS",BN108)</f>
        <v>0</v>
      </c>
      <c r="BH109" s="3">
        <f>IF(Inputs!$B$27&lt;&gt;"Ready","PENDING INPUTS",IF(A109&lt;=Inputs!$B$6,ROUND(BG109*Inputs!C20/12,2),0))</f>
        <v>0</v>
      </c>
      <c r="BI109" s="3">
        <f>IF(Inputs!$B$27&lt;&gt;"Ready","PENDING INPUTS",IF(AND(A109&lt;=Inputs!$B$6,BG109&gt;0),Inputs!G20,0))</f>
        <v>0</v>
      </c>
      <c r="BJ109" s="3">
        <f>IF(Inputs!$B$27&lt;&gt;"Ready","PENDING INPUTS",IF(A109&gt;Inputs!$B$6,0,MIN((BG109+BH109+BI109),IF(Inputs!H20=1,Inputs!D20,MAX(Inputs!F20,ROUND(BG109*Inputs!E20+BH109+BI109,2))))))</f>
        <v>0</v>
      </c>
      <c r="BK109">
        <f>IF(Inputs!$B$27&lt;&gt;"Ready","PENDING INPUTS",IF(BG109&lt;=0,99,1+IF(AND(K109&gt;0,OR(Inputs!C14&gt;Inputs!C20,AND(Inputs!C14=Inputs!C20,0&lt;6))),1,0)+IF(AND(S109&gt;0,OR(Inputs!C15&gt;Inputs!C20,AND(Inputs!C15=Inputs!C20,1&lt;6))),1,0)+IF(AND(AA109&gt;0,OR(Inputs!C16&gt;Inputs!C20,AND(Inputs!C16=Inputs!C20,2&lt;6))),1,0)+IF(AND(AI109&gt;0,OR(Inputs!C17&gt;Inputs!C20,AND(Inputs!C17=Inputs!C20,3&lt;6))),1,0)+IF(AND(AQ109&gt;0,OR(Inputs!C18&gt;Inputs!C20,AND(Inputs!C18=Inputs!C20,4&lt;6))),1,0)+IF(AND(AY109&gt;0,OR(Inputs!C19&gt;Inputs!C20,AND(Inputs!C19=Inputs!C20,5&lt;6))),1,0)+IF(AND(BO109&gt;0,OR(Inputs!C21&gt;Inputs!C20,AND(Inputs!C21=Inputs!C20,7&lt;6))),1,0)+IF(AND(BW109&gt;0,OR(Inputs!C22&gt;Inputs!C20,AND(Inputs!C22=Inputs!C20,8&lt;6))),1,0)+IF(AND(CE109&gt;0,OR(Inputs!C23&gt;Inputs!C20,AND(Inputs!C23=Inputs!C20,9&lt;6))),1,0)))</f>
        <v>99</v>
      </c>
      <c r="BL109" s="3">
        <f>IF(Inputs!$B$27&lt;&gt;"Ready","PENDING INPUTS",IF(A109&gt;Inputs!$B$6,0,MIN(MAX(0,(BG109+BH109+BI109)-BJ109),MAX(0,C109-D109-(IF(O109&lt;BK109,K109+L109+M109-N109,0)+IF(W109&lt;BK109,S109+T109+U109-V109,0)+IF(AE109&lt;BK109,AA109+AB109+AC109-AD109,0)+IF(AM109&lt;BK109,AI109+AJ109+AK109-AL109,0)+IF(AU109&lt;BK109,AQ109+AR109+AS109-AT109,0)+IF(BC109&lt;BK109,AY109+AZ109+BA109-BB109,0)+IF(BK109&lt;BK109,BG109+BH109+BI109-BJ109,0)+IF(BS109&lt;BK109,BO109+BP109+BQ109-BR109,0)+IF(CA109&lt;BK109,BW109+BX109+BY109-BZ109,0)+IF(CI109&lt;BK109,CE109+CF109+CG109-CH109,0))))))</f>
        <v>0</v>
      </c>
      <c r="BM109" s="3">
        <f>IF(Inputs!$B$27&lt;&gt;"Ready","PENDING INPUTS",MIN((BG109+BH109+BI109),IF(D109&gt;C109,IF(D109=0,0,BJ109*C109/D109),BJ109+BL109)))</f>
        <v>0</v>
      </c>
      <c r="BN109" s="3">
        <f>IF(Inputs!$B$27&lt;&gt;"Ready","PENDING INPUTS",MAX(0,(BG109+BH109+BI109)-BM109))</f>
        <v>0</v>
      </c>
      <c r="BO109" s="3">
        <f>IF(Inputs!$B$27&lt;&gt;"Ready","PENDING INPUTS",BV108)</f>
        <v>0</v>
      </c>
      <c r="BP109" s="3">
        <f>IF(Inputs!$B$27&lt;&gt;"Ready","PENDING INPUTS",IF(A109&lt;=Inputs!$B$6,ROUND(BO109*Inputs!C21/12,2),0))</f>
        <v>0</v>
      </c>
      <c r="BQ109" s="3">
        <f>IF(Inputs!$B$27&lt;&gt;"Ready","PENDING INPUTS",IF(AND(A109&lt;=Inputs!$B$6,BO109&gt;0),Inputs!G21,0))</f>
        <v>0</v>
      </c>
      <c r="BR109" s="3">
        <f>IF(Inputs!$B$27&lt;&gt;"Ready","PENDING INPUTS",IF(A109&gt;Inputs!$B$6,0,MIN((BO109+BP109+BQ109),IF(Inputs!H21=1,Inputs!D21,MAX(Inputs!F21,ROUND(BO109*Inputs!E21+BP109+BQ109,2))))))</f>
        <v>0</v>
      </c>
      <c r="BS109">
        <f>IF(Inputs!$B$27&lt;&gt;"Ready","PENDING INPUTS",IF(BO109&lt;=0,99,1+IF(AND(K109&gt;0,OR(Inputs!C14&gt;Inputs!C21,AND(Inputs!C14=Inputs!C21,0&lt;7))),1,0)+IF(AND(S109&gt;0,OR(Inputs!C15&gt;Inputs!C21,AND(Inputs!C15=Inputs!C21,1&lt;7))),1,0)+IF(AND(AA109&gt;0,OR(Inputs!C16&gt;Inputs!C21,AND(Inputs!C16=Inputs!C21,2&lt;7))),1,0)+IF(AND(AI109&gt;0,OR(Inputs!C17&gt;Inputs!C21,AND(Inputs!C17=Inputs!C21,3&lt;7))),1,0)+IF(AND(AQ109&gt;0,OR(Inputs!C18&gt;Inputs!C21,AND(Inputs!C18=Inputs!C21,4&lt;7))),1,0)+IF(AND(AY109&gt;0,OR(Inputs!C19&gt;Inputs!C21,AND(Inputs!C19=Inputs!C21,5&lt;7))),1,0)+IF(AND(BG109&gt;0,OR(Inputs!C20&gt;Inputs!C21,AND(Inputs!C20=Inputs!C21,6&lt;7))),1,0)+IF(AND(BW109&gt;0,OR(Inputs!C22&gt;Inputs!C21,AND(Inputs!C22=Inputs!C21,8&lt;7))),1,0)+IF(AND(CE109&gt;0,OR(Inputs!C23&gt;Inputs!C21,AND(Inputs!C23=Inputs!C21,9&lt;7))),1,0)))</f>
        <v>99</v>
      </c>
      <c r="BT109" s="3">
        <f>IF(Inputs!$B$27&lt;&gt;"Ready","PENDING INPUTS",IF(A109&gt;Inputs!$B$6,0,MIN(MAX(0,(BO109+BP109+BQ109)-BR109),MAX(0,C109-D109-(IF(O109&lt;BS109,K109+L109+M109-N109,0)+IF(W109&lt;BS109,S109+T109+U109-V109,0)+IF(AE109&lt;BS109,AA109+AB109+AC109-AD109,0)+IF(AM109&lt;BS109,AI109+AJ109+AK109-AL109,0)+IF(AU109&lt;BS109,AQ109+AR109+AS109-AT109,0)+IF(BC109&lt;BS109,AY109+AZ109+BA109-BB109,0)+IF(BK109&lt;BS109,BG109+BH109+BI109-BJ109,0)+IF(BS109&lt;BS109,BO109+BP109+BQ109-BR109,0)+IF(CA109&lt;BS109,BW109+BX109+BY109-BZ109,0)+IF(CI109&lt;BS109,CE109+CF109+CG109-CH109,0))))))</f>
        <v>0</v>
      </c>
      <c r="BU109" s="3">
        <f>IF(Inputs!$B$27&lt;&gt;"Ready","PENDING INPUTS",MIN((BO109+BP109+BQ109),IF(D109&gt;C109,IF(D109=0,0,BR109*C109/D109),BR109+BT109)))</f>
        <v>0</v>
      </c>
      <c r="BV109" s="3">
        <f>IF(Inputs!$B$27&lt;&gt;"Ready","PENDING INPUTS",MAX(0,(BO109+BP109+BQ109)-BU109))</f>
        <v>0</v>
      </c>
      <c r="BW109" s="3">
        <f>IF(Inputs!$B$27&lt;&gt;"Ready","PENDING INPUTS",CD108)</f>
        <v>0</v>
      </c>
      <c r="BX109" s="3">
        <f>IF(Inputs!$B$27&lt;&gt;"Ready","PENDING INPUTS",IF(A109&lt;=Inputs!$B$6,ROUND(BW109*Inputs!C22/12,2),0))</f>
        <v>0</v>
      </c>
      <c r="BY109" s="3">
        <f>IF(Inputs!$B$27&lt;&gt;"Ready","PENDING INPUTS",IF(AND(A109&lt;=Inputs!$B$6,BW109&gt;0),Inputs!G22,0))</f>
        <v>0</v>
      </c>
      <c r="BZ109" s="3">
        <f>IF(Inputs!$B$27&lt;&gt;"Ready","PENDING INPUTS",IF(A109&gt;Inputs!$B$6,0,MIN((BW109+BX109+BY109),IF(Inputs!H22=1,Inputs!D22,MAX(Inputs!F22,ROUND(BW109*Inputs!E22+BX109+BY109,2))))))</f>
        <v>0</v>
      </c>
      <c r="CA109">
        <f>IF(Inputs!$B$27&lt;&gt;"Ready","PENDING INPUTS",IF(BW109&lt;=0,99,1+IF(AND(K109&gt;0,OR(Inputs!C14&gt;Inputs!C22,AND(Inputs!C14=Inputs!C22,0&lt;8))),1,0)+IF(AND(S109&gt;0,OR(Inputs!C15&gt;Inputs!C22,AND(Inputs!C15=Inputs!C22,1&lt;8))),1,0)+IF(AND(AA109&gt;0,OR(Inputs!C16&gt;Inputs!C22,AND(Inputs!C16=Inputs!C22,2&lt;8))),1,0)+IF(AND(AI109&gt;0,OR(Inputs!C17&gt;Inputs!C22,AND(Inputs!C17=Inputs!C22,3&lt;8))),1,0)+IF(AND(AQ109&gt;0,OR(Inputs!C18&gt;Inputs!C22,AND(Inputs!C18=Inputs!C22,4&lt;8))),1,0)+IF(AND(AY109&gt;0,OR(Inputs!C19&gt;Inputs!C22,AND(Inputs!C19=Inputs!C22,5&lt;8))),1,0)+IF(AND(BG109&gt;0,OR(Inputs!C20&gt;Inputs!C22,AND(Inputs!C20=Inputs!C22,6&lt;8))),1,0)+IF(AND(BO109&gt;0,OR(Inputs!C21&gt;Inputs!C22,AND(Inputs!C21=Inputs!C22,7&lt;8))),1,0)+IF(AND(CE109&gt;0,OR(Inputs!C23&gt;Inputs!C22,AND(Inputs!C23=Inputs!C22,9&lt;8))),1,0)))</f>
        <v>99</v>
      </c>
      <c r="CB109" s="3">
        <f>IF(Inputs!$B$27&lt;&gt;"Ready","PENDING INPUTS",IF(A109&gt;Inputs!$B$6,0,MIN(MAX(0,(BW109+BX109+BY109)-BZ109),MAX(0,C109-D109-(IF(O109&lt;CA109,K109+L109+M109-N109,0)+IF(W109&lt;CA109,S109+T109+U109-V109,0)+IF(AE109&lt;CA109,AA109+AB109+AC109-AD109,0)+IF(AM109&lt;CA109,AI109+AJ109+AK109-AL109,0)+IF(AU109&lt;CA109,AQ109+AR109+AS109-AT109,0)+IF(BC109&lt;CA109,AY109+AZ109+BA109-BB109,0)+IF(BK109&lt;CA109,BG109+BH109+BI109-BJ109,0)+IF(BS109&lt;CA109,BO109+BP109+BQ109-BR109,0)+IF(CA109&lt;CA109,BW109+BX109+BY109-BZ109,0)+IF(CI109&lt;CA109,CE109+CF109+CG109-CH109,0))))))</f>
        <v>0</v>
      </c>
      <c r="CC109" s="3">
        <f>IF(Inputs!$B$27&lt;&gt;"Ready","PENDING INPUTS",MIN((BW109+BX109+BY109),IF(D109&gt;C109,IF(D109=0,0,BZ109*C109/D109),BZ109+CB109)))</f>
        <v>0</v>
      </c>
      <c r="CD109" s="3">
        <f>IF(Inputs!$B$27&lt;&gt;"Ready","PENDING INPUTS",MAX(0,(BW109+BX109+BY109)-CC109))</f>
        <v>0</v>
      </c>
      <c r="CE109" s="3">
        <f>IF(Inputs!$B$27&lt;&gt;"Ready","PENDING INPUTS",CL108)</f>
        <v>0</v>
      </c>
      <c r="CF109" s="3">
        <f>IF(Inputs!$B$27&lt;&gt;"Ready","PENDING INPUTS",IF(A109&lt;=Inputs!$B$6,ROUND(CE109*Inputs!C23/12,2),0))</f>
        <v>0</v>
      </c>
      <c r="CG109" s="3">
        <f>IF(Inputs!$B$27&lt;&gt;"Ready","PENDING INPUTS",IF(AND(A109&lt;=Inputs!$B$6,CE109&gt;0),Inputs!G23,0))</f>
        <v>0</v>
      </c>
      <c r="CH109" s="3">
        <f>IF(Inputs!$B$27&lt;&gt;"Ready","PENDING INPUTS",IF(A109&gt;Inputs!$B$6,0,MIN((CE109+CF109+CG109),IF(Inputs!H23=1,Inputs!D23,MAX(Inputs!F23,ROUND(CE109*Inputs!E23+CF109+CG109,2))))))</f>
        <v>0</v>
      </c>
      <c r="CI109">
        <f>IF(Inputs!$B$27&lt;&gt;"Ready","PENDING INPUTS",IF(CE109&lt;=0,99,1+IF(AND(K109&gt;0,OR(Inputs!C14&gt;Inputs!C23,AND(Inputs!C14=Inputs!C23,0&lt;9))),1,0)+IF(AND(S109&gt;0,OR(Inputs!C15&gt;Inputs!C23,AND(Inputs!C15=Inputs!C23,1&lt;9))),1,0)+IF(AND(AA109&gt;0,OR(Inputs!C16&gt;Inputs!C23,AND(Inputs!C16=Inputs!C23,2&lt;9))),1,0)+IF(AND(AI109&gt;0,OR(Inputs!C17&gt;Inputs!C23,AND(Inputs!C17=Inputs!C23,3&lt;9))),1,0)+IF(AND(AQ109&gt;0,OR(Inputs!C18&gt;Inputs!C23,AND(Inputs!C18=Inputs!C23,4&lt;9))),1,0)+IF(AND(AY109&gt;0,OR(Inputs!C19&gt;Inputs!C23,AND(Inputs!C19=Inputs!C23,5&lt;9))),1,0)+IF(AND(BG109&gt;0,OR(Inputs!C20&gt;Inputs!C23,AND(Inputs!C20=Inputs!C23,6&lt;9))),1,0)+IF(AND(BO109&gt;0,OR(Inputs!C21&gt;Inputs!C23,AND(Inputs!C21=Inputs!C23,7&lt;9))),1,0)+IF(AND(BW109&gt;0,OR(Inputs!C22&gt;Inputs!C23,AND(Inputs!C22=Inputs!C23,8&lt;9))),1,0)))</f>
        <v>99</v>
      </c>
      <c r="CJ109" s="3">
        <f>IF(Inputs!$B$27&lt;&gt;"Ready","PENDING INPUTS",IF(A109&gt;Inputs!$B$6,0,MIN(MAX(0,(CE109+CF109+CG109)-CH109),MAX(0,C109-D109-(IF(O109&lt;CI109,K109+L109+M109-N109,0)+IF(W109&lt;CI109,S109+T109+U109-V109,0)+IF(AE109&lt;CI109,AA109+AB109+AC109-AD109,0)+IF(AM109&lt;CI109,AI109+AJ109+AK109-AL109,0)+IF(AU109&lt;CI109,AQ109+AR109+AS109-AT109,0)+IF(BC109&lt;CI109,AY109+AZ109+BA109-BB109,0)+IF(BK109&lt;CI109,BG109+BH109+BI109-BJ109,0)+IF(BS109&lt;CI109,BO109+BP109+BQ109-BR109,0)+IF(CA109&lt;CI109,BW109+BX109+BY109-BZ109,0)+IF(CI109&lt;CI109,CE109+CF109+CG109-CH109,0))))))</f>
        <v>0</v>
      </c>
      <c r="CK109" s="3">
        <f>IF(Inputs!$B$27&lt;&gt;"Ready","PENDING INPUTS",MIN((CE109+CF109+CG109),IF(D109&gt;C109,IF(D109=0,0,CH109*C109/D109),CH109+CJ109)))</f>
        <v>0</v>
      </c>
      <c r="CL109" s="3">
        <f>IF(Inputs!$B$27&lt;&gt;"Ready","PENDING INPUTS",MAX(0,(CE109+CF109+CG109)-CK109))</f>
        <v>0</v>
      </c>
    </row>
    <row r="110" spans="1:90" ht="27.95" customHeight="1" x14ac:dyDescent="0.25">
      <c r="A110">
        <v>106</v>
      </c>
      <c r="B110" s="13">
        <f>IF(Inputs!$B$27&lt;&gt;"Ready","PENDING INPUTS",EDATE(Inputs!$B$5,A110-1))</f>
        <v>49491</v>
      </c>
      <c r="C110" s="3">
        <f>IF(Inputs!$B$27&lt;&gt;"Ready","PENDING INPUTS",IF(A110&lt;=Inputs!$B$6,MAX(0,Inputs!$B$4+IF(A110=Inputs!$B$7,Inputs!$B$8,0)+IF(A110=Inputs!$B$9,Inputs!$B$10,0)),0))</f>
        <v>0</v>
      </c>
      <c r="D110" s="3">
        <f>IF(Inputs!$B$27&lt;&gt;"Ready","PENDING INPUTS",SUM(N110,V110,AD110,AL110,AT110,BB110,BJ110,BR110,BZ110,CH110))</f>
        <v>0</v>
      </c>
      <c r="E110" s="3">
        <f>IF(Inputs!$B$27&lt;&gt;"Ready","PENDING INPUTS",MAX(0,D110-C110))</f>
        <v>0</v>
      </c>
      <c r="F110" s="3">
        <f>IF(Inputs!$B$27&lt;&gt;"Ready","PENDING INPUTS",SUM(Q110,Y110,AG110,AO110,AW110,BE110,BM110,BU110,CC110,CK110))</f>
        <v>0</v>
      </c>
      <c r="G110" s="3">
        <f>IF(Inputs!$B$27&lt;&gt;"Ready","PENDING INPUTS",SUM(L110,T110,AB110,AJ110,AR110,AZ110,BH110,BP110,BX110,CF110))</f>
        <v>0</v>
      </c>
      <c r="H110" s="3">
        <f>IF(Inputs!$B$27&lt;&gt;"Ready","PENDING INPUTS",SUM(M110,U110,AC110,AK110,AS110,BA110,BI110,BQ110,BY110,CG110))</f>
        <v>0</v>
      </c>
      <c r="I110" s="3">
        <f>IF(Inputs!$B$27&lt;&gt;"Ready","PENDING INPUTS",SUM(R110,Z110,AH110,AP110,AX110,BF110,BN110,BV110,CD110,CL110))</f>
        <v>0</v>
      </c>
      <c r="J110" t="str">
        <f>IF(Inputs!$B$27&lt;&gt;"Ready","PENDING INPUTS",IF(A110&gt;Inputs!$B$6,"Beyond horizon",IF(E110&gt;0.005,"MINIMUM SHORTFALL",IF(I110&lt;0.005,"Paid off","In progress"))))</f>
        <v>Paid off</v>
      </c>
      <c r="K110" s="3">
        <f>IF(Inputs!$B$27&lt;&gt;"Ready","PENDING INPUTS",R109)</f>
        <v>0</v>
      </c>
      <c r="L110" s="3">
        <f>IF(Inputs!$B$27&lt;&gt;"Ready","PENDING INPUTS",IF(A110&lt;=Inputs!$B$6,ROUND(K110*Inputs!C14/12,2),0))</f>
        <v>0</v>
      </c>
      <c r="M110" s="3">
        <f>IF(Inputs!$B$27&lt;&gt;"Ready","PENDING INPUTS",IF(AND(A110&lt;=Inputs!$B$6,K110&gt;0),Inputs!G14,0))</f>
        <v>0</v>
      </c>
      <c r="N110" s="3">
        <f>IF(Inputs!$B$27&lt;&gt;"Ready","PENDING INPUTS",IF(A110&gt;Inputs!$B$6,0,MIN((K110+L110+M110),IF(Inputs!H14=1,Inputs!D14,MAX(Inputs!F14,ROUND(K110*Inputs!E14+L110+M110,2))))))</f>
        <v>0</v>
      </c>
      <c r="O110">
        <f>IF(Inputs!$B$27&lt;&gt;"Ready","PENDING INPUTS",IF(K110&lt;=0,99,1+IF(AND(S110&gt;0,OR(Inputs!C15&gt;Inputs!C14,AND(Inputs!C15=Inputs!C14,1&lt;0))),1,0)+IF(AND(AA110&gt;0,OR(Inputs!C16&gt;Inputs!C14,AND(Inputs!C16=Inputs!C14,2&lt;0))),1,0)+IF(AND(AI110&gt;0,OR(Inputs!C17&gt;Inputs!C14,AND(Inputs!C17=Inputs!C14,3&lt;0))),1,0)+IF(AND(AQ110&gt;0,OR(Inputs!C18&gt;Inputs!C14,AND(Inputs!C18=Inputs!C14,4&lt;0))),1,0)+IF(AND(AY110&gt;0,OR(Inputs!C19&gt;Inputs!C14,AND(Inputs!C19=Inputs!C14,5&lt;0))),1,0)+IF(AND(BG110&gt;0,OR(Inputs!C20&gt;Inputs!C14,AND(Inputs!C20=Inputs!C14,6&lt;0))),1,0)+IF(AND(BO110&gt;0,OR(Inputs!C21&gt;Inputs!C14,AND(Inputs!C21=Inputs!C14,7&lt;0))),1,0)+IF(AND(BW110&gt;0,OR(Inputs!C22&gt;Inputs!C14,AND(Inputs!C22=Inputs!C14,8&lt;0))),1,0)+IF(AND(CE110&gt;0,OR(Inputs!C23&gt;Inputs!C14,AND(Inputs!C23=Inputs!C14,9&lt;0))),1,0)))</f>
        <v>99</v>
      </c>
      <c r="P110" s="3">
        <f>IF(Inputs!$B$27&lt;&gt;"Ready","PENDING INPUTS",IF(A110&gt;Inputs!$B$6,0,MIN(MAX(0,(K110+L110+M110)-N110),MAX(0,C110-D110-(IF(O110&lt;O110,K110+L110+M110-N110,0)+IF(W110&lt;O110,S110+T110+U110-V110,0)+IF(AE110&lt;O110,AA110+AB110+AC110-AD110,0)+IF(AM110&lt;O110,AI110+AJ110+AK110-AL110,0)+IF(AU110&lt;O110,AQ110+AR110+AS110-AT110,0)+IF(BC110&lt;O110,AY110+AZ110+BA110-BB110,0)+IF(BK110&lt;O110,BG110+BH110+BI110-BJ110,0)+IF(BS110&lt;O110,BO110+BP110+BQ110-BR110,0)+IF(CA110&lt;O110,BW110+BX110+BY110-BZ110,0)+IF(CI110&lt;O110,CE110+CF110+CG110-CH110,0))))))</f>
        <v>0</v>
      </c>
      <c r="Q110" s="3">
        <f>IF(Inputs!$B$27&lt;&gt;"Ready","PENDING INPUTS",MIN((K110+L110+M110),IF(D110&gt;C110,IF(D110=0,0,N110*C110/D110),N110+P110)))</f>
        <v>0</v>
      </c>
      <c r="R110" s="3">
        <f>IF(Inputs!$B$27&lt;&gt;"Ready","PENDING INPUTS",MAX(0,(K110+L110+M110)-Q110))</f>
        <v>0</v>
      </c>
      <c r="S110" s="3">
        <f>IF(Inputs!$B$27&lt;&gt;"Ready","PENDING INPUTS",Z109)</f>
        <v>0</v>
      </c>
      <c r="T110" s="3">
        <f>IF(Inputs!$B$27&lt;&gt;"Ready","PENDING INPUTS",IF(A110&lt;=Inputs!$B$6,ROUND(S110*Inputs!C15/12,2),0))</f>
        <v>0</v>
      </c>
      <c r="U110" s="3">
        <f>IF(Inputs!$B$27&lt;&gt;"Ready","PENDING INPUTS",IF(AND(A110&lt;=Inputs!$B$6,S110&gt;0),Inputs!G15,0))</f>
        <v>0</v>
      </c>
      <c r="V110" s="3">
        <f>IF(Inputs!$B$27&lt;&gt;"Ready","PENDING INPUTS",IF(A110&gt;Inputs!$B$6,0,MIN((S110+T110+U110),IF(Inputs!H15=1,Inputs!D15,MAX(Inputs!F15,ROUND(S110*Inputs!E15+T110+U110,2))))))</f>
        <v>0</v>
      </c>
      <c r="W110">
        <f>IF(Inputs!$B$27&lt;&gt;"Ready","PENDING INPUTS",IF(S110&lt;=0,99,1+IF(AND(K110&gt;0,OR(Inputs!C14&gt;Inputs!C15,AND(Inputs!C14=Inputs!C15,0&lt;1))),1,0)+IF(AND(AA110&gt;0,OR(Inputs!C16&gt;Inputs!C15,AND(Inputs!C16=Inputs!C15,2&lt;1))),1,0)+IF(AND(AI110&gt;0,OR(Inputs!C17&gt;Inputs!C15,AND(Inputs!C17=Inputs!C15,3&lt;1))),1,0)+IF(AND(AQ110&gt;0,OR(Inputs!C18&gt;Inputs!C15,AND(Inputs!C18=Inputs!C15,4&lt;1))),1,0)+IF(AND(AY110&gt;0,OR(Inputs!C19&gt;Inputs!C15,AND(Inputs!C19=Inputs!C15,5&lt;1))),1,0)+IF(AND(BG110&gt;0,OR(Inputs!C20&gt;Inputs!C15,AND(Inputs!C20=Inputs!C15,6&lt;1))),1,0)+IF(AND(BO110&gt;0,OR(Inputs!C21&gt;Inputs!C15,AND(Inputs!C21=Inputs!C15,7&lt;1))),1,0)+IF(AND(BW110&gt;0,OR(Inputs!C22&gt;Inputs!C15,AND(Inputs!C22=Inputs!C15,8&lt;1))),1,0)+IF(AND(CE110&gt;0,OR(Inputs!C23&gt;Inputs!C15,AND(Inputs!C23=Inputs!C15,9&lt;1))),1,0)))</f>
        <v>99</v>
      </c>
      <c r="X110" s="3">
        <f>IF(Inputs!$B$27&lt;&gt;"Ready","PENDING INPUTS",IF(A110&gt;Inputs!$B$6,0,MIN(MAX(0,(S110+T110+U110)-V110),MAX(0,C110-D110-(IF(O110&lt;W110,K110+L110+M110-N110,0)+IF(W110&lt;W110,S110+T110+U110-V110,0)+IF(AE110&lt;W110,AA110+AB110+AC110-AD110,0)+IF(AM110&lt;W110,AI110+AJ110+AK110-AL110,0)+IF(AU110&lt;W110,AQ110+AR110+AS110-AT110,0)+IF(BC110&lt;W110,AY110+AZ110+BA110-BB110,0)+IF(BK110&lt;W110,BG110+BH110+BI110-BJ110,0)+IF(BS110&lt;W110,BO110+BP110+BQ110-BR110,0)+IF(CA110&lt;W110,BW110+BX110+BY110-BZ110,0)+IF(CI110&lt;W110,CE110+CF110+CG110-CH110,0))))))</f>
        <v>0</v>
      </c>
      <c r="Y110" s="3">
        <f>IF(Inputs!$B$27&lt;&gt;"Ready","PENDING INPUTS",MIN((S110+T110+U110),IF(D110&gt;C110,IF(D110=0,0,V110*C110/D110),V110+X110)))</f>
        <v>0</v>
      </c>
      <c r="Z110" s="3">
        <f>IF(Inputs!$B$27&lt;&gt;"Ready","PENDING INPUTS",MAX(0,(S110+T110+U110)-Y110))</f>
        <v>0</v>
      </c>
      <c r="AA110" s="3">
        <f>IF(Inputs!$B$27&lt;&gt;"Ready","PENDING INPUTS",AH109)</f>
        <v>0</v>
      </c>
      <c r="AB110" s="3">
        <f>IF(Inputs!$B$27&lt;&gt;"Ready","PENDING INPUTS",IF(A110&lt;=Inputs!$B$6,ROUND(AA110*Inputs!C16/12,2),0))</f>
        <v>0</v>
      </c>
      <c r="AC110" s="3">
        <f>IF(Inputs!$B$27&lt;&gt;"Ready","PENDING INPUTS",IF(AND(A110&lt;=Inputs!$B$6,AA110&gt;0),Inputs!G16,0))</f>
        <v>0</v>
      </c>
      <c r="AD110" s="3">
        <f>IF(Inputs!$B$27&lt;&gt;"Ready","PENDING INPUTS",IF(A110&gt;Inputs!$B$6,0,MIN((AA110+AB110+AC110),IF(Inputs!H16=1,Inputs!D16,MAX(Inputs!F16,ROUND(AA110*Inputs!E16+AB110+AC110,2))))))</f>
        <v>0</v>
      </c>
      <c r="AE110">
        <f>IF(Inputs!$B$27&lt;&gt;"Ready","PENDING INPUTS",IF(AA110&lt;=0,99,1+IF(AND(K110&gt;0,OR(Inputs!C14&gt;Inputs!C16,AND(Inputs!C14=Inputs!C16,0&lt;2))),1,0)+IF(AND(S110&gt;0,OR(Inputs!C15&gt;Inputs!C16,AND(Inputs!C15=Inputs!C16,1&lt;2))),1,0)+IF(AND(AI110&gt;0,OR(Inputs!C17&gt;Inputs!C16,AND(Inputs!C17=Inputs!C16,3&lt;2))),1,0)+IF(AND(AQ110&gt;0,OR(Inputs!C18&gt;Inputs!C16,AND(Inputs!C18=Inputs!C16,4&lt;2))),1,0)+IF(AND(AY110&gt;0,OR(Inputs!C19&gt;Inputs!C16,AND(Inputs!C19=Inputs!C16,5&lt;2))),1,0)+IF(AND(BG110&gt;0,OR(Inputs!C20&gt;Inputs!C16,AND(Inputs!C20=Inputs!C16,6&lt;2))),1,0)+IF(AND(BO110&gt;0,OR(Inputs!C21&gt;Inputs!C16,AND(Inputs!C21=Inputs!C16,7&lt;2))),1,0)+IF(AND(BW110&gt;0,OR(Inputs!C22&gt;Inputs!C16,AND(Inputs!C22=Inputs!C16,8&lt;2))),1,0)+IF(AND(CE110&gt;0,OR(Inputs!C23&gt;Inputs!C16,AND(Inputs!C23=Inputs!C16,9&lt;2))),1,0)))</f>
        <v>99</v>
      </c>
      <c r="AF110" s="3">
        <f>IF(Inputs!$B$27&lt;&gt;"Ready","PENDING INPUTS",IF(A110&gt;Inputs!$B$6,0,MIN(MAX(0,(AA110+AB110+AC110)-AD110),MAX(0,C110-D110-(IF(O110&lt;AE110,K110+L110+M110-N110,0)+IF(W110&lt;AE110,S110+T110+U110-V110,0)+IF(AE110&lt;AE110,AA110+AB110+AC110-AD110,0)+IF(AM110&lt;AE110,AI110+AJ110+AK110-AL110,0)+IF(AU110&lt;AE110,AQ110+AR110+AS110-AT110,0)+IF(BC110&lt;AE110,AY110+AZ110+BA110-BB110,0)+IF(BK110&lt;AE110,BG110+BH110+BI110-BJ110,0)+IF(BS110&lt;AE110,BO110+BP110+BQ110-BR110,0)+IF(CA110&lt;AE110,BW110+BX110+BY110-BZ110,0)+IF(CI110&lt;AE110,CE110+CF110+CG110-CH110,0))))))</f>
        <v>0</v>
      </c>
      <c r="AG110" s="3">
        <f>IF(Inputs!$B$27&lt;&gt;"Ready","PENDING INPUTS",MIN((AA110+AB110+AC110),IF(D110&gt;C110,IF(D110=0,0,AD110*C110/D110),AD110+AF110)))</f>
        <v>0</v>
      </c>
      <c r="AH110" s="3">
        <f>IF(Inputs!$B$27&lt;&gt;"Ready","PENDING INPUTS",MAX(0,(AA110+AB110+AC110)-AG110))</f>
        <v>0</v>
      </c>
      <c r="AI110" s="3">
        <f>IF(Inputs!$B$27&lt;&gt;"Ready","PENDING INPUTS",AP109)</f>
        <v>0</v>
      </c>
      <c r="AJ110" s="3">
        <f>IF(Inputs!$B$27&lt;&gt;"Ready","PENDING INPUTS",IF(A110&lt;=Inputs!$B$6,ROUND(AI110*Inputs!C17/12,2),0))</f>
        <v>0</v>
      </c>
      <c r="AK110" s="3">
        <f>IF(Inputs!$B$27&lt;&gt;"Ready","PENDING INPUTS",IF(AND(A110&lt;=Inputs!$B$6,AI110&gt;0),Inputs!G17,0))</f>
        <v>0</v>
      </c>
      <c r="AL110" s="3">
        <f>IF(Inputs!$B$27&lt;&gt;"Ready","PENDING INPUTS",IF(A110&gt;Inputs!$B$6,0,MIN((AI110+AJ110+AK110),IF(Inputs!H17=1,Inputs!D17,MAX(Inputs!F17,ROUND(AI110*Inputs!E17+AJ110+AK110,2))))))</f>
        <v>0</v>
      </c>
      <c r="AM110">
        <f>IF(Inputs!$B$27&lt;&gt;"Ready","PENDING INPUTS",IF(AI110&lt;=0,99,1+IF(AND(K110&gt;0,OR(Inputs!C14&gt;Inputs!C17,AND(Inputs!C14=Inputs!C17,0&lt;3))),1,0)+IF(AND(S110&gt;0,OR(Inputs!C15&gt;Inputs!C17,AND(Inputs!C15=Inputs!C17,1&lt;3))),1,0)+IF(AND(AA110&gt;0,OR(Inputs!C16&gt;Inputs!C17,AND(Inputs!C16=Inputs!C17,2&lt;3))),1,0)+IF(AND(AQ110&gt;0,OR(Inputs!C18&gt;Inputs!C17,AND(Inputs!C18=Inputs!C17,4&lt;3))),1,0)+IF(AND(AY110&gt;0,OR(Inputs!C19&gt;Inputs!C17,AND(Inputs!C19=Inputs!C17,5&lt;3))),1,0)+IF(AND(BG110&gt;0,OR(Inputs!C20&gt;Inputs!C17,AND(Inputs!C20=Inputs!C17,6&lt;3))),1,0)+IF(AND(BO110&gt;0,OR(Inputs!C21&gt;Inputs!C17,AND(Inputs!C21=Inputs!C17,7&lt;3))),1,0)+IF(AND(BW110&gt;0,OR(Inputs!C22&gt;Inputs!C17,AND(Inputs!C22=Inputs!C17,8&lt;3))),1,0)+IF(AND(CE110&gt;0,OR(Inputs!C23&gt;Inputs!C17,AND(Inputs!C23=Inputs!C17,9&lt;3))),1,0)))</f>
        <v>99</v>
      </c>
      <c r="AN110" s="3">
        <f>IF(Inputs!$B$27&lt;&gt;"Ready","PENDING INPUTS",IF(A110&gt;Inputs!$B$6,0,MIN(MAX(0,(AI110+AJ110+AK110)-AL110),MAX(0,C110-D110-(IF(O110&lt;AM110,K110+L110+M110-N110,0)+IF(W110&lt;AM110,S110+T110+U110-V110,0)+IF(AE110&lt;AM110,AA110+AB110+AC110-AD110,0)+IF(AM110&lt;AM110,AI110+AJ110+AK110-AL110,0)+IF(AU110&lt;AM110,AQ110+AR110+AS110-AT110,0)+IF(BC110&lt;AM110,AY110+AZ110+BA110-BB110,0)+IF(BK110&lt;AM110,BG110+BH110+BI110-BJ110,0)+IF(BS110&lt;AM110,BO110+BP110+BQ110-BR110,0)+IF(CA110&lt;AM110,BW110+BX110+BY110-BZ110,0)+IF(CI110&lt;AM110,CE110+CF110+CG110-CH110,0))))))</f>
        <v>0</v>
      </c>
      <c r="AO110" s="3">
        <f>IF(Inputs!$B$27&lt;&gt;"Ready","PENDING INPUTS",MIN((AI110+AJ110+AK110),IF(D110&gt;C110,IF(D110=0,0,AL110*C110/D110),AL110+AN110)))</f>
        <v>0</v>
      </c>
      <c r="AP110" s="3">
        <f>IF(Inputs!$B$27&lt;&gt;"Ready","PENDING INPUTS",MAX(0,(AI110+AJ110+AK110)-AO110))</f>
        <v>0</v>
      </c>
      <c r="AQ110" s="3">
        <f>IF(Inputs!$B$27&lt;&gt;"Ready","PENDING INPUTS",AX109)</f>
        <v>0</v>
      </c>
      <c r="AR110" s="3">
        <f>IF(Inputs!$B$27&lt;&gt;"Ready","PENDING INPUTS",IF(A110&lt;=Inputs!$B$6,ROUND(AQ110*Inputs!C18/12,2),0))</f>
        <v>0</v>
      </c>
      <c r="AS110" s="3">
        <f>IF(Inputs!$B$27&lt;&gt;"Ready","PENDING INPUTS",IF(AND(A110&lt;=Inputs!$B$6,AQ110&gt;0),Inputs!G18,0))</f>
        <v>0</v>
      </c>
      <c r="AT110" s="3">
        <f>IF(Inputs!$B$27&lt;&gt;"Ready","PENDING INPUTS",IF(A110&gt;Inputs!$B$6,0,MIN((AQ110+AR110+AS110),IF(Inputs!H18=1,Inputs!D18,MAX(Inputs!F18,ROUND(AQ110*Inputs!E18+AR110+AS110,2))))))</f>
        <v>0</v>
      </c>
      <c r="AU110">
        <f>IF(Inputs!$B$27&lt;&gt;"Ready","PENDING INPUTS",IF(AQ110&lt;=0,99,1+IF(AND(K110&gt;0,OR(Inputs!C14&gt;Inputs!C18,AND(Inputs!C14=Inputs!C18,0&lt;4))),1,0)+IF(AND(S110&gt;0,OR(Inputs!C15&gt;Inputs!C18,AND(Inputs!C15=Inputs!C18,1&lt;4))),1,0)+IF(AND(AA110&gt;0,OR(Inputs!C16&gt;Inputs!C18,AND(Inputs!C16=Inputs!C18,2&lt;4))),1,0)+IF(AND(AI110&gt;0,OR(Inputs!C17&gt;Inputs!C18,AND(Inputs!C17=Inputs!C18,3&lt;4))),1,0)+IF(AND(AY110&gt;0,OR(Inputs!C19&gt;Inputs!C18,AND(Inputs!C19=Inputs!C18,5&lt;4))),1,0)+IF(AND(BG110&gt;0,OR(Inputs!C20&gt;Inputs!C18,AND(Inputs!C20=Inputs!C18,6&lt;4))),1,0)+IF(AND(BO110&gt;0,OR(Inputs!C21&gt;Inputs!C18,AND(Inputs!C21=Inputs!C18,7&lt;4))),1,0)+IF(AND(BW110&gt;0,OR(Inputs!C22&gt;Inputs!C18,AND(Inputs!C22=Inputs!C18,8&lt;4))),1,0)+IF(AND(CE110&gt;0,OR(Inputs!C23&gt;Inputs!C18,AND(Inputs!C23=Inputs!C18,9&lt;4))),1,0)))</f>
        <v>99</v>
      </c>
      <c r="AV110" s="3">
        <f>IF(Inputs!$B$27&lt;&gt;"Ready","PENDING INPUTS",IF(A110&gt;Inputs!$B$6,0,MIN(MAX(0,(AQ110+AR110+AS110)-AT110),MAX(0,C110-D110-(IF(O110&lt;AU110,K110+L110+M110-N110,0)+IF(W110&lt;AU110,S110+T110+U110-V110,0)+IF(AE110&lt;AU110,AA110+AB110+AC110-AD110,0)+IF(AM110&lt;AU110,AI110+AJ110+AK110-AL110,0)+IF(AU110&lt;AU110,AQ110+AR110+AS110-AT110,0)+IF(BC110&lt;AU110,AY110+AZ110+BA110-BB110,0)+IF(BK110&lt;AU110,BG110+BH110+BI110-BJ110,0)+IF(BS110&lt;AU110,BO110+BP110+BQ110-BR110,0)+IF(CA110&lt;AU110,BW110+BX110+BY110-BZ110,0)+IF(CI110&lt;AU110,CE110+CF110+CG110-CH110,0))))))</f>
        <v>0</v>
      </c>
      <c r="AW110" s="3">
        <f>IF(Inputs!$B$27&lt;&gt;"Ready","PENDING INPUTS",MIN((AQ110+AR110+AS110),IF(D110&gt;C110,IF(D110=0,0,AT110*C110/D110),AT110+AV110)))</f>
        <v>0</v>
      </c>
      <c r="AX110" s="3">
        <f>IF(Inputs!$B$27&lt;&gt;"Ready","PENDING INPUTS",MAX(0,(AQ110+AR110+AS110)-AW110))</f>
        <v>0</v>
      </c>
      <c r="AY110" s="3">
        <f>IF(Inputs!$B$27&lt;&gt;"Ready","PENDING INPUTS",BF109)</f>
        <v>0</v>
      </c>
      <c r="AZ110" s="3">
        <f>IF(Inputs!$B$27&lt;&gt;"Ready","PENDING INPUTS",IF(A110&lt;=Inputs!$B$6,ROUND(AY110*Inputs!C19/12,2),0))</f>
        <v>0</v>
      </c>
      <c r="BA110" s="3">
        <f>IF(Inputs!$B$27&lt;&gt;"Ready","PENDING INPUTS",IF(AND(A110&lt;=Inputs!$B$6,AY110&gt;0),Inputs!G19,0))</f>
        <v>0</v>
      </c>
      <c r="BB110" s="3">
        <f>IF(Inputs!$B$27&lt;&gt;"Ready","PENDING INPUTS",IF(A110&gt;Inputs!$B$6,0,MIN((AY110+AZ110+BA110),IF(Inputs!H19=1,Inputs!D19,MAX(Inputs!F19,ROUND(AY110*Inputs!E19+AZ110+BA110,2))))))</f>
        <v>0</v>
      </c>
      <c r="BC110">
        <f>IF(Inputs!$B$27&lt;&gt;"Ready","PENDING INPUTS",IF(AY110&lt;=0,99,1+IF(AND(K110&gt;0,OR(Inputs!C14&gt;Inputs!C19,AND(Inputs!C14=Inputs!C19,0&lt;5))),1,0)+IF(AND(S110&gt;0,OR(Inputs!C15&gt;Inputs!C19,AND(Inputs!C15=Inputs!C19,1&lt;5))),1,0)+IF(AND(AA110&gt;0,OR(Inputs!C16&gt;Inputs!C19,AND(Inputs!C16=Inputs!C19,2&lt;5))),1,0)+IF(AND(AI110&gt;0,OR(Inputs!C17&gt;Inputs!C19,AND(Inputs!C17=Inputs!C19,3&lt;5))),1,0)+IF(AND(AQ110&gt;0,OR(Inputs!C18&gt;Inputs!C19,AND(Inputs!C18=Inputs!C19,4&lt;5))),1,0)+IF(AND(BG110&gt;0,OR(Inputs!C20&gt;Inputs!C19,AND(Inputs!C20=Inputs!C19,6&lt;5))),1,0)+IF(AND(BO110&gt;0,OR(Inputs!C21&gt;Inputs!C19,AND(Inputs!C21=Inputs!C19,7&lt;5))),1,0)+IF(AND(BW110&gt;0,OR(Inputs!C22&gt;Inputs!C19,AND(Inputs!C22=Inputs!C19,8&lt;5))),1,0)+IF(AND(CE110&gt;0,OR(Inputs!C23&gt;Inputs!C19,AND(Inputs!C23=Inputs!C19,9&lt;5))),1,0)))</f>
        <v>99</v>
      </c>
      <c r="BD110" s="3">
        <f>IF(Inputs!$B$27&lt;&gt;"Ready","PENDING INPUTS",IF(A110&gt;Inputs!$B$6,0,MIN(MAX(0,(AY110+AZ110+BA110)-BB110),MAX(0,C110-D110-(IF(O110&lt;BC110,K110+L110+M110-N110,0)+IF(W110&lt;BC110,S110+T110+U110-V110,0)+IF(AE110&lt;BC110,AA110+AB110+AC110-AD110,0)+IF(AM110&lt;BC110,AI110+AJ110+AK110-AL110,0)+IF(AU110&lt;BC110,AQ110+AR110+AS110-AT110,0)+IF(BC110&lt;BC110,AY110+AZ110+BA110-BB110,0)+IF(BK110&lt;BC110,BG110+BH110+BI110-BJ110,0)+IF(BS110&lt;BC110,BO110+BP110+BQ110-BR110,0)+IF(CA110&lt;BC110,BW110+BX110+BY110-BZ110,0)+IF(CI110&lt;BC110,CE110+CF110+CG110-CH110,0))))))</f>
        <v>0</v>
      </c>
      <c r="BE110" s="3">
        <f>IF(Inputs!$B$27&lt;&gt;"Ready","PENDING INPUTS",MIN((AY110+AZ110+BA110),IF(D110&gt;C110,IF(D110=0,0,BB110*C110/D110),BB110+BD110)))</f>
        <v>0</v>
      </c>
      <c r="BF110" s="3">
        <f>IF(Inputs!$B$27&lt;&gt;"Ready","PENDING INPUTS",MAX(0,(AY110+AZ110+BA110)-BE110))</f>
        <v>0</v>
      </c>
      <c r="BG110" s="3">
        <f>IF(Inputs!$B$27&lt;&gt;"Ready","PENDING INPUTS",BN109)</f>
        <v>0</v>
      </c>
      <c r="BH110" s="3">
        <f>IF(Inputs!$B$27&lt;&gt;"Ready","PENDING INPUTS",IF(A110&lt;=Inputs!$B$6,ROUND(BG110*Inputs!C20/12,2),0))</f>
        <v>0</v>
      </c>
      <c r="BI110" s="3">
        <f>IF(Inputs!$B$27&lt;&gt;"Ready","PENDING INPUTS",IF(AND(A110&lt;=Inputs!$B$6,BG110&gt;0),Inputs!G20,0))</f>
        <v>0</v>
      </c>
      <c r="BJ110" s="3">
        <f>IF(Inputs!$B$27&lt;&gt;"Ready","PENDING INPUTS",IF(A110&gt;Inputs!$B$6,0,MIN((BG110+BH110+BI110),IF(Inputs!H20=1,Inputs!D20,MAX(Inputs!F20,ROUND(BG110*Inputs!E20+BH110+BI110,2))))))</f>
        <v>0</v>
      </c>
      <c r="BK110">
        <f>IF(Inputs!$B$27&lt;&gt;"Ready","PENDING INPUTS",IF(BG110&lt;=0,99,1+IF(AND(K110&gt;0,OR(Inputs!C14&gt;Inputs!C20,AND(Inputs!C14=Inputs!C20,0&lt;6))),1,0)+IF(AND(S110&gt;0,OR(Inputs!C15&gt;Inputs!C20,AND(Inputs!C15=Inputs!C20,1&lt;6))),1,0)+IF(AND(AA110&gt;0,OR(Inputs!C16&gt;Inputs!C20,AND(Inputs!C16=Inputs!C20,2&lt;6))),1,0)+IF(AND(AI110&gt;0,OR(Inputs!C17&gt;Inputs!C20,AND(Inputs!C17=Inputs!C20,3&lt;6))),1,0)+IF(AND(AQ110&gt;0,OR(Inputs!C18&gt;Inputs!C20,AND(Inputs!C18=Inputs!C20,4&lt;6))),1,0)+IF(AND(AY110&gt;0,OR(Inputs!C19&gt;Inputs!C20,AND(Inputs!C19=Inputs!C20,5&lt;6))),1,0)+IF(AND(BO110&gt;0,OR(Inputs!C21&gt;Inputs!C20,AND(Inputs!C21=Inputs!C20,7&lt;6))),1,0)+IF(AND(BW110&gt;0,OR(Inputs!C22&gt;Inputs!C20,AND(Inputs!C22=Inputs!C20,8&lt;6))),1,0)+IF(AND(CE110&gt;0,OR(Inputs!C23&gt;Inputs!C20,AND(Inputs!C23=Inputs!C20,9&lt;6))),1,0)))</f>
        <v>99</v>
      </c>
      <c r="BL110" s="3">
        <f>IF(Inputs!$B$27&lt;&gt;"Ready","PENDING INPUTS",IF(A110&gt;Inputs!$B$6,0,MIN(MAX(0,(BG110+BH110+BI110)-BJ110),MAX(0,C110-D110-(IF(O110&lt;BK110,K110+L110+M110-N110,0)+IF(W110&lt;BK110,S110+T110+U110-V110,0)+IF(AE110&lt;BK110,AA110+AB110+AC110-AD110,0)+IF(AM110&lt;BK110,AI110+AJ110+AK110-AL110,0)+IF(AU110&lt;BK110,AQ110+AR110+AS110-AT110,0)+IF(BC110&lt;BK110,AY110+AZ110+BA110-BB110,0)+IF(BK110&lt;BK110,BG110+BH110+BI110-BJ110,0)+IF(BS110&lt;BK110,BO110+BP110+BQ110-BR110,0)+IF(CA110&lt;BK110,BW110+BX110+BY110-BZ110,0)+IF(CI110&lt;BK110,CE110+CF110+CG110-CH110,0))))))</f>
        <v>0</v>
      </c>
      <c r="BM110" s="3">
        <f>IF(Inputs!$B$27&lt;&gt;"Ready","PENDING INPUTS",MIN((BG110+BH110+BI110),IF(D110&gt;C110,IF(D110=0,0,BJ110*C110/D110),BJ110+BL110)))</f>
        <v>0</v>
      </c>
      <c r="BN110" s="3">
        <f>IF(Inputs!$B$27&lt;&gt;"Ready","PENDING INPUTS",MAX(0,(BG110+BH110+BI110)-BM110))</f>
        <v>0</v>
      </c>
      <c r="BO110" s="3">
        <f>IF(Inputs!$B$27&lt;&gt;"Ready","PENDING INPUTS",BV109)</f>
        <v>0</v>
      </c>
      <c r="BP110" s="3">
        <f>IF(Inputs!$B$27&lt;&gt;"Ready","PENDING INPUTS",IF(A110&lt;=Inputs!$B$6,ROUND(BO110*Inputs!C21/12,2),0))</f>
        <v>0</v>
      </c>
      <c r="BQ110" s="3">
        <f>IF(Inputs!$B$27&lt;&gt;"Ready","PENDING INPUTS",IF(AND(A110&lt;=Inputs!$B$6,BO110&gt;0),Inputs!G21,0))</f>
        <v>0</v>
      </c>
      <c r="BR110" s="3">
        <f>IF(Inputs!$B$27&lt;&gt;"Ready","PENDING INPUTS",IF(A110&gt;Inputs!$B$6,0,MIN((BO110+BP110+BQ110),IF(Inputs!H21=1,Inputs!D21,MAX(Inputs!F21,ROUND(BO110*Inputs!E21+BP110+BQ110,2))))))</f>
        <v>0</v>
      </c>
      <c r="BS110">
        <f>IF(Inputs!$B$27&lt;&gt;"Ready","PENDING INPUTS",IF(BO110&lt;=0,99,1+IF(AND(K110&gt;0,OR(Inputs!C14&gt;Inputs!C21,AND(Inputs!C14=Inputs!C21,0&lt;7))),1,0)+IF(AND(S110&gt;0,OR(Inputs!C15&gt;Inputs!C21,AND(Inputs!C15=Inputs!C21,1&lt;7))),1,0)+IF(AND(AA110&gt;0,OR(Inputs!C16&gt;Inputs!C21,AND(Inputs!C16=Inputs!C21,2&lt;7))),1,0)+IF(AND(AI110&gt;0,OR(Inputs!C17&gt;Inputs!C21,AND(Inputs!C17=Inputs!C21,3&lt;7))),1,0)+IF(AND(AQ110&gt;0,OR(Inputs!C18&gt;Inputs!C21,AND(Inputs!C18=Inputs!C21,4&lt;7))),1,0)+IF(AND(AY110&gt;0,OR(Inputs!C19&gt;Inputs!C21,AND(Inputs!C19=Inputs!C21,5&lt;7))),1,0)+IF(AND(BG110&gt;0,OR(Inputs!C20&gt;Inputs!C21,AND(Inputs!C20=Inputs!C21,6&lt;7))),1,0)+IF(AND(BW110&gt;0,OR(Inputs!C22&gt;Inputs!C21,AND(Inputs!C22=Inputs!C21,8&lt;7))),1,0)+IF(AND(CE110&gt;0,OR(Inputs!C23&gt;Inputs!C21,AND(Inputs!C23=Inputs!C21,9&lt;7))),1,0)))</f>
        <v>99</v>
      </c>
      <c r="BT110" s="3">
        <f>IF(Inputs!$B$27&lt;&gt;"Ready","PENDING INPUTS",IF(A110&gt;Inputs!$B$6,0,MIN(MAX(0,(BO110+BP110+BQ110)-BR110),MAX(0,C110-D110-(IF(O110&lt;BS110,K110+L110+M110-N110,0)+IF(W110&lt;BS110,S110+T110+U110-V110,0)+IF(AE110&lt;BS110,AA110+AB110+AC110-AD110,0)+IF(AM110&lt;BS110,AI110+AJ110+AK110-AL110,0)+IF(AU110&lt;BS110,AQ110+AR110+AS110-AT110,0)+IF(BC110&lt;BS110,AY110+AZ110+BA110-BB110,0)+IF(BK110&lt;BS110,BG110+BH110+BI110-BJ110,0)+IF(BS110&lt;BS110,BO110+BP110+BQ110-BR110,0)+IF(CA110&lt;BS110,BW110+BX110+BY110-BZ110,0)+IF(CI110&lt;BS110,CE110+CF110+CG110-CH110,0))))))</f>
        <v>0</v>
      </c>
      <c r="BU110" s="3">
        <f>IF(Inputs!$B$27&lt;&gt;"Ready","PENDING INPUTS",MIN((BO110+BP110+BQ110),IF(D110&gt;C110,IF(D110=0,0,BR110*C110/D110),BR110+BT110)))</f>
        <v>0</v>
      </c>
      <c r="BV110" s="3">
        <f>IF(Inputs!$B$27&lt;&gt;"Ready","PENDING INPUTS",MAX(0,(BO110+BP110+BQ110)-BU110))</f>
        <v>0</v>
      </c>
      <c r="BW110" s="3">
        <f>IF(Inputs!$B$27&lt;&gt;"Ready","PENDING INPUTS",CD109)</f>
        <v>0</v>
      </c>
      <c r="BX110" s="3">
        <f>IF(Inputs!$B$27&lt;&gt;"Ready","PENDING INPUTS",IF(A110&lt;=Inputs!$B$6,ROUND(BW110*Inputs!C22/12,2),0))</f>
        <v>0</v>
      </c>
      <c r="BY110" s="3">
        <f>IF(Inputs!$B$27&lt;&gt;"Ready","PENDING INPUTS",IF(AND(A110&lt;=Inputs!$B$6,BW110&gt;0),Inputs!G22,0))</f>
        <v>0</v>
      </c>
      <c r="BZ110" s="3">
        <f>IF(Inputs!$B$27&lt;&gt;"Ready","PENDING INPUTS",IF(A110&gt;Inputs!$B$6,0,MIN((BW110+BX110+BY110),IF(Inputs!H22=1,Inputs!D22,MAX(Inputs!F22,ROUND(BW110*Inputs!E22+BX110+BY110,2))))))</f>
        <v>0</v>
      </c>
      <c r="CA110">
        <f>IF(Inputs!$B$27&lt;&gt;"Ready","PENDING INPUTS",IF(BW110&lt;=0,99,1+IF(AND(K110&gt;0,OR(Inputs!C14&gt;Inputs!C22,AND(Inputs!C14=Inputs!C22,0&lt;8))),1,0)+IF(AND(S110&gt;0,OR(Inputs!C15&gt;Inputs!C22,AND(Inputs!C15=Inputs!C22,1&lt;8))),1,0)+IF(AND(AA110&gt;0,OR(Inputs!C16&gt;Inputs!C22,AND(Inputs!C16=Inputs!C22,2&lt;8))),1,0)+IF(AND(AI110&gt;0,OR(Inputs!C17&gt;Inputs!C22,AND(Inputs!C17=Inputs!C22,3&lt;8))),1,0)+IF(AND(AQ110&gt;0,OR(Inputs!C18&gt;Inputs!C22,AND(Inputs!C18=Inputs!C22,4&lt;8))),1,0)+IF(AND(AY110&gt;0,OR(Inputs!C19&gt;Inputs!C22,AND(Inputs!C19=Inputs!C22,5&lt;8))),1,0)+IF(AND(BG110&gt;0,OR(Inputs!C20&gt;Inputs!C22,AND(Inputs!C20=Inputs!C22,6&lt;8))),1,0)+IF(AND(BO110&gt;0,OR(Inputs!C21&gt;Inputs!C22,AND(Inputs!C21=Inputs!C22,7&lt;8))),1,0)+IF(AND(CE110&gt;0,OR(Inputs!C23&gt;Inputs!C22,AND(Inputs!C23=Inputs!C22,9&lt;8))),1,0)))</f>
        <v>99</v>
      </c>
      <c r="CB110" s="3">
        <f>IF(Inputs!$B$27&lt;&gt;"Ready","PENDING INPUTS",IF(A110&gt;Inputs!$B$6,0,MIN(MAX(0,(BW110+BX110+BY110)-BZ110),MAX(0,C110-D110-(IF(O110&lt;CA110,K110+L110+M110-N110,0)+IF(W110&lt;CA110,S110+T110+U110-V110,0)+IF(AE110&lt;CA110,AA110+AB110+AC110-AD110,0)+IF(AM110&lt;CA110,AI110+AJ110+AK110-AL110,0)+IF(AU110&lt;CA110,AQ110+AR110+AS110-AT110,0)+IF(BC110&lt;CA110,AY110+AZ110+BA110-BB110,0)+IF(BK110&lt;CA110,BG110+BH110+BI110-BJ110,0)+IF(BS110&lt;CA110,BO110+BP110+BQ110-BR110,0)+IF(CA110&lt;CA110,BW110+BX110+BY110-BZ110,0)+IF(CI110&lt;CA110,CE110+CF110+CG110-CH110,0))))))</f>
        <v>0</v>
      </c>
      <c r="CC110" s="3">
        <f>IF(Inputs!$B$27&lt;&gt;"Ready","PENDING INPUTS",MIN((BW110+BX110+BY110),IF(D110&gt;C110,IF(D110=0,0,BZ110*C110/D110),BZ110+CB110)))</f>
        <v>0</v>
      </c>
      <c r="CD110" s="3">
        <f>IF(Inputs!$B$27&lt;&gt;"Ready","PENDING INPUTS",MAX(0,(BW110+BX110+BY110)-CC110))</f>
        <v>0</v>
      </c>
      <c r="CE110" s="3">
        <f>IF(Inputs!$B$27&lt;&gt;"Ready","PENDING INPUTS",CL109)</f>
        <v>0</v>
      </c>
      <c r="CF110" s="3">
        <f>IF(Inputs!$B$27&lt;&gt;"Ready","PENDING INPUTS",IF(A110&lt;=Inputs!$B$6,ROUND(CE110*Inputs!C23/12,2),0))</f>
        <v>0</v>
      </c>
      <c r="CG110" s="3">
        <f>IF(Inputs!$B$27&lt;&gt;"Ready","PENDING INPUTS",IF(AND(A110&lt;=Inputs!$B$6,CE110&gt;0),Inputs!G23,0))</f>
        <v>0</v>
      </c>
      <c r="CH110" s="3">
        <f>IF(Inputs!$B$27&lt;&gt;"Ready","PENDING INPUTS",IF(A110&gt;Inputs!$B$6,0,MIN((CE110+CF110+CG110),IF(Inputs!H23=1,Inputs!D23,MAX(Inputs!F23,ROUND(CE110*Inputs!E23+CF110+CG110,2))))))</f>
        <v>0</v>
      </c>
      <c r="CI110">
        <f>IF(Inputs!$B$27&lt;&gt;"Ready","PENDING INPUTS",IF(CE110&lt;=0,99,1+IF(AND(K110&gt;0,OR(Inputs!C14&gt;Inputs!C23,AND(Inputs!C14=Inputs!C23,0&lt;9))),1,0)+IF(AND(S110&gt;0,OR(Inputs!C15&gt;Inputs!C23,AND(Inputs!C15=Inputs!C23,1&lt;9))),1,0)+IF(AND(AA110&gt;0,OR(Inputs!C16&gt;Inputs!C23,AND(Inputs!C16=Inputs!C23,2&lt;9))),1,0)+IF(AND(AI110&gt;0,OR(Inputs!C17&gt;Inputs!C23,AND(Inputs!C17=Inputs!C23,3&lt;9))),1,0)+IF(AND(AQ110&gt;0,OR(Inputs!C18&gt;Inputs!C23,AND(Inputs!C18=Inputs!C23,4&lt;9))),1,0)+IF(AND(AY110&gt;0,OR(Inputs!C19&gt;Inputs!C23,AND(Inputs!C19=Inputs!C23,5&lt;9))),1,0)+IF(AND(BG110&gt;0,OR(Inputs!C20&gt;Inputs!C23,AND(Inputs!C20=Inputs!C23,6&lt;9))),1,0)+IF(AND(BO110&gt;0,OR(Inputs!C21&gt;Inputs!C23,AND(Inputs!C21=Inputs!C23,7&lt;9))),1,0)+IF(AND(BW110&gt;0,OR(Inputs!C22&gt;Inputs!C23,AND(Inputs!C22=Inputs!C23,8&lt;9))),1,0)))</f>
        <v>99</v>
      </c>
      <c r="CJ110" s="3">
        <f>IF(Inputs!$B$27&lt;&gt;"Ready","PENDING INPUTS",IF(A110&gt;Inputs!$B$6,0,MIN(MAX(0,(CE110+CF110+CG110)-CH110),MAX(0,C110-D110-(IF(O110&lt;CI110,K110+L110+M110-N110,0)+IF(W110&lt;CI110,S110+T110+U110-V110,0)+IF(AE110&lt;CI110,AA110+AB110+AC110-AD110,0)+IF(AM110&lt;CI110,AI110+AJ110+AK110-AL110,0)+IF(AU110&lt;CI110,AQ110+AR110+AS110-AT110,0)+IF(BC110&lt;CI110,AY110+AZ110+BA110-BB110,0)+IF(BK110&lt;CI110,BG110+BH110+BI110-BJ110,0)+IF(BS110&lt;CI110,BO110+BP110+BQ110-BR110,0)+IF(CA110&lt;CI110,BW110+BX110+BY110-BZ110,0)+IF(CI110&lt;CI110,CE110+CF110+CG110-CH110,0))))))</f>
        <v>0</v>
      </c>
      <c r="CK110" s="3">
        <f>IF(Inputs!$B$27&lt;&gt;"Ready","PENDING INPUTS",MIN((CE110+CF110+CG110),IF(D110&gt;C110,IF(D110=0,0,CH110*C110/D110),CH110+CJ110)))</f>
        <v>0</v>
      </c>
      <c r="CL110" s="3">
        <f>IF(Inputs!$B$27&lt;&gt;"Ready","PENDING INPUTS",MAX(0,(CE110+CF110+CG110)-CK110))</f>
        <v>0</v>
      </c>
    </row>
    <row r="111" spans="1:90" ht="27.95" customHeight="1" x14ac:dyDescent="0.25">
      <c r="A111">
        <v>107</v>
      </c>
      <c r="B111" s="13">
        <f>IF(Inputs!$B$27&lt;&gt;"Ready","PENDING INPUTS",EDATE(Inputs!$B$5,A111-1))</f>
        <v>49522</v>
      </c>
      <c r="C111" s="3">
        <f>IF(Inputs!$B$27&lt;&gt;"Ready","PENDING INPUTS",IF(A111&lt;=Inputs!$B$6,MAX(0,Inputs!$B$4+IF(A111=Inputs!$B$7,Inputs!$B$8,0)+IF(A111=Inputs!$B$9,Inputs!$B$10,0)),0))</f>
        <v>0</v>
      </c>
      <c r="D111" s="3">
        <f>IF(Inputs!$B$27&lt;&gt;"Ready","PENDING INPUTS",SUM(N111,V111,AD111,AL111,AT111,BB111,BJ111,BR111,BZ111,CH111))</f>
        <v>0</v>
      </c>
      <c r="E111" s="3">
        <f>IF(Inputs!$B$27&lt;&gt;"Ready","PENDING INPUTS",MAX(0,D111-C111))</f>
        <v>0</v>
      </c>
      <c r="F111" s="3">
        <f>IF(Inputs!$B$27&lt;&gt;"Ready","PENDING INPUTS",SUM(Q111,Y111,AG111,AO111,AW111,BE111,BM111,BU111,CC111,CK111))</f>
        <v>0</v>
      </c>
      <c r="G111" s="3">
        <f>IF(Inputs!$B$27&lt;&gt;"Ready","PENDING INPUTS",SUM(L111,T111,AB111,AJ111,AR111,AZ111,BH111,BP111,BX111,CF111))</f>
        <v>0</v>
      </c>
      <c r="H111" s="3">
        <f>IF(Inputs!$B$27&lt;&gt;"Ready","PENDING INPUTS",SUM(M111,U111,AC111,AK111,AS111,BA111,BI111,BQ111,BY111,CG111))</f>
        <v>0</v>
      </c>
      <c r="I111" s="3">
        <f>IF(Inputs!$B$27&lt;&gt;"Ready","PENDING INPUTS",SUM(R111,Z111,AH111,AP111,AX111,BF111,BN111,BV111,CD111,CL111))</f>
        <v>0</v>
      </c>
      <c r="J111" t="str">
        <f>IF(Inputs!$B$27&lt;&gt;"Ready","PENDING INPUTS",IF(A111&gt;Inputs!$B$6,"Beyond horizon",IF(E111&gt;0.005,"MINIMUM SHORTFALL",IF(I111&lt;0.005,"Paid off","In progress"))))</f>
        <v>Paid off</v>
      </c>
      <c r="K111" s="3">
        <f>IF(Inputs!$B$27&lt;&gt;"Ready","PENDING INPUTS",R110)</f>
        <v>0</v>
      </c>
      <c r="L111" s="3">
        <f>IF(Inputs!$B$27&lt;&gt;"Ready","PENDING INPUTS",IF(A111&lt;=Inputs!$B$6,ROUND(K111*Inputs!C14/12,2),0))</f>
        <v>0</v>
      </c>
      <c r="M111" s="3">
        <f>IF(Inputs!$B$27&lt;&gt;"Ready","PENDING INPUTS",IF(AND(A111&lt;=Inputs!$B$6,K111&gt;0),Inputs!G14,0))</f>
        <v>0</v>
      </c>
      <c r="N111" s="3">
        <f>IF(Inputs!$B$27&lt;&gt;"Ready","PENDING INPUTS",IF(A111&gt;Inputs!$B$6,0,MIN((K111+L111+M111),IF(Inputs!H14=1,Inputs!D14,MAX(Inputs!F14,ROUND(K111*Inputs!E14+L111+M111,2))))))</f>
        <v>0</v>
      </c>
      <c r="O111">
        <f>IF(Inputs!$B$27&lt;&gt;"Ready","PENDING INPUTS",IF(K111&lt;=0,99,1+IF(AND(S111&gt;0,OR(Inputs!C15&gt;Inputs!C14,AND(Inputs!C15=Inputs!C14,1&lt;0))),1,0)+IF(AND(AA111&gt;0,OR(Inputs!C16&gt;Inputs!C14,AND(Inputs!C16=Inputs!C14,2&lt;0))),1,0)+IF(AND(AI111&gt;0,OR(Inputs!C17&gt;Inputs!C14,AND(Inputs!C17=Inputs!C14,3&lt;0))),1,0)+IF(AND(AQ111&gt;0,OR(Inputs!C18&gt;Inputs!C14,AND(Inputs!C18=Inputs!C14,4&lt;0))),1,0)+IF(AND(AY111&gt;0,OR(Inputs!C19&gt;Inputs!C14,AND(Inputs!C19=Inputs!C14,5&lt;0))),1,0)+IF(AND(BG111&gt;0,OR(Inputs!C20&gt;Inputs!C14,AND(Inputs!C20=Inputs!C14,6&lt;0))),1,0)+IF(AND(BO111&gt;0,OR(Inputs!C21&gt;Inputs!C14,AND(Inputs!C21=Inputs!C14,7&lt;0))),1,0)+IF(AND(BW111&gt;0,OR(Inputs!C22&gt;Inputs!C14,AND(Inputs!C22=Inputs!C14,8&lt;0))),1,0)+IF(AND(CE111&gt;0,OR(Inputs!C23&gt;Inputs!C14,AND(Inputs!C23=Inputs!C14,9&lt;0))),1,0)))</f>
        <v>99</v>
      </c>
      <c r="P111" s="3">
        <f>IF(Inputs!$B$27&lt;&gt;"Ready","PENDING INPUTS",IF(A111&gt;Inputs!$B$6,0,MIN(MAX(0,(K111+L111+M111)-N111),MAX(0,C111-D111-(IF(O111&lt;O111,K111+L111+M111-N111,0)+IF(W111&lt;O111,S111+T111+U111-V111,0)+IF(AE111&lt;O111,AA111+AB111+AC111-AD111,0)+IF(AM111&lt;O111,AI111+AJ111+AK111-AL111,0)+IF(AU111&lt;O111,AQ111+AR111+AS111-AT111,0)+IF(BC111&lt;O111,AY111+AZ111+BA111-BB111,0)+IF(BK111&lt;O111,BG111+BH111+BI111-BJ111,0)+IF(BS111&lt;O111,BO111+BP111+BQ111-BR111,0)+IF(CA111&lt;O111,BW111+BX111+BY111-BZ111,0)+IF(CI111&lt;O111,CE111+CF111+CG111-CH111,0))))))</f>
        <v>0</v>
      </c>
      <c r="Q111" s="3">
        <f>IF(Inputs!$B$27&lt;&gt;"Ready","PENDING INPUTS",MIN((K111+L111+M111),IF(D111&gt;C111,IF(D111=0,0,N111*C111/D111),N111+P111)))</f>
        <v>0</v>
      </c>
      <c r="R111" s="3">
        <f>IF(Inputs!$B$27&lt;&gt;"Ready","PENDING INPUTS",MAX(0,(K111+L111+M111)-Q111))</f>
        <v>0</v>
      </c>
      <c r="S111" s="3">
        <f>IF(Inputs!$B$27&lt;&gt;"Ready","PENDING INPUTS",Z110)</f>
        <v>0</v>
      </c>
      <c r="T111" s="3">
        <f>IF(Inputs!$B$27&lt;&gt;"Ready","PENDING INPUTS",IF(A111&lt;=Inputs!$B$6,ROUND(S111*Inputs!C15/12,2),0))</f>
        <v>0</v>
      </c>
      <c r="U111" s="3">
        <f>IF(Inputs!$B$27&lt;&gt;"Ready","PENDING INPUTS",IF(AND(A111&lt;=Inputs!$B$6,S111&gt;0),Inputs!G15,0))</f>
        <v>0</v>
      </c>
      <c r="V111" s="3">
        <f>IF(Inputs!$B$27&lt;&gt;"Ready","PENDING INPUTS",IF(A111&gt;Inputs!$B$6,0,MIN((S111+T111+U111),IF(Inputs!H15=1,Inputs!D15,MAX(Inputs!F15,ROUND(S111*Inputs!E15+T111+U111,2))))))</f>
        <v>0</v>
      </c>
      <c r="W111">
        <f>IF(Inputs!$B$27&lt;&gt;"Ready","PENDING INPUTS",IF(S111&lt;=0,99,1+IF(AND(K111&gt;0,OR(Inputs!C14&gt;Inputs!C15,AND(Inputs!C14=Inputs!C15,0&lt;1))),1,0)+IF(AND(AA111&gt;0,OR(Inputs!C16&gt;Inputs!C15,AND(Inputs!C16=Inputs!C15,2&lt;1))),1,0)+IF(AND(AI111&gt;0,OR(Inputs!C17&gt;Inputs!C15,AND(Inputs!C17=Inputs!C15,3&lt;1))),1,0)+IF(AND(AQ111&gt;0,OR(Inputs!C18&gt;Inputs!C15,AND(Inputs!C18=Inputs!C15,4&lt;1))),1,0)+IF(AND(AY111&gt;0,OR(Inputs!C19&gt;Inputs!C15,AND(Inputs!C19=Inputs!C15,5&lt;1))),1,0)+IF(AND(BG111&gt;0,OR(Inputs!C20&gt;Inputs!C15,AND(Inputs!C20=Inputs!C15,6&lt;1))),1,0)+IF(AND(BO111&gt;0,OR(Inputs!C21&gt;Inputs!C15,AND(Inputs!C21=Inputs!C15,7&lt;1))),1,0)+IF(AND(BW111&gt;0,OR(Inputs!C22&gt;Inputs!C15,AND(Inputs!C22=Inputs!C15,8&lt;1))),1,0)+IF(AND(CE111&gt;0,OR(Inputs!C23&gt;Inputs!C15,AND(Inputs!C23=Inputs!C15,9&lt;1))),1,0)))</f>
        <v>99</v>
      </c>
      <c r="X111" s="3">
        <f>IF(Inputs!$B$27&lt;&gt;"Ready","PENDING INPUTS",IF(A111&gt;Inputs!$B$6,0,MIN(MAX(0,(S111+T111+U111)-V111),MAX(0,C111-D111-(IF(O111&lt;W111,K111+L111+M111-N111,0)+IF(W111&lt;W111,S111+T111+U111-V111,0)+IF(AE111&lt;W111,AA111+AB111+AC111-AD111,0)+IF(AM111&lt;W111,AI111+AJ111+AK111-AL111,0)+IF(AU111&lt;W111,AQ111+AR111+AS111-AT111,0)+IF(BC111&lt;W111,AY111+AZ111+BA111-BB111,0)+IF(BK111&lt;W111,BG111+BH111+BI111-BJ111,0)+IF(BS111&lt;W111,BO111+BP111+BQ111-BR111,0)+IF(CA111&lt;W111,BW111+BX111+BY111-BZ111,0)+IF(CI111&lt;W111,CE111+CF111+CG111-CH111,0))))))</f>
        <v>0</v>
      </c>
      <c r="Y111" s="3">
        <f>IF(Inputs!$B$27&lt;&gt;"Ready","PENDING INPUTS",MIN((S111+T111+U111),IF(D111&gt;C111,IF(D111=0,0,V111*C111/D111),V111+X111)))</f>
        <v>0</v>
      </c>
      <c r="Z111" s="3">
        <f>IF(Inputs!$B$27&lt;&gt;"Ready","PENDING INPUTS",MAX(0,(S111+T111+U111)-Y111))</f>
        <v>0</v>
      </c>
      <c r="AA111" s="3">
        <f>IF(Inputs!$B$27&lt;&gt;"Ready","PENDING INPUTS",AH110)</f>
        <v>0</v>
      </c>
      <c r="AB111" s="3">
        <f>IF(Inputs!$B$27&lt;&gt;"Ready","PENDING INPUTS",IF(A111&lt;=Inputs!$B$6,ROUND(AA111*Inputs!C16/12,2),0))</f>
        <v>0</v>
      </c>
      <c r="AC111" s="3">
        <f>IF(Inputs!$B$27&lt;&gt;"Ready","PENDING INPUTS",IF(AND(A111&lt;=Inputs!$B$6,AA111&gt;0),Inputs!G16,0))</f>
        <v>0</v>
      </c>
      <c r="AD111" s="3">
        <f>IF(Inputs!$B$27&lt;&gt;"Ready","PENDING INPUTS",IF(A111&gt;Inputs!$B$6,0,MIN((AA111+AB111+AC111),IF(Inputs!H16=1,Inputs!D16,MAX(Inputs!F16,ROUND(AA111*Inputs!E16+AB111+AC111,2))))))</f>
        <v>0</v>
      </c>
      <c r="AE111">
        <f>IF(Inputs!$B$27&lt;&gt;"Ready","PENDING INPUTS",IF(AA111&lt;=0,99,1+IF(AND(K111&gt;0,OR(Inputs!C14&gt;Inputs!C16,AND(Inputs!C14=Inputs!C16,0&lt;2))),1,0)+IF(AND(S111&gt;0,OR(Inputs!C15&gt;Inputs!C16,AND(Inputs!C15=Inputs!C16,1&lt;2))),1,0)+IF(AND(AI111&gt;0,OR(Inputs!C17&gt;Inputs!C16,AND(Inputs!C17=Inputs!C16,3&lt;2))),1,0)+IF(AND(AQ111&gt;0,OR(Inputs!C18&gt;Inputs!C16,AND(Inputs!C18=Inputs!C16,4&lt;2))),1,0)+IF(AND(AY111&gt;0,OR(Inputs!C19&gt;Inputs!C16,AND(Inputs!C19=Inputs!C16,5&lt;2))),1,0)+IF(AND(BG111&gt;0,OR(Inputs!C20&gt;Inputs!C16,AND(Inputs!C20=Inputs!C16,6&lt;2))),1,0)+IF(AND(BO111&gt;0,OR(Inputs!C21&gt;Inputs!C16,AND(Inputs!C21=Inputs!C16,7&lt;2))),1,0)+IF(AND(BW111&gt;0,OR(Inputs!C22&gt;Inputs!C16,AND(Inputs!C22=Inputs!C16,8&lt;2))),1,0)+IF(AND(CE111&gt;0,OR(Inputs!C23&gt;Inputs!C16,AND(Inputs!C23=Inputs!C16,9&lt;2))),1,0)))</f>
        <v>99</v>
      </c>
      <c r="AF111" s="3">
        <f>IF(Inputs!$B$27&lt;&gt;"Ready","PENDING INPUTS",IF(A111&gt;Inputs!$B$6,0,MIN(MAX(0,(AA111+AB111+AC111)-AD111),MAX(0,C111-D111-(IF(O111&lt;AE111,K111+L111+M111-N111,0)+IF(W111&lt;AE111,S111+T111+U111-V111,0)+IF(AE111&lt;AE111,AA111+AB111+AC111-AD111,0)+IF(AM111&lt;AE111,AI111+AJ111+AK111-AL111,0)+IF(AU111&lt;AE111,AQ111+AR111+AS111-AT111,0)+IF(BC111&lt;AE111,AY111+AZ111+BA111-BB111,0)+IF(BK111&lt;AE111,BG111+BH111+BI111-BJ111,0)+IF(BS111&lt;AE111,BO111+BP111+BQ111-BR111,0)+IF(CA111&lt;AE111,BW111+BX111+BY111-BZ111,0)+IF(CI111&lt;AE111,CE111+CF111+CG111-CH111,0))))))</f>
        <v>0</v>
      </c>
      <c r="AG111" s="3">
        <f>IF(Inputs!$B$27&lt;&gt;"Ready","PENDING INPUTS",MIN((AA111+AB111+AC111),IF(D111&gt;C111,IF(D111=0,0,AD111*C111/D111),AD111+AF111)))</f>
        <v>0</v>
      </c>
      <c r="AH111" s="3">
        <f>IF(Inputs!$B$27&lt;&gt;"Ready","PENDING INPUTS",MAX(0,(AA111+AB111+AC111)-AG111))</f>
        <v>0</v>
      </c>
      <c r="AI111" s="3">
        <f>IF(Inputs!$B$27&lt;&gt;"Ready","PENDING INPUTS",AP110)</f>
        <v>0</v>
      </c>
      <c r="AJ111" s="3">
        <f>IF(Inputs!$B$27&lt;&gt;"Ready","PENDING INPUTS",IF(A111&lt;=Inputs!$B$6,ROUND(AI111*Inputs!C17/12,2),0))</f>
        <v>0</v>
      </c>
      <c r="AK111" s="3">
        <f>IF(Inputs!$B$27&lt;&gt;"Ready","PENDING INPUTS",IF(AND(A111&lt;=Inputs!$B$6,AI111&gt;0),Inputs!G17,0))</f>
        <v>0</v>
      </c>
      <c r="AL111" s="3">
        <f>IF(Inputs!$B$27&lt;&gt;"Ready","PENDING INPUTS",IF(A111&gt;Inputs!$B$6,0,MIN((AI111+AJ111+AK111),IF(Inputs!H17=1,Inputs!D17,MAX(Inputs!F17,ROUND(AI111*Inputs!E17+AJ111+AK111,2))))))</f>
        <v>0</v>
      </c>
      <c r="AM111">
        <f>IF(Inputs!$B$27&lt;&gt;"Ready","PENDING INPUTS",IF(AI111&lt;=0,99,1+IF(AND(K111&gt;0,OR(Inputs!C14&gt;Inputs!C17,AND(Inputs!C14=Inputs!C17,0&lt;3))),1,0)+IF(AND(S111&gt;0,OR(Inputs!C15&gt;Inputs!C17,AND(Inputs!C15=Inputs!C17,1&lt;3))),1,0)+IF(AND(AA111&gt;0,OR(Inputs!C16&gt;Inputs!C17,AND(Inputs!C16=Inputs!C17,2&lt;3))),1,0)+IF(AND(AQ111&gt;0,OR(Inputs!C18&gt;Inputs!C17,AND(Inputs!C18=Inputs!C17,4&lt;3))),1,0)+IF(AND(AY111&gt;0,OR(Inputs!C19&gt;Inputs!C17,AND(Inputs!C19=Inputs!C17,5&lt;3))),1,0)+IF(AND(BG111&gt;0,OR(Inputs!C20&gt;Inputs!C17,AND(Inputs!C20=Inputs!C17,6&lt;3))),1,0)+IF(AND(BO111&gt;0,OR(Inputs!C21&gt;Inputs!C17,AND(Inputs!C21=Inputs!C17,7&lt;3))),1,0)+IF(AND(BW111&gt;0,OR(Inputs!C22&gt;Inputs!C17,AND(Inputs!C22=Inputs!C17,8&lt;3))),1,0)+IF(AND(CE111&gt;0,OR(Inputs!C23&gt;Inputs!C17,AND(Inputs!C23=Inputs!C17,9&lt;3))),1,0)))</f>
        <v>99</v>
      </c>
      <c r="AN111" s="3">
        <f>IF(Inputs!$B$27&lt;&gt;"Ready","PENDING INPUTS",IF(A111&gt;Inputs!$B$6,0,MIN(MAX(0,(AI111+AJ111+AK111)-AL111),MAX(0,C111-D111-(IF(O111&lt;AM111,K111+L111+M111-N111,0)+IF(W111&lt;AM111,S111+T111+U111-V111,0)+IF(AE111&lt;AM111,AA111+AB111+AC111-AD111,0)+IF(AM111&lt;AM111,AI111+AJ111+AK111-AL111,0)+IF(AU111&lt;AM111,AQ111+AR111+AS111-AT111,0)+IF(BC111&lt;AM111,AY111+AZ111+BA111-BB111,0)+IF(BK111&lt;AM111,BG111+BH111+BI111-BJ111,0)+IF(BS111&lt;AM111,BO111+BP111+BQ111-BR111,0)+IF(CA111&lt;AM111,BW111+BX111+BY111-BZ111,0)+IF(CI111&lt;AM111,CE111+CF111+CG111-CH111,0))))))</f>
        <v>0</v>
      </c>
      <c r="AO111" s="3">
        <f>IF(Inputs!$B$27&lt;&gt;"Ready","PENDING INPUTS",MIN((AI111+AJ111+AK111),IF(D111&gt;C111,IF(D111=0,0,AL111*C111/D111),AL111+AN111)))</f>
        <v>0</v>
      </c>
      <c r="AP111" s="3">
        <f>IF(Inputs!$B$27&lt;&gt;"Ready","PENDING INPUTS",MAX(0,(AI111+AJ111+AK111)-AO111))</f>
        <v>0</v>
      </c>
      <c r="AQ111" s="3">
        <f>IF(Inputs!$B$27&lt;&gt;"Ready","PENDING INPUTS",AX110)</f>
        <v>0</v>
      </c>
      <c r="AR111" s="3">
        <f>IF(Inputs!$B$27&lt;&gt;"Ready","PENDING INPUTS",IF(A111&lt;=Inputs!$B$6,ROUND(AQ111*Inputs!C18/12,2),0))</f>
        <v>0</v>
      </c>
      <c r="AS111" s="3">
        <f>IF(Inputs!$B$27&lt;&gt;"Ready","PENDING INPUTS",IF(AND(A111&lt;=Inputs!$B$6,AQ111&gt;0),Inputs!G18,0))</f>
        <v>0</v>
      </c>
      <c r="AT111" s="3">
        <f>IF(Inputs!$B$27&lt;&gt;"Ready","PENDING INPUTS",IF(A111&gt;Inputs!$B$6,0,MIN((AQ111+AR111+AS111),IF(Inputs!H18=1,Inputs!D18,MAX(Inputs!F18,ROUND(AQ111*Inputs!E18+AR111+AS111,2))))))</f>
        <v>0</v>
      </c>
      <c r="AU111">
        <f>IF(Inputs!$B$27&lt;&gt;"Ready","PENDING INPUTS",IF(AQ111&lt;=0,99,1+IF(AND(K111&gt;0,OR(Inputs!C14&gt;Inputs!C18,AND(Inputs!C14=Inputs!C18,0&lt;4))),1,0)+IF(AND(S111&gt;0,OR(Inputs!C15&gt;Inputs!C18,AND(Inputs!C15=Inputs!C18,1&lt;4))),1,0)+IF(AND(AA111&gt;0,OR(Inputs!C16&gt;Inputs!C18,AND(Inputs!C16=Inputs!C18,2&lt;4))),1,0)+IF(AND(AI111&gt;0,OR(Inputs!C17&gt;Inputs!C18,AND(Inputs!C17=Inputs!C18,3&lt;4))),1,0)+IF(AND(AY111&gt;0,OR(Inputs!C19&gt;Inputs!C18,AND(Inputs!C19=Inputs!C18,5&lt;4))),1,0)+IF(AND(BG111&gt;0,OR(Inputs!C20&gt;Inputs!C18,AND(Inputs!C20=Inputs!C18,6&lt;4))),1,0)+IF(AND(BO111&gt;0,OR(Inputs!C21&gt;Inputs!C18,AND(Inputs!C21=Inputs!C18,7&lt;4))),1,0)+IF(AND(BW111&gt;0,OR(Inputs!C22&gt;Inputs!C18,AND(Inputs!C22=Inputs!C18,8&lt;4))),1,0)+IF(AND(CE111&gt;0,OR(Inputs!C23&gt;Inputs!C18,AND(Inputs!C23=Inputs!C18,9&lt;4))),1,0)))</f>
        <v>99</v>
      </c>
      <c r="AV111" s="3">
        <f>IF(Inputs!$B$27&lt;&gt;"Ready","PENDING INPUTS",IF(A111&gt;Inputs!$B$6,0,MIN(MAX(0,(AQ111+AR111+AS111)-AT111),MAX(0,C111-D111-(IF(O111&lt;AU111,K111+L111+M111-N111,0)+IF(W111&lt;AU111,S111+T111+U111-V111,0)+IF(AE111&lt;AU111,AA111+AB111+AC111-AD111,0)+IF(AM111&lt;AU111,AI111+AJ111+AK111-AL111,0)+IF(AU111&lt;AU111,AQ111+AR111+AS111-AT111,0)+IF(BC111&lt;AU111,AY111+AZ111+BA111-BB111,0)+IF(BK111&lt;AU111,BG111+BH111+BI111-BJ111,0)+IF(BS111&lt;AU111,BO111+BP111+BQ111-BR111,0)+IF(CA111&lt;AU111,BW111+BX111+BY111-BZ111,0)+IF(CI111&lt;AU111,CE111+CF111+CG111-CH111,0))))))</f>
        <v>0</v>
      </c>
      <c r="AW111" s="3">
        <f>IF(Inputs!$B$27&lt;&gt;"Ready","PENDING INPUTS",MIN((AQ111+AR111+AS111),IF(D111&gt;C111,IF(D111=0,0,AT111*C111/D111),AT111+AV111)))</f>
        <v>0</v>
      </c>
      <c r="AX111" s="3">
        <f>IF(Inputs!$B$27&lt;&gt;"Ready","PENDING INPUTS",MAX(0,(AQ111+AR111+AS111)-AW111))</f>
        <v>0</v>
      </c>
      <c r="AY111" s="3">
        <f>IF(Inputs!$B$27&lt;&gt;"Ready","PENDING INPUTS",BF110)</f>
        <v>0</v>
      </c>
      <c r="AZ111" s="3">
        <f>IF(Inputs!$B$27&lt;&gt;"Ready","PENDING INPUTS",IF(A111&lt;=Inputs!$B$6,ROUND(AY111*Inputs!C19/12,2),0))</f>
        <v>0</v>
      </c>
      <c r="BA111" s="3">
        <f>IF(Inputs!$B$27&lt;&gt;"Ready","PENDING INPUTS",IF(AND(A111&lt;=Inputs!$B$6,AY111&gt;0),Inputs!G19,0))</f>
        <v>0</v>
      </c>
      <c r="BB111" s="3">
        <f>IF(Inputs!$B$27&lt;&gt;"Ready","PENDING INPUTS",IF(A111&gt;Inputs!$B$6,0,MIN((AY111+AZ111+BA111),IF(Inputs!H19=1,Inputs!D19,MAX(Inputs!F19,ROUND(AY111*Inputs!E19+AZ111+BA111,2))))))</f>
        <v>0</v>
      </c>
      <c r="BC111">
        <f>IF(Inputs!$B$27&lt;&gt;"Ready","PENDING INPUTS",IF(AY111&lt;=0,99,1+IF(AND(K111&gt;0,OR(Inputs!C14&gt;Inputs!C19,AND(Inputs!C14=Inputs!C19,0&lt;5))),1,0)+IF(AND(S111&gt;0,OR(Inputs!C15&gt;Inputs!C19,AND(Inputs!C15=Inputs!C19,1&lt;5))),1,0)+IF(AND(AA111&gt;0,OR(Inputs!C16&gt;Inputs!C19,AND(Inputs!C16=Inputs!C19,2&lt;5))),1,0)+IF(AND(AI111&gt;0,OR(Inputs!C17&gt;Inputs!C19,AND(Inputs!C17=Inputs!C19,3&lt;5))),1,0)+IF(AND(AQ111&gt;0,OR(Inputs!C18&gt;Inputs!C19,AND(Inputs!C18=Inputs!C19,4&lt;5))),1,0)+IF(AND(BG111&gt;0,OR(Inputs!C20&gt;Inputs!C19,AND(Inputs!C20=Inputs!C19,6&lt;5))),1,0)+IF(AND(BO111&gt;0,OR(Inputs!C21&gt;Inputs!C19,AND(Inputs!C21=Inputs!C19,7&lt;5))),1,0)+IF(AND(BW111&gt;0,OR(Inputs!C22&gt;Inputs!C19,AND(Inputs!C22=Inputs!C19,8&lt;5))),1,0)+IF(AND(CE111&gt;0,OR(Inputs!C23&gt;Inputs!C19,AND(Inputs!C23=Inputs!C19,9&lt;5))),1,0)))</f>
        <v>99</v>
      </c>
      <c r="BD111" s="3">
        <f>IF(Inputs!$B$27&lt;&gt;"Ready","PENDING INPUTS",IF(A111&gt;Inputs!$B$6,0,MIN(MAX(0,(AY111+AZ111+BA111)-BB111),MAX(0,C111-D111-(IF(O111&lt;BC111,K111+L111+M111-N111,0)+IF(W111&lt;BC111,S111+T111+U111-V111,0)+IF(AE111&lt;BC111,AA111+AB111+AC111-AD111,0)+IF(AM111&lt;BC111,AI111+AJ111+AK111-AL111,0)+IF(AU111&lt;BC111,AQ111+AR111+AS111-AT111,0)+IF(BC111&lt;BC111,AY111+AZ111+BA111-BB111,0)+IF(BK111&lt;BC111,BG111+BH111+BI111-BJ111,0)+IF(BS111&lt;BC111,BO111+BP111+BQ111-BR111,0)+IF(CA111&lt;BC111,BW111+BX111+BY111-BZ111,0)+IF(CI111&lt;BC111,CE111+CF111+CG111-CH111,0))))))</f>
        <v>0</v>
      </c>
      <c r="BE111" s="3">
        <f>IF(Inputs!$B$27&lt;&gt;"Ready","PENDING INPUTS",MIN((AY111+AZ111+BA111),IF(D111&gt;C111,IF(D111=0,0,BB111*C111/D111),BB111+BD111)))</f>
        <v>0</v>
      </c>
      <c r="BF111" s="3">
        <f>IF(Inputs!$B$27&lt;&gt;"Ready","PENDING INPUTS",MAX(0,(AY111+AZ111+BA111)-BE111))</f>
        <v>0</v>
      </c>
      <c r="BG111" s="3">
        <f>IF(Inputs!$B$27&lt;&gt;"Ready","PENDING INPUTS",BN110)</f>
        <v>0</v>
      </c>
      <c r="BH111" s="3">
        <f>IF(Inputs!$B$27&lt;&gt;"Ready","PENDING INPUTS",IF(A111&lt;=Inputs!$B$6,ROUND(BG111*Inputs!C20/12,2),0))</f>
        <v>0</v>
      </c>
      <c r="BI111" s="3">
        <f>IF(Inputs!$B$27&lt;&gt;"Ready","PENDING INPUTS",IF(AND(A111&lt;=Inputs!$B$6,BG111&gt;0),Inputs!G20,0))</f>
        <v>0</v>
      </c>
      <c r="BJ111" s="3">
        <f>IF(Inputs!$B$27&lt;&gt;"Ready","PENDING INPUTS",IF(A111&gt;Inputs!$B$6,0,MIN((BG111+BH111+BI111),IF(Inputs!H20=1,Inputs!D20,MAX(Inputs!F20,ROUND(BG111*Inputs!E20+BH111+BI111,2))))))</f>
        <v>0</v>
      </c>
      <c r="BK111">
        <f>IF(Inputs!$B$27&lt;&gt;"Ready","PENDING INPUTS",IF(BG111&lt;=0,99,1+IF(AND(K111&gt;0,OR(Inputs!C14&gt;Inputs!C20,AND(Inputs!C14=Inputs!C20,0&lt;6))),1,0)+IF(AND(S111&gt;0,OR(Inputs!C15&gt;Inputs!C20,AND(Inputs!C15=Inputs!C20,1&lt;6))),1,0)+IF(AND(AA111&gt;0,OR(Inputs!C16&gt;Inputs!C20,AND(Inputs!C16=Inputs!C20,2&lt;6))),1,0)+IF(AND(AI111&gt;0,OR(Inputs!C17&gt;Inputs!C20,AND(Inputs!C17=Inputs!C20,3&lt;6))),1,0)+IF(AND(AQ111&gt;0,OR(Inputs!C18&gt;Inputs!C20,AND(Inputs!C18=Inputs!C20,4&lt;6))),1,0)+IF(AND(AY111&gt;0,OR(Inputs!C19&gt;Inputs!C20,AND(Inputs!C19=Inputs!C20,5&lt;6))),1,0)+IF(AND(BO111&gt;0,OR(Inputs!C21&gt;Inputs!C20,AND(Inputs!C21=Inputs!C20,7&lt;6))),1,0)+IF(AND(BW111&gt;0,OR(Inputs!C22&gt;Inputs!C20,AND(Inputs!C22=Inputs!C20,8&lt;6))),1,0)+IF(AND(CE111&gt;0,OR(Inputs!C23&gt;Inputs!C20,AND(Inputs!C23=Inputs!C20,9&lt;6))),1,0)))</f>
        <v>99</v>
      </c>
      <c r="BL111" s="3">
        <f>IF(Inputs!$B$27&lt;&gt;"Ready","PENDING INPUTS",IF(A111&gt;Inputs!$B$6,0,MIN(MAX(0,(BG111+BH111+BI111)-BJ111),MAX(0,C111-D111-(IF(O111&lt;BK111,K111+L111+M111-N111,0)+IF(W111&lt;BK111,S111+T111+U111-V111,0)+IF(AE111&lt;BK111,AA111+AB111+AC111-AD111,0)+IF(AM111&lt;BK111,AI111+AJ111+AK111-AL111,0)+IF(AU111&lt;BK111,AQ111+AR111+AS111-AT111,0)+IF(BC111&lt;BK111,AY111+AZ111+BA111-BB111,0)+IF(BK111&lt;BK111,BG111+BH111+BI111-BJ111,0)+IF(BS111&lt;BK111,BO111+BP111+BQ111-BR111,0)+IF(CA111&lt;BK111,BW111+BX111+BY111-BZ111,0)+IF(CI111&lt;BK111,CE111+CF111+CG111-CH111,0))))))</f>
        <v>0</v>
      </c>
      <c r="BM111" s="3">
        <f>IF(Inputs!$B$27&lt;&gt;"Ready","PENDING INPUTS",MIN((BG111+BH111+BI111),IF(D111&gt;C111,IF(D111=0,0,BJ111*C111/D111),BJ111+BL111)))</f>
        <v>0</v>
      </c>
      <c r="BN111" s="3">
        <f>IF(Inputs!$B$27&lt;&gt;"Ready","PENDING INPUTS",MAX(0,(BG111+BH111+BI111)-BM111))</f>
        <v>0</v>
      </c>
      <c r="BO111" s="3">
        <f>IF(Inputs!$B$27&lt;&gt;"Ready","PENDING INPUTS",BV110)</f>
        <v>0</v>
      </c>
      <c r="BP111" s="3">
        <f>IF(Inputs!$B$27&lt;&gt;"Ready","PENDING INPUTS",IF(A111&lt;=Inputs!$B$6,ROUND(BO111*Inputs!C21/12,2),0))</f>
        <v>0</v>
      </c>
      <c r="BQ111" s="3">
        <f>IF(Inputs!$B$27&lt;&gt;"Ready","PENDING INPUTS",IF(AND(A111&lt;=Inputs!$B$6,BO111&gt;0),Inputs!G21,0))</f>
        <v>0</v>
      </c>
      <c r="BR111" s="3">
        <f>IF(Inputs!$B$27&lt;&gt;"Ready","PENDING INPUTS",IF(A111&gt;Inputs!$B$6,0,MIN((BO111+BP111+BQ111),IF(Inputs!H21=1,Inputs!D21,MAX(Inputs!F21,ROUND(BO111*Inputs!E21+BP111+BQ111,2))))))</f>
        <v>0</v>
      </c>
      <c r="BS111">
        <f>IF(Inputs!$B$27&lt;&gt;"Ready","PENDING INPUTS",IF(BO111&lt;=0,99,1+IF(AND(K111&gt;0,OR(Inputs!C14&gt;Inputs!C21,AND(Inputs!C14=Inputs!C21,0&lt;7))),1,0)+IF(AND(S111&gt;0,OR(Inputs!C15&gt;Inputs!C21,AND(Inputs!C15=Inputs!C21,1&lt;7))),1,0)+IF(AND(AA111&gt;0,OR(Inputs!C16&gt;Inputs!C21,AND(Inputs!C16=Inputs!C21,2&lt;7))),1,0)+IF(AND(AI111&gt;0,OR(Inputs!C17&gt;Inputs!C21,AND(Inputs!C17=Inputs!C21,3&lt;7))),1,0)+IF(AND(AQ111&gt;0,OR(Inputs!C18&gt;Inputs!C21,AND(Inputs!C18=Inputs!C21,4&lt;7))),1,0)+IF(AND(AY111&gt;0,OR(Inputs!C19&gt;Inputs!C21,AND(Inputs!C19=Inputs!C21,5&lt;7))),1,0)+IF(AND(BG111&gt;0,OR(Inputs!C20&gt;Inputs!C21,AND(Inputs!C20=Inputs!C21,6&lt;7))),1,0)+IF(AND(BW111&gt;0,OR(Inputs!C22&gt;Inputs!C21,AND(Inputs!C22=Inputs!C21,8&lt;7))),1,0)+IF(AND(CE111&gt;0,OR(Inputs!C23&gt;Inputs!C21,AND(Inputs!C23=Inputs!C21,9&lt;7))),1,0)))</f>
        <v>99</v>
      </c>
      <c r="BT111" s="3">
        <f>IF(Inputs!$B$27&lt;&gt;"Ready","PENDING INPUTS",IF(A111&gt;Inputs!$B$6,0,MIN(MAX(0,(BO111+BP111+BQ111)-BR111),MAX(0,C111-D111-(IF(O111&lt;BS111,K111+L111+M111-N111,0)+IF(W111&lt;BS111,S111+T111+U111-V111,0)+IF(AE111&lt;BS111,AA111+AB111+AC111-AD111,0)+IF(AM111&lt;BS111,AI111+AJ111+AK111-AL111,0)+IF(AU111&lt;BS111,AQ111+AR111+AS111-AT111,0)+IF(BC111&lt;BS111,AY111+AZ111+BA111-BB111,0)+IF(BK111&lt;BS111,BG111+BH111+BI111-BJ111,0)+IF(BS111&lt;BS111,BO111+BP111+BQ111-BR111,0)+IF(CA111&lt;BS111,BW111+BX111+BY111-BZ111,0)+IF(CI111&lt;BS111,CE111+CF111+CG111-CH111,0))))))</f>
        <v>0</v>
      </c>
      <c r="BU111" s="3">
        <f>IF(Inputs!$B$27&lt;&gt;"Ready","PENDING INPUTS",MIN((BO111+BP111+BQ111),IF(D111&gt;C111,IF(D111=0,0,BR111*C111/D111),BR111+BT111)))</f>
        <v>0</v>
      </c>
      <c r="BV111" s="3">
        <f>IF(Inputs!$B$27&lt;&gt;"Ready","PENDING INPUTS",MAX(0,(BO111+BP111+BQ111)-BU111))</f>
        <v>0</v>
      </c>
      <c r="BW111" s="3">
        <f>IF(Inputs!$B$27&lt;&gt;"Ready","PENDING INPUTS",CD110)</f>
        <v>0</v>
      </c>
      <c r="BX111" s="3">
        <f>IF(Inputs!$B$27&lt;&gt;"Ready","PENDING INPUTS",IF(A111&lt;=Inputs!$B$6,ROUND(BW111*Inputs!C22/12,2),0))</f>
        <v>0</v>
      </c>
      <c r="BY111" s="3">
        <f>IF(Inputs!$B$27&lt;&gt;"Ready","PENDING INPUTS",IF(AND(A111&lt;=Inputs!$B$6,BW111&gt;0),Inputs!G22,0))</f>
        <v>0</v>
      </c>
      <c r="BZ111" s="3">
        <f>IF(Inputs!$B$27&lt;&gt;"Ready","PENDING INPUTS",IF(A111&gt;Inputs!$B$6,0,MIN((BW111+BX111+BY111),IF(Inputs!H22=1,Inputs!D22,MAX(Inputs!F22,ROUND(BW111*Inputs!E22+BX111+BY111,2))))))</f>
        <v>0</v>
      </c>
      <c r="CA111">
        <f>IF(Inputs!$B$27&lt;&gt;"Ready","PENDING INPUTS",IF(BW111&lt;=0,99,1+IF(AND(K111&gt;0,OR(Inputs!C14&gt;Inputs!C22,AND(Inputs!C14=Inputs!C22,0&lt;8))),1,0)+IF(AND(S111&gt;0,OR(Inputs!C15&gt;Inputs!C22,AND(Inputs!C15=Inputs!C22,1&lt;8))),1,0)+IF(AND(AA111&gt;0,OR(Inputs!C16&gt;Inputs!C22,AND(Inputs!C16=Inputs!C22,2&lt;8))),1,0)+IF(AND(AI111&gt;0,OR(Inputs!C17&gt;Inputs!C22,AND(Inputs!C17=Inputs!C22,3&lt;8))),1,0)+IF(AND(AQ111&gt;0,OR(Inputs!C18&gt;Inputs!C22,AND(Inputs!C18=Inputs!C22,4&lt;8))),1,0)+IF(AND(AY111&gt;0,OR(Inputs!C19&gt;Inputs!C22,AND(Inputs!C19=Inputs!C22,5&lt;8))),1,0)+IF(AND(BG111&gt;0,OR(Inputs!C20&gt;Inputs!C22,AND(Inputs!C20=Inputs!C22,6&lt;8))),1,0)+IF(AND(BO111&gt;0,OR(Inputs!C21&gt;Inputs!C22,AND(Inputs!C21=Inputs!C22,7&lt;8))),1,0)+IF(AND(CE111&gt;0,OR(Inputs!C23&gt;Inputs!C22,AND(Inputs!C23=Inputs!C22,9&lt;8))),1,0)))</f>
        <v>99</v>
      </c>
      <c r="CB111" s="3">
        <f>IF(Inputs!$B$27&lt;&gt;"Ready","PENDING INPUTS",IF(A111&gt;Inputs!$B$6,0,MIN(MAX(0,(BW111+BX111+BY111)-BZ111),MAX(0,C111-D111-(IF(O111&lt;CA111,K111+L111+M111-N111,0)+IF(W111&lt;CA111,S111+T111+U111-V111,0)+IF(AE111&lt;CA111,AA111+AB111+AC111-AD111,0)+IF(AM111&lt;CA111,AI111+AJ111+AK111-AL111,0)+IF(AU111&lt;CA111,AQ111+AR111+AS111-AT111,0)+IF(BC111&lt;CA111,AY111+AZ111+BA111-BB111,0)+IF(BK111&lt;CA111,BG111+BH111+BI111-BJ111,0)+IF(BS111&lt;CA111,BO111+BP111+BQ111-BR111,0)+IF(CA111&lt;CA111,BW111+BX111+BY111-BZ111,0)+IF(CI111&lt;CA111,CE111+CF111+CG111-CH111,0))))))</f>
        <v>0</v>
      </c>
      <c r="CC111" s="3">
        <f>IF(Inputs!$B$27&lt;&gt;"Ready","PENDING INPUTS",MIN((BW111+BX111+BY111),IF(D111&gt;C111,IF(D111=0,0,BZ111*C111/D111),BZ111+CB111)))</f>
        <v>0</v>
      </c>
      <c r="CD111" s="3">
        <f>IF(Inputs!$B$27&lt;&gt;"Ready","PENDING INPUTS",MAX(0,(BW111+BX111+BY111)-CC111))</f>
        <v>0</v>
      </c>
      <c r="CE111" s="3">
        <f>IF(Inputs!$B$27&lt;&gt;"Ready","PENDING INPUTS",CL110)</f>
        <v>0</v>
      </c>
      <c r="CF111" s="3">
        <f>IF(Inputs!$B$27&lt;&gt;"Ready","PENDING INPUTS",IF(A111&lt;=Inputs!$B$6,ROUND(CE111*Inputs!C23/12,2),0))</f>
        <v>0</v>
      </c>
      <c r="CG111" s="3">
        <f>IF(Inputs!$B$27&lt;&gt;"Ready","PENDING INPUTS",IF(AND(A111&lt;=Inputs!$B$6,CE111&gt;0),Inputs!G23,0))</f>
        <v>0</v>
      </c>
      <c r="CH111" s="3">
        <f>IF(Inputs!$B$27&lt;&gt;"Ready","PENDING INPUTS",IF(A111&gt;Inputs!$B$6,0,MIN((CE111+CF111+CG111),IF(Inputs!H23=1,Inputs!D23,MAX(Inputs!F23,ROUND(CE111*Inputs!E23+CF111+CG111,2))))))</f>
        <v>0</v>
      </c>
      <c r="CI111">
        <f>IF(Inputs!$B$27&lt;&gt;"Ready","PENDING INPUTS",IF(CE111&lt;=0,99,1+IF(AND(K111&gt;0,OR(Inputs!C14&gt;Inputs!C23,AND(Inputs!C14=Inputs!C23,0&lt;9))),1,0)+IF(AND(S111&gt;0,OR(Inputs!C15&gt;Inputs!C23,AND(Inputs!C15=Inputs!C23,1&lt;9))),1,0)+IF(AND(AA111&gt;0,OR(Inputs!C16&gt;Inputs!C23,AND(Inputs!C16=Inputs!C23,2&lt;9))),1,0)+IF(AND(AI111&gt;0,OR(Inputs!C17&gt;Inputs!C23,AND(Inputs!C17=Inputs!C23,3&lt;9))),1,0)+IF(AND(AQ111&gt;0,OR(Inputs!C18&gt;Inputs!C23,AND(Inputs!C18=Inputs!C23,4&lt;9))),1,0)+IF(AND(AY111&gt;0,OR(Inputs!C19&gt;Inputs!C23,AND(Inputs!C19=Inputs!C23,5&lt;9))),1,0)+IF(AND(BG111&gt;0,OR(Inputs!C20&gt;Inputs!C23,AND(Inputs!C20=Inputs!C23,6&lt;9))),1,0)+IF(AND(BO111&gt;0,OR(Inputs!C21&gt;Inputs!C23,AND(Inputs!C21=Inputs!C23,7&lt;9))),1,0)+IF(AND(BW111&gt;0,OR(Inputs!C22&gt;Inputs!C23,AND(Inputs!C22=Inputs!C23,8&lt;9))),1,0)))</f>
        <v>99</v>
      </c>
      <c r="CJ111" s="3">
        <f>IF(Inputs!$B$27&lt;&gt;"Ready","PENDING INPUTS",IF(A111&gt;Inputs!$B$6,0,MIN(MAX(0,(CE111+CF111+CG111)-CH111),MAX(0,C111-D111-(IF(O111&lt;CI111,K111+L111+M111-N111,0)+IF(W111&lt;CI111,S111+T111+U111-V111,0)+IF(AE111&lt;CI111,AA111+AB111+AC111-AD111,0)+IF(AM111&lt;CI111,AI111+AJ111+AK111-AL111,0)+IF(AU111&lt;CI111,AQ111+AR111+AS111-AT111,0)+IF(BC111&lt;CI111,AY111+AZ111+BA111-BB111,0)+IF(BK111&lt;CI111,BG111+BH111+BI111-BJ111,0)+IF(BS111&lt;CI111,BO111+BP111+BQ111-BR111,0)+IF(CA111&lt;CI111,BW111+BX111+BY111-BZ111,0)+IF(CI111&lt;CI111,CE111+CF111+CG111-CH111,0))))))</f>
        <v>0</v>
      </c>
      <c r="CK111" s="3">
        <f>IF(Inputs!$B$27&lt;&gt;"Ready","PENDING INPUTS",MIN((CE111+CF111+CG111),IF(D111&gt;C111,IF(D111=0,0,CH111*C111/D111),CH111+CJ111)))</f>
        <v>0</v>
      </c>
      <c r="CL111" s="3">
        <f>IF(Inputs!$B$27&lt;&gt;"Ready","PENDING INPUTS",MAX(0,(CE111+CF111+CG111)-CK111))</f>
        <v>0</v>
      </c>
    </row>
    <row r="112" spans="1:90" ht="27.95" customHeight="1" x14ac:dyDescent="0.25">
      <c r="A112">
        <v>108</v>
      </c>
      <c r="B112" s="13">
        <f>IF(Inputs!$B$27&lt;&gt;"Ready","PENDING INPUTS",EDATE(Inputs!$B$5,A112-1))</f>
        <v>49553</v>
      </c>
      <c r="C112" s="3">
        <f>IF(Inputs!$B$27&lt;&gt;"Ready","PENDING INPUTS",IF(A112&lt;=Inputs!$B$6,MAX(0,Inputs!$B$4+IF(A112=Inputs!$B$7,Inputs!$B$8,0)+IF(A112=Inputs!$B$9,Inputs!$B$10,0)),0))</f>
        <v>0</v>
      </c>
      <c r="D112" s="3">
        <f>IF(Inputs!$B$27&lt;&gt;"Ready","PENDING INPUTS",SUM(N112,V112,AD112,AL112,AT112,BB112,BJ112,BR112,BZ112,CH112))</f>
        <v>0</v>
      </c>
      <c r="E112" s="3">
        <f>IF(Inputs!$B$27&lt;&gt;"Ready","PENDING INPUTS",MAX(0,D112-C112))</f>
        <v>0</v>
      </c>
      <c r="F112" s="3">
        <f>IF(Inputs!$B$27&lt;&gt;"Ready","PENDING INPUTS",SUM(Q112,Y112,AG112,AO112,AW112,BE112,BM112,BU112,CC112,CK112))</f>
        <v>0</v>
      </c>
      <c r="G112" s="3">
        <f>IF(Inputs!$B$27&lt;&gt;"Ready","PENDING INPUTS",SUM(L112,T112,AB112,AJ112,AR112,AZ112,BH112,BP112,BX112,CF112))</f>
        <v>0</v>
      </c>
      <c r="H112" s="3">
        <f>IF(Inputs!$B$27&lt;&gt;"Ready","PENDING INPUTS",SUM(M112,U112,AC112,AK112,AS112,BA112,BI112,BQ112,BY112,CG112))</f>
        <v>0</v>
      </c>
      <c r="I112" s="3">
        <f>IF(Inputs!$B$27&lt;&gt;"Ready","PENDING INPUTS",SUM(R112,Z112,AH112,AP112,AX112,BF112,BN112,BV112,CD112,CL112))</f>
        <v>0</v>
      </c>
      <c r="J112" t="str">
        <f>IF(Inputs!$B$27&lt;&gt;"Ready","PENDING INPUTS",IF(A112&gt;Inputs!$B$6,"Beyond horizon",IF(E112&gt;0.005,"MINIMUM SHORTFALL",IF(I112&lt;0.005,"Paid off","In progress"))))</f>
        <v>Paid off</v>
      </c>
      <c r="K112" s="3">
        <f>IF(Inputs!$B$27&lt;&gt;"Ready","PENDING INPUTS",R111)</f>
        <v>0</v>
      </c>
      <c r="L112" s="3">
        <f>IF(Inputs!$B$27&lt;&gt;"Ready","PENDING INPUTS",IF(A112&lt;=Inputs!$B$6,ROUND(K112*Inputs!C14/12,2),0))</f>
        <v>0</v>
      </c>
      <c r="M112" s="3">
        <f>IF(Inputs!$B$27&lt;&gt;"Ready","PENDING INPUTS",IF(AND(A112&lt;=Inputs!$B$6,K112&gt;0),Inputs!G14,0))</f>
        <v>0</v>
      </c>
      <c r="N112" s="3">
        <f>IF(Inputs!$B$27&lt;&gt;"Ready","PENDING INPUTS",IF(A112&gt;Inputs!$B$6,0,MIN((K112+L112+M112),IF(Inputs!H14=1,Inputs!D14,MAX(Inputs!F14,ROUND(K112*Inputs!E14+L112+M112,2))))))</f>
        <v>0</v>
      </c>
      <c r="O112">
        <f>IF(Inputs!$B$27&lt;&gt;"Ready","PENDING INPUTS",IF(K112&lt;=0,99,1+IF(AND(S112&gt;0,OR(Inputs!C15&gt;Inputs!C14,AND(Inputs!C15=Inputs!C14,1&lt;0))),1,0)+IF(AND(AA112&gt;0,OR(Inputs!C16&gt;Inputs!C14,AND(Inputs!C16=Inputs!C14,2&lt;0))),1,0)+IF(AND(AI112&gt;0,OR(Inputs!C17&gt;Inputs!C14,AND(Inputs!C17=Inputs!C14,3&lt;0))),1,0)+IF(AND(AQ112&gt;0,OR(Inputs!C18&gt;Inputs!C14,AND(Inputs!C18=Inputs!C14,4&lt;0))),1,0)+IF(AND(AY112&gt;0,OR(Inputs!C19&gt;Inputs!C14,AND(Inputs!C19=Inputs!C14,5&lt;0))),1,0)+IF(AND(BG112&gt;0,OR(Inputs!C20&gt;Inputs!C14,AND(Inputs!C20=Inputs!C14,6&lt;0))),1,0)+IF(AND(BO112&gt;0,OR(Inputs!C21&gt;Inputs!C14,AND(Inputs!C21=Inputs!C14,7&lt;0))),1,0)+IF(AND(BW112&gt;0,OR(Inputs!C22&gt;Inputs!C14,AND(Inputs!C22=Inputs!C14,8&lt;0))),1,0)+IF(AND(CE112&gt;0,OR(Inputs!C23&gt;Inputs!C14,AND(Inputs!C23=Inputs!C14,9&lt;0))),1,0)))</f>
        <v>99</v>
      </c>
      <c r="P112" s="3">
        <f>IF(Inputs!$B$27&lt;&gt;"Ready","PENDING INPUTS",IF(A112&gt;Inputs!$B$6,0,MIN(MAX(0,(K112+L112+M112)-N112),MAX(0,C112-D112-(IF(O112&lt;O112,K112+L112+M112-N112,0)+IF(W112&lt;O112,S112+T112+U112-V112,0)+IF(AE112&lt;O112,AA112+AB112+AC112-AD112,0)+IF(AM112&lt;O112,AI112+AJ112+AK112-AL112,0)+IF(AU112&lt;O112,AQ112+AR112+AS112-AT112,0)+IF(BC112&lt;O112,AY112+AZ112+BA112-BB112,0)+IF(BK112&lt;O112,BG112+BH112+BI112-BJ112,0)+IF(BS112&lt;O112,BO112+BP112+BQ112-BR112,0)+IF(CA112&lt;O112,BW112+BX112+BY112-BZ112,0)+IF(CI112&lt;O112,CE112+CF112+CG112-CH112,0))))))</f>
        <v>0</v>
      </c>
      <c r="Q112" s="3">
        <f>IF(Inputs!$B$27&lt;&gt;"Ready","PENDING INPUTS",MIN((K112+L112+M112),IF(D112&gt;C112,IF(D112=0,0,N112*C112/D112),N112+P112)))</f>
        <v>0</v>
      </c>
      <c r="R112" s="3">
        <f>IF(Inputs!$B$27&lt;&gt;"Ready","PENDING INPUTS",MAX(0,(K112+L112+M112)-Q112))</f>
        <v>0</v>
      </c>
      <c r="S112" s="3">
        <f>IF(Inputs!$B$27&lt;&gt;"Ready","PENDING INPUTS",Z111)</f>
        <v>0</v>
      </c>
      <c r="T112" s="3">
        <f>IF(Inputs!$B$27&lt;&gt;"Ready","PENDING INPUTS",IF(A112&lt;=Inputs!$B$6,ROUND(S112*Inputs!C15/12,2),0))</f>
        <v>0</v>
      </c>
      <c r="U112" s="3">
        <f>IF(Inputs!$B$27&lt;&gt;"Ready","PENDING INPUTS",IF(AND(A112&lt;=Inputs!$B$6,S112&gt;0),Inputs!G15,0))</f>
        <v>0</v>
      </c>
      <c r="V112" s="3">
        <f>IF(Inputs!$B$27&lt;&gt;"Ready","PENDING INPUTS",IF(A112&gt;Inputs!$B$6,0,MIN((S112+T112+U112),IF(Inputs!H15=1,Inputs!D15,MAX(Inputs!F15,ROUND(S112*Inputs!E15+T112+U112,2))))))</f>
        <v>0</v>
      </c>
      <c r="W112">
        <f>IF(Inputs!$B$27&lt;&gt;"Ready","PENDING INPUTS",IF(S112&lt;=0,99,1+IF(AND(K112&gt;0,OR(Inputs!C14&gt;Inputs!C15,AND(Inputs!C14=Inputs!C15,0&lt;1))),1,0)+IF(AND(AA112&gt;0,OR(Inputs!C16&gt;Inputs!C15,AND(Inputs!C16=Inputs!C15,2&lt;1))),1,0)+IF(AND(AI112&gt;0,OR(Inputs!C17&gt;Inputs!C15,AND(Inputs!C17=Inputs!C15,3&lt;1))),1,0)+IF(AND(AQ112&gt;0,OR(Inputs!C18&gt;Inputs!C15,AND(Inputs!C18=Inputs!C15,4&lt;1))),1,0)+IF(AND(AY112&gt;0,OR(Inputs!C19&gt;Inputs!C15,AND(Inputs!C19=Inputs!C15,5&lt;1))),1,0)+IF(AND(BG112&gt;0,OR(Inputs!C20&gt;Inputs!C15,AND(Inputs!C20=Inputs!C15,6&lt;1))),1,0)+IF(AND(BO112&gt;0,OR(Inputs!C21&gt;Inputs!C15,AND(Inputs!C21=Inputs!C15,7&lt;1))),1,0)+IF(AND(BW112&gt;0,OR(Inputs!C22&gt;Inputs!C15,AND(Inputs!C22=Inputs!C15,8&lt;1))),1,0)+IF(AND(CE112&gt;0,OR(Inputs!C23&gt;Inputs!C15,AND(Inputs!C23=Inputs!C15,9&lt;1))),1,0)))</f>
        <v>99</v>
      </c>
      <c r="X112" s="3">
        <f>IF(Inputs!$B$27&lt;&gt;"Ready","PENDING INPUTS",IF(A112&gt;Inputs!$B$6,0,MIN(MAX(0,(S112+T112+U112)-V112),MAX(0,C112-D112-(IF(O112&lt;W112,K112+L112+M112-N112,0)+IF(W112&lt;W112,S112+T112+U112-V112,0)+IF(AE112&lt;W112,AA112+AB112+AC112-AD112,0)+IF(AM112&lt;W112,AI112+AJ112+AK112-AL112,0)+IF(AU112&lt;W112,AQ112+AR112+AS112-AT112,0)+IF(BC112&lt;W112,AY112+AZ112+BA112-BB112,0)+IF(BK112&lt;W112,BG112+BH112+BI112-BJ112,0)+IF(BS112&lt;W112,BO112+BP112+BQ112-BR112,0)+IF(CA112&lt;W112,BW112+BX112+BY112-BZ112,0)+IF(CI112&lt;W112,CE112+CF112+CG112-CH112,0))))))</f>
        <v>0</v>
      </c>
      <c r="Y112" s="3">
        <f>IF(Inputs!$B$27&lt;&gt;"Ready","PENDING INPUTS",MIN((S112+T112+U112),IF(D112&gt;C112,IF(D112=0,0,V112*C112/D112),V112+X112)))</f>
        <v>0</v>
      </c>
      <c r="Z112" s="3">
        <f>IF(Inputs!$B$27&lt;&gt;"Ready","PENDING INPUTS",MAX(0,(S112+T112+U112)-Y112))</f>
        <v>0</v>
      </c>
      <c r="AA112" s="3">
        <f>IF(Inputs!$B$27&lt;&gt;"Ready","PENDING INPUTS",AH111)</f>
        <v>0</v>
      </c>
      <c r="AB112" s="3">
        <f>IF(Inputs!$B$27&lt;&gt;"Ready","PENDING INPUTS",IF(A112&lt;=Inputs!$B$6,ROUND(AA112*Inputs!C16/12,2),0))</f>
        <v>0</v>
      </c>
      <c r="AC112" s="3">
        <f>IF(Inputs!$B$27&lt;&gt;"Ready","PENDING INPUTS",IF(AND(A112&lt;=Inputs!$B$6,AA112&gt;0),Inputs!G16,0))</f>
        <v>0</v>
      </c>
      <c r="AD112" s="3">
        <f>IF(Inputs!$B$27&lt;&gt;"Ready","PENDING INPUTS",IF(A112&gt;Inputs!$B$6,0,MIN((AA112+AB112+AC112),IF(Inputs!H16=1,Inputs!D16,MAX(Inputs!F16,ROUND(AA112*Inputs!E16+AB112+AC112,2))))))</f>
        <v>0</v>
      </c>
      <c r="AE112">
        <f>IF(Inputs!$B$27&lt;&gt;"Ready","PENDING INPUTS",IF(AA112&lt;=0,99,1+IF(AND(K112&gt;0,OR(Inputs!C14&gt;Inputs!C16,AND(Inputs!C14=Inputs!C16,0&lt;2))),1,0)+IF(AND(S112&gt;0,OR(Inputs!C15&gt;Inputs!C16,AND(Inputs!C15=Inputs!C16,1&lt;2))),1,0)+IF(AND(AI112&gt;0,OR(Inputs!C17&gt;Inputs!C16,AND(Inputs!C17=Inputs!C16,3&lt;2))),1,0)+IF(AND(AQ112&gt;0,OR(Inputs!C18&gt;Inputs!C16,AND(Inputs!C18=Inputs!C16,4&lt;2))),1,0)+IF(AND(AY112&gt;0,OR(Inputs!C19&gt;Inputs!C16,AND(Inputs!C19=Inputs!C16,5&lt;2))),1,0)+IF(AND(BG112&gt;0,OR(Inputs!C20&gt;Inputs!C16,AND(Inputs!C20=Inputs!C16,6&lt;2))),1,0)+IF(AND(BO112&gt;0,OR(Inputs!C21&gt;Inputs!C16,AND(Inputs!C21=Inputs!C16,7&lt;2))),1,0)+IF(AND(BW112&gt;0,OR(Inputs!C22&gt;Inputs!C16,AND(Inputs!C22=Inputs!C16,8&lt;2))),1,0)+IF(AND(CE112&gt;0,OR(Inputs!C23&gt;Inputs!C16,AND(Inputs!C23=Inputs!C16,9&lt;2))),1,0)))</f>
        <v>99</v>
      </c>
      <c r="AF112" s="3">
        <f>IF(Inputs!$B$27&lt;&gt;"Ready","PENDING INPUTS",IF(A112&gt;Inputs!$B$6,0,MIN(MAX(0,(AA112+AB112+AC112)-AD112),MAX(0,C112-D112-(IF(O112&lt;AE112,K112+L112+M112-N112,0)+IF(W112&lt;AE112,S112+T112+U112-V112,0)+IF(AE112&lt;AE112,AA112+AB112+AC112-AD112,0)+IF(AM112&lt;AE112,AI112+AJ112+AK112-AL112,0)+IF(AU112&lt;AE112,AQ112+AR112+AS112-AT112,0)+IF(BC112&lt;AE112,AY112+AZ112+BA112-BB112,0)+IF(BK112&lt;AE112,BG112+BH112+BI112-BJ112,0)+IF(BS112&lt;AE112,BO112+BP112+BQ112-BR112,0)+IF(CA112&lt;AE112,BW112+BX112+BY112-BZ112,0)+IF(CI112&lt;AE112,CE112+CF112+CG112-CH112,0))))))</f>
        <v>0</v>
      </c>
      <c r="AG112" s="3">
        <f>IF(Inputs!$B$27&lt;&gt;"Ready","PENDING INPUTS",MIN((AA112+AB112+AC112),IF(D112&gt;C112,IF(D112=0,0,AD112*C112/D112),AD112+AF112)))</f>
        <v>0</v>
      </c>
      <c r="AH112" s="3">
        <f>IF(Inputs!$B$27&lt;&gt;"Ready","PENDING INPUTS",MAX(0,(AA112+AB112+AC112)-AG112))</f>
        <v>0</v>
      </c>
      <c r="AI112" s="3">
        <f>IF(Inputs!$B$27&lt;&gt;"Ready","PENDING INPUTS",AP111)</f>
        <v>0</v>
      </c>
      <c r="AJ112" s="3">
        <f>IF(Inputs!$B$27&lt;&gt;"Ready","PENDING INPUTS",IF(A112&lt;=Inputs!$B$6,ROUND(AI112*Inputs!C17/12,2),0))</f>
        <v>0</v>
      </c>
      <c r="AK112" s="3">
        <f>IF(Inputs!$B$27&lt;&gt;"Ready","PENDING INPUTS",IF(AND(A112&lt;=Inputs!$B$6,AI112&gt;0),Inputs!G17,0))</f>
        <v>0</v>
      </c>
      <c r="AL112" s="3">
        <f>IF(Inputs!$B$27&lt;&gt;"Ready","PENDING INPUTS",IF(A112&gt;Inputs!$B$6,0,MIN((AI112+AJ112+AK112),IF(Inputs!H17=1,Inputs!D17,MAX(Inputs!F17,ROUND(AI112*Inputs!E17+AJ112+AK112,2))))))</f>
        <v>0</v>
      </c>
      <c r="AM112">
        <f>IF(Inputs!$B$27&lt;&gt;"Ready","PENDING INPUTS",IF(AI112&lt;=0,99,1+IF(AND(K112&gt;0,OR(Inputs!C14&gt;Inputs!C17,AND(Inputs!C14=Inputs!C17,0&lt;3))),1,0)+IF(AND(S112&gt;0,OR(Inputs!C15&gt;Inputs!C17,AND(Inputs!C15=Inputs!C17,1&lt;3))),1,0)+IF(AND(AA112&gt;0,OR(Inputs!C16&gt;Inputs!C17,AND(Inputs!C16=Inputs!C17,2&lt;3))),1,0)+IF(AND(AQ112&gt;0,OR(Inputs!C18&gt;Inputs!C17,AND(Inputs!C18=Inputs!C17,4&lt;3))),1,0)+IF(AND(AY112&gt;0,OR(Inputs!C19&gt;Inputs!C17,AND(Inputs!C19=Inputs!C17,5&lt;3))),1,0)+IF(AND(BG112&gt;0,OR(Inputs!C20&gt;Inputs!C17,AND(Inputs!C20=Inputs!C17,6&lt;3))),1,0)+IF(AND(BO112&gt;0,OR(Inputs!C21&gt;Inputs!C17,AND(Inputs!C21=Inputs!C17,7&lt;3))),1,0)+IF(AND(BW112&gt;0,OR(Inputs!C22&gt;Inputs!C17,AND(Inputs!C22=Inputs!C17,8&lt;3))),1,0)+IF(AND(CE112&gt;0,OR(Inputs!C23&gt;Inputs!C17,AND(Inputs!C23=Inputs!C17,9&lt;3))),1,0)))</f>
        <v>99</v>
      </c>
      <c r="AN112" s="3">
        <f>IF(Inputs!$B$27&lt;&gt;"Ready","PENDING INPUTS",IF(A112&gt;Inputs!$B$6,0,MIN(MAX(0,(AI112+AJ112+AK112)-AL112),MAX(0,C112-D112-(IF(O112&lt;AM112,K112+L112+M112-N112,0)+IF(W112&lt;AM112,S112+T112+U112-V112,0)+IF(AE112&lt;AM112,AA112+AB112+AC112-AD112,0)+IF(AM112&lt;AM112,AI112+AJ112+AK112-AL112,0)+IF(AU112&lt;AM112,AQ112+AR112+AS112-AT112,0)+IF(BC112&lt;AM112,AY112+AZ112+BA112-BB112,0)+IF(BK112&lt;AM112,BG112+BH112+BI112-BJ112,0)+IF(BS112&lt;AM112,BO112+BP112+BQ112-BR112,0)+IF(CA112&lt;AM112,BW112+BX112+BY112-BZ112,0)+IF(CI112&lt;AM112,CE112+CF112+CG112-CH112,0))))))</f>
        <v>0</v>
      </c>
      <c r="AO112" s="3">
        <f>IF(Inputs!$B$27&lt;&gt;"Ready","PENDING INPUTS",MIN((AI112+AJ112+AK112),IF(D112&gt;C112,IF(D112=0,0,AL112*C112/D112),AL112+AN112)))</f>
        <v>0</v>
      </c>
      <c r="AP112" s="3">
        <f>IF(Inputs!$B$27&lt;&gt;"Ready","PENDING INPUTS",MAX(0,(AI112+AJ112+AK112)-AO112))</f>
        <v>0</v>
      </c>
      <c r="AQ112" s="3">
        <f>IF(Inputs!$B$27&lt;&gt;"Ready","PENDING INPUTS",AX111)</f>
        <v>0</v>
      </c>
      <c r="AR112" s="3">
        <f>IF(Inputs!$B$27&lt;&gt;"Ready","PENDING INPUTS",IF(A112&lt;=Inputs!$B$6,ROUND(AQ112*Inputs!C18/12,2),0))</f>
        <v>0</v>
      </c>
      <c r="AS112" s="3">
        <f>IF(Inputs!$B$27&lt;&gt;"Ready","PENDING INPUTS",IF(AND(A112&lt;=Inputs!$B$6,AQ112&gt;0),Inputs!G18,0))</f>
        <v>0</v>
      </c>
      <c r="AT112" s="3">
        <f>IF(Inputs!$B$27&lt;&gt;"Ready","PENDING INPUTS",IF(A112&gt;Inputs!$B$6,0,MIN((AQ112+AR112+AS112),IF(Inputs!H18=1,Inputs!D18,MAX(Inputs!F18,ROUND(AQ112*Inputs!E18+AR112+AS112,2))))))</f>
        <v>0</v>
      </c>
      <c r="AU112">
        <f>IF(Inputs!$B$27&lt;&gt;"Ready","PENDING INPUTS",IF(AQ112&lt;=0,99,1+IF(AND(K112&gt;0,OR(Inputs!C14&gt;Inputs!C18,AND(Inputs!C14=Inputs!C18,0&lt;4))),1,0)+IF(AND(S112&gt;0,OR(Inputs!C15&gt;Inputs!C18,AND(Inputs!C15=Inputs!C18,1&lt;4))),1,0)+IF(AND(AA112&gt;0,OR(Inputs!C16&gt;Inputs!C18,AND(Inputs!C16=Inputs!C18,2&lt;4))),1,0)+IF(AND(AI112&gt;0,OR(Inputs!C17&gt;Inputs!C18,AND(Inputs!C17=Inputs!C18,3&lt;4))),1,0)+IF(AND(AY112&gt;0,OR(Inputs!C19&gt;Inputs!C18,AND(Inputs!C19=Inputs!C18,5&lt;4))),1,0)+IF(AND(BG112&gt;0,OR(Inputs!C20&gt;Inputs!C18,AND(Inputs!C20=Inputs!C18,6&lt;4))),1,0)+IF(AND(BO112&gt;0,OR(Inputs!C21&gt;Inputs!C18,AND(Inputs!C21=Inputs!C18,7&lt;4))),1,0)+IF(AND(BW112&gt;0,OR(Inputs!C22&gt;Inputs!C18,AND(Inputs!C22=Inputs!C18,8&lt;4))),1,0)+IF(AND(CE112&gt;0,OR(Inputs!C23&gt;Inputs!C18,AND(Inputs!C23=Inputs!C18,9&lt;4))),1,0)))</f>
        <v>99</v>
      </c>
      <c r="AV112" s="3">
        <f>IF(Inputs!$B$27&lt;&gt;"Ready","PENDING INPUTS",IF(A112&gt;Inputs!$B$6,0,MIN(MAX(0,(AQ112+AR112+AS112)-AT112),MAX(0,C112-D112-(IF(O112&lt;AU112,K112+L112+M112-N112,0)+IF(W112&lt;AU112,S112+T112+U112-V112,0)+IF(AE112&lt;AU112,AA112+AB112+AC112-AD112,0)+IF(AM112&lt;AU112,AI112+AJ112+AK112-AL112,0)+IF(AU112&lt;AU112,AQ112+AR112+AS112-AT112,0)+IF(BC112&lt;AU112,AY112+AZ112+BA112-BB112,0)+IF(BK112&lt;AU112,BG112+BH112+BI112-BJ112,0)+IF(BS112&lt;AU112,BO112+BP112+BQ112-BR112,0)+IF(CA112&lt;AU112,BW112+BX112+BY112-BZ112,0)+IF(CI112&lt;AU112,CE112+CF112+CG112-CH112,0))))))</f>
        <v>0</v>
      </c>
      <c r="AW112" s="3">
        <f>IF(Inputs!$B$27&lt;&gt;"Ready","PENDING INPUTS",MIN((AQ112+AR112+AS112),IF(D112&gt;C112,IF(D112=0,0,AT112*C112/D112),AT112+AV112)))</f>
        <v>0</v>
      </c>
      <c r="AX112" s="3">
        <f>IF(Inputs!$B$27&lt;&gt;"Ready","PENDING INPUTS",MAX(0,(AQ112+AR112+AS112)-AW112))</f>
        <v>0</v>
      </c>
      <c r="AY112" s="3">
        <f>IF(Inputs!$B$27&lt;&gt;"Ready","PENDING INPUTS",BF111)</f>
        <v>0</v>
      </c>
      <c r="AZ112" s="3">
        <f>IF(Inputs!$B$27&lt;&gt;"Ready","PENDING INPUTS",IF(A112&lt;=Inputs!$B$6,ROUND(AY112*Inputs!C19/12,2),0))</f>
        <v>0</v>
      </c>
      <c r="BA112" s="3">
        <f>IF(Inputs!$B$27&lt;&gt;"Ready","PENDING INPUTS",IF(AND(A112&lt;=Inputs!$B$6,AY112&gt;0),Inputs!G19,0))</f>
        <v>0</v>
      </c>
      <c r="BB112" s="3">
        <f>IF(Inputs!$B$27&lt;&gt;"Ready","PENDING INPUTS",IF(A112&gt;Inputs!$B$6,0,MIN((AY112+AZ112+BA112),IF(Inputs!H19=1,Inputs!D19,MAX(Inputs!F19,ROUND(AY112*Inputs!E19+AZ112+BA112,2))))))</f>
        <v>0</v>
      </c>
      <c r="BC112">
        <f>IF(Inputs!$B$27&lt;&gt;"Ready","PENDING INPUTS",IF(AY112&lt;=0,99,1+IF(AND(K112&gt;0,OR(Inputs!C14&gt;Inputs!C19,AND(Inputs!C14=Inputs!C19,0&lt;5))),1,0)+IF(AND(S112&gt;0,OR(Inputs!C15&gt;Inputs!C19,AND(Inputs!C15=Inputs!C19,1&lt;5))),1,0)+IF(AND(AA112&gt;0,OR(Inputs!C16&gt;Inputs!C19,AND(Inputs!C16=Inputs!C19,2&lt;5))),1,0)+IF(AND(AI112&gt;0,OR(Inputs!C17&gt;Inputs!C19,AND(Inputs!C17=Inputs!C19,3&lt;5))),1,0)+IF(AND(AQ112&gt;0,OR(Inputs!C18&gt;Inputs!C19,AND(Inputs!C18=Inputs!C19,4&lt;5))),1,0)+IF(AND(BG112&gt;0,OR(Inputs!C20&gt;Inputs!C19,AND(Inputs!C20=Inputs!C19,6&lt;5))),1,0)+IF(AND(BO112&gt;0,OR(Inputs!C21&gt;Inputs!C19,AND(Inputs!C21=Inputs!C19,7&lt;5))),1,0)+IF(AND(BW112&gt;0,OR(Inputs!C22&gt;Inputs!C19,AND(Inputs!C22=Inputs!C19,8&lt;5))),1,0)+IF(AND(CE112&gt;0,OR(Inputs!C23&gt;Inputs!C19,AND(Inputs!C23=Inputs!C19,9&lt;5))),1,0)))</f>
        <v>99</v>
      </c>
      <c r="BD112" s="3">
        <f>IF(Inputs!$B$27&lt;&gt;"Ready","PENDING INPUTS",IF(A112&gt;Inputs!$B$6,0,MIN(MAX(0,(AY112+AZ112+BA112)-BB112),MAX(0,C112-D112-(IF(O112&lt;BC112,K112+L112+M112-N112,0)+IF(W112&lt;BC112,S112+T112+U112-V112,0)+IF(AE112&lt;BC112,AA112+AB112+AC112-AD112,0)+IF(AM112&lt;BC112,AI112+AJ112+AK112-AL112,0)+IF(AU112&lt;BC112,AQ112+AR112+AS112-AT112,0)+IF(BC112&lt;BC112,AY112+AZ112+BA112-BB112,0)+IF(BK112&lt;BC112,BG112+BH112+BI112-BJ112,0)+IF(BS112&lt;BC112,BO112+BP112+BQ112-BR112,0)+IF(CA112&lt;BC112,BW112+BX112+BY112-BZ112,0)+IF(CI112&lt;BC112,CE112+CF112+CG112-CH112,0))))))</f>
        <v>0</v>
      </c>
      <c r="BE112" s="3">
        <f>IF(Inputs!$B$27&lt;&gt;"Ready","PENDING INPUTS",MIN((AY112+AZ112+BA112),IF(D112&gt;C112,IF(D112=0,0,BB112*C112/D112),BB112+BD112)))</f>
        <v>0</v>
      </c>
      <c r="BF112" s="3">
        <f>IF(Inputs!$B$27&lt;&gt;"Ready","PENDING INPUTS",MAX(0,(AY112+AZ112+BA112)-BE112))</f>
        <v>0</v>
      </c>
      <c r="BG112" s="3">
        <f>IF(Inputs!$B$27&lt;&gt;"Ready","PENDING INPUTS",BN111)</f>
        <v>0</v>
      </c>
      <c r="BH112" s="3">
        <f>IF(Inputs!$B$27&lt;&gt;"Ready","PENDING INPUTS",IF(A112&lt;=Inputs!$B$6,ROUND(BG112*Inputs!C20/12,2),0))</f>
        <v>0</v>
      </c>
      <c r="BI112" s="3">
        <f>IF(Inputs!$B$27&lt;&gt;"Ready","PENDING INPUTS",IF(AND(A112&lt;=Inputs!$B$6,BG112&gt;0),Inputs!G20,0))</f>
        <v>0</v>
      </c>
      <c r="BJ112" s="3">
        <f>IF(Inputs!$B$27&lt;&gt;"Ready","PENDING INPUTS",IF(A112&gt;Inputs!$B$6,0,MIN((BG112+BH112+BI112),IF(Inputs!H20=1,Inputs!D20,MAX(Inputs!F20,ROUND(BG112*Inputs!E20+BH112+BI112,2))))))</f>
        <v>0</v>
      </c>
      <c r="BK112">
        <f>IF(Inputs!$B$27&lt;&gt;"Ready","PENDING INPUTS",IF(BG112&lt;=0,99,1+IF(AND(K112&gt;0,OR(Inputs!C14&gt;Inputs!C20,AND(Inputs!C14=Inputs!C20,0&lt;6))),1,0)+IF(AND(S112&gt;0,OR(Inputs!C15&gt;Inputs!C20,AND(Inputs!C15=Inputs!C20,1&lt;6))),1,0)+IF(AND(AA112&gt;0,OR(Inputs!C16&gt;Inputs!C20,AND(Inputs!C16=Inputs!C20,2&lt;6))),1,0)+IF(AND(AI112&gt;0,OR(Inputs!C17&gt;Inputs!C20,AND(Inputs!C17=Inputs!C20,3&lt;6))),1,0)+IF(AND(AQ112&gt;0,OR(Inputs!C18&gt;Inputs!C20,AND(Inputs!C18=Inputs!C20,4&lt;6))),1,0)+IF(AND(AY112&gt;0,OR(Inputs!C19&gt;Inputs!C20,AND(Inputs!C19=Inputs!C20,5&lt;6))),1,0)+IF(AND(BO112&gt;0,OR(Inputs!C21&gt;Inputs!C20,AND(Inputs!C21=Inputs!C20,7&lt;6))),1,0)+IF(AND(BW112&gt;0,OR(Inputs!C22&gt;Inputs!C20,AND(Inputs!C22=Inputs!C20,8&lt;6))),1,0)+IF(AND(CE112&gt;0,OR(Inputs!C23&gt;Inputs!C20,AND(Inputs!C23=Inputs!C20,9&lt;6))),1,0)))</f>
        <v>99</v>
      </c>
      <c r="BL112" s="3">
        <f>IF(Inputs!$B$27&lt;&gt;"Ready","PENDING INPUTS",IF(A112&gt;Inputs!$B$6,0,MIN(MAX(0,(BG112+BH112+BI112)-BJ112),MAX(0,C112-D112-(IF(O112&lt;BK112,K112+L112+M112-N112,0)+IF(W112&lt;BK112,S112+T112+U112-V112,0)+IF(AE112&lt;BK112,AA112+AB112+AC112-AD112,0)+IF(AM112&lt;BK112,AI112+AJ112+AK112-AL112,0)+IF(AU112&lt;BK112,AQ112+AR112+AS112-AT112,0)+IF(BC112&lt;BK112,AY112+AZ112+BA112-BB112,0)+IF(BK112&lt;BK112,BG112+BH112+BI112-BJ112,0)+IF(BS112&lt;BK112,BO112+BP112+BQ112-BR112,0)+IF(CA112&lt;BK112,BW112+BX112+BY112-BZ112,0)+IF(CI112&lt;BK112,CE112+CF112+CG112-CH112,0))))))</f>
        <v>0</v>
      </c>
      <c r="BM112" s="3">
        <f>IF(Inputs!$B$27&lt;&gt;"Ready","PENDING INPUTS",MIN((BG112+BH112+BI112),IF(D112&gt;C112,IF(D112=0,0,BJ112*C112/D112),BJ112+BL112)))</f>
        <v>0</v>
      </c>
      <c r="BN112" s="3">
        <f>IF(Inputs!$B$27&lt;&gt;"Ready","PENDING INPUTS",MAX(0,(BG112+BH112+BI112)-BM112))</f>
        <v>0</v>
      </c>
      <c r="BO112" s="3">
        <f>IF(Inputs!$B$27&lt;&gt;"Ready","PENDING INPUTS",BV111)</f>
        <v>0</v>
      </c>
      <c r="BP112" s="3">
        <f>IF(Inputs!$B$27&lt;&gt;"Ready","PENDING INPUTS",IF(A112&lt;=Inputs!$B$6,ROUND(BO112*Inputs!C21/12,2),0))</f>
        <v>0</v>
      </c>
      <c r="BQ112" s="3">
        <f>IF(Inputs!$B$27&lt;&gt;"Ready","PENDING INPUTS",IF(AND(A112&lt;=Inputs!$B$6,BO112&gt;0),Inputs!G21,0))</f>
        <v>0</v>
      </c>
      <c r="BR112" s="3">
        <f>IF(Inputs!$B$27&lt;&gt;"Ready","PENDING INPUTS",IF(A112&gt;Inputs!$B$6,0,MIN((BO112+BP112+BQ112),IF(Inputs!H21=1,Inputs!D21,MAX(Inputs!F21,ROUND(BO112*Inputs!E21+BP112+BQ112,2))))))</f>
        <v>0</v>
      </c>
      <c r="BS112">
        <f>IF(Inputs!$B$27&lt;&gt;"Ready","PENDING INPUTS",IF(BO112&lt;=0,99,1+IF(AND(K112&gt;0,OR(Inputs!C14&gt;Inputs!C21,AND(Inputs!C14=Inputs!C21,0&lt;7))),1,0)+IF(AND(S112&gt;0,OR(Inputs!C15&gt;Inputs!C21,AND(Inputs!C15=Inputs!C21,1&lt;7))),1,0)+IF(AND(AA112&gt;0,OR(Inputs!C16&gt;Inputs!C21,AND(Inputs!C16=Inputs!C21,2&lt;7))),1,0)+IF(AND(AI112&gt;0,OR(Inputs!C17&gt;Inputs!C21,AND(Inputs!C17=Inputs!C21,3&lt;7))),1,0)+IF(AND(AQ112&gt;0,OR(Inputs!C18&gt;Inputs!C21,AND(Inputs!C18=Inputs!C21,4&lt;7))),1,0)+IF(AND(AY112&gt;0,OR(Inputs!C19&gt;Inputs!C21,AND(Inputs!C19=Inputs!C21,5&lt;7))),1,0)+IF(AND(BG112&gt;0,OR(Inputs!C20&gt;Inputs!C21,AND(Inputs!C20=Inputs!C21,6&lt;7))),1,0)+IF(AND(BW112&gt;0,OR(Inputs!C22&gt;Inputs!C21,AND(Inputs!C22=Inputs!C21,8&lt;7))),1,0)+IF(AND(CE112&gt;0,OR(Inputs!C23&gt;Inputs!C21,AND(Inputs!C23=Inputs!C21,9&lt;7))),1,0)))</f>
        <v>99</v>
      </c>
      <c r="BT112" s="3">
        <f>IF(Inputs!$B$27&lt;&gt;"Ready","PENDING INPUTS",IF(A112&gt;Inputs!$B$6,0,MIN(MAX(0,(BO112+BP112+BQ112)-BR112),MAX(0,C112-D112-(IF(O112&lt;BS112,K112+L112+M112-N112,0)+IF(W112&lt;BS112,S112+T112+U112-V112,0)+IF(AE112&lt;BS112,AA112+AB112+AC112-AD112,0)+IF(AM112&lt;BS112,AI112+AJ112+AK112-AL112,0)+IF(AU112&lt;BS112,AQ112+AR112+AS112-AT112,0)+IF(BC112&lt;BS112,AY112+AZ112+BA112-BB112,0)+IF(BK112&lt;BS112,BG112+BH112+BI112-BJ112,0)+IF(BS112&lt;BS112,BO112+BP112+BQ112-BR112,0)+IF(CA112&lt;BS112,BW112+BX112+BY112-BZ112,0)+IF(CI112&lt;BS112,CE112+CF112+CG112-CH112,0))))))</f>
        <v>0</v>
      </c>
      <c r="BU112" s="3">
        <f>IF(Inputs!$B$27&lt;&gt;"Ready","PENDING INPUTS",MIN((BO112+BP112+BQ112),IF(D112&gt;C112,IF(D112=0,0,BR112*C112/D112),BR112+BT112)))</f>
        <v>0</v>
      </c>
      <c r="BV112" s="3">
        <f>IF(Inputs!$B$27&lt;&gt;"Ready","PENDING INPUTS",MAX(0,(BO112+BP112+BQ112)-BU112))</f>
        <v>0</v>
      </c>
      <c r="BW112" s="3">
        <f>IF(Inputs!$B$27&lt;&gt;"Ready","PENDING INPUTS",CD111)</f>
        <v>0</v>
      </c>
      <c r="BX112" s="3">
        <f>IF(Inputs!$B$27&lt;&gt;"Ready","PENDING INPUTS",IF(A112&lt;=Inputs!$B$6,ROUND(BW112*Inputs!C22/12,2),0))</f>
        <v>0</v>
      </c>
      <c r="BY112" s="3">
        <f>IF(Inputs!$B$27&lt;&gt;"Ready","PENDING INPUTS",IF(AND(A112&lt;=Inputs!$B$6,BW112&gt;0),Inputs!G22,0))</f>
        <v>0</v>
      </c>
      <c r="BZ112" s="3">
        <f>IF(Inputs!$B$27&lt;&gt;"Ready","PENDING INPUTS",IF(A112&gt;Inputs!$B$6,0,MIN((BW112+BX112+BY112),IF(Inputs!H22=1,Inputs!D22,MAX(Inputs!F22,ROUND(BW112*Inputs!E22+BX112+BY112,2))))))</f>
        <v>0</v>
      </c>
      <c r="CA112">
        <f>IF(Inputs!$B$27&lt;&gt;"Ready","PENDING INPUTS",IF(BW112&lt;=0,99,1+IF(AND(K112&gt;0,OR(Inputs!C14&gt;Inputs!C22,AND(Inputs!C14=Inputs!C22,0&lt;8))),1,0)+IF(AND(S112&gt;0,OR(Inputs!C15&gt;Inputs!C22,AND(Inputs!C15=Inputs!C22,1&lt;8))),1,0)+IF(AND(AA112&gt;0,OR(Inputs!C16&gt;Inputs!C22,AND(Inputs!C16=Inputs!C22,2&lt;8))),1,0)+IF(AND(AI112&gt;0,OR(Inputs!C17&gt;Inputs!C22,AND(Inputs!C17=Inputs!C22,3&lt;8))),1,0)+IF(AND(AQ112&gt;0,OR(Inputs!C18&gt;Inputs!C22,AND(Inputs!C18=Inputs!C22,4&lt;8))),1,0)+IF(AND(AY112&gt;0,OR(Inputs!C19&gt;Inputs!C22,AND(Inputs!C19=Inputs!C22,5&lt;8))),1,0)+IF(AND(BG112&gt;0,OR(Inputs!C20&gt;Inputs!C22,AND(Inputs!C20=Inputs!C22,6&lt;8))),1,0)+IF(AND(BO112&gt;0,OR(Inputs!C21&gt;Inputs!C22,AND(Inputs!C21=Inputs!C22,7&lt;8))),1,0)+IF(AND(CE112&gt;0,OR(Inputs!C23&gt;Inputs!C22,AND(Inputs!C23=Inputs!C22,9&lt;8))),1,0)))</f>
        <v>99</v>
      </c>
      <c r="CB112" s="3">
        <f>IF(Inputs!$B$27&lt;&gt;"Ready","PENDING INPUTS",IF(A112&gt;Inputs!$B$6,0,MIN(MAX(0,(BW112+BX112+BY112)-BZ112),MAX(0,C112-D112-(IF(O112&lt;CA112,K112+L112+M112-N112,0)+IF(W112&lt;CA112,S112+T112+U112-V112,0)+IF(AE112&lt;CA112,AA112+AB112+AC112-AD112,0)+IF(AM112&lt;CA112,AI112+AJ112+AK112-AL112,0)+IF(AU112&lt;CA112,AQ112+AR112+AS112-AT112,0)+IF(BC112&lt;CA112,AY112+AZ112+BA112-BB112,0)+IF(BK112&lt;CA112,BG112+BH112+BI112-BJ112,0)+IF(BS112&lt;CA112,BO112+BP112+BQ112-BR112,0)+IF(CA112&lt;CA112,BW112+BX112+BY112-BZ112,0)+IF(CI112&lt;CA112,CE112+CF112+CG112-CH112,0))))))</f>
        <v>0</v>
      </c>
      <c r="CC112" s="3">
        <f>IF(Inputs!$B$27&lt;&gt;"Ready","PENDING INPUTS",MIN((BW112+BX112+BY112),IF(D112&gt;C112,IF(D112=0,0,BZ112*C112/D112),BZ112+CB112)))</f>
        <v>0</v>
      </c>
      <c r="CD112" s="3">
        <f>IF(Inputs!$B$27&lt;&gt;"Ready","PENDING INPUTS",MAX(0,(BW112+BX112+BY112)-CC112))</f>
        <v>0</v>
      </c>
      <c r="CE112" s="3">
        <f>IF(Inputs!$B$27&lt;&gt;"Ready","PENDING INPUTS",CL111)</f>
        <v>0</v>
      </c>
      <c r="CF112" s="3">
        <f>IF(Inputs!$B$27&lt;&gt;"Ready","PENDING INPUTS",IF(A112&lt;=Inputs!$B$6,ROUND(CE112*Inputs!C23/12,2),0))</f>
        <v>0</v>
      </c>
      <c r="CG112" s="3">
        <f>IF(Inputs!$B$27&lt;&gt;"Ready","PENDING INPUTS",IF(AND(A112&lt;=Inputs!$B$6,CE112&gt;0),Inputs!G23,0))</f>
        <v>0</v>
      </c>
      <c r="CH112" s="3">
        <f>IF(Inputs!$B$27&lt;&gt;"Ready","PENDING INPUTS",IF(A112&gt;Inputs!$B$6,0,MIN((CE112+CF112+CG112),IF(Inputs!H23=1,Inputs!D23,MAX(Inputs!F23,ROUND(CE112*Inputs!E23+CF112+CG112,2))))))</f>
        <v>0</v>
      </c>
      <c r="CI112">
        <f>IF(Inputs!$B$27&lt;&gt;"Ready","PENDING INPUTS",IF(CE112&lt;=0,99,1+IF(AND(K112&gt;0,OR(Inputs!C14&gt;Inputs!C23,AND(Inputs!C14=Inputs!C23,0&lt;9))),1,0)+IF(AND(S112&gt;0,OR(Inputs!C15&gt;Inputs!C23,AND(Inputs!C15=Inputs!C23,1&lt;9))),1,0)+IF(AND(AA112&gt;0,OR(Inputs!C16&gt;Inputs!C23,AND(Inputs!C16=Inputs!C23,2&lt;9))),1,0)+IF(AND(AI112&gt;0,OR(Inputs!C17&gt;Inputs!C23,AND(Inputs!C17=Inputs!C23,3&lt;9))),1,0)+IF(AND(AQ112&gt;0,OR(Inputs!C18&gt;Inputs!C23,AND(Inputs!C18=Inputs!C23,4&lt;9))),1,0)+IF(AND(AY112&gt;0,OR(Inputs!C19&gt;Inputs!C23,AND(Inputs!C19=Inputs!C23,5&lt;9))),1,0)+IF(AND(BG112&gt;0,OR(Inputs!C20&gt;Inputs!C23,AND(Inputs!C20=Inputs!C23,6&lt;9))),1,0)+IF(AND(BO112&gt;0,OR(Inputs!C21&gt;Inputs!C23,AND(Inputs!C21=Inputs!C23,7&lt;9))),1,0)+IF(AND(BW112&gt;0,OR(Inputs!C22&gt;Inputs!C23,AND(Inputs!C22=Inputs!C23,8&lt;9))),1,0)))</f>
        <v>99</v>
      </c>
      <c r="CJ112" s="3">
        <f>IF(Inputs!$B$27&lt;&gt;"Ready","PENDING INPUTS",IF(A112&gt;Inputs!$B$6,0,MIN(MAX(0,(CE112+CF112+CG112)-CH112),MAX(0,C112-D112-(IF(O112&lt;CI112,K112+L112+M112-N112,0)+IF(W112&lt;CI112,S112+T112+U112-V112,0)+IF(AE112&lt;CI112,AA112+AB112+AC112-AD112,0)+IF(AM112&lt;CI112,AI112+AJ112+AK112-AL112,0)+IF(AU112&lt;CI112,AQ112+AR112+AS112-AT112,0)+IF(BC112&lt;CI112,AY112+AZ112+BA112-BB112,0)+IF(BK112&lt;CI112,BG112+BH112+BI112-BJ112,0)+IF(BS112&lt;CI112,BO112+BP112+BQ112-BR112,0)+IF(CA112&lt;CI112,BW112+BX112+BY112-BZ112,0)+IF(CI112&lt;CI112,CE112+CF112+CG112-CH112,0))))))</f>
        <v>0</v>
      </c>
      <c r="CK112" s="3">
        <f>IF(Inputs!$B$27&lt;&gt;"Ready","PENDING INPUTS",MIN((CE112+CF112+CG112),IF(D112&gt;C112,IF(D112=0,0,CH112*C112/D112),CH112+CJ112)))</f>
        <v>0</v>
      </c>
      <c r="CL112" s="3">
        <f>IF(Inputs!$B$27&lt;&gt;"Ready","PENDING INPUTS",MAX(0,(CE112+CF112+CG112)-CK112))</f>
        <v>0</v>
      </c>
    </row>
    <row r="113" spans="1:90" ht="27.95" customHeight="1" x14ac:dyDescent="0.25">
      <c r="A113">
        <v>109</v>
      </c>
      <c r="B113" s="13">
        <f>IF(Inputs!$B$27&lt;&gt;"Ready","PENDING INPUTS",EDATE(Inputs!$B$5,A113-1))</f>
        <v>49583</v>
      </c>
      <c r="C113" s="3">
        <f>IF(Inputs!$B$27&lt;&gt;"Ready","PENDING INPUTS",IF(A113&lt;=Inputs!$B$6,MAX(0,Inputs!$B$4+IF(A113=Inputs!$B$7,Inputs!$B$8,0)+IF(A113=Inputs!$B$9,Inputs!$B$10,0)),0))</f>
        <v>0</v>
      </c>
      <c r="D113" s="3">
        <f>IF(Inputs!$B$27&lt;&gt;"Ready","PENDING INPUTS",SUM(N113,V113,AD113,AL113,AT113,BB113,BJ113,BR113,BZ113,CH113))</f>
        <v>0</v>
      </c>
      <c r="E113" s="3">
        <f>IF(Inputs!$B$27&lt;&gt;"Ready","PENDING INPUTS",MAX(0,D113-C113))</f>
        <v>0</v>
      </c>
      <c r="F113" s="3">
        <f>IF(Inputs!$B$27&lt;&gt;"Ready","PENDING INPUTS",SUM(Q113,Y113,AG113,AO113,AW113,BE113,BM113,BU113,CC113,CK113))</f>
        <v>0</v>
      </c>
      <c r="G113" s="3">
        <f>IF(Inputs!$B$27&lt;&gt;"Ready","PENDING INPUTS",SUM(L113,T113,AB113,AJ113,AR113,AZ113,BH113,BP113,BX113,CF113))</f>
        <v>0</v>
      </c>
      <c r="H113" s="3">
        <f>IF(Inputs!$B$27&lt;&gt;"Ready","PENDING INPUTS",SUM(M113,U113,AC113,AK113,AS113,BA113,BI113,BQ113,BY113,CG113))</f>
        <v>0</v>
      </c>
      <c r="I113" s="3">
        <f>IF(Inputs!$B$27&lt;&gt;"Ready","PENDING INPUTS",SUM(R113,Z113,AH113,AP113,AX113,BF113,BN113,BV113,CD113,CL113))</f>
        <v>0</v>
      </c>
      <c r="J113" t="str">
        <f>IF(Inputs!$B$27&lt;&gt;"Ready","PENDING INPUTS",IF(A113&gt;Inputs!$B$6,"Beyond horizon",IF(E113&gt;0.005,"MINIMUM SHORTFALL",IF(I113&lt;0.005,"Paid off","In progress"))))</f>
        <v>Paid off</v>
      </c>
      <c r="K113" s="3">
        <f>IF(Inputs!$B$27&lt;&gt;"Ready","PENDING INPUTS",R112)</f>
        <v>0</v>
      </c>
      <c r="L113" s="3">
        <f>IF(Inputs!$B$27&lt;&gt;"Ready","PENDING INPUTS",IF(A113&lt;=Inputs!$B$6,ROUND(K113*Inputs!C14/12,2),0))</f>
        <v>0</v>
      </c>
      <c r="M113" s="3">
        <f>IF(Inputs!$B$27&lt;&gt;"Ready","PENDING INPUTS",IF(AND(A113&lt;=Inputs!$B$6,K113&gt;0),Inputs!G14,0))</f>
        <v>0</v>
      </c>
      <c r="N113" s="3">
        <f>IF(Inputs!$B$27&lt;&gt;"Ready","PENDING INPUTS",IF(A113&gt;Inputs!$B$6,0,MIN((K113+L113+M113),IF(Inputs!H14=1,Inputs!D14,MAX(Inputs!F14,ROUND(K113*Inputs!E14+L113+M113,2))))))</f>
        <v>0</v>
      </c>
      <c r="O113">
        <f>IF(Inputs!$B$27&lt;&gt;"Ready","PENDING INPUTS",IF(K113&lt;=0,99,1+IF(AND(S113&gt;0,OR(Inputs!C15&gt;Inputs!C14,AND(Inputs!C15=Inputs!C14,1&lt;0))),1,0)+IF(AND(AA113&gt;0,OR(Inputs!C16&gt;Inputs!C14,AND(Inputs!C16=Inputs!C14,2&lt;0))),1,0)+IF(AND(AI113&gt;0,OR(Inputs!C17&gt;Inputs!C14,AND(Inputs!C17=Inputs!C14,3&lt;0))),1,0)+IF(AND(AQ113&gt;0,OR(Inputs!C18&gt;Inputs!C14,AND(Inputs!C18=Inputs!C14,4&lt;0))),1,0)+IF(AND(AY113&gt;0,OR(Inputs!C19&gt;Inputs!C14,AND(Inputs!C19=Inputs!C14,5&lt;0))),1,0)+IF(AND(BG113&gt;0,OR(Inputs!C20&gt;Inputs!C14,AND(Inputs!C20=Inputs!C14,6&lt;0))),1,0)+IF(AND(BO113&gt;0,OR(Inputs!C21&gt;Inputs!C14,AND(Inputs!C21=Inputs!C14,7&lt;0))),1,0)+IF(AND(BW113&gt;0,OR(Inputs!C22&gt;Inputs!C14,AND(Inputs!C22=Inputs!C14,8&lt;0))),1,0)+IF(AND(CE113&gt;0,OR(Inputs!C23&gt;Inputs!C14,AND(Inputs!C23=Inputs!C14,9&lt;0))),1,0)))</f>
        <v>99</v>
      </c>
      <c r="P113" s="3">
        <f>IF(Inputs!$B$27&lt;&gt;"Ready","PENDING INPUTS",IF(A113&gt;Inputs!$B$6,0,MIN(MAX(0,(K113+L113+M113)-N113),MAX(0,C113-D113-(IF(O113&lt;O113,K113+L113+M113-N113,0)+IF(W113&lt;O113,S113+T113+U113-V113,0)+IF(AE113&lt;O113,AA113+AB113+AC113-AD113,0)+IF(AM113&lt;O113,AI113+AJ113+AK113-AL113,0)+IF(AU113&lt;O113,AQ113+AR113+AS113-AT113,0)+IF(BC113&lt;O113,AY113+AZ113+BA113-BB113,0)+IF(BK113&lt;O113,BG113+BH113+BI113-BJ113,0)+IF(BS113&lt;O113,BO113+BP113+BQ113-BR113,0)+IF(CA113&lt;O113,BW113+BX113+BY113-BZ113,0)+IF(CI113&lt;O113,CE113+CF113+CG113-CH113,0))))))</f>
        <v>0</v>
      </c>
      <c r="Q113" s="3">
        <f>IF(Inputs!$B$27&lt;&gt;"Ready","PENDING INPUTS",MIN((K113+L113+M113),IF(D113&gt;C113,IF(D113=0,0,N113*C113/D113),N113+P113)))</f>
        <v>0</v>
      </c>
      <c r="R113" s="3">
        <f>IF(Inputs!$B$27&lt;&gt;"Ready","PENDING INPUTS",MAX(0,(K113+L113+M113)-Q113))</f>
        <v>0</v>
      </c>
      <c r="S113" s="3">
        <f>IF(Inputs!$B$27&lt;&gt;"Ready","PENDING INPUTS",Z112)</f>
        <v>0</v>
      </c>
      <c r="T113" s="3">
        <f>IF(Inputs!$B$27&lt;&gt;"Ready","PENDING INPUTS",IF(A113&lt;=Inputs!$B$6,ROUND(S113*Inputs!C15/12,2),0))</f>
        <v>0</v>
      </c>
      <c r="U113" s="3">
        <f>IF(Inputs!$B$27&lt;&gt;"Ready","PENDING INPUTS",IF(AND(A113&lt;=Inputs!$B$6,S113&gt;0),Inputs!G15,0))</f>
        <v>0</v>
      </c>
      <c r="V113" s="3">
        <f>IF(Inputs!$B$27&lt;&gt;"Ready","PENDING INPUTS",IF(A113&gt;Inputs!$B$6,0,MIN((S113+T113+U113),IF(Inputs!H15=1,Inputs!D15,MAX(Inputs!F15,ROUND(S113*Inputs!E15+T113+U113,2))))))</f>
        <v>0</v>
      </c>
      <c r="W113">
        <f>IF(Inputs!$B$27&lt;&gt;"Ready","PENDING INPUTS",IF(S113&lt;=0,99,1+IF(AND(K113&gt;0,OR(Inputs!C14&gt;Inputs!C15,AND(Inputs!C14=Inputs!C15,0&lt;1))),1,0)+IF(AND(AA113&gt;0,OR(Inputs!C16&gt;Inputs!C15,AND(Inputs!C16=Inputs!C15,2&lt;1))),1,0)+IF(AND(AI113&gt;0,OR(Inputs!C17&gt;Inputs!C15,AND(Inputs!C17=Inputs!C15,3&lt;1))),1,0)+IF(AND(AQ113&gt;0,OR(Inputs!C18&gt;Inputs!C15,AND(Inputs!C18=Inputs!C15,4&lt;1))),1,0)+IF(AND(AY113&gt;0,OR(Inputs!C19&gt;Inputs!C15,AND(Inputs!C19=Inputs!C15,5&lt;1))),1,0)+IF(AND(BG113&gt;0,OR(Inputs!C20&gt;Inputs!C15,AND(Inputs!C20=Inputs!C15,6&lt;1))),1,0)+IF(AND(BO113&gt;0,OR(Inputs!C21&gt;Inputs!C15,AND(Inputs!C21=Inputs!C15,7&lt;1))),1,0)+IF(AND(BW113&gt;0,OR(Inputs!C22&gt;Inputs!C15,AND(Inputs!C22=Inputs!C15,8&lt;1))),1,0)+IF(AND(CE113&gt;0,OR(Inputs!C23&gt;Inputs!C15,AND(Inputs!C23=Inputs!C15,9&lt;1))),1,0)))</f>
        <v>99</v>
      </c>
      <c r="X113" s="3">
        <f>IF(Inputs!$B$27&lt;&gt;"Ready","PENDING INPUTS",IF(A113&gt;Inputs!$B$6,0,MIN(MAX(0,(S113+T113+U113)-V113),MAX(0,C113-D113-(IF(O113&lt;W113,K113+L113+M113-N113,0)+IF(W113&lt;W113,S113+T113+U113-V113,0)+IF(AE113&lt;W113,AA113+AB113+AC113-AD113,0)+IF(AM113&lt;W113,AI113+AJ113+AK113-AL113,0)+IF(AU113&lt;W113,AQ113+AR113+AS113-AT113,0)+IF(BC113&lt;W113,AY113+AZ113+BA113-BB113,0)+IF(BK113&lt;W113,BG113+BH113+BI113-BJ113,0)+IF(BS113&lt;W113,BO113+BP113+BQ113-BR113,0)+IF(CA113&lt;W113,BW113+BX113+BY113-BZ113,0)+IF(CI113&lt;W113,CE113+CF113+CG113-CH113,0))))))</f>
        <v>0</v>
      </c>
      <c r="Y113" s="3">
        <f>IF(Inputs!$B$27&lt;&gt;"Ready","PENDING INPUTS",MIN((S113+T113+U113),IF(D113&gt;C113,IF(D113=0,0,V113*C113/D113),V113+X113)))</f>
        <v>0</v>
      </c>
      <c r="Z113" s="3">
        <f>IF(Inputs!$B$27&lt;&gt;"Ready","PENDING INPUTS",MAX(0,(S113+T113+U113)-Y113))</f>
        <v>0</v>
      </c>
      <c r="AA113" s="3">
        <f>IF(Inputs!$B$27&lt;&gt;"Ready","PENDING INPUTS",AH112)</f>
        <v>0</v>
      </c>
      <c r="AB113" s="3">
        <f>IF(Inputs!$B$27&lt;&gt;"Ready","PENDING INPUTS",IF(A113&lt;=Inputs!$B$6,ROUND(AA113*Inputs!C16/12,2),0))</f>
        <v>0</v>
      </c>
      <c r="AC113" s="3">
        <f>IF(Inputs!$B$27&lt;&gt;"Ready","PENDING INPUTS",IF(AND(A113&lt;=Inputs!$B$6,AA113&gt;0),Inputs!G16,0))</f>
        <v>0</v>
      </c>
      <c r="AD113" s="3">
        <f>IF(Inputs!$B$27&lt;&gt;"Ready","PENDING INPUTS",IF(A113&gt;Inputs!$B$6,0,MIN((AA113+AB113+AC113),IF(Inputs!H16=1,Inputs!D16,MAX(Inputs!F16,ROUND(AA113*Inputs!E16+AB113+AC113,2))))))</f>
        <v>0</v>
      </c>
      <c r="AE113">
        <f>IF(Inputs!$B$27&lt;&gt;"Ready","PENDING INPUTS",IF(AA113&lt;=0,99,1+IF(AND(K113&gt;0,OR(Inputs!C14&gt;Inputs!C16,AND(Inputs!C14=Inputs!C16,0&lt;2))),1,0)+IF(AND(S113&gt;0,OR(Inputs!C15&gt;Inputs!C16,AND(Inputs!C15=Inputs!C16,1&lt;2))),1,0)+IF(AND(AI113&gt;0,OR(Inputs!C17&gt;Inputs!C16,AND(Inputs!C17=Inputs!C16,3&lt;2))),1,0)+IF(AND(AQ113&gt;0,OR(Inputs!C18&gt;Inputs!C16,AND(Inputs!C18=Inputs!C16,4&lt;2))),1,0)+IF(AND(AY113&gt;0,OR(Inputs!C19&gt;Inputs!C16,AND(Inputs!C19=Inputs!C16,5&lt;2))),1,0)+IF(AND(BG113&gt;0,OR(Inputs!C20&gt;Inputs!C16,AND(Inputs!C20=Inputs!C16,6&lt;2))),1,0)+IF(AND(BO113&gt;0,OR(Inputs!C21&gt;Inputs!C16,AND(Inputs!C21=Inputs!C16,7&lt;2))),1,0)+IF(AND(BW113&gt;0,OR(Inputs!C22&gt;Inputs!C16,AND(Inputs!C22=Inputs!C16,8&lt;2))),1,0)+IF(AND(CE113&gt;0,OR(Inputs!C23&gt;Inputs!C16,AND(Inputs!C23=Inputs!C16,9&lt;2))),1,0)))</f>
        <v>99</v>
      </c>
      <c r="AF113" s="3">
        <f>IF(Inputs!$B$27&lt;&gt;"Ready","PENDING INPUTS",IF(A113&gt;Inputs!$B$6,0,MIN(MAX(0,(AA113+AB113+AC113)-AD113),MAX(0,C113-D113-(IF(O113&lt;AE113,K113+L113+M113-N113,0)+IF(W113&lt;AE113,S113+T113+U113-V113,0)+IF(AE113&lt;AE113,AA113+AB113+AC113-AD113,0)+IF(AM113&lt;AE113,AI113+AJ113+AK113-AL113,0)+IF(AU113&lt;AE113,AQ113+AR113+AS113-AT113,0)+IF(BC113&lt;AE113,AY113+AZ113+BA113-BB113,0)+IF(BK113&lt;AE113,BG113+BH113+BI113-BJ113,0)+IF(BS113&lt;AE113,BO113+BP113+BQ113-BR113,0)+IF(CA113&lt;AE113,BW113+BX113+BY113-BZ113,0)+IF(CI113&lt;AE113,CE113+CF113+CG113-CH113,0))))))</f>
        <v>0</v>
      </c>
      <c r="AG113" s="3">
        <f>IF(Inputs!$B$27&lt;&gt;"Ready","PENDING INPUTS",MIN((AA113+AB113+AC113),IF(D113&gt;C113,IF(D113=0,0,AD113*C113/D113),AD113+AF113)))</f>
        <v>0</v>
      </c>
      <c r="AH113" s="3">
        <f>IF(Inputs!$B$27&lt;&gt;"Ready","PENDING INPUTS",MAX(0,(AA113+AB113+AC113)-AG113))</f>
        <v>0</v>
      </c>
      <c r="AI113" s="3">
        <f>IF(Inputs!$B$27&lt;&gt;"Ready","PENDING INPUTS",AP112)</f>
        <v>0</v>
      </c>
      <c r="AJ113" s="3">
        <f>IF(Inputs!$B$27&lt;&gt;"Ready","PENDING INPUTS",IF(A113&lt;=Inputs!$B$6,ROUND(AI113*Inputs!C17/12,2),0))</f>
        <v>0</v>
      </c>
      <c r="AK113" s="3">
        <f>IF(Inputs!$B$27&lt;&gt;"Ready","PENDING INPUTS",IF(AND(A113&lt;=Inputs!$B$6,AI113&gt;0),Inputs!G17,0))</f>
        <v>0</v>
      </c>
      <c r="AL113" s="3">
        <f>IF(Inputs!$B$27&lt;&gt;"Ready","PENDING INPUTS",IF(A113&gt;Inputs!$B$6,0,MIN((AI113+AJ113+AK113),IF(Inputs!H17=1,Inputs!D17,MAX(Inputs!F17,ROUND(AI113*Inputs!E17+AJ113+AK113,2))))))</f>
        <v>0</v>
      </c>
      <c r="AM113">
        <f>IF(Inputs!$B$27&lt;&gt;"Ready","PENDING INPUTS",IF(AI113&lt;=0,99,1+IF(AND(K113&gt;0,OR(Inputs!C14&gt;Inputs!C17,AND(Inputs!C14=Inputs!C17,0&lt;3))),1,0)+IF(AND(S113&gt;0,OR(Inputs!C15&gt;Inputs!C17,AND(Inputs!C15=Inputs!C17,1&lt;3))),1,0)+IF(AND(AA113&gt;0,OR(Inputs!C16&gt;Inputs!C17,AND(Inputs!C16=Inputs!C17,2&lt;3))),1,0)+IF(AND(AQ113&gt;0,OR(Inputs!C18&gt;Inputs!C17,AND(Inputs!C18=Inputs!C17,4&lt;3))),1,0)+IF(AND(AY113&gt;0,OR(Inputs!C19&gt;Inputs!C17,AND(Inputs!C19=Inputs!C17,5&lt;3))),1,0)+IF(AND(BG113&gt;0,OR(Inputs!C20&gt;Inputs!C17,AND(Inputs!C20=Inputs!C17,6&lt;3))),1,0)+IF(AND(BO113&gt;0,OR(Inputs!C21&gt;Inputs!C17,AND(Inputs!C21=Inputs!C17,7&lt;3))),1,0)+IF(AND(BW113&gt;0,OR(Inputs!C22&gt;Inputs!C17,AND(Inputs!C22=Inputs!C17,8&lt;3))),1,0)+IF(AND(CE113&gt;0,OR(Inputs!C23&gt;Inputs!C17,AND(Inputs!C23=Inputs!C17,9&lt;3))),1,0)))</f>
        <v>99</v>
      </c>
      <c r="AN113" s="3">
        <f>IF(Inputs!$B$27&lt;&gt;"Ready","PENDING INPUTS",IF(A113&gt;Inputs!$B$6,0,MIN(MAX(0,(AI113+AJ113+AK113)-AL113),MAX(0,C113-D113-(IF(O113&lt;AM113,K113+L113+M113-N113,0)+IF(W113&lt;AM113,S113+T113+U113-V113,0)+IF(AE113&lt;AM113,AA113+AB113+AC113-AD113,0)+IF(AM113&lt;AM113,AI113+AJ113+AK113-AL113,0)+IF(AU113&lt;AM113,AQ113+AR113+AS113-AT113,0)+IF(BC113&lt;AM113,AY113+AZ113+BA113-BB113,0)+IF(BK113&lt;AM113,BG113+BH113+BI113-BJ113,0)+IF(BS113&lt;AM113,BO113+BP113+BQ113-BR113,0)+IF(CA113&lt;AM113,BW113+BX113+BY113-BZ113,0)+IF(CI113&lt;AM113,CE113+CF113+CG113-CH113,0))))))</f>
        <v>0</v>
      </c>
      <c r="AO113" s="3">
        <f>IF(Inputs!$B$27&lt;&gt;"Ready","PENDING INPUTS",MIN((AI113+AJ113+AK113),IF(D113&gt;C113,IF(D113=0,0,AL113*C113/D113),AL113+AN113)))</f>
        <v>0</v>
      </c>
      <c r="AP113" s="3">
        <f>IF(Inputs!$B$27&lt;&gt;"Ready","PENDING INPUTS",MAX(0,(AI113+AJ113+AK113)-AO113))</f>
        <v>0</v>
      </c>
      <c r="AQ113" s="3">
        <f>IF(Inputs!$B$27&lt;&gt;"Ready","PENDING INPUTS",AX112)</f>
        <v>0</v>
      </c>
      <c r="AR113" s="3">
        <f>IF(Inputs!$B$27&lt;&gt;"Ready","PENDING INPUTS",IF(A113&lt;=Inputs!$B$6,ROUND(AQ113*Inputs!C18/12,2),0))</f>
        <v>0</v>
      </c>
      <c r="AS113" s="3">
        <f>IF(Inputs!$B$27&lt;&gt;"Ready","PENDING INPUTS",IF(AND(A113&lt;=Inputs!$B$6,AQ113&gt;0),Inputs!G18,0))</f>
        <v>0</v>
      </c>
      <c r="AT113" s="3">
        <f>IF(Inputs!$B$27&lt;&gt;"Ready","PENDING INPUTS",IF(A113&gt;Inputs!$B$6,0,MIN((AQ113+AR113+AS113),IF(Inputs!H18=1,Inputs!D18,MAX(Inputs!F18,ROUND(AQ113*Inputs!E18+AR113+AS113,2))))))</f>
        <v>0</v>
      </c>
      <c r="AU113">
        <f>IF(Inputs!$B$27&lt;&gt;"Ready","PENDING INPUTS",IF(AQ113&lt;=0,99,1+IF(AND(K113&gt;0,OR(Inputs!C14&gt;Inputs!C18,AND(Inputs!C14=Inputs!C18,0&lt;4))),1,0)+IF(AND(S113&gt;0,OR(Inputs!C15&gt;Inputs!C18,AND(Inputs!C15=Inputs!C18,1&lt;4))),1,0)+IF(AND(AA113&gt;0,OR(Inputs!C16&gt;Inputs!C18,AND(Inputs!C16=Inputs!C18,2&lt;4))),1,0)+IF(AND(AI113&gt;0,OR(Inputs!C17&gt;Inputs!C18,AND(Inputs!C17=Inputs!C18,3&lt;4))),1,0)+IF(AND(AY113&gt;0,OR(Inputs!C19&gt;Inputs!C18,AND(Inputs!C19=Inputs!C18,5&lt;4))),1,0)+IF(AND(BG113&gt;0,OR(Inputs!C20&gt;Inputs!C18,AND(Inputs!C20=Inputs!C18,6&lt;4))),1,0)+IF(AND(BO113&gt;0,OR(Inputs!C21&gt;Inputs!C18,AND(Inputs!C21=Inputs!C18,7&lt;4))),1,0)+IF(AND(BW113&gt;0,OR(Inputs!C22&gt;Inputs!C18,AND(Inputs!C22=Inputs!C18,8&lt;4))),1,0)+IF(AND(CE113&gt;0,OR(Inputs!C23&gt;Inputs!C18,AND(Inputs!C23=Inputs!C18,9&lt;4))),1,0)))</f>
        <v>99</v>
      </c>
      <c r="AV113" s="3">
        <f>IF(Inputs!$B$27&lt;&gt;"Ready","PENDING INPUTS",IF(A113&gt;Inputs!$B$6,0,MIN(MAX(0,(AQ113+AR113+AS113)-AT113),MAX(0,C113-D113-(IF(O113&lt;AU113,K113+L113+M113-N113,0)+IF(W113&lt;AU113,S113+T113+U113-V113,0)+IF(AE113&lt;AU113,AA113+AB113+AC113-AD113,0)+IF(AM113&lt;AU113,AI113+AJ113+AK113-AL113,0)+IF(AU113&lt;AU113,AQ113+AR113+AS113-AT113,0)+IF(BC113&lt;AU113,AY113+AZ113+BA113-BB113,0)+IF(BK113&lt;AU113,BG113+BH113+BI113-BJ113,0)+IF(BS113&lt;AU113,BO113+BP113+BQ113-BR113,0)+IF(CA113&lt;AU113,BW113+BX113+BY113-BZ113,0)+IF(CI113&lt;AU113,CE113+CF113+CG113-CH113,0))))))</f>
        <v>0</v>
      </c>
      <c r="AW113" s="3">
        <f>IF(Inputs!$B$27&lt;&gt;"Ready","PENDING INPUTS",MIN((AQ113+AR113+AS113),IF(D113&gt;C113,IF(D113=0,0,AT113*C113/D113),AT113+AV113)))</f>
        <v>0</v>
      </c>
      <c r="AX113" s="3">
        <f>IF(Inputs!$B$27&lt;&gt;"Ready","PENDING INPUTS",MAX(0,(AQ113+AR113+AS113)-AW113))</f>
        <v>0</v>
      </c>
      <c r="AY113" s="3">
        <f>IF(Inputs!$B$27&lt;&gt;"Ready","PENDING INPUTS",BF112)</f>
        <v>0</v>
      </c>
      <c r="AZ113" s="3">
        <f>IF(Inputs!$B$27&lt;&gt;"Ready","PENDING INPUTS",IF(A113&lt;=Inputs!$B$6,ROUND(AY113*Inputs!C19/12,2),0))</f>
        <v>0</v>
      </c>
      <c r="BA113" s="3">
        <f>IF(Inputs!$B$27&lt;&gt;"Ready","PENDING INPUTS",IF(AND(A113&lt;=Inputs!$B$6,AY113&gt;0),Inputs!G19,0))</f>
        <v>0</v>
      </c>
      <c r="BB113" s="3">
        <f>IF(Inputs!$B$27&lt;&gt;"Ready","PENDING INPUTS",IF(A113&gt;Inputs!$B$6,0,MIN((AY113+AZ113+BA113),IF(Inputs!H19=1,Inputs!D19,MAX(Inputs!F19,ROUND(AY113*Inputs!E19+AZ113+BA113,2))))))</f>
        <v>0</v>
      </c>
      <c r="BC113">
        <f>IF(Inputs!$B$27&lt;&gt;"Ready","PENDING INPUTS",IF(AY113&lt;=0,99,1+IF(AND(K113&gt;0,OR(Inputs!C14&gt;Inputs!C19,AND(Inputs!C14=Inputs!C19,0&lt;5))),1,0)+IF(AND(S113&gt;0,OR(Inputs!C15&gt;Inputs!C19,AND(Inputs!C15=Inputs!C19,1&lt;5))),1,0)+IF(AND(AA113&gt;0,OR(Inputs!C16&gt;Inputs!C19,AND(Inputs!C16=Inputs!C19,2&lt;5))),1,0)+IF(AND(AI113&gt;0,OR(Inputs!C17&gt;Inputs!C19,AND(Inputs!C17=Inputs!C19,3&lt;5))),1,0)+IF(AND(AQ113&gt;0,OR(Inputs!C18&gt;Inputs!C19,AND(Inputs!C18=Inputs!C19,4&lt;5))),1,0)+IF(AND(BG113&gt;0,OR(Inputs!C20&gt;Inputs!C19,AND(Inputs!C20=Inputs!C19,6&lt;5))),1,0)+IF(AND(BO113&gt;0,OR(Inputs!C21&gt;Inputs!C19,AND(Inputs!C21=Inputs!C19,7&lt;5))),1,0)+IF(AND(BW113&gt;0,OR(Inputs!C22&gt;Inputs!C19,AND(Inputs!C22=Inputs!C19,8&lt;5))),1,0)+IF(AND(CE113&gt;0,OR(Inputs!C23&gt;Inputs!C19,AND(Inputs!C23=Inputs!C19,9&lt;5))),1,0)))</f>
        <v>99</v>
      </c>
      <c r="BD113" s="3">
        <f>IF(Inputs!$B$27&lt;&gt;"Ready","PENDING INPUTS",IF(A113&gt;Inputs!$B$6,0,MIN(MAX(0,(AY113+AZ113+BA113)-BB113),MAX(0,C113-D113-(IF(O113&lt;BC113,K113+L113+M113-N113,0)+IF(W113&lt;BC113,S113+T113+U113-V113,0)+IF(AE113&lt;BC113,AA113+AB113+AC113-AD113,0)+IF(AM113&lt;BC113,AI113+AJ113+AK113-AL113,0)+IF(AU113&lt;BC113,AQ113+AR113+AS113-AT113,0)+IF(BC113&lt;BC113,AY113+AZ113+BA113-BB113,0)+IF(BK113&lt;BC113,BG113+BH113+BI113-BJ113,0)+IF(BS113&lt;BC113,BO113+BP113+BQ113-BR113,0)+IF(CA113&lt;BC113,BW113+BX113+BY113-BZ113,0)+IF(CI113&lt;BC113,CE113+CF113+CG113-CH113,0))))))</f>
        <v>0</v>
      </c>
      <c r="BE113" s="3">
        <f>IF(Inputs!$B$27&lt;&gt;"Ready","PENDING INPUTS",MIN((AY113+AZ113+BA113),IF(D113&gt;C113,IF(D113=0,0,BB113*C113/D113),BB113+BD113)))</f>
        <v>0</v>
      </c>
      <c r="BF113" s="3">
        <f>IF(Inputs!$B$27&lt;&gt;"Ready","PENDING INPUTS",MAX(0,(AY113+AZ113+BA113)-BE113))</f>
        <v>0</v>
      </c>
      <c r="BG113" s="3">
        <f>IF(Inputs!$B$27&lt;&gt;"Ready","PENDING INPUTS",BN112)</f>
        <v>0</v>
      </c>
      <c r="BH113" s="3">
        <f>IF(Inputs!$B$27&lt;&gt;"Ready","PENDING INPUTS",IF(A113&lt;=Inputs!$B$6,ROUND(BG113*Inputs!C20/12,2),0))</f>
        <v>0</v>
      </c>
      <c r="BI113" s="3">
        <f>IF(Inputs!$B$27&lt;&gt;"Ready","PENDING INPUTS",IF(AND(A113&lt;=Inputs!$B$6,BG113&gt;0),Inputs!G20,0))</f>
        <v>0</v>
      </c>
      <c r="BJ113" s="3">
        <f>IF(Inputs!$B$27&lt;&gt;"Ready","PENDING INPUTS",IF(A113&gt;Inputs!$B$6,0,MIN((BG113+BH113+BI113),IF(Inputs!H20=1,Inputs!D20,MAX(Inputs!F20,ROUND(BG113*Inputs!E20+BH113+BI113,2))))))</f>
        <v>0</v>
      </c>
      <c r="BK113">
        <f>IF(Inputs!$B$27&lt;&gt;"Ready","PENDING INPUTS",IF(BG113&lt;=0,99,1+IF(AND(K113&gt;0,OR(Inputs!C14&gt;Inputs!C20,AND(Inputs!C14=Inputs!C20,0&lt;6))),1,0)+IF(AND(S113&gt;0,OR(Inputs!C15&gt;Inputs!C20,AND(Inputs!C15=Inputs!C20,1&lt;6))),1,0)+IF(AND(AA113&gt;0,OR(Inputs!C16&gt;Inputs!C20,AND(Inputs!C16=Inputs!C20,2&lt;6))),1,0)+IF(AND(AI113&gt;0,OR(Inputs!C17&gt;Inputs!C20,AND(Inputs!C17=Inputs!C20,3&lt;6))),1,0)+IF(AND(AQ113&gt;0,OR(Inputs!C18&gt;Inputs!C20,AND(Inputs!C18=Inputs!C20,4&lt;6))),1,0)+IF(AND(AY113&gt;0,OR(Inputs!C19&gt;Inputs!C20,AND(Inputs!C19=Inputs!C20,5&lt;6))),1,0)+IF(AND(BO113&gt;0,OR(Inputs!C21&gt;Inputs!C20,AND(Inputs!C21=Inputs!C20,7&lt;6))),1,0)+IF(AND(BW113&gt;0,OR(Inputs!C22&gt;Inputs!C20,AND(Inputs!C22=Inputs!C20,8&lt;6))),1,0)+IF(AND(CE113&gt;0,OR(Inputs!C23&gt;Inputs!C20,AND(Inputs!C23=Inputs!C20,9&lt;6))),1,0)))</f>
        <v>99</v>
      </c>
      <c r="BL113" s="3">
        <f>IF(Inputs!$B$27&lt;&gt;"Ready","PENDING INPUTS",IF(A113&gt;Inputs!$B$6,0,MIN(MAX(0,(BG113+BH113+BI113)-BJ113),MAX(0,C113-D113-(IF(O113&lt;BK113,K113+L113+M113-N113,0)+IF(W113&lt;BK113,S113+T113+U113-V113,0)+IF(AE113&lt;BK113,AA113+AB113+AC113-AD113,0)+IF(AM113&lt;BK113,AI113+AJ113+AK113-AL113,0)+IF(AU113&lt;BK113,AQ113+AR113+AS113-AT113,0)+IF(BC113&lt;BK113,AY113+AZ113+BA113-BB113,0)+IF(BK113&lt;BK113,BG113+BH113+BI113-BJ113,0)+IF(BS113&lt;BK113,BO113+BP113+BQ113-BR113,0)+IF(CA113&lt;BK113,BW113+BX113+BY113-BZ113,0)+IF(CI113&lt;BK113,CE113+CF113+CG113-CH113,0))))))</f>
        <v>0</v>
      </c>
      <c r="BM113" s="3">
        <f>IF(Inputs!$B$27&lt;&gt;"Ready","PENDING INPUTS",MIN((BG113+BH113+BI113),IF(D113&gt;C113,IF(D113=0,0,BJ113*C113/D113),BJ113+BL113)))</f>
        <v>0</v>
      </c>
      <c r="BN113" s="3">
        <f>IF(Inputs!$B$27&lt;&gt;"Ready","PENDING INPUTS",MAX(0,(BG113+BH113+BI113)-BM113))</f>
        <v>0</v>
      </c>
      <c r="BO113" s="3">
        <f>IF(Inputs!$B$27&lt;&gt;"Ready","PENDING INPUTS",BV112)</f>
        <v>0</v>
      </c>
      <c r="BP113" s="3">
        <f>IF(Inputs!$B$27&lt;&gt;"Ready","PENDING INPUTS",IF(A113&lt;=Inputs!$B$6,ROUND(BO113*Inputs!C21/12,2),0))</f>
        <v>0</v>
      </c>
      <c r="BQ113" s="3">
        <f>IF(Inputs!$B$27&lt;&gt;"Ready","PENDING INPUTS",IF(AND(A113&lt;=Inputs!$B$6,BO113&gt;0),Inputs!G21,0))</f>
        <v>0</v>
      </c>
      <c r="BR113" s="3">
        <f>IF(Inputs!$B$27&lt;&gt;"Ready","PENDING INPUTS",IF(A113&gt;Inputs!$B$6,0,MIN((BO113+BP113+BQ113),IF(Inputs!H21=1,Inputs!D21,MAX(Inputs!F21,ROUND(BO113*Inputs!E21+BP113+BQ113,2))))))</f>
        <v>0</v>
      </c>
      <c r="BS113">
        <f>IF(Inputs!$B$27&lt;&gt;"Ready","PENDING INPUTS",IF(BO113&lt;=0,99,1+IF(AND(K113&gt;0,OR(Inputs!C14&gt;Inputs!C21,AND(Inputs!C14=Inputs!C21,0&lt;7))),1,0)+IF(AND(S113&gt;0,OR(Inputs!C15&gt;Inputs!C21,AND(Inputs!C15=Inputs!C21,1&lt;7))),1,0)+IF(AND(AA113&gt;0,OR(Inputs!C16&gt;Inputs!C21,AND(Inputs!C16=Inputs!C21,2&lt;7))),1,0)+IF(AND(AI113&gt;0,OR(Inputs!C17&gt;Inputs!C21,AND(Inputs!C17=Inputs!C21,3&lt;7))),1,0)+IF(AND(AQ113&gt;0,OR(Inputs!C18&gt;Inputs!C21,AND(Inputs!C18=Inputs!C21,4&lt;7))),1,0)+IF(AND(AY113&gt;0,OR(Inputs!C19&gt;Inputs!C21,AND(Inputs!C19=Inputs!C21,5&lt;7))),1,0)+IF(AND(BG113&gt;0,OR(Inputs!C20&gt;Inputs!C21,AND(Inputs!C20=Inputs!C21,6&lt;7))),1,0)+IF(AND(BW113&gt;0,OR(Inputs!C22&gt;Inputs!C21,AND(Inputs!C22=Inputs!C21,8&lt;7))),1,0)+IF(AND(CE113&gt;0,OR(Inputs!C23&gt;Inputs!C21,AND(Inputs!C23=Inputs!C21,9&lt;7))),1,0)))</f>
        <v>99</v>
      </c>
      <c r="BT113" s="3">
        <f>IF(Inputs!$B$27&lt;&gt;"Ready","PENDING INPUTS",IF(A113&gt;Inputs!$B$6,0,MIN(MAX(0,(BO113+BP113+BQ113)-BR113),MAX(0,C113-D113-(IF(O113&lt;BS113,K113+L113+M113-N113,0)+IF(W113&lt;BS113,S113+T113+U113-V113,0)+IF(AE113&lt;BS113,AA113+AB113+AC113-AD113,0)+IF(AM113&lt;BS113,AI113+AJ113+AK113-AL113,0)+IF(AU113&lt;BS113,AQ113+AR113+AS113-AT113,0)+IF(BC113&lt;BS113,AY113+AZ113+BA113-BB113,0)+IF(BK113&lt;BS113,BG113+BH113+BI113-BJ113,0)+IF(BS113&lt;BS113,BO113+BP113+BQ113-BR113,0)+IF(CA113&lt;BS113,BW113+BX113+BY113-BZ113,0)+IF(CI113&lt;BS113,CE113+CF113+CG113-CH113,0))))))</f>
        <v>0</v>
      </c>
      <c r="BU113" s="3">
        <f>IF(Inputs!$B$27&lt;&gt;"Ready","PENDING INPUTS",MIN((BO113+BP113+BQ113),IF(D113&gt;C113,IF(D113=0,0,BR113*C113/D113),BR113+BT113)))</f>
        <v>0</v>
      </c>
      <c r="BV113" s="3">
        <f>IF(Inputs!$B$27&lt;&gt;"Ready","PENDING INPUTS",MAX(0,(BO113+BP113+BQ113)-BU113))</f>
        <v>0</v>
      </c>
      <c r="BW113" s="3">
        <f>IF(Inputs!$B$27&lt;&gt;"Ready","PENDING INPUTS",CD112)</f>
        <v>0</v>
      </c>
      <c r="BX113" s="3">
        <f>IF(Inputs!$B$27&lt;&gt;"Ready","PENDING INPUTS",IF(A113&lt;=Inputs!$B$6,ROUND(BW113*Inputs!C22/12,2),0))</f>
        <v>0</v>
      </c>
      <c r="BY113" s="3">
        <f>IF(Inputs!$B$27&lt;&gt;"Ready","PENDING INPUTS",IF(AND(A113&lt;=Inputs!$B$6,BW113&gt;0),Inputs!G22,0))</f>
        <v>0</v>
      </c>
      <c r="BZ113" s="3">
        <f>IF(Inputs!$B$27&lt;&gt;"Ready","PENDING INPUTS",IF(A113&gt;Inputs!$B$6,0,MIN((BW113+BX113+BY113),IF(Inputs!H22=1,Inputs!D22,MAX(Inputs!F22,ROUND(BW113*Inputs!E22+BX113+BY113,2))))))</f>
        <v>0</v>
      </c>
      <c r="CA113">
        <f>IF(Inputs!$B$27&lt;&gt;"Ready","PENDING INPUTS",IF(BW113&lt;=0,99,1+IF(AND(K113&gt;0,OR(Inputs!C14&gt;Inputs!C22,AND(Inputs!C14=Inputs!C22,0&lt;8))),1,0)+IF(AND(S113&gt;0,OR(Inputs!C15&gt;Inputs!C22,AND(Inputs!C15=Inputs!C22,1&lt;8))),1,0)+IF(AND(AA113&gt;0,OR(Inputs!C16&gt;Inputs!C22,AND(Inputs!C16=Inputs!C22,2&lt;8))),1,0)+IF(AND(AI113&gt;0,OR(Inputs!C17&gt;Inputs!C22,AND(Inputs!C17=Inputs!C22,3&lt;8))),1,0)+IF(AND(AQ113&gt;0,OR(Inputs!C18&gt;Inputs!C22,AND(Inputs!C18=Inputs!C22,4&lt;8))),1,0)+IF(AND(AY113&gt;0,OR(Inputs!C19&gt;Inputs!C22,AND(Inputs!C19=Inputs!C22,5&lt;8))),1,0)+IF(AND(BG113&gt;0,OR(Inputs!C20&gt;Inputs!C22,AND(Inputs!C20=Inputs!C22,6&lt;8))),1,0)+IF(AND(BO113&gt;0,OR(Inputs!C21&gt;Inputs!C22,AND(Inputs!C21=Inputs!C22,7&lt;8))),1,0)+IF(AND(CE113&gt;0,OR(Inputs!C23&gt;Inputs!C22,AND(Inputs!C23=Inputs!C22,9&lt;8))),1,0)))</f>
        <v>99</v>
      </c>
      <c r="CB113" s="3">
        <f>IF(Inputs!$B$27&lt;&gt;"Ready","PENDING INPUTS",IF(A113&gt;Inputs!$B$6,0,MIN(MAX(0,(BW113+BX113+BY113)-BZ113),MAX(0,C113-D113-(IF(O113&lt;CA113,K113+L113+M113-N113,0)+IF(W113&lt;CA113,S113+T113+U113-V113,0)+IF(AE113&lt;CA113,AA113+AB113+AC113-AD113,0)+IF(AM113&lt;CA113,AI113+AJ113+AK113-AL113,0)+IF(AU113&lt;CA113,AQ113+AR113+AS113-AT113,0)+IF(BC113&lt;CA113,AY113+AZ113+BA113-BB113,0)+IF(BK113&lt;CA113,BG113+BH113+BI113-BJ113,0)+IF(BS113&lt;CA113,BO113+BP113+BQ113-BR113,0)+IF(CA113&lt;CA113,BW113+BX113+BY113-BZ113,0)+IF(CI113&lt;CA113,CE113+CF113+CG113-CH113,0))))))</f>
        <v>0</v>
      </c>
      <c r="CC113" s="3">
        <f>IF(Inputs!$B$27&lt;&gt;"Ready","PENDING INPUTS",MIN((BW113+BX113+BY113),IF(D113&gt;C113,IF(D113=0,0,BZ113*C113/D113),BZ113+CB113)))</f>
        <v>0</v>
      </c>
      <c r="CD113" s="3">
        <f>IF(Inputs!$B$27&lt;&gt;"Ready","PENDING INPUTS",MAX(0,(BW113+BX113+BY113)-CC113))</f>
        <v>0</v>
      </c>
      <c r="CE113" s="3">
        <f>IF(Inputs!$B$27&lt;&gt;"Ready","PENDING INPUTS",CL112)</f>
        <v>0</v>
      </c>
      <c r="CF113" s="3">
        <f>IF(Inputs!$B$27&lt;&gt;"Ready","PENDING INPUTS",IF(A113&lt;=Inputs!$B$6,ROUND(CE113*Inputs!C23/12,2),0))</f>
        <v>0</v>
      </c>
      <c r="CG113" s="3">
        <f>IF(Inputs!$B$27&lt;&gt;"Ready","PENDING INPUTS",IF(AND(A113&lt;=Inputs!$B$6,CE113&gt;0),Inputs!G23,0))</f>
        <v>0</v>
      </c>
      <c r="CH113" s="3">
        <f>IF(Inputs!$B$27&lt;&gt;"Ready","PENDING INPUTS",IF(A113&gt;Inputs!$B$6,0,MIN((CE113+CF113+CG113),IF(Inputs!H23=1,Inputs!D23,MAX(Inputs!F23,ROUND(CE113*Inputs!E23+CF113+CG113,2))))))</f>
        <v>0</v>
      </c>
      <c r="CI113">
        <f>IF(Inputs!$B$27&lt;&gt;"Ready","PENDING INPUTS",IF(CE113&lt;=0,99,1+IF(AND(K113&gt;0,OR(Inputs!C14&gt;Inputs!C23,AND(Inputs!C14=Inputs!C23,0&lt;9))),1,0)+IF(AND(S113&gt;0,OR(Inputs!C15&gt;Inputs!C23,AND(Inputs!C15=Inputs!C23,1&lt;9))),1,0)+IF(AND(AA113&gt;0,OR(Inputs!C16&gt;Inputs!C23,AND(Inputs!C16=Inputs!C23,2&lt;9))),1,0)+IF(AND(AI113&gt;0,OR(Inputs!C17&gt;Inputs!C23,AND(Inputs!C17=Inputs!C23,3&lt;9))),1,0)+IF(AND(AQ113&gt;0,OR(Inputs!C18&gt;Inputs!C23,AND(Inputs!C18=Inputs!C23,4&lt;9))),1,0)+IF(AND(AY113&gt;0,OR(Inputs!C19&gt;Inputs!C23,AND(Inputs!C19=Inputs!C23,5&lt;9))),1,0)+IF(AND(BG113&gt;0,OR(Inputs!C20&gt;Inputs!C23,AND(Inputs!C20=Inputs!C23,6&lt;9))),1,0)+IF(AND(BO113&gt;0,OR(Inputs!C21&gt;Inputs!C23,AND(Inputs!C21=Inputs!C23,7&lt;9))),1,0)+IF(AND(BW113&gt;0,OR(Inputs!C22&gt;Inputs!C23,AND(Inputs!C22=Inputs!C23,8&lt;9))),1,0)))</f>
        <v>99</v>
      </c>
      <c r="CJ113" s="3">
        <f>IF(Inputs!$B$27&lt;&gt;"Ready","PENDING INPUTS",IF(A113&gt;Inputs!$B$6,0,MIN(MAX(0,(CE113+CF113+CG113)-CH113),MAX(0,C113-D113-(IF(O113&lt;CI113,K113+L113+M113-N113,0)+IF(W113&lt;CI113,S113+T113+U113-V113,0)+IF(AE113&lt;CI113,AA113+AB113+AC113-AD113,0)+IF(AM113&lt;CI113,AI113+AJ113+AK113-AL113,0)+IF(AU113&lt;CI113,AQ113+AR113+AS113-AT113,0)+IF(BC113&lt;CI113,AY113+AZ113+BA113-BB113,0)+IF(BK113&lt;CI113,BG113+BH113+BI113-BJ113,0)+IF(BS113&lt;CI113,BO113+BP113+BQ113-BR113,0)+IF(CA113&lt;CI113,BW113+BX113+BY113-BZ113,0)+IF(CI113&lt;CI113,CE113+CF113+CG113-CH113,0))))))</f>
        <v>0</v>
      </c>
      <c r="CK113" s="3">
        <f>IF(Inputs!$B$27&lt;&gt;"Ready","PENDING INPUTS",MIN((CE113+CF113+CG113),IF(D113&gt;C113,IF(D113=0,0,CH113*C113/D113),CH113+CJ113)))</f>
        <v>0</v>
      </c>
      <c r="CL113" s="3">
        <f>IF(Inputs!$B$27&lt;&gt;"Ready","PENDING INPUTS",MAX(0,(CE113+CF113+CG113)-CK113))</f>
        <v>0</v>
      </c>
    </row>
    <row r="114" spans="1:90" ht="27.95" customHeight="1" x14ac:dyDescent="0.25">
      <c r="A114">
        <v>110</v>
      </c>
      <c r="B114" s="13">
        <f>IF(Inputs!$B$27&lt;&gt;"Ready","PENDING INPUTS",EDATE(Inputs!$B$5,A114-1))</f>
        <v>49614</v>
      </c>
      <c r="C114" s="3">
        <f>IF(Inputs!$B$27&lt;&gt;"Ready","PENDING INPUTS",IF(A114&lt;=Inputs!$B$6,MAX(0,Inputs!$B$4+IF(A114=Inputs!$B$7,Inputs!$B$8,0)+IF(A114=Inputs!$B$9,Inputs!$B$10,0)),0))</f>
        <v>0</v>
      </c>
      <c r="D114" s="3">
        <f>IF(Inputs!$B$27&lt;&gt;"Ready","PENDING INPUTS",SUM(N114,V114,AD114,AL114,AT114,BB114,BJ114,BR114,BZ114,CH114))</f>
        <v>0</v>
      </c>
      <c r="E114" s="3">
        <f>IF(Inputs!$B$27&lt;&gt;"Ready","PENDING INPUTS",MAX(0,D114-C114))</f>
        <v>0</v>
      </c>
      <c r="F114" s="3">
        <f>IF(Inputs!$B$27&lt;&gt;"Ready","PENDING INPUTS",SUM(Q114,Y114,AG114,AO114,AW114,BE114,BM114,BU114,CC114,CK114))</f>
        <v>0</v>
      </c>
      <c r="G114" s="3">
        <f>IF(Inputs!$B$27&lt;&gt;"Ready","PENDING INPUTS",SUM(L114,T114,AB114,AJ114,AR114,AZ114,BH114,BP114,BX114,CF114))</f>
        <v>0</v>
      </c>
      <c r="H114" s="3">
        <f>IF(Inputs!$B$27&lt;&gt;"Ready","PENDING INPUTS",SUM(M114,U114,AC114,AK114,AS114,BA114,BI114,BQ114,BY114,CG114))</f>
        <v>0</v>
      </c>
      <c r="I114" s="3">
        <f>IF(Inputs!$B$27&lt;&gt;"Ready","PENDING INPUTS",SUM(R114,Z114,AH114,AP114,AX114,BF114,BN114,BV114,CD114,CL114))</f>
        <v>0</v>
      </c>
      <c r="J114" t="str">
        <f>IF(Inputs!$B$27&lt;&gt;"Ready","PENDING INPUTS",IF(A114&gt;Inputs!$B$6,"Beyond horizon",IF(E114&gt;0.005,"MINIMUM SHORTFALL",IF(I114&lt;0.005,"Paid off","In progress"))))</f>
        <v>Paid off</v>
      </c>
      <c r="K114" s="3">
        <f>IF(Inputs!$B$27&lt;&gt;"Ready","PENDING INPUTS",R113)</f>
        <v>0</v>
      </c>
      <c r="L114" s="3">
        <f>IF(Inputs!$B$27&lt;&gt;"Ready","PENDING INPUTS",IF(A114&lt;=Inputs!$B$6,ROUND(K114*Inputs!C14/12,2),0))</f>
        <v>0</v>
      </c>
      <c r="M114" s="3">
        <f>IF(Inputs!$B$27&lt;&gt;"Ready","PENDING INPUTS",IF(AND(A114&lt;=Inputs!$B$6,K114&gt;0),Inputs!G14,0))</f>
        <v>0</v>
      </c>
      <c r="N114" s="3">
        <f>IF(Inputs!$B$27&lt;&gt;"Ready","PENDING INPUTS",IF(A114&gt;Inputs!$B$6,0,MIN((K114+L114+M114),IF(Inputs!H14=1,Inputs!D14,MAX(Inputs!F14,ROUND(K114*Inputs!E14+L114+M114,2))))))</f>
        <v>0</v>
      </c>
      <c r="O114">
        <f>IF(Inputs!$B$27&lt;&gt;"Ready","PENDING INPUTS",IF(K114&lt;=0,99,1+IF(AND(S114&gt;0,OR(Inputs!C15&gt;Inputs!C14,AND(Inputs!C15=Inputs!C14,1&lt;0))),1,0)+IF(AND(AA114&gt;0,OR(Inputs!C16&gt;Inputs!C14,AND(Inputs!C16=Inputs!C14,2&lt;0))),1,0)+IF(AND(AI114&gt;0,OR(Inputs!C17&gt;Inputs!C14,AND(Inputs!C17=Inputs!C14,3&lt;0))),1,0)+IF(AND(AQ114&gt;0,OR(Inputs!C18&gt;Inputs!C14,AND(Inputs!C18=Inputs!C14,4&lt;0))),1,0)+IF(AND(AY114&gt;0,OR(Inputs!C19&gt;Inputs!C14,AND(Inputs!C19=Inputs!C14,5&lt;0))),1,0)+IF(AND(BG114&gt;0,OR(Inputs!C20&gt;Inputs!C14,AND(Inputs!C20=Inputs!C14,6&lt;0))),1,0)+IF(AND(BO114&gt;0,OR(Inputs!C21&gt;Inputs!C14,AND(Inputs!C21=Inputs!C14,7&lt;0))),1,0)+IF(AND(BW114&gt;0,OR(Inputs!C22&gt;Inputs!C14,AND(Inputs!C22=Inputs!C14,8&lt;0))),1,0)+IF(AND(CE114&gt;0,OR(Inputs!C23&gt;Inputs!C14,AND(Inputs!C23=Inputs!C14,9&lt;0))),1,0)))</f>
        <v>99</v>
      </c>
      <c r="P114" s="3">
        <f>IF(Inputs!$B$27&lt;&gt;"Ready","PENDING INPUTS",IF(A114&gt;Inputs!$B$6,0,MIN(MAX(0,(K114+L114+M114)-N114),MAX(0,C114-D114-(IF(O114&lt;O114,K114+L114+M114-N114,0)+IF(W114&lt;O114,S114+T114+U114-V114,0)+IF(AE114&lt;O114,AA114+AB114+AC114-AD114,0)+IF(AM114&lt;O114,AI114+AJ114+AK114-AL114,0)+IF(AU114&lt;O114,AQ114+AR114+AS114-AT114,0)+IF(BC114&lt;O114,AY114+AZ114+BA114-BB114,0)+IF(BK114&lt;O114,BG114+BH114+BI114-BJ114,0)+IF(BS114&lt;O114,BO114+BP114+BQ114-BR114,0)+IF(CA114&lt;O114,BW114+BX114+BY114-BZ114,0)+IF(CI114&lt;O114,CE114+CF114+CG114-CH114,0))))))</f>
        <v>0</v>
      </c>
      <c r="Q114" s="3">
        <f>IF(Inputs!$B$27&lt;&gt;"Ready","PENDING INPUTS",MIN((K114+L114+M114),IF(D114&gt;C114,IF(D114=0,0,N114*C114/D114),N114+P114)))</f>
        <v>0</v>
      </c>
      <c r="R114" s="3">
        <f>IF(Inputs!$B$27&lt;&gt;"Ready","PENDING INPUTS",MAX(0,(K114+L114+M114)-Q114))</f>
        <v>0</v>
      </c>
      <c r="S114" s="3">
        <f>IF(Inputs!$B$27&lt;&gt;"Ready","PENDING INPUTS",Z113)</f>
        <v>0</v>
      </c>
      <c r="T114" s="3">
        <f>IF(Inputs!$B$27&lt;&gt;"Ready","PENDING INPUTS",IF(A114&lt;=Inputs!$B$6,ROUND(S114*Inputs!C15/12,2),0))</f>
        <v>0</v>
      </c>
      <c r="U114" s="3">
        <f>IF(Inputs!$B$27&lt;&gt;"Ready","PENDING INPUTS",IF(AND(A114&lt;=Inputs!$B$6,S114&gt;0),Inputs!G15,0))</f>
        <v>0</v>
      </c>
      <c r="V114" s="3">
        <f>IF(Inputs!$B$27&lt;&gt;"Ready","PENDING INPUTS",IF(A114&gt;Inputs!$B$6,0,MIN((S114+T114+U114),IF(Inputs!H15=1,Inputs!D15,MAX(Inputs!F15,ROUND(S114*Inputs!E15+T114+U114,2))))))</f>
        <v>0</v>
      </c>
      <c r="W114">
        <f>IF(Inputs!$B$27&lt;&gt;"Ready","PENDING INPUTS",IF(S114&lt;=0,99,1+IF(AND(K114&gt;0,OR(Inputs!C14&gt;Inputs!C15,AND(Inputs!C14=Inputs!C15,0&lt;1))),1,0)+IF(AND(AA114&gt;0,OR(Inputs!C16&gt;Inputs!C15,AND(Inputs!C16=Inputs!C15,2&lt;1))),1,0)+IF(AND(AI114&gt;0,OR(Inputs!C17&gt;Inputs!C15,AND(Inputs!C17=Inputs!C15,3&lt;1))),1,0)+IF(AND(AQ114&gt;0,OR(Inputs!C18&gt;Inputs!C15,AND(Inputs!C18=Inputs!C15,4&lt;1))),1,0)+IF(AND(AY114&gt;0,OR(Inputs!C19&gt;Inputs!C15,AND(Inputs!C19=Inputs!C15,5&lt;1))),1,0)+IF(AND(BG114&gt;0,OR(Inputs!C20&gt;Inputs!C15,AND(Inputs!C20=Inputs!C15,6&lt;1))),1,0)+IF(AND(BO114&gt;0,OR(Inputs!C21&gt;Inputs!C15,AND(Inputs!C21=Inputs!C15,7&lt;1))),1,0)+IF(AND(BW114&gt;0,OR(Inputs!C22&gt;Inputs!C15,AND(Inputs!C22=Inputs!C15,8&lt;1))),1,0)+IF(AND(CE114&gt;0,OR(Inputs!C23&gt;Inputs!C15,AND(Inputs!C23=Inputs!C15,9&lt;1))),1,0)))</f>
        <v>99</v>
      </c>
      <c r="X114" s="3">
        <f>IF(Inputs!$B$27&lt;&gt;"Ready","PENDING INPUTS",IF(A114&gt;Inputs!$B$6,0,MIN(MAX(0,(S114+T114+U114)-V114),MAX(0,C114-D114-(IF(O114&lt;W114,K114+L114+M114-N114,0)+IF(W114&lt;W114,S114+T114+U114-V114,0)+IF(AE114&lt;W114,AA114+AB114+AC114-AD114,0)+IF(AM114&lt;W114,AI114+AJ114+AK114-AL114,0)+IF(AU114&lt;W114,AQ114+AR114+AS114-AT114,0)+IF(BC114&lt;W114,AY114+AZ114+BA114-BB114,0)+IF(BK114&lt;W114,BG114+BH114+BI114-BJ114,0)+IF(BS114&lt;W114,BO114+BP114+BQ114-BR114,0)+IF(CA114&lt;W114,BW114+BX114+BY114-BZ114,0)+IF(CI114&lt;W114,CE114+CF114+CG114-CH114,0))))))</f>
        <v>0</v>
      </c>
      <c r="Y114" s="3">
        <f>IF(Inputs!$B$27&lt;&gt;"Ready","PENDING INPUTS",MIN((S114+T114+U114),IF(D114&gt;C114,IF(D114=0,0,V114*C114/D114),V114+X114)))</f>
        <v>0</v>
      </c>
      <c r="Z114" s="3">
        <f>IF(Inputs!$B$27&lt;&gt;"Ready","PENDING INPUTS",MAX(0,(S114+T114+U114)-Y114))</f>
        <v>0</v>
      </c>
      <c r="AA114" s="3">
        <f>IF(Inputs!$B$27&lt;&gt;"Ready","PENDING INPUTS",AH113)</f>
        <v>0</v>
      </c>
      <c r="AB114" s="3">
        <f>IF(Inputs!$B$27&lt;&gt;"Ready","PENDING INPUTS",IF(A114&lt;=Inputs!$B$6,ROUND(AA114*Inputs!C16/12,2),0))</f>
        <v>0</v>
      </c>
      <c r="AC114" s="3">
        <f>IF(Inputs!$B$27&lt;&gt;"Ready","PENDING INPUTS",IF(AND(A114&lt;=Inputs!$B$6,AA114&gt;0),Inputs!G16,0))</f>
        <v>0</v>
      </c>
      <c r="AD114" s="3">
        <f>IF(Inputs!$B$27&lt;&gt;"Ready","PENDING INPUTS",IF(A114&gt;Inputs!$B$6,0,MIN((AA114+AB114+AC114),IF(Inputs!H16=1,Inputs!D16,MAX(Inputs!F16,ROUND(AA114*Inputs!E16+AB114+AC114,2))))))</f>
        <v>0</v>
      </c>
      <c r="AE114">
        <f>IF(Inputs!$B$27&lt;&gt;"Ready","PENDING INPUTS",IF(AA114&lt;=0,99,1+IF(AND(K114&gt;0,OR(Inputs!C14&gt;Inputs!C16,AND(Inputs!C14=Inputs!C16,0&lt;2))),1,0)+IF(AND(S114&gt;0,OR(Inputs!C15&gt;Inputs!C16,AND(Inputs!C15=Inputs!C16,1&lt;2))),1,0)+IF(AND(AI114&gt;0,OR(Inputs!C17&gt;Inputs!C16,AND(Inputs!C17=Inputs!C16,3&lt;2))),1,0)+IF(AND(AQ114&gt;0,OR(Inputs!C18&gt;Inputs!C16,AND(Inputs!C18=Inputs!C16,4&lt;2))),1,0)+IF(AND(AY114&gt;0,OR(Inputs!C19&gt;Inputs!C16,AND(Inputs!C19=Inputs!C16,5&lt;2))),1,0)+IF(AND(BG114&gt;0,OR(Inputs!C20&gt;Inputs!C16,AND(Inputs!C20=Inputs!C16,6&lt;2))),1,0)+IF(AND(BO114&gt;0,OR(Inputs!C21&gt;Inputs!C16,AND(Inputs!C21=Inputs!C16,7&lt;2))),1,0)+IF(AND(BW114&gt;0,OR(Inputs!C22&gt;Inputs!C16,AND(Inputs!C22=Inputs!C16,8&lt;2))),1,0)+IF(AND(CE114&gt;0,OR(Inputs!C23&gt;Inputs!C16,AND(Inputs!C23=Inputs!C16,9&lt;2))),1,0)))</f>
        <v>99</v>
      </c>
      <c r="AF114" s="3">
        <f>IF(Inputs!$B$27&lt;&gt;"Ready","PENDING INPUTS",IF(A114&gt;Inputs!$B$6,0,MIN(MAX(0,(AA114+AB114+AC114)-AD114),MAX(0,C114-D114-(IF(O114&lt;AE114,K114+L114+M114-N114,0)+IF(W114&lt;AE114,S114+T114+U114-V114,0)+IF(AE114&lt;AE114,AA114+AB114+AC114-AD114,0)+IF(AM114&lt;AE114,AI114+AJ114+AK114-AL114,0)+IF(AU114&lt;AE114,AQ114+AR114+AS114-AT114,0)+IF(BC114&lt;AE114,AY114+AZ114+BA114-BB114,0)+IF(BK114&lt;AE114,BG114+BH114+BI114-BJ114,0)+IF(BS114&lt;AE114,BO114+BP114+BQ114-BR114,0)+IF(CA114&lt;AE114,BW114+BX114+BY114-BZ114,0)+IF(CI114&lt;AE114,CE114+CF114+CG114-CH114,0))))))</f>
        <v>0</v>
      </c>
      <c r="AG114" s="3">
        <f>IF(Inputs!$B$27&lt;&gt;"Ready","PENDING INPUTS",MIN((AA114+AB114+AC114),IF(D114&gt;C114,IF(D114=0,0,AD114*C114/D114),AD114+AF114)))</f>
        <v>0</v>
      </c>
      <c r="AH114" s="3">
        <f>IF(Inputs!$B$27&lt;&gt;"Ready","PENDING INPUTS",MAX(0,(AA114+AB114+AC114)-AG114))</f>
        <v>0</v>
      </c>
      <c r="AI114" s="3">
        <f>IF(Inputs!$B$27&lt;&gt;"Ready","PENDING INPUTS",AP113)</f>
        <v>0</v>
      </c>
      <c r="AJ114" s="3">
        <f>IF(Inputs!$B$27&lt;&gt;"Ready","PENDING INPUTS",IF(A114&lt;=Inputs!$B$6,ROUND(AI114*Inputs!C17/12,2),0))</f>
        <v>0</v>
      </c>
      <c r="AK114" s="3">
        <f>IF(Inputs!$B$27&lt;&gt;"Ready","PENDING INPUTS",IF(AND(A114&lt;=Inputs!$B$6,AI114&gt;0),Inputs!G17,0))</f>
        <v>0</v>
      </c>
      <c r="AL114" s="3">
        <f>IF(Inputs!$B$27&lt;&gt;"Ready","PENDING INPUTS",IF(A114&gt;Inputs!$B$6,0,MIN((AI114+AJ114+AK114),IF(Inputs!H17=1,Inputs!D17,MAX(Inputs!F17,ROUND(AI114*Inputs!E17+AJ114+AK114,2))))))</f>
        <v>0</v>
      </c>
      <c r="AM114">
        <f>IF(Inputs!$B$27&lt;&gt;"Ready","PENDING INPUTS",IF(AI114&lt;=0,99,1+IF(AND(K114&gt;0,OR(Inputs!C14&gt;Inputs!C17,AND(Inputs!C14=Inputs!C17,0&lt;3))),1,0)+IF(AND(S114&gt;0,OR(Inputs!C15&gt;Inputs!C17,AND(Inputs!C15=Inputs!C17,1&lt;3))),1,0)+IF(AND(AA114&gt;0,OR(Inputs!C16&gt;Inputs!C17,AND(Inputs!C16=Inputs!C17,2&lt;3))),1,0)+IF(AND(AQ114&gt;0,OR(Inputs!C18&gt;Inputs!C17,AND(Inputs!C18=Inputs!C17,4&lt;3))),1,0)+IF(AND(AY114&gt;0,OR(Inputs!C19&gt;Inputs!C17,AND(Inputs!C19=Inputs!C17,5&lt;3))),1,0)+IF(AND(BG114&gt;0,OR(Inputs!C20&gt;Inputs!C17,AND(Inputs!C20=Inputs!C17,6&lt;3))),1,0)+IF(AND(BO114&gt;0,OR(Inputs!C21&gt;Inputs!C17,AND(Inputs!C21=Inputs!C17,7&lt;3))),1,0)+IF(AND(BW114&gt;0,OR(Inputs!C22&gt;Inputs!C17,AND(Inputs!C22=Inputs!C17,8&lt;3))),1,0)+IF(AND(CE114&gt;0,OR(Inputs!C23&gt;Inputs!C17,AND(Inputs!C23=Inputs!C17,9&lt;3))),1,0)))</f>
        <v>99</v>
      </c>
      <c r="AN114" s="3">
        <f>IF(Inputs!$B$27&lt;&gt;"Ready","PENDING INPUTS",IF(A114&gt;Inputs!$B$6,0,MIN(MAX(0,(AI114+AJ114+AK114)-AL114),MAX(0,C114-D114-(IF(O114&lt;AM114,K114+L114+M114-N114,0)+IF(W114&lt;AM114,S114+T114+U114-V114,0)+IF(AE114&lt;AM114,AA114+AB114+AC114-AD114,0)+IF(AM114&lt;AM114,AI114+AJ114+AK114-AL114,0)+IF(AU114&lt;AM114,AQ114+AR114+AS114-AT114,0)+IF(BC114&lt;AM114,AY114+AZ114+BA114-BB114,0)+IF(BK114&lt;AM114,BG114+BH114+BI114-BJ114,0)+IF(BS114&lt;AM114,BO114+BP114+BQ114-BR114,0)+IF(CA114&lt;AM114,BW114+BX114+BY114-BZ114,0)+IF(CI114&lt;AM114,CE114+CF114+CG114-CH114,0))))))</f>
        <v>0</v>
      </c>
      <c r="AO114" s="3">
        <f>IF(Inputs!$B$27&lt;&gt;"Ready","PENDING INPUTS",MIN((AI114+AJ114+AK114),IF(D114&gt;C114,IF(D114=0,0,AL114*C114/D114),AL114+AN114)))</f>
        <v>0</v>
      </c>
      <c r="AP114" s="3">
        <f>IF(Inputs!$B$27&lt;&gt;"Ready","PENDING INPUTS",MAX(0,(AI114+AJ114+AK114)-AO114))</f>
        <v>0</v>
      </c>
      <c r="AQ114" s="3">
        <f>IF(Inputs!$B$27&lt;&gt;"Ready","PENDING INPUTS",AX113)</f>
        <v>0</v>
      </c>
      <c r="AR114" s="3">
        <f>IF(Inputs!$B$27&lt;&gt;"Ready","PENDING INPUTS",IF(A114&lt;=Inputs!$B$6,ROUND(AQ114*Inputs!C18/12,2),0))</f>
        <v>0</v>
      </c>
      <c r="AS114" s="3">
        <f>IF(Inputs!$B$27&lt;&gt;"Ready","PENDING INPUTS",IF(AND(A114&lt;=Inputs!$B$6,AQ114&gt;0),Inputs!G18,0))</f>
        <v>0</v>
      </c>
      <c r="AT114" s="3">
        <f>IF(Inputs!$B$27&lt;&gt;"Ready","PENDING INPUTS",IF(A114&gt;Inputs!$B$6,0,MIN((AQ114+AR114+AS114),IF(Inputs!H18=1,Inputs!D18,MAX(Inputs!F18,ROUND(AQ114*Inputs!E18+AR114+AS114,2))))))</f>
        <v>0</v>
      </c>
      <c r="AU114">
        <f>IF(Inputs!$B$27&lt;&gt;"Ready","PENDING INPUTS",IF(AQ114&lt;=0,99,1+IF(AND(K114&gt;0,OR(Inputs!C14&gt;Inputs!C18,AND(Inputs!C14=Inputs!C18,0&lt;4))),1,0)+IF(AND(S114&gt;0,OR(Inputs!C15&gt;Inputs!C18,AND(Inputs!C15=Inputs!C18,1&lt;4))),1,0)+IF(AND(AA114&gt;0,OR(Inputs!C16&gt;Inputs!C18,AND(Inputs!C16=Inputs!C18,2&lt;4))),1,0)+IF(AND(AI114&gt;0,OR(Inputs!C17&gt;Inputs!C18,AND(Inputs!C17=Inputs!C18,3&lt;4))),1,0)+IF(AND(AY114&gt;0,OR(Inputs!C19&gt;Inputs!C18,AND(Inputs!C19=Inputs!C18,5&lt;4))),1,0)+IF(AND(BG114&gt;0,OR(Inputs!C20&gt;Inputs!C18,AND(Inputs!C20=Inputs!C18,6&lt;4))),1,0)+IF(AND(BO114&gt;0,OR(Inputs!C21&gt;Inputs!C18,AND(Inputs!C21=Inputs!C18,7&lt;4))),1,0)+IF(AND(BW114&gt;0,OR(Inputs!C22&gt;Inputs!C18,AND(Inputs!C22=Inputs!C18,8&lt;4))),1,0)+IF(AND(CE114&gt;0,OR(Inputs!C23&gt;Inputs!C18,AND(Inputs!C23=Inputs!C18,9&lt;4))),1,0)))</f>
        <v>99</v>
      </c>
      <c r="AV114" s="3">
        <f>IF(Inputs!$B$27&lt;&gt;"Ready","PENDING INPUTS",IF(A114&gt;Inputs!$B$6,0,MIN(MAX(0,(AQ114+AR114+AS114)-AT114),MAX(0,C114-D114-(IF(O114&lt;AU114,K114+L114+M114-N114,0)+IF(W114&lt;AU114,S114+T114+U114-V114,0)+IF(AE114&lt;AU114,AA114+AB114+AC114-AD114,0)+IF(AM114&lt;AU114,AI114+AJ114+AK114-AL114,0)+IF(AU114&lt;AU114,AQ114+AR114+AS114-AT114,0)+IF(BC114&lt;AU114,AY114+AZ114+BA114-BB114,0)+IF(BK114&lt;AU114,BG114+BH114+BI114-BJ114,0)+IF(BS114&lt;AU114,BO114+BP114+BQ114-BR114,0)+IF(CA114&lt;AU114,BW114+BX114+BY114-BZ114,0)+IF(CI114&lt;AU114,CE114+CF114+CG114-CH114,0))))))</f>
        <v>0</v>
      </c>
      <c r="AW114" s="3">
        <f>IF(Inputs!$B$27&lt;&gt;"Ready","PENDING INPUTS",MIN((AQ114+AR114+AS114),IF(D114&gt;C114,IF(D114=0,0,AT114*C114/D114),AT114+AV114)))</f>
        <v>0</v>
      </c>
      <c r="AX114" s="3">
        <f>IF(Inputs!$B$27&lt;&gt;"Ready","PENDING INPUTS",MAX(0,(AQ114+AR114+AS114)-AW114))</f>
        <v>0</v>
      </c>
      <c r="AY114" s="3">
        <f>IF(Inputs!$B$27&lt;&gt;"Ready","PENDING INPUTS",BF113)</f>
        <v>0</v>
      </c>
      <c r="AZ114" s="3">
        <f>IF(Inputs!$B$27&lt;&gt;"Ready","PENDING INPUTS",IF(A114&lt;=Inputs!$B$6,ROUND(AY114*Inputs!C19/12,2),0))</f>
        <v>0</v>
      </c>
      <c r="BA114" s="3">
        <f>IF(Inputs!$B$27&lt;&gt;"Ready","PENDING INPUTS",IF(AND(A114&lt;=Inputs!$B$6,AY114&gt;0),Inputs!G19,0))</f>
        <v>0</v>
      </c>
      <c r="BB114" s="3">
        <f>IF(Inputs!$B$27&lt;&gt;"Ready","PENDING INPUTS",IF(A114&gt;Inputs!$B$6,0,MIN((AY114+AZ114+BA114),IF(Inputs!H19=1,Inputs!D19,MAX(Inputs!F19,ROUND(AY114*Inputs!E19+AZ114+BA114,2))))))</f>
        <v>0</v>
      </c>
      <c r="BC114">
        <f>IF(Inputs!$B$27&lt;&gt;"Ready","PENDING INPUTS",IF(AY114&lt;=0,99,1+IF(AND(K114&gt;0,OR(Inputs!C14&gt;Inputs!C19,AND(Inputs!C14=Inputs!C19,0&lt;5))),1,0)+IF(AND(S114&gt;0,OR(Inputs!C15&gt;Inputs!C19,AND(Inputs!C15=Inputs!C19,1&lt;5))),1,0)+IF(AND(AA114&gt;0,OR(Inputs!C16&gt;Inputs!C19,AND(Inputs!C16=Inputs!C19,2&lt;5))),1,0)+IF(AND(AI114&gt;0,OR(Inputs!C17&gt;Inputs!C19,AND(Inputs!C17=Inputs!C19,3&lt;5))),1,0)+IF(AND(AQ114&gt;0,OR(Inputs!C18&gt;Inputs!C19,AND(Inputs!C18=Inputs!C19,4&lt;5))),1,0)+IF(AND(BG114&gt;0,OR(Inputs!C20&gt;Inputs!C19,AND(Inputs!C20=Inputs!C19,6&lt;5))),1,0)+IF(AND(BO114&gt;0,OR(Inputs!C21&gt;Inputs!C19,AND(Inputs!C21=Inputs!C19,7&lt;5))),1,0)+IF(AND(BW114&gt;0,OR(Inputs!C22&gt;Inputs!C19,AND(Inputs!C22=Inputs!C19,8&lt;5))),1,0)+IF(AND(CE114&gt;0,OR(Inputs!C23&gt;Inputs!C19,AND(Inputs!C23=Inputs!C19,9&lt;5))),1,0)))</f>
        <v>99</v>
      </c>
      <c r="BD114" s="3">
        <f>IF(Inputs!$B$27&lt;&gt;"Ready","PENDING INPUTS",IF(A114&gt;Inputs!$B$6,0,MIN(MAX(0,(AY114+AZ114+BA114)-BB114),MAX(0,C114-D114-(IF(O114&lt;BC114,K114+L114+M114-N114,0)+IF(W114&lt;BC114,S114+T114+U114-V114,0)+IF(AE114&lt;BC114,AA114+AB114+AC114-AD114,0)+IF(AM114&lt;BC114,AI114+AJ114+AK114-AL114,0)+IF(AU114&lt;BC114,AQ114+AR114+AS114-AT114,0)+IF(BC114&lt;BC114,AY114+AZ114+BA114-BB114,0)+IF(BK114&lt;BC114,BG114+BH114+BI114-BJ114,0)+IF(BS114&lt;BC114,BO114+BP114+BQ114-BR114,0)+IF(CA114&lt;BC114,BW114+BX114+BY114-BZ114,0)+IF(CI114&lt;BC114,CE114+CF114+CG114-CH114,0))))))</f>
        <v>0</v>
      </c>
      <c r="BE114" s="3">
        <f>IF(Inputs!$B$27&lt;&gt;"Ready","PENDING INPUTS",MIN((AY114+AZ114+BA114),IF(D114&gt;C114,IF(D114=0,0,BB114*C114/D114),BB114+BD114)))</f>
        <v>0</v>
      </c>
      <c r="BF114" s="3">
        <f>IF(Inputs!$B$27&lt;&gt;"Ready","PENDING INPUTS",MAX(0,(AY114+AZ114+BA114)-BE114))</f>
        <v>0</v>
      </c>
      <c r="BG114" s="3">
        <f>IF(Inputs!$B$27&lt;&gt;"Ready","PENDING INPUTS",BN113)</f>
        <v>0</v>
      </c>
      <c r="BH114" s="3">
        <f>IF(Inputs!$B$27&lt;&gt;"Ready","PENDING INPUTS",IF(A114&lt;=Inputs!$B$6,ROUND(BG114*Inputs!C20/12,2),0))</f>
        <v>0</v>
      </c>
      <c r="BI114" s="3">
        <f>IF(Inputs!$B$27&lt;&gt;"Ready","PENDING INPUTS",IF(AND(A114&lt;=Inputs!$B$6,BG114&gt;0),Inputs!G20,0))</f>
        <v>0</v>
      </c>
      <c r="BJ114" s="3">
        <f>IF(Inputs!$B$27&lt;&gt;"Ready","PENDING INPUTS",IF(A114&gt;Inputs!$B$6,0,MIN((BG114+BH114+BI114),IF(Inputs!H20=1,Inputs!D20,MAX(Inputs!F20,ROUND(BG114*Inputs!E20+BH114+BI114,2))))))</f>
        <v>0</v>
      </c>
      <c r="BK114">
        <f>IF(Inputs!$B$27&lt;&gt;"Ready","PENDING INPUTS",IF(BG114&lt;=0,99,1+IF(AND(K114&gt;0,OR(Inputs!C14&gt;Inputs!C20,AND(Inputs!C14=Inputs!C20,0&lt;6))),1,0)+IF(AND(S114&gt;0,OR(Inputs!C15&gt;Inputs!C20,AND(Inputs!C15=Inputs!C20,1&lt;6))),1,0)+IF(AND(AA114&gt;0,OR(Inputs!C16&gt;Inputs!C20,AND(Inputs!C16=Inputs!C20,2&lt;6))),1,0)+IF(AND(AI114&gt;0,OR(Inputs!C17&gt;Inputs!C20,AND(Inputs!C17=Inputs!C20,3&lt;6))),1,0)+IF(AND(AQ114&gt;0,OR(Inputs!C18&gt;Inputs!C20,AND(Inputs!C18=Inputs!C20,4&lt;6))),1,0)+IF(AND(AY114&gt;0,OR(Inputs!C19&gt;Inputs!C20,AND(Inputs!C19=Inputs!C20,5&lt;6))),1,0)+IF(AND(BO114&gt;0,OR(Inputs!C21&gt;Inputs!C20,AND(Inputs!C21=Inputs!C20,7&lt;6))),1,0)+IF(AND(BW114&gt;0,OR(Inputs!C22&gt;Inputs!C20,AND(Inputs!C22=Inputs!C20,8&lt;6))),1,0)+IF(AND(CE114&gt;0,OR(Inputs!C23&gt;Inputs!C20,AND(Inputs!C23=Inputs!C20,9&lt;6))),1,0)))</f>
        <v>99</v>
      </c>
      <c r="BL114" s="3">
        <f>IF(Inputs!$B$27&lt;&gt;"Ready","PENDING INPUTS",IF(A114&gt;Inputs!$B$6,0,MIN(MAX(0,(BG114+BH114+BI114)-BJ114),MAX(0,C114-D114-(IF(O114&lt;BK114,K114+L114+M114-N114,0)+IF(W114&lt;BK114,S114+T114+U114-V114,0)+IF(AE114&lt;BK114,AA114+AB114+AC114-AD114,0)+IF(AM114&lt;BK114,AI114+AJ114+AK114-AL114,0)+IF(AU114&lt;BK114,AQ114+AR114+AS114-AT114,0)+IF(BC114&lt;BK114,AY114+AZ114+BA114-BB114,0)+IF(BK114&lt;BK114,BG114+BH114+BI114-BJ114,0)+IF(BS114&lt;BK114,BO114+BP114+BQ114-BR114,0)+IF(CA114&lt;BK114,BW114+BX114+BY114-BZ114,0)+IF(CI114&lt;BK114,CE114+CF114+CG114-CH114,0))))))</f>
        <v>0</v>
      </c>
      <c r="BM114" s="3">
        <f>IF(Inputs!$B$27&lt;&gt;"Ready","PENDING INPUTS",MIN((BG114+BH114+BI114),IF(D114&gt;C114,IF(D114=0,0,BJ114*C114/D114),BJ114+BL114)))</f>
        <v>0</v>
      </c>
      <c r="BN114" s="3">
        <f>IF(Inputs!$B$27&lt;&gt;"Ready","PENDING INPUTS",MAX(0,(BG114+BH114+BI114)-BM114))</f>
        <v>0</v>
      </c>
      <c r="BO114" s="3">
        <f>IF(Inputs!$B$27&lt;&gt;"Ready","PENDING INPUTS",BV113)</f>
        <v>0</v>
      </c>
      <c r="BP114" s="3">
        <f>IF(Inputs!$B$27&lt;&gt;"Ready","PENDING INPUTS",IF(A114&lt;=Inputs!$B$6,ROUND(BO114*Inputs!C21/12,2),0))</f>
        <v>0</v>
      </c>
      <c r="BQ114" s="3">
        <f>IF(Inputs!$B$27&lt;&gt;"Ready","PENDING INPUTS",IF(AND(A114&lt;=Inputs!$B$6,BO114&gt;0),Inputs!G21,0))</f>
        <v>0</v>
      </c>
      <c r="BR114" s="3">
        <f>IF(Inputs!$B$27&lt;&gt;"Ready","PENDING INPUTS",IF(A114&gt;Inputs!$B$6,0,MIN((BO114+BP114+BQ114),IF(Inputs!H21=1,Inputs!D21,MAX(Inputs!F21,ROUND(BO114*Inputs!E21+BP114+BQ114,2))))))</f>
        <v>0</v>
      </c>
      <c r="BS114">
        <f>IF(Inputs!$B$27&lt;&gt;"Ready","PENDING INPUTS",IF(BO114&lt;=0,99,1+IF(AND(K114&gt;0,OR(Inputs!C14&gt;Inputs!C21,AND(Inputs!C14=Inputs!C21,0&lt;7))),1,0)+IF(AND(S114&gt;0,OR(Inputs!C15&gt;Inputs!C21,AND(Inputs!C15=Inputs!C21,1&lt;7))),1,0)+IF(AND(AA114&gt;0,OR(Inputs!C16&gt;Inputs!C21,AND(Inputs!C16=Inputs!C21,2&lt;7))),1,0)+IF(AND(AI114&gt;0,OR(Inputs!C17&gt;Inputs!C21,AND(Inputs!C17=Inputs!C21,3&lt;7))),1,0)+IF(AND(AQ114&gt;0,OR(Inputs!C18&gt;Inputs!C21,AND(Inputs!C18=Inputs!C21,4&lt;7))),1,0)+IF(AND(AY114&gt;0,OR(Inputs!C19&gt;Inputs!C21,AND(Inputs!C19=Inputs!C21,5&lt;7))),1,0)+IF(AND(BG114&gt;0,OR(Inputs!C20&gt;Inputs!C21,AND(Inputs!C20=Inputs!C21,6&lt;7))),1,0)+IF(AND(BW114&gt;0,OR(Inputs!C22&gt;Inputs!C21,AND(Inputs!C22=Inputs!C21,8&lt;7))),1,0)+IF(AND(CE114&gt;0,OR(Inputs!C23&gt;Inputs!C21,AND(Inputs!C23=Inputs!C21,9&lt;7))),1,0)))</f>
        <v>99</v>
      </c>
      <c r="BT114" s="3">
        <f>IF(Inputs!$B$27&lt;&gt;"Ready","PENDING INPUTS",IF(A114&gt;Inputs!$B$6,0,MIN(MAX(0,(BO114+BP114+BQ114)-BR114),MAX(0,C114-D114-(IF(O114&lt;BS114,K114+L114+M114-N114,0)+IF(W114&lt;BS114,S114+T114+U114-V114,0)+IF(AE114&lt;BS114,AA114+AB114+AC114-AD114,0)+IF(AM114&lt;BS114,AI114+AJ114+AK114-AL114,0)+IF(AU114&lt;BS114,AQ114+AR114+AS114-AT114,0)+IF(BC114&lt;BS114,AY114+AZ114+BA114-BB114,0)+IF(BK114&lt;BS114,BG114+BH114+BI114-BJ114,0)+IF(BS114&lt;BS114,BO114+BP114+BQ114-BR114,0)+IF(CA114&lt;BS114,BW114+BX114+BY114-BZ114,0)+IF(CI114&lt;BS114,CE114+CF114+CG114-CH114,0))))))</f>
        <v>0</v>
      </c>
      <c r="BU114" s="3">
        <f>IF(Inputs!$B$27&lt;&gt;"Ready","PENDING INPUTS",MIN((BO114+BP114+BQ114),IF(D114&gt;C114,IF(D114=0,0,BR114*C114/D114),BR114+BT114)))</f>
        <v>0</v>
      </c>
      <c r="BV114" s="3">
        <f>IF(Inputs!$B$27&lt;&gt;"Ready","PENDING INPUTS",MAX(0,(BO114+BP114+BQ114)-BU114))</f>
        <v>0</v>
      </c>
      <c r="BW114" s="3">
        <f>IF(Inputs!$B$27&lt;&gt;"Ready","PENDING INPUTS",CD113)</f>
        <v>0</v>
      </c>
      <c r="BX114" s="3">
        <f>IF(Inputs!$B$27&lt;&gt;"Ready","PENDING INPUTS",IF(A114&lt;=Inputs!$B$6,ROUND(BW114*Inputs!C22/12,2),0))</f>
        <v>0</v>
      </c>
      <c r="BY114" s="3">
        <f>IF(Inputs!$B$27&lt;&gt;"Ready","PENDING INPUTS",IF(AND(A114&lt;=Inputs!$B$6,BW114&gt;0),Inputs!G22,0))</f>
        <v>0</v>
      </c>
      <c r="BZ114" s="3">
        <f>IF(Inputs!$B$27&lt;&gt;"Ready","PENDING INPUTS",IF(A114&gt;Inputs!$B$6,0,MIN((BW114+BX114+BY114),IF(Inputs!H22=1,Inputs!D22,MAX(Inputs!F22,ROUND(BW114*Inputs!E22+BX114+BY114,2))))))</f>
        <v>0</v>
      </c>
      <c r="CA114">
        <f>IF(Inputs!$B$27&lt;&gt;"Ready","PENDING INPUTS",IF(BW114&lt;=0,99,1+IF(AND(K114&gt;0,OR(Inputs!C14&gt;Inputs!C22,AND(Inputs!C14=Inputs!C22,0&lt;8))),1,0)+IF(AND(S114&gt;0,OR(Inputs!C15&gt;Inputs!C22,AND(Inputs!C15=Inputs!C22,1&lt;8))),1,0)+IF(AND(AA114&gt;0,OR(Inputs!C16&gt;Inputs!C22,AND(Inputs!C16=Inputs!C22,2&lt;8))),1,0)+IF(AND(AI114&gt;0,OR(Inputs!C17&gt;Inputs!C22,AND(Inputs!C17=Inputs!C22,3&lt;8))),1,0)+IF(AND(AQ114&gt;0,OR(Inputs!C18&gt;Inputs!C22,AND(Inputs!C18=Inputs!C22,4&lt;8))),1,0)+IF(AND(AY114&gt;0,OR(Inputs!C19&gt;Inputs!C22,AND(Inputs!C19=Inputs!C22,5&lt;8))),1,0)+IF(AND(BG114&gt;0,OR(Inputs!C20&gt;Inputs!C22,AND(Inputs!C20=Inputs!C22,6&lt;8))),1,0)+IF(AND(BO114&gt;0,OR(Inputs!C21&gt;Inputs!C22,AND(Inputs!C21=Inputs!C22,7&lt;8))),1,0)+IF(AND(CE114&gt;0,OR(Inputs!C23&gt;Inputs!C22,AND(Inputs!C23=Inputs!C22,9&lt;8))),1,0)))</f>
        <v>99</v>
      </c>
      <c r="CB114" s="3">
        <f>IF(Inputs!$B$27&lt;&gt;"Ready","PENDING INPUTS",IF(A114&gt;Inputs!$B$6,0,MIN(MAX(0,(BW114+BX114+BY114)-BZ114),MAX(0,C114-D114-(IF(O114&lt;CA114,K114+L114+M114-N114,0)+IF(W114&lt;CA114,S114+T114+U114-V114,0)+IF(AE114&lt;CA114,AA114+AB114+AC114-AD114,0)+IF(AM114&lt;CA114,AI114+AJ114+AK114-AL114,0)+IF(AU114&lt;CA114,AQ114+AR114+AS114-AT114,0)+IF(BC114&lt;CA114,AY114+AZ114+BA114-BB114,0)+IF(BK114&lt;CA114,BG114+BH114+BI114-BJ114,0)+IF(BS114&lt;CA114,BO114+BP114+BQ114-BR114,0)+IF(CA114&lt;CA114,BW114+BX114+BY114-BZ114,0)+IF(CI114&lt;CA114,CE114+CF114+CG114-CH114,0))))))</f>
        <v>0</v>
      </c>
      <c r="CC114" s="3">
        <f>IF(Inputs!$B$27&lt;&gt;"Ready","PENDING INPUTS",MIN((BW114+BX114+BY114),IF(D114&gt;C114,IF(D114=0,0,BZ114*C114/D114),BZ114+CB114)))</f>
        <v>0</v>
      </c>
      <c r="CD114" s="3">
        <f>IF(Inputs!$B$27&lt;&gt;"Ready","PENDING INPUTS",MAX(0,(BW114+BX114+BY114)-CC114))</f>
        <v>0</v>
      </c>
      <c r="CE114" s="3">
        <f>IF(Inputs!$B$27&lt;&gt;"Ready","PENDING INPUTS",CL113)</f>
        <v>0</v>
      </c>
      <c r="CF114" s="3">
        <f>IF(Inputs!$B$27&lt;&gt;"Ready","PENDING INPUTS",IF(A114&lt;=Inputs!$B$6,ROUND(CE114*Inputs!C23/12,2),0))</f>
        <v>0</v>
      </c>
      <c r="CG114" s="3">
        <f>IF(Inputs!$B$27&lt;&gt;"Ready","PENDING INPUTS",IF(AND(A114&lt;=Inputs!$B$6,CE114&gt;0),Inputs!G23,0))</f>
        <v>0</v>
      </c>
      <c r="CH114" s="3">
        <f>IF(Inputs!$B$27&lt;&gt;"Ready","PENDING INPUTS",IF(A114&gt;Inputs!$B$6,0,MIN((CE114+CF114+CG114),IF(Inputs!H23=1,Inputs!D23,MAX(Inputs!F23,ROUND(CE114*Inputs!E23+CF114+CG114,2))))))</f>
        <v>0</v>
      </c>
      <c r="CI114">
        <f>IF(Inputs!$B$27&lt;&gt;"Ready","PENDING INPUTS",IF(CE114&lt;=0,99,1+IF(AND(K114&gt;0,OR(Inputs!C14&gt;Inputs!C23,AND(Inputs!C14=Inputs!C23,0&lt;9))),1,0)+IF(AND(S114&gt;0,OR(Inputs!C15&gt;Inputs!C23,AND(Inputs!C15=Inputs!C23,1&lt;9))),1,0)+IF(AND(AA114&gt;0,OR(Inputs!C16&gt;Inputs!C23,AND(Inputs!C16=Inputs!C23,2&lt;9))),1,0)+IF(AND(AI114&gt;0,OR(Inputs!C17&gt;Inputs!C23,AND(Inputs!C17=Inputs!C23,3&lt;9))),1,0)+IF(AND(AQ114&gt;0,OR(Inputs!C18&gt;Inputs!C23,AND(Inputs!C18=Inputs!C23,4&lt;9))),1,0)+IF(AND(AY114&gt;0,OR(Inputs!C19&gt;Inputs!C23,AND(Inputs!C19=Inputs!C23,5&lt;9))),1,0)+IF(AND(BG114&gt;0,OR(Inputs!C20&gt;Inputs!C23,AND(Inputs!C20=Inputs!C23,6&lt;9))),1,0)+IF(AND(BO114&gt;0,OR(Inputs!C21&gt;Inputs!C23,AND(Inputs!C21=Inputs!C23,7&lt;9))),1,0)+IF(AND(BW114&gt;0,OR(Inputs!C22&gt;Inputs!C23,AND(Inputs!C22=Inputs!C23,8&lt;9))),1,0)))</f>
        <v>99</v>
      </c>
      <c r="CJ114" s="3">
        <f>IF(Inputs!$B$27&lt;&gt;"Ready","PENDING INPUTS",IF(A114&gt;Inputs!$B$6,0,MIN(MAX(0,(CE114+CF114+CG114)-CH114),MAX(0,C114-D114-(IF(O114&lt;CI114,K114+L114+M114-N114,0)+IF(W114&lt;CI114,S114+T114+U114-V114,0)+IF(AE114&lt;CI114,AA114+AB114+AC114-AD114,0)+IF(AM114&lt;CI114,AI114+AJ114+AK114-AL114,0)+IF(AU114&lt;CI114,AQ114+AR114+AS114-AT114,0)+IF(BC114&lt;CI114,AY114+AZ114+BA114-BB114,0)+IF(BK114&lt;CI114,BG114+BH114+BI114-BJ114,0)+IF(BS114&lt;CI114,BO114+BP114+BQ114-BR114,0)+IF(CA114&lt;CI114,BW114+BX114+BY114-BZ114,0)+IF(CI114&lt;CI114,CE114+CF114+CG114-CH114,0))))))</f>
        <v>0</v>
      </c>
      <c r="CK114" s="3">
        <f>IF(Inputs!$B$27&lt;&gt;"Ready","PENDING INPUTS",MIN((CE114+CF114+CG114),IF(D114&gt;C114,IF(D114=0,0,CH114*C114/D114),CH114+CJ114)))</f>
        <v>0</v>
      </c>
      <c r="CL114" s="3">
        <f>IF(Inputs!$B$27&lt;&gt;"Ready","PENDING INPUTS",MAX(0,(CE114+CF114+CG114)-CK114))</f>
        <v>0</v>
      </c>
    </row>
    <row r="115" spans="1:90" ht="27.95" customHeight="1" x14ac:dyDescent="0.25">
      <c r="A115">
        <v>111</v>
      </c>
      <c r="B115" s="13">
        <f>IF(Inputs!$B$27&lt;&gt;"Ready","PENDING INPUTS",EDATE(Inputs!$B$5,A115-1))</f>
        <v>49644</v>
      </c>
      <c r="C115" s="3">
        <f>IF(Inputs!$B$27&lt;&gt;"Ready","PENDING INPUTS",IF(A115&lt;=Inputs!$B$6,MAX(0,Inputs!$B$4+IF(A115=Inputs!$B$7,Inputs!$B$8,0)+IF(A115=Inputs!$B$9,Inputs!$B$10,0)),0))</f>
        <v>0</v>
      </c>
      <c r="D115" s="3">
        <f>IF(Inputs!$B$27&lt;&gt;"Ready","PENDING INPUTS",SUM(N115,V115,AD115,AL115,AT115,BB115,BJ115,BR115,BZ115,CH115))</f>
        <v>0</v>
      </c>
      <c r="E115" s="3">
        <f>IF(Inputs!$B$27&lt;&gt;"Ready","PENDING INPUTS",MAX(0,D115-C115))</f>
        <v>0</v>
      </c>
      <c r="F115" s="3">
        <f>IF(Inputs!$B$27&lt;&gt;"Ready","PENDING INPUTS",SUM(Q115,Y115,AG115,AO115,AW115,BE115,BM115,BU115,CC115,CK115))</f>
        <v>0</v>
      </c>
      <c r="G115" s="3">
        <f>IF(Inputs!$B$27&lt;&gt;"Ready","PENDING INPUTS",SUM(L115,T115,AB115,AJ115,AR115,AZ115,BH115,BP115,BX115,CF115))</f>
        <v>0</v>
      </c>
      <c r="H115" s="3">
        <f>IF(Inputs!$B$27&lt;&gt;"Ready","PENDING INPUTS",SUM(M115,U115,AC115,AK115,AS115,BA115,BI115,BQ115,BY115,CG115))</f>
        <v>0</v>
      </c>
      <c r="I115" s="3">
        <f>IF(Inputs!$B$27&lt;&gt;"Ready","PENDING INPUTS",SUM(R115,Z115,AH115,AP115,AX115,BF115,BN115,BV115,CD115,CL115))</f>
        <v>0</v>
      </c>
      <c r="J115" t="str">
        <f>IF(Inputs!$B$27&lt;&gt;"Ready","PENDING INPUTS",IF(A115&gt;Inputs!$B$6,"Beyond horizon",IF(E115&gt;0.005,"MINIMUM SHORTFALL",IF(I115&lt;0.005,"Paid off","In progress"))))</f>
        <v>Paid off</v>
      </c>
      <c r="K115" s="3">
        <f>IF(Inputs!$B$27&lt;&gt;"Ready","PENDING INPUTS",R114)</f>
        <v>0</v>
      </c>
      <c r="L115" s="3">
        <f>IF(Inputs!$B$27&lt;&gt;"Ready","PENDING INPUTS",IF(A115&lt;=Inputs!$B$6,ROUND(K115*Inputs!C14/12,2),0))</f>
        <v>0</v>
      </c>
      <c r="M115" s="3">
        <f>IF(Inputs!$B$27&lt;&gt;"Ready","PENDING INPUTS",IF(AND(A115&lt;=Inputs!$B$6,K115&gt;0),Inputs!G14,0))</f>
        <v>0</v>
      </c>
      <c r="N115" s="3">
        <f>IF(Inputs!$B$27&lt;&gt;"Ready","PENDING INPUTS",IF(A115&gt;Inputs!$B$6,0,MIN((K115+L115+M115),IF(Inputs!H14=1,Inputs!D14,MAX(Inputs!F14,ROUND(K115*Inputs!E14+L115+M115,2))))))</f>
        <v>0</v>
      </c>
      <c r="O115">
        <f>IF(Inputs!$B$27&lt;&gt;"Ready","PENDING INPUTS",IF(K115&lt;=0,99,1+IF(AND(S115&gt;0,OR(Inputs!C15&gt;Inputs!C14,AND(Inputs!C15=Inputs!C14,1&lt;0))),1,0)+IF(AND(AA115&gt;0,OR(Inputs!C16&gt;Inputs!C14,AND(Inputs!C16=Inputs!C14,2&lt;0))),1,0)+IF(AND(AI115&gt;0,OR(Inputs!C17&gt;Inputs!C14,AND(Inputs!C17=Inputs!C14,3&lt;0))),1,0)+IF(AND(AQ115&gt;0,OR(Inputs!C18&gt;Inputs!C14,AND(Inputs!C18=Inputs!C14,4&lt;0))),1,0)+IF(AND(AY115&gt;0,OR(Inputs!C19&gt;Inputs!C14,AND(Inputs!C19=Inputs!C14,5&lt;0))),1,0)+IF(AND(BG115&gt;0,OR(Inputs!C20&gt;Inputs!C14,AND(Inputs!C20=Inputs!C14,6&lt;0))),1,0)+IF(AND(BO115&gt;0,OR(Inputs!C21&gt;Inputs!C14,AND(Inputs!C21=Inputs!C14,7&lt;0))),1,0)+IF(AND(BW115&gt;0,OR(Inputs!C22&gt;Inputs!C14,AND(Inputs!C22=Inputs!C14,8&lt;0))),1,0)+IF(AND(CE115&gt;0,OR(Inputs!C23&gt;Inputs!C14,AND(Inputs!C23=Inputs!C14,9&lt;0))),1,0)))</f>
        <v>99</v>
      </c>
      <c r="P115" s="3">
        <f>IF(Inputs!$B$27&lt;&gt;"Ready","PENDING INPUTS",IF(A115&gt;Inputs!$B$6,0,MIN(MAX(0,(K115+L115+M115)-N115),MAX(0,C115-D115-(IF(O115&lt;O115,K115+L115+M115-N115,0)+IF(W115&lt;O115,S115+T115+U115-V115,0)+IF(AE115&lt;O115,AA115+AB115+AC115-AD115,0)+IF(AM115&lt;O115,AI115+AJ115+AK115-AL115,0)+IF(AU115&lt;O115,AQ115+AR115+AS115-AT115,0)+IF(BC115&lt;O115,AY115+AZ115+BA115-BB115,0)+IF(BK115&lt;O115,BG115+BH115+BI115-BJ115,0)+IF(BS115&lt;O115,BO115+BP115+BQ115-BR115,0)+IF(CA115&lt;O115,BW115+BX115+BY115-BZ115,0)+IF(CI115&lt;O115,CE115+CF115+CG115-CH115,0))))))</f>
        <v>0</v>
      </c>
      <c r="Q115" s="3">
        <f>IF(Inputs!$B$27&lt;&gt;"Ready","PENDING INPUTS",MIN((K115+L115+M115),IF(D115&gt;C115,IF(D115=0,0,N115*C115/D115),N115+P115)))</f>
        <v>0</v>
      </c>
      <c r="R115" s="3">
        <f>IF(Inputs!$B$27&lt;&gt;"Ready","PENDING INPUTS",MAX(0,(K115+L115+M115)-Q115))</f>
        <v>0</v>
      </c>
      <c r="S115" s="3">
        <f>IF(Inputs!$B$27&lt;&gt;"Ready","PENDING INPUTS",Z114)</f>
        <v>0</v>
      </c>
      <c r="T115" s="3">
        <f>IF(Inputs!$B$27&lt;&gt;"Ready","PENDING INPUTS",IF(A115&lt;=Inputs!$B$6,ROUND(S115*Inputs!C15/12,2),0))</f>
        <v>0</v>
      </c>
      <c r="U115" s="3">
        <f>IF(Inputs!$B$27&lt;&gt;"Ready","PENDING INPUTS",IF(AND(A115&lt;=Inputs!$B$6,S115&gt;0),Inputs!G15,0))</f>
        <v>0</v>
      </c>
      <c r="V115" s="3">
        <f>IF(Inputs!$B$27&lt;&gt;"Ready","PENDING INPUTS",IF(A115&gt;Inputs!$B$6,0,MIN((S115+T115+U115),IF(Inputs!H15=1,Inputs!D15,MAX(Inputs!F15,ROUND(S115*Inputs!E15+T115+U115,2))))))</f>
        <v>0</v>
      </c>
      <c r="W115">
        <f>IF(Inputs!$B$27&lt;&gt;"Ready","PENDING INPUTS",IF(S115&lt;=0,99,1+IF(AND(K115&gt;0,OR(Inputs!C14&gt;Inputs!C15,AND(Inputs!C14=Inputs!C15,0&lt;1))),1,0)+IF(AND(AA115&gt;0,OR(Inputs!C16&gt;Inputs!C15,AND(Inputs!C16=Inputs!C15,2&lt;1))),1,0)+IF(AND(AI115&gt;0,OR(Inputs!C17&gt;Inputs!C15,AND(Inputs!C17=Inputs!C15,3&lt;1))),1,0)+IF(AND(AQ115&gt;0,OR(Inputs!C18&gt;Inputs!C15,AND(Inputs!C18=Inputs!C15,4&lt;1))),1,0)+IF(AND(AY115&gt;0,OR(Inputs!C19&gt;Inputs!C15,AND(Inputs!C19=Inputs!C15,5&lt;1))),1,0)+IF(AND(BG115&gt;0,OR(Inputs!C20&gt;Inputs!C15,AND(Inputs!C20=Inputs!C15,6&lt;1))),1,0)+IF(AND(BO115&gt;0,OR(Inputs!C21&gt;Inputs!C15,AND(Inputs!C21=Inputs!C15,7&lt;1))),1,0)+IF(AND(BW115&gt;0,OR(Inputs!C22&gt;Inputs!C15,AND(Inputs!C22=Inputs!C15,8&lt;1))),1,0)+IF(AND(CE115&gt;0,OR(Inputs!C23&gt;Inputs!C15,AND(Inputs!C23=Inputs!C15,9&lt;1))),1,0)))</f>
        <v>99</v>
      </c>
      <c r="X115" s="3">
        <f>IF(Inputs!$B$27&lt;&gt;"Ready","PENDING INPUTS",IF(A115&gt;Inputs!$B$6,0,MIN(MAX(0,(S115+T115+U115)-V115),MAX(0,C115-D115-(IF(O115&lt;W115,K115+L115+M115-N115,0)+IF(W115&lt;W115,S115+T115+U115-V115,0)+IF(AE115&lt;W115,AA115+AB115+AC115-AD115,0)+IF(AM115&lt;W115,AI115+AJ115+AK115-AL115,0)+IF(AU115&lt;W115,AQ115+AR115+AS115-AT115,0)+IF(BC115&lt;W115,AY115+AZ115+BA115-BB115,0)+IF(BK115&lt;W115,BG115+BH115+BI115-BJ115,0)+IF(BS115&lt;W115,BO115+BP115+BQ115-BR115,0)+IF(CA115&lt;W115,BW115+BX115+BY115-BZ115,0)+IF(CI115&lt;W115,CE115+CF115+CG115-CH115,0))))))</f>
        <v>0</v>
      </c>
      <c r="Y115" s="3">
        <f>IF(Inputs!$B$27&lt;&gt;"Ready","PENDING INPUTS",MIN((S115+T115+U115),IF(D115&gt;C115,IF(D115=0,0,V115*C115/D115),V115+X115)))</f>
        <v>0</v>
      </c>
      <c r="Z115" s="3">
        <f>IF(Inputs!$B$27&lt;&gt;"Ready","PENDING INPUTS",MAX(0,(S115+T115+U115)-Y115))</f>
        <v>0</v>
      </c>
      <c r="AA115" s="3">
        <f>IF(Inputs!$B$27&lt;&gt;"Ready","PENDING INPUTS",AH114)</f>
        <v>0</v>
      </c>
      <c r="AB115" s="3">
        <f>IF(Inputs!$B$27&lt;&gt;"Ready","PENDING INPUTS",IF(A115&lt;=Inputs!$B$6,ROUND(AA115*Inputs!C16/12,2),0))</f>
        <v>0</v>
      </c>
      <c r="AC115" s="3">
        <f>IF(Inputs!$B$27&lt;&gt;"Ready","PENDING INPUTS",IF(AND(A115&lt;=Inputs!$B$6,AA115&gt;0),Inputs!G16,0))</f>
        <v>0</v>
      </c>
      <c r="AD115" s="3">
        <f>IF(Inputs!$B$27&lt;&gt;"Ready","PENDING INPUTS",IF(A115&gt;Inputs!$B$6,0,MIN((AA115+AB115+AC115),IF(Inputs!H16=1,Inputs!D16,MAX(Inputs!F16,ROUND(AA115*Inputs!E16+AB115+AC115,2))))))</f>
        <v>0</v>
      </c>
      <c r="AE115">
        <f>IF(Inputs!$B$27&lt;&gt;"Ready","PENDING INPUTS",IF(AA115&lt;=0,99,1+IF(AND(K115&gt;0,OR(Inputs!C14&gt;Inputs!C16,AND(Inputs!C14=Inputs!C16,0&lt;2))),1,0)+IF(AND(S115&gt;0,OR(Inputs!C15&gt;Inputs!C16,AND(Inputs!C15=Inputs!C16,1&lt;2))),1,0)+IF(AND(AI115&gt;0,OR(Inputs!C17&gt;Inputs!C16,AND(Inputs!C17=Inputs!C16,3&lt;2))),1,0)+IF(AND(AQ115&gt;0,OR(Inputs!C18&gt;Inputs!C16,AND(Inputs!C18=Inputs!C16,4&lt;2))),1,0)+IF(AND(AY115&gt;0,OR(Inputs!C19&gt;Inputs!C16,AND(Inputs!C19=Inputs!C16,5&lt;2))),1,0)+IF(AND(BG115&gt;0,OR(Inputs!C20&gt;Inputs!C16,AND(Inputs!C20=Inputs!C16,6&lt;2))),1,0)+IF(AND(BO115&gt;0,OR(Inputs!C21&gt;Inputs!C16,AND(Inputs!C21=Inputs!C16,7&lt;2))),1,0)+IF(AND(BW115&gt;0,OR(Inputs!C22&gt;Inputs!C16,AND(Inputs!C22=Inputs!C16,8&lt;2))),1,0)+IF(AND(CE115&gt;0,OR(Inputs!C23&gt;Inputs!C16,AND(Inputs!C23=Inputs!C16,9&lt;2))),1,0)))</f>
        <v>99</v>
      </c>
      <c r="AF115" s="3">
        <f>IF(Inputs!$B$27&lt;&gt;"Ready","PENDING INPUTS",IF(A115&gt;Inputs!$B$6,0,MIN(MAX(0,(AA115+AB115+AC115)-AD115),MAX(0,C115-D115-(IF(O115&lt;AE115,K115+L115+M115-N115,0)+IF(W115&lt;AE115,S115+T115+U115-V115,0)+IF(AE115&lt;AE115,AA115+AB115+AC115-AD115,0)+IF(AM115&lt;AE115,AI115+AJ115+AK115-AL115,0)+IF(AU115&lt;AE115,AQ115+AR115+AS115-AT115,0)+IF(BC115&lt;AE115,AY115+AZ115+BA115-BB115,0)+IF(BK115&lt;AE115,BG115+BH115+BI115-BJ115,0)+IF(BS115&lt;AE115,BO115+BP115+BQ115-BR115,0)+IF(CA115&lt;AE115,BW115+BX115+BY115-BZ115,0)+IF(CI115&lt;AE115,CE115+CF115+CG115-CH115,0))))))</f>
        <v>0</v>
      </c>
      <c r="AG115" s="3">
        <f>IF(Inputs!$B$27&lt;&gt;"Ready","PENDING INPUTS",MIN((AA115+AB115+AC115),IF(D115&gt;C115,IF(D115=0,0,AD115*C115/D115),AD115+AF115)))</f>
        <v>0</v>
      </c>
      <c r="AH115" s="3">
        <f>IF(Inputs!$B$27&lt;&gt;"Ready","PENDING INPUTS",MAX(0,(AA115+AB115+AC115)-AG115))</f>
        <v>0</v>
      </c>
      <c r="AI115" s="3">
        <f>IF(Inputs!$B$27&lt;&gt;"Ready","PENDING INPUTS",AP114)</f>
        <v>0</v>
      </c>
      <c r="AJ115" s="3">
        <f>IF(Inputs!$B$27&lt;&gt;"Ready","PENDING INPUTS",IF(A115&lt;=Inputs!$B$6,ROUND(AI115*Inputs!C17/12,2),0))</f>
        <v>0</v>
      </c>
      <c r="AK115" s="3">
        <f>IF(Inputs!$B$27&lt;&gt;"Ready","PENDING INPUTS",IF(AND(A115&lt;=Inputs!$B$6,AI115&gt;0),Inputs!G17,0))</f>
        <v>0</v>
      </c>
      <c r="AL115" s="3">
        <f>IF(Inputs!$B$27&lt;&gt;"Ready","PENDING INPUTS",IF(A115&gt;Inputs!$B$6,0,MIN((AI115+AJ115+AK115),IF(Inputs!H17=1,Inputs!D17,MAX(Inputs!F17,ROUND(AI115*Inputs!E17+AJ115+AK115,2))))))</f>
        <v>0</v>
      </c>
      <c r="AM115">
        <f>IF(Inputs!$B$27&lt;&gt;"Ready","PENDING INPUTS",IF(AI115&lt;=0,99,1+IF(AND(K115&gt;0,OR(Inputs!C14&gt;Inputs!C17,AND(Inputs!C14=Inputs!C17,0&lt;3))),1,0)+IF(AND(S115&gt;0,OR(Inputs!C15&gt;Inputs!C17,AND(Inputs!C15=Inputs!C17,1&lt;3))),1,0)+IF(AND(AA115&gt;0,OR(Inputs!C16&gt;Inputs!C17,AND(Inputs!C16=Inputs!C17,2&lt;3))),1,0)+IF(AND(AQ115&gt;0,OR(Inputs!C18&gt;Inputs!C17,AND(Inputs!C18=Inputs!C17,4&lt;3))),1,0)+IF(AND(AY115&gt;0,OR(Inputs!C19&gt;Inputs!C17,AND(Inputs!C19=Inputs!C17,5&lt;3))),1,0)+IF(AND(BG115&gt;0,OR(Inputs!C20&gt;Inputs!C17,AND(Inputs!C20=Inputs!C17,6&lt;3))),1,0)+IF(AND(BO115&gt;0,OR(Inputs!C21&gt;Inputs!C17,AND(Inputs!C21=Inputs!C17,7&lt;3))),1,0)+IF(AND(BW115&gt;0,OR(Inputs!C22&gt;Inputs!C17,AND(Inputs!C22=Inputs!C17,8&lt;3))),1,0)+IF(AND(CE115&gt;0,OR(Inputs!C23&gt;Inputs!C17,AND(Inputs!C23=Inputs!C17,9&lt;3))),1,0)))</f>
        <v>99</v>
      </c>
      <c r="AN115" s="3">
        <f>IF(Inputs!$B$27&lt;&gt;"Ready","PENDING INPUTS",IF(A115&gt;Inputs!$B$6,0,MIN(MAX(0,(AI115+AJ115+AK115)-AL115),MAX(0,C115-D115-(IF(O115&lt;AM115,K115+L115+M115-N115,0)+IF(W115&lt;AM115,S115+T115+U115-V115,0)+IF(AE115&lt;AM115,AA115+AB115+AC115-AD115,0)+IF(AM115&lt;AM115,AI115+AJ115+AK115-AL115,0)+IF(AU115&lt;AM115,AQ115+AR115+AS115-AT115,0)+IF(BC115&lt;AM115,AY115+AZ115+BA115-BB115,0)+IF(BK115&lt;AM115,BG115+BH115+BI115-BJ115,0)+IF(BS115&lt;AM115,BO115+BP115+BQ115-BR115,0)+IF(CA115&lt;AM115,BW115+BX115+BY115-BZ115,0)+IF(CI115&lt;AM115,CE115+CF115+CG115-CH115,0))))))</f>
        <v>0</v>
      </c>
      <c r="AO115" s="3">
        <f>IF(Inputs!$B$27&lt;&gt;"Ready","PENDING INPUTS",MIN((AI115+AJ115+AK115),IF(D115&gt;C115,IF(D115=0,0,AL115*C115/D115),AL115+AN115)))</f>
        <v>0</v>
      </c>
      <c r="AP115" s="3">
        <f>IF(Inputs!$B$27&lt;&gt;"Ready","PENDING INPUTS",MAX(0,(AI115+AJ115+AK115)-AO115))</f>
        <v>0</v>
      </c>
      <c r="AQ115" s="3">
        <f>IF(Inputs!$B$27&lt;&gt;"Ready","PENDING INPUTS",AX114)</f>
        <v>0</v>
      </c>
      <c r="AR115" s="3">
        <f>IF(Inputs!$B$27&lt;&gt;"Ready","PENDING INPUTS",IF(A115&lt;=Inputs!$B$6,ROUND(AQ115*Inputs!C18/12,2),0))</f>
        <v>0</v>
      </c>
      <c r="AS115" s="3">
        <f>IF(Inputs!$B$27&lt;&gt;"Ready","PENDING INPUTS",IF(AND(A115&lt;=Inputs!$B$6,AQ115&gt;0),Inputs!G18,0))</f>
        <v>0</v>
      </c>
      <c r="AT115" s="3">
        <f>IF(Inputs!$B$27&lt;&gt;"Ready","PENDING INPUTS",IF(A115&gt;Inputs!$B$6,0,MIN((AQ115+AR115+AS115),IF(Inputs!H18=1,Inputs!D18,MAX(Inputs!F18,ROUND(AQ115*Inputs!E18+AR115+AS115,2))))))</f>
        <v>0</v>
      </c>
      <c r="AU115">
        <f>IF(Inputs!$B$27&lt;&gt;"Ready","PENDING INPUTS",IF(AQ115&lt;=0,99,1+IF(AND(K115&gt;0,OR(Inputs!C14&gt;Inputs!C18,AND(Inputs!C14=Inputs!C18,0&lt;4))),1,0)+IF(AND(S115&gt;0,OR(Inputs!C15&gt;Inputs!C18,AND(Inputs!C15=Inputs!C18,1&lt;4))),1,0)+IF(AND(AA115&gt;0,OR(Inputs!C16&gt;Inputs!C18,AND(Inputs!C16=Inputs!C18,2&lt;4))),1,0)+IF(AND(AI115&gt;0,OR(Inputs!C17&gt;Inputs!C18,AND(Inputs!C17=Inputs!C18,3&lt;4))),1,0)+IF(AND(AY115&gt;0,OR(Inputs!C19&gt;Inputs!C18,AND(Inputs!C19=Inputs!C18,5&lt;4))),1,0)+IF(AND(BG115&gt;0,OR(Inputs!C20&gt;Inputs!C18,AND(Inputs!C20=Inputs!C18,6&lt;4))),1,0)+IF(AND(BO115&gt;0,OR(Inputs!C21&gt;Inputs!C18,AND(Inputs!C21=Inputs!C18,7&lt;4))),1,0)+IF(AND(BW115&gt;0,OR(Inputs!C22&gt;Inputs!C18,AND(Inputs!C22=Inputs!C18,8&lt;4))),1,0)+IF(AND(CE115&gt;0,OR(Inputs!C23&gt;Inputs!C18,AND(Inputs!C23=Inputs!C18,9&lt;4))),1,0)))</f>
        <v>99</v>
      </c>
      <c r="AV115" s="3">
        <f>IF(Inputs!$B$27&lt;&gt;"Ready","PENDING INPUTS",IF(A115&gt;Inputs!$B$6,0,MIN(MAX(0,(AQ115+AR115+AS115)-AT115),MAX(0,C115-D115-(IF(O115&lt;AU115,K115+L115+M115-N115,0)+IF(W115&lt;AU115,S115+T115+U115-V115,0)+IF(AE115&lt;AU115,AA115+AB115+AC115-AD115,0)+IF(AM115&lt;AU115,AI115+AJ115+AK115-AL115,0)+IF(AU115&lt;AU115,AQ115+AR115+AS115-AT115,0)+IF(BC115&lt;AU115,AY115+AZ115+BA115-BB115,0)+IF(BK115&lt;AU115,BG115+BH115+BI115-BJ115,0)+IF(BS115&lt;AU115,BO115+BP115+BQ115-BR115,0)+IF(CA115&lt;AU115,BW115+BX115+BY115-BZ115,0)+IF(CI115&lt;AU115,CE115+CF115+CG115-CH115,0))))))</f>
        <v>0</v>
      </c>
      <c r="AW115" s="3">
        <f>IF(Inputs!$B$27&lt;&gt;"Ready","PENDING INPUTS",MIN((AQ115+AR115+AS115),IF(D115&gt;C115,IF(D115=0,0,AT115*C115/D115),AT115+AV115)))</f>
        <v>0</v>
      </c>
      <c r="AX115" s="3">
        <f>IF(Inputs!$B$27&lt;&gt;"Ready","PENDING INPUTS",MAX(0,(AQ115+AR115+AS115)-AW115))</f>
        <v>0</v>
      </c>
      <c r="AY115" s="3">
        <f>IF(Inputs!$B$27&lt;&gt;"Ready","PENDING INPUTS",BF114)</f>
        <v>0</v>
      </c>
      <c r="AZ115" s="3">
        <f>IF(Inputs!$B$27&lt;&gt;"Ready","PENDING INPUTS",IF(A115&lt;=Inputs!$B$6,ROUND(AY115*Inputs!C19/12,2),0))</f>
        <v>0</v>
      </c>
      <c r="BA115" s="3">
        <f>IF(Inputs!$B$27&lt;&gt;"Ready","PENDING INPUTS",IF(AND(A115&lt;=Inputs!$B$6,AY115&gt;0),Inputs!G19,0))</f>
        <v>0</v>
      </c>
      <c r="BB115" s="3">
        <f>IF(Inputs!$B$27&lt;&gt;"Ready","PENDING INPUTS",IF(A115&gt;Inputs!$B$6,0,MIN((AY115+AZ115+BA115),IF(Inputs!H19=1,Inputs!D19,MAX(Inputs!F19,ROUND(AY115*Inputs!E19+AZ115+BA115,2))))))</f>
        <v>0</v>
      </c>
      <c r="BC115">
        <f>IF(Inputs!$B$27&lt;&gt;"Ready","PENDING INPUTS",IF(AY115&lt;=0,99,1+IF(AND(K115&gt;0,OR(Inputs!C14&gt;Inputs!C19,AND(Inputs!C14=Inputs!C19,0&lt;5))),1,0)+IF(AND(S115&gt;0,OR(Inputs!C15&gt;Inputs!C19,AND(Inputs!C15=Inputs!C19,1&lt;5))),1,0)+IF(AND(AA115&gt;0,OR(Inputs!C16&gt;Inputs!C19,AND(Inputs!C16=Inputs!C19,2&lt;5))),1,0)+IF(AND(AI115&gt;0,OR(Inputs!C17&gt;Inputs!C19,AND(Inputs!C17=Inputs!C19,3&lt;5))),1,0)+IF(AND(AQ115&gt;0,OR(Inputs!C18&gt;Inputs!C19,AND(Inputs!C18=Inputs!C19,4&lt;5))),1,0)+IF(AND(BG115&gt;0,OR(Inputs!C20&gt;Inputs!C19,AND(Inputs!C20=Inputs!C19,6&lt;5))),1,0)+IF(AND(BO115&gt;0,OR(Inputs!C21&gt;Inputs!C19,AND(Inputs!C21=Inputs!C19,7&lt;5))),1,0)+IF(AND(BW115&gt;0,OR(Inputs!C22&gt;Inputs!C19,AND(Inputs!C22=Inputs!C19,8&lt;5))),1,0)+IF(AND(CE115&gt;0,OR(Inputs!C23&gt;Inputs!C19,AND(Inputs!C23=Inputs!C19,9&lt;5))),1,0)))</f>
        <v>99</v>
      </c>
      <c r="BD115" s="3">
        <f>IF(Inputs!$B$27&lt;&gt;"Ready","PENDING INPUTS",IF(A115&gt;Inputs!$B$6,0,MIN(MAX(0,(AY115+AZ115+BA115)-BB115),MAX(0,C115-D115-(IF(O115&lt;BC115,K115+L115+M115-N115,0)+IF(W115&lt;BC115,S115+T115+U115-V115,0)+IF(AE115&lt;BC115,AA115+AB115+AC115-AD115,0)+IF(AM115&lt;BC115,AI115+AJ115+AK115-AL115,0)+IF(AU115&lt;BC115,AQ115+AR115+AS115-AT115,0)+IF(BC115&lt;BC115,AY115+AZ115+BA115-BB115,0)+IF(BK115&lt;BC115,BG115+BH115+BI115-BJ115,0)+IF(BS115&lt;BC115,BO115+BP115+BQ115-BR115,0)+IF(CA115&lt;BC115,BW115+BX115+BY115-BZ115,0)+IF(CI115&lt;BC115,CE115+CF115+CG115-CH115,0))))))</f>
        <v>0</v>
      </c>
      <c r="BE115" s="3">
        <f>IF(Inputs!$B$27&lt;&gt;"Ready","PENDING INPUTS",MIN((AY115+AZ115+BA115),IF(D115&gt;C115,IF(D115=0,0,BB115*C115/D115),BB115+BD115)))</f>
        <v>0</v>
      </c>
      <c r="BF115" s="3">
        <f>IF(Inputs!$B$27&lt;&gt;"Ready","PENDING INPUTS",MAX(0,(AY115+AZ115+BA115)-BE115))</f>
        <v>0</v>
      </c>
      <c r="BG115" s="3">
        <f>IF(Inputs!$B$27&lt;&gt;"Ready","PENDING INPUTS",BN114)</f>
        <v>0</v>
      </c>
      <c r="BH115" s="3">
        <f>IF(Inputs!$B$27&lt;&gt;"Ready","PENDING INPUTS",IF(A115&lt;=Inputs!$B$6,ROUND(BG115*Inputs!C20/12,2),0))</f>
        <v>0</v>
      </c>
      <c r="BI115" s="3">
        <f>IF(Inputs!$B$27&lt;&gt;"Ready","PENDING INPUTS",IF(AND(A115&lt;=Inputs!$B$6,BG115&gt;0),Inputs!G20,0))</f>
        <v>0</v>
      </c>
      <c r="BJ115" s="3">
        <f>IF(Inputs!$B$27&lt;&gt;"Ready","PENDING INPUTS",IF(A115&gt;Inputs!$B$6,0,MIN((BG115+BH115+BI115),IF(Inputs!H20=1,Inputs!D20,MAX(Inputs!F20,ROUND(BG115*Inputs!E20+BH115+BI115,2))))))</f>
        <v>0</v>
      </c>
      <c r="BK115">
        <f>IF(Inputs!$B$27&lt;&gt;"Ready","PENDING INPUTS",IF(BG115&lt;=0,99,1+IF(AND(K115&gt;0,OR(Inputs!C14&gt;Inputs!C20,AND(Inputs!C14=Inputs!C20,0&lt;6))),1,0)+IF(AND(S115&gt;0,OR(Inputs!C15&gt;Inputs!C20,AND(Inputs!C15=Inputs!C20,1&lt;6))),1,0)+IF(AND(AA115&gt;0,OR(Inputs!C16&gt;Inputs!C20,AND(Inputs!C16=Inputs!C20,2&lt;6))),1,0)+IF(AND(AI115&gt;0,OR(Inputs!C17&gt;Inputs!C20,AND(Inputs!C17=Inputs!C20,3&lt;6))),1,0)+IF(AND(AQ115&gt;0,OR(Inputs!C18&gt;Inputs!C20,AND(Inputs!C18=Inputs!C20,4&lt;6))),1,0)+IF(AND(AY115&gt;0,OR(Inputs!C19&gt;Inputs!C20,AND(Inputs!C19=Inputs!C20,5&lt;6))),1,0)+IF(AND(BO115&gt;0,OR(Inputs!C21&gt;Inputs!C20,AND(Inputs!C21=Inputs!C20,7&lt;6))),1,0)+IF(AND(BW115&gt;0,OR(Inputs!C22&gt;Inputs!C20,AND(Inputs!C22=Inputs!C20,8&lt;6))),1,0)+IF(AND(CE115&gt;0,OR(Inputs!C23&gt;Inputs!C20,AND(Inputs!C23=Inputs!C20,9&lt;6))),1,0)))</f>
        <v>99</v>
      </c>
      <c r="BL115" s="3">
        <f>IF(Inputs!$B$27&lt;&gt;"Ready","PENDING INPUTS",IF(A115&gt;Inputs!$B$6,0,MIN(MAX(0,(BG115+BH115+BI115)-BJ115),MAX(0,C115-D115-(IF(O115&lt;BK115,K115+L115+M115-N115,0)+IF(W115&lt;BK115,S115+T115+U115-V115,0)+IF(AE115&lt;BK115,AA115+AB115+AC115-AD115,0)+IF(AM115&lt;BK115,AI115+AJ115+AK115-AL115,0)+IF(AU115&lt;BK115,AQ115+AR115+AS115-AT115,0)+IF(BC115&lt;BK115,AY115+AZ115+BA115-BB115,0)+IF(BK115&lt;BK115,BG115+BH115+BI115-BJ115,0)+IF(BS115&lt;BK115,BO115+BP115+BQ115-BR115,0)+IF(CA115&lt;BK115,BW115+BX115+BY115-BZ115,0)+IF(CI115&lt;BK115,CE115+CF115+CG115-CH115,0))))))</f>
        <v>0</v>
      </c>
      <c r="BM115" s="3">
        <f>IF(Inputs!$B$27&lt;&gt;"Ready","PENDING INPUTS",MIN((BG115+BH115+BI115),IF(D115&gt;C115,IF(D115=0,0,BJ115*C115/D115),BJ115+BL115)))</f>
        <v>0</v>
      </c>
      <c r="BN115" s="3">
        <f>IF(Inputs!$B$27&lt;&gt;"Ready","PENDING INPUTS",MAX(0,(BG115+BH115+BI115)-BM115))</f>
        <v>0</v>
      </c>
      <c r="BO115" s="3">
        <f>IF(Inputs!$B$27&lt;&gt;"Ready","PENDING INPUTS",BV114)</f>
        <v>0</v>
      </c>
      <c r="BP115" s="3">
        <f>IF(Inputs!$B$27&lt;&gt;"Ready","PENDING INPUTS",IF(A115&lt;=Inputs!$B$6,ROUND(BO115*Inputs!C21/12,2),0))</f>
        <v>0</v>
      </c>
      <c r="BQ115" s="3">
        <f>IF(Inputs!$B$27&lt;&gt;"Ready","PENDING INPUTS",IF(AND(A115&lt;=Inputs!$B$6,BO115&gt;0),Inputs!G21,0))</f>
        <v>0</v>
      </c>
      <c r="BR115" s="3">
        <f>IF(Inputs!$B$27&lt;&gt;"Ready","PENDING INPUTS",IF(A115&gt;Inputs!$B$6,0,MIN((BO115+BP115+BQ115),IF(Inputs!H21=1,Inputs!D21,MAX(Inputs!F21,ROUND(BO115*Inputs!E21+BP115+BQ115,2))))))</f>
        <v>0</v>
      </c>
      <c r="BS115">
        <f>IF(Inputs!$B$27&lt;&gt;"Ready","PENDING INPUTS",IF(BO115&lt;=0,99,1+IF(AND(K115&gt;0,OR(Inputs!C14&gt;Inputs!C21,AND(Inputs!C14=Inputs!C21,0&lt;7))),1,0)+IF(AND(S115&gt;0,OR(Inputs!C15&gt;Inputs!C21,AND(Inputs!C15=Inputs!C21,1&lt;7))),1,0)+IF(AND(AA115&gt;0,OR(Inputs!C16&gt;Inputs!C21,AND(Inputs!C16=Inputs!C21,2&lt;7))),1,0)+IF(AND(AI115&gt;0,OR(Inputs!C17&gt;Inputs!C21,AND(Inputs!C17=Inputs!C21,3&lt;7))),1,0)+IF(AND(AQ115&gt;0,OR(Inputs!C18&gt;Inputs!C21,AND(Inputs!C18=Inputs!C21,4&lt;7))),1,0)+IF(AND(AY115&gt;0,OR(Inputs!C19&gt;Inputs!C21,AND(Inputs!C19=Inputs!C21,5&lt;7))),1,0)+IF(AND(BG115&gt;0,OR(Inputs!C20&gt;Inputs!C21,AND(Inputs!C20=Inputs!C21,6&lt;7))),1,0)+IF(AND(BW115&gt;0,OR(Inputs!C22&gt;Inputs!C21,AND(Inputs!C22=Inputs!C21,8&lt;7))),1,0)+IF(AND(CE115&gt;0,OR(Inputs!C23&gt;Inputs!C21,AND(Inputs!C23=Inputs!C21,9&lt;7))),1,0)))</f>
        <v>99</v>
      </c>
      <c r="BT115" s="3">
        <f>IF(Inputs!$B$27&lt;&gt;"Ready","PENDING INPUTS",IF(A115&gt;Inputs!$B$6,0,MIN(MAX(0,(BO115+BP115+BQ115)-BR115),MAX(0,C115-D115-(IF(O115&lt;BS115,K115+L115+M115-N115,0)+IF(W115&lt;BS115,S115+T115+U115-V115,0)+IF(AE115&lt;BS115,AA115+AB115+AC115-AD115,0)+IF(AM115&lt;BS115,AI115+AJ115+AK115-AL115,0)+IF(AU115&lt;BS115,AQ115+AR115+AS115-AT115,0)+IF(BC115&lt;BS115,AY115+AZ115+BA115-BB115,0)+IF(BK115&lt;BS115,BG115+BH115+BI115-BJ115,0)+IF(BS115&lt;BS115,BO115+BP115+BQ115-BR115,0)+IF(CA115&lt;BS115,BW115+BX115+BY115-BZ115,0)+IF(CI115&lt;BS115,CE115+CF115+CG115-CH115,0))))))</f>
        <v>0</v>
      </c>
      <c r="BU115" s="3">
        <f>IF(Inputs!$B$27&lt;&gt;"Ready","PENDING INPUTS",MIN((BO115+BP115+BQ115),IF(D115&gt;C115,IF(D115=0,0,BR115*C115/D115),BR115+BT115)))</f>
        <v>0</v>
      </c>
      <c r="BV115" s="3">
        <f>IF(Inputs!$B$27&lt;&gt;"Ready","PENDING INPUTS",MAX(0,(BO115+BP115+BQ115)-BU115))</f>
        <v>0</v>
      </c>
      <c r="BW115" s="3">
        <f>IF(Inputs!$B$27&lt;&gt;"Ready","PENDING INPUTS",CD114)</f>
        <v>0</v>
      </c>
      <c r="BX115" s="3">
        <f>IF(Inputs!$B$27&lt;&gt;"Ready","PENDING INPUTS",IF(A115&lt;=Inputs!$B$6,ROUND(BW115*Inputs!C22/12,2),0))</f>
        <v>0</v>
      </c>
      <c r="BY115" s="3">
        <f>IF(Inputs!$B$27&lt;&gt;"Ready","PENDING INPUTS",IF(AND(A115&lt;=Inputs!$B$6,BW115&gt;0),Inputs!G22,0))</f>
        <v>0</v>
      </c>
      <c r="BZ115" s="3">
        <f>IF(Inputs!$B$27&lt;&gt;"Ready","PENDING INPUTS",IF(A115&gt;Inputs!$B$6,0,MIN((BW115+BX115+BY115),IF(Inputs!H22=1,Inputs!D22,MAX(Inputs!F22,ROUND(BW115*Inputs!E22+BX115+BY115,2))))))</f>
        <v>0</v>
      </c>
      <c r="CA115">
        <f>IF(Inputs!$B$27&lt;&gt;"Ready","PENDING INPUTS",IF(BW115&lt;=0,99,1+IF(AND(K115&gt;0,OR(Inputs!C14&gt;Inputs!C22,AND(Inputs!C14=Inputs!C22,0&lt;8))),1,0)+IF(AND(S115&gt;0,OR(Inputs!C15&gt;Inputs!C22,AND(Inputs!C15=Inputs!C22,1&lt;8))),1,0)+IF(AND(AA115&gt;0,OR(Inputs!C16&gt;Inputs!C22,AND(Inputs!C16=Inputs!C22,2&lt;8))),1,0)+IF(AND(AI115&gt;0,OR(Inputs!C17&gt;Inputs!C22,AND(Inputs!C17=Inputs!C22,3&lt;8))),1,0)+IF(AND(AQ115&gt;0,OR(Inputs!C18&gt;Inputs!C22,AND(Inputs!C18=Inputs!C22,4&lt;8))),1,0)+IF(AND(AY115&gt;0,OR(Inputs!C19&gt;Inputs!C22,AND(Inputs!C19=Inputs!C22,5&lt;8))),1,0)+IF(AND(BG115&gt;0,OR(Inputs!C20&gt;Inputs!C22,AND(Inputs!C20=Inputs!C22,6&lt;8))),1,0)+IF(AND(BO115&gt;0,OR(Inputs!C21&gt;Inputs!C22,AND(Inputs!C21=Inputs!C22,7&lt;8))),1,0)+IF(AND(CE115&gt;0,OR(Inputs!C23&gt;Inputs!C22,AND(Inputs!C23=Inputs!C22,9&lt;8))),1,0)))</f>
        <v>99</v>
      </c>
      <c r="CB115" s="3">
        <f>IF(Inputs!$B$27&lt;&gt;"Ready","PENDING INPUTS",IF(A115&gt;Inputs!$B$6,0,MIN(MAX(0,(BW115+BX115+BY115)-BZ115),MAX(0,C115-D115-(IF(O115&lt;CA115,K115+L115+M115-N115,0)+IF(W115&lt;CA115,S115+T115+U115-V115,0)+IF(AE115&lt;CA115,AA115+AB115+AC115-AD115,0)+IF(AM115&lt;CA115,AI115+AJ115+AK115-AL115,0)+IF(AU115&lt;CA115,AQ115+AR115+AS115-AT115,0)+IF(BC115&lt;CA115,AY115+AZ115+BA115-BB115,0)+IF(BK115&lt;CA115,BG115+BH115+BI115-BJ115,0)+IF(BS115&lt;CA115,BO115+BP115+BQ115-BR115,0)+IF(CA115&lt;CA115,BW115+BX115+BY115-BZ115,0)+IF(CI115&lt;CA115,CE115+CF115+CG115-CH115,0))))))</f>
        <v>0</v>
      </c>
      <c r="CC115" s="3">
        <f>IF(Inputs!$B$27&lt;&gt;"Ready","PENDING INPUTS",MIN((BW115+BX115+BY115),IF(D115&gt;C115,IF(D115=0,0,BZ115*C115/D115),BZ115+CB115)))</f>
        <v>0</v>
      </c>
      <c r="CD115" s="3">
        <f>IF(Inputs!$B$27&lt;&gt;"Ready","PENDING INPUTS",MAX(0,(BW115+BX115+BY115)-CC115))</f>
        <v>0</v>
      </c>
      <c r="CE115" s="3">
        <f>IF(Inputs!$B$27&lt;&gt;"Ready","PENDING INPUTS",CL114)</f>
        <v>0</v>
      </c>
      <c r="CF115" s="3">
        <f>IF(Inputs!$B$27&lt;&gt;"Ready","PENDING INPUTS",IF(A115&lt;=Inputs!$B$6,ROUND(CE115*Inputs!C23/12,2),0))</f>
        <v>0</v>
      </c>
      <c r="CG115" s="3">
        <f>IF(Inputs!$B$27&lt;&gt;"Ready","PENDING INPUTS",IF(AND(A115&lt;=Inputs!$B$6,CE115&gt;0),Inputs!G23,0))</f>
        <v>0</v>
      </c>
      <c r="CH115" s="3">
        <f>IF(Inputs!$B$27&lt;&gt;"Ready","PENDING INPUTS",IF(A115&gt;Inputs!$B$6,0,MIN((CE115+CF115+CG115),IF(Inputs!H23=1,Inputs!D23,MAX(Inputs!F23,ROUND(CE115*Inputs!E23+CF115+CG115,2))))))</f>
        <v>0</v>
      </c>
      <c r="CI115">
        <f>IF(Inputs!$B$27&lt;&gt;"Ready","PENDING INPUTS",IF(CE115&lt;=0,99,1+IF(AND(K115&gt;0,OR(Inputs!C14&gt;Inputs!C23,AND(Inputs!C14=Inputs!C23,0&lt;9))),1,0)+IF(AND(S115&gt;0,OR(Inputs!C15&gt;Inputs!C23,AND(Inputs!C15=Inputs!C23,1&lt;9))),1,0)+IF(AND(AA115&gt;0,OR(Inputs!C16&gt;Inputs!C23,AND(Inputs!C16=Inputs!C23,2&lt;9))),1,0)+IF(AND(AI115&gt;0,OR(Inputs!C17&gt;Inputs!C23,AND(Inputs!C17=Inputs!C23,3&lt;9))),1,0)+IF(AND(AQ115&gt;0,OR(Inputs!C18&gt;Inputs!C23,AND(Inputs!C18=Inputs!C23,4&lt;9))),1,0)+IF(AND(AY115&gt;0,OR(Inputs!C19&gt;Inputs!C23,AND(Inputs!C19=Inputs!C23,5&lt;9))),1,0)+IF(AND(BG115&gt;0,OR(Inputs!C20&gt;Inputs!C23,AND(Inputs!C20=Inputs!C23,6&lt;9))),1,0)+IF(AND(BO115&gt;0,OR(Inputs!C21&gt;Inputs!C23,AND(Inputs!C21=Inputs!C23,7&lt;9))),1,0)+IF(AND(BW115&gt;0,OR(Inputs!C22&gt;Inputs!C23,AND(Inputs!C22=Inputs!C23,8&lt;9))),1,0)))</f>
        <v>99</v>
      </c>
      <c r="CJ115" s="3">
        <f>IF(Inputs!$B$27&lt;&gt;"Ready","PENDING INPUTS",IF(A115&gt;Inputs!$B$6,0,MIN(MAX(0,(CE115+CF115+CG115)-CH115),MAX(0,C115-D115-(IF(O115&lt;CI115,K115+L115+M115-N115,0)+IF(W115&lt;CI115,S115+T115+U115-V115,0)+IF(AE115&lt;CI115,AA115+AB115+AC115-AD115,0)+IF(AM115&lt;CI115,AI115+AJ115+AK115-AL115,0)+IF(AU115&lt;CI115,AQ115+AR115+AS115-AT115,0)+IF(BC115&lt;CI115,AY115+AZ115+BA115-BB115,0)+IF(BK115&lt;CI115,BG115+BH115+BI115-BJ115,0)+IF(BS115&lt;CI115,BO115+BP115+BQ115-BR115,0)+IF(CA115&lt;CI115,BW115+BX115+BY115-BZ115,0)+IF(CI115&lt;CI115,CE115+CF115+CG115-CH115,0))))))</f>
        <v>0</v>
      </c>
      <c r="CK115" s="3">
        <f>IF(Inputs!$B$27&lt;&gt;"Ready","PENDING INPUTS",MIN((CE115+CF115+CG115),IF(D115&gt;C115,IF(D115=0,0,CH115*C115/D115),CH115+CJ115)))</f>
        <v>0</v>
      </c>
      <c r="CL115" s="3">
        <f>IF(Inputs!$B$27&lt;&gt;"Ready","PENDING INPUTS",MAX(0,(CE115+CF115+CG115)-CK115))</f>
        <v>0</v>
      </c>
    </row>
    <row r="116" spans="1:90" ht="27.95" customHeight="1" x14ac:dyDescent="0.25">
      <c r="A116">
        <v>112</v>
      </c>
      <c r="B116" s="13">
        <f>IF(Inputs!$B$27&lt;&gt;"Ready","PENDING INPUTS",EDATE(Inputs!$B$5,A116-1))</f>
        <v>49675</v>
      </c>
      <c r="C116" s="3">
        <f>IF(Inputs!$B$27&lt;&gt;"Ready","PENDING INPUTS",IF(A116&lt;=Inputs!$B$6,MAX(0,Inputs!$B$4+IF(A116=Inputs!$B$7,Inputs!$B$8,0)+IF(A116=Inputs!$B$9,Inputs!$B$10,0)),0))</f>
        <v>0</v>
      </c>
      <c r="D116" s="3">
        <f>IF(Inputs!$B$27&lt;&gt;"Ready","PENDING INPUTS",SUM(N116,V116,AD116,AL116,AT116,BB116,BJ116,BR116,BZ116,CH116))</f>
        <v>0</v>
      </c>
      <c r="E116" s="3">
        <f>IF(Inputs!$B$27&lt;&gt;"Ready","PENDING INPUTS",MAX(0,D116-C116))</f>
        <v>0</v>
      </c>
      <c r="F116" s="3">
        <f>IF(Inputs!$B$27&lt;&gt;"Ready","PENDING INPUTS",SUM(Q116,Y116,AG116,AO116,AW116,BE116,BM116,BU116,CC116,CK116))</f>
        <v>0</v>
      </c>
      <c r="G116" s="3">
        <f>IF(Inputs!$B$27&lt;&gt;"Ready","PENDING INPUTS",SUM(L116,T116,AB116,AJ116,AR116,AZ116,BH116,BP116,BX116,CF116))</f>
        <v>0</v>
      </c>
      <c r="H116" s="3">
        <f>IF(Inputs!$B$27&lt;&gt;"Ready","PENDING INPUTS",SUM(M116,U116,AC116,AK116,AS116,BA116,BI116,BQ116,BY116,CG116))</f>
        <v>0</v>
      </c>
      <c r="I116" s="3">
        <f>IF(Inputs!$B$27&lt;&gt;"Ready","PENDING INPUTS",SUM(R116,Z116,AH116,AP116,AX116,BF116,BN116,BV116,CD116,CL116))</f>
        <v>0</v>
      </c>
      <c r="J116" t="str">
        <f>IF(Inputs!$B$27&lt;&gt;"Ready","PENDING INPUTS",IF(A116&gt;Inputs!$B$6,"Beyond horizon",IF(E116&gt;0.005,"MINIMUM SHORTFALL",IF(I116&lt;0.005,"Paid off","In progress"))))</f>
        <v>Paid off</v>
      </c>
      <c r="K116" s="3">
        <f>IF(Inputs!$B$27&lt;&gt;"Ready","PENDING INPUTS",R115)</f>
        <v>0</v>
      </c>
      <c r="L116" s="3">
        <f>IF(Inputs!$B$27&lt;&gt;"Ready","PENDING INPUTS",IF(A116&lt;=Inputs!$B$6,ROUND(K116*Inputs!C14/12,2),0))</f>
        <v>0</v>
      </c>
      <c r="M116" s="3">
        <f>IF(Inputs!$B$27&lt;&gt;"Ready","PENDING INPUTS",IF(AND(A116&lt;=Inputs!$B$6,K116&gt;0),Inputs!G14,0))</f>
        <v>0</v>
      </c>
      <c r="N116" s="3">
        <f>IF(Inputs!$B$27&lt;&gt;"Ready","PENDING INPUTS",IF(A116&gt;Inputs!$B$6,0,MIN((K116+L116+M116),IF(Inputs!H14=1,Inputs!D14,MAX(Inputs!F14,ROUND(K116*Inputs!E14+L116+M116,2))))))</f>
        <v>0</v>
      </c>
      <c r="O116">
        <f>IF(Inputs!$B$27&lt;&gt;"Ready","PENDING INPUTS",IF(K116&lt;=0,99,1+IF(AND(S116&gt;0,OR(Inputs!C15&gt;Inputs!C14,AND(Inputs!C15=Inputs!C14,1&lt;0))),1,0)+IF(AND(AA116&gt;0,OR(Inputs!C16&gt;Inputs!C14,AND(Inputs!C16=Inputs!C14,2&lt;0))),1,0)+IF(AND(AI116&gt;0,OR(Inputs!C17&gt;Inputs!C14,AND(Inputs!C17=Inputs!C14,3&lt;0))),1,0)+IF(AND(AQ116&gt;0,OR(Inputs!C18&gt;Inputs!C14,AND(Inputs!C18=Inputs!C14,4&lt;0))),1,0)+IF(AND(AY116&gt;0,OR(Inputs!C19&gt;Inputs!C14,AND(Inputs!C19=Inputs!C14,5&lt;0))),1,0)+IF(AND(BG116&gt;0,OR(Inputs!C20&gt;Inputs!C14,AND(Inputs!C20=Inputs!C14,6&lt;0))),1,0)+IF(AND(BO116&gt;0,OR(Inputs!C21&gt;Inputs!C14,AND(Inputs!C21=Inputs!C14,7&lt;0))),1,0)+IF(AND(BW116&gt;0,OR(Inputs!C22&gt;Inputs!C14,AND(Inputs!C22=Inputs!C14,8&lt;0))),1,0)+IF(AND(CE116&gt;0,OR(Inputs!C23&gt;Inputs!C14,AND(Inputs!C23=Inputs!C14,9&lt;0))),1,0)))</f>
        <v>99</v>
      </c>
      <c r="P116" s="3">
        <f>IF(Inputs!$B$27&lt;&gt;"Ready","PENDING INPUTS",IF(A116&gt;Inputs!$B$6,0,MIN(MAX(0,(K116+L116+M116)-N116),MAX(0,C116-D116-(IF(O116&lt;O116,K116+L116+M116-N116,0)+IF(W116&lt;O116,S116+T116+U116-V116,0)+IF(AE116&lt;O116,AA116+AB116+AC116-AD116,0)+IF(AM116&lt;O116,AI116+AJ116+AK116-AL116,0)+IF(AU116&lt;O116,AQ116+AR116+AS116-AT116,0)+IF(BC116&lt;O116,AY116+AZ116+BA116-BB116,0)+IF(BK116&lt;O116,BG116+BH116+BI116-BJ116,0)+IF(BS116&lt;O116,BO116+BP116+BQ116-BR116,0)+IF(CA116&lt;O116,BW116+BX116+BY116-BZ116,0)+IF(CI116&lt;O116,CE116+CF116+CG116-CH116,0))))))</f>
        <v>0</v>
      </c>
      <c r="Q116" s="3">
        <f>IF(Inputs!$B$27&lt;&gt;"Ready","PENDING INPUTS",MIN((K116+L116+M116),IF(D116&gt;C116,IF(D116=0,0,N116*C116/D116),N116+P116)))</f>
        <v>0</v>
      </c>
      <c r="R116" s="3">
        <f>IF(Inputs!$B$27&lt;&gt;"Ready","PENDING INPUTS",MAX(0,(K116+L116+M116)-Q116))</f>
        <v>0</v>
      </c>
      <c r="S116" s="3">
        <f>IF(Inputs!$B$27&lt;&gt;"Ready","PENDING INPUTS",Z115)</f>
        <v>0</v>
      </c>
      <c r="T116" s="3">
        <f>IF(Inputs!$B$27&lt;&gt;"Ready","PENDING INPUTS",IF(A116&lt;=Inputs!$B$6,ROUND(S116*Inputs!C15/12,2),0))</f>
        <v>0</v>
      </c>
      <c r="U116" s="3">
        <f>IF(Inputs!$B$27&lt;&gt;"Ready","PENDING INPUTS",IF(AND(A116&lt;=Inputs!$B$6,S116&gt;0),Inputs!G15,0))</f>
        <v>0</v>
      </c>
      <c r="V116" s="3">
        <f>IF(Inputs!$B$27&lt;&gt;"Ready","PENDING INPUTS",IF(A116&gt;Inputs!$B$6,0,MIN((S116+T116+U116),IF(Inputs!H15=1,Inputs!D15,MAX(Inputs!F15,ROUND(S116*Inputs!E15+T116+U116,2))))))</f>
        <v>0</v>
      </c>
      <c r="W116">
        <f>IF(Inputs!$B$27&lt;&gt;"Ready","PENDING INPUTS",IF(S116&lt;=0,99,1+IF(AND(K116&gt;0,OR(Inputs!C14&gt;Inputs!C15,AND(Inputs!C14=Inputs!C15,0&lt;1))),1,0)+IF(AND(AA116&gt;0,OR(Inputs!C16&gt;Inputs!C15,AND(Inputs!C16=Inputs!C15,2&lt;1))),1,0)+IF(AND(AI116&gt;0,OR(Inputs!C17&gt;Inputs!C15,AND(Inputs!C17=Inputs!C15,3&lt;1))),1,0)+IF(AND(AQ116&gt;0,OR(Inputs!C18&gt;Inputs!C15,AND(Inputs!C18=Inputs!C15,4&lt;1))),1,0)+IF(AND(AY116&gt;0,OR(Inputs!C19&gt;Inputs!C15,AND(Inputs!C19=Inputs!C15,5&lt;1))),1,0)+IF(AND(BG116&gt;0,OR(Inputs!C20&gt;Inputs!C15,AND(Inputs!C20=Inputs!C15,6&lt;1))),1,0)+IF(AND(BO116&gt;0,OR(Inputs!C21&gt;Inputs!C15,AND(Inputs!C21=Inputs!C15,7&lt;1))),1,0)+IF(AND(BW116&gt;0,OR(Inputs!C22&gt;Inputs!C15,AND(Inputs!C22=Inputs!C15,8&lt;1))),1,0)+IF(AND(CE116&gt;0,OR(Inputs!C23&gt;Inputs!C15,AND(Inputs!C23=Inputs!C15,9&lt;1))),1,0)))</f>
        <v>99</v>
      </c>
      <c r="X116" s="3">
        <f>IF(Inputs!$B$27&lt;&gt;"Ready","PENDING INPUTS",IF(A116&gt;Inputs!$B$6,0,MIN(MAX(0,(S116+T116+U116)-V116),MAX(0,C116-D116-(IF(O116&lt;W116,K116+L116+M116-N116,0)+IF(W116&lt;W116,S116+T116+U116-V116,0)+IF(AE116&lt;W116,AA116+AB116+AC116-AD116,0)+IF(AM116&lt;W116,AI116+AJ116+AK116-AL116,0)+IF(AU116&lt;W116,AQ116+AR116+AS116-AT116,0)+IF(BC116&lt;W116,AY116+AZ116+BA116-BB116,0)+IF(BK116&lt;W116,BG116+BH116+BI116-BJ116,0)+IF(BS116&lt;W116,BO116+BP116+BQ116-BR116,0)+IF(CA116&lt;W116,BW116+BX116+BY116-BZ116,0)+IF(CI116&lt;W116,CE116+CF116+CG116-CH116,0))))))</f>
        <v>0</v>
      </c>
      <c r="Y116" s="3">
        <f>IF(Inputs!$B$27&lt;&gt;"Ready","PENDING INPUTS",MIN((S116+T116+U116),IF(D116&gt;C116,IF(D116=0,0,V116*C116/D116),V116+X116)))</f>
        <v>0</v>
      </c>
      <c r="Z116" s="3">
        <f>IF(Inputs!$B$27&lt;&gt;"Ready","PENDING INPUTS",MAX(0,(S116+T116+U116)-Y116))</f>
        <v>0</v>
      </c>
      <c r="AA116" s="3">
        <f>IF(Inputs!$B$27&lt;&gt;"Ready","PENDING INPUTS",AH115)</f>
        <v>0</v>
      </c>
      <c r="AB116" s="3">
        <f>IF(Inputs!$B$27&lt;&gt;"Ready","PENDING INPUTS",IF(A116&lt;=Inputs!$B$6,ROUND(AA116*Inputs!C16/12,2),0))</f>
        <v>0</v>
      </c>
      <c r="AC116" s="3">
        <f>IF(Inputs!$B$27&lt;&gt;"Ready","PENDING INPUTS",IF(AND(A116&lt;=Inputs!$B$6,AA116&gt;0),Inputs!G16,0))</f>
        <v>0</v>
      </c>
      <c r="AD116" s="3">
        <f>IF(Inputs!$B$27&lt;&gt;"Ready","PENDING INPUTS",IF(A116&gt;Inputs!$B$6,0,MIN((AA116+AB116+AC116),IF(Inputs!H16=1,Inputs!D16,MAX(Inputs!F16,ROUND(AA116*Inputs!E16+AB116+AC116,2))))))</f>
        <v>0</v>
      </c>
      <c r="AE116">
        <f>IF(Inputs!$B$27&lt;&gt;"Ready","PENDING INPUTS",IF(AA116&lt;=0,99,1+IF(AND(K116&gt;0,OR(Inputs!C14&gt;Inputs!C16,AND(Inputs!C14=Inputs!C16,0&lt;2))),1,0)+IF(AND(S116&gt;0,OR(Inputs!C15&gt;Inputs!C16,AND(Inputs!C15=Inputs!C16,1&lt;2))),1,0)+IF(AND(AI116&gt;0,OR(Inputs!C17&gt;Inputs!C16,AND(Inputs!C17=Inputs!C16,3&lt;2))),1,0)+IF(AND(AQ116&gt;0,OR(Inputs!C18&gt;Inputs!C16,AND(Inputs!C18=Inputs!C16,4&lt;2))),1,0)+IF(AND(AY116&gt;0,OR(Inputs!C19&gt;Inputs!C16,AND(Inputs!C19=Inputs!C16,5&lt;2))),1,0)+IF(AND(BG116&gt;0,OR(Inputs!C20&gt;Inputs!C16,AND(Inputs!C20=Inputs!C16,6&lt;2))),1,0)+IF(AND(BO116&gt;0,OR(Inputs!C21&gt;Inputs!C16,AND(Inputs!C21=Inputs!C16,7&lt;2))),1,0)+IF(AND(BW116&gt;0,OR(Inputs!C22&gt;Inputs!C16,AND(Inputs!C22=Inputs!C16,8&lt;2))),1,0)+IF(AND(CE116&gt;0,OR(Inputs!C23&gt;Inputs!C16,AND(Inputs!C23=Inputs!C16,9&lt;2))),1,0)))</f>
        <v>99</v>
      </c>
      <c r="AF116" s="3">
        <f>IF(Inputs!$B$27&lt;&gt;"Ready","PENDING INPUTS",IF(A116&gt;Inputs!$B$6,0,MIN(MAX(0,(AA116+AB116+AC116)-AD116),MAX(0,C116-D116-(IF(O116&lt;AE116,K116+L116+M116-N116,0)+IF(W116&lt;AE116,S116+T116+U116-V116,0)+IF(AE116&lt;AE116,AA116+AB116+AC116-AD116,0)+IF(AM116&lt;AE116,AI116+AJ116+AK116-AL116,0)+IF(AU116&lt;AE116,AQ116+AR116+AS116-AT116,0)+IF(BC116&lt;AE116,AY116+AZ116+BA116-BB116,0)+IF(BK116&lt;AE116,BG116+BH116+BI116-BJ116,0)+IF(BS116&lt;AE116,BO116+BP116+BQ116-BR116,0)+IF(CA116&lt;AE116,BW116+BX116+BY116-BZ116,0)+IF(CI116&lt;AE116,CE116+CF116+CG116-CH116,0))))))</f>
        <v>0</v>
      </c>
      <c r="AG116" s="3">
        <f>IF(Inputs!$B$27&lt;&gt;"Ready","PENDING INPUTS",MIN((AA116+AB116+AC116),IF(D116&gt;C116,IF(D116=0,0,AD116*C116/D116),AD116+AF116)))</f>
        <v>0</v>
      </c>
      <c r="AH116" s="3">
        <f>IF(Inputs!$B$27&lt;&gt;"Ready","PENDING INPUTS",MAX(0,(AA116+AB116+AC116)-AG116))</f>
        <v>0</v>
      </c>
      <c r="AI116" s="3">
        <f>IF(Inputs!$B$27&lt;&gt;"Ready","PENDING INPUTS",AP115)</f>
        <v>0</v>
      </c>
      <c r="AJ116" s="3">
        <f>IF(Inputs!$B$27&lt;&gt;"Ready","PENDING INPUTS",IF(A116&lt;=Inputs!$B$6,ROUND(AI116*Inputs!C17/12,2),0))</f>
        <v>0</v>
      </c>
      <c r="AK116" s="3">
        <f>IF(Inputs!$B$27&lt;&gt;"Ready","PENDING INPUTS",IF(AND(A116&lt;=Inputs!$B$6,AI116&gt;0),Inputs!G17,0))</f>
        <v>0</v>
      </c>
      <c r="AL116" s="3">
        <f>IF(Inputs!$B$27&lt;&gt;"Ready","PENDING INPUTS",IF(A116&gt;Inputs!$B$6,0,MIN((AI116+AJ116+AK116),IF(Inputs!H17=1,Inputs!D17,MAX(Inputs!F17,ROUND(AI116*Inputs!E17+AJ116+AK116,2))))))</f>
        <v>0</v>
      </c>
      <c r="AM116">
        <f>IF(Inputs!$B$27&lt;&gt;"Ready","PENDING INPUTS",IF(AI116&lt;=0,99,1+IF(AND(K116&gt;0,OR(Inputs!C14&gt;Inputs!C17,AND(Inputs!C14=Inputs!C17,0&lt;3))),1,0)+IF(AND(S116&gt;0,OR(Inputs!C15&gt;Inputs!C17,AND(Inputs!C15=Inputs!C17,1&lt;3))),1,0)+IF(AND(AA116&gt;0,OR(Inputs!C16&gt;Inputs!C17,AND(Inputs!C16=Inputs!C17,2&lt;3))),1,0)+IF(AND(AQ116&gt;0,OR(Inputs!C18&gt;Inputs!C17,AND(Inputs!C18=Inputs!C17,4&lt;3))),1,0)+IF(AND(AY116&gt;0,OR(Inputs!C19&gt;Inputs!C17,AND(Inputs!C19=Inputs!C17,5&lt;3))),1,0)+IF(AND(BG116&gt;0,OR(Inputs!C20&gt;Inputs!C17,AND(Inputs!C20=Inputs!C17,6&lt;3))),1,0)+IF(AND(BO116&gt;0,OR(Inputs!C21&gt;Inputs!C17,AND(Inputs!C21=Inputs!C17,7&lt;3))),1,0)+IF(AND(BW116&gt;0,OR(Inputs!C22&gt;Inputs!C17,AND(Inputs!C22=Inputs!C17,8&lt;3))),1,0)+IF(AND(CE116&gt;0,OR(Inputs!C23&gt;Inputs!C17,AND(Inputs!C23=Inputs!C17,9&lt;3))),1,0)))</f>
        <v>99</v>
      </c>
      <c r="AN116" s="3">
        <f>IF(Inputs!$B$27&lt;&gt;"Ready","PENDING INPUTS",IF(A116&gt;Inputs!$B$6,0,MIN(MAX(0,(AI116+AJ116+AK116)-AL116),MAX(0,C116-D116-(IF(O116&lt;AM116,K116+L116+M116-N116,0)+IF(W116&lt;AM116,S116+T116+U116-V116,0)+IF(AE116&lt;AM116,AA116+AB116+AC116-AD116,0)+IF(AM116&lt;AM116,AI116+AJ116+AK116-AL116,0)+IF(AU116&lt;AM116,AQ116+AR116+AS116-AT116,0)+IF(BC116&lt;AM116,AY116+AZ116+BA116-BB116,0)+IF(BK116&lt;AM116,BG116+BH116+BI116-BJ116,0)+IF(BS116&lt;AM116,BO116+BP116+BQ116-BR116,0)+IF(CA116&lt;AM116,BW116+BX116+BY116-BZ116,0)+IF(CI116&lt;AM116,CE116+CF116+CG116-CH116,0))))))</f>
        <v>0</v>
      </c>
      <c r="AO116" s="3">
        <f>IF(Inputs!$B$27&lt;&gt;"Ready","PENDING INPUTS",MIN((AI116+AJ116+AK116),IF(D116&gt;C116,IF(D116=0,0,AL116*C116/D116),AL116+AN116)))</f>
        <v>0</v>
      </c>
      <c r="AP116" s="3">
        <f>IF(Inputs!$B$27&lt;&gt;"Ready","PENDING INPUTS",MAX(0,(AI116+AJ116+AK116)-AO116))</f>
        <v>0</v>
      </c>
      <c r="AQ116" s="3">
        <f>IF(Inputs!$B$27&lt;&gt;"Ready","PENDING INPUTS",AX115)</f>
        <v>0</v>
      </c>
      <c r="AR116" s="3">
        <f>IF(Inputs!$B$27&lt;&gt;"Ready","PENDING INPUTS",IF(A116&lt;=Inputs!$B$6,ROUND(AQ116*Inputs!C18/12,2),0))</f>
        <v>0</v>
      </c>
      <c r="AS116" s="3">
        <f>IF(Inputs!$B$27&lt;&gt;"Ready","PENDING INPUTS",IF(AND(A116&lt;=Inputs!$B$6,AQ116&gt;0),Inputs!G18,0))</f>
        <v>0</v>
      </c>
      <c r="AT116" s="3">
        <f>IF(Inputs!$B$27&lt;&gt;"Ready","PENDING INPUTS",IF(A116&gt;Inputs!$B$6,0,MIN((AQ116+AR116+AS116),IF(Inputs!H18=1,Inputs!D18,MAX(Inputs!F18,ROUND(AQ116*Inputs!E18+AR116+AS116,2))))))</f>
        <v>0</v>
      </c>
      <c r="AU116">
        <f>IF(Inputs!$B$27&lt;&gt;"Ready","PENDING INPUTS",IF(AQ116&lt;=0,99,1+IF(AND(K116&gt;0,OR(Inputs!C14&gt;Inputs!C18,AND(Inputs!C14=Inputs!C18,0&lt;4))),1,0)+IF(AND(S116&gt;0,OR(Inputs!C15&gt;Inputs!C18,AND(Inputs!C15=Inputs!C18,1&lt;4))),1,0)+IF(AND(AA116&gt;0,OR(Inputs!C16&gt;Inputs!C18,AND(Inputs!C16=Inputs!C18,2&lt;4))),1,0)+IF(AND(AI116&gt;0,OR(Inputs!C17&gt;Inputs!C18,AND(Inputs!C17=Inputs!C18,3&lt;4))),1,0)+IF(AND(AY116&gt;0,OR(Inputs!C19&gt;Inputs!C18,AND(Inputs!C19=Inputs!C18,5&lt;4))),1,0)+IF(AND(BG116&gt;0,OR(Inputs!C20&gt;Inputs!C18,AND(Inputs!C20=Inputs!C18,6&lt;4))),1,0)+IF(AND(BO116&gt;0,OR(Inputs!C21&gt;Inputs!C18,AND(Inputs!C21=Inputs!C18,7&lt;4))),1,0)+IF(AND(BW116&gt;0,OR(Inputs!C22&gt;Inputs!C18,AND(Inputs!C22=Inputs!C18,8&lt;4))),1,0)+IF(AND(CE116&gt;0,OR(Inputs!C23&gt;Inputs!C18,AND(Inputs!C23=Inputs!C18,9&lt;4))),1,0)))</f>
        <v>99</v>
      </c>
      <c r="AV116" s="3">
        <f>IF(Inputs!$B$27&lt;&gt;"Ready","PENDING INPUTS",IF(A116&gt;Inputs!$B$6,0,MIN(MAX(0,(AQ116+AR116+AS116)-AT116),MAX(0,C116-D116-(IF(O116&lt;AU116,K116+L116+M116-N116,0)+IF(W116&lt;AU116,S116+T116+U116-V116,0)+IF(AE116&lt;AU116,AA116+AB116+AC116-AD116,0)+IF(AM116&lt;AU116,AI116+AJ116+AK116-AL116,0)+IF(AU116&lt;AU116,AQ116+AR116+AS116-AT116,0)+IF(BC116&lt;AU116,AY116+AZ116+BA116-BB116,0)+IF(BK116&lt;AU116,BG116+BH116+BI116-BJ116,0)+IF(BS116&lt;AU116,BO116+BP116+BQ116-BR116,0)+IF(CA116&lt;AU116,BW116+BX116+BY116-BZ116,0)+IF(CI116&lt;AU116,CE116+CF116+CG116-CH116,0))))))</f>
        <v>0</v>
      </c>
      <c r="AW116" s="3">
        <f>IF(Inputs!$B$27&lt;&gt;"Ready","PENDING INPUTS",MIN((AQ116+AR116+AS116),IF(D116&gt;C116,IF(D116=0,0,AT116*C116/D116),AT116+AV116)))</f>
        <v>0</v>
      </c>
      <c r="AX116" s="3">
        <f>IF(Inputs!$B$27&lt;&gt;"Ready","PENDING INPUTS",MAX(0,(AQ116+AR116+AS116)-AW116))</f>
        <v>0</v>
      </c>
      <c r="AY116" s="3">
        <f>IF(Inputs!$B$27&lt;&gt;"Ready","PENDING INPUTS",BF115)</f>
        <v>0</v>
      </c>
      <c r="AZ116" s="3">
        <f>IF(Inputs!$B$27&lt;&gt;"Ready","PENDING INPUTS",IF(A116&lt;=Inputs!$B$6,ROUND(AY116*Inputs!C19/12,2),0))</f>
        <v>0</v>
      </c>
      <c r="BA116" s="3">
        <f>IF(Inputs!$B$27&lt;&gt;"Ready","PENDING INPUTS",IF(AND(A116&lt;=Inputs!$B$6,AY116&gt;0),Inputs!G19,0))</f>
        <v>0</v>
      </c>
      <c r="BB116" s="3">
        <f>IF(Inputs!$B$27&lt;&gt;"Ready","PENDING INPUTS",IF(A116&gt;Inputs!$B$6,0,MIN((AY116+AZ116+BA116),IF(Inputs!H19=1,Inputs!D19,MAX(Inputs!F19,ROUND(AY116*Inputs!E19+AZ116+BA116,2))))))</f>
        <v>0</v>
      </c>
      <c r="BC116">
        <f>IF(Inputs!$B$27&lt;&gt;"Ready","PENDING INPUTS",IF(AY116&lt;=0,99,1+IF(AND(K116&gt;0,OR(Inputs!C14&gt;Inputs!C19,AND(Inputs!C14=Inputs!C19,0&lt;5))),1,0)+IF(AND(S116&gt;0,OR(Inputs!C15&gt;Inputs!C19,AND(Inputs!C15=Inputs!C19,1&lt;5))),1,0)+IF(AND(AA116&gt;0,OR(Inputs!C16&gt;Inputs!C19,AND(Inputs!C16=Inputs!C19,2&lt;5))),1,0)+IF(AND(AI116&gt;0,OR(Inputs!C17&gt;Inputs!C19,AND(Inputs!C17=Inputs!C19,3&lt;5))),1,0)+IF(AND(AQ116&gt;0,OR(Inputs!C18&gt;Inputs!C19,AND(Inputs!C18=Inputs!C19,4&lt;5))),1,0)+IF(AND(BG116&gt;0,OR(Inputs!C20&gt;Inputs!C19,AND(Inputs!C20=Inputs!C19,6&lt;5))),1,0)+IF(AND(BO116&gt;0,OR(Inputs!C21&gt;Inputs!C19,AND(Inputs!C21=Inputs!C19,7&lt;5))),1,0)+IF(AND(BW116&gt;0,OR(Inputs!C22&gt;Inputs!C19,AND(Inputs!C22=Inputs!C19,8&lt;5))),1,0)+IF(AND(CE116&gt;0,OR(Inputs!C23&gt;Inputs!C19,AND(Inputs!C23=Inputs!C19,9&lt;5))),1,0)))</f>
        <v>99</v>
      </c>
      <c r="BD116" s="3">
        <f>IF(Inputs!$B$27&lt;&gt;"Ready","PENDING INPUTS",IF(A116&gt;Inputs!$B$6,0,MIN(MAX(0,(AY116+AZ116+BA116)-BB116),MAX(0,C116-D116-(IF(O116&lt;BC116,K116+L116+M116-N116,0)+IF(W116&lt;BC116,S116+T116+U116-V116,0)+IF(AE116&lt;BC116,AA116+AB116+AC116-AD116,0)+IF(AM116&lt;BC116,AI116+AJ116+AK116-AL116,0)+IF(AU116&lt;BC116,AQ116+AR116+AS116-AT116,0)+IF(BC116&lt;BC116,AY116+AZ116+BA116-BB116,0)+IF(BK116&lt;BC116,BG116+BH116+BI116-BJ116,0)+IF(BS116&lt;BC116,BO116+BP116+BQ116-BR116,0)+IF(CA116&lt;BC116,BW116+BX116+BY116-BZ116,0)+IF(CI116&lt;BC116,CE116+CF116+CG116-CH116,0))))))</f>
        <v>0</v>
      </c>
      <c r="BE116" s="3">
        <f>IF(Inputs!$B$27&lt;&gt;"Ready","PENDING INPUTS",MIN((AY116+AZ116+BA116),IF(D116&gt;C116,IF(D116=0,0,BB116*C116/D116),BB116+BD116)))</f>
        <v>0</v>
      </c>
      <c r="BF116" s="3">
        <f>IF(Inputs!$B$27&lt;&gt;"Ready","PENDING INPUTS",MAX(0,(AY116+AZ116+BA116)-BE116))</f>
        <v>0</v>
      </c>
      <c r="BG116" s="3">
        <f>IF(Inputs!$B$27&lt;&gt;"Ready","PENDING INPUTS",BN115)</f>
        <v>0</v>
      </c>
      <c r="BH116" s="3">
        <f>IF(Inputs!$B$27&lt;&gt;"Ready","PENDING INPUTS",IF(A116&lt;=Inputs!$B$6,ROUND(BG116*Inputs!C20/12,2),0))</f>
        <v>0</v>
      </c>
      <c r="BI116" s="3">
        <f>IF(Inputs!$B$27&lt;&gt;"Ready","PENDING INPUTS",IF(AND(A116&lt;=Inputs!$B$6,BG116&gt;0),Inputs!G20,0))</f>
        <v>0</v>
      </c>
      <c r="BJ116" s="3">
        <f>IF(Inputs!$B$27&lt;&gt;"Ready","PENDING INPUTS",IF(A116&gt;Inputs!$B$6,0,MIN((BG116+BH116+BI116),IF(Inputs!H20=1,Inputs!D20,MAX(Inputs!F20,ROUND(BG116*Inputs!E20+BH116+BI116,2))))))</f>
        <v>0</v>
      </c>
      <c r="BK116">
        <f>IF(Inputs!$B$27&lt;&gt;"Ready","PENDING INPUTS",IF(BG116&lt;=0,99,1+IF(AND(K116&gt;0,OR(Inputs!C14&gt;Inputs!C20,AND(Inputs!C14=Inputs!C20,0&lt;6))),1,0)+IF(AND(S116&gt;0,OR(Inputs!C15&gt;Inputs!C20,AND(Inputs!C15=Inputs!C20,1&lt;6))),1,0)+IF(AND(AA116&gt;0,OR(Inputs!C16&gt;Inputs!C20,AND(Inputs!C16=Inputs!C20,2&lt;6))),1,0)+IF(AND(AI116&gt;0,OR(Inputs!C17&gt;Inputs!C20,AND(Inputs!C17=Inputs!C20,3&lt;6))),1,0)+IF(AND(AQ116&gt;0,OR(Inputs!C18&gt;Inputs!C20,AND(Inputs!C18=Inputs!C20,4&lt;6))),1,0)+IF(AND(AY116&gt;0,OR(Inputs!C19&gt;Inputs!C20,AND(Inputs!C19=Inputs!C20,5&lt;6))),1,0)+IF(AND(BO116&gt;0,OR(Inputs!C21&gt;Inputs!C20,AND(Inputs!C21=Inputs!C20,7&lt;6))),1,0)+IF(AND(BW116&gt;0,OR(Inputs!C22&gt;Inputs!C20,AND(Inputs!C22=Inputs!C20,8&lt;6))),1,0)+IF(AND(CE116&gt;0,OR(Inputs!C23&gt;Inputs!C20,AND(Inputs!C23=Inputs!C20,9&lt;6))),1,0)))</f>
        <v>99</v>
      </c>
      <c r="BL116" s="3">
        <f>IF(Inputs!$B$27&lt;&gt;"Ready","PENDING INPUTS",IF(A116&gt;Inputs!$B$6,0,MIN(MAX(0,(BG116+BH116+BI116)-BJ116),MAX(0,C116-D116-(IF(O116&lt;BK116,K116+L116+M116-N116,0)+IF(W116&lt;BK116,S116+T116+U116-V116,0)+IF(AE116&lt;BK116,AA116+AB116+AC116-AD116,0)+IF(AM116&lt;BK116,AI116+AJ116+AK116-AL116,0)+IF(AU116&lt;BK116,AQ116+AR116+AS116-AT116,0)+IF(BC116&lt;BK116,AY116+AZ116+BA116-BB116,0)+IF(BK116&lt;BK116,BG116+BH116+BI116-BJ116,0)+IF(BS116&lt;BK116,BO116+BP116+BQ116-BR116,0)+IF(CA116&lt;BK116,BW116+BX116+BY116-BZ116,0)+IF(CI116&lt;BK116,CE116+CF116+CG116-CH116,0))))))</f>
        <v>0</v>
      </c>
      <c r="BM116" s="3">
        <f>IF(Inputs!$B$27&lt;&gt;"Ready","PENDING INPUTS",MIN((BG116+BH116+BI116),IF(D116&gt;C116,IF(D116=0,0,BJ116*C116/D116),BJ116+BL116)))</f>
        <v>0</v>
      </c>
      <c r="BN116" s="3">
        <f>IF(Inputs!$B$27&lt;&gt;"Ready","PENDING INPUTS",MAX(0,(BG116+BH116+BI116)-BM116))</f>
        <v>0</v>
      </c>
      <c r="BO116" s="3">
        <f>IF(Inputs!$B$27&lt;&gt;"Ready","PENDING INPUTS",BV115)</f>
        <v>0</v>
      </c>
      <c r="BP116" s="3">
        <f>IF(Inputs!$B$27&lt;&gt;"Ready","PENDING INPUTS",IF(A116&lt;=Inputs!$B$6,ROUND(BO116*Inputs!C21/12,2),0))</f>
        <v>0</v>
      </c>
      <c r="BQ116" s="3">
        <f>IF(Inputs!$B$27&lt;&gt;"Ready","PENDING INPUTS",IF(AND(A116&lt;=Inputs!$B$6,BO116&gt;0),Inputs!G21,0))</f>
        <v>0</v>
      </c>
      <c r="BR116" s="3">
        <f>IF(Inputs!$B$27&lt;&gt;"Ready","PENDING INPUTS",IF(A116&gt;Inputs!$B$6,0,MIN((BO116+BP116+BQ116),IF(Inputs!H21=1,Inputs!D21,MAX(Inputs!F21,ROUND(BO116*Inputs!E21+BP116+BQ116,2))))))</f>
        <v>0</v>
      </c>
      <c r="BS116">
        <f>IF(Inputs!$B$27&lt;&gt;"Ready","PENDING INPUTS",IF(BO116&lt;=0,99,1+IF(AND(K116&gt;0,OR(Inputs!C14&gt;Inputs!C21,AND(Inputs!C14=Inputs!C21,0&lt;7))),1,0)+IF(AND(S116&gt;0,OR(Inputs!C15&gt;Inputs!C21,AND(Inputs!C15=Inputs!C21,1&lt;7))),1,0)+IF(AND(AA116&gt;0,OR(Inputs!C16&gt;Inputs!C21,AND(Inputs!C16=Inputs!C21,2&lt;7))),1,0)+IF(AND(AI116&gt;0,OR(Inputs!C17&gt;Inputs!C21,AND(Inputs!C17=Inputs!C21,3&lt;7))),1,0)+IF(AND(AQ116&gt;0,OR(Inputs!C18&gt;Inputs!C21,AND(Inputs!C18=Inputs!C21,4&lt;7))),1,0)+IF(AND(AY116&gt;0,OR(Inputs!C19&gt;Inputs!C21,AND(Inputs!C19=Inputs!C21,5&lt;7))),1,0)+IF(AND(BG116&gt;0,OR(Inputs!C20&gt;Inputs!C21,AND(Inputs!C20=Inputs!C21,6&lt;7))),1,0)+IF(AND(BW116&gt;0,OR(Inputs!C22&gt;Inputs!C21,AND(Inputs!C22=Inputs!C21,8&lt;7))),1,0)+IF(AND(CE116&gt;0,OR(Inputs!C23&gt;Inputs!C21,AND(Inputs!C23=Inputs!C21,9&lt;7))),1,0)))</f>
        <v>99</v>
      </c>
      <c r="BT116" s="3">
        <f>IF(Inputs!$B$27&lt;&gt;"Ready","PENDING INPUTS",IF(A116&gt;Inputs!$B$6,0,MIN(MAX(0,(BO116+BP116+BQ116)-BR116),MAX(0,C116-D116-(IF(O116&lt;BS116,K116+L116+M116-N116,0)+IF(W116&lt;BS116,S116+T116+U116-V116,0)+IF(AE116&lt;BS116,AA116+AB116+AC116-AD116,0)+IF(AM116&lt;BS116,AI116+AJ116+AK116-AL116,0)+IF(AU116&lt;BS116,AQ116+AR116+AS116-AT116,0)+IF(BC116&lt;BS116,AY116+AZ116+BA116-BB116,0)+IF(BK116&lt;BS116,BG116+BH116+BI116-BJ116,0)+IF(BS116&lt;BS116,BO116+BP116+BQ116-BR116,0)+IF(CA116&lt;BS116,BW116+BX116+BY116-BZ116,0)+IF(CI116&lt;BS116,CE116+CF116+CG116-CH116,0))))))</f>
        <v>0</v>
      </c>
      <c r="BU116" s="3">
        <f>IF(Inputs!$B$27&lt;&gt;"Ready","PENDING INPUTS",MIN((BO116+BP116+BQ116),IF(D116&gt;C116,IF(D116=0,0,BR116*C116/D116),BR116+BT116)))</f>
        <v>0</v>
      </c>
      <c r="BV116" s="3">
        <f>IF(Inputs!$B$27&lt;&gt;"Ready","PENDING INPUTS",MAX(0,(BO116+BP116+BQ116)-BU116))</f>
        <v>0</v>
      </c>
      <c r="BW116" s="3">
        <f>IF(Inputs!$B$27&lt;&gt;"Ready","PENDING INPUTS",CD115)</f>
        <v>0</v>
      </c>
      <c r="BX116" s="3">
        <f>IF(Inputs!$B$27&lt;&gt;"Ready","PENDING INPUTS",IF(A116&lt;=Inputs!$B$6,ROUND(BW116*Inputs!C22/12,2),0))</f>
        <v>0</v>
      </c>
      <c r="BY116" s="3">
        <f>IF(Inputs!$B$27&lt;&gt;"Ready","PENDING INPUTS",IF(AND(A116&lt;=Inputs!$B$6,BW116&gt;0),Inputs!G22,0))</f>
        <v>0</v>
      </c>
      <c r="BZ116" s="3">
        <f>IF(Inputs!$B$27&lt;&gt;"Ready","PENDING INPUTS",IF(A116&gt;Inputs!$B$6,0,MIN((BW116+BX116+BY116),IF(Inputs!H22=1,Inputs!D22,MAX(Inputs!F22,ROUND(BW116*Inputs!E22+BX116+BY116,2))))))</f>
        <v>0</v>
      </c>
      <c r="CA116">
        <f>IF(Inputs!$B$27&lt;&gt;"Ready","PENDING INPUTS",IF(BW116&lt;=0,99,1+IF(AND(K116&gt;0,OR(Inputs!C14&gt;Inputs!C22,AND(Inputs!C14=Inputs!C22,0&lt;8))),1,0)+IF(AND(S116&gt;0,OR(Inputs!C15&gt;Inputs!C22,AND(Inputs!C15=Inputs!C22,1&lt;8))),1,0)+IF(AND(AA116&gt;0,OR(Inputs!C16&gt;Inputs!C22,AND(Inputs!C16=Inputs!C22,2&lt;8))),1,0)+IF(AND(AI116&gt;0,OR(Inputs!C17&gt;Inputs!C22,AND(Inputs!C17=Inputs!C22,3&lt;8))),1,0)+IF(AND(AQ116&gt;0,OR(Inputs!C18&gt;Inputs!C22,AND(Inputs!C18=Inputs!C22,4&lt;8))),1,0)+IF(AND(AY116&gt;0,OR(Inputs!C19&gt;Inputs!C22,AND(Inputs!C19=Inputs!C22,5&lt;8))),1,0)+IF(AND(BG116&gt;0,OR(Inputs!C20&gt;Inputs!C22,AND(Inputs!C20=Inputs!C22,6&lt;8))),1,0)+IF(AND(BO116&gt;0,OR(Inputs!C21&gt;Inputs!C22,AND(Inputs!C21=Inputs!C22,7&lt;8))),1,0)+IF(AND(CE116&gt;0,OR(Inputs!C23&gt;Inputs!C22,AND(Inputs!C23=Inputs!C22,9&lt;8))),1,0)))</f>
        <v>99</v>
      </c>
      <c r="CB116" s="3">
        <f>IF(Inputs!$B$27&lt;&gt;"Ready","PENDING INPUTS",IF(A116&gt;Inputs!$B$6,0,MIN(MAX(0,(BW116+BX116+BY116)-BZ116),MAX(0,C116-D116-(IF(O116&lt;CA116,K116+L116+M116-N116,0)+IF(W116&lt;CA116,S116+T116+U116-V116,0)+IF(AE116&lt;CA116,AA116+AB116+AC116-AD116,0)+IF(AM116&lt;CA116,AI116+AJ116+AK116-AL116,0)+IF(AU116&lt;CA116,AQ116+AR116+AS116-AT116,0)+IF(BC116&lt;CA116,AY116+AZ116+BA116-BB116,0)+IF(BK116&lt;CA116,BG116+BH116+BI116-BJ116,0)+IF(BS116&lt;CA116,BO116+BP116+BQ116-BR116,0)+IF(CA116&lt;CA116,BW116+BX116+BY116-BZ116,0)+IF(CI116&lt;CA116,CE116+CF116+CG116-CH116,0))))))</f>
        <v>0</v>
      </c>
      <c r="CC116" s="3">
        <f>IF(Inputs!$B$27&lt;&gt;"Ready","PENDING INPUTS",MIN((BW116+BX116+BY116),IF(D116&gt;C116,IF(D116=0,0,BZ116*C116/D116),BZ116+CB116)))</f>
        <v>0</v>
      </c>
      <c r="CD116" s="3">
        <f>IF(Inputs!$B$27&lt;&gt;"Ready","PENDING INPUTS",MAX(0,(BW116+BX116+BY116)-CC116))</f>
        <v>0</v>
      </c>
      <c r="CE116" s="3">
        <f>IF(Inputs!$B$27&lt;&gt;"Ready","PENDING INPUTS",CL115)</f>
        <v>0</v>
      </c>
      <c r="CF116" s="3">
        <f>IF(Inputs!$B$27&lt;&gt;"Ready","PENDING INPUTS",IF(A116&lt;=Inputs!$B$6,ROUND(CE116*Inputs!C23/12,2),0))</f>
        <v>0</v>
      </c>
      <c r="CG116" s="3">
        <f>IF(Inputs!$B$27&lt;&gt;"Ready","PENDING INPUTS",IF(AND(A116&lt;=Inputs!$B$6,CE116&gt;0),Inputs!G23,0))</f>
        <v>0</v>
      </c>
      <c r="CH116" s="3">
        <f>IF(Inputs!$B$27&lt;&gt;"Ready","PENDING INPUTS",IF(A116&gt;Inputs!$B$6,0,MIN((CE116+CF116+CG116),IF(Inputs!H23=1,Inputs!D23,MAX(Inputs!F23,ROUND(CE116*Inputs!E23+CF116+CG116,2))))))</f>
        <v>0</v>
      </c>
      <c r="CI116">
        <f>IF(Inputs!$B$27&lt;&gt;"Ready","PENDING INPUTS",IF(CE116&lt;=0,99,1+IF(AND(K116&gt;0,OR(Inputs!C14&gt;Inputs!C23,AND(Inputs!C14=Inputs!C23,0&lt;9))),1,0)+IF(AND(S116&gt;0,OR(Inputs!C15&gt;Inputs!C23,AND(Inputs!C15=Inputs!C23,1&lt;9))),1,0)+IF(AND(AA116&gt;0,OR(Inputs!C16&gt;Inputs!C23,AND(Inputs!C16=Inputs!C23,2&lt;9))),1,0)+IF(AND(AI116&gt;0,OR(Inputs!C17&gt;Inputs!C23,AND(Inputs!C17=Inputs!C23,3&lt;9))),1,0)+IF(AND(AQ116&gt;0,OR(Inputs!C18&gt;Inputs!C23,AND(Inputs!C18=Inputs!C23,4&lt;9))),1,0)+IF(AND(AY116&gt;0,OR(Inputs!C19&gt;Inputs!C23,AND(Inputs!C19=Inputs!C23,5&lt;9))),1,0)+IF(AND(BG116&gt;0,OR(Inputs!C20&gt;Inputs!C23,AND(Inputs!C20=Inputs!C23,6&lt;9))),1,0)+IF(AND(BO116&gt;0,OR(Inputs!C21&gt;Inputs!C23,AND(Inputs!C21=Inputs!C23,7&lt;9))),1,0)+IF(AND(BW116&gt;0,OR(Inputs!C22&gt;Inputs!C23,AND(Inputs!C22=Inputs!C23,8&lt;9))),1,0)))</f>
        <v>99</v>
      </c>
      <c r="CJ116" s="3">
        <f>IF(Inputs!$B$27&lt;&gt;"Ready","PENDING INPUTS",IF(A116&gt;Inputs!$B$6,0,MIN(MAX(0,(CE116+CF116+CG116)-CH116),MAX(0,C116-D116-(IF(O116&lt;CI116,K116+L116+M116-N116,0)+IF(W116&lt;CI116,S116+T116+U116-V116,0)+IF(AE116&lt;CI116,AA116+AB116+AC116-AD116,0)+IF(AM116&lt;CI116,AI116+AJ116+AK116-AL116,0)+IF(AU116&lt;CI116,AQ116+AR116+AS116-AT116,0)+IF(BC116&lt;CI116,AY116+AZ116+BA116-BB116,0)+IF(BK116&lt;CI116,BG116+BH116+BI116-BJ116,0)+IF(BS116&lt;CI116,BO116+BP116+BQ116-BR116,0)+IF(CA116&lt;CI116,BW116+BX116+BY116-BZ116,0)+IF(CI116&lt;CI116,CE116+CF116+CG116-CH116,0))))))</f>
        <v>0</v>
      </c>
      <c r="CK116" s="3">
        <f>IF(Inputs!$B$27&lt;&gt;"Ready","PENDING INPUTS",MIN((CE116+CF116+CG116),IF(D116&gt;C116,IF(D116=0,0,CH116*C116/D116),CH116+CJ116)))</f>
        <v>0</v>
      </c>
      <c r="CL116" s="3">
        <f>IF(Inputs!$B$27&lt;&gt;"Ready","PENDING INPUTS",MAX(0,(CE116+CF116+CG116)-CK116))</f>
        <v>0</v>
      </c>
    </row>
    <row r="117" spans="1:90" ht="27.95" customHeight="1" x14ac:dyDescent="0.25">
      <c r="A117">
        <v>113</v>
      </c>
      <c r="B117" s="13">
        <f>IF(Inputs!$B$27&lt;&gt;"Ready","PENDING INPUTS",EDATE(Inputs!$B$5,A117-1))</f>
        <v>49706</v>
      </c>
      <c r="C117" s="3">
        <f>IF(Inputs!$B$27&lt;&gt;"Ready","PENDING INPUTS",IF(A117&lt;=Inputs!$B$6,MAX(0,Inputs!$B$4+IF(A117=Inputs!$B$7,Inputs!$B$8,0)+IF(A117=Inputs!$B$9,Inputs!$B$10,0)),0))</f>
        <v>0</v>
      </c>
      <c r="D117" s="3">
        <f>IF(Inputs!$B$27&lt;&gt;"Ready","PENDING INPUTS",SUM(N117,V117,AD117,AL117,AT117,BB117,BJ117,BR117,BZ117,CH117))</f>
        <v>0</v>
      </c>
      <c r="E117" s="3">
        <f>IF(Inputs!$B$27&lt;&gt;"Ready","PENDING INPUTS",MAX(0,D117-C117))</f>
        <v>0</v>
      </c>
      <c r="F117" s="3">
        <f>IF(Inputs!$B$27&lt;&gt;"Ready","PENDING INPUTS",SUM(Q117,Y117,AG117,AO117,AW117,BE117,BM117,BU117,CC117,CK117))</f>
        <v>0</v>
      </c>
      <c r="G117" s="3">
        <f>IF(Inputs!$B$27&lt;&gt;"Ready","PENDING INPUTS",SUM(L117,T117,AB117,AJ117,AR117,AZ117,BH117,BP117,BX117,CF117))</f>
        <v>0</v>
      </c>
      <c r="H117" s="3">
        <f>IF(Inputs!$B$27&lt;&gt;"Ready","PENDING INPUTS",SUM(M117,U117,AC117,AK117,AS117,BA117,BI117,BQ117,BY117,CG117))</f>
        <v>0</v>
      </c>
      <c r="I117" s="3">
        <f>IF(Inputs!$B$27&lt;&gt;"Ready","PENDING INPUTS",SUM(R117,Z117,AH117,AP117,AX117,BF117,BN117,BV117,CD117,CL117))</f>
        <v>0</v>
      </c>
      <c r="J117" t="str">
        <f>IF(Inputs!$B$27&lt;&gt;"Ready","PENDING INPUTS",IF(A117&gt;Inputs!$B$6,"Beyond horizon",IF(E117&gt;0.005,"MINIMUM SHORTFALL",IF(I117&lt;0.005,"Paid off","In progress"))))</f>
        <v>Paid off</v>
      </c>
      <c r="K117" s="3">
        <f>IF(Inputs!$B$27&lt;&gt;"Ready","PENDING INPUTS",R116)</f>
        <v>0</v>
      </c>
      <c r="L117" s="3">
        <f>IF(Inputs!$B$27&lt;&gt;"Ready","PENDING INPUTS",IF(A117&lt;=Inputs!$B$6,ROUND(K117*Inputs!C14/12,2),0))</f>
        <v>0</v>
      </c>
      <c r="M117" s="3">
        <f>IF(Inputs!$B$27&lt;&gt;"Ready","PENDING INPUTS",IF(AND(A117&lt;=Inputs!$B$6,K117&gt;0),Inputs!G14,0))</f>
        <v>0</v>
      </c>
      <c r="N117" s="3">
        <f>IF(Inputs!$B$27&lt;&gt;"Ready","PENDING INPUTS",IF(A117&gt;Inputs!$B$6,0,MIN((K117+L117+M117),IF(Inputs!H14=1,Inputs!D14,MAX(Inputs!F14,ROUND(K117*Inputs!E14+L117+M117,2))))))</f>
        <v>0</v>
      </c>
      <c r="O117">
        <f>IF(Inputs!$B$27&lt;&gt;"Ready","PENDING INPUTS",IF(K117&lt;=0,99,1+IF(AND(S117&gt;0,OR(Inputs!C15&gt;Inputs!C14,AND(Inputs!C15=Inputs!C14,1&lt;0))),1,0)+IF(AND(AA117&gt;0,OR(Inputs!C16&gt;Inputs!C14,AND(Inputs!C16=Inputs!C14,2&lt;0))),1,0)+IF(AND(AI117&gt;0,OR(Inputs!C17&gt;Inputs!C14,AND(Inputs!C17=Inputs!C14,3&lt;0))),1,0)+IF(AND(AQ117&gt;0,OR(Inputs!C18&gt;Inputs!C14,AND(Inputs!C18=Inputs!C14,4&lt;0))),1,0)+IF(AND(AY117&gt;0,OR(Inputs!C19&gt;Inputs!C14,AND(Inputs!C19=Inputs!C14,5&lt;0))),1,0)+IF(AND(BG117&gt;0,OR(Inputs!C20&gt;Inputs!C14,AND(Inputs!C20=Inputs!C14,6&lt;0))),1,0)+IF(AND(BO117&gt;0,OR(Inputs!C21&gt;Inputs!C14,AND(Inputs!C21=Inputs!C14,7&lt;0))),1,0)+IF(AND(BW117&gt;0,OR(Inputs!C22&gt;Inputs!C14,AND(Inputs!C22=Inputs!C14,8&lt;0))),1,0)+IF(AND(CE117&gt;0,OR(Inputs!C23&gt;Inputs!C14,AND(Inputs!C23=Inputs!C14,9&lt;0))),1,0)))</f>
        <v>99</v>
      </c>
      <c r="P117" s="3">
        <f>IF(Inputs!$B$27&lt;&gt;"Ready","PENDING INPUTS",IF(A117&gt;Inputs!$B$6,0,MIN(MAX(0,(K117+L117+M117)-N117),MAX(0,C117-D117-(IF(O117&lt;O117,K117+L117+M117-N117,0)+IF(W117&lt;O117,S117+T117+U117-V117,0)+IF(AE117&lt;O117,AA117+AB117+AC117-AD117,0)+IF(AM117&lt;O117,AI117+AJ117+AK117-AL117,0)+IF(AU117&lt;O117,AQ117+AR117+AS117-AT117,0)+IF(BC117&lt;O117,AY117+AZ117+BA117-BB117,0)+IF(BK117&lt;O117,BG117+BH117+BI117-BJ117,0)+IF(BS117&lt;O117,BO117+BP117+BQ117-BR117,0)+IF(CA117&lt;O117,BW117+BX117+BY117-BZ117,0)+IF(CI117&lt;O117,CE117+CF117+CG117-CH117,0))))))</f>
        <v>0</v>
      </c>
      <c r="Q117" s="3">
        <f>IF(Inputs!$B$27&lt;&gt;"Ready","PENDING INPUTS",MIN((K117+L117+M117),IF(D117&gt;C117,IF(D117=0,0,N117*C117/D117),N117+P117)))</f>
        <v>0</v>
      </c>
      <c r="R117" s="3">
        <f>IF(Inputs!$B$27&lt;&gt;"Ready","PENDING INPUTS",MAX(0,(K117+L117+M117)-Q117))</f>
        <v>0</v>
      </c>
      <c r="S117" s="3">
        <f>IF(Inputs!$B$27&lt;&gt;"Ready","PENDING INPUTS",Z116)</f>
        <v>0</v>
      </c>
      <c r="T117" s="3">
        <f>IF(Inputs!$B$27&lt;&gt;"Ready","PENDING INPUTS",IF(A117&lt;=Inputs!$B$6,ROUND(S117*Inputs!C15/12,2),0))</f>
        <v>0</v>
      </c>
      <c r="U117" s="3">
        <f>IF(Inputs!$B$27&lt;&gt;"Ready","PENDING INPUTS",IF(AND(A117&lt;=Inputs!$B$6,S117&gt;0),Inputs!G15,0))</f>
        <v>0</v>
      </c>
      <c r="V117" s="3">
        <f>IF(Inputs!$B$27&lt;&gt;"Ready","PENDING INPUTS",IF(A117&gt;Inputs!$B$6,0,MIN((S117+T117+U117),IF(Inputs!H15=1,Inputs!D15,MAX(Inputs!F15,ROUND(S117*Inputs!E15+T117+U117,2))))))</f>
        <v>0</v>
      </c>
      <c r="W117">
        <f>IF(Inputs!$B$27&lt;&gt;"Ready","PENDING INPUTS",IF(S117&lt;=0,99,1+IF(AND(K117&gt;0,OR(Inputs!C14&gt;Inputs!C15,AND(Inputs!C14=Inputs!C15,0&lt;1))),1,0)+IF(AND(AA117&gt;0,OR(Inputs!C16&gt;Inputs!C15,AND(Inputs!C16=Inputs!C15,2&lt;1))),1,0)+IF(AND(AI117&gt;0,OR(Inputs!C17&gt;Inputs!C15,AND(Inputs!C17=Inputs!C15,3&lt;1))),1,0)+IF(AND(AQ117&gt;0,OR(Inputs!C18&gt;Inputs!C15,AND(Inputs!C18=Inputs!C15,4&lt;1))),1,0)+IF(AND(AY117&gt;0,OR(Inputs!C19&gt;Inputs!C15,AND(Inputs!C19=Inputs!C15,5&lt;1))),1,0)+IF(AND(BG117&gt;0,OR(Inputs!C20&gt;Inputs!C15,AND(Inputs!C20=Inputs!C15,6&lt;1))),1,0)+IF(AND(BO117&gt;0,OR(Inputs!C21&gt;Inputs!C15,AND(Inputs!C21=Inputs!C15,7&lt;1))),1,0)+IF(AND(BW117&gt;0,OR(Inputs!C22&gt;Inputs!C15,AND(Inputs!C22=Inputs!C15,8&lt;1))),1,0)+IF(AND(CE117&gt;0,OR(Inputs!C23&gt;Inputs!C15,AND(Inputs!C23=Inputs!C15,9&lt;1))),1,0)))</f>
        <v>99</v>
      </c>
      <c r="X117" s="3">
        <f>IF(Inputs!$B$27&lt;&gt;"Ready","PENDING INPUTS",IF(A117&gt;Inputs!$B$6,0,MIN(MAX(0,(S117+T117+U117)-V117),MAX(0,C117-D117-(IF(O117&lt;W117,K117+L117+M117-N117,0)+IF(W117&lt;W117,S117+T117+U117-V117,0)+IF(AE117&lt;W117,AA117+AB117+AC117-AD117,0)+IF(AM117&lt;W117,AI117+AJ117+AK117-AL117,0)+IF(AU117&lt;W117,AQ117+AR117+AS117-AT117,0)+IF(BC117&lt;W117,AY117+AZ117+BA117-BB117,0)+IF(BK117&lt;W117,BG117+BH117+BI117-BJ117,0)+IF(BS117&lt;W117,BO117+BP117+BQ117-BR117,0)+IF(CA117&lt;W117,BW117+BX117+BY117-BZ117,0)+IF(CI117&lt;W117,CE117+CF117+CG117-CH117,0))))))</f>
        <v>0</v>
      </c>
      <c r="Y117" s="3">
        <f>IF(Inputs!$B$27&lt;&gt;"Ready","PENDING INPUTS",MIN((S117+T117+U117),IF(D117&gt;C117,IF(D117=0,0,V117*C117/D117),V117+X117)))</f>
        <v>0</v>
      </c>
      <c r="Z117" s="3">
        <f>IF(Inputs!$B$27&lt;&gt;"Ready","PENDING INPUTS",MAX(0,(S117+T117+U117)-Y117))</f>
        <v>0</v>
      </c>
      <c r="AA117" s="3">
        <f>IF(Inputs!$B$27&lt;&gt;"Ready","PENDING INPUTS",AH116)</f>
        <v>0</v>
      </c>
      <c r="AB117" s="3">
        <f>IF(Inputs!$B$27&lt;&gt;"Ready","PENDING INPUTS",IF(A117&lt;=Inputs!$B$6,ROUND(AA117*Inputs!C16/12,2),0))</f>
        <v>0</v>
      </c>
      <c r="AC117" s="3">
        <f>IF(Inputs!$B$27&lt;&gt;"Ready","PENDING INPUTS",IF(AND(A117&lt;=Inputs!$B$6,AA117&gt;0),Inputs!G16,0))</f>
        <v>0</v>
      </c>
      <c r="AD117" s="3">
        <f>IF(Inputs!$B$27&lt;&gt;"Ready","PENDING INPUTS",IF(A117&gt;Inputs!$B$6,0,MIN((AA117+AB117+AC117),IF(Inputs!H16=1,Inputs!D16,MAX(Inputs!F16,ROUND(AA117*Inputs!E16+AB117+AC117,2))))))</f>
        <v>0</v>
      </c>
      <c r="AE117">
        <f>IF(Inputs!$B$27&lt;&gt;"Ready","PENDING INPUTS",IF(AA117&lt;=0,99,1+IF(AND(K117&gt;0,OR(Inputs!C14&gt;Inputs!C16,AND(Inputs!C14=Inputs!C16,0&lt;2))),1,0)+IF(AND(S117&gt;0,OR(Inputs!C15&gt;Inputs!C16,AND(Inputs!C15=Inputs!C16,1&lt;2))),1,0)+IF(AND(AI117&gt;0,OR(Inputs!C17&gt;Inputs!C16,AND(Inputs!C17=Inputs!C16,3&lt;2))),1,0)+IF(AND(AQ117&gt;0,OR(Inputs!C18&gt;Inputs!C16,AND(Inputs!C18=Inputs!C16,4&lt;2))),1,0)+IF(AND(AY117&gt;0,OR(Inputs!C19&gt;Inputs!C16,AND(Inputs!C19=Inputs!C16,5&lt;2))),1,0)+IF(AND(BG117&gt;0,OR(Inputs!C20&gt;Inputs!C16,AND(Inputs!C20=Inputs!C16,6&lt;2))),1,0)+IF(AND(BO117&gt;0,OR(Inputs!C21&gt;Inputs!C16,AND(Inputs!C21=Inputs!C16,7&lt;2))),1,0)+IF(AND(BW117&gt;0,OR(Inputs!C22&gt;Inputs!C16,AND(Inputs!C22=Inputs!C16,8&lt;2))),1,0)+IF(AND(CE117&gt;0,OR(Inputs!C23&gt;Inputs!C16,AND(Inputs!C23=Inputs!C16,9&lt;2))),1,0)))</f>
        <v>99</v>
      </c>
      <c r="AF117" s="3">
        <f>IF(Inputs!$B$27&lt;&gt;"Ready","PENDING INPUTS",IF(A117&gt;Inputs!$B$6,0,MIN(MAX(0,(AA117+AB117+AC117)-AD117),MAX(0,C117-D117-(IF(O117&lt;AE117,K117+L117+M117-N117,0)+IF(W117&lt;AE117,S117+T117+U117-V117,0)+IF(AE117&lt;AE117,AA117+AB117+AC117-AD117,0)+IF(AM117&lt;AE117,AI117+AJ117+AK117-AL117,0)+IF(AU117&lt;AE117,AQ117+AR117+AS117-AT117,0)+IF(BC117&lt;AE117,AY117+AZ117+BA117-BB117,0)+IF(BK117&lt;AE117,BG117+BH117+BI117-BJ117,0)+IF(BS117&lt;AE117,BO117+BP117+BQ117-BR117,0)+IF(CA117&lt;AE117,BW117+BX117+BY117-BZ117,0)+IF(CI117&lt;AE117,CE117+CF117+CG117-CH117,0))))))</f>
        <v>0</v>
      </c>
      <c r="AG117" s="3">
        <f>IF(Inputs!$B$27&lt;&gt;"Ready","PENDING INPUTS",MIN((AA117+AB117+AC117),IF(D117&gt;C117,IF(D117=0,0,AD117*C117/D117),AD117+AF117)))</f>
        <v>0</v>
      </c>
      <c r="AH117" s="3">
        <f>IF(Inputs!$B$27&lt;&gt;"Ready","PENDING INPUTS",MAX(0,(AA117+AB117+AC117)-AG117))</f>
        <v>0</v>
      </c>
      <c r="AI117" s="3">
        <f>IF(Inputs!$B$27&lt;&gt;"Ready","PENDING INPUTS",AP116)</f>
        <v>0</v>
      </c>
      <c r="AJ117" s="3">
        <f>IF(Inputs!$B$27&lt;&gt;"Ready","PENDING INPUTS",IF(A117&lt;=Inputs!$B$6,ROUND(AI117*Inputs!C17/12,2),0))</f>
        <v>0</v>
      </c>
      <c r="AK117" s="3">
        <f>IF(Inputs!$B$27&lt;&gt;"Ready","PENDING INPUTS",IF(AND(A117&lt;=Inputs!$B$6,AI117&gt;0),Inputs!G17,0))</f>
        <v>0</v>
      </c>
      <c r="AL117" s="3">
        <f>IF(Inputs!$B$27&lt;&gt;"Ready","PENDING INPUTS",IF(A117&gt;Inputs!$B$6,0,MIN((AI117+AJ117+AK117),IF(Inputs!H17=1,Inputs!D17,MAX(Inputs!F17,ROUND(AI117*Inputs!E17+AJ117+AK117,2))))))</f>
        <v>0</v>
      </c>
      <c r="AM117">
        <f>IF(Inputs!$B$27&lt;&gt;"Ready","PENDING INPUTS",IF(AI117&lt;=0,99,1+IF(AND(K117&gt;0,OR(Inputs!C14&gt;Inputs!C17,AND(Inputs!C14=Inputs!C17,0&lt;3))),1,0)+IF(AND(S117&gt;0,OR(Inputs!C15&gt;Inputs!C17,AND(Inputs!C15=Inputs!C17,1&lt;3))),1,0)+IF(AND(AA117&gt;0,OR(Inputs!C16&gt;Inputs!C17,AND(Inputs!C16=Inputs!C17,2&lt;3))),1,0)+IF(AND(AQ117&gt;0,OR(Inputs!C18&gt;Inputs!C17,AND(Inputs!C18=Inputs!C17,4&lt;3))),1,0)+IF(AND(AY117&gt;0,OR(Inputs!C19&gt;Inputs!C17,AND(Inputs!C19=Inputs!C17,5&lt;3))),1,0)+IF(AND(BG117&gt;0,OR(Inputs!C20&gt;Inputs!C17,AND(Inputs!C20=Inputs!C17,6&lt;3))),1,0)+IF(AND(BO117&gt;0,OR(Inputs!C21&gt;Inputs!C17,AND(Inputs!C21=Inputs!C17,7&lt;3))),1,0)+IF(AND(BW117&gt;0,OR(Inputs!C22&gt;Inputs!C17,AND(Inputs!C22=Inputs!C17,8&lt;3))),1,0)+IF(AND(CE117&gt;0,OR(Inputs!C23&gt;Inputs!C17,AND(Inputs!C23=Inputs!C17,9&lt;3))),1,0)))</f>
        <v>99</v>
      </c>
      <c r="AN117" s="3">
        <f>IF(Inputs!$B$27&lt;&gt;"Ready","PENDING INPUTS",IF(A117&gt;Inputs!$B$6,0,MIN(MAX(0,(AI117+AJ117+AK117)-AL117),MAX(0,C117-D117-(IF(O117&lt;AM117,K117+L117+M117-N117,0)+IF(W117&lt;AM117,S117+T117+U117-V117,0)+IF(AE117&lt;AM117,AA117+AB117+AC117-AD117,0)+IF(AM117&lt;AM117,AI117+AJ117+AK117-AL117,0)+IF(AU117&lt;AM117,AQ117+AR117+AS117-AT117,0)+IF(BC117&lt;AM117,AY117+AZ117+BA117-BB117,0)+IF(BK117&lt;AM117,BG117+BH117+BI117-BJ117,0)+IF(BS117&lt;AM117,BO117+BP117+BQ117-BR117,0)+IF(CA117&lt;AM117,BW117+BX117+BY117-BZ117,0)+IF(CI117&lt;AM117,CE117+CF117+CG117-CH117,0))))))</f>
        <v>0</v>
      </c>
      <c r="AO117" s="3">
        <f>IF(Inputs!$B$27&lt;&gt;"Ready","PENDING INPUTS",MIN((AI117+AJ117+AK117),IF(D117&gt;C117,IF(D117=0,0,AL117*C117/D117),AL117+AN117)))</f>
        <v>0</v>
      </c>
      <c r="AP117" s="3">
        <f>IF(Inputs!$B$27&lt;&gt;"Ready","PENDING INPUTS",MAX(0,(AI117+AJ117+AK117)-AO117))</f>
        <v>0</v>
      </c>
      <c r="AQ117" s="3">
        <f>IF(Inputs!$B$27&lt;&gt;"Ready","PENDING INPUTS",AX116)</f>
        <v>0</v>
      </c>
      <c r="AR117" s="3">
        <f>IF(Inputs!$B$27&lt;&gt;"Ready","PENDING INPUTS",IF(A117&lt;=Inputs!$B$6,ROUND(AQ117*Inputs!C18/12,2),0))</f>
        <v>0</v>
      </c>
      <c r="AS117" s="3">
        <f>IF(Inputs!$B$27&lt;&gt;"Ready","PENDING INPUTS",IF(AND(A117&lt;=Inputs!$B$6,AQ117&gt;0),Inputs!G18,0))</f>
        <v>0</v>
      </c>
      <c r="AT117" s="3">
        <f>IF(Inputs!$B$27&lt;&gt;"Ready","PENDING INPUTS",IF(A117&gt;Inputs!$B$6,0,MIN((AQ117+AR117+AS117),IF(Inputs!H18=1,Inputs!D18,MAX(Inputs!F18,ROUND(AQ117*Inputs!E18+AR117+AS117,2))))))</f>
        <v>0</v>
      </c>
      <c r="AU117">
        <f>IF(Inputs!$B$27&lt;&gt;"Ready","PENDING INPUTS",IF(AQ117&lt;=0,99,1+IF(AND(K117&gt;0,OR(Inputs!C14&gt;Inputs!C18,AND(Inputs!C14=Inputs!C18,0&lt;4))),1,0)+IF(AND(S117&gt;0,OR(Inputs!C15&gt;Inputs!C18,AND(Inputs!C15=Inputs!C18,1&lt;4))),1,0)+IF(AND(AA117&gt;0,OR(Inputs!C16&gt;Inputs!C18,AND(Inputs!C16=Inputs!C18,2&lt;4))),1,0)+IF(AND(AI117&gt;0,OR(Inputs!C17&gt;Inputs!C18,AND(Inputs!C17=Inputs!C18,3&lt;4))),1,0)+IF(AND(AY117&gt;0,OR(Inputs!C19&gt;Inputs!C18,AND(Inputs!C19=Inputs!C18,5&lt;4))),1,0)+IF(AND(BG117&gt;0,OR(Inputs!C20&gt;Inputs!C18,AND(Inputs!C20=Inputs!C18,6&lt;4))),1,0)+IF(AND(BO117&gt;0,OR(Inputs!C21&gt;Inputs!C18,AND(Inputs!C21=Inputs!C18,7&lt;4))),1,0)+IF(AND(BW117&gt;0,OR(Inputs!C22&gt;Inputs!C18,AND(Inputs!C22=Inputs!C18,8&lt;4))),1,0)+IF(AND(CE117&gt;0,OR(Inputs!C23&gt;Inputs!C18,AND(Inputs!C23=Inputs!C18,9&lt;4))),1,0)))</f>
        <v>99</v>
      </c>
      <c r="AV117" s="3">
        <f>IF(Inputs!$B$27&lt;&gt;"Ready","PENDING INPUTS",IF(A117&gt;Inputs!$B$6,0,MIN(MAX(0,(AQ117+AR117+AS117)-AT117),MAX(0,C117-D117-(IF(O117&lt;AU117,K117+L117+M117-N117,0)+IF(W117&lt;AU117,S117+T117+U117-V117,0)+IF(AE117&lt;AU117,AA117+AB117+AC117-AD117,0)+IF(AM117&lt;AU117,AI117+AJ117+AK117-AL117,0)+IF(AU117&lt;AU117,AQ117+AR117+AS117-AT117,0)+IF(BC117&lt;AU117,AY117+AZ117+BA117-BB117,0)+IF(BK117&lt;AU117,BG117+BH117+BI117-BJ117,0)+IF(BS117&lt;AU117,BO117+BP117+BQ117-BR117,0)+IF(CA117&lt;AU117,BW117+BX117+BY117-BZ117,0)+IF(CI117&lt;AU117,CE117+CF117+CG117-CH117,0))))))</f>
        <v>0</v>
      </c>
      <c r="AW117" s="3">
        <f>IF(Inputs!$B$27&lt;&gt;"Ready","PENDING INPUTS",MIN((AQ117+AR117+AS117),IF(D117&gt;C117,IF(D117=0,0,AT117*C117/D117),AT117+AV117)))</f>
        <v>0</v>
      </c>
      <c r="AX117" s="3">
        <f>IF(Inputs!$B$27&lt;&gt;"Ready","PENDING INPUTS",MAX(0,(AQ117+AR117+AS117)-AW117))</f>
        <v>0</v>
      </c>
      <c r="AY117" s="3">
        <f>IF(Inputs!$B$27&lt;&gt;"Ready","PENDING INPUTS",BF116)</f>
        <v>0</v>
      </c>
      <c r="AZ117" s="3">
        <f>IF(Inputs!$B$27&lt;&gt;"Ready","PENDING INPUTS",IF(A117&lt;=Inputs!$B$6,ROUND(AY117*Inputs!C19/12,2),0))</f>
        <v>0</v>
      </c>
      <c r="BA117" s="3">
        <f>IF(Inputs!$B$27&lt;&gt;"Ready","PENDING INPUTS",IF(AND(A117&lt;=Inputs!$B$6,AY117&gt;0),Inputs!G19,0))</f>
        <v>0</v>
      </c>
      <c r="BB117" s="3">
        <f>IF(Inputs!$B$27&lt;&gt;"Ready","PENDING INPUTS",IF(A117&gt;Inputs!$B$6,0,MIN((AY117+AZ117+BA117),IF(Inputs!H19=1,Inputs!D19,MAX(Inputs!F19,ROUND(AY117*Inputs!E19+AZ117+BA117,2))))))</f>
        <v>0</v>
      </c>
      <c r="BC117">
        <f>IF(Inputs!$B$27&lt;&gt;"Ready","PENDING INPUTS",IF(AY117&lt;=0,99,1+IF(AND(K117&gt;0,OR(Inputs!C14&gt;Inputs!C19,AND(Inputs!C14=Inputs!C19,0&lt;5))),1,0)+IF(AND(S117&gt;0,OR(Inputs!C15&gt;Inputs!C19,AND(Inputs!C15=Inputs!C19,1&lt;5))),1,0)+IF(AND(AA117&gt;0,OR(Inputs!C16&gt;Inputs!C19,AND(Inputs!C16=Inputs!C19,2&lt;5))),1,0)+IF(AND(AI117&gt;0,OR(Inputs!C17&gt;Inputs!C19,AND(Inputs!C17=Inputs!C19,3&lt;5))),1,0)+IF(AND(AQ117&gt;0,OR(Inputs!C18&gt;Inputs!C19,AND(Inputs!C18=Inputs!C19,4&lt;5))),1,0)+IF(AND(BG117&gt;0,OR(Inputs!C20&gt;Inputs!C19,AND(Inputs!C20=Inputs!C19,6&lt;5))),1,0)+IF(AND(BO117&gt;0,OR(Inputs!C21&gt;Inputs!C19,AND(Inputs!C21=Inputs!C19,7&lt;5))),1,0)+IF(AND(BW117&gt;0,OR(Inputs!C22&gt;Inputs!C19,AND(Inputs!C22=Inputs!C19,8&lt;5))),1,0)+IF(AND(CE117&gt;0,OR(Inputs!C23&gt;Inputs!C19,AND(Inputs!C23=Inputs!C19,9&lt;5))),1,0)))</f>
        <v>99</v>
      </c>
      <c r="BD117" s="3">
        <f>IF(Inputs!$B$27&lt;&gt;"Ready","PENDING INPUTS",IF(A117&gt;Inputs!$B$6,0,MIN(MAX(0,(AY117+AZ117+BA117)-BB117),MAX(0,C117-D117-(IF(O117&lt;BC117,K117+L117+M117-N117,0)+IF(W117&lt;BC117,S117+T117+U117-V117,0)+IF(AE117&lt;BC117,AA117+AB117+AC117-AD117,0)+IF(AM117&lt;BC117,AI117+AJ117+AK117-AL117,0)+IF(AU117&lt;BC117,AQ117+AR117+AS117-AT117,0)+IF(BC117&lt;BC117,AY117+AZ117+BA117-BB117,0)+IF(BK117&lt;BC117,BG117+BH117+BI117-BJ117,0)+IF(BS117&lt;BC117,BO117+BP117+BQ117-BR117,0)+IF(CA117&lt;BC117,BW117+BX117+BY117-BZ117,0)+IF(CI117&lt;BC117,CE117+CF117+CG117-CH117,0))))))</f>
        <v>0</v>
      </c>
      <c r="BE117" s="3">
        <f>IF(Inputs!$B$27&lt;&gt;"Ready","PENDING INPUTS",MIN((AY117+AZ117+BA117),IF(D117&gt;C117,IF(D117=0,0,BB117*C117/D117),BB117+BD117)))</f>
        <v>0</v>
      </c>
      <c r="BF117" s="3">
        <f>IF(Inputs!$B$27&lt;&gt;"Ready","PENDING INPUTS",MAX(0,(AY117+AZ117+BA117)-BE117))</f>
        <v>0</v>
      </c>
      <c r="BG117" s="3">
        <f>IF(Inputs!$B$27&lt;&gt;"Ready","PENDING INPUTS",BN116)</f>
        <v>0</v>
      </c>
      <c r="BH117" s="3">
        <f>IF(Inputs!$B$27&lt;&gt;"Ready","PENDING INPUTS",IF(A117&lt;=Inputs!$B$6,ROUND(BG117*Inputs!C20/12,2),0))</f>
        <v>0</v>
      </c>
      <c r="BI117" s="3">
        <f>IF(Inputs!$B$27&lt;&gt;"Ready","PENDING INPUTS",IF(AND(A117&lt;=Inputs!$B$6,BG117&gt;0),Inputs!G20,0))</f>
        <v>0</v>
      </c>
      <c r="BJ117" s="3">
        <f>IF(Inputs!$B$27&lt;&gt;"Ready","PENDING INPUTS",IF(A117&gt;Inputs!$B$6,0,MIN((BG117+BH117+BI117),IF(Inputs!H20=1,Inputs!D20,MAX(Inputs!F20,ROUND(BG117*Inputs!E20+BH117+BI117,2))))))</f>
        <v>0</v>
      </c>
      <c r="BK117">
        <f>IF(Inputs!$B$27&lt;&gt;"Ready","PENDING INPUTS",IF(BG117&lt;=0,99,1+IF(AND(K117&gt;0,OR(Inputs!C14&gt;Inputs!C20,AND(Inputs!C14=Inputs!C20,0&lt;6))),1,0)+IF(AND(S117&gt;0,OR(Inputs!C15&gt;Inputs!C20,AND(Inputs!C15=Inputs!C20,1&lt;6))),1,0)+IF(AND(AA117&gt;0,OR(Inputs!C16&gt;Inputs!C20,AND(Inputs!C16=Inputs!C20,2&lt;6))),1,0)+IF(AND(AI117&gt;0,OR(Inputs!C17&gt;Inputs!C20,AND(Inputs!C17=Inputs!C20,3&lt;6))),1,0)+IF(AND(AQ117&gt;0,OR(Inputs!C18&gt;Inputs!C20,AND(Inputs!C18=Inputs!C20,4&lt;6))),1,0)+IF(AND(AY117&gt;0,OR(Inputs!C19&gt;Inputs!C20,AND(Inputs!C19=Inputs!C20,5&lt;6))),1,0)+IF(AND(BO117&gt;0,OR(Inputs!C21&gt;Inputs!C20,AND(Inputs!C21=Inputs!C20,7&lt;6))),1,0)+IF(AND(BW117&gt;0,OR(Inputs!C22&gt;Inputs!C20,AND(Inputs!C22=Inputs!C20,8&lt;6))),1,0)+IF(AND(CE117&gt;0,OR(Inputs!C23&gt;Inputs!C20,AND(Inputs!C23=Inputs!C20,9&lt;6))),1,0)))</f>
        <v>99</v>
      </c>
      <c r="BL117" s="3">
        <f>IF(Inputs!$B$27&lt;&gt;"Ready","PENDING INPUTS",IF(A117&gt;Inputs!$B$6,0,MIN(MAX(0,(BG117+BH117+BI117)-BJ117),MAX(0,C117-D117-(IF(O117&lt;BK117,K117+L117+M117-N117,0)+IF(W117&lt;BK117,S117+T117+U117-V117,0)+IF(AE117&lt;BK117,AA117+AB117+AC117-AD117,0)+IF(AM117&lt;BK117,AI117+AJ117+AK117-AL117,0)+IF(AU117&lt;BK117,AQ117+AR117+AS117-AT117,0)+IF(BC117&lt;BK117,AY117+AZ117+BA117-BB117,0)+IF(BK117&lt;BK117,BG117+BH117+BI117-BJ117,0)+IF(BS117&lt;BK117,BO117+BP117+BQ117-BR117,0)+IF(CA117&lt;BK117,BW117+BX117+BY117-BZ117,0)+IF(CI117&lt;BK117,CE117+CF117+CG117-CH117,0))))))</f>
        <v>0</v>
      </c>
      <c r="BM117" s="3">
        <f>IF(Inputs!$B$27&lt;&gt;"Ready","PENDING INPUTS",MIN((BG117+BH117+BI117),IF(D117&gt;C117,IF(D117=0,0,BJ117*C117/D117),BJ117+BL117)))</f>
        <v>0</v>
      </c>
      <c r="BN117" s="3">
        <f>IF(Inputs!$B$27&lt;&gt;"Ready","PENDING INPUTS",MAX(0,(BG117+BH117+BI117)-BM117))</f>
        <v>0</v>
      </c>
      <c r="BO117" s="3">
        <f>IF(Inputs!$B$27&lt;&gt;"Ready","PENDING INPUTS",BV116)</f>
        <v>0</v>
      </c>
      <c r="BP117" s="3">
        <f>IF(Inputs!$B$27&lt;&gt;"Ready","PENDING INPUTS",IF(A117&lt;=Inputs!$B$6,ROUND(BO117*Inputs!C21/12,2),0))</f>
        <v>0</v>
      </c>
      <c r="BQ117" s="3">
        <f>IF(Inputs!$B$27&lt;&gt;"Ready","PENDING INPUTS",IF(AND(A117&lt;=Inputs!$B$6,BO117&gt;0),Inputs!G21,0))</f>
        <v>0</v>
      </c>
      <c r="BR117" s="3">
        <f>IF(Inputs!$B$27&lt;&gt;"Ready","PENDING INPUTS",IF(A117&gt;Inputs!$B$6,0,MIN((BO117+BP117+BQ117),IF(Inputs!H21=1,Inputs!D21,MAX(Inputs!F21,ROUND(BO117*Inputs!E21+BP117+BQ117,2))))))</f>
        <v>0</v>
      </c>
      <c r="BS117">
        <f>IF(Inputs!$B$27&lt;&gt;"Ready","PENDING INPUTS",IF(BO117&lt;=0,99,1+IF(AND(K117&gt;0,OR(Inputs!C14&gt;Inputs!C21,AND(Inputs!C14=Inputs!C21,0&lt;7))),1,0)+IF(AND(S117&gt;0,OR(Inputs!C15&gt;Inputs!C21,AND(Inputs!C15=Inputs!C21,1&lt;7))),1,0)+IF(AND(AA117&gt;0,OR(Inputs!C16&gt;Inputs!C21,AND(Inputs!C16=Inputs!C21,2&lt;7))),1,0)+IF(AND(AI117&gt;0,OR(Inputs!C17&gt;Inputs!C21,AND(Inputs!C17=Inputs!C21,3&lt;7))),1,0)+IF(AND(AQ117&gt;0,OR(Inputs!C18&gt;Inputs!C21,AND(Inputs!C18=Inputs!C21,4&lt;7))),1,0)+IF(AND(AY117&gt;0,OR(Inputs!C19&gt;Inputs!C21,AND(Inputs!C19=Inputs!C21,5&lt;7))),1,0)+IF(AND(BG117&gt;0,OR(Inputs!C20&gt;Inputs!C21,AND(Inputs!C20=Inputs!C21,6&lt;7))),1,0)+IF(AND(BW117&gt;0,OR(Inputs!C22&gt;Inputs!C21,AND(Inputs!C22=Inputs!C21,8&lt;7))),1,0)+IF(AND(CE117&gt;0,OR(Inputs!C23&gt;Inputs!C21,AND(Inputs!C23=Inputs!C21,9&lt;7))),1,0)))</f>
        <v>99</v>
      </c>
      <c r="BT117" s="3">
        <f>IF(Inputs!$B$27&lt;&gt;"Ready","PENDING INPUTS",IF(A117&gt;Inputs!$B$6,0,MIN(MAX(0,(BO117+BP117+BQ117)-BR117),MAX(0,C117-D117-(IF(O117&lt;BS117,K117+L117+M117-N117,0)+IF(W117&lt;BS117,S117+T117+U117-V117,0)+IF(AE117&lt;BS117,AA117+AB117+AC117-AD117,0)+IF(AM117&lt;BS117,AI117+AJ117+AK117-AL117,0)+IF(AU117&lt;BS117,AQ117+AR117+AS117-AT117,0)+IF(BC117&lt;BS117,AY117+AZ117+BA117-BB117,0)+IF(BK117&lt;BS117,BG117+BH117+BI117-BJ117,0)+IF(BS117&lt;BS117,BO117+BP117+BQ117-BR117,0)+IF(CA117&lt;BS117,BW117+BX117+BY117-BZ117,0)+IF(CI117&lt;BS117,CE117+CF117+CG117-CH117,0))))))</f>
        <v>0</v>
      </c>
      <c r="BU117" s="3">
        <f>IF(Inputs!$B$27&lt;&gt;"Ready","PENDING INPUTS",MIN((BO117+BP117+BQ117),IF(D117&gt;C117,IF(D117=0,0,BR117*C117/D117),BR117+BT117)))</f>
        <v>0</v>
      </c>
      <c r="BV117" s="3">
        <f>IF(Inputs!$B$27&lt;&gt;"Ready","PENDING INPUTS",MAX(0,(BO117+BP117+BQ117)-BU117))</f>
        <v>0</v>
      </c>
      <c r="BW117" s="3">
        <f>IF(Inputs!$B$27&lt;&gt;"Ready","PENDING INPUTS",CD116)</f>
        <v>0</v>
      </c>
      <c r="BX117" s="3">
        <f>IF(Inputs!$B$27&lt;&gt;"Ready","PENDING INPUTS",IF(A117&lt;=Inputs!$B$6,ROUND(BW117*Inputs!C22/12,2),0))</f>
        <v>0</v>
      </c>
      <c r="BY117" s="3">
        <f>IF(Inputs!$B$27&lt;&gt;"Ready","PENDING INPUTS",IF(AND(A117&lt;=Inputs!$B$6,BW117&gt;0),Inputs!G22,0))</f>
        <v>0</v>
      </c>
      <c r="BZ117" s="3">
        <f>IF(Inputs!$B$27&lt;&gt;"Ready","PENDING INPUTS",IF(A117&gt;Inputs!$B$6,0,MIN((BW117+BX117+BY117),IF(Inputs!H22=1,Inputs!D22,MAX(Inputs!F22,ROUND(BW117*Inputs!E22+BX117+BY117,2))))))</f>
        <v>0</v>
      </c>
      <c r="CA117">
        <f>IF(Inputs!$B$27&lt;&gt;"Ready","PENDING INPUTS",IF(BW117&lt;=0,99,1+IF(AND(K117&gt;0,OR(Inputs!C14&gt;Inputs!C22,AND(Inputs!C14=Inputs!C22,0&lt;8))),1,0)+IF(AND(S117&gt;0,OR(Inputs!C15&gt;Inputs!C22,AND(Inputs!C15=Inputs!C22,1&lt;8))),1,0)+IF(AND(AA117&gt;0,OR(Inputs!C16&gt;Inputs!C22,AND(Inputs!C16=Inputs!C22,2&lt;8))),1,0)+IF(AND(AI117&gt;0,OR(Inputs!C17&gt;Inputs!C22,AND(Inputs!C17=Inputs!C22,3&lt;8))),1,0)+IF(AND(AQ117&gt;0,OR(Inputs!C18&gt;Inputs!C22,AND(Inputs!C18=Inputs!C22,4&lt;8))),1,0)+IF(AND(AY117&gt;0,OR(Inputs!C19&gt;Inputs!C22,AND(Inputs!C19=Inputs!C22,5&lt;8))),1,0)+IF(AND(BG117&gt;0,OR(Inputs!C20&gt;Inputs!C22,AND(Inputs!C20=Inputs!C22,6&lt;8))),1,0)+IF(AND(BO117&gt;0,OR(Inputs!C21&gt;Inputs!C22,AND(Inputs!C21=Inputs!C22,7&lt;8))),1,0)+IF(AND(CE117&gt;0,OR(Inputs!C23&gt;Inputs!C22,AND(Inputs!C23=Inputs!C22,9&lt;8))),1,0)))</f>
        <v>99</v>
      </c>
      <c r="CB117" s="3">
        <f>IF(Inputs!$B$27&lt;&gt;"Ready","PENDING INPUTS",IF(A117&gt;Inputs!$B$6,0,MIN(MAX(0,(BW117+BX117+BY117)-BZ117),MAX(0,C117-D117-(IF(O117&lt;CA117,K117+L117+M117-N117,0)+IF(W117&lt;CA117,S117+T117+U117-V117,0)+IF(AE117&lt;CA117,AA117+AB117+AC117-AD117,0)+IF(AM117&lt;CA117,AI117+AJ117+AK117-AL117,0)+IF(AU117&lt;CA117,AQ117+AR117+AS117-AT117,0)+IF(BC117&lt;CA117,AY117+AZ117+BA117-BB117,0)+IF(BK117&lt;CA117,BG117+BH117+BI117-BJ117,0)+IF(BS117&lt;CA117,BO117+BP117+BQ117-BR117,0)+IF(CA117&lt;CA117,BW117+BX117+BY117-BZ117,0)+IF(CI117&lt;CA117,CE117+CF117+CG117-CH117,0))))))</f>
        <v>0</v>
      </c>
      <c r="CC117" s="3">
        <f>IF(Inputs!$B$27&lt;&gt;"Ready","PENDING INPUTS",MIN((BW117+BX117+BY117),IF(D117&gt;C117,IF(D117=0,0,BZ117*C117/D117),BZ117+CB117)))</f>
        <v>0</v>
      </c>
      <c r="CD117" s="3">
        <f>IF(Inputs!$B$27&lt;&gt;"Ready","PENDING INPUTS",MAX(0,(BW117+BX117+BY117)-CC117))</f>
        <v>0</v>
      </c>
      <c r="CE117" s="3">
        <f>IF(Inputs!$B$27&lt;&gt;"Ready","PENDING INPUTS",CL116)</f>
        <v>0</v>
      </c>
      <c r="CF117" s="3">
        <f>IF(Inputs!$B$27&lt;&gt;"Ready","PENDING INPUTS",IF(A117&lt;=Inputs!$B$6,ROUND(CE117*Inputs!C23/12,2),0))</f>
        <v>0</v>
      </c>
      <c r="CG117" s="3">
        <f>IF(Inputs!$B$27&lt;&gt;"Ready","PENDING INPUTS",IF(AND(A117&lt;=Inputs!$B$6,CE117&gt;0),Inputs!G23,0))</f>
        <v>0</v>
      </c>
      <c r="CH117" s="3">
        <f>IF(Inputs!$B$27&lt;&gt;"Ready","PENDING INPUTS",IF(A117&gt;Inputs!$B$6,0,MIN((CE117+CF117+CG117),IF(Inputs!H23=1,Inputs!D23,MAX(Inputs!F23,ROUND(CE117*Inputs!E23+CF117+CG117,2))))))</f>
        <v>0</v>
      </c>
      <c r="CI117">
        <f>IF(Inputs!$B$27&lt;&gt;"Ready","PENDING INPUTS",IF(CE117&lt;=0,99,1+IF(AND(K117&gt;0,OR(Inputs!C14&gt;Inputs!C23,AND(Inputs!C14=Inputs!C23,0&lt;9))),1,0)+IF(AND(S117&gt;0,OR(Inputs!C15&gt;Inputs!C23,AND(Inputs!C15=Inputs!C23,1&lt;9))),1,0)+IF(AND(AA117&gt;0,OR(Inputs!C16&gt;Inputs!C23,AND(Inputs!C16=Inputs!C23,2&lt;9))),1,0)+IF(AND(AI117&gt;0,OR(Inputs!C17&gt;Inputs!C23,AND(Inputs!C17=Inputs!C23,3&lt;9))),1,0)+IF(AND(AQ117&gt;0,OR(Inputs!C18&gt;Inputs!C23,AND(Inputs!C18=Inputs!C23,4&lt;9))),1,0)+IF(AND(AY117&gt;0,OR(Inputs!C19&gt;Inputs!C23,AND(Inputs!C19=Inputs!C23,5&lt;9))),1,0)+IF(AND(BG117&gt;0,OR(Inputs!C20&gt;Inputs!C23,AND(Inputs!C20=Inputs!C23,6&lt;9))),1,0)+IF(AND(BO117&gt;0,OR(Inputs!C21&gt;Inputs!C23,AND(Inputs!C21=Inputs!C23,7&lt;9))),1,0)+IF(AND(BW117&gt;0,OR(Inputs!C22&gt;Inputs!C23,AND(Inputs!C22=Inputs!C23,8&lt;9))),1,0)))</f>
        <v>99</v>
      </c>
      <c r="CJ117" s="3">
        <f>IF(Inputs!$B$27&lt;&gt;"Ready","PENDING INPUTS",IF(A117&gt;Inputs!$B$6,0,MIN(MAX(0,(CE117+CF117+CG117)-CH117),MAX(0,C117-D117-(IF(O117&lt;CI117,K117+L117+M117-N117,0)+IF(W117&lt;CI117,S117+T117+U117-V117,0)+IF(AE117&lt;CI117,AA117+AB117+AC117-AD117,0)+IF(AM117&lt;CI117,AI117+AJ117+AK117-AL117,0)+IF(AU117&lt;CI117,AQ117+AR117+AS117-AT117,0)+IF(BC117&lt;CI117,AY117+AZ117+BA117-BB117,0)+IF(BK117&lt;CI117,BG117+BH117+BI117-BJ117,0)+IF(BS117&lt;CI117,BO117+BP117+BQ117-BR117,0)+IF(CA117&lt;CI117,BW117+BX117+BY117-BZ117,0)+IF(CI117&lt;CI117,CE117+CF117+CG117-CH117,0))))))</f>
        <v>0</v>
      </c>
      <c r="CK117" s="3">
        <f>IF(Inputs!$B$27&lt;&gt;"Ready","PENDING INPUTS",MIN((CE117+CF117+CG117),IF(D117&gt;C117,IF(D117=0,0,CH117*C117/D117),CH117+CJ117)))</f>
        <v>0</v>
      </c>
      <c r="CL117" s="3">
        <f>IF(Inputs!$B$27&lt;&gt;"Ready","PENDING INPUTS",MAX(0,(CE117+CF117+CG117)-CK117))</f>
        <v>0</v>
      </c>
    </row>
    <row r="118" spans="1:90" ht="27.95" customHeight="1" x14ac:dyDescent="0.25">
      <c r="A118">
        <v>114</v>
      </c>
      <c r="B118" s="13">
        <f>IF(Inputs!$B$27&lt;&gt;"Ready","PENDING INPUTS",EDATE(Inputs!$B$5,A118-1))</f>
        <v>49735</v>
      </c>
      <c r="C118" s="3">
        <f>IF(Inputs!$B$27&lt;&gt;"Ready","PENDING INPUTS",IF(A118&lt;=Inputs!$B$6,MAX(0,Inputs!$B$4+IF(A118=Inputs!$B$7,Inputs!$B$8,0)+IF(A118=Inputs!$B$9,Inputs!$B$10,0)),0))</f>
        <v>0</v>
      </c>
      <c r="D118" s="3">
        <f>IF(Inputs!$B$27&lt;&gt;"Ready","PENDING INPUTS",SUM(N118,V118,AD118,AL118,AT118,BB118,BJ118,BR118,BZ118,CH118))</f>
        <v>0</v>
      </c>
      <c r="E118" s="3">
        <f>IF(Inputs!$B$27&lt;&gt;"Ready","PENDING INPUTS",MAX(0,D118-C118))</f>
        <v>0</v>
      </c>
      <c r="F118" s="3">
        <f>IF(Inputs!$B$27&lt;&gt;"Ready","PENDING INPUTS",SUM(Q118,Y118,AG118,AO118,AW118,BE118,BM118,BU118,CC118,CK118))</f>
        <v>0</v>
      </c>
      <c r="G118" s="3">
        <f>IF(Inputs!$B$27&lt;&gt;"Ready","PENDING INPUTS",SUM(L118,T118,AB118,AJ118,AR118,AZ118,BH118,BP118,BX118,CF118))</f>
        <v>0</v>
      </c>
      <c r="H118" s="3">
        <f>IF(Inputs!$B$27&lt;&gt;"Ready","PENDING INPUTS",SUM(M118,U118,AC118,AK118,AS118,BA118,BI118,BQ118,BY118,CG118))</f>
        <v>0</v>
      </c>
      <c r="I118" s="3">
        <f>IF(Inputs!$B$27&lt;&gt;"Ready","PENDING INPUTS",SUM(R118,Z118,AH118,AP118,AX118,BF118,BN118,BV118,CD118,CL118))</f>
        <v>0</v>
      </c>
      <c r="J118" t="str">
        <f>IF(Inputs!$B$27&lt;&gt;"Ready","PENDING INPUTS",IF(A118&gt;Inputs!$B$6,"Beyond horizon",IF(E118&gt;0.005,"MINIMUM SHORTFALL",IF(I118&lt;0.005,"Paid off","In progress"))))</f>
        <v>Paid off</v>
      </c>
      <c r="K118" s="3">
        <f>IF(Inputs!$B$27&lt;&gt;"Ready","PENDING INPUTS",R117)</f>
        <v>0</v>
      </c>
      <c r="L118" s="3">
        <f>IF(Inputs!$B$27&lt;&gt;"Ready","PENDING INPUTS",IF(A118&lt;=Inputs!$B$6,ROUND(K118*Inputs!C14/12,2),0))</f>
        <v>0</v>
      </c>
      <c r="M118" s="3">
        <f>IF(Inputs!$B$27&lt;&gt;"Ready","PENDING INPUTS",IF(AND(A118&lt;=Inputs!$B$6,K118&gt;0),Inputs!G14,0))</f>
        <v>0</v>
      </c>
      <c r="N118" s="3">
        <f>IF(Inputs!$B$27&lt;&gt;"Ready","PENDING INPUTS",IF(A118&gt;Inputs!$B$6,0,MIN((K118+L118+M118),IF(Inputs!H14=1,Inputs!D14,MAX(Inputs!F14,ROUND(K118*Inputs!E14+L118+M118,2))))))</f>
        <v>0</v>
      </c>
      <c r="O118">
        <f>IF(Inputs!$B$27&lt;&gt;"Ready","PENDING INPUTS",IF(K118&lt;=0,99,1+IF(AND(S118&gt;0,OR(Inputs!C15&gt;Inputs!C14,AND(Inputs!C15=Inputs!C14,1&lt;0))),1,0)+IF(AND(AA118&gt;0,OR(Inputs!C16&gt;Inputs!C14,AND(Inputs!C16=Inputs!C14,2&lt;0))),1,0)+IF(AND(AI118&gt;0,OR(Inputs!C17&gt;Inputs!C14,AND(Inputs!C17=Inputs!C14,3&lt;0))),1,0)+IF(AND(AQ118&gt;0,OR(Inputs!C18&gt;Inputs!C14,AND(Inputs!C18=Inputs!C14,4&lt;0))),1,0)+IF(AND(AY118&gt;0,OR(Inputs!C19&gt;Inputs!C14,AND(Inputs!C19=Inputs!C14,5&lt;0))),1,0)+IF(AND(BG118&gt;0,OR(Inputs!C20&gt;Inputs!C14,AND(Inputs!C20=Inputs!C14,6&lt;0))),1,0)+IF(AND(BO118&gt;0,OR(Inputs!C21&gt;Inputs!C14,AND(Inputs!C21=Inputs!C14,7&lt;0))),1,0)+IF(AND(BW118&gt;0,OR(Inputs!C22&gt;Inputs!C14,AND(Inputs!C22=Inputs!C14,8&lt;0))),1,0)+IF(AND(CE118&gt;0,OR(Inputs!C23&gt;Inputs!C14,AND(Inputs!C23=Inputs!C14,9&lt;0))),1,0)))</f>
        <v>99</v>
      </c>
      <c r="P118" s="3">
        <f>IF(Inputs!$B$27&lt;&gt;"Ready","PENDING INPUTS",IF(A118&gt;Inputs!$B$6,0,MIN(MAX(0,(K118+L118+M118)-N118),MAX(0,C118-D118-(IF(O118&lt;O118,K118+L118+M118-N118,0)+IF(W118&lt;O118,S118+T118+U118-V118,0)+IF(AE118&lt;O118,AA118+AB118+AC118-AD118,0)+IF(AM118&lt;O118,AI118+AJ118+AK118-AL118,0)+IF(AU118&lt;O118,AQ118+AR118+AS118-AT118,0)+IF(BC118&lt;O118,AY118+AZ118+BA118-BB118,0)+IF(BK118&lt;O118,BG118+BH118+BI118-BJ118,0)+IF(BS118&lt;O118,BO118+BP118+BQ118-BR118,0)+IF(CA118&lt;O118,BW118+BX118+BY118-BZ118,0)+IF(CI118&lt;O118,CE118+CF118+CG118-CH118,0))))))</f>
        <v>0</v>
      </c>
      <c r="Q118" s="3">
        <f>IF(Inputs!$B$27&lt;&gt;"Ready","PENDING INPUTS",MIN((K118+L118+M118),IF(D118&gt;C118,IF(D118=0,0,N118*C118/D118),N118+P118)))</f>
        <v>0</v>
      </c>
      <c r="R118" s="3">
        <f>IF(Inputs!$B$27&lt;&gt;"Ready","PENDING INPUTS",MAX(0,(K118+L118+M118)-Q118))</f>
        <v>0</v>
      </c>
      <c r="S118" s="3">
        <f>IF(Inputs!$B$27&lt;&gt;"Ready","PENDING INPUTS",Z117)</f>
        <v>0</v>
      </c>
      <c r="T118" s="3">
        <f>IF(Inputs!$B$27&lt;&gt;"Ready","PENDING INPUTS",IF(A118&lt;=Inputs!$B$6,ROUND(S118*Inputs!C15/12,2),0))</f>
        <v>0</v>
      </c>
      <c r="U118" s="3">
        <f>IF(Inputs!$B$27&lt;&gt;"Ready","PENDING INPUTS",IF(AND(A118&lt;=Inputs!$B$6,S118&gt;0),Inputs!G15,0))</f>
        <v>0</v>
      </c>
      <c r="V118" s="3">
        <f>IF(Inputs!$B$27&lt;&gt;"Ready","PENDING INPUTS",IF(A118&gt;Inputs!$B$6,0,MIN((S118+T118+U118),IF(Inputs!H15=1,Inputs!D15,MAX(Inputs!F15,ROUND(S118*Inputs!E15+T118+U118,2))))))</f>
        <v>0</v>
      </c>
      <c r="W118">
        <f>IF(Inputs!$B$27&lt;&gt;"Ready","PENDING INPUTS",IF(S118&lt;=0,99,1+IF(AND(K118&gt;0,OR(Inputs!C14&gt;Inputs!C15,AND(Inputs!C14=Inputs!C15,0&lt;1))),1,0)+IF(AND(AA118&gt;0,OR(Inputs!C16&gt;Inputs!C15,AND(Inputs!C16=Inputs!C15,2&lt;1))),1,0)+IF(AND(AI118&gt;0,OR(Inputs!C17&gt;Inputs!C15,AND(Inputs!C17=Inputs!C15,3&lt;1))),1,0)+IF(AND(AQ118&gt;0,OR(Inputs!C18&gt;Inputs!C15,AND(Inputs!C18=Inputs!C15,4&lt;1))),1,0)+IF(AND(AY118&gt;0,OR(Inputs!C19&gt;Inputs!C15,AND(Inputs!C19=Inputs!C15,5&lt;1))),1,0)+IF(AND(BG118&gt;0,OR(Inputs!C20&gt;Inputs!C15,AND(Inputs!C20=Inputs!C15,6&lt;1))),1,0)+IF(AND(BO118&gt;0,OR(Inputs!C21&gt;Inputs!C15,AND(Inputs!C21=Inputs!C15,7&lt;1))),1,0)+IF(AND(BW118&gt;0,OR(Inputs!C22&gt;Inputs!C15,AND(Inputs!C22=Inputs!C15,8&lt;1))),1,0)+IF(AND(CE118&gt;0,OR(Inputs!C23&gt;Inputs!C15,AND(Inputs!C23=Inputs!C15,9&lt;1))),1,0)))</f>
        <v>99</v>
      </c>
      <c r="X118" s="3">
        <f>IF(Inputs!$B$27&lt;&gt;"Ready","PENDING INPUTS",IF(A118&gt;Inputs!$B$6,0,MIN(MAX(0,(S118+T118+U118)-V118),MAX(0,C118-D118-(IF(O118&lt;W118,K118+L118+M118-N118,0)+IF(W118&lt;W118,S118+T118+U118-V118,0)+IF(AE118&lt;W118,AA118+AB118+AC118-AD118,0)+IF(AM118&lt;W118,AI118+AJ118+AK118-AL118,0)+IF(AU118&lt;W118,AQ118+AR118+AS118-AT118,0)+IF(BC118&lt;W118,AY118+AZ118+BA118-BB118,0)+IF(BK118&lt;W118,BG118+BH118+BI118-BJ118,0)+IF(BS118&lt;W118,BO118+BP118+BQ118-BR118,0)+IF(CA118&lt;W118,BW118+BX118+BY118-BZ118,0)+IF(CI118&lt;W118,CE118+CF118+CG118-CH118,0))))))</f>
        <v>0</v>
      </c>
      <c r="Y118" s="3">
        <f>IF(Inputs!$B$27&lt;&gt;"Ready","PENDING INPUTS",MIN((S118+T118+U118),IF(D118&gt;C118,IF(D118=0,0,V118*C118/D118),V118+X118)))</f>
        <v>0</v>
      </c>
      <c r="Z118" s="3">
        <f>IF(Inputs!$B$27&lt;&gt;"Ready","PENDING INPUTS",MAX(0,(S118+T118+U118)-Y118))</f>
        <v>0</v>
      </c>
      <c r="AA118" s="3">
        <f>IF(Inputs!$B$27&lt;&gt;"Ready","PENDING INPUTS",AH117)</f>
        <v>0</v>
      </c>
      <c r="AB118" s="3">
        <f>IF(Inputs!$B$27&lt;&gt;"Ready","PENDING INPUTS",IF(A118&lt;=Inputs!$B$6,ROUND(AA118*Inputs!C16/12,2),0))</f>
        <v>0</v>
      </c>
      <c r="AC118" s="3">
        <f>IF(Inputs!$B$27&lt;&gt;"Ready","PENDING INPUTS",IF(AND(A118&lt;=Inputs!$B$6,AA118&gt;0),Inputs!G16,0))</f>
        <v>0</v>
      </c>
      <c r="AD118" s="3">
        <f>IF(Inputs!$B$27&lt;&gt;"Ready","PENDING INPUTS",IF(A118&gt;Inputs!$B$6,0,MIN((AA118+AB118+AC118),IF(Inputs!H16=1,Inputs!D16,MAX(Inputs!F16,ROUND(AA118*Inputs!E16+AB118+AC118,2))))))</f>
        <v>0</v>
      </c>
      <c r="AE118">
        <f>IF(Inputs!$B$27&lt;&gt;"Ready","PENDING INPUTS",IF(AA118&lt;=0,99,1+IF(AND(K118&gt;0,OR(Inputs!C14&gt;Inputs!C16,AND(Inputs!C14=Inputs!C16,0&lt;2))),1,0)+IF(AND(S118&gt;0,OR(Inputs!C15&gt;Inputs!C16,AND(Inputs!C15=Inputs!C16,1&lt;2))),1,0)+IF(AND(AI118&gt;0,OR(Inputs!C17&gt;Inputs!C16,AND(Inputs!C17=Inputs!C16,3&lt;2))),1,0)+IF(AND(AQ118&gt;0,OR(Inputs!C18&gt;Inputs!C16,AND(Inputs!C18=Inputs!C16,4&lt;2))),1,0)+IF(AND(AY118&gt;0,OR(Inputs!C19&gt;Inputs!C16,AND(Inputs!C19=Inputs!C16,5&lt;2))),1,0)+IF(AND(BG118&gt;0,OR(Inputs!C20&gt;Inputs!C16,AND(Inputs!C20=Inputs!C16,6&lt;2))),1,0)+IF(AND(BO118&gt;0,OR(Inputs!C21&gt;Inputs!C16,AND(Inputs!C21=Inputs!C16,7&lt;2))),1,0)+IF(AND(BW118&gt;0,OR(Inputs!C22&gt;Inputs!C16,AND(Inputs!C22=Inputs!C16,8&lt;2))),1,0)+IF(AND(CE118&gt;0,OR(Inputs!C23&gt;Inputs!C16,AND(Inputs!C23=Inputs!C16,9&lt;2))),1,0)))</f>
        <v>99</v>
      </c>
      <c r="AF118" s="3">
        <f>IF(Inputs!$B$27&lt;&gt;"Ready","PENDING INPUTS",IF(A118&gt;Inputs!$B$6,0,MIN(MAX(0,(AA118+AB118+AC118)-AD118),MAX(0,C118-D118-(IF(O118&lt;AE118,K118+L118+M118-N118,0)+IF(W118&lt;AE118,S118+T118+U118-V118,0)+IF(AE118&lt;AE118,AA118+AB118+AC118-AD118,0)+IF(AM118&lt;AE118,AI118+AJ118+AK118-AL118,0)+IF(AU118&lt;AE118,AQ118+AR118+AS118-AT118,0)+IF(BC118&lt;AE118,AY118+AZ118+BA118-BB118,0)+IF(BK118&lt;AE118,BG118+BH118+BI118-BJ118,0)+IF(BS118&lt;AE118,BO118+BP118+BQ118-BR118,0)+IF(CA118&lt;AE118,BW118+BX118+BY118-BZ118,0)+IF(CI118&lt;AE118,CE118+CF118+CG118-CH118,0))))))</f>
        <v>0</v>
      </c>
      <c r="AG118" s="3">
        <f>IF(Inputs!$B$27&lt;&gt;"Ready","PENDING INPUTS",MIN((AA118+AB118+AC118),IF(D118&gt;C118,IF(D118=0,0,AD118*C118/D118),AD118+AF118)))</f>
        <v>0</v>
      </c>
      <c r="AH118" s="3">
        <f>IF(Inputs!$B$27&lt;&gt;"Ready","PENDING INPUTS",MAX(0,(AA118+AB118+AC118)-AG118))</f>
        <v>0</v>
      </c>
      <c r="AI118" s="3">
        <f>IF(Inputs!$B$27&lt;&gt;"Ready","PENDING INPUTS",AP117)</f>
        <v>0</v>
      </c>
      <c r="AJ118" s="3">
        <f>IF(Inputs!$B$27&lt;&gt;"Ready","PENDING INPUTS",IF(A118&lt;=Inputs!$B$6,ROUND(AI118*Inputs!C17/12,2),0))</f>
        <v>0</v>
      </c>
      <c r="AK118" s="3">
        <f>IF(Inputs!$B$27&lt;&gt;"Ready","PENDING INPUTS",IF(AND(A118&lt;=Inputs!$B$6,AI118&gt;0),Inputs!G17,0))</f>
        <v>0</v>
      </c>
      <c r="AL118" s="3">
        <f>IF(Inputs!$B$27&lt;&gt;"Ready","PENDING INPUTS",IF(A118&gt;Inputs!$B$6,0,MIN((AI118+AJ118+AK118),IF(Inputs!H17=1,Inputs!D17,MAX(Inputs!F17,ROUND(AI118*Inputs!E17+AJ118+AK118,2))))))</f>
        <v>0</v>
      </c>
      <c r="AM118">
        <f>IF(Inputs!$B$27&lt;&gt;"Ready","PENDING INPUTS",IF(AI118&lt;=0,99,1+IF(AND(K118&gt;0,OR(Inputs!C14&gt;Inputs!C17,AND(Inputs!C14=Inputs!C17,0&lt;3))),1,0)+IF(AND(S118&gt;0,OR(Inputs!C15&gt;Inputs!C17,AND(Inputs!C15=Inputs!C17,1&lt;3))),1,0)+IF(AND(AA118&gt;0,OR(Inputs!C16&gt;Inputs!C17,AND(Inputs!C16=Inputs!C17,2&lt;3))),1,0)+IF(AND(AQ118&gt;0,OR(Inputs!C18&gt;Inputs!C17,AND(Inputs!C18=Inputs!C17,4&lt;3))),1,0)+IF(AND(AY118&gt;0,OR(Inputs!C19&gt;Inputs!C17,AND(Inputs!C19=Inputs!C17,5&lt;3))),1,0)+IF(AND(BG118&gt;0,OR(Inputs!C20&gt;Inputs!C17,AND(Inputs!C20=Inputs!C17,6&lt;3))),1,0)+IF(AND(BO118&gt;0,OR(Inputs!C21&gt;Inputs!C17,AND(Inputs!C21=Inputs!C17,7&lt;3))),1,0)+IF(AND(BW118&gt;0,OR(Inputs!C22&gt;Inputs!C17,AND(Inputs!C22=Inputs!C17,8&lt;3))),1,0)+IF(AND(CE118&gt;0,OR(Inputs!C23&gt;Inputs!C17,AND(Inputs!C23=Inputs!C17,9&lt;3))),1,0)))</f>
        <v>99</v>
      </c>
      <c r="AN118" s="3">
        <f>IF(Inputs!$B$27&lt;&gt;"Ready","PENDING INPUTS",IF(A118&gt;Inputs!$B$6,0,MIN(MAX(0,(AI118+AJ118+AK118)-AL118),MAX(0,C118-D118-(IF(O118&lt;AM118,K118+L118+M118-N118,0)+IF(W118&lt;AM118,S118+T118+U118-V118,0)+IF(AE118&lt;AM118,AA118+AB118+AC118-AD118,0)+IF(AM118&lt;AM118,AI118+AJ118+AK118-AL118,0)+IF(AU118&lt;AM118,AQ118+AR118+AS118-AT118,0)+IF(BC118&lt;AM118,AY118+AZ118+BA118-BB118,0)+IF(BK118&lt;AM118,BG118+BH118+BI118-BJ118,0)+IF(BS118&lt;AM118,BO118+BP118+BQ118-BR118,0)+IF(CA118&lt;AM118,BW118+BX118+BY118-BZ118,0)+IF(CI118&lt;AM118,CE118+CF118+CG118-CH118,0))))))</f>
        <v>0</v>
      </c>
      <c r="AO118" s="3">
        <f>IF(Inputs!$B$27&lt;&gt;"Ready","PENDING INPUTS",MIN((AI118+AJ118+AK118),IF(D118&gt;C118,IF(D118=0,0,AL118*C118/D118),AL118+AN118)))</f>
        <v>0</v>
      </c>
      <c r="AP118" s="3">
        <f>IF(Inputs!$B$27&lt;&gt;"Ready","PENDING INPUTS",MAX(0,(AI118+AJ118+AK118)-AO118))</f>
        <v>0</v>
      </c>
      <c r="AQ118" s="3">
        <f>IF(Inputs!$B$27&lt;&gt;"Ready","PENDING INPUTS",AX117)</f>
        <v>0</v>
      </c>
      <c r="AR118" s="3">
        <f>IF(Inputs!$B$27&lt;&gt;"Ready","PENDING INPUTS",IF(A118&lt;=Inputs!$B$6,ROUND(AQ118*Inputs!C18/12,2),0))</f>
        <v>0</v>
      </c>
      <c r="AS118" s="3">
        <f>IF(Inputs!$B$27&lt;&gt;"Ready","PENDING INPUTS",IF(AND(A118&lt;=Inputs!$B$6,AQ118&gt;0),Inputs!G18,0))</f>
        <v>0</v>
      </c>
      <c r="AT118" s="3">
        <f>IF(Inputs!$B$27&lt;&gt;"Ready","PENDING INPUTS",IF(A118&gt;Inputs!$B$6,0,MIN((AQ118+AR118+AS118),IF(Inputs!H18=1,Inputs!D18,MAX(Inputs!F18,ROUND(AQ118*Inputs!E18+AR118+AS118,2))))))</f>
        <v>0</v>
      </c>
      <c r="AU118">
        <f>IF(Inputs!$B$27&lt;&gt;"Ready","PENDING INPUTS",IF(AQ118&lt;=0,99,1+IF(AND(K118&gt;0,OR(Inputs!C14&gt;Inputs!C18,AND(Inputs!C14=Inputs!C18,0&lt;4))),1,0)+IF(AND(S118&gt;0,OR(Inputs!C15&gt;Inputs!C18,AND(Inputs!C15=Inputs!C18,1&lt;4))),1,0)+IF(AND(AA118&gt;0,OR(Inputs!C16&gt;Inputs!C18,AND(Inputs!C16=Inputs!C18,2&lt;4))),1,0)+IF(AND(AI118&gt;0,OR(Inputs!C17&gt;Inputs!C18,AND(Inputs!C17=Inputs!C18,3&lt;4))),1,0)+IF(AND(AY118&gt;0,OR(Inputs!C19&gt;Inputs!C18,AND(Inputs!C19=Inputs!C18,5&lt;4))),1,0)+IF(AND(BG118&gt;0,OR(Inputs!C20&gt;Inputs!C18,AND(Inputs!C20=Inputs!C18,6&lt;4))),1,0)+IF(AND(BO118&gt;0,OR(Inputs!C21&gt;Inputs!C18,AND(Inputs!C21=Inputs!C18,7&lt;4))),1,0)+IF(AND(BW118&gt;0,OR(Inputs!C22&gt;Inputs!C18,AND(Inputs!C22=Inputs!C18,8&lt;4))),1,0)+IF(AND(CE118&gt;0,OR(Inputs!C23&gt;Inputs!C18,AND(Inputs!C23=Inputs!C18,9&lt;4))),1,0)))</f>
        <v>99</v>
      </c>
      <c r="AV118" s="3">
        <f>IF(Inputs!$B$27&lt;&gt;"Ready","PENDING INPUTS",IF(A118&gt;Inputs!$B$6,0,MIN(MAX(0,(AQ118+AR118+AS118)-AT118),MAX(0,C118-D118-(IF(O118&lt;AU118,K118+L118+M118-N118,0)+IF(W118&lt;AU118,S118+T118+U118-V118,0)+IF(AE118&lt;AU118,AA118+AB118+AC118-AD118,0)+IF(AM118&lt;AU118,AI118+AJ118+AK118-AL118,0)+IF(AU118&lt;AU118,AQ118+AR118+AS118-AT118,0)+IF(BC118&lt;AU118,AY118+AZ118+BA118-BB118,0)+IF(BK118&lt;AU118,BG118+BH118+BI118-BJ118,0)+IF(BS118&lt;AU118,BO118+BP118+BQ118-BR118,0)+IF(CA118&lt;AU118,BW118+BX118+BY118-BZ118,0)+IF(CI118&lt;AU118,CE118+CF118+CG118-CH118,0))))))</f>
        <v>0</v>
      </c>
      <c r="AW118" s="3">
        <f>IF(Inputs!$B$27&lt;&gt;"Ready","PENDING INPUTS",MIN((AQ118+AR118+AS118),IF(D118&gt;C118,IF(D118=0,0,AT118*C118/D118),AT118+AV118)))</f>
        <v>0</v>
      </c>
      <c r="AX118" s="3">
        <f>IF(Inputs!$B$27&lt;&gt;"Ready","PENDING INPUTS",MAX(0,(AQ118+AR118+AS118)-AW118))</f>
        <v>0</v>
      </c>
      <c r="AY118" s="3">
        <f>IF(Inputs!$B$27&lt;&gt;"Ready","PENDING INPUTS",BF117)</f>
        <v>0</v>
      </c>
      <c r="AZ118" s="3">
        <f>IF(Inputs!$B$27&lt;&gt;"Ready","PENDING INPUTS",IF(A118&lt;=Inputs!$B$6,ROUND(AY118*Inputs!C19/12,2),0))</f>
        <v>0</v>
      </c>
      <c r="BA118" s="3">
        <f>IF(Inputs!$B$27&lt;&gt;"Ready","PENDING INPUTS",IF(AND(A118&lt;=Inputs!$B$6,AY118&gt;0),Inputs!G19,0))</f>
        <v>0</v>
      </c>
      <c r="BB118" s="3">
        <f>IF(Inputs!$B$27&lt;&gt;"Ready","PENDING INPUTS",IF(A118&gt;Inputs!$B$6,0,MIN((AY118+AZ118+BA118),IF(Inputs!H19=1,Inputs!D19,MAX(Inputs!F19,ROUND(AY118*Inputs!E19+AZ118+BA118,2))))))</f>
        <v>0</v>
      </c>
      <c r="BC118">
        <f>IF(Inputs!$B$27&lt;&gt;"Ready","PENDING INPUTS",IF(AY118&lt;=0,99,1+IF(AND(K118&gt;0,OR(Inputs!C14&gt;Inputs!C19,AND(Inputs!C14=Inputs!C19,0&lt;5))),1,0)+IF(AND(S118&gt;0,OR(Inputs!C15&gt;Inputs!C19,AND(Inputs!C15=Inputs!C19,1&lt;5))),1,0)+IF(AND(AA118&gt;0,OR(Inputs!C16&gt;Inputs!C19,AND(Inputs!C16=Inputs!C19,2&lt;5))),1,0)+IF(AND(AI118&gt;0,OR(Inputs!C17&gt;Inputs!C19,AND(Inputs!C17=Inputs!C19,3&lt;5))),1,0)+IF(AND(AQ118&gt;0,OR(Inputs!C18&gt;Inputs!C19,AND(Inputs!C18=Inputs!C19,4&lt;5))),1,0)+IF(AND(BG118&gt;0,OR(Inputs!C20&gt;Inputs!C19,AND(Inputs!C20=Inputs!C19,6&lt;5))),1,0)+IF(AND(BO118&gt;0,OR(Inputs!C21&gt;Inputs!C19,AND(Inputs!C21=Inputs!C19,7&lt;5))),1,0)+IF(AND(BW118&gt;0,OR(Inputs!C22&gt;Inputs!C19,AND(Inputs!C22=Inputs!C19,8&lt;5))),1,0)+IF(AND(CE118&gt;0,OR(Inputs!C23&gt;Inputs!C19,AND(Inputs!C23=Inputs!C19,9&lt;5))),1,0)))</f>
        <v>99</v>
      </c>
      <c r="BD118" s="3">
        <f>IF(Inputs!$B$27&lt;&gt;"Ready","PENDING INPUTS",IF(A118&gt;Inputs!$B$6,0,MIN(MAX(0,(AY118+AZ118+BA118)-BB118),MAX(0,C118-D118-(IF(O118&lt;BC118,K118+L118+M118-N118,0)+IF(W118&lt;BC118,S118+T118+U118-V118,0)+IF(AE118&lt;BC118,AA118+AB118+AC118-AD118,0)+IF(AM118&lt;BC118,AI118+AJ118+AK118-AL118,0)+IF(AU118&lt;BC118,AQ118+AR118+AS118-AT118,0)+IF(BC118&lt;BC118,AY118+AZ118+BA118-BB118,0)+IF(BK118&lt;BC118,BG118+BH118+BI118-BJ118,0)+IF(BS118&lt;BC118,BO118+BP118+BQ118-BR118,0)+IF(CA118&lt;BC118,BW118+BX118+BY118-BZ118,0)+IF(CI118&lt;BC118,CE118+CF118+CG118-CH118,0))))))</f>
        <v>0</v>
      </c>
      <c r="BE118" s="3">
        <f>IF(Inputs!$B$27&lt;&gt;"Ready","PENDING INPUTS",MIN((AY118+AZ118+BA118),IF(D118&gt;C118,IF(D118=0,0,BB118*C118/D118),BB118+BD118)))</f>
        <v>0</v>
      </c>
      <c r="BF118" s="3">
        <f>IF(Inputs!$B$27&lt;&gt;"Ready","PENDING INPUTS",MAX(0,(AY118+AZ118+BA118)-BE118))</f>
        <v>0</v>
      </c>
      <c r="BG118" s="3">
        <f>IF(Inputs!$B$27&lt;&gt;"Ready","PENDING INPUTS",BN117)</f>
        <v>0</v>
      </c>
      <c r="BH118" s="3">
        <f>IF(Inputs!$B$27&lt;&gt;"Ready","PENDING INPUTS",IF(A118&lt;=Inputs!$B$6,ROUND(BG118*Inputs!C20/12,2),0))</f>
        <v>0</v>
      </c>
      <c r="BI118" s="3">
        <f>IF(Inputs!$B$27&lt;&gt;"Ready","PENDING INPUTS",IF(AND(A118&lt;=Inputs!$B$6,BG118&gt;0),Inputs!G20,0))</f>
        <v>0</v>
      </c>
      <c r="BJ118" s="3">
        <f>IF(Inputs!$B$27&lt;&gt;"Ready","PENDING INPUTS",IF(A118&gt;Inputs!$B$6,0,MIN((BG118+BH118+BI118),IF(Inputs!H20=1,Inputs!D20,MAX(Inputs!F20,ROUND(BG118*Inputs!E20+BH118+BI118,2))))))</f>
        <v>0</v>
      </c>
      <c r="BK118">
        <f>IF(Inputs!$B$27&lt;&gt;"Ready","PENDING INPUTS",IF(BG118&lt;=0,99,1+IF(AND(K118&gt;0,OR(Inputs!C14&gt;Inputs!C20,AND(Inputs!C14=Inputs!C20,0&lt;6))),1,0)+IF(AND(S118&gt;0,OR(Inputs!C15&gt;Inputs!C20,AND(Inputs!C15=Inputs!C20,1&lt;6))),1,0)+IF(AND(AA118&gt;0,OR(Inputs!C16&gt;Inputs!C20,AND(Inputs!C16=Inputs!C20,2&lt;6))),1,0)+IF(AND(AI118&gt;0,OR(Inputs!C17&gt;Inputs!C20,AND(Inputs!C17=Inputs!C20,3&lt;6))),1,0)+IF(AND(AQ118&gt;0,OR(Inputs!C18&gt;Inputs!C20,AND(Inputs!C18=Inputs!C20,4&lt;6))),1,0)+IF(AND(AY118&gt;0,OR(Inputs!C19&gt;Inputs!C20,AND(Inputs!C19=Inputs!C20,5&lt;6))),1,0)+IF(AND(BO118&gt;0,OR(Inputs!C21&gt;Inputs!C20,AND(Inputs!C21=Inputs!C20,7&lt;6))),1,0)+IF(AND(BW118&gt;0,OR(Inputs!C22&gt;Inputs!C20,AND(Inputs!C22=Inputs!C20,8&lt;6))),1,0)+IF(AND(CE118&gt;0,OR(Inputs!C23&gt;Inputs!C20,AND(Inputs!C23=Inputs!C20,9&lt;6))),1,0)))</f>
        <v>99</v>
      </c>
      <c r="BL118" s="3">
        <f>IF(Inputs!$B$27&lt;&gt;"Ready","PENDING INPUTS",IF(A118&gt;Inputs!$B$6,0,MIN(MAX(0,(BG118+BH118+BI118)-BJ118),MAX(0,C118-D118-(IF(O118&lt;BK118,K118+L118+M118-N118,0)+IF(W118&lt;BK118,S118+T118+U118-V118,0)+IF(AE118&lt;BK118,AA118+AB118+AC118-AD118,0)+IF(AM118&lt;BK118,AI118+AJ118+AK118-AL118,0)+IF(AU118&lt;BK118,AQ118+AR118+AS118-AT118,0)+IF(BC118&lt;BK118,AY118+AZ118+BA118-BB118,0)+IF(BK118&lt;BK118,BG118+BH118+BI118-BJ118,0)+IF(BS118&lt;BK118,BO118+BP118+BQ118-BR118,0)+IF(CA118&lt;BK118,BW118+BX118+BY118-BZ118,0)+IF(CI118&lt;BK118,CE118+CF118+CG118-CH118,0))))))</f>
        <v>0</v>
      </c>
      <c r="BM118" s="3">
        <f>IF(Inputs!$B$27&lt;&gt;"Ready","PENDING INPUTS",MIN((BG118+BH118+BI118),IF(D118&gt;C118,IF(D118=0,0,BJ118*C118/D118),BJ118+BL118)))</f>
        <v>0</v>
      </c>
      <c r="BN118" s="3">
        <f>IF(Inputs!$B$27&lt;&gt;"Ready","PENDING INPUTS",MAX(0,(BG118+BH118+BI118)-BM118))</f>
        <v>0</v>
      </c>
      <c r="BO118" s="3">
        <f>IF(Inputs!$B$27&lt;&gt;"Ready","PENDING INPUTS",BV117)</f>
        <v>0</v>
      </c>
      <c r="BP118" s="3">
        <f>IF(Inputs!$B$27&lt;&gt;"Ready","PENDING INPUTS",IF(A118&lt;=Inputs!$B$6,ROUND(BO118*Inputs!C21/12,2),0))</f>
        <v>0</v>
      </c>
      <c r="BQ118" s="3">
        <f>IF(Inputs!$B$27&lt;&gt;"Ready","PENDING INPUTS",IF(AND(A118&lt;=Inputs!$B$6,BO118&gt;0),Inputs!G21,0))</f>
        <v>0</v>
      </c>
      <c r="BR118" s="3">
        <f>IF(Inputs!$B$27&lt;&gt;"Ready","PENDING INPUTS",IF(A118&gt;Inputs!$B$6,0,MIN((BO118+BP118+BQ118),IF(Inputs!H21=1,Inputs!D21,MAX(Inputs!F21,ROUND(BO118*Inputs!E21+BP118+BQ118,2))))))</f>
        <v>0</v>
      </c>
      <c r="BS118">
        <f>IF(Inputs!$B$27&lt;&gt;"Ready","PENDING INPUTS",IF(BO118&lt;=0,99,1+IF(AND(K118&gt;0,OR(Inputs!C14&gt;Inputs!C21,AND(Inputs!C14=Inputs!C21,0&lt;7))),1,0)+IF(AND(S118&gt;0,OR(Inputs!C15&gt;Inputs!C21,AND(Inputs!C15=Inputs!C21,1&lt;7))),1,0)+IF(AND(AA118&gt;0,OR(Inputs!C16&gt;Inputs!C21,AND(Inputs!C16=Inputs!C21,2&lt;7))),1,0)+IF(AND(AI118&gt;0,OR(Inputs!C17&gt;Inputs!C21,AND(Inputs!C17=Inputs!C21,3&lt;7))),1,0)+IF(AND(AQ118&gt;0,OR(Inputs!C18&gt;Inputs!C21,AND(Inputs!C18=Inputs!C21,4&lt;7))),1,0)+IF(AND(AY118&gt;0,OR(Inputs!C19&gt;Inputs!C21,AND(Inputs!C19=Inputs!C21,5&lt;7))),1,0)+IF(AND(BG118&gt;0,OR(Inputs!C20&gt;Inputs!C21,AND(Inputs!C20=Inputs!C21,6&lt;7))),1,0)+IF(AND(BW118&gt;0,OR(Inputs!C22&gt;Inputs!C21,AND(Inputs!C22=Inputs!C21,8&lt;7))),1,0)+IF(AND(CE118&gt;0,OR(Inputs!C23&gt;Inputs!C21,AND(Inputs!C23=Inputs!C21,9&lt;7))),1,0)))</f>
        <v>99</v>
      </c>
      <c r="BT118" s="3">
        <f>IF(Inputs!$B$27&lt;&gt;"Ready","PENDING INPUTS",IF(A118&gt;Inputs!$B$6,0,MIN(MAX(0,(BO118+BP118+BQ118)-BR118),MAX(0,C118-D118-(IF(O118&lt;BS118,K118+L118+M118-N118,0)+IF(W118&lt;BS118,S118+T118+U118-V118,0)+IF(AE118&lt;BS118,AA118+AB118+AC118-AD118,0)+IF(AM118&lt;BS118,AI118+AJ118+AK118-AL118,0)+IF(AU118&lt;BS118,AQ118+AR118+AS118-AT118,0)+IF(BC118&lt;BS118,AY118+AZ118+BA118-BB118,0)+IF(BK118&lt;BS118,BG118+BH118+BI118-BJ118,0)+IF(BS118&lt;BS118,BO118+BP118+BQ118-BR118,0)+IF(CA118&lt;BS118,BW118+BX118+BY118-BZ118,0)+IF(CI118&lt;BS118,CE118+CF118+CG118-CH118,0))))))</f>
        <v>0</v>
      </c>
      <c r="BU118" s="3">
        <f>IF(Inputs!$B$27&lt;&gt;"Ready","PENDING INPUTS",MIN((BO118+BP118+BQ118),IF(D118&gt;C118,IF(D118=0,0,BR118*C118/D118),BR118+BT118)))</f>
        <v>0</v>
      </c>
      <c r="BV118" s="3">
        <f>IF(Inputs!$B$27&lt;&gt;"Ready","PENDING INPUTS",MAX(0,(BO118+BP118+BQ118)-BU118))</f>
        <v>0</v>
      </c>
      <c r="BW118" s="3">
        <f>IF(Inputs!$B$27&lt;&gt;"Ready","PENDING INPUTS",CD117)</f>
        <v>0</v>
      </c>
      <c r="BX118" s="3">
        <f>IF(Inputs!$B$27&lt;&gt;"Ready","PENDING INPUTS",IF(A118&lt;=Inputs!$B$6,ROUND(BW118*Inputs!C22/12,2),0))</f>
        <v>0</v>
      </c>
      <c r="BY118" s="3">
        <f>IF(Inputs!$B$27&lt;&gt;"Ready","PENDING INPUTS",IF(AND(A118&lt;=Inputs!$B$6,BW118&gt;0),Inputs!G22,0))</f>
        <v>0</v>
      </c>
      <c r="BZ118" s="3">
        <f>IF(Inputs!$B$27&lt;&gt;"Ready","PENDING INPUTS",IF(A118&gt;Inputs!$B$6,0,MIN((BW118+BX118+BY118),IF(Inputs!H22=1,Inputs!D22,MAX(Inputs!F22,ROUND(BW118*Inputs!E22+BX118+BY118,2))))))</f>
        <v>0</v>
      </c>
      <c r="CA118">
        <f>IF(Inputs!$B$27&lt;&gt;"Ready","PENDING INPUTS",IF(BW118&lt;=0,99,1+IF(AND(K118&gt;0,OR(Inputs!C14&gt;Inputs!C22,AND(Inputs!C14=Inputs!C22,0&lt;8))),1,0)+IF(AND(S118&gt;0,OR(Inputs!C15&gt;Inputs!C22,AND(Inputs!C15=Inputs!C22,1&lt;8))),1,0)+IF(AND(AA118&gt;0,OR(Inputs!C16&gt;Inputs!C22,AND(Inputs!C16=Inputs!C22,2&lt;8))),1,0)+IF(AND(AI118&gt;0,OR(Inputs!C17&gt;Inputs!C22,AND(Inputs!C17=Inputs!C22,3&lt;8))),1,0)+IF(AND(AQ118&gt;0,OR(Inputs!C18&gt;Inputs!C22,AND(Inputs!C18=Inputs!C22,4&lt;8))),1,0)+IF(AND(AY118&gt;0,OR(Inputs!C19&gt;Inputs!C22,AND(Inputs!C19=Inputs!C22,5&lt;8))),1,0)+IF(AND(BG118&gt;0,OR(Inputs!C20&gt;Inputs!C22,AND(Inputs!C20=Inputs!C22,6&lt;8))),1,0)+IF(AND(BO118&gt;0,OR(Inputs!C21&gt;Inputs!C22,AND(Inputs!C21=Inputs!C22,7&lt;8))),1,0)+IF(AND(CE118&gt;0,OR(Inputs!C23&gt;Inputs!C22,AND(Inputs!C23=Inputs!C22,9&lt;8))),1,0)))</f>
        <v>99</v>
      </c>
      <c r="CB118" s="3">
        <f>IF(Inputs!$B$27&lt;&gt;"Ready","PENDING INPUTS",IF(A118&gt;Inputs!$B$6,0,MIN(MAX(0,(BW118+BX118+BY118)-BZ118),MAX(0,C118-D118-(IF(O118&lt;CA118,K118+L118+M118-N118,0)+IF(W118&lt;CA118,S118+T118+U118-V118,0)+IF(AE118&lt;CA118,AA118+AB118+AC118-AD118,0)+IF(AM118&lt;CA118,AI118+AJ118+AK118-AL118,0)+IF(AU118&lt;CA118,AQ118+AR118+AS118-AT118,0)+IF(BC118&lt;CA118,AY118+AZ118+BA118-BB118,0)+IF(BK118&lt;CA118,BG118+BH118+BI118-BJ118,0)+IF(BS118&lt;CA118,BO118+BP118+BQ118-BR118,0)+IF(CA118&lt;CA118,BW118+BX118+BY118-BZ118,0)+IF(CI118&lt;CA118,CE118+CF118+CG118-CH118,0))))))</f>
        <v>0</v>
      </c>
      <c r="CC118" s="3">
        <f>IF(Inputs!$B$27&lt;&gt;"Ready","PENDING INPUTS",MIN((BW118+BX118+BY118),IF(D118&gt;C118,IF(D118=0,0,BZ118*C118/D118),BZ118+CB118)))</f>
        <v>0</v>
      </c>
      <c r="CD118" s="3">
        <f>IF(Inputs!$B$27&lt;&gt;"Ready","PENDING INPUTS",MAX(0,(BW118+BX118+BY118)-CC118))</f>
        <v>0</v>
      </c>
      <c r="CE118" s="3">
        <f>IF(Inputs!$B$27&lt;&gt;"Ready","PENDING INPUTS",CL117)</f>
        <v>0</v>
      </c>
      <c r="CF118" s="3">
        <f>IF(Inputs!$B$27&lt;&gt;"Ready","PENDING INPUTS",IF(A118&lt;=Inputs!$B$6,ROUND(CE118*Inputs!C23/12,2),0))</f>
        <v>0</v>
      </c>
      <c r="CG118" s="3">
        <f>IF(Inputs!$B$27&lt;&gt;"Ready","PENDING INPUTS",IF(AND(A118&lt;=Inputs!$B$6,CE118&gt;0),Inputs!G23,0))</f>
        <v>0</v>
      </c>
      <c r="CH118" s="3">
        <f>IF(Inputs!$B$27&lt;&gt;"Ready","PENDING INPUTS",IF(A118&gt;Inputs!$B$6,0,MIN((CE118+CF118+CG118),IF(Inputs!H23=1,Inputs!D23,MAX(Inputs!F23,ROUND(CE118*Inputs!E23+CF118+CG118,2))))))</f>
        <v>0</v>
      </c>
      <c r="CI118">
        <f>IF(Inputs!$B$27&lt;&gt;"Ready","PENDING INPUTS",IF(CE118&lt;=0,99,1+IF(AND(K118&gt;0,OR(Inputs!C14&gt;Inputs!C23,AND(Inputs!C14=Inputs!C23,0&lt;9))),1,0)+IF(AND(S118&gt;0,OR(Inputs!C15&gt;Inputs!C23,AND(Inputs!C15=Inputs!C23,1&lt;9))),1,0)+IF(AND(AA118&gt;0,OR(Inputs!C16&gt;Inputs!C23,AND(Inputs!C16=Inputs!C23,2&lt;9))),1,0)+IF(AND(AI118&gt;0,OR(Inputs!C17&gt;Inputs!C23,AND(Inputs!C17=Inputs!C23,3&lt;9))),1,0)+IF(AND(AQ118&gt;0,OR(Inputs!C18&gt;Inputs!C23,AND(Inputs!C18=Inputs!C23,4&lt;9))),1,0)+IF(AND(AY118&gt;0,OR(Inputs!C19&gt;Inputs!C23,AND(Inputs!C19=Inputs!C23,5&lt;9))),1,0)+IF(AND(BG118&gt;0,OR(Inputs!C20&gt;Inputs!C23,AND(Inputs!C20=Inputs!C23,6&lt;9))),1,0)+IF(AND(BO118&gt;0,OR(Inputs!C21&gt;Inputs!C23,AND(Inputs!C21=Inputs!C23,7&lt;9))),1,0)+IF(AND(BW118&gt;0,OR(Inputs!C22&gt;Inputs!C23,AND(Inputs!C22=Inputs!C23,8&lt;9))),1,0)))</f>
        <v>99</v>
      </c>
      <c r="CJ118" s="3">
        <f>IF(Inputs!$B$27&lt;&gt;"Ready","PENDING INPUTS",IF(A118&gt;Inputs!$B$6,0,MIN(MAX(0,(CE118+CF118+CG118)-CH118),MAX(0,C118-D118-(IF(O118&lt;CI118,K118+L118+M118-N118,0)+IF(W118&lt;CI118,S118+T118+U118-V118,0)+IF(AE118&lt;CI118,AA118+AB118+AC118-AD118,0)+IF(AM118&lt;CI118,AI118+AJ118+AK118-AL118,0)+IF(AU118&lt;CI118,AQ118+AR118+AS118-AT118,0)+IF(BC118&lt;CI118,AY118+AZ118+BA118-BB118,0)+IF(BK118&lt;CI118,BG118+BH118+BI118-BJ118,0)+IF(BS118&lt;CI118,BO118+BP118+BQ118-BR118,0)+IF(CA118&lt;CI118,BW118+BX118+BY118-BZ118,0)+IF(CI118&lt;CI118,CE118+CF118+CG118-CH118,0))))))</f>
        <v>0</v>
      </c>
      <c r="CK118" s="3">
        <f>IF(Inputs!$B$27&lt;&gt;"Ready","PENDING INPUTS",MIN((CE118+CF118+CG118),IF(D118&gt;C118,IF(D118=0,0,CH118*C118/D118),CH118+CJ118)))</f>
        <v>0</v>
      </c>
      <c r="CL118" s="3">
        <f>IF(Inputs!$B$27&lt;&gt;"Ready","PENDING INPUTS",MAX(0,(CE118+CF118+CG118)-CK118))</f>
        <v>0</v>
      </c>
    </row>
    <row r="119" spans="1:90" ht="27.95" customHeight="1" x14ac:dyDescent="0.25">
      <c r="A119">
        <v>115</v>
      </c>
      <c r="B119" s="13">
        <f>IF(Inputs!$B$27&lt;&gt;"Ready","PENDING INPUTS",EDATE(Inputs!$B$5,A119-1))</f>
        <v>49766</v>
      </c>
      <c r="C119" s="3">
        <f>IF(Inputs!$B$27&lt;&gt;"Ready","PENDING INPUTS",IF(A119&lt;=Inputs!$B$6,MAX(0,Inputs!$B$4+IF(A119=Inputs!$B$7,Inputs!$B$8,0)+IF(A119=Inputs!$B$9,Inputs!$B$10,0)),0))</f>
        <v>0</v>
      </c>
      <c r="D119" s="3">
        <f>IF(Inputs!$B$27&lt;&gt;"Ready","PENDING INPUTS",SUM(N119,V119,AD119,AL119,AT119,BB119,BJ119,BR119,BZ119,CH119))</f>
        <v>0</v>
      </c>
      <c r="E119" s="3">
        <f>IF(Inputs!$B$27&lt;&gt;"Ready","PENDING INPUTS",MAX(0,D119-C119))</f>
        <v>0</v>
      </c>
      <c r="F119" s="3">
        <f>IF(Inputs!$B$27&lt;&gt;"Ready","PENDING INPUTS",SUM(Q119,Y119,AG119,AO119,AW119,BE119,BM119,BU119,CC119,CK119))</f>
        <v>0</v>
      </c>
      <c r="G119" s="3">
        <f>IF(Inputs!$B$27&lt;&gt;"Ready","PENDING INPUTS",SUM(L119,T119,AB119,AJ119,AR119,AZ119,BH119,BP119,BX119,CF119))</f>
        <v>0</v>
      </c>
      <c r="H119" s="3">
        <f>IF(Inputs!$B$27&lt;&gt;"Ready","PENDING INPUTS",SUM(M119,U119,AC119,AK119,AS119,BA119,BI119,BQ119,BY119,CG119))</f>
        <v>0</v>
      </c>
      <c r="I119" s="3">
        <f>IF(Inputs!$B$27&lt;&gt;"Ready","PENDING INPUTS",SUM(R119,Z119,AH119,AP119,AX119,BF119,BN119,BV119,CD119,CL119))</f>
        <v>0</v>
      </c>
      <c r="J119" t="str">
        <f>IF(Inputs!$B$27&lt;&gt;"Ready","PENDING INPUTS",IF(A119&gt;Inputs!$B$6,"Beyond horizon",IF(E119&gt;0.005,"MINIMUM SHORTFALL",IF(I119&lt;0.005,"Paid off","In progress"))))</f>
        <v>Paid off</v>
      </c>
      <c r="K119" s="3">
        <f>IF(Inputs!$B$27&lt;&gt;"Ready","PENDING INPUTS",R118)</f>
        <v>0</v>
      </c>
      <c r="L119" s="3">
        <f>IF(Inputs!$B$27&lt;&gt;"Ready","PENDING INPUTS",IF(A119&lt;=Inputs!$B$6,ROUND(K119*Inputs!C14/12,2),0))</f>
        <v>0</v>
      </c>
      <c r="M119" s="3">
        <f>IF(Inputs!$B$27&lt;&gt;"Ready","PENDING INPUTS",IF(AND(A119&lt;=Inputs!$B$6,K119&gt;0),Inputs!G14,0))</f>
        <v>0</v>
      </c>
      <c r="N119" s="3">
        <f>IF(Inputs!$B$27&lt;&gt;"Ready","PENDING INPUTS",IF(A119&gt;Inputs!$B$6,0,MIN((K119+L119+M119),IF(Inputs!H14=1,Inputs!D14,MAX(Inputs!F14,ROUND(K119*Inputs!E14+L119+M119,2))))))</f>
        <v>0</v>
      </c>
      <c r="O119">
        <f>IF(Inputs!$B$27&lt;&gt;"Ready","PENDING INPUTS",IF(K119&lt;=0,99,1+IF(AND(S119&gt;0,OR(Inputs!C15&gt;Inputs!C14,AND(Inputs!C15=Inputs!C14,1&lt;0))),1,0)+IF(AND(AA119&gt;0,OR(Inputs!C16&gt;Inputs!C14,AND(Inputs!C16=Inputs!C14,2&lt;0))),1,0)+IF(AND(AI119&gt;0,OR(Inputs!C17&gt;Inputs!C14,AND(Inputs!C17=Inputs!C14,3&lt;0))),1,0)+IF(AND(AQ119&gt;0,OR(Inputs!C18&gt;Inputs!C14,AND(Inputs!C18=Inputs!C14,4&lt;0))),1,0)+IF(AND(AY119&gt;0,OR(Inputs!C19&gt;Inputs!C14,AND(Inputs!C19=Inputs!C14,5&lt;0))),1,0)+IF(AND(BG119&gt;0,OR(Inputs!C20&gt;Inputs!C14,AND(Inputs!C20=Inputs!C14,6&lt;0))),1,0)+IF(AND(BO119&gt;0,OR(Inputs!C21&gt;Inputs!C14,AND(Inputs!C21=Inputs!C14,7&lt;0))),1,0)+IF(AND(BW119&gt;0,OR(Inputs!C22&gt;Inputs!C14,AND(Inputs!C22=Inputs!C14,8&lt;0))),1,0)+IF(AND(CE119&gt;0,OR(Inputs!C23&gt;Inputs!C14,AND(Inputs!C23=Inputs!C14,9&lt;0))),1,0)))</f>
        <v>99</v>
      </c>
      <c r="P119" s="3">
        <f>IF(Inputs!$B$27&lt;&gt;"Ready","PENDING INPUTS",IF(A119&gt;Inputs!$B$6,0,MIN(MAX(0,(K119+L119+M119)-N119),MAX(0,C119-D119-(IF(O119&lt;O119,K119+L119+M119-N119,0)+IF(W119&lt;O119,S119+T119+U119-V119,0)+IF(AE119&lt;O119,AA119+AB119+AC119-AD119,0)+IF(AM119&lt;O119,AI119+AJ119+AK119-AL119,0)+IF(AU119&lt;O119,AQ119+AR119+AS119-AT119,0)+IF(BC119&lt;O119,AY119+AZ119+BA119-BB119,0)+IF(BK119&lt;O119,BG119+BH119+BI119-BJ119,0)+IF(BS119&lt;O119,BO119+BP119+BQ119-BR119,0)+IF(CA119&lt;O119,BW119+BX119+BY119-BZ119,0)+IF(CI119&lt;O119,CE119+CF119+CG119-CH119,0))))))</f>
        <v>0</v>
      </c>
      <c r="Q119" s="3">
        <f>IF(Inputs!$B$27&lt;&gt;"Ready","PENDING INPUTS",MIN((K119+L119+M119),IF(D119&gt;C119,IF(D119=0,0,N119*C119/D119),N119+P119)))</f>
        <v>0</v>
      </c>
      <c r="R119" s="3">
        <f>IF(Inputs!$B$27&lt;&gt;"Ready","PENDING INPUTS",MAX(0,(K119+L119+M119)-Q119))</f>
        <v>0</v>
      </c>
      <c r="S119" s="3">
        <f>IF(Inputs!$B$27&lt;&gt;"Ready","PENDING INPUTS",Z118)</f>
        <v>0</v>
      </c>
      <c r="T119" s="3">
        <f>IF(Inputs!$B$27&lt;&gt;"Ready","PENDING INPUTS",IF(A119&lt;=Inputs!$B$6,ROUND(S119*Inputs!C15/12,2),0))</f>
        <v>0</v>
      </c>
      <c r="U119" s="3">
        <f>IF(Inputs!$B$27&lt;&gt;"Ready","PENDING INPUTS",IF(AND(A119&lt;=Inputs!$B$6,S119&gt;0),Inputs!G15,0))</f>
        <v>0</v>
      </c>
      <c r="V119" s="3">
        <f>IF(Inputs!$B$27&lt;&gt;"Ready","PENDING INPUTS",IF(A119&gt;Inputs!$B$6,0,MIN((S119+T119+U119),IF(Inputs!H15=1,Inputs!D15,MAX(Inputs!F15,ROUND(S119*Inputs!E15+T119+U119,2))))))</f>
        <v>0</v>
      </c>
      <c r="W119">
        <f>IF(Inputs!$B$27&lt;&gt;"Ready","PENDING INPUTS",IF(S119&lt;=0,99,1+IF(AND(K119&gt;0,OR(Inputs!C14&gt;Inputs!C15,AND(Inputs!C14=Inputs!C15,0&lt;1))),1,0)+IF(AND(AA119&gt;0,OR(Inputs!C16&gt;Inputs!C15,AND(Inputs!C16=Inputs!C15,2&lt;1))),1,0)+IF(AND(AI119&gt;0,OR(Inputs!C17&gt;Inputs!C15,AND(Inputs!C17=Inputs!C15,3&lt;1))),1,0)+IF(AND(AQ119&gt;0,OR(Inputs!C18&gt;Inputs!C15,AND(Inputs!C18=Inputs!C15,4&lt;1))),1,0)+IF(AND(AY119&gt;0,OR(Inputs!C19&gt;Inputs!C15,AND(Inputs!C19=Inputs!C15,5&lt;1))),1,0)+IF(AND(BG119&gt;0,OR(Inputs!C20&gt;Inputs!C15,AND(Inputs!C20=Inputs!C15,6&lt;1))),1,0)+IF(AND(BO119&gt;0,OR(Inputs!C21&gt;Inputs!C15,AND(Inputs!C21=Inputs!C15,7&lt;1))),1,0)+IF(AND(BW119&gt;0,OR(Inputs!C22&gt;Inputs!C15,AND(Inputs!C22=Inputs!C15,8&lt;1))),1,0)+IF(AND(CE119&gt;0,OR(Inputs!C23&gt;Inputs!C15,AND(Inputs!C23=Inputs!C15,9&lt;1))),1,0)))</f>
        <v>99</v>
      </c>
      <c r="X119" s="3">
        <f>IF(Inputs!$B$27&lt;&gt;"Ready","PENDING INPUTS",IF(A119&gt;Inputs!$B$6,0,MIN(MAX(0,(S119+T119+U119)-V119),MAX(0,C119-D119-(IF(O119&lt;W119,K119+L119+M119-N119,0)+IF(W119&lt;W119,S119+T119+U119-V119,0)+IF(AE119&lt;W119,AA119+AB119+AC119-AD119,0)+IF(AM119&lt;W119,AI119+AJ119+AK119-AL119,0)+IF(AU119&lt;W119,AQ119+AR119+AS119-AT119,0)+IF(BC119&lt;W119,AY119+AZ119+BA119-BB119,0)+IF(BK119&lt;W119,BG119+BH119+BI119-BJ119,0)+IF(BS119&lt;W119,BO119+BP119+BQ119-BR119,0)+IF(CA119&lt;W119,BW119+BX119+BY119-BZ119,0)+IF(CI119&lt;W119,CE119+CF119+CG119-CH119,0))))))</f>
        <v>0</v>
      </c>
      <c r="Y119" s="3">
        <f>IF(Inputs!$B$27&lt;&gt;"Ready","PENDING INPUTS",MIN((S119+T119+U119),IF(D119&gt;C119,IF(D119=0,0,V119*C119/D119),V119+X119)))</f>
        <v>0</v>
      </c>
      <c r="Z119" s="3">
        <f>IF(Inputs!$B$27&lt;&gt;"Ready","PENDING INPUTS",MAX(0,(S119+T119+U119)-Y119))</f>
        <v>0</v>
      </c>
      <c r="AA119" s="3">
        <f>IF(Inputs!$B$27&lt;&gt;"Ready","PENDING INPUTS",AH118)</f>
        <v>0</v>
      </c>
      <c r="AB119" s="3">
        <f>IF(Inputs!$B$27&lt;&gt;"Ready","PENDING INPUTS",IF(A119&lt;=Inputs!$B$6,ROUND(AA119*Inputs!C16/12,2),0))</f>
        <v>0</v>
      </c>
      <c r="AC119" s="3">
        <f>IF(Inputs!$B$27&lt;&gt;"Ready","PENDING INPUTS",IF(AND(A119&lt;=Inputs!$B$6,AA119&gt;0),Inputs!G16,0))</f>
        <v>0</v>
      </c>
      <c r="AD119" s="3">
        <f>IF(Inputs!$B$27&lt;&gt;"Ready","PENDING INPUTS",IF(A119&gt;Inputs!$B$6,0,MIN((AA119+AB119+AC119),IF(Inputs!H16=1,Inputs!D16,MAX(Inputs!F16,ROUND(AA119*Inputs!E16+AB119+AC119,2))))))</f>
        <v>0</v>
      </c>
      <c r="AE119">
        <f>IF(Inputs!$B$27&lt;&gt;"Ready","PENDING INPUTS",IF(AA119&lt;=0,99,1+IF(AND(K119&gt;0,OR(Inputs!C14&gt;Inputs!C16,AND(Inputs!C14=Inputs!C16,0&lt;2))),1,0)+IF(AND(S119&gt;0,OR(Inputs!C15&gt;Inputs!C16,AND(Inputs!C15=Inputs!C16,1&lt;2))),1,0)+IF(AND(AI119&gt;0,OR(Inputs!C17&gt;Inputs!C16,AND(Inputs!C17=Inputs!C16,3&lt;2))),1,0)+IF(AND(AQ119&gt;0,OR(Inputs!C18&gt;Inputs!C16,AND(Inputs!C18=Inputs!C16,4&lt;2))),1,0)+IF(AND(AY119&gt;0,OR(Inputs!C19&gt;Inputs!C16,AND(Inputs!C19=Inputs!C16,5&lt;2))),1,0)+IF(AND(BG119&gt;0,OR(Inputs!C20&gt;Inputs!C16,AND(Inputs!C20=Inputs!C16,6&lt;2))),1,0)+IF(AND(BO119&gt;0,OR(Inputs!C21&gt;Inputs!C16,AND(Inputs!C21=Inputs!C16,7&lt;2))),1,0)+IF(AND(BW119&gt;0,OR(Inputs!C22&gt;Inputs!C16,AND(Inputs!C22=Inputs!C16,8&lt;2))),1,0)+IF(AND(CE119&gt;0,OR(Inputs!C23&gt;Inputs!C16,AND(Inputs!C23=Inputs!C16,9&lt;2))),1,0)))</f>
        <v>99</v>
      </c>
      <c r="AF119" s="3">
        <f>IF(Inputs!$B$27&lt;&gt;"Ready","PENDING INPUTS",IF(A119&gt;Inputs!$B$6,0,MIN(MAX(0,(AA119+AB119+AC119)-AD119),MAX(0,C119-D119-(IF(O119&lt;AE119,K119+L119+M119-N119,0)+IF(W119&lt;AE119,S119+T119+U119-V119,0)+IF(AE119&lt;AE119,AA119+AB119+AC119-AD119,0)+IF(AM119&lt;AE119,AI119+AJ119+AK119-AL119,0)+IF(AU119&lt;AE119,AQ119+AR119+AS119-AT119,0)+IF(BC119&lt;AE119,AY119+AZ119+BA119-BB119,0)+IF(BK119&lt;AE119,BG119+BH119+BI119-BJ119,0)+IF(BS119&lt;AE119,BO119+BP119+BQ119-BR119,0)+IF(CA119&lt;AE119,BW119+BX119+BY119-BZ119,0)+IF(CI119&lt;AE119,CE119+CF119+CG119-CH119,0))))))</f>
        <v>0</v>
      </c>
      <c r="AG119" s="3">
        <f>IF(Inputs!$B$27&lt;&gt;"Ready","PENDING INPUTS",MIN((AA119+AB119+AC119),IF(D119&gt;C119,IF(D119=0,0,AD119*C119/D119),AD119+AF119)))</f>
        <v>0</v>
      </c>
      <c r="AH119" s="3">
        <f>IF(Inputs!$B$27&lt;&gt;"Ready","PENDING INPUTS",MAX(0,(AA119+AB119+AC119)-AG119))</f>
        <v>0</v>
      </c>
      <c r="AI119" s="3">
        <f>IF(Inputs!$B$27&lt;&gt;"Ready","PENDING INPUTS",AP118)</f>
        <v>0</v>
      </c>
      <c r="AJ119" s="3">
        <f>IF(Inputs!$B$27&lt;&gt;"Ready","PENDING INPUTS",IF(A119&lt;=Inputs!$B$6,ROUND(AI119*Inputs!C17/12,2),0))</f>
        <v>0</v>
      </c>
      <c r="AK119" s="3">
        <f>IF(Inputs!$B$27&lt;&gt;"Ready","PENDING INPUTS",IF(AND(A119&lt;=Inputs!$B$6,AI119&gt;0),Inputs!G17,0))</f>
        <v>0</v>
      </c>
      <c r="AL119" s="3">
        <f>IF(Inputs!$B$27&lt;&gt;"Ready","PENDING INPUTS",IF(A119&gt;Inputs!$B$6,0,MIN((AI119+AJ119+AK119),IF(Inputs!H17=1,Inputs!D17,MAX(Inputs!F17,ROUND(AI119*Inputs!E17+AJ119+AK119,2))))))</f>
        <v>0</v>
      </c>
      <c r="AM119">
        <f>IF(Inputs!$B$27&lt;&gt;"Ready","PENDING INPUTS",IF(AI119&lt;=0,99,1+IF(AND(K119&gt;0,OR(Inputs!C14&gt;Inputs!C17,AND(Inputs!C14=Inputs!C17,0&lt;3))),1,0)+IF(AND(S119&gt;0,OR(Inputs!C15&gt;Inputs!C17,AND(Inputs!C15=Inputs!C17,1&lt;3))),1,0)+IF(AND(AA119&gt;0,OR(Inputs!C16&gt;Inputs!C17,AND(Inputs!C16=Inputs!C17,2&lt;3))),1,0)+IF(AND(AQ119&gt;0,OR(Inputs!C18&gt;Inputs!C17,AND(Inputs!C18=Inputs!C17,4&lt;3))),1,0)+IF(AND(AY119&gt;0,OR(Inputs!C19&gt;Inputs!C17,AND(Inputs!C19=Inputs!C17,5&lt;3))),1,0)+IF(AND(BG119&gt;0,OR(Inputs!C20&gt;Inputs!C17,AND(Inputs!C20=Inputs!C17,6&lt;3))),1,0)+IF(AND(BO119&gt;0,OR(Inputs!C21&gt;Inputs!C17,AND(Inputs!C21=Inputs!C17,7&lt;3))),1,0)+IF(AND(BW119&gt;0,OR(Inputs!C22&gt;Inputs!C17,AND(Inputs!C22=Inputs!C17,8&lt;3))),1,0)+IF(AND(CE119&gt;0,OR(Inputs!C23&gt;Inputs!C17,AND(Inputs!C23=Inputs!C17,9&lt;3))),1,0)))</f>
        <v>99</v>
      </c>
      <c r="AN119" s="3">
        <f>IF(Inputs!$B$27&lt;&gt;"Ready","PENDING INPUTS",IF(A119&gt;Inputs!$B$6,0,MIN(MAX(0,(AI119+AJ119+AK119)-AL119),MAX(0,C119-D119-(IF(O119&lt;AM119,K119+L119+M119-N119,0)+IF(W119&lt;AM119,S119+T119+U119-V119,0)+IF(AE119&lt;AM119,AA119+AB119+AC119-AD119,0)+IF(AM119&lt;AM119,AI119+AJ119+AK119-AL119,0)+IF(AU119&lt;AM119,AQ119+AR119+AS119-AT119,0)+IF(BC119&lt;AM119,AY119+AZ119+BA119-BB119,0)+IF(BK119&lt;AM119,BG119+BH119+BI119-BJ119,0)+IF(BS119&lt;AM119,BO119+BP119+BQ119-BR119,0)+IF(CA119&lt;AM119,BW119+BX119+BY119-BZ119,0)+IF(CI119&lt;AM119,CE119+CF119+CG119-CH119,0))))))</f>
        <v>0</v>
      </c>
      <c r="AO119" s="3">
        <f>IF(Inputs!$B$27&lt;&gt;"Ready","PENDING INPUTS",MIN((AI119+AJ119+AK119),IF(D119&gt;C119,IF(D119=0,0,AL119*C119/D119),AL119+AN119)))</f>
        <v>0</v>
      </c>
      <c r="AP119" s="3">
        <f>IF(Inputs!$B$27&lt;&gt;"Ready","PENDING INPUTS",MAX(0,(AI119+AJ119+AK119)-AO119))</f>
        <v>0</v>
      </c>
      <c r="AQ119" s="3">
        <f>IF(Inputs!$B$27&lt;&gt;"Ready","PENDING INPUTS",AX118)</f>
        <v>0</v>
      </c>
      <c r="AR119" s="3">
        <f>IF(Inputs!$B$27&lt;&gt;"Ready","PENDING INPUTS",IF(A119&lt;=Inputs!$B$6,ROUND(AQ119*Inputs!C18/12,2),0))</f>
        <v>0</v>
      </c>
      <c r="AS119" s="3">
        <f>IF(Inputs!$B$27&lt;&gt;"Ready","PENDING INPUTS",IF(AND(A119&lt;=Inputs!$B$6,AQ119&gt;0),Inputs!G18,0))</f>
        <v>0</v>
      </c>
      <c r="AT119" s="3">
        <f>IF(Inputs!$B$27&lt;&gt;"Ready","PENDING INPUTS",IF(A119&gt;Inputs!$B$6,0,MIN((AQ119+AR119+AS119),IF(Inputs!H18=1,Inputs!D18,MAX(Inputs!F18,ROUND(AQ119*Inputs!E18+AR119+AS119,2))))))</f>
        <v>0</v>
      </c>
      <c r="AU119">
        <f>IF(Inputs!$B$27&lt;&gt;"Ready","PENDING INPUTS",IF(AQ119&lt;=0,99,1+IF(AND(K119&gt;0,OR(Inputs!C14&gt;Inputs!C18,AND(Inputs!C14=Inputs!C18,0&lt;4))),1,0)+IF(AND(S119&gt;0,OR(Inputs!C15&gt;Inputs!C18,AND(Inputs!C15=Inputs!C18,1&lt;4))),1,0)+IF(AND(AA119&gt;0,OR(Inputs!C16&gt;Inputs!C18,AND(Inputs!C16=Inputs!C18,2&lt;4))),1,0)+IF(AND(AI119&gt;0,OR(Inputs!C17&gt;Inputs!C18,AND(Inputs!C17=Inputs!C18,3&lt;4))),1,0)+IF(AND(AY119&gt;0,OR(Inputs!C19&gt;Inputs!C18,AND(Inputs!C19=Inputs!C18,5&lt;4))),1,0)+IF(AND(BG119&gt;0,OR(Inputs!C20&gt;Inputs!C18,AND(Inputs!C20=Inputs!C18,6&lt;4))),1,0)+IF(AND(BO119&gt;0,OR(Inputs!C21&gt;Inputs!C18,AND(Inputs!C21=Inputs!C18,7&lt;4))),1,0)+IF(AND(BW119&gt;0,OR(Inputs!C22&gt;Inputs!C18,AND(Inputs!C22=Inputs!C18,8&lt;4))),1,0)+IF(AND(CE119&gt;0,OR(Inputs!C23&gt;Inputs!C18,AND(Inputs!C23=Inputs!C18,9&lt;4))),1,0)))</f>
        <v>99</v>
      </c>
      <c r="AV119" s="3">
        <f>IF(Inputs!$B$27&lt;&gt;"Ready","PENDING INPUTS",IF(A119&gt;Inputs!$B$6,0,MIN(MAX(0,(AQ119+AR119+AS119)-AT119),MAX(0,C119-D119-(IF(O119&lt;AU119,K119+L119+M119-N119,0)+IF(W119&lt;AU119,S119+T119+U119-V119,0)+IF(AE119&lt;AU119,AA119+AB119+AC119-AD119,0)+IF(AM119&lt;AU119,AI119+AJ119+AK119-AL119,0)+IF(AU119&lt;AU119,AQ119+AR119+AS119-AT119,0)+IF(BC119&lt;AU119,AY119+AZ119+BA119-BB119,0)+IF(BK119&lt;AU119,BG119+BH119+BI119-BJ119,0)+IF(BS119&lt;AU119,BO119+BP119+BQ119-BR119,0)+IF(CA119&lt;AU119,BW119+BX119+BY119-BZ119,0)+IF(CI119&lt;AU119,CE119+CF119+CG119-CH119,0))))))</f>
        <v>0</v>
      </c>
      <c r="AW119" s="3">
        <f>IF(Inputs!$B$27&lt;&gt;"Ready","PENDING INPUTS",MIN((AQ119+AR119+AS119),IF(D119&gt;C119,IF(D119=0,0,AT119*C119/D119),AT119+AV119)))</f>
        <v>0</v>
      </c>
      <c r="AX119" s="3">
        <f>IF(Inputs!$B$27&lt;&gt;"Ready","PENDING INPUTS",MAX(0,(AQ119+AR119+AS119)-AW119))</f>
        <v>0</v>
      </c>
      <c r="AY119" s="3">
        <f>IF(Inputs!$B$27&lt;&gt;"Ready","PENDING INPUTS",BF118)</f>
        <v>0</v>
      </c>
      <c r="AZ119" s="3">
        <f>IF(Inputs!$B$27&lt;&gt;"Ready","PENDING INPUTS",IF(A119&lt;=Inputs!$B$6,ROUND(AY119*Inputs!C19/12,2),0))</f>
        <v>0</v>
      </c>
      <c r="BA119" s="3">
        <f>IF(Inputs!$B$27&lt;&gt;"Ready","PENDING INPUTS",IF(AND(A119&lt;=Inputs!$B$6,AY119&gt;0),Inputs!G19,0))</f>
        <v>0</v>
      </c>
      <c r="BB119" s="3">
        <f>IF(Inputs!$B$27&lt;&gt;"Ready","PENDING INPUTS",IF(A119&gt;Inputs!$B$6,0,MIN((AY119+AZ119+BA119),IF(Inputs!H19=1,Inputs!D19,MAX(Inputs!F19,ROUND(AY119*Inputs!E19+AZ119+BA119,2))))))</f>
        <v>0</v>
      </c>
      <c r="BC119">
        <f>IF(Inputs!$B$27&lt;&gt;"Ready","PENDING INPUTS",IF(AY119&lt;=0,99,1+IF(AND(K119&gt;0,OR(Inputs!C14&gt;Inputs!C19,AND(Inputs!C14=Inputs!C19,0&lt;5))),1,0)+IF(AND(S119&gt;0,OR(Inputs!C15&gt;Inputs!C19,AND(Inputs!C15=Inputs!C19,1&lt;5))),1,0)+IF(AND(AA119&gt;0,OR(Inputs!C16&gt;Inputs!C19,AND(Inputs!C16=Inputs!C19,2&lt;5))),1,0)+IF(AND(AI119&gt;0,OR(Inputs!C17&gt;Inputs!C19,AND(Inputs!C17=Inputs!C19,3&lt;5))),1,0)+IF(AND(AQ119&gt;0,OR(Inputs!C18&gt;Inputs!C19,AND(Inputs!C18=Inputs!C19,4&lt;5))),1,0)+IF(AND(BG119&gt;0,OR(Inputs!C20&gt;Inputs!C19,AND(Inputs!C20=Inputs!C19,6&lt;5))),1,0)+IF(AND(BO119&gt;0,OR(Inputs!C21&gt;Inputs!C19,AND(Inputs!C21=Inputs!C19,7&lt;5))),1,0)+IF(AND(BW119&gt;0,OR(Inputs!C22&gt;Inputs!C19,AND(Inputs!C22=Inputs!C19,8&lt;5))),1,0)+IF(AND(CE119&gt;0,OR(Inputs!C23&gt;Inputs!C19,AND(Inputs!C23=Inputs!C19,9&lt;5))),1,0)))</f>
        <v>99</v>
      </c>
      <c r="BD119" s="3">
        <f>IF(Inputs!$B$27&lt;&gt;"Ready","PENDING INPUTS",IF(A119&gt;Inputs!$B$6,0,MIN(MAX(0,(AY119+AZ119+BA119)-BB119),MAX(0,C119-D119-(IF(O119&lt;BC119,K119+L119+M119-N119,0)+IF(W119&lt;BC119,S119+T119+U119-V119,0)+IF(AE119&lt;BC119,AA119+AB119+AC119-AD119,0)+IF(AM119&lt;BC119,AI119+AJ119+AK119-AL119,0)+IF(AU119&lt;BC119,AQ119+AR119+AS119-AT119,0)+IF(BC119&lt;BC119,AY119+AZ119+BA119-BB119,0)+IF(BK119&lt;BC119,BG119+BH119+BI119-BJ119,0)+IF(BS119&lt;BC119,BO119+BP119+BQ119-BR119,0)+IF(CA119&lt;BC119,BW119+BX119+BY119-BZ119,0)+IF(CI119&lt;BC119,CE119+CF119+CG119-CH119,0))))))</f>
        <v>0</v>
      </c>
      <c r="BE119" s="3">
        <f>IF(Inputs!$B$27&lt;&gt;"Ready","PENDING INPUTS",MIN((AY119+AZ119+BA119),IF(D119&gt;C119,IF(D119=0,0,BB119*C119/D119),BB119+BD119)))</f>
        <v>0</v>
      </c>
      <c r="BF119" s="3">
        <f>IF(Inputs!$B$27&lt;&gt;"Ready","PENDING INPUTS",MAX(0,(AY119+AZ119+BA119)-BE119))</f>
        <v>0</v>
      </c>
      <c r="BG119" s="3">
        <f>IF(Inputs!$B$27&lt;&gt;"Ready","PENDING INPUTS",BN118)</f>
        <v>0</v>
      </c>
      <c r="BH119" s="3">
        <f>IF(Inputs!$B$27&lt;&gt;"Ready","PENDING INPUTS",IF(A119&lt;=Inputs!$B$6,ROUND(BG119*Inputs!C20/12,2),0))</f>
        <v>0</v>
      </c>
      <c r="BI119" s="3">
        <f>IF(Inputs!$B$27&lt;&gt;"Ready","PENDING INPUTS",IF(AND(A119&lt;=Inputs!$B$6,BG119&gt;0),Inputs!G20,0))</f>
        <v>0</v>
      </c>
      <c r="BJ119" s="3">
        <f>IF(Inputs!$B$27&lt;&gt;"Ready","PENDING INPUTS",IF(A119&gt;Inputs!$B$6,0,MIN((BG119+BH119+BI119),IF(Inputs!H20=1,Inputs!D20,MAX(Inputs!F20,ROUND(BG119*Inputs!E20+BH119+BI119,2))))))</f>
        <v>0</v>
      </c>
      <c r="BK119">
        <f>IF(Inputs!$B$27&lt;&gt;"Ready","PENDING INPUTS",IF(BG119&lt;=0,99,1+IF(AND(K119&gt;0,OR(Inputs!C14&gt;Inputs!C20,AND(Inputs!C14=Inputs!C20,0&lt;6))),1,0)+IF(AND(S119&gt;0,OR(Inputs!C15&gt;Inputs!C20,AND(Inputs!C15=Inputs!C20,1&lt;6))),1,0)+IF(AND(AA119&gt;0,OR(Inputs!C16&gt;Inputs!C20,AND(Inputs!C16=Inputs!C20,2&lt;6))),1,0)+IF(AND(AI119&gt;0,OR(Inputs!C17&gt;Inputs!C20,AND(Inputs!C17=Inputs!C20,3&lt;6))),1,0)+IF(AND(AQ119&gt;0,OR(Inputs!C18&gt;Inputs!C20,AND(Inputs!C18=Inputs!C20,4&lt;6))),1,0)+IF(AND(AY119&gt;0,OR(Inputs!C19&gt;Inputs!C20,AND(Inputs!C19=Inputs!C20,5&lt;6))),1,0)+IF(AND(BO119&gt;0,OR(Inputs!C21&gt;Inputs!C20,AND(Inputs!C21=Inputs!C20,7&lt;6))),1,0)+IF(AND(BW119&gt;0,OR(Inputs!C22&gt;Inputs!C20,AND(Inputs!C22=Inputs!C20,8&lt;6))),1,0)+IF(AND(CE119&gt;0,OR(Inputs!C23&gt;Inputs!C20,AND(Inputs!C23=Inputs!C20,9&lt;6))),1,0)))</f>
        <v>99</v>
      </c>
      <c r="BL119" s="3">
        <f>IF(Inputs!$B$27&lt;&gt;"Ready","PENDING INPUTS",IF(A119&gt;Inputs!$B$6,0,MIN(MAX(0,(BG119+BH119+BI119)-BJ119),MAX(0,C119-D119-(IF(O119&lt;BK119,K119+L119+M119-N119,0)+IF(W119&lt;BK119,S119+T119+U119-V119,0)+IF(AE119&lt;BK119,AA119+AB119+AC119-AD119,0)+IF(AM119&lt;BK119,AI119+AJ119+AK119-AL119,0)+IF(AU119&lt;BK119,AQ119+AR119+AS119-AT119,0)+IF(BC119&lt;BK119,AY119+AZ119+BA119-BB119,0)+IF(BK119&lt;BK119,BG119+BH119+BI119-BJ119,0)+IF(BS119&lt;BK119,BO119+BP119+BQ119-BR119,0)+IF(CA119&lt;BK119,BW119+BX119+BY119-BZ119,0)+IF(CI119&lt;BK119,CE119+CF119+CG119-CH119,0))))))</f>
        <v>0</v>
      </c>
      <c r="BM119" s="3">
        <f>IF(Inputs!$B$27&lt;&gt;"Ready","PENDING INPUTS",MIN((BG119+BH119+BI119),IF(D119&gt;C119,IF(D119=0,0,BJ119*C119/D119),BJ119+BL119)))</f>
        <v>0</v>
      </c>
      <c r="BN119" s="3">
        <f>IF(Inputs!$B$27&lt;&gt;"Ready","PENDING INPUTS",MAX(0,(BG119+BH119+BI119)-BM119))</f>
        <v>0</v>
      </c>
      <c r="BO119" s="3">
        <f>IF(Inputs!$B$27&lt;&gt;"Ready","PENDING INPUTS",BV118)</f>
        <v>0</v>
      </c>
      <c r="BP119" s="3">
        <f>IF(Inputs!$B$27&lt;&gt;"Ready","PENDING INPUTS",IF(A119&lt;=Inputs!$B$6,ROUND(BO119*Inputs!C21/12,2),0))</f>
        <v>0</v>
      </c>
      <c r="BQ119" s="3">
        <f>IF(Inputs!$B$27&lt;&gt;"Ready","PENDING INPUTS",IF(AND(A119&lt;=Inputs!$B$6,BO119&gt;0),Inputs!G21,0))</f>
        <v>0</v>
      </c>
      <c r="BR119" s="3">
        <f>IF(Inputs!$B$27&lt;&gt;"Ready","PENDING INPUTS",IF(A119&gt;Inputs!$B$6,0,MIN((BO119+BP119+BQ119),IF(Inputs!H21=1,Inputs!D21,MAX(Inputs!F21,ROUND(BO119*Inputs!E21+BP119+BQ119,2))))))</f>
        <v>0</v>
      </c>
      <c r="BS119">
        <f>IF(Inputs!$B$27&lt;&gt;"Ready","PENDING INPUTS",IF(BO119&lt;=0,99,1+IF(AND(K119&gt;0,OR(Inputs!C14&gt;Inputs!C21,AND(Inputs!C14=Inputs!C21,0&lt;7))),1,0)+IF(AND(S119&gt;0,OR(Inputs!C15&gt;Inputs!C21,AND(Inputs!C15=Inputs!C21,1&lt;7))),1,0)+IF(AND(AA119&gt;0,OR(Inputs!C16&gt;Inputs!C21,AND(Inputs!C16=Inputs!C21,2&lt;7))),1,0)+IF(AND(AI119&gt;0,OR(Inputs!C17&gt;Inputs!C21,AND(Inputs!C17=Inputs!C21,3&lt;7))),1,0)+IF(AND(AQ119&gt;0,OR(Inputs!C18&gt;Inputs!C21,AND(Inputs!C18=Inputs!C21,4&lt;7))),1,0)+IF(AND(AY119&gt;0,OR(Inputs!C19&gt;Inputs!C21,AND(Inputs!C19=Inputs!C21,5&lt;7))),1,0)+IF(AND(BG119&gt;0,OR(Inputs!C20&gt;Inputs!C21,AND(Inputs!C20=Inputs!C21,6&lt;7))),1,0)+IF(AND(BW119&gt;0,OR(Inputs!C22&gt;Inputs!C21,AND(Inputs!C22=Inputs!C21,8&lt;7))),1,0)+IF(AND(CE119&gt;0,OR(Inputs!C23&gt;Inputs!C21,AND(Inputs!C23=Inputs!C21,9&lt;7))),1,0)))</f>
        <v>99</v>
      </c>
      <c r="BT119" s="3">
        <f>IF(Inputs!$B$27&lt;&gt;"Ready","PENDING INPUTS",IF(A119&gt;Inputs!$B$6,0,MIN(MAX(0,(BO119+BP119+BQ119)-BR119),MAX(0,C119-D119-(IF(O119&lt;BS119,K119+L119+M119-N119,0)+IF(W119&lt;BS119,S119+T119+U119-V119,0)+IF(AE119&lt;BS119,AA119+AB119+AC119-AD119,0)+IF(AM119&lt;BS119,AI119+AJ119+AK119-AL119,0)+IF(AU119&lt;BS119,AQ119+AR119+AS119-AT119,0)+IF(BC119&lt;BS119,AY119+AZ119+BA119-BB119,0)+IF(BK119&lt;BS119,BG119+BH119+BI119-BJ119,0)+IF(BS119&lt;BS119,BO119+BP119+BQ119-BR119,0)+IF(CA119&lt;BS119,BW119+BX119+BY119-BZ119,0)+IF(CI119&lt;BS119,CE119+CF119+CG119-CH119,0))))))</f>
        <v>0</v>
      </c>
      <c r="BU119" s="3">
        <f>IF(Inputs!$B$27&lt;&gt;"Ready","PENDING INPUTS",MIN((BO119+BP119+BQ119),IF(D119&gt;C119,IF(D119=0,0,BR119*C119/D119),BR119+BT119)))</f>
        <v>0</v>
      </c>
      <c r="BV119" s="3">
        <f>IF(Inputs!$B$27&lt;&gt;"Ready","PENDING INPUTS",MAX(0,(BO119+BP119+BQ119)-BU119))</f>
        <v>0</v>
      </c>
      <c r="BW119" s="3">
        <f>IF(Inputs!$B$27&lt;&gt;"Ready","PENDING INPUTS",CD118)</f>
        <v>0</v>
      </c>
      <c r="BX119" s="3">
        <f>IF(Inputs!$B$27&lt;&gt;"Ready","PENDING INPUTS",IF(A119&lt;=Inputs!$B$6,ROUND(BW119*Inputs!C22/12,2),0))</f>
        <v>0</v>
      </c>
      <c r="BY119" s="3">
        <f>IF(Inputs!$B$27&lt;&gt;"Ready","PENDING INPUTS",IF(AND(A119&lt;=Inputs!$B$6,BW119&gt;0),Inputs!G22,0))</f>
        <v>0</v>
      </c>
      <c r="BZ119" s="3">
        <f>IF(Inputs!$B$27&lt;&gt;"Ready","PENDING INPUTS",IF(A119&gt;Inputs!$B$6,0,MIN((BW119+BX119+BY119),IF(Inputs!H22=1,Inputs!D22,MAX(Inputs!F22,ROUND(BW119*Inputs!E22+BX119+BY119,2))))))</f>
        <v>0</v>
      </c>
      <c r="CA119">
        <f>IF(Inputs!$B$27&lt;&gt;"Ready","PENDING INPUTS",IF(BW119&lt;=0,99,1+IF(AND(K119&gt;0,OR(Inputs!C14&gt;Inputs!C22,AND(Inputs!C14=Inputs!C22,0&lt;8))),1,0)+IF(AND(S119&gt;0,OR(Inputs!C15&gt;Inputs!C22,AND(Inputs!C15=Inputs!C22,1&lt;8))),1,0)+IF(AND(AA119&gt;0,OR(Inputs!C16&gt;Inputs!C22,AND(Inputs!C16=Inputs!C22,2&lt;8))),1,0)+IF(AND(AI119&gt;0,OR(Inputs!C17&gt;Inputs!C22,AND(Inputs!C17=Inputs!C22,3&lt;8))),1,0)+IF(AND(AQ119&gt;0,OR(Inputs!C18&gt;Inputs!C22,AND(Inputs!C18=Inputs!C22,4&lt;8))),1,0)+IF(AND(AY119&gt;0,OR(Inputs!C19&gt;Inputs!C22,AND(Inputs!C19=Inputs!C22,5&lt;8))),1,0)+IF(AND(BG119&gt;0,OR(Inputs!C20&gt;Inputs!C22,AND(Inputs!C20=Inputs!C22,6&lt;8))),1,0)+IF(AND(BO119&gt;0,OR(Inputs!C21&gt;Inputs!C22,AND(Inputs!C21=Inputs!C22,7&lt;8))),1,0)+IF(AND(CE119&gt;0,OR(Inputs!C23&gt;Inputs!C22,AND(Inputs!C23=Inputs!C22,9&lt;8))),1,0)))</f>
        <v>99</v>
      </c>
      <c r="CB119" s="3">
        <f>IF(Inputs!$B$27&lt;&gt;"Ready","PENDING INPUTS",IF(A119&gt;Inputs!$B$6,0,MIN(MAX(0,(BW119+BX119+BY119)-BZ119),MAX(0,C119-D119-(IF(O119&lt;CA119,K119+L119+M119-N119,0)+IF(W119&lt;CA119,S119+T119+U119-V119,0)+IF(AE119&lt;CA119,AA119+AB119+AC119-AD119,0)+IF(AM119&lt;CA119,AI119+AJ119+AK119-AL119,0)+IF(AU119&lt;CA119,AQ119+AR119+AS119-AT119,0)+IF(BC119&lt;CA119,AY119+AZ119+BA119-BB119,0)+IF(BK119&lt;CA119,BG119+BH119+BI119-BJ119,0)+IF(BS119&lt;CA119,BO119+BP119+BQ119-BR119,0)+IF(CA119&lt;CA119,BW119+BX119+BY119-BZ119,0)+IF(CI119&lt;CA119,CE119+CF119+CG119-CH119,0))))))</f>
        <v>0</v>
      </c>
      <c r="CC119" s="3">
        <f>IF(Inputs!$B$27&lt;&gt;"Ready","PENDING INPUTS",MIN((BW119+BX119+BY119),IF(D119&gt;C119,IF(D119=0,0,BZ119*C119/D119),BZ119+CB119)))</f>
        <v>0</v>
      </c>
      <c r="CD119" s="3">
        <f>IF(Inputs!$B$27&lt;&gt;"Ready","PENDING INPUTS",MAX(0,(BW119+BX119+BY119)-CC119))</f>
        <v>0</v>
      </c>
      <c r="CE119" s="3">
        <f>IF(Inputs!$B$27&lt;&gt;"Ready","PENDING INPUTS",CL118)</f>
        <v>0</v>
      </c>
      <c r="CF119" s="3">
        <f>IF(Inputs!$B$27&lt;&gt;"Ready","PENDING INPUTS",IF(A119&lt;=Inputs!$B$6,ROUND(CE119*Inputs!C23/12,2),0))</f>
        <v>0</v>
      </c>
      <c r="CG119" s="3">
        <f>IF(Inputs!$B$27&lt;&gt;"Ready","PENDING INPUTS",IF(AND(A119&lt;=Inputs!$B$6,CE119&gt;0),Inputs!G23,0))</f>
        <v>0</v>
      </c>
      <c r="CH119" s="3">
        <f>IF(Inputs!$B$27&lt;&gt;"Ready","PENDING INPUTS",IF(A119&gt;Inputs!$B$6,0,MIN((CE119+CF119+CG119),IF(Inputs!H23=1,Inputs!D23,MAX(Inputs!F23,ROUND(CE119*Inputs!E23+CF119+CG119,2))))))</f>
        <v>0</v>
      </c>
      <c r="CI119">
        <f>IF(Inputs!$B$27&lt;&gt;"Ready","PENDING INPUTS",IF(CE119&lt;=0,99,1+IF(AND(K119&gt;0,OR(Inputs!C14&gt;Inputs!C23,AND(Inputs!C14=Inputs!C23,0&lt;9))),1,0)+IF(AND(S119&gt;0,OR(Inputs!C15&gt;Inputs!C23,AND(Inputs!C15=Inputs!C23,1&lt;9))),1,0)+IF(AND(AA119&gt;0,OR(Inputs!C16&gt;Inputs!C23,AND(Inputs!C16=Inputs!C23,2&lt;9))),1,0)+IF(AND(AI119&gt;0,OR(Inputs!C17&gt;Inputs!C23,AND(Inputs!C17=Inputs!C23,3&lt;9))),1,0)+IF(AND(AQ119&gt;0,OR(Inputs!C18&gt;Inputs!C23,AND(Inputs!C18=Inputs!C23,4&lt;9))),1,0)+IF(AND(AY119&gt;0,OR(Inputs!C19&gt;Inputs!C23,AND(Inputs!C19=Inputs!C23,5&lt;9))),1,0)+IF(AND(BG119&gt;0,OR(Inputs!C20&gt;Inputs!C23,AND(Inputs!C20=Inputs!C23,6&lt;9))),1,0)+IF(AND(BO119&gt;0,OR(Inputs!C21&gt;Inputs!C23,AND(Inputs!C21=Inputs!C23,7&lt;9))),1,0)+IF(AND(BW119&gt;0,OR(Inputs!C22&gt;Inputs!C23,AND(Inputs!C22=Inputs!C23,8&lt;9))),1,0)))</f>
        <v>99</v>
      </c>
      <c r="CJ119" s="3">
        <f>IF(Inputs!$B$27&lt;&gt;"Ready","PENDING INPUTS",IF(A119&gt;Inputs!$B$6,0,MIN(MAX(0,(CE119+CF119+CG119)-CH119),MAX(0,C119-D119-(IF(O119&lt;CI119,K119+L119+M119-N119,0)+IF(W119&lt;CI119,S119+T119+U119-V119,0)+IF(AE119&lt;CI119,AA119+AB119+AC119-AD119,0)+IF(AM119&lt;CI119,AI119+AJ119+AK119-AL119,0)+IF(AU119&lt;CI119,AQ119+AR119+AS119-AT119,0)+IF(BC119&lt;CI119,AY119+AZ119+BA119-BB119,0)+IF(BK119&lt;CI119,BG119+BH119+BI119-BJ119,0)+IF(BS119&lt;CI119,BO119+BP119+BQ119-BR119,0)+IF(CA119&lt;CI119,BW119+BX119+BY119-BZ119,0)+IF(CI119&lt;CI119,CE119+CF119+CG119-CH119,0))))))</f>
        <v>0</v>
      </c>
      <c r="CK119" s="3">
        <f>IF(Inputs!$B$27&lt;&gt;"Ready","PENDING INPUTS",MIN((CE119+CF119+CG119),IF(D119&gt;C119,IF(D119=0,0,CH119*C119/D119),CH119+CJ119)))</f>
        <v>0</v>
      </c>
      <c r="CL119" s="3">
        <f>IF(Inputs!$B$27&lt;&gt;"Ready","PENDING INPUTS",MAX(0,(CE119+CF119+CG119)-CK119))</f>
        <v>0</v>
      </c>
    </row>
    <row r="120" spans="1:90" ht="27.95" customHeight="1" x14ac:dyDescent="0.25">
      <c r="A120">
        <v>116</v>
      </c>
      <c r="B120" s="13">
        <f>IF(Inputs!$B$27&lt;&gt;"Ready","PENDING INPUTS",EDATE(Inputs!$B$5,A120-1))</f>
        <v>49796</v>
      </c>
      <c r="C120" s="3">
        <f>IF(Inputs!$B$27&lt;&gt;"Ready","PENDING INPUTS",IF(A120&lt;=Inputs!$B$6,MAX(0,Inputs!$B$4+IF(A120=Inputs!$B$7,Inputs!$B$8,0)+IF(A120=Inputs!$B$9,Inputs!$B$10,0)),0))</f>
        <v>0</v>
      </c>
      <c r="D120" s="3">
        <f>IF(Inputs!$B$27&lt;&gt;"Ready","PENDING INPUTS",SUM(N120,V120,AD120,AL120,AT120,BB120,BJ120,BR120,BZ120,CH120))</f>
        <v>0</v>
      </c>
      <c r="E120" s="3">
        <f>IF(Inputs!$B$27&lt;&gt;"Ready","PENDING INPUTS",MAX(0,D120-C120))</f>
        <v>0</v>
      </c>
      <c r="F120" s="3">
        <f>IF(Inputs!$B$27&lt;&gt;"Ready","PENDING INPUTS",SUM(Q120,Y120,AG120,AO120,AW120,BE120,BM120,BU120,CC120,CK120))</f>
        <v>0</v>
      </c>
      <c r="G120" s="3">
        <f>IF(Inputs!$B$27&lt;&gt;"Ready","PENDING INPUTS",SUM(L120,T120,AB120,AJ120,AR120,AZ120,BH120,BP120,BX120,CF120))</f>
        <v>0</v>
      </c>
      <c r="H120" s="3">
        <f>IF(Inputs!$B$27&lt;&gt;"Ready","PENDING INPUTS",SUM(M120,U120,AC120,AK120,AS120,BA120,BI120,BQ120,BY120,CG120))</f>
        <v>0</v>
      </c>
      <c r="I120" s="3">
        <f>IF(Inputs!$B$27&lt;&gt;"Ready","PENDING INPUTS",SUM(R120,Z120,AH120,AP120,AX120,BF120,BN120,BV120,CD120,CL120))</f>
        <v>0</v>
      </c>
      <c r="J120" t="str">
        <f>IF(Inputs!$B$27&lt;&gt;"Ready","PENDING INPUTS",IF(A120&gt;Inputs!$B$6,"Beyond horizon",IF(E120&gt;0.005,"MINIMUM SHORTFALL",IF(I120&lt;0.005,"Paid off","In progress"))))</f>
        <v>Paid off</v>
      </c>
      <c r="K120" s="3">
        <f>IF(Inputs!$B$27&lt;&gt;"Ready","PENDING INPUTS",R119)</f>
        <v>0</v>
      </c>
      <c r="L120" s="3">
        <f>IF(Inputs!$B$27&lt;&gt;"Ready","PENDING INPUTS",IF(A120&lt;=Inputs!$B$6,ROUND(K120*Inputs!C14/12,2),0))</f>
        <v>0</v>
      </c>
      <c r="M120" s="3">
        <f>IF(Inputs!$B$27&lt;&gt;"Ready","PENDING INPUTS",IF(AND(A120&lt;=Inputs!$B$6,K120&gt;0),Inputs!G14,0))</f>
        <v>0</v>
      </c>
      <c r="N120" s="3">
        <f>IF(Inputs!$B$27&lt;&gt;"Ready","PENDING INPUTS",IF(A120&gt;Inputs!$B$6,0,MIN((K120+L120+M120),IF(Inputs!H14=1,Inputs!D14,MAX(Inputs!F14,ROUND(K120*Inputs!E14+L120+M120,2))))))</f>
        <v>0</v>
      </c>
      <c r="O120">
        <f>IF(Inputs!$B$27&lt;&gt;"Ready","PENDING INPUTS",IF(K120&lt;=0,99,1+IF(AND(S120&gt;0,OR(Inputs!C15&gt;Inputs!C14,AND(Inputs!C15=Inputs!C14,1&lt;0))),1,0)+IF(AND(AA120&gt;0,OR(Inputs!C16&gt;Inputs!C14,AND(Inputs!C16=Inputs!C14,2&lt;0))),1,0)+IF(AND(AI120&gt;0,OR(Inputs!C17&gt;Inputs!C14,AND(Inputs!C17=Inputs!C14,3&lt;0))),1,0)+IF(AND(AQ120&gt;0,OR(Inputs!C18&gt;Inputs!C14,AND(Inputs!C18=Inputs!C14,4&lt;0))),1,0)+IF(AND(AY120&gt;0,OR(Inputs!C19&gt;Inputs!C14,AND(Inputs!C19=Inputs!C14,5&lt;0))),1,0)+IF(AND(BG120&gt;0,OR(Inputs!C20&gt;Inputs!C14,AND(Inputs!C20=Inputs!C14,6&lt;0))),1,0)+IF(AND(BO120&gt;0,OR(Inputs!C21&gt;Inputs!C14,AND(Inputs!C21=Inputs!C14,7&lt;0))),1,0)+IF(AND(BW120&gt;0,OR(Inputs!C22&gt;Inputs!C14,AND(Inputs!C22=Inputs!C14,8&lt;0))),1,0)+IF(AND(CE120&gt;0,OR(Inputs!C23&gt;Inputs!C14,AND(Inputs!C23=Inputs!C14,9&lt;0))),1,0)))</f>
        <v>99</v>
      </c>
      <c r="P120" s="3">
        <f>IF(Inputs!$B$27&lt;&gt;"Ready","PENDING INPUTS",IF(A120&gt;Inputs!$B$6,0,MIN(MAX(0,(K120+L120+M120)-N120),MAX(0,C120-D120-(IF(O120&lt;O120,K120+L120+M120-N120,0)+IF(W120&lt;O120,S120+T120+U120-V120,0)+IF(AE120&lt;O120,AA120+AB120+AC120-AD120,0)+IF(AM120&lt;O120,AI120+AJ120+AK120-AL120,0)+IF(AU120&lt;O120,AQ120+AR120+AS120-AT120,0)+IF(BC120&lt;O120,AY120+AZ120+BA120-BB120,0)+IF(BK120&lt;O120,BG120+BH120+BI120-BJ120,0)+IF(BS120&lt;O120,BO120+BP120+BQ120-BR120,0)+IF(CA120&lt;O120,BW120+BX120+BY120-BZ120,0)+IF(CI120&lt;O120,CE120+CF120+CG120-CH120,0))))))</f>
        <v>0</v>
      </c>
      <c r="Q120" s="3">
        <f>IF(Inputs!$B$27&lt;&gt;"Ready","PENDING INPUTS",MIN((K120+L120+M120),IF(D120&gt;C120,IF(D120=0,0,N120*C120/D120),N120+P120)))</f>
        <v>0</v>
      </c>
      <c r="R120" s="3">
        <f>IF(Inputs!$B$27&lt;&gt;"Ready","PENDING INPUTS",MAX(0,(K120+L120+M120)-Q120))</f>
        <v>0</v>
      </c>
      <c r="S120" s="3">
        <f>IF(Inputs!$B$27&lt;&gt;"Ready","PENDING INPUTS",Z119)</f>
        <v>0</v>
      </c>
      <c r="T120" s="3">
        <f>IF(Inputs!$B$27&lt;&gt;"Ready","PENDING INPUTS",IF(A120&lt;=Inputs!$B$6,ROUND(S120*Inputs!C15/12,2),0))</f>
        <v>0</v>
      </c>
      <c r="U120" s="3">
        <f>IF(Inputs!$B$27&lt;&gt;"Ready","PENDING INPUTS",IF(AND(A120&lt;=Inputs!$B$6,S120&gt;0),Inputs!G15,0))</f>
        <v>0</v>
      </c>
      <c r="V120" s="3">
        <f>IF(Inputs!$B$27&lt;&gt;"Ready","PENDING INPUTS",IF(A120&gt;Inputs!$B$6,0,MIN((S120+T120+U120),IF(Inputs!H15=1,Inputs!D15,MAX(Inputs!F15,ROUND(S120*Inputs!E15+T120+U120,2))))))</f>
        <v>0</v>
      </c>
      <c r="W120">
        <f>IF(Inputs!$B$27&lt;&gt;"Ready","PENDING INPUTS",IF(S120&lt;=0,99,1+IF(AND(K120&gt;0,OR(Inputs!C14&gt;Inputs!C15,AND(Inputs!C14=Inputs!C15,0&lt;1))),1,0)+IF(AND(AA120&gt;0,OR(Inputs!C16&gt;Inputs!C15,AND(Inputs!C16=Inputs!C15,2&lt;1))),1,0)+IF(AND(AI120&gt;0,OR(Inputs!C17&gt;Inputs!C15,AND(Inputs!C17=Inputs!C15,3&lt;1))),1,0)+IF(AND(AQ120&gt;0,OR(Inputs!C18&gt;Inputs!C15,AND(Inputs!C18=Inputs!C15,4&lt;1))),1,0)+IF(AND(AY120&gt;0,OR(Inputs!C19&gt;Inputs!C15,AND(Inputs!C19=Inputs!C15,5&lt;1))),1,0)+IF(AND(BG120&gt;0,OR(Inputs!C20&gt;Inputs!C15,AND(Inputs!C20=Inputs!C15,6&lt;1))),1,0)+IF(AND(BO120&gt;0,OR(Inputs!C21&gt;Inputs!C15,AND(Inputs!C21=Inputs!C15,7&lt;1))),1,0)+IF(AND(BW120&gt;0,OR(Inputs!C22&gt;Inputs!C15,AND(Inputs!C22=Inputs!C15,8&lt;1))),1,0)+IF(AND(CE120&gt;0,OR(Inputs!C23&gt;Inputs!C15,AND(Inputs!C23=Inputs!C15,9&lt;1))),1,0)))</f>
        <v>99</v>
      </c>
      <c r="X120" s="3">
        <f>IF(Inputs!$B$27&lt;&gt;"Ready","PENDING INPUTS",IF(A120&gt;Inputs!$B$6,0,MIN(MAX(0,(S120+T120+U120)-V120),MAX(0,C120-D120-(IF(O120&lt;W120,K120+L120+M120-N120,0)+IF(W120&lt;W120,S120+T120+U120-V120,0)+IF(AE120&lt;W120,AA120+AB120+AC120-AD120,0)+IF(AM120&lt;W120,AI120+AJ120+AK120-AL120,0)+IF(AU120&lt;W120,AQ120+AR120+AS120-AT120,0)+IF(BC120&lt;W120,AY120+AZ120+BA120-BB120,0)+IF(BK120&lt;W120,BG120+BH120+BI120-BJ120,0)+IF(BS120&lt;W120,BO120+BP120+BQ120-BR120,0)+IF(CA120&lt;W120,BW120+BX120+BY120-BZ120,0)+IF(CI120&lt;W120,CE120+CF120+CG120-CH120,0))))))</f>
        <v>0</v>
      </c>
      <c r="Y120" s="3">
        <f>IF(Inputs!$B$27&lt;&gt;"Ready","PENDING INPUTS",MIN((S120+T120+U120),IF(D120&gt;C120,IF(D120=0,0,V120*C120/D120),V120+X120)))</f>
        <v>0</v>
      </c>
      <c r="Z120" s="3">
        <f>IF(Inputs!$B$27&lt;&gt;"Ready","PENDING INPUTS",MAX(0,(S120+T120+U120)-Y120))</f>
        <v>0</v>
      </c>
      <c r="AA120" s="3">
        <f>IF(Inputs!$B$27&lt;&gt;"Ready","PENDING INPUTS",AH119)</f>
        <v>0</v>
      </c>
      <c r="AB120" s="3">
        <f>IF(Inputs!$B$27&lt;&gt;"Ready","PENDING INPUTS",IF(A120&lt;=Inputs!$B$6,ROUND(AA120*Inputs!C16/12,2),0))</f>
        <v>0</v>
      </c>
      <c r="AC120" s="3">
        <f>IF(Inputs!$B$27&lt;&gt;"Ready","PENDING INPUTS",IF(AND(A120&lt;=Inputs!$B$6,AA120&gt;0),Inputs!G16,0))</f>
        <v>0</v>
      </c>
      <c r="AD120" s="3">
        <f>IF(Inputs!$B$27&lt;&gt;"Ready","PENDING INPUTS",IF(A120&gt;Inputs!$B$6,0,MIN((AA120+AB120+AC120),IF(Inputs!H16=1,Inputs!D16,MAX(Inputs!F16,ROUND(AA120*Inputs!E16+AB120+AC120,2))))))</f>
        <v>0</v>
      </c>
      <c r="AE120">
        <f>IF(Inputs!$B$27&lt;&gt;"Ready","PENDING INPUTS",IF(AA120&lt;=0,99,1+IF(AND(K120&gt;0,OR(Inputs!C14&gt;Inputs!C16,AND(Inputs!C14=Inputs!C16,0&lt;2))),1,0)+IF(AND(S120&gt;0,OR(Inputs!C15&gt;Inputs!C16,AND(Inputs!C15=Inputs!C16,1&lt;2))),1,0)+IF(AND(AI120&gt;0,OR(Inputs!C17&gt;Inputs!C16,AND(Inputs!C17=Inputs!C16,3&lt;2))),1,0)+IF(AND(AQ120&gt;0,OR(Inputs!C18&gt;Inputs!C16,AND(Inputs!C18=Inputs!C16,4&lt;2))),1,0)+IF(AND(AY120&gt;0,OR(Inputs!C19&gt;Inputs!C16,AND(Inputs!C19=Inputs!C16,5&lt;2))),1,0)+IF(AND(BG120&gt;0,OR(Inputs!C20&gt;Inputs!C16,AND(Inputs!C20=Inputs!C16,6&lt;2))),1,0)+IF(AND(BO120&gt;0,OR(Inputs!C21&gt;Inputs!C16,AND(Inputs!C21=Inputs!C16,7&lt;2))),1,0)+IF(AND(BW120&gt;0,OR(Inputs!C22&gt;Inputs!C16,AND(Inputs!C22=Inputs!C16,8&lt;2))),1,0)+IF(AND(CE120&gt;0,OR(Inputs!C23&gt;Inputs!C16,AND(Inputs!C23=Inputs!C16,9&lt;2))),1,0)))</f>
        <v>99</v>
      </c>
      <c r="AF120" s="3">
        <f>IF(Inputs!$B$27&lt;&gt;"Ready","PENDING INPUTS",IF(A120&gt;Inputs!$B$6,0,MIN(MAX(0,(AA120+AB120+AC120)-AD120),MAX(0,C120-D120-(IF(O120&lt;AE120,K120+L120+M120-N120,0)+IF(W120&lt;AE120,S120+T120+U120-V120,0)+IF(AE120&lt;AE120,AA120+AB120+AC120-AD120,0)+IF(AM120&lt;AE120,AI120+AJ120+AK120-AL120,0)+IF(AU120&lt;AE120,AQ120+AR120+AS120-AT120,0)+IF(BC120&lt;AE120,AY120+AZ120+BA120-BB120,0)+IF(BK120&lt;AE120,BG120+BH120+BI120-BJ120,0)+IF(BS120&lt;AE120,BO120+BP120+BQ120-BR120,0)+IF(CA120&lt;AE120,BW120+BX120+BY120-BZ120,0)+IF(CI120&lt;AE120,CE120+CF120+CG120-CH120,0))))))</f>
        <v>0</v>
      </c>
      <c r="AG120" s="3">
        <f>IF(Inputs!$B$27&lt;&gt;"Ready","PENDING INPUTS",MIN((AA120+AB120+AC120),IF(D120&gt;C120,IF(D120=0,0,AD120*C120/D120),AD120+AF120)))</f>
        <v>0</v>
      </c>
      <c r="AH120" s="3">
        <f>IF(Inputs!$B$27&lt;&gt;"Ready","PENDING INPUTS",MAX(0,(AA120+AB120+AC120)-AG120))</f>
        <v>0</v>
      </c>
      <c r="AI120" s="3">
        <f>IF(Inputs!$B$27&lt;&gt;"Ready","PENDING INPUTS",AP119)</f>
        <v>0</v>
      </c>
      <c r="AJ120" s="3">
        <f>IF(Inputs!$B$27&lt;&gt;"Ready","PENDING INPUTS",IF(A120&lt;=Inputs!$B$6,ROUND(AI120*Inputs!C17/12,2),0))</f>
        <v>0</v>
      </c>
      <c r="AK120" s="3">
        <f>IF(Inputs!$B$27&lt;&gt;"Ready","PENDING INPUTS",IF(AND(A120&lt;=Inputs!$B$6,AI120&gt;0),Inputs!G17,0))</f>
        <v>0</v>
      </c>
      <c r="AL120" s="3">
        <f>IF(Inputs!$B$27&lt;&gt;"Ready","PENDING INPUTS",IF(A120&gt;Inputs!$B$6,0,MIN((AI120+AJ120+AK120),IF(Inputs!H17=1,Inputs!D17,MAX(Inputs!F17,ROUND(AI120*Inputs!E17+AJ120+AK120,2))))))</f>
        <v>0</v>
      </c>
      <c r="AM120">
        <f>IF(Inputs!$B$27&lt;&gt;"Ready","PENDING INPUTS",IF(AI120&lt;=0,99,1+IF(AND(K120&gt;0,OR(Inputs!C14&gt;Inputs!C17,AND(Inputs!C14=Inputs!C17,0&lt;3))),1,0)+IF(AND(S120&gt;0,OR(Inputs!C15&gt;Inputs!C17,AND(Inputs!C15=Inputs!C17,1&lt;3))),1,0)+IF(AND(AA120&gt;0,OR(Inputs!C16&gt;Inputs!C17,AND(Inputs!C16=Inputs!C17,2&lt;3))),1,0)+IF(AND(AQ120&gt;0,OR(Inputs!C18&gt;Inputs!C17,AND(Inputs!C18=Inputs!C17,4&lt;3))),1,0)+IF(AND(AY120&gt;0,OR(Inputs!C19&gt;Inputs!C17,AND(Inputs!C19=Inputs!C17,5&lt;3))),1,0)+IF(AND(BG120&gt;0,OR(Inputs!C20&gt;Inputs!C17,AND(Inputs!C20=Inputs!C17,6&lt;3))),1,0)+IF(AND(BO120&gt;0,OR(Inputs!C21&gt;Inputs!C17,AND(Inputs!C21=Inputs!C17,7&lt;3))),1,0)+IF(AND(BW120&gt;0,OR(Inputs!C22&gt;Inputs!C17,AND(Inputs!C22=Inputs!C17,8&lt;3))),1,0)+IF(AND(CE120&gt;0,OR(Inputs!C23&gt;Inputs!C17,AND(Inputs!C23=Inputs!C17,9&lt;3))),1,0)))</f>
        <v>99</v>
      </c>
      <c r="AN120" s="3">
        <f>IF(Inputs!$B$27&lt;&gt;"Ready","PENDING INPUTS",IF(A120&gt;Inputs!$B$6,0,MIN(MAX(0,(AI120+AJ120+AK120)-AL120),MAX(0,C120-D120-(IF(O120&lt;AM120,K120+L120+M120-N120,0)+IF(W120&lt;AM120,S120+T120+U120-V120,0)+IF(AE120&lt;AM120,AA120+AB120+AC120-AD120,0)+IF(AM120&lt;AM120,AI120+AJ120+AK120-AL120,0)+IF(AU120&lt;AM120,AQ120+AR120+AS120-AT120,0)+IF(BC120&lt;AM120,AY120+AZ120+BA120-BB120,0)+IF(BK120&lt;AM120,BG120+BH120+BI120-BJ120,0)+IF(BS120&lt;AM120,BO120+BP120+BQ120-BR120,0)+IF(CA120&lt;AM120,BW120+BX120+BY120-BZ120,0)+IF(CI120&lt;AM120,CE120+CF120+CG120-CH120,0))))))</f>
        <v>0</v>
      </c>
      <c r="AO120" s="3">
        <f>IF(Inputs!$B$27&lt;&gt;"Ready","PENDING INPUTS",MIN((AI120+AJ120+AK120),IF(D120&gt;C120,IF(D120=0,0,AL120*C120/D120),AL120+AN120)))</f>
        <v>0</v>
      </c>
      <c r="AP120" s="3">
        <f>IF(Inputs!$B$27&lt;&gt;"Ready","PENDING INPUTS",MAX(0,(AI120+AJ120+AK120)-AO120))</f>
        <v>0</v>
      </c>
      <c r="AQ120" s="3">
        <f>IF(Inputs!$B$27&lt;&gt;"Ready","PENDING INPUTS",AX119)</f>
        <v>0</v>
      </c>
      <c r="AR120" s="3">
        <f>IF(Inputs!$B$27&lt;&gt;"Ready","PENDING INPUTS",IF(A120&lt;=Inputs!$B$6,ROUND(AQ120*Inputs!C18/12,2),0))</f>
        <v>0</v>
      </c>
      <c r="AS120" s="3">
        <f>IF(Inputs!$B$27&lt;&gt;"Ready","PENDING INPUTS",IF(AND(A120&lt;=Inputs!$B$6,AQ120&gt;0),Inputs!G18,0))</f>
        <v>0</v>
      </c>
      <c r="AT120" s="3">
        <f>IF(Inputs!$B$27&lt;&gt;"Ready","PENDING INPUTS",IF(A120&gt;Inputs!$B$6,0,MIN((AQ120+AR120+AS120),IF(Inputs!H18=1,Inputs!D18,MAX(Inputs!F18,ROUND(AQ120*Inputs!E18+AR120+AS120,2))))))</f>
        <v>0</v>
      </c>
      <c r="AU120">
        <f>IF(Inputs!$B$27&lt;&gt;"Ready","PENDING INPUTS",IF(AQ120&lt;=0,99,1+IF(AND(K120&gt;0,OR(Inputs!C14&gt;Inputs!C18,AND(Inputs!C14=Inputs!C18,0&lt;4))),1,0)+IF(AND(S120&gt;0,OR(Inputs!C15&gt;Inputs!C18,AND(Inputs!C15=Inputs!C18,1&lt;4))),1,0)+IF(AND(AA120&gt;0,OR(Inputs!C16&gt;Inputs!C18,AND(Inputs!C16=Inputs!C18,2&lt;4))),1,0)+IF(AND(AI120&gt;0,OR(Inputs!C17&gt;Inputs!C18,AND(Inputs!C17=Inputs!C18,3&lt;4))),1,0)+IF(AND(AY120&gt;0,OR(Inputs!C19&gt;Inputs!C18,AND(Inputs!C19=Inputs!C18,5&lt;4))),1,0)+IF(AND(BG120&gt;0,OR(Inputs!C20&gt;Inputs!C18,AND(Inputs!C20=Inputs!C18,6&lt;4))),1,0)+IF(AND(BO120&gt;0,OR(Inputs!C21&gt;Inputs!C18,AND(Inputs!C21=Inputs!C18,7&lt;4))),1,0)+IF(AND(BW120&gt;0,OR(Inputs!C22&gt;Inputs!C18,AND(Inputs!C22=Inputs!C18,8&lt;4))),1,0)+IF(AND(CE120&gt;0,OR(Inputs!C23&gt;Inputs!C18,AND(Inputs!C23=Inputs!C18,9&lt;4))),1,0)))</f>
        <v>99</v>
      </c>
      <c r="AV120" s="3">
        <f>IF(Inputs!$B$27&lt;&gt;"Ready","PENDING INPUTS",IF(A120&gt;Inputs!$B$6,0,MIN(MAX(0,(AQ120+AR120+AS120)-AT120),MAX(0,C120-D120-(IF(O120&lt;AU120,K120+L120+M120-N120,0)+IF(W120&lt;AU120,S120+T120+U120-V120,0)+IF(AE120&lt;AU120,AA120+AB120+AC120-AD120,0)+IF(AM120&lt;AU120,AI120+AJ120+AK120-AL120,0)+IF(AU120&lt;AU120,AQ120+AR120+AS120-AT120,0)+IF(BC120&lt;AU120,AY120+AZ120+BA120-BB120,0)+IF(BK120&lt;AU120,BG120+BH120+BI120-BJ120,0)+IF(BS120&lt;AU120,BO120+BP120+BQ120-BR120,0)+IF(CA120&lt;AU120,BW120+BX120+BY120-BZ120,0)+IF(CI120&lt;AU120,CE120+CF120+CG120-CH120,0))))))</f>
        <v>0</v>
      </c>
      <c r="AW120" s="3">
        <f>IF(Inputs!$B$27&lt;&gt;"Ready","PENDING INPUTS",MIN((AQ120+AR120+AS120),IF(D120&gt;C120,IF(D120=0,0,AT120*C120/D120),AT120+AV120)))</f>
        <v>0</v>
      </c>
      <c r="AX120" s="3">
        <f>IF(Inputs!$B$27&lt;&gt;"Ready","PENDING INPUTS",MAX(0,(AQ120+AR120+AS120)-AW120))</f>
        <v>0</v>
      </c>
      <c r="AY120" s="3">
        <f>IF(Inputs!$B$27&lt;&gt;"Ready","PENDING INPUTS",BF119)</f>
        <v>0</v>
      </c>
      <c r="AZ120" s="3">
        <f>IF(Inputs!$B$27&lt;&gt;"Ready","PENDING INPUTS",IF(A120&lt;=Inputs!$B$6,ROUND(AY120*Inputs!C19/12,2),0))</f>
        <v>0</v>
      </c>
      <c r="BA120" s="3">
        <f>IF(Inputs!$B$27&lt;&gt;"Ready","PENDING INPUTS",IF(AND(A120&lt;=Inputs!$B$6,AY120&gt;0),Inputs!G19,0))</f>
        <v>0</v>
      </c>
      <c r="BB120" s="3">
        <f>IF(Inputs!$B$27&lt;&gt;"Ready","PENDING INPUTS",IF(A120&gt;Inputs!$B$6,0,MIN((AY120+AZ120+BA120),IF(Inputs!H19=1,Inputs!D19,MAX(Inputs!F19,ROUND(AY120*Inputs!E19+AZ120+BA120,2))))))</f>
        <v>0</v>
      </c>
      <c r="BC120">
        <f>IF(Inputs!$B$27&lt;&gt;"Ready","PENDING INPUTS",IF(AY120&lt;=0,99,1+IF(AND(K120&gt;0,OR(Inputs!C14&gt;Inputs!C19,AND(Inputs!C14=Inputs!C19,0&lt;5))),1,0)+IF(AND(S120&gt;0,OR(Inputs!C15&gt;Inputs!C19,AND(Inputs!C15=Inputs!C19,1&lt;5))),1,0)+IF(AND(AA120&gt;0,OR(Inputs!C16&gt;Inputs!C19,AND(Inputs!C16=Inputs!C19,2&lt;5))),1,0)+IF(AND(AI120&gt;0,OR(Inputs!C17&gt;Inputs!C19,AND(Inputs!C17=Inputs!C19,3&lt;5))),1,0)+IF(AND(AQ120&gt;0,OR(Inputs!C18&gt;Inputs!C19,AND(Inputs!C18=Inputs!C19,4&lt;5))),1,0)+IF(AND(BG120&gt;0,OR(Inputs!C20&gt;Inputs!C19,AND(Inputs!C20=Inputs!C19,6&lt;5))),1,0)+IF(AND(BO120&gt;0,OR(Inputs!C21&gt;Inputs!C19,AND(Inputs!C21=Inputs!C19,7&lt;5))),1,0)+IF(AND(BW120&gt;0,OR(Inputs!C22&gt;Inputs!C19,AND(Inputs!C22=Inputs!C19,8&lt;5))),1,0)+IF(AND(CE120&gt;0,OR(Inputs!C23&gt;Inputs!C19,AND(Inputs!C23=Inputs!C19,9&lt;5))),1,0)))</f>
        <v>99</v>
      </c>
      <c r="BD120" s="3">
        <f>IF(Inputs!$B$27&lt;&gt;"Ready","PENDING INPUTS",IF(A120&gt;Inputs!$B$6,0,MIN(MAX(0,(AY120+AZ120+BA120)-BB120),MAX(0,C120-D120-(IF(O120&lt;BC120,K120+L120+M120-N120,0)+IF(W120&lt;BC120,S120+T120+U120-V120,0)+IF(AE120&lt;BC120,AA120+AB120+AC120-AD120,0)+IF(AM120&lt;BC120,AI120+AJ120+AK120-AL120,0)+IF(AU120&lt;BC120,AQ120+AR120+AS120-AT120,0)+IF(BC120&lt;BC120,AY120+AZ120+BA120-BB120,0)+IF(BK120&lt;BC120,BG120+BH120+BI120-BJ120,0)+IF(BS120&lt;BC120,BO120+BP120+BQ120-BR120,0)+IF(CA120&lt;BC120,BW120+BX120+BY120-BZ120,0)+IF(CI120&lt;BC120,CE120+CF120+CG120-CH120,0))))))</f>
        <v>0</v>
      </c>
      <c r="BE120" s="3">
        <f>IF(Inputs!$B$27&lt;&gt;"Ready","PENDING INPUTS",MIN((AY120+AZ120+BA120),IF(D120&gt;C120,IF(D120=0,0,BB120*C120/D120),BB120+BD120)))</f>
        <v>0</v>
      </c>
      <c r="BF120" s="3">
        <f>IF(Inputs!$B$27&lt;&gt;"Ready","PENDING INPUTS",MAX(0,(AY120+AZ120+BA120)-BE120))</f>
        <v>0</v>
      </c>
      <c r="BG120" s="3">
        <f>IF(Inputs!$B$27&lt;&gt;"Ready","PENDING INPUTS",BN119)</f>
        <v>0</v>
      </c>
      <c r="BH120" s="3">
        <f>IF(Inputs!$B$27&lt;&gt;"Ready","PENDING INPUTS",IF(A120&lt;=Inputs!$B$6,ROUND(BG120*Inputs!C20/12,2),0))</f>
        <v>0</v>
      </c>
      <c r="BI120" s="3">
        <f>IF(Inputs!$B$27&lt;&gt;"Ready","PENDING INPUTS",IF(AND(A120&lt;=Inputs!$B$6,BG120&gt;0),Inputs!G20,0))</f>
        <v>0</v>
      </c>
      <c r="BJ120" s="3">
        <f>IF(Inputs!$B$27&lt;&gt;"Ready","PENDING INPUTS",IF(A120&gt;Inputs!$B$6,0,MIN((BG120+BH120+BI120),IF(Inputs!H20=1,Inputs!D20,MAX(Inputs!F20,ROUND(BG120*Inputs!E20+BH120+BI120,2))))))</f>
        <v>0</v>
      </c>
      <c r="BK120">
        <f>IF(Inputs!$B$27&lt;&gt;"Ready","PENDING INPUTS",IF(BG120&lt;=0,99,1+IF(AND(K120&gt;0,OR(Inputs!C14&gt;Inputs!C20,AND(Inputs!C14=Inputs!C20,0&lt;6))),1,0)+IF(AND(S120&gt;0,OR(Inputs!C15&gt;Inputs!C20,AND(Inputs!C15=Inputs!C20,1&lt;6))),1,0)+IF(AND(AA120&gt;0,OR(Inputs!C16&gt;Inputs!C20,AND(Inputs!C16=Inputs!C20,2&lt;6))),1,0)+IF(AND(AI120&gt;0,OR(Inputs!C17&gt;Inputs!C20,AND(Inputs!C17=Inputs!C20,3&lt;6))),1,0)+IF(AND(AQ120&gt;0,OR(Inputs!C18&gt;Inputs!C20,AND(Inputs!C18=Inputs!C20,4&lt;6))),1,0)+IF(AND(AY120&gt;0,OR(Inputs!C19&gt;Inputs!C20,AND(Inputs!C19=Inputs!C20,5&lt;6))),1,0)+IF(AND(BO120&gt;0,OR(Inputs!C21&gt;Inputs!C20,AND(Inputs!C21=Inputs!C20,7&lt;6))),1,0)+IF(AND(BW120&gt;0,OR(Inputs!C22&gt;Inputs!C20,AND(Inputs!C22=Inputs!C20,8&lt;6))),1,0)+IF(AND(CE120&gt;0,OR(Inputs!C23&gt;Inputs!C20,AND(Inputs!C23=Inputs!C20,9&lt;6))),1,0)))</f>
        <v>99</v>
      </c>
      <c r="BL120" s="3">
        <f>IF(Inputs!$B$27&lt;&gt;"Ready","PENDING INPUTS",IF(A120&gt;Inputs!$B$6,0,MIN(MAX(0,(BG120+BH120+BI120)-BJ120),MAX(0,C120-D120-(IF(O120&lt;BK120,K120+L120+M120-N120,0)+IF(W120&lt;BK120,S120+T120+U120-V120,0)+IF(AE120&lt;BK120,AA120+AB120+AC120-AD120,0)+IF(AM120&lt;BK120,AI120+AJ120+AK120-AL120,0)+IF(AU120&lt;BK120,AQ120+AR120+AS120-AT120,0)+IF(BC120&lt;BK120,AY120+AZ120+BA120-BB120,0)+IF(BK120&lt;BK120,BG120+BH120+BI120-BJ120,0)+IF(BS120&lt;BK120,BO120+BP120+BQ120-BR120,0)+IF(CA120&lt;BK120,BW120+BX120+BY120-BZ120,0)+IF(CI120&lt;BK120,CE120+CF120+CG120-CH120,0))))))</f>
        <v>0</v>
      </c>
      <c r="BM120" s="3">
        <f>IF(Inputs!$B$27&lt;&gt;"Ready","PENDING INPUTS",MIN((BG120+BH120+BI120),IF(D120&gt;C120,IF(D120=0,0,BJ120*C120/D120),BJ120+BL120)))</f>
        <v>0</v>
      </c>
      <c r="BN120" s="3">
        <f>IF(Inputs!$B$27&lt;&gt;"Ready","PENDING INPUTS",MAX(0,(BG120+BH120+BI120)-BM120))</f>
        <v>0</v>
      </c>
      <c r="BO120" s="3">
        <f>IF(Inputs!$B$27&lt;&gt;"Ready","PENDING INPUTS",BV119)</f>
        <v>0</v>
      </c>
      <c r="BP120" s="3">
        <f>IF(Inputs!$B$27&lt;&gt;"Ready","PENDING INPUTS",IF(A120&lt;=Inputs!$B$6,ROUND(BO120*Inputs!C21/12,2),0))</f>
        <v>0</v>
      </c>
      <c r="BQ120" s="3">
        <f>IF(Inputs!$B$27&lt;&gt;"Ready","PENDING INPUTS",IF(AND(A120&lt;=Inputs!$B$6,BO120&gt;0),Inputs!G21,0))</f>
        <v>0</v>
      </c>
      <c r="BR120" s="3">
        <f>IF(Inputs!$B$27&lt;&gt;"Ready","PENDING INPUTS",IF(A120&gt;Inputs!$B$6,0,MIN((BO120+BP120+BQ120),IF(Inputs!H21=1,Inputs!D21,MAX(Inputs!F21,ROUND(BO120*Inputs!E21+BP120+BQ120,2))))))</f>
        <v>0</v>
      </c>
      <c r="BS120">
        <f>IF(Inputs!$B$27&lt;&gt;"Ready","PENDING INPUTS",IF(BO120&lt;=0,99,1+IF(AND(K120&gt;0,OR(Inputs!C14&gt;Inputs!C21,AND(Inputs!C14=Inputs!C21,0&lt;7))),1,0)+IF(AND(S120&gt;0,OR(Inputs!C15&gt;Inputs!C21,AND(Inputs!C15=Inputs!C21,1&lt;7))),1,0)+IF(AND(AA120&gt;0,OR(Inputs!C16&gt;Inputs!C21,AND(Inputs!C16=Inputs!C21,2&lt;7))),1,0)+IF(AND(AI120&gt;0,OR(Inputs!C17&gt;Inputs!C21,AND(Inputs!C17=Inputs!C21,3&lt;7))),1,0)+IF(AND(AQ120&gt;0,OR(Inputs!C18&gt;Inputs!C21,AND(Inputs!C18=Inputs!C21,4&lt;7))),1,0)+IF(AND(AY120&gt;0,OR(Inputs!C19&gt;Inputs!C21,AND(Inputs!C19=Inputs!C21,5&lt;7))),1,0)+IF(AND(BG120&gt;0,OR(Inputs!C20&gt;Inputs!C21,AND(Inputs!C20=Inputs!C21,6&lt;7))),1,0)+IF(AND(BW120&gt;0,OR(Inputs!C22&gt;Inputs!C21,AND(Inputs!C22=Inputs!C21,8&lt;7))),1,0)+IF(AND(CE120&gt;0,OR(Inputs!C23&gt;Inputs!C21,AND(Inputs!C23=Inputs!C21,9&lt;7))),1,0)))</f>
        <v>99</v>
      </c>
      <c r="BT120" s="3">
        <f>IF(Inputs!$B$27&lt;&gt;"Ready","PENDING INPUTS",IF(A120&gt;Inputs!$B$6,0,MIN(MAX(0,(BO120+BP120+BQ120)-BR120),MAX(0,C120-D120-(IF(O120&lt;BS120,K120+L120+M120-N120,0)+IF(W120&lt;BS120,S120+T120+U120-V120,0)+IF(AE120&lt;BS120,AA120+AB120+AC120-AD120,0)+IF(AM120&lt;BS120,AI120+AJ120+AK120-AL120,0)+IF(AU120&lt;BS120,AQ120+AR120+AS120-AT120,0)+IF(BC120&lt;BS120,AY120+AZ120+BA120-BB120,0)+IF(BK120&lt;BS120,BG120+BH120+BI120-BJ120,0)+IF(BS120&lt;BS120,BO120+BP120+BQ120-BR120,0)+IF(CA120&lt;BS120,BW120+BX120+BY120-BZ120,0)+IF(CI120&lt;BS120,CE120+CF120+CG120-CH120,0))))))</f>
        <v>0</v>
      </c>
      <c r="BU120" s="3">
        <f>IF(Inputs!$B$27&lt;&gt;"Ready","PENDING INPUTS",MIN((BO120+BP120+BQ120),IF(D120&gt;C120,IF(D120=0,0,BR120*C120/D120),BR120+BT120)))</f>
        <v>0</v>
      </c>
      <c r="BV120" s="3">
        <f>IF(Inputs!$B$27&lt;&gt;"Ready","PENDING INPUTS",MAX(0,(BO120+BP120+BQ120)-BU120))</f>
        <v>0</v>
      </c>
      <c r="BW120" s="3">
        <f>IF(Inputs!$B$27&lt;&gt;"Ready","PENDING INPUTS",CD119)</f>
        <v>0</v>
      </c>
      <c r="BX120" s="3">
        <f>IF(Inputs!$B$27&lt;&gt;"Ready","PENDING INPUTS",IF(A120&lt;=Inputs!$B$6,ROUND(BW120*Inputs!C22/12,2),0))</f>
        <v>0</v>
      </c>
      <c r="BY120" s="3">
        <f>IF(Inputs!$B$27&lt;&gt;"Ready","PENDING INPUTS",IF(AND(A120&lt;=Inputs!$B$6,BW120&gt;0),Inputs!G22,0))</f>
        <v>0</v>
      </c>
      <c r="BZ120" s="3">
        <f>IF(Inputs!$B$27&lt;&gt;"Ready","PENDING INPUTS",IF(A120&gt;Inputs!$B$6,0,MIN((BW120+BX120+BY120),IF(Inputs!H22=1,Inputs!D22,MAX(Inputs!F22,ROUND(BW120*Inputs!E22+BX120+BY120,2))))))</f>
        <v>0</v>
      </c>
      <c r="CA120">
        <f>IF(Inputs!$B$27&lt;&gt;"Ready","PENDING INPUTS",IF(BW120&lt;=0,99,1+IF(AND(K120&gt;0,OR(Inputs!C14&gt;Inputs!C22,AND(Inputs!C14=Inputs!C22,0&lt;8))),1,0)+IF(AND(S120&gt;0,OR(Inputs!C15&gt;Inputs!C22,AND(Inputs!C15=Inputs!C22,1&lt;8))),1,0)+IF(AND(AA120&gt;0,OR(Inputs!C16&gt;Inputs!C22,AND(Inputs!C16=Inputs!C22,2&lt;8))),1,0)+IF(AND(AI120&gt;0,OR(Inputs!C17&gt;Inputs!C22,AND(Inputs!C17=Inputs!C22,3&lt;8))),1,0)+IF(AND(AQ120&gt;0,OR(Inputs!C18&gt;Inputs!C22,AND(Inputs!C18=Inputs!C22,4&lt;8))),1,0)+IF(AND(AY120&gt;0,OR(Inputs!C19&gt;Inputs!C22,AND(Inputs!C19=Inputs!C22,5&lt;8))),1,0)+IF(AND(BG120&gt;0,OR(Inputs!C20&gt;Inputs!C22,AND(Inputs!C20=Inputs!C22,6&lt;8))),1,0)+IF(AND(BO120&gt;0,OR(Inputs!C21&gt;Inputs!C22,AND(Inputs!C21=Inputs!C22,7&lt;8))),1,0)+IF(AND(CE120&gt;0,OR(Inputs!C23&gt;Inputs!C22,AND(Inputs!C23=Inputs!C22,9&lt;8))),1,0)))</f>
        <v>99</v>
      </c>
      <c r="CB120" s="3">
        <f>IF(Inputs!$B$27&lt;&gt;"Ready","PENDING INPUTS",IF(A120&gt;Inputs!$B$6,0,MIN(MAX(0,(BW120+BX120+BY120)-BZ120),MAX(0,C120-D120-(IF(O120&lt;CA120,K120+L120+M120-N120,0)+IF(W120&lt;CA120,S120+T120+U120-V120,0)+IF(AE120&lt;CA120,AA120+AB120+AC120-AD120,0)+IF(AM120&lt;CA120,AI120+AJ120+AK120-AL120,0)+IF(AU120&lt;CA120,AQ120+AR120+AS120-AT120,0)+IF(BC120&lt;CA120,AY120+AZ120+BA120-BB120,0)+IF(BK120&lt;CA120,BG120+BH120+BI120-BJ120,0)+IF(BS120&lt;CA120,BO120+BP120+BQ120-BR120,0)+IF(CA120&lt;CA120,BW120+BX120+BY120-BZ120,0)+IF(CI120&lt;CA120,CE120+CF120+CG120-CH120,0))))))</f>
        <v>0</v>
      </c>
      <c r="CC120" s="3">
        <f>IF(Inputs!$B$27&lt;&gt;"Ready","PENDING INPUTS",MIN((BW120+BX120+BY120),IF(D120&gt;C120,IF(D120=0,0,BZ120*C120/D120),BZ120+CB120)))</f>
        <v>0</v>
      </c>
      <c r="CD120" s="3">
        <f>IF(Inputs!$B$27&lt;&gt;"Ready","PENDING INPUTS",MAX(0,(BW120+BX120+BY120)-CC120))</f>
        <v>0</v>
      </c>
      <c r="CE120" s="3">
        <f>IF(Inputs!$B$27&lt;&gt;"Ready","PENDING INPUTS",CL119)</f>
        <v>0</v>
      </c>
      <c r="CF120" s="3">
        <f>IF(Inputs!$B$27&lt;&gt;"Ready","PENDING INPUTS",IF(A120&lt;=Inputs!$B$6,ROUND(CE120*Inputs!C23/12,2),0))</f>
        <v>0</v>
      </c>
      <c r="CG120" s="3">
        <f>IF(Inputs!$B$27&lt;&gt;"Ready","PENDING INPUTS",IF(AND(A120&lt;=Inputs!$B$6,CE120&gt;0),Inputs!G23,0))</f>
        <v>0</v>
      </c>
      <c r="CH120" s="3">
        <f>IF(Inputs!$B$27&lt;&gt;"Ready","PENDING INPUTS",IF(A120&gt;Inputs!$B$6,0,MIN((CE120+CF120+CG120),IF(Inputs!H23=1,Inputs!D23,MAX(Inputs!F23,ROUND(CE120*Inputs!E23+CF120+CG120,2))))))</f>
        <v>0</v>
      </c>
      <c r="CI120">
        <f>IF(Inputs!$B$27&lt;&gt;"Ready","PENDING INPUTS",IF(CE120&lt;=0,99,1+IF(AND(K120&gt;0,OR(Inputs!C14&gt;Inputs!C23,AND(Inputs!C14=Inputs!C23,0&lt;9))),1,0)+IF(AND(S120&gt;0,OR(Inputs!C15&gt;Inputs!C23,AND(Inputs!C15=Inputs!C23,1&lt;9))),1,0)+IF(AND(AA120&gt;0,OR(Inputs!C16&gt;Inputs!C23,AND(Inputs!C16=Inputs!C23,2&lt;9))),1,0)+IF(AND(AI120&gt;0,OR(Inputs!C17&gt;Inputs!C23,AND(Inputs!C17=Inputs!C23,3&lt;9))),1,0)+IF(AND(AQ120&gt;0,OR(Inputs!C18&gt;Inputs!C23,AND(Inputs!C18=Inputs!C23,4&lt;9))),1,0)+IF(AND(AY120&gt;0,OR(Inputs!C19&gt;Inputs!C23,AND(Inputs!C19=Inputs!C23,5&lt;9))),1,0)+IF(AND(BG120&gt;0,OR(Inputs!C20&gt;Inputs!C23,AND(Inputs!C20=Inputs!C23,6&lt;9))),1,0)+IF(AND(BO120&gt;0,OR(Inputs!C21&gt;Inputs!C23,AND(Inputs!C21=Inputs!C23,7&lt;9))),1,0)+IF(AND(BW120&gt;0,OR(Inputs!C22&gt;Inputs!C23,AND(Inputs!C22=Inputs!C23,8&lt;9))),1,0)))</f>
        <v>99</v>
      </c>
      <c r="CJ120" s="3">
        <f>IF(Inputs!$B$27&lt;&gt;"Ready","PENDING INPUTS",IF(A120&gt;Inputs!$B$6,0,MIN(MAX(0,(CE120+CF120+CG120)-CH120),MAX(0,C120-D120-(IF(O120&lt;CI120,K120+L120+M120-N120,0)+IF(W120&lt;CI120,S120+T120+U120-V120,0)+IF(AE120&lt;CI120,AA120+AB120+AC120-AD120,0)+IF(AM120&lt;CI120,AI120+AJ120+AK120-AL120,0)+IF(AU120&lt;CI120,AQ120+AR120+AS120-AT120,0)+IF(BC120&lt;CI120,AY120+AZ120+BA120-BB120,0)+IF(BK120&lt;CI120,BG120+BH120+BI120-BJ120,0)+IF(BS120&lt;CI120,BO120+BP120+BQ120-BR120,0)+IF(CA120&lt;CI120,BW120+BX120+BY120-BZ120,0)+IF(CI120&lt;CI120,CE120+CF120+CG120-CH120,0))))))</f>
        <v>0</v>
      </c>
      <c r="CK120" s="3">
        <f>IF(Inputs!$B$27&lt;&gt;"Ready","PENDING INPUTS",MIN((CE120+CF120+CG120),IF(D120&gt;C120,IF(D120=0,0,CH120*C120/D120),CH120+CJ120)))</f>
        <v>0</v>
      </c>
      <c r="CL120" s="3">
        <f>IF(Inputs!$B$27&lt;&gt;"Ready","PENDING INPUTS",MAX(0,(CE120+CF120+CG120)-CK120))</f>
        <v>0</v>
      </c>
    </row>
    <row r="121" spans="1:90" ht="27.95" customHeight="1" x14ac:dyDescent="0.25">
      <c r="A121">
        <v>117</v>
      </c>
      <c r="B121" s="13">
        <f>IF(Inputs!$B$27&lt;&gt;"Ready","PENDING INPUTS",EDATE(Inputs!$B$5,A121-1))</f>
        <v>49827</v>
      </c>
      <c r="C121" s="3">
        <f>IF(Inputs!$B$27&lt;&gt;"Ready","PENDING INPUTS",IF(A121&lt;=Inputs!$B$6,MAX(0,Inputs!$B$4+IF(A121=Inputs!$B$7,Inputs!$B$8,0)+IF(A121=Inputs!$B$9,Inputs!$B$10,0)),0))</f>
        <v>0</v>
      </c>
      <c r="D121" s="3">
        <f>IF(Inputs!$B$27&lt;&gt;"Ready","PENDING INPUTS",SUM(N121,V121,AD121,AL121,AT121,BB121,BJ121,BR121,BZ121,CH121))</f>
        <v>0</v>
      </c>
      <c r="E121" s="3">
        <f>IF(Inputs!$B$27&lt;&gt;"Ready","PENDING INPUTS",MAX(0,D121-C121))</f>
        <v>0</v>
      </c>
      <c r="F121" s="3">
        <f>IF(Inputs!$B$27&lt;&gt;"Ready","PENDING INPUTS",SUM(Q121,Y121,AG121,AO121,AW121,BE121,BM121,BU121,CC121,CK121))</f>
        <v>0</v>
      </c>
      <c r="G121" s="3">
        <f>IF(Inputs!$B$27&lt;&gt;"Ready","PENDING INPUTS",SUM(L121,T121,AB121,AJ121,AR121,AZ121,BH121,BP121,BX121,CF121))</f>
        <v>0</v>
      </c>
      <c r="H121" s="3">
        <f>IF(Inputs!$B$27&lt;&gt;"Ready","PENDING INPUTS",SUM(M121,U121,AC121,AK121,AS121,BA121,BI121,BQ121,BY121,CG121))</f>
        <v>0</v>
      </c>
      <c r="I121" s="3">
        <f>IF(Inputs!$B$27&lt;&gt;"Ready","PENDING INPUTS",SUM(R121,Z121,AH121,AP121,AX121,BF121,BN121,BV121,CD121,CL121))</f>
        <v>0</v>
      </c>
      <c r="J121" t="str">
        <f>IF(Inputs!$B$27&lt;&gt;"Ready","PENDING INPUTS",IF(A121&gt;Inputs!$B$6,"Beyond horizon",IF(E121&gt;0.005,"MINIMUM SHORTFALL",IF(I121&lt;0.005,"Paid off","In progress"))))</f>
        <v>Paid off</v>
      </c>
      <c r="K121" s="3">
        <f>IF(Inputs!$B$27&lt;&gt;"Ready","PENDING INPUTS",R120)</f>
        <v>0</v>
      </c>
      <c r="L121" s="3">
        <f>IF(Inputs!$B$27&lt;&gt;"Ready","PENDING INPUTS",IF(A121&lt;=Inputs!$B$6,ROUND(K121*Inputs!C14/12,2),0))</f>
        <v>0</v>
      </c>
      <c r="M121" s="3">
        <f>IF(Inputs!$B$27&lt;&gt;"Ready","PENDING INPUTS",IF(AND(A121&lt;=Inputs!$B$6,K121&gt;0),Inputs!G14,0))</f>
        <v>0</v>
      </c>
      <c r="N121" s="3">
        <f>IF(Inputs!$B$27&lt;&gt;"Ready","PENDING INPUTS",IF(A121&gt;Inputs!$B$6,0,MIN((K121+L121+M121),IF(Inputs!H14=1,Inputs!D14,MAX(Inputs!F14,ROUND(K121*Inputs!E14+L121+M121,2))))))</f>
        <v>0</v>
      </c>
      <c r="O121">
        <f>IF(Inputs!$B$27&lt;&gt;"Ready","PENDING INPUTS",IF(K121&lt;=0,99,1+IF(AND(S121&gt;0,OR(Inputs!C15&gt;Inputs!C14,AND(Inputs!C15=Inputs!C14,1&lt;0))),1,0)+IF(AND(AA121&gt;0,OR(Inputs!C16&gt;Inputs!C14,AND(Inputs!C16=Inputs!C14,2&lt;0))),1,0)+IF(AND(AI121&gt;0,OR(Inputs!C17&gt;Inputs!C14,AND(Inputs!C17=Inputs!C14,3&lt;0))),1,0)+IF(AND(AQ121&gt;0,OR(Inputs!C18&gt;Inputs!C14,AND(Inputs!C18=Inputs!C14,4&lt;0))),1,0)+IF(AND(AY121&gt;0,OR(Inputs!C19&gt;Inputs!C14,AND(Inputs!C19=Inputs!C14,5&lt;0))),1,0)+IF(AND(BG121&gt;0,OR(Inputs!C20&gt;Inputs!C14,AND(Inputs!C20=Inputs!C14,6&lt;0))),1,0)+IF(AND(BO121&gt;0,OR(Inputs!C21&gt;Inputs!C14,AND(Inputs!C21=Inputs!C14,7&lt;0))),1,0)+IF(AND(BW121&gt;0,OR(Inputs!C22&gt;Inputs!C14,AND(Inputs!C22=Inputs!C14,8&lt;0))),1,0)+IF(AND(CE121&gt;0,OR(Inputs!C23&gt;Inputs!C14,AND(Inputs!C23=Inputs!C14,9&lt;0))),1,0)))</f>
        <v>99</v>
      </c>
      <c r="P121" s="3">
        <f>IF(Inputs!$B$27&lt;&gt;"Ready","PENDING INPUTS",IF(A121&gt;Inputs!$B$6,0,MIN(MAX(0,(K121+L121+M121)-N121),MAX(0,C121-D121-(IF(O121&lt;O121,K121+L121+M121-N121,0)+IF(W121&lt;O121,S121+T121+U121-V121,0)+IF(AE121&lt;O121,AA121+AB121+AC121-AD121,0)+IF(AM121&lt;O121,AI121+AJ121+AK121-AL121,0)+IF(AU121&lt;O121,AQ121+AR121+AS121-AT121,0)+IF(BC121&lt;O121,AY121+AZ121+BA121-BB121,0)+IF(BK121&lt;O121,BG121+BH121+BI121-BJ121,0)+IF(BS121&lt;O121,BO121+BP121+BQ121-BR121,0)+IF(CA121&lt;O121,BW121+BX121+BY121-BZ121,0)+IF(CI121&lt;O121,CE121+CF121+CG121-CH121,0))))))</f>
        <v>0</v>
      </c>
      <c r="Q121" s="3">
        <f>IF(Inputs!$B$27&lt;&gt;"Ready","PENDING INPUTS",MIN((K121+L121+M121),IF(D121&gt;C121,IF(D121=0,0,N121*C121/D121),N121+P121)))</f>
        <v>0</v>
      </c>
      <c r="R121" s="3">
        <f>IF(Inputs!$B$27&lt;&gt;"Ready","PENDING INPUTS",MAX(0,(K121+L121+M121)-Q121))</f>
        <v>0</v>
      </c>
      <c r="S121" s="3">
        <f>IF(Inputs!$B$27&lt;&gt;"Ready","PENDING INPUTS",Z120)</f>
        <v>0</v>
      </c>
      <c r="T121" s="3">
        <f>IF(Inputs!$B$27&lt;&gt;"Ready","PENDING INPUTS",IF(A121&lt;=Inputs!$B$6,ROUND(S121*Inputs!C15/12,2),0))</f>
        <v>0</v>
      </c>
      <c r="U121" s="3">
        <f>IF(Inputs!$B$27&lt;&gt;"Ready","PENDING INPUTS",IF(AND(A121&lt;=Inputs!$B$6,S121&gt;0),Inputs!G15,0))</f>
        <v>0</v>
      </c>
      <c r="V121" s="3">
        <f>IF(Inputs!$B$27&lt;&gt;"Ready","PENDING INPUTS",IF(A121&gt;Inputs!$B$6,0,MIN((S121+T121+U121),IF(Inputs!H15=1,Inputs!D15,MAX(Inputs!F15,ROUND(S121*Inputs!E15+T121+U121,2))))))</f>
        <v>0</v>
      </c>
      <c r="W121">
        <f>IF(Inputs!$B$27&lt;&gt;"Ready","PENDING INPUTS",IF(S121&lt;=0,99,1+IF(AND(K121&gt;0,OR(Inputs!C14&gt;Inputs!C15,AND(Inputs!C14=Inputs!C15,0&lt;1))),1,0)+IF(AND(AA121&gt;0,OR(Inputs!C16&gt;Inputs!C15,AND(Inputs!C16=Inputs!C15,2&lt;1))),1,0)+IF(AND(AI121&gt;0,OR(Inputs!C17&gt;Inputs!C15,AND(Inputs!C17=Inputs!C15,3&lt;1))),1,0)+IF(AND(AQ121&gt;0,OR(Inputs!C18&gt;Inputs!C15,AND(Inputs!C18=Inputs!C15,4&lt;1))),1,0)+IF(AND(AY121&gt;0,OR(Inputs!C19&gt;Inputs!C15,AND(Inputs!C19=Inputs!C15,5&lt;1))),1,0)+IF(AND(BG121&gt;0,OR(Inputs!C20&gt;Inputs!C15,AND(Inputs!C20=Inputs!C15,6&lt;1))),1,0)+IF(AND(BO121&gt;0,OR(Inputs!C21&gt;Inputs!C15,AND(Inputs!C21=Inputs!C15,7&lt;1))),1,0)+IF(AND(BW121&gt;0,OR(Inputs!C22&gt;Inputs!C15,AND(Inputs!C22=Inputs!C15,8&lt;1))),1,0)+IF(AND(CE121&gt;0,OR(Inputs!C23&gt;Inputs!C15,AND(Inputs!C23=Inputs!C15,9&lt;1))),1,0)))</f>
        <v>99</v>
      </c>
      <c r="X121" s="3">
        <f>IF(Inputs!$B$27&lt;&gt;"Ready","PENDING INPUTS",IF(A121&gt;Inputs!$B$6,0,MIN(MAX(0,(S121+T121+U121)-V121),MAX(0,C121-D121-(IF(O121&lt;W121,K121+L121+M121-N121,0)+IF(W121&lt;W121,S121+T121+U121-V121,0)+IF(AE121&lt;W121,AA121+AB121+AC121-AD121,0)+IF(AM121&lt;W121,AI121+AJ121+AK121-AL121,0)+IF(AU121&lt;W121,AQ121+AR121+AS121-AT121,0)+IF(BC121&lt;W121,AY121+AZ121+BA121-BB121,0)+IF(BK121&lt;W121,BG121+BH121+BI121-BJ121,0)+IF(BS121&lt;W121,BO121+BP121+BQ121-BR121,0)+IF(CA121&lt;W121,BW121+BX121+BY121-BZ121,0)+IF(CI121&lt;W121,CE121+CF121+CG121-CH121,0))))))</f>
        <v>0</v>
      </c>
      <c r="Y121" s="3">
        <f>IF(Inputs!$B$27&lt;&gt;"Ready","PENDING INPUTS",MIN((S121+T121+U121),IF(D121&gt;C121,IF(D121=0,0,V121*C121/D121),V121+X121)))</f>
        <v>0</v>
      </c>
      <c r="Z121" s="3">
        <f>IF(Inputs!$B$27&lt;&gt;"Ready","PENDING INPUTS",MAX(0,(S121+T121+U121)-Y121))</f>
        <v>0</v>
      </c>
      <c r="AA121" s="3">
        <f>IF(Inputs!$B$27&lt;&gt;"Ready","PENDING INPUTS",AH120)</f>
        <v>0</v>
      </c>
      <c r="AB121" s="3">
        <f>IF(Inputs!$B$27&lt;&gt;"Ready","PENDING INPUTS",IF(A121&lt;=Inputs!$B$6,ROUND(AA121*Inputs!C16/12,2),0))</f>
        <v>0</v>
      </c>
      <c r="AC121" s="3">
        <f>IF(Inputs!$B$27&lt;&gt;"Ready","PENDING INPUTS",IF(AND(A121&lt;=Inputs!$B$6,AA121&gt;0),Inputs!G16,0))</f>
        <v>0</v>
      </c>
      <c r="AD121" s="3">
        <f>IF(Inputs!$B$27&lt;&gt;"Ready","PENDING INPUTS",IF(A121&gt;Inputs!$B$6,0,MIN((AA121+AB121+AC121),IF(Inputs!H16=1,Inputs!D16,MAX(Inputs!F16,ROUND(AA121*Inputs!E16+AB121+AC121,2))))))</f>
        <v>0</v>
      </c>
      <c r="AE121">
        <f>IF(Inputs!$B$27&lt;&gt;"Ready","PENDING INPUTS",IF(AA121&lt;=0,99,1+IF(AND(K121&gt;0,OR(Inputs!C14&gt;Inputs!C16,AND(Inputs!C14=Inputs!C16,0&lt;2))),1,0)+IF(AND(S121&gt;0,OR(Inputs!C15&gt;Inputs!C16,AND(Inputs!C15=Inputs!C16,1&lt;2))),1,0)+IF(AND(AI121&gt;0,OR(Inputs!C17&gt;Inputs!C16,AND(Inputs!C17=Inputs!C16,3&lt;2))),1,0)+IF(AND(AQ121&gt;0,OR(Inputs!C18&gt;Inputs!C16,AND(Inputs!C18=Inputs!C16,4&lt;2))),1,0)+IF(AND(AY121&gt;0,OR(Inputs!C19&gt;Inputs!C16,AND(Inputs!C19=Inputs!C16,5&lt;2))),1,0)+IF(AND(BG121&gt;0,OR(Inputs!C20&gt;Inputs!C16,AND(Inputs!C20=Inputs!C16,6&lt;2))),1,0)+IF(AND(BO121&gt;0,OR(Inputs!C21&gt;Inputs!C16,AND(Inputs!C21=Inputs!C16,7&lt;2))),1,0)+IF(AND(BW121&gt;0,OR(Inputs!C22&gt;Inputs!C16,AND(Inputs!C22=Inputs!C16,8&lt;2))),1,0)+IF(AND(CE121&gt;0,OR(Inputs!C23&gt;Inputs!C16,AND(Inputs!C23=Inputs!C16,9&lt;2))),1,0)))</f>
        <v>99</v>
      </c>
      <c r="AF121" s="3">
        <f>IF(Inputs!$B$27&lt;&gt;"Ready","PENDING INPUTS",IF(A121&gt;Inputs!$B$6,0,MIN(MAX(0,(AA121+AB121+AC121)-AD121),MAX(0,C121-D121-(IF(O121&lt;AE121,K121+L121+M121-N121,0)+IF(W121&lt;AE121,S121+T121+U121-V121,0)+IF(AE121&lt;AE121,AA121+AB121+AC121-AD121,0)+IF(AM121&lt;AE121,AI121+AJ121+AK121-AL121,0)+IF(AU121&lt;AE121,AQ121+AR121+AS121-AT121,0)+IF(BC121&lt;AE121,AY121+AZ121+BA121-BB121,0)+IF(BK121&lt;AE121,BG121+BH121+BI121-BJ121,0)+IF(BS121&lt;AE121,BO121+BP121+BQ121-BR121,0)+IF(CA121&lt;AE121,BW121+BX121+BY121-BZ121,0)+IF(CI121&lt;AE121,CE121+CF121+CG121-CH121,0))))))</f>
        <v>0</v>
      </c>
      <c r="AG121" s="3">
        <f>IF(Inputs!$B$27&lt;&gt;"Ready","PENDING INPUTS",MIN((AA121+AB121+AC121),IF(D121&gt;C121,IF(D121=0,0,AD121*C121/D121),AD121+AF121)))</f>
        <v>0</v>
      </c>
      <c r="AH121" s="3">
        <f>IF(Inputs!$B$27&lt;&gt;"Ready","PENDING INPUTS",MAX(0,(AA121+AB121+AC121)-AG121))</f>
        <v>0</v>
      </c>
      <c r="AI121" s="3">
        <f>IF(Inputs!$B$27&lt;&gt;"Ready","PENDING INPUTS",AP120)</f>
        <v>0</v>
      </c>
      <c r="AJ121" s="3">
        <f>IF(Inputs!$B$27&lt;&gt;"Ready","PENDING INPUTS",IF(A121&lt;=Inputs!$B$6,ROUND(AI121*Inputs!C17/12,2),0))</f>
        <v>0</v>
      </c>
      <c r="AK121" s="3">
        <f>IF(Inputs!$B$27&lt;&gt;"Ready","PENDING INPUTS",IF(AND(A121&lt;=Inputs!$B$6,AI121&gt;0),Inputs!G17,0))</f>
        <v>0</v>
      </c>
      <c r="AL121" s="3">
        <f>IF(Inputs!$B$27&lt;&gt;"Ready","PENDING INPUTS",IF(A121&gt;Inputs!$B$6,0,MIN((AI121+AJ121+AK121),IF(Inputs!H17=1,Inputs!D17,MAX(Inputs!F17,ROUND(AI121*Inputs!E17+AJ121+AK121,2))))))</f>
        <v>0</v>
      </c>
      <c r="AM121">
        <f>IF(Inputs!$B$27&lt;&gt;"Ready","PENDING INPUTS",IF(AI121&lt;=0,99,1+IF(AND(K121&gt;0,OR(Inputs!C14&gt;Inputs!C17,AND(Inputs!C14=Inputs!C17,0&lt;3))),1,0)+IF(AND(S121&gt;0,OR(Inputs!C15&gt;Inputs!C17,AND(Inputs!C15=Inputs!C17,1&lt;3))),1,0)+IF(AND(AA121&gt;0,OR(Inputs!C16&gt;Inputs!C17,AND(Inputs!C16=Inputs!C17,2&lt;3))),1,0)+IF(AND(AQ121&gt;0,OR(Inputs!C18&gt;Inputs!C17,AND(Inputs!C18=Inputs!C17,4&lt;3))),1,0)+IF(AND(AY121&gt;0,OR(Inputs!C19&gt;Inputs!C17,AND(Inputs!C19=Inputs!C17,5&lt;3))),1,0)+IF(AND(BG121&gt;0,OR(Inputs!C20&gt;Inputs!C17,AND(Inputs!C20=Inputs!C17,6&lt;3))),1,0)+IF(AND(BO121&gt;0,OR(Inputs!C21&gt;Inputs!C17,AND(Inputs!C21=Inputs!C17,7&lt;3))),1,0)+IF(AND(BW121&gt;0,OR(Inputs!C22&gt;Inputs!C17,AND(Inputs!C22=Inputs!C17,8&lt;3))),1,0)+IF(AND(CE121&gt;0,OR(Inputs!C23&gt;Inputs!C17,AND(Inputs!C23=Inputs!C17,9&lt;3))),1,0)))</f>
        <v>99</v>
      </c>
      <c r="AN121" s="3">
        <f>IF(Inputs!$B$27&lt;&gt;"Ready","PENDING INPUTS",IF(A121&gt;Inputs!$B$6,0,MIN(MAX(0,(AI121+AJ121+AK121)-AL121),MAX(0,C121-D121-(IF(O121&lt;AM121,K121+L121+M121-N121,0)+IF(W121&lt;AM121,S121+T121+U121-V121,0)+IF(AE121&lt;AM121,AA121+AB121+AC121-AD121,0)+IF(AM121&lt;AM121,AI121+AJ121+AK121-AL121,0)+IF(AU121&lt;AM121,AQ121+AR121+AS121-AT121,0)+IF(BC121&lt;AM121,AY121+AZ121+BA121-BB121,0)+IF(BK121&lt;AM121,BG121+BH121+BI121-BJ121,0)+IF(BS121&lt;AM121,BO121+BP121+BQ121-BR121,0)+IF(CA121&lt;AM121,BW121+BX121+BY121-BZ121,0)+IF(CI121&lt;AM121,CE121+CF121+CG121-CH121,0))))))</f>
        <v>0</v>
      </c>
      <c r="AO121" s="3">
        <f>IF(Inputs!$B$27&lt;&gt;"Ready","PENDING INPUTS",MIN((AI121+AJ121+AK121),IF(D121&gt;C121,IF(D121=0,0,AL121*C121/D121),AL121+AN121)))</f>
        <v>0</v>
      </c>
      <c r="AP121" s="3">
        <f>IF(Inputs!$B$27&lt;&gt;"Ready","PENDING INPUTS",MAX(0,(AI121+AJ121+AK121)-AO121))</f>
        <v>0</v>
      </c>
      <c r="AQ121" s="3">
        <f>IF(Inputs!$B$27&lt;&gt;"Ready","PENDING INPUTS",AX120)</f>
        <v>0</v>
      </c>
      <c r="AR121" s="3">
        <f>IF(Inputs!$B$27&lt;&gt;"Ready","PENDING INPUTS",IF(A121&lt;=Inputs!$B$6,ROUND(AQ121*Inputs!C18/12,2),0))</f>
        <v>0</v>
      </c>
      <c r="AS121" s="3">
        <f>IF(Inputs!$B$27&lt;&gt;"Ready","PENDING INPUTS",IF(AND(A121&lt;=Inputs!$B$6,AQ121&gt;0),Inputs!G18,0))</f>
        <v>0</v>
      </c>
      <c r="AT121" s="3">
        <f>IF(Inputs!$B$27&lt;&gt;"Ready","PENDING INPUTS",IF(A121&gt;Inputs!$B$6,0,MIN((AQ121+AR121+AS121),IF(Inputs!H18=1,Inputs!D18,MAX(Inputs!F18,ROUND(AQ121*Inputs!E18+AR121+AS121,2))))))</f>
        <v>0</v>
      </c>
      <c r="AU121">
        <f>IF(Inputs!$B$27&lt;&gt;"Ready","PENDING INPUTS",IF(AQ121&lt;=0,99,1+IF(AND(K121&gt;0,OR(Inputs!C14&gt;Inputs!C18,AND(Inputs!C14=Inputs!C18,0&lt;4))),1,0)+IF(AND(S121&gt;0,OR(Inputs!C15&gt;Inputs!C18,AND(Inputs!C15=Inputs!C18,1&lt;4))),1,0)+IF(AND(AA121&gt;0,OR(Inputs!C16&gt;Inputs!C18,AND(Inputs!C16=Inputs!C18,2&lt;4))),1,0)+IF(AND(AI121&gt;0,OR(Inputs!C17&gt;Inputs!C18,AND(Inputs!C17=Inputs!C18,3&lt;4))),1,0)+IF(AND(AY121&gt;0,OR(Inputs!C19&gt;Inputs!C18,AND(Inputs!C19=Inputs!C18,5&lt;4))),1,0)+IF(AND(BG121&gt;0,OR(Inputs!C20&gt;Inputs!C18,AND(Inputs!C20=Inputs!C18,6&lt;4))),1,0)+IF(AND(BO121&gt;0,OR(Inputs!C21&gt;Inputs!C18,AND(Inputs!C21=Inputs!C18,7&lt;4))),1,0)+IF(AND(BW121&gt;0,OR(Inputs!C22&gt;Inputs!C18,AND(Inputs!C22=Inputs!C18,8&lt;4))),1,0)+IF(AND(CE121&gt;0,OR(Inputs!C23&gt;Inputs!C18,AND(Inputs!C23=Inputs!C18,9&lt;4))),1,0)))</f>
        <v>99</v>
      </c>
      <c r="AV121" s="3">
        <f>IF(Inputs!$B$27&lt;&gt;"Ready","PENDING INPUTS",IF(A121&gt;Inputs!$B$6,0,MIN(MAX(0,(AQ121+AR121+AS121)-AT121),MAX(0,C121-D121-(IF(O121&lt;AU121,K121+L121+M121-N121,0)+IF(W121&lt;AU121,S121+T121+U121-V121,0)+IF(AE121&lt;AU121,AA121+AB121+AC121-AD121,0)+IF(AM121&lt;AU121,AI121+AJ121+AK121-AL121,0)+IF(AU121&lt;AU121,AQ121+AR121+AS121-AT121,0)+IF(BC121&lt;AU121,AY121+AZ121+BA121-BB121,0)+IF(BK121&lt;AU121,BG121+BH121+BI121-BJ121,0)+IF(BS121&lt;AU121,BO121+BP121+BQ121-BR121,0)+IF(CA121&lt;AU121,BW121+BX121+BY121-BZ121,0)+IF(CI121&lt;AU121,CE121+CF121+CG121-CH121,0))))))</f>
        <v>0</v>
      </c>
      <c r="AW121" s="3">
        <f>IF(Inputs!$B$27&lt;&gt;"Ready","PENDING INPUTS",MIN((AQ121+AR121+AS121),IF(D121&gt;C121,IF(D121=0,0,AT121*C121/D121),AT121+AV121)))</f>
        <v>0</v>
      </c>
      <c r="AX121" s="3">
        <f>IF(Inputs!$B$27&lt;&gt;"Ready","PENDING INPUTS",MAX(0,(AQ121+AR121+AS121)-AW121))</f>
        <v>0</v>
      </c>
      <c r="AY121" s="3">
        <f>IF(Inputs!$B$27&lt;&gt;"Ready","PENDING INPUTS",BF120)</f>
        <v>0</v>
      </c>
      <c r="AZ121" s="3">
        <f>IF(Inputs!$B$27&lt;&gt;"Ready","PENDING INPUTS",IF(A121&lt;=Inputs!$B$6,ROUND(AY121*Inputs!C19/12,2),0))</f>
        <v>0</v>
      </c>
      <c r="BA121" s="3">
        <f>IF(Inputs!$B$27&lt;&gt;"Ready","PENDING INPUTS",IF(AND(A121&lt;=Inputs!$B$6,AY121&gt;0),Inputs!G19,0))</f>
        <v>0</v>
      </c>
      <c r="BB121" s="3">
        <f>IF(Inputs!$B$27&lt;&gt;"Ready","PENDING INPUTS",IF(A121&gt;Inputs!$B$6,0,MIN((AY121+AZ121+BA121),IF(Inputs!H19=1,Inputs!D19,MAX(Inputs!F19,ROUND(AY121*Inputs!E19+AZ121+BA121,2))))))</f>
        <v>0</v>
      </c>
      <c r="BC121">
        <f>IF(Inputs!$B$27&lt;&gt;"Ready","PENDING INPUTS",IF(AY121&lt;=0,99,1+IF(AND(K121&gt;0,OR(Inputs!C14&gt;Inputs!C19,AND(Inputs!C14=Inputs!C19,0&lt;5))),1,0)+IF(AND(S121&gt;0,OR(Inputs!C15&gt;Inputs!C19,AND(Inputs!C15=Inputs!C19,1&lt;5))),1,0)+IF(AND(AA121&gt;0,OR(Inputs!C16&gt;Inputs!C19,AND(Inputs!C16=Inputs!C19,2&lt;5))),1,0)+IF(AND(AI121&gt;0,OR(Inputs!C17&gt;Inputs!C19,AND(Inputs!C17=Inputs!C19,3&lt;5))),1,0)+IF(AND(AQ121&gt;0,OR(Inputs!C18&gt;Inputs!C19,AND(Inputs!C18=Inputs!C19,4&lt;5))),1,0)+IF(AND(BG121&gt;0,OR(Inputs!C20&gt;Inputs!C19,AND(Inputs!C20=Inputs!C19,6&lt;5))),1,0)+IF(AND(BO121&gt;0,OR(Inputs!C21&gt;Inputs!C19,AND(Inputs!C21=Inputs!C19,7&lt;5))),1,0)+IF(AND(BW121&gt;0,OR(Inputs!C22&gt;Inputs!C19,AND(Inputs!C22=Inputs!C19,8&lt;5))),1,0)+IF(AND(CE121&gt;0,OR(Inputs!C23&gt;Inputs!C19,AND(Inputs!C23=Inputs!C19,9&lt;5))),1,0)))</f>
        <v>99</v>
      </c>
      <c r="BD121" s="3">
        <f>IF(Inputs!$B$27&lt;&gt;"Ready","PENDING INPUTS",IF(A121&gt;Inputs!$B$6,0,MIN(MAX(0,(AY121+AZ121+BA121)-BB121),MAX(0,C121-D121-(IF(O121&lt;BC121,K121+L121+M121-N121,0)+IF(W121&lt;BC121,S121+T121+U121-V121,0)+IF(AE121&lt;BC121,AA121+AB121+AC121-AD121,0)+IF(AM121&lt;BC121,AI121+AJ121+AK121-AL121,0)+IF(AU121&lt;BC121,AQ121+AR121+AS121-AT121,0)+IF(BC121&lt;BC121,AY121+AZ121+BA121-BB121,0)+IF(BK121&lt;BC121,BG121+BH121+BI121-BJ121,0)+IF(BS121&lt;BC121,BO121+BP121+BQ121-BR121,0)+IF(CA121&lt;BC121,BW121+BX121+BY121-BZ121,0)+IF(CI121&lt;BC121,CE121+CF121+CG121-CH121,0))))))</f>
        <v>0</v>
      </c>
      <c r="BE121" s="3">
        <f>IF(Inputs!$B$27&lt;&gt;"Ready","PENDING INPUTS",MIN((AY121+AZ121+BA121),IF(D121&gt;C121,IF(D121=0,0,BB121*C121/D121),BB121+BD121)))</f>
        <v>0</v>
      </c>
      <c r="BF121" s="3">
        <f>IF(Inputs!$B$27&lt;&gt;"Ready","PENDING INPUTS",MAX(0,(AY121+AZ121+BA121)-BE121))</f>
        <v>0</v>
      </c>
      <c r="BG121" s="3">
        <f>IF(Inputs!$B$27&lt;&gt;"Ready","PENDING INPUTS",BN120)</f>
        <v>0</v>
      </c>
      <c r="BH121" s="3">
        <f>IF(Inputs!$B$27&lt;&gt;"Ready","PENDING INPUTS",IF(A121&lt;=Inputs!$B$6,ROUND(BG121*Inputs!C20/12,2),0))</f>
        <v>0</v>
      </c>
      <c r="BI121" s="3">
        <f>IF(Inputs!$B$27&lt;&gt;"Ready","PENDING INPUTS",IF(AND(A121&lt;=Inputs!$B$6,BG121&gt;0),Inputs!G20,0))</f>
        <v>0</v>
      </c>
      <c r="BJ121" s="3">
        <f>IF(Inputs!$B$27&lt;&gt;"Ready","PENDING INPUTS",IF(A121&gt;Inputs!$B$6,0,MIN((BG121+BH121+BI121),IF(Inputs!H20=1,Inputs!D20,MAX(Inputs!F20,ROUND(BG121*Inputs!E20+BH121+BI121,2))))))</f>
        <v>0</v>
      </c>
      <c r="BK121">
        <f>IF(Inputs!$B$27&lt;&gt;"Ready","PENDING INPUTS",IF(BG121&lt;=0,99,1+IF(AND(K121&gt;0,OR(Inputs!C14&gt;Inputs!C20,AND(Inputs!C14=Inputs!C20,0&lt;6))),1,0)+IF(AND(S121&gt;0,OR(Inputs!C15&gt;Inputs!C20,AND(Inputs!C15=Inputs!C20,1&lt;6))),1,0)+IF(AND(AA121&gt;0,OR(Inputs!C16&gt;Inputs!C20,AND(Inputs!C16=Inputs!C20,2&lt;6))),1,0)+IF(AND(AI121&gt;0,OR(Inputs!C17&gt;Inputs!C20,AND(Inputs!C17=Inputs!C20,3&lt;6))),1,0)+IF(AND(AQ121&gt;0,OR(Inputs!C18&gt;Inputs!C20,AND(Inputs!C18=Inputs!C20,4&lt;6))),1,0)+IF(AND(AY121&gt;0,OR(Inputs!C19&gt;Inputs!C20,AND(Inputs!C19=Inputs!C20,5&lt;6))),1,0)+IF(AND(BO121&gt;0,OR(Inputs!C21&gt;Inputs!C20,AND(Inputs!C21=Inputs!C20,7&lt;6))),1,0)+IF(AND(BW121&gt;0,OR(Inputs!C22&gt;Inputs!C20,AND(Inputs!C22=Inputs!C20,8&lt;6))),1,0)+IF(AND(CE121&gt;0,OR(Inputs!C23&gt;Inputs!C20,AND(Inputs!C23=Inputs!C20,9&lt;6))),1,0)))</f>
        <v>99</v>
      </c>
      <c r="BL121" s="3">
        <f>IF(Inputs!$B$27&lt;&gt;"Ready","PENDING INPUTS",IF(A121&gt;Inputs!$B$6,0,MIN(MAX(0,(BG121+BH121+BI121)-BJ121),MAX(0,C121-D121-(IF(O121&lt;BK121,K121+L121+M121-N121,0)+IF(W121&lt;BK121,S121+T121+U121-V121,0)+IF(AE121&lt;BK121,AA121+AB121+AC121-AD121,0)+IF(AM121&lt;BK121,AI121+AJ121+AK121-AL121,0)+IF(AU121&lt;BK121,AQ121+AR121+AS121-AT121,0)+IF(BC121&lt;BK121,AY121+AZ121+BA121-BB121,0)+IF(BK121&lt;BK121,BG121+BH121+BI121-BJ121,0)+IF(BS121&lt;BK121,BO121+BP121+BQ121-BR121,0)+IF(CA121&lt;BK121,BW121+BX121+BY121-BZ121,0)+IF(CI121&lt;BK121,CE121+CF121+CG121-CH121,0))))))</f>
        <v>0</v>
      </c>
      <c r="BM121" s="3">
        <f>IF(Inputs!$B$27&lt;&gt;"Ready","PENDING INPUTS",MIN((BG121+BH121+BI121),IF(D121&gt;C121,IF(D121=0,0,BJ121*C121/D121),BJ121+BL121)))</f>
        <v>0</v>
      </c>
      <c r="BN121" s="3">
        <f>IF(Inputs!$B$27&lt;&gt;"Ready","PENDING INPUTS",MAX(0,(BG121+BH121+BI121)-BM121))</f>
        <v>0</v>
      </c>
      <c r="BO121" s="3">
        <f>IF(Inputs!$B$27&lt;&gt;"Ready","PENDING INPUTS",BV120)</f>
        <v>0</v>
      </c>
      <c r="BP121" s="3">
        <f>IF(Inputs!$B$27&lt;&gt;"Ready","PENDING INPUTS",IF(A121&lt;=Inputs!$B$6,ROUND(BO121*Inputs!C21/12,2),0))</f>
        <v>0</v>
      </c>
      <c r="BQ121" s="3">
        <f>IF(Inputs!$B$27&lt;&gt;"Ready","PENDING INPUTS",IF(AND(A121&lt;=Inputs!$B$6,BO121&gt;0),Inputs!G21,0))</f>
        <v>0</v>
      </c>
      <c r="BR121" s="3">
        <f>IF(Inputs!$B$27&lt;&gt;"Ready","PENDING INPUTS",IF(A121&gt;Inputs!$B$6,0,MIN((BO121+BP121+BQ121),IF(Inputs!H21=1,Inputs!D21,MAX(Inputs!F21,ROUND(BO121*Inputs!E21+BP121+BQ121,2))))))</f>
        <v>0</v>
      </c>
      <c r="BS121">
        <f>IF(Inputs!$B$27&lt;&gt;"Ready","PENDING INPUTS",IF(BO121&lt;=0,99,1+IF(AND(K121&gt;0,OR(Inputs!C14&gt;Inputs!C21,AND(Inputs!C14=Inputs!C21,0&lt;7))),1,0)+IF(AND(S121&gt;0,OR(Inputs!C15&gt;Inputs!C21,AND(Inputs!C15=Inputs!C21,1&lt;7))),1,0)+IF(AND(AA121&gt;0,OR(Inputs!C16&gt;Inputs!C21,AND(Inputs!C16=Inputs!C21,2&lt;7))),1,0)+IF(AND(AI121&gt;0,OR(Inputs!C17&gt;Inputs!C21,AND(Inputs!C17=Inputs!C21,3&lt;7))),1,0)+IF(AND(AQ121&gt;0,OR(Inputs!C18&gt;Inputs!C21,AND(Inputs!C18=Inputs!C21,4&lt;7))),1,0)+IF(AND(AY121&gt;0,OR(Inputs!C19&gt;Inputs!C21,AND(Inputs!C19=Inputs!C21,5&lt;7))),1,0)+IF(AND(BG121&gt;0,OR(Inputs!C20&gt;Inputs!C21,AND(Inputs!C20=Inputs!C21,6&lt;7))),1,0)+IF(AND(BW121&gt;0,OR(Inputs!C22&gt;Inputs!C21,AND(Inputs!C22=Inputs!C21,8&lt;7))),1,0)+IF(AND(CE121&gt;0,OR(Inputs!C23&gt;Inputs!C21,AND(Inputs!C23=Inputs!C21,9&lt;7))),1,0)))</f>
        <v>99</v>
      </c>
      <c r="BT121" s="3">
        <f>IF(Inputs!$B$27&lt;&gt;"Ready","PENDING INPUTS",IF(A121&gt;Inputs!$B$6,0,MIN(MAX(0,(BO121+BP121+BQ121)-BR121),MAX(0,C121-D121-(IF(O121&lt;BS121,K121+L121+M121-N121,0)+IF(W121&lt;BS121,S121+T121+U121-V121,0)+IF(AE121&lt;BS121,AA121+AB121+AC121-AD121,0)+IF(AM121&lt;BS121,AI121+AJ121+AK121-AL121,0)+IF(AU121&lt;BS121,AQ121+AR121+AS121-AT121,0)+IF(BC121&lt;BS121,AY121+AZ121+BA121-BB121,0)+IF(BK121&lt;BS121,BG121+BH121+BI121-BJ121,0)+IF(BS121&lt;BS121,BO121+BP121+BQ121-BR121,0)+IF(CA121&lt;BS121,BW121+BX121+BY121-BZ121,0)+IF(CI121&lt;BS121,CE121+CF121+CG121-CH121,0))))))</f>
        <v>0</v>
      </c>
      <c r="BU121" s="3">
        <f>IF(Inputs!$B$27&lt;&gt;"Ready","PENDING INPUTS",MIN((BO121+BP121+BQ121),IF(D121&gt;C121,IF(D121=0,0,BR121*C121/D121),BR121+BT121)))</f>
        <v>0</v>
      </c>
      <c r="BV121" s="3">
        <f>IF(Inputs!$B$27&lt;&gt;"Ready","PENDING INPUTS",MAX(0,(BO121+BP121+BQ121)-BU121))</f>
        <v>0</v>
      </c>
      <c r="BW121" s="3">
        <f>IF(Inputs!$B$27&lt;&gt;"Ready","PENDING INPUTS",CD120)</f>
        <v>0</v>
      </c>
      <c r="BX121" s="3">
        <f>IF(Inputs!$B$27&lt;&gt;"Ready","PENDING INPUTS",IF(A121&lt;=Inputs!$B$6,ROUND(BW121*Inputs!C22/12,2),0))</f>
        <v>0</v>
      </c>
      <c r="BY121" s="3">
        <f>IF(Inputs!$B$27&lt;&gt;"Ready","PENDING INPUTS",IF(AND(A121&lt;=Inputs!$B$6,BW121&gt;0),Inputs!G22,0))</f>
        <v>0</v>
      </c>
      <c r="BZ121" s="3">
        <f>IF(Inputs!$B$27&lt;&gt;"Ready","PENDING INPUTS",IF(A121&gt;Inputs!$B$6,0,MIN((BW121+BX121+BY121),IF(Inputs!H22=1,Inputs!D22,MAX(Inputs!F22,ROUND(BW121*Inputs!E22+BX121+BY121,2))))))</f>
        <v>0</v>
      </c>
      <c r="CA121">
        <f>IF(Inputs!$B$27&lt;&gt;"Ready","PENDING INPUTS",IF(BW121&lt;=0,99,1+IF(AND(K121&gt;0,OR(Inputs!C14&gt;Inputs!C22,AND(Inputs!C14=Inputs!C22,0&lt;8))),1,0)+IF(AND(S121&gt;0,OR(Inputs!C15&gt;Inputs!C22,AND(Inputs!C15=Inputs!C22,1&lt;8))),1,0)+IF(AND(AA121&gt;0,OR(Inputs!C16&gt;Inputs!C22,AND(Inputs!C16=Inputs!C22,2&lt;8))),1,0)+IF(AND(AI121&gt;0,OR(Inputs!C17&gt;Inputs!C22,AND(Inputs!C17=Inputs!C22,3&lt;8))),1,0)+IF(AND(AQ121&gt;0,OR(Inputs!C18&gt;Inputs!C22,AND(Inputs!C18=Inputs!C22,4&lt;8))),1,0)+IF(AND(AY121&gt;0,OR(Inputs!C19&gt;Inputs!C22,AND(Inputs!C19=Inputs!C22,5&lt;8))),1,0)+IF(AND(BG121&gt;0,OR(Inputs!C20&gt;Inputs!C22,AND(Inputs!C20=Inputs!C22,6&lt;8))),1,0)+IF(AND(BO121&gt;0,OR(Inputs!C21&gt;Inputs!C22,AND(Inputs!C21=Inputs!C22,7&lt;8))),1,0)+IF(AND(CE121&gt;0,OR(Inputs!C23&gt;Inputs!C22,AND(Inputs!C23=Inputs!C22,9&lt;8))),1,0)))</f>
        <v>99</v>
      </c>
      <c r="CB121" s="3">
        <f>IF(Inputs!$B$27&lt;&gt;"Ready","PENDING INPUTS",IF(A121&gt;Inputs!$B$6,0,MIN(MAX(0,(BW121+BX121+BY121)-BZ121),MAX(0,C121-D121-(IF(O121&lt;CA121,K121+L121+M121-N121,0)+IF(W121&lt;CA121,S121+T121+U121-V121,0)+IF(AE121&lt;CA121,AA121+AB121+AC121-AD121,0)+IF(AM121&lt;CA121,AI121+AJ121+AK121-AL121,0)+IF(AU121&lt;CA121,AQ121+AR121+AS121-AT121,0)+IF(BC121&lt;CA121,AY121+AZ121+BA121-BB121,0)+IF(BK121&lt;CA121,BG121+BH121+BI121-BJ121,0)+IF(BS121&lt;CA121,BO121+BP121+BQ121-BR121,0)+IF(CA121&lt;CA121,BW121+BX121+BY121-BZ121,0)+IF(CI121&lt;CA121,CE121+CF121+CG121-CH121,0))))))</f>
        <v>0</v>
      </c>
      <c r="CC121" s="3">
        <f>IF(Inputs!$B$27&lt;&gt;"Ready","PENDING INPUTS",MIN((BW121+BX121+BY121),IF(D121&gt;C121,IF(D121=0,0,BZ121*C121/D121),BZ121+CB121)))</f>
        <v>0</v>
      </c>
      <c r="CD121" s="3">
        <f>IF(Inputs!$B$27&lt;&gt;"Ready","PENDING INPUTS",MAX(0,(BW121+BX121+BY121)-CC121))</f>
        <v>0</v>
      </c>
      <c r="CE121" s="3">
        <f>IF(Inputs!$B$27&lt;&gt;"Ready","PENDING INPUTS",CL120)</f>
        <v>0</v>
      </c>
      <c r="CF121" s="3">
        <f>IF(Inputs!$B$27&lt;&gt;"Ready","PENDING INPUTS",IF(A121&lt;=Inputs!$B$6,ROUND(CE121*Inputs!C23/12,2),0))</f>
        <v>0</v>
      </c>
      <c r="CG121" s="3">
        <f>IF(Inputs!$B$27&lt;&gt;"Ready","PENDING INPUTS",IF(AND(A121&lt;=Inputs!$B$6,CE121&gt;0),Inputs!G23,0))</f>
        <v>0</v>
      </c>
      <c r="CH121" s="3">
        <f>IF(Inputs!$B$27&lt;&gt;"Ready","PENDING INPUTS",IF(A121&gt;Inputs!$B$6,0,MIN((CE121+CF121+CG121),IF(Inputs!H23=1,Inputs!D23,MAX(Inputs!F23,ROUND(CE121*Inputs!E23+CF121+CG121,2))))))</f>
        <v>0</v>
      </c>
      <c r="CI121">
        <f>IF(Inputs!$B$27&lt;&gt;"Ready","PENDING INPUTS",IF(CE121&lt;=0,99,1+IF(AND(K121&gt;0,OR(Inputs!C14&gt;Inputs!C23,AND(Inputs!C14=Inputs!C23,0&lt;9))),1,0)+IF(AND(S121&gt;0,OR(Inputs!C15&gt;Inputs!C23,AND(Inputs!C15=Inputs!C23,1&lt;9))),1,0)+IF(AND(AA121&gt;0,OR(Inputs!C16&gt;Inputs!C23,AND(Inputs!C16=Inputs!C23,2&lt;9))),1,0)+IF(AND(AI121&gt;0,OR(Inputs!C17&gt;Inputs!C23,AND(Inputs!C17=Inputs!C23,3&lt;9))),1,0)+IF(AND(AQ121&gt;0,OR(Inputs!C18&gt;Inputs!C23,AND(Inputs!C18=Inputs!C23,4&lt;9))),1,0)+IF(AND(AY121&gt;0,OR(Inputs!C19&gt;Inputs!C23,AND(Inputs!C19=Inputs!C23,5&lt;9))),1,0)+IF(AND(BG121&gt;0,OR(Inputs!C20&gt;Inputs!C23,AND(Inputs!C20=Inputs!C23,6&lt;9))),1,0)+IF(AND(BO121&gt;0,OR(Inputs!C21&gt;Inputs!C23,AND(Inputs!C21=Inputs!C23,7&lt;9))),1,0)+IF(AND(BW121&gt;0,OR(Inputs!C22&gt;Inputs!C23,AND(Inputs!C22=Inputs!C23,8&lt;9))),1,0)))</f>
        <v>99</v>
      </c>
      <c r="CJ121" s="3">
        <f>IF(Inputs!$B$27&lt;&gt;"Ready","PENDING INPUTS",IF(A121&gt;Inputs!$B$6,0,MIN(MAX(0,(CE121+CF121+CG121)-CH121),MAX(0,C121-D121-(IF(O121&lt;CI121,K121+L121+M121-N121,0)+IF(W121&lt;CI121,S121+T121+U121-V121,0)+IF(AE121&lt;CI121,AA121+AB121+AC121-AD121,0)+IF(AM121&lt;CI121,AI121+AJ121+AK121-AL121,0)+IF(AU121&lt;CI121,AQ121+AR121+AS121-AT121,0)+IF(BC121&lt;CI121,AY121+AZ121+BA121-BB121,0)+IF(BK121&lt;CI121,BG121+BH121+BI121-BJ121,0)+IF(BS121&lt;CI121,BO121+BP121+BQ121-BR121,0)+IF(CA121&lt;CI121,BW121+BX121+BY121-BZ121,0)+IF(CI121&lt;CI121,CE121+CF121+CG121-CH121,0))))))</f>
        <v>0</v>
      </c>
      <c r="CK121" s="3">
        <f>IF(Inputs!$B$27&lt;&gt;"Ready","PENDING INPUTS",MIN((CE121+CF121+CG121),IF(D121&gt;C121,IF(D121=0,0,CH121*C121/D121),CH121+CJ121)))</f>
        <v>0</v>
      </c>
      <c r="CL121" s="3">
        <f>IF(Inputs!$B$27&lt;&gt;"Ready","PENDING INPUTS",MAX(0,(CE121+CF121+CG121)-CK121))</f>
        <v>0</v>
      </c>
    </row>
    <row r="122" spans="1:90" ht="27.95" customHeight="1" x14ac:dyDescent="0.25">
      <c r="A122">
        <v>118</v>
      </c>
      <c r="B122" s="13">
        <f>IF(Inputs!$B$27&lt;&gt;"Ready","PENDING INPUTS",EDATE(Inputs!$B$5,A122-1))</f>
        <v>49857</v>
      </c>
      <c r="C122" s="3">
        <f>IF(Inputs!$B$27&lt;&gt;"Ready","PENDING INPUTS",IF(A122&lt;=Inputs!$B$6,MAX(0,Inputs!$B$4+IF(A122=Inputs!$B$7,Inputs!$B$8,0)+IF(A122=Inputs!$B$9,Inputs!$B$10,0)),0))</f>
        <v>0</v>
      </c>
      <c r="D122" s="3">
        <f>IF(Inputs!$B$27&lt;&gt;"Ready","PENDING INPUTS",SUM(N122,V122,AD122,AL122,AT122,BB122,BJ122,BR122,BZ122,CH122))</f>
        <v>0</v>
      </c>
      <c r="E122" s="3">
        <f>IF(Inputs!$B$27&lt;&gt;"Ready","PENDING INPUTS",MAX(0,D122-C122))</f>
        <v>0</v>
      </c>
      <c r="F122" s="3">
        <f>IF(Inputs!$B$27&lt;&gt;"Ready","PENDING INPUTS",SUM(Q122,Y122,AG122,AO122,AW122,BE122,BM122,BU122,CC122,CK122))</f>
        <v>0</v>
      </c>
      <c r="G122" s="3">
        <f>IF(Inputs!$B$27&lt;&gt;"Ready","PENDING INPUTS",SUM(L122,T122,AB122,AJ122,AR122,AZ122,BH122,BP122,BX122,CF122))</f>
        <v>0</v>
      </c>
      <c r="H122" s="3">
        <f>IF(Inputs!$B$27&lt;&gt;"Ready","PENDING INPUTS",SUM(M122,U122,AC122,AK122,AS122,BA122,BI122,BQ122,BY122,CG122))</f>
        <v>0</v>
      </c>
      <c r="I122" s="3">
        <f>IF(Inputs!$B$27&lt;&gt;"Ready","PENDING INPUTS",SUM(R122,Z122,AH122,AP122,AX122,BF122,BN122,BV122,CD122,CL122))</f>
        <v>0</v>
      </c>
      <c r="J122" t="str">
        <f>IF(Inputs!$B$27&lt;&gt;"Ready","PENDING INPUTS",IF(A122&gt;Inputs!$B$6,"Beyond horizon",IF(E122&gt;0.005,"MINIMUM SHORTFALL",IF(I122&lt;0.005,"Paid off","In progress"))))</f>
        <v>Paid off</v>
      </c>
      <c r="K122" s="3">
        <f>IF(Inputs!$B$27&lt;&gt;"Ready","PENDING INPUTS",R121)</f>
        <v>0</v>
      </c>
      <c r="L122" s="3">
        <f>IF(Inputs!$B$27&lt;&gt;"Ready","PENDING INPUTS",IF(A122&lt;=Inputs!$B$6,ROUND(K122*Inputs!C14/12,2),0))</f>
        <v>0</v>
      </c>
      <c r="M122" s="3">
        <f>IF(Inputs!$B$27&lt;&gt;"Ready","PENDING INPUTS",IF(AND(A122&lt;=Inputs!$B$6,K122&gt;0),Inputs!G14,0))</f>
        <v>0</v>
      </c>
      <c r="N122" s="3">
        <f>IF(Inputs!$B$27&lt;&gt;"Ready","PENDING INPUTS",IF(A122&gt;Inputs!$B$6,0,MIN((K122+L122+M122),IF(Inputs!H14=1,Inputs!D14,MAX(Inputs!F14,ROUND(K122*Inputs!E14+L122+M122,2))))))</f>
        <v>0</v>
      </c>
      <c r="O122">
        <f>IF(Inputs!$B$27&lt;&gt;"Ready","PENDING INPUTS",IF(K122&lt;=0,99,1+IF(AND(S122&gt;0,OR(Inputs!C15&gt;Inputs!C14,AND(Inputs!C15=Inputs!C14,1&lt;0))),1,0)+IF(AND(AA122&gt;0,OR(Inputs!C16&gt;Inputs!C14,AND(Inputs!C16=Inputs!C14,2&lt;0))),1,0)+IF(AND(AI122&gt;0,OR(Inputs!C17&gt;Inputs!C14,AND(Inputs!C17=Inputs!C14,3&lt;0))),1,0)+IF(AND(AQ122&gt;0,OR(Inputs!C18&gt;Inputs!C14,AND(Inputs!C18=Inputs!C14,4&lt;0))),1,0)+IF(AND(AY122&gt;0,OR(Inputs!C19&gt;Inputs!C14,AND(Inputs!C19=Inputs!C14,5&lt;0))),1,0)+IF(AND(BG122&gt;0,OR(Inputs!C20&gt;Inputs!C14,AND(Inputs!C20=Inputs!C14,6&lt;0))),1,0)+IF(AND(BO122&gt;0,OR(Inputs!C21&gt;Inputs!C14,AND(Inputs!C21=Inputs!C14,7&lt;0))),1,0)+IF(AND(BW122&gt;0,OR(Inputs!C22&gt;Inputs!C14,AND(Inputs!C22=Inputs!C14,8&lt;0))),1,0)+IF(AND(CE122&gt;0,OR(Inputs!C23&gt;Inputs!C14,AND(Inputs!C23=Inputs!C14,9&lt;0))),1,0)))</f>
        <v>99</v>
      </c>
      <c r="P122" s="3">
        <f>IF(Inputs!$B$27&lt;&gt;"Ready","PENDING INPUTS",IF(A122&gt;Inputs!$B$6,0,MIN(MAX(0,(K122+L122+M122)-N122),MAX(0,C122-D122-(IF(O122&lt;O122,K122+L122+M122-N122,0)+IF(W122&lt;O122,S122+T122+U122-V122,0)+IF(AE122&lt;O122,AA122+AB122+AC122-AD122,0)+IF(AM122&lt;O122,AI122+AJ122+AK122-AL122,0)+IF(AU122&lt;O122,AQ122+AR122+AS122-AT122,0)+IF(BC122&lt;O122,AY122+AZ122+BA122-BB122,0)+IF(BK122&lt;O122,BG122+BH122+BI122-BJ122,0)+IF(BS122&lt;O122,BO122+BP122+BQ122-BR122,0)+IF(CA122&lt;O122,BW122+BX122+BY122-BZ122,0)+IF(CI122&lt;O122,CE122+CF122+CG122-CH122,0))))))</f>
        <v>0</v>
      </c>
      <c r="Q122" s="3">
        <f>IF(Inputs!$B$27&lt;&gt;"Ready","PENDING INPUTS",MIN((K122+L122+M122),IF(D122&gt;C122,IF(D122=0,0,N122*C122/D122),N122+P122)))</f>
        <v>0</v>
      </c>
      <c r="R122" s="3">
        <f>IF(Inputs!$B$27&lt;&gt;"Ready","PENDING INPUTS",MAX(0,(K122+L122+M122)-Q122))</f>
        <v>0</v>
      </c>
      <c r="S122" s="3">
        <f>IF(Inputs!$B$27&lt;&gt;"Ready","PENDING INPUTS",Z121)</f>
        <v>0</v>
      </c>
      <c r="T122" s="3">
        <f>IF(Inputs!$B$27&lt;&gt;"Ready","PENDING INPUTS",IF(A122&lt;=Inputs!$B$6,ROUND(S122*Inputs!C15/12,2),0))</f>
        <v>0</v>
      </c>
      <c r="U122" s="3">
        <f>IF(Inputs!$B$27&lt;&gt;"Ready","PENDING INPUTS",IF(AND(A122&lt;=Inputs!$B$6,S122&gt;0),Inputs!G15,0))</f>
        <v>0</v>
      </c>
      <c r="V122" s="3">
        <f>IF(Inputs!$B$27&lt;&gt;"Ready","PENDING INPUTS",IF(A122&gt;Inputs!$B$6,0,MIN((S122+T122+U122),IF(Inputs!H15=1,Inputs!D15,MAX(Inputs!F15,ROUND(S122*Inputs!E15+T122+U122,2))))))</f>
        <v>0</v>
      </c>
      <c r="W122">
        <f>IF(Inputs!$B$27&lt;&gt;"Ready","PENDING INPUTS",IF(S122&lt;=0,99,1+IF(AND(K122&gt;0,OR(Inputs!C14&gt;Inputs!C15,AND(Inputs!C14=Inputs!C15,0&lt;1))),1,0)+IF(AND(AA122&gt;0,OR(Inputs!C16&gt;Inputs!C15,AND(Inputs!C16=Inputs!C15,2&lt;1))),1,0)+IF(AND(AI122&gt;0,OR(Inputs!C17&gt;Inputs!C15,AND(Inputs!C17=Inputs!C15,3&lt;1))),1,0)+IF(AND(AQ122&gt;0,OR(Inputs!C18&gt;Inputs!C15,AND(Inputs!C18=Inputs!C15,4&lt;1))),1,0)+IF(AND(AY122&gt;0,OR(Inputs!C19&gt;Inputs!C15,AND(Inputs!C19=Inputs!C15,5&lt;1))),1,0)+IF(AND(BG122&gt;0,OR(Inputs!C20&gt;Inputs!C15,AND(Inputs!C20=Inputs!C15,6&lt;1))),1,0)+IF(AND(BO122&gt;0,OR(Inputs!C21&gt;Inputs!C15,AND(Inputs!C21=Inputs!C15,7&lt;1))),1,0)+IF(AND(BW122&gt;0,OR(Inputs!C22&gt;Inputs!C15,AND(Inputs!C22=Inputs!C15,8&lt;1))),1,0)+IF(AND(CE122&gt;0,OR(Inputs!C23&gt;Inputs!C15,AND(Inputs!C23=Inputs!C15,9&lt;1))),1,0)))</f>
        <v>99</v>
      </c>
      <c r="X122" s="3">
        <f>IF(Inputs!$B$27&lt;&gt;"Ready","PENDING INPUTS",IF(A122&gt;Inputs!$B$6,0,MIN(MAX(0,(S122+T122+U122)-V122),MAX(0,C122-D122-(IF(O122&lt;W122,K122+L122+M122-N122,0)+IF(W122&lt;W122,S122+T122+U122-V122,0)+IF(AE122&lt;W122,AA122+AB122+AC122-AD122,0)+IF(AM122&lt;W122,AI122+AJ122+AK122-AL122,0)+IF(AU122&lt;W122,AQ122+AR122+AS122-AT122,0)+IF(BC122&lt;W122,AY122+AZ122+BA122-BB122,0)+IF(BK122&lt;W122,BG122+BH122+BI122-BJ122,0)+IF(BS122&lt;W122,BO122+BP122+BQ122-BR122,0)+IF(CA122&lt;W122,BW122+BX122+BY122-BZ122,0)+IF(CI122&lt;W122,CE122+CF122+CG122-CH122,0))))))</f>
        <v>0</v>
      </c>
      <c r="Y122" s="3">
        <f>IF(Inputs!$B$27&lt;&gt;"Ready","PENDING INPUTS",MIN((S122+T122+U122),IF(D122&gt;C122,IF(D122=0,0,V122*C122/D122),V122+X122)))</f>
        <v>0</v>
      </c>
      <c r="Z122" s="3">
        <f>IF(Inputs!$B$27&lt;&gt;"Ready","PENDING INPUTS",MAX(0,(S122+T122+U122)-Y122))</f>
        <v>0</v>
      </c>
      <c r="AA122" s="3">
        <f>IF(Inputs!$B$27&lt;&gt;"Ready","PENDING INPUTS",AH121)</f>
        <v>0</v>
      </c>
      <c r="AB122" s="3">
        <f>IF(Inputs!$B$27&lt;&gt;"Ready","PENDING INPUTS",IF(A122&lt;=Inputs!$B$6,ROUND(AA122*Inputs!C16/12,2),0))</f>
        <v>0</v>
      </c>
      <c r="AC122" s="3">
        <f>IF(Inputs!$B$27&lt;&gt;"Ready","PENDING INPUTS",IF(AND(A122&lt;=Inputs!$B$6,AA122&gt;0),Inputs!G16,0))</f>
        <v>0</v>
      </c>
      <c r="AD122" s="3">
        <f>IF(Inputs!$B$27&lt;&gt;"Ready","PENDING INPUTS",IF(A122&gt;Inputs!$B$6,0,MIN((AA122+AB122+AC122),IF(Inputs!H16=1,Inputs!D16,MAX(Inputs!F16,ROUND(AA122*Inputs!E16+AB122+AC122,2))))))</f>
        <v>0</v>
      </c>
      <c r="AE122">
        <f>IF(Inputs!$B$27&lt;&gt;"Ready","PENDING INPUTS",IF(AA122&lt;=0,99,1+IF(AND(K122&gt;0,OR(Inputs!C14&gt;Inputs!C16,AND(Inputs!C14=Inputs!C16,0&lt;2))),1,0)+IF(AND(S122&gt;0,OR(Inputs!C15&gt;Inputs!C16,AND(Inputs!C15=Inputs!C16,1&lt;2))),1,0)+IF(AND(AI122&gt;0,OR(Inputs!C17&gt;Inputs!C16,AND(Inputs!C17=Inputs!C16,3&lt;2))),1,0)+IF(AND(AQ122&gt;0,OR(Inputs!C18&gt;Inputs!C16,AND(Inputs!C18=Inputs!C16,4&lt;2))),1,0)+IF(AND(AY122&gt;0,OR(Inputs!C19&gt;Inputs!C16,AND(Inputs!C19=Inputs!C16,5&lt;2))),1,0)+IF(AND(BG122&gt;0,OR(Inputs!C20&gt;Inputs!C16,AND(Inputs!C20=Inputs!C16,6&lt;2))),1,0)+IF(AND(BO122&gt;0,OR(Inputs!C21&gt;Inputs!C16,AND(Inputs!C21=Inputs!C16,7&lt;2))),1,0)+IF(AND(BW122&gt;0,OR(Inputs!C22&gt;Inputs!C16,AND(Inputs!C22=Inputs!C16,8&lt;2))),1,0)+IF(AND(CE122&gt;0,OR(Inputs!C23&gt;Inputs!C16,AND(Inputs!C23=Inputs!C16,9&lt;2))),1,0)))</f>
        <v>99</v>
      </c>
      <c r="AF122" s="3">
        <f>IF(Inputs!$B$27&lt;&gt;"Ready","PENDING INPUTS",IF(A122&gt;Inputs!$B$6,0,MIN(MAX(0,(AA122+AB122+AC122)-AD122),MAX(0,C122-D122-(IF(O122&lt;AE122,K122+L122+M122-N122,0)+IF(W122&lt;AE122,S122+T122+U122-V122,0)+IF(AE122&lt;AE122,AA122+AB122+AC122-AD122,0)+IF(AM122&lt;AE122,AI122+AJ122+AK122-AL122,0)+IF(AU122&lt;AE122,AQ122+AR122+AS122-AT122,0)+IF(BC122&lt;AE122,AY122+AZ122+BA122-BB122,0)+IF(BK122&lt;AE122,BG122+BH122+BI122-BJ122,0)+IF(BS122&lt;AE122,BO122+BP122+BQ122-BR122,0)+IF(CA122&lt;AE122,BW122+BX122+BY122-BZ122,0)+IF(CI122&lt;AE122,CE122+CF122+CG122-CH122,0))))))</f>
        <v>0</v>
      </c>
      <c r="AG122" s="3">
        <f>IF(Inputs!$B$27&lt;&gt;"Ready","PENDING INPUTS",MIN((AA122+AB122+AC122),IF(D122&gt;C122,IF(D122=0,0,AD122*C122/D122),AD122+AF122)))</f>
        <v>0</v>
      </c>
      <c r="AH122" s="3">
        <f>IF(Inputs!$B$27&lt;&gt;"Ready","PENDING INPUTS",MAX(0,(AA122+AB122+AC122)-AG122))</f>
        <v>0</v>
      </c>
      <c r="AI122" s="3">
        <f>IF(Inputs!$B$27&lt;&gt;"Ready","PENDING INPUTS",AP121)</f>
        <v>0</v>
      </c>
      <c r="AJ122" s="3">
        <f>IF(Inputs!$B$27&lt;&gt;"Ready","PENDING INPUTS",IF(A122&lt;=Inputs!$B$6,ROUND(AI122*Inputs!C17/12,2),0))</f>
        <v>0</v>
      </c>
      <c r="AK122" s="3">
        <f>IF(Inputs!$B$27&lt;&gt;"Ready","PENDING INPUTS",IF(AND(A122&lt;=Inputs!$B$6,AI122&gt;0),Inputs!G17,0))</f>
        <v>0</v>
      </c>
      <c r="AL122" s="3">
        <f>IF(Inputs!$B$27&lt;&gt;"Ready","PENDING INPUTS",IF(A122&gt;Inputs!$B$6,0,MIN((AI122+AJ122+AK122),IF(Inputs!H17=1,Inputs!D17,MAX(Inputs!F17,ROUND(AI122*Inputs!E17+AJ122+AK122,2))))))</f>
        <v>0</v>
      </c>
      <c r="AM122">
        <f>IF(Inputs!$B$27&lt;&gt;"Ready","PENDING INPUTS",IF(AI122&lt;=0,99,1+IF(AND(K122&gt;0,OR(Inputs!C14&gt;Inputs!C17,AND(Inputs!C14=Inputs!C17,0&lt;3))),1,0)+IF(AND(S122&gt;0,OR(Inputs!C15&gt;Inputs!C17,AND(Inputs!C15=Inputs!C17,1&lt;3))),1,0)+IF(AND(AA122&gt;0,OR(Inputs!C16&gt;Inputs!C17,AND(Inputs!C16=Inputs!C17,2&lt;3))),1,0)+IF(AND(AQ122&gt;0,OR(Inputs!C18&gt;Inputs!C17,AND(Inputs!C18=Inputs!C17,4&lt;3))),1,0)+IF(AND(AY122&gt;0,OR(Inputs!C19&gt;Inputs!C17,AND(Inputs!C19=Inputs!C17,5&lt;3))),1,0)+IF(AND(BG122&gt;0,OR(Inputs!C20&gt;Inputs!C17,AND(Inputs!C20=Inputs!C17,6&lt;3))),1,0)+IF(AND(BO122&gt;0,OR(Inputs!C21&gt;Inputs!C17,AND(Inputs!C21=Inputs!C17,7&lt;3))),1,0)+IF(AND(BW122&gt;0,OR(Inputs!C22&gt;Inputs!C17,AND(Inputs!C22=Inputs!C17,8&lt;3))),1,0)+IF(AND(CE122&gt;0,OR(Inputs!C23&gt;Inputs!C17,AND(Inputs!C23=Inputs!C17,9&lt;3))),1,0)))</f>
        <v>99</v>
      </c>
      <c r="AN122" s="3">
        <f>IF(Inputs!$B$27&lt;&gt;"Ready","PENDING INPUTS",IF(A122&gt;Inputs!$B$6,0,MIN(MAX(0,(AI122+AJ122+AK122)-AL122),MAX(0,C122-D122-(IF(O122&lt;AM122,K122+L122+M122-N122,0)+IF(W122&lt;AM122,S122+T122+U122-V122,0)+IF(AE122&lt;AM122,AA122+AB122+AC122-AD122,0)+IF(AM122&lt;AM122,AI122+AJ122+AK122-AL122,0)+IF(AU122&lt;AM122,AQ122+AR122+AS122-AT122,0)+IF(BC122&lt;AM122,AY122+AZ122+BA122-BB122,0)+IF(BK122&lt;AM122,BG122+BH122+BI122-BJ122,0)+IF(BS122&lt;AM122,BO122+BP122+BQ122-BR122,0)+IF(CA122&lt;AM122,BW122+BX122+BY122-BZ122,0)+IF(CI122&lt;AM122,CE122+CF122+CG122-CH122,0))))))</f>
        <v>0</v>
      </c>
      <c r="AO122" s="3">
        <f>IF(Inputs!$B$27&lt;&gt;"Ready","PENDING INPUTS",MIN((AI122+AJ122+AK122),IF(D122&gt;C122,IF(D122=0,0,AL122*C122/D122),AL122+AN122)))</f>
        <v>0</v>
      </c>
      <c r="AP122" s="3">
        <f>IF(Inputs!$B$27&lt;&gt;"Ready","PENDING INPUTS",MAX(0,(AI122+AJ122+AK122)-AO122))</f>
        <v>0</v>
      </c>
      <c r="AQ122" s="3">
        <f>IF(Inputs!$B$27&lt;&gt;"Ready","PENDING INPUTS",AX121)</f>
        <v>0</v>
      </c>
      <c r="AR122" s="3">
        <f>IF(Inputs!$B$27&lt;&gt;"Ready","PENDING INPUTS",IF(A122&lt;=Inputs!$B$6,ROUND(AQ122*Inputs!C18/12,2),0))</f>
        <v>0</v>
      </c>
      <c r="AS122" s="3">
        <f>IF(Inputs!$B$27&lt;&gt;"Ready","PENDING INPUTS",IF(AND(A122&lt;=Inputs!$B$6,AQ122&gt;0),Inputs!G18,0))</f>
        <v>0</v>
      </c>
      <c r="AT122" s="3">
        <f>IF(Inputs!$B$27&lt;&gt;"Ready","PENDING INPUTS",IF(A122&gt;Inputs!$B$6,0,MIN((AQ122+AR122+AS122),IF(Inputs!H18=1,Inputs!D18,MAX(Inputs!F18,ROUND(AQ122*Inputs!E18+AR122+AS122,2))))))</f>
        <v>0</v>
      </c>
      <c r="AU122">
        <f>IF(Inputs!$B$27&lt;&gt;"Ready","PENDING INPUTS",IF(AQ122&lt;=0,99,1+IF(AND(K122&gt;0,OR(Inputs!C14&gt;Inputs!C18,AND(Inputs!C14=Inputs!C18,0&lt;4))),1,0)+IF(AND(S122&gt;0,OR(Inputs!C15&gt;Inputs!C18,AND(Inputs!C15=Inputs!C18,1&lt;4))),1,0)+IF(AND(AA122&gt;0,OR(Inputs!C16&gt;Inputs!C18,AND(Inputs!C16=Inputs!C18,2&lt;4))),1,0)+IF(AND(AI122&gt;0,OR(Inputs!C17&gt;Inputs!C18,AND(Inputs!C17=Inputs!C18,3&lt;4))),1,0)+IF(AND(AY122&gt;0,OR(Inputs!C19&gt;Inputs!C18,AND(Inputs!C19=Inputs!C18,5&lt;4))),1,0)+IF(AND(BG122&gt;0,OR(Inputs!C20&gt;Inputs!C18,AND(Inputs!C20=Inputs!C18,6&lt;4))),1,0)+IF(AND(BO122&gt;0,OR(Inputs!C21&gt;Inputs!C18,AND(Inputs!C21=Inputs!C18,7&lt;4))),1,0)+IF(AND(BW122&gt;0,OR(Inputs!C22&gt;Inputs!C18,AND(Inputs!C22=Inputs!C18,8&lt;4))),1,0)+IF(AND(CE122&gt;0,OR(Inputs!C23&gt;Inputs!C18,AND(Inputs!C23=Inputs!C18,9&lt;4))),1,0)))</f>
        <v>99</v>
      </c>
      <c r="AV122" s="3">
        <f>IF(Inputs!$B$27&lt;&gt;"Ready","PENDING INPUTS",IF(A122&gt;Inputs!$B$6,0,MIN(MAX(0,(AQ122+AR122+AS122)-AT122),MAX(0,C122-D122-(IF(O122&lt;AU122,K122+L122+M122-N122,0)+IF(W122&lt;AU122,S122+T122+U122-V122,0)+IF(AE122&lt;AU122,AA122+AB122+AC122-AD122,0)+IF(AM122&lt;AU122,AI122+AJ122+AK122-AL122,0)+IF(AU122&lt;AU122,AQ122+AR122+AS122-AT122,0)+IF(BC122&lt;AU122,AY122+AZ122+BA122-BB122,0)+IF(BK122&lt;AU122,BG122+BH122+BI122-BJ122,0)+IF(BS122&lt;AU122,BO122+BP122+BQ122-BR122,0)+IF(CA122&lt;AU122,BW122+BX122+BY122-BZ122,0)+IF(CI122&lt;AU122,CE122+CF122+CG122-CH122,0))))))</f>
        <v>0</v>
      </c>
      <c r="AW122" s="3">
        <f>IF(Inputs!$B$27&lt;&gt;"Ready","PENDING INPUTS",MIN((AQ122+AR122+AS122),IF(D122&gt;C122,IF(D122=0,0,AT122*C122/D122),AT122+AV122)))</f>
        <v>0</v>
      </c>
      <c r="AX122" s="3">
        <f>IF(Inputs!$B$27&lt;&gt;"Ready","PENDING INPUTS",MAX(0,(AQ122+AR122+AS122)-AW122))</f>
        <v>0</v>
      </c>
      <c r="AY122" s="3">
        <f>IF(Inputs!$B$27&lt;&gt;"Ready","PENDING INPUTS",BF121)</f>
        <v>0</v>
      </c>
      <c r="AZ122" s="3">
        <f>IF(Inputs!$B$27&lt;&gt;"Ready","PENDING INPUTS",IF(A122&lt;=Inputs!$B$6,ROUND(AY122*Inputs!C19/12,2),0))</f>
        <v>0</v>
      </c>
      <c r="BA122" s="3">
        <f>IF(Inputs!$B$27&lt;&gt;"Ready","PENDING INPUTS",IF(AND(A122&lt;=Inputs!$B$6,AY122&gt;0),Inputs!G19,0))</f>
        <v>0</v>
      </c>
      <c r="BB122" s="3">
        <f>IF(Inputs!$B$27&lt;&gt;"Ready","PENDING INPUTS",IF(A122&gt;Inputs!$B$6,0,MIN((AY122+AZ122+BA122),IF(Inputs!H19=1,Inputs!D19,MAX(Inputs!F19,ROUND(AY122*Inputs!E19+AZ122+BA122,2))))))</f>
        <v>0</v>
      </c>
      <c r="BC122">
        <f>IF(Inputs!$B$27&lt;&gt;"Ready","PENDING INPUTS",IF(AY122&lt;=0,99,1+IF(AND(K122&gt;0,OR(Inputs!C14&gt;Inputs!C19,AND(Inputs!C14=Inputs!C19,0&lt;5))),1,0)+IF(AND(S122&gt;0,OR(Inputs!C15&gt;Inputs!C19,AND(Inputs!C15=Inputs!C19,1&lt;5))),1,0)+IF(AND(AA122&gt;0,OR(Inputs!C16&gt;Inputs!C19,AND(Inputs!C16=Inputs!C19,2&lt;5))),1,0)+IF(AND(AI122&gt;0,OR(Inputs!C17&gt;Inputs!C19,AND(Inputs!C17=Inputs!C19,3&lt;5))),1,0)+IF(AND(AQ122&gt;0,OR(Inputs!C18&gt;Inputs!C19,AND(Inputs!C18=Inputs!C19,4&lt;5))),1,0)+IF(AND(BG122&gt;0,OR(Inputs!C20&gt;Inputs!C19,AND(Inputs!C20=Inputs!C19,6&lt;5))),1,0)+IF(AND(BO122&gt;0,OR(Inputs!C21&gt;Inputs!C19,AND(Inputs!C21=Inputs!C19,7&lt;5))),1,0)+IF(AND(BW122&gt;0,OR(Inputs!C22&gt;Inputs!C19,AND(Inputs!C22=Inputs!C19,8&lt;5))),1,0)+IF(AND(CE122&gt;0,OR(Inputs!C23&gt;Inputs!C19,AND(Inputs!C23=Inputs!C19,9&lt;5))),1,0)))</f>
        <v>99</v>
      </c>
      <c r="BD122" s="3">
        <f>IF(Inputs!$B$27&lt;&gt;"Ready","PENDING INPUTS",IF(A122&gt;Inputs!$B$6,0,MIN(MAX(0,(AY122+AZ122+BA122)-BB122),MAX(0,C122-D122-(IF(O122&lt;BC122,K122+L122+M122-N122,0)+IF(W122&lt;BC122,S122+T122+U122-V122,0)+IF(AE122&lt;BC122,AA122+AB122+AC122-AD122,0)+IF(AM122&lt;BC122,AI122+AJ122+AK122-AL122,0)+IF(AU122&lt;BC122,AQ122+AR122+AS122-AT122,0)+IF(BC122&lt;BC122,AY122+AZ122+BA122-BB122,0)+IF(BK122&lt;BC122,BG122+BH122+BI122-BJ122,0)+IF(BS122&lt;BC122,BO122+BP122+BQ122-BR122,0)+IF(CA122&lt;BC122,BW122+BX122+BY122-BZ122,0)+IF(CI122&lt;BC122,CE122+CF122+CG122-CH122,0))))))</f>
        <v>0</v>
      </c>
      <c r="BE122" s="3">
        <f>IF(Inputs!$B$27&lt;&gt;"Ready","PENDING INPUTS",MIN((AY122+AZ122+BA122),IF(D122&gt;C122,IF(D122=0,0,BB122*C122/D122),BB122+BD122)))</f>
        <v>0</v>
      </c>
      <c r="BF122" s="3">
        <f>IF(Inputs!$B$27&lt;&gt;"Ready","PENDING INPUTS",MAX(0,(AY122+AZ122+BA122)-BE122))</f>
        <v>0</v>
      </c>
      <c r="BG122" s="3">
        <f>IF(Inputs!$B$27&lt;&gt;"Ready","PENDING INPUTS",BN121)</f>
        <v>0</v>
      </c>
      <c r="BH122" s="3">
        <f>IF(Inputs!$B$27&lt;&gt;"Ready","PENDING INPUTS",IF(A122&lt;=Inputs!$B$6,ROUND(BG122*Inputs!C20/12,2),0))</f>
        <v>0</v>
      </c>
      <c r="BI122" s="3">
        <f>IF(Inputs!$B$27&lt;&gt;"Ready","PENDING INPUTS",IF(AND(A122&lt;=Inputs!$B$6,BG122&gt;0),Inputs!G20,0))</f>
        <v>0</v>
      </c>
      <c r="BJ122" s="3">
        <f>IF(Inputs!$B$27&lt;&gt;"Ready","PENDING INPUTS",IF(A122&gt;Inputs!$B$6,0,MIN((BG122+BH122+BI122),IF(Inputs!H20=1,Inputs!D20,MAX(Inputs!F20,ROUND(BG122*Inputs!E20+BH122+BI122,2))))))</f>
        <v>0</v>
      </c>
      <c r="BK122">
        <f>IF(Inputs!$B$27&lt;&gt;"Ready","PENDING INPUTS",IF(BG122&lt;=0,99,1+IF(AND(K122&gt;0,OR(Inputs!C14&gt;Inputs!C20,AND(Inputs!C14=Inputs!C20,0&lt;6))),1,0)+IF(AND(S122&gt;0,OR(Inputs!C15&gt;Inputs!C20,AND(Inputs!C15=Inputs!C20,1&lt;6))),1,0)+IF(AND(AA122&gt;0,OR(Inputs!C16&gt;Inputs!C20,AND(Inputs!C16=Inputs!C20,2&lt;6))),1,0)+IF(AND(AI122&gt;0,OR(Inputs!C17&gt;Inputs!C20,AND(Inputs!C17=Inputs!C20,3&lt;6))),1,0)+IF(AND(AQ122&gt;0,OR(Inputs!C18&gt;Inputs!C20,AND(Inputs!C18=Inputs!C20,4&lt;6))),1,0)+IF(AND(AY122&gt;0,OR(Inputs!C19&gt;Inputs!C20,AND(Inputs!C19=Inputs!C20,5&lt;6))),1,0)+IF(AND(BO122&gt;0,OR(Inputs!C21&gt;Inputs!C20,AND(Inputs!C21=Inputs!C20,7&lt;6))),1,0)+IF(AND(BW122&gt;0,OR(Inputs!C22&gt;Inputs!C20,AND(Inputs!C22=Inputs!C20,8&lt;6))),1,0)+IF(AND(CE122&gt;0,OR(Inputs!C23&gt;Inputs!C20,AND(Inputs!C23=Inputs!C20,9&lt;6))),1,0)))</f>
        <v>99</v>
      </c>
      <c r="BL122" s="3">
        <f>IF(Inputs!$B$27&lt;&gt;"Ready","PENDING INPUTS",IF(A122&gt;Inputs!$B$6,0,MIN(MAX(0,(BG122+BH122+BI122)-BJ122),MAX(0,C122-D122-(IF(O122&lt;BK122,K122+L122+M122-N122,0)+IF(W122&lt;BK122,S122+T122+U122-V122,0)+IF(AE122&lt;BK122,AA122+AB122+AC122-AD122,0)+IF(AM122&lt;BK122,AI122+AJ122+AK122-AL122,0)+IF(AU122&lt;BK122,AQ122+AR122+AS122-AT122,0)+IF(BC122&lt;BK122,AY122+AZ122+BA122-BB122,0)+IF(BK122&lt;BK122,BG122+BH122+BI122-BJ122,0)+IF(BS122&lt;BK122,BO122+BP122+BQ122-BR122,0)+IF(CA122&lt;BK122,BW122+BX122+BY122-BZ122,0)+IF(CI122&lt;BK122,CE122+CF122+CG122-CH122,0))))))</f>
        <v>0</v>
      </c>
      <c r="BM122" s="3">
        <f>IF(Inputs!$B$27&lt;&gt;"Ready","PENDING INPUTS",MIN((BG122+BH122+BI122),IF(D122&gt;C122,IF(D122=0,0,BJ122*C122/D122),BJ122+BL122)))</f>
        <v>0</v>
      </c>
      <c r="BN122" s="3">
        <f>IF(Inputs!$B$27&lt;&gt;"Ready","PENDING INPUTS",MAX(0,(BG122+BH122+BI122)-BM122))</f>
        <v>0</v>
      </c>
      <c r="BO122" s="3">
        <f>IF(Inputs!$B$27&lt;&gt;"Ready","PENDING INPUTS",BV121)</f>
        <v>0</v>
      </c>
      <c r="BP122" s="3">
        <f>IF(Inputs!$B$27&lt;&gt;"Ready","PENDING INPUTS",IF(A122&lt;=Inputs!$B$6,ROUND(BO122*Inputs!C21/12,2),0))</f>
        <v>0</v>
      </c>
      <c r="BQ122" s="3">
        <f>IF(Inputs!$B$27&lt;&gt;"Ready","PENDING INPUTS",IF(AND(A122&lt;=Inputs!$B$6,BO122&gt;0),Inputs!G21,0))</f>
        <v>0</v>
      </c>
      <c r="BR122" s="3">
        <f>IF(Inputs!$B$27&lt;&gt;"Ready","PENDING INPUTS",IF(A122&gt;Inputs!$B$6,0,MIN((BO122+BP122+BQ122),IF(Inputs!H21=1,Inputs!D21,MAX(Inputs!F21,ROUND(BO122*Inputs!E21+BP122+BQ122,2))))))</f>
        <v>0</v>
      </c>
      <c r="BS122">
        <f>IF(Inputs!$B$27&lt;&gt;"Ready","PENDING INPUTS",IF(BO122&lt;=0,99,1+IF(AND(K122&gt;0,OR(Inputs!C14&gt;Inputs!C21,AND(Inputs!C14=Inputs!C21,0&lt;7))),1,0)+IF(AND(S122&gt;0,OR(Inputs!C15&gt;Inputs!C21,AND(Inputs!C15=Inputs!C21,1&lt;7))),1,0)+IF(AND(AA122&gt;0,OR(Inputs!C16&gt;Inputs!C21,AND(Inputs!C16=Inputs!C21,2&lt;7))),1,0)+IF(AND(AI122&gt;0,OR(Inputs!C17&gt;Inputs!C21,AND(Inputs!C17=Inputs!C21,3&lt;7))),1,0)+IF(AND(AQ122&gt;0,OR(Inputs!C18&gt;Inputs!C21,AND(Inputs!C18=Inputs!C21,4&lt;7))),1,0)+IF(AND(AY122&gt;0,OR(Inputs!C19&gt;Inputs!C21,AND(Inputs!C19=Inputs!C21,5&lt;7))),1,0)+IF(AND(BG122&gt;0,OR(Inputs!C20&gt;Inputs!C21,AND(Inputs!C20=Inputs!C21,6&lt;7))),1,0)+IF(AND(BW122&gt;0,OR(Inputs!C22&gt;Inputs!C21,AND(Inputs!C22=Inputs!C21,8&lt;7))),1,0)+IF(AND(CE122&gt;0,OR(Inputs!C23&gt;Inputs!C21,AND(Inputs!C23=Inputs!C21,9&lt;7))),1,0)))</f>
        <v>99</v>
      </c>
      <c r="BT122" s="3">
        <f>IF(Inputs!$B$27&lt;&gt;"Ready","PENDING INPUTS",IF(A122&gt;Inputs!$B$6,0,MIN(MAX(0,(BO122+BP122+BQ122)-BR122),MAX(0,C122-D122-(IF(O122&lt;BS122,K122+L122+M122-N122,0)+IF(W122&lt;BS122,S122+T122+U122-V122,0)+IF(AE122&lt;BS122,AA122+AB122+AC122-AD122,0)+IF(AM122&lt;BS122,AI122+AJ122+AK122-AL122,0)+IF(AU122&lt;BS122,AQ122+AR122+AS122-AT122,0)+IF(BC122&lt;BS122,AY122+AZ122+BA122-BB122,0)+IF(BK122&lt;BS122,BG122+BH122+BI122-BJ122,0)+IF(BS122&lt;BS122,BO122+BP122+BQ122-BR122,0)+IF(CA122&lt;BS122,BW122+BX122+BY122-BZ122,0)+IF(CI122&lt;BS122,CE122+CF122+CG122-CH122,0))))))</f>
        <v>0</v>
      </c>
      <c r="BU122" s="3">
        <f>IF(Inputs!$B$27&lt;&gt;"Ready","PENDING INPUTS",MIN((BO122+BP122+BQ122),IF(D122&gt;C122,IF(D122=0,0,BR122*C122/D122),BR122+BT122)))</f>
        <v>0</v>
      </c>
      <c r="BV122" s="3">
        <f>IF(Inputs!$B$27&lt;&gt;"Ready","PENDING INPUTS",MAX(0,(BO122+BP122+BQ122)-BU122))</f>
        <v>0</v>
      </c>
      <c r="BW122" s="3">
        <f>IF(Inputs!$B$27&lt;&gt;"Ready","PENDING INPUTS",CD121)</f>
        <v>0</v>
      </c>
      <c r="BX122" s="3">
        <f>IF(Inputs!$B$27&lt;&gt;"Ready","PENDING INPUTS",IF(A122&lt;=Inputs!$B$6,ROUND(BW122*Inputs!C22/12,2),0))</f>
        <v>0</v>
      </c>
      <c r="BY122" s="3">
        <f>IF(Inputs!$B$27&lt;&gt;"Ready","PENDING INPUTS",IF(AND(A122&lt;=Inputs!$B$6,BW122&gt;0),Inputs!G22,0))</f>
        <v>0</v>
      </c>
      <c r="BZ122" s="3">
        <f>IF(Inputs!$B$27&lt;&gt;"Ready","PENDING INPUTS",IF(A122&gt;Inputs!$B$6,0,MIN((BW122+BX122+BY122),IF(Inputs!H22=1,Inputs!D22,MAX(Inputs!F22,ROUND(BW122*Inputs!E22+BX122+BY122,2))))))</f>
        <v>0</v>
      </c>
      <c r="CA122">
        <f>IF(Inputs!$B$27&lt;&gt;"Ready","PENDING INPUTS",IF(BW122&lt;=0,99,1+IF(AND(K122&gt;0,OR(Inputs!C14&gt;Inputs!C22,AND(Inputs!C14=Inputs!C22,0&lt;8))),1,0)+IF(AND(S122&gt;0,OR(Inputs!C15&gt;Inputs!C22,AND(Inputs!C15=Inputs!C22,1&lt;8))),1,0)+IF(AND(AA122&gt;0,OR(Inputs!C16&gt;Inputs!C22,AND(Inputs!C16=Inputs!C22,2&lt;8))),1,0)+IF(AND(AI122&gt;0,OR(Inputs!C17&gt;Inputs!C22,AND(Inputs!C17=Inputs!C22,3&lt;8))),1,0)+IF(AND(AQ122&gt;0,OR(Inputs!C18&gt;Inputs!C22,AND(Inputs!C18=Inputs!C22,4&lt;8))),1,0)+IF(AND(AY122&gt;0,OR(Inputs!C19&gt;Inputs!C22,AND(Inputs!C19=Inputs!C22,5&lt;8))),1,0)+IF(AND(BG122&gt;0,OR(Inputs!C20&gt;Inputs!C22,AND(Inputs!C20=Inputs!C22,6&lt;8))),1,0)+IF(AND(BO122&gt;0,OR(Inputs!C21&gt;Inputs!C22,AND(Inputs!C21=Inputs!C22,7&lt;8))),1,0)+IF(AND(CE122&gt;0,OR(Inputs!C23&gt;Inputs!C22,AND(Inputs!C23=Inputs!C22,9&lt;8))),1,0)))</f>
        <v>99</v>
      </c>
      <c r="CB122" s="3">
        <f>IF(Inputs!$B$27&lt;&gt;"Ready","PENDING INPUTS",IF(A122&gt;Inputs!$B$6,0,MIN(MAX(0,(BW122+BX122+BY122)-BZ122),MAX(0,C122-D122-(IF(O122&lt;CA122,K122+L122+M122-N122,0)+IF(W122&lt;CA122,S122+T122+U122-V122,0)+IF(AE122&lt;CA122,AA122+AB122+AC122-AD122,0)+IF(AM122&lt;CA122,AI122+AJ122+AK122-AL122,0)+IF(AU122&lt;CA122,AQ122+AR122+AS122-AT122,0)+IF(BC122&lt;CA122,AY122+AZ122+BA122-BB122,0)+IF(BK122&lt;CA122,BG122+BH122+BI122-BJ122,0)+IF(BS122&lt;CA122,BO122+BP122+BQ122-BR122,0)+IF(CA122&lt;CA122,BW122+BX122+BY122-BZ122,0)+IF(CI122&lt;CA122,CE122+CF122+CG122-CH122,0))))))</f>
        <v>0</v>
      </c>
      <c r="CC122" s="3">
        <f>IF(Inputs!$B$27&lt;&gt;"Ready","PENDING INPUTS",MIN((BW122+BX122+BY122),IF(D122&gt;C122,IF(D122=0,0,BZ122*C122/D122),BZ122+CB122)))</f>
        <v>0</v>
      </c>
      <c r="CD122" s="3">
        <f>IF(Inputs!$B$27&lt;&gt;"Ready","PENDING INPUTS",MAX(0,(BW122+BX122+BY122)-CC122))</f>
        <v>0</v>
      </c>
      <c r="CE122" s="3">
        <f>IF(Inputs!$B$27&lt;&gt;"Ready","PENDING INPUTS",CL121)</f>
        <v>0</v>
      </c>
      <c r="CF122" s="3">
        <f>IF(Inputs!$B$27&lt;&gt;"Ready","PENDING INPUTS",IF(A122&lt;=Inputs!$B$6,ROUND(CE122*Inputs!C23/12,2),0))</f>
        <v>0</v>
      </c>
      <c r="CG122" s="3">
        <f>IF(Inputs!$B$27&lt;&gt;"Ready","PENDING INPUTS",IF(AND(A122&lt;=Inputs!$B$6,CE122&gt;0),Inputs!G23,0))</f>
        <v>0</v>
      </c>
      <c r="CH122" s="3">
        <f>IF(Inputs!$B$27&lt;&gt;"Ready","PENDING INPUTS",IF(A122&gt;Inputs!$B$6,0,MIN((CE122+CF122+CG122),IF(Inputs!H23=1,Inputs!D23,MAX(Inputs!F23,ROUND(CE122*Inputs!E23+CF122+CG122,2))))))</f>
        <v>0</v>
      </c>
      <c r="CI122">
        <f>IF(Inputs!$B$27&lt;&gt;"Ready","PENDING INPUTS",IF(CE122&lt;=0,99,1+IF(AND(K122&gt;0,OR(Inputs!C14&gt;Inputs!C23,AND(Inputs!C14=Inputs!C23,0&lt;9))),1,0)+IF(AND(S122&gt;0,OR(Inputs!C15&gt;Inputs!C23,AND(Inputs!C15=Inputs!C23,1&lt;9))),1,0)+IF(AND(AA122&gt;0,OR(Inputs!C16&gt;Inputs!C23,AND(Inputs!C16=Inputs!C23,2&lt;9))),1,0)+IF(AND(AI122&gt;0,OR(Inputs!C17&gt;Inputs!C23,AND(Inputs!C17=Inputs!C23,3&lt;9))),1,0)+IF(AND(AQ122&gt;0,OR(Inputs!C18&gt;Inputs!C23,AND(Inputs!C18=Inputs!C23,4&lt;9))),1,0)+IF(AND(AY122&gt;0,OR(Inputs!C19&gt;Inputs!C23,AND(Inputs!C19=Inputs!C23,5&lt;9))),1,0)+IF(AND(BG122&gt;0,OR(Inputs!C20&gt;Inputs!C23,AND(Inputs!C20=Inputs!C23,6&lt;9))),1,0)+IF(AND(BO122&gt;0,OR(Inputs!C21&gt;Inputs!C23,AND(Inputs!C21=Inputs!C23,7&lt;9))),1,0)+IF(AND(BW122&gt;0,OR(Inputs!C22&gt;Inputs!C23,AND(Inputs!C22=Inputs!C23,8&lt;9))),1,0)))</f>
        <v>99</v>
      </c>
      <c r="CJ122" s="3">
        <f>IF(Inputs!$B$27&lt;&gt;"Ready","PENDING INPUTS",IF(A122&gt;Inputs!$B$6,0,MIN(MAX(0,(CE122+CF122+CG122)-CH122),MAX(0,C122-D122-(IF(O122&lt;CI122,K122+L122+M122-N122,0)+IF(W122&lt;CI122,S122+T122+U122-V122,0)+IF(AE122&lt;CI122,AA122+AB122+AC122-AD122,0)+IF(AM122&lt;CI122,AI122+AJ122+AK122-AL122,0)+IF(AU122&lt;CI122,AQ122+AR122+AS122-AT122,0)+IF(BC122&lt;CI122,AY122+AZ122+BA122-BB122,0)+IF(BK122&lt;CI122,BG122+BH122+BI122-BJ122,0)+IF(BS122&lt;CI122,BO122+BP122+BQ122-BR122,0)+IF(CA122&lt;CI122,BW122+BX122+BY122-BZ122,0)+IF(CI122&lt;CI122,CE122+CF122+CG122-CH122,0))))))</f>
        <v>0</v>
      </c>
      <c r="CK122" s="3">
        <f>IF(Inputs!$B$27&lt;&gt;"Ready","PENDING INPUTS",MIN((CE122+CF122+CG122),IF(D122&gt;C122,IF(D122=0,0,CH122*C122/D122),CH122+CJ122)))</f>
        <v>0</v>
      </c>
      <c r="CL122" s="3">
        <f>IF(Inputs!$B$27&lt;&gt;"Ready","PENDING INPUTS",MAX(0,(CE122+CF122+CG122)-CK122))</f>
        <v>0</v>
      </c>
    </row>
    <row r="123" spans="1:90" ht="27.95" customHeight="1" x14ac:dyDescent="0.25">
      <c r="A123">
        <v>119</v>
      </c>
      <c r="B123" s="13">
        <f>IF(Inputs!$B$27&lt;&gt;"Ready","PENDING INPUTS",EDATE(Inputs!$B$5,A123-1))</f>
        <v>49888</v>
      </c>
      <c r="C123" s="3">
        <f>IF(Inputs!$B$27&lt;&gt;"Ready","PENDING INPUTS",IF(A123&lt;=Inputs!$B$6,MAX(0,Inputs!$B$4+IF(A123=Inputs!$B$7,Inputs!$B$8,0)+IF(A123=Inputs!$B$9,Inputs!$B$10,0)),0))</f>
        <v>0</v>
      </c>
      <c r="D123" s="3">
        <f>IF(Inputs!$B$27&lt;&gt;"Ready","PENDING INPUTS",SUM(N123,V123,AD123,AL123,AT123,BB123,BJ123,BR123,BZ123,CH123))</f>
        <v>0</v>
      </c>
      <c r="E123" s="3">
        <f>IF(Inputs!$B$27&lt;&gt;"Ready","PENDING INPUTS",MAX(0,D123-C123))</f>
        <v>0</v>
      </c>
      <c r="F123" s="3">
        <f>IF(Inputs!$B$27&lt;&gt;"Ready","PENDING INPUTS",SUM(Q123,Y123,AG123,AO123,AW123,BE123,BM123,BU123,CC123,CK123))</f>
        <v>0</v>
      </c>
      <c r="G123" s="3">
        <f>IF(Inputs!$B$27&lt;&gt;"Ready","PENDING INPUTS",SUM(L123,T123,AB123,AJ123,AR123,AZ123,BH123,BP123,BX123,CF123))</f>
        <v>0</v>
      </c>
      <c r="H123" s="3">
        <f>IF(Inputs!$B$27&lt;&gt;"Ready","PENDING INPUTS",SUM(M123,U123,AC123,AK123,AS123,BA123,BI123,BQ123,BY123,CG123))</f>
        <v>0</v>
      </c>
      <c r="I123" s="3">
        <f>IF(Inputs!$B$27&lt;&gt;"Ready","PENDING INPUTS",SUM(R123,Z123,AH123,AP123,AX123,BF123,BN123,BV123,CD123,CL123))</f>
        <v>0</v>
      </c>
      <c r="J123" t="str">
        <f>IF(Inputs!$B$27&lt;&gt;"Ready","PENDING INPUTS",IF(A123&gt;Inputs!$B$6,"Beyond horizon",IF(E123&gt;0.005,"MINIMUM SHORTFALL",IF(I123&lt;0.005,"Paid off","In progress"))))</f>
        <v>Paid off</v>
      </c>
      <c r="K123" s="3">
        <f>IF(Inputs!$B$27&lt;&gt;"Ready","PENDING INPUTS",R122)</f>
        <v>0</v>
      </c>
      <c r="L123" s="3">
        <f>IF(Inputs!$B$27&lt;&gt;"Ready","PENDING INPUTS",IF(A123&lt;=Inputs!$B$6,ROUND(K123*Inputs!C14/12,2),0))</f>
        <v>0</v>
      </c>
      <c r="M123" s="3">
        <f>IF(Inputs!$B$27&lt;&gt;"Ready","PENDING INPUTS",IF(AND(A123&lt;=Inputs!$B$6,K123&gt;0),Inputs!G14,0))</f>
        <v>0</v>
      </c>
      <c r="N123" s="3">
        <f>IF(Inputs!$B$27&lt;&gt;"Ready","PENDING INPUTS",IF(A123&gt;Inputs!$B$6,0,MIN((K123+L123+M123),IF(Inputs!H14=1,Inputs!D14,MAX(Inputs!F14,ROUND(K123*Inputs!E14+L123+M123,2))))))</f>
        <v>0</v>
      </c>
      <c r="O123">
        <f>IF(Inputs!$B$27&lt;&gt;"Ready","PENDING INPUTS",IF(K123&lt;=0,99,1+IF(AND(S123&gt;0,OR(Inputs!C15&gt;Inputs!C14,AND(Inputs!C15=Inputs!C14,1&lt;0))),1,0)+IF(AND(AA123&gt;0,OR(Inputs!C16&gt;Inputs!C14,AND(Inputs!C16=Inputs!C14,2&lt;0))),1,0)+IF(AND(AI123&gt;0,OR(Inputs!C17&gt;Inputs!C14,AND(Inputs!C17=Inputs!C14,3&lt;0))),1,0)+IF(AND(AQ123&gt;0,OR(Inputs!C18&gt;Inputs!C14,AND(Inputs!C18=Inputs!C14,4&lt;0))),1,0)+IF(AND(AY123&gt;0,OR(Inputs!C19&gt;Inputs!C14,AND(Inputs!C19=Inputs!C14,5&lt;0))),1,0)+IF(AND(BG123&gt;0,OR(Inputs!C20&gt;Inputs!C14,AND(Inputs!C20=Inputs!C14,6&lt;0))),1,0)+IF(AND(BO123&gt;0,OR(Inputs!C21&gt;Inputs!C14,AND(Inputs!C21=Inputs!C14,7&lt;0))),1,0)+IF(AND(BW123&gt;0,OR(Inputs!C22&gt;Inputs!C14,AND(Inputs!C22=Inputs!C14,8&lt;0))),1,0)+IF(AND(CE123&gt;0,OR(Inputs!C23&gt;Inputs!C14,AND(Inputs!C23=Inputs!C14,9&lt;0))),1,0)))</f>
        <v>99</v>
      </c>
      <c r="P123" s="3">
        <f>IF(Inputs!$B$27&lt;&gt;"Ready","PENDING INPUTS",IF(A123&gt;Inputs!$B$6,0,MIN(MAX(0,(K123+L123+M123)-N123),MAX(0,C123-D123-(IF(O123&lt;O123,K123+L123+M123-N123,0)+IF(W123&lt;O123,S123+T123+U123-V123,0)+IF(AE123&lt;O123,AA123+AB123+AC123-AD123,0)+IF(AM123&lt;O123,AI123+AJ123+AK123-AL123,0)+IF(AU123&lt;O123,AQ123+AR123+AS123-AT123,0)+IF(BC123&lt;O123,AY123+AZ123+BA123-BB123,0)+IF(BK123&lt;O123,BG123+BH123+BI123-BJ123,0)+IF(BS123&lt;O123,BO123+BP123+BQ123-BR123,0)+IF(CA123&lt;O123,BW123+BX123+BY123-BZ123,0)+IF(CI123&lt;O123,CE123+CF123+CG123-CH123,0))))))</f>
        <v>0</v>
      </c>
      <c r="Q123" s="3">
        <f>IF(Inputs!$B$27&lt;&gt;"Ready","PENDING INPUTS",MIN((K123+L123+M123),IF(D123&gt;C123,IF(D123=0,0,N123*C123/D123),N123+P123)))</f>
        <v>0</v>
      </c>
      <c r="R123" s="3">
        <f>IF(Inputs!$B$27&lt;&gt;"Ready","PENDING INPUTS",MAX(0,(K123+L123+M123)-Q123))</f>
        <v>0</v>
      </c>
      <c r="S123" s="3">
        <f>IF(Inputs!$B$27&lt;&gt;"Ready","PENDING INPUTS",Z122)</f>
        <v>0</v>
      </c>
      <c r="T123" s="3">
        <f>IF(Inputs!$B$27&lt;&gt;"Ready","PENDING INPUTS",IF(A123&lt;=Inputs!$B$6,ROUND(S123*Inputs!C15/12,2),0))</f>
        <v>0</v>
      </c>
      <c r="U123" s="3">
        <f>IF(Inputs!$B$27&lt;&gt;"Ready","PENDING INPUTS",IF(AND(A123&lt;=Inputs!$B$6,S123&gt;0),Inputs!G15,0))</f>
        <v>0</v>
      </c>
      <c r="V123" s="3">
        <f>IF(Inputs!$B$27&lt;&gt;"Ready","PENDING INPUTS",IF(A123&gt;Inputs!$B$6,0,MIN((S123+T123+U123),IF(Inputs!H15=1,Inputs!D15,MAX(Inputs!F15,ROUND(S123*Inputs!E15+T123+U123,2))))))</f>
        <v>0</v>
      </c>
      <c r="W123">
        <f>IF(Inputs!$B$27&lt;&gt;"Ready","PENDING INPUTS",IF(S123&lt;=0,99,1+IF(AND(K123&gt;0,OR(Inputs!C14&gt;Inputs!C15,AND(Inputs!C14=Inputs!C15,0&lt;1))),1,0)+IF(AND(AA123&gt;0,OR(Inputs!C16&gt;Inputs!C15,AND(Inputs!C16=Inputs!C15,2&lt;1))),1,0)+IF(AND(AI123&gt;0,OR(Inputs!C17&gt;Inputs!C15,AND(Inputs!C17=Inputs!C15,3&lt;1))),1,0)+IF(AND(AQ123&gt;0,OR(Inputs!C18&gt;Inputs!C15,AND(Inputs!C18=Inputs!C15,4&lt;1))),1,0)+IF(AND(AY123&gt;0,OR(Inputs!C19&gt;Inputs!C15,AND(Inputs!C19=Inputs!C15,5&lt;1))),1,0)+IF(AND(BG123&gt;0,OR(Inputs!C20&gt;Inputs!C15,AND(Inputs!C20=Inputs!C15,6&lt;1))),1,0)+IF(AND(BO123&gt;0,OR(Inputs!C21&gt;Inputs!C15,AND(Inputs!C21=Inputs!C15,7&lt;1))),1,0)+IF(AND(BW123&gt;0,OR(Inputs!C22&gt;Inputs!C15,AND(Inputs!C22=Inputs!C15,8&lt;1))),1,0)+IF(AND(CE123&gt;0,OR(Inputs!C23&gt;Inputs!C15,AND(Inputs!C23=Inputs!C15,9&lt;1))),1,0)))</f>
        <v>99</v>
      </c>
      <c r="X123" s="3">
        <f>IF(Inputs!$B$27&lt;&gt;"Ready","PENDING INPUTS",IF(A123&gt;Inputs!$B$6,0,MIN(MAX(0,(S123+T123+U123)-V123),MAX(0,C123-D123-(IF(O123&lt;W123,K123+L123+M123-N123,0)+IF(W123&lt;W123,S123+T123+U123-V123,0)+IF(AE123&lt;W123,AA123+AB123+AC123-AD123,0)+IF(AM123&lt;W123,AI123+AJ123+AK123-AL123,0)+IF(AU123&lt;W123,AQ123+AR123+AS123-AT123,0)+IF(BC123&lt;W123,AY123+AZ123+BA123-BB123,0)+IF(BK123&lt;W123,BG123+BH123+BI123-BJ123,0)+IF(BS123&lt;W123,BO123+BP123+BQ123-BR123,0)+IF(CA123&lt;W123,BW123+BX123+BY123-BZ123,0)+IF(CI123&lt;W123,CE123+CF123+CG123-CH123,0))))))</f>
        <v>0</v>
      </c>
      <c r="Y123" s="3">
        <f>IF(Inputs!$B$27&lt;&gt;"Ready","PENDING INPUTS",MIN((S123+T123+U123),IF(D123&gt;C123,IF(D123=0,0,V123*C123/D123),V123+X123)))</f>
        <v>0</v>
      </c>
      <c r="Z123" s="3">
        <f>IF(Inputs!$B$27&lt;&gt;"Ready","PENDING INPUTS",MAX(0,(S123+T123+U123)-Y123))</f>
        <v>0</v>
      </c>
      <c r="AA123" s="3">
        <f>IF(Inputs!$B$27&lt;&gt;"Ready","PENDING INPUTS",AH122)</f>
        <v>0</v>
      </c>
      <c r="AB123" s="3">
        <f>IF(Inputs!$B$27&lt;&gt;"Ready","PENDING INPUTS",IF(A123&lt;=Inputs!$B$6,ROUND(AA123*Inputs!C16/12,2),0))</f>
        <v>0</v>
      </c>
      <c r="AC123" s="3">
        <f>IF(Inputs!$B$27&lt;&gt;"Ready","PENDING INPUTS",IF(AND(A123&lt;=Inputs!$B$6,AA123&gt;0),Inputs!G16,0))</f>
        <v>0</v>
      </c>
      <c r="AD123" s="3">
        <f>IF(Inputs!$B$27&lt;&gt;"Ready","PENDING INPUTS",IF(A123&gt;Inputs!$B$6,0,MIN((AA123+AB123+AC123),IF(Inputs!H16=1,Inputs!D16,MAX(Inputs!F16,ROUND(AA123*Inputs!E16+AB123+AC123,2))))))</f>
        <v>0</v>
      </c>
      <c r="AE123">
        <f>IF(Inputs!$B$27&lt;&gt;"Ready","PENDING INPUTS",IF(AA123&lt;=0,99,1+IF(AND(K123&gt;0,OR(Inputs!C14&gt;Inputs!C16,AND(Inputs!C14=Inputs!C16,0&lt;2))),1,0)+IF(AND(S123&gt;0,OR(Inputs!C15&gt;Inputs!C16,AND(Inputs!C15=Inputs!C16,1&lt;2))),1,0)+IF(AND(AI123&gt;0,OR(Inputs!C17&gt;Inputs!C16,AND(Inputs!C17=Inputs!C16,3&lt;2))),1,0)+IF(AND(AQ123&gt;0,OR(Inputs!C18&gt;Inputs!C16,AND(Inputs!C18=Inputs!C16,4&lt;2))),1,0)+IF(AND(AY123&gt;0,OR(Inputs!C19&gt;Inputs!C16,AND(Inputs!C19=Inputs!C16,5&lt;2))),1,0)+IF(AND(BG123&gt;0,OR(Inputs!C20&gt;Inputs!C16,AND(Inputs!C20=Inputs!C16,6&lt;2))),1,0)+IF(AND(BO123&gt;0,OR(Inputs!C21&gt;Inputs!C16,AND(Inputs!C21=Inputs!C16,7&lt;2))),1,0)+IF(AND(BW123&gt;0,OR(Inputs!C22&gt;Inputs!C16,AND(Inputs!C22=Inputs!C16,8&lt;2))),1,0)+IF(AND(CE123&gt;0,OR(Inputs!C23&gt;Inputs!C16,AND(Inputs!C23=Inputs!C16,9&lt;2))),1,0)))</f>
        <v>99</v>
      </c>
      <c r="AF123" s="3">
        <f>IF(Inputs!$B$27&lt;&gt;"Ready","PENDING INPUTS",IF(A123&gt;Inputs!$B$6,0,MIN(MAX(0,(AA123+AB123+AC123)-AD123),MAX(0,C123-D123-(IF(O123&lt;AE123,K123+L123+M123-N123,0)+IF(W123&lt;AE123,S123+T123+U123-V123,0)+IF(AE123&lt;AE123,AA123+AB123+AC123-AD123,0)+IF(AM123&lt;AE123,AI123+AJ123+AK123-AL123,0)+IF(AU123&lt;AE123,AQ123+AR123+AS123-AT123,0)+IF(BC123&lt;AE123,AY123+AZ123+BA123-BB123,0)+IF(BK123&lt;AE123,BG123+BH123+BI123-BJ123,0)+IF(BS123&lt;AE123,BO123+BP123+BQ123-BR123,0)+IF(CA123&lt;AE123,BW123+BX123+BY123-BZ123,0)+IF(CI123&lt;AE123,CE123+CF123+CG123-CH123,0))))))</f>
        <v>0</v>
      </c>
      <c r="AG123" s="3">
        <f>IF(Inputs!$B$27&lt;&gt;"Ready","PENDING INPUTS",MIN((AA123+AB123+AC123),IF(D123&gt;C123,IF(D123=0,0,AD123*C123/D123),AD123+AF123)))</f>
        <v>0</v>
      </c>
      <c r="AH123" s="3">
        <f>IF(Inputs!$B$27&lt;&gt;"Ready","PENDING INPUTS",MAX(0,(AA123+AB123+AC123)-AG123))</f>
        <v>0</v>
      </c>
      <c r="AI123" s="3">
        <f>IF(Inputs!$B$27&lt;&gt;"Ready","PENDING INPUTS",AP122)</f>
        <v>0</v>
      </c>
      <c r="AJ123" s="3">
        <f>IF(Inputs!$B$27&lt;&gt;"Ready","PENDING INPUTS",IF(A123&lt;=Inputs!$B$6,ROUND(AI123*Inputs!C17/12,2),0))</f>
        <v>0</v>
      </c>
      <c r="AK123" s="3">
        <f>IF(Inputs!$B$27&lt;&gt;"Ready","PENDING INPUTS",IF(AND(A123&lt;=Inputs!$B$6,AI123&gt;0),Inputs!G17,0))</f>
        <v>0</v>
      </c>
      <c r="AL123" s="3">
        <f>IF(Inputs!$B$27&lt;&gt;"Ready","PENDING INPUTS",IF(A123&gt;Inputs!$B$6,0,MIN((AI123+AJ123+AK123),IF(Inputs!H17=1,Inputs!D17,MAX(Inputs!F17,ROUND(AI123*Inputs!E17+AJ123+AK123,2))))))</f>
        <v>0</v>
      </c>
      <c r="AM123">
        <f>IF(Inputs!$B$27&lt;&gt;"Ready","PENDING INPUTS",IF(AI123&lt;=0,99,1+IF(AND(K123&gt;0,OR(Inputs!C14&gt;Inputs!C17,AND(Inputs!C14=Inputs!C17,0&lt;3))),1,0)+IF(AND(S123&gt;0,OR(Inputs!C15&gt;Inputs!C17,AND(Inputs!C15=Inputs!C17,1&lt;3))),1,0)+IF(AND(AA123&gt;0,OR(Inputs!C16&gt;Inputs!C17,AND(Inputs!C16=Inputs!C17,2&lt;3))),1,0)+IF(AND(AQ123&gt;0,OR(Inputs!C18&gt;Inputs!C17,AND(Inputs!C18=Inputs!C17,4&lt;3))),1,0)+IF(AND(AY123&gt;0,OR(Inputs!C19&gt;Inputs!C17,AND(Inputs!C19=Inputs!C17,5&lt;3))),1,0)+IF(AND(BG123&gt;0,OR(Inputs!C20&gt;Inputs!C17,AND(Inputs!C20=Inputs!C17,6&lt;3))),1,0)+IF(AND(BO123&gt;0,OR(Inputs!C21&gt;Inputs!C17,AND(Inputs!C21=Inputs!C17,7&lt;3))),1,0)+IF(AND(BW123&gt;0,OR(Inputs!C22&gt;Inputs!C17,AND(Inputs!C22=Inputs!C17,8&lt;3))),1,0)+IF(AND(CE123&gt;0,OR(Inputs!C23&gt;Inputs!C17,AND(Inputs!C23=Inputs!C17,9&lt;3))),1,0)))</f>
        <v>99</v>
      </c>
      <c r="AN123" s="3">
        <f>IF(Inputs!$B$27&lt;&gt;"Ready","PENDING INPUTS",IF(A123&gt;Inputs!$B$6,0,MIN(MAX(0,(AI123+AJ123+AK123)-AL123),MAX(0,C123-D123-(IF(O123&lt;AM123,K123+L123+M123-N123,0)+IF(W123&lt;AM123,S123+T123+U123-V123,0)+IF(AE123&lt;AM123,AA123+AB123+AC123-AD123,0)+IF(AM123&lt;AM123,AI123+AJ123+AK123-AL123,0)+IF(AU123&lt;AM123,AQ123+AR123+AS123-AT123,0)+IF(BC123&lt;AM123,AY123+AZ123+BA123-BB123,0)+IF(BK123&lt;AM123,BG123+BH123+BI123-BJ123,0)+IF(BS123&lt;AM123,BO123+BP123+BQ123-BR123,0)+IF(CA123&lt;AM123,BW123+BX123+BY123-BZ123,0)+IF(CI123&lt;AM123,CE123+CF123+CG123-CH123,0))))))</f>
        <v>0</v>
      </c>
      <c r="AO123" s="3">
        <f>IF(Inputs!$B$27&lt;&gt;"Ready","PENDING INPUTS",MIN((AI123+AJ123+AK123),IF(D123&gt;C123,IF(D123=0,0,AL123*C123/D123),AL123+AN123)))</f>
        <v>0</v>
      </c>
      <c r="AP123" s="3">
        <f>IF(Inputs!$B$27&lt;&gt;"Ready","PENDING INPUTS",MAX(0,(AI123+AJ123+AK123)-AO123))</f>
        <v>0</v>
      </c>
      <c r="AQ123" s="3">
        <f>IF(Inputs!$B$27&lt;&gt;"Ready","PENDING INPUTS",AX122)</f>
        <v>0</v>
      </c>
      <c r="AR123" s="3">
        <f>IF(Inputs!$B$27&lt;&gt;"Ready","PENDING INPUTS",IF(A123&lt;=Inputs!$B$6,ROUND(AQ123*Inputs!C18/12,2),0))</f>
        <v>0</v>
      </c>
      <c r="AS123" s="3">
        <f>IF(Inputs!$B$27&lt;&gt;"Ready","PENDING INPUTS",IF(AND(A123&lt;=Inputs!$B$6,AQ123&gt;0),Inputs!G18,0))</f>
        <v>0</v>
      </c>
      <c r="AT123" s="3">
        <f>IF(Inputs!$B$27&lt;&gt;"Ready","PENDING INPUTS",IF(A123&gt;Inputs!$B$6,0,MIN((AQ123+AR123+AS123),IF(Inputs!H18=1,Inputs!D18,MAX(Inputs!F18,ROUND(AQ123*Inputs!E18+AR123+AS123,2))))))</f>
        <v>0</v>
      </c>
      <c r="AU123">
        <f>IF(Inputs!$B$27&lt;&gt;"Ready","PENDING INPUTS",IF(AQ123&lt;=0,99,1+IF(AND(K123&gt;0,OR(Inputs!C14&gt;Inputs!C18,AND(Inputs!C14=Inputs!C18,0&lt;4))),1,0)+IF(AND(S123&gt;0,OR(Inputs!C15&gt;Inputs!C18,AND(Inputs!C15=Inputs!C18,1&lt;4))),1,0)+IF(AND(AA123&gt;0,OR(Inputs!C16&gt;Inputs!C18,AND(Inputs!C16=Inputs!C18,2&lt;4))),1,0)+IF(AND(AI123&gt;0,OR(Inputs!C17&gt;Inputs!C18,AND(Inputs!C17=Inputs!C18,3&lt;4))),1,0)+IF(AND(AY123&gt;0,OR(Inputs!C19&gt;Inputs!C18,AND(Inputs!C19=Inputs!C18,5&lt;4))),1,0)+IF(AND(BG123&gt;0,OR(Inputs!C20&gt;Inputs!C18,AND(Inputs!C20=Inputs!C18,6&lt;4))),1,0)+IF(AND(BO123&gt;0,OR(Inputs!C21&gt;Inputs!C18,AND(Inputs!C21=Inputs!C18,7&lt;4))),1,0)+IF(AND(BW123&gt;0,OR(Inputs!C22&gt;Inputs!C18,AND(Inputs!C22=Inputs!C18,8&lt;4))),1,0)+IF(AND(CE123&gt;0,OR(Inputs!C23&gt;Inputs!C18,AND(Inputs!C23=Inputs!C18,9&lt;4))),1,0)))</f>
        <v>99</v>
      </c>
      <c r="AV123" s="3">
        <f>IF(Inputs!$B$27&lt;&gt;"Ready","PENDING INPUTS",IF(A123&gt;Inputs!$B$6,0,MIN(MAX(0,(AQ123+AR123+AS123)-AT123),MAX(0,C123-D123-(IF(O123&lt;AU123,K123+L123+M123-N123,0)+IF(W123&lt;AU123,S123+T123+U123-V123,0)+IF(AE123&lt;AU123,AA123+AB123+AC123-AD123,0)+IF(AM123&lt;AU123,AI123+AJ123+AK123-AL123,0)+IF(AU123&lt;AU123,AQ123+AR123+AS123-AT123,0)+IF(BC123&lt;AU123,AY123+AZ123+BA123-BB123,0)+IF(BK123&lt;AU123,BG123+BH123+BI123-BJ123,0)+IF(BS123&lt;AU123,BO123+BP123+BQ123-BR123,0)+IF(CA123&lt;AU123,BW123+BX123+BY123-BZ123,0)+IF(CI123&lt;AU123,CE123+CF123+CG123-CH123,0))))))</f>
        <v>0</v>
      </c>
      <c r="AW123" s="3">
        <f>IF(Inputs!$B$27&lt;&gt;"Ready","PENDING INPUTS",MIN((AQ123+AR123+AS123),IF(D123&gt;C123,IF(D123=0,0,AT123*C123/D123),AT123+AV123)))</f>
        <v>0</v>
      </c>
      <c r="AX123" s="3">
        <f>IF(Inputs!$B$27&lt;&gt;"Ready","PENDING INPUTS",MAX(0,(AQ123+AR123+AS123)-AW123))</f>
        <v>0</v>
      </c>
      <c r="AY123" s="3">
        <f>IF(Inputs!$B$27&lt;&gt;"Ready","PENDING INPUTS",BF122)</f>
        <v>0</v>
      </c>
      <c r="AZ123" s="3">
        <f>IF(Inputs!$B$27&lt;&gt;"Ready","PENDING INPUTS",IF(A123&lt;=Inputs!$B$6,ROUND(AY123*Inputs!C19/12,2),0))</f>
        <v>0</v>
      </c>
      <c r="BA123" s="3">
        <f>IF(Inputs!$B$27&lt;&gt;"Ready","PENDING INPUTS",IF(AND(A123&lt;=Inputs!$B$6,AY123&gt;0),Inputs!G19,0))</f>
        <v>0</v>
      </c>
      <c r="BB123" s="3">
        <f>IF(Inputs!$B$27&lt;&gt;"Ready","PENDING INPUTS",IF(A123&gt;Inputs!$B$6,0,MIN((AY123+AZ123+BA123),IF(Inputs!H19=1,Inputs!D19,MAX(Inputs!F19,ROUND(AY123*Inputs!E19+AZ123+BA123,2))))))</f>
        <v>0</v>
      </c>
      <c r="BC123">
        <f>IF(Inputs!$B$27&lt;&gt;"Ready","PENDING INPUTS",IF(AY123&lt;=0,99,1+IF(AND(K123&gt;0,OR(Inputs!C14&gt;Inputs!C19,AND(Inputs!C14=Inputs!C19,0&lt;5))),1,0)+IF(AND(S123&gt;0,OR(Inputs!C15&gt;Inputs!C19,AND(Inputs!C15=Inputs!C19,1&lt;5))),1,0)+IF(AND(AA123&gt;0,OR(Inputs!C16&gt;Inputs!C19,AND(Inputs!C16=Inputs!C19,2&lt;5))),1,0)+IF(AND(AI123&gt;0,OR(Inputs!C17&gt;Inputs!C19,AND(Inputs!C17=Inputs!C19,3&lt;5))),1,0)+IF(AND(AQ123&gt;0,OR(Inputs!C18&gt;Inputs!C19,AND(Inputs!C18=Inputs!C19,4&lt;5))),1,0)+IF(AND(BG123&gt;0,OR(Inputs!C20&gt;Inputs!C19,AND(Inputs!C20=Inputs!C19,6&lt;5))),1,0)+IF(AND(BO123&gt;0,OR(Inputs!C21&gt;Inputs!C19,AND(Inputs!C21=Inputs!C19,7&lt;5))),1,0)+IF(AND(BW123&gt;0,OR(Inputs!C22&gt;Inputs!C19,AND(Inputs!C22=Inputs!C19,8&lt;5))),1,0)+IF(AND(CE123&gt;0,OR(Inputs!C23&gt;Inputs!C19,AND(Inputs!C23=Inputs!C19,9&lt;5))),1,0)))</f>
        <v>99</v>
      </c>
      <c r="BD123" s="3">
        <f>IF(Inputs!$B$27&lt;&gt;"Ready","PENDING INPUTS",IF(A123&gt;Inputs!$B$6,0,MIN(MAX(0,(AY123+AZ123+BA123)-BB123),MAX(0,C123-D123-(IF(O123&lt;BC123,K123+L123+M123-N123,0)+IF(W123&lt;BC123,S123+T123+U123-V123,0)+IF(AE123&lt;BC123,AA123+AB123+AC123-AD123,0)+IF(AM123&lt;BC123,AI123+AJ123+AK123-AL123,0)+IF(AU123&lt;BC123,AQ123+AR123+AS123-AT123,0)+IF(BC123&lt;BC123,AY123+AZ123+BA123-BB123,0)+IF(BK123&lt;BC123,BG123+BH123+BI123-BJ123,0)+IF(BS123&lt;BC123,BO123+BP123+BQ123-BR123,0)+IF(CA123&lt;BC123,BW123+BX123+BY123-BZ123,0)+IF(CI123&lt;BC123,CE123+CF123+CG123-CH123,0))))))</f>
        <v>0</v>
      </c>
      <c r="BE123" s="3">
        <f>IF(Inputs!$B$27&lt;&gt;"Ready","PENDING INPUTS",MIN((AY123+AZ123+BA123),IF(D123&gt;C123,IF(D123=0,0,BB123*C123/D123),BB123+BD123)))</f>
        <v>0</v>
      </c>
      <c r="BF123" s="3">
        <f>IF(Inputs!$B$27&lt;&gt;"Ready","PENDING INPUTS",MAX(0,(AY123+AZ123+BA123)-BE123))</f>
        <v>0</v>
      </c>
      <c r="BG123" s="3">
        <f>IF(Inputs!$B$27&lt;&gt;"Ready","PENDING INPUTS",BN122)</f>
        <v>0</v>
      </c>
      <c r="BH123" s="3">
        <f>IF(Inputs!$B$27&lt;&gt;"Ready","PENDING INPUTS",IF(A123&lt;=Inputs!$B$6,ROUND(BG123*Inputs!C20/12,2),0))</f>
        <v>0</v>
      </c>
      <c r="BI123" s="3">
        <f>IF(Inputs!$B$27&lt;&gt;"Ready","PENDING INPUTS",IF(AND(A123&lt;=Inputs!$B$6,BG123&gt;0),Inputs!G20,0))</f>
        <v>0</v>
      </c>
      <c r="BJ123" s="3">
        <f>IF(Inputs!$B$27&lt;&gt;"Ready","PENDING INPUTS",IF(A123&gt;Inputs!$B$6,0,MIN((BG123+BH123+BI123),IF(Inputs!H20=1,Inputs!D20,MAX(Inputs!F20,ROUND(BG123*Inputs!E20+BH123+BI123,2))))))</f>
        <v>0</v>
      </c>
      <c r="BK123">
        <f>IF(Inputs!$B$27&lt;&gt;"Ready","PENDING INPUTS",IF(BG123&lt;=0,99,1+IF(AND(K123&gt;0,OR(Inputs!C14&gt;Inputs!C20,AND(Inputs!C14=Inputs!C20,0&lt;6))),1,0)+IF(AND(S123&gt;0,OR(Inputs!C15&gt;Inputs!C20,AND(Inputs!C15=Inputs!C20,1&lt;6))),1,0)+IF(AND(AA123&gt;0,OR(Inputs!C16&gt;Inputs!C20,AND(Inputs!C16=Inputs!C20,2&lt;6))),1,0)+IF(AND(AI123&gt;0,OR(Inputs!C17&gt;Inputs!C20,AND(Inputs!C17=Inputs!C20,3&lt;6))),1,0)+IF(AND(AQ123&gt;0,OR(Inputs!C18&gt;Inputs!C20,AND(Inputs!C18=Inputs!C20,4&lt;6))),1,0)+IF(AND(AY123&gt;0,OR(Inputs!C19&gt;Inputs!C20,AND(Inputs!C19=Inputs!C20,5&lt;6))),1,0)+IF(AND(BO123&gt;0,OR(Inputs!C21&gt;Inputs!C20,AND(Inputs!C21=Inputs!C20,7&lt;6))),1,0)+IF(AND(BW123&gt;0,OR(Inputs!C22&gt;Inputs!C20,AND(Inputs!C22=Inputs!C20,8&lt;6))),1,0)+IF(AND(CE123&gt;0,OR(Inputs!C23&gt;Inputs!C20,AND(Inputs!C23=Inputs!C20,9&lt;6))),1,0)))</f>
        <v>99</v>
      </c>
      <c r="BL123" s="3">
        <f>IF(Inputs!$B$27&lt;&gt;"Ready","PENDING INPUTS",IF(A123&gt;Inputs!$B$6,0,MIN(MAX(0,(BG123+BH123+BI123)-BJ123),MAX(0,C123-D123-(IF(O123&lt;BK123,K123+L123+M123-N123,0)+IF(W123&lt;BK123,S123+T123+U123-V123,0)+IF(AE123&lt;BK123,AA123+AB123+AC123-AD123,0)+IF(AM123&lt;BK123,AI123+AJ123+AK123-AL123,0)+IF(AU123&lt;BK123,AQ123+AR123+AS123-AT123,0)+IF(BC123&lt;BK123,AY123+AZ123+BA123-BB123,0)+IF(BK123&lt;BK123,BG123+BH123+BI123-BJ123,0)+IF(BS123&lt;BK123,BO123+BP123+BQ123-BR123,0)+IF(CA123&lt;BK123,BW123+BX123+BY123-BZ123,0)+IF(CI123&lt;BK123,CE123+CF123+CG123-CH123,0))))))</f>
        <v>0</v>
      </c>
      <c r="BM123" s="3">
        <f>IF(Inputs!$B$27&lt;&gt;"Ready","PENDING INPUTS",MIN((BG123+BH123+BI123),IF(D123&gt;C123,IF(D123=0,0,BJ123*C123/D123),BJ123+BL123)))</f>
        <v>0</v>
      </c>
      <c r="BN123" s="3">
        <f>IF(Inputs!$B$27&lt;&gt;"Ready","PENDING INPUTS",MAX(0,(BG123+BH123+BI123)-BM123))</f>
        <v>0</v>
      </c>
      <c r="BO123" s="3">
        <f>IF(Inputs!$B$27&lt;&gt;"Ready","PENDING INPUTS",BV122)</f>
        <v>0</v>
      </c>
      <c r="BP123" s="3">
        <f>IF(Inputs!$B$27&lt;&gt;"Ready","PENDING INPUTS",IF(A123&lt;=Inputs!$B$6,ROUND(BO123*Inputs!C21/12,2),0))</f>
        <v>0</v>
      </c>
      <c r="BQ123" s="3">
        <f>IF(Inputs!$B$27&lt;&gt;"Ready","PENDING INPUTS",IF(AND(A123&lt;=Inputs!$B$6,BO123&gt;0),Inputs!G21,0))</f>
        <v>0</v>
      </c>
      <c r="BR123" s="3">
        <f>IF(Inputs!$B$27&lt;&gt;"Ready","PENDING INPUTS",IF(A123&gt;Inputs!$B$6,0,MIN((BO123+BP123+BQ123),IF(Inputs!H21=1,Inputs!D21,MAX(Inputs!F21,ROUND(BO123*Inputs!E21+BP123+BQ123,2))))))</f>
        <v>0</v>
      </c>
      <c r="BS123">
        <f>IF(Inputs!$B$27&lt;&gt;"Ready","PENDING INPUTS",IF(BO123&lt;=0,99,1+IF(AND(K123&gt;0,OR(Inputs!C14&gt;Inputs!C21,AND(Inputs!C14=Inputs!C21,0&lt;7))),1,0)+IF(AND(S123&gt;0,OR(Inputs!C15&gt;Inputs!C21,AND(Inputs!C15=Inputs!C21,1&lt;7))),1,0)+IF(AND(AA123&gt;0,OR(Inputs!C16&gt;Inputs!C21,AND(Inputs!C16=Inputs!C21,2&lt;7))),1,0)+IF(AND(AI123&gt;0,OR(Inputs!C17&gt;Inputs!C21,AND(Inputs!C17=Inputs!C21,3&lt;7))),1,0)+IF(AND(AQ123&gt;0,OR(Inputs!C18&gt;Inputs!C21,AND(Inputs!C18=Inputs!C21,4&lt;7))),1,0)+IF(AND(AY123&gt;0,OR(Inputs!C19&gt;Inputs!C21,AND(Inputs!C19=Inputs!C21,5&lt;7))),1,0)+IF(AND(BG123&gt;0,OR(Inputs!C20&gt;Inputs!C21,AND(Inputs!C20=Inputs!C21,6&lt;7))),1,0)+IF(AND(BW123&gt;0,OR(Inputs!C22&gt;Inputs!C21,AND(Inputs!C22=Inputs!C21,8&lt;7))),1,0)+IF(AND(CE123&gt;0,OR(Inputs!C23&gt;Inputs!C21,AND(Inputs!C23=Inputs!C21,9&lt;7))),1,0)))</f>
        <v>99</v>
      </c>
      <c r="BT123" s="3">
        <f>IF(Inputs!$B$27&lt;&gt;"Ready","PENDING INPUTS",IF(A123&gt;Inputs!$B$6,0,MIN(MAX(0,(BO123+BP123+BQ123)-BR123),MAX(0,C123-D123-(IF(O123&lt;BS123,K123+L123+M123-N123,0)+IF(W123&lt;BS123,S123+T123+U123-V123,0)+IF(AE123&lt;BS123,AA123+AB123+AC123-AD123,0)+IF(AM123&lt;BS123,AI123+AJ123+AK123-AL123,0)+IF(AU123&lt;BS123,AQ123+AR123+AS123-AT123,0)+IF(BC123&lt;BS123,AY123+AZ123+BA123-BB123,0)+IF(BK123&lt;BS123,BG123+BH123+BI123-BJ123,0)+IF(BS123&lt;BS123,BO123+BP123+BQ123-BR123,0)+IF(CA123&lt;BS123,BW123+BX123+BY123-BZ123,0)+IF(CI123&lt;BS123,CE123+CF123+CG123-CH123,0))))))</f>
        <v>0</v>
      </c>
      <c r="BU123" s="3">
        <f>IF(Inputs!$B$27&lt;&gt;"Ready","PENDING INPUTS",MIN((BO123+BP123+BQ123),IF(D123&gt;C123,IF(D123=0,0,BR123*C123/D123),BR123+BT123)))</f>
        <v>0</v>
      </c>
      <c r="BV123" s="3">
        <f>IF(Inputs!$B$27&lt;&gt;"Ready","PENDING INPUTS",MAX(0,(BO123+BP123+BQ123)-BU123))</f>
        <v>0</v>
      </c>
      <c r="BW123" s="3">
        <f>IF(Inputs!$B$27&lt;&gt;"Ready","PENDING INPUTS",CD122)</f>
        <v>0</v>
      </c>
      <c r="BX123" s="3">
        <f>IF(Inputs!$B$27&lt;&gt;"Ready","PENDING INPUTS",IF(A123&lt;=Inputs!$B$6,ROUND(BW123*Inputs!C22/12,2),0))</f>
        <v>0</v>
      </c>
      <c r="BY123" s="3">
        <f>IF(Inputs!$B$27&lt;&gt;"Ready","PENDING INPUTS",IF(AND(A123&lt;=Inputs!$B$6,BW123&gt;0),Inputs!G22,0))</f>
        <v>0</v>
      </c>
      <c r="BZ123" s="3">
        <f>IF(Inputs!$B$27&lt;&gt;"Ready","PENDING INPUTS",IF(A123&gt;Inputs!$B$6,0,MIN((BW123+BX123+BY123),IF(Inputs!H22=1,Inputs!D22,MAX(Inputs!F22,ROUND(BW123*Inputs!E22+BX123+BY123,2))))))</f>
        <v>0</v>
      </c>
      <c r="CA123">
        <f>IF(Inputs!$B$27&lt;&gt;"Ready","PENDING INPUTS",IF(BW123&lt;=0,99,1+IF(AND(K123&gt;0,OR(Inputs!C14&gt;Inputs!C22,AND(Inputs!C14=Inputs!C22,0&lt;8))),1,0)+IF(AND(S123&gt;0,OR(Inputs!C15&gt;Inputs!C22,AND(Inputs!C15=Inputs!C22,1&lt;8))),1,0)+IF(AND(AA123&gt;0,OR(Inputs!C16&gt;Inputs!C22,AND(Inputs!C16=Inputs!C22,2&lt;8))),1,0)+IF(AND(AI123&gt;0,OR(Inputs!C17&gt;Inputs!C22,AND(Inputs!C17=Inputs!C22,3&lt;8))),1,0)+IF(AND(AQ123&gt;0,OR(Inputs!C18&gt;Inputs!C22,AND(Inputs!C18=Inputs!C22,4&lt;8))),1,0)+IF(AND(AY123&gt;0,OR(Inputs!C19&gt;Inputs!C22,AND(Inputs!C19=Inputs!C22,5&lt;8))),1,0)+IF(AND(BG123&gt;0,OR(Inputs!C20&gt;Inputs!C22,AND(Inputs!C20=Inputs!C22,6&lt;8))),1,0)+IF(AND(BO123&gt;0,OR(Inputs!C21&gt;Inputs!C22,AND(Inputs!C21=Inputs!C22,7&lt;8))),1,0)+IF(AND(CE123&gt;0,OR(Inputs!C23&gt;Inputs!C22,AND(Inputs!C23=Inputs!C22,9&lt;8))),1,0)))</f>
        <v>99</v>
      </c>
      <c r="CB123" s="3">
        <f>IF(Inputs!$B$27&lt;&gt;"Ready","PENDING INPUTS",IF(A123&gt;Inputs!$B$6,0,MIN(MAX(0,(BW123+BX123+BY123)-BZ123),MAX(0,C123-D123-(IF(O123&lt;CA123,K123+L123+M123-N123,0)+IF(W123&lt;CA123,S123+T123+U123-V123,0)+IF(AE123&lt;CA123,AA123+AB123+AC123-AD123,0)+IF(AM123&lt;CA123,AI123+AJ123+AK123-AL123,0)+IF(AU123&lt;CA123,AQ123+AR123+AS123-AT123,0)+IF(BC123&lt;CA123,AY123+AZ123+BA123-BB123,0)+IF(BK123&lt;CA123,BG123+BH123+BI123-BJ123,0)+IF(BS123&lt;CA123,BO123+BP123+BQ123-BR123,0)+IF(CA123&lt;CA123,BW123+BX123+BY123-BZ123,0)+IF(CI123&lt;CA123,CE123+CF123+CG123-CH123,0))))))</f>
        <v>0</v>
      </c>
      <c r="CC123" s="3">
        <f>IF(Inputs!$B$27&lt;&gt;"Ready","PENDING INPUTS",MIN((BW123+BX123+BY123),IF(D123&gt;C123,IF(D123=0,0,BZ123*C123/D123),BZ123+CB123)))</f>
        <v>0</v>
      </c>
      <c r="CD123" s="3">
        <f>IF(Inputs!$B$27&lt;&gt;"Ready","PENDING INPUTS",MAX(0,(BW123+BX123+BY123)-CC123))</f>
        <v>0</v>
      </c>
      <c r="CE123" s="3">
        <f>IF(Inputs!$B$27&lt;&gt;"Ready","PENDING INPUTS",CL122)</f>
        <v>0</v>
      </c>
      <c r="CF123" s="3">
        <f>IF(Inputs!$B$27&lt;&gt;"Ready","PENDING INPUTS",IF(A123&lt;=Inputs!$B$6,ROUND(CE123*Inputs!C23/12,2),0))</f>
        <v>0</v>
      </c>
      <c r="CG123" s="3">
        <f>IF(Inputs!$B$27&lt;&gt;"Ready","PENDING INPUTS",IF(AND(A123&lt;=Inputs!$B$6,CE123&gt;0),Inputs!G23,0))</f>
        <v>0</v>
      </c>
      <c r="CH123" s="3">
        <f>IF(Inputs!$B$27&lt;&gt;"Ready","PENDING INPUTS",IF(A123&gt;Inputs!$B$6,0,MIN((CE123+CF123+CG123),IF(Inputs!H23=1,Inputs!D23,MAX(Inputs!F23,ROUND(CE123*Inputs!E23+CF123+CG123,2))))))</f>
        <v>0</v>
      </c>
      <c r="CI123">
        <f>IF(Inputs!$B$27&lt;&gt;"Ready","PENDING INPUTS",IF(CE123&lt;=0,99,1+IF(AND(K123&gt;0,OR(Inputs!C14&gt;Inputs!C23,AND(Inputs!C14=Inputs!C23,0&lt;9))),1,0)+IF(AND(S123&gt;0,OR(Inputs!C15&gt;Inputs!C23,AND(Inputs!C15=Inputs!C23,1&lt;9))),1,0)+IF(AND(AA123&gt;0,OR(Inputs!C16&gt;Inputs!C23,AND(Inputs!C16=Inputs!C23,2&lt;9))),1,0)+IF(AND(AI123&gt;0,OR(Inputs!C17&gt;Inputs!C23,AND(Inputs!C17=Inputs!C23,3&lt;9))),1,0)+IF(AND(AQ123&gt;0,OR(Inputs!C18&gt;Inputs!C23,AND(Inputs!C18=Inputs!C23,4&lt;9))),1,0)+IF(AND(AY123&gt;0,OR(Inputs!C19&gt;Inputs!C23,AND(Inputs!C19=Inputs!C23,5&lt;9))),1,0)+IF(AND(BG123&gt;0,OR(Inputs!C20&gt;Inputs!C23,AND(Inputs!C20=Inputs!C23,6&lt;9))),1,0)+IF(AND(BO123&gt;0,OR(Inputs!C21&gt;Inputs!C23,AND(Inputs!C21=Inputs!C23,7&lt;9))),1,0)+IF(AND(BW123&gt;0,OR(Inputs!C22&gt;Inputs!C23,AND(Inputs!C22=Inputs!C23,8&lt;9))),1,0)))</f>
        <v>99</v>
      </c>
      <c r="CJ123" s="3">
        <f>IF(Inputs!$B$27&lt;&gt;"Ready","PENDING INPUTS",IF(A123&gt;Inputs!$B$6,0,MIN(MAX(0,(CE123+CF123+CG123)-CH123),MAX(0,C123-D123-(IF(O123&lt;CI123,K123+L123+M123-N123,0)+IF(W123&lt;CI123,S123+T123+U123-V123,0)+IF(AE123&lt;CI123,AA123+AB123+AC123-AD123,0)+IF(AM123&lt;CI123,AI123+AJ123+AK123-AL123,0)+IF(AU123&lt;CI123,AQ123+AR123+AS123-AT123,0)+IF(BC123&lt;CI123,AY123+AZ123+BA123-BB123,0)+IF(BK123&lt;CI123,BG123+BH123+BI123-BJ123,0)+IF(BS123&lt;CI123,BO123+BP123+BQ123-BR123,0)+IF(CA123&lt;CI123,BW123+BX123+BY123-BZ123,0)+IF(CI123&lt;CI123,CE123+CF123+CG123-CH123,0))))))</f>
        <v>0</v>
      </c>
      <c r="CK123" s="3">
        <f>IF(Inputs!$B$27&lt;&gt;"Ready","PENDING INPUTS",MIN((CE123+CF123+CG123),IF(D123&gt;C123,IF(D123=0,0,CH123*C123/D123),CH123+CJ123)))</f>
        <v>0</v>
      </c>
      <c r="CL123" s="3">
        <f>IF(Inputs!$B$27&lt;&gt;"Ready","PENDING INPUTS",MAX(0,(CE123+CF123+CG123)-CK123))</f>
        <v>0</v>
      </c>
    </row>
    <row r="124" spans="1:90" ht="27.95" customHeight="1" x14ac:dyDescent="0.25">
      <c r="A124">
        <v>120</v>
      </c>
      <c r="B124" s="13">
        <f>IF(Inputs!$B$27&lt;&gt;"Ready","PENDING INPUTS",EDATE(Inputs!$B$5,A124-1))</f>
        <v>49919</v>
      </c>
      <c r="C124" s="3">
        <f>IF(Inputs!$B$27&lt;&gt;"Ready","PENDING INPUTS",IF(A124&lt;=Inputs!$B$6,MAX(0,Inputs!$B$4+IF(A124=Inputs!$B$7,Inputs!$B$8,0)+IF(A124=Inputs!$B$9,Inputs!$B$10,0)),0))</f>
        <v>0</v>
      </c>
      <c r="D124" s="3">
        <f>IF(Inputs!$B$27&lt;&gt;"Ready","PENDING INPUTS",SUM(N124,V124,AD124,AL124,AT124,BB124,BJ124,BR124,BZ124,CH124))</f>
        <v>0</v>
      </c>
      <c r="E124" s="3">
        <f>IF(Inputs!$B$27&lt;&gt;"Ready","PENDING INPUTS",MAX(0,D124-C124))</f>
        <v>0</v>
      </c>
      <c r="F124" s="3">
        <f>IF(Inputs!$B$27&lt;&gt;"Ready","PENDING INPUTS",SUM(Q124,Y124,AG124,AO124,AW124,BE124,BM124,BU124,CC124,CK124))</f>
        <v>0</v>
      </c>
      <c r="G124" s="3">
        <f>IF(Inputs!$B$27&lt;&gt;"Ready","PENDING INPUTS",SUM(L124,T124,AB124,AJ124,AR124,AZ124,BH124,BP124,BX124,CF124))</f>
        <v>0</v>
      </c>
      <c r="H124" s="3">
        <f>IF(Inputs!$B$27&lt;&gt;"Ready","PENDING INPUTS",SUM(M124,U124,AC124,AK124,AS124,BA124,BI124,BQ124,BY124,CG124))</f>
        <v>0</v>
      </c>
      <c r="I124" s="3">
        <f>IF(Inputs!$B$27&lt;&gt;"Ready","PENDING INPUTS",SUM(R124,Z124,AH124,AP124,AX124,BF124,BN124,BV124,CD124,CL124))</f>
        <v>0</v>
      </c>
      <c r="J124" t="str">
        <f>IF(Inputs!$B$27&lt;&gt;"Ready","PENDING INPUTS",IF(A124&gt;Inputs!$B$6,"Beyond horizon",IF(E124&gt;0.005,"MINIMUM SHORTFALL",IF(I124&lt;0.005,"Paid off","In progress"))))</f>
        <v>Paid off</v>
      </c>
      <c r="K124" s="3">
        <f>IF(Inputs!$B$27&lt;&gt;"Ready","PENDING INPUTS",R123)</f>
        <v>0</v>
      </c>
      <c r="L124" s="3">
        <f>IF(Inputs!$B$27&lt;&gt;"Ready","PENDING INPUTS",IF(A124&lt;=Inputs!$B$6,ROUND(K124*Inputs!C14/12,2),0))</f>
        <v>0</v>
      </c>
      <c r="M124" s="3">
        <f>IF(Inputs!$B$27&lt;&gt;"Ready","PENDING INPUTS",IF(AND(A124&lt;=Inputs!$B$6,K124&gt;0),Inputs!G14,0))</f>
        <v>0</v>
      </c>
      <c r="N124" s="3">
        <f>IF(Inputs!$B$27&lt;&gt;"Ready","PENDING INPUTS",IF(A124&gt;Inputs!$B$6,0,MIN((K124+L124+M124),IF(Inputs!H14=1,Inputs!D14,MAX(Inputs!F14,ROUND(K124*Inputs!E14+L124+M124,2))))))</f>
        <v>0</v>
      </c>
      <c r="O124">
        <f>IF(Inputs!$B$27&lt;&gt;"Ready","PENDING INPUTS",IF(K124&lt;=0,99,1+IF(AND(S124&gt;0,OR(Inputs!C15&gt;Inputs!C14,AND(Inputs!C15=Inputs!C14,1&lt;0))),1,0)+IF(AND(AA124&gt;0,OR(Inputs!C16&gt;Inputs!C14,AND(Inputs!C16=Inputs!C14,2&lt;0))),1,0)+IF(AND(AI124&gt;0,OR(Inputs!C17&gt;Inputs!C14,AND(Inputs!C17=Inputs!C14,3&lt;0))),1,0)+IF(AND(AQ124&gt;0,OR(Inputs!C18&gt;Inputs!C14,AND(Inputs!C18=Inputs!C14,4&lt;0))),1,0)+IF(AND(AY124&gt;0,OR(Inputs!C19&gt;Inputs!C14,AND(Inputs!C19=Inputs!C14,5&lt;0))),1,0)+IF(AND(BG124&gt;0,OR(Inputs!C20&gt;Inputs!C14,AND(Inputs!C20=Inputs!C14,6&lt;0))),1,0)+IF(AND(BO124&gt;0,OR(Inputs!C21&gt;Inputs!C14,AND(Inputs!C21=Inputs!C14,7&lt;0))),1,0)+IF(AND(BW124&gt;0,OR(Inputs!C22&gt;Inputs!C14,AND(Inputs!C22=Inputs!C14,8&lt;0))),1,0)+IF(AND(CE124&gt;0,OR(Inputs!C23&gt;Inputs!C14,AND(Inputs!C23=Inputs!C14,9&lt;0))),1,0)))</f>
        <v>99</v>
      </c>
      <c r="P124" s="3">
        <f>IF(Inputs!$B$27&lt;&gt;"Ready","PENDING INPUTS",IF(A124&gt;Inputs!$B$6,0,MIN(MAX(0,(K124+L124+M124)-N124),MAX(0,C124-D124-(IF(O124&lt;O124,K124+L124+M124-N124,0)+IF(W124&lt;O124,S124+T124+U124-V124,0)+IF(AE124&lt;O124,AA124+AB124+AC124-AD124,0)+IF(AM124&lt;O124,AI124+AJ124+AK124-AL124,0)+IF(AU124&lt;O124,AQ124+AR124+AS124-AT124,0)+IF(BC124&lt;O124,AY124+AZ124+BA124-BB124,0)+IF(BK124&lt;O124,BG124+BH124+BI124-BJ124,0)+IF(BS124&lt;O124,BO124+BP124+BQ124-BR124,0)+IF(CA124&lt;O124,BW124+BX124+BY124-BZ124,0)+IF(CI124&lt;O124,CE124+CF124+CG124-CH124,0))))))</f>
        <v>0</v>
      </c>
      <c r="Q124" s="3">
        <f>IF(Inputs!$B$27&lt;&gt;"Ready","PENDING INPUTS",MIN((K124+L124+M124),IF(D124&gt;C124,IF(D124=0,0,N124*C124/D124),N124+P124)))</f>
        <v>0</v>
      </c>
      <c r="R124" s="3">
        <f>IF(Inputs!$B$27&lt;&gt;"Ready","PENDING INPUTS",MAX(0,(K124+L124+M124)-Q124))</f>
        <v>0</v>
      </c>
      <c r="S124" s="3">
        <f>IF(Inputs!$B$27&lt;&gt;"Ready","PENDING INPUTS",Z123)</f>
        <v>0</v>
      </c>
      <c r="T124" s="3">
        <f>IF(Inputs!$B$27&lt;&gt;"Ready","PENDING INPUTS",IF(A124&lt;=Inputs!$B$6,ROUND(S124*Inputs!C15/12,2),0))</f>
        <v>0</v>
      </c>
      <c r="U124" s="3">
        <f>IF(Inputs!$B$27&lt;&gt;"Ready","PENDING INPUTS",IF(AND(A124&lt;=Inputs!$B$6,S124&gt;0),Inputs!G15,0))</f>
        <v>0</v>
      </c>
      <c r="V124" s="3">
        <f>IF(Inputs!$B$27&lt;&gt;"Ready","PENDING INPUTS",IF(A124&gt;Inputs!$B$6,0,MIN((S124+T124+U124),IF(Inputs!H15=1,Inputs!D15,MAX(Inputs!F15,ROUND(S124*Inputs!E15+T124+U124,2))))))</f>
        <v>0</v>
      </c>
      <c r="W124">
        <f>IF(Inputs!$B$27&lt;&gt;"Ready","PENDING INPUTS",IF(S124&lt;=0,99,1+IF(AND(K124&gt;0,OR(Inputs!C14&gt;Inputs!C15,AND(Inputs!C14=Inputs!C15,0&lt;1))),1,0)+IF(AND(AA124&gt;0,OR(Inputs!C16&gt;Inputs!C15,AND(Inputs!C16=Inputs!C15,2&lt;1))),1,0)+IF(AND(AI124&gt;0,OR(Inputs!C17&gt;Inputs!C15,AND(Inputs!C17=Inputs!C15,3&lt;1))),1,0)+IF(AND(AQ124&gt;0,OR(Inputs!C18&gt;Inputs!C15,AND(Inputs!C18=Inputs!C15,4&lt;1))),1,0)+IF(AND(AY124&gt;0,OR(Inputs!C19&gt;Inputs!C15,AND(Inputs!C19=Inputs!C15,5&lt;1))),1,0)+IF(AND(BG124&gt;0,OR(Inputs!C20&gt;Inputs!C15,AND(Inputs!C20=Inputs!C15,6&lt;1))),1,0)+IF(AND(BO124&gt;0,OR(Inputs!C21&gt;Inputs!C15,AND(Inputs!C21=Inputs!C15,7&lt;1))),1,0)+IF(AND(BW124&gt;0,OR(Inputs!C22&gt;Inputs!C15,AND(Inputs!C22=Inputs!C15,8&lt;1))),1,0)+IF(AND(CE124&gt;0,OR(Inputs!C23&gt;Inputs!C15,AND(Inputs!C23=Inputs!C15,9&lt;1))),1,0)))</f>
        <v>99</v>
      </c>
      <c r="X124" s="3">
        <f>IF(Inputs!$B$27&lt;&gt;"Ready","PENDING INPUTS",IF(A124&gt;Inputs!$B$6,0,MIN(MAX(0,(S124+T124+U124)-V124),MAX(0,C124-D124-(IF(O124&lt;W124,K124+L124+M124-N124,0)+IF(W124&lt;W124,S124+T124+U124-V124,0)+IF(AE124&lt;W124,AA124+AB124+AC124-AD124,0)+IF(AM124&lt;W124,AI124+AJ124+AK124-AL124,0)+IF(AU124&lt;W124,AQ124+AR124+AS124-AT124,0)+IF(BC124&lt;W124,AY124+AZ124+BA124-BB124,0)+IF(BK124&lt;W124,BG124+BH124+BI124-BJ124,0)+IF(BS124&lt;W124,BO124+BP124+BQ124-BR124,0)+IF(CA124&lt;W124,BW124+BX124+BY124-BZ124,0)+IF(CI124&lt;W124,CE124+CF124+CG124-CH124,0))))))</f>
        <v>0</v>
      </c>
      <c r="Y124" s="3">
        <f>IF(Inputs!$B$27&lt;&gt;"Ready","PENDING INPUTS",MIN((S124+T124+U124),IF(D124&gt;C124,IF(D124=0,0,V124*C124/D124),V124+X124)))</f>
        <v>0</v>
      </c>
      <c r="Z124" s="3">
        <f>IF(Inputs!$B$27&lt;&gt;"Ready","PENDING INPUTS",MAX(0,(S124+T124+U124)-Y124))</f>
        <v>0</v>
      </c>
      <c r="AA124" s="3">
        <f>IF(Inputs!$B$27&lt;&gt;"Ready","PENDING INPUTS",AH123)</f>
        <v>0</v>
      </c>
      <c r="AB124" s="3">
        <f>IF(Inputs!$B$27&lt;&gt;"Ready","PENDING INPUTS",IF(A124&lt;=Inputs!$B$6,ROUND(AA124*Inputs!C16/12,2),0))</f>
        <v>0</v>
      </c>
      <c r="AC124" s="3">
        <f>IF(Inputs!$B$27&lt;&gt;"Ready","PENDING INPUTS",IF(AND(A124&lt;=Inputs!$B$6,AA124&gt;0),Inputs!G16,0))</f>
        <v>0</v>
      </c>
      <c r="AD124" s="3">
        <f>IF(Inputs!$B$27&lt;&gt;"Ready","PENDING INPUTS",IF(A124&gt;Inputs!$B$6,0,MIN((AA124+AB124+AC124),IF(Inputs!H16=1,Inputs!D16,MAX(Inputs!F16,ROUND(AA124*Inputs!E16+AB124+AC124,2))))))</f>
        <v>0</v>
      </c>
      <c r="AE124">
        <f>IF(Inputs!$B$27&lt;&gt;"Ready","PENDING INPUTS",IF(AA124&lt;=0,99,1+IF(AND(K124&gt;0,OR(Inputs!C14&gt;Inputs!C16,AND(Inputs!C14=Inputs!C16,0&lt;2))),1,0)+IF(AND(S124&gt;0,OR(Inputs!C15&gt;Inputs!C16,AND(Inputs!C15=Inputs!C16,1&lt;2))),1,0)+IF(AND(AI124&gt;0,OR(Inputs!C17&gt;Inputs!C16,AND(Inputs!C17=Inputs!C16,3&lt;2))),1,0)+IF(AND(AQ124&gt;0,OR(Inputs!C18&gt;Inputs!C16,AND(Inputs!C18=Inputs!C16,4&lt;2))),1,0)+IF(AND(AY124&gt;0,OR(Inputs!C19&gt;Inputs!C16,AND(Inputs!C19=Inputs!C16,5&lt;2))),1,0)+IF(AND(BG124&gt;0,OR(Inputs!C20&gt;Inputs!C16,AND(Inputs!C20=Inputs!C16,6&lt;2))),1,0)+IF(AND(BO124&gt;0,OR(Inputs!C21&gt;Inputs!C16,AND(Inputs!C21=Inputs!C16,7&lt;2))),1,0)+IF(AND(BW124&gt;0,OR(Inputs!C22&gt;Inputs!C16,AND(Inputs!C22=Inputs!C16,8&lt;2))),1,0)+IF(AND(CE124&gt;0,OR(Inputs!C23&gt;Inputs!C16,AND(Inputs!C23=Inputs!C16,9&lt;2))),1,0)))</f>
        <v>99</v>
      </c>
      <c r="AF124" s="3">
        <f>IF(Inputs!$B$27&lt;&gt;"Ready","PENDING INPUTS",IF(A124&gt;Inputs!$B$6,0,MIN(MAX(0,(AA124+AB124+AC124)-AD124),MAX(0,C124-D124-(IF(O124&lt;AE124,K124+L124+M124-N124,0)+IF(W124&lt;AE124,S124+T124+U124-V124,0)+IF(AE124&lt;AE124,AA124+AB124+AC124-AD124,0)+IF(AM124&lt;AE124,AI124+AJ124+AK124-AL124,0)+IF(AU124&lt;AE124,AQ124+AR124+AS124-AT124,0)+IF(BC124&lt;AE124,AY124+AZ124+BA124-BB124,0)+IF(BK124&lt;AE124,BG124+BH124+BI124-BJ124,0)+IF(BS124&lt;AE124,BO124+BP124+BQ124-BR124,0)+IF(CA124&lt;AE124,BW124+BX124+BY124-BZ124,0)+IF(CI124&lt;AE124,CE124+CF124+CG124-CH124,0))))))</f>
        <v>0</v>
      </c>
      <c r="AG124" s="3">
        <f>IF(Inputs!$B$27&lt;&gt;"Ready","PENDING INPUTS",MIN((AA124+AB124+AC124),IF(D124&gt;C124,IF(D124=0,0,AD124*C124/D124),AD124+AF124)))</f>
        <v>0</v>
      </c>
      <c r="AH124" s="3">
        <f>IF(Inputs!$B$27&lt;&gt;"Ready","PENDING INPUTS",MAX(0,(AA124+AB124+AC124)-AG124))</f>
        <v>0</v>
      </c>
      <c r="AI124" s="3">
        <f>IF(Inputs!$B$27&lt;&gt;"Ready","PENDING INPUTS",AP123)</f>
        <v>0</v>
      </c>
      <c r="AJ124" s="3">
        <f>IF(Inputs!$B$27&lt;&gt;"Ready","PENDING INPUTS",IF(A124&lt;=Inputs!$B$6,ROUND(AI124*Inputs!C17/12,2),0))</f>
        <v>0</v>
      </c>
      <c r="AK124" s="3">
        <f>IF(Inputs!$B$27&lt;&gt;"Ready","PENDING INPUTS",IF(AND(A124&lt;=Inputs!$B$6,AI124&gt;0),Inputs!G17,0))</f>
        <v>0</v>
      </c>
      <c r="AL124" s="3">
        <f>IF(Inputs!$B$27&lt;&gt;"Ready","PENDING INPUTS",IF(A124&gt;Inputs!$B$6,0,MIN((AI124+AJ124+AK124),IF(Inputs!H17=1,Inputs!D17,MAX(Inputs!F17,ROUND(AI124*Inputs!E17+AJ124+AK124,2))))))</f>
        <v>0</v>
      </c>
      <c r="AM124">
        <f>IF(Inputs!$B$27&lt;&gt;"Ready","PENDING INPUTS",IF(AI124&lt;=0,99,1+IF(AND(K124&gt;0,OR(Inputs!C14&gt;Inputs!C17,AND(Inputs!C14=Inputs!C17,0&lt;3))),1,0)+IF(AND(S124&gt;0,OR(Inputs!C15&gt;Inputs!C17,AND(Inputs!C15=Inputs!C17,1&lt;3))),1,0)+IF(AND(AA124&gt;0,OR(Inputs!C16&gt;Inputs!C17,AND(Inputs!C16=Inputs!C17,2&lt;3))),1,0)+IF(AND(AQ124&gt;0,OR(Inputs!C18&gt;Inputs!C17,AND(Inputs!C18=Inputs!C17,4&lt;3))),1,0)+IF(AND(AY124&gt;0,OR(Inputs!C19&gt;Inputs!C17,AND(Inputs!C19=Inputs!C17,5&lt;3))),1,0)+IF(AND(BG124&gt;0,OR(Inputs!C20&gt;Inputs!C17,AND(Inputs!C20=Inputs!C17,6&lt;3))),1,0)+IF(AND(BO124&gt;0,OR(Inputs!C21&gt;Inputs!C17,AND(Inputs!C21=Inputs!C17,7&lt;3))),1,0)+IF(AND(BW124&gt;0,OR(Inputs!C22&gt;Inputs!C17,AND(Inputs!C22=Inputs!C17,8&lt;3))),1,0)+IF(AND(CE124&gt;0,OR(Inputs!C23&gt;Inputs!C17,AND(Inputs!C23=Inputs!C17,9&lt;3))),1,0)))</f>
        <v>99</v>
      </c>
      <c r="AN124" s="3">
        <f>IF(Inputs!$B$27&lt;&gt;"Ready","PENDING INPUTS",IF(A124&gt;Inputs!$B$6,0,MIN(MAX(0,(AI124+AJ124+AK124)-AL124),MAX(0,C124-D124-(IF(O124&lt;AM124,K124+L124+M124-N124,0)+IF(W124&lt;AM124,S124+T124+U124-V124,0)+IF(AE124&lt;AM124,AA124+AB124+AC124-AD124,0)+IF(AM124&lt;AM124,AI124+AJ124+AK124-AL124,0)+IF(AU124&lt;AM124,AQ124+AR124+AS124-AT124,0)+IF(BC124&lt;AM124,AY124+AZ124+BA124-BB124,0)+IF(BK124&lt;AM124,BG124+BH124+BI124-BJ124,0)+IF(BS124&lt;AM124,BO124+BP124+BQ124-BR124,0)+IF(CA124&lt;AM124,BW124+BX124+BY124-BZ124,0)+IF(CI124&lt;AM124,CE124+CF124+CG124-CH124,0))))))</f>
        <v>0</v>
      </c>
      <c r="AO124" s="3">
        <f>IF(Inputs!$B$27&lt;&gt;"Ready","PENDING INPUTS",MIN((AI124+AJ124+AK124),IF(D124&gt;C124,IF(D124=0,0,AL124*C124/D124),AL124+AN124)))</f>
        <v>0</v>
      </c>
      <c r="AP124" s="3">
        <f>IF(Inputs!$B$27&lt;&gt;"Ready","PENDING INPUTS",MAX(0,(AI124+AJ124+AK124)-AO124))</f>
        <v>0</v>
      </c>
      <c r="AQ124" s="3">
        <f>IF(Inputs!$B$27&lt;&gt;"Ready","PENDING INPUTS",AX123)</f>
        <v>0</v>
      </c>
      <c r="AR124" s="3">
        <f>IF(Inputs!$B$27&lt;&gt;"Ready","PENDING INPUTS",IF(A124&lt;=Inputs!$B$6,ROUND(AQ124*Inputs!C18/12,2),0))</f>
        <v>0</v>
      </c>
      <c r="AS124" s="3">
        <f>IF(Inputs!$B$27&lt;&gt;"Ready","PENDING INPUTS",IF(AND(A124&lt;=Inputs!$B$6,AQ124&gt;0),Inputs!G18,0))</f>
        <v>0</v>
      </c>
      <c r="AT124" s="3">
        <f>IF(Inputs!$B$27&lt;&gt;"Ready","PENDING INPUTS",IF(A124&gt;Inputs!$B$6,0,MIN((AQ124+AR124+AS124),IF(Inputs!H18=1,Inputs!D18,MAX(Inputs!F18,ROUND(AQ124*Inputs!E18+AR124+AS124,2))))))</f>
        <v>0</v>
      </c>
      <c r="AU124">
        <f>IF(Inputs!$B$27&lt;&gt;"Ready","PENDING INPUTS",IF(AQ124&lt;=0,99,1+IF(AND(K124&gt;0,OR(Inputs!C14&gt;Inputs!C18,AND(Inputs!C14=Inputs!C18,0&lt;4))),1,0)+IF(AND(S124&gt;0,OR(Inputs!C15&gt;Inputs!C18,AND(Inputs!C15=Inputs!C18,1&lt;4))),1,0)+IF(AND(AA124&gt;0,OR(Inputs!C16&gt;Inputs!C18,AND(Inputs!C16=Inputs!C18,2&lt;4))),1,0)+IF(AND(AI124&gt;0,OR(Inputs!C17&gt;Inputs!C18,AND(Inputs!C17=Inputs!C18,3&lt;4))),1,0)+IF(AND(AY124&gt;0,OR(Inputs!C19&gt;Inputs!C18,AND(Inputs!C19=Inputs!C18,5&lt;4))),1,0)+IF(AND(BG124&gt;0,OR(Inputs!C20&gt;Inputs!C18,AND(Inputs!C20=Inputs!C18,6&lt;4))),1,0)+IF(AND(BO124&gt;0,OR(Inputs!C21&gt;Inputs!C18,AND(Inputs!C21=Inputs!C18,7&lt;4))),1,0)+IF(AND(BW124&gt;0,OR(Inputs!C22&gt;Inputs!C18,AND(Inputs!C22=Inputs!C18,8&lt;4))),1,0)+IF(AND(CE124&gt;0,OR(Inputs!C23&gt;Inputs!C18,AND(Inputs!C23=Inputs!C18,9&lt;4))),1,0)))</f>
        <v>99</v>
      </c>
      <c r="AV124" s="3">
        <f>IF(Inputs!$B$27&lt;&gt;"Ready","PENDING INPUTS",IF(A124&gt;Inputs!$B$6,0,MIN(MAX(0,(AQ124+AR124+AS124)-AT124),MAX(0,C124-D124-(IF(O124&lt;AU124,K124+L124+M124-N124,0)+IF(W124&lt;AU124,S124+T124+U124-V124,0)+IF(AE124&lt;AU124,AA124+AB124+AC124-AD124,0)+IF(AM124&lt;AU124,AI124+AJ124+AK124-AL124,0)+IF(AU124&lt;AU124,AQ124+AR124+AS124-AT124,0)+IF(BC124&lt;AU124,AY124+AZ124+BA124-BB124,0)+IF(BK124&lt;AU124,BG124+BH124+BI124-BJ124,0)+IF(BS124&lt;AU124,BO124+BP124+BQ124-BR124,0)+IF(CA124&lt;AU124,BW124+BX124+BY124-BZ124,0)+IF(CI124&lt;AU124,CE124+CF124+CG124-CH124,0))))))</f>
        <v>0</v>
      </c>
      <c r="AW124" s="3">
        <f>IF(Inputs!$B$27&lt;&gt;"Ready","PENDING INPUTS",MIN((AQ124+AR124+AS124),IF(D124&gt;C124,IF(D124=0,0,AT124*C124/D124),AT124+AV124)))</f>
        <v>0</v>
      </c>
      <c r="AX124" s="3">
        <f>IF(Inputs!$B$27&lt;&gt;"Ready","PENDING INPUTS",MAX(0,(AQ124+AR124+AS124)-AW124))</f>
        <v>0</v>
      </c>
      <c r="AY124" s="3">
        <f>IF(Inputs!$B$27&lt;&gt;"Ready","PENDING INPUTS",BF123)</f>
        <v>0</v>
      </c>
      <c r="AZ124" s="3">
        <f>IF(Inputs!$B$27&lt;&gt;"Ready","PENDING INPUTS",IF(A124&lt;=Inputs!$B$6,ROUND(AY124*Inputs!C19/12,2),0))</f>
        <v>0</v>
      </c>
      <c r="BA124" s="3">
        <f>IF(Inputs!$B$27&lt;&gt;"Ready","PENDING INPUTS",IF(AND(A124&lt;=Inputs!$B$6,AY124&gt;0),Inputs!G19,0))</f>
        <v>0</v>
      </c>
      <c r="BB124" s="3">
        <f>IF(Inputs!$B$27&lt;&gt;"Ready","PENDING INPUTS",IF(A124&gt;Inputs!$B$6,0,MIN((AY124+AZ124+BA124),IF(Inputs!H19=1,Inputs!D19,MAX(Inputs!F19,ROUND(AY124*Inputs!E19+AZ124+BA124,2))))))</f>
        <v>0</v>
      </c>
      <c r="BC124">
        <f>IF(Inputs!$B$27&lt;&gt;"Ready","PENDING INPUTS",IF(AY124&lt;=0,99,1+IF(AND(K124&gt;0,OR(Inputs!C14&gt;Inputs!C19,AND(Inputs!C14=Inputs!C19,0&lt;5))),1,0)+IF(AND(S124&gt;0,OR(Inputs!C15&gt;Inputs!C19,AND(Inputs!C15=Inputs!C19,1&lt;5))),1,0)+IF(AND(AA124&gt;0,OR(Inputs!C16&gt;Inputs!C19,AND(Inputs!C16=Inputs!C19,2&lt;5))),1,0)+IF(AND(AI124&gt;0,OR(Inputs!C17&gt;Inputs!C19,AND(Inputs!C17=Inputs!C19,3&lt;5))),1,0)+IF(AND(AQ124&gt;0,OR(Inputs!C18&gt;Inputs!C19,AND(Inputs!C18=Inputs!C19,4&lt;5))),1,0)+IF(AND(BG124&gt;0,OR(Inputs!C20&gt;Inputs!C19,AND(Inputs!C20=Inputs!C19,6&lt;5))),1,0)+IF(AND(BO124&gt;0,OR(Inputs!C21&gt;Inputs!C19,AND(Inputs!C21=Inputs!C19,7&lt;5))),1,0)+IF(AND(BW124&gt;0,OR(Inputs!C22&gt;Inputs!C19,AND(Inputs!C22=Inputs!C19,8&lt;5))),1,0)+IF(AND(CE124&gt;0,OR(Inputs!C23&gt;Inputs!C19,AND(Inputs!C23=Inputs!C19,9&lt;5))),1,0)))</f>
        <v>99</v>
      </c>
      <c r="BD124" s="3">
        <f>IF(Inputs!$B$27&lt;&gt;"Ready","PENDING INPUTS",IF(A124&gt;Inputs!$B$6,0,MIN(MAX(0,(AY124+AZ124+BA124)-BB124),MAX(0,C124-D124-(IF(O124&lt;BC124,K124+L124+M124-N124,0)+IF(W124&lt;BC124,S124+T124+U124-V124,0)+IF(AE124&lt;BC124,AA124+AB124+AC124-AD124,0)+IF(AM124&lt;BC124,AI124+AJ124+AK124-AL124,0)+IF(AU124&lt;BC124,AQ124+AR124+AS124-AT124,0)+IF(BC124&lt;BC124,AY124+AZ124+BA124-BB124,0)+IF(BK124&lt;BC124,BG124+BH124+BI124-BJ124,0)+IF(BS124&lt;BC124,BO124+BP124+BQ124-BR124,0)+IF(CA124&lt;BC124,BW124+BX124+BY124-BZ124,0)+IF(CI124&lt;BC124,CE124+CF124+CG124-CH124,0))))))</f>
        <v>0</v>
      </c>
      <c r="BE124" s="3">
        <f>IF(Inputs!$B$27&lt;&gt;"Ready","PENDING INPUTS",MIN((AY124+AZ124+BA124),IF(D124&gt;C124,IF(D124=0,0,BB124*C124/D124),BB124+BD124)))</f>
        <v>0</v>
      </c>
      <c r="BF124" s="3">
        <f>IF(Inputs!$B$27&lt;&gt;"Ready","PENDING INPUTS",MAX(0,(AY124+AZ124+BA124)-BE124))</f>
        <v>0</v>
      </c>
      <c r="BG124" s="3">
        <f>IF(Inputs!$B$27&lt;&gt;"Ready","PENDING INPUTS",BN123)</f>
        <v>0</v>
      </c>
      <c r="BH124" s="3">
        <f>IF(Inputs!$B$27&lt;&gt;"Ready","PENDING INPUTS",IF(A124&lt;=Inputs!$B$6,ROUND(BG124*Inputs!C20/12,2),0))</f>
        <v>0</v>
      </c>
      <c r="BI124" s="3">
        <f>IF(Inputs!$B$27&lt;&gt;"Ready","PENDING INPUTS",IF(AND(A124&lt;=Inputs!$B$6,BG124&gt;0),Inputs!G20,0))</f>
        <v>0</v>
      </c>
      <c r="BJ124" s="3">
        <f>IF(Inputs!$B$27&lt;&gt;"Ready","PENDING INPUTS",IF(A124&gt;Inputs!$B$6,0,MIN((BG124+BH124+BI124),IF(Inputs!H20=1,Inputs!D20,MAX(Inputs!F20,ROUND(BG124*Inputs!E20+BH124+BI124,2))))))</f>
        <v>0</v>
      </c>
      <c r="BK124">
        <f>IF(Inputs!$B$27&lt;&gt;"Ready","PENDING INPUTS",IF(BG124&lt;=0,99,1+IF(AND(K124&gt;0,OR(Inputs!C14&gt;Inputs!C20,AND(Inputs!C14=Inputs!C20,0&lt;6))),1,0)+IF(AND(S124&gt;0,OR(Inputs!C15&gt;Inputs!C20,AND(Inputs!C15=Inputs!C20,1&lt;6))),1,0)+IF(AND(AA124&gt;0,OR(Inputs!C16&gt;Inputs!C20,AND(Inputs!C16=Inputs!C20,2&lt;6))),1,0)+IF(AND(AI124&gt;0,OR(Inputs!C17&gt;Inputs!C20,AND(Inputs!C17=Inputs!C20,3&lt;6))),1,0)+IF(AND(AQ124&gt;0,OR(Inputs!C18&gt;Inputs!C20,AND(Inputs!C18=Inputs!C20,4&lt;6))),1,0)+IF(AND(AY124&gt;0,OR(Inputs!C19&gt;Inputs!C20,AND(Inputs!C19=Inputs!C20,5&lt;6))),1,0)+IF(AND(BO124&gt;0,OR(Inputs!C21&gt;Inputs!C20,AND(Inputs!C21=Inputs!C20,7&lt;6))),1,0)+IF(AND(BW124&gt;0,OR(Inputs!C22&gt;Inputs!C20,AND(Inputs!C22=Inputs!C20,8&lt;6))),1,0)+IF(AND(CE124&gt;0,OR(Inputs!C23&gt;Inputs!C20,AND(Inputs!C23=Inputs!C20,9&lt;6))),1,0)))</f>
        <v>99</v>
      </c>
      <c r="BL124" s="3">
        <f>IF(Inputs!$B$27&lt;&gt;"Ready","PENDING INPUTS",IF(A124&gt;Inputs!$B$6,0,MIN(MAX(0,(BG124+BH124+BI124)-BJ124),MAX(0,C124-D124-(IF(O124&lt;BK124,K124+L124+M124-N124,0)+IF(W124&lt;BK124,S124+T124+U124-V124,0)+IF(AE124&lt;BK124,AA124+AB124+AC124-AD124,0)+IF(AM124&lt;BK124,AI124+AJ124+AK124-AL124,0)+IF(AU124&lt;BK124,AQ124+AR124+AS124-AT124,0)+IF(BC124&lt;BK124,AY124+AZ124+BA124-BB124,0)+IF(BK124&lt;BK124,BG124+BH124+BI124-BJ124,0)+IF(BS124&lt;BK124,BO124+BP124+BQ124-BR124,0)+IF(CA124&lt;BK124,BW124+BX124+BY124-BZ124,0)+IF(CI124&lt;BK124,CE124+CF124+CG124-CH124,0))))))</f>
        <v>0</v>
      </c>
      <c r="BM124" s="3">
        <f>IF(Inputs!$B$27&lt;&gt;"Ready","PENDING INPUTS",MIN((BG124+BH124+BI124),IF(D124&gt;C124,IF(D124=0,0,BJ124*C124/D124),BJ124+BL124)))</f>
        <v>0</v>
      </c>
      <c r="BN124" s="3">
        <f>IF(Inputs!$B$27&lt;&gt;"Ready","PENDING INPUTS",MAX(0,(BG124+BH124+BI124)-BM124))</f>
        <v>0</v>
      </c>
      <c r="BO124" s="3">
        <f>IF(Inputs!$B$27&lt;&gt;"Ready","PENDING INPUTS",BV123)</f>
        <v>0</v>
      </c>
      <c r="BP124" s="3">
        <f>IF(Inputs!$B$27&lt;&gt;"Ready","PENDING INPUTS",IF(A124&lt;=Inputs!$B$6,ROUND(BO124*Inputs!C21/12,2),0))</f>
        <v>0</v>
      </c>
      <c r="BQ124" s="3">
        <f>IF(Inputs!$B$27&lt;&gt;"Ready","PENDING INPUTS",IF(AND(A124&lt;=Inputs!$B$6,BO124&gt;0),Inputs!G21,0))</f>
        <v>0</v>
      </c>
      <c r="BR124" s="3">
        <f>IF(Inputs!$B$27&lt;&gt;"Ready","PENDING INPUTS",IF(A124&gt;Inputs!$B$6,0,MIN((BO124+BP124+BQ124),IF(Inputs!H21=1,Inputs!D21,MAX(Inputs!F21,ROUND(BO124*Inputs!E21+BP124+BQ124,2))))))</f>
        <v>0</v>
      </c>
      <c r="BS124">
        <f>IF(Inputs!$B$27&lt;&gt;"Ready","PENDING INPUTS",IF(BO124&lt;=0,99,1+IF(AND(K124&gt;0,OR(Inputs!C14&gt;Inputs!C21,AND(Inputs!C14=Inputs!C21,0&lt;7))),1,0)+IF(AND(S124&gt;0,OR(Inputs!C15&gt;Inputs!C21,AND(Inputs!C15=Inputs!C21,1&lt;7))),1,0)+IF(AND(AA124&gt;0,OR(Inputs!C16&gt;Inputs!C21,AND(Inputs!C16=Inputs!C21,2&lt;7))),1,0)+IF(AND(AI124&gt;0,OR(Inputs!C17&gt;Inputs!C21,AND(Inputs!C17=Inputs!C21,3&lt;7))),1,0)+IF(AND(AQ124&gt;0,OR(Inputs!C18&gt;Inputs!C21,AND(Inputs!C18=Inputs!C21,4&lt;7))),1,0)+IF(AND(AY124&gt;0,OR(Inputs!C19&gt;Inputs!C21,AND(Inputs!C19=Inputs!C21,5&lt;7))),1,0)+IF(AND(BG124&gt;0,OR(Inputs!C20&gt;Inputs!C21,AND(Inputs!C20=Inputs!C21,6&lt;7))),1,0)+IF(AND(BW124&gt;0,OR(Inputs!C22&gt;Inputs!C21,AND(Inputs!C22=Inputs!C21,8&lt;7))),1,0)+IF(AND(CE124&gt;0,OR(Inputs!C23&gt;Inputs!C21,AND(Inputs!C23=Inputs!C21,9&lt;7))),1,0)))</f>
        <v>99</v>
      </c>
      <c r="BT124" s="3">
        <f>IF(Inputs!$B$27&lt;&gt;"Ready","PENDING INPUTS",IF(A124&gt;Inputs!$B$6,0,MIN(MAX(0,(BO124+BP124+BQ124)-BR124),MAX(0,C124-D124-(IF(O124&lt;BS124,K124+L124+M124-N124,0)+IF(W124&lt;BS124,S124+T124+U124-V124,0)+IF(AE124&lt;BS124,AA124+AB124+AC124-AD124,0)+IF(AM124&lt;BS124,AI124+AJ124+AK124-AL124,0)+IF(AU124&lt;BS124,AQ124+AR124+AS124-AT124,0)+IF(BC124&lt;BS124,AY124+AZ124+BA124-BB124,0)+IF(BK124&lt;BS124,BG124+BH124+BI124-BJ124,0)+IF(BS124&lt;BS124,BO124+BP124+BQ124-BR124,0)+IF(CA124&lt;BS124,BW124+BX124+BY124-BZ124,0)+IF(CI124&lt;BS124,CE124+CF124+CG124-CH124,0))))))</f>
        <v>0</v>
      </c>
      <c r="BU124" s="3">
        <f>IF(Inputs!$B$27&lt;&gt;"Ready","PENDING INPUTS",MIN((BO124+BP124+BQ124),IF(D124&gt;C124,IF(D124=0,0,BR124*C124/D124),BR124+BT124)))</f>
        <v>0</v>
      </c>
      <c r="BV124" s="3">
        <f>IF(Inputs!$B$27&lt;&gt;"Ready","PENDING INPUTS",MAX(0,(BO124+BP124+BQ124)-BU124))</f>
        <v>0</v>
      </c>
      <c r="BW124" s="3">
        <f>IF(Inputs!$B$27&lt;&gt;"Ready","PENDING INPUTS",CD123)</f>
        <v>0</v>
      </c>
      <c r="BX124" s="3">
        <f>IF(Inputs!$B$27&lt;&gt;"Ready","PENDING INPUTS",IF(A124&lt;=Inputs!$B$6,ROUND(BW124*Inputs!C22/12,2),0))</f>
        <v>0</v>
      </c>
      <c r="BY124" s="3">
        <f>IF(Inputs!$B$27&lt;&gt;"Ready","PENDING INPUTS",IF(AND(A124&lt;=Inputs!$B$6,BW124&gt;0),Inputs!G22,0))</f>
        <v>0</v>
      </c>
      <c r="BZ124" s="3">
        <f>IF(Inputs!$B$27&lt;&gt;"Ready","PENDING INPUTS",IF(A124&gt;Inputs!$B$6,0,MIN((BW124+BX124+BY124),IF(Inputs!H22=1,Inputs!D22,MAX(Inputs!F22,ROUND(BW124*Inputs!E22+BX124+BY124,2))))))</f>
        <v>0</v>
      </c>
      <c r="CA124">
        <f>IF(Inputs!$B$27&lt;&gt;"Ready","PENDING INPUTS",IF(BW124&lt;=0,99,1+IF(AND(K124&gt;0,OR(Inputs!C14&gt;Inputs!C22,AND(Inputs!C14=Inputs!C22,0&lt;8))),1,0)+IF(AND(S124&gt;0,OR(Inputs!C15&gt;Inputs!C22,AND(Inputs!C15=Inputs!C22,1&lt;8))),1,0)+IF(AND(AA124&gt;0,OR(Inputs!C16&gt;Inputs!C22,AND(Inputs!C16=Inputs!C22,2&lt;8))),1,0)+IF(AND(AI124&gt;0,OR(Inputs!C17&gt;Inputs!C22,AND(Inputs!C17=Inputs!C22,3&lt;8))),1,0)+IF(AND(AQ124&gt;0,OR(Inputs!C18&gt;Inputs!C22,AND(Inputs!C18=Inputs!C22,4&lt;8))),1,0)+IF(AND(AY124&gt;0,OR(Inputs!C19&gt;Inputs!C22,AND(Inputs!C19=Inputs!C22,5&lt;8))),1,0)+IF(AND(BG124&gt;0,OR(Inputs!C20&gt;Inputs!C22,AND(Inputs!C20=Inputs!C22,6&lt;8))),1,0)+IF(AND(BO124&gt;0,OR(Inputs!C21&gt;Inputs!C22,AND(Inputs!C21=Inputs!C22,7&lt;8))),1,0)+IF(AND(CE124&gt;0,OR(Inputs!C23&gt;Inputs!C22,AND(Inputs!C23=Inputs!C22,9&lt;8))),1,0)))</f>
        <v>99</v>
      </c>
      <c r="CB124" s="3">
        <f>IF(Inputs!$B$27&lt;&gt;"Ready","PENDING INPUTS",IF(A124&gt;Inputs!$B$6,0,MIN(MAX(0,(BW124+BX124+BY124)-BZ124),MAX(0,C124-D124-(IF(O124&lt;CA124,K124+L124+M124-N124,0)+IF(W124&lt;CA124,S124+T124+U124-V124,0)+IF(AE124&lt;CA124,AA124+AB124+AC124-AD124,0)+IF(AM124&lt;CA124,AI124+AJ124+AK124-AL124,0)+IF(AU124&lt;CA124,AQ124+AR124+AS124-AT124,0)+IF(BC124&lt;CA124,AY124+AZ124+BA124-BB124,0)+IF(BK124&lt;CA124,BG124+BH124+BI124-BJ124,0)+IF(BS124&lt;CA124,BO124+BP124+BQ124-BR124,0)+IF(CA124&lt;CA124,BW124+BX124+BY124-BZ124,0)+IF(CI124&lt;CA124,CE124+CF124+CG124-CH124,0))))))</f>
        <v>0</v>
      </c>
      <c r="CC124" s="3">
        <f>IF(Inputs!$B$27&lt;&gt;"Ready","PENDING INPUTS",MIN((BW124+BX124+BY124),IF(D124&gt;C124,IF(D124=0,0,BZ124*C124/D124),BZ124+CB124)))</f>
        <v>0</v>
      </c>
      <c r="CD124" s="3">
        <f>IF(Inputs!$B$27&lt;&gt;"Ready","PENDING INPUTS",MAX(0,(BW124+BX124+BY124)-CC124))</f>
        <v>0</v>
      </c>
      <c r="CE124" s="3">
        <f>IF(Inputs!$B$27&lt;&gt;"Ready","PENDING INPUTS",CL123)</f>
        <v>0</v>
      </c>
      <c r="CF124" s="3">
        <f>IF(Inputs!$B$27&lt;&gt;"Ready","PENDING INPUTS",IF(A124&lt;=Inputs!$B$6,ROUND(CE124*Inputs!C23/12,2),0))</f>
        <v>0</v>
      </c>
      <c r="CG124" s="3">
        <f>IF(Inputs!$B$27&lt;&gt;"Ready","PENDING INPUTS",IF(AND(A124&lt;=Inputs!$B$6,CE124&gt;0),Inputs!G23,0))</f>
        <v>0</v>
      </c>
      <c r="CH124" s="3">
        <f>IF(Inputs!$B$27&lt;&gt;"Ready","PENDING INPUTS",IF(A124&gt;Inputs!$B$6,0,MIN((CE124+CF124+CG124),IF(Inputs!H23=1,Inputs!D23,MAX(Inputs!F23,ROUND(CE124*Inputs!E23+CF124+CG124,2))))))</f>
        <v>0</v>
      </c>
      <c r="CI124">
        <f>IF(Inputs!$B$27&lt;&gt;"Ready","PENDING INPUTS",IF(CE124&lt;=0,99,1+IF(AND(K124&gt;0,OR(Inputs!C14&gt;Inputs!C23,AND(Inputs!C14=Inputs!C23,0&lt;9))),1,0)+IF(AND(S124&gt;0,OR(Inputs!C15&gt;Inputs!C23,AND(Inputs!C15=Inputs!C23,1&lt;9))),1,0)+IF(AND(AA124&gt;0,OR(Inputs!C16&gt;Inputs!C23,AND(Inputs!C16=Inputs!C23,2&lt;9))),1,0)+IF(AND(AI124&gt;0,OR(Inputs!C17&gt;Inputs!C23,AND(Inputs!C17=Inputs!C23,3&lt;9))),1,0)+IF(AND(AQ124&gt;0,OR(Inputs!C18&gt;Inputs!C23,AND(Inputs!C18=Inputs!C23,4&lt;9))),1,0)+IF(AND(AY124&gt;0,OR(Inputs!C19&gt;Inputs!C23,AND(Inputs!C19=Inputs!C23,5&lt;9))),1,0)+IF(AND(BG124&gt;0,OR(Inputs!C20&gt;Inputs!C23,AND(Inputs!C20=Inputs!C23,6&lt;9))),1,0)+IF(AND(BO124&gt;0,OR(Inputs!C21&gt;Inputs!C23,AND(Inputs!C21=Inputs!C23,7&lt;9))),1,0)+IF(AND(BW124&gt;0,OR(Inputs!C22&gt;Inputs!C23,AND(Inputs!C22=Inputs!C23,8&lt;9))),1,0)))</f>
        <v>99</v>
      </c>
      <c r="CJ124" s="3">
        <f>IF(Inputs!$B$27&lt;&gt;"Ready","PENDING INPUTS",IF(A124&gt;Inputs!$B$6,0,MIN(MAX(0,(CE124+CF124+CG124)-CH124),MAX(0,C124-D124-(IF(O124&lt;CI124,K124+L124+M124-N124,0)+IF(W124&lt;CI124,S124+T124+U124-V124,0)+IF(AE124&lt;CI124,AA124+AB124+AC124-AD124,0)+IF(AM124&lt;CI124,AI124+AJ124+AK124-AL124,0)+IF(AU124&lt;CI124,AQ124+AR124+AS124-AT124,0)+IF(BC124&lt;CI124,AY124+AZ124+BA124-BB124,0)+IF(BK124&lt;CI124,BG124+BH124+BI124-BJ124,0)+IF(BS124&lt;CI124,BO124+BP124+BQ124-BR124,0)+IF(CA124&lt;CI124,BW124+BX124+BY124-BZ124,0)+IF(CI124&lt;CI124,CE124+CF124+CG124-CH124,0))))))</f>
        <v>0</v>
      </c>
      <c r="CK124" s="3">
        <f>IF(Inputs!$B$27&lt;&gt;"Ready","PENDING INPUTS",MIN((CE124+CF124+CG124),IF(D124&gt;C124,IF(D124=0,0,CH124*C124/D124),CH124+CJ124)))</f>
        <v>0</v>
      </c>
      <c r="CL124" s="3">
        <f>IF(Inputs!$B$27&lt;&gt;"Ready","PENDING INPUTS",MAX(0,(CE124+CF124+CG124)-CK124))</f>
        <v>0</v>
      </c>
    </row>
    <row r="125" spans="1:90" ht="27.95" customHeight="1" x14ac:dyDescent="0.25">
      <c r="A125">
        <v>121</v>
      </c>
      <c r="B125" s="13">
        <f>IF(Inputs!$B$27&lt;&gt;"Ready","PENDING INPUTS",EDATE(Inputs!$B$5,A125-1))</f>
        <v>49949</v>
      </c>
      <c r="C125" s="3">
        <f>IF(Inputs!$B$27&lt;&gt;"Ready","PENDING INPUTS",IF(A125&lt;=Inputs!$B$6,MAX(0,Inputs!$B$4+IF(A125=Inputs!$B$7,Inputs!$B$8,0)+IF(A125=Inputs!$B$9,Inputs!$B$10,0)),0))</f>
        <v>0</v>
      </c>
      <c r="D125" s="3">
        <f>IF(Inputs!$B$27&lt;&gt;"Ready","PENDING INPUTS",SUM(N125,V125,AD125,AL125,AT125,BB125,BJ125,BR125,BZ125,CH125))</f>
        <v>0</v>
      </c>
      <c r="E125" s="3">
        <f>IF(Inputs!$B$27&lt;&gt;"Ready","PENDING INPUTS",MAX(0,D125-C125))</f>
        <v>0</v>
      </c>
      <c r="F125" s="3">
        <f>IF(Inputs!$B$27&lt;&gt;"Ready","PENDING INPUTS",SUM(Q125,Y125,AG125,AO125,AW125,BE125,BM125,BU125,CC125,CK125))</f>
        <v>0</v>
      </c>
      <c r="G125" s="3">
        <f>IF(Inputs!$B$27&lt;&gt;"Ready","PENDING INPUTS",SUM(L125,T125,AB125,AJ125,AR125,AZ125,BH125,BP125,BX125,CF125))</f>
        <v>0</v>
      </c>
      <c r="H125" s="3">
        <f>IF(Inputs!$B$27&lt;&gt;"Ready","PENDING INPUTS",SUM(M125,U125,AC125,AK125,AS125,BA125,BI125,BQ125,BY125,CG125))</f>
        <v>0</v>
      </c>
      <c r="I125" s="3">
        <f>IF(Inputs!$B$27&lt;&gt;"Ready","PENDING INPUTS",SUM(R125,Z125,AH125,AP125,AX125,BF125,BN125,BV125,CD125,CL125))</f>
        <v>0</v>
      </c>
      <c r="J125" t="str">
        <f>IF(Inputs!$B$27&lt;&gt;"Ready","PENDING INPUTS",IF(A125&gt;Inputs!$B$6,"Beyond horizon",IF(E125&gt;0.005,"MINIMUM SHORTFALL",IF(I125&lt;0.005,"Paid off","In progress"))))</f>
        <v>Beyond horizon</v>
      </c>
      <c r="K125" s="3">
        <f>IF(Inputs!$B$27&lt;&gt;"Ready","PENDING INPUTS",R124)</f>
        <v>0</v>
      </c>
      <c r="L125" s="3">
        <f>IF(Inputs!$B$27&lt;&gt;"Ready","PENDING INPUTS",IF(A125&lt;=Inputs!$B$6,ROUND(K125*Inputs!C14/12,2),0))</f>
        <v>0</v>
      </c>
      <c r="M125" s="3">
        <f>IF(Inputs!$B$27&lt;&gt;"Ready","PENDING INPUTS",IF(AND(A125&lt;=Inputs!$B$6,K125&gt;0),Inputs!G14,0))</f>
        <v>0</v>
      </c>
      <c r="N125" s="3">
        <f>IF(Inputs!$B$27&lt;&gt;"Ready","PENDING INPUTS",IF(A125&gt;Inputs!$B$6,0,MIN((K125+L125+M125),IF(Inputs!H14=1,Inputs!D14,MAX(Inputs!F14,ROUND(K125*Inputs!E14+L125+M125,2))))))</f>
        <v>0</v>
      </c>
      <c r="O125">
        <f>IF(Inputs!$B$27&lt;&gt;"Ready","PENDING INPUTS",IF(K125&lt;=0,99,1+IF(AND(S125&gt;0,OR(Inputs!C15&gt;Inputs!C14,AND(Inputs!C15=Inputs!C14,1&lt;0))),1,0)+IF(AND(AA125&gt;0,OR(Inputs!C16&gt;Inputs!C14,AND(Inputs!C16=Inputs!C14,2&lt;0))),1,0)+IF(AND(AI125&gt;0,OR(Inputs!C17&gt;Inputs!C14,AND(Inputs!C17=Inputs!C14,3&lt;0))),1,0)+IF(AND(AQ125&gt;0,OR(Inputs!C18&gt;Inputs!C14,AND(Inputs!C18=Inputs!C14,4&lt;0))),1,0)+IF(AND(AY125&gt;0,OR(Inputs!C19&gt;Inputs!C14,AND(Inputs!C19=Inputs!C14,5&lt;0))),1,0)+IF(AND(BG125&gt;0,OR(Inputs!C20&gt;Inputs!C14,AND(Inputs!C20=Inputs!C14,6&lt;0))),1,0)+IF(AND(BO125&gt;0,OR(Inputs!C21&gt;Inputs!C14,AND(Inputs!C21=Inputs!C14,7&lt;0))),1,0)+IF(AND(BW125&gt;0,OR(Inputs!C22&gt;Inputs!C14,AND(Inputs!C22=Inputs!C14,8&lt;0))),1,0)+IF(AND(CE125&gt;0,OR(Inputs!C23&gt;Inputs!C14,AND(Inputs!C23=Inputs!C14,9&lt;0))),1,0)))</f>
        <v>99</v>
      </c>
      <c r="P125" s="3">
        <f>IF(Inputs!$B$27&lt;&gt;"Ready","PENDING INPUTS",IF(A125&gt;Inputs!$B$6,0,MIN(MAX(0,(K125+L125+M125)-N125),MAX(0,C125-D125-(IF(O125&lt;O125,K125+L125+M125-N125,0)+IF(W125&lt;O125,S125+T125+U125-V125,0)+IF(AE125&lt;O125,AA125+AB125+AC125-AD125,0)+IF(AM125&lt;O125,AI125+AJ125+AK125-AL125,0)+IF(AU125&lt;O125,AQ125+AR125+AS125-AT125,0)+IF(BC125&lt;O125,AY125+AZ125+BA125-BB125,0)+IF(BK125&lt;O125,BG125+BH125+BI125-BJ125,0)+IF(BS125&lt;O125,BO125+BP125+BQ125-BR125,0)+IF(CA125&lt;O125,BW125+BX125+BY125-BZ125,0)+IF(CI125&lt;O125,CE125+CF125+CG125-CH125,0))))))</f>
        <v>0</v>
      </c>
      <c r="Q125" s="3">
        <f>IF(Inputs!$B$27&lt;&gt;"Ready","PENDING INPUTS",MIN((K125+L125+M125),IF(D125&gt;C125,IF(D125=0,0,N125*C125/D125),N125+P125)))</f>
        <v>0</v>
      </c>
      <c r="R125" s="3">
        <f>IF(Inputs!$B$27&lt;&gt;"Ready","PENDING INPUTS",MAX(0,(K125+L125+M125)-Q125))</f>
        <v>0</v>
      </c>
      <c r="S125" s="3">
        <f>IF(Inputs!$B$27&lt;&gt;"Ready","PENDING INPUTS",Z124)</f>
        <v>0</v>
      </c>
      <c r="T125" s="3">
        <f>IF(Inputs!$B$27&lt;&gt;"Ready","PENDING INPUTS",IF(A125&lt;=Inputs!$B$6,ROUND(S125*Inputs!C15/12,2),0))</f>
        <v>0</v>
      </c>
      <c r="U125" s="3">
        <f>IF(Inputs!$B$27&lt;&gt;"Ready","PENDING INPUTS",IF(AND(A125&lt;=Inputs!$B$6,S125&gt;0),Inputs!G15,0))</f>
        <v>0</v>
      </c>
      <c r="V125" s="3">
        <f>IF(Inputs!$B$27&lt;&gt;"Ready","PENDING INPUTS",IF(A125&gt;Inputs!$B$6,0,MIN((S125+T125+U125),IF(Inputs!H15=1,Inputs!D15,MAX(Inputs!F15,ROUND(S125*Inputs!E15+T125+U125,2))))))</f>
        <v>0</v>
      </c>
      <c r="W125">
        <f>IF(Inputs!$B$27&lt;&gt;"Ready","PENDING INPUTS",IF(S125&lt;=0,99,1+IF(AND(K125&gt;0,OR(Inputs!C14&gt;Inputs!C15,AND(Inputs!C14=Inputs!C15,0&lt;1))),1,0)+IF(AND(AA125&gt;0,OR(Inputs!C16&gt;Inputs!C15,AND(Inputs!C16=Inputs!C15,2&lt;1))),1,0)+IF(AND(AI125&gt;0,OR(Inputs!C17&gt;Inputs!C15,AND(Inputs!C17=Inputs!C15,3&lt;1))),1,0)+IF(AND(AQ125&gt;0,OR(Inputs!C18&gt;Inputs!C15,AND(Inputs!C18=Inputs!C15,4&lt;1))),1,0)+IF(AND(AY125&gt;0,OR(Inputs!C19&gt;Inputs!C15,AND(Inputs!C19=Inputs!C15,5&lt;1))),1,0)+IF(AND(BG125&gt;0,OR(Inputs!C20&gt;Inputs!C15,AND(Inputs!C20=Inputs!C15,6&lt;1))),1,0)+IF(AND(BO125&gt;0,OR(Inputs!C21&gt;Inputs!C15,AND(Inputs!C21=Inputs!C15,7&lt;1))),1,0)+IF(AND(BW125&gt;0,OR(Inputs!C22&gt;Inputs!C15,AND(Inputs!C22=Inputs!C15,8&lt;1))),1,0)+IF(AND(CE125&gt;0,OR(Inputs!C23&gt;Inputs!C15,AND(Inputs!C23=Inputs!C15,9&lt;1))),1,0)))</f>
        <v>99</v>
      </c>
      <c r="X125" s="3">
        <f>IF(Inputs!$B$27&lt;&gt;"Ready","PENDING INPUTS",IF(A125&gt;Inputs!$B$6,0,MIN(MAX(0,(S125+T125+U125)-V125),MAX(0,C125-D125-(IF(O125&lt;W125,K125+L125+M125-N125,0)+IF(W125&lt;W125,S125+T125+U125-V125,0)+IF(AE125&lt;W125,AA125+AB125+AC125-AD125,0)+IF(AM125&lt;W125,AI125+AJ125+AK125-AL125,0)+IF(AU125&lt;W125,AQ125+AR125+AS125-AT125,0)+IF(BC125&lt;W125,AY125+AZ125+BA125-BB125,0)+IF(BK125&lt;W125,BG125+BH125+BI125-BJ125,0)+IF(BS125&lt;W125,BO125+BP125+BQ125-BR125,0)+IF(CA125&lt;W125,BW125+BX125+BY125-BZ125,0)+IF(CI125&lt;W125,CE125+CF125+CG125-CH125,0))))))</f>
        <v>0</v>
      </c>
      <c r="Y125" s="3">
        <f>IF(Inputs!$B$27&lt;&gt;"Ready","PENDING INPUTS",MIN((S125+T125+U125),IF(D125&gt;C125,IF(D125=0,0,V125*C125/D125),V125+X125)))</f>
        <v>0</v>
      </c>
      <c r="Z125" s="3">
        <f>IF(Inputs!$B$27&lt;&gt;"Ready","PENDING INPUTS",MAX(0,(S125+T125+U125)-Y125))</f>
        <v>0</v>
      </c>
      <c r="AA125" s="3">
        <f>IF(Inputs!$B$27&lt;&gt;"Ready","PENDING INPUTS",AH124)</f>
        <v>0</v>
      </c>
      <c r="AB125" s="3">
        <f>IF(Inputs!$B$27&lt;&gt;"Ready","PENDING INPUTS",IF(A125&lt;=Inputs!$B$6,ROUND(AA125*Inputs!C16/12,2),0))</f>
        <v>0</v>
      </c>
      <c r="AC125" s="3">
        <f>IF(Inputs!$B$27&lt;&gt;"Ready","PENDING INPUTS",IF(AND(A125&lt;=Inputs!$B$6,AA125&gt;0),Inputs!G16,0))</f>
        <v>0</v>
      </c>
      <c r="AD125" s="3">
        <f>IF(Inputs!$B$27&lt;&gt;"Ready","PENDING INPUTS",IF(A125&gt;Inputs!$B$6,0,MIN((AA125+AB125+AC125),IF(Inputs!H16=1,Inputs!D16,MAX(Inputs!F16,ROUND(AA125*Inputs!E16+AB125+AC125,2))))))</f>
        <v>0</v>
      </c>
      <c r="AE125">
        <f>IF(Inputs!$B$27&lt;&gt;"Ready","PENDING INPUTS",IF(AA125&lt;=0,99,1+IF(AND(K125&gt;0,OR(Inputs!C14&gt;Inputs!C16,AND(Inputs!C14=Inputs!C16,0&lt;2))),1,0)+IF(AND(S125&gt;0,OR(Inputs!C15&gt;Inputs!C16,AND(Inputs!C15=Inputs!C16,1&lt;2))),1,0)+IF(AND(AI125&gt;0,OR(Inputs!C17&gt;Inputs!C16,AND(Inputs!C17=Inputs!C16,3&lt;2))),1,0)+IF(AND(AQ125&gt;0,OR(Inputs!C18&gt;Inputs!C16,AND(Inputs!C18=Inputs!C16,4&lt;2))),1,0)+IF(AND(AY125&gt;0,OR(Inputs!C19&gt;Inputs!C16,AND(Inputs!C19=Inputs!C16,5&lt;2))),1,0)+IF(AND(BG125&gt;0,OR(Inputs!C20&gt;Inputs!C16,AND(Inputs!C20=Inputs!C16,6&lt;2))),1,0)+IF(AND(BO125&gt;0,OR(Inputs!C21&gt;Inputs!C16,AND(Inputs!C21=Inputs!C16,7&lt;2))),1,0)+IF(AND(BW125&gt;0,OR(Inputs!C22&gt;Inputs!C16,AND(Inputs!C22=Inputs!C16,8&lt;2))),1,0)+IF(AND(CE125&gt;0,OR(Inputs!C23&gt;Inputs!C16,AND(Inputs!C23=Inputs!C16,9&lt;2))),1,0)))</f>
        <v>99</v>
      </c>
      <c r="AF125" s="3">
        <f>IF(Inputs!$B$27&lt;&gt;"Ready","PENDING INPUTS",IF(A125&gt;Inputs!$B$6,0,MIN(MAX(0,(AA125+AB125+AC125)-AD125),MAX(0,C125-D125-(IF(O125&lt;AE125,K125+L125+M125-N125,0)+IF(W125&lt;AE125,S125+T125+U125-V125,0)+IF(AE125&lt;AE125,AA125+AB125+AC125-AD125,0)+IF(AM125&lt;AE125,AI125+AJ125+AK125-AL125,0)+IF(AU125&lt;AE125,AQ125+AR125+AS125-AT125,0)+IF(BC125&lt;AE125,AY125+AZ125+BA125-BB125,0)+IF(BK125&lt;AE125,BG125+BH125+BI125-BJ125,0)+IF(BS125&lt;AE125,BO125+BP125+BQ125-BR125,0)+IF(CA125&lt;AE125,BW125+BX125+BY125-BZ125,0)+IF(CI125&lt;AE125,CE125+CF125+CG125-CH125,0))))))</f>
        <v>0</v>
      </c>
      <c r="AG125" s="3">
        <f>IF(Inputs!$B$27&lt;&gt;"Ready","PENDING INPUTS",MIN((AA125+AB125+AC125),IF(D125&gt;C125,IF(D125=0,0,AD125*C125/D125),AD125+AF125)))</f>
        <v>0</v>
      </c>
      <c r="AH125" s="3">
        <f>IF(Inputs!$B$27&lt;&gt;"Ready","PENDING INPUTS",MAX(0,(AA125+AB125+AC125)-AG125))</f>
        <v>0</v>
      </c>
      <c r="AI125" s="3">
        <f>IF(Inputs!$B$27&lt;&gt;"Ready","PENDING INPUTS",AP124)</f>
        <v>0</v>
      </c>
      <c r="AJ125" s="3">
        <f>IF(Inputs!$B$27&lt;&gt;"Ready","PENDING INPUTS",IF(A125&lt;=Inputs!$B$6,ROUND(AI125*Inputs!C17/12,2),0))</f>
        <v>0</v>
      </c>
      <c r="AK125" s="3">
        <f>IF(Inputs!$B$27&lt;&gt;"Ready","PENDING INPUTS",IF(AND(A125&lt;=Inputs!$B$6,AI125&gt;0),Inputs!G17,0))</f>
        <v>0</v>
      </c>
      <c r="AL125" s="3">
        <f>IF(Inputs!$B$27&lt;&gt;"Ready","PENDING INPUTS",IF(A125&gt;Inputs!$B$6,0,MIN((AI125+AJ125+AK125),IF(Inputs!H17=1,Inputs!D17,MAX(Inputs!F17,ROUND(AI125*Inputs!E17+AJ125+AK125,2))))))</f>
        <v>0</v>
      </c>
      <c r="AM125">
        <f>IF(Inputs!$B$27&lt;&gt;"Ready","PENDING INPUTS",IF(AI125&lt;=0,99,1+IF(AND(K125&gt;0,OR(Inputs!C14&gt;Inputs!C17,AND(Inputs!C14=Inputs!C17,0&lt;3))),1,0)+IF(AND(S125&gt;0,OR(Inputs!C15&gt;Inputs!C17,AND(Inputs!C15=Inputs!C17,1&lt;3))),1,0)+IF(AND(AA125&gt;0,OR(Inputs!C16&gt;Inputs!C17,AND(Inputs!C16=Inputs!C17,2&lt;3))),1,0)+IF(AND(AQ125&gt;0,OR(Inputs!C18&gt;Inputs!C17,AND(Inputs!C18=Inputs!C17,4&lt;3))),1,0)+IF(AND(AY125&gt;0,OR(Inputs!C19&gt;Inputs!C17,AND(Inputs!C19=Inputs!C17,5&lt;3))),1,0)+IF(AND(BG125&gt;0,OR(Inputs!C20&gt;Inputs!C17,AND(Inputs!C20=Inputs!C17,6&lt;3))),1,0)+IF(AND(BO125&gt;0,OR(Inputs!C21&gt;Inputs!C17,AND(Inputs!C21=Inputs!C17,7&lt;3))),1,0)+IF(AND(BW125&gt;0,OR(Inputs!C22&gt;Inputs!C17,AND(Inputs!C22=Inputs!C17,8&lt;3))),1,0)+IF(AND(CE125&gt;0,OR(Inputs!C23&gt;Inputs!C17,AND(Inputs!C23=Inputs!C17,9&lt;3))),1,0)))</f>
        <v>99</v>
      </c>
      <c r="AN125" s="3">
        <f>IF(Inputs!$B$27&lt;&gt;"Ready","PENDING INPUTS",IF(A125&gt;Inputs!$B$6,0,MIN(MAX(0,(AI125+AJ125+AK125)-AL125),MAX(0,C125-D125-(IF(O125&lt;AM125,K125+L125+M125-N125,0)+IF(W125&lt;AM125,S125+T125+U125-V125,0)+IF(AE125&lt;AM125,AA125+AB125+AC125-AD125,0)+IF(AM125&lt;AM125,AI125+AJ125+AK125-AL125,0)+IF(AU125&lt;AM125,AQ125+AR125+AS125-AT125,0)+IF(BC125&lt;AM125,AY125+AZ125+BA125-BB125,0)+IF(BK125&lt;AM125,BG125+BH125+BI125-BJ125,0)+IF(BS125&lt;AM125,BO125+BP125+BQ125-BR125,0)+IF(CA125&lt;AM125,BW125+BX125+BY125-BZ125,0)+IF(CI125&lt;AM125,CE125+CF125+CG125-CH125,0))))))</f>
        <v>0</v>
      </c>
      <c r="AO125" s="3">
        <f>IF(Inputs!$B$27&lt;&gt;"Ready","PENDING INPUTS",MIN((AI125+AJ125+AK125),IF(D125&gt;C125,IF(D125=0,0,AL125*C125/D125),AL125+AN125)))</f>
        <v>0</v>
      </c>
      <c r="AP125" s="3">
        <f>IF(Inputs!$B$27&lt;&gt;"Ready","PENDING INPUTS",MAX(0,(AI125+AJ125+AK125)-AO125))</f>
        <v>0</v>
      </c>
      <c r="AQ125" s="3">
        <f>IF(Inputs!$B$27&lt;&gt;"Ready","PENDING INPUTS",AX124)</f>
        <v>0</v>
      </c>
      <c r="AR125" s="3">
        <f>IF(Inputs!$B$27&lt;&gt;"Ready","PENDING INPUTS",IF(A125&lt;=Inputs!$B$6,ROUND(AQ125*Inputs!C18/12,2),0))</f>
        <v>0</v>
      </c>
      <c r="AS125" s="3">
        <f>IF(Inputs!$B$27&lt;&gt;"Ready","PENDING INPUTS",IF(AND(A125&lt;=Inputs!$B$6,AQ125&gt;0),Inputs!G18,0))</f>
        <v>0</v>
      </c>
      <c r="AT125" s="3">
        <f>IF(Inputs!$B$27&lt;&gt;"Ready","PENDING INPUTS",IF(A125&gt;Inputs!$B$6,0,MIN((AQ125+AR125+AS125),IF(Inputs!H18=1,Inputs!D18,MAX(Inputs!F18,ROUND(AQ125*Inputs!E18+AR125+AS125,2))))))</f>
        <v>0</v>
      </c>
      <c r="AU125">
        <f>IF(Inputs!$B$27&lt;&gt;"Ready","PENDING INPUTS",IF(AQ125&lt;=0,99,1+IF(AND(K125&gt;0,OR(Inputs!C14&gt;Inputs!C18,AND(Inputs!C14=Inputs!C18,0&lt;4))),1,0)+IF(AND(S125&gt;0,OR(Inputs!C15&gt;Inputs!C18,AND(Inputs!C15=Inputs!C18,1&lt;4))),1,0)+IF(AND(AA125&gt;0,OR(Inputs!C16&gt;Inputs!C18,AND(Inputs!C16=Inputs!C18,2&lt;4))),1,0)+IF(AND(AI125&gt;0,OR(Inputs!C17&gt;Inputs!C18,AND(Inputs!C17=Inputs!C18,3&lt;4))),1,0)+IF(AND(AY125&gt;0,OR(Inputs!C19&gt;Inputs!C18,AND(Inputs!C19=Inputs!C18,5&lt;4))),1,0)+IF(AND(BG125&gt;0,OR(Inputs!C20&gt;Inputs!C18,AND(Inputs!C20=Inputs!C18,6&lt;4))),1,0)+IF(AND(BO125&gt;0,OR(Inputs!C21&gt;Inputs!C18,AND(Inputs!C21=Inputs!C18,7&lt;4))),1,0)+IF(AND(BW125&gt;0,OR(Inputs!C22&gt;Inputs!C18,AND(Inputs!C22=Inputs!C18,8&lt;4))),1,0)+IF(AND(CE125&gt;0,OR(Inputs!C23&gt;Inputs!C18,AND(Inputs!C23=Inputs!C18,9&lt;4))),1,0)))</f>
        <v>99</v>
      </c>
      <c r="AV125" s="3">
        <f>IF(Inputs!$B$27&lt;&gt;"Ready","PENDING INPUTS",IF(A125&gt;Inputs!$B$6,0,MIN(MAX(0,(AQ125+AR125+AS125)-AT125),MAX(0,C125-D125-(IF(O125&lt;AU125,K125+L125+M125-N125,0)+IF(W125&lt;AU125,S125+T125+U125-V125,0)+IF(AE125&lt;AU125,AA125+AB125+AC125-AD125,0)+IF(AM125&lt;AU125,AI125+AJ125+AK125-AL125,0)+IF(AU125&lt;AU125,AQ125+AR125+AS125-AT125,0)+IF(BC125&lt;AU125,AY125+AZ125+BA125-BB125,0)+IF(BK125&lt;AU125,BG125+BH125+BI125-BJ125,0)+IF(BS125&lt;AU125,BO125+BP125+BQ125-BR125,0)+IF(CA125&lt;AU125,BW125+BX125+BY125-BZ125,0)+IF(CI125&lt;AU125,CE125+CF125+CG125-CH125,0))))))</f>
        <v>0</v>
      </c>
      <c r="AW125" s="3">
        <f>IF(Inputs!$B$27&lt;&gt;"Ready","PENDING INPUTS",MIN((AQ125+AR125+AS125),IF(D125&gt;C125,IF(D125=0,0,AT125*C125/D125),AT125+AV125)))</f>
        <v>0</v>
      </c>
      <c r="AX125" s="3">
        <f>IF(Inputs!$B$27&lt;&gt;"Ready","PENDING INPUTS",MAX(0,(AQ125+AR125+AS125)-AW125))</f>
        <v>0</v>
      </c>
      <c r="AY125" s="3">
        <f>IF(Inputs!$B$27&lt;&gt;"Ready","PENDING INPUTS",BF124)</f>
        <v>0</v>
      </c>
      <c r="AZ125" s="3">
        <f>IF(Inputs!$B$27&lt;&gt;"Ready","PENDING INPUTS",IF(A125&lt;=Inputs!$B$6,ROUND(AY125*Inputs!C19/12,2),0))</f>
        <v>0</v>
      </c>
      <c r="BA125" s="3">
        <f>IF(Inputs!$B$27&lt;&gt;"Ready","PENDING INPUTS",IF(AND(A125&lt;=Inputs!$B$6,AY125&gt;0),Inputs!G19,0))</f>
        <v>0</v>
      </c>
      <c r="BB125" s="3">
        <f>IF(Inputs!$B$27&lt;&gt;"Ready","PENDING INPUTS",IF(A125&gt;Inputs!$B$6,0,MIN((AY125+AZ125+BA125),IF(Inputs!H19=1,Inputs!D19,MAX(Inputs!F19,ROUND(AY125*Inputs!E19+AZ125+BA125,2))))))</f>
        <v>0</v>
      </c>
      <c r="BC125">
        <f>IF(Inputs!$B$27&lt;&gt;"Ready","PENDING INPUTS",IF(AY125&lt;=0,99,1+IF(AND(K125&gt;0,OR(Inputs!C14&gt;Inputs!C19,AND(Inputs!C14=Inputs!C19,0&lt;5))),1,0)+IF(AND(S125&gt;0,OR(Inputs!C15&gt;Inputs!C19,AND(Inputs!C15=Inputs!C19,1&lt;5))),1,0)+IF(AND(AA125&gt;0,OR(Inputs!C16&gt;Inputs!C19,AND(Inputs!C16=Inputs!C19,2&lt;5))),1,0)+IF(AND(AI125&gt;0,OR(Inputs!C17&gt;Inputs!C19,AND(Inputs!C17=Inputs!C19,3&lt;5))),1,0)+IF(AND(AQ125&gt;0,OR(Inputs!C18&gt;Inputs!C19,AND(Inputs!C18=Inputs!C19,4&lt;5))),1,0)+IF(AND(BG125&gt;0,OR(Inputs!C20&gt;Inputs!C19,AND(Inputs!C20=Inputs!C19,6&lt;5))),1,0)+IF(AND(BO125&gt;0,OR(Inputs!C21&gt;Inputs!C19,AND(Inputs!C21=Inputs!C19,7&lt;5))),1,0)+IF(AND(BW125&gt;0,OR(Inputs!C22&gt;Inputs!C19,AND(Inputs!C22=Inputs!C19,8&lt;5))),1,0)+IF(AND(CE125&gt;0,OR(Inputs!C23&gt;Inputs!C19,AND(Inputs!C23=Inputs!C19,9&lt;5))),1,0)))</f>
        <v>99</v>
      </c>
      <c r="BD125" s="3">
        <f>IF(Inputs!$B$27&lt;&gt;"Ready","PENDING INPUTS",IF(A125&gt;Inputs!$B$6,0,MIN(MAX(0,(AY125+AZ125+BA125)-BB125),MAX(0,C125-D125-(IF(O125&lt;BC125,K125+L125+M125-N125,0)+IF(W125&lt;BC125,S125+T125+U125-V125,0)+IF(AE125&lt;BC125,AA125+AB125+AC125-AD125,0)+IF(AM125&lt;BC125,AI125+AJ125+AK125-AL125,0)+IF(AU125&lt;BC125,AQ125+AR125+AS125-AT125,0)+IF(BC125&lt;BC125,AY125+AZ125+BA125-BB125,0)+IF(BK125&lt;BC125,BG125+BH125+BI125-BJ125,0)+IF(BS125&lt;BC125,BO125+BP125+BQ125-BR125,0)+IF(CA125&lt;BC125,BW125+BX125+BY125-BZ125,0)+IF(CI125&lt;BC125,CE125+CF125+CG125-CH125,0))))))</f>
        <v>0</v>
      </c>
      <c r="BE125" s="3">
        <f>IF(Inputs!$B$27&lt;&gt;"Ready","PENDING INPUTS",MIN((AY125+AZ125+BA125),IF(D125&gt;C125,IF(D125=0,0,BB125*C125/D125),BB125+BD125)))</f>
        <v>0</v>
      </c>
      <c r="BF125" s="3">
        <f>IF(Inputs!$B$27&lt;&gt;"Ready","PENDING INPUTS",MAX(0,(AY125+AZ125+BA125)-BE125))</f>
        <v>0</v>
      </c>
      <c r="BG125" s="3">
        <f>IF(Inputs!$B$27&lt;&gt;"Ready","PENDING INPUTS",BN124)</f>
        <v>0</v>
      </c>
      <c r="BH125" s="3">
        <f>IF(Inputs!$B$27&lt;&gt;"Ready","PENDING INPUTS",IF(A125&lt;=Inputs!$B$6,ROUND(BG125*Inputs!C20/12,2),0))</f>
        <v>0</v>
      </c>
      <c r="BI125" s="3">
        <f>IF(Inputs!$B$27&lt;&gt;"Ready","PENDING INPUTS",IF(AND(A125&lt;=Inputs!$B$6,BG125&gt;0),Inputs!G20,0))</f>
        <v>0</v>
      </c>
      <c r="BJ125" s="3">
        <f>IF(Inputs!$B$27&lt;&gt;"Ready","PENDING INPUTS",IF(A125&gt;Inputs!$B$6,0,MIN((BG125+BH125+BI125),IF(Inputs!H20=1,Inputs!D20,MAX(Inputs!F20,ROUND(BG125*Inputs!E20+BH125+BI125,2))))))</f>
        <v>0</v>
      </c>
      <c r="BK125">
        <f>IF(Inputs!$B$27&lt;&gt;"Ready","PENDING INPUTS",IF(BG125&lt;=0,99,1+IF(AND(K125&gt;0,OR(Inputs!C14&gt;Inputs!C20,AND(Inputs!C14=Inputs!C20,0&lt;6))),1,0)+IF(AND(S125&gt;0,OR(Inputs!C15&gt;Inputs!C20,AND(Inputs!C15=Inputs!C20,1&lt;6))),1,0)+IF(AND(AA125&gt;0,OR(Inputs!C16&gt;Inputs!C20,AND(Inputs!C16=Inputs!C20,2&lt;6))),1,0)+IF(AND(AI125&gt;0,OR(Inputs!C17&gt;Inputs!C20,AND(Inputs!C17=Inputs!C20,3&lt;6))),1,0)+IF(AND(AQ125&gt;0,OR(Inputs!C18&gt;Inputs!C20,AND(Inputs!C18=Inputs!C20,4&lt;6))),1,0)+IF(AND(AY125&gt;0,OR(Inputs!C19&gt;Inputs!C20,AND(Inputs!C19=Inputs!C20,5&lt;6))),1,0)+IF(AND(BO125&gt;0,OR(Inputs!C21&gt;Inputs!C20,AND(Inputs!C21=Inputs!C20,7&lt;6))),1,0)+IF(AND(BW125&gt;0,OR(Inputs!C22&gt;Inputs!C20,AND(Inputs!C22=Inputs!C20,8&lt;6))),1,0)+IF(AND(CE125&gt;0,OR(Inputs!C23&gt;Inputs!C20,AND(Inputs!C23=Inputs!C20,9&lt;6))),1,0)))</f>
        <v>99</v>
      </c>
      <c r="BL125" s="3">
        <f>IF(Inputs!$B$27&lt;&gt;"Ready","PENDING INPUTS",IF(A125&gt;Inputs!$B$6,0,MIN(MAX(0,(BG125+BH125+BI125)-BJ125),MAX(0,C125-D125-(IF(O125&lt;BK125,K125+L125+M125-N125,0)+IF(W125&lt;BK125,S125+T125+U125-V125,0)+IF(AE125&lt;BK125,AA125+AB125+AC125-AD125,0)+IF(AM125&lt;BK125,AI125+AJ125+AK125-AL125,0)+IF(AU125&lt;BK125,AQ125+AR125+AS125-AT125,0)+IF(BC125&lt;BK125,AY125+AZ125+BA125-BB125,0)+IF(BK125&lt;BK125,BG125+BH125+BI125-BJ125,0)+IF(BS125&lt;BK125,BO125+BP125+BQ125-BR125,0)+IF(CA125&lt;BK125,BW125+BX125+BY125-BZ125,0)+IF(CI125&lt;BK125,CE125+CF125+CG125-CH125,0))))))</f>
        <v>0</v>
      </c>
      <c r="BM125" s="3">
        <f>IF(Inputs!$B$27&lt;&gt;"Ready","PENDING INPUTS",MIN((BG125+BH125+BI125),IF(D125&gt;C125,IF(D125=0,0,BJ125*C125/D125),BJ125+BL125)))</f>
        <v>0</v>
      </c>
      <c r="BN125" s="3">
        <f>IF(Inputs!$B$27&lt;&gt;"Ready","PENDING INPUTS",MAX(0,(BG125+BH125+BI125)-BM125))</f>
        <v>0</v>
      </c>
      <c r="BO125" s="3">
        <f>IF(Inputs!$B$27&lt;&gt;"Ready","PENDING INPUTS",BV124)</f>
        <v>0</v>
      </c>
      <c r="BP125" s="3">
        <f>IF(Inputs!$B$27&lt;&gt;"Ready","PENDING INPUTS",IF(A125&lt;=Inputs!$B$6,ROUND(BO125*Inputs!C21/12,2),0))</f>
        <v>0</v>
      </c>
      <c r="BQ125" s="3">
        <f>IF(Inputs!$B$27&lt;&gt;"Ready","PENDING INPUTS",IF(AND(A125&lt;=Inputs!$B$6,BO125&gt;0),Inputs!G21,0))</f>
        <v>0</v>
      </c>
      <c r="BR125" s="3">
        <f>IF(Inputs!$B$27&lt;&gt;"Ready","PENDING INPUTS",IF(A125&gt;Inputs!$B$6,0,MIN((BO125+BP125+BQ125),IF(Inputs!H21=1,Inputs!D21,MAX(Inputs!F21,ROUND(BO125*Inputs!E21+BP125+BQ125,2))))))</f>
        <v>0</v>
      </c>
      <c r="BS125">
        <f>IF(Inputs!$B$27&lt;&gt;"Ready","PENDING INPUTS",IF(BO125&lt;=0,99,1+IF(AND(K125&gt;0,OR(Inputs!C14&gt;Inputs!C21,AND(Inputs!C14=Inputs!C21,0&lt;7))),1,0)+IF(AND(S125&gt;0,OR(Inputs!C15&gt;Inputs!C21,AND(Inputs!C15=Inputs!C21,1&lt;7))),1,0)+IF(AND(AA125&gt;0,OR(Inputs!C16&gt;Inputs!C21,AND(Inputs!C16=Inputs!C21,2&lt;7))),1,0)+IF(AND(AI125&gt;0,OR(Inputs!C17&gt;Inputs!C21,AND(Inputs!C17=Inputs!C21,3&lt;7))),1,0)+IF(AND(AQ125&gt;0,OR(Inputs!C18&gt;Inputs!C21,AND(Inputs!C18=Inputs!C21,4&lt;7))),1,0)+IF(AND(AY125&gt;0,OR(Inputs!C19&gt;Inputs!C21,AND(Inputs!C19=Inputs!C21,5&lt;7))),1,0)+IF(AND(BG125&gt;0,OR(Inputs!C20&gt;Inputs!C21,AND(Inputs!C20=Inputs!C21,6&lt;7))),1,0)+IF(AND(BW125&gt;0,OR(Inputs!C22&gt;Inputs!C21,AND(Inputs!C22=Inputs!C21,8&lt;7))),1,0)+IF(AND(CE125&gt;0,OR(Inputs!C23&gt;Inputs!C21,AND(Inputs!C23=Inputs!C21,9&lt;7))),1,0)))</f>
        <v>99</v>
      </c>
      <c r="BT125" s="3">
        <f>IF(Inputs!$B$27&lt;&gt;"Ready","PENDING INPUTS",IF(A125&gt;Inputs!$B$6,0,MIN(MAX(0,(BO125+BP125+BQ125)-BR125),MAX(0,C125-D125-(IF(O125&lt;BS125,K125+L125+M125-N125,0)+IF(W125&lt;BS125,S125+T125+U125-V125,0)+IF(AE125&lt;BS125,AA125+AB125+AC125-AD125,0)+IF(AM125&lt;BS125,AI125+AJ125+AK125-AL125,0)+IF(AU125&lt;BS125,AQ125+AR125+AS125-AT125,0)+IF(BC125&lt;BS125,AY125+AZ125+BA125-BB125,0)+IF(BK125&lt;BS125,BG125+BH125+BI125-BJ125,0)+IF(BS125&lt;BS125,BO125+BP125+BQ125-BR125,0)+IF(CA125&lt;BS125,BW125+BX125+BY125-BZ125,0)+IF(CI125&lt;BS125,CE125+CF125+CG125-CH125,0))))))</f>
        <v>0</v>
      </c>
      <c r="BU125" s="3">
        <f>IF(Inputs!$B$27&lt;&gt;"Ready","PENDING INPUTS",MIN((BO125+BP125+BQ125),IF(D125&gt;C125,IF(D125=0,0,BR125*C125/D125),BR125+BT125)))</f>
        <v>0</v>
      </c>
      <c r="BV125" s="3">
        <f>IF(Inputs!$B$27&lt;&gt;"Ready","PENDING INPUTS",MAX(0,(BO125+BP125+BQ125)-BU125))</f>
        <v>0</v>
      </c>
      <c r="BW125" s="3">
        <f>IF(Inputs!$B$27&lt;&gt;"Ready","PENDING INPUTS",CD124)</f>
        <v>0</v>
      </c>
      <c r="BX125" s="3">
        <f>IF(Inputs!$B$27&lt;&gt;"Ready","PENDING INPUTS",IF(A125&lt;=Inputs!$B$6,ROUND(BW125*Inputs!C22/12,2),0))</f>
        <v>0</v>
      </c>
      <c r="BY125" s="3">
        <f>IF(Inputs!$B$27&lt;&gt;"Ready","PENDING INPUTS",IF(AND(A125&lt;=Inputs!$B$6,BW125&gt;0),Inputs!G22,0))</f>
        <v>0</v>
      </c>
      <c r="BZ125" s="3">
        <f>IF(Inputs!$B$27&lt;&gt;"Ready","PENDING INPUTS",IF(A125&gt;Inputs!$B$6,0,MIN((BW125+BX125+BY125),IF(Inputs!H22=1,Inputs!D22,MAX(Inputs!F22,ROUND(BW125*Inputs!E22+BX125+BY125,2))))))</f>
        <v>0</v>
      </c>
      <c r="CA125">
        <f>IF(Inputs!$B$27&lt;&gt;"Ready","PENDING INPUTS",IF(BW125&lt;=0,99,1+IF(AND(K125&gt;0,OR(Inputs!C14&gt;Inputs!C22,AND(Inputs!C14=Inputs!C22,0&lt;8))),1,0)+IF(AND(S125&gt;0,OR(Inputs!C15&gt;Inputs!C22,AND(Inputs!C15=Inputs!C22,1&lt;8))),1,0)+IF(AND(AA125&gt;0,OR(Inputs!C16&gt;Inputs!C22,AND(Inputs!C16=Inputs!C22,2&lt;8))),1,0)+IF(AND(AI125&gt;0,OR(Inputs!C17&gt;Inputs!C22,AND(Inputs!C17=Inputs!C22,3&lt;8))),1,0)+IF(AND(AQ125&gt;0,OR(Inputs!C18&gt;Inputs!C22,AND(Inputs!C18=Inputs!C22,4&lt;8))),1,0)+IF(AND(AY125&gt;0,OR(Inputs!C19&gt;Inputs!C22,AND(Inputs!C19=Inputs!C22,5&lt;8))),1,0)+IF(AND(BG125&gt;0,OR(Inputs!C20&gt;Inputs!C22,AND(Inputs!C20=Inputs!C22,6&lt;8))),1,0)+IF(AND(BO125&gt;0,OR(Inputs!C21&gt;Inputs!C22,AND(Inputs!C21=Inputs!C22,7&lt;8))),1,0)+IF(AND(CE125&gt;0,OR(Inputs!C23&gt;Inputs!C22,AND(Inputs!C23=Inputs!C22,9&lt;8))),1,0)))</f>
        <v>99</v>
      </c>
      <c r="CB125" s="3">
        <f>IF(Inputs!$B$27&lt;&gt;"Ready","PENDING INPUTS",IF(A125&gt;Inputs!$B$6,0,MIN(MAX(0,(BW125+BX125+BY125)-BZ125),MAX(0,C125-D125-(IF(O125&lt;CA125,K125+L125+M125-N125,0)+IF(W125&lt;CA125,S125+T125+U125-V125,0)+IF(AE125&lt;CA125,AA125+AB125+AC125-AD125,0)+IF(AM125&lt;CA125,AI125+AJ125+AK125-AL125,0)+IF(AU125&lt;CA125,AQ125+AR125+AS125-AT125,0)+IF(BC125&lt;CA125,AY125+AZ125+BA125-BB125,0)+IF(BK125&lt;CA125,BG125+BH125+BI125-BJ125,0)+IF(BS125&lt;CA125,BO125+BP125+BQ125-BR125,0)+IF(CA125&lt;CA125,BW125+BX125+BY125-BZ125,0)+IF(CI125&lt;CA125,CE125+CF125+CG125-CH125,0))))))</f>
        <v>0</v>
      </c>
      <c r="CC125" s="3">
        <f>IF(Inputs!$B$27&lt;&gt;"Ready","PENDING INPUTS",MIN((BW125+BX125+BY125),IF(D125&gt;C125,IF(D125=0,0,BZ125*C125/D125),BZ125+CB125)))</f>
        <v>0</v>
      </c>
      <c r="CD125" s="3">
        <f>IF(Inputs!$B$27&lt;&gt;"Ready","PENDING INPUTS",MAX(0,(BW125+BX125+BY125)-CC125))</f>
        <v>0</v>
      </c>
      <c r="CE125" s="3">
        <f>IF(Inputs!$B$27&lt;&gt;"Ready","PENDING INPUTS",CL124)</f>
        <v>0</v>
      </c>
      <c r="CF125" s="3">
        <f>IF(Inputs!$B$27&lt;&gt;"Ready","PENDING INPUTS",IF(A125&lt;=Inputs!$B$6,ROUND(CE125*Inputs!C23/12,2),0))</f>
        <v>0</v>
      </c>
      <c r="CG125" s="3">
        <f>IF(Inputs!$B$27&lt;&gt;"Ready","PENDING INPUTS",IF(AND(A125&lt;=Inputs!$B$6,CE125&gt;0),Inputs!G23,0))</f>
        <v>0</v>
      </c>
      <c r="CH125" s="3">
        <f>IF(Inputs!$B$27&lt;&gt;"Ready","PENDING INPUTS",IF(A125&gt;Inputs!$B$6,0,MIN((CE125+CF125+CG125),IF(Inputs!H23=1,Inputs!D23,MAX(Inputs!F23,ROUND(CE125*Inputs!E23+CF125+CG125,2))))))</f>
        <v>0</v>
      </c>
      <c r="CI125">
        <f>IF(Inputs!$B$27&lt;&gt;"Ready","PENDING INPUTS",IF(CE125&lt;=0,99,1+IF(AND(K125&gt;0,OR(Inputs!C14&gt;Inputs!C23,AND(Inputs!C14=Inputs!C23,0&lt;9))),1,0)+IF(AND(S125&gt;0,OR(Inputs!C15&gt;Inputs!C23,AND(Inputs!C15=Inputs!C23,1&lt;9))),1,0)+IF(AND(AA125&gt;0,OR(Inputs!C16&gt;Inputs!C23,AND(Inputs!C16=Inputs!C23,2&lt;9))),1,0)+IF(AND(AI125&gt;0,OR(Inputs!C17&gt;Inputs!C23,AND(Inputs!C17=Inputs!C23,3&lt;9))),1,0)+IF(AND(AQ125&gt;0,OR(Inputs!C18&gt;Inputs!C23,AND(Inputs!C18=Inputs!C23,4&lt;9))),1,0)+IF(AND(AY125&gt;0,OR(Inputs!C19&gt;Inputs!C23,AND(Inputs!C19=Inputs!C23,5&lt;9))),1,0)+IF(AND(BG125&gt;0,OR(Inputs!C20&gt;Inputs!C23,AND(Inputs!C20=Inputs!C23,6&lt;9))),1,0)+IF(AND(BO125&gt;0,OR(Inputs!C21&gt;Inputs!C23,AND(Inputs!C21=Inputs!C23,7&lt;9))),1,0)+IF(AND(BW125&gt;0,OR(Inputs!C22&gt;Inputs!C23,AND(Inputs!C22=Inputs!C23,8&lt;9))),1,0)))</f>
        <v>99</v>
      </c>
      <c r="CJ125" s="3">
        <f>IF(Inputs!$B$27&lt;&gt;"Ready","PENDING INPUTS",IF(A125&gt;Inputs!$B$6,0,MIN(MAX(0,(CE125+CF125+CG125)-CH125),MAX(0,C125-D125-(IF(O125&lt;CI125,K125+L125+M125-N125,0)+IF(W125&lt;CI125,S125+T125+U125-V125,0)+IF(AE125&lt;CI125,AA125+AB125+AC125-AD125,0)+IF(AM125&lt;CI125,AI125+AJ125+AK125-AL125,0)+IF(AU125&lt;CI125,AQ125+AR125+AS125-AT125,0)+IF(BC125&lt;CI125,AY125+AZ125+BA125-BB125,0)+IF(BK125&lt;CI125,BG125+BH125+BI125-BJ125,0)+IF(BS125&lt;CI125,BO125+BP125+BQ125-BR125,0)+IF(CA125&lt;CI125,BW125+BX125+BY125-BZ125,0)+IF(CI125&lt;CI125,CE125+CF125+CG125-CH125,0))))))</f>
        <v>0</v>
      </c>
      <c r="CK125" s="3">
        <f>IF(Inputs!$B$27&lt;&gt;"Ready","PENDING INPUTS",MIN((CE125+CF125+CG125),IF(D125&gt;C125,IF(D125=0,0,CH125*C125/D125),CH125+CJ125)))</f>
        <v>0</v>
      </c>
      <c r="CL125" s="3">
        <f>IF(Inputs!$B$27&lt;&gt;"Ready","PENDING INPUTS",MAX(0,(CE125+CF125+CG125)-CK125))</f>
        <v>0</v>
      </c>
    </row>
    <row r="126" spans="1:90" ht="27.95" customHeight="1" x14ac:dyDescent="0.25">
      <c r="A126">
        <v>122</v>
      </c>
      <c r="B126" s="13">
        <f>IF(Inputs!$B$27&lt;&gt;"Ready","PENDING INPUTS",EDATE(Inputs!$B$5,A126-1))</f>
        <v>49980</v>
      </c>
      <c r="C126" s="3">
        <f>IF(Inputs!$B$27&lt;&gt;"Ready","PENDING INPUTS",IF(A126&lt;=Inputs!$B$6,MAX(0,Inputs!$B$4+IF(A126=Inputs!$B$7,Inputs!$B$8,0)+IF(A126=Inputs!$B$9,Inputs!$B$10,0)),0))</f>
        <v>0</v>
      </c>
      <c r="D126" s="3">
        <f>IF(Inputs!$B$27&lt;&gt;"Ready","PENDING INPUTS",SUM(N126,V126,AD126,AL126,AT126,BB126,BJ126,BR126,BZ126,CH126))</f>
        <v>0</v>
      </c>
      <c r="E126" s="3">
        <f>IF(Inputs!$B$27&lt;&gt;"Ready","PENDING INPUTS",MAX(0,D126-C126))</f>
        <v>0</v>
      </c>
      <c r="F126" s="3">
        <f>IF(Inputs!$B$27&lt;&gt;"Ready","PENDING INPUTS",SUM(Q126,Y126,AG126,AO126,AW126,BE126,BM126,BU126,CC126,CK126))</f>
        <v>0</v>
      </c>
      <c r="G126" s="3">
        <f>IF(Inputs!$B$27&lt;&gt;"Ready","PENDING INPUTS",SUM(L126,T126,AB126,AJ126,AR126,AZ126,BH126,BP126,BX126,CF126))</f>
        <v>0</v>
      </c>
      <c r="H126" s="3">
        <f>IF(Inputs!$B$27&lt;&gt;"Ready","PENDING INPUTS",SUM(M126,U126,AC126,AK126,AS126,BA126,BI126,BQ126,BY126,CG126))</f>
        <v>0</v>
      </c>
      <c r="I126" s="3">
        <f>IF(Inputs!$B$27&lt;&gt;"Ready","PENDING INPUTS",SUM(R126,Z126,AH126,AP126,AX126,BF126,BN126,BV126,CD126,CL126))</f>
        <v>0</v>
      </c>
      <c r="J126" t="str">
        <f>IF(Inputs!$B$27&lt;&gt;"Ready","PENDING INPUTS",IF(A126&gt;Inputs!$B$6,"Beyond horizon",IF(E126&gt;0.005,"MINIMUM SHORTFALL",IF(I126&lt;0.005,"Paid off","In progress"))))</f>
        <v>Beyond horizon</v>
      </c>
      <c r="K126" s="3">
        <f>IF(Inputs!$B$27&lt;&gt;"Ready","PENDING INPUTS",R125)</f>
        <v>0</v>
      </c>
      <c r="L126" s="3">
        <f>IF(Inputs!$B$27&lt;&gt;"Ready","PENDING INPUTS",IF(A126&lt;=Inputs!$B$6,ROUND(K126*Inputs!C14/12,2),0))</f>
        <v>0</v>
      </c>
      <c r="M126" s="3">
        <f>IF(Inputs!$B$27&lt;&gt;"Ready","PENDING INPUTS",IF(AND(A126&lt;=Inputs!$B$6,K126&gt;0),Inputs!G14,0))</f>
        <v>0</v>
      </c>
      <c r="N126" s="3">
        <f>IF(Inputs!$B$27&lt;&gt;"Ready","PENDING INPUTS",IF(A126&gt;Inputs!$B$6,0,MIN((K126+L126+M126),IF(Inputs!H14=1,Inputs!D14,MAX(Inputs!F14,ROUND(K126*Inputs!E14+L126+M126,2))))))</f>
        <v>0</v>
      </c>
      <c r="O126">
        <f>IF(Inputs!$B$27&lt;&gt;"Ready","PENDING INPUTS",IF(K126&lt;=0,99,1+IF(AND(S126&gt;0,OR(Inputs!C15&gt;Inputs!C14,AND(Inputs!C15=Inputs!C14,1&lt;0))),1,0)+IF(AND(AA126&gt;0,OR(Inputs!C16&gt;Inputs!C14,AND(Inputs!C16=Inputs!C14,2&lt;0))),1,0)+IF(AND(AI126&gt;0,OR(Inputs!C17&gt;Inputs!C14,AND(Inputs!C17=Inputs!C14,3&lt;0))),1,0)+IF(AND(AQ126&gt;0,OR(Inputs!C18&gt;Inputs!C14,AND(Inputs!C18=Inputs!C14,4&lt;0))),1,0)+IF(AND(AY126&gt;0,OR(Inputs!C19&gt;Inputs!C14,AND(Inputs!C19=Inputs!C14,5&lt;0))),1,0)+IF(AND(BG126&gt;0,OR(Inputs!C20&gt;Inputs!C14,AND(Inputs!C20=Inputs!C14,6&lt;0))),1,0)+IF(AND(BO126&gt;0,OR(Inputs!C21&gt;Inputs!C14,AND(Inputs!C21=Inputs!C14,7&lt;0))),1,0)+IF(AND(BW126&gt;0,OR(Inputs!C22&gt;Inputs!C14,AND(Inputs!C22=Inputs!C14,8&lt;0))),1,0)+IF(AND(CE126&gt;0,OR(Inputs!C23&gt;Inputs!C14,AND(Inputs!C23=Inputs!C14,9&lt;0))),1,0)))</f>
        <v>99</v>
      </c>
      <c r="P126" s="3">
        <f>IF(Inputs!$B$27&lt;&gt;"Ready","PENDING INPUTS",IF(A126&gt;Inputs!$B$6,0,MIN(MAX(0,(K126+L126+M126)-N126),MAX(0,C126-D126-(IF(O126&lt;O126,K126+L126+M126-N126,0)+IF(W126&lt;O126,S126+T126+U126-V126,0)+IF(AE126&lt;O126,AA126+AB126+AC126-AD126,0)+IF(AM126&lt;O126,AI126+AJ126+AK126-AL126,0)+IF(AU126&lt;O126,AQ126+AR126+AS126-AT126,0)+IF(BC126&lt;O126,AY126+AZ126+BA126-BB126,0)+IF(BK126&lt;O126,BG126+BH126+BI126-BJ126,0)+IF(BS126&lt;O126,BO126+BP126+BQ126-BR126,0)+IF(CA126&lt;O126,BW126+BX126+BY126-BZ126,0)+IF(CI126&lt;O126,CE126+CF126+CG126-CH126,0))))))</f>
        <v>0</v>
      </c>
      <c r="Q126" s="3">
        <f>IF(Inputs!$B$27&lt;&gt;"Ready","PENDING INPUTS",MIN((K126+L126+M126),IF(D126&gt;C126,IF(D126=0,0,N126*C126/D126),N126+P126)))</f>
        <v>0</v>
      </c>
      <c r="R126" s="3">
        <f>IF(Inputs!$B$27&lt;&gt;"Ready","PENDING INPUTS",MAX(0,(K126+L126+M126)-Q126))</f>
        <v>0</v>
      </c>
      <c r="S126" s="3">
        <f>IF(Inputs!$B$27&lt;&gt;"Ready","PENDING INPUTS",Z125)</f>
        <v>0</v>
      </c>
      <c r="T126" s="3">
        <f>IF(Inputs!$B$27&lt;&gt;"Ready","PENDING INPUTS",IF(A126&lt;=Inputs!$B$6,ROUND(S126*Inputs!C15/12,2),0))</f>
        <v>0</v>
      </c>
      <c r="U126" s="3">
        <f>IF(Inputs!$B$27&lt;&gt;"Ready","PENDING INPUTS",IF(AND(A126&lt;=Inputs!$B$6,S126&gt;0),Inputs!G15,0))</f>
        <v>0</v>
      </c>
      <c r="V126" s="3">
        <f>IF(Inputs!$B$27&lt;&gt;"Ready","PENDING INPUTS",IF(A126&gt;Inputs!$B$6,0,MIN((S126+T126+U126),IF(Inputs!H15=1,Inputs!D15,MAX(Inputs!F15,ROUND(S126*Inputs!E15+T126+U126,2))))))</f>
        <v>0</v>
      </c>
      <c r="W126">
        <f>IF(Inputs!$B$27&lt;&gt;"Ready","PENDING INPUTS",IF(S126&lt;=0,99,1+IF(AND(K126&gt;0,OR(Inputs!C14&gt;Inputs!C15,AND(Inputs!C14=Inputs!C15,0&lt;1))),1,0)+IF(AND(AA126&gt;0,OR(Inputs!C16&gt;Inputs!C15,AND(Inputs!C16=Inputs!C15,2&lt;1))),1,0)+IF(AND(AI126&gt;0,OR(Inputs!C17&gt;Inputs!C15,AND(Inputs!C17=Inputs!C15,3&lt;1))),1,0)+IF(AND(AQ126&gt;0,OR(Inputs!C18&gt;Inputs!C15,AND(Inputs!C18=Inputs!C15,4&lt;1))),1,0)+IF(AND(AY126&gt;0,OR(Inputs!C19&gt;Inputs!C15,AND(Inputs!C19=Inputs!C15,5&lt;1))),1,0)+IF(AND(BG126&gt;0,OR(Inputs!C20&gt;Inputs!C15,AND(Inputs!C20=Inputs!C15,6&lt;1))),1,0)+IF(AND(BO126&gt;0,OR(Inputs!C21&gt;Inputs!C15,AND(Inputs!C21=Inputs!C15,7&lt;1))),1,0)+IF(AND(BW126&gt;0,OR(Inputs!C22&gt;Inputs!C15,AND(Inputs!C22=Inputs!C15,8&lt;1))),1,0)+IF(AND(CE126&gt;0,OR(Inputs!C23&gt;Inputs!C15,AND(Inputs!C23=Inputs!C15,9&lt;1))),1,0)))</f>
        <v>99</v>
      </c>
      <c r="X126" s="3">
        <f>IF(Inputs!$B$27&lt;&gt;"Ready","PENDING INPUTS",IF(A126&gt;Inputs!$B$6,0,MIN(MAX(0,(S126+T126+U126)-V126),MAX(0,C126-D126-(IF(O126&lt;W126,K126+L126+M126-N126,0)+IF(W126&lt;W126,S126+T126+U126-V126,0)+IF(AE126&lt;W126,AA126+AB126+AC126-AD126,0)+IF(AM126&lt;W126,AI126+AJ126+AK126-AL126,0)+IF(AU126&lt;W126,AQ126+AR126+AS126-AT126,0)+IF(BC126&lt;W126,AY126+AZ126+BA126-BB126,0)+IF(BK126&lt;W126,BG126+BH126+BI126-BJ126,0)+IF(BS126&lt;W126,BO126+BP126+BQ126-BR126,0)+IF(CA126&lt;W126,BW126+BX126+BY126-BZ126,0)+IF(CI126&lt;W126,CE126+CF126+CG126-CH126,0))))))</f>
        <v>0</v>
      </c>
      <c r="Y126" s="3">
        <f>IF(Inputs!$B$27&lt;&gt;"Ready","PENDING INPUTS",MIN((S126+T126+U126),IF(D126&gt;C126,IF(D126=0,0,V126*C126/D126),V126+X126)))</f>
        <v>0</v>
      </c>
      <c r="Z126" s="3">
        <f>IF(Inputs!$B$27&lt;&gt;"Ready","PENDING INPUTS",MAX(0,(S126+T126+U126)-Y126))</f>
        <v>0</v>
      </c>
      <c r="AA126" s="3">
        <f>IF(Inputs!$B$27&lt;&gt;"Ready","PENDING INPUTS",AH125)</f>
        <v>0</v>
      </c>
      <c r="AB126" s="3">
        <f>IF(Inputs!$B$27&lt;&gt;"Ready","PENDING INPUTS",IF(A126&lt;=Inputs!$B$6,ROUND(AA126*Inputs!C16/12,2),0))</f>
        <v>0</v>
      </c>
      <c r="AC126" s="3">
        <f>IF(Inputs!$B$27&lt;&gt;"Ready","PENDING INPUTS",IF(AND(A126&lt;=Inputs!$B$6,AA126&gt;0),Inputs!G16,0))</f>
        <v>0</v>
      </c>
      <c r="AD126" s="3">
        <f>IF(Inputs!$B$27&lt;&gt;"Ready","PENDING INPUTS",IF(A126&gt;Inputs!$B$6,0,MIN((AA126+AB126+AC126),IF(Inputs!H16=1,Inputs!D16,MAX(Inputs!F16,ROUND(AA126*Inputs!E16+AB126+AC126,2))))))</f>
        <v>0</v>
      </c>
      <c r="AE126">
        <f>IF(Inputs!$B$27&lt;&gt;"Ready","PENDING INPUTS",IF(AA126&lt;=0,99,1+IF(AND(K126&gt;0,OR(Inputs!C14&gt;Inputs!C16,AND(Inputs!C14=Inputs!C16,0&lt;2))),1,0)+IF(AND(S126&gt;0,OR(Inputs!C15&gt;Inputs!C16,AND(Inputs!C15=Inputs!C16,1&lt;2))),1,0)+IF(AND(AI126&gt;0,OR(Inputs!C17&gt;Inputs!C16,AND(Inputs!C17=Inputs!C16,3&lt;2))),1,0)+IF(AND(AQ126&gt;0,OR(Inputs!C18&gt;Inputs!C16,AND(Inputs!C18=Inputs!C16,4&lt;2))),1,0)+IF(AND(AY126&gt;0,OR(Inputs!C19&gt;Inputs!C16,AND(Inputs!C19=Inputs!C16,5&lt;2))),1,0)+IF(AND(BG126&gt;0,OR(Inputs!C20&gt;Inputs!C16,AND(Inputs!C20=Inputs!C16,6&lt;2))),1,0)+IF(AND(BO126&gt;0,OR(Inputs!C21&gt;Inputs!C16,AND(Inputs!C21=Inputs!C16,7&lt;2))),1,0)+IF(AND(BW126&gt;0,OR(Inputs!C22&gt;Inputs!C16,AND(Inputs!C22=Inputs!C16,8&lt;2))),1,0)+IF(AND(CE126&gt;0,OR(Inputs!C23&gt;Inputs!C16,AND(Inputs!C23=Inputs!C16,9&lt;2))),1,0)))</f>
        <v>99</v>
      </c>
      <c r="AF126" s="3">
        <f>IF(Inputs!$B$27&lt;&gt;"Ready","PENDING INPUTS",IF(A126&gt;Inputs!$B$6,0,MIN(MAX(0,(AA126+AB126+AC126)-AD126),MAX(0,C126-D126-(IF(O126&lt;AE126,K126+L126+M126-N126,0)+IF(W126&lt;AE126,S126+T126+U126-V126,0)+IF(AE126&lt;AE126,AA126+AB126+AC126-AD126,0)+IF(AM126&lt;AE126,AI126+AJ126+AK126-AL126,0)+IF(AU126&lt;AE126,AQ126+AR126+AS126-AT126,0)+IF(BC126&lt;AE126,AY126+AZ126+BA126-BB126,0)+IF(BK126&lt;AE126,BG126+BH126+BI126-BJ126,0)+IF(BS126&lt;AE126,BO126+BP126+BQ126-BR126,0)+IF(CA126&lt;AE126,BW126+BX126+BY126-BZ126,0)+IF(CI126&lt;AE126,CE126+CF126+CG126-CH126,0))))))</f>
        <v>0</v>
      </c>
      <c r="AG126" s="3">
        <f>IF(Inputs!$B$27&lt;&gt;"Ready","PENDING INPUTS",MIN((AA126+AB126+AC126),IF(D126&gt;C126,IF(D126=0,0,AD126*C126/D126),AD126+AF126)))</f>
        <v>0</v>
      </c>
      <c r="AH126" s="3">
        <f>IF(Inputs!$B$27&lt;&gt;"Ready","PENDING INPUTS",MAX(0,(AA126+AB126+AC126)-AG126))</f>
        <v>0</v>
      </c>
      <c r="AI126" s="3">
        <f>IF(Inputs!$B$27&lt;&gt;"Ready","PENDING INPUTS",AP125)</f>
        <v>0</v>
      </c>
      <c r="AJ126" s="3">
        <f>IF(Inputs!$B$27&lt;&gt;"Ready","PENDING INPUTS",IF(A126&lt;=Inputs!$B$6,ROUND(AI126*Inputs!C17/12,2),0))</f>
        <v>0</v>
      </c>
      <c r="AK126" s="3">
        <f>IF(Inputs!$B$27&lt;&gt;"Ready","PENDING INPUTS",IF(AND(A126&lt;=Inputs!$B$6,AI126&gt;0),Inputs!G17,0))</f>
        <v>0</v>
      </c>
      <c r="AL126" s="3">
        <f>IF(Inputs!$B$27&lt;&gt;"Ready","PENDING INPUTS",IF(A126&gt;Inputs!$B$6,0,MIN((AI126+AJ126+AK126),IF(Inputs!H17=1,Inputs!D17,MAX(Inputs!F17,ROUND(AI126*Inputs!E17+AJ126+AK126,2))))))</f>
        <v>0</v>
      </c>
      <c r="AM126">
        <f>IF(Inputs!$B$27&lt;&gt;"Ready","PENDING INPUTS",IF(AI126&lt;=0,99,1+IF(AND(K126&gt;0,OR(Inputs!C14&gt;Inputs!C17,AND(Inputs!C14=Inputs!C17,0&lt;3))),1,0)+IF(AND(S126&gt;0,OR(Inputs!C15&gt;Inputs!C17,AND(Inputs!C15=Inputs!C17,1&lt;3))),1,0)+IF(AND(AA126&gt;0,OR(Inputs!C16&gt;Inputs!C17,AND(Inputs!C16=Inputs!C17,2&lt;3))),1,0)+IF(AND(AQ126&gt;0,OR(Inputs!C18&gt;Inputs!C17,AND(Inputs!C18=Inputs!C17,4&lt;3))),1,0)+IF(AND(AY126&gt;0,OR(Inputs!C19&gt;Inputs!C17,AND(Inputs!C19=Inputs!C17,5&lt;3))),1,0)+IF(AND(BG126&gt;0,OR(Inputs!C20&gt;Inputs!C17,AND(Inputs!C20=Inputs!C17,6&lt;3))),1,0)+IF(AND(BO126&gt;0,OR(Inputs!C21&gt;Inputs!C17,AND(Inputs!C21=Inputs!C17,7&lt;3))),1,0)+IF(AND(BW126&gt;0,OR(Inputs!C22&gt;Inputs!C17,AND(Inputs!C22=Inputs!C17,8&lt;3))),1,0)+IF(AND(CE126&gt;0,OR(Inputs!C23&gt;Inputs!C17,AND(Inputs!C23=Inputs!C17,9&lt;3))),1,0)))</f>
        <v>99</v>
      </c>
      <c r="AN126" s="3">
        <f>IF(Inputs!$B$27&lt;&gt;"Ready","PENDING INPUTS",IF(A126&gt;Inputs!$B$6,0,MIN(MAX(0,(AI126+AJ126+AK126)-AL126),MAX(0,C126-D126-(IF(O126&lt;AM126,K126+L126+M126-N126,0)+IF(W126&lt;AM126,S126+T126+U126-V126,0)+IF(AE126&lt;AM126,AA126+AB126+AC126-AD126,0)+IF(AM126&lt;AM126,AI126+AJ126+AK126-AL126,0)+IF(AU126&lt;AM126,AQ126+AR126+AS126-AT126,0)+IF(BC126&lt;AM126,AY126+AZ126+BA126-BB126,0)+IF(BK126&lt;AM126,BG126+BH126+BI126-BJ126,0)+IF(BS126&lt;AM126,BO126+BP126+BQ126-BR126,0)+IF(CA126&lt;AM126,BW126+BX126+BY126-BZ126,0)+IF(CI126&lt;AM126,CE126+CF126+CG126-CH126,0))))))</f>
        <v>0</v>
      </c>
      <c r="AO126" s="3">
        <f>IF(Inputs!$B$27&lt;&gt;"Ready","PENDING INPUTS",MIN((AI126+AJ126+AK126),IF(D126&gt;C126,IF(D126=0,0,AL126*C126/D126),AL126+AN126)))</f>
        <v>0</v>
      </c>
      <c r="AP126" s="3">
        <f>IF(Inputs!$B$27&lt;&gt;"Ready","PENDING INPUTS",MAX(0,(AI126+AJ126+AK126)-AO126))</f>
        <v>0</v>
      </c>
      <c r="AQ126" s="3">
        <f>IF(Inputs!$B$27&lt;&gt;"Ready","PENDING INPUTS",AX125)</f>
        <v>0</v>
      </c>
      <c r="AR126" s="3">
        <f>IF(Inputs!$B$27&lt;&gt;"Ready","PENDING INPUTS",IF(A126&lt;=Inputs!$B$6,ROUND(AQ126*Inputs!C18/12,2),0))</f>
        <v>0</v>
      </c>
      <c r="AS126" s="3">
        <f>IF(Inputs!$B$27&lt;&gt;"Ready","PENDING INPUTS",IF(AND(A126&lt;=Inputs!$B$6,AQ126&gt;0),Inputs!G18,0))</f>
        <v>0</v>
      </c>
      <c r="AT126" s="3">
        <f>IF(Inputs!$B$27&lt;&gt;"Ready","PENDING INPUTS",IF(A126&gt;Inputs!$B$6,0,MIN((AQ126+AR126+AS126),IF(Inputs!H18=1,Inputs!D18,MAX(Inputs!F18,ROUND(AQ126*Inputs!E18+AR126+AS126,2))))))</f>
        <v>0</v>
      </c>
      <c r="AU126">
        <f>IF(Inputs!$B$27&lt;&gt;"Ready","PENDING INPUTS",IF(AQ126&lt;=0,99,1+IF(AND(K126&gt;0,OR(Inputs!C14&gt;Inputs!C18,AND(Inputs!C14=Inputs!C18,0&lt;4))),1,0)+IF(AND(S126&gt;0,OR(Inputs!C15&gt;Inputs!C18,AND(Inputs!C15=Inputs!C18,1&lt;4))),1,0)+IF(AND(AA126&gt;0,OR(Inputs!C16&gt;Inputs!C18,AND(Inputs!C16=Inputs!C18,2&lt;4))),1,0)+IF(AND(AI126&gt;0,OR(Inputs!C17&gt;Inputs!C18,AND(Inputs!C17=Inputs!C18,3&lt;4))),1,0)+IF(AND(AY126&gt;0,OR(Inputs!C19&gt;Inputs!C18,AND(Inputs!C19=Inputs!C18,5&lt;4))),1,0)+IF(AND(BG126&gt;0,OR(Inputs!C20&gt;Inputs!C18,AND(Inputs!C20=Inputs!C18,6&lt;4))),1,0)+IF(AND(BO126&gt;0,OR(Inputs!C21&gt;Inputs!C18,AND(Inputs!C21=Inputs!C18,7&lt;4))),1,0)+IF(AND(BW126&gt;0,OR(Inputs!C22&gt;Inputs!C18,AND(Inputs!C22=Inputs!C18,8&lt;4))),1,0)+IF(AND(CE126&gt;0,OR(Inputs!C23&gt;Inputs!C18,AND(Inputs!C23=Inputs!C18,9&lt;4))),1,0)))</f>
        <v>99</v>
      </c>
      <c r="AV126" s="3">
        <f>IF(Inputs!$B$27&lt;&gt;"Ready","PENDING INPUTS",IF(A126&gt;Inputs!$B$6,0,MIN(MAX(0,(AQ126+AR126+AS126)-AT126),MAX(0,C126-D126-(IF(O126&lt;AU126,K126+L126+M126-N126,0)+IF(W126&lt;AU126,S126+T126+U126-V126,0)+IF(AE126&lt;AU126,AA126+AB126+AC126-AD126,0)+IF(AM126&lt;AU126,AI126+AJ126+AK126-AL126,0)+IF(AU126&lt;AU126,AQ126+AR126+AS126-AT126,0)+IF(BC126&lt;AU126,AY126+AZ126+BA126-BB126,0)+IF(BK126&lt;AU126,BG126+BH126+BI126-BJ126,0)+IF(BS126&lt;AU126,BO126+BP126+BQ126-BR126,0)+IF(CA126&lt;AU126,BW126+BX126+BY126-BZ126,0)+IF(CI126&lt;AU126,CE126+CF126+CG126-CH126,0))))))</f>
        <v>0</v>
      </c>
      <c r="AW126" s="3">
        <f>IF(Inputs!$B$27&lt;&gt;"Ready","PENDING INPUTS",MIN((AQ126+AR126+AS126),IF(D126&gt;C126,IF(D126=0,0,AT126*C126/D126),AT126+AV126)))</f>
        <v>0</v>
      </c>
      <c r="AX126" s="3">
        <f>IF(Inputs!$B$27&lt;&gt;"Ready","PENDING INPUTS",MAX(0,(AQ126+AR126+AS126)-AW126))</f>
        <v>0</v>
      </c>
      <c r="AY126" s="3">
        <f>IF(Inputs!$B$27&lt;&gt;"Ready","PENDING INPUTS",BF125)</f>
        <v>0</v>
      </c>
      <c r="AZ126" s="3">
        <f>IF(Inputs!$B$27&lt;&gt;"Ready","PENDING INPUTS",IF(A126&lt;=Inputs!$B$6,ROUND(AY126*Inputs!C19/12,2),0))</f>
        <v>0</v>
      </c>
      <c r="BA126" s="3">
        <f>IF(Inputs!$B$27&lt;&gt;"Ready","PENDING INPUTS",IF(AND(A126&lt;=Inputs!$B$6,AY126&gt;0),Inputs!G19,0))</f>
        <v>0</v>
      </c>
      <c r="BB126" s="3">
        <f>IF(Inputs!$B$27&lt;&gt;"Ready","PENDING INPUTS",IF(A126&gt;Inputs!$B$6,0,MIN((AY126+AZ126+BA126),IF(Inputs!H19=1,Inputs!D19,MAX(Inputs!F19,ROUND(AY126*Inputs!E19+AZ126+BA126,2))))))</f>
        <v>0</v>
      </c>
      <c r="BC126">
        <f>IF(Inputs!$B$27&lt;&gt;"Ready","PENDING INPUTS",IF(AY126&lt;=0,99,1+IF(AND(K126&gt;0,OR(Inputs!C14&gt;Inputs!C19,AND(Inputs!C14=Inputs!C19,0&lt;5))),1,0)+IF(AND(S126&gt;0,OR(Inputs!C15&gt;Inputs!C19,AND(Inputs!C15=Inputs!C19,1&lt;5))),1,0)+IF(AND(AA126&gt;0,OR(Inputs!C16&gt;Inputs!C19,AND(Inputs!C16=Inputs!C19,2&lt;5))),1,0)+IF(AND(AI126&gt;0,OR(Inputs!C17&gt;Inputs!C19,AND(Inputs!C17=Inputs!C19,3&lt;5))),1,0)+IF(AND(AQ126&gt;0,OR(Inputs!C18&gt;Inputs!C19,AND(Inputs!C18=Inputs!C19,4&lt;5))),1,0)+IF(AND(BG126&gt;0,OR(Inputs!C20&gt;Inputs!C19,AND(Inputs!C20=Inputs!C19,6&lt;5))),1,0)+IF(AND(BO126&gt;0,OR(Inputs!C21&gt;Inputs!C19,AND(Inputs!C21=Inputs!C19,7&lt;5))),1,0)+IF(AND(BW126&gt;0,OR(Inputs!C22&gt;Inputs!C19,AND(Inputs!C22=Inputs!C19,8&lt;5))),1,0)+IF(AND(CE126&gt;0,OR(Inputs!C23&gt;Inputs!C19,AND(Inputs!C23=Inputs!C19,9&lt;5))),1,0)))</f>
        <v>99</v>
      </c>
      <c r="BD126" s="3">
        <f>IF(Inputs!$B$27&lt;&gt;"Ready","PENDING INPUTS",IF(A126&gt;Inputs!$B$6,0,MIN(MAX(0,(AY126+AZ126+BA126)-BB126),MAX(0,C126-D126-(IF(O126&lt;BC126,K126+L126+M126-N126,0)+IF(W126&lt;BC126,S126+T126+U126-V126,0)+IF(AE126&lt;BC126,AA126+AB126+AC126-AD126,0)+IF(AM126&lt;BC126,AI126+AJ126+AK126-AL126,0)+IF(AU126&lt;BC126,AQ126+AR126+AS126-AT126,0)+IF(BC126&lt;BC126,AY126+AZ126+BA126-BB126,0)+IF(BK126&lt;BC126,BG126+BH126+BI126-BJ126,0)+IF(BS126&lt;BC126,BO126+BP126+BQ126-BR126,0)+IF(CA126&lt;BC126,BW126+BX126+BY126-BZ126,0)+IF(CI126&lt;BC126,CE126+CF126+CG126-CH126,0))))))</f>
        <v>0</v>
      </c>
      <c r="BE126" s="3">
        <f>IF(Inputs!$B$27&lt;&gt;"Ready","PENDING INPUTS",MIN((AY126+AZ126+BA126),IF(D126&gt;C126,IF(D126=0,0,BB126*C126/D126),BB126+BD126)))</f>
        <v>0</v>
      </c>
      <c r="BF126" s="3">
        <f>IF(Inputs!$B$27&lt;&gt;"Ready","PENDING INPUTS",MAX(0,(AY126+AZ126+BA126)-BE126))</f>
        <v>0</v>
      </c>
      <c r="BG126" s="3">
        <f>IF(Inputs!$B$27&lt;&gt;"Ready","PENDING INPUTS",BN125)</f>
        <v>0</v>
      </c>
      <c r="BH126" s="3">
        <f>IF(Inputs!$B$27&lt;&gt;"Ready","PENDING INPUTS",IF(A126&lt;=Inputs!$B$6,ROUND(BG126*Inputs!C20/12,2),0))</f>
        <v>0</v>
      </c>
      <c r="BI126" s="3">
        <f>IF(Inputs!$B$27&lt;&gt;"Ready","PENDING INPUTS",IF(AND(A126&lt;=Inputs!$B$6,BG126&gt;0),Inputs!G20,0))</f>
        <v>0</v>
      </c>
      <c r="BJ126" s="3">
        <f>IF(Inputs!$B$27&lt;&gt;"Ready","PENDING INPUTS",IF(A126&gt;Inputs!$B$6,0,MIN((BG126+BH126+BI126),IF(Inputs!H20=1,Inputs!D20,MAX(Inputs!F20,ROUND(BG126*Inputs!E20+BH126+BI126,2))))))</f>
        <v>0</v>
      </c>
      <c r="BK126">
        <f>IF(Inputs!$B$27&lt;&gt;"Ready","PENDING INPUTS",IF(BG126&lt;=0,99,1+IF(AND(K126&gt;0,OR(Inputs!C14&gt;Inputs!C20,AND(Inputs!C14=Inputs!C20,0&lt;6))),1,0)+IF(AND(S126&gt;0,OR(Inputs!C15&gt;Inputs!C20,AND(Inputs!C15=Inputs!C20,1&lt;6))),1,0)+IF(AND(AA126&gt;0,OR(Inputs!C16&gt;Inputs!C20,AND(Inputs!C16=Inputs!C20,2&lt;6))),1,0)+IF(AND(AI126&gt;0,OR(Inputs!C17&gt;Inputs!C20,AND(Inputs!C17=Inputs!C20,3&lt;6))),1,0)+IF(AND(AQ126&gt;0,OR(Inputs!C18&gt;Inputs!C20,AND(Inputs!C18=Inputs!C20,4&lt;6))),1,0)+IF(AND(AY126&gt;0,OR(Inputs!C19&gt;Inputs!C20,AND(Inputs!C19=Inputs!C20,5&lt;6))),1,0)+IF(AND(BO126&gt;0,OR(Inputs!C21&gt;Inputs!C20,AND(Inputs!C21=Inputs!C20,7&lt;6))),1,0)+IF(AND(BW126&gt;0,OR(Inputs!C22&gt;Inputs!C20,AND(Inputs!C22=Inputs!C20,8&lt;6))),1,0)+IF(AND(CE126&gt;0,OR(Inputs!C23&gt;Inputs!C20,AND(Inputs!C23=Inputs!C20,9&lt;6))),1,0)))</f>
        <v>99</v>
      </c>
      <c r="BL126" s="3">
        <f>IF(Inputs!$B$27&lt;&gt;"Ready","PENDING INPUTS",IF(A126&gt;Inputs!$B$6,0,MIN(MAX(0,(BG126+BH126+BI126)-BJ126),MAX(0,C126-D126-(IF(O126&lt;BK126,K126+L126+M126-N126,0)+IF(W126&lt;BK126,S126+T126+U126-V126,0)+IF(AE126&lt;BK126,AA126+AB126+AC126-AD126,0)+IF(AM126&lt;BK126,AI126+AJ126+AK126-AL126,0)+IF(AU126&lt;BK126,AQ126+AR126+AS126-AT126,0)+IF(BC126&lt;BK126,AY126+AZ126+BA126-BB126,0)+IF(BK126&lt;BK126,BG126+BH126+BI126-BJ126,0)+IF(BS126&lt;BK126,BO126+BP126+BQ126-BR126,0)+IF(CA126&lt;BK126,BW126+BX126+BY126-BZ126,0)+IF(CI126&lt;BK126,CE126+CF126+CG126-CH126,0))))))</f>
        <v>0</v>
      </c>
      <c r="BM126" s="3">
        <f>IF(Inputs!$B$27&lt;&gt;"Ready","PENDING INPUTS",MIN((BG126+BH126+BI126),IF(D126&gt;C126,IF(D126=0,0,BJ126*C126/D126),BJ126+BL126)))</f>
        <v>0</v>
      </c>
      <c r="BN126" s="3">
        <f>IF(Inputs!$B$27&lt;&gt;"Ready","PENDING INPUTS",MAX(0,(BG126+BH126+BI126)-BM126))</f>
        <v>0</v>
      </c>
      <c r="BO126" s="3">
        <f>IF(Inputs!$B$27&lt;&gt;"Ready","PENDING INPUTS",BV125)</f>
        <v>0</v>
      </c>
      <c r="BP126" s="3">
        <f>IF(Inputs!$B$27&lt;&gt;"Ready","PENDING INPUTS",IF(A126&lt;=Inputs!$B$6,ROUND(BO126*Inputs!C21/12,2),0))</f>
        <v>0</v>
      </c>
      <c r="BQ126" s="3">
        <f>IF(Inputs!$B$27&lt;&gt;"Ready","PENDING INPUTS",IF(AND(A126&lt;=Inputs!$B$6,BO126&gt;0),Inputs!G21,0))</f>
        <v>0</v>
      </c>
      <c r="BR126" s="3">
        <f>IF(Inputs!$B$27&lt;&gt;"Ready","PENDING INPUTS",IF(A126&gt;Inputs!$B$6,0,MIN((BO126+BP126+BQ126),IF(Inputs!H21=1,Inputs!D21,MAX(Inputs!F21,ROUND(BO126*Inputs!E21+BP126+BQ126,2))))))</f>
        <v>0</v>
      </c>
      <c r="BS126">
        <f>IF(Inputs!$B$27&lt;&gt;"Ready","PENDING INPUTS",IF(BO126&lt;=0,99,1+IF(AND(K126&gt;0,OR(Inputs!C14&gt;Inputs!C21,AND(Inputs!C14=Inputs!C21,0&lt;7))),1,0)+IF(AND(S126&gt;0,OR(Inputs!C15&gt;Inputs!C21,AND(Inputs!C15=Inputs!C21,1&lt;7))),1,0)+IF(AND(AA126&gt;0,OR(Inputs!C16&gt;Inputs!C21,AND(Inputs!C16=Inputs!C21,2&lt;7))),1,0)+IF(AND(AI126&gt;0,OR(Inputs!C17&gt;Inputs!C21,AND(Inputs!C17=Inputs!C21,3&lt;7))),1,0)+IF(AND(AQ126&gt;0,OR(Inputs!C18&gt;Inputs!C21,AND(Inputs!C18=Inputs!C21,4&lt;7))),1,0)+IF(AND(AY126&gt;0,OR(Inputs!C19&gt;Inputs!C21,AND(Inputs!C19=Inputs!C21,5&lt;7))),1,0)+IF(AND(BG126&gt;0,OR(Inputs!C20&gt;Inputs!C21,AND(Inputs!C20=Inputs!C21,6&lt;7))),1,0)+IF(AND(BW126&gt;0,OR(Inputs!C22&gt;Inputs!C21,AND(Inputs!C22=Inputs!C21,8&lt;7))),1,0)+IF(AND(CE126&gt;0,OR(Inputs!C23&gt;Inputs!C21,AND(Inputs!C23=Inputs!C21,9&lt;7))),1,0)))</f>
        <v>99</v>
      </c>
      <c r="BT126" s="3">
        <f>IF(Inputs!$B$27&lt;&gt;"Ready","PENDING INPUTS",IF(A126&gt;Inputs!$B$6,0,MIN(MAX(0,(BO126+BP126+BQ126)-BR126),MAX(0,C126-D126-(IF(O126&lt;BS126,K126+L126+M126-N126,0)+IF(W126&lt;BS126,S126+T126+U126-V126,0)+IF(AE126&lt;BS126,AA126+AB126+AC126-AD126,0)+IF(AM126&lt;BS126,AI126+AJ126+AK126-AL126,0)+IF(AU126&lt;BS126,AQ126+AR126+AS126-AT126,0)+IF(BC126&lt;BS126,AY126+AZ126+BA126-BB126,0)+IF(BK126&lt;BS126,BG126+BH126+BI126-BJ126,0)+IF(BS126&lt;BS126,BO126+BP126+BQ126-BR126,0)+IF(CA126&lt;BS126,BW126+BX126+BY126-BZ126,0)+IF(CI126&lt;BS126,CE126+CF126+CG126-CH126,0))))))</f>
        <v>0</v>
      </c>
      <c r="BU126" s="3">
        <f>IF(Inputs!$B$27&lt;&gt;"Ready","PENDING INPUTS",MIN((BO126+BP126+BQ126),IF(D126&gt;C126,IF(D126=0,0,BR126*C126/D126),BR126+BT126)))</f>
        <v>0</v>
      </c>
      <c r="BV126" s="3">
        <f>IF(Inputs!$B$27&lt;&gt;"Ready","PENDING INPUTS",MAX(0,(BO126+BP126+BQ126)-BU126))</f>
        <v>0</v>
      </c>
      <c r="BW126" s="3">
        <f>IF(Inputs!$B$27&lt;&gt;"Ready","PENDING INPUTS",CD125)</f>
        <v>0</v>
      </c>
      <c r="BX126" s="3">
        <f>IF(Inputs!$B$27&lt;&gt;"Ready","PENDING INPUTS",IF(A126&lt;=Inputs!$B$6,ROUND(BW126*Inputs!C22/12,2),0))</f>
        <v>0</v>
      </c>
      <c r="BY126" s="3">
        <f>IF(Inputs!$B$27&lt;&gt;"Ready","PENDING INPUTS",IF(AND(A126&lt;=Inputs!$B$6,BW126&gt;0),Inputs!G22,0))</f>
        <v>0</v>
      </c>
      <c r="BZ126" s="3">
        <f>IF(Inputs!$B$27&lt;&gt;"Ready","PENDING INPUTS",IF(A126&gt;Inputs!$B$6,0,MIN((BW126+BX126+BY126),IF(Inputs!H22=1,Inputs!D22,MAX(Inputs!F22,ROUND(BW126*Inputs!E22+BX126+BY126,2))))))</f>
        <v>0</v>
      </c>
      <c r="CA126">
        <f>IF(Inputs!$B$27&lt;&gt;"Ready","PENDING INPUTS",IF(BW126&lt;=0,99,1+IF(AND(K126&gt;0,OR(Inputs!C14&gt;Inputs!C22,AND(Inputs!C14=Inputs!C22,0&lt;8))),1,0)+IF(AND(S126&gt;0,OR(Inputs!C15&gt;Inputs!C22,AND(Inputs!C15=Inputs!C22,1&lt;8))),1,0)+IF(AND(AA126&gt;0,OR(Inputs!C16&gt;Inputs!C22,AND(Inputs!C16=Inputs!C22,2&lt;8))),1,0)+IF(AND(AI126&gt;0,OR(Inputs!C17&gt;Inputs!C22,AND(Inputs!C17=Inputs!C22,3&lt;8))),1,0)+IF(AND(AQ126&gt;0,OR(Inputs!C18&gt;Inputs!C22,AND(Inputs!C18=Inputs!C22,4&lt;8))),1,0)+IF(AND(AY126&gt;0,OR(Inputs!C19&gt;Inputs!C22,AND(Inputs!C19=Inputs!C22,5&lt;8))),1,0)+IF(AND(BG126&gt;0,OR(Inputs!C20&gt;Inputs!C22,AND(Inputs!C20=Inputs!C22,6&lt;8))),1,0)+IF(AND(BO126&gt;0,OR(Inputs!C21&gt;Inputs!C22,AND(Inputs!C21=Inputs!C22,7&lt;8))),1,0)+IF(AND(CE126&gt;0,OR(Inputs!C23&gt;Inputs!C22,AND(Inputs!C23=Inputs!C22,9&lt;8))),1,0)))</f>
        <v>99</v>
      </c>
      <c r="CB126" s="3">
        <f>IF(Inputs!$B$27&lt;&gt;"Ready","PENDING INPUTS",IF(A126&gt;Inputs!$B$6,0,MIN(MAX(0,(BW126+BX126+BY126)-BZ126),MAX(0,C126-D126-(IF(O126&lt;CA126,K126+L126+M126-N126,0)+IF(W126&lt;CA126,S126+T126+U126-V126,0)+IF(AE126&lt;CA126,AA126+AB126+AC126-AD126,0)+IF(AM126&lt;CA126,AI126+AJ126+AK126-AL126,0)+IF(AU126&lt;CA126,AQ126+AR126+AS126-AT126,0)+IF(BC126&lt;CA126,AY126+AZ126+BA126-BB126,0)+IF(BK126&lt;CA126,BG126+BH126+BI126-BJ126,0)+IF(BS126&lt;CA126,BO126+BP126+BQ126-BR126,0)+IF(CA126&lt;CA126,BW126+BX126+BY126-BZ126,0)+IF(CI126&lt;CA126,CE126+CF126+CG126-CH126,0))))))</f>
        <v>0</v>
      </c>
      <c r="CC126" s="3">
        <f>IF(Inputs!$B$27&lt;&gt;"Ready","PENDING INPUTS",MIN((BW126+BX126+BY126),IF(D126&gt;C126,IF(D126=0,0,BZ126*C126/D126),BZ126+CB126)))</f>
        <v>0</v>
      </c>
      <c r="CD126" s="3">
        <f>IF(Inputs!$B$27&lt;&gt;"Ready","PENDING INPUTS",MAX(0,(BW126+BX126+BY126)-CC126))</f>
        <v>0</v>
      </c>
      <c r="CE126" s="3">
        <f>IF(Inputs!$B$27&lt;&gt;"Ready","PENDING INPUTS",CL125)</f>
        <v>0</v>
      </c>
      <c r="CF126" s="3">
        <f>IF(Inputs!$B$27&lt;&gt;"Ready","PENDING INPUTS",IF(A126&lt;=Inputs!$B$6,ROUND(CE126*Inputs!C23/12,2),0))</f>
        <v>0</v>
      </c>
      <c r="CG126" s="3">
        <f>IF(Inputs!$B$27&lt;&gt;"Ready","PENDING INPUTS",IF(AND(A126&lt;=Inputs!$B$6,CE126&gt;0),Inputs!G23,0))</f>
        <v>0</v>
      </c>
      <c r="CH126" s="3">
        <f>IF(Inputs!$B$27&lt;&gt;"Ready","PENDING INPUTS",IF(A126&gt;Inputs!$B$6,0,MIN((CE126+CF126+CG126),IF(Inputs!H23=1,Inputs!D23,MAX(Inputs!F23,ROUND(CE126*Inputs!E23+CF126+CG126,2))))))</f>
        <v>0</v>
      </c>
      <c r="CI126">
        <f>IF(Inputs!$B$27&lt;&gt;"Ready","PENDING INPUTS",IF(CE126&lt;=0,99,1+IF(AND(K126&gt;0,OR(Inputs!C14&gt;Inputs!C23,AND(Inputs!C14=Inputs!C23,0&lt;9))),1,0)+IF(AND(S126&gt;0,OR(Inputs!C15&gt;Inputs!C23,AND(Inputs!C15=Inputs!C23,1&lt;9))),1,0)+IF(AND(AA126&gt;0,OR(Inputs!C16&gt;Inputs!C23,AND(Inputs!C16=Inputs!C23,2&lt;9))),1,0)+IF(AND(AI126&gt;0,OR(Inputs!C17&gt;Inputs!C23,AND(Inputs!C17=Inputs!C23,3&lt;9))),1,0)+IF(AND(AQ126&gt;0,OR(Inputs!C18&gt;Inputs!C23,AND(Inputs!C18=Inputs!C23,4&lt;9))),1,0)+IF(AND(AY126&gt;0,OR(Inputs!C19&gt;Inputs!C23,AND(Inputs!C19=Inputs!C23,5&lt;9))),1,0)+IF(AND(BG126&gt;0,OR(Inputs!C20&gt;Inputs!C23,AND(Inputs!C20=Inputs!C23,6&lt;9))),1,0)+IF(AND(BO126&gt;0,OR(Inputs!C21&gt;Inputs!C23,AND(Inputs!C21=Inputs!C23,7&lt;9))),1,0)+IF(AND(BW126&gt;0,OR(Inputs!C22&gt;Inputs!C23,AND(Inputs!C22=Inputs!C23,8&lt;9))),1,0)))</f>
        <v>99</v>
      </c>
      <c r="CJ126" s="3">
        <f>IF(Inputs!$B$27&lt;&gt;"Ready","PENDING INPUTS",IF(A126&gt;Inputs!$B$6,0,MIN(MAX(0,(CE126+CF126+CG126)-CH126),MAX(0,C126-D126-(IF(O126&lt;CI126,K126+L126+M126-N126,0)+IF(W126&lt;CI126,S126+T126+U126-V126,0)+IF(AE126&lt;CI126,AA126+AB126+AC126-AD126,0)+IF(AM126&lt;CI126,AI126+AJ126+AK126-AL126,0)+IF(AU126&lt;CI126,AQ126+AR126+AS126-AT126,0)+IF(BC126&lt;CI126,AY126+AZ126+BA126-BB126,0)+IF(BK126&lt;CI126,BG126+BH126+BI126-BJ126,0)+IF(BS126&lt;CI126,BO126+BP126+BQ126-BR126,0)+IF(CA126&lt;CI126,BW126+BX126+BY126-BZ126,0)+IF(CI126&lt;CI126,CE126+CF126+CG126-CH126,0))))))</f>
        <v>0</v>
      </c>
      <c r="CK126" s="3">
        <f>IF(Inputs!$B$27&lt;&gt;"Ready","PENDING INPUTS",MIN((CE126+CF126+CG126),IF(D126&gt;C126,IF(D126=0,0,CH126*C126/D126),CH126+CJ126)))</f>
        <v>0</v>
      </c>
      <c r="CL126" s="3">
        <f>IF(Inputs!$B$27&lt;&gt;"Ready","PENDING INPUTS",MAX(0,(CE126+CF126+CG126)-CK126))</f>
        <v>0</v>
      </c>
    </row>
    <row r="127" spans="1:90" ht="27.95" customHeight="1" x14ac:dyDescent="0.25">
      <c r="A127">
        <v>123</v>
      </c>
      <c r="B127" s="13">
        <f>IF(Inputs!$B$27&lt;&gt;"Ready","PENDING INPUTS",EDATE(Inputs!$B$5,A127-1))</f>
        <v>50010</v>
      </c>
      <c r="C127" s="3">
        <f>IF(Inputs!$B$27&lt;&gt;"Ready","PENDING INPUTS",IF(A127&lt;=Inputs!$B$6,MAX(0,Inputs!$B$4+IF(A127=Inputs!$B$7,Inputs!$B$8,0)+IF(A127=Inputs!$B$9,Inputs!$B$10,0)),0))</f>
        <v>0</v>
      </c>
      <c r="D127" s="3">
        <f>IF(Inputs!$B$27&lt;&gt;"Ready","PENDING INPUTS",SUM(N127,V127,AD127,AL127,AT127,BB127,BJ127,BR127,BZ127,CH127))</f>
        <v>0</v>
      </c>
      <c r="E127" s="3">
        <f>IF(Inputs!$B$27&lt;&gt;"Ready","PENDING INPUTS",MAX(0,D127-C127))</f>
        <v>0</v>
      </c>
      <c r="F127" s="3">
        <f>IF(Inputs!$B$27&lt;&gt;"Ready","PENDING INPUTS",SUM(Q127,Y127,AG127,AO127,AW127,BE127,BM127,BU127,CC127,CK127))</f>
        <v>0</v>
      </c>
      <c r="G127" s="3">
        <f>IF(Inputs!$B$27&lt;&gt;"Ready","PENDING INPUTS",SUM(L127,T127,AB127,AJ127,AR127,AZ127,BH127,BP127,BX127,CF127))</f>
        <v>0</v>
      </c>
      <c r="H127" s="3">
        <f>IF(Inputs!$B$27&lt;&gt;"Ready","PENDING INPUTS",SUM(M127,U127,AC127,AK127,AS127,BA127,BI127,BQ127,BY127,CG127))</f>
        <v>0</v>
      </c>
      <c r="I127" s="3">
        <f>IF(Inputs!$B$27&lt;&gt;"Ready","PENDING INPUTS",SUM(R127,Z127,AH127,AP127,AX127,BF127,BN127,BV127,CD127,CL127))</f>
        <v>0</v>
      </c>
      <c r="J127" t="str">
        <f>IF(Inputs!$B$27&lt;&gt;"Ready","PENDING INPUTS",IF(A127&gt;Inputs!$B$6,"Beyond horizon",IF(E127&gt;0.005,"MINIMUM SHORTFALL",IF(I127&lt;0.005,"Paid off","In progress"))))</f>
        <v>Beyond horizon</v>
      </c>
      <c r="K127" s="3">
        <f>IF(Inputs!$B$27&lt;&gt;"Ready","PENDING INPUTS",R126)</f>
        <v>0</v>
      </c>
      <c r="L127" s="3">
        <f>IF(Inputs!$B$27&lt;&gt;"Ready","PENDING INPUTS",IF(A127&lt;=Inputs!$B$6,ROUND(K127*Inputs!C14/12,2),0))</f>
        <v>0</v>
      </c>
      <c r="M127" s="3">
        <f>IF(Inputs!$B$27&lt;&gt;"Ready","PENDING INPUTS",IF(AND(A127&lt;=Inputs!$B$6,K127&gt;0),Inputs!G14,0))</f>
        <v>0</v>
      </c>
      <c r="N127" s="3">
        <f>IF(Inputs!$B$27&lt;&gt;"Ready","PENDING INPUTS",IF(A127&gt;Inputs!$B$6,0,MIN((K127+L127+M127),IF(Inputs!H14=1,Inputs!D14,MAX(Inputs!F14,ROUND(K127*Inputs!E14+L127+M127,2))))))</f>
        <v>0</v>
      </c>
      <c r="O127">
        <f>IF(Inputs!$B$27&lt;&gt;"Ready","PENDING INPUTS",IF(K127&lt;=0,99,1+IF(AND(S127&gt;0,OR(Inputs!C15&gt;Inputs!C14,AND(Inputs!C15=Inputs!C14,1&lt;0))),1,0)+IF(AND(AA127&gt;0,OR(Inputs!C16&gt;Inputs!C14,AND(Inputs!C16=Inputs!C14,2&lt;0))),1,0)+IF(AND(AI127&gt;0,OR(Inputs!C17&gt;Inputs!C14,AND(Inputs!C17=Inputs!C14,3&lt;0))),1,0)+IF(AND(AQ127&gt;0,OR(Inputs!C18&gt;Inputs!C14,AND(Inputs!C18=Inputs!C14,4&lt;0))),1,0)+IF(AND(AY127&gt;0,OR(Inputs!C19&gt;Inputs!C14,AND(Inputs!C19=Inputs!C14,5&lt;0))),1,0)+IF(AND(BG127&gt;0,OR(Inputs!C20&gt;Inputs!C14,AND(Inputs!C20=Inputs!C14,6&lt;0))),1,0)+IF(AND(BO127&gt;0,OR(Inputs!C21&gt;Inputs!C14,AND(Inputs!C21=Inputs!C14,7&lt;0))),1,0)+IF(AND(BW127&gt;0,OR(Inputs!C22&gt;Inputs!C14,AND(Inputs!C22=Inputs!C14,8&lt;0))),1,0)+IF(AND(CE127&gt;0,OR(Inputs!C23&gt;Inputs!C14,AND(Inputs!C23=Inputs!C14,9&lt;0))),1,0)))</f>
        <v>99</v>
      </c>
      <c r="P127" s="3">
        <f>IF(Inputs!$B$27&lt;&gt;"Ready","PENDING INPUTS",IF(A127&gt;Inputs!$B$6,0,MIN(MAX(0,(K127+L127+M127)-N127),MAX(0,C127-D127-(IF(O127&lt;O127,K127+L127+M127-N127,0)+IF(W127&lt;O127,S127+T127+U127-V127,0)+IF(AE127&lt;O127,AA127+AB127+AC127-AD127,0)+IF(AM127&lt;O127,AI127+AJ127+AK127-AL127,0)+IF(AU127&lt;O127,AQ127+AR127+AS127-AT127,0)+IF(BC127&lt;O127,AY127+AZ127+BA127-BB127,0)+IF(BK127&lt;O127,BG127+BH127+BI127-BJ127,0)+IF(BS127&lt;O127,BO127+BP127+BQ127-BR127,0)+IF(CA127&lt;O127,BW127+BX127+BY127-BZ127,0)+IF(CI127&lt;O127,CE127+CF127+CG127-CH127,0))))))</f>
        <v>0</v>
      </c>
      <c r="Q127" s="3">
        <f>IF(Inputs!$B$27&lt;&gt;"Ready","PENDING INPUTS",MIN((K127+L127+M127),IF(D127&gt;C127,IF(D127=0,0,N127*C127/D127),N127+P127)))</f>
        <v>0</v>
      </c>
      <c r="R127" s="3">
        <f>IF(Inputs!$B$27&lt;&gt;"Ready","PENDING INPUTS",MAX(0,(K127+L127+M127)-Q127))</f>
        <v>0</v>
      </c>
      <c r="S127" s="3">
        <f>IF(Inputs!$B$27&lt;&gt;"Ready","PENDING INPUTS",Z126)</f>
        <v>0</v>
      </c>
      <c r="T127" s="3">
        <f>IF(Inputs!$B$27&lt;&gt;"Ready","PENDING INPUTS",IF(A127&lt;=Inputs!$B$6,ROUND(S127*Inputs!C15/12,2),0))</f>
        <v>0</v>
      </c>
      <c r="U127" s="3">
        <f>IF(Inputs!$B$27&lt;&gt;"Ready","PENDING INPUTS",IF(AND(A127&lt;=Inputs!$B$6,S127&gt;0),Inputs!G15,0))</f>
        <v>0</v>
      </c>
      <c r="V127" s="3">
        <f>IF(Inputs!$B$27&lt;&gt;"Ready","PENDING INPUTS",IF(A127&gt;Inputs!$B$6,0,MIN((S127+T127+U127),IF(Inputs!H15=1,Inputs!D15,MAX(Inputs!F15,ROUND(S127*Inputs!E15+T127+U127,2))))))</f>
        <v>0</v>
      </c>
      <c r="W127">
        <f>IF(Inputs!$B$27&lt;&gt;"Ready","PENDING INPUTS",IF(S127&lt;=0,99,1+IF(AND(K127&gt;0,OR(Inputs!C14&gt;Inputs!C15,AND(Inputs!C14=Inputs!C15,0&lt;1))),1,0)+IF(AND(AA127&gt;0,OR(Inputs!C16&gt;Inputs!C15,AND(Inputs!C16=Inputs!C15,2&lt;1))),1,0)+IF(AND(AI127&gt;0,OR(Inputs!C17&gt;Inputs!C15,AND(Inputs!C17=Inputs!C15,3&lt;1))),1,0)+IF(AND(AQ127&gt;0,OR(Inputs!C18&gt;Inputs!C15,AND(Inputs!C18=Inputs!C15,4&lt;1))),1,0)+IF(AND(AY127&gt;0,OR(Inputs!C19&gt;Inputs!C15,AND(Inputs!C19=Inputs!C15,5&lt;1))),1,0)+IF(AND(BG127&gt;0,OR(Inputs!C20&gt;Inputs!C15,AND(Inputs!C20=Inputs!C15,6&lt;1))),1,0)+IF(AND(BO127&gt;0,OR(Inputs!C21&gt;Inputs!C15,AND(Inputs!C21=Inputs!C15,7&lt;1))),1,0)+IF(AND(BW127&gt;0,OR(Inputs!C22&gt;Inputs!C15,AND(Inputs!C22=Inputs!C15,8&lt;1))),1,0)+IF(AND(CE127&gt;0,OR(Inputs!C23&gt;Inputs!C15,AND(Inputs!C23=Inputs!C15,9&lt;1))),1,0)))</f>
        <v>99</v>
      </c>
      <c r="X127" s="3">
        <f>IF(Inputs!$B$27&lt;&gt;"Ready","PENDING INPUTS",IF(A127&gt;Inputs!$B$6,0,MIN(MAX(0,(S127+T127+U127)-V127),MAX(0,C127-D127-(IF(O127&lt;W127,K127+L127+M127-N127,0)+IF(W127&lt;W127,S127+T127+U127-V127,0)+IF(AE127&lt;W127,AA127+AB127+AC127-AD127,0)+IF(AM127&lt;W127,AI127+AJ127+AK127-AL127,0)+IF(AU127&lt;W127,AQ127+AR127+AS127-AT127,0)+IF(BC127&lt;W127,AY127+AZ127+BA127-BB127,0)+IF(BK127&lt;W127,BG127+BH127+BI127-BJ127,0)+IF(BS127&lt;W127,BO127+BP127+BQ127-BR127,0)+IF(CA127&lt;W127,BW127+BX127+BY127-BZ127,0)+IF(CI127&lt;W127,CE127+CF127+CG127-CH127,0))))))</f>
        <v>0</v>
      </c>
      <c r="Y127" s="3">
        <f>IF(Inputs!$B$27&lt;&gt;"Ready","PENDING INPUTS",MIN((S127+T127+U127),IF(D127&gt;C127,IF(D127=0,0,V127*C127/D127),V127+X127)))</f>
        <v>0</v>
      </c>
      <c r="Z127" s="3">
        <f>IF(Inputs!$B$27&lt;&gt;"Ready","PENDING INPUTS",MAX(0,(S127+T127+U127)-Y127))</f>
        <v>0</v>
      </c>
      <c r="AA127" s="3">
        <f>IF(Inputs!$B$27&lt;&gt;"Ready","PENDING INPUTS",AH126)</f>
        <v>0</v>
      </c>
      <c r="AB127" s="3">
        <f>IF(Inputs!$B$27&lt;&gt;"Ready","PENDING INPUTS",IF(A127&lt;=Inputs!$B$6,ROUND(AA127*Inputs!C16/12,2),0))</f>
        <v>0</v>
      </c>
      <c r="AC127" s="3">
        <f>IF(Inputs!$B$27&lt;&gt;"Ready","PENDING INPUTS",IF(AND(A127&lt;=Inputs!$B$6,AA127&gt;0),Inputs!G16,0))</f>
        <v>0</v>
      </c>
      <c r="AD127" s="3">
        <f>IF(Inputs!$B$27&lt;&gt;"Ready","PENDING INPUTS",IF(A127&gt;Inputs!$B$6,0,MIN((AA127+AB127+AC127),IF(Inputs!H16=1,Inputs!D16,MAX(Inputs!F16,ROUND(AA127*Inputs!E16+AB127+AC127,2))))))</f>
        <v>0</v>
      </c>
      <c r="AE127">
        <f>IF(Inputs!$B$27&lt;&gt;"Ready","PENDING INPUTS",IF(AA127&lt;=0,99,1+IF(AND(K127&gt;0,OR(Inputs!C14&gt;Inputs!C16,AND(Inputs!C14=Inputs!C16,0&lt;2))),1,0)+IF(AND(S127&gt;0,OR(Inputs!C15&gt;Inputs!C16,AND(Inputs!C15=Inputs!C16,1&lt;2))),1,0)+IF(AND(AI127&gt;0,OR(Inputs!C17&gt;Inputs!C16,AND(Inputs!C17=Inputs!C16,3&lt;2))),1,0)+IF(AND(AQ127&gt;0,OR(Inputs!C18&gt;Inputs!C16,AND(Inputs!C18=Inputs!C16,4&lt;2))),1,0)+IF(AND(AY127&gt;0,OR(Inputs!C19&gt;Inputs!C16,AND(Inputs!C19=Inputs!C16,5&lt;2))),1,0)+IF(AND(BG127&gt;0,OR(Inputs!C20&gt;Inputs!C16,AND(Inputs!C20=Inputs!C16,6&lt;2))),1,0)+IF(AND(BO127&gt;0,OR(Inputs!C21&gt;Inputs!C16,AND(Inputs!C21=Inputs!C16,7&lt;2))),1,0)+IF(AND(BW127&gt;0,OR(Inputs!C22&gt;Inputs!C16,AND(Inputs!C22=Inputs!C16,8&lt;2))),1,0)+IF(AND(CE127&gt;0,OR(Inputs!C23&gt;Inputs!C16,AND(Inputs!C23=Inputs!C16,9&lt;2))),1,0)))</f>
        <v>99</v>
      </c>
      <c r="AF127" s="3">
        <f>IF(Inputs!$B$27&lt;&gt;"Ready","PENDING INPUTS",IF(A127&gt;Inputs!$B$6,0,MIN(MAX(0,(AA127+AB127+AC127)-AD127),MAX(0,C127-D127-(IF(O127&lt;AE127,K127+L127+M127-N127,0)+IF(W127&lt;AE127,S127+T127+U127-V127,0)+IF(AE127&lt;AE127,AA127+AB127+AC127-AD127,0)+IF(AM127&lt;AE127,AI127+AJ127+AK127-AL127,0)+IF(AU127&lt;AE127,AQ127+AR127+AS127-AT127,0)+IF(BC127&lt;AE127,AY127+AZ127+BA127-BB127,0)+IF(BK127&lt;AE127,BG127+BH127+BI127-BJ127,0)+IF(BS127&lt;AE127,BO127+BP127+BQ127-BR127,0)+IF(CA127&lt;AE127,BW127+BX127+BY127-BZ127,0)+IF(CI127&lt;AE127,CE127+CF127+CG127-CH127,0))))))</f>
        <v>0</v>
      </c>
      <c r="AG127" s="3">
        <f>IF(Inputs!$B$27&lt;&gt;"Ready","PENDING INPUTS",MIN((AA127+AB127+AC127),IF(D127&gt;C127,IF(D127=0,0,AD127*C127/D127),AD127+AF127)))</f>
        <v>0</v>
      </c>
      <c r="AH127" s="3">
        <f>IF(Inputs!$B$27&lt;&gt;"Ready","PENDING INPUTS",MAX(0,(AA127+AB127+AC127)-AG127))</f>
        <v>0</v>
      </c>
      <c r="AI127" s="3">
        <f>IF(Inputs!$B$27&lt;&gt;"Ready","PENDING INPUTS",AP126)</f>
        <v>0</v>
      </c>
      <c r="AJ127" s="3">
        <f>IF(Inputs!$B$27&lt;&gt;"Ready","PENDING INPUTS",IF(A127&lt;=Inputs!$B$6,ROUND(AI127*Inputs!C17/12,2),0))</f>
        <v>0</v>
      </c>
      <c r="AK127" s="3">
        <f>IF(Inputs!$B$27&lt;&gt;"Ready","PENDING INPUTS",IF(AND(A127&lt;=Inputs!$B$6,AI127&gt;0),Inputs!G17,0))</f>
        <v>0</v>
      </c>
      <c r="AL127" s="3">
        <f>IF(Inputs!$B$27&lt;&gt;"Ready","PENDING INPUTS",IF(A127&gt;Inputs!$B$6,0,MIN((AI127+AJ127+AK127),IF(Inputs!H17=1,Inputs!D17,MAX(Inputs!F17,ROUND(AI127*Inputs!E17+AJ127+AK127,2))))))</f>
        <v>0</v>
      </c>
      <c r="AM127">
        <f>IF(Inputs!$B$27&lt;&gt;"Ready","PENDING INPUTS",IF(AI127&lt;=0,99,1+IF(AND(K127&gt;0,OR(Inputs!C14&gt;Inputs!C17,AND(Inputs!C14=Inputs!C17,0&lt;3))),1,0)+IF(AND(S127&gt;0,OR(Inputs!C15&gt;Inputs!C17,AND(Inputs!C15=Inputs!C17,1&lt;3))),1,0)+IF(AND(AA127&gt;0,OR(Inputs!C16&gt;Inputs!C17,AND(Inputs!C16=Inputs!C17,2&lt;3))),1,0)+IF(AND(AQ127&gt;0,OR(Inputs!C18&gt;Inputs!C17,AND(Inputs!C18=Inputs!C17,4&lt;3))),1,0)+IF(AND(AY127&gt;0,OR(Inputs!C19&gt;Inputs!C17,AND(Inputs!C19=Inputs!C17,5&lt;3))),1,0)+IF(AND(BG127&gt;0,OR(Inputs!C20&gt;Inputs!C17,AND(Inputs!C20=Inputs!C17,6&lt;3))),1,0)+IF(AND(BO127&gt;0,OR(Inputs!C21&gt;Inputs!C17,AND(Inputs!C21=Inputs!C17,7&lt;3))),1,0)+IF(AND(BW127&gt;0,OR(Inputs!C22&gt;Inputs!C17,AND(Inputs!C22=Inputs!C17,8&lt;3))),1,0)+IF(AND(CE127&gt;0,OR(Inputs!C23&gt;Inputs!C17,AND(Inputs!C23=Inputs!C17,9&lt;3))),1,0)))</f>
        <v>99</v>
      </c>
      <c r="AN127" s="3">
        <f>IF(Inputs!$B$27&lt;&gt;"Ready","PENDING INPUTS",IF(A127&gt;Inputs!$B$6,0,MIN(MAX(0,(AI127+AJ127+AK127)-AL127),MAX(0,C127-D127-(IF(O127&lt;AM127,K127+L127+M127-N127,0)+IF(W127&lt;AM127,S127+T127+U127-V127,0)+IF(AE127&lt;AM127,AA127+AB127+AC127-AD127,0)+IF(AM127&lt;AM127,AI127+AJ127+AK127-AL127,0)+IF(AU127&lt;AM127,AQ127+AR127+AS127-AT127,0)+IF(BC127&lt;AM127,AY127+AZ127+BA127-BB127,0)+IF(BK127&lt;AM127,BG127+BH127+BI127-BJ127,0)+IF(BS127&lt;AM127,BO127+BP127+BQ127-BR127,0)+IF(CA127&lt;AM127,BW127+BX127+BY127-BZ127,0)+IF(CI127&lt;AM127,CE127+CF127+CG127-CH127,0))))))</f>
        <v>0</v>
      </c>
      <c r="AO127" s="3">
        <f>IF(Inputs!$B$27&lt;&gt;"Ready","PENDING INPUTS",MIN((AI127+AJ127+AK127),IF(D127&gt;C127,IF(D127=0,0,AL127*C127/D127),AL127+AN127)))</f>
        <v>0</v>
      </c>
      <c r="AP127" s="3">
        <f>IF(Inputs!$B$27&lt;&gt;"Ready","PENDING INPUTS",MAX(0,(AI127+AJ127+AK127)-AO127))</f>
        <v>0</v>
      </c>
      <c r="AQ127" s="3">
        <f>IF(Inputs!$B$27&lt;&gt;"Ready","PENDING INPUTS",AX126)</f>
        <v>0</v>
      </c>
      <c r="AR127" s="3">
        <f>IF(Inputs!$B$27&lt;&gt;"Ready","PENDING INPUTS",IF(A127&lt;=Inputs!$B$6,ROUND(AQ127*Inputs!C18/12,2),0))</f>
        <v>0</v>
      </c>
      <c r="AS127" s="3">
        <f>IF(Inputs!$B$27&lt;&gt;"Ready","PENDING INPUTS",IF(AND(A127&lt;=Inputs!$B$6,AQ127&gt;0),Inputs!G18,0))</f>
        <v>0</v>
      </c>
      <c r="AT127" s="3">
        <f>IF(Inputs!$B$27&lt;&gt;"Ready","PENDING INPUTS",IF(A127&gt;Inputs!$B$6,0,MIN((AQ127+AR127+AS127),IF(Inputs!H18=1,Inputs!D18,MAX(Inputs!F18,ROUND(AQ127*Inputs!E18+AR127+AS127,2))))))</f>
        <v>0</v>
      </c>
      <c r="AU127">
        <f>IF(Inputs!$B$27&lt;&gt;"Ready","PENDING INPUTS",IF(AQ127&lt;=0,99,1+IF(AND(K127&gt;0,OR(Inputs!C14&gt;Inputs!C18,AND(Inputs!C14=Inputs!C18,0&lt;4))),1,0)+IF(AND(S127&gt;0,OR(Inputs!C15&gt;Inputs!C18,AND(Inputs!C15=Inputs!C18,1&lt;4))),1,0)+IF(AND(AA127&gt;0,OR(Inputs!C16&gt;Inputs!C18,AND(Inputs!C16=Inputs!C18,2&lt;4))),1,0)+IF(AND(AI127&gt;0,OR(Inputs!C17&gt;Inputs!C18,AND(Inputs!C17=Inputs!C18,3&lt;4))),1,0)+IF(AND(AY127&gt;0,OR(Inputs!C19&gt;Inputs!C18,AND(Inputs!C19=Inputs!C18,5&lt;4))),1,0)+IF(AND(BG127&gt;0,OR(Inputs!C20&gt;Inputs!C18,AND(Inputs!C20=Inputs!C18,6&lt;4))),1,0)+IF(AND(BO127&gt;0,OR(Inputs!C21&gt;Inputs!C18,AND(Inputs!C21=Inputs!C18,7&lt;4))),1,0)+IF(AND(BW127&gt;0,OR(Inputs!C22&gt;Inputs!C18,AND(Inputs!C22=Inputs!C18,8&lt;4))),1,0)+IF(AND(CE127&gt;0,OR(Inputs!C23&gt;Inputs!C18,AND(Inputs!C23=Inputs!C18,9&lt;4))),1,0)))</f>
        <v>99</v>
      </c>
      <c r="AV127" s="3">
        <f>IF(Inputs!$B$27&lt;&gt;"Ready","PENDING INPUTS",IF(A127&gt;Inputs!$B$6,0,MIN(MAX(0,(AQ127+AR127+AS127)-AT127),MAX(0,C127-D127-(IF(O127&lt;AU127,K127+L127+M127-N127,0)+IF(W127&lt;AU127,S127+T127+U127-V127,0)+IF(AE127&lt;AU127,AA127+AB127+AC127-AD127,0)+IF(AM127&lt;AU127,AI127+AJ127+AK127-AL127,0)+IF(AU127&lt;AU127,AQ127+AR127+AS127-AT127,0)+IF(BC127&lt;AU127,AY127+AZ127+BA127-BB127,0)+IF(BK127&lt;AU127,BG127+BH127+BI127-BJ127,0)+IF(BS127&lt;AU127,BO127+BP127+BQ127-BR127,0)+IF(CA127&lt;AU127,BW127+BX127+BY127-BZ127,0)+IF(CI127&lt;AU127,CE127+CF127+CG127-CH127,0))))))</f>
        <v>0</v>
      </c>
      <c r="AW127" s="3">
        <f>IF(Inputs!$B$27&lt;&gt;"Ready","PENDING INPUTS",MIN((AQ127+AR127+AS127),IF(D127&gt;C127,IF(D127=0,0,AT127*C127/D127),AT127+AV127)))</f>
        <v>0</v>
      </c>
      <c r="AX127" s="3">
        <f>IF(Inputs!$B$27&lt;&gt;"Ready","PENDING INPUTS",MAX(0,(AQ127+AR127+AS127)-AW127))</f>
        <v>0</v>
      </c>
      <c r="AY127" s="3">
        <f>IF(Inputs!$B$27&lt;&gt;"Ready","PENDING INPUTS",BF126)</f>
        <v>0</v>
      </c>
      <c r="AZ127" s="3">
        <f>IF(Inputs!$B$27&lt;&gt;"Ready","PENDING INPUTS",IF(A127&lt;=Inputs!$B$6,ROUND(AY127*Inputs!C19/12,2),0))</f>
        <v>0</v>
      </c>
      <c r="BA127" s="3">
        <f>IF(Inputs!$B$27&lt;&gt;"Ready","PENDING INPUTS",IF(AND(A127&lt;=Inputs!$B$6,AY127&gt;0),Inputs!G19,0))</f>
        <v>0</v>
      </c>
      <c r="BB127" s="3">
        <f>IF(Inputs!$B$27&lt;&gt;"Ready","PENDING INPUTS",IF(A127&gt;Inputs!$B$6,0,MIN((AY127+AZ127+BA127),IF(Inputs!H19=1,Inputs!D19,MAX(Inputs!F19,ROUND(AY127*Inputs!E19+AZ127+BA127,2))))))</f>
        <v>0</v>
      </c>
      <c r="BC127">
        <f>IF(Inputs!$B$27&lt;&gt;"Ready","PENDING INPUTS",IF(AY127&lt;=0,99,1+IF(AND(K127&gt;0,OR(Inputs!C14&gt;Inputs!C19,AND(Inputs!C14=Inputs!C19,0&lt;5))),1,0)+IF(AND(S127&gt;0,OR(Inputs!C15&gt;Inputs!C19,AND(Inputs!C15=Inputs!C19,1&lt;5))),1,0)+IF(AND(AA127&gt;0,OR(Inputs!C16&gt;Inputs!C19,AND(Inputs!C16=Inputs!C19,2&lt;5))),1,0)+IF(AND(AI127&gt;0,OR(Inputs!C17&gt;Inputs!C19,AND(Inputs!C17=Inputs!C19,3&lt;5))),1,0)+IF(AND(AQ127&gt;0,OR(Inputs!C18&gt;Inputs!C19,AND(Inputs!C18=Inputs!C19,4&lt;5))),1,0)+IF(AND(BG127&gt;0,OR(Inputs!C20&gt;Inputs!C19,AND(Inputs!C20=Inputs!C19,6&lt;5))),1,0)+IF(AND(BO127&gt;0,OR(Inputs!C21&gt;Inputs!C19,AND(Inputs!C21=Inputs!C19,7&lt;5))),1,0)+IF(AND(BW127&gt;0,OR(Inputs!C22&gt;Inputs!C19,AND(Inputs!C22=Inputs!C19,8&lt;5))),1,0)+IF(AND(CE127&gt;0,OR(Inputs!C23&gt;Inputs!C19,AND(Inputs!C23=Inputs!C19,9&lt;5))),1,0)))</f>
        <v>99</v>
      </c>
      <c r="BD127" s="3">
        <f>IF(Inputs!$B$27&lt;&gt;"Ready","PENDING INPUTS",IF(A127&gt;Inputs!$B$6,0,MIN(MAX(0,(AY127+AZ127+BA127)-BB127),MAX(0,C127-D127-(IF(O127&lt;BC127,K127+L127+M127-N127,0)+IF(W127&lt;BC127,S127+T127+U127-V127,0)+IF(AE127&lt;BC127,AA127+AB127+AC127-AD127,0)+IF(AM127&lt;BC127,AI127+AJ127+AK127-AL127,0)+IF(AU127&lt;BC127,AQ127+AR127+AS127-AT127,0)+IF(BC127&lt;BC127,AY127+AZ127+BA127-BB127,0)+IF(BK127&lt;BC127,BG127+BH127+BI127-BJ127,0)+IF(BS127&lt;BC127,BO127+BP127+BQ127-BR127,0)+IF(CA127&lt;BC127,BW127+BX127+BY127-BZ127,0)+IF(CI127&lt;BC127,CE127+CF127+CG127-CH127,0))))))</f>
        <v>0</v>
      </c>
      <c r="BE127" s="3">
        <f>IF(Inputs!$B$27&lt;&gt;"Ready","PENDING INPUTS",MIN((AY127+AZ127+BA127),IF(D127&gt;C127,IF(D127=0,0,BB127*C127/D127),BB127+BD127)))</f>
        <v>0</v>
      </c>
      <c r="BF127" s="3">
        <f>IF(Inputs!$B$27&lt;&gt;"Ready","PENDING INPUTS",MAX(0,(AY127+AZ127+BA127)-BE127))</f>
        <v>0</v>
      </c>
      <c r="BG127" s="3">
        <f>IF(Inputs!$B$27&lt;&gt;"Ready","PENDING INPUTS",BN126)</f>
        <v>0</v>
      </c>
      <c r="BH127" s="3">
        <f>IF(Inputs!$B$27&lt;&gt;"Ready","PENDING INPUTS",IF(A127&lt;=Inputs!$B$6,ROUND(BG127*Inputs!C20/12,2),0))</f>
        <v>0</v>
      </c>
      <c r="BI127" s="3">
        <f>IF(Inputs!$B$27&lt;&gt;"Ready","PENDING INPUTS",IF(AND(A127&lt;=Inputs!$B$6,BG127&gt;0),Inputs!G20,0))</f>
        <v>0</v>
      </c>
      <c r="BJ127" s="3">
        <f>IF(Inputs!$B$27&lt;&gt;"Ready","PENDING INPUTS",IF(A127&gt;Inputs!$B$6,0,MIN((BG127+BH127+BI127),IF(Inputs!H20=1,Inputs!D20,MAX(Inputs!F20,ROUND(BG127*Inputs!E20+BH127+BI127,2))))))</f>
        <v>0</v>
      </c>
      <c r="BK127">
        <f>IF(Inputs!$B$27&lt;&gt;"Ready","PENDING INPUTS",IF(BG127&lt;=0,99,1+IF(AND(K127&gt;0,OR(Inputs!C14&gt;Inputs!C20,AND(Inputs!C14=Inputs!C20,0&lt;6))),1,0)+IF(AND(S127&gt;0,OR(Inputs!C15&gt;Inputs!C20,AND(Inputs!C15=Inputs!C20,1&lt;6))),1,0)+IF(AND(AA127&gt;0,OR(Inputs!C16&gt;Inputs!C20,AND(Inputs!C16=Inputs!C20,2&lt;6))),1,0)+IF(AND(AI127&gt;0,OR(Inputs!C17&gt;Inputs!C20,AND(Inputs!C17=Inputs!C20,3&lt;6))),1,0)+IF(AND(AQ127&gt;0,OR(Inputs!C18&gt;Inputs!C20,AND(Inputs!C18=Inputs!C20,4&lt;6))),1,0)+IF(AND(AY127&gt;0,OR(Inputs!C19&gt;Inputs!C20,AND(Inputs!C19=Inputs!C20,5&lt;6))),1,0)+IF(AND(BO127&gt;0,OR(Inputs!C21&gt;Inputs!C20,AND(Inputs!C21=Inputs!C20,7&lt;6))),1,0)+IF(AND(BW127&gt;0,OR(Inputs!C22&gt;Inputs!C20,AND(Inputs!C22=Inputs!C20,8&lt;6))),1,0)+IF(AND(CE127&gt;0,OR(Inputs!C23&gt;Inputs!C20,AND(Inputs!C23=Inputs!C20,9&lt;6))),1,0)))</f>
        <v>99</v>
      </c>
      <c r="BL127" s="3">
        <f>IF(Inputs!$B$27&lt;&gt;"Ready","PENDING INPUTS",IF(A127&gt;Inputs!$B$6,0,MIN(MAX(0,(BG127+BH127+BI127)-BJ127),MAX(0,C127-D127-(IF(O127&lt;BK127,K127+L127+M127-N127,0)+IF(W127&lt;BK127,S127+T127+U127-V127,0)+IF(AE127&lt;BK127,AA127+AB127+AC127-AD127,0)+IF(AM127&lt;BK127,AI127+AJ127+AK127-AL127,0)+IF(AU127&lt;BK127,AQ127+AR127+AS127-AT127,0)+IF(BC127&lt;BK127,AY127+AZ127+BA127-BB127,0)+IF(BK127&lt;BK127,BG127+BH127+BI127-BJ127,0)+IF(BS127&lt;BK127,BO127+BP127+BQ127-BR127,0)+IF(CA127&lt;BK127,BW127+BX127+BY127-BZ127,0)+IF(CI127&lt;BK127,CE127+CF127+CG127-CH127,0))))))</f>
        <v>0</v>
      </c>
      <c r="BM127" s="3">
        <f>IF(Inputs!$B$27&lt;&gt;"Ready","PENDING INPUTS",MIN((BG127+BH127+BI127),IF(D127&gt;C127,IF(D127=0,0,BJ127*C127/D127),BJ127+BL127)))</f>
        <v>0</v>
      </c>
      <c r="BN127" s="3">
        <f>IF(Inputs!$B$27&lt;&gt;"Ready","PENDING INPUTS",MAX(0,(BG127+BH127+BI127)-BM127))</f>
        <v>0</v>
      </c>
      <c r="BO127" s="3">
        <f>IF(Inputs!$B$27&lt;&gt;"Ready","PENDING INPUTS",BV126)</f>
        <v>0</v>
      </c>
      <c r="BP127" s="3">
        <f>IF(Inputs!$B$27&lt;&gt;"Ready","PENDING INPUTS",IF(A127&lt;=Inputs!$B$6,ROUND(BO127*Inputs!C21/12,2),0))</f>
        <v>0</v>
      </c>
      <c r="BQ127" s="3">
        <f>IF(Inputs!$B$27&lt;&gt;"Ready","PENDING INPUTS",IF(AND(A127&lt;=Inputs!$B$6,BO127&gt;0),Inputs!G21,0))</f>
        <v>0</v>
      </c>
      <c r="BR127" s="3">
        <f>IF(Inputs!$B$27&lt;&gt;"Ready","PENDING INPUTS",IF(A127&gt;Inputs!$B$6,0,MIN((BO127+BP127+BQ127),IF(Inputs!H21=1,Inputs!D21,MAX(Inputs!F21,ROUND(BO127*Inputs!E21+BP127+BQ127,2))))))</f>
        <v>0</v>
      </c>
      <c r="BS127">
        <f>IF(Inputs!$B$27&lt;&gt;"Ready","PENDING INPUTS",IF(BO127&lt;=0,99,1+IF(AND(K127&gt;0,OR(Inputs!C14&gt;Inputs!C21,AND(Inputs!C14=Inputs!C21,0&lt;7))),1,0)+IF(AND(S127&gt;0,OR(Inputs!C15&gt;Inputs!C21,AND(Inputs!C15=Inputs!C21,1&lt;7))),1,0)+IF(AND(AA127&gt;0,OR(Inputs!C16&gt;Inputs!C21,AND(Inputs!C16=Inputs!C21,2&lt;7))),1,0)+IF(AND(AI127&gt;0,OR(Inputs!C17&gt;Inputs!C21,AND(Inputs!C17=Inputs!C21,3&lt;7))),1,0)+IF(AND(AQ127&gt;0,OR(Inputs!C18&gt;Inputs!C21,AND(Inputs!C18=Inputs!C21,4&lt;7))),1,0)+IF(AND(AY127&gt;0,OR(Inputs!C19&gt;Inputs!C21,AND(Inputs!C19=Inputs!C21,5&lt;7))),1,0)+IF(AND(BG127&gt;0,OR(Inputs!C20&gt;Inputs!C21,AND(Inputs!C20=Inputs!C21,6&lt;7))),1,0)+IF(AND(BW127&gt;0,OR(Inputs!C22&gt;Inputs!C21,AND(Inputs!C22=Inputs!C21,8&lt;7))),1,0)+IF(AND(CE127&gt;0,OR(Inputs!C23&gt;Inputs!C21,AND(Inputs!C23=Inputs!C21,9&lt;7))),1,0)))</f>
        <v>99</v>
      </c>
      <c r="BT127" s="3">
        <f>IF(Inputs!$B$27&lt;&gt;"Ready","PENDING INPUTS",IF(A127&gt;Inputs!$B$6,0,MIN(MAX(0,(BO127+BP127+BQ127)-BR127),MAX(0,C127-D127-(IF(O127&lt;BS127,K127+L127+M127-N127,0)+IF(W127&lt;BS127,S127+T127+U127-V127,0)+IF(AE127&lt;BS127,AA127+AB127+AC127-AD127,0)+IF(AM127&lt;BS127,AI127+AJ127+AK127-AL127,0)+IF(AU127&lt;BS127,AQ127+AR127+AS127-AT127,0)+IF(BC127&lt;BS127,AY127+AZ127+BA127-BB127,0)+IF(BK127&lt;BS127,BG127+BH127+BI127-BJ127,0)+IF(BS127&lt;BS127,BO127+BP127+BQ127-BR127,0)+IF(CA127&lt;BS127,BW127+BX127+BY127-BZ127,0)+IF(CI127&lt;BS127,CE127+CF127+CG127-CH127,0))))))</f>
        <v>0</v>
      </c>
      <c r="BU127" s="3">
        <f>IF(Inputs!$B$27&lt;&gt;"Ready","PENDING INPUTS",MIN((BO127+BP127+BQ127),IF(D127&gt;C127,IF(D127=0,0,BR127*C127/D127),BR127+BT127)))</f>
        <v>0</v>
      </c>
      <c r="BV127" s="3">
        <f>IF(Inputs!$B$27&lt;&gt;"Ready","PENDING INPUTS",MAX(0,(BO127+BP127+BQ127)-BU127))</f>
        <v>0</v>
      </c>
      <c r="BW127" s="3">
        <f>IF(Inputs!$B$27&lt;&gt;"Ready","PENDING INPUTS",CD126)</f>
        <v>0</v>
      </c>
      <c r="BX127" s="3">
        <f>IF(Inputs!$B$27&lt;&gt;"Ready","PENDING INPUTS",IF(A127&lt;=Inputs!$B$6,ROUND(BW127*Inputs!C22/12,2),0))</f>
        <v>0</v>
      </c>
      <c r="BY127" s="3">
        <f>IF(Inputs!$B$27&lt;&gt;"Ready","PENDING INPUTS",IF(AND(A127&lt;=Inputs!$B$6,BW127&gt;0),Inputs!G22,0))</f>
        <v>0</v>
      </c>
      <c r="BZ127" s="3">
        <f>IF(Inputs!$B$27&lt;&gt;"Ready","PENDING INPUTS",IF(A127&gt;Inputs!$B$6,0,MIN((BW127+BX127+BY127),IF(Inputs!H22=1,Inputs!D22,MAX(Inputs!F22,ROUND(BW127*Inputs!E22+BX127+BY127,2))))))</f>
        <v>0</v>
      </c>
      <c r="CA127">
        <f>IF(Inputs!$B$27&lt;&gt;"Ready","PENDING INPUTS",IF(BW127&lt;=0,99,1+IF(AND(K127&gt;0,OR(Inputs!C14&gt;Inputs!C22,AND(Inputs!C14=Inputs!C22,0&lt;8))),1,0)+IF(AND(S127&gt;0,OR(Inputs!C15&gt;Inputs!C22,AND(Inputs!C15=Inputs!C22,1&lt;8))),1,0)+IF(AND(AA127&gt;0,OR(Inputs!C16&gt;Inputs!C22,AND(Inputs!C16=Inputs!C22,2&lt;8))),1,0)+IF(AND(AI127&gt;0,OR(Inputs!C17&gt;Inputs!C22,AND(Inputs!C17=Inputs!C22,3&lt;8))),1,0)+IF(AND(AQ127&gt;0,OR(Inputs!C18&gt;Inputs!C22,AND(Inputs!C18=Inputs!C22,4&lt;8))),1,0)+IF(AND(AY127&gt;0,OR(Inputs!C19&gt;Inputs!C22,AND(Inputs!C19=Inputs!C22,5&lt;8))),1,0)+IF(AND(BG127&gt;0,OR(Inputs!C20&gt;Inputs!C22,AND(Inputs!C20=Inputs!C22,6&lt;8))),1,0)+IF(AND(BO127&gt;0,OR(Inputs!C21&gt;Inputs!C22,AND(Inputs!C21=Inputs!C22,7&lt;8))),1,0)+IF(AND(CE127&gt;0,OR(Inputs!C23&gt;Inputs!C22,AND(Inputs!C23=Inputs!C22,9&lt;8))),1,0)))</f>
        <v>99</v>
      </c>
      <c r="CB127" s="3">
        <f>IF(Inputs!$B$27&lt;&gt;"Ready","PENDING INPUTS",IF(A127&gt;Inputs!$B$6,0,MIN(MAX(0,(BW127+BX127+BY127)-BZ127),MAX(0,C127-D127-(IF(O127&lt;CA127,K127+L127+M127-N127,0)+IF(W127&lt;CA127,S127+T127+U127-V127,0)+IF(AE127&lt;CA127,AA127+AB127+AC127-AD127,0)+IF(AM127&lt;CA127,AI127+AJ127+AK127-AL127,0)+IF(AU127&lt;CA127,AQ127+AR127+AS127-AT127,0)+IF(BC127&lt;CA127,AY127+AZ127+BA127-BB127,0)+IF(BK127&lt;CA127,BG127+BH127+BI127-BJ127,0)+IF(BS127&lt;CA127,BO127+BP127+BQ127-BR127,0)+IF(CA127&lt;CA127,BW127+BX127+BY127-BZ127,0)+IF(CI127&lt;CA127,CE127+CF127+CG127-CH127,0))))))</f>
        <v>0</v>
      </c>
      <c r="CC127" s="3">
        <f>IF(Inputs!$B$27&lt;&gt;"Ready","PENDING INPUTS",MIN((BW127+BX127+BY127),IF(D127&gt;C127,IF(D127=0,0,BZ127*C127/D127),BZ127+CB127)))</f>
        <v>0</v>
      </c>
      <c r="CD127" s="3">
        <f>IF(Inputs!$B$27&lt;&gt;"Ready","PENDING INPUTS",MAX(0,(BW127+BX127+BY127)-CC127))</f>
        <v>0</v>
      </c>
      <c r="CE127" s="3">
        <f>IF(Inputs!$B$27&lt;&gt;"Ready","PENDING INPUTS",CL126)</f>
        <v>0</v>
      </c>
      <c r="CF127" s="3">
        <f>IF(Inputs!$B$27&lt;&gt;"Ready","PENDING INPUTS",IF(A127&lt;=Inputs!$B$6,ROUND(CE127*Inputs!C23/12,2),0))</f>
        <v>0</v>
      </c>
      <c r="CG127" s="3">
        <f>IF(Inputs!$B$27&lt;&gt;"Ready","PENDING INPUTS",IF(AND(A127&lt;=Inputs!$B$6,CE127&gt;0),Inputs!G23,0))</f>
        <v>0</v>
      </c>
      <c r="CH127" s="3">
        <f>IF(Inputs!$B$27&lt;&gt;"Ready","PENDING INPUTS",IF(A127&gt;Inputs!$B$6,0,MIN((CE127+CF127+CG127),IF(Inputs!H23=1,Inputs!D23,MAX(Inputs!F23,ROUND(CE127*Inputs!E23+CF127+CG127,2))))))</f>
        <v>0</v>
      </c>
      <c r="CI127">
        <f>IF(Inputs!$B$27&lt;&gt;"Ready","PENDING INPUTS",IF(CE127&lt;=0,99,1+IF(AND(K127&gt;0,OR(Inputs!C14&gt;Inputs!C23,AND(Inputs!C14=Inputs!C23,0&lt;9))),1,0)+IF(AND(S127&gt;0,OR(Inputs!C15&gt;Inputs!C23,AND(Inputs!C15=Inputs!C23,1&lt;9))),1,0)+IF(AND(AA127&gt;0,OR(Inputs!C16&gt;Inputs!C23,AND(Inputs!C16=Inputs!C23,2&lt;9))),1,0)+IF(AND(AI127&gt;0,OR(Inputs!C17&gt;Inputs!C23,AND(Inputs!C17=Inputs!C23,3&lt;9))),1,0)+IF(AND(AQ127&gt;0,OR(Inputs!C18&gt;Inputs!C23,AND(Inputs!C18=Inputs!C23,4&lt;9))),1,0)+IF(AND(AY127&gt;0,OR(Inputs!C19&gt;Inputs!C23,AND(Inputs!C19=Inputs!C23,5&lt;9))),1,0)+IF(AND(BG127&gt;0,OR(Inputs!C20&gt;Inputs!C23,AND(Inputs!C20=Inputs!C23,6&lt;9))),1,0)+IF(AND(BO127&gt;0,OR(Inputs!C21&gt;Inputs!C23,AND(Inputs!C21=Inputs!C23,7&lt;9))),1,0)+IF(AND(BW127&gt;0,OR(Inputs!C22&gt;Inputs!C23,AND(Inputs!C22=Inputs!C23,8&lt;9))),1,0)))</f>
        <v>99</v>
      </c>
      <c r="CJ127" s="3">
        <f>IF(Inputs!$B$27&lt;&gt;"Ready","PENDING INPUTS",IF(A127&gt;Inputs!$B$6,0,MIN(MAX(0,(CE127+CF127+CG127)-CH127),MAX(0,C127-D127-(IF(O127&lt;CI127,K127+L127+M127-N127,0)+IF(W127&lt;CI127,S127+T127+U127-V127,0)+IF(AE127&lt;CI127,AA127+AB127+AC127-AD127,0)+IF(AM127&lt;CI127,AI127+AJ127+AK127-AL127,0)+IF(AU127&lt;CI127,AQ127+AR127+AS127-AT127,0)+IF(BC127&lt;CI127,AY127+AZ127+BA127-BB127,0)+IF(BK127&lt;CI127,BG127+BH127+BI127-BJ127,0)+IF(BS127&lt;CI127,BO127+BP127+BQ127-BR127,0)+IF(CA127&lt;CI127,BW127+BX127+BY127-BZ127,0)+IF(CI127&lt;CI127,CE127+CF127+CG127-CH127,0))))))</f>
        <v>0</v>
      </c>
      <c r="CK127" s="3">
        <f>IF(Inputs!$B$27&lt;&gt;"Ready","PENDING INPUTS",MIN((CE127+CF127+CG127),IF(D127&gt;C127,IF(D127=0,0,CH127*C127/D127),CH127+CJ127)))</f>
        <v>0</v>
      </c>
      <c r="CL127" s="3">
        <f>IF(Inputs!$B$27&lt;&gt;"Ready","PENDING INPUTS",MAX(0,(CE127+CF127+CG127)-CK127))</f>
        <v>0</v>
      </c>
    </row>
    <row r="128" spans="1:90" ht="27.95" customHeight="1" x14ac:dyDescent="0.25">
      <c r="A128">
        <v>124</v>
      </c>
      <c r="B128" s="13">
        <f>IF(Inputs!$B$27&lt;&gt;"Ready","PENDING INPUTS",EDATE(Inputs!$B$5,A128-1))</f>
        <v>50041</v>
      </c>
      <c r="C128" s="3">
        <f>IF(Inputs!$B$27&lt;&gt;"Ready","PENDING INPUTS",IF(A128&lt;=Inputs!$B$6,MAX(0,Inputs!$B$4+IF(A128=Inputs!$B$7,Inputs!$B$8,0)+IF(A128=Inputs!$B$9,Inputs!$B$10,0)),0))</f>
        <v>0</v>
      </c>
      <c r="D128" s="3">
        <f>IF(Inputs!$B$27&lt;&gt;"Ready","PENDING INPUTS",SUM(N128,V128,AD128,AL128,AT128,BB128,BJ128,BR128,BZ128,CH128))</f>
        <v>0</v>
      </c>
      <c r="E128" s="3">
        <f>IF(Inputs!$B$27&lt;&gt;"Ready","PENDING INPUTS",MAX(0,D128-C128))</f>
        <v>0</v>
      </c>
      <c r="F128" s="3">
        <f>IF(Inputs!$B$27&lt;&gt;"Ready","PENDING INPUTS",SUM(Q128,Y128,AG128,AO128,AW128,BE128,BM128,BU128,CC128,CK128))</f>
        <v>0</v>
      </c>
      <c r="G128" s="3">
        <f>IF(Inputs!$B$27&lt;&gt;"Ready","PENDING INPUTS",SUM(L128,T128,AB128,AJ128,AR128,AZ128,BH128,BP128,BX128,CF128))</f>
        <v>0</v>
      </c>
      <c r="H128" s="3">
        <f>IF(Inputs!$B$27&lt;&gt;"Ready","PENDING INPUTS",SUM(M128,U128,AC128,AK128,AS128,BA128,BI128,BQ128,BY128,CG128))</f>
        <v>0</v>
      </c>
      <c r="I128" s="3">
        <f>IF(Inputs!$B$27&lt;&gt;"Ready","PENDING INPUTS",SUM(R128,Z128,AH128,AP128,AX128,BF128,BN128,BV128,CD128,CL128))</f>
        <v>0</v>
      </c>
      <c r="J128" t="str">
        <f>IF(Inputs!$B$27&lt;&gt;"Ready","PENDING INPUTS",IF(A128&gt;Inputs!$B$6,"Beyond horizon",IF(E128&gt;0.005,"MINIMUM SHORTFALL",IF(I128&lt;0.005,"Paid off","In progress"))))</f>
        <v>Beyond horizon</v>
      </c>
      <c r="K128" s="3">
        <f>IF(Inputs!$B$27&lt;&gt;"Ready","PENDING INPUTS",R127)</f>
        <v>0</v>
      </c>
      <c r="L128" s="3">
        <f>IF(Inputs!$B$27&lt;&gt;"Ready","PENDING INPUTS",IF(A128&lt;=Inputs!$B$6,ROUND(K128*Inputs!C14/12,2),0))</f>
        <v>0</v>
      </c>
      <c r="M128" s="3">
        <f>IF(Inputs!$B$27&lt;&gt;"Ready","PENDING INPUTS",IF(AND(A128&lt;=Inputs!$B$6,K128&gt;0),Inputs!G14,0))</f>
        <v>0</v>
      </c>
      <c r="N128" s="3">
        <f>IF(Inputs!$B$27&lt;&gt;"Ready","PENDING INPUTS",IF(A128&gt;Inputs!$B$6,0,MIN((K128+L128+M128),IF(Inputs!H14=1,Inputs!D14,MAX(Inputs!F14,ROUND(K128*Inputs!E14+L128+M128,2))))))</f>
        <v>0</v>
      </c>
      <c r="O128">
        <f>IF(Inputs!$B$27&lt;&gt;"Ready","PENDING INPUTS",IF(K128&lt;=0,99,1+IF(AND(S128&gt;0,OR(Inputs!C15&gt;Inputs!C14,AND(Inputs!C15=Inputs!C14,1&lt;0))),1,0)+IF(AND(AA128&gt;0,OR(Inputs!C16&gt;Inputs!C14,AND(Inputs!C16=Inputs!C14,2&lt;0))),1,0)+IF(AND(AI128&gt;0,OR(Inputs!C17&gt;Inputs!C14,AND(Inputs!C17=Inputs!C14,3&lt;0))),1,0)+IF(AND(AQ128&gt;0,OR(Inputs!C18&gt;Inputs!C14,AND(Inputs!C18=Inputs!C14,4&lt;0))),1,0)+IF(AND(AY128&gt;0,OR(Inputs!C19&gt;Inputs!C14,AND(Inputs!C19=Inputs!C14,5&lt;0))),1,0)+IF(AND(BG128&gt;0,OR(Inputs!C20&gt;Inputs!C14,AND(Inputs!C20=Inputs!C14,6&lt;0))),1,0)+IF(AND(BO128&gt;0,OR(Inputs!C21&gt;Inputs!C14,AND(Inputs!C21=Inputs!C14,7&lt;0))),1,0)+IF(AND(BW128&gt;0,OR(Inputs!C22&gt;Inputs!C14,AND(Inputs!C22=Inputs!C14,8&lt;0))),1,0)+IF(AND(CE128&gt;0,OR(Inputs!C23&gt;Inputs!C14,AND(Inputs!C23=Inputs!C14,9&lt;0))),1,0)))</f>
        <v>99</v>
      </c>
      <c r="P128" s="3">
        <f>IF(Inputs!$B$27&lt;&gt;"Ready","PENDING INPUTS",IF(A128&gt;Inputs!$B$6,0,MIN(MAX(0,(K128+L128+M128)-N128),MAX(0,C128-D128-(IF(O128&lt;O128,K128+L128+M128-N128,0)+IF(W128&lt;O128,S128+T128+U128-V128,0)+IF(AE128&lt;O128,AA128+AB128+AC128-AD128,0)+IF(AM128&lt;O128,AI128+AJ128+AK128-AL128,0)+IF(AU128&lt;O128,AQ128+AR128+AS128-AT128,0)+IF(BC128&lt;O128,AY128+AZ128+BA128-BB128,0)+IF(BK128&lt;O128,BG128+BH128+BI128-BJ128,0)+IF(BS128&lt;O128,BO128+BP128+BQ128-BR128,0)+IF(CA128&lt;O128,BW128+BX128+BY128-BZ128,0)+IF(CI128&lt;O128,CE128+CF128+CG128-CH128,0))))))</f>
        <v>0</v>
      </c>
      <c r="Q128" s="3">
        <f>IF(Inputs!$B$27&lt;&gt;"Ready","PENDING INPUTS",MIN((K128+L128+M128),IF(D128&gt;C128,IF(D128=0,0,N128*C128/D128),N128+P128)))</f>
        <v>0</v>
      </c>
      <c r="R128" s="3">
        <f>IF(Inputs!$B$27&lt;&gt;"Ready","PENDING INPUTS",MAX(0,(K128+L128+M128)-Q128))</f>
        <v>0</v>
      </c>
      <c r="S128" s="3">
        <f>IF(Inputs!$B$27&lt;&gt;"Ready","PENDING INPUTS",Z127)</f>
        <v>0</v>
      </c>
      <c r="T128" s="3">
        <f>IF(Inputs!$B$27&lt;&gt;"Ready","PENDING INPUTS",IF(A128&lt;=Inputs!$B$6,ROUND(S128*Inputs!C15/12,2),0))</f>
        <v>0</v>
      </c>
      <c r="U128" s="3">
        <f>IF(Inputs!$B$27&lt;&gt;"Ready","PENDING INPUTS",IF(AND(A128&lt;=Inputs!$B$6,S128&gt;0),Inputs!G15,0))</f>
        <v>0</v>
      </c>
      <c r="V128" s="3">
        <f>IF(Inputs!$B$27&lt;&gt;"Ready","PENDING INPUTS",IF(A128&gt;Inputs!$B$6,0,MIN((S128+T128+U128),IF(Inputs!H15=1,Inputs!D15,MAX(Inputs!F15,ROUND(S128*Inputs!E15+T128+U128,2))))))</f>
        <v>0</v>
      </c>
      <c r="W128">
        <f>IF(Inputs!$B$27&lt;&gt;"Ready","PENDING INPUTS",IF(S128&lt;=0,99,1+IF(AND(K128&gt;0,OR(Inputs!C14&gt;Inputs!C15,AND(Inputs!C14=Inputs!C15,0&lt;1))),1,0)+IF(AND(AA128&gt;0,OR(Inputs!C16&gt;Inputs!C15,AND(Inputs!C16=Inputs!C15,2&lt;1))),1,0)+IF(AND(AI128&gt;0,OR(Inputs!C17&gt;Inputs!C15,AND(Inputs!C17=Inputs!C15,3&lt;1))),1,0)+IF(AND(AQ128&gt;0,OR(Inputs!C18&gt;Inputs!C15,AND(Inputs!C18=Inputs!C15,4&lt;1))),1,0)+IF(AND(AY128&gt;0,OR(Inputs!C19&gt;Inputs!C15,AND(Inputs!C19=Inputs!C15,5&lt;1))),1,0)+IF(AND(BG128&gt;0,OR(Inputs!C20&gt;Inputs!C15,AND(Inputs!C20=Inputs!C15,6&lt;1))),1,0)+IF(AND(BO128&gt;0,OR(Inputs!C21&gt;Inputs!C15,AND(Inputs!C21=Inputs!C15,7&lt;1))),1,0)+IF(AND(BW128&gt;0,OR(Inputs!C22&gt;Inputs!C15,AND(Inputs!C22=Inputs!C15,8&lt;1))),1,0)+IF(AND(CE128&gt;0,OR(Inputs!C23&gt;Inputs!C15,AND(Inputs!C23=Inputs!C15,9&lt;1))),1,0)))</f>
        <v>99</v>
      </c>
      <c r="X128" s="3">
        <f>IF(Inputs!$B$27&lt;&gt;"Ready","PENDING INPUTS",IF(A128&gt;Inputs!$B$6,0,MIN(MAX(0,(S128+T128+U128)-V128),MAX(0,C128-D128-(IF(O128&lt;W128,K128+L128+M128-N128,0)+IF(W128&lt;W128,S128+T128+U128-V128,0)+IF(AE128&lt;W128,AA128+AB128+AC128-AD128,0)+IF(AM128&lt;W128,AI128+AJ128+AK128-AL128,0)+IF(AU128&lt;W128,AQ128+AR128+AS128-AT128,0)+IF(BC128&lt;W128,AY128+AZ128+BA128-BB128,0)+IF(BK128&lt;W128,BG128+BH128+BI128-BJ128,0)+IF(BS128&lt;W128,BO128+BP128+BQ128-BR128,0)+IF(CA128&lt;W128,BW128+BX128+BY128-BZ128,0)+IF(CI128&lt;W128,CE128+CF128+CG128-CH128,0))))))</f>
        <v>0</v>
      </c>
      <c r="Y128" s="3">
        <f>IF(Inputs!$B$27&lt;&gt;"Ready","PENDING INPUTS",MIN((S128+T128+U128),IF(D128&gt;C128,IF(D128=0,0,V128*C128/D128),V128+X128)))</f>
        <v>0</v>
      </c>
      <c r="Z128" s="3">
        <f>IF(Inputs!$B$27&lt;&gt;"Ready","PENDING INPUTS",MAX(0,(S128+T128+U128)-Y128))</f>
        <v>0</v>
      </c>
      <c r="AA128" s="3">
        <f>IF(Inputs!$B$27&lt;&gt;"Ready","PENDING INPUTS",AH127)</f>
        <v>0</v>
      </c>
      <c r="AB128" s="3">
        <f>IF(Inputs!$B$27&lt;&gt;"Ready","PENDING INPUTS",IF(A128&lt;=Inputs!$B$6,ROUND(AA128*Inputs!C16/12,2),0))</f>
        <v>0</v>
      </c>
      <c r="AC128" s="3">
        <f>IF(Inputs!$B$27&lt;&gt;"Ready","PENDING INPUTS",IF(AND(A128&lt;=Inputs!$B$6,AA128&gt;0),Inputs!G16,0))</f>
        <v>0</v>
      </c>
      <c r="AD128" s="3">
        <f>IF(Inputs!$B$27&lt;&gt;"Ready","PENDING INPUTS",IF(A128&gt;Inputs!$B$6,0,MIN((AA128+AB128+AC128),IF(Inputs!H16=1,Inputs!D16,MAX(Inputs!F16,ROUND(AA128*Inputs!E16+AB128+AC128,2))))))</f>
        <v>0</v>
      </c>
      <c r="AE128">
        <f>IF(Inputs!$B$27&lt;&gt;"Ready","PENDING INPUTS",IF(AA128&lt;=0,99,1+IF(AND(K128&gt;0,OR(Inputs!C14&gt;Inputs!C16,AND(Inputs!C14=Inputs!C16,0&lt;2))),1,0)+IF(AND(S128&gt;0,OR(Inputs!C15&gt;Inputs!C16,AND(Inputs!C15=Inputs!C16,1&lt;2))),1,0)+IF(AND(AI128&gt;0,OR(Inputs!C17&gt;Inputs!C16,AND(Inputs!C17=Inputs!C16,3&lt;2))),1,0)+IF(AND(AQ128&gt;0,OR(Inputs!C18&gt;Inputs!C16,AND(Inputs!C18=Inputs!C16,4&lt;2))),1,0)+IF(AND(AY128&gt;0,OR(Inputs!C19&gt;Inputs!C16,AND(Inputs!C19=Inputs!C16,5&lt;2))),1,0)+IF(AND(BG128&gt;0,OR(Inputs!C20&gt;Inputs!C16,AND(Inputs!C20=Inputs!C16,6&lt;2))),1,0)+IF(AND(BO128&gt;0,OR(Inputs!C21&gt;Inputs!C16,AND(Inputs!C21=Inputs!C16,7&lt;2))),1,0)+IF(AND(BW128&gt;0,OR(Inputs!C22&gt;Inputs!C16,AND(Inputs!C22=Inputs!C16,8&lt;2))),1,0)+IF(AND(CE128&gt;0,OR(Inputs!C23&gt;Inputs!C16,AND(Inputs!C23=Inputs!C16,9&lt;2))),1,0)))</f>
        <v>99</v>
      </c>
      <c r="AF128" s="3">
        <f>IF(Inputs!$B$27&lt;&gt;"Ready","PENDING INPUTS",IF(A128&gt;Inputs!$B$6,0,MIN(MAX(0,(AA128+AB128+AC128)-AD128),MAX(0,C128-D128-(IF(O128&lt;AE128,K128+L128+M128-N128,0)+IF(W128&lt;AE128,S128+T128+U128-V128,0)+IF(AE128&lt;AE128,AA128+AB128+AC128-AD128,0)+IF(AM128&lt;AE128,AI128+AJ128+AK128-AL128,0)+IF(AU128&lt;AE128,AQ128+AR128+AS128-AT128,0)+IF(BC128&lt;AE128,AY128+AZ128+BA128-BB128,0)+IF(BK128&lt;AE128,BG128+BH128+BI128-BJ128,0)+IF(BS128&lt;AE128,BO128+BP128+BQ128-BR128,0)+IF(CA128&lt;AE128,BW128+BX128+BY128-BZ128,0)+IF(CI128&lt;AE128,CE128+CF128+CG128-CH128,0))))))</f>
        <v>0</v>
      </c>
      <c r="AG128" s="3">
        <f>IF(Inputs!$B$27&lt;&gt;"Ready","PENDING INPUTS",MIN((AA128+AB128+AC128),IF(D128&gt;C128,IF(D128=0,0,AD128*C128/D128),AD128+AF128)))</f>
        <v>0</v>
      </c>
      <c r="AH128" s="3">
        <f>IF(Inputs!$B$27&lt;&gt;"Ready","PENDING INPUTS",MAX(0,(AA128+AB128+AC128)-AG128))</f>
        <v>0</v>
      </c>
      <c r="AI128" s="3">
        <f>IF(Inputs!$B$27&lt;&gt;"Ready","PENDING INPUTS",AP127)</f>
        <v>0</v>
      </c>
      <c r="AJ128" s="3">
        <f>IF(Inputs!$B$27&lt;&gt;"Ready","PENDING INPUTS",IF(A128&lt;=Inputs!$B$6,ROUND(AI128*Inputs!C17/12,2),0))</f>
        <v>0</v>
      </c>
      <c r="AK128" s="3">
        <f>IF(Inputs!$B$27&lt;&gt;"Ready","PENDING INPUTS",IF(AND(A128&lt;=Inputs!$B$6,AI128&gt;0),Inputs!G17,0))</f>
        <v>0</v>
      </c>
      <c r="AL128" s="3">
        <f>IF(Inputs!$B$27&lt;&gt;"Ready","PENDING INPUTS",IF(A128&gt;Inputs!$B$6,0,MIN((AI128+AJ128+AK128),IF(Inputs!H17=1,Inputs!D17,MAX(Inputs!F17,ROUND(AI128*Inputs!E17+AJ128+AK128,2))))))</f>
        <v>0</v>
      </c>
      <c r="AM128">
        <f>IF(Inputs!$B$27&lt;&gt;"Ready","PENDING INPUTS",IF(AI128&lt;=0,99,1+IF(AND(K128&gt;0,OR(Inputs!C14&gt;Inputs!C17,AND(Inputs!C14=Inputs!C17,0&lt;3))),1,0)+IF(AND(S128&gt;0,OR(Inputs!C15&gt;Inputs!C17,AND(Inputs!C15=Inputs!C17,1&lt;3))),1,0)+IF(AND(AA128&gt;0,OR(Inputs!C16&gt;Inputs!C17,AND(Inputs!C16=Inputs!C17,2&lt;3))),1,0)+IF(AND(AQ128&gt;0,OR(Inputs!C18&gt;Inputs!C17,AND(Inputs!C18=Inputs!C17,4&lt;3))),1,0)+IF(AND(AY128&gt;0,OR(Inputs!C19&gt;Inputs!C17,AND(Inputs!C19=Inputs!C17,5&lt;3))),1,0)+IF(AND(BG128&gt;0,OR(Inputs!C20&gt;Inputs!C17,AND(Inputs!C20=Inputs!C17,6&lt;3))),1,0)+IF(AND(BO128&gt;0,OR(Inputs!C21&gt;Inputs!C17,AND(Inputs!C21=Inputs!C17,7&lt;3))),1,0)+IF(AND(BW128&gt;0,OR(Inputs!C22&gt;Inputs!C17,AND(Inputs!C22=Inputs!C17,8&lt;3))),1,0)+IF(AND(CE128&gt;0,OR(Inputs!C23&gt;Inputs!C17,AND(Inputs!C23=Inputs!C17,9&lt;3))),1,0)))</f>
        <v>99</v>
      </c>
      <c r="AN128" s="3">
        <f>IF(Inputs!$B$27&lt;&gt;"Ready","PENDING INPUTS",IF(A128&gt;Inputs!$B$6,0,MIN(MAX(0,(AI128+AJ128+AK128)-AL128),MAX(0,C128-D128-(IF(O128&lt;AM128,K128+L128+M128-N128,0)+IF(W128&lt;AM128,S128+T128+U128-V128,0)+IF(AE128&lt;AM128,AA128+AB128+AC128-AD128,0)+IF(AM128&lt;AM128,AI128+AJ128+AK128-AL128,0)+IF(AU128&lt;AM128,AQ128+AR128+AS128-AT128,0)+IF(BC128&lt;AM128,AY128+AZ128+BA128-BB128,0)+IF(BK128&lt;AM128,BG128+BH128+BI128-BJ128,0)+IF(BS128&lt;AM128,BO128+BP128+BQ128-BR128,0)+IF(CA128&lt;AM128,BW128+BX128+BY128-BZ128,0)+IF(CI128&lt;AM128,CE128+CF128+CG128-CH128,0))))))</f>
        <v>0</v>
      </c>
      <c r="AO128" s="3">
        <f>IF(Inputs!$B$27&lt;&gt;"Ready","PENDING INPUTS",MIN((AI128+AJ128+AK128),IF(D128&gt;C128,IF(D128=0,0,AL128*C128/D128),AL128+AN128)))</f>
        <v>0</v>
      </c>
      <c r="AP128" s="3">
        <f>IF(Inputs!$B$27&lt;&gt;"Ready","PENDING INPUTS",MAX(0,(AI128+AJ128+AK128)-AO128))</f>
        <v>0</v>
      </c>
      <c r="AQ128" s="3">
        <f>IF(Inputs!$B$27&lt;&gt;"Ready","PENDING INPUTS",AX127)</f>
        <v>0</v>
      </c>
      <c r="AR128" s="3">
        <f>IF(Inputs!$B$27&lt;&gt;"Ready","PENDING INPUTS",IF(A128&lt;=Inputs!$B$6,ROUND(AQ128*Inputs!C18/12,2),0))</f>
        <v>0</v>
      </c>
      <c r="AS128" s="3">
        <f>IF(Inputs!$B$27&lt;&gt;"Ready","PENDING INPUTS",IF(AND(A128&lt;=Inputs!$B$6,AQ128&gt;0),Inputs!G18,0))</f>
        <v>0</v>
      </c>
      <c r="AT128" s="3">
        <f>IF(Inputs!$B$27&lt;&gt;"Ready","PENDING INPUTS",IF(A128&gt;Inputs!$B$6,0,MIN((AQ128+AR128+AS128),IF(Inputs!H18=1,Inputs!D18,MAX(Inputs!F18,ROUND(AQ128*Inputs!E18+AR128+AS128,2))))))</f>
        <v>0</v>
      </c>
      <c r="AU128">
        <f>IF(Inputs!$B$27&lt;&gt;"Ready","PENDING INPUTS",IF(AQ128&lt;=0,99,1+IF(AND(K128&gt;0,OR(Inputs!C14&gt;Inputs!C18,AND(Inputs!C14=Inputs!C18,0&lt;4))),1,0)+IF(AND(S128&gt;0,OR(Inputs!C15&gt;Inputs!C18,AND(Inputs!C15=Inputs!C18,1&lt;4))),1,0)+IF(AND(AA128&gt;0,OR(Inputs!C16&gt;Inputs!C18,AND(Inputs!C16=Inputs!C18,2&lt;4))),1,0)+IF(AND(AI128&gt;0,OR(Inputs!C17&gt;Inputs!C18,AND(Inputs!C17=Inputs!C18,3&lt;4))),1,0)+IF(AND(AY128&gt;0,OR(Inputs!C19&gt;Inputs!C18,AND(Inputs!C19=Inputs!C18,5&lt;4))),1,0)+IF(AND(BG128&gt;0,OR(Inputs!C20&gt;Inputs!C18,AND(Inputs!C20=Inputs!C18,6&lt;4))),1,0)+IF(AND(BO128&gt;0,OR(Inputs!C21&gt;Inputs!C18,AND(Inputs!C21=Inputs!C18,7&lt;4))),1,0)+IF(AND(BW128&gt;0,OR(Inputs!C22&gt;Inputs!C18,AND(Inputs!C22=Inputs!C18,8&lt;4))),1,0)+IF(AND(CE128&gt;0,OR(Inputs!C23&gt;Inputs!C18,AND(Inputs!C23=Inputs!C18,9&lt;4))),1,0)))</f>
        <v>99</v>
      </c>
      <c r="AV128" s="3">
        <f>IF(Inputs!$B$27&lt;&gt;"Ready","PENDING INPUTS",IF(A128&gt;Inputs!$B$6,0,MIN(MAX(0,(AQ128+AR128+AS128)-AT128),MAX(0,C128-D128-(IF(O128&lt;AU128,K128+L128+M128-N128,0)+IF(W128&lt;AU128,S128+T128+U128-V128,0)+IF(AE128&lt;AU128,AA128+AB128+AC128-AD128,0)+IF(AM128&lt;AU128,AI128+AJ128+AK128-AL128,0)+IF(AU128&lt;AU128,AQ128+AR128+AS128-AT128,0)+IF(BC128&lt;AU128,AY128+AZ128+BA128-BB128,0)+IF(BK128&lt;AU128,BG128+BH128+BI128-BJ128,0)+IF(BS128&lt;AU128,BO128+BP128+BQ128-BR128,0)+IF(CA128&lt;AU128,BW128+BX128+BY128-BZ128,0)+IF(CI128&lt;AU128,CE128+CF128+CG128-CH128,0))))))</f>
        <v>0</v>
      </c>
      <c r="AW128" s="3">
        <f>IF(Inputs!$B$27&lt;&gt;"Ready","PENDING INPUTS",MIN((AQ128+AR128+AS128),IF(D128&gt;C128,IF(D128=0,0,AT128*C128/D128),AT128+AV128)))</f>
        <v>0</v>
      </c>
      <c r="AX128" s="3">
        <f>IF(Inputs!$B$27&lt;&gt;"Ready","PENDING INPUTS",MAX(0,(AQ128+AR128+AS128)-AW128))</f>
        <v>0</v>
      </c>
      <c r="AY128" s="3">
        <f>IF(Inputs!$B$27&lt;&gt;"Ready","PENDING INPUTS",BF127)</f>
        <v>0</v>
      </c>
      <c r="AZ128" s="3">
        <f>IF(Inputs!$B$27&lt;&gt;"Ready","PENDING INPUTS",IF(A128&lt;=Inputs!$B$6,ROUND(AY128*Inputs!C19/12,2),0))</f>
        <v>0</v>
      </c>
      <c r="BA128" s="3">
        <f>IF(Inputs!$B$27&lt;&gt;"Ready","PENDING INPUTS",IF(AND(A128&lt;=Inputs!$B$6,AY128&gt;0),Inputs!G19,0))</f>
        <v>0</v>
      </c>
      <c r="BB128" s="3">
        <f>IF(Inputs!$B$27&lt;&gt;"Ready","PENDING INPUTS",IF(A128&gt;Inputs!$B$6,0,MIN((AY128+AZ128+BA128),IF(Inputs!H19=1,Inputs!D19,MAX(Inputs!F19,ROUND(AY128*Inputs!E19+AZ128+BA128,2))))))</f>
        <v>0</v>
      </c>
      <c r="BC128">
        <f>IF(Inputs!$B$27&lt;&gt;"Ready","PENDING INPUTS",IF(AY128&lt;=0,99,1+IF(AND(K128&gt;0,OR(Inputs!C14&gt;Inputs!C19,AND(Inputs!C14=Inputs!C19,0&lt;5))),1,0)+IF(AND(S128&gt;0,OR(Inputs!C15&gt;Inputs!C19,AND(Inputs!C15=Inputs!C19,1&lt;5))),1,0)+IF(AND(AA128&gt;0,OR(Inputs!C16&gt;Inputs!C19,AND(Inputs!C16=Inputs!C19,2&lt;5))),1,0)+IF(AND(AI128&gt;0,OR(Inputs!C17&gt;Inputs!C19,AND(Inputs!C17=Inputs!C19,3&lt;5))),1,0)+IF(AND(AQ128&gt;0,OR(Inputs!C18&gt;Inputs!C19,AND(Inputs!C18=Inputs!C19,4&lt;5))),1,0)+IF(AND(BG128&gt;0,OR(Inputs!C20&gt;Inputs!C19,AND(Inputs!C20=Inputs!C19,6&lt;5))),1,0)+IF(AND(BO128&gt;0,OR(Inputs!C21&gt;Inputs!C19,AND(Inputs!C21=Inputs!C19,7&lt;5))),1,0)+IF(AND(BW128&gt;0,OR(Inputs!C22&gt;Inputs!C19,AND(Inputs!C22=Inputs!C19,8&lt;5))),1,0)+IF(AND(CE128&gt;0,OR(Inputs!C23&gt;Inputs!C19,AND(Inputs!C23=Inputs!C19,9&lt;5))),1,0)))</f>
        <v>99</v>
      </c>
      <c r="BD128" s="3">
        <f>IF(Inputs!$B$27&lt;&gt;"Ready","PENDING INPUTS",IF(A128&gt;Inputs!$B$6,0,MIN(MAX(0,(AY128+AZ128+BA128)-BB128),MAX(0,C128-D128-(IF(O128&lt;BC128,K128+L128+M128-N128,0)+IF(W128&lt;BC128,S128+T128+U128-V128,0)+IF(AE128&lt;BC128,AA128+AB128+AC128-AD128,0)+IF(AM128&lt;BC128,AI128+AJ128+AK128-AL128,0)+IF(AU128&lt;BC128,AQ128+AR128+AS128-AT128,0)+IF(BC128&lt;BC128,AY128+AZ128+BA128-BB128,0)+IF(BK128&lt;BC128,BG128+BH128+BI128-BJ128,0)+IF(BS128&lt;BC128,BO128+BP128+BQ128-BR128,0)+IF(CA128&lt;BC128,BW128+BX128+BY128-BZ128,0)+IF(CI128&lt;BC128,CE128+CF128+CG128-CH128,0))))))</f>
        <v>0</v>
      </c>
      <c r="BE128" s="3">
        <f>IF(Inputs!$B$27&lt;&gt;"Ready","PENDING INPUTS",MIN((AY128+AZ128+BA128),IF(D128&gt;C128,IF(D128=0,0,BB128*C128/D128),BB128+BD128)))</f>
        <v>0</v>
      </c>
      <c r="BF128" s="3">
        <f>IF(Inputs!$B$27&lt;&gt;"Ready","PENDING INPUTS",MAX(0,(AY128+AZ128+BA128)-BE128))</f>
        <v>0</v>
      </c>
      <c r="BG128" s="3">
        <f>IF(Inputs!$B$27&lt;&gt;"Ready","PENDING INPUTS",BN127)</f>
        <v>0</v>
      </c>
      <c r="BH128" s="3">
        <f>IF(Inputs!$B$27&lt;&gt;"Ready","PENDING INPUTS",IF(A128&lt;=Inputs!$B$6,ROUND(BG128*Inputs!C20/12,2),0))</f>
        <v>0</v>
      </c>
      <c r="BI128" s="3">
        <f>IF(Inputs!$B$27&lt;&gt;"Ready","PENDING INPUTS",IF(AND(A128&lt;=Inputs!$B$6,BG128&gt;0),Inputs!G20,0))</f>
        <v>0</v>
      </c>
      <c r="BJ128" s="3">
        <f>IF(Inputs!$B$27&lt;&gt;"Ready","PENDING INPUTS",IF(A128&gt;Inputs!$B$6,0,MIN((BG128+BH128+BI128),IF(Inputs!H20=1,Inputs!D20,MAX(Inputs!F20,ROUND(BG128*Inputs!E20+BH128+BI128,2))))))</f>
        <v>0</v>
      </c>
      <c r="BK128">
        <f>IF(Inputs!$B$27&lt;&gt;"Ready","PENDING INPUTS",IF(BG128&lt;=0,99,1+IF(AND(K128&gt;0,OR(Inputs!C14&gt;Inputs!C20,AND(Inputs!C14=Inputs!C20,0&lt;6))),1,0)+IF(AND(S128&gt;0,OR(Inputs!C15&gt;Inputs!C20,AND(Inputs!C15=Inputs!C20,1&lt;6))),1,0)+IF(AND(AA128&gt;0,OR(Inputs!C16&gt;Inputs!C20,AND(Inputs!C16=Inputs!C20,2&lt;6))),1,0)+IF(AND(AI128&gt;0,OR(Inputs!C17&gt;Inputs!C20,AND(Inputs!C17=Inputs!C20,3&lt;6))),1,0)+IF(AND(AQ128&gt;0,OR(Inputs!C18&gt;Inputs!C20,AND(Inputs!C18=Inputs!C20,4&lt;6))),1,0)+IF(AND(AY128&gt;0,OR(Inputs!C19&gt;Inputs!C20,AND(Inputs!C19=Inputs!C20,5&lt;6))),1,0)+IF(AND(BO128&gt;0,OR(Inputs!C21&gt;Inputs!C20,AND(Inputs!C21=Inputs!C20,7&lt;6))),1,0)+IF(AND(BW128&gt;0,OR(Inputs!C22&gt;Inputs!C20,AND(Inputs!C22=Inputs!C20,8&lt;6))),1,0)+IF(AND(CE128&gt;0,OR(Inputs!C23&gt;Inputs!C20,AND(Inputs!C23=Inputs!C20,9&lt;6))),1,0)))</f>
        <v>99</v>
      </c>
      <c r="BL128" s="3">
        <f>IF(Inputs!$B$27&lt;&gt;"Ready","PENDING INPUTS",IF(A128&gt;Inputs!$B$6,0,MIN(MAX(0,(BG128+BH128+BI128)-BJ128),MAX(0,C128-D128-(IF(O128&lt;BK128,K128+L128+M128-N128,0)+IF(W128&lt;BK128,S128+T128+U128-V128,0)+IF(AE128&lt;BK128,AA128+AB128+AC128-AD128,0)+IF(AM128&lt;BK128,AI128+AJ128+AK128-AL128,0)+IF(AU128&lt;BK128,AQ128+AR128+AS128-AT128,0)+IF(BC128&lt;BK128,AY128+AZ128+BA128-BB128,0)+IF(BK128&lt;BK128,BG128+BH128+BI128-BJ128,0)+IF(BS128&lt;BK128,BO128+BP128+BQ128-BR128,0)+IF(CA128&lt;BK128,BW128+BX128+BY128-BZ128,0)+IF(CI128&lt;BK128,CE128+CF128+CG128-CH128,0))))))</f>
        <v>0</v>
      </c>
      <c r="BM128" s="3">
        <f>IF(Inputs!$B$27&lt;&gt;"Ready","PENDING INPUTS",MIN((BG128+BH128+BI128),IF(D128&gt;C128,IF(D128=0,0,BJ128*C128/D128),BJ128+BL128)))</f>
        <v>0</v>
      </c>
      <c r="BN128" s="3">
        <f>IF(Inputs!$B$27&lt;&gt;"Ready","PENDING INPUTS",MAX(0,(BG128+BH128+BI128)-BM128))</f>
        <v>0</v>
      </c>
      <c r="BO128" s="3">
        <f>IF(Inputs!$B$27&lt;&gt;"Ready","PENDING INPUTS",BV127)</f>
        <v>0</v>
      </c>
      <c r="BP128" s="3">
        <f>IF(Inputs!$B$27&lt;&gt;"Ready","PENDING INPUTS",IF(A128&lt;=Inputs!$B$6,ROUND(BO128*Inputs!C21/12,2),0))</f>
        <v>0</v>
      </c>
      <c r="BQ128" s="3">
        <f>IF(Inputs!$B$27&lt;&gt;"Ready","PENDING INPUTS",IF(AND(A128&lt;=Inputs!$B$6,BO128&gt;0),Inputs!G21,0))</f>
        <v>0</v>
      </c>
      <c r="BR128" s="3">
        <f>IF(Inputs!$B$27&lt;&gt;"Ready","PENDING INPUTS",IF(A128&gt;Inputs!$B$6,0,MIN((BO128+BP128+BQ128),IF(Inputs!H21=1,Inputs!D21,MAX(Inputs!F21,ROUND(BO128*Inputs!E21+BP128+BQ128,2))))))</f>
        <v>0</v>
      </c>
      <c r="BS128">
        <f>IF(Inputs!$B$27&lt;&gt;"Ready","PENDING INPUTS",IF(BO128&lt;=0,99,1+IF(AND(K128&gt;0,OR(Inputs!C14&gt;Inputs!C21,AND(Inputs!C14=Inputs!C21,0&lt;7))),1,0)+IF(AND(S128&gt;0,OR(Inputs!C15&gt;Inputs!C21,AND(Inputs!C15=Inputs!C21,1&lt;7))),1,0)+IF(AND(AA128&gt;0,OR(Inputs!C16&gt;Inputs!C21,AND(Inputs!C16=Inputs!C21,2&lt;7))),1,0)+IF(AND(AI128&gt;0,OR(Inputs!C17&gt;Inputs!C21,AND(Inputs!C17=Inputs!C21,3&lt;7))),1,0)+IF(AND(AQ128&gt;0,OR(Inputs!C18&gt;Inputs!C21,AND(Inputs!C18=Inputs!C21,4&lt;7))),1,0)+IF(AND(AY128&gt;0,OR(Inputs!C19&gt;Inputs!C21,AND(Inputs!C19=Inputs!C21,5&lt;7))),1,0)+IF(AND(BG128&gt;0,OR(Inputs!C20&gt;Inputs!C21,AND(Inputs!C20=Inputs!C21,6&lt;7))),1,0)+IF(AND(BW128&gt;0,OR(Inputs!C22&gt;Inputs!C21,AND(Inputs!C22=Inputs!C21,8&lt;7))),1,0)+IF(AND(CE128&gt;0,OR(Inputs!C23&gt;Inputs!C21,AND(Inputs!C23=Inputs!C21,9&lt;7))),1,0)))</f>
        <v>99</v>
      </c>
      <c r="BT128" s="3">
        <f>IF(Inputs!$B$27&lt;&gt;"Ready","PENDING INPUTS",IF(A128&gt;Inputs!$B$6,0,MIN(MAX(0,(BO128+BP128+BQ128)-BR128),MAX(0,C128-D128-(IF(O128&lt;BS128,K128+L128+M128-N128,0)+IF(W128&lt;BS128,S128+T128+U128-V128,0)+IF(AE128&lt;BS128,AA128+AB128+AC128-AD128,0)+IF(AM128&lt;BS128,AI128+AJ128+AK128-AL128,0)+IF(AU128&lt;BS128,AQ128+AR128+AS128-AT128,0)+IF(BC128&lt;BS128,AY128+AZ128+BA128-BB128,0)+IF(BK128&lt;BS128,BG128+BH128+BI128-BJ128,0)+IF(BS128&lt;BS128,BO128+BP128+BQ128-BR128,0)+IF(CA128&lt;BS128,BW128+BX128+BY128-BZ128,0)+IF(CI128&lt;BS128,CE128+CF128+CG128-CH128,0))))))</f>
        <v>0</v>
      </c>
      <c r="BU128" s="3">
        <f>IF(Inputs!$B$27&lt;&gt;"Ready","PENDING INPUTS",MIN((BO128+BP128+BQ128),IF(D128&gt;C128,IF(D128=0,0,BR128*C128/D128),BR128+BT128)))</f>
        <v>0</v>
      </c>
      <c r="BV128" s="3">
        <f>IF(Inputs!$B$27&lt;&gt;"Ready","PENDING INPUTS",MAX(0,(BO128+BP128+BQ128)-BU128))</f>
        <v>0</v>
      </c>
      <c r="BW128" s="3">
        <f>IF(Inputs!$B$27&lt;&gt;"Ready","PENDING INPUTS",CD127)</f>
        <v>0</v>
      </c>
      <c r="BX128" s="3">
        <f>IF(Inputs!$B$27&lt;&gt;"Ready","PENDING INPUTS",IF(A128&lt;=Inputs!$B$6,ROUND(BW128*Inputs!C22/12,2),0))</f>
        <v>0</v>
      </c>
      <c r="BY128" s="3">
        <f>IF(Inputs!$B$27&lt;&gt;"Ready","PENDING INPUTS",IF(AND(A128&lt;=Inputs!$B$6,BW128&gt;0),Inputs!G22,0))</f>
        <v>0</v>
      </c>
      <c r="BZ128" s="3">
        <f>IF(Inputs!$B$27&lt;&gt;"Ready","PENDING INPUTS",IF(A128&gt;Inputs!$B$6,0,MIN((BW128+BX128+BY128),IF(Inputs!H22=1,Inputs!D22,MAX(Inputs!F22,ROUND(BW128*Inputs!E22+BX128+BY128,2))))))</f>
        <v>0</v>
      </c>
      <c r="CA128">
        <f>IF(Inputs!$B$27&lt;&gt;"Ready","PENDING INPUTS",IF(BW128&lt;=0,99,1+IF(AND(K128&gt;0,OR(Inputs!C14&gt;Inputs!C22,AND(Inputs!C14=Inputs!C22,0&lt;8))),1,0)+IF(AND(S128&gt;0,OR(Inputs!C15&gt;Inputs!C22,AND(Inputs!C15=Inputs!C22,1&lt;8))),1,0)+IF(AND(AA128&gt;0,OR(Inputs!C16&gt;Inputs!C22,AND(Inputs!C16=Inputs!C22,2&lt;8))),1,0)+IF(AND(AI128&gt;0,OR(Inputs!C17&gt;Inputs!C22,AND(Inputs!C17=Inputs!C22,3&lt;8))),1,0)+IF(AND(AQ128&gt;0,OR(Inputs!C18&gt;Inputs!C22,AND(Inputs!C18=Inputs!C22,4&lt;8))),1,0)+IF(AND(AY128&gt;0,OR(Inputs!C19&gt;Inputs!C22,AND(Inputs!C19=Inputs!C22,5&lt;8))),1,0)+IF(AND(BG128&gt;0,OR(Inputs!C20&gt;Inputs!C22,AND(Inputs!C20=Inputs!C22,6&lt;8))),1,0)+IF(AND(BO128&gt;0,OR(Inputs!C21&gt;Inputs!C22,AND(Inputs!C21=Inputs!C22,7&lt;8))),1,0)+IF(AND(CE128&gt;0,OR(Inputs!C23&gt;Inputs!C22,AND(Inputs!C23=Inputs!C22,9&lt;8))),1,0)))</f>
        <v>99</v>
      </c>
      <c r="CB128" s="3">
        <f>IF(Inputs!$B$27&lt;&gt;"Ready","PENDING INPUTS",IF(A128&gt;Inputs!$B$6,0,MIN(MAX(0,(BW128+BX128+BY128)-BZ128),MAX(0,C128-D128-(IF(O128&lt;CA128,K128+L128+M128-N128,0)+IF(W128&lt;CA128,S128+T128+U128-V128,0)+IF(AE128&lt;CA128,AA128+AB128+AC128-AD128,0)+IF(AM128&lt;CA128,AI128+AJ128+AK128-AL128,0)+IF(AU128&lt;CA128,AQ128+AR128+AS128-AT128,0)+IF(BC128&lt;CA128,AY128+AZ128+BA128-BB128,0)+IF(BK128&lt;CA128,BG128+BH128+BI128-BJ128,0)+IF(BS128&lt;CA128,BO128+BP128+BQ128-BR128,0)+IF(CA128&lt;CA128,BW128+BX128+BY128-BZ128,0)+IF(CI128&lt;CA128,CE128+CF128+CG128-CH128,0))))))</f>
        <v>0</v>
      </c>
      <c r="CC128" s="3">
        <f>IF(Inputs!$B$27&lt;&gt;"Ready","PENDING INPUTS",MIN((BW128+BX128+BY128),IF(D128&gt;C128,IF(D128=0,0,BZ128*C128/D128),BZ128+CB128)))</f>
        <v>0</v>
      </c>
      <c r="CD128" s="3">
        <f>IF(Inputs!$B$27&lt;&gt;"Ready","PENDING INPUTS",MAX(0,(BW128+BX128+BY128)-CC128))</f>
        <v>0</v>
      </c>
      <c r="CE128" s="3">
        <f>IF(Inputs!$B$27&lt;&gt;"Ready","PENDING INPUTS",CL127)</f>
        <v>0</v>
      </c>
      <c r="CF128" s="3">
        <f>IF(Inputs!$B$27&lt;&gt;"Ready","PENDING INPUTS",IF(A128&lt;=Inputs!$B$6,ROUND(CE128*Inputs!C23/12,2),0))</f>
        <v>0</v>
      </c>
      <c r="CG128" s="3">
        <f>IF(Inputs!$B$27&lt;&gt;"Ready","PENDING INPUTS",IF(AND(A128&lt;=Inputs!$B$6,CE128&gt;0),Inputs!G23,0))</f>
        <v>0</v>
      </c>
      <c r="CH128" s="3">
        <f>IF(Inputs!$B$27&lt;&gt;"Ready","PENDING INPUTS",IF(A128&gt;Inputs!$B$6,0,MIN((CE128+CF128+CG128),IF(Inputs!H23=1,Inputs!D23,MAX(Inputs!F23,ROUND(CE128*Inputs!E23+CF128+CG128,2))))))</f>
        <v>0</v>
      </c>
      <c r="CI128">
        <f>IF(Inputs!$B$27&lt;&gt;"Ready","PENDING INPUTS",IF(CE128&lt;=0,99,1+IF(AND(K128&gt;0,OR(Inputs!C14&gt;Inputs!C23,AND(Inputs!C14=Inputs!C23,0&lt;9))),1,0)+IF(AND(S128&gt;0,OR(Inputs!C15&gt;Inputs!C23,AND(Inputs!C15=Inputs!C23,1&lt;9))),1,0)+IF(AND(AA128&gt;0,OR(Inputs!C16&gt;Inputs!C23,AND(Inputs!C16=Inputs!C23,2&lt;9))),1,0)+IF(AND(AI128&gt;0,OR(Inputs!C17&gt;Inputs!C23,AND(Inputs!C17=Inputs!C23,3&lt;9))),1,0)+IF(AND(AQ128&gt;0,OR(Inputs!C18&gt;Inputs!C23,AND(Inputs!C18=Inputs!C23,4&lt;9))),1,0)+IF(AND(AY128&gt;0,OR(Inputs!C19&gt;Inputs!C23,AND(Inputs!C19=Inputs!C23,5&lt;9))),1,0)+IF(AND(BG128&gt;0,OR(Inputs!C20&gt;Inputs!C23,AND(Inputs!C20=Inputs!C23,6&lt;9))),1,0)+IF(AND(BO128&gt;0,OR(Inputs!C21&gt;Inputs!C23,AND(Inputs!C21=Inputs!C23,7&lt;9))),1,0)+IF(AND(BW128&gt;0,OR(Inputs!C22&gt;Inputs!C23,AND(Inputs!C22=Inputs!C23,8&lt;9))),1,0)))</f>
        <v>99</v>
      </c>
      <c r="CJ128" s="3">
        <f>IF(Inputs!$B$27&lt;&gt;"Ready","PENDING INPUTS",IF(A128&gt;Inputs!$B$6,0,MIN(MAX(0,(CE128+CF128+CG128)-CH128),MAX(0,C128-D128-(IF(O128&lt;CI128,K128+L128+M128-N128,0)+IF(W128&lt;CI128,S128+T128+U128-V128,0)+IF(AE128&lt;CI128,AA128+AB128+AC128-AD128,0)+IF(AM128&lt;CI128,AI128+AJ128+AK128-AL128,0)+IF(AU128&lt;CI128,AQ128+AR128+AS128-AT128,0)+IF(BC128&lt;CI128,AY128+AZ128+BA128-BB128,0)+IF(BK128&lt;CI128,BG128+BH128+BI128-BJ128,0)+IF(BS128&lt;CI128,BO128+BP128+BQ128-BR128,0)+IF(CA128&lt;CI128,BW128+BX128+BY128-BZ128,0)+IF(CI128&lt;CI128,CE128+CF128+CG128-CH128,0))))))</f>
        <v>0</v>
      </c>
      <c r="CK128" s="3">
        <f>IF(Inputs!$B$27&lt;&gt;"Ready","PENDING INPUTS",MIN((CE128+CF128+CG128),IF(D128&gt;C128,IF(D128=0,0,CH128*C128/D128),CH128+CJ128)))</f>
        <v>0</v>
      </c>
      <c r="CL128" s="3">
        <f>IF(Inputs!$B$27&lt;&gt;"Ready","PENDING INPUTS",MAX(0,(CE128+CF128+CG128)-CK128))</f>
        <v>0</v>
      </c>
    </row>
    <row r="129" spans="1:90" ht="27.95" customHeight="1" x14ac:dyDescent="0.25">
      <c r="A129">
        <v>125</v>
      </c>
      <c r="B129" s="13">
        <f>IF(Inputs!$B$27&lt;&gt;"Ready","PENDING INPUTS",EDATE(Inputs!$B$5,A129-1))</f>
        <v>50072</v>
      </c>
      <c r="C129" s="3">
        <f>IF(Inputs!$B$27&lt;&gt;"Ready","PENDING INPUTS",IF(A129&lt;=Inputs!$B$6,MAX(0,Inputs!$B$4+IF(A129=Inputs!$B$7,Inputs!$B$8,0)+IF(A129=Inputs!$B$9,Inputs!$B$10,0)),0))</f>
        <v>0</v>
      </c>
      <c r="D129" s="3">
        <f>IF(Inputs!$B$27&lt;&gt;"Ready","PENDING INPUTS",SUM(N129,V129,AD129,AL129,AT129,BB129,BJ129,BR129,BZ129,CH129))</f>
        <v>0</v>
      </c>
      <c r="E129" s="3">
        <f>IF(Inputs!$B$27&lt;&gt;"Ready","PENDING INPUTS",MAX(0,D129-C129))</f>
        <v>0</v>
      </c>
      <c r="F129" s="3">
        <f>IF(Inputs!$B$27&lt;&gt;"Ready","PENDING INPUTS",SUM(Q129,Y129,AG129,AO129,AW129,BE129,BM129,BU129,CC129,CK129))</f>
        <v>0</v>
      </c>
      <c r="G129" s="3">
        <f>IF(Inputs!$B$27&lt;&gt;"Ready","PENDING INPUTS",SUM(L129,T129,AB129,AJ129,AR129,AZ129,BH129,BP129,BX129,CF129))</f>
        <v>0</v>
      </c>
      <c r="H129" s="3">
        <f>IF(Inputs!$B$27&lt;&gt;"Ready","PENDING INPUTS",SUM(M129,U129,AC129,AK129,AS129,BA129,BI129,BQ129,BY129,CG129))</f>
        <v>0</v>
      </c>
      <c r="I129" s="3">
        <f>IF(Inputs!$B$27&lt;&gt;"Ready","PENDING INPUTS",SUM(R129,Z129,AH129,AP129,AX129,BF129,BN129,BV129,CD129,CL129))</f>
        <v>0</v>
      </c>
      <c r="J129" t="str">
        <f>IF(Inputs!$B$27&lt;&gt;"Ready","PENDING INPUTS",IF(A129&gt;Inputs!$B$6,"Beyond horizon",IF(E129&gt;0.005,"MINIMUM SHORTFALL",IF(I129&lt;0.005,"Paid off","In progress"))))</f>
        <v>Beyond horizon</v>
      </c>
      <c r="K129" s="3">
        <f>IF(Inputs!$B$27&lt;&gt;"Ready","PENDING INPUTS",R128)</f>
        <v>0</v>
      </c>
      <c r="L129" s="3">
        <f>IF(Inputs!$B$27&lt;&gt;"Ready","PENDING INPUTS",IF(A129&lt;=Inputs!$B$6,ROUND(K129*Inputs!C14/12,2),0))</f>
        <v>0</v>
      </c>
      <c r="M129" s="3">
        <f>IF(Inputs!$B$27&lt;&gt;"Ready","PENDING INPUTS",IF(AND(A129&lt;=Inputs!$B$6,K129&gt;0),Inputs!G14,0))</f>
        <v>0</v>
      </c>
      <c r="N129" s="3">
        <f>IF(Inputs!$B$27&lt;&gt;"Ready","PENDING INPUTS",IF(A129&gt;Inputs!$B$6,0,MIN((K129+L129+M129),IF(Inputs!H14=1,Inputs!D14,MAX(Inputs!F14,ROUND(K129*Inputs!E14+L129+M129,2))))))</f>
        <v>0</v>
      </c>
      <c r="O129">
        <f>IF(Inputs!$B$27&lt;&gt;"Ready","PENDING INPUTS",IF(K129&lt;=0,99,1+IF(AND(S129&gt;0,OR(Inputs!C15&gt;Inputs!C14,AND(Inputs!C15=Inputs!C14,1&lt;0))),1,0)+IF(AND(AA129&gt;0,OR(Inputs!C16&gt;Inputs!C14,AND(Inputs!C16=Inputs!C14,2&lt;0))),1,0)+IF(AND(AI129&gt;0,OR(Inputs!C17&gt;Inputs!C14,AND(Inputs!C17=Inputs!C14,3&lt;0))),1,0)+IF(AND(AQ129&gt;0,OR(Inputs!C18&gt;Inputs!C14,AND(Inputs!C18=Inputs!C14,4&lt;0))),1,0)+IF(AND(AY129&gt;0,OR(Inputs!C19&gt;Inputs!C14,AND(Inputs!C19=Inputs!C14,5&lt;0))),1,0)+IF(AND(BG129&gt;0,OR(Inputs!C20&gt;Inputs!C14,AND(Inputs!C20=Inputs!C14,6&lt;0))),1,0)+IF(AND(BO129&gt;0,OR(Inputs!C21&gt;Inputs!C14,AND(Inputs!C21=Inputs!C14,7&lt;0))),1,0)+IF(AND(BW129&gt;0,OR(Inputs!C22&gt;Inputs!C14,AND(Inputs!C22=Inputs!C14,8&lt;0))),1,0)+IF(AND(CE129&gt;0,OR(Inputs!C23&gt;Inputs!C14,AND(Inputs!C23=Inputs!C14,9&lt;0))),1,0)))</f>
        <v>99</v>
      </c>
      <c r="P129" s="3">
        <f>IF(Inputs!$B$27&lt;&gt;"Ready","PENDING INPUTS",IF(A129&gt;Inputs!$B$6,0,MIN(MAX(0,(K129+L129+M129)-N129),MAX(0,C129-D129-(IF(O129&lt;O129,K129+L129+M129-N129,0)+IF(W129&lt;O129,S129+T129+U129-V129,0)+IF(AE129&lt;O129,AA129+AB129+AC129-AD129,0)+IF(AM129&lt;O129,AI129+AJ129+AK129-AL129,0)+IF(AU129&lt;O129,AQ129+AR129+AS129-AT129,0)+IF(BC129&lt;O129,AY129+AZ129+BA129-BB129,0)+IF(BK129&lt;O129,BG129+BH129+BI129-BJ129,0)+IF(BS129&lt;O129,BO129+BP129+BQ129-BR129,0)+IF(CA129&lt;O129,BW129+BX129+BY129-BZ129,0)+IF(CI129&lt;O129,CE129+CF129+CG129-CH129,0))))))</f>
        <v>0</v>
      </c>
      <c r="Q129" s="3">
        <f>IF(Inputs!$B$27&lt;&gt;"Ready","PENDING INPUTS",MIN((K129+L129+M129),IF(D129&gt;C129,IF(D129=0,0,N129*C129/D129),N129+P129)))</f>
        <v>0</v>
      </c>
      <c r="R129" s="3">
        <f>IF(Inputs!$B$27&lt;&gt;"Ready","PENDING INPUTS",MAX(0,(K129+L129+M129)-Q129))</f>
        <v>0</v>
      </c>
      <c r="S129" s="3">
        <f>IF(Inputs!$B$27&lt;&gt;"Ready","PENDING INPUTS",Z128)</f>
        <v>0</v>
      </c>
      <c r="T129" s="3">
        <f>IF(Inputs!$B$27&lt;&gt;"Ready","PENDING INPUTS",IF(A129&lt;=Inputs!$B$6,ROUND(S129*Inputs!C15/12,2),0))</f>
        <v>0</v>
      </c>
      <c r="U129" s="3">
        <f>IF(Inputs!$B$27&lt;&gt;"Ready","PENDING INPUTS",IF(AND(A129&lt;=Inputs!$B$6,S129&gt;0),Inputs!G15,0))</f>
        <v>0</v>
      </c>
      <c r="V129" s="3">
        <f>IF(Inputs!$B$27&lt;&gt;"Ready","PENDING INPUTS",IF(A129&gt;Inputs!$B$6,0,MIN((S129+T129+U129),IF(Inputs!H15=1,Inputs!D15,MAX(Inputs!F15,ROUND(S129*Inputs!E15+T129+U129,2))))))</f>
        <v>0</v>
      </c>
      <c r="W129">
        <f>IF(Inputs!$B$27&lt;&gt;"Ready","PENDING INPUTS",IF(S129&lt;=0,99,1+IF(AND(K129&gt;0,OR(Inputs!C14&gt;Inputs!C15,AND(Inputs!C14=Inputs!C15,0&lt;1))),1,0)+IF(AND(AA129&gt;0,OR(Inputs!C16&gt;Inputs!C15,AND(Inputs!C16=Inputs!C15,2&lt;1))),1,0)+IF(AND(AI129&gt;0,OR(Inputs!C17&gt;Inputs!C15,AND(Inputs!C17=Inputs!C15,3&lt;1))),1,0)+IF(AND(AQ129&gt;0,OR(Inputs!C18&gt;Inputs!C15,AND(Inputs!C18=Inputs!C15,4&lt;1))),1,0)+IF(AND(AY129&gt;0,OR(Inputs!C19&gt;Inputs!C15,AND(Inputs!C19=Inputs!C15,5&lt;1))),1,0)+IF(AND(BG129&gt;0,OR(Inputs!C20&gt;Inputs!C15,AND(Inputs!C20=Inputs!C15,6&lt;1))),1,0)+IF(AND(BO129&gt;0,OR(Inputs!C21&gt;Inputs!C15,AND(Inputs!C21=Inputs!C15,7&lt;1))),1,0)+IF(AND(BW129&gt;0,OR(Inputs!C22&gt;Inputs!C15,AND(Inputs!C22=Inputs!C15,8&lt;1))),1,0)+IF(AND(CE129&gt;0,OR(Inputs!C23&gt;Inputs!C15,AND(Inputs!C23=Inputs!C15,9&lt;1))),1,0)))</f>
        <v>99</v>
      </c>
      <c r="X129" s="3">
        <f>IF(Inputs!$B$27&lt;&gt;"Ready","PENDING INPUTS",IF(A129&gt;Inputs!$B$6,0,MIN(MAX(0,(S129+T129+U129)-V129),MAX(0,C129-D129-(IF(O129&lt;W129,K129+L129+M129-N129,0)+IF(W129&lt;W129,S129+T129+U129-V129,0)+IF(AE129&lt;W129,AA129+AB129+AC129-AD129,0)+IF(AM129&lt;W129,AI129+AJ129+AK129-AL129,0)+IF(AU129&lt;W129,AQ129+AR129+AS129-AT129,0)+IF(BC129&lt;W129,AY129+AZ129+BA129-BB129,0)+IF(BK129&lt;W129,BG129+BH129+BI129-BJ129,0)+IF(BS129&lt;W129,BO129+BP129+BQ129-BR129,0)+IF(CA129&lt;W129,BW129+BX129+BY129-BZ129,0)+IF(CI129&lt;W129,CE129+CF129+CG129-CH129,0))))))</f>
        <v>0</v>
      </c>
      <c r="Y129" s="3">
        <f>IF(Inputs!$B$27&lt;&gt;"Ready","PENDING INPUTS",MIN((S129+T129+U129),IF(D129&gt;C129,IF(D129=0,0,V129*C129/D129),V129+X129)))</f>
        <v>0</v>
      </c>
      <c r="Z129" s="3">
        <f>IF(Inputs!$B$27&lt;&gt;"Ready","PENDING INPUTS",MAX(0,(S129+T129+U129)-Y129))</f>
        <v>0</v>
      </c>
      <c r="AA129" s="3">
        <f>IF(Inputs!$B$27&lt;&gt;"Ready","PENDING INPUTS",AH128)</f>
        <v>0</v>
      </c>
      <c r="AB129" s="3">
        <f>IF(Inputs!$B$27&lt;&gt;"Ready","PENDING INPUTS",IF(A129&lt;=Inputs!$B$6,ROUND(AA129*Inputs!C16/12,2),0))</f>
        <v>0</v>
      </c>
      <c r="AC129" s="3">
        <f>IF(Inputs!$B$27&lt;&gt;"Ready","PENDING INPUTS",IF(AND(A129&lt;=Inputs!$B$6,AA129&gt;0),Inputs!G16,0))</f>
        <v>0</v>
      </c>
      <c r="AD129" s="3">
        <f>IF(Inputs!$B$27&lt;&gt;"Ready","PENDING INPUTS",IF(A129&gt;Inputs!$B$6,0,MIN((AA129+AB129+AC129),IF(Inputs!H16=1,Inputs!D16,MAX(Inputs!F16,ROUND(AA129*Inputs!E16+AB129+AC129,2))))))</f>
        <v>0</v>
      </c>
      <c r="AE129">
        <f>IF(Inputs!$B$27&lt;&gt;"Ready","PENDING INPUTS",IF(AA129&lt;=0,99,1+IF(AND(K129&gt;0,OR(Inputs!C14&gt;Inputs!C16,AND(Inputs!C14=Inputs!C16,0&lt;2))),1,0)+IF(AND(S129&gt;0,OR(Inputs!C15&gt;Inputs!C16,AND(Inputs!C15=Inputs!C16,1&lt;2))),1,0)+IF(AND(AI129&gt;0,OR(Inputs!C17&gt;Inputs!C16,AND(Inputs!C17=Inputs!C16,3&lt;2))),1,0)+IF(AND(AQ129&gt;0,OR(Inputs!C18&gt;Inputs!C16,AND(Inputs!C18=Inputs!C16,4&lt;2))),1,0)+IF(AND(AY129&gt;0,OR(Inputs!C19&gt;Inputs!C16,AND(Inputs!C19=Inputs!C16,5&lt;2))),1,0)+IF(AND(BG129&gt;0,OR(Inputs!C20&gt;Inputs!C16,AND(Inputs!C20=Inputs!C16,6&lt;2))),1,0)+IF(AND(BO129&gt;0,OR(Inputs!C21&gt;Inputs!C16,AND(Inputs!C21=Inputs!C16,7&lt;2))),1,0)+IF(AND(BW129&gt;0,OR(Inputs!C22&gt;Inputs!C16,AND(Inputs!C22=Inputs!C16,8&lt;2))),1,0)+IF(AND(CE129&gt;0,OR(Inputs!C23&gt;Inputs!C16,AND(Inputs!C23=Inputs!C16,9&lt;2))),1,0)))</f>
        <v>99</v>
      </c>
      <c r="AF129" s="3">
        <f>IF(Inputs!$B$27&lt;&gt;"Ready","PENDING INPUTS",IF(A129&gt;Inputs!$B$6,0,MIN(MAX(0,(AA129+AB129+AC129)-AD129),MAX(0,C129-D129-(IF(O129&lt;AE129,K129+L129+M129-N129,0)+IF(W129&lt;AE129,S129+T129+U129-V129,0)+IF(AE129&lt;AE129,AA129+AB129+AC129-AD129,0)+IF(AM129&lt;AE129,AI129+AJ129+AK129-AL129,0)+IF(AU129&lt;AE129,AQ129+AR129+AS129-AT129,0)+IF(BC129&lt;AE129,AY129+AZ129+BA129-BB129,0)+IF(BK129&lt;AE129,BG129+BH129+BI129-BJ129,0)+IF(BS129&lt;AE129,BO129+BP129+BQ129-BR129,0)+IF(CA129&lt;AE129,BW129+BX129+BY129-BZ129,0)+IF(CI129&lt;AE129,CE129+CF129+CG129-CH129,0))))))</f>
        <v>0</v>
      </c>
      <c r="AG129" s="3">
        <f>IF(Inputs!$B$27&lt;&gt;"Ready","PENDING INPUTS",MIN((AA129+AB129+AC129),IF(D129&gt;C129,IF(D129=0,0,AD129*C129/D129),AD129+AF129)))</f>
        <v>0</v>
      </c>
      <c r="AH129" s="3">
        <f>IF(Inputs!$B$27&lt;&gt;"Ready","PENDING INPUTS",MAX(0,(AA129+AB129+AC129)-AG129))</f>
        <v>0</v>
      </c>
      <c r="AI129" s="3">
        <f>IF(Inputs!$B$27&lt;&gt;"Ready","PENDING INPUTS",AP128)</f>
        <v>0</v>
      </c>
      <c r="AJ129" s="3">
        <f>IF(Inputs!$B$27&lt;&gt;"Ready","PENDING INPUTS",IF(A129&lt;=Inputs!$B$6,ROUND(AI129*Inputs!C17/12,2),0))</f>
        <v>0</v>
      </c>
      <c r="AK129" s="3">
        <f>IF(Inputs!$B$27&lt;&gt;"Ready","PENDING INPUTS",IF(AND(A129&lt;=Inputs!$B$6,AI129&gt;0),Inputs!G17,0))</f>
        <v>0</v>
      </c>
      <c r="AL129" s="3">
        <f>IF(Inputs!$B$27&lt;&gt;"Ready","PENDING INPUTS",IF(A129&gt;Inputs!$B$6,0,MIN((AI129+AJ129+AK129),IF(Inputs!H17=1,Inputs!D17,MAX(Inputs!F17,ROUND(AI129*Inputs!E17+AJ129+AK129,2))))))</f>
        <v>0</v>
      </c>
      <c r="AM129">
        <f>IF(Inputs!$B$27&lt;&gt;"Ready","PENDING INPUTS",IF(AI129&lt;=0,99,1+IF(AND(K129&gt;0,OR(Inputs!C14&gt;Inputs!C17,AND(Inputs!C14=Inputs!C17,0&lt;3))),1,0)+IF(AND(S129&gt;0,OR(Inputs!C15&gt;Inputs!C17,AND(Inputs!C15=Inputs!C17,1&lt;3))),1,0)+IF(AND(AA129&gt;0,OR(Inputs!C16&gt;Inputs!C17,AND(Inputs!C16=Inputs!C17,2&lt;3))),1,0)+IF(AND(AQ129&gt;0,OR(Inputs!C18&gt;Inputs!C17,AND(Inputs!C18=Inputs!C17,4&lt;3))),1,0)+IF(AND(AY129&gt;0,OR(Inputs!C19&gt;Inputs!C17,AND(Inputs!C19=Inputs!C17,5&lt;3))),1,0)+IF(AND(BG129&gt;0,OR(Inputs!C20&gt;Inputs!C17,AND(Inputs!C20=Inputs!C17,6&lt;3))),1,0)+IF(AND(BO129&gt;0,OR(Inputs!C21&gt;Inputs!C17,AND(Inputs!C21=Inputs!C17,7&lt;3))),1,0)+IF(AND(BW129&gt;0,OR(Inputs!C22&gt;Inputs!C17,AND(Inputs!C22=Inputs!C17,8&lt;3))),1,0)+IF(AND(CE129&gt;0,OR(Inputs!C23&gt;Inputs!C17,AND(Inputs!C23=Inputs!C17,9&lt;3))),1,0)))</f>
        <v>99</v>
      </c>
      <c r="AN129" s="3">
        <f>IF(Inputs!$B$27&lt;&gt;"Ready","PENDING INPUTS",IF(A129&gt;Inputs!$B$6,0,MIN(MAX(0,(AI129+AJ129+AK129)-AL129),MAX(0,C129-D129-(IF(O129&lt;AM129,K129+L129+M129-N129,0)+IF(W129&lt;AM129,S129+T129+U129-V129,0)+IF(AE129&lt;AM129,AA129+AB129+AC129-AD129,0)+IF(AM129&lt;AM129,AI129+AJ129+AK129-AL129,0)+IF(AU129&lt;AM129,AQ129+AR129+AS129-AT129,0)+IF(BC129&lt;AM129,AY129+AZ129+BA129-BB129,0)+IF(BK129&lt;AM129,BG129+BH129+BI129-BJ129,0)+IF(BS129&lt;AM129,BO129+BP129+BQ129-BR129,0)+IF(CA129&lt;AM129,BW129+BX129+BY129-BZ129,0)+IF(CI129&lt;AM129,CE129+CF129+CG129-CH129,0))))))</f>
        <v>0</v>
      </c>
      <c r="AO129" s="3">
        <f>IF(Inputs!$B$27&lt;&gt;"Ready","PENDING INPUTS",MIN((AI129+AJ129+AK129),IF(D129&gt;C129,IF(D129=0,0,AL129*C129/D129),AL129+AN129)))</f>
        <v>0</v>
      </c>
      <c r="AP129" s="3">
        <f>IF(Inputs!$B$27&lt;&gt;"Ready","PENDING INPUTS",MAX(0,(AI129+AJ129+AK129)-AO129))</f>
        <v>0</v>
      </c>
      <c r="AQ129" s="3">
        <f>IF(Inputs!$B$27&lt;&gt;"Ready","PENDING INPUTS",AX128)</f>
        <v>0</v>
      </c>
      <c r="AR129" s="3">
        <f>IF(Inputs!$B$27&lt;&gt;"Ready","PENDING INPUTS",IF(A129&lt;=Inputs!$B$6,ROUND(AQ129*Inputs!C18/12,2),0))</f>
        <v>0</v>
      </c>
      <c r="AS129" s="3">
        <f>IF(Inputs!$B$27&lt;&gt;"Ready","PENDING INPUTS",IF(AND(A129&lt;=Inputs!$B$6,AQ129&gt;0),Inputs!G18,0))</f>
        <v>0</v>
      </c>
      <c r="AT129" s="3">
        <f>IF(Inputs!$B$27&lt;&gt;"Ready","PENDING INPUTS",IF(A129&gt;Inputs!$B$6,0,MIN((AQ129+AR129+AS129),IF(Inputs!H18=1,Inputs!D18,MAX(Inputs!F18,ROUND(AQ129*Inputs!E18+AR129+AS129,2))))))</f>
        <v>0</v>
      </c>
      <c r="AU129">
        <f>IF(Inputs!$B$27&lt;&gt;"Ready","PENDING INPUTS",IF(AQ129&lt;=0,99,1+IF(AND(K129&gt;0,OR(Inputs!C14&gt;Inputs!C18,AND(Inputs!C14=Inputs!C18,0&lt;4))),1,0)+IF(AND(S129&gt;0,OR(Inputs!C15&gt;Inputs!C18,AND(Inputs!C15=Inputs!C18,1&lt;4))),1,0)+IF(AND(AA129&gt;0,OR(Inputs!C16&gt;Inputs!C18,AND(Inputs!C16=Inputs!C18,2&lt;4))),1,0)+IF(AND(AI129&gt;0,OR(Inputs!C17&gt;Inputs!C18,AND(Inputs!C17=Inputs!C18,3&lt;4))),1,0)+IF(AND(AY129&gt;0,OR(Inputs!C19&gt;Inputs!C18,AND(Inputs!C19=Inputs!C18,5&lt;4))),1,0)+IF(AND(BG129&gt;0,OR(Inputs!C20&gt;Inputs!C18,AND(Inputs!C20=Inputs!C18,6&lt;4))),1,0)+IF(AND(BO129&gt;0,OR(Inputs!C21&gt;Inputs!C18,AND(Inputs!C21=Inputs!C18,7&lt;4))),1,0)+IF(AND(BW129&gt;0,OR(Inputs!C22&gt;Inputs!C18,AND(Inputs!C22=Inputs!C18,8&lt;4))),1,0)+IF(AND(CE129&gt;0,OR(Inputs!C23&gt;Inputs!C18,AND(Inputs!C23=Inputs!C18,9&lt;4))),1,0)))</f>
        <v>99</v>
      </c>
      <c r="AV129" s="3">
        <f>IF(Inputs!$B$27&lt;&gt;"Ready","PENDING INPUTS",IF(A129&gt;Inputs!$B$6,0,MIN(MAX(0,(AQ129+AR129+AS129)-AT129),MAX(0,C129-D129-(IF(O129&lt;AU129,K129+L129+M129-N129,0)+IF(W129&lt;AU129,S129+T129+U129-V129,0)+IF(AE129&lt;AU129,AA129+AB129+AC129-AD129,0)+IF(AM129&lt;AU129,AI129+AJ129+AK129-AL129,0)+IF(AU129&lt;AU129,AQ129+AR129+AS129-AT129,0)+IF(BC129&lt;AU129,AY129+AZ129+BA129-BB129,0)+IF(BK129&lt;AU129,BG129+BH129+BI129-BJ129,0)+IF(BS129&lt;AU129,BO129+BP129+BQ129-BR129,0)+IF(CA129&lt;AU129,BW129+BX129+BY129-BZ129,0)+IF(CI129&lt;AU129,CE129+CF129+CG129-CH129,0))))))</f>
        <v>0</v>
      </c>
      <c r="AW129" s="3">
        <f>IF(Inputs!$B$27&lt;&gt;"Ready","PENDING INPUTS",MIN((AQ129+AR129+AS129),IF(D129&gt;C129,IF(D129=0,0,AT129*C129/D129),AT129+AV129)))</f>
        <v>0</v>
      </c>
      <c r="AX129" s="3">
        <f>IF(Inputs!$B$27&lt;&gt;"Ready","PENDING INPUTS",MAX(0,(AQ129+AR129+AS129)-AW129))</f>
        <v>0</v>
      </c>
      <c r="AY129" s="3">
        <f>IF(Inputs!$B$27&lt;&gt;"Ready","PENDING INPUTS",BF128)</f>
        <v>0</v>
      </c>
      <c r="AZ129" s="3">
        <f>IF(Inputs!$B$27&lt;&gt;"Ready","PENDING INPUTS",IF(A129&lt;=Inputs!$B$6,ROUND(AY129*Inputs!C19/12,2),0))</f>
        <v>0</v>
      </c>
      <c r="BA129" s="3">
        <f>IF(Inputs!$B$27&lt;&gt;"Ready","PENDING INPUTS",IF(AND(A129&lt;=Inputs!$B$6,AY129&gt;0),Inputs!G19,0))</f>
        <v>0</v>
      </c>
      <c r="BB129" s="3">
        <f>IF(Inputs!$B$27&lt;&gt;"Ready","PENDING INPUTS",IF(A129&gt;Inputs!$B$6,0,MIN((AY129+AZ129+BA129),IF(Inputs!H19=1,Inputs!D19,MAX(Inputs!F19,ROUND(AY129*Inputs!E19+AZ129+BA129,2))))))</f>
        <v>0</v>
      </c>
      <c r="BC129">
        <f>IF(Inputs!$B$27&lt;&gt;"Ready","PENDING INPUTS",IF(AY129&lt;=0,99,1+IF(AND(K129&gt;0,OR(Inputs!C14&gt;Inputs!C19,AND(Inputs!C14=Inputs!C19,0&lt;5))),1,0)+IF(AND(S129&gt;0,OR(Inputs!C15&gt;Inputs!C19,AND(Inputs!C15=Inputs!C19,1&lt;5))),1,0)+IF(AND(AA129&gt;0,OR(Inputs!C16&gt;Inputs!C19,AND(Inputs!C16=Inputs!C19,2&lt;5))),1,0)+IF(AND(AI129&gt;0,OR(Inputs!C17&gt;Inputs!C19,AND(Inputs!C17=Inputs!C19,3&lt;5))),1,0)+IF(AND(AQ129&gt;0,OR(Inputs!C18&gt;Inputs!C19,AND(Inputs!C18=Inputs!C19,4&lt;5))),1,0)+IF(AND(BG129&gt;0,OR(Inputs!C20&gt;Inputs!C19,AND(Inputs!C20=Inputs!C19,6&lt;5))),1,0)+IF(AND(BO129&gt;0,OR(Inputs!C21&gt;Inputs!C19,AND(Inputs!C21=Inputs!C19,7&lt;5))),1,0)+IF(AND(BW129&gt;0,OR(Inputs!C22&gt;Inputs!C19,AND(Inputs!C22=Inputs!C19,8&lt;5))),1,0)+IF(AND(CE129&gt;0,OR(Inputs!C23&gt;Inputs!C19,AND(Inputs!C23=Inputs!C19,9&lt;5))),1,0)))</f>
        <v>99</v>
      </c>
      <c r="BD129" s="3">
        <f>IF(Inputs!$B$27&lt;&gt;"Ready","PENDING INPUTS",IF(A129&gt;Inputs!$B$6,0,MIN(MAX(0,(AY129+AZ129+BA129)-BB129),MAX(0,C129-D129-(IF(O129&lt;BC129,K129+L129+M129-N129,0)+IF(W129&lt;BC129,S129+T129+U129-V129,0)+IF(AE129&lt;BC129,AA129+AB129+AC129-AD129,0)+IF(AM129&lt;BC129,AI129+AJ129+AK129-AL129,0)+IF(AU129&lt;BC129,AQ129+AR129+AS129-AT129,0)+IF(BC129&lt;BC129,AY129+AZ129+BA129-BB129,0)+IF(BK129&lt;BC129,BG129+BH129+BI129-BJ129,0)+IF(BS129&lt;BC129,BO129+BP129+BQ129-BR129,0)+IF(CA129&lt;BC129,BW129+BX129+BY129-BZ129,0)+IF(CI129&lt;BC129,CE129+CF129+CG129-CH129,0))))))</f>
        <v>0</v>
      </c>
      <c r="BE129" s="3">
        <f>IF(Inputs!$B$27&lt;&gt;"Ready","PENDING INPUTS",MIN((AY129+AZ129+BA129),IF(D129&gt;C129,IF(D129=0,0,BB129*C129/D129),BB129+BD129)))</f>
        <v>0</v>
      </c>
      <c r="BF129" s="3">
        <f>IF(Inputs!$B$27&lt;&gt;"Ready","PENDING INPUTS",MAX(0,(AY129+AZ129+BA129)-BE129))</f>
        <v>0</v>
      </c>
      <c r="BG129" s="3">
        <f>IF(Inputs!$B$27&lt;&gt;"Ready","PENDING INPUTS",BN128)</f>
        <v>0</v>
      </c>
      <c r="BH129" s="3">
        <f>IF(Inputs!$B$27&lt;&gt;"Ready","PENDING INPUTS",IF(A129&lt;=Inputs!$B$6,ROUND(BG129*Inputs!C20/12,2),0))</f>
        <v>0</v>
      </c>
      <c r="BI129" s="3">
        <f>IF(Inputs!$B$27&lt;&gt;"Ready","PENDING INPUTS",IF(AND(A129&lt;=Inputs!$B$6,BG129&gt;0),Inputs!G20,0))</f>
        <v>0</v>
      </c>
      <c r="BJ129" s="3">
        <f>IF(Inputs!$B$27&lt;&gt;"Ready","PENDING INPUTS",IF(A129&gt;Inputs!$B$6,0,MIN((BG129+BH129+BI129),IF(Inputs!H20=1,Inputs!D20,MAX(Inputs!F20,ROUND(BG129*Inputs!E20+BH129+BI129,2))))))</f>
        <v>0</v>
      </c>
      <c r="BK129">
        <f>IF(Inputs!$B$27&lt;&gt;"Ready","PENDING INPUTS",IF(BG129&lt;=0,99,1+IF(AND(K129&gt;0,OR(Inputs!C14&gt;Inputs!C20,AND(Inputs!C14=Inputs!C20,0&lt;6))),1,0)+IF(AND(S129&gt;0,OR(Inputs!C15&gt;Inputs!C20,AND(Inputs!C15=Inputs!C20,1&lt;6))),1,0)+IF(AND(AA129&gt;0,OR(Inputs!C16&gt;Inputs!C20,AND(Inputs!C16=Inputs!C20,2&lt;6))),1,0)+IF(AND(AI129&gt;0,OR(Inputs!C17&gt;Inputs!C20,AND(Inputs!C17=Inputs!C20,3&lt;6))),1,0)+IF(AND(AQ129&gt;0,OR(Inputs!C18&gt;Inputs!C20,AND(Inputs!C18=Inputs!C20,4&lt;6))),1,0)+IF(AND(AY129&gt;0,OR(Inputs!C19&gt;Inputs!C20,AND(Inputs!C19=Inputs!C20,5&lt;6))),1,0)+IF(AND(BO129&gt;0,OR(Inputs!C21&gt;Inputs!C20,AND(Inputs!C21=Inputs!C20,7&lt;6))),1,0)+IF(AND(BW129&gt;0,OR(Inputs!C22&gt;Inputs!C20,AND(Inputs!C22=Inputs!C20,8&lt;6))),1,0)+IF(AND(CE129&gt;0,OR(Inputs!C23&gt;Inputs!C20,AND(Inputs!C23=Inputs!C20,9&lt;6))),1,0)))</f>
        <v>99</v>
      </c>
      <c r="BL129" s="3">
        <f>IF(Inputs!$B$27&lt;&gt;"Ready","PENDING INPUTS",IF(A129&gt;Inputs!$B$6,0,MIN(MAX(0,(BG129+BH129+BI129)-BJ129),MAX(0,C129-D129-(IF(O129&lt;BK129,K129+L129+M129-N129,0)+IF(W129&lt;BK129,S129+T129+U129-V129,0)+IF(AE129&lt;BK129,AA129+AB129+AC129-AD129,0)+IF(AM129&lt;BK129,AI129+AJ129+AK129-AL129,0)+IF(AU129&lt;BK129,AQ129+AR129+AS129-AT129,0)+IF(BC129&lt;BK129,AY129+AZ129+BA129-BB129,0)+IF(BK129&lt;BK129,BG129+BH129+BI129-BJ129,0)+IF(BS129&lt;BK129,BO129+BP129+BQ129-BR129,0)+IF(CA129&lt;BK129,BW129+BX129+BY129-BZ129,0)+IF(CI129&lt;BK129,CE129+CF129+CG129-CH129,0))))))</f>
        <v>0</v>
      </c>
      <c r="BM129" s="3">
        <f>IF(Inputs!$B$27&lt;&gt;"Ready","PENDING INPUTS",MIN((BG129+BH129+BI129),IF(D129&gt;C129,IF(D129=0,0,BJ129*C129/D129),BJ129+BL129)))</f>
        <v>0</v>
      </c>
      <c r="BN129" s="3">
        <f>IF(Inputs!$B$27&lt;&gt;"Ready","PENDING INPUTS",MAX(0,(BG129+BH129+BI129)-BM129))</f>
        <v>0</v>
      </c>
      <c r="BO129" s="3">
        <f>IF(Inputs!$B$27&lt;&gt;"Ready","PENDING INPUTS",BV128)</f>
        <v>0</v>
      </c>
      <c r="BP129" s="3">
        <f>IF(Inputs!$B$27&lt;&gt;"Ready","PENDING INPUTS",IF(A129&lt;=Inputs!$B$6,ROUND(BO129*Inputs!C21/12,2),0))</f>
        <v>0</v>
      </c>
      <c r="BQ129" s="3">
        <f>IF(Inputs!$B$27&lt;&gt;"Ready","PENDING INPUTS",IF(AND(A129&lt;=Inputs!$B$6,BO129&gt;0),Inputs!G21,0))</f>
        <v>0</v>
      </c>
      <c r="BR129" s="3">
        <f>IF(Inputs!$B$27&lt;&gt;"Ready","PENDING INPUTS",IF(A129&gt;Inputs!$B$6,0,MIN((BO129+BP129+BQ129),IF(Inputs!H21=1,Inputs!D21,MAX(Inputs!F21,ROUND(BO129*Inputs!E21+BP129+BQ129,2))))))</f>
        <v>0</v>
      </c>
      <c r="BS129">
        <f>IF(Inputs!$B$27&lt;&gt;"Ready","PENDING INPUTS",IF(BO129&lt;=0,99,1+IF(AND(K129&gt;0,OR(Inputs!C14&gt;Inputs!C21,AND(Inputs!C14=Inputs!C21,0&lt;7))),1,0)+IF(AND(S129&gt;0,OR(Inputs!C15&gt;Inputs!C21,AND(Inputs!C15=Inputs!C21,1&lt;7))),1,0)+IF(AND(AA129&gt;0,OR(Inputs!C16&gt;Inputs!C21,AND(Inputs!C16=Inputs!C21,2&lt;7))),1,0)+IF(AND(AI129&gt;0,OR(Inputs!C17&gt;Inputs!C21,AND(Inputs!C17=Inputs!C21,3&lt;7))),1,0)+IF(AND(AQ129&gt;0,OR(Inputs!C18&gt;Inputs!C21,AND(Inputs!C18=Inputs!C21,4&lt;7))),1,0)+IF(AND(AY129&gt;0,OR(Inputs!C19&gt;Inputs!C21,AND(Inputs!C19=Inputs!C21,5&lt;7))),1,0)+IF(AND(BG129&gt;0,OR(Inputs!C20&gt;Inputs!C21,AND(Inputs!C20=Inputs!C21,6&lt;7))),1,0)+IF(AND(BW129&gt;0,OR(Inputs!C22&gt;Inputs!C21,AND(Inputs!C22=Inputs!C21,8&lt;7))),1,0)+IF(AND(CE129&gt;0,OR(Inputs!C23&gt;Inputs!C21,AND(Inputs!C23=Inputs!C21,9&lt;7))),1,0)))</f>
        <v>99</v>
      </c>
      <c r="BT129" s="3">
        <f>IF(Inputs!$B$27&lt;&gt;"Ready","PENDING INPUTS",IF(A129&gt;Inputs!$B$6,0,MIN(MAX(0,(BO129+BP129+BQ129)-BR129),MAX(0,C129-D129-(IF(O129&lt;BS129,K129+L129+M129-N129,0)+IF(W129&lt;BS129,S129+T129+U129-V129,0)+IF(AE129&lt;BS129,AA129+AB129+AC129-AD129,0)+IF(AM129&lt;BS129,AI129+AJ129+AK129-AL129,0)+IF(AU129&lt;BS129,AQ129+AR129+AS129-AT129,0)+IF(BC129&lt;BS129,AY129+AZ129+BA129-BB129,0)+IF(BK129&lt;BS129,BG129+BH129+BI129-BJ129,0)+IF(BS129&lt;BS129,BO129+BP129+BQ129-BR129,0)+IF(CA129&lt;BS129,BW129+BX129+BY129-BZ129,0)+IF(CI129&lt;BS129,CE129+CF129+CG129-CH129,0))))))</f>
        <v>0</v>
      </c>
      <c r="BU129" s="3">
        <f>IF(Inputs!$B$27&lt;&gt;"Ready","PENDING INPUTS",MIN((BO129+BP129+BQ129),IF(D129&gt;C129,IF(D129=0,0,BR129*C129/D129),BR129+BT129)))</f>
        <v>0</v>
      </c>
      <c r="BV129" s="3">
        <f>IF(Inputs!$B$27&lt;&gt;"Ready","PENDING INPUTS",MAX(0,(BO129+BP129+BQ129)-BU129))</f>
        <v>0</v>
      </c>
      <c r="BW129" s="3">
        <f>IF(Inputs!$B$27&lt;&gt;"Ready","PENDING INPUTS",CD128)</f>
        <v>0</v>
      </c>
      <c r="BX129" s="3">
        <f>IF(Inputs!$B$27&lt;&gt;"Ready","PENDING INPUTS",IF(A129&lt;=Inputs!$B$6,ROUND(BW129*Inputs!C22/12,2),0))</f>
        <v>0</v>
      </c>
      <c r="BY129" s="3">
        <f>IF(Inputs!$B$27&lt;&gt;"Ready","PENDING INPUTS",IF(AND(A129&lt;=Inputs!$B$6,BW129&gt;0),Inputs!G22,0))</f>
        <v>0</v>
      </c>
      <c r="BZ129" s="3">
        <f>IF(Inputs!$B$27&lt;&gt;"Ready","PENDING INPUTS",IF(A129&gt;Inputs!$B$6,0,MIN((BW129+BX129+BY129),IF(Inputs!H22=1,Inputs!D22,MAX(Inputs!F22,ROUND(BW129*Inputs!E22+BX129+BY129,2))))))</f>
        <v>0</v>
      </c>
      <c r="CA129">
        <f>IF(Inputs!$B$27&lt;&gt;"Ready","PENDING INPUTS",IF(BW129&lt;=0,99,1+IF(AND(K129&gt;0,OR(Inputs!C14&gt;Inputs!C22,AND(Inputs!C14=Inputs!C22,0&lt;8))),1,0)+IF(AND(S129&gt;0,OR(Inputs!C15&gt;Inputs!C22,AND(Inputs!C15=Inputs!C22,1&lt;8))),1,0)+IF(AND(AA129&gt;0,OR(Inputs!C16&gt;Inputs!C22,AND(Inputs!C16=Inputs!C22,2&lt;8))),1,0)+IF(AND(AI129&gt;0,OR(Inputs!C17&gt;Inputs!C22,AND(Inputs!C17=Inputs!C22,3&lt;8))),1,0)+IF(AND(AQ129&gt;0,OR(Inputs!C18&gt;Inputs!C22,AND(Inputs!C18=Inputs!C22,4&lt;8))),1,0)+IF(AND(AY129&gt;0,OR(Inputs!C19&gt;Inputs!C22,AND(Inputs!C19=Inputs!C22,5&lt;8))),1,0)+IF(AND(BG129&gt;0,OR(Inputs!C20&gt;Inputs!C22,AND(Inputs!C20=Inputs!C22,6&lt;8))),1,0)+IF(AND(BO129&gt;0,OR(Inputs!C21&gt;Inputs!C22,AND(Inputs!C21=Inputs!C22,7&lt;8))),1,0)+IF(AND(CE129&gt;0,OR(Inputs!C23&gt;Inputs!C22,AND(Inputs!C23=Inputs!C22,9&lt;8))),1,0)))</f>
        <v>99</v>
      </c>
      <c r="CB129" s="3">
        <f>IF(Inputs!$B$27&lt;&gt;"Ready","PENDING INPUTS",IF(A129&gt;Inputs!$B$6,0,MIN(MAX(0,(BW129+BX129+BY129)-BZ129),MAX(0,C129-D129-(IF(O129&lt;CA129,K129+L129+M129-N129,0)+IF(W129&lt;CA129,S129+T129+U129-V129,0)+IF(AE129&lt;CA129,AA129+AB129+AC129-AD129,0)+IF(AM129&lt;CA129,AI129+AJ129+AK129-AL129,0)+IF(AU129&lt;CA129,AQ129+AR129+AS129-AT129,0)+IF(BC129&lt;CA129,AY129+AZ129+BA129-BB129,0)+IF(BK129&lt;CA129,BG129+BH129+BI129-BJ129,0)+IF(BS129&lt;CA129,BO129+BP129+BQ129-BR129,0)+IF(CA129&lt;CA129,BW129+BX129+BY129-BZ129,0)+IF(CI129&lt;CA129,CE129+CF129+CG129-CH129,0))))))</f>
        <v>0</v>
      </c>
      <c r="CC129" s="3">
        <f>IF(Inputs!$B$27&lt;&gt;"Ready","PENDING INPUTS",MIN((BW129+BX129+BY129),IF(D129&gt;C129,IF(D129=0,0,BZ129*C129/D129),BZ129+CB129)))</f>
        <v>0</v>
      </c>
      <c r="CD129" s="3">
        <f>IF(Inputs!$B$27&lt;&gt;"Ready","PENDING INPUTS",MAX(0,(BW129+BX129+BY129)-CC129))</f>
        <v>0</v>
      </c>
      <c r="CE129" s="3">
        <f>IF(Inputs!$B$27&lt;&gt;"Ready","PENDING INPUTS",CL128)</f>
        <v>0</v>
      </c>
      <c r="CF129" s="3">
        <f>IF(Inputs!$B$27&lt;&gt;"Ready","PENDING INPUTS",IF(A129&lt;=Inputs!$B$6,ROUND(CE129*Inputs!C23/12,2),0))</f>
        <v>0</v>
      </c>
      <c r="CG129" s="3">
        <f>IF(Inputs!$B$27&lt;&gt;"Ready","PENDING INPUTS",IF(AND(A129&lt;=Inputs!$B$6,CE129&gt;0),Inputs!G23,0))</f>
        <v>0</v>
      </c>
      <c r="CH129" s="3">
        <f>IF(Inputs!$B$27&lt;&gt;"Ready","PENDING INPUTS",IF(A129&gt;Inputs!$B$6,0,MIN((CE129+CF129+CG129),IF(Inputs!H23=1,Inputs!D23,MAX(Inputs!F23,ROUND(CE129*Inputs!E23+CF129+CG129,2))))))</f>
        <v>0</v>
      </c>
      <c r="CI129">
        <f>IF(Inputs!$B$27&lt;&gt;"Ready","PENDING INPUTS",IF(CE129&lt;=0,99,1+IF(AND(K129&gt;0,OR(Inputs!C14&gt;Inputs!C23,AND(Inputs!C14=Inputs!C23,0&lt;9))),1,0)+IF(AND(S129&gt;0,OR(Inputs!C15&gt;Inputs!C23,AND(Inputs!C15=Inputs!C23,1&lt;9))),1,0)+IF(AND(AA129&gt;0,OR(Inputs!C16&gt;Inputs!C23,AND(Inputs!C16=Inputs!C23,2&lt;9))),1,0)+IF(AND(AI129&gt;0,OR(Inputs!C17&gt;Inputs!C23,AND(Inputs!C17=Inputs!C23,3&lt;9))),1,0)+IF(AND(AQ129&gt;0,OR(Inputs!C18&gt;Inputs!C23,AND(Inputs!C18=Inputs!C23,4&lt;9))),1,0)+IF(AND(AY129&gt;0,OR(Inputs!C19&gt;Inputs!C23,AND(Inputs!C19=Inputs!C23,5&lt;9))),1,0)+IF(AND(BG129&gt;0,OR(Inputs!C20&gt;Inputs!C23,AND(Inputs!C20=Inputs!C23,6&lt;9))),1,0)+IF(AND(BO129&gt;0,OR(Inputs!C21&gt;Inputs!C23,AND(Inputs!C21=Inputs!C23,7&lt;9))),1,0)+IF(AND(BW129&gt;0,OR(Inputs!C22&gt;Inputs!C23,AND(Inputs!C22=Inputs!C23,8&lt;9))),1,0)))</f>
        <v>99</v>
      </c>
      <c r="CJ129" s="3">
        <f>IF(Inputs!$B$27&lt;&gt;"Ready","PENDING INPUTS",IF(A129&gt;Inputs!$B$6,0,MIN(MAX(0,(CE129+CF129+CG129)-CH129),MAX(0,C129-D129-(IF(O129&lt;CI129,K129+L129+M129-N129,0)+IF(W129&lt;CI129,S129+T129+U129-V129,0)+IF(AE129&lt;CI129,AA129+AB129+AC129-AD129,0)+IF(AM129&lt;CI129,AI129+AJ129+AK129-AL129,0)+IF(AU129&lt;CI129,AQ129+AR129+AS129-AT129,0)+IF(BC129&lt;CI129,AY129+AZ129+BA129-BB129,0)+IF(BK129&lt;CI129,BG129+BH129+BI129-BJ129,0)+IF(BS129&lt;CI129,BO129+BP129+BQ129-BR129,0)+IF(CA129&lt;CI129,BW129+BX129+BY129-BZ129,0)+IF(CI129&lt;CI129,CE129+CF129+CG129-CH129,0))))))</f>
        <v>0</v>
      </c>
      <c r="CK129" s="3">
        <f>IF(Inputs!$B$27&lt;&gt;"Ready","PENDING INPUTS",MIN((CE129+CF129+CG129),IF(D129&gt;C129,IF(D129=0,0,CH129*C129/D129),CH129+CJ129)))</f>
        <v>0</v>
      </c>
      <c r="CL129" s="3">
        <f>IF(Inputs!$B$27&lt;&gt;"Ready","PENDING INPUTS",MAX(0,(CE129+CF129+CG129)-CK129))</f>
        <v>0</v>
      </c>
    </row>
    <row r="130" spans="1:90" ht="27.95" customHeight="1" x14ac:dyDescent="0.25">
      <c r="A130">
        <v>126</v>
      </c>
      <c r="B130" s="13">
        <f>IF(Inputs!$B$27&lt;&gt;"Ready","PENDING INPUTS",EDATE(Inputs!$B$5,A130-1))</f>
        <v>50100</v>
      </c>
      <c r="C130" s="3">
        <f>IF(Inputs!$B$27&lt;&gt;"Ready","PENDING INPUTS",IF(A130&lt;=Inputs!$B$6,MAX(0,Inputs!$B$4+IF(A130=Inputs!$B$7,Inputs!$B$8,0)+IF(A130=Inputs!$B$9,Inputs!$B$10,0)),0))</f>
        <v>0</v>
      </c>
      <c r="D130" s="3">
        <f>IF(Inputs!$B$27&lt;&gt;"Ready","PENDING INPUTS",SUM(N130,V130,AD130,AL130,AT130,BB130,BJ130,BR130,BZ130,CH130))</f>
        <v>0</v>
      </c>
      <c r="E130" s="3">
        <f>IF(Inputs!$B$27&lt;&gt;"Ready","PENDING INPUTS",MAX(0,D130-C130))</f>
        <v>0</v>
      </c>
      <c r="F130" s="3">
        <f>IF(Inputs!$B$27&lt;&gt;"Ready","PENDING INPUTS",SUM(Q130,Y130,AG130,AO130,AW130,BE130,BM130,BU130,CC130,CK130))</f>
        <v>0</v>
      </c>
      <c r="G130" s="3">
        <f>IF(Inputs!$B$27&lt;&gt;"Ready","PENDING INPUTS",SUM(L130,T130,AB130,AJ130,AR130,AZ130,BH130,BP130,BX130,CF130))</f>
        <v>0</v>
      </c>
      <c r="H130" s="3">
        <f>IF(Inputs!$B$27&lt;&gt;"Ready","PENDING INPUTS",SUM(M130,U130,AC130,AK130,AS130,BA130,BI130,BQ130,BY130,CG130))</f>
        <v>0</v>
      </c>
      <c r="I130" s="3">
        <f>IF(Inputs!$B$27&lt;&gt;"Ready","PENDING INPUTS",SUM(R130,Z130,AH130,AP130,AX130,BF130,BN130,BV130,CD130,CL130))</f>
        <v>0</v>
      </c>
      <c r="J130" t="str">
        <f>IF(Inputs!$B$27&lt;&gt;"Ready","PENDING INPUTS",IF(A130&gt;Inputs!$B$6,"Beyond horizon",IF(E130&gt;0.005,"MINIMUM SHORTFALL",IF(I130&lt;0.005,"Paid off","In progress"))))</f>
        <v>Beyond horizon</v>
      </c>
      <c r="K130" s="3">
        <f>IF(Inputs!$B$27&lt;&gt;"Ready","PENDING INPUTS",R129)</f>
        <v>0</v>
      </c>
      <c r="L130" s="3">
        <f>IF(Inputs!$B$27&lt;&gt;"Ready","PENDING INPUTS",IF(A130&lt;=Inputs!$B$6,ROUND(K130*Inputs!C14/12,2),0))</f>
        <v>0</v>
      </c>
      <c r="M130" s="3">
        <f>IF(Inputs!$B$27&lt;&gt;"Ready","PENDING INPUTS",IF(AND(A130&lt;=Inputs!$B$6,K130&gt;0),Inputs!G14,0))</f>
        <v>0</v>
      </c>
      <c r="N130" s="3">
        <f>IF(Inputs!$B$27&lt;&gt;"Ready","PENDING INPUTS",IF(A130&gt;Inputs!$B$6,0,MIN((K130+L130+M130),IF(Inputs!H14=1,Inputs!D14,MAX(Inputs!F14,ROUND(K130*Inputs!E14+L130+M130,2))))))</f>
        <v>0</v>
      </c>
      <c r="O130">
        <f>IF(Inputs!$B$27&lt;&gt;"Ready","PENDING INPUTS",IF(K130&lt;=0,99,1+IF(AND(S130&gt;0,OR(Inputs!C15&gt;Inputs!C14,AND(Inputs!C15=Inputs!C14,1&lt;0))),1,0)+IF(AND(AA130&gt;0,OR(Inputs!C16&gt;Inputs!C14,AND(Inputs!C16=Inputs!C14,2&lt;0))),1,0)+IF(AND(AI130&gt;0,OR(Inputs!C17&gt;Inputs!C14,AND(Inputs!C17=Inputs!C14,3&lt;0))),1,0)+IF(AND(AQ130&gt;0,OR(Inputs!C18&gt;Inputs!C14,AND(Inputs!C18=Inputs!C14,4&lt;0))),1,0)+IF(AND(AY130&gt;0,OR(Inputs!C19&gt;Inputs!C14,AND(Inputs!C19=Inputs!C14,5&lt;0))),1,0)+IF(AND(BG130&gt;0,OR(Inputs!C20&gt;Inputs!C14,AND(Inputs!C20=Inputs!C14,6&lt;0))),1,0)+IF(AND(BO130&gt;0,OR(Inputs!C21&gt;Inputs!C14,AND(Inputs!C21=Inputs!C14,7&lt;0))),1,0)+IF(AND(BW130&gt;0,OR(Inputs!C22&gt;Inputs!C14,AND(Inputs!C22=Inputs!C14,8&lt;0))),1,0)+IF(AND(CE130&gt;0,OR(Inputs!C23&gt;Inputs!C14,AND(Inputs!C23=Inputs!C14,9&lt;0))),1,0)))</f>
        <v>99</v>
      </c>
      <c r="P130" s="3">
        <f>IF(Inputs!$B$27&lt;&gt;"Ready","PENDING INPUTS",IF(A130&gt;Inputs!$B$6,0,MIN(MAX(0,(K130+L130+M130)-N130),MAX(0,C130-D130-(IF(O130&lt;O130,K130+L130+M130-N130,0)+IF(W130&lt;O130,S130+T130+U130-V130,0)+IF(AE130&lt;O130,AA130+AB130+AC130-AD130,0)+IF(AM130&lt;O130,AI130+AJ130+AK130-AL130,0)+IF(AU130&lt;O130,AQ130+AR130+AS130-AT130,0)+IF(BC130&lt;O130,AY130+AZ130+BA130-BB130,0)+IF(BK130&lt;O130,BG130+BH130+BI130-BJ130,0)+IF(BS130&lt;O130,BO130+BP130+BQ130-BR130,0)+IF(CA130&lt;O130,BW130+BX130+BY130-BZ130,0)+IF(CI130&lt;O130,CE130+CF130+CG130-CH130,0))))))</f>
        <v>0</v>
      </c>
      <c r="Q130" s="3">
        <f>IF(Inputs!$B$27&lt;&gt;"Ready","PENDING INPUTS",MIN((K130+L130+M130),IF(D130&gt;C130,IF(D130=0,0,N130*C130/D130),N130+P130)))</f>
        <v>0</v>
      </c>
      <c r="R130" s="3">
        <f>IF(Inputs!$B$27&lt;&gt;"Ready","PENDING INPUTS",MAX(0,(K130+L130+M130)-Q130))</f>
        <v>0</v>
      </c>
      <c r="S130" s="3">
        <f>IF(Inputs!$B$27&lt;&gt;"Ready","PENDING INPUTS",Z129)</f>
        <v>0</v>
      </c>
      <c r="T130" s="3">
        <f>IF(Inputs!$B$27&lt;&gt;"Ready","PENDING INPUTS",IF(A130&lt;=Inputs!$B$6,ROUND(S130*Inputs!C15/12,2),0))</f>
        <v>0</v>
      </c>
      <c r="U130" s="3">
        <f>IF(Inputs!$B$27&lt;&gt;"Ready","PENDING INPUTS",IF(AND(A130&lt;=Inputs!$B$6,S130&gt;0),Inputs!G15,0))</f>
        <v>0</v>
      </c>
      <c r="V130" s="3">
        <f>IF(Inputs!$B$27&lt;&gt;"Ready","PENDING INPUTS",IF(A130&gt;Inputs!$B$6,0,MIN((S130+T130+U130),IF(Inputs!H15=1,Inputs!D15,MAX(Inputs!F15,ROUND(S130*Inputs!E15+T130+U130,2))))))</f>
        <v>0</v>
      </c>
      <c r="W130">
        <f>IF(Inputs!$B$27&lt;&gt;"Ready","PENDING INPUTS",IF(S130&lt;=0,99,1+IF(AND(K130&gt;0,OR(Inputs!C14&gt;Inputs!C15,AND(Inputs!C14=Inputs!C15,0&lt;1))),1,0)+IF(AND(AA130&gt;0,OR(Inputs!C16&gt;Inputs!C15,AND(Inputs!C16=Inputs!C15,2&lt;1))),1,0)+IF(AND(AI130&gt;0,OR(Inputs!C17&gt;Inputs!C15,AND(Inputs!C17=Inputs!C15,3&lt;1))),1,0)+IF(AND(AQ130&gt;0,OR(Inputs!C18&gt;Inputs!C15,AND(Inputs!C18=Inputs!C15,4&lt;1))),1,0)+IF(AND(AY130&gt;0,OR(Inputs!C19&gt;Inputs!C15,AND(Inputs!C19=Inputs!C15,5&lt;1))),1,0)+IF(AND(BG130&gt;0,OR(Inputs!C20&gt;Inputs!C15,AND(Inputs!C20=Inputs!C15,6&lt;1))),1,0)+IF(AND(BO130&gt;0,OR(Inputs!C21&gt;Inputs!C15,AND(Inputs!C21=Inputs!C15,7&lt;1))),1,0)+IF(AND(BW130&gt;0,OR(Inputs!C22&gt;Inputs!C15,AND(Inputs!C22=Inputs!C15,8&lt;1))),1,0)+IF(AND(CE130&gt;0,OR(Inputs!C23&gt;Inputs!C15,AND(Inputs!C23=Inputs!C15,9&lt;1))),1,0)))</f>
        <v>99</v>
      </c>
      <c r="X130" s="3">
        <f>IF(Inputs!$B$27&lt;&gt;"Ready","PENDING INPUTS",IF(A130&gt;Inputs!$B$6,0,MIN(MAX(0,(S130+T130+U130)-V130),MAX(0,C130-D130-(IF(O130&lt;W130,K130+L130+M130-N130,0)+IF(W130&lt;W130,S130+T130+U130-V130,0)+IF(AE130&lt;W130,AA130+AB130+AC130-AD130,0)+IF(AM130&lt;W130,AI130+AJ130+AK130-AL130,0)+IF(AU130&lt;W130,AQ130+AR130+AS130-AT130,0)+IF(BC130&lt;W130,AY130+AZ130+BA130-BB130,0)+IF(BK130&lt;W130,BG130+BH130+BI130-BJ130,0)+IF(BS130&lt;W130,BO130+BP130+BQ130-BR130,0)+IF(CA130&lt;W130,BW130+BX130+BY130-BZ130,0)+IF(CI130&lt;W130,CE130+CF130+CG130-CH130,0))))))</f>
        <v>0</v>
      </c>
      <c r="Y130" s="3">
        <f>IF(Inputs!$B$27&lt;&gt;"Ready","PENDING INPUTS",MIN((S130+T130+U130),IF(D130&gt;C130,IF(D130=0,0,V130*C130/D130),V130+X130)))</f>
        <v>0</v>
      </c>
      <c r="Z130" s="3">
        <f>IF(Inputs!$B$27&lt;&gt;"Ready","PENDING INPUTS",MAX(0,(S130+T130+U130)-Y130))</f>
        <v>0</v>
      </c>
      <c r="AA130" s="3">
        <f>IF(Inputs!$B$27&lt;&gt;"Ready","PENDING INPUTS",AH129)</f>
        <v>0</v>
      </c>
      <c r="AB130" s="3">
        <f>IF(Inputs!$B$27&lt;&gt;"Ready","PENDING INPUTS",IF(A130&lt;=Inputs!$B$6,ROUND(AA130*Inputs!C16/12,2),0))</f>
        <v>0</v>
      </c>
      <c r="AC130" s="3">
        <f>IF(Inputs!$B$27&lt;&gt;"Ready","PENDING INPUTS",IF(AND(A130&lt;=Inputs!$B$6,AA130&gt;0),Inputs!G16,0))</f>
        <v>0</v>
      </c>
      <c r="AD130" s="3">
        <f>IF(Inputs!$B$27&lt;&gt;"Ready","PENDING INPUTS",IF(A130&gt;Inputs!$B$6,0,MIN((AA130+AB130+AC130),IF(Inputs!H16=1,Inputs!D16,MAX(Inputs!F16,ROUND(AA130*Inputs!E16+AB130+AC130,2))))))</f>
        <v>0</v>
      </c>
      <c r="AE130">
        <f>IF(Inputs!$B$27&lt;&gt;"Ready","PENDING INPUTS",IF(AA130&lt;=0,99,1+IF(AND(K130&gt;0,OR(Inputs!C14&gt;Inputs!C16,AND(Inputs!C14=Inputs!C16,0&lt;2))),1,0)+IF(AND(S130&gt;0,OR(Inputs!C15&gt;Inputs!C16,AND(Inputs!C15=Inputs!C16,1&lt;2))),1,0)+IF(AND(AI130&gt;0,OR(Inputs!C17&gt;Inputs!C16,AND(Inputs!C17=Inputs!C16,3&lt;2))),1,0)+IF(AND(AQ130&gt;0,OR(Inputs!C18&gt;Inputs!C16,AND(Inputs!C18=Inputs!C16,4&lt;2))),1,0)+IF(AND(AY130&gt;0,OR(Inputs!C19&gt;Inputs!C16,AND(Inputs!C19=Inputs!C16,5&lt;2))),1,0)+IF(AND(BG130&gt;0,OR(Inputs!C20&gt;Inputs!C16,AND(Inputs!C20=Inputs!C16,6&lt;2))),1,0)+IF(AND(BO130&gt;0,OR(Inputs!C21&gt;Inputs!C16,AND(Inputs!C21=Inputs!C16,7&lt;2))),1,0)+IF(AND(BW130&gt;0,OR(Inputs!C22&gt;Inputs!C16,AND(Inputs!C22=Inputs!C16,8&lt;2))),1,0)+IF(AND(CE130&gt;0,OR(Inputs!C23&gt;Inputs!C16,AND(Inputs!C23=Inputs!C16,9&lt;2))),1,0)))</f>
        <v>99</v>
      </c>
      <c r="AF130" s="3">
        <f>IF(Inputs!$B$27&lt;&gt;"Ready","PENDING INPUTS",IF(A130&gt;Inputs!$B$6,0,MIN(MAX(0,(AA130+AB130+AC130)-AD130),MAX(0,C130-D130-(IF(O130&lt;AE130,K130+L130+M130-N130,0)+IF(W130&lt;AE130,S130+T130+U130-V130,0)+IF(AE130&lt;AE130,AA130+AB130+AC130-AD130,0)+IF(AM130&lt;AE130,AI130+AJ130+AK130-AL130,0)+IF(AU130&lt;AE130,AQ130+AR130+AS130-AT130,0)+IF(BC130&lt;AE130,AY130+AZ130+BA130-BB130,0)+IF(BK130&lt;AE130,BG130+BH130+BI130-BJ130,0)+IF(BS130&lt;AE130,BO130+BP130+BQ130-BR130,0)+IF(CA130&lt;AE130,BW130+BX130+BY130-BZ130,0)+IF(CI130&lt;AE130,CE130+CF130+CG130-CH130,0))))))</f>
        <v>0</v>
      </c>
      <c r="AG130" s="3">
        <f>IF(Inputs!$B$27&lt;&gt;"Ready","PENDING INPUTS",MIN((AA130+AB130+AC130),IF(D130&gt;C130,IF(D130=0,0,AD130*C130/D130),AD130+AF130)))</f>
        <v>0</v>
      </c>
      <c r="AH130" s="3">
        <f>IF(Inputs!$B$27&lt;&gt;"Ready","PENDING INPUTS",MAX(0,(AA130+AB130+AC130)-AG130))</f>
        <v>0</v>
      </c>
      <c r="AI130" s="3">
        <f>IF(Inputs!$B$27&lt;&gt;"Ready","PENDING INPUTS",AP129)</f>
        <v>0</v>
      </c>
      <c r="AJ130" s="3">
        <f>IF(Inputs!$B$27&lt;&gt;"Ready","PENDING INPUTS",IF(A130&lt;=Inputs!$B$6,ROUND(AI130*Inputs!C17/12,2),0))</f>
        <v>0</v>
      </c>
      <c r="AK130" s="3">
        <f>IF(Inputs!$B$27&lt;&gt;"Ready","PENDING INPUTS",IF(AND(A130&lt;=Inputs!$B$6,AI130&gt;0),Inputs!G17,0))</f>
        <v>0</v>
      </c>
      <c r="AL130" s="3">
        <f>IF(Inputs!$B$27&lt;&gt;"Ready","PENDING INPUTS",IF(A130&gt;Inputs!$B$6,0,MIN((AI130+AJ130+AK130),IF(Inputs!H17=1,Inputs!D17,MAX(Inputs!F17,ROUND(AI130*Inputs!E17+AJ130+AK130,2))))))</f>
        <v>0</v>
      </c>
      <c r="AM130">
        <f>IF(Inputs!$B$27&lt;&gt;"Ready","PENDING INPUTS",IF(AI130&lt;=0,99,1+IF(AND(K130&gt;0,OR(Inputs!C14&gt;Inputs!C17,AND(Inputs!C14=Inputs!C17,0&lt;3))),1,0)+IF(AND(S130&gt;0,OR(Inputs!C15&gt;Inputs!C17,AND(Inputs!C15=Inputs!C17,1&lt;3))),1,0)+IF(AND(AA130&gt;0,OR(Inputs!C16&gt;Inputs!C17,AND(Inputs!C16=Inputs!C17,2&lt;3))),1,0)+IF(AND(AQ130&gt;0,OR(Inputs!C18&gt;Inputs!C17,AND(Inputs!C18=Inputs!C17,4&lt;3))),1,0)+IF(AND(AY130&gt;0,OR(Inputs!C19&gt;Inputs!C17,AND(Inputs!C19=Inputs!C17,5&lt;3))),1,0)+IF(AND(BG130&gt;0,OR(Inputs!C20&gt;Inputs!C17,AND(Inputs!C20=Inputs!C17,6&lt;3))),1,0)+IF(AND(BO130&gt;0,OR(Inputs!C21&gt;Inputs!C17,AND(Inputs!C21=Inputs!C17,7&lt;3))),1,0)+IF(AND(BW130&gt;0,OR(Inputs!C22&gt;Inputs!C17,AND(Inputs!C22=Inputs!C17,8&lt;3))),1,0)+IF(AND(CE130&gt;0,OR(Inputs!C23&gt;Inputs!C17,AND(Inputs!C23=Inputs!C17,9&lt;3))),1,0)))</f>
        <v>99</v>
      </c>
      <c r="AN130" s="3">
        <f>IF(Inputs!$B$27&lt;&gt;"Ready","PENDING INPUTS",IF(A130&gt;Inputs!$B$6,0,MIN(MAX(0,(AI130+AJ130+AK130)-AL130),MAX(0,C130-D130-(IF(O130&lt;AM130,K130+L130+M130-N130,0)+IF(W130&lt;AM130,S130+T130+U130-V130,0)+IF(AE130&lt;AM130,AA130+AB130+AC130-AD130,0)+IF(AM130&lt;AM130,AI130+AJ130+AK130-AL130,0)+IF(AU130&lt;AM130,AQ130+AR130+AS130-AT130,0)+IF(BC130&lt;AM130,AY130+AZ130+BA130-BB130,0)+IF(BK130&lt;AM130,BG130+BH130+BI130-BJ130,0)+IF(BS130&lt;AM130,BO130+BP130+BQ130-BR130,0)+IF(CA130&lt;AM130,BW130+BX130+BY130-BZ130,0)+IF(CI130&lt;AM130,CE130+CF130+CG130-CH130,0))))))</f>
        <v>0</v>
      </c>
      <c r="AO130" s="3">
        <f>IF(Inputs!$B$27&lt;&gt;"Ready","PENDING INPUTS",MIN((AI130+AJ130+AK130),IF(D130&gt;C130,IF(D130=0,0,AL130*C130/D130),AL130+AN130)))</f>
        <v>0</v>
      </c>
      <c r="AP130" s="3">
        <f>IF(Inputs!$B$27&lt;&gt;"Ready","PENDING INPUTS",MAX(0,(AI130+AJ130+AK130)-AO130))</f>
        <v>0</v>
      </c>
      <c r="AQ130" s="3">
        <f>IF(Inputs!$B$27&lt;&gt;"Ready","PENDING INPUTS",AX129)</f>
        <v>0</v>
      </c>
      <c r="AR130" s="3">
        <f>IF(Inputs!$B$27&lt;&gt;"Ready","PENDING INPUTS",IF(A130&lt;=Inputs!$B$6,ROUND(AQ130*Inputs!C18/12,2),0))</f>
        <v>0</v>
      </c>
      <c r="AS130" s="3">
        <f>IF(Inputs!$B$27&lt;&gt;"Ready","PENDING INPUTS",IF(AND(A130&lt;=Inputs!$B$6,AQ130&gt;0),Inputs!G18,0))</f>
        <v>0</v>
      </c>
      <c r="AT130" s="3">
        <f>IF(Inputs!$B$27&lt;&gt;"Ready","PENDING INPUTS",IF(A130&gt;Inputs!$B$6,0,MIN((AQ130+AR130+AS130),IF(Inputs!H18=1,Inputs!D18,MAX(Inputs!F18,ROUND(AQ130*Inputs!E18+AR130+AS130,2))))))</f>
        <v>0</v>
      </c>
      <c r="AU130">
        <f>IF(Inputs!$B$27&lt;&gt;"Ready","PENDING INPUTS",IF(AQ130&lt;=0,99,1+IF(AND(K130&gt;0,OR(Inputs!C14&gt;Inputs!C18,AND(Inputs!C14=Inputs!C18,0&lt;4))),1,0)+IF(AND(S130&gt;0,OR(Inputs!C15&gt;Inputs!C18,AND(Inputs!C15=Inputs!C18,1&lt;4))),1,0)+IF(AND(AA130&gt;0,OR(Inputs!C16&gt;Inputs!C18,AND(Inputs!C16=Inputs!C18,2&lt;4))),1,0)+IF(AND(AI130&gt;0,OR(Inputs!C17&gt;Inputs!C18,AND(Inputs!C17=Inputs!C18,3&lt;4))),1,0)+IF(AND(AY130&gt;0,OR(Inputs!C19&gt;Inputs!C18,AND(Inputs!C19=Inputs!C18,5&lt;4))),1,0)+IF(AND(BG130&gt;0,OR(Inputs!C20&gt;Inputs!C18,AND(Inputs!C20=Inputs!C18,6&lt;4))),1,0)+IF(AND(BO130&gt;0,OR(Inputs!C21&gt;Inputs!C18,AND(Inputs!C21=Inputs!C18,7&lt;4))),1,0)+IF(AND(BW130&gt;0,OR(Inputs!C22&gt;Inputs!C18,AND(Inputs!C22=Inputs!C18,8&lt;4))),1,0)+IF(AND(CE130&gt;0,OR(Inputs!C23&gt;Inputs!C18,AND(Inputs!C23=Inputs!C18,9&lt;4))),1,0)))</f>
        <v>99</v>
      </c>
      <c r="AV130" s="3">
        <f>IF(Inputs!$B$27&lt;&gt;"Ready","PENDING INPUTS",IF(A130&gt;Inputs!$B$6,0,MIN(MAX(0,(AQ130+AR130+AS130)-AT130),MAX(0,C130-D130-(IF(O130&lt;AU130,K130+L130+M130-N130,0)+IF(W130&lt;AU130,S130+T130+U130-V130,0)+IF(AE130&lt;AU130,AA130+AB130+AC130-AD130,0)+IF(AM130&lt;AU130,AI130+AJ130+AK130-AL130,0)+IF(AU130&lt;AU130,AQ130+AR130+AS130-AT130,0)+IF(BC130&lt;AU130,AY130+AZ130+BA130-BB130,0)+IF(BK130&lt;AU130,BG130+BH130+BI130-BJ130,0)+IF(BS130&lt;AU130,BO130+BP130+BQ130-BR130,0)+IF(CA130&lt;AU130,BW130+BX130+BY130-BZ130,0)+IF(CI130&lt;AU130,CE130+CF130+CG130-CH130,0))))))</f>
        <v>0</v>
      </c>
      <c r="AW130" s="3">
        <f>IF(Inputs!$B$27&lt;&gt;"Ready","PENDING INPUTS",MIN((AQ130+AR130+AS130),IF(D130&gt;C130,IF(D130=0,0,AT130*C130/D130),AT130+AV130)))</f>
        <v>0</v>
      </c>
      <c r="AX130" s="3">
        <f>IF(Inputs!$B$27&lt;&gt;"Ready","PENDING INPUTS",MAX(0,(AQ130+AR130+AS130)-AW130))</f>
        <v>0</v>
      </c>
      <c r="AY130" s="3">
        <f>IF(Inputs!$B$27&lt;&gt;"Ready","PENDING INPUTS",BF129)</f>
        <v>0</v>
      </c>
      <c r="AZ130" s="3">
        <f>IF(Inputs!$B$27&lt;&gt;"Ready","PENDING INPUTS",IF(A130&lt;=Inputs!$B$6,ROUND(AY130*Inputs!C19/12,2),0))</f>
        <v>0</v>
      </c>
      <c r="BA130" s="3">
        <f>IF(Inputs!$B$27&lt;&gt;"Ready","PENDING INPUTS",IF(AND(A130&lt;=Inputs!$B$6,AY130&gt;0),Inputs!G19,0))</f>
        <v>0</v>
      </c>
      <c r="BB130" s="3">
        <f>IF(Inputs!$B$27&lt;&gt;"Ready","PENDING INPUTS",IF(A130&gt;Inputs!$B$6,0,MIN((AY130+AZ130+BA130),IF(Inputs!H19=1,Inputs!D19,MAX(Inputs!F19,ROUND(AY130*Inputs!E19+AZ130+BA130,2))))))</f>
        <v>0</v>
      </c>
      <c r="BC130">
        <f>IF(Inputs!$B$27&lt;&gt;"Ready","PENDING INPUTS",IF(AY130&lt;=0,99,1+IF(AND(K130&gt;0,OR(Inputs!C14&gt;Inputs!C19,AND(Inputs!C14=Inputs!C19,0&lt;5))),1,0)+IF(AND(S130&gt;0,OR(Inputs!C15&gt;Inputs!C19,AND(Inputs!C15=Inputs!C19,1&lt;5))),1,0)+IF(AND(AA130&gt;0,OR(Inputs!C16&gt;Inputs!C19,AND(Inputs!C16=Inputs!C19,2&lt;5))),1,0)+IF(AND(AI130&gt;0,OR(Inputs!C17&gt;Inputs!C19,AND(Inputs!C17=Inputs!C19,3&lt;5))),1,0)+IF(AND(AQ130&gt;0,OR(Inputs!C18&gt;Inputs!C19,AND(Inputs!C18=Inputs!C19,4&lt;5))),1,0)+IF(AND(BG130&gt;0,OR(Inputs!C20&gt;Inputs!C19,AND(Inputs!C20=Inputs!C19,6&lt;5))),1,0)+IF(AND(BO130&gt;0,OR(Inputs!C21&gt;Inputs!C19,AND(Inputs!C21=Inputs!C19,7&lt;5))),1,0)+IF(AND(BW130&gt;0,OR(Inputs!C22&gt;Inputs!C19,AND(Inputs!C22=Inputs!C19,8&lt;5))),1,0)+IF(AND(CE130&gt;0,OR(Inputs!C23&gt;Inputs!C19,AND(Inputs!C23=Inputs!C19,9&lt;5))),1,0)))</f>
        <v>99</v>
      </c>
      <c r="BD130" s="3">
        <f>IF(Inputs!$B$27&lt;&gt;"Ready","PENDING INPUTS",IF(A130&gt;Inputs!$B$6,0,MIN(MAX(0,(AY130+AZ130+BA130)-BB130),MAX(0,C130-D130-(IF(O130&lt;BC130,K130+L130+M130-N130,0)+IF(W130&lt;BC130,S130+T130+U130-V130,0)+IF(AE130&lt;BC130,AA130+AB130+AC130-AD130,0)+IF(AM130&lt;BC130,AI130+AJ130+AK130-AL130,0)+IF(AU130&lt;BC130,AQ130+AR130+AS130-AT130,0)+IF(BC130&lt;BC130,AY130+AZ130+BA130-BB130,0)+IF(BK130&lt;BC130,BG130+BH130+BI130-BJ130,0)+IF(BS130&lt;BC130,BO130+BP130+BQ130-BR130,0)+IF(CA130&lt;BC130,BW130+BX130+BY130-BZ130,0)+IF(CI130&lt;BC130,CE130+CF130+CG130-CH130,0))))))</f>
        <v>0</v>
      </c>
      <c r="BE130" s="3">
        <f>IF(Inputs!$B$27&lt;&gt;"Ready","PENDING INPUTS",MIN((AY130+AZ130+BA130),IF(D130&gt;C130,IF(D130=0,0,BB130*C130/D130),BB130+BD130)))</f>
        <v>0</v>
      </c>
      <c r="BF130" s="3">
        <f>IF(Inputs!$B$27&lt;&gt;"Ready","PENDING INPUTS",MAX(0,(AY130+AZ130+BA130)-BE130))</f>
        <v>0</v>
      </c>
      <c r="BG130" s="3">
        <f>IF(Inputs!$B$27&lt;&gt;"Ready","PENDING INPUTS",BN129)</f>
        <v>0</v>
      </c>
      <c r="BH130" s="3">
        <f>IF(Inputs!$B$27&lt;&gt;"Ready","PENDING INPUTS",IF(A130&lt;=Inputs!$B$6,ROUND(BG130*Inputs!C20/12,2),0))</f>
        <v>0</v>
      </c>
      <c r="BI130" s="3">
        <f>IF(Inputs!$B$27&lt;&gt;"Ready","PENDING INPUTS",IF(AND(A130&lt;=Inputs!$B$6,BG130&gt;0),Inputs!G20,0))</f>
        <v>0</v>
      </c>
      <c r="BJ130" s="3">
        <f>IF(Inputs!$B$27&lt;&gt;"Ready","PENDING INPUTS",IF(A130&gt;Inputs!$B$6,0,MIN((BG130+BH130+BI130),IF(Inputs!H20=1,Inputs!D20,MAX(Inputs!F20,ROUND(BG130*Inputs!E20+BH130+BI130,2))))))</f>
        <v>0</v>
      </c>
      <c r="BK130">
        <f>IF(Inputs!$B$27&lt;&gt;"Ready","PENDING INPUTS",IF(BG130&lt;=0,99,1+IF(AND(K130&gt;0,OR(Inputs!C14&gt;Inputs!C20,AND(Inputs!C14=Inputs!C20,0&lt;6))),1,0)+IF(AND(S130&gt;0,OR(Inputs!C15&gt;Inputs!C20,AND(Inputs!C15=Inputs!C20,1&lt;6))),1,0)+IF(AND(AA130&gt;0,OR(Inputs!C16&gt;Inputs!C20,AND(Inputs!C16=Inputs!C20,2&lt;6))),1,0)+IF(AND(AI130&gt;0,OR(Inputs!C17&gt;Inputs!C20,AND(Inputs!C17=Inputs!C20,3&lt;6))),1,0)+IF(AND(AQ130&gt;0,OR(Inputs!C18&gt;Inputs!C20,AND(Inputs!C18=Inputs!C20,4&lt;6))),1,0)+IF(AND(AY130&gt;0,OR(Inputs!C19&gt;Inputs!C20,AND(Inputs!C19=Inputs!C20,5&lt;6))),1,0)+IF(AND(BO130&gt;0,OR(Inputs!C21&gt;Inputs!C20,AND(Inputs!C21=Inputs!C20,7&lt;6))),1,0)+IF(AND(BW130&gt;0,OR(Inputs!C22&gt;Inputs!C20,AND(Inputs!C22=Inputs!C20,8&lt;6))),1,0)+IF(AND(CE130&gt;0,OR(Inputs!C23&gt;Inputs!C20,AND(Inputs!C23=Inputs!C20,9&lt;6))),1,0)))</f>
        <v>99</v>
      </c>
      <c r="BL130" s="3">
        <f>IF(Inputs!$B$27&lt;&gt;"Ready","PENDING INPUTS",IF(A130&gt;Inputs!$B$6,0,MIN(MAX(0,(BG130+BH130+BI130)-BJ130),MAX(0,C130-D130-(IF(O130&lt;BK130,K130+L130+M130-N130,0)+IF(W130&lt;BK130,S130+T130+U130-V130,0)+IF(AE130&lt;BK130,AA130+AB130+AC130-AD130,0)+IF(AM130&lt;BK130,AI130+AJ130+AK130-AL130,0)+IF(AU130&lt;BK130,AQ130+AR130+AS130-AT130,0)+IF(BC130&lt;BK130,AY130+AZ130+BA130-BB130,0)+IF(BK130&lt;BK130,BG130+BH130+BI130-BJ130,0)+IF(BS130&lt;BK130,BO130+BP130+BQ130-BR130,0)+IF(CA130&lt;BK130,BW130+BX130+BY130-BZ130,0)+IF(CI130&lt;BK130,CE130+CF130+CG130-CH130,0))))))</f>
        <v>0</v>
      </c>
      <c r="BM130" s="3">
        <f>IF(Inputs!$B$27&lt;&gt;"Ready","PENDING INPUTS",MIN((BG130+BH130+BI130),IF(D130&gt;C130,IF(D130=0,0,BJ130*C130/D130),BJ130+BL130)))</f>
        <v>0</v>
      </c>
      <c r="BN130" s="3">
        <f>IF(Inputs!$B$27&lt;&gt;"Ready","PENDING INPUTS",MAX(0,(BG130+BH130+BI130)-BM130))</f>
        <v>0</v>
      </c>
      <c r="BO130" s="3">
        <f>IF(Inputs!$B$27&lt;&gt;"Ready","PENDING INPUTS",BV129)</f>
        <v>0</v>
      </c>
      <c r="BP130" s="3">
        <f>IF(Inputs!$B$27&lt;&gt;"Ready","PENDING INPUTS",IF(A130&lt;=Inputs!$B$6,ROUND(BO130*Inputs!C21/12,2),0))</f>
        <v>0</v>
      </c>
      <c r="BQ130" s="3">
        <f>IF(Inputs!$B$27&lt;&gt;"Ready","PENDING INPUTS",IF(AND(A130&lt;=Inputs!$B$6,BO130&gt;0),Inputs!G21,0))</f>
        <v>0</v>
      </c>
      <c r="BR130" s="3">
        <f>IF(Inputs!$B$27&lt;&gt;"Ready","PENDING INPUTS",IF(A130&gt;Inputs!$B$6,0,MIN((BO130+BP130+BQ130),IF(Inputs!H21=1,Inputs!D21,MAX(Inputs!F21,ROUND(BO130*Inputs!E21+BP130+BQ130,2))))))</f>
        <v>0</v>
      </c>
      <c r="BS130">
        <f>IF(Inputs!$B$27&lt;&gt;"Ready","PENDING INPUTS",IF(BO130&lt;=0,99,1+IF(AND(K130&gt;0,OR(Inputs!C14&gt;Inputs!C21,AND(Inputs!C14=Inputs!C21,0&lt;7))),1,0)+IF(AND(S130&gt;0,OR(Inputs!C15&gt;Inputs!C21,AND(Inputs!C15=Inputs!C21,1&lt;7))),1,0)+IF(AND(AA130&gt;0,OR(Inputs!C16&gt;Inputs!C21,AND(Inputs!C16=Inputs!C21,2&lt;7))),1,0)+IF(AND(AI130&gt;0,OR(Inputs!C17&gt;Inputs!C21,AND(Inputs!C17=Inputs!C21,3&lt;7))),1,0)+IF(AND(AQ130&gt;0,OR(Inputs!C18&gt;Inputs!C21,AND(Inputs!C18=Inputs!C21,4&lt;7))),1,0)+IF(AND(AY130&gt;0,OR(Inputs!C19&gt;Inputs!C21,AND(Inputs!C19=Inputs!C21,5&lt;7))),1,0)+IF(AND(BG130&gt;0,OR(Inputs!C20&gt;Inputs!C21,AND(Inputs!C20=Inputs!C21,6&lt;7))),1,0)+IF(AND(BW130&gt;0,OR(Inputs!C22&gt;Inputs!C21,AND(Inputs!C22=Inputs!C21,8&lt;7))),1,0)+IF(AND(CE130&gt;0,OR(Inputs!C23&gt;Inputs!C21,AND(Inputs!C23=Inputs!C21,9&lt;7))),1,0)))</f>
        <v>99</v>
      </c>
      <c r="BT130" s="3">
        <f>IF(Inputs!$B$27&lt;&gt;"Ready","PENDING INPUTS",IF(A130&gt;Inputs!$B$6,0,MIN(MAX(0,(BO130+BP130+BQ130)-BR130),MAX(0,C130-D130-(IF(O130&lt;BS130,K130+L130+M130-N130,0)+IF(W130&lt;BS130,S130+T130+U130-V130,0)+IF(AE130&lt;BS130,AA130+AB130+AC130-AD130,0)+IF(AM130&lt;BS130,AI130+AJ130+AK130-AL130,0)+IF(AU130&lt;BS130,AQ130+AR130+AS130-AT130,0)+IF(BC130&lt;BS130,AY130+AZ130+BA130-BB130,0)+IF(BK130&lt;BS130,BG130+BH130+BI130-BJ130,0)+IF(BS130&lt;BS130,BO130+BP130+BQ130-BR130,0)+IF(CA130&lt;BS130,BW130+BX130+BY130-BZ130,0)+IF(CI130&lt;BS130,CE130+CF130+CG130-CH130,0))))))</f>
        <v>0</v>
      </c>
      <c r="BU130" s="3">
        <f>IF(Inputs!$B$27&lt;&gt;"Ready","PENDING INPUTS",MIN((BO130+BP130+BQ130),IF(D130&gt;C130,IF(D130=0,0,BR130*C130/D130),BR130+BT130)))</f>
        <v>0</v>
      </c>
      <c r="BV130" s="3">
        <f>IF(Inputs!$B$27&lt;&gt;"Ready","PENDING INPUTS",MAX(0,(BO130+BP130+BQ130)-BU130))</f>
        <v>0</v>
      </c>
      <c r="BW130" s="3">
        <f>IF(Inputs!$B$27&lt;&gt;"Ready","PENDING INPUTS",CD129)</f>
        <v>0</v>
      </c>
      <c r="BX130" s="3">
        <f>IF(Inputs!$B$27&lt;&gt;"Ready","PENDING INPUTS",IF(A130&lt;=Inputs!$B$6,ROUND(BW130*Inputs!C22/12,2),0))</f>
        <v>0</v>
      </c>
      <c r="BY130" s="3">
        <f>IF(Inputs!$B$27&lt;&gt;"Ready","PENDING INPUTS",IF(AND(A130&lt;=Inputs!$B$6,BW130&gt;0),Inputs!G22,0))</f>
        <v>0</v>
      </c>
      <c r="BZ130" s="3">
        <f>IF(Inputs!$B$27&lt;&gt;"Ready","PENDING INPUTS",IF(A130&gt;Inputs!$B$6,0,MIN((BW130+BX130+BY130),IF(Inputs!H22=1,Inputs!D22,MAX(Inputs!F22,ROUND(BW130*Inputs!E22+BX130+BY130,2))))))</f>
        <v>0</v>
      </c>
      <c r="CA130">
        <f>IF(Inputs!$B$27&lt;&gt;"Ready","PENDING INPUTS",IF(BW130&lt;=0,99,1+IF(AND(K130&gt;0,OR(Inputs!C14&gt;Inputs!C22,AND(Inputs!C14=Inputs!C22,0&lt;8))),1,0)+IF(AND(S130&gt;0,OR(Inputs!C15&gt;Inputs!C22,AND(Inputs!C15=Inputs!C22,1&lt;8))),1,0)+IF(AND(AA130&gt;0,OR(Inputs!C16&gt;Inputs!C22,AND(Inputs!C16=Inputs!C22,2&lt;8))),1,0)+IF(AND(AI130&gt;0,OR(Inputs!C17&gt;Inputs!C22,AND(Inputs!C17=Inputs!C22,3&lt;8))),1,0)+IF(AND(AQ130&gt;0,OR(Inputs!C18&gt;Inputs!C22,AND(Inputs!C18=Inputs!C22,4&lt;8))),1,0)+IF(AND(AY130&gt;0,OR(Inputs!C19&gt;Inputs!C22,AND(Inputs!C19=Inputs!C22,5&lt;8))),1,0)+IF(AND(BG130&gt;0,OR(Inputs!C20&gt;Inputs!C22,AND(Inputs!C20=Inputs!C22,6&lt;8))),1,0)+IF(AND(BO130&gt;0,OR(Inputs!C21&gt;Inputs!C22,AND(Inputs!C21=Inputs!C22,7&lt;8))),1,0)+IF(AND(CE130&gt;0,OR(Inputs!C23&gt;Inputs!C22,AND(Inputs!C23=Inputs!C22,9&lt;8))),1,0)))</f>
        <v>99</v>
      </c>
      <c r="CB130" s="3">
        <f>IF(Inputs!$B$27&lt;&gt;"Ready","PENDING INPUTS",IF(A130&gt;Inputs!$B$6,0,MIN(MAX(0,(BW130+BX130+BY130)-BZ130),MAX(0,C130-D130-(IF(O130&lt;CA130,K130+L130+M130-N130,0)+IF(W130&lt;CA130,S130+T130+U130-V130,0)+IF(AE130&lt;CA130,AA130+AB130+AC130-AD130,0)+IF(AM130&lt;CA130,AI130+AJ130+AK130-AL130,0)+IF(AU130&lt;CA130,AQ130+AR130+AS130-AT130,0)+IF(BC130&lt;CA130,AY130+AZ130+BA130-BB130,0)+IF(BK130&lt;CA130,BG130+BH130+BI130-BJ130,0)+IF(BS130&lt;CA130,BO130+BP130+BQ130-BR130,0)+IF(CA130&lt;CA130,BW130+BX130+BY130-BZ130,0)+IF(CI130&lt;CA130,CE130+CF130+CG130-CH130,0))))))</f>
        <v>0</v>
      </c>
      <c r="CC130" s="3">
        <f>IF(Inputs!$B$27&lt;&gt;"Ready","PENDING INPUTS",MIN((BW130+BX130+BY130),IF(D130&gt;C130,IF(D130=0,0,BZ130*C130/D130),BZ130+CB130)))</f>
        <v>0</v>
      </c>
      <c r="CD130" s="3">
        <f>IF(Inputs!$B$27&lt;&gt;"Ready","PENDING INPUTS",MAX(0,(BW130+BX130+BY130)-CC130))</f>
        <v>0</v>
      </c>
      <c r="CE130" s="3">
        <f>IF(Inputs!$B$27&lt;&gt;"Ready","PENDING INPUTS",CL129)</f>
        <v>0</v>
      </c>
      <c r="CF130" s="3">
        <f>IF(Inputs!$B$27&lt;&gt;"Ready","PENDING INPUTS",IF(A130&lt;=Inputs!$B$6,ROUND(CE130*Inputs!C23/12,2),0))</f>
        <v>0</v>
      </c>
      <c r="CG130" s="3">
        <f>IF(Inputs!$B$27&lt;&gt;"Ready","PENDING INPUTS",IF(AND(A130&lt;=Inputs!$B$6,CE130&gt;0),Inputs!G23,0))</f>
        <v>0</v>
      </c>
      <c r="CH130" s="3">
        <f>IF(Inputs!$B$27&lt;&gt;"Ready","PENDING INPUTS",IF(A130&gt;Inputs!$B$6,0,MIN((CE130+CF130+CG130),IF(Inputs!H23=1,Inputs!D23,MAX(Inputs!F23,ROUND(CE130*Inputs!E23+CF130+CG130,2))))))</f>
        <v>0</v>
      </c>
      <c r="CI130">
        <f>IF(Inputs!$B$27&lt;&gt;"Ready","PENDING INPUTS",IF(CE130&lt;=0,99,1+IF(AND(K130&gt;0,OR(Inputs!C14&gt;Inputs!C23,AND(Inputs!C14=Inputs!C23,0&lt;9))),1,0)+IF(AND(S130&gt;0,OR(Inputs!C15&gt;Inputs!C23,AND(Inputs!C15=Inputs!C23,1&lt;9))),1,0)+IF(AND(AA130&gt;0,OR(Inputs!C16&gt;Inputs!C23,AND(Inputs!C16=Inputs!C23,2&lt;9))),1,0)+IF(AND(AI130&gt;0,OR(Inputs!C17&gt;Inputs!C23,AND(Inputs!C17=Inputs!C23,3&lt;9))),1,0)+IF(AND(AQ130&gt;0,OR(Inputs!C18&gt;Inputs!C23,AND(Inputs!C18=Inputs!C23,4&lt;9))),1,0)+IF(AND(AY130&gt;0,OR(Inputs!C19&gt;Inputs!C23,AND(Inputs!C19=Inputs!C23,5&lt;9))),1,0)+IF(AND(BG130&gt;0,OR(Inputs!C20&gt;Inputs!C23,AND(Inputs!C20=Inputs!C23,6&lt;9))),1,0)+IF(AND(BO130&gt;0,OR(Inputs!C21&gt;Inputs!C23,AND(Inputs!C21=Inputs!C23,7&lt;9))),1,0)+IF(AND(BW130&gt;0,OR(Inputs!C22&gt;Inputs!C23,AND(Inputs!C22=Inputs!C23,8&lt;9))),1,0)))</f>
        <v>99</v>
      </c>
      <c r="CJ130" s="3">
        <f>IF(Inputs!$B$27&lt;&gt;"Ready","PENDING INPUTS",IF(A130&gt;Inputs!$B$6,0,MIN(MAX(0,(CE130+CF130+CG130)-CH130),MAX(0,C130-D130-(IF(O130&lt;CI130,K130+L130+M130-N130,0)+IF(W130&lt;CI130,S130+T130+U130-V130,0)+IF(AE130&lt;CI130,AA130+AB130+AC130-AD130,0)+IF(AM130&lt;CI130,AI130+AJ130+AK130-AL130,0)+IF(AU130&lt;CI130,AQ130+AR130+AS130-AT130,0)+IF(BC130&lt;CI130,AY130+AZ130+BA130-BB130,0)+IF(BK130&lt;CI130,BG130+BH130+BI130-BJ130,0)+IF(BS130&lt;CI130,BO130+BP130+BQ130-BR130,0)+IF(CA130&lt;CI130,BW130+BX130+BY130-BZ130,0)+IF(CI130&lt;CI130,CE130+CF130+CG130-CH130,0))))))</f>
        <v>0</v>
      </c>
      <c r="CK130" s="3">
        <f>IF(Inputs!$B$27&lt;&gt;"Ready","PENDING INPUTS",MIN((CE130+CF130+CG130),IF(D130&gt;C130,IF(D130=0,0,CH130*C130/D130),CH130+CJ130)))</f>
        <v>0</v>
      </c>
      <c r="CL130" s="3">
        <f>IF(Inputs!$B$27&lt;&gt;"Ready","PENDING INPUTS",MAX(0,(CE130+CF130+CG130)-CK130))</f>
        <v>0</v>
      </c>
    </row>
    <row r="131" spans="1:90" ht="27.95" customHeight="1" x14ac:dyDescent="0.25">
      <c r="A131">
        <v>127</v>
      </c>
      <c r="B131" s="13">
        <f>IF(Inputs!$B$27&lt;&gt;"Ready","PENDING INPUTS",EDATE(Inputs!$B$5,A131-1))</f>
        <v>50131</v>
      </c>
      <c r="C131" s="3">
        <f>IF(Inputs!$B$27&lt;&gt;"Ready","PENDING INPUTS",IF(A131&lt;=Inputs!$B$6,MAX(0,Inputs!$B$4+IF(A131=Inputs!$B$7,Inputs!$B$8,0)+IF(A131=Inputs!$B$9,Inputs!$B$10,0)),0))</f>
        <v>0</v>
      </c>
      <c r="D131" s="3">
        <f>IF(Inputs!$B$27&lt;&gt;"Ready","PENDING INPUTS",SUM(N131,V131,AD131,AL131,AT131,BB131,BJ131,BR131,BZ131,CH131))</f>
        <v>0</v>
      </c>
      <c r="E131" s="3">
        <f>IF(Inputs!$B$27&lt;&gt;"Ready","PENDING INPUTS",MAX(0,D131-C131))</f>
        <v>0</v>
      </c>
      <c r="F131" s="3">
        <f>IF(Inputs!$B$27&lt;&gt;"Ready","PENDING INPUTS",SUM(Q131,Y131,AG131,AO131,AW131,BE131,BM131,BU131,CC131,CK131))</f>
        <v>0</v>
      </c>
      <c r="G131" s="3">
        <f>IF(Inputs!$B$27&lt;&gt;"Ready","PENDING INPUTS",SUM(L131,T131,AB131,AJ131,AR131,AZ131,BH131,BP131,BX131,CF131))</f>
        <v>0</v>
      </c>
      <c r="H131" s="3">
        <f>IF(Inputs!$B$27&lt;&gt;"Ready","PENDING INPUTS",SUM(M131,U131,AC131,AK131,AS131,BA131,BI131,BQ131,BY131,CG131))</f>
        <v>0</v>
      </c>
      <c r="I131" s="3">
        <f>IF(Inputs!$B$27&lt;&gt;"Ready","PENDING INPUTS",SUM(R131,Z131,AH131,AP131,AX131,BF131,BN131,BV131,CD131,CL131))</f>
        <v>0</v>
      </c>
      <c r="J131" t="str">
        <f>IF(Inputs!$B$27&lt;&gt;"Ready","PENDING INPUTS",IF(A131&gt;Inputs!$B$6,"Beyond horizon",IF(E131&gt;0.005,"MINIMUM SHORTFALL",IF(I131&lt;0.005,"Paid off","In progress"))))</f>
        <v>Beyond horizon</v>
      </c>
      <c r="K131" s="3">
        <f>IF(Inputs!$B$27&lt;&gt;"Ready","PENDING INPUTS",R130)</f>
        <v>0</v>
      </c>
      <c r="L131" s="3">
        <f>IF(Inputs!$B$27&lt;&gt;"Ready","PENDING INPUTS",IF(A131&lt;=Inputs!$B$6,ROUND(K131*Inputs!C14/12,2),0))</f>
        <v>0</v>
      </c>
      <c r="M131" s="3">
        <f>IF(Inputs!$B$27&lt;&gt;"Ready","PENDING INPUTS",IF(AND(A131&lt;=Inputs!$B$6,K131&gt;0),Inputs!G14,0))</f>
        <v>0</v>
      </c>
      <c r="N131" s="3">
        <f>IF(Inputs!$B$27&lt;&gt;"Ready","PENDING INPUTS",IF(A131&gt;Inputs!$B$6,0,MIN((K131+L131+M131),IF(Inputs!H14=1,Inputs!D14,MAX(Inputs!F14,ROUND(K131*Inputs!E14+L131+M131,2))))))</f>
        <v>0</v>
      </c>
      <c r="O131">
        <f>IF(Inputs!$B$27&lt;&gt;"Ready","PENDING INPUTS",IF(K131&lt;=0,99,1+IF(AND(S131&gt;0,OR(Inputs!C15&gt;Inputs!C14,AND(Inputs!C15=Inputs!C14,1&lt;0))),1,0)+IF(AND(AA131&gt;0,OR(Inputs!C16&gt;Inputs!C14,AND(Inputs!C16=Inputs!C14,2&lt;0))),1,0)+IF(AND(AI131&gt;0,OR(Inputs!C17&gt;Inputs!C14,AND(Inputs!C17=Inputs!C14,3&lt;0))),1,0)+IF(AND(AQ131&gt;0,OR(Inputs!C18&gt;Inputs!C14,AND(Inputs!C18=Inputs!C14,4&lt;0))),1,0)+IF(AND(AY131&gt;0,OR(Inputs!C19&gt;Inputs!C14,AND(Inputs!C19=Inputs!C14,5&lt;0))),1,0)+IF(AND(BG131&gt;0,OR(Inputs!C20&gt;Inputs!C14,AND(Inputs!C20=Inputs!C14,6&lt;0))),1,0)+IF(AND(BO131&gt;0,OR(Inputs!C21&gt;Inputs!C14,AND(Inputs!C21=Inputs!C14,7&lt;0))),1,0)+IF(AND(BW131&gt;0,OR(Inputs!C22&gt;Inputs!C14,AND(Inputs!C22=Inputs!C14,8&lt;0))),1,0)+IF(AND(CE131&gt;0,OR(Inputs!C23&gt;Inputs!C14,AND(Inputs!C23=Inputs!C14,9&lt;0))),1,0)))</f>
        <v>99</v>
      </c>
      <c r="P131" s="3">
        <f>IF(Inputs!$B$27&lt;&gt;"Ready","PENDING INPUTS",IF(A131&gt;Inputs!$B$6,0,MIN(MAX(0,(K131+L131+M131)-N131),MAX(0,C131-D131-(IF(O131&lt;O131,K131+L131+M131-N131,0)+IF(W131&lt;O131,S131+T131+U131-V131,0)+IF(AE131&lt;O131,AA131+AB131+AC131-AD131,0)+IF(AM131&lt;O131,AI131+AJ131+AK131-AL131,0)+IF(AU131&lt;O131,AQ131+AR131+AS131-AT131,0)+IF(BC131&lt;O131,AY131+AZ131+BA131-BB131,0)+IF(BK131&lt;O131,BG131+BH131+BI131-BJ131,0)+IF(BS131&lt;O131,BO131+BP131+BQ131-BR131,0)+IF(CA131&lt;O131,BW131+BX131+BY131-BZ131,0)+IF(CI131&lt;O131,CE131+CF131+CG131-CH131,0))))))</f>
        <v>0</v>
      </c>
      <c r="Q131" s="3">
        <f>IF(Inputs!$B$27&lt;&gt;"Ready","PENDING INPUTS",MIN((K131+L131+M131),IF(D131&gt;C131,IF(D131=0,0,N131*C131/D131),N131+P131)))</f>
        <v>0</v>
      </c>
      <c r="R131" s="3">
        <f>IF(Inputs!$B$27&lt;&gt;"Ready","PENDING INPUTS",MAX(0,(K131+L131+M131)-Q131))</f>
        <v>0</v>
      </c>
      <c r="S131" s="3">
        <f>IF(Inputs!$B$27&lt;&gt;"Ready","PENDING INPUTS",Z130)</f>
        <v>0</v>
      </c>
      <c r="T131" s="3">
        <f>IF(Inputs!$B$27&lt;&gt;"Ready","PENDING INPUTS",IF(A131&lt;=Inputs!$B$6,ROUND(S131*Inputs!C15/12,2),0))</f>
        <v>0</v>
      </c>
      <c r="U131" s="3">
        <f>IF(Inputs!$B$27&lt;&gt;"Ready","PENDING INPUTS",IF(AND(A131&lt;=Inputs!$B$6,S131&gt;0),Inputs!G15,0))</f>
        <v>0</v>
      </c>
      <c r="V131" s="3">
        <f>IF(Inputs!$B$27&lt;&gt;"Ready","PENDING INPUTS",IF(A131&gt;Inputs!$B$6,0,MIN((S131+T131+U131),IF(Inputs!H15=1,Inputs!D15,MAX(Inputs!F15,ROUND(S131*Inputs!E15+T131+U131,2))))))</f>
        <v>0</v>
      </c>
      <c r="W131">
        <f>IF(Inputs!$B$27&lt;&gt;"Ready","PENDING INPUTS",IF(S131&lt;=0,99,1+IF(AND(K131&gt;0,OR(Inputs!C14&gt;Inputs!C15,AND(Inputs!C14=Inputs!C15,0&lt;1))),1,0)+IF(AND(AA131&gt;0,OR(Inputs!C16&gt;Inputs!C15,AND(Inputs!C16=Inputs!C15,2&lt;1))),1,0)+IF(AND(AI131&gt;0,OR(Inputs!C17&gt;Inputs!C15,AND(Inputs!C17=Inputs!C15,3&lt;1))),1,0)+IF(AND(AQ131&gt;0,OR(Inputs!C18&gt;Inputs!C15,AND(Inputs!C18=Inputs!C15,4&lt;1))),1,0)+IF(AND(AY131&gt;0,OR(Inputs!C19&gt;Inputs!C15,AND(Inputs!C19=Inputs!C15,5&lt;1))),1,0)+IF(AND(BG131&gt;0,OR(Inputs!C20&gt;Inputs!C15,AND(Inputs!C20=Inputs!C15,6&lt;1))),1,0)+IF(AND(BO131&gt;0,OR(Inputs!C21&gt;Inputs!C15,AND(Inputs!C21=Inputs!C15,7&lt;1))),1,0)+IF(AND(BW131&gt;0,OR(Inputs!C22&gt;Inputs!C15,AND(Inputs!C22=Inputs!C15,8&lt;1))),1,0)+IF(AND(CE131&gt;0,OR(Inputs!C23&gt;Inputs!C15,AND(Inputs!C23=Inputs!C15,9&lt;1))),1,0)))</f>
        <v>99</v>
      </c>
      <c r="X131" s="3">
        <f>IF(Inputs!$B$27&lt;&gt;"Ready","PENDING INPUTS",IF(A131&gt;Inputs!$B$6,0,MIN(MAX(0,(S131+T131+U131)-V131),MAX(0,C131-D131-(IF(O131&lt;W131,K131+L131+M131-N131,0)+IF(W131&lt;W131,S131+T131+U131-V131,0)+IF(AE131&lt;W131,AA131+AB131+AC131-AD131,0)+IF(AM131&lt;W131,AI131+AJ131+AK131-AL131,0)+IF(AU131&lt;W131,AQ131+AR131+AS131-AT131,0)+IF(BC131&lt;W131,AY131+AZ131+BA131-BB131,0)+IF(BK131&lt;W131,BG131+BH131+BI131-BJ131,0)+IF(BS131&lt;W131,BO131+BP131+BQ131-BR131,0)+IF(CA131&lt;W131,BW131+BX131+BY131-BZ131,0)+IF(CI131&lt;W131,CE131+CF131+CG131-CH131,0))))))</f>
        <v>0</v>
      </c>
      <c r="Y131" s="3">
        <f>IF(Inputs!$B$27&lt;&gt;"Ready","PENDING INPUTS",MIN((S131+T131+U131),IF(D131&gt;C131,IF(D131=0,0,V131*C131/D131),V131+X131)))</f>
        <v>0</v>
      </c>
      <c r="Z131" s="3">
        <f>IF(Inputs!$B$27&lt;&gt;"Ready","PENDING INPUTS",MAX(0,(S131+T131+U131)-Y131))</f>
        <v>0</v>
      </c>
      <c r="AA131" s="3">
        <f>IF(Inputs!$B$27&lt;&gt;"Ready","PENDING INPUTS",AH130)</f>
        <v>0</v>
      </c>
      <c r="AB131" s="3">
        <f>IF(Inputs!$B$27&lt;&gt;"Ready","PENDING INPUTS",IF(A131&lt;=Inputs!$B$6,ROUND(AA131*Inputs!C16/12,2),0))</f>
        <v>0</v>
      </c>
      <c r="AC131" s="3">
        <f>IF(Inputs!$B$27&lt;&gt;"Ready","PENDING INPUTS",IF(AND(A131&lt;=Inputs!$B$6,AA131&gt;0),Inputs!G16,0))</f>
        <v>0</v>
      </c>
      <c r="AD131" s="3">
        <f>IF(Inputs!$B$27&lt;&gt;"Ready","PENDING INPUTS",IF(A131&gt;Inputs!$B$6,0,MIN((AA131+AB131+AC131),IF(Inputs!H16=1,Inputs!D16,MAX(Inputs!F16,ROUND(AA131*Inputs!E16+AB131+AC131,2))))))</f>
        <v>0</v>
      </c>
      <c r="AE131">
        <f>IF(Inputs!$B$27&lt;&gt;"Ready","PENDING INPUTS",IF(AA131&lt;=0,99,1+IF(AND(K131&gt;0,OR(Inputs!C14&gt;Inputs!C16,AND(Inputs!C14=Inputs!C16,0&lt;2))),1,0)+IF(AND(S131&gt;0,OR(Inputs!C15&gt;Inputs!C16,AND(Inputs!C15=Inputs!C16,1&lt;2))),1,0)+IF(AND(AI131&gt;0,OR(Inputs!C17&gt;Inputs!C16,AND(Inputs!C17=Inputs!C16,3&lt;2))),1,0)+IF(AND(AQ131&gt;0,OR(Inputs!C18&gt;Inputs!C16,AND(Inputs!C18=Inputs!C16,4&lt;2))),1,0)+IF(AND(AY131&gt;0,OR(Inputs!C19&gt;Inputs!C16,AND(Inputs!C19=Inputs!C16,5&lt;2))),1,0)+IF(AND(BG131&gt;0,OR(Inputs!C20&gt;Inputs!C16,AND(Inputs!C20=Inputs!C16,6&lt;2))),1,0)+IF(AND(BO131&gt;0,OR(Inputs!C21&gt;Inputs!C16,AND(Inputs!C21=Inputs!C16,7&lt;2))),1,0)+IF(AND(BW131&gt;0,OR(Inputs!C22&gt;Inputs!C16,AND(Inputs!C22=Inputs!C16,8&lt;2))),1,0)+IF(AND(CE131&gt;0,OR(Inputs!C23&gt;Inputs!C16,AND(Inputs!C23=Inputs!C16,9&lt;2))),1,0)))</f>
        <v>99</v>
      </c>
      <c r="AF131" s="3">
        <f>IF(Inputs!$B$27&lt;&gt;"Ready","PENDING INPUTS",IF(A131&gt;Inputs!$B$6,0,MIN(MAX(0,(AA131+AB131+AC131)-AD131),MAX(0,C131-D131-(IF(O131&lt;AE131,K131+L131+M131-N131,0)+IF(W131&lt;AE131,S131+T131+U131-V131,0)+IF(AE131&lt;AE131,AA131+AB131+AC131-AD131,0)+IF(AM131&lt;AE131,AI131+AJ131+AK131-AL131,0)+IF(AU131&lt;AE131,AQ131+AR131+AS131-AT131,0)+IF(BC131&lt;AE131,AY131+AZ131+BA131-BB131,0)+IF(BK131&lt;AE131,BG131+BH131+BI131-BJ131,0)+IF(BS131&lt;AE131,BO131+BP131+BQ131-BR131,0)+IF(CA131&lt;AE131,BW131+BX131+BY131-BZ131,0)+IF(CI131&lt;AE131,CE131+CF131+CG131-CH131,0))))))</f>
        <v>0</v>
      </c>
      <c r="AG131" s="3">
        <f>IF(Inputs!$B$27&lt;&gt;"Ready","PENDING INPUTS",MIN((AA131+AB131+AC131),IF(D131&gt;C131,IF(D131=0,0,AD131*C131/D131),AD131+AF131)))</f>
        <v>0</v>
      </c>
      <c r="AH131" s="3">
        <f>IF(Inputs!$B$27&lt;&gt;"Ready","PENDING INPUTS",MAX(0,(AA131+AB131+AC131)-AG131))</f>
        <v>0</v>
      </c>
      <c r="AI131" s="3">
        <f>IF(Inputs!$B$27&lt;&gt;"Ready","PENDING INPUTS",AP130)</f>
        <v>0</v>
      </c>
      <c r="AJ131" s="3">
        <f>IF(Inputs!$B$27&lt;&gt;"Ready","PENDING INPUTS",IF(A131&lt;=Inputs!$B$6,ROUND(AI131*Inputs!C17/12,2),0))</f>
        <v>0</v>
      </c>
      <c r="AK131" s="3">
        <f>IF(Inputs!$B$27&lt;&gt;"Ready","PENDING INPUTS",IF(AND(A131&lt;=Inputs!$B$6,AI131&gt;0),Inputs!G17,0))</f>
        <v>0</v>
      </c>
      <c r="AL131" s="3">
        <f>IF(Inputs!$B$27&lt;&gt;"Ready","PENDING INPUTS",IF(A131&gt;Inputs!$B$6,0,MIN((AI131+AJ131+AK131),IF(Inputs!H17=1,Inputs!D17,MAX(Inputs!F17,ROUND(AI131*Inputs!E17+AJ131+AK131,2))))))</f>
        <v>0</v>
      </c>
      <c r="AM131">
        <f>IF(Inputs!$B$27&lt;&gt;"Ready","PENDING INPUTS",IF(AI131&lt;=0,99,1+IF(AND(K131&gt;0,OR(Inputs!C14&gt;Inputs!C17,AND(Inputs!C14=Inputs!C17,0&lt;3))),1,0)+IF(AND(S131&gt;0,OR(Inputs!C15&gt;Inputs!C17,AND(Inputs!C15=Inputs!C17,1&lt;3))),1,0)+IF(AND(AA131&gt;0,OR(Inputs!C16&gt;Inputs!C17,AND(Inputs!C16=Inputs!C17,2&lt;3))),1,0)+IF(AND(AQ131&gt;0,OR(Inputs!C18&gt;Inputs!C17,AND(Inputs!C18=Inputs!C17,4&lt;3))),1,0)+IF(AND(AY131&gt;0,OR(Inputs!C19&gt;Inputs!C17,AND(Inputs!C19=Inputs!C17,5&lt;3))),1,0)+IF(AND(BG131&gt;0,OR(Inputs!C20&gt;Inputs!C17,AND(Inputs!C20=Inputs!C17,6&lt;3))),1,0)+IF(AND(BO131&gt;0,OR(Inputs!C21&gt;Inputs!C17,AND(Inputs!C21=Inputs!C17,7&lt;3))),1,0)+IF(AND(BW131&gt;0,OR(Inputs!C22&gt;Inputs!C17,AND(Inputs!C22=Inputs!C17,8&lt;3))),1,0)+IF(AND(CE131&gt;0,OR(Inputs!C23&gt;Inputs!C17,AND(Inputs!C23=Inputs!C17,9&lt;3))),1,0)))</f>
        <v>99</v>
      </c>
      <c r="AN131" s="3">
        <f>IF(Inputs!$B$27&lt;&gt;"Ready","PENDING INPUTS",IF(A131&gt;Inputs!$B$6,0,MIN(MAX(0,(AI131+AJ131+AK131)-AL131),MAX(0,C131-D131-(IF(O131&lt;AM131,K131+L131+M131-N131,0)+IF(W131&lt;AM131,S131+T131+U131-V131,0)+IF(AE131&lt;AM131,AA131+AB131+AC131-AD131,0)+IF(AM131&lt;AM131,AI131+AJ131+AK131-AL131,0)+IF(AU131&lt;AM131,AQ131+AR131+AS131-AT131,0)+IF(BC131&lt;AM131,AY131+AZ131+BA131-BB131,0)+IF(BK131&lt;AM131,BG131+BH131+BI131-BJ131,0)+IF(BS131&lt;AM131,BO131+BP131+BQ131-BR131,0)+IF(CA131&lt;AM131,BW131+BX131+BY131-BZ131,0)+IF(CI131&lt;AM131,CE131+CF131+CG131-CH131,0))))))</f>
        <v>0</v>
      </c>
      <c r="AO131" s="3">
        <f>IF(Inputs!$B$27&lt;&gt;"Ready","PENDING INPUTS",MIN((AI131+AJ131+AK131),IF(D131&gt;C131,IF(D131=0,0,AL131*C131/D131),AL131+AN131)))</f>
        <v>0</v>
      </c>
      <c r="AP131" s="3">
        <f>IF(Inputs!$B$27&lt;&gt;"Ready","PENDING INPUTS",MAX(0,(AI131+AJ131+AK131)-AO131))</f>
        <v>0</v>
      </c>
      <c r="AQ131" s="3">
        <f>IF(Inputs!$B$27&lt;&gt;"Ready","PENDING INPUTS",AX130)</f>
        <v>0</v>
      </c>
      <c r="AR131" s="3">
        <f>IF(Inputs!$B$27&lt;&gt;"Ready","PENDING INPUTS",IF(A131&lt;=Inputs!$B$6,ROUND(AQ131*Inputs!C18/12,2),0))</f>
        <v>0</v>
      </c>
      <c r="AS131" s="3">
        <f>IF(Inputs!$B$27&lt;&gt;"Ready","PENDING INPUTS",IF(AND(A131&lt;=Inputs!$B$6,AQ131&gt;0),Inputs!G18,0))</f>
        <v>0</v>
      </c>
      <c r="AT131" s="3">
        <f>IF(Inputs!$B$27&lt;&gt;"Ready","PENDING INPUTS",IF(A131&gt;Inputs!$B$6,0,MIN((AQ131+AR131+AS131),IF(Inputs!H18=1,Inputs!D18,MAX(Inputs!F18,ROUND(AQ131*Inputs!E18+AR131+AS131,2))))))</f>
        <v>0</v>
      </c>
      <c r="AU131">
        <f>IF(Inputs!$B$27&lt;&gt;"Ready","PENDING INPUTS",IF(AQ131&lt;=0,99,1+IF(AND(K131&gt;0,OR(Inputs!C14&gt;Inputs!C18,AND(Inputs!C14=Inputs!C18,0&lt;4))),1,0)+IF(AND(S131&gt;0,OR(Inputs!C15&gt;Inputs!C18,AND(Inputs!C15=Inputs!C18,1&lt;4))),1,0)+IF(AND(AA131&gt;0,OR(Inputs!C16&gt;Inputs!C18,AND(Inputs!C16=Inputs!C18,2&lt;4))),1,0)+IF(AND(AI131&gt;0,OR(Inputs!C17&gt;Inputs!C18,AND(Inputs!C17=Inputs!C18,3&lt;4))),1,0)+IF(AND(AY131&gt;0,OR(Inputs!C19&gt;Inputs!C18,AND(Inputs!C19=Inputs!C18,5&lt;4))),1,0)+IF(AND(BG131&gt;0,OR(Inputs!C20&gt;Inputs!C18,AND(Inputs!C20=Inputs!C18,6&lt;4))),1,0)+IF(AND(BO131&gt;0,OR(Inputs!C21&gt;Inputs!C18,AND(Inputs!C21=Inputs!C18,7&lt;4))),1,0)+IF(AND(BW131&gt;0,OR(Inputs!C22&gt;Inputs!C18,AND(Inputs!C22=Inputs!C18,8&lt;4))),1,0)+IF(AND(CE131&gt;0,OR(Inputs!C23&gt;Inputs!C18,AND(Inputs!C23=Inputs!C18,9&lt;4))),1,0)))</f>
        <v>99</v>
      </c>
      <c r="AV131" s="3">
        <f>IF(Inputs!$B$27&lt;&gt;"Ready","PENDING INPUTS",IF(A131&gt;Inputs!$B$6,0,MIN(MAX(0,(AQ131+AR131+AS131)-AT131),MAX(0,C131-D131-(IF(O131&lt;AU131,K131+L131+M131-N131,0)+IF(W131&lt;AU131,S131+T131+U131-V131,0)+IF(AE131&lt;AU131,AA131+AB131+AC131-AD131,0)+IF(AM131&lt;AU131,AI131+AJ131+AK131-AL131,0)+IF(AU131&lt;AU131,AQ131+AR131+AS131-AT131,0)+IF(BC131&lt;AU131,AY131+AZ131+BA131-BB131,0)+IF(BK131&lt;AU131,BG131+BH131+BI131-BJ131,0)+IF(BS131&lt;AU131,BO131+BP131+BQ131-BR131,0)+IF(CA131&lt;AU131,BW131+BX131+BY131-BZ131,0)+IF(CI131&lt;AU131,CE131+CF131+CG131-CH131,0))))))</f>
        <v>0</v>
      </c>
      <c r="AW131" s="3">
        <f>IF(Inputs!$B$27&lt;&gt;"Ready","PENDING INPUTS",MIN((AQ131+AR131+AS131),IF(D131&gt;C131,IF(D131=0,0,AT131*C131/D131),AT131+AV131)))</f>
        <v>0</v>
      </c>
      <c r="AX131" s="3">
        <f>IF(Inputs!$B$27&lt;&gt;"Ready","PENDING INPUTS",MAX(0,(AQ131+AR131+AS131)-AW131))</f>
        <v>0</v>
      </c>
      <c r="AY131" s="3">
        <f>IF(Inputs!$B$27&lt;&gt;"Ready","PENDING INPUTS",BF130)</f>
        <v>0</v>
      </c>
      <c r="AZ131" s="3">
        <f>IF(Inputs!$B$27&lt;&gt;"Ready","PENDING INPUTS",IF(A131&lt;=Inputs!$B$6,ROUND(AY131*Inputs!C19/12,2),0))</f>
        <v>0</v>
      </c>
      <c r="BA131" s="3">
        <f>IF(Inputs!$B$27&lt;&gt;"Ready","PENDING INPUTS",IF(AND(A131&lt;=Inputs!$B$6,AY131&gt;0),Inputs!G19,0))</f>
        <v>0</v>
      </c>
      <c r="BB131" s="3">
        <f>IF(Inputs!$B$27&lt;&gt;"Ready","PENDING INPUTS",IF(A131&gt;Inputs!$B$6,0,MIN((AY131+AZ131+BA131),IF(Inputs!H19=1,Inputs!D19,MAX(Inputs!F19,ROUND(AY131*Inputs!E19+AZ131+BA131,2))))))</f>
        <v>0</v>
      </c>
      <c r="BC131">
        <f>IF(Inputs!$B$27&lt;&gt;"Ready","PENDING INPUTS",IF(AY131&lt;=0,99,1+IF(AND(K131&gt;0,OR(Inputs!C14&gt;Inputs!C19,AND(Inputs!C14=Inputs!C19,0&lt;5))),1,0)+IF(AND(S131&gt;0,OR(Inputs!C15&gt;Inputs!C19,AND(Inputs!C15=Inputs!C19,1&lt;5))),1,0)+IF(AND(AA131&gt;0,OR(Inputs!C16&gt;Inputs!C19,AND(Inputs!C16=Inputs!C19,2&lt;5))),1,0)+IF(AND(AI131&gt;0,OR(Inputs!C17&gt;Inputs!C19,AND(Inputs!C17=Inputs!C19,3&lt;5))),1,0)+IF(AND(AQ131&gt;0,OR(Inputs!C18&gt;Inputs!C19,AND(Inputs!C18=Inputs!C19,4&lt;5))),1,0)+IF(AND(BG131&gt;0,OR(Inputs!C20&gt;Inputs!C19,AND(Inputs!C20=Inputs!C19,6&lt;5))),1,0)+IF(AND(BO131&gt;0,OR(Inputs!C21&gt;Inputs!C19,AND(Inputs!C21=Inputs!C19,7&lt;5))),1,0)+IF(AND(BW131&gt;0,OR(Inputs!C22&gt;Inputs!C19,AND(Inputs!C22=Inputs!C19,8&lt;5))),1,0)+IF(AND(CE131&gt;0,OR(Inputs!C23&gt;Inputs!C19,AND(Inputs!C23=Inputs!C19,9&lt;5))),1,0)))</f>
        <v>99</v>
      </c>
      <c r="BD131" s="3">
        <f>IF(Inputs!$B$27&lt;&gt;"Ready","PENDING INPUTS",IF(A131&gt;Inputs!$B$6,0,MIN(MAX(0,(AY131+AZ131+BA131)-BB131),MAX(0,C131-D131-(IF(O131&lt;BC131,K131+L131+M131-N131,0)+IF(W131&lt;BC131,S131+T131+U131-V131,0)+IF(AE131&lt;BC131,AA131+AB131+AC131-AD131,0)+IF(AM131&lt;BC131,AI131+AJ131+AK131-AL131,0)+IF(AU131&lt;BC131,AQ131+AR131+AS131-AT131,0)+IF(BC131&lt;BC131,AY131+AZ131+BA131-BB131,0)+IF(BK131&lt;BC131,BG131+BH131+BI131-BJ131,0)+IF(BS131&lt;BC131,BO131+BP131+BQ131-BR131,0)+IF(CA131&lt;BC131,BW131+BX131+BY131-BZ131,0)+IF(CI131&lt;BC131,CE131+CF131+CG131-CH131,0))))))</f>
        <v>0</v>
      </c>
      <c r="BE131" s="3">
        <f>IF(Inputs!$B$27&lt;&gt;"Ready","PENDING INPUTS",MIN((AY131+AZ131+BA131),IF(D131&gt;C131,IF(D131=0,0,BB131*C131/D131),BB131+BD131)))</f>
        <v>0</v>
      </c>
      <c r="BF131" s="3">
        <f>IF(Inputs!$B$27&lt;&gt;"Ready","PENDING INPUTS",MAX(0,(AY131+AZ131+BA131)-BE131))</f>
        <v>0</v>
      </c>
      <c r="BG131" s="3">
        <f>IF(Inputs!$B$27&lt;&gt;"Ready","PENDING INPUTS",BN130)</f>
        <v>0</v>
      </c>
      <c r="BH131" s="3">
        <f>IF(Inputs!$B$27&lt;&gt;"Ready","PENDING INPUTS",IF(A131&lt;=Inputs!$B$6,ROUND(BG131*Inputs!C20/12,2),0))</f>
        <v>0</v>
      </c>
      <c r="BI131" s="3">
        <f>IF(Inputs!$B$27&lt;&gt;"Ready","PENDING INPUTS",IF(AND(A131&lt;=Inputs!$B$6,BG131&gt;0),Inputs!G20,0))</f>
        <v>0</v>
      </c>
      <c r="BJ131" s="3">
        <f>IF(Inputs!$B$27&lt;&gt;"Ready","PENDING INPUTS",IF(A131&gt;Inputs!$B$6,0,MIN((BG131+BH131+BI131),IF(Inputs!H20=1,Inputs!D20,MAX(Inputs!F20,ROUND(BG131*Inputs!E20+BH131+BI131,2))))))</f>
        <v>0</v>
      </c>
      <c r="BK131">
        <f>IF(Inputs!$B$27&lt;&gt;"Ready","PENDING INPUTS",IF(BG131&lt;=0,99,1+IF(AND(K131&gt;0,OR(Inputs!C14&gt;Inputs!C20,AND(Inputs!C14=Inputs!C20,0&lt;6))),1,0)+IF(AND(S131&gt;0,OR(Inputs!C15&gt;Inputs!C20,AND(Inputs!C15=Inputs!C20,1&lt;6))),1,0)+IF(AND(AA131&gt;0,OR(Inputs!C16&gt;Inputs!C20,AND(Inputs!C16=Inputs!C20,2&lt;6))),1,0)+IF(AND(AI131&gt;0,OR(Inputs!C17&gt;Inputs!C20,AND(Inputs!C17=Inputs!C20,3&lt;6))),1,0)+IF(AND(AQ131&gt;0,OR(Inputs!C18&gt;Inputs!C20,AND(Inputs!C18=Inputs!C20,4&lt;6))),1,0)+IF(AND(AY131&gt;0,OR(Inputs!C19&gt;Inputs!C20,AND(Inputs!C19=Inputs!C20,5&lt;6))),1,0)+IF(AND(BO131&gt;0,OR(Inputs!C21&gt;Inputs!C20,AND(Inputs!C21=Inputs!C20,7&lt;6))),1,0)+IF(AND(BW131&gt;0,OR(Inputs!C22&gt;Inputs!C20,AND(Inputs!C22=Inputs!C20,8&lt;6))),1,0)+IF(AND(CE131&gt;0,OR(Inputs!C23&gt;Inputs!C20,AND(Inputs!C23=Inputs!C20,9&lt;6))),1,0)))</f>
        <v>99</v>
      </c>
      <c r="BL131" s="3">
        <f>IF(Inputs!$B$27&lt;&gt;"Ready","PENDING INPUTS",IF(A131&gt;Inputs!$B$6,0,MIN(MAX(0,(BG131+BH131+BI131)-BJ131),MAX(0,C131-D131-(IF(O131&lt;BK131,K131+L131+M131-N131,0)+IF(W131&lt;BK131,S131+T131+U131-V131,0)+IF(AE131&lt;BK131,AA131+AB131+AC131-AD131,0)+IF(AM131&lt;BK131,AI131+AJ131+AK131-AL131,0)+IF(AU131&lt;BK131,AQ131+AR131+AS131-AT131,0)+IF(BC131&lt;BK131,AY131+AZ131+BA131-BB131,0)+IF(BK131&lt;BK131,BG131+BH131+BI131-BJ131,0)+IF(BS131&lt;BK131,BO131+BP131+BQ131-BR131,0)+IF(CA131&lt;BK131,BW131+BX131+BY131-BZ131,0)+IF(CI131&lt;BK131,CE131+CF131+CG131-CH131,0))))))</f>
        <v>0</v>
      </c>
      <c r="BM131" s="3">
        <f>IF(Inputs!$B$27&lt;&gt;"Ready","PENDING INPUTS",MIN((BG131+BH131+BI131),IF(D131&gt;C131,IF(D131=0,0,BJ131*C131/D131),BJ131+BL131)))</f>
        <v>0</v>
      </c>
      <c r="BN131" s="3">
        <f>IF(Inputs!$B$27&lt;&gt;"Ready","PENDING INPUTS",MAX(0,(BG131+BH131+BI131)-BM131))</f>
        <v>0</v>
      </c>
      <c r="BO131" s="3">
        <f>IF(Inputs!$B$27&lt;&gt;"Ready","PENDING INPUTS",BV130)</f>
        <v>0</v>
      </c>
      <c r="BP131" s="3">
        <f>IF(Inputs!$B$27&lt;&gt;"Ready","PENDING INPUTS",IF(A131&lt;=Inputs!$B$6,ROUND(BO131*Inputs!C21/12,2),0))</f>
        <v>0</v>
      </c>
      <c r="BQ131" s="3">
        <f>IF(Inputs!$B$27&lt;&gt;"Ready","PENDING INPUTS",IF(AND(A131&lt;=Inputs!$B$6,BO131&gt;0),Inputs!G21,0))</f>
        <v>0</v>
      </c>
      <c r="BR131" s="3">
        <f>IF(Inputs!$B$27&lt;&gt;"Ready","PENDING INPUTS",IF(A131&gt;Inputs!$B$6,0,MIN((BO131+BP131+BQ131),IF(Inputs!H21=1,Inputs!D21,MAX(Inputs!F21,ROUND(BO131*Inputs!E21+BP131+BQ131,2))))))</f>
        <v>0</v>
      </c>
      <c r="BS131">
        <f>IF(Inputs!$B$27&lt;&gt;"Ready","PENDING INPUTS",IF(BO131&lt;=0,99,1+IF(AND(K131&gt;0,OR(Inputs!C14&gt;Inputs!C21,AND(Inputs!C14=Inputs!C21,0&lt;7))),1,0)+IF(AND(S131&gt;0,OR(Inputs!C15&gt;Inputs!C21,AND(Inputs!C15=Inputs!C21,1&lt;7))),1,0)+IF(AND(AA131&gt;0,OR(Inputs!C16&gt;Inputs!C21,AND(Inputs!C16=Inputs!C21,2&lt;7))),1,0)+IF(AND(AI131&gt;0,OR(Inputs!C17&gt;Inputs!C21,AND(Inputs!C17=Inputs!C21,3&lt;7))),1,0)+IF(AND(AQ131&gt;0,OR(Inputs!C18&gt;Inputs!C21,AND(Inputs!C18=Inputs!C21,4&lt;7))),1,0)+IF(AND(AY131&gt;0,OR(Inputs!C19&gt;Inputs!C21,AND(Inputs!C19=Inputs!C21,5&lt;7))),1,0)+IF(AND(BG131&gt;0,OR(Inputs!C20&gt;Inputs!C21,AND(Inputs!C20=Inputs!C21,6&lt;7))),1,0)+IF(AND(BW131&gt;0,OR(Inputs!C22&gt;Inputs!C21,AND(Inputs!C22=Inputs!C21,8&lt;7))),1,0)+IF(AND(CE131&gt;0,OR(Inputs!C23&gt;Inputs!C21,AND(Inputs!C23=Inputs!C21,9&lt;7))),1,0)))</f>
        <v>99</v>
      </c>
      <c r="BT131" s="3">
        <f>IF(Inputs!$B$27&lt;&gt;"Ready","PENDING INPUTS",IF(A131&gt;Inputs!$B$6,0,MIN(MAX(0,(BO131+BP131+BQ131)-BR131),MAX(0,C131-D131-(IF(O131&lt;BS131,K131+L131+M131-N131,0)+IF(W131&lt;BS131,S131+T131+U131-V131,0)+IF(AE131&lt;BS131,AA131+AB131+AC131-AD131,0)+IF(AM131&lt;BS131,AI131+AJ131+AK131-AL131,0)+IF(AU131&lt;BS131,AQ131+AR131+AS131-AT131,0)+IF(BC131&lt;BS131,AY131+AZ131+BA131-BB131,0)+IF(BK131&lt;BS131,BG131+BH131+BI131-BJ131,0)+IF(BS131&lt;BS131,BO131+BP131+BQ131-BR131,0)+IF(CA131&lt;BS131,BW131+BX131+BY131-BZ131,0)+IF(CI131&lt;BS131,CE131+CF131+CG131-CH131,0))))))</f>
        <v>0</v>
      </c>
      <c r="BU131" s="3">
        <f>IF(Inputs!$B$27&lt;&gt;"Ready","PENDING INPUTS",MIN((BO131+BP131+BQ131),IF(D131&gt;C131,IF(D131=0,0,BR131*C131/D131),BR131+BT131)))</f>
        <v>0</v>
      </c>
      <c r="BV131" s="3">
        <f>IF(Inputs!$B$27&lt;&gt;"Ready","PENDING INPUTS",MAX(0,(BO131+BP131+BQ131)-BU131))</f>
        <v>0</v>
      </c>
      <c r="BW131" s="3">
        <f>IF(Inputs!$B$27&lt;&gt;"Ready","PENDING INPUTS",CD130)</f>
        <v>0</v>
      </c>
      <c r="BX131" s="3">
        <f>IF(Inputs!$B$27&lt;&gt;"Ready","PENDING INPUTS",IF(A131&lt;=Inputs!$B$6,ROUND(BW131*Inputs!C22/12,2),0))</f>
        <v>0</v>
      </c>
      <c r="BY131" s="3">
        <f>IF(Inputs!$B$27&lt;&gt;"Ready","PENDING INPUTS",IF(AND(A131&lt;=Inputs!$B$6,BW131&gt;0),Inputs!G22,0))</f>
        <v>0</v>
      </c>
      <c r="BZ131" s="3">
        <f>IF(Inputs!$B$27&lt;&gt;"Ready","PENDING INPUTS",IF(A131&gt;Inputs!$B$6,0,MIN((BW131+BX131+BY131),IF(Inputs!H22=1,Inputs!D22,MAX(Inputs!F22,ROUND(BW131*Inputs!E22+BX131+BY131,2))))))</f>
        <v>0</v>
      </c>
      <c r="CA131">
        <f>IF(Inputs!$B$27&lt;&gt;"Ready","PENDING INPUTS",IF(BW131&lt;=0,99,1+IF(AND(K131&gt;0,OR(Inputs!C14&gt;Inputs!C22,AND(Inputs!C14=Inputs!C22,0&lt;8))),1,0)+IF(AND(S131&gt;0,OR(Inputs!C15&gt;Inputs!C22,AND(Inputs!C15=Inputs!C22,1&lt;8))),1,0)+IF(AND(AA131&gt;0,OR(Inputs!C16&gt;Inputs!C22,AND(Inputs!C16=Inputs!C22,2&lt;8))),1,0)+IF(AND(AI131&gt;0,OR(Inputs!C17&gt;Inputs!C22,AND(Inputs!C17=Inputs!C22,3&lt;8))),1,0)+IF(AND(AQ131&gt;0,OR(Inputs!C18&gt;Inputs!C22,AND(Inputs!C18=Inputs!C22,4&lt;8))),1,0)+IF(AND(AY131&gt;0,OR(Inputs!C19&gt;Inputs!C22,AND(Inputs!C19=Inputs!C22,5&lt;8))),1,0)+IF(AND(BG131&gt;0,OR(Inputs!C20&gt;Inputs!C22,AND(Inputs!C20=Inputs!C22,6&lt;8))),1,0)+IF(AND(BO131&gt;0,OR(Inputs!C21&gt;Inputs!C22,AND(Inputs!C21=Inputs!C22,7&lt;8))),1,0)+IF(AND(CE131&gt;0,OR(Inputs!C23&gt;Inputs!C22,AND(Inputs!C23=Inputs!C22,9&lt;8))),1,0)))</f>
        <v>99</v>
      </c>
      <c r="CB131" s="3">
        <f>IF(Inputs!$B$27&lt;&gt;"Ready","PENDING INPUTS",IF(A131&gt;Inputs!$B$6,0,MIN(MAX(0,(BW131+BX131+BY131)-BZ131),MAX(0,C131-D131-(IF(O131&lt;CA131,K131+L131+M131-N131,0)+IF(W131&lt;CA131,S131+T131+U131-V131,0)+IF(AE131&lt;CA131,AA131+AB131+AC131-AD131,0)+IF(AM131&lt;CA131,AI131+AJ131+AK131-AL131,0)+IF(AU131&lt;CA131,AQ131+AR131+AS131-AT131,0)+IF(BC131&lt;CA131,AY131+AZ131+BA131-BB131,0)+IF(BK131&lt;CA131,BG131+BH131+BI131-BJ131,0)+IF(BS131&lt;CA131,BO131+BP131+BQ131-BR131,0)+IF(CA131&lt;CA131,BW131+BX131+BY131-BZ131,0)+IF(CI131&lt;CA131,CE131+CF131+CG131-CH131,0))))))</f>
        <v>0</v>
      </c>
      <c r="CC131" s="3">
        <f>IF(Inputs!$B$27&lt;&gt;"Ready","PENDING INPUTS",MIN((BW131+BX131+BY131),IF(D131&gt;C131,IF(D131=0,0,BZ131*C131/D131),BZ131+CB131)))</f>
        <v>0</v>
      </c>
      <c r="CD131" s="3">
        <f>IF(Inputs!$B$27&lt;&gt;"Ready","PENDING INPUTS",MAX(0,(BW131+BX131+BY131)-CC131))</f>
        <v>0</v>
      </c>
      <c r="CE131" s="3">
        <f>IF(Inputs!$B$27&lt;&gt;"Ready","PENDING INPUTS",CL130)</f>
        <v>0</v>
      </c>
      <c r="CF131" s="3">
        <f>IF(Inputs!$B$27&lt;&gt;"Ready","PENDING INPUTS",IF(A131&lt;=Inputs!$B$6,ROUND(CE131*Inputs!C23/12,2),0))</f>
        <v>0</v>
      </c>
      <c r="CG131" s="3">
        <f>IF(Inputs!$B$27&lt;&gt;"Ready","PENDING INPUTS",IF(AND(A131&lt;=Inputs!$B$6,CE131&gt;0),Inputs!G23,0))</f>
        <v>0</v>
      </c>
      <c r="CH131" s="3">
        <f>IF(Inputs!$B$27&lt;&gt;"Ready","PENDING INPUTS",IF(A131&gt;Inputs!$B$6,0,MIN((CE131+CF131+CG131),IF(Inputs!H23=1,Inputs!D23,MAX(Inputs!F23,ROUND(CE131*Inputs!E23+CF131+CG131,2))))))</f>
        <v>0</v>
      </c>
      <c r="CI131">
        <f>IF(Inputs!$B$27&lt;&gt;"Ready","PENDING INPUTS",IF(CE131&lt;=0,99,1+IF(AND(K131&gt;0,OR(Inputs!C14&gt;Inputs!C23,AND(Inputs!C14=Inputs!C23,0&lt;9))),1,0)+IF(AND(S131&gt;0,OR(Inputs!C15&gt;Inputs!C23,AND(Inputs!C15=Inputs!C23,1&lt;9))),1,0)+IF(AND(AA131&gt;0,OR(Inputs!C16&gt;Inputs!C23,AND(Inputs!C16=Inputs!C23,2&lt;9))),1,0)+IF(AND(AI131&gt;0,OR(Inputs!C17&gt;Inputs!C23,AND(Inputs!C17=Inputs!C23,3&lt;9))),1,0)+IF(AND(AQ131&gt;0,OR(Inputs!C18&gt;Inputs!C23,AND(Inputs!C18=Inputs!C23,4&lt;9))),1,0)+IF(AND(AY131&gt;0,OR(Inputs!C19&gt;Inputs!C23,AND(Inputs!C19=Inputs!C23,5&lt;9))),1,0)+IF(AND(BG131&gt;0,OR(Inputs!C20&gt;Inputs!C23,AND(Inputs!C20=Inputs!C23,6&lt;9))),1,0)+IF(AND(BO131&gt;0,OR(Inputs!C21&gt;Inputs!C23,AND(Inputs!C21=Inputs!C23,7&lt;9))),1,0)+IF(AND(BW131&gt;0,OR(Inputs!C22&gt;Inputs!C23,AND(Inputs!C22=Inputs!C23,8&lt;9))),1,0)))</f>
        <v>99</v>
      </c>
      <c r="CJ131" s="3">
        <f>IF(Inputs!$B$27&lt;&gt;"Ready","PENDING INPUTS",IF(A131&gt;Inputs!$B$6,0,MIN(MAX(0,(CE131+CF131+CG131)-CH131),MAX(0,C131-D131-(IF(O131&lt;CI131,K131+L131+M131-N131,0)+IF(W131&lt;CI131,S131+T131+U131-V131,0)+IF(AE131&lt;CI131,AA131+AB131+AC131-AD131,0)+IF(AM131&lt;CI131,AI131+AJ131+AK131-AL131,0)+IF(AU131&lt;CI131,AQ131+AR131+AS131-AT131,0)+IF(BC131&lt;CI131,AY131+AZ131+BA131-BB131,0)+IF(BK131&lt;CI131,BG131+BH131+BI131-BJ131,0)+IF(BS131&lt;CI131,BO131+BP131+BQ131-BR131,0)+IF(CA131&lt;CI131,BW131+BX131+BY131-BZ131,0)+IF(CI131&lt;CI131,CE131+CF131+CG131-CH131,0))))))</f>
        <v>0</v>
      </c>
      <c r="CK131" s="3">
        <f>IF(Inputs!$B$27&lt;&gt;"Ready","PENDING INPUTS",MIN((CE131+CF131+CG131),IF(D131&gt;C131,IF(D131=0,0,CH131*C131/D131),CH131+CJ131)))</f>
        <v>0</v>
      </c>
      <c r="CL131" s="3">
        <f>IF(Inputs!$B$27&lt;&gt;"Ready","PENDING INPUTS",MAX(0,(CE131+CF131+CG131)-CK131))</f>
        <v>0</v>
      </c>
    </row>
    <row r="132" spans="1:90" ht="27.95" customHeight="1" x14ac:dyDescent="0.25">
      <c r="A132">
        <v>128</v>
      </c>
      <c r="B132" s="13">
        <f>IF(Inputs!$B$27&lt;&gt;"Ready","PENDING INPUTS",EDATE(Inputs!$B$5,A132-1))</f>
        <v>50161</v>
      </c>
      <c r="C132" s="3">
        <f>IF(Inputs!$B$27&lt;&gt;"Ready","PENDING INPUTS",IF(A132&lt;=Inputs!$B$6,MAX(0,Inputs!$B$4+IF(A132=Inputs!$B$7,Inputs!$B$8,0)+IF(A132=Inputs!$B$9,Inputs!$B$10,0)),0))</f>
        <v>0</v>
      </c>
      <c r="D132" s="3">
        <f>IF(Inputs!$B$27&lt;&gt;"Ready","PENDING INPUTS",SUM(N132,V132,AD132,AL132,AT132,BB132,BJ132,BR132,BZ132,CH132))</f>
        <v>0</v>
      </c>
      <c r="E132" s="3">
        <f>IF(Inputs!$B$27&lt;&gt;"Ready","PENDING INPUTS",MAX(0,D132-C132))</f>
        <v>0</v>
      </c>
      <c r="F132" s="3">
        <f>IF(Inputs!$B$27&lt;&gt;"Ready","PENDING INPUTS",SUM(Q132,Y132,AG132,AO132,AW132,BE132,BM132,BU132,CC132,CK132))</f>
        <v>0</v>
      </c>
      <c r="G132" s="3">
        <f>IF(Inputs!$B$27&lt;&gt;"Ready","PENDING INPUTS",SUM(L132,T132,AB132,AJ132,AR132,AZ132,BH132,BP132,BX132,CF132))</f>
        <v>0</v>
      </c>
      <c r="H132" s="3">
        <f>IF(Inputs!$B$27&lt;&gt;"Ready","PENDING INPUTS",SUM(M132,U132,AC132,AK132,AS132,BA132,BI132,BQ132,BY132,CG132))</f>
        <v>0</v>
      </c>
      <c r="I132" s="3">
        <f>IF(Inputs!$B$27&lt;&gt;"Ready","PENDING INPUTS",SUM(R132,Z132,AH132,AP132,AX132,BF132,BN132,BV132,CD132,CL132))</f>
        <v>0</v>
      </c>
      <c r="J132" t="str">
        <f>IF(Inputs!$B$27&lt;&gt;"Ready","PENDING INPUTS",IF(A132&gt;Inputs!$B$6,"Beyond horizon",IF(E132&gt;0.005,"MINIMUM SHORTFALL",IF(I132&lt;0.005,"Paid off","In progress"))))</f>
        <v>Beyond horizon</v>
      </c>
      <c r="K132" s="3">
        <f>IF(Inputs!$B$27&lt;&gt;"Ready","PENDING INPUTS",R131)</f>
        <v>0</v>
      </c>
      <c r="L132" s="3">
        <f>IF(Inputs!$B$27&lt;&gt;"Ready","PENDING INPUTS",IF(A132&lt;=Inputs!$B$6,ROUND(K132*Inputs!C14/12,2),0))</f>
        <v>0</v>
      </c>
      <c r="M132" s="3">
        <f>IF(Inputs!$B$27&lt;&gt;"Ready","PENDING INPUTS",IF(AND(A132&lt;=Inputs!$B$6,K132&gt;0),Inputs!G14,0))</f>
        <v>0</v>
      </c>
      <c r="N132" s="3">
        <f>IF(Inputs!$B$27&lt;&gt;"Ready","PENDING INPUTS",IF(A132&gt;Inputs!$B$6,0,MIN((K132+L132+M132),IF(Inputs!H14=1,Inputs!D14,MAX(Inputs!F14,ROUND(K132*Inputs!E14+L132+M132,2))))))</f>
        <v>0</v>
      </c>
      <c r="O132">
        <f>IF(Inputs!$B$27&lt;&gt;"Ready","PENDING INPUTS",IF(K132&lt;=0,99,1+IF(AND(S132&gt;0,OR(Inputs!C15&gt;Inputs!C14,AND(Inputs!C15=Inputs!C14,1&lt;0))),1,0)+IF(AND(AA132&gt;0,OR(Inputs!C16&gt;Inputs!C14,AND(Inputs!C16=Inputs!C14,2&lt;0))),1,0)+IF(AND(AI132&gt;0,OR(Inputs!C17&gt;Inputs!C14,AND(Inputs!C17=Inputs!C14,3&lt;0))),1,0)+IF(AND(AQ132&gt;0,OR(Inputs!C18&gt;Inputs!C14,AND(Inputs!C18=Inputs!C14,4&lt;0))),1,0)+IF(AND(AY132&gt;0,OR(Inputs!C19&gt;Inputs!C14,AND(Inputs!C19=Inputs!C14,5&lt;0))),1,0)+IF(AND(BG132&gt;0,OR(Inputs!C20&gt;Inputs!C14,AND(Inputs!C20=Inputs!C14,6&lt;0))),1,0)+IF(AND(BO132&gt;0,OR(Inputs!C21&gt;Inputs!C14,AND(Inputs!C21=Inputs!C14,7&lt;0))),1,0)+IF(AND(BW132&gt;0,OR(Inputs!C22&gt;Inputs!C14,AND(Inputs!C22=Inputs!C14,8&lt;0))),1,0)+IF(AND(CE132&gt;0,OR(Inputs!C23&gt;Inputs!C14,AND(Inputs!C23=Inputs!C14,9&lt;0))),1,0)))</f>
        <v>99</v>
      </c>
      <c r="P132" s="3">
        <f>IF(Inputs!$B$27&lt;&gt;"Ready","PENDING INPUTS",IF(A132&gt;Inputs!$B$6,0,MIN(MAX(0,(K132+L132+M132)-N132),MAX(0,C132-D132-(IF(O132&lt;O132,K132+L132+M132-N132,0)+IF(W132&lt;O132,S132+T132+U132-V132,0)+IF(AE132&lt;O132,AA132+AB132+AC132-AD132,0)+IF(AM132&lt;O132,AI132+AJ132+AK132-AL132,0)+IF(AU132&lt;O132,AQ132+AR132+AS132-AT132,0)+IF(BC132&lt;O132,AY132+AZ132+BA132-BB132,0)+IF(BK132&lt;O132,BG132+BH132+BI132-BJ132,0)+IF(BS132&lt;O132,BO132+BP132+BQ132-BR132,0)+IF(CA132&lt;O132,BW132+BX132+BY132-BZ132,0)+IF(CI132&lt;O132,CE132+CF132+CG132-CH132,0))))))</f>
        <v>0</v>
      </c>
      <c r="Q132" s="3">
        <f>IF(Inputs!$B$27&lt;&gt;"Ready","PENDING INPUTS",MIN((K132+L132+M132),IF(D132&gt;C132,IF(D132=0,0,N132*C132/D132),N132+P132)))</f>
        <v>0</v>
      </c>
      <c r="R132" s="3">
        <f>IF(Inputs!$B$27&lt;&gt;"Ready","PENDING INPUTS",MAX(0,(K132+L132+M132)-Q132))</f>
        <v>0</v>
      </c>
      <c r="S132" s="3">
        <f>IF(Inputs!$B$27&lt;&gt;"Ready","PENDING INPUTS",Z131)</f>
        <v>0</v>
      </c>
      <c r="T132" s="3">
        <f>IF(Inputs!$B$27&lt;&gt;"Ready","PENDING INPUTS",IF(A132&lt;=Inputs!$B$6,ROUND(S132*Inputs!C15/12,2),0))</f>
        <v>0</v>
      </c>
      <c r="U132" s="3">
        <f>IF(Inputs!$B$27&lt;&gt;"Ready","PENDING INPUTS",IF(AND(A132&lt;=Inputs!$B$6,S132&gt;0),Inputs!G15,0))</f>
        <v>0</v>
      </c>
      <c r="V132" s="3">
        <f>IF(Inputs!$B$27&lt;&gt;"Ready","PENDING INPUTS",IF(A132&gt;Inputs!$B$6,0,MIN((S132+T132+U132),IF(Inputs!H15=1,Inputs!D15,MAX(Inputs!F15,ROUND(S132*Inputs!E15+T132+U132,2))))))</f>
        <v>0</v>
      </c>
      <c r="W132">
        <f>IF(Inputs!$B$27&lt;&gt;"Ready","PENDING INPUTS",IF(S132&lt;=0,99,1+IF(AND(K132&gt;0,OR(Inputs!C14&gt;Inputs!C15,AND(Inputs!C14=Inputs!C15,0&lt;1))),1,0)+IF(AND(AA132&gt;0,OR(Inputs!C16&gt;Inputs!C15,AND(Inputs!C16=Inputs!C15,2&lt;1))),1,0)+IF(AND(AI132&gt;0,OR(Inputs!C17&gt;Inputs!C15,AND(Inputs!C17=Inputs!C15,3&lt;1))),1,0)+IF(AND(AQ132&gt;0,OR(Inputs!C18&gt;Inputs!C15,AND(Inputs!C18=Inputs!C15,4&lt;1))),1,0)+IF(AND(AY132&gt;0,OR(Inputs!C19&gt;Inputs!C15,AND(Inputs!C19=Inputs!C15,5&lt;1))),1,0)+IF(AND(BG132&gt;0,OR(Inputs!C20&gt;Inputs!C15,AND(Inputs!C20=Inputs!C15,6&lt;1))),1,0)+IF(AND(BO132&gt;0,OR(Inputs!C21&gt;Inputs!C15,AND(Inputs!C21=Inputs!C15,7&lt;1))),1,0)+IF(AND(BW132&gt;0,OR(Inputs!C22&gt;Inputs!C15,AND(Inputs!C22=Inputs!C15,8&lt;1))),1,0)+IF(AND(CE132&gt;0,OR(Inputs!C23&gt;Inputs!C15,AND(Inputs!C23=Inputs!C15,9&lt;1))),1,0)))</f>
        <v>99</v>
      </c>
      <c r="X132" s="3">
        <f>IF(Inputs!$B$27&lt;&gt;"Ready","PENDING INPUTS",IF(A132&gt;Inputs!$B$6,0,MIN(MAX(0,(S132+T132+U132)-V132),MAX(0,C132-D132-(IF(O132&lt;W132,K132+L132+M132-N132,0)+IF(W132&lt;W132,S132+T132+U132-V132,0)+IF(AE132&lt;W132,AA132+AB132+AC132-AD132,0)+IF(AM132&lt;W132,AI132+AJ132+AK132-AL132,0)+IF(AU132&lt;W132,AQ132+AR132+AS132-AT132,0)+IF(BC132&lt;W132,AY132+AZ132+BA132-BB132,0)+IF(BK132&lt;W132,BG132+BH132+BI132-BJ132,0)+IF(BS132&lt;W132,BO132+BP132+BQ132-BR132,0)+IF(CA132&lt;W132,BW132+BX132+BY132-BZ132,0)+IF(CI132&lt;W132,CE132+CF132+CG132-CH132,0))))))</f>
        <v>0</v>
      </c>
      <c r="Y132" s="3">
        <f>IF(Inputs!$B$27&lt;&gt;"Ready","PENDING INPUTS",MIN((S132+T132+U132),IF(D132&gt;C132,IF(D132=0,0,V132*C132/D132),V132+X132)))</f>
        <v>0</v>
      </c>
      <c r="Z132" s="3">
        <f>IF(Inputs!$B$27&lt;&gt;"Ready","PENDING INPUTS",MAX(0,(S132+T132+U132)-Y132))</f>
        <v>0</v>
      </c>
      <c r="AA132" s="3">
        <f>IF(Inputs!$B$27&lt;&gt;"Ready","PENDING INPUTS",AH131)</f>
        <v>0</v>
      </c>
      <c r="AB132" s="3">
        <f>IF(Inputs!$B$27&lt;&gt;"Ready","PENDING INPUTS",IF(A132&lt;=Inputs!$B$6,ROUND(AA132*Inputs!C16/12,2),0))</f>
        <v>0</v>
      </c>
      <c r="AC132" s="3">
        <f>IF(Inputs!$B$27&lt;&gt;"Ready","PENDING INPUTS",IF(AND(A132&lt;=Inputs!$B$6,AA132&gt;0),Inputs!G16,0))</f>
        <v>0</v>
      </c>
      <c r="AD132" s="3">
        <f>IF(Inputs!$B$27&lt;&gt;"Ready","PENDING INPUTS",IF(A132&gt;Inputs!$B$6,0,MIN((AA132+AB132+AC132),IF(Inputs!H16=1,Inputs!D16,MAX(Inputs!F16,ROUND(AA132*Inputs!E16+AB132+AC132,2))))))</f>
        <v>0</v>
      </c>
      <c r="AE132">
        <f>IF(Inputs!$B$27&lt;&gt;"Ready","PENDING INPUTS",IF(AA132&lt;=0,99,1+IF(AND(K132&gt;0,OR(Inputs!C14&gt;Inputs!C16,AND(Inputs!C14=Inputs!C16,0&lt;2))),1,0)+IF(AND(S132&gt;0,OR(Inputs!C15&gt;Inputs!C16,AND(Inputs!C15=Inputs!C16,1&lt;2))),1,0)+IF(AND(AI132&gt;0,OR(Inputs!C17&gt;Inputs!C16,AND(Inputs!C17=Inputs!C16,3&lt;2))),1,0)+IF(AND(AQ132&gt;0,OR(Inputs!C18&gt;Inputs!C16,AND(Inputs!C18=Inputs!C16,4&lt;2))),1,0)+IF(AND(AY132&gt;0,OR(Inputs!C19&gt;Inputs!C16,AND(Inputs!C19=Inputs!C16,5&lt;2))),1,0)+IF(AND(BG132&gt;0,OR(Inputs!C20&gt;Inputs!C16,AND(Inputs!C20=Inputs!C16,6&lt;2))),1,0)+IF(AND(BO132&gt;0,OR(Inputs!C21&gt;Inputs!C16,AND(Inputs!C21=Inputs!C16,7&lt;2))),1,0)+IF(AND(BW132&gt;0,OR(Inputs!C22&gt;Inputs!C16,AND(Inputs!C22=Inputs!C16,8&lt;2))),1,0)+IF(AND(CE132&gt;0,OR(Inputs!C23&gt;Inputs!C16,AND(Inputs!C23=Inputs!C16,9&lt;2))),1,0)))</f>
        <v>99</v>
      </c>
      <c r="AF132" s="3">
        <f>IF(Inputs!$B$27&lt;&gt;"Ready","PENDING INPUTS",IF(A132&gt;Inputs!$B$6,0,MIN(MAX(0,(AA132+AB132+AC132)-AD132),MAX(0,C132-D132-(IF(O132&lt;AE132,K132+L132+M132-N132,0)+IF(W132&lt;AE132,S132+T132+U132-V132,0)+IF(AE132&lt;AE132,AA132+AB132+AC132-AD132,0)+IF(AM132&lt;AE132,AI132+AJ132+AK132-AL132,0)+IF(AU132&lt;AE132,AQ132+AR132+AS132-AT132,0)+IF(BC132&lt;AE132,AY132+AZ132+BA132-BB132,0)+IF(BK132&lt;AE132,BG132+BH132+BI132-BJ132,0)+IF(BS132&lt;AE132,BO132+BP132+BQ132-BR132,0)+IF(CA132&lt;AE132,BW132+BX132+BY132-BZ132,0)+IF(CI132&lt;AE132,CE132+CF132+CG132-CH132,0))))))</f>
        <v>0</v>
      </c>
      <c r="AG132" s="3">
        <f>IF(Inputs!$B$27&lt;&gt;"Ready","PENDING INPUTS",MIN((AA132+AB132+AC132),IF(D132&gt;C132,IF(D132=0,0,AD132*C132/D132),AD132+AF132)))</f>
        <v>0</v>
      </c>
      <c r="AH132" s="3">
        <f>IF(Inputs!$B$27&lt;&gt;"Ready","PENDING INPUTS",MAX(0,(AA132+AB132+AC132)-AG132))</f>
        <v>0</v>
      </c>
      <c r="AI132" s="3">
        <f>IF(Inputs!$B$27&lt;&gt;"Ready","PENDING INPUTS",AP131)</f>
        <v>0</v>
      </c>
      <c r="AJ132" s="3">
        <f>IF(Inputs!$B$27&lt;&gt;"Ready","PENDING INPUTS",IF(A132&lt;=Inputs!$B$6,ROUND(AI132*Inputs!C17/12,2),0))</f>
        <v>0</v>
      </c>
      <c r="AK132" s="3">
        <f>IF(Inputs!$B$27&lt;&gt;"Ready","PENDING INPUTS",IF(AND(A132&lt;=Inputs!$B$6,AI132&gt;0),Inputs!G17,0))</f>
        <v>0</v>
      </c>
      <c r="AL132" s="3">
        <f>IF(Inputs!$B$27&lt;&gt;"Ready","PENDING INPUTS",IF(A132&gt;Inputs!$B$6,0,MIN((AI132+AJ132+AK132),IF(Inputs!H17=1,Inputs!D17,MAX(Inputs!F17,ROUND(AI132*Inputs!E17+AJ132+AK132,2))))))</f>
        <v>0</v>
      </c>
      <c r="AM132">
        <f>IF(Inputs!$B$27&lt;&gt;"Ready","PENDING INPUTS",IF(AI132&lt;=0,99,1+IF(AND(K132&gt;0,OR(Inputs!C14&gt;Inputs!C17,AND(Inputs!C14=Inputs!C17,0&lt;3))),1,0)+IF(AND(S132&gt;0,OR(Inputs!C15&gt;Inputs!C17,AND(Inputs!C15=Inputs!C17,1&lt;3))),1,0)+IF(AND(AA132&gt;0,OR(Inputs!C16&gt;Inputs!C17,AND(Inputs!C16=Inputs!C17,2&lt;3))),1,0)+IF(AND(AQ132&gt;0,OR(Inputs!C18&gt;Inputs!C17,AND(Inputs!C18=Inputs!C17,4&lt;3))),1,0)+IF(AND(AY132&gt;0,OR(Inputs!C19&gt;Inputs!C17,AND(Inputs!C19=Inputs!C17,5&lt;3))),1,0)+IF(AND(BG132&gt;0,OR(Inputs!C20&gt;Inputs!C17,AND(Inputs!C20=Inputs!C17,6&lt;3))),1,0)+IF(AND(BO132&gt;0,OR(Inputs!C21&gt;Inputs!C17,AND(Inputs!C21=Inputs!C17,7&lt;3))),1,0)+IF(AND(BW132&gt;0,OR(Inputs!C22&gt;Inputs!C17,AND(Inputs!C22=Inputs!C17,8&lt;3))),1,0)+IF(AND(CE132&gt;0,OR(Inputs!C23&gt;Inputs!C17,AND(Inputs!C23=Inputs!C17,9&lt;3))),1,0)))</f>
        <v>99</v>
      </c>
      <c r="AN132" s="3">
        <f>IF(Inputs!$B$27&lt;&gt;"Ready","PENDING INPUTS",IF(A132&gt;Inputs!$B$6,0,MIN(MAX(0,(AI132+AJ132+AK132)-AL132),MAX(0,C132-D132-(IF(O132&lt;AM132,K132+L132+M132-N132,0)+IF(W132&lt;AM132,S132+T132+U132-V132,0)+IF(AE132&lt;AM132,AA132+AB132+AC132-AD132,0)+IF(AM132&lt;AM132,AI132+AJ132+AK132-AL132,0)+IF(AU132&lt;AM132,AQ132+AR132+AS132-AT132,0)+IF(BC132&lt;AM132,AY132+AZ132+BA132-BB132,0)+IF(BK132&lt;AM132,BG132+BH132+BI132-BJ132,0)+IF(BS132&lt;AM132,BO132+BP132+BQ132-BR132,0)+IF(CA132&lt;AM132,BW132+BX132+BY132-BZ132,0)+IF(CI132&lt;AM132,CE132+CF132+CG132-CH132,0))))))</f>
        <v>0</v>
      </c>
      <c r="AO132" s="3">
        <f>IF(Inputs!$B$27&lt;&gt;"Ready","PENDING INPUTS",MIN((AI132+AJ132+AK132),IF(D132&gt;C132,IF(D132=0,0,AL132*C132/D132),AL132+AN132)))</f>
        <v>0</v>
      </c>
      <c r="AP132" s="3">
        <f>IF(Inputs!$B$27&lt;&gt;"Ready","PENDING INPUTS",MAX(0,(AI132+AJ132+AK132)-AO132))</f>
        <v>0</v>
      </c>
      <c r="AQ132" s="3">
        <f>IF(Inputs!$B$27&lt;&gt;"Ready","PENDING INPUTS",AX131)</f>
        <v>0</v>
      </c>
      <c r="AR132" s="3">
        <f>IF(Inputs!$B$27&lt;&gt;"Ready","PENDING INPUTS",IF(A132&lt;=Inputs!$B$6,ROUND(AQ132*Inputs!C18/12,2),0))</f>
        <v>0</v>
      </c>
      <c r="AS132" s="3">
        <f>IF(Inputs!$B$27&lt;&gt;"Ready","PENDING INPUTS",IF(AND(A132&lt;=Inputs!$B$6,AQ132&gt;0),Inputs!G18,0))</f>
        <v>0</v>
      </c>
      <c r="AT132" s="3">
        <f>IF(Inputs!$B$27&lt;&gt;"Ready","PENDING INPUTS",IF(A132&gt;Inputs!$B$6,0,MIN((AQ132+AR132+AS132),IF(Inputs!H18=1,Inputs!D18,MAX(Inputs!F18,ROUND(AQ132*Inputs!E18+AR132+AS132,2))))))</f>
        <v>0</v>
      </c>
      <c r="AU132">
        <f>IF(Inputs!$B$27&lt;&gt;"Ready","PENDING INPUTS",IF(AQ132&lt;=0,99,1+IF(AND(K132&gt;0,OR(Inputs!C14&gt;Inputs!C18,AND(Inputs!C14=Inputs!C18,0&lt;4))),1,0)+IF(AND(S132&gt;0,OR(Inputs!C15&gt;Inputs!C18,AND(Inputs!C15=Inputs!C18,1&lt;4))),1,0)+IF(AND(AA132&gt;0,OR(Inputs!C16&gt;Inputs!C18,AND(Inputs!C16=Inputs!C18,2&lt;4))),1,0)+IF(AND(AI132&gt;0,OR(Inputs!C17&gt;Inputs!C18,AND(Inputs!C17=Inputs!C18,3&lt;4))),1,0)+IF(AND(AY132&gt;0,OR(Inputs!C19&gt;Inputs!C18,AND(Inputs!C19=Inputs!C18,5&lt;4))),1,0)+IF(AND(BG132&gt;0,OR(Inputs!C20&gt;Inputs!C18,AND(Inputs!C20=Inputs!C18,6&lt;4))),1,0)+IF(AND(BO132&gt;0,OR(Inputs!C21&gt;Inputs!C18,AND(Inputs!C21=Inputs!C18,7&lt;4))),1,0)+IF(AND(BW132&gt;0,OR(Inputs!C22&gt;Inputs!C18,AND(Inputs!C22=Inputs!C18,8&lt;4))),1,0)+IF(AND(CE132&gt;0,OR(Inputs!C23&gt;Inputs!C18,AND(Inputs!C23=Inputs!C18,9&lt;4))),1,0)))</f>
        <v>99</v>
      </c>
      <c r="AV132" s="3">
        <f>IF(Inputs!$B$27&lt;&gt;"Ready","PENDING INPUTS",IF(A132&gt;Inputs!$B$6,0,MIN(MAX(0,(AQ132+AR132+AS132)-AT132),MAX(0,C132-D132-(IF(O132&lt;AU132,K132+L132+M132-N132,0)+IF(W132&lt;AU132,S132+T132+U132-V132,0)+IF(AE132&lt;AU132,AA132+AB132+AC132-AD132,0)+IF(AM132&lt;AU132,AI132+AJ132+AK132-AL132,0)+IF(AU132&lt;AU132,AQ132+AR132+AS132-AT132,0)+IF(BC132&lt;AU132,AY132+AZ132+BA132-BB132,0)+IF(BK132&lt;AU132,BG132+BH132+BI132-BJ132,0)+IF(BS132&lt;AU132,BO132+BP132+BQ132-BR132,0)+IF(CA132&lt;AU132,BW132+BX132+BY132-BZ132,0)+IF(CI132&lt;AU132,CE132+CF132+CG132-CH132,0))))))</f>
        <v>0</v>
      </c>
      <c r="AW132" s="3">
        <f>IF(Inputs!$B$27&lt;&gt;"Ready","PENDING INPUTS",MIN((AQ132+AR132+AS132),IF(D132&gt;C132,IF(D132=0,0,AT132*C132/D132),AT132+AV132)))</f>
        <v>0</v>
      </c>
      <c r="AX132" s="3">
        <f>IF(Inputs!$B$27&lt;&gt;"Ready","PENDING INPUTS",MAX(0,(AQ132+AR132+AS132)-AW132))</f>
        <v>0</v>
      </c>
      <c r="AY132" s="3">
        <f>IF(Inputs!$B$27&lt;&gt;"Ready","PENDING INPUTS",BF131)</f>
        <v>0</v>
      </c>
      <c r="AZ132" s="3">
        <f>IF(Inputs!$B$27&lt;&gt;"Ready","PENDING INPUTS",IF(A132&lt;=Inputs!$B$6,ROUND(AY132*Inputs!C19/12,2),0))</f>
        <v>0</v>
      </c>
      <c r="BA132" s="3">
        <f>IF(Inputs!$B$27&lt;&gt;"Ready","PENDING INPUTS",IF(AND(A132&lt;=Inputs!$B$6,AY132&gt;0),Inputs!G19,0))</f>
        <v>0</v>
      </c>
      <c r="BB132" s="3">
        <f>IF(Inputs!$B$27&lt;&gt;"Ready","PENDING INPUTS",IF(A132&gt;Inputs!$B$6,0,MIN((AY132+AZ132+BA132),IF(Inputs!H19=1,Inputs!D19,MAX(Inputs!F19,ROUND(AY132*Inputs!E19+AZ132+BA132,2))))))</f>
        <v>0</v>
      </c>
      <c r="BC132">
        <f>IF(Inputs!$B$27&lt;&gt;"Ready","PENDING INPUTS",IF(AY132&lt;=0,99,1+IF(AND(K132&gt;0,OR(Inputs!C14&gt;Inputs!C19,AND(Inputs!C14=Inputs!C19,0&lt;5))),1,0)+IF(AND(S132&gt;0,OR(Inputs!C15&gt;Inputs!C19,AND(Inputs!C15=Inputs!C19,1&lt;5))),1,0)+IF(AND(AA132&gt;0,OR(Inputs!C16&gt;Inputs!C19,AND(Inputs!C16=Inputs!C19,2&lt;5))),1,0)+IF(AND(AI132&gt;0,OR(Inputs!C17&gt;Inputs!C19,AND(Inputs!C17=Inputs!C19,3&lt;5))),1,0)+IF(AND(AQ132&gt;0,OR(Inputs!C18&gt;Inputs!C19,AND(Inputs!C18=Inputs!C19,4&lt;5))),1,0)+IF(AND(BG132&gt;0,OR(Inputs!C20&gt;Inputs!C19,AND(Inputs!C20=Inputs!C19,6&lt;5))),1,0)+IF(AND(BO132&gt;0,OR(Inputs!C21&gt;Inputs!C19,AND(Inputs!C21=Inputs!C19,7&lt;5))),1,0)+IF(AND(BW132&gt;0,OR(Inputs!C22&gt;Inputs!C19,AND(Inputs!C22=Inputs!C19,8&lt;5))),1,0)+IF(AND(CE132&gt;0,OR(Inputs!C23&gt;Inputs!C19,AND(Inputs!C23=Inputs!C19,9&lt;5))),1,0)))</f>
        <v>99</v>
      </c>
      <c r="BD132" s="3">
        <f>IF(Inputs!$B$27&lt;&gt;"Ready","PENDING INPUTS",IF(A132&gt;Inputs!$B$6,0,MIN(MAX(0,(AY132+AZ132+BA132)-BB132),MAX(0,C132-D132-(IF(O132&lt;BC132,K132+L132+M132-N132,0)+IF(W132&lt;BC132,S132+T132+U132-V132,0)+IF(AE132&lt;BC132,AA132+AB132+AC132-AD132,0)+IF(AM132&lt;BC132,AI132+AJ132+AK132-AL132,0)+IF(AU132&lt;BC132,AQ132+AR132+AS132-AT132,0)+IF(BC132&lt;BC132,AY132+AZ132+BA132-BB132,0)+IF(BK132&lt;BC132,BG132+BH132+BI132-BJ132,0)+IF(BS132&lt;BC132,BO132+BP132+BQ132-BR132,0)+IF(CA132&lt;BC132,BW132+BX132+BY132-BZ132,0)+IF(CI132&lt;BC132,CE132+CF132+CG132-CH132,0))))))</f>
        <v>0</v>
      </c>
      <c r="BE132" s="3">
        <f>IF(Inputs!$B$27&lt;&gt;"Ready","PENDING INPUTS",MIN((AY132+AZ132+BA132),IF(D132&gt;C132,IF(D132=0,0,BB132*C132/D132),BB132+BD132)))</f>
        <v>0</v>
      </c>
      <c r="BF132" s="3">
        <f>IF(Inputs!$B$27&lt;&gt;"Ready","PENDING INPUTS",MAX(0,(AY132+AZ132+BA132)-BE132))</f>
        <v>0</v>
      </c>
      <c r="BG132" s="3">
        <f>IF(Inputs!$B$27&lt;&gt;"Ready","PENDING INPUTS",BN131)</f>
        <v>0</v>
      </c>
      <c r="BH132" s="3">
        <f>IF(Inputs!$B$27&lt;&gt;"Ready","PENDING INPUTS",IF(A132&lt;=Inputs!$B$6,ROUND(BG132*Inputs!C20/12,2),0))</f>
        <v>0</v>
      </c>
      <c r="BI132" s="3">
        <f>IF(Inputs!$B$27&lt;&gt;"Ready","PENDING INPUTS",IF(AND(A132&lt;=Inputs!$B$6,BG132&gt;0),Inputs!G20,0))</f>
        <v>0</v>
      </c>
      <c r="BJ132" s="3">
        <f>IF(Inputs!$B$27&lt;&gt;"Ready","PENDING INPUTS",IF(A132&gt;Inputs!$B$6,0,MIN((BG132+BH132+BI132),IF(Inputs!H20=1,Inputs!D20,MAX(Inputs!F20,ROUND(BG132*Inputs!E20+BH132+BI132,2))))))</f>
        <v>0</v>
      </c>
      <c r="BK132">
        <f>IF(Inputs!$B$27&lt;&gt;"Ready","PENDING INPUTS",IF(BG132&lt;=0,99,1+IF(AND(K132&gt;0,OR(Inputs!C14&gt;Inputs!C20,AND(Inputs!C14=Inputs!C20,0&lt;6))),1,0)+IF(AND(S132&gt;0,OR(Inputs!C15&gt;Inputs!C20,AND(Inputs!C15=Inputs!C20,1&lt;6))),1,0)+IF(AND(AA132&gt;0,OR(Inputs!C16&gt;Inputs!C20,AND(Inputs!C16=Inputs!C20,2&lt;6))),1,0)+IF(AND(AI132&gt;0,OR(Inputs!C17&gt;Inputs!C20,AND(Inputs!C17=Inputs!C20,3&lt;6))),1,0)+IF(AND(AQ132&gt;0,OR(Inputs!C18&gt;Inputs!C20,AND(Inputs!C18=Inputs!C20,4&lt;6))),1,0)+IF(AND(AY132&gt;0,OR(Inputs!C19&gt;Inputs!C20,AND(Inputs!C19=Inputs!C20,5&lt;6))),1,0)+IF(AND(BO132&gt;0,OR(Inputs!C21&gt;Inputs!C20,AND(Inputs!C21=Inputs!C20,7&lt;6))),1,0)+IF(AND(BW132&gt;0,OR(Inputs!C22&gt;Inputs!C20,AND(Inputs!C22=Inputs!C20,8&lt;6))),1,0)+IF(AND(CE132&gt;0,OR(Inputs!C23&gt;Inputs!C20,AND(Inputs!C23=Inputs!C20,9&lt;6))),1,0)))</f>
        <v>99</v>
      </c>
      <c r="BL132" s="3">
        <f>IF(Inputs!$B$27&lt;&gt;"Ready","PENDING INPUTS",IF(A132&gt;Inputs!$B$6,0,MIN(MAX(0,(BG132+BH132+BI132)-BJ132),MAX(0,C132-D132-(IF(O132&lt;BK132,K132+L132+M132-N132,0)+IF(W132&lt;BK132,S132+T132+U132-V132,0)+IF(AE132&lt;BK132,AA132+AB132+AC132-AD132,0)+IF(AM132&lt;BK132,AI132+AJ132+AK132-AL132,0)+IF(AU132&lt;BK132,AQ132+AR132+AS132-AT132,0)+IF(BC132&lt;BK132,AY132+AZ132+BA132-BB132,0)+IF(BK132&lt;BK132,BG132+BH132+BI132-BJ132,0)+IF(BS132&lt;BK132,BO132+BP132+BQ132-BR132,0)+IF(CA132&lt;BK132,BW132+BX132+BY132-BZ132,0)+IF(CI132&lt;BK132,CE132+CF132+CG132-CH132,0))))))</f>
        <v>0</v>
      </c>
      <c r="BM132" s="3">
        <f>IF(Inputs!$B$27&lt;&gt;"Ready","PENDING INPUTS",MIN((BG132+BH132+BI132),IF(D132&gt;C132,IF(D132=0,0,BJ132*C132/D132),BJ132+BL132)))</f>
        <v>0</v>
      </c>
      <c r="BN132" s="3">
        <f>IF(Inputs!$B$27&lt;&gt;"Ready","PENDING INPUTS",MAX(0,(BG132+BH132+BI132)-BM132))</f>
        <v>0</v>
      </c>
      <c r="BO132" s="3">
        <f>IF(Inputs!$B$27&lt;&gt;"Ready","PENDING INPUTS",BV131)</f>
        <v>0</v>
      </c>
      <c r="BP132" s="3">
        <f>IF(Inputs!$B$27&lt;&gt;"Ready","PENDING INPUTS",IF(A132&lt;=Inputs!$B$6,ROUND(BO132*Inputs!C21/12,2),0))</f>
        <v>0</v>
      </c>
      <c r="BQ132" s="3">
        <f>IF(Inputs!$B$27&lt;&gt;"Ready","PENDING INPUTS",IF(AND(A132&lt;=Inputs!$B$6,BO132&gt;0),Inputs!G21,0))</f>
        <v>0</v>
      </c>
      <c r="BR132" s="3">
        <f>IF(Inputs!$B$27&lt;&gt;"Ready","PENDING INPUTS",IF(A132&gt;Inputs!$B$6,0,MIN((BO132+BP132+BQ132),IF(Inputs!H21=1,Inputs!D21,MAX(Inputs!F21,ROUND(BO132*Inputs!E21+BP132+BQ132,2))))))</f>
        <v>0</v>
      </c>
      <c r="BS132">
        <f>IF(Inputs!$B$27&lt;&gt;"Ready","PENDING INPUTS",IF(BO132&lt;=0,99,1+IF(AND(K132&gt;0,OR(Inputs!C14&gt;Inputs!C21,AND(Inputs!C14=Inputs!C21,0&lt;7))),1,0)+IF(AND(S132&gt;0,OR(Inputs!C15&gt;Inputs!C21,AND(Inputs!C15=Inputs!C21,1&lt;7))),1,0)+IF(AND(AA132&gt;0,OR(Inputs!C16&gt;Inputs!C21,AND(Inputs!C16=Inputs!C21,2&lt;7))),1,0)+IF(AND(AI132&gt;0,OR(Inputs!C17&gt;Inputs!C21,AND(Inputs!C17=Inputs!C21,3&lt;7))),1,0)+IF(AND(AQ132&gt;0,OR(Inputs!C18&gt;Inputs!C21,AND(Inputs!C18=Inputs!C21,4&lt;7))),1,0)+IF(AND(AY132&gt;0,OR(Inputs!C19&gt;Inputs!C21,AND(Inputs!C19=Inputs!C21,5&lt;7))),1,0)+IF(AND(BG132&gt;0,OR(Inputs!C20&gt;Inputs!C21,AND(Inputs!C20=Inputs!C21,6&lt;7))),1,0)+IF(AND(BW132&gt;0,OR(Inputs!C22&gt;Inputs!C21,AND(Inputs!C22=Inputs!C21,8&lt;7))),1,0)+IF(AND(CE132&gt;0,OR(Inputs!C23&gt;Inputs!C21,AND(Inputs!C23=Inputs!C21,9&lt;7))),1,0)))</f>
        <v>99</v>
      </c>
      <c r="BT132" s="3">
        <f>IF(Inputs!$B$27&lt;&gt;"Ready","PENDING INPUTS",IF(A132&gt;Inputs!$B$6,0,MIN(MAX(0,(BO132+BP132+BQ132)-BR132),MAX(0,C132-D132-(IF(O132&lt;BS132,K132+L132+M132-N132,0)+IF(W132&lt;BS132,S132+T132+U132-V132,0)+IF(AE132&lt;BS132,AA132+AB132+AC132-AD132,0)+IF(AM132&lt;BS132,AI132+AJ132+AK132-AL132,0)+IF(AU132&lt;BS132,AQ132+AR132+AS132-AT132,0)+IF(BC132&lt;BS132,AY132+AZ132+BA132-BB132,0)+IF(BK132&lt;BS132,BG132+BH132+BI132-BJ132,0)+IF(BS132&lt;BS132,BO132+BP132+BQ132-BR132,0)+IF(CA132&lt;BS132,BW132+BX132+BY132-BZ132,0)+IF(CI132&lt;BS132,CE132+CF132+CG132-CH132,0))))))</f>
        <v>0</v>
      </c>
      <c r="BU132" s="3">
        <f>IF(Inputs!$B$27&lt;&gt;"Ready","PENDING INPUTS",MIN((BO132+BP132+BQ132),IF(D132&gt;C132,IF(D132=0,0,BR132*C132/D132),BR132+BT132)))</f>
        <v>0</v>
      </c>
      <c r="BV132" s="3">
        <f>IF(Inputs!$B$27&lt;&gt;"Ready","PENDING INPUTS",MAX(0,(BO132+BP132+BQ132)-BU132))</f>
        <v>0</v>
      </c>
      <c r="BW132" s="3">
        <f>IF(Inputs!$B$27&lt;&gt;"Ready","PENDING INPUTS",CD131)</f>
        <v>0</v>
      </c>
      <c r="BX132" s="3">
        <f>IF(Inputs!$B$27&lt;&gt;"Ready","PENDING INPUTS",IF(A132&lt;=Inputs!$B$6,ROUND(BW132*Inputs!C22/12,2),0))</f>
        <v>0</v>
      </c>
      <c r="BY132" s="3">
        <f>IF(Inputs!$B$27&lt;&gt;"Ready","PENDING INPUTS",IF(AND(A132&lt;=Inputs!$B$6,BW132&gt;0),Inputs!G22,0))</f>
        <v>0</v>
      </c>
      <c r="BZ132" s="3">
        <f>IF(Inputs!$B$27&lt;&gt;"Ready","PENDING INPUTS",IF(A132&gt;Inputs!$B$6,0,MIN((BW132+BX132+BY132),IF(Inputs!H22=1,Inputs!D22,MAX(Inputs!F22,ROUND(BW132*Inputs!E22+BX132+BY132,2))))))</f>
        <v>0</v>
      </c>
      <c r="CA132">
        <f>IF(Inputs!$B$27&lt;&gt;"Ready","PENDING INPUTS",IF(BW132&lt;=0,99,1+IF(AND(K132&gt;0,OR(Inputs!C14&gt;Inputs!C22,AND(Inputs!C14=Inputs!C22,0&lt;8))),1,0)+IF(AND(S132&gt;0,OR(Inputs!C15&gt;Inputs!C22,AND(Inputs!C15=Inputs!C22,1&lt;8))),1,0)+IF(AND(AA132&gt;0,OR(Inputs!C16&gt;Inputs!C22,AND(Inputs!C16=Inputs!C22,2&lt;8))),1,0)+IF(AND(AI132&gt;0,OR(Inputs!C17&gt;Inputs!C22,AND(Inputs!C17=Inputs!C22,3&lt;8))),1,0)+IF(AND(AQ132&gt;0,OR(Inputs!C18&gt;Inputs!C22,AND(Inputs!C18=Inputs!C22,4&lt;8))),1,0)+IF(AND(AY132&gt;0,OR(Inputs!C19&gt;Inputs!C22,AND(Inputs!C19=Inputs!C22,5&lt;8))),1,0)+IF(AND(BG132&gt;0,OR(Inputs!C20&gt;Inputs!C22,AND(Inputs!C20=Inputs!C22,6&lt;8))),1,0)+IF(AND(BO132&gt;0,OR(Inputs!C21&gt;Inputs!C22,AND(Inputs!C21=Inputs!C22,7&lt;8))),1,0)+IF(AND(CE132&gt;0,OR(Inputs!C23&gt;Inputs!C22,AND(Inputs!C23=Inputs!C22,9&lt;8))),1,0)))</f>
        <v>99</v>
      </c>
      <c r="CB132" s="3">
        <f>IF(Inputs!$B$27&lt;&gt;"Ready","PENDING INPUTS",IF(A132&gt;Inputs!$B$6,0,MIN(MAX(0,(BW132+BX132+BY132)-BZ132),MAX(0,C132-D132-(IF(O132&lt;CA132,K132+L132+M132-N132,0)+IF(W132&lt;CA132,S132+T132+U132-V132,0)+IF(AE132&lt;CA132,AA132+AB132+AC132-AD132,0)+IF(AM132&lt;CA132,AI132+AJ132+AK132-AL132,0)+IF(AU132&lt;CA132,AQ132+AR132+AS132-AT132,0)+IF(BC132&lt;CA132,AY132+AZ132+BA132-BB132,0)+IF(BK132&lt;CA132,BG132+BH132+BI132-BJ132,0)+IF(BS132&lt;CA132,BO132+BP132+BQ132-BR132,0)+IF(CA132&lt;CA132,BW132+BX132+BY132-BZ132,0)+IF(CI132&lt;CA132,CE132+CF132+CG132-CH132,0))))))</f>
        <v>0</v>
      </c>
      <c r="CC132" s="3">
        <f>IF(Inputs!$B$27&lt;&gt;"Ready","PENDING INPUTS",MIN((BW132+BX132+BY132),IF(D132&gt;C132,IF(D132=0,0,BZ132*C132/D132),BZ132+CB132)))</f>
        <v>0</v>
      </c>
      <c r="CD132" s="3">
        <f>IF(Inputs!$B$27&lt;&gt;"Ready","PENDING INPUTS",MAX(0,(BW132+BX132+BY132)-CC132))</f>
        <v>0</v>
      </c>
      <c r="CE132" s="3">
        <f>IF(Inputs!$B$27&lt;&gt;"Ready","PENDING INPUTS",CL131)</f>
        <v>0</v>
      </c>
      <c r="CF132" s="3">
        <f>IF(Inputs!$B$27&lt;&gt;"Ready","PENDING INPUTS",IF(A132&lt;=Inputs!$B$6,ROUND(CE132*Inputs!C23/12,2),0))</f>
        <v>0</v>
      </c>
      <c r="CG132" s="3">
        <f>IF(Inputs!$B$27&lt;&gt;"Ready","PENDING INPUTS",IF(AND(A132&lt;=Inputs!$B$6,CE132&gt;0),Inputs!G23,0))</f>
        <v>0</v>
      </c>
      <c r="CH132" s="3">
        <f>IF(Inputs!$B$27&lt;&gt;"Ready","PENDING INPUTS",IF(A132&gt;Inputs!$B$6,0,MIN((CE132+CF132+CG132),IF(Inputs!H23=1,Inputs!D23,MAX(Inputs!F23,ROUND(CE132*Inputs!E23+CF132+CG132,2))))))</f>
        <v>0</v>
      </c>
      <c r="CI132">
        <f>IF(Inputs!$B$27&lt;&gt;"Ready","PENDING INPUTS",IF(CE132&lt;=0,99,1+IF(AND(K132&gt;0,OR(Inputs!C14&gt;Inputs!C23,AND(Inputs!C14=Inputs!C23,0&lt;9))),1,0)+IF(AND(S132&gt;0,OR(Inputs!C15&gt;Inputs!C23,AND(Inputs!C15=Inputs!C23,1&lt;9))),1,0)+IF(AND(AA132&gt;0,OR(Inputs!C16&gt;Inputs!C23,AND(Inputs!C16=Inputs!C23,2&lt;9))),1,0)+IF(AND(AI132&gt;0,OR(Inputs!C17&gt;Inputs!C23,AND(Inputs!C17=Inputs!C23,3&lt;9))),1,0)+IF(AND(AQ132&gt;0,OR(Inputs!C18&gt;Inputs!C23,AND(Inputs!C18=Inputs!C23,4&lt;9))),1,0)+IF(AND(AY132&gt;0,OR(Inputs!C19&gt;Inputs!C23,AND(Inputs!C19=Inputs!C23,5&lt;9))),1,0)+IF(AND(BG132&gt;0,OR(Inputs!C20&gt;Inputs!C23,AND(Inputs!C20=Inputs!C23,6&lt;9))),1,0)+IF(AND(BO132&gt;0,OR(Inputs!C21&gt;Inputs!C23,AND(Inputs!C21=Inputs!C23,7&lt;9))),1,0)+IF(AND(BW132&gt;0,OR(Inputs!C22&gt;Inputs!C23,AND(Inputs!C22=Inputs!C23,8&lt;9))),1,0)))</f>
        <v>99</v>
      </c>
      <c r="CJ132" s="3">
        <f>IF(Inputs!$B$27&lt;&gt;"Ready","PENDING INPUTS",IF(A132&gt;Inputs!$B$6,0,MIN(MAX(0,(CE132+CF132+CG132)-CH132),MAX(0,C132-D132-(IF(O132&lt;CI132,K132+L132+M132-N132,0)+IF(W132&lt;CI132,S132+T132+U132-V132,0)+IF(AE132&lt;CI132,AA132+AB132+AC132-AD132,0)+IF(AM132&lt;CI132,AI132+AJ132+AK132-AL132,0)+IF(AU132&lt;CI132,AQ132+AR132+AS132-AT132,0)+IF(BC132&lt;CI132,AY132+AZ132+BA132-BB132,0)+IF(BK132&lt;CI132,BG132+BH132+BI132-BJ132,0)+IF(BS132&lt;CI132,BO132+BP132+BQ132-BR132,0)+IF(CA132&lt;CI132,BW132+BX132+BY132-BZ132,0)+IF(CI132&lt;CI132,CE132+CF132+CG132-CH132,0))))))</f>
        <v>0</v>
      </c>
      <c r="CK132" s="3">
        <f>IF(Inputs!$B$27&lt;&gt;"Ready","PENDING INPUTS",MIN((CE132+CF132+CG132),IF(D132&gt;C132,IF(D132=0,0,CH132*C132/D132),CH132+CJ132)))</f>
        <v>0</v>
      </c>
      <c r="CL132" s="3">
        <f>IF(Inputs!$B$27&lt;&gt;"Ready","PENDING INPUTS",MAX(0,(CE132+CF132+CG132)-CK132))</f>
        <v>0</v>
      </c>
    </row>
    <row r="133" spans="1:90" ht="27.95" customHeight="1" x14ac:dyDescent="0.25">
      <c r="A133">
        <v>129</v>
      </c>
      <c r="B133" s="13">
        <f>IF(Inputs!$B$27&lt;&gt;"Ready","PENDING INPUTS",EDATE(Inputs!$B$5,A133-1))</f>
        <v>50192</v>
      </c>
      <c r="C133" s="3">
        <f>IF(Inputs!$B$27&lt;&gt;"Ready","PENDING INPUTS",IF(A133&lt;=Inputs!$B$6,MAX(0,Inputs!$B$4+IF(A133=Inputs!$B$7,Inputs!$B$8,0)+IF(A133=Inputs!$B$9,Inputs!$B$10,0)),0))</f>
        <v>0</v>
      </c>
      <c r="D133" s="3">
        <f>IF(Inputs!$B$27&lt;&gt;"Ready","PENDING INPUTS",SUM(N133,V133,AD133,AL133,AT133,BB133,BJ133,BR133,BZ133,CH133))</f>
        <v>0</v>
      </c>
      <c r="E133" s="3">
        <f>IF(Inputs!$B$27&lt;&gt;"Ready","PENDING INPUTS",MAX(0,D133-C133))</f>
        <v>0</v>
      </c>
      <c r="F133" s="3">
        <f>IF(Inputs!$B$27&lt;&gt;"Ready","PENDING INPUTS",SUM(Q133,Y133,AG133,AO133,AW133,BE133,BM133,BU133,CC133,CK133))</f>
        <v>0</v>
      </c>
      <c r="G133" s="3">
        <f>IF(Inputs!$B$27&lt;&gt;"Ready","PENDING INPUTS",SUM(L133,T133,AB133,AJ133,AR133,AZ133,BH133,BP133,BX133,CF133))</f>
        <v>0</v>
      </c>
      <c r="H133" s="3">
        <f>IF(Inputs!$B$27&lt;&gt;"Ready","PENDING INPUTS",SUM(M133,U133,AC133,AK133,AS133,BA133,BI133,BQ133,BY133,CG133))</f>
        <v>0</v>
      </c>
      <c r="I133" s="3">
        <f>IF(Inputs!$B$27&lt;&gt;"Ready","PENDING INPUTS",SUM(R133,Z133,AH133,AP133,AX133,BF133,BN133,BV133,CD133,CL133))</f>
        <v>0</v>
      </c>
      <c r="J133" t="str">
        <f>IF(Inputs!$B$27&lt;&gt;"Ready","PENDING INPUTS",IF(A133&gt;Inputs!$B$6,"Beyond horizon",IF(E133&gt;0.005,"MINIMUM SHORTFALL",IF(I133&lt;0.005,"Paid off","In progress"))))</f>
        <v>Beyond horizon</v>
      </c>
      <c r="K133" s="3">
        <f>IF(Inputs!$B$27&lt;&gt;"Ready","PENDING INPUTS",R132)</f>
        <v>0</v>
      </c>
      <c r="L133" s="3">
        <f>IF(Inputs!$B$27&lt;&gt;"Ready","PENDING INPUTS",IF(A133&lt;=Inputs!$B$6,ROUND(K133*Inputs!C14/12,2),0))</f>
        <v>0</v>
      </c>
      <c r="M133" s="3">
        <f>IF(Inputs!$B$27&lt;&gt;"Ready","PENDING INPUTS",IF(AND(A133&lt;=Inputs!$B$6,K133&gt;0),Inputs!G14,0))</f>
        <v>0</v>
      </c>
      <c r="N133" s="3">
        <f>IF(Inputs!$B$27&lt;&gt;"Ready","PENDING INPUTS",IF(A133&gt;Inputs!$B$6,0,MIN((K133+L133+M133),IF(Inputs!H14=1,Inputs!D14,MAX(Inputs!F14,ROUND(K133*Inputs!E14+L133+M133,2))))))</f>
        <v>0</v>
      </c>
      <c r="O133">
        <f>IF(Inputs!$B$27&lt;&gt;"Ready","PENDING INPUTS",IF(K133&lt;=0,99,1+IF(AND(S133&gt;0,OR(Inputs!C15&gt;Inputs!C14,AND(Inputs!C15=Inputs!C14,1&lt;0))),1,0)+IF(AND(AA133&gt;0,OR(Inputs!C16&gt;Inputs!C14,AND(Inputs!C16=Inputs!C14,2&lt;0))),1,0)+IF(AND(AI133&gt;0,OR(Inputs!C17&gt;Inputs!C14,AND(Inputs!C17=Inputs!C14,3&lt;0))),1,0)+IF(AND(AQ133&gt;0,OR(Inputs!C18&gt;Inputs!C14,AND(Inputs!C18=Inputs!C14,4&lt;0))),1,0)+IF(AND(AY133&gt;0,OR(Inputs!C19&gt;Inputs!C14,AND(Inputs!C19=Inputs!C14,5&lt;0))),1,0)+IF(AND(BG133&gt;0,OR(Inputs!C20&gt;Inputs!C14,AND(Inputs!C20=Inputs!C14,6&lt;0))),1,0)+IF(AND(BO133&gt;0,OR(Inputs!C21&gt;Inputs!C14,AND(Inputs!C21=Inputs!C14,7&lt;0))),1,0)+IF(AND(BW133&gt;0,OR(Inputs!C22&gt;Inputs!C14,AND(Inputs!C22=Inputs!C14,8&lt;0))),1,0)+IF(AND(CE133&gt;0,OR(Inputs!C23&gt;Inputs!C14,AND(Inputs!C23=Inputs!C14,9&lt;0))),1,0)))</f>
        <v>99</v>
      </c>
      <c r="P133" s="3">
        <f>IF(Inputs!$B$27&lt;&gt;"Ready","PENDING INPUTS",IF(A133&gt;Inputs!$B$6,0,MIN(MAX(0,(K133+L133+M133)-N133),MAX(0,C133-D133-(IF(O133&lt;O133,K133+L133+M133-N133,0)+IF(W133&lt;O133,S133+T133+U133-V133,0)+IF(AE133&lt;O133,AA133+AB133+AC133-AD133,0)+IF(AM133&lt;O133,AI133+AJ133+AK133-AL133,0)+IF(AU133&lt;O133,AQ133+AR133+AS133-AT133,0)+IF(BC133&lt;O133,AY133+AZ133+BA133-BB133,0)+IF(BK133&lt;O133,BG133+BH133+BI133-BJ133,0)+IF(BS133&lt;O133,BO133+BP133+BQ133-BR133,0)+IF(CA133&lt;O133,BW133+BX133+BY133-BZ133,0)+IF(CI133&lt;O133,CE133+CF133+CG133-CH133,0))))))</f>
        <v>0</v>
      </c>
      <c r="Q133" s="3">
        <f>IF(Inputs!$B$27&lt;&gt;"Ready","PENDING INPUTS",MIN((K133+L133+M133),IF(D133&gt;C133,IF(D133=0,0,N133*C133/D133),N133+P133)))</f>
        <v>0</v>
      </c>
      <c r="R133" s="3">
        <f>IF(Inputs!$B$27&lt;&gt;"Ready","PENDING INPUTS",MAX(0,(K133+L133+M133)-Q133))</f>
        <v>0</v>
      </c>
      <c r="S133" s="3">
        <f>IF(Inputs!$B$27&lt;&gt;"Ready","PENDING INPUTS",Z132)</f>
        <v>0</v>
      </c>
      <c r="T133" s="3">
        <f>IF(Inputs!$B$27&lt;&gt;"Ready","PENDING INPUTS",IF(A133&lt;=Inputs!$B$6,ROUND(S133*Inputs!C15/12,2),0))</f>
        <v>0</v>
      </c>
      <c r="U133" s="3">
        <f>IF(Inputs!$B$27&lt;&gt;"Ready","PENDING INPUTS",IF(AND(A133&lt;=Inputs!$B$6,S133&gt;0),Inputs!G15,0))</f>
        <v>0</v>
      </c>
      <c r="V133" s="3">
        <f>IF(Inputs!$B$27&lt;&gt;"Ready","PENDING INPUTS",IF(A133&gt;Inputs!$B$6,0,MIN((S133+T133+U133),IF(Inputs!H15=1,Inputs!D15,MAX(Inputs!F15,ROUND(S133*Inputs!E15+T133+U133,2))))))</f>
        <v>0</v>
      </c>
      <c r="W133">
        <f>IF(Inputs!$B$27&lt;&gt;"Ready","PENDING INPUTS",IF(S133&lt;=0,99,1+IF(AND(K133&gt;0,OR(Inputs!C14&gt;Inputs!C15,AND(Inputs!C14=Inputs!C15,0&lt;1))),1,0)+IF(AND(AA133&gt;0,OR(Inputs!C16&gt;Inputs!C15,AND(Inputs!C16=Inputs!C15,2&lt;1))),1,0)+IF(AND(AI133&gt;0,OR(Inputs!C17&gt;Inputs!C15,AND(Inputs!C17=Inputs!C15,3&lt;1))),1,0)+IF(AND(AQ133&gt;0,OR(Inputs!C18&gt;Inputs!C15,AND(Inputs!C18=Inputs!C15,4&lt;1))),1,0)+IF(AND(AY133&gt;0,OR(Inputs!C19&gt;Inputs!C15,AND(Inputs!C19=Inputs!C15,5&lt;1))),1,0)+IF(AND(BG133&gt;0,OR(Inputs!C20&gt;Inputs!C15,AND(Inputs!C20=Inputs!C15,6&lt;1))),1,0)+IF(AND(BO133&gt;0,OR(Inputs!C21&gt;Inputs!C15,AND(Inputs!C21=Inputs!C15,7&lt;1))),1,0)+IF(AND(BW133&gt;0,OR(Inputs!C22&gt;Inputs!C15,AND(Inputs!C22=Inputs!C15,8&lt;1))),1,0)+IF(AND(CE133&gt;0,OR(Inputs!C23&gt;Inputs!C15,AND(Inputs!C23=Inputs!C15,9&lt;1))),1,0)))</f>
        <v>99</v>
      </c>
      <c r="X133" s="3">
        <f>IF(Inputs!$B$27&lt;&gt;"Ready","PENDING INPUTS",IF(A133&gt;Inputs!$B$6,0,MIN(MAX(0,(S133+T133+U133)-V133),MAX(0,C133-D133-(IF(O133&lt;W133,K133+L133+M133-N133,0)+IF(W133&lt;W133,S133+T133+U133-V133,0)+IF(AE133&lt;W133,AA133+AB133+AC133-AD133,0)+IF(AM133&lt;W133,AI133+AJ133+AK133-AL133,0)+IF(AU133&lt;W133,AQ133+AR133+AS133-AT133,0)+IF(BC133&lt;W133,AY133+AZ133+BA133-BB133,0)+IF(BK133&lt;W133,BG133+BH133+BI133-BJ133,0)+IF(BS133&lt;W133,BO133+BP133+BQ133-BR133,0)+IF(CA133&lt;W133,BW133+BX133+BY133-BZ133,0)+IF(CI133&lt;W133,CE133+CF133+CG133-CH133,0))))))</f>
        <v>0</v>
      </c>
      <c r="Y133" s="3">
        <f>IF(Inputs!$B$27&lt;&gt;"Ready","PENDING INPUTS",MIN((S133+T133+U133),IF(D133&gt;C133,IF(D133=0,0,V133*C133/D133),V133+X133)))</f>
        <v>0</v>
      </c>
      <c r="Z133" s="3">
        <f>IF(Inputs!$B$27&lt;&gt;"Ready","PENDING INPUTS",MAX(0,(S133+T133+U133)-Y133))</f>
        <v>0</v>
      </c>
      <c r="AA133" s="3">
        <f>IF(Inputs!$B$27&lt;&gt;"Ready","PENDING INPUTS",AH132)</f>
        <v>0</v>
      </c>
      <c r="AB133" s="3">
        <f>IF(Inputs!$B$27&lt;&gt;"Ready","PENDING INPUTS",IF(A133&lt;=Inputs!$B$6,ROUND(AA133*Inputs!C16/12,2),0))</f>
        <v>0</v>
      </c>
      <c r="AC133" s="3">
        <f>IF(Inputs!$B$27&lt;&gt;"Ready","PENDING INPUTS",IF(AND(A133&lt;=Inputs!$B$6,AA133&gt;0),Inputs!G16,0))</f>
        <v>0</v>
      </c>
      <c r="AD133" s="3">
        <f>IF(Inputs!$B$27&lt;&gt;"Ready","PENDING INPUTS",IF(A133&gt;Inputs!$B$6,0,MIN((AA133+AB133+AC133),IF(Inputs!H16=1,Inputs!D16,MAX(Inputs!F16,ROUND(AA133*Inputs!E16+AB133+AC133,2))))))</f>
        <v>0</v>
      </c>
      <c r="AE133">
        <f>IF(Inputs!$B$27&lt;&gt;"Ready","PENDING INPUTS",IF(AA133&lt;=0,99,1+IF(AND(K133&gt;0,OR(Inputs!C14&gt;Inputs!C16,AND(Inputs!C14=Inputs!C16,0&lt;2))),1,0)+IF(AND(S133&gt;0,OR(Inputs!C15&gt;Inputs!C16,AND(Inputs!C15=Inputs!C16,1&lt;2))),1,0)+IF(AND(AI133&gt;0,OR(Inputs!C17&gt;Inputs!C16,AND(Inputs!C17=Inputs!C16,3&lt;2))),1,0)+IF(AND(AQ133&gt;0,OR(Inputs!C18&gt;Inputs!C16,AND(Inputs!C18=Inputs!C16,4&lt;2))),1,0)+IF(AND(AY133&gt;0,OR(Inputs!C19&gt;Inputs!C16,AND(Inputs!C19=Inputs!C16,5&lt;2))),1,0)+IF(AND(BG133&gt;0,OR(Inputs!C20&gt;Inputs!C16,AND(Inputs!C20=Inputs!C16,6&lt;2))),1,0)+IF(AND(BO133&gt;0,OR(Inputs!C21&gt;Inputs!C16,AND(Inputs!C21=Inputs!C16,7&lt;2))),1,0)+IF(AND(BW133&gt;0,OR(Inputs!C22&gt;Inputs!C16,AND(Inputs!C22=Inputs!C16,8&lt;2))),1,0)+IF(AND(CE133&gt;0,OR(Inputs!C23&gt;Inputs!C16,AND(Inputs!C23=Inputs!C16,9&lt;2))),1,0)))</f>
        <v>99</v>
      </c>
      <c r="AF133" s="3">
        <f>IF(Inputs!$B$27&lt;&gt;"Ready","PENDING INPUTS",IF(A133&gt;Inputs!$B$6,0,MIN(MAX(0,(AA133+AB133+AC133)-AD133),MAX(0,C133-D133-(IF(O133&lt;AE133,K133+L133+M133-N133,0)+IF(W133&lt;AE133,S133+T133+U133-V133,0)+IF(AE133&lt;AE133,AA133+AB133+AC133-AD133,0)+IF(AM133&lt;AE133,AI133+AJ133+AK133-AL133,0)+IF(AU133&lt;AE133,AQ133+AR133+AS133-AT133,0)+IF(BC133&lt;AE133,AY133+AZ133+BA133-BB133,0)+IF(BK133&lt;AE133,BG133+BH133+BI133-BJ133,0)+IF(BS133&lt;AE133,BO133+BP133+BQ133-BR133,0)+IF(CA133&lt;AE133,BW133+BX133+BY133-BZ133,0)+IF(CI133&lt;AE133,CE133+CF133+CG133-CH133,0))))))</f>
        <v>0</v>
      </c>
      <c r="AG133" s="3">
        <f>IF(Inputs!$B$27&lt;&gt;"Ready","PENDING INPUTS",MIN((AA133+AB133+AC133),IF(D133&gt;C133,IF(D133=0,0,AD133*C133/D133),AD133+AF133)))</f>
        <v>0</v>
      </c>
      <c r="AH133" s="3">
        <f>IF(Inputs!$B$27&lt;&gt;"Ready","PENDING INPUTS",MAX(0,(AA133+AB133+AC133)-AG133))</f>
        <v>0</v>
      </c>
      <c r="AI133" s="3">
        <f>IF(Inputs!$B$27&lt;&gt;"Ready","PENDING INPUTS",AP132)</f>
        <v>0</v>
      </c>
      <c r="AJ133" s="3">
        <f>IF(Inputs!$B$27&lt;&gt;"Ready","PENDING INPUTS",IF(A133&lt;=Inputs!$B$6,ROUND(AI133*Inputs!C17/12,2),0))</f>
        <v>0</v>
      </c>
      <c r="AK133" s="3">
        <f>IF(Inputs!$B$27&lt;&gt;"Ready","PENDING INPUTS",IF(AND(A133&lt;=Inputs!$B$6,AI133&gt;0),Inputs!G17,0))</f>
        <v>0</v>
      </c>
      <c r="AL133" s="3">
        <f>IF(Inputs!$B$27&lt;&gt;"Ready","PENDING INPUTS",IF(A133&gt;Inputs!$B$6,0,MIN((AI133+AJ133+AK133),IF(Inputs!H17=1,Inputs!D17,MAX(Inputs!F17,ROUND(AI133*Inputs!E17+AJ133+AK133,2))))))</f>
        <v>0</v>
      </c>
      <c r="AM133">
        <f>IF(Inputs!$B$27&lt;&gt;"Ready","PENDING INPUTS",IF(AI133&lt;=0,99,1+IF(AND(K133&gt;0,OR(Inputs!C14&gt;Inputs!C17,AND(Inputs!C14=Inputs!C17,0&lt;3))),1,0)+IF(AND(S133&gt;0,OR(Inputs!C15&gt;Inputs!C17,AND(Inputs!C15=Inputs!C17,1&lt;3))),1,0)+IF(AND(AA133&gt;0,OR(Inputs!C16&gt;Inputs!C17,AND(Inputs!C16=Inputs!C17,2&lt;3))),1,0)+IF(AND(AQ133&gt;0,OR(Inputs!C18&gt;Inputs!C17,AND(Inputs!C18=Inputs!C17,4&lt;3))),1,0)+IF(AND(AY133&gt;0,OR(Inputs!C19&gt;Inputs!C17,AND(Inputs!C19=Inputs!C17,5&lt;3))),1,0)+IF(AND(BG133&gt;0,OR(Inputs!C20&gt;Inputs!C17,AND(Inputs!C20=Inputs!C17,6&lt;3))),1,0)+IF(AND(BO133&gt;0,OR(Inputs!C21&gt;Inputs!C17,AND(Inputs!C21=Inputs!C17,7&lt;3))),1,0)+IF(AND(BW133&gt;0,OR(Inputs!C22&gt;Inputs!C17,AND(Inputs!C22=Inputs!C17,8&lt;3))),1,0)+IF(AND(CE133&gt;0,OR(Inputs!C23&gt;Inputs!C17,AND(Inputs!C23=Inputs!C17,9&lt;3))),1,0)))</f>
        <v>99</v>
      </c>
      <c r="AN133" s="3">
        <f>IF(Inputs!$B$27&lt;&gt;"Ready","PENDING INPUTS",IF(A133&gt;Inputs!$B$6,0,MIN(MAX(0,(AI133+AJ133+AK133)-AL133),MAX(0,C133-D133-(IF(O133&lt;AM133,K133+L133+M133-N133,0)+IF(W133&lt;AM133,S133+T133+U133-V133,0)+IF(AE133&lt;AM133,AA133+AB133+AC133-AD133,0)+IF(AM133&lt;AM133,AI133+AJ133+AK133-AL133,0)+IF(AU133&lt;AM133,AQ133+AR133+AS133-AT133,0)+IF(BC133&lt;AM133,AY133+AZ133+BA133-BB133,0)+IF(BK133&lt;AM133,BG133+BH133+BI133-BJ133,0)+IF(BS133&lt;AM133,BO133+BP133+BQ133-BR133,0)+IF(CA133&lt;AM133,BW133+BX133+BY133-BZ133,0)+IF(CI133&lt;AM133,CE133+CF133+CG133-CH133,0))))))</f>
        <v>0</v>
      </c>
      <c r="AO133" s="3">
        <f>IF(Inputs!$B$27&lt;&gt;"Ready","PENDING INPUTS",MIN((AI133+AJ133+AK133),IF(D133&gt;C133,IF(D133=0,0,AL133*C133/D133),AL133+AN133)))</f>
        <v>0</v>
      </c>
      <c r="AP133" s="3">
        <f>IF(Inputs!$B$27&lt;&gt;"Ready","PENDING INPUTS",MAX(0,(AI133+AJ133+AK133)-AO133))</f>
        <v>0</v>
      </c>
      <c r="AQ133" s="3">
        <f>IF(Inputs!$B$27&lt;&gt;"Ready","PENDING INPUTS",AX132)</f>
        <v>0</v>
      </c>
      <c r="AR133" s="3">
        <f>IF(Inputs!$B$27&lt;&gt;"Ready","PENDING INPUTS",IF(A133&lt;=Inputs!$B$6,ROUND(AQ133*Inputs!C18/12,2),0))</f>
        <v>0</v>
      </c>
      <c r="AS133" s="3">
        <f>IF(Inputs!$B$27&lt;&gt;"Ready","PENDING INPUTS",IF(AND(A133&lt;=Inputs!$B$6,AQ133&gt;0),Inputs!G18,0))</f>
        <v>0</v>
      </c>
      <c r="AT133" s="3">
        <f>IF(Inputs!$B$27&lt;&gt;"Ready","PENDING INPUTS",IF(A133&gt;Inputs!$B$6,0,MIN((AQ133+AR133+AS133),IF(Inputs!H18=1,Inputs!D18,MAX(Inputs!F18,ROUND(AQ133*Inputs!E18+AR133+AS133,2))))))</f>
        <v>0</v>
      </c>
      <c r="AU133">
        <f>IF(Inputs!$B$27&lt;&gt;"Ready","PENDING INPUTS",IF(AQ133&lt;=0,99,1+IF(AND(K133&gt;0,OR(Inputs!C14&gt;Inputs!C18,AND(Inputs!C14=Inputs!C18,0&lt;4))),1,0)+IF(AND(S133&gt;0,OR(Inputs!C15&gt;Inputs!C18,AND(Inputs!C15=Inputs!C18,1&lt;4))),1,0)+IF(AND(AA133&gt;0,OR(Inputs!C16&gt;Inputs!C18,AND(Inputs!C16=Inputs!C18,2&lt;4))),1,0)+IF(AND(AI133&gt;0,OR(Inputs!C17&gt;Inputs!C18,AND(Inputs!C17=Inputs!C18,3&lt;4))),1,0)+IF(AND(AY133&gt;0,OR(Inputs!C19&gt;Inputs!C18,AND(Inputs!C19=Inputs!C18,5&lt;4))),1,0)+IF(AND(BG133&gt;0,OR(Inputs!C20&gt;Inputs!C18,AND(Inputs!C20=Inputs!C18,6&lt;4))),1,0)+IF(AND(BO133&gt;0,OR(Inputs!C21&gt;Inputs!C18,AND(Inputs!C21=Inputs!C18,7&lt;4))),1,0)+IF(AND(BW133&gt;0,OR(Inputs!C22&gt;Inputs!C18,AND(Inputs!C22=Inputs!C18,8&lt;4))),1,0)+IF(AND(CE133&gt;0,OR(Inputs!C23&gt;Inputs!C18,AND(Inputs!C23=Inputs!C18,9&lt;4))),1,0)))</f>
        <v>99</v>
      </c>
      <c r="AV133" s="3">
        <f>IF(Inputs!$B$27&lt;&gt;"Ready","PENDING INPUTS",IF(A133&gt;Inputs!$B$6,0,MIN(MAX(0,(AQ133+AR133+AS133)-AT133),MAX(0,C133-D133-(IF(O133&lt;AU133,K133+L133+M133-N133,0)+IF(W133&lt;AU133,S133+T133+U133-V133,0)+IF(AE133&lt;AU133,AA133+AB133+AC133-AD133,0)+IF(AM133&lt;AU133,AI133+AJ133+AK133-AL133,0)+IF(AU133&lt;AU133,AQ133+AR133+AS133-AT133,0)+IF(BC133&lt;AU133,AY133+AZ133+BA133-BB133,0)+IF(BK133&lt;AU133,BG133+BH133+BI133-BJ133,0)+IF(BS133&lt;AU133,BO133+BP133+BQ133-BR133,0)+IF(CA133&lt;AU133,BW133+BX133+BY133-BZ133,0)+IF(CI133&lt;AU133,CE133+CF133+CG133-CH133,0))))))</f>
        <v>0</v>
      </c>
      <c r="AW133" s="3">
        <f>IF(Inputs!$B$27&lt;&gt;"Ready","PENDING INPUTS",MIN((AQ133+AR133+AS133),IF(D133&gt;C133,IF(D133=0,0,AT133*C133/D133),AT133+AV133)))</f>
        <v>0</v>
      </c>
      <c r="AX133" s="3">
        <f>IF(Inputs!$B$27&lt;&gt;"Ready","PENDING INPUTS",MAX(0,(AQ133+AR133+AS133)-AW133))</f>
        <v>0</v>
      </c>
      <c r="AY133" s="3">
        <f>IF(Inputs!$B$27&lt;&gt;"Ready","PENDING INPUTS",BF132)</f>
        <v>0</v>
      </c>
      <c r="AZ133" s="3">
        <f>IF(Inputs!$B$27&lt;&gt;"Ready","PENDING INPUTS",IF(A133&lt;=Inputs!$B$6,ROUND(AY133*Inputs!C19/12,2),0))</f>
        <v>0</v>
      </c>
      <c r="BA133" s="3">
        <f>IF(Inputs!$B$27&lt;&gt;"Ready","PENDING INPUTS",IF(AND(A133&lt;=Inputs!$B$6,AY133&gt;0),Inputs!G19,0))</f>
        <v>0</v>
      </c>
      <c r="BB133" s="3">
        <f>IF(Inputs!$B$27&lt;&gt;"Ready","PENDING INPUTS",IF(A133&gt;Inputs!$B$6,0,MIN((AY133+AZ133+BA133),IF(Inputs!H19=1,Inputs!D19,MAX(Inputs!F19,ROUND(AY133*Inputs!E19+AZ133+BA133,2))))))</f>
        <v>0</v>
      </c>
      <c r="BC133">
        <f>IF(Inputs!$B$27&lt;&gt;"Ready","PENDING INPUTS",IF(AY133&lt;=0,99,1+IF(AND(K133&gt;0,OR(Inputs!C14&gt;Inputs!C19,AND(Inputs!C14=Inputs!C19,0&lt;5))),1,0)+IF(AND(S133&gt;0,OR(Inputs!C15&gt;Inputs!C19,AND(Inputs!C15=Inputs!C19,1&lt;5))),1,0)+IF(AND(AA133&gt;0,OR(Inputs!C16&gt;Inputs!C19,AND(Inputs!C16=Inputs!C19,2&lt;5))),1,0)+IF(AND(AI133&gt;0,OR(Inputs!C17&gt;Inputs!C19,AND(Inputs!C17=Inputs!C19,3&lt;5))),1,0)+IF(AND(AQ133&gt;0,OR(Inputs!C18&gt;Inputs!C19,AND(Inputs!C18=Inputs!C19,4&lt;5))),1,0)+IF(AND(BG133&gt;0,OR(Inputs!C20&gt;Inputs!C19,AND(Inputs!C20=Inputs!C19,6&lt;5))),1,0)+IF(AND(BO133&gt;0,OR(Inputs!C21&gt;Inputs!C19,AND(Inputs!C21=Inputs!C19,7&lt;5))),1,0)+IF(AND(BW133&gt;0,OR(Inputs!C22&gt;Inputs!C19,AND(Inputs!C22=Inputs!C19,8&lt;5))),1,0)+IF(AND(CE133&gt;0,OR(Inputs!C23&gt;Inputs!C19,AND(Inputs!C23=Inputs!C19,9&lt;5))),1,0)))</f>
        <v>99</v>
      </c>
      <c r="BD133" s="3">
        <f>IF(Inputs!$B$27&lt;&gt;"Ready","PENDING INPUTS",IF(A133&gt;Inputs!$B$6,0,MIN(MAX(0,(AY133+AZ133+BA133)-BB133),MAX(0,C133-D133-(IF(O133&lt;BC133,K133+L133+M133-N133,0)+IF(W133&lt;BC133,S133+T133+U133-V133,0)+IF(AE133&lt;BC133,AA133+AB133+AC133-AD133,0)+IF(AM133&lt;BC133,AI133+AJ133+AK133-AL133,0)+IF(AU133&lt;BC133,AQ133+AR133+AS133-AT133,0)+IF(BC133&lt;BC133,AY133+AZ133+BA133-BB133,0)+IF(BK133&lt;BC133,BG133+BH133+BI133-BJ133,0)+IF(BS133&lt;BC133,BO133+BP133+BQ133-BR133,0)+IF(CA133&lt;BC133,BW133+BX133+BY133-BZ133,0)+IF(CI133&lt;BC133,CE133+CF133+CG133-CH133,0))))))</f>
        <v>0</v>
      </c>
      <c r="BE133" s="3">
        <f>IF(Inputs!$B$27&lt;&gt;"Ready","PENDING INPUTS",MIN((AY133+AZ133+BA133),IF(D133&gt;C133,IF(D133=0,0,BB133*C133/D133),BB133+BD133)))</f>
        <v>0</v>
      </c>
      <c r="BF133" s="3">
        <f>IF(Inputs!$B$27&lt;&gt;"Ready","PENDING INPUTS",MAX(0,(AY133+AZ133+BA133)-BE133))</f>
        <v>0</v>
      </c>
      <c r="BG133" s="3">
        <f>IF(Inputs!$B$27&lt;&gt;"Ready","PENDING INPUTS",BN132)</f>
        <v>0</v>
      </c>
      <c r="BH133" s="3">
        <f>IF(Inputs!$B$27&lt;&gt;"Ready","PENDING INPUTS",IF(A133&lt;=Inputs!$B$6,ROUND(BG133*Inputs!C20/12,2),0))</f>
        <v>0</v>
      </c>
      <c r="BI133" s="3">
        <f>IF(Inputs!$B$27&lt;&gt;"Ready","PENDING INPUTS",IF(AND(A133&lt;=Inputs!$B$6,BG133&gt;0),Inputs!G20,0))</f>
        <v>0</v>
      </c>
      <c r="BJ133" s="3">
        <f>IF(Inputs!$B$27&lt;&gt;"Ready","PENDING INPUTS",IF(A133&gt;Inputs!$B$6,0,MIN((BG133+BH133+BI133),IF(Inputs!H20=1,Inputs!D20,MAX(Inputs!F20,ROUND(BG133*Inputs!E20+BH133+BI133,2))))))</f>
        <v>0</v>
      </c>
      <c r="BK133">
        <f>IF(Inputs!$B$27&lt;&gt;"Ready","PENDING INPUTS",IF(BG133&lt;=0,99,1+IF(AND(K133&gt;0,OR(Inputs!C14&gt;Inputs!C20,AND(Inputs!C14=Inputs!C20,0&lt;6))),1,0)+IF(AND(S133&gt;0,OR(Inputs!C15&gt;Inputs!C20,AND(Inputs!C15=Inputs!C20,1&lt;6))),1,0)+IF(AND(AA133&gt;0,OR(Inputs!C16&gt;Inputs!C20,AND(Inputs!C16=Inputs!C20,2&lt;6))),1,0)+IF(AND(AI133&gt;0,OR(Inputs!C17&gt;Inputs!C20,AND(Inputs!C17=Inputs!C20,3&lt;6))),1,0)+IF(AND(AQ133&gt;0,OR(Inputs!C18&gt;Inputs!C20,AND(Inputs!C18=Inputs!C20,4&lt;6))),1,0)+IF(AND(AY133&gt;0,OR(Inputs!C19&gt;Inputs!C20,AND(Inputs!C19=Inputs!C20,5&lt;6))),1,0)+IF(AND(BO133&gt;0,OR(Inputs!C21&gt;Inputs!C20,AND(Inputs!C21=Inputs!C20,7&lt;6))),1,0)+IF(AND(BW133&gt;0,OR(Inputs!C22&gt;Inputs!C20,AND(Inputs!C22=Inputs!C20,8&lt;6))),1,0)+IF(AND(CE133&gt;0,OR(Inputs!C23&gt;Inputs!C20,AND(Inputs!C23=Inputs!C20,9&lt;6))),1,0)))</f>
        <v>99</v>
      </c>
      <c r="BL133" s="3">
        <f>IF(Inputs!$B$27&lt;&gt;"Ready","PENDING INPUTS",IF(A133&gt;Inputs!$B$6,0,MIN(MAX(0,(BG133+BH133+BI133)-BJ133),MAX(0,C133-D133-(IF(O133&lt;BK133,K133+L133+M133-N133,0)+IF(W133&lt;BK133,S133+T133+U133-V133,0)+IF(AE133&lt;BK133,AA133+AB133+AC133-AD133,0)+IF(AM133&lt;BK133,AI133+AJ133+AK133-AL133,0)+IF(AU133&lt;BK133,AQ133+AR133+AS133-AT133,0)+IF(BC133&lt;BK133,AY133+AZ133+BA133-BB133,0)+IF(BK133&lt;BK133,BG133+BH133+BI133-BJ133,0)+IF(BS133&lt;BK133,BO133+BP133+BQ133-BR133,0)+IF(CA133&lt;BK133,BW133+BX133+BY133-BZ133,0)+IF(CI133&lt;BK133,CE133+CF133+CG133-CH133,0))))))</f>
        <v>0</v>
      </c>
      <c r="BM133" s="3">
        <f>IF(Inputs!$B$27&lt;&gt;"Ready","PENDING INPUTS",MIN((BG133+BH133+BI133),IF(D133&gt;C133,IF(D133=0,0,BJ133*C133/D133),BJ133+BL133)))</f>
        <v>0</v>
      </c>
      <c r="BN133" s="3">
        <f>IF(Inputs!$B$27&lt;&gt;"Ready","PENDING INPUTS",MAX(0,(BG133+BH133+BI133)-BM133))</f>
        <v>0</v>
      </c>
      <c r="BO133" s="3">
        <f>IF(Inputs!$B$27&lt;&gt;"Ready","PENDING INPUTS",BV132)</f>
        <v>0</v>
      </c>
      <c r="BP133" s="3">
        <f>IF(Inputs!$B$27&lt;&gt;"Ready","PENDING INPUTS",IF(A133&lt;=Inputs!$B$6,ROUND(BO133*Inputs!C21/12,2),0))</f>
        <v>0</v>
      </c>
      <c r="BQ133" s="3">
        <f>IF(Inputs!$B$27&lt;&gt;"Ready","PENDING INPUTS",IF(AND(A133&lt;=Inputs!$B$6,BO133&gt;0),Inputs!G21,0))</f>
        <v>0</v>
      </c>
      <c r="BR133" s="3">
        <f>IF(Inputs!$B$27&lt;&gt;"Ready","PENDING INPUTS",IF(A133&gt;Inputs!$B$6,0,MIN((BO133+BP133+BQ133),IF(Inputs!H21=1,Inputs!D21,MAX(Inputs!F21,ROUND(BO133*Inputs!E21+BP133+BQ133,2))))))</f>
        <v>0</v>
      </c>
      <c r="BS133">
        <f>IF(Inputs!$B$27&lt;&gt;"Ready","PENDING INPUTS",IF(BO133&lt;=0,99,1+IF(AND(K133&gt;0,OR(Inputs!C14&gt;Inputs!C21,AND(Inputs!C14=Inputs!C21,0&lt;7))),1,0)+IF(AND(S133&gt;0,OR(Inputs!C15&gt;Inputs!C21,AND(Inputs!C15=Inputs!C21,1&lt;7))),1,0)+IF(AND(AA133&gt;0,OR(Inputs!C16&gt;Inputs!C21,AND(Inputs!C16=Inputs!C21,2&lt;7))),1,0)+IF(AND(AI133&gt;0,OR(Inputs!C17&gt;Inputs!C21,AND(Inputs!C17=Inputs!C21,3&lt;7))),1,0)+IF(AND(AQ133&gt;0,OR(Inputs!C18&gt;Inputs!C21,AND(Inputs!C18=Inputs!C21,4&lt;7))),1,0)+IF(AND(AY133&gt;0,OR(Inputs!C19&gt;Inputs!C21,AND(Inputs!C19=Inputs!C21,5&lt;7))),1,0)+IF(AND(BG133&gt;0,OR(Inputs!C20&gt;Inputs!C21,AND(Inputs!C20=Inputs!C21,6&lt;7))),1,0)+IF(AND(BW133&gt;0,OR(Inputs!C22&gt;Inputs!C21,AND(Inputs!C22=Inputs!C21,8&lt;7))),1,0)+IF(AND(CE133&gt;0,OR(Inputs!C23&gt;Inputs!C21,AND(Inputs!C23=Inputs!C21,9&lt;7))),1,0)))</f>
        <v>99</v>
      </c>
      <c r="BT133" s="3">
        <f>IF(Inputs!$B$27&lt;&gt;"Ready","PENDING INPUTS",IF(A133&gt;Inputs!$B$6,0,MIN(MAX(0,(BO133+BP133+BQ133)-BR133),MAX(0,C133-D133-(IF(O133&lt;BS133,K133+L133+M133-N133,0)+IF(W133&lt;BS133,S133+T133+U133-V133,0)+IF(AE133&lt;BS133,AA133+AB133+AC133-AD133,0)+IF(AM133&lt;BS133,AI133+AJ133+AK133-AL133,0)+IF(AU133&lt;BS133,AQ133+AR133+AS133-AT133,0)+IF(BC133&lt;BS133,AY133+AZ133+BA133-BB133,0)+IF(BK133&lt;BS133,BG133+BH133+BI133-BJ133,0)+IF(BS133&lt;BS133,BO133+BP133+BQ133-BR133,0)+IF(CA133&lt;BS133,BW133+BX133+BY133-BZ133,0)+IF(CI133&lt;BS133,CE133+CF133+CG133-CH133,0))))))</f>
        <v>0</v>
      </c>
      <c r="BU133" s="3">
        <f>IF(Inputs!$B$27&lt;&gt;"Ready","PENDING INPUTS",MIN((BO133+BP133+BQ133),IF(D133&gt;C133,IF(D133=0,0,BR133*C133/D133),BR133+BT133)))</f>
        <v>0</v>
      </c>
      <c r="BV133" s="3">
        <f>IF(Inputs!$B$27&lt;&gt;"Ready","PENDING INPUTS",MAX(0,(BO133+BP133+BQ133)-BU133))</f>
        <v>0</v>
      </c>
      <c r="BW133" s="3">
        <f>IF(Inputs!$B$27&lt;&gt;"Ready","PENDING INPUTS",CD132)</f>
        <v>0</v>
      </c>
      <c r="BX133" s="3">
        <f>IF(Inputs!$B$27&lt;&gt;"Ready","PENDING INPUTS",IF(A133&lt;=Inputs!$B$6,ROUND(BW133*Inputs!C22/12,2),0))</f>
        <v>0</v>
      </c>
      <c r="BY133" s="3">
        <f>IF(Inputs!$B$27&lt;&gt;"Ready","PENDING INPUTS",IF(AND(A133&lt;=Inputs!$B$6,BW133&gt;0),Inputs!G22,0))</f>
        <v>0</v>
      </c>
      <c r="BZ133" s="3">
        <f>IF(Inputs!$B$27&lt;&gt;"Ready","PENDING INPUTS",IF(A133&gt;Inputs!$B$6,0,MIN((BW133+BX133+BY133),IF(Inputs!H22=1,Inputs!D22,MAX(Inputs!F22,ROUND(BW133*Inputs!E22+BX133+BY133,2))))))</f>
        <v>0</v>
      </c>
      <c r="CA133">
        <f>IF(Inputs!$B$27&lt;&gt;"Ready","PENDING INPUTS",IF(BW133&lt;=0,99,1+IF(AND(K133&gt;0,OR(Inputs!C14&gt;Inputs!C22,AND(Inputs!C14=Inputs!C22,0&lt;8))),1,0)+IF(AND(S133&gt;0,OR(Inputs!C15&gt;Inputs!C22,AND(Inputs!C15=Inputs!C22,1&lt;8))),1,0)+IF(AND(AA133&gt;0,OR(Inputs!C16&gt;Inputs!C22,AND(Inputs!C16=Inputs!C22,2&lt;8))),1,0)+IF(AND(AI133&gt;0,OR(Inputs!C17&gt;Inputs!C22,AND(Inputs!C17=Inputs!C22,3&lt;8))),1,0)+IF(AND(AQ133&gt;0,OR(Inputs!C18&gt;Inputs!C22,AND(Inputs!C18=Inputs!C22,4&lt;8))),1,0)+IF(AND(AY133&gt;0,OR(Inputs!C19&gt;Inputs!C22,AND(Inputs!C19=Inputs!C22,5&lt;8))),1,0)+IF(AND(BG133&gt;0,OR(Inputs!C20&gt;Inputs!C22,AND(Inputs!C20=Inputs!C22,6&lt;8))),1,0)+IF(AND(BO133&gt;0,OR(Inputs!C21&gt;Inputs!C22,AND(Inputs!C21=Inputs!C22,7&lt;8))),1,0)+IF(AND(CE133&gt;0,OR(Inputs!C23&gt;Inputs!C22,AND(Inputs!C23=Inputs!C22,9&lt;8))),1,0)))</f>
        <v>99</v>
      </c>
      <c r="CB133" s="3">
        <f>IF(Inputs!$B$27&lt;&gt;"Ready","PENDING INPUTS",IF(A133&gt;Inputs!$B$6,0,MIN(MAX(0,(BW133+BX133+BY133)-BZ133),MAX(0,C133-D133-(IF(O133&lt;CA133,K133+L133+M133-N133,0)+IF(W133&lt;CA133,S133+T133+U133-V133,0)+IF(AE133&lt;CA133,AA133+AB133+AC133-AD133,0)+IF(AM133&lt;CA133,AI133+AJ133+AK133-AL133,0)+IF(AU133&lt;CA133,AQ133+AR133+AS133-AT133,0)+IF(BC133&lt;CA133,AY133+AZ133+BA133-BB133,0)+IF(BK133&lt;CA133,BG133+BH133+BI133-BJ133,0)+IF(BS133&lt;CA133,BO133+BP133+BQ133-BR133,0)+IF(CA133&lt;CA133,BW133+BX133+BY133-BZ133,0)+IF(CI133&lt;CA133,CE133+CF133+CG133-CH133,0))))))</f>
        <v>0</v>
      </c>
      <c r="CC133" s="3">
        <f>IF(Inputs!$B$27&lt;&gt;"Ready","PENDING INPUTS",MIN((BW133+BX133+BY133),IF(D133&gt;C133,IF(D133=0,0,BZ133*C133/D133),BZ133+CB133)))</f>
        <v>0</v>
      </c>
      <c r="CD133" s="3">
        <f>IF(Inputs!$B$27&lt;&gt;"Ready","PENDING INPUTS",MAX(0,(BW133+BX133+BY133)-CC133))</f>
        <v>0</v>
      </c>
      <c r="CE133" s="3">
        <f>IF(Inputs!$B$27&lt;&gt;"Ready","PENDING INPUTS",CL132)</f>
        <v>0</v>
      </c>
      <c r="CF133" s="3">
        <f>IF(Inputs!$B$27&lt;&gt;"Ready","PENDING INPUTS",IF(A133&lt;=Inputs!$B$6,ROUND(CE133*Inputs!C23/12,2),0))</f>
        <v>0</v>
      </c>
      <c r="CG133" s="3">
        <f>IF(Inputs!$B$27&lt;&gt;"Ready","PENDING INPUTS",IF(AND(A133&lt;=Inputs!$B$6,CE133&gt;0),Inputs!G23,0))</f>
        <v>0</v>
      </c>
      <c r="CH133" s="3">
        <f>IF(Inputs!$B$27&lt;&gt;"Ready","PENDING INPUTS",IF(A133&gt;Inputs!$B$6,0,MIN((CE133+CF133+CG133),IF(Inputs!H23=1,Inputs!D23,MAX(Inputs!F23,ROUND(CE133*Inputs!E23+CF133+CG133,2))))))</f>
        <v>0</v>
      </c>
      <c r="CI133">
        <f>IF(Inputs!$B$27&lt;&gt;"Ready","PENDING INPUTS",IF(CE133&lt;=0,99,1+IF(AND(K133&gt;0,OR(Inputs!C14&gt;Inputs!C23,AND(Inputs!C14=Inputs!C23,0&lt;9))),1,0)+IF(AND(S133&gt;0,OR(Inputs!C15&gt;Inputs!C23,AND(Inputs!C15=Inputs!C23,1&lt;9))),1,0)+IF(AND(AA133&gt;0,OR(Inputs!C16&gt;Inputs!C23,AND(Inputs!C16=Inputs!C23,2&lt;9))),1,0)+IF(AND(AI133&gt;0,OR(Inputs!C17&gt;Inputs!C23,AND(Inputs!C17=Inputs!C23,3&lt;9))),1,0)+IF(AND(AQ133&gt;0,OR(Inputs!C18&gt;Inputs!C23,AND(Inputs!C18=Inputs!C23,4&lt;9))),1,0)+IF(AND(AY133&gt;0,OR(Inputs!C19&gt;Inputs!C23,AND(Inputs!C19=Inputs!C23,5&lt;9))),1,0)+IF(AND(BG133&gt;0,OR(Inputs!C20&gt;Inputs!C23,AND(Inputs!C20=Inputs!C23,6&lt;9))),1,0)+IF(AND(BO133&gt;0,OR(Inputs!C21&gt;Inputs!C23,AND(Inputs!C21=Inputs!C23,7&lt;9))),1,0)+IF(AND(BW133&gt;0,OR(Inputs!C22&gt;Inputs!C23,AND(Inputs!C22=Inputs!C23,8&lt;9))),1,0)))</f>
        <v>99</v>
      </c>
      <c r="CJ133" s="3">
        <f>IF(Inputs!$B$27&lt;&gt;"Ready","PENDING INPUTS",IF(A133&gt;Inputs!$B$6,0,MIN(MAX(0,(CE133+CF133+CG133)-CH133),MAX(0,C133-D133-(IF(O133&lt;CI133,K133+L133+M133-N133,0)+IF(W133&lt;CI133,S133+T133+U133-V133,0)+IF(AE133&lt;CI133,AA133+AB133+AC133-AD133,0)+IF(AM133&lt;CI133,AI133+AJ133+AK133-AL133,0)+IF(AU133&lt;CI133,AQ133+AR133+AS133-AT133,0)+IF(BC133&lt;CI133,AY133+AZ133+BA133-BB133,0)+IF(BK133&lt;CI133,BG133+BH133+BI133-BJ133,0)+IF(BS133&lt;CI133,BO133+BP133+BQ133-BR133,0)+IF(CA133&lt;CI133,BW133+BX133+BY133-BZ133,0)+IF(CI133&lt;CI133,CE133+CF133+CG133-CH133,0))))))</f>
        <v>0</v>
      </c>
      <c r="CK133" s="3">
        <f>IF(Inputs!$B$27&lt;&gt;"Ready","PENDING INPUTS",MIN((CE133+CF133+CG133),IF(D133&gt;C133,IF(D133=0,0,CH133*C133/D133),CH133+CJ133)))</f>
        <v>0</v>
      </c>
      <c r="CL133" s="3">
        <f>IF(Inputs!$B$27&lt;&gt;"Ready","PENDING INPUTS",MAX(0,(CE133+CF133+CG133)-CK133))</f>
        <v>0</v>
      </c>
    </row>
    <row r="134" spans="1:90" ht="27.95" customHeight="1" x14ac:dyDescent="0.25">
      <c r="A134">
        <v>130</v>
      </c>
      <c r="B134" s="13">
        <f>IF(Inputs!$B$27&lt;&gt;"Ready","PENDING INPUTS",EDATE(Inputs!$B$5,A134-1))</f>
        <v>50222</v>
      </c>
      <c r="C134" s="3">
        <f>IF(Inputs!$B$27&lt;&gt;"Ready","PENDING INPUTS",IF(A134&lt;=Inputs!$B$6,MAX(0,Inputs!$B$4+IF(A134=Inputs!$B$7,Inputs!$B$8,0)+IF(A134=Inputs!$B$9,Inputs!$B$10,0)),0))</f>
        <v>0</v>
      </c>
      <c r="D134" s="3">
        <f>IF(Inputs!$B$27&lt;&gt;"Ready","PENDING INPUTS",SUM(N134,V134,AD134,AL134,AT134,BB134,BJ134,BR134,BZ134,CH134))</f>
        <v>0</v>
      </c>
      <c r="E134" s="3">
        <f>IF(Inputs!$B$27&lt;&gt;"Ready","PENDING INPUTS",MAX(0,D134-C134))</f>
        <v>0</v>
      </c>
      <c r="F134" s="3">
        <f>IF(Inputs!$B$27&lt;&gt;"Ready","PENDING INPUTS",SUM(Q134,Y134,AG134,AO134,AW134,BE134,BM134,BU134,CC134,CK134))</f>
        <v>0</v>
      </c>
      <c r="G134" s="3">
        <f>IF(Inputs!$B$27&lt;&gt;"Ready","PENDING INPUTS",SUM(L134,T134,AB134,AJ134,AR134,AZ134,BH134,BP134,BX134,CF134))</f>
        <v>0</v>
      </c>
      <c r="H134" s="3">
        <f>IF(Inputs!$B$27&lt;&gt;"Ready","PENDING INPUTS",SUM(M134,U134,AC134,AK134,AS134,BA134,BI134,BQ134,BY134,CG134))</f>
        <v>0</v>
      </c>
      <c r="I134" s="3">
        <f>IF(Inputs!$B$27&lt;&gt;"Ready","PENDING INPUTS",SUM(R134,Z134,AH134,AP134,AX134,BF134,BN134,BV134,CD134,CL134))</f>
        <v>0</v>
      </c>
      <c r="J134" t="str">
        <f>IF(Inputs!$B$27&lt;&gt;"Ready","PENDING INPUTS",IF(A134&gt;Inputs!$B$6,"Beyond horizon",IF(E134&gt;0.005,"MINIMUM SHORTFALL",IF(I134&lt;0.005,"Paid off","In progress"))))</f>
        <v>Beyond horizon</v>
      </c>
      <c r="K134" s="3">
        <f>IF(Inputs!$B$27&lt;&gt;"Ready","PENDING INPUTS",R133)</f>
        <v>0</v>
      </c>
      <c r="L134" s="3">
        <f>IF(Inputs!$B$27&lt;&gt;"Ready","PENDING INPUTS",IF(A134&lt;=Inputs!$B$6,ROUND(K134*Inputs!C14/12,2),0))</f>
        <v>0</v>
      </c>
      <c r="M134" s="3">
        <f>IF(Inputs!$B$27&lt;&gt;"Ready","PENDING INPUTS",IF(AND(A134&lt;=Inputs!$B$6,K134&gt;0),Inputs!G14,0))</f>
        <v>0</v>
      </c>
      <c r="N134" s="3">
        <f>IF(Inputs!$B$27&lt;&gt;"Ready","PENDING INPUTS",IF(A134&gt;Inputs!$B$6,0,MIN((K134+L134+M134),IF(Inputs!H14=1,Inputs!D14,MAX(Inputs!F14,ROUND(K134*Inputs!E14+L134+M134,2))))))</f>
        <v>0</v>
      </c>
      <c r="O134">
        <f>IF(Inputs!$B$27&lt;&gt;"Ready","PENDING INPUTS",IF(K134&lt;=0,99,1+IF(AND(S134&gt;0,OR(Inputs!C15&gt;Inputs!C14,AND(Inputs!C15=Inputs!C14,1&lt;0))),1,0)+IF(AND(AA134&gt;0,OR(Inputs!C16&gt;Inputs!C14,AND(Inputs!C16=Inputs!C14,2&lt;0))),1,0)+IF(AND(AI134&gt;0,OR(Inputs!C17&gt;Inputs!C14,AND(Inputs!C17=Inputs!C14,3&lt;0))),1,0)+IF(AND(AQ134&gt;0,OR(Inputs!C18&gt;Inputs!C14,AND(Inputs!C18=Inputs!C14,4&lt;0))),1,0)+IF(AND(AY134&gt;0,OR(Inputs!C19&gt;Inputs!C14,AND(Inputs!C19=Inputs!C14,5&lt;0))),1,0)+IF(AND(BG134&gt;0,OR(Inputs!C20&gt;Inputs!C14,AND(Inputs!C20=Inputs!C14,6&lt;0))),1,0)+IF(AND(BO134&gt;0,OR(Inputs!C21&gt;Inputs!C14,AND(Inputs!C21=Inputs!C14,7&lt;0))),1,0)+IF(AND(BW134&gt;0,OR(Inputs!C22&gt;Inputs!C14,AND(Inputs!C22=Inputs!C14,8&lt;0))),1,0)+IF(AND(CE134&gt;0,OR(Inputs!C23&gt;Inputs!C14,AND(Inputs!C23=Inputs!C14,9&lt;0))),1,0)))</f>
        <v>99</v>
      </c>
      <c r="P134" s="3">
        <f>IF(Inputs!$B$27&lt;&gt;"Ready","PENDING INPUTS",IF(A134&gt;Inputs!$B$6,0,MIN(MAX(0,(K134+L134+M134)-N134),MAX(0,C134-D134-(IF(O134&lt;O134,K134+L134+M134-N134,0)+IF(W134&lt;O134,S134+T134+U134-V134,0)+IF(AE134&lt;O134,AA134+AB134+AC134-AD134,0)+IF(AM134&lt;O134,AI134+AJ134+AK134-AL134,0)+IF(AU134&lt;O134,AQ134+AR134+AS134-AT134,0)+IF(BC134&lt;O134,AY134+AZ134+BA134-BB134,0)+IF(BK134&lt;O134,BG134+BH134+BI134-BJ134,0)+IF(BS134&lt;O134,BO134+BP134+BQ134-BR134,0)+IF(CA134&lt;O134,BW134+BX134+BY134-BZ134,0)+IF(CI134&lt;O134,CE134+CF134+CG134-CH134,0))))))</f>
        <v>0</v>
      </c>
      <c r="Q134" s="3">
        <f>IF(Inputs!$B$27&lt;&gt;"Ready","PENDING INPUTS",MIN((K134+L134+M134),IF(D134&gt;C134,IF(D134=0,0,N134*C134/D134),N134+P134)))</f>
        <v>0</v>
      </c>
      <c r="R134" s="3">
        <f>IF(Inputs!$B$27&lt;&gt;"Ready","PENDING INPUTS",MAX(0,(K134+L134+M134)-Q134))</f>
        <v>0</v>
      </c>
      <c r="S134" s="3">
        <f>IF(Inputs!$B$27&lt;&gt;"Ready","PENDING INPUTS",Z133)</f>
        <v>0</v>
      </c>
      <c r="T134" s="3">
        <f>IF(Inputs!$B$27&lt;&gt;"Ready","PENDING INPUTS",IF(A134&lt;=Inputs!$B$6,ROUND(S134*Inputs!C15/12,2),0))</f>
        <v>0</v>
      </c>
      <c r="U134" s="3">
        <f>IF(Inputs!$B$27&lt;&gt;"Ready","PENDING INPUTS",IF(AND(A134&lt;=Inputs!$B$6,S134&gt;0),Inputs!G15,0))</f>
        <v>0</v>
      </c>
      <c r="V134" s="3">
        <f>IF(Inputs!$B$27&lt;&gt;"Ready","PENDING INPUTS",IF(A134&gt;Inputs!$B$6,0,MIN((S134+T134+U134),IF(Inputs!H15=1,Inputs!D15,MAX(Inputs!F15,ROUND(S134*Inputs!E15+T134+U134,2))))))</f>
        <v>0</v>
      </c>
      <c r="W134">
        <f>IF(Inputs!$B$27&lt;&gt;"Ready","PENDING INPUTS",IF(S134&lt;=0,99,1+IF(AND(K134&gt;0,OR(Inputs!C14&gt;Inputs!C15,AND(Inputs!C14=Inputs!C15,0&lt;1))),1,0)+IF(AND(AA134&gt;0,OR(Inputs!C16&gt;Inputs!C15,AND(Inputs!C16=Inputs!C15,2&lt;1))),1,0)+IF(AND(AI134&gt;0,OR(Inputs!C17&gt;Inputs!C15,AND(Inputs!C17=Inputs!C15,3&lt;1))),1,0)+IF(AND(AQ134&gt;0,OR(Inputs!C18&gt;Inputs!C15,AND(Inputs!C18=Inputs!C15,4&lt;1))),1,0)+IF(AND(AY134&gt;0,OR(Inputs!C19&gt;Inputs!C15,AND(Inputs!C19=Inputs!C15,5&lt;1))),1,0)+IF(AND(BG134&gt;0,OR(Inputs!C20&gt;Inputs!C15,AND(Inputs!C20=Inputs!C15,6&lt;1))),1,0)+IF(AND(BO134&gt;0,OR(Inputs!C21&gt;Inputs!C15,AND(Inputs!C21=Inputs!C15,7&lt;1))),1,0)+IF(AND(BW134&gt;0,OR(Inputs!C22&gt;Inputs!C15,AND(Inputs!C22=Inputs!C15,8&lt;1))),1,0)+IF(AND(CE134&gt;0,OR(Inputs!C23&gt;Inputs!C15,AND(Inputs!C23=Inputs!C15,9&lt;1))),1,0)))</f>
        <v>99</v>
      </c>
      <c r="X134" s="3">
        <f>IF(Inputs!$B$27&lt;&gt;"Ready","PENDING INPUTS",IF(A134&gt;Inputs!$B$6,0,MIN(MAX(0,(S134+T134+U134)-V134),MAX(0,C134-D134-(IF(O134&lt;W134,K134+L134+M134-N134,0)+IF(W134&lt;W134,S134+T134+U134-V134,0)+IF(AE134&lt;W134,AA134+AB134+AC134-AD134,0)+IF(AM134&lt;W134,AI134+AJ134+AK134-AL134,0)+IF(AU134&lt;W134,AQ134+AR134+AS134-AT134,0)+IF(BC134&lt;W134,AY134+AZ134+BA134-BB134,0)+IF(BK134&lt;W134,BG134+BH134+BI134-BJ134,0)+IF(BS134&lt;W134,BO134+BP134+BQ134-BR134,0)+IF(CA134&lt;W134,BW134+BX134+BY134-BZ134,0)+IF(CI134&lt;W134,CE134+CF134+CG134-CH134,0))))))</f>
        <v>0</v>
      </c>
      <c r="Y134" s="3">
        <f>IF(Inputs!$B$27&lt;&gt;"Ready","PENDING INPUTS",MIN((S134+T134+U134),IF(D134&gt;C134,IF(D134=0,0,V134*C134/D134),V134+X134)))</f>
        <v>0</v>
      </c>
      <c r="Z134" s="3">
        <f>IF(Inputs!$B$27&lt;&gt;"Ready","PENDING INPUTS",MAX(0,(S134+T134+U134)-Y134))</f>
        <v>0</v>
      </c>
      <c r="AA134" s="3">
        <f>IF(Inputs!$B$27&lt;&gt;"Ready","PENDING INPUTS",AH133)</f>
        <v>0</v>
      </c>
      <c r="AB134" s="3">
        <f>IF(Inputs!$B$27&lt;&gt;"Ready","PENDING INPUTS",IF(A134&lt;=Inputs!$B$6,ROUND(AA134*Inputs!C16/12,2),0))</f>
        <v>0</v>
      </c>
      <c r="AC134" s="3">
        <f>IF(Inputs!$B$27&lt;&gt;"Ready","PENDING INPUTS",IF(AND(A134&lt;=Inputs!$B$6,AA134&gt;0),Inputs!G16,0))</f>
        <v>0</v>
      </c>
      <c r="AD134" s="3">
        <f>IF(Inputs!$B$27&lt;&gt;"Ready","PENDING INPUTS",IF(A134&gt;Inputs!$B$6,0,MIN((AA134+AB134+AC134),IF(Inputs!H16=1,Inputs!D16,MAX(Inputs!F16,ROUND(AA134*Inputs!E16+AB134+AC134,2))))))</f>
        <v>0</v>
      </c>
      <c r="AE134">
        <f>IF(Inputs!$B$27&lt;&gt;"Ready","PENDING INPUTS",IF(AA134&lt;=0,99,1+IF(AND(K134&gt;0,OR(Inputs!C14&gt;Inputs!C16,AND(Inputs!C14=Inputs!C16,0&lt;2))),1,0)+IF(AND(S134&gt;0,OR(Inputs!C15&gt;Inputs!C16,AND(Inputs!C15=Inputs!C16,1&lt;2))),1,0)+IF(AND(AI134&gt;0,OR(Inputs!C17&gt;Inputs!C16,AND(Inputs!C17=Inputs!C16,3&lt;2))),1,0)+IF(AND(AQ134&gt;0,OR(Inputs!C18&gt;Inputs!C16,AND(Inputs!C18=Inputs!C16,4&lt;2))),1,0)+IF(AND(AY134&gt;0,OR(Inputs!C19&gt;Inputs!C16,AND(Inputs!C19=Inputs!C16,5&lt;2))),1,0)+IF(AND(BG134&gt;0,OR(Inputs!C20&gt;Inputs!C16,AND(Inputs!C20=Inputs!C16,6&lt;2))),1,0)+IF(AND(BO134&gt;0,OR(Inputs!C21&gt;Inputs!C16,AND(Inputs!C21=Inputs!C16,7&lt;2))),1,0)+IF(AND(BW134&gt;0,OR(Inputs!C22&gt;Inputs!C16,AND(Inputs!C22=Inputs!C16,8&lt;2))),1,0)+IF(AND(CE134&gt;0,OR(Inputs!C23&gt;Inputs!C16,AND(Inputs!C23=Inputs!C16,9&lt;2))),1,0)))</f>
        <v>99</v>
      </c>
      <c r="AF134" s="3">
        <f>IF(Inputs!$B$27&lt;&gt;"Ready","PENDING INPUTS",IF(A134&gt;Inputs!$B$6,0,MIN(MAX(0,(AA134+AB134+AC134)-AD134),MAX(0,C134-D134-(IF(O134&lt;AE134,K134+L134+M134-N134,0)+IF(W134&lt;AE134,S134+T134+U134-V134,0)+IF(AE134&lt;AE134,AA134+AB134+AC134-AD134,0)+IF(AM134&lt;AE134,AI134+AJ134+AK134-AL134,0)+IF(AU134&lt;AE134,AQ134+AR134+AS134-AT134,0)+IF(BC134&lt;AE134,AY134+AZ134+BA134-BB134,0)+IF(BK134&lt;AE134,BG134+BH134+BI134-BJ134,0)+IF(BS134&lt;AE134,BO134+BP134+BQ134-BR134,0)+IF(CA134&lt;AE134,BW134+BX134+BY134-BZ134,0)+IF(CI134&lt;AE134,CE134+CF134+CG134-CH134,0))))))</f>
        <v>0</v>
      </c>
      <c r="AG134" s="3">
        <f>IF(Inputs!$B$27&lt;&gt;"Ready","PENDING INPUTS",MIN((AA134+AB134+AC134),IF(D134&gt;C134,IF(D134=0,0,AD134*C134/D134),AD134+AF134)))</f>
        <v>0</v>
      </c>
      <c r="AH134" s="3">
        <f>IF(Inputs!$B$27&lt;&gt;"Ready","PENDING INPUTS",MAX(0,(AA134+AB134+AC134)-AG134))</f>
        <v>0</v>
      </c>
      <c r="AI134" s="3">
        <f>IF(Inputs!$B$27&lt;&gt;"Ready","PENDING INPUTS",AP133)</f>
        <v>0</v>
      </c>
      <c r="AJ134" s="3">
        <f>IF(Inputs!$B$27&lt;&gt;"Ready","PENDING INPUTS",IF(A134&lt;=Inputs!$B$6,ROUND(AI134*Inputs!C17/12,2),0))</f>
        <v>0</v>
      </c>
      <c r="AK134" s="3">
        <f>IF(Inputs!$B$27&lt;&gt;"Ready","PENDING INPUTS",IF(AND(A134&lt;=Inputs!$B$6,AI134&gt;0),Inputs!G17,0))</f>
        <v>0</v>
      </c>
      <c r="AL134" s="3">
        <f>IF(Inputs!$B$27&lt;&gt;"Ready","PENDING INPUTS",IF(A134&gt;Inputs!$B$6,0,MIN((AI134+AJ134+AK134),IF(Inputs!H17=1,Inputs!D17,MAX(Inputs!F17,ROUND(AI134*Inputs!E17+AJ134+AK134,2))))))</f>
        <v>0</v>
      </c>
      <c r="AM134">
        <f>IF(Inputs!$B$27&lt;&gt;"Ready","PENDING INPUTS",IF(AI134&lt;=0,99,1+IF(AND(K134&gt;0,OR(Inputs!C14&gt;Inputs!C17,AND(Inputs!C14=Inputs!C17,0&lt;3))),1,0)+IF(AND(S134&gt;0,OR(Inputs!C15&gt;Inputs!C17,AND(Inputs!C15=Inputs!C17,1&lt;3))),1,0)+IF(AND(AA134&gt;0,OR(Inputs!C16&gt;Inputs!C17,AND(Inputs!C16=Inputs!C17,2&lt;3))),1,0)+IF(AND(AQ134&gt;0,OR(Inputs!C18&gt;Inputs!C17,AND(Inputs!C18=Inputs!C17,4&lt;3))),1,0)+IF(AND(AY134&gt;0,OR(Inputs!C19&gt;Inputs!C17,AND(Inputs!C19=Inputs!C17,5&lt;3))),1,0)+IF(AND(BG134&gt;0,OR(Inputs!C20&gt;Inputs!C17,AND(Inputs!C20=Inputs!C17,6&lt;3))),1,0)+IF(AND(BO134&gt;0,OR(Inputs!C21&gt;Inputs!C17,AND(Inputs!C21=Inputs!C17,7&lt;3))),1,0)+IF(AND(BW134&gt;0,OR(Inputs!C22&gt;Inputs!C17,AND(Inputs!C22=Inputs!C17,8&lt;3))),1,0)+IF(AND(CE134&gt;0,OR(Inputs!C23&gt;Inputs!C17,AND(Inputs!C23=Inputs!C17,9&lt;3))),1,0)))</f>
        <v>99</v>
      </c>
      <c r="AN134" s="3">
        <f>IF(Inputs!$B$27&lt;&gt;"Ready","PENDING INPUTS",IF(A134&gt;Inputs!$B$6,0,MIN(MAX(0,(AI134+AJ134+AK134)-AL134),MAX(0,C134-D134-(IF(O134&lt;AM134,K134+L134+M134-N134,0)+IF(W134&lt;AM134,S134+T134+U134-V134,0)+IF(AE134&lt;AM134,AA134+AB134+AC134-AD134,0)+IF(AM134&lt;AM134,AI134+AJ134+AK134-AL134,0)+IF(AU134&lt;AM134,AQ134+AR134+AS134-AT134,0)+IF(BC134&lt;AM134,AY134+AZ134+BA134-BB134,0)+IF(BK134&lt;AM134,BG134+BH134+BI134-BJ134,0)+IF(BS134&lt;AM134,BO134+BP134+BQ134-BR134,0)+IF(CA134&lt;AM134,BW134+BX134+BY134-BZ134,0)+IF(CI134&lt;AM134,CE134+CF134+CG134-CH134,0))))))</f>
        <v>0</v>
      </c>
      <c r="AO134" s="3">
        <f>IF(Inputs!$B$27&lt;&gt;"Ready","PENDING INPUTS",MIN((AI134+AJ134+AK134),IF(D134&gt;C134,IF(D134=0,0,AL134*C134/D134),AL134+AN134)))</f>
        <v>0</v>
      </c>
      <c r="AP134" s="3">
        <f>IF(Inputs!$B$27&lt;&gt;"Ready","PENDING INPUTS",MAX(0,(AI134+AJ134+AK134)-AO134))</f>
        <v>0</v>
      </c>
      <c r="AQ134" s="3">
        <f>IF(Inputs!$B$27&lt;&gt;"Ready","PENDING INPUTS",AX133)</f>
        <v>0</v>
      </c>
      <c r="AR134" s="3">
        <f>IF(Inputs!$B$27&lt;&gt;"Ready","PENDING INPUTS",IF(A134&lt;=Inputs!$B$6,ROUND(AQ134*Inputs!C18/12,2),0))</f>
        <v>0</v>
      </c>
      <c r="AS134" s="3">
        <f>IF(Inputs!$B$27&lt;&gt;"Ready","PENDING INPUTS",IF(AND(A134&lt;=Inputs!$B$6,AQ134&gt;0),Inputs!G18,0))</f>
        <v>0</v>
      </c>
      <c r="AT134" s="3">
        <f>IF(Inputs!$B$27&lt;&gt;"Ready","PENDING INPUTS",IF(A134&gt;Inputs!$B$6,0,MIN((AQ134+AR134+AS134),IF(Inputs!H18=1,Inputs!D18,MAX(Inputs!F18,ROUND(AQ134*Inputs!E18+AR134+AS134,2))))))</f>
        <v>0</v>
      </c>
      <c r="AU134">
        <f>IF(Inputs!$B$27&lt;&gt;"Ready","PENDING INPUTS",IF(AQ134&lt;=0,99,1+IF(AND(K134&gt;0,OR(Inputs!C14&gt;Inputs!C18,AND(Inputs!C14=Inputs!C18,0&lt;4))),1,0)+IF(AND(S134&gt;0,OR(Inputs!C15&gt;Inputs!C18,AND(Inputs!C15=Inputs!C18,1&lt;4))),1,0)+IF(AND(AA134&gt;0,OR(Inputs!C16&gt;Inputs!C18,AND(Inputs!C16=Inputs!C18,2&lt;4))),1,0)+IF(AND(AI134&gt;0,OR(Inputs!C17&gt;Inputs!C18,AND(Inputs!C17=Inputs!C18,3&lt;4))),1,0)+IF(AND(AY134&gt;0,OR(Inputs!C19&gt;Inputs!C18,AND(Inputs!C19=Inputs!C18,5&lt;4))),1,0)+IF(AND(BG134&gt;0,OR(Inputs!C20&gt;Inputs!C18,AND(Inputs!C20=Inputs!C18,6&lt;4))),1,0)+IF(AND(BO134&gt;0,OR(Inputs!C21&gt;Inputs!C18,AND(Inputs!C21=Inputs!C18,7&lt;4))),1,0)+IF(AND(BW134&gt;0,OR(Inputs!C22&gt;Inputs!C18,AND(Inputs!C22=Inputs!C18,8&lt;4))),1,0)+IF(AND(CE134&gt;0,OR(Inputs!C23&gt;Inputs!C18,AND(Inputs!C23=Inputs!C18,9&lt;4))),1,0)))</f>
        <v>99</v>
      </c>
      <c r="AV134" s="3">
        <f>IF(Inputs!$B$27&lt;&gt;"Ready","PENDING INPUTS",IF(A134&gt;Inputs!$B$6,0,MIN(MAX(0,(AQ134+AR134+AS134)-AT134),MAX(0,C134-D134-(IF(O134&lt;AU134,K134+L134+M134-N134,0)+IF(W134&lt;AU134,S134+T134+U134-V134,0)+IF(AE134&lt;AU134,AA134+AB134+AC134-AD134,0)+IF(AM134&lt;AU134,AI134+AJ134+AK134-AL134,0)+IF(AU134&lt;AU134,AQ134+AR134+AS134-AT134,0)+IF(BC134&lt;AU134,AY134+AZ134+BA134-BB134,0)+IF(BK134&lt;AU134,BG134+BH134+BI134-BJ134,0)+IF(BS134&lt;AU134,BO134+BP134+BQ134-BR134,0)+IF(CA134&lt;AU134,BW134+BX134+BY134-BZ134,0)+IF(CI134&lt;AU134,CE134+CF134+CG134-CH134,0))))))</f>
        <v>0</v>
      </c>
      <c r="AW134" s="3">
        <f>IF(Inputs!$B$27&lt;&gt;"Ready","PENDING INPUTS",MIN((AQ134+AR134+AS134),IF(D134&gt;C134,IF(D134=0,0,AT134*C134/D134),AT134+AV134)))</f>
        <v>0</v>
      </c>
      <c r="AX134" s="3">
        <f>IF(Inputs!$B$27&lt;&gt;"Ready","PENDING INPUTS",MAX(0,(AQ134+AR134+AS134)-AW134))</f>
        <v>0</v>
      </c>
      <c r="AY134" s="3">
        <f>IF(Inputs!$B$27&lt;&gt;"Ready","PENDING INPUTS",BF133)</f>
        <v>0</v>
      </c>
      <c r="AZ134" s="3">
        <f>IF(Inputs!$B$27&lt;&gt;"Ready","PENDING INPUTS",IF(A134&lt;=Inputs!$B$6,ROUND(AY134*Inputs!C19/12,2),0))</f>
        <v>0</v>
      </c>
      <c r="BA134" s="3">
        <f>IF(Inputs!$B$27&lt;&gt;"Ready","PENDING INPUTS",IF(AND(A134&lt;=Inputs!$B$6,AY134&gt;0),Inputs!G19,0))</f>
        <v>0</v>
      </c>
      <c r="BB134" s="3">
        <f>IF(Inputs!$B$27&lt;&gt;"Ready","PENDING INPUTS",IF(A134&gt;Inputs!$B$6,0,MIN((AY134+AZ134+BA134),IF(Inputs!H19=1,Inputs!D19,MAX(Inputs!F19,ROUND(AY134*Inputs!E19+AZ134+BA134,2))))))</f>
        <v>0</v>
      </c>
      <c r="BC134">
        <f>IF(Inputs!$B$27&lt;&gt;"Ready","PENDING INPUTS",IF(AY134&lt;=0,99,1+IF(AND(K134&gt;0,OR(Inputs!C14&gt;Inputs!C19,AND(Inputs!C14=Inputs!C19,0&lt;5))),1,0)+IF(AND(S134&gt;0,OR(Inputs!C15&gt;Inputs!C19,AND(Inputs!C15=Inputs!C19,1&lt;5))),1,0)+IF(AND(AA134&gt;0,OR(Inputs!C16&gt;Inputs!C19,AND(Inputs!C16=Inputs!C19,2&lt;5))),1,0)+IF(AND(AI134&gt;0,OR(Inputs!C17&gt;Inputs!C19,AND(Inputs!C17=Inputs!C19,3&lt;5))),1,0)+IF(AND(AQ134&gt;0,OR(Inputs!C18&gt;Inputs!C19,AND(Inputs!C18=Inputs!C19,4&lt;5))),1,0)+IF(AND(BG134&gt;0,OR(Inputs!C20&gt;Inputs!C19,AND(Inputs!C20=Inputs!C19,6&lt;5))),1,0)+IF(AND(BO134&gt;0,OR(Inputs!C21&gt;Inputs!C19,AND(Inputs!C21=Inputs!C19,7&lt;5))),1,0)+IF(AND(BW134&gt;0,OR(Inputs!C22&gt;Inputs!C19,AND(Inputs!C22=Inputs!C19,8&lt;5))),1,0)+IF(AND(CE134&gt;0,OR(Inputs!C23&gt;Inputs!C19,AND(Inputs!C23=Inputs!C19,9&lt;5))),1,0)))</f>
        <v>99</v>
      </c>
      <c r="BD134" s="3">
        <f>IF(Inputs!$B$27&lt;&gt;"Ready","PENDING INPUTS",IF(A134&gt;Inputs!$B$6,0,MIN(MAX(0,(AY134+AZ134+BA134)-BB134),MAX(0,C134-D134-(IF(O134&lt;BC134,K134+L134+M134-N134,0)+IF(W134&lt;BC134,S134+T134+U134-V134,0)+IF(AE134&lt;BC134,AA134+AB134+AC134-AD134,0)+IF(AM134&lt;BC134,AI134+AJ134+AK134-AL134,0)+IF(AU134&lt;BC134,AQ134+AR134+AS134-AT134,0)+IF(BC134&lt;BC134,AY134+AZ134+BA134-BB134,0)+IF(BK134&lt;BC134,BG134+BH134+BI134-BJ134,0)+IF(BS134&lt;BC134,BO134+BP134+BQ134-BR134,0)+IF(CA134&lt;BC134,BW134+BX134+BY134-BZ134,0)+IF(CI134&lt;BC134,CE134+CF134+CG134-CH134,0))))))</f>
        <v>0</v>
      </c>
      <c r="BE134" s="3">
        <f>IF(Inputs!$B$27&lt;&gt;"Ready","PENDING INPUTS",MIN((AY134+AZ134+BA134),IF(D134&gt;C134,IF(D134=0,0,BB134*C134/D134),BB134+BD134)))</f>
        <v>0</v>
      </c>
      <c r="BF134" s="3">
        <f>IF(Inputs!$B$27&lt;&gt;"Ready","PENDING INPUTS",MAX(0,(AY134+AZ134+BA134)-BE134))</f>
        <v>0</v>
      </c>
      <c r="BG134" s="3">
        <f>IF(Inputs!$B$27&lt;&gt;"Ready","PENDING INPUTS",BN133)</f>
        <v>0</v>
      </c>
      <c r="BH134" s="3">
        <f>IF(Inputs!$B$27&lt;&gt;"Ready","PENDING INPUTS",IF(A134&lt;=Inputs!$B$6,ROUND(BG134*Inputs!C20/12,2),0))</f>
        <v>0</v>
      </c>
      <c r="BI134" s="3">
        <f>IF(Inputs!$B$27&lt;&gt;"Ready","PENDING INPUTS",IF(AND(A134&lt;=Inputs!$B$6,BG134&gt;0),Inputs!G20,0))</f>
        <v>0</v>
      </c>
      <c r="BJ134" s="3">
        <f>IF(Inputs!$B$27&lt;&gt;"Ready","PENDING INPUTS",IF(A134&gt;Inputs!$B$6,0,MIN((BG134+BH134+BI134),IF(Inputs!H20=1,Inputs!D20,MAX(Inputs!F20,ROUND(BG134*Inputs!E20+BH134+BI134,2))))))</f>
        <v>0</v>
      </c>
      <c r="BK134">
        <f>IF(Inputs!$B$27&lt;&gt;"Ready","PENDING INPUTS",IF(BG134&lt;=0,99,1+IF(AND(K134&gt;0,OR(Inputs!C14&gt;Inputs!C20,AND(Inputs!C14=Inputs!C20,0&lt;6))),1,0)+IF(AND(S134&gt;0,OR(Inputs!C15&gt;Inputs!C20,AND(Inputs!C15=Inputs!C20,1&lt;6))),1,0)+IF(AND(AA134&gt;0,OR(Inputs!C16&gt;Inputs!C20,AND(Inputs!C16=Inputs!C20,2&lt;6))),1,0)+IF(AND(AI134&gt;0,OR(Inputs!C17&gt;Inputs!C20,AND(Inputs!C17=Inputs!C20,3&lt;6))),1,0)+IF(AND(AQ134&gt;0,OR(Inputs!C18&gt;Inputs!C20,AND(Inputs!C18=Inputs!C20,4&lt;6))),1,0)+IF(AND(AY134&gt;0,OR(Inputs!C19&gt;Inputs!C20,AND(Inputs!C19=Inputs!C20,5&lt;6))),1,0)+IF(AND(BO134&gt;0,OR(Inputs!C21&gt;Inputs!C20,AND(Inputs!C21=Inputs!C20,7&lt;6))),1,0)+IF(AND(BW134&gt;0,OR(Inputs!C22&gt;Inputs!C20,AND(Inputs!C22=Inputs!C20,8&lt;6))),1,0)+IF(AND(CE134&gt;0,OR(Inputs!C23&gt;Inputs!C20,AND(Inputs!C23=Inputs!C20,9&lt;6))),1,0)))</f>
        <v>99</v>
      </c>
      <c r="BL134" s="3">
        <f>IF(Inputs!$B$27&lt;&gt;"Ready","PENDING INPUTS",IF(A134&gt;Inputs!$B$6,0,MIN(MAX(0,(BG134+BH134+BI134)-BJ134),MAX(0,C134-D134-(IF(O134&lt;BK134,K134+L134+M134-N134,0)+IF(W134&lt;BK134,S134+T134+U134-V134,0)+IF(AE134&lt;BK134,AA134+AB134+AC134-AD134,0)+IF(AM134&lt;BK134,AI134+AJ134+AK134-AL134,0)+IF(AU134&lt;BK134,AQ134+AR134+AS134-AT134,0)+IF(BC134&lt;BK134,AY134+AZ134+BA134-BB134,0)+IF(BK134&lt;BK134,BG134+BH134+BI134-BJ134,0)+IF(BS134&lt;BK134,BO134+BP134+BQ134-BR134,0)+IF(CA134&lt;BK134,BW134+BX134+BY134-BZ134,0)+IF(CI134&lt;BK134,CE134+CF134+CG134-CH134,0))))))</f>
        <v>0</v>
      </c>
      <c r="BM134" s="3">
        <f>IF(Inputs!$B$27&lt;&gt;"Ready","PENDING INPUTS",MIN((BG134+BH134+BI134),IF(D134&gt;C134,IF(D134=0,0,BJ134*C134/D134),BJ134+BL134)))</f>
        <v>0</v>
      </c>
      <c r="BN134" s="3">
        <f>IF(Inputs!$B$27&lt;&gt;"Ready","PENDING INPUTS",MAX(0,(BG134+BH134+BI134)-BM134))</f>
        <v>0</v>
      </c>
      <c r="BO134" s="3">
        <f>IF(Inputs!$B$27&lt;&gt;"Ready","PENDING INPUTS",BV133)</f>
        <v>0</v>
      </c>
      <c r="BP134" s="3">
        <f>IF(Inputs!$B$27&lt;&gt;"Ready","PENDING INPUTS",IF(A134&lt;=Inputs!$B$6,ROUND(BO134*Inputs!C21/12,2),0))</f>
        <v>0</v>
      </c>
      <c r="BQ134" s="3">
        <f>IF(Inputs!$B$27&lt;&gt;"Ready","PENDING INPUTS",IF(AND(A134&lt;=Inputs!$B$6,BO134&gt;0),Inputs!G21,0))</f>
        <v>0</v>
      </c>
      <c r="BR134" s="3">
        <f>IF(Inputs!$B$27&lt;&gt;"Ready","PENDING INPUTS",IF(A134&gt;Inputs!$B$6,0,MIN((BO134+BP134+BQ134),IF(Inputs!H21=1,Inputs!D21,MAX(Inputs!F21,ROUND(BO134*Inputs!E21+BP134+BQ134,2))))))</f>
        <v>0</v>
      </c>
      <c r="BS134">
        <f>IF(Inputs!$B$27&lt;&gt;"Ready","PENDING INPUTS",IF(BO134&lt;=0,99,1+IF(AND(K134&gt;0,OR(Inputs!C14&gt;Inputs!C21,AND(Inputs!C14=Inputs!C21,0&lt;7))),1,0)+IF(AND(S134&gt;0,OR(Inputs!C15&gt;Inputs!C21,AND(Inputs!C15=Inputs!C21,1&lt;7))),1,0)+IF(AND(AA134&gt;0,OR(Inputs!C16&gt;Inputs!C21,AND(Inputs!C16=Inputs!C21,2&lt;7))),1,0)+IF(AND(AI134&gt;0,OR(Inputs!C17&gt;Inputs!C21,AND(Inputs!C17=Inputs!C21,3&lt;7))),1,0)+IF(AND(AQ134&gt;0,OR(Inputs!C18&gt;Inputs!C21,AND(Inputs!C18=Inputs!C21,4&lt;7))),1,0)+IF(AND(AY134&gt;0,OR(Inputs!C19&gt;Inputs!C21,AND(Inputs!C19=Inputs!C21,5&lt;7))),1,0)+IF(AND(BG134&gt;0,OR(Inputs!C20&gt;Inputs!C21,AND(Inputs!C20=Inputs!C21,6&lt;7))),1,0)+IF(AND(BW134&gt;0,OR(Inputs!C22&gt;Inputs!C21,AND(Inputs!C22=Inputs!C21,8&lt;7))),1,0)+IF(AND(CE134&gt;0,OR(Inputs!C23&gt;Inputs!C21,AND(Inputs!C23=Inputs!C21,9&lt;7))),1,0)))</f>
        <v>99</v>
      </c>
      <c r="BT134" s="3">
        <f>IF(Inputs!$B$27&lt;&gt;"Ready","PENDING INPUTS",IF(A134&gt;Inputs!$B$6,0,MIN(MAX(0,(BO134+BP134+BQ134)-BR134),MAX(0,C134-D134-(IF(O134&lt;BS134,K134+L134+M134-N134,0)+IF(W134&lt;BS134,S134+T134+U134-V134,0)+IF(AE134&lt;BS134,AA134+AB134+AC134-AD134,0)+IF(AM134&lt;BS134,AI134+AJ134+AK134-AL134,0)+IF(AU134&lt;BS134,AQ134+AR134+AS134-AT134,0)+IF(BC134&lt;BS134,AY134+AZ134+BA134-BB134,0)+IF(BK134&lt;BS134,BG134+BH134+BI134-BJ134,0)+IF(BS134&lt;BS134,BO134+BP134+BQ134-BR134,0)+IF(CA134&lt;BS134,BW134+BX134+BY134-BZ134,0)+IF(CI134&lt;BS134,CE134+CF134+CG134-CH134,0))))))</f>
        <v>0</v>
      </c>
      <c r="BU134" s="3">
        <f>IF(Inputs!$B$27&lt;&gt;"Ready","PENDING INPUTS",MIN((BO134+BP134+BQ134),IF(D134&gt;C134,IF(D134=0,0,BR134*C134/D134),BR134+BT134)))</f>
        <v>0</v>
      </c>
      <c r="BV134" s="3">
        <f>IF(Inputs!$B$27&lt;&gt;"Ready","PENDING INPUTS",MAX(0,(BO134+BP134+BQ134)-BU134))</f>
        <v>0</v>
      </c>
      <c r="BW134" s="3">
        <f>IF(Inputs!$B$27&lt;&gt;"Ready","PENDING INPUTS",CD133)</f>
        <v>0</v>
      </c>
      <c r="BX134" s="3">
        <f>IF(Inputs!$B$27&lt;&gt;"Ready","PENDING INPUTS",IF(A134&lt;=Inputs!$B$6,ROUND(BW134*Inputs!C22/12,2),0))</f>
        <v>0</v>
      </c>
      <c r="BY134" s="3">
        <f>IF(Inputs!$B$27&lt;&gt;"Ready","PENDING INPUTS",IF(AND(A134&lt;=Inputs!$B$6,BW134&gt;0),Inputs!G22,0))</f>
        <v>0</v>
      </c>
      <c r="BZ134" s="3">
        <f>IF(Inputs!$B$27&lt;&gt;"Ready","PENDING INPUTS",IF(A134&gt;Inputs!$B$6,0,MIN((BW134+BX134+BY134),IF(Inputs!H22=1,Inputs!D22,MAX(Inputs!F22,ROUND(BW134*Inputs!E22+BX134+BY134,2))))))</f>
        <v>0</v>
      </c>
      <c r="CA134">
        <f>IF(Inputs!$B$27&lt;&gt;"Ready","PENDING INPUTS",IF(BW134&lt;=0,99,1+IF(AND(K134&gt;0,OR(Inputs!C14&gt;Inputs!C22,AND(Inputs!C14=Inputs!C22,0&lt;8))),1,0)+IF(AND(S134&gt;0,OR(Inputs!C15&gt;Inputs!C22,AND(Inputs!C15=Inputs!C22,1&lt;8))),1,0)+IF(AND(AA134&gt;0,OR(Inputs!C16&gt;Inputs!C22,AND(Inputs!C16=Inputs!C22,2&lt;8))),1,0)+IF(AND(AI134&gt;0,OR(Inputs!C17&gt;Inputs!C22,AND(Inputs!C17=Inputs!C22,3&lt;8))),1,0)+IF(AND(AQ134&gt;0,OR(Inputs!C18&gt;Inputs!C22,AND(Inputs!C18=Inputs!C22,4&lt;8))),1,0)+IF(AND(AY134&gt;0,OR(Inputs!C19&gt;Inputs!C22,AND(Inputs!C19=Inputs!C22,5&lt;8))),1,0)+IF(AND(BG134&gt;0,OR(Inputs!C20&gt;Inputs!C22,AND(Inputs!C20=Inputs!C22,6&lt;8))),1,0)+IF(AND(BO134&gt;0,OR(Inputs!C21&gt;Inputs!C22,AND(Inputs!C21=Inputs!C22,7&lt;8))),1,0)+IF(AND(CE134&gt;0,OR(Inputs!C23&gt;Inputs!C22,AND(Inputs!C23=Inputs!C22,9&lt;8))),1,0)))</f>
        <v>99</v>
      </c>
      <c r="CB134" s="3">
        <f>IF(Inputs!$B$27&lt;&gt;"Ready","PENDING INPUTS",IF(A134&gt;Inputs!$B$6,0,MIN(MAX(0,(BW134+BX134+BY134)-BZ134),MAX(0,C134-D134-(IF(O134&lt;CA134,K134+L134+M134-N134,0)+IF(W134&lt;CA134,S134+T134+U134-V134,0)+IF(AE134&lt;CA134,AA134+AB134+AC134-AD134,0)+IF(AM134&lt;CA134,AI134+AJ134+AK134-AL134,0)+IF(AU134&lt;CA134,AQ134+AR134+AS134-AT134,0)+IF(BC134&lt;CA134,AY134+AZ134+BA134-BB134,0)+IF(BK134&lt;CA134,BG134+BH134+BI134-BJ134,0)+IF(BS134&lt;CA134,BO134+BP134+BQ134-BR134,0)+IF(CA134&lt;CA134,BW134+BX134+BY134-BZ134,0)+IF(CI134&lt;CA134,CE134+CF134+CG134-CH134,0))))))</f>
        <v>0</v>
      </c>
      <c r="CC134" s="3">
        <f>IF(Inputs!$B$27&lt;&gt;"Ready","PENDING INPUTS",MIN((BW134+BX134+BY134),IF(D134&gt;C134,IF(D134=0,0,BZ134*C134/D134),BZ134+CB134)))</f>
        <v>0</v>
      </c>
      <c r="CD134" s="3">
        <f>IF(Inputs!$B$27&lt;&gt;"Ready","PENDING INPUTS",MAX(0,(BW134+BX134+BY134)-CC134))</f>
        <v>0</v>
      </c>
      <c r="CE134" s="3">
        <f>IF(Inputs!$B$27&lt;&gt;"Ready","PENDING INPUTS",CL133)</f>
        <v>0</v>
      </c>
      <c r="CF134" s="3">
        <f>IF(Inputs!$B$27&lt;&gt;"Ready","PENDING INPUTS",IF(A134&lt;=Inputs!$B$6,ROUND(CE134*Inputs!C23/12,2),0))</f>
        <v>0</v>
      </c>
      <c r="CG134" s="3">
        <f>IF(Inputs!$B$27&lt;&gt;"Ready","PENDING INPUTS",IF(AND(A134&lt;=Inputs!$B$6,CE134&gt;0),Inputs!G23,0))</f>
        <v>0</v>
      </c>
      <c r="CH134" s="3">
        <f>IF(Inputs!$B$27&lt;&gt;"Ready","PENDING INPUTS",IF(A134&gt;Inputs!$B$6,0,MIN((CE134+CF134+CG134),IF(Inputs!H23=1,Inputs!D23,MAX(Inputs!F23,ROUND(CE134*Inputs!E23+CF134+CG134,2))))))</f>
        <v>0</v>
      </c>
      <c r="CI134">
        <f>IF(Inputs!$B$27&lt;&gt;"Ready","PENDING INPUTS",IF(CE134&lt;=0,99,1+IF(AND(K134&gt;0,OR(Inputs!C14&gt;Inputs!C23,AND(Inputs!C14=Inputs!C23,0&lt;9))),1,0)+IF(AND(S134&gt;0,OR(Inputs!C15&gt;Inputs!C23,AND(Inputs!C15=Inputs!C23,1&lt;9))),1,0)+IF(AND(AA134&gt;0,OR(Inputs!C16&gt;Inputs!C23,AND(Inputs!C16=Inputs!C23,2&lt;9))),1,0)+IF(AND(AI134&gt;0,OR(Inputs!C17&gt;Inputs!C23,AND(Inputs!C17=Inputs!C23,3&lt;9))),1,0)+IF(AND(AQ134&gt;0,OR(Inputs!C18&gt;Inputs!C23,AND(Inputs!C18=Inputs!C23,4&lt;9))),1,0)+IF(AND(AY134&gt;0,OR(Inputs!C19&gt;Inputs!C23,AND(Inputs!C19=Inputs!C23,5&lt;9))),1,0)+IF(AND(BG134&gt;0,OR(Inputs!C20&gt;Inputs!C23,AND(Inputs!C20=Inputs!C23,6&lt;9))),1,0)+IF(AND(BO134&gt;0,OR(Inputs!C21&gt;Inputs!C23,AND(Inputs!C21=Inputs!C23,7&lt;9))),1,0)+IF(AND(BW134&gt;0,OR(Inputs!C22&gt;Inputs!C23,AND(Inputs!C22=Inputs!C23,8&lt;9))),1,0)))</f>
        <v>99</v>
      </c>
      <c r="CJ134" s="3">
        <f>IF(Inputs!$B$27&lt;&gt;"Ready","PENDING INPUTS",IF(A134&gt;Inputs!$B$6,0,MIN(MAX(0,(CE134+CF134+CG134)-CH134),MAX(0,C134-D134-(IF(O134&lt;CI134,K134+L134+M134-N134,0)+IF(W134&lt;CI134,S134+T134+U134-V134,0)+IF(AE134&lt;CI134,AA134+AB134+AC134-AD134,0)+IF(AM134&lt;CI134,AI134+AJ134+AK134-AL134,0)+IF(AU134&lt;CI134,AQ134+AR134+AS134-AT134,0)+IF(BC134&lt;CI134,AY134+AZ134+BA134-BB134,0)+IF(BK134&lt;CI134,BG134+BH134+BI134-BJ134,0)+IF(BS134&lt;CI134,BO134+BP134+BQ134-BR134,0)+IF(CA134&lt;CI134,BW134+BX134+BY134-BZ134,0)+IF(CI134&lt;CI134,CE134+CF134+CG134-CH134,0))))))</f>
        <v>0</v>
      </c>
      <c r="CK134" s="3">
        <f>IF(Inputs!$B$27&lt;&gt;"Ready","PENDING INPUTS",MIN((CE134+CF134+CG134),IF(D134&gt;C134,IF(D134=0,0,CH134*C134/D134),CH134+CJ134)))</f>
        <v>0</v>
      </c>
      <c r="CL134" s="3">
        <f>IF(Inputs!$B$27&lt;&gt;"Ready","PENDING INPUTS",MAX(0,(CE134+CF134+CG134)-CK134))</f>
        <v>0</v>
      </c>
    </row>
    <row r="135" spans="1:90" ht="27.95" customHeight="1" x14ac:dyDescent="0.25">
      <c r="A135">
        <v>131</v>
      </c>
      <c r="B135" s="13">
        <f>IF(Inputs!$B$27&lt;&gt;"Ready","PENDING INPUTS",EDATE(Inputs!$B$5,A135-1))</f>
        <v>50253</v>
      </c>
      <c r="C135" s="3">
        <f>IF(Inputs!$B$27&lt;&gt;"Ready","PENDING INPUTS",IF(A135&lt;=Inputs!$B$6,MAX(0,Inputs!$B$4+IF(A135=Inputs!$B$7,Inputs!$B$8,0)+IF(A135=Inputs!$B$9,Inputs!$B$10,0)),0))</f>
        <v>0</v>
      </c>
      <c r="D135" s="3">
        <f>IF(Inputs!$B$27&lt;&gt;"Ready","PENDING INPUTS",SUM(N135,V135,AD135,AL135,AT135,BB135,BJ135,BR135,BZ135,CH135))</f>
        <v>0</v>
      </c>
      <c r="E135" s="3">
        <f>IF(Inputs!$B$27&lt;&gt;"Ready","PENDING INPUTS",MAX(0,D135-C135))</f>
        <v>0</v>
      </c>
      <c r="F135" s="3">
        <f>IF(Inputs!$B$27&lt;&gt;"Ready","PENDING INPUTS",SUM(Q135,Y135,AG135,AO135,AW135,BE135,BM135,BU135,CC135,CK135))</f>
        <v>0</v>
      </c>
      <c r="G135" s="3">
        <f>IF(Inputs!$B$27&lt;&gt;"Ready","PENDING INPUTS",SUM(L135,T135,AB135,AJ135,AR135,AZ135,BH135,BP135,BX135,CF135))</f>
        <v>0</v>
      </c>
      <c r="H135" s="3">
        <f>IF(Inputs!$B$27&lt;&gt;"Ready","PENDING INPUTS",SUM(M135,U135,AC135,AK135,AS135,BA135,BI135,BQ135,BY135,CG135))</f>
        <v>0</v>
      </c>
      <c r="I135" s="3">
        <f>IF(Inputs!$B$27&lt;&gt;"Ready","PENDING INPUTS",SUM(R135,Z135,AH135,AP135,AX135,BF135,BN135,BV135,CD135,CL135))</f>
        <v>0</v>
      </c>
      <c r="J135" t="str">
        <f>IF(Inputs!$B$27&lt;&gt;"Ready","PENDING INPUTS",IF(A135&gt;Inputs!$B$6,"Beyond horizon",IF(E135&gt;0.005,"MINIMUM SHORTFALL",IF(I135&lt;0.005,"Paid off","In progress"))))</f>
        <v>Beyond horizon</v>
      </c>
      <c r="K135" s="3">
        <f>IF(Inputs!$B$27&lt;&gt;"Ready","PENDING INPUTS",R134)</f>
        <v>0</v>
      </c>
      <c r="L135" s="3">
        <f>IF(Inputs!$B$27&lt;&gt;"Ready","PENDING INPUTS",IF(A135&lt;=Inputs!$B$6,ROUND(K135*Inputs!C14/12,2),0))</f>
        <v>0</v>
      </c>
      <c r="M135" s="3">
        <f>IF(Inputs!$B$27&lt;&gt;"Ready","PENDING INPUTS",IF(AND(A135&lt;=Inputs!$B$6,K135&gt;0),Inputs!G14,0))</f>
        <v>0</v>
      </c>
      <c r="N135" s="3">
        <f>IF(Inputs!$B$27&lt;&gt;"Ready","PENDING INPUTS",IF(A135&gt;Inputs!$B$6,0,MIN((K135+L135+M135),IF(Inputs!H14=1,Inputs!D14,MAX(Inputs!F14,ROUND(K135*Inputs!E14+L135+M135,2))))))</f>
        <v>0</v>
      </c>
      <c r="O135">
        <f>IF(Inputs!$B$27&lt;&gt;"Ready","PENDING INPUTS",IF(K135&lt;=0,99,1+IF(AND(S135&gt;0,OR(Inputs!C15&gt;Inputs!C14,AND(Inputs!C15=Inputs!C14,1&lt;0))),1,0)+IF(AND(AA135&gt;0,OR(Inputs!C16&gt;Inputs!C14,AND(Inputs!C16=Inputs!C14,2&lt;0))),1,0)+IF(AND(AI135&gt;0,OR(Inputs!C17&gt;Inputs!C14,AND(Inputs!C17=Inputs!C14,3&lt;0))),1,0)+IF(AND(AQ135&gt;0,OR(Inputs!C18&gt;Inputs!C14,AND(Inputs!C18=Inputs!C14,4&lt;0))),1,0)+IF(AND(AY135&gt;0,OR(Inputs!C19&gt;Inputs!C14,AND(Inputs!C19=Inputs!C14,5&lt;0))),1,0)+IF(AND(BG135&gt;0,OR(Inputs!C20&gt;Inputs!C14,AND(Inputs!C20=Inputs!C14,6&lt;0))),1,0)+IF(AND(BO135&gt;0,OR(Inputs!C21&gt;Inputs!C14,AND(Inputs!C21=Inputs!C14,7&lt;0))),1,0)+IF(AND(BW135&gt;0,OR(Inputs!C22&gt;Inputs!C14,AND(Inputs!C22=Inputs!C14,8&lt;0))),1,0)+IF(AND(CE135&gt;0,OR(Inputs!C23&gt;Inputs!C14,AND(Inputs!C23=Inputs!C14,9&lt;0))),1,0)))</f>
        <v>99</v>
      </c>
      <c r="P135" s="3">
        <f>IF(Inputs!$B$27&lt;&gt;"Ready","PENDING INPUTS",IF(A135&gt;Inputs!$B$6,0,MIN(MAX(0,(K135+L135+M135)-N135),MAX(0,C135-D135-(IF(O135&lt;O135,K135+L135+M135-N135,0)+IF(W135&lt;O135,S135+T135+U135-V135,0)+IF(AE135&lt;O135,AA135+AB135+AC135-AD135,0)+IF(AM135&lt;O135,AI135+AJ135+AK135-AL135,0)+IF(AU135&lt;O135,AQ135+AR135+AS135-AT135,0)+IF(BC135&lt;O135,AY135+AZ135+BA135-BB135,0)+IF(BK135&lt;O135,BG135+BH135+BI135-BJ135,0)+IF(BS135&lt;O135,BO135+BP135+BQ135-BR135,0)+IF(CA135&lt;O135,BW135+BX135+BY135-BZ135,0)+IF(CI135&lt;O135,CE135+CF135+CG135-CH135,0))))))</f>
        <v>0</v>
      </c>
      <c r="Q135" s="3">
        <f>IF(Inputs!$B$27&lt;&gt;"Ready","PENDING INPUTS",MIN((K135+L135+M135),IF(D135&gt;C135,IF(D135=0,0,N135*C135/D135),N135+P135)))</f>
        <v>0</v>
      </c>
      <c r="R135" s="3">
        <f>IF(Inputs!$B$27&lt;&gt;"Ready","PENDING INPUTS",MAX(0,(K135+L135+M135)-Q135))</f>
        <v>0</v>
      </c>
      <c r="S135" s="3">
        <f>IF(Inputs!$B$27&lt;&gt;"Ready","PENDING INPUTS",Z134)</f>
        <v>0</v>
      </c>
      <c r="T135" s="3">
        <f>IF(Inputs!$B$27&lt;&gt;"Ready","PENDING INPUTS",IF(A135&lt;=Inputs!$B$6,ROUND(S135*Inputs!C15/12,2),0))</f>
        <v>0</v>
      </c>
      <c r="U135" s="3">
        <f>IF(Inputs!$B$27&lt;&gt;"Ready","PENDING INPUTS",IF(AND(A135&lt;=Inputs!$B$6,S135&gt;0),Inputs!G15,0))</f>
        <v>0</v>
      </c>
      <c r="V135" s="3">
        <f>IF(Inputs!$B$27&lt;&gt;"Ready","PENDING INPUTS",IF(A135&gt;Inputs!$B$6,0,MIN((S135+T135+U135),IF(Inputs!H15=1,Inputs!D15,MAX(Inputs!F15,ROUND(S135*Inputs!E15+T135+U135,2))))))</f>
        <v>0</v>
      </c>
      <c r="W135">
        <f>IF(Inputs!$B$27&lt;&gt;"Ready","PENDING INPUTS",IF(S135&lt;=0,99,1+IF(AND(K135&gt;0,OR(Inputs!C14&gt;Inputs!C15,AND(Inputs!C14=Inputs!C15,0&lt;1))),1,0)+IF(AND(AA135&gt;0,OR(Inputs!C16&gt;Inputs!C15,AND(Inputs!C16=Inputs!C15,2&lt;1))),1,0)+IF(AND(AI135&gt;0,OR(Inputs!C17&gt;Inputs!C15,AND(Inputs!C17=Inputs!C15,3&lt;1))),1,0)+IF(AND(AQ135&gt;0,OR(Inputs!C18&gt;Inputs!C15,AND(Inputs!C18=Inputs!C15,4&lt;1))),1,0)+IF(AND(AY135&gt;0,OR(Inputs!C19&gt;Inputs!C15,AND(Inputs!C19=Inputs!C15,5&lt;1))),1,0)+IF(AND(BG135&gt;0,OR(Inputs!C20&gt;Inputs!C15,AND(Inputs!C20=Inputs!C15,6&lt;1))),1,0)+IF(AND(BO135&gt;0,OR(Inputs!C21&gt;Inputs!C15,AND(Inputs!C21=Inputs!C15,7&lt;1))),1,0)+IF(AND(BW135&gt;0,OR(Inputs!C22&gt;Inputs!C15,AND(Inputs!C22=Inputs!C15,8&lt;1))),1,0)+IF(AND(CE135&gt;0,OR(Inputs!C23&gt;Inputs!C15,AND(Inputs!C23=Inputs!C15,9&lt;1))),1,0)))</f>
        <v>99</v>
      </c>
      <c r="X135" s="3">
        <f>IF(Inputs!$B$27&lt;&gt;"Ready","PENDING INPUTS",IF(A135&gt;Inputs!$B$6,0,MIN(MAX(0,(S135+T135+U135)-V135),MAX(0,C135-D135-(IF(O135&lt;W135,K135+L135+M135-N135,0)+IF(W135&lt;W135,S135+T135+U135-V135,0)+IF(AE135&lt;W135,AA135+AB135+AC135-AD135,0)+IF(AM135&lt;W135,AI135+AJ135+AK135-AL135,0)+IF(AU135&lt;W135,AQ135+AR135+AS135-AT135,0)+IF(BC135&lt;W135,AY135+AZ135+BA135-BB135,0)+IF(BK135&lt;W135,BG135+BH135+BI135-BJ135,0)+IF(BS135&lt;W135,BO135+BP135+BQ135-BR135,0)+IF(CA135&lt;W135,BW135+BX135+BY135-BZ135,0)+IF(CI135&lt;W135,CE135+CF135+CG135-CH135,0))))))</f>
        <v>0</v>
      </c>
      <c r="Y135" s="3">
        <f>IF(Inputs!$B$27&lt;&gt;"Ready","PENDING INPUTS",MIN((S135+T135+U135),IF(D135&gt;C135,IF(D135=0,0,V135*C135/D135),V135+X135)))</f>
        <v>0</v>
      </c>
      <c r="Z135" s="3">
        <f>IF(Inputs!$B$27&lt;&gt;"Ready","PENDING INPUTS",MAX(0,(S135+T135+U135)-Y135))</f>
        <v>0</v>
      </c>
      <c r="AA135" s="3">
        <f>IF(Inputs!$B$27&lt;&gt;"Ready","PENDING INPUTS",AH134)</f>
        <v>0</v>
      </c>
      <c r="AB135" s="3">
        <f>IF(Inputs!$B$27&lt;&gt;"Ready","PENDING INPUTS",IF(A135&lt;=Inputs!$B$6,ROUND(AA135*Inputs!C16/12,2),0))</f>
        <v>0</v>
      </c>
      <c r="AC135" s="3">
        <f>IF(Inputs!$B$27&lt;&gt;"Ready","PENDING INPUTS",IF(AND(A135&lt;=Inputs!$B$6,AA135&gt;0),Inputs!G16,0))</f>
        <v>0</v>
      </c>
      <c r="AD135" s="3">
        <f>IF(Inputs!$B$27&lt;&gt;"Ready","PENDING INPUTS",IF(A135&gt;Inputs!$B$6,0,MIN((AA135+AB135+AC135),IF(Inputs!H16=1,Inputs!D16,MAX(Inputs!F16,ROUND(AA135*Inputs!E16+AB135+AC135,2))))))</f>
        <v>0</v>
      </c>
      <c r="AE135">
        <f>IF(Inputs!$B$27&lt;&gt;"Ready","PENDING INPUTS",IF(AA135&lt;=0,99,1+IF(AND(K135&gt;0,OR(Inputs!C14&gt;Inputs!C16,AND(Inputs!C14=Inputs!C16,0&lt;2))),1,0)+IF(AND(S135&gt;0,OR(Inputs!C15&gt;Inputs!C16,AND(Inputs!C15=Inputs!C16,1&lt;2))),1,0)+IF(AND(AI135&gt;0,OR(Inputs!C17&gt;Inputs!C16,AND(Inputs!C17=Inputs!C16,3&lt;2))),1,0)+IF(AND(AQ135&gt;0,OR(Inputs!C18&gt;Inputs!C16,AND(Inputs!C18=Inputs!C16,4&lt;2))),1,0)+IF(AND(AY135&gt;0,OR(Inputs!C19&gt;Inputs!C16,AND(Inputs!C19=Inputs!C16,5&lt;2))),1,0)+IF(AND(BG135&gt;0,OR(Inputs!C20&gt;Inputs!C16,AND(Inputs!C20=Inputs!C16,6&lt;2))),1,0)+IF(AND(BO135&gt;0,OR(Inputs!C21&gt;Inputs!C16,AND(Inputs!C21=Inputs!C16,7&lt;2))),1,0)+IF(AND(BW135&gt;0,OR(Inputs!C22&gt;Inputs!C16,AND(Inputs!C22=Inputs!C16,8&lt;2))),1,0)+IF(AND(CE135&gt;0,OR(Inputs!C23&gt;Inputs!C16,AND(Inputs!C23=Inputs!C16,9&lt;2))),1,0)))</f>
        <v>99</v>
      </c>
      <c r="AF135" s="3">
        <f>IF(Inputs!$B$27&lt;&gt;"Ready","PENDING INPUTS",IF(A135&gt;Inputs!$B$6,0,MIN(MAX(0,(AA135+AB135+AC135)-AD135),MAX(0,C135-D135-(IF(O135&lt;AE135,K135+L135+M135-N135,0)+IF(W135&lt;AE135,S135+T135+U135-V135,0)+IF(AE135&lt;AE135,AA135+AB135+AC135-AD135,0)+IF(AM135&lt;AE135,AI135+AJ135+AK135-AL135,0)+IF(AU135&lt;AE135,AQ135+AR135+AS135-AT135,0)+IF(BC135&lt;AE135,AY135+AZ135+BA135-BB135,0)+IF(BK135&lt;AE135,BG135+BH135+BI135-BJ135,0)+IF(BS135&lt;AE135,BO135+BP135+BQ135-BR135,0)+IF(CA135&lt;AE135,BW135+BX135+BY135-BZ135,0)+IF(CI135&lt;AE135,CE135+CF135+CG135-CH135,0))))))</f>
        <v>0</v>
      </c>
      <c r="AG135" s="3">
        <f>IF(Inputs!$B$27&lt;&gt;"Ready","PENDING INPUTS",MIN((AA135+AB135+AC135),IF(D135&gt;C135,IF(D135=0,0,AD135*C135/D135),AD135+AF135)))</f>
        <v>0</v>
      </c>
      <c r="AH135" s="3">
        <f>IF(Inputs!$B$27&lt;&gt;"Ready","PENDING INPUTS",MAX(0,(AA135+AB135+AC135)-AG135))</f>
        <v>0</v>
      </c>
      <c r="AI135" s="3">
        <f>IF(Inputs!$B$27&lt;&gt;"Ready","PENDING INPUTS",AP134)</f>
        <v>0</v>
      </c>
      <c r="AJ135" s="3">
        <f>IF(Inputs!$B$27&lt;&gt;"Ready","PENDING INPUTS",IF(A135&lt;=Inputs!$B$6,ROUND(AI135*Inputs!C17/12,2),0))</f>
        <v>0</v>
      </c>
      <c r="AK135" s="3">
        <f>IF(Inputs!$B$27&lt;&gt;"Ready","PENDING INPUTS",IF(AND(A135&lt;=Inputs!$B$6,AI135&gt;0),Inputs!G17,0))</f>
        <v>0</v>
      </c>
      <c r="AL135" s="3">
        <f>IF(Inputs!$B$27&lt;&gt;"Ready","PENDING INPUTS",IF(A135&gt;Inputs!$B$6,0,MIN((AI135+AJ135+AK135),IF(Inputs!H17=1,Inputs!D17,MAX(Inputs!F17,ROUND(AI135*Inputs!E17+AJ135+AK135,2))))))</f>
        <v>0</v>
      </c>
      <c r="AM135">
        <f>IF(Inputs!$B$27&lt;&gt;"Ready","PENDING INPUTS",IF(AI135&lt;=0,99,1+IF(AND(K135&gt;0,OR(Inputs!C14&gt;Inputs!C17,AND(Inputs!C14=Inputs!C17,0&lt;3))),1,0)+IF(AND(S135&gt;0,OR(Inputs!C15&gt;Inputs!C17,AND(Inputs!C15=Inputs!C17,1&lt;3))),1,0)+IF(AND(AA135&gt;0,OR(Inputs!C16&gt;Inputs!C17,AND(Inputs!C16=Inputs!C17,2&lt;3))),1,0)+IF(AND(AQ135&gt;0,OR(Inputs!C18&gt;Inputs!C17,AND(Inputs!C18=Inputs!C17,4&lt;3))),1,0)+IF(AND(AY135&gt;0,OR(Inputs!C19&gt;Inputs!C17,AND(Inputs!C19=Inputs!C17,5&lt;3))),1,0)+IF(AND(BG135&gt;0,OR(Inputs!C20&gt;Inputs!C17,AND(Inputs!C20=Inputs!C17,6&lt;3))),1,0)+IF(AND(BO135&gt;0,OR(Inputs!C21&gt;Inputs!C17,AND(Inputs!C21=Inputs!C17,7&lt;3))),1,0)+IF(AND(BW135&gt;0,OR(Inputs!C22&gt;Inputs!C17,AND(Inputs!C22=Inputs!C17,8&lt;3))),1,0)+IF(AND(CE135&gt;0,OR(Inputs!C23&gt;Inputs!C17,AND(Inputs!C23=Inputs!C17,9&lt;3))),1,0)))</f>
        <v>99</v>
      </c>
      <c r="AN135" s="3">
        <f>IF(Inputs!$B$27&lt;&gt;"Ready","PENDING INPUTS",IF(A135&gt;Inputs!$B$6,0,MIN(MAX(0,(AI135+AJ135+AK135)-AL135),MAX(0,C135-D135-(IF(O135&lt;AM135,K135+L135+M135-N135,0)+IF(W135&lt;AM135,S135+T135+U135-V135,0)+IF(AE135&lt;AM135,AA135+AB135+AC135-AD135,0)+IF(AM135&lt;AM135,AI135+AJ135+AK135-AL135,0)+IF(AU135&lt;AM135,AQ135+AR135+AS135-AT135,0)+IF(BC135&lt;AM135,AY135+AZ135+BA135-BB135,0)+IF(BK135&lt;AM135,BG135+BH135+BI135-BJ135,0)+IF(BS135&lt;AM135,BO135+BP135+BQ135-BR135,0)+IF(CA135&lt;AM135,BW135+BX135+BY135-BZ135,0)+IF(CI135&lt;AM135,CE135+CF135+CG135-CH135,0))))))</f>
        <v>0</v>
      </c>
      <c r="AO135" s="3">
        <f>IF(Inputs!$B$27&lt;&gt;"Ready","PENDING INPUTS",MIN((AI135+AJ135+AK135),IF(D135&gt;C135,IF(D135=0,0,AL135*C135/D135),AL135+AN135)))</f>
        <v>0</v>
      </c>
      <c r="AP135" s="3">
        <f>IF(Inputs!$B$27&lt;&gt;"Ready","PENDING INPUTS",MAX(0,(AI135+AJ135+AK135)-AO135))</f>
        <v>0</v>
      </c>
      <c r="AQ135" s="3">
        <f>IF(Inputs!$B$27&lt;&gt;"Ready","PENDING INPUTS",AX134)</f>
        <v>0</v>
      </c>
      <c r="AR135" s="3">
        <f>IF(Inputs!$B$27&lt;&gt;"Ready","PENDING INPUTS",IF(A135&lt;=Inputs!$B$6,ROUND(AQ135*Inputs!C18/12,2),0))</f>
        <v>0</v>
      </c>
      <c r="AS135" s="3">
        <f>IF(Inputs!$B$27&lt;&gt;"Ready","PENDING INPUTS",IF(AND(A135&lt;=Inputs!$B$6,AQ135&gt;0),Inputs!G18,0))</f>
        <v>0</v>
      </c>
      <c r="AT135" s="3">
        <f>IF(Inputs!$B$27&lt;&gt;"Ready","PENDING INPUTS",IF(A135&gt;Inputs!$B$6,0,MIN((AQ135+AR135+AS135),IF(Inputs!H18=1,Inputs!D18,MAX(Inputs!F18,ROUND(AQ135*Inputs!E18+AR135+AS135,2))))))</f>
        <v>0</v>
      </c>
      <c r="AU135">
        <f>IF(Inputs!$B$27&lt;&gt;"Ready","PENDING INPUTS",IF(AQ135&lt;=0,99,1+IF(AND(K135&gt;0,OR(Inputs!C14&gt;Inputs!C18,AND(Inputs!C14=Inputs!C18,0&lt;4))),1,0)+IF(AND(S135&gt;0,OR(Inputs!C15&gt;Inputs!C18,AND(Inputs!C15=Inputs!C18,1&lt;4))),1,0)+IF(AND(AA135&gt;0,OR(Inputs!C16&gt;Inputs!C18,AND(Inputs!C16=Inputs!C18,2&lt;4))),1,0)+IF(AND(AI135&gt;0,OR(Inputs!C17&gt;Inputs!C18,AND(Inputs!C17=Inputs!C18,3&lt;4))),1,0)+IF(AND(AY135&gt;0,OR(Inputs!C19&gt;Inputs!C18,AND(Inputs!C19=Inputs!C18,5&lt;4))),1,0)+IF(AND(BG135&gt;0,OR(Inputs!C20&gt;Inputs!C18,AND(Inputs!C20=Inputs!C18,6&lt;4))),1,0)+IF(AND(BO135&gt;0,OR(Inputs!C21&gt;Inputs!C18,AND(Inputs!C21=Inputs!C18,7&lt;4))),1,0)+IF(AND(BW135&gt;0,OR(Inputs!C22&gt;Inputs!C18,AND(Inputs!C22=Inputs!C18,8&lt;4))),1,0)+IF(AND(CE135&gt;0,OR(Inputs!C23&gt;Inputs!C18,AND(Inputs!C23=Inputs!C18,9&lt;4))),1,0)))</f>
        <v>99</v>
      </c>
      <c r="AV135" s="3">
        <f>IF(Inputs!$B$27&lt;&gt;"Ready","PENDING INPUTS",IF(A135&gt;Inputs!$B$6,0,MIN(MAX(0,(AQ135+AR135+AS135)-AT135),MAX(0,C135-D135-(IF(O135&lt;AU135,K135+L135+M135-N135,0)+IF(W135&lt;AU135,S135+T135+U135-V135,0)+IF(AE135&lt;AU135,AA135+AB135+AC135-AD135,0)+IF(AM135&lt;AU135,AI135+AJ135+AK135-AL135,0)+IF(AU135&lt;AU135,AQ135+AR135+AS135-AT135,0)+IF(BC135&lt;AU135,AY135+AZ135+BA135-BB135,0)+IF(BK135&lt;AU135,BG135+BH135+BI135-BJ135,0)+IF(BS135&lt;AU135,BO135+BP135+BQ135-BR135,0)+IF(CA135&lt;AU135,BW135+BX135+BY135-BZ135,0)+IF(CI135&lt;AU135,CE135+CF135+CG135-CH135,0))))))</f>
        <v>0</v>
      </c>
      <c r="AW135" s="3">
        <f>IF(Inputs!$B$27&lt;&gt;"Ready","PENDING INPUTS",MIN((AQ135+AR135+AS135),IF(D135&gt;C135,IF(D135=0,0,AT135*C135/D135),AT135+AV135)))</f>
        <v>0</v>
      </c>
      <c r="AX135" s="3">
        <f>IF(Inputs!$B$27&lt;&gt;"Ready","PENDING INPUTS",MAX(0,(AQ135+AR135+AS135)-AW135))</f>
        <v>0</v>
      </c>
      <c r="AY135" s="3">
        <f>IF(Inputs!$B$27&lt;&gt;"Ready","PENDING INPUTS",BF134)</f>
        <v>0</v>
      </c>
      <c r="AZ135" s="3">
        <f>IF(Inputs!$B$27&lt;&gt;"Ready","PENDING INPUTS",IF(A135&lt;=Inputs!$B$6,ROUND(AY135*Inputs!C19/12,2),0))</f>
        <v>0</v>
      </c>
      <c r="BA135" s="3">
        <f>IF(Inputs!$B$27&lt;&gt;"Ready","PENDING INPUTS",IF(AND(A135&lt;=Inputs!$B$6,AY135&gt;0),Inputs!G19,0))</f>
        <v>0</v>
      </c>
      <c r="BB135" s="3">
        <f>IF(Inputs!$B$27&lt;&gt;"Ready","PENDING INPUTS",IF(A135&gt;Inputs!$B$6,0,MIN((AY135+AZ135+BA135),IF(Inputs!H19=1,Inputs!D19,MAX(Inputs!F19,ROUND(AY135*Inputs!E19+AZ135+BA135,2))))))</f>
        <v>0</v>
      </c>
      <c r="BC135">
        <f>IF(Inputs!$B$27&lt;&gt;"Ready","PENDING INPUTS",IF(AY135&lt;=0,99,1+IF(AND(K135&gt;0,OR(Inputs!C14&gt;Inputs!C19,AND(Inputs!C14=Inputs!C19,0&lt;5))),1,0)+IF(AND(S135&gt;0,OR(Inputs!C15&gt;Inputs!C19,AND(Inputs!C15=Inputs!C19,1&lt;5))),1,0)+IF(AND(AA135&gt;0,OR(Inputs!C16&gt;Inputs!C19,AND(Inputs!C16=Inputs!C19,2&lt;5))),1,0)+IF(AND(AI135&gt;0,OR(Inputs!C17&gt;Inputs!C19,AND(Inputs!C17=Inputs!C19,3&lt;5))),1,0)+IF(AND(AQ135&gt;0,OR(Inputs!C18&gt;Inputs!C19,AND(Inputs!C18=Inputs!C19,4&lt;5))),1,0)+IF(AND(BG135&gt;0,OR(Inputs!C20&gt;Inputs!C19,AND(Inputs!C20=Inputs!C19,6&lt;5))),1,0)+IF(AND(BO135&gt;0,OR(Inputs!C21&gt;Inputs!C19,AND(Inputs!C21=Inputs!C19,7&lt;5))),1,0)+IF(AND(BW135&gt;0,OR(Inputs!C22&gt;Inputs!C19,AND(Inputs!C22=Inputs!C19,8&lt;5))),1,0)+IF(AND(CE135&gt;0,OR(Inputs!C23&gt;Inputs!C19,AND(Inputs!C23=Inputs!C19,9&lt;5))),1,0)))</f>
        <v>99</v>
      </c>
      <c r="BD135" s="3">
        <f>IF(Inputs!$B$27&lt;&gt;"Ready","PENDING INPUTS",IF(A135&gt;Inputs!$B$6,0,MIN(MAX(0,(AY135+AZ135+BA135)-BB135),MAX(0,C135-D135-(IF(O135&lt;BC135,K135+L135+M135-N135,0)+IF(W135&lt;BC135,S135+T135+U135-V135,0)+IF(AE135&lt;BC135,AA135+AB135+AC135-AD135,0)+IF(AM135&lt;BC135,AI135+AJ135+AK135-AL135,0)+IF(AU135&lt;BC135,AQ135+AR135+AS135-AT135,0)+IF(BC135&lt;BC135,AY135+AZ135+BA135-BB135,0)+IF(BK135&lt;BC135,BG135+BH135+BI135-BJ135,0)+IF(BS135&lt;BC135,BO135+BP135+BQ135-BR135,0)+IF(CA135&lt;BC135,BW135+BX135+BY135-BZ135,0)+IF(CI135&lt;BC135,CE135+CF135+CG135-CH135,0))))))</f>
        <v>0</v>
      </c>
      <c r="BE135" s="3">
        <f>IF(Inputs!$B$27&lt;&gt;"Ready","PENDING INPUTS",MIN((AY135+AZ135+BA135),IF(D135&gt;C135,IF(D135=0,0,BB135*C135/D135),BB135+BD135)))</f>
        <v>0</v>
      </c>
      <c r="BF135" s="3">
        <f>IF(Inputs!$B$27&lt;&gt;"Ready","PENDING INPUTS",MAX(0,(AY135+AZ135+BA135)-BE135))</f>
        <v>0</v>
      </c>
      <c r="BG135" s="3">
        <f>IF(Inputs!$B$27&lt;&gt;"Ready","PENDING INPUTS",BN134)</f>
        <v>0</v>
      </c>
      <c r="BH135" s="3">
        <f>IF(Inputs!$B$27&lt;&gt;"Ready","PENDING INPUTS",IF(A135&lt;=Inputs!$B$6,ROUND(BG135*Inputs!C20/12,2),0))</f>
        <v>0</v>
      </c>
      <c r="BI135" s="3">
        <f>IF(Inputs!$B$27&lt;&gt;"Ready","PENDING INPUTS",IF(AND(A135&lt;=Inputs!$B$6,BG135&gt;0),Inputs!G20,0))</f>
        <v>0</v>
      </c>
      <c r="BJ135" s="3">
        <f>IF(Inputs!$B$27&lt;&gt;"Ready","PENDING INPUTS",IF(A135&gt;Inputs!$B$6,0,MIN((BG135+BH135+BI135),IF(Inputs!H20=1,Inputs!D20,MAX(Inputs!F20,ROUND(BG135*Inputs!E20+BH135+BI135,2))))))</f>
        <v>0</v>
      </c>
      <c r="BK135">
        <f>IF(Inputs!$B$27&lt;&gt;"Ready","PENDING INPUTS",IF(BG135&lt;=0,99,1+IF(AND(K135&gt;0,OR(Inputs!C14&gt;Inputs!C20,AND(Inputs!C14=Inputs!C20,0&lt;6))),1,0)+IF(AND(S135&gt;0,OR(Inputs!C15&gt;Inputs!C20,AND(Inputs!C15=Inputs!C20,1&lt;6))),1,0)+IF(AND(AA135&gt;0,OR(Inputs!C16&gt;Inputs!C20,AND(Inputs!C16=Inputs!C20,2&lt;6))),1,0)+IF(AND(AI135&gt;0,OR(Inputs!C17&gt;Inputs!C20,AND(Inputs!C17=Inputs!C20,3&lt;6))),1,0)+IF(AND(AQ135&gt;0,OR(Inputs!C18&gt;Inputs!C20,AND(Inputs!C18=Inputs!C20,4&lt;6))),1,0)+IF(AND(AY135&gt;0,OR(Inputs!C19&gt;Inputs!C20,AND(Inputs!C19=Inputs!C20,5&lt;6))),1,0)+IF(AND(BO135&gt;0,OR(Inputs!C21&gt;Inputs!C20,AND(Inputs!C21=Inputs!C20,7&lt;6))),1,0)+IF(AND(BW135&gt;0,OR(Inputs!C22&gt;Inputs!C20,AND(Inputs!C22=Inputs!C20,8&lt;6))),1,0)+IF(AND(CE135&gt;0,OR(Inputs!C23&gt;Inputs!C20,AND(Inputs!C23=Inputs!C20,9&lt;6))),1,0)))</f>
        <v>99</v>
      </c>
      <c r="BL135" s="3">
        <f>IF(Inputs!$B$27&lt;&gt;"Ready","PENDING INPUTS",IF(A135&gt;Inputs!$B$6,0,MIN(MAX(0,(BG135+BH135+BI135)-BJ135),MAX(0,C135-D135-(IF(O135&lt;BK135,K135+L135+M135-N135,0)+IF(W135&lt;BK135,S135+T135+U135-V135,0)+IF(AE135&lt;BK135,AA135+AB135+AC135-AD135,0)+IF(AM135&lt;BK135,AI135+AJ135+AK135-AL135,0)+IF(AU135&lt;BK135,AQ135+AR135+AS135-AT135,0)+IF(BC135&lt;BK135,AY135+AZ135+BA135-BB135,0)+IF(BK135&lt;BK135,BG135+BH135+BI135-BJ135,0)+IF(BS135&lt;BK135,BO135+BP135+BQ135-BR135,0)+IF(CA135&lt;BK135,BW135+BX135+BY135-BZ135,0)+IF(CI135&lt;BK135,CE135+CF135+CG135-CH135,0))))))</f>
        <v>0</v>
      </c>
      <c r="BM135" s="3">
        <f>IF(Inputs!$B$27&lt;&gt;"Ready","PENDING INPUTS",MIN((BG135+BH135+BI135),IF(D135&gt;C135,IF(D135=0,0,BJ135*C135/D135),BJ135+BL135)))</f>
        <v>0</v>
      </c>
      <c r="BN135" s="3">
        <f>IF(Inputs!$B$27&lt;&gt;"Ready","PENDING INPUTS",MAX(0,(BG135+BH135+BI135)-BM135))</f>
        <v>0</v>
      </c>
      <c r="BO135" s="3">
        <f>IF(Inputs!$B$27&lt;&gt;"Ready","PENDING INPUTS",BV134)</f>
        <v>0</v>
      </c>
      <c r="BP135" s="3">
        <f>IF(Inputs!$B$27&lt;&gt;"Ready","PENDING INPUTS",IF(A135&lt;=Inputs!$B$6,ROUND(BO135*Inputs!C21/12,2),0))</f>
        <v>0</v>
      </c>
      <c r="BQ135" s="3">
        <f>IF(Inputs!$B$27&lt;&gt;"Ready","PENDING INPUTS",IF(AND(A135&lt;=Inputs!$B$6,BO135&gt;0),Inputs!G21,0))</f>
        <v>0</v>
      </c>
      <c r="BR135" s="3">
        <f>IF(Inputs!$B$27&lt;&gt;"Ready","PENDING INPUTS",IF(A135&gt;Inputs!$B$6,0,MIN((BO135+BP135+BQ135),IF(Inputs!H21=1,Inputs!D21,MAX(Inputs!F21,ROUND(BO135*Inputs!E21+BP135+BQ135,2))))))</f>
        <v>0</v>
      </c>
      <c r="BS135">
        <f>IF(Inputs!$B$27&lt;&gt;"Ready","PENDING INPUTS",IF(BO135&lt;=0,99,1+IF(AND(K135&gt;0,OR(Inputs!C14&gt;Inputs!C21,AND(Inputs!C14=Inputs!C21,0&lt;7))),1,0)+IF(AND(S135&gt;0,OR(Inputs!C15&gt;Inputs!C21,AND(Inputs!C15=Inputs!C21,1&lt;7))),1,0)+IF(AND(AA135&gt;0,OR(Inputs!C16&gt;Inputs!C21,AND(Inputs!C16=Inputs!C21,2&lt;7))),1,0)+IF(AND(AI135&gt;0,OR(Inputs!C17&gt;Inputs!C21,AND(Inputs!C17=Inputs!C21,3&lt;7))),1,0)+IF(AND(AQ135&gt;0,OR(Inputs!C18&gt;Inputs!C21,AND(Inputs!C18=Inputs!C21,4&lt;7))),1,0)+IF(AND(AY135&gt;0,OR(Inputs!C19&gt;Inputs!C21,AND(Inputs!C19=Inputs!C21,5&lt;7))),1,0)+IF(AND(BG135&gt;0,OR(Inputs!C20&gt;Inputs!C21,AND(Inputs!C20=Inputs!C21,6&lt;7))),1,0)+IF(AND(BW135&gt;0,OR(Inputs!C22&gt;Inputs!C21,AND(Inputs!C22=Inputs!C21,8&lt;7))),1,0)+IF(AND(CE135&gt;0,OR(Inputs!C23&gt;Inputs!C21,AND(Inputs!C23=Inputs!C21,9&lt;7))),1,0)))</f>
        <v>99</v>
      </c>
      <c r="BT135" s="3">
        <f>IF(Inputs!$B$27&lt;&gt;"Ready","PENDING INPUTS",IF(A135&gt;Inputs!$B$6,0,MIN(MAX(0,(BO135+BP135+BQ135)-BR135),MAX(0,C135-D135-(IF(O135&lt;BS135,K135+L135+M135-N135,0)+IF(W135&lt;BS135,S135+T135+U135-V135,0)+IF(AE135&lt;BS135,AA135+AB135+AC135-AD135,0)+IF(AM135&lt;BS135,AI135+AJ135+AK135-AL135,0)+IF(AU135&lt;BS135,AQ135+AR135+AS135-AT135,0)+IF(BC135&lt;BS135,AY135+AZ135+BA135-BB135,0)+IF(BK135&lt;BS135,BG135+BH135+BI135-BJ135,0)+IF(BS135&lt;BS135,BO135+BP135+BQ135-BR135,0)+IF(CA135&lt;BS135,BW135+BX135+BY135-BZ135,0)+IF(CI135&lt;BS135,CE135+CF135+CG135-CH135,0))))))</f>
        <v>0</v>
      </c>
      <c r="BU135" s="3">
        <f>IF(Inputs!$B$27&lt;&gt;"Ready","PENDING INPUTS",MIN((BO135+BP135+BQ135),IF(D135&gt;C135,IF(D135=0,0,BR135*C135/D135),BR135+BT135)))</f>
        <v>0</v>
      </c>
      <c r="BV135" s="3">
        <f>IF(Inputs!$B$27&lt;&gt;"Ready","PENDING INPUTS",MAX(0,(BO135+BP135+BQ135)-BU135))</f>
        <v>0</v>
      </c>
      <c r="BW135" s="3">
        <f>IF(Inputs!$B$27&lt;&gt;"Ready","PENDING INPUTS",CD134)</f>
        <v>0</v>
      </c>
      <c r="BX135" s="3">
        <f>IF(Inputs!$B$27&lt;&gt;"Ready","PENDING INPUTS",IF(A135&lt;=Inputs!$B$6,ROUND(BW135*Inputs!C22/12,2),0))</f>
        <v>0</v>
      </c>
      <c r="BY135" s="3">
        <f>IF(Inputs!$B$27&lt;&gt;"Ready","PENDING INPUTS",IF(AND(A135&lt;=Inputs!$B$6,BW135&gt;0),Inputs!G22,0))</f>
        <v>0</v>
      </c>
      <c r="BZ135" s="3">
        <f>IF(Inputs!$B$27&lt;&gt;"Ready","PENDING INPUTS",IF(A135&gt;Inputs!$B$6,0,MIN((BW135+BX135+BY135),IF(Inputs!H22=1,Inputs!D22,MAX(Inputs!F22,ROUND(BW135*Inputs!E22+BX135+BY135,2))))))</f>
        <v>0</v>
      </c>
      <c r="CA135">
        <f>IF(Inputs!$B$27&lt;&gt;"Ready","PENDING INPUTS",IF(BW135&lt;=0,99,1+IF(AND(K135&gt;0,OR(Inputs!C14&gt;Inputs!C22,AND(Inputs!C14=Inputs!C22,0&lt;8))),1,0)+IF(AND(S135&gt;0,OR(Inputs!C15&gt;Inputs!C22,AND(Inputs!C15=Inputs!C22,1&lt;8))),1,0)+IF(AND(AA135&gt;0,OR(Inputs!C16&gt;Inputs!C22,AND(Inputs!C16=Inputs!C22,2&lt;8))),1,0)+IF(AND(AI135&gt;0,OR(Inputs!C17&gt;Inputs!C22,AND(Inputs!C17=Inputs!C22,3&lt;8))),1,0)+IF(AND(AQ135&gt;0,OR(Inputs!C18&gt;Inputs!C22,AND(Inputs!C18=Inputs!C22,4&lt;8))),1,0)+IF(AND(AY135&gt;0,OR(Inputs!C19&gt;Inputs!C22,AND(Inputs!C19=Inputs!C22,5&lt;8))),1,0)+IF(AND(BG135&gt;0,OR(Inputs!C20&gt;Inputs!C22,AND(Inputs!C20=Inputs!C22,6&lt;8))),1,0)+IF(AND(BO135&gt;0,OR(Inputs!C21&gt;Inputs!C22,AND(Inputs!C21=Inputs!C22,7&lt;8))),1,0)+IF(AND(CE135&gt;0,OR(Inputs!C23&gt;Inputs!C22,AND(Inputs!C23=Inputs!C22,9&lt;8))),1,0)))</f>
        <v>99</v>
      </c>
      <c r="CB135" s="3">
        <f>IF(Inputs!$B$27&lt;&gt;"Ready","PENDING INPUTS",IF(A135&gt;Inputs!$B$6,0,MIN(MAX(0,(BW135+BX135+BY135)-BZ135),MAX(0,C135-D135-(IF(O135&lt;CA135,K135+L135+M135-N135,0)+IF(W135&lt;CA135,S135+T135+U135-V135,0)+IF(AE135&lt;CA135,AA135+AB135+AC135-AD135,0)+IF(AM135&lt;CA135,AI135+AJ135+AK135-AL135,0)+IF(AU135&lt;CA135,AQ135+AR135+AS135-AT135,0)+IF(BC135&lt;CA135,AY135+AZ135+BA135-BB135,0)+IF(BK135&lt;CA135,BG135+BH135+BI135-BJ135,0)+IF(BS135&lt;CA135,BO135+BP135+BQ135-BR135,0)+IF(CA135&lt;CA135,BW135+BX135+BY135-BZ135,0)+IF(CI135&lt;CA135,CE135+CF135+CG135-CH135,0))))))</f>
        <v>0</v>
      </c>
      <c r="CC135" s="3">
        <f>IF(Inputs!$B$27&lt;&gt;"Ready","PENDING INPUTS",MIN((BW135+BX135+BY135),IF(D135&gt;C135,IF(D135=0,0,BZ135*C135/D135),BZ135+CB135)))</f>
        <v>0</v>
      </c>
      <c r="CD135" s="3">
        <f>IF(Inputs!$B$27&lt;&gt;"Ready","PENDING INPUTS",MAX(0,(BW135+BX135+BY135)-CC135))</f>
        <v>0</v>
      </c>
      <c r="CE135" s="3">
        <f>IF(Inputs!$B$27&lt;&gt;"Ready","PENDING INPUTS",CL134)</f>
        <v>0</v>
      </c>
      <c r="CF135" s="3">
        <f>IF(Inputs!$B$27&lt;&gt;"Ready","PENDING INPUTS",IF(A135&lt;=Inputs!$B$6,ROUND(CE135*Inputs!C23/12,2),0))</f>
        <v>0</v>
      </c>
      <c r="CG135" s="3">
        <f>IF(Inputs!$B$27&lt;&gt;"Ready","PENDING INPUTS",IF(AND(A135&lt;=Inputs!$B$6,CE135&gt;0),Inputs!G23,0))</f>
        <v>0</v>
      </c>
      <c r="CH135" s="3">
        <f>IF(Inputs!$B$27&lt;&gt;"Ready","PENDING INPUTS",IF(A135&gt;Inputs!$B$6,0,MIN((CE135+CF135+CG135),IF(Inputs!H23=1,Inputs!D23,MAX(Inputs!F23,ROUND(CE135*Inputs!E23+CF135+CG135,2))))))</f>
        <v>0</v>
      </c>
      <c r="CI135">
        <f>IF(Inputs!$B$27&lt;&gt;"Ready","PENDING INPUTS",IF(CE135&lt;=0,99,1+IF(AND(K135&gt;0,OR(Inputs!C14&gt;Inputs!C23,AND(Inputs!C14=Inputs!C23,0&lt;9))),1,0)+IF(AND(S135&gt;0,OR(Inputs!C15&gt;Inputs!C23,AND(Inputs!C15=Inputs!C23,1&lt;9))),1,0)+IF(AND(AA135&gt;0,OR(Inputs!C16&gt;Inputs!C23,AND(Inputs!C16=Inputs!C23,2&lt;9))),1,0)+IF(AND(AI135&gt;0,OR(Inputs!C17&gt;Inputs!C23,AND(Inputs!C17=Inputs!C23,3&lt;9))),1,0)+IF(AND(AQ135&gt;0,OR(Inputs!C18&gt;Inputs!C23,AND(Inputs!C18=Inputs!C23,4&lt;9))),1,0)+IF(AND(AY135&gt;0,OR(Inputs!C19&gt;Inputs!C23,AND(Inputs!C19=Inputs!C23,5&lt;9))),1,0)+IF(AND(BG135&gt;0,OR(Inputs!C20&gt;Inputs!C23,AND(Inputs!C20=Inputs!C23,6&lt;9))),1,0)+IF(AND(BO135&gt;0,OR(Inputs!C21&gt;Inputs!C23,AND(Inputs!C21=Inputs!C23,7&lt;9))),1,0)+IF(AND(BW135&gt;0,OR(Inputs!C22&gt;Inputs!C23,AND(Inputs!C22=Inputs!C23,8&lt;9))),1,0)))</f>
        <v>99</v>
      </c>
      <c r="CJ135" s="3">
        <f>IF(Inputs!$B$27&lt;&gt;"Ready","PENDING INPUTS",IF(A135&gt;Inputs!$B$6,0,MIN(MAX(0,(CE135+CF135+CG135)-CH135),MAX(0,C135-D135-(IF(O135&lt;CI135,K135+L135+M135-N135,0)+IF(W135&lt;CI135,S135+T135+U135-V135,0)+IF(AE135&lt;CI135,AA135+AB135+AC135-AD135,0)+IF(AM135&lt;CI135,AI135+AJ135+AK135-AL135,0)+IF(AU135&lt;CI135,AQ135+AR135+AS135-AT135,0)+IF(BC135&lt;CI135,AY135+AZ135+BA135-BB135,0)+IF(BK135&lt;CI135,BG135+BH135+BI135-BJ135,0)+IF(BS135&lt;CI135,BO135+BP135+BQ135-BR135,0)+IF(CA135&lt;CI135,BW135+BX135+BY135-BZ135,0)+IF(CI135&lt;CI135,CE135+CF135+CG135-CH135,0))))))</f>
        <v>0</v>
      </c>
      <c r="CK135" s="3">
        <f>IF(Inputs!$B$27&lt;&gt;"Ready","PENDING INPUTS",MIN((CE135+CF135+CG135),IF(D135&gt;C135,IF(D135=0,0,CH135*C135/D135),CH135+CJ135)))</f>
        <v>0</v>
      </c>
      <c r="CL135" s="3">
        <f>IF(Inputs!$B$27&lt;&gt;"Ready","PENDING INPUTS",MAX(0,(CE135+CF135+CG135)-CK135))</f>
        <v>0</v>
      </c>
    </row>
    <row r="136" spans="1:90" ht="27.95" customHeight="1" x14ac:dyDescent="0.25">
      <c r="A136">
        <v>132</v>
      </c>
      <c r="B136" s="13">
        <f>IF(Inputs!$B$27&lt;&gt;"Ready","PENDING INPUTS",EDATE(Inputs!$B$5,A136-1))</f>
        <v>50284</v>
      </c>
      <c r="C136" s="3">
        <f>IF(Inputs!$B$27&lt;&gt;"Ready","PENDING INPUTS",IF(A136&lt;=Inputs!$B$6,MAX(0,Inputs!$B$4+IF(A136=Inputs!$B$7,Inputs!$B$8,0)+IF(A136=Inputs!$B$9,Inputs!$B$10,0)),0))</f>
        <v>0</v>
      </c>
      <c r="D136" s="3">
        <f>IF(Inputs!$B$27&lt;&gt;"Ready","PENDING INPUTS",SUM(N136,V136,AD136,AL136,AT136,BB136,BJ136,BR136,BZ136,CH136))</f>
        <v>0</v>
      </c>
      <c r="E136" s="3">
        <f>IF(Inputs!$B$27&lt;&gt;"Ready","PENDING INPUTS",MAX(0,D136-C136))</f>
        <v>0</v>
      </c>
      <c r="F136" s="3">
        <f>IF(Inputs!$B$27&lt;&gt;"Ready","PENDING INPUTS",SUM(Q136,Y136,AG136,AO136,AW136,BE136,BM136,BU136,CC136,CK136))</f>
        <v>0</v>
      </c>
      <c r="G136" s="3">
        <f>IF(Inputs!$B$27&lt;&gt;"Ready","PENDING INPUTS",SUM(L136,T136,AB136,AJ136,AR136,AZ136,BH136,BP136,BX136,CF136))</f>
        <v>0</v>
      </c>
      <c r="H136" s="3">
        <f>IF(Inputs!$B$27&lt;&gt;"Ready","PENDING INPUTS",SUM(M136,U136,AC136,AK136,AS136,BA136,BI136,BQ136,BY136,CG136))</f>
        <v>0</v>
      </c>
      <c r="I136" s="3">
        <f>IF(Inputs!$B$27&lt;&gt;"Ready","PENDING INPUTS",SUM(R136,Z136,AH136,AP136,AX136,BF136,BN136,BV136,CD136,CL136))</f>
        <v>0</v>
      </c>
      <c r="J136" t="str">
        <f>IF(Inputs!$B$27&lt;&gt;"Ready","PENDING INPUTS",IF(A136&gt;Inputs!$B$6,"Beyond horizon",IF(E136&gt;0.005,"MINIMUM SHORTFALL",IF(I136&lt;0.005,"Paid off","In progress"))))</f>
        <v>Beyond horizon</v>
      </c>
      <c r="K136" s="3">
        <f>IF(Inputs!$B$27&lt;&gt;"Ready","PENDING INPUTS",R135)</f>
        <v>0</v>
      </c>
      <c r="L136" s="3">
        <f>IF(Inputs!$B$27&lt;&gt;"Ready","PENDING INPUTS",IF(A136&lt;=Inputs!$B$6,ROUND(K136*Inputs!C14/12,2),0))</f>
        <v>0</v>
      </c>
      <c r="M136" s="3">
        <f>IF(Inputs!$B$27&lt;&gt;"Ready","PENDING INPUTS",IF(AND(A136&lt;=Inputs!$B$6,K136&gt;0),Inputs!G14,0))</f>
        <v>0</v>
      </c>
      <c r="N136" s="3">
        <f>IF(Inputs!$B$27&lt;&gt;"Ready","PENDING INPUTS",IF(A136&gt;Inputs!$B$6,0,MIN((K136+L136+M136),IF(Inputs!H14=1,Inputs!D14,MAX(Inputs!F14,ROUND(K136*Inputs!E14+L136+M136,2))))))</f>
        <v>0</v>
      </c>
      <c r="O136">
        <f>IF(Inputs!$B$27&lt;&gt;"Ready","PENDING INPUTS",IF(K136&lt;=0,99,1+IF(AND(S136&gt;0,OR(Inputs!C15&gt;Inputs!C14,AND(Inputs!C15=Inputs!C14,1&lt;0))),1,0)+IF(AND(AA136&gt;0,OR(Inputs!C16&gt;Inputs!C14,AND(Inputs!C16=Inputs!C14,2&lt;0))),1,0)+IF(AND(AI136&gt;0,OR(Inputs!C17&gt;Inputs!C14,AND(Inputs!C17=Inputs!C14,3&lt;0))),1,0)+IF(AND(AQ136&gt;0,OR(Inputs!C18&gt;Inputs!C14,AND(Inputs!C18=Inputs!C14,4&lt;0))),1,0)+IF(AND(AY136&gt;0,OR(Inputs!C19&gt;Inputs!C14,AND(Inputs!C19=Inputs!C14,5&lt;0))),1,0)+IF(AND(BG136&gt;0,OR(Inputs!C20&gt;Inputs!C14,AND(Inputs!C20=Inputs!C14,6&lt;0))),1,0)+IF(AND(BO136&gt;0,OR(Inputs!C21&gt;Inputs!C14,AND(Inputs!C21=Inputs!C14,7&lt;0))),1,0)+IF(AND(BW136&gt;0,OR(Inputs!C22&gt;Inputs!C14,AND(Inputs!C22=Inputs!C14,8&lt;0))),1,0)+IF(AND(CE136&gt;0,OR(Inputs!C23&gt;Inputs!C14,AND(Inputs!C23=Inputs!C14,9&lt;0))),1,0)))</f>
        <v>99</v>
      </c>
      <c r="P136" s="3">
        <f>IF(Inputs!$B$27&lt;&gt;"Ready","PENDING INPUTS",IF(A136&gt;Inputs!$B$6,0,MIN(MAX(0,(K136+L136+M136)-N136),MAX(0,C136-D136-(IF(O136&lt;O136,K136+L136+M136-N136,0)+IF(W136&lt;O136,S136+T136+U136-V136,0)+IF(AE136&lt;O136,AA136+AB136+AC136-AD136,0)+IF(AM136&lt;O136,AI136+AJ136+AK136-AL136,0)+IF(AU136&lt;O136,AQ136+AR136+AS136-AT136,0)+IF(BC136&lt;O136,AY136+AZ136+BA136-BB136,0)+IF(BK136&lt;O136,BG136+BH136+BI136-BJ136,0)+IF(BS136&lt;O136,BO136+BP136+BQ136-BR136,0)+IF(CA136&lt;O136,BW136+BX136+BY136-BZ136,0)+IF(CI136&lt;O136,CE136+CF136+CG136-CH136,0))))))</f>
        <v>0</v>
      </c>
      <c r="Q136" s="3">
        <f>IF(Inputs!$B$27&lt;&gt;"Ready","PENDING INPUTS",MIN((K136+L136+M136),IF(D136&gt;C136,IF(D136=0,0,N136*C136/D136),N136+P136)))</f>
        <v>0</v>
      </c>
      <c r="R136" s="3">
        <f>IF(Inputs!$B$27&lt;&gt;"Ready","PENDING INPUTS",MAX(0,(K136+L136+M136)-Q136))</f>
        <v>0</v>
      </c>
      <c r="S136" s="3">
        <f>IF(Inputs!$B$27&lt;&gt;"Ready","PENDING INPUTS",Z135)</f>
        <v>0</v>
      </c>
      <c r="T136" s="3">
        <f>IF(Inputs!$B$27&lt;&gt;"Ready","PENDING INPUTS",IF(A136&lt;=Inputs!$B$6,ROUND(S136*Inputs!C15/12,2),0))</f>
        <v>0</v>
      </c>
      <c r="U136" s="3">
        <f>IF(Inputs!$B$27&lt;&gt;"Ready","PENDING INPUTS",IF(AND(A136&lt;=Inputs!$B$6,S136&gt;0),Inputs!G15,0))</f>
        <v>0</v>
      </c>
      <c r="V136" s="3">
        <f>IF(Inputs!$B$27&lt;&gt;"Ready","PENDING INPUTS",IF(A136&gt;Inputs!$B$6,0,MIN((S136+T136+U136),IF(Inputs!H15=1,Inputs!D15,MAX(Inputs!F15,ROUND(S136*Inputs!E15+T136+U136,2))))))</f>
        <v>0</v>
      </c>
      <c r="W136">
        <f>IF(Inputs!$B$27&lt;&gt;"Ready","PENDING INPUTS",IF(S136&lt;=0,99,1+IF(AND(K136&gt;0,OR(Inputs!C14&gt;Inputs!C15,AND(Inputs!C14=Inputs!C15,0&lt;1))),1,0)+IF(AND(AA136&gt;0,OR(Inputs!C16&gt;Inputs!C15,AND(Inputs!C16=Inputs!C15,2&lt;1))),1,0)+IF(AND(AI136&gt;0,OR(Inputs!C17&gt;Inputs!C15,AND(Inputs!C17=Inputs!C15,3&lt;1))),1,0)+IF(AND(AQ136&gt;0,OR(Inputs!C18&gt;Inputs!C15,AND(Inputs!C18=Inputs!C15,4&lt;1))),1,0)+IF(AND(AY136&gt;0,OR(Inputs!C19&gt;Inputs!C15,AND(Inputs!C19=Inputs!C15,5&lt;1))),1,0)+IF(AND(BG136&gt;0,OR(Inputs!C20&gt;Inputs!C15,AND(Inputs!C20=Inputs!C15,6&lt;1))),1,0)+IF(AND(BO136&gt;0,OR(Inputs!C21&gt;Inputs!C15,AND(Inputs!C21=Inputs!C15,7&lt;1))),1,0)+IF(AND(BW136&gt;0,OR(Inputs!C22&gt;Inputs!C15,AND(Inputs!C22=Inputs!C15,8&lt;1))),1,0)+IF(AND(CE136&gt;0,OR(Inputs!C23&gt;Inputs!C15,AND(Inputs!C23=Inputs!C15,9&lt;1))),1,0)))</f>
        <v>99</v>
      </c>
      <c r="X136" s="3">
        <f>IF(Inputs!$B$27&lt;&gt;"Ready","PENDING INPUTS",IF(A136&gt;Inputs!$B$6,0,MIN(MAX(0,(S136+T136+U136)-V136),MAX(0,C136-D136-(IF(O136&lt;W136,K136+L136+M136-N136,0)+IF(W136&lt;W136,S136+T136+U136-V136,0)+IF(AE136&lt;W136,AA136+AB136+AC136-AD136,0)+IF(AM136&lt;W136,AI136+AJ136+AK136-AL136,0)+IF(AU136&lt;W136,AQ136+AR136+AS136-AT136,0)+IF(BC136&lt;W136,AY136+AZ136+BA136-BB136,0)+IF(BK136&lt;W136,BG136+BH136+BI136-BJ136,0)+IF(BS136&lt;W136,BO136+BP136+BQ136-BR136,0)+IF(CA136&lt;W136,BW136+BX136+BY136-BZ136,0)+IF(CI136&lt;W136,CE136+CF136+CG136-CH136,0))))))</f>
        <v>0</v>
      </c>
      <c r="Y136" s="3">
        <f>IF(Inputs!$B$27&lt;&gt;"Ready","PENDING INPUTS",MIN((S136+T136+U136),IF(D136&gt;C136,IF(D136=0,0,V136*C136/D136),V136+X136)))</f>
        <v>0</v>
      </c>
      <c r="Z136" s="3">
        <f>IF(Inputs!$B$27&lt;&gt;"Ready","PENDING INPUTS",MAX(0,(S136+T136+U136)-Y136))</f>
        <v>0</v>
      </c>
      <c r="AA136" s="3">
        <f>IF(Inputs!$B$27&lt;&gt;"Ready","PENDING INPUTS",AH135)</f>
        <v>0</v>
      </c>
      <c r="AB136" s="3">
        <f>IF(Inputs!$B$27&lt;&gt;"Ready","PENDING INPUTS",IF(A136&lt;=Inputs!$B$6,ROUND(AA136*Inputs!C16/12,2),0))</f>
        <v>0</v>
      </c>
      <c r="AC136" s="3">
        <f>IF(Inputs!$B$27&lt;&gt;"Ready","PENDING INPUTS",IF(AND(A136&lt;=Inputs!$B$6,AA136&gt;0),Inputs!G16,0))</f>
        <v>0</v>
      </c>
      <c r="AD136" s="3">
        <f>IF(Inputs!$B$27&lt;&gt;"Ready","PENDING INPUTS",IF(A136&gt;Inputs!$B$6,0,MIN((AA136+AB136+AC136),IF(Inputs!H16=1,Inputs!D16,MAX(Inputs!F16,ROUND(AA136*Inputs!E16+AB136+AC136,2))))))</f>
        <v>0</v>
      </c>
      <c r="AE136">
        <f>IF(Inputs!$B$27&lt;&gt;"Ready","PENDING INPUTS",IF(AA136&lt;=0,99,1+IF(AND(K136&gt;0,OR(Inputs!C14&gt;Inputs!C16,AND(Inputs!C14=Inputs!C16,0&lt;2))),1,0)+IF(AND(S136&gt;0,OR(Inputs!C15&gt;Inputs!C16,AND(Inputs!C15=Inputs!C16,1&lt;2))),1,0)+IF(AND(AI136&gt;0,OR(Inputs!C17&gt;Inputs!C16,AND(Inputs!C17=Inputs!C16,3&lt;2))),1,0)+IF(AND(AQ136&gt;0,OR(Inputs!C18&gt;Inputs!C16,AND(Inputs!C18=Inputs!C16,4&lt;2))),1,0)+IF(AND(AY136&gt;0,OR(Inputs!C19&gt;Inputs!C16,AND(Inputs!C19=Inputs!C16,5&lt;2))),1,0)+IF(AND(BG136&gt;0,OR(Inputs!C20&gt;Inputs!C16,AND(Inputs!C20=Inputs!C16,6&lt;2))),1,0)+IF(AND(BO136&gt;0,OR(Inputs!C21&gt;Inputs!C16,AND(Inputs!C21=Inputs!C16,7&lt;2))),1,0)+IF(AND(BW136&gt;0,OR(Inputs!C22&gt;Inputs!C16,AND(Inputs!C22=Inputs!C16,8&lt;2))),1,0)+IF(AND(CE136&gt;0,OR(Inputs!C23&gt;Inputs!C16,AND(Inputs!C23=Inputs!C16,9&lt;2))),1,0)))</f>
        <v>99</v>
      </c>
      <c r="AF136" s="3">
        <f>IF(Inputs!$B$27&lt;&gt;"Ready","PENDING INPUTS",IF(A136&gt;Inputs!$B$6,0,MIN(MAX(0,(AA136+AB136+AC136)-AD136),MAX(0,C136-D136-(IF(O136&lt;AE136,K136+L136+M136-N136,0)+IF(W136&lt;AE136,S136+T136+U136-V136,0)+IF(AE136&lt;AE136,AA136+AB136+AC136-AD136,0)+IF(AM136&lt;AE136,AI136+AJ136+AK136-AL136,0)+IF(AU136&lt;AE136,AQ136+AR136+AS136-AT136,0)+IF(BC136&lt;AE136,AY136+AZ136+BA136-BB136,0)+IF(BK136&lt;AE136,BG136+BH136+BI136-BJ136,0)+IF(BS136&lt;AE136,BO136+BP136+BQ136-BR136,0)+IF(CA136&lt;AE136,BW136+BX136+BY136-BZ136,0)+IF(CI136&lt;AE136,CE136+CF136+CG136-CH136,0))))))</f>
        <v>0</v>
      </c>
      <c r="AG136" s="3">
        <f>IF(Inputs!$B$27&lt;&gt;"Ready","PENDING INPUTS",MIN((AA136+AB136+AC136),IF(D136&gt;C136,IF(D136=0,0,AD136*C136/D136),AD136+AF136)))</f>
        <v>0</v>
      </c>
      <c r="AH136" s="3">
        <f>IF(Inputs!$B$27&lt;&gt;"Ready","PENDING INPUTS",MAX(0,(AA136+AB136+AC136)-AG136))</f>
        <v>0</v>
      </c>
      <c r="AI136" s="3">
        <f>IF(Inputs!$B$27&lt;&gt;"Ready","PENDING INPUTS",AP135)</f>
        <v>0</v>
      </c>
      <c r="AJ136" s="3">
        <f>IF(Inputs!$B$27&lt;&gt;"Ready","PENDING INPUTS",IF(A136&lt;=Inputs!$B$6,ROUND(AI136*Inputs!C17/12,2),0))</f>
        <v>0</v>
      </c>
      <c r="AK136" s="3">
        <f>IF(Inputs!$B$27&lt;&gt;"Ready","PENDING INPUTS",IF(AND(A136&lt;=Inputs!$B$6,AI136&gt;0),Inputs!G17,0))</f>
        <v>0</v>
      </c>
      <c r="AL136" s="3">
        <f>IF(Inputs!$B$27&lt;&gt;"Ready","PENDING INPUTS",IF(A136&gt;Inputs!$B$6,0,MIN((AI136+AJ136+AK136),IF(Inputs!H17=1,Inputs!D17,MAX(Inputs!F17,ROUND(AI136*Inputs!E17+AJ136+AK136,2))))))</f>
        <v>0</v>
      </c>
      <c r="AM136">
        <f>IF(Inputs!$B$27&lt;&gt;"Ready","PENDING INPUTS",IF(AI136&lt;=0,99,1+IF(AND(K136&gt;0,OR(Inputs!C14&gt;Inputs!C17,AND(Inputs!C14=Inputs!C17,0&lt;3))),1,0)+IF(AND(S136&gt;0,OR(Inputs!C15&gt;Inputs!C17,AND(Inputs!C15=Inputs!C17,1&lt;3))),1,0)+IF(AND(AA136&gt;0,OR(Inputs!C16&gt;Inputs!C17,AND(Inputs!C16=Inputs!C17,2&lt;3))),1,0)+IF(AND(AQ136&gt;0,OR(Inputs!C18&gt;Inputs!C17,AND(Inputs!C18=Inputs!C17,4&lt;3))),1,0)+IF(AND(AY136&gt;0,OR(Inputs!C19&gt;Inputs!C17,AND(Inputs!C19=Inputs!C17,5&lt;3))),1,0)+IF(AND(BG136&gt;0,OR(Inputs!C20&gt;Inputs!C17,AND(Inputs!C20=Inputs!C17,6&lt;3))),1,0)+IF(AND(BO136&gt;0,OR(Inputs!C21&gt;Inputs!C17,AND(Inputs!C21=Inputs!C17,7&lt;3))),1,0)+IF(AND(BW136&gt;0,OR(Inputs!C22&gt;Inputs!C17,AND(Inputs!C22=Inputs!C17,8&lt;3))),1,0)+IF(AND(CE136&gt;0,OR(Inputs!C23&gt;Inputs!C17,AND(Inputs!C23=Inputs!C17,9&lt;3))),1,0)))</f>
        <v>99</v>
      </c>
      <c r="AN136" s="3">
        <f>IF(Inputs!$B$27&lt;&gt;"Ready","PENDING INPUTS",IF(A136&gt;Inputs!$B$6,0,MIN(MAX(0,(AI136+AJ136+AK136)-AL136),MAX(0,C136-D136-(IF(O136&lt;AM136,K136+L136+M136-N136,0)+IF(W136&lt;AM136,S136+T136+U136-V136,0)+IF(AE136&lt;AM136,AA136+AB136+AC136-AD136,0)+IF(AM136&lt;AM136,AI136+AJ136+AK136-AL136,0)+IF(AU136&lt;AM136,AQ136+AR136+AS136-AT136,0)+IF(BC136&lt;AM136,AY136+AZ136+BA136-BB136,0)+IF(BK136&lt;AM136,BG136+BH136+BI136-BJ136,0)+IF(BS136&lt;AM136,BO136+BP136+BQ136-BR136,0)+IF(CA136&lt;AM136,BW136+BX136+BY136-BZ136,0)+IF(CI136&lt;AM136,CE136+CF136+CG136-CH136,0))))))</f>
        <v>0</v>
      </c>
      <c r="AO136" s="3">
        <f>IF(Inputs!$B$27&lt;&gt;"Ready","PENDING INPUTS",MIN((AI136+AJ136+AK136),IF(D136&gt;C136,IF(D136=0,0,AL136*C136/D136),AL136+AN136)))</f>
        <v>0</v>
      </c>
      <c r="AP136" s="3">
        <f>IF(Inputs!$B$27&lt;&gt;"Ready","PENDING INPUTS",MAX(0,(AI136+AJ136+AK136)-AO136))</f>
        <v>0</v>
      </c>
      <c r="AQ136" s="3">
        <f>IF(Inputs!$B$27&lt;&gt;"Ready","PENDING INPUTS",AX135)</f>
        <v>0</v>
      </c>
      <c r="AR136" s="3">
        <f>IF(Inputs!$B$27&lt;&gt;"Ready","PENDING INPUTS",IF(A136&lt;=Inputs!$B$6,ROUND(AQ136*Inputs!C18/12,2),0))</f>
        <v>0</v>
      </c>
      <c r="AS136" s="3">
        <f>IF(Inputs!$B$27&lt;&gt;"Ready","PENDING INPUTS",IF(AND(A136&lt;=Inputs!$B$6,AQ136&gt;0),Inputs!G18,0))</f>
        <v>0</v>
      </c>
      <c r="AT136" s="3">
        <f>IF(Inputs!$B$27&lt;&gt;"Ready","PENDING INPUTS",IF(A136&gt;Inputs!$B$6,0,MIN((AQ136+AR136+AS136),IF(Inputs!H18=1,Inputs!D18,MAX(Inputs!F18,ROUND(AQ136*Inputs!E18+AR136+AS136,2))))))</f>
        <v>0</v>
      </c>
      <c r="AU136">
        <f>IF(Inputs!$B$27&lt;&gt;"Ready","PENDING INPUTS",IF(AQ136&lt;=0,99,1+IF(AND(K136&gt;0,OR(Inputs!C14&gt;Inputs!C18,AND(Inputs!C14=Inputs!C18,0&lt;4))),1,0)+IF(AND(S136&gt;0,OR(Inputs!C15&gt;Inputs!C18,AND(Inputs!C15=Inputs!C18,1&lt;4))),1,0)+IF(AND(AA136&gt;0,OR(Inputs!C16&gt;Inputs!C18,AND(Inputs!C16=Inputs!C18,2&lt;4))),1,0)+IF(AND(AI136&gt;0,OR(Inputs!C17&gt;Inputs!C18,AND(Inputs!C17=Inputs!C18,3&lt;4))),1,0)+IF(AND(AY136&gt;0,OR(Inputs!C19&gt;Inputs!C18,AND(Inputs!C19=Inputs!C18,5&lt;4))),1,0)+IF(AND(BG136&gt;0,OR(Inputs!C20&gt;Inputs!C18,AND(Inputs!C20=Inputs!C18,6&lt;4))),1,0)+IF(AND(BO136&gt;0,OR(Inputs!C21&gt;Inputs!C18,AND(Inputs!C21=Inputs!C18,7&lt;4))),1,0)+IF(AND(BW136&gt;0,OR(Inputs!C22&gt;Inputs!C18,AND(Inputs!C22=Inputs!C18,8&lt;4))),1,0)+IF(AND(CE136&gt;0,OR(Inputs!C23&gt;Inputs!C18,AND(Inputs!C23=Inputs!C18,9&lt;4))),1,0)))</f>
        <v>99</v>
      </c>
      <c r="AV136" s="3">
        <f>IF(Inputs!$B$27&lt;&gt;"Ready","PENDING INPUTS",IF(A136&gt;Inputs!$B$6,0,MIN(MAX(0,(AQ136+AR136+AS136)-AT136),MAX(0,C136-D136-(IF(O136&lt;AU136,K136+L136+M136-N136,0)+IF(W136&lt;AU136,S136+T136+U136-V136,0)+IF(AE136&lt;AU136,AA136+AB136+AC136-AD136,0)+IF(AM136&lt;AU136,AI136+AJ136+AK136-AL136,0)+IF(AU136&lt;AU136,AQ136+AR136+AS136-AT136,0)+IF(BC136&lt;AU136,AY136+AZ136+BA136-BB136,0)+IF(BK136&lt;AU136,BG136+BH136+BI136-BJ136,0)+IF(BS136&lt;AU136,BO136+BP136+BQ136-BR136,0)+IF(CA136&lt;AU136,BW136+BX136+BY136-BZ136,0)+IF(CI136&lt;AU136,CE136+CF136+CG136-CH136,0))))))</f>
        <v>0</v>
      </c>
      <c r="AW136" s="3">
        <f>IF(Inputs!$B$27&lt;&gt;"Ready","PENDING INPUTS",MIN((AQ136+AR136+AS136),IF(D136&gt;C136,IF(D136=0,0,AT136*C136/D136),AT136+AV136)))</f>
        <v>0</v>
      </c>
      <c r="AX136" s="3">
        <f>IF(Inputs!$B$27&lt;&gt;"Ready","PENDING INPUTS",MAX(0,(AQ136+AR136+AS136)-AW136))</f>
        <v>0</v>
      </c>
      <c r="AY136" s="3">
        <f>IF(Inputs!$B$27&lt;&gt;"Ready","PENDING INPUTS",BF135)</f>
        <v>0</v>
      </c>
      <c r="AZ136" s="3">
        <f>IF(Inputs!$B$27&lt;&gt;"Ready","PENDING INPUTS",IF(A136&lt;=Inputs!$B$6,ROUND(AY136*Inputs!C19/12,2),0))</f>
        <v>0</v>
      </c>
      <c r="BA136" s="3">
        <f>IF(Inputs!$B$27&lt;&gt;"Ready","PENDING INPUTS",IF(AND(A136&lt;=Inputs!$B$6,AY136&gt;0),Inputs!G19,0))</f>
        <v>0</v>
      </c>
      <c r="BB136" s="3">
        <f>IF(Inputs!$B$27&lt;&gt;"Ready","PENDING INPUTS",IF(A136&gt;Inputs!$B$6,0,MIN((AY136+AZ136+BA136),IF(Inputs!H19=1,Inputs!D19,MAX(Inputs!F19,ROUND(AY136*Inputs!E19+AZ136+BA136,2))))))</f>
        <v>0</v>
      </c>
      <c r="BC136">
        <f>IF(Inputs!$B$27&lt;&gt;"Ready","PENDING INPUTS",IF(AY136&lt;=0,99,1+IF(AND(K136&gt;0,OR(Inputs!C14&gt;Inputs!C19,AND(Inputs!C14=Inputs!C19,0&lt;5))),1,0)+IF(AND(S136&gt;0,OR(Inputs!C15&gt;Inputs!C19,AND(Inputs!C15=Inputs!C19,1&lt;5))),1,0)+IF(AND(AA136&gt;0,OR(Inputs!C16&gt;Inputs!C19,AND(Inputs!C16=Inputs!C19,2&lt;5))),1,0)+IF(AND(AI136&gt;0,OR(Inputs!C17&gt;Inputs!C19,AND(Inputs!C17=Inputs!C19,3&lt;5))),1,0)+IF(AND(AQ136&gt;0,OR(Inputs!C18&gt;Inputs!C19,AND(Inputs!C18=Inputs!C19,4&lt;5))),1,0)+IF(AND(BG136&gt;0,OR(Inputs!C20&gt;Inputs!C19,AND(Inputs!C20=Inputs!C19,6&lt;5))),1,0)+IF(AND(BO136&gt;0,OR(Inputs!C21&gt;Inputs!C19,AND(Inputs!C21=Inputs!C19,7&lt;5))),1,0)+IF(AND(BW136&gt;0,OR(Inputs!C22&gt;Inputs!C19,AND(Inputs!C22=Inputs!C19,8&lt;5))),1,0)+IF(AND(CE136&gt;0,OR(Inputs!C23&gt;Inputs!C19,AND(Inputs!C23=Inputs!C19,9&lt;5))),1,0)))</f>
        <v>99</v>
      </c>
      <c r="BD136" s="3">
        <f>IF(Inputs!$B$27&lt;&gt;"Ready","PENDING INPUTS",IF(A136&gt;Inputs!$B$6,0,MIN(MAX(0,(AY136+AZ136+BA136)-BB136),MAX(0,C136-D136-(IF(O136&lt;BC136,K136+L136+M136-N136,0)+IF(W136&lt;BC136,S136+T136+U136-V136,0)+IF(AE136&lt;BC136,AA136+AB136+AC136-AD136,0)+IF(AM136&lt;BC136,AI136+AJ136+AK136-AL136,0)+IF(AU136&lt;BC136,AQ136+AR136+AS136-AT136,0)+IF(BC136&lt;BC136,AY136+AZ136+BA136-BB136,0)+IF(BK136&lt;BC136,BG136+BH136+BI136-BJ136,0)+IF(BS136&lt;BC136,BO136+BP136+BQ136-BR136,0)+IF(CA136&lt;BC136,BW136+BX136+BY136-BZ136,0)+IF(CI136&lt;BC136,CE136+CF136+CG136-CH136,0))))))</f>
        <v>0</v>
      </c>
      <c r="BE136" s="3">
        <f>IF(Inputs!$B$27&lt;&gt;"Ready","PENDING INPUTS",MIN((AY136+AZ136+BA136),IF(D136&gt;C136,IF(D136=0,0,BB136*C136/D136),BB136+BD136)))</f>
        <v>0</v>
      </c>
      <c r="BF136" s="3">
        <f>IF(Inputs!$B$27&lt;&gt;"Ready","PENDING INPUTS",MAX(0,(AY136+AZ136+BA136)-BE136))</f>
        <v>0</v>
      </c>
      <c r="BG136" s="3">
        <f>IF(Inputs!$B$27&lt;&gt;"Ready","PENDING INPUTS",BN135)</f>
        <v>0</v>
      </c>
      <c r="BH136" s="3">
        <f>IF(Inputs!$B$27&lt;&gt;"Ready","PENDING INPUTS",IF(A136&lt;=Inputs!$B$6,ROUND(BG136*Inputs!C20/12,2),0))</f>
        <v>0</v>
      </c>
      <c r="BI136" s="3">
        <f>IF(Inputs!$B$27&lt;&gt;"Ready","PENDING INPUTS",IF(AND(A136&lt;=Inputs!$B$6,BG136&gt;0),Inputs!G20,0))</f>
        <v>0</v>
      </c>
      <c r="BJ136" s="3">
        <f>IF(Inputs!$B$27&lt;&gt;"Ready","PENDING INPUTS",IF(A136&gt;Inputs!$B$6,0,MIN((BG136+BH136+BI136),IF(Inputs!H20=1,Inputs!D20,MAX(Inputs!F20,ROUND(BG136*Inputs!E20+BH136+BI136,2))))))</f>
        <v>0</v>
      </c>
      <c r="BK136">
        <f>IF(Inputs!$B$27&lt;&gt;"Ready","PENDING INPUTS",IF(BG136&lt;=0,99,1+IF(AND(K136&gt;0,OR(Inputs!C14&gt;Inputs!C20,AND(Inputs!C14=Inputs!C20,0&lt;6))),1,0)+IF(AND(S136&gt;0,OR(Inputs!C15&gt;Inputs!C20,AND(Inputs!C15=Inputs!C20,1&lt;6))),1,0)+IF(AND(AA136&gt;0,OR(Inputs!C16&gt;Inputs!C20,AND(Inputs!C16=Inputs!C20,2&lt;6))),1,0)+IF(AND(AI136&gt;0,OR(Inputs!C17&gt;Inputs!C20,AND(Inputs!C17=Inputs!C20,3&lt;6))),1,0)+IF(AND(AQ136&gt;0,OR(Inputs!C18&gt;Inputs!C20,AND(Inputs!C18=Inputs!C20,4&lt;6))),1,0)+IF(AND(AY136&gt;0,OR(Inputs!C19&gt;Inputs!C20,AND(Inputs!C19=Inputs!C20,5&lt;6))),1,0)+IF(AND(BO136&gt;0,OR(Inputs!C21&gt;Inputs!C20,AND(Inputs!C21=Inputs!C20,7&lt;6))),1,0)+IF(AND(BW136&gt;0,OR(Inputs!C22&gt;Inputs!C20,AND(Inputs!C22=Inputs!C20,8&lt;6))),1,0)+IF(AND(CE136&gt;0,OR(Inputs!C23&gt;Inputs!C20,AND(Inputs!C23=Inputs!C20,9&lt;6))),1,0)))</f>
        <v>99</v>
      </c>
      <c r="BL136" s="3">
        <f>IF(Inputs!$B$27&lt;&gt;"Ready","PENDING INPUTS",IF(A136&gt;Inputs!$B$6,0,MIN(MAX(0,(BG136+BH136+BI136)-BJ136),MAX(0,C136-D136-(IF(O136&lt;BK136,K136+L136+M136-N136,0)+IF(W136&lt;BK136,S136+T136+U136-V136,0)+IF(AE136&lt;BK136,AA136+AB136+AC136-AD136,0)+IF(AM136&lt;BK136,AI136+AJ136+AK136-AL136,0)+IF(AU136&lt;BK136,AQ136+AR136+AS136-AT136,0)+IF(BC136&lt;BK136,AY136+AZ136+BA136-BB136,0)+IF(BK136&lt;BK136,BG136+BH136+BI136-BJ136,0)+IF(BS136&lt;BK136,BO136+BP136+BQ136-BR136,0)+IF(CA136&lt;BK136,BW136+BX136+BY136-BZ136,0)+IF(CI136&lt;BK136,CE136+CF136+CG136-CH136,0))))))</f>
        <v>0</v>
      </c>
      <c r="BM136" s="3">
        <f>IF(Inputs!$B$27&lt;&gt;"Ready","PENDING INPUTS",MIN((BG136+BH136+BI136),IF(D136&gt;C136,IF(D136=0,0,BJ136*C136/D136),BJ136+BL136)))</f>
        <v>0</v>
      </c>
      <c r="BN136" s="3">
        <f>IF(Inputs!$B$27&lt;&gt;"Ready","PENDING INPUTS",MAX(0,(BG136+BH136+BI136)-BM136))</f>
        <v>0</v>
      </c>
      <c r="BO136" s="3">
        <f>IF(Inputs!$B$27&lt;&gt;"Ready","PENDING INPUTS",BV135)</f>
        <v>0</v>
      </c>
      <c r="BP136" s="3">
        <f>IF(Inputs!$B$27&lt;&gt;"Ready","PENDING INPUTS",IF(A136&lt;=Inputs!$B$6,ROUND(BO136*Inputs!C21/12,2),0))</f>
        <v>0</v>
      </c>
      <c r="BQ136" s="3">
        <f>IF(Inputs!$B$27&lt;&gt;"Ready","PENDING INPUTS",IF(AND(A136&lt;=Inputs!$B$6,BO136&gt;0),Inputs!G21,0))</f>
        <v>0</v>
      </c>
      <c r="BR136" s="3">
        <f>IF(Inputs!$B$27&lt;&gt;"Ready","PENDING INPUTS",IF(A136&gt;Inputs!$B$6,0,MIN((BO136+BP136+BQ136),IF(Inputs!H21=1,Inputs!D21,MAX(Inputs!F21,ROUND(BO136*Inputs!E21+BP136+BQ136,2))))))</f>
        <v>0</v>
      </c>
      <c r="BS136">
        <f>IF(Inputs!$B$27&lt;&gt;"Ready","PENDING INPUTS",IF(BO136&lt;=0,99,1+IF(AND(K136&gt;0,OR(Inputs!C14&gt;Inputs!C21,AND(Inputs!C14=Inputs!C21,0&lt;7))),1,0)+IF(AND(S136&gt;0,OR(Inputs!C15&gt;Inputs!C21,AND(Inputs!C15=Inputs!C21,1&lt;7))),1,0)+IF(AND(AA136&gt;0,OR(Inputs!C16&gt;Inputs!C21,AND(Inputs!C16=Inputs!C21,2&lt;7))),1,0)+IF(AND(AI136&gt;0,OR(Inputs!C17&gt;Inputs!C21,AND(Inputs!C17=Inputs!C21,3&lt;7))),1,0)+IF(AND(AQ136&gt;0,OR(Inputs!C18&gt;Inputs!C21,AND(Inputs!C18=Inputs!C21,4&lt;7))),1,0)+IF(AND(AY136&gt;0,OR(Inputs!C19&gt;Inputs!C21,AND(Inputs!C19=Inputs!C21,5&lt;7))),1,0)+IF(AND(BG136&gt;0,OR(Inputs!C20&gt;Inputs!C21,AND(Inputs!C20=Inputs!C21,6&lt;7))),1,0)+IF(AND(BW136&gt;0,OR(Inputs!C22&gt;Inputs!C21,AND(Inputs!C22=Inputs!C21,8&lt;7))),1,0)+IF(AND(CE136&gt;0,OR(Inputs!C23&gt;Inputs!C21,AND(Inputs!C23=Inputs!C21,9&lt;7))),1,0)))</f>
        <v>99</v>
      </c>
      <c r="BT136" s="3">
        <f>IF(Inputs!$B$27&lt;&gt;"Ready","PENDING INPUTS",IF(A136&gt;Inputs!$B$6,0,MIN(MAX(0,(BO136+BP136+BQ136)-BR136),MAX(0,C136-D136-(IF(O136&lt;BS136,K136+L136+M136-N136,0)+IF(W136&lt;BS136,S136+T136+U136-V136,0)+IF(AE136&lt;BS136,AA136+AB136+AC136-AD136,0)+IF(AM136&lt;BS136,AI136+AJ136+AK136-AL136,0)+IF(AU136&lt;BS136,AQ136+AR136+AS136-AT136,0)+IF(BC136&lt;BS136,AY136+AZ136+BA136-BB136,0)+IF(BK136&lt;BS136,BG136+BH136+BI136-BJ136,0)+IF(BS136&lt;BS136,BO136+BP136+BQ136-BR136,0)+IF(CA136&lt;BS136,BW136+BX136+BY136-BZ136,0)+IF(CI136&lt;BS136,CE136+CF136+CG136-CH136,0))))))</f>
        <v>0</v>
      </c>
      <c r="BU136" s="3">
        <f>IF(Inputs!$B$27&lt;&gt;"Ready","PENDING INPUTS",MIN((BO136+BP136+BQ136),IF(D136&gt;C136,IF(D136=0,0,BR136*C136/D136),BR136+BT136)))</f>
        <v>0</v>
      </c>
      <c r="BV136" s="3">
        <f>IF(Inputs!$B$27&lt;&gt;"Ready","PENDING INPUTS",MAX(0,(BO136+BP136+BQ136)-BU136))</f>
        <v>0</v>
      </c>
      <c r="BW136" s="3">
        <f>IF(Inputs!$B$27&lt;&gt;"Ready","PENDING INPUTS",CD135)</f>
        <v>0</v>
      </c>
      <c r="BX136" s="3">
        <f>IF(Inputs!$B$27&lt;&gt;"Ready","PENDING INPUTS",IF(A136&lt;=Inputs!$B$6,ROUND(BW136*Inputs!C22/12,2),0))</f>
        <v>0</v>
      </c>
      <c r="BY136" s="3">
        <f>IF(Inputs!$B$27&lt;&gt;"Ready","PENDING INPUTS",IF(AND(A136&lt;=Inputs!$B$6,BW136&gt;0),Inputs!G22,0))</f>
        <v>0</v>
      </c>
      <c r="BZ136" s="3">
        <f>IF(Inputs!$B$27&lt;&gt;"Ready","PENDING INPUTS",IF(A136&gt;Inputs!$B$6,0,MIN((BW136+BX136+BY136),IF(Inputs!H22=1,Inputs!D22,MAX(Inputs!F22,ROUND(BW136*Inputs!E22+BX136+BY136,2))))))</f>
        <v>0</v>
      </c>
      <c r="CA136">
        <f>IF(Inputs!$B$27&lt;&gt;"Ready","PENDING INPUTS",IF(BW136&lt;=0,99,1+IF(AND(K136&gt;0,OR(Inputs!C14&gt;Inputs!C22,AND(Inputs!C14=Inputs!C22,0&lt;8))),1,0)+IF(AND(S136&gt;0,OR(Inputs!C15&gt;Inputs!C22,AND(Inputs!C15=Inputs!C22,1&lt;8))),1,0)+IF(AND(AA136&gt;0,OR(Inputs!C16&gt;Inputs!C22,AND(Inputs!C16=Inputs!C22,2&lt;8))),1,0)+IF(AND(AI136&gt;0,OR(Inputs!C17&gt;Inputs!C22,AND(Inputs!C17=Inputs!C22,3&lt;8))),1,0)+IF(AND(AQ136&gt;0,OR(Inputs!C18&gt;Inputs!C22,AND(Inputs!C18=Inputs!C22,4&lt;8))),1,0)+IF(AND(AY136&gt;0,OR(Inputs!C19&gt;Inputs!C22,AND(Inputs!C19=Inputs!C22,5&lt;8))),1,0)+IF(AND(BG136&gt;0,OR(Inputs!C20&gt;Inputs!C22,AND(Inputs!C20=Inputs!C22,6&lt;8))),1,0)+IF(AND(BO136&gt;0,OR(Inputs!C21&gt;Inputs!C22,AND(Inputs!C21=Inputs!C22,7&lt;8))),1,0)+IF(AND(CE136&gt;0,OR(Inputs!C23&gt;Inputs!C22,AND(Inputs!C23=Inputs!C22,9&lt;8))),1,0)))</f>
        <v>99</v>
      </c>
      <c r="CB136" s="3">
        <f>IF(Inputs!$B$27&lt;&gt;"Ready","PENDING INPUTS",IF(A136&gt;Inputs!$B$6,0,MIN(MAX(0,(BW136+BX136+BY136)-BZ136),MAX(0,C136-D136-(IF(O136&lt;CA136,K136+L136+M136-N136,0)+IF(W136&lt;CA136,S136+T136+U136-V136,0)+IF(AE136&lt;CA136,AA136+AB136+AC136-AD136,0)+IF(AM136&lt;CA136,AI136+AJ136+AK136-AL136,0)+IF(AU136&lt;CA136,AQ136+AR136+AS136-AT136,0)+IF(BC136&lt;CA136,AY136+AZ136+BA136-BB136,0)+IF(BK136&lt;CA136,BG136+BH136+BI136-BJ136,0)+IF(BS136&lt;CA136,BO136+BP136+BQ136-BR136,0)+IF(CA136&lt;CA136,BW136+BX136+BY136-BZ136,0)+IF(CI136&lt;CA136,CE136+CF136+CG136-CH136,0))))))</f>
        <v>0</v>
      </c>
      <c r="CC136" s="3">
        <f>IF(Inputs!$B$27&lt;&gt;"Ready","PENDING INPUTS",MIN((BW136+BX136+BY136),IF(D136&gt;C136,IF(D136=0,0,BZ136*C136/D136),BZ136+CB136)))</f>
        <v>0</v>
      </c>
      <c r="CD136" s="3">
        <f>IF(Inputs!$B$27&lt;&gt;"Ready","PENDING INPUTS",MAX(0,(BW136+BX136+BY136)-CC136))</f>
        <v>0</v>
      </c>
      <c r="CE136" s="3">
        <f>IF(Inputs!$B$27&lt;&gt;"Ready","PENDING INPUTS",CL135)</f>
        <v>0</v>
      </c>
      <c r="CF136" s="3">
        <f>IF(Inputs!$B$27&lt;&gt;"Ready","PENDING INPUTS",IF(A136&lt;=Inputs!$B$6,ROUND(CE136*Inputs!C23/12,2),0))</f>
        <v>0</v>
      </c>
      <c r="CG136" s="3">
        <f>IF(Inputs!$B$27&lt;&gt;"Ready","PENDING INPUTS",IF(AND(A136&lt;=Inputs!$B$6,CE136&gt;0),Inputs!G23,0))</f>
        <v>0</v>
      </c>
      <c r="CH136" s="3">
        <f>IF(Inputs!$B$27&lt;&gt;"Ready","PENDING INPUTS",IF(A136&gt;Inputs!$B$6,0,MIN((CE136+CF136+CG136),IF(Inputs!H23=1,Inputs!D23,MAX(Inputs!F23,ROUND(CE136*Inputs!E23+CF136+CG136,2))))))</f>
        <v>0</v>
      </c>
      <c r="CI136">
        <f>IF(Inputs!$B$27&lt;&gt;"Ready","PENDING INPUTS",IF(CE136&lt;=0,99,1+IF(AND(K136&gt;0,OR(Inputs!C14&gt;Inputs!C23,AND(Inputs!C14=Inputs!C23,0&lt;9))),1,0)+IF(AND(S136&gt;0,OR(Inputs!C15&gt;Inputs!C23,AND(Inputs!C15=Inputs!C23,1&lt;9))),1,0)+IF(AND(AA136&gt;0,OR(Inputs!C16&gt;Inputs!C23,AND(Inputs!C16=Inputs!C23,2&lt;9))),1,0)+IF(AND(AI136&gt;0,OR(Inputs!C17&gt;Inputs!C23,AND(Inputs!C17=Inputs!C23,3&lt;9))),1,0)+IF(AND(AQ136&gt;0,OR(Inputs!C18&gt;Inputs!C23,AND(Inputs!C18=Inputs!C23,4&lt;9))),1,0)+IF(AND(AY136&gt;0,OR(Inputs!C19&gt;Inputs!C23,AND(Inputs!C19=Inputs!C23,5&lt;9))),1,0)+IF(AND(BG136&gt;0,OR(Inputs!C20&gt;Inputs!C23,AND(Inputs!C20=Inputs!C23,6&lt;9))),1,0)+IF(AND(BO136&gt;0,OR(Inputs!C21&gt;Inputs!C23,AND(Inputs!C21=Inputs!C23,7&lt;9))),1,0)+IF(AND(BW136&gt;0,OR(Inputs!C22&gt;Inputs!C23,AND(Inputs!C22=Inputs!C23,8&lt;9))),1,0)))</f>
        <v>99</v>
      </c>
      <c r="CJ136" s="3">
        <f>IF(Inputs!$B$27&lt;&gt;"Ready","PENDING INPUTS",IF(A136&gt;Inputs!$B$6,0,MIN(MAX(0,(CE136+CF136+CG136)-CH136),MAX(0,C136-D136-(IF(O136&lt;CI136,K136+L136+M136-N136,0)+IF(W136&lt;CI136,S136+T136+U136-V136,0)+IF(AE136&lt;CI136,AA136+AB136+AC136-AD136,0)+IF(AM136&lt;CI136,AI136+AJ136+AK136-AL136,0)+IF(AU136&lt;CI136,AQ136+AR136+AS136-AT136,0)+IF(BC136&lt;CI136,AY136+AZ136+BA136-BB136,0)+IF(BK136&lt;CI136,BG136+BH136+BI136-BJ136,0)+IF(BS136&lt;CI136,BO136+BP136+BQ136-BR136,0)+IF(CA136&lt;CI136,BW136+BX136+BY136-BZ136,0)+IF(CI136&lt;CI136,CE136+CF136+CG136-CH136,0))))))</f>
        <v>0</v>
      </c>
      <c r="CK136" s="3">
        <f>IF(Inputs!$B$27&lt;&gt;"Ready","PENDING INPUTS",MIN((CE136+CF136+CG136),IF(D136&gt;C136,IF(D136=0,0,CH136*C136/D136),CH136+CJ136)))</f>
        <v>0</v>
      </c>
      <c r="CL136" s="3">
        <f>IF(Inputs!$B$27&lt;&gt;"Ready","PENDING INPUTS",MAX(0,(CE136+CF136+CG136)-CK136))</f>
        <v>0</v>
      </c>
    </row>
    <row r="137" spans="1:90" ht="27.95" customHeight="1" x14ac:dyDescent="0.25">
      <c r="A137">
        <v>133</v>
      </c>
      <c r="B137" s="13">
        <f>IF(Inputs!$B$27&lt;&gt;"Ready","PENDING INPUTS",EDATE(Inputs!$B$5,A137-1))</f>
        <v>50314</v>
      </c>
      <c r="C137" s="3">
        <f>IF(Inputs!$B$27&lt;&gt;"Ready","PENDING INPUTS",IF(A137&lt;=Inputs!$B$6,MAX(0,Inputs!$B$4+IF(A137=Inputs!$B$7,Inputs!$B$8,0)+IF(A137=Inputs!$B$9,Inputs!$B$10,0)),0))</f>
        <v>0</v>
      </c>
      <c r="D137" s="3">
        <f>IF(Inputs!$B$27&lt;&gt;"Ready","PENDING INPUTS",SUM(N137,V137,AD137,AL137,AT137,BB137,BJ137,BR137,BZ137,CH137))</f>
        <v>0</v>
      </c>
      <c r="E137" s="3">
        <f>IF(Inputs!$B$27&lt;&gt;"Ready","PENDING INPUTS",MAX(0,D137-C137))</f>
        <v>0</v>
      </c>
      <c r="F137" s="3">
        <f>IF(Inputs!$B$27&lt;&gt;"Ready","PENDING INPUTS",SUM(Q137,Y137,AG137,AO137,AW137,BE137,BM137,BU137,CC137,CK137))</f>
        <v>0</v>
      </c>
      <c r="G137" s="3">
        <f>IF(Inputs!$B$27&lt;&gt;"Ready","PENDING INPUTS",SUM(L137,T137,AB137,AJ137,AR137,AZ137,BH137,BP137,BX137,CF137))</f>
        <v>0</v>
      </c>
      <c r="H137" s="3">
        <f>IF(Inputs!$B$27&lt;&gt;"Ready","PENDING INPUTS",SUM(M137,U137,AC137,AK137,AS137,BA137,BI137,BQ137,BY137,CG137))</f>
        <v>0</v>
      </c>
      <c r="I137" s="3">
        <f>IF(Inputs!$B$27&lt;&gt;"Ready","PENDING INPUTS",SUM(R137,Z137,AH137,AP137,AX137,BF137,BN137,BV137,CD137,CL137))</f>
        <v>0</v>
      </c>
      <c r="J137" t="str">
        <f>IF(Inputs!$B$27&lt;&gt;"Ready","PENDING INPUTS",IF(A137&gt;Inputs!$B$6,"Beyond horizon",IF(E137&gt;0.005,"MINIMUM SHORTFALL",IF(I137&lt;0.005,"Paid off","In progress"))))</f>
        <v>Beyond horizon</v>
      </c>
      <c r="K137" s="3">
        <f>IF(Inputs!$B$27&lt;&gt;"Ready","PENDING INPUTS",R136)</f>
        <v>0</v>
      </c>
      <c r="L137" s="3">
        <f>IF(Inputs!$B$27&lt;&gt;"Ready","PENDING INPUTS",IF(A137&lt;=Inputs!$B$6,ROUND(K137*Inputs!C14/12,2),0))</f>
        <v>0</v>
      </c>
      <c r="M137" s="3">
        <f>IF(Inputs!$B$27&lt;&gt;"Ready","PENDING INPUTS",IF(AND(A137&lt;=Inputs!$B$6,K137&gt;0),Inputs!G14,0))</f>
        <v>0</v>
      </c>
      <c r="N137" s="3">
        <f>IF(Inputs!$B$27&lt;&gt;"Ready","PENDING INPUTS",IF(A137&gt;Inputs!$B$6,0,MIN((K137+L137+M137),IF(Inputs!H14=1,Inputs!D14,MAX(Inputs!F14,ROUND(K137*Inputs!E14+L137+M137,2))))))</f>
        <v>0</v>
      </c>
      <c r="O137">
        <f>IF(Inputs!$B$27&lt;&gt;"Ready","PENDING INPUTS",IF(K137&lt;=0,99,1+IF(AND(S137&gt;0,OR(Inputs!C15&gt;Inputs!C14,AND(Inputs!C15=Inputs!C14,1&lt;0))),1,0)+IF(AND(AA137&gt;0,OR(Inputs!C16&gt;Inputs!C14,AND(Inputs!C16=Inputs!C14,2&lt;0))),1,0)+IF(AND(AI137&gt;0,OR(Inputs!C17&gt;Inputs!C14,AND(Inputs!C17=Inputs!C14,3&lt;0))),1,0)+IF(AND(AQ137&gt;0,OR(Inputs!C18&gt;Inputs!C14,AND(Inputs!C18=Inputs!C14,4&lt;0))),1,0)+IF(AND(AY137&gt;0,OR(Inputs!C19&gt;Inputs!C14,AND(Inputs!C19=Inputs!C14,5&lt;0))),1,0)+IF(AND(BG137&gt;0,OR(Inputs!C20&gt;Inputs!C14,AND(Inputs!C20=Inputs!C14,6&lt;0))),1,0)+IF(AND(BO137&gt;0,OR(Inputs!C21&gt;Inputs!C14,AND(Inputs!C21=Inputs!C14,7&lt;0))),1,0)+IF(AND(BW137&gt;0,OR(Inputs!C22&gt;Inputs!C14,AND(Inputs!C22=Inputs!C14,8&lt;0))),1,0)+IF(AND(CE137&gt;0,OR(Inputs!C23&gt;Inputs!C14,AND(Inputs!C23=Inputs!C14,9&lt;0))),1,0)))</f>
        <v>99</v>
      </c>
      <c r="P137" s="3">
        <f>IF(Inputs!$B$27&lt;&gt;"Ready","PENDING INPUTS",IF(A137&gt;Inputs!$B$6,0,MIN(MAX(0,(K137+L137+M137)-N137),MAX(0,C137-D137-(IF(O137&lt;O137,K137+L137+M137-N137,0)+IF(W137&lt;O137,S137+T137+U137-V137,0)+IF(AE137&lt;O137,AA137+AB137+AC137-AD137,0)+IF(AM137&lt;O137,AI137+AJ137+AK137-AL137,0)+IF(AU137&lt;O137,AQ137+AR137+AS137-AT137,0)+IF(BC137&lt;O137,AY137+AZ137+BA137-BB137,0)+IF(BK137&lt;O137,BG137+BH137+BI137-BJ137,0)+IF(BS137&lt;O137,BO137+BP137+BQ137-BR137,0)+IF(CA137&lt;O137,BW137+BX137+BY137-BZ137,0)+IF(CI137&lt;O137,CE137+CF137+CG137-CH137,0))))))</f>
        <v>0</v>
      </c>
      <c r="Q137" s="3">
        <f>IF(Inputs!$B$27&lt;&gt;"Ready","PENDING INPUTS",MIN((K137+L137+M137),IF(D137&gt;C137,IF(D137=0,0,N137*C137/D137),N137+P137)))</f>
        <v>0</v>
      </c>
      <c r="R137" s="3">
        <f>IF(Inputs!$B$27&lt;&gt;"Ready","PENDING INPUTS",MAX(0,(K137+L137+M137)-Q137))</f>
        <v>0</v>
      </c>
      <c r="S137" s="3">
        <f>IF(Inputs!$B$27&lt;&gt;"Ready","PENDING INPUTS",Z136)</f>
        <v>0</v>
      </c>
      <c r="T137" s="3">
        <f>IF(Inputs!$B$27&lt;&gt;"Ready","PENDING INPUTS",IF(A137&lt;=Inputs!$B$6,ROUND(S137*Inputs!C15/12,2),0))</f>
        <v>0</v>
      </c>
      <c r="U137" s="3">
        <f>IF(Inputs!$B$27&lt;&gt;"Ready","PENDING INPUTS",IF(AND(A137&lt;=Inputs!$B$6,S137&gt;0),Inputs!G15,0))</f>
        <v>0</v>
      </c>
      <c r="V137" s="3">
        <f>IF(Inputs!$B$27&lt;&gt;"Ready","PENDING INPUTS",IF(A137&gt;Inputs!$B$6,0,MIN((S137+T137+U137),IF(Inputs!H15=1,Inputs!D15,MAX(Inputs!F15,ROUND(S137*Inputs!E15+T137+U137,2))))))</f>
        <v>0</v>
      </c>
      <c r="W137">
        <f>IF(Inputs!$B$27&lt;&gt;"Ready","PENDING INPUTS",IF(S137&lt;=0,99,1+IF(AND(K137&gt;0,OR(Inputs!C14&gt;Inputs!C15,AND(Inputs!C14=Inputs!C15,0&lt;1))),1,0)+IF(AND(AA137&gt;0,OR(Inputs!C16&gt;Inputs!C15,AND(Inputs!C16=Inputs!C15,2&lt;1))),1,0)+IF(AND(AI137&gt;0,OR(Inputs!C17&gt;Inputs!C15,AND(Inputs!C17=Inputs!C15,3&lt;1))),1,0)+IF(AND(AQ137&gt;0,OR(Inputs!C18&gt;Inputs!C15,AND(Inputs!C18=Inputs!C15,4&lt;1))),1,0)+IF(AND(AY137&gt;0,OR(Inputs!C19&gt;Inputs!C15,AND(Inputs!C19=Inputs!C15,5&lt;1))),1,0)+IF(AND(BG137&gt;0,OR(Inputs!C20&gt;Inputs!C15,AND(Inputs!C20=Inputs!C15,6&lt;1))),1,0)+IF(AND(BO137&gt;0,OR(Inputs!C21&gt;Inputs!C15,AND(Inputs!C21=Inputs!C15,7&lt;1))),1,0)+IF(AND(BW137&gt;0,OR(Inputs!C22&gt;Inputs!C15,AND(Inputs!C22=Inputs!C15,8&lt;1))),1,0)+IF(AND(CE137&gt;0,OR(Inputs!C23&gt;Inputs!C15,AND(Inputs!C23=Inputs!C15,9&lt;1))),1,0)))</f>
        <v>99</v>
      </c>
      <c r="X137" s="3">
        <f>IF(Inputs!$B$27&lt;&gt;"Ready","PENDING INPUTS",IF(A137&gt;Inputs!$B$6,0,MIN(MAX(0,(S137+T137+U137)-V137),MAX(0,C137-D137-(IF(O137&lt;W137,K137+L137+M137-N137,0)+IF(W137&lt;W137,S137+T137+U137-V137,0)+IF(AE137&lt;W137,AA137+AB137+AC137-AD137,0)+IF(AM137&lt;W137,AI137+AJ137+AK137-AL137,0)+IF(AU137&lt;W137,AQ137+AR137+AS137-AT137,0)+IF(BC137&lt;W137,AY137+AZ137+BA137-BB137,0)+IF(BK137&lt;W137,BG137+BH137+BI137-BJ137,0)+IF(BS137&lt;W137,BO137+BP137+BQ137-BR137,0)+IF(CA137&lt;W137,BW137+BX137+BY137-BZ137,0)+IF(CI137&lt;W137,CE137+CF137+CG137-CH137,0))))))</f>
        <v>0</v>
      </c>
      <c r="Y137" s="3">
        <f>IF(Inputs!$B$27&lt;&gt;"Ready","PENDING INPUTS",MIN((S137+T137+U137),IF(D137&gt;C137,IF(D137=0,0,V137*C137/D137),V137+X137)))</f>
        <v>0</v>
      </c>
      <c r="Z137" s="3">
        <f>IF(Inputs!$B$27&lt;&gt;"Ready","PENDING INPUTS",MAX(0,(S137+T137+U137)-Y137))</f>
        <v>0</v>
      </c>
      <c r="AA137" s="3">
        <f>IF(Inputs!$B$27&lt;&gt;"Ready","PENDING INPUTS",AH136)</f>
        <v>0</v>
      </c>
      <c r="AB137" s="3">
        <f>IF(Inputs!$B$27&lt;&gt;"Ready","PENDING INPUTS",IF(A137&lt;=Inputs!$B$6,ROUND(AA137*Inputs!C16/12,2),0))</f>
        <v>0</v>
      </c>
      <c r="AC137" s="3">
        <f>IF(Inputs!$B$27&lt;&gt;"Ready","PENDING INPUTS",IF(AND(A137&lt;=Inputs!$B$6,AA137&gt;0),Inputs!G16,0))</f>
        <v>0</v>
      </c>
      <c r="AD137" s="3">
        <f>IF(Inputs!$B$27&lt;&gt;"Ready","PENDING INPUTS",IF(A137&gt;Inputs!$B$6,0,MIN((AA137+AB137+AC137),IF(Inputs!H16=1,Inputs!D16,MAX(Inputs!F16,ROUND(AA137*Inputs!E16+AB137+AC137,2))))))</f>
        <v>0</v>
      </c>
      <c r="AE137">
        <f>IF(Inputs!$B$27&lt;&gt;"Ready","PENDING INPUTS",IF(AA137&lt;=0,99,1+IF(AND(K137&gt;0,OR(Inputs!C14&gt;Inputs!C16,AND(Inputs!C14=Inputs!C16,0&lt;2))),1,0)+IF(AND(S137&gt;0,OR(Inputs!C15&gt;Inputs!C16,AND(Inputs!C15=Inputs!C16,1&lt;2))),1,0)+IF(AND(AI137&gt;0,OR(Inputs!C17&gt;Inputs!C16,AND(Inputs!C17=Inputs!C16,3&lt;2))),1,0)+IF(AND(AQ137&gt;0,OR(Inputs!C18&gt;Inputs!C16,AND(Inputs!C18=Inputs!C16,4&lt;2))),1,0)+IF(AND(AY137&gt;0,OR(Inputs!C19&gt;Inputs!C16,AND(Inputs!C19=Inputs!C16,5&lt;2))),1,0)+IF(AND(BG137&gt;0,OR(Inputs!C20&gt;Inputs!C16,AND(Inputs!C20=Inputs!C16,6&lt;2))),1,0)+IF(AND(BO137&gt;0,OR(Inputs!C21&gt;Inputs!C16,AND(Inputs!C21=Inputs!C16,7&lt;2))),1,0)+IF(AND(BW137&gt;0,OR(Inputs!C22&gt;Inputs!C16,AND(Inputs!C22=Inputs!C16,8&lt;2))),1,0)+IF(AND(CE137&gt;0,OR(Inputs!C23&gt;Inputs!C16,AND(Inputs!C23=Inputs!C16,9&lt;2))),1,0)))</f>
        <v>99</v>
      </c>
      <c r="AF137" s="3">
        <f>IF(Inputs!$B$27&lt;&gt;"Ready","PENDING INPUTS",IF(A137&gt;Inputs!$B$6,0,MIN(MAX(0,(AA137+AB137+AC137)-AD137),MAX(0,C137-D137-(IF(O137&lt;AE137,K137+L137+M137-N137,0)+IF(W137&lt;AE137,S137+T137+U137-V137,0)+IF(AE137&lt;AE137,AA137+AB137+AC137-AD137,0)+IF(AM137&lt;AE137,AI137+AJ137+AK137-AL137,0)+IF(AU137&lt;AE137,AQ137+AR137+AS137-AT137,0)+IF(BC137&lt;AE137,AY137+AZ137+BA137-BB137,0)+IF(BK137&lt;AE137,BG137+BH137+BI137-BJ137,0)+IF(BS137&lt;AE137,BO137+BP137+BQ137-BR137,0)+IF(CA137&lt;AE137,BW137+BX137+BY137-BZ137,0)+IF(CI137&lt;AE137,CE137+CF137+CG137-CH137,0))))))</f>
        <v>0</v>
      </c>
      <c r="AG137" s="3">
        <f>IF(Inputs!$B$27&lt;&gt;"Ready","PENDING INPUTS",MIN((AA137+AB137+AC137),IF(D137&gt;C137,IF(D137=0,0,AD137*C137/D137),AD137+AF137)))</f>
        <v>0</v>
      </c>
      <c r="AH137" s="3">
        <f>IF(Inputs!$B$27&lt;&gt;"Ready","PENDING INPUTS",MAX(0,(AA137+AB137+AC137)-AG137))</f>
        <v>0</v>
      </c>
      <c r="AI137" s="3">
        <f>IF(Inputs!$B$27&lt;&gt;"Ready","PENDING INPUTS",AP136)</f>
        <v>0</v>
      </c>
      <c r="AJ137" s="3">
        <f>IF(Inputs!$B$27&lt;&gt;"Ready","PENDING INPUTS",IF(A137&lt;=Inputs!$B$6,ROUND(AI137*Inputs!C17/12,2),0))</f>
        <v>0</v>
      </c>
      <c r="AK137" s="3">
        <f>IF(Inputs!$B$27&lt;&gt;"Ready","PENDING INPUTS",IF(AND(A137&lt;=Inputs!$B$6,AI137&gt;0),Inputs!G17,0))</f>
        <v>0</v>
      </c>
      <c r="AL137" s="3">
        <f>IF(Inputs!$B$27&lt;&gt;"Ready","PENDING INPUTS",IF(A137&gt;Inputs!$B$6,0,MIN((AI137+AJ137+AK137),IF(Inputs!H17=1,Inputs!D17,MAX(Inputs!F17,ROUND(AI137*Inputs!E17+AJ137+AK137,2))))))</f>
        <v>0</v>
      </c>
      <c r="AM137">
        <f>IF(Inputs!$B$27&lt;&gt;"Ready","PENDING INPUTS",IF(AI137&lt;=0,99,1+IF(AND(K137&gt;0,OR(Inputs!C14&gt;Inputs!C17,AND(Inputs!C14=Inputs!C17,0&lt;3))),1,0)+IF(AND(S137&gt;0,OR(Inputs!C15&gt;Inputs!C17,AND(Inputs!C15=Inputs!C17,1&lt;3))),1,0)+IF(AND(AA137&gt;0,OR(Inputs!C16&gt;Inputs!C17,AND(Inputs!C16=Inputs!C17,2&lt;3))),1,0)+IF(AND(AQ137&gt;0,OR(Inputs!C18&gt;Inputs!C17,AND(Inputs!C18=Inputs!C17,4&lt;3))),1,0)+IF(AND(AY137&gt;0,OR(Inputs!C19&gt;Inputs!C17,AND(Inputs!C19=Inputs!C17,5&lt;3))),1,0)+IF(AND(BG137&gt;0,OR(Inputs!C20&gt;Inputs!C17,AND(Inputs!C20=Inputs!C17,6&lt;3))),1,0)+IF(AND(BO137&gt;0,OR(Inputs!C21&gt;Inputs!C17,AND(Inputs!C21=Inputs!C17,7&lt;3))),1,0)+IF(AND(BW137&gt;0,OR(Inputs!C22&gt;Inputs!C17,AND(Inputs!C22=Inputs!C17,8&lt;3))),1,0)+IF(AND(CE137&gt;0,OR(Inputs!C23&gt;Inputs!C17,AND(Inputs!C23=Inputs!C17,9&lt;3))),1,0)))</f>
        <v>99</v>
      </c>
      <c r="AN137" s="3">
        <f>IF(Inputs!$B$27&lt;&gt;"Ready","PENDING INPUTS",IF(A137&gt;Inputs!$B$6,0,MIN(MAX(0,(AI137+AJ137+AK137)-AL137),MAX(0,C137-D137-(IF(O137&lt;AM137,K137+L137+M137-N137,0)+IF(W137&lt;AM137,S137+T137+U137-V137,0)+IF(AE137&lt;AM137,AA137+AB137+AC137-AD137,0)+IF(AM137&lt;AM137,AI137+AJ137+AK137-AL137,0)+IF(AU137&lt;AM137,AQ137+AR137+AS137-AT137,0)+IF(BC137&lt;AM137,AY137+AZ137+BA137-BB137,0)+IF(BK137&lt;AM137,BG137+BH137+BI137-BJ137,0)+IF(BS137&lt;AM137,BO137+BP137+BQ137-BR137,0)+IF(CA137&lt;AM137,BW137+BX137+BY137-BZ137,0)+IF(CI137&lt;AM137,CE137+CF137+CG137-CH137,0))))))</f>
        <v>0</v>
      </c>
      <c r="AO137" s="3">
        <f>IF(Inputs!$B$27&lt;&gt;"Ready","PENDING INPUTS",MIN((AI137+AJ137+AK137),IF(D137&gt;C137,IF(D137=0,0,AL137*C137/D137),AL137+AN137)))</f>
        <v>0</v>
      </c>
      <c r="AP137" s="3">
        <f>IF(Inputs!$B$27&lt;&gt;"Ready","PENDING INPUTS",MAX(0,(AI137+AJ137+AK137)-AO137))</f>
        <v>0</v>
      </c>
      <c r="AQ137" s="3">
        <f>IF(Inputs!$B$27&lt;&gt;"Ready","PENDING INPUTS",AX136)</f>
        <v>0</v>
      </c>
      <c r="AR137" s="3">
        <f>IF(Inputs!$B$27&lt;&gt;"Ready","PENDING INPUTS",IF(A137&lt;=Inputs!$B$6,ROUND(AQ137*Inputs!C18/12,2),0))</f>
        <v>0</v>
      </c>
      <c r="AS137" s="3">
        <f>IF(Inputs!$B$27&lt;&gt;"Ready","PENDING INPUTS",IF(AND(A137&lt;=Inputs!$B$6,AQ137&gt;0),Inputs!G18,0))</f>
        <v>0</v>
      </c>
      <c r="AT137" s="3">
        <f>IF(Inputs!$B$27&lt;&gt;"Ready","PENDING INPUTS",IF(A137&gt;Inputs!$B$6,0,MIN((AQ137+AR137+AS137),IF(Inputs!H18=1,Inputs!D18,MAX(Inputs!F18,ROUND(AQ137*Inputs!E18+AR137+AS137,2))))))</f>
        <v>0</v>
      </c>
      <c r="AU137">
        <f>IF(Inputs!$B$27&lt;&gt;"Ready","PENDING INPUTS",IF(AQ137&lt;=0,99,1+IF(AND(K137&gt;0,OR(Inputs!C14&gt;Inputs!C18,AND(Inputs!C14=Inputs!C18,0&lt;4))),1,0)+IF(AND(S137&gt;0,OR(Inputs!C15&gt;Inputs!C18,AND(Inputs!C15=Inputs!C18,1&lt;4))),1,0)+IF(AND(AA137&gt;0,OR(Inputs!C16&gt;Inputs!C18,AND(Inputs!C16=Inputs!C18,2&lt;4))),1,0)+IF(AND(AI137&gt;0,OR(Inputs!C17&gt;Inputs!C18,AND(Inputs!C17=Inputs!C18,3&lt;4))),1,0)+IF(AND(AY137&gt;0,OR(Inputs!C19&gt;Inputs!C18,AND(Inputs!C19=Inputs!C18,5&lt;4))),1,0)+IF(AND(BG137&gt;0,OR(Inputs!C20&gt;Inputs!C18,AND(Inputs!C20=Inputs!C18,6&lt;4))),1,0)+IF(AND(BO137&gt;0,OR(Inputs!C21&gt;Inputs!C18,AND(Inputs!C21=Inputs!C18,7&lt;4))),1,0)+IF(AND(BW137&gt;0,OR(Inputs!C22&gt;Inputs!C18,AND(Inputs!C22=Inputs!C18,8&lt;4))),1,0)+IF(AND(CE137&gt;0,OR(Inputs!C23&gt;Inputs!C18,AND(Inputs!C23=Inputs!C18,9&lt;4))),1,0)))</f>
        <v>99</v>
      </c>
      <c r="AV137" s="3">
        <f>IF(Inputs!$B$27&lt;&gt;"Ready","PENDING INPUTS",IF(A137&gt;Inputs!$B$6,0,MIN(MAX(0,(AQ137+AR137+AS137)-AT137),MAX(0,C137-D137-(IF(O137&lt;AU137,K137+L137+M137-N137,0)+IF(W137&lt;AU137,S137+T137+U137-V137,0)+IF(AE137&lt;AU137,AA137+AB137+AC137-AD137,0)+IF(AM137&lt;AU137,AI137+AJ137+AK137-AL137,0)+IF(AU137&lt;AU137,AQ137+AR137+AS137-AT137,0)+IF(BC137&lt;AU137,AY137+AZ137+BA137-BB137,0)+IF(BK137&lt;AU137,BG137+BH137+BI137-BJ137,0)+IF(BS137&lt;AU137,BO137+BP137+BQ137-BR137,0)+IF(CA137&lt;AU137,BW137+BX137+BY137-BZ137,0)+IF(CI137&lt;AU137,CE137+CF137+CG137-CH137,0))))))</f>
        <v>0</v>
      </c>
      <c r="AW137" s="3">
        <f>IF(Inputs!$B$27&lt;&gt;"Ready","PENDING INPUTS",MIN((AQ137+AR137+AS137),IF(D137&gt;C137,IF(D137=0,0,AT137*C137/D137),AT137+AV137)))</f>
        <v>0</v>
      </c>
      <c r="AX137" s="3">
        <f>IF(Inputs!$B$27&lt;&gt;"Ready","PENDING INPUTS",MAX(0,(AQ137+AR137+AS137)-AW137))</f>
        <v>0</v>
      </c>
      <c r="AY137" s="3">
        <f>IF(Inputs!$B$27&lt;&gt;"Ready","PENDING INPUTS",BF136)</f>
        <v>0</v>
      </c>
      <c r="AZ137" s="3">
        <f>IF(Inputs!$B$27&lt;&gt;"Ready","PENDING INPUTS",IF(A137&lt;=Inputs!$B$6,ROUND(AY137*Inputs!C19/12,2),0))</f>
        <v>0</v>
      </c>
      <c r="BA137" s="3">
        <f>IF(Inputs!$B$27&lt;&gt;"Ready","PENDING INPUTS",IF(AND(A137&lt;=Inputs!$B$6,AY137&gt;0),Inputs!G19,0))</f>
        <v>0</v>
      </c>
      <c r="BB137" s="3">
        <f>IF(Inputs!$B$27&lt;&gt;"Ready","PENDING INPUTS",IF(A137&gt;Inputs!$B$6,0,MIN((AY137+AZ137+BA137),IF(Inputs!H19=1,Inputs!D19,MAX(Inputs!F19,ROUND(AY137*Inputs!E19+AZ137+BA137,2))))))</f>
        <v>0</v>
      </c>
      <c r="BC137">
        <f>IF(Inputs!$B$27&lt;&gt;"Ready","PENDING INPUTS",IF(AY137&lt;=0,99,1+IF(AND(K137&gt;0,OR(Inputs!C14&gt;Inputs!C19,AND(Inputs!C14=Inputs!C19,0&lt;5))),1,0)+IF(AND(S137&gt;0,OR(Inputs!C15&gt;Inputs!C19,AND(Inputs!C15=Inputs!C19,1&lt;5))),1,0)+IF(AND(AA137&gt;0,OR(Inputs!C16&gt;Inputs!C19,AND(Inputs!C16=Inputs!C19,2&lt;5))),1,0)+IF(AND(AI137&gt;0,OR(Inputs!C17&gt;Inputs!C19,AND(Inputs!C17=Inputs!C19,3&lt;5))),1,0)+IF(AND(AQ137&gt;0,OR(Inputs!C18&gt;Inputs!C19,AND(Inputs!C18=Inputs!C19,4&lt;5))),1,0)+IF(AND(BG137&gt;0,OR(Inputs!C20&gt;Inputs!C19,AND(Inputs!C20=Inputs!C19,6&lt;5))),1,0)+IF(AND(BO137&gt;0,OR(Inputs!C21&gt;Inputs!C19,AND(Inputs!C21=Inputs!C19,7&lt;5))),1,0)+IF(AND(BW137&gt;0,OR(Inputs!C22&gt;Inputs!C19,AND(Inputs!C22=Inputs!C19,8&lt;5))),1,0)+IF(AND(CE137&gt;0,OR(Inputs!C23&gt;Inputs!C19,AND(Inputs!C23=Inputs!C19,9&lt;5))),1,0)))</f>
        <v>99</v>
      </c>
      <c r="BD137" s="3">
        <f>IF(Inputs!$B$27&lt;&gt;"Ready","PENDING INPUTS",IF(A137&gt;Inputs!$B$6,0,MIN(MAX(0,(AY137+AZ137+BA137)-BB137),MAX(0,C137-D137-(IF(O137&lt;BC137,K137+L137+M137-N137,0)+IF(W137&lt;BC137,S137+T137+U137-V137,0)+IF(AE137&lt;BC137,AA137+AB137+AC137-AD137,0)+IF(AM137&lt;BC137,AI137+AJ137+AK137-AL137,0)+IF(AU137&lt;BC137,AQ137+AR137+AS137-AT137,0)+IF(BC137&lt;BC137,AY137+AZ137+BA137-BB137,0)+IF(BK137&lt;BC137,BG137+BH137+BI137-BJ137,0)+IF(BS137&lt;BC137,BO137+BP137+BQ137-BR137,0)+IF(CA137&lt;BC137,BW137+BX137+BY137-BZ137,0)+IF(CI137&lt;BC137,CE137+CF137+CG137-CH137,0))))))</f>
        <v>0</v>
      </c>
      <c r="BE137" s="3">
        <f>IF(Inputs!$B$27&lt;&gt;"Ready","PENDING INPUTS",MIN((AY137+AZ137+BA137),IF(D137&gt;C137,IF(D137=0,0,BB137*C137/D137),BB137+BD137)))</f>
        <v>0</v>
      </c>
      <c r="BF137" s="3">
        <f>IF(Inputs!$B$27&lt;&gt;"Ready","PENDING INPUTS",MAX(0,(AY137+AZ137+BA137)-BE137))</f>
        <v>0</v>
      </c>
      <c r="BG137" s="3">
        <f>IF(Inputs!$B$27&lt;&gt;"Ready","PENDING INPUTS",BN136)</f>
        <v>0</v>
      </c>
      <c r="BH137" s="3">
        <f>IF(Inputs!$B$27&lt;&gt;"Ready","PENDING INPUTS",IF(A137&lt;=Inputs!$B$6,ROUND(BG137*Inputs!C20/12,2),0))</f>
        <v>0</v>
      </c>
      <c r="BI137" s="3">
        <f>IF(Inputs!$B$27&lt;&gt;"Ready","PENDING INPUTS",IF(AND(A137&lt;=Inputs!$B$6,BG137&gt;0),Inputs!G20,0))</f>
        <v>0</v>
      </c>
      <c r="BJ137" s="3">
        <f>IF(Inputs!$B$27&lt;&gt;"Ready","PENDING INPUTS",IF(A137&gt;Inputs!$B$6,0,MIN((BG137+BH137+BI137),IF(Inputs!H20=1,Inputs!D20,MAX(Inputs!F20,ROUND(BG137*Inputs!E20+BH137+BI137,2))))))</f>
        <v>0</v>
      </c>
      <c r="BK137">
        <f>IF(Inputs!$B$27&lt;&gt;"Ready","PENDING INPUTS",IF(BG137&lt;=0,99,1+IF(AND(K137&gt;0,OR(Inputs!C14&gt;Inputs!C20,AND(Inputs!C14=Inputs!C20,0&lt;6))),1,0)+IF(AND(S137&gt;0,OR(Inputs!C15&gt;Inputs!C20,AND(Inputs!C15=Inputs!C20,1&lt;6))),1,0)+IF(AND(AA137&gt;0,OR(Inputs!C16&gt;Inputs!C20,AND(Inputs!C16=Inputs!C20,2&lt;6))),1,0)+IF(AND(AI137&gt;0,OR(Inputs!C17&gt;Inputs!C20,AND(Inputs!C17=Inputs!C20,3&lt;6))),1,0)+IF(AND(AQ137&gt;0,OR(Inputs!C18&gt;Inputs!C20,AND(Inputs!C18=Inputs!C20,4&lt;6))),1,0)+IF(AND(AY137&gt;0,OR(Inputs!C19&gt;Inputs!C20,AND(Inputs!C19=Inputs!C20,5&lt;6))),1,0)+IF(AND(BO137&gt;0,OR(Inputs!C21&gt;Inputs!C20,AND(Inputs!C21=Inputs!C20,7&lt;6))),1,0)+IF(AND(BW137&gt;0,OR(Inputs!C22&gt;Inputs!C20,AND(Inputs!C22=Inputs!C20,8&lt;6))),1,0)+IF(AND(CE137&gt;0,OR(Inputs!C23&gt;Inputs!C20,AND(Inputs!C23=Inputs!C20,9&lt;6))),1,0)))</f>
        <v>99</v>
      </c>
      <c r="BL137" s="3">
        <f>IF(Inputs!$B$27&lt;&gt;"Ready","PENDING INPUTS",IF(A137&gt;Inputs!$B$6,0,MIN(MAX(0,(BG137+BH137+BI137)-BJ137),MAX(0,C137-D137-(IF(O137&lt;BK137,K137+L137+M137-N137,0)+IF(W137&lt;BK137,S137+T137+U137-V137,0)+IF(AE137&lt;BK137,AA137+AB137+AC137-AD137,0)+IF(AM137&lt;BK137,AI137+AJ137+AK137-AL137,0)+IF(AU137&lt;BK137,AQ137+AR137+AS137-AT137,0)+IF(BC137&lt;BK137,AY137+AZ137+BA137-BB137,0)+IF(BK137&lt;BK137,BG137+BH137+BI137-BJ137,0)+IF(BS137&lt;BK137,BO137+BP137+BQ137-BR137,0)+IF(CA137&lt;BK137,BW137+BX137+BY137-BZ137,0)+IF(CI137&lt;BK137,CE137+CF137+CG137-CH137,0))))))</f>
        <v>0</v>
      </c>
      <c r="BM137" s="3">
        <f>IF(Inputs!$B$27&lt;&gt;"Ready","PENDING INPUTS",MIN((BG137+BH137+BI137),IF(D137&gt;C137,IF(D137=0,0,BJ137*C137/D137),BJ137+BL137)))</f>
        <v>0</v>
      </c>
      <c r="BN137" s="3">
        <f>IF(Inputs!$B$27&lt;&gt;"Ready","PENDING INPUTS",MAX(0,(BG137+BH137+BI137)-BM137))</f>
        <v>0</v>
      </c>
      <c r="BO137" s="3">
        <f>IF(Inputs!$B$27&lt;&gt;"Ready","PENDING INPUTS",BV136)</f>
        <v>0</v>
      </c>
      <c r="BP137" s="3">
        <f>IF(Inputs!$B$27&lt;&gt;"Ready","PENDING INPUTS",IF(A137&lt;=Inputs!$B$6,ROUND(BO137*Inputs!C21/12,2),0))</f>
        <v>0</v>
      </c>
      <c r="BQ137" s="3">
        <f>IF(Inputs!$B$27&lt;&gt;"Ready","PENDING INPUTS",IF(AND(A137&lt;=Inputs!$B$6,BO137&gt;0),Inputs!G21,0))</f>
        <v>0</v>
      </c>
      <c r="BR137" s="3">
        <f>IF(Inputs!$B$27&lt;&gt;"Ready","PENDING INPUTS",IF(A137&gt;Inputs!$B$6,0,MIN((BO137+BP137+BQ137),IF(Inputs!H21=1,Inputs!D21,MAX(Inputs!F21,ROUND(BO137*Inputs!E21+BP137+BQ137,2))))))</f>
        <v>0</v>
      </c>
      <c r="BS137">
        <f>IF(Inputs!$B$27&lt;&gt;"Ready","PENDING INPUTS",IF(BO137&lt;=0,99,1+IF(AND(K137&gt;0,OR(Inputs!C14&gt;Inputs!C21,AND(Inputs!C14=Inputs!C21,0&lt;7))),1,0)+IF(AND(S137&gt;0,OR(Inputs!C15&gt;Inputs!C21,AND(Inputs!C15=Inputs!C21,1&lt;7))),1,0)+IF(AND(AA137&gt;0,OR(Inputs!C16&gt;Inputs!C21,AND(Inputs!C16=Inputs!C21,2&lt;7))),1,0)+IF(AND(AI137&gt;0,OR(Inputs!C17&gt;Inputs!C21,AND(Inputs!C17=Inputs!C21,3&lt;7))),1,0)+IF(AND(AQ137&gt;0,OR(Inputs!C18&gt;Inputs!C21,AND(Inputs!C18=Inputs!C21,4&lt;7))),1,0)+IF(AND(AY137&gt;0,OR(Inputs!C19&gt;Inputs!C21,AND(Inputs!C19=Inputs!C21,5&lt;7))),1,0)+IF(AND(BG137&gt;0,OR(Inputs!C20&gt;Inputs!C21,AND(Inputs!C20=Inputs!C21,6&lt;7))),1,0)+IF(AND(BW137&gt;0,OR(Inputs!C22&gt;Inputs!C21,AND(Inputs!C22=Inputs!C21,8&lt;7))),1,0)+IF(AND(CE137&gt;0,OR(Inputs!C23&gt;Inputs!C21,AND(Inputs!C23=Inputs!C21,9&lt;7))),1,0)))</f>
        <v>99</v>
      </c>
      <c r="BT137" s="3">
        <f>IF(Inputs!$B$27&lt;&gt;"Ready","PENDING INPUTS",IF(A137&gt;Inputs!$B$6,0,MIN(MAX(0,(BO137+BP137+BQ137)-BR137),MAX(0,C137-D137-(IF(O137&lt;BS137,K137+L137+M137-N137,0)+IF(W137&lt;BS137,S137+T137+U137-V137,0)+IF(AE137&lt;BS137,AA137+AB137+AC137-AD137,0)+IF(AM137&lt;BS137,AI137+AJ137+AK137-AL137,0)+IF(AU137&lt;BS137,AQ137+AR137+AS137-AT137,0)+IF(BC137&lt;BS137,AY137+AZ137+BA137-BB137,0)+IF(BK137&lt;BS137,BG137+BH137+BI137-BJ137,0)+IF(BS137&lt;BS137,BO137+BP137+BQ137-BR137,0)+IF(CA137&lt;BS137,BW137+BX137+BY137-BZ137,0)+IF(CI137&lt;BS137,CE137+CF137+CG137-CH137,0))))))</f>
        <v>0</v>
      </c>
      <c r="BU137" s="3">
        <f>IF(Inputs!$B$27&lt;&gt;"Ready","PENDING INPUTS",MIN((BO137+BP137+BQ137),IF(D137&gt;C137,IF(D137=0,0,BR137*C137/D137),BR137+BT137)))</f>
        <v>0</v>
      </c>
      <c r="BV137" s="3">
        <f>IF(Inputs!$B$27&lt;&gt;"Ready","PENDING INPUTS",MAX(0,(BO137+BP137+BQ137)-BU137))</f>
        <v>0</v>
      </c>
      <c r="BW137" s="3">
        <f>IF(Inputs!$B$27&lt;&gt;"Ready","PENDING INPUTS",CD136)</f>
        <v>0</v>
      </c>
      <c r="BX137" s="3">
        <f>IF(Inputs!$B$27&lt;&gt;"Ready","PENDING INPUTS",IF(A137&lt;=Inputs!$B$6,ROUND(BW137*Inputs!C22/12,2),0))</f>
        <v>0</v>
      </c>
      <c r="BY137" s="3">
        <f>IF(Inputs!$B$27&lt;&gt;"Ready","PENDING INPUTS",IF(AND(A137&lt;=Inputs!$B$6,BW137&gt;0),Inputs!G22,0))</f>
        <v>0</v>
      </c>
      <c r="BZ137" s="3">
        <f>IF(Inputs!$B$27&lt;&gt;"Ready","PENDING INPUTS",IF(A137&gt;Inputs!$B$6,0,MIN((BW137+BX137+BY137),IF(Inputs!H22=1,Inputs!D22,MAX(Inputs!F22,ROUND(BW137*Inputs!E22+BX137+BY137,2))))))</f>
        <v>0</v>
      </c>
      <c r="CA137">
        <f>IF(Inputs!$B$27&lt;&gt;"Ready","PENDING INPUTS",IF(BW137&lt;=0,99,1+IF(AND(K137&gt;0,OR(Inputs!C14&gt;Inputs!C22,AND(Inputs!C14=Inputs!C22,0&lt;8))),1,0)+IF(AND(S137&gt;0,OR(Inputs!C15&gt;Inputs!C22,AND(Inputs!C15=Inputs!C22,1&lt;8))),1,0)+IF(AND(AA137&gt;0,OR(Inputs!C16&gt;Inputs!C22,AND(Inputs!C16=Inputs!C22,2&lt;8))),1,0)+IF(AND(AI137&gt;0,OR(Inputs!C17&gt;Inputs!C22,AND(Inputs!C17=Inputs!C22,3&lt;8))),1,0)+IF(AND(AQ137&gt;0,OR(Inputs!C18&gt;Inputs!C22,AND(Inputs!C18=Inputs!C22,4&lt;8))),1,0)+IF(AND(AY137&gt;0,OR(Inputs!C19&gt;Inputs!C22,AND(Inputs!C19=Inputs!C22,5&lt;8))),1,0)+IF(AND(BG137&gt;0,OR(Inputs!C20&gt;Inputs!C22,AND(Inputs!C20=Inputs!C22,6&lt;8))),1,0)+IF(AND(BO137&gt;0,OR(Inputs!C21&gt;Inputs!C22,AND(Inputs!C21=Inputs!C22,7&lt;8))),1,0)+IF(AND(CE137&gt;0,OR(Inputs!C23&gt;Inputs!C22,AND(Inputs!C23=Inputs!C22,9&lt;8))),1,0)))</f>
        <v>99</v>
      </c>
      <c r="CB137" s="3">
        <f>IF(Inputs!$B$27&lt;&gt;"Ready","PENDING INPUTS",IF(A137&gt;Inputs!$B$6,0,MIN(MAX(0,(BW137+BX137+BY137)-BZ137),MAX(0,C137-D137-(IF(O137&lt;CA137,K137+L137+M137-N137,0)+IF(W137&lt;CA137,S137+T137+U137-V137,0)+IF(AE137&lt;CA137,AA137+AB137+AC137-AD137,0)+IF(AM137&lt;CA137,AI137+AJ137+AK137-AL137,0)+IF(AU137&lt;CA137,AQ137+AR137+AS137-AT137,0)+IF(BC137&lt;CA137,AY137+AZ137+BA137-BB137,0)+IF(BK137&lt;CA137,BG137+BH137+BI137-BJ137,0)+IF(BS137&lt;CA137,BO137+BP137+BQ137-BR137,0)+IF(CA137&lt;CA137,BW137+BX137+BY137-BZ137,0)+IF(CI137&lt;CA137,CE137+CF137+CG137-CH137,0))))))</f>
        <v>0</v>
      </c>
      <c r="CC137" s="3">
        <f>IF(Inputs!$B$27&lt;&gt;"Ready","PENDING INPUTS",MIN((BW137+BX137+BY137),IF(D137&gt;C137,IF(D137=0,0,BZ137*C137/D137),BZ137+CB137)))</f>
        <v>0</v>
      </c>
      <c r="CD137" s="3">
        <f>IF(Inputs!$B$27&lt;&gt;"Ready","PENDING INPUTS",MAX(0,(BW137+BX137+BY137)-CC137))</f>
        <v>0</v>
      </c>
      <c r="CE137" s="3">
        <f>IF(Inputs!$B$27&lt;&gt;"Ready","PENDING INPUTS",CL136)</f>
        <v>0</v>
      </c>
      <c r="CF137" s="3">
        <f>IF(Inputs!$B$27&lt;&gt;"Ready","PENDING INPUTS",IF(A137&lt;=Inputs!$B$6,ROUND(CE137*Inputs!C23/12,2),0))</f>
        <v>0</v>
      </c>
      <c r="CG137" s="3">
        <f>IF(Inputs!$B$27&lt;&gt;"Ready","PENDING INPUTS",IF(AND(A137&lt;=Inputs!$B$6,CE137&gt;0),Inputs!G23,0))</f>
        <v>0</v>
      </c>
      <c r="CH137" s="3">
        <f>IF(Inputs!$B$27&lt;&gt;"Ready","PENDING INPUTS",IF(A137&gt;Inputs!$B$6,0,MIN((CE137+CF137+CG137),IF(Inputs!H23=1,Inputs!D23,MAX(Inputs!F23,ROUND(CE137*Inputs!E23+CF137+CG137,2))))))</f>
        <v>0</v>
      </c>
      <c r="CI137">
        <f>IF(Inputs!$B$27&lt;&gt;"Ready","PENDING INPUTS",IF(CE137&lt;=0,99,1+IF(AND(K137&gt;0,OR(Inputs!C14&gt;Inputs!C23,AND(Inputs!C14=Inputs!C23,0&lt;9))),1,0)+IF(AND(S137&gt;0,OR(Inputs!C15&gt;Inputs!C23,AND(Inputs!C15=Inputs!C23,1&lt;9))),1,0)+IF(AND(AA137&gt;0,OR(Inputs!C16&gt;Inputs!C23,AND(Inputs!C16=Inputs!C23,2&lt;9))),1,0)+IF(AND(AI137&gt;0,OR(Inputs!C17&gt;Inputs!C23,AND(Inputs!C17=Inputs!C23,3&lt;9))),1,0)+IF(AND(AQ137&gt;0,OR(Inputs!C18&gt;Inputs!C23,AND(Inputs!C18=Inputs!C23,4&lt;9))),1,0)+IF(AND(AY137&gt;0,OR(Inputs!C19&gt;Inputs!C23,AND(Inputs!C19=Inputs!C23,5&lt;9))),1,0)+IF(AND(BG137&gt;0,OR(Inputs!C20&gt;Inputs!C23,AND(Inputs!C20=Inputs!C23,6&lt;9))),1,0)+IF(AND(BO137&gt;0,OR(Inputs!C21&gt;Inputs!C23,AND(Inputs!C21=Inputs!C23,7&lt;9))),1,0)+IF(AND(BW137&gt;0,OR(Inputs!C22&gt;Inputs!C23,AND(Inputs!C22=Inputs!C23,8&lt;9))),1,0)))</f>
        <v>99</v>
      </c>
      <c r="CJ137" s="3">
        <f>IF(Inputs!$B$27&lt;&gt;"Ready","PENDING INPUTS",IF(A137&gt;Inputs!$B$6,0,MIN(MAX(0,(CE137+CF137+CG137)-CH137),MAX(0,C137-D137-(IF(O137&lt;CI137,K137+L137+M137-N137,0)+IF(W137&lt;CI137,S137+T137+U137-V137,0)+IF(AE137&lt;CI137,AA137+AB137+AC137-AD137,0)+IF(AM137&lt;CI137,AI137+AJ137+AK137-AL137,0)+IF(AU137&lt;CI137,AQ137+AR137+AS137-AT137,0)+IF(BC137&lt;CI137,AY137+AZ137+BA137-BB137,0)+IF(BK137&lt;CI137,BG137+BH137+BI137-BJ137,0)+IF(BS137&lt;CI137,BO137+BP137+BQ137-BR137,0)+IF(CA137&lt;CI137,BW137+BX137+BY137-BZ137,0)+IF(CI137&lt;CI137,CE137+CF137+CG137-CH137,0))))))</f>
        <v>0</v>
      </c>
      <c r="CK137" s="3">
        <f>IF(Inputs!$B$27&lt;&gt;"Ready","PENDING INPUTS",MIN((CE137+CF137+CG137),IF(D137&gt;C137,IF(D137=0,0,CH137*C137/D137),CH137+CJ137)))</f>
        <v>0</v>
      </c>
      <c r="CL137" s="3">
        <f>IF(Inputs!$B$27&lt;&gt;"Ready","PENDING INPUTS",MAX(0,(CE137+CF137+CG137)-CK137))</f>
        <v>0</v>
      </c>
    </row>
    <row r="138" spans="1:90" ht="27.95" customHeight="1" x14ac:dyDescent="0.25">
      <c r="A138">
        <v>134</v>
      </c>
      <c r="B138" s="13">
        <f>IF(Inputs!$B$27&lt;&gt;"Ready","PENDING INPUTS",EDATE(Inputs!$B$5,A138-1))</f>
        <v>50345</v>
      </c>
      <c r="C138" s="3">
        <f>IF(Inputs!$B$27&lt;&gt;"Ready","PENDING INPUTS",IF(A138&lt;=Inputs!$B$6,MAX(0,Inputs!$B$4+IF(A138=Inputs!$B$7,Inputs!$B$8,0)+IF(A138=Inputs!$B$9,Inputs!$B$10,0)),0))</f>
        <v>0</v>
      </c>
      <c r="D138" s="3">
        <f>IF(Inputs!$B$27&lt;&gt;"Ready","PENDING INPUTS",SUM(N138,V138,AD138,AL138,AT138,BB138,BJ138,BR138,BZ138,CH138))</f>
        <v>0</v>
      </c>
      <c r="E138" s="3">
        <f>IF(Inputs!$B$27&lt;&gt;"Ready","PENDING INPUTS",MAX(0,D138-C138))</f>
        <v>0</v>
      </c>
      <c r="F138" s="3">
        <f>IF(Inputs!$B$27&lt;&gt;"Ready","PENDING INPUTS",SUM(Q138,Y138,AG138,AO138,AW138,BE138,BM138,BU138,CC138,CK138))</f>
        <v>0</v>
      </c>
      <c r="G138" s="3">
        <f>IF(Inputs!$B$27&lt;&gt;"Ready","PENDING INPUTS",SUM(L138,T138,AB138,AJ138,AR138,AZ138,BH138,BP138,BX138,CF138))</f>
        <v>0</v>
      </c>
      <c r="H138" s="3">
        <f>IF(Inputs!$B$27&lt;&gt;"Ready","PENDING INPUTS",SUM(M138,U138,AC138,AK138,AS138,BA138,BI138,BQ138,BY138,CG138))</f>
        <v>0</v>
      </c>
      <c r="I138" s="3">
        <f>IF(Inputs!$B$27&lt;&gt;"Ready","PENDING INPUTS",SUM(R138,Z138,AH138,AP138,AX138,BF138,BN138,BV138,CD138,CL138))</f>
        <v>0</v>
      </c>
      <c r="J138" t="str">
        <f>IF(Inputs!$B$27&lt;&gt;"Ready","PENDING INPUTS",IF(A138&gt;Inputs!$B$6,"Beyond horizon",IF(E138&gt;0.005,"MINIMUM SHORTFALL",IF(I138&lt;0.005,"Paid off","In progress"))))</f>
        <v>Beyond horizon</v>
      </c>
      <c r="K138" s="3">
        <f>IF(Inputs!$B$27&lt;&gt;"Ready","PENDING INPUTS",R137)</f>
        <v>0</v>
      </c>
      <c r="L138" s="3">
        <f>IF(Inputs!$B$27&lt;&gt;"Ready","PENDING INPUTS",IF(A138&lt;=Inputs!$B$6,ROUND(K138*Inputs!C14/12,2),0))</f>
        <v>0</v>
      </c>
      <c r="M138" s="3">
        <f>IF(Inputs!$B$27&lt;&gt;"Ready","PENDING INPUTS",IF(AND(A138&lt;=Inputs!$B$6,K138&gt;0),Inputs!G14,0))</f>
        <v>0</v>
      </c>
      <c r="N138" s="3">
        <f>IF(Inputs!$B$27&lt;&gt;"Ready","PENDING INPUTS",IF(A138&gt;Inputs!$B$6,0,MIN((K138+L138+M138),IF(Inputs!H14=1,Inputs!D14,MAX(Inputs!F14,ROUND(K138*Inputs!E14+L138+M138,2))))))</f>
        <v>0</v>
      </c>
      <c r="O138">
        <f>IF(Inputs!$B$27&lt;&gt;"Ready","PENDING INPUTS",IF(K138&lt;=0,99,1+IF(AND(S138&gt;0,OR(Inputs!C15&gt;Inputs!C14,AND(Inputs!C15=Inputs!C14,1&lt;0))),1,0)+IF(AND(AA138&gt;0,OR(Inputs!C16&gt;Inputs!C14,AND(Inputs!C16=Inputs!C14,2&lt;0))),1,0)+IF(AND(AI138&gt;0,OR(Inputs!C17&gt;Inputs!C14,AND(Inputs!C17=Inputs!C14,3&lt;0))),1,0)+IF(AND(AQ138&gt;0,OR(Inputs!C18&gt;Inputs!C14,AND(Inputs!C18=Inputs!C14,4&lt;0))),1,0)+IF(AND(AY138&gt;0,OR(Inputs!C19&gt;Inputs!C14,AND(Inputs!C19=Inputs!C14,5&lt;0))),1,0)+IF(AND(BG138&gt;0,OR(Inputs!C20&gt;Inputs!C14,AND(Inputs!C20=Inputs!C14,6&lt;0))),1,0)+IF(AND(BO138&gt;0,OR(Inputs!C21&gt;Inputs!C14,AND(Inputs!C21=Inputs!C14,7&lt;0))),1,0)+IF(AND(BW138&gt;0,OR(Inputs!C22&gt;Inputs!C14,AND(Inputs!C22=Inputs!C14,8&lt;0))),1,0)+IF(AND(CE138&gt;0,OR(Inputs!C23&gt;Inputs!C14,AND(Inputs!C23=Inputs!C14,9&lt;0))),1,0)))</f>
        <v>99</v>
      </c>
      <c r="P138" s="3">
        <f>IF(Inputs!$B$27&lt;&gt;"Ready","PENDING INPUTS",IF(A138&gt;Inputs!$B$6,0,MIN(MAX(0,(K138+L138+M138)-N138),MAX(0,C138-D138-(IF(O138&lt;O138,K138+L138+M138-N138,0)+IF(W138&lt;O138,S138+T138+U138-V138,0)+IF(AE138&lt;O138,AA138+AB138+AC138-AD138,0)+IF(AM138&lt;O138,AI138+AJ138+AK138-AL138,0)+IF(AU138&lt;O138,AQ138+AR138+AS138-AT138,0)+IF(BC138&lt;O138,AY138+AZ138+BA138-BB138,0)+IF(BK138&lt;O138,BG138+BH138+BI138-BJ138,0)+IF(BS138&lt;O138,BO138+BP138+BQ138-BR138,0)+IF(CA138&lt;O138,BW138+BX138+BY138-BZ138,0)+IF(CI138&lt;O138,CE138+CF138+CG138-CH138,0))))))</f>
        <v>0</v>
      </c>
      <c r="Q138" s="3">
        <f>IF(Inputs!$B$27&lt;&gt;"Ready","PENDING INPUTS",MIN((K138+L138+M138),IF(D138&gt;C138,IF(D138=0,0,N138*C138/D138),N138+P138)))</f>
        <v>0</v>
      </c>
      <c r="R138" s="3">
        <f>IF(Inputs!$B$27&lt;&gt;"Ready","PENDING INPUTS",MAX(0,(K138+L138+M138)-Q138))</f>
        <v>0</v>
      </c>
      <c r="S138" s="3">
        <f>IF(Inputs!$B$27&lt;&gt;"Ready","PENDING INPUTS",Z137)</f>
        <v>0</v>
      </c>
      <c r="T138" s="3">
        <f>IF(Inputs!$B$27&lt;&gt;"Ready","PENDING INPUTS",IF(A138&lt;=Inputs!$B$6,ROUND(S138*Inputs!C15/12,2),0))</f>
        <v>0</v>
      </c>
      <c r="U138" s="3">
        <f>IF(Inputs!$B$27&lt;&gt;"Ready","PENDING INPUTS",IF(AND(A138&lt;=Inputs!$B$6,S138&gt;0),Inputs!G15,0))</f>
        <v>0</v>
      </c>
      <c r="V138" s="3">
        <f>IF(Inputs!$B$27&lt;&gt;"Ready","PENDING INPUTS",IF(A138&gt;Inputs!$B$6,0,MIN((S138+T138+U138),IF(Inputs!H15=1,Inputs!D15,MAX(Inputs!F15,ROUND(S138*Inputs!E15+T138+U138,2))))))</f>
        <v>0</v>
      </c>
      <c r="W138">
        <f>IF(Inputs!$B$27&lt;&gt;"Ready","PENDING INPUTS",IF(S138&lt;=0,99,1+IF(AND(K138&gt;0,OR(Inputs!C14&gt;Inputs!C15,AND(Inputs!C14=Inputs!C15,0&lt;1))),1,0)+IF(AND(AA138&gt;0,OR(Inputs!C16&gt;Inputs!C15,AND(Inputs!C16=Inputs!C15,2&lt;1))),1,0)+IF(AND(AI138&gt;0,OR(Inputs!C17&gt;Inputs!C15,AND(Inputs!C17=Inputs!C15,3&lt;1))),1,0)+IF(AND(AQ138&gt;0,OR(Inputs!C18&gt;Inputs!C15,AND(Inputs!C18=Inputs!C15,4&lt;1))),1,0)+IF(AND(AY138&gt;0,OR(Inputs!C19&gt;Inputs!C15,AND(Inputs!C19=Inputs!C15,5&lt;1))),1,0)+IF(AND(BG138&gt;0,OR(Inputs!C20&gt;Inputs!C15,AND(Inputs!C20=Inputs!C15,6&lt;1))),1,0)+IF(AND(BO138&gt;0,OR(Inputs!C21&gt;Inputs!C15,AND(Inputs!C21=Inputs!C15,7&lt;1))),1,0)+IF(AND(BW138&gt;0,OR(Inputs!C22&gt;Inputs!C15,AND(Inputs!C22=Inputs!C15,8&lt;1))),1,0)+IF(AND(CE138&gt;0,OR(Inputs!C23&gt;Inputs!C15,AND(Inputs!C23=Inputs!C15,9&lt;1))),1,0)))</f>
        <v>99</v>
      </c>
      <c r="X138" s="3">
        <f>IF(Inputs!$B$27&lt;&gt;"Ready","PENDING INPUTS",IF(A138&gt;Inputs!$B$6,0,MIN(MAX(0,(S138+T138+U138)-V138),MAX(0,C138-D138-(IF(O138&lt;W138,K138+L138+M138-N138,0)+IF(W138&lt;W138,S138+T138+U138-V138,0)+IF(AE138&lt;W138,AA138+AB138+AC138-AD138,0)+IF(AM138&lt;W138,AI138+AJ138+AK138-AL138,0)+IF(AU138&lt;W138,AQ138+AR138+AS138-AT138,0)+IF(BC138&lt;W138,AY138+AZ138+BA138-BB138,0)+IF(BK138&lt;W138,BG138+BH138+BI138-BJ138,0)+IF(BS138&lt;W138,BO138+BP138+BQ138-BR138,0)+IF(CA138&lt;W138,BW138+BX138+BY138-BZ138,0)+IF(CI138&lt;W138,CE138+CF138+CG138-CH138,0))))))</f>
        <v>0</v>
      </c>
      <c r="Y138" s="3">
        <f>IF(Inputs!$B$27&lt;&gt;"Ready","PENDING INPUTS",MIN((S138+T138+U138),IF(D138&gt;C138,IF(D138=0,0,V138*C138/D138),V138+X138)))</f>
        <v>0</v>
      </c>
      <c r="Z138" s="3">
        <f>IF(Inputs!$B$27&lt;&gt;"Ready","PENDING INPUTS",MAX(0,(S138+T138+U138)-Y138))</f>
        <v>0</v>
      </c>
      <c r="AA138" s="3">
        <f>IF(Inputs!$B$27&lt;&gt;"Ready","PENDING INPUTS",AH137)</f>
        <v>0</v>
      </c>
      <c r="AB138" s="3">
        <f>IF(Inputs!$B$27&lt;&gt;"Ready","PENDING INPUTS",IF(A138&lt;=Inputs!$B$6,ROUND(AA138*Inputs!C16/12,2),0))</f>
        <v>0</v>
      </c>
      <c r="AC138" s="3">
        <f>IF(Inputs!$B$27&lt;&gt;"Ready","PENDING INPUTS",IF(AND(A138&lt;=Inputs!$B$6,AA138&gt;0),Inputs!G16,0))</f>
        <v>0</v>
      </c>
      <c r="AD138" s="3">
        <f>IF(Inputs!$B$27&lt;&gt;"Ready","PENDING INPUTS",IF(A138&gt;Inputs!$B$6,0,MIN((AA138+AB138+AC138),IF(Inputs!H16=1,Inputs!D16,MAX(Inputs!F16,ROUND(AA138*Inputs!E16+AB138+AC138,2))))))</f>
        <v>0</v>
      </c>
      <c r="AE138">
        <f>IF(Inputs!$B$27&lt;&gt;"Ready","PENDING INPUTS",IF(AA138&lt;=0,99,1+IF(AND(K138&gt;0,OR(Inputs!C14&gt;Inputs!C16,AND(Inputs!C14=Inputs!C16,0&lt;2))),1,0)+IF(AND(S138&gt;0,OR(Inputs!C15&gt;Inputs!C16,AND(Inputs!C15=Inputs!C16,1&lt;2))),1,0)+IF(AND(AI138&gt;0,OR(Inputs!C17&gt;Inputs!C16,AND(Inputs!C17=Inputs!C16,3&lt;2))),1,0)+IF(AND(AQ138&gt;0,OR(Inputs!C18&gt;Inputs!C16,AND(Inputs!C18=Inputs!C16,4&lt;2))),1,0)+IF(AND(AY138&gt;0,OR(Inputs!C19&gt;Inputs!C16,AND(Inputs!C19=Inputs!C16,5&lt;2))),1,0)+IF(AND(BG138&gt;0,OR(Inputs!C20&gt;Inputs!C16,AND(Inputs!C20=Inputs!C16,6&lt;2))),1,0)+IF(AND(BO138&gt;0,OR(Inputs!C21&gt;Inputs!C16,AND(Inputs!C21=Inputs!C16,7&lt;2))),1,0)+IF(AND(BW138&gt;0,OR(Inputs!C22&gt;Inputs!C16,AND(Inputs!C22=Inputs!C16,8&lt;2))),1,0)+IF(AND(CE138&gt;0,OR(Inputs!C23&gt;Inputs!C16,AND(Inputs!C23=Inputs!C16,9&lt;2))),1,0)))</f>
        <v>99</v>
      </c>
      <c r="AF138" s="3">
        <f>IF(Inputs!$B$27&lt;&gt;"Ready","PENDING INPUTS",IF(A138&gt;Inputs!$B$6,0,MIN(MAX(0,(AA138+AB138+AC138)-AD138),MAX(0,C138-D138-(IF(O138&lt;AE138,K138+L138+M138-N138,0)+IF(W138&lt;AE138,S138+T138+U138-V138,0)+IF(AE138&lt;AE138,AA138+AB138+AC138-AD138,0)+IF(AM138&lt;AE138,AI138+AJ138+AK138-AL138,0)+IF(AU138&lt;AE138,AQ138+AR138+AS138-AT138,0)+IF(BC138&lt;AE138,AY138+AZ138+BA138-BB138,0)+IF(BK138&lt;AE138,BG138+BH138+BI138-BJ138,0)+IF(BS138&lt;AE138,BO138+BP138+BQ138-BR138,0)+IF(CA138&lt;AE138,BW138+BX138+BY138-BZ138,0)+IF(CI138&lt;AE138,CE138+CF138+CG138-CH138,0))))))</f>
        <v>0</v>
      </c>
      <c r="AG138" s="3">
        <f>IF(Inputs!$B$27&lt;&gt;"Ready","PENDING INPUTS",MIN((AA138+AB138+AC138),IF(D138&gt;C138,IF(D138=0,0,AD138*C138/D138),AD138+AF138)))</f>
        <v>0</v>
      </c>
      <c r="AH138" s="3">
        <f>IF(Inputs!$B$27&lt;&gt;"Ready","PENDING INPUTS",MAX(0,(AA138+AB138+AC138)-AG138))</f>
        <v>0</v>
      </c>
      <c r="AI138" s="3">
        <f>IF(Inputs!$B$27&lt;&gt;"Ready","PENDING INPUTS",AP137)</f>
        <v>0</v>
      </c>
      <c r="AJ138" s="3">
        <f>IF(Inputs!$B$27&lt;&gt;"Ready","PENDING INPUTS",IF(A138&lt;=Inputs!$B$6,ROUND(AI138*Inputs!C17/12,2),0))</f>
        <v>0</v>
      </c>
      <c r="AK138" s="3">
        <f>IF(Inputs!$B$27&lt;&gt;"Ready","PENDING INPUTS",IF(AND(A138&lt;=Inputs!$B$6,AI138&gt;0),Inputs!G17,0))</f>
        <v>0</v>
      </c>
      <c r="AL138" s="3">
        <f>IF(Inputs!$B$27&lt;&gt;"Ready","PENDING INPUTS",IF(A138&gt;Inputs!$B$6,0,MIN((AI138+AJ138+AK138),IF(Inputs!H17=1,Inputs!D17,MAX(Inputs!F17,ROUND(AI138*Inputs!E17+AJ138+AK138,2))))))</f>
        <v>0</v>
      </c>
      <c r="AM138">
        <f>IF(Inputs!$B$27&lt;&gt;"Ready","PENDING INPUTS",IF(AI138&lt;=0,99,1+IF(AND(K138&gt;0,OR(Inputs!C14&gt;Inputs!C17,AND(Inputs!C14=Inputs!C17,0&lt;3))),1,0)+IF(AND(S138&gt;0,OR(Inputs!C15&gt;Inputs!C17,AND(Inputs!C15=Inputs!C17,1&lt;3))),1,0)+IF(AND(AA138&gt;0,OR(Inputs!C16&gt;Inputs!C17,AND(Inputs!C16=Inputs!C17,2&lt;3))),1,0)+IF(AND(AQ138&gt;0,OR(Inputs!C18&gt;Inputs!C17,AND(Inputs!C18=Inputs!C17,4&lt;3))),1,0)+IF(AND(AY138&gt;0,OR(Inputs!C19&gt;Inputs!C17,AND(Inputs!C19=Inputs!C17,5&lt;3))),1,0)+IF(AND(BG138&gt;0,OR(Inputs!C20&gt;Inputs!C17,AND(Inputs!C20=Inputs!C17,6&lt;3))),1,0)+IF(AND(BO138&gt;0,OR(Inputs!C21&gt;Inputs!C17,AND(Inputs!C21=Inputs!C17,7&lt;3))),1,0)+IF(AND(BW138&gt;0,OR(Inputs!C22&gt;Inputs!C17,AND(Inputs!C22=Inputs!C17,8&lt;3))),1,0)+IF(AND(CE138&gt;0,OR(Inputs!C23&gt;Inputs!C17,AND(Inputs!C23=Inputs!C17,9&lt;3))),1,0)))</f>
        <v>99</v>
      </c>
      <c r="AN138" s="3">
        <f>IF(Inputs!$B$27&lt;&gt;"Ready","PENDING INPUTS",IF(A138&gt;Inputs!$B$6,0,MIN(MAX(0,(AI138+AJ138+AK138)-AL138),MAX(0,C138-D138-(IF(O138&lt;AM138,K138+L138+M138-N138,0)+IF(W138&lt;AM138,S138+T138+U138-V138,0)+IF(AE138&lt;AM138,AA138+AB138+AC138-AD138,0)+IF(AM138&lt;AM138,AI138+AJ138+AK138-AL138,0)+IF(AU138&lt;AM138,AQ138+AR138+AS138-AT138,0)+IF(BC138&lt;AM138,AY138+AZ138+BA138-BB138,0)+IF(BK138&lt;AM138,BG138+BH138+BI138-BJ138,0)+IF(BS138&lt;AM138,BO138+BP138+BQ138-BR138,0)+IF(CA138&lt;AM138,BW138+BX138+BY138-BZ138,0)+IF(CI138&lt;AM138,CE138+CF138+CG138-CH138,0))))))</f>
        <v>0</v>
      </c>
      <c r="AO138" s="3">
        <f>IF(Inputs!$B$27&lt;&gt;"Ready","PENDING INPUTS",MIN((AI138+AJ138+AK138),IF(D138&gt;C138,IF(D138=0,0,AL138*C138/D138),AL138+AN138)))</f>
        <v>0</v>
      </c>
      <c r="AP138" s="3">
        <f>IF(Inputs!$B$27&lt;&gt;"Ready","PENDING INPUTS",MAX(0,(AI138+AJ138+AK138)-AO138))</f>
        <v>0</v>
      </c>
      <c r="AQ138" s="3">
        <f>IF(Inputs!$B$27&lt;&gt;"Ready","PENDING INPUTS",AX137)</f>
        <v>0</v>
      </c>
      <c r="AR138" s="3">
        <f>IF(Inputs!$B$27&lt;&gt;"Ready","PENDING INPUTS",IF(A138&lt;=Inputs!$B$6,ROUND(AQ138*Inputs!C18/12,2),0))</f>
        <v>0</v>
      </c>
      <c r="AS138" s="3">
        <f>IF(Inputs!$B$27&lt;&gt;"Ready","PENDING INPUTS",IF(AND(A138&lt;=Inputs!$B$6,AQ138&gt;0),Inputs!G18,0))</f>
        <v>0</v>
      </c>
      <c r="AT138" s="3">
        <f>IF(Inputs!$B$27&lt;&gt;"Ready","PENDING INPUTS",IF(A138&gt;Inputs!$B$6,0,MIN((AQ138+AR138+AS138),IF(Inputs!H18=1,Inputs!D18,MAX(Inputs!F18,ROUND(AQ138*Inputs!E18+AR138+AS138,2))))))</f>
        <v>0</v>
      </c>
      <c r="AU138">
        <f>IF(Inputs!$B$27&lt;&gt;"Ready","PENDING INPUTS",IF(AQ138&lt;=0,99,1+IF(AND(K138&gt;0,OR(Inputs!C14&gt;Inputs!C18,AND(Inputs!C14=Inputs!C18,0&lt;4))),1,0)+IF(AND(S138&gt;0,OR(Inputs!C15&gt;Inputs!C18,AND(Inputs!C15=Inputs!C18,1&lt;4))),1,0)+IF(AND(AA138&gt;0,OR(Inputs!C16&gt;Inputs!C18,AND(Inputs!C16=Inputs!C18,2&lt;4))),1,0)+IF(AND(AI138&gt;0,OR(Inputs!C17&gt;Inputs!C18,AND(Inputs!C17=Inputs!C18,3&lt;4))),1,0)+IF(AND(AY138&gt;0,OR(Inputs!C19&gt;Inputs!C18,AND(Inputs!C19=Inputs!C18,5&lt;4))),1,0)+IF(AND(BG138&gt;0,OR(Inputs!C20&gt;Inputs!C18,AND(Inputs!C20=Inputs!C18,6&lt;4))),1,0)+IF(AND(BO138&gt;0,OR(Inputs!C21&gt;Inputs!C18,AND(Inputs!C21=Inputs!C18,7&lt;4))),1,0)+IF(AND(BW138&gt;0,OR(Inputs!C22&gt;Inputs!C18,AND(Inputs!C22=Inputs!C18,8&lt;4))),1,0)+IF(AND(CE138&gt;0,OR(Inputs!C23&gt;Inputs!C18,AND(Inputs!C23=Inputs!C18,9&lt;4))),1,0)))</f>
        <v>99</v>
      </c>
      <c r="AV138" s="3">
        <f>IF(Inputs!$B$27&lt;&gt;"Ready","PENDING INPUTS",IF(A138&gt;Inputs!$B$6,0,MIN(MAX(0,(AQ138+AR138+AS138)-AT138),MAX(0,C138-D138-(IF(O138&lt;AU138,K138+L138+M138-N138,0)+IF(W138&lt;AU138,S138+T138+U138-V138,0)+IF(AE138&lt;AU138,AA138+AB138+AC138-AD138,0)+IF(AM138&lt;AU138,AI138+AJ138+AK138-AL138,0)+IF(AU138&lt;AU138,AQ138+AR138+AS138-AT138,0)+IF(BC138&lt;AU138,AY138+AZ138+BA138-BB138,0)+IF(BK138&lt;AU138,BG138+BH138+BI138-BJ138,0)+IF(BS138&lt;AU138,BO138+BP138+BQ138-BR138,0)+IF(CA138&lt;AU138,BW138+BX138+BY138-BZ138,0)+IF(CI138&lt;AU138,CE138+CF138+CG138-CH138,0))))))</f>
        <v>0</v>
      </c>
      <c r="AW138" s="3">
        <f>IF(Inputs!$B$27&lt;&gt;"Ready","PENDING INPUTS",MIN((AQ138+AR138+AS138),IF(D138&gt;C138,IF(D138=0,0,AT138*C138/D138),AT138+AV138)))</f>
        <v>0</v>
      </c>
      <c r="AX138" s="3">
        <f>IF(Inputs!$B$27&lt;&gt;"Ready","PENDING INPUTS",MAX(0,(AQ138+AR138+AS138)-AW138))</f>
        <v>0</v>
      </c>
      <c r="AY138" s="3">
        <f>IF(Inputs!$B$27&lt;&gt;"Ready","PENDING INPUTS",BF137)</f>
        <v>0</v>
      </c>
      <c r="AZ138" s="3">
        <f>IF(Inputs!$B$27&lt;&gt;"Ready","PENDING INPUTS",IF(A138&lt;=Inputs!$B$6,ROUND(AY138*Inputs!C19/12,2),0))</f>
        <v>0</v>
      </c>
      <c r="BA138" s="3">
        <f>IF(Inputs!$B$27&lt;&gt;"Ready","PENDING INPUTS",IF(AND(A138&lt;=Inputs!$B$6,AY138&gt;0),Inputs!G19,0))</f>
        <v>0</v>
      </c>
      <c r="BB138" s="3">
        <f>IF(Inputs!$B$27&lt;&gt;"Ready","PENDING INPUTS",IF(A138&gt;Inputs!$B$6,0,MIN((AY138+AZ138+BA138),IF(Inputs!H19=1,Inputs!D19,MAX(Inputs!F19,ROUND(AY138*Inputs!E19+AZ138+BA138,2))))))</f>
        <v>0</v>
      </c>
      <c r="BC138">
        <f>IF(Inputs!$B$27&lt;&gt;"Ready","PENDING INPUTS",IF(AY138&lt;=0,99,1+IF(AND(K138&gt;0,OR(Inputs!C14&gt;Inputs!C19,AND(Inputs!C14=Inputs!C19,0&lt;5))),1,0)+IF(AND(S138&gt;0,OR(Inputs!C15&gt;Inputs!C19,AND(Inputs!C15=Inputs!C19,1&lt;5))),1,0)+IF(AND(AA138&gt;0,OR(Inputs!C16&gt;Inputs!C19,AND(Inputs!C16=Inputs!C19,2&lt;5))),1,0)+IF(AND(AI138&gt;0,OR(Inputs!C17&gt;Inputs!C19,AND(Inputs!C17=Inputs!C19,3&lt;5))),1,0)+IF(AND(AQ138&gt;0,OR(Inputs!C18&gt;Inputs!C19,AND(Inputs!C18=Inputs!C19,4&lt;5))),1,0)+IF(AND(BG138&gt;0,OR(Inputs!C20&gt;Inputs!C19,AND(Inputs!C20=Inputs!C19,6&lt;5))),1,0)+IF(AND(BO138&gt;0,OR(Inputs!C21&gt;Inputs!C19,AND(Inputs!C21=Inputs!C19,7&lt;5))),1,0)+IF(AND(BW138&gt;0,OR(Inputs!C22&gt;Inputs!C19,AND(Inputs!C22=Inputs!C19,8&lt;5))),1,0)+IF(AND(CE138&gt;0,OR(Inputs!C23&gt;Inputs!C19,AND(Inputs!C23=Inputs!C19,9&lt;5))),1,0)))</f>
        <v>99</v>
      </c>
      <c r="BD138" s="3">
        <f>IF(Inputs!$B$27&lt;&gt;"Ready","PENDING INPUTS",IF(A138&gt;Inputs!$B$6,0,MIN(MAX(0,(AY138+AZ138+BA138)-BB138),MAX(0,C138-D138-(IF(O138&lt;BC138,K138+L138+M138-N138,0)+IF(W138&lt;BC138,S138+T138+U138-V138,0)+IF(AE138&lt;BC138,AA138+AB138+AC138-AD138,0)+IF(AM138&lt;BC138,AI138+AJ138+AK138-AL138,0)+IF(AU138&lt;BC138,AQ138+AR138+AS138-AT138,0)+IF(BC138&lt;BC138,AY138+AZ138+BA138-BB138,0)+IF(BK138&lt;BC138,BG138+BH138+BI138-BJ138,0)+IF(BS138&lt;BC138,BO138+BP138+BQ138-BR138,0)+IF(CA138&lt;BC138,BW138+BX138+BY138-BZ138,0)+IF(CI138&lt;BC138,CE138+CF138+CG138-CH138,0))))))</f>
        <v>0</v>
      </c>
      <c r="BE138" s="3">
        <f>IF(Inputs!$B$27&lt;&gt;"Ready","PENDING INPUTS",MIN((AY138+AZ138+BA138),IF(D138&gt;C138,IF(D138=0,0,BB138*C138/D138),BB138+BD138)))</f>
        <v>0</v>
      </c>
      <c r="BF138" s="3">
        <f>IF(Inputs!$B$27&lt;&gt;"Ready","PENDING INPUTS",MAX(0,(AY138+AZ138+BA138)-BE138))</f>
        <v>0</v>
      </c>
      <c r="BG138" s="3">
        <f>IF(Inputs!$B$27&lt;&gt;"Ready","PENDING INPUTS",BN137)</f>
        <v>0</v>
      </c>
      <c r="BH138" s="3">
        <f>IF(Inputs!$B$27&lt;&gt;"Ready","PENDING INPUTS",IF(A138&lt;=Inputs!$B$6,ROUND(BG138*Inputs!C20/12,2),0))</f>
        <v>0</v>
      </c>
      <c r="BI138" s="3">
        <f>IF(Inputs!$B$27&lt;&gt;"Ready","PENDING INPUTS",IF(AND(A138&lt;=Inputs!$B$6,BG138&gt;0),Inputs!G20,0))</f>
        <v>0</v>
      </c>
      <c r="BJ138" s="3">
        <f>IF(Inputs!$B$27&lt;&gt;"Ready","PENDING INPUTS",IF(A138&gt;Inputs!$B$6,0,MIN((BG138+BH138+BI138),IF(Inputs!H20=1,Inputs!D20,MAX(Inputs!F20,ROUND(BG138*Inputs!E20+BH138+BI138,2))))))</f>
        <v>0</v>
      </c>
      <c r="BK138">
        <f>IF(Inputs!$B$27&lt;&gt;"Ready","PENDING INPUTS",IF(BG138&lt;=0,99,1+IF(AND(K138&gt;0,OR(Inputs!C14&gt;Inputs!C20,AND(Inputs!C14=Inputs!C20,0&lt;6))),1,0)+IF(AND(S138&gt;0,OR(Inputs!C15&gt;Inputs!C20,AND(Inputs!C15=Inputs!C20,1&lt;6))),1,0)+IF(AND(AA138&gt;0,OR(Inputs!C16&gt;Inputs!C20,AND(Inputs!C16=Inputs!C20,2&lt;6))),1,0)+IF(AND(AI138&gt;0,OR(Inputs!C17&gt;Inputs!C20,AND(Inputs!C17=Inputs!C20,3&lt;6))),1,0)+IF(AND(AQ138&gt;0,OR(Inputs!C18&gt;Inputs!C20,AND(Inputs!C18=Inputs!C20,4&lt;6))),1,0)+IF(AND(AY138&gt;0,OR(Inputs!C19&gt;Inputs!C20,AND(Inputs!C19=Inputs!C20,5&lt;6))),1,0)+IF(AND(BO138&gt;0,OR(Inputs!C21&gt;Inputs!C20,AND(Inputs!C21=Inputs!C20,7&lt;6))),1,0)+IF(AND(BW138&gt;0,OR(Inputs!C22&gt;Inputs!C20,AND(Inputs!C22=Inputs!C20,8&lt;6))),1,0)+IF(AND(CE138&gt;0,OR(Inputs!C23&gt;Inputs!C20,AND(Inputs!C23=Inputs!C20,9&lt;6))),1,0)))</f>
        <v>99</v>
      </c>
      <c r="BL138" s="3">
        <f>IF(Inputs!$B$27&lt;&gt;"Ready","PENDING INPUTS",IF(A138&gt;Inputs!$B$6,0,MIN(MAX(0,(BG138+BH138+BI138)-BJ138),MAX(0,C138-D138-(IF(O138&lt;BK138,K138+L138+M138-N138,0)+IF(W138&lt;BK138,S138+T138+U138-V138,0)+IF(AE138&lt;BK138,AA138+AB138+AC138-AD138,0)+IF(AM138&lt;BK138,AI138+AJ138+AK138-AL138,0)+IF(AU138&lt;BK138,AQ138+AR138+AS138-AT138,0)+IF(BC138&lt;BK138,AY138+AZ138+BA138-BB138,0)+IF(BK138&lt;BK138,BG138+BH138+BI138-BJ138,0)+IF(BS138&lt;BK138,BO138+BP138+BQ138-BR138,0)+IF(CA138&lt;BK138,BW138+BX138+BY138-BZ138,0)+IF(CI138&lt;BK138,CE138+CF138+CG138-CH138,0))))))</f>
        <v>0</v>
      </c>
      <c r="BM138" s="3">
        <f>IF(Inputs!$B$27&lt;&gt;"Ready","PENDING INPUTS",MIN((BG138+BH138+BI138),IF(D138&gt;C138,IF(D138=0,0,BJ138*C138/D138),BJ138+BL138)))</f>
        <v>0</v>
      </c>
      <c r="BN138" s="3">
        <f>IF(Inputs!$B$27&lt;&gt;"Ready","PENDING INPUTS",MAX(0,(BG138+BH138+BI138)-BM138))</f>
        <v>0</v>
      </c>
      <c r="BO138" s="3">
        <f>IF(Inputs!$B$27&lt;&gt;"Ready","PENDING INPUTS",BV137)</f>
        <v>0</v>
      </c>
      <c r="BP138" s="3">
        <f>IF(Inputs!$B$27&lt;&gt;"Ready","PENDING INPUTS",IF(A138&lt;=Inputs!$B$6,ROUND(BO138*Inputs!C21/12,2),0))</f>
        <v>0</v>
      </c>
      <c r="BQ138" s="3">
        <f>IF(Inputs!$B$27&lt;&gt;"Ready","PENDING INPUTS",IF(AND(A138&lt;=Inputs!$B$6,BO138&gt;0),Inputs!G21,0))</f>
        <v>0</v>
      </c>
      <c r="BR138" s="3">
        <f>IF(Inputs!$B$27&lt;&gt;"Ready","PENDING INPUTS",IF(A138&gt;Inputs!$B$6,0,MIN((BO138+BP138+BQ138),IF(Inputs!H21=1,Inputs!D21,MAX(Inputs!F21,ROUND(BO138*Inputs!E21+BP138+BQ138,2))))))</f>
        <v>0</v>
      </c>
      <c r="BS138">
        <f>IF(Inputs!$B$27&lt;&gt;"Ready","PENDING INPUTS",IF(BO138&lt;=0,99,1+IF(AND(K138&gt;0,OR(Inputs!C14&gt;Inputs!C21,AND(Inputs!C14=Inputs!C21,0&lt;7))),1,0)+IF(AND(S138&gt;0,OR(Inputs!C15&gt;Inputs!C21,AND(Inputs!C15=Inputs!C21,1&lt;7))),1,0)+IF(AND(AA138&gt;0,OR(Inputs!C16&gt;Inputs!C21,AND(Inputs!C16=Inputs!C21,2&lt;7))),1,0)+IF(AND(AI138&gt;0,OR(Inputs!C17&gt;Inputs!C21,AND(Inputs!C17=Inputs!C21,3&lt;7))),1,0)+IF(AND(AQ138&gt;0,OR(Inputs!C18&gt;Inputs!C21,AND(Inputs!C18=Inputs!C21,4&lt;7))),1,0)+IF(AND(AY138&gt;0,OR(Inputs!C19&gt;Inputs!C21,AND(Inputs!C19=Inputs!C21,5&lt;7))),1,0)+IF(AND(BG138&gt;0,OR(Inputs!C20&gt;Inputs!C21,AND(Inputs!C20=Inputs!C21,6&lt;7))),1,0)+IF(AND(BW138&gt;0,OR(Inputs!C22&gt;Inputs!C21,AND(Inputs!C22=Inputs!C21,8&lt;7))),1,0)+IF(AND(CE138&gt;0,OR(Inputs!C23&gt;Inputs!C21,AND(Inputs!C23=Inputs!C21,9&lt;7))),1,0)))</f>
        <v>99</v>
      </c>
      <c r="BT138" s="3">
        <f>IF(Inputs!$B$27&lt;&gt;"Ready","PENDING INPUTS",IF(A138&gt;Inputs!$B$6,0,MIN(MAX(0,(BO138+BP138+BQ138)-BR138),MAX(0,C138-D138-(IF(O138&lt;BS138,K138+L138+M138-N138,0)+IF(W138&lt;BS138,S138+T138+U138-V138,0)+IF(AE138&lt;BS138,AA138+AB138+AC138-AD138,0)+IF(AM138&lt;BS138,AI138+AJ138+AK138-AL138,0)+IF(AU138&lt;BS138,AQ138+AR138+AS138-AT138,0)+IF(BC138&lt;BS138,AY138+AZ138+BA138-BB138,0)+IF(BK138&lt;BS138,BG138+BH138+BI138-BJ138,0)+IF(BS138&lt;BS138,BO138+BP138+BQ138-BR138,0)+IF(CA138&lt;BS138,BW138+BX138+BY138-BZ138,0)+IF(CI138&lt;BS138,CE138+CF138+CG138-CH138,0))))))</f>
        <v>0</v>
      </c>
      <c r="BU138" s="3">
        <f>IF(Inputs!$B$27&lt;&gt;"Ready","PENDING INPUTS",MIN((BO138+BP138+BQ138),IF(D138&gt;C138,IF(D138=0,0,BR138*C138/D138),BR138+BT138)))</f>
        <v>0</v>
      </c>
      <c r="BV138" s="3">
        <f>IF(Inputs!$B$27&lt;&gt;"Ready","PENDING INPUTS",MAX(0,(BO138+BP138+BQ138)-BU138))</f>
        <v>0</v>
      </c>
      <c r="BW138" s="3">
        <f>IF(Inputs!$B$27&lt;&gt;"Ready","PENDING INPUTS",CD137)</f>
        <v>0</v>
      </c>
      <c r="BX138" s="3">
        <f>IF(Inputs!$B$27&lt;&gt;"Ready","PENDING INPUTS",IF(A138&lt;=Inputs!$B$6,ROUND(BW138*Inputs!C22/12,2),0))</f>
        <v>0</v>
      </c>
      <c r="BY138" s="3">
        <f>IF(Inputs!$B$27&lt;&gt;"Ready","PENDING INPUTS",IF(AND(A138&lt;=Inputs!$B$6,BW138&gt;0),Inputs!G22,0))</f>
        <v>0</v>
      </c>
      <c r="BZ138" s="3">
        <f>IF(Inputs!$B$27&lt;&gt;"Ready","PENDING INPUTS",IF(A138&gt;Inputs!$B$6,0,MIN((BW138+BX138+BY138),IF(Inputs!H22=1,Inputs!D22,MAX(Inputs!F22,ROUND(BW138*Inputs!E22+BX138+BY138,2))))))</f>
        <v>0</v>
      </c>
      <c r="CA138">
        <f>IF(Inputs!$B$27&lt;&gt;"Ready","PENDING INPUTS",IF(BW138&lt;=0,99,1+IF(AND(K138&gt;0,OR(Inputs!C14&gt;Inputs!C22,AND(Inputs!C14=Inputs!C22,0&lt;8))),1,0)+IF(AND(S138&gt;0,OR(Inputs!C15&gt;Inputs!C22,AND(Inputs!C15=Inputs!C22,1&lt;8))),1,0)+IF(AND(AA138&gt;0,OR(Inputs!C16&gt;Inputs!C22,AND(Inputs!C16=Inputs!C22,2&lt;8))),1,0)+IF(AND(AI138&gt;0,OR(Inputs!C17&gt;Inputs!C22,AND(Inputs!C17=Inputs!C22,3&lt;8))),1,0)+IF(AND(AQ138&gt;0,OR(Inputs!C18&gt;Inputs!C22,AND(Inputs!C18=Inputs!C22,4&lt;8))),1,0)+IF(AND(AY138&gt;0,OR(Inputs!C19&gt;Inputs!C22,AND(Inputs!C19=Inputs!C22,5&lt;8))),1,0)+IF(AND(BG138&gt;0,OR(Inputs!C20&gt;Inputs!C22,AND(Inputs!C20=Inputs!C22,6&lt;8))),1,0)+IF(AND(BO138&gt;0,OR(Inputs!C21&gt;Inputs!C22,AND(Inputs!C21=Inputs!C22,7&lt;8))),1,0)+IF(AND(CE138&gt;0,OR(Inputs!C23&gt;Inputs!C22,AND(Inputs!C23=Inputs!C22,9&lt;8))),1,0)))</f>
        <v>99</v>
      </c>
      <c r="CB138" s="3">
        <f>IF(Inputs!$B$27&lt;&gt;"Ready","PENDING INPUTS",IF(A138&gt;Inputs!$B$6,0,MIN(MAX(0,(BW138+BX138+BY138)-BZ138),MAX(0,C138-D138-(IF(O138&lt;CA138,K138+L138+M138-N138,0)+IF(W138&lt;CA138,S138+T138+U138-V138,0)+IF(AE138&lt;CA138,AA138+AB138+AC138-AD138,0)+IF(AM138&lt;CA138,AI138+AJ138+AK138-AL138,0)+IF(AU138&lt;CA138,AQ138+AR138+AS138-AT138,0)+IF(BC138&lt;CA138,AY138+AZ138+BA138-BB138,0)+IF(BK138&lt;CA138,BG138+BH138+BI138-BJ138,0)+IF(BS138&lt;CA138,BO138+BP138+BQ138-BR138,0)+IF(CA138&lt;CA138,BW138+BX138+BY138-BZ138,0)+IF(CI138&lt;CA138,CE138+CF138+CG138-CH138,0))))))</f>
        <v>0</v>
      </c>
      <c r="CC138" s="3">
        <f>IF(Inputs!$B$27&lt;&gt;"Ready","PENDING INPUTS",MIN((BW138+BX138+BY138),IF(D138&gt;C138,IF(D138=0,0,BZ138*C138/D138),BZ138+CB138)))</f>
        <v>0</v>
      </c>
      <c r="CD138" s="3">
        <f>IF(Inputs!$B$27&lt;&gt;"Ready","PENDING INPUTS",MAX(0,(BW138+BX138+BY138)-CC138))</f>
        <v>0</v>
      </c>
      <c r="CE138" s="3">
        <f>IF(Inputs!$B$27&lt;&gt;"Ready","PENDING INPUTS",CL137)</f>
        <v>0</v>
      </c>
      <c r="CF138" s="3">
        <f>IF(Inputs!$B$27&lt;&gt;"Ready","PENDING INPUTS",IF(A138&lt;=Inputs!$B$6,ROUND(CE138*Inputs!C23/12,2),0))</f>
        <v>0</v>
      </c>
      <c r="CG138" s="3">
        <f>IF(Inputs!$B$27&lt;&gt;"Ready","PENDING INPUTS",IF(AND(A138&lt;=Inputs!$B$6,CE138&gt;0),Inputs!G23,0))</f>
        <v>0</v>
      </c>
      <c r="CH138" s="3">
        <f>IF(Inputs!$B$27&lt;&gt;"Ready","PENDING INPUTS",IF(A138&gt;Inputs!$B$6,0,MIN((CE138+CF138+CG138),IF(Inputs!H23=1,Inputs!D23,MAX(Inputs!F23,ROUND(CE138*Inputs!E23+CF138+CG138,2))))))</f>
        <v>0</v>
      </c>
      <c r="CI138">
        <f>IF(Inputs!$B$27&lt;&gt;"Ready","PENDING INPUTS",IF(CE138&lt;=0,99,1+IF(AND(K138&gt;0,OR(Inputs!C14&gt;Inputs!C23,AND(Inputs!C14=Inputs!C23,0&lt;9))),1,0)+IF(AND(S138&gt;0,OR(Inputs!C15&gt;Inputs!C23,AND(Inputs!C15=Inputs!C23,1&lt;9))),1,0)+IF(AND(AA138&gt;0,OR(Inputs!C16&gt;Inputs!C23,AND(Inputs!C16=Inputs!C23,2&lt;9))),1,0)+IF(AND(AI138&gt;0,OR(Inputs!C17&gt;Inputs!C23,AND(Inputs!C17=Inputs!C23,3&lt;9))),1,0)+IF(AND(AQ138&gt;0,OR(Inputs!C18&gt;Inputs!C23,AND(Inputs!C18=Inputs!C23,4&lt;9))),1,0)+IF(AND(AY138&gt;0,OR(Inputs!C19&gt;Inputs!C23,AND(Inputs!C19=Inputs!C23,5&lt;9))),1,0)+IF(AND(BG138&gt;0,OR(Inputs!C20&gt;Inputs!C23,AND(Inputs!C20=Inputs!C23,6&lt;9))),1,0)+IF(AND(BO138&gt;0,OR(Inputs!C21&gt;Inputs!C23,AND(Inputs!C21=Inputs!C23,7&lt;9))),1,0)+IF(AND(BW138&gt;0,OR(Inputs!C22&gt;Inputs!C23,AND(Inputs!C22=Inputs!C23,8&lt;9))),1,0)))</f>
        <v>99</v>
      </c>
      <c r="CJ138" s="3">
        <f>IF(Inputs!$B$27&lt;&gt;"Ready","PENDING INPUTS",IF(A138&gt;Inputs!$B$6,0,MIN(MAX(0,(CE138+CF138+CG138)-CH138),MAX(0,C138-D138-(IF(O138&lt;CI138,K138+L138+M138-N138,0)+IF(W138&lt;CI138,S138+T138+U138-V138,0)+IF(AE138&lt;CI138,AA138+AB138+AC138-AD138,0)+IF(AM138&lt;CI138,AI138+AJ138+AK138-AL138,0)+IF(AU138&lt;CI138,AQ138+AR138+AS138-AT138,0)+IF(BC138&lt;CI138,AY138+AZ138+BA138-BB138,0)+IF(BK138&lt;CI138,BG138+BH138+BI138-BJ138,0)+IF(BS138&lt;CI138,BO138+BP138+BQ138-BR138,0)+IF(CA138&lt;CI138,BW138+BX138+BY138-BZ138,0)+IF(CI138&lt;CI138,CE138+CF138+CG138-CH138,0))))))</f>
        <v>0</v>
      </c>
      <c r="CK138" s="3">
        <f>IF(Inputs!$B$27&lt;&gt;"Ready","PENDING INPUTS",MIN((CE138+CF138+CG138),IF(D138&gt;C138,IF(D138=0,0,CH138*C138/D138),CH138+CJ138)))</f>
        <v>0</v>
      </c>
      <c r="CL138" s="3">
        <f>IF(Inputs!$B$27&lt;&gt;"Ready","PENDING INPUTS",MAX(0,(CE138+CF138+CG138)-CK138))</f>
        <v>0</v>
      </c>
    </row>
    <row r="139" spans="1:90" ht="27.95" customHeight="1" x14ac:dyDescent="0.25">
      <c r="A139">
        <v>135</v>
      </c>
      <c r="B139" s="13">
        <f>IF(Inputs!$B$27&lt;&gt;"Ready","PENDING INPUTS",EDATE(Inputs!$B$5,A139-1))</f>
        <v>50375</v>
      </c>
      <c r="C139" s="3">
        <f>IF(Inputs!$B$27&lt;&gt;"Ready","PENDING INPUTS",IF(A139&lt;=Inputs!$B$6,MAX(0,Inputs!$B$4+IF(A139=Inputs!$B$7,Inputs!$B$8,0)+IF(A139=Inputs!$B$9,Inputs!$B$10,0)),0))</f>
        <v>0</v>
      </c>
      <c r="D139" s="3">
        <f>IF(Inputs!$B$27&lt;&gt;"Ready","PENDING INPUTS",SUM(N139,V139,AD139,AL139,AT139,BB139,BJ139,BR139,BZ139,CH139))</f>
        <v>0</v>
      </c>
      <c r="E139" s="3">
        <f>IF(Inputs!$B$27&lt;&gt;"Ready","PENDING INPUTS",MAX(0,D139-C139))</f>
        <v>0</v>
      </c>
      <c r="F139" s="3">
        <f>IF(Inputs!$B$27&lt;&gt;"Ready","PENDING INPUTS",SUM(Q139,Y139,AG139,AO139,AW139,BE139,BM139,BU139,CC139,CK139))</f>
        <v>0</v>
      </c>
      <c r="G139" s="3">
        <f>IF(Inputs!$B$27&lt;&gt;"Ready","PENDING INPUTS",SUM(L139,T139,AB139,AJ139,AR139,AZ139,BH139,BP139,BX139,CF139))</f>
        <v>0</v>
      </c>
      <c r="H139" s="3">
        <f>IF(Inputs!$B$27&lt;&gt;"Ready","PENDING INPUTS",SUM(M139,U139,AC139,AK139,AS139,BA139,BI139,BQ139,BY139,CG139))</f>
        <v>0</v>
      </c>
      <c r="I139" s="3">
        <f>IF(Inputs!$B$27&lt;&gt;"Ready","PENDING INPUTS",SUM(R139,Z139,AH139,AP139,AX139,BF139,BN139,BV139,CD139,CL139))</f>
        <v>0</v>
      </c>
      <c r="J139" t="str">
        <f>IF(Inputs!$B$27&lt;&gt;"Ready","PENDING INPUTS",IF(A139&gt;Inputs!$B$6,"Beyond horizon",IF(E139&gt;0.005,"MINIMUM SHORTFALL",IF(I139&lt;0.005,"Paid off","In progress"))))</f>
        <v>Beyond horizon</v>
      </c>
      <c r="K139" s="3">
        <f>IF(Inputs!$B$27&lt;&gt;"Ready","PENDING INPUTS",R138)</f>
        <v>0</v>
      </c>
      <c r="L139" s="3">
        <f>IF(Inputs!$B$27&lt;&gt;"Ready","PENDING INPUTS",IF(A139&lt;=Inputs!$B$6,ROUND(K139*Inputs!C14/12,2),0))</f>
        <v>0</v>
      </c>
      <c r="M139" s="3">
        <f>IF(Inputs!$B$27&lt;&gt;"Ready","PENDING INPUTS",IF(AND(A139&lt;=Inputs!$B$6,K139&gt;0),Inputs!G14,0))</f>
        <v>0</v>
      </c>
      <c r="N139" s="3">
        <f>IF(Inputs!$B$27&lt;&gt;"Ready","PENDING INPUTS",IF(A139&gt;Inputs!$B$6,0,MIN((K139+L139+M139),IF(Inputs!H14=1,Inputs!D14,MAX(Inputs!F14,ROUND(K139*Inputs!E14+L139+M139,2))))))</f>
        <v>0</v>
      </c>
      <c r="O139">
        <f>IF(Inputs!$B$27&lt;&gt;"Ready","PENDING INPUTS",IF(K139&lt;=0,99,1+IF(AND(S139&gt;0,OR(Inputs!C15&gt;Inputs!C14,AND(Inputs!C15=Inputs!C14,1&lt;0))),1,0)+IF(AND(AA139&gt;0,OR(Inputs!C16&gt;Inputs!C14,AND(Inputs!C16=Inputs!C14,2&lt;0))),1,0)+IF(AND(AI139&gt;0,OR(Inputs!C17&gt;Inputs!C14,AND(Inputs!C17=Inputs!C14,3&lt;0))),1,0)+IF(AND(AQ139&gt;0,OR(Inputs!C18&gt;Inputs!C14,AND(Inputs!C18=Inputs!C14,4&lt;0))),1,0)+IF(AND(AY139&gt;0,OR(Inputs!C19&gt;Inputs!C14,AND(Inputs!C19=Inputs!C14,5&lt;0))),1,0)+IF(AND(BG139&gt;0,OR(Inputs!C20&gt;Inputs!C14,AND(Inputs!C20=Inputs!C14,6&lt;0))),1,0)+IF(AND(BO139&gt;0,OR(Inputs!C21&gt;Inputs!C14,AND(Inputs!C21=Inputs!C14,7&lt;0))),1,0)+IF(AND(BW139&gt;0,OR(Inputs!C22&gt;Inputs!C14,AND(Inputs!C22=Inputs!C14,8&lt;0))),1,0)+IF(AND(CE139&gt;0,OR(Inputs!C23&gt;Inputs!C14,AND(Inputs!C23=Inputs!C14,9&lt;0))),1,0)))</f>
        <v>99</v>
      </c>
      <c r="P139" s="3">
        <f>IF(Inputs!$B$27&lt;&gt;"Ready","PENDING INPUTS",IF(A139&gt;Inputs!$B$6,0,MIN(MAX(0,(K139+L139+M139)-N139),MAX(0,C139-D139-(IF(O139&lt;O139,K139+L139+M139-N139,0)+IF(W139&lt;O139,S139+T139+U139-V139,0)+IF(AE139&lt;O139,AA139+AB139+AC139-AD139,0)+IF(AM139&lt;O139,AI139+AJ139+AK139-AL139,0)+IF(AU139&lt;O139,AQ139+AR139+AS139-AT139,0)+IF(BC139&lt;O139,AY139+AZ139+BA139-BB139,0)+IF(BK139&lt;O139,BG139+BH139+BI139-BJ139,0)+IF(BS139&lt;O139,BO139+BP139+BQ139-BR139,0)+IF(CA139&lt;O139,BW139+BX139+BY139-BZ139,0)+IF(CI139&lt;O139,CE139+CF139+CG139-CH139,0))))))</f>
        <v>0</v>
      </c>
      <c r="Q139" s="3">
        <f>IF(Inputs!$B$27&lt;&gt;"Ready","PENDING INPUTS",MIN((K139+L139+M139),IF(D139&gt;C139,IF(D139=0,0,N139*C139/D139),N139+P139)))</f>
        <v>0</v>
      </c>
      <c r="R139" s="3">
        <f>IF(Inputs!$B$27&lt;&gt;"Ready","PENDING INPUTS",MAX(0,(K139+L139+M139)-Q139))</f>
        <v>0</v>
      </c>
      <c r="S139" s="3">
        <f>IF(Inputs!$B$27&lt;&gt;"Ready","PENDING INPUTS",Z138)</f>
        <v>0</v>
      </c>
      <c r="T139" s="3">
        <f>IF(Inputs!$B$27&lt;&gt;"Ready","PENDING INPUTS",IF(A139&lt;=Inputs!$B$6,ROUND(S139*Inputs!C15/12,2),0))</f>
        <v>0</v>
      </c>
      <c r="U139" s="3">
        <f>IF(Inputs!$B$27&lt;&gt;"Ready","PENDING INPUTS",IF(AND(A139&lt;=Inputs!$B$6,S139&gt;0),Inputs!G15,0))</f>
        <v>0</v>
      </c>
      <c r="V139" s="3">
        <f>IF(Inputs!$B$27&lt;&gt;"Ready","PENDING INPUTS",IF(A139&gt;Inputs!$B$6,0,MIN((S139+T139+U139),IF(Inputs!H15=1,Inputs!D15,MAX(Inputs!F15,ROUND(S139*Inputs!E15+T139+U139,2))))))</f>
        <v>0</v>
      </c>
      <c r="W139">
        <f>IF(Inputs!$B$27&lt;&gt;"Ready","PENDING INPUTS",IF(S139&lt;=0,99,1+IF(AND(K139&gt;0,OR(Inputs!C14&gt;Inputs!C15,AND(Inputs!C14=Inputs!C15,0&lt;1))),1,0)+IF(AND(AA139&gt;0,OR(Inputs!C16&gt;Inputs!C15,AND(Inputs!C16=Inputs!C15,2&lt;1))),1,0)+IF(AND(AI139&gt;0,OR(Inputs!C17&gt;Inputs!C15,AND(Inputs!C17=Inputs!C15,3&lt;1))),1,0)+IF(AND(AQ139&gt;0,OR(Inputs!C18&gt;Inputs!C15,AND(Inputs!C18=Inputs!C15,4&lt;1))),1,0)+IF(AND(AY139&gt;0,OR(Inputs!C19&gt;Inputs!C15,AND(Inputs!C19=Inputs!C15,5&lt;1))),1,0)+IF(AND(BG139&gt;0,OR(Inputs!C20&gt;Inputs!C15,AND(Inputs!C20=Inputs!C15,6&lt;1))),1,0)+IF(AND(BO139&gt;0,OR(Inputs!C21&gt;Inputs!C15,AND(Inputs!C21=Inputs!C15,7&lt;1))),1,0)+IF(AND(BW139&gt;0,OR(Inputs!C22&gt;Inputs!C15,AND(Inputs!C22=Inputs!C15,8&lt;1))),1,0)+IF(AND(CE139&gt;0,OR(Inputs!C23&gt;Inputs!C15,AND(Inputs!C23=Inputs!C15,9&lt;1))),1,0)))</f>
        <v>99</v>
      </c>
      <c r="X139" s="3">
        <f>IF(Inputs!$B$27&lt;&gt;"Ready","PENDING INPUTS",IF(A139&gt;Inputs!$B$6,0,MIN(MAX(0,(S139+T139+U139)-V139),MAX(0,C139-D139-(IF(O139&lt;W139,K139+L139+M139-N139,0)+IF(W139&lt;W139,S139+T139+U139-V139,0)+IF(AE139&lt;W139,AA139+AB139+AC139-AD139,0)+IF(AM139&lt;W139,AI139+AJ139+AK139-AL139,0)+IF(AU139&lt;W139,AQ139+AR139+AS139-AT139,0)+IF(BC139&lt;W139,AY139+AZ139+BA139-BB139,0)+IF(BK139&lt;W139,BG139+BH139+BI139-BJ139,0)+IF(BS139&lt;W139,BO139+BP139+BQ139-BR139,0)+IF(CA139&lt;W139,BW139+BX139+BY139-BZ139,0)+IF(CI139&lt;W139,CE139+CF139+CG139-CH139,0))))))</f>
        <v>0</v>
      </c>
      <c r="Y139" s="3">
        <f>IF(Inputs!$B$27&lt;&gt;"Ready","PENDING INPUTS",MIN((S139+T139+U139),IF(D139&gt;C139,IF(D139=0,0,V139*C139/D139),V139+X139)))</f>
        <v>0</v>
      </c>
      <c r="Z139" s="3">
        <f>IF(Inputs!$B$27&lt;&gt;"Ready","PENDING INPUTS",MAX(0,(S139+T139+U139)-Y139))</f>
        <v>0</v>
      </c>
      <c r="AA139" s="3">
        <f>IF(Inputs!$B$27&lt;&gt;"Ready","PENDING INPUTS",AH138)</f>
        <v>0</v>
      </c>
      <c r="AB139" s="3">
        <f>IF(Inputs!$B$27&lt;&gt;"Ready","PENDING INPUTS",IF(A139&lt;=Inputs!$B$6,ROUND(AA139*Inputs!C16/12,2),0))</f>
        <v>0</v>
      </c>
      <c r="AC139" s="3">
        <f>IF(Inputs!$B$27&lt;&gt;"Ready","PENDING INPUTS",IF(AND(A139&lt;=Inputs!$B$6,AA139&gt;0),Inputs!G16,0))</f>
        <v>0</v>
      </c>
      <c r="AD139" s="3">
        <f>IF(Inputs!$B$27&lt;&gt;"Ready","PENDING INPUTS",IF(A139&gt;Inputs!$B$6,0,MIN((AA139+AB139+AC139),IF(Inputs!H16=1,Inputs!D16,MAX(Inputs!F16,ROUND(AA139*Inputs!E16+AB139+AC139,2))))))</f>
        <v>0</v>
      </c>
      <c r="AE139">
        <f>IF(Inputs!$B$27&lt;&gt;"Ready","PENDING INPUTS",IF(AA139&lt;=0,99,1+IF(AND(K139&gt;0,OR(Inputs!C14&gt;Inputs!C16,AND(Inputs!C14=Inputs!C16,0&lt;2))),1,0)+IF(AND(S139&gt;0,OR(Inputs!C15&gt;Inputs!C16,AND(Inputs!C15=Inputs!C16,1&lt;2))),1,0)+IF(AND(AI139&gt;0,OR(Inputs!C17&gt;Inputs!C16,AND(Inputs!C17=Inputs!C16,3&lt;2))),1,0)+IF(AND(AQ139&gt;0,OR(Inputs!C18&gt;Inputs!C16,AND(Inputs!C18=Inputs!C16,4&lt;2))),1,0)+IF(AND(AY139&gt;0,OR(Inputs!C19&gt;Inputs!C16,AND(Inputs!C19=Inputs!C16,5&lt;2))),1,0)+IF(AND(BG139&gt;0,OR(Inputs!C20&gt;Inputs!C16,AND(Inputs!C20=Inputs!C16,6&lt;2))),1,0)+IF(AND(BO139&gt;0,OR(Inputs!C21&gt;Inputs!C16,AND(Inputs!C21=Inputs!C16,7&lt;2))),1,0)+IF(AND(BW139&gt;0,OR(Inputs!C22&gt;Inputs!C16,AND(Inputs!C22=Inputs!C16,8&lt;2))),1,0)+IF(AND(CE139&gt;0,OR(Inputs!C23&gt;Inputs!C16,AND(Inputs!C23=Inputs!C16,9&lt;2))),1,0)))</f>
        <v>99</v>
      </c>
      <c r="AF139" s="3">
        <f>IF(Inputs!$B$27&lt;&gt;"Ready","PENDING INPUTS",IF(A139&gt;Inputs!$B$6,0,MIN(MAX(0,(AA139+AB139+AC139)-AD139),MAX(0,C139-D139-(IF(O139&lt;AE139,K139+L139+M139-N139,0)+IF(W139&lt;AE139,S139+T139+U139-V139,0)+IF(AE139&lt;AE139,AA139+AB139+AC139-AD139,0)+IF(AM139&lt;AE139,AI139+AJ139+AK139-AL139,0)+IF(AU139&lt;AE139,AQ139+AR139+AS139-AT139,0)+IF(BC139&lt;AE139,AY139+AZ139+BA139-BB139,0)+IF(BK139&lt;AE139,BG139+BH139+BI139-BJ139,0)+IF(BS139&lt;AE139,BO139+BP139+BQ139-BR139,0)+IF(CA139&lt;AE139,BW139+BX139+BY139-BZ139,0)+IF(CI139&lt;AE139,CE139+CF139+CG139-CH139,0))))))</f>
        <v>0</v>
      </c>
      <c r="AG139" s="3">
        <f>IF(Inputs!$B$27&lt;&gt;"Ready","PENDING INPUTS",MIN((AA139+AB139+AC139),IF(D139&gt;C139,IF(D139=0,0,AD139*C139/D139),AD139+AF139)))</f>
        <v>0</v>
      </c>
      <c r="AH139" s="3">
        <f>IF(Inputs!$B$27&lt;&gt;"Ready","PENDING INPUTS",MAX(0,(AA139+AB139+AC139)-AG139))</f>
        <v>0</v>
      </c>
      <c r="AI139" s="3">
        <f>IF(Inputs!$B$27&lt;&gt;"Ready","PENDING INPUTS",AP138)</f>
        <v>0</v>
      </c>
      <c r="AJ139" s="3">
        <f>IF(Inputs!$B$27&lt;&gt;"Ready","PENDING INPUTS",IF(A139&lt;=Inputs!$B$6,ROUND(AI139*Inputs!C17/12,2),0))</f>
        <v>0</v>
      </c>
      <c r="AK139" s="3">
        <f>IF(Inputs!$B$27&lt;&gt;"Ready","PENDING INPUTS",IF(AND(A139&lt;=Inputs!$B$6,AI139&gt;0),Inputs!G17,0))</f>
        <v>0</v>
      </c>
      <c r="AL139" s="3">
        <f>IF(Inputs!$B$27&lt;&gt;"Ready","PENDING INPUTS",IF(A139&gt;Inputs!$B$6,0,MIN((AI139+AJ139+AK139),IF(Inputs!H17=1,Inputs!D17,MAX(Inputs!F17,ROUND(AI139*Inputs!E17+AJ139+AK139,2))))))</f>
        <v>0</v>
      </c>
      <c r="AM139">
        <f>IF(Inputs!$B$27&lt;&gt;"Ready","PENDING INPUTS",IF(AI139&lt;=0,99,1+IF(AND(K139&gt;0,OR(Inputs!C14&gt;Inputs!C17,AND(Inputs!C14=Inputs!C17,0&lt;3))),1,0)+IF(AND(S139&gt;0,OR(Inputs!C15&gt;Inputs!C17,AND(Inputs!C15=Inputs!C17,1&lt;3))),1,0)+IF(AND(AA139&gt;0,OR(Inputs!C16&gt;Inputs!C17,AND(Inputs!C16=Inputs!C17,2&lt;3))),1,0)+IF(AND(AQ139&gt;0,OR(Inputs!C18&gt;Inputs!C17,AND(Inputs!C18=Inputs!C17,4&lt;3))),1,0)+IF(AND(AY139&gt;0,OR(Inputs!C19&gt;Inputs!C17,AND(Inputs!C19=Inputs!C17,5&lt;3))),1,0)+IF(AND(BG139&gt;0,OR(Inputs!C20&gt;Inputs!C17,AND(Inputs!C20=Inputs!C17,6&lt;3))),1,0)+IF(AND(BO139&gt;0,OR(Inputs!C21&gt;Inputs!C17,AND(Inputs!C21=Inputs!C17,7&lt;3))),1,0)+IF(AND(BW139&gt;0,OR(Inputs!C22&gt;Inputs!C17,AND(Inputs!C22=Inputs!C17,8&lt;3))),1,0)+IF(AND(CE139&gt;0,OR(Inputs!C23&gt;Inputs!C17,AND(Inputs!C23=Inputs!C17,9&lt;3))),1,0)))</f>
        <v>99</v>
      </c>
      <c r="AN139" s="3">
        <f>IF(Inputs!$B$27&lt;&gt;"Ready","PENDING INPUTS",IF(A139&gt;Inputs!$B$6,0,MIN(MAX(0,(AI139+AJ139+AK139)-AL139),MAX(0,C139-D139-(IF(O139&lt;AM139,K139+L139+M139-N139,0)+IF(W139&lt;AM139,S139+T139+U139-V139,0)+IF(AE139&lt;AM139,AA139+AB139+AC139-AD139,0)+IF(AM139&lt;AM139,AI139+AJ139+AK139-AL139,0)+IF(AU139&lt;AM139,AQ139+AR139+AS139-AT139,0)+IF(BC139&lt;AM139,AY139+AZ139+BA139-BB139,0)+IF(BK139&lt;AM139,BG139+BH139+BI139-BJ139,0)+IF(BS139&lt;AM139,BO139+BP139+BQ139-BR139,0)+IF(CA139&lt;AM139,BW139+BX139+BY139-BZ139,0)+IF(CI139&lt;AM139,CE139+CF139+CG139-CH139,0))))))</f>
        <v>0</v>
      </c>
      <c r="AO139" s="3">
        <f>IF(Inputs!$B$27&lt;&gt;"Ready","PENDING INPUTS",MIN((AI139+AJ139+AK139),IF(D139&gt;C139,IF(D139=0,0,AL139*C139/D139),AL139+AN139)))</f>
        <v>0</v>
      </c>
      <c r="AP139" s="3">
        <f>IF(Inputs!$B$27&lt;&gt;"Ready","PENDING INPUTS",MAX(0,(AI139+AJ139+AK139)-AO139))</f>
        <v>0</v>
      </c>
      <c r="AQ139" s="3">
        <f>IF(Inputs!$B$27&lt;&gt;"Ready","PENDING INPUTS",AX138)</f>
        <v>0</v>
      </c>
      <c r="AR139" s="3">
        <f>IF(Inputs!$B$27&lt;&gt;"Ready","PENDING INPUTS",IF(A139&lt;=Inputs!$B$6,ROUND(AQ139*Inputs!C18/12,2),0))</f>
        <v>0</v>
      </c>
      <c r="AS139" s="3">
        <f>IF(Inputs!$B$27&lt;&gt;"Ready","PENDING INPUTS",IF(AND(A139&lt;=Inputs!$B$6,AQ139&gt;0),Inputs!G18,0))</f>
        <v>0</v>
      </c>
      <c r="AT139" s="3">
        <f>IF(Inputs!$B$27&lt;&gt;"Ready","PENDING INPUTS",IF(A139&gt;Inputs!$B$6,0,MIN((AQ139+AR139+AS139),IF(Inputs!H18=1,Inputs!D18,MAX(Inputs!F18,ROUND(AQ139*Inputs!E18+AR139+AS139,2))))))</f>
        <v>0</v>
      </c>
      <c r="AU139">
        <f>IF(Inputs!$B$27&lt;&gt;"Ready","PENDING INPUTS",IF(AQ139&lt;=0,99,1+IF(AND(K139&gt;0,OR(Inputs!C14&gt;Inputs!C18,AND(Inputs!C14=Inputs!C18,0&lt;4))),1,0)+IF(AND(S139&gt;0,OR(Inputs!C15&gt;Inputs!C18,AND(Inputs!C15=Inputs!C18,1&lt;4))),1,0)+IF(AND(AA139&gt;0,OR(Inputs!C16&gt;Inputs!C18,AND(Inputs!C16=Inputs!C18,2&lt;4))),1,0)+IF(AND(AI139&gt;0,OR(Inputs!C17&gt;Inputs!C18,AND(Inputs!C17=Inputs!C18,3&lt;4))),1,0)+IF(AND(AY139&gt;0,OR(Inputs!C19&gt;Inputs!C18,AND(Inputs!C19=Inputs!C18,5&lt;4))),1,0)+IF(AND(BG139&gt;0,OR(Inputs!C20&gt;Inputs!C18,AND(Inputs!C20=Inputs!C18,6&lt;4))),1,0)+IF(AND(BO139&gt;0,OR(Inputs!C21&gt;Inputs!C18,AND(Inputs!C21=Inputs!C18,7&lt;4))),1,0)+IF(AND(BW139&gt;0,OR(Inputs!C22&gt;Inputs!C18,AND(Inputs!C22=Inputs!C18,8&lt;4))),1,0)+IF(AND(CE139&gt;0,OR(Inputs!C23&gt;Inputs!C18,AND(Inputs!C23=Inputs!C18,9&lt;4))),1,0)))</f>
        <v>99</v>
      </c>
      <c r="AV139" s="3">
        <f>IF(Inputs!$B$27&lt;&gt;"Ready","PENDING INPUTS",IF(A139&gt;Inputs!$B$6,0,MIN(MAX(0,(AQ139+AR139+AS139)-AT139),MAX(0,C139-D139-(IF(O139&lt;AU139,K139+L139+M139-N139,0)+IF(W139&lt;AU139,S139+T139+U139-V139,0)+IF(AE139&lt;AU139,AA139+AB139+AC139-AD139,0)+IF(AM139&lt;AU139,AI139+AJ139+AK139-AL139,0)+IF(AU139&lt;AU139,AQ139+AR139+AS139-AT139,0)+IF(BC139&lt;AU139,AY139+AZ139+BA139-BB139,0)+IF(BK139&lt;AU139,BG139+BH139+BI139-BJ139,0)+IF(BS139&lt;AU139,BO139+BP139+BQ139-BR139,0)+IF(CA139&lt;AU139,BW139+BX139+BY139-BZ139,0)+IF(CI139&lt;AU139,CE139+CF139+CG139-CH139,0))))))</f>
        <v>0</v>
      </c>
      <c r="AW139" s="3">
        <f>IF(Inputs!$B$27&lt;&gt;"Ready","PENDING INPUTS",MIN((AQ139+AR139+AS139),IF(D139&gt;C139,IF(D139=0,0,AT139*C139/D139),AT139+AV139)))</f>
        <v>0</v>
      </c>
      <c r="AX139" s="3">
        <f>IF(Inputs!$B$27&lt;&gt;"Ready","PENDING INPUTS",MAX(0,(AQ139+AR139+AS139)-AW139))</f>
        <v>0</v>
      </c>
      <c r="AY139" s="3">
        <f>IF(Inputs!$B$27&lt;&gt;"Ready","PENDING INPUTS",BF138)</f>
        <v>0</v>
      </c>
      <c r="AZ139" s="3">
        <f>IF(Inputs!$B$27&lt;&gt;"Ready","PENDING INPUTS",IF(A139&lt;=Inputs!$B$6,ROUND(AY139*Inputs!C19/12,2),0))</f>
        <v>0</v>
      </c>
      <c r="BA139" s="3">
        <f>IF(Inputs!$B$27&lt;&gt;"Ready","PENDING INPUTS",IF(AND(A139&lt;=Inputs!$B$6,AY139&gt;0),Inputs!G19,0))</f>
        <v>0</v>
      </c>
      <c r="BB139" s="3">
        <f>IF(Inputs!$B$27&lt;&gt;"Ready","PENDING INPUTS",IF(A139&gt;Inputs!$B$6,0,MIN((AY139+AZ139+BA139),IF(Inputs!H19=1,Inputs!D19,MAX(Inputs!F19,ROUND(AY139*Inputs!E19+AZ139+BA139,2))))))</f>
        <v>0</v>
      </c>
      <c r="BC139">
        <f>IF(Inputs!$B$27&lt;&gt;"Ready","PENDING INPUTS",IF(AY139&lt;=0,99,1+IF(AND(K139&gt;0,OR(Inputs!C14&gt;Inputs!C19,AND(Inputs!C14=Inputs!C19,0&lt;5))),1,0)+IF(AND(S139&gt;0,OR(Inputs!C15&gt;Inputs!C19,AND(Inputs!C15=Inputs!C19,1&lt;5))),1,0)+IF(AND(AA139&gt;0,OR(Inputs!C16&gt;Inputs!C19,AND(Inputs!C16=Inputs!C19,2&lt;5))),1,0)+IF(AND(AI139&gt;0,OR(Inputs!C17&gt;Inputs!C19,AND(Inputs!C17=Inputs!C19,3&lt;5))),1,0)+IF(AND(AQ139&gt;0,OR(Inputs!C18&gt;Inputs!C19,AND(Inputs!C18=Inputs!C19,4&lt;5))),1,0)+IF(AND(BG139&gt;0,OR(Inputs!C20&gt;Inputs!C19,AND(Inputs!C20=Inputs!C19,6&lt;5))),1,0)+IF(AND(BO139&gt;0,OR(Inputs!C21&gt;Inputs!C19,AND(Inputs!C21=Inputs!C19,7&lt;5))),1,0)+IF(AND(BW139&gt;0,OR(Inputs!C22&gt;Inputs!C19,AND(Inputs!C22=Inputs!C19,8&lt;5))),1,0)+IF(AND(CE139&gt;0,OR(Inputs!C23&gt;Inputs!C19,AND(Inputs!C23=Inputs!C19,9&lt;5))),1,0)))</f>
        <v>99</v>
      </c>
      <c r="BD139" s="3">
        <f>IF(Inputs!$B$27&lt;&gt;"Ready","PENDING INPUTS",IF(A139&gt;Inputs!$B$6,0,MIN(MAX(0,(AY139+AZ139+BA139)-BB139),MAX(0,C139-D139-(IF(O139&lt;BC139,K139+L139+M139-N139,0)+IF(W139&lt;BC139,S139+T139+U139-V139,0)+IF(AE139&lt;BC139,AA139+AB139+AC139-AD139,0)+IF(AM139&lt;BC139,AI139+AJ139+AK139-AL139,0)+IF(AU139&lt;BC139,AQ139+AR139+AS139-AT139,0)+IF(BC139&lt;BC139,AY139+AZ139+BA139-BB139,0)+IF(BK139&lt;BC139,BG139+BH139+BI139-BJ139,0)+IF(BS139&lt;BC139,BO139+BP139+BQ139-BR139,0)+IF(CA139&lt;BC139,BW139+BX139+BY139-BZ139,0)+IF(CI139&lt;BC139,CE139+CF139+CG139-CH139,0))))))</f>
        <v>0</v>
      </c>
      <c r="BE139" s="3">
        <f>IF(Inputs!$B$27&lt;&gt;"Ready","PENDING INPUTS",MIN((AY139+AZ139+BA139),IF(D139&gt;C139,IF(D139=0,0,BB139*C139/D139),BB139+BD139)))</f>
        <v>0</v>
      </c>
      <c r="BF139" s="3">
        <f>IF(Inputs!$B$27&lt;&gt;"Ready","PENDING INPUTS",MAX(0,(AY139+AZ139+BA139)-BE139))</f>
        <v>0</v>
      </c>
      <c r="BG139" s="3">
        <f>IF(Inputs!$B$27&lt;&gt;"Ready","PENDING INPUTS",BN138)</f>
        <v>0</v>
      </c>
      <c r="BH139" s="3">
        <f>IF(Inputs!$B$27&lt;&gt;"Ready","PENDING INPUTS",IF(A139&lt;=Inputs!$B$6,ROUND(BG139*Inputs!C20/12,2),0))</f>
        <v>0</v>
      </c>
      <c r="BI139" s="3">
        <f>IF(Inputs!$B$27&lt;&gt;"Ready","PENDING INPUTS",IF(AND(A139&lt;=Inputs!$B$6,BG139&gt;0),Inputs!G20,0))</f>
        <v>0</v>
      </c>
      <c r="BJ139" s="3">
        <f>IF(Inputs!$B$27&lt;&gt;"Ready","PENDING INPUTS",IF(A139&gt;Inputs!$B$6,0,MIN((BG139+BH139+BI139),IF(Inputs!H20=1,Inputs!D20,MAX(Inputs!F20,ROUND(BG139*Inputs!E20+BH139+BI139,2))))))</f>
        <v>0</v>
      </c>
      <c r="BK139">
        <f>IF(Inputs!$B$27&lt;&gt;"Ready","PENDING INPUTS",IF(BG139&lt;=0,99,1+IF(AND(K139&gt;0,OR(Inputs!C14&gt;Inputs!C20,AND(Inputs!C14=Inputs!C20,0&lt;6))),1,0)+IF(AND(S139&gt;0,OR(Inputs!C15&gt;Inputs!C20,AND(Inputs!C15=Inputs!C20,1&lt;6))),1,0)+IF(AND(AA139&gt;0,OR(Inputs!C16&gt;Inputs!C20,AND(Inputs!C16=Inputs!C20,2&lt;6))),1,0)+IF(AND(AI139&gt;0,OR(Inputs!C17&gt;Inputs!C20,AND(Inputs!C17=Inputs!C20,3&lt;6))),1,0)+IF(AND(AQ139&gt;0,OR(Inputs!C18&gt;Inputs!C20,AND(Inputs!C18=Inputs!C20,4&lt;6))),1,0)+IF(AND(AY139&gt;0,OR(Inputs!C19&gt;Inputs!C20,AND(Inputs!C19=Inputs!C20,5&lt;6))),1,0)+IF(AND(BO139&gt;0,OR(Inputs!C21&gt;Inputs!C20,AND(Inputs!C21=Inputs!C20,7&lt;6))),1,0)+IF(AND(BW139&gt;0,OR(Inputs!C22&gt;Inputs!C20,AND(Inputs!C22=Inputs!C20,8&lt;6))),1,0)+IF(AND(CE139&gt;0,OR(Inputs!C23&gt;Inputs!C20,AND(Inputs!C23=Inputs!C20,9&lt;6))),1,0)))</f>
        <v>99</v>
      </c>
      <c r="BL139" s="3">
        <f>IF(Inputs!$B$27&lt;&gt;"Ready","PENDING INPUTS",IF(A139&gt;Inputs!$B$6,0,MIN(MAX(0,(BG139+BH139+BI139)-BJ139),MAX(0,C139-D139-(IF(O139&lt;BK139,K139+L139+M139-N139,0)+IF(W139&lt;BK139,S139+T139+U139-V139,0)+IF(AE139&lt;BK139,AA139+AB139+AC139-AD139,0)+IF(AM139&lt;BK139,AI139+AJ139+AK139-AL139,0)+IF(AU139&lt;BK139,AQ139+AR139+AS139-AT139,0)+IF(BC139&lt;BK139,AY139+AZ139+BA139-BB139,0)+IF(BK139&lt;BK139,BG139+BH139+BI139-BJ139,0)+IF(BS139&lt;BK139,BO139+BP139+BQ139-BR139,0)+IF(CA139&lt;BK139,BW139+BX139+BY139-BZ139,0)+IF(CI139&lt;BK139,CE139+CF139+CG139-CH139,0))))))</f>
        <v>0</v>
      </c>
      <c r="BM139" s="3">
        <f>IF(Inputs!$B$27&lt;&gt;"Ready","PENDING INPUTS",MIN((BG139+BH139+BI139),IF(D139&gt;C139,IF(D139=0,0,BJ139*C139/D139),BJ139+BL139)))</f>
        <v>0</v>
      </c>
      <c r="BN139" s="3">
        <f>IF(Inputs!$B$27&lt;&gt;"Ready","PENDING INPUTS",MAX(0,(BG139+BH139+BI139)-BM139))</f>
        <v>0</v>
      </c>
      <c r="BO139" s="3">
        <f>IF(Inputs!$B$27&lt;&gt;"Ready","PENDING INPUTS",BV138)</f>
        <v>0</v>
      </c>
      <c r="BP139" s="3">
        <f>IF(Inputs!$B$27&lt;&gt;"Ready","PENDING INPUTS",IF(A139&lt;=Inputs!$B$6,ROUND(BO139*Inputs!C21/12,2),0))</f>
        <v>0</v>
      </c>
      <c r="BQ139" s="3">
        <f>IF(Inputs!$B$27&lt;&gt;"Ready","PENDING INPUTS",IF(AND(A139&lt;=Inputs!$B$6,BO139&gt;0),Inputs!G21,0))</f>
        <v>0</v>
      </c>
      <c r="BR139" s="3">
        <f>IF(Inputs!$B$27&lt;&gt;"Ready","PENDING INPUTS",IF(A139&gt;Inputs!$B$6,0,MIN((BO139+BP139+BQ139),IF(Inputs!H21=1,Inputs!D21,MAX(Inputs!F21,ROUND(BO139*Inputs!E21+BP139+BQ139,2))))))</f>
        <v>0</v>
      </c>
      <c r="BS139">
        <f>IF(Inputs!$B$27&lt;&gt;"Ready","PENDING INPUTS",IF(BO139&lt;=0,99,1+IF(AND(K139&gt;0,OR(Inputs!C14&gt;Inputs!C21,AND(Inputs!C14=Inputs!C21,0&lt;7))),1,0)+IF(AND(S139&gt;0,OR(Inputs!C15&gt;Inputs!C21,AND(Inputs!C15=Inputs!C21,1&lt;7))),1,0)+IF(AND(AA139&gt;0,OR(Inputs!C16&gt;Inputs!C21,AND(Inputs!C16=Inputs!C21,2&lt;7))),1,0)+IF(AND(AI139&gt;0,OR(Inputs!C17&gt;Inputs!C21,AND(Inputs!C17=Inputs!C21,3&lt;7))),1,0)+IF(AND(AQ139&gt;0,OR(Inputs!C18&gt;Inputs!C21,AND(Inputs!C18=Inputs!C21,4&lt;7))),1,0)+IF(AND(AY139&gt;0,OR(Inputs!C19&gt;Inputs!C21,AND(Inputs!C19=Inputs!C21,5&lt;7))),1,0)+IF(AND(BG139&gt;0,OR(Inputs!C20&gt;Inputs!C21,AND(Inputs!C20=Inputs!C21,6&lt;7))),1,0)+IF(AND(BW139&gt;0,OR(Inputs!C22&gt;Inputs!C21,AND(Inputs!C22=Inputs!C21,8&lt;7))),1,0)+IF(AND(CE139&gt;0,OR(Inputs!C23&gt;Inputs!C21,AND(Inputs!C23=Inputs!C21,9&lt;7))),1,0)))</f>
        <v>99</v>
      </c>
      <c r="BT139" s="3">
        <f>IF(Inputs!$B$27&lt;&gt;"Ready","PENDING INPUTS",IF(A139&gt;Inputs!$B$6,0,MIN(MAX(0,(BO139+BP139+BQ139)-BR139),MAX(0,C139-D139-(IF(O139&lt;BS139,K139+L139+M139-N139,0)+IF(W139&lt;BS139,S139+T139+U139-V139,0)+IF(AE139&lt;BS139,AA139+AB139+AC139-AD139,0)+IF(AM139&lt;BS139,AI139+AJ139+AK139-AL139,0)+IF(AU139&lt;BS139,AQ139+AR139+AS139-AT139,0)+IF(BC139&lt;BS139,AY139+AZ139+BA139-BB139,0)+IF(BK139&lt;BS139,BG139+BH139+BI139-BJ139,0)+IF(BS139&lt;BS139,BO139+BP139+BQ139-BR139,0)+IF(CA139&lt;BS139,BW139+BX139+BY139-BZ139,0)+IF(CI139&lt;BS139,CE139+CF139+CG139-CH139,0))))))</f>
        <v>0</v>
      </c>
      <c r="BU139" s="3">
        <f>IF(Inputs!$B$27&lt;&gt;"Ready","PENDING INPUTS",MIN((BO139+BP139+BQ139),IF(D139&gt;C139,IF(D139=0,0,BR139*C139/D139),BR139+BT139)))</f>
        <v>0</v>
      </c>
      <c r="BV139" s="3">
        <f>IF(Inputs!$B$27&lt;&gt;"Ready","PENDING INPUTS",MAX(0,(BO139+BP139+BQ139)-BU139))</f>
        <v>0</v>
      </c>
      <c r="BW139" s="3">
        <f>IF(Inputs!$B$27&lt;&gt;"Ready","PENDING INPUTS",CD138)</f>
        <v>0</v>
      </c>
      <c r="BX139" s="3">
        <f>IF(Inputs!$B$27&lt;&gt;"Ready","PENDING INPUTS",IF(A139&lt;=Inputs!$B$6,ROUND(BW139*Inputs!C22/12,2),0))</f>
        <v>0</v>
      </c>
      <c r="BY139" s="3">
        <f>IF(Inputs!$B$27&lt;&gt;"Ready","PENDING INPUTS",IF(AND(A139&lt;=Inputs!$B$6,BW139&gt;0),Inputs!G22,0))</f>
        <v>0</v>
      </c>
      <c r="BZ139" s="3">
        <f>IF(Inputs!$B$27&lt;&gt;"Ready","PENDING INPUTS",IF(A139&gt;Inputs!$B$6,0,MIN((BW139+BX139+BY139),IF(Inputs!H22=1,Inputs!D22,MAX(Inputs!F22,ROUND(BW139*Inputs!E22+BX139+BY139,2))))))</f>
        <v>0</v>
      </c>
      <c r="CA139">
        <f>IF(Inputs!$B$27&lt;&gt;"Ready","PENDING INPUTS",IF(BW139&lt;=0,99,1+IF(AND(K139&gt;0,OR(Inputs!C14&gt;Inputs!C22,AND(Inputs!C14=Inputs!C22,0&lt;8))),1,0)+IF(AND(S139&gt;0,OR(Inputs!C15&gt;Inputs!C22,AND(Inputs!C15=Inputs!C22,1&lt;8))),1,0)+IF(AND(AA139&gt;0,OR(Inputs!C16&gt;Inputs!C22,AND(Inputs!C16=Inputs!C22,2&lt;8))),1,0)+IF(AND(AI139&gt;0,OR(Inputs!C17&gt;Inputs!C22,AND(Inputs!C17=Inputs!C22,3&lt;8))),1,0)+IF(AND(AQ139&gt;0,OR(Inputs!C18&gt;Inputs!C22,AND(Inputs!C18=Inputs!C22,4&lt;8))),1,0)+IF(AND(AY139&gt;0,OR(Inputs!C19&gt;Inputs!C22,AND(Inputs!C19=Inputs!C22,5&lt;8))),1,0)+IF(AND(BG139&gt;0,OR(Inputs!C20&gt;Inputs!C22,AND(Inputs!C20=Inputs!C22,6&lt;8))),1,0)+IF(AND(BO139&gt;0,OR(Inputs!C21&gt;Inputs!C22,AND(Inputs!C21=Inputs!C22,7&lt;8))),1,0)+IF(AND(CE139&gt;0,OR(Inputs!C23&gt;Inputs!C22,AND(Inputs!C23=Inputs!C22,9&lt;8))),1,0)))</f>
        <v>99</v>
      </c>
      <c r="CB139" s="3">
        <f>IF(Inputs!$B$27&lt;&gt;"Ready","PENDING INPUTS",IF(A139&gt;Inputs!$B$6,0,MIN(MAX(0,(BW139+BX139+BY139)-BZ139),MAX(0,C139-D139-(IF(O139&lt;CA139,K139+L139+M139-N139,0)+IF(W139&lt;CA139,S139+T139+U139-V139,0)+IF(AE139&lt;CA139,AA139+AB139+AC139-AD139,0)+IF(AM139&lt;CA139,AI139+AJ139+AK139-AL139,0)+IF(AU139&lt;CA139,AQ139+AR139+AS139-AT139,0)+IF(BC139&lt;CA139,AY139+AZ139+BA139-BB139,0)+IF(BK139&lt;CA139,BG139+BH139+BI139-BJ139,0)+IF(BS139&lt;CA139,BO139+BP139+BQ139-BR139,0)+IF(CA139&lt;CA139,BW139+BX139+BY139-BZ139,0)+IF(CI139&lt;CA139,CE139+CF139+CG139-CH139,0))))))</f>
        <v>0</v>
      </c>
      <c r="CC139" s="3">
        <f>IF(Inputs!$B$27&lt;&gt;"Ready","PENDING INPUTS",MIN((BW139+BX139+BY139),IF(D139&gt;C139,IF(D139=0,0,BZ139*C139/D139),BZ139+CB139)))</f>
        <v>0</v>
      </c>
      <c r="CD139" s="3">
        <f>IF(Inputs!$B$27&lt;&gt;"Ready","PENDING INPUTS",MAX(0,(BW139+BX139+BY139)-CC139))</f>
        <v>0</v>
      </c>
      <c r="CE139" s="3">
        <f>IF(Inputs!$B$27&lt;&gt;"Ready","PENDING INPUTS",CL138)</f>
        <v>0</v>
      </c>
      <c r="CF139" s="3">
        <f>IF(Inputs!$B$27&lt;&gt;"Ready","PENDING INPUTS",IF(A139&lt;=Inputs!$B$6,ROUND(CE139*Inputs!C23/12,2),0))</f>
        <v>0</v>
      </c>
      <c r="CG139" s="3">
        <f>IF(Inputs!$B$27&lt;&gt;"Ready","PENDING INPUTS",IF(AND(A139&lt;=Inputs!$B$6,CE139&gt;0),Inputs!G23,0))</f>
        <v>0</v>
      </c>
      <c r="CH139" s="3">
        <f>IF(Inputs!$B$27&lt;&gt;"Ready","PENDING INPUTS",IF(A139&gt;Inputs!$B$6,0,MIN((CE139+CF139+CG139),IF(Inputs!H23=1,Inputs!D23,MAX(Inputs!F23,ROUND(CE139*Inputs!E23+CF139+CG139,2))))))</f>
        <v>0</v>
      </c>
      <c r="CI139">
        <f>IF(Inputs!$B$27&lt;&gt;"Ready","PENDING INPUTS",IF(CE139&lt;=0,99,1+IF(AND(K139&gt;0,OR(Inputs!C14&gt;Inputs!C23,AND(Inputs!C14=Inputs!C23,0&lt;9))),1,0)+IF(AND(S139&gt;0,OR(Inputs!C15&gt;Inputs!C23,AND(Inputs!C15=Inputs!C23,1&lt;9))),1,0)+IF(AND(AA139&gt;0,OR(Inputs!C16&gt;Inputs!C23,AND(Inputs!C16=Inputs!C23,2&lt;9))),1,0)+IF(AND(AI139&gt;0,OR(Inputs!C17&gt;Inputs!C23,AND(Inputs!C17=Inputs!C23,3&lt;9))),1,0)+IF(AND(AQ139&gt;0,OR(Inputs!C18&gt;Inputs!C23,AND(Inputs!C18=Inputs!C23,4&lt;9))),1,0)+IF(AND(AY139&gt;0,OR(Inputs!C19&gt;Inputs!C23,AND(Inputs!C19=Inputs!C23,5&lt;9))),1,0)+IF(AND(BG139&gt;0,OR(Inputs!C20&gt;Inputs!C23,AND(Inputs!C20=Inputs!C23,6&lt;9))),1,0)+IF(AND(BO139&gt;0,OR(Inputs!C21&gt;Inputs!C23,AND(Inputs!C21=Inputs!C23,7&lt;9))),1,0)+IF(AND(BW139&gt;0,OR(Inputs!C22&gt;Inputs!C23,AND(Inputs!C22=Inputs!C23,8&lt;9))),1,0)))</f>
        <v>99</v>
      </c>
      <c r="CJ139" s="3">
        <f>IF(Inputs!$B$27&lt;&gt;"Ready","PENDING INPUTS",IF(A139&gt;Inputs!$B$6,0,MIN(MAX(0,(CE139+CF139+CG139)-CH139),MAX(0,C139-D139-(IF(O139&lt;CI139,K139+L139+M139-N139,0)+IF(W139&lt;CI139,S139+T139+U139-V139,0)+IF(AE139&lt;CI139,AA139+AB139+AC139-AD139,0)+IF(AM139&lt;CI139,AI139+AJ139+AK139-AL139,0)+IF(AU139&lt;CI139,AQ139+AR139+AS139-AT139,0)+IF(BC139&lt;CI139,AY139+AZ139+BA139-BB139,0)+IF(BK139&lt;CI139,BG139+BH139+BI139-BJ139,0)+IF(BS139&lt;CI139,BO139+BP139+BQ139-BR139,0)+IF(CA139&lt;CI139,BW139+BX139+BY139-BZ139,0)+IF(CI139&lt;CI139,CE139+CF139+CG139-CH139,0))))))</f>
        <v>0</v>
      </c>
      <c r="CK139" s="3">
        <f>IF(Inputs!$B$27&lt;&gt;"Ready","PENDING INPUTS",MIN((CE139+CF139+CG139),IF(D139&gt;C139,IF(D139=0,0,CH139*C139/D139),CH139+CJ139)))</f>
        <v>0</v>
      </c>
      <c r="CL139" s="3">
        <f>IF(Inputs!$B$27&lt;&gt;"Ready","PENDING INPUTS",MAX(0,(CE139+CF139+CG139)-CK139))</f>
        <v>0</v>
      </c>
    </row>
    <row r="140" spans="1:90" ht="27.95" customHeight="1" x14ac:dyDescent="0.25">
      <c r="A140">
        <v>136</v>
      </c>
      <c r="B140" s="13">
        <f>IF(Inputs!$B$27&lt;&gt;"Ready","PENDING INPUTS",EDATE(Inputs!$B$5,A140-1))</f>
        <v>50406</v>
      </c>
      <c r="C140" s="3">
        <f>IF(Inputs!$B$27&lt;&gt;"Ready","PENDING INPUTS",IF(A140&lt;=Inputs!$B$6,MAX(0,Inputs!$B$4+IF(A140=Inputs!$B$7,Inputs!$B$8,0)+IF(A140=Inputs!$B$9,Inputs!$B$10,0)),0))</f>
        <v>0</v>
      </c>
      <c r="D140" s="3">
        <f>IF(Inputs!$B$27&lt;&gt;"Ready","PENDING INPUTS",SUM(N140,V140,AD140,AL140,AT140,BB140,BJ140,BR140,BZ140,CH140))</f>
        <v>0</v>
      </c>
      <c r="E140" s="3">
        <f>IF(Inputs!$B$27&lt;&gt;"Ready","PENDING INPUTS",MAX(0,D140-C140))</f>
        <v>0</v>
      </c>
      <c r="F140" s="3">
        <f>IF(Inputs!$B$27&lt;&gt;"Ready","PENDING INPUTS",SUM(Q140,Y140,AG140,AO140,AW140,BE140,BM140,BU140,CC140,CK140))</f>
        <v>0</v>
      </c>
      <c r="G140" s="3">
        <f>IF(Inputs!$B$27&lt;&gt;"Ready","PENDING INPUTS",SUM(L140,T140,AB140,AJ140,AR140,AZ140,BH140,BP140,BX140,CF140))</f>
        <v>0</v>
      </c>
      <c r="H140" s="3">
        <f>IF(Inputs!$B$27&lt;&gt;"Ready","PENDING INPUTS",SUM(M140,U140,AC140,AK140,AS140,BA140,BI140,BQ140,BY140,CG140))</f>
        <v>0</v>
      </c>
      <c r="I140" s="3">
        <f>IF(Inputs!$B$27&lt;&gt;"Ready","PENDING INPUTS",SUM(R140,Z140,AH140,AP140,AX140,BF140,BN140,BV140,CD140,CL140))</f>
        <v>0</v>
      </c>
      <c r="J140" t="str">
        <f>IF(Inputs!$B$27&lt;&gt;"Ready","PENDING INPUTS",IF(A140&gt;Inputs!$B$6,"Beyond horizon",IF(E140&gt;0.005,"MINIMUM SHORTFALL",IF(I140&lt;0.005,"Paid off","In progress"))))</f>
        <v>Beyond horizon</v>
      </c>
      <c r="K140" s="3">
        <f>IF(Inputs!$B$27&lt;&gt;"Ready","PENDING INPUTS",R139)</f>
        <v>0</v>
      </c>
      <c r="L140" s="3">
        <f>IF(Inputs!$B$27&lt;&gt;"Ready","PENDING INPUTS",IF(A140&lt;=Inputs!$B$6,ROUND(K140*Inputs!C14/12,2),0))</f>
        <v>0</v>
      </c>
      <c r="M140" s="3">
        <f>IF(Inputs!$B$27&lt;&gt;"Ready","PENDING INPUTS",IF(AND(A140&lt;=Inputs!$B$6,K140&gt;0),Inputs!G14,0))</f>
        <v>0</v>
      </c>
      <c r="N140" s="3">
        <f>IF(Inputs!$B$27&lt;&gt;"Ready","PENDING INPUTS",IF(A140&gt;Inputs!$B$6,0,MIN((K140+L140+M140),IF(Inputs!H14=1,Inputs!D14,MAX(Inputs!F14,ROUND(K140*Inputs!E14+L140+M140,2))))))</f>
        <v>0</v>
      </c>
      <c r="O140">
        <f>IF(Inputs!$B$27&lt;&gt;"Ready","PENDING INPUTS",IF(K140&lt;=0,99,1+IF(AND(S140&gt;0,OR(Inputs!C15&gt;Inputs!C14,AND(Inputs!C15=Inputs!C14,1&lt;0))),1,0)+IF(AND(AA140&gt;0,OR(Inputs!C16&gt;Inputs!C14,AND(Inputs!C16=Inputs!C14,2&lt;0))),1,0)+IF(AND(AI140&gt;0,OR(Inputs!C17&gt;Inputs!C14,AND(Inputs!C17=Inputs!C14,3&lt;0))),1,0)+IF(AND(AQ140&gt;0,OR(Inputs!C18&gt;Inputs!C14,AND(Inputs!C18=Inputs!C14,4&lt;0))),1,0)+IF(AND(AY140&gt;0,OR(Inputs!C19&gt;Inputs!C14,AND(Inputs!C19=Inputs!C14,5&lt;0))),1,0)+IF(AND(BG140&gt;0,OR(Inputs!C20&gt;Inputs!C14,AND(Inputs!C20=Inputs!C14,6&lt;0))),1,0)+IF(AND(BO140&gt;0,OR(Inputs!C21&gt;Inputs!C14,AND(Inputs!C21=Inputs!C14,7&lt;0))),1,0)+IF(AND(BW140&gt;0,OR(Inputs!C22&gt;Inputs!C14,AND(Inputs!C22=Inputs!C14,8&lt;0))),1,0)+IF(AND(CE140&gt;0,OR(Inputs!C23&gt;Inputs!C14,AND(Inputs!C23=Inputs!C14,9&lt;0))),1,0)))</f>
        <v>99</v>
      </c>
      <c r="P140" s="3">
        <f>IF(Inputs!$B$27&lt;&gt;"Ready","PENDING INPUTS",IF(A140&gt;Inputs!$B$6,0,MIN(MAX(0,(K140+L140+M140)-N140),MAX(0,C140-D140-(IF(O140&lt;O140,K140+L140+M140-N140,0)+IF(W140&lt;O140,S140+T140+U140-V140,0)+IF(AE140&lt;O140,AA140+AB140+AC140-AD140,0)+IF(AM140&lt;O140,AI140+AJ140+AK140-AL140,0)+IF(AU140&lt;O140,AQ140+AR140+AS140-AT140,0)+IF(BC140&lt;O140,AY140+AZ140+BA140-BB140,0)+IF(BK140&lt;O140,BG140+BH140+BI140-BJ140,0)+IF(BS140&lt;O140,BO140+BP140+BQ140-BR140,0)+IF(CA140&lt;O140,BW140+BX140+BY140-BZ140,0)+IF(CI140&lt;O140,CE140+CF140+CG140-CH140,0))))))</f>
        <v>0</v>
      </c>
      <c r="Q140" s="3">
        <f>IF(Inputs!$B$27&lt;&gt;"Ready","PENDING INPUTS",MIN((K140+L140+M140),IF(D140&gt;C140,IF(D140=0,0,N140*C140/D140),N140+P140)))</f>
        <v>0</v>
      </c>
      <c r="R140" s="3">
        <f>IF(Inputs!$B$27&lt;&gt;"Ready","PENDING INPUTS",MAX(0,(K140+L140+M140)-Q140))</f>
        <v>0</v>
      </c>
      <c r="S140" s="3">
        <f>IF(Inputs!$B$27&lt;&gt;"Ready","PENDING INPUTS",Z139)</f>
        <v>0</v>
      </c>
      <c r="T140" s="3">
        <f>IF(Inputs!$B$27&lt;&gt;"Ready","PENDING INPUTS",IF(A140&lt;=Inputs!$B$6,ROUND(S140*Inputs!C15/12,2),0))</f>
        <v>0</v>
      </c>
      <c r="U140" s="3">
        <f>IF(Inputs!$B$27&lt;&gt;"Ready","PENDING INPUTS",IF(AND(A140&lt;=Inputs!$B$6,S140&gt;0),Inputs!G15,0))</f>
        <v>0</v>
      </c>
      <c r="V140" s="3">
        <f>IF(Inputs!$B$27&lt;&gt;"Ready","PENDING INPUTS",IF(A140&gt;Inputs!$B$6,0,MIN((S140+T140+U140),IF(Inputs!H15=1,Inputs!D15,MAX(Inputs!F15,ROUND(S140*Inputs!E15+T140+U140,2))))))</f>
        <v>0</v>
      </c>
      <c r="W140">
        <f>IF(Inputs!$B$27&lt;&gt;"Ready","PENDING INPUTS",IF(S140&lt;=0,99,1+IF(AND(K140&gt;0,OR(Inputs!C14&gt;Inputs!C15,AND(Inputs!C14=Inputs!C15,0&lt;1))),1,0)+IF(AND(AA140&gt;0,OR(Inputs!C16&gt;Inputs!C15,AND(Inputs!C16=Inputs!C15,2&lt;1))),1,0)+IF(AND(AI140&gt;0,OR(Inputs!C17&gt;Inputs!C15,AND(Inputs!C17=Inputs!C15,3&lt;1))),1,0)+IF(AND(AQ140&gt;0,OR(Inputs!C18&gt;Inputs!C15,AND(Inputs!C18=Inputs!C15,4&lt;1))),1,0)+IF(AND(AY140&gt;0,OR(Inputs!C19&gt;Inputs!C15,AND(Inputs!C19=Inputs!C15,5&lt;1))),1,0)+IF(AND(BG140&gt;0,OR(Inputs!C20&gt;Inputs!C15,AND(Inputs!C20=Inputs!C15,6&lt;1))),1,0)+IF(AND(BO140&gt;0,OR(Inputs!C21&gt;Inputs!C15,AND(Inputs!C21=Inputs!C15,7&lt;1))),1,0)+IF(AND(BW140&gt;0,OR(Inputs!C22&gt;Inputs!C15,AND(Inputs!C22=Inputs!C15,8&lt;1))),1,0)+IF(AND(CE140&gt;0,OR(Inputs!C23&gt;Inputs!C15,AND(Inputs!C23=Inputs!C15,9&lt;1))),1,0)))</f>
        <v>99</v>
      </c>
      <c r="X140" s="3">
        <f>IF(Inputs!$B$27&lt;&gt;"Ready","PENDING INPUTS",IF(A140&gt;Inputs!$B$6,0,MIN(MAX(0,(S140+T140+U140)-V140),MAX(0,C140-D140-(IF(O140&lt;W140,K140+L140+M140-N140,0)+IF(W140&lt;W140,S140+T140+U140-V140,0)+IF(AE140&lt;W140,AA140+AB140+AC140-AD140,0)+IF(AM140&lt;W140,AI140+AJ140+AK140-AL140,0)+IF(AU140&lt;W140,AQ140+AR140+AS140-AT140,0)+IF(BC140&lt;W140,AY140+AZ140+BA140-BB140,0)+IF(BK140&lt;W140,BG140+BH140+BI140-BJ140,0)+IF(BS140&lt;W140,BO140+BP140+BQ140-BR140,0)+IF(CA140&lt;W140,BW140+BX140+BY140-BZ140,0)+IF(CI140&lt;W140,CE140+CF140+CG140-CH140,0))))))</f>
        <v>0</v>
      </c>
      <c r="Y140" s="3">
        <f>IF(Inputs!$B$27&lt;&gt;"Ready","PENDING INPUTS",MIN((S140+T140+U140),IF(D140&gt;C140,IF(D140=0,0,V140*C140/D140),V140+X140)))</f>
        <v>0</v>
      </c>
      <c r="Z140" s="3">
        <f>IF(Inputs!$B$27&lt;&gt;"Ready","PENDING INPUTS",MAX(0,(S140+T140+U140)-Y140))</f>
        <v>0</v>
      </c>
      <c r="AA140" s="3">
        <f>IF(Inputs!$B$27&lt;&gt;"Ready","PENDING INPUTS",AH139)</f>
        <v>0</v>
      </c>
      <c r="AB140" s="3">
        <f>IF(Inputs!$B$27&lt;&gt;"Ready","PENDING INPUTS",IF(A140&lt;=Inputs!$B$6,ROUND(AA140*Inputs!C16/12,2),0))</f>
        <v>0</v>
      </c>
      <c r="AC140" s="3">
        <f>IF(Inputs!$B$27&lt;&gt;"Ready","PENDING INPUTS",IF(AND(A140&lt;=Inputs!$B$6,AA140&gt;0),Inputs!G16,0))</f>
        <v>0</v>
      </c>
      <c r="AD140" s="3">
        <f>IF(Inputs!$B$27&lt;&gt;"Ready","PENDING INPUTS",IF(A140&gt;Inputs!$B$6,0,MIN((AA140+AB140+AC140),IF(Inputs!H16=1,Inputs!D16,MAX(Inputs!F16,ROUND(AA140*Inputs!E16+AB140+AC140,2))))))</f>
        <v>0</v>
      </c>
      <c r="AE140">
        <f>IF(Inputs!$B$27&lt;&gt;"Ready","PENDING INPUTS",IF(AA140&lt;=0,99,1+IF(AND(K140&gt;0,OR(Inputs!C14&gt;Inputs!C16,AND(Inputs!C14=Inputs!C16,0&lt;2))),1,0)+IF(AND(S140&gt;0,OR(Inputs!C15&gt;Inputs!C16,AND(Inputs!C15=Inputs!C16,1&lt;2))),1,0)+IF(AND(AI140&gt;0,OR(Inputs!C17&gt;Inputs!C16,AND(Inputs!C17=Inputs!C16,3&lt;2))),1,0)+IF(AND(AQ140&gt;0,OR(Inputs!C18&gt;Inputs!C16,AND(Inputs!C18=Inputs!C16,4&lt;2))),1,0)+IF(AND(AY140&gt;0,OR(Inputs!C19&gt;Inputs!C16,AND(Inputs!C19=Inputs!C16,5&lt;2))),1,0)+IF(AND(BG140&gt;0,OR(Inputs!C20&gt;Inputs!C16,AND(Inputs!C20=Inputs!C16,6&lt;2))),1,0)+IF(AND(BO140&gt;0,OR(Inputs!C21&gt;Inputs!C16,AND(Inputs!C21=Inputs!C16,7&lt;2))),1,0)+IF(AND(BW140&gt;0,OR(Inputs!C22&gt;Inputs!C16,AND(Inputs!C22=Inputs!C16,8&lt;2))),1,0)+IF(AND(CE140&gt;0,OR(Inputs!C23&gt;Inputs!C16,AND(Inputs!C23=Inputs!C16,9&lt;2))),1,0)))</f>
        <v>99</v>
      </c>
      <c r="AF140" s="3">
        <f>IF(Inputs!$B$27&lt;&gt;"Ready","PENDING INPUTS",IF(A140&gt;Inputs!$B$6,0,MIN(MAX(0,(AA140+AB140+AC140)-AD140),MAX(0,C140-D140-(IF(O140&lt;AE140,K140+L140+M140-N140,0)+IF(W140&lt;AE140,S140+T140+U140-V140,0)+IF(AE140&lt;AE140,AA140+AB140+AC140-AD140,0)+IF(AM140&lt;AE140,AI140+AJ140+AK140-AL140,0)+IF(AU140&lt;AE140,AQ140+AR140+AS140-AT140,0)+IF(BC140&lt;AE140,AY140+AZ140+BA140-BB140,0)+IF(BK140&lt;AE140,BG140+BH140+BI140-BJ140,0)+IF(BS140&lt;AE140,BO140+BP140+BQ140-BR140,0)+IF(CA140&lt;AE140,BW140+BX140+BY140-BZ140,0)+IF(CI140&lt;AE140,CE140+CF140+CG140-CH140,0))))))</f>
        <v>0</v>
      </c>
      <c r="AG140" s="3">
        <f>IF(Inputs!$B$27&lt;&gt;"Ready","PENDING INPUTS",MIN((AA140+AB140+AC140),IF(D140&gt;C140,IF(D140=0,0,AD140*C140/D140),AD140+AF140)))</f>
        <v>0</v>
      </c>
      <c r="AH140" s="3">
        <f>IF(Inputs!$B$27&lt;&gt;"Ready","PENDING INPUTS",MAX(0,(AA140+AB140+AC140)-AG140))</f>
        <v>0</v>
      </c>
      <c r="AI140" s="3">
        <f>IF(Inputs!$B$27&lt;&gt;"Ready","PENDING INPUTS",AP139)</f>
        <v>0</v>
      </c>
      <c r="AJ140" s="3">
        <f>IF(Inputs!$B$27&lt;&gt;"Ready","PENDING INPUTS",IF(A140&lt;=Inputs!$B$6,ROUND(AI140*Inputs!C17/12,2),0))</f>
        <v>0</v>
      </c>
      <c r="AK140" s="3">
        <f>IF(Inputs!$B$27&lt;&gt;"Ready","PENDING INPUTS",IF(AND(A140&lt;=Inputs!$B$6,AI140&gt;0),Inputs!G17,0))</f>
        <v>0</v>
      </c>
      <c r="AL140" s="3">
        <f>IF(Inputs!$B$27&lt;&gt;"Ready","PENDING INPUTS",IF(A140&gt;Inputs!$B$6,0,MIN((AI140+AJ140+AK140),IF(Inputs!H17=1,Inputs!D17,MAX(Inputs!F17,ROUND(AI140*Inputs!E17+AJ140+AK140,2))))))</f>
        <v>0</v>
      </c>
      <c r="AM140">
        <f>IF(Inputs!$B$27&lt;&gt;"Ready","PENDING INPUTS",IF(AI140&lt;=0,99,1+IF(AND(K140&gt;0,OR(Inputs!C14&gt;Inputs!C17,AND(Inputs!C14=Inputs!C17,0&lt;3))),1,0)+IF(AND(S140&gt;0,OR(Inputs!C15&gt;Inputs!C17,AND(Inputs!C15=Inputs!C17,1&lt;3))),1,0)+IF(AND(AA140&gt;0,OR(Inputs!C16&gt;Inputs!C17,AND(Inputs!C16=Inputs!C17,2&lt;3))),1,0)+IF(AND(AQ140&gt;0,OR(Inputs!C18&gt;Inputs!C17,AND(Inputs!C18=Inputs!C17,4&lt;3))),1,0)+IF(AND(AY140&gt;0,OR(Inputs!C19&gt;Inputs!C17,AND(Inputs!C19=Inputs!C17,5&lt;3))),1,0)+IF(AND(BG140&gt;0,OR(Inputs!C20&gt;Inputs!C17,AND(Inputs!C20=Inputs!C17,6&lt;3))),1,0)+IF(AND(BO140&gt;0,OR(Inputs!C21&gt;Inputs!C17,AND(Inputs!C21=Inputs!C17,7&lt;3))),1,0)+IF(AND(BW140&gt;0,OR(Inputs!C22&gt;Inputs!C17,AND(Inputs!C22=Inputs!C17,8&lt;3))),1,0)+IF(AND(CE140&gt;0,OR(Inputs!C23&gt;Inputs!C17,AND(Inputs!C23=Inputs!C17,9&lt;3))),1,0)))</f>
        <v>99</v>
      </c>
      <c r="AN140" s="3">
        <f>IF(Inputs!$B$27&lt;&gt;"Ready","PENDING INPUTS",IF(A140&gt;Inputs!$B$6,0,MIN(MAX(0,(AI140+AJ140+AK140)-AL140),MAX(0,C140-D140-(IF(O140&lt;AM140,K140+L140+M140-N140,0)+IF(W140&lt;AM140,S140+T140+U140-V140,0)+IF(AE140&lt;AM140,AA140+AB140+AC140-AD140,0)+IF(AM140&lt;AM140,AI140+AJ140+AK140-AL140,0)+IF(AU140&lt;AM140,AQ140+AR140+AS140-AT140,0)+IF(BC140&lt;AM140,AY140+AZ140+BA140-BB140,0)+IF(BK140&lt;AM140,BG140+BH140+BI140-BJ140,0)+IF(BS140&lt;AM140,BO140+BP140+BQ140-BR140,0)+IF(CA140&lt;AM140,BW140+BX140+BY140-BZ140,0)+IF(CI140&lt;AM140,CE140+CF140+CG140-CH140,0))))))</f>
        <v>0</v>
      </c>
      <c r="AO140" s="3">
        <f>IF(Inputs!$B$27&lt;&gt;"Ready","PENDING INPUTS",MIN((AI140+AJ140+AK140),IF(D140&gt;C140,IF(D140=0,0,AL140*C140/D140),AL140+AN140)))</f>
        <v>0</v>
      </c>
      <c r="AP140" s="3">
        <f>IF(Inputs!$B$27&lt;&gt;"Ready","PENDING INPUTS",MAX(0,(AI140+AJ140+AK140)-AO140))</f>
        <v>0</v>
      </c>
      <c r="AQ140" s="3">
        <f>IF(Inputs!$B$27&lt;&gt;"Ready","PENDING INPUTS",AX139)</f>
        <v>0</v>
      </c>
      <c r="AR140" s="3">
        <f>IF(Inputs!$B$27&lt;&gt;"Ready","PENDING INPUTS",IF(A140&lt;=Inputs!$B$6,ROUND(AQ140*Inputs!C18/12,2),0))</f>
        <v>0</v>
      </c>
      <c r="AS140" s="3">
        <f>IF(Inputs!$B$27&lt;&gt;"Ready","PENDING INPUTS",IF(AND(A140&lt;=Inputs!$B$6,AQ140&gt;0),Inputs!G18,0))</f>
        <v>0</v>
      </c>
      <c r="AT140" s="3">
        <f>IF(Inputs!$B$27&lt;&gt;"Ready","PENDING INPUTS",IF(A140&gt;Inputs!$B$6,0,MIN((AQ140+AR140+AS140),IF(Inputs!H18=1,Inputs!D18,MAX(Inputs!F18,ROUND(AQ140*Inputs!E18+AR140+AS140,2))))))</f>
        <v>0</v>
      </c>
      <c r="AU140">
        <f>IF(Inputs!$B$27&lt;&gt;"Ready","PENDING INPUTS",IF(AQ140&lt;=0,99,1+IF(AND(K140&gt;0,OR(Inputs!C14&gt;Inputs!C18,AND(Inputs!C14=Inputs!C18,0&lt;4))),1,0)+IF(AND(S140&gt;0,OR(Inputs!C15&gt;Inputs!C18,AND(Inputs!C15=Inputs!C18,1&lt;4))),1,0)+IF(AND(AA140&gt;0,OR(Inputs!C16&gt;Inputs!C18,AND(Inputs!C16=Inputs!C18,2&lt;4))),1,0)+IF(AND(AI140&gt;0,OR(Inputs!C17&gt;Inputs!C18,AND(Inputs!C17=Inputs!C18,3&lt;4))),1,0)+IF(AND(AY140&gt;0,OR(Inputs!C19&gt;Inputs!C18,AND(Inputs!C19=Inputs!C18,5&lt;4))),1,0)+IF(AND(BG140&gt;0,OR(Inputs!C20&gt;Inputs!C18,AND(Inputs!C20=Inputs!C18,6&lt;4))),1,0)+IF(AND(BO140&gt;0,OR(Inputs!C21&gt;Inputs!C18,AND(Inputs!C21=Inputs!C18,7&lt;4))),1,0)+IF(AND(BW140&gt;0,OR(Inputs!C22&gt;Inputs!C18,AND(Inputs!C22=Inputs!C18,8&lt;4))),1,0)+IF(AND(CE140&gt;0,OR(Inputs!C23&gt;Inputs!C18,AND(Inputs!C23=Inputs!C18,9&lt;4))),1,0)))</f>
        <v>99</v>
      </c>
      <c r="AV140" s="3">
        <f>IF(Inputs!$B$27&lt;&gt;"Ready","PENDING INPUTS",IF(A140&gt;Inputs!$B$6,0,MIN(MAX(0,(AQ140+AR140+AS140)-AT140),MAX(0,C140-D140-(IF(O140&lt;AU140,K140+L140+M140-N140,0)+IF(W140&lt;AU140,S140+T140+U140-V140,0)+IF(AE140&lt;AU140,AA140+AB140+AC140-AD140,0)+IF(AM140&lt;AU140,AI140+AJ140+AK140-AL140,0)+IF(AU140&lt;AU140,AQ140+AR140+AS140-AT140,0)+IF(BC140&lt;AU140,AY140+AZ140+BA140-BB140,0)+IF(BK140&lt;AU140,BG140+BH140+BI140-BJ140,0)+IF(BS140&lt;AU140,BO140+BP140+BQ140-BR140,0)+IF(CA140&lt;AU140,BW140+BX140+BY140-BZ140,0)+IF(CI140&lt;AU140,CE140+CF140+CG140-CH140,0))))))</f>
        <v>0</v>
      </c>
      <c r="AW140" s="3">
        <f>IF(Inputs!$B$27&lt;&gt;"Ready","PENDING INPUTS",MIN((AQ140+AR140+AS140),IF(D140&gt;C140,IF(D140=0,0,AT140*C140/D140),AT140+AV140)))</f>
        <v>0</v>
      </c>
      <c r="AX140" s="3">
        <f>IF(Inputs!$B$27&lt;&gt;"Ready","PENDING INPUTS",MAX(0,(AQ140+AR140+AS140)-AW140))</f>
        <v>0</v>
      </c>
      <c r="AY140" s="3">
        <f>IF(Inputs!$B$27&lt;&gt;"Ready","PENDING INPUTS",BF139)</f>
        <v>0</v>
      </c>
      <c r="AZ140" s="3">
        <f>IF(Inputs!$B$27&lt;&gt;"Ready","PENDING INPUTS",IF(A140&lt;=Inputs!$B$6,ROUND(AY140*Inputs!C19/12,2),0))</f>
        <v>0</v>
      </c>
      <c r="BA140" s="3">
        <f>IF(Inputs!$B$27&lt;&gt;"Ready","PENDING INPUTS",IF(AND(A140&lt;=Inputs!$B$6,AY140&gt;0),Inputs!G19,0))</f>
        <v>0</v>
      </c>
      <c r="BB140" s="3">
        <f>IF(Inputs!$B$27&lt;&gt;"Ready","PENDING INPUTS",IF(A140&gt;Inputs!$B$6,0,MIN((AY140+AZ140+BA140),IF(Inputs!H19=1,Inputs!D19,MAX(Inputs!F19,ROUND(AY140*Inputs!E19+AZ140+BA140,2))))))</f>
        <v>0</v>
      </c>
      <c r="BC140">
        <f>IF(Inputs!$B$27&lt;&gt;"Ready","PENDING INPUTS",IF(AY140&lt;=0,99,1+IF(AND(K140&gt;0,OR(Inputs!C14&gt;Inputs!C19,AND(Inputs!C14=Inputs!C19,0&lt;5))),1,0)+IF(AND(S140&gt;0,OR(Inputs!C15&gt;Inputs!C19,AND(Inputs!C15=Inputs!C19,1&lt;5))),1,0)+IF(AND(AA140&gt;0,OR(Inputs!C16&gt;Inputs!C19,AND(Inputs!C16=Inputs!C19,2&lt;5))),1,0)+IF(AND(AI140&gt;0,OR(Inputs!C17&gt;Inputs!C19,AND(Inputs!C17=Inputs!C19,3&lt;5))),1,0)+IF(AND(AQ140&gt;0,OR(Inputs!C18&gt;Inputs!C19,AND(Inputs!C18=Inputs!C19,4&lt;5))),1,0)+IF(AND(BG140&gt;0,OR(Inputs!C20&gt;Inputs!C19,AND(Inputs!C20=Inputs!C19,6&lt;5))),1,0)+IF(AND(BO140&gt;0,OR(Inputs!C21&gt;Inputs!C19,AND(Inputs!C21=Inputs!C19,7&lt;5))),1,0)+IF(AND(BW140&gt;0,OR(Inputs!C22&gt;Inputs!C19,AND(Inputs!C22=Inputs!C19,8&lt;5))),1,0)+IF(AND(CE140&gt;0,OR(Inputs!C23&gt;Inputs!C19,AND(Inputs!C23=Inputs!C19,9&lt;5))),1,0)))</f>
        <v>99</v>
      </c>
      <c r="BD140" s="3">
        <f>IF(Inputs!$B$27&lt;&gt;"Ready","PENDING INPUTS",IF(A140&gt;Inputs!$B$6,0,MIN(MAX(0,(AY140+AZ140+BA140)-BB140),MAX(0,C140-D140-(IF(O140&lt;BC140,K140+L140+M140-N140,0)+IF(W140&lt;BC140,S140+T140+U140-V140,0)+IF(AE140&lt;BC140,AA140+AB140+AC140-AD140,0)+IF(AM140&lt;BC140,AI140+AJ140+AK140-AL140,0)+IF(AU140&lt;BC140,AQ140+AR140+AS140-AT140,0)+IF(BC140&lt;BC140,AY140+AZ140+BA140-BB140,0)+IF(BK140&lt;BC140,BG140+BH140+BI140-BJ140,0)+IF(BS140&lt;BC140,BO140+BP140+BQ140-BR140,0)+IF(CA140&lt;BC140,BW140+BX140+BY140-BZ140,0)+IF(CI140&lt;BC140,CE140+CF140+CG140-CH140,0))))))</f>
        <v>0</v>
      </c>
      <c r="BE140" s="3">
        <f>IF(Inputs!$B$27&lt;&gt;"Ready","PENDING INPUTS",MIN((AY140+AZ140+BA140),IF(D140&gt;C140,IF(D140=0,0,BB140*C140/D140),BB140+BD140)))</f>
        <v>0</v>
      </c>
      <c r="BF140" s="3">
        <f>IF(Inputs!$B$27&lt;&gt;"Ready","PENDING INPUTS",MAX(0,(AY140+AZ140+BA140)-BE140))</f>
        <v>0</v>
      </c>
      <c r="BG140" s="3">
        <f>IF(Inputs!$B$27&lt;&gt;"Ready","PENDING INPUTS",BN139)</f>
        <v>0</v>
      </c>
      <c r="BH140" s="3">
        <f>IF(Inputs!$B$27&lt;&gt;"Ready","PENDING INPUTS",IF(A140&lt;=Inputs!$B$6,ROUND(BG140*Inputs!C20/12,2),0))</f>
        <v>0</v>
      </c>
      <c r="BI140" s="3">
        <f>IF(Inputs!$B$27&lt;&gt;"Ready","PENDING INPUTS",IF(AND(A140&lt;=Inputs!$B$6,BG140&gt;0),Inputs!G20,0))</f>
        <v>0</v>
      </c>
      <c r="BJ140" s="3">
        <f>IF(Inputs!$B$27&lt;&gt;"Ready","PENDING INPUTS",IF(A140&gt;Inputs!$B$6,0,MIN((BG140+BH140+BI140),IF(Inputs!H20=1,Inputs!D20,MAX(Inputs!F20,ROUND(BG140*Inputs!E20+BH140+BI140,2))))))</f>
        <v>0</v>
      </c>
      <c r="BK140">
        <f>IF(Inputs!$B$27&lt;&gt;"Ready","PENDING INPUTS",IF(BG140&lt;=0,99,1+IF(AND(K140&gt;0,OR(Inputs!C14&gt;Inputs!C20,AND(Inputs!C14=Inputs!C20,0&lt;6))),1,0)+IF(AND(S140&gt;0,OR(Inputs!C15&gt;Inputs!C20,AND(Inputs!C15=Inputs!C20,1&lt;6))),1,0)+IF(AND(AA140&gt;0,OR(Inputs!C16&gt;Inputs!C20,AND(Inputs!C16=Inputs!C20,2&lt;6))),1,0)+IF(AND(AI140&gt;0,OR(Inputs!C17&gt;Inputs!C20,AND(Inputs!C17=Inputs!C20,3&lt;6))),1,0)+IF(AND(AQ140&gt;0,OR(Inputs!C18&gt;Inputs!C20,AND(Inputs!C18=Inputs!C20,4&lt;6))),1,0)+IF(AND(AY140&gt;0,OR(Inputs!C19&gt;Inputs!C20,AND(Inputs!C19=Inputs!C20,5&lt;6))),1,0)+IF(AND(BO140&gt;0,OR(Inputs!C21&gt;Inputs!C20,AND(Inputs!C21=Inputs!C20,7&lt;6))),1,0)+IF(AND(BW140&gt;0,OR(Inputs!C22&gt;Inputs!C20,AND(Inputs!C22=Inputs!C20,8&lt;6))),1,0)+IF(AND(CE140&gt;0,OR(Inputs!C23&gt;Inputs!C20,AND(Inputs!C23=Inputs!C20,9&lt;6))),1,0)))</f>
        <v>99</v>
      </c>
      <c r="BL140" s="3">
        <f>IF(Inputs!$B$27&lt;&gt;"Ready","PENDING INPUTS",IF(A140&gt;Inputs!$B$6,0,MIN(MAX(0,(BG140+BH140+BI140)-BJ140),MAX(0,C140-D140-(IF(O140&lt;BK140,K140+L140+M140-N140,0)+IF(W140&lt;BK140,S140+T140+U140-V140,0)+IF(AE140&lt;BK140,AA140+AB140+AC140-AD140,0)+IF(AM140&lt;BK140,AI140+AJ140+AK140-AL140,0)+IF(AU140&lt;BK140,AQ140+AR140+AS140-AT140,0)+IF(BC140&lt;BK140,AY140+AZ140+BA140-BB140,0)+IF(BK140&lt;BK140,BG140+BH140+BI140-BJ140,0)+IF(BS140&lt;BK140,BO140+BP140+BQ140-BR140,0)+IF(CA140&lt;BK140,BW140+BX140+BY140-BZ140,0)+IF(CI140&lt;BK140,CE140+CF140+CG140-CH140,0))))))</f>
        <v>0</v>
      </c>
      <c r="BM140" s="3">
        <f>IF(Inputs!$B$27&lt;&gt;"Ready","PENDING INPUTS",MIN((BG140+BH140+BI140),IF(D140&gt;C140,IF(D140=0,0,BJ140*C140/D140),BJ140+BL140)))</f>
        <v>0</v>
      </c>
      <c r="BN140" s="3">
        <f>IF(Inputs!$B$27&lt;&gt;"Ready","PENDING INPUTS",MAX(0,(BG140+BH140+BI140)-BM140))</f>
        <v>0</v>
      </c>
      <c r="BO140" s="3">
        <f>IF(Inputs!$B$27&lt;&gt;"Ready","PENDING INPUTS",BV139)</f>
        <v>0</v>
      </c>
      <c r="BP140" s="3">
        <f>IF(Inputs!$B$27&lt;&gt;"Ready","PENDING INPUTS",IF(A140&lt;=Inputs!$B$6,ROUND(BO140*Inputs!C21/12,2),0))</f>
        <v>0</v>
      </c>
      <c r="BQ140" s="3">
        <f>IF(Inputs!$B$27&lt;&gt;"Ready","PENDING INPUTS",IF(AND(A140&lt;=Inputs!$B$6,BO140&gt;0),Inputs!G21,0))</f>
        <v>0</v>
      </c>
      <c r="BR140" s="3">
        <f>IF(Inputs!$B$27&lt;&gt;"Ready","PENDING INPUTS",IF(A140&gt;Inputs!$B$6,0,MIN((BO140+BP140+BQ140),IF(Inputs!H21=1,Inputs!D21,MAX(Inputs!F21,ROUND(BO140*Inputs!E21+BP140+BQ140,2))))))</f>
        <v>0</v>
      </c>
      <c r="BS140">
        <f>IF(Inputs!$B$27&lt;&gt;"Ready","PENDING INPUTS",IF(BO140&lt;=0,99,1+IF(AND(K140&gt;0,OR(Inputs!C14&gt;Inputs!C21,AND(Inputs!C14=Inputs!C21,0&lt;7))),1,0)+IF(AND(S140&gt;0,OR(Inputs!C15&gt;Inputs!C21,AND(Inputs!C15=Inputs!C21,1&lt;7))),1,0)+IF(AND(AA140&gt;0,OR(Inputs!C16&gt;Inputs!C21,AND(Inputs!C16=Inputs!C21,2&lt;7))),1,0)+IF(AND(AI140&gt;0,OR(Inputs!C17&gt;Inputs!C21,AND(Inputs!C17=Inputs!C21,3&lt;7))),1,0)+IF(AND(AQ140&gt;0,OR(Inputs!C18&gt;Inputs!C21,AND(Inputs!C18=Inputs!C21,4&lt;7))),1,0)+IF(AND(AY140&gt;0,OR(Inputs!C19&gt;Inputs!C21,AND(Inputs!C19=Inputs!C21,5&lt;7))),1,0)+IF(AND(BG140&gt;0,OR(Inputs!C20&gt;Inputs!C21,AND(Inputs!C20=Inputs!C21,6&lt;7))),1,0)+IF(AND(BW140&gt;0,OR(Inputs!C22&gt;Inputs!C21,AND(Inputs!C22=Inputs!C21,8&lt;7))),1,0)+IF(AND(CE140&gt;0,OR(Inputs!C23&gt;Inputs!C21,AND(Inputs!C23=Inputs!C21,9&lt;7))),1,0)))</f>
        <v>99</v>
      </c>
      <c r="BT140" s="3">
        <f>IF(Inputs!$B$27&lt;&gt;"Ready","PENDING INPUTS",IF(A140&gt;Inputs!$B$6,0,MIN(MAX(0,(BO140+BP140+BQ140)-BR140),MAX(0,C140-D140-(IF(O140&lt;BS140,K140+L140+M140-N140,0)+IF(W140&lt;BS140,S140+T140+U140-V140,0)+IF(AE140&lt;BS140,AA140+AB140+AC140-AD140,0)+IF(AM140&lt;BS140,AI140+AJ140+AK140-AL140,0)+IF(AU140&lt;BS140,AQ140+AR140+AS140-AT140,0)+IF(BC140&lt;BS140,AY140+AZ140+BA140-BB140,0)+IF(BK140&lt;BS140,BG140+BH140+BI140-BJ140,0)+IF(BS140&lt;BS140,BO140+BP140+BQ140-BR140,0)+IF(CA140&lt;BS140,BW140+BX140+BY140-BZ140,0)+IF(CI140&lt;BS140,CE140+CF140+CG140-CH140,0))))))</f>
        <v>0</v>
      </c>
      <c r="BU140" s="3">
        <f>IF(Inputs!$B$27&lt;&gt;"Ready","PENDING INPUTS",MIN((BO140+BP140+BQ140),IF(D140&gt;C140,IF(D140=0,0,BR140*C140/D140),BR140+BT140)))</f>
        <v>0</v>
      </c>
      <c r="BV140" s="3">
        <f>IF(Inputs!$B$27&lt;&gt;"Ready","PENDING INPUTS",MAX(0,(BO140+BP140+BQ140)-BU140))</f>
        <v>0</v>
      </c>
      <c r="BW140" s="3">
        <f>IF(Inputs!$B$27&lt;&gt;"Ready","PENDING INPUTS",CD139)</f>
        <v>0</v>
      </c>
      <c r="BX140" s="3">
        <f>IF(Inputs!$B$27&lt;&gt;"Ready","PENDING INPUTS",IF(A140&lt;=Inputs!$B$6,ROUND(BW140*Inputs!C22/12,2),0))</f>
        <v>0</v>
      </c>
      <c r="BY140" s="3">
        <f>IF(Inputs!$B$27&lt;&gt;"Ready","PENDING INPUTS",IF(AND(A140&lt;=Inputs!$B$6,BW140&gt;0),Inputs!G22,0))</f>
        <v>0</v>
      </c>
      <c r="BZ140" s="3">
        <f>IF(Inputs!$B$27&lt;&gt;"Ready","PENDING INPUTS",IF(A140&gt;Inputs!$B$6,0,MIN((BW140+BX140+BY140),IF(Inputs!H22=1,Inputs!D22,MAX(Inputs!F22,ROUND(BW140*Inputs!E22+BX140+BY140,2))))))</f>
        <v>0</v>
      </c>
      <c r="CA140">
        <f>IF(Inputs!$B$27&lt;&gt;"Ready","PENDING INPUTS",IF(BW140&lt;=0,99,1+IF(AND(K140&gt;0,OR(Inputs!C14&gt;Inputs!C22,AND(Inputs!C14=Inputs!C22,0&lt;8))),1,0)+IF(AND(S140&gt;0,OR(Inputs!C15&gt;Inputs!C22,AND(Inputs!C15=Inputs!C22,1&lt;8))),1,0)+IF(AND(AA140&gt;0,OR(Inputs!C16&gt;Inputs!C22,AND(Inputs!C16=Inputs!C22,2&lt;8))),1,0)+IF(AND(AI140&gt;0,OR(Inputs!C17&gt;Inputs!C22,AND(Inputs!C17=Inputs!C22,3&lt;8))),1,0)+IF(AND(AQ140&gt;0,OR(Inputs!C18&gt;Inputs!C22,AND(Inputs!C18=Inputs!C22,4&lt;8))),1,0)+IF(AND(AY140&gt;0,OR(Inputs!C19&gt;Inputs!C22,AND(Inputs!C19=Inputs!C22,5&lt;8))),1,0)+IF(AND(BG140&gt;0,OR(Inputs!C20&gt;Inputs!C22,AND(Inputs!C20=Inputs!C22,6&lt;8))),1,0)+IF(AND(BO140&gt;0,OR(Inputs!C21&gt;Inputs!C22,AND(Inputs!C21=Inputs!C22,7&lt;8))),1,0)+IF(AND(CE140&gt;0,OR(Inputs!C23&gt;Inputs!C22,AND(Inputs!C23=Inputs!C22,9&lt;8))),1,0)))</f>
        <v>99</v>
      </c>
      <c r="CB140" s="3">
        <f>IF(Inputs!$B$27&lt;&gt;"Ready","PENDING INPUTS",IF(A140&gt;Inputs!$B$6,0,MIN(MAX(0,(BW140+BX140+BY140)-BZ140),MAX(0,C140-D140-(IF(O140&lt;CA140,K140+L140+M140-N140,0)+IF(W140&lt;CA140,S140+T140+U140-V140,0)+IF(AE140&lt;CA140,AA140+AB140+AC140-AD140,0)+IF(AM140&lt;CA140,AI140+AJ140+AK140-AL140,0)+IF(AU140&lt;CA140,AQ140+AR140+AS140-AT140,0)+IF(BC140&lt;CA140,AY140+AZ140+BA140-BB140,0)+IF(BK140&lt;CA140,BG140+BH140+BI140-BJ140,0)+IF(BS140&lt;CA140,BO140+BP140+BQ140-BR140,0)+IF(CA140&lt;CA140,BW140+BX140+BY140-BZ140,0)+IF(CI140&lt;CA140,CE140+CF140+CG140-CH140,0))))))</f>
        <v>0</v>
      </c>
      <c r="CC140" s="3">
        <f>IF(Inputs!$B$27&lt;&gt;"Ready","PENDING INPUTS",MIN((BW140+BX140+BY140),IF(D140&gt;C140,IF(D140=0,0,BZ140*C140/D140),BZ140+CB140)))</f>
        <v>0</v>
      </c>
      <c r="CD140" s="3">
        <f>IF(Inputs!$B$27&lt;&gt;"Ready","PENDING INPUTS",MAX(0,(BW140+BX140+BY140)-CC140))</f>
        <v>0</v>
      </c>
      <c r="CE140" s="3">
        <f>IF(Inputs!$B$27&lt;&gt;"Ready","PENDING INPUTS",CL139)</f>
        <v>0</v>
      </c>
      <c r="CF140" s="3">
        <f>IF(Inputs!$B$27&lt;&gt;"Ready","PENDING INPUTS",IF(A140&lt;=Inputs!$B$6,ROUND(CE140*Inputs!C23/12,2),0))</f>
        <v>0</v>
      </c>
      <c r="CG140" s="3">
        <f>IF(Inputs!$B$27&lt;&gt;"Ready","PENDING INPUTS",IF(AND(A140&lt;=Inputs!$B$6,CE140&gt;0),Inputs!G23,0))</f>
        <v>0</v>
      </c>
      <c r="CH140" s="3">
        <f>IF(Inputs!$B$27&lt;&gt;"Ready","PENDING INPUTS",IF(A140&gt;Inputs!$B$6,0,MIN((CE140+CF140+CG140),IF(Inputs!H23=1,Inputs!D23,MAX(Inputs!F23,ROUND(CE140*Inputs!E23+CF140+CG140,2))))))</f>
        <v>0</v>
      </c>
      <c r="CI140">
        <f>IF(Inputs!$B$27&lt;&gt;"Ready","PENDING INPUTS",IF(CE140&lt;=0,99,1+IF(AND(K140&gt;0,OR(Inputs!C14&gt;Inputs!C23,AND(Inputs!C14=Inputs!C23,0&lt;9))),1,0)+IF(AND(S140&gt;0,OR(Inputs!C15&gt;Inputs!C23,AND(Inputs!C15=Inputs!C23,1&lt;9))),1,0)+IF(AND(AA140&gt;0,OR(Inputs!C16&gt;Inputs!C23,AND(Inputs!C16=Inputs!C23,2&lt;9))),1,0)+IF(AND(AI140&gt;0,OR(Inputs!C17&gt;Inputs!C23,AND(Inputs!C17=Inputs!C23,3&lt;9))),1,0)+IF(AND(AQ140&gt;0,OR(Inputs!C18&gt;Inputs!C23,AND(Inputs!C18=Inputs!C23,4&lt;9))),1,0)+IF(AND(AY140&gt;0,OR(Inputs!C19&gt;Inputs!C23,AND(Inputs!C19=Inputs!C23,5&lt;9))),1,0)+IF(AND(BG140&gt;0,OR(Inputs!C20&gt;Inputs!C23,AND(Inputs!C20=Inputs!C23,6&lt;9))),1,0)+IF(AND(BO140&gt;0,OR(Inputs!C21&gt;Inputs!C23,AND(Inputs!C21=Inputs!C23,7&lt;9))),1,0)+IF(AND(BW140&gt;0,OR(Inputs!C22&gt;Inputs!C23,AND(Inputs!C22=Inputs!C23,8&lt;9))),1,0)))</f>
        <v>99</v>
      </c>
      <c r="CJ140" s="3">
        <f>IF(Inputs!$B$27&lt;&gt;"Ready","PENDING INPUTS",IF(A140&gt;Inputs!$B$6,0,MIN(MAX(0,(CE140+CF140+CG140)-CH140),MAX(0,C140-D140-(IF(O140&lt;CI140,K140+L140+M140-N140,0)+IF(W140&lt;CI140,S140+T140+U140-V140,0)+IF(AE140&lt;CI140,AA140+AB140+AC140-AD140,0)+IF(AM140&lt;CI140,AI140+AJ140+AK140-AL140,0)+IF(AU140&lt;CI140,AQ140+AR140+AS140-AT140,0)+IF(BC140&lt;CI140,AY140+AZ140+BA140-BB140,0)+IF(BK140&lt;CI140,BG140+BH140+BI140-BJ140,0)+IF(BS140&lt;CI140,BO140+BP140+BQ140-BR140,0)+IF(CA140&lt;CI140,BW140+BX140+BY140-BZ140,0)+IF(CI140&lt;CI140,CE140+CF140+CG140-CH140,0))))))</f>
        <v>0</v>
      </c>
      <c r="CK140" s="3">
        <f>IF(Inputs!$B$27&lt;&gt;"Ready","PENDING INPUTS",MIN((CE140+CF140+CG140),IF(D140&gt;C140,IF(D140=0,0,CH140*C140/D140),CH140+CJ140)))</f>
        <v>0</v>
      </c>
      <c r="CL140" s="3">
        <f>IF(Inputs!$B$27&lt;&gt;"Ready","PENDING INPUTS",MAX(0,(CE140+CF140+CG140)-CK140))</f>
        <v>0</v>
      </c>
    </row>
    <row r="141" spans="1:90" ht="27.95" customHeight="1" x14ac:dyDescent="0.25">
      <c r="A141">
        <v>137</v>
      </c>
      <c r="B141" s="13">
        <f>IF(Inputs!$B$27&lt;&gt;"Ready","PENDING INPUTS",EDATE(Inputs!$B$5,A141-1))</f>
        <v>50437</v>
      </c>
      <c r="C141" s="3">
        <f>IF(Inputs!$B$27&lt;&gt;"Ready","PENDING INPUTS",IF(A141&lt;=Inputs!$B$6,MAX(0,Inputs!$B$4+IF(A141=Inputs!$B$7,Inputs!$B$8,0)+IF(A141=Inputs!$B$9,Inputs!$B$10,0)),0))</f>
        <v>0</v>
      </c>
      <c r="D141" s="3">
        <f>IF(Inputs!$B$27&lt;&gt;"Ready","PENDING INPUTS",SUM(N141,V141,AD141,AL141,AT141,BB141,BJ141,BR141,BZ141,CH141))</f>
        <v>0</v>
      </c>
      <c r="E141" s="3">
        <f>IF(Inputs!$B$27&lt;&gt;"Ready","PENDING INPUTS",MAX(0,D141-C141))</f>
        <v>0</v>
      </c>
      <c r="F141" s="3">
        <f>IF(Inputs!$B$27&lt;&gt;"Ready","PENDING INPUTS",SUM(Q141,Y141,AG141,AO141,AW141,BE141,BM141,BU141,CC141,CK141))</f>
        <v>0</v>
      </c>
      <c r="G141" s="3">
        <f>IF(Inputs!$B$27&lt;&gt;"Ready","PENDING INPUTS",SUM(L141,T141,AB141,AJ141,AR141,AZ141,BH141,BP141,BX141,CF141))</f>
        <v>0</v>
      </c>
      <c r="H141" s="3">
        <f>IF(Inputs!$B$27&lt;&gt;"Ready","PENDING INPUTS",SUM(M141,U141,AC141,AK141,AS141,BA141,BI141,BQ141,BY141,CG141))</f>
        <v>0</v>
      </c>
      <c r="I141" s="3">
        <f>IF(Inputs!$B$27&lt;&gt;"Ready","PENDING INPUTS",SUM(R141,Z141,AH141,AP141,AX141,BF141,BN141,BV141,CD141,CL141))</f>
        <v>0</v>
      </c>
      <c r="J141" t="str">
        <f>IF(Inputs!$B$27&lt;&gt;"Ready","PENDING INPUTS",IF(A141&gt;Inputs!$B$6,"Beyond horizon",IF(E141&gt;0.005,"MINIMUM SHORTFALL",IF(I141&lt;0.005,"Paid off","In progress"))))</f>
        <v>Beyond horizon</v>
      </c>
      <c r="K141" s="3">
        <f>IF(Inputs!$B$27&lt;&gt;"Ready","PENDING INPUTS",R140)</f>
        <v>0</v>
      </c>
      <c r="L141" s="3">
        <f>IF(Inputs!$B$27&lt;&gt;"Ready","PENDING INPUTS",IF(A141&lt;=Inputs!$B$6,ROUND(K141*Inputs!C14/12,2),0))</f>
        <v>0</v>
      </c>
      <c r="M141" s="3">
        <f>IF(Inputs!$B$27&lt;&gt;"Ready","PENDING INPUTS",IF(AND(A141&lt;=Inputs!$B$6,K141&gt;0),Inputs!G14,0))</f>
        <v>0</v>
      </c>
      <c r="N141" s="3">
        <f>IF(Inputs!$B$27&lt;&gt;"Ready","PENDING INPUTS",IF(A141&gt;Inputs!$B$6,0,MIN((K141+L141+M141),IF(Inputs!H14=1,Inputs!D14,MAX(Inputs!F14,ROUND(K141*Inputs!E14+L141+M141,2))))))</f>
        <v>0</v>
      </c>
      <c r="O141">
        <f>IF(Inputs!$B$27&lt;&gt;"Ready","PENDING INPUTS",IF(K141&lt;=0,99,1+IF(AND(S141&gt;0,OR(Inputs!C15&gt;Inputs!C14,AND(Inputs!C15=Inputs!C14,1&lt;0))),1,0)+IF(AND(AA141&gt;0,OR(Inputs!C16&gt;Inputs!C14,AND(Inputs!C16=Inputs!C14,2&lt;0))),1,0)+IF(AND(AI141&gt;0,OR(Inputs!C17&gt;Inputs!C14,AND(Inputs!C17=Inputs!C14,3&lt;0))),1,0)+IF(AND(AQ141&gt;0,OR(Inputs!C18&gt;Inputs!C14,AND(Inputs!C18=Inputs!C14,4&lt;0))),1,0)+IF(AND(AY141&gt;0,OR(Inputs!C19&gt;Inputs!C14,AND(Inputs!C19=Inputs!C14,5&lt;0))),1,0)+IF(AND(BG141&gt;0,OR(Inputs!C20&gt;Inputs!C14,AND(Inputs!C20=Inputs!C14,6&lt;0))),1,0)+IF(AND(BO141&gt;0,OR(Inputs!C21&gt;Inputs!C14,AND(Inputs!C21=Inputs!C14,7&lt;0))),1,0)+IF(AND(BW141&gt;0,OR(Inputs!C22&gt;Inputs!C14,AND(Inputs!C22=Inputs!C14,8&lt;0))),1,0)+IF(AND(CE141&gt;0,OR(Inputs!C23&gt;Inputs!C14,AND(Inputs!C23=Inputs!C14,9&lt;0))),1,0)))</f>
        <v>99</v>
      </c>
      <c r="P141" s="3">
        <f>IF(Inputs!$B$27&lt;&gt;"Ready","PENDING INPUTS",IF(A141&gt;Inputs!$B$6,0,MIN(MAX(0,(K141+L141+M141)-N141),MAX(0,C141-D141-(IF(O141&lt;O141,K141+L141+M141-N141,0)+IF(W141&lt;O141,S141+T141+U141-V141,0)+IF(AE141&lt;O141,AA141+AB141+AC141-AD141,0)+IF(AM141&lt;O141,AI141+AJ141+AK141-AL141,0)+IF(AU141&lt;O141,AQ141+AR141+AS141-AT141,0)+IF(BC141&lt;O141,AY141+AZ141+BA141-BB141,0)+IF(BK141&lt;O141,BG141+BH141+BI141-BJ141,0)+IF(BS141&lt;O141,BO141+BP141+BQ141-BR141,0)+IF(CA141&lt;O141,BW141+BX141+BY141-BZ141,0)+IF(CI141&lt;O141,CE141+CF141+CG141-CH141,0))))))</f>
        <v>0</v>
      </c>
      <c r="Q141" s="3">
        <f>IF(Inputs!$B$27&lt;&gt;"Ready","PENDING INPUTS",MIN((K141+L141+M141),IF(D141&gt;C141,IF(D141=0,0,N141*C141/D141),N141+P141)))</f>
        <v>0</v>
      </c>
      <c r="R141" s="3">
        <f>IF(Inputs!$B$27&lt;&gt;"Ready","PENDING INPUTS",MAX(0,(K141+L141+M141)-Q141))</f>
        <v>0</v>
      </c>
      <c r="S141" s="3">
        <f>IF(Inputs!$B$27&lt;&gt;"Ready","PENDING INPUTS",Z140)</f>
        <v>0</v>
      </c>
      <c r="T141" s="3">
        <f>IF(Inputs!$B$27&lt;&gt;"Ready","PENDING INPUTS",IF(A141&lt;=Inputs!$B$6,ROUND(S141*Inputs!C15/12,2),0))</f>
        <v>0</v>
      </c>
      <c r="U141" s="3">
        <f>IF(Inputs!$B$27&lt;&gt;"Ready","PENDING INPUTS",IF(AND(A141&lt;=Inputs!$B$6,S141&gt;0),Inputs!G15,0))</f>
        <v>0</v>
      </c>
      <c r="V141" s="3">
        <f>IF(Inputs!$B$27&lt;&gt;"Ready","PENDING INPUTS",IF(A141&gt;Inputs!$B$6,0,MIN((S141+T141+U141),IF(Inputs!H15=1,Inputs!D15,MAX(Inputs!F15,ROUND(S141*Inputs!E15+T141+U141,2))))))</f>
        <v>0</v>
      </c>
      <c r="W141">
        <f>IF(Inputs!$B$27&lt;&gt;"Ready","PENDING INPUTS",IF(S141&lt;=0,99,1+IF(AND(K141&gt;0,OR(Inputs!C14&gt;Inputs!C15,AND(Inputs!C14=Inputs!C15,0&lt;1))),1,0)+IF(AND(AA141&gt;0,OR(Inputs!C16&gt;Inputs!C15,AND(Inputs!C16=Inputs!C15,2&lt;1))),1,0)+IF(AND(AI141&gt;0,OR(Inputs!C17&gt;Inputs!C15,AND(Inputs!C17=Inputs!C15,3&lt;1))),1,0)+IF(AND(AQ141&gt;0,OR(Inputs!C18&gt;Inputs!C15,AND(Inputs!C18=Inputs!C15,4&lt;1))),1,0)+IF(AND(AY141&gt;0,OR(Inputs!C19&gt;Inputs!C15,AND(Inputs!C19=Inputs!C15,5&lt;1))),1,0)+IF(AND(BG141&gt;0,OR(Inputs!C20&gt;Inputs!C15,AND(Inputs!C20=Inputs!C15,6&lt;1))),1,0)+IF(AND(BO141&gt;0,OR(Inputs!C21&gt;Inputs!C15,AND(Inputs!C21=Inputs!C15,7&lt;1))),1,0)+IF(AND(BW141&gt;0,OR(Inputs!C22&gt;Inputs!C15,AND(Inputs!C22=Inputs!C15,8&lt;1))),1,0)+IF(AND(CE141&gt;0,OR(Inputs!C23&gt;Inputs!C15,AND(Inputs!C23=Inputs!C15,9&lt;1))),1,0)))</f>
        <v>99</v>
      </c>
      <c r="X141" s="3">
        <f>IF(Inputs!$B$27&lt;&gt;"Ready","PENDING INPUTS",IF(A141&gt;Inputs!$B$6,0,MIN(MAX(0,(S141+T141+U141)-V141),MAX(0,C141-D141-(IF(O141&lt;W141,K141+L141+M141-N141,0)+IF(W141&lt;W141,S141+T141+U141-V141,0)+IF(AE141&lt;W141,AA141+AB141+AC141-AD141,0)+IF(AM141&lt;W141,AI141+AJ141+AK141-AL141,0)+IF(AU141&lt;W141,AQ141+AR141+AS141-AT141,0)+IF(BC141&lt;W141,AY141+AZ141+BA141-BB141,0)+IF(BK141&lt;W141,BG141+BH141+BI141-BJ141,0)+IF(BS141&lt;W141,BO141+BP141+BQ141-BR141,0)+IF(CA141&lt;W141,BW141+BX141+BY141-BZ141,0)+IF(CI141&lt;W141,CE141+CF141+CG141-CH141,0))))))</f>
        <v>0</v>
      </c>
      <c r="Y141" s="3">
        <f>IF(Inputs!$B$27&lt;&gt;"Ready","PENDING INPUTS",MIN((S141+T141+U141),IF(D141&gt;C141,IF(D141=0,0,V141*C141/D141),V141+X141)))</f>
        <v>0</v>
      </c>
      <c r="Z141" s="3">
        <f>IF(Inputs!$B$27&lt;&gt;"Ready","PENDING INPUTS",MAX(0,(S141+T141+U141)-Y141))</f>
        <v>0</v>
      </c>
      <c r="AA141" s="3">
        <f>IF(Inputs!$B$27&lt;&gt;"Ready","PENDING INPUTS",AH140)</f>
        <v>0</v>
      </c>
      <c r="AB141" s="3">
        <f>IF(Inputs!$B$27&lt;&gt;"Ready","PENDING INPUTS",IF(A141&lt;=Inputs!$B$6,ROUND(AA141*Inputs!C16/12,2),0))</f>
        <v>0</v>
      </c>
      <c r="AC141" s="3">
        <f>IF(Inputs!$B$27&lt;&gt;"Ready","PENDING INPUTS",IF(AND(A141&lt;=Inputs!$B$6,AA141&gt;0),Inputs!G16,0))</f>
        <v>0</v>
      </c>
      <c r="AD141" s="3">
        <f>IF(Inputs!$B$27&lt;&gt;"Ready","PENDING INPUTS",IF(A141&gt;Inputs!$B$6,0,MIN((AA141+AB141+AC141),IF(Inputs!H16=1,Inputs!D16,MAX(Inputs!F16,ROUND(AA141*Inputs!E16+AB141+AC141,2))))))</f>
        <v>0</v>
      </c>
      <c r="AE141">
        <f>IF(Inputs!$B$27&lt;&gt;"Ready","PENDING INPUTS",IF(AA141&lt;=0,99,1+IF(AND(K141&gt;0,OR(Inputs!C14&gt;Inputs!C16,AND(Inputs!C14=Inputs!C16,0&lt;2))),1,0)+IF(AND(S141&gt;0,OR(Inputs!C15&gt;Inputs!C16,AND(Inputs!C15=Inputs!C16,1&lt;2))),1,0)+IF(AND(AI141&gt;0,OR(Inputs!C17&gt;Inputs!C16,AND(Inputs!C17=Inputs!C16,3&lt;2))),1,0)+IF(AND(AQ141&gt;0,OR(Inputs!C18&gt;Inputs!C16,AND(Inputs!C18=Inputs!C16,4&lt;2))),1,0)+IF(AND(AY141&gt;0,OR(Inputs!C19&gt;Inputs!C16,AND(Inputs!C19=Inputs!C16,5&lt;2))),1,0)+IF(AND(BG141&gt;0,OR(Inputs!C20&gt;Inputs!C16,AND(Inputs!C20=Inputs!C16,6&lt;2))),1,0)+IF(AND(BO141&gt;0,OR(Inputs!C21&gt;Inputs!C16,AND(Inputs!C21=Inputs!C16,7&lt;2))),1,0)+IF(AND(BW141&gt;0,OR(Inputs!C22&gt;Inputs!C16,AND(Inputs!C22=Inputs!C16,8&lt;2))),1,0)+IF(AND(CE141&gt;0,OR(Inputs!C23&gt;Inputs!C16,AND(Inputs!C23=Inputs!C16,9&lt;2))),1,0)))</f>
        <v>99</v>
      </c>
      <c r="AF141" s="3">
        <f>IF(Inputs!$B$27&lt;&gt;"Ready","PENDING INPUTS",IF(A141&gt;Inputs!$B$6,0,MIN(MAX(0,(AA141+AB141+AC141)-AD141),MAX(0,C141-D141-(IF(O141&lt;AE141,K141+L141+M141-N141,0)+IF(W141&lt;AE141,S141+T141+U141-V141,0)+IF(AE141&lt;AE141,AA141+AB141+AC141-AD141,0)+IF(AM141&lt;AE141,AI141+AJ141+AK141-AL141,0)+IF(AU141&lt;AE141,AQ141+AR141+AS141-AT141,0)+IF(BC141&lt;AE141,AY141+AZ141+BA141-BB141,0)+IF(BK141&lt;AE141,BG141+BH141+BI141-BJ141,0)+IF(BS141&lt;AE141,BO141+BP141+BQ141-BR141,0)+IF(CA141&lt;AE141,BW141+BX141+BY141-BZ141,0)+IF(CI141&lt;AE141,CE141+CF141+CG141-CH141,0))))))</f>
        <v>0</v>
      </c>
      <c r="AG141" s="3">
        <f>IF(Inputs!$B$27&lt;&gt;"Ready","PENDING INPUTS",MIN((AA141+AB141+AC141),IF(D141&gt;C141,IF(D141=0,0,AD141*C141/D141),AD141+AF141)))</f>
        <v>0</v>
      </c>
      <c r="AH141" s="3">
        <f>IF(Inputs!$B$27&lt;&gt;"Ready","PENDING INPUTS",MAX(0,(AA141+AB141+AC141)-AG141))</f>
        <v>0</v>
      </c>
      <c r="AI141" s="3">
        <f>IF(Inputs!$B$27&lt;&gt;"Ready","PENDING INPUTS",AP140)</f>
        <v>0</v>
      </c>
      <c r="AJ141" s="3">
        <f>IF(Inputs!$B$27&lt;&gt;"Ready","PENDING INPUTS",IF(A141&lt;=Inputs!$B$6,ROUND(AI141*Inputs!C17/12,2),0))</f>
        <v>0</v>
      </c>
      <c r="AK141" s="3">
        <f>IF(Inputs!$B$27&lt;&gt;"Ready","PENDING INPUTS",IF(AND(A141&lt;=Inputs!$B$6,AI141&gt;0),Inputs!G17,0))</f>
        <v>0</v>
      </c>
      <c r="AL141" s="3">
        <f>IF(Inputs!$B$27&lt;&gt;"Ready","PENDING INPUTS",IF(A141&gt;Inputs!$B$6,0,MIN((AI141+AJ141+AK141),IF(Inputs!H17=1,Inputs!D17,MAX(Inputs!F17,ROUND(AI141*Inputs!E17+AJ141+AK141,2))))))</f>
        <v>0</v>
      </c>
      <c r="AM141">
        <f>IF(Inputs!$B$27&lt;&gt;"Ready","PENDING INPUTS",IF(AI141&lt;=0,99,1+IF(AND(K141&gt;0,OR(Inputs!C14&gt;Inputs!C17,AND(Inputs!C14=Inputs!C17,0&lt;3))),1,0)+IF(AND(S141&gt;0,OR(Inputs!C15&gt;Inputs!C17,AND(Inputs!C15=Inputs!C17,1&lt;3))),1,0)+IF(AND(AA141&gt;0,OR(Inputs!C16&gt;Inputs!C17,AND(Inputs!C16=Inputs!C17,2&lt;3))),1,0)+IF(AND(AQ141&gt;0,OR(Inputs!C18&gt;Inputs!C17,AND(Inputs!C18=Inputs!C17,4&lt;3))),1,0)+IF(AND(AY141&gt;0,OR(Inputs!C19&gt;Inputs!C17,AND(Inputs!C19=Inputs!C17,5&lt;3))),1,0)+IF(AND(BG141&gt;0,OR(Inputs!C20&gt;Inputs!C17,AND(Inputs!C20=Inputs!C17,6&lt;3))),1,0)+IF(AND(BO141&gt;0,OR(Inputs!C21&gt;Inputs!C17,AND(Inputs!C21=Inputs!C17,7&lt;3))),1,0)+IF(AND(BW141&gt;0,OR(Inputs!C22&gt;Inputs!C17,AND(Inputs!C22=Inputs!C17,8&lt;3))),1,0)+IF(AND(CE141&gt;0,OR(Inputs!C23&gt;Inputs!C17,AND(Inputs!C23=Inputs!C17,9&lt;3))),1,0)))</f>
        <v>99</v>
      </c>
      <c r="AN141" s="3">
        <f>IF(Inputs!$B$27&lt;&gt;"Ready","PENDING INPUTS",IF(A141&gt;Inputs!$B$6,0,MIN(MAX(0,(AI141+AJ141+AK141)-AL141),MAX(0,C141-D141-(IF(O141&lt;AM141,K141+L141+M141-N141,0)+IF(W141&lt;AM141,S141+T141+U141-V141,0)+IF(AE141&lt;AM141,AA141+AB141+AC141-AD141,0)+IF(AM141&lt;AM141,AI141+AJ141+AK141-AL141,0)+IF(AU141&lt;AM141,AQ141+AR141+AS141-AT141,0)+IF(BC141&lt;AM141,AY141+AZ141+BA141-BB141,0)+IF(BK141&lt;AM141,BG141+BH141+BI141-BJ141,0)+IF(BS141&lt;AM141,BO141+BP141+BQ141-BR141,0)+IF(CA141&lt;AM141,BW141+BX141+BY141-BZ141,0)+IF(CI141&lt;AM141,CE141+CF141+CG141-CH141,0))))))</f>
        <v>0</v>
      </c>
      <c r="AO141" s="3">
        <f>IF(Inputs!$B$27&lt;&gt;"Ready","PENDING INPUTS",MIN((AI141+AJ141+AK141),IF(D141&gt;C141,IF(D141=0,0,AL141*C141/D141),AL141+AN141)))</f>
        <v>0</v>
      </c>
      <c r="AP141" s="3">
        <f>IF(Inputs!$B$27&lt;&gt;"Ready","PENDING INPUTS",MAX(0,(AI141+AJ141+AK141)-AO141))</f>
        <v>0</v>
      </c>
      <c r="AQ141" s="3">
        <f>IF(Inputs!$B$27&lt;&gt;"Ready","PENDING INPUTS",AX140)</f>
        <v>0</v>
      </c>
      <c r="AR141" s="3">
        <f>IF(Inputs!$B$27&lt;&gt;"Ready","PENDING INPUTS",IF(A141&lt;=Inputs!$B$6,ROUND(AQ141*Inputs!C18/12,2),0))</f>
        <v>0</v>
      </c>
      <c r="AS141" s="3">
        <f>IF(Inputs!$B$27&lt;&gt;"Ready","PENDING INPUTS",IF(AND(A141&lt;=Inputs!$B$6,AQ141&gt;0),Inputs!G18,0))</f>
        <v>0</v>
      </c>
      <c r="AT141" s="3">
        <f>IF(Inputs!$B$27&lt;&gt;"Ready","PENDING INPUTS",IF(A141&gt;Inputs!$B$6,0,MIN((AQ141+AR141+AS141),IF(Inputs!H18=1,Inputs!D18,MAX(Inputs!F18,ROUND(AQ141*Inputs!E18+AR141+AS141,2))))))</f>
        <v>0</v>
      </c>
      <c r="AU141">
        <f>IF(Inputs!$B$27&lt;&gt;"Ready","PENDING INPUTS",IF(AQ141&lt;=0,99,1+IF(AND(K141&gt;0,OR(Inputs!C14&gt;Inputs!C18,AND(Inputs!C14=Inputs!C18,0&lt;4))),1,0)+IF(AND(S141&gt;0,OR(Inputs!C15&gt;Inputs!C18,AND(Inputs!C15=Inputs!C18,1&lt;4))),1,0)+IF(AND(AA141&gt;0,OR(Inputs!C16&gt;Inputs!C18,AND(Inputs!C16=Inputs!C18,2&lt;4))),1,0)+IF(AND(AI141&gt;0,OR(Inputs!C17&gt;Inputs!C18,AND(Inputs!C17=Inputs!C18,3&lt;4))),1,0)+IF(AND(AY141&gt;0,OR(Inputs!C19&gt;Inputs!C18,AND(Inputs!C19=Inputs!C18,5&lt;4))),1,0)+IF(AND(BG141&gt;0,OR(Inputs!C20&gt;Inputs!C18,AND(Inputs!C20=Inputs!C18,6&lt;4))),1,0)+IF(AND(BO141&gt;0,OR(Inputs!C21&gt;Inputs!C18,AND(Inputs!C21=Inputs!C18,7&lt;4))),1,0)+IF(AND(BW141&gt;0,OR(Inputs!C22&gt;Inputs!C18,AND(Inputs!C22=Inputs!C18,8&lt;4))),1,0)+IF(AND(CE141&gt;0,OR(Inputs!C23&gt;Inputs!C18,AND(Inputs!C23=Inputs!C18,9&lt;4))),1,0)))</f>
        <v>99</v>
      </c>
      <c r="AV141" s="3">
        <f>IF(Inputs!$B$27&lt;&gt;"Ready","PENDING INPUTS",IF(A141&gt;Inputs!$B$6,0,MIN(MAX(0,(AQ141+AR141+AS141)-AT141),MAX(0,C141-D141-(IF(O141&lt;AU141,K141+L141+M141-N141,0)+IF(W141&lt;AU141,S141+T141+U141-V141,0)+IF(AE141&lt;AU141,AA141+AB141+AC141-AD141,0)+IF(AM141&lt;AU141,AI141+AJ141+AK141-AL141,0)+IF(AU141&lt;AU141,AQ141+AR141+AS141-AT141,0)+IF(BC141&lt;AU141,AY141+AZ141+BA141-BB141,0)+IF(BK141&lt;AU141,BG141+BH141+BI141-BJ141,0)+IF(BS141&lt;AU141,BO141+BP141+BQ141-BR141,0)+IF(CA141&lt;AU141,BW141+BX141+BY141-BZ141,0)+IF(CI141&lt;AU141,CE141+CF141+CG141-CH141,0))))))</f>
        <v>0</v>
      </c>
      <c r="AW141" s="3">
        <f>IF(Inputs!$B$27&lt;&gt;"Ready","PENDING INPUTS",MIN((AQ141+AR141+AS141),IF(D141&gt;C141,IF(D141=0,0,AT141*C141/D141),AT141+AV141)))</f>
        <v>0</v>
      </c>
      <c r="AX141" s="3">
        <f>IF(Inputs!$B$27&lt;&gt;"Ready","PENDING INPUTS",MAX(0,(AQ141+AR141+AS141)-AW141))</f>
        <v>0</v>
      </c>
      <c r="AY141" s="3">
        <f>IF(Inputs!$B$27&lt;&gt;"Ready","PENDING INPUTS",BF140)</f>
        <v>0</v>
      </c>
      <c r="AZ141" s="3">
        <f>IF(Inputs!$B$27&lt;&gt;"Ready","PENDING INPUTS",IF(A141&lt;=Inputs!$B$6,ROUND(AY141*Inputs!C19/12,2),0))</f>
        <v>0</v>
      </c>
      <c r="BA141" s="3">
        <f>IF(Inputs!$B$27&lt;&gt;"Ready","PENDING INPUTS",IF(AND(A141&lt;=Inputs!$B$6,AY141&gt;0),Inputs!G19,0))</f>
        <v>0</v>
      </c>
      <c r="BB141" s="3">
        <f>IF(Inputs!$B$27&lt;&gt;"Ready","PENDING INPUTS",IF(A141&gt;Inputs!$B$6,0,MIN((AY141+AZ141+BA141),IF(Inputs!H19=1,Inputs!D19,MAX(Inputs!F19,ROUND(AY141*Inputs!E19+AZ141+BA141,2))))))</f>
        <v>0</v>
      </c>
      <c r="BC141">
        <f>IF(Inputs!$B$27&lt;&gt;"Ready","PENDING INPUTS",IF(AY141&lt;=0,99,1+IF(AND(K141&gt;0,OR(Inputs!C14&gt;Inputs!C19,AND(Inputs!C14=Inputs!C19,0&lt;5))),1,0)+IF(AND(S141&gt;0,OR(Inputs!C15&gt;Inputs!C19,AND(Inputs!C15=Inputs!C19,1&lt;5))),1,0)+IF(AND(AA141&gt;0,OR(Inputs!C16&gt;Inputs!C19,AND(Inputs!C16=Inputs!C19,2&lt;5))),1,0)+IF(AND(AI141&gt;0,OR(Inputs!C17&gt;Inputs!C19,AND(Inputs!C17=Inputs!C19,3&lt;5))),1,0)+IF(AND(AQ141&gt;0,OR(Inputs!C18&gt;Inputs!C19,AND(Inputs!C18=Inputs!C19,4&lt;5))),1,0)+IF(AND(BG141&gt;0,OR(Inputs!C20&gt;Inputs!C19,AND(Inputs!C20=Inputs!C19,6&lt;5))),1,0)+IF(AND(BO141&gt;0,OR(Inputs!C21&gt;Inputs!C19,AND(Inputs!C21=Inputs!C19,7&lt;5))),1,0)+IF(AND(BW141&gt;0,OR(Inputs!C22&gt;Inputs!C19,AND(Inputs!C22=Inputs!C19,8&lt;5))),1,0)+IF(AND(CE141&gt;0,OR(Inputs!C23&gt;Inputs!C19,AND(Inputs!C23=Inputs!C19,9&lt;5))),1,0)))</f>
        <v>99</v>
      </c>
      <c r="BD141" s="3">
        <f>IF(Inputs!$B$27&lt;&gt;"Ready","PENDING INPUTS",IF(A141&gt;Inputs!$B$6,0,MIN(MAX(0,(AY141+AZ141+BA141)-BB141),MAX(0,C141-D141-(IF(O141&lt;BC141,K141+L141+M141-N141,0)+IF(W141&lt;BC141,S141+T141+U141-V141,0)+IF(AE141&lt;BC141,AA141+AB141+AC141-AD141,0)+IF(AM141&lt;BC141,AI141+AJ141+AK141-AL141,0)+IF(AU141&lt;BC141,AQ141+AR141+AS141-AT141,0)+IF(BC141&lt;BC141,AY141+AZ141+BA141-BB141,0)+IF(BK141&lt;BC141,BG141+BH141+BI141-BJ141,0)+IF(BS141&lt;BC141,BO141+BP141+BQ141-BR141,0)+IF(CA141&lt;BC141,BW141+BX141+BY141-BZ141,0)+IF(CI141&lt;BC141,CE141+CF141+CG141-CH141,0))))))</f>
        <v>0</v>
      </c>
      <c r="BE141" s="3">
        <f>IF(Inputs!$B$27&lt;&gt;"Ready","PENDING INPUTS",MIN((AY141+AZ141+BA141),IF(D141&gt;C141,IF(D141=0,0,BB141*C141/D141),BB141+BD141)))</f>
        <v>0</v>
      </c>
      <c r="BF141" s="3">
        <f>IF(Inputs!$B$27&lt;&gt;"Ready","PENDING INPUTS",MAX(0,(AY141+AZ141+BA141)-BE141))</f>
        <v>0</v>
      </c>
      <c r="BG141" s="3">
        <f>IF(Inputs!$B$27&lt;&gt;"Ready","PENDING INPUTS",BN140)</f>
        <v>0</v>
      </c>
      <c r="BH141" s="3">
        <f>IF(Inputs!$B$27&lt;&gt;"Ready","PENDING INPUTS",IF(A141&lt;=Inputs!$B$6,ROUND(BG141*Inputs!C20/12,2),0))</f>
        <v>0</v>
      </c>
      <c r="BI141" s="3">
        <f>IF(Inputs!$B$27&lt;&gt;"Ready","PENDING INPUTS",IF(AND(A141&lt;=Inputs!$B$6,BG141&gt;0),Inputs!G20,0))</f>
        <v>0</v>
      </c>
      <c r="BJ141" s="3">
        <f>IF(Inputs!$B$27&lt;&gt;"Ready","PENDING INPUTS",IF(A141&gt;Inputs!$B$6,0,MIN((BG141+BH141+BI141),IF(Inputs!H20=1,Inputs!D20,MAX(Inputs!F20,ROUND(BG141*Inputs!E20+BH141+BI141,2))))))</f>
        <v>0</v>
      </c>
      <c r="BK141">
        <f>IF(Inputs!$B$27&lt;&gt;"Ready","PENDING INPUTS",IF(BG141&lt;=0,99,1+IF(AND(K141&gt;0,OR(Inputs!C14&gt;Inputs!C20,AND(Inputs!C14=Inputs!C20,0&lt;6))),1,0)+IF(AND(S141&gt;0,OR(Inputs!C15&gt;Inputs!C20,AND(Inputs!C15=Inputs!C20,1&lt;6))),1,0)+IF(AND(AA141&gt;0,OR(Inputs!C16&gt;Inputs!C20,AND(Inputs!C16=Inputs!C20,2&lt;6))),1,0)+IF(AND(AI141&gt;0,OR(Inputs!C17&gt;Inputs!C20,AND(Inputs!C17=Inputs!C20,3&lt;6))),1,0)+IF(AND(AQ141&gt;0,OR(Inputs!C18&gt;Inputs!C20,AND(Inputs!C18=Inputs!C20,4&lt;6))),1,0)+IF(AND(AY141&gt;0,OR(Inputs!C19&gt;Inputs!C20,AND(Inputs!C19=Inputs!C20,5&lt;6))),1,0)+IF(AND(BO141&gt;0,OR(Inputs!C21&gt;Inputs!C20,AND(Inputs!C21=Inputs!C20,7&lt;6))),1,0)+IF(AND(BW141&gt;0,OR(Inputs!C22&gt;Inputs!C20,AND(Inputs!C22=Inputs!C20,8&lt;6))),1,0)+IF(AND(CE141&gt;0,OR(Inputs!C23&gt;Inputs!C20,AND(Inputs!C23=Inputs!C20,9&lt;6))),1,0)))</f>
        <v>99</v>
      </c>
      <c r="BL141" s="3">
        <f>IF(Inputs!$B$27&lt;&gt;"Ready","PENDING INPUTS",IF(A141&gt;Inputs!$B$6,0,MIN(MAX(0,(BG141+BH141+BI141)-BJ141),MAX(0,C141-D141-(IF(O141&lt;BK141,K141+L141+M141-N141,0)+IF(W141&lt;BK141,S141+T141+U141-V141,0)+IF(AE141&lt;BK141,AA141+AB141+AC141-AD141,0)+IF(AM141&lt;BK141,AI141+AJ141+AK141-AL141,0)+IF(AU141&lt;BK141,AQ141+AR141+AS141-AT141,0)+IF(BC141&lt;BK141,AY141+AZ141+BA141-BB141,0)+IF(BK141&lt;BK141,BG141+BH141+BI141-BJ141,0)+IF(BS141&lt;BK141,BO141+BP141+BQ141-BR141,0)+IF(CA141&lt;BK141,BW141+BX141+BY141-BZ141,0)+IF(CI141&lt;BK141,CE141+CF141+CG141-CH141,0))))))</f>
        <v>0</v>
      </c>
      <c r="BM141" s="3">
        <f>IF(Inputs!$B$27&lt;&gt;"Ready","PENDING INPUTS",MIN((BG141+BH141+BI141),IF(D141&gt;C141,IF(D141=0,0,BJ141*C141/D141),BJ141+BL141)))</f>
        <v>0</v>
      </c>
      <c r="BN141" s="3">
        <f>IF(Inputs!$B$27&lt;&gt;"Ready","PENDING INPUTS",MAX(0,(BG141+BH141+BI141)-BM141))</f>
        <v>0</v>
      </c>
      <c r="BO141" s="3">
        <f>IF(Inputs!$B$27&lt;&gt;"Ready","PENDING INPUTS",BV140)</f>
        <v>0</v>
      </c>
      <c r="BP141" s="3">
        <f>IF(Inputs!$B$27&lt;&gt;"Ready","PENDING INPUTS",IF(A141&lt;=Inputs!$B$6,ROUND(BO141*Inputs!C21/12,2),0))</f>
        <v>0</v>
      </c>
      <c r="BQ141" s="3">
        <f>IF(Inputs!$B$27&lt;&gt;"Ready","PENDING INPUTS",IF(AND(A141&lt;=Inputs!$B$6,BO141&gt;0),Inputs!G21,0))</f>
        <v>0</v>
      </c>
      <c r="BR141" s="3">
        <f>IF(Inputs!$B$27&lt;&gt;"Ready","PENDING INPUTS",IF(A141&gt;Inputs!$B$6,0,MIN((BO141+BP141+BQ141),IF(Inputs!H21=1,Inputs!D21,MAX(Inputs!F21,ROUND(BO141*Inputs!E21+BP141+BQ141,2))))))</f>
        <v>0</v>
      </c>
      <c r="BS141">
        <f>IF(Inputs!$B$27&lt;&gt;"Ready","PENDING INPUTS",IF(BO141&lt;=0,99,1+IF(AND(K141&gt;0,OR(Inputs!C14&gt;Inputs!C21,AND(Inputs!C14=Inputs!C21,0&lt;7))),1,0)+IF(AND(S141&gt;0,OR(Inputs!C15&gt;Inputs!C21,AND(Inputs!C15=Inputs!C21,1&lt;7))),1,0)+IF(AND(AA141&gt;0,OR(Inputs!C16&gt;Inputs!C21,AND(Inputs!C16=Inputs!C21,2&lt;7))),1,0)+IF(AND(AI141&gt;0,OR(Inputs!C17&gt;Inputs!C21,AND(Inputs!C17=Inputs!C21,3&lt;7))),1,0)+IF(AND(AQ141&gt;0,OR(Inputs!C18&gt;Inputs!C21,AND(Inputs!C18=Inputs!C21,4&lt;7))),1,0)+IF(AND(AY141&gt;0,OR(Inputs!C19&gt;Inputs!C21,AND(Inputs!C19=Inputs!C21,5&lt;7))),1,0)+IF(AND(BG141&gt;0,OR(Inputs!C20&gt;Inputs!C21,AND(Inputs!C20=Inputs!C21,6&lt;7))),1,0)+IF(AND(BW141&gt;0,OR(Inputs!C22&gt;Inputs!C21,AND(Inputs!C22=Inputs!C21,8&lt;7))),1,0)+IF(AND(CE141&gt;0,OR(Inputs!C23&gt;Inputs!C21,AND(Inputs!C23=Inputs!C21,9&lt;7))),1,0)))</f>
        <v>99</v>
      </c>
      <c r="BT141" s="3">
        <f>IF(Inputs!$B$27&lt;&gt;"Ready","PENDING INPUTS",IF(A141&gt;Inputs!$B$6,0,MIN(MAX(0,(BO141+BP141+BQ141)-BR141),MAX(0,C141-D141-(IF(O141&lt;BS141,K141+L141+M141-N141,0)+IF(W141&lt;BS141,S141+T141+U141-V141,0)+IF(AE141&lt;BS141,AA141+AB141+AC141-AD141,0)+IF(AM141&lt;BS141,AI141+AJ141+AK141-AL141,0)+IF(AU141&lt;BS141,AQ141+AR141+AS141-AT141,0)+IF(BC141&lt;BS141,AY141+AZ141+BA141-BB141,0)+IF(BK141&lt;BS141,BG141+BH141+BI141-BJ141,0)+IF(BS141&lt;BS141,BO141+BP141+BQ141-BR141,0)+IF(CA141&lt;BS141,BW141+BX141+BY141-BZ141,0)+IF(CI141&lt;BS141,CE141+CF141+CG141-CH141,0))))))</f>
        <v>0</v>
      </c>
      <c r="BU141" s="3">
        <f>IF(Inputs!$B$27&lt;&gt;"Ready","PENDING INPUTS",MIN((BO141+BP141+BQ141),IF(D141&gt;C141,IF(D141=0,0,BR141*C141/D141),BR141+BT141)))</f>
        <v>0</v>
      </c>
      <c r="BV141" s="3">
        <f>IF(Inputs!$B$27&lt;&gt;"Ready","PENDING INPUTS",MAX(0,(BO141+BP141+BQ141)-BU141))</f>
        <v>0</v>
      </c>
      <c r="BW141" s="3">
        <f>IF(Inputs!$B$27&lt;&gt;"Ready","PENDING INPUTS",CD140)</f>
        <v>0</v>
      </c>
      <c r="BX141" s="3">
        <f>IF(Inputs!$B$27&lt;&gt;"Ready","PENDING INPUTS",IF(A141&lt;=Inputs!$B$6,ROUND(BW141*Inputs!C22/12,2),0))</f>
        <v>0</v>
      </c>
      <c r="BY141" s="3">
        <f>IF(Inputs!$B$27&lt;&gt;"Ready","PENDING INPUTS",IF(AND(A141&lt;=Inputs!$B$6,BW141&gt;0),Inputs!G22,0))</f>
        <v>0</v>
      </c>
      <c r="BZ141" s="3">
        <f>IF(Inputs!$B$27&lt;&gt;"Ready","PENDING INPUTS",IF(A141&gt;Inputs!$B$6,0,MIN((BW141+BX141+BY141),IF(Inputs!H22=1,Inputs!D22,MAX(Inputs!F22,ROUND(BW141*Inputs!E22+BX141+BY141,2))))))</f>
        <v>0</v>
      </c>
      <c r="CA141">
        <f>IF(Inputs!$B$27&lt;&gt;"Ready","PENDING INPUTS",IF(BW141&lt;=0,99,1+IF(AND(K141&gt;0,OR(Inputs!C14&gt;Inputs!C22,AND(Inputs!C14=Inputs!C22,0&lt;8))),1,0)+IF(AND(S141&gt;0,OR(Inputs!C15&gt;Inputs!C22,AND(Inputs!C15=Inputs!C22,1&lt;8))),1,0)+IF(AND(AA141&gt;0,OR(Inputs!C16&gt;Inputs!C22,AND(Inputs!C16=Inputs!C22,2&lt;8))),1,0)+IF(AND(AI141&gt;0,OR(Inputs!C17&gt;Inputs!C22,AND(Inputs!C17=Inputs!C22,3&lt;8))),1,0)+IF(AND(AQ141&gt;0,OR(Inputs!C18&gt;Inputs!C22,AND(Inputs!C18=Inputs!C22,4&lt;8))),1,0)+IF(AND(AY141&gt;0,OR(Inputs!C19&gt;Inputs!C22,AND(Inputs!C19=Inputs!C22,5&lt;8))),1,0)+IF(AND(BG141&gt;0,OR(Inputs!C20&gt;Inputs!C22,AND(Inputs!C20=Inputs!C22,6&lt;8))),1,0)+IF(AND(BO141&gt;0,OR(Inputs!C21&gt;Inputs!C22,AND(Inputs!C21=Inputs!C22,7&lt;8))),1,0)+IF(AND(CE141&gt;0,OR(Inputs!C23&gt;Inputs!C22,AND(Inputs!C23=Inputs!C22,9&lt;8))),1,0)))</f>
        <v>99</v>
      </c>
      <c r="CB141" s="3">
        <f>IF(Inputs!$B$27&lt;&gt;"Ready","PENDING INPUTS",IF(A141&gt;Inputs!$B$6,0,MIN(MAX(0,(BW141+BX141+BY141)-BZ141),MAX(0,C141-D141-(IF(O141&lt;CA141,K141+L141+M141-N141,0)+IF(W141&lt;CA141,S141+T141+U141-V141,0)+IF(AE141&lt;CA141,AA141+AB141+AC141-AD141,0)+IF(AM141&lt;CA141,AI141+AJ141+AK141-AL141,0)+IF(AU141&lt;CA141,AQ141+AR141+AS141-AT141,0)+IF(BC141&lt;CA141,AY141+AZ141+BA141-BB141,0)+IF(BK141&lt;CA141,BG141+BH141+BI141-BJ141,0)+IF(BS141&lt;CA141,BO141+BP141+BQ141-BR141,0)+IF(CA141&lt;CA141,BW141+BX141+BY141-BZ141,0)+IF(CI141&lt;CA141,CE141+CF141+CG141-CH141,0))))))</f>
        <v>0</v>
      </c>
      <c r="CC141" s="3">
        <f>IF(Inputs!$B$27&lt;&gt;"Ready","PENDING INPUTS",MIN((BW141+BX141+BY141),IF(D141&gt;C141,IF(D141=0,0,BZ141*C141/D141),BZ141+CB141)))</f>
        <v>0</v>
      </c>
      <c r="CD141" s="3">
        <f>IF(Inputs!$B$27&lt;&gt;"Ready","PENDING INPUTS",MAX(0,(BW141+BX141+BY141)-CC141))</f>
        <v>0</v>
      </c>
      <c r="CE141" s="3">
        <f>IF(Inputs!$B$27&lt;&gt;"Ready","PENDING INPUTS",CL140)</f>
        <v>0</v>
      </c>
      <c r="CF141" s="3">
        <f>IF(Inputs!$B$27&lt;&gt;"Ready","PENDING INPUTS",IF(A141&lt;=Inputs!$B$6,ROUND(CE141*Inputs!C23/12,2),0))</f>
        <v>0</v>
      </c>
      <c r="CG141" s="3">
        <f>IF(Inputs!$B$27&lt;&gt;"Ready","PENDING INPUTS",IF(AND(A141&lt;=Inputs!$B$6,CE141&gt;0),Inputs!G23,0))</f>
        <v>0</v>
      </c>
      <c r="CH141" s="3">
        <f>IF(Inputs!$B$27&lt;&gt;"Ready","PENDING INPUTS",IF(A141&gt;Inputs!$B$6,0,MIN((CE141+CF141+CG141),IF(Inputs!H23=1,Inputs!D23,MAX(Inputs!F23,ROUND(CE141*Inputs!E23+CF141+CG141,2))))))</f>
        <v>0</v>
      </c>
      <c r="CI141">
        <f>IF(Inputs!$B$27&lt;&gt;"Ready","PENDING INPUTS",IF(CE141&lt;=0,99,1+IF(AND(K141&gt;0,OR(Inputs!C14&gt;Inputs!C23,AND(Inputs!C14=Inputs!C23,0&lt;9))),1,0)+IF(AND(S141&gt;0,OR(Inputs!C15&gt;Inputs!C23,AND(Inputs!C15=Inputs!C23,1&lt;9))),1,0)+IF(AND(AA141&gt;0,OR(Inputs!C16&gt;Inputs!C23,AND(Inputs!C16=Inputs!C23,2&lt;9))),1,0)+IF(AND(AI141&gt;0,OR(Inputs!C17&gt;Inputs!C23,AND(Inputs!C17=Inputs!C23,3&lt;9))),1,0)+IF(AND(AQ141&gt;0,OR(Inputs!C18&gt;Inputs!C23,AND(Inputs!C18=Inputs!C23,4&lt;9))),1,0)+IF(AND(AY141&gt;0,OR(Inputs!C19&gt;Inputs!C23,AND(Inputs!C19=Inputs!C23,5&lt;9))),1,0)+IF(AND(BG141&gt;0,OR(Inputs!C20&gt;Inputs!C23,AND(Inputs!C20=Inputs!C23,6&lt;9))),1,0)+IF(AND(BO141&gt;0,OR(Inputs!C21&gt;Inputs!C23,AND(Inputs!C21=Inputs!C23,7&lt;9))),1,0)+IF(AND(BW141&gt;0,OR(Inputs!C22&gt;Inputs!C23,AND(Inputs!C22=Inputs!C23,8&lt;9))),1,0)))</f>
        <v>99</v>
      </c>
      <c r="CJ141" s="3">
        <f>IF(Inputs!$B$27&lt;&gt;"Ready","PENDING INPUTS",IF(A141&gt;Inputs!$B$6,0,MIN(MAX(0,(CE141+CF141+CG141)-CH141),MAX(0,C141-D141-(IF(O141&lt;CI141,K141+L141+M141-N141,0)+IF(W141&lt;CI141,S141+T141+U141-V141,0)+IF(AE141&lt;CI141,AA141+AB141+AC141-AD141,0)+IF(AM141&lt;CI141,AI141+AJ141+AK141-AL141,0)+IF(AU141&lt;CI141,AQ141+AR141+AS141-AT141,0)+IF(BC141&lt;CI141,AY141+AZ141+BA141-BB141,0)+IF(BK141&lt;CI141,BG141+BH141+BI141-BJ141,0)+IF(BS141&lt;CI141,BO141+BP141+BQ141-BR141,0)+IF(CA141&lt;CI141,BW141+BX141+BY141-BZ141,0)+IF(CI141&lt;CI141,CE141+CF141+CG141-CH141,0))))))</f>
        <v>0</v>
      </c>
      <c r="CK141" s="3">
        <f>IF(Inputs!$B$27&lt;&gt;"Ready","PENDING INPUTS",MIN((CE141+CF141+CG141),IF(D141&gt;C141,IF(D141=0,0,CH141*C141/D141),CH141+CJ141)))</f>
        <v>0</v>
      </c>
      <c r="CL141" s="3">
        <f>IF(Inputs!$B$27&lt;&gt;"Ready","PENDING INPUTS",MAX(0,(CE141+CF141+CG141)-CK141))</f>
        <v>0</v>
      </c>
    </row>
    <row r="142" spans="1:90" ht="27.95" customHeight="1" x14ac:dyDescent="0.25">
      <c r="A142">
        <v>138</v>
      </c>
      <c r="B142" s="13">
        <f>IF(Inputs!$B$27&lt;&gt;"Ready","PENDING INPUTS",EDATE(Inputs!$B$5,A142-1))</f>
        <v>50465</v>
      </c>
      <c r="C142" s="3">
        <f>IF(Inputs!$B$27&lt;&gt;"Ready","PENDING INPUTS",IF(A142&lt;=Inputs!$B$6,MAX(0,Inputs!$B$4+IF(A142=Inputs!$B$7,Inputs!$B$8,0)+IF(A142=Inputs!$B$9,Inputs!$B$10,0)),0))</f>
        <v>0</v>
      </c>
      <c r="D142" s="3">
        <f>IF(Inputs!$B$27&lt;&gt;"Ready","PENDING INPUTS",SUM(N142,V142,AD142,AL142,AT142,BB142,BJ142,BR142,BZ142,CH142))</f>
        <v>0</v>
      </c>
      <c r="E142" s="3">
        <f>IF(Inputs!$B$27&lt;&gt;"Ready","PENDING INPUTS",MAX(0,D142-C142))</f>
        <v>0</v>
      </c>
      <c r="F142" s="3">
        <f>IF(Inputs!$B$27&lt;&gt;"Ready","PENDING INPUTS",SUM(Q142,Y142,AG142,AO142,AW142,BE142,BM142,BU142,CC142,CK142))</f>
        <v>0</v>
      </c>
      <c r="G142" s="3">
        <f>IF(Inputs!$B$27&lt;&gt;"Ready","PENDING INPUTS",SUM(L142,T142,AB142,AJ142,AR142,AZ142,BH142,BP142,BX142,CF142))</f>
        <v>0</v>
      </c>
      <c r="H142" s="3">
        <f>IF(Inputs!$B$27&lt;&gt;"Ready","PENDING INPUTS",SUM(M142,U142,AC142,AK142,AS142,BA142,BI142,BQ142,BY142,CG142))</f>
        <v>0</v>
      </c>
      <c r="I142" s="3">
        <f>IF(Inputs!$B$27&lt;&gt;"Ready","PENDING INPUTS",SUM(R142,Z142,AH142,AP142,AX142,BF142,BN142,BV142,CD142,CL142))</f>
        <v>0</v>
      </c>
      <c r="J142" t="str">
        <f>IF(Inputs!$B$27&lt;&gt;"Ready","PENDING INPUTS",IF(A142&gt;Inputs!$B$6,"Beyond horizon",IF(E142&gt;0.005,"MINIMUM SHORTFALL",IF(I142&lt;0.005,"Paid off","In progress"))))</f>
        <v>Beyond horizon</v>
      </c>
      <c r="K142" s="3">
        <f>IF(Inputs!$B$27&lt;&gt;"Ready","PENDING INPUTS",R141)</f>
        <v>0</v>
      </c>
      <c r="L142" s="3">
        <f>IF(Inputs!$B$27&lt;&gt;"Ready","PENDING INPUTS",IF(A142&lt;=Inputs!$B$6,ROUND(K142*Inputs!C14/12,2),0))</f>
        <v>0</v>
      </c>
      <c r="M142" s="3">
        <f>IF(Inputs!$B$27&lt;&gt;"Ready","PENDING INPUTS",IF(AND(A142&lt;=Inputs!$B$6,K142&gt;0),Inputs!G14,0))</f>
        <v>0</v>
      </c>
      <c r="N142" s="3">
        <f>IF(Inputs!$B$27&lt;&gt;"Ready","PENDING INPUTS",IF(A142&gt;Inputs!$B$6,0,MIN((K142+L142+M142),IF(Inputs!H14=1,Inputs!D14,MAX(Inputs!F14,ROUND(K142*Inputs!E14+L142+M142,2))))))</f>
        <v>0</v>
      </c>
      <c r="O142">
        <f>IF(Inputs!$B$27&lt;&gt;"Ready","PENDING INPUTS",IF(K142&lt;=0,99,1+IF(AND(S142&gt;0,OR(Inputs!C15&gt;Inputs!C14,AND(Inputs!C15=Inputs!C14,1&lt;0))),1,0)+IF(AND(AA142&gt;0,OR(Inputs!C16&gt;Inputs!C14,AND(Inputs!C16=Inputs!C14,2&lt;0))),1,0)+IF(AND(AI142&gt;0,OR(Inputs!C17&gt;Inputs!C14,AND(Inputs!C17=Inputs!C14,3&lt;0))),1,0)+IF(AND(AQ142&gt;0,OR(Inputs!C18&gt;Inputs!C14,AND(Inputs!C18=Inputs!C14,4&lt;0))),1,0)+IF(AND(AY142&gt;0,OR(Inputs!C19&gt;Inputs!C14,AND(Inputs!C19=Inputs!C14,5&lt;0))),1,0)+IF(AND(BG142&gt;0,OR(Inputs!C20&gt;Inputs!C14,AND(Inputs!C20=Inputs!C14,6&lt;0))),1,0)+IF(AND(BO142&gt;0,OR(Inputs!C21&gt;Inputs!C14,AND(Inputs!C21=Inputs!C14,7&lt;0))),1,0)+IF(AND(BW142&gt;0,OR(Inputs!C22&gt;Inputs!C14,AND(Inputs!C22=Inputs!C14,8&lt;0))),1,0)+IF(AND(CE142&gt;0,OR(Inputs!C23&gt;Inputs!C14,AND(Inputs!C23=Inputs!C14,9&lt;0))),1,0)))</f>
        <v>99</v>
      </c>
      <c r="P142" s="3">
        <f>IF(Inputs!$B$27&lt;&gt;"Ready","PENDING INPUTS",IF(A142&gt;Inputs!$B$6,0,MIN(MAX(0,(K142+L142+M142)-N142),MAX(0,C142-D142-(IF(O142&lt;O142,K142+L142+M142-N142,0)+IF(W142&lt;O142,S142+T142+U142-V142,0)+IF(AE142&lt;O142,AA142+AB142+AC142-AD142,0)+IF(AM142&lt;O142,AI142+AJ142+AK142-AL142,0)+IF(AU142&lt;O142,AQ142+AR142+AS142-AT142,0)+IF(BC142&lt;O142,AY142+AZ142+BA142-BB142,0)+IF(BK142&lt;O142,BG142+BH142+BI142-BJ142,0)+IF(BS142&lt;O142,BO142+BP142+BQ142-BR142,0)+IF(CA142&lt;O142,BW142+BX142+BY142-BZ142,0)+IF(CI142&lt;O142,CE142+CF142+CG142-CH142,0))))))</f>
        <v>0</v>
      </c>
      <c r="Q142" s="3">
        <f>IF(Inputs!$B$27&lt;&gt;"Ready","PENDING INPUTS",MIN((K142+L142+M142),IF(D142&gt;C142,IF(D142=0,0,N142*C142/D142),N142+P142)))</f>
        <v>0</v>
      </c>
      <c r="R142" s="3">
        <f>IF(Inputs!$B$27&lt;&gt;"Ready","PENDING INPUTS",MAX(0,(K142+L142+M142)-Q142))</f>
        <v>0</v>
      </c>
      <c r="S142" s="3">
        <f>IF(Inputs!$B$27&lt;&gt;"Ready","PENDING INPUTS",Z141)</f>
        <v>0</v>
      </c>
      <c r="T142" s="3">
        <f>IF(Inputs!$B$27&lt;&gt;"Ready","PENDING INPUTS",IF(A142&lt;=Inputs!$B$6,ROUND(S142*Inputs!C15/12,2),0))</f>
        <v>0</v>
      </c>
      <c r="U142" s="3">
        <f>IF(Inputs!$B$27&lt;&gt;"Ready","PENDING INPUTS",IF(AND(A142&lt;=Inputs!$B$6,S142&gt;0),Inputs!G15,0))</f>
        <v>0</v>
      </c>
      <c r="V142" s="3">
        <f>IF(Inputs!$B$27&lt;&gt;"Ready","PENDING INPUTS",IF(A142&gt;Inputs!$B$6,0,MIN((S142+T142+U142),IF(Inputs!H15=1,Inputs!D15,MAX(Inputs!F15,ROUND(S142*Inputs!E15+T142+U142,2))))))</f>
        <v>0</v>
      </c>
      <c r="W142">
        <f>IF(Inputs!$B$27&lt;&gt;"Ready","PENDING INPUTS",IF(S142&lt;=0,99,1+IF(AND(K142&gt;0,OR(Inputs!C14&gt;Inputs!C15,AND(Inputs!C14=Inputs!C15,0&lt;1))),1,0)+IF(AND(AA142&gt;0,OR(Inputs!C16&gt;Inputs!C15,AND(Inputs!C16=Inputs!C15,2&lt;1))),1,0)+IF(AND(AI142&gt;0,OR(Inputs!C17&gt;Inputs!C15,AND(Inputs!C17=Inputs!C15,3&lt;1))),1,0)+IF(AND(AQ142&gt;0,OR(Inputs!C18&gt;Inputs!C15,AND(Inputs!C18=Inputs!C15,4&lt;1))),1,0)+IF(AND(AY142&gt;0,OR(Inputs!C19&gt;Inputs!C15,AND(Inputs!C19=Inputs!C15,5&lt;1))),1,0)+IF(AND(BG142&gt;0,OR(Inputs!C20&gt;Inputs!C15,AND(Inputs!C20=Inputs!C15,6&lt;1))),1,0)+IF(AND(BO142&gt;0,OR(Inputs!C21&gt;Inputs!C15,AND(Inputs!C21=Inputs!C15,7&lt;1))),1,0)+IF(AND(BW142&gt;0,OR(Inputs!C22&gt;Inputs!C15,AND(Inputs!C22=Inputs!C15,8&lt;1))),1,0)+IF(AND(CE142&gt;0,OR(Inputs!C23&gt;Inputs!C15,AND(Inputs!C23=Inputs!C15,9&lt;1))),1,0)))</f>
        <v>99</v>
      </c>
      <c r="X142" s="3">
        <f>IF(Inputs!$B$27&lt;&gt;"Ready","PENDING INPUTS",IF(A142&gt;Inputs!$B$6,0,MIN(MAX(0,(S142+T142+U142)-V142),MAX(0,C142-D142-(IF(O142&lt;W142,K142+L142+M142-N142,0)+IF(W142&lt;W142,S142+T142+U142-V142,0)+IF(AE142&lt;W142,AA142+AB142+AC142-AD142,0)+IF(AM142&lt;W142,AI142+AJ142+AK142-AL142,0)+IF(AU142&lt;W142,AQ142+AR142+AS142-AT142,0)+IF(BC142&lt;W142,AY142+AZ142+BA142-BB142,0)+IF(BK142&lt;W142,BG142+BH142+BI142-BJ142,0)+IF(BS142&lt;W142,BO142+BP142+BQ142-BR142,0)+IF(CA142&lt;W142,BW142+BX142+BY142-BZ142,0)+IF(CI142&lt;W142,CE142+CF142+CG142-CH142,0))))))</f>
        <v>0</v>
      </c>
      <c r="Y142" s="3">
        <f>IF(Inputs!$B$27&lt;&gt;"Ready","PENDING INPUTS",MIN((S142+T142+U142),IF(D142&gt;C142,IF(D142=0,0,V142*C142/D142),V142+X142)))</f>
        <v>0</v>
      </c>
      <c r="Z142" s="3">
        <f>IF(Inputs!$B$27&lt;&gt;"Ready","PENDING INPUTS",MAX(0,(S142+T142+U142)-Y142))</f>
        <v>0</v>
      </c>
      <c r="AA142" s="3">
        <f>IF(Inputs!$B$27&lt;&gt;"Ready","PENDING INPUTS",AH141)</f>
        <v>0</v>
      </c>
      <c r="AB142" s="3">
        <f>IF(Inputs!$B$27&lt;&gt;"Ready","PENDING INPUTS",IF(A142&lt;=Inputs!$B$6,ROUND(AA142*Inputs!C16/12,2),0))</f>
        <v>0</v>
      </c>
      <c r="AC142" s="3">
        <f>IF(Inputs!$B$27&lt;&gt;"Ready","PENDING INPUTS",IF(AND(A142&lt;=Inputs!$B$6,AA142&gt;0),Inputs!G16,0))</f>
        <v>0</v>
      </c>
      <c r="AD142" s="3">
        <f>IF(Inputs!$B$27&lt;&gt;"Ready","PENDING INPUTS",IF(A142&gt;Inputs!$B$6,0,MIN((AA142+AB142+AC142),IF(Inputs!H16=1,Inputs!D16,MAX(Inputs!F16,ROUND(AA142*Inputs!E16+AB142+AC142,2))))))</f>
        <v>0</v>
      </c>
      <c r="AE142">
        <f>IF(Inputs!$B$27&lt;&gt;"Ready","PENDING INPUTS",IF(AA142&lt;=0,99,1+IF(AND(K142&gt;0,OR(Inputs!C14&gt;Inputs!C16,AND(Inputs!C14=Inputs!C16,0&lt;2))),1,0)+IF(AND(S142&gt;0,OR(Inputs!C15&gt;Inputs!C16,AND(Inputs!C15=Inputs!C16,1&lt;2))),1,0)+IF(AND(AI142&gt;0,OR(Inputs!C17&gt;Inputs!C16,AND(Inputs!C17=Inputs!C16,3&lt;2))),1,0)+IF(AND(AQ142&gt;0,OR(Inputs!C18&gt;Inputs!C16,AND(Inputs!C18=Inputs!C16,4&lt;2))),1,0)+IF(AND(AY142&gt;0,OR(Inputs!C19&gt;Inputs!C16,AND(Inputs!C19=Inputs!C16,5&lt;2))),1,0)+IF(AND(BG142&gt;0,OR(Inputs!C20&gt;Inputs!C16,AND(Inputs!C20=Inputs!C16,6&lt;2))),1,0)+IF(AND(BO142&gt;0,OR(Inputs!C21&gt;Inputs!C16,AND(Inputs!C21=Inputs!C16,7&lt;2))),1,0)+IF(AND(BW142&gt;0,OR(Inputs!C22&gt;Inputs!C16,AND(Inputs!C22=Inputs!C16,8&lt;2))),1,0)+IF(AND(CE142&gt;0,OR(Inputs!C23&gt;Inputs!C16,AND(Inputs!C23=Inputs!C16,9&lt;2))),1,0)))</f>
        <v>99</v>
      </c>
      <c r="AF142" s="3">
        <f>IF(Inputs!$B$27&lt;&gt;"Ready","PENDING INPUTS",IF(A142&gt;Inputs!$B$6,0,MIN(MAX(0,(AA142+AB142+AC142)-AD142),MAX(0,C142-D142-(IF(O142&lt;AE142,K142+L142+M142-N142,0)+IF(W142&lt;AE142,S142+T142+U142-V142,0)+IF(AE142&lt;AE142,AA142+AB142+AC142-AD142,0)+IF(AM142&lt;AE142,AI142+AJ142+AK142-AL142,0)+IF(AU142&lt;AE142,AQ142+AR142+AS142-AT142,0)+IF(BC142&lt;AE142,AY142+AZ142+BA142-BB142,0)+IF(BK142&lt;AE142,BG142+BH142+BI142-BJ142,0)+IF(BS142&lt;AE142,BO142+BP142+BQ142-BR142,0)+IF(CA142&lt;AE142,BW142+BX142+BY142-BZ142,0)+IF(CI142&lt;AE142,CE142+CF142+CG142-CH142,0))))))</f>
        <v>0</v>
      </c>
      <c r="AG142" s="3">
        <f>IF(Inputs!$B$27&lt;&gt;"Ready","PENDING INPUTS",MIN((AA142+AB142+AC142),IF(D142&gt;C142,IF(D142=0,0,AD142*C142/D142),AD142+AF142)))</f>
        <v>0</v>
      </c>
      <c r="AH142" s="3">
        <f>IF(Inputs!$B$27&lt;&gt;"Ready","PENDING INPUTS",MAX(0,(AA142+AB142+AC142)-AG142))</f>
        <v>0</v>
      </c>
      <c r="AI142" s="3">
        <f>IF(Inputs!$B$27&lt;&gt;"Ready","PENDING INPUTS",AP141)</f>
        <v>0</v>
      </c>
      <c r="AJ142" s="3">
        <f>IF(Inputs!$B$27&lt;&gt;"Ready","PENDING INPUTS",IF(A142&lt;=Inputs!$B$6,ROUND(AI142*Inputs!C17/12,2),0))</f>
        <v>0</v>
      </c>
      <c r="AK142" s="3">
        <f>IF(Inputs!$B$27&lt;&gt;"Ready","PENDING INPUTS",IF(AND(A142&lt;=Inputs!$B$6,AI142&gt;0),Inputs!G17,0))</f>
        <v>0</v>
      </c>
      <c r="AL142" s="3">
        <f>IF(Inputs!$B$27&lt;&gt;"Ready","PENDING INPUTS",IF(A142&gt;Inputs!$B$6,0,MIN((AI142+AJ142+AK142),IF(Inputs!H17=1,Inputs!D17,MAX(Inputs!F17,ROUND(AI142*Inputs!E17+AJ142+AK142,2))))))</f>
        <v>0</v>
      </c>
      <c r="AM142">
        <f>IF(Inputs!$B$27&lt;&gt;"Ready","PENDING INPUTS",IF(AI142&lt;=0,99,1+IF(AND(K142&gt;0,OR(Inputs!C14&gt;Inputs!C17,AND(Inputs!C14=Inputs!C17,0&lt;3))),1,0)+IF(AND(S142&gt;0,OR(Inputs!C15&gt;Inputs!C17,AND(Inputs!C15=Inputs!C17,1&lt;3))),1,0)+IF(AND(AA142&gt;0,OR(Inputs!C16&gt;Inputs!C17,AND(Inputs!C16=Inputs!C17,2&lt;3))),1,0)+IF(AND(AQ142&gt;0,OR(Inputs!C18&gt;Inputs!C17,AND(Inputs!C18=Inputs!C17,4&lt;3))),1,0)+IF(AND(AY142&gt;0,OR(Inputs!C19&gt;Inputs!C17,AND(Inputs!C19=Inputs!C17,5&lt;3))),1,0)+IF(AND(BG142&gt;0,OR(Inputs!C20&gt;Inputs!C17,AND(Inputs!C20=Inputs!C17,6&lt;3))),1,0)+IF(AND(BO142&gt;0,OR(Inputs!C21&gt;Inputs!C17,AND(Inputs!C21=Inputs!C17,7&lt;3))),1,0)+IF(AND(BW142&gt;0,OR(Inputs!C22&gt;Inputs!C17,AND(Inputs!C22=Inputs!C17,8&lt;3))),1,0)+IF(AND(CE142&gt;0,OR(Inputs!C23&gt;Inputs!C17,AND(Inputs!C23=Inputs!C17,9&lt;3))),1,0)))</f>
        <v>99</v>
      </c>
      <c r="AN142" s="3">
        <f>IF(Inputs!$B$27&lt;&gt;"Ready","PENDING INPUTS",IF(A142&gt;Inputs!$B$6,0,MIN(MAX(0,(AI142+AJ142+AK142)-AL142),MAX(0,C142-D142-(IF(O142&lt;AM142,K142+L142+M142-N142,0)+IF(W142&lt;AM142,S142+T142+U142-V142,0)+IF(AE142&lt;AM142,AA142+AB142+AC142-AD142,0)+IF(AM142&lt;AM142,AI142+AJ142+AK142-AL142,0)+IF(AU142&lt;AM142,AQ142+AR142+AS142-AT142,0)+IF(BC142&lt;AM142,AY142+AZ142+BA142-BB142,0)+IF(BK142&lt;AM142,BG142+BH142+BI142-BJ142,0)+IF(BS142&lt;AM142,BO142+BP142+BQ142-BR142,0)+IF(CA142&lt;AM142,BW142+BX142+BY142-BZ142,0)+IF(CI142&lt;AM142,CE142+CF142+CG142-CH142,0))))))</f>
        <v>0</v>
      </c>
      <c r="AO142" s="3">
        <f>IF(Inputs!$B$27&lt;&gt;"Ready","PENDING INPUTS",MIN((AI142+AJ142+AK142),IF(D142&gt;C142,IF(D142=0,0,AL142*C142/D142),AL142+AN142)))</f>
        <v>0</v>
      </c>
      <c r="AP142" s="3">
        <f>IF(Inputs!$B$27&lt;&gt;"Ready","PENDING INPUTS",MAX(0,(AI142+AJ142+AK142)-AO142))</f>
        <v>0</v>
      </c>
      <c r="AQ142" s="3">
        <f>IF(Inputs!$B$27&lt;&gt;"Ready","PENDING INPUTS",AX141)</f>
        <v>0</v>
      </c>
      <c r="AR142" s="3">
        <f>IF(Inputs!$B$27&lt;&gt;"Ready","PENDING INPUTS",IF(A142&lt;=Inputs!$B$6,ROUND(AQ142*Inputs!C18/12,2),0))</f>
        <v>0</v>
      </c>
      <c r="AS142" s="3">
        <f>IF(Inputs!$B$27&lt;&gt;"Ready","PENDING INPUTS",IF(AND(A142&lt;=Inputs!$B$6,AQ142&gt;0),Inputs!G18,0))</f>
        <v>0</v>
      </c>
      <c r="AT142" s="3">
        <f>IF(Inputs!$B$27&lt;&gt;"Ready","PENDING INPUTS",IF(A142&gt;Inputs!$B$6,0,MIN((AQ142+AR142+AS142),IF(Inputs!H18=1,Inputs!D18,MAX(Inputs!F18,ROUND(AQ142*Inputs!E18+AR142+AS142,2))))))</f>
        <v>0</v>
      </c>
      <c r="AU142">
        <f>IF(Inputs!$B$27&lt;&gt;"Ready","PENDING INPUTS",IF(AQ142&lt;=0,99,1+IF(AND(K142&gt;0,OR(Inputs!C14&gt;Inputs!C18,AND(Inputs!C14=Inputs!C18,0&lt;4))),1,0)+IF(AND(S142&gt;0,OR(Inputs!C15&gt;Inputs!C18,AND(Inputs!C15=Inputs!C18,1&lt;4))),1,0)+IF(AND(AA142&gt;0,OR(Inputs!C16&gt;Inputs!C18,AND(Inputs!C16=Inputs!C18,2&lt;4))),1,0)+IF(AND(AI142&gt;0,OR(Inputs!C17&gt;Inputs!C18,AND(Inputs!C17=Inputs!C18,3&lt;4))),1,0)+IF(AND(AY142&gt;0,OR(Inputs!C19&gt;Inputs!C18,AND(Inputs!C19=Inputs!C18,5&lt;4))),1,0)+IF(AND(BG142&gt;0,OR(Inputs!C20&gt;Inputs!C18,AND(Inputs!C20=Inputs!C18,6&lt;4))),1,0)+IF(AND(BO142&gt;0,OR(Inputs!C21&gt;Inputs!C18,AND(Inputs!C21=Inputs!C18,7&lt;4))),1,0)+IF(AND(BW142&gt;0,OR(Inputs!C22&gt;Inputs!C18,AND(Inputs!C22=Inputs!C18,8&lt;4))),1,0)+IF(AND(CE142&gt;0,OR(Inputs!C23&gt;Inputs!C18,AND(Inputs!C23=Inputs!C18,9&lt;4))),1,0)))</f>
        <v>99</v>
      </c>
      <c r="AV142" s="3">
        <f>IF(Inputs!$B$27&lt;&gt;"Ready","PENDING INPUTS",IF(A142&gt;Inputs!$B$6,0,MIN(MAX(0,(AQ142+AR142+AS142)-AT142),MAX(0,C142-D142-(IF(O142&lt;AU142,K142+L142+M142-N142,0)+IF(W142&lt;AU142,S142+T142+U142-V142,0)+IF(AE142&lt;AU142,AA142+AB142+AC142-AD142,0)+IF(AM142&lt;AU142,AI142+AJ142+AK142-AL142,0)+IF(AU142&lt;AU142,AQ142+AR142+AS142-AT142,0)+IF(BC142&lt;AU142,AY142+AZ142+BA142-BB142,0)+IF(BK142&lt;AU142,BG142+BH142+BI142-BJ142,0)+IF(BS142&lt;AU142,BO142+BP142+BQ142-BR142,0)+IF(CA142&lt;AU142,BW142+BX142+BY142-BZ142,0)+IF(CI142&lt;AU142,CE142+CF142+CG142-CH142,0))))))</f>
        <v>0</v>
      </c>
      <c r="AW142" s="3">
        <f>IF(Inputs!$B$27&lt;&gt;"Ready","PENDING INPUTS",MIN((AQ142+AR142+AS142),IF(D142&gt;C142,IF(D142=0,0,AT142*C142/D142),AT142+AV142)))</f>
        <v>0</v>
      </c>
      <c r="AX142" s="3">
        <f>IF(Inputs!$B$27&lt;&gt;"Ready","PENDING INPUTS",MAX(0,(AQ142+AR142+AS142)-AW142))</f>
        <v>0</v>
      </c>
      <c r="AY142" s="3">
        <f>IF(Inputs!$B$27&lt;&gt;"Ready","PENDING INPUTS",BF141)</f>
        <v>0</v>
      </c>
      <c r="AZ142" s="3">
        <f>IF(Inputs!$B$27&lt;&gt;"Ready","PENDING INPUTS",IF(A142&lt;=Inputs!$B$6,ROUND(AY142*Inputs!C19/12,2),0))</f>
        <v>0</v>
      </c>
      <c r="BA142" s="3">
        <f>IF(Inputs!$B$27&lt;&gt;"Ready","PENDING INPUTS",IF(AND(A142&lt;=Inputs!$B$6,AY142&gt;0),Inputs!G19,0))</f>
        <v>0</v>
      </c>
      <c r="BB142" s="3">
        <f>IF(Inputs!$B$27&lt;&gt;"Ready","PENDING INPUTS",IF(A142&gt;Inputs!$B$6,0,MIN((AY142+AZ142+BA142),IF(Inputs!H19=1,Inputs!D19,MAX(Inputs!F19,ROUND(AY142*Inputs!E19+AZ142+BA142,2))))))</f>
        <v>0</v>
      </c>
      <c r="BC142">
        <f>IF(Inputs!$B$27&lt;&gt;"Ready","PENDING INPUTS",IF(AY142&lt;=0,99,1+IF(AND(K142&gt;0,OR(Inputs!C14&gt;Inputs!C19,AND(Inputs!C14=Inputs!C19,0&lt;5))),1,0)+IF(AND(S142&gt;0,OR(Inputs!C15&gt;Inputs!C19,AND(Inputs!C15=Inputs!C19,1&lt;5))),1,0)+IF(AND(AA142&gt;0,OR(Inputs!C16&gt;Inputs!C19,AND(Inputs!C16=Inputs!C19,2&lt;5))),1,0)+IF(AND(AI142&gt;0,OR(Inputs!C17&gt;Inputs!C19,AND(Inputs!C17=Inputs!C19,3&lt;5))),1,0)+IF(AND(AQ142&gt;0,OR(Inputs!C18&gt;Inputs!C19,AND(Inputs!C18=Inputs!C19,4&lt;5))),1,0)+IF(AND(BG142&gt;0,OR(Inputs!C20&gt;Inputs!C19,AND(Inputs!C20=Inputs!C19,6&lt;5))),1,0)+IF(AND(BO142&gt;0,OR(Inputs!C21&gt;Inputs!C19,AND(Inputs!C21=Inputs!C19,7&lt;5))),1,0)+IF(AND(BW142&gt;0,OR(Inputs!C22&gt;Inputs!C19,AND(Inputs!C22=Inputs!C19,8&lt;5))),1,0)+IF(AND(CE142&gt;0,OR(Inputs!C23&gt;Inputs!C19,AND(Inputs!C23=Inputs!C19,9&lt;5))),1,0)))</f>
        <v>99</v>
      </c>
      <c r="BD142" s="3">
        <f>IF(Inputs!$B$27&lt;&gt;"Ready","PENDING INPUTS",IF(A142&gt;Inputs!$B$6,0,MIN(MAX(0,(AY142+AZ142+BA142)-BB142),MAX(0,C142-D142-(IF(O142&lt;BC142,K142+L142+M142-N142,0)+IF(W142&lt;BC142,S142+T142+U142-V142,0)+IF(AE142&lt;BC142,AA142+AB142+AC142-AD142,0)+IF(AM142&lt;BC142,AI142+AJ142+AK142-AL142,0)+IF(AU142&lt;BC142,AQ142+AR142+AS142-AT142,0)+IF(BC142&lt;BC142,AY142+AZ142+BA142-BB142,0)+IF(BK142&lt;BC142,BG142+BH142+BI142-BJ142,0)+IF(BS142&lt;BC142,BO142+BP142+BQ142-BR142,0)+IF(CA142&lt;BC142,BW142+BX142+BY142-BZ142,0)+IF(CI142&lt;BC142,CE142+CF142+CG142-CH142,0))))))</f>
        <v>0</v>
      </c>
      <c r="BE142" s="3">
        <f>IF(Inputs!$B$27&lt;&gt;"Ready","PENDING INPUTS",MIN((AY142+AZ142+BA142),IF(D142&gt;C142,IF(D142=0,0,BB142*C142/D142),BB142+BD142)))</f>
        <v>0</v>
      </c>
      <c r="BF142" s="3">
        <f>IF(Inputs!$B$27&lt;&gt;"Ready","PENDING INPUTS",MAX(0,(AY142+AZ142+BA142)-BE142))</f>
        <v>0</v>
      </c>
      <c r="BG142" s="3">
        <f>IF(Inputs!$B$27&lt;&gt;"Ready","PENDING INPUTS",BN141)</f>
        <v>0</v>
      </c>
      <c r="BH142" s="3">
        <f>IF(Inputs!$B$27&lt;&gt;"Ready","PENDING INPUTS",IF(A142&lt;=Inputs!$B$6,ROUND(BG142*Inputs!C20/12,2),0))</f>
        <v>0</v>
      </c>
      <c r="BI142" s="3">
        <f>IF(Inputs!$B$27&lt;&gt;"Ready","PENDING INPUTS",IF(AND(A142&lt;=Inputs!$B$6,BG142&gt;0),Inputs!G20,0))</f>
        <v>0</v>
      </c>
      <c r="BJ142" s="3">
        <f>IF(Inputs!$B$27&lt;&gt;"Ready","PENDING INPUTS",IF(A142&gt;Inputs!$B$6,0,MIN((BG142+BH142+BI142),IF(Inputs!H20=1,Inputs!D20,MAX(Inputs!F20,ROUND(BG142*Inputs!E20+BH142+BI142,2))))))</f>
        <v>0</v>
      </c>
      <c r="BK142">
        <f>IF(Inputs!$B$27&lt;&gt;"Ready","PENDING INPUTS",IF(BG142&lt;=0,99,1+IF(AND(K142&gt;0,OR(Inputs!C14&gt;Inputs!C20,AND(Inputs!C14=Inputs!C20,0&lt;6))),1,0)+IF(AND(S142&gt;0,OR(Inputs!C15&gt;Inputs!C20,AND(Inputs!C15=Inputs!C20,1&lt;6))),1,0)+IF(AND(AA142&gt;0,OR(Inputs!C16&gt;Inputs!C20,AND(Inputs!C16=Inputs!C20,2&lt;6))),1,0)+IF(AND(AI142&gt;0,OR(Inputs!C17&gt;Inputs!C20,AND(Inputs!C17=Inputs!C20,3&lt;6))),1,0)+IF(AND(AQ142&gt;0,OR(Inputs!C18&gt;Inputs!C20,AND(Inputs!C18=Inputs!C20,4&lt;6))),1,0)+IF(AND(AY142&gt;0,OR(Inputs!C19&gt;Inputs!C20,AND(Inputs!C19=Inputs!C20,5&lt;6))),1,0)+IF(AND(BO142&gt;0,OR(Inputs!C21&gt;Inputs!C20,AND(Inputs!C21=Inputs!C20,7&lt;6))),1,0)+IF(AND(BW142&gt;0,OR(Inputs!C22&gt;Inputs!C20,AND(Inputs!C22=Inputs!C20,8&lt;6))),1,0)+IF(AND(CE142&gt;0,OR(Inputs!C23&gt;Inputs!C20,AND(Inputs!C23=Inputs!C20,9&lt;6))),1,0)))</f>
        <v>99</v>
      </c>
      <c r="BL142" s="3">
        <f>IF(Inputs!$B$27&lt;&gt;"Ready","PENDING INPUTS",IF(A142&gt;Inputs!$B$6,0,MIN(MAX(0,(BG142+BH142+BI142)-BJ142),MAX(0,C142-D142-(IF(O142&lt;BK142,K142+L142+M142-N142,0)+IF(W142&lt;BK142,S142+T142+U142-V142,0)+IF(AE142&lt;BK142,AA142+AB142+AC142-AD142,0)+IF(AM142&lt;BK142,AI142+AJ142+AK142-AL142,0)+IF(AU142&lt;BK142,AQ142+AR142+AS142-AT142,0)+IF(BC142&lt;BK142,AY142+AZ142+BA142-BB142,0)+IF(BK142&lt;BK142,BG142+BH142+BI142-BJ142,0)+IF(BS142&lt;BK142,BO142+BP142+BQ142-BR142,0)+IF(CA142&lt;BK142,BW142+BX142+BY142-BZ142,0)+IF(CI142&lt;BK142,CE142+CF142+CG142-CH142,0))))))</f>
        <v>0</v>
      </c>
      <c r="BM142" s="3">
        <f>IF(Inputs!$B$27&lt;&gt;"Ready","PENDING INPUTS",MIN((BG142+BH142+BI142),IF(D142&gt;C142,IF(D142=0,0,BJ142*C142/D142),BJ142+BL142)))</f>
        <v>0</v>
      </c>
      <c r="BN142" s="3">
        <f>IF(Inputs!$B$27&lt;&gt;"Ready","PENDING INPUTS",MAX(0,(BG142+BH142+BI142)-BM142))</f>
        <v>0</v>
      </c>
      <c r="BO142" s="3">
        <f>IF(Inputs!$B$27&lt;&gt;"Ready","PENDING INPUTS",BV141)</f>
        <v>0</v>
      </c>
      <c r="BP142" s="3">
        <f>IF(Inputs!$B$27&lt;&gt;"Ready","PENDING INPUTS",IF(A142&lt;=Inputs!$B$6,ROUND(BO142*Inputs!C21/12,2),0))</f>
        <v>0</v>
      </c>
      <c r="BQ142" s="3">
        <f>IF(Inputs!$B$27&lt;&gt;"Ready","PENDING INPUTS",IF(AND(A142&lt;=Inputs!$B$6,BO142&gt;0),Inputs!G21,0))</f>
        <v>0</v>
      </c>
      <c r="BR142" s="3">
        <f>IF(Inputs!$B$27&lt;&gt;"Ready","PENDING INPUTS",IF(A142&gt;Inputs!$B$6,0,MIN((BO142+BP142+BQ142),IF(Inputs!H21=1,Inputs!D21,MAX(Inputs!F21,ROUND(BO142*Inputs!E21+BP142+BQ142,2))))))</f>
        <v>0</v>
      </c>
      <c r="BS142">
        <f>IF(Inputs!$B$27&lt;&gt;"Ready","PENDING INPUTS",IF(BO142&lt;=0,99,1+IF(AND(K142&gt;0,OR(Inputs!C14&gt;Inputs!C21,AND(Inputs!C14=Inputs!C21,0&lt;7))),1,0)+IF(AND(S142&gt;0,OR(Inputs!C15&gt;Inputs!C21,AND(Inputs!C15=Inputs!C21,1&lt;7))),1,0)+IF(AND(AA142&gt;0,OR(Inputs!C16&gt;Inputs!C21,AND(Inputs!C16=Inputs!C21,2&lt;7))),1,0)+IF(AND(AI142&gt;0,OR(Inputs!C17&gt;Inputs!C21,AND(Inputs!C17=Inputs!C21,3&lt;7))),1,0)+IF(AND(AQ142&gt;0,OR(Inputs!C18&gt;Inputs!C21,AND(Inputs!C18=Inputs!C21,4&lt;7))),1,0)+IF(AND(AY142&gt;0,OR(Inputs!C19&gt;Inputs!C21,AND(Inputs!C19=Inputs!C21,5&lt;7))),1,0)+IF(AND(BG142&gt;0,OR(Inputs!C20&gt;Inputs!C21,AND(Inputs!C20=Inputs!C21,6&lt;7))),1,0)+IF(AND(BW142&gt;0,OR(Inputs!C22&gt;Inputs!C21,AND(Inputs!C22=Inputs!C21,8&lt;7))),1,0)+IF(AND(CE142&gt;0,OR(Inputs!C23&gt;Inputs!C21,AND(Inputs!C23=Inputs!C21,9&lt;7))),1,0)))</f>
        <v>99</v>
      </c>
      <c r="BT142" s="3">
        <f>IF(Inputs!$B$27&lt;&gt;"Ready","PENDING INPUTS",IF(A142&gt;Inputs!$B$6,0,MIN(MAX(0,(BO142+BP142+BQ142)-BR142),MAX(0,C142-D142-(IF(O142&lt;BS142,K142+L142+M142-N142,0)+IF(W142&lt;BS142,S142+T142+U142-V142,0)+IF(AE142&lt;BS142,AA142+AB142+AC142-AD142,0)+IF(AM142&lt;BS142,AI142+AJ142+AK142-AL142,0)+IF(AU142&lt;BS142,AQ142+AR142+AS142-AT142,0)+IF(BC142&lt;BS142,AY142+AZ142+BA142-BB142,0)+IF(BK142&lt;BS142,BG142+BH142+BI142-BJ142,0)+IF(BS142&lt;BS142,BO142+BP142+BQ142-BR142,0)+IF(CA142&lt;BS142,BW142+BX142+BY142-BZ142,0)+IF(CI142&lt;BS142,CE142+CF142+CG142-CH142,0))))))</f>
        <v>0</v>
      </c>
      <c r="BU142" s="3">
        <f>IF(Inputs!$B$27&lt;&gt;"Ready","PENDING INPUTS",MIN((BO142+BP142+BQ142),IF(D142&gt;C142,IF(D142=0,0,BR142*C142/D142),BR142+BT142)))</f>
        <v>0</v>
      </c>
      <c r="BV142" s="3">
        <f>IF(Inputs!$B$27&lt;&gt;"Ready","PENDING INPUTS",MAX(0,(BO142+BP142+BQ142)-BU142))</f>
        <v>0</v>
      </c>
      <c r="BW142" s="3">
        <f>IF(Inputs!$B$27&lt;&gt;"Ready","PENDING INPUTS",CD141)</f>
        <v>0</v>
      </c>
      <c r="BX142" s="3">
        <f>IF(Inputs!$B$27&lt;&gt;"Ready","PENDING INPUTS",IF(A142&lt;=Inputs!$B$6,ROUND(BW142*Inputs!C22/12,2),0))</f>
        <v>0</v>
      </c>
      <c r="BY142" s="3">
        <f>IF(Inputs!$B$27&lt;&gt;"Ready","PENDING INPUTS",IF(AND(A142&lt;=Inputs!$B$6,BW142&gt;0),Inputs!G22,0))</f>
        <v>0</v>
      </c>
      <c r="BZ142" s="3">
        <f>IF(Inputs!$B$27&lt;&gt;"Ready","PENDING INPUTS",IF(A142&gt;Inputs!$B$6,0,MIN((BW142+BX142+BY142),IF(Inputs!H22=1,Inputs!D22,MAX(Inputs!F22,ROUND(BW142*Inputs!E22+BX142+BY142,2))))))</f>
        <v>0</v>
      </c>
      <c r="CA142">
        <f>IF(Inputs!$B$27&lt;&gt;"Ready","PENDING INPUTS",IF(BW142&lt;=0,99,1+IF(AND(K142&gt;0,OR(Inputs!C14&gt;Inputs!C22,AND(Inputs!C14=Inputs!C22,0&lt;8))),1,0)+IF(AND(S142&gt;0,OR(Inputs!C15&gt;Inputs!C22,AND(Inputs!C15=Inputs!C22,1&lt;8))),1,0)+IF(AND(AA142&gt;0,OR(Inputs!C16&gt;Inputs!C22,AND(Inputs!C16=Inputs!C22,2&lt;8))),1,0)+IF(AND(AI142&gt;0,OR(Inputs!C17&gt;Inputs!C22,AND(Inputs!C17=Inputs!C22,3&lt;8))),1,0)+IF(AND(AQ142&gt;0,OR(Inputs!C18&gt;Inputs!C22,AND(Inputs!C18=Inputs!C22,4&lt;8))),1,0)+IF(AND(AY142&gt;0,OR(Inputs!C19&gt;Inputs!C22,AND(Inputs!C19=Inputs!C22,5&lt;8))),1,0)+IF(AND(BG142&gt;0,OR(Inputs!C20&gt;Inputs!C22,AND(Inputs!C20=Inputs!C22,6&lt;8))),1,0)+IF(AND(BO142&gt;0,OR(Inputs!C21&gt;Inputs!C22,AND(Inputs!C21=Inputs!C22,7&lt;8))),1,0)+IF(AND(CE142&gt;0,OR(Inputs!C23&gt;Inputs!C22,AND(Inputs!C23=Inputs!C22,9&lt;8))),1,0)))</f>
        <v>99</v>
      </c>
      <c r="CB142" s="3">
        <f>IF(Inputs!$B$27&lt;&gt;"Ready","PENDING INPUTS",IF(A142&gt;Inputs!$B$6,0,MIN(MAX(0,(BW142+BX142+BY142)-BZ142),MAX(0,C142-D142-(IF(O142&lt;CA142,K142+L142+M142-N142,0)+IF(W142&lt;CA142,S142+T142+U142-V142,0)+IF(AE142&lt;CA142,AA142+AB142+AC142-AD142,0)+IF(AM142&lt;CA142,AI142+AJ142+AK142-AL142,0)+IF(AU142&lt;CA142,AQ142+AR142+AS142-AT142,0)+IF(BC142&lt;CA142,AY142+AZ142+BA142-BB142,0)+IF(BK142&lt;CA142,BG142+BH142+BI142-BJ142,0)+IF(BS142&lt;CA142,BO142+BP142+BQ142-BR142,0)+IF(CA142&lt;CA142,BW142+BX142+BY142-BZ142,0)+IF(CI142&lt;CA142,CE142+CF142+CG142-CH142,0))))))</f>
        <v>0</v>
      </c>
      <c r="CC142" s="3">
        <f>IF(Inputs!$B$27&lt;&gt;"Ready","PENDING INPUTS",MIN((BW142+BX142+BY142),IF(D142&gt;C142,IF(D142=0,0,BZ142*C142/D142),BZ142+CB142)))</f>
        <v>0</v>
      </c>
      <c r="CD142" s="3">
        <f>IF(Inputs!$B$27&lt;&gt;"Ready","PENDING INPUTS",MAX(0,(BW142+BX142+BY142)-CC142))</f>
        <v>0</v>
      </c>
      <c r="CE142" s="3">
        <f>IF(Inputs!$B$27&lt;&gt;"Ready","PENDING INPUTS",CL141)</f>
        <v>0</v>
      </c>
      <c r="CF142" s="3">
        <f>IF(Inputs!$B$27&lt;&gt;"Ready","PENDING INPUTS",IF(A142&lt;=Inputs!$B$6,ROUND(CE142*Inputs!C23/12,2),0))</f>
        <v>0</v>
      </c>
      <c r="CG142" s="3">
        <f>IF(Inputs!$B$27&lt;&gt;"Ready","PENDING INPUTS",IF(AND(A142&lt;=Inputs!$B$6,CE142&gt;0),Inputs!G23,0))</f>
        <v>0</v>
      </c>
      <c r="CH142" s="3">
        <f>IF(Inputs!$B$27&lt;&gt;"Ready","PENDING INPUTS",IF(A142&gt;Inputs!$B$6,0,MIN((CE142+CF142+CG142),IF(Inputs!H23=1,Inputs!D23,MAX(Inputs!F23,ROUND(CE142*Inputs!E23+CF142+CG142,2))))))</f>
        <v>0</v>
      </c>
      <c r="CI142">
        <f>IF(Inputs!$B$27&lt;&gt;"Ready","PENDING INPUTS",IF(CE142&lt;=0,99,1+IF(AND(K142&gt;0,OR(Inputs!C14&gt;Inputs!C23,AND(Inputs!C14=Inputs!C23,0&lt;9))),1,0)+IF(AND(S142&gt;0,OR(Inputs!C15&gt;Inputs!C23,AND(Inputs!C15=Inputs!C23,1&lt;9))),1,0)+IF(AND(AA142&gt;0,OR(Inputs!C16&gt;Inputs!C23,AND(Inputs!C16=Inputs!C23,2&lt;9))),1,0)+IF(AND(AI142&gt;0,OR(Inputs!C17&gt;Inputs!C23,AND(Inputs!C17=Inputs!C23,3&lt;9))),1,0)+IF(AND(AQ142&gt;0,OR(Inputs!C18&gt;Inputs!C23,AND(Inputs!C18=Inputs!C23,4&lt;9))),1,0)+IF(AND(AY142&gt;0,OR(Inputs!C19&gt;Inputs!C23,AND(Inputs!C19=Inputs!C23,5&lt;9))),1,0)+IF(AND(BG142&gt;0,OR(Inputs!C20&gt;Inputs!C23,AND(Inputs!C20=Inputs!C23,6&lt;9))),1,0)+IF(AND(BO142&gt;0,OR(Inputs!C21&gt;Inputs!C23,AND(Inputs!C21=Inputs!C23,7&lt;9))),1,0)+IF(AND(BW142&gt;0,OR(Inputs!C22&gt;Inputs!C23,AND(Inputs!C22=Inputs!C23,8&lt;9))),1,0)))</f>
        <v>99</v>
      </c>
      <c r="CJ142" s="3">
        <f>IF(Inputs!$B$27&lt;&gt;"Ready","PENDING INPUTS",IF(A142&gt;Inputs!$B$6,0,MIN(MAX(0,(CE142+CF142+CG142)-CH142),MAX(0,C142-D142-(IF(O142&lt;CI142,K142+L142+M142-N142,0)+IF(W142&lt;CI142,S142+T142+U142-V142,0)+IF(AE142&lt;CI142,AA142+AB142+AC142-AD142,0)+IF(AM142&lt;CI142,AI142+AJ142+AK142-AL142,0)+IF(AU142&lt;CI142,AQ142+AR142+AS142-AT142,0)+IF(BC142&lt;CI142,AY142+AZ142+BA142-BB142,0)+IF(BK142&lt;CI142,BG142+BH142+BI142-BJ142,0)+IF(BS142&lt;CI142,BO142+BP142+BQ142-BR142,0)+IF(CA142&lt;CI142,BW142+BX142+BY142-BZ142,0)+IF(CI142&lt;CI142,CE142+CF142+CG142-CH142,0))))))</f>
        <v>0</v>
      </c>
      <c r="CK142" s="3">
        <f>IF(Inputs!$B$27&lt;&gt;"Ready","PENDING INPUTS",MIN((CE142+CF142+CG142),IF(D142&gt;C142,IF(D142=0,0,CH142*C142/D142),CH142+CJ142)))</f>
        <v>0</v>
      </c>
      <c r="CL142" s="3">
        <f>IF(Inputs!$B$27&lt;&gt;"Ready","PENDING INPUTS",MAX(0,(CE142+CF142+CG142)-CK142))</f>
        <v>0</v>
      </c>
    </row>
    <row r="143" spans="1:90" ht="27.95" customHeight="1" x14ac:dyDescent="0.25">
      <c r="A143">
        <v>139</v>
      </c>
      <c r="B143" s="13">
        <f>IF(Inputs!$B$27&lt;&gt;"Ready","PENDING INPUTS",EDATE(Inputs!$B$5,A143-1))</f>
        <v>50496</v>
      </c>
      <c r="C143" s="3">
        <f>IF(Inputs!$B$27&lt;&gt;"Ready","PENDING INPUTS",IF(A143&lt;=Inputs!$B$6,MAX(0,Inputs!$B$4+IF(A143=Inputs!$B$7,Inputs!$B$8,0)+IF(A143=Inputs!$B$9,Inputs!$B$10,0)),0))</f>
        <v>0</v>
      </c>
      <c r="D143" s="3">
        <f>IF(Inputs!$B$27&lt;&gt;"Ready","PENDING INPUTS",SUM(N143,V143,AD143,AL143,AT143,BB143,BJ143,BR143,BZ143,CH143))</f>
        <v>0</v>
      </c>
      <c r="E143" s="3">
        <f>IF(Inputs!$B$27&lt;&gt;"Ready","PENDING INPUTS",MAX(0,D143-C143))</f>
        <v>0</v>
      </c>
      <c r="F143" s="3">
        <f>IF(Inputs!$B$27&lt;&gt;"Ready","PENDING INPUTS",SUM(Q143,Y143,AG143,AO143,AW143,BE143,BM143,BU143,CC143,CK143))</f>
        <v>0</v>
      </c>
      <c r="G143" s="3">
        <f>IF(Inputs!$B$27&lt;&gt;"Ready","PENDING INPUTS",SUM(L143,T143,AB143,AJ143,AR143,AZ143,BH143,BP143,BX143,CF143))</f>
        <v>0</v>
      </c>
      <c r="H143" s="3">
        <f>IF(Inputs!$B$27&lt;&gt;"Ready","PENDING INPUTS",SUM(M143,U143,AC143,AK143,AS143,BA143,BI143,BQ143,BY143,CG143))</f>
        <v>0</v>
      </c>
      <c r="I143" s="3">
        <f>IF(Inputs!$B$27&lt;&gt;"Ready","PENDING INPUTS",SUM(R143,Z143,AH143,AP143,AX143,BF143,BN143,BV143,CD143,CL143))</f>
        <v>0</v>
      </c>
      <c r="J143" t="str">
        <f>IF(Inputs!$B$27&lt;&gt;"Ready","PENDING INPUTS",IF(A143&gt;Inputs!$B$6,"Beyond horizon",IF(E143&gt;0.005,"MINIMUM SHORTFALL",IF(I143&lt;0.005,"Paid off","In progress"))))</f>
        <v>Beyond horizon</v>
      </c>
      <c r="K143" s="3">
        <f>IF(Inputs!$B$27&lt;&gt;"Ready","PENDING INPUTS",R142)</f>
        <v>0</v>
      </c>
      <c r="L143" s="3">
        <f>IF(Inputs!$B$27&lt;&gt;"Ready","PENDING INPUTS",IF(A143&lt;=Inputs!$B$6,ROUND(K143*Inputs!C14/12,2),0))</f>
        <v>0</v>
      </c>
      <c r="M143" s="3">
        <f>IF(Inputs!$B$27&lt;&gt;"Ready","PENDING INPUTS",IF(AND(A143&lt;=Inputs!$B$6,K143&gt;0),Inputs!G14,0))</f>
        <v>0</v>
      </c>
      <c r="N143" s="3">
        <f>IF(Inputs!$B$27&lt;&gt;"Ready","PENDING INPUTS",IF(A143&gt;Inputs!$B$6,0,MIN((K143+L143+M143),IF(Inputs!H14=1,Inputs!D14,MAX(Inputs!F14,ROUND(K143*Inputs!E14+L143+M143,2))))))</f>
        <v>0</v>
      </c>
      <c r="O143">
        <f>IF(Inputs!$B$27&lt;&gt;"Ready","PENDING INPUTS",IF(K143&lt;=0,99,1+IF(AND(S143&gt;0,OR(Inputs!C15&gt;Inputs!C14,AND(Inputs!C15=Inputs!C14,1&lt;0))),1,0)+IF(AND(AA143&gt;0,OR(Inputs!C16&gt;Inputs!C14,AND(Inputs!C16=Inputs!C14,2&lt;0))),1,0)+IF(AND(AI143&gt;0,OR(Inputs!C17&gt;Inputs!C14,AND(Inputs!C17=Inputs!C14,3&lt;0))),1,0)+IF(AND(AQ143&gt;0,OR(Inputs!C18&gt;Inputs!C14,AND(Inputs!C18=Inputs!C14,4&lt;0))),1,0)+IF(AND(AY143&gt;0,OR(Inputs!C19&gt;Inputs!C14,AND(Inputs!C19=Inputs!C14,5&lt;0))),1,0)+IF(AND(BG143&gt;0,OR(Inputs!C20&gt;Inputs!C14,AND(Inputs!C20=Inputs!C14,6&lt;0))),1,0)+IF(AND(BO143&gt;0,OR(Inputs!C21&gt;Inputs!C14,AND(Inputs!C21=Inputs!C14,7&lt;0))),1,0)+IF(AND(BW143&gt;0,OR(Inputs!C22&gt;Inputs!C14,AND(Inputs!C22=Inputs!C14,8&lt;0))),1,0)+IF(AND(CE143&gt;0,OR(Inputs!C23&gt;Inputs!C14,AND(Inputs!C23=Inputs!C14,9&lt;0))),1,0)))</f>
        <v>99</v>
      </c>
      <c r="P143" s="3">
        <f>IF(Inputs!$B$27&lt;&gt;"Ready","PENDING INPUTS",IF(A143&gt;Inputs!$B$6,0,MIN(MAX(0,(K143+L143+M143)-N143),MAX(0,C143-D143-(IF(O143&lt;O143,K143+L143+M143-N143,0)+IF(W143&lt;O143,S143+T143+U143-V143,0)+IF(AE143&lt;O143,AA143+AB143+AC143-AD143,0)+IF(AM143&lt;O143,AI143+AJ143+AK143-AL143,0)+IF(AU143&lt;O143,AQ143+AR143+AS143-AT143,0)+IF(BC143&lt;O143,AY143+AZ143+BA143-BB143,0)+IF(BK143&lt;O143,BG143+BH143+BI143-BJ143,0)+IF(BS143&lt;O143,BO143+BP143+BQ143-BR143,0)+IF(CA143&lt;O143,BW143+BX143+BY143-BZ143,0)+IF(CI143&lt;O143,CE143+CF143+CG143-CH143,0))))))</f>
        <v>0</v>
      </c>
      <c r="Q143" s="3">
        <f>IF(Inputs!$B$27&lt;&gt;"Ready","PENDING INPUTS",MIN((K143+L143+M143),IF(D143&gt;C143,IF(D143=0,0,N143*C143/D143),N143+P143)))</f>
        <v>0</v>
      </c>
      <c r="R143" s="3">
        <f>IF(Inputs!$B$27&lt;&gt;"Ready","PENDING INPUTS",MAX(0,(K143+L143+M143)-Q143))</f>
        <v>0</v>
      </c>
      <c r="S143" s="3">
        <f>IF(Inputs!$B$27&lt;&gt;"Ready","PENDING INPUTS",Z142)</f>
        <v>0</v>
      </c>
      <c r="T143" s="3">
        <f>IF(Inputs!$B$27&lt;&gt;"Ready","PENDING INPUTS",IF(A143&lt;=Inputs!$B$6,ROUND(S143*Inputs!C15/12,2),0))</f>
        <v>0</v>
      </c>
      <c r="U143" s="3">
        <f>IF(Inputs!$B$27&lt;&gt;"Ready","PENDING INPUTS",IF(AND(A143&lt;=Inputs!$B$6,S143&gt;0),Inputs!G15,0))</f>
        <v>0</v>
      </c>
      <c r="V143" s="3">
        <f>IF(Inputs!$B$27&lt;&gt;"Ready","PENDING INPUTS",IF(A143&gt;Inputs!$B$6,0,MIN((S143+T143+U143),IF(Inputs!H15=1,Inputs!D15,MAX(Inputs!F15,ROUND(S143*Inputs!E15+T143+U143,2))))))</f>
        <v>0</v>
      </c>
      <c r="W143">
        <f>IF(Inputs!$B$27&lt;&gt;"Ready","PENDING INPUTS",IF(S143&lt;=0,99,1+IF(AND(K143&gt;0,OR(Inputs!C14&gt;Inputs!C15,AND(Inputs!C14=Inputs!C15,0&lt;1))),1,0)+IF(AND(AA143&gt;0,OR(Inputs!C16&gt;Inputs!C15,AND(Inputs!C16=Inputs!C15,2&lt;1))),1,0)+IF(AND(AI143&gt;0,OR(Inputs!C17&gt;Inputs!C15,AND(Inputs!C17=Inputs!C15,3&lt;1))),1,0)+IF(AND(AQ143&gt;0,OR(Inputs!C18&gt;Inputs!C15,AND(Inputs!C18=Inputs!C15,4&lt;1))),1,0)+IF(AND(AY143&gt;0,OR(Inputs!C19&gt;Inputs!C15,AND(Inputs!C19=Inputs!C15,5&lt;1))),1,0)+IF(AND(BG143&gt;0,OR(Inputs!C20&gt;Inputs!C15,AND(Inputs!C20=Inputs!C15,6&lt;1))),1,0)+IF(AND(BO143&gt;0,OR(Inputs!C21&gt;Inputs!C15,AND(Inputs!C21=Inputs!C15,7&lt;1))),1,0)+IF(AND(BW143&gt;0,OR(Inputs!C22&gt;Inputs!C15,AND(Inputs!C22=Inputs!C15,8&lt;1))),1,0)+IF(AND(CE143&gt;0,OR(Inputs!C23&gt;Inputs!C15,AND(Inputs!C23=Inputs!C15,9&lt;1))),1,0)))</f>
        <v>99</v>
      </c>
      <c r="X143" s="3">
        <f>IF(Inputs!$B$27&lt;&gt;"Ready","PENDING INPUTS",IF(A143&gt;Inputs!$B$6,0,MIN(MAX(0,(S143+T143+U143)-V143),MAX(0,C143-D143-(IF(O143&lt;W143,K143+L143+M143-N143,0)+IF(W143&lt;W143,S143+T143+U143-V143,0)+IF(AE143&lt;W143,AA143+AB143+AC143-AD143,0)+IF(AM143&lt;W143,AI143+AJ143+AK143-AL143,0)+IF(AU143&lt;W143,AQ143+AR143+AS143-AT143,0)+IF(BC143&lt;W143,AY143+AZ143+BA143-BB143,0)+IF(BK143&lt;W143,BG143+BH143+BI143-BJ143,0)+IF(BS143&lt;W143,BO143+BP143+BQ143-BR143,0)+IF(CA143&lt;W143,BW143+BX143+BY143-BZ143,0)+IF(CI143&lt;W143,CE143+CF143+CG143-CH143,0))))))</f>
        <v>0</v>
      </c>
      <c r="Y143" s="3">
        <f>IF(Inputs!$B$27&lt;&gt;"Ready","PENDING INPUTS",MIN((S143+T143+U143),IF(D143&gt;C143,IF(D143=0,0,V143*C143/D143),V143+X143)))</f>
        <v>0</v>
      </c>
      <c r="Z143" s="3">
        <f>IF(Inputs!$B$27&lt;&gt;"Ready","PENDING INPUTS",MAX(0,(S143+T143+U143)-Y143))</f>
        <v>0</v>
      </c>
      <c r="AA143" s="3">
        <f>IF(Inputs!$B$27&lt;&gt;"Ready","PENDING INPUTS",AH142)</f>
        <v>0</v>
      </c>
      <c r="AB143" s="3">
        <f>IF(Inputs!$B$27&lt;&gt;"Ready","PENDING INPUTS",IF(A143&lt;=Inputs!$B$6,ROUND(AA143*Inputs!C16/12,2),0))</f>
        <v>0</v>
      </c>
      <c r="AC143" s="3">
        <f>IF(Inputs!$B$27&lt;&gt;"Ready","PENDING INPUTS",IF(AND(A143&lt;=Inputs!$B$6,AA143&gt;0),Inputs!G16,0))</f>
        <v>0</v>
      </c>
      <c r="AD143" s="3">
        <f>IF(Inputs!$B$27&lt;&gt;"Ready","PENDING INPUTS",IF(A143&gt;Inputs!$B$6,0,MIN((AA143+AB143+AC143),IF(Inputs!H16=1,Inputs!D16,MAX(Inputs!F16,ROUND(AA143*Inputs!E16+AB143+AC143,2))))))</f>
        <v>0</v>
      </c>
      <c r="AE143">
        <f>IF(Inputs!$B$27&lt;&gt;"Ready","PENDING INPUTS",IF(AA143&lt;=0,99,1+IF(AND(K143&gt;0,OR(Inputs!C14&gt;Inputs!C16,AND(Inputs!C14=Inputs!C16,0&lt;2))),1,0)+IF(AND(S143&gt;0,OR(Inputs!C15&gt;Inputs!C16,AND(Inputs!C15=Inputs!C16,1&lt;2))),1,0)+IF(AND(AI143&gt;0,OR(Inputs!C17&gt;Inputs!C16,AND(Inputs!C17=Inputs!C16,3&lt;2))),1,0)+IF(AND(AQ143&gt;0,OR(Inputs!C18&gt;Inputs!C16,AND(Inputs!C18=Inputs!C16,4&lt;2))),1,0)+IF(AND(AY143&gt;0,OR(Inputs!C19&gt;Inputs!C16,AND(Inputs!C19=Inputs!C16,5&lt;2))),1,0)+IF(AND(BG143&gt;0,OR(Inputs!C20&gt;Inputs!C16,AND(Inputs!C20=Inputs!C16,6&lt;2))),1,0)+IF(AND(BO143&gt;0,OR(Inputs!C21&gt;Inputs!C16,AND(Inputs!C21=Inputs!C16,7&lt;2))),1,0)+IF(AND(BW143&gt;0,OR(Inputs!C22&gt;Inputs!C16,AND(Inputs!C22=Inputs!C16,8&lt;2))),1,0)+IF(AND(CE143&gt;0,OR(Inputs!C23&gt;Inputs!C16,AND(Inputs!C23=Inputs!C16,9&lt;2))),1,0)))</f>
        <v>99</v>
      </c>
      <c r="AF143" s="3">
        <f>IF(Inputs!$B$27&lt;&gt;"Ready","PENDING INPUTS",IF(A143&gt;Inputs!$B$6,0,MIN(MAX(0,(AA143+AB143+AC143)-AD143),MAX(0,C143-D143-(IF(O143&lt;AE143,K143+L143+M143-N143,0)+IF(W143&lt;AE143,S143+T143+U143-V143,0)+IF(AE143&lt;AE143,AA143+AB143+AC143-AD143,0)+IF(AM143&lt;AE143,AI143+AJ143+AK143-AL143,0)+IF(AU143&lt;AE143,AQ143+AR143+AS143-AT143,0)+IF(BC143&lt;AE143,AY143+AZ143+BA143-BB143,0)+IF(BK143&lt;AE143,BG143+BH143+BI143-BJ143,0)+IF(BS143&lt;AE143,BO143+BP143+BQ143-BR143,0)+IF(CA143&lt;AE143,BW143+BX143+BY143-BZ143,0)+IF(CI143&lt;AE143,CE143+CF143+CG143-CH143,0))))))</f>
        <v>0</v>
      </c>
      <c r="AG143" s="3">
        <f>IF(Inputs!$B$27&lt;&gt;"Ready","PENDING INPUTS",MIN((AA143+AB143+AC143),IF(D143&gt;C143,IF(D143=0,0,AD143*C143/D143),AD143+AF143)))</f>
        <v>0</v>
      </c>
      <c r="AH143" s="3">
        <f>IF(Inputs!$B$27&lt;&gt;"Ready","PENDING INPUTS",MAX(0,(AA143+AB143+AC143)-AG143))</f>
        <v>0</v>
      </c>
      <c r="AI143" s="3">
        <f>IF(Inputs!$B$27&lt;&gt;"Ready","PENDING INPUTS",AP142)</f>
        <v>0</v>
      </c>
      <c r="AJ143" s="3">
        <f>IF(Inputs!$B$27&lt;&gt;"Ready","PENDING INPUTS",IF(A143&lt;=Inputs!$B$6,ROUND(AI143*Inputs!C17/12,2),0))</f>
        <v>0</v>
      </c>
      <c r="AK143" s="3">
        <f>IF(Inputs!$B$27&lt;&gt;"Ready","PENDING INPUTS",IF(AND(A143&lt;=Inputs!$B$6,AI143&gt;0),Inputs!G17,0))</f>
        <v>0</v>
      </c>
      <c r="AL143" s="3">
        <f>IF(Inputs!$B$27&lt;&gt;"Ready","PENDING INPUTS",IF(A143&gt;Inputs!$B$6,0,MIN((AI143+AJ143+AK143),IF(Inputs!H17=1,Inputs!D17,MAX(Inputs!F17,ROUND(AI143*Inputs!E17+AJ143+AK143,2))))))</f>
        <v>0</v>
      </c>
      <c r="AM143">
        <f>IF(Inputs!$B$27&lt;&gt;"Ready","PENDING INPUTS",IF(AI143&lt;=0,99,1+IF(AND(K143&gt;0,OR(Inputs!C14&gt;Inputs!C17,AND(Inputs!C14=Inputs!C17,0&lt;3))),1,0)+IF(AND(S143&gt;0,OR(Inputs!C15&gt;Inputs!C17,AND(Inputs!C15=Inputs!C17,1&lt;3))),1,0)+IF(AND(AA143&gt;0,OR(Inputs!C16&gt;Inputs!C17,AND(Inputs!C16=Inputs!C17,2&lt;3))),1,0)+IF(AND(AQ143&gt;0,OR(Inputs!C18&gt;Inputs!C17,AND(Inputs!C18=Inputs!C17,4&lt;3))),1,0)+IF(AND(AY143&gt;0,OR(Inputs!C19&gt;Inputs!C17,AND(Inputs!C19=Inputs!C17,5&lt;3))),1,0)+IF(AND(BG143&gt;0,OR(Inputs!C20&gt;Inputs!C17,AND(Inputs!C20=Inputs!C17,6&lt;3))),1,0)+IF(AND(BO143&gt;0,OR(Inputs!C21&gt;Inputs!C17,AND(Inputs!C21=Inputs!C17,7&lt;3))),1,0)+IF(AND(BW143&gt;0,OR(Inputs!C22&gt;Inputs!C17,AND(Inputs!C22=Inputs!C17,8&lt;3))),1,0)+IF(AND(CE143&gt;0,OR(Inputs!C23&gt;Inputs!C17,AND(Inputs!C23=Inputs!C17,9&lt;3))),1,0)))</f>
        <v>99</v>
      </c>
      <c r="AN143" s="3">
        <f>IF(Inputs!$B$27&lt;&gt;"Ready","PENDING INPUTS",IF(A143&gt;Inputs!$B$6,0,MIN(MAX(0,(AI143+AJ143+AK143)-AL143),MAX(0,C143-D143-(IF(O143&lt;AM143,K143+L143+M143-N143,0)+IF(W143&lt;AM143,S143+T143+U143-V143,0)+IF(AE143&lt;AM143,AA143+AB143+AC143-AD143,0)+IF(AM143&lt;AM143,AI143+AJ143+AK143-AL143,0)+IF(AU143&lt;AM143,AQ143+AR143+AS143-AT143,0)+IF(BC143&lt;AM143,AY143+AZ143+BA143-BB143,0)+IF(BK143&lt;AM143,BG143+BH143+BI143-BJ143,0)+IF(BS143&lt;AM143,BO143+BP143+BQ143-BR143,0)+IF(CA143&lt;AM143,BW143+BX143+BY143-BZ143,0)+IF(CI143&lt;AM143,CE143+CF143+CG143-CH143,0))))))</f>
        <v>0</v>
      </c>
      <c r="AO143" s="3">
        <f>IF(Inputs!$B$27&lt;&gt;"Ready","PENDING INPUTS",MIN((AI143+AJ143+AK143),IF(D143&gt;C143,IF(D143=0,0,AL143*C143/D143),AL143+AN143)))</f>
        <v>0</v>
      </c>
      <c r="AP143" s="3">
        <f>IF(Inputs!$B$27&lt;&gt;"Ready","PENDING INPUTS",MAX(0,(AI143+AJ143+AK143)-AO143))</f>
        <v>0</v>
      </c>
      <c r="AQ143" s="3">
        <f>IF(Inputs!$B$27&lt;&gt;"Ready","PENDING INPUTS",AX142)</f>
        <v>0</v>
      </c>
      <c r="AR143" s="3">
        <f>IF(Inputs!$B$27&lt;&gt;"Ready","PENDING INPUTS",IF(A143&lt;=Inputs!$B$6,ROUND(AQ143*Inputs!C18/12,2),0))</f>
        <v>0</v>
      </c>
      <c r="AS143" s="3">
        <f>IF(Inputs!$B$27&lt;&gt;"Ready","PENDING INPUTS",IF(AND(A143&lt;=Inputs!$B$6,AQ143&gt;0),Inputs!G18,0))</f>
        <v>0</v>
      </c>
      <c r="AT143" s="3">
        <f>IF(Inputs!$B$27&lt;&gt;"Ready","PENDING INPUTS",IF(A143&gt;Inputs!$B$6,0,MIN((AQ143+AR143+AS143),IF(Inputs!H18=1,Inputs!D18,MAX(Inputs!F18,ROUND(AQ143*Inputs!E18+AR143+AS143,2))))))</f>
        <v>0</v>
      </c>
      <c r="AU143">
        <f>IF(Inputs!$B$27&lt;&gt;"Ready","PENDING INPUTS",IF(AQ143&lt;=0,99,1+IF(AND(K143&gt;0,OR(Inputs!C14&gt;Inputs!C18,AND(Inputs!C14=Inputs!C18,0&lt;4))),1,0)+IF(AND(S143&gt;0,OR(Inputs!C15&gt;Inputs!C18,AND(Inputs!C15=Inputs!C18,1&lt;4))),1,0)+IF(AND(AA143&gt;0,OR(Inputs!C16&gt;Inputs!C18,AND(Inputs!C16=Inputs!C18,2&lt;4))),1,0)+IF(AND(AI143&gt;0,OR(Inputs!C17&gt;Inputs!C18,AND(Inputs!C17=Inputs!C18,3&lt;4))),1,0)+IF(AND(AY143&gt;0,OR(Inputs!C19&gt;Inputs!C18,AND(Inputs!C19=Inputs!C18,5&lt;4))),1,0)+IF(AND(BG143&gt;0,OR(Inputs!C20&gt;Inputs!C18,AND(Inputs!C20=Inputs!C18,6&lt;4))),1,0)+IF(AND(BO143&gt;0,OR(Inputs!C21&gt;Inputs!C18,AND(Inputs!C21=Inputs!C18,7&lt;4))),1,0)+IF(AND(BW143&gt;0,OR(Inputs!C22&gt;Inputs!C18,AND(Inputs!C22=Inputs!C18,8&lt;4))),1,0)+IF(AND(CE143&gt;0,OR(Inputs!C23&gt;Inputs!C18,AND(Inputs!C23=Inputs!C18,9&lt;4))),1,0)))</f>
        <v>99</v>
      </c>
      <c r="AV143" s="3">
        <f>IF(Inputs!$B$27&lt;&gt;"Ready","PENDING INPUTS",IF(A143&gt;Inputs!$B$6,0,MIN(MAX(0,(AQ143+AR143+AS143)-AT143),MAX(0,C143-D143-(IF(O143&lt;AU143,K143+L143+M143-N143,0)+IF(W143&lt;AU143,S143+T143+U143-V143,0)+IF(AE143&lt;AU143,AA143+AB143+AC143-AD143,0)+IF(AM143&lt;AU143,AI143+AJ143+AK143-AL143,0)+IF(AU143&lt;AU143,AQ143+AR143+AS143-AT143,0)+IF(BC143&lt;AU143,AY143+AZ143+BA143-BB143,0)+IF(BK143&lt;AU143,BG143+BH143+BI143-BJ143,0)+IF(BS143&lt;AU143,BO143+BP143+BQ143-BR143,0)+IF(CA143&lt;AU143,BW143+BX143+BY143-BZ143,0)+IF(CI143&lt;AU143,CE143+CF143+CG143-CH143,0))))))</f>
        <v>0</v>
      </c>
      <c r="AW143" s="3">
        <f>IF(Inputs!$B$27&lt;&gt;"Ready","PENDING INPUTS",MIN((AQ143+AR143+AS143),IF(D143&gt;C143,IF(D143=0,0,AT143*C143/D143),AT143+AV143)))</f>
        <v>0</v>
      </c>
      <c r="AX143" s="3">
        <f>IF(Inputs!$B$27&lt;&gt;"Ready","PENDING INPUTS",MAX(0,(AQ143+AR143+AS143)-AW143))</f>
        <v>0</v>
      </c>
      <c r="AY143" s="3">
        <f>IF(Inputs!$B$27&lt;&gt;"Ready","PENDING INPUTS",BF142)</f>
        <v>0</v>
      </c>
      <c r="AZ143" s="3">
        <f>IF(Inputs!$B$27&lt;&gt;"Ready","PENDING INPUTS",IF(A143&lt;=Inputs!$B$6,ROUND(AY143*Inputs!C19/12,2),0))</f>
        <v>0</v>
      </c>
      <c r="BA143" s="3">
        <f>IF(Inputs!$B$27&lt;&gt;"Ready","PENDING INPUTS",IF(AND(A143&lt;=Inputs!$B$6,AY143&gt;0),Inputs!G19,0))</f>
        <v>0</v>
      </c>
      <c r="BB143" s="3">
        <f>IF(Inputs!$B$27&lt;&gt;"Ready","PENDING INPUTS",IF(A143&gt;Inputs!$B$6,0,MIN((AY143+AZ143+BA143),IF(Inputs!H19=1,Inputs!D19,MAX(Inputs!F19,ROUND(AY143*Inputs!E19+AZ143+BA143,2))))))</f>
        <v>0</v>
      </c>
      <c r="BC143">
        <f>IF(Inputs!$B$27&lt;&gt;"Ready","PENDING INPUTS",IF(AY143&lt;=0,99,1+IF(AND(K143&gt;0,OR(Inputs!C14&gt;Inputs!C19,AND(Inputs!C14=Inputs!C19,0&lt;5))),1,0)+IF(AND(S143&gt;0,OR(Inputs!C15&gt;Inputs!C19,AND(Inputs!C15=Inputs!C19,1&lt;5))),1,0)+IF(AND(AA143&gt;0,OR(Inputs!C16&gt;Inputs!C19,AND(Inputs!C16=Inputs!C19,2&lt;5))),1,0)+IF(AND(AI143&gt;0,OR(Inputs!C17&gt;Inputs!C19,AND(Inputs!C17=Inputs!C19,3&lt;5))),1,0)+IF(AND(AQ143&gt;0,OR(Inputs!C18&gt;Inputs!C19,AND(Inputs!C18=Inputs!C19,4&lt;5))),1,0)+IF(AND(BG143&gt;0,OR(Inputs!C20&gt;Inputs!C19,AND(Inputs!C20=Inputs!C19,6&lt;5))),1,0)+IF(AND(BO143&gt;0,OR(Inputs!C21&gt;Inputs!C19,AND(Inputs!C21=Inputs!C19,7&lt;5))),1,0)+IF(AND(BW143&gt;0,OR(Inputs!C22&gt;Inputs!C19,AND(Inputs!C22=Inputs!C19,8&lt;5))),1,0)+IF(AND(CE143&gt;0,OR(Inputs!C23&gt;Inputs!C19,AND(Inputs!C23=Inputs!C19,9&lt;5))),1,0)))</f>
        <v>99</v>
      </c>
      <c r="BD143" s="3">
        <f>IF(Inputs!$B$27&lt;&gt;"Ready","PENDING INPUTS",IF(A143&gt;Inputs!$B$6,0,MIN(MAX(0,(AY143+AZ143+BA143)-BB143),MAX(0,C143-D143-(IF(O143&lt;BC143,K143+L143+M143-N143,0)+IF(W143&lt;BC143,S143+T143+U143-V143,0)+IF(AE143&lt;BC143,AA143+AB143+AC143-AD143,0)+IF(AM143&lt;BC143,AI143+AJ143+AK143-AL143,0)+IF(AU143&lt;BC143,AQ143+AR143+AS143-AT143,0)+IF(BC143&lt;BC143,AY143+AZ143+BA143-BB143,0)+IF(BK143&lt;BC143,BG143+BH143+BI143-BJ143,0)+IF(BS143&lt;BC143,BO143+BP143+BQ143-BR143,0)+IF(CA143&lt;BC143,BW143+BX143+BY143-BZ143,0)+IF(CI143&lt;BC143,CE143+CF143+CG143-CH143,0))))))</f>
        <v>0</v>
      </c>
      <c r="BE143" s="3">
        <f>IF(Inputs!$B$27&lt;&gt;"Ready","PENDING INPUTS",MIN((AY143+AZ143+BA143),IF(D143&gt;C143,IF(D143=0,0,BB143*C143/D143),BB143+BD143)))</f>
        <v>0</v>
      </c>
      <c r="BF143" s="3">
        <f>IF(Inputs!$B$27&lt;&gt;"Ready","PENDING INPUTS",MAX(0,(AY143+AZ143+BA143)-BE143))</f>
        <v>0</v>
      </c>
      <c r="BG143" s="3">
        <f>IF(Inputs!$B$27&lt;&gt;"Ready","PENDING INPUTS",BN142)</f>
        <v>0</v>
      </c>
      <c r="BH143" s="3">
        <f>IF(Inputs!$B$27&lt;&gt;"Ready","PENDING INPUTS",IF(A143&lt;=Inputs!$B$6,ROUND(BG143*Inputs!C20/12,2),0))</f>
        <v>0</v>
      </c>
      <c r="BI143" s="3">
        <f>IF(Inputs!$B$27&lt;&gt;"Ready","PENDING INPUTS",IF(AND(A143&lt;=Inputs!$B$6,BG143&gt;0),Inputs!G20,0))</f>
        <v>0</v>
      </c>
      <c r="BJ143" s="3">
        <f>IF(Inputs!$B$27&lt;&gt;"Ready","PENDING INPUTS",IF(A143&gt;Inputs!$B$6,0,MIN((BG143+BH143+BI143),IF(Inputs!H20=1,Inputs!D20,MAX(Inputs!F20,ROUND(BG143*Inputs!E20+BH143+BI143,2))))))</f>
        <v>0</v>
      </c>
      <c r="BK143">
        <f>IF(Inputs!$B$27&lt;&gt;"Ready","PENDING INPUTS",IF(BG143&lt;=0,99,1+IF(AND(K143&gt;0,OR(Inputs!C14&gt;Inputs!C20,AND(Inputs!C14=Inputs!C20,0&lt;6))),1,0)+IF(AND(S143&gt;0,OR(Inputs!C15&gt;Inputs!C20,AND(Inputs!C15=Inputs!C20,1&lt;6))),1,0)+IF(AND(AA143&gt;0,OR(Inputs!C16&gt;Inputs!C20,AND(Inputs!C16=Inputs!C20,2&lt;6))),1,0)+IF(AND(AI143&gt;0,OR(Inputs!C17&gt;Inputs!C20,AND(Inputs!C17=Inputs!C20,3&lt;6))),1,0)+IF(AND(AQ143&gt;0,OR(Inputs!C18&gt;Inputs!C20,AND(Inputs!C18=Inputs!C20,4&lt;6))),1,0)+IF(AND(AY143&gt;0,OR(Inputs!C19&gt;Inputs!C20,AND(Inputs!C19=Inputs!C20,5&lt;6))),1,0)+IF(AND(BO143&gt;0,OR(Inputs!C21&gt;Inputs!C20,AND(Inputs!C21=Inputs!C20,7&lt;6))),1,0)+IF(AND(BW143&gt;0,OR(Inputs!C22&gt;Inputs!C20,AND(Inputs!C22=Inputs!C20,8&lt;6))),1,0)+IF(AND(CE143&gt;0,OR(Inputs!C23&gt;Inputs!C20,AND(Inputs!C23=Inputs!C20,9&lt;6))),1,0)))</f>
        <v>99</v>
      </c>
      <c r="BL143" s="3">
        <f>IF(Inputs!$B$27&lt;&gt;"Ready","PENDING INPUTS",IF(A143&gt;Inputs!$B$6,0,MIN(MAX(0,(BG143+BH143+BI143)-BJ143),MAX(0,C143-D143-(IF(O143&lt;BK143,K143+L143+M143-N143,0)+IF(W143&lt;BK143,S143+T143+U143-V143,0)+IF(AE143&lt;BK143,AA143+AB143+AC143-AD143,0)+IF(AM143&lt;BK143,AI143+AJ143+AK143-AL143,0)+IF(AU143&lt;BK143,AQ143+AR143+AS143-AT143,0)+IF(BC143&lt;BK143,AY143+AZ143+BA143-BB143,0)+IF(BK143&lt;BK143,BG143+BH143+BI143-BJ143,0)+IF(BS143&lt;BK143,BO143+BP143+BQ143-BR143,0)+IF(CA143&lt;BK143,BW143+BX143+BY143-BZ143,0)+IF(CI143&lt;BK143,CE143+CF143+CG143-CH143,0))))))</f>
        <v>0</v>
      </c>
      <c r="BM143" s="3">
        <f>IF(Inputs!$B$27&lt;&gt;"Ready","PENDING INPUTS",MIN((BG143+BH143+BI143),IF(D143&gt;C143,IF(D143=0,0,BJ143*C143/D143),BJ143+BL143)))</f>
        <v>0</v>
      </c>
      <c r="BN143" s="3">
        <f>IF(Inputs!$B$27&lt;&gt;"Ready","PENDING INPUTS",MAX(0,(BG143+BH143+BI143)-BM143))</f>
        <v>0</v>
      </c>
      <c r="BO143" s="3">
        <f>IF(Inputs!$B$27&lt;&gt;"Ready","PENDING INPUTS",BV142)</f>
        <v>0</v>
      </c>
      <c r="BP143" s="3">
        <f>IF(Inputs!$B$27&lt;&gt;"Ready","PENDING INPUTS",IF(A143&lt;=Inputs!$B$6,ROUND(BO143*Inputs!C21/12,2),0))</f>
        <v>0</v>
      </c>
      <c r="BQ143" s="3">
        <f>IF(Inputs!$B$27&lt;&gt;"Ready","PENDING INPUTS",IF(AND(A143&lt;=Inputs!$B$6,BO143&gt;0),Inputs!G21,0))</f>
        <v>0</v>
      </c>
      <c r="BR143" s="3">
        <f>IF(Inputs!$B$27&lt;&gt;"Ready","PENDING INPUTS",IF(A143&gt;Inputs!$B$6,0,MIN((BO143+BP143+BQ143),IF(Inputs!H21=1,Inputs!D21,MAX(Inputs!F21,ROUND(BO143*Inputs!E21+BP143+BQ143,2))))))</f>
        <v>0</v>
      </c>
      <c r="BS143">
        <f>IF(Inputs!$B$27&lt;&gt;"Ready","PENDING INPUTS",IF(BO143&lt;=0,99,1+IF(AND(K143&gt;0,OR(Inputs!C14&gt;Inputs!C21,AND(Inputs!C14=Inputs!C21,0&lt;7))),1,0)+IF(AND(S143&gt;0,OR(Inputs!C15&gt;Inputs!C21,AND(Inputs!C15=Inputs!C21,1&lt;7))),1,0)+IF(AND(AA143&gt;0,OR(Inputs!C16&gt;Inputs!C21,AND(Inputs!C16=Inputs!C21,2&lt;7))),1,0)+IF(AND(AI143&gt;0,OR(Inputs!C17&gt;Inputs!C21,AND(Inputs!C17=Inputs!C21,3&lt;7))),1,0)+IF(AND(AQ143&gt;0,OR(Inputs!C18&gt;Inputs!C21,AND(Inputs!C18=Inputs!C21,4&lt;7))),1,0)+IF(AND(AY143&gt;0,OR(Inputs!C19&gt;Inputs!C21,AND(Inputs!C19=Inputs!C21,5&lt;7))),1,0)+IF(AND(BG143&gt;0,OR(Inputs!C20&gt;Inputs!C21,AND(Inputs!C20=Inputs!C21,6&lt;7))),1,0)+IF(AND(BW143&gt;0,OR(Inputs!C22&gt;Inputs!C21,AND(Inputs!C22=Inputs!C21,8&lt;7))),1,0)+IF(AND(CE143&gt;0,OR(Inputs!C23&gt;Inputs!C21,AND(Inputs!C23=Inputs!C21,9&lt;7))),1,0)))</f>
        <v>99</v>
      </c>
      <c r="BT143" s="3">
        <f>IF(Inputs!$B$27&lt;&gt;"Ready","PENDING INPUTS",IF(A143&gt;Inputs!$B$6,0,MIN(MAX(0,(BO143+BP143+BQ143)-BR143),MAX(0,C143-D143-(IF(O143&lt;BS143,K143+L143+M143-N143,0)+IF(W143&lt;BS143,S143+T143+U143-V143,0)+IF(AE143&lt;BS143,AA143+AB143+AC143-AD143,0)+IF(AM143&lt;BS143,AI143+AJ143+AK143-AL143,0)+IF(AU143&lt;BS143,AQ143+AR143+AS143-AT143,0)+IF(BC143&lt;BS143,AY143+AZ143+BA143-BB143,0)+IF(BK143&lt;BS143,BG143+BH143+BI143-BJ143,0)+IF(BS143&lt;BS143,BO143+BP143+BQ143-BR143,0)+IF(CA143&lt;BS143,BW143+BX143+BY143-BZ143,0)+IF(CI143&lt;BS143,CE143+CF143+CG143-CH143,0))))))</f>
        <v>0</v>
      </c>
      <c r="BU143" s="3">
        <f>IF(Inputs!$B$27&lt;&gt;"Ready","PENDING INPUTS",MIN((BO143+BP143+BQ143),IF(D143&gt;C143,IF(D143=0,0,BR143*C143/D143),BR143+BT143)))</f>
        <v>0</v>
      </c>
      <c r="BV143" s="3">
        <f>IF(Inputs!$B$27&lt;&gt;"Ready","PENDING INPUTS",MAX(0,(BO143+BP143+BQ143)-BU143))</f>
        <v>0</v>
      </c>
      <c r="BW143" s="3">
        <f>IF(Inputs!$B$27&lt;&gt;"Ready","PENDING INPUTS",CD142)</f>
        <v>0</v>
      </c>
      <c r="BX143" s="3">
        <f>IF(Inputs!$B$27&lt;&gt;"Ready","PENDING INPUTS",IF(A143&lt;=Inputs!$B$6,ROUND(BW143*Inputs!C22/12,2),0))</f>
        <v>0</v>
      </c>
      <c r="BY143" s="3">
        <f>IF(Inputs!$B$27&lt;&gt;"Ready","PENDING INPUTS",IF(AND(A143&lt;=Inputs!$B$6,BW143&gt;0),Inputs!G22,0))</f>
        <v>0</v>
      </c>
      <c r="BZ143" s="3">
        <f>IF(Inputs!$B$27&lt;&gt;"Ready","PENDING INPUTS",IF(A143&gt;Inputs!$B$6,0,MIN((BW143+BX143+BY143),IF(Inputs!H22=1,Inputs!D22,MAX(Inputs!F22,ROUND(BW143*Inputs!E22+BX143+BY143,2))))))</f>
        <v>0</v>
      </c>
      <c r="CA143">
        <f>IF(Inputs!$B$27&lt;&gt;"Ready","PENDING INPUTS",IF(BW143&lt;=0,99,1+IF(AND(K143&gt;0,OR(Inputs!C14&gt;Inputs!C22,AND(Inputs!C14=Inputs!C22,0&lt;8))),1,0)+IF(AND(S143&gt;0,OR(Inputs!C15&gt;Inputs!C22,AND(Inputs!C15=Inputs!C22,1&lt;8))),1,0)+IF(AND(AA143&gt;0,OR(Inputs!C16&gt;Inputs!C22,AND(Inputs!C16=Inputs!C22,2&lt;8))),1,0)+IF(AND(AI143&gt;0,OR(Inputs!C17&gt;Inputs!C22,AND(Inputs!C17=Inputs!C22,3&lt;8))),1,0)+IF(AND(AQ143&gt;0,OR(Inputs!C18&gt;Inputs!C22,AND(Inputs!C18=Inputs!C22,4&lt;8))),1,0)+IF(AND(AY143&gt;0,OR(Inputs!C19&gt;Inputs!C22,AND(Inputs!C19=Inputs!C22,5&lt;8))),1,0)+IF(AND(BG143&gt;0,OR(Inputs!C20&gt;Inputs!C22,AND(Inputs!C20=Inputs!C22,6&lt;8))),1,0)+IF(AND(BO143&gt;0,OR(Inputs!C21&gt;Inputs!C22,AND(Inputs!C21=Inputs!C22,7&lt;8))),1,0)+IF(AND(CE143&gt;0,OR(Inputs!C23&gt;Inputs!C22,AND(Inputs!C23=Inputs!C22,9&lt;8))),1,0)))</f>
        <v>99</v>
      </c>
      <c r="CB143" s="3">
        <f>IF(Inputs!$B$27&lt;&gt;"Ready","PENDING INPUTS",IF(A143&gt;Inputs!$B$6,0,MIN(MAX(0,(BW143+BX143+BY143)-BZ143),MAX(0,C143-D143-(IF(O143&lt;CA143,K143+L143+M143-N143,0)+IF(W143&lt;CA143,S143+T143+U143-V143,0)+IF(AE143&lt;CA143,AA143+AB143+AC143-AD143,0)+IF(AM143&lt;CA143,AI143+AJ143+AK143-AL143,0)+IF(AU143&lt;CA143,AQ143+AR143+AS143-AT143,0)+IF(BC143&lt;CA143,AY143+AZ143+BA143-BB143,0)+IF(BK143&lt;CA143,BG143+BH143+BI143-BJ143,0)+IF(BS143&lt;CA143,BO143+BP143+BQ143-BR143,0)+IF(CA143&lt;CA143,BW143+BX143+BY143-BZ143,0)+IF(CI143&lt;CA143,CE143+CF143+CG143-CH143,0))))))</f>
        <v>0</v>
      </c>
      <c r="CC143" s="3">
        <f>IF(Inputs!$B$27&lt;&gt;"Ready","PENDING INPUTS",MIN((BW143+BX143+BY143),IF(D143&gt;C143,IF(D143=0,0,BZ143*C143/D143),BZ143+CB143)))</f>
        <v>0</v>
      </c>
      <c r="CD143" s="3">
        <f>IF(Inputs!$B$27&lt;&gt;"Ready","PENDING INPUTS",MAX(0,(BW143+BX143+BY143)-CC143))</f>
        <v>0</v>
      </c>
      <c r="CE143" s="3">
        <f>IF(Inputs!$B$27&lt;&gt;"Ready","PENDING INPUTS",CL142)</f>
        <v>0</v>
      </c>
      <c r="CF143" s="3">
        <f>IF(Inputs!$B$27&lt;&gt;"Ready","PENDING INPUTS",IF(A143&lt;=Inputs!$B$6,ROUND(CE143*Inputs!C23/12,2),0))</f>
        <v>0</v>
      </c>
      <c r="CG143" s="3">
        <f>IF(Inputs!$B$27&lt;&gt;"Ready","PENDING INPUTS",IF(AND(A143&lt;=Inputs!$B$6,CE143&gt;0),Inputs!G23,0))</f>
        <v>0</v>
      </c>
      <c r="CH143" s="3">
        <f>IF(Inputs!$B$27&lt;&gt;"Ready","PENDING INPUTS",IF(A143&gt;Inputs!$B$6,0,MIN((CE143+CF143+CG143),IF(Inputs!H23=1,Inputs!D23,MAX(Inputs!F23,ROUND(CE143*Inputs!E23+CF143+CG143,2))))))</f>
        <v>0</v>
      </c>
      <c r="CI143">
        <f>IF(Inputs!$B$27&lt;&gt;"Ready","PENDING INPUTS",IF(CE143&lt;=0,99,1+IF(AND(K143&gt;0,OR(Inputs!C14&gt;Inputs!C23,AND(Inputs!C14=Inputs!C23,0&lt;9))),1,0)+IF(AND(S143&gt;0,OR(Inputs!C15&gt;Inputs!C23,AND(Inputs!C15=Inputs!C23,1&lt;9))),1,0)+IF(AND(AA143&gt;0,OR(Inputs!C16&gt;Inputs!C23,AND(Inputs!C16=Inputs!C23,2&lt;9))),1,0)+IF(AND(AI143&gt;0,OR(Inputs!C17&gt;Inputs!C23,AND(Inputs!C17=Inputs!C23,3&lt;9))),1,0)+IF(AND(AQ143&gt;0,OR(Inputs!C18&gt;Inputs!C23,AND(Inputs!C18=Inputs!C23,4&lt;9))),1,0)+IF(AND(AY143&gt;0,OR(Inputs!C19&gt;Inputs!C23,AND(Inputs!C19=Inputs!C23,5&lt;9))),1,0)+IF(AND(BG143&gt;0,OR(Inputs!C20&gt;Inputs!C23,AND(Inputs!C20=Inputs!C23,6&lt;9))),1,0)+IF(AND(BO143&gt;0,OR(Inputs!C21&gt;Inputs!C23,AND(Inputs!C21=Inputs!C23,7&lt;9))),1,0)+IF(AND(BW143&gt;0,OR(Inputs!C22&gt;Inputs!C23,AND(Inputs!C22=Inputs!C23,8&lt;9))),1,0)))</f>
        <v>99</v>
      </c>
      <c r="CJ143" s="3">
        <f>IF(Inputs!$B$27&lt;&gt;"Ready","PENDING INPUTS",IF(A143&gt;Inputs!$B$6,0,MIN(MAX(0,(CE143+CF143+CG143)-CH143),MAX(0,C143-D143-(IF(O143&lt;CI143,K143+L143+M143-N143,0)+IF(W143&lt;CI143,S143+T143+U143-V143,0)+IF(AE143&lt;CI143,AA143+AB143+AC143-AD143,0)+IF(AM143&lt;CI143,AI143+AJ143+AK143-AL143,0)+IF(AU143&lt;CI143,AQ143+AR143+AS143-AT143,0)+IF(BC143&lt;CI143,AY143+AZ143+BA143-BB143,0)+IF(BK143&lt;CI143,BG143+BH143+BI143-BJ143,0)+IF(BS143&lt;CI143,BO143+BP143+BQ143-BR143,0)+IF(CA143&lt;CI143,BW143+BX143+BY143-BZ143,0)+IF(CI143&lt;CI143,CE143+CF143+CG143-CH143,0))))))</f>
        <v>0</v>
      </c>
      <c r="CK143" s="3">
        <f>IF(Inputs!$B$27&lt;&gt;"Ready","PENDING INPUTS",MIN((CE143+CF143+CG143),IF(D143&gt;C143,IF(D143=0,0,CH143*C143/D143),CH143+CJ143)))</f>
        <v>0</v>
      </c>
      <c r="CL143" s="3">
        <f>IF(Inputs!$B$27&lt;&gt;"Ready","PENDING INPUTS",MAX(0,(CE143+CF143+CG143)-CK143))</f>
        <v>0</v>
      </c>
    </row>
    <row r="144" spans="1:90" ht="27.95" customHeight="1" x14ac:dyDescent="0.25">
      <c r="A144">
        <v>140</v>
      </c>
      <c r="B144" s="13">
        <f>IF(Inputs!$B$27&lt;&gt;"Ready","PENDING INPUTS",EDATE(Inputs!$B$5,A144-1))</f>
        <v>50526</v>
      </c>
      <c r="C144" s="3">
        <f>IF(Inputs!$B$27&lt;&gt;"Ready","PENDING INPUTS",IF(A144&lt;=Inputs!$B$6,MAX(0,Inputs!$B$4+IF(A144=Inputs!$B$7,Inputs!$B$8,0)+IF(A144=Inputs!$B$9,Inputs!$B$10,0)),0))</f>
        <v>0</v>
      </c>
      <c r="D144" s="3">
        <f>IF(Inputs!$B$27&lt;&gt;"Ready","PENDING INPUTS",SUM(N144,V144,AD144,AL144,AT144,BB144,BJ144,BR144,BZ144,CH144))</f>
        <v>0</v>
      </c>
      <c r="E144" s="3">
        <f>IF(Inputs!$B$27&lt;&gt;"Ready","PENDING INPUTS",MAX(0,D144-C144))</f>
        <v>0</v>
      </c>
      <c r="F144" s="3">
        <f>IF(Inputs!$B$27&lt;&gt;"Ready","PENDING INPUTS",SUM(Q144,Y144,AG144,AO144,AW144,BE144,BM144,BU144,CC144,CK144))</f>
        <v>0</v>
      </c>
      <c r="G144" s="3">
        <f>IF(Inputs!$B$27&lt;&gt;"Ready","PENDING INPUTS",SUM(L144,T144,AB144,AJ144,AR144,AZ144,BH144,BP144,BX144,CF144))</f>
        <v>0</v>
      </c>
      <c r="H144" s="3">
        <f>IF(Inputs!$B$27&lt;&gt;"Ready","PENDING INPUTS",SUM(M144,U144,AC144,AK144,AS144,BA144,BI144,BQ144,BY144,CG144))</f>
        <v>0</v>
      </c>
      <c r="I144" s="3">
        <f>IF(Inputs!$B$27&lt;&gt;"Ready","PENDING INPUTS",SUM(R144,Z144,AH144,AP144,AX144,BF144,BN144,BV144,CD144,CL144))</f>
        <v>0</v>
      </c>
      <c r="J144" t="str">
        <f>IF(Inputs!$B$27&lt;&gt;"Ready","PENDING INPUTS",IF(A144&gt;Inputs!$B$6,"Beyond horizon",IF(E144&gt;0.005,"MINIMUM SHORTFALL",IF(I144&lt;0.005,"Paid off","In progress"))))</f>
        <v>Beyond horizon</v>
      </c>
      <c r="K144" s="3">
        <f>IF(Inputs!$B$27&lt;&gt;"Ready","PENDING INPUTS",R143)</f>
        <v>0</v>
      </c>
      <c r="L144" s="3">
        <f>IF(Inputs!$B$27&lt;&gt;"Ready","PENDING INPUTS",IF(A144&lt;=Inputs!$B$6,ROUND(K144*Inputs!C14/12,2),0))</f>
        <v>0</v>
      </c>
      <c r="M144" s="3">
        <f>IF(Inputs!$B$27&lt;&gt;"Ready","PENDING INPUTS",IF(AND(A144&lt;=Inputs!$B$6,K144&gt;0),Inputs!G14,0))</f>
        <v>0</v>
      </c>
      <c r="N144" s="3">
        <f>IF(Inputs!$B$27&lt;&gt;"Ready","PENDING INPUTS",IF(A144&gt;Inputs!$B$6,0,MIN((K144+L144+M144),IF(Inputs!H14=1,Inputs!D14,MAX(Inputs!F14,ROUND(K144*Inputs!E14+L144+M144,2))))))</f>
        <v>0</v>
      </c>
      <c r="O144">
        <f>IF(Inputs!$B$27&lt;&gt;"Ready","PENDING INPUTS",IF(K144&lt;=0,99,1+IF(AND(S144&gt;0,OR(Inputs!C15&gt;Inputs!C14,AND(Inputs!C15=Inputs!C14,1&lt;0))),1,0)+IF(AND(AA144&gt;0,OR(Inputs!C16&gt;Inputs!C14,AND(Inputs!C16=Inputs!C14,2&lt;0))),1,0)+IF(AND(AI144&gt;0,OR(Inputs!C17&gt;Inputs!C14,AND(Inputs!C17=Inputs!C14,3&lt;0))),1,0)+IF(AND(AQ144&gt;0,OR(Inputs!C18&gt;Inputs!C14,AND(Inputs!C18=Inputs!C14,4&lt;0))),1,0)+IF(AND(AY144&gt;0,OR(Inputs!C19&gt;Inputs!C14,AND(Inputs!C19=Inputs!C14,5&lt;0))),1,0)+IF(AND(BG144&gt;0,OR(Inputs!C20&gt;Inputs!C14,AND(Inputs!C20=Inputs!C14,6&lt;0))),1,0)+IF(AND(BO144&gt;0,OR(Inputs!C21&gt;Inputs!C14,AND(Inputs!C21=Inputs!C14,7&lt;0))),1,0)+IF(AND(BW144&gt;0,OR(Inputs!C22&gt;Inputs!C14,AND(Inputs!C22=Inputs!C14,8&lt;0))),1,0)+IF(AND(CE144&gt;0,OR(Inputs!C23&gt;Inputs!C14,AND(Inputs!C23=Inputs!C14,9&lt;0))),1,0)))</f>
        <v>99</v>
      </c>
      <c r="P144" s="3">
        <f>IF(Inputs!$B$27&lt;&gt;"Ready","PENDING INPUTS",IF(A144&gt;Inputs!$B$6,0,MIN(MAX(0,(K144+L144+M144)-N144),MAX(0,C144-D144-(IF(O144&lt;O144,K144+L144+M144-N144,0)+IF(W144&lt;O144,S144+T144+U144-V144,0)+IF(AE144&lt;O144,AA144+AB144+AC144-AD144,0)+IF(AM144&lt;O144,AI144+AJ144+AK144-AL144,0)+IF(AU144&lt;O144,AQ144+AR144+AS144-AT144,0)+IF(BC144&lt;O144,AY144+AZ144+BA144-BB144,0)+IF(BK144&lt;O144,BG144+BH144+BI144-BJ144,0)+IF(BS144&lt;O144,BO144+BP144+BQ144-BR144,0)+IF(CA144&lt;O144,BW144+BX144+BY144-BZ144,0)+IF(CI144&lt;O144,CE144+CF144+CG144-CH144,0))))))</f>
        <v>0</v>
      </c>
      <c r="Q144" s="3">
        <f>IF(Inputs!$B$27&lt;&gt;"Ready","PENDING INPUTS",MIN((K144+L144+M144),IF(D144&gt;C144,IF(D144=0,0,N144*C144/D144),N144+P144)))</f>
        <v>0</v>
      </c>
      <c r="R144" s="3">
        <f>IF(Inputs!$B$27&lt;&gt;"Ready","PENDING INPUTS",MAX(0,(K144+L144+M144)-Q144))</f>
        <v>0</v>
      </c>
      <c r="S144" s="3">
        <f>IF(Inputs!$B$27&lt;&gt;"Ready","PENDING INPUTS",Z143)</f>
        <v>0</v>
      </c>
      <c r="T144" s="3">
        <f>IF(Inputs!$B$27&lt;&gt;"Ready","PENDING INPUTS",IF(A144&lt;=Inputs!$B$6,ROUND(S144*Inputs!C15/12,2),0))</f>
        <v>0</v>
      </c>
      <c r="U144" s="3">
        <f>IF(Inputs!$B$27&lt;&gt;"Ready","PENDING INPUTS",IF(AND(A144&lt;=Inputs!$B$6,S144&gt;0),Inputs!G15,0))</f>
        <v>0</v>
      </c>
      <c r="V144" s="3">
        <f>IF(Inputs!$B$27&lt;&gt;"Ready","PENDING INPUTS",IF(A144&gt;Inputs!$B$6,0,MIN((S144+T144+U144),IF(Inputs!H15=1,Inputs!D15,MAX(Inputs!F15,ROUND(S144*Inputs!E15+T144+U144,2))))))</f>
        <v>0</v>
      </c>
      <c r="W144">
        <f>IF(Inputs!$B$27&lt;&gt;"Ready","PENDING INPUTS",IF(S144&lt;=0,99,1+IF(AND(K144&gt;0,OR(Inputs!C14&gt;Inputs!C15,AND(Inputs!C14=Inputs!C15,0&lt;1))),1,0)+IF(AND(AA144&gt;0,OR(Inputs!C16&gt;Inputs!C15,AND(Inputs!C16=Inputs!C15,2&lt;1))),1,0)+IF(AND(AI144&gt;0,OR(Inputs!C17&gt;Inputs!C15,AND(Inputs!C17=Inputs!C15,3&lt;1))),1,0)+IF(AND(AQ144&gt;0,OR(Inputs!C18&gt;Inputs!C15,AND(Inputs!C18=Inputs!C15,4&lt;1))),1,0)+IF(AND(AY144&gt;0,OR(Inputs!C19&gt;Inputs!C15,AND(Inputs!C19=Inputs!C15,5&lt;1))),1,0)+IF(AND(BG144&gt;0,OR(Inputs!C20&gt;Inputs!C15,AND(Inputs!C20=Inputs!C15,6&lt;1))),1,0)+IF(AND(BO144&gt;0,OR(Inputs!C21&gt;Inputs!C15,AND(Inputs!C21=Inputs!C15,7&lt;1))),1,0)+IF(AND(BW144&gt;0,OR(Inputs!C22&gt;Inputs!C15,AND(Inputs!C22=Inputs!C15,8&lt;1))),1,0)+IF(AND(CE144&gt;0,OR(Inputs!C23&gt;Inputs!C15,AND(Inputs!C23=Inputs!C15,9&lt;1))),1,0)))</f>
        <v>99</v>
      </c>
      <c r="X144" s="3">
        <f>IF(Inputs!$B$27&lt;&gt;"Ready","PENDING INPUTS",IF(A144&gt;Inputs!$B$6,0,MIN(MAX(0,(S144+T144+U144)-V144),MAX(0,C144-D144-(IF(O144&lt;W144,K144+L144+M144-N144,0)+IF(W144&lt;W144,S144+T144+U144-V144,0)+IF(AE144&lt;W144,AA144+AB144+AC144-AD144,0)+IF(AM144&lt;W144,AI144+AJ144+AK144-AL144,0)+IF(AU144&lt;W144,AQ144+AR144+AS144-AT144,0)+IF(BC144&lt;W144,AY144+AZ144+BA144-BB144,0)+IF(BK144&lt;W144,BG144+BH144+BI144-BJ144,0)+IF(BS144&lt;W144,BO144+BP144+BQ144-BR144,0)+IF(CA144&lt;W144,BW144+BX144+BY144-BZ144,0)+IF(CI144&lt;W144,CE144+CF144+CG144-CH144,0))))))</f>
        <v>0</v>
      </c>
      <c r="Y144" s="3">
        <f>IF(Inputs!$B$27&lt;&gt;"Ready","PENDING INPUTS",MIN((S144+T144+U144),IF(D144&gt;C144,IF(D144=0,0,V144*C144/D144),V144+X144)))</f>
        <v>0</v>
      </c>
      <c r="Z144" s="3">
        <f>IF(Inputs!$B$27&lt;&gt;"Ready","PENDING INPUTS",MAX(0,(S144+T144+U144)-Y144))</f>
        <v>0</v>
      </c>
      <c r="AA144" s="3">
        <f>IF(Inputs!$B$27&lt;&gt;"Ready","PENDING INPUTS",AH143)</f>
        <v>0</v>
      </c>
      <c r="AB144" s="3">
        <f>IF(Inputs!$B$27&lt;&gt;"Ready","PENDING INPUTS",IF(A144&lt;=Inputs!$B$6,ROUND(AA144*Inputs!C16/12,2),0))</f>
        <v>0</v>
      </c>
      <c r="AC144" s="3">
        <f>IF(Inputs!$B$27&lt;&gt;"Ready","PENDING INPUTS",IF(AND(A144&lt;=Inputs!$B$6,AA144&gt;0),Inputs!G16,0))</f>
        <v>0</v>
      </c>
      <c r="AD144" s="3">
        <f>IF(Inputs!$B$27&lt;&gt;"Ready","PENDING INPUTS",IF(A144&gt;Inputs!$B$6,0,MIN((AA144+AB144+AC144),IF(Inputs!H16=1,Inputs!D16,MAX(Inputs!F16,ROUND(AA144*Inputs!E16+AB144+AC144,2))))))</f>
        <v>0</v>
      </c>
      <c r="AE144">
        <f>IF(Inputs!$B$27&lt;&gt;"Ready","PENDING INPUTS",IF(AA144&lt;=0,99,1+IF(AND(K144&gt;0,OR(Inputs!C14&gt;Inputs!C16,AND(Inputs!C14=Inputs!C16,0&lt;2))),1,0)+IF(AND(S144&gt;0,OR(Inputs!C15&gt;Inputs!C16,AND(Inputs!C15=Inputs!C16,1&lt;2))),1,0)+IF(AND(AI144&gt;0,OR(Inputs!C17&gt;Inputs!C16,AND(Inputs!C17=Inputs!C16,3&lt;2))),1,0)+IF(AND(AQ144&gt;0,OR(Inputs!C18&gt;Inputs!C16,AND(Inputs!C18=Inputs!C16,4&lt;2))),1,0)+IF(AND(AY144&gt;0,OR(Inputs!C19&gt;Inputs!C16,AND(Inputs!C19=Inputs!C16,5&lt;2))),1,0)+IF(AND(BG144&gt;0,OR(Inputs!C20&gt;Inputs!C16,AND(Inputs!C20=Inputs!C16,6&lt;2))),1,0)+IF(AND(BO144&gt;0,OR(Inputs!C21&gt;Inputs!C16,AND(Inputs!C21=Inputs!C16,7&lt;2))),1,0)+IF(AND(BW144&gt;0,OR(Inputs!C22&gt;Inputs!C16,AND(Inputs!C22=Inputs!C16,8&lt;2))),1,0)+IF(AND(CE144&gt;0,OR(Inputs!C23&gt;Inputs!C16,AND(Inputs!C23=Inputs!C16,9&lt;2))),1,0)))</f>
        <v>99</v>
      </c>
      <c r="AF144" s="3">
        <f>IF(Inputs!$B$27&lt;&gt;"Ready","PENDING INPUTS",IF(A144&gt;Inputs!$B$6,0,MIN(MAX(0,(AA144+AB144+AC144)-AD144),MAX(0,C144-D144-(IF(O144&lt;AE144,K144+L144+M144-N144,0)+IF(W144&lt;AE144,S144+T144+U144-V144,0)+IF(AE144&lt;AE144,AA144+AB144+AC144-AD144,0)+IF(AM144&lt;AE144,AI144+AJ144+AK144-AL144,0)+IF(AU144&lt;AE144,AQ144+AR144+AS144-AT144,0)+IF(BC144&lt;AE144,AY144+AZ144+BA144-BB144,0)+IF(BK144&lt;AE144,BG144+BH144+BI144-BJ144,0)+IF(BS144&lt;AE144,BO144+BP144+BQ144-BR144,0)+IF(CA144&lt;AE144,BW144+BX144+BY144-BZ144,0)+IF(CI144&lt;AE144,CE144+CF144+CG144-CH144,0))))))</f>
        <v>0</v>
      </c>
      <c r="AG144" s="3">
        <f>IF(Inputs!$B$27&lt;&gt;"Ready","PENDING INPUTS",MIN((AA144+AB144+AC144),IF(D144&gt;C144,IF(D144=0,0,AD144*C144/D144),AD144+AF144)))</f>
        <v>0</v>
      </c>
      <c r="AH144" s="3">
        <f>IF(Inputs!$B$27&lt;&gt;"Ready","PENDING INPUTS",MAX(0,(AA144+AB144+AC144)-AG144))</f>
        <v>0</v>
      </c>
      <c r="AI144" s="3">
        <f>IF(Inputs!$B$27&lt;&gt;"Ready","PENDING INPUTS",AP143)</f>
        <v>0</v>
      </c>
      <c r="AJ144" s="3">
        <f>IF(Inputs!$B$27&lt;&gt;"Ready","PENDING INPUTS",IF(A144&lt;=Inputs!$B$6,ROUND(AI144*Inputs!C17/12,2),0))</f>
        <v>0</v>
      </c>
      <c r="AK144" s="3">
        <f>IF(Inputs!$B$27&lt;&gt;"Ready","PENDING INPUTS",IF(AND(A144&lt;=Inputs!$B$6,AI144&gt;0),Inputs!G17,0))</f>
        <v>0</v>
      </c>
      <c r="AL144" s="3">
        <f>IF(Inputs!$B$27&lt;&gt;"Ready","PENDING INPUTS",IF(A144&gt;Inputs!$B$6,0,MIN((AI144+AJ144+AK144),IF(Inputs!H17=1,Inputs!D17,MAX(Inputs!F17,ROUND(AI144*Inputs!E17+AJ144+AK144,2))))))</f>
        <v>0</v>
      </c>
      <c r="AM144">
        <f>IF(Inputs!$B$27&lt;&gt;"Ready","PENDING INPUTS",IF(AI144&lt;=0,99,1+IF(AND(K144&gt;0,OR(Inputs!C14&gt;Inputs!C17,AND(Inputs!C14=Inputs!C17,0&lt;3))),1,0)+IF(AND(S144&gt;0,OR(Inputs!C15&gt;Inputs!C17,AND(Inputs!C15=Inputs!C17,1&lt;3))),1,0)+IF(AND(AA144&gt;0,OR(Inputs!C16&gt;Inputs!C17,AND(Inputs!C16=Inputs!C17,2&lt;3))),1,0)+IF(AND(AQ144&gt;0,OR(Inputs!C18&gt;Inputs!C17,AND(Inputs!C18=Inputs!C17,4&lt;3))),1,0)+IF(AND(AY144&gt;0,OR(Inputs!C19&gt;Inputs!C17,AND(Inputs!C19=Inputs!C17,5&lt;3))),1,0)+IF(AND(BG144&gt;0,OR(Inputs!C20&gt;Inputs!C17,AND(Inputs!C20=Inputs!C17,6&lt;3))),1,0)+IF(AND(BO144&gt;0,OR(Inputs!C21&gt;Inputs!C17,AND(Inputs!C21=Inputs!C17,7&lt;3))),1,0)+IF(AND(BW144&gt;0,OR(Inputs!C22&gt;Inputs!C17,AND(Inputs!C22=Inputs!C17,8&lt;3))),1,0)+IF(AND(CE144&gt;0,OR(Inputs!C23&gt;Inputs!C17,AND(Inputs!C23=Inputs!C17,9&lt;3))),1,0)))</f>
        <v>99</v>
      </c>
      <c r="AN144" s="3">
        <f>IF(Inputs!$B$27&lt;&gt;"Ready","PENDING INPUTS",IF(A144&gt;Inputs!$B$6,0,MIN(MAX(0,(AI144+AJ144+AK144)-AL144),MAX(0,C144-D144-(IF(O144&lt;AM144,K144+L144+M144-N144,0)+IF(W144&lt;AM144,S144+T144+U144-V144,0)+IF(AE144&lt;AM144,AA144+AB144+AC144-AD144,0)+IF(AM144&lt;AM144,AI144+AJ144+AK144-AL144,0)+IF(AU144&lt;AM144,AQ144+AR144+AS144-AT144,0)+IF(BC144&lt;AM144,AY144+AZ144+BA144-BB144,0)+IF(BK144&lt;AM144,BG144+BH144+BI144-BJ144,0)+IF(BS144&lt;AM144,BO144+BP144+BQ144-BR144,0)+IF(CA144&lt;AM144,BW144+BX144+BY144-BZ144,0)+IF(CI144&lt;AM144,CE144+CF144+CG144-CH144,0))))))</f>
        <v>0</v>
      </c>
      <c r="AO144" s="3">
        <f>IF(Inputs!$B$27&lt;&gt;"Ready","PENDING INPUTS",MIN((AI144+AJ144+AK144),IF(D144&gt;C144,IF(D144=0,0,AL144*C144/D144),AL144+AN144)))</f>
        <v>0</v>
      </c>
      <c r="AP144" s="3">
        <f>IF(Inputs!$B$27&lt;&gt;"Ready","PENDING INPUTS",MAX(0,(AI144+AJ144+AK144)-AO144))</f>
        <v>0</v>
      </c>
      <c r="AQ144" s="3">
        <f>IF(Inputs!$B$27&lt;&gt;"Ready","PENDING INPUTS",AX143)</f>
        <v>0</v>
      </c>
      <c r="AR144" s="3">
        <f>IF(Inputs!$B$27&lt;&gt;"Ready","PENDING INPUTS",IF(A144&lt;=Inputs!$B$6,ROUND(AQ144*Inputs!C18/12,2),0))</f>
        <v>0</v>
      </c>
      <c r="AS144" s="3">
        <f>IF(Inputs!$B$27&lt;&gt;"Ready","PENDING INPUTS",IF(AND(A144&lt;=Inputs!$B$6,AQ144&gt;0),Inputs!G18,0))</f>
        <v>0</v>
      </c>
      <c r="AT144" s="3">
        <f>IF(Inputs!$B$27&lt;&gt;"Ready","PENDING INPUTS",IF(A144&gt;Inputs!$B$6,0,MIN((AQ144+AR144+AS144),IF(Inputs!H18=1,Inputs!D18,MAX(Inputs!F18,ROUND(AQ144*Inputs!E18+AR144+AS144,2))))))</f>
        <v>0</v>
      </c>
      <c r="AU144">
        <f>IF(Inputs!$B$27&lt;&gt;"Ready","PENDING INPUTS",IF(AQ144&lt;=0,99,1+IF(AND(K144&gt;0,OR(Inputs!C14&gt;Inputs!C18,AND(Inputs!C14=Inputs!C18,0&lt;4))),1,0)+IF(AND(S144&gt;0,OR(Inputs!C15&gt;Inputs!C18,AND(Inputs!C15=Inputs!C18,1&lt;4))),1,0)+IF(AND(AA144&gt;0,OR(Inputs!C16&gt;Inputs!C18,AND(Inputs!C16=Inputs!C18,2&lt;4))),1,0)+IF(AND(AI144&gt;0,OR(Inputs!C17&gt;Inputs!C18,AND(Inputs!C17=Inputs!C18,3&lt;4))),1,0)+IF(AND(AY144&gt;0,OR(Inputs!C19&gt;Inputs!C18,AND(Inputs!C19=Inputs!C18,5&lt;4))),1,0)+IF(AND(BG144&gt;0,OR(Inputs!C20&gt;Inputs!C18,AND(Inputs!C20=Inputs!C18,6&lt;4))),1,0)+IF(AND(BO144&gt;0,OR(Inputs!C21&gt;Inputs!C18,AND(Inputs!C21=Inputs!C18,7&lt;4))),1,0)+IF(AND(BW144&gt;0,OR(Inputs!C22&gt;Inputs!C18,AND(Inputs!C22=Inputs!C18,8&lt;4))),1,0)+IF(AND(CE144&gt;0,OR(Inputs!C23&gt;Inputs!C18,AND(Inputs!C23=Inputs!C18,9&lt;4))),1,0)))</f>
        <v>99</v>
      </c>
      <c r="AV144" s="3">
        <f>IF(Inputs!$B$27&lt;&gt;"Ready","PENDING INPUTS",IF(A144&gt;Inputs!$B$6,0,MIN(MAX(0,(AQ144+AR144+AS144)-AT144),MAX(0,C144-D144-(IF(O144&lt;AU144,K144+L144+M144-N144,0)+IF(W144&lt;AU144,S144+T144+U144-V144,0)+IF(AE144&lt;AU144,AA144+AB144+AC144-AD144,0)+IF(AM144&lt;AU144,AI144+AJ144+AK144-AL144,0)+IF(AU144&lt;AU144,AQ144+AR144+AS144-AT144,0)+IF(BC144&lt;AU144,AY144+AZ144+BA144-BB144,0)+IF(BK144&lt;AU144,BG144+BH144+BI144-BJ144,0)+IF(BS144&lt;AU144,BO144+BP144+BQ144-BR144,0)+IF(CA144&lt;AU144,BW144+BX144+BY144-BZ144,0)+IF(CI144&lt;AU144,CE144+CF144+CG144-CH144,0))))))</f>
        <v>0</v>
      </c>
      <c r="AW144" s="3">
        <f>IF(Inputs!$B$27&lt;&gt;"Ready","PENDING INPUTS",MIN((AQ144+AR144+AS144),IF(D144&gt;C144,IF(D144=0,0,AT144*C144/D144),AT144+AV144)))</f>
        <v>0</v>
      </c>
      <c r="AX144" s="3">
        <f>IF(Inputs!$B$27&lt;&gt;"Ready","PENDING INPUTS",MAX(0,(AQ144+AR144+AS144)-AW144))</f>
        <v>0</v>
      </c>
      <c r="AY144" s="3">
        <f>IF(Inputs!$B$27&lt;&gt;"Ready","PENDING INPUTS",BF143)</f>
        <v>0</v>
      </c>
      <c r="AZ144" s="3">
        <f>IF(Inputs!$B$27&lt;&gt;"Ready","PENDING INPUTS",IF(A144&lt;=Inputs!$B$6,ROUND(AY144*Inputs!C19/12,2),0))</f>
        <v>0</v>
      </c>
      <c r="BA144" s="3">
        <f>IF(Inputs!$B$27&lt;&gt;"Ready","PENDING INPUTS",IF(AND(A144&lt;=Inputs!$B$6,AY144&gt;0),Inputs!G19,0))</f>
        <v>0</v>
      </c>
      <c r="BB144" s="3">
        <f>IF(Inputs!$B$27&lt;&gt;"Ready","PENDING INPUTS",IF(A144&gt;Inputs!$B$6,0,MIN((AY144+AZ144+BA144),IF(Inputs!H19=1,Inputs!D19,MAX(Inputs!F19,ROUND(AY144*Inputs!E19+AZ144+BA144,2))))))</f>
        <v>0</v>
      </c>
      <c r="BC144">
        <f>IF(Inputs!$B$27&lt;&gt;"Ready","PENDING INPUTS",IF(AY144&lt;=0,99,1+IF(AND(K144&gt;0,OR(Inputs!C14&gt;Inputs!C19,AND(Inputs!C14=Inputs!C19,0&lt;5))),1,0)+IF(AND(S144&gt;0,OR(Inputs!C15&gt;Inputs!C19,AND(Inputs!C15=Inputs!C19,1&lt;5))),1,0)+IF(AND(AA144&gt;0,OR(Inputs!C16&gt;Inputs!C19,AND(Inputs!C16=Inputs!C19,2&lt;5))),1,0)+IF(AND(AI144&gt;0,OR(Inputs!C17&gt;Inputs!C19,AND(Inputs!C17=Inputs!C19,3&lt;5))),1,0)+IF(AND(AQ144&gt;0,OR(Inputs!C18&gt;Inputs!C19,AND(Inputs!C18=Inputs!C19,4&lt;5))),1,0)+IF(AND(BG144&gt;0,OR(Inputs!C20&gt;Inputs!C19,AND(Inputs!C20=Inputs!C19,6&lt;5))),1,0)+IF(AND(BO144&gt;0,OR(Inputs!C21&gt;Inputs!C19,AND(Inputs!C21=Inputs!C19,7&lt;5))),1,0)+IF(AND(BW144&gt;0,OR(Inputs!C22&gt;Inputs!C19,AND(Inputs!C22=Inputs!C19,8&lt;5))),1,0)+IF(AND(CE144&gt;0,OR(Inputs!C23&gt;Inputs!C19,AND(Inputs!C23=Inputs!C19,9&lt;5))),1,0)))</f>
        <v>99</v>
      </c>
      <c r="BD144" s="3">
        <f>IF(Inputs!$B$27&lt;&gt;"Ready","PENDING INPUTS",IF(A144&gt;Inputs!$B$6,0,MIN(MAX(0,(AY144+AZ144+BA144)-BB144),MAX(0,C144-D144-(IF(O144&lt;BC144,K144+L144+M144-N144,0)+IF(W144&lt;BC144,S144+T144+U144-V144,0)+IF(AE144&lt;BC144,AA144+AB144+AC144-AD144,0)+IF(AM144&lt;BC144,AI144+AJ144+AK144-AL144,0)+IF(AU144&lt;BC144,AQ144+AR144+AS144-AT144,0)+IF(BC144&lt;BC144,AY144+AZ144+BA144-BB144,0)+IF(BK144&lt;BC144,BG144+BH144+BI144-BJ144,0)+IF(BS144&lt;BC144,BO144+BP144+BQ144-BR144,0)+IF(CA144&lt;BC144,BW144+BX144+BY144-BZ144,0)+IF(CI144&lt;BC144,CE144+CF144+CG144-CH144,0))))))</f>
        <v>0</v>
      </c>
      <c r="BE144" s="3">
        <f>IF(Inputs!$B$27&lt;&gt;"Ready","PENDING INPUTS",MIN((AY144+AZ144+BA144),IF(D144&gt;C144,IF(D144=0,0,BB144*C144/D144),BB144+BD144)))</f>
        <v>0</v>
      </c>
      <c r="BF144" s="3">
        <f>IF(Inputs!$B$27&lt;&gt;"Ready","PENDING INPUTS",MAX(0,(AY144+AZ144+BA144)-BE144))</f>
        <v>0</v>
      </c>
      <c r="BG144" s="3">
        <f>IF(Inputs!$B$27&lt;&gt;"Ready","PENDING INPUTS",BN143)</f>
        <v>0</v>
      </c>
      <c r="BH144" s="3">
        <f>IF(Inputs!$B$27&lt;&gt;"Ready","PENDING INPUTS",IF(A144&lt;=Inputs!$B$6,ROUND(BG144*Inputs!C20/12,2),0))</f>
        <v>0</v>
      </c>
      <c r="BI144" s="3">
        <f>IF(Inputs!$B$27&lt;&gt;"Ready","PENDING INPUTS",IF(AND(A144&lt;=Inputs!$B$6,BG144&gt;0),Inputs!G20,0))</f>
        <v>0</v>
      </c>
      <c r="BJ144" s="3">
        <f>IF(Inputs!$B$27&lt;&gt;"Ready","PENDING INPUTS",IF(A144&gt;Inputs!$B$6,0,MIN((BG144+BH144+BI144),IF(Inputs!H20=1,Inputs!D20,MAX(Inputs!F20,ROUND(BG144*Inputs!E20+BH144+BI144,2))))))</f>
        <v>0</v>
      </c>
      <c r="BK144">
        <f>IF(Inputs!$B$27&lt;&gt;"Ready","PENDING INPUTS",IF(BG144&lt;=0,99,1+IF(AND(K144&gt;0,OR(Inputs!C14&gt;Inputs!C20,AND(Inputs!C14=Inputs!C20,0&lt;6))),1,0)+IF(AND(S144&gt;0,OR(Inputs!C15&gt;Inputs!C20,AND(Inputs!C15=Inputs!C20,1&lt;6))),1,0)+IF(AND(AA144&gt;0,OR(Inputs!C16&gt;Inputs!C20,AND(Inputs!C16=Inputs!C20,2&lt;6))),1,0)+IF(AND(AI144&gt;0,OR(Inputs!C17&gt;Inputs!C20,AND(Inputs!C17=Inputs!C20,3&lt;6))),1,0)+IF(AND(AQ144&gt;0,OR(Inputs!C18&gt;Inputs!C20,AND(Inputs!C18=Inputs!C20,4&lt;6))),1,0)+IF(AND(AY144&gt;0,OR(Inputs!C19&gt;Inputs!C20,AND(Inputs!C19=Inputs!C20,5&lt;6))),1,0)+IF(AND(BO144&gt;0,OR(Inputs!C21&gt;Inputs!C20,AND(Inputs!C21=Inputs!C20,7&lt;6))),1,0)+IF(AND(BW144&gt;0,OR(Inputs!C22&gt;Inputs!C20,AND(Inputs!C22=Inputs!C20,8&lt;6))),1,0)+IF(AND(CE144&gt;0,OR(Inputs!C23&gt;Inputs!C20,AND(Inputs!C23=Inputs!C20,9&lt;6))),1,0)))</f>
        <v>99</v>
      </c>
      <c r="BL144" s="3">
        <f>IF(Inputs!$B$27&lt;&gt;"Ready","PENDING INPUTS",IF(A144&gt;Inputs!$B$6,0,MIN(MAX(0,(BG144+BH144+BI144)-BJ144),MAX(0,C144-D144-(IF(O144&lt;BK144,K144+L144+M144-N144,0)+IF(W144&lt;BK144,S144+T144+U144-V144,0)+IF(AE144&lt;BK144,AA144+AB144+AC144-AD144,0)+IF(AM144&lt;BK144,AI144+AJ144+AK144-AL144,0)+IF(AU144&lt;BK144,AQ144+AR144+AS144-AT144,0)+IF(BC144&lt;BK144,AY144+AZ144+BA144-BB144,0)+IF(BK144&lt;BK144,BG144+BH144+BI144-BJ144,0)+IF(BS144&lt;BK144,BO144+BP144+BQ144-BR144,0)+IF(CA144&lt;BK144,BW144+BX144+BY144-BZ144,0)+IF(CI144&lt;BK144,CE144+CF144+CG144-CH144,0))))))</f>
        <v>0</v>
      </c>
      <c r="BM144" s="3">
        <f>IF(Inputs!$B$27&lt;&gt;"Ready","PENDING INPUTS",MIN((BG144+BH144+BI144),IF(D144&gt;C144,IF(D144=0,0,BJ144*C144/D144),BJ144+BL144)))</f>
        <v>0</v>
      </c>
      <c r="BN144" s="3">
        <f>IF(Inputs!$B$27&lt;&gt;"Ready","PENDING INPUTS",MAX(0,(BG144+BH144+BI144)-BM144))</f>
        <v>0</v>
      </c>
      <c r="BO144" s="3">
        <f>IF(Inputs!$B$27&lt;&gt;"Ready","PENDING INPUTS",BV143)</f>
        <v>0</v>
      </c>
      <c r="BP144" s="3">
        <f>IF(Inputs!$B$27&lt;&gt;"Ready","PENDING INPUTS",IF(A144&lt;=Inputs!$B$6,ROUND(BO144*Inputs!C21/12,2),0))</f>
        <v>0</v>
      </c>
      <c r="BQ144" s="3">
        <f>IF(Inputs!$B$27&lt;&gt;"Ready","PENDING INPUTS",IF(AND(A144&lt;=Inputs!$B$6,BO144&gt;0),Inputs!G21,0))</f>
        <v>0</v>
      </c>
      <c r="BR144" s="3">
        <f>IF(Inputs!$B$27&lt;&gt;"Ready","PENDING INPUTS",IF(A144&gt;Inputs!$B$6,0,MIN((BO144+BP144+BQ144),IF(Inputs!H21=1,Inputs!D21,MAX(Inputs!F21,ROUND(BO144*Inputs!E21+BP144+BQ144,2))))))</f>
        <v>0</v>
      </c>
      <c r="BS144">
        <f>IF(Inputs!$B$27&lt;&gt;"Ready","PENDING INPUTS",IF(BO144&lt;=0,99,1+IF(AND(K144&gt;0,OR(Inputs!C14&gt;Inputs!C21,AND(Inputs!C14=Inputs!C21,0&lt;7))),1,0)+IF(AND(S144&gt;0,OR(Inputs!C15&gt;Inputs!C21,AND(Inputs!C15=Inputs!C21,1&lt;7))),1,0)+IF(AND(AA144&gt;0,OR(Inputs!C16&gt;Inputs!C21,AND(Inputs!C16=Inputs!C21,2&lt;7))),1,0)+IF(AND(AI144&gt;0,OR(Inputs!C17&gt;Inputs!C21,AND(Inputs!C17=Inputs!C21,3&lt;7))),1,0)+IF(AND(AQ144&gt;0,OR(Inputs!C18&gt;Inputs!C21,AND(Inputs!C18=Inputs!C21,4&lt;7))),1,0)+IF(AND(AY144&gt;0,OR(Inputs!C19&gt;Inputs!C21,AND(Inputs!C19=Inputs!C21,5&lt;7))),1,0)+IF(AND(BG144&gt;0,OR(Inputs!C20&gt;Inputs!C21,AND(Inputs!C20=Inputs!C21,6&lt;7))),1,0)+IF(AND(BW144&gt;0,OR(Inputs!C22&gt;Inputs!C21,AND(Inputs!C22=Inputs!C21,8&lt;7))),1,0)+IF(AND(CE144&gt;0,OR(Inputs!C23&gt;Inputs!C21,AND(Inputs!C23=Inputs!C21,9&lt;7))),1,0)))</f>
        <v>99</v>
      </c>
      <c r="BT144" s="3">
        <f>IF(Inputs!$B$27&lt;&gt;"Ready","PENDING INPUTS",IF(A144&gt;Inputs!$B$6,0,MIN(MAX(0,(BO144+BP144+BQ144)-BR144),MAX(0,C144-D144-(IF(O144&lt;BS144,K144+L144+M144-N144,0)+IF(W144&lt;BS144,S144+T144+U144-V144,0)+IF(AE144&lt;BS144,AA144+AB144+AC144-AD144,0)+IF(AM144&lt;BS144,AI144+AJ144+AK144-AL144,0)+IF(AU144&lt;BS144,AQ144+AR144+AS144-AT144,0)+IF(BC144&lt;BS144,AY144+AZ144+BA144-BB144,0)+IF(BK144&lt;BS144,BG144+BH144+BI144-BJ144,0)+IF(BS144&lt;BS144,BO144+BP144+BQ144-BR144,0)+IF(CA144&lt;BS144,BW144+BX144+BY144-BZ144,0)+IF(CI144&lt;BS144,CE144+CF144+CG144-CH144,0))))))</f>
        <v>0</v>
      </c>
      <c r="BU144" s="3">
        <f>IF(Inputs!$B$27&lt;&gt;"Ready","PENDING INPUTS",MIN((BO144+BP144+BQ144),IF(D144&gt;C144,IF(D144=0,0,BR144*C144/D144),BR144+BT144)))</f>
        <v>0</v>
      </c>
      <c r="BV144" s="3">
        <f>IF(Inputs!$B$27&lt;&gt;"Ready","PENDING INPUTS",MAX(0,(BO144+BP144+BQ144)-BU144))</f>
        <v>0</v>
      </c>
      <c r="BW144" s="3">
        <f>IF(Inputs!$B$27&lt;&gt;"Ready","PENDING INPUTS",CD143)</f>
        <v>0</v>
      </c>
      <c r="BX144" s="3">
        <f>IF(Inputs!$B$27&lt;&gt;"Ready","PENDING INPUTS",IF(A144&lt;=Inputs!$B$6,ROUND(BW144*Inputs!C22/12,2),0))</f>
        <v>0</v>
      </c>
      <c r="BY144" s="3">
        <f>IF(Inputs!$B$27&lt;&gt;"Ready","PENDING INPUTS",IF(AND(A144&lt;=Inputs!$B$6,BW144&gt;0),Inputs!G22,0))</f>
        <v>0</v>
      </c>
      <c r="BZ144" s="3">
        <f>IF(Inputs!$B$27&lt;&gt;"Ready","PENDING INPUTS",IF(A144&gt;Inputs!$B$6,0,MIN((BW144+BX144+BY144),IF(Inputs!H22=1,Inputs!D22,MAX(Inputs!F22,ROUND(BW144*Inputs!E22+BX144+BY144,2))))))</f>
        <v>0</v>
      </c>
      <c r="CA144">
        <f>IF(Inputs!$B$27&lt;&gt;"Ready","PENDING INPUTS",IF(BW144&lt;=0,99,1+IF(AND(K144&gt;0,OR(Inputs!C14&gt;Inputs!C22,AND(Inputs!C14=Inputs!C22,0&lt;8))),1,0)+IF(AND(S144&gt;0,OR(Inputs!C15&gt;Inputs!C22,AND(Inputs!C15=Inputs!C22,1&lt;8))),1,0)+IF(AND(AA144&gt;0,OR(Inputs!C16&gt;Inputs!C22,AND(Inputs!C16=Inputs!C22,2&lt;8))),1,0)+IF(AND(AI144&gt;0,OR(Inputs!C17&gt;Inputs!C22,AND(Inputs!C17=Inputs!C22,3&lt;8))),1,0)+IF(AND(AQ144&gt;0,OR(Inputs!C18&gt;Inputs!C22,AND(Inputs!C18=Inputs!C22,4&lt;8))),1,0)+IF(AND(AY144&gt;0,OR(Inputs!C19&gt;Inputs!C22,AND(Inputs!C19=Inputs!C22,5&lt;8))),1,0)+IF(AND(BG144&gt;0,OR(Inputs!C20&gt;Inputs!C22,AND(Inputs!C20=Inputs!C22,6&lt;8))),1,0)+IF(AND(BO144&gt;0,OR(Inputs!C21&gt;Inputs!C22,AND(Inputs!C21=Inputs!C22,7&lt;8))),1,0)+IF(AND(CE144&gt;0,OR(Inputs!C23&gt;Inputs!C22,AND(Inputs!C23=Inputs!C22,9&lt;8))),1,0)))</f>
        <v>99</v>
      </c>
      <c r="CB144" s="3">
        <f>IF(Inputs!$B$27&lt;&gt;"Ready","PENDING INPUTS",IF(A144&gt;Inputs!$B$6,0,MIN(MAX(0,(BW144+BX144+BY144)-BZ144),MAX(0,C144-D144-(IF(O144&lt;CA144,K144+L144+M144-N144,0)+IF(W144&lt;CA144,S144+T144+U144-V144,0)+IF(AE144&lt;CA144,AA144+AB144+AC144-AD144,0)+IF(AM144&lt;CA144,AI144+AJ144+AK144-AL144,0)+IF(AU144&lt;CA144,AQ144+AR144+AS144-AT144,0)+IF(BC144&lt;CA144,AY144+AZ144+BA144-BB144,0)+IF(BK144&lt;CA144,BG144+BH144+BI144-BJ144,0)+IF(BS144&lt;CA144,BO144+BP144+BQ144-BR144,0)+IF(CA144&lt;CA144,BW144+BX144+BY144-BZ144,0)+IF(CI144&lt;CA144,CE144+CF144+CG144-CH144,0))))))</f>
        <v>0</v>
      </c>
      <c r="CC144" s="3">
        <f>IF(Inputs!$B$27&lt;&gt;"Ready","PENDING INPUTS",MIN((BW144+BX144+BY144),IF(D144&gt;C144,IF(D144=0,0,BZ144*C144/D144),BZ144+CB144)))</f>
        <v>0</v>
      </c>
      <c r="CD144" s="3">
        <f>IF(Inputs!$B$27&lt;&gt;"Ready","PENDING INPUTS",MAX(0,(BW144+BX144+BY144)-CC144))</f>
        <v>0</v>
      </c>
      <c r="CE144" s="3">
        <f>IF(Inputs!$B$27&lt;&gt;"Ready","PENDING INPUTS",CL143)</f>
        <v>0</v>
      </c>
      <c r="CF144" s="3">
        <f>IF(Inputs!$B$27&lt;&gt;"Ready","PENDING INPUTS",IF(A144&lt;=Inputs!$B$6,ROUND(CE144*Inputs!C23/12,2),0))</f>
        <v>0</v>
      </c>
      <c r="CG144" s="3">
        <f>IF(Inputs!$B$27&lt;&gt;"Ready","PENDING INPUTS",IF(AND(A144&lt;=Inputs!$B$6,CE144&gt;0),Inputs!G23,0))</f>
        <v>0</v>
      </c>
      <c r="CH144" s="3">
        <f>IF(Inputs!$B$27&lt;&gt;"Ready","PENDING INPUTS",IF(A144&gt;Inputs!$B$6,0,MIN((CE144+CF144+CG144),IF(Inputs!H23=1,Inputs!D23,MAX(Inputs!F23,ROUND(CE144*Inputs!E23+CF144+CG144,2))))))</f>
        <v>0</v>
      </c>
      <c r="CI144">
        <f>IF(Inputs!$B$27&lt;&gt;"Ready","PENDING INPUTS",IF(CE144&lt;=0,99,1+IF(AND(K144&gt;0,OR(Inputs!C14&gt;Inputs!C23,AND(Inputs!C14=Inputs!C23,0&lt;9))),1,0)+IF(AND(S144&gt;0,OR(Inputs!C15&gt;Inputs!C23,AND(Inputs!C15=Inputs!C23,1&lt;9))),1,0)+IF(AND(AA144&gt;0,OR(Inputs!C16&gt;Inputs!C23,AND(Inputs!C16=Inputs!C23,2&lt;9))),1,0)+IF(AND(AI144&gt;0,OR(Inputs!C17&gt;Inputs!C23,AND(Inputs!C17=Inputs!C23,3&lt;9))),1,0)+IF(AND(AQ144&gt;0,OR(Inputs!C18&gt;Inputs!C23,AND(Inputs!C18=Inputs!C23,4&lt;9))),1,0)+IF(AND(AY144&gt;0,OR(Inputs!C19&gt;Inputs!C23,AND(Inputs!C19=Inputs!C23,5&lt;9))),1,0)+IF(AND(BG144&gt;0,OR(Inputs!C20&gt;Inputs!C23,AND(Inputs!C20=Inputs!C23,6&lt;9))),1,0)+IF(AND(BO144&gt;0,OR(Inputs!C21&gt;Inputs!C23,AND(Inputs!C21=Inputs!C23,7&lt;9))),1,0)+IF(AND(BW144&gt;0,OR(Inputs!C22&gt;Inputs!C23,AND(Inputs!C22=Inputs!C23,8&lt;9))),1,0)))</f>
        <v>99</v>
      </c>
      <c r="CJ144" s="3">
        <f>IF(Inputs!$B$27&lt;&gt;"Ready","PENDING INPUTS",IF(A144&gt;Inputs!$B$6,0,MIN(MAX(0,(CE144+CF144+CG144)-CH144),MAX(0,C144-D144-(IF(O144&lt;CI144,K144+L144+M144-N144,0)+IF(W144&lt;CI144,S144+T144+U144-V144,0)+IF(AE144&lt;CI144,AA144+AB144+AC144-AD144,0)+IF(AM144&lt;CI144,AI144+AJ144+AK144-AL144,0)+IF(AU144&lt;CI144,AQ144+AR144+AS144-AT144,0)+IF(BC144&lt;CI144,AY144+AZ144+BA144-BB144,0)+IF(BK144&lt;CI144,BG144+BH144+BI144-BJ144,0)+IF(BS144&lt;CI144,BO144+BP144+BQ144-BR144,0)+IF(CA144&lt;CI144,BW144+BX144+BY144-BZ144,0)+IF(CI144&lt;CI144,CE144+CF144+CG144-CH144,0))))))</f>
        <v>0</v>
      </c>
      <c r="CK144" s="3">
        <f>IF(Inputs!$B$27&lt;&gt;"Ready","PENDING INPUTS",MIN((CE144+CF144+CG144),IF(D144&gt;C144,IF(D144=0,0,CH144*C144/D144),CH144+CJ144)))</f>
        <v>0</v>
      </c>
      <c r="CL144" s="3">
        <f>IF(Inputs!$B$27&lt;&gt;"Ready","PENDING INPUTS",MAX(0,(CE144+CF144+CG144)-CK144))</f>
        <v>0</v>
      </c>
    </row>
    <row r="145" spans="1:90" ht="27.95" customHeight="1" x14ac:dyDescent="0.25">
      <c r="A145">
        <v>141</v>
      </c>
      <c r="B145" s="13">
        <f>IF(Inputs!$B$27&lt;&gt;"Ready","PENDING INPUTS",EDATE(Inputs!$B$5,A145-1))</f>
        <v>50557</v>
      </c>
      <c r="C145" s="3">
        <f>IF(Inputs!$B$27&lt;&gt;"Ready","PENDING INPUTS",IF(A145&lt;=Inputs!$B$6,MAX(0,Inputs!$B$4+IF(A145=Inputs!$B$7,Inputs!$B$8,0)+IF(A145=Inputs!$B$9,Inputs!$B$10,0)),0))</f>
        <v>0</v>
      </c>
      <c r="D145" s="3">
        <f>IF(Inputs!$B$27&lt;&gt;"Ready","PENDING INPUTS",SUM(N145,V145,AD145,AL145,AT145,BB145,BJ145,BR145,BZ145,CH145))</f>
        <v>0</v>
      </c>
      <c r="E145" s="3">
        <f>IF(Inputs!$B$27&lt;&gt;"Ready","PENDING INPUTS",MAX(0,D145-C145))</f>
        <v>0</v>
      </c>
      <c r="F145" s="3">
        <f>IF(Inputs!$B$27&lt;&gt;"Ready","PENDING INPUTS",SUM(Q145,Y145,AG145,AO145,AW145,BE145,BM145,BU145,CC145,CK145))</f>
        <v>0</v>
      </c>
      <c r="G145" s="3">
        <f>IF(Inputs!$B$27&lt;&gt;"Ready","PENDING INPUTS",SUM(L145,T145,AB145,AJ145,AR145,AZ145,BH145,BP145,BX145,CF145))</f>
        <v>0</v>
      </c>
      <c r="H145" s="3">
        <f>IF(Inputs!$B$27&lt;&gt;"Ready","PENDING INPUTS",SUM(M145,U145,AC145,AK145,AS145,BA145,BI145,BQ145,BY145,CG145))</f>
        <v>0</v>
      </c>
      <c r="I145" s="3">
        <f>IF(Inputs!$B$27&lt;&gt;"Ready","PENDING INPUTS",SUM(R145,Z145,AH145,AP145,AX145,BF145,BN145,BV145,CD145,CL145))</f>
        <v>0</v>
      </c>
      <c r="J145" t="str">
        <f>IF(Inputs!$B$27&lt;&gt;"Ready","PENDING INPUTS",IF(A145&gt;Inputs!$B$6,"Beyond horizon",IF(E145&gt;0.005,"MINIMUM SHORTFALL",IF(I145&lt;0.005,"Paid off","In progress"))))</f>
        <v>Beyond horizon</v>
      </c>
      <c r="K145" s="3">
        <f>IF(Inputs!$B$27&lt;&gt;"Ready","PENDING INPUTS",R144)</f>
        <v>0</v>
      </c>
      <c r="L145" s="3">
        <f>IF(Inputs!$B$27&lt;&gt;"Ready","PENDING INPUTS",IF(A145&lt;=Inputs!$B$6,ROUND(K145*Inputs!C14/12,2),0))</f>
        <v>0</v>
      </c>
      <c r="M145" s="3">
        <f>IF(Inputs!$B$27&lt;&gt;"Ready","PENDING INPUTS",IF(AND(A145&lt;=Inputs!$B$6,K145&gt;0),Inputs!G14,0))</f>
        <v>0</v>
      </c>
      <c r="N145" s="3">
        <f>IF(Inputs!$B$27&lt;&gt;"Ready","PENDING INPUTS",IF(A145&gt;Inputs!$B$6,0,MIN((K145+L145+M145),IF(Inputs!H14=1,Inputs!D14,MAX(Inputs!F14,ROUND(K145*Inputs!E14+L145+M145,2))))))</f>
        <v>0</v>
      </c>
      <c r="O145">
        <f>IF(Inputs!$B$27&lt;&gt;"Ready","PENDING INPUTS",IF(K145&lt;=0,99,1+IF(AND(S145&gt;0,OR(Inputs!C15&gt;Inputs!C14,AND(Inputs!C15=Inputs!C14,1&lt;0))),1,0)+IF(AND(AA145&gt;0,OR(Inputs!C16&gt;Inputs!C14,AND(Inputs!C16=Inputs!C14,2&lt;0))),1,0)+IF(AND(AI145&gt;0,OR(Inputs!C17&gt;Inputs!C14,AND(Inputs!C17=Inputs!C14,3&lt;0))),1,0)+IF(AND(AQ145&gt;0,OR(Inputs!C18&gt;Inputs!C14,AND(Inputs!C18=Inputs!C14,4&lt;0))),1,0)+IF(AND(AY145&gt;0,OR(Inputs!C19&gt;Inputs!C14,AND(Inputs!C19=Inputs!C14,5&lt;0))),1,0)+IF(AND(BG145&gt;0,OR(Inputs!C20&gt;Inputs!C14,AND(Inputs!C20=Inputs!C14,6&lt;0))),1,0)+IF(AND(BO145&gt;0,OR(Inputs!C21&gt;Inputs!C14,AND(Inputs!C21=Inputs!C14,7&lt;0))),1,0)+IF(AND(BW145&gt;0,OR(Inputs!C22&gt;Inputs!C14,AND(Inputs!C22=Inputs!C14,8&lt;0))),1,0)+IF(AND(CE145&gt;0,OR(Inputs!C23&gt;Inputs!C14,AND(Inputs!C23=Inputs!C14,9&lt;0))),1,0)))</f>
        <v>99</v>
      </c>
      <c r="P145" s="3">
        <f>IF(Inputs!$B$27&lt;&gt;"Ready","PENDING INPUTS",IF(A145&gt;Inputs!$B$6,0,MIN(MAX(0,(K145+L145+M145)-N145),MAX(0,C145-D145-(IF(O145&lt;O145,K145+L145+M145-N145,0)+IF(W145&lt;O145,S145+T145+U145-V145,0)+IF(AE145&lt;O145,AA145+AB145+AC145-AD145,0)+IF(AM145&lt;O145,AI145+AJ145+AK145-AL145,0)+IF(AU145&lt;O145,AQ145+AR145+AS145-AT145,0)+IF(BC145&lt;O145,AY145+AZ145+BA145-BB145,0)+IF(BK145&lt;O145,BG145+BH145+BI145-BJ145,0)+IF(BS145&lt;O145,BO145+BP145+BQ145-BR145,0)+IF(CA145&lt;O145,BW145+BX145+BY145-BZ145,0)+IF(CI145&lt;O145,CE145+CF145+CG145-CH145,0))))))</f>
        <v>0</v>
      </c>
      <c r="Q145" s="3">
        <f>IF(Inputs!$B$27&lt;&gt;"Ready","PENDING INPUTS",MIN((K145+L145+M145),IF(D145&gt;C145,IF(D145=0,0,N145*C145/D145),N145+P145)))</f>
        <v>0</v>
      </c>
      <c r="R145" s="3">
        <f>IF(Inputs!$B$27&lt;&gt;"Ready","PENDING INPUTS",MAX(0,(K145+L145+M145)-Q145))</f>
        <v>0</v>
      </c>
      <c r="S145" s="3">
        <f>IF(Inputs!$B$27&lt;&gt;"Ready","PENDING INPUTS",Z144)</f>
        <v>0</v>
      </c>
      <c r="T145" s="3">
        <f>IF(Inputs!$B$27&lt;&gt;"Ready","PENDING INPUTS",IF(A145&lt;=Inputs!$B$6,ROUND(S145*Inputs!C15/12,2),0))</f>
        <v>0</v>
      </c>
      <c r="U145" s="3">
        <f>IF(Inputs!$B$27&lt;&gt;"Ready","PENDING INPUTS",IF(AND(A145&lt;=Inputs!$B$6,S145&gt;0),Inputs!G15,0))</f>
        <v>0</v>
      </c>
      <c r="V145" s="3">
        <f>IF(Inputs!$B$27&lt;&gt;"Ready","PENDING INPUTS",IF(A145&gt;Inputs!$B$6,0,MIN((S145+T145+U145),IF(Inputs!H15=1,Inputs!D15,MAX(Inputs!F15,ROUND(S145*Inputs!E15+T145+U145,2))))))</f>
        <v>0</v>
      </c>
      <c r="W145">
        <f>IF(Inputs!$B$27&lt;&gt;"Ready","PENDING INPUTS",IF(S145&lt;=0,99,1+IF(AND(K145&gt;0,OR(Inputs!C14&gt;Inputs!C15,AND(Inputs!C14=Inputs!C15,0&lt;1))),1,0)+IF(AND(AA145&gt;0,OR(Inputs!C16&gt;Inputs!C15,AND(Inputs!C16=Inputs!C15,2&lt;1))),1,0)+IF(AND(AI145&gt;0,OR(Inputs!C17&gt;Inputs!C15,AND(Inputs!C17=Inputs!C15,3&lt;1))),1,0)+IF(AND(AQ145&gt;0,OR(Inputs!C18&gt;Inputs!C15,AND(Inputs!C18=Inputs!C15,4&lt;1))),1,0)+IF(AND(AY145&gt;0,OR(Inputs!C19&gt;Inputs!C15,AND(Inputs!C19=Inputs!C15,5&lt;1))),1,0)+IF(AND(BG145&gt;0,OR(Inputs!C20&gt;Inputs!C15,AND(Inputs!C20=Inputs!C15,6&lt;1))),1,0)+IF(AND(BO145&gt;0,OR(Inputs!C21&gt;Inputs!C15,AND(Inputs!C21=Inputs!C15,7&lt;1))),1,0)+IF(AND(BW145&gt;0,OR(Inputs!C22&gt;Inputs!C15,AND(Inputs!C22=Inputs!C15,8&lt;1))),1,0)+IF(AND(CE145&gt;0,OR(Inputs!C23&gt;Inputs!C15,AND(Inputs!C23=Inputs!C15,9&lt;1))),1,0)))</f>
        <v>99</v>
      </c>
      <c r="X145" s="3">
        <f>IF(Inputs!$B$27&lt;&gt;"Ready","PENDING INPUTS",IF(A145&gt;Inputs!$B$6,0,MIN(MAX(0,(S145+T145+U145)-V145),MAX(0,C145-D145-(IF(O145&lt;W145,K145+L145+M145-N145,0)+IF(W145&lt;W145,S145+T145+U145-V145,0)+IF(AE145&lt;W145,AA145+AB145+AC145-AD145,0)+IF(AM145&lt;W145,AI145+AJ145+AK145-AL145,0)+IF(AU145&lt;W145,AQ145+AR145+AS145-AT145,0)+IF(BC145&lt;W145,AY145+AZ145+BA145-BB145,0)+IF(BK145&lt;W145,BG145+BH145+BI145-BJ145,0)+IF(BS145&lt;W145,BO145+BP145+BQ145-BR145,0)+IF(CA145&lt;W145,BW145+BX145+BY145-BZ145,0)+IF(CI145&lt;W145,CE145+CF145+CG145-CH145,0))))))</f>
        <v>0</v>
      </c>
      <c r="Y145" s="3">
        <f>IF(Inputs!$B$27&lt;&gt;"Ready","PENDING INPUTS",MIN((S145+T145+U145),IF(D145&gt;C145,IF(D145=0,0,V145*C145/D145),V145+X145)))</f>
        <v>0</v>
      </c>
      <c r="Z145" s="3">
        <f>IF(Inputs!$B$27&lt;&gt;"Ready","PENDING INPUTS",MAX(0,(S145+T145+U145)-Y145))</f>
        <v>0</v>
      </c>
      <c r="AA145" s="3">
        <f>IF(Inputs!$B$27&lt;&gt;"Ready","PENDING INPUTS",AH144)</f>
        <v>0</v>
      </c>
      <c r="AB145" s="3">
        <f>IF(Inputs!$B$27&lt;&gt;"Ready","PENDING INPUTS",IF(A145&lt;=Inputs!$B$6,ROUND(AA145*Inputs!C16/12,2),0))</f>
        <v>0</v>
      </c>
      <c r="AC145" s="3">
        <f>IF(Inputs!$B$27&lt;&gt;"Ready","PENDING INPUTS",IF(AND(A145&lt;=Inputs!$B$6,AA145&gt;0),Inputs!G16,0))</f>
        <v>0</v>
      </c>
      <c r="AD145" s="3">
        <f>IF(Inputs!$B$27&lt;&gt;"Ready","PENDING INPUTS",IF(A145&gt;Inputs!$B$6,0,MIN((AA145+AB145+AC145),IF(Inputs!H16=1,Inputs!D16,MAX(Inputs!F16,ROUND(AA145*Inputs!E16+AB145+AC145,2))))))</f>
        <v>0</v>
      </c>
      <c r="AE145">
        <f>IF(Inputs!$B$27&lt;&gt;"Ready","PENDING INPUTS",IF(AA145&lt;=0,99,1+IF(AND(K145&gt;0,OR(Inputs!C14&gt;Inputs!C16,AND(Inputs!C14=Inputs!C16,0&lt;2))),1,0)+IF(AND(S145&gt;0,OR(Inputs!C15&gt;Inputs!C16,AND(Inputs!C15=Inputs!C16,1&lt;2))),1,0)+IF(AND(AI145&gt;0,OR(Inputs!C17&gt;Inputs!C16,AND(Inputs!C17=Inputs!C16,3&lt;2))),1,0)+IF(AND(AQ145&gt;0,OR(Inputs!C18&gt;Inputs!C16,AND(Inputs!C18=Inputs!C16,4&lt;2))),1,0)+IF(AND(AY145&gt;0,OR(Inputs!C19&gt;Inputs!C16,AND(Inputs!C19=Inputs!C16,5&lt;2))),1,0)+IF(AND(BG145&gt;0,OR(Inputs!C20&gt;Inputs!C16,AND(Inputs!C20=Inputs!C16,6&lt;2))),1,0)+IF(AND(BO145&gt;0,OR(Inputs!C21&gt;Inputs!C16,AND(Inputs!C21=Inputs!C16,7&lt;2))),1,0)+IF(AND(BW145&gt;0,OR(Inputs!C22&gt;Inputs!C16,AND(Inputs!C22=Inputs!C16,8&lt;2))),1,0)+IF(AND(CE145&gt;0,OR(Inputs!C23&gt;Inputs!C16,AND(Inputs!C23=Inputs!C16,9&lt;2))),1,0)))</f>
        <v>99</v>
      </c>
      <c r="AF145" s="3">
        <f>IF(Inputs!$B$27&lt;&gt;"Ready","PENDING INPUTS",IF(A145&gt;Inputs!$B$6,0,MIN(MAX(0,(AA145+AB145+AC145)-AD145),MAX(0,C145-D145-(IF(O145&lt;AE145,K145+L145+M145-N145,0)+IF(W145&lt;AE145,S145+T145+U145-V145,0)+IF(AE145&lt;AE145,AA145+AB145+AC145-AD145,0)+IF(AM145&lt;AE145,AI145+AJ145+AK145-AL145,0)+IF(AU145&lt;AE145,AQ145+AR145+AS145-AT145,0)+IF(BC145&lt;AE145,AY145+AZ145+BA145-BB145,0)+IF(BK145&lt;AE145,BG145+BH145+BI145-BJ145,0)+IF(BS145&lt;AE145,BO145+BP145+BQ145-BR145,0)+IF(CA145&lt;AE145,BW145+BX145+BY145-BZ145,0)+IF(CI145&lt;AE145,CE145+CF145+CG145-CH145,0))))))</f>
        <v>0</v>
      </c>
      <c r="AG145" s="3">
        <f>IF(Inputs!$B$27&lt;&gt;"Ready","PENDING INPUTS",MIN((AA145+AB145+AC145),IF(D145&gt;C145,IF(D145=0,0,AD145*C145/D145),AD145+AF145)))</f>
        <v>0</v>
      </c>
      <c r="AH145" s="3">
        <f>IF(Inputs!$B$27&lt;&gt;"Ready","PENDING INPUTS",MAX(0,(AA145+AB145+AC145)-AG145))</f>
        <v>0</v>
      </c>
      <c r="AI145" s="3">
        <f>IF(Inputs!$B$27&lt;&gt;"Ready","PENDING INPUTS",AP144)</f>
        <v>0</v>
      </c>
      <c r="AJ145" s="3">
        <f>IF(Inputs!$B$27&lt;&gt;"Ready","PENDING INPUTS",IF(A145&lt;=Inputs!$B$6,ROUND(AI145*Inputs!C17/12,2),0))</f>
        <v>0</v>
      </c>
      <c r="AK145" s="3">
        <f>IF(Inputs!$B$27&lt;&gt;"Ready","PENDING INPUTS",IF(AND(A145&lt;=Inputs!$B$6,AI145&gt;0),Inputs!G17,0))</f>
        <v>0</v>
      </c>
      <c r="AL145" s="3">
        <f>IF(Inputs!$B$27&lt;&gt;"Ready","PENDING INPUTS",IF(A145&gt;Inputs!$B$6,0,MIN((AI145+AJ145+AK145),IF(Inputs!H17=1,Inputs!D17,MAX(Inputs!F17,ROUND(AI145*Inputs!E17+AJ145+AK145,2))))))</f>
        <v>0</v>
      </c>
      <c r="AM145">
        <f>IF(Inputs!$B$27&lt;&gt;"Ready","PENDING INPUTS",IF(AI145&lt;=0,99,1+IF(AND(K145&gt;0,OR(Inputs!C14&gt;Inputs!C17,AND(Inputs!C14=Inputs!C17,0&lt;3))),1,0)+IF(AND(S145&gt;0,OR(Inputs!C15&gt;Inputs!C17,AND(Inputs!C15=Inputs!C17,1&lt;3))),1,0)+IF(AND(AA145&gt;0,OR(Inputs!C16&gt;Inputs!C17,AND(Inputs!C16=Inputs!C17,2&lt;3))),1,0)+IF(AND(AQ145&gt;0,OR(Inputs!C18&gt;Inputs!C17,AND(Inputs!C18=Inputs!C17,4&lt;3))),1,0)+IF(AND(AY145&gt;0,OR(Inputs!C19&gt;Inputs!C17,AND(Inputs!C19=Inputs!C17,5&lt;3))),1,0)+IF(AND(BG145&gt;0,OR(Inputs!C20&gt;Inputs!C17,AND(Inputs!C20=Inputs!C17,6&lt;3))),1,0)+IF(AND(BO145&gt;0,OR(Inputs!C21&gt;Inputs!C17,AND(Inputs!C21=Inputs!C17,7&lt;3))),1,0)+IF(AND(BW145&gt;0,OR(Inputs!C22&gt;Inputs!C17,AND(Inputs!C22=Inputs!C17,8&lt;3))),1,0)+IF(AND(CE145&gt;0,OR(Inputs!C23&gt;Inputs!C17,AND(Inputs!C23=Inputs!C17,9&lt;3))),1,0)))</f>
        <v>99</v>
      </c>
      <c r="AN145" s="3">
        <f>IF(Inputs!$B$27&lt;&gt;"Ready","PENDING INPUTS",IF(A145&gt;Inputs!$B$6,0,MIN(MAX(0,(AI145+AJ145+AK145)-AL145),MAX(0,C145-D145-(IF(O145&lt;AM145,K145+L145+M145-N145,0)+IF(W145&lt;AM145,S145+T145+U145-V145,0)+IF(AE145&lt;AM145,AA145+AB145+AC145-AD145,0)+IF(AM145&lt;AM145,AI145+AJ145+AK145-AL145,0)+IF(AU145&lt;AM145,AQ145+AR145+AS145-AT145,0)+IF(BC145&lt;AM145,AY145+AZ145+BA145-BB145,0)+IF(BK145&lt;AM145,BG145+BH145+BI145-BJ145,0)+IF(BS145&lt;AM145,BO145+BP145+BQ145-BR145,0)+IF(CA145&lt;AM145,BW145+BX145+BY145-BZ145,0)+IF(CI145&lt;AM145,CE145+CF145+CG145-CH145,0))))))</f>
        <v>0</v>
      </c>
      <c r="AO145" s="3">
        <f>IF(Inputs!$B$27&lt;&gt;"Ready","PENDING INPUTS",MIN((AI145+AJ145+AK145),IF(D145&gt;C145,IF(D145=0,0,AL145*C145/D145),AL145+AN145)))</f>
        <v>0</v>
      </c>
      <c r="AP145" s="3">
        <f>IF(Inputs!$B$27&lt;&gt;"Ready","PENDING INPUTS",MAX(0,(AI145+AJ145+AK145)-AO145))</f>
        <v>0</v>
      </c>
      <c r="AQ145" s="3">
        <f>IF(Inputs!$B$27&lt;&gt;"Ready","PENDING INPUTS",AX144)</f>
        <v>0</v>
      </c>
      <c r="AR145" s="3">
        <f>IF(Inputs!$B$27&lt;&gt;"Ready","PENDING INPUTS",IF(A145&lt;=Inputs!$B$6,ROUND(AQ145*Inputs!C18/12,2),0))</f>
        <v>0</v>
      </c>
      <c r="AS145" s="3">
        <f>IF(Inputs!$B$27&lt;&gt;"Ready","PENDING INPUTS",IF(AND(A145&lt;=Inputs!$B$6,AQ145&gt;0),Inputs!G18,0))</f>
        <v>0</v>
      </c>
      <c r="AT145" s="3">
        <f>IF(Inputs!$B$27&lt;&gt;"Ready","PENDING INPUTS",IF(A145&gt;Inputs!$B$6,0,MIN((AQ145+AR145+AS145),IF(Inputs!H18=1,Inputs!D18,MAX(Inputs!F18,ROUND(AQ145*Inputs!E18+AR145+AS145,2))))))</f>
        <v>0</v>
      </c>
      <c r="AU145">
        <f>IF(Inputs!$B$27&lt;&gt;"Ready","PENDING INPUTS",IF(AQ145&lt;=0,99,1+IF(AND(K145&gt;0,OR(Inputs!C14&gt;Inputs!C18,AND(Inputs!C14=Inputs!C18,0&lt;4))),1,0)+IF(AND(S145&gt;0,OR(Inputs!C15&gt;Inputs!C18,AND(Inputs!C15=Inputs!C18,1&lt;4))),1,0)+IF(AND(AA145&gt;0,OR(Inputs!C16&gt;Inputs!C18,AND(Inputs!C16=Inputs!C18,2&lt;4))),1,0)+IF(AND(AI145&gt;0,OR(Inputs!C17&gt;Inputs!C18,AND(Inputs!C17=Inputs!C18,3&lt;4))),1,0)+IF(AND(AY145&gt;0,OR(Inputs!C19&gt;Inputs!C18,AND(Inputs!C19=Inputs!C18,5&lt;4))),1,0)+IF(AND(BG145&gt;0,OR(Inputs!C20&gt;Inputs!C18,AND(Inputs!C20=Inputs!C18,6&lt;4))),1,0)+IF(AND(BO145&gt;0,OR(Inputs!C21&gt;Inputs!C18,AND(Inputs!C21=Inputs!C18,7&lt;4))),1,0)+IF(AND(BW145&gt;0,OR(Inputs!C22&gt;Inputs!C18,AND(Inputs!C22=Inputs!C18,8&lt;4))),1,0)+IF(AND(CE145&gt;0,OR(Inputs!C23&gt;Inputs!C18,AND(Inputs!C23=Inputs!C18,9&lt;4))),1,0)))</f>
        <v>99</v>
      </c>
      <c r="AV145" s="3">
        <f>IF(Inputs!$B$27&lt;&gt;"Ready","PENDING INPUTS",IF(A145&gt;Inputs!$B$6,0,MIN(MAX(0,(AQ145+AR145+AS145)-AT145),MAX(0,C145-D145-(IF(O145&lt;AU145,K145+L145+M145-N145,0)+IF(W145&lt;AU145,S145+T145+U145-V145,0)+IF(AE145&lt;AU145,AA145+AB145+AC145-AD145,0)+IF(AM145&lt;AU145,AI145+AJ145+AK145-AL145,0)+IF(AU145&lt;AU145,AQ145+AR145+AS145-AT145,0)+IF(BC145&lt;AU145,AY145+AZ145+BA145-BB145,0)+IF(BK145&lt;AU145,BG145+BH145+BI145-BJ145,0)+IF(BS145&lt;AU145,BO145+BP145+BQ145-BR145,0)+IF(CA145&lt;AU145,BW145+BX145+BY145-BZ145,0)+IF(CI145&lt;AU145,CE145+CF145+CG145-CH145,0))))))</f>
        <v>0</v>
      </c>
      <c r="AW145" s="3">
        <f>IF(Inputs!$B$27&lt;&gt;"Ready","PENDING INPUTS",MIN((AQ145+AR145+AS145),IF(D145&gt;C145,IF(D145=0,0,AT145*C145/D145),AT145+AV145)))</f>
        <v>0</v>
      </c>
      <c r="AX145" s="3">
        <f>IF(Inputs!$B$27&lt;&gt;"Ready","PENDING INPUTS",MAX(0,(AQ145+AR145+AS145)-AW145))</f>
        <v>0</v>
      </c>
      <c r="AY145" s="3">
        <f>IF(Inputs!$B$27&lt;&gt;"Ready","PENDING INPUTS",BF144)</f>
        <v>0</v>
      </c>
      <c r="AZ145" s="3">
        <f>IF(Inputs!$B$27&lt;&gt;"Ready","PENDING INPUTS",IF(A145&lt;=Inputs!$B$6,ROUND(AY145*Inputs!C19/12,2),0))</f>
        <v>0</v>
      </c>
      <c r="BA145" s="3">
        <f>IF(Inputs!$B$27&lt;&gt;"Ready","PENDING INPUTS",IF(AND(A145&lt;=Inputs!$B$6,AY145&gt;0),Inputs!G19,0))</f>
        <v>0</v>
      </c>
      <c r="BB145" s="3">
        <f>IF(Inputs!$B$27&lt;&gt;"Ready","PENDING INPUTS",IF(A145&gt;Inputs!$B$6,0,MIN((AY145+AZ145+BA145),IF(Inputs!H19=1,Inputs!D19,MAX(Inputs!F19,ROUND(AY145*Inputs!E19+AZ145+BA145,2))))))</f>
        <v>0</v>
      </c>
      <c r="BC145">
        <f>IF(Inputs!$B$27&lt;&gt;"Ready","PENDING INPUTS",IF(AY145&lt;=0,99,1+IF(AND(K145&gt;0,OR(Inputs!C14&gt;Inputs!C19,AND(Inputs!C14=Inputs!C19,0&lt;5))),1,0)+IF(AND(S145&gt;0,OR(Inputs!C15&gt;Inputs!C19,AND(Inputs!C15=Inputs!C19,1&lt;5))),1,0)+IF(AND(AA145&gt;0,OR(Inputs!C16&gt;Inputs!C19,AND(Inputs!C16=Inputs!C19,2&lt;5))),1,0)+IF(AND(AI145&gt;0,OR(Inputs!C17&gt;Inputs!C19,AND(Inputs!C17=Inputs!C19,3&lt;5))),1,0)+IF(AND(AQ145&gt;0,OR(Inputs!C18&gt;Inputs!C19,AND(Inputs!C18=Inputs!C19,4&lt;5))),1,0)+IF(AND(BG145&gt;0,OR(Inputs!C20&gt;Inputs!C19,AND(Inputs!C20=Inputs!C19,6&lt;5))),1,0)+IF(AND(BO145&gt;0,OR(Inputs!C21&gt;Inputs!C19,AND(Inputs!C21=Inputs!C19,7&lt;5))),1,0)+IF(AND(BW145&gt;0,OR(Inputs!C22&gt;Inputs!C19,AND(Inputs!C22=Inputs!C19,8&lt;5))),1,0)+IF(AND(CE145&gt;0,OR(Inputs!C23&gt;Inputs!C19,AND(Inputs!C23=Inputs!C19,9&lt;5))),1,0)))</f>
        <v>99</v>
      </c>
      <c r="BD145" s="3">
        <f>IF(Inputs!$B$27&lt;&gt;"Ready","PENDING INPUTS",IF(A145&gt;Inputs!$B$6,0,MIN(MAX(0,(AY145+AZ145+BA145)-BB145),MAX(0,C145-D145-(IF(O145&lt;BC145,K145+L145+M145-N145,0)+IF(W145&lt;BC145,S145+T145+U145-V145,0)+IF(AE145&lt;BC145,AA145+AB145+AC145-AD145,0)+IF(AM145&lt;BC145,AI145+AJ145+AK145-AL145,0)+IF(AU145&lt;BC145,AQ145+AR145+AS145-AT145,0)+IF(BC145&lt;BC145,AY145+AZ145+BA145-BB145,0)+IF(BK145&lt;BC145,BG145+BH145+BI145-BJ145,0)+IF(BS145&lt;BC145,BO145+BP145+BQ145-BR145,0)+IF(CA145&lt;BC145,BW145+BX145+BY145-BZ145,0)+IF(CI145&lt;BC145,CE145+CF145+CG145-CH145,0))))))</f>
        <v>0</v>
      </c>
      <c r="BE145" s="3">
        <f>IF(Inputs!$B$27&lt;&gt;"Ready","PENDING INPUTS",MIN((AY145+AZ145+BA145),IF(D145&gt;C145,IF(D145=0,0,BB145*C145/D145),BB145+BD145)))</f>
        <v>0</v>
      </c>
      <c r="BF145" s="3">
        <f>IF(Inputs!$B$27&lt;&gt;"Ready","PENDING INPUTS",MAX(0,(AY145+AZ145+BA145)-BE145))</f>
        <v>0</v>
      </c>
      <c r="BG145" s="3">
        <f>IF(Inputs!$B$27&lt;&gt;"Ready","PENDING INPUTS",BN144)</f>
        <v>0</v>
      </c>
      <c r="BH145" s="3">
        <f>IF(Inputs!$B$27&lt;&gt;"Ready","PENDING INPUTS",IF(A145&lt;=Inputs!$B$6,ROUND(BG145*Inputs!C20/12,2),0))</f>
        <v>0</v>
      </c>
      <c r="BI145" s="3">
        <f>IF(Inputs!$B$27&lt;&gt;"Ready","PENDING INPUTS",IF(AND(A145&lt;=Inputs!$B$6,BG145&gt;0),Inputs!G20,0))</f>
        <v>0</v>
      </c>
      <c r="BJ145" s="3">
        <f>IF(Inputs!$B$27&lt;&gt;"Ready","PENDING INPUTS",IF(A145&gt;Inputs!$B$6,0,MIN((BG145+BH145+BI145),IF(Inputs!H20=1,Inputs!D20,MAX(Inputs!F20,ROUND(BG145*Inputs!E20+BH145+BI145,2))))))</f>
        <v>0</v>
      </c>
      <c r="BK145">
        <f>IF(Inputs!$B$27&lt;&gt;"Ready","PENDING INPUTS",IF(BG145&lt;=0,99,1+IF(AND(K145&gt;0,OR(Inputs!C14&gt;Inputs!C20,AND(Inputs!C14=Inputs!C20,0&lt;6))),1,0)+IF(AND(S145&gt;0,OR(Inputs!C15&gt;Inputs!C20,AND(Inputs!C15=Inputs!C20,1&lt;6))),1,0)+IF(AND(AA145&gt;0,OR(Inputs!C16&gt;Inputs!C20,AND(Inputs!C16=Inputs!C20,2&lt;6))),1,0)+IF(AND(AI145&gt;0,OR(Inputs!C17&gt;Inputs!C20,AND(Inputs!C17=Inputs!C20,3&lt;6))),1,0)+IF(AND(AQ145&gt;0,OR(Inputs!C18&gt;Inputs!C20,AND(Inputs!C18=Inputs!C20,4&lt;6))),1,0)+IF(AND(AY145&gt;0,OR(Inputs!C19&gt;Inputs!C20,AND(Inputs!C19=Inputs!C20,5&lt;6))),1,0)+IF(AND(BO145&gt;0,OR(Inputs!C21&gt;Inputs!C20,AND(Inputs!C21=Inputs!C20,7&lt;6))),1,0)+IF(AND(BW145&gt;0,OR(Inputs!C22&gt;Inputs!C20,AND(Inputs!C22=Inputs!C20,8&lt;6))),1,0)+IF(AND(CE145&gt;0,OR(Inputs!C23&gt;Inputs!C20,AND(Inputs!C23=Inputs!C20,9&lt;6))),1,0)))</f>
        <v>99</v>
      </c>
      <c r="BL145" s="3">
        <f>IF(Inputs!$B$27&lt;&gt;"Ready","PENDING INPUTS",IF(A145&gt;Inputs!$B$6,0,MIN(MAX(0,(BG145+BH145+BI145)-BJ145),MAX(0,C145-D145-(IF(O145&lt;BK145,K145+L145+M145-N145,0)+IF(W145&lt;BK145,S145+T145+U145-V145,0)+IF(AE145&lt;BK145,AA145+AB145+AC145-AD145,0)+IF(AM145&lt;BK145,AI145+AJ145+AK145-AL145,0)+IF(AU145&lt;BK145,AQ145+AR145+AS145-AT145,0)+IF(BC145&lt;BK145,AY145+AZ145+BA145-BB145,0)+IF(BK145&lt;BK145,BG145+BH145+BI145-BJ145,0)+IF(BS145&lt;BK145,BO145+BP145+BQ145-BR145,0)+IF(CA145&lt;BK145,BW145+BX145+BY145-BZ145,0)+IF(CI145&lt;BK145,CE145+CF145+CG145-CH145,0))))))</f>
        <v>0</v>
      </c>
      <c r="BM145" s="3">
        <f>IF(Inputs!$B$27&lt;&gt;"Ready","PENDING INPUTS",MIN((BG145+BH145+BI145),IF(D145&gt;C145,IF(D145=0,0,BJ145*C145/D145),BJ145+BL145)))</f>
        <v>0</v>
      </c>
      <c r="BN145" s="3">
        <f>IF(Inputs!$B$27&lt;&gt;"Ready","PENDING INPUTS",MAX(0,(BG145+BH145+BI145)-BM145))</f>
        <v>0</v>
      </c>
      <c r="BO145" s="3">
        <f>IF(Inputs!$B$27&lt;&gt;"Ready","PENDING INPUTS",BV144)</f>
        <v>0</v>
      </c>
      <c r="BP145" s="3">
        <f>IF(Inputs!$B$27&lt;&gt;"Ready","PENDING INPUTS",IF(A145&lt;=Inputs!$B$6,ROUND(BO145*Inputs!C21/12,2),0))</f>
        <v>0</v>
      </c>
      <c r="BQ145" s="3">
        <f>IF(Inputs!$B$27&lt;&gt;"Ready","PENDING INPUTS",IF(AND(A145&lt;=Inputs!$B$6,BO145&gt;0),Inputs!G21,0))</f>
        <v>0</v>
      </c>
      <c r="BR145" s="3">
        <f>IF(Inputs!$B$27&lt;&gt;"Ready","PENDING INPUTS",IF(A145&gt;Inputs!$B$6,0,MIN((BO145+BP145+BQ145),IF(Inputs!H21=1,Inputs!D21,MAX(Inputs!F21,ROUND(BO145*Inputs!E21+BP145+BQ145,2))))))</f>
        <v>0</v>
      </c>
      <c r="BS145">
        <f>IF(Inputs!$B$27&lt;&gt;"Ready","PENDING INPUTS",IF(BO145&lt;=0,99,1+IF(AND(K145&gt;0,OR(Inputs!C14&gt;Inputs!C21,AND(Inputs!C14=Inputs!C21,0&lt;7))),1,0)+IF(AND(S145&gt;0,OR(Inputs!C15&gt;Inputs!C21,AND(Inputs!C15=Inputs!C21,1&lt;7))),1,0)+IF(AND(AA145&gt;0,OR(Inputs!C16&gt;Inputs!C21,AND(Inputs!C16=Inputs!C21,2&lt;7))),1,0)+IF(AND(AI145&gt;0,OR(Inputs!C17&gt;Inputs!C21,AND(Inputs!C17=Inputs!C21,3&lt;7))),1,0)+IF(AND(AQ145&gt;0,OR(Inputs!C18&gt;Inputs!C21,AND(Inputs!C18=Inputs!C21,4&lt;7))),1,0)+IF(AND(AY145&gt;0,OR(Inputs!C19&gt;Inputs!C21,AND(Inputs!C19=Inputs!C21,5&lt;7))),1,0)+IF(AND(BG145&gt;0,OR(Inputs!C20&gt;Inputs!C21,AND(Inputs!C20=Inputs!C21,6&lt;7))),1,0)+IF(AND(BW145&gt;0,OR(Inputs!C22&gt;Inputs!C21,AND(Inputs!C22=Inputs!C21,8&lt;7))),1,0)+IF(AND(CE145&gt;0,OR(Inputs!C23&gt;Inputs!C21,AND(Inputs!C23=Inputs!C21,9&lt;7))),1,0)))</f>
        <v>99</v>
      </c>
      <c r="BT145" s="3">
        <f>IF(Inputs!$B$27&lt;&gt;"Ready","PENDING INPUTS",IF(A145&gt;Inputs!$B$6,0,MIN(MAX(0,(BO145+BP145+BQ145)-BR145),MAX(0,C145-D145-(IF(O145&lt;BS145,K145+L145+M145-N145,0)+IF(W145&lt;BS145,S145+T145+U145-V145,0)+IF(AE145&lt;BS145,AA145+AB145+AC145-AD145,0)+IF(AM145&lt;BS145,AI145+AJ145+AK145-AL145,0)+IF(AU145&lt;BS145,AQ145+AR145+AS145-AT145,0)+IF(BC145&lt;BS145,AY145+AZ145+BA145-BB145,0)+IF(BK145&lt;BS145,BG145+BH145+BI145-BJ145,0)+IF(BS145&lt;BS145,BO145+BP145+BQ145-BR145,0)+IF(CA145&lt;BS145,BW145+BX145+BY145-BZ145,0)+IF(CI145&lt;BS145,CE145+CF145+CG145-CH145,0))))))</f>
        <v>0</v>
      </c>
      <c r="BU145" s="3">
        <f>IF(Inputs!$B$27&lt;&gt;"Ready","PENDING INPUTS",MIN((BO145+BP145+BQ145),IF(D145&gt;C145,IF(D145=0,0,BR145*C145/D145),BR145+BT145)))</f>
        <v>0</v>
      </c>
      <c r="BV145" s="3">
        <f>IF(Inputs!$B$27&lt;&gt;"Ready","PENDING INPUTS",MAX(0,(BO145+BP145+BQ145)-BU145))</f>
        <v>0</v>
      </c>
      <c r="BW145" s="3">
        <f>IF(Inputs!$B$27&lt;&gt;"Ready","PENDING INPUTS",CD144)</f>
        <v>0</v>
      </c>
      <c r="BX145" s="3">
        <f>IF(Inputs!$B$27&lt;&gt;"Ready","PENDING INPUTS",IF(A145&lt;=Inputs!$B$6,ROUND(BW145*Inputs!C22/12,2),0))</f>
        <v>0</v>
      </c>
      <c r="BY145" s="3">
        <f>IF(Inputs!$B$27&lt;&gt;"Ready","PENDING INPUTS",IF(AND(A145&lt;=Inputs!$B$6,BW145&gt;0),Inputs!G22,0))</f>
        <v>0</v>
      </c>
      <c r="BZ145" s="3">
        <f>IF(Inputs!$B$27&lt;&gt;"Ready","PENDING INPUTS",IF(A145&gt;Inputs!$B$6,0,MIN((BW145+BX145+BY145),IF(Inputs!H22=1,Inputs!D22,MAX(Inputs!F22,ROUND(BW145*Inputs!E22+BX145+BY145,2))))))</f>
        <v>0</v>
      </c>
      <c r="CA145">
        <f>IF(Inputs!$B$27&lt;&gt;"Ready","PENDING INPUTS",IF(BW145&lt;=0,99,1+IF(AND(K145&gt;0,OR(Inputs!C14&gt;Inputs!C22,AND(Inputs!C14=Inputs!C22,0&lt;8))),1,0)+IF(AND(S145&gt;0,OR(Inputs!C15&gt;Inputs!C22,AND(Inputs!C15=Inputs!C22,1&lt;8))),1,0)+IF(AND(AA145&gt;0,OR(Inputs!C16&gt;Inputs!C22,AND(Inputs!C16=Inputs!C22,2&lt;8))),1,0)+IF(AND(AI145&gt;0,OR(Inputs!C17&gt;Inputs!C22,AND(Inputs!C17=Inputs!C22,3&lt;8))),1,0)+IF(AND(AQ145&gt;0,OR(Inputs!C18&gt;Inputs!C22,AND(Inputs!C18=Inputs!C22,4&lt;8))),1,0)+IF(AND(AY145&gt;0,OR(Inputs!C19&gt;Inputs!C22,AND(Inputs!C19=Inputs!C22,5&lt;8))),1,0)+IF(AND(BG145&gt;0,OR(Inputs!C20&gt;Inputs!C22,AND(Inputs!C20=Inputs!C22,6&lt;8))),1,0)+IF(AND(BO145&gt;0,OR(Inputs!C21&gt;Inputs!C22,AND(Inputs!C21=Inputs!C22,7&lt;8))),1,0)+IF(AND(CE145&gt;0,OR(Inputs!C23&gt;Inputs!C22,AND(Inputs!C23=Inputs!C22,9&lt;8))),1,0)))</f>
        <v>99</v>
      </c>
      <c r="CB145" s="3">
        <f>IF(Inputs!$B$27&lt;&gt;"Ready","PENDING INPUTS",IF(A145&gt;Inputs!$B$6,0,MIN(MAX(0,(BW145+BX145+BY145)-BZ145),MAX(0,C145-D145-(IF(O145&lt;CA145,K145+L145+M145-N145,0)+IF(W145&lt;CA145,S145+T145+U145-V145,0)+IF(AE145&lt;CA145,AA145+AB145+AC145-AD145,0)+IF(AM145&lt;CA145,AI145+AJ145+AK145-AL145,0)+IF(AU145&lt;CA145,AQ145+AR145+AS145-AT145,0)+IF(BC145&lt;CA145,AY145+AZ145+BA145-BB145,0)+IF(BK145&lt;CA145,BG145+BH145+BI145-BJ145,0)+IF(BS145&lt;CA145,BO145+BP145+BQ145-BR145,0)+IF(CA145&lt;CA145,BW145+BX145+BY145-BZ145,0)+IF(CI145&lt;CA145,CE145+CF145+CG145-CH145,0))))))</f>
        <v>0</v>
      </c>
      <c r="CC145" s="3">
        <f>IF(Inputs!$B$27&lt;&gt;"Ready","PENDING INPUTS",MIN((BW145+BX145+BY145),IF(D145&gt;C145,IF(D145=0,0,BZ145*C145/D145),BZ145+CB145)))</f>
        <v>0</v>
      </c>
      <c r="CD145" s="3">
        <f>IF(Inputs!$B$27&lt;&gt;"Ready","PENDING INPUTS",MAX(0,(BW145+BX145+BY145)-CC145))</f>
        <v>0</v>
      </c>
      <c r="CE145" s="3">
        <f>IF(Inputs!$B$27&lt;&gt;"Ready","PENDING INPUTS",CL144)</f>
        <v>0</v>
      </c>
      <c r="CF145" s="3">
        <f>IF(Inputs!$B$27&lt;&gt;"Ready","PENDING INPUTS",IF(A145&lt;=Inputs!$B$6,ROUND(CE145*Inputs!C23/12,2),0))</f>
        <v>0</v>
      </c>
      <c r="CG145" s="3">
        <f>IF(Inputs!$B$27&lt;&gt;"Ready","PENDING INPUTS",IF(AND(A145&lt;=Inputs!$B$6,CE145&gt;0),Inputs!G23,0))</f>
        <v>0</v>
      </c>
      <c r="CH145" s="3">
        <f>IF(Inputs!$B$27&lt;&gt;"Ready","PENDING INPUTS",IF(A145&gt;Inputs!$B$6,0,MIN((CE145+CF145+CG145),IF(Inputs!H23=1,Inputs!D23,MAX(Inputs!F23,ROUND(CE145*Inputs!E23+CF145+CG145,2))))))</f>
        <v>0</v>
      </c>
      <c r="CI145">
        <f>IF(Inputs!$B$27&lt;&gt;"Ready","PENDING INPUTS",IF(CE145&lt;=0,99,1+IF(AND(K145&gt;0,OR(Inputs!C14&gt;Inputs!C23,AND(Inputs!C14=Inputs!C23,0&lt;9))),1,0)+IF(AND(S145&gt;0,OR(Inputs!C15&gt;Inputs!C23,AND(Inputs!C15=Inputs!C23,1&lt;9))),1,0)+IF(AND(AA145&gt;0,OR(Inputs!C16&gt;Inputs!C23,AND(Inputs!C16=Inputs!C23,2&lt;9))),1,0)+IF(AND(AI145&gt;0,OR(Inputs!C17&gt;Inputs!C23,AND(Inputs!C17=Inputs!C23,3&lt;9))),1,0)+IF(AND(AQ145&gt;0,OR(Inputs!C18&gt;Inputs!C23,AND(Inputs!C18=Inputs!C23,4&lt;9))),1,0)+IF(AND(AY145&gt;0,OR(Inputs!C19&gt;Inputs!C23,AND(Inputs!C19=Inputs!C23,5&lt;9))),1,0)+IF(AND(BG145&gt;0,OR(Inputs!C20&gt;Inputs!C23,AND(Inputs!C20=Inputs!C23,6&lt;9))),1,0)+IF(AND(BO145&gt;0,OR(Inputs!C21&gt;Inputs!C23,AND(Inputs!C21=Inputs!C23,7&lt;9))),1,0)+IF(AND(BW145&gt;0,OR(Inputs!C22&gt;Inputs!C23,AND(Inputs!C22=Inputs!C23,8&lt;9))),1,0)))</f>
        <v>99</v>
      </c>
      <c r="CJ145" s="3">
        <f>IF(Inputs!$B$27&lt;&gt;"Ready","PENDING INPUTS",IF(A145&gt;Inputs!$B$6,0,MIN(MAX(0,(CE145+CF145+CG145)-CH145),MAX(0,C145-D145-(IF(O145&lt;CI145,K145+L145+M145-N145,0)+IF(W145&lt;CI145,S145+T145+U145-V145,0)+IF(AE145&lt;CI145,AA145+AB145+AC145-AD145,0)+IF(AM145&lt;CI145,AI145+AJ145+AK145-AL145,0)+IF(AU145&lt;CI145,AQ145+AR145+AS145-AT145,0)+IF(BC145&lt;CI145,AY145+AZ145+BA145-BB145,0)+IF(BK145&lt;CI145,BG145+BH145+BI145-BJ145,0)+IF(BS145&lt;CI145,BO145+BP145+BQ145-BR145,0)+IF(CA145&lt;CI145,BW145+BX145+BY145-BZ145,0)+IF(CI145&lt;CI145,CE145+CF145+CG145-CH145,0))))))</f>
        <v>0</v>
      </c>
      <c r="CK145" s="3">
        <f>IF(Inputs!$B$27&lt;&gt;"Ready","PENDING INPUTS",MIN((CE145+CF145+CG145),IF(D145&gt;C145,IF(D145=0,0,CH145*C145/D145),CH145+CJ145)))</f>
        <v>0</v>
      </c>
      <c r="CL145" s="3">
        <f>IF(Inputs!$B$27&lt;&gt;"Ready","PENDING INPUTS",MAX(0,(CE145+CF145+CG145)-CK145))</f>
        <v>0</v>
      </c>
    </row>
    <row r="146" spans="1:90" ht="27.95" customHeight="1" x14ac:dyDescent="0.25">
      <c r="A146">
        <v>142</v>
      </c>
      <c r="B146" s="13">
        <f>IF(Inputs!$B$27&lt;&gt;"Ready","PENDING INPUTS",EDATE(Inputs!$B$5,A146-1))</f>
        <v>50587</v>
      </c>
      <c r="C146" s="3">
        <f>IF(Inputs!$B$27&lt;&gt;"Ready","PENDING INPUTS",IF(A146&lt;=Inputs!$B$6,MAX(0,Inputs!$B$4+IF(A146=Inputs!$B$7,Inputs!$B$8,0)+IF(A146=Inputs!$B$9,Inputs!$B$10,0)),0))</f>
        <v>0</v>
      </c>
      <c r="D146" s="3">
        <f>IF(Inputs!$B$27&lt;&gt;"Ready","PENDING INPUTS",SUM(N146,V146,AD146,AL146,AT146,BB146,BJ146,BR146,BZ146,CH146))</f>
        <v>0</v>
      </c>
      <c r="E146" s="3">
        <f>IF(Inputs!$B$27&lt;&gt;"Ready","PENDING INPUTS",MAX(0,D146-C146))</f>
        <v>0</v>
      </c>
      <c r="F146" s="3">
        <f>IF(Inputs!$B$27&lt;&gt;"Ready","PENDING INPUTS",SUM(Q146,Y146,AG146,AO146,AW146,BE146,BM146,BU146,CC146,CK146))</f>
        <v>0</v>
      </c>
      <c r="G146" s="3">
        <f>IF(Inputs!$B$27&lt;&gt;"Ready","PENDING INPUTS",SUM(L146,T146,AB146,AJ146,AR146,AZ146,BH146,BP146,BX146,CF146))</f>
        <v>0</v>
      </c>
      <c r="H146" s="3">
        <f>IF(Inputs!$B$27&lt;&gt;"Ready","PENDING INPUTS",SUM(M146,U146,AC146,AK146,AS146,BA146,BI146,BQ146,BY146,CG146))</f>
        <v>0</v>
      </c>
      <c r="I146" s="3">
        <f>IF(Inputs!$B$27&lt;&gt;"Ready","PENDING INPUTS",SUM(R146,Z146,AH146,AP146,AX146,BF146,BN146,BV146,CD146,CL146))</f>
        <v>0</v>
      </c>
      <c r="J146" t="str">
        <f>IF(Inputs!$B$27&lt;&gt;"Ready","PENDING INPUTS",IF(A146&gt;Inputs!$B$6,"Beyond horizon",IF(E146&gt;0.005,"MINIMUM SHORTFALL",IF(I146&lt;0.005,"Paid off","In progress"))))</f>
        <v>Beyond horizon</v>
      </c>
      <c r="K146" s="3">
        <f>IF(Inputs!$B$27&lt;&gt;"Ready","PENDING INPUTS",R145)</f>
        <v>0</v>
      </c>
      <c r="L146" s="3">
        <f>IF(Inputs!$B$27&lt;&gt;"Ready","PENDING INPUTS",IF(A146&lt;=Inputs!$B$6,ROUND(K146*Inputs!C14/12,2),0))</f>
        <v>0</v>
      </c>
      <c r="M146" s="3">
        <f>IF(Inputs!$B$27&lt;&gt;"Ready","PENDING INPUTS",IF(AND(A146&lt;=Inputs!$B$6,K146&gt;0),Inputs!G14,0))</f>
        <v>0</v>
      </c>
      <c r="N146" s="3">
        <f>IF(Inputs!$B$27&lt;&gt;"Ready","PENDING INPUTS",IF(A146&gt;Inputs!$B$6,0,MIN((K146+L146+M146),IF(Inputs!H14=1,Inputs!D14,MAX(Inputs!F14,ROUND(K146*Inputs!E14+L146+M146,2))))))</f>
        <v>0</v>
      </c>
      <c r="O146">
        <f>IF(Inputs!$B$27&lt;&gt;"Ready","PENDING INPUTS",IF(K146&lt;=0,99,1+IF(AND(S146&gt;0,OR(Inputs!C15&gt;Inputs!C14,AND(Inputs!C15=Inputs!C14,1&lt;0))),1,0)+IF(AND(AA146&gt;0,OR(Inputs!C16&gt;Inputs!C14,AND(Inputs!C16=Inputs!C14,2&lt;0))),1,0)+IF(AND(AI146&gt;0,OR(Inputs!C17&gt;Inputs!C14,AND(Inputs!C17=Inputs!C14,3&lt;0))),1,0)+IF(AND(AQ146&gt;0,OR(Inputs!C18&gt;Inputs!C14,AND(Inputs!C18=Inputs!C14,4&lt;0))),1,0)+IF(AND(AY146&gt;0,OR(Inputs!C19&gt;Inputs!C14,AND(Inputs!C19=Inputs!C14,5&lt;0))),1,0)+IF(AND(BG146&gt;0,OR(Inputs!C20&gt;Inputs!C14,AND(Inputs!C20=Inputs!C14,6&lt;0))),1,0)+IF(AND(BO146&gt;0,OR(Inputs!C21&gt;Inputs!C14,AND(Inputs!C21=Inputs!C14,7&lt;0))),1,0)+IF(AND(BW146&gt;0,OR(Inputs!C22&gt;Inputs!C14,AND(Inputs!C22=Inputs!C14,8&lt;0))),1,0)+IF(AND(CE146&gt;0,OR(Inputs!C23&gt;Inputs!C14,AND(Inputs!C23=Inputs!C14,9&lt;0))),1,0)))</f>
        <v>99</v>
      </c>
      <c r="P146" s="3">
        <f>IF(Inputs!$B$27&lt;&gt;"Ready","PENDING INPUTS",IF(A146&gt;Inputs!$B$6,0,MIN(MAX(0,(K146+L146+M146)-N146),MAX(0,C146-D146-(IF(O146&lt;O146,K146+L146+M146-N146,0)+IF(W146&lt;O146,S146+T146+U146-V146,0)+IF(AE146&lt;O146,AA146+AB146+AC146-AD146,0)+IF(AM146&lt;O146,AI146+AJ146+AK146-AL146,0)+IF(AU146&lt;O146,AQ146+AR146+AS146-AT146,0)+IF(BC146&lt;O146,AY146+AZ146+BA146-BB146,0)+IF(BK146&lt;O146,BG146+BH146+BI146-BJ146,0)+IF(BS146&lt;O146,BO146+BP146+BQ146-BR146,0)+IF(CA146&lt;O146,BW146+BX146+BY146-BZ146,0)+IF(CI146&lt;O146,CE146+CF146+CG146-CH146,0))))))</f>
        <v>0</v>
      </c>
      <c r="Q146" s="3">
        <f>IF(Inputs!$B$27&lt;&gt;"Ready","PENDING INPUTS",MIN((K146+L146+M146),IF(D146&gt;C146,IF(D146=0,0,N146*C146/D146),N146+P146)))</f>
        <v>0</v>
      </c>
      <c r="R146" s="3">
        <f>IF(Inputs!$B$27&lt;&gt;"Ready","PENDING INPUTS",MAX(0,(K146+L146+M146)-Q146))</f>
        <v>0</v>
      </c>
      <c r="S146" s="3">
        <f>IF(Inputs!$B$27&lt;&gt;"Ready","PENDING INPUTS",Z145)</f>
        <v>0</v>
      </c>
      <c r="T146" s="3">
        <f>IF(Inputs!$B$27&lt;&gt;"Ready","PENDING INPUTS",IF(A146&lt;=Inputs!$B$6,ROUND(S146*Inputs!C15/12,2),0))</f>
        <v>0</v>
      </c>
      <c r="U146" s="3">
        <f>IF(Inputs!$B$27&lt;&gt;"Ready","PENDING INPUTS",IF(AND(A146&lt;=Inputs!$B$6,S146&gt;0),Inputs!G15,0))</f>
        <v>0</v>
      </c>
      <c r="V146" s="3">
        <f>IF(Inputs!$B$27&lt;&gt;"Ready","PENDING INPUTS",IF(A146&gt;Inputs!$B$6,0,MIN((S146+T146+U146),IF(Inputs!H15=1,Inputs!D15,MAX(Inputs!F15,ROUND(S146*Inputs!E15+T146+U146,2))))))</f>
        <v>0</v>
      </c>
      <c r="W146">
        <f>IF(Inputs!$B$27&lt;&gt;"Ready","PENDING INPUTS",IF(S146&lt;=0,99,1+IF(AND(K146&gt;0,OR(Inputs!C14&gt;Inputs!C15,AND(Inputs!C14=Inputs!C15,0&lt;1))),1,0)+IF(AND(AA146&gt;0,OR(Inputs!C16&gt;Inputs!C15,AND(Inputs!C16=Inputs!C15,2&lt;1))),1,0)+IF(AND(AI146&gt;0,OR(Inputs!C17&gt;Inputs!C15,AND(Inputs!C17=Inputs!C15,3&lt;1))),1,0)+IF(AND(AQ146&gt;0,OR(Inputs!C18&gt;Inputs!C15,AND(Inputs!C18=Inputs!C15,4&lt;1))),1,0)+IF(AND(AY146&gt;0,OR(Inputs!C19&gt;Inputs!C15,AND(Inputs!C19=Inputs!C15,5&lt;1))),1,0)+IF(AND(BG146&gt;0,OR(Inputs!C20&gt;Inputs!C15,AND(Inputs!C20=Inputs!C15,6&lt;1))),1,0)+IF(AND(BO146&gt;0,OR(Inputs!C21&gt;Inputs!C15,AND(Inputs!C21=Inputs!C15,7&lt;1))),1,0)+IF(AND(BW146&gt;0,OR(Inputs!C22&gt;Inputs!C15,AND(Inputs!C22=Inputs!C15,8&lt;1))),1,0)+IF(AND(CE146&gt;0,OR(Inputs!C23&gt;Inputs!C15,AND(Inputs!C23=Inputs!C15,9&lt;1))),1,0)))</f>
        <v>99</v>
      </c>
      <c r="X146" s="3">
        <f>IF(Inputs!$B$27&lt;&gt;"Ready","PENDING INPUTS",IF(A146&gt;Inputs!$B$6,0,MIN(MAX(0,(S146+T146+U146)-V146),MAX(0,C146-D146-(IF(O146&lt;W146,K146+L146+M146-N146,0)+IF(W146&lt;W146,S146+T146+U146-V146,0)+IF(AE146&lt;W146,AA146+AB146+AC146-AD146,0)+IF(AM146&lt;W146,AI146+AJ146+AK146-AL146,0)+IF(AU146&lt;W146,AQ146+AR146+AS146-AT146,0)+IF(BC146&lt;W146,AY146+AZ146+BA146-BB146,0)+IF(BK146&lt;W146,BG146+BH146+BI146-BJ146,0)+IF(BS146&lt;W146,BO146+BP146+BQ146-BR146,0)+IF(CA146&lt;W146,BW146+BX146+BY146-BZ146,0)+IF(CI146&lt;W146,CE146+CF146+CG146-CH146,0))))))</f>
        <v>0</v>
      </c>
      <c r="Y146" s="3">
        <f>IF(Inputs!$B$27&lt;&gt;"Ready","PENDING INPUTS",MIN((S146+T146+U146),IF(D146&gt;C146,IF(D146=0,0,V146*C146/D146),V146+X146)))</f>
        <v>0</v>
      </c>
      <c r="Z146" s="3">
        <f>IF(Inputs!$B$27&lt;&gt;"Ready","PENDING INPUTS",MAX(0,(S146+T146+U146)-Y146))</f>
        <v>0</v>
      </c>
      <c r="AA146" s="3">
        <f>IF(Inputs!$B$27&lt;&gt;"Ready","PENDING INPUTS",AH145)</f>
        <v>0</v>
      </c>
      <c r="AB146" s="3">
        <f>IF(Inputs!$B$27&lt;&gt;"Ready","PENDING INPUTS",IF(A146&lt;=Inputs!$B$6,ROUND(AA146*Inputs!C16/12,2),0))</f>
        <v>0</v>
      </c>
      <c r="AC146" s="3">
        <f>IF(Inputs!$B$27&lt;&gt;"Ready","PENDING INPUTS",IF(AND(A146&lt;=Inputs!$B$6,AA146&gt;0),Inputs!G16,0))</f>
        <v>0</v>
      </c>
      <c r="AD146" s="3">
        <f>IF(Inputs!$B$27&lt;&gt;"Ready","PENDING INPUTS",IF(A146&gt;Inputs!$B$6,0,MIN((AA146+AB146+AC146),IF(Inputs!H16=1,Inputs!D16,MAX(Inputs!F16,ROUND(AA146*Inputs!E16+AB146+AC146,2))))))</f>
        <v>0</v>
      </c>
      <c r="AE146">
        <f>IF(Inputs!$B$27&lt;&gt;"Ready","PENDING INPUTS",IF(AA146&lt;=0,99,1+IF(AND(K146&gt;0,OR(Inputs!C14&gt;Inputs!C16,AND(Inputs!C14=Inputs!C16,0&lt;2))),1,0)+IF(AND(S146&gt;0,OR(Inputs!C15&gt;Inputs!C16,AND(Inputs!C15=Inputs!C16,1&lt;2))),1,0)+IF(AND(AI146&gt;0,OR(Inputs!C17&gt;Inputs!C16,AND(Inputs!C17=Inputs!C16,3&lt;2))),1,0)+IF(AND(AQ146&gt;0,OR(Inputs!C18&gt;Inputs!C16,AND(Inputs!C18=Inputs!C16,4&lt;2))),1,0)+IF(AND(AY146&gt;0,OR(Inputs!C19&gt;Inputs!C16,AND(Inputs!C19=Inputs!C16,5&lt;2))),1,0)+IF(AND(BG146&gt;0,OR(Inputs!C20&gt;Inputs!C16,AND(Inputs!C20=Inputs!C16,6&lt;2))),1,0)+IF(AND(BO146&gt;0,OR(Inputs!C21&gt;Inputs!C16,AND(Inputs!C21=Inputs!C16,7&lt;2))),1,0)+IF(AND(BW146&gt;0,OR(Inputs!C22&gt;Inputs!C16,AND(Inputs!C22=Inputs!C16,8&lt;2))),1,0)+IF(AND(CE146&gt;0,OR(Inputs!C23&gt;Inputs!C16,AND(Inputs!C23=Inputs!C16,9&lt;2))),1,0)))</f>
        <v>99</v>
      </c>
      <c r="AF146" s="3">
        <f>IF(Inputs!$B$27&lt;&gt;"Ready","PENDING INPUTS",IF(A146&gt;Inputs!$B$6,0,MIN(MAX(0,(AA146+AB146+AC146)-AD146),MAX(0,C146-D146-(IF(O146&lt;AE146,K146+L146+M146-N146,0)+IF(W146&lt;AE146,S146+T146+U146-V146,0)+IF(AE146&lt;AE146,AA146+AB146+AC146-AD146,0)+IF(AM146&lt;AE146,AI146+AJ146+AK146-AL146,0)+IF(AU146&lt;AE146,AQ146+AR146+AS146-AT146,0)+IF(BC146&lt;AE146,AY146+AZ146+BA146-BB146,0)+IF(BK146&lt;AE146,BG146+BH146+BI146-BJ146,0)+IF(BS146&lt;AE146,BO146+BP146+BQ146-BR146,0)+IF(CA146&lt;AE146,BW146+BX146+BY146-BZ146,0)+IF(CI146&lt;AE146,CE146+CF146+CG146-CH146,0))))))</f>
        <v>0</v>
      </c>
      <c r="AG146" s="3">
        <f>IF(Inputs!$B$27&lt;&gt;"Ready","PENDING INPUTS",MIN((AA146+AB146+AC146),IF(D146&gt;C146,IF(D146=0,0,AD146*C146/D146),AD146+AF146)))</f>
        <v>0</v>
      </c>
      <c r="AH146" s="3">
        <f>IF(Inputs!$B$27&lt;&gt;"Ready","PENDING INPUTS",MAX(0,(AA146+AB146+AC146)-AG146))</f>
        <v>0</v>
      </c>
      <c r="AI146" s="3">
        <f>IF(Inputs!$B$27&lt;&gt;"Ready","PENDING INPUTS",AP145)</f>
        <v>0</v>
      </c>
      <c r="AJ146" s="3">
        <f>IF(Inputs!$B$27&lt;&gt;"Ready","PENDING INPUTS",IF(A146&lt;=Inputs!$B$6,ROUND(AI146*Inputs!C17/12,2),0))</f>
        <v>0</v>
      </c>
      <c r="AK146" s="3">
        <f>IF(Inputs!$B$27&lt;&gt;"Ready","PENDING INPUTS",IF(AND(A146&lt;=Inputs!$B$6,AI146&gt;0),Inputs!G17,0))</f>
        <v>0</v>
      </c>
      <c r="AL146" s="3">
        <f>IF(Inputs!$B$27&lt;&gt;"Ready","PENDING INPUTS",IF(A146&gt;Inputs!$B$6,0,MIN((AI146+AJ146+AK146),IF(Inputs!H17=1,Inputs!D17,MAX(Inputs!F17,ROUND(AI146*Inputs!E17+AJ146+AK146,2))))))</f>
        <v>0</v>
      </c>
      <c r="AM146">
        <f>IF(Inputs!$B$27&lt;&gt;"Ready","PENDING INPUTS",IF(AI146&lt;=0,99,1+IF(AND(K146&gt;0,OR(Inputs!C14&gt;Inputs!C17,AND(Inputs!C14=Inputs!C17,0&lt;3))),1,0)+IF(AND(S146&gt;0,OR(Inputs!C15&gt;Inputs!C17,AND(Inputs!C15=Inputs!C17,1&lt;3))),1,0)+IF(AND(AA146&gt;0,OR(Inputs!C16&gt;Inputs!C17,AND(Inputs!C16=Inputs!C17,2&lt;3))),1,0)+IF(AND(AQ146&gt;0,OR(Inputs!C18&gt;Inputs!C17,AND(Inputs!C18=Inputs!C17,4&lt;3))),1,0)+IF(AND(AY146&gt;0,OR(Inputs!C19&gt;Inputs!C17,AND(Inputs!C19=Inputs!C17,5&lt;3))),1,0)+IF(AND(BG146&gt;0,OR(Inputs!C20&gt;Inputs!C17,AND(Inputs!C20=Inputs!C17,6&lt;3))),1,0)+IF(AND(BO146&gt;0,OR(Inputs!C21&gt;Inputs!C17,AND(Inputs!C21=Inputs!C17,7&lt;3))),1,0)+IF(AND(BW146&gt;0,OR(Inputs!C22&gt;Inputs!C17,AND(Inputs!C22=Inputs!C17,8&lt;3))),1,0)+IF(AND(CE146&gt;0,OR(Inputs!C23&gt;Inputs!C17,AND(Inputs!C23=Inputs!C17,9&lt;3))),1,0)))</f>
        <v>99</v>
      </c>
      <c r="AN146" s="3">
        <f>IF(Inputs!$B$27&lt;&gt;"Ready","PENDING INPUTS",IF(A146&gt;Inputs!$B$6,0,MIN(MAX(0,(AI146+AJ146+AK146)-AL146),MAX(0,C146-D146-(IF(O146&lt;AM146,K146+L146+M146-N146,0)+IF(W146&lt;AM146,S146+T146+U146-V146,0)+IF(AE146&lt;AM146,AA146+AB146+AC146-AD146,0)+IF(AM146&lt;AM146,AI146+AJ146+AK146-AL146,0)+IF(AU146&lt;AM146,AQ146+AR146+AS146-AT146,0)+IF(BC146&lt;AM146,AY146+AZ146+BA146-BB146,0)+IF(BK146&lt;AM146,BG146+BH146+BI146-BJ146,0)+IF(BS146&lt;AM146,BO146+BP146+BQ146-BR146,0)+IF(CA146&lt;AM146,BW146+BX146+BY146-BZ146,0)+IF(CI146&lt;AM146,CE146+CF146+CG146-CH146,0))))))</f>
        <v>0</v>
      </c>
      <c r="AO146" s="3">
        <f>IF(Inputs!$B$27&lt;&gt;"Ready","PENDING INPUTS",MIN((AI146+AJ146+AK146),IF(D146&gt;C146,IF(D146=0,0,AL146*C146/D146),AL146+AN146)))</f>
        <v>0</v>
      </c>
      <c r="AP146" s="3">
        <f>IF(Inputs!$B$27&lt;&gt;"Ready","PENDING INPUTS",MAX(0,(AI146+AJ146+AK146)-AO146))</f>
        <v>0</v>
      </c>
      <c r="AQ146" s="3">
        <f>IF(Inputs!$B$27&lt;&gt;"Ready","PENDING INPUTS",AX145)</f>
        <v>0</v>
      </c>
      <c r="AR146" s="3">
        <f>IF(Inputs!$B$27&lt;&gt;"Ready","PENDING INPUTS",IF(A146&lt;=Inputs!$B$6,ROUND(AQ146*Inputs!C18/12,2),0))</f>
        <v>0</v>
      </c>
      <c r="AS146" s="3">
        <f>IF(Inputs!$B$27&lt;&gt;"Ready","PENDING INPUTS",IF(AND(A146&lt;=Inputs!$B$6,AQ146&gt;0),Inputs!G18,0))</f>
        <v>0</v>
      </c>
      <c r="AT146" s="3">
        <f>IF(Inputs!$B$27&lt;&gt;"Ready","PENDING INPUTS",IF(A146&gt;Inputs!$B$6,0,MIN((AQ146+AR146+AS146),IF(Inputs!H18=1,Inputs!D18,MAX(Inputs!F18,ROUND(AQ146*Inputs!E18+AR146+AS146,2))))))</f>
        <v>0</v>
      </c>
      <c r="AU146">
        <f>IF(Inputs!$B$27&lt;&gt;"Ready","PENDING INPUTS",IF(AQ146&lt;=0,99,1+IF(AND(K146&gt;0,OR(Inputs!C14&gt;Inputs!C18,AND(Inputs!C14=Inputs!C18,0&lt;4))),1,0)+IF(AND(S146&gt;0,OR(Inputs!C15&gt;Inputs!C18,AND(Inputs!C15=Inputs!C18,1&lt;4))),1,0)+IF(AND(AA146&gt;0,OR(Inputs!C16&gt;Inputs!C18,AND(Inputs!C16=Inputs!C18,2&lt;4))),1,0)+IF(AND(AI146&gt;0,OR(Inputs!C17&gt;Inputs!C18,AND(Inputs!C17=Inputs!C18,3&lt;4))),1,0)+IF(AND(AY146&gt;0,OR(Inputs!C19&gt;Inputs!C18,AND(Inputs!C19=Inputs!C18,5&lt;4))),1,0)+IF(AND(BG146&gt;0,OR(Inputs!C20&gt;Inputs!C18,AND(Inputs!C20=Inputs!C18,6&lt;4))),1,0)+IF(AND(BO146&gt;0,OR(Inputs!C21&gt;Inputs!C18,AND(Inputs!C21=Inputs!C18,7&lt;4))),1,0)+IF(AND(BW146&gt;0,OR(Inputs!C22&gt;Inputs!C18,AND(Inputs!C22=Inputs!C18,8&lt;4))),1,0)+IF(AND(CE146&gt;0,OR(Inputs!C23&gt;Inputs!C18,AND(Inputs!C23=Inputs!C18,9&lt;4))),1,0)))</f>
        <v>99</v>
      </c>
      <c r="AV146" s="3">
        <f>IF(Inputs!$B$27&lt;&gt;"Ready","PENDING INPUTS",IF(A146&gt;Inputs!$B$6,0,MIN(MAX(0,(AQ146+AR146+AS146)-AT146),MAX(0,C146-D146-(IF(O146&lt;AU146,K146+L146+M146-N146,0)+IF(W146&lt;AU146,S146+T146+U146-V146,0)+IF(AE146&lt;AU146,AA146+AB146+AC146-AD146,0)+IF(AM146&lt;AU146,AI146+AJ146+AK146-AL146,0)+IF(AU146&lt;AU146,AQ146+AR146+AS146-AT146,0)+IF(BC146&lt;AU146,AY146+AZ146+BA146-BB146,0)+IF(BK146&lt;AU146,BG146+BH146+BI146-BJ146,0)+IF(BS146&lt;AU146,BO146+BP146+BQ146-BR146,0)+IF(CA146&lt;AU146,BW146+BX146+BY146-BZ146,0)+IF(CI146&lt;AU146,CE146+CF146+CG146-CH146,0))))))</f>
        <v>0</v>
      </c>
      <c r="AW146" s="3">
        <f>IF(Inputs!$B$27&lt;&gt;"Ready","PENDING INPUTS",MIN((AQ146+AR146+AS146),IF(D146&gt;C146,IF(D146=0,0,AT146*C146/D146),AT146+AV146)))</f>
        <v>0</v>
      </c>
      <c r="AX146" s="3">
        <f>IF(Inputs!$B$27&lt;&gt;"Ready","PENDING INPUTS",MAX(0,(AQ146+AR146+AS146)-AW146))</f>
        <v>0</v>
      </c>
      <c r="AY146" s="3">
        <f>IF(Inputs!$B$27&lt;&gt;"Ready","PENDING INPUTS",BF145)</f>
        <v>0</v>
      </c>
      <c r="AZ146" s="3">
        <f>IF(Inputs!$B$27&lt;&gt;"Ready","PENDING INPUTS",IF(A146&lt;=Inputs!$B$6,ROUND(AY146*Inputs!C19/12,2),0))</f>
        <v>0</v>
      </c>
      <c r="BA146" s="3">
        <f>IF(Inputs!$B$27&lt;&gt;"Ready","PENDING INPUTS",IF(AND(A146&lt;=Inputs!$B$6,AY146&gt;0),Inputs!G19,0))</f>
        <v>0</v>
      </c>
      <c r="BB146" s="3">
        <f>IF(Inputs!$B$27&lt;&gt;"Ready","PENDING INPUTS",IF(A146&gt;Inputs!$B$6,0,MIN((AY146+AZ146+BA146),IF(Inputs!H19=1,Inputs!D19,MAX(Inputs!F19,ROUND(AY146*Inputs!E19+AZ146+BA146,2))))))</f>
        <v>0</v>
      </c>
      <c r="BC146">
        <f>IF(Inputs!$B$27&lt;&gt;"Ready","PENDING INPUTS",IF(AY146&lt;=0,99,1+IF(AND(K146&gt;0,OR(Inputs!C14&gt;Inputs!C19,AND(Inputs!C14=Inputs!C19,0&lt;5))),1,0)+IF(AND(S146&gt;0,OR(Inputs!C15&gt;Inputs!C19,AND(Inputs!C15=Inputs!C19,1&lt;5))),1,0)+IF(AND(AA146&gt;0,OR(Inputs!C16&gt;Inputs!C19,AND(Inputs!C16=Inputs!C19,2&lt;5))),1,0)+IF(AND(AI146&gt;0,OR(Inputs!C17&gt;Inputs!C19,AND(Inputs!C17=Inputs!C19,3&lt;5))),1,0)+IF(AND(AQ146&gt;0,OR(Inputs!C18&gt;Inputs!C19,AND(Inputs!C18=Inputs!C19,4&lt;5))),1,0)+IF(AND(BG146&gt;0,OR(Inputs!C20&gt;Inputs!C19,AND(Inputs!C20=Inputs!C19,6&lt;5))),1,0)+IF(AND(BO146&gt;0,OR(Inputs!C21&gt;Inputs!C19,AND(Inputs!C21=Inputs!C19,7&lt;5))),1,0)+IF(AND(BW146&gt;0,OR(Inputs!C22&gt;Inputs!C19,AND(Inputs!C22=Inputs!C19,8&lt;5))),1,0)+IF(AND(CE146&gt;0,OR(Inputs!C23&gt;Inputs!C19,AND(Inputs!C23=Inputs!C19,9&lt;5))),1,0)))</f>
        <v>99</v>
      </c>
      <c r="BD146" s="3">
        <f>IF(Inputs!$B$27&lt;&gt;"Ready","PENDING INPUTS",IF(A146&gt;Inputs!$B$6,0,MIN(MAX(0,(AY146+AZ146+BA146)-BB146),MAX(0,C146-D146-(IF(O146&lt;BC146,K146+L146+M146-N146,0)+IF(W146&lt;BC146,S146+T146+U146-V146,0)+IF(AE146&lt;BC146,AA146+AB146+AC146-AD146,0)+IF(AM146&lt;BC146,AI146+AJ146+AK146-AL146,0)+IF(AU146&lt;BC146,AQ146+AR146+AS146-AT146,0)+IF(BC146&lt;BC146,AY146+AZ146+BA146-BB146,0)+IF(BK146&lt;BC146,BG146+BH146+BI146-BJ146,0)+IF(BS146&lt;BC146,BO146+BP146+BQ146-BR146,0)+IF(CA146&lt;BC146,BW146+BX146+BY146-BZ146,0)+IF(CI146&lt;BC146,CE146+CF146+CG146-CH146,0))))))</f>
        <v>0</v>
      </c>
      <c r="BE146" s="3">
        <f>IF(Inputs!$B$27&lt;&gt;"Ready","PENDING INPUTS",MIN((AY146+AZ146+BA146),IF(D146&gt;C146,IF(D146=0,0,BB146*C146/D146),BB146+BD146)))</f>
        <v>0</v>
      </c>
      <c r="BF146" s="3">
        <f>IF(Inputs!$B$27&lt;&gt;"Ready","PENDING INPUTS",MAX(0,(AY146+AZ146+BA146)-BE146))</f>
        <v>0</v>
      </c>
      <c r="BG146" s="3">
        <f>IF(Inputs!$B$27&lt;&gt;"Ready","PENDING INPUTS",BN145)</f>
        <v>0</v>
      </c>
      <c r="BH146" s="3">
        <f>IF(Inputs!$B$27&lt;&gt;"Ready","PENDING INPUTS",IF(A146&lt;=Inputs!$B$6,ROUND(BG146*Inputs!C20/12,2),0))</f>
        <v>0</v>
      </c>
      <c r="BI146" s="3">
        <f>IF(Inputs!$B$27&lt;&gt;"Ready","PENDING INPUTS",IF(AND(A146&lt;=Inputs!$B$6,BG146&gt;0),Inputs!G20,0))</f>
        <v>0</v>
      </c>
      <c r="BJ146" s="3">
        <f>IF(Inputs!$B$27&lt;&gt;"Ready","PENDING INPUTS",IF(A146&gt;Inputs!$B$6,0,MIN((BG146+BH146+BI146),IF(Inputs!H20=1,Inputs!D20,MAX(Inputs!F20,ROUND(BG146*Inputs!E20+BH146+BI146,2))))))</f>
        <v>0</v>
      </c>
      <c r="BK146">
        <f>IF(Inputs!$B$27&lt;&gt;"Ready","PENDING INPUTS",IF(BG146&lt;=0,99,1+IF(AND(K146&gt;0,OR(Inputs!C14&gt;Inputs!C20,AND(Inputs!C14=Inputs!C20,0&lt;6))),1,0)+IF(AND(S146&gt;0,OR(Inputs!C15&gt;Inputs!C20,AND(Inputs!C15=Inputs!C20,1&lt;6))),1,0)+IF(AND(AA146&gt;0,OR(Inputs!C16&gt;Inputs!C20,AND(Inputs!C16=Inputs!C20,2&lt;6))),1,0)+IF(AND(AI146&gt;0,OR(Inputs!C17&gt;Inputs!C20,AND(Inputs!C17=Inputs!C20,3&lt;6))),1,0)+IF(AND(AQ146&gt;0,OR(Inputs!C18&gt;Inputs!C20,AND(Inputs!C18=Inputs!C20,4&lt;6))),1,0)+IF(AND(AY146&gt;0,OR(Inputs!C19&gt;Inputs!C20,AND(Inputs!C19=Inputs!C20,5&lt;6))),1,0)+IF(AND(BO146&gt;0,OR(Inputs!C21&gt;Inputs!C20,AND(Inputs!C21=Inputs!C20,7&lt;6))),1,0)+IF(AND(BW146&gt;0,OR(Inputs!C22&gt;Inputs!C20,AND(Inputs!C22=Inputs!C20,8&lt;6))),1,0)+IF(AND(CE146&gt;0,OR(Inputs!C23&gt;Inputs!C20,AND(Inputs!C23=Inputs!C20,9&lt;6))),1,0)))</f>
        <v>99</v>
      </c>
      <c r="BL146" s="3">
        <f>IF(Inputs!$B$27&lt;&gt;"Ready","PENDING INPUTS",IF(A146&gt;Inputs!$B$6,0,MIN(MAX(0,(BG146+BH146+BI146)-BJ146),MAX(0,C146-D146-(IF(O146&lt;BK146,K146+L146+M146-N146,0)+IF(W146&lt;BK146,S146+T146+U146-V146,0)+IF(AE146&lt;BK146,AA146+AB146+AC146-AD146,0)+IF(AM146&lt;BK146,AI146+AJ146+AK146-AL146,0)+IF(AU146&lt;BK146,AQ146+AR146+AS146-AT146,0)+IF(BC146&lt;BK146,AY146+AZ146+BA146-BB146,0)+IF(BK146&lt;BK146,BG146+BH146+BI146-BJ146,0)+IF(BS146&lt;BK146,BO146+BP146+BQ146-BR146,0)+IF(CA146&lt;BK146,BW146+BX146+BY146-BZ146,0)+IF(CI146&lt;BK146,CE146+CF146+CG146-CH146,0))))))</f>
        <v>0</v>
      </c>
      <c r="BM146" s="3">
        <f>IF(Inputs!$B$27&lt;&gt;"Ready","PENDING INPUTS",MIN((BG146+BH146+BI146),IF(D146&gt;C146,IF(D146=0,0,BJ146*C146/D146),BJ146+BL146)))</f>
        <v>0</v>
      </c>
      <c r="BN146" s="3">
        <f>IF(Inputs!$B$27&lt;&gt;"Ready","PENDING INPUTS",MAX(0,(BG146+BH146+BI146)-BM146))</f>
        <v>0</v>
      </c>
      <c r="BO146" s="3">
        <f>IF(Inputs!$B$27&lt;&gt;"Ready","PENDING INPUTS",BV145)</f>
        <v>0</v>
      </c>
      <c r="BP146" s="3">
        <f>IF(Inputs!$B$27&lt;&gt;"Ready","PENDING INPUTS",IF(A146&lt;=Inputs!$B$6,ROUND(BO146*Inputs!C21/12,2),0))</f>
        <v>0</v>
      </c>
      <c r="BQ146" s="3">
        <f>IF(Inputs!$B$27&lt;&gt;"Ready","PENDING INPUTS",IF(AND(A146&lt;=Inputs!$B$6,BO146&gt;0),Inputs!G21,0))</f>
        <v>0</v>
      </c>
      <c r="BR146" s="3">
        <f>IF(Inputs!$B$27&lt;&gt;"Ready","PENDING INPUTS",IF(A146&gt;Inputs!$B$6,0,MIN((BO146+BP146+BQ146),IF(Inputs!H21=1,Inputs!D21,MAX(Inputs!F21,ROUND(BO146*Inputs!E21+BP146+BQ146,2))))))</f>
        <v>0</v>
      </c>
      <c r="BS146">
        <f>IF(Inputs!$B$27&lt;&gt;"Ready","PENDING INPUTS",IF(BO146&lt;=0,99,1+IF(AND(K146&gt;0,OR(Inputs!C14&gt;Inputs!C21,AND(Inputs!C14=Inputs!C21,0&lt;7))),1,0)+IF(AND(S146&gt;0,OR(Inputs!C15&gt;Inputs!C21,AND(Inputs!C15=Inputs!C21,1&lt;7))),1,0)+IF(AND(AA146&gt;0,OR(Inputs!C16&gt;Inputs!C21,AND(Inputs!C16=Inputs!C21,2&lt;7))),1,0)+IF(AND(AI146&gt;0,OR(Inputs!C17&gt;Inputs!C21,AND(Inputs!C17=Inputs!C21,3&lt;7))),1,0)+IF(AND(AQ146&gt;0,OR(Inputs!C18&gt;Inputs!C21,AND(Inputs!C18=Inputs!C21,4&lt;7))),1,0)+IF(AND(AY146&gt;0,OR(Inputs!C19&gt;Inputs!C21,AND(Inputs!C19=Inputs!C21,5&lt;7))),1,0)+IF(AND(BG146&gt;0,OR(Inputs!C20&gt;Inputs!C21,AND(Inputs!C20=Inputs!C21,6&lt;7))),1,0)+IF(AND(BW146&gt;0,OR(Inputs!C22&gt;Inputs!C21,AND(Inputs!C22=Inputs!C21,8&lt;7))),1,0)+IF(AND(CE146&gt;0,OR(Inputs!C23&gt;Inputs!C21,AND(Inputs!C23=Inputs!C21,9&lt;7))),1,0)))</f>
        <v>99</v>
      </c>
      <c r="BT146" s="3">
        <f>IF(Inputs!$B$27&lt;&gt;"Ready","PENDING INPUTS",IF(A146&gt;Inputs!$B$6,0,MIN(MAX(0,(BO146+BP146+BQ146)-BR146),MAX(0,C146-D146-(IF(O146&lt;BS146,K146+L146+M146-N146,0)+IF(W146&lt;BS146,S146+T146+U146-V146,0)+IF(AE146&lt;BS146,AA146+AB146+AC146-AD146,0)+IF(AM146&lt;BS146,AI146+AJ146+AK146-AL146,0)+IF(AU146&lt;BS146,AQ146+AR146+AS146-AT146,0)+IF(BC146&lt;BS146,AY146+AZ146+BA146-BB146,0)+IF(BK146&lt;BS146,BG146+BH146+BI146-BJ146,0)+IF(BS146&lt;BS146,BO146+BP146+BQ146-BR146,0)+IF(CA146&lt;BS146,BW146+BX146+BY146-BZ146,0)+IF(CI146&lt;BS146,CE146+CF146+CG146-CH146,0))))))</f>
        <v>0</v>
      </c>
      <c r="BU146" s="3">
        <f>IF(Inputs!$B$27&lt;&gt;"Ready","PENDING INPUTS",MIN((BO146+BP146+BQ146),IF(D146&gt;C146,IF(D146=0,0,BR146*C146/D146),BR146+BT146)))</f>
        <v>0</v>
      </c>
      <c r="BV146" s="3">
        <f>IF(Inputs!$B$27&lt;&gt;"Ready","PENDING INPUTS",MAX(0,(BO146+BP146+BQ146)-BU146))</f>
        <v>0</v>
      </c>
      <c r="BW146" s="3">
        <f>IF(Inputs!$B$27&lt;&gt;"Ready","PENDING INPUTS",CD145)</f>
        <v>0</v>
      </c>
      <c r="BX146" s="3">
        <f>IF(Inputs!$B$27&lt;&gt;"Ready","PENDING INPUTS",IF(A146&lt;=Inputs!$B$6,ROUND(BW146*Inputs!C22/12,2),0))</f>
        <v>0</v>
      </c>
      <c r="BY146" s="3">
        <f>IF(Inputs!$B$27&lt;&gt;"Ready","PENDING INPUTS",IF(AND(A146&lt;=Inputs!$B$6,BW146&gt;0),Inputs!G22,0))</f>
        <v>0</v>
      </c>
      <c r="BZ146" s="3">
        <f>IF(Inputs!$B$27&lt;&gt;"Ready","PENDING INPUTS",IF(A146&gt;Inputs!$B$6,0,MIN((BW146+BX146+BY146),IF(Inputs!H22=1,Inputs!D22,MAX(Inputs!F22,ROUND(BW146*Inputs!E22+BX146+BY146,2))))))</f>
        <v>0</v>
      </c>
      <c r="CA146">
        <f>IF(Inputs!$B$27&lt;&gt;"Ready","PENDING INPUTS",IF(BW146&lt;=0,99,1+IF(AND(K146&gt;0,OR(Inputs!C14&gt;Inputs!C22,AND(Inputs!C14=Inputs!C22,0&lt;8))),1,0)+IF(AND(S146&gt;0,OR(Inputs!C15&gt;Inputs!C22,AND(Inputs!C15=Inputs!C22,1&lt;8))),1,0)+IF(AND(AA146&gt;0,OR(Inputs!C16&gt;Inputs!C22,AND(Inputs!C16=Inputs!C22,2&lt;8))),1,0)+IF(AND(AI146&gt;0,OR(Inputs!C17&gt;Inputs!C22,AND(Inputs!C17=Inputs!C22,3&lt;8))),1,0)+IF(AND(AQ146&gt;0,OR(Inputs!C18&gt;Inputs!C22,AND(Inputs!C18=Inputs!C22,4&lt;8))),1,0)+IF(AND(AY146&gt;0,OR(Inputs!C19&gt;Inputs!C22,AND(Inputs!C19=Inputs!C22,5&lt;8))),1,0)+IF(AND(BG146&gt;0,OR(Inputs!C20&gt;Inputs!C22,AND(Inputs!C20=Inputs!C22,6&lt;8))),1,0)+IF(AND(BO146&gt;0,OR(Inputs!C21&gt;Inputs!C22,AND(Inputs!C21=Inputs!C22,7&lt;8))),1,0)+IF(AND(CE146&gt;0,OR(Inputs!C23&gt;Inputs!C22,AND(Inputs!C23=Inputs!C22,9&lt;8))),1,0)))</f>
        <v>99</v>
      </c>
      <c r="CB146" s="3">
        <f>IF(Inputs!$B$27&lt;&gt;"Ready","PENDING INPUTS",IF(A146&gt;Inputs!$B$6,0,MIN(MAX(0,(BW146+BX146+BY146)-BZ146),MAX(0,C146-D146-(IF(O146&lt;CA146,K146+L146+M146-N146,0)+IF(W146&lt;CA146,S146+T146+U146-V146,0)+IF(AE146&lt;CA146,AA146+AB146+AC146-AD146,0)+IF(AM146&lt;CA146,AI146+AJ146+AK146-AL146,0)+IF(AU146&lt;CA146,AQ146+AR146+AS146-AT146,0)+IF(BC146&lt;CA146,AY146+AZ146+BA146-BB146,0)+IF(BK146&lt;CA146,BG146+BH146+BI146-BJ146,0)+IF(BS146&lt;CA146,BO146+BP146+BQ146-BR146,0)+IF(CA146&lt;CA146,BW146+BX146+BY146-BZ146,0)+IF(CI146&lt;CA146,CE146+CF146+CG146-CH146,0))))))</f>
        <v>0</v>
      </c>
      <c r="CC146" s="3">
        <f>IF(Inputs!$B$27&lt;&gt;"Ready","PENDING INPUTS",MIN((BW146+BX146+BY146),IF(D146&gt;C146,IF(D146=0,0,BZ146*C146/D146),BZ146+CB146)))</f>
        <v>0</v>
      </c>
      <c r="CD146" s="3">
        <f>IF(Inputs!$B$27&lt;&gt;"Ready","PENDING INPUTS",MAX(0,(BW146+BX146+BY146)-CC146))</f>
        <v>0</v>
      </c>
      <c r="CE146" s="3">
        <f>IF(Inputs!$B$27&lt;&gt;"Ready","PENDING INPUTS",CL145)</f>
        <v>0</v>
      </c>
      <c r="CF146" s="3">
        <f>IF(Inputs!$B$27&lt;&gt;"Ready","PENDING INPUTS",IF(A146&lt;=Inputs!$B$6,ROUND(CE146*Inputs!C23/12,2),0))</f>
        <v>0</v>
      </c>
      <c r="CG146" s="3">
        <f>IF(Inputs!$B$27&lt;&gt;"Ready","PENDING INPUTS",IF(AND(A146&lt;=Inputs!$B$6,CE146&gt;0),Inputs!G23,0))</f>
        <v>0</v>
      </c>
      <c r="CH146" s="3">
        <f>IF(Inputs!$B$27&lt;&gt;"Ready","PENDING INPUTS",IF(A146&gt;Inputs!$B$6,0,MIN((CE146+CF146+CG146),IF(Inputs!H23=1,Inputs!D23,MAX(Inputs!F23,ROUND(CE146*Inputs!E23+CF146+CG146,2))))))</f>
        <v>0</v>
      </c>
      <c r="CI146">
        <f>IF(Inputs!$B$27&lt;&gt;"Ready","PENDING INPUTS",IF(CE146&lt;=0,99,1+IF(AND(K146&gt;0,OR(Inputs!C14&gt;Inputs!C23,AND(Inputs!C14=Inputs!C23,0&lt;9))),1,0)+IF(AND(S146&gt;0,OR(Inputs!C15&gt;Inputs!C23,AND(Inputs!C15=Inputs!C23,1&lt;9))),1,0)+IF(AND(AA146&gt;0,OR(Inputs!C16&gt;Inputs!C23,AND(Inputs!C16=Inputs!C23,2&lt;9))),1,0)+IF(AND(AI146&gt;0,OR(Inputs!C17&gt;Inputs!C23,AND(Inputs!C17=Inputs!C23,3&lt;9))),1,0)+IF(AND(AQ146&gt;0,OR(Inputs!C18&gt;Inputs!C23,AND(Inputs!C18=Inputs!C23,4&lt;9))),1,0)+IF(AND(AY146&gt;0,OR(Inputs!C19&gt;Inputs!C23,AND(Inputs!C19=Inputs!C23,5&lt;9))),1,0)+IF(AND(BG146&gt;0,OR(Inputs!C20&gt;Inputs!C23,AND(Inputs!C20=Inputs!C23,6&lt;9))),1,0)+IF(AND(BO146&gt;0,OR(Inputs!C21&gt;Inputs!C23,AND(Inputs!C21=Inputs!C23,7&lt;9))),1,0)+IF(AND(BW146&gt;0,OR(Inputs!C22&gt;Inputs!C23,AND(Inputs!C22=Inputs!C23,8&lt;9))),1,0)))</f>
        <v>99</v>
      </c>
      <c r="CJ146" s="3">
        <f>IF(Inputs!$B$27&lt;&gt;"Ready","PENDING INPUTS",IF(A146&gt;Inputs!$B$6,0,MIN(MAX(0,(CE146+CF146+CG146)-CH146),MAX(0,C146-D146-(IF(O146&lt;CI146,K146+L146+M146-N146,0)+IF(W146&lt;CI146,S146+T146+U146-V146,0)+IF(AE146&lt;CI146,AA146+AB146+AC146-AD146,0)+IF(AM146&lt;CI146,AI146+AJ146+AK146-AL146,0)+IF(AU146&lt;CI146,AQ146+AR146+AS146-AT146,0)+IF(BC146&lt;CI146,AY146+AZ146+BA146-BB146,0)+IF(BK146&lt;CI146,BG146+BH146+BI146-BJ146,0)+IF(BS146&lt;CI146,BO146+BP146+BQ146-BR146,0)+IF(CA146&lt;CI146,BW146+BX146+BY146-BZ146,0)+IF(CI146&lt;CI146,CE146+CF146+CG146-CH146,0))))))</f>
        <v>0</v>
      </c>
      <c r="CK146" s="3">
        <f>IF(Inputs!$B$27&lt;&gt;"Ready","PENDING INPUTS",MIN((CE146+CF146+CG146),IF(D146&gt;C146,IF(D146=0,0,CH146*C146/D146),CH146+CJ146)))</f>
        <v>0</v>
      </c>
      <c r="CL146" s="3">
        <f>IF(Inputs!$B$27&lt;&gt;"Ready","PENDING INPUTS",MAX(0,(CE146+CF146+CG146)-CK146))</f>
        <v>0</v>
      </c>
    </row>
    <row r="147" spans="1:90" ht="27.95" customHeight="1" x14ac:dyDescent="0.25">
      <c r="A147">
        <v>143</v>
      </c>
      <c r="B147" s="13">
        <f>IF(Inputs!$B$27&lt;&gt;"Ready","PENDING INPUTS",EDATE(Inputs!$B$5,A147-1))</f>
        <v>50618</v>
      </c>
      <c r="C147" s="3">
        <f>IF(Inputs!$B$27&lt;&gt;"Ready","PENDING INPUTS",IF(A147&lt;=Inputs!$B$6,MAX(0,Inputs!$B$4+IF(A147=Inputs!$B$7,Inputs!$B$8,0)+IF(A147=Inputs!$B$9,Inputs!$B$10,0)),0))</f>
        <v>0</v>
      </c>
      <c r="D147" s="3">
        <f>IF(Inputs!$B$27&lt;&gt;"Ready","PENDING INPUTS",SUM(N147,V147,AD147,AL147,AT147,BB147,BJ147,BR147,BZ147,CH147))</f>
        <v>0</v>
      </c>
      <c r="E147" s="3">
        <f>IF(Inputs!$B$27&lt;&gt;"Ready","PENDING INPUTS",MAX(0,D147-C147))</f>
        <v>0</v>
      </c>
      <c r="F147" s="3">
        <f>IF(Inputs!$B$27&lt;&gt;"Ready","PENDING INPUTS",SUM(Q147,Y147,AG147,AO147,AW147,BE147,BM147,BU147,CC147,CK147))</f>
        <v>0</v>
      </c>
      <c r="G147" s="3">
        <f>IF(Inputs!$B$27&lt;&gt;"Ready","PENDING INPUTS",SUM(L147,T147,AB147,AJ147,AR147,AZ147,BH147,BP147,BX147,CF147))</f>
        <v>0</v>
      </c>
      <c r="H147" s="3">
        <f>IF(Inputs!$B$27&lt;&gt;"Ready","PENDING INPUTS",SUM(M147,U147,AC147,AK147,AS147,BA147,BI147,BQ147,BY147,CG147))</f>
        <v>0</v>
      </c>
      <c r="I147" s="3">
        <f>IF(Inputs!$B$27&lt;&gt;"Ready","PENDING INPUTS",SUM(R147,Z147,AH147,AP147,AX147,BF147,BN147,BV147,CD147,CL147))</f>
        <v>0</v>
      </c>
      <c r="J147" t="str">
        <f>IF(Inputs!$B$27&lt;&gt;"Ready","PENDING INPUTS",IF(A147&gt;Inputs!$B$6,"Beyond horizon",IF(E147&gt;0.005,"MINIMUM SHORTFALL",IF(I147&lt;0.005,"Paid off","In progress"))))</f>
        <v>Beyond horizon</v>
      </c>
      <c r="K147" s="3">
        <f>IF(Inputs!$B$27&lt;&gt;"Ready","PENDING INPUTS",R146)</f>
        <v>0</v>
      </c>
      <c r="L147" s="3">
        <f>IF(Inputs!$B$27&lt;&gt;"Ready","PENDING INPUTS",IF(A147&lt;=Inputs!$B$6,ROUND(K147*Inputs!C14/12,2),0))</f>
        <v>0</v>
      </c>
      <c r="M147" s="3">
        <f>IF(Inputs!$B$27&lt;&gt;"Ready","PENDING INPUTS",IF(AND(A147&lt;=Inputs!$B$6,K147&gt;0),Inputs!G14,0))</f>
        <v>0</v>
      </c>
      <c r="N147" s="3">
        <f>IF(Inputs!$B$27&lt;&gt;"Ready","PENDING INPUTS",IF(A147&gt;Inputs!$B$6,0,MIN((K147+L147+M147),IF(Inputs!H14=1,Inputs!D14,MAX(Inputs!F14,ROUND(K147*Inputs!E14+L147+M147,2))))))</f>
        <v>0</v>
      </c>
      <c r="O147">
        <f>IF(Inputs!$B$27&lt;&gt;"Ready","PENDING INPUTS",IF(K147&lt;=0,99,1+IF(AND(S147&gt;0,OR(Inputs!C15&gt;Inputs!C14,AND(Inputs!C15=Inputs!C14,1&lt;0))),1,0)+IF(AND(AA147&gt;0,OR(Inputs!C16&gt;Inputs!C14,AND(Inputs!C16=Inputs!C14,2&lt;0))),1,0)+IF(AND(AI147&gt;0,OR(Inputs!C17&gt;Inputs!C14,AND(Inputs!C17=Inputs!C14,3&lt;0))),1,0)+IF(AND(AQ147&gt;0,OR(Inputs!C18&gt;Inputs!C14,AND(Inputs!C18=Inputs!C14,4&lt;0))),1,0)+IF(AND(AY147&gt;0,OR(Inputs!C19&gt;Inputs!C14,AND(Inputs!C19=Inputs!C14,5&lt;0))),1,0)+IF(AND(BG147&gt;0,OR(Inputs!C20&gt;Inputs!C14,AND(Inputs!C20=Inputs!C14,6&lt;0))),1,0)+IF(AND(BO147&gt;0,OR(Inputs!C21&gt;Inputs!C14,AND(Inputs!C21=Inputs!C14,7&lt;0))),1,0)+IF(AND(BW147&gt;0,OR(Inputs!C22&gt;Inputs!C14,AND(Inputs!C22=Inputs!C14,8&lt;0))),1,0)+IF(AND(CE147&gt;0,OR(Inputs!C23&gt;Inputs!C14,AND(Inputs!C23=Inputs!C14,9&lt;0))),1,0)))</f>
        <v>99</v>
      </c>
      <c r="P147" s="3">
        <f>IF(Inputs!$B$27&lt;&gt;"Ready","PENDING INPUTS",IF(A147&gt;Inputs!$B$6,0,MIN(MAX(0,(K147+L147+M147)-N147),MAX(0,C147-D147-(IF(O147&lt;O147,K147+L147+M147-N147,0)+IF(W147&lt;O147,S147+T147+U147-V147,0)+IF(AE147&lt;O147,AA147+AB147+AC147-AD147,0)+IF(AM147&lt;O147,AI147+AJ147+AK147-AL147,0)+IF(AU147&lt;O147,AQ147+AR147+AS147-AT147,0)+IF(BC147&lt;O147,AY147+AZ147+BA147-BB147,0)+IF(BK147&lt;O147,BG147+BH147+BI147-BJ147,0)+IF(BS147&lt;O147,BO147+BP147+BQ147-BR147,0)+IF(CA147&lt;O147,BW147+BX147+BY147-BZ147,0)+IF(CI147&lt;O147,CE147+CF147+CG147-CH147,0))))))</f>
        <v>0</v>
      </c>
      <c r="Q147" s="3">
        <f>IF(Inputs!$B$27&lt;&gt;"Ready","PENDING INPUTS",MIN((K147+L147+M147),IF(D147&gt;C147,IF(D147=0,0,N147*C147/D147),N147+P147)))</f>
        <v>0</v>
      </c>
      <c r="R147" s="3">
        <f>IF(Inputs!$B$27&lt;&gt;"Ready","PENDING INPUTS",MAX(0,(K147+L147+M147)-Q147))</f>
        <v>0</v>
      </c>
      <c r="S147" s="3">
        <f>IF(Inputs!$B$27&lt;&gt;"Ready","PENDING INPUTS",Z146)</f>
        <v>0</v>
      </c>
      <c r="T147" s="3">
        <f>IF(Inputs!$B$27&lt;&gt;"Ready","PENDING INPUTS",IF(A147&lt;=Inputs!$B$6,ROUND(S147*Inputs!C15/12,2),0))</f>
        <v>0</v>
      </c>
      <c r="U147" s="3">
        <f>IF(Inputs!$B$27&lt;&gt;"Ready","PENDING INPUTS",IF(AND(A147&lt;=Inputs!$B$6,S147&gt;0),Inputs!G15,0))</f>
        <v>0</v>
      </c>
      <c r="V147" s="3">
        <f>IF(Inputs!$B$27&lt;&gt;"Ready","PENDING INPUTS",IF(A147&gt;Inputs!$B$6,0,MIN((S147+T147+U147),IF(Inputs!H15=1,Inputs!D15,MAX(Inputs!F15,ROUND(S147*Inputs!E15+T147+U147,2))))))</f>
        <v>0</v>
      </c>
      <c r="W147">
        <f>IF(Inputs!$B$27&lt;&gt;"Ready","PENDING INPUTS",IF(S147&lt;=0,99,1+IF(AND(K147&gt;0,OR(Inputs!C14&gt;Inputs!C15,AND(Inputs!C14=Inputs!C15,0&lt;1))),1,0)+IF(AND(AA147&gt;0,OR(Inputs!C16&gt;Inputs!C15,AND(Inputs!C16=Inputs!C15,2&lt;1))),1,0)+IF(AND(AI147&gt;0,OR(Inputs!C17&gt;Inputs!C15,AND(Inputs!C17=Inputs!C15,3&lt;1))),1,0)+IF(AND(AQ147&gt;0,OR(Inputs!C18&gt;Inputs!C15,AND(Inputs!C18=Inputs!C15,4&lt;1))),1,0)+IF(AND(AY147&gt;0,OR(Inputs!C19&gt;Inputs!C15,AND(Inputs!C19=Inputs!C15,5&lt;1))),1,0)+IF(AND(BG147&gt;0,OR(Inputs!C20&gt;Inputs!C15,AND(Inputs!C20=Inputs!C15,6&lt;1))),1,0)+IF(AND(BO147&gt;0,OR(Inputs!C21&gt;Inputs!C15,AND(Inputs!C21=Inputs!C15,7&lt;1))),1,0)+IF(AND(BW147&gt;0,OR(Inputs!C22&gt;Inputs!C15,AND(Inputs!C22=Inputs!C15,8&lt;1))),1,0)+IF(AND(CE147&gt;0,OR(Inputs!C23&gt;Inputs!C15,AND(Inputs!C23=Inputs!C15,9&lt;1))),1,0)))</f>
        <v>99</v>
      </c>
      <c r="X147" s="3">
        <f>IF(Inputs!$B$27&lt;&gt;"Ready","PENDING INPUTS",IF(A147&gt;Inputs!$B$6,0,MIN(MAX(0,(S147+T147+U147)-V147),MAX(0,C147-D147-(IF(O147&lt;W147,K147+L147+M147-N147,0)+IF(W147&lt;W147,S147+T147+U147-V147,0)+IF(AE147&lt;W147,AA147+AB147+AC147-AD147,0)+IF(AM147&lt;W147,AI147+AJ147+AK147-AL147,0)+IF(AU147&lt;W147,AQ147+AR147+AS147-AT147,0)+IF(BC147&lt;W147,AY147+AZ147+BA147-BB147,0)+IF(BK147&lt;W147,BG147+BH147+BI147-BJ147,0)+IF(BS147&lt;W147,BO147+BP147+BQ147-BR147,0)+IF(CA147&lt;W147,BW147+BX147+BY147-BZ147,0)+IF(CI147&lt;W147,CE147+CF147+CG147-CH147,0))))))</f>
        <v>0</v>
      </c>
      <c r="Y147" s="3">
        <f>IF(Inputs!$B$27&lt;&gt;"Ready","PENDING INPUTS",MIN((S147+T147+U147),IF(D147&gt;C147,IF(D147=0,0,V147*C147/D147),V147+X147)))</f>
        <v>0</v>
      </c>
      <c r="Z147" s="3">
        <f>IF(Inputs!$B$27&lt;&gt;"Ready","PENDING INPUTS",MAX(0,(S147+T147+U147)-Y147))</f>
        <v>0</v>
      </c>
      <c r="AA147" s="3">
        <f>IF(Inputs!$B$27&lt;&gt;"Ready","PENDING INPUTS",AH146)</f>
        <v>0</v>
      </c>
      <c r="AB147" s="3">
        <f>IF(Inputs!$B$27&lt;&gt;"Ready","PENDING INPUTS",IF(A147&lt;=Inputs!$B$6,ROUND(AA147*Inputs!C16/12,2),0))</f>
        <v>0</v>
      </c>
      <c r="AC147" s="3">
        <f>IF(Inputs!$B$27&lt;&gt;"Ready","PENDING INPUTS",IF(AND(A147&lt;=Inputs!$B$6,AA147&gt;0),Inputs!G16,0))</f>
        <v>0</v>
      </c>
      <c r="AD147" s="3">
        <f>IF(Inputs!$B$27&lt;&gt;"Ready","PENDING INPUTS",IF(A147&gt;Inputs!$B$6,0,MIN((AA147+AB147+AC147),IF(Inputs!H16=1,Inputs!D16,MAX(Inputs!F16,ROUND(AA147*Inputs!E16+AB147+AC147,2))))))</f>
        <v>0</v>
      </c>
      <c r="AE147">
        <f>IF(Inputs!$B$27&lt;&gt;"Ready","PENDING INPUTS",IF(AA147&lt;=0,99,1+IF(AND(K147&gt;0,OR(Inputs!C14&gt;Inputs!C16,AND(Inputs!C14=Inputs!C16,0&lt;2))),1,0)+IF(AND(S147&gt;0,OR(Inputs!C15&gt;Inputs!C16,AND(Inputs!C15=Inputs!C16,1&lt;2))),1,0)+IF(AND(AI147&gt;0,OR(Inputs!C17&gt;Inputs!C16,AND(Inputs!C17=Inputs!C16,3&lt;2))),1,0)+IF(AND(AQ147&gt;0,OR(Inputs!C18&gt;Inputs!C16,AND(Inputs!C18=Inputs!C16,4&lt;2))),1,0)+IF(AND(AY147&gt;0,OR(Inputs!C19&gt;Inputs!C16,AND(Inputs!C19=Inputs!C16,5&lt;2))),1,0)+IF(AND(BG147&gt;0,OR(Inputs!C20&gt;Inputs!C16,AND(Inputs!C20=Inputs!C16,6&lt;2))),1,0)+IF(AND(BO147&gt;0,OR(Inputs!C21&gt;Inputs!C16,AND(Inputs!C21=Inputs!C16,7&lt;2))),1,0)+IF(AND(BW147&gt;0,OR(Inputs!C22&gt;Inputs!C16,AND(Inputs!C22=Inputs!C16,8&lt;2))),1,0)+IF(AND(CE147&gt;0,OR(Inputs!C23&gt;Inputs!C16,AND(Inputs!C23=Inputs!C16,9&lt;2))),1,0)))</f>
        <v>99</v>
      </c>
      <c r="AF147" s="3">
        <f>IF(Inputs!$B$27&lt;&gt;"Ready","PENDING INPUTS",IF(A147&gt;Inputs!$B$6,0,MIN(MAX(0,(AA147+AB147+AC147)-AD147),MAX(0,C147-D147-(IF(O147&lt;AE147,K147+L147+M147-N147,0)+IF(W147&lt;AE147,S147+T147+U147-V147,0)+IF(AE147&lt;AE147,AA147+AB147+AC147-AD147,0)+IF(AM147&lt;AE147,AI147+AJ147+AK147-AL147,0)+IF(AU147&lt;AE147,AQ147+AR147+AS147-AT147,0)+IF(BC147&lt;AE147,AY147+AZ147+BA147-BB147,0)+IF(BK147&lt;AE147,BG147+BH147+BI147-BJ147,0)+IF(BS147&lt;AE147,BO147+BP147+BQ147-BR147,0)+IF(CA147&lt;AE147,BW147+BX147+BY147-BZ147,0)+IF(CI147&lt;AE147,CE147+CF147+CG147-CH147,0))))))</f>
        <v>0</v>
      </c>
      <c r="AG147" s="3">
        <f>IF(Inputs!$B$27&lt;&gt;"Ready","PENDING INPUTS",MIN((AA147+AB147+AC147),IF(D147&gt;C147,IF(D147=0,0,AD147*C147/D147),AD147+AF147)))</f>
        <v>0</v>
      </c>
      <c r="AH147" s="3">
        <f>IF(Inputs!$B$27&lt;&gt;"Ready","PENDING INPUTS",MAX(0,(AA147+AB147+AC147)-AG147))</f>
        <v>0</v>
      </c>
      <c r="AI147" s="3">
        <f>IF(Inputs!$B$27&lt;&gt;"Ready","PENDING INPUTS",AP146)</f>
        <v>0</v>
      </c>
      <c r="AJ147" s="3">
        <f>IF(Inputs!$B$27&lt;&gt;"Ready","PENDING INPUTS",IF(A147&lt;=Inputs!$B$6,ROUND(AI147*Inputs!C17/12,2),0))</f>
        <v>0</v>
      </c>
      <c r="AK147" s="3">
        <f>IF(Inputs!$B$27&lt;&gt;"Ready","PENDING INPUTS",IF(AND(A147&lt;=Inputs!$B$6,AI147&gt;0),Inputs!G17,0))</f>
        <v>0</v>
      </c>
      <c r="AL147" s="3">
        <f>IF(Inputs!$B$27&lt;&gt;"Ready","PENDING INPUTS",IF(A147&gt;Inputs!$B$6,0,MIN((AI147+AJ147+AK147),IF(Inputs!H17=1,Inputs!D17,MAX(Inputs!F17,ROUND(AI147*Inputs!E17+AJ147+AK147,2))))))</f>
        <v>0</v>
      </c>
      <c r="AM147">
        <f>IF(Inputs!$B$27&lt;&gt;"Ready","PENDING INPUTS",IF(AI147&lt;=0,99,1+IF(AND(K147&gt;0,OR(Inputs!C14&gt;Inputs!C17,AND(Inputs!C14=Inputs!C17,0&lt;3))),1,0)+IF(AND(S147&gt;0,OR(Inputs!C15&gt;Inputs!C17,AND(Inputs!C15=Inputs!C17,1&lt;3))),1,0)+IF(AND(AA147&gt;0,OR(Inputs!C16&gt;Inputs!C17,AND(Inputs!C16=Inputs!C17,2&lt;3))),1,0)+IF(AND(AQ147&gt;0,OR(Inputs!C18&gt;Inputs!C17,AND(Inputs!C18=Inputs!C17,4&lt;3))),1,0)+IF(AND(AY147&gt;0,OR(Inputs!C19&gt;Inputs!C17,AND(Inputs!C19=Inputs!C17,5&lt;3))),1,0)+IF(AND(BG147&gt;0,OR(Inputs!C20&gt;Inputs!C17,AND(Inputs!C20=Inputs!C17,6&lt;3))),1,0)+IF(AND(BO147&gt;0,OR(Inputs!C21&gt;Inputs!C17,AND(Inputs!C21=Inputs!C17,7&lt;3))),1,0)+IF(AND(BW147&gt;0,OR(Inputs!C22&gt;Inputs!C17,AND(Inputs!C22=Inputs!C17,8&lt;3))),1,0)+IF(AND(CE147&gt;0,OR(Inputs!C23&gt;Inputs!C17,AND(Inputs!C23=Inputs!C17,9&lt;3))),1,0)))</f>
        <v>99</v>
      </c>
      <c r="AN147" s="3">
        <f>IF(Inputs!$B$27&lt;&gt;"Ready","PENDING INPUTS",IF(A147&gt;Inputs!$B$6,0,MIN(MAX(0,(AI147+AJ147+AK147)-AL147),MAX(0,C147-D147-(IF(O147&lt;AM147,K147+L147+M147-N147,0)+IF(W147&lt;AM147,S147+T147+U147-V147,0)+IF(AE147&lt;AM147,AA147+AB147+AC147-AD147,0)+IF(AM147&lt;AM147,AI147+AJ147+AK147-AL147,0)+IF(AU147&lt;AM147,AQ147+AR147+AS147-AT147,0)+IF(BC147&lt;AM147,AY147+AZ147+BA147-BB147,0)+IF(BK147&lt;AM147,BG147+BH147+BI147-BJ147,0)+IF(BS147&lt;AM147,BO147+BP147+BQ147-BR147,0)+IF(CA147&lt;AM147,BW147+BX147+BY147-BZ147,0)+IF(CI147&lt;AM147,CE147+CF147+CG147-CH147,0))))))</f>
        <v>0</v>
      </c>
      <c r="AO147" s="3">
        <f>IF(Inputs!$B$27&lt;&gt;"Ready","PENDING INPUTS",MIN((AI147+AJ147+AK147),IF(D147&gt;C147,IF(D147=0,0,AL147*C147/D147),AL147+AN147)))</f>
        <v>0</v>
      </c>
      <c r="AP147" s="3">
        <f>IF(Inputs!$B$27&lt;&gt;"Ready","PENDING INPUTS",MAX(0,(AI147+AJ147+AK147)-AO147))</f>
        <v>0</v>
      </c>
      <c r="AQ147" s="3">
        <f>IF(Inputs!$B$27&lt;&gt;"Ready","PENDING INPUTS",AX146)</f>
        <v>0</v>
      </c>
      <c r="AR147" s="3">
        <f>IF(Inputs!$B$27&lt;&gt;"Ready","PENDING INPUTS",IF(A147&lt;=Inputs!$B$6,ROUND(AQ147*Inputs!C18/12,2),0))</f>
        <v>0</v>
      </c>
      <c r="AS147" s="3">
        <f>IF(Inputs!$B$27&lt;&gt;"Ready","PENDING INPUTS",IF(AND(A147&lt;=Inputs!$B$6,AQ147&gt;0),Inputs!G18,0))</f>
        <v>0</v>
      </c>
      <c r="AT147" s="3">
        <f>IF(Inputs!$B$27&lt;&gt;"Ready","PENDING INPUTS",IF(A147&gt;Inputs!$B$6,0,MIN((AQ147+AR147+AS147),IF(Inputs!H18=1,Inputs!D18,MAX(Inputs!F18,ROUND(AQ147*Inputs!E18+AR147+AS147,2))))))</f>
        <v>0</v>
      </c>
      <c r="AU147">
        <f>IF(Inputs!$B$27&lt;&gt;"Ready","PENDING INPUTS",IF(AQ147&lt;=0,99,1+IF(AND(K147&gt;0,OR(Inputs!C14&gt;Inputs!C18,AND(Inputs!C14=Inputs!C18,0&lt;4))),1,0)+IF(AND(S147&gt;0,OR(Inputs!C15&gt;Inputs!C18,AND(Inputs!C15=Inputs!C18,1&lt;4))),1,0)+IF(AND(AA147&gt;0,OR(Inputs!C16&gt;Inputs!C18,AND(Inputs!C16=Inputs!C18,2&lt;4))),1,0)+IF(AND(AI147&gt;0,OR(Inputs!C17&gt;Inputs!C18,AND(Inputs!C17=Inputs!C18,3&lt;4))),1,0)+IF(AND(AY147&gt;0,OR(Inputs!C19&gt;Inputs!C18,AND(Inputs!C19=Inputs!C18,5&lt;4))),1,0)+IF(AND(BG147&gt;0,OR(Inputs!C20&gt;Inputs!C18,AND(Inputs!C20=Inputs!C18,6&lt;4))),1,0)+IF(AND(BO147&gt;0,OR(Inputs!C21&gt;Inputs!C18,AND(Inputs!C21=Inputs!C18,7&lt;4))),1,0)+IF(AND(BW147&gt;0,OR(Inputs!C22&gt;Inputs!C18,AND(Inputs!C22=Inputs!C18,8&lt;4))),1,0)+IF(AND(CE147&gt;0,OR(Inputs!C23&gt;Inputs!C18,AND(Inputs!C23=Inputs!C18,9&lt;4))),1,0)))</f>
        <v>99</v>
      </c>
      <c r="AV147" s="3">
        <f>IF(Inputs!$B$27&lt;&gt;"Ready","PENDING INPUTS",IF(A147&gt;Inputs!$B$6,0,MIN(MAX(0,(AQ147+AR147+AS147)-AT147),MAX(0,C147-D147-(IF(O147&lt;AU147,K147+L147+M147-N147,0)+IF(W147&lt;AU147,S147+T147+U147-V147,0)+IF(AE147&lt;AU147,AA147+AB147+AC147-AD147,0)+IF(AM147&lt;AU147,AI147+AJ147+AK147-AL147,0)+IF(AU147&lt;AU147,AQ147+AR147+AS147-AT147,0)+IF(BC147&lt;AU147,AY147+AZ147+BA147-BB147,0)+IF(BK147&lt;AU147,BG147+BH147+BI147-BJ147,0)+IF(BS147&lt;AU147,BO147+BP147+BQ147-BR147,0)+IF(CA147&lt;AU147,BW147+BX147+BY147-BZ147,0)+IF(CI147&lt;AU147,CE147+CF147+CG147-CH147,0))))))</f>
        <v>0</v>
      </c>
      <c r="AW147" s="3">
        <f>IF(Inputs!$B$27&lt;&gt;"Ready","PENDING INPUTS",MIN((AQ147+AR147+AS147),IF(D147&gt;C147,IF(D147=0,0,AT147*C147/D147),AT147+AV147)))</f>
        <v>0</v>
      </c>
      <c r="AX147" s="3">
        <f>IF(Inputs!$B$27&lt;&gt;"Ready","PENDING INPUTS",MAX(0,(AQ147+AR147+AS147)-AW147))</f>
        <v>0</v>
      </c>
      <c r="AY147" s="3">
        <f>IF(Inputs!$B$27&lt;&gt;"Ready","PENDING INPUTS",BF146)</f>
        <v>0</v>
      </c>
      <c r="AZ147" s="3">
        <f>IF(Inputs!$B$27&lt;&gt;"Ready","PENDING INPUTS",IF(A147&lt;=Inputs!$B$6,ROUND(AY147*Inputs!C19/12,2),0))</f>
        <v>0</v>
      </c>
      <c r="BA147" s="3">
        <f>IF(Inputs!$B$27&lt;&gt;"Ready","PENDING INPUTS",IF(AND(A147&lt;=Inputs!$B$6,AY147&gt;0),Inputs!G19,0))</f>
        <v>0</v>
      </c>
      <c r="BB147" s="3">
        <f>IF(Inputs!$B$27&lt;&gt;"Ready","PENDING INPUTS",IF(A147&gt;Inputs!$B$6,0,MIN((AY147+AZ147+BA147),IF(Inputs!H19=1,Inputs!D19,MAX(Inputs!F19,ROUND(AY147*Inputs!E19+AZ147+BA147,2))))))</f>
        <v>0</v>
      </c>
      <c r="BC147">
        <f>IF(Inputs!$B$27&lt;&gt;"Ready","PENDING INPUTS",IF(AY147&lt;=0,99,1+IF(AND(K147&gt;0,OR(Inputs!C14&gt;Inputs!C19,AND(Inputs!C14=Inputs!C19,0&lt;5))),1,0)+IF(AND(S147&gt;0,OR(Inputs!C15&gt;Inputs!C19,AND(Inputs!C15=Inputs!C19,1&lt;5))),1,0)+IF(AND(AA147&gt;0,OR(Inputs!C16&gt;Inputs!C19,AND(Inputs!C16=Inputs!C19,2&lt;5))),1,0)+IF(AND(AI147&gt;0,OR(Inputs!C17&gt;Inputs!C19,AND(Inputs!C17=Inputs!C19,3&lt;5))),1,0)+IF(AND(AQ147&gt;0,OR(Inputs!C18&gt;Inputs!C19,AND(Inputs!C18=Inputs!C19,4&lt;5))),1,0)+IF(AND(BG147&gt;0,OR(Inputs!C20&gt;Inputs!C19,AND(Inputs!C20=Inputs!C19,6&lt;5))),1,0)+IF(AND(BO147&gt;0,OR(Inputs!C21&gt;Inputs!C19,AND(Inputs!C21=Inputs!C19,7&lt;5))),1,0)+IF(AND(BW147&gt;0,OR(Inputs!C22&gt;Inputs!C19,AND(Inputs!C22=Inputs!C19,8&lt;5))),1,0)+IF(AND(CE147&gt;0,OR(Inputs!C23&gt;Inputs!C19,AND(Inputs!C23=Inputs!C19,9&lt;5))),1,0)))</f>
        <v>99</v>
      </c>
      <c r="BD147" s="3">
        <f>IF(Inputs!$B$27&lt;&gt;"Ready","PENDING INPUTS",IF(A147&gt;Inputs!$B$6,0,MIN(MAX(0,(AY147+AZ147+BA147)-BB147),MAX(0,C147-D147-(IF(O147&lt;BC147,K147+L147+M147-N147,0)+IF(W147&lt;BC147,S147+T147+U147-V147,0)+IF(AE147&lt;BC147,AA147+AB147+AC147-AD147,0)+IF(AM147&lt;BC147,AI147+AJ147+AK147-AL147,0)+IF(AU147&lt;BC147,AQ147+AR147+AS147-AT147,0)+IF(BC147&lt;BC147,AY147+AZ147+BA147-BB147,0)+IF(BK147&lt;BC147,BG147+BH147+BI147-BJ147,0)+IF(BS147&lt;BC147,BO147+BP147+BQ147-BR147,0)+IF(CA147&lt;BC147,BW147+BX147+BY147-BZ147,0)+IF(CI147&lt;BC147,CE147+CF147+CG147-CH147,0))))))</f>
        <v>0</v>
      </c>
      <c r="BE147" s="3">
        <f>IF(Inputs!$B$27&lt;&gt;"Ready","PENDING INPUTS",MIN((AY147+AZ147+BA147),IF(D147&gt;C147,IF(D147=0,0,BB147*C147/D147),BB147+BD147)))</f>
        <v>0</v>
      </c>
      <c r="BF147" s="3">
        <f>IF(Inputs!$B$27&lt;&gt;"Ready","PENDING INPUTS",MAX(0,(AY147+AZ147+BA147)-BE147))</f>
        <v>0</v>
      </c>
      <c r="BG147" s="3">
        <f>IF(Inputs!$B$27&lt;&gt;"Ready","PENDING INPUTS",BN146)</f>
        <v>0</v>
      </c>
      <c r="BH147" s="3">
        <f>IF(Inputs!$B$27&lt;&gt;"Ready","PENDING INPUTS",IF(A147&lt;=Inputs!$B$6,ROUND(BG147*Inputs!C20/12,2),0))</f>
        <v>0</v>
      </c>
      <c r="BI147" s="3">
        <f>IF(Inputs!$B$27&lt;&gt;"Ready","PENDING INPUTS",IF(AND(A147&lt;=Inputs!$B$6,BG147&gt;0),Inputs!G20,0))</f>
        <v>0</v>
      </c>
      <c r="BJ147" s="3">
        <f>IF(Inputs!$B$27&lt;&gt;"Ready","PENDING INPUTS",IF(A147&gt;Inputs!$B$6,0,MIN((BG147+BH147+BI147),IF(Inputs!H20=1,Inputs!D20,MAX(Inputs!F20,ROUND(BG147*Inputs!E20+BH147+BI147,2))))))</f>
        <v>0</v>
      </c>
      <c r="BK147">
        <f>IF(Inputs!$B$27&lt;&gt;"Ready","PENDING INPUTS",IF(BG147&lt;=0,99,1+IF(AND(K147&gt;0,OR(Inputs!C14&gt;Inputs!C20,AND(Inputs!C14=Inputs!C20,0&lt;6))),1,0)+IF(AND(S147&gt;0,OR(Inputs!C15&gt;Inputs!C20,AND(Inputs!C15=Inputs!C20,1&lt;6))),1,0)+IF(AND(AA147&gt;0,OR(Inputs!C16&gt;Inputs!C20,AND(Inputs!C16=Inputs!C20,2&lt;6))),1,0)+IF(AND(AI147&gt;0,OR(Inputs!C17&gt;Inputs!C20,AND(Inputs!C17=Inputs!C20,3&lt;6))),1,0)+IF(AND(AQ147&gt;0,OR(Inputs!C18&gt;Inputs!C20,AND(Inputs!C18=Inputs!C20,4&lt;6))),1,0)+IF(AND(AY147&gt;0,OR(Inputs!C19&gt;Inputs!C20,AND(Inputs!C19=Inputs!C20,5&lt;6))),1,0)+IF(AND(BO147&gt;0,OR(Inputs!C21&gt;Inputs!C20,AND(Inputs!C21=Inputs!C20,7&lt;6))),1,0)+IF(AND(BW147&gt;0,OR(Inputs!C22&gt;Inputs!C20,AND(Inputs!C22=Inputs!C20,8&lt;6))),1,0)+IF(AND(CE147&gt;0,OR(Inputs!C23&gt;Inputs!C20,AND(Inputs!C23=Inputs!C20,9&lt;6))),1,0)))</f>
        <v>99</v>
      </c>
      <c r="BL147" s="3">
        <f>IF(Inputs!$B$27&lt;&gt;"Ready","PENDING INPUTS",IF(A147&gt;Inputs!$B$6,0,MIN(MAX(0,(BG147+BH147+BI147)-BJ147),MAX(0,C147-D147-(IF(O147&lt;BK147,K147+L147+M147-N147,0)+IF(W147&lt;BK147,S147+T147+U147-V147,0)+IF(AE147&lt;BK147,AA147+AB147+AC147-AD147,0)+IF(AM147&lt;BK147,AI147+AJ147+AK147-AL147,0)+IF(AU147&lt;BK147,AQ147+AR147+AS147-AT147,0)+IF(BC147&lt;BK147,AY147+AZ147+BA147-BB147,0)+IF(BK147&lt;BK147,BG147+BH147+BI147-BJ147,0)+IF(BS147&lt;BK147,BO147+BP147+BQ147-BR147,0)+IF(CA147&lt;BK147,BW147+BX147+BY147-BZ147,0)+IF(CI147&lt;BK147,CE147+CF147+CG147-CH147,0))))))</f>
        <v>0</v>
      </c>
      <c r="BM147" s="3">
        <f>IF(Inputs!$B$27&lt;&gt;"Ready","PENDING INPUTS",MIN((BG147+BH147+BI147),IF(D147&gt;C147,IF(D147=0,0,BJ147*C147/D147),BJ147+BL147)))</f>
        <v>0</v>
      </c>
      <c r="BN147" s="3">
        <f>IF(Inputs!$B$27&lt;&gt;"Ready","PENDING INPUTS",MAX(0,(BG147+BH147+BI147)-BM147))</f>
        <v>0</v>
      </c>
      <c r="BO147" s="3">
        <f>IF(Inputs!$B$27&lt;&gt;"Ready","PENDING INPUTS",BV146)</f>
        <v>0</v>
      </c>
      <c r="BP147" s="3">
        <f>IF(Inputs!$B$27&lt;&gt;"Ready","PENDING INPUTS",IF(A147&lt;=Inputs!$B$6,ROUND(BO147*Inputs!C21/12,2),0))</f>
        <v>0</v>
      </c>
      <c r="BQ147" s="3">
        <f>IF(Inputs!$B$27&lt;&gt;"Ready","PENDING INPUTS",IF(AND(A147&lt;=Inputs!$B$6,BO147&gt;0),Inputs!G21,0))</f>
        <v>0</v>
      </c>
      <c r="BR147" s="3">
        <f>IF(Inputs!$B$27&lt;&gt;"Ready","PENDING INPUTS",IF(A147&gt;Inputs!$B$6,0,MIN((BO147+BP147+BQ147),IF(Inputs!H21=1,Inputs!D21,MAX(Inputs!F21,ROUND(BO147*Inputs!E21+BP147+BQ147,2))))))</f>
        <v>0</v>
      </c>
      <c r="BS147">
        <f>IF(Inputs!$B$27&lt;&gt;"Ready","PENDING INPUTS",IF(BO147&lt;=0,99,1+IF(AND(K147&gt;0,OR(Inputs!C14&gt;Inputs!C21,AND(Inputs!C14=Inputs!C21,0&lt;7))),1,0)+IF(AND(S147&gt;0,OR(Inputs!C15&gt;Inputs!C21,AND(Inputs!C15=Inputs!C21,1&lt;7))),1,0)+IF(AND(AA147&gt;0,OR(Inputs!C16&gt;Inputs!C21,AND(Inputs!C16=Inputs!C21,2&lt;7))),1,0)+IF(AND(AI147&gt;0,OR(Inputs!C17&gt;Inputs!C21,AND(Inputs!C17=Inputs!C21,3&lt;7))),1,0)+IF(AND(AQ147&gt;0,OR(Inputs!C18&gt;Inputs!C21,AND(Inputs!C18=Inputs!C21,4&lt;7))),1,0)+IF(AND(AY147&gt;0,OR(Inputs!C19&gt;Inputs!C21,AND(Inputs!C19=Inputs!C21,5&lt;7))),1,0)+IF(AND(BG147&gt;0,OR(Inputs!C20&gt;Inputs!C21,AND(Inputs!C20=Inputs!C21,6&lt;7))),1,0)+IF(AND(BW147&gt;0,OR(Inputs!C22&gt;Inputs!C21,AND(Inputs!C22=Inputs!C21,8&lt;7))),1,0)+IF(AND(CE147&gt;0,OR(Inputs!C23&gt;Inputs!C21,AND(Inputs!C23=Inputs!C21,9&lt;7))),1,0)))</f>
        <v>99</v>
      </c>
      <c r="BT147" s="3">
        <f>IF(Inputs!$B$27&lt;&gt;"Ready","PENDING INPUTS",IF(A147&gt;Inputs!$B$6,0,MIN(MAX(0,(BO147+BP147+BQ147)-BR147),MAX(0,C147-D147-(IF(O147&lt;BS147,K147+L147+M147-N147,0)+IF(W147&lt;BS147,S147+T147+U147-V147,0)+IF(AE147&lt;BS147,AA147+AB147+AC147-AD147,0)+IF(AM147&lt;BS147,AI147+AJ147+AK147-AL147,0)+IF(AU147&lt;BS147,AQ147+AR147+AS147-AT147,0)+IF(BC147&lt;BS147,AY147+AZ147+BA147-BB147,0)+IF(BK147&lt;BS147,BG147+BH147+BI147-BJ147,0)+IF(BS147&lt;BS147,BO147+BP147+BQ147-BR147,0)+IF(CA147&lt;BS147,BW147+BX147+BY147-BZ147,0)+IF(CI147&lt;BS147,CE147+CF147+CG147-CH147,0))))))</f>
        <v>0</v>
      </c>
      <c r="BU147" s="3">
        <f>IF(Inputs!$B$27&lt;&gt;"Ready","PENDING INPUTS",MIN((BO147+BP147+BQ147),IF(D147&gt;C147,IF(D147=0,0,BR147*C147/D147),BR147+BT147)))</f>
        <v>0</v>
      </c>
      <c r="BV147" s="3">
        <f>IF(Inputs!$B$27&lt;&gt;"Ready","PENDING INPUTS",MAX(0,(BO147+BP147+BQ147)-BU147))</f>
        <v>0</v>
      </c>
      <c r="BW147" s="3">
        <f>IF(Inputs!$B$27&lt;&gt;"Ready","PENDING INPUTS",CD146)</f>
        <v>0</v>
      </c>
      <c r="BX147" s="3">
        <f>IF(Inputs!$B$27&lt;&gt;"Ready","PENDING INPUTS",IF(A147&lt;=Inputs!$B$6,ROUND(BW147*Inputs!C22/12,2),0))</f>
        <v>0</v>
      </c>
      <c r="BY147" s="3">
        <f>IF(Inputs!$B$27&lt;&gt;"Ready","PENDING INPUTS",IF(AND(A147&lt;=Inputs!$B$6,BW147&gt;0),Inputs!G22,0))</f>
        <v>0</v>
      </c>
      <c r="BZ147" s="3">
        <f>IF(Inputs!$B$27&lt;&gt;"Ready","PENDING INPUTS",IF(A147&gt;Inputs!$B$6,0,MIN((BW147+BX147+BY147),IF(Inputs!H22=1,Inputs!D22,MAX(Inputs!F22,ROUND(BW147*Inputs!E22+BX147+BY147,2))))))</f>
        <v>0</v>
      </c>
      <c r="CA147">
        <f>IF(Inputs!$B$27&lt;&gt;"Ready","PENDING INPUTS",IF(BW147&lt;=0,99,1+IF(AND(K147&gt;0,OR(Inputs!C14&gt;Inputs!C22,AND(Inputs!C14=Inputs!C22,0&lt;8))),1,0)+IF(AND(S147&gt;0,OR(Inputs!C15&gt;Inputs!C22,AND(Inputs!C15=Inputs!C22,1&lt;8))),1,0)+IF(AND(AA147&gt;0,OR(Inputs!C16&gt;Inputs!C22,AND(Inputs!C16=Inputs!C22,2&lt;8))),1,0)+IF(AND(AI147&gt;0,OR(Inputs!C17&gt;Inputs!C22,AND(Inputs!C17=Inputs!C22,3&lt;8))),1,0)+IF(AND(AQ147&gt;0,OR(Inputs!C18&gt;Inputs!C22,AND(Inputs!C18=Inputs!C22,4&lt;8))),1,0)+IF(AND(AY147&gt;0,OR(Inputs!C19&gt;Inputs!C22,AND(Inputs!C19=Inputs!C22,5&lt;8))),1,0)+IF(AND(BG147&gt;0,OR(Inputs!C20&gt;Inputs!C22,AND(Inputs!C20=Inputs!C22,6&lt;8))),1,0)+IF(AND(BO147&gt;0,OR(Inputs!C21&gt;Inputs!C22,AND(Inputs!C21=Inputs!C22,7&lt;8))),1,0)+IF(AND(CE147&gt;0,OR(Inputs!C23&gt;Inputs!C22,AND(Inputs!C23=Inputs!C22,9&lt;8))),1,0)))</f>
        <v>99</v>
      </c>
      <c r="CB147" s="3">
        <f>IF(Inputs!$B$27&lt;&gt;"Ready","PENDING INPUTS",IF(A147&gt;Inputs!$B$6,0,MIN(MAX(0,(BW147+BX147+BY147)-BZ147),MAX(0,C147-D147-(IF(O147&lt;CA147,K147+L147+M147-N147,0)+IF(W147&lt;CA147,S147+T147+U147-V147,0)+IF(AE147&lt;CA147,AA147+AB147+AC147-AD147,0)+IF(AM147&lt;CA147,AI147+AJ147+AK147-AL147,0)+IF(AU147&lt;CA147,AQ147+AR147+AS147-AT147,0)+IF(BC147&lt;CA147,AY147+AZ147+BA147-BB147,0)+IF(BK147&lt;CA147,BG147+BH147+BI147-BJ147,0)+IF(BS147&lt;CA147,BO147+BP147+BQ147-BR147,0)+IF(CA147&lt;CA147,BW147+BX147+BY147-BZ147,0)+IF(CI147&lt;CA147,CE147+CF147+CG147-CH147,0))))))</f>
        <v>0</v>
      </c>
      <c r="CC147" s="3">
        <f>IF(Inputs!$B$27&lt;&gt;"Ready","PENDING INPUTS",MIN((BW147+BX147+BY147),IF(D147&gt;C147,IF(D147=0,0,BZ147*C147/D147),BZ147+CB147)))</f>
        <v>0</v>
      </c>
      <c r="CD147" s="3">
        <f>IF(Inputs!$B$27&lt;&gt;"Ready","PENDING INPUTS",MAX(0,(BW147+BX147+BY147)-CC147))</f>
        <v>0</v>
      </c>
      <c r="CE147" s="3">
        <f>IF(Inputs!$B$27&lt;&gt;"Ready","PENDING INPUTS",CL146)</f>
        <v>0</v>
      </c>
      <c r="CF147" s="3">
        <f>IF(Inputs!$B$27&lt;&gt;"Ready","PENDING INPUTS",IF(A147&lt;=Inputs!$B$6,ROUND(CE147*Inputs!C23/12,2),0))</f>
        <v>0</v>
      </c>
      <c r="CG147" s="3">
        <f>IF(Inputs!$B$27&lt;&gt;"Ready","PENDING INPUTS",IF(AND(A147&lt;=Inputs!$B$6,CE147&gt;0),Inputs!G23,0))</f>
        <v>0</v>
      </c>
      <c r="CH147" s="3">
        <f>IF(Inputs!$B$27&lt;&gt;"Ready","PENDING INPUTS",IF(A147&gt;Inputs!$B$6,0,MIN((CE147+CF147+CG147),IF(Inputs!H23=1,Inputs!D23,MAX(Inputs!F23,ROUND(CE147*Inputs!E23+CF147+CG147,2))))))</f>
        <v>0</v>
      </c>
      <c r="CI147">
        <f>IF(Inputs!$B$27&lt;&gt;"Ready","PENDING INPUTS",IF(CE147&lt;=0,99,1+IF(AND(K147&gt;0,OR(Inputs!C14&gt;Inputs!C23,AND(Inputs!C14=Inputs!C23,0&lt;9))),1,0)+IF(AND(S147&gt;0,OR(Inputs!C15&gt;Inputs!C23,AND(Inputs!C15=Inputs!C23,1&lt;9))),1,0)+IF(AND(AA147&gt;0,OR(Inputs!C16&gt;Inputs!C23,AND(Inputs!C16=Inputs!C23,2&lt;9))),1,0)+IF(AND(AI147&gt;0,OR(Inputs!C17&gt;Inputs!C23,AND(Inputs!C17=Inputs!C23,3&lt;9))),1,0)+IF(AND(AQ147&gt;0,OR(Inputs!C18&gt;Inputs!C23,AND(Inputs!C18=Inputs!C23,4&lt;9))),1,0)+IF(AND(AY147&gt;0,OR(Inputs!C19&gt;Inputs!C23,AND(Inputs!C19=Inputs!C23,5&lt;9))),1,0)+IF(AND(BG147&gt;0,OR(Inputs!C20&gt;Inputs!C23,AND(Inputs!C20=Inputs!C23,6&lt;9))),1,0)+IF(AND(BO147&gt;0,OR(Inputs!C21&gt;Inputs!C23,AND(Inputs!C21=Inputs!C23,7&lt;9))),1,0)+IF(AND(BW147&gt;0,OR(Inputs!C22&gt;Inputs!C23,AND(Inputs!C22=Inputs!C23,8&lt;9))),1,0)))</f>
        <v>99</v>
      </c>
      <c r="CJ147" s="3">
        <f>IF(Inputs!$B$27&lt;&gt;"Ready","PENDING INPUTS",IF(A147&gt;Inputs!$B$6,0,MIN(MAX(0,(CE147+CF147+CG147)-CH147),MAX(0,C147-D147-(IF(O147&lt;CI147,K147+L147+M147-N147,0)+IF(W147&lt;CI147,S147+T147+U147-V147,0)+IF(AE147&lt;CI147,AA147+AB147+AC147-AD147,0)+IF(AM147&lt;CI147,AI147+AJ147+AK147-AL147,0)+IF(AU147&lt;CI147,AQ147+AR147+AS147-AT147,0)+IF(BC147&lt;CI147,AY147+AZ147+BA147-BB147,0)+IF(BK147&lt;CI147,BG147+BH147+BI147-BJ147,0)+IF(BS147&lt;CI147,BO147+BP147+BQ147-BR147,0)+IF(CA147&lt;CI147,BW147+BX147+BY147-BZ147,0)+IF(CI147&lt;CI147,CE147+CF147+CG147-CH147,0))))))</f>
        <v>0</v>
      </c>
      <c r="CK147" s="3">
        <f>IF(Inputs!$B$27&lt;&gt;"Ready","PENDING INPUTS",MIN((CE147+CF147+CG147),IF(D147&gt;C147,IF(D147=0,0,CH147*C147/D147),CH147+CJ147)))</f>
        <v>0</v>
      </c>
      <c r="CL147" s="3">
        <f>IF(Inputs!$B$27&lt;&gt;"Ready","PENDING INPUTS",MAX(0,(CE147+CF147+CG147)-CK147))</f>
        <v>0</v>
      </c>
    </row>
    <row r="148" spans="1:90" ht="27.95" customHeight="1" x14ac:dyDescent="0.25">
      <c r="A148">
        <v>144</v>
      </c>
      <c r="B148" s="13">
        <f>IF(Inputs!$B$27&lt;&gt;"Ready","PENDING INPUTS",EDATE(Inputs!$B$5,A148-1))</f>
        <v>50649</v>
      </c>
      <c r="C148" s="3">
        <f>IF(Inputs!$B$27&lt;&gt;"Ready","PENDING INPUTS",IF(A148&lt;=Inputs!$B$6,MAX(0,Inputs!$B$4+IF(A148=Inputs!$B$7,Inputs!$B$8,0)+IF(A148=Inputs!$B$9,Inputs!$B$10,0)),0))</f>
        <v>0</v>
      </c>
      <c r="D148" s="3">
        <f>IF(Inputs!$B$27&lt;&gt;"Ready","PENDING INPUTS",SUM(N148,V148,AD148,AL148,AT148,BB148,BJ148,BR148,BZ148,CH148))</f>
        <v>0</v>
      </c>
      <c r="E148" s="3">
        <f>IF(Inputs!$B$27&lt;&gt;"Ready","PENDING INPUTS",MAX(0,D148-C148))</f>
        <v>0</v>
      </c>
      <c r="F148" s="3">
        <f>IF(Inputs!$B$27&lt;&gt;"Ready","PENDING INPUTS",SUM(Q148,Y148,AG148,AO148,AW148,BE148,BM148,BU148,CC148,CK148))</f>
        <v>0</v>
      </c>
      <c r="G148" s="3">
        <f>IF(Inputs!$B$27&lt;&gt;"Ready","PENDING INPUTS",SUM(L148,T148,AB148,AJ148,AR148,AZ148,BH148,BP148,BX148,CF148))</f>
        <v>0</v>
      </c>
      <c r="H148" s="3">
        <f>IF(Inputs!$B$27&lt;&gt;"Ready","PENDING INPUTS",SUM(M148,U148,AC148,AK148,AS148,BA148,BI148,BQ148,BY148,CG148))</f>
        <v>0</v>
      </c>
      <c r="I148" s="3">
        <f>IF(Inputs!$B$27&lt;&gt;"Ready","PENDING INPUTS",SUM(R148,Z148,AH148,AP148,AX148,BF148,BN148,BV148,CD148,CL148))</f>
        <v>0</v>
      </c>
      <c r="J148" t="str">
        <f>IF(Inputs!$B$27&lt;&gt;"Ready","PENDING INPUTS",IF(A148&gt;Inputs!$B$6,"Beyond horizon",IF(E148&gt;0.005,"MINIMUM SHORTFALL",IF(I148&lt;0.005,"Paid off","In progress"))))</f>
        <v>Beyond horizon</v>
      </c>
      <c r="K148" s="3">
        <f>IF(Inputs!$B$27&lt;&gt;"Ready","PENDING INPUTS",R147)</f>
        <v>0</v>
      </c>
      <c r="L148" s="3">
        <f>IF(Inputs!$B$27&lt;&gt;"Ready","PENDING INPUTS",IF(A148&lt;=Inputs!$B$6,ROUND(K148*Inputs!C14/12,2),0))</f>
        <v>0</v>
      </c>
      <c r="M148" s="3">
        <f>IF(Inputs!$B$27&lt;&gt;"Ready","PENDING INPUTS",IF(AND(A148&lt;=Inputs!$B$6,K148&gt;0),Inputs!G14,0))</f>
        <v>0</v>
      </c>
      <c r="N148" s="3">
        <f>IF(Inputs!$B$27&lt;&gt;"Ready","PENDING INPUTS",IF(A148&gt;Inputs!$B$6,0,MIN((K148+L148+M148),IF(Inputs!H14=1,Inputs!D14,MAX(Inputs!F14,ROUND(K148*Inputs!E14+L148+M148,2))))))</f>
        <v>0</v>
      </c>
      <c r="O148">
        <f>IF(Inputs!$B$27&lt;&gt;"Ready","PENDING INPUTS",IF(K148&lt;=0,99,1+IF(AND(S148&gt;0,OR(Inputs!C15&gt;Inputs!C14,AND(Inputs!C15=Inputs!C14,1&lt;0))),1,0)+IF(AND(AA148&gt;0,OR(Inputs!C16&gt;Inputs!C14,AND(Inputs!C16=Inputs!C14,2&lt;0))),1,0)+IF(AND(AI148&gt;0,OR(Inputs!C17&gt;Inputs!C14,AND(Inputs!C17=Inputs!C14,3&lt;0))),1,0)+IF(AND(AQ148&gt;0,OR(Inputs!C18&gt;Inputs!C14,AND(Inputs!C18=Inputs!C14,4&lt;0))),1,0)+IF(AND(AY148&gt;0,OR(Inputs!C19&gt;Inputs!C14,AND(Inputs!C19=Inputs!C14,5&lt;0))),1,0)+IF(AND(BG148&gt;0,OR(Inputs!C20&gt;Inputs!C14,AND(Inputs!C20=Inputs!C14,6&lt;0))),1,0)+IF(AND(BO148&gt;0,OR(Inputs!C21&gt;Inputs!C14,AND(Inputs!C21=Inputs!C14,7&lt;0))),1,0)+IF(AND(BW148&gt;0,OR(Inputs!C22&gt;Inputs!C14,AND(Inputs!C22=Inputs!C14,8&lt;0))),1,0)+IF(AND(CE148&gt;0,OR(Inputs!C23&gt;Inputs!C14,AND(Inputs!C23=Inputs!C14,9&lt;0))),1,0)))</f>
        <v>99</v>
      </c>
      <c r="P148" s="3">
        <f>IF(Inputs!$B$27&lt;&gt;"Ready","PENDING INPUTS",IF(A148&gt;Inputs!$B$6,0,MIN(MAX(0,(K148+L148+M148)-N148),MAX(0,C148-D148-(IF(O148&lt;O148,K148+L148+M148-N148,0)+IF(W148&lt;O148,S148+T148+U148-V148,0)+IF(AE148&lt;O148,AA148+AB148+AC148-AD148,0)+IF(AM148&lt;O148,AI148+AJ148+AK148-AL148,0)+IF(AU148&lt;O148,AQ148+AR148+AS148-AT148,0)+IF(BC148&lt;O148,AY148+AZ148+BA148-BB148,0)+IF(BK148&lt;O148,BG148+BH148+BI148-BJ148,0)+IF(BS148&lt;O148,BO148+BP148+BQ148-BR148,0)+IF(CA148&lt;O148,BW148+BX148+BY148-BZ148,0)+IF(CI148&lt;O148,CE148+CF148+CG148-CH148,0))))))</f>
        <v>0</v>
      </c>
      <c r="Q148" s="3">
        <f>IF(Inputs!$B$27&lt;&gt;"Ready","PENDING INPUTS",MIN((K148+L148+M148),IF(D148&gt;C148,IF(D148=0,0,N148*C148/D148),N148+P148)))</f>
        <v>0</v>
      </c>
      <c r="R148" s="3">
        <f>IF(Inputs!$B$27&lt;&gt;"Ready","PENDING INPUTS",MAX(0,(K148+L148+M148)-Q148))</f>
        <v>0</v>
      </c>
      <c r="S148" s="3">
        <f>IF(Inputs!$B$27&lt;&gt;"Ready","PENDING INPUTS",Z147)</f>
        <v>0</v>
      </c>
      <c r="T148" s="3">
        <f>IF(Inputs!$B$27&lt;&gt;"Ready","PENDING INPUTS",IF(A148&lt;=Inputs!$B$6,ROUND(S148*Inputs!C15/12,2),0))</f>
        <v>0</v>
      </c>
      <c r="U148" s="3">
        <f>IF(Inputs!$B$27&lt;&gt;"Ready","PENDING INPUTS",IF(AND(A148&lt;=Inputs!$B$6,S148&gt;0),Inputs!G15,0))</f>
        <v>0</v>
      </c>
      <c r="V148" s="3">
        <f>IF(Inputs!$B$27&lt;&gt;"Ready","PENDING INPUTS",IF(A148&gt;Inputs!$B$6,0,MIN((S148+T148+U148),IF(Inputs!H15=1,Inputs!D15,MAX(Inputs!F15,ROUND(S148*Inputs!E15+T148+U148,2))))))</f>
        <v>0</v>
      </c>
      <c r="W148">
        <f>IF(Inputs!$B$27&lt;&gt;"Ready","PENDING INPUTS",IF(S148&lt;=0,99,1+IF(AND(K148&gt;0,OR(Inputs!C14&gt;Inputs!C15,AND(Inputs!C14=Inputs!C15,0&lt;1))),1,0)+IF(AND(AA148&gt;0,OR(Inputs!C16&gt;Inputs!C15,AND(Inputs!C16=Inputs!C15,2&lt;1))),1,0)+IF(AND(AI148&gt;0,OR(Inputs!C17&gt;Inputs!C15,AND(Inputs!C17=Inputs!C15,3&lt;1))),1,0)+IF(AND(AQ148&gt;0,OR(Inputs!C18&gt;Inputs!C15,AND(Inputs!C18=Inputs!C15,4&lt;1))),1,0)+IF(AND(AY148&gt;0,OR(Inputs!C19&gt;Inputs!C15,AND(Inputs!C19=Inputs!C15,5&lt;1))),1,0)+IF(AND(BG148&gt;0,OR(Inputs!C20&gt;Inputs!C15,AND(Inputs!C20=Inputs!C15,6&lt;1))),1,0)+IF(AND(BO148&gt;0,OR(Inputs!C21&gt;Inputs!C15,AND(Inputs!C21=Inputs!C15,7&lt;1))),1,0)+IF(AND(BW148&gt;0,OR(Inputs!C22&gt;Inputs!C15,AND(Inputs!C22=Inputs!C15,8&lt;1))),1,0)+IF(AND(CE148&gt;0,OR(Inputs!C23&gt;Inputs!C15,AND(Inputs!C23=Inputs!C15,9&lt;1))),1,0)))</f>
        <v>99</v>
      </c>
      <c r="X148" s="3">
        <f>IF(Inputs!$B$27&lt;&gt;"Ready","PENDING INPUTS",IF(A148&gt;Inputs!$B$6,0,MIN(MAX(0,(S148+T148+U148)-V148),MAX(0,C148-D148-(IF(O148&lt;W148,K148+L148+M148-N148,0)+IF(W148&lt;W148,S148+T148+U148-V148,0)+IF(AE148&lt;W148,AA148+AB148+AC148-AD148,0)+IF(AM148&lt;W148,AI148+AJ148+AK148-AL148,0)+IF(AU148&lt;W148,AQ148+AR148+AS148-AT148,0)+IF(BC148&lt;W148,AY148+AZ148+BA148-BB148,0)+IF(BK148&lt;W148,BG148+BH148+BI148-BJ148,0)+IF(BS148&lt;W148,BO148+BP148+BQ148-BR148,0)+IF(CA148&lt;W148,BW148+BX148+BY148-BZ148,0)+IF(CI148&lt;W148,CE148+CF148+CG148-CH148,0))))))</f>
        <v>0</v>
      </c>
      <c r="Y148" s="3">
        <f>IF(Inputs!$B$27&lt;&gt;"Ready","PENDING INPUTS",MIN((S148+T148+U148),IF(D148&gt;C148,IF(D148=0,0,V148*C148/D148),V148+X148)))</f>
        <v>0</v>
      </c>
      <c r="Z148" s="3">
        <f>IF(Inputs!$B$27&lt;&gt;"Ready","PENDING INPUTS",MAX(0,(S148+T148+U148)-Y148))</f>
        <v>0</v>
      </c>
      <c r="AA148" s="3">
        <f>IF(Inputs!$B$27&lt;&gt;"Ready","PENDING INPUTS",AH147)</f>
        <v>0</v>
      </c>
      <c r="AB148" s="3">
        <f>IF(Inputs!$B$27&lt;&gt;"Ready","PENDING INPUTS",IF(A148&lt;=Inputs!$B$6,ROUND(AA148*Inputs!C16/12,2),0))</f>
        <v>0</v>
      </c>
      <c r="AC148" s="3">
        <f>IF(Inputs!$B$27&lt;&gt;"Ready","PENDING INPUTS",IF(AND(A148&lt;=Inputs!$B$6,AA148&gt;0),Inputs!G16,0))</f>
        <v>0</v>
      </c>
      <c r="AD148" s="3">
        <f>IF(Inputs!$B$27&lt;&gt;"Ready","PENDING INPUTS",IF(A148&gt;Inputs!$B$6,0,MIN((AA148+AB148+AC148),IF(Inputs!H16=1,Inputs!D16,MAX(Inputs!F16,ROUND(AA148*Inputs!E16+AB148+AC148,2))))))</f>
        <v>0</v>
      </c>
      <c r="AE148">
        <f>IF(Inputs!$B$27&lt;&gt;"Ready","PENDING INPUTS",IF(AA148&lt;=0,99,1+IF(AND(K148&gt;0,OR(Inputs!C14&gt;Inputs!C16,AND(Inputs!C14=Inputs!C16,0&lt;2))),1,0)+IF(AND(S148&gt;0,OR(Inputs!C15&gt;Inputs!C16,AND(Inputs!C15=Inputs!C16,1&lt;2))),1,0)+IF(AND(AI148&gt;0,OR(Inputs!C17&gt;Inputs!C16,AND(Inputs!C17=Inputs!C16,3&lt;2))),1,0)+IF(AND(AQ148&gt;0,OR(Inputs!C18&gt;Inputs!C16,AND(Inputs!C18=Inputs!C16,4&lt;2))),1,0)+IF(AND(AY148&gt;0,OR(Inputs!C19&gt;Inputs!C16,AND(Inputs!C19=Inputs!C16,5&lt;2))),1,0)+IF(AND(BG148&gt;0,OR(Inputs!C20&gt;Inputs!C16,AND(Inputs!C20=Inputs!C16,6&lt;2))),1,0)+IF(AND(BO148&gt;0,OR(Inputs!C21&gt;Inputs!C16,AND(Inputs!C21=Inputs!C16,7&lt;2))),1,0)+IF(AND(BW148&gt;0,OR(Inputs!C22&gt;Inputs!C16,AND(Inputs!C22=Inputs!C16,8&lt;2))),1,0)+IF(AND(CE148&gt;0,OR(Inputs!C23&gt;Inputs!C16,AND(Inputs!C23=Inputs!C16,9&lt;2))),1,0)))</f>
        <v>99</v>
      </c>
      <c r="AF148" s="3">
        <f>IF(Inputs!$B$27&lt;&gt;"Ready","PENDING INPUTS",IF(A148&gt;Inputs!$B$6,0,MIN(MAX(0,(AA148+AB148+AC148)-AD148),MAX(0,C148-D148-(IF(O148&lt;AE148,K148+L148+M148-N148,0)+IF(W148&lt;AE148,S148+T148+U148-V148,0)+IF(AE148&lt;AE148,AA148+AB148+AC148-AD148,0)+IF(AM148&lt;AE148,AI148+AJ148+AK148-AL148,0)+IF(AU148&lt;AE148,AQ148+AR148+AS148-AT148,0)+IF(BC148&lt;AE148,AY148+AZ148+BA148-BB148,0)+IF(BK148&lt;AE148,BG148+BH148+BI148-BJ148,0)+IF(BS148&lt;AE148,BO148+BP148+BQ148-BR148,0)+IF(CA148&lt;AE148,BW148+BX148+BY148-BZ148,0)+IF(CI148&lt;AE148,CE148+CF148+CG148-CH148,0))))))</f>
        <v>0</v>
      </c>
      <c r="AG148" s="3">
        <f>IF(Inputs!$B$27&lt;&gt;"Ready","PENDING INPUTS",MIN((AA148+AB148+AC148),IF(D148&gt;C148,IF(D148=0,0,AD148*C148/D148),AD148+AF148)))</f>
        <v>0</v>
      </c>
      <c r="AH148" s="3">
        <f>IF(Inputs!$B$27&lt;&gt;"Ready","PENDING INPUTS",MAX(0,(AA148+AB148+AC148)-AG148))</f>
        <v>0</v>
      </c>
      <c r="AI148" s="3">
        <f>IF(Inputs!$B$27&lt;&gt;"Ready","PENDING INPUTS",AP147)</f>
        <v>0</v>
      </c>
      <c r="AJ148" s="3">
        <f>IF(Inputs!$B$27&lt;&gt;"Ready","PENDING INPUTS",IF(A148&lt;=Inputs!$B$6,ROUND(AI148*Inputs!C17/12,2),0))</f>
        <v>0</v>
      </c>
      <c r="AK148" s="3">
        <f>IF(Inputs!$B$27&lt;&gt;"Ready","PENDING INPUTS",IF(AND(A148&lt;=Inputs!$B$6,AI148&gt;0),Inputs!G17,0))</f>
        <v>0</v>
      </c>
      <c r="AL148" s="3">
        <f>IF(Inputs!$B$27&lt;&gt;"Ready","PENDING INPUTS",IF(A148&gt;Inputs!$B$6,0,MIN((AI148+AJ148+AK148),IF(Inputs!H17=1,Inputs!D17,MAX(Inputs!F17,ROUND(AI148*Inputs!E17+AJ148+AK148,2))))))</f>
        <v>0</v>
      </c>
      <c r="AM148">
        <f>IF(Inputs!$B$27&lt;&gt;"Ready","PENDING INPUTS",IF(AI148&lt;=0,99,1+IF(AND(K148&gt;0,OR(Inputs!C14&gt;Inputs!C17,AND(Inputs!C14=Inputs!C17,0&lt;3))),1,0)+IF(AND(S148&gt;0,OR(Inputs!C15&gt;Inputs!C17,AND(Inputs!C15=Inputs!C17,1&lt;3))),1,0)+IF(AND(AA148&gt;0,OR(Inputs!C16&gt;Inputs!C17,AND(Inputs!C16=Inputs!C17,2&lt;3))),1,0)+IF(AND(AQ148&gt;0,OR(Inputs!C18&gt;Inputs!C17,AND(Inputs!C18=Inputs!C17,4&lt;3))),1,0)+IF(AND(AY148&gt;0,OR(Inputs!C19&gt;Inputs!C17,AND(Inputs!C19=Inputs!C17,5&lt;3))),1,0)+IF(AND(BG148&gt;0,OR(Inputs!C20&gt;Inputs!C17,AND(Inputs!C20=Inputs!C17,6&lt;3))),1,0)+IF(AND(BO148&gt;0,OR(Inputs!C21&gt;Inputs!C17,AND(Inputs!C21=Inputs!C17,7&lt;3))),1,0)+IF(AND(BW148&gt;0,OR(Inputs!C22&gt;Inputs!C17,AND(Inputs!C22=Inputs!C17,8&lt;3))),1,0)+IF(AND(CE148&gt;0,OR(Inputs!C23&gt;Inputs!C17,AND(Inputs!C23=Inputs!C17,9&lt;3))),1,0)))</f>
        <v>99</v>
      </c>
      <c r="AN148" s="3">
        <f>IF(Inputs!$B$27&lt;&gt;"Ready","PENDING INPUTS",IF(A148&gt;Inputs!$B$6,0,MIN(MAX(0,(AI148+AJ148+AK148)-AL148),MAX(0,C148-D148-(IF(O148&lt;AM148,K148+L148+M148-N148,0)+IF(W148&lt;AM148,S148+T148+U148-V148,0)+IF(AE148&lt;AM148,AA148+AB148+AC148-AD148,0)+IF(AM148&lt;AM148,AI148+AJ148+AK148-AL148,0)+IF(AU148&lt;AM148,AQ148+AR148+AS148-AT148,0)+IF(BC148&lt;AM148,AY148+AZ148+BA148-BB148,0)+IF(BK148&lt;AM148,BG148+BH148+BI148-BJ148,0)+IF(BS148&lt;AM148,BO148+BP148+BQ148-BR148,0)+IF(CA148&lt;AM148,BW148+BX148+BY148-BZ148,0)+IF(CI148&lt;AM148,CE148+CF148+CG148-CH148,0))))))</f>
        <v>0</v>
      </c>
      <c r="AO148" s="3">
        <f>IF(Inputs!$B$27&lt;&gt;"Ready","PENDING INPUTS",MIN((AI148+AJ148+AK148),IF(D148&gt;C148,IF(D148=0,0,AL148*C148/D148),AL148+AN148)))</f>
        <v>0</v>
      </c>
      <c r="AP148" s="3">
        <f>IF(Inputs!$B$27&lt;&gt;"Ready","PENDING INPUTS",MAX(0,(AI148+AJ148+AK148)-AO148))</f>
        <v>0</v>
      </c>
      <c r="AQ148" s="3">
        <f>IF(Inputs!$B$27&lt;&gt;"Ready","PENDING INPUTS",AX147)</f>
        <v>0</v>
      </c>
      <c r="AR148" s="3">
        <f>IF(Inputs!$B$27&lt;&gt;"Ready","PENDING INPUTS",IF(A148&lt;=Inputs!$B$6,ROUND(AQ148*Inputs!C18/12,2),0))</f>
        <v>0</v>
      </c>
      <c r="AS148" s="3">
        <f>IF(Inputs!$B$27&lt;&gt;"Ready","PENDING INPUTS",IF(AND(A148&lt;=Inputs!$B$6,AQ148&gt;0),Inputs!G18,0))</f>
        <v>0</v>
      </c>
      <c r="AT148" s="3">
        <f>IF(Inputs!$B$27&lt;&gt;"Ready","PENDING INPUTS",IF(A148&gt;Inputs!$B$6,0,MIN((AQ148+AR148+AS148),IF(Inputs!H18=1,Inputs!D18,MAX(Inputs!F18,ROUND(AQ148*Inputs!E18+AR148+AS148,2))))))</f>
        <v>0</v>
      </c>
      <c r="AU148">
        <f>IF(Inputs!$B$27&lt;&gt;"Ready","PENDING INPUTS",IF(AQ148&lt;=0,99,1+IF(AND(K148&gt;0,OR(Inputs!C14&gt;Inputs!C18,AND(Inputs!C14=Inputs!C18,0&lt;4))),1,0)+IF(AND(S148&gt;0,OR(Inputs!C15&gt;Inputs!C18,AND(Inputs!C15=Inputs!C18,1&lt;4))),1,0)+IF(AND(AA148&gt;0,OR(Inputs!C16&gt;Inputs!C18,AND(Inputs!C16=Inputs!C18,2&lt;4))),1,0)+IF(AND(AI148&gt;0,OR(Inputs!C17&gt;Inputs!C18,AND(Inputs!C17=Inputs!C18,3&lt;4))),1,0)+IF(AND(AY148&gt;0,OR(Inputs!C19&gt;Inputs!C18,AND(Inputs!C19=Inputs!C18,5&lt;4))),1,0)+IF(AND(BG148&gt;0,OR(Inputs!C20&gt;Inputs!C18,AND(Inputs!C20=Inputs!C18,6&lt;4))),1,0)+IF(AND(BO148&gt;0,OR(Inputs!C21&gt;Inputs!C18,AND(Inputs!C21=Inputs!C18,7&lt;4))),1,0)+IF(AND(BW148&gt;0,OR(Inputs!C22&gt;Inputs!C18,AND(Inputs!C22=Inputs!C18,8&lt;4))),1,0)+IF(AND(CE148&gt;0,OR(Inputs!C23&gt;Inputs!C18,AND(Inputs!C23=Inputs!C18,9&lt;4))),1,0)))</f>
        <v>99</v>
      </c>
      <c r="AV148" s="3">
        <f>IF(Inputs!$B$27&lt;&gt;"Ready","PENDING INPUTS",IF(A148&gt;Inputs!$B$6,0,MIN(MAX(0,(AQ148+AR148+AS148)-AT148),MAX(0,C148-D148-(IF(O148&lt;AU148,K148+L148+M148-N148,0)+IF(W148&lt;AU148,S148+T148+U148-V148,0)+IF(AE148&lt;AU148,AA148+AB148+AC148-AD148,0)+IF(AM148&lt;AU148,AI148+AJ148+AK148-AL148,0)+IF(AU148&lt;AU148,AQ148+AR148+AS148-AT148,0)+IF(BC148&lt;AU148,AY148+AZ148+BA148-BB148,0)+IF(BK148&lt;AU148,BG148+BH148+BI148-BJ148,0)+IF(BS148&lt;AU148,BO148+BP148+BQ148-BR148,0)+IF(CA148&lt;AU148,BW148+BX148+BY148-BZ148,0)+IF(CI148&lt;AU148,CE148+CF148+CG148-CH148,0))))))</f>
        <v>0</v>
      </c>
      <c r="AW148" s="3">
        <f>IF(Inputs!$B$27&lt;&gt;"Ready","PENDING INPUTS",MIN((AQ148+AR148+AS148),IF(D148&gt;C148,IF(D148=0,0,AT148*C148/D148),AT148+AV148)))</f>
        <v>0</v>
      </c>
      <c r="AX148" s="3">
        <f>IF(Inputs!$B$27&lt;&gt;"Ready","PENDING INPUTS",MAX(0,(AQ148+AR148+AS148)-AW148))</f>
        <v>0</v>
      </c>
      <c r="AY148" s="3">
        <f>IF(Inputs!$B$27&lt;&gt;"Ready","PENDING INPUTS",BF147)</f>
        <v>0</v>
      </c>
      <c r="AZ148" s="3">
        <f>IF(Inputs!$B$27&lt;&gt;"Ready","PENDING INPUTS",IF(A148&lt;=Inputs!$B$6,ROUND(AY148*Inputs!C19/12,2),0))</f>
        <v>0</v>
      </c>
      <c r="BA148" s="3">
        <f>IF(Inputs!$B$27&lt;&gt;"Ready","PENDING INPUTS",IF(AND(A148&lt;=Inputs!$B$6,AY148&gt;0),Inputs!G19,0))</f>
        <v>0</v>
      </c>
      <c r="BB148" s="3">
        <f>IF(Inputs!$B$27&lt;&gt;"Ready","PENDING INPUTS",IF(A148&gt;Inputs!$B$6,0,MIN((AY148+AZ148+BA148),IF(Inputs!H19=1,Inputs!D19,MAX(Inputs!F19,ROUND(AY148*Inputs!E19+AZ148+BA148,2))))))</f>
        <v>0</v>
      </c>
      <c r="BC148">
        <f>IF(Inputs!$B$27&lt;&gt;"Ready","PENDING INPUTS",IF(AY148&lt;=0,99,1+IF(AND(K148&gt;0,OR(Inputs!C14&gt;Inputs!C19,AND(Inputs!C14=Inputs!C19,0&lt;5))),1,0)+IF(AND(S148&gt;0,OR(Inputs!C15&gt;Inputs!C19,AND(Inputs!C15=Inputs!C19,1&lt;5))),1,0)+IF(AND(AA148&gt;0,OR(Inputs!C16&gt;Inputs!C19,AND(Inputs!C16=Inputs!C19,2&lt;5))),1,0)+IF(AND(AI148&gt;0,OR(Inputs!C17&gt;Inputs!C19,AND(Inputs!C17=Inputs!C19,3&lt;5))),1,0)+IF(AND(AQ148&gt;0,OR(Inputs!C18&gt;Inputs!C19,AND(Inputs!C18=Inputs!C19,4&lt;5))),1,0)+IF(AND(BG148&gt;0,OR(Inputs!C20&gt;Inputs!C19,AND(Inputs!C20=Inputs!C19,6&lt;5))),1,0)+IF(AND(BO148&gt;0,OR(Inputs!C21&gt;Inputs!C19,AND(Inputs!C21=Inputs!C19,7&lt;5))),1,0)+IF(AND(BW148&gt;0,OR(Inputs!C22&gt;Inputs!C19,AND(Inputs!C22=Inputs!C19,8&lt;5))),1,0)+IF(AND(CE148&gt;0,OR(Inputs!C23&gt;Inputs!C19,AND(Inputs!C23=Inputs!C19,9&lt;5))),1,0)))</f>
        <v>99</v>
      </c>
      <c r="BD148" s="3">
        <f>IF(Inputs!$B$27&lt;&gt;"Ready","PENDING INPUTS",IF(A148&gt;Inputs!$B$6,0,MIN(MAX(0,(AY148+AZ148+BA148)-BB148),MAX(0,C148-D148-(IF(O148&lt;BC148,K148+L148+M148-N148,0)+IF(W148&lt;BC148,S148+T148+U148-V148,0)+IF(AE148&lt;BC148,AA148+AB148+AC148-AD148,0)+IF(AM148&lt;BC148,AI148+AJ148+AK148-AL148,0)+IF(AU148&lt;BC148,AQ148+AR148+AS148-AT148,0)+IF(BC148&lt;BC148,AY148+AZ148+BA148-BB148,0)+IF(BK148&lt;BC148,BG148+BH148+BI148-BJ148,0)+IF(BS148&lt;BC148,BO148+BP148+BQ148-BR148,0)+IF(CA148&lt;BC148,BW148+BX148+BY148-BZ148,0)+IF(CI148&lt;BC148,CE148+CF148+CG148-CH148,0))))))</f>
        <v>0</v>
      </c>
      <c r="BE148" s="3">
        <f>IF(Inputs!$B$27&lt;&gt;"Ready","PENDING INPUTS",MIN((AY148+AZ148+BA148),IF(D148&gt;C148,IF(D148=0,0,BB148*C148/D148),BB148+BD148)))</f>
        <v>0</v>
      </c>
      <c r="BF148" s="3">
        <f>IF(Inputs!$B$27&lt;&gt;"Ready","PENDING INPUTS",MAX(0,(AY148+AZ148+BA148)-BE148))</f>
        <v>0</v>
      </c>
      <c r="BG148" s="3">
        <f>IF(Inputs!$B$27&lt;&gt;"Ready","PENDING INPUTS",BN147)</f>
        <v>0</v>
      </c>
      <c r="BH148" s="3">
        <f>IF(Inputs!$B$27&lt;&gt;"Ready","PENDING INPUTS",IF(A148&lt;=Inputs!$B$6,ROUND(BG148*Inputs!C20/12,2),0))</f>
        <v>0</v>
      </c>
      <c r="BI148" s="3">
        <f>IF(Inputs!$B$27&lt;&gt;"Ready","PENDING INPUTS",IF(AND(A148&lt;=Inputs!$B$6,BG148&gt;0),Inputs!G20,0))</f>
        <v>0</v>
      </c>
      <c r="BJ148" s="3">
        <f>IF(Inputs!$B$27&lt;&gt;"Ready","PENDING INPUTS",IF(A148&gt;Inputs!$B$6,0,MIN((BG148+BH148+BI148),IF(Inputs!H20=1,Inputs!D20,MAX(Inputs!F20,ROUND(BG148*Inputs!E20+BH148+BI148,2))))))</f>
        <v>0</v>
      </c>
      <c r="BK148">
        <f>IF(Inputs!$B$27&lt;&gt;"Ready","PENDING INPUTS",IF(BG148&lt;=0,99,1+IF(AND(K148&gt;0,OR(Inputs!C14&gt;Inputs!C20,AND(Inputs!C14=Inputs!C20,0&lt;6))),1,0)+IF(AND(S148&gt;0,OR(Inputs!C15&gt;Inputs!C20,AND(Inputs!C15=Inputs!C20,1&lt;6))),1,0)+IF(AND(AA148&gt;0,OR(Inputs!C16&gt;Inputs!C20,AND(Inputs!C16=Inputs!C20,2&lt;6))),1,0)+IF(AND(AI148&gt;0,OR(Inputs!C17&gt;Inputs!C20,AND(Inputs!C17=Inputs!C20,3&lt;6))),1,0)+IF(AND(AQ148&gt;0,OR(Inputs!C18&gt;Inputs!C20,AND(Inputs!C18=Inputs!C20,4&lt;6))),1,0)+IF(AND(AY148&gt;0,OR(Inputs!C19&gt;Inputs!C20,AND(Inputs!C19=Inputs!C20,5&lt;6))),1,0)+IF(AND(BO148&gt;0,OR(Inputs!C21&gt;Inputs!C20,AND(Inputs!C21=Inputs!C20,7&lt;6))),1,0)+IF(AND(BW148&gt;0,OR(Inputs!C22&gt;Inputs!C20,AND(Inputs!C22=Inputs!C20,8&lt;6))),1,0)+IF(AND(CE148&gt;0,OR(Inputs!C23&gt;Inputs!C20,AND(Inputs!C23=Inputs!C20,9&lt;6))),1,0)))</f>
        <v>99</v>
      </c>
      <c r="BL148" s="3">
        <f>IF(Inputs!$B$27&lt;&gt;"Ready","PENDING INPUTS",IF(A148&gt;Inputs!$B$6,0,MIN(MAX(0,(BG148+BH148+BI148)-BJ148),MAX(0,C148-D148-(IF(O148&lt;BK148,K148+L148+M148-N148,0)+IF(W148&lt;BK148,S148+T148+U148-V148,0)+IF(AE148&lt;BK148,AA148+AB148+AC148-AD148,0)+IF(AM148&lt;BK148,AI148+AJ148+AK148-AL148,0)+IF(AU148&lt;BK148,AQ148+AR148+AS148-AT148,0)+IF(BC148&lt;BK148,AY148+AZ148+BA148-BB148,0)+IF(BK148&lt;BK148,BG148+BH148+BI148-BJ148,0)+IF(BS148&lt;BK148,BO148+BP148+BQ148-BR148,0)+IF(CA148&lt;BK148,BW148+BX148+BY148-BZ148,0)+IF(CI148&lt;BK148,CE148+CF148+CG148-CH148,0))))))</f>
        <v>0</v>
      </c>
      <c r="BM148" s="3">
        <f>IF(Inputs!$B$27&lt;&gt;"Ready","PENDING INPUTS",MIN((BG148+BH148+BI148),IF(D148&gt;C148,IF(D148=0,0,BJ148*C148/D148),BJ148+BL148)))</f>
        <v>0</v>
      </c>
      <c r="BN148" s="3">
        <f>IF(Inputs!$B$27&lt;&gt;"Ready","PENDING INPUTS",MAX(0,(BG148+BH148+BI148)-BM148))</f>
        <v>0</v>
      </c>
      <c r="BO148" s="3">
        <f>IF(Inputs!$B$27&lt;&gt;"Ready","PENDING INPUTS",BV147)</f>
        <v>0</v>
      </c>
      <c r="BP148" s="3">
        <f>IF(Inputs!$B$27&lt;&gt;"Ready","PENDING INPUTS",IF(A148&lt;=Inputs!$B$6,ROUND(BO148*Inputs!C21/12,2),0))</f>
        <v>0</v>
      </c>
      <c r="BQ148" s="3">
        <f>IF(Inputs!$B$27&lt;&gt;"Ready","PENDING INPUTS",IF(AND(A148&lt;=Inputs!$B$6,BO148&gt;0),Inputs!G21,0))</f>
        <v>0</v>
      </c>
      <c r="BR148" s="3">
        <f>IF(Inputs!$B$27&lt;&gt;"Ready","PENDING INPUTS",IF(A148&gt;Inputs!$B$6,0,MIN((BO148+BP148+BQ148),IF(Inputs!H21=1,Inputs!D21,MAX(Inputs!F21,ROUND(BO148*Inputs!E21+BP148+BQ148,2))))))</f>
        <v>0</v>
      </c>
      <c r="BS148">
        <f>IF(Inputs!$B$27&lt;&gt;"Ready","PENDING INPUTS",IF(BO148&lt;=0,99,1+IF(AND(K148&gt;0,OR(Inputs!C14&gt;Inputs!C21,AND(Inputs!C14=Inputs!C21,0&lt;7))),1,0)+IF(AND(S148&gt;0,OR(Inputs!C15&gt;Inputs!C21,AND(Inputs!C15=Inputs!C21,1&lt;7))),1,0)+IF(AND(AA148&gt;0,OR(Inputs!C16&gt;Inputs!C21,AND(Inputs!C16=Inputs!C21,2&lt;7))),1,0)+IF(AND(AI148&gt;0,OR(Inputs!C17&gt;Inputs!C21,AND(Inputs!C17=Inputs!C21,3&lt;7))),1,0)+IF(AND(AQ148&gt;0,OR(Inputs!C18&gt;Inputs!C21,AND(Inputs!C18=Inputs!C21,4&lt;7))),1,0)+IF(AND(AY148&gt;0,OR(Inputs!C19&gt;Inputs!C21,AND(Inputs!C19=Inputs!C21,5&lt;7))),1,0)+IF(AND(BG148&gt;0,OR(Inputs!C20&gt;Inputs!C21,AND(Inputs!C20=Inputs!C21,6&lt;7))),1,0)+IF(AND(BW148&gt;0,OR(Inputs!C22&gt;Inputs!C21,AND(Inputs!C22=Inputs!C21,8&lt;7))),1,0)+IF(AND(CE148&gt;0,OR(Inputs!C23&gt;Inputs!C21,AND(Inputs!C23=Inputs!C21,9&lt;7))),1,0)))</f>
        <v>99</v>
      </c>
      <c r="BT148" s="3">
        <f>IF(Inputs!$B$27&lt;&gt;"Ready","PENDING INPUTS",IF(A148&gt;Inputs!$B$6,0,MIN(MAX(0,(BO148+BP148+BQ148)-BR148),MAX(0,C148-D148-(IF(O148&lt;BS148,K148+L148+M148-N148,0)+IF(W148&lt;BS148,S148+T148+U148-V148,0)+IF(AE148&lt;BS148,AA148+AB148+AC148-AD148,0)+IF(AM148&lt;BS148,AI148+AJ148+AK148-AL148,0)+IF(AU148&lt;BS148,AQ148+AR148+AS148-AT148,0)+IF(BC148&lt;BS148,AY148+AZ148+BA148-BB148,0)+IF(BK148&lt;BS148,BG148+BH148+BI148-BJ148,0)+IF(BS148&lt;BS148,BO148+BP148+BQ148-BR148,0)+IF(CA148&lt;BS148,BW148+BX148+BY148-BZ148,0)+IF(CI148&lt;BS148,CE148+CF148+CG148-CH148,0))))))</f>
        <v>0</v>
      </c>
      <c r="BU148" s="3">
        <f>IF(Inputs!$B$27&lt;&gt;"Ready","PENDING INPUTS",MIN((BO148+BP148+BQ148),IF(D148&gt;C148,IF(D148=0,0,BR148*C148/D148),BR148+BT148)))</f>
        <v>0</v>
      </c>
      <c r="BV148" s="3">
        <f>IF(Inputs!$B$27&lt;&gt;"Ready","PENDING INPUTS",MAX(0,(BO148+BP148+BQ148)-BU148))</f>
        <v>0</v>
      </c>
      <c r="BW148" s="3">
        <f>IF(Inputs!$B$27&lt;&gt;"Ready","PENDING INPUTS",CD147)</f>
        <v>0</v>
      </c>
      <c r="BX148" s="3">
        <f>IF(Inputs!$B$27&lt;&gt;"Ready","PENDING INPUTS",IF(A148&lt;=Inputs!$B$6,ROUND(BW148*Inputs!C22/12,2),0))</f>
        <v>0</v>
      </c>
      <c r="BY148" s="3">
        <f>IF(Inputs!$B$27&lt;&gt;"Ready","PENDING INPUTS",IF(AND(A148&lt;=Inputs!$B$6,BW148&gt;0),Inputs!G22,0))</f>
        <v>0</v>
      </c>
      <c r="BZ148" s="3">
        <f>IF(Inputs!$B$27&lt;&gt;"Ready","PENDING INPUTS",IF(A148&gt;Inputs!$B$6,0,MIN((BW148+BX148+BY148),IF(Inputs!H22=1,Inputs!D22,MAX(Inputs!F22,ROUND(BW148*Inputs!E22+BX148+BY148,2))))))</f>
        <v>0</v>
      </c>
      <c r="CA148">
        <f>IF(Inputs!$B$27&lt;&gt;"Ready","PENDING INPUTS",IF(BW148&lt;=0,99,1+IF(AND(K148&gt;0,OR(Inputs!C14&gt;Inputs!C22,AND(Inputs!C14=Inputs!C22,0&lt;8))),1,0)+IF(AND(S148&gt;0,OR(Inputs!C15&gt;Inputs!C22,AND(Inputs!C15=Inputs!C22,1&lt;8))),1,0)+IF(AND(AA148&gt;0,OR(Inputs!C16&gt;Inputs!C22,AND(Inputs!C16=Inputs!C22,2&lt;8))),1,0)+IF(AND(AI148&gt;0,OR(Inputs!C17&gt;Inputs!C22,AND(Inputs!C17=Inputs!C22,3&lt;8))),1,0)+IF(AND(AQ148&gt;0,OR(Inputs!C18&gt;Inputs!C22,AND(Inputs!C18=Inputs!C22,4&lt;8))),1,0)+IF(AND(AY148&gt;0,OR(Inputs!C19&gt;Inputs!C22,AND(Inputs!C19=Inputs!C22,5&lt;8))),1,0)+IF(AND(BG148&gt;0,OR(Inputs!C20&gt;Inputs!C22,AND(Inputs!C20=Inputs!C22,6&lt;8))),1,0)+IF(AND(BO148&gt;0,OR(Inputs!C21&gt;Inputs!C22,AND(Inputs!C21=Inputs!C22,7&lt;8))),1,0)+IF(AND(CE148&gt;0,OR(Inputs!C23&gt;Inputs!C22,AND(Inputs!C23=Inputs!C22,9&lt;8))),1,0)))</f>
        <v>99</v>
      </c>
      <c r="CB148" s="3">
        <f>IF(Inputs!$B$27&lt;&gt;"Ready","PENDING INPUTS",IF(A148&gt;Inputs!$B$6,0,MIN(MAX(0,(BW148+BX148+BY148)-BZ148),MAX(0,C148-D148-(IF(O148&lt;CA148,K148+L148+M148-N148,0)+IF(W148&lt;CA148,S148+T148+U148-V148,0)+IF(AE148&lt;CA148,AA148+AB148+AC148-AD148,0)+IF(AM148&lt;CA148,AI148+AJ148+AK148-AL148,0)+IF(AU148&lt;CA148,AQ148+AR148+AS148-AT148,0)+IF(BC148&lt;CA148,AY148+AZ148+BA148-BB148,0)+IF(BK148&lt;CA148,BG148+BH148+BI148-BJ148,0)+IF(BS148&lt;CA148,BO148+BP148+BQ148-BR148,0)+IF(CA148&lt;CA148,BW148+BX148+BY148-BZ148,0)+IF(CI148&lt;CA148,CE148+CF148+CG148-CH148,0))))))</f>
        <v>0</v>
      </c>
      <c r="CC148" s="3">
        <f>IF(Inputs!$B$27&lt;&gt;"Ready","PENDING INPUTS",MIN((BW148+BX148+BY148),IF(D148&gt;C148,IF(D148=0,0,BZ148*C148/D148),BZ148+CB148)))</f>
        <v>0</v>
      </c>
      <c r="CD148" s="3">
        <f>IF(Inputs!$B$27&lt;&gt;"Ready","PENDING INPUTS",MAX(0,(BW148+BX148+BY148)-CC148))</f>
        <v>0</v>
      </c>
      <c r="CE148" s="3">
        <f>IF(Inputs!$B$27&lt;&gt;"Ready","PENDING INPUTS",CL147)</f>
        <v>0</v>
      </c>
      <c r="CF148" s="3">
        <f>IF(Inputs!$B$27&lt;&gt;"Ready","PENDING INPUTS",IF(A148&lt;=Inputs!$B$6,ROUND(CE148*Inputs!C23/12,2),0))</f>
        <v>0</v>
      </c>
      <c r="CG148" s="3">
        <f>IF(Inputs!$B$27&lt;&gt;"Ready","PENDING INPUTS",IF(AND(A148&lt;=Inputs!$B$6,CE148&gt;0),Inputs!G23,0))</f>
        <v>0</v>
      </c>
      <c r="CH148" s="3">
        <f>IF(Inputs!$B$27&lt;&gt;"Ready","PENDING INPUTS",IF(A148&gt;Inputs!$B$6,0,MIN((CE148+CF148+CG148),IF(Inputs!H23=1,Inputs!D23,MAX(Inputs!F23,ROUND(CE148*Inputs!E23+CF148+CG148,2))))))</f>
        <v>0</v>
      </c>
      <c r="CI148">
        <f>IF(Inputs!$B$27&lt;&gt;"Ready","PENDING INPUTS",IF(CE148&lt;=0,99,1+IF(AND(K148&gt;0,OR(Inputs!C14&gt;Inputs!C23,AND(Inputs!C14=Inputs!C23,0&lt;9))),1,0)+IF(AND(S148&gt;0,OR(Inputs!C15&gt;Inputs!C23,AND(Inputs!C15=Inputs!C23,1&lt;9))),1,0)+IF(AND(AA148&gt;0,OR(Inputs!C16&gt;Inputs!C23,AND(Inputs!C16=Inputs!C23,2&lt;9))),1,0)+IF(AND(AI148&gt;0,OR(Inputs!C17&gt;Inputs!C23,AND(Inputs!C17=Inputs!C23,3&lt;9))),1,0)+IF(AND(AQ148&gt;0,OR(Inputs!C18&gt;Inputs!C23,AND(Inputs!C18=Inputs!C23,4&lt;9))),1,0)+IF(AND(AY148&gt;0,OR(Inputs!C19&gt;Inputs!C23,AND(Inputs!C19=Inputs!C23,5&lt;9))),1,0)+IF(AND(BG148&gt;0,OR(Inputs!C20&gt;Inputs!C23,AND(Inputs!C20=Inputs!C23,6&lt;9))),1,0)+IF(AND(BO148&gt;0,OR(Inputs!C21&gt;Inputs!C23,AND(Inputs!C21=Inputs!C23,7&lt;9))),1,0)+IF(AND(BW148&gt;0,OR(Inputs!C22&gt;Inputs!C23,AND(Inputs!C22=Inputs!C23,8&lt;9))),1,0)))</f>
        <v>99</v>
      </c>
      <c r="CJ148" s="3">
        <f>IF(Inputs!$B$27&lt;&gt;"Ready","PENDING INPUTS",IF(A148&gt;Inputs!$B$6,0,MIN(MAX(0,(CE148+CF148+CG148)-CH148),MAX(0,C148-D148-(IF(O148&lt;CI148,K148+L148+M148-N148,0)+IF(W148&lt;CI148,S148+T148+U148-V148,0)+IF(AE148&lt;CI148,AA148+AB148+AC148-AD148,0)+IF(AM148&lt;CI148,AI148+AJ148+AK148-AL148,0)+IF(AU148&lt;CI148,AQ148+AR148+AS148-AT148,0)+IF(BC148&lt;CI148,AY148+AZ148+BA148-BB148,0)+IF(BK148&lt;CI148,BG148+BH148+BI148-BJ148,0)+IF(BS148&lt;CI148,BO148+BP148+BQ148-BR148,0)+IF(CA148&lt;CI148,BW148+BX148+BY148-BZ148,0)+IF(CI148&lt;CI148,CE148+CF148+CG148-CH148,0))))))</f>
        <v>0</v>
      </c>
      <c r="CK148" s="3">
        <f>IF(Inputs!$B$27&lt;&gt;"Ready","PENDING INPUTS",MIN((CE148+CF148+CG148),IF(D148&gt;C148,IF(D148=0,0,CH148*C148/D148),CH148+CJ148)))</f>
        <v>0</v>
      </c>
      <c r="CL148" s="3">
        <f>IF(Inputs!$B$27&lt;&gt;"Ready","PENDING INPUTS",MAX(0,(CE148+CF148+CG148)-CK148))</f>
        <v>0</v>
      </c>
    </row>
    <row r="149" spans="1:90" ht="27.95" customHeight="1" x14ac:dyDescent="0.25">
      <c r="A149">
        <v>145</v>
      </c>
      <c r="B149" s="13">
        <f>IF(Inputs!$B$27&lt;&gt;"Ready","PENDING INPUTS",EDATE(Inputs!$B$5,A149-1))</f>
        <v>50679</v>
      </c>
      <c r="C149" s="3">
        <f>IF(Inputs!$B$27&lt;&gt;"Ready","PENDING INPUTS",IF(A149&lt;=Inputs!$B$6,MAX(0,Inputs!$B$4+IF(A149=Inputs!$B$7,Inputs!$B$8,0)+IF(A149=Inputs!$B$9,Inputs!$B$10,0)),0))</f>
        <v>0</v>
      </c>
      <c r="D149" s="3">
        <f>IF(Inputs!$B$27&lt;&gt;"Ready","PENDING INPUTS",SUM(N149,V149,AD149,AL149,AT149,BB149,BJ149,BR149,BZ149,CH149))</f>
        <v>0</v>
      </c>
      <c r="E149" s="3">
        <f>IF(Inputs!$B$27&lt;&gt;"Ready","PENDING INPUTS",MAX(0,D149-C149))</f>
        <v>0</v>
      </c>
      <c r="F149" s="3">
        <f>IF(Inputs!$B$27&lt;&gt;"Ready","PENDING INPUTS",SUM(Q149,Y149,AG149,AO149,AW149,BE149,BM149,BU149,CC149,CK149))</f>
        <v>0</v>
      </c>
      <c r="G149" s="3">
        <f>IF(Inputs!$B$27&lt;&gt;"Ready","PENDING INPUTS",SUM(L149,T149,AB149,AJ149,AR149,AZ149,BH149,BP149,BX149,CF149))</f>
        <v>0</v>
      </c>
      <c r="H149" s="3">
        <f>IF(Inputs!$B$27&lt;&gt;"Ready","PENDING INPUTS",SUM(M149,U149,AC149,AK149,AS149,BA149,BI149,BQ149,BY149,CG149))</f>
        <v>0</v>
      </c>
      <c r="I149" s="3">
        <f>IF(Inputs!$B$27&lt;&gt;"Ready","PENDING INPUTS",SUM(R149,Z149,AH149,AP149,AX149,BF149,BN149,BV149,CD149,CL149))</f>
        <v>0</v>
      </c>
      <c r="J149" t="str">
        <f>IF(Inputs!$B$27&lt;&gt;"Ready","PENDING INPUTS",IF(A149&gt;Inputs!$B$6,"Beyond horizon",IF(E149&gt;0.005,"MINIMUM SHORTFALL",IF(I149&lt;0.005,"Paid off","In progress"))))</f>
        <v>Beyond horizon</v>
      </c>
      <c r="K149" s="3">
        <f>IF(Inputs!$B$27&lt;&gt;"Ready","PENDING INPUTS",R148)</f>
        <v>0</v>
      </c>
      <c r="L149" s="3">
        <f>IF(Inputs!$B$27&lt;&gt;"Ready","PENDING INPUTS",IF(A149&lt;=Inputs!$B$6,ROUND(K149*Inputs!C14/12,2),0))</f>
        <v>0</v>
      </c>
      <c r="M149" s="3">
        <f>IF(Inputs!$B$27&lt;&gt;"Ready","PENDING INPUTS",IF(AND(A149&lt;=Inputs!$B$6,K149&gt;0),Inputs!G14,0))</f>
        <v>0</v>
      </c>
      <c r="N149" s="3">
        <f>IF(Inputs!$B$27&lt;&gt;"Ready","PENDING INPUTS",IF(A149&gt;Inputs!$B$6,0,MIN((K149+L149+M149),IF(Inputs!H14=1,Inputs!D14,MAX(Inputs!F14,ROUND(K149*Inputs!E14+L149+M149,2))))))</f>
        <v>0</v>
      </c>
      <c r="O149">
        <f>IF(Inputs!$B$27&lt;&gt;"Ready","PENDING INPUTS",IF(K149&lt;=0,99,1+IF(AND(S149&gt;0,OR(Inputs!C15&gt;Inputs!C14,AND(Inputs!C15=Inputs!C14,1&lt;0))),1,0)+IF(AND(AA149&gt;0,OR(Inputs!C16&gt;Inputs!C14,AND(Inputs!C16=Inputs!C14,2&lt;0))),1,0)+IF(AND(AI149&gt;0,OR(Inputs!C17&gt;Inputs!C14,AND(Inputs!C17=Inputs!C14,3&lt;0))),1,0)+IF(AND(AQ149&gt;0,OR(Inputs!C18&gt;Inputs!C14,AND(Inputs!C18=Inputs!C14,4&lt;0))),1,0)+IF(AND(AY149&gt;0,OR(Inputs!C19&gt;Inputs!C14,AND(Inputs!C19=Inputs!C14,5&lt;0))),1,0)+IF(AND(BG149&gt;0,OR(Inputs!C20&gt;Inputs!C14,AND(Inputs!C20=Inputs!C14,6&lt;0))),1,0)+IF(AND(BO149&gt;0,OR(Inputs!C21&gt;Inputs!C14,AND(Inputs!C21=Inputs!C14,7&lt;0))),1,0)+IF(AND(BW149&gt;0,OR(Inputs!C22&gt;Inputs!C14,AND(Inputs!C22=Inputs!C14,8&lt;0))),1,0)+IF(AND(CE149&gt;0,OR(Inputs!C23&gt;Inputs!C14,AND(Inputs!C23=Inputs!C14,9&lt;0))),1,0)))</f>
        <v>99</v>
      </c>
      <c r="P149" s="3">
        <f>IF(Inputs!$B$27&lt;&gt;"Ready","PENDING INPUTS",IF(A149&gt;Inputs!$B$6,0,MIN(MAX(0,(K149+L149+M149)-N149),MAX(0,C149-D149-(IF(O149&lt;O149,K149+L149+M149-N149,0)+IF(W149&lt;O149,S149+T149+U149-V149,0)+IF(AE149&lt;O149,AA149+AB149+AC149-AD149,0)+IF(AM149&lt;O149,AI149+AJ149+AK149-AL149,0)+IF(AU149&lt;O149,AQ149+AR149+AS149-AT149,0)+IF(BC149&lt;O149,AY149+AZ149+BA149-BB149,0)+IF(BK149&lt;O149,BG149+BH149+BI149-BJ149,0)+IF(BS149&lt;O149,BO149+BP149+BQ149-BR149,0)+IF(CA149&lt;O149,BW149+BX149+BY149-BZ149,0)+IF(CI149&lt;O149,CE149+CF149+CG149-CH149,0))))))</f>
        <v>0</v>
      </c>
      <c r="Q149" s="3">
        <f>IF(Inputs!$B$27&lt;&gt;"Ready","PENDING INPUTS",MIN((K149+L149+M149),IF(D149&gt;C149,IF(D149=0,0,N149*C149/D149),N149+P149)))</f>
        <v>0</v>
      </c>
      <c r="R149" s="3">
        <f>IF(Inputs!$B$27&lt;&gt;"Ready","PENDING INPUTS",MAX(0,(K149+L149+M149)-Q149))</f>
        <v>0</v>
      </c>
      <c r="S149" s="3">
        <f>IF(Inputs!$B$27&lt;&gt;"Ready","PENDING INPUTS",Z148)</f>
        <v>0</v>
      </c>
      <c r="T149" s="3">
        <f>IF(Inputs!$B$27&lt;&gt;"Ready","PENDING INPUTS",IF(A149&lt;=Inputs!$B$6,ROUND(S149*Inputs!C15/12,2),0))</f>
        <v>0</v>
      </c>
      <c r="U149" s="3">
        <f>IF(Inputs!$B$27&lt;&gt;"Ready","PENDING INPUTS",IF(AND(A149&lt;=Inputs!$B$6,S149&gt;0),Inputs!G15,0))</f>
        <v>0</v>
      </c>
      <c r="V149" s="3">
        <f>IF(Inputs!$B$27&lt;&gt;"Ready","PENDING INPUTS",IF(A149&gt;Inputs!$B$6,0,MIN((S149+T149+U149),IF(Inputs!H15=1,Inputs!D15,MAX(Inputs!F15,ROUND(S149*Inputs!E15+T149+U149,2))))))</f>
        <v>0</v>
      </c>
      <c r="W149">
        <f>IF(Inputs!$B$27&lt;&gt;"Ready","PENDING INPUTS",IF(S149&lt;=0,99,1+IF(AND(K149&gt;0,OR(Inputs!C14&gt;Inputs!C15,AND(Inputs!C14=Inputs!C15,0&lt;1))),1,0)+IF(AND(AA149&gt;0,OR(Inputs!C16&gt;Inputs!C15,AND(Inputs!C16=Inputs!C15,2&lt;1))),1,0)+IF(AND(AI149&gt;0,OR(Inputs!C17&gt;Inputs!C15,AND(Inputs!C17=Inputs!C15,3&lt;1))),1,0)+IF(AND(AQ149&gt;0,OR(Inputs!C18&gt;Inputs!C15,AND(Inputs!C18=Inputs!C15,4&lt;1))),1,0)+IF(AND(AY149&gt;0,OR(Inputs!C19&gt;Inputs!C15,AND(Inputs!C19=Inputs!C15,5&lt;1))),1,0)+IF(AND(BG149&gt;0,OR(Inputs!C20&gt;Inputs!C15,AND(Inputs!C20=Inputs!C15,6&lt;1))),1,0)+IF(AND(BO149&gt;0,OR(Inputs!C21&gt;Inputs!C15,AND(Inputs!C21=Inputs!C15,7&lt;1))),1,0)+IF(AND(BW149&gt;0,OR(Inputs!C22&gt;Inputs!C15,AND(Inputs!C22=Inputs!C15,8&lt;1))),1,0)+IF(AND(CE149&gt;0,OR(Inputs!C23&gt;Inputs!C15,AND(Inputs!C23=Inputs!C15,9&lt;1))),1,0)))</f>
        <v>99</v>
      </c>
      <c r="X149" s="3">
        <f>IF(Inputs!$B$27&lt;&gt;"Ready","PENDING INPUTS",IF(A149&gt;Inputs!$B$6,0,MIN(MAX(0,(S149+T149+U149)-V149),MAX(0,C149-D149-(IF(O149&lt;W149,K149+L149+M149-N149,0)+IF(W149&lt;W149,S149+T149+U149-V149,0)+IF(AE149&lt;W149,AA149+AB149+AC149-AD149,0)+IF(AM149&lt;W149,AI149+AJ149+AK149-AL149,0)+IF(AU149&lt;W149,AQ149+AR149+AS149-AT149,0)+IF(BC149&lt;W149,AY149+AZ149+BA149-BB149,0)+IF(BK149&lt;W149,BG149+BH149+BI149-BJ149,0)+IF(BS149&lt;W149,BO149+BP149+BQ149-BR149,0)+IF(CA149&lt;W149,BW149+BX149+BY149-BZ149,0)+IF(CI149&lt;W149,CE149+CF149+CG149-CH149,0))))))</f>
        <v>0</v>
      </c>
      <c r="Y149" s="3">
        <f>IF(Inputs!$B$27&lt;&gt;"Ready","PENDING INPUTS",MIN((S149+T149+U149),IF(D149&gt;C149,IF(D149=0,0,V149*C149/D149),V149+X149)))</f>
        <v>0</v>
      </c>
      <c r="Z149" s="3">
        <f>IF(Inputs!$B$27&lt;&gt;"Ready","PENDING INPUTS",MAX(0,(S149+T149+U149)-Y149))</f>
        <v>0</v>
      </c>
      <c r="AA149" s="3">
        <f>IF(Inputs!$B$27&lt;&gt;"Ready","PENDING INPUTS",AH148)</f>
        <v>0</v>
      </c>
      <c r="AB149" s="3">
        <f>IF(Inputs!$B$27&lt;&gt;"Ready","PENDING INPUTS",IF(A149&lt;=Inputs!$B$6,ROUND(AA149*Inputs!C16/12,2),0))</f>
        <v>0</v>
      </c>
      <c r="AC149" s="3">
        <f>IF(Inputs!$B$27&lt;&gt;"Ready","PENDING INPUTS",IF(AND(A149&lt;=Inputs!$B$6,AA149&gt;0),Inputs!G16,0))</f>
        <v>0</v>
      </c>
      <c r="AD149" s="3">
        <f>IF(Inputs!$B$27&lt;&gt;"Ready","PENDING INPUTS",IF(A149&gt;Inputs!$B$6,0,MIN((AA149+AB149+AC149),IF(Inputs!H16=1,Inputs!D16,MAX(Inputs!F16,ROUND(AA149*Inputs!E16+AB149+AC149,2))))))</f>
        <v>0</v>
      </c>
      <c r="AE149">
        <f>IF(Inputs!$B$27&lt;&gt;"Ready","PENDING INPUTS",IF(AA149&lt;=0,99,1+IF(AND(K149&gt;0,OR(Inputs!C14&gt;Inputs!C16,AND(Inputs!C14=Inputs!C16,0&lt;2))),1,0)+IF(AND(S149&gt;0,OR(Inputs!C15&gt;Inputs!C16,AND(Inputs!C15=Inputs!C16,1&lt;2))),1,0)+IF(AND(AI149&gt;0,OR(Inputs!C17&gt;Inputs!C16,AND(Inputs!C17=Inputs!C16,3&lt;2))),1,0)+IF(AND(AQ149&gt;0,OR(Inputs!C18&gt;Inputs!C16,AND(Inputs!C18=Inputs!C16,4&lt;2))),1,0)+IF(AND(AY149&gt;0,OR(Inputs!C19&gt;Inputs!C16,AND(Inputs!C19=Inputs!C16,5&lt;2))),1,0)+IF(AND(BG149&gt;0,OR(Inputs!C20&gt;Inputs!C16,AND(Inputs!C20=Inputs!C16,6&lt;2))),1,0)+IF(AND(BO149&gt;0,OR(Inputs!C21&gt;Inputs!C16,AND(Inputs!C21=Inputs!C16,7&lt;2))),1,0)+IF(AND(BW149&gt;0,OR(Inputs!C22&gt;Inputs!C16,AND(Inputs!C22=Inputs!C16,8&lt;2))),1,0)+IF(AND(CE149&gt;0,OR(Inputs!C23&gt;Inputs!C16,AND(Inputs!C23=Inputs!C16,9&lt;2))),1,0)))</f>
        <v>99</v>
      </c>
      <c r="AF149" s="3">
        <f>IF(Inputs!$B$27&lt;&gt;"Ready","PENDING INPUTS",IF(A149&gt;Inputs!$B$6,0,MIN(MAX(0,(AA149+AB149+AC149)-AD149),MAX(0,C149-D149-(IF(O149&lt;AE149,K149+L149+M149-N149,0)+IF(W149&lt;AE149,S149+T149+U149-V149,0)+IF(AE149&lt;AE149,AA149+AB149+AC149-AD149,0)+IF(AM149&lt;AE149,AI149+AJ149+AK149-AL149,0)+IF(AU149&lt;AE149,AQ149+AR149+AS149-AT149,0)+IF(BC149&lt;AE149,AY149+AZ149+BA149-BB149,0)+IF(BK149&lt;AE149,BG149+BH149+BI149-BJ149,0)+IF(BS149&lt;AE149,BO149+BP149+BQ149-BR149,0)+IF(CA149&lt;AE149,BW149+BX149+BY149-BZ149,0)+IF(CI149&lt;AE149,CE149+CF149+CG149-CH149,0))))))</f>
        <v>0</v>
      </c>
      <c r="AG149" s="3">
        <f>IF(Inputs!$B$27&lt;&gt;"Ready","PENDING INPUTS",MIN((AA149+AB149+AC149),IF(D149&gt;C149,IF(D149=0,0,AD149*C149/D149),AD149+AF149)))</f>
        <v>0</v>
      </c>
      <c r="AH149" s="3">
        <f>IF(Inputs!$B$27&lt;&gt;"Ready","PENDING INPUTS",MAX(0,(AA149+AB149+AC149)-AG149))</f>
        <v>0</v>
      </c>
      <c r="AI149" s="3">
        <f>IF(Inputs!$B$27&lt;&gt;"Ready","PENDING INPUTS",AP148)</f>
        <v>0</v>
      </c>
      <c r="AJ149" s="3">
        <f>IF(Inputs!$B$27&lt;&gt;"Ready","PENDING INPUTS",IF(A149&lt;=Inputs!$B$6,ROUND(AI149*Inputs!C17/12,2),0))</f>
        <v>0</v>
      </c>
      <c r="AK149" s="3">
        <f>IF(Inputs!$B$27&lt;&gt;"Ready","PENDING INPUTS",IF(AND(A149&lt;=Inputs!$B$6,AI149&gt;0),Inputs!G17,0))</f>
        <v>0</v>
      </c>
      <c r="AL149" s="3">
        <f>IF(Inputs!$B$27&lt;&gt;"Ready","PENDING INPUTS",IF(A149&gt;Inputs!$B$6,0,MIN((AI149+AJ149+AK149),IF(Inputs!H17=1,Inputs!D17,MAX(Inputs!F17,ROUND(AI149*Inputs!E17+AJ149+AK149,2))))))</f>
        <v>0</v>
      </c>
      <c r="AM149">
        <f>IF(Inputs!$B$27&lt;&gt;"Ready","PENDING INPUTS",IF(AI149&lt;=0,99,1+IF(AND(K149&gt;0,OR(Inputs!C14&gt;Inputs!C17,AND(Inputs!C14=Inputs!C17,0&lt;3))),1,0)+IF(AND(S149&gt;0,OR(Inputs!C15&gt;Inputs!C17,AND(Inputs!C15=Inputs!C17,1&lt;3))),1,0)+IF(AND(AA149&gt;0,OR(Inputs!C16&gt;Inputs!C17,AND(Inputs!C16=Inputs!C17,2&lt;3))),1,0)+IF(AND(AQ149&gt;0,OR(Inputs!C18&gt;Inputs!C17,AND(Inputs!C18=Inputs!C17,4&lt;3))),1,0)+IF(AND(AY149&gt;0,OR(Inputs!C19&gt;Inputs!C17,AND(Inputs!C19=Inputs!C17,5&lt;3))),1,0)+IF(AND(BG149&gt;0,OR(Inputs!C20&gt;Inputs!C17,AND(Inputs!C20=Inputs!C17,6&lt;3))),1,0)+IF(AND(BO149&gt;0,OR(Inputs!C21&gt;Inputs!C17,AND(Inputs!C21=Inputs!C17,7&lt;3))),1,0)+IF(AND(BW149&gt;0,OR(Inputs!C22&gt;Inputs!C17,AND(Inputs!C22=Inputs!C17,8&lt;3))),1,0)+IF(AND(CE149&gt;0,OR(Inputs!C23&gt;Inputs!C17,AND(Inputs!C23=Inputs!C17,9&lt;3))),1,0)))</f>
        <v>99</v>
      </c>
      <c r="AN149" s="3">
        <f>IF(Inputs!$B$27&lt;&gt;"Ready","PENDING INPUTS",IF(A149&gt;Inputs!$B$6,0,MIN(MAX(0,(AI149+AJ149+AK149)-AL149),MAX(0,C149-D149-(IF(O149&lt;AM149,K149+L149+M149-N149,0)+IF(W149&lt;AM149,S149+T149+U149-V149,0)+IF(AE149&lt;AM149,AA149+AB149+AC149-AD149,0)+IF(AM149&lt;AM149,AI149+AJ149+AK149-AL149,0)+IF(AU149&lt;AM149,AQ149+AR149+AS149-AT149,0)+IF(BC149&lt;AM149,AY149+AZ149+BA149-BB149,0)+IF(BK149&lt;AM149,BG149+BH149+BI149-BJ149,0)+IF(BS149&lt;AM149,BO149+BP149+BQ149-BR149,0)+IF(CA149&lt;AM149,BW149+BX149+BY149-BZ149,0)+IF(CI149&lt;AM149,CE149+CF149+CG149-CH149,0))))))</f>
        <v>0</v>
      </c>
      <c r="AO149" s="3">
        <f>IF(Inputs!$B$27&lt;&gt;"Ready","PENDING INPUTS",MIN((AI149+AJ149+AK149),IF(D149&gt;C149,IF(D149=0,0,AL149*C149/D149),AL149+AN149)))</f>
        <v>0</v>
      </c>
      <c r="AP149" s="3">
        <f>IF(Inputs!$B$27&lt;&gt;"Ready","PENDING INPUTS",MAX(0,(AI149+AJ149+AK149)-AO149))</f>
        <v>0</v>
      </c>
      <c r="AQ149" s="3">
        <f>IF(Inputs!$B$27&lt;&gt;"Ready","PENDING INPUTS",AX148)</f>
        <v>0</v>
      </c>
      <c r="AR149" s="3">
        <f>IF(Inputs!$B$27&lt;&gt;"Ready","PENDING INPUTS",IF(A149&lt;=Inputs!$B$6,ROUND(AQ149*Inputs!C18/12,2),0))</f>
        <v>0</v>
      </c>
      <c r="AS149" s="3">
        <f>IF(Inputs!$B$27&lt;&gt;"Ready","PENDING INPUTS",IF(AND(A149&lt;=Inputs!$B$6,AQ149&gt;0),Inputs!G18,0))</f>
        <v>0</v>
      </c>
      <c r="AT149" s="3">
        <f>IF(Inputs!$B$27&lt;&gt;"Ready","PENDING INPUTS",IF(A149&gt;Inputs!$B$6,0,MIN((AQ149+AR149+AS149),IF(Inputs!H18=1,Inputs!D18,MAX(Inputs!F18,ROUND(AQ149*Inputs!E18+AR149+AS149,2))))))</f>
        <v>0</v>
      </c>
      <c r="AU149">
        <f>IF(Inputs!$B$27&lt;&gt;"Ready","PENDING INPUTS",IF(AQ149&lt;=0,99,1+IF(AND(K149&gt;0,OR(Inputs!C14&gt;Inputs!C18,AND(Inputs!C14=Inputs!C18,0&lt;4))),1,0)+IF(AND(S149&gt;0,OR(Inputs!C15&gt;Inputs!C18,AND(Inputs!C15=Inputs!C18,1&lt;4))),1,0)+IF(AND(AA149&gt;0,OR(Inputs!C16&gt;Inputs!C18,AND(Inputs!C16=Inputs!C18,2&lt;4))),1,0)+IF(AND(AI149&gt;0,OR(Inputs!C17&gt;Inputs!C18,AND(Inputs!C17=Inputs!C18,3&lt;4))),1,0)+IF(AND(AY149&gt;0,OR(Inputs!C19&gt;Inputs!C18,AND(Inputs!C19=Inputs!C18,5&lt;4))),1,0)+IF(AND(BG149&gt;0,OR(Inputs!C20&gt;Inputs!C18,AND(Inputs!C20=Inputs!C18,6&lt;4))),1,0)+IF(AND(BO149&gt;0,OR(Inputs!C21&gt;Inputs!C18,AND(Inputs!C21=Inputs!C18,7&lt;4))),1,0)+IF(AND(BW149&gt;0,OR(Inputs!C22&gt;Inputs!C18,AND(Inputs!C22=Inputs!C18,8&lt;4))),1,0)+IF(AND(CE149&gt;0,OR(Inputs!C23&gt;Inputs!C18,AND(Inputs!C23=Inputs!C18,9&lt;4))),1,0)))</f>
        <v>99</v>
      </c>
      <c r="AV149" s="3">
        <f>IF(Inputs!$B$27&lt;&gt;"Ready","PENDING INPUTS",IF(A149&gt;Inputs!$B$6,0,MIN(MAX(0,(AQ149+AR149+AS149)-AT149),MAX(0,C149-D149-(IF(O149&lt;AU149,K149+L149+M149-N149,0)+IF(W149&lt;AU149,S149+T149+U149-V149,0)+IF(AE149&lt;AU149,AA149+AB149+AC149-AD149,0)+IF(AM149&lt;AU149,AI149+AJ149+AK149-AL149,0)+IF(AU149&lt;AU149,AQ149+AR149+AS149-AT149,0)+IF(BC149&lt;AU149,AY149+AZ149+BA149-BB149,0)+IF(BK149&lt;AU149,BG149+BH149+BI149-BJ149,0)+IF(BS149&lt;AU149,BO149+BP149+BQ149-BR149,0)+IF(CA149&lt;AU149,BW149+BX149+BY149-BZ149,0)+IF(CI149&lt;AU149,CE149+CF149+CG149-CH149,0))))))</f>
        <v>0</v>
      </c>
      <c r="AW149" s="3">
        <f>IF(Inputs!$B$27&lt;&gt;"Ready","PENDING INPUTS",MIN((AQ149+AR149+AS149),IF(D149&gt;C149,IF(D149=0,0,AT149*C149/D149),AT149+AV149)))</f>
        <v>0</v>
      </c>
      <c r="AX149" s="3">
        <f>IF(Inputs!$B$27&lt;&gt;"Ready","PENDING INPUTS",MAX(0,(AQ149+AR149+AS149)-AW149))</f>
        <v>0</v>
      </c>
      <c r="AY149" s="3">
        <f>IF(Inputs!$B$27&lt;&gt;"Ready","PENDING INPUTS",BF148)</f>
        <v>0</v>
      </c>
      <c r="AZ149" s="3">
        <f>IF(Inputs!$B$27&lt;&gt;"Ready","PENDING INPUTS",IF(A149&lt;=Inputs!$B$6,ROUND(AY149*Inputs!C19/12,2),0))</f>
        <v>0</v>
      </c>
      <c r="BA149" s="3">
        <f>IF(Inputs!$B$27&lt;&gt;"Ready","PENDING INPUTS",IF(AND(A149&lt;=Inputs!$B$6,AY149&gt;0),Inputs!G19,0))</f>
        <v>0</v>
      </c>
      <c r="BB149" s="3">
        <f>IF(Inputs!$B$27&lt;&gt;"Ready","PENDING INPUTS",IF(A149&gt;Inputs!$B$6,0,MIN((AY149+AZ149+BA149),IF(Inputs!H19=1,Inputs!D19,MAX(Inputs!F19,ROUND(AY149*Inputs!E19+AZ149+BA149,2))))))</f>
        <v>0</v>
      </c>
      <c r="BC149">
        <f>IF(Inputs!$B$27&lt;&gt;"Ready","PENDING INPUTS",IF(AY149&lt;=0,99,1+IF(AND(K149&gt;0,OR(Inputs!C14&gt;Inputs!C19,AND(Inputs!C14=Inputs!C19,0&lt;5))),1,0)+IF(AND(S149&gt;0,OR(Inputs!C15&gt;Inputs!C19,AND(Inputs!C15=Inputs!C19,1&lt;5))),1,0)+IF(AND(AA149&gt;0,OR(Inputs!C16&gt;Inputs!C19,AND(Inputs!C16=Inputs!C19,2&lt;5))),1,0)+IF(AND(AI149&gt;0,OR(Inputs!C17&gt;Inputs!C19,AND(Inputs!C17=Inputs!C19,3&lt;5))),1,0)+IF(AND(AQ149&gt;0,OR(Inputs!C18&gt;Inputs!C19,AND(Inputs!C18=Inputs!C19,4&lt;5))),1,0)+IF(AND(BG149&gt;0,OR(Inputs!C20&gt;Inputs!C19,AND(Inputs!C20=Inputs!C19,6&lt;5))),1,0)+IF(AND(BO149&gt;0,OR(Inputs!C21&gt;Inputs!C19,AND(Inputs!C21=Inputs!C19,7&lt;5))),1,0)+IF(AND(BW149&gt;0,OR(Inputs!C22&gt;Inputs!C19,AND(Inputs!C22=Inputs!C19,8&lt;5))),1,0)+IF(AND(CE149&gt;0,OR(Inputs!C23&gt;Inputs!C19,AND(Inputs!C23=Inputs!C19,9&lt;5))),1,0)))</f>
        <v>99</v>
      </c>
      <c r="BD149" s="3">
        <f>IF(Inputs!$B$27&lt;&gt;"Ready","PENDING INPUTS",IF(A149&gt;Inputs!$B$6,0,MIN(MAX(0,(AY149+AZ149+BA149)-BB149),MAX(0,C149-D149-(IF(O149&lt;BC149,K149+L149+M149-N149,0)+IF(W149&lt;BC149,S149+T149+U149-V149,0)+IF(AE149&lt;BC149,AA149+AB149+AC149-AD149,0)+IF(AM149&lt;BC149,AI149+AJ149+AK149-AL149,0)+IF(AU149&lt;BC149,AQ149+AR149+AS149-AT149,0)+IF(BC149&lt;BC149,AY149+AZ149+BA149-BB149,0)+IF(BK149&lt;BC149,BG149+BH149+BI149-BJ149,0)+IF(BS149&lt;BC149,BO149+BP149+BQ149-BR149,0)+IF(CA149&lt;BC149,BW149+BX149+BY149-BZ149,0)+IF(CI149&lt;BC149,CE149+CF149+CG149-CH149,0))))))</f>
        <v>0</v>
      </c>
      <c r="BE149" s="3">
        <f>IF(Inputs!$B$27&lt;&gt;"Ready","PENDING INPUTS",MIN((AY149+AZ149+BA149),IF(D149&gt;C149,IF(D149=0,0,BB149*C149/D149),BB149+BD149)))</f>
        <v>0</v>
      </c>
      <c r="BF149" s="3">
        <f>IF(Inputs!$B$27&lt;&gt;"Ready","PENDING INPUTS",MAX(0,(AY149+AZ149+BA149)-BE149))</f>
        <v>0</v>
      </c>
      <c r="BG149" s="3">
        <f>IF(Inputs!$B$27&lt;&gt;"Ready","PENDING INPUTS",BN148)</f>
        <v>0</v>
      </c>
      <c r="BH149" s="3">
        <f>IF(Inputs!$B$27&lt;&gt;"Ready","PENDING INPUTS",IF(A149&lt;=Inputs!$B$6,ROUND(BG149*Inputs!C20/12,2),0))</f>
        <v>0</v>
      </c>
      <c r="BI149" s="3">
        <f>IF(Inputs!$B$27&lt;&gt;"Ready","PENDING INPUTS",IF(AND(A149&lt;=Inputs!$B$6,BG149&gt;0),Inputs!G20,0))</f>
        <v>0</v>
      </c>
      <c r="BJ149" s="3">
        <f>IF(Inputs!$B$27&lt;&gt;"Ready","PENDING INPUTS",IF(A149&gt;Inputs!$B$6,0,MIN((BG149+BH149+BI149),IF(Inputs!H20=1,Inputs!D20,MAX(Inputs!F20,ROUND(BG149*Inputs!E20+BH149+BI149,2))))))</f>
        <v>0</v>
      </c>
      <c r="BK149">
        <f>IF(Inputs!$B$27&lt;&gt;"Ready","PENDING INPUTS",IF(BG149&lt;=0,99,1+IF(AND(K149&gt;0,OR(Inputs!C14&gt;Inputs!C20,AND(Inputs!C14=Inputs!C20,0&lt;6))),1,0)+IF(AND(S149&gt;0,OR(Inputs!C15&gt;Inputs!C20,AND(Inputs!C15=Inputs!C20,1&lt;6))),1,0)+IF(AND(AA149&gt;0,OR(Inputs!C16&gt;Inputs!C20,AND(Inputs!C16=Inputs!C20,2&lt;6))),1,0)+IF(AND(AI149&gt;0,OR(Inputs!C17&gt;Inputs!C20,AND(Inputs!C17=Inputs!C20,3&lt;6))),1,0)+IF(AND(AQ149&gt;0,OR(Inputs!C18&gt;Inputs!C20,AND(Inputs!C18=Inputs!C20,4&lt;6))),1,0)+IF(AND(AY149&gt;0,OR(Inputs!C19&gt;Inputs!C20,AND(Inputs!C19=Inputs!C20,5&lt;6))),1,0)+IF(AND(BO149&gt;0,OR(Inputs!C21&gt;Inputs!C20,AND(Inputs!C21=Inputs!C20,7&lt;6))),1,0)+IF(AND(BW149&gt;0,OR(Inputs!C22&gt;Inputs!C20,AND(Inputs!C22=Inputs!C20,8&lt;6))),1,0)+IF(AND(CE149&gt;0,OR(Inputs!C23&gt;Inputs!C20,AND(Inputs!C23=Inputs!C20,9&lt;6))),1,0)))</f>
        <v>99</v>
      </c>
      <c r="BL149" s="3">
        <f>IF(Inputs!$B$27&lt;&gt;"Ready","PENDING INPUTS",IF(A149&gt;Inputs!$B$6,0,MIN(MAX(0,(BG149+BH149+BI149)-BJ149),MAX(0,C149-D149-(IF(O149&lt;BK149,K149+L149+M149-N149,0)+IF(W149&lt;BK149,S149+T149+U149-V149,0)+IF(AE149&lt;BK149,AA149+AB149+AC149-AD149,0)+IF(AM149&lt;BK149,AI149+AJ149+AK149-AL149,0)+IF(AU149&lt;BK149,AQ149+AR149+AS149-AT149,0)+IF(BC149&lt;BK149,AY149+AZ149+BA149-BB149,0)+IF(BK149&lt;BK149,BG149+BH149+BI149-BJ149,0)+IF(BS149&lt;BK149,BO149+BP149+BQ149-BR149,0)+IF(CA149&lt;BK149,BW149+BX149+BY149-BZ149,0)+IF(CI149&lt;BK149,CE149+CF149+CG149-CH149,0))))))</f>
        <v>0</v>
      </c>
      <c r="BM149" s="3">
        <f>IF(Inputs!$B$27&lt;&gt;"Ready","PENDING INPUTS",MIN((BG149+BH149+BI149),IF(D149&gt;C149,IF(D149=0,0,BJ149*C149/D149),BJ149+BL149)))</f>
        <v>0</v>
      </c>
      <c r="BN149" s="3">
        <f>IF(Inputs!$B$27&lt;&gt;"Ready","PENDING INPUTS",MAX(0,(BG149+BH149+BI149)-BM149))</f>
        <v>0</v>
      </c>
      <c r="BO149" s="3">
        <f>IF(Inputs!$B$27&lt;&gt;"Ready","PENDING INPUTS",BV148)</f>
        <v>0</v>
      </c>
      <c r="BP149" s="3">
        <f>IF(Inputs!$B$27&lt;&gt;"Ready","PENDING INPUTS",IF(A149&lt;=Inputs!$B$6,ROUND(BO149*Inputs!C21/12,2),0))</f>
        <v>0</v>
      </c>
      <c r="BQ149" s="3">
        <f>IF(Inputs!$B$27&lt;&gt;"Ready","PENDING INPUTS",IF(AND(A149&lt;=Inputs!$B$6,BO149&gt;0),Inputs!G21,0))</f>
        <v>0</v>
      </c>
      <c r="BR149" s="3">
        <f>IF(Inputs!$B$27&lt;&gt;"Ready","PENDING INPUTS",IF(A149&gt;Inputs!$B$6,0,MIN((BO149+BP149+BQ149),IF(Inputs!H21=1,Inputs!D21,MAX(Inputs!F21,ROUND(BO149*Inputs!E21+BP149+BQ149,2))))))</f>
        <v>0</v>
      </c>
      <c r="BS149">
        <f>IF(Inputs!$B$27&lt;&gt;"Ready","PENDING INPUTS",IF(BO149&lt;=0,99,1+IF(AND(K149&gt;0,OR(Inputs!C14&gt;Inputs!C21,AND(Inputs!C14=Inputs!C21,0&lt;7))),1,0)+IF(AND(S149&gt;0,OR(Inputs!C15&gt;Inputs!C21,AND(Inputs!C15=Inputs!C21,1&lt;7))),1,0)+IF(AND(AA149&gt;0,OR(Inputs!C16&gt;Inputs!C21,AND(Inputs!C16=Inputs!C21,2&lt;7))),1,0)+IF(AND(AI149&gt;0,OR(Inputs!C17&gt;Inputs!C21,AND(Inputs!C17=Inputs!C21,3&lt;7))),1,0)+IF(AND(AQ149&gt;0,OR(Inputs!C18&gt;Inputs!C21,AND(Inputs!C18=Inputs!C21,4&lt;7))),1,0)+IF(AND(AY149&gt;0,OR(Inputs!C19&gt;Inputs!C21,AND(Inputs!C19=Inputs!C21,5&lt;7))),1,0)+IF(AND(BG149&gt;0,OR(Inputs!C20&gt;Inputs!C21,AND(Inputs!C20=Inputs!C21,6&lt;7))),1,0)+IF(AND(BW149&gt;0,OR(Inputs!C22&gt;Inputs!C21,AND(Inputs!C22=Inputs!C21,8&lt;7))),1,0)+IF(AND(CE149&gt;0,OR(Inputs!C23&gt;Inputs!C21,AND(Inputs!C23=Inputs!C21,9&lt;7))),1,0)))</f>
        <v>99</v>
      </c>
      <c r="BT149" s="3">
        <f>IF(Inputs!$B$27&lt;&gt;"Ready","PENDING INPUTS",IF(A149&gt;Inputs!$B$6,0,MIN(MAX(0,(BO149+BP149+BQ149)-BR149),MAX(0,C149-D149-(IF(O149&lt;BS149,K149+L149+M149-N149,0)+IF(W149&lt;BS149,S149+T149+U149-V149,0)+IF(AE149&lt;BS149,AA149+AB149+AC149-AD149,0)+IF(AM149&lt;BS149,AI149+AJ149+AK149-AL149,0)+IF(AU149&lt;BS149,AQ149+AR149+AS149-AT149,0)+IF(BC149&lt;BS149,AY149+AZ149+BA149-BB149,0)+IF(BK149&lt;BS149,BG149+BH149+BI149-BJ149,0)+IF(BS149&lt;BS149,BO149+BP149+BQ149-BR149,0)+IF(CA149&lt;BS149,BW149+BX149+BY149-BZ149,0)+IF(CI149&lt;BS149,CE149+CF149+CG149-CH149,0))))))</f>
        <v>0</v>
      </c>
      <c r="BU149" s="3">
        <f>IF(Inputs!$B$27&lt;&gt;"Ready","PENDING INPUTS",MIN((BO149+BP149+BQ149),IF(D149&gt;C149,IF(D149=0,0,BR149*C149/D149),BR149+BT149)))</f>
        <v>0</v>
      </c>
      <c r="BV149" s="3">
        <f>IF(Inputs!$B$27&lt;&gt;"Ready","PENDING INPUTS",MAX(0,(BO149+BP149+BQ149)-BU149))</f>
        <v>0</v>
      </c>
      <c r="BW149" s="3">
        <f>IF(Inputs!$B$27&lt;&gt;"Ready","PENDING INPUTS",CD148)</f>
        <v>0</v>
      </c>
      <c r="BX149" s="3">
        <f>IF(Inputs!$B$27&lt;&gt;"Ready","PENDING INPUTS",IF(A149&lt;=Inputs!$B$6,ROUND(BW149*Inputs!C22/12,2),0))</f>
        <v>0</v>
      </c>
      <c r="BY149" s="3">
        <f>IF(Inputs!$B$27&lt;&gt;"Ready","PENDING INPUTS",IF(AND(A149&lt;=Inputs!$B$6,BW149&gt;0),Inputs!G22,0))</f>
        <v>0</v>
      </c>
      <c r="BZ149" s="3">
        <f>IF(Inputs!$B$27&lt;&gt;"Ready","PENDING INPUTS",IF(A149&gt;Inputs!$B$6,0,MIN((BW149+BX149+BY149),IF(Inputs!H22=1,Inputs!D22,MAX(Inputs!F22,ROUND(BW149*Inputs!E22+BX149+BY149,2))))))</f>
        <v>0</v>
      </c>
      <c r="CA149">
        <f>IF(Inputs!$B$27&lt;&gt;"Ready","PENDING INPUTS",IF(BW149&lt;=0,99,1+IF(AND(K149&gt;0,OR(Inputs!C14&gt;Inputs!C22,AND(Inputs!C14=Inputs!C22,0&lt;8))),1,0)+IF(AND(S149&gt;0,OR(Inputs!C15&gt;Inputs!C22,AND(Inputs!C15=Inputs!C22,1&lt;8))),1,0)+IF(AND(AA149&gt;0,OR(Inputs!C16&gt;Inputs!C22,AND(Inputs!C16=Inputs!C22,2&lt;8))),1,0)+IF(AND(AI149&gt;0,OR(Inputs!C17&gt;Inputs!C22,AND(Inputs!C17=Inputs!C22,3&lt;8))),1,0)+IF(AND(AQ149&gt;0,OR(Inputs!C18&gt;Inputs!C22,AND(Inputs!C18=Inputs!C22,4&lt;8))),1,0)+IF(AND(AY149&gt;0,OR(Inputs!C19&gt;Inputs!C22,AND(Inputs!C19=Inputs!C22,5&lt;8))),1,0)+IF(AND(BG149&gt;0,OR(Inputs!C20&gt;Inputs!C22,AND(Inputs!C20=Inputs!C22,6&lt;8))),1,0)+IF(AND(BO149&gt;0,OR(Inputs!C21&gt;Inputs!C22,AND(Inputs!C21=Inputs!C22,7&lt;8))),1,0)+IF(AND(CE149&gt;0,OR(Inputs!C23&gt;Inputs!C22,AND(Inputs!C23=Inputs!C22,9&lt;8))),1,0)))</f>
        <v>99</v>
      </c>
      <c r="CB149" s="3">
        <f>IF(Inputs!$B$27&lt;&gt;"Ready","PENDING INPUTS",IF(A149&gt;Inputs!$B$6,0,MIN(MAX(0,(BW149+BX149+BY149)-BZ149),MAX(0,C149-D149-(IF(O149&lt;CA149,K149+L149+M149-N149,0)+IF(W149&lt;CA149,S149+T149+U149-V149,0)+IF(AE149&lt;CA149,AA149+AB149+AC149-AD149,0)+IF(AM149&lt;CA149,AI149+AJ149+AK149-AL149,0)+IF(AU149&lt;CA149,AQ149+AR149+AS149-AT149,0)+IF(BC149&lt;CA149,AY149+AZ149+BA149-BB149,0)+IF(BK149&lt;CA149,BG149+BH149+BI149-BJ149,0)+IF(BS149&lt;CA149,BO149+BP149+BQ149-BR149,0)+IF(CA149&lt;CA149,BW149+BX149+BY149-BZ149,0)+IF(CI149&lt;CA149,CE149+CF149+CG149-CH149,0))))))</f>
        <v>0</v>
      </c>
      <c r="CC149" s="3">
        <f>IF(Inputs!$B$27&lt;&gt;"Ready","PENDING INPUTS",MIN((BW149+BX149+BY149),IF(D149&gt;C149,IF(D149=0,0,BZ149*C149/D149),BZ149+CB149)))</f>
        <v>0</v>
      </c>
      <c r="CD149" s="3">
        <f>IF(Inputs!$B$27&lt;&gt;"Ready","PENDING INPUTS",MAX(0,(BW149+BX149+BY149)-CC149))</f>
        <v>0</v>
      </c>
      <c r="CE149" s="3">
        <f>IF(Inputs!$B$27&lt;&gt;"Ready","PENDING INPUTS",CL148)</f>
        <v>0</v>
      </c>
      <c r="CF149" s="3">
        <f>IF(Inputs!$B$27&lt;&gt;"Ready","PENDING INPUTS",IF(A149&lt;=Inputs!$B$6,ROUND(CE149*Inputs!C23/12,2),0))</f>
        <v>0</v>
      </c>
      <c r="CG149" s="3">
        <f>IF(Inputs!$B$27&lt;&gt;"Ready","PENDING INPUTS",IF(AND(A149&lt;=Inputs!$B$6,CE149&gt;0),Inputs!G23,0))</f>
        <v>0</v>
      </c>
      <c r="CH149" s="3">
        <f>IF(Inputs!$B$27&lt;&gt;"Ready","PENDING INPUTS",IF(A149&gt;Inputs!$B$6,0,MIN((CE149+CF149+CG149),IF(Inputs!H23=1,Inputs!D23,MAX(Inputs!F23,ROUND(CE149*Inputs!E23+CF149+CG149,2))))))</f>
        <v>0</v>
      </c>
      <c r="CI149">
        <f>IF(Inputs!$B$27&lt;&gt;"Ready","PENDING INPUTS",IF(CE149&lt;=0,99,1+IF(AND(K149&gt;0,OR(Inputs!C14&gt;Inputs!C23,AND(Inputs!C14=Inputs!C23,0&lt;9))),1,0)+IF(AND(S149&gt;0,OR(Inputs!C15&gt;Inputs!C23,AND(Inputs!C15=Inputs!C23,1&lt;9))),1,0)+IF(AND(AA149&gt;0,OR(Inputs!C16&gt;Inputs!C23,AND(Inputs!C16=Inputs!C23,2&lt;9))),1,0)+IF(AND(AI149&gt;0,OR(Inputs!C17&gt;Inputs!C23,AND(Inputs!C17=Inputs!C23,3&lt;9))),1,0)+IF(AND(AQ149&gt;0,OR(Inputs!C18&gt;Inputs!C23,AND(Inputs!C18=Inputs!C23,4&lt;9))),1,0)+IF(AND(AY149&gt;0,OR(Inputs!C19&gt;Inputs!C23,AND(Inputs!C19=Inputs!C23,5&lt;9))),1,0)+IF(AND(BG149&gt;0,OR(Inputs!C20&gt;Inputs!C23,AND(Inputs!C20=Inputs!C23,6&lt;9))),1,0)+IF(AND(BO149&gt;0,OR(Inputs!C21&gt;Inputs!C23,AND(Inputs!C21=Inputs!C23,7&lt;9))),1,0)+IF(AND(BW149&gt;0,OR(Inputs!C22&gt;Inputs!C23,AND(Inputs!C22=Inputs!C23,8&lt;9))),1,0)))</f>
        <v>99</v>
      </c>
      <c r="CJ149" s="3">
        <f>IF(Inputs!$B$27&lt;&gt;"Ready","PENDING INPUTS",IF(A149&gt;Inputs!$B$6,0,MIN(MAX(0,(CE149+CF149+CG149)-CH149),MAX(0,C149-D149-(IF(O149&lt;CI149,K149+L149+M149-N149,0)+IF(W149&lt;CI149,S149+T149+U149-V149,0)+IF(AE149&lt;CI149,AA149+AB149+AC149-AD149,0)+IF(AM149&lt;CI149,AI149+AJ149+AK149-AL149,0)+IF(AU149&lt;CI149,AQ149+AR149+AS149-AT149,0)+IF(BC149&lt;CI149,AY149+AZ149+BA149-BB149,0)+IF(BK149&lt;CI149,BG149+BH149+BI149-BJ149,0)+IF(BS149&lt;CI149,BO149+BP149+BQ149-BR149,0)+IF(CA149&lt;CI149,BW149+BX149+BY149-BZ149,0)+IF(CI149&lt;CI149,CE149+CF149+CG149-CH149,0))))))</f>
        <v>0</v>
      </c>
      <c r="CK149" s="3">
        <f>IF(Inputs!$B$27&lt;&gt;"Ready","PENDING INPUTS",MIN((CE149+CF149+CG149),IF(D149&gt;C149,IF(D149=0,0,CH149*C149/D149),CH149+CJ149)))</f>
        <v>0</v>
      </c>
      <c r="CL149" s="3">
        <f>IF(Inputs!$B$27&lt;&gt;"Ready","PENDING INPUTS",MAX(0,(CE149+CF149+CG149)-CK149))</f>
        <v>0</v>
      </c>
    </row>
    <row r="150" spans="1:90" ht="27.95" customHeight="1" x14ac:dyDescent="0.25">
      <c r="A150">
        <v>146</v>
      </c>
      <c r="B150" s="13">
        <f>IF(Inputs!$B$27&lt;&gt;"Ready","PENDING INPUTS",EDATE(Inputs!$B$5,A150-1))</f>
        <v>50710</v>
      </c>
      <c r="C150" s="3">
        <f>IF(Inputs!$B$27&lt;&gt;"Ready","PENDING INPUTS",IF(A150&lt;=Inputs!$B$6,MAX(0,Inputs!$B$4+IF(A150=Inputs!$B$7,Inputs!$B$8,0)+IF(A150=Inputs!$B$9,Inputs!$B$10,0)),0))</f>
        <v>0</v>
      </c>
      <c r="D150" s="3">
        <f>IF(Inputs!$B$27&lt;&gt;"Ready","PENDING INPUTS",SUM(N150,V150,AD150,AL150,AT150,BB150,BJ150,BR150,BZ150,CH150))</f>
        <v>0</v>
      </c>
      <c r="E150" s="3">
        <f>IF(Inputs!$B$27&lt;&gt;"Ready","PENDING INPUTS",MAX(0,D150-C150))</f>
        <v>0</v>
      </c>
      <c r="F150" s="3">
        <f>IF(Inputs!$B$27&lt;&gt;"Ready","PENDING INPUTS",SUM(Q150,Y150,AG150,AO150,AW150,BE150,BM150,BU150,CC150,CK150))</f>
        <v>0</v>
      </c>
      <c r="G150" s="3">
        <f>IF(Inputs!$B$27&lt;&gt;"Ready","PENDING INPUTS",SUM(L150,T150,AB150,AJ150,AR150,AZ150,BH150,BP150,BX150,CF150))</f>
        <v>0</v>
      </c>
      <c r="H150" s="3">
        <f>IF(Inputs!$B$27&lt;&gt;"Ready","PENDING INPUTS",SUM(M150,U150,AC150,AK150,AS150,BA150,BI150,BQ150,BY150,CG150))</f>
        <v>0</v>
      </c>
      <c r="I150" s="3">
        <f>IF(Inputs!$B$27&lt;&gt;"Ready","PENDING INPUTS",SUM(R150,Z150,AH150,AP150,AX150,BF150,BN150,BV150,CD150,CL150))</f>
        <v>0</v>
      </c>
      <c r="J150" t="str">
        <f>IF(Inputs!$B$27&lt;&gt;"Ready","PENDING INPUTS",IF(A150&gt;Inputs!$B$6,"Beyond horizon",IF(E150&gt;0.005,"MINIMUM SHORTFALL",IF(I150&lt;0.005,"Paid off","In progress"))))</f>
        <v>Beyond horizon</v>
      </c>
      <c r="K150" s="3">
        <f>IF(Inputs!$B$27&lt;&gt;"Ready","PENDING INPUTS",R149)</f>
        <v>0</v>
      </c>
      <c r="L150" s="3">
        <f>IF(Inputs!$B$27&lt;&gt;"Ready","PENDING INPUTS",IF(A150&lt;=Inputs!$B$6,ROUND(K150*Inputs!C14/12,2),0))</f>
        <v>0</v>
      </c>
      <c r="M150" s="3">
        <f>IF(Inputs!$B$27&lt;&gt;"Ready","PENDING INPUTS",IF(AND(A150&lt;=Inputs!$B$6,K150&gt;0),Inputs!G14,0))</f>
        <v>0</v>
      </c>
      <c r="N150" s="3">
        <f>IF(Inputs!$B$27&lt;&gt;"Ready","PENDING INPUTS",IF(A150&gt;Inputs!$B$6,0,MIN((K150+L150+M150),IF(Inputs!H14=1,Inputs!D14,MAX(Inputs!F14,ROUND(K150*Inputs!E14+L150+M150,2))))))</f>
        <v>0</v>
      </c>
      <c r="O150">
        <f>IF(Inputs!$B$27&lt;&gt;"Ready","PENDING INPUTS",IF(K150&lt;=0,99,1+IF(AND(S150&gt;0,OR(Inputs!C15&gt;Inputs!C14,AND(Inputs!C15=Inputs!C14,1&lt;0))),1,0)+IF(AND(AA150&gt;0,OR(Inputs!C16&gt;Inputs!C14,AND(Inputs!C16=Inputs!C14,2&lt;0))),1,0)+IF(AND(AI150&gt;0,OR(Inputs!C17&gt;Inputs!C14,AND(Inputs!C17=Inputs!C14,3&lt;0))),1,0)+IF(AND(AQ150&gt;0,OR(Inputs!C18&gt;Inputs!C14,AND(Inputs!C18=Inputs!C14,4&lt;0))),1,0)+IF(AND(AY150&gt;0,OR(Inputs!C19&gt;Inputs!C14,AND(Inputs!C19=Inputs!C14,5&lt;0))),1,0)+IF(AND(BG150&gt;0,OR(Inputs!C20&gt;Inputs!C14,AND(Inputs!C20=Inputs!C14,6&lt;0))),1,0)+IF(AND(BO150&gt;0,OR(Inputs!C21&gt;Inputs!C14,AND(Inputs!C21=Inputs!C14,7&lt;0))),1,0)+IF(AND(BW150&gt;0,OR(Inputs!C22&gt;Inputs!C14,AND(Inputs!C22=Inputs!C14,8&lt;0))),1,0)+IF(AND(CE150&gt;0,OR(Inputs!C23&gt;Inputs!C14,AND(Inputs!C23=Inputs!C14,9&lt;0))),1,0)))</f>
        <v>99</v>
      </c>
      <c r="P150" s="3">
        <f>IF(Inputs!$B$27&lt;&gt;"Ready","PENDING INPUTS",IF(A150&gt;Inputs!$B$6,0,MIN(MAX(0,(K150+L150+M150)-N150),MAX(0,C150-D150-(IF(O150&lt;O150,K150+L150+M150-N150,0)+IF(W150&lt;O150,S150+T150+U150-V150,0)+IF(AE150&lt;O150,AA150+AB150+AC150-AD150,0)+IF(AM150&lt;O150,AI150+AJ150+AK150-AL150,0)+IF(AU150&lt;O150,AQ150+AR150+AS150-AT150,0)+IF(BC150&lt;O150,AY150+AZ150+BA150-BB150,0)+IF(BK150&lt;O150,BG150+BH150+BI150-BJ150,0)+IF(BS150&lt;O150,BO150+BP150+BQ150-BR150,0)+IF(CA150&lt;O150,BW150+BX150+BY150-BZ150,0)+IF(CI150&lt;O150,CE150+CF150+CG150-CH150,0))))))</f>
        <v>0</v>
      </c>
      <c r="Q150" s="3">
        <f>IF(Inputs!$B$27&lt;&gt;"Ready","PENDING INPUTS",MIN((K150+L150+M150),IF(D150&gt;C150,IF(D150=0,0,N150*C150/D150),N150+P150)))</f>
        <v>0</v>
      </c>
      <c r="R150" s="3">
        <f>IF(Inputs!$B$27&lt;&gt;"Ready","PENDING INPUTS",MAX(0,(K150+L150+M150)-Q150))</f>
        <v>0</v>
      </c>
      <c r="S150" s="3">
        <f>IF(Inputs!$B$27&lt;&gt;"Ready","PENDING INPUTS",Z149)</f>
        <v>0</v>
      </c>
      <c r="T150" s="3">
        <f>IF(Inputs!$B$27&lt;&gt;"Ready","PENDING INPUTS",IF(A150&lt;=Inputs!$B$6,ROUND(S150*Inputs!C15/12,2),0))</f>
        <v>0</v>
      </c>
      <c r="U150" s="3">
        <f>IF(Inputs!$B$27&lt;&gt;"Ready","PENDING INPUTS",IF(AND(A150&lt;=Inputs!$B$6,S150&gt;0),Inputs!G15,0))</f>
        <v>0</v>
      </c>
      <c r="V150" s="3">
        <f>IF(Inputs!$B$27&lt;&gt;"Ready","PENDING INPUTS",IF(A150&gt;Inputs!$B$6,0,MIN((S150+T150+U150),IF(Inputs!H15=1,Inputs!D15,MAX(Inputs!F15,ROUND(S150*Inputs!E15+T150+U150,2))))))</f>
        <v>0</v>
      </c>
      <c r="W150">
        <f>IF(Inputs!$B$27&lt;&gt;"Ready","PENDING INPUTS",IF(S150&lt;=0,99,1+IF(AND(K150&gt;0,OR(Inputs!C14&gt;Inputs!C15,AND(Inputs!C14=Inputs!C15,0&lt;1))),1,0)+IF(AND(AA150&gt;0,OR(Inputs!C16&gt;Inputs!C15,AND(Inputs!C16=Inputs!C15,2&lt;1))),1,0)+IF(AND(AI150&gt;0,OR(Inputs!C17&gt;Inputs!C15,AND(Inputs!C17=Inputs!C15,3&lt;1))),1,0)+IF(AND(AQ150&gt;0,OR(Inputs!C18&gt;Inputs!C15,AND(Inputs!C18=Inputs!C15,4&lt;1))),1,0)+IF(AND(AY150&gt;0,OR(Inputs!C19&gt;Inputs!C15,AND(Inputs!C19=Inputs!C15,5&lt;1))),1,0)+IF(AND(BG150&gt;0,OR(Inputs!C20&gt;Inputs!C15,AND(Inputs!C20=Inputs!C15,6&lt;1))),1,0)+IF(AND(BO150&gt;0,OR(Inputs!C21&gt;Inputs!C15,AND(Inputs!C21=Inputs!C15,7&lt;1))),1,0)+IF(AND(BW150&gt;0,OR(Inputs!C22&gt;Inputs!C15,AND(Inputs!C22=Inputs!C15,8&lt;1))),1,0)+IF(AND(CE150&gt;0,OR(Inputs!C23&gt;Inputs!C15,AND(Inputs!C23=Inputs!C15,9&lt;1))),1,0)))</f>
        <v>99</v>
      </c>
      <c r="X150" s="3">
        <f>IF(Inputs!$B$27&lt;&gt;"Ready","PENDING INPUTS",IF(A150&gt;Inputs!$B$6,0,MIN(MAX(0,(S150+T150+U150)-V150),MAX(0,C150-D150-(IF(O150&lt;W150,K150+L150+M150-N150,0)+IF(W150&lt;W150,S150+T150+U150-V150,0)+IF(AE150&lt;W150,AA150+AB150+AC150-AD150,0)+IF(AM150&lt;W150,AI150+AJ150+AK150-AL150,0)+IF(AU150&lt;W150,AQ150+AR150+AS150-AT150,0)+IF(BC150&lt;W150,AY150+AZ150+BA150-BB150,0)+IF(BK150&lt;W150,BG150+BH150+BI150-BJ150,0)+IF(BS150&lt;W150,BO150+BP150+BQ150-BR150,0)+IF(CA150&lt;W150,BW150+BX150+BY150-BZ150,0)+IF(CI150&lt;W150,CE150+CF150+CG150-CH150,0))))))</f>
        <v>0</v>
      </c>
      <c r="Y150" s="3">
        <f>IF(Inputs!$B$27&lt;&gt;"Ready","PENDING INPUTS",MIN((S150+T150+U150),IF(D150&gt;C150,IF(D150=0,0,V150*C150/D150),V150+X150)))</f>
        <v>0</v>
      </c>
      <c r="Z150" s="3">
        <f>IF(Inputs!$B$27&lt;&gt;"Ready","PENDING INPUTS",MAX(0,(S150+T150+U150)-Y150))</f>
        <v>0</v>
      </c>
      <c r="AA150" s="3">
        <f>IF(Inputs!$B$27&lt;&gt;"Ready","PENDING INPUTS",AH149)</f>
        <v>0</v>
      </c>
      <c r="AB150" s="3">
        <f>IF(Inputs!$B$27&lt;&gt;"Ready","PENDING INPUTS",IF(A150&lt;=Inputs!$B$6,ROUND(AA150*Inputs!C16/12,2),0))</f>
        <v>0</v>
      </c>
      <c r="AC150" s="3">
        <f>IF(Inputs!$B$27&lt;&gt;"Ready","PENDING INPUTS",IF(AND(A150&lt;=Inputs!$B$6,AA150&gt;0),Inputs!G16,0))</f>
        <v>0</v>
      </c>
      <c r="AD150" s="3">
        <f>IF(Inputs!$B$27&lt;&gt;"Ready","PENDING INPUTS",IF(A150&gt;Inputs!$B$6,0,MIN((AA150+AB150+AC150),IF(Inputs!H16=1,Inputs!D16,MAX(Inputs!F16,ROUND(AA150*Inputs!E16+AB150+AC150,2))))))</f>
        <v>0</v>
      </c>
      <c r="AE150">
        <f>IF(Inputs!$B$27&lt;&gt;"Ready","PENDING INPUTS",IF(AA150&lt;=0,99,1+IF(AND(K150&gt;0,OR(Inputs!C14&gt;Inputs!C16,AND(Inputs!C14=Inputs!C16,0&lt;2))),1,0)+IF(AND(S150&gt;0,OR(Inputs!C15&gt;Inputs!C16,AND(Inputs!C15=Inputs!C16,1&lt;2))),1,0)+IF(AND(AI150&gt;0,OR(Inputs!C17&gt;Inputs!C16,AND(Inputs!C17=Inputs!C16,3&lt;2))),1,0)+IF(AND(AQ150&gt;0,OR(Inputs!C18&gt;Inputs!C16,AND(Inputs!C18=Inputs!C16,4&lt;2))),1,0)+IF(AND(AY150&gt;0,OR(Inputs!C19&gt;Inputs!C16,AND(Inputs!C19=Inputs!C16,5&lt;2))),1,0)+IF(AND(BG150&gt;0,OR(Inputs!C20&gt;Inputs!C16,AND(Inputs!C20=Inputs!C16,6&lt;2))),1,0)+IF(AND(BO150&gt;0,OR(Inputs!C21&gt;Inputs!C16,AND(Inputs!C21=Inputs!C16,7&lt;2))),1,0)+IF(AND(BW150&gt;0,OR(Inputs!C22&gt;Inputs!C16,AND(Inputs!C22=Inputs!C16,8&lt;2))),1,0)+IF(AND(CE150&gt;0,OR(Inputs!C23&gt;Inputs!C16,AND(Inputs!C23=Inputs!C16,9&lt;2))),1,0)))</f>
        <v>99</v>
      </c>
      <c r="AF150" s="3">
        <f>IF(Inputs!$B$27&lt;&gt;"Ready","PENDING INPUTS",IF(A150&gt;Inputs!$B$6,0,MIN(MAX(0,(AA150+AB150+AC150)-AD150),MAX(0,C150-D150-(IF(O150&lt;AE150,K150+L150+M150-N150,0)+IF(W150&lt;AE150,S150+T150+U150-V150,0)+IF(AE150&lt;AE150,AA150+AB150+AC150-AD150,0)+IF(AM150&lt;AE150,AI150+AJ150+AK150-AL150,0)+IF(AU150&lt;AE150,AQ150+AR150+AS150-AT150,0)+IF(BC150&lt;AE150,AY150+AZ150+BA150-BB150,0)+IF(BK150&lt;AE150,BG150+BH150+BI150-BJ150,0)+IF(BS150&lt;AE150,BO150+BP150+BQ150-BR150,0)+IF(CA150&lt;AE150,BW150+BX150+BY150-BZ150,0)+IF(CI150&lt;AE150,CE150+CF150+CG150-CH150,0))))))</f>
        <v>0</v>
      </c>
      <c r="AG150" s="3">
        <f>IF(Inputs!$B$27&lt;&gt;"Ready","PENDING INPUTS",MIN((AA150+AB150+AC150),IF(D150&gt;C150,IF(D150=0,0,AD150*C150/D150),AD150+AF150)))</f>
        <v>0</v>
      </c>
      <c r="AH150" s="3">
        <f>IF(Inputs!$B$27&lt;&gt;"Ready","PENDING INPUTS",MAX(0,(AA150+AB150+AC150)-AG150))</f>
        <v>0</v>
      </c>
      <c r="AI150" s="3">
        <f>IF(Inputs!$B$27&lt;&gt;"Ready","PENDING INPUTS",AP149)</f>
        <v>0</v>
      </c>
      <c r="AJ150" s="3">
        <f>IF(Inputs!$B$27&lt;&gt;"Ready","PENDING INPUTS",IF(A150&lt;=Inputs!$B$6,ROUND(AI150*Inputs!C17/12,2),0))</f>
        <v>0</v>
      </c>
      <c r="AK150" s="3">
        <f>IF(Inputs!$B$27&lt;&gt;"Ready","PENDING INPUTS",IF(AND(A150&lt;=Inputs!$B$6,AI150&gt;0),Inputs!G17,0))</f>
        <v>0</v>
      </c>
      <c r="AL150" s="3">
        <f>IF(Inputs!$B$27&lt;&gt;"Ready","PENDING INPUTS",IF(A150&gt;Inputs!$B$6,0,MIN((AI150+AJ150+AK150),IF(Inputs!H17=1,Inputs!D17,MAX(Inputs!F17,ROUND(AI150*Inputs!E17+AJ150+AK150,2))))))</f>
        <v>0</v>
      </c>
      <c r="AM150">
        <f>IF(Inputs!$B$27&lt;&gt;"Ready","PENDING INPUTS",IF(AI150&lt;=0,99,1+IF(AND(K150&gt;0,OR(Inputs!C14&gt;Inputs!C17,AND(Inputs!C14=Inputs!C17,0&lt;3))),1,0)+IF(AND(S150&gt;0,OR(Inputs!C15&gt;Inputs!C17,AND(Inputs!C15=Inputs!C17,1&lt;3))),1,0)+IF(AND(AA150&gt;0,OR(Inputs!C16&gt;Inputs!C17,AND(Inputs!C16=Inputs!C17,2&lt;3))),1,0)+IF(AND(AQ150&gt;0,OR(Inputs!C18&gt;Inputs!C17,AND(Inputs!C18=Inputs!C17,4&lt;3))),1,0)+IF(AND(AY150&gt;0,OR(Inputs!C19&gt;Inputs!C17,AND(Inputs!C19=Inputs!C17,5&lt;3))),1,0)+IF(AND(BG150&gt;0,OR(Inputs!C20&gt;Inputs!C17,AND(Inputs!C20=Inputs!C17,6&lt;3))),1,0)+IF(AND(BO150&gt;0,OR(Inputs!C21&gt;Inputs!C17,AND(Inputs!C21=Inputs!C17,7&lt;3))),1,0)+IF(AND(BW150&gt;0,OR(Inputs!C22&gt;Inputs!C17,AND(Inputs!C22=Inputs!C17,8&lt;3))),1,0)+IF(AND(CE150&gt;0,OR(Inputs!C23&gt;Inputs!C17,AND(Inputs!C23=Inputs!C17,9&lt;3))),1,0)))</f>
        <v>99</v>
      </c>
      <c r="AN150" s="3">
        <f>IF(Inputs!$B$27&lt;&gt;"Ready","PENDING INPUTS",IF(A150&gt;Inputs!$B$6,0,MIN(MAX(0,(AI150+AJ150+AK150)-AL150),MAX(0,C150-D150-(IF(O150&lt;AM150,K150+L150+M150-N150,0)+IF(W150&lt;AM150,S150+T150+U150-V150,0)+IF(AE150&lt;AM150,AA150+AB150+AC150-AD150,0)+IF(AM150&lt;AM150,AI150+AJ150+AK150-AL150,0)+IF(AU150&lt;AM150,AQ150+AR150+AS150-AT150,0)+IF(BC150&lt;AM150,AY150+AZ150+BA150-BB150,0)+IF(BK150&lt;AM150,BG150+BH150+BI150-BJ150,0)+IF(BS150&lt;AM150,BO150+BP150+BQ150-BR150,0)+IF(CA150&lt;AM150,BW150+BX150+BY150-BZ150,0)+IF(CI150&lt;AM150,CE150+CF150+CG150-CH150,0))))))</f>
        <v>0</v>
      </c>
      <c r="AO150" s="3">
        <f>IF(Inputs!$B$27&lt;&gt;"Ready","PENDING INPUTS",MIN((AI150+AJ150+AK150),IF(D150&gt;C150,IF(D150=0,0,AL150*C150/D150),AL150+AN150)))</f>
        <v>0</v>
      </c>
      <c r="AP150" s="3">
        <f>IF(Inputs!$B$27&lt;&gt;"Ready","PENDING INPUTS",MAX(0,(AI150+AJ150+AK150)-AO150))</f>
        <v>0</v>
      </c>
      <c r="AQ150" s="3">
        <f>IF(Inputs!$B$27&lt;&gt;"Ready","PENDING INPUTS",AX149)</f>
        <v>0</v>
      </c>
      <c r="AR150" s="3">
        <f>IF(Inputs!$B$27&lt;&gt;"Ready","PENDING INPUTS",IF(A150&lt;=Inputs!$B$6,ROUND(AQ150*Inputs!C18/12,2),0))</f>
        <v>0</v>
      </c>
      <c r="AS150" s="3">
        <f>IF(Inputs!$B$27&lt;&gt;"Ready","PENDING INPUTS",IF(AND(A150&lt;=Inputs!$B$6,AQ150&gt;0),Inputs!G18,0))</f>
        <v>0</v>
      </c>
      <c r="AT150" s="3">
        <f>IF(Inputs!$B$27&lt;&gt;"Ready","PENDING INPUTS",IF(A150&gt;Inputs!$B$6,0,MIN((AQ150+AR150+AS150),IF(Inputs!H18=1,Inputs!D18,MAX(Inputs!F18,ROUND(AQ150*Inputs!E18+AR150+AS150,2))))))</f>
        <v>0</v>
      </c>
      <c r="AU150">
        <f>IF(Inputs!$B$27&lt;&gt;"Ready","PENDING INPUTS",IF(AQ150&lt;=0,99,1+IF(AND(K150&gt;0,OR(Inputs!C14&gt;Inputs!C18,AND(Inputs!C14=Inputs!C18,0&lt;4))),1,0)+IF(AND(S150&gt;0,OR(Inputs!C15&gt;Inputs!C18,AND(Inputs!C15=Inputs!C18,1&lt;4))),1,0)+IF(AND(AA150&gt;0,OR(Inputs!C16&gt;Inputs!C18,AND(Inputs!C16=Inputs!C18,2&lt;4))),1,0)+IF(AND(AI150&gt;0,OR(Inputs!C17&gt;Inputs!C18,AND(Inputs!C17=Inputs!C18,3&lt;4))),1,0)+IF(AND(AY150&gt;0,OR(Inputs!C19&gt;Inputs!C18,AND(Inputs!C19=Inputs!C18,5&lt;4))),1,0)+IF(AND(BG150&gt;0,OR(Inputs!C20&gt;Inputs!C18,AND(Inputs!C20=Inputs!C18,6&lt;4))),1,0)+IF(AND(BO150&gt;0,OR(Inputs!C21&gt;Inputs!C18,AND(Inputs!C21=Inputs!C18,7&lt;4))),1,0)+IF(AND(BW150&gt;0,OR(Inputs!C22&gt;Inputs!C18,AND(Inputs!C22=Inputs!C18,8&lt;4))),1,0)+IF(AND(CE150&gt;0,OR(Inputs!C23&gt;Inputs!C18,AND(Inputs!C23=Inputs!C18,9&lt;4))),1,0)))</f>
        <v>99</v>
      </c>
      <c r="AV150" s="3">
        <f>IF(Inputs!$B$27&lt;&gt;"Ready","PENDING INPUTS",IF(A150&gt;Inputs!$B$6,0,MIN(MAX(0,(AQ150+AR150+AS150)-AT150),MAX(0,C150-D150-(IF(O150&lt;AU150,K150+L150+M150-N150,0)+IF(W150&lt;AU150,S150+T150+U150-V150,0)+IF(AE150&lt;AU150,AA150+AB150+AC150-AD150,0)+IF(AM150&lt;AU150,AI150+AJ150+AK150-AL150,0)+IF(AU150&lt;AU150,AQ150+AR150+AS150-AT150,0)+IF(BC150&lt;AU150,AY150+AZ150+BA150-BB150,0)+IF(BK150&lt;AU150,BG150+BH150+BI150-BJ150,0)+IF(BS150&lt;AU150,BO150+BP150+BQ150-BR150,0)+IF(CA150&lt;AU150,BW150+BX150+BY150-BZ150,0)+IF(CI150&lt;AU150,CE150+CF150+CG150-CH150,0))))))</f>
        <v>0</v>
      </c>
      <c r="AW150" s="3">
        <f>IF(Inputs!$B$27&lt;&gt;"Ready","PENDING INPUTS",MIN((AQ150+AR150+AS150),IF(D150&gt;C150,IF(D150=0,0,AT150*C150/D150),AT150+AV150)))</f>
        <v>0</v>
      </c>
      <c r="AX150" s="3">
        <f>IF(Inputs!$B$27&lt;&gt;"Ready","PENDING INPUTS",MAX(0,(AQ150+AR150+AS150)-AW150))</f>
        <v>0</v>
      </c>
      <c r="AY150" s="3">
        <f>IF(Inputs!$B$27&lt;&gt;"Ready","PENDING INPUTS",BF149)</f>
        <v>0</v>
      </c>
      <c r="AZ150" s="3">
        <f>IF(Inputs!$B$27&lt;&gt;"Ready","PENDING INPUTS",IF(A150&lt;=Inputs!$B$6,ROUND(AY150*Inputs!C19/12,2),0))</f>
        <v>0</v>
      </c>
      <c r="BA150" s="3">
        <f>IF(Inputs!$B$27&lt;&gt;"Ready","PENDING INPUTS",IF(AND(A150&lt;=Inputs!$B$6,AY150&gt;0),Inputs!G19,0))</f>
        <v>0</v>
      </c>
      <c r="BB150" s="3">
        <f>IF(Inputs!$B$27&lt;&gt;"Ready","PENDING INPUTS",IF(A150&gt;Inputs!$B$6,0,MIN((AY150+AZ150+BA150),IF(Inputs!H19=1,Inputs!D19,MAX(Inputs!F19,ROUND(AY150*Inputs!E19+AZ150+BA150,2))))))</f>
        <v>0</v>
      </c>
      <c r="BC150">
        <f>IF(Inputs!$B$27&lt;&gt;"Ready","PENDING INPUTS",IF(AY150&lt;=0,99,1+IF(AND(K150&gt;0,OR(Inputs!C14&gt;Inputs!C19,AND(Inputs!C14=Inputs!C19,0&lt;5))),1,0)+IF(AND(S150&gt;0,OR(Inputs!C15&gt;Inputs!C19,AND(Inputs!C15=Inputs!C19,1&lt;5))),1,0)+IF(AND(AA150&gt;0,OR(Inputs!C16&gt;Inputs!C19,AND(Inputs!C16=Inputs!C19,2&lt;5))),1,0)+IF(AND(AI150&gt;0,OR(Inputs!C17&gt;Inputs!C19,AND(Inputs!C17=Inputs!C19,3&lt;5))),1,0)+IF(AND(AQ150&gt;0,OR(Inputs!C18&gt;Inputs!C19,AND(Inputs!C18=Inputs!C19,4&lt;5))),1,0)+IF(AND(BG150&gt;0,OR(Inputs!C20&gt;Inputs!C19,AND(Inputs!C20=Inputs!C19,6&lt;5))),1,0)+IF(AND(BO150&gt;0,OR(Inputs!C21&gt;Inputs!C19,AND(Inputs!C21=Inputs!C19,7&lt;5))),1,0)+IF(AND(BW150&gt;0,OR(Inputs!C22&gt;Inputs!C19,AND(Inputs!C22=Inputs!C19,8&lt;5))),1,0)+IF(AND(CE150&gt;0,OR(Inputs!C23&gt;Inputs!C19,AND(Inputs!C23=Inputs!C19,9&lt;5))),1,0)))</f>
        <v>99</v>
      </c>
      <c r="BD150" s="3">
        <f>IF(Inputs!$B$27&lt;&gt;"Ready","PENDING INPUTS",IF(A150&gt;Inputs!$B$6,0,MIN(MAX(0,(AY150+AZ150+BA150)-BB150),MAX(0,C150-D150-(IF(O150&lt;BC150,K150+L150+M150-N150,0)+IF(W150&lt;BC150,S150+T150+U150-V150,0)+IF(AE150&lt;BC150,AA150+AB150+AC150-AD150,0)+IF(AM150&lt;BC150,AI150+AJ150+AK150-AL150,0)+IF(AU150&lt;BC150,AQ150+AR150+AS150-AT150,0)+IF(BC150&lt;BC150,AY150+AZ150+BA150-BB150,0)+IF(BK150&lt;BC150,BG150+BH150+BI150-BJ150,0)+IF(BS150&lt;BC150,BO150+BP150+BQ150-BR150,0)+IF(CA150&lt;BC150,BW150+BX150+BY150-BZ150,0)+IF(CI150&lt;BC150,CE150+CF150+CG150-CH150,0))))))</f>
        <v>0</v>
      </c>
      <c r="BE150" s="3">
        <f>IF(Inputs!$B$27&lt;&gt;"Ready","PENDING INPUTS",MIN((AY150+AZ150+BA150),IF(D150&gt;C150,IF(D150=0,0,BB150*C150/D150),BB150+BD150)))</f>
        <v>0</v>
      </c>
      <c r="BF150" s="3">
        <f>IF(Inputs!$B$27&lt;&gt;"Ready","PENDING INPUTS",MAX(0,(AY150+AZ150+BA150)-BE150))</f>
        <v>0</v>
      </c>
      <c r="BG150" s="3">
        <f>IF(Inputs!$B$27&lt;&gt;"Ready","PENDING INPUTS",BN149)</f>
        <v>0</v>
      </c>
      <c r="BH150" s="3">
        <f>IF(Inputs!$B$27&lt;&gt;"Ready","PENDING INPUTS",IF(A150&lt;=Inputs!$B$6,ROUND(BG150*Inputs!C20/12,2),0))</f>
        <v>0</v>
      </c>
      <c r="BI150" s="3">
        <f>IF(Inputs!$B$27&lt;&gt;"Ready","PENDING INPUTS",IF(AND(A150&lt;=Inputs!$B$6,BG150&gt;0),Inputs!G20,0))</f>
        <v>0</v>
      </c>
      <c r="BJ150" s="3">
        <f>IF(Inputs!$B$27&lt;&gt;"Ready","PENDING INPUTS",IF(A150&gt;Inputs!$B$6,0,MIN((BG150+BH150+BI150),IF(Inputs!H20=1,Inputs!D20,MAX(Inputs!F20,ROUND(BG150*Inputs!E20+BH150+BI150,2))))))</f>
        <v>0</v>
      </c>
      <c r="BK150">
        <f>IF(Inputs!$B$27&lt;&gt;"Ready","PENDING INPUTS",IF(BG150&lt;=0,99,1+IF(AND(K150&gt;0,OR(Inputs!C14&gt;Inputs!C20,AND(Inputs!C14=Inputs!C20,0&lt;6))),1,0)+IF(AND(S150&gt;0,OR(Inputs!C15&gt;Inputs!C20,AND(Inputs!C15=Inputs!C20,1&lt;6))),1,0)+IF(AND(AA150&gt;0,OR(Inputs!C16&gt;Inputs!C20,AND(Inputs!C16=Inputs!C20,2&lt;6))),1,0)+IF(AND(AI150&gt;0,OR(Inputs!C17&gt;Inputs!C20,AND(Inputs!C17=Inputs!C20,3&lt;6))),1,0)+IF(AND(AQ150&gt;0,OR(Inputs!C18&gt;Inputs!C20,AND(Inputs!C18=Inputs!C20,4&lt;6))),1,0)+IF(AND(AY150&gt;0,OR(Inputs!C19&gt;Inputs!C20,AND(Inputs!C19=Inputs!C20,5&lt;6))),1,0)+IF(AND(BO150&gt;0,OR(Inputs!C21&gt;Inputs!C20,AND(Inputs!C21=Inputs!C20,7&lt;6))),1,0)+IF(AND(BW150&gt;0,OR(Inputs!C22&gt;Inputs!C20,AND(Inputs!C22=Inputs!C20,8&lt;6))),1,0)+IF(AND(CE150&gt;0,OR(Inputs!C23&gt;Inputs!C20,AND(Inputs!C23=Inputs!C20,9&lt;6))),1,0)))</f>
        <v>99</v>
      </c>
      <c r="BL150" s="3">
        <f>IF(Inputs!$B$27&lt;&gt;"Ready","PENDING INPUTS",IF(A150&gt;Inputs!$B$6,0,MIN(MAX(0,(BG150+BH150+BI150)-BJ150),MAX(0,C150-D150-(IF(O150&lt;BK150,K150+L150+M150-N150,0)+IF(W150&lt;BK150,S150+T150+U150-V150,0)+IF(AE150&lt;BK150,AA150+AB150+AC150-AD150,0)+IF(AM150&lt;BK150,AI150+AJ150+AK150-AL150,0)+IF(AU150&lt;BK150,AQ150+AR150+AS150-AT150,0)+IF(BC150&lt;BK150,AY150+AZ150+BA150-BB150,0)+IF(BK150&lt;BK150,BG150+BH150+BI150-BJ150,0)+IF(BS150&lt;BK150,BO150+BP150+BQ150-BR150,0)+IF(CA150&lt;BK150,BW150+BX150+BY150-BZ150,0)+IF(CI150&lt;BK150,CE150+CF150+CG150-CH150,0))))))</f>
        <v>0</v>
      </c>
      <c r="BM150" s="3">
        <f>IF(Inputs!$B$27&lt;&gt;"Ready","PENDING INPUTS",MIN((BG150+BH150+BI150),IF(D150&gt;C150,IF(D150=0,0,BJ150*C150/D150),BJ150+BL150)))</f>
        <v>0</v>
      </c>
      <c r="BN150" s="3">
        <f>IF(Inputs!$B$27&lt;&gt;"Ready","PENDING INPUTS",MAX(0,(BG150+BH150+BI150)-BM150))</f>
        <v>0</v>
      </c>
      <c r="BO150" s="3">
        <f>IF(Inputs!$B$27&lt;&gt;"Ready","PENDING INPUTS",BV149)</f>
        <v>0</v>
      </c>
      <c r="BP150" s="3">
        <f>IF(Inputs!$B$27&lt;&gt;"Ready","PENDING INPUTS",IF(A150&lt;=Inputs!$B$6,ROUND(BO150*Inputs!C21/12,2),0))</f>
        <v>0</v>
      </c>
      <c r="BQ150" s="3">
        <f>IF(Inputs!$B$27&lt;&gt;"Ready","PENDING INPUTS",IF(AND(A150&lt;=Inputs!$B$6,BO150&gt;0),Inputs!G21,0))</f>
        <v>0</v>
      </c>
      <c r="BR150" s="3">
        <f>IF(Inputs!$B$27&lt;&gt;"Ready","PENDING INPUTS",IF(A150&gt;Inputs!$B$6,0,MIN((BO150+BP150+BQ150),IF(Inputs!H21=1,Inputs!D21,MAX(Inputs!F21,ROUND(BO150*Inputs!E21+BP150+BQ150,2))))))</f>
        <v>0</v>
      </c>
      <c r="BS150">
        <f>IF(Inputs!$B$27&lt;&gt;"Ready","PENDING INPUTS",IF(BO150&lt;=0,99,1+IF(AND(K150&gt;0,OR(Inputs!C14&gt;Inputs!C21,AND(Inputs!C14=Inputs!C21,0&lt;7))),1,0)+IF(AND(S150&gt;0,OR(Inputs!C15&gt;Inputs!C21,AND(Inputs!C15=Inputs!C21,1&lt;7))),1,0)+IF(AND(AA150&gt;0,OR(Inputs!C16&gt;Inputs!C21,AND(Inputs!C16=Inputs!C21,2&lt;7))),1,0)+IF(AND(AI150&gt;0,OR(Inputs!C17&gt;Inputs!C21,AND(Inputs!C17=Inputs!C21,3&lt;7))),1,0)+IF(AND(AQ150&gt;0,OR(Inputs!C18&gt;Inputs!C21,AND(Inputs!C18=Inputs!C21,4&lt;7))),1,0)+IF(AND(AY150&gt;0,OR(Inputs!C19&gt;Inputs!C21,AND(Inputs!C19=Inputs!C21,5&lt;7))),1,0)+IF(AND(BG150&gt;0,OR(Inputs!C20&gt;Inputs!C21,AND(Inputs!C20=Inputs!C21,6&lt;7))),1,0)+IF(AND(BW150&gt;0,OR(Inputs!C22&gt;Inputs!C21,AND(Inputs!C22=Inputs!C21,8&lt;7))),1,0)+IF(AND(CE150&gt;0,OR(Inputs!C23&gt;Inputs!C21,AND(Inputs!C23=Inputs!C21,9&lt;7))),1,0)))</f>
        <v>99</v>
      </c>
      <c r="BT150" s="3">
        <f>IF(Inputs!$B$27&lt;&gt;"Ready","PENDING INPUTS",IF(A150&gt;Inputs!$B$6,0,MIN(MAX(0,(BO150+BP150+BQ150)-BR150),MAX(0,C150-D150-(IF(O150&lt;BS150,K150+L150+M150-N150,0)+IF(W150&lt;BS150,S150+T150+U150-V150,0)+IF(AE150&lt;BS150,AA150+AB150+AC150-AD150,0)+IF(AM150&lt;BS150,AI150+AJ150+AK150-AL150,0)+IF(AU150&lt;BS150,AQ150+AR150+AS150-AT150,0)+IF(BC150&lt;BS150,AY150+AZ150+BA150-BB150,0)+IF(BK150&lt;BS150,BG150+BH150+BI150-BJ150,0)+IF(BS150&lt;BS150,BO150+BP150+BQ150-BR150,0)+IF(CA150&lt;BS150,BW150+BX150+BY150-BZ150,0)+IF(CI150&lt;BS150,CE150+CF150+CG150-CH150,0))))))</f>
        <v>0</v>
      </c>
      <c r="BU150" s="3">
        <f>IF(Inputs!$B$27&lt;&gt;"Ready","PENDING INPUTS",MIN((BO150+BP150+BQ150),IF(D150&gt;C150,IF(D150=0,0,BR150*C150/D150),BR150+BT150)))</f>
        <v>0</v>
      </c>
      <c r="BV150" s="3">
        <f>IF(Inputs!$B$27&lt;&gt;"Ready","PENDING INPUTS",MAX(0,(BO150+BP150+BQ150)-BU150))</f>
        <v>0</v>
      </c>
      <c r="BW150" s="3">
        <f>IF(Inputs!$B$27&lt;&gt;"Ready","PENDING INPUTS",CD149)</f>
        <v>0</v>
      </c>
      <c r="BX150" s="3">
        <f>IF(Inputs!$B$27&lt;&gt;"Ready","PENDING INPUTS",IF(A150&lt;=Inputs!$B$6,ROUND(BW150*Inputs!C22/12,2),0))</f>
        <v>0</v>
      </c>
      <c r="BY150" s="3">
        <f>IF(Inputs!$B$27&lt;&gt;"Ready","PENDING INPUTS",IF(AND(A150&lt;=Inputs!$B$6,BW150&gt;0),Inputs!G22,0))</f>
        <v>0</v>
      </c>
      <c r="BZ150" s="3">
        <f>IF(Inputs!$B$27&lt;&gt;"Ready","PENDING INPUTS",IF(A150&gt;Inputs!$B$6,0,MIN((BW150+BX150+BY150),IF(Inputs!H22=1,Inputs!D22,MAX(Inputs!F22,ROUND(BW150*Inputs!E22+BX150+BY150,2))))))</f>
        <v>0</v>
      </c>
      <c r="CA150">
        <f>IF(Inputs!$B$27&lt;&gt;"Ready","PENDING INPUTS",IF(BW150&lt;=0,99,1+IF(AND(K150&gt;0,OR(Inputs!C14&gt;Inputs!C22,AND(Inputs!C14=Inputs!C22,0&lt;8))),1,0)+IF(AND(S150&gt;0,OR(Inputs!C15&gt;Inputs!C22,AND(Inputs!C15=Inputs!C22,1&lt;8))),1,0)+IF(AND(AA150&gt;0,OR(Inputs!C16&gt;Inputs!C22,AND(Inputs!C16=Inputs!C22,2&lt;8))),1,0)+IF(AND(AI150&gt;0,OR(Inputs!C17&gt;Inputs!C22,AND(Inputs!C17=Inputs!C22,3&lt;8))),1,0)+IF(AND(AQ150&gt;0,OR(Inputs!C18&gt;Inputs!C22,AND(Inputs!C18=Inputs!C22,4&lt;8))),1,0)+IF(AND(AY150&gt;0,OR(Inputs!C19&gt;Inputs!C22,AND(Inputs!C19=Inputs!C22,5&lt;8))),1,0)+IF(AND(BG150&gt;0,OR(Inputs!C20&gt;Inputs!C22,AND(Inputs!C20=Inputs!C22,6&lt;8))),1,0)+IF(AND(BO150&gt;0,OR(Inputs!C21&gt;Inputs!C22,AND(Inputs!C21=Inputs!C22,7&lt;8))),1,0)+IF(AND(CE150&gt;0,OR(Inputs!C23&gt;Inputs!C22,AND(Inputs!C23=Inputs!C22,9&lt;8))),1,0)))</f>
        <v>99</v>
      </c>
      <c r="CB150" s="3">
        <f>IF(Inputs!$B$27&lt;&gt;"Ready","PENDING INPUTS",IF(A150&gt;Inputs!$B$6,0,MIN(MAX(0,(BW150+BX150+BY150)-BZ150),MAX(0,C150-D150-(IF(O150&lt;CA150,K150+L150+M150-N150,0)+IF(W150&lt;CA150,S150+T150+U150-V150,0)+IF(AE150&lt;CA150,AA150+AB150+AC150-AD150,0)+IF(AM150&lt;CA150,AI150+AJ150+AK150-AL150,0)+IF(AU150&lt;CA150,AQ150+AR150+AS150-AT150,0)+IF(BC150&lt;CA150,AY150+AZ150+BA150-BB150,0)+IF(BK150&lt;CA150,BG150+BH150+BI150-BJ150,0)+IF(BS150&lt;CA150,BO150+BP150+BQ150-BR150,0)+IF(CA150&lt;CA150,BW150+BX150+BY150-BZ150,0)+IF(CI150&lt;CA150,CE150+CF150+CG150-CH150,0))))))</f>
        <v>0</v>
      </c>
      <c r="CC150" s="3">
        <f>IF(Inputs!$B$27&lt;&gt;"Ready","PENDING INPUTS",MIN((BW150+BX150+BY150),IF(D150&gt;C150,IF(D150=0,0,BZ150*C150/D150),BZ150+CB150)))</f>
        <v>0</v>
      </c>
      <c r="CD150" s="3">
        <f>IF(Inputs!$B$27&lt;&gt;"Ready","PENDING INPUTS",MAX(0,(BW150+BX150+BY150)-CC150))</f>
        <v>0</v>
      </c>
      <c r="CE150" s="3">
        <f>IF(Inputs!$B$27&lt;&gt;"Ready","PENDING INPUTS",CL149)</f>
        <v>0</v>
      </c>
      <c r="CF150" s="3">
        <f>IF(Inputs!$B$27&lt;&gt;"Ready","PENDING INPUTS",IF(A150&lt;=Inputs!$B$6,ROUND(CE150*Inputs!C23/12,2),0))</f>
        <v>0</v>
      </c>
      <c r="CG150" s="3">
        <f>IF(Inputs!$B$27&lt;&gt;"Ready","PENDING INPUTS",IF(AND(A150&lt;=Inputs!$B$6,CE150&gt;0),Inputs!G23,0))</f>
        <v>0</v>
      </c>
      <c r="CH150" s="3">
        <f>IF(Inputs!$B$27&lt;&gt;"Ready","PENDING INPUTS",IF(A150&gt;Inputs!$B$6,0,MIN((CE150+CF150+CG150),IF(Inputs!H23=1,Inputs!D23,MAX(Inputs!F23,ROUND(CE150*Inputs!E23+CF150+CG150,2))))))</f>
        <v>0</v>
      </c>
      <c r="CI150">
        <f>IF(Inputs!$B$27&lt;&gt;"Ready","PENDING INPUTS",IF(CE150&lt;=0,99,1+IF(AND(K150&gt;0,OR(Inputs!C14&gt;Inputs!C23,AND(Inputs!C14=Inputs!C23,0&lt;9))),1,0)+IF(AND(S150&gt;0,OR(Inputs!C15&gt;Inputs!C23,AND(Inputs!C15=Inputs!C23,1&lt;9))),1,0)+IF(AND(AA150&gt;0,OR(Inputs!C16&gt;Inputs!C23,AND(Inputs!C16=Inputs!C23,2&lt;9))),1,0)+IF(AND(AI150&gt;0,OR(Inputs!C17&gt;Inputs!C23,AND(Inputs!C17=Inputs!C23,3&lt;9))),1,0)+IF(AND(AQ150&gt;0,OR(Inputs!C18&gt;Inputs!C23,AND(Inputs!C18=Inputs!C23,4&lt;9))),1,0)+IF(AND(AY150&gt;0,OR(Inputs!C19&gt;Inputs!C23,AND(Inputs!C19=Inputs!C23,5&lt;9))),1,0)+IF(AND(BG150&gt;0,OR(Inputs!C20&gt;Inputs!C23,AND(Inputs!C20=Inputs!C23,6&lt;9))),1,0)+IF(AND(BO150&gt;0,OR(Inputs!C21&gt;Inputs!C23,AND(Inputs!C21=Inputs!C23,7&lt;9))),1,0)+IF(AND(BW150&gt;0,OR(Inputs!C22&gt;Inputs!C23,AND(Inputs!C22=Inputs!C23,8&lt;9))),1,0)))</f>
        <v>99</v>
      </c>
      <c r="CJ150" s="3">
        <f>IF(Inputs!$B$27&lt;&gt;"Ready","PENDING INPUTS",IF(A150&gt;Inputs!$B$6,0,MIN(MAX(0,(CE150+CF150+CG150)-CH150),MAX(0,C150-D150-(IF(O150&lt;CI150,K150+L150+M150-N150,0)+IF(W150&lt;CI150,S150+T150+U150-V150,0)+IF(AE150&lt;CI150,AA150+AB150+AC150-AD150,0)+IF(AM150&lt;CI150,AI150+AJ150+AK150-AL150,0)+IF(AU150&lt;CI150,AQ150+AR150+AS150-AT150,0)+IF(BC150&lt;CI150,AY150+AZ150+BA150-BB150,0)+IF(BK150&lt;CI150,BG150+BH150+BI150-BJ150,0)+IF(BS150&lt;CI150,BO150+BP150+BQ150-BR150,0)+IF(CA150&lt;CI150,BW150+BX150+BY150-BZ150,0)+IF(CI150&lt;CI150,CE150+CF150+CG150-CH150,0))))))</f>
        <v>0</v>
      </c>
      <c r="CK150" s="3">
        <f>IF(Inputs!$B$27&lt;&gt;"Ready","PENDING INPUTS",MIN((CE150+CF150+CG150),IF(D150&gt;C150,IF(D150=0,0,CH150*C150/D150),CH150+CJ150)))</f>
        <v>0</v>
      </c>
      <c r="CL150" s="3">
        <f>IF(Inputs!$B$27&lt;&gt;"Ready","PENDING INPUTS",MAX(0,(CE150+CF150+CG150)-CK150))</f>
        <v>0</v>
      </c>
    </row>
    <row r="151" spans="1:90" ht="27.95" customHeight="1" x14ac:dyDescent="0.25">
      <c r="A151">
        <v>147</v>
      </c>
      <c r="B151" s="13">
        <f>IF(Inputs!$B$27&lt;&gt;"Ready","PENDING INPUTS",EDATE(Inputs!$B$5,A151-1))</f>
        <v>50740</v>
      </c>
      <c r="C151" s="3">
        <f>IF(Inputs!$B$27&lt;&gt;"Ready","PENDING INPUTS",IF(A151&lt;=Inputs!$B$6,MAX(0,Inputs!$B$4+IF(A151=Inputs!$B$7,Inputs!$B$8,0)+IF(A151=Inputs!$B$9,Inputs!$B$10,0)),0))</f>
        <v>0</v>
      </c>
      <c r="D151" s="3">
        <f>IF(Inputs!$B$27&lt;&gt;"Ready","PENDING INPUTS",SUM(N151,V151,AD151,AL151,AT151,BB151,BJ151,BR151,BZ151,CH151))</f>
        <v>0</v>
      </c>
      <c r="E151" s="3">
        <f>IF(Inputs!$B$27&lt;&gt;"Ready","PENDING INPUTS",MAX(0,D151-C151))</f>
        <v>0</v>
      </c>
      <c r="F151" s="3">
        <f>IF(Inputs!$B$27&lt;&gt;"Ready","PENDING INPUTS",SUM(Q151,Y151,AG151,AO151,AW151,BE151,BM151,BU151,CC151,CK151))</f>
        <v>0</v>
      </c>
      <c r="G151" s="3">
        <f>IF(Inputs!$B$27&lt;&gt;"Ready","PENDING INPUTS",SUM(L151,T151,AB151,AJ151,AR151,AZ151,BH151,BP151,BX151,CF151))</f>
        <v>0</v>
      </c>
      <c r="H151" s="3">
        <f>IF(Inputs!$B$27&lt;&gt;"Ready","PENDING INPUTS",SUM(M151,U151,AC151,AK151,AS151,BA151,BI151,BQ151,BY151,CG151))</f>
        <v>0</v>
      </c>
      <c r="I151" s="3">
        <f>IF(Inputs!$B$27&lt;&gt;"Ready","PENDING INPUTS",SUM(R151,Z151,AH151,AP151,AX151,BF151,BN151,BV151,CD151,CL151))</f>
        <v>0</v>
      </c>
      <c r="J151" t="str">
        <f>IF(Inputs!$B$27&lt;&gt;"Ready","PENDING INPUTS",IF(A151&gt;Inputs!$B$6,"Beyond horizon",IF(E151&gt;0.005,"MINIMUM SHORTFALL",IF(I151&lt;0.005,"Paid off","In progress"))))</f>
        <v>Beyond horizon</v>
      </c>
      <c r="K151" s="3">
        <f>IF(Inputs!$B$27&lt;&gt;"Ready","PENDING INPUTS",R150)</f>
        <v>0</v>
      </c>
      <c r="L151" s="3">
        <f>IF(Inputs!$B$27&lt;&gt;"Ready","PENDING INPUTS",IF(A151&lt;=Inputs!$B$6,ROUND(K151*Inputs!C14/12,2),0))</f>
        <v>0</v>
      </c>
      <c r="M151" s="3">
        <f>IF(Inputs!$B$27&lt;&gt;"Ready","PENDING INPUTS",IF(AND(A151&lt;=Inputs!$B$6,K151&gt;0),Inputs!G14,0))</f>
        <v>0</v>
      </c>
      <c r="N151" s="3">
        <f>IF(Inputs!$B$27&lt;&gt;"Ready","PENDING INPUTS",IF(A151&gt;Inputs!$B$6,0,MIN((K151+L151+M151),IF(Inputs!H14=1,Inputs!D14,MAX(Inputs!F14,ROUND(K151*Inputs!E14+L151+M151,2))))))</f>
        <v>0</v>
      </c>
      <c r="O151">
        <f>IF(Inputs!$B$27&lt;&gt;"Ready","PENDING INPUTS",IF(K151&lt;=0,99,1+IF(AND(S151&gt;0,OR(Inputs!C15&gt;Inputs!C14,AND(Inputs!C15=Inputs!C14,1&lt;0))),1,0)+IF(AND(AA151&gt;0,OR(Inputs!C16&gt;Inputs!C14,AND(Inputs!C16=Inputs!C14,2&lt;0))),1,0)+IF(AND(AI151&gt;0,OR(Inputs!C17&gt;Inputs!C14,AND(Inputs!C17=Inputs!C14,3&lt;0))),1,0)+IF(AND(AQ151&gt;0,OR(Inputs!C18&gt;Inputs!C14,AND(Inputs!C18=Inputs!C14,4&lt;0))),1,0)+IF(AND(AY151&gt;0,OR(Inputs!C19&gt;Inputs!C14,AND(Inputs!C19=Inputs!C14,5&lt;0))),1,0)+IF(AND(BG151&gt;0,OR(Inputs!C20&gt;Inputs!C14,AND(Inputs!C20=Inputs!C14,6&lt;0))),1,0)+IF(AND(BO151&gt;0,OR(Inputs!C21&gt;Inputs!C14,AND(Inputs!C21=Inputs!C14,7&lt;0))),1,0)+IF(AND(BW151&gt;0,OR(Inputs!C22&gt;Inputs!C14,AND(Inputs!C22=Inputs!C14,8&lt;0))),1,0)+IF(AND(CE151&gt;0,OR(Inputs!C23&gt;Inputs!C14,AND(Inputs!C23=Inputs!C14,9&lt;0))),1,0)))</f>
        <v>99</v>
      </c>
      <c r="P151" s="3">
        <f>IF(Inputs!$B$27&lt;&gt;"Ready","PENDING INPUTS",IF(A151&gt;Inputs!$B$6,0,MIN(MAX(0,(K151+L151+M151)-N151),MAX(0,C151-D151-(IF(O151&lt;O151,K151+L151+M151-N151,0)+IF(W151&lt;O151,S151+T151+U151-V151,0)+IF(AE151&lt;O151,AA151+AB151+AC151-AD151,0)+IF(AM151&lt;O151,AI151+AJ151+AK151-AL151,0)+IF(AU151&lt;O151,AQ151+AR151+AS151-AT151,0)+IF(BC151&lt;O151,AY151+AZ151+BA151-BB151,0)+IF(BK151&lt;O151,BG151+BH151+BI151-BJ151,0)+IF(BS151&lt;O151,BO151+BP151+BQ151-BR151,0)+IF(CA151&lt;O151,BW151+BX151+BY151-BZ151,0)+IF(CI151&lt;O151,CE151+CF151+CG151-CH151,0))))))</f>
        <v>0</v>
      </c>
      <c r="Q151" s="3">
        <f>IF(Inputs!$B$27&lt;&gt;"Ready","PENDING INPUTS",MIN((K151+L151+M151),IF(D151&gt;C151,IF(D151=0,0,N151*C151/D151),N151+P151)))</f>
        <v>0</v>
      </c>
      <c r="R151" s="3">
        <f>IF(Inputs!$B$27&lt;&gt;"Ready","PENDING INPUTS",MAX(0,(K151+L151+M151)-Q151))</f>
        <v>0</v>
      </c>
      <c r="S151" s="3">
        <f>IF(Inputs!$B$27&lt;&gt;"Ready","PENDING INPUTS",Z150)</f>
        <v>0</v>
      </c>
      <c r="T151" s="3">
        <f>IF(Inputs!$B$27&lt;&gt;"Ready","PENDING INPUTS",IF(A151&lt;=Inputs!$B$6,ROUND(S151*Inputs!C15/12,2),0))</f>
        <v>0</v>
      </c>
      <c r="U151" s="3">
        <f>IF(Inputs!$B$27&lt;&gt;"Ready","PENDING INPUTS",IF(AND(A151&lt;=Inputs!$B$6,S151&gt;0),Inputs!G15,0))</f>
        <v>0</v>
      </c>
      <c r="V151" s="3">
        <f>IF(Inputs!$B$27&lt;&gt;"Ready","PENDING INPUTS",IF(A151&gt;Inputs!$B$6,0,MIN((S151+T151+U151),IF(Inputs!H15=1,Inputs!D15,MAX(Inputs!F15,ROUND(S151*Inputs!E15+T151+U151,2))))))</f>
        <v>0</v>
      </c>
      <c r="W151">
        <f>IF(Inputs!$B$27&lt;&gt;"Ready","PENDING INPUTS",IF(S151&lt;=0,99,1+IF(AND(K151&gt;0,OR(Inputs!C14&gt;Inputs!C15,AND(Inputs!C14=Inputs!C15,0&lt;1))),1,0)+IF(AND(AA151&gt;0,OR(Inputs!C16&gt;Inputs!C15,AND(Inputs!C16=Inputs!C15,2&lt;1))),1,0)+IF(AND(AI151&gt;0,OR(Inputs!C17&gt;Inputs!C15,AND(Inputs!C17=Inputs!C15,3&lt;1))),1,0)+IF(AND(AQ151&gt;0,OR(Inputs!C18&gt;Inputs!C15,AND(Inputs!C18=Inputs!C15,4&lt;1))),1,0)+IF(AND(AY151&gt;0,OR(Inputs!C19&gt;Inputs!C15,AND(Inputs!C19=Inputs!C15,5&lt;1))),1,0)+IF(AND(BG151&gt;0,OR(Inputs!C20&gt;Inputs!C15,AND(Inputs!C20=Inputs!C15,6&lt;1))),1,0)+IF(AND(BO151&gt;0,OR(Inputs!C21&gt;Inputs!C15,AND(Inputs!C21=Inputs!C15,7&lt;1))),1,0)+IF(AND(BW151&gt;0,OR(Inputs!C22&gt;Inputs!C15,AND(Inputs!C22=Inputs!C15,8&lt;1))),1,0)+IF(AND(CE151&gt;0,OR(Inputs!C23&gt;Inputs!C15,AND(Inputs!C23=Inputs!C15,9&lt;1))),1,0)))</f>
        <v>99</v>
      </c>
      <c r="X151" s="3">
        <f>IF(Inputs!$B$27&lt;&gt;"Ready","PENDING INPUTS",IF(A151&gt;Inputs!$B$6,0,MIN(MAX(0,(S151+T151+U151)-V151),MAX(0,C151-D151-(IF(O151&lt;W151,K151+L151+M151-N151,0)+IF(W151&lt;W151,S151+T151+U151-V151,0)+IF(AE151&lt;W151,AA151+AB151+AC151-AD151,0)+IF(AM151&lt;W151,AI151+AJ151+AK151-AL151,0)+IF(AU151&lt;W151,AQ151+AR151+AS151-AT151,0)+IF(BC151&lt;W151,AY151+AZ151+BA151-BB151,0)+IF(BK151&lt;W151,BG151+BH151+BI151-BJ151,0)+IF(BS151&lt;W151,BO151+BP151+BQ151-BR151,0)+IF(CA151&lt;W151,BW151+BX151+BY151-BZ151,0)+IF(CI151&lt;W151,CE151+CF151+CG151-CH151,0))))))</f>
        <v>0</v>
      </c>
      <c r="Y151" s="3">
        <f>IF(Inputs!$B$27&lt;&gt;"Ready","PENDING INPUTS",MIN((S151+T151+U151),IF(D151&gt;C151,IF(D151=0,0,V151*C151/D151),V151+X151)))</f>
        <v>0</v>
      </c>
      <c r="Z151" s="3">
        <f>IF(Inputs!$B$27&lt;&gt;"Ready","PENDING INPUTS",MAX(0,(S151+T151+U151)-Y151))</f>
        <v>0</v>
      </c>
      <c r="AA151" s="3">
        <f>IF(Inputs!$B$27&lt;&gt;"Ready","PENDING INPUTS",AH150)</f>
        <v>0</v>
      </c>
      <c r="AB151" s="3">
        <f>IF(Inputs!$B$27&lt;&gt;"Ready","PENDING INPUTS",IF(A151&lt;=Inputs!$B$6,ROUND(AA151*Inputs!C16/12,2),0))</f>
        <v>0</v>
      </c>
      <c r="AC151" s="3">
        <f>IF(Inputs!$B$27&lt;&gt;"Ready","PENDING INPUTS",IF(AND(A151&lt;=Inputs!$B$6,AA151&gt;0),Inputs!G16,0))</f>
        <v>0</v>
      </c>
      <c r="AD151" s="3">
        <f>IF(Inputs!$B$27&lt;&gt;"Ready","PENDING INPUTS",IF(A151&gt;Inputs!$B$6,0,MIN((AA151+AB151+AC151),IF(Inputs!H16=1,Inputs!D16,MAX(Inputs!F16,ROUND(AA151*Inputs!E16+AB151+AC151,2))))))</f>
        <v>0</v>
      </c>
      <c r="AE151">
        <f>IF(Inputs!$B$27&lt;&gt;"Ready","PENDING INPUTS",IF(AA151&lt;=0,99,1+IF(AND(K151&gt;0,OR(Inputs!C14&gt;Inputs!C16,AND(Inputs!C14=Inputs!C16,0&lt;2))),1,0)+IF(AND(S151&gt;0,OR(Inputs!C15&gt;Inputs!C16,AND(Inputs!C15=Inputs!C16,1&lt;2))),1,0)+IF(AND(AI151&gt;0,OR(Inputs!C17&gt;Inputs!C16,AND(Inputs!C17=Inputs!C16,3&lt;2))),1,0)+IF(AND(AQ151&gt;0,OR(Inputs!C18&gt;Inputs!C16,AND(Inputs!C18=Inputs!C16,4&lt;2))),1,0)+IF(AND(AY151&gt;0,OR(Inputs!C19&gt;Inputs!C16,AND(Inputs!C19=Inputs!C16,5&lt;2))),1,0)+IF(AND(BG151&gt;0,OR(Inputs!C20&gt;Inputs!C16,AND(Inputs!C20=Inputs!C16,6&lt;2))),1,0)+IF(AND(BO151&gt;0,OR(Inputs!C21&gt;Inputs!C16,AND(Inputs!C21=Inputs!C16,7&lt;2))),1,0)+IF(AND(BW151&gt;0,OR(Inputs!C22&gt;Inputs!C16,AND(Inputs!C22=Inputs!C16,8&lt;2))),1,0)+IF(AND(CE151&gt;0,OR(Inputs!C23&gt;Inputs!C16,AND(Inputs!C23=Inputs!C16,9&lt;2))),1,0)))</f>
        <v>99</v>
      </c>
      <c r="AF151" s="3">
        <f>IF(Inputs!$B$27&lt;&gt;"Ready","PENDING INPUTS",IF(A151&gt;Inputs!$B$6,0,MIN(MAX(0,(AA151+AB151+AC151)-AD151),MAX(0,C151-D151-(IF(O151&lt;AE151,K151+L151+M151-N151,0)+IF(W151&lt;AE151,S151+T151+U151-V151,0)+IF(AE151&lt;AE151,AA151+AB151+AC151-AD151,0)+IF(AM151&lt;AE151,AI151+AJ151+AK151-AL151,0)+IF(AU151&lt;AE151,AQ151+AR151+AS151-AT151,0)+IF(BC151&lt;AE151,AY151+AZ151+BA151-BB151,0)+IF(BK151&lt;AE151,BG151+BH151+BI151-BJ151,0)+IF(BS151&lt;AE151,BO151+BP151+BQ151-BR151,0)+IF(CA151&lt;AE151,BW151+BX151+BY151-BZ151,0)+IF(CI151&lt;AE151,CE151+CF151+CG151-CH151,0))))))</f>
        <v>0</v>
      </c>
      <c r="AG151" s="3">
        <f>IF(Inputs!$B$27&lt;&gt;"Ready","PENDING INPUTS",MIN((AA151+AB151+AC151),IF(D151&gt;C151,IF(D151=0,0,AD151*C151/D151),AD151+AF151)))</f>
        <v>0</v>
      </c>
      <c r="AH151" s="3">
        <f>IF(Inputs!$B$27&lt;&gt;"Ready","PENDING INPUTS",MAX(0,(AA151+AB151+AC151)-AG151))</f>
        <v>0</v>
      </c>
      <c r="AI151" s="3">
        <f>IF(Inputs!$B$27&lt;&gt;"Ready","PENDING INPUTS",AP150)</f>
        <v>0</v>
      </c>
      <c r="AJ151" s="3">
        <f>IF(Inputs!$B$27&lt;&gt;"Ready","PENDING INPUTS",IF(A151&lt;=Inputs!$B$6,ROUND(AI151*Inputs!C17/12,2),0))</f>
        <v>0</v>
      </c>
      <c r="AK151" s="3">
        <f>IF(Inputs!$B$27&lt;&gt;"Ready","PENDING INPUTS",IF(AND(A151&lt;=Inputs!$B$6,AI151&gt;0),Inputs!G17,0))</f>
        <v>0</v>
      </c>
      <c r="AL151" s="3">
        <f>IF(Inputs!$B$27&lt;&gt;"Ready","PENDING INPUTS",IF(A151&gt;Inputs!$B$6,0,MIN((AI151+AJ151+AK151),IF(Inputs!H17=1,Inputs!D17,MAX(Inputs!F17,ROUND(AI151*Inputs!E17+AJ151+AK151,2))))))</f>
        <v>0</v>
      </c>
      <c r="AM151">
        <f>IF(Inputs!$B$27&lt;&gt;"Ready","PENDING INPUTS",IF(AI151&lt;=0,99,1+IF(AND(K151&gt;0,OR(Inputs!C14&gt;Inputs!C17,AND(Inputs!C14=Inputs!C17,0&lt;3))),1,0)+IF(AND(S151&gt;0,OR(Inputs!C15&gt;Inputs!C17,AND(Inputs!C15=Inputs!C17,1&lt;3))),1,0)+IF(AND(AA151&gt;0,OR(Inputs!C16&gt;Inputs!C17,AND(Inputs!C16=Inputs!C17,2&lt;3))),1,0)+IF(AND(AQ151&gt;0,OR(Inputs!C18&gt;Inputs!C17,AND(Inputs!C18=Inputs!C17,4&lt;3))),1,0)+IF(AND(AY151&gt;0,OR(Inputs!C19&gt;Inputs!C17,AND(Inputs!C19=Inputs!C17,5&lt;3))),1,0)+IF(AND(BG151&gt;0,OR(Inputs!C20&gt;Inputs!C17,AND(Inputs!C20=Inputs!C17,6&lt;3))),1,0)+IF(AND(BO151&gt;0,OR(Inputs!C21&gt;Inputs!C17,AND(Inputs!C21=Inputs!C17,7&lt;3))),1,0)+IF(AND(BW151&gt;0,OR(Inputs!C22&gt;Inputs!C17,AND(Inputs!C22=Inputs!C17,8&lt;3))),1,0)+IF(AND(CE151&gt;0,OR(Inputs!C23&gt;Inputs!C17,AND(Inputs!C23=Inputs!C17,9&lt;3))),1,0)))</f>
        <v>99</v>
      </c>
      <c r="AN151" s="3">
        <f>IF(Inputs!$B$27&lt;&gt;"Ready","PENDING INPUTS",IF(A151&gt;Inputs!$B$6,0,MIN(MAX(0,(AI151+AJ151+AK151)-AL151),MAX(0,C151-D151-(IF(O151&lt;AM151,K151+L151+M151-N151,0)+IF(W151&lt;AM151,S151+T151+U151-V151,0)+IF(AE151&lt;AM151,AA151+AB151+AC151-AD151,0)+IF(AM151&lt;AM151,AI151+AJ151+AK151-AL151,0)+IF(AU151&lt;AM151,AQ151+AR151+AS151-AT151,0)+IF(BC151&lt;AM151,AY151+AZ151+BA151-BB151,0)+IF(BK151&lt;AM151,BG151+BH151+BI151-BJ151,0)+IF(BS151&lt;AM151,BO151+BP151+BQ151-BR151,0)+IF(CA151&lt;AM151,BW151+BX151+BY151-BZ151,0)+IF(CI151&lt;AM151,CE151+CF151+CG151-CH151,0))))))</f>
        <v>0</v>
      </c>
      <c r="AO151" s="3">
        <f>IF(Inputs!$B$27&lt;&gt;"Ready","PENDING INPUTS",MIN((AI151+AJ151+AK151),IF(D151&gt;C151,IF(D151=0,0,AL151*C151/D151),AL151+AN151)))</f>
        <v>0</v>
      </c>
      <c r="AP151" s="3">
        <f>IF(Inputs!$B$27&lt;&gt;"Ready","PENDING INPUTS",MAX(0,(AI151+AJ151+AK151)-AO151))</f>
        <v>0</v>
      </c>
      <c r="AQ151" s="3">
        <f>IF(Inputs!$B$27&lt;&gt;"Ready","PENDING INPUTS",AX150)</f>
        <v>0</v>
      </c>
      <c r="AR151" s="3">
        <f>IF(Inputs!$B$27&lt;&gt;"Ready","PENDING INPUTS",IF(A151&lt;=Inputs!$B$6,ROUND(AQ151*Inputs!C18/12,2),0))</f>
        <v>0</v>
      </c>
      <c r="AS151" s="3">
        <f>IF(Inputs!$B$27&lt;&gt;"Ready","PENDING INPUTS",IF(AND(A151&lt;=Inputs!$B$6,AQ151&gt;0),Inputs!G18,0))</f>
        <v>0</v>
      </c>
      <c r="AT151" s="3">
        <f>IF(Inputs!$B$27&lt;&gt;"Ready","PENDING INPUTS",IF(A151&gt;Inputs!$B$6,0,MIN((AQ151+AR151+AS151),IF(Inputs!H18=1,Inputs!D18,MAX(Inputs!F18,ROUND(AQ151*Inputs!E18+AR151+AS151,2))))))</f>
        <v>0</v>
      </c>
      <c r="AU151">
        <f>IF(Inputs!$B$27&lt;&gt;"Ready","PENDING INPUTS",IF(AQ151&lt;=0,99,1+IF(AND(K151&gt;0,OR(Inputs!C14&gt;Inputs!C18,AND(Inputs!C14=Inputs!C18,0&lt;4))),1,0)+IF(AND(S151&gt;0,OR(Inputs!C15&gt;Inputs!C18,AND(Inputs!C15=Inputs!C18,1&lt;4))),1,0)+IF(AND(AA151&gt;0,OR(Inputs!C16&gt;Inputs!C18,AND(Inputs!C16=Inputs!C18,2&lt;4))),1,0)+IF(AND(AI151&gt;0,OR(Inputs!C17&gt;Inputs!C18,AND(Inputs!C17=Inputs!C18,3&lt;4))),1,0)+IF(AND(AY151&gt;0,OR(Inputs!C19&gt;Inputs!C18,AND(Inputs!C19=Inputs!C18,5&lt;4))),1,0)+IF(AND(BG151&gt;0,OR(Inputs!C20&gt;Inputs!C18,AND(Inputs!C20=Inputs!C18,6&lt;4))),1,0)+IF(AND(BO151&gt;0,OR(Inputs!C21&gt;Inputs!C18,AND(Inputs!C21=Inputs!C18,7&lt;4))),1,0)+IF(AND(BW151&gt;0,OR(Inputs!C22&gt;Inputs!C18,AND(Inputs!C22=Inputs!C18,8&lt;4))),1,0)+IF(AND(CE151&gt;0,OR(Inputs!C23&gt;Inputs!C18,AND(Inputs!C23=Inputs!C18,9&lt;4))),1,0)))</f>
        <v>99</v>
      </c>
      <c r="AV151" s="3">
        <f>IF(Inputs!$B$27&lt;&gt;"Ready","PENDING INPUTS",IF(A151&gt;Inputs!$B$6,0,MIN(MAX(0,(AQ151+AR151+AS151)-AT151),MAX(0,C151-D151-(IF(O151&lt;AU151,K151+L151+M151-N151,0)+IF(W151&lt;AU151,S151+T151+U151-V151,0)+IF(AE151&lt;AU151,AA151+AB151+AC151-AD151,0)+IF(AM151&lt;AU151,AI151+AJ151+AK151-AL151,0)+IF(AU151&lt;AU151,AQ151+AR151+AS151-AT151,0)+IF(BC151&lt;AU151,AY151+AZ151+BA151-BB151,0)+IF(BK151&lt;AU151,BG151+BH151+BI151-BJ151,0)+IF(BS151&lt;AU151,BO151+BP151+BQ151-BR151,0)+IF(CA151&lt;AU151,BW151+BX151+BY151-BZ151,0)+IF(CI151&lt;AU151,CE151+CF151+CG151-CH151,0))))))</f>
        <v>0</v>
      </c>
      <c r="AW151" s="3">
        <f>IF(Inputs!$B$27&lt;&gt;"Ready","PENDING INPUTS",MIN((AQ151+AR151+AS151),IF(D151&gt;C151,IF(D151=0,0,AT151*C151/D151),AT151+AV151)))</f>
        <v>0</v>
      </c>
      <c r="AX151" s="3">
        <f>IF(Inputs!$B$27&lt;&gt;"Ready","PENDING INPUTS",MAX(0,(AQ151+AR151+AS151)-AW151))</f>
        <v>0</v>
      </c>
      <c r="AY151" s="3">
        <f>IF(Inputs!$B$27&lt;&gt;"Ready","PENDING INPUTS",BF150)</f>
        <v>0</v>
      </c>
      <c r="AZ151" s="3">
        <f>IF(Inputs!$B$27&lt;&gt;"Ready","PENDING INPUTS",IF(A151&lt;=Inputs!$B$6,ROUND(AY151*Inputs!C19/12,2),0))</f>
        <v>0</v>
      </c>
      <c r="BA151" s="3">
        <f>IF(Inputs!$B$27&lt;&gt;"Ready","PENDING INPUTS",IF(AND(A151&lt;=Inputs!$B$6,AY151&gt;0),Inputs!G19,0))</f>
        <v>0</v>
      </c>
      <c r="BB151" s="3">
        <f>IF(Inputs!$B$27&lt;&gt;"Ready","PENDING INPUTS",IF(A151&gt;Inputs!$B$6,0,MIN((AY151+AZ151+BA151),IF(Inputs!H19=1,Inputs!D19,MAX(Inputs!F19,ROUND(AY151*Inputs!E19+AZ151+BA151,2))))))</f>
        <v>0</v>
      </c>
      <c r="BC151">
        <f>IF(Inputs!$B$27&lt;&gt;"Ready","PENDING INPUTS",IF(AY151&lt;=0,99,1+IF(AND(K151&gt;0,OR(Inputs!C14&gt;Inputs!C19,AND(Inputs!C14=Inputs!C19,0&lt;5))),1,0)+IF(AND(S151&gt;0,OR(Inputs!C15&gt;Inputs!C19,AND(Inputs!C15=Inputs!C19,1&lt;5))),1,0)+IF(AND(AA151&gt;0,OR(Inputs!C16&gt;Inputs!C19,AND(Inputs!C16=Inputs!C19,2&lt;5))),1,0)+IF(AND(AI151&gt;0,OR(Inputs!C17&gt;Inputs!C19,AND(Inputs!C17=Inputs!C19,3&lt;5))),1,0)+IF(AND(AQ151&gt;0,OR(Inputs!C18&gt;Inputs!C19,AND(Inputs!C18=Inputs!C19,4&lt;5))),1,0)+IF(AND(BG151&gt;0,OR(Inputs!C20&gt;Inputs!C19,AND(Inputs!C20=Inputs!C19,6&lt;5))),1,0)+IF(AND(BO151&gt;0,OR(Inputs!C21&gt;Inputs!C19,AND(Inputs!C21=Inputs!C19,7&lt;5))),1,0)+IF(AND(BW151&gt;0,OR(Inputs!C22&gt;Inputs!C19,AND(Inputs!C22=Inputs!C19,8&lt;5))),1,0)+IF(AND(CE151&gt;0,OR(Inputs!C23&gt;Inputs!C19,AND(Inputs!C23=Inputs!C19,9&lt;5))),1,0)))</f>
        <v>99</v>
      </c>
      <c r="BD151" s="3">
        <f>IF(Inputs!$B$27&lt;&gt;"Ready","PENDING INPUTS",IF(A151&gt;Inputs!$B$6,0,MIN(MAX(0,(AY151+AZ151+BA151)-BB151),MAX(0,C151-D151-(IF(O151&lt;BC151,K151+L151+M151-N151,0)+IF(W151&lt;BC151,S151+T151+U151-V151,0)+IF(AE151&lt;BC151,AA151+AB151+AC151-AD151,0)+IF(AM151&lt;BC151,AI151+AJ151+AK151-AL151,0)+IF(AU151&lt;BC151,AQ151+AR151+AS151-AT151,0)+IF(BC151&lt;BC151,AY151+AZ151+BA151-BB151,0)+IF(BK151&lt;BC151,BG151+BH151+BI151-BJ151,0)+IF(BS151&lt;BC151,BO151+BP151+BQ151-BR151,0)+IF(CA151&lt;BC151,BW151+BX151+BY151-BZ151,0)+IF(CI151&lt;BC151,CE151+CF151+CG151-CH151,0))))))</f>
        <v>0</v>
      </c>
      <c r="BE151" s="3">
        <f>IF(Inputs!$B$27&lt;&gt;"Ready","PENDING INPUTS",MIN((AY151+AZ151+BA151),IF(D151&gt;C151,IF(D151=0,0,BB151*C151/D151),BB151+BD151)))</f>
        <v>0</v>
      </c>
      <c r="BF151" s="3">
        <f>IF(Inputs!$B$27&lt;&gt;"Ready","PENDING INPUTS",MAX(0,(AY151+AZ151+BA151)-BE151))</f>
        <v>0</v>
      </c>
      <c r="BG151" s="3">
        <f>IF(Inputs!$B$27&lt;&gt;"Ready","PENDING INPUTS",BN150)</f>
        <v>0</v>
      </c>
      <c r="BH151" s="3">
        <f>IF(Inputs!$B$27&lt;&gt;"Ready","PENDING INPUTS",IF(A151&lt;=Inputs!$B$6,ROUND(BG151*Inputs!C20/12,2),0))</f>
        <v>0</v>
      </c>
      <c r="BI151" s="3">
        <f>IF(Inputs!$B$27&lt;&gt;"Ready","PENDING INPUTS",IF(AND(A151&lt;=Inputs!$B$6,BG151&gt;0),Inputs!G20,0))</f>
        <v>0</v>
      </c>
      <c r="BJ151" s="3">
        <f>IF(Inputs!$B$27&lt;&gt;"Ready","PENDING INPUTS",IF(A151&gt;Inputs!$B$6,0,MIN((BG151+BH151+BI151),IF(Inputs!H20=1,Inputs!D20,MAX(Inputs!F20,ROUND(BG151*Inputs!E20+BH151+BI151,2))))))</f>
        <v>0</v>
      </c>
      <c r="BK151">
        <f>IF(Inputs!$B$27&lt;&gt;"Ready","PENDING INPUTS",IF(BG151&lt;=0,99,1+IF(AND(K151&gt;0,OR(Inputs!C14&gt;Inputs!C20,AND(Inputs!C14=Inputs!C20,0&lt;6))),1,0)+IF(AND(S151&gt;0,OR(Inputs!C15&gt;Inputs!C20,AND(Inputs!C15=Inputs!C20,1&lt;6))),1,0)+IF(AND(AA151&gt;0,OR(Inputs!C16&gt;Inputs!C20,AND(Inputs!C16=Inputs!C20,2&lt;6))),1,0)+IF(AND(AI151&gt;0,OR(Inputs!C17&gt;Inputs!C20,AND(Inputs!C17=Inputs!C20,3&lt;6))),1,0)+IF(AND(AQ151&gt;0,OR(Inputs!C18&gt;Inputs!C20,AND(Inputs!C18=Inputs!C20,4&lt;6))),1,0)+IF(AND(AY151&gt;0,OR(Inputs!C19&gt;Inputs!C20,AND(Inputs!C19=Inputs!C20,5&lt;6))),1,0)+IF(AND(BO151&gt;0,OR(Inputs!C21&gt;Inputs!C20,AND(Inputs!C21=Inputs!C20,7&lt;6))),1,0)+IF(AND(BW151&gt;0,OR(Inputs!C22&gt;Inputs!C20,AND(Inputs!C22=Inputs!C20,8&lt;6))),1,0)+IF(AND(CE151&gt;0,OR(Inputs!C23&gt;Inputs!C20,AND(Inputs!C23=Inputs!C20,9&lt;6))),1,0)))</f>
        <v>99</v>
      </c>
      <c r="BL151" s="3">
        <f>IF(Inputs!$B$27&lt;&gt;"Ready","PENDING INPUTS",IF(A151&gt;Inputs!$B$6,0,MIN(MAX(0,(BG151+BH151+BI151)-BJ151),MAX(0,C151-D151-(IF(O151&lt;BK151,K151+L151+M151-N151,0)+IF(W151&lt;BK151,S151+T151+U151-V151,0)+IF(AE151&lt;BK151,AA151+AB151+AC151-AD151,0)+IF(AM151&lt;BK151,AI151+AJ151+AK151-AL151,0)+IF(AU151&lt;BK151,AQ151+AR151+AS151-AT151,0)+IF(BC151&lt;BK151,AY151+AZ151+BA151-BB151,0)+IF(BK151&lt;BK151,BG151+BH151+BI151-BJ151,0)+IF(BS151&lt;BK151,BO151+BP151+BQ151-BR151,0)+IF(CA151&lt;BK151,BW151+BX151+BY151-BZ151,0)+IF(CI151&lt;BK151,CE151+CF151+CG151-CH151,0))))))</f>
        <v>0</v>
      </c>
      <c r="BM151" s="3">
        <f>IF(Inputs!$B$27&lt;&gt;"Ready","PENDING INPUTS",MIN((BG151+BH151+BI151),IF(D151&gt;C151,IF(D151=0,0,BJ151*C151/D151),BJ151+BL151)))</f>
        <v>0</v>
      </c>
      <c r="BN151" s="3">
        <f>IF(Inputs!$B$27&lt;&gt;"Ready","PENDING INPUTS",MAX(0,(BG151+BH151+BI151)-BM151))</f>
        <v>0</v>
      </c>
      <c r="BO151" s="3">
        <f>IF(Inputs!$B$27&lt;&gt;"Ready","PENDING INPUTS",BV150)</f>
        <v>0</v>
      </c>
      <c r="BP151" s="3">
        <f>IF(Inputs!$B$27&lt;&gt;"Ready","PENDING INPUTS",IF(A151&lt;=Inputs!$B$6,ROUND(BO151*Inputs!C21/12,2),0))</f>
        <v>0</v>
      </c>
      <c r="BQ151" s="3">
        <f>IF(Inputs!$B$27&lt;&gt;"Ready","PENDING INPUTS",IF(AND(A151&lt;=Inputs!$B$6,BO151&gt;0),Inputs!G21,0))</f>
        <v>0</v>
      </c>
      <c r="BR151" s="3">
        <f>IF(Inputs!$B$27&lt;&gt;"Ready","PENDING INPUTS",IF(A151&gt;Inputs!$B$6,0,MIN((BO151+BP151+BQ151),IF(Inputs!H21=1,Inputs!D21,MAX(Inputs!F21,ROUND(BO151*Inputs!E21+BP151+BQ151,2))))))</f>
        <v>0</v>
      </c>
      <c r="BS151">
        <f>IF(Inputs!$B$27&lt;&gt;"Ready","PENDING INPUTS",IF(BO151&lt;=0,99,1+IF(AND(K151&gt;0,OR(Inputs!C14&gt;Inputs!C21,AND(Inputs!C14=Inputs!C21,0&lt;7))),1,0)+IF(AND(S151&gt;0,OR(Inputs!C15&gt;Inputs!C21,AND(Inputs!C15=Inputs!C21,1&lt;7))),1,0)+IF(AND(AA151&gt;0,OR(Inputs!C16&gt;Inputs!C21,AND(Inputs!C16=Inputs!C21,2&lt;7))),1,0)+IF(AND(AI151&gt;0,OR(Inputs!C17&gt;Inputs!C21,AND(Inputs!C17=Inputs!C21,3&lt;7))),1,0)+IF(AND(AQ151&gt;0,OR(Inputs!C18&gt;Inputs!C21,AND(Inputs!C18=Inputs!C21,4&lt;7))),1,0)+IF(AND(AY151&gt;0,OR(Inputs!C19&gt;Inputs!C21,AND(Inputs!C19=Inputs!C21,5&lt;7))),1,0)+IF(AND(BG151&gt;0,OR(Inputs!C20&gt;Inputs!C21,AND(Inputs!C20=Inputs!C21,6&lt;7))),1,0)+IF(AND(BW151&gt;0,OR(Inputs!C22&gt;Inputs!C21,AND(Inputs!C22=Inputs!C21,8&lt;7))),1,0)+IF(AND(CE151&gt;0,OR(Inputs!C23&gt;Inputs!C21,AND(Inputs!C23=Inputs!C21,9&lt;7))),1,0)))</f>
        <v>99</v>
      </c>
      <c r="BT151" s="3">
        <f>IF(Inputs!$B$27&lt;&gt;"Ready","PENDING INPUTS",IF(A151&gt;Inputs!$B$6,0,MIN(MAX(0,(BO151+BP151+BQ151)-BR151),MAX(0,C151-D151-(IF(O151&lt;BS151,K151+L151+M151-N151,0)+IF(W151&lt;BS151,S151+T151+U151-V151,0)+IF(AE151&lt;BS151,AA151+AB151+AC151-AD151,0)+IF(AM151&lt;BS151,AI151+AJ151+AK151-AL151,0)+IF(AU151&lt;BS151,AQ151+AR151+AS151-AT151,0)+IF(BC151&lt;BS151,AY151+AZ151+BA151-BB151,0)+IF(BK151&lt;BS151,BG151+BH151+BI151-BJ151,0)+IF(BS151&lt;BS151,BO151+BP151+BQ151-BR151,0)+IF(CA151&lt;BS151,BW151+BX151+BY151-BZ151,0)+IF(CI151&lt;BS151,CE151+CF151+CG151-CH151,0))))))</f>
        <v>0</v>
      </c>
      <c r="BU151" s="3">
        <f>IF(Inputs!$B$27&lt;&gt;"Ready","PENDING INPUTS",MIN((BO151+BP151+BQ151),IF(D151&gt;C151,IF(D151=0,0,BR151*C151/D151),BR151+BT151)))</f>
        <v>0</v>
      </c>
      <c r="BV151" s="3">
        <f>IF(Inputs!$B$27&lt;&gt;"Ready","PENDING INPUTS",MAX(0,(BO151+BP151+BQ151)-BU151))</f>
        <v>0</v>
      </c>
      <c r="BW151" s="3">
        <f>IF(Inputs!$B$27&lt;&gt;"Ready","PENDING INPUTS",CD150)</f>
        <v>0</v>
      </c>
      <c r="BX151" s="3">
        <f>IF(Inputs!$B$27&lt;&gt;"Ready","PENDING INPUTS",IF(A151&lt;=Inputs!$B$6,ROUND(BW151*Inputs!C22/12,2),0))</f>
        <v>0</v>
      </c>
      <c r="BY151" s="3">
        <f>IF(Inputs!$B$27&lt;&gt;"Ready","PENDING INPUTS",IF(AND(A151&lt;=Inputs!$B$6,BW151&gt;0),Inputs!G22,0))</f>
        <v>0</v>
      </c>
      <c r="BZ151" s="3">
        <f>IF(Inputs!$B$27&lt;&gt;"Ready","PENDING INPUTS",IF(A151&gt;Inputs!$B$6,0,MIN((BW151+BX151+BY151),IF(Inputs!H22=1,Inputs!D22,MAX(Inputs!F22,ROUND(BW151*Inputs!E22+BX151+BY151,2))))))</f>
        <v>0</v>
      </c>
      <c r="CA151">
        <f>IF(Inputs!$B$27&lt;&gt;"Ready","PENDING INPUTS",IF(BW151&lt;=0,99,1+IF(AND(K151&gt;0,OR(Inputs!C14&gt;Inputs!C22,AND(Inputs!C14=Inputs!C22,0&lt;8))),1,0)+IF(AND(S151&gt;0,OR(Inputs!C15&gt;Inputs!C22,AND(Inputs!C15=Inputs!C22,1&lt;8))),1,0)+IF(AND(AA151&gt;0,OR(Inputs!C16&gt;Inputs!C22,AND(Inputs!C16=Inputs!C22,2&lt;8))),1,0)+IF(AND(AI151&gt;0,OR(Inputs!C17&gt;Inputs!C22,AND(Inputs!C17=Inputs!C22,3&lt;8))),1,0)+IF(AND(AQ151&gt;0,OR(Inputs!C18&gt;Inputs!C22,AND(Inputs!C18=Inputs!C22,4&lt;8))),1,0)+IF(AND(AY151&gt;0,OR(Inputs!C19&gt;Inputs!C22,AND(Inputs!C19=Inputs!C22,5&lt;8))),1,0)+IF(AND(BG151&gt;0,OR(Inputs!C20&gt;Inputs!C22,AND(Inputs!C20=Inputs!C22,6&lt;8))),1,0)+IF(AND(BO151&gt;0,OR(Inputs!C21&gt;Inputs!C22,AND(Inputs!C21=Inputs!C22,7&lt;8))),1,0)+IF(AND(CE151&gt;0,OR(Inputs!C23&gt;Inputs!C22,AND(Inputs!C23=Inputs!C22,9&lt;8))),1,0)))</f>
        <v>99</v>
      </c>
      <c r="CB151" s="3">
        <f>IF(Inputs!$B$27&lt;&gt;"Ready","PENDING INPUTS",IF(A151&gt;Inputs!$B$6,0,MIN(MAX(0,(BW151+BX151+BY151)-BZ151),MAX(0,C151-D151-(IF(O151&lt;CA151,K151+L151+M151-N151,0)+IF(W151&lt;CA151,S151+T151+U151-V151,0)+IF(AE151&lt;CA151,AA151+AB151+AC151-AD151,0)+IF(AM151&lt;CA151,AI151+AJ151+AK151-AL151,0)+IF(AU151&lt;CA151,AQ151+AR151+AS151-AT151,0)+IF(BC151&lt;CA151,AY151+AZ151+BA151-BB151,0)+IF(BK151&lt;CA151,BG151+BH151+BI151-BJ151,0)+IF(BS151&lt;CA151,BO151+BP151+BQ151-BR151,0)+IF(CA151&lt;CA151,BW151+BX151+BY151-BZ151,0)+IF(CI151&lt;CA151,CE151+CF151+CG151-CH151,0))))))</f>
        <v>0</v>
      </c>
      <c r="CC151" s="3">
        <f>IF(Inputs!$B$27&lt;&gt;"Ready","PENDING INPUTS",MIN((BW151+BX151+BY151),IF(D151&gt;C151,IF(D151=0,0,BZ151*C151/D151),BZ151+CB151)))</f>
        <v>0</v>
      </c>
      <c r="CD151" s="3">
        <f>IF(Inputs!$B$27&lt;&gt;"Ready","PENDING INPUTS",MAX(0,(BW151+BX151+BY151)-CC151))</f>
        <v>0</v>
      </c>
      <c r="CE151" s="3">
        <f>IF(Inputs!$B$27&lt;&gt;"Ready","PENDING INPUTS",CL150)</f>
        <v>0</v>
      </c>
      <c r="CF151" s="3">
        <f>IF(Inputs!$B$27&lt;&gt;"Ready","PENDING INPUTS",IF(A151&lt;=Inputs!$B$6,ROUND(CE151*Inputs!C23/12,2),0))</f>
        <v>0</v>
      </c>
      <c r="CG151" s="3">
        <f>IF(Inputs!$B$27&lt;&gt;"Ready","PENDING INPUTS",IF(AND(A151&lt;=Inputs!$B$6,CE151&gt;0),Inputs!G23,0))</f>
        <v>0</v>
      </c>
      <c r="CH151" s="3">
        <f>IF(Inputs!$B$27&lt;&gt;"Ready","PENDING INPUTS",IF(A151&gt;Inputs!$B$6,0,MIN((CE151+CF151+CG151),IF(Inputs!H23=1,Inputs!D23,MAX(Inputs!F23,ROUND(CE151*Inputs!E23+CF151+CG151,2))))))</f>
        <v>0</v>
      </c>
      <c r="CI151">
        <f>IF(Inputs!$B$27&lt;&gt;"Ready","PENDING INPUTS",IF(CE151&lt;=0,99,1+IF(AND(K151&gt;0,OR(Inputs!C14&gt;Inputs!C23,AND(Inputs!C14=Inputs!C23,0&lt;9))),1,0)+IF(AND(S151&gt;0,OR(Inputs!C15&gt;Inputs!C23,AND(Inputs!C15=Inputs!C23,1&lt;9))),1,0)+IF(AND(AA151&gt;0,OR(Inputs!C16&gt;Inputs!C23,AND(Inputs!C16=Inputs!C23,2&lt;9))),1,0)+IF(AND(AI151&gt;0,OR(Inputs!C17&gt;Inputs!C23,AND(Inputs!C17=Inputs!C23,3&lt;9))),1,0)+IF(AND(AQ151&gt;0,OR(Inputs!C18&gt;Inputs!C23,AND(Inputs!C18=Inputs!C23,4&lt;9))),1,0)+IF(AND(AY151&gt;0,OR(Inputs!C19&gt;Inputs!C23,AND(Inputs!C19=Inputs!C23,5&lt;9))),1,0)+IF(AND(BG151&gt;0,OR(Inputs!C20&gt;Inputs!C23,AND(Inputs!C20=Inputs!C23,6&lt;9))),1,0)+IF(AND(BO151&gt;0,OR(Inputs!C21&gt;Inputs!C23,AND(Inputs!C21=Inputs!C23,7&lt;9))),1,0)+IF(AND(BW151&gt;0,OR(Inputs!C22&gt;Inputs!C23,AND(Inputs!C22=Inputs!C23,8&lt;9))),1,0)))</f>
        <v>99</v>
      </c>
      <c r="CJ151" s="3">
        <f>IF(Inputs!$B$27&lt;&gt;"Ready","PENDING INPUTS",IF(A151&gt;Inputs!$B$6,0,MIN(MAX(0,(CE151+CF151+CG151)-CH151),MAX(0,C151-D151-(IF(O151&lt;CI151,K151+L151+M151-N151,0)+IF(W151&lt;CI151,S151+T151+U151-V151,0)+IF(AE151&lt;CI151,AA151+AB151+AC151-AD151,0)+IF(AM151&lt;CI151,AI151+AJ151+AK151-AL151,0)+IF(AU151&lt;CI151,AQ151+AR151+AS151-AT151,0)+IF(BC151&lt;CI151,AY151+AZ151+BA151-BB151,0)+IF(BK151&lt;CI151,BG151+BH151+BI151-BJ151,0)+IF(BS151&lt;CI151,BO151+BP151+BQ151-BR151,0)+IF(CA151&lt;CI151,BW151+BX151+BY151-BZ151,0)+IF(CI151&lt;CI151,CE151+CF151+CG151-CH151,0))))))</f>
        <v>0</v>
      </c>
      <c r="CK151" s="3">
        <f>IF(Inputs!$B$27&lt;&gt;"Ready","PENDING INPUTS",MIN((CE151+CF151+CG151),IF(D151&gt;C151,IF(D151=0,0,CH151*C151/D151),CH151+CJ151)))</f>
        <v>0</v>
      </c>
      <c r="CL151" s="3">
        <f>IF(Inputs!$B$27&lt;&gt;"Ready","PENDING INPUTS",MAX(0,(CE151+CF151+CG151)-CK151))</f>
        <v>0</v>
      </c>
    </row>
    <row r="152" spans="1:90" ht="27.95" customHeight="1" x14ac:dyDescent="0.25">
      <c r="A152">
        <v>148</v>
      </c>
      <c r="B152" s="13">
        <f>IF(Inputs!$B$27&lt;&gt;"Ready","PENDING INPUTS",EDATE(Inputs!$B$5,A152-1))</f>
        <v>50771</v>
      </c>
      <c r="C152" s="3">
        <f>IF(Inputs!$B$27&lt;&gt;"Ready","PENDING INPUTS",IF(A152&lt;=Inputs!$B$6,MAX(0,Inputs!$B$4+IF(A152=Inputs!$B$7,Inputs!$B$8,0)+IF(A152=Inputs!$B$9,Inputs!$B$10,0)),0))</f>
        <v>0</v>
      </c>
      <c r="D152" s="3">
        <f>IF(Inputs!$B$27&lt;&gt;"Ready","PENDING INPUTS",SUM(N152,V152,AD152,AL152,AT152,BB152,BJ152,BR152,BZ152,CH152))</f>
        <v>0</v>
      </c>
      <c r="E152" s="3">
        <f>IF(Inputs!$B$27&lt;&gt;"Ready","PENDING INPUTS",MAX(0,D152-C152))</f>
        <v>0</v>
      </c>
      <c r="F152" s="3">
        <f>IF(Inputs!$B$27&lt;&gt;"Ready","PENDING INPUTS",SUM(Q152,Y152,AG152,AO152,AW152,BE152,BM152,BU152,CC152,CK152))</f>
        <v>0</v>
      </c>
      <c r="G152" s="3">
        <f>IF(Inputs!$B$27&lt;&gt;"Ready","PENDING INPUTS",SUM(L152,T152,AB152,AJ152,AR152,AZ152,BH152,BP152,BX152,CF152))</f>
        <v>0</v>
      </c>
      <c r="H152" s="3">
        <f>IF(Inputs!$B$27&lt;&gt;"Ready","PENDING INPUTS",SUM(M152,U152,AC152,AK152,AS152,BA152,BI152,BQ152,BY152,CG152))</f>
        <v>0</v>
      </c>
      <c r="I152" s="3">
        <f>IF(Inputs!$B$27&lt;&gt;"Ready","PENDING INPUTS",SUM(R152,Z152,AH152,AP152,AX152,BF152,BN152,BV152,CD152,CL152))</f>
        <v>0</v>
      </c>
      <c r="J152" t="str">
        <f>IF(Inputs!$B$27&lt;&gt;"Ready","PENDING INPUTS",IF(A152&gt;Inputs!$B$6,"Beyond horizon",IF(E152&gt;0.005,"MINIMUM SHORTFALL",IF(I152&lt;0.005,"Paid off","In progress"))))</f>
        <v>Beyond horizon</v>
      </c>
      <c r="K152" s="3">
        <f>IF(Inputs!$B$27&lt;&gt;"Ready","PENDING INPUTS",R151)</f>
        <v>0</v>
      </c>
      <c r="L152" s="3">
        <f>IF(Inputs!$B$27&lt;&gt;"Ready","PENDING INPUTS",IF(A152&lt;=Inputs!$B$6,ROUND(K152*Inputs!C14/12,2),0))</f>
        <v>0</v>
      </c>
      <c r="M152" s="3">
        <f>IF(Inputs!$B$27&lt;&gt;"Ready","PENDING INPUTS",IF(AND(A152&lt;=Inputs!$B$6,K152&gt;0),Inputs!G14,0))</f>
        <v>0</v>
      </c>
      <c r="N152" s="3">
        <f>IF(Inputs!$B$27&lt;&gt;"Ready","PENDING INPUTS",IF(A152&gt;Inputs!$B$6,0,MIN((K152+L152+M152),IF(Inputs!H14=1,Inputs!D14,MAX(Inputs!F14,ROUND(K152*Inputs!E14+L152+M152,2))))))</f>
        <v>0</v>
      </c>
      <c r="O152">
        <f>IF(Inputs!$B$27&lt;&gt;"Ready","PENDING INPUTS",IF(K152&lt;=0,99,1+IF(AND(S152&gt;0,OR(Inputs!C15&gt;Inputs!C14,AND(Inputs!C15=Inputs!C14,1&lt;0))),1,0)+IF(AND(AA152&gt;0,OR(Inputs!C16&gt;Inputs!C14,AND(Inputs!C16=Inputs!C14,2&lt;0))),1,0)+IF(AND(AI152&gt;0,OR(Inputs!C17&gt;Inputs!C14,AND(Inputs!C17=Inputs!C14,3&lt;0))),1,0)+IF(AND(AQ152&gt;0,OR(Inputs!C18&gt;Inputs!C14,AND(Inputs!C18=Inputs!C14,4&lt;0))),1,0)+IF(AND(AY152&gt;0,OR(Inputs!C19&gt;Inputs!C14,AND(Inputs!C19=Inputs!C14,5&lt;0))),1,0)+IF(AND(BG152&gt;0,OR(Inputs!C20&gt;Inputs!C14,AND(Inputs!C20=Inputs!C14,6&lt;0))),1,0)+IF(AND(BO152&gt;0,OR(Inputs!C21&gt;Inputs!C14,AND(Inputs!C21=Inputs!C14,7&lt;0))),1,0)+IF(AND(BW152&gt;0,OR(Inputs!C22&gt;Inputs!C14,AND(Inputs!C22=Inputs!C14,8&lt;0))),1,0)+IF(AND(CE152&gt;0,OR(Inputs!C23&gt;Inputs!C14,AND(Inputs!C23=Inputs!C14,9&lt;0))),1,0)))</f>
        <v>99</v>
      </c>
      <c r="P152" s="3">
        <f>IF(Inputs!$B$27&lt;&gt;"Ready","PENDING INPUTS",IF(A152&gt;Inputs!$B$6,0,MIN(MAX(0,(K152+L152+M152)-N152),MAX(0,C152-D152-(IF(O152&lt;O152,K152+L152+M152-N152,0)+IF(W152&lt;O152,S152+T152+U152-V152,0)+IF(AE152&lt;O152,AA152+AB152+AC152-AD152,0)+IF(AM152&lt;O152,AI152+AJ152+AK152-AL152,0)+IF(AU152&lt;O152,AQ152+AR152+AS152-AT152,0)+IF(BC152&lt;O152,AY152+AZ152+BA152-BB152,0)+IF(BK152&lt;O152,BG152+BH152+BI152-BJ152,0)+IF(BS152&lt;O152,BO152+BP152+BQ152-BR152,0)+IF(CA152&lt;O152,BW152+BX152+BY152-BZ152,0)+IF(CI152&lt;O152,CE152+CF152+CG152-CH152,0))))))</f>
        <v>0</v>
      </c>
      <c r="Q152" s="3">
        <f>IF(Inputs!$B$27&lt;&gt;"Ready","PENDING INPUTS",MIN((K152+L152+M152),IF(D152&gt;C152,IF(D152=0,0,N152*C152/D152),N152+P152)))</f>
        <v>0</v>
      </c>
      <c r="R152" s="3">
        <f>IF(Inputs!$B$27&lt;&gt;"Ready","PENDING INPUTS",MAX(0,(K152+L152+M152)-Q152))</f>
        <v>0</v>
      </c>
      <c r="S152" s="3">
        <f>IF(Inputs!$B$27&lt;&gt;"Ready","PENDING INPUTS",Z151)</f>
        <v>0</v>
      </c>
      <c r="T152" s="3">
        <f>IF(Inputs!$B$27&lt;&gt;"Ready","PENDING INPUTS",IF(A152&lt;=Inputs!$B$6,ROUND(S152*Inputs!C15/12,2),0))</f>
        <v>0</v>
      </c>
      <c r="U152" s="3">
        <f>IF(Inputs!$B$27&lt;&gt;"Ready","PENDING INPUTS",IF(AND(A152&lt;=Inputs!$B$6,S152&gt;0),Inputs!G15,0))</f>
        <v>0</v>
      </c>
      <c r="V152" s="3">
        <f>IF(Inputs!$B$27&lt;&gt;"Ready","PENDING INPUTS",IF(A152&gt;Inputs!$B$6,0,MIN((S152+T152+U152),IF(Inputs!H15=1,Inputs!D15,MAX(Inputs!F15,ROUND(S152*Inputs!E15+T152+U152,2))))))</f>
        <v>0</v>
      </c>
      <c r="W152">
        <f>IF(Inputs!$B$27&lt;&gt;"Ready","PENDING INPUTS",IF(S152&lt;=0,99,1+IF(AND(K152&gt;0,OR(Inputs!C14&gt;Inputs!C15,AND(Inputs!C14=Inputs!C15,0&lt;1))),1,0)+IF(AND(AA152&gt;0,OR(Inputs!C16&gt;Inputs!C15,AND(Inputs!C16=Inputs!C15,2&lt;1))),1,0)+IF(AND(AI152&gt;0,OR(Inputs!C17&gt;Inputs!C15,AND(Inputs!C17=Inputs!C15,3&lt;1))),1,0)+IF(AND(AQ152&gt;0,OR(Inputs!C18&gt;Inputs!C15,AND(Inputs!C18=Inputs!C15,4&lt;1))),1,0)+IF(AND(AY152&gt;0,OR(Inputs!C19&gt;Inputs!C15,AND(Inputs!C19=Inputs!C15,5&lt;1))),1,0)+IF(AND(BG152&gt;0,OR(Inputs!C20&gt;Inputs!C15,AND(Inputs!C20=Inputs!C15,6&lt;1))),1,0)+IF(AND(BO152&gt;0,OR(Inputs!C21&gt;Inputs!C15,AND(Inputs!C21=Inputs!C15,7&lt;1))),1,0)+IF(AND(BW152&gt;0,OR(Inputs!C22&gt;Inputs!C15,AND(Inputs!C22=Inputs!C15,8&lt;1))),1,0)+IF(AND(CE152&gt;0,OR(Inputs!C23&gt;Inputs!C15,AND(Inputs!C23=Inputs!C15,9&lt;1))),1,0)))</f>
        <v>99</v>
      </c>
      <c r="X152" s="3">
        <f>IF(Inputs!$B$27&lt;&gt;"Ready","PENDING INPUTS",IF(A152&gt;Inputs!$B$6,0,MIN(MAX(0,(S152+T152+U152)-V152),MAX(0,C152-D152-(IF(O152&lt;W152,K152+L152+M152-N152,0)+IF(W152&lt;W152,S152+T152+U152-V152,0)+IF(AE152&lt;W152,AA152+AB152+AC152-AD152,0)+IF(AM152&lt;W152,AI152+AJ152+AK152-AL152,0)+IF(AU152&lt;W152,AQ152+AR152+AS152-AT152,0)+IF(BC152&lt;W152,AY152+AZ152+BA152-BB152,0)+IF(BK152&lt;W152,BG152+BH152+BI152-BJ152,0)+IF(BS152&lt;W152,BO152+BP152+BQ152-BR152,0)+IF(CA152&lt;W152,BW152+BX152+BY152-BZ152,0)+IF(CI152&lt;W152,CE152+CF152+CG152-CH152,0))))))</f>
        <v>0</v>
      </c>
      <c r="Y152" s="3">
        <f>IF(Inputs!$B$27&lt;&gt;"Ready","PENDING INPUTS",MIN((S152+T152+U152),IF(D152&gt;C152,IF(D152=0,0,V152*C152/D152),V152+X152)))</f>
        <v>0</v>
      </c>
      <c r="Z152" s="3">
        <f>IF(Inputs!$B$27&lt;&gt;"Ready","PENDING INPUTS",MAX(0,(S152+T152+U152)-Y152))</f>
        <v>0</v>
      </c>
      <c r="AA152" s="3">
        <f>IF(Inputs!$B$27&lt;&gt;"Ready","PENDING INPUTS",AH151)</f>
        <v>0</v>
      </c>
      <c r="AB152" s="3">
        <f>IF(Inputs!$B$27&lt;&gt;"Ready","PENDING INPUTS",IF(A152&lt;=Inputs!$B$6,ROUND(AA152*Inputs!C16/12,2),0))</f>
        <v>0</v>
      </c>
      <c r="AC152" s="3">
        <f>IF(Inputs!$B$27&lt;&gt;"Ready","PENDING INPUTS",IF(AND(A152&lt;=Inputs!$B$6,AA152&gt;0),Inputs!G16,0))</f>
        <v>0</v>
      </c>
      <c r="AD152" s="3">
        <f>IF(Inputs!$B$27&lt;&gt;"Ready","PENDING INPUTS",IF(A152&gt;Inputs!$B$6,0,MIN((AA152+AB152+AC152),IF(Inputs!H16=1,Inputs!D16,MAX(Inputs!F16,ROUND(AA152*Inputs!E16+AB152+AC152,2))))))</f>
        <v>0</v>
      </c>
      <c r="AE152">
        <f>IF(Inputs!$B$27&lt;&gt;"Ready","PENDING INPUTS",IF(AA152&lt;=0,99,1+IF(AND(K152&gt;0,OR(Inputs!C14&gt;Inputs!C16,AND(Inputs!C14=Inputs!C16,0&lt;2))),1,0)+IF(AND(S152&gt;0,OR(Inputs!C15&gt;Inputs!C16,AND(Inputs!C15=Inputs!C16,1&lt;2))),1,0)+IF(AND(AI152&gt;0,OR(Inputs!C17&gt;Inputs!C16,AND(Inputs!C17=Inputs!C16,3&lt;2))),1,0)+IF(AND(AQ152&gt;0,OR(Inputs!C18&gt;Inputs!C16,AND(Inputs!C18=Inputs!C16,4&lt;2))),1,0)+IF(AND(AY152&gt;0,OR(Inputs!C19&gt;Inputs!C16,AND(Inputs!C19=Inputs!C16,5&lt;2))),1,0)+IF(AND(BG152&gt;0,OR(Inputs!C20&gt;Inputs!C16,AND(Inputs!C20=Inputs!C16,6&lt;2))),1,0)+IF(AND(BO152&gt;0,OR(Inputs!C21&gt;Inputs!C16,AND(Inputs!C21=Inputs!C16,7&lt;2))),1,0)+IF(AND(BW152&gt;0,OR(Inputs!C22&gt;Inputs!C16,AND(Inputs!C22=Inputs!C16,8&lt;2))),1,0)+IF(AND(CE152&gt;0,OR(Inputs!C23&gt;Inputs!C16,AND(Inputs!C23=Inputs!C16,9&lt;2))),1,0)))</f>
        <v>99</v>
      </c>
      <c r="AF152" s="3">
        <f>IF(Inputs!$B$27&lt;&gt;"Ready","PENDING INPUTS",IF(A152&gt;Inputs!$B$6,0,MIN(MAX(0,(AA152+AB152+AC152)-AD152),MAX(0,C152-D152-(IF(O152&lt;AE152,K152+L152+M152-N152,0)+IF(W152&lt;AE152,S152+T152+U152-V152,0)+IF(AE152&lt;AE152,AA152+AB152+AC152-AD152,0)+IF(AM152&lt;AE152,AI152+AJ152+AK152-AL152,0)+IF(AU152&lt;AE152,AQ152+AR152+AS152-AT152,0)+IF(BC152&lt;AE152,AY152+AZ152+BA152-BB152,0)+IF(BK152&lt;AE152,BG152+BH152+BI152-BJ152,0)+IF(BS152&lt;AE152,BO152+BP152+BQ152-BR152,0)+IF(CA152&lt;AE152,BW152+BX152+BY152-BZ152,0)+IF(CI152&lt;AE152,CE152+CF152+CG152-CH152,0))))))</f>
        <v>0</v>
      </c>
      <c r="AG152" s="3">
        <f>IF(Inputs!$B$27&lt;&gt;"Ready","PENDING INPUTS",MIN((AA152+AB152+AC152),IF(D152&gt;C152,IF(D152=0,0,AD152*C152/D152),AD152+AF152)))</f>
        <v>0</v>
      </c>
      <c r="AH152" s="3">
        <f>IF(Inputs!$B$27&lt;&gt;"Ready","PENDING INPUTS",MAX(0,(AA152+AB152+AC152)-AG152))</f>
        <v>0</v>
      </c>
      <c r="AI152" s="3">
        <f>IF(Inputs!$B$27&lt;&gt;"Ready","PENDING INPUTS",AP151)</f>
        <v>0</v>
      </c>
      <c r="AJ152" s="3">
        <f>IF(Inputs!$B$27&lt;&gt;"Ready","PENDING INPUTS",IF(A152&lt;=Inputs!$B$6,ROUND(AI152*Inputs!C17/12,2),0))</f>
        <v>0</v>
      </c>
      <c r="AK152" s="3">
        <f>IF(Inputs!$B$27&lt;&gt;"Ready","PENDING INPUTS",IF(AND(A152&lt;=Inputs!$B$6,AI152&gt;0),Inputs!G17,0))</f>
        <v>0</v>
      </c>
      <c r="AL152" s="3">
        <f>IF(Inputs!$B$27&lt;&gt;"Ready","PENDING INPUTS",IF(A152&gt;Inputs!$B$6,0,MIN((AI152+AJ152+AK152),IF(Inputs!H17=1,Inputs!D17,MAX(Inputs!F17,ROUND(AI152*Inputs!E17+AJ152+AK152,2))))))</f>
        <v>0</v>
      </c>
      <c r="AM152">
        <f>IF(Inputs!$B$27&lt;&gt;"Ready","PENDING INPUTS",IF(AI152&lt;=0,99,1+IF(AND(K152&gt;0,OR(Inputs!C14&gt;Inputs!C17,AND(Inputs!C14=Inputs!C17,0&lt;3))),1,0)+IF(AND(S152&gt;0,OR(Inputs!C15&gt;Inputs!C17,AND(Inputs!C15=Inputs!C17,1&lt;3))),1,0)+IF(AND(AA152&gt;0,OR(Inputs!C16&gt;Inputs!C17,AND(Inputs!C16=Inputs!C17,2&lt;3))),1,0)+IF(AND(AQ152&gt;0,OR(Inputs!C18&gt;Inputs!C17,AND(Inputs!C18=Inputs!C17,4&lt;3))),1,0)+IF(AND(AY152&gt;0,OR(Inputs!C19&gt;Inputs!C17,AND(Inputs!C19=Inputs!C17,5&lt;3))),1,0)+IF(AND(BG152&gt;0,OR(Inputs!C20&gt;Inputs!C17,AND(Inputs!C20=Inputs!C17,6&lt;3))),1,0)+IF(AND(BO152&gt;0,OR(Inputs!C21&gt;Inputs!C17,AND(Inputs!C21=Inputs!C17,7&lt;3))),1,0)+IF(AND(BW152&gt;0,OR(Inputs!C22&gt;Inputs!C17,AND(Inputs!C22=Inputs!C17,8&lt;3))),1,0)+IF(AND(CE152&gt;0,OR(Inputs!C23&gt;Inputs!C17,AND(Inputs!C23=Inputs!C17,9&lt;3))),1,0)))</f>
        <v>99</v>
      </c>
      <c r="AN152" s="3">
        <f>IF(Inputs!$B$27&lt;&gt;"Ready","PENDING INPUTS",IF(A152&gt;Inputs!$B$6,0,MIN(MAX(0,(AI152+AJ152+AK152)-AL152),MAX(0,C152-D152-(IF(O152&lt;AM152,K152+L152+M152-N152,0)+IF(W152&lt;AM152,S152+T152+U152-V152,0)+IF(AE152&lt;AM152,AA152+AB152+AC152-AD152,0)+IF(AM152&lt;AM152,AI152+AJ152+AK152-AL152,0)+IF(AU152&lt;AM152,AQ152+AR152+AS152-AT152,0)+IF(BC152&lt;AM152,AY152+AZ152+BA152-BB152,0)+IF(BK152&lt;AM152,BG152+BH152+BI152-BJ152,0)+IF(BS152&lt;AM152,BO152+BP152+BQ152-BR152,0)+IF(CA152&lt;AM152,BW152+BX152+BY152-BZ152,0)+IF(CI152&lt;AM152,CE152+CF152+CG152-CH152,0))))))</f>
        <v>0</v>
      </c>
      <c r="AO152" s="3">
        <f>IF(Inputs!$B$27&lt;&gt;"Ready","PENDING INPUTS",MIN((AI152+AJ152+AK152),IF(D152&gt;C152,IF(D152=0,0,AL152*C152/D152),AL152+AN152)))</f>
        <v>0</v>
      </c>
      <c r="AP152" s="3">
        <f>IF(Inputs!$B$27&lt;&gt;"Ready","PENDING INPUTS",MAX(0,(AI152+AJ152+AK152)-AO152))</f>
        <v>0</v>
      </c>
      <c r="AQ152" s="3">
        <f>IF(Inputs!$B$27&lt;&gt;"Ready","PENDING INPUTS",AX151)</f>
        <v>0</v>
      </c>
      <c r="AR152" s="3">
        <f>IF(Inputs!$B$27&lt;&gt;"Ready","PENDING INPUTS",IF(A152&lt;=Inputs!$B$6,ROUND(AQ152*Inputs!C18/12,2),0))</f>
        <v>0</v>
      </c>
      <c r="AS152" s="3">
        <f>IF(Inputs!$B$27&lt;&gt;"Ready","PENDING INPUTS",IF(AND(A152&lt;=Inputs!$B$6,AQ152&gt;0),Inputs!G18,0))</f>
        <v>0</v>
      </c>
      <c r="AT152" s="3">
        <f>IF(Inputs!$B$27&lt;&gt;"Ready","PENDING INPUTS",IF(A152&gt;Inputs!$B$6,0,MIN((AQ152+AR152+AS152),IF(Inputs!H18=1,Inputs!D18,MAX(Inputs!F18,ROUND(AQ152*Inputs!E18+AR152+AS152,2))))))</f>
        <v>0</v>
      </c>
      <c r="AU152">
        <f>IF(Inputs!$B$27&lt;&gt;"Ready","PENDING INPUTS",IF(AQ152&lt;=0,99,1+IF(AND(K152&gt;0,OR(Inputs!C14&gt;Inputs!C18,AND(Inputs!C14=Inputs!C18,0&lt;4))),1,0)+IF(AND(S152&gt;0,OR(Inputs!C15&gt;Inputs!C18,AND(Inputs!C15=Inputs!C18,1&lt;4))),1,0)+IF(AND(AA152&gt;0,OR(Inputs!C16&gt;Inputs!C18,AND(Inputs!C16=Inputs!C18,2&lt;4))),1,0)+IF(AND(AI152&gt;0,OR(Inputs!C17&gt;Inputs!C18,AND(Inputs!C17=Inputs!C18,3&lt;4))),1,0)+IF(AND(AY152&gt;0,OR(Inputs!C19&gt;Inputs!C18,AND(Inputs!C19=Inputs!C18,5&lt;4))),1,0)+IF(AND(BG152&gt;0,OR(Inputs!C20&gt;Inputs!C18,AND(Inputs!C20=Inputs!C18,6&lt;4))),1,0)+IF(AND(BO152&gt;0,OR(Inputs!C21&gt;Inputs!C18,AND(Inputs!C21=Inputs!C18,7&lt;4))),1,0)+IF(AND(BW152&gt;0,OR(Inputs!C22&gt;Inputs!C18,AND(Inputs!C22=Inputs!C18,8&lt;4))),1,0)+IF(AND(CE152&gt;0,OR(Inputs!C23&gt;Inputs!C18,AND(Inputs!C23=Inputs!C18,9&lt;4))),1,0)))</f>
        <v>99</v>
      </c>
      <c r="AV152" s="3">
        <f>IF(Inputs!$B$27&lt;&gt;"Ready","PENDING INPUTS",IF(A152&gt;Inputs!$B$6,0,MIN(MAX(0,(AQ152+AR152+AS152)-AT152),MAX(0,C152-D152-(IF(O152&lt;AU152,K152+L152+M152-N152,0)+IF(W152&lt;AU152,S152+T152+U152-V152,0)+IF(AE152&lt;AU152,AA152+AB152+AC152-AD152,0)+IF(AM152&lt;AU152,AI152+AJ152+AK152-AL152,0)+IF(AU152&lt;AU152,AQ152+AR152+AS152-AT152,0)+IF(BC152&lt;AU152,AY152+AZ152+BA152-BB152,0)+IF(BK152&lt;AU152,BG152+BH152+BI152-BJ152,0)+IF(BS152&lt;AU152,BO152+BP152+BQ152-BR152,0)+IF(CA152&lt;AU152,BW152+BX152+BY152-BZ152,0)+IF(CI152&lt;AU152,CE152+CF152+CG152-CH152,0))))))</f>
        <v>0</v>
      </c>
      <c r="AW152" s="3">
        <f>IF(Inputs!$B$27&lt;&gt;"Ready","PENDING INPUTS",MIN((AQ152+AR152+AS152),IF(D152&gt;C152,IF(D152=0,0,AT152*C152/D152),AT152+AV152)))</f>
        <v>0</v>
      </c>
      <c r="AX152" s="3">
        <f>IF(Inputs!$B$27&lt;&gt;"Ready","PENDING INPUTS",MAX(0,(AQ152+AR152+AS152)-AW152))</f>
        <v>0</v>
      </c>
      <c r="AY152" s="3">
        <f>IF(Inputs!$B$27&lt;&gt;"Ready","PENDING INPUTS",BF151)</f>
        <v>0</v>
      </c>
      <c r="AZ152" s="3">
        <f>IF(Inputs!$B$27&lt;&gt;"Ready","PENDING INPUTS",IF(A152&lt;=Inputs!$B$6,ROUND(AY152*Inputs!C19/12,2),0))</f>
        <v>0</v>
      </c>
      <c r="BA152" s="3">
        <f>IF(Inputs!$B$27&lt;&gt;"Ready","PENDING INPUTS",IF(AND(A152&lt;=Inputs!$B$6,AY152&gt;0),Inputs!G19,0))</f>
        <v>0</v>
      </c>
      <c r="BB152" s="3">
        <f>IF(Inputs!$B$27&lt;&gt;"Ready","PENDING INPUTS",IF(A152&gt;Inputs!$B$6,0,MIN((AY152+AZ152+BA152),IF(Inputs!H19=1,Inputs!D19,MAX(Inputs!F19,ROUND(AY152*Inputs!E19+AZ152+BA152,2))))))</f>
        <v>0</v>
      </c>
      <c r="BC152">
        <f>IF(Inputs!$B$27&lt;&gt;"Ready","PENDING INPUTS",IF(AY152&lt;=0,99,1+IF(AND(K152&gt;0,OR(Inputs!C14&gt;Inputs!C19,AND(Inputs!C14=Inputs!C19,0&lt;5))),1,0)+IF(AND(S152&gt;0,OR(Inputs!C15&gt;Inputs!C19,AND(Inputs!C15=Inputs!C19,1&lt;5))),1,0)+IF(AND(AA152&gt;0,OR(Inputs!C16&gt;Inputs!C19,AND(Inputs!C16=Inputs!C19,2&lt;5))),1,0)+IF(AND(AI152&gt;0,OR(Inputs!C17&gt;Inputs!C19,AND(Inputs!C17=Inputs!C19,3&lt;5))),1,0)+IF(AND(AQ152&gt;0,OR(Inputs!C18&gt;Inputs!C19,AND(Inputs!C18=Inputs!C19,4&lt;5))),1,0)+IF(AND(BG152&gt;0,OR(Inputs!C20&gt;Inputs!C19,AND(Inputs!C20=Inputs!C19,6&lt;5))),1,0)+IF(AND(BO152&gt;0,OR(Inputs!C21&gt;Inputs!C19,AND(Inputs!C21=Inputs!C19,7&lt;5))),1,0)+IF(AND(BW152&gt;0,OR(Inputs!C22&gt;Inputs!C19,AND(Inputs!C22=Inputs!C19,8&lt;5))),1,0)+IF(AND(CE152&gt;0,OR(Inputs!C23&gt;Inputs!C19,AND(Inputs!C23=Inputs!C19,9&lt;5))),1,0)))</f>
        <v>99</v>
      </c>
      <c r="BD152" s="3">
        <f>IF(Inputs!$B$27&lt;&gt;"Ready","PENDING INPUTS",IF(A152&gt;Inputs!$B$6,0,MIN(MAX(0,(AY152+AZ152+BA152)-BB152),MAX(0,C152-D152-(IF(O152&lt;BC152,K152+L152+M152-N152,0)+IF(W152&lt;BC152,S152+T152+U152-V152,0)+IF(AE152&lt;BC152,AA152+AB152+AC152-AD152,0)+IF(AM152&lt;BC152,AI152+AJ152+AK152-AL152,0)+IF(AU152&lt;BC152,AQ152+AR152+AS152-AT152,0)+IF(BC152&lt;BC152,AY152+AZ152+BA152-BB152,0)+IF(BK152&lt;BC152,BG152+BH152+BI152-BJ152,0)+IF(BS152&lt;BC152,BO152+BP152+BQ152-BR152,0)+IF(CA152&lt;BC152,BW152+BX152+BY152-BZ152,0)+IF(CI152&lt;BC152,CE152+CF152+CG152-CH152,0))))))</f>
        <v>0</v>
      </c>
      <c r="BE152" s="3">
        <f>IF(Inputs!$B$27&lt;&gt;"Ready","PENDING INPUTS",MIN((AY152+AZ152+BA152),IF(D152&gt;C152,IF(D152=0,0,BB152*C152/D152),BB152+BD152)))</f>
        <v>0</v>
      </c>
      <c r="BF152" s="3">
        <f>IF(Inputs!$B$27&lt;&gt;"Ready","PENDING INPUTS",MAX(0,(AY152+AZ152+BA152)-BE152))</f>
        <v>0</v>
      </c>
      <c r="BG152" s="3">
        <f>IF(Inputs!$B$27&lt;&gt;"Ready","PENDING INPUTS",BN151)</f>
        <v>0</v>
      </c>
      <c r="BH152" s="3">
        <f>IF(Inputs!$B$27&lt;&gt;"Ready","PENDING INPUTS",IF(A152&lt;=Inputs!$B$6,ROUND(BG152*Inputs!C20/12,2),0))</f>
        <v>0</v>
      </c>
      <c r="BI152" s="3">
        <f>IF(Inputs!$B$27&lt;&gt;"Ready","PENDING INPUTS",IF(AND(A152&lt;=Inputs!$B$6,BG152&gt;0),Inputs!G20,0))</f>
        <v>0</v>
      </c>
      <c r="BJ152" s="3">
        <f>IF(Inputs!$B$27&lt;&gt;"Ready","PENDING INPUTS",IF(A152&gt;Inputs!$B$6,0,MIN((BG152+BH152+BI152),IF(Inputs!H20=1,Inputs!D20,MAX(Inputs!F20,ROUND(BG152*Inputs!E20+BH152+BI152,2))))))</f>
        <v>0</v>
      </c>
      <c r="BK152">
        <f>IF(Inputs!$B$27&lt;&gt;"Ready","PENDING INPUTS",IF(BG152&lt;=0,99,1+IF(AND(K152&gt;0,OR(Inputs!C14&gt;Inputs!C20,AND(Inputs!C14=Inputs!C20,0&lt;6))),1,0)+IF(AND(S152&gt;0,OR(Inputs!C15&gt;Inputs!C20,AND(Inputs!C15=Inputs!C20,1&lt;6))),1,0)+IF(AND(AA152&gt;0,OR(Inputs!C16&gt;Inputs!C20,AND(Inputs!C16=Inputs!C20,2&lt;6))),1,0)+IF(AND(AI152&gt;0,OR(Inputs!C17&gt;Inputs!C20,AND(Inputs!C17=Inputs!C20,3&lt;6))),1,0)+IF(AND(AQ152&gt;0,OR(Inputs!C18&gt;Inputs!C20,AND(Inputs!C18=Inputs!C20,4&lt;6))),1,0)+IF(AND(AY152&gt;0,OR(Inputs!C19&gt;Inputs!C20,AND(Inputs!C19=Inputs!C20,5&lt;6))),1,0)+IF(AND(BO152&gt;0,OR(Inputs!C21&gt;Inputs!C20,AND(Inputs!C21=Inputs!C20,7&lt;6))),1,0)+IF(AND(BW152&gt;0,OR(Inputs!C22&gt;Inputs!C20,AND(Inputs!C22=Inputs!C20,8&lt;6))),1,0)+IF(AND(CE152&gt;0,OR(Inputs!C23&gt;Inputs!C20,AND(Inputs!C23=Inputs!C20,9&lt;6))),1,0)))</f>
        <v>99</v>
      </c>
      <c r="BL152" s="3">
        <f>IF(Inputs!$B$27&lt;&gt;"Ready","PENDING INPUTS",IF(A152&gt;Inputs!$B$6,0,MIN(MAX(0,(BG152+BH152+BI152)-BJ152),MAX(0,C152-D152-(IF(O152&lt;BK152,K152+L152+M152-N152,0)+IF(W152&lt;BK152,S152+T152+U152-V152,0)+IF(AE152&lt;BK152,AA152+AB152+AC152-AD152,0)+IF(AM152&lt;BK152,AI152+AJ152+AK152-AL152,0)+IF(AU152&lt;BK152,AQ152+AR152+AS152-AT152,0)+IF(BC152&lt;BK152,AY152+AZ152+BA152-BB152,0)+IF(BK152&lt;BK152,BG152+BH152+BI152-BJ152,0)+IF(BS152&lt;BK152,BO152+BP152+BQ152-BR152,0)+IF(CA152&lt;BK152,BW152+BX152+BY152-BZ152,0)+IF(CI152&lt;BK152,CE152+CF152+CG152-CH152,0))))))</f>
        <v>0</v>
      </c>
      <c r="BM152" s="3">
        <f>IF(Inputs!$B$27&lt;&gt;"Ready","PENDING INPUTS",MIN((BG152+BH152+BI152),IF(D152&gt;C152,IF(D152=0,0,BJ152*C152/D152),BJ152+BL152)))</f>
        <v>0</v>
      </c>
      <c r="BN152" s="3">
        <f>IF(Inputs!$B$27&lt;&gt;"Ready","PENDING INPUTS",MAX(0,(BG152+BH152+BI152)-BM152))</f>
        <v>0</v>
      </c>
      <c r="BO152" s="3">
        <f>IF(Inputs!$B$27&lt;&gt;"Ready","PENDING INPUTS",BV151)</f>
        <v>0</v>
      </c>
      <c r="BP152" s="3">
        <f>IF(Inputs!$B$27&lt;&gt;"Ready","PENDING INPUTS",IF(A152&lt;=Inputs!$B$6,ROUND(BO152*Inputs!C21/12,2),0))</f>
        <v>0</v>
      </c>
      <c r="BQ152" s="3">
        <f>IF(Inputs!$B$27&lt;&gt;"Ready","PENDING INPUTS",IF(AND(A152&lt;=Inputs!$B$6,BO152&gt;0),Inputs!G21,0))</f>
        <v>0</v>
      </c>
      <c r="BR152" s="3">
        <f>IF(Inputs!$B$27&lt;&gt;"Ready","PENDING INPUTS",IF(A152&gt;Inputs!$B$6,0,MIN((BO152+BP152+BQ152),IF(Inputs!H21=1,Inputs!D21,MAX(Inputs!F21,ROUND(BO152*Inputs!E21+BP152+BQ152,2))))))</f>
        <v>0</v>
      </c>
      <c r="BS152">
        <f>IF(Inputs!$B$27&lt;&gt;"Ready","PENDING INPUTS",IF(BO152&lt;=0,99,1+IF(AND(K152&gt;0,OR(Inputs!C14&gt;Inputs!C21,AND(Inputs!C14=Inputs!C21,0&lt;7))),1,0)+IF(AND(S152&gt;0,OR(Inputs!C15&gt;Inputs!C21,AND(Inputs!C15=Inputs!C21,1&lt;7))),1,0)+IF(AND(AA152&gt;0,OR(Inputs!C16&gt;Inputs!C21,AND(Inputs!C16=Inputs!C21,2&lt;7))),1,0)+IF(AND(AI152&gt;0,OR(Inputs!C17&gt;Inputs!C21,AND(Inputs!C17=Inputs!C21,3&lt;7))),1,0)+IF(AND(AQ152&gt;0,OR(Inputs!C18&gt;Inputs!C21,AND(Inputs!C18=Inputs!C21,4&lt;7))),1,0)+IF(AND(AY152&gt;0,OR(Inputs!C19&gt;Inputs!C21,AND(Inputs!C19=Inputs!C21,5&lt;7))),1,0)+IF(AND(BG152&gt;0,OR(Inputs!C20&gt;Inputs!C21,AND(Inputs!C20=Inputs!C21,6&lt;7))),1,0)+IF(AND(BW152&gt;0,OR(Inputs!C22&gt;Inputs!C21,AND(Inputs!C22=Inputs!C21,8&lt;7))),1,0)+IF(AND(CE152&gt;0,OR(Inputs!C23&gt;Inputs!C21,AND(Inputs!C23=Inputs!C21,9&lt;7))),1,0)))</f>
        <v>99</v>
      </c>
      <c r="BT152" s="3">
        <f>IF(Inputs!$B$27&lt;&gt;"Ready","PENDING INPUTS",IF(A152&gt;Inputs!$B$6,0,MIN(MAX(0,(BO152+BP152+BQ152)-BR152),MAX(0,C152-D152-(IF(O152&lt;BS152,K152+L152+M152-N152,0)+IF(W152&lt;BS152,S152+T152+U152-V152,0)+IF(AE152&lt;BS152,AA152+AB152+AC152-AD152,0)+IF(AM152&lt;BS152,AI152+AJ152+AK152-AL152,0)+IF(AU152&lt;BS152,AQ152+AR152+AS152-AT152,0)+IF(BC152&lt;BS152,AY152+AZ152+BA152-BB152,0)+IF(BK152&lt;BS152,BG152+BH152+BI152-BJ152,0)+IF(BS152&lt;BS152,BO152+BP152+BQ152-BR152,0)+IF(CA152&lt;BS152,BW152+BX152+BY152-BZ152,0)+IF(CI152&lt;BS152,CE152+CF152+CG152-CH152,0))))))</f>
        <v>0</v>
      </c>
      <c r="BU152" s="3">
        <f>IF(Inputs!$B$27&lt;&gt;"Ready","PENDING INPUTS",MIN((BO152+BP152+BQ152),IF(D152&gt;C152,IF(D152=0,0,BR152*C152/D152),BR152+BT152)))</f>
        <v>0</v>
      </c>
      <c r="BV152" s="3">
        <f>IF(Inputs!$B$27&lt;&gt;"Ready","PENDING INPUTS",MAX(0,(BO152+BP152+BQ152)-BU152))</f>
        <v>0</v>
      </c>
      <c r="BW152" s="3">
        <f>IF(Inputs!$B$27&lt;&gt;"Ready","PENDING INPUTS",CD151)</f>
        <v>0</v>
      </c>
      <c r="BX152" s="3">
        <f>IF(Inputs!$B$27&lt;&gt;"Ready","PENDING INPUTS",IF(A152&lt;=Inputs!$B$6,ROUND(BW152*Inputs!C22/12,2),0))</f>
        <v>0</v>
      </c>
      <c r="BY152" s="3">
        <f>IF(Inputs!$B$27&lt;&gt;"Ready","PENDING INPUTS",IF(AND(A152&lt;=Inputs!$B$6,BW152&gt;0),Inputs!G22,0))</f>
        <v>0</v>
      </c>
      <c r="BZ152" s="3">
        <f>IF(Inputs!$B$27&lt;&gt;"Ready","PENDING INPUTS",IF(A152&gt;Inputs!$B$6,0,MIN((BW152+BX152+BY152),IF(Inputs!H22=1,Inputs!D22,MAX(Inputs!F22,ROUND(BW152*Inputs!E22+BX152+BY152,2))))))</f>
        <v>0</v>
      </c>
      <c r="CA152">
        <f>IF(Inputs!$B$27&lt;&gt;"Ready","PENDING INPUTS",IF(BW152&lt;=0,99,1+IF(AND(K152&gt;0,OR(Inputs!C14&gt;Inputs!C22,AND(Inputs!C14=Inputs!C22,0&lt;8))),1,0)+IF(AND(S152&gt;0,OR(Inputs!C15&gt;Inputs!C22,AND(Inputs!C15=Inputs!C22,1&lt;8))),1,0)+IF(AND(AA152&gt;0,OR(Inputs!C16&gt;Inputs!C22,AND(Inputs!C16=Inputs!C22,2&lt;8))),1,0)+IF(AND(AI152&gt;0,OR(Inputs!C17&gt;Inputs!C22,AND(Inputs!C17=Inputs!C22,3&lt;8))),1,0)+IF(AND(AQ152&gt;0,OR(Inputs!C18&gt;Inputs!C22,AND(Inputs!C18=Inputs!C22,4&lt;8))),1,0)+IF(AND(AY152&gt;0,OR(Inputs!C19&gt;Inputs!C22,AND(Inputs!C19=Inputs!C22,5&lt;8))),1,0)+IF(AND(BG152&gt;0,OR(Inputs!C20&gt;Inputs!C22,AND(Inputs!C20=Inputs!C22,6&lt;8))),1,0)+IF(AND(BO152&gt;0,OR(Inputs!C21&gt;Inputs!C22,AND(Inputs!C21=Inputs!C22,7&lt;8))),1,0)+IF(AND(CE152&gt;0,OR(Inputs!C23&gt;Inputs!C22,AND(Inputs!C23=Inputs!C22,9&lt;8))),1,0)))</f>
        <v>99</v>
      </c>
      <c r="CB152" s="3">
        <f>IF(Inputs!$B$27&lt;&gt;"Ready","PENDING INPUTS",IF(A152&gt;Inputs!$B$6,0,MIN(MAX(0,(BW152+BX152+BY152)-BZ152),MAX(0,C152-D152-(IF(O152&lt;CA152,K152+L152+M152-N152,0)+IF(W152&lt;CA152,S152+T152+U152-V152,0)+IF(AE152&lt;CA152,AA152+AB152+AC152-AD152,0)+IF(AM152&lt;CA152,AI152+AJ152+AK152-AL152,0)+IF(AU152&lt;CA152,AQ152+AR152+AS152-AT152,0)+IF(BC152&lt;CA152,AY152+AZ152+BA152-BB152,0)+IF(BK152&lt;CA152,BG152+BH152+BI152-BJ152,0)+IF(BS152&lt;CA152,BO152+BP152+BQ152-BR152,0)+IF(CA152&lt;CA152,BW152+BX152+BY152-BZ152,0)+IF(CI152&lt;CA152,CE152+CF152+CG152-CH152,0))))))</f>
        <v>0</v>
      </c>
      <c r="CC152" s="3">
        <f>IF(Inputs!$B$27&lt;&gt;"Ready","PENDING INPUTS",MIN((BW152+BX152+BY152),IF(D152&gt;C152,IF(D152=0,0,BZ152*C152/D152),BZ152+CB152)))</f>
        <v>0</v>
      </c>
      <c r="CD152" s="3">
        <f>IF(Inputs!$B$27&lt;&gt;"Ready","PENDING INPUTS",MAX(0,(BW152+BX152+BY152)-CC152))</f>
        <v>0</v>
      </c>
      <c r="CE152" s="3">
        <f>IF(Inputs!$B$27&lt;&gt;"Ready","PENDING INPUTS",CL151)</f>
        <v>0</v>
      </c>
      <c r="CF152" s="3">
        <f>IF(Inputs!$B$27&lt;&gt;"Ready","PENDING INPUTS",IF(A152&lt;=Inputs!$B$6,ROUND(CE152*Inputs!C23/12,2),0))</f>
        <v>0</v>
      </c>
      <c r="CG152" s="3">
        <f>IF(Inputs!$B$27&lt;&gt;"Ready","PENDING INPUTS",IF(AND(A152&lt;=Inputs!$B$6,CE152&gt;0),Inputs!G23,0))</f>
        <v>0</v>
      </c>
      <c r="CH152" s="3">
        <f>IF(Inputs!$B$27&lt;&gt;"Ready","PENDING INPUTS",IF(A152&gt;Inputs!$B$6,0,MIN((CE152+CF152+CG152),IF(Inputs!H23=1,Inputs!D23,MAX(Inputs!F23,ROUND(CE152*Inputs!E23+CF152+CG152,2))))))</f>
        <v>0</v>
      </c>
      <c r="CI152">
        <f>IF(Inputs!$B$27&lt;&gt;"Ready","PENDING INPUTS",IF(CE152&lt;=0,99,1+IF(AND(K152&gt;0,OR(Inputs!C14&gt;Inputs!C23,AND(Inputs!C14=Inputs!C23,0&lt;9))),1,0)+IF(AND(S152&gt;0,OR(Inputs!C15&gt;Inputs!C23,AND(Inputs!C15=Inputs!C23,1&lt;9))),1,0)+IF(AND(AA152&gt;0,OR(Inputs!C16&gt;Inputs!C23,AND(Inputs!C16=Inputs!C23,2&lt;9))),1,0)+IF(AND(AI152&gt;0,OR(Inputs!C17&gt;Inputs!C23,AND(Inputs!C17=Inputs!C23,3&lt;9))),1,0)+IF(AND(AQ152&gt;0,OR(Inputs!C18&gt;Inputs!C23,AND(Inputs!C18=Inputs!C23,4&lt;9))),1,0)+IF(AND(AY152&gt;0,OR(Inputs!C19&gt;Inputs!C23,AND(Inputs!C19=Inputs!C23,5&lt;9))),1,0)+IF(AND(BG152&gt;0,OR(Inputs!C20&gt;Inputs!C23,AND(Inputs!C20=Inputs!C23,6&lt;9))),1,0)+IF(AND(BO152&gt;0,OR(Inputs!C21&gt;Inputs!C23,AND(Inputs!C21=Inputs!C23,7&lt;9))),1,0)+IF(AND(BW152&gt;0,OR(Inputs!C22&gt;Inputs!C23,AND(Inputs!C22=Inputs!C23,8&lt;9))),1,0)))</f>
        <v>99</v>
      </c>
      <c r="CJ152" s="3">
        <f>IF(Inputs!$B$27&lt;&gt;"Ready","PENDING INPUTS",IF(A152&gt;Inputs!$B$6,0,MIN(MAX(0,(CE152+CF152+CG152)-CH152),MAX(0,C152-D152-(IF(O152&lt;CI152,K152+L152+M152-N152,0)+IF(W152&lt;CI152,S152+T152+U152-V152,0)+IF(AE152&lt;CI152,AA152+AB152+AC152-AD152,0)+IF(AM152&lt;CI152,AI152+AJ152+AK152-AL152,0)+IF(AU152&lt;CI152,AQ152+AR152+AS152-AT152,0)+IF(BC152&lt;CI152,AY152+AZ152+BA152-BB152,0)+IF(BK152&lt;CI152,BG152+BH152+BI152-BJ152,0)+IF(BS152&lt;CI152,BO152+BP152+BQ152-BR152,0)+IF(CA152&lt;CI152,BW152+BX152+BY152-BZ152,0)+IF(CI152&lt;CI152,CE152+CF152+CG152-CH152,0))))))</f>
        <v>0</v>
      </c>
      <c r="CK152" s="3">
        <f>IF(Inputs!$B$27&lt;&gt;"Ready","PENDING INPUTS",MIN((CE152+CF152+CG152),IF(D152&gt;C152,IF(D152=0,0,CH152*C152/D152),CH152+CJ152)))</f>
        <v>0</v>
      </c>
      <c r="CL152" s="3">
        <f>IF(Inputs!$B$27&lt;&gt;"Ready","PENDING INPUTS",MAX(0,(CE152+CF152+CG152)-CK152))</f>
        <v>0</v>
      </c>
    </row>
    <row r="153" spans="1:90" ht="27.95" customHeight="1" x14ac:dyDescent="0.25">
      <c r="A153">
        <v>149</v>
      </c>
      <c r="B153" s="13">
        <f>IF(Inputs!$B$27&lt;&gt;"Ready","PENDING INPUTS",EDATE(Inputs!$B$5,A153-1))</f>
        <v>50802</v>
      </c>
      <c r="C153" s="3">
        <f>IF(Inputs!$B$27&lt;&gt;"Ready","PENDING INPUTS",IF(A153&lt;=Inputs!$B$6,MAX(0,Inputs!$B$4+IF(A153=Inputs!$B$7,Inputs!$B$8,0)+IF(A153=Inputs!$B$9,Inputs!$B$10,0)),0))</f>
        <v>0</v>
      </c>
      <c r="D153" s="3">
        <f>IF(Inputs!$B$27&lt;&gt;"Ready","PENDING INPUTS",SUM(N153,V153,AD153,AL153,AT153,BB153,BJ153,BR153,BZ153,CH153))</f>
        <v>0</v>
      </c>
      <c r="E153" s="3">
        <f>IF(Inputs!$B$27&lt;&gt;"Ready","PENDING INPUTS",MAX(0,D153-C153))</f>
        <v>0</v>
      </c>
      <c r="F153" s="3">
        <f>IF(Inputs!$B$27&lt;&gt;"Ready","PENDING INPUTS",SUM(Q153,Y153,AG153,AO153,AW153,BE153,BM153,BU153,CC153,CK153))</f>
        <v>0</v>
      </c>
      <c r="G153" s="3">
        <f>IF(Inputs!$B$27&lt;&gt;"Ready","PENDING INPUTS",SUM(L153,T153,AB153,AJ153,AR153,AZ153,BH153,BP153,BX153,CF153))</f>
        <v>0</v>
      </c>
      <c r="H153" s="3">
        <f>IF(Inputs!$B$27&lt;&gt;"Ready","PENDING INPUTS",SUM(M153,U153,AC153,AK153,AS153,BA153,BI153,BQ153,BY153,CG153))</f>
        <v>0</v>
      </c>
      <c r="I153" s="3">
        <f>IF(Inputs!$B$27&lt;&gt;"Ready","PENDING INPUTS",SUM(R153,Z153,AH153,AP153,AX153,BF153,BN153,BV153,CD153,CL153))</f>
        <v>0</v>
      </c>
      <c r="J153" t="str">
        <f>IF(Inputs!$B$27&lt;&gt;"Ready","PENDING INPUTS",IF(A153&gt;Inputs!$B$6,"Beyond horizon",IF(E153&gt;0.005,"MINIMUM SHORTFALL",IF(I153&lt;0.005,"Paid off","In progress"))))</f>
        <v>Beyond horizon</v>
      </c>
      <c r="K153" s="3">
        <f>IF(Inputs!$B$27&lt;&gt;"Ready","PENDING INPUTS",R152)</f>
        <v>0</v>
      </c>
      <c r="L153" s="3">
        <f>IF(Inputs!$B$27&lt;&gt;"Ready","PENDING INPUTS",IF(A153&lt;=Inputs!$B$6,ROUND(K153*Inputs!C14/12,2),0))</f>
        <v>0</v>
      </c>
      <c r="M153" s="3">
        <f>IF(Inputs!$B$27&lt;&gt;"Ready","PENDING INPUTS",IF(AND(A153&lt;=Inputs!$B$6,K153&gt;0),Inputs!G14,0))</f>
        <v>0</v>
      </c>
      <c r="N153" s="3">
        <f>IF(Inputs!$B$27&lt;&gt;"Ready","PENDING INPUTS",IF(A153&gt;Inputs!$B$6,0,MIN((K153+L153+M153),IF(Inputs!H14=1,Inputs!D14,MAX(Inputs!F14,ROUND(K153*Inputs!E14+L153+M153,2))))))</f>
        <v>0</v>
      </c>
      <c r="O153">
        <f>IF(Inputs!$B$27&lt;&gt;"Ready","PENDING INPUTS",IF(K153&lt;=0,99,1+IF(AND(S153&gt;0,OR(Inputs!C15&gt;Inputs!C14,AND(Inputs!C15=Inputs!C14,1&lt;0))),1,0)+IF(AND(AA153&gt;0,OR(Inputs!C16&gt;Inputs!C14,AND(Inputs!C16=Inputs!C14,2&lt;0))),1,0)+IF(AND(AI153&gt;0,OR(Inputs!C17&gt;Inputs!C14,AND(Inputs!C17=Inputs!C14,3&lt;0))),1,0)+IF(AND(AQ153&gt;0,OR(Inputs!C18&gt;Inputs!C14,AND(Inputs!C18=Inputs!C14,4&lt;0))),1,0)+IF(AND(AY153&gt;0,OR(Inputs!C19&gt;Inputs!C14,AND(Inputs!C19=Inputs!C14,5&lt;0))),1,0)+IF(AND(BG153&gt;0,OR(Inputs!C20&gt;Inputs!C14,AND(Inputs!C20=Inputs!C14,6&lt;0))),1,0)+IF(AND(BO153&gt;0,OR(Inputs!C21&gt;Inputs!C14,AND(Inputs!C21=Inputs!C14,7&lt;0))),1,0)+IF(AND(BW153&gt;0,OR(Inputs!C22&gt;Inputs!C14,AND(Inputs!C22=Inputs!C14,8&lt;0))),1,0)+IF(AND(CE153&gt;0,OR(Inputs!C23&gt;Inputs!C14,AND(Inputs!C23=Inputs!C14,9&lt;0))),1,0)))</f>
        <v>99</v>
      </c>
      <c r="P153" s="3">
        <f>IF(Inputs!$B$27&lt;&gt;"Ready","PENDING INPUTS",IF(A153&gt;Inputs!$B$6,0,MIN(MAX(0,(K153+L153+M153)-N153),MAX(0,C153-D153-(IF(O153&lt;O153,K153+L153+M153-N153,0)+IF(W153&lt;O153,S153+T153+U153-V153,0)+IF(AE153&lt;O153,AA153+AB153+AC153-AD153,0)+IF(AM153&lt;O153,AI153+AJ153+AK153-AL153,0)+IF(AU153&lt;O153,AQ153+AR153+AS153-AT153,0)+IF(BC153&lt;O153,AY153+AZ153+BA153-BB153,0)+IF(BK153&lt;O153,BG153+BH153+BI153-BJ153,0)+IF(BS153&lt;O153,BO153+BP153+BQ153-BR153,0)+IF(CA153&lt;O153,BW153+BX153+BY153-BZ153,0)+IF(CI153&lt;O153,CE153+CF153+CG153-CH153,0))))))</f>
        <v>0</v>
      </c>
      <c r="Q153" s="3">
        <f>IF(Inputs!$B$27&lt;&gt;"Ready","PENDING INPUTS",MIN((K153+L153+M153),IF(D153&gt;C153,IF(D153=0,0,N153*C153/D153),N153+P153)))</f>
        <v>0</v>
      </c>
      <c r="R153" s="3">
        <f>IF(Inputs!$B$27&lt;&gt;"Ready","PENDING INPUTS",MAX(0,(K153+L153+M153)-Q153))</f>
        <v>0</v>
      </c>
      <c r="S153" s="3">
        <f>IF(Inputs!$B$27&lt;&gt;"Ready","PENDING INPUTS",Z152)</f>
        <v>0</v>
      </c>
      <c r="T153" s="3">
        <f>IF(Inputs!$B$27&lt;&gt;"Ready","PENDING INPUTS",IF(A153&lt;=Inputs!$B$6,ROUND(S153*Inputs!C15/12,2),0))</f>
        <v>0</v>
      </c>
      <c r="U153" s="3">
        <f>IF(Inputs!$B$27&lt;&gt;"Ready","PENDING INPUTS",IF(AND(A153&lt;=Inputs!$B$6,S153&gt;0),Inputs!G15,0))</f>
        <v>0</v>
      </c>
      <c r="V153" s="3">
        <f>IF(Inputs!$B$27&lt;&gt;"Ready","PENDING INPUTS",IF(A153&gt;Inputs!$B$6,0,MIN((S153+T153+U153),IF(Inputs!H15=1,Inputs!D15,MAX(Inputs!F15,ROUND(S153*Inputs!E15+T153+U153,2))))))</f>
        <v>0</v>
      </c>
      <c r="W153">
        <f>IF(Inputs!$B$27&lt;&gt;"Ready","PENDING INPUTS",IF(S153&lt;=0,99,1+IF(AND(K153&gt;0,OR(Inputs!C14&gt;Inputs!C15,AND(Inputs!C14=Inputs!C15,0&lt;1))),1,0)+IF(AND(AA153&gt;0,OR(Inputs!C16&gt;Inputs!C15,AND(Inputs!C16=Inputs!C15,2&lt;1))),1,0)+IF(AND(AI153&gt;0,OR(Inputs!C17&gt;Inputs!C15,AND(Inputs!C17=Inputs!C15,3&lt;1))),1,0)+IF(AND(AQ153&gt;0,OR(Inputs!C18&gt;Inputs!C15,AND(Inputs!C18=Inputs!C15,4&lt;1))),1,0)+IF(AND(AY153&gt;0,OR(Inputs!C19&gt;Inputs!C15,AND(Inputs!C19=Inputs!C15,5&lt;1))),1,0)+IF(AND(BG153&gt;0,OR(Inputs!C20&gt;Inputs!C15,AND(Inputs!C20=Inputs!C15,6&lt;1))),1,0)+IF(AND(BO153&gt;0,OR(Inputs!C21&gt;Inputs!C15,AND(Inputs!C21=Inputs!C15,7&lt;1))),1,0)+IF(AND(BW153&gt;0,OR(Inputs!C22&gt;Inputs!C15,AND(Inputs!C22=Inputs!C15,8&lt;1))),1,0)+IF(AND(CE153&gt;0,OR(Inputs!C23&gt;Inputs!C15,AND(Inputs!C23=Inputs!C15,9&lt;1))),1,0)))</f>
        <v>99</v>
      </c>
      <c r="X153" s="3">
        <f>IF(Inputs!$B$27&lt;&gt;"Ready","PENDING INPUTS",IF(A153&gt;Inputs!$B$6,0,MIN(MAX(0,(S153+T153+U153)-V153),MAX(0,C153-D153-(IF(O153&lt;W153,K153+L153+M153-N153,0)+IF(W153&lt;W153,S153+T153+U153-V153,0)+IF(AE153&lt;W153,AA153+AB153+AC153-AD153,0)+IF(AM153&lt;W153,AI153+AJ153+AK153-AL153,0)+IF(AU153&lt;W153,AQ153+AR153+AS153-AT153,0)+IF(BC153&lt;W153,AY153+AZ153+BA153-BB153,0)+IF(BK153&lt;W153,BG153+BH153+BI153-BJ153,0)+IF(BS153&lt;W153,BO153+BP153+BQ153-BR153,0)+IF(CA153&lt;W153,BW153+BX153+BY153-BZ153,0)+IF(CI153&lt;W153,CE153+CF153+CG153-CH153,0))))))</f>
        <v>0</v>
      </c>
      <c r="Y153" s="3">
        <f>IF(Inputs!$B$27&lt;&gt;"Ready","PENDING INPUTS",MIN((S153+T153+U153),IF(D153&gt;C153,IF(D153=0,0,V153*C153/D153),V153+X153)))</f>
        <v>0</v>
      </c>
      <c r="Z153" s="3">
        <f>IF(Inputs!$B$27&lt;&gt;"Ready","PENDING INPUTS",MAX(0,(S153+T153+U153)-Y153))</f>
        <v>0</v>
      </c>
      <c r="AA153" s="3">
        <f>IF(Inputs!$B$27&lt;&gt;"Ready","PENDING INPUTS",AH152)</f>
        <v>0</v>
      </c>
      <c r="AB153" s="3">
        <f>IF(Inputs!$B$27&lt;&gt;"Ready","PENDING INPUTS",IF(A153&lt;=Inputs!$B$6,ROUND(AA153*Inputs!C16/12,2),0))</f>
        <v>0</v>
      </c>
      <c r="AC153" s="3">
        <f>IF(Inputs!$B$27&lt;&gt;"Ready","PENDING INPUTS",IF(AND(A153&lt;=Inputs!$B$6,AA153&gt;0),Inputs!G16,0))</f>
        <v>0</v>
      </c>
      <c r="AD153" s="3">
        <f>IF(Inputs!$B$27&lt;&gt;"Ready","PENDING INPUTS",IF(A153&gt;Inputs!$B$6,0,MIN((AA153+AB153+AC153),IF(Inputs!H16=1,Inputs!D16,MAX(Inputs!F16,ROUND(AA153*Inputs!E16+AB153+AC153,2))))))</f>
        <v>0</v>
      </c>
      <c r="AE153">
        <f>IF(Inputs!$B$27&lt;&gt;"Ready","PENDING INPUTS",IF(AA153&lt;=0,99,1+IF(AND(K153&gt;0,OR(Inputs!C14&gt;Inputs!C16,AND(Inputs!C14=Inputs!C16,0&lt;2))),1,0)+IF(AND(S153&gt;0,OR(Inputs!C15&gt;Inputs!C16,AND(Inputs!C15=Inputs!C16,1&lt;2))),1,0)+IF(AND(AI153&gt;0,OR(Inputs!C17&gt;Inputs!C16,AND(Inputs!C17=Inputs!C16,3&lt;2))),1,0)+IF(AND(AQ153&gt;0,OR(Inputs!C18&gt;Inputs!C16,AND(Inputs!C18=Inputs!C16,4&lt;2))),1,0)+IF(AND(AY153&gt;0,OR(Inputs!C19&gt;Inputs!C16,AND(Inputs!C19=Inputs!C16,5&lt;2))),1,0)+IF(AND(BG153&gt;0,OR(Inputs!C20&gt;Inputs!C16,AND(Inputs!C20=Inputs!C16,6&lt;2))),1,0)+IF(AND(BO153&gt;0,OR(Inputs!C21&gt;Inputs!C16,AND(Inputs!C21=Inputs!C16,7&lt;2))),1,0)+IF(AND(BW153&gt;0,OR(Inputs!C22&gt;Inputs!C16,AND(Inputs!C22=Inputs!C16,8&lt;2))),1,0)+IF(AND(CE153&gt;0,OR(Inputs!C23&gt;Inputs!C16,AND(Inputs!C23=Inputs!C16,9&lt;2))),1,0)))</f>
        <v>99</v>
      </c>
      <c r="AF153" s="3">
        <f>IF(Inputs!$B$27&lt;&gt;"Ready","PENDING INPUTS",IF(A153&gt;Inputs!$B$6,0,MIN(MAX(0,(AA153+AB153+AC153)-AD153),MAX(0,C153-D153-(IF(O153&lt;AE153,K153+L153+M153-N153,0)+IF(W153&lt;AE153,S153+T153+U153-V153,0)+IF(AE153&lt;AE153,AA153+AB153+AC153-AD153,0)+IF(AM153&lt;AE153,AI153+AJ153+AK153-AL153,0)+IF(AU153&lt;AE153,AQ153+AR153+AS153-AT153,0)+IF(BC153&lt;AE153,AY153+AZ153+BA153-BB153,0)+IF(BK153&lt;AE153,BG153+BH153+BI153-BJ153,0)+IF(BS153&lt;AE153,BO153+BP153+BQ153-BR153,0)+IF(CA153&lt;AE153,BW153+BX153+BY153-BZ153,0)+IF(CI153&lt;AE153,CE153+CF153+CG153-CH153,0))))))</f>
        <v>0</v>
      </c>
      <c r="AG153" s="3">
        <f>IF(Inputs!$B$27&lt;&gt;"Ready","PENDING INPUTS",MIN((AA153+AB153+AC153),IF(D153&gt;C153,IF(D153=0,0,AD153*C153/D153),AD153+AF153)))</f>
        <v>0</v>
      </c>
      <c r="AH153" s="3">
        <f>IF(Inputs!$B$27&lt;&gt;"Ready","PENDING INPUTS",MAX(0,(AA153+AB153+AC153)-AG153))</f>
        <v>0</v>
      </c>
      <c r="AI153" s="3">
        <f>IF(Inputs!$B$27&lt;&gt;"Ready","PENDING INPUTS",AP152)</f>
        <v>0</v>
      </c>
      <c r="AJ153" s="3">
        <f>IF(Inputs!$B$27&lt;&gt;"Ready","PENDING INPUTS",IF(A153&lt;=Inputs!$B$6,ROUND(AI153*Inputs!C17/12,2),0))</f>
        <v>0</v>
      </c>
      <c r="AK153" s="3">
        <f>IF(Inputs!$B$27&lt;&gt;"Ready","PENDING INPUTS",IF(AND(A153&lt;=Inputs!$B$6,AI153&gt;0),Inputs!G17,0))</f>
        <v>0</v>
      </c>
      <c r="AL153" s="3">
        <f>IF(Inputs!$B$27&lt;&gt;"Ready","PENDING INPUTS",IF(A153&gt;Inputs!$B$6,0,MIN((AI153+AJ153+AK153),IF(Inputs!H17=1,Inputs!D17,MAX(Inputs!F17,ROUND(AI153*Inputs!E17+AJ153+AK153,2))))))</f>
        <v>0</v>
      </c>
      <c r="AM153">
        <f>IF(Inputs!$B$27&lt;&gt;"Ready","PENDING INPUTS",IF(AI153&lt;=0,99,1+IF(AND(K153&gt;0,OR(Inputs!C14&gt;Inputs!C17,AND(Inputs!C14=Inputs!C17,0&lt;3))),1,0)+IF(AND(S153&gt;0,OR(Inputs!C15&gt;Inputs!C17,AND(Inputs!C15=Inputs!C17,1&lt;3))),1,0)+IF(AND(AA153&gt;0,OR(Inputs!C16&gt;Inputs!C17,AND(Inputs!C16=Inputs!C17,2&lt;3))),1,0)+IF(AND(AQ153&gt;0,OR(Inputs!C18&gt;Inputs!C17,AND(Inputs!C18=Inputs!C17,4&lt;3))),1,0)+IF(AND(AY153&gt;0,OR(Inputs!C19&gt;Inputs!C17,AND(Inputs!C19=Inputs!C17,5&lt;3))),1,0)+IF(AND(BG153&gt;0,OR(Inputs!C20&gt;Inputs!C17,AND(Inputs!C20=Inputs!C17,6&lt;3))),1,0)+IF(AND(BO153&gt;0,OR(Inputs!C21&gt;Inputs!C17,AND(Inputs!C21=Inputs!C17,7&lt;3))),1,0)+IF(AND(BW153&gt;0,OR(Inputs!C22&gt;Inputs!C17,AND(Inputs!C22=Inputs!C17,8&lt;3))),1,0)+IF(AND(CE153&gt;0,OR(Inputs!C23&gt;Inputs!C17,AND(Inputs!C23=Inputs!C17,9&lt;3))),1,0)))</f>
        <v>99</v>
      </c>
      <c r="AN153" s="3">
        <f>IF(Inputs!$B$27&lt;&gt;"Ready","PENDING INPUTS",IF(A153&gt;Inputs!$B$6,0,MIN(MAX(0,(AI153+AJ153+AK153)-AL153),MAX(0,C153-D153-(IF(O153&lt;AM153,K153+L153+M153-N153,0)+IF(W153&lt;AM153,S153+T153+U153-V153,0)+IF(AE153&lt;AM153,AA153+AB153+AC153-AD153,0)+IF(AM153&lt;AM153,AI153+AJ153+AK153-AL153,0)+IF(AU153&lt;AM153,AQ153+AR153+AS153-AT153,0)+IF(BC153&lt;AM153,AY153+AZ153+BA153-BB153,0)+IF(BK153&lt;AM153,BG153+BH153+BI153-BJ153,0)+IF(BS153&lt;AM153,BO153+BP153+BQ153-BR153,0)+IF(CA153&lt;AM153,BW153+BX153+BY153-BZ153,0)+IF(CI153&lt;AM153,CE153+CF153+CG153-CH153,0))))))</f>
        <v>0</v>
      </c>
      <c r="AO153" s="3">
        <f>IF(Inputs!$B$27&lt;&gt;"Ready","PENDING INPUTS",MIN((AI153+AJ153+AK153),IF(D153&gt;C153,IF(D153=0,0,AL153*C153/D153),AL153+AN153)))</f>
        <v>0</v>
      </c>
      <c r="AP153" s="3">
        <f>IF(Inputs!$B$27&lt;&gt;"Ready","PENDING INPUTS",MAX(0,(AI153+AJ153+AK153)-AO153))</f>
        <v>0</v>
      </c>
      <c r="AQ153" s="3">
        <f>IF(Inputs!$B$27&lt;&gt;"Ready","PENDING INPUTS",AX152)</f>
        <v>0</v>
      </c>
      <c r="AR153" s="3">
        <f>IF(Inputs!$B$27&lt;&gt;"Ready","PENDING INPUTS",IF(A153&lt;=Inputs!$B$6,ROUND(AQ153*Inputs!C18/12,2),0))</f>
        <v>0</v>
      </c>
      <c r="AS153" s="3">
        <f>IF(Inputs!$B$27&lt;&gt;"Ready","PENDING INPUTS",IF(AND(A153&lt;=Inputs!$B$6,AQ153&gt;0),Inputs!G18,0))</f>
        <v>0</v>
      </c>
      <c r="AT153" s="3">
        <f>IF(Inputs!$B$27&lt;&gt;"Ready","PENDING INPUTS",IF(A153&gt;Inputs!$B$6,0,MIN((AQ153+AR153+AS153),IF(Inputs!H18=1,Inputs!D18,MAX(Inputs!F18,ROUND(AQ153*Inputs!E18+AR153+AS153,2))))))</f>
        <v>0</v>
      </c>
      <c r="AU153">
        <f>IF(Inputs!$B$27&lt;&gt;"Ready","PENDING INPUTS",IF(AQ153&lt;=0,99,1+IF(AND(K153&gt;0,OR(Inputs!C14&gt;Inputs!C18,AND(Inputs!C14=Inputs!C18,0&lt;4))),1,0)+IF(AND(S153&gt;0,OR(Inputs!C15&gt;Inputs!C18,AND(Inputs!C15=Inputs!C18,1&lt;4))),1,0)+IF(AND(AA153&gt;0,OR(Inputs!C16&gt;Inputs!C18,AND(Inputs!C16=Inputs!C18,2&lt;4))),1,0)+IF(AND(AI153&gt;0,OR(Inputs!C17&gt;Inputs!C18,AND(Inputs!C17=Inputs!C18,3&lt;4))),1,0)+IF(AND(AY153&gt;0,OR(Inputs!C19&gt;Inputs!C18,AND(Inputs!C19=Inputs!C18,5&lt;4))),1,0)+IF(AND(BG153&gt;0,OR(Inputs!C20&gt;Inputs!C18,AND(Inputs!C20=Inputs!C18,6&lt;4))),1,0)+IF(AND(BO153&gt;0,OR(Inputs!C21&gt;Inputs!C18,AND(Inputs!C21=Inputs!C18,7&lt;4))),1,0)+IF(AND(BW153&gt;0,OR(Inputs!C22&gt;Inputs!C18,AND(Inputs!C22=Inputs!C18,8&lt;4))),1,0)+IF(AND(CE153&gt;0,OR(Inputs!C23&gt;Inputs!C18,AND(Inputs!C23=Inputs!C18,9&lt;4))),1,0)))</f>
        <v>99</v>
      </c>
      <c r="AV153" s="3">
        <f>IF(Inputs!$B$27&lt;&gt;"Ready","PENDING INPUTS",IF(A153&gt;Inputs!$B$6,0,MIN(MAX(0,(AQ153+AR153+AS153)-AT153),MAX(0,C153-D153-(IF(O153&lt;AU153,K153+L153+M153-N153,0)+IF(W153&lt;AU153,S153+T153+U153-V153,0)+IF(AE153&lt;AU153,AA153+AB153+AC153-AD153,0)+IF(AM153&lt;AU153,AI153+AJ153+AK153-AL153,0)+IF(AU153&lt;AU153,AQ153+AR153+AS153-AT153,0)+IF(BC153&lt;AU153,AY153+AZ153+BA153-BB153,0)+IF(BK153&lt;AU153,BG153+BH153+BI153-BJ153,0)+IF(BS153&lt;AU153,BO153+BP153+BQ153-BR153,0)+IF(CA153&lt;AU153,BW153+BX153+BY153-BZ153,0)+IF(CI153&lt;AU153,CE153+CF153+CG153-CH153,0))))))</f>
        <v>0</v>
      </c>
      <c r="AW153" s="3">
        <f>IF(Inputs!$B$27&lt;&gt;"Ready","PENDING INPUTS",MIN((AQ153+AR153+AS153),IF(D153&gt;C153,IF(D153=0,0,AT153*C153/D153),AT153+AV153)))</f>
        <v>0</v>
      </c>
      <c r="AX153" s="3">
        <f>IF(Inputs!$B$27&lt;&gt;"Ready","PENDING INPUTS",MAX(0,(AQ153+AR153+AS153)-AW153))</f>
        <v>0</v>
      </c>
      <c r="AY153" s="3">
        <f>IF(Inputs!$B$27&lt;&gt;"Ready","PENDING INPUTS",BF152)</f>
        <v>0</v>
      </c>
      <c r="AZ153" s="3">
        <f>IF(Inputs!$B$27&lt;&gt;"Ready","PENDING INPUTS",IF(A153&lt;=Inputs!$B$6,ROUND(AY153*Inputs!C19/12,2),0))</f>
        <v>0</v>
      </c>
      <c r="BA153" s="3">
        <f>IF(Inputs!$B$27&lt;&gt;"Ready","PENDING INPUTS",IF(AND(A153&lt;=Inputs!$B$6,AY153&gt;0),Inputs!G19,0))</f>
        <v>0</v>
      </c>
      <c r="BB153" s="3">
        <f>IF(Inputs!$B$27&lt;&gt;"Ready","PENDING INPUTS",IF(A153&gt;Inputs!$B$6,0,MIN((AY153+AZ153+BA153),IF(Inputs!H19=1,Inputs!D19,MAX(Inputs!F19,ROUND(AY153*Inputs!E19+AZ153+BA153,2))))))</f>
        <v>0</v>
      </c>
      <c r="BC153">
        <f>IF(Inputs!$B$27&lt;&gt;"Ready","PENDING INPUTS",IF(AY153&lt;=0,99,1+IF(AND(K153&gt;0,OR(Inputs!C14&gt;Inputs!C19,AND(Inputs!C14=Inputs!C19,0&lt;5))),1,0)+IF(AND(S153&gt;0,OR(Inputs!C15&gt;Inputs!C19,AND(Inputs!C15=Inputs!C19,1&lt;5))),1,0)+IF(AND(AA153&gt;0,OR(Inputs!C16&gt;Inputs!C19,AND(Inputs!C16=Inputs!C19,2&lt;5))),1,0)+IF(AND(AI153&gt;0,OR(Inputs!C17&gt;Inputs!C19,AND(Inputs!C17=Inputs!C19,3&lt;5))),1,0)+IF(AND(AQ153&gt;0,OR(Inputs!C18&gt;Inputs!C19,AND(Inputs!C18=Inputs!C19,4&lt;5))),1,0)+IF(AND(BG153&gt;0,OR(Inputs!C20&gt;Inputs!C19,AND(Inputs!C20=Inputs!C19,6&lt;5))),1,0)+IF(AND(BO153&gt;0,OR(Inputs!C21&gt;Inputs!C19,AND(Inputs!C21=Inputs!C19,7&lt;5))),1,0)+IF(AND(BW153&gt;0,OR(Inputs!C22&gt;Inputs!C19,AND(Inputs!C22=Inputs!C19,8&lt;5))),1,0)+IF(AND(CE153&gt;0,OR(Inputs!C23&gt;Inputs!C19,AND(Inputs!C23=Inputs!C19,9&lt;5))),1,0)))</f>
        <v>99</v>
      </c>
      <c r="BD153" s="3">
        <f>IF(Inputs!$B$27&lt;&gt;"Ready","PENDING INPUTS",IF(A153&gt;Inputs!$B$6,0,MIN(MAX(0,(AY153+AZ153+BA153)-BB153),MAX(0,C153-D153-(IF(O153&lt;BC153,K153+L153+M153-N153,0)+IF(W153&lt;BC153,S153+T153+U153-V153,0)+IF(AE153&lt;BC153,AA153+AB153+AC153-AD153,0)+IF(AM153&lt;BC153,AI153+AJ153+AK153-AL153,0)+IF(AU153&lt;BC153,AQ153+AR153+AS153-AT153,0)+IF(BC153&lt;BC153,AY153+AZ153+BA153-BB153,0)+IF(BK153&lt;BC153,BG153+BH153+BI153-BJ153,0)+IF(BS153&lt;BC153,BO153+BP153+BQ153-BR153,0)+IF(CA153&lt;BC153,BW153+BX153+BY153-BZ153,0)+IF(CI153&lt;BC153,CE153+CF153+CG153-CH153,0))))))</f>
        <v>0</v>
      </c>
      <c r="BE153" s="3">
        <f>IF(Inputs!$B$27&lt;&gt;"Ready","PENDING INPUTS",MIN((AY153+AZ153+BA153),IF(D153&gt;C153,IF(D153=0,0,BB153*C153/D153),BB153+BD153)))</f>
        <v>0</v>
      </c>
      <c r="BF153" s="3">
        <f>IF(Inputs!$B$27&lt;&gt;"Ready","PENDING INPUTS",MAX(0,(AY153+AZ153+BA153)-BE153))</f>
        <v>0</v>
      </c>
      <c r="BG153" s="3">
        <f>IF(Inputs!$B$27&lt;&gt;"Ready","PENDING INPUTS",BN152)</f>
        <v>0</v>
      </c>
      <c r="BH153" s="3">
        <f>IF(Inputs!$B$27&lt;&gt;"Ready","PENDING INPUTS",IF(A153&lt;=Inputs!$B$6,ROUND(BG153*Inputs!C20/12,2),0))</f>
        <v>0</v>
      </c>
      <c r="BI153" s="3">
        <f>IF(Inputs!$B$27&lt;&gt;"Ready","PENDING INPUTS",IF(AND(A153&lt;=Inputs!$B$6,BG153&gt;0),Inputs!G20,0))</f>
        <v>0</v>
      </c>
      <c r="BJ153" s="3">
        <f>IF(Inputs!$B$27&lt;&gt;"Ready","PENDING INPUTS",IF(A153&gt;Inputs!$B$6,0,MIN((BG153+BH153+BI153),IF(Inputs!H20=1,Inputs!D20,MAX(Inputs!F20,ROUND(BG153*Inputs!E20+BH153+BI153,2))))))</f>
        <v>0</v>
      </c>
      <c r="BK153">
        <f>IF(Inputs!$B$27&lt;&gt;"Ready","PENDING INPUTS",IF(BG153&lt;=0,99,1+IF(AND(K153&gt;0,OR(Inputs!C14&gt;Inputs!C20,AND(Inputs!C14=Inputs!C20,0&lt;6))),1,0)+IF(AND(S153&gt;0,OR(Inputs!C15&gt;Inputs!C20,AND(Inputs!C15=Inputs!C20,1&lt;6))),1,0)+IF(AND(AA153&gt;0,OR(Inputs!C16&gt;Inputs!C20,AND(Inputs!C16=Inputs!C20,2&lt;6))),1,0)+IF(AND(AI153&gt;0,OR(Inputs!C17&gt;Inputs!C20,AND(Inputs!C17=Inputs!C20,3&lt;6))),1,0)+IF(AND(AQ153&gt;0,OR(Inputs!C18&gt;Inputs!C20,AND(Inputs!C18=Inputs!C20,4&lt;6))),1,0)+IF(AND(AY153&gt;0,OR(Inputs!C19&gt;Inputs!C20,AND(Inputs!C19=Inputs!C20,5&lt;6))),1,0)+IF(AND(BO153&gt;0,OR(Inputs!C21&gt;Inputs!C20,AND(Inputs!C21=Inputs!C20,7&lt;6))),1,0)+IF(AND(BW153&gt;0,OR(Inputs!C22&gt;Inputs!C20,AND(Inputs!C22=Inputs!C20,8&lt;6))),1,0)+IF(AND(CE153&gt;0,OR(Inputs!C23&gt;Inputs!C20,AND(Inputs!C23=Inputs!C20,9&lt;6))),1,0)))</f>
        <v>99</v>
      </c>
      <c r="BL153" s="3">
        <f>IF(Inputs!$B$27&lt;&gt;"Ready","PENDING INPUTS",IF(A153&gt;Inputs!$B$6,0,MIN(MAX(0,(BG153+BH153+BI153)-BJ153),MAX(0,C153-D153-(IF(O153&lt;BK153,K153+L153+M153-N153,0)+IF(W153&lt;BK153,S153+T153+U153-V153,0)+IF(AE153&lt;BK153,AA153+AB153+AC153-AD153,0)+IF(AM153&lt;BK153,AI153+AJ153+AK153-AL153,0)+IF(AU153&lt;BK153,AQ153+AR153+AS153-AT153,0)+IF(BC153&lt;BK153,AY153+AZ153+BA153-BB153,0)+IF(BK153&lt;BK153,BG153+BH153+BI153-BJ153,0)+IF(BS153&lt;BK153,BO153+BP153+BQ153-BR153,0)+IF(CA153&lt;BK153,BW153+BX153+BY153-BZ153,0)+IF(CI153&lt;BK153,CE153+CF153+CG153-CH153,0))))))</f>
        <v>0</v>
      </c>
      <c r="BM153" s="3">
        <f>IF(Inputs!$B$27&lt;&gt;"Ready","PENDING INPUTS",MIN((BG153+BH153+BI153),IF(D153&gt;C153,IF(D153=0,0,BJ153*C153/D153),BJ153+BL153)))</f>
        <v>0</v>
      </c>
      <c r="BN153" s="3">
        <f>IF(Inputs!$B$27&lt;&gt;"Ready","PENDING INPUTS",MAX(0,(BG153+BH153+BI153)-BM153))</f>
        <v>0</v>
      </c>
      <c r="BO153" s="3">
        <f>IF(Inputs!$B$27&lt;&gt;"Ready","PENDING INPUTS",BV152)</f>
        <v>0</v>
      </c>
      <c r="BP153" s="3">
        <f>IF(Inputs!$B$27&lt;&gt;"Ready","PENDING INPUTS",IF(A153&lt;=Inputs!$B$6,ROUND(BO153*Inputs!C21/12,2),0))</f>
        <v>0</v>
      </c>
      <c r="BQ153" s="3">
        <f>IF(Inputs!$B$27&lt;&gt;"Ready","PENDING INPUTS",IF(AND(A153&lt;=Inputs!$B$6,BO153&gt;0),Inputs!G21,0))</f>
        <v>0</v>
      </c>
      <c r="BR153" s="3">
        <f>IF(Inputs!$B$27&lt;&gt;"Ready","PENDING INPUTS",IF(A153&gt;Inputs!$B$6,0,MIN((BO153+BP153+BQ153),IF(Inputs!H21=1,Inputs!D21,MAX(Inputs!F21,ROUND(BO153*Inputs!E21+BP153+BQ153,2))))))</f>
        <v>0</v>
      </c>
      <c r="BS153">
        <f>IF(Inputs!$B$27&lt;&gt;"Ready","PENDING INPUTS",IF(BO153&lt;=0,99,1+IF(AND(K153&gt;0,OR(Inputs!C14&gt;Inputs!C21,AND(Inputs!C14=Inputs!C21,0&lt;7))),1,0)+IF(AND(S153&gt;0,OR(Inputs!C15&gt;Inputs!C21,AND(Inputs!C15=Inputs!C21,1&lt;7))),1,0)+IF(AND(AA153&gt;0,OR(Inputs!C16&gt;Inputs!C21,AND(Inputs!C16=Inputs!C21,2&lt;7))),1,0)+IF(AND(AI153&gt;0,OR(Inputs!C17&gt;Inputs!C21,AND(Inputs!C17=Inputs!C21,3&lt;7))),1,0)+IF(AND(AQ153&gt;0,OR(Inputs!C18&gt;Inputs!C21,AND(Inputs!C18=Inputs!C21,4&lt;7))),1,0)+IF(AND(AY153&gt;0,OR(Inputs!C19&gt;Inputs!C21,AND(Inputs!C19=Inputs!C21,5&lt;7))),1,0)+IF(AND(BG153&gt;0,OR(Inputs!C20&gt;Inputs!C21,AND(Inputs!C20=Inputs!C21,6&lt;7))),1,0)+IF(AND(BW153&gt;0,OR(Inputs!C22&gt;Inputs!C21,AND(Inputs!C22=Inputs!C21,8&lt;7))),1,0)+IF(AND(CE153&gt;0,OR(Inputs!C23&gt;Inputs!C21,AND(Inputs!C23=Inputs!C21,9&lt;7))),1,0)))</f>
        <v>99</v>
      </c>
      <c r="BT153" s="3">
        <f>IF(Inputs!$B$27&lt;&gt;"Ready","PENDING INPUTS",IF(A153&gt;Inputs!$B$6,0,MIN(MAX(0,(BO153+BP153+BQ153)-BR153),MAX(0,C153-D153-(IF(O153&lt;BS153,K153+L153+M153-N153,0)+IF(W153&lt;BS153,S153+T153+U153-V153,0)+IF(AE153&lt;BS153,AA153+AB153+AC153-AD153,0)+IF(AM153&lt;BS153,AI153+AJ153+AK153-AL153,0)+IF(AU153&lt;BS153,AQ153+AR153+AS153-AT153,0)+IF(BC153&lt;BS153,AY153+AZ153+BA153-BB153,0)+IF(BK153&lt;BS153,BG153+BH153+BI153-BJ153,0)+IF(BS153&lt;BS153,BO153+BP153+BQ153-BR153,0)+IF(CA153&lt;BS153,BW153+BX153+BY153-BZ153,0)+IF(CI153&lt;BS153,CE153+CF153+CG153-CH153,0))))))</f>
        <v>0</v>
      </c>
      <c r="BU153" s="3">
        <f>IF(Inputs!$B$27&lt;&gt;"Ready","PENDING INPUTS",MIN((BO153+BP153+BQ153),IF(D153&gt;C153,IF(D153=0,0,BR153*C153/D153),BR153+BT153)))</f>
        <v>0</v>
      </c>
      <c r="BV153" s="3">
        <f>IF(Inputs!$B$27&lt;&gt;"Ready","PENDING INPUTS",MAX(0,(BO153+BP153+BQ153)-BU153))</f>
        <v>0</v>
      </c>
      <c r="BW153" s="3">
        <f>IF(Inputs!$B$27&lt;&gt;"Ready","PENDING INPUTS",CD152)</f>
        <v>0</v>
      </c>
      <c r="BX153" s="3">
        <f>IF(Inputs!$B$27&lt;&gt;"Ready","PENDING INPUTS",IF(A153&lt;=Inputs!$B$6,ROUND(BW153*Inputs!C22/12,2),0))</f>
        <v>0</v>
      </c>
      <c r="BY153" s="3">
        <f>IF(Inputs!$B$27&lt;&gt;"Ready","PENDING INPUTS",IF(AND(A153&lt;=Inputs!$B$6,BW153&gt;0),Inputs!G22,0))</f>
        <v>0</v>
      </c>
      <c r="BZ153" s="3">
        <f>IF(Inputs!$B$27&lt;&gt;"Ready","PENDING INPUTS",IF(A153&gt;Inputs!$B$6,0,MIN((BW153+BX153+BY153),IF(Inputs!H22=1,Inputs!D22,MAX(Inputs!F22,ROUND(BW153*Inputs!E22+BX153+BY153,2))))))</f>
        <v>0</v>
      </c>
      <c r="CA153">
        <f>IF(Inputs!$B$27&lt;&gt;"Ready","PENDING INPUTS",IF(BW153&lt;=0,99,1+IF(AND(K153&gt;0,OR(Inputs!C14&gt;Inputs!C22,AND(Inputs!C14=Inputs!C22,0&lt;8))),1,0)+IF(AND(S153&gt;0,OR(Inputs!C15&gt;Inputs!C22,AND(Inputs!C15=Inputs!C22,1&lt;8))),1,0)+IF(AND(AA153&gt;0,OR(Inputs!C16&gt;Inputs!C22,AND(Inputs!C16=Inputs!C22,2&lt;8))),1,0)+IF(AND(AI153&gt;0,OR(Inputs!C17&gt;Inputs!C22,AND(Inputs!C17=Inputs!C22,3&lt;8))),1,0)+IF(AND(AQ153&gt;0,OR(Inputs!C18&gt;Inputs!C22,AND(Inputs!C18=Inputs!C22,4&lt;8))),1,0)+IF(AND(AY153&gt;0,OR(Inputs!C19&gt;Inputs!C22,AND(Inputs!C19=Inputs!C22,5&lt;8))),1,0)+IF(AND(BG153&gt;0,OR(Inputs!C20&gt;Inputs!C22,AND(Inputs!C20=Inputs!C22,6&lt;8))),1,0)+IF(AND(BO153&gt;0,OR(Inputs!C21&gt;Inputs!C22,AND(Inputs!C21=Inputs!C22,7&lt;8))),1,0)+IF(AND(CE153&gt;0,OR(Inputs!C23&gt;Inputs!C22,AND(Inputs!C23=Inputs!C22,9&lt;8))),1,0)))</f>
        <v>99</v>
      </c>
      <c r="CB153" s="3">
        <f>IF(Inputs!$B$27&lt;&gt;"Ready","PENDING INPUTS",IF(A153&gt;Inputs!$B$6,0,MIN(MAX(0,(BW153+BX153+BY153)-BZ153),MAX(0,C153-D153-(IF(O153&lt;CA153,K153+L153+M153-N153,0)+IF(W153&lt;CA153,S153+T153+U153-V153,0)+IF(AE153&lt;CA153,AA153+AB153+AC153-AD153,0)+IF(AM153&lt;CA153,AI153+AJ153+AK153-AL153,0)+IF(AU153&lt;CA153,AQ153+AR153+AS153-AT153,0)+IF(BC153&lt;CA153,AY153+AZ153+BA153-BB153,0)+IF(BK153&lt;CA153,BG153+BH153+BI153-BJ153,0)+IF(BS153&lt;CA153,BO153+BP153+BQ153-BR153,0)+IF(CA153&lt;CA153,BW153+BX153+BY153-BZ153,0)+IF(CI153&lt;CA153,CE153+CF153+CG153-CH153,0))))))</f>
        <v>0</v>
      </c>
      <c r="CC153" s="3">
        <f>IF(Inputs!$B$27&lt;&gt;"Ready","PENDING INPUTS",MIN((BW153+BX153+BY153),IF(D153&gt;C153,IF(D153=0,0,BZ153*C153/D153),BZ153+CB153)))</f>
        <v>0</v>
      </c>
      <c r="CD153" s="3">
        <f>IF(Inputs!$B$27&lt;&gt;"Ready","PENDING INPUTS",MAX(0,(BW153+BX153+BY153)-CC153))</f>
        <v>0</v>
      </c>
      <c r="CE153" s="3">
        <f>IF(Inputs!$B$27&lt;&gt;"Ready","PENDING INPUTS",CL152)</f>
        <v>0</v>
      </c>
      <c r="CF153" s="3">
        <f>IF(Inputs!$B$27&lt;&gt;"Ready","PENDING INPUTS",IF(A153&lt;=Inputs!$B$6,ROUND(CE153*Inputs!C23/12,2),0))</f>
        <v>0</v>
      </c>
      <c r="CG153" s="3">
        <f>IF(Inputs!$B$27&lt;&gt;"Ready","PENDING INPUTS",IF(AND(A153&lt;=Inputs!$B$6,CE153&gt;0),Inputs!G23,0))</f>
        <v>0</v>
      </c>
      <c r="CH153" s="3">
        <f>IF(Inputs!$B$27&lt;&gt;"Ready","PENDING INPUTS",IF(A153&gt;Inputs!$B$6,0,MIN((CE153+CF153+CG153),IF(Inputs!H23=1,Inputs!D23,MAX(Inputs!F23,ROUND(CE153*Inputs!E23+CF153+CG153,2))))))</f>
        <v>0</v>
      </c>
      <c r="CI153">
        <f>IF(Inputs!$B$27&lt;&gt;"Ready","PENDING INPUTS",IF(CE153&lt;=0,99,1+IF(AND(K153&gt;0,OR(Inputs!C14&gt;Inputs!C23,AND(Inputs!C14=Inputs!C23,0&lt;9))),1,0)+IF(AND(S153&gt;0,OR(Inputs!C15&gt;Inputs!C23,AND(Inputs!C15=Inputs!C23,1&lt;9))),1,0)+IF(AND(AA153&gt;0,OR(Inputs!C16&gt;Inputs!C23,AND(Inputs!C16=Inputs!C23,2&lt;9))),1,0)+IF(AND(AI153&gt;0,OR(Inputs!C17&gt;Inputs!C23,AND(Inputs!C17=Inputs!C23,3&lt;9))),1,0)+IF(AND(AQ153&gt;0,OR(Inputs!C18&gt;Inputs!C23,AND(Inputs!C18=Inputs!C23,4&lt;9))),1,0)+IF(AND(AY153&gt;0,OR(Inputs!C19&gt;Inputs!C23,AND(Inputs!C19=Inputs!C23,5&lt;9))),1,0)+IF(AND(BG153&gt;0,OR(Inputs!C20&gt;Inputs!C23,AND(Inputs!C20=Inputs!C23,6&lt;9))),1,0)+IF(AND(BO153&gt;0,OR(Inputs!C21&gt;Inputs!C23,AND(Inputs!C21=Inputs!C23,7&lt;9))),1,0)+IF(AND(BW153&gt;0,OR(Inputs!C22&gt;Inputs!C23,AND(Inputs!C22=Inputs!C23,8&lt;9))),1,0)))</f>
        <v>99</v>
      </c>
      <c r="CJ153" s="3">
        <f>IF(Inputs!$B$27&lt;&gt;"Ready","PENDING INPUTS",IF(A153&gt;Inputs!$B$6,0,MIN(MAX(0,(CE153+CF153+CG153)-CH153),MAX(0,C153-D153-(IF(O153&lt;CI153,K153+L153+M153-N153,0)+IF(W153&lt;CI153,S153+T153+U153-V153,0)+IF(AE153&lt;CI153,AA153+AB153+AC153-AD153,0)+IF(AM153&lt;CI153,AI153+AJ153+AK153-AL153,0)+IF(AU153&lt;CI153,AQ153+AR153+AS153-AT153,0)+IF(BC153&lt;CI153,AY153+AZ153+BA153-BB153,0)+IF(BK153&lt;CI153,BG153+BH153+BI153-BJ153,0)+IF(BS153&lt;CI153,BO153+BP153+BQ153-BR153,0)+IF(CA153&lt;CI153,BW153+BX153+BY153-BZ153,0)+IF(CI153&lt;CI153,CE153+CF153+CG153-CH153,0))))))</f>
        <v>0</v>
      </c>
      <c r="CK153" s="3">
        <f>IF(Inputs!$B$27&lt;&gt;"Ready","PENDING INPUTS",MIN((CE153+CF153+CG153),IF(D153&gt;C153,IF(D153=0,0,CH153*C153/D153),CH153+CJ153)))</f>
        <v>0</v>
      </c>
      <c r="CL153" s="3">
        <f>IF(Inputs!$B$27&lt;&gt;"Ready","PENDING INPUTS",MAX(0,(CE153+CF153+CG153)-CK153))</f>
        <v>0</v>
      </c>
    </row>
    <row r="154" spans="1:90" ht="27.95" customHeight="1" x14ac:dyDescent="0.25">
      <c r="A154">
        <v>150</v>
      </c>
      <c r="B154" s="13">
        <f>IF(Inputs!$B$27&lt;&gt;"Ready","PENDING INPUTS",EDATE(Inputs!$B$5,A154-1))</f>
        <v>50830</v>
      </c>
      <c r="C154" s="3">
        <f>IF(Inputs!$B$27&lt;&gt;"Ready","PENDING INPUTS",IF(A154&lt;=Inputs!$B$6,MAX(0,Inputs!$B$4+IF(A154=Inputs!$B$7,Inputs!$B$8,0)+IF(A154=Inputs!$B$9,Inputs!$B$10,0)),0))</f>
        <v>0</v>
      </c>
      <c r="D154" s="3">
        <f>IF(Inputs!$B$27&lt;&gt;"Ready","PENDING INPUTS",SUM(N154,V154,AD154,AL154,AT154,BB154,BJ154,BR154,BZ154,CH154))</f>
        <v>0</v>
      </c>
      <c r="E154" s="3">
        <f>IF(Inputs!$B$27&lt;&gt;"Ready","PENDING INPUTS",MAX(0,D154-C154))</f>
        <v>0</v>
      </c>
      <c r="F154" s="3">
        <f>IF(Inputs!$B$27&lt;&gt;"Ready","PENDING INPUTS",SUM(Q154,Y154,AG154,AO154,AW154,BE154,BM154,BU154,CC154,CK154))</f>
        <v>0</v>
      </c>
      <c r="G154" s="3">
        <f>IF(Inputs!$B$27&lt;&gt;"Ready","PENDING INPUTS",SUM(L154,T154,AB154,AJ154,AR154,AZ154,BH154,BP154,BX154,CF154))</f>
        <v>0</v>
      </c>
      <c r="H154" s="3">
        <f>IF(Inputs!$B$27&lt;&gt;"Ready","PENDING INPUTS",SUM(M154,U154,AC154,AK154,AS154,BA154,BI154,BQ154,BY154,CG154))</f>
        <v>0</v>
      </c>
      <c r="I154" s="3">
        <f>IF(Inputs!$B$27&lt;&gt;"Ready","PENDING INPUTS",SUM(R154,Z154,AH154,AP154,AX154,BF154,BN154,BV154,CD154,CL154))</f>
        <v>0</v>
      </c>
      <c r="J154" t="str">
        <f>IF(Inputs!$B$27&lt;&gt;"Ready","PENDING INPUTS",IF(A154&gt;Inputs!$B$6,"Beyond horizon",IF(E154&gt;0.005,"MINIMUM SHORTFALL",IF(I154&lt;0.005,"Paid off","In progress"))))</f>
        <v>Beyond horizon</v>
      </c>
      <c r="K154" s="3">
        <f>IF(Inputs!$B$27&lt;&gt;"Ready","PENDING INPUTS",R153)</f>
        <v>0</v>
      </c>
      <c r="L154" s="3">
        <f>IF(Inputs!$B$27&lt;&gt;"Ready","PENDING INPUTS",IF(A154&lt;=Inputs!$B$6,ROUND(K154*Inputs!C14/12,2),0))</f>
        <v>0</v>
      </c>
      <c r="M154" s="3">
        <f>IF(Inputs!$B$27&lt;&gt;"Ready","PENDING INPUTS",IF(AND(A154&lt;=Inputs!$B$6,K154&gt;0),Inputs!G14,0))</f>
        <v>0</v>
      </c>
      <c r="N154" s="3">
        <f>IF(Inputs!$B$27&lt;&gt;"Ready","PENDING INPUTS",IF(A154&gt;Inputs!$B$6,0,MIN((K154+L154+M154),IF(Inputs!H14=1,Inputs!D14,MAX(Inputs!F14,ROUND(K154*Inputs!E14+L154+M154,2))))))</f>
        <v>0</v>
      </c>
      <c r="O154">
        <f>IF(Inputs!$B$27&lt;&gt;"Ready","PENDING INPUTS",IF(K154&lt;=0,99,1+IF(AND(S154&gt;0,OR(Inputs!C15&gt;Inputs!C14,AND(Inputs!C15=Inputs!C14,1&lt;0))),1,0)+IF(AND(AA154&gt;0,OR(Inputs!C16&gt;Inputs!C14,AND(Inputs!C16=Inputs!C14,2&lt;0))),1,0)+IF(AND(AI154&gt;0,OR(Inputs!C17&gt;Inputs!C14,AND(Inputs!C17=Inputs!C14,3&lt;0))),1,0)+IF(AND(AQ154&gt;0,OR(Inputs!C18&gt;Inputs!C14,AND(Inputs!C18=Inputs!C14,4&lt;0))),1,0)+IF(AND(AY154&gt;0,OR(Inputs!C19&gt;Inputs!C14,AND(Inputs!C19=Inputs!C14,5&lt;0))),1,0)+IF(AND(BG154&gt;0,OR(Inputs!C20&gt;Inputs!C14,AND(Inputs!C20=Inputs!C14,6&lt;0))),1,0)+IF(AND(BO154&gt;0,OR(Inputs!C21&gt;Inputs!C14,AND(Inputs!C21=Inputs!C14,7&lt;0))),1,0)+IF(AND(BW154&gt;0,OR(Inputs!C22&gt;Inputs!C14,AND(Inputs!C22=Inputs!C14,8&lt;0))),1,0)+IF(AND(CE154&gt;0,OR(Inputs!C23&gt;Inputs!C14,AND(Inputs!C23=Inputs!C14,9&lt;0))),1,0)))</f>
        <v>99</v>
      </c>
      <c r="P154" s="3">
        <f>IF(Inputs!$B$27&lt;&gt;"Ready","PENDING INPUTS",IF(A154&gt;Inputs!$B$6,0,MIN(MAX(0,(K154+L154+M154)-N154),MAX(0,C154-D154-(IF(O154&lt;O154,K154+L154+M154-N154,0)+IF(W154&lt;O154,S154+T154+U154-V154,0)+IF(AE154&lt;O154,AA154+AB154+AC154-AD154,0)+IF(AM154&lt;O154,AI154+AJ154+AK154-AL154,0)+IF(AU154&lt;O154,AQ154+AR154+AS154-AT154,0)+IF(BC154&lt;O154,AY154+AZ154+BA154-BB154,0)+IF(BK154&lt;O154,BG154+BH154+BI154-BJ154,0)+IF(BS154&lt;O154,BO154+BP154+BQ154-BR154,0)+IF(CA154&lt;O154,BW154+BX154+BY154-BZ154,0)+IF(CI154&lt;O154,CE154+CF154+CG154-CH154,0))))))</f>
        <v>0</v>
      </c>
      <c r="Q154" s="3">
        <f>IF(Inputs!$B$27&lt;&gt;"Ready","PENDING INPUTS",MIN((K154+L154+M154),IF(D154&gt;C154,IF(D154=0,0,N154*C154/D154),N154+P154)))</f>
        <v>0</v>
      </c>
      <c r="R154" s="3">
        <f>IF(Inputs!$B$27&lt;&gt;"Ready","PENDING INPUTS",MAX(0,(K154+L154+M154)-Q154))</f>
        <v>0</v>
      </c>
      <c r="S154" s="3">
        <f>IF(Inputs!$B$27&lt;&gt;"Ready","PENDING INPUTS",Z153)</f>
        <v>0</v>
      </c>
      <c r="T154" s="3">
        <f>IF(Inputs!$B$27&lt;&gt;"Ready","PENDING INPUTS",IF(A154&lt;=Inputs!$B$6,ROUND(S154*Inputs!C15/12,2),0))</f>
        <v>0</v>
      </c>
      <c r="U154" s="3">
        <f>IF(Inputs!$B$27&lt;&gt;"Ready","PENDING INPUTS",IF(AND(A154&lt;=Inputs!$B$6,S154&gt;0),Inputs!G15,0))</f>
        <v>0</v>
      </c>
      <c r="V154" s="3">
        <f>IF(Inputs!$B$27&lt;&gt;"Ready","PENDING INPUTS",IF(A154&gt;Inputs!$B$6,0,MIN((S154+T154+U154),IF(Inputs!H15=1,Inputs!D15,MAX(Inputs!F15,ROUND(S154*Inputs!E15+T154+U154,2))))))</f>
        <v>0</v>
      </c>
      <c r="W154">
        <f>IF(Inputs!$B$27&lt;&gt;"Ready","PENDING INPUTS",IF(S154&lt;=0,99,1+IF(AND(K154&gt;0,OR(Inputs!C14&gt;Inputs!C15,AND(Inputs!C14=Inputs!C15,0&lt;1))),1,0)+IF(AND(AA154&gt;0,OR(Inputs!C16&gt;Inputs!C15,AND(Inputs!C16=Inputs!C15,2&lt;1))),1,0)+IF(AND(AI154&gt;0,OR(Inputs!C17&gt;Inputs!C15,AND(Inputs!C17=Inputs!C15,3&lt;1))),1,0)+IF(AND(AQ154&gt;0,OR(Inputs!C18&gt;Inputs!C15,AND(Inputs!C18=Inputs!C15,4&lt;1))),1,0)+IF(AND(AY154&gt;0,OR(Inputs!C19&gt;Inputs!C15,AND(Inputs!C19=Inputs!C15,5&lt;1))),1,0)+IF(AND(BG154&gt;0,OR(Inputs!C20&gt;Inputs!C15,AND(Inputs!C20=Inputs!C15,6&lt;1))),1,0)+IF(AND(BO154&gt;0,OR(Inputs!C21&gt;Inputs!C15,AND(Inputs!C21=Inputs!C15,7&lt;1))),1,0)+IF(AND(BW154&gt;0,OR(Inputs!C22&gt;Inputs!C15,AND(Inputs!C22=Inputs!C15,8&lt;1))),1,0)+IF(AND(CE154&gt;0,OR(Inputs!C23&gt;Inputs!C15,AND(Inputs!C23=Inputs!C15,9&lt;1))),1,0)))</f>
        <v>99</v>
      </c>
      <c r="X154" s="3">
        <f>IF(Inputs!$B$27&lt;&gt;"Ready","PENDING INPUTS",IF(A154&gt;Inputs!$B$6,0,MIN(MAX(0,(S154+T154+U154)-V154),MAX(0,C154-D154-(IF(O154&lt;W154,K154+L154+M154-N154,0)+IF(W154&lt;W154,S154+T154+U154-V154,0)+IF(AE154&lt;W154,AA154+AB154+AC154-AD154,0)+IF(AM154&lt;W154,AI154+AJ154+AK154-AL154,0)+IF(AU154&lt;W154,AQ154+AR154+AS154-AT154,0)+IF(BC154&lt;W154,AY154+AZ154+BA154-BB154,0)+IF(BK154&lt;W154,BG154+BH154+BI154-BJ154,0)+IF(BS154&lt;W154,BO154+BP154+BQ154-BR154,0)+IF(CA154&lt;W154,BW154+BX154+BY154-BZ154,0)+IF(CI154&lt;W154,CE154+CF154+CG154-CH154,0))))))</f>
        <v>0</v>
      </c>
      <c r="Y154" s="3">
        <f>IF(Inputs!$B$27&lt;&gt;"Ready","PENDING INPUTS",MIN((S154+T154+U154),IF(D154&gt;C154,IF(D154=0,0,V154*C154/D154),V154+X154)))</f>
        <v>0</v>
      </c>
      <c r="Z154" s="3">
        <f>IF(Inputs!$B$27&lt;&gt;"Ready","PENDING INPUTS",MAX(0,(S154+T154+U154)-Y154))</f>
        <v>0</v>
      </c>
      <c r="AA154" s="3">
        <f>IF(Inputs!$B$27&lt;&gt;"Ready","PENDING INPUTS",AH153)</f>
        <v>0</v>
      </c>
      <c r="AB154" s="3">
        <f>IF(Inputs!$B$27&lt;&gt;"Ready","PENDING INPUTS",IF(A154&lt;=Inputs!$B$6,ROUND(AA154*Inputs!C16/12,2),0))</f>
        <v>0</v>
      </c>
      <c r="AC154" s="3">
        <f>IF(Inputs!$B$27&lt;&gt;"Ready","PENDING INPUTS",IF(AND(A154&lt;=Inputs!$B$6,AA154&gt;0),Inputs!G16,0))</f>
        <v>0</v>
      </c>
      <c r="AD154" s="3">
        <f>IF(Inputs!$B$27&lt;&gt;"Ready","PENDING INPUTS",IF(A154&gt;Inputs!$B$6,0,MIN((AA154+AB154+AC154),IF(Inputs!H16=1,Inputs!D16,MAX(Inputs!F16,ROUND(AA154*Inputs!E16+AB154+AC154,2))))))</f>
        <v>0</v>
      </c>
      <c r="AE154">
        <f>IF(Inputs!$B$27&lt;&gt;"Ready","PENDING INPUTS",IF(AA154&lt;=0,99,1+IF(AND(K154&gt;0,OR(Inputs!C14&gt;Inputs!C16,AND(Inputs!C14=Inputs!C16,0&lt;2))),1,0)+IF(AND(S154&gt;0,OR(Inputs!C15&gt;Inputs!C16,AND(Inputs!C15=Inputs!C16,1&lt;2))),1,0)+IF(AND(AI154&gt;0,OR(Inputs!C17&gt;Inputs!C16,AND(Inputs!C17=Inputs!C16,3&lt;2))),1,0)+IF(AND(AQ154&gt;0,OR(Inputs!C18&gt;Inputs!C16,AND(Inputs!C18=Inputs!C16,4&lt;2))),1,0)+IF(AND(AY154&gt;0,OR(Inputs!C19&gt;Inputs!C16,AND(Inputs!C19=Inputs!C16,5&lt;2))),1,0)+IF(AND(BG154&gt;0,OR(Inputs!C20&gt;Inputs!C16,AND(Inputs!C20=Inputs!C16,6&lt;2))),1,0)+IF(AND(BO154&gt;0,OR(Inputs!C21&gt;Inputs!C16,AND(Inputs!C21=Inputs!C16,7&lt;2))),1,0)+IF(AND(BW154&gt;0,OR(Inputs!C22&gt;Inputs!C16,AND(Inputs!C22=Inputs!C16,8&lt;2))),1,0)+IF(AND(CE154&gt;0,OR(Inputs!C23&gt;Inputs!C16,AND(Inputs!C23=Inputs!C16,9&lt;2))),1,0)))</f>
        <v>99</v>
      </c>
      <c r="AF154" s="3">
        <f>IF(Inputs!$B$27&lt;&gt;"Ready","PENDING INPUTS",IF(A154&gt;Inputs!$B$6,0,MIN(MAX(0,(AA154+AB154+AC154)-AD154),MAX(0,C154-D154-(IF(O154&lt;AE154,K154+L154+M154-N154,0)+IF(W154&lt;AE154,S154+T154+U154-V154,0)+IF(AE154&lt;AE154,AA154+AB154+AC154-AD154,0)+IF(AM154&lt;AE154,AI154+AJ154+AK154-AL154,0)+IF(AU154&lt;AE154,AQ154+AR154+AS154-AT154,0)+IF(BC154&lt;AE154,AY154+AZ154+BA154-BB154,0)+IF(BK154&lt;AE154,BG154+BH154+BI154-BJ154,0)+IF(BS154&lt;AE154,BO154+BP154+BQ154-BR154,0)+IF(CA154&lt;AE154,BW154+BX154+BY154-BZ154,0)+IF(CI154&lt;AE154,CE154+CF154+CG154-CH154,0))))))</f>
        <v>0</v>
      </c>
      <c r="AG154" s="3">
        <f>IF(Inputs!$B$27&lt;&gt;"Ready","PENDING INPUTS",MIN((AA154+AB154+AC154),IF(D154&gt;C154,IF(D154=0,0,AD154*C154/D154),AD154+AF154)))</f>
        <v>0</v>
      </c>
      <c r="AH154" s="3">
        <f>IF(Inputs!$B$27&lt;&gt;"Ready","PENDING INPUTS",MAX(0,(AA154+AB154+AC154)-AG154))</f>
        <v>0</v>
      </c>
      <c r="AI154" s="3">
        <f>IF(Inputs!$B$27&lt;&gt;"Ready","PENDING INPUTS",AP153)</f>
        <v>0</v>
      </c>
      <c r="AJ154" s="3">
        <f>IF(Inputs!$B$27&lt;&gt;"Ready","PENDING INPUTS",IF(A154&lt;=Inputs!$B$6,ROUND(AI154*Inputs!C17/12,2),0))</f>
        <v>0</v>
      </c>
      <c r="AK154" s="3">
        <f>IF(Inputs!$B$27&lt;&gt;"Ready","PENDING INPUTS",IF(AND(A154&lt;=Inputs!$B$6,AI154&gt;0),Inputs!G17,0))</f>
        <v>0</v>
      </c>
      <c r="AL154" s="3">
        <f>IF(Inputs!$B$27&lt;&gt;"Ready","PENDING INPUTS",IF(A154&gt;Inputs!$B$6,0,MIN((AI154+AJ154+AK154),IF(Inputs!H17=1,Inputs!D17,MAX(Inputs!F17,ROUND(AI154*Inputs!E17+AJ154+AK154,2))))))</f>
        <v>0</v>
      </c>
      <c r="AM154">
        <f>IF(Inputs!$B$27&lt;&gt;"Ready","PENDING INPUTS",IF(AI154&lt;=0,99,1+IF(AND(K154&gt;0,OR(Inputs!C14&gt;Inputs!C17,AND(Inputs!C14=Inputs!C17,0&lt;3))),1,0)+IF(AND(S154&gt;0,OR(Inputs!C15&gt;Inputs!C17,AND(Inputs!C15=Inputs!C17,1&lt;3))),1,0)+IF(AND(AA154&gt;0,OR(Inputs!C16&gt;Inputs!C17,AND(Inputs!C16=Inputs!C17,2&lt;3))),1,0)+IF(AND(AQ154&gt;0,OR(Inputs!C18&gt;Inputs!C17,AND(Inputs!C18=Inputs!C17,4&lt;3))),1,0)+IF(AND(AY154&gt;0,OR(Inputs!C19&gt;Inputs!C17,AND(Inputs!C19=Inputs!C17,5&lt;3))),1,0)+IF(AND(BG154&gt;0,OR(Inputs!C20&gt;Inputs!C17,AND(Inputs!C20=Inputs!C17,6&lt;3))),1,0)+IF(AND(BO154&gt;0,OR(Inputs!C21&gt;Inputs!C17,AND(Inputs!C21=Inputs!C17,7&lt;3))),1,0)+IF(AND(BW154&gt;0,OR(Inputs!C22&gt;Inputs!C17,AND(Inputs!C22=Inputs!C17,8&lt;3))),1,0)+IF(AND(CE154&gt;0,OR(Inputs!C23&gt;Inputs!C17,AND(Inputs!C23=Inputs!C17,9&lt;3))),1,0)))</f>
        <v>99</v>
      </c>
      <c r="AN154" s="3">
        <f>IF(Inputs!$B$27&lt;&gt;"Ready","PENDING INPUTS",IF(A154&gt;Inputs!$B$6,0,MIN(MAX(0,(AI154+AJ154+AK154)-AL154),MAX(0,C154-D154-(IF(O154&lt;AM154,K154+L154+M154-N154,0)+IF(W154&lt;AM154,S154+T154+U154-V154,0)+IF(AE154&lt;AM154,AA154+AB154+AC154-AD154,0)+IF(AM154&lt;AM154,AI154+AJ154+AK154-AL154,0)+IF(AU154&lt;AM154,AQ154+AR154+AS154-AT154,0)+IF(BC154&lt;AM154,AY154+AZ154+BA154-BB154,0)+IF(BK154&lt;AM154,BG154+BH154+BI154-BJ154,0)+IF(BS154&lt;AM154,BO154+BP154+BQ154-BR154,0)+IF(CA154&lt;AM154,BW154+BX154+BY154-BZ154,0)+IF(CI154&lt;AM154,CE154+CF154+CG154-CH154,0))))))</f>
        <v>0</v>
      </c>
      <c r="AO154" s="3">
        <f>IF(Inputs!$B$27&lt;&gt;"Ready","PENDING INPUTS",MIN((AI154+AJ154+AK154),IF(D154&gt;C154,IF(D154=0,0,AL154*C154/D154),AL154+AN154)))</f>
        <v>0</v>
      </c>
      <c r="AP154" s="3">
        <f>IF(Inputs!$B$27&lt;&gt;"Ready","PENDING INPUTS",MAX(0,(AI154+AJ154+AK154)-AO154))</f>
        <v>0</v>
      </c>
      <c r="AQ154" s="3">
        <f>IF(Inputs!$B$27&lt;&gt;"Ready","PENDING INPUTS",AX153)</f>
        <v>0</v>
      </c>
      <c r="AR154" s="3">
        <f>IF(Inputs!$B$27&lt;&gt;"Ready","PENDING INPUTS",IF(A154&lt;=Inputs!$B$6,ROUND(AQ154*Inputs!C18/12,2),0))</f>
        <v>0</v>
      </c>
      <c r="AS154" s="3">
        <f>IF(Inputs!$B$27&lt;&gt;"Ready","PENDING INPUTS",IF(AND(A154&lt;=Inputs!$B$6,AQ154&gt;0),Inputs!G18,0))</f>
        <v>0</v>
      </c>
      <c r="AT154" s="3">
        <f>IF(Inputs!$B$27&lt;&gt;"Ready","PENDING INPUTS",IF(A154&gt;Inputs!$B$6,0,MIN((AQ154+AR154+AS154),IF(Inputs!H18=1,Inputs!D18,MAX(Inputs!F18,ROUND(AQ154*Inputs!E18+AR154+AS154,2))))))</f>
        <v>0</v>
      </c>
      <c r="AU154">
        <f>IF(Inputs!$B$27&lt;&gt;"Ready","PENDING INPUTS",IF(AQ154&lt;=0,99,1+IF(AND(K154&gt;0,OR(Inputs!C14&gt;Inputs!C18,AND(Inputs!C14=Inputs!C18,0&lt;4))),1,0)+IF(AND(S154&gt;0,OR(Inputs!C15&gt;Inputs!C18,AND(Inputs!C15=Inputs!C18,1&lt;4))),1,0)+IF(AND(AA154&gt;0,OR(Inputs!C16&gt;Inputs!C18,AND(Inputs!C16=Inputs!C18,2&lt;4))),1,0)+IF(AND(AI154&gt;0,OR(Inputs!C17&gt;Inputs!C18,AND(Inputs!C17=Inputs!C18,3&lt;4))),1,0)+IF(AND(AY154&gt;0,OR(Inputs!C19&gt;Inputs!C18,AND(Inputs!C19=Inputs!C18,5&lt;4))),1,0)+IF(AND(BG154&gt;0,OR(Inputs!C20&gt;Inputs!C18,AND(Inputs!C20=Inputs!C18,6&lt;4))),1,0)+IF(AND(BO154&gt;0,OR(Inputs!C21&gt;Inputs!C18,AND(Inputs!C21=Inputs!C18,7&lt;4))),1,0)+IF(AND(BW154&gt;0,OR(Inputs!C22&gt;Inputs!C18,AND(Inputs!C22=Inputs!C18,8&lt;4))),1,0)+IF(AND(CE154&gt;0,OR(Inputs!C23&gt;Inputs!C18,AND(Inputs!C23=Inputs!C18,9&lt;4))),1,0)))</f>
        <v>99</v>
      </c>
      <c r="AV154" s="3">
        <f>IF(Inputs!$B$27&lt;&gt;"Ready","PENDING INPUTS",IF(A154&gt;Inputs!$B$6,0,MIN(MAX(0,(AQ154+AR154+AS154)-AT154),MAX(0,C154-D154-(IF(O154&lt;AU154,K154+L154+M154-N154,0)+IF(W154&lt;AU154,S154+T154+U154-V154,0)+IF(AE154&lt;AU154,AA154+AB154+AC154-AD154,0)+IF(AM154&lt;AU154,AI154+AJ154+AK154-AL154,0)+IF(AU154&lt;AU154,AQ154+AR154+AS154-AT154,0)+IF(BC154&lt;AU154,AY154+AZ154+BA154-BB154,0)+IF(BK154&lt;AU154,BG154+BH154+BI154-BJ154,0)+IF(BS154&lt;AU154,BO154+BP154+BQ154-BR154,0)+IF(CA154&lt;AU154,BW154+BX154+BY154-BZ154,0)+IF(CI154&lt;AU154,CE154+CF154+CG154-CH154,0))))))</f>
        <v>0</v>
      </c>
      <c r="AW154" s="3">
        <f>IF(Inputs!$B$27&lt;&gt;"Ready","PENDING INPUTS",MIN((AQ154+AR154+AS154),IF(D154&gt;C154,IF(D154=0,0,AT154*C154/D154),AT154+AV154)))</f>
        <v>0</v>
      </c>
      <c r="AX154" s="3">
        <f>IF(Inputs!$B$27&lt;&gt;"Ready","PENDING INPUTS",MAX(0,(AQ154+AR154+AS154)-AW154))</f>
        <v>0</v>
      </c>
      <c r="AY154" s="3">
        <f>IF(Inputs!$B$27&lt;&gt;"Ready","PENDING INPUTS",BF153)</f>
        <v>0</v>
      </c>
      <c r="AZ154" s="3">
        <f>IF(Inputs!$B$27&lt;&gt;"Ready","PENDING INPUTS",IF(A154&lt;=Inputs!$B$6,ROUND(AY154*Inputs!C19/12,2),0))</f>
        <v>0</v>
      </c>
      <c r="BA154" s="3">
        <f>IF(Inputs!$B$27&lt;&gt;"Ready","PENDING INPUTS",IF(AND(A154&lt;=Inputs!$B$6,AY154&gt;0),Inputs!G19,0))</f>
        <v>0</v>
      </c>
      <c r="BB154" s="3">
        <f>IF(Inputs!$B$27&lt;&gt;"Ready","PENDING INPUTS",IF(A154&gt;Inputs!$B$6,0,MIN((AY154+AZ154+BA154),IF(Inputs!H19=1,Inputs!D19,MAX(Inputs!F19,ROUND(AY154*Inputs!E19+AZ154+BA154,2))))))</f>
        <v>0</v>
      </c>
      <c r="BC154">
        <f>IF(Inputs!$B$27&lt;&gt;"Ready","PENDING INPUTS",IF(AY154&lt;=0,99,1+IF(AND(K154&gt;0,OR(Inputs!C14&gt;Inputs!C19,AND(Inputs!C14=Inputs!C19,0&lt;5))),1,0)+IF(AND(S154&gt;0,OR(Inputs!C15&gt;Inputs!C19,AND(Inputs!C15=Inputs!C19,1&lt;5))),1,0)+IF(AND(AA154&gt;0,OR(Inputs!C16&gt;Inputs!C19,AND(Inputs!C16=Inputs!C19,2&lt;5))),1,0)+IF(AND(AI154&gt;0,OR(Inputs!C17&gt;Inputs!C19,AND(Inputs!C17=Inputs!C19,3&lt;5))),1,0)+IF(AND(AQ154&gt;0,OR(Inputs!C18&gt;Inputs!C19,AND(Inputs!C18=Inputs!C19,4&lt;5))),1,0)+IF(AND(BG154&gt;0,OR(Inputs!C20&gt;Inputs!C19,AND(Inputs!C20=Inputs!C19,6&lt;5))),1,0)+IF(AND(BO154&gt;0,OR(Inputs!C21&gt;Inputs!C19,AND(Inputs!C21=Inputs!C19,7&lt;5))),1,0)+IF(AND(BW154&gt;0,OR(Inputs!C22&gt;Inputs!C19,AND(Inputs!C22=Inputs!C19,8&lt;5))),1,0)+IF(AND(CE154&gt;0,OR(Inputs!C23&gt;Inputs!C19,AND(Inputs!C23=Inputs!C19,9&lt;5))),1,0)))</f>
        <v>99</v>
      </c>
      <c r="BD154" s="3">
        <f>IF(Inputs!$B$27&lt;&gt;"Ready","PENDING INPUTS",IF(A154&gt;Inputs!$B$6,0,MIN(MAX(0,(AY154+AZ154+BA154)-BB154),MAX(0,C154-D154-(IF(O154&lt;BC154,K154+L154+M154-N154,0)+IF(W154&lt;BC154,S154+T154+U154-V154,0)+IF(AE154&lt;BC154,AA154+AB154+AC154-AD154,0)+IF(AM154&lt;BC154,AI154+AJ154+AK154-AL154,0)+IF(AU154&lt;BC154,AQ154+AR154+AS154-AT154,0)+IF(BC154&lt;BC154,AY154+AZ154+BA154-BB154,0)+IF(BK154&lt;BC154,BG154+BH154+BI154-BJ154,0)+IF(BS154&lt;BC154,BO154+BP154+BQ154-BR154,0)+IF(CA154&lt;BC154,BW154+BX154+BY154-BZ154,0)+IF(CI154&lt;BC154,CE154+CF154+CG154-CH154,0))))))</f>
        <v>0</v>
      </c>
      <c r="BE154" s="3">
        <f>IF(Inputs!$B$27&lt;&gt;"Ready","PENDING INPUTS",MIN((AY154+AZ154+BA154),IF(D154&gt;C154,IF(D154=0,0,BB154*C154/D154),BB154+BD154)))</f>
        <v>0</v>
      </c>
      <c r="BF154" s="3">
        <f>IF(Inputs!$B$27&lt;&gt;"Ready","PENDING INPUTS",MAX(0,(AY154+AZ154+BA154)-BE154))</f>
        <v>0</v>
      </c>
      <c r="BG154" s="3">
        <f>IF(Inputs!$B$27&lt;&gt;"Ready","PENDING INPUTS",BN153)</f>
        <v>0</v>
      </c>
      <c r="BH154" s="3">
        <f>IF(Inputs!$B$27&lt;&gt;"Ready","PENDING INPUTS",IF(A154&lt;=Inputs!$B$6,ROUND(BG154*Inputs!C20/12,2),0))</f>
        <v>0</v>
      </c>
      <c r="BI154" s="3">
        <f>IF(Inputs!$B$27&lt;&gt;"Ready","PENDING INPUTS",IF(AND(A154&lt;=Inputs!$B$6,BG154&gt;0),Inputs!G20,0))</f>
        <v>0</v>
      </c>
      <c r="BJ154" s="3">
        <f>IF(Inputs!$B$27&lt;&gt;"Ready","PENDING INPUTS",IF(A154&gt;Inputs!$B$6,0,MIN((BG154+BH154+BI154),IF(Inputs!H20=1,Inputs!D20,MAX(Inputs!F20,ROUND(BG154*Inputs!E20+BH154+BI154,2))))))</f>
        <v>0</v>
      </c>
      <c r="BK154">
        <f>IF(Inputs!$B$27&lt;&gt;"Ready","PENDING INPUTS",IF(BG154&lt;=0,99,1+IF(AND(K154&gt;0,OR(Inputs!C14&gt;Inputs!C20,AND(Inputs!C14=Inputs!C20,0&lt;6))),1,0)+IF(AND(S154&gt;0,OR(Inputs!C15&gt;Inputs!C20,AND(Inputs!C15=Inputs!C20,1&lt;6))),1,0)+IF(AND(AA154&gt;0,OR(Inputs!C16&gt;Inputs!C20,AND(Inputs!C16=Inputs!C20,2&lt;6))),1,0)+IF(AND(AI154&gt;0,OR(Inputs!C17&gt;Inputs!C20,AND(Inputs!C17=Inputs!C20,3&lt;6))),1,0)+IF(AND(AQ154&gt;0,OR(Inputs!C18&gt;Inputs!C20,AND(Inputs!C18=Inputs!C20,4&lt;6))),1,0)+IF(AND(AY154&gt;0,OR(Inputs!C19&gt;Inputs!C20,AND(Inputs!C19=Inputs!C20,5&lt;6))),1,0)+IF(AND(BO154&gt;0,OR(Inputs!C21&gt;Inputs!C20,AND(Inputs!C21=Inputs!C20,7&lt;6))),1,0)+IF(AND(BW154&gt;0,OR(Inputs!C22&gt;Inputs!C20,AND(Inputs!C22=Inputs!C20,8&lt;6))),1,0)+IF(AND(CE154&gt;0,OR(Inputs!C23&gt;Inputs!C20,AND(Inputs!C23=Inputs!C20,9&lt;6))),1,0)))</f>
        <v>99</v>
      </c>
      <c r="BL154" s="3">
        <f>IF(Inputs!$B$27&lt;&gt;"Ready","PENDING INPUTS",IF(A154&gt;Inputs!$B$6,0,MIN(MAX(0,(BG154+BH154+BI154)-BJ154),MAX(0,C154-D154-(IF(O154&lt;BK154,K154+L154+M154-N154,0)+IF(W154&lt;BK154,S154+T154+U154-V154,0)+IF(AE154&lt;BK154,AA154+AB154+AC154-AD154,0)+IF(AM154&lt;BK154,AI154+AJ154+AK154-AL154,0)+IF(AU154&lt;BK154,AQ154+AR154+AS154-AT154,0)+IF(BC154&lt;BK154,AY154+AZ154+BA154-BB154,0)+IF(BK154&lt;BK154,BG154+BH154+BI154-BJ154,0)+IF(BS154&lt;BK154,BO154+BP154+BQ154-BR154,0)+IF(CA154&lt;BK154,BW154+BX154+BY154-BZ154,0)+IF(CI154&lt;BK154,CE154+CF154+CG154-CH154,0))))))</f>
        <v>0</v>
      </c>
      <c r="BM154" s="3">
        <f>IF(Inputs!$B$27&lt;&gt;"Ready","PENDING INPUTS",MIN((BG154+BH154+BI154),IF(D154&gt;C154,IF(D154=0,0,BJ154*C154/D154),BJ154+BL154)))</f>
        <v>0</v>
      </c>
      <c r="BN154" s="3">
        <f>IF(Inputs!$B$27&lt;&gt;"Ready","PENDING INPUTS",MAX(0,(BG154+BH154+BI154)-BM154))</f>
        <v>0</v>
      </c>
      <c r="BO154" s="3">
        <f>IF(Inputs!$B$27&lt;&gt;"Ready","PENDING INPUTS",BV153)</f>
        <v>0</v>
      </c>
      <c r="BP154" s="3">
        <f>IF(Inputs!$B$27&lt;&gt;"Ready","PENDING INPUTS",IF(A154&lt;=Inputs!$B$6,ROUND(BO154*Inputs!C21/12,2),0))</f>
        <v>0</v>
      </c>
      <c r="BQ154" s="3">
        <f>IF(Inputs!$B$27&lt;&gt;"Ready","PENDING INPUTS",IF(AND(A154&lt;=Inputs!$B$6,BO154&gt;0),Inputs!G21,0))</f>
        <v>0</v>
      </c>
      <c r="BR154" s="3">
        <f>IF(Inputs!$B$27&lt;&gt;"Ready","PENDING INPUTS",IF(A154&gt;Inputs!$B$6,0,MIN((BO154+BP154+BQ154),IF(Inputs!H21=1,Inputs!D21,MAX(Inputs!F21,ROUND(BO154*Inputs!E21+BP154+BQ154,2))))))</f>
        <v>0</v>
      </c>
      <c r="BS154">
        <f>IF(Inputs!$B$27&lt;&gt;"Ready","PENDING INPUTS",IF(BO154&lt;=0,99,1+IF(AND(K154&gt;0,OR(Inputs!C14&gt;Inputs!C21,AND(Inputs!C14=Inputs!C21,0&lt;7))),1,0)+IF(AND(S154&gt;0,OR(Inputs!C15&gt;Inputs!C21,AND(Inputs!C15=Inputs!C21,1&lt;7))),1,0)+IF(AND(AA154&gt;0,OR(Inputs!C16&gt;Inputs!C21,AND(Inputs!C16=Inputs!C21,2&lt;7))),1,0)+IF(AND(AI154&gt;0,OR(Inputs!C17&gt;Inputs!C21,AND(Inputs!C17=Inputs!C21,3&lt;7))),1,0)+IF(AND(AQ154&gt;0,OR(Inputs!C18&gt;Inputs!C21,AND(Inputs!C18=Inputs!C21,4&lt;7))),1,0)+IF(AND(AY154&gt;0,OR(Inputs!C19&gt;Inputs!C21,AND(Inputs!C19=Inputs!C21,5&lt;7))),1,0)+IF(AND(BG154&gt;0,OR(Inputs!C20&gt;Inputs!C21,AND(Inputs!C20=Inputs!C21,6&lt;7))),1,0)+IF(AND(BW154&gt;0,OR(Inputs!C22&gt;Inputs!C21,AND(Inputs!C22=Inputs!C21,8&lt;7))),1,0)+IF(AND(CE154&gt;0,OR(Inputs!C23&gt;Inputs!C21,AND(Inputs!C23=Inputs!C21,9&lt;7))),1,0)))</f>
        <v>99</v>
      </c>
      <c r="BT154" s="3">
        <f>IF(Inputs!$B$27&lt;&gt;"Ready","PENDING INPUTS",IF(A154&gt;Inputs!$B$6,0,MIN(MAX(0,(BO154+BP154+BQ154)-BR154),MAX(0,C154-D154-(IF(O154&lt;BS154,K154+L154+M154-N154,0)+IF(W154&lt;BS154,S154+T154+U154-V154,0)+IF(AE154&lt;BS154,AA154+AB154+AC154-AD154,0)+IF(AM154&lt;BS154,AI154+AJ154+AK154-AL154,0)+IF(AU154&lt;BS154,AQ154+AR154+AS154-AT154,0)+IF(BC154&lt;BS154,AY154+AZ154+BA154-BB154,0)+IF(BK154&lt;BS154,BG154+BH154+BI154-BJ154,0)+IF(BS154&lt;BS154,BO154+BP154+BQ154-BR154,0)+IF(CA154&lt;BS154,BW154+BX154+BY154-BZ154,0)+IF(CI154&lt;BS154,CE154+CF154+CG154-CH154,0))))))</f>
        <v>0</v>
      </c>
      <c r="BU154" s="3">
        <f>IF(Inputs!$B$27&lt;&gt;"Ready","PENDING INPUTS",MIN((BO154+BP154+BQ154),IF(D154&gt;C154,IF(D154=0,0,BR154*C154/D154),BR154+BT154)))</f>
        <v>0</v>
      </c>
      <c r="BV154" s="3">
        <f>IF(Inputs!$B$27&lt;&gt;"Ready","PENDING INPUTS",MAX(0,(BO154+BP154+BQ154)-BU154))</f>
        <v>0</v>
      </c>
      <c r="BW154" s="3">
        <f>IF(Inputs!$B$27&lt;&gt;"Ready","PENDING INPUTS",CD153)</f>
        <v>0</v>
      </c>
      <c r="BX154" s="3">
        <f>IF(Inputs!$B$27&lt;&gt;"Ready","PENDING INPUTS",IF(A154&lt;=Inputs!$B$6,ROUND(BW154*Inputs!C22/12,2),0))</f>
        <v>0</v>
      </c>
      <c r="BY154" s="3">
        <f>IF(Inputs!$B$27&lt;&gt;"Ready","PENDING INPUTS",IF(AND(A154&lt;=Inputs!$B$6,BW154&gt;0),Inputs!G22,0))</f>
        <v>0</v>
      </c>
      <c r="BZ154" s="3">
        <f>IF(Inputs!$B$27&lt;&gt;"Ready","PENDING INPUTS",IF(A154&gt;Inputs!$B$6,0,MIN((BW154+BX154+BY154),IF(Inputs!H22=1,Inputs!D22,MAX(Inputs!F22,ROUND(BW154*Inputs!E22+BX154+BY154,2))))))</f>
        <v>0</v>
      </c>
      <c r="CA154">
        <f>IF(Inputs!$B$27&lt;&gt;"Ready","PENDING INPUTS",IF(BW154&lt;=0,99,1+IF(AND(K154&gt;0,OR(Inputs!C14&gt;Inputs!C22,AND(Inputs!C14=Inputs!C22,0&lt;8))),1,0)+IF(AND(S154&gt;0,OR(Inputs!C15&gt;Inputs!C22,AND(Inputs!C15=Inputs!C22,1&lt;8))),1,0)+IF(AND(AA154&gt;0,OR(Inputs!C16&gt;Inputs!C22,AND(Inputs!C16=Inputs!C22,2&lt;8))),1,0)+IF(AND(AI154&gt;0,OR(Inputs!C17&gt;Inputs!C22,AND(Inputs!C17=Inputs!C22,3&lt;8))),1,0)+IF(AND(AQ154&gt;0,OR(Inputs!C18&gt;Inputs!C22,AND(Inputs!C18=Inputs!C22,4&lt;8))),1,0)+IF(AND(AY154&gt;0,OR(Inputs!C19&gt;Inputs!C22,AND(Inputs!C19=Inputs!C22,5&lt;8))),1,0)+IF(AND(BG154&gt;0,OR(Inputs!C20&gt;Inputs!C22,AND(Inputs!C20=Inputs!C22,6&lt;8))),1,0)+IF(AND(BO154&gt;0,OR(Inputs!C21&gt;Inputs!C22,AND(Inputs!C21=Inputs!C22,7&lt;8))),1,0)+IF(AND(CE154&gt;0,OR(Inputs!C23&gt;Inputs!C22,AND(Inputs!C23=Inputs!C22,9&lt;8))),1,0)))</f>
        <v>99</v>
      </c>
      <c r="CB154" s="3">
        <f>IF(Inputs!$B$27&lt;&gt;"Ready","PENDING INPUTS",IF(A154&gt;Inputs!$B$6,0,MIN(MAX(0,(BW154+BX154+BY154)-BZ154),MAX(0,C154-D154-(IF(O154&lt;CA154,K154+L154+M154-N154,0)+IF(W154&lt;CA154,S154+T154+U154-V154,0)+IF(AE154&lt;CA154,AA154+AB154+AC154-AD154,0)+IF(AM154&lt;CA154,AI154+AJ154+AK154-AL154,0)+IF(AU154&lt;CA154,AQ154+AR154+AS154-AT154,0)+IF(BC154&lt;CA154,AY154+AZ154+BA154-BB154,0)+IF(BK154&lt;CA154,BG154+BH154+BI154-BJ154,0)+IF(BS154&lt;CA154,BO154+BP154+BQ154-BR154,0)+IF(CA154&lt;CA154,BW154+BX154+BY154-BZ154,0)+IF(CI154&lt;CA154,CE154+CF154+CG154-CH154,0))))))</f>
        <v>0</v>
      </c>
      <c r="CC154" s="3">
        <f>IF(Inputs!$B$27&lt;&gt;"Ready","PENDING INPUTS",MIN((BW154+BX154+BY154),IF(D154&gt;C154,IF(D154=0,0,BZ154*C154/D154),BZ154+CB154)))</f>
        <v>0</v>
      </c>
      <c r="CD154" s="3">
        <f>IF(Inputs!$B$27&lt;&gt;"Ready","PENDING INPUTS",MAX(0,(BW154+BX154+BY154)-CC154))</f>
        <v>0</v>
      </c>
      <c r="CE154" s="3">
        <f>IF(Inputs!$B$27&lt;&gt;"Ready","PENDING INPUTS",CL153)</f>
        <v>0</v>
      </c>
      <c r="CF154" s="3">
        <f>IF(Inputs!$B$27&lt;&gt;"Ready","PENDING INPUTS",IF(A154&lt;=Inputs!$B$6,ROUND(CE154*Inputs!C23/12,2),0))</f>
        <v>0</v>
      </c>
      <c r="CG154" s="3">
        <f>IF(Inputs!$B$27&lt;&gt;"Ready","PENDING INPUTS",IF(AND(A154&lt;=Inputs!$B$6,CE154&gt;0),Inputs!G23,0))</f>
        <v>0</v>
      </c>
      <c r="CH154" s="3">
        <f>IF(Inputs!$B$27&lt;&gt;"Ready","PENDING INPUTS",IF(A154&gt;Inputs!$B$6,0,MIN((CE154+CF154+CG154),IF(Inputs!H23=1,Inputs!D23,MAX(Inputs!F23,ROUND(CE154*Inputs!E23+CF154+CG154,2))))))</f>
        <v>0</v>
      </c>
      <c r="CI154">
        <f>IF(Inputs!$B$27&lt;&gt;"Ready","PENDING INPUTS",IF(CE154&lt;=0,99,1+IF(AND(K154&gt;0,OR(Inputs!C14&gt;Inputs!C23,AND(Inputs!C14=Inputs!C23,0&lt;9))),1,0)+IF(AND(S154&gt;0,OR(Inputs!C15&gt;Inputs!C23,AND(Inputs!C15=Inputs!C23,1&lt;9))),1,0)+IF(AND(AA154&gt;0,OR(Inputs!C16&gt;Inputs!C23,AND(Inputs!C16=Inputs!C23,2&lt;9))),1,0)+IF(AND(AI154&gt;0,OR(Inputs!C17&gt;Inputs!C23,AND(Inputs!C17=Inputs!C23,3&lt;9))),1,0)+IF(AND(AQ154&gt;0,OR(Inputs!C18&gt;Inputs!C23,AND(Inputs!C18=Inputs!C23,4&lt;9))),1,0)+IF(AND(AY154&gt;0,OR(Inputs!C19&gt;Inputs!C23,AND(Inputs!C19=Inputs!C23,5&lt;9))),1,0)+IF(AND(BG154&gt;0,OR(Inputs!C20&gt;Inputs!C23,AND(Inputs!C20=Inputs!C23,6&lt;9))),1,0)+IF(AND(BO154&gt;0,OR(Inputs!C21&gt;Inputs!C23,AND(Inputs!C21=Inputs!C23,7&lt;9))),1,0)+IF(AND(BW154&gt;0,OR(Inputs!C22&gt;Inputs!C23,AND(Inputs!C22=Inputs!C23,8&lt;9))),1,0)))</f>
        <v>99</v>
      </c>
      <c r="CJ154" s="3">
        <f>IF(Inputs!$B$27&lt;&gt;"Ready","PENDING INPUTS",IF(A154&gt;Inputs!$B$6,0,MIN(MAX(0,(CE154+CF154+CG154)-CH154),MAX(0,C154-D154-(IF(O154&lt;CI154,K154+L154+M154-N154,0)+IF(W154&lt;CI154,S154+T154+U154-V154,0)+IF(AE154&lt;CI154,AA154+AB154+AC154-AD154,0)+IF(AM154&lt;CI154,AI154+AJ154+AK154-AL154,0)+IF(AU154&lt;CI154,AQ154+AR154+AS154-AT154,0)+IF(BC154&lt;CI154,AY154+AZ154+BA154-BB154,0)+IF(BK154&lt;CI154,BG154+BH154+BI154-BJ154,0)+IF(BS154&lt;CI154,BO154+BP154+BQ154-BR154,0)+IF(CA154&lt;CI154,BW154+BX154+BY154-BZ154,0)+IF(CI154&lt;CI154,CE154+CF154+CG154-CH154,0))))))</f>
        <v>0</v>
      </c>
      <c r="CK154" s="3">
        <f>IF(Inputs!$B$27&lt;&gt;"Ready","PENDING INPUTS",MIN((CE154+CF154+CG154),IF(D154&gt;C154,IF(D154=0,0,CH154*C154/D154),CH154+CJ154)))</f>
        <v>0</v>
      </c>
      <c r="CL154" s="3">
        <f>IF(Inputs!$B$27&lt;&gt;"Ready","PENDING INPUTS",MAX(0,(CE154+CF154+CG154)-CK154))</f>
        <v>0</v>
      </c>
    </row>
    <row r="155" spans="1:90" ht="27.95" customHeight="1" x14ac:dyDescent="0.25">
      <c r="A155">
        <v>151</v>
      </c>
      <c r="B155" s="13">
        <f>IF(Inputs!$B$27&lt;&gt;"Ready","PENDING INPUTS",EDATE(Inputs!$B$5,A155-1))</f>
        <v>50861</v>
      </c>
      <c r="C155" s="3">
        <f>IF(Inputs!$B$27&lt;&gt;"Ready","PENDING INPUTS",IF(A155&lt;=Inputs!$B$6,MAX(0,Inputs!$B$4+IF(A155=Inputs!$B$7,Inputs!$B$8,0)+IF(A155=Inputs!$B$9,Inputs!$B$10,0)),0))</f>
        <v>0</v>
      </c>
      <c r="D155" s="3">
        <f>IF(Inputs!$B$27&lt;&gt;"Ready","PENDING INPUTS",SUM(N155,V155,AD155,AL155,AT155,BB155,BJ155,BR155,BZ155,CH155))</f>
        <v>0</v>
      </c>
      <c r="E155" s="3">
        <f>IF(Inputs!$B$27&lt;&gt;"Ready","PENDING INPUTS",MAX(0,D155-C155))</f>
        <v>0</v>
      </c>
      <c r="F155" s="3">
        <f>IF(Inputs!$B$27&lt;&gt;"Ready","PENDING INPUTS",SUM(Q155,Y155,AG155,AO155,AW155,BE155,BM155,BU155,CC155,CK155))</f>
        <v>0</v>
      </c>
      <c r="G155" s="3">
        <f>IF(Inputs!$B$27&lt;&gt;"Ready","PENDING INPUTS",SUM(L155,T155,AB155,AJ155,AR155,AZ155,BH155,BP155,BX155,CF155))</f>
        <v>0</v>
      </c>
      <c r="H155" s="3">
        <f>IF(Inputs!$B$27&lt;&gt;"Ready","PENDING INPUTS",SUM(M155,U155,AC155,AK155,AS155,BA155,BI155,BQ155,BY155,CG155))</f>
        <v>0</v>
      </c>
      <c r="I155" s="3">
        <f>IF(Inputs!$B$27&lt;&gt;"Ready","PENDING INPUTS",SUM(R155,Z155,AH155,AP155,AX155,BF155,BN155,BV155,CD155,CL155))</f>
        <v>0</v>
      </c>
      <c r="J155" t="str">
        <f>IF(Inputs!$B$27&lt;&gt;"Ready","PENDING INPUTS",IF(A155&gt;Inputs!$B$6,"Beyond horizon",IF(E155&gt;0.005,"MINIMUM SHORTFALL",IF(I155&lt;0.005,"Paid off","In progress"))))</f>
        <v>Beyond horizon</v>
      </c>
      <c r="K155" s="3">
        <f>IF(Inputs!$B$27&lt;&gt;"Ready","PENDING INPUTS",R154)</f>
        <v>0</v>
      </c>
      <c r="L155" s="3">
        <f>IF(Inputs!$B$27&lt;&gt;"Ready","PENDING INPUTS",IF(A155&lt;=Inputs!$B$6,ROUND(K155*Inputs!C14/12,2),0))</f>
        <v>0</v>
      </c>
      <c r="M155" s="3">
        <f>IF(Inputs!$B$27&lt;&gt;"Ready","PENDING INPUTS",IF(AND(A155&lt;=Inputs!$B$6,K155&gt;0),Inputs!G14,0))</f>
        <v>0</v>
      </c>
      <c r="N155" s="3">
        <f>IF(Inputs!$B$27&lt;&gt;"Ready","PENDING INPUTS",IF(A155&gt;Inputs!$B$6,0,MIN((K155+L155+M155),IF(Inputs!H14=1,Inputs!D14,MAX(Inputs!F14,ROUND(K155*Inputs!E14+L155+M155,2))))))</f>
        <v>0</v>
      </c>
      <c r="O155">
        <f>IF(Inputs!$B$27&lt;&gt;"Ready","PENDING INPUTS",IF(K155&lt;=0,99,1+IF(AND(S155&gt;0,OR(Inputs!C15&gt;Inputs!C14,AND(Inputs!C15=Inputs!C14,1&lt;0))),1,0)+IF(AND(AA155&gt;0,OR(Inputs!C16&gt;Inputs!C14,AND(Inputs!C16=Inputs!C14,2&lt;0))),1,0)+IF(AND(AI155&gt;0,OR(Inputs!C17&gt;Inputs!C14,AND(Inputs!C17=Inputs!C14,3&lt;0))),1,0)+IF(AND(AQ155&gt;0,OR(Inputs!C18&gt;Inputs!C14,AND(Inputs!C18=Inputs!C14,4&lt;0))),1,0)+IF(AND(AY155&gt;0,OR(Inputs!C19&gt;Inputs!C14,AND(Inputs!C19=Inputs!C14,5&lt;0))),1,0)+IF(AND(BG155&gt;0,OR(Inputs!C20&gt;Inputs!C14,AND(Inputs!C20=Inputs!C14,6&lt;0))),1,0)+IF(AND(BO155&gt;0,OR(Inputs!C21&gt;Inputs!C14,AND(Inputs!C21=Inputs!C14,7&lt;0))),1,0)+IF(AND(BW155&gt;0,OR(Inputs!C22&gt;Inputs!C14,AND(Inputs!C22=Inputs!C14,8&lt;0))),1,0)+IF(AND(CE155&gt;0,OR(Inputs!C23&gt;Inputs!C14,AND(Inputs!C23=Inputs!C14,9&lt;0))),1,0)))</f>
        <v>99</v>
      </c>
      <c r="P155" s="3">
        <f>IF(Inputs!$B$27&lt;&gt;"Ready","PENDING INPUTS",IF(A155&gt;Inputs!$B$6,0,MIN(MAX(0,(K155+L155+M155)-N155),MAX(0,C155-D155-(IF(O155&lt;O155,K155+L155+M155-N155,0)+IF(W155&lt;O155,S155+T155+U155-V155,0)+IF(AE155&lt;O155,AA155+AB155+AC155-AD155,0)+IF(AM155&lt;O155,AI155+AJ155+AK155-AL155,0)+IF(AU155&lt;O155,AQ155+AR155+AS155-AT155,0)+IF(BC155&lt;O155,AY155+AZ155+BA155-BB155,0)+IF(BK155&lt;O155,BG155+BH155+BI155-BJ155,0)+IF(BS155&lt;O155,BO155+BP155+BQ155-BR155,0)+IF(CA155&lt;O155,BW155+BX155+BY155-BZ155,0)+IF(CI155&lt;O155,CE155+CF155+CG155-CH155,0))))))</f>
        <v>0</v>
      </c>
      <c r="Q155" s="3">
        <f>IF(Inputs!$B$27&lt;&gt;"Ready","PENDING INPUTS",MIN((K155+L155+M155),IF(D155&gt;C155,IF(D155=0,0,N155*C155/D155),N155+P155)))</f>
        <v>0</v>
      </c>
      <c r="R155" s="3">
        <f>IF(Inputs!$B$27&lt;&gt;"Ready","PENDING INPUTS",MAX(0,(K155+L155+M155)-Q155))</f>
        <v>0</v>
      </c>
      <c r="S155" s="3">
        <f>IF(Inputs!$B$27&lt;&gt;"Ready","PENDING INPUTS",Z154)</f>
        <v>0</v>
      </c>
      <c r="T155" s="3">
        <f>IF(Inputs!$B$27&lt;&gt;"Ready","PENDING INPUTS",IF(A155&lt;=Inputs!$B$6,ROUND(S155*Inputs!C15/12,2),0))</f>
        <v>0</v>
      </c>
      <c r="U155" s="3">
        <f>IF(Inputs!$B$27&lt;&gt;"Ready","PENDING INPUTS",IF(AND(A155&lt;=Inputs!$B$6,S155&gt;0),Inputs!G15,0))</f>
        <v>0</v>
      </c>
      <c r="V155" s="3">
        <f>IF(Inputs!$B$27&lt;&gt;"Ready","PENDING INPUTS",IF(A155&gt;Inputs!$B$6,0,MIN((S155+T155+U155),IF(Inputs!H15=1,Inputs!D15,MAX(Inputs!F15,ROUND(S155*Inputs!E15+T155+U155,2))))))</f>
        <v>0</v>
      </c>
      <c r="W155">
        <f>IF(Inputs!$B$27&lt;&gt;"Ready","PENDING INPUTS",IF(S155&lt;=0,99,1+IF(AND(K155&gt;0,OR(Inputs!C14&gt;Inputs!C15,AND(Inputs!C14=Inputs!C15,0&lt;1))),1,0)+IF(AND(AA155&gt;0,OR(Inputs!C16&gt;Inputs!C15,AND(Inputs!C16=Inputs!C15,2&lt;1))),1,0)+IF(AND(AI155&gt;0,OR(Inputs!C17&gt;Inputs!C15,AND(Inputs!C17=Inputs!C15,3&lt;1))),1,0)+IF(AND(AQ155&gt;0,OR(Inputs!C18&gt;Inputs!C15,AND(Inputs!C18=Inputs!C15,4&lt;1))),1,0)+IF(AND(AY155&gt;0,OR(Inputs!C19&gt;Inputs!C15,AND(Inputs!C19=Inputs!C15,5&lt;1))),1,0)+IF(AND(BG155&gt;0,OR(Inputs!C20&gt;Inputs!C15,AND(Inputs!C20=Inputs!C15,6&lt;1))),1,0)+IF(AND(BO155&gt;0,OR(Inputs!C21&gt;Inputs!C15,AND(Inputs!C21=Inputs!C15,7&lt;1))),1,0)+IF(AND(BW155&gt;0,OR(Inputs!C22&gt;Inputs!C15,AND(Inputs!C22=Inputs!C15,8&lt;1))),1,0)+IF(AND(CE155&gt;0,OR(Inputs!C23&gt;Inputs!C15,AND(Inputs!C23=Inputs!C15,9&lt;1))),1,0)))</f>
        <v>99</v>
      </c>
      <c r="X155" s="3">
        <f>IF(Inputs!$B$27&lt;&gt;"Ready","PENDING INPUTS",IF(A155&gt;Inputs!$B$6,0,MIN(MAX(0,(S155+T155+U155)-V155),MAX(0,C155-D155-(IF(O155&lt;W155,K155+L155+M155-N155,0)+IF(W155&lt;W155,S155+T155+U155-V155,0)+IF(AE155&lt;W155,AA155+AB155+AC155-AD155,0)+IF(AM155&lt;W155,AI155+AJ155+AK155-AL155,0)+IF(AU155&lt;W155,AQ155+AR155+AS155-AT155,0)+IF(BC155&lt;W155,AY155+AZ155+BA155-BB155,0)+IF(BK155&lt;W155,BG155+BH155+BI155-BJ155,0)+IF(BS155&lt;W155,BO155+BP155+BQ155-BR155,0)+IF(CA155&lt;W155,BW155+BX155+BY155-BZ155,0)+IF(CI155&lt;W155,CE155+CF155+CG155-CH155,0))))))</f>
        <v>0</v>
      </c>
      <c r="Y155" s="3">
        <f>IF(Inputs!$B$27&lt;&gt;"Ready","PENDING INPUTS",MIN((S155+T155+U155),IF(D155&gt;C155,IF(D155=0,0,V155*C155/D155),V155+X155)))</f>
        <v>0</v>
      </c>
      <c r="Z155" s="3">
        <f>IF(Inputs!$B$27&lt;&gt;"Ready","PENDING INPUTS",MAX(0,(S155+T155+U155)-Y155))</f>
        <v>0</v>
      </c>
      <c r="AA155" s="3">
        <f>IF(Inputs!$B$27&lt;&gt;"Ready","PENDING INPUTS",AH154)</f>
        <v>0</v>
      </c>
      <c r="AB155" s="3">
        <f>IF(Inputs!$B$27&lt;&gt;"Ready","PENDING INPUTS",IF(A155&lt;=Inputs!$B$6,ROUND(AA155*Inputs!C16/12,2),0))</f>
        <v>0</v>
      </c>
      <c r="AC155" s="3">
        <f>IF(Inputs!$B$27&lt;&gt;"Ready","PENDING INPUTS",IF(AND(A155&lt;=Inputs!$B$6,AA155&gt;0),Inputs!G16,0))</f>
        <v>0</v>
      </c>
      <c r="AD155" s="3">
        <f>IF(Inputs!$B$27&lt;&gt;"Ready","PENDING INPUTS",IF(A155&gt;Inputs!$B$6,0,MIN((AA155+AB155+AC155),IF(Inputs!H16=1,Inputs!D16,MAX(Inputs!F16,ROUND(AA155*Inputs!E16+AB155+AC155,2))))))</f>
        <v>0</v>
      </c>
      <c r="AE155">
        <f>IF(Inputs!$B$27&lt;&gt;"Ready","PENDING INPUTS",IF(AA155&lt;=0,99,1+IF(AND(K155&gt;0,OR(Inputs!C14&gt;Inputs!C16,AND(Inputs!C14=Inputs!C16,0&lt;2))),1,0)+IF(AND(S155&gt;0,OR(Inputs!C15&gt;Inputs!C16,AND(Inputs!C15=Inputs!C16,1&lt;2))),1,0)+IF(AND(AI155&gt;0,OR(Inputs!C17&gt;Inputs!C16,AND(Inputs!C17=Inputs!C16,3&lt;2))),1,0)+IF(AND(AQ155&gt;0,OR(Inputs!C18&gt;Inputs!C16,AND(Inputs!C18=Inputs!C16,4&lt;2))),1,0)+IF(AND(AY155&gt;0,OR(Inputs!C19&gt;Inputs!C16,AND(Inputs!C19=Inputs!C16,5&lt;2))),1,0)+IF(AND(BG155&gt;0,OR(Inputs!C20&gt;Inputs!C16,AND(Inputs!C20=Inputs!C16,6&lt;2))),1,0)+IF(AND(BO155&gt;0,OR(Inputs!C21&gt;Inputs!C16,AND(Inputs!C21=Inputs!C16,7&lt;2))),1,0)+IF(AND(BW155&gt;0,OR(Inputs!C22&gt;Inputs!C16,AND(Inputs!C22=Inputs!C16,8&lt;2))),1,0)+IF(AND(CE155&gt;0,OR(Inputs!C23&gt;Inputs!C16,AND(Inputs!C23=Inputs!C16,9&lt;2))),1,0)))</f>
        <v>99</v>
      </c>
      <c r="AF155" s="3">
        <f>IF(Inputs!$B$27&lt;&gt;"Ready","PENDING INPUTS",IF(A155&gt;Inputs!$B$6,0,MIN(MAX(0,(AA155+AB155+AC155)-AD155),MAX(0,C155-D155-(IF(O155&lt;AE155,K155+L155+M155-N155,0)+IF(W155&lt;AE155,S155+T155+U155-V155,0)+IF(AE155&lt;AE155,AA155+AB155+AC155-AD155,0)+IF(AM155&lt;AE155,AI155+AJ155+AK155-AL155,0)+IF(AU155&lt;AE155,AQ155+AR155+AS155-AT155,0)+IF(BC155&lt;AE155,AY155+AZ155+BA155-BB155,0)+IF(BK155&lt;AE155,BG155+BH155+BI155-BJ155,0)+IF(BS155&lt;AE155,BO155+BP155+BQ155-BR155,0)+IF(CA155&lt;AE155,BW155+BX155+BY155-BZ155,0)+IF(CI155&lt;AE155,CE155+CF155+CG155-CH155,0))))))</f>
        <v>0</v>
      </c>
      <c r="AG155" s="3">
        <f>IF(Inputs!$B$27&lt;&gt;"Ready","PENDING INPUTS",MIN((AA155+AB155+AC155),IF(D155&gt;C155,IF(D155=0,0,AD155*C155/D155),AD155+AF155)))</f>
        <v>0</v>
      </c>
      <c r="AH155" s="3">
        <f>IF(Inputs!$B$27&lt;&gt;"Ready","PENDING INPUTS",MAX(0,(AA155+AB155+AC155)-AG155))</f>
        <v>0</v>
      </c>
      <c r="AI155" s="3">
        <f>IF(Inputs!$B$27&lt;&gt;"Ready","PENDING INPUTS",AP154)</f>
        <v>0</v>
      </c>
      <c r="AJ155" s="3">
        <f>IF(Inputs!$B$27&lt;&gt;"Ready","PENDING INPUTS",IF(A155&lt;=Inputs!$B$6,ROUND(AI155*Inputs!C17/12,2),0))</f>
        <v>0</v>
      </c>
      <c r="AK155" s="3">
        <f>IF(Inputs!$B$27&lt;&gt;"Ready","PENDING INPUTS",IF(AND(A155&lt;=Inputs!$B$6,AI155&gt;0),Inputs!G17,0))</f>
        <v>0</v>
      </c>
      <c r="AL155" s="3">
        <f>IF(Inputs!$B$27&lt;&gt;"Ready","PENDING INPUTS",IF(A155&gt;Inputs!$B$6,0,MIN((AI155+AJ155+AK155),IF(Inputs!H17=1,Inputs!D17,MAX(Inputs!F17,ROUND(AI155*Inputs!E17+AJ155+AK155,2))))))</f>
        <v>0</v>
      </c>
      <c r="AM155">
        <f>IF(Inputs!$B$27&lt;&gt;"Ready","PENDING INPUTS",IF(AI155&lt;=0,99,1+IF(AND(K155&gt;0,OR(Inputs!C14&gt;Inputs!C17,AND(Inputs!C14=Inputs!C17,0&lt;3))),1,0)+IF(AND(S155&gt;0,OR(Inputs!C15&gt;Inputs!C17,AND(Inputs!C15=Inputs!C17,1&lt;3))),1,0)+IF(AND(AA155&gt;0,OR(Inputs!C16&gt;Inputs!C17,AND(Inputs!C16=Inputs!C17,2&lt;3))),1,0)+IF(AND(AQ155&gt;0,OR(Inputs!C18&gt;Inputs!C17,AND(Inputs!C18=Inputs!C17,4&lt;3))),1,0)+IF(AND(AY155&gt;0,OR(Inputs!C19&gt;Inputs!C17,AND(Inputs!C19=Inputs!C17,5&lt;3))),1,0)+IF(AND(BG155&gt;0,OR(Inputs!C20&gt;Inputs!C17,AND(Inputs!C20=Inputs!C17,6&lt;3))),1,0)+IF(AND(BO155&gt;0,OR(Inputs!C21&gt;Inputs!C17,AND(Inputs!C21=Inputs!C17,7&lt;3))),1,0)+IF(AND(BW155&gt;0,OR(Inputs!C22&gt;Inputs!C17,AND(Inputs!C22=Inputs!C17,8&lt;3))),1,0)+IF(AND(CE155&gt;0,OR(Inputs!C23&gt;Inputs!C17,AND(Inputs!C23=Inputs!C17,9&lt;3))),1,0)))</f>
        <v>99</v>
      </c>
      <c r="AN155" s="3">
        <f>IF(Inputs!$B$27&lt;&gt;"Ready","PENDING INPUTS",IF(A155&gt;Inputs!$B$6,0,MIN(MAX(0,(AI155+AJ155+AK155)-AL155),MAX(0,C155-D155-(IF(O155&lt;AM155,K155+L155+M155-N155,0)+IF(W155&lt;AM155,S155+T155+U155-V155,0)+IF(AE155&lt;AM155,AA155+AB155+AC155-AD155,0)+IF(AM155&lt;AM155,AI155+AJ155+AK155-AL155,0)+IF(AU155&lt;AM155,AQ155+AR155+AS155-AT155,0)+IF(BC155&lt;AM155,AY155+AZ155+BA155-BB155,0)+IF(BK155&lt;AM155,BG155+BH155+BI155-BJ155,0)+IF(BS155&lt;AM155,BO155+BP155+BQ155-BR155,0)+IF(CA155&lt;AM155,BW155+BX155+BY155-BZ155,0)+IF(CI155&lt;AM155,CE155+CF155+CG155-CH155,0))))))</f>
        <v>0</v>
      </c>
      <c r="AO155" s="3">
        <f>IF(Inputs!$B$27&lt;&gt;"Ready","PENDING INPUTS",MIN((AI155+AJ155+AK155),IF(D155&gt;C155,IF(D155=0,0,AL155*C155/D155),AL155+AN155)))</f>
        <v>0</v>
      </c>
      <c r="AP155" s="3">
        <f>IF(Inputs!$B$27&lt;&gt;"Ready","PENDING INPUTS",MAX(0,(AI155+AJ155+AK155)-AO155))</f>
        <v>0</v>
      </c>
      <c r="AQ155" s="3">
        <f>IF(Inputs!$B$27&lt;&gt;"Ready","PENDING INPUTS",AX154)</f>
        <v>0</v>
      </c>
      <c r="AR155" s="3">
        <f>IF(Inputs!$B$27&lt;&gt;"Ready","PENDING INPUTS",IF(A155&lt;=Inputs!$B$6,ROUND(AQ155*Inputs!C18/12,2),0))</f>
        <v>0</v>
      </c>
      <c r="AS155" s="3">
        <f>IF(Inputs!$B$27&lt;&gt;"Ready","PENDING INPUTS",IF(AND(A155&lt;=Inputs!$B$6,AQ155&gt;0),Inputs!G18,0))</f>
        <v>0</v>
      </c>
      <c r="AT155" s="3">
        <f>IF(Inputs!$B$27&lt;&gt;"Ready","PENDING INPUTS",IF(A155&gt;Inputs!$B$6,0,MIN((AQ155+AR155+AS155),IF(Inputs!H18=1,Inputs!D18,MAX(Inputs!F18,ROUND(AQ155*Inputs!E18+AR155+AS155,2))))))</f>
        <v>0</v>
      </c>
      <c r="AU155">
        <f>IF(Inputs!$B$27&lt;&gt;"Ready","PENDING INPUTS",IF(AQ155&lt;=0,99,1+IF(AND(K155&gt;0,OR(Inputs!C14&gt;Inputs!C18,AND(Inputs!C14=Inputs!C18,0&lt;4))),1,0)+IF(AND(S155&gt;0,OR(Inputs!C15&gt;Inputs!C18,AND(Inputs!C15=Inputs!C18,1&lt;4))),1,0)+IF(AND(AA155&gt;0,OR(Inputs!C16&gt;Inputs!C18,AND(Inputs!C16=Inputs!C18,2&lt;4))),1,0)+IF(AND(AI155&gt;0,OR(Inputs!C17&gt;Inputs!C18,AND(Inputs!C17=Inputs!C18,3&lt;4))),1,0)+IF(AND(AY155&gt;0,OR(Inputs!C19&gt;Inputs!C18,AND(Inputs!C19=Inputs!C18,5&lt;4))),1,0)+IF(AND(BG155&gt;0,OR(Inputs!C20&gt;Inputs!C18,AND(Inputs!C20=Inputs!C18,6&lt;4))),1,0)+IF(AND(BO155&gt;0,OR(Inputs!C21&gt;Inputs!C18,AND(Inputs!C21=Inputs!C18,7&lt;4))),1,0)+IF(AND(BW155&gt;0,OR(Inputs!C22&gt;Inputs!C18,AND(Inputs!C22=Inputs!C18,8&lt;4))),1,0)+IF(AND(CE155&gt;0,OR(Inputs!C23&gt;Inputs!C18,AND(Inputs!C23=Inputs!C18,9&lt;4))),1,0)))</f>
        <v>99</v>
      </c>
      <c r="AV155" s="3">
        <f>IF(Inputs!$B$27&lt;&gt;"Ready","PENDING INPUTS",IF(A155&gt;Inputs!$B$6,0,MIN(MAX(0,(AQ155+AR155+AS155)-AT155),MAX(0,C155-D155-(IF(O155&lt;AU155,K155+L155+M155-N155,0)+IF(W155&lt;AU155,S155+T155+U155-V155,0)+IF(AE155&lt;AU155,AA155+AB155+AC155-AD155,0)+IF(AM155&lt;AU155,AI155+AJ155+AK155-AL155,0)+IF(AU155&lt;AU155,AQ155+AR155+AS155-AT155,0)+IF(BC155&lt;AU155,AY155+AZ155+BA155-BB155,0)+IF(BK155&lt;AU155,BG155+BH155+BI155-BJ155,0)+IF(BS155&lt;AU155,BO155+BP155+BQ155-BR155,0)+IF(CA155&lt;AU155,BW155+BX155+BY155-BZ155,0)+IF(CI155&lt;AU155,CE155+CF155+CG155-CH155,0))))))</f>
        <v>0</v>
      </c>
      <c r="AW155" s="3">
        <f>IF(Inputs!$B$27&lt;&gt;"Ready","PENDING INPUTS",MIN((AQ155+AR155+AS155),IF(D155&gt;C155,IF(D155=0,0,AT155*C155/D155),AT155+AV155)))</f>
        <v>0</v>
      </c>
      <c r="AX155" s="3">
        <f>IF(Inputs!$B$27&lt;&gt;"Ready","PENDING INPUTS",MAX(0,(AQ155+AR155+AS155)-AW155))</f>
        <v>0</v>
      </c>
      <c r="AY155" s="3">
        <f>IF(Inputs!$B$27&lt;&gt;"Ready","PENDING INPUTS",BF154)</f>
        <v>0</v>
      </c>
      <c r="AZ155" s="3">
        <f>IF(Inputs!$B$27&lt;&gt;"Ready","PENDING INPUTS",IF(A155&lt;=Inputs!$B$6,ROUND(AY155*Inputs!C19/12,2),0))</f>
        <v>0</v>
      </c>
      <c r="BA155" s="3">
        <f>IF(Inputs!$B$27&lt;&gt;"Ready","PENDING INPUTS",IF(AND(A155&lt;=Inputs!$B$6,AY155&gt;0),Inputs!G19,0))</f>
        <v>0</v>
      </c>
      <c r="BB155" s="3">
        <f>IF(Inputs!$B$27&lt;&gt;"Ready","PENDING INPUTS",IF(A155&gt;Inputs!$B$6,0,MIN((AY155+AZ155+BA155),IF(Inputs!H19=1,Inputs!D19,MAX(Inputs!F19,ROUND(AY155*Inputs!E19+AZ155+BA155,2))))))</f>
        <v>0</v>
      </c>
      <c r="BC155">
        <f>IF(Inputs!$B$27&lt;&gt;"Ready","PENDING INPUTS",IF(AY155&lt;=0,99,1+IF(AND(K155&gt;0,OR(Inputs!C14&gt;Inputs!C19,AND(Inputs!C14=Inputs!C19,0&lt;5))),1,0)+IF(AND(S155&gt;0,OR(Inputs!C15&gt;Inputs!C19,AND(Inputs!C15=Inputs!C19,1&lt;5))),1,0)+IF(AND(AA155&gt;0,OR(Inputs!C16&gt;Inputs!C19,AND(Inputs!C16=Inputs!C19,2&lt;5))),1,0)+IF(AND(AI155&gt;0,OR(Inputs!C17&gt;Inputs!C19,AND(Inputs!C17=Inputs!C19,3&lt;5))),1,0)+IF(AND(AQ155&gt;0,OR(Inputs!C18&gt;Inputs!C19,AND(Inputs!C18=Inputs!C19,4&lt;5))),1,0)+IF(AND(BG155&gt;0,OR(Inputs!C20&gt;Inputs!C19,AND(Inputs!C20=Inputs!C19,6&lt;5))),1,0)+IF(AND(BO155&gt;0,OR(Inputs!C21&gt;Inputs!C19,AND(Inputs!C21=Inputs!C19,7&lt;5))),1,0)+IF(AND(BW155&gt;0,OR(Inputs!C22&gt;Inputs!C19,AND(Inputs!C22=Inputs!C19,8&lt;5))),1,0)+IF(AND(CE155&gt;0,OR(Inputs!C23&gt;Inputs!C19,AND(Inputs!C23=Inputs!C19,9&lt;5))),1,0)))</f>
        <v>99</v>
      </c>
      <c r="BD155" s="3">
        <f>IF(Inputs!$B$27&lt;&gt;"Ready","PENDING INPUTS",IF(A155&gt;Inputs!$B$6,0,MIN(MAX(0,(AY155+AZ155+BA155)-BB155),MAX(0,C155-D155-(IF(O155&lt;BC155,K155+L155+M155-N155,0)+IF(W155&lt;BC155,S155+T155+U155-V155,0)+IF(AE155&lt;BC155,AA155+AB155+AC155-AD155,0)+IF(AM155&lt;BC155,AI155+AJ155+AK155-AL155,0)+IF(AU155&lt;BC155,AQ155+AR155+AS155-AT155,0)+IF(BC155&lt;BC155,AY155+AZ155+BA155-BB155,0)+IF(BK155&lt;BC155,BG155+BH155+BI155-BJ155,0)+IF(BS155&lt;BC155,BO155+BP155+BQ155-BR155,0)+IF(CA155&lt;BC155,BW155+BX155+BY155-BZ155,0)+IF(CI155&lt;BC155,CE155+CF155+CG155-CH155,0))))))</f>
        <v>0</v>
      </c>
      <c r="BE155" s="3">
        <f>IF(Inputs!$B$27&lt;&gt;"Ready","PENDING INPUTS",MIN((AY155+AZ155+BA155),IF(D155&gt;C155,IF(D155=0,0,BB155*C155/D155),BB155+BD155)))</f>
        <v>0</v>
      </c>
      <c r="BF155" s="3">
        <f>IF(Inputs!$B$27&lt;&gt;"Ready","PENDING INPUTS",MAX(0,(AY155+AZ155+BA155)-BE155))</f>
        <v>0</v>
      </c>
      <c r="BG155" s="3">
        <f>IF(Inputs!$B$27&lt;&gt;"Ready","PENDING INPUTS",BN154)</f>
        <v>0</v>
      </c>
      <c r="BH155" s="3">
        <f>IF(Inputs!$B$27&lt;&gt;"Ready","PENDING INPUTS",IF(A155&lt;=Inputs!$B$6,ROUND(BG155*Inputs!C20/12,2),0))</f>
        <v>0</v>
      </c>
      <c r="BI155" s="3">
        <f>IF(Inputs!$B$27&lt;&gt;"Ready","PENDING INPUTS",IF(AND(A155&lt;=Inputs!$B$6,BG155&gt;0),Inputs!G20,0))</f>
        <v>0</v>
      </c>
      <c r="BJ155" s="3">
        <f>IF(Inputs!$B$27&lt;&gt;"Ready","PENDING INPUTS",IF(A155&gt;Inputs!$B$6,0,MIN((BG155+BH155+BI155),IF(Inputs!H20=1,Inputs!D20,MAX(Inputs!F20,ROUND(BG155*Inputs!E20+BH155+BI155,2))))))</f>
        <v>0</v>
      </c>
      <c r="BK155">
        <f>IF(Inputs!$B$27&lt;&gt;"Ready","PENDING INPUTS",IF(BG155&lt;=0,99,1+IF(AND(K155&gt;0,OR(Inputs!C14&gt;Inputs!C20,AND(Inputs!C14=Inputs!C20,0&lt;6))),1,0)+IF(AND(S155&gt;0,OR(Inputs!C15&gt;Inputs!C20,AND(Inputs!C15=Inputs!C20,1&lt;6))),1,0)+IF(AND(AA155&gt;0,OR(Inputs!C16&gt;Inputs!C20,AND(Inputs!C16=Inputs!C20,2&lt;6))),1,0)+IF(AND(AI155&gt;0,OR(Inputs!C17&gt;Inputs!C20,AND(Inputs!C17=Inputs!C20,3&lt;6))),1,0)+IF(AND(AQ155&gt;0,OR(Inputs!C18&gt;Inputs!C20,AND(Inputs!C18=Inputs!C20,4&lt;6))),1,0)+IF(AND(AY155&gt;0,OR(Inputs!C19&gt;Inputs!C20,AND(Inputs!C19=Inputs!C20,5&lt;6))),1,0)+IF(AND(BO155&gt;0,OR(Inputs!C21&gt;Inputs!C20,AND(Inputs!C21=Inputs!C20,7&lt;6))),1,0)+IF(AND(BW155&gt;0,OR(Inputs!C22&gt;Inputs!C20,AND(Inputs!C22=Inputs!C20,8&lt;6))),1,0)+IF(AND(CE155&gt;0,OR(Inputs!C23&gt;Inputs!C20,AND(Inputs!C23=Inputs!C20,9&lt;6))),1,0)))</f>
        <v>99</v>
      </c>
      <c r="BL155" s="3">
        <f>IF(Inputs!$B$27&lt;&gt;"Ready","PENDING INPUTS",IF(A155&gt;Inputs!$B$6,0,MIN(MAX(0,(BG155+BH155+BI155)-BJ155),MAX(0,C155-D155-(IF(O155&lt;BK155,K155+L155+M155-N155,0)+IF(W155&lt;BK155,S155+T155+U155-V155,0)+IF(AE155&lt;BK155,AA155+AB155+AC155-AD155,0)+IF(AM155&lt;BK155,AI155+AJ155+AK155-AL155,0)+IF(AU155&lt;BK155,AQ155+AR155+AS155-AT155,0)+IF(BC155&lt;BK155,AY155+AZ155+BA155-BB155,0)+IF(BK155&lt;BK155,BG155+BH155+BI155-BJ155,0)+IF(BS155&lt;BK155,BO155+BP155+BQ155-BR155,0)+IF(CA155&lt;BK155,BW155+BX155+BY155-BZ155,0)+IF(CI155&lt;BK155,CE155+CF155+CG155-CH155,0))))))</f>
        <v>0</v>
      </c>
      <c r="BM155" s="3">
        <f>IF(Inputs!$B$27&lt;&gt;"Ready","PENDING INPUTS",MIN((BG155+BH155+BI155),IF(D155&gt;C155,IF(D155=0,0,BJ155*C155/D155),BJ155+BL155)))</f>
        <v>0</v>
      </c>
      <c r="BN155" s="3">
        <f>IF(Inputs!$B$27&lt;&gt;"Ready","PENDING INPUTS",MAX(0,(BG155+BH155+BI155)-BM155))</f>
        <v>0</v>
      </c>
      <c r="BO155" s="3">
        <f>IF(Inputs!$B$27&lt;&gt;"Ready","PENDING INPUTS",BV154)</f>
        <v>0</v>
      </c>
      <c r="BP155" s="3">
        <f>IF(Inputs!$B$27&lt;&gt;"Ready","PENDING INPUTS",IF(A155&lt;=Inputs!$B$6,ROUND(BO155*Inputs!C21/12,2),0))</f>
        <v>0</v>
      </c>
      <c r="BQ155" s="3">
        <f>IF(Inputs!$B$27&lt;&gt;"Ready","PENDING INPUTS",IF(AND(A155&lt;=Inputs!$B$6,BO155&gt;0),Inputs!G21,0))</f>
        <v>0</v>
      </c>
      <c r="BR155" s="3">
        <f>IF(Inputs!$B$27&lt;&gt;"Ready","PENDING INPUTS",IF(A155&gt;Inputs!$B$6,0,MIN((BO155+BP155+BQ155),IF(Inputs!H21=1,Inputs!D21,MAX(Inputs!F21,ROUND(BO155*Inputs!E21+BP155+BQ155,2))))))</f>
        <v>0</v>
      </c>
      <c r="BS155">
        <f>IF(Inputs!$B$27&lt;&gt;"Ready","PENDING INPUTS",IF(BO155&lt;=0,99,1+IF(AND(K155&gt;0,OR(Inputs!C14&gt;Inputs!C21,AND(Inputs!C14=Inputs!C21,0&lt;7))),1,0)+IF(AND(S155&gt;0,OR(Inputs!C15&gt;Inputs!C21,AND(Inputs!C15=Inputs!C21,1&lt;7))),1,0)+IF(AND(AA155&gt;0,OR(Inputs!C16&gt;Inputs!C21,AND(Inputs!C16=Inputs!C21,2&lt;7))),1,0)+IF(AND(AI155&gt;0,OR(Inputs!C17&gt;Inputs!C21,AND(Inputs!C17=Inputs!C21,3&lt;7))),1,0)+IF(AND(AQ155&gt;0,OR(Inputs!C18&gt;Inputs!C21,AND(Inputs!C18=Inputs!C21,4&lt;7))),1,0)+IF(AND(AY155&gt;0,OR(Inputs!C19&gt;Inputs!C21,AND(Inputs!C19=Inputs!C21,5&lt;7))),1,0)+IF(AND(BG155&gt;0,OR(Inputs!C20&gt;Inputs!C21,AND(Inputs!C20=Inputs!C21,6&lt;7))),1,0)+IF(AND(BW155&gt;0,OR(Inputs!C22&gt;Inputs!C21,AND(Inputs!C22=Inputs!C21,8&lt;7))),1,0)+IF(AND(CE155&gt;0,OR(Inputs!C23&gt;Inputs!C21,AND(Inputs!C23=Inputs!C21,9&lt;7))),1,0)))</f>
        <v>99</v>
      </c>
      <c r="BT155" s="3">
        <f>IF(Inputs!$B$27&lt;&gt;"Ready","PENDING INPUTS",IF(A155&gt;Inputs!$B$6,0,MIN(MAX(0,(BO155+BP155+BQ155)-BR155),MAX(0,C155-D155-(IF(O155&lt;BS155,K155+L155+M155-N155,0)+IF(W155&lt;BS155,S155+T155+U155-V155,0)+IF(AE155&lt;BS155,AA155+AB155+AC155-AD155,0)+IF(AM155&lt;BS155,AI155+AJ155+AK155-AL155,0)+IF(AU155&lt;BS155,AQ155+AR155+AS155-AT155,0)+IF(BC155&lt;BS155,AY155+AZ155+BA155-BB155,0)+IF(BK155&lt;BS155,BG155+BH155+BI155-BJ155,0)+IF(BS155&lt;BS155,BO155+BP155+BQ155-BR155,0)+IF(CA155&lt;BS155,BW155+BX155+BY155-BZ155,0)+IF(CI155&lt;BS155,CE155+CF155+CG155-CH155,0))))))</f>
        <v>0</v>
      </c>
      <c r="BU155" s="3">
        <f>IF(Inputs!$B$27&lt;&gt;"Ready","PENDING INPUTS",MIN((BO155+BP155+BQ155),IF(D155&gt;C155,IF(D155=0,0,BR155*C155/D155),BR155+BT155)))</f>
        <v>0</v>
      </c>
      <c r="BV155" s="3">
        <f>IF(Inputs!$B$27&lt;&gt;"Ready","PENDING INPUTS",MAX(0,(BO155+BP155+BQ155)-BU155))</f>
        <v>0</v>
      </c>
      <c r="BW155" s="3">
        <f>IF(Inputs!$B$27&lt;&gt;"Ready","PENDING INPUTS",CD154)</f>
        <v>0</v>
      </c>
      <c r="BX155" s="3">
        <f>IF(Inputs!$B$27&lt;&gt;"Ready","PENDING INPUTS",IF(A155&lt;=Inputs!$B$6,ROUND(BW155*Inputs!C22/12,2),0))</f>
        <v>0</v>
      </c>
      <c r="BY155" s="3">
        <f>IF(Inputs!$B$27&lt;&gt;"Ready","PENDING INPUTS",IF(AND(A155&lt;=Inputs!$B$6,BW155&gt;0),Inputs!G22,0))</f>
        <v>0</v>
      </c>
      <c r="BZ155" s="3">
        <f>IF(Inputs!$B$27&lt;&gt;"Ready","PENDING INPUTS",IF(A155&gt;Inputs!$B$6,0,MIN((BW155+BX155+BY155),IF(Inputs!H22=1,Inputs!D22,MAX(Inputs!F22,ROUND(BW155*Inputs!E22+BX155+BY155,2))))))</f>
        <v>0</v>
      </c>
      <c r="CA155">
        <f>IF(Inputs!$B$27&lt;&gt;"Ready","PENDING INPUTS",IF(BW155&lt;=0,99,1+IF(AND(K155&gt;0,OR(Inputs!C14&gt;Inputs!C22,AND(Inputs!C14=Inputs!C22,0&lt;8))),1,0)+IF(AND(S155&gt;0,OR(Inputs!C15&gt;Inputs!C22,AND(Inputs!C15=Inputs!C22,1&lt;8))),1,0)+IF(AND(AA155&gt;0,OR(Inputs!C16&gt;Inputs!C22,AND(Inputs!C16=Inputs!C22,2&lt;8))),1,0)+IF(AND(AI155&gt;0,OR(Inputs!C17&gt;Inputs!C22,AND(Inputs!C17=Inputs!C22,3&lt;8))),1,0)+IF(AND(AQ155&gt;0,OR(Inputs!C18&gt;Inputs!C22,AND(Inputs!C18=Inputs!C22,4&lt;8))),1,0)+IF(AND(AY155&gt;0,OR(Inputs!C19&gt;Inputs!C22,AND(Inputs!C19=Inputs!C22,5&lt;8))),1,0)+IF(AND(BG155&gt;0,OR(Inputs!C20&gt;Inputs!C22,AND(Inputs!C20=Inputs!C22,6&lt;8))),1,0)+IF(AND(BO155&gt;0,OR(Inputs!C21&gt;Inputs!C22,AND(Inputs!C21=Inputs!C22,7&lt;8))),1,0)+IF(AND(CE155&gt;0,OR(Inputs!C23&gt;Inputs!C22,AND(Inputs!C23=Inputs!C22,9&lt;8))),1,0)))</f>
        <v>99</v>
      </c>
      <c r="CB155" s="3">
        <f>IF(Inputs!$B$27&lt;&gt;"Ready","PENDING INPUTS",IF(A155&gt;Inputs!$B$6,0,MIN(MAX(0,(BW155+BX155+BY155)-BZ155),MAX(0,C155-D155-(IF(O155&lt;CA155,K155+L155+M155-N155,0)+IF(W155&lt;CA155,S155+T155+U155-V155,0)+IF(AE155&lt;CA155,AA155+AB155+AC155-AD155,0)+IF(AM155&lt;CA155,AI155+AJ155+AK155-AL155,0)+IF(AU155&lt;CA155,AQ155+AR155+AS155-AT155,0)+IF(BC155&lt;CA155,AY155+AZ155+BA155-BB155,0)+IF(BK155&lt;CA155,BG155+BH155+BI155-BJ155,0)+IF(BS155&lt;CA155,BO155+BP155+BQ155-BR155,0)+IF(CA155&lt;CA155,BW155+BX155+BY155-BZ155,0)+IF(CI155&lt;CA155,CE155+CF155+CG155-CH155,0))))))</f>
        <v>0</v>
      </c>
      <c r="CC155" s="3">
        <f>IF(Inputs!$B$27&lt;&gt;"Ready","PENDING INPUTS",MIN((BW155+BX155+BY155),IF(D155&gt;C155,IF(D155=0,0,BZ155*C155/D155),BZ155+CB155)))</f>
        <v>0</v>
      </c>
      <c r="CD155" s="3">
        <f>IF(Inputs!$B$27&lt;&gt;"Ready","PENDING INPUTS",MAX(0,(BW155+BX155+BY155)-CC155))</f>
        <v>0</v>
      </c>
      <c r="CE155" s="3">
        <f>IF(Inputs!$B$27&lt;&gt;"Ready","PENDING INPUTS",CL154)</f>
        <v>0</v>
      </c>
      <c r="CF155" s="3">
        <f>IF(Inputs!$B$27&lt;&gt;"Ready","PENDING INPUTS",IF(A155&lt;=Inputs!$B$6,ROUND(CE155*Inputs!C23/12,2),0))</f>
        <v>0</v>
      </c>
      <c r="CG155" s="3">
        <f>IF(Inputs!$B$27&lt;&gt;"Ready","PENDING INPUTS",IF(AND(A155&lt;=Inputs!$B$6,CE155&gt;0),Inputs!G23,0))</f>
        <v>0</v>
      </c>
      <c r="CH155" s="3">
        <f>IF(Inputs!$B$27&lt;&gt;"Ready","PENDING INPUTS",IF(A155&gt;Inputs!$B$6,0,MIN((CE155+CF155+CG155),IF(Inputs!H23=1,Inputs!D23,MAX(Inputs!F23,ROUND(CE155*Inputs!E23+CF155+CG155,2))))))</f>
        <v>0</v>
      </c>
      <c r="CI155">
        <f>IF(Inputs!$B$27&lt;&gt;"Ready","PENDING INPUTS",IF(CE155&lt;=0,99,1+IF(AND(K155&gt;0,OR(Inputs!C14&gt;Inputs!C23,AND(Inputs!C14=Inputs!C23,0&lt;9))),1,0)+IF(AND(S155&gt;0,OR(Inputs!C15&gt;Inputs!C23,AND(Inputs!C15=Inputs!C23,1&lt;9))),1,0)+IF(AND(AA155&gt;0,OR(Inputs!C16&gt;Inputs!C23,AND(Inputs!C16=Inputs!C23,2&lt;9))),1,0)+IF(AND(AI155&gt;0,OR(Inputs!C17&gt;Inputs!C23,AND(Inputs!C17=Inputs!C23,3&lt;9))),1,0)+IF(AND(AQ155&gt;0,OR(Inputs!C18&gt;Inputs!C23,AND(Inputs!C18=Inputs!C23,4&lt;9))),1,0)+IF(AND(AY155&gt;0,OR(Inputs!C19&gt;Inputs!C23,AND(Inputs!C19=Inputs!C23,5&lt;9))),1,0)+IF(AND(BG155&gt;0,OR(Inputs!C20&gt;Inputs!C23,AND(Inputs!C20=Inputs!C23,6&lt;9))),1,0)+IF(AND(BO155&gt;0,OR(Inputs!C21&gt;Inputs!C23,AND(Inputs!C21=Inputs!C23,7&lt;9))),1,0)+IF(AND(BW155&gt;0,OR(Inputs!C22&gt;Inputs!C23,AND(Inputs!C22=Inputs!C23,8&lt;9))),1,0)))</f>
        <v>99</v>
      </c>
      <c r="CJ155" s="3">
        <f>IF(Inputs!$B$27&lt;&gt;"Ready","PENDING INPUTS",IF(A155&gt;Inputs!$B$6,0,MIN(MAX(0,(CE155+CF155+CG155)-CH155),MAX(0,C155-D155-(IF(O155&lt;CI155,K155+L155+M155-N155,0)+IF(W155&lt;CI155,S155+T155+U155-V155,0)+IF(AE155&lt;CI155,AA155+AB155+AC155-AD155,0)+IF(AM155&lt;CI155,AI155+AJ155+AK155-AL155,0)+IF(AU155&lt;CI155,AQ155+AR155+AS155-AT155,0)+IF(BC155&lt;CI155,AY155+AZ155+BA155-BB155,0)+IF(BK155&lt;CI155,BG155+BH155+BI155-BJ155,0)+IF(BS155&lt;CI155,BO155+BP155+BQ155-BR155,0)+IF(CA155&lt;CI155,BW155+BX155+BY155-BZ155,0)+IF(CI155&lt;CI155,CE155+CF155+CG155-CH155,0))))))</f>
        <v>0</v>
      </c>
      <c r="CK155" s="3">
        <f>IF(Inputs!$B$27&lt;&gt;"Ready","PENDING INPUTS",MIN((CE155+CF155+CG155),IF(D155&gt;C155,IF(D155=0,0,CH155*C155/D155),CH155+CJ155)))</f>
        <v>0</v>
      </c>
      <c r="CL155" s="3">
        <f>IF(Inputs!$B$27&lt;&gt;"Ready","PENDING INPUTS",MAX(0,(CE155+CF155+CG155)-CK155))</f>
        <v>0</v>
      </c>
    </row>
    <row r="156" spans="1:90" ht="27.95" customHeight="1" x14ac:dyDescent="0.25">
      <c r="A156">
        <v>152</v>
      </c>
      <c r="B156" s="13">
        <f>IF(Inputs!$B$27&lt;&gt;"Ready","PENDING INPUTS",EDATE(Inputs!$B$5,A156-1))</f>
        <v>50891</v>
      </c>
      <c r="C156" s="3">
        <f>IF(Inputs!$B$27&lt;&gt;"Ready","PENDING INPUTS",IF(A156&lt;=Inputs!$B$6,MAX(0,Inputs!$B$4+IF(A156=Inputs!$B$7,Inputs!$B$8,0)+IF(A156=Inputs!$B$9,Inputs!$B$10,0)),0))</f>
        <v>0</v>
      </c>
      <c r="D156" s="3">
        <f>IF(Inputs!$B$27&lt;&gt;"Ready","PENDING INPUTS",SUM(N156,V156,AD156,AL156,AT156,BB156,BJ156,BR156,BZ156,CH156))</f>
        <v>0</v>
      </c>
      <c r="E156" s="3">
        <f>IF(Inputs!$B$27&lt;&gt;"Ready","PENDING INPUTS",MAX(0,D156-C156))</f>
        <v>0</v>
      </c>
      <c r="F156" s="3">
        <f>IF(Inputs!$B$27&lt;&gt;"Ready","PENDING INPUTS",SUM(Q156,Y156,AG156,AO156,AW156,BE156,BM156,BU156,CC156,CK156))</f>
        <v>0</v>
      </c>
      <c r="G156" s="3">
        <f>IF(Inputs!$B$27&lt;&gt;"Ready","PENDING INPUTS",SUM(L156,T156,AB156,AJ156,AR156,AZ156,BH156,BP156,BX156,CF156))</f>
        <v>0</v>
      </c>
      <c r="H156" s="3">
        <f>IF(Inputs!$B$27&lt;&gt;"Ready","PENDING INPUTS",SUM(M156,U156,AC156,AK156,AS156,BA156,BI156,BQ156,BY156,CG156))</f>
        <v>0</v>
      </c>
      <c r="I156" s="3">
        <f>IF(Inputs!$B$27&lt;&gt;"Ready","PENDING INPUTS",SUM(R156,Z156,AH156,AP156,AX156,BF156,BN156,BV156,CD156,CL156))</f>
        <v>0</v>
      </c>
      <c r="J156" t="str">
        <f>IF(Inputs!$B$27&lt;&gt;"Ready","PENDING INPUTS",IF(A156&gt;Inputs!$B$6,"Beyond horizon",IF(E156&gt;0.005,"MINIMUM SHORTFALL",IF(I156&lt;0.005,"Paid off","In progress"))))</f>
        <v>Beyond horizon</v>
      </c>
      <c r="K156" s="3">
        <f>IF(Inputs!$B$27&lt;&gt;"Ready","PENDING INPUTS",R155)</f>
        <v>0</v>
      </c>
      <c r="L156" s="3">
        <f>IF(Inputs!$B$27&lt;&gt;"Ready","PENDING INPUTS",IF(A156&lt;=Inputs!$B$6,ROUND(K156*Inputs!C14/12,2),0))</f>
        <v>0</v>
      </c>
      <c r="M156" s="3">
        <f>IF(Inputs!$B$27&lt;&gt;"Ready","PENDING INPUTS",IF(AND(A156&lt;=Inputs!$B$6,K156&gt;0),Inputs!G14,0))</f>
        <v>0</v>
      </c>
      <c r="N156" s="3">
        <f>IF(Inputs!$B$27&lt;&gt;"Ready","PENDING INPUTS",IF(A156&gt;Inputs!$B$6,0,MIN((K156+L156+M156),IF(Inputs!H14=1,Inputs!D14,MAX(Inputs!F14,ROUND(K156*Inputs!E14+L156+M156,2))))))</f>
        <v>0</v>
      </c>
      <c r="O156">
        <f>IF(Inputs!$B$27&lt;&gt;"Ready","PENDING INPUTS",IF(K156&lt;=0,99,1+IF(AND(S156&gt;0,OR(Inputs!C15&gt;Inputs!C14,AND(Inputs!C15=Inputs!C14,1&lt;0))),1,0)+IF(AND(AA156&gt;0,OR(Inputs!C16&gt;Inputs!C14,AND(Inputs!C16=Inputs!C14,2&lt;0))),1,0)+IF(AND(AI156&gt;0,OR(Inputs!C17&gt;Inputs!C14,AND(Inputs!C17=Inputs!C14,3&lt;0))),1,0)+IF(AND(AQ156&gt;0,OR(Inputs!C18&gt;Inputs!C14,AND(Inputs!C18=Inputs!C14,4&lt;0))),1,0)+IF(AND(AY156&gt;0,OR(Inputs!C19&gt;Inputs!C14,AND(Inputs!C19=Inputs!C14,5&lt;0))),1,0)+IF(AND(BG156&gt;0,OR(Inputs!C20&gt;Inputs!C14,AND(Inputs!C20=Inputs!C14,6&lt;0))),1,0)+IF(AND(BO156&gt;0,OR(Inputs!C21&gt;Inputs!C14,AND(Inputs!C21=Inputs!C14,7&lt;0))),1,0)+IF(AND(BW156&gt;0,OR(Inputs!C22&gt;Inputs!C14,AND(Inputs!C22=Inputs!C14,8&lt;0))),1,0)+IF(AND(CE156&gt;0,OR(Inputs!C23&gt;Inputs!C14,AND(Inputs!C23=Inputs!C14,9&lt;0))),1,0)))</f>
        <v>99</v>
      </c>
      <c r="P156" s="3">
        <f>IF(Inputs!$B$27&lt;&gt;"Ready","PENDING INPUTS",IF(A156&gt;Inputs!$B$6,0,MIN(MAX(0,(K156+L156+M156)-N156),MAX(0,C156-D156-(IF(O156&lt;O156,K156+L156+M156-N156,0)+IF(W156&lt;O156,S156+T156+U156-V156,0)+IF(AE156&lt;O156,AA156+AB156+AC156-AD156,0)+IF(AM156&lt;O156,AI156+AJ156+AK156-AL156,0)+IF(AU156&lt;O156,AQ156+AR156+AS156-AT156,0)+IF(BC156&lt;O156,AY156+AZ156+BA156-BB156,0)+IF(BK156&lt;O156,BG156+BH156+BI156-BJ156,0)+IF(BS156&lt;O156,BO156+BP156+BQ156-BR156,0)+IF(CA156&lt;O156,BW156+BX156+BY156-BZ156,0)+IF(CI156&lt;O156,CE156+CF156+CG156-CH156,0))))))</f>
        <v>0</v>
      </c>
      <c r="Q156" s="3">
        <f>IF(Inputs!$B$27&lt;&gt;"Ready","PENDING INPUTS",MIN((K156+L156+M156),IF(D156&gt;C156,IF(D156=0,0,N156*C156/D156),N156+P156)))</f>
        <v>0</v>
      </c>
      <c r="R156" s="3">
        <f>IF(Inputs!$B$27&lt;&gt;"Ready","PENDING INPUTS",MAX(0,(K156+L156+M156)-Q156))</f>
        <v>0</v>
      </c>
      <c r="S156" s="3">
        <f>IF(Inputs!$B$27&lt;&gt;"Ready","PENDING INPUTS",Z155)</f>
        <v>0</v>
      </c>
      <c r="T156" s="3">
        <f>IF(Inputs!$B$27&lt;&gt;"Ready","PENDING INPUTS",IF(A156&lt;=Inputs!$B$6,ROUND(S156*Inputs!C15/12,2),0))</f>
        <v>0</v>
      </c>
      <c r="U156" s="3">
        <f>IF(Inputs!$B$27&lt;&gt;"Ready","PENDING INPUTS",IF(AND(A156&lt;=Inputs!$B$6,S156&gt;0),Inputs!G15,0))</f>
        <v>0</v>
      </c>
      <c r="V156" s="3">
        <f>IF(Inputs!$B$27&lt;&gt;"Ready","PENDING INPUTS",IF(A156&gt;Inputs!$B$6,0,MIN((S156+T156+U156),IF(Inputs!H15=1,Inputs!D15,MAX(Inputs!F15,ROUND(S156*Inputs!E15+T156+U156,2))))))</f>
        <v>0</v>
      </c>
      <c r="W156">
        <f>IF(Inputs!$B$27&lt;&gt;"Ready","PENDING INPUTS",IF(S156&lt;=0,99,1+IF(AND(K156&gt;0,OR(Inputs!C14&gt;Inputs!C15,AND(Inputs!C14=Inputs!C15,0&lt;1))),1,0)+IF(AND(AA156&gt;0,OR(Inputs!C16&gt;Inputs!C15,AND(Inputs!C16=Inputs!C15,2&lt;1))),1,0)+IF(AND(AI156&gt;0,OR(Inputs!C17&gt;Inputs!C15,AND(Inputs!C17=Inputs!C15,3&lt;1))),1,0)+IF(AND(AQ156&gt;0,OR(Inputs!C18&gt;Inputs!C15,AND(Inputs!C18=Inputs!C15,4&lt;1))),1,0)+IF(AND(AY156&gt;0,OR(Inputs!C19&gt;Inputs!C15,AND(Inputs!C19=Inputs!C15,5&lt;1))),1,0)+IF(AND(BG156&gt;0,OR(Inputs!C20&gt;Inputs!C15,AND(Inputs!C20=Inputs!C15,6&lt;1))),1,0)+IF(AND(BO156&gt;0,OR(Inputs!C21&gt;Inputs!C15,AND(Inputs!C21=Inputs!C15,7&lt;1))),1,0)+IF(AND(BW156&gt;0,OR(Inputs!C22&gt;Inputs!C15,AND(Inputs!C22=Inputs!C15,8&lt;1))),1,0)+IF(AND(CE156&gt;0,OR(Inputs!C23&gt;Inputs!C15,AND(Inputs!C23=Inputs!C15,9&lt;1))),1,0)))</f>
        <v>99</v>
      </c>
      <c r="X156" s="3">
        <f>IF(Inputs!$B$27&lt;&gt;"Ready","PENDING INPUTS",IF(A156&gt;Inputs!$B$6,0,MIN(MAX(0,(S156+T156+U156)-V156),MAX(0,C156-D156-(IF(O156&lt;W156,K156+L156+M156-N156,0)+IF(W156&lt;W156,S156+T156+U156-V156,0)+IF(AE156&lt;W156,AA156+AB156+AC156-AD156,0)+IF(AM156&lt;W156,AI156+AJ156+AK156-AL156,0)+IF(AU156&lt;W156,AQ156+AR156+AS156-AT156,0)+IF(BC156&lt;W156,AY156+AZ156+BA156-BB156,0)+IF(BK156&lt;W156,BG156+BH156+BI156-BJ156,0)+IF(BS156&lt;W156,BO156+BP156+BQ156-BR156,0)+IF(CA156&lt;W156,BW156+BX156+BY156-BZ156,0)+IF(CI156&lt;W156,CE156+CF156+CG156-CH156,0))))))</f>
        <v>0</v>
      </c>
      <c r="Y156" s="3">
        <f>IF(Inputs!$B$27&lt;&gt;"Ready","PENDING INPUTS",MIN((S156+T156+U156),IF(D156&gt;C156,IF(D156=0,0,V156*C156/D156),V156+X156)))</f>
        <v>0</v>
      </c>
      <c r="Z156" s="3">
        <f>IF(Inputs!$B$27&lt;&gt;"Ready","PENDING INPUTS",MAX(0,(S156+T156+U156)-Y156))</f>
        <v>0</v>
      </c>
      <c r="AA156" s="3">
        <f>IF(Inputs!$B$27&lt;&gt;"Ready","PENDING INPUTS",AH155)</f>
        <v>0</v>
      </c>
      <c r="AB156" s="3">
        <f>IF(Inputs!$B$27&lt;&gt;"Ready","PENDING INPUTS",IF(A156&lt;=Inputs!$B$6,ROUND(AA156*Inputs!C16/12,2),0))</f>
        <v>0</v>
      </c>
      <c r="AC156" s="3">
        <f>IF(Inputs!$B$27&lt;&gt;"Ready","PENDING INPUTS",IF(AND(A156&lt;=Inputs!$B$6,AA156&gt;0),Inputs!G16,0))</f>
        <v>0</v>
      </c>
      <c r="AD156" s="3">
        <f>IF(Inputs!$B$27&lt;&gt;"Ready","PENDING INPUTS",IF(A156&gt;Inputs!$B$6,0,MIN((AA156+AB156+AC156),IF(Inputs!H16=1,Inputs!D16,MAX(Inputs!F16,ROUND(AA156*Inputs!E16+AB156+AC156,2))))))</f>
        <v>0</v>
      </c>
      <c r="AE156">
        <f>IF(Inputs!$B$27&lt;&gt;"Ready","PENDING INPUTS",IF(AA156&lt;=0,99,1+IF(AND(K156&gt;0,OR(Inputs!C14&gt;Inputs!C16,AND(Inputs!C14=Inputs!C16,0&lt;2))),1,0)+IF(AND(S156&gt;0,OR(Inputs!C15&gt;Inputs!C16,AND(Inputs!C15=Inputs!C16,1&lt;2))),1,0)+IF(AND(AI156&gt;0,OR(Inputs!C17&gt;Inputs!C16,AND(Inputs!C17=Inputs!C16,3&lt;2))),1,0)+IF(AND(AQ156&gt;0,OR(Inputs!C18&gt;Inputs!C16,AND(Inputs!C18=Inputs!C16,4&lt;2))),1,0)+IF(AND(AY156&gt;0,OR(Inputs!C19&gt;Inputs!C16,AND(Inputs!C19=Inputs!C16,5&lt;2))),1,0)+IF(AND(BG156&gt;0,OR(Inputs!C20&gt;Inputs!C16,AND(Inputs!C20=Inputs!C16,6&lt;2))),1,0)+IF(AND(BO156&gt;0,OR(Inputs!C21&gt;Inputs!C16,AND(Inputs!C21=Inputs!C16,7&lt;2))),1,0)+IF(AND(BW156&gt;0,OR(Inputs!C22&gt;Inputs!C16,AND(Inputs!C22=Inputs!C16,8&lt;2))),1,0)+IF(AND(CE156&gt;0,OR(Inputs!C23&gt;Inputs!C16,AND(Inputs!C23=Inputs!C16,9&lt;2))),1,0)))</f>
        <v>99</v>
      </c>
      <c r="AF156" s="3">
        <f>IF(Inputs!$B$27&lt;&gt;"Ready","PENDING INPUTS",IF(A156&gt;Inputs!$B$6,0,MIN(MAX(0,(AA156+AB156+AC156)-AD156),MAX(0,C156-D156-(IF(O156&lt;AE156,K156+L156+M156-N156,0)+IF(W156&lt;AE156,S156+T156+U156-V156,0)+IF(AE156&lt;AE156,AA156+AB156+AC156-AD156,0)+IF(AM156&lt;AE156,AI156+AJ156+AK156-AL156,0)+IF(AU156&lt;AE156,AQ156+AR156+AS156-AT156,0)+IF(BC156&lt;AE156,AY156+AZ156+BA156-BB156,0)+IF(BK156&lt;AE156,BG156+BH156+BI156-BJ156,0)+IF(BS156&lt;AE156,BO156+BP156+BQ156-BR156,0)+IF(CA156&lt;AE156,BW156+BX156+BY156-BZ156,0)+IF(CI156&lt;AE156,CE156+CF156+CG156-CH156,0))))))</f>
        <v>0</v>
      </c>
      <c r="AG156" s="3">
        <f>IF(Inputs!$B$27&lt;&gt;"Ready","PENDING INPUTS",MIN((AA156+AB156+AC156),IF(D156&gt;C156,IF(D156=0,0,AD156*C156/D156),AD156+AF156)))</f>
        <v>0</v>
      </c>
      <c r="AH156" s="3">
        <f>IF(Inputs!$B$27&lt;&gt;"Ready","PENDING INPUTS",MAX(0,(AA156+AB156+AC156)-AG156))</f>
        <v>0</v>
      </c>
      <c r="AI156" s="3">
        <f>IF(Inputs!$B$27&lt;&gt;"Ready","PENDING INPUTS",AP155)</f>
        <v>0</v>
      </c>
      <c r="AJ156" s="3">
        <f>IF(Inputs!$B$27&lt;&gt;"Ready","PENDING INPUTS",IF(A156&lt;=Inputs!$B$6,ROUND(AI156*Inputs!C17/12,2),0))</f>
        <v>0</v>
      </c>
      <c r="AK156" s="3">
        <f>IF(Inputs!$B$27&lt;&gt;"Ready","PENDING INPUTS",IF(AND(A156&lt;=Inputs!$B$6,AI156&gt;0),Inputs!G17,0))</f>
        <v>0</v>
      </c>
      <c r="AL156" s="3">
        <f>IF(Inputs!$B$27&lt;&gt;"Ready","PENDING INPUTS",IF(A156&gt;Inputs!$B$6,0,MIN((AI156+AJ156+AK156),IF(Inputs!H17=1,Inputs!D17,MAX(Inputs!F17,ROUND(AI156*Inputs!E17+AJ156+AK156,2))))))</f>
        <v>0</v>
      </c>
      <c r="AM156">
        <f>IF(Inputs!$B$27&lt;&gt;"Ready","PENDING INPUTS",IF(AI156&lt;=0,99,1+IF(AND(K156&gt;0,OR(Inputs!C14&gt;Inputs!C17,AND(Inputs!C14=Inputs!C17,0&lt;3))),1,0)+IF(AND(S156&gt;0,OR(Inputs!C15&gt;Inputs!C17,AND(Inputs!C15=Inputs!C17,1&lt;3))),1,0)+IF(AND(AA156&gt;0,OR(Inputs!C16&gt;Inputs!C17,AND(Inputs!C16=Inputs!C17,2&lt;3))),1,0)+IF(AND(AQ156&gt;0,OR(Inputs!C18&gt;Inputs!C17,AND(Inputs!C18=Inputs!C17,4&lt;3))),1,0)+IF(AND(AY156&gt;0,OR(Inputs!C19&gt;Inputs!C17,AND(Inputs!C19=Inputs!C17,5&lt;3))),1,0)+IF(AND(BG156&gt;0,OR(Inputs!C20&gt;Inputs!C17,AND(Inputs!C20=Inputs!C17,6&lt;3))),1,0)+IF(AND(BO156&gt;0,OR(Inputs!C21&gt;Inputs!C17,AND(Inputs!C21=Inputs!C17,7&lt;3))),1,0)+IF(AND(BW156&gt;0,OR(Inputs!C22&gt;Inputs!C17,AND(Inputs!C22=Inputs!C17,8&lt;3))),1,0)+IF(AND(CE156&gt;0,OR(Inputs!C23&gt;Inputs!C17,AND(Inputs!C23=Inputs!C17,9&lt;3))),1,0)))</f>
        <v>99</v>
      </c>
      <c r="AN156" s="3">
        <f>IF(Inputs!$B$27&lt;&gt;"Ready","PENDING INPUTS",IF(A156&gt;Inputs!$B$6,0,MIN(MAX(0,(AI156+AJ156+AK156)-AL156),MAX(0,C156-D156-(IF(O156&lt;AM156,K156+L156+M156-N156,0)+IF(W156&lt;AM156,S156+T156+U156-V156,0)+IF(AE156&lt;AM156,AA156+AB156+AC156-AD156,0)+IF(AM156&lt;AM156,AI156+AJ156+AK156-AL156,0)+IF(AU156&lt;AM156,AQ156+AR156+AS156-AT156,0)+IF(BC156&lt;AM156,AY156+AZ156+BA156-BB156,0)+IF(BK156&lt;AM156,BG156+BH156+BI156-BJ156,0)+IF(BS156&lt;AM156,BO156+BP156+BQ156-BR156,0)+IF(CA156&lt;AM156,BW156+BX156+BY156-BZ156,0)+IF(CI156&lt;AM156,CE156+CF156+CG156-CH156,0))))))</f>
        <v>0</v>
      </c>
      <c r="AO156" s="3">
        <f>IF(Inputs!$B$27&lt;&gt;"Ready","PENDING INPUTS",MIN((AI156+AJ156+AK156),IF(D156&gt;C156,IF(D156=0,0,AL156*C156/D156),AL156+AN156)))</f>
        <v>0</v>
      </c>
      <c r="AP156" s="3">
        <f>IF(Inputs!$B$27&lt;&gt;"Ready","PENDING INPUTS",MAX(0,(AI156+AJ156+AK156)-AO156))</f>
        <v>0</v>
      </c>
      <c r="AQ156" s="3">
        <f>IF(Inputs!$B$27&lt;&gt;"Ready","PENDING INPUTS",AX155)</f>
        <v>0</v>
      </c>
      <c r="AR156" s="3">
        <f>IF(Inputs!$B$27&lt;&gt;"Ready","PENDING INPUTS",IF(A156&lt;=Inputs!$B$6,ROUND(AQ156*Inputs!C18/12,2),0))</f>
        <v>0</v>
      </c>
      <c r="AS156" s="3">
        <f>IF(Inputs!$B$27&lt;&gt;"Ready","PENDING INPUTS",IF(AND(A156&lt;=Inputs!$B$6,AQ156&gt;0),Inputs!G18,0))</f>
        <v>0</v>
      </c>
      <c r="AT156" s="3">
        <f>IF(Inputs!$B$27&lt;&gt;"Ready","PENDING INPUTS",IF(A156&gt;Inputs!$B$6,0,MIN((AQ156+AR156+AS156),IF(Inputs!H18=1,Inputs!D18,MAX(Inputs!F18,ROUND(AQ156*Inputs!E18+AR156+AS156,2))))))</f>
        <v>0</v>
      </c>
      <c r="AU156">
        <f>IF(Inputs!$B$27&lt;&gt;"Ready","PENDING INPUTS",IF(AQ156&lt;=0,99,1+IF(AND(K156&gt;0,OR(Inputs!C14&gt;Inputs!C18,AND(Inputs!C14=Inputs!C18,0&lt;4))),1,0)+IF(AND(S156&gt;0,OR(Inputs!C15&gt;Inputs!C18,AND(Inputs!C15=Inputs!C18,1&lt;4))),1,0)+IF(AND(AA156&gt;0,OR(Inputs!C16&gt;Inputs!C18,AND(Inputs!C16=Inputs!C18,2&lt;4))),1,0)+IF(AND(AI156&gt;0,OR(Inputs!C17&gt;Inputs!C18,AND(Inputs!C17=Inputs!C18,3&lt;4))),1,0)+IF(AND(AY156&gt;0,OR(Inputs!C19&gt;Inputs!C18,AND(Inputs!C19=Inputs!C18,5&lt;4))),1,0)+IF(AND(BG156&gt;0,OR(Inputs!C20&gt;Inputs!C18,AND(Inputs!C20=Inputs!C18,6&lt;4))),1,0)+IF(AND(BO156&gt;0,OR(Inputs!C21&gt;Inputs!C18,AND(Inputs!C21=Inputs!C18,7&lt;4))),1,0)+IF(AND(BW156&gt;0,OR(Inputs!C22&gt;Inputs!C18,AND(Inputs!C22=Inputs!C18,8&lt;4))),1,0)+IF(AND(CE156&gt;0,OR(Inputs!C23&gt;Inputs!C18,AND(Inputs!C23=Inputs!C18,9&lt;4))),1,0)))</f>
        <v>99</v>
      </c>
      <c r="AV156" s="3">
        <f>IF(Inputs!$B$27&lt;&gt;"Ready","PENDING INPUTS",IF(A156&gt;Inputs!$B$6,0,MIN(MAX(0,(AQ156+AR156+AS156)-AT156),MAX(0,C156-D156-(IF(O156&lt;AU156,K156+L156+M156-N156,0)+IF(W156&lt;AU156,S156+T156+U156-V156,0)+IF(AE156&lt;AU156,AA156+AB156+AC156-AD156,0)+IF(AM156&lt;AU156,AI156+AJ156+AK156-AL156,0)+IF(AU156&lt;AU156,AQ156+AR156+AS156-AT156,0)+IF(BC156&lt;AU156,AY156+AZ156+BA156-BB156,0)+IF(BK156&lt;AU156,BG156+BH156+BI156-BJ156,0)+IF(BS156&lt;AU156,BO156+BP156+BQ156-BR156,0)+IF(CA156&lt;AU156,BW156+BX156+BY156-BZ156,0)+IF(CI156&lt;AU156,CE156+CF156+CG156-CH156,0))))))</f>
        <v>0</v>
      </c>
      <c r="AW156" s="3">
        <f>IF(Inputs!$B$27&lt;&gt;"Ready","PENDING INPUTS",MIN((AQ156+AR156+AS156),IF(D156&gt;C156,IF(D156=0,0,AT156*C156/D156),AT156+AV156)))</f>
        <v>0</v>
      </c>
      <c r="AX156" s="3">
        <f>IF(Inputs!$B$27&lt;&gt;"Ready","PENDING INPUTS",MAX(0,(AQ156+AR156+AS156)-AW156))</f>
        <v>0</v>
      </c>
      <c r="AY156" s="3">
        <f>IF(Inputs!$B$27&lt;&gt;"Ready","PENDING INPUTS",BF155)</f>
        <v>0</v>
      </c>
      <c r="AZ156" s="3">
        <f>IF(Inputs!$B$27&lt;&gt;"Ready","PENDING INPUTS",IF(A156&lt;=Inputs!$B$6,ROUND(AY156*Inputs!C19/12,2),0))</f>
        <v>0</v>
      </c>
      <c r="BA156" s="3">
        <f>IF(Inputs!$B$27&lt;&gt;"Ready","PENDING INPUTS",IF(AND(A156&lt;=Inputs!$B$6,AY156&gt;0),Inputs!G19,0))</f>
        <v>0</v>
      </c>
      <c r="BB156" s="3">
        <f>IF(Inputs!$B$27&lt;&gt;"Ready","PENDING INPUTS",IF(A156&gt;Inputs!$B$6,0,MIN((AY156+AZ156+BA156),IF(Inputs!H19=1,Inputs!D19,MAX(Inputs!F19,ROUND(AY156*Inputs!E19+AZ156+BA156,2))))))</f>
        <v>0</v>
      </c>
      <c r="BC156">
        <f>IF(Inputs!$B$27&lt;&gt;"Ready","PENDING INPUTS",IF(AY156&lt;=0,99,1+IF(AND(K156&gt;0,OR(Inputs!C14&gt;Inputs!C19,AND(Inputs!C14=Inputs!C19,0&lt;5))),1,0)+IF(AND(S156&gt;0,OR(Inputs!C15&gt;Inputs!C19,AND(Inputs!C15=Inputs!C19,1&lt;5))),1,0)+IF(AND(AA156&gt;0,OR(Inputs!C16&gt;Inputs!C19,AND(Inputs!C16=Inputs!C19,2&lt;5))),1,0)+IF(AND(AI156&gt;0,OR(Inputs!C17&gt;Inputs!C19,AND(Inputs!C17=Inputs!C19,3&lt;5))),1,0)+IF(AND(AQ156&gt;0,OR(Inputs!C18&gt;Inputs!C19,AND(Inputs!C18=Inputs!C19,4&lt;5))),1,0)+IF(AND(BG156&gt;0,OR(Inputs!C20&gt;Inputs!C19,AND(Inputs!C20=Inputs!C19,6&lt;5))),1,0)+IF(AND(BO156&gt;0,OR(Inputs!C21&gt;Inputs!C19,AND(Inputs!C21=Inputs!C19,7&lt;5))),1,0)+IF(AND(BW156&gt;0,OR(Inputs!C22&gt;Inputs!C19,AND(Inputs!C22=Inputs!C19,8&lt;5))),1,0)+IF(AND(CE156&gt;0,OR(Inputs!C23&gt;Inputs!C19,AND(Inputs!C23=Inputs!C19,9&lt;5))),1,0)))</f>
        <v>99</v>
      </c>
      <c r="BD156" s="3">
        <f>IF(Inputs!$B$27&lt;&gt;"Ready","PENDING INPUTS",IF(A156&gt;Inputs!$B$6,0,MIN(MAX(0,(AY156+AZ156+BA156)-BB156),MAX(0,C156-D156-(IF(O156&lt;BC156,K156+L156+M156-N156,0)+IF(W156&lt;BC156,S156+T156+U156-V156,0)+IF(AE156&lt;BC156,AA156+AB156+AC156-AD156,0)+IF(AM156&lt;BC156,AI156+AJ156+AK156-AL156,0)+IF(AU156&lt;BC156,AQ156+AR156+AS156-AT156,0)+IF(BC156&lt;BC156,AY156+AZ156+BA156-BB156,0)+IF(BK156&lt;BC156,BG156+BH156+BI156-BJ156,0)+IF(BS156&lt;BC156,BO156+BP156+BQ156-BR156,0)+IF(CA156&lt;BC156,BW156+BX156+BY156-BZ156,0)+IF(CI156&lt;BC156,CE156+CF156+CG156-CH156,0))))))</f>
        <v>0</v>
      </c>
      <c r="BE156" s="3">
        <f>IF(Inputs!$B$27&lt;&gt;"Ready","PENDING INPUTS",MIN((AY156+AZ156+BA156),IF(D156&gt;C156,IF(D156=0,0,BB156*C156/D156),BB156+BD156)))</f>
        <v>0</v>
      </c>
      <c r="BF156" s="3">
        <f>IF(Inputs!$B$27&lt;&gt;"Ready","PENDING INPUTS",MAX(0,(AY156+AZ156+BA156)-BE156))</f>
        <v>0</v>
      </c>
      <c r="BG156" s="3">
        <f>IF(Inputs!$B$27&lt;&gt;"Ready","PENDING INPUTS",BN155)</f>
        <v>0</v>
      </c>
      <c r="BH156" s="3">
        <f>IF(Inputs!$B$27&lt;&gt;"Ready","PENDING INPUTS",IF(A156&lt;=Inputs!$B$6,ROUND(BG156*Inputs!C20/12,2),0))</f>
        <v>0</v>
      </c>
      <c r="BI156" s="3">
        <f>IF(Inputs!$B$27&lt;&gt;"Ready","PENDING INPUTS",IF(AND(A156&lt;=Inputs!$B$6,BG156&gt;0),Inputs!G20,0))</f>
        <v>0</v>
      </c>
      <c r="BJ156" s="3">
        <f>IF(Inputs!$B$27&lt;&gt;"Ready","PENDING INPUTS",IF(A156&gt;Inputs!$B$6,0,MIN((BG156+BH156+BI156),IF(Inputs!H20=1,Inputs!D20,MAX(Inputs!F20,ROUND(BG156*Inputs!E20+BH156+BI156,2))))))</f>
        <v>0</v>
      </c>
      <c r="BK156">
        <f>IF(Inputs!$B$27&lt;&gt;"Ready","PENDING INPUTS",IF(BG156&lt;=0,99,1+IF(AND(K156&gt;0,OR(Inputs!C14&gt;Inputs!C20,AND(Inputs!C14=Inputs!C20,0&lt;6))),1,0)+IF(AND(S156&gt;0,OR(Inputs!C15&gt;Inputs!C20,AND(Inputs!C15=Inputs!C20,1&lt;6))),1,0)+IF(AND(AA156&gt;0,OR(Inputs!C16&gt;Inputs!C20,AND(Inputs!C16=Inputs!C20,2&lt;6))),1,0)+IF(AND(AI156&gt;0,OR(Inputs!C17&gt;Inputs!C20,AND(Inputs!C17=Inputs!C20,3&lt;6))),1,0)+IF(AND(AQ156&gt;0,OR(Inputs!C18&gt;Inputs!C20,AND(Inputs!C18=Inputs!C20,4&lt;6))),1,0)+IF(AND(AY156&gt;0,OR(Inputs!C19&gt;Inputs!C20,AND(Inputs!C19=Inputs!C20,5&lt;6))),1,0)+IF(AND(BO156&gt;0,OR(Inputs!C21&gt;Inputs!C20,AND(Inputs!C21=Inputs!C20,7&lt;6))),1,0)+IF(AND(BW156&gt;0,OR(Inputs!C22&gt;Inputs!C20,AND(Inputs!C22=Inputs!C20,8&lt;6))),1,0)+IF(AND(CE156&gt;0,OR(Inputs!C23&gt;Inputs!C20,AND(Inputs!C23=Inputs!C20,9&lt;6))),1,0)))</f>
        <v>99</v>
      </c>
      <c r="BL156" s="3">
        <f>IF(Inputs!$B$27&lt;&gt;"Ready","PENDING INPUTS",IF(A156&gt;Inputs!$B$6,0,MIN(MAX(0,(BG156+BH156+BI156)-BJ156),MAX(0,C156-D156-(IF(O156&lt;BK156,K156+L156+M156-N156,0)+IF(W156&lt;BK156,S156+T156+U156-V156,0)+IF(AE156&lt;BK156,AA156+AB156+AC156-AD156,0)+IF(AM156&lt;BK156,AI156+AJ156+AK156-AL156,0)+IF(AU156&lt;BK156,AQ156+AR156+AS156-AT156,0)+IF(BC156&lt;BK156,AY156+AZ156+BA156-BB156,0)+IF(BK156&lt;BK156,BG156+BH156+BI156-BJ156,0)+IF(BS156&lt;BK156,BO156+BP156+BQ156-BR156,0)+IF(CA156&lt;BK156,BW156+BX156+BY156-BZ156,0)+IF(CI156&lt;BK156,CE156+CF156+CG156-CH156,0))))))</f>
        <v>0</v>
      </c>
      <c r="BM156" s="3">
        <f>IF(Inputs!$B$27&lt;&gt;"Ready","PENDING INPUTS",MIN((BG156+BH156+BI156),IF(D156&gt;C156,IF(D156=0,0,BJ156*C156/D156),BJ156+BL156)))</f>
        <v>0</v>
      </c>
      <c r="BN156" s="3">
        <f>IF(Inputs!$B$27&lt;&gt;"Ready","PENDING INPUTS",MAX(0,(BG156+BH156+BI156)-BM156))</f>
        <v>0</v>
      </c>
      <c r="BO156" s="3">
        <f>IF(Inputs!$B$27&lt;&gt;"Ready","PENDING INPUTS",BV155)</f>
        <v>0</v>
      </c>
      <c r="BP156" s="3">
        <f>IF(Inputs!$B$27&lt;&gt;"Ready","PENDING INPUTS",IF(A156&lt;=Inputs!$B$6,ROUND(BO156*Inputs!C21/12,2),0))</f>
        <v>0</v>
      </c>
      <c r="BQ156" s="3">
        <f>IF(Inputs!$B$27&lt;&gt;"Ready","PENDING INPUTS",IF(AND(A156&lt;=Inputs!$B$6,BO156&gt;0),Inputs!G21,0))</f>
        <v>0</v>
      </c>
      <c r="BR156" s="3">
        <f>IF(Inputs!$B$27&lt;&gt;"Ready","PENDING INPUTS",IF(A156&gt;Inputs!$B$6,0,MIN((BO156+BP156+BQ156),IF(Inputs!H21=1,Inputs!D21,MAX(Inputs!F21,ROUND(BO156*Inputs!E21+BP156+BQ156,2))))))</f>
        <v>0</v>
      </c>
      <c r="BS156">
        <f>IF(Inputs!$B$27&lt;&gt;"Ready","PENDING INPUTS",IF(BO156&lt;=0,99,1+IF(AND(K156&gt;0,OR(Inputs!C14&gt;Inputs!C21,AND(Inputs!C14=Inputs!C21,0&lt;7))),1,0)+IF(AND(S156&gt;0,OR(Inputs!C15&gt;Inputs!C21,AND(Inputs!C15=Inputs!C21,1&lt;7))),1,0)+IF(AND(AA156&gt;0,OR(Inputs!C16&gt;Inputs!C21,AND(Inputs!C16=Inputs!C21,2&lt;7))),1,0)+IF(AND(AI156&gt;0,OR(Inputs!C17&gt;Inputs!C21,AND(Inputs!C17=Inputs!C21,3&lt;7))),1,0)+IF(AND(AQ156&gt;0,OR(Inputs!C18&gt;Inputs!C21,AND(Inputs!C18=Inputs!C21,4&lt;7))),1,0)+IF(AND(AY156&gt;0,OR(Inputs!C19&gt;Inputs!C21,AND(Inputs!C19=Inputs!C21,5&lt;7))),1,0)+IF(AND(BG156&gt;0,OR(Inputs!C20&gt;Inputs!C21,AND(Inputs!C20=Inputs!C21,6&lt;7))),1,0)+IF(AND(BW156&gt;0,OR(Inputs!C22&gt;Inputs!C21,AND(Inputs!C22=Inputs!C21,8&lt;7))),1,0)+IF(AND(CE156&gt;0,OR(Inputs!C23&gt;Inputs!C21,AND(Inputs!C23=Inputs!C21,9&lt;7))),1,0)))</f>
        <v>99</v>
      </c>
      <c r="BT156" s="3">
        <f>IF(Inputs!$B$27&lt;&gt;"Ready","PENDING INPUTS",IF(A156&gt;Inputs!$B$6,0,MIN(MAX(0,(BO156+BP156+BQ156)-BR156),MAX(0,C156-D156-(IF(O156&lt;BS156,K156+L156+M156-N156,0)+IF(W156&lt;BS156,S156+T156+U156-V156,0)+IF(AE156&lt;BS156,AA156+AB156+AC156-AD156,0)+IF(AM156&lt;BS156,AI156+AJ156+AK156-AL156,0)+IF(AU156&lt;BS156,AQ156+AR156+AS156-AT156,0)+IF(BC156&lt;BS156,AY156+AZ156+BA156-BB156,0)+IF(BK156&lt;BS156,BG156+BH156+BI156-BJ156,0)+IF(BS156&lt;BS156,BO156+BP156+BQ156-BR156,0)+IF(CA156&lt;BS156,BW156+BX156+BY156-BZ156,0)+IF(CI156&lt;BS156,CE156+CF156+CG156-CH156,0))))))</f>
        <v>0</v>
      </c>
      <c r="BU156" s="3">
        <f>IF(Inputs!$B$27&lt;&gt;"Ready","PENDING INPUTS",MIN((BO156+BP156+BQ156),IF(D156&gt;C156,IF(D156=0,0,BR156*C156/D156),BR156+BT156)))</f>
        <v>0</v>
      </c>
      <c r="BV156" s="3">
        <f>IF(Inputs!$B$27&lt;&gt;"Ready","PENDING INPUTS",MAX(0,(BO156+BP156+BQ156)-BU156))</f>
        <v>0</v>
      </c>
      <c r="BW156" s="3">
        <f>IF(Inputs!$B$27&lt;&gt;"Ready","PENDING INPUTS",CD155)</f>
        <v>0</v>
      </c>
      <c r="BX156" s="3">
        <f>IF(Inputs!$B$27&lt;&gt;"Ready","PENDING INPUTS",IF(A156&lt;=Inputs!$B$6,ROUND(BW156*Inputs!C22/12,2),0))</f>
        <v>0</v>
      </c>
      <c r="BY156" s="3">
        <f>IF(Inputs!$B$27&lt;&gt;"Ready","PENDING INPUTS",IF(AND(A156&lt;=Inputs!$B$6,BW156&gt;0),Inputs!G22,0))</f>
        <v>0</v>
      </c>
      <c r="BZ156" s="3">
        <f>IF(Inputs!$B$27&lt;&gt;"Ready","PENDING INPUTS",IF(A156&gt;Inputs!$B$6,0,MIN((BW156+BX156+BY156),IF(Inputs!H22=1,Inputs!D22,MAX(Inputs!F22,ROUND(BW156*Inputs!E22+BX156+BY156,2))))))</f>
        <v>0</v>
      </c>
      <c r="CA156">
        <f>IF(Inputs!$B$27&lt;&gt;"Ready","PENDING INPUTS",IF(BW156&lt;=0,99,1+IF(AND(K156&gt;0,OR(Inputs!C14&gt;Inputs!C22,AND(Inputs!C14=Inputs!C22,0&lt;8))),1,0)+IF(AND(S156&gt;0,OR(Inputs!C15&gt;Inputs!C22,AND(Inputs!C15=Inputs!C22,1&lt;8))),1,0)+IF(AND(AA156&gt;0,OR(Inputs!C16&gt;Inputs!C22,AND(Inputs!C16=Inputs!C22,2&lt;8))),1,0)+IF(AND(AI156&gt;0,OR(Inputs!C17&gt;Inputs!C22,AND(Inputs!C17=Inputs!C22,3&lt;8))),1,0)+IF(AND(AQ156&gt;0,OR(Inputs!C18&gt;Inputs!C22,AND(Inputs!C18=Inputs!C22,4&lt;8))),1,0)+IF(AND(AY156&gt;0,OR(Inputs!C19&gt;Inputs!C22,AND(Inputs!C19=Inputs!C22,5&lt;8))),1,0)+IF(AND(BG156&gt;0,OR(Inputs!C20&gt;Inputs!C22,AND(Inputs!C20=Inputs!C22,6&lt;8))),1,0)+IF(AND(BO156&gt;0,OR(Inputs!C21&gt;Inputs!C22,AND(Inputs!C21=Inputs!C22,7&lt;8))),1,0)+IF(AND(CE156&gt;0,OR(Inputs!C23&gt;Inputs!C22,AND(Inputs!C23=Inputs!C22,9&lt;8))),1,0)))</f>
        <v>99</v>
      </c>
      <c r="CB156" s="3">
        <f>IF(Inputs!$B$27&lt;&gt;"Ready","PENDING INPUTS",IF(A156&gt;Inputs!$B$6,0,MIN(MAX(0,(BW156+BX156+BY156)-BZ156),MAX(0,C156-D156-(IF(O156&lt;CA156,K156+L156+M156-N156,0)+IF(W156&lt;CA156,S156+T156+U156-V156,0)+IF(AE156&lt;CA156,AA156+AB156+AC156-AD156,0)+IF(AM156&lt;CA156,AI156+AJ156+AK156-AL156,0)+IF(AU156&lt;CA156,AQ156+AR156+AS156-AT156,0)+IF(BC156&lt;CA156,AY156+AZ156+BA156-BB156,0)+IF(BK156&lt;CA156,BG156+BH156+BI156-BJ156,0)+IF(BS156&lt;CA156,BO156+BP156+BQ156-BR156,0)+IF(CA156&lt;CA156,BW156+BX156+BY156-BZ156,0)+IF(CI156&lt;CA156,CE156+CF156+CG156-CH156,0))))))</f>
        <v>0</v>
      </c>
      <c r="CC156" s="3">
        <f>IF(Inputs!$B$27&lt;&gt;"Ready","PENDING INPUTS",MIN((BW156+BX156+BY156),IF(D156&gt;C156,IF(D156=0,0,BZ156*C156/D156),BZ156+CB156)))</f>
        <v>0</v>
      </c>
      <c r="CD156" s="3">
        <f>IF(Inputs!$B$27&lt;&gt;"Ready","PENDING INPUTS",MAX(0,(BW156+BX156+BY156)-CC156))</f>
        <v>0</v>
      </c>
      <c r="CE156" s="3">
        <f>IF(Inputs!$B$27&lt;&gt;"Ready","PENDING INPUTS",CL155)</f>
        <v>0</v>
      </c>
      <c r="CF156" s="3">
        <f>IF(Inputs!$B$27&lt;&gt;"Ready","PENDING INPUTS",IF(A156&lt;=Inputs!$B$6,ROUND(CE156*Inputs!C23/12,2),0))</f>
        <v>0</v>
      </c>
      <c r="CG156" s="3">
        <f>IF(Inputs!$B$27&lt;&gt;"Ready","PENDING INPUTS",IF(AND(A156&lt;=Inputs!$B$6,CE156&gt;0),Inputs!G23,0))</f>
        <v>0</v>
      </c>
      <c r="CH156" s="3">
        <f>IF(Inputs!$B$27&lt;&gt;"Ready","PENDING INPUTS",IF(A156&gt;Inputs!$B$6,0,MIN((CE156+CF156+CG156),IF(Inputs!H23=1,Inputs!D23,MAX(Inputs!F23,ROUND(CE156*Inputs!E23+CF156+CG156,2))))))</f>
        <v>0</v>
      </c>
      <c r="CI156">
        <f>IF(Inputs!$B$27&lt;&gt;"Ready","PENDING INPUTS",IF(CE156&lt;=0,99,1+IF(AND(K156&gt;0,OR(Inputs!C14&gt;Inputs!C23,AND(Inputs!C14=Inputs!C23,0&lt;9))),1,0)+IF(AND(S156&gt;0,OR(Inputs!C15&gt;Inputs!C23,AND(Inputs!C15=Inputs!C23,1&lt;9))),1,0)+IF(AND(AA156&gt;0,OR(Inputs!C16&gt;Inputs!C23,AND(Inputs!C16=Inputs!C23,2&lt;9))),1,0)+IF(AND(AI156&gt;0,OR(Inputs!C17&gt;Inputs!C23,AND(Inputs!C17=Inputs!C23,3&lt;9))),1,0)+IF(AND(AQ156&gt;0,OR(Inputs!C18&gt;Inputs!C23,AND(Inputs!C18=Inputs!C23,4&lt;9))),1,0)+IF(AND(AY156&gt;0,OR(Inputs!C19&gt;Inputs!C23,AND(Inputs!C19=Inputs!C23,5&lt;9))),1,0)+IF(AND(BG156&gt;0,OR(Inputs!C20&gt;Inputs!C23,AND(Inputs!C20=Inputs!C23,6&lt;9))),1,0)+IF(AND(BO156&gt;0,OR(Inputs!C21&gt;Inputs!C23,AND(Inputs!C21=Inputs!C23,7&lt;9))),1,0)+IF(AND(BW156&gt;0,OR(Inputs!C22&gt;Inputs!C23,AND(Inputs!C22=Inputs!C23,8&lt;9))),1,0)))</f>
        <v>99</v>
      </c>
      <c r="CJ156" s="3">
        <f>IF(Inputs!$B$27&lt;&gt;"Ready","PENDING INPUTS",IF(A156&gt;Inputs!$B$6,0,MIN(MAX(0,(CE156+CF156+CG156)-CH156),MAX(0,C156-D156-(IF(O156&lt;CI156,K156+L156+M156-N156,0)+IF(W156&lt;CI156,S156+T156+U156-V156,0)+IF(AE156&lt;CI156,AA156+AB156+AC156-AD156,0)+IF(AM156&lt;CI156,AI156+AJ156+AK156-AL156,0)+IF(AU156&lt;CI156,AQ156+AR156+AS156-AT156,0)+IF(BC156&lt;CI156,AY156+AZ156+BA156-BB156,0)+IF(BK156&lt;CI156,BG156+BH156+BI156-BJ156,0)+IF(BS156&lt;CI156,BO156+BP156+BQ156-BR156,0)+IF(CA156&lt;CI156,BW156+BX156+BY156-BZ156,0)+IF(CI156&lt;CI156,CE156+CF156+CG156-CH156,0))))))</f>
        <v>0</v>
      </c>
      <c r="CK156" s="3">
        <f>IF(Inputs!$B$27&lt;&gt;"Ready","PENDING INPUTS",MIN((CE156+CF156+CG156),IF(D156&gt;C156,IF(D156=0,0,CH156*C156/D156),CH156+CJ156)))</f>
        <v>0</v>
      </c>
      <c r="CL156" s="3">
        <f>IF(Inputs!$B$27&lt;&gt;"Ready","PENDING INPUTS",MAX(0,(CE156+CF156+CG156)-CK156))</f>
        <v>0</v>
      </c>
    </row>
    <row r="157" spans="1:90" ht="27.95" customHeight="1" x14ac:dyDescent="0.25">
      <c r="A157">
        <v>153</v>
      </c>
      <c r="B157" s="13">
        <f>IF(Inputs!$B$27&lt;&gt;"Ready","PENDING INPUTS",EDATE(Inputs!$B$5,A157-1))</f>
        <v>50922</v>
      </c>
      <c r="C157" s="3">
        <f>IF(Inputs!$B$27&lt;&gt;"Ready","PENDING INPUTS",IF(A157&lt;=Inputs!$B$6,MAX(0,Inputs!$B$4+IF(A157=Inputs!$B$7,Inputs!$B$8,0)+IF(A157=Inputs!$B$9,Inputs!$B$10,0)),0))</f>
        <v>0</v>
      </c>
      <c r="D157" s="3">
        <f>IF(Inputs!$B$27&lt;&gt;"Ready","PENDING INPUTS",SUM(N157,V157,AD157,AL157,AT157,BB157,BJ157,BR157,BZ157,CH157))</f>
        <v>0</v>
      </c>
      <c r="E157" s="3">
        <f>IF(Inputs!$B$27&lt;&gt;"Ready","PENDING INPUTS",MAX(0,D157-C157))</f>
        <v>0</v>
      </c>
      <c r="F157" s="3">
        <f>IF(Inputs!$B$27&lt;&gt;"Ready","PENDING INPUTS",SUM(Q157,Y157,AG157,AO157,AW157,BE157,BM157,BU157,CC157,CK157))</f>
        <v>0</v>
      </c>
      <c r="G157" s="3">
        <f>IF(Inputs!$B$27&lt;&gt;"Ready","PENDING INPUTS",SUM(L157,T157,AB157,AJ157,AR157,AZ157,BH157,BP157,BX157,CF157))</f>
        <v>0</v>
      </c>
      <c r="H157" s="3">
        <f>IF(Inputs!$B$27&lt;&gt;"Ready","PENDING INPUTS",SUM(M157,U157,AC157,AK157,AS157,BA157,BI157,BQ157,BY157,CG157))</f>
        <v>0</v>
      </c>
      <c r="I157" s="3">
        <f>IF(Inputs!$B$27&lt;&gt;"Ready","PENDING INPUTS",SUM(R157,Z157,AH157,AP157,AX157,BF157,BN157,BV157,CD157,CL157))</f>
        <v>0</v>
      </c>
      <c r="J157" t="str">
        <f>IF(Inputs!$B$27&lt;&gt;"Ready","PENDING INPUTS",IF(A157&gt;Inputs!$B$6,"Beyond horizon",IF(E157&gt;0.005,"MINIMUM SHORTFALL",IF(I157&lt;0.005,"Paid off","In progress"))))</f>
        <v>Beyond horizon</v>
      </c>
      <c r="K157" s="3">
        <f>IF(Inputs!$B$27&lt;&gt;"Ready","PENDING INPUTS",R156)</f>
        <v>0</v>
      </c>
      <c r="L157" s="3">
        <f>IF(Inputs!$B$27&lt;&gt;"Ready","PENDING INPUTS",IF(A157&lt;=Inputs!$B$6,ROUND(K157*Inputs!C14/12,2),0))</f>
        <v>0</v>
      </c>
      <c r="M157" s="3">
        <f>IF(Inputs!$B$27&lt;&gt;"Ready","PENDING INPUTS",IF(AND(A157&lt;=Inputs!$B$6,K157&gt;0),Inputs!G14,0))</f>
        <v>0</v>
      </c>
      <c r="N157" s="3">
        <f>IF(Inputs!$B$27&lt;&gt;"Ready","PENDING INPUTS",IF(A157&gt;Inputs!$B$6,0,MIN((K157+L157+M157),IF(Inputs!H14=1,Inputs!D14,MAX(Inputs!F14,ROUND(K157*Inputs!E14+L157+M157,2))))))</f>
        <v>0</v>
      </c>
      <c r="O157">
        <f>IF(Inputs!$B$27&lt;&gt;"Ready","PENDING INPUTS",IF(K157&lt;=0,99,1+IF(AND(S157&gt;0,OR(Inputs!C15&gt;Inputs!C14,AND(Inputs!C15=Inputs!C14,1&lt;0))),1,0)+IF(AND(AA157&gt;0,OR(Inputs!C16&gt;Inputs!C14,AND(Inputs!C16=Inputs!C14,2&lt;0))),1,0)+IF(AND(AI157&gt;0,OR(Inputs!C17&gt;Inputs!C14,AND(Inputs!C17=Inputs!C14,3&lt;0))),1,0)+IF(AND(AQ157&gt;0,OR(Inputs!C18&gt;Inputs!C14,AND(Inputs!C18=Inputs!C14,4&lt;0))),1,0)+IF(AND(AY157&gt;0,OR(Inputs!C19&gt;Inputs!C14,AND(Inputs!C19=Inputs!C14,5&lt;0))),1,0)+IF(AND(BG157&gt;0,OR(Inputs!C20&gt;Inputs!C14,AND(Inputs!C20=Inputs!C14,6&lt;0))),1,0)+IF(AND(BO157&gt;0,OR(Inputs!C21&gt;Inputs!C14,AND(Inputs!C21=Inputs!C14,7&lt;0))),1,0)+IF(AND(BW157&gt;0,OR(Inputs!C22&gt;Inputs!C14,AND(Inputs!C22=Inputs!C14,8&lt;0))),1,0)+IF(AND(CE157&gt;0,OR(Inputs!C23&gt;Inputs!C14,AND(Inputs!C23=Inputs!C14,9&lt;0))),1,0)))</f>
        <v>99</v>
      </c>
      <c r="P157" s="3">
        <f>IF(Inputs!$B$27&lt;&gt;"Ready","PENDING INPUTS",IF(A157&gt;Inputs!$B$6,0,MIN(MAX(0,(K157+L157+M157)-N157),MAX(0,C157-D157-(IF(O157&lt;O157,K157+L157+M157-N157,0)+IF(W157&lt;O157,S157+T157+U157-V157,0)+IF(AE157&lt;O157,AA157+AB157+AC157-AD157,0)+IF(AM157&lt;O157,AI157+AJ157+AK157-AL157,0)+IF(AU157&lt;O157,AQ157+AR157+AS157-AT157,0)+IF(BC157&lt;O157,AY157+AZ157+BA157-BB157,0)+IF(BK157&lt;O157,BG157+BH157+BI157-BJ157,0)+IF(BS157&lt;O157,BO157+BP157+BQ157-BR157,0)+IF(CA157&lt;O157,BW157+BX157+BY157-BZ157,0)+IF(CI157&lt;O157,CE157+CF157+CG157-CH157,0))))))</f>
        <v>0</v>
      </c>
      <c r="Q157" s="3">
        <f>IF(Inputs!$B$27&lt;&gt;"Ready","PENDING INPUTS",MIN((K157+L157+M157),IF(D157&gt;C157,IF(D157=0,0,N157*C157/D157),N157+P157)))</f>
        <v>0</v>
      </c>
      <c r="R157" s="3">
        <f>IF(Inputs!$B$27&lt;&gt;"Ready","PENDING INPUTS",MAX(0,(K157+L157+M157)-Q157))</f>
        <v>0</v>
      </c>
      <c r="S157" s="3">
        <f>IF(Inputs!$B$27&lt;&gt;"Ready","PENDING INPUTS",Z156)</f>
        <v>0</v>
      </c>
      <c r="T157" s="3">
        <f>IF(Inputs!$B$27&lt;&gt;"Ready","PENDING INPUTS",IF(A157&lt;=Inputs!$B$6,ROUND(S157*Inputs!C15/12,2),0))</f>
        <v>0</v>
      </c>
      <c r="U157" s="3">
        <f>IF(Inputs!$B$27&lt;&gt;"Ready","PENDING INPUTS",IF(AND(A157&lt;=Inputs!$B$6,S157&gt;0),Inputs!G15,0))</f>
        <v>0</v>
      </c>
      <c r="V157" s="3">
        <f>IF(Inputs!$B$27&lt;&gt;"Ready","PENDING INPUTS",IF(A157&gt;Inputs!$B$6,0,MIN((S157+T157+U157),IF(Inputs!H15=1,Inputs!D15,MAX(Inputs!F15,ROUND(S157*Inputs!E15+T157+U157,2))))))</f>
        <v>0</v>
      </c>
      <c r="W157">
        <f>IF(Inputs!$B$27&lt;&gt;"Ready","PENDING INPUTS",IF(S157&lt;=0,99,1+IF(AND(K157&gt;0,OR(Inputs!C14&gt;Inputs!C15,AND(Inputs!C14=Inputs!C15,0&lt;1))),1,0)+IF(AND(AA157&gt;0,OR(Inputs!C16&gt;Inputs!C15,AND(Inputs!C16=Inputs!C15,2&lt;1))),1,0)+IF(AND(AI157&gt;0,OR(Inputs!C17&gt;Inputs!C15,AND(Inputs!C17=Inputs!C15,3&lt;1))),1,0)+IF(AND(AQ157&gt;0,OR(Inputs!C18&gt;Inputs!C15,AND(Inputs!C18=Inputs!C15,4&lt;1))),1,0)+IF(AND(AY157&gt;0,OR(Inputs!C19&gt;Inputs!C15,AND(Inputs!C19=Inputs!C15,5&lt;1))),1,0)+IF(AND(BG157&gt;0,OR(Inputs!C20&gt;Inputs!C15,AND(Inputs!C20=Inputs!C15,6&lt;1))),1,0)+IF(AND(BO157&gt;0,OR(Inputs!C21&gt;Inputs!C15,AND(Inputs!C21=Inputs!C15,7&lt;1))),1,0)+IF(AND(BW157&gt;0,OR(Inputs!C22&gt;Inputs!C15,AND(Inputs!C22=Inputs!C15,8&lt;1))),1,0)+IF(AND(CE157&gt;0,OR(Inputs!C23&gt;Inputs!C15,AND(Inputs!C23=Inputs!C15,9&lt;1))),1,0)))</f>
        <v>99</v>
      </c>
      <c r="X157" s="3">
        <f>IF(Inputs!$B$27&lt;&gt;"Ready","PENDING INPUTS",IF(A157&gt;Inputs!$B$6,0,MIN(MAX(0,(S157+T157+U157)-V157),MAX(0,C157-D157-(IF(O157&lt;W157,K157+L157+M157-N157,0)+IF(W157&lt;W157,S157+T157+U157-V157,0)+IF(AE157&lt;W157,AA157+AB157+AC157-AD157,0)+IF(AM157&lt;W157,AI157+AJ157+AK157-AL157,0)+IF(AU157&lt;W157,AQ157+AR157+AS157-AT157,0)+IF(BC157&lt;W157,AY157+AZ157+BA157-BB157,0)+IF(BK157&lt;W157,BG157+BH157+BI157-BJ157,0)+IF(BS157&lt;W157,BO157+BP157+BQ157-BR157,0)+IF(CA157&lt;W157,BW157+BX157+BY157-BZ157,0)+IF(CI157&lt;W157,CE157+CF157+CG157-CH157,0))))))</f>
        <v>0</v>
      </c>
      <c r="Y157" s="3">
        <f>IF(Inputs!$B$27&lt;&gt;"Ready","PENDING INPUTS",MIN((S157+T157+U157),IF(D157&gt;C157,IF(D157=0,0,V157*C157/D157),V157+X157)))</f>
        <v>0</v>
      </c>
      <c r="Z157" s="3">
        <f>IF(Inputs!$B$27&lt;&gt;"Ready","PENDING INPUTS",MAX(0,(S157+T157+U157)-Y157))</f>
        <v>0</v>
      </c>
      <c r="AA157" s="3">
        <f>IF(Inputs!$B$27&lt;&gt;"Ready","PENDING INPUTS",AH156)</f>
        <v>0</v>
      </c>
      <c r="AB157" s="3">
        <f>IF(Inputs!$B$27&lt;&gt;"Ready","PENDING INPUTS",IF(A157&lt;=Inputs!$B$6,ROUND(AA157*Inputs!C16/12,2),0))</f>
        <v>0</v>
      </c>
      <c r="AC157" s="3">
        <f>IF(Inputs!$B$27&lt;&gt;"Ready","PENDING INPUTS",IF(AND(A157&lt;=Inputs!$B$6,AA157&gt;0),Inputs!G16,0))</f>
        <v>0</v>
      </c>
      <c r="AD157" s="3">
        <f>IF(Inputs!$B$27&lt;&gt;"Ready","PENDING INPUTS",IF(A157&gt;Inputs!$B$6,0,MIN((AA157+AB157+AC157),IF(Inputs!H16=1,Inputs!D16,MAX(Inputs!F16,ROUND(AA157*Inputs!E16+AB157+AC157,2))))))</f>
        <v>0</v>
      </c>
      <c r="AE157">
        <f>IF(Inputs!$B$27&lt;&gt;"Ready","PENDING INPUTS",IF(AA157&lt;=0,99,1+IF(AND(K157&gt;0,OR(Inputs!C14&gt;Inputs!C16,AND(Inputs!C14=Inputs!C16,0&lt;2))),1,0)+IF(AND(S157&gt;0,OR(Inputs!C15&gt;Inputs!C16,AND(Inputs!C15=Inputs!C16,1&lt;2))),1,0)+IF(AND(AI157&gt;0,OR(Inputs!C17&gt;Inputs!C16,AND(Inputs!C17=Inputs!C16,3&lt;2))),1,0)+IF(AND(AQ157&gt;0,OR(Inputs!C18&gt;Inputs!C16,AND(Inputs!C18=Inputs!C16,4&lt;2))),1,0)+IF(AND(AY157&gt;0,OR(Inputs!C19&gt;Inputs!C16,AND(Inputs!C19=Inputs!C16,5&lt;2))),1,0)+IF(AND(BG157&gt;0,OR(Inputs!C20&gt;Inputs!C16,AND(Inputs!C20=Inputs!C16,6&lt;2))),1,0)+IF(AND(BO157&gt;0,OR(Inputs!C21&gt;Inputs!C16,AND(Inputs!C21=Inputs!C16,7&lt;2))),1,0)+IF(AND(BW157&gt;0,OR(Inputs!C22&gt;Inputs!C16,AND(Inputs!C22=Inputs!C16,8&lt;2))),1,0)+IF(AND(CE157&gt;0,OR(Inputs!C23&gt;Inputs!C16,AND(Inputs!C23=Inputs!C16,9&lt;2))),1,0)))</f>
        <v>99</v>
      </c>
      <c r="AF157" s="3">
        <f>IF(Inputs!$B$27&lt;&gt;"Ready","PENDING INPUTS",IF(A157&gt;Inputs!$B$6,0,MIN(MAX(0,(AA157+AB157+AC157)-AD157),MAX(0,C157-D157-(IF(O157&lt;AE157,K157+L157+M157-N157,0)+IF(W157&lt;AE157,S157+T157+U157-V157,0)+IF(AE157&lt;AE157,AA157+AB157+AC157-AD157,0)+IF(AM157&lt;AE157,AI157+AJ157+AK157-AL157,0)+IF(AU157&lt;AE157,AQ157+AR157+AS157-AT157,0)+IF(BC157&lt;AE157,AY157+AZ157+BA157-BB157,0)+IF(BK157&lt;AE157,BG157+BH157+BI157-BJ157,0)+IF(BS157&lt;AE157,BO157+BP157+BQ157-BR157,0)+IF(CA157&lt;AE157,BW157+BX157+BY157-BZ157,0)+IF(CI157&lt;AE157,CE157+CF157+CG157-CH157,0))))))</f>
        <v>0</v>
      </c>
      <c r="AG157" s="3">
        <f>IF(Inputs!$B$27&lt;&gt;"Ready","PENDING INPUTS",MIN((AA157+AB157+AC157),IF(D157&gt;C157,IF(D157=0,0,AD157*C157/D157),AD157+AF157)))</f>
        <v>0</v>
      </c>
      <c r="AH157" s="3">
        <f>IF(Inputs!$B$27&lt;&gt;"Ready","PENDING INPUTS",MAX(0,(AA157+AB157+AC157)-AG157))</f>
        <v>0</v>
      </c>
      <c r="AI157" s="3">
        <f>IF(Inputs!$B$27&lt;&gt;"Ready","PENDING INPUTS",AP156)</f>
        <v>0</v>
      </c>
      <c r="AJ157" s="3">
        <f>IF(Inputs!$B$27&lt;&gt;"Ready","PENDING INPUTS",IF(A157&lt;=Inputs!$B$6,ROUND(AI157*Inputs!C17/12,2),0))</f>
        <v>0</v>
      </c>
      <c r="AK157" s="3">
        <f>IF(Inputs!$B$27&lt;&gt;"Ready","PENDING INPUTS",IF(AND(A157&lt;=Inputs!$B$6,AI157&gt;0),Inputs!G17,0))</f>
        <v>0</v>
      </c>
      <c r="AL157" s="3">
        <f>IF(Inputs!$B$27&lt;&gt;"Ready","PENDING INPUTS",IF(A157&gt;Inputs!$B$6,0,MIN((AI157+AJ157+AK157),IF(Inputs!H17=1,Inputs!D17,MAX(Inputs!F17,ROUND(AI157*Inputs!E17+AJ157+AK157,2))))))</f>
        <v>0</v>
      </c>
      <c r="AM157">
        <f>IF(Inputs!$B$27&lt;&gt;"Ready","PENDING INPUTS",IF(AI157&lt;=0,99,1+IF(AND(K157&gt;0,OR(Inputs!C14&gt;Inputs!C17,AND(Inputs!C14=Inputs!C17,0&lt;3))),1,0)+IF(AND(S157&gt;0,OR(Inputs!C15&gt;Inputs!C17,AND(Inputs!C15=Inputs!C17,1&lt;3))),1,0)+IF(AND(AA157&gt;0,OR(Inputs!C16&gt;Inputs!C17,AND(Inputs!C16=Inputs!C17,2&lt;3))),1,0)+IF(AND(AQ157&gt;0,OR(Inputs!C18&gt;Inputs!C17,AND(Inputs!C18=Inputs!C17,4&lt;3))),1,0)+IF(AND(AY157&gt;0,OR(Inputs!C19&gt;Inputs!C17,AND(Inputs!C19=Inputs!C17,5&lt;3))),1,0)+IF(AND(BG157&gt;0,OR(Inputs!C20&gt;Inputs!C17,AND(Inputs!C20=Inputs!C17,6&lt;3))),1,0)+IF(AND(BO157&gt;0,OR(Inputs!C21&gt;Inputs!C17,AND(Inputs!C21=Inputs!C17,7&lt;3))),1,0)+IF(AND(BW157&gt;0,OR(Inputs!C22&gt;Inputs!C17,AND(Inputs!C22=Inputs!C17,8&lt;3))),1,0)+IF(AND(CE157&gt;0,OR(Inputs!C23&gt;Inputs!C17,AND(Inputs!C23=Inputs!C17,9&lt;3))),1,0)))</f>
        <v>99</v>
      </c>
      <c r="AN157" s="3">
        <f>IF(Inputs!$B$27&lt;&gt;"Ready","PENDING INPUTS",IF(A157&gt;Inputs!$B$6,0,MIN(MAX(0,(AI157+AJ157+AK157)-AL157),MAX(0,C157-D157-(IF(O157&lt;AM157,K157+L157+M157-N157,0)+IF(W157&lt;AM157,S157+T157+U157-V157,0)+IF(AE157&lt;AM157,AA157+AB157+AC157-AD157,0)+IF(AM157&lt;AM157,AI157+AJ157+AK157-AL157,0)+IF(AU157&lt;AM157,AQ157+AR157+AS157-AT157,0)+IF(BC157&lt;AM157,AY157+AZ157+BA157-BB157,0)+IF(BK157&lt;AM157,BG157+BH157+BI157-BJ157,0)+IF(BS157&lt;AM157,BO157+BP157+BQ157-BR157,0)+IF(CA157&lt;AM157,BW157+BX157+BY157-BZ157,0)+IF(CI157&lt;AM157,CE157+CF157+CG157-CH157,0))))))</f>
        <v>0</v>
      </c>
      <c r="AO157" s="3">
        <f>IF(Inputs!$B$27&lt;&gt;"Ready","PENDING INPUTS",MIN((AI157+AJ157+AK157),IF(D157&gt;C157,IF(D157=0,0,AL157*C157/D157),AL157+AN157)))</f>
        <v>0</v>
      </c>
      <c r="AP157" s="3">
        <f>IF(Inputs!$B$27&lt;&gt;"Ready","PENDING INPUTS",MAX(0,(AI157+AJ157+AK157)-AO157))</f>
        <v>0</v>
      </c>
      <c r="AQ157" s="3">
        <f>IF(Inputs!$B$27&lt;&gt;"Ready","PENDING INPUTS",AX156)</f>
        <v>0</v>
      </c>
      <c r="AR157" s="3">
        <f>IF(Inputs!$B$27&lt;&gt;"Ready","PENDING INPUTS",IF(A157&lt;=Inputs!$B$6,ROUND(AQ157*Inputs!C18/12,2),0))</f>
        <v>0</v>
      </c>
      <c r="AS157" s="3">
        <f>IF(Inputs!$B$27&lt;&gt;"Ready","PENDING INPUTS",IF(AND(A157&lt;=Inputs!$B$6,AQ157&gt;0),Inputs!G18,0))</f>
        <v>0</v>
      </c>
      <c r="AT157" s="3">
        <f>IF(Inputs!$B$27&lt;&gt;"Ready","PENDING INPUTS",IF(A157&gt;Inputs!$B$6,0,MIN((AQ157+AR157+AS157),IF(Inputs!H18=1,Inputs!D18,MAX(Inputs!F18,ROUND(AQ157*Inputs!E18+AR157+AS157,2))))))</f>
        <v>0</v>
      </c>
      <c r="AU157">
        <f>IF(Inputs!$B$27&lt;&gt;"Ready","PENDING INPUTS",IF(AQ157&lt;=0,99,1+IF(AND(K157&gt;0,OR(Inputs!C14&gt;Inputs!C18,AND(Inputs!C14=Inputs!C18,0&lt;4))),1,0)+IF(AND(S157&gt;0,OR(Inputs!C15&gt;Inputs!C18,AND(Inputs!C15=Inputs!C18,1&lt;4))),1,0)+IF(AND(AA157&gt;0,OR(Inputs!C16&gt;Inputs!C18,AND(Inputs!C16=Inputs!C18,2&lt;4))),1,0)+IF(AND(AI157&gt;0,OR(Inputs!C17&gt;Inputs!C18,AND(Inputs!C17=Inputs!C18,3&lt;4))),1,0)+IF(AND(AY157&gt;0,OR(Inputs!C19&gt;Inputs!C18,AND(Inputs!C19=Inputs!C18,5&lt;4))),1,0)+IF(AND(BG157&gt;0,OR(Inputs!C20&gt;Inputs!C18,AND(Inputs!C20=Inputs!C18,6&lt;4))),1,0)+IF(AND(BO157&gt;0,OR(Inputs!C21&gt;Inputs!C18,AND(Inputs!C21=Inputs!C18,7&lt;4))),1,0)+IF(AND(BW157&gt;0,OR(Inputs!C22&gt;Inputs!C18,AND(Inputs!C22=Inputs!C18,8&lt;4))),1,0)+IF(AND(CE157&gt;0,OR(Inputs!C23&gt;Inputs!C18,AND(Inputs!C23=Inputs!C18,9&lt;4))),1,0)))</f>
        <v>99</v>
      </c>
      <c r="AV157" s="3">
        <f>IF(Inputs!$B$27&lt;&gt;"Ready","PENDING INPUTS",IF(A157&gt;Inputs!$B$6,0,MIN(MAX(0,(AQ157+AR157+AS157)-AT157),MAX(0,C157-D157-(IF(O157&lt;AU157,K157+L157+M157-N157,0)+IF(W157&lt;AU157,S157+T157+U157-V157,0)+IF(AE157&lt;AU157,AA157+AB157+AC157-AD157,0)+IF(AM157&lt;AU157,AI157+AJ157+AK157-AL157,0)+IF(AU157&lt;AU157,AQ157+AR157+AS157-AT157,0)+IF(BC157&lt;AU157,AY157+AZ157+BA157-BB157,0)+IF(BK157&lt;AU157,BG157+BH157+BI157-BJ157,0)+IF(BS157&lt;AU157,BO157+BP157+BQ157-BR157,0)+IF(CA157&lt;AU157,BW157+BX157+BY157-BZ157,0)+IF(CI157&lt;AU157,CE157+CF157+CG157-CH157,0))))))</f>
        <v>0</v>
      </c>
      <c r="AW157" s="3">
        <f>IF(Inputs!$B$27&lt;&gt;"Ready","PENDING INPUTS",MIN((AQ157+AR157+AS157),IF(D157&gt;C157,IF(D157=0,0,AT157*C157/D157),AT157+AV157)))</f>
        <v>0</v>
      </c>
      <c r="AX157" s="3">
        <f>IF(Inputs!$B$27&lt;&gt;"Ready","PENDING INPUTS",MAX(0,(AQ157+AR157+AS157)-AW157))</f>
        <v>0</v>
      </c>
      <c r="AY157" s="3">
        <f>IF(Inputs!$B$27&lt;&gt;"Ready","PENDING INPUTS",BF156)</f>
        <v>0</v>
      </c>
      <c r="AZ157" s="3">
        <f>IF(Inputs!$B$27&lt;&gt;"Ready","PENDING INPUTS",IF(A157&lt;=Inputs!$B$6,ROUND(AY157*Inputs!C19/12,2),0))</f>
        <v>0</v>
      </c>
      <c r="BA157" s="3">
        <f>IF(Inputs!$B$27&lt;&gt;"Ready","PENDING INPUTS",IF(AND(A157&lt;=Inputs!$B$6,AY157&gt;0),Inputs!G19,0))</f>
        <v>0</v>
      </c>
      <c r="BB157" s="3">
        <f>IF(Inputs!$B$27&lt;&gt;"Ready","PENDING INPUTS",IF(A157&gt;Inputs!$B$6,0,MIN((AY157+AZ157+BA157),IF(Inputs!H19=1,Inputs!D19,MAX(Inputs!F19,ROUND(AY157*Inputs!E19+AZ157+BA157,2))))))</f>
        <v>0</v>
      </c>
      <c r="BC157">
        <f>IF(Inputs!$B$27&lt;&gt;"Ready","PENDING INPUTS",IF(AY157&lt;=0,99,1+IF(AND(K157&gt;0,OR(Inputs!C14&gt;Inputs!C19,AND(Inputs!C14=Inputs!C19,0&lt;5))),1,0)+IF(AND(S157&gt;0,OR(Inputs!C15&gt;Inputs!C19,AND(Inputs!C15=Inputs!C19,1&lt;5))),1,0)+IF(AND(AA157&gt;0,OR(Inputs!C16&gt;Inputs!C19,AND(Inputs!C16=Inputs!C19,2&lt;5))),1,0)+IF(AND(AI157&gt;0,OR(Inputs!C17&gt;Inputs!C19,AND(Inputs!C17=Inputs!C19,3&lt;5))),1,0)+IF(AND(AQ157&gt;0,OR(Inputs!C18&gt;Inputs!C19,AND(Inputs!C18=Inputs!C19,4&lt;5))),1,0)+IF(AND(BG157&gt;0,OR(Inputs!C20&gt;Inputs!C19,AND(Inputs!C20=Inputs!C19,6&lt;5))),1,0)+IF(AND(BO157&gt;0,OR(Inputs!C21&gt;Inputs!C19,AND(Inputs!C21=Inputs!C19,7&lt;5))),1,0)+IF(AND(BW157&gt;0,OR(Inputs!C22&gt;Inputs!C19,AND(Inputs!C22=Inputs!C19,8&lt;5))),1,0)+IF(AND(CE157&gt;0,OR(Inputs!C23&gt;Inputs!C19,AND(Inputs!C23=Inputs!C19,9&lt;5))),1,0)))</f>
        <v>99</v>
      </c>
      <c r="BD157" s="3">
        <f>IF(Inputs!$B$27&lt;&gt;"Ready","PENDING INPUTS",IF(A157&gt;Inputs!$B$6,0,MIN(MAX(0,(AY157+AZ157+BA157)-BB157),MAX(0,C157-D157-(IF(O157&lt;BC157,K157+L157+M157-N157,0)+IF(W157&lt;BC157,S157+T157+U157-V157,0)+IF(AE157&lt;BC157,AA157+AB157+AC157-AD157,0)+IF(AM157&lt;BC157,AI157+AJ157+AK157-AL157,0)+IF(AU157&lt;BC157,AQ157+AR157+AS157-AT157,0)+IF(BC157&lt;BC157,AY157+AZ157+BA157-BB157,0)+IF(BK157&lt;BC157,BG157+BH157+BI157-BJ157,0)+IF(BS157&lt;BC157,BO157+BP157+BQ157-BR157,0)+IF(CA157&lt;BC157,BW157+BX157+BY157-BZ157,0)+IF(CI157&lt;BC157,CE157+CF157+CG157-CH157,0))))))</f>
        <v>0</v>
      </c>
      <c r="BE157" s="3">
        <f>IF(Inputs!$B$27&lt;&gt;"Ready","PENDING INPUTS",MIN((AY157+AZ157+BA157),IF(D157&gt;C157,IF(D157=0,0,BB157*C157/D157),BB157+BD157)))</f>
        <v>0</v>
      </c>
      <c r="BF157" s="3">
        <f>IF(Inputs!$B$27&lt;&gt;"Ready","PENDING INPUTS",MAX(0,(AY157+AZ157+BA157)-BE157))</f>
        <v>0</v>
      </c>
      <c r="BG157" s="3">
        <f>IF(Inputs!$B$27&lt;&gt;"Ready","PENDING INPUTS",BN156)</f>
        <v>0</v>
      </c>
      <c r="BH157" s="3">
        <f>IF(Inputs!$B$27&lt;&gt;"Ready","PENDING INPUTS",IF(A157&lt;=Inputs!$B$6,ROUND(BG157*Inputs!C20/12,2),0))</f>
        <v>0</v>
      </c>
      <c r="BI157" s="3">
        <f>IF(Inputs!$B$27&lt;&gt;"Ready","PENDING INPUTS",IF(AND(A157&lt;=Inputs!$B$6,BG157&gt;0),Inputs!G20,0))</f>
        <v>0</v>
      </c>
      <c r="BJ157" s="3">
        <f>IF(Inputs!$B$27&lt;&gt;"Ready","PENDING INPUTS",IF(A157&gt;Inputs!$B$6,0,MIN((BG157+BH157+BI157),IF(Inputs!H20=1,Inputs!D20,MAX(Inputs!F20,ROUND(BG157*Inputs!E20+BH157+BI157,2))))))</f>
        <v>0</v>
      </c>
      <c r="BK157">
        <f>IF(Inputs!$B$27&lt;&gt;"Ready","PENDING INPUTS",IF(BG157&lt;=0,99,1+IF(AND(K157&gt;0,OR(Inputs!C14&gt;Inputs!C20,AND(Inputs!C14=Inputs!C20,0&lt;6))),1,0)+IF(AND(S157&gt;0,OR(Inputs!C15&gt;Inputs!C20,AND(Inputs!C15=Inputs!C20,1&lt;6))),1,0)+IF(AND(AA157&gt;0,OR(Inputs!C16&gt;Inputs!C20,AND(Inputs!C16=Inputs!C20,2&lt;6))),1,0)+IF(AND(AI157&gt;0,OR(Inputs!C17&gt;Inputs!C20,AND(Inputs!C17=Inputs!C20,3&lt;6))),1,0)+IF(AND(AQ157&gt;0,OR(Inputs!C18&gt;Inputs!C20,AND(Inputs!C18=Inputs!C20,4&lt;6))),1,0)+IF(AND(AY157&gt;0,OR(Inputs!C19&gt;Inputs!C20,AND(Inputs!C19=Inputs!C20,5&lt;6))),1,0)+IF(AND(BO157&gt;0,OR(Inputs!C21&gt;Inputs!C20,AND(Inputs!C21=Inputs!C20,7&lt;6))),1,0)+IF(AND(BW157&gt;0,OR(Inputs!C22&gt;Inputs!C20,AND(Inputs!C22=Inputs!C20,8&lt;6))),1,0)+IF(AND(CE157&gt;0,OR(Inputs!C23&gt;Inputs!C20,AND(Inputs!C23=Inputs!C20,9&lt;6))),1,0)))</f>
        <v>99</v>
      </c>
      <c r="BL157" s="3">
        <f>IF(Inputs!$B$27&lt;&gt;"Ready","PENDING INPUTS",IF(A157&gt;Inputs!$B$6,0,MIN(MAX(0,(BG157+BH157+BI157)-BJ157),MAX(0,C157-D157-(IF(O157&lt;BK157,K157+L157+M157-N157,0)+IF(W157&lt;BK157,S157+T157+U157-V157,0)+IF(AE157&lt;BK157,AA157+AB157+AC157-AD157,0)+IF(AM157&lt;BK157,AI157+AJ157+AK157-AL157,0)+IF(AU157&lt;BK157,AQ157+AR157+AS157-AT157,0)+IF(BC157&lt;BK157,AY157+AZ157+BA157-BB157,0)+IF(BK157&lt;BK157,BG157+BH157+BI157-BJ157,0)+IF(BS157&lt;BK157,BO157+BP157+BQ157-BR157,0)+IF(CA157&lt;BK157,BW157+BX157+BY157-BZ157,0)+IF(CI157&lt;BK157,CE157+CF157+CG157-CH157,0))))))</f>
        <v>0</v>
      </c>
      <c r="BM157" s="3">
        <f>IF(Inputs!$B$27&lt;&gt;"Ready","PENDING INPUTS",MIN((BG157+BH157+BI157),IF(D157&gt;C157,IF(D157=0,0,BJ157*C157/D157),BJ157+BL157)))</f>
        <v>0</v>
      </c>
      <c r="BN157" s="3">
        <f>IF(Inputs!$B$27&lt;&gt;"Ready","PENDING INPUTS",MAX(0,(BG157+BH157+BI157)-BM157))</f>
        <v>0</v>
      </c>
      <c r="BO157" s="3">
        <f>IF(Inputs!$B$27&lt;&gt;"Ready","PENDING INPUTS",BV156)</f>
        <v>0</v>
      </c>
      <c r="BP157" s="3">
        <f>IF(Inputs!$B$27&lt;&gt;"Ready","PENDING INPUTS",IF(A157&lt;=Inputs!$B$6,ROUND(BO157*Inputs!C21/12,2),0))</f>
        <v>0</v>
      </c>
      <c r="BQ157" s="3">
        <f>IF(Inputs!$B$27&lt;&gt;"Ready","PENDING INPUTS",IF(AND(A157&lt;=Inputs!$B$6,BO157&gt;0),Inputs!G21,0))</f>
        <v>0</v>
      </c>
      <c r="BR157" s="3">
        <f>IF(Inputs!$B$27&lt;&gt;"Ready","PENDING INPUTS",IF(A157&gt;Inputs!$B$6,0,MIN((BO157+BP157+BQ157),IF(Inputs!H21=1,Inputs!D21,MAX(Inputs!F21,ROUND(BO157*Inputs!E21+BP157+BQ157,2))))))</f>
        <v>0</v>
      </c>
      <c r="BS157">
        <f>IF(Inputs!$B$27&lt;&gt;"Ready","PENDING INPUTS",IF(BO157&lt;=0,99,1+IF(AND(K157&gt;0,OR(Inputs!C14&gt;Inputs!C21,AND(Inputs!C14=Inputs!C21,0&lt;7))),1,0)+IF(AND(S157&gt;0,OR(Inputs!C15&gt;Inputs!C21,AND(Inputs!C15=Inputs!C21,1&lt;7))),1,0)+IF(AND(AA157&gt;0,OR(Inputs!C16&gt;Inputs!C21,AND(Inputs!C16=Inputs!C21,2&lt;7))),1,0)+IF(AND(AI157&gt;0,OR(Inputs!C17&gt;Inputs!C21,AND(Inputs!C17=Inputs!C21,3&lt;7))),1,0)+IF(AND(AQ157&gt;0,OR(Inputs!C18&gt;Inputs!C21,AND(Inputs!C18=Inputs!C21,4&lt;7))),1,0)+IF(AND(AY157&gt;0,OR(Inputs!C19&gt;Inputs!C21,AND(Inputs!C19=Inputs!C21,5&lt;7))),1,0)+IF(AND(BG157&gt;0,OR(Inputs!C20&gt;Inputs!C21,AND(Inputs!C20=Inputs!C21,6&lt;7))),1,0)+IF(AND(BW157&gt;0,OR(Inputs!C22&gt;Inputs!C21,AND(Inputs!C22=Inputs!C21,8&lt;7))),1,0)+IF(AND(CE157&gt;0,OR(Inputs!C23&gt;Inputs!C21,AND(Inputs!C23=Inputs!C21,9&lt;7))),1,0)))</f>
        <v>99</v>
      </c>
      <c r="BT157" s="3">
        <f>IF(Inputs!$B$27&lt;&gt;"Ready","PENDING INPUTS",IF(A157&gt;Inputs!$B$6,0,MIN(MAX(0,(BO157+BP157+BQ157)-BR157),MAX(0,C157-D157-(IF(O157&lt;BS157,K157+L157+M157-N157,0)+IF(W157&lt;BS157,S157+T157+U157-V157,0)+IF(AE157&lt;BS157,AA157+AB157+AC157-AD157,0)+IF(AM157&lt;BS157,AI157+AJ157+AK157-AL157,0)+IF(AU157&lt;BS157,AQ157+AR157+AS157-AT157,0)+IF(BC157&lt;BS157,AY157+AZ157+BA157-BB157,0)+IF(BK157&lt;BS157,BG157+BH157+BI157-BJ157,0)+IF(BS157&lt;BS157,BO157+BP157+BQ157-BR157,0)+IF(CA157&lt;BS157,BW157+BX157+BY157-BZ157,0)+IF(CI157&lt;BS157,CE157+CF157+CG157-CH157,0))))))</f>
        <v>0</v>
      </c>
      <c r="BU157" s="3">
        <f>IF(Inputs!$B$27&lt;&gt;"Ready","PENDING INPUTS",MIN((BO157+BP157+BQ157),IF(D157&gt;C157,IF(D157=0,0,BR157*C157/D157),BR157+BT157)))</f>
        <v>0</v>
      </c>
      <c r="BV157" s="3">
        <f>IF(Inputs!$B$27&lt;&gt;"Ready","PENDING INPUTS",MAX(0,(BO157+BP157+BQ157)-BU157))</f>
        <v>0</v>
      </c>
      <c r="BW157" s="3">
        <f>IF(Inputs!$B$27&lt;&gt;"Ready","PENDING INPUTS",CD156)</f>
        <v>0</v>
      </c>
      <c r="BX157" s="3">
        <f>IF(Inputs!$B$27&lt;&gt;"Ready","PENDING INPUTS",IF(A157&lt;=Inputs!$B$6,ROUND(BW157*Inputs!C22/12,2),0))</f>
        <v>0</v>
      </c>
      <c r="BY157" s="3">
        <f>IF(Inputs!$B$27&lt;&gt;"Ready","PENDING INPUTS",IF(AND(A157&lt;=Inputs!$B$6,BW157&gt;0),Inputs!G22,0))</f>
        <v>0</v>
      </c>
      <c r="BZ157" s="3">
        <f>IF(Inputs!$B$27&lt;&gt;"Ready","PENDING INPUTS",IF(A157&gt;Inputs!$B$6,0,MIN((BW157+BX157+BY157),IF(Inputs!H22=1,Inputs!D22,MAX(Inputs!F22,ROUND(BW157*Inputs!E22+BX157+BY157,2))))))</f>
        <v>0</v>
      </c>
      <c r="CA157">
        <f>IF(Inputs!$B$27&lt;&gt;"Ready","PENDING INPUTS",IF(BW157&lt;=0,99,1+IF(AND(K157&gt;0,OR(Inputs!C14&gt;Inputs!C22,AND(Inputs!C14=Inputs!C22,0&lt;8))),1,0)+IF(AND(S157&gt;0,OR(Inputs!C15&gt;Inputs!C22,AND(Inputs!C15=Inputs!C22,1&lt;8))),1,0)+IF(AND(AA157&gt;0,OR(Inputs!C16&gt;Inputs!C22,AND(Inputs!C16=Inputs!C22,2&lt;8))),1,0)+IF(AND(AI157&gt;0,OR(Inputs!C17&gt;Inputs!C22,AND(Inputs!C17=Inputs!C22,3&lt;8))),1,0)+IF(AND(AQ157&gt;0,OR(Inputs!C18&gt;Inputs!C22,AND(Inputs!C18=Inputs!C22,4&lt;8))),1,0)+IF(AND(AY157&gt;0,OR(Inputs!C19&gt;Inputs!C22,AND(Inputs!C19=Inputs!C22,5&lt;8))),1,0)+IF(AND(BG157&gt;0,OR(Inputs!C20&gt;Inputs!C22,AND(Inputs!C20=Inputs!C22,6&lt;8))),1,0)+IF(AND(BO157&gt;0,OR(Inputs!C21&gt;Inputs!C22,AND(Inputs!C21=Inputs!C22,7&lt;8))),1,0)+IF(AND(CE157&gt;0,OR(Inputs!C23&gt;Inputs!C22,AND(Inputs!C23=Inputs!C22,9&lt;8))),1,0)))</f>
        <v>99</v>
      </c>
      <c r="CB157" s="3">
        <f>IF(Inputs!$B$27&lt;&gt;"Ready","PENDING INPUTS",IF(A157&gt;Inputs!$B$6,0,MIN(MAX(0,(BW157+BX157+BY157)-BZ157),MAX(0,C157-D157-(IF(O157&lt;CA157,K157+L157+M157-N157,0)+IF(W157&lt;CA157,S157+T157+U157-V157,0)+IF(AE157&lt;CA157,AA157+AB157+AC157-AD157,0)+IF(AM157&lt;CA157,AI157+AJ157+AK157-AL157,0)+IF(AU157&lt;CA157,AQ157+AR157+AS157-AT157,0)+IF(BC157&lt;CA157,AY157+AZ157+BA157-BB157,0)+IF(BK157&lt;CA157,BG157+BH157+BI157-BJ157,0)+IF(BS157&lt;CA157,BO157+BP157+BQ157-BR157,0)+IF(CA157&lt;CA157,BW157+BX157+BY157-BZ157,0)+IF(CI157&lt;CA157,CE157+CF157+CG157-CH157,0))))))</f>
        <v>0</v>
      </c>
      <c r="CC157" s="3">
        <f>IF(Inputs!$B$27&lt;&gt;"Ready","PENDING INPUTS",MIN((BW157+BX157+BY157),IF(D157&gt;C157,IF(D157=0,0,BZ157*C157/D157),BZ157+CB157)))</f>
        <v>0</v>
      </c>
      <c r="CD157" s="3">
        <f>IF(Inputs!$B$27&lt;&gt;"Ready","PENDING INPUTS",MAX(0,(BW157+BX157+BY157)-CC157))</f>
        <v>0</v>
      </c>
      <c r="CE157" s="3">
        <f>IF(Inputs!$B$27&lt;&gt;"Ready","PENDING INPUTS",CL156)</f>
        <v>0</v>
      </c>
      <c r="CF157" s="3">
        <f>IF(Inputs!$B$27&lt;&gt;"Ready","PENDING INPUTS",IF(A157&lt;=Inputs!$B$6,ROUND(CE157*Inputs!C23/12,2),0))</f>
        <v>0</v>
      </c>
      <c r="CG157" s="3">
        <f>IF(Inputs!$B$27&lt;&gt;"Ready","PENDING INPUTS",IF(AND(A157&lt;=Inputs!$B$6,CE157&gt;0),Inputs!G23,0))</f>
        <v>0</v>
      </c>
      <c r="CH157" s="3">
        <f>IF(Inputs!$B$27&lt;&gt;"Ready","PENDING INPUTS",IF(A157&gt;Inputs!$B$6,0,MIN((CE157+CF157+CG157),IF(Inputs!H23=1,Inputs!D23,MAX(Inputs!F23,ROUND(CE157*Inputs!E23+CF157+CG157,2))))))</f>
        <v>0</v>
      </c>
      <c r="CI157">
        <f>IF(Inputs!$B$27&lt;&gt;"Ready","PENDING INPUTS",IF(CE157&lt;=0,99,1+IF(AND(K157&gt;0,OR(Inputs!C14&gt;Inputs!C23,AND(Inputs!C14=Inputs!C23,0&lt;9))),1,0)+IF(AND(S157&gt;0,OR(Inputs!C15&gt;Inputs!C23,AND(Inputs!C15=Inputs!C23,1&lt;9))),1,0)+IF(AND(AA157&gt;0,OR(Inputs!C16&gt;Inputs!C23,AND(Inputs!C16=Inputs!C23,2&lt;9))),1,0)+IF(AND(AI157&gt;0,OR(Inputs!C17&gt;Inputs!C23,AND(Inputs!C17=Inputs!C23,3&lt;9))),1,0)+IF(AND(AQ157&gt;0,OR(Inputs!C18&gt;Inputs!C23,AND(Inputs!C18=Inputs!C23,4&lt;9))),1,0)+IF(AND(AY157&gt;0,OR(Inputs!C19&gt;Inputs!C23,AND(Inputs!C19=Inputs!C23,5&lt;9))),1,0)+IF(AND(BG157&gt;0,OR(Inputs!C20&gt;Inputs!C23,AND(Inputs!C20=Inputs!C23,6&lt;9))),1,0)+IF(AND(BO157&gt;0,OR(Inputs!C21&gt;Inputs!C23,AND(Inputs!C21=Inputs!C23,7&lt;9))),1,0)+IF(AND(BW157&gt;0,OR(Inputs!C22&gt;Inputs!C23,AND(Inputs!C22=Inputs!C23,8&lt;9))),1,0)))</f>
        <v>99</v>
      </c>
      <c r="CJ157" s="3">
        <f>IF(Inputs!$B$27&lt;&gt;"Ready","PENDING INPUTS",IF(A157&gt;Inputs!$B$6,0,MIN(MAX(0,(CE157+CF157+CG157)-CH157),MAX(0,C157-D157-(IF(O157&lt;CI157,K157+L157+M157-N157,0)+IF(W157&lt;CI157,S157+T157+U157-V157,0)+IF(AE157&lt;CI157,AA157+AB157+AC157-AD157,0)+IF(AM157&lt;CI157,AI157+AJ157+AK157-AL157,0)+IF(AU157&lt;CI157,AQ157+AR157+AS157-AT157,0)+IF(BC157&lt;CI157,AY157+AZ157+BA157-BB157,0)+IF(BK157&lt;CI157,BG157+BH157+BI157-BJ157,0)+IF(BS157&lt;CI157,BO157+BP157+BQ157-BR157,0)+IF(CA157&lt;CI157,BW157+BX157+BY157-BZ157,0)+IF(CI157&lt;CI157,CE157+CF157+CG157-CH157,0))))))</f>
        <v>0</v>
      </c>
      <c r="CK157" s="3">
        <f>IF(Inputs!$B$27&lt;&gt;"Ready","PENDING INPUTS",MIN((CE157+CF157+CG157),IF(D157&gt;C157,IF(D157=0,0,CH157*C157/D157),CH157+CJ157)))</f>
        <v>0</v>
      </c>
      <c r="CL157" s="3">
        <f>IF(Inputs!$B$27&lt;&gt;"Ready","PENDING INPUTS",MAX(0,(CE157+CF157+CG157)-CK157))</f>
        <v>0</v>
      </c>
    </row>
    <row r="158" spans="1:90" ht="27.95" customHeight="1" x14ac:dyDescent="0.25">
      <c r="A158">
        <v>154</v>
      </c>
      <c r="B158" s="13">
        <f>IF(Inputs!$B$27&lt;&gt;"Ready","PENDING INPUTS",EDATE(Inputs!$B$5,A158-1))</f>
        <v>50952</v>
      </c>
      <c r="C158" s="3">
        <f>IF(Inputs!$B$27&lt;&gt;"Ready","PENDING INPUTS",IF(A158&lt;=Inputs!$B$6,MAX(0,Inputs!$B$4+IF(A158=Inputs!$B$7,Inputs!$B$8,0)+IF(A158=Inputs!$B$9,Inputs!$B$10,0)),0))</f>
        <v>0</v>
      </c>
      <c r="D158" s="3">
        <f>IF(Inputs!$B$27&lt;&gt;"Ready","PENDING INPUTS",SUM(N158,V158,AD158,AL158,AT158,BB158,BJ158,BR158,BZ158,CH158))</f>
        <v>0</v>
      </c>
      <c r="E158" s="3">
        <f>IF(Inputs!$B$27&lt;&gt;"Ready","PENDING INPUTS",MAX(0,D158-C158))</f>
        <v>0</v>
      </c>
      <c r="F158" s="3">
        <f>IF(Inputs!$B$27&lt;&gt;"Ready","PENDING INPUTS",SUM(Q158,Y158,AG158,AO158,AW158,BE158,BM158,BU158,CC158,CK158))</f>
        <v>0</v>
      </c>
      <c r="G158" s="3">
        <f>IF(Inputs!$B$27&lt;&gt;"Ready","PENDING INPUTS",SUM(L158,T158,AB158,AJ158,AR158,AZ158,BH158,BP158,BX158,CF158))</f>
        <v>0</v>
      </c>
      <c r="H158" s="3">
        <f>IF(Inputs!$B$27&lt;&gt;"Ready","PENDING INPUTS",SUM(M158,U158,AC158,AK158,AS158,BA158,BI158,BQ158,BY158,CG158))</f>
        <v>0</v>
      </c>
      <c r="I158" s="3">
        <f>IF(Inputs!$B$27&lt;&gt;"Ready","PENDING INPUTS",SUM(R158,Z158,AH158,AP158,AX158,BF158,BN158,BV158,CD158,CL158))</f>
        <v>0</v>
      </c>
      <c r="J158" t="str">
        <f>IF(Inputs!$B$27&lt;&gt;"Ready","PENDING INPUTS",IF(A158&gt;Inputs!$B$6,"Beyond horizon",IF(E158&gt;0.005,"MINIMUM SHORTFALL",IF(I158&lt;0.005,"Paid off","In progress"))))</f>
        <v>Beyond horizon</v>
      </c>
      <c r="K158" s="3">
        <f>IF(Inputs!$B$27&lt;&gt;"Ready","PENDING INPUTS",R157)</f>
        <v>0</v>
      </c>
      <c r="L158" s="3">
        <f>IF(Inputs!$B$27&lt;&gt;"Ready","PENDING INPUTS",IF(A158&lt;=Inputs!$B$6,ROUND(K158*Inputs!C14/12,2),0))</f>
        <v>0</v>
      </c>
      <c r="M158" s="3">
        <f>IF(Inputs!$B$27&lt;&gt;"Ready","PENDING INPUTS",IF(AND(A158&lt;=Inputs!$B$6,K158&gt;0),Inputs!G14,0))</f>
        <v>0</v>
      </c>
      <c r="N158" s="3">
        <f>IF(Inputs!$B$27&lt;&gt;"Ready","PENDING INPUTS",IF(A158&gt;Inputs!$B$6,0,MIN((K158+L158+M158),IF(Inputs!H14=1,Inputs!D14,MAX(Inputs!F14,ROUND(K158*Inputs!E14+L158+M158,2))))))</f>
        <v>0</v>
      </c>
      <c r="O158">
        <f>IF(Inputs!$B$27&lt;&gt;"Ready","PENDING INPUTS",IF(K158&lt;=0,99,1+IF(AND(S158&gt;0,OR(Inputs!C15&gt;Inputs!C14,AND(Inputs!C15=Inputs!C14,1&lt;0))),1,0)+IF(AND(AA158&gt;0,OR(Inputs!C16&gt;Inputs!C14,AND(Inputs!C16=Inputs!C14,2&lt;0))),1,0)+IF(AND(AI158&gt;0,OR(Inputs!C17&gt;Inputs!C14,AND(Inputs!C17=Inputs!C14,3&lt;0))),1,0)+IF(AND(AQ158&gt;0,OR(Inputs!C18&gt;Inputs!C14,AND(Inputs!C18=Inputs!C14,4&lt;0))),1,0)+IF(AND(AY158&gt;0,OR(Inputs!C19&gt;Inputs!C14,AND(Inputs!C19=Inputs!C14,5&lt;0))),1,0)+IF(AND(BG158&gt;0,OR(Inputs!C20&gt;Inputs!C14,AND(Inputs!C20=Inputs!C14,6&lt;0))),1,0)+IF(AND(BO158&gt;0,OR(Inputs!C21&gt;Inputs!C14,AND(Inputs!C21=Inputs!C14,7&lt;0))),1,0)+IF(AND(BW158&gt;0,OR(Inputs!C22&gt;Inputs!C14,AND(Inputs!C22=Inputs!C14,8&lt;0))),1,0)+IF(AND(CE158&gt;0,OR(Inputs!C23&gt;Inputs!C14,AND(Inputs!C23=Inputs!C14,9&lt;0))),1,0)))</f>
        <v>99</v>
      </c>
      <c r="P158" s="3">
        <f>IF(Inputs!$B$27&lt;&gt;"Ready","PENDING INPUTS",IF(A158&gt;Inputs!$B$6,0,MIN(MAX(0,(K158+L158+M158)-N158),MAX(0,C158-D158-(IF(O158&lt;O158,K158+L158+M158-N158,0)+IF(W158&lt;O158,S158+T158+U158-V158,0)+IF(AE158&lt;O158,AA158+AB158+AC158-AD158,0)+IF(AM158&lt;O158,AI158+AJ158+AK158-AL158,0)+IF(AU158&lt;O158,AQ158+AR158+AS158-AT158,0)+IF(BC158&lt;O158,AY158+AZ158+BA158-BB158,0)+IF(BK158&lt;O158,BG158+BH158+BI158-BJ158,0)+IF(BS158&lt;O158,BO158+BP158+BQ158-BR158,0)+IF(CA158&lt;O158,BW158+BX158+BY158-BZ158,0)+IF(CI158&lt;O158,CE158+CF158+CG158-CH158,0))))))</f>
        <v>0</v>
      </c>
      <c r="Q158" s="3">
        <f>IF(Inputs!$B$27&lt;&gt;"Ready","PENDING INPUTS",MIN((K158+L158+M158),IF(D158&gt;C158,IF(D158=0,0,N158*C158/D158),N158+P158)))</f>
        <v>0</v>
      </c>
      <c r="R158" s="3">
        <f>IF(Inputs!$B$27&lt;&gt;"Ready","PENDING INPUTS",MAX(0,(K158+L158+M158)-Q158))</f>
        <v>0</v>
      </c>
      <c r="S158" s="3">
        <f>IF(Inputs!$B$27&lt;&gt;"Ready","PENDING INPUTS",Z157)</f>
        <v>0</v>
      </c>
      <c r="T158" s="3">
        <f>IF(Inputs!$B$27&lt;&gt;"Ready","PENDING INPUTS",IF(A158&lt;=Inputs!$B$6,ROUND(S158*Inputs!C15/12,2),0))</f>
        <v>0</v>
      </c>
      <c r="U158" s="3">
        <f>IF(Inputs!$B$27&lt;&gt;"Ready","PENDING INPUTS",IF(AND(A158&lt;=Inputs!$B$6,S158&gt;0),Inputs!G15,0))</f>
        <v>0</v>
      </c>
      <c r="V158" s="3">
        <f>IF(Inputs!$B$27&lt;&gt;"Ready","PENDING INPUTS",IF(A158&gt;Inputs!$B$6,0,MIN((S158+T158+U158),IF(Inputs!H15=1,Inputs!D15,MAX(Inputs!F15,ROUND(S158*Inputs!E15+T158+U158,2))))))</f>
        <v>0</v>
      </c>
      <c r="W158">
        <f>IF(Inputs!$B$27&lt;&gt;"Ready","PENDING INPUTS",IF(S158&lt;=0,99,1+IF(AND(K158&gt;0,OR(Inputs!C14&gt;Inputs!C15,AND(Inputs!C14=Inputs!C15,0&lt;1))),1,0)+IF(AND(AA158&gt;0,OR(Inputs!C16&gt;Inputs!C15,AND(Inputs!C16=Inputs!C15,2&lt;1))),1,0)+IF(AND(AI158&gt;0,OR(Inputs!C17&gt;Inputs!C15,AND(Inputs!C17=Inputs!C15,3&lt;1))),1,0)+IF(AND(AQ158&gt;0,OR(Inputs!C18&gt;Inputs!C15,AND(Inputs!C18=Inputs!C15,4&lt;1))),1,0)+IF(AND(AY158&gt;0,OR(Inputs!C19&gt;Inputs!C15,AND(Inputs!C19=Inputs!C15,5&lt;1))),1,0)+IF(AND(BG158&gt;0,OR(Inputs!C20&gt;Inputs!C15,AND(Inputs!C20=Inputs!C15,6&lt;1))),1,0)+IF(AND(BO158&gt;0,OR(Inputs!C21&gt;Inputs!C15,AND(Inputs!C21=Inputs!C15,7&lt;1))),1,0)+IF(AND(BW158&gt;0,OR(Inputs!C22&gt;Inputs!C15,AND(Inputs!C22=Inputs!C15,8&lt;1))),1,0)+IF(AND(CE158&gt;0,OR(Inputs!C23&gt;Inputs!C15,AND(Inputs!C23=Inputs!C15,9&lt;1))),1,0)))</f>
        <v>99</v>
      </c>
      <c r="X158" s="3">
        <f>IF(Inputs!$B$27&lt;&gt;"Ready","PENDING INPUTS",IF(A158&gt;Inputs!$B$6,0,MIN(MAX(0,(S158+T158+U158)-V158),MAX(0,C158-D158-(IF(O158&lt;W158,K158+L158+M158-N158,0)+IF(W158&lt;W158,S158+T158+U158-V158,0)+IF(AE158&lt;W158,AA158+AB158+AC158-AD158,0)+IF(AM158&lt;W158,AI158+AJ158+AK158-AL158,0)+IF(AU158&lt;W158,AQ158+AR158+AS158-AT158,0)+IF(BC158&lt;W158,AY158+AZ158+BA158-BB158,0)+IF(BK158&lt;W158,BG158+BH158+BI158-BJ158,0)+IF(BS158&lt;W158,BO158+BP158+BQ158-BR158,0)+IF(CA158&lt;W158,BW158+BX158+BY158-BZ158,0)+IF(CI158&lt;W158,CE158+CF158+CG158-CH158,0))))))</f>
        <v>0</v>
      </c>
      <c r="Y158" s="3">
        <f>IF(Inputs!$B$27&lt;&gt;"Ready","PENDING INPUTS",MIN((S158+T158+U158),IF(D158&gt;C158,IF(D158=0,0,V158*C158/D158),V158+X158)))</f>
        <v>0</v>
      </c>
      <c r="Z158" s="3">
        <f>IF(Inputs!$B$27&lt;&gt;"Ready","PENDING INPUTS",MAX(0,(S158+T158+U158)-Y158))</f>
        <v>0</v>
      </c>
      <c r="AA158" s="3">
        <f>IF(Inputs!$B$27&lt;&gt;"Ready","PENDING INPUTS",AH157)</f>
        <v>0</v>
      </c>
      <c r="AB158" s="3">
        <f>IF(Inputs!$B$27&lt;&gt;"Ready","PENDING INPUTS",IF(A158&lt;=Inputs!$B$6,ROUND(AA158*Inputs!C16/12,2),0))</f>
        <v>0</v>
      </c>
      <c r="AC158" s="3">
        <f>IF(Inputs!$B$27&lt;&gt;"Ready","PENDING INPUTS",IF(AND(A158&lt;=Inputs!$B$6,AA158&gt;0),Inputs!G16,0))</f>
        <v>0</v>
      </c>
      <c r="AD158" s="3">
        <f>IF(Inputs!$B$27&lt;&gt;"Ready","PENDING INPUTS",IF(A158&gt;Inputs!$B$6,0,MIN((AA158+AB158+AC158),IF(Inputs!H16=1,Inputs!D16,MAX(Inputs!F16,ROUND(AA158*Inputs!E16+AB158+AC158,2))))))</f>
        <v>0</v>
      </c>
      <c r="AE158">
        <f>IF(Inputs!$B$27&lt;&gt;"Ready","PENDING INPUTS",IF(AA158&lt;=0,99,1+IF(AND(K158&gt;0,OR(Inputs!C14&gt;Inputs!C16,AND(Inputs!C14=Inputs!C16,0&lt;2))),1,0)+IF(AND(S158&gt;0,OR(Inputs!C15&gt;Inputs!C16,AND(Inputs!C15=Inputs!C16,1&lt;2))),1,0)+IF(AND(AI158&gt;0,OR(Inputs!C17&gt;Inputs!C16,AND(Inputs!C17=Inputs!C16,3&lt;2))),1,0)+IF(AND(AQ158&gt;0,OR(Inputs!C18&gt;Inputs!C16,AND(Inputs!C18=Inputs!C16,4&lt;2))),1,0)+IF(AND(AY158&gt;0,OR(Inputs!C19&gt;Inputs!C16,AND(Inputs!C19=Inputs!C16,5&lt;2))),1,0)+IF(AND(BG158&gt;0,OR(Inputs!C20&gt;Inputs!C16,AND(Inputs!C20=Inputs!C16,6&lt;2))),1,0)+IF(AND(BO158&gt;0,OR(Inputs!C21&gt;Inputs!C16,AND(Inputs!C21=Inputs!C16,7&lt;2))),1,0)+IF(AND(BW158&gt;0,OR(Inputs!C22&gt;Inputs!C16,AND(Inputs!C22=Inputs!C16,8&lt;2))),1,0)+IF(AND(CE158&gt;0,OR(Inputs!C23&gt;Inputs!C16,AND(Inputs!C23=Inputs!C16,9&lt;2))),1,0)))</f>
        <v>99</v>
      </c>
      <c r="AF158" s="3">
        <f>IF(Inputs!$B$27&lt;&gt;"Ready","PENDING INPUTS",IF(A158&gt;Inputs!$B$6,0,MIN(MAX(0,(AA158+AB158+AC158)-AD158),MAX(0,C158-D158-(IF(O158&lt;AE158,K158+L158+M158-N158,0)+IF(W158&lt;AE158,S158+T158+U158-V158,0)+IF(AE158&lt;AE158,AA158+AB158+AC158-AD158,0)+IF(AM158&lt;AE158,AI158+AJ158+AK158-AL158,0)+IF(AU158&lt;AE158,AQ158+AR158+AS158-AT158,0)+IF(BC158&lt;AE158,AY158+AZ158+BA158-BB158,0)+IF(BK158&lt;AE158,BG158+BH158+BI158-BJ158,0)+IF(BS158&lt;AE158,BO158+BP158+BQ158-BR158,0)+IF(CA158&lt;AE158,BW158+BX158+BY158-BZ158,0)+IF(CI158&lt;AE158,CE158+CF158+CG158-CH158,0))))))</f>
        <v>0</v>
      </c>
      <c r="AG158" s="3">
        <f>IF(Inputs!$B$27&lt;&gt;"Ready","PENDING INPUTS",MIN((AA158+AB158+AC158),IF(D158&gt;C158,IF(D158=0,0,AD158*C158/D158),AD158+AF158)))</f>
        <v>0</v>
      </c>
      <c r="AH158" s="3">
        <f>IF(Inputs!$B$27&lt;&gt;"Ready","PENDING INPUTS",MAX(0,(AA158+AB158+AC158)-AG158))</f>
        <v>0</v>
      </c>
      <c r="AI158" s="3">
        <f>IF(Inputs!$B$27&lt;&gt;"Ready","PENDING INPUTS",AP157)</f>
        <v>0</v>
      </c>
      <c r="AJ158" s="3">
        <f>IF(Inputs!$B$27&lt;&gt;"Ready","PENDING INPUTS",IF(A158&lt;=Inputs!$B$6,ROUND(AI158*Inputs!C17/12,2),0))</f>
        <v>0</v>
      </c>
      <c r="AK158" s="3">
        <f>IF(Inputs!$B$27&lt;&gt;"Ready","PENDING INPUTS",IF(AND(A158&lt;=Inputs!$B$6,AI158&gt;0),Inputs!G17,0))</f>
        <v>0</v>
      </c>
      <c r="AL158" s="3">
        <f>IF(Inputs!$B$27&lt;&gt;"Ready","PENDING INPUTS",IF(A158&gt;Inputs!$B$6,0,MIN((AI158+AJ158+AK158),IF(Inputs!H17=1,Inputs!D17,MAX(Inputs!F17,ROUND(AI158*Inputs!E17+AJ158+AK158,2))))))</f>
        <v>0</v>
      </c>
      <c r="AM158">
        <f>IF(Inputs!$B$27&lt;&gt;"Ready","PENDING INPUTS",IF(AI158&lt;=0,99,1+IF(AND(K158&gt;0,OR(Inputs!C14&gt;Inputs!C17,AND(Inputs!C14=Inputs!C17,0&lt;3))),1,0)+IF(AND(S158&gt;0,OR(Inputs!C15&gt;Inputs!C17,AND(Inputs!C15=Inputs!C17,1&lt;3))),1,0)+IF(AND(AA158&gt;0,OR(Inputs!C16&gt;Inputs!C17,AND(Inputs!C16=Inputs!C17,2&lt;3))),1,0)+IF(AND(AQ158&gt;0,OR(Inputs!C18&gt;Inputs!C17,AND(Inputs!C18=Inputs!C17,4&lt;3))),1,0)+IF(AND(AY158&gt;0,OR(Inputs!C19&gt;Inputs!C17,AND(Inputs!C19=Inputs!C17,5&lt;3))),1,0)+IF(AND(BG158&gt;0,OR(Inputs!C20&gt;Inputs!C17,AND(Inputs!C20=Inputs!C17,6&lt;3))),1,0)+IF(AND(BO158&gt;0,OR(Inputs!C21&gt;Inputs!C17,AND(Inputs!C21=Inputs!C17,7&lt;3))),1,0)+IF(AND(BW158&gt;0,OR(Inputs!C22&gt;Inputs!C17,AND(Inputs!C22=Inputs!C17,8&lt;3))),1,0)+IF(AND(CE158&gt;0,OR(Inputs!C23&gt;Inputs!C17,AND(Inputs!C23=Inputs!C17,9&lt;3))),1,0)))</f>
        <v>99</v>
      </c>
      <c r="AN158" s="3">
        <f>IF(Inputs!$B$27&lt;&gt;"Ready","PENDING INPUTS",IF(A158&gt;Inputs!$B$6,0,MIN(MAX(0,(AI158+AJ158+AK158)-AL158),MAX(0,C158-D158-(IF(O158&lt;AM158,K158+L158+M158-N158,0)+IF(W158&lt;AM158,S158+T158+U158-V158,0)+IF(AE158&lt;AM158,AA158+AB158+AC158-AD158,0)+IF(AM158&lt;AM158,AI158+AJ158+AK158-AL158,0)+IF(AU158&lt;AM158,AQ158+AR158+AS158-AT158,0)+IF(BC158&lt;AM158,AY158+AZ158+BA158-BB158,0)+IF(BK158&lt;AM158,BG158+BH158+BI158-BJ158,0)+IF(BS158&lt;AM158,BO158+BP158+BQ158-BR158,0)+IF(CA158&lt;AM158,BW158+BX158+BY158-BZ158,0)+IF(CI158&lt;AM158,CE158+CF158+CG158-CH158,0))))))</f>
        <v>0</v>
      </c>
      <c r="AO158" s="3">
        <f>IF(Inputs!$B$27&lt;&gt;"Ready","PENDING INPUTS",MIN((AI158+AJ158+AK158),IF(D158&gt;C158,IF(D158=0,0,AL158*C158/D158),AL158+AN158)))</f>
        <v>0</v>
      </c>
      <c r="AP158" s="3">
        <f>IF(Inputs!$B$27&lt;&gt;"Ready","PENDING INPUTS",MAX(0,(AI158+AJ158+AK158)-AO158))</f>
        <v>0</v>
      </c>
      <c r="AQ158" s="3">
        <f>IF(Inputs!$B$27&lt;&gt;"Ready","PENDING INPUTS",AX157)</f>
        <v>0</v>
      </c>
      <c r="AR158" s="3">
        <f>IF(Inputs!$B$27&lt;&gt;"Ready","PENDING INPUTS",IF(A158&lt;=Inputs!$B$6,ROUND(AQ158*Inputs!C18/12,2),0))</f>
        <v>0</v>
      </c>
      <c r="AS158" s="3">
        <f>IF(Inputs!$B$27&lt;&gt;"Ready","PENDING INPUTS",IF(AND(A158&lt;=Inputs!$B$6,AQ158&gt;0),Inputs!G18,0))</f>
        <v>0</v>
      </c>
      <c r="AT158" s="3">
        <f>IF(Inputs!$B$27&lt;&gt;"Ready","PENDING INPUTS",IF(A158&gt;Inputs!$B$6,0,MIN((AQ158+AR158+AS158),IF(Inputs!H18=1,Inputs!D18,MAX(Inputs!F18,ROUND(AQ158*Inputs!E18+AR158+AS158,2))))))</f>
        <v>0</v>
      </c>
      <c r="AU158">
        <f>IF(Inputs!$B$27&lt;&gt;"Ready","PENDING INPUTS",IF(AQ158&lt;=0,99,1+IF(AND(K158&gt;0,OR(Inputs!C14&gt;Inputs!C18,AND(Inputs!C14=Inputs!C18,0&lt;4))),1,0)+IF(AND(S158&gt;0,OR(Inputs!C15&gt;Inputs!C18,AND(Inputs!C15=Inputs!C18,1&lt;4))),1,0)+IF(AND(AA158&gt;0,OR(Inputs!C16&gt;Inputs!C18,AND(Inputs!C16=Inputs!C18,2&lt;4))),1,0)+IF(AND(AI158&gt;0,OR(Inputs!C17&gt;Inputs!C18,AND(Inputs!C17=Inputs!C18,3&lt;4))),1,0)+IF(AND(AY158&gt;0,OR(Inputs!C19&gt;Inputs!C18,AND(Inputs!C19=Inputs!C18,5&lt;4))),1,0)+IF(AND(BG158&gt;0,OR(Inputs!C20&gt;Inputs!C18,AND(Inputs!C20=Inputs!C18,6&lt;4))),1,0)+IF(AND(BO158&gt;0,OR(Inputs!C21&gt;Inputs!C18,AND(Inputs!C21=Inputs!C18,7&lt;4))),1,0)+IF(AND(BW158&gt;0,OR(Inputs!C22&gt;Inputs!C18,AND(Inputs!C22=Inputs!C18,8&lt;4))),1,0)+IF(AND(CE158&gt;0,OR(Inputs!C23&gt;Inputs!C18,AND(Inputs!C23=Inputs!C18,9&lt;4))),1,0)))</f>
        <v>99</v>
      </c>
      <c r="AV158" s="3">
        <f>IF(Inputs!$B$27&lt;&gt;"Ready","PENDING INPUTS",IF(A158&gt;Inputs!$B$6,0,MIN(MAX(0,(AQ158+AR158+AS158)-AT158),MAX(0,C158-D158-(IF(O158&lt;AU158,K158+L158+M158-N158,0)+IF(W158&lt;AU158,S158+T158+U158-V158,0)+IF(AE158&lt;AU158,AA158+AB158+AC158-AD158,0)+IF(AM158&lt;AU158,AI158+AJ158+AK158-AL158,0)+IF(AU158&lt;AU158,AQ158+AR158+AS158-AT158,0)+IF(BC158&lt;AU158,AY158+AZ158+BA158-BB158,0)+IF(BK158&lt;AU158,BG158+BH158+BI158-BJ158,0)+IF(BS158&lt;AU158,BO158+BP158+BQ158-BR158,0)+IF(CA158&lt;AU158,BW158+BX158+BY158-BZ158,0)+IF(CI158&lt;AU158,CE158+CF158+CG158-CH158,0))))))</f>
        <v>0</v>
      </c>
      <c r="AW158" s="3">
        <f>IF(Inputs!$B$27&lt;&gt;"Ready","PENDING INPUTS",MIN((AQ158+AR158+AS158),IF(D158&gt;C158,IF(D158=0,0,AT158*C158/D158),AT158+AV158)))</f>
        <v>0</v>
      </c>
      <c r="AX158" s="3">
        <f>IF(Inputs!$B$27&lt;&gt;"Ready","PENDING INPUTS",MAX(0,(AQ158+AR158+AS158)-AW158))</f>
        <v>0</v>
      </c>
      <c r="AY158" s="3">
        <f>IF(Inputs!$B$27&lt;&gt;"Ready","PENDING INPUTS",BF157)</f>
        <v>0</v>
      </c>
      <c r="AZ158" s="3">
        <f>IF(Inputs!$B$27&lt;&gt;"Ready","PENDING INPUTS",IF(A158&lt;=Inputs!$B$6,ROUND(AY158*Inputs!C19/12,2),0))</f>
        <v>0</v>
      </c>
      <c r="BA158" s="3">
        <f>IF(Inputs!$B$27&lt;&gt;"Ready","PENDING INPUTS",IF(AND(A158&lt;=Inputs!$B$6,AY158&gt;0),Inputs!G19,0))</f>
        <v>0</v>
      </c>
      <c r="BB158" s="3">
        <f>IF(Inputs!$B$27&lt;&gt;"Ready","PENDING INPUTS",IF(A158&gt;Inputs!$B$6,0,MIN((AY158+AZ158+BA158),IF(Inputs!H19=1,Inputs!D19,MAX(Inputs!F19,ROUND(AY158*Inputs!E19+AZ158+BA158,2))))))</f>
        <v>0</v>
      </c>
      <c r="BC158">
        <f>IF(Inputs!$B$27&lt;&gt;"Ready","PENDING INPUTS",IF(AY158&lt;=0,99,1+IF(AND(K158&gt;0,OR(Inputs!C14&gt;Inputs!C19,AND(Inputs!C14=Inputs!C19,0&lt;5))),1,0)+IF(AND(S158&gt;0,OR(Inputs!C15&gt;Inputs!C19,AND(Inputs!C15=Inputs!C19,1&lt;5))),1,0)+IF(AND(AA158&gt;0,OR(Inputs!C16&gt;Inputs!C19,AND(Inputs!C16=Inputs!C19,2&lt;5))),1,0)+IF(AND(AI158&gt;0,OR(Inputs!C17&gt;Inputs!C19,AND(Inputs!C17=Inputs!C19,3&lt;5))),1,0)+IF(AND(AQ158&gt;0,OR(Inputs!C18&gt;Inputs!C19,AND(Inputs!C18=Inputs!C19,4&lt;5))),1,0)+IF(AND(BG158&gt;0,OR(Inputs!C20&gt;Inputs!C19,AND(Inputs!C20=Inputs!C19,6&lt;5))),1,0)+IF(AND(BO158&gt;0,OR(Inputs!C21&gt;Inputs!C19,AND(Inputs!C21=Inputs!C19,7&lt;5))),1,0)+IF(AND(BW158&gt;0,OR(Inputs!C22&gt;Inputs!C19,AND(Inputs!C22=Inputs!C19,8&lt;5))),1,0)+IF(AND(CE158&gt;0,OR(Inputs!C23&gt;Inputs!C19,AND(Inputs!C23=Inputs!C19,9&lt;5))),1,0)))</f>
        <v>99</v>
      </c>
      <c r="BD158" s="3">
        <f>IF(Inputs!$B$27&lt;&gt;"Ready","PENDING INPUTS",IF(A158&gt;Inputs!$B$6,0,MIN(MAX(0,(AY158+AZ158+BA158)-BB158),MAX(0,C158-D158-(IF(O158&lt;BC158,K158+L158+M158-N158,0)+IF(W158&lt;BC158,S158+T158+U158-V158,0)+IF(AE158&lt;BC158,AA158+AB158+AC158-AD158,0)+IF(AM158&lt;BC158,AI158+AJ158+AK158-AL158,0)+IF(AU158&lt;BC158,AQ158+AR158+AS158-AT158,0)+IF(BC158&lt;BC158,AY158+AZ158+BA158-BB158,0)+IF(BK158&lt;BC158,BG158+BH158+BI158-BJ158,0)+IF(BS158&lt;BC158,BO158+BP158+BQ158-BR158,0)+IF(CA158&lt;BC158,BW158+BX158+BY158-BZ158,0)+IF(CI158&lt;BC158,CE158+CF158+CG158-CH158,0))))))</f>
        <v>0</v>
      </c>
      <c r="BE158" s="3">
        <f>IF(Inputs!$B$27&lt;&gt;"Ready","PENDING INPUTS",MIN((AY158+AZ158+BA158),IF(D158&gt;C158,IF(D158=0,0,BB158*C158/D158),BB158+BD158)))</f>
        <v>0</v>
      </c>
      <c r="BF158" s="3">
        <f>IF(Inputs!$B$27&lt;&gt;"Ready","PENDING INPUTS",MAX(0,(AY158+AZ158+BA158)-BE158))</f>
        <v>0</v>
      </c>
      <c r="BG158" s="3">
        <f>IF(Inputs!$B$27&lt;&gt;"Ready","PENDING INPUTS",BN157)</f>
        <v>0</v>
      </c>
      <c r="BH158" s="3">
        <f>IF(Inputs!$B$27&lt;&gt;"Ready","PENDING INPUTS",IF(A158&lt;=Inputs!$B$6,ROUND(BG158*Inputs!C20/12,2),0))</f>
        <v>0</v>
      </c>
      <c r="BI158" s="3">
        <f>IF(Inputs!$B$27&lt;&gt;"Ready","PENDING INPUTS",IF(AND(A158&lt;=Inputs!$B$6,BG158&gt;0),Inputs!G20,0))</f>
        <v>0</v>
      </c>
      <c r="BJ158" s="3">
        <f>IF(Inputs!$B$27&lt;&gt;"Ready","PENDING INPUTS",IF(A158&gt;Inputs!$B$6,0,MIN((BG158+BH158+BI158),IF(Inputs!H20=1,Inputs!D20,MAX(Inputs!F20,ROUND(BG158*Inputs!E20+BH158+BI158,2))))))</f>
        <v>0</v>
      </c>
      <c r="BK158">
        <f>IF(Inputs!$B$27&lt;&gt;"Ready","PENDING INPUTS",IF(BG158&lt;=0,99,1+IF(AND(K158&gt;0,OR(Inputs!C14&gt;Inputs!C20,AND(Inputs!C14=Inputs!C20,0&lt;6))),1,0)+IF(AND(S158&gt;0,OR(Inputs!C15&gt;Inputs!C20,AND(Inputs!C15=Inputs!C20,1&lt;6))),1,0)+IF(AND(AA158&gt;0,OR(Inputs!C16&gt;Inputs!C20,AND(Inputs!C16=Inputs!C20,2&lt;6))),1,0)+IF(AND(AI158&gt;0,OR(Inputs!C17&gt;Inputs!C20,AND(Inputs!C17=Inputs!C20,3&lt;6))),1,0)+IF(AND(AQ158&gt;0,OR(Inputs!C18&gt;Inputs!C20,AND(Inputs!C18=Inputs!C20,4&lt;6))),1,0)+IF(AND(AY158&gt;0,OR(Inputs!C19&gt;Inputs!C20,AND(Inputs!C19=Inputs!C20,5&lt;6))),1,0)+IF(AND(BO158&gt;0,OR(Inputs!C21&gt;Inputs!C20,AND(Inputs!C21=Inputs!C20,7&lt;6))),1,0)+IF(AND(BW158&gt;0,OR(Inputs!C22&gt;Inputs!C20,AND(Inputs!C22=Inputs!C20,8&lt;6))),1,0)+IF(AND(CE158&gt;0,OR(Inputs!C23&gt;Inputs!C20,AND(Inputs!C23=Inputs!C20,9&lt;6))),1,0)))</f>
        <v>99</v>
      </c>
      <c r="BL158" s="3">
        <f>IF(Inputs!$B$27&lt;&gt;"Ready","PENDING INPUTS",IF(A158&gt;Inputs!$B$6,0,MIN(MAX(0,(BG158+BH158+BI158)-BJ158),MAX(0,C158-D158-(IF(O158&lt;BK158,K158+L158+M158-N158,0)+IF(W158&lt;BK158,S158+T158+U158-V158,0)+IF(AE158&lt;BK158,AA158+AB158+AC158-AD158,0)+IF(AM158&lt;BK158,AI158+AJ158+AK158-AL158,0)+IF(AU158&lt;BK158,AQ158+AR158+AS158-AT158,0)+IF(BC158&lt;BK158,AY158+AZ158+BA158-BB158,0)+IF(BK158&lt;BK158,BG158+BH158+BI158-BJ158,0)+IF(BS158&lt;BK158,BO158+BP158+BQ158-BR158,0)+IF(CA158&lt;BK158,BW158+BX158+BY158-BZ158,0)+IF(CI158&lt;BK158,CE158+CF158+CG158-CH158,0))))))</f>
        <v>0</v>
      </c>
      <c r="BM158" s="3">
        <f>IF(Inputs!$B$27&lt;&gt;"Ready","PENDING INPUTS",MIN((BG158+BH158+BI158),IF(D158&gt;C158,IF(D158=0,0,BJ158*C158/D158),BJ158+BL158)))</f>
        <v>0</v>
      </c>
      <c r="BN158" s="3">
        <f>IF(Inputs!$B$27&lt;&gt;"Ready","PENDING INPUTS",MAX(0,(BG158+BH158+BI158)-BM158))</f>
        <v>0</v>
      </c>
      <c r="BO158" s="3">
        <f>IF(Inputs!$B$27&lt;&gt;"Ready","PENDING INPUTS",BV157)</f>
        <v>0</v>
      </c>
      <c r="BP158" s="3">
        <f>IF(Inputs!$B$27&lt;&gt;"Ready","PENDING INPUTS",IF(A158&lt;=Inputs!$B$6,ROUND(BO158*Inputs!C21/12,2),0))</f>
        <v>0</v>
      </c>
      <c r="BQ158" s="3">
        <f>IF(Inputs!$B$27&lt;&gt;"Ready","PENDING INPUTS",IF(AND(A158&lt;=Inputs!$B$6,BO158&gt;0),Inputs!G21,0))</f>
        <v>0</v>
      </c>
      <c r="BR158" s="3">
        <f>IF(Inputs!$B$27&lt;&gt;"Ready","PENDING INPUTS",IF(A158&gt;Inputs!$B$6,0,MIN((BO158+BP158+BQ158),IF(Inputs!H21=1,Inputs!D21,MAX(Inputs!F21,ROUND(BO158*Inputs!E21+BP158+BQ158,2))))))</f>
        <v>0</v>
      </c>
      <c r="BS158">
        <f>IF(Inputs!$B$27&lt;&gt;"Ready","PENDING INPUTS",IF(BO158&lt;=0,99,1+IF(AND(K158&gt;0,OR(Inputs!C14&gt;Inputs!C21,AND(Inputs!C14=Inputs!C21,0&lt;7))),1,0)+IF(AND(S158&gt;0,OR(Inputs!C15&gt;Inputs!C21,AND(Inputs!C15=Inputs!C21,1&lt;7))),1,0)+IF(AND(AA158&gt;0,OR(Inputs!C16&gt;Inputs!C21,AND(Inputs!C16=Inputs!C21,2&lt;7))),1,0)+IF(AND(AI158&gt;0,OR(Inputs!C17&gt;Inputs!C21,AND(Inputs!C17=Inputs!C21,3&lt;7))),1,0)+IF(AND(AQ158&gt;0,OR(Inputs!C18&gt;Inputs!C21,AND(Inputs!C18=Inputs!C21,4&lt;7))),1,0)+IF(AND(AY158&gt;0,OR(Inputs!C19&gt;Inputs!C21,AND(Inputs!C19=Inputs!C21,5&lt;7))),1,0)+IF(AND(BG158&gt;0,OR(Inputs!C20&gt;Inputs!C21,AND(Inputs!C20=Inputs!C21,6&lt;7))),1,0)+IF(AND(BW158&gt;0,OR(Inputs!C22&gt;Inputs!C21,AND(Inputs!C22=Inputs!C21,8&lt;7))),1,0)+IF(AND(CE158&gt;0,OR(Inputs!C23&gt;Inputs!C21,AND(Inputs!C23=Inputs!C21,9&lt;7))),1,0)))</f>
        <v>99</v>
      </c>
      <c r="BT158" s="3">
        <f>IF(Inputs!$B$27&lt;&gt;"Ready","PENDING INPUTS",IF(A158&gt;Inputs!$B$6,0,MIN(MAX(0,(BO158+BP158+BQ158)-BR158),MAX(0,C158-D158-(IF(O158&lt;BS158,K158+L158+M158-N158,0)+IF(W158&lt;BS158,S158+T158+U158-V158,0)+IF(AE158&lt;BS158,AA158+AB158+AC158-AD158,0)+IF(AM158&lt;BS158,AI158+AJ158+AK158-AL158,0)+IF(AU158&lt;BS158,AQ158+AR158+AS158-AT158,0)+IF(BC158&lt;BS158,AY158+AZ158+BA158-BB158,0)+IF(BK158&lt;BS158,BG158+BH158+BI158-BJ158,0)+IF(BS158&lt;BS158,BO158+BP158+BQ158-BR158,0)+IF(CA158&lt;BS158,BW158+BX158+BY158-BZ158,0)+IF(CI158&lt;BS158,CE158+CF158+CG158-CH158,0))))))</f>
        <v>0</v>
      </c>
      <c r="BU158" s="3">
        <f>IF(Inputs!$B$27&lt;&gt;"Ready","PENDING INPUTS",MIN((BO158+BP158+BQ158),IF(D158&gt;C158,IF(D158=0,0,BR158*C158/D158),BR158+BT158)))</f>
        <v>0</v>
      </c>
      <c r="BV158" s="3">
        <f>IF(Inputs!$B$27&lt;&gt;"Ready","PENDING INPUTS",MAX(0,(BO158+BP158+BQ158)-BU158))</f>
        <v>0</v>
      </c>
      <c r="BW158" s="3">
        <f>IF(Inputs!$B$27&lt;&gt;"Ready","PENDING INPUTS",CD157)</f>
        <v>0</v>
      </c>
      <c r="BX158" s="3">
        <f>IF(Inputs!$B$27&lt;&gt;"Ready","PENDING INPUTS",IF(A158&lt;=Inputs!$B$6,ROUND(BW158*Inputs!C22/12,2),0))</f>
        <v>0</v>
      </c>
      <c r="BY158" s="3">
        <f>IF(Inputs!$B$27&lt;&gt;"Ready","PENDING INPUTS",IF(AND(A158&lt;=Inputs!$B$6,BW158&gt;0),Inputs!G22,0))</f>
        <v>0</v>
      </c>
      <c r="BZ158" s="3">
        <f>IF(Inputs!$B$27&lt;&gt;"Ready","PENDING INPUTS",IF(A158&gt;Inputs!$B$6,0,MIN((BW158+BX158+BY158),IF(Inputs!H22=1,Inputs!D22,MAX(Inputs!F22,ROUND(BW158*Inputs!E22+BX158+BY158,2))))))</f>
        <v>0</v>
      </c>
      <c r="CA158">
        <f>IF(Inputs!$B$27&lt;&gt;"Ready","PENDING INPUTS",IF(BW158&lt;=0,99,1+IF(AND(K158&gt;0,OR(Inputs!C14&gt;Inputs!C22,AND(Inputs!C14=Inputs!C22,0&lt;8))),1,0)+IF(AND(S158&gt;0,OR(Inputs!C15&gt;Inputs!C22,AND(Inputs!C15=Inputs!C22,1&lt;8))),1,0)+IF(AND(AA158&gt;0,OR(Inputs!C16&gt;Inputs!C22,AND(Inputs!C16=Inputs!C22,2&lt;8))),1,0)+IF(AND(AI158&gt;0,OR(Inputs!C17&gt;Inputs!C22,AND(Inputs!C17=Inputs!C22,3&lt;8))),1,0)+IF(AND(AQ158&gt;0,OR(Inputs!C18&gt;Inputs!C22,AND(Inputs!C18=Inputs!C22,4&lt;8))),1,0)+IF(AND(AY158&gt;0,OR(Inputs!C19&gt;Inputs!C22,AND(Inputs!C19=Inputs!C22,5&lt;8))),1,0)+IF(AND(BG158&gt;0,OR(Inputs!C20&gt;Inputs!C22,AND(Inputs!C20=Inputs!C22,6&lt;8))),1,0)+IF(AND(BO158&gt;0,OR(Inputs!C21&gt;Inputs!C22,AND(Inputs!C21=Inputs!C22,7&lt;8))),1,0)+IF(AND(CE158&gt;0,OR(Inputs!C23&gt;Inputs!C22,AND(Inputs!C23=Inputs!C22,9&lt;8))),1,0)))</f>
        <v>99</v>
      </c>
      <c r="CB158" s="3">
        <f>IF(Inputs!$B$27&lt;&gt;"Ready","PENDING INPUTS",IF(A158&gt;Inputs!$B$6,0,MIN(MAX(0,(BW158+BX158+BY158)-BZ158),MAX(0,C158-D158-(IF(O158&lt;CA158,K158+L158+M158-N158,0)+IF(W158&lt;CA158,S158+T158+U158-V158,0)+IF(AE158&lt;CA158,AA158+AB158+AC158-AD158,0)+IF(AM158&lt;CA158,AI158+AJ158+AK158-AL158,0)+IF(AU158&lt;CA158,AQ158+AR158+AS158-AT158,0)+IF(BC158&lt;CA158,AY158+AZ158+BA158-BB158,0)+IF(BK158&lt;CA158,BG158+BH158+BI158-BJ158,0)+IF(BS158&lt;CA158,BO158+BP158+BQ158-BR158,0)+IF(CA158&lt;CA158,BW158+BX158+BY158-BZ158,0)+IF(CI158&lt;CA158,CE158+CF158+CG158-CH158,0))))))</f>
        <v>0</v>
      </c>
      <c r="CC158" s="3">
        <f>IF(Inputs!$B$27&lt;&gt;"Ready","PENDING INPUTS",MIN((BW158+BX158+BY158),IF(D158&gt;C158,IF(D158=0,0,BZ158*C158/D158),BZ158+CB158)))</f>
        <v>0</v>
      </c>
      <c r="CD158" s="3">
        <f>IF(Inputs!$B$27&lt;&gt;"Ready","PENDING INPUTS",MAX(0,(BW158+BX158+BY158)-CC158))</f>
        <v>0</v>
      </c>
      <c r="CE158" s="3">
        <f>IF(Inputs!$B$27&lt;&gt;"Ready","PENDING INPUTS",CL157)</f>
        <v>0</v>
      </c>
      <c r="CF158" s="3">
        <f>IF(Inputs!$B$27&lt;&gt;"Ready","PENDING INPUTS",IF(A158&lt;=Inputs!$B$6,ROUND(CE158*Inputs!C23/12,2),0))</f>
        <v>0</v>
      </c>
      <c r="CG158" s="3">
        <f>IF(Inputs!$B$27&lt;&gt;"Ready","PENDING INPUTS",IF(AND(A158&lt;=Inputs!$B$6,CE158&gt;0),Inputs!G23,0))</f>
        <v>0</v>
      </c>
      <c r="CH158" s="3">
        <f>IF(Inputs!$B$27&lt;&gt;"Ready","PENDING INPUTS",IF(A158&gt;Inputs!$B$6,0,MIN((CE158+CF158+CG158),IF(Inputs!H23=1,Inputs!D23,MAX(Inputs!F23,ROUND(CE158*Inputs!E23+CF158+CG158,2))))))</f>
        <v>0</v>
      </c>
      <c r="CI158">
        <f>IF(Inputs!$B$27&lt;&gt;"Ready","PENDING INPUTS",IF(CE158&lt;=0,99,1+IF(AND(K158&gt;0,OR(Inputs!C14&gt;Inputs!C23,AND(Inputs!C14=Inputs!C23,0&lt;9))),1,0)+IF(AND(S158&gt;0,OR(Inputs!C15&gt;Inputs!C23,AND(Inputs!C15=Inputs!C23,1&lt;9))),1,0)+IF(AND(AA158&gt;0,OR(Inputs!C16&gt;Inputs!C23,AND(Inputs!C16=Inputs!C23,2&lt;9))),1,0)+IF(AND(AI158&gt;0,OR(Inputs!C17&gt;Inputs!C23,AND(Inputs!C17=Inputs!C23,3&lt;9))),1,0)+IF(AND(AQ158&gt;0,OR(Inputs!C18&gt;Inputs!C23,AND(Inputs!C18=Inputs!C23,4&lt;9))),1,0)+IF(AND(AY158&gt;0,OR(Inputs!C19&gt;Inputs!C23,AND(Inputs!C19=Inputs!C23,5&lt;9))),1,0)+IF(AND(BG158&gt;0,OR(Inputs!C20&gt;Inputs!C23,AND(Inputs!C20=Inputs!C23,6&lt;9))),1,0)+IF(AND(BO158&gt;0,OR(Inputs!C21&gt;Inputs!C23,AND(Inputs!C21=Inputs!C23,7&lt;9))),1,0)+IF(AND(BW158&gt;0,OR(Inputs!C22&gt;Inputs!C23,AND(Inputs!C22=Inputs!C23,8&lt;9))),1,0)))</f>
        <v>99</v>
      </c>
      <c r="CJ158" s="3">
        <f>IF(Inputs!$B$27&lt;&gt;"Ready","PENDING INPUTS",IF(A158&gt;Inputs!$B$6,0,MIN(MAX(0,(CE158+CF158+CG158)-CH158),MAX(0,C158-D158-(IF(O158&lt;CI158,K158+L158+M158-N158,0)+IF(W158&lt;CI158,S158+T158+U158-V158,0)+IF(AE158&lt;CI158,AA158+AB158+AC158-AD158,0)+IF(AM158&lt;CI158,AI158+AJ158+AK158-AL158,0)+IF(AU158&lt;CI158,AQ158+AR158+AS158-AT158,0)+IF(BC158&lt;CI158,AY158+AZ158+BA158-BB158,0)+IF(BK158&lt;CI158,BG158+BH158+BI158-BJ158,0)+IF(BS158&lt;CI158,BO158+BP158+BQ158-BR158,0)+IF(CA158&lt;CI158,BW158+BX158+BY158-BZ158,0)+IF(CI158&lt;CI158,CE158+CF158+CG158-CH158,0))))))</f>
        <v>0</v>
      </c>
      <c r="CK158" s="3">
        <f>IF(Inputs!$B$27&lt;&gt;"Ready","PENDING INPUTS",MIN((CE158+CF158+CG158),IF(D158&gt;C158,IF(D158=0,0,CH158*C158/D158),CH158+CJ158)))</f>
        <v>0</v>
      </c>
      <c r="CL158" s="3">
        <f>IF(Inputs!$B$27&lt;&gt;"Ready","PENDING INPUTS",MAX(0,(CE158+CF158+CG158)-CK158))</f>
        <v>0</v>
      </c>
    </row>
    <row r="159" spans="1:90" ht="27.95" customHeight="1" x14ac:dyDescent="0.25">
      <c r="A159">
        <v>155</v>
      </c>
      <c r="B159" s="13">
        <f>IF(Inputs!$B$27&lt;&gt;"Ready","PENDING INPUTS",EDATE(Inputs!$B$5,A159-1))</f>
        <v>50983</v>
      </c>
      <c r="C159" s="3">
        <f>IF(Inputs!$B$27&lt;&gt;"Ready","PENDING INPUTS",IF(A159&lt;=Inputs!$B$6,MAX(0,Inputs!$B$4+IF(A159=Inputs!$B$7,Inputs!$B$8,0)+IF(A159=Inputs!$B$9,Inputs!$B$10,0)),0))</f>
        <v>0</v>
      </c>
      <c r="D159" s="3">
        <f>IF(Inputs!$B$27&lt;&gt;"Ready","PENDING INPUTS",SUM(N159,V159,AD159,AL159,AT159,BB159,BJ159,BR159,BZ159,CH159))</f>
        <v>0</v>
      </c>
      <c r="E159" s="3">
        <f>IF(Inputs!$B$27&lt;&gt;"Ready","PENDING INPUTS",MAX(0,D159-C159))</f>
        <v>0</v>
      </c>
      <c r="F159" s="3">
        <f>IF(Inputs!$B$27&lt;&gt;"Ready","PENDING INPUTS",SUM(Q159,Y159,AG159,AO159,AW159,BE159,BM159,BU159,CC159,CK159))</f>
        <v>0</v>
      </c>
      <c r="G159" s="3">
        <f>IF(Inputs!$B$27&lt;&gt;"Ready","PENDING INPUTS",SUM(L159,T159,AB159,AJ159,AR159,AZ159,BH159,BP159,BX159,CF159))</f>
        <v>0</v>
      </c>
      <c r="H159" s="3">
        <f>IF(Inputs!$B$27&lt;&gt;"Ready","PENDING INPUTS",SUM(M159,U159,AC159,AK159,AS159,BA159,BI159,BQ159,BY159,CG159))</f>
        <v>0</v>
      </c>
      <c r="I159" s="3">
        <f>IF(Inputs!$B$27&lt;&gt;"Ready","PENDING INPUTS",SUM(R159,Z159,AH159,AP159,AX159,BF159,BN159,BV159,CD159,CL159))</f>
        <v>0</v>
      </c>
      <c r="J159" t="str">
        <f>IF(Inputs!$B$27&lt;&gt;"Ready","PENDING INPUTS",IF(A159&gt;Inputs!$B$6,"Beyond horizon",IF(E159&gt;0.005,"MINIMUM SHORTFALL",IF(I159&lt;0.005,"Paid off","In progress"))))</f>
        <v>Beyond horizon</v>
      </c>
      <c r="K159" s="3">
        <f>IF(Inputs!$B$27&lt;&gt;"Ready","PENDING INPUTS",R158)</f>
        <v>0</v>
      </c>
      <c r="L159" s="3">
        <f>IF(Inputs!$B$27&lt;&gt;"Ready","PENDING INPUTS",IF(A159&lt;=Inputs!$B$6,ROUND(K159*Inputs!C14/12,2),0))</f>
        <v>0</v>
      </c>
      <c r="M159" s="3">
        <f>IF(Inputs!$B$27&lt;&gt;"Ready","PENDING INPUTS",IF(AND(A159&lt;=Inputs!$B$6,K159&gt;0),Inputs!G14,0))</f>
        <v>0</v>
      </c>
      <c r="N159" s="3">
        <f>IF(Inputs!$B$27&lt;&gt;"Ready","PENDING INPUTS",IF(A159&gt;Inputs!$B$6,0,MIN((K159+L159+M159),IF(Inputs!H14=1,Inputs!D14,MAX(Inputs!F14,ROUND(K159*Inputs!E14+L159+M159,2))))))</f>
        <v>0</v>
      </c>
      <c r="O159">
        <f>IF(Inputs!$B$27&lt;&gt;"Ready","PENDING INPUTS",IF(K159&lt;=0,99,1+IF(AND(S159&gt;0,OR(Inputs!C15&gt;Inputs!C14,AND(Inputs!C15=Inputs!C14,1&lt;0))),1,0)+IF(AND(AA159&gt;0,OR(Inputs!C16&gt;Inputs!C14,AND(Inputs!C16=Inputs!C14,2&lt;0))),1,0)+IF(AND(AI159&gt;0,OR(Inputs!C17&gt;Inputs!C14,AND(Inputs!C17=Inputs!C14,3&lt;0))),1,0)+IF(AND(AQ159&gt;0,OR(Inputs!C18&gt;Inputs!C14,AND(Inputs!C18=Inputs!C14,4&lt;0))),1,0)+IF(AND(AY159&gt;0,OR(Inputs!C19&gt;Inputs!C14,AND(Inputs!C19=Inputs!C14,5&lt;0))),1,0)+IF(AND(BG159&gt;0,OR(Inputs!C20&gt;Inputs!C14,AND(Inputs!C20=Inputs!C14,6&lt;0))),1,0)+IF(AND(BO159&gt;0,OR(Inputs!C21&gt;Inputs!C14,AND(Inputs!C21=Inputs!C14,7&lt;0))),1,0)+IF(AND(BW159&gt;0,OR(Inputs!C22&gt;Inputs!C14,AND(Inputs!C22=Inputs!C14,8&lt;0))),1,0)+IF(AND(CE159&gt;0,OR(Inputs!C23&gt;Inputs!C14,AND(Inputs!C23=Inputs!C14,9&lt;0))),1,0)))</f>
        <v>99</v>
      </c>
      <c r="P159" s="3">
        <f>IF(Inputs!$B$27&lt;&gt;"Ready","PENDING INPUTS",IF(A159&gt;Inputs!$B$6,0,MIN(MAX(0,(K159+L159+M159)-N159),MAX(0,C159-D159-(IF(O159&lt;O159,K159+L159+M159-N159,0)+IF(W159&lt;O159,S159+T159+U159-V159,0)+IF(AE159&lt;O159,AA159+AB159+AC159-AD159,0)+IF(AM159&lt;O159,AI159+AJ159+AK159-AL159,0)+IF(AU159&lt;O159,AQ159+AR159+AS159-AT159,0)+IF(BC159&lt;O159,AY159+AZ159+BA159-BB159,0)+IF(BK159&lt;O159,BG159+BH159+BI159-BJ159,0)+IF(BS159&lt;O159,BO159+BP159+BQ159-BR159,0)+IF(CA159&lt;O159,BW159+BX159+BY159-BZ159,0)+IF(CI159&lt;O159,CE159+CF159+CG159-CH159,0))))))</f>
        <v>0</v>
      </c>
      <c r="Q159" s="3">
        <f>IF(Inputs!$B$27&lt;&gt;"Ready","PENDING INPUTS",MIN((K159+L159+M159),IF(D159&gt;C159,IF(D159=0,0,N159*C159/D159),N159+P159)))</f>
        <v>0</v>
      </c>
      <c r="R159" s="3">
        <f>IF(Inputs!$B$27&lt;&gt;"Ready","PENDING INPUTS",MAX(0,(K159+L159+M159)-Q159))</f>
        <v>0</v>
      </c>
      <c r="S159" s="3">
        <f>IF(Inputs!$B$27&lt;&gt;"Ready","PENDING INPUTS",Z158)</f>
        <v>0</v>
      </c>
      <c r="T159" s="3">
        <f>IF(Inputs!$B$27&lt;&gt;"Ready","PENDING INPUTS",IF(A159&lt;=Inputs!$B$6,ROUND(S159*Inputs!C15/12,2),0))</f>
        <v>0</v>
      </c>
      <c r="U159" s="3">
        <f>IF(Inputs!$B$27&lt;&gt;"Ready","PENDING INPUTS",IF(AND(A159&lt;=Inputs!$B$6,S159&gt;0),Inputs!G15,0))</f>
        <v>0</v>
      </c>
      <c r="V159" s="3">
        <f>IF(Inputs!$B$27&lt;&gt;"Ready","PENDING INPUTS",IF(A159&gt;Inputs!$B$6,0,MIN((S159+T159+U159),IF(Inputs!H15=1,Inputs!D15,MAX(Inputs!F15,ROUND(S159*Inputs!E15+T159+U159,2))))))</f>
        <v>0</v>
      </c>
      <c r="W159">
        <f>IF(Inputs!$B$27&lt;&gt;"Ready","PENDING INPUTS",IF(S159&lt;=0,99,1+IF(AND(K159&gt;0,OR(Inputs!C14&gt;Inputs!C15,AND(Inputs!C14=Inputs!C15,0&lt;1))),1,0)+IF(AND(AA159&gt;0,OR(Inputs!C16&gt;Inputs!C15,AND(Inputs!C16=Inputs!C15,2&lt;1))),1,0)+IF(AND(AI159&gt;0,OR(Inputs!C17&gt;Inputs!C15,AND(Inputs!C17=Inputs!C15,3&lt;1))),1,0)+IF(AND(AQ159&gt;0,OR(Inputs!C18&gt;Inputs!C15,AND(Inputs!C18=Inputs!C15,4&lt;1))),1,0)+IF(AND(AY159&gt;0,OR(Inputs!C19&gt;Inputs!C15,AND(Inputs!C19=Inputs!C15,5&lt;1))),1,0)+IF(AND(BG159&gt;0,OR(Inputs!C20&gt;Inputs!C15,AND(Inputs!C20=Inputs!C15,6&lt;1))),1,0)+IF(AND(BO159&gt;0,OR(Inputs!C21&gt;Inputs!C15,AND(Inputs!C21=Inputs!C15,7&lt;1))),1,0)+IF(AND(BW159&gt;0,OR(Inputs!C22&gt;Inputs!C15,AND(Inputs!C22=Inputs!C15,8&lt;1))),1,0)+IF(AND(CE159&gt;0,OR(Inputs!C23&gt;Inputs!C15,AND(Inputs!C23=Inputs!C15,9&lt;1))),1,0)))</f>
        <v>99</v>
      </c>
      <c r="X159" s="3">
        <f>IF(Inputs!$B$27&lt;&gt;"Ready","PENDING INPUTS",IF(A159&gt;Inputs!$B$6,0,MIN(MAX(0,(S159+T159+U159)-V159),MAX(0,C159-D159-(IF(O159&lt;W159,K159+L159+M159-N159,0)+IF(W159&lt;W159,S159+T159+U159-V159,0)+IF(AE159&lt;W159,AA159+AB159+AC159-AD159,0)+IF(AM159&lt;W159,AI159+AJ159+AK159-AL159,0)+IF(AU159&lt;W159,AQ159+AR159+AS159-AT159,0)+IF(BC159&lt;W159,AY159+AZ159+BA159-BB159,0)+IF(BK159&lt;W159,BG159+BH159+BI159-BJ159,0)+IF(BS159&lt;W159,BO159+BP159+BQ159-BR159,0)+IF(CA159&lt;W159,BW159+BX159+BY159-BZ159,0)+IF(CI159&lt;W159,CE159+CF159+CG159-CH159,0))))))</f>
        <v>0</v>
      </c>
      <c r="Y159" s="3">
        <f>IF(Inputs!$B$27&lt;&gt;"Ready","PENDING INPUTS",MIN((S159+T159+U159),IF(D159&gt;C159,IF(D159=0,0,V159*C159/D159),V159+X159)))</f>
        <v>0</v>
      </c>
      <c r="Z159" s="3">
        <f>IF(Inputs!$B$27&lt;&gt;"Ready","PENDING INPUTS",MAX(0,(S159+T159+U159)-Y159))</f>
        <v>0</v>
      </c>
      <c r="AA159" s="3">
        <f>IF(Inputs!$B$27&lt;&gt;"Ready","PENDING INPUTS",AH158)</f>
        <v>0</v>
      </c>
      <c r="AB159" s="3">
        <f>IF(Inputs!$B$27&lt;&gt;"Ready","PENDING INPUTS",IF(A159&lt;=Inputs!$B$6,ROUND(AA159*Inputs!C16/12,2),0))</f>
        <v>0</v>
      </c>
      <c r="AC159" s="3">
        <f>IF(Inputs!$B$27&lt;&gt;"Ready","PENDING INPUTS",IF(AND(A159&lt;=Inputs!$B$6,AA159&gt;0),Inputs!G16,0))</f>
        <v>0</v>
      </c>
      <c r="AD159" s="3">
        <f>IF(Inputs!$B$27&lt;&gt;"Ready","PENDING INPUTS",IF(A159&gt;Inputs!$B$6,0,MIN((AA159+AB159+AC159),IF(Inputs!H16=1,Inputs!D16,MAX(Inputs!F16,ROUND(AA159*Inputs!E16+AB159+AC159,2))))))</f>
        <v>0</v>
      </c>
      <c r="AE159">
        <f>IF(Inputs!$B$27&lt;&gt;"Ready","PENDING INPUTS",IF(AA159&lt;=0,99,1+IF(AND(K159&gt;0,OR(Inputs!C14&gt;Inputs!C16,AND(Inputs!C14=Inputs!C16,0&lt;2))),1,0)+IF(AND(S159&gt;0,OR(Inputs!C15&gt;Inputs!C16,AND(Inputs!C15=Inputs!C16,1&lt;2))),1,0)+IF(AND(AI159&gt;0,OR(Inputs!C17&gt;Inputs!C16,AND(Inputs!C17=Inputs!C16,3&lt;2))),1,0)+IF(AND(AQ159&gt;0,OR(Inputs!C18&gt;Inputs!C16,AND(Inputs!C18=Inputs!C16,4&lt;2))),1,0)+IF(AND(AY159&gt;0,OR(Inputs!C19&gt;Inputs!C16,AND(Inputs!C19=Inputs!C16,5&lt;2))),1,0)+IF(AND(BG159&gt;0,OR(Inputs!C20&gt;Inputs!C16,AND(Inputs!C20=Inputs!C16,6&lt;2))),1,0)+IF(AND(BO159&gt;0,OR(Inputs!C21&gt;Inputs!C16,AND(Inputs!C21=Inputs!C16,7&lt;2))),1,0)+IF(AND(BW159&gt;0,OR(Inputs!C22&gt;Inputs!C16,AND(Inputs!C22=Inputs!C16,8&lt;2))),1,0)+IF(AND(CE159&gt;0,OR(Inputs!C23&gt;Inputs!C16,AND(Inputs!C23=Inputs!C16,9&lt;2))),1,0)))</f>
        <v>99</v>
      </c>
      <c r="AF159" s="3">
        <f>IF(Inputs!$B$27&lt;&gt;"Ready","PENDING INPUTS",IF(A159&gt;Inputs!$B$6,0,MIN(MAX(0,(AA159+AB159+AC159)-AD159),MAX(0,C159-D159-(IF(O159&lt;AE159,K159+L159+M159-N159,0)+IF(W159&lt;AE159,S159+T159+U159-V159,0)+IF(AE159&lt;AE159,AA159+AB159+AC159-AD159,0)+IF(AM159&lt;AE159,AI159+AJ159+AK159-AL159,0)+IF(AU159&lt;AE159,AQ159+AR159+AS159-AT159,0)+IF(BC159&lt;AE159,AY159+AZ159+BA159-BB159,0)+IF(BK159&lt;AE159,BG159+BH159+BI159-BJ159,0)+IF(BS159&lt;AE159,BO159+BP159+BQ159-BR159,0)+IF(CA159&lt;AE159,BW159+BX159+BY159-BZ159,0)+IF(CI159&lt;AE159,CE159+CF159+CG159-CH159,0))))))</f>
        <v>0</v>
      </c>
      <c r="AG159" s="3">
        <f>IF(Inputs!$B$27&lt;&gt;"Ready","PENDING INPUTS",MIN((AA159+AB159+AC159),IF(D159&gt;C159,IF(D159=0,0,AD159*C159/D159),AD159+AF159)))</f>
        <v>0</v>
      </c>
      <c r="AH159" s="3">
        <f>IF(Inputs!$B$27&lt;&gt;"Ready","PENDING INPUTS",MAX(0,(AA159+AB159+AC159)-AG159))</f>
        <v>0</v>
      </c>
      <c r="AI159" s="3">
        <f>IF(Inputs!$B$27&lt;&gt;"Ready","PENDING INPUTS",AP158)</f>
        <v>0</v>
      </c>
      <c r="AJ159" s="3">
        <f>IF(Inputs!$B$27&lt;&gt;"Ready","PENDING INPUTS",IF(A159&lt;=Inputs!$B$6,ROUND(AI159*Inputs!C17/12,2),0))</f>
        <v>0</v>
      </c>
      <c r="AK159" s="3">
        <f>IF(Inputs!$B$27&lt;&gt;"Ready","PENDING INPUTS",IF(AND(A159&lt;=Inputs!$B$6,AI159&gt;0),Inputs!G17,0))</f>
        <v>0</v>
      </c>
      <c r="AL159" s="3">
        <f>IF(Inputs!$B$27&lt;&gt;"Ready","PENDING INPUTS",IF(A159&gt;Inputs!$B$6,0,MIN((AI159+AJ159+AK159),IF(Inputs!H17=1,Inputs!D17,MAX(Inputs!F17,ROUND(AI159*Inputs!E17+AJ159+AK159,2))))))</f>
        <v>0</v>
      </c>
      <c r="AM159">
        <f>IF(Inputs!$B$27&lt;&gt;"Ready","PENDING INPUTS",IF(AI159&lt;=0,99,1+IF(AND(K159&gt;0,OR(Inputs!C14&gt;Inputs!C17,AND(Inputs!C14=Inputs!C17,0&lt;3))),1,0)+IF(AND(S159&gt;0,OR(Inputs!C15&gt;Inputs!C17,AND(Inputs!C15=Inputs!C17,1&lt;3))),1,0)+IF(AND(AA159&gt;0,OR(Inputs!C16&gt;Inputs!C17,AND(Inputs!C16=Inputs!C17,2&lt;3))),1,0)+IF(AND(AQ159&gt;0,OR(Inputs!C18&gt;Inputs!C17,AND(Inputs!C18=Inputs!C17,4&lt;3))),1,0)+IF(AND(AY159&gt;0,OR(Inputs!C19&gt;Inputs!C17,AND(Inputs!C19=Inputs!C17,5&lt;3))),1,0)+IF(AND(BG159&gt;0,OR(Inputs!C20&gt;Inputs!C17,AND(Inputs!C20=Inputs!C17,6&lt;3))),1,0)+IF(AND(BO159&gt;0,OR(Inputs!C21&gt;Inputs!C17,AND(Inputs!C21=Inputs!C17,7&lt;3))),1,0)+IF(AND(BW159&gt;0,OR(Inputs!C22&gt;Inputs!C17,AND(Inputs!C22=Inputs!C17,8&lt;3))),1,0)+IF(AND(CE159&gt;0,OR(Inputs!C23&gt;Inputs!C17,AND(Inputs!C23=Inputs!C17,9&lt;3))),1,0)))</f>
        <v>99</v>
      </c>
      <c r="AN159" s="3">
        <f>IF(Inputs!$B$27&lt;&gt;"Ready","PENDING INPUTS",IF(A159&gt;Inputs!$B$6,0,MIN(MAX(0,(AI159+AJ159+AK159)-AL159),MAX(0,C159-D159-(IF(O159&lt;AM159,K159+L159+M159-N159,0)+IF(W159&lt;AM159,S159+T159+U159-V159,0)+IF(AE159&lt;AM159,AA159+AB159+AC159-AD159,0)+IF(AM159&lt;AM159,AI159+AJ159+AK159-AL159,0)+IF(AU159&lt;AM159,AQ159+AR159+AS159-AT159,0)+IF(BC159&lt;AM159,AY159+AZ159+BA159-BB159,0)+IF(BK159&lt;AM159,BG159+BH159+BI159-BJ159,0)+IF(BS159&lt;AM159,BO159+BP159+BQ159-BR159,0)+IF(CA159&lt;AM159,BW159+BX159+BY159-BZ159,0)+IF(CI159&lt;AM159,CE159+CF159+CG159-CH159,0))))))</f>
        <v>0</v>
      </c>
      <c r="AO159" s="3">
        <f>IF(Inputs!$B$27&lt;&gt;"Ready","PENDING INPUTS",MIN((AI159+AJ159+AK159),IF(D159&gt;C159,IF(D159=0,0,AL159*C159/D159),AL159+AN159)))</f>
        <v>0</v>
      </c>
      <c r="AP159" s="3">
        <f>IF(Inputs!$B$27&lt;&gt;"Ready","PENDING INPUTS",MAX(0,(AI159+AJ159+AK159)-AO159))</f>
        <v>0</v>
      </c>
      <c r="AQ159" s="3">
        <f>IF(Inputs!$B$27&lt;&gt;"Ready","PENDING INPUTS",AX158)</f>
        <v>0</v>
      </c>
      <c r="AR159" s="3">
        <f>IF(Inputs!$B$27&lt;&gt;"Ready","PENDING INPUTS",IF(A159&lt;=Inputs!$B$6,ROUND(AQ159*Inputs!C18/12,2),0))</f>
        <v>0</v>
      </c>
      <c r="AS159" s="3">
        <f>IF(Inputs!$B$27&lt;&gt;"Ready","PENDING INPUTS",IF(AND(A159&lt;=Inputs!$B$6,AQ159&gt;0),Inputs!G18,0))</f>
        <v>0</v>
      </c>
      <c r="AT159" s="3">
        <f>IF(Inputs!$B$27&lt;&gt;"Ready","PENDING INPUTS",IF(A159&gt;Inputs!$B$6,0,MIN((AQ159+AR159+AS159),IF(Inputs!H18=1,Inputs!D18,MAX(Inputs!F18,ROUND(AQ159*Inputs!E18+AR159+AS159,2))))))</f>
        <v>0</v>
      </c>
      <c r="AU159">
        <f>IF(Inputs!$B$27&lt;&gt;"Ready","PENDING INPUTS",IF(AQ159&lt;=0,99,1+IF(AND(K159&gt;0,OR(Inputs!C14&gt;Inputs!C18,AND(Inputs!C14=Inputs!C18,0&lt;4))),1,0)+IF(AND(S159&gt;0,OR(Inputs!C15&gt;Inputs!C18,AND(Inputs!C15=Inputs!C18,1&lt;4))),1,0)+IF(AND(AA159&gt;0,OR(Inputs!C16&gt;Inputs!C18,AND(Inputs!C16=Inputs!C18,2&lt;4))),1,0)+IF(AND(AI159&gt;0,OR(Inputs!C17&gt;Inputs!C18,AND(Inputs!C17=Inputs!C18,3&lt;4))),1,0)+IF(AND(AY159&gt;0,OR(Inputs!C19&gt;Inputs!C18,AND(Inputs!C19=Inputs!C18,5&lt;4))),1,0)+IF(AND(BG159&gt;0,OR(Inputs!C20&gt;Inputs!C18,AND(Inputs!C20=Inputs!C18,6&lt;4))),1,0)+IF(AND(BO159&gt;0,OR(Inputs!C21&gt;Inputs!C18,AND(Inputs!C21=Inputs!C18,7&lt;4))),1,0)+IF(AND(BW159&gt;0,OR(Inputs!C22&gt;Inputs!C18,AND(Inputs!C22=Inputs!C18,8&lt;4))),1,0)+IF(AND(CE159&gt;0,OR(Inputs!C23&gt;Inputs!C18,AND(Inputs!C23=Inputs!C18,9&lt;4))),1,0)))</f>
        <v>99</v>
      </c>
      <c r="AV159" s="3">
        <f>IF(Inputs!$B$27&lt;&gt;"Ready","PENDING INPUTS",IF(A159&gt;Inputs!$B$6,0,MIN(MAX(0,(AQ159+AR159+AS159)-AT159),MAX(0,C159-D159-(IF(O159&lt;AU159,K159+L159+M159-N159,0)+IF(W159&lt;AU159,S159+T159+U159-V159,0)+IF(AE159&lt;AU159,AA159+AB159+AC159-AD159,0)+IF(AM159&lt;AU159,AI159+AJ159+AK159-AL159,0)+IF(AU159&lt;AU159,AQ159+AR159+AS159-AT159,0)+IF(BC159&lt;AU159,AY159+AZ159+BA159-BB159,0)+IF(BK159&lt;AU159,BG159+BH159+BI159-BJ159,0)+IF(BS159&lt;AU159,BO159+BP159+BQ159-BR159,0)+IF(CA159&lt;AU159,BW159+BX159+BY159-BZ159,0)+IF(CI159&lt;AU159,CE159+CF159+CG159-CH159,0))))))</f>
        <v>0</v>
      </c>
      <c r="AW159" s="3">
        <f>IF(Inputs!$B$27&lt;&gt;"Ready","PENDING INPUTS",MIN((AQ159+AR159+AS159),IF(D159&gt;C159,IF(D159=0,0,AT159*C159/D159),AT159+AV159)))</f>
        <v>0</v>
      </c>
      <c r="AX159" s="3">
        <f>IF(Inputs!$B$27&lt;&gt;"Ready","PENDING INPUTS",MAX(0,(AQ159+AR159+AS159)-AW159))</f>
        <v>0</v>
      </c>
      <c r="AY159" s="3">
        <f>IF(Inputs!$B$27&lt;&gt;"Ready","PENDING INPUTS",BF158)</f>
        <v>0</v>
      </c>
      <c r="AZ159" s="3">
        <f>IF(Inputs!$B$27&lt;&gt;"Ready","PENDING INPUTS",IF(A159&lt;=Inputs!$B$6,ROUND(AY159*Inputs!C19/12,2),0))</f>
        <v>0</v>
      </c>
      <c r="BA159" s="3">
        <f>IF(Inputs!$B$27&lt;&gt;"Ready","PENDING INPUTS",IF(AND(A159&lt;=Inputs!$B$6,AY159&gt;0),Inputs!G19,0))</f>
        <v>0</v>
      </c>
      <c r="BB159" s="3">
        <f>IF(Inputs!$B$27&lt;&gt;"Ready","PENDING INPUTS",IF(A159&gt;Inputs!$B$6,0,MIN((AY159+AZ159+BA159),IF(Inputs!H19=1,Inputs!D19,MAX(Inputs!F19,ROUND(AY159*Inputs!E19+AZ159+BA159,2))))))</f>
        <v>0</v>
      </c>
      <c r="BC159">
        <f>IF(Inputs!$B$27&lt;&gt;"Ready","PENDING INPUTS",IF(AY159&lt;=0,99,1+IF(AND(K159&gt;0,OR(Inputs!C14&gt;Inputs!C19,AND(Inputs!C14=Inputs!C19,0&lt;5))),1,0)+IF(AND(S159&gt;0,OR(Inputs!C15&gt;Inputs!C19,AND(Inputs!C15=Inputs!C19,1&lt;5))),1,0)+IF(AND(AA159&gt;0,OR(Inputs!C16&gt;Inputs!C19,AND(Inputs!C16=Inputs!C19,2&lt;5))),1,0)+IF(AND(AI159&gt;0,OR(Inputs!C17&gt;Inputs!C19,AND(Inputs!C17=Inputs!C19,3&lt;5))),1,0)+IF(AND(AQ159&gt;0,OR(Inputs!C18&gt;Inputs!C19,AND(Inputs!C18=Inputs!C19,4&lt;5))),1,0)+IF(AND(BG159&gt;0,OR(Inputs!C20&gt;Inputs!C19,AND(Inputs!C20=Inputs!C19,6&lt;5))),1,0)+IF(AND(BO159&gt;0,OR(Inputs!C21&gt;Inputs!C19,AND(Inputs!C21=Inputs!C19,7&lt;5))),1,0)+IF(AND(BW159&gt;0,OR(Inputs!C22&gt;Inputs!C19,AND(Inputs!C22=Inputs!C19,8&lt;5))),1,0)+IF(AND(CE159&gt;0,OR(Inputs!C23&gt;Inputs!C19,AND(Inputs!C23=Inputs!C19,9&lt;5))),1,0)))</f>
        <v>99</v>
      </c>
      <c r="BD159" s="3">
        <f>IF(Inputs!$B$27&lt;&gt;"Ready","PENDING INPUTS",IF(A159&gt;Inputs!$B$6,0,MIN(MAX(0,(AY159+AZ159+BA159)-BB159),MAX(0,C159-D159-(IF(O159&lt;BC159,K159+L159+M159-N159,0)+IF(W159&lt;BC159,S159+T159+U159-V159,0)+IF(AE159&lt;BC159,AA159+AB159+AC159-AD159,0)+IF(AM159&lt;BC159,AI159+AJ159+AK159-AL159,0)+IF(AU159&lt;BC159,AQ159+AR159+AS159-AT159,0)+IF(BC159&lt;BC159,AY159+AZ159+BA159-BB159,0)+IF(BK159&lt;BC159,BG159+BH159+BI159-BJ159,0)+IF(BS159&lt;BC159,BO159+BP159+BQ159-BR159,0)+IF(CA159&lt;BC159,BW159+BX159+BY159-BZ159,0)+IF(CI159&lt;BC159,CE159+CF159+CG159-CH159,0))))))</f>
        <v>0</v>
      </c>
      <c r="BE159" s="3">
        <f>IF(Inputs!$B$27&lt;&gt;"Ready","PENDING INPUTS",MIN((AY159+AZ159+BA159),IF(D159&gt;C159,IF(D159=0,0,BB159*C159/D159),BB159+BD159)))</f>
        <v>0</v>
      </c>
      <c r="BF159" s="3">
        <f>IF(Inputs!$B$27&lt;&gt;"Ready","PENDING INPUTS",MAX(0,(AY159+AZ159+BA159)-BE159))</f>
        <v>0</v>
      </c>
      <c r="BG159" s="3">
        <f>IF(Inputs!$B$27&lt;&gt;"Ready","PENDING INPUTS",BN158)</f>
        <v>0</v>
      </c>
      <c r="BH159" s="3">
        <f>IF(Inputs!$B$27&lt;&gt;"Ready","PENDING INPUTS",IF(A159&lt;=Inputs!$B$6,ROUND(BG159*Inputs!C20/12,2),0))</f>
        <v>0</v>
      </c>
      <c r="BI159" s="3">
        <f>IF(Inputs!$B$27&lt;&gt;"Ready","PENDING INPUTS",IF(AND(A159&lt;=Inputs!$B$6,BG159&gt;0),Inputs!G20,0))</f>
        <v>0</v>
      </c>
      <c r="BJ159" s="3">
        <f>IF(Inputs!$B$27&lt;&gt;"Ready","PENDING INPUTS",IF(A159&gt;Inputs!$B$6,0,MIN((BG159+BH159+BI159),IF(Inputs!H20=1,Inputs!D20,MAX(Inputs!F20,ROUND(BG159*Inputs!E20+BH159+BI159,2))))))</f>
        <v>0</v>
      </c>
      <c r="BK159">
        <f>IF(Inputs!$B$27&lt;&gt;"Ready","PENDING INPUTS",IF(BG159&lt;=0,99,1+IF(AND(K159&gt;0,OR(Inputs!C14&gt;Inputs!C20,AND(Inputs!C14=Inputs!C20,0&lt;6))),1,0)+IF(AND(S159&gt;0,OR(Inputs!C15&gt;Inputs!C20,AND(Inputs!C15=Inputs!C20,1&lt;6))),1,0)+IF(AND(AA159&gt;0,OR(Inputs!C16&gt;Inputs!C20,AND(Inputs!C16=Inputs!C20,2&lt;6))),1,0)+IF(AND(AI159&gt;0,OR(Inputs!C17&gt;Inputs!C20,AND(Inputs!C17=Inputs!C20,3&lt;6))),1,0)+IF(AND(AQ159&gt;0,OR(Inputs!C18&gt;Inputs!C20,AND(Inputs!C18=Inputs!C20,4&lt;6))),1,0)+IF(AND(AY159&gt;0,OR(Inputs!C19&gt;Inputs!C20,AND(Inputs!C19=Inputs!C20,5&lt;6))),1,0)+IF(AND(BO159&gt;0,OR(Inputs!C21&gt;Inputs!C20,AND(Inputs!C21=Inputs!C20,7&lt;6))),1,0)+IF(AND(BW159&gt;0,OR(Inputs!C22&gt;Inputs!C20,AND(Inputs!C22=Inputs!C20,8&lt;6))),1,0)+IF(AND(CE159&gt;0,OR(Inputs!C23&gt;Inputs!C20,AND(Inputs!C23=Inputs!C20,9&lt;6))),1,0)))</f>
        <v>99</v>
      </c>
      <c r="BL159" s="3">
        <f>IF(Inputs!$B$27&lt;&gt;"Ready","PENDING INPUTS",IF(A159&gt;Inputs!$B$6,0,MIN(MAX(0,(BG159+BH159+BI159)-BJ159),MAX(0,C159-D159-(IF(O159&lt;BK159,K159+L159+M159-N159,0)+IF(W159&lt;BK159,S159+T159+U159-V159,0)+IF(AE159&lt;BK159,AA159+AB159+AC159-AD159,0)+IF(AM159&lt;BK159,AI159+AJ159+AK159-AL159,0)+IF(AU159&lt;BK159,AQ159+AR159+AS159-AT159,0)+IF(BC159&lt;BK159,AY159+AZ159+BA159-BB159,0)+IF(BK159&lt;BK159,BG159+BH159+BI159-BJ159,0)+IF(BS159&lt;BK159,BO159+BP159+BQ159-BR159,0)+IF(CA159&lt;BK159,BW159+BX159+BY159-BZ159,0)+IF(CI159&lt;BK159,CE159+CF159+CG159-CH159,0))))))</f>
        <v>0</v>
      </c>
      <c r="BM159" s="3">
        <f>IF(Inputs!$B$27&lt;&gt;"Ready","PENDING INPUTS",MIN((BG159+BH159+BI159),IF(D159&gt;C159,IF(D159=0,0,BJ159*C159/D159),BJ159+BL159)))</f>
        <v>0</v>
      </c>
      <c r="BN159" s="3">
        <f>IF(Inputs!$B$27&lt;&gt;"Ready","PENDING INPUTS",MAX(0,(BG159+BH159+BI159)-BM159))</f>
        <v>0</v>
      </c>
      <c r="BO159" s="3">
        <f>IF(Inputs!$B$27&lt;&gt;"Ready","PENDING INPUTS",BV158)</f>
        <v>0</v>
      </c>
      <c r="BP159" s="3">
        <f>IF(Inputs!$B$27&lt;&gt;"Ready","PENDING INPUTS",IF(A159&lt;=Inputs!$B$6,ROUND(BO159*Inputs!C21/12,2),0))</f>
        <v>0</v>
      </c>
      <c r="BQ159" s="3">
        <f>IF(Inputs!$B$27&lt;&gt;"Ready","PENDING INPUTS",IF(AND(A159&lt;=Inputs!$B$6,BO159&gt;0),Inputs!G21,0))</f>
        <v>0</v>
      </c>
      <c r="BR159" s="3">
        <f>IF(Inputs!$B$27&lt;&gt;"Ready","PENDING INPUTS",IF(A159&gt;Inputs!$B$6,0,MIN((BO159+BP159+BQ159),IF(Inputs!H21=1,Inputs!D21,MAX(Inputs!F21,ROUND(BO159*Inputs!E21+BP159+BQ159,2))))))</f>
        <v>0</v>
      </c>
      <c r="BS159">
        <f>IF(Inputs!$B$27&lt;&gt;"Ready","PENDING INPUTS",IF(BO159&lt;=0,99,1+IF(AND(K159&gt;0,OR(Inputs!C14&gt;Inputs!C21,AND(Inputs!C14=Inputs!C21,0&lt;7))),1,0)+IF(AND(S159&gt;0,OR(Inputs!C15&gt;Inputs!C21,AND(Inputs!C15=Inputs!C21,1&lt;7))),1,0)+IF(AND(AA159&gt;0,OR(Inputs!C16&gt;Inputs!C21,AND(Inputs!C16=Inputs!C21,2&lt;7))),1,0)+IF(AND(AI159&gt;0,OR(Inputs!C17&gt;Inputs!C21,AND(Inputs!C17=Inputs!C21,3&lt;7))),1,0)+IF(AND(AQ159&gt;0,OR(Inputs!C18&gt;Inputs!C21,AND(Inputs!C18=Inputs!C21,4&lt;7))),1,0)+IF(AND(AY159&gt;0,OR(Inputs!C19&gt;Inputs!C21,AND(Inputs!C19=Inputs!C21,5&lt;7))),1,0)+IF(AND(BG159&gt;0,OR(Inputs!C20&gt;Inputs!C21,AND(Inputs!C20=Inputs!C21,6&lt;7))),1,0)+IF(AND(BW159&gt;0,OR(Inputs!C22&gt;Inputs!C21,AND(Inputs!C22=Inputs!C21,8&lt;7))),1,0)+IF(AND(CE159&gt;0,OR(Inputs!C23&gt;Inputs!C21,AND(Inputs!C23=Inputs!C21,9&lt;7))),1,0)))</f>
        <v>99</v>
      </c>
      <c r="BT159" s="3">
        <f>IF(Inputs!$B$27&lt;&gt;"Ready","PENDING INPUTS",IF(A159&gt;Inputs!$B$6,0,MIN(MAX(0,(BO159+BP159+BQ159)-BR159),MAX(0,C159-D159-(IF(O159&lt;BS159,K159+L159+M159-N159,0)+IF(W159&lt;BS159,S159+T159+U159-V159,0)+IF(AE159&lt;BS159,AA159+AB159+AC159-AD159,0)+IF(AM159&lt;BS159,AI159+AJ159+AK159-AL159,0)+IF(AU159&lt;BS159,AQ159+AR159+AS159-AT159,0)+IF(BC159&lt;BS159,AY159+AZ159+BA159-BB159,0)+IF(BK159&lt;BS159,BG159+BH159+BI159-BJ159,0)+IF(BS159&lt;BS159,BO159+BP159+BQ159-BR159,0)+IF(CA159&lt;BS159,BW159+BX159+BY159-BZ159,0)+IF(CI159&lt;BS159,CE159+CF159+CG159-CH159,0))))))</f>
        <v>0</v>
      </c>
      <c r="BU159" s="3">
        <f>IF(Inputs!$B$27&lt;&gt;"Ready","PENDING INPUTS",MIN((BO159+BP159+BQ159),IF(D159&gt;C159,IF(D159=0,0,BR159*C159/D159),BR159+BT159)))</f>
        <v>0</v>
      </c>
      <c r="BV159" s="3">
        <f>IF(Inputs!$B$27&lt;&gt;"Ready","PENDING INPUTS",MAX(0,(BO159+BP159+BQ159)-BU159))</f>
        <v>0</v>
      </c>
      <c r="BW159" s="3">
        <f>IF(Inputs!$B$27&lt;&gt;"Ready","PENDING INPUTS",CD158)</f>
        <v>0</v>
      </c>
      <c r="BX159" s="3">
        <f>IF(Inputs!$B$27&lt;&gt;"Ready","PENDING INPUTS",IF(A159&lt;=Inputs!$B$6,ROUND(BW159*Inputs!C22/12,2),0))</f>
        <v>0</v>
      </c>
      <c r="BY159" s="3">
        <f>IF(Inputs!$B$27&lt;&gt;"Ready","PENDING INPUTS",IF(AND(A159&lt;=Inputs!$B$6,BW159&gt;0),Inputs!G22,0))</f>
        <v>0</v>
      </c>
      <c r="BZ159" s="3">
        <f>IF(Inputs!$B$27&lt;&gt;"Ready","PENDING INPUTS",IF(A159&gt;Inputs!$B$6,0,MIN((BW159+BX159+BY159),IF(Inputs!H22=1,Inputs!D22,MAX(Inputs!F22,ROUND(BW159*Inputs!E22+BX159+BY159,2))))))</f>
        <v>0</v>
      </c>
      <c r="CA159">
        <f>IF(Inputs!$B$27&lt;&gt;"Ready","PENDING INPUTS",IF(BW159&lt;=0,99,1+IF(AND(K159&gt;0,OR(Inputs!C14&gt;Inputs!C22,AND(Inputs!C14=Inputs!C22,0&lt;8))),1,0)+IF(AND(S159&gt;0,OR(Inputs!C15&gt;Inputs!C22,AND(Inputs!C15=Inputs!C22,1&lt;8))),1,0)+IF(AND(AA159&gt;0,OR(Inputs!C16&gt;Inputs!C22,AND(Inputs!C16=Inputs!C22,2&lt;8))),1,0)+IF(AND(AI159&gt;0,OR(Inputs!C17&gt;Inputs!C22,AND(Inputs!C17=Inputs!C22,3&lt;8))),1,0)+IF(AND(AQ159&gt;0,OR(Inputs!C18&gt;Inputs!C22,AND(Inputs!C18=Inputs!C22,4&lt;8))),1,0)+IF(AND(AY159&gt;0,OR(Inputs!C19&gt;Inputs!C22,AND(Inputs!C19=Inputs!C22,5&lt;8))),1,0)+IF(AND(BG159&gt;0,OR(Inputs!C20&gt;Inputs!C22,AND(Inputs!C20=Inputs!C22,6&lt;8))),1,0)+IF(AND(BO159&gt;0,OR(Inputs!C21&gt;Inputs!C22,AND(Inputs!C21=Inputs!C22,7&lt;8))),1,0)+IF(AND(CE159&gt;0,OR(Inputs!C23&gt;Inputs!C22,AND(Inputs!C23=Inputs!C22,9&lt;8))),1,0)))</f>
        <v>99</v>
      </c>
      <c r="CB159" s="3">
        <f>IF(Inputs!$B$27&lt;&gt;"Ready","PENDING INPUTS",IF(A159&gt;Inputs!$B$6,0,MIN(MAX(0,(BW159+BX159+BY159)-BZ159),MAX(0,C159-D159-(IF(O159&lt;CA159,K159+L159+M159-N159,0)+IF(W159&lt;CA159,S159+T159+U159-V159,0)+IF(AE159&lt;CA159,AA159+AB159+AC159-AD159,0)+IF(AM159&lt;CA159,AI159+AJ159+AK159-AL159,0)+IF(AU159&lt;CA159,AQ159+AR159+AS159-AT159,0)+IF(BC159&lt;CA159,AY159+AZ159+BA159-BB159,0)+IF(BK159&lt;CA159,BG159+BH159+BI159-BJ159,0)+IF(BS159&lt;CA159,BO159+BP159+BQ159-BR159,0)+IF(CA159&lt;CA159,BW159+BX159+BY159-BZ159,0)+IF(CI159&lt;CA159,CE159+CF159+CG159-CH159,0))))))</f>
        <v>0</v>
      </c>
      <c r="CC159" s="3">
        <f>IF(Inputs!$B$27&lt;&gt;"Ready","PENDING INPUTS",MIN((BW159+BX159+BY159),IF(D159&gt;C159,IF(D159=0,0,BZ159*C159/D159),BZ159+CB159)))</f>
        <v>0</v>
      </c>
      <c r="CD159" s="3">
        <f>IF(Inputs!$B$27&lt;&gt;"Ready","PENDING INPUTS",MAX(0,(BW159+BX159+BY159)-CC159))</f>
        <v>0</v>
      </c>
      <c r="CE159" s="3">
        <f>IF(Inputs!$B$27&lt;&gt;"Ready","PENDING INPUTS",CL158)</f>
        <v>0</v>
      </c>
      <c r="CF159" s="3">
        <f>IF(Inputs!$B$27&lt;&gt;"Ready","PENDING INPUTS",IF(A159&lt;=Inputs!$B$6,ROUND(CE159*Inputs!C23/12,2),0))</f>
        <v>0</v>
      </c>
      <c r="CG159" s="3">
        <f>IF(Inputs!$B$27&lt;&gt;"Ready","PENDING INPUTS",IF(AND(A159&lt;=Inputs!$B$6,CE159&gt;0),Inputs!G23,0))</f>
        <v>0</v>
      </c>
      <c r="CH159" s="3">
        <f>IF(Inputs!$B$27&lt;&gt;"Ready","PENDING INPUTS",IF(A159&gt;Inputs!$B$6,0,MIN((CE159+CF159+CG159),IF(Inputs!H23=1,Inputs!D23,MAX(Inputs!F23,ROUND(CE159*Inputs!E23+CF159+CG159,2))))))</f>
        <v>0</v>
      </c>
      <c r="CI159">
        <f>IF(Inputs!$B$27&lt;&gt;"Ready","PENDING INPUTS",IF(CE159&lt;=0,99,1+IF(AND(K159&gt;0,OR(Inputs!C14&gt;Inputs!C23,AND(Inputs!C14=Inputs!C23,0&lt;9))),1,0)+IF(AND(S159&gt;0,OR(Inputs!C15&gt;Inputs!C23,AND(Inputs!C15=Inputs!C23,1&lt;9))),1,0)+IF(AND(AA159&gt;0,OR(Inputs!C16&gt;Inputs!C23,AND(Inputs!C16=Inputs!C23,2&lt;9))),1,0)+IF(AND(AI159&gt;0,OR(Inputs!C17&gt;Inputs!C23,AND(Inputs!C17=Inputs!C23,3&lt;9))),1,0)+IF(AND(AQ159&gt;0,OR(Inputs!C18&gt;Inputs!C23,AND(Inputs!C18=Inputs!C23,4&lt;9))),1,0)+IF(AND(AY159&gt;0,OR(Inputs!C19&gt;Inputs!C23,AND(Inputs!C19=Inputs!C23,5&lt;9))),1,0)+IF(AND(BG159&gt;0,OR(Inputs!C20&gt;Inputs!C23,AND(Inputs!C20=Inputs!C23,6&lt;9))),1,0)+IF(AND(BO159&gt;0,OR(Inputs!C21&gt;Inputs!C23,AND(Inputs!C21=Inputs!C23,7&lt;9))),1,0)+IF(AND(BW159&gt;0,OR(Inputs!C22&gt;Inputs!C23,AND(Inputs!C22=Inputs!C23,8&lt;9))),1,0)))</f>
        <v>99</v>
      </c>
      <c r="CJ159" s="3">
        <f>IF(Inputs!$B$27&lt;&gt;"Ready","PENDING INPUTS",IF(A159&gt;Inputs!$B$6,0,MIN(MAX(0,(CE159+CF159+CG159)-CH159),MAX(0,C159-D159-(IF(O159&lt;CI159,K159+L159+M159-N159,0)+IF(W159&lt;CI159,S159+T159+U159-V159,0)+IF(AE159&lt;CI159,AA159+AB159+AC159-AD159,0)+IF(AM159&lt;CI159,AI159+AJ159+AK159-AL159,0)+IF(AU159&lt;CI159,AQ159+AR159+AS159-AT159,0)+IF(BC159&lt;CI159,AY159+AZ159+BA159-BB159,0)+IF(BK159&lt;CI159,BG159+BH159+BI159-BJ159,0)+IF(BS159&lt;CI159,BO159+BP159+BQ159-BR159,0)+IF(CA159&lt;CI159,BW159+BX159+BY159-BZ159,0)+IF(CI159&lt;CI159,CE159+CF159+CG159-CH159,0))))))</f>
        <v>0</v>
      </c>
      <c r="CK159" s="3">
        <f>IF(Inputs!$B$27&lt;&gt;"Ready","PENDING INPUTS",MIN((CE159+CF159+CG159),IF(D159&gt;C159,IF(D159=0,0,CH159*C159/D159),CH159+CJ159)))</f>
        <v>0</v>
      </c>
      <c r="CL159" s="3">
        <f>IF(Inputs!$B$27&lt;&gt;"Ready","PENDING INPUTS",MAX(0,(CE159+CF159+CG159)-CK159))</f>
        <v>0</v>
      </c>
    </row>
    <row r="160" spans="1:90" ht="27.95" customHeight="1" x14ac:dyDescent="0.25">
      <c r="A160">
        <v>156</v>
      </c>
      <c r="B160" s="13">
        <f>IF(Inputs!$B$27&lt;&gt;"Ready","PENDING INPUTS",EDATE(Inputs!$B$5,A160-1))</f>
        <v>51014</v>
      </c>
      <c r="C160" s="3">
        <f>IF(Inputs!$B$27&lt;&gt;"Ready","PENDING INPUTS",IF(A160&lt;=Inputs!$B$6,MAX(0,Inputs!$B$4+IF(A160=Inputs!$B$7,Inputs!$B$8,0)+IF(A160=Inputs!$B$9,Inputs!$B$10,0)),0))</f>
        <v>0</v>
      </c>
      <c r="D160" s="3">
        <f>IF(Inputs!$B$27&lt;&gt;"Ready","PENDING INPUTS",SUM(N160,V160,AD160,AL160,AT160,BB160,BJ160,BR160,BZ160,CH160))</f>
        <v>0</v>
      </c>
      <c r="E160" s="3">
        <f>IF(Inputs!$B$27&lt;&gt;"Ready","PENDING INPUTS",MAX(0,D160-C160))</f>
        <v>0</v>
      </c>
      <c r="F160" s="3">
        <f>IF(Inputs!$B$27&lt;&gt;"Ready","PENDING INPUTS",SUM(Q160,Y160,AG160,AO160,AW160,BE160,BM160,BU160,CC160,CK160))</f>
        <v>0</v>
      </c>
      <c r="G160" s="3">
        <f>IF(Inputs!$B$27&lt;&gt;"Ready","PENDING INPUTS",SUM(L160,T160,AB160,AJ160,AR160,AZ160,BH160,BP160,BX160,CF160))</f>
        <v>0</v>
      </c>
      <c r="H160" s="3">
        <f>IF(Inputs!$B$27&lt;&gt;"Ready","PENDING INPUTS",SUM(M160,U160,AC160,AK160,AS160,BA160,BI160,BQ160,BY160,CG160))</f>
        <v>0</v>
      </c>
      <c r="I160" s="3">
        <f>IF(Inputs!$B$27&lt;&gt;"Ready","PENDING INPUTS",SUM(R160,Z160,AH160,AP160,AX160,BF160,BN160,BV160,CD160,CL160))</f>
        <v>0</v>
      </c>
      <c r="J160" t="str">
        <f>IF(Inputs!$B$27&lt;&gt;"Ready","PENDING INPUTS",IF(A160&gt;Inputs!$B$6,"Beyond horizon",IF(E160&gt;0.005,"MINIMUM SHORTFALL",IF(I160&lt;0.005,"Paid off","In progress"))))</f>
        <v>Beyond horizon</v>
      </c>
      <c r="K160" s="3">
        <f>IF(Inputs!$B$27&lt;&gt;"Ready","PENDING INPUTS",R159)</f>
        <v>0</v>
      </c>
      <c r="L160" s="3">
        <f>IF(Inputs!$B$27&lt;&gt;"Ready","PENDING INPUTS",IF(A160&lt;=Inputs!$B$6,ROUND(K160*Inputs!C14/12,2),0))</f>
        <v>0</v>
      </c>
      <c r="M160" s="3">
        <f>IF(Inputs!$B$27&lt;&gt;"Ready","PENDING INPUTS",IF(AND(A160&lt;=Inputs!$B$6,K160&gt;0),Inputs!G14,0))</f>
        <v>0</v>
      </c>
      <c r="N160" s="3">
        <f>IF(Inputs!$B$27&lt;&gt;"Ready","PENDING INPUTS",IF(A160&gt;Inputs!$B$6,0,MIN((K160+L160+M160),IF(Inputs!H14=1,Inputs!D14,MAX(Inputs!F14,ROUND(K160*Inputs!E14+L160+M160,2))))))</f>
        <v>0</v>
      </c>
      <c r="O160">
        <f>IF(Inputs!$B$27&lt;&gt;"Ready","PENDING INPUTS",IF(K160&lt;=0,99,1+IF(AND(S160&gt;0,OR(Inputs!C15&gt;Inputs!C14,AND(Inputs!C15=Inputs!C14,1&lt;0))),1,0)+IF(AND(AA160&gt;0,OR(Inputs!C16&gt;Inputs!C14,AND(Inputs!C16=Inputs!C14,2&lt;0))),1,0)+IF(AND(AI160&gt;0,OR(Inputs!C17&gt;Inputs!C14,AND(Inputs!C17=Inputs!C14,3&lt;0))),1,0)+IF(AND(AQ160&gt;0,OR(Inputs!C18&gt;Inputs!C14,AND(Inputs!C18=Inputs!C14,4&lt;0))),1,0)+IF(AND(AY160&gt;0,OR(Inputs!C19&gt;Inputs!C14,AND(Inputs!C19=Inputs!C14,5&lt;0))),1,0)+IF(AND(BG160&gt;0,OR(Inputs!C20&gt;Inputs!C14,AND(Inputs!C20=Inputs!C14,6&lt;0))),1,0)+IF(AND(BO160&gt;0,OR(Inputs!C21&gt;Inputs!C14,AND(Inputs!C21=Inputs!C14,7&lt;0))),1,0)+IF(AND(BW160&gt;0,OR(Inputs!C22&gt;Inputs!C14,AND(Inputs!C22=Inputs!C14,8&lt;0))),1,0)+IF(AND(CE160&gt;0,OR(Inputs!C23&gt;Inputs!C14,AND(Inputs!C23=Inputs!C14,9&lt;0))),1,0)))</f>
        <v>99</v>
      </c>
      <c r="P160" s="3">
        <f>IF(Inputs!$B$27&lt;&gt;"Ready","PENDING INPUTS",IF(A160&gt;Inputs!$B$6,0,MIN(MAX(0,(K160+L160+M160)-N160),MAX(0,C160-D160-(IF(O160&lt;O160,K160+L160+M160-N160,0)+IF(W160&lt;O160,S160+T160+U160-V160,0)+IF(AE160&lt;O160,AA160+AB160+AC160-AD160,0)+IF(AM160&lt;O160,AI160+AJ160+AK160-AL160,0)+IF(AU160&lt;O160,AQ160+AR160+AS160-AT160,0)+IF(BC160&lt;O160,AY160+AZ160+BA160-BB160,0)+IF(BK160&lt;O160,BG160+BH160+BI160-BJ160,0)+IF(BS160&lt;O160,BO160+BP160+BQ160-BR160,0)+IF(CA160&lt;O160,BW160+BX160+BY160-BZ160,0)+IF(CI160&lt;O160,CE160+CF160+CG160-CH160,0))))))</f>
        <v>0</v>
      </c>
      <c r="Q160" s="3">
        <f>IF(Inputs!$B$27&lt;&gt;"Ready","PENDING INPUTS",MIN((K160+L160+M160),IF(D160&gt;C160,IF(D160=0,0,N160*C160/D160),N160+P160)))</f>
        <v>0</v>
      </c>
      <c r="R160" s="3">
        <f>IF(Inputs!$B$27&lt;&gt;"Ready","PENDING INPUTS",MAX(0,(K160+L160+M160)-Q160))</f>
        <v>0</v>
      </c>
      <c r="S160" s="3">
        <f>IF(Inputs!$B$27&lt;&gt;"Ready","PENDING INPUTS",Z159)</f>
        <v>0</v>
      </c>
      <c r="T160" s="3">
        <f>IF(Inputs!$B$27&lt;&gt;"Ready","PENDING INPUTS",IF(A160&lt;=Inputs!$B$6,ROUND(S160*Inputs!C15/12,2),0))</f>
        <v>0</v>
      </c>
      <c r="U160" s="3">
        <f>IF(Inputs!$B$27&lt;&gt;"Ready","PENDING INPUTS",IF(AND(A160&lt;=Inputs!$B$6,S160&gt;0),Inputs!G15,0))</f>
        <v>0</v>
      </c>
      <c r="V160" s="3">
        <f>IF(Inputs!$B$27&lt;&gt;"Ready","PENDING INPUTS",IF(A160&gt;Inputs!$B$6,0,MIN((S160+T160+U160),IF(Inputs!H15=1,Inputs!D15,MAX(Inputs!F15,ROUND(S160*Inputs!E15+T160+U160,2))))))</f>
        <v>0</v>
      </c>
      <c r="W160">
        <f>IF(Inputs!$B$27&lt;&gt;"Ready","PENDING INPUTS",IF(S160&lt;=0,99,1+IF(AND(K160&gt;0,OR(Inputs!C14&gt;Inputs!C15,AND(Inputs!C14=Inputs!C15,0&lt;1))),1,0)+IF(AND(AA160&gt;0,OR(Inputs!C16&gt;Inputs!C15,AND(Inputs!C16=Inputs!C15,2&lt;1))),1,0)+IF(AND(AI160&gt;0,OR(Inputs!C17&gt;Inputs!C15,AND(Inputs!C17=Inputs!C15,3&lt;1))),1,0)+IF(AND(AQ160&gt;0,OR(Inputs!C18&gt;Inputs!C15,AND(Inputs!C18=Inputs!C15,4&lt;1))),1,0)+IF(AND(AY160&gt;0,OR(Inputs!C19&gt;Inputs!C15,AND(Inputs!C19=Inputs!C15,5&lt;1))),1,0)+IF(AND(BG160&gt;0,OR(Inputs!C20&gt;Inputs!C15,AND(Inputs!C20=Inputs!C15,6&lt;1))),1,0)+IF(AND(BO160&gt;0,OR(Inputs!C21&gt;Inputs!C15,AND(Inputs!C21=Inputs!C15,7&lt;1))),1,0)+IF(AND(BW160&gt;0,OR(Inputs!C22&gt;Inputs!C15,AND(Inputs!C22=Inputs!C15,8&lt;1))),1,0)+IF(AND(CE160&gt;0,OR(Inputs!C23&gt;Inputs!C15,AND(Inputs!C23=Inputs!C15,9&lt;1))),1,0)))</f>
        <v>99</v>
      </c>
      <c r="X160" s="3">
        <f>IF(Inputs!$B$27&lt;&gt;"Ready","PENDING INPUTS",IF(A160&gt;Inputs!$B$6,0,MIN(MAX(0,(S160+T160+U160)-V160),MAX(0,C160-D160-(IF(O160&lt;W160,K160+L160+M160-N160,0)+IF(W160&lt;W160,S160+T160+U160-V160,0)+IF(AE160&lt;W160,AA160+AB160+AC160-AD160,0)+IF(AM160&lt;W160,AI160+AJ160+AK160-AL160,0)+IF(AU160&lt;W160,AQ160+AR160+AS160-AT160,0)+IF(BC160&lt;W160,AY160+AZ160+BA160-BB160,0)+IF(BK160&lt;W160,BG160+BH160+BI160-BJ160,0)+IF(BS160&lt;W160,BO160+BP160+BQ160-BR160,0)+IF(CA160&lt;W160,BW160+BX160+BY160-BZ160,0)+IF(CI160&lt;W160,CE160+CF160+CG160-CH160,0))))))</f>
        <v>0</v>
      </c>
      <c r="Y160" s="3">
        <f>IF(Inputs!$B$27&lt;&gt;"Ready","PENDING INPUTS",MIN((S160+T160+U160),IF(D160&gt;C160,IF(D160=0,0,V160*C160/D160),V160+X160)))</f>
        <v>0</v>
      </c>
      <c r="Z160" s="3">
        <f>IF(Inputs!$B$27&lt;&gt;"Ready","PENDING INPUTS",MAX(0,(S160+T160+U160)-Y160))</f>
        <v>0</v>
      </c>
      <c r="AA160" s="3">
        <f>IF(Inputs!$B$27&lt;&gt;"Ready","PENDING INPUTS",AH159)</f>
        <v>0</v>
      </c>
      <c r="AB160" s="3">
        <f>IF(Inputs!$B$27&lt;&gt;"Ready","PENDING INPUTS",IF(A160&lt;=Inputs!$B$6,ROUND(AA160*Inputs!C16/12,2),0))</f>
        <v>0</v>
      </c>
      <c r="AC160" s="3">
        <f>IF(Inputs!$B$27&lt;&gt;"Ready","PENDING INPUTS",IF(AND(A160&lt;=Inputs!$B$6,AA160&gt;0),Inputs!G16,0))</f>
        <v>0</v>
      </c>
      <c r="AD160" s="3">
        <f>IF(Inputs!$B$27&lt;&gt;"Ready","PENDING INPUTS",IF(A160&gt;Inputs!$B$6,0,MIN((AA160+AB160+AC160),IF(Inputs!H16=1,Inputs!D16,MAX(Inputs!F16,ROUND(AA160*Inputs!E16+AB160+AC160,2))))))</f>
        <v>0</v>
      </c>
      <c r="AE160">
        <f>IF(Inputs!$B$27&lt;&gt;"Ready","PENDING INPUTS",IF(AA160&lt;=0,99,1+IF(AND(K160&gt;0,OR(Inputs!C14&gt;Inputs!C16,AND(Inputs!C14=Inputs!C16,0&lt;2))),1,0)+IF(AND(S160&gt;0,OR(Inputs!C15&gt;Inputs!C16,AND(Inputs!C15=Inputs!C16,1&lt;2))),1,0)+IF(AND(AI160&gt;0,OR(Inputs!C17&gt;Inputs!C16,AND(Inputs!C17=Inputs!C16,3&lt;2))),1,0)+IF(AND(AQ160&gt;0,OR(Inputs!C18&gt;Inputs!C16,AND(Inputs!C18=Inputs!C16,4&lt;2))),1,0)+IF(AND(AY160&gt;0,OR(Inputs!C19&gt;Inputs!C16,AND(Inputs!C19=Inputs!C16,5&lt;2))),1,0)+IF(AND(BG160&gt;0,OR(Inputs!C20&gt;Inputs!C16,AND(Inputs!C20=Inputs!C16,6&lt;2))),1,0)+IF(AND(BO160&gt;0,OR(Inputs!C21&gt;Inputs!C16,AND(Inputs!C21=Inputs!C16,7&lt;2))),1,0)+IF(AND(BW160&gt;0,OR(Inputs!C22&gt;Inputs!C16,AND(Inputs!C22=Inputs!C16,8&lt;2))),1,0)+IF(AND(CE160&gt;0,OR(Inputs!C23&gt;Inputs!C16,AND(Inputs!C23=Inputs!C16,9&lt;2))),1,0)))</f>
        <v>99</v>
      </c>
      <c r="AF160" s="3">
        <f>IF(Inputs!$B$27&lt;&gt;"Ready","PENDING INPUTS",IF(A160&gt;Inputs!$B$6,0,MIN(MAX(0,(AA160+AB160+AC160)-AD160),MAX(0,C160-D160-(IF(O160&lt;AE160,K160+L160+M160-N160,0)+IF(W160&lt;AE160,S160+T160+U160-V160,0)+IF(AE160&lt;AE160,AA160+AB160+AC160-AD160,0)+IF(AM160&lt;AE160,AI160+AJ160+AK160-AL160,0)+IF(AU160&lt;AE160,AQ160+AR160+AS160-AT160,0)+IF(BC160&lt;AE160,AY160+AZ160+BA160-BB160,0)+IF(BK160&lt;AE160,BG160+BH160+BI160-BJ160,0)+IF(BS160&lt;AE160,BO160+BP160+BQ160-BR160,0)+IF(CA160&lt;AE160,BW160+BX160+BY160-BZ160,0)+IF(CI160&lt;AE160,CE160+CF160+CG160-CH160,0))))))</f>
        <v>0</v>
      </c>
      <c r="AG160" s="3">
        <f>IF(Inputs!$B$27&lt;&gt;"Ready","PENDING INPUTS",MIN((AA160+AB160+AC160),IF(D160&gt;C160,IF(D160=0,0,AD160*C160/D160),AD160+AF160)))</f>
        <v>0</v>
      </c>
      <c r="AH160" s="3">
        <f>IF(Inputs!$B$27&lt;&gt;"Ready","PENDING INPUTS",MAX(0,(AA160+AB160+AC160)-AG160))</f>
        <v>0</v>
      </c>
      <c r="AI160" s="3">
        <f>IF(Inputs!$B$27&lt;&gt;"Ready","PENDING INPUTS",AP159)</f>
        <v>0</v>
      </c>
      <c r="AJ160" s="3">
        <f>IF(Inputs!$B$27&lt;&gt;"Ready","PENDING INPUTS",IF(A160&lt;=Inputs!$B$6,ROUND(AI160*Inputs!C17/12,2),0))</f>
        <v>0</v>
      </c>
      <c r="AK160" s="3">
        <f>IF(Inputs!$B$27&lt;&gt;"Ready","PENDING INPUTS",IF(AND(A160&lt;=Inputs!$B$6,AI160&gt;0),Inputs!G17,0))</f>
        <v>0</v>
      </c>
      <c r="AL160" s="3">
        <f>IF(Inputs!$B$27&lt;&gt;"Ready","PENDING INPUTS",IF(A160&gt;Inputs!$B$6,0,MIN((AI160+AJ160+AK160),IF(Inputs!H17=1,Inputs!D17,MAX(Inputs!F17,ROUND(AI160*Inputs!E17+AJ160+AK160,2))))))</f>
        <v>0</v>
      </c>
      <c r="AM160">
        <f>IF(Inputs!$B$27&lt;&gt;"Ready","PENDING INPUTS",IF(AI160&lt;=0,99,1+IF(AND(K160&gt;0,OR(Inputs!C14&gt;Inputs!C17,AND(Inputs!C14=Inputs!C17,0&lt;3))),1,0)+IF(AND(S160&gt;0,OR(Inputs!C15&gt;Inputs!C17,AND(Inputs!C15=Inputs!C17,1&lt;3))),1,0)+IF(AND(AA160&gt;0,OR(Inputs!C16&gt;Inputs!C17,AND(Inputs!C16=Inputs!C17,2&lt;3))),1,0)+IF(AND(AQ160&gt;0,OR(Inputs!C18&gt;Inputs!C17,AND(Inputs!C18=Inputs!C17,4&lt;3))),1,0)+IF(AND(AY160&gt;0,OR(Inputs!C19&gt;Inputs!C17,AND(Inputs!C19=Inputs!C17,5&lt;3))),1,0)+IF(AND(BG160&gt;0,OR(Inputs!C20&gt;Inputs!C17,AND(Inputs!C20=Inputs!C17,6&lt;3))),1,0)+IF(AND(BO160&gt;0,OR(Inputs!C21&gt;Inputs!C17,AND(Inputs!C21=Inputs!C17,7&lt;3))),1,0)+IF(AND(BW160&gt;0,OR(Inputs!C22&gt;Inputs!C17,AND(Inputs!C22=Inputs!C17,8&lt;3))),1,0)+IF(AND(CE160&gt;0,OR(Inputs!C23&gt;Inputs!C17,AND(Inputs!C23=Inputs!C17,9&lt;3))),1,0)))</f>
        <v>99</v>
      </c>
      <c r="AN160" s="3">
        <f>IF(Inputs!$B$27&lt;&gt;"Ready","PENDING INPUTS",IF(A160&gt;Inputs!$B$6,0,MIN(MAX(0,(AI160+AJ160+AK160)-AL160),MAX(0,C160-D160-(IF(O160&lt;AM160,K160+L160+M160-N160,0)+IF(W160&lt;AM160,S160+T160+U160-V160,0)+IF(AE160&lt;AM160,AA160+AB160+AC160-AD160,0)+IF(AM160&lt;AM160,AI160+AJ160+AK160-AL160,0)+IF(AU160&lt;AM160,AQ160+AR160+AS160-AT160,0)+IF(BC160&lt;AM160,AY160+AZ160+BA160-BB160,0)+IF(BK160&lt;AM160,BG160+BH160+BI160-BJ160,0)+IF(BS160&lt;AM160,BO160+BP160+BQ160-BR160,0)+IF(CA160&lt;AM160,BW160+BX160+BY160-BZ160,0)+IF(CI160&lt;AM160,CE160+CF160+CG160-CH160,0))))))</f>
        <v>0</v>
      </c>
      <c r="AO160" s="3">
        <f>IF(Inputs!$B$27&lt;&gt;"Ready","PENDING INPUTS",MIN((AI160+AJ160+AK160),IF(D160&gt;C160,IF(D160=0,0,AL160*C160/D160),AL160+AN160)))</f>
        <v>0</v>
      </c>
      <c r="AP160" s="3">
        <f>IF(Inputs!$B$27&lt;&gt;"Ready","PENDING INPUTS",MAX(0,(AI160+AJ160+AK160)-AO160))</f>
        <v>0</v>
      </c>
      <c r="AQ160" s="3">
        <f>IF(Inputs!$B$27&lt;&gt;"Ready","PENDING INPUTS",AX159)</f>
        <v>0</v>
      </c>
      <c r="AR160" s="3">
        <f>IF(Inputs!$B$27&lt;&gt;"Ready","PENDING INPUTS",IF(A160&lt;=Inputs!$B$6,ROUND(AQ160*Inputs!C18/12,2),0))</f>
        <v>0</v>
      </c>
      <c r="AS160" s="3">
        <f>IF(Inputs!$B$27&lt;&gt;"Ready","PENDING INPUTS",IF(AND(A160&lt;=Inputs!$B$6,AQ160&gt;0),Inputs!G18,0))</f>
        <v>0</v>
      </c>
      <c r="AT160" s="3">
        <f>IF(Inputs!$B$27&lt;&gt;"Ready","PENDING INPUTS",IF(A160&gt;Inputs!$B$6,0,MIN((AQ160+AR160+AS160),IF(Inputs!H18=1,Inputs!D18,MAX(Inputs!F18,ROUND(AQ160*Inputs!E18+AR160+AS160,2))))))</f>
        <v>0</v>
      </c>
      <c r="AU160">
        <f>IF(Inputs!$B$27&lt;&gt;"Ready","PENDING INPUTS",IF(AQ160&lt;=0,99,1+IF(AND(K160&gt;0,OR(Inputs!C14&gt;Inputs!C18,AND(Inputs!C14=Inputs!C18,0&lt;4))),1,0)+IF(AND(S160&gt;0,OR(Inputs!C15&gt;Inputs!C18,AND(Inputs!C15=Inputs!C18,1&lt;4))),1,0)+IF(AND(AA160&gt;0,OR(Inputs!C16&gt;Inputs!C18,AND(Inputs!C16=Inputs!C18,2&lt;4))),1,0)+IF(AND(AI160&gt;0,OR(Inputs!C17&gt;Inputs!C18,AND(Inputs!C17=Inputs!C18,3&lt;4))),1,0)+IF(AND(AY160&gt;0,OR(Inputs!C19&gt;Inputs!C18,AND(Inputs!C19=Inputs!C18,5&lt;4))),1,0)+IF(AND(BG160&gt;0,OR(Inputs!C20&gt;Inputs!C18,AND(Inputs!C20=Inputs!C18,6&lt;4))),1,0)+IF(AND(BO160&gt;0,OR(Inputs!C21&gt;Inputs!C18,AND(Inputs!C21=Inputs!C18,7&lt;4))),1,0)+IF(AND(BW160&gt;0,OR(Inputs!C22&gt;Inputs!C18,AND(Inputs!C22=Inputs!C18,8&lt;4))),1,0)+IF(AND(CE160&gt;0,OR(Inputs!C23&gt;Inputs!C18,AND(Inputs!C23=Inputs!C18,9&lt;4))),1,0)))</f>
        <v>99</v>
      </c>
      <c r="AV160" s="3">
        <f>IF(Inputs!$B$27&lt;&gt;"Ready","PENDING INPUTS",IF(A160&gt;Inputs!$B$6,0,MIN(MAX(0,(AQ160+AR160+AS160)-AT160),MAX(0,C160-D160-(IF(O160&lt;AU160,K160+L160+M160-N160,0)+IF(W160&lt;AU160,S160+T160+U160-V160,0)+IF(AE160&lt;AU160,AA160+AB160+AC160-AD160,0)+IF(AM160&lt;AU160,AI160+AJ160+AK160-AL160,0)+IF(AU160&lt;AU160,AQ160+AR160+AS160-AT160,0)+IF(BC160&lt;AU160,AY160+AZ160+BA160-BB160,0)+IF(BK160&lt;AU160,BG160+BH160+BI160-BJ160,0)+IF(BS160&lt;AU160,BO160+BP160+BQ160-BR160,0)+IF(CA160&lt;AU160,BW160+BX160+BY160-BZ160,0)+IF(CI160&lt;AU160,CE160+CF160+CG160-CH160,0))))))</f>
        <v>0</v>
      </c>
      <c r="AW160" s="3">
        <f>IF(Inputs!$B$27&lt;&gt;"Ready","PENDING INPUTS",MIN((AQ160+AR160+AS160),IF(D160&gt;C160,IF(D160=0,0,AT160*C160/D160),AT160+AV160)))</f>
        <v>0</v>
      </c>
      <c r="AX160" s="3">
        <f>IF(Inputs!$B$27&lt;&gt;"Ready","PENDING INPUTS",MAX(0,(AQ160+AR160+AS160)-AW160))</f>
        <v>0</v>
      </c>
      <c r="AY160" s="3">
        <f>IF(Inputs!$B$27&lt;&gt;"Ready","PENDING INPUTS",BF159)</f>
        <v>0</v>
      </c>
      <c r="AZ160" s="3">
        <f>IF(Inputs!$B$27&lt;&gt;"Ready","PENDING INPUTS",IF(A160&lt;=Inputs!$B$6,ROUND(AY160*Inputs!C19/12,2),0))</f>
        <v>0</v>
      </c>
      <c r="BA160" s="3">
        <f>IF(Inputs!$B$27&lt;&gt;"Ready","PENDING INPUTS",IF(AND(A160&lt;=Inputs!$B$6,AY160&gt;0),Inputs!G19,0))</f>
        <v>0</v>
      </c>
      <c r="BB160" s="3">
        <f>IF(Inputs!$B$27&lt;&gt;"Ready","PENDING INPUTS",IF(A160&gt;Inputs!$B$6,0,MIN((AY160+AZ160+BA160),IF(Inputs!H19=1,Inputs!D19,MAX(Inputs!F19,ROUND(AY160*Inputs!E19+AZ160+BA160,2))))))</f>
        <v>0</v>
      </c>
      <c r="BC160">
        <f>IF(Inputs!$B$27&lt;&gt;"Ready","PENDING INPUTS",IF(AY160&lt;=0,99,1+IF(AND(K160&gt;0,OR(Inputs!C14&gt;Inputs!C19,AND(Inputs!C14=Inputs!C19,0&lt;5))),1,0)+IF(AND(S160&gt;0,OR(Inputs!C15&gt;Inputs!C19,AND(Inputs!C15=Inputs!C19,1&lt;5))),1,0)+IF(AND(AA160&gt;0,OR(Inputs!C16&gt;Inputs!C19,AND(Inputs!C16=Inputs!C19,2&lt;5))),1,0)+IF(AND(AI160&gt;0,OR(Inputs!C17&gt;Inputs!C19,AND(Inputs!C17=Inputs!C19,3&lt;5))),1,0)+IF(AND(AQ160&gt;0,OR(Inputs!C18&gt;Inputs!C19,AND(Inputs!C18=Inputs!C19,4&lt;5))),1,0)+IF(AND(BG160&gt;0,OR(Inputs!C20&gt;Inputs!C19,AND(Inputs!C20=Inputs!C19,6&lt;5))),1,0)+IF(AND(BO160&gt;0,OR(Inputs!C21&gt;Inputs!C19,AND(Inputs!C21=Inputs!C19,7&lt;5))),1,0)+IF(AND(BW160&gt;0,OR(Inputs!C22&gt;Inputs!C19,AND(Inputs!C22=Inputs!C19,8&lt;5))),1,0)+IF(AND(CE160&gt;0,OR(Inputs!C23&gt;Inputs!C19,AND(Inputs!C23=Inputs!C19,9&lt;5))),1,0)))</f>
        <v>99</v>
      </c>
      <c r="BD160" s="3">
        <f>IF(Inputs!$B$27&lt;&gt;"Ready","PENDING INPUTS",IF(A160&gt;Inputs!$B$6,0,MIN(MAX(0,(AY160+AZ160+BA160)-BB160),MAX(0,C160-D160-(IF(O160&lt;BC160,K160+L160+M160-N160,0)+IF(W160&lt;BC160,S160+T160+U160-V160,0)+IF(AE160&lt;BC160,AA160+AB160+AC160-AD160,0)+IF(AM160&lt;BC160,AI160+AJ160+AK160-AL160,0)+IF(AU160&lt;BC160,AQ160+AR160+AS160-AT160,0)+IF(BC160&lt;BC160,AY160+AZ160+BA160-BB160,0)+IF(BK160&lt;BC160,BG160+BH160+BI160-BJ160,0)+IF(BS160&lt;BC160,BO160+BP160+BQ160-BR160,0)+IF(CA160&lt;BC160,BW160+BX160+BY160-BZ160,0)+IF(CI160&lt;BC160,CE160+CF160+CG160-CH160,0))))))</f>
        <v>0</v>
      </c>
      <c r="BE160" s="3">
        <f>IF(Inputs!$B$27&lt;&gt;"Ready","PENDING INPUTS",MIN((AY160+AZ160+BA160),IF(D160&gt;C160,IF(D160=0,0,BB160*C160/D160),BB160+BD160)))</f>
        <v>0</v>
      </c>
      <c r="BF160" s="3">
        <f>IF(Inputs!$B$27&lt;&gt;"Ready","PENDING INPUTS",MAX(0,(AY160+AZ160+BA160)-BE160))</f>
        <v>0</v>
      </c>
      <c r="BG160" s="3">
        <f>IF(Inputs!$B$27&lt;&gt;"Ready","PENDING INPUTS",BN159)</f>
        <v>0</v>
      </c>
      <c r="BH160" s="3">
        <f>IF(Inputs!$B$27&lt;&gt;"Ready","PENDING INPUTS",IF(A160&lt;=Inputs!$B$6,ROUND(BG160*Inputs!C20/12,2),0))</f>
        <v>0</v>
      </c>
      <c r="BI160" s="3">
        <f>IF(Inputs!$B$27&lt;&gt;"Ready","PENDING INPUTS",IF(AND(A160&lt;=Inputs!$B$6,BG160&gt;0),Inputs!G20,0))</f>
        <v>0</v>
      </c>
      <c r="BJ160" s="3">
        <f>IF(Inputs!$B$27&lt;&gt;"Ready","PENDING INPUTS",IF(A160&gt;Inputs!$B$6,0,MIN((BG160+BH160+BI160),IF(Inputs!H20=1,Inputs!D20,MAX(Inputs!F20,ROUND(BG160*Inputs!E20+BH160+BI160,2))))))</f>
        <v>0</v>
      </c>
      <c r="BK160">
        <f>IF(Inputs!$B$27&lt;&gt;"Ready","PENDING INPUTS",IF(BG160&lt;=0,99,1+IF(AND(K160&gt;0,OR(Inputs!C14&gt;Inputs!C20,AND(Inputs!C14=Inputs!C20,0&lt;6))),1,0)+IF(AND(S160&gt;0,OR(Inputs!C15&gt;Inputs!C20,AND(Inputs!C15=Inputs!C20,1&lt;6))),1,0)+IF(AND(AA160&gt;0,OR(Inputs!C16&gt;Inputs!C20,AND(Inputs!C16=Inputs!C20,2&lt;6))),1,0)+IF(AND(AI160&gt;0,OR(Inputs!C17&gt;Inputs!C20,AND(Inputs!C17=Inputs!C20,3&lt;6))),1,0)+IF(AND(AQ160&gt;0,OR(Inputs!C18&gt;Inputs!C20,AND(Inputs!C18=Inputs!C20,4&lt;6))),1,0)+IF(AND(AY160&gt;0,OR(Inputs!C19&gt;Inputs!C20,AND(Inputs!C19=Inputs!C20,5&lt;6))),1,0)+IF(AND(BO160&gt;0,OR(Inputs!C21&gt;Inputs!C20,AND(Inputs!C21=Inputs!C20,7&lt;6))),1,0)+IF(AND(BW160&gt;0,OR(Inputs!C22&gt;Inputs!C20,AND(Inputs!C22=Inputs!C20,8&lt;6))),1,0)+IF(AND(CE160&gt;0,OR(Inputs!C23&gt;Inputs!C20,AND(Inputs!C23=Inputs!C20,9&lt;6))),1,0)))</f>
        <v>99</v>
      </c>
      <c r="BL160" s="3">
        <f>IF(Inputs!$B$27&lt;&gt;"Ready","PENDING INPUTS",IF(A160&gt;Inputs!$B$6,0,MIN(MAX(0,(BG160+BH160+BI160)-BJ160),MAX(0,C160-D160-(IF(O160&lt;BK160,K160+L160+M160-N160,0)+IF(W160&lt;BK160,S160+T160+U160-V160,0)+IF(AE160&lt;BK160,AA160+AB160+AC160-AD160,0)+IF(AM160&lt;BK160,AI160+AJ160+AK160-AL160,0)+IF(AU160&lt;BK160,AQ160+AR160+AS160-AT160,0)+IF(BC160&lt;BK160,AY160+AZ160+BA160-BB160,0)+IF(BK160&lt;BK160,BG160+BH160+BI160-BJ160,0)+IF(BS160&lt;BK160,BO160+BP160+BQ160-BR160,0)+IF(CA160&lt;BK160,BW160+BX160+BY160-BZ160,0)+IF(CI160&lt;BK160,CE160+CF160+CG160-CH160,0))))))</f>
        <v>0</v>
      </c>
      <c r="BM160" s="3">
        <f>IF(Inputs!$B$27&lt;&gt;"Ready","PENDING INPUTS",MIN((BG160+BH160+BI160),IF(D160&gt;C160,IF(D160=0,0,BJ160*C160/D160),BJ160+BL160)))</f>
        <v>0</v>
      </c>
      <c r="BN160" s="3">
        <f>IF(Inputs!$B$27&lt;&gt;"Ready","PENDING INPUTS",MAX(0,(BG160+BH160+BI160)-BM160))</f>
        <v>0</v>
      </c>
      <c r="BO160" s="3">
        <f>IF(Inputs!$B$27&lt;&gt;"Ready","PENDING INPUTS",BV159)</f>
        <v>0</v>
      </c>
      <c r="BP160" s="3">
        <f>IF(Inputs!$B$27&lt;&gt;"Ready","PENDING INPUTS",IF(A160&lt;=Inputs!$B$6,ROUND(BO160*Inputs!C21/12,2),0))</f>
        <v>0</v>
      </c>
      <c r="BQ160" s="3">
        <f>IF(Inputs!$B$27&lt;&gt;"Ready","PENDING INPUTS",IF(AND(A160&lt;=Inputs!$B$6,BO160&gt;0),Inputs!G21,0))</f>
        <v>0</v>
      </c>
      <c r="BR160" s="3">
        <f>IF(Inputs!$B$27&lt;&gt;"Ready","PENDING INPUTS",IF(A160&gt;Inputs!$B$6,0,MIN((BO160+BP160+BQ160),IF(Inputs!H21=1,Inputs!D21,MAX(Inputs!F21,ROUND(BO160*Inputs!E21+BP160+BQ160,2))))))</f>
        <v>0</v>
      </c>
      <c r="BS160">
        <f>IF(Inputs!$B$27&lt;&gt;"Ready","PENDING INPUTS",IF(BO160&lt;=0,99,1+IF(AND(K160&gt;0,OR(Inputs!C14&gt;Inputs!C21,AND(Inputs!C14=Inputs!C21,0&lt;7))),1,0)+IF(AND(S160&gt;0,OR(Inputs!C15&gt;Inputs!C21,AND(Inputs!C15=Inputs!C21,1&lt;7))),1,0)+IF(AND(AA160&gt;0,OR(Inputs!C16&gt;Inputs!C21,AND(Inputs!C16=Inputs!C21,2&lt;7))),1,0)+IF(AND(AI160&gt;0,OR(Inputs!C17&gt;Inputs!C21,AND(Inputs!C17=Inputs!C21,3&lt;7))),1,0)+IF(AND(AQ160&gt;0,OR(Inputs!C18&gt;Inputs!C21,AND(Inputs!C18=Inputs!C21,4&lt;7))),1,0)+IF(AND(AY160&gt;0,OR(Inputs!C19&gt;Inputs!C21,AND(Inputs!C19=Inputs!C21,5&lt;7))),1,0)+IF(AND(BG160&gt;0,OR(Inputs!C20&gt;Inputs!C21,AND(Inputs!C20=Inputs!C21,6&lt;7))),1,0)+IF(AND(BW160&gt;0,OR(Inputs!C22&gt;Inputs!C21,AND(Inputs!C22=Inputs!C21,8&lt;7))),1,0)+IF(AND(CE160&gt;0,OR(Inputs!C23&gt;Inputs!C21,AND(Inputs!C23=Inputs!C21,9&lt;7))),1,0)))</f>
        <v>99</v>
      </c>
      <c r="BT160" s="3">
        <f>IF(Inputs!$B$27&lt;&gt;"Ready","PENDING INPUTS",IF(A160&gt;Inputs!$B$6,0,MIN(MAX(0,(BO160+BP160+BQ160)-BR160),MAX(0,C160-D160-(IF(O160&lt;BS160,K160+L160+M160-N160,0)+IF(W160&lt;BS160,S160+T160+U160-V160,0)+IF(AE160&lt;BS160,AA160+AB160+AC160-AD160,0)+IF(AM160&lt;BS160,AI160+AJ160+AK160-AL160,0)+IF(AU160&lt;BS160,AQ160+AR160+AS160-AT160,0)+IF(BC160&lt;BS160,AY160+AZ160+BA160-BB160,0)+IF(BK160&lt;BS160,BG160+BH160+BI160-BJ160,0)+IF(BS160&lt;BS160,BO160+BP160+BQ160-BR160,0)+IF(CA160&lt;BS160,BW160+BX160+BY160-BZ160,0)+IF(CI160&lt;BS160,CE160+CF160+CG160-CH160,0))))))</f>
        <v>0</v>
      </c>
      <c r="BU160" s="3">
        <f>IF(Inputs!$B$27&lt;&gt;"Ready","PENDING INPUTS",MIN((BO160+BP160+BQ160),IF(D160&gt;C160,IF(D160=0,0,BR160*C160/D160),BR160+BT160)))</f>
        <v>0</v>
      </c>
      <c r="BV160" s="3">
        <f>IF(Inputs!$B$27&lt;&gt;"Ready","PENDING INPUTS",MAX(0,(BO160+BP160+BQ160)-BU160))</f>
        <v>0</v>
      </c>
      <c r="BW160" s="3">
        <f>IF(Inputs!$B$27&lt;&gt;"Ready","PENDING INPUTS",CD159)</f>
        <v>0</v>
      </c>
      <c r="BX160" s="3">
        <f>IF(Inputs!$B$27&lt;&gt;"Ready","PENDING INPUTS",IF(A160&lt;=Inputs!$B$6,ROUND(BW160*Inputs!C22/12,2),0))</f>
        <v>0</v>
      </c>
      <c r="BY160" s="3">
        <f>IF(Inputs!$B$27&lt;&gt;"Ready","PENDING INPUTS",IF(AND(A160&lt;=Inputs!$B$6,BW160&gt;0),Inputs!G22,0))</f>
        <v>0</v>
      </c>
      <c r="BZ160" s="3">
        <f>IF(Inputs!$B$27&lt;&gt;"Ready","PENDING INPUTS",IF(A160&gt;Inputs!$B$6,0,MIN((BW160+BX160+BY160),IF(Inputs!H22=1,Inputs!D22,MAX(Inputs!F22,ROUND(BW160*Inputs!E22+BX160+BY160,2))))))</f>
        <v>0</v>
      </c>
      <c r="CA160">
        <f>IF(Inputs!$B$27&lt;&gt;"Ready","PENDING INPUTS",IF(BW160&lt;=0,99,1+IF(AND(K160&gt;0,OR(Inputs!C14&gt;Inputs!C22,AND(Inputs!C14=Inputs!C22,0&lt;8))),1,0)+IF(AND(S160&gt;0,OR(Inputs!C15&gt;Inputs!C22,AND(Inputs!C15=Inputs!C22,1&lt;8))),1,0)+IF(AND(AA160&gt;0,OR(Inputs!C16&gt;Inputs!C22,AND(Inputs!C16=Inputs!C22,2&lt;8))),1,0)+IF(AND(AI160&gt;0,OR(Inputs!C17&gt;Inputs!C22,AND(Inputs!C17=Inputs!C22,3&lt;8))),1,0)+IF(AND(AQ160&gt;0,OR(Inputs!C18&gt;Inputs!C22,AND(Inputs!C18=Inputs!C22,4&lt;8))),1,0)+IF(AND(AY160&gt;0,OR(Inputs!C19&gt;Inputs!C22,AND(Inputs!C19=Inputs!C22,5&lt;8))),1,0)+IF(AND(BG160&gt;0,OR(Inputs!C20&gt;Inputs!C22,AND(Inputs!C20=Inputs!C22,6&lt;8))),1,0)+IF(AND(BO160&gt;0,OR(Inputs!C21&gt;Inputs!C22,AND(Inputs!C21=Inputs!C22,7&lt;8))),1,0)+IF(AND(CE160&gt;0,OR(Inputs!C23&gt;Inputs!C22,AND(Inputs!C23=Inputs!C22,9&lt;8))),1,0)))</f>
        <v>99</v>
      </c>
      <c r="CB160" s="3">
        <f>IF(Inputs!$B$27&lt;&gt;"Ready","PENDING INPUTS",IF(A160&gt;Inputs!$B$6,0,MIN(MAX(0,(BW160+BX160+BY160)-BZ160),MAX(0,C160-D160-(IF(O160&lt;CA160,K160+L160+M160-N160,0)+IF(W160&lt;CA160,S160+T160+U160-V160,0)+IF(AE160&lt;CA160,AA160+AB160+AC160-AD160,0)+IF(AM160&lt;CA160,AI160+AJ160+AK160-AL160,0)+IF(AU160&lt;CA160,AQ160+AR160+AS160-AT160,0)+IF(BC160&lt;CA160,AY160+AZ160+BA160-BB160,0)+IF(BK160&lt;CA160,BG160+BH160+BI160-BJ160,0)+IF(BS160&lt;CA160,BO160+BP160+BQ160-BR160,0)+IF(CA160&lt;CA160,BW160+BX160+BY160-BZ160,0)+IF(CI160&lt;CA160,CE160+CF160+CG160-CH160,0))))))</f>
        <v>0</v>
      </c>
      <c r="CC160" s="3">
        <f>IF(Inputs!$B$27&lt;&gt;"Ready","PENDING INPUTS",MIN((BW160+BX160+BY160),IF(D160&gt;C160,IF(D160=0,0,BZ160*C160/D160),BZ160+CB160)))</f>
        <v>0</v>
      </c>
      <c r="CD160" s="3">
        <f>IF(Inputs!$B$27&lt;&gt;"Ready","PENDING INPUTS",MAX(0,(BW160+BX160+BY160)-CC160))</f>
        <v>0</v>
      </c>
      <c r="CE160" s="3">
        <f>IF(Inputs!$B$27&lt;&gt;"Ready","PENDING INPUTS",CL159)</f>
        <v>0</v>
      </c>
      <c r="CF160" s="3">
        <f>IF(Inputs!$B$27&lt;&gt;"Ready","PENDING INPUTS",IF(A160&lt;=Inputs!$B$6,ROUND(CE160*Inputs!C23/12,2),0))</f>
        <v>0</v>
      </c>
      <c r="CG160" s="3">
        <f>IF(Inputs!$B$27&lt;&gt;"Ready","PENDING INPUTS",IF(AND(A160&lt;=Inputs!$B$6,CE160&gt;0),Inputs!G23,0))</f>
        <v>0</v>
      </c>
      <c r="CH160" s="3">
        <f>IF(Inputs!$B$27&lt;&gt;"Ready","PENDING INPUTS",IF(A160&gt;Inputs!$B$6,0,MIN((CE160+CF160+CG160),IF(Inputs!H23=1,Inputs!D23,MAX(Inputs!F23,ROUND(CE160*Inputs!E23+CF160+CG160,2))))))</f>
        <v>0</v>
      </c>
      <c r="CI160">
        <f>IF(Inputs!$B$27&lt;&gt;"Ready","PENDING INPUTS",IF(CE160&lt;=0,99,1+IF(AND(K160&gt;0,OR(Inputs!C14&gt;Inputs!C23,AND(Inputs!C14=Inputs!C23,0&lt;9))),1,0)+IF(AND(S160&gt;0,OR(Inputs!C15&gt;Inputs!C23,AND(Inputs!C15=Inputs!C23,1&lt;9))),1,0)+IF(AND(AA160&gt;0,OR(Inputs!C16&gt;Inputs!C23,AND(Inputs!C16=Inputs!C23,2&lt;9))),1,0)+IF(AND(AI160&gt;0,OR(Inputs!C17&gt;Inputs!C23,AND(Inputs!C17=Inputs!C23,3&lt;9))),1,0)+IF(AND(AQ160&gt;0,OR(Inputs!C18&gt;Inputs!C23,AND(Inputs!C18=Inputs!C23,4&lt;9))),1,0)+IF(AND(AY160&gt;0,OR(Inputs!C19&gt;Inputs!C23,AND(Inputs!C19=Inputs!C23,5&lt;9))),1,0)+IF(AND(BG160&gt;0,OR(Inputs!C20&gt;Inputs!C23,AND(Inputs!C20=Inputs!C23,6&lt;9))),1,0)+IF(AND(BO160&gt;0,OR(Inputs!C21&gt;Inputs!C23,AND(Inputs!C21=Inputs!C23,7&lt;9))),1,0)+IF(AND(BW160&gt;0,OR(Inputs!C22&gt;Inputs!C23,AND(Inputs!C22=Inputs!C23,8&lt;9))),1,0)))</f>
        <v>99</v>
      </c>
      <c r="CJ160" s="3">
        <f>IF(Inputs!$B$27&lt;&gt;"Ready","PENDING INPUTS",IF(A160&gt;Inputs!$B$6,0,MIN(MAX(0,(CE160+CF160+CG160)-CH160),MAX(0,C160-D160-(IF(O160&lt;CI160,K160+L160+M160-N160,0)+IF(W160&lt;CI160,S160+T160+U160-V160,0)+IF(AE160&lt;CI160,AA160+AB160+AC160-AD160,0)+IF(AM160&lt;CI160,AI160+AJ160+AK160-AL160,0)+IF(AU160&lt;CI160,AQ160+AR160+AS160-AT160,0)+IF(BC160&lt;CI160,AY160+AZ160+BA160-BB160,0)+IF(BK160&lt;CI160,BG160+BH160+BI160-BJ160,0)+IF(BS160&lt;CI160,BO160+BP160+BQ160-BR160,0)+IF(CA160&lt;CI160,BW160+BX160+BY160-BZ160,0)+IF(CI160&lt;CI160,CE160+CF160+CG160-CH160,0))))))</f>
        <v>0</v>
      </c>
      <c r="CK160" s="3">
        <f>IF(Inputs!$B$27&lt;&gt;"Ready","PENDING INPUTS",MIN((CE160+CF160+CG160),IF(D160&gt;C160,IF(D160=0,0,CH160*C160/D160),CH160+CJ160)))</f>
        <v>0</v>
      </c>
      <c r="CL160" s="3">
        <f>IF(Inputs!$B$27&lt;&gt;"Ready","PENDING INPUTS",MAX(0,(CE160+CF160+CG160)-CK160))</f>
        <v>0</v>
      </c>
    </row>
    <row r="161" spans="1:90" ht="27.95" customHeight="1" x14ac:dyDescent="0.25">
      <c r="A161">
        <v>157</v>
      </c>
      <c r="B161" s="13">
        <f>IF(Inputs!$B$27&lt;&gt;"Ready","PENDING INPUTS",EDATE(Inputs!$B$5,A161-1))</f>
        <v>51044</v>
      </c>
      <c r="C161" s="3">
        <f>IF(Inputs!$B$27&lt;&gt;"Ready","PENDING INPUTS",IF(A161&lt;=Inputs!$B$6,MAX(0,Inputs!$B$4+IF(A161=Inputs!$B$7,Inputs!$B$8,0)+IF(A161=Inputs!$B$9,Inputs!$B$10,0)),0))</f>
        <v>0</v>
      </c>
      <c r="D161" s="3">
        <f>IF(Inputs!$B$27&lt;&gt;"Ready","PENDING INPUTS",SUM(N161,V161,AD161,AL161,AT161,BB161,BJ161,BR161,BZ161,CH161))</f>
        <v>0</v>
      </c>
      <c r="E161" s="3">
        <f>IF(Inputs!$B$27&lt;&gt;"Ready","PENDING INPUTS",MAX(0,D161-C161))</f>
        <v>0</v>
      </c>
      <c r="F161" s="3">
        <f>IF(Inputs!$B$27&lt;&gt;"Ready","PENDING INPUTS",SUM(Q161,Y161,AG161,AO161,AW161,BE161,BM161,BU161,CC161,CK161))</f>
        <v>0</v>
      </c>
      <c r="G161" s="3">
        <f>IF(Inputs!$B$27&lt;&gt;"Ready","PENDING INPUTS",SUM(L161,T161,AB161,AJ161,AR161,AZ161,BH161,BP161,BX161,CF161))</f>
        <v>0</v>
      </c>
      <c r="H161" s="3">
        <f>IF(Inputs!$B$27&lt;&gt;"Ready","PENDING INPUTS",SUM(M161,U161,AC161,AK161,AS161,BA161,BI161,BQ161,BY161,CG161))</f>
        <v>0</v>
      </c>
      <c r="I161" s="3">
        <f>IF(Inputs!$B$27&lt;&gt;"Ready","PENDING INPUTS",SUM(R161,Z161,AH161,AP161,AX161,BF161,BN161,BV161,CD161,CL161))</f>
        <v>0</v>
      </c>
      <c r="J161" t="str">
        <f>IF(Inputs!$B$27&lt;&gt;"Ready","PENDING INPUTS",IF(A161&gt;Inputs!$B$6,"Beyond horizon",IF(E161&gt;0.005,"MINIMUM SHORTFALL",IF(I161&lt;0.005,"Paid off","In progress"))))</f>
        <v>Beyond horizon</v>
      </c>
      <c r="K161" s="3">
        <f>IF(Inputs!$B$27&lt;&gt;"Ready","PENDING INPUTS",R160)</f>
        <v>0</v>
      </c>
      <c r="L161" s="3">
        <f>IF(Inputs!$B$27&lt;&gt;"Ready","PENDING INPUTS",IF(A161&lt;=Inputs!$B$6,ROUND(K161*Inputs!C14/12,2),0))</f>
        <v>0</v>
      </c>
      <c r="M161" s="3">
        <f>IF(Inputs!$B$27&lt;&gt;"Ready","PENDING INPUTS",IF(AND(A161&lt;=Inputs!$B$6,K161&gt;0),Inputs!G14,0))</f>
        <v>0</v>
      </c>
      <c r="N161" s="3">
        <f>IF(Inputs!$B$27&lt;&gt;"Ready","PENDING INPUTS",IF(A161&gt;Inputs!$B$6,0,MIN((K161+L161+M161),IF(Inputs!H14=1,Inputs!D14,MAX(Inputs!F14,ROUND(K161*Inputs!E14+L161+M161,2))))))</f>
        <v>0</v>
      </c>
      <c r="O161">
        <f>IF(Inputs!$B$27&lt;&gt;"Ready","PENDING INPUTS",IF(K161&lt;=0,99,1+IF(AND(S161&gt;0,OR(Inputs!C15&gt;Inputs!C14,AND(Inputs!C15=Inputs!C14,1&lt;0))),1,0)+IF(AND(AA161&gt;0,OR(Inputs!C16&gt;Inputs!C14,AND(Inputs!C16=Inputs!C14,2&lt;0))),1,0)+IF(AND(AI161&gt;0,OR(Inputs!C17&gt;Inputs!C14,AND(Inputs!C17=Inputs!C14,3&lt;0))),1,0)+IF(AND(AQ161&gt;0,OR(Inputs!C18&gt;Inputs!C14,AND(Inputs!C18=Inputs!C14,4&lt;0))),1,0)+IF(AND(AY161&gt;0,OR(Inputs!C19&gt;Inputs!C14,AND(Inputs!C19=Inputs!C14,5&lt;0))),1,0)+IF(AND(BG161&gt;0,OR(Inputs!C20&gt;Inputs!C14,AND(Inputs!C20=Inputs!C14,6&lt;0))),1,0)+IF(AND(BO161&gt;0,OR(Inputs!C21&gt;Inputs!C14,AND(Inputs!C21=Inputs!C14,7&lt;0))),1,0)+IF(AND(BW161&gt;0,OR(Inputs!C22&gt;Inputs!C14,AND(Inputs!C22=Inputs!C14,8&lt;0))),1,0)+IF(AND(CE161&gt;0,OR(Inputs!C23&gt;Inputs!C14,AND(Inputs!C23=Inputs!C14,9&lt;0))),1,0)))</f>
        <v>99</v>
      </c>
      <c r="P161" s="3">
        <f>IF(Inputs!$B$27&lt;&gt;"Ready","PENDING INPUTS",IF(A161&gt;Inputs!$B$6,0,MIN(MAX(0,(K161+L161+M161)-N161),MAX(0,C161-D161-(IF(O161&lt;O161,K161+L161+M161-N161,0)+IF(W161&lt;O161,S161+T161+U161-V161,0)+IF(AE161&lt;O161,AA161+AB161+AC161-AD161,0)+IF(AM161&lt;O161,AI161+AJ161+AK161-AL161,0)+IF(AU161&lt;O161,AQ161+AR161+AS161-AT161,0)+IF(BC161&lt;O161,AY161+AZ161+BA161-BB161,0)+IF(BK161&lt;O161,BG161+BH161+BI161-BJ161,0)+IF(BS161&lt;O161,BO161+BP161+BQ161-BR161,0)+IF(CA161&lt;O161,BW161+BX161+BY161-BZ161,0)+IF(CI161&lt;O161,CE161+CF161+CG161-CH161,0))))))</f>
        <v>0</v>
      </c>
      <c r="Q161" s="3">
        <f>IF(Inputs!$B$27&lt;&gt;"Ready","PENDING INPUTS",MIN((K161+L161+M161),IF(D161&gt;C161,IF(D161=0,0,N161*C161/D161),N161+P161)))</f>
        <v>0</v>
      </c>
      <c r="R161" s="3">
        <f>IF(Inputs!$B$27&lt;&gt;"Ready","PENDING INPUTS",MAX(0,(K161+L161+M161)-Q161))</f>
        <v>0</v>
      </c>
      <c r="S161" s="3">
        <f>IF(Inputs!$B$27&lt;&gt;"Ready","PENDING INPUTS",Z160)</f>
        <v>0</v>
      </c>
      <c r="T161" s="3">
        <f>IF(Inputs!$B$27&lt;&gt;"Ready","PENDING INPUTS",IF(A161&lt;=Inputs!$B$6,ROUND(S161*Inputs!C15/12,2),0))</f>
        <v>0</v>
      </c>
      <c r="U161" s="3">
        <f>IF(Inputs!$B$27&lt;&gt;"Ready","PENDING INPUTS",IF(AND(A161&lt;=Inputs!$B$6,S161&gt;0),Inputs!G15,0))</f>
        <v>0</v>
      </c>
      <c r="V161" s="3">
        <f>IF(Inputs!$B$27&lt;&gt;"Ready","PENDING INPUTS",IF(A161&gt;Inputs!$B$6,0,MIN((S161+T161+U161),IF(Inputs!H15=1,Inputs!D15,MAX(Inputs!F15,ROUND(S161*Inputs!E15+T161+U161,2))))))</f>
        <v>0</v>
      </c>
      <c r="W161">
        <f>IF(Inputs!$B$27&lt;&gt;"Ready","PENDING INPUTS",IF(S161&lt;=0,99,1+IF(AND(K161&gt;0,OR(Inputs!C14&gt;Inputs!C15,AND(Inputs!C14=Inputs!C15,0&lt;1))),1,0)+IF(AND(AA161&gt;0,OR(Inputs!C16&gt;Inputs!C15,AND(Inputs!C16=Inputs!C15,2&lt;1))),1,0)+IF(AND(AI161&gt;0,OR(Inputs!C17&gt;Inputs!C15,AND(Inputs!C17=Inputs!C15,3&lt;1))),1,0)+IF(AND(AQ161&gt;0,OR(Inputs!C18&gt;Inputs!C15,AND(Inputs!C18=Inputs!C15,4&lt;1))),1,0)+IF(AND(AY161&gt;0,OR(Inputs!C19&gt;Inputs!C15,AND(Inputs!C19=Inputs!C15,5&lt;1))),1,0)+IF(AND(BG161&gt;0,OR(Inputs!C20&gt;Inputs!C15,AND(Inputs!C20=Inputs!C15,6&lt;1))),1,0)+IF(AND(BO161&gt;0,OR(Inputs!C21&gt;Inputs!C15,AND(Inputs!C21=Inputs!C15,7&lt;1))),1,0)+IF(AND(BW161&gt;0,OR(Inputs!C22&gt;Inputs!C15,AND(Inputs!C22=Inputs!C15,8&lt;1))),1,0)+IF(AND(CE161&gt;0,OR(Inputs!C23&gt;Inputs!C15,AND(Inputs!C23=Inputs!C15,9&lt;1))),1,0)))</f>
        <v>99</v>
      </c>
      <c r="X161" s="3">
        <f>IF(Inputs!$B$27&lt;&gt;"Ready","PENDING INPUTS",IF(A161&gt;Inputs!$B$6,0,MIN(MAX(0,(S161+T161+U161)-V161),MAX(0,C161-D161-(IF(O161&lt;W161,K161+L161+M161-N161,0)+IF(W161&lt;W161,S161+T161+U161-V161,0)+IF(AE161&lt;W161,AA161+AB161+AC161-AD161,0)+IF(AM161&lt;W161,AI161+AJ161+AK161-AL161,0)+IF(AU161&lt;W161,AQ161+AR161+AS161-AT161,0)+IF(BC161&lt;W161,AY161+AZ161+BA161-BB161,0)+IF(BK161&lt;W161,BG161+BH161+BI161-BJ161,0)+IF(BS161&lt;W161,BO161+BP161+BQ161-BR161,0)+IF(CA161&lt;W161,BW161+BX161+BY161-BZ161,0)+IF(CI161&lt;W161,CE161+CF161+CG161-CH161,0))))))</f>
        <v>0</v>
      </c>
      <c r="Y161" s="3">
        <f>IF(Inputs!$B$27&lt;&gt;"Ready","PENDING INPUTS",MIN((S161+T161+U161),IF(D161&gt;C161,IF(D161=0,0,V161*C161/D161),V161+X161)))</f>
        <v>0</v>
      </c>
      <c r="Z161" s="3">
        <f>IF(Inputs!$B$27&lt;&gt;"Ready","PENDING INPUTS",MAX(0,(S161+T161+U161)-Y161))</f>
        <v>0</v>
      </c>
      <c r="AA161" s="3">
        <f>IF(Inputs!$B$27&lt;&gt;"Ready","PENDING INPUTS",AH160)</f>
        <v>0</v>
      </c>
      <c r="AB161" s="3">
        <f>IF(Inputs!$B$27&lt;&gt;"Ready","PENDING INPUTS",IF(A161&lt;=Inputs!$B$6,ROUND(AA161*Inputs!C16/12,2),0))</f>
        <v>0</v>
      </c>
      <c r="AC161" s="3">
        <f>IF(Inputs!$B$27&lt;&gt;"Ready","PENDING INPUTS",IF(AND(A161&lt;=Inputs!$B$6,AA161&gt;0),Inputs!G16,0))</f>
        <v>0</v>
      </c>
      <c r="AD161" s="3">
        <f>IF(Inputs!$B$27&lt;&gt;"Ready","PENDING INPUTS",IF(A161&gt;Inputs!$B$6,0,MIN((AA161+AB161+AC161),IF(Inputs!H16=1,Inputs!D16,MAX(Inputs!F16,ROUND(AA161*Inputs!E16+AB161+AC161,2))))))</f>
        <v>0</v>
      </c>
      <c r="AE161">
        <f>IF(Inputs!$B$27&lt;&gt;"Ready","PENDING INPUTS",IF(AA161&lt;=0,99,1+IF(AND(K161&gt;0,OR(Inputs!C14&gt;Inputs!C16,AND(Inputs!C14=Inputs!C16,0&lt;2))),1,0)+IF(AND(S161&gt;0,OR(Inputs!C15&gt;Inputs!C16,AND(Inputs!C15=Inputs!C16,1&lt;2))),1,0)+IF(AND(AI161&gt;0,OR(Inputs!C17&gt;Inputs!C16,AND(Inputs!C17=Inputs!C16,3&lt;2))),1,0)+IF(AND(AQ161&gt;0,OR(Inputs!C18&gt;Inputs!C16,AND(Inputs!C18=Inputs!C16,4&lt;2))),1,0)+IF(AND(AY161&gt;0,OR(Inputs!C19&gt;Inputs!C16,AND(Inputs!C19=Inputs!C16,5&lt;2))),1,0)+IF(AND(BG161&gt;0,OR(Inputs!C20&gt;Inputs!C16,AND(Inputs!C20=Inputs!C16,6&lt;2))),1,0)+IF(AND(BO161&gt;0,OR(Inputs!C21&gt;Inputs!C16,AND(Inputs!C21=Inputs!C16,7&lt;2))),1,0)+IF(AND(BW161&gt;0,OR(Inputs!C22&gt;Inputs!C16,AND(Inputs!C22=Inputs!C16,8&lt;2))),1,0)+IF(AND(CE161&gt;0,OR(Inputs!C23&gt;Inputs!C16,AND(Inputs!C23=Inputs!C16,9&lt;2))),1,0)))</f>
        <v>99</v>
      </c>
      <c r="AF161" s="3">
        <f>IF(Inputs!$B$27&lt;&gt;"Ready","PENDING INPUTS",IF(A161&gt;Inputs!$B$6,0,MIN(MAX(0,(AA161+AB161+AC161)-AD161),MAX(0,C161-D161-(IF(O161&lt;AE161,K161+L161+M161-N161,0)+IF(W161&lt;AE161,S161+T161+U161-V161,0)+IF(AE161&lt;AE161,AA161+AB161+AC161-AD161,0)+IF(AM161&lt;AE161,AI161+AJ161+AK161-AL161,0)+IF(AU161&lt;AE161,AQ161+AR161+AS161-AT161,0)+IF(BC161&lt;AE161,AY161+AZ161+BA161-BB161,0)+IF(BK161&lt;AE161,BG161+BH161+BI161-BJ161,0)+IF(BS161&lt;AE161,BO161+BP161+BQ161-BR161,0)+IF(CA161&lt;AE161,BW161+BX161+BY161-BZ161,0)+IF(CI161&lt;AE161,CE161+CF161+CG161-CH161,0))))))</f>
        <v>0</v>
      </c>
      <c r="AG161" s="3">
        <f>IF(Inputs!$B$27&lt;&gt;"Ready","PENDING INPUTS",MIN((AA161+AB161+AC161),IF(D161&gt;C161,IF(D161=0,0,AD161*C161/D161),AD161+AF161)))</f>
        <v>0</v>
      </c>
      <c r="AH161" s="3">
        <f>IF(Inputs!$B$27&lt;&gt;"Ready","PENDING INPUTS",MAX(0,(AA161+AB161+AC161)-AG161))</f>
        <v>0</v>
      </c>
      <c r="AI161" s="3">
        <f>IF(Inputs!$B$27&lt;&gt;"Ready","PENDING INPUTS",AP160)</f>
        <v>0</v>
      </c>
      <c r="AJ161" s="3">
        <f>IF(Inputs!$B$27&lt;&gt;"Ready","PENDING INPUTS",IF(A161&lt;=Inputs!$B$6,ROUND(AI161*Inputs!C17/12,2),0))</f>
        <v>0</v>
      </c>
      <c r="AK161" s="3">
        <f>IF(Inputs!$B$27&lt;&gt;"Ready","PENDING INPUTS",IF(AND(A161&lt;=Inputs!$B$6,AI161&gt;0),Inputs!G17,0))</f>
        <v>0</v>
      </c>
      <c r="AL161" s="3">
        <f>IF(Inputs!$B$27&lt;&gt;"Ready","PENDING INPUTS",IF(A161&gt;Inputs!$B$6,0,MIN((AI161+AJ161+AK161),IF(Inputs!H17=1,Inputs!D17,MAX(Inputs!F17,ROUND(AI161*Inputs!E17+AJ161+AK161,2))))))</f>
        <v>0</v>
      </c>
      <c r="AM161">
        <f>IF(Inputs!$B$27&lt;&gt;"Ready","PENDING INPUTS",IF(AI161&lt;=0,99,1+IF(AND(K161&gt;0,OR(Inputs!C14&gt;Inputs!C17,AND(Inputs!C14=Inputs!C17,0&lt;3))),1,0)+IF(AND(S161&gt;0,OR(Inputs!C15&gt;Inputs!C17,AND(Inputs!C15=Inputs!C17,1&lt;3))),1,0)+IF(AND(AA161&gt;0,OR(Inputs!C16&gt;Inputs!C17,AND(Inputs!C16=Inputs!C17,2&lt;3))),1,0)+IF(AND(AQ161&gt;0,OR(Inputs!C18&gt;Inputs!C17,AND(Inputs!C18=Inputs!C17,4&lt;3))),1,0)+IF(AND(AY161&gt;0,OR(Inputs!C19&gt;Inputs!C17,AND(Inputs!C19=Inputs!C17,5&lt;3))),1,0)+IF(AND(BG161&gt;0,OR(Inputs!C20&gt;Inputs!C17,AND(Inputs!C20=Inputs!C17,6&lt;3))),1,0)+IF(AND(BO161&gt;0,OR(Inputs!C21&gt;Inputs!C17,AND(Inputs!C21=Inputs!C17,7&lt;3))),1,0)+IF(AND(BW161&gt;0,OR(Inputs!C22&gt;Inputs!C17,AND(Inputs!C22=Inputs!C17,8&lt;3))),1,0)+IF(AND(CE161&gt;0,OR(Inputs!C23&gt;Inputs!C17,AND(Inputs!C23=Inputs!C17,9&lt;3))),1,0)))</f>
        <v>99</v>
      </c>
      <c r="AN161" s="3">
        <f>IF(Inputs!$B$27&lt;&gt;"Ready","PENDING INPUTS",IF(A161&gt;Inputs!$B$6,0,MIN(MAX(0,(AI161+AJ161+AK161)-AL161),MAX(0,C161-D161-(IF(O161&lt;AM161,K161+L161+M161-N161,0)+IF(W161&lt;AM161,S161+T161+U161-V161,0)+IF(AE161&lt;AM161,AA161+AB161+AC161-AD161,0)+IF(AM161&lt;AM161,AI161+AJ161+AK161-AL161,0)+IF(AU161&lt;AM161,AQ161+AR161+AS161-AT161,0)+IF(BC161&lt;AM161,AY161+AZ161+BA161-BB161,0)+IF(BK161&lt;AM161,BG161+BH161+BI161-BJ161,0)+IF(BS161&lt;AM161,BO161+BP161+BQ161-BR161,0)+IF(CA161&lt;AM161,BW161+BX161+BY161-BZ161,0)+IF(CI161&lt;AM161,CE161+CF161+CG161-CH161,0))))))</f>
        <v>0</v>
      </c>
      <c r="AO161" s="3">
        <f>IF(Inputs!$B$27&lt;&gt;"Ready","PENDING INPUTS",MIN((AI161+AJ161+AK161),IF(D161&gt;C161,IF(D161=0,0,AL161*C161/D161),AL161+AN161)))</f>
        <v>0</v>
      </c>
      <c r="AP161" s="3">
        <f>IF(Inputs!$B$27&lt;&gt;"Ready","PENDING INPUTS",MAX(0,(AI161+AJ161+AK161)-AO161))</f>
        <v>0</v>
      </c>
      <c r="AQ161" s="3">
        <f>IF(Inputs!$B$27&lt;&gt;"Ready","PENDING INPUTS",AX160)</f>
        <v>0</v>
      </c>
      <c r="AR161" s="3">
        <f>IF(Inputs!$B$27&lt;&gt;"Ready","PENDING INPUTS",IF(A161&lt;=Inputs!$B$6,ROUND(AQ161*Inputs!C18/12,2),0))</f>
        <v>0</v>
      </c>
      <c r="AS161" s="3">
        <f>IF(Inputs!$B$27&lt;&gt;"Ready","PENDING INPUTS",IF(AND(A161&lt;=Inputs!$B$6,AQ161&gt;0),Inputs!G18,0))</f>
        <v>0</v>
      </c>
      <c r="AT161" s="3">
        <f>IF(Inputs!$B$27&lt;&gt;"Ready","PENDING INPUTS",IF(A161&gt;Inputs!$B$6,0,MIN((AQ161+AR161+AS161),IF(Inputs!H18=1,Inputs!D18,MAX(Inputs!F18,ROUND(AQ161*Inputs!E18+AR161+AS161,2))))))</f>
        <v>0</v>
      </c>
      <c r="AU161">
        <f>IF(Inputs!$B$27&lt;&gt;"Ready","PENDING INPUTS",IF(AQ161&lt;=0,99,1+IF(AND(K161&gt;0,OR(Inputs!C14&gt;Inputs!C18,AND(Inputs!C14=Inputs!C18,0&lt;4))),1,0)+IF(AND(S161&gt;0,OR(Inputs!C15&gt;Inputs!C18,AND(Inputs!C15=Inputs!C18,1&lt;4))),1,0)+IF(AND(AA161&gt;0,OR(Inputs!C16&gt;Inputs!C18,AND(Inputs!C16=Inputs!C18,2&lt;4))),1,0)+IF(AND(AI161&gt;0,OR(Inputs!C17&gt;Inputs!C18,AND(Inputs!C17=Inputs!C18,3&lt;4))),1,0)+IF(AND(AY161&gt;0,OR(Inputs!C19&gt;Inputs!C18,AND(Inputs!C19=Inputs!C18,5&lt;4))),1,0)+IF(AND(BG161&gt;0,OR(Inputs!C20&gt;Inputs!C18,AND(Inputs!C20=Inputs!C18,6&lt;4))),1,0)+IF(AND(BO161&gt;0,OR(Inputs!C21&gt;Inputs!C18,AND(Inputs!C21=Inputs!C18,7&lt;4))),1,0)+IF(AND(BW161&gt;0,OR(Inputs!C22&gt;Inputs!C18,AND(Inputs!C22=Inputs!C18,8&lt;4))),1,0)+IF(AND(CE161&gt;0,OR(Inputs!C23&gt;Inputs!C18,AND(Inputs!C23=Inputs!C18,9&lt;4))),1,0)))</f>
        <v>99</v>
      </c>
      <c r="AV161" s="3">
        <f>IF(Inputs!$B$27&lt;&gt;"Ready","PENDING INPUTS",IF(A161&gt;Inputs!$B$6,0,MIN(MAX(0,(AQ161+AR161+AS161)-AT161),MAX(0,C161-D161-(IF(O161&lt;AU161,K161+L161+M161-N161,0)+IF(W161&lt;AU161,S161+T161+U161-V161,0)+IF(AE161&lt;AU161,AA161+AB161+AC161-AD161,0)+IF(AM161&lt;AU161,AI161+AJ161+AK161-AL161,0)+IF(AU161&lt;AU161,AQ161+AR161+AS161-AT161,0)+IF(BC161&lt;AU161,AY161+AZ161+BA161-BB161,0)+IF(BK161&lt;AU161,BG161+BH161+BI161-BJ161,0)+IF(BS161&lt;AU161,BO161+BP161+BQ161-BR161,0)+IF(CA161&lt;AU161,BW161+BX161+BY161-BZ161,0)+IF(CI161&lt;AU161,CE161+CF161+CG161-CH161,0))))))</f>
        <v>0</v>
      </c>
      <c r="AW161" s="3">
        <f>IF(Inputs!$B$27&lt;&gt;"Ready","PENDING INPUTS",MIN((AQ161+AR161+AS161),IF(D161&gt;C161,IF(D161=0,0,AT161*C161/D161),AT161+AV161)))</f>
        <v>0</v>
      </c>
      <c r="AX161" s="3">
        <f>IF(Inputs!$B$27&lt;&gt;"Ready","PENDING INPUTS",MAX(0,(AQ161+AR161+AS161)-AW161))</f>
        <v>0</v>
      </c>
      <c r="AY161" s="3">
        <f>IF(Inputs!$B$27&lt;&gt;"Ready","PENDING INPUTS",BF160)</f>
        <v>0</v>
      </c>
      <c r="AZ161" s="3">
        <f>IF(Inputs!$B$27&lt;&gt;"Ready","PENDING INPUTS",IF(A161&lt;=Inputs!$B$6,ROUND(AY161*Inputs!C19/12,2),0))</f>
        <v>0</v>
      </c>
      <c r="BA161" s="3">
        <f>IF(Inputs!$B$27&lt;&gt;"Ready","PENDING INPUTS",IF(AND(A161&lt;=Inputs!$B$6,AY161&gt;0),Inputs!G19,0))</f>
        <v>0</v>
      </c>
      <c r="BB161" s="3">
        <f>IF(Inputs!$B$27&lt;&gt;"Ready","PENDING INPUTS",IF(A161&gt;Inputs!$B$6,0,MIN((AY161+AZ161+BA161),IF(Inputs!H19=1,Inputs!D19,MAX(Inputs!F19,ROUND(AY161*Inputs!E19+AZ161+BA161,2))))))</f>
        <v>0</v>
      </c>
      <c r="BC161">
        <f>IF(Inputs!$B$27&lt;&gt;"Ready","PENDING INPUTS",IF(AY161&lt;=0,99,1+IF(AND(K161&gt;0,OR(Inputs!C14&gt;Inputs!C19,AND(Inputs!C14=Inputs!C19,0&lt;5))),1,0)+IF(AND(S161&gt;0,OR(Inputs!C15&gt;Inputs!C19,AND(Inputs!C15=Inputs!C19,1&lt;5))),1,0)+IF(AND(AA161&gt;0,OR(Inputs!C16&gt;Inputs!C19,AND(Inputs!C16=Inputs!C19,2&lt;5))),1,0)+IF(AND(AI161&gt;0,OR(Inputs!C17&gt;Inputs!C19,AND(Inputs!C17=Inputs!C19,3&lt;5))),1,0)+IF(AND(AQ161&gt;0,OR(Inputs!C18&gt;Inputs!C19,AND(Inputs!C18=Inputs!C19,4&lt;5))),1,0)+IF(AND(BG161&gt;0,OR(Inputs!C20&gt;Inputs!C19,AND(Inputs!C20=Inputs!C19,6&lt;5))),1,0)+IF(AND(BO161&gt;0,OR(Inputs!C21&gt;Inputs!C19,AND(Inputs!C21=Inputs!C19,7&lt;5))),1,0)+IF(AND(BW161&gt;0,OR(Inputs!C22&gt;Inputs!C19,AND(Inputs!C22=Inputs!C19,8&lt;5))),1,0)+IF(AND(CE161&gt;0,OR(Inputs!C23&gt;Inputs!C19,AND(Inputs!C23=Inputs!C19,9&lt;5))),1,0)))</f>
        <v>99</v>
      </c>
      <c r="BD161" s="3">
        <f>IF(Inputs!$B$27&lt;&gt;"Ready","PENDING INPUTS",IF(A161&gt;Inputs!$B$6,0,MIN(MAX(0,(AY161+AZ161+BA161)-BB161),MAX(0,C161-D161-(IF(O161&lt;BC161,K161+L161+M161-N161,0)+IF(W161&lt;BC161,S161+T161+U161-V161,0)+IF(AE161&lt;BC161,AA161+AB161+AC161-AD161,0)+IF(AM161&lt;BC161,AI161+AJ161+AK161-AL161,0)+IF(AU161&lt;BC161,AQ161+AR161+AS161-AT161,0)+IF(BC161&lt;BC161,AY161+AZ161+BA161-BB161,0)+IF(BK161&lt;BC161,BG161+BH161+BI161-BJ161,0)+IF(BS161&lt;BC161,BO161+BP161+BQ161-BR161,0)+IF(CA161&lt;BC161,BW161+BX161+BY161-BZ161,0)+IF(CI161&lt;BC161,CE161+CF161+CG161-CH161,0))))))</f>
        <v>0</v>
      </c>
      <c r="BE161" s="3">
        <f>IF(Inputs!$B$27&lt;&gt;"Ready","PENDING INPUTS",MIN((AY161+AZ161+BA161),IF(D161&gt;C161,IF(D161=0,0,BB161*C161/D161),BB161+BD161)))</f>
        <v>0</v>
      </c>
      <c r="BF161" s="3">
        <f>IF(Inputs!$B$27&lt;&gt;"Ready","PENDING INPUTS",MAX(0,(AY161+AZ161+BA161)-BE161))</f>
        <v>0</v>
      </c>
      <c r="BG161" s="3">
        <f>IF(Inputs!$B$27&lt;&gt;"Ready","PENDING INPUTS",BN160)</f>
        <v>0</v>
      </c>
      <c r="BH161" s="3">
        <f>IF(Inputs!$B$27&lt;&gt;"Ready","PENDING INPUTS",IF(A161&lt;=Inputs!$B$6,ROUND(BG161*Inputs!C20/12,2),0))</f>
        <v>0</v>
      </c>
      <c r="BI161" s="3">
        <f>IF(Inputs!$B$27&lt;&gt;"Ready","PENDING INPUTS",IF(AND(A161&lt;=Inputs!$B$6,BG161&gt;0),Inputs!G20,0))</f>
        <v>0</v>
      </c>
      <c r="BJ161" s="3">
        <f>IF(Inputs!$B$27&lt;&gt;"Ready","PENDING INPUTS",IF(A161&gt;Inputs!$B$6,0,MIN((BG161+BH161+BI161),IF(Inputs!H20=1,Inputs!D20,MAX(Inputs!F20,ROUND(BG161*Inputs!E20+BH161+BI161,2))))))</f>
        <v>0</v>
      </c>
      <c r="BK161">
        <f>IF(Inputs!$B$27&lt;&gt;"Ready","PENDING INPUTS",IF(BG161&lt;=0,99,1+IF(AND(K161&gt;0,OR(Inputs!C14&gt;Inputs!C20,AND(Inputs!C14=Inputs!C20,0&lt;6))),1,0)+IF(AND(S161&gt;0,OR(Inputs!C15&gt;Inputs!C20,AND(Inputs!C15=Inputs!C20,1&lt;6))),1,0)+IF(AND(AA161&gt;0,OR(Inputs!C16&gt;Inputs!C20,AND(Inputs!C16=Inputs!C20,2&lt;6))),1,0)+IF(AND(AI161&gt;0,OR(Inputs!C17&gt;Inputs!C20,AND(Inputs!C17=Inputs!C20,3&lt;6))),1,0)+IF(AND(AQ161&gt;0,OR(Inputs!C18&gt;Inputs!C20,AND(Inputs!C18=Inputs!C20,4&lt;6))),1,0)+IF(AND(AY161&gt;0,OR(Inputs!C19&gt;Inputs!C20,AND(Inputs!C19=Inputs!C20,5&lt;6))),1,0)+IF(AND(BO161&gt;0,OR(Inputs!C21&gt;Inputs!C20,AND(Inputs!C21=Inputs!C20,7&lt;6))),1,0)+IF(AND(BW161&gt;0,OR(Inputs!C22&gt;Inputs!C20,AND(Inputs!C22=Inputs!C20,8&lt;6))),1,0)+IF(AND(CE161&gt;0,OR(Inputs!C23&gt;Inputs!C20,AND(Inputs!C23=Inputs!C20,9&lt;6))),1,0)))</f>
        <v>99</v>
      </c>
      <c r="BL161" s="3">
        <f>IF(Inputs!$B$27&lt;&gt;"Ready","PENDING INPUTS",IF(A161&gt;Inputs!$B$6,0,MIN(MAX(0,(BG161+BH161+BI161)-BJ161),MAX(0,C161-D161-(IF(O161&lt;BK161,K161+L161+M161-N161,0)+IF(W161&lt;BK161,S161+T161+U161-V161,0)+IF(AE161&lt;BK161,AA161+AB161+AC161-AD161,0)+IF(AM161&lt;BK161,AI161+AJ161+AK161-AL161,0)+IF(AU161&lt;BK161,AQ161+AR161+AS161-AT161,0)+IF(BC161&lt;BK161,AY161+AZ161+BA161-BB161,0)+IF(BK161&lt;BK161,BG161+BH161+BI161-BJ161,0)+IF(BS161&lt;BK161,BO161+BP161+BQ161-BR161,0)+IF(CA161&lt;BK161,BW161+BX161+BY161-BZ161,0)+IF(CI161&lt;BK161,CE161+CF161+CG161-CH161,0))))))</f>
        <v>0</v>
      </c>
      <c r="BM161" s="3">
        <f>IF(Inputs!$B$27&lt;&gt;"Ready","PENDING INPUTS",MIN((BG161+BH161+BI161),IF(D161&gt;C161,IF(D161=0,0,BJ161*C161/D161),BJ161+BL161)))</f>
        <v>0</v>
      </c>
      <c r="BN161" s="3">
        <f>IF(Inputs!$B$27&lt;&gt;"Ready","PENDING INPUTS",MAX(0,(BG161+BH161+BI161)-BM161))</f>
        <v>0</v>
      </c>
      <c r="BO161" s="3">
        <f>IF(Inputs!$B$27&lt;&gt;"Ready","PENDING INPUTS",BV160)</f>
        <v>0</v>
      </c>
      <c r="BP161" s="3">
        <f>IF(Inputs!$B$27&lt;&gt;"Ready","PENDING INPUTS",IF(A161&lt;=Inputs!$B$6,ROUND(BO161*Inputs!C21/12,2),0))</f>
        <v>0</v>
      </c>
      <c r="BQ161" s="3">
        <f>IF(Inputs!$B$27&lt;&gt;"Ready","PENDING INPUTS",IF(AND(A161&lt;=Inputs!$B$6,BO161&gt;0),Inputs!G21,0))</f>
        <v>0</v>
      </c>
      <c r="BR161" s="3">
        <f>IF(Inputs!$B$27&lt;&gt;"Ready","PENDING INPUTS",IF(A161&gt;Inputs!$B$6,0,MIN((BO161+BP161+BQ161),IF(Inputs!H21=1,Inputs!D21,MAX(Inputs!F21,ROUND(BO161*Inputs!E21+BP161+BQ161,2))))))</f>
        <v>0</v>
      </c>
      <c r="BS161">
        <f>IF(Inputs!$B$27&lt;&gt;"Ready","PENDING INPUTS",IF(BO161&lt;=0,99,1+IF(AND(K161&gt;0,OR(Inputs!C14&gt;Inputs!C21,AND(Inputs!C14=Inputs!C21,0&lt;7))),1,0)+IF(AND(S161&gt;0,OR(Inputs!C15&gt;Inputs!C21,AND(Inputs!C15=Inputs!C21,1&lt;7))),1,0)+IF(AND(AA161&gt;0,OR(Inputs!C16&gt;Inputs!C21,AND(Inputs!C16=Inputs!C21,2&lt;7))),1,0)+IF(AND(AI161&gt;0,OR(Inputs!C17&gt;Inputs!C21,AND(Inputs!C17=Inputs!C21,3&lt;7))),1,0)+IF(AND(AQ161&gt;0,OR(Inputs!C18&gt;Inputs!C21,AND(Inputs!C18=Inputs!C21,4&lt;7))),1,0)+IF(AND(AY161&gt;0,OR(Inputs!C19&gt;Inputs!C21,AND(Inputs!C19=Inputs!C21,5&lt;7))),1,0)+IF(AND(BG161&gt;0,OR(Inputs!C20&gt;Inputs!C21,AND(Inputs!C20=Inputs!C21,6&lt;7))),1,0)+IF(AND(BW161&gt;0,OR(Inputs!C22&gt;Inputs!C21,AND(Inputs!C22=Inputs!C21,8&lt;7))),1,0)+IF(AND(CE161&gt;0,OR(Inputs!C23&gt;Inputs!C21,AND(Inputs!C23=Inputs!C21,9&lt;7))),1,0)))</f>
        <v>99</v>
      </c>
      <c r="BT161" s="3">
        <f>IF(Inputs!$B$27&lt;&gt;"Ready","PENDING INPUTS",IF(A161&gt;Inputs!$B$6,0,MIN(MAX(0,(BO161+BP161+BQ161)-BR161),MAX(0,C161-D161-(IF(O161&lt;BS161,K161+L161+M161-N161,0)+IF(W161&lt;BS161,S161+T161+U161-V161,0)+IF(AE161&lt;BS161,AA161+AB161+AC161-AD161,0)+IF(AM161&lt;BS161,AI161+AJ161+AK161-AL161,0)+IF(AU161&lt;BS161,AQ161+AR161+AS161-AT161,0)+IF(BC161&lt;BS161,AY161+AZ161+BA161-BB161,0)+IF(BK161&lt;BS161,BG161+BH161+BI161-BJ161,0)+IF(BS161&lt;BS161,BO161+BP161+BQ161-BR161,0)+IF(CA161&lt;BS161,BW161+BX161+BY161-BZ161,0)+IF(CI161&lt;BS161,CE161+CF161+CG161-CH161,0))))))</f>
        <v>0</v>
      </c>
      <c r="BU161" s="3">
        <f>IF(Inputs!$B$27&lt;&gt;"Ready","PENDING INPUTS",MIN((BO161+BP161+BQ161),IF(D161&gt;C161,IF(D161=0,0,BR161*C161/D161),BR161+BT161)))</f>
        <v>0</v>
      </c>
      <c r="BV161" s="3">
        <f>IF(Inputs!$B$27&lt;&gt;"Ready","PENDING INPUTS",MAX(0,(BO161+BP161+BQ161)-BU161))</f>
        <v>0</v>
      </c>
      <c r="BW161" s="3">
        <f>IF(Inputs!$B$27&lt;&gt;"Ready","PENDING INPUTS",CD160)</f>
        <v>0</v>
      </c>
      <c r="BX161" s="3">
        <f>IF(Inputs!$B$27&lt;&gt;"Ready","PENDING INPUTS",IF(A161&lt;=Inputs!$B$6,ROUND(BW161*Inputs!C22/12,2),0))</f>
        <v>0</v>
      </c>
      <c r="BY161" s="3">
        <f>IF(Inputs!$B$27&lt;&gt;"Ready","PENDING INPUTS",IF(AND(A161&lt;=Inputs!$B$6,BW161&gt;0),Inputs!G22,0))</f>
        <v>0</v>
      </c>
      <c r="BZ161" s="3">
        <f>IF(Inputs!$B$27&lt;&gt;"Ready","PENDING INPUTS",IF(A161&gt;Inputs!$B$6,0,MIN((BW161+BX161+BY161),IF(Inputs!H22=1,Inputs!D22,MAX(Inputs!F22,ROUND(BW161*Inputs!E22+BX161+BY161,2))))))</f>
        <v>0</v>
      </c>
      <c r="CA161">
        <f>IF(Inputs!$B$27&lt;&gt;"Ready","PENDING INPUTS",IF(BW161&lt;=0,99,1+IF(AND(K161&gt;0,OR(Inputs!C14&gt;Inputs!C22,AND(Inputs!C14=Inputs!C22,0&lt;8))),1,0)+IF(AND(S161&gt;0,OR(Inputs!C15&gt;Inputs!C22,AND(Inputs!C15=Inputs!C22,1&lt;8))),1,0)+IF(AND(AA161&gt;0,OR(Inputs!C16&gt;Inputs!C22,AND(Inputs!C16=Inputs!C22,2&lt;8))),1,0)+IF(AND(AI161&gt;0,OR(Inputs!C17&gt;Inputs!C22,AND(Inputs!C17=Inputs!C22,3&lt;8))),1,0)+IF(AND(AQ161&gt;0,OR(Inputs!C18&gt;Inputs!C22,AND(Inputs!C18=Inputs!C22,4&lt;8))),1,0)+IF(AND(AY161&gt;0,OR(Inputs!C19&gt;Inputs!C22,AND(Inputs!C19=Inputs!C22,5&lt;8))),1,0)+IF(AND(BG161&gt;0,OR(Inputs!C20&gt;Inputs!C22,AND(Inputs!C20=Inputs!C22,6&lt;8))),1,0)+IF(AND(BO161&gt;0,OR(Inputs!C21&gt;Inputs!C22,AND(Inputs!C21=Inputs!C22,7&lt;8))),1,0)+IF(AND(CE161&gt;0,OR(Inputs!C23&gt;Inputs!C22,AND(Inputs!C23=Inputs!C22,9&lt;8))),1,0)))</f>
        <v>99</v>
      </c>
      <c r="CB161" s="3">
        <f>IF(Inputs!$B$27&lt;&gt;"Ready","PENDING INPUTS",IF(A161&gt;Inputs!$B$6,0,MIN(MAX(0,(BW161+BX161+BY161)-BZ161),MAX(0,C161-D161-(IF(O161&lt;CA161,K161+L161+M161-N161,0)+IF(W161&lt;CA161,S161+T161+U161-V161,0)+IF(AE161&lt;CA161,AA161+AB161+AC161-AD161,0)+IF(AM161&lt;CA161,AI161+AJ161+AK161-AL161,0)+IF(AU161&lt;CA161,AQ161+AR161+AS161-AT161,0)+IF(BC161&lt;CA161,AY161+AZ161+BA161-BB161,0)+IF(BK161&lt;CA161,BG161+BH161+BI161-BJ161,0)+IF(BS161&lt;CA161,BO161+BP161+BQ161-BR161,0)+IF(CA161&lt;CA161,BW161+BX161+BY161-BZ161,0)+IF(CI161&lt;CA161,CE161+CF161+CG161-CH161,0))))))</f>
        <v>0</v>
      </c>
      <c r="CC161" s="3">
        <f>IF(Inputs!$B$27&lt;&gt;"Ready","PENDING INPUTS",MIN((BW161+BX161+BY161),IF(D161&gt;C161,IF(D161=0,0,BZ161*C161/D161),BZ161+CB161)))</f>
        <v>0</v>
      </c>
      <c r="CD161" s="3">
        <f>IF(Inputs!$B$27&lt;&gt;"Ready","PENDING INPUTS",MAX(0,(BW161+BX161+BY161)-CC161))</f>
        <v>0</v>
      </c>
      <c r="CE161" s="3">
        <f>IF(Inputs!$B$27&lt;&gt;"Ready","PENDING INPUTS",CL160)</f>
        <v>0</v>
      </c>
      <c r="CF161" s="3">
        <f>IF(Inputs!$B$27&lt;&gt;"Ready","PENDING INPUTS",IF(A161&lt;=Inputs!$B$6,ROUND(CE161*Inputs!C23/12,2),0))</f>
        <v>0</v>
      </c>
      <c r="CG161" s="3">
        <f>IF(Inputs!$B$27&lt;&gt;"Ready","PENDING INPUTS",IF(AND(A161&lt;=Inputs!$B$6,CE161&gt;0),Inputs!G23,0))</f>
        <v>0</v>
      </c>
      <c r="CH161" s="3">
        <f>IF(Inputs!$B$27&lt;&gt;"Ready","PENDING INPUTS",IF(A161&gt;Inputs!$B$6,0,MIN((CE161+CF161+CG161),IF(Inputs!H23=1,Inputs!D23,MAX(Inputs!F23,ROUND(CE161*Inputs!E23+CF161+CG161,2))))))</f>
        <v>0</v>
      </c>
      <c r="CI161">
        <f>IF(Inputs!$B$27&lt;&gt;"Ready","PENDING INPUTS",IF(CE161&lt;=0,99,1+IF(AND(K161&gt;0,OR(Inputs!C14&gt;Inputs!C23,AND(Inputs!C14=Inputs!C23,0&lt;9))),1,0)+IF(AND(S161&gt;0,OR(Inputs!C15&gt;Inputs!C23,AND(Inputs!C15=Inputs!C23,1&lt;9))),1,0)+IF(AND(AA161&gt;0,OR(Inputs!C16&gt;Inputs!C23,AND(Inputs!C16=Inputs!C23,2&lt;9))),1,0)+IF(AND(AI161&gt;0,OR(Inputs!C17&gt;Inputs!C23,AND(Inputs!C17=Inputs!C23,3&lt;9))),1,0)+IF(AND(AQ161&gt;0,OR(Inputs!C18&gt;Inputs!C23,AND(Inputs!C18=Inputs!C23,4&lt;9))),1,0)+IF(AND(AY161&gt;0,OR(Inputs!C19&gt;Inputs!C23,AND(Inputs!C19=Inputs!C23,5&lt;9))),1,0)+IF(AND(BG161&gt;0,OR(Inputs!C20&gt;Inputs!C23,AND(Inputs!C20=Inputs!C23,6&lt;9))),1,0)+IF(AND(BO161&gt;0,OR(Inputs!C21&gt;Inputs!C23,AND(Inputs!C21=Inputs!C23,7&lt;9))),1,0)+IF(AND(BW161&gt;0,OR(Inputs!C22&gt;Inputs!C23,AND(Inputs!C22=Inputs!C23,8&lt;9))),1,0)))</f>
        <v>99</v>
      </c>
      <c r="CJ161" s="3">
        <f>IF(Inputs!$B$27&lt;&gt;"Ready","PENDING INPUTS",IF(A161&gt;Inputs!$B$6,0,MIN(MAX(0,(CE161+CF161+CG161)-CH161),MAX(0,C161-D161-(IF(O161&lt;CI161,K161+L161+M161-N161,0)+IF(W161&lt;CI161,S161+T161+U161-V161,0)+IF(AE161&lt;CI161,AA161+AB161+AC161-AD161,0)+IF(AM161&lt;CI161,AI161+AJ161+AK161-AL161,0)+IF(AU161&lt;CI161,AQ161+AR161+AS161-AT161,0)+IF(BC161&lt;CI161,AY161+AZ161+BA161-BB161,0)+IF(BK161&lt;CI161,BG161+BH161+BI161-BJ161,0)+IF(BS161&lt;CI161,BO161+BP161+BQ161-BR161,0)+IF(CA161&lt;CI161,BW161+BX161+BY161-BZ161,0)+IF(CI161&lt;CI161,CE161+CF161+CG161-CH161,0))))))</f>
        <v>0</v>
      </c>
      <c r="CK161" s="3">
        <f>IF(Inputs!$B$27&lt;&gt;"Ready","PENDING INPUTS",MIN((CE161+CF161+CG161),IF(D161&gt;C161,IF(D161=0,0,CH161*C161/D161),CH161+CJ161)))</f>
        <v>0</v>
      </c>
      <c r="CL161" s="3">
        <f>IF(Inputs!$B$27&lt;&gt;"Ready","PENDING INPUTS",MAX(0,(CE161+CF161+CG161)-CK161))</f>
        <v>0</v>
      </c>
    </row>
    <row r="162" spans="1:90" ht="27.95" customHeight="1" x14ac:dyDescent="0.25">
      <c r="A162">
        <v>158</v>
      </c>
      <c r="B162" s="13">
        <f>IF(Inputs!$B$27&lt;&gt;"Ready","PENDING INPUTS",EDATE(Inputs!$B$5,A162-1))</f>
        <v>51075</v>
      </c>
      <c r="C162" s="3">
        <f>IF(Inputs!$B$27&lt;&gt;"Ready","PENDING INPUTS",IF(A162&lt;=Inputs!$B$6,MAX(0,Inputs!$B$4+IF(A162=Inputs!$B$7,Inputs!$B$8,0)+IF(A162=Inputs!$B$9,Inputs!$B$10,0)),0))</f>
        <v>0</v>
      </c>
      <c r="D162" s="3">
        <f>IF(Inputs!$B$27&lt;&gt;"Ready","PENDING INPUTS",SUM(N162,V162,AD162,AL162,AT162,BB162,BJ162,BR162,BZ162,CH162))</f>
        <v>0</v>
      </c>
      <c r="E162" s="3">
        <f>IF(Inputs!$B$27&lt;&gt;"Ready","PENDING INPUTS",MAX(0,D162-C162))</f>
        <v>0</v>
      </c>
      <c r="F162" s="3">
        <f>IF(Inputs!$B$27&lt;&gt;"Ready","PENDING INPUTS",SUM(Q162,Y162,AG162,AO162,AW162,BE162,BM162,BU162,CC162,CK162))</f>
        <v>0</v>
      </c>
      <c r="G162" s="3">
        <f>IF(Inputs!$B$27&lt;&gt;"Ready","PENDING INPUTS",SUM(L162,T162,AB162,AJ162,AR162,AZ162,BH162,BP162,BX162,CF162))</f>
        <v>0</v>
      </c>
      <c r="H162" s="3">
        <f>IF(Inputs!$B$27&lt;&gt;"Ready","PENDING INPUTS",SUM(M162,U162,AC162,AK162,AS162,BA162,BI162,BQ162,BY162,CG162))</f>
        <v>0</v>
      </c>
      <c r="I162" s="3">
        <f>IF(Inputs!$B$27&lt;&gt;"Ready","PENDING INPUTS",SUM(R162,Z162,AH162,AP162,AX162,BF162,BN162,BV162,CD162,CL162))</f>
        <v>0</v>
      </c>
      <c r="J162" t="str">
        <f>IF(Inputs!$B$27&lt;&gt;"Ready","PENDING INPUTS",IF(A162&gt;Inputs!$B$6,"Beyond horizon",IF(E162&gt;0.005,"MINIMUM SHORTFALL",IF(I162&lt;0.005,"Paid off","In progress"))))</f>
        <v>Beyond horizon</v>
      </c>
      <c r="K162" s="3">
        <f>IF(Inputs!$B$27&lt;&gt;"Ready","PENDING INPUTS",R161)</f>
        <v>0</v>
      </c>
      <c r="L162" s="3">
        <f>IF(Inputs!$B$27&lt;&gt;"Ready","PENDING INPUTS",IF(A162&lt;=Inputs!$B$6,ROUND(K162*Inputs!C14/12,2),0))</f>
        <v>0</v>
      </c>
      <c r="M162" s="3">
        <f>IF(Inputs!$B$27&lt;&gt;"Ready","PENDING INPUTS",IF(AND(A162&lt;=Inputs!$B$6,K162&gt;0),Inputs!G14,0))</f>
        <v>0</v>
      </c>
      <c r="N162" s="3">
        <f>IF(Inputs!$B$27&lt;&gt;"Ready","PENDING INPUTS",IF(A162&gt;Inputs!$B$6,0,MIN((K162+L162+M162),IF(Inputs!H14=1,Inputs!D14,MAX(Inputs!F14,ROUND(K162*Inputs!E14+L162+M162,2))))))</f>
        <v>0</v>
      </c>
      <c r="O162">
        <f>IF(Inputs!$B$27&lt;&gt;"Ready","PENDING INPUTS",IF(K162&lt;=0,99,1+IF(AND(S162&gt;0,OR(Inputs!C15&gt;Inputs!C14,AND(Inputs!C15=Inputs!C14,1&lt;0))),1,0)+IF(AND(AA162&gt;0,OR(Inputs!C16&gt;Inputs!C14,AND(Inputs!C16=Inputs!C14,2&lt;0))),1,0)+IF(AND(AI162&gt;0,OR(Inputs!C17&gt;Inputs!C14,AND(Inputs!C17=Inputs!C14,3&lt;0))),1,0)+IF(AND(AQ162&gt;0,OR(Inputs!C18&gt;Inputs!C14,AND(Inputs!C18=Inputs!C14,4&lt;0))),1,0)+IF(AND(AY162&gt;0,OR(Inputs!C19&gt;Inputs!C14,AND(Inputs!C19=Inputs!C14,5&lt;0))),1,0)+IF(AND(BG162&gt;0,OR(Inputs!C20&gt;Inputs!C14,AND(Inputs!C20=Inputs!C14,6&lt;0))),1,0)+IF(AND(BO162&gt;0,OR(Inputs!C21&gt;Inputs!C14,AND(Inputs!C21=Inputs!C14,7&lt;0))),1,0)+IF(AND(BW162&gt;0,OR(Inputs!C22&gt;Inputs!C14,AND(Inputs!C22=Inputs!C14,8&lt;0))),1,0)+IF(AND(CE162&gt;0,OR(Inputs!C23&gt;Inputs!C14,AND(Inputs!C23=Inputs!C14,9&lt;0))),1,0)))</f>
        <v>99</v>
      </c>
      <c r="P162" s="3">
        <f>IF(Inputs!$B$27&lt;&gt;"Ready","PENDING INPUTS",IF(A162&gt;Inputs!$B$6,0,MIN(MAX(0,(K162+L162+M162)-N162),MAX(0,C162-D162-(IF(O162&lt;O162,K162+L162+M162-N162,0)+IF(W162&lt;O162,S162+T162+U162-V162,0)+IF(AE162&lt;O162,AA162+AB162+AC162-AD162,0)+IF(AM162&lt;O162,AI162+AJ162+AK162-AL162,0)+IF(AU162&lt;O162,AQ162+AR162+AS162-AT162,0)+IF(BC162&lt;O162,AY162+AZ162+BA162-BB162,0)+IF(BK162&lt;O162,BG162+BH162+BI162-BJ162,0)+IF(BS162&lt;O162,BO162+BP162+BQ162-BR162,0)+IF(CA162&lt;O162,BW162+BX162+BY162-BZ162,0)+IF(CI162&lt;O162,CE162+CF162+CG162-CH162,0))))))</f>
        <v>0</v>
      </c>
      <c r="Q162" s="3">
        <f>IF(Inputs!$B$27&lt;&gt;"Ready","PENDING INPUTS",MIN((K162+L162+M162),IF(D162&gt;C162,IF(D162=0,0,N162*C162/D162),N162+P162)))</f>
        <v>0</v>
      </c>
      <c r="R162" s="3">
        <f>IF(Inputs!$B$27&lt;&gt;"Ready","PENDING INPUTS",MAX(0,(K162+L162+M162)-Q162))</f>
        <v>0</v>
      </c>
      <c r="S162" s="3">
        <f>IF(Inputs!$B$27&lt;&gt;"Ready","PENDING INPUTS",Z161)</f>
        <v>0</v>
      </c>
      <c r="T162" s="3">
        <f>IF(Inputs!$B$27&lt;&gt;"Ready","PENDING INPUTS",IF(A162&lt;=Inputs!$B$6,ROUND(S162*Inputs!C15/12,2),0))</f>
        <v>0</v>
      </c>
      <c r="U162" s="3">
        <f>IF(Inputs!$B$27&lt;&gt;"Ready","PENDING INPUTS",IF(AND(A162&lt;=Inputs!$B$6,S162&gt;0),Inputs!G15,0))</f>
        <v>0</v>
      </c>
      <c r="V162" s="3">
        <f>IF(Inputs!$B$27&lt;&gt;"Ready","PENDING INPUTS",IF(A162&gt;Inputs!$B$6,0,MIN((S162+T162+U162),IF(Inputs!H15=1,Inputs!D15,MAX(Inputs!F15,ROUND(S162*Inputs!E15+T162+U162,2))))))</f>
        <v>0</v>
      </c>
      <c r="W162">
        <f>IF(Inputs!$B$27&lt;&gt;"Ready","PENDING INPUTS",IF(S162&lt;=0,99,1+IF(AND(K162&gt;0,OR(Inputs!C14&gt;Inputs!C15,AND(Inputs!C14=Inputs!C15,0&lt;1))),1,0)+IF(AND(AA162&gt;0,OR(Inputs!C16&gt;Inputs!C15,AND(Inputs!C16=Inputs!C15,2&lt;1))),1,0)+IF(AND(AI162&gt;0,OR(Inputs!C17&gt;Inputs!C15,AND(Inputs!C17=Inputs!C15,3&lt;1))),1,0)+IF(AND(AQ162&gt;0,OR(Inputs!C18&gt;Inputs!C15,AND(Inputs!C18=Inputs!C15,4&lt;1))),1,0)+IF(AND(AY162&gt;0,OR(Inputs!C19&gt;Inputs!C15,AND(Inputs!C19=Inputs!C15,5&lt;1))),1,0)+IF(AND(BG162&gt;0,OR(Inputs!C20&gt;Inputs!C15,AND(Inputs!C20=Inputs!C15,6&lt;1))),1,0)+IF(AND(BO162&gt;0,OR(Inputs!C21&gt;Inputs!C15,AND(Inputs!C21=Inputs!C15,7&lt;1))),1,0)+IF(AND(BW162&gt;0,OR(Inputs!C22&gt;Inputs!C15,AND(Inputs!C22=Inputs!C15,8&lt;1))),1,0)+IF(AND(CE162&gt;0,OR(Inputs!C23&gt;Inputs!C15,AND(Inputs!C23=Inputs!C15,9&lt;1))),1,0)))</f>
        <v>99</v>
      </c>
      <c r="X162" s="3">
        <f>IF(Inputs!$B$27&lt;&gt;"Ready","PENDING INPUTS",IF(A162&gt;Inputs!$B$6,0,MIN(MAX(0,(S162+T162+U162)-V162),MAX(0,C162-D162-(IF(O162&lt;W162,K162+L162+M162-N162,0)+IF(W162&lt;W162,S162+T162+U162-V162,0)+IF(AE162&lt;W162,AA162+AB162+AC162-AD162,0)+IF(AM162&lt;W162,AI162+AJ162+AK162-AL162,0)+IF(AU162&lt;W162,AQ162+AR162+AS162-AT162,0)+IF(BC162&lt;W162,AY162+AZ162+BA162-BB162,0)+IF(BK162&lt;W162,BG162+BH162+BI162-BJ162,0)+IF(BS162&lt;W162,BO162+BP162+BQ162-BR162,0)+IF(CA162&lt;W162,BW162+BX162+BY162-BZ162,0)+IF(CI162&lt;W162,CE162+CF162+CG162-CH162,0))))))</f>
        <v>0</v>
      </c>
      <c r="Y162" s="3">
        <f>IF(Inputs!$B$27&lt;&gt;"Ready","PENDING INPUTS",MIN((S162+T162+U162),IF(D162&gt;C162,IF(D162=0,0,V162*C162/D162),V162+X162)))</f>
        <v>0</v>
      </c>
      <c r="Z162" s="3">
        <f>IF(Inputs!$B$27&lt;&gt;"Ready","PENDING INPUTS",MAX(0,(S162+T162+U162)-Y162))</f>
        <v>0</v>
      </c>
      <c r="AA162" s="3">
        <f>IF(Inputs!$B$27&lt;&gt;"Ready","PENDING INPUTS",AH161)</f>
        <v>0</v>
      </c>
      <c r="AB162" s="3">
        <f>IF(Inputs!$B$27&lt;&gt;"Ready","PENDING INPUTS",IF(A162&lt;=Inputs!$B$6,ROUND(AA162*Inputs!C16/12,2),0))</f>
        <v>0</v>
      </c>
      <c r="AC162" s="3">
        <f>IF(Inputs!$B$27&lt;&gt;"Ready","PENDING INPUTS",IF(AND(A162&lt;=Inputs!$B$6,AA162&gt;0),Inputs!G16,0))</f>
        <v>0</v>
      </c>
      <c r="AD162" s="3">
        <f>IF(Inputs!$B$27&lt;&gt;"Ready","PENDING INPUTS",IF(A162&gt;Inputs!$B$6,0,MIN((AA162+AB162+AC162),IF(Inputs!H16=1,Inputs!D16,MAX(Inputs!F16,ROUND(AA162*Inputs!E16+AB162+AC162,2))))))</f>
        <v>0</v>
      </c>
      <c r="AE162">
        <f>IF(Inputs!$B$27&lt;&gt;"Ready","PENDING INPUTS",IF(AA162&lt;=0,99,1+IF(AND(K162&gt;0,OR(Inputs!C14&gt;Inputs!C16,AND(Inputs!C14=Inputs!C16,0&lt;2))),1,0)+IF(AND(S162&gt;0,OR(Inputs!C15&gt;Inputs!C16,AND(Inputs!C15=Inputs!C16,1&lt;2))),1,0)+IF(AND(AI162&gt;0,OR(Inputs!C17&gt;Inputs!C16,AND(Inputs!C17=Inputs!C16,3&lt;2))),1,0)+IF(AND(AQ162&gt;0,OR(Inputs!C18&gt;Inputs!C16,AND(Inputs!C18=Inputs!C16,4&lt;2))),1,0)+IF(AND(AY162&gt;0,OR(Inputs!C19&gt;Inputs!C16,AND(Inputs!C19=Inputs!C16,5&lt;2))),1,0)+IF(AND(BG162&gt;0,OR(Inputs!C20&gt;Inputs!C16,AND(Inputs!C20=Inputs!C16,6&lt;2))),1,0)+IF(AND(BO162&gt;0,OR(Inputs!C21&gt;Inputs!C16,AND(Inputs!C21=Inputs!C16,7&lt;2))),1,0)+IF(AND(BW162&gt;0,OR(Inputs!C22&gt;Inputs!C16,AND(Inputs!C22=Inputs!C16,8&lt;2))),1,0)+IF(AND(CE162&gt;0,OR(Inputs!C23&gt;Inputs!C16,AND(Inputs!C23=Inputs!C16,9&lt;2))),1,0)))</f>
        <v>99</v>
      </c>
      <c r="AF162" s="3">
        <f>IF(Inputs!$B$27&lt;&gt;"Ready","PENDING INPUTS",IF(A162&gt;Inputs!$B$6,0,MIN(MAX(0,(AA162+AB162+AC162)-AD162),MAX(0,C162-D162-(IF(O162&lt;AE162,K162+L162+M162-N162,0)+IF(W162&lt;AE162,S162+T162+U162-V162,0)+IF(AE162&lt;AE162,AA162+AB162+AC162-AD162,0)+IF(AM162&lt;AE162,AI162+AJ162+AK162-AL162,0)+IF(AU162&lt;AE162,AQ162+AR162+AS162-AT162,0)+IF(BC162&lt;AE162,AY162+AZ162+BA162-BB162,0)+IF(BK162&lt;AE162,BG162+BH162+BI162-BJ162,0)+IF(BS162&lt;AE162,BO162+BP162+BQ162-BR162,0)+IF(CA162&lt;AE162,BW162+BX162+BY162-BZ162,0)+IF(CI162&lt;AE162,CE162+CF162+CG162-CH162,0))))))</f>
        <v>0</v>
      </c>
      <c r="AG162" s="3">
        <f>IF(Inputs!$B$27&lt;&gt;"Ready","PENDING INPUTS",MIN((AA162+AB162+AC162),IF(D162&gt;C162,IF(D162=0,0,AD162*C162/D162),AD162+AF162)))</f>
        <v>0</v>
      </c>
      <c r="AH162" s="3">
        <f>IF(Inputs!$B$27&lt;&gt;"Ready","PENDING INPUTS",MAX(0,(AA162+AB162+AC162)-AG162))</f>
        <v>0</v>
      </c>
      <c r="AI162" s="3">
        <f>IF(Inputs!$B$27&lt;&gt;"Ready","PENDING INPUTS",AP161)</f>
        <v>0</v>
      </c>
      <c r="AJ162" s="3">
        <f>IF(Inputs!$B$27&lt;&gt;"Ready","PENDING INPUTS",IF(A162&lt;=Inputs!$B$6,ROUND(AI162*Inputs!C17/12,2),0))</f>
        <v>0</v>
      </c>
      <c r="AK162" s="3">
        <f>IF(Inputs!$B$27&lt;&gt;"Ready","PENDING INPUTS",IF(AND(A162&lt;=Inputs!$B$6,AI162&gt;0),Inputs!G17,0))</f>
        <v>0</v>
      </c>
      <c r="AL162" s="3">
        <f>IF(Inputs!$B$27&lt;&gt;"Ready","PENDING INPUTS",IF(A162&gt;Inputs!$B$6,0,MIN((AI162+AJ162+AK162),IF(Inputs!H17=1,Inputs!D17,MAX(Inputs!F17,ROUND(AI162*Inputs!E17+AJ162+AK162,2))))))</f>
        <v>0</v>
      </c>
      <c r="AM162">
        <f>IF(Inputs!$B$27&lt;&gt;"Ready","PENDING INPUTS",IF(AI162&lt;=0,99,1+IF(AND(K162&gt;0,OR(Inputs!C14&gt;Inputs!C17,AND(Inputs!C14=Inputs!C17,0&lt;3))),1,0)+IF(AND(S162&gt;0,OR(Inputs!C15&gt;Inputs!C17,AND(Inputs!C15=Inputs!C17,1&lt;3))),1,0)+IF(AND(AA162&gt;0,OR(Inputs!C16&gt;Inputs!C17,AND(Inputs!C16=Inputs!C17,2&lt;3))),1,0)+IF(AND(AQ162&gt;0,OR(Inputs!C18&gt;Inputs!C17,AND(Inputs!C18=Inputs!C17,4&lt;3))),1,0)+IF(AND(AY162&gt;0,OR(Inputs!C19&gt;Inputs!C17,AND(Inputs!C19=Inputs!C17,5&lt;3))),1,0)+IF(AND(BG162&gt;0,OR(Inputs!C20&gt;Inputs!C17,AND(Inputs!C20=Inputs!C17,6&lt;3))),1,0)+IF(AND(BO162&gt;0,OR(Inputs!C21&gt;Inputs!C17,AND(Inputs!C21=Inputs!C17,7&lt;3))),1,0)+IF(AND(BW162&gt;0,OR(Inputs!C22&gt;Inputs!C17,AND(Inputs!C22=Inputs!C17,8&lt;3))),1,0)+IF(AND(CE162&gt;0,OR(Inputs!C23&gt;Inputs!C17,AND(Inputs!C23=Inputs!C17,9&lt;3))),1,0)))</f>
        <v>99</v>
      </c>
      <c r="AN162" s="3">
        <f>IF(Inputs!$B$27&lt;&gt;"Ready","PENDING INPUTS",IF(A162&gt;Inputs!$B$6,0,MIN(MAX(0,(AI162+AJ162+AK162)-AL162),MAX(0,C162-D162-(IF(O162&lt;AM162,K162+L162+M162-N162,0)+IF(W162&lt;AM162,S162+T162+U162-V162,0)+IF(AE162&lt;AM162,AA162+AB162+AC162-AD162,0)+IF(AM162&lt;AM162,AI162+AJ162+AK162-AL162,0)+IF(AU162&lt;AM162,AQ162+AR162+AS162-AT162,0)+IF(BC162&lt;AM162,AY162+AZ162+BA162-BB162,0)+IF(BK162&lt;AM162,BG162+BH162+BI162-BJ162,0)+IF(BS162&lt;AM162,BO162+BP162+BQ162-BR162,0)+IF(CA162&lt;AM162,BW162+BX162+BY162-BZ162,0)+IF(CI162&lt;AM162,CE162+CF162+CG162-CH162,0))))))</f>
        <v>0</v>
      </c>
      <c r="AO162" s="3">
        <f>IF(Inputs!$B$27&lt;&gt;"Ready","PENDING INPUTS",MIN((AI162+AJ162+AK162),IF(D162&gt;C162,IF(D162=0,0,AL162*C162/D162),AL162+AN162)))</f>
        <v>0</v>
      </c>
      <c r="AP162" s="3">
        <f>IF(Inputs!$B$27&lt;&gt;"Ready","PENDING INPUTS",MAX(0,(AI162+AJ162+AK162)-AO162))</f>
        <v>0</v>
      </c>
      <c r="AQ162" s="3">
        <f>IF(Inputs!$B$27&lt;&gt;"Ready","PENDING INPUTS",AX161)</f>
        <v>0</v>
      </c>
      <c r="AR162" s="3">
        <f>IF(Inputs!$B$27&lt;&gt;"Ready","PENDING INPUTS",IF(A162&lt;=Inputs!$B$6,ROUND(AQ162*Inputs!C18/12,2),0))</f>
        <v>0</v>
      </c>
      <c r="AS162" s="3">
        <f>IF(Inputs!$B$27&lt;&gt;"Ready","PENDING INPUTS",IF(AND(A162&lt;=Inputs!$B$6,AQ162&gt;0),Inputs!G18,0))</f>
        <v>0</v>
      </c>
      <c r="AT162" s="3">
        <f>IF(Inputs!$B$27&lt;&gt;"Ready","PENDING INPUTS",IF(A162&gt;Inputs!$B$6,0,MIN((AQ162+AR162+AS162),IF(Inputs!H18=1,Inputs!D18,MAX(Inputs!F18,ROUND(AQ162*Inputs!E18+AR162+AS162,2))))))</f>
        <v>0</v>
      </c>
      <c r="AU162">
        <f>IF(Inputs!$B$27&lt;&gt;"Ready","PENDING INPUTS",IF(AQ162&lt;=0,99,1+IF(AND(K162&gt;0,OR(Inputs!C14&gt;Inputs!C18,AND(Inputs!C14=Inputs!C18,0&lt;4))),1,0)+IF(AND(S162&gt;0,OR(Inputs!C15&gt;Inputs!C18,AND(Inputs!C15=Inputs!C18,1&lt;4))),1,0)+IF(AND(AA162&gt;0,OR(Inputs!C16&gt;Inputs!C18,AND(Inputs!C16=Inputs!C18,2&lt;4))),1,0)+IF(AND(AI162&gt;0,OR(Inputs!C17&gt;Inputs!C18,AND(Inputs!C17=Inputs!C18,3&lt;4))),1,0)+IF(AND(AY162&gt;0,OR(Inputs!C19&gt;Inputs!C18,AND(Inputs!C19=Inputs!C18,5&lt;4))),1,0)+IF(AND(BG162&gt;0,OR(Inputs!C20&gt;Inputs!C18,AND(Inputs!C20=Inputs!C18,6&lt;4))),1,0)+IF(AND(BO162&gt;0,OR(Inputs!C21&gt;Inputs!C18,AND(Inputs!C21=Inputs!C18,7&lt;4))),1,0)+IF(AND(BW162&gt;0,OR(Inputs!C22&gt;Inputs!C18,AND(Inputs!C22=Inputs!C18,8&lt;4))),1,0)+IF(AND(CE162&gt;0,OR(Inputs!C23&gt;Inputs!C18,AND(Inputs!C23=Inputs!C18,9&lt;4))),1,0)))</f>
        <v>99</v>
      </c>
      <c r="AV162" s="3">
        <f>IF(Inputs!$B$27&lt;&gt;"Ready","PENDING INPUTS",IF(A162&gt;Inputs!$B$6,0,MIN(MAX(0,(AQ162+AR162+AS162)-AT162),MAX(0,C162-D162-(IF(O162&lt;AU162,K162+L162+M162-N162,0)+IF(W162&lt;AU162,S162+T162+U162-V162,0)+IF(AE162&lt;AU162,AA162+AB162+AC162-AD162,0)+IF(AM162&lt;AU162,AI162+AJ162+AK162-AL162,0)+IF(AU162&lt;AU162,AQ162+AR162+AS162-AT162,0)+IF(BC162&lt;AU162,AY162+AZ162+BA162-BB162,0)+IF(BK162&lt;AU162,BG162+BH162+BI162-BJ162,0)+IF(BS162&lt;AU162,BO162+BP162+BQ162-BR162,0)+IF(CA162&lt;AU162,BW162+BX162+BY162-BZ162,0)+IF(CI162&lt;AU162,CE162+CF162+CG162-CH162,0))))))</f>
        <v>0</v>
      </c>
      <c r="AW162" s="3">
        <f>IF(Inputs!$B$27&lt;&gt;"Ready","PENDING INPUTS",MIN((AQ162+AR162+AS162),IF(D162&gt;C162,IF(D162=0,0,AT162*C162/D162),AT162+AV162)))</f>
        <v>0</v>
      </c>
      <c r="AX162" s="3">
        <f>IF(Inputs!$B$27&lt;&gt;"Ready","PENDING INPUTS",MAX(0,(AQ162+AR162+AS162)-AW162))</f>
        <v>0</v>
      </c>
      <c r="AY162" s="3">
        <f>IF(Inputs!$B$27&lt;&gt;"Ready","PENDING INPUTS",BF161)</f>
        <v>0</v>
      </c>
      <c r="AZ162" s="3">
        <f>IF(Inputs!$B$27&lt;&gt;"Ready","PENDING INPUTS",IF(A162&lt;=Inputs!$B$6,ROUND(AY162*Inputs!C19/12,2),0))</f>
        <v>0</v>
      </c>
      <c r="BA162" s="3">
        <f>IF(Inputs!$B$27&lt;&gt;"Ready","PENDING INPUTS",IF(AND(A162&lt;=Inputs!$B$6,AY162&gt;0),Inputs!G19,0))</f>
        <v>0</v>
      </c>
      <c r="BB162" s="3">
        <f>IF(Inputs!$B$27&lt;&gt;"Ready","PENDING INPUTS",IF(A162&gt;Inputs!$B$6,0,MIN((AY162+AZ162+BA162),IF(Inputs!H19=1,Inputs!D19,MAX(Inputs!F19,ROUND(AY162*Inputs!E19+AZ162+BA162,2))))))</f>
        <v>0</v>
      </c>
      <c r="BC162">
        <f>IF(Inputs!$B$27&lt;&gt;"Ready","PENDING INPUTS",IF(AY162&lt;=0,99,1+IF(AND(K162&gt;0,OR(Inputs!C14&gt;Inputs!C19,AND(Inputs!C14=Inputs!C19,0&lt;5))),1,0)+IF(AND(S162&gt;0,OR(Inputs!C15&gt;Inputs!C19,AND(Inputs!C15=Inputs!C19,1&lt;5))),1,0)+IF(AND(AA162&gt;0,OR(Inputs!C16&gt;Inputs!C19,AND(Inputs!C16=Inputs!C19,2&lt;5))),1,0)+IF(AND(AI162&gt;0,OR(Inputs!C17&gt;Inputs!C19,AND(Inputs!C17=Inputs!C19,3&lt;5))),1,0)+IF(AND(AQ162&gt;0,OR(Inputs!C18&gt;Inputs!C19,AND(Inputs!C18=Inputs!C19,4&lt;5))),1,0)+IF(AND(BG162&gt;0,OR(Inputs!C20&gt;Inputs!C19,AND(Inputs!C20=Inputs!C19,6&lt;5))),1,0)+IF(AND(BO162&gt;0,OR(Inputs!C21&gt;Inputs!C19,AND(Inputs!C21=Inputs!C19,7&lt;5))),1,0)+IF(AND(BW162&gt;0,OR(Inputs!C22&gt;Inputs!C19,AND(Inputs!C22=Inputs!C19,8&lt;5))),1,0)+IF(AND(CE162&gt;0,OR(Inputs!C23&gt;Inputs!C19,AND(Inputs!C23=Inputs!C19,9&lt;5))),1,0)))</f>
        <v>99</v>
      </c>
      <c r="BD162" s="3">
        <f>IF(Inputs!$B$27&lt;&gt;"Ready","PENDING INPUTS",IF(A162&gt;Inputs!$B$6,0,MIN(MAX(0,(AY162+AZ162+BA162)-BB162),MAX(0,C162-D162-(IF(O162&lt;BC162,K162+L162+M162-N162,0)+IF(W162&lt;BC162,S162+T162+U162-V162,0)+IF(AE162&lt;BC162,AA162+AB162+AC162-AD162,0)+IF(AM162&lt;BC162,AI162+AJ162+AK162-AL162,0)+IF(AU162&lt;BC162,AQ162+AR162+AS162-AT162,0)+IF(BC162&lt;BC162,AY162+AZ162+BA162-BB162,0)+IF(BK162&lt;BC162,BG162+BH162+BI162-BJ162,0)+IF(BS162&lt;BC162,BO162+BP162+BQ162-BR162,0)+IF(CA162&lt;BC162,BW162+BX162+BY162-BZ162,0)+IF(CI162&lt;BC162,CE162+CF162+CG162-CH162,0))))))</f>
        <v>0</v>
      </c>
      <c r="BE162" s="3">
        <f>IF(Inputs!$B$27&lt;&gt;"Ready","PENDING INPUTS",MIN((AY162+AZ162+BA162),IF(D162&gt;C162,IF(D162=0,0,BB162*C162/D162),BB162+BD162)))</f>
        <v>0</v>
      </c>
      <c r="BF162" s="3">
        <f>IF(Inputs!$B$27&lt;&gt;"Ready","PENDING INPUTS",MAX(0,(AY162+AZ162+BA162)-BE162))</f>
        <v>0</v>
      </c>
      <c r="BG162" s="3">
        <f>IF(Inputs!$B$27&lt;&gt;"Ready","PENDING INPUTS",BN161)</f>
        <v>0</v>
      </c>
      <c r="BH162" s="3">
        <f>IF(Inputs!$B$27&lt;&gt;"Ready","PENDING INPUTS",IF(A162&lt;=Inputs!$B$6,ROUND(BG162*Inputs!C20/12,2),0))</f>
        <v>0</v>
      </c>
      <c r="BI162" s="3">
        <f>IF(Inputs!$B$27&lt;&gt;"Ready","PENDING INPUTS",IF(AND(A162&lt;=Inputs!$B$6,BG162&gt;0),Inputs!G20,0))</f>
        <v>0</v>
      </c>
      <c r="BJ162" s="3">
        <f>IF(Inputs!$B$27&lt;&gt;"Ready","PENDING INPUTS",IF(A162&gt;Inputs!$B$6,0,MIN((BG162+BH162+BI162),IF(Inputs!H20=1,Inputs!D20,MAX(Inputs!F20,ROUND(BG162*Inputs!E20+BH162+BI162,2))))))</f>
        <v>0</v>
      </c>
      <c r="BK162">
        <f>IF(Inputs!$B$27&lt;&gt;"Ready","PENDING INPUTS",IF(BG162&lt;=0,99,1+IF(AND(K162&gt;0,OR(Inputs!C14&gt;Inputs!C20,AND(Inputs!C14=Inputs!C20,0&lt;6))),1,0)+IF(AND(S162&gt;0,OR(Inputs!C15&gt;Inputs!C20,AND(Inputs!C15=Inputs!C20,1&lt;6))),1,0)+IF(AND(AA162&gt;0,OR(Inputs!C16&gt;Inputs!C20,AND(Inputs!C16=Inputs!C20,2&lt;6))),1,0)+IF(AND(AI162&gt;0,OR(Inputs!C17&gt;Inputs!C20,AND(Inputs!C17=Inputs!C20,3&lt;6))),1,0)+IF(AND(AQ162&gt;0,OR(Inputs!C18&gt;Inputs!C20,AND(Inputs!C18=Inputs!C20,4&lt;6))),1,0)+IF(AND(AY162&gt;0,OR(Inputs!C19&gt;Inputs!C20,AND(Inputs!C19=Inputs!C20,5&lt;6))),1,0)+IF(AND(BO162&gt;0,OR(Inputs!C21&gt;Inputs!C20,AND(Inputs!C21=Inputs!C20,7&lt;6))),1,0)+IF(AND(BW162&gt;0,OR(Inputs!C22&gt;Inputs!C20,AND(Inputs!C22=Inputs!C20,8&lt;6))),1,0)+IF(AND(CE162&gt;0,OR(Inputs!C23&gt;Inputs!C20,AND(Inputs!C23=Inputs!C20,9&lt;6))),1,0)))</f>
        <v>99</v>
      </c>
      <c r="BL162" s="3">
        <f>IF(Inputs!$B$27&lt;&gt;"Ready","PENDING INPUTS",IF(A162&gt;Inputs!$B$6,0,MIN(MAX(0,(BG162+BH162+BI162)-BJ162),MAX(0,C162-D162-(IF(O162&lt;BK162,K162+L162+M162-N162,0)+IF(W162&lt;BK162,S162+T162+U162-V162,0)+IF(AE162&lt;BK162,AA162+AB162+AC162-AD162,0)+IF(AM162&lt;BK162,AI162+AJ162+AK162-AL162,0)+IF(AU162&lt;BK162,AQ162+AR162+AS162-AT162,0)+IF(BC162&lt;BK162,AY162+AZ162+BA162-BB162,0)+IF(BK162&lt;BK162,BG162+BH162+BI162-BJ162,0)+IF(BS162&lt;BK162,BO162+BP162+BQ162-BR162,0)+IF(CA162&lt;BK162,BW162+BX162+BY162-BZ162,0)+IF(CI162&lt;BK162,CE162+CF162+CG162-CH162,0))))))</f>
        <v>0</v>
      </c>
      <c r="BM162" s="3">
        <f>IF(Inputs!$B$27&lt;&gt;"Ready","PENDING INPUTS",MIN((BG162+BH162+BI162),IF(D162&gt;C162,IF(D162=0,0,BJ162*C162/D162),BJ162+BL162)))</f>
        <v>0</v>
      </c>
      <c r="BN162" s="3">
        <f>IF(Inputs!$B$27&lt;&gt;"Ready","PENDING INPUTS",MAX(0,(BG162+BH162+BI162)-BM162))</f>
        <v>0</v>
      </c>
      <c r="BO162" s="3">
        <f>IF(Inputs!$B$27&lt;&gt;"Ready","PENDING INPUTS",BV161)</f>
        <v>0</v>
      </c>
      <c r="BP162" s="3">
        <f>IF(Inputs!$B$27&lt;&gt;"Ready","PENDING INPUTS",IF(A162&lt;=Inputs!$B$6,ROUND(BO162*Inputs!C21/12,2),0))</f>
        <v>0</v>
      </c>
      <c r="BQ162" s="3">
        <f>IF(Inputs!$B$27&lt;&gt;"Ready","PENDING INPUTS",IF(AND(A162&lt;=Inputs!$B$6,BO162&gt;0),Inputs!G21,0))</f>
        <v>0</v>
      </c>
      <c r="BR162" s="3">
        <f>IF(Inputs!$B$27&lt;&gt;"Ready","PENDING INPUTS",IF(A162&gt;Inputs!$B$6,0,MIN((BO162+BP162+BQ162),IF(Inputs!H21=1,Inputs!D21,MAX(Inputs!F21,ROUND(BO162*Inputs!E21+BP162+BQ162,2))))))</f>
        <v>0</v>
      </c>
      <c r="BS162">
        <f>IF(Inputs!$B$27&lt;&gt;"Ready","PENDING INPUTS",IF(BO162&lt;=0,99,1+IF(AND(K162&gt;0,OR(Inputs!C14&gt;Inputs!C21,AND(Inputs!C14=Inputs!C21,0&lt;7))),1,0)+IF(AND(S162&gt;0,OR(Inputs!C15&gt;Inputs!C21,AND(Inputs!C15=Inputs!C21,1&lt;7))),1,0)+IF(AND(AA162&gt;0,OR(Inputs!C16&gt;Inputs!C21,AND(Inputs!C16=Inputs!C21,2&lt;7))),1,0)+IF(AND(AI162&gt;0,OR(Inputs!C17&gt;Inputs!C21,AND(Inputs!C17=Inputs!C21,3&lt;7))),1,0)+IF(AND(AQ162&gt;0,OR(Inputs!C18&gt;Inputs!C21,AND(Inputs!C18=Inputs!C21,4&lt;7))),1,0)+IF(AND(AY162&gt;0,OR(Inputs!C19&gt;Inputs!C21,AND(Inputs!C19=Inputs!C21,5&lt;7))),1,0)+IF(AND(BG162&gt;0,OR(Inputs!C20&gt;Inputs!C21,AND(Inputs!C20=Inputs!C21,6&lt;7))),1,0)+IF(AND(BW162&gt;0,OR(Inputs!C22&gt;Inputs!C21,AND(Inputs!C22=Inputs!C21,8&lt;7))),1,0)+IF(AND(CE162&gt;0,OR(Inputs!C23&gt;Inputs!C21,AND(Inputs!C23=Inputs!C21,9&lt;7))),1,0)))</f>
        <v>99</v>
      </c>
      <c r="BT162" s="3">
        <f>IF(Inputs!$B$27&lt;&gt;"Ready","PENDING INPUTS",IF(A162&gt;Inputs!$B$6,0,MIN(MAX(0,(BO162+BP162+BQ162)-BR162),MAX(0,C162-D162-(IF(O162&lt;BS162,K162+L162+M162-N162,0)+IF(W162&lt;BS162,S162+T162+U162-V162,0)+IF(AE162&lt;BS162,AA162+AB162+AC162-AD162,0)+IF(AM162&lt;BS162,AI162+AJ162+AK162-AL162,0)+IF(AU162&lt;BS162,AQ162+AR162+AS162-AT162,0)+IF(BC162&lt;BS162,AY162+AZ162+BA162-BB162,0)+IF(BK162&lt;BS162,BG162+BH162+BI162-BJ162,0)+IF(BS162&lt;BS162,BO162+BP162+BQ162-BR162,0)+IF(CA162&lt;BS162,BW162+BX162+BY162-BZ162,0)+IF(CI162&lt;BS162,CE162+CF162+CG162-CH162,0))))))</f>
        <v>0</v>
      </c>
      <c r="BU162" s="3">
        <f>IF(Inputs!$B$27&lt;&gt;"Ready","PENDING INPUTS",MIN((BO162+BP162+BQ162),IF(D162&gt;C162,IF(D162=0,0,BR162*C162/D162),BR162+BT162)))</f>
        <v>0</v>
      </c>
      <c r="BV162" s="3">
        <f>IF(Inputs!$B$27&lt;&gt;"Ready","PENDING INPUTS",MAX(0,(BO162+BP162+BQ162)-BU162))</f>
        <v>0</v>
      </c>
      <c r="BW162" s="3">
        <f>IF(Inputs!$B$27&lt;&gt;"Ready","PENDING INPUTS",CD161)</f>
        <v>0</v>
      </c>
      <c r="BX162" s="3">
        <f>IF(Inputs!$B$27&lt;&gt;"Ready","PENDING INPUTS",IF(A162&lt;=Inputs!$B$6,ROUND(BW162*Inputs!C22/12,2),0))</f>
        <v>0</v>
      </c>
      <c r="BY162" s="3">
        <f>IF(Inputs!$B$27&lt;&gt;"Ready","PENDING INPUTS",IF(AND(A162&lt;=Inputs!$B$6,BW162&gt;0),Inputs!G22,0))</f>
        <v>0</v>
      </c>
      <c r="BZ162" s="3">
        <f>IF(Inputs!$B$27&lt;&gt;"Ready","PENDING INPUTS",IF(A162&gt;Inputs!$B$6,0,MIN((BW162+BX162+BY162),IF(Inputs!H22=1,Inputs!D22,MAX(Inputs!F22,ROUND(BW162*Inputs!E22+BX162+BY162,2))))))</f>
        <v>0</v>
      </c>
      <c r="CA162">
        <f>IF(Inputs!$B$27&lt;&gt;"Ready","PENDING INPUTS",IF(BW162&lt;=0,99,1+IF(AND(K162&gt;0,OR(Inputs!C14&gt;Inputs!C22,AND(Inputs!C14=Inputs!C22,0&lt;8))),1,0)+IF(AND(S162&gt;0,OR(Inputs!C15&gt;Inputs!C22,AND(Inputs!C15=Inputs!C22,1&lt;8))),1,0)+IF(AND(AA162&gt;0,OR(Inputs!C16&gt;Inputs!C22,AND(Inputs!C16=Inputs!C22,2&lt;8))),1,0)+IF(AND(AI162&gt;0,OR(Inputs!C17&gt;Inputs!C22,AND(Inputs!C17=Inputs!C22,3&lt;8))),1,0)+IF(AND(AQ162&gt;0,OR(Inputs!C18&gt;Inputs!C22,AND(Inputs!C18=Inputs!C22,4&lt;8))),1,0)+IF(AND(AY162&gt;0,OR(Inputs!C19&gt;Inputs!C22,AND(Inputs!C19=Inputs!C22,5&lt;8))),1,0)+IF(AND(BG162&gt;0,OR(Inputs!C20&gt;Inputs!C22,AND(Inputs!C20=Inputs!C22,6&lt;8))),1,0)+IF(AND(BO162&gt;0,OR(Inputs!C21&gt;Inputs!C22,AND(Inputs!C21=Inputs!C22,7&lt;8))),1,0)+IF(AND(CE162&gt;0,OR(Inputs!C23&gt;Inputs!C22,AND(Inputs!C23=Inputs!C22,9&lt;8))),1,0)))</f>
        <v>99</v>
      </c>
      <c r="CB162" s="3">
        <f>IF(Inputs!$B$27&lt;&gt;"Ready","PENDING INPUTS",IF(A162&gt;Inputs!$B$6,0,MIN(MAX(0,(BW162+BX162+BY162)-BZ162),MAX(0,C162-D162-(IF(O162&lt;CA162,K162+L162+M162-N162,0)+IF(W162&lt;CA162,S162+T162+U162-V162,0)+IF(AE162&lt;CA162,AA162+AB162+AC162-AD162,0)+IF(AM162&lt;CA162,AI162+AJ162+AK162-AL162,0)+IF(AU162&lt;CA162,AQ162+AR162+AS162-AT162,0)+IF(BC162&lt;CA162,AY162+AZ162+BA162-BB162,0)+IF(BK162&lt;CA162,BG162+BH162+BI162-BJ162,0)+IF(BS162&lt;CA162,BO162+BP162+BQ162-BR162,0)+IF(CA162&lt;CA162,BW162+BX162+BY162-BZ162,0)+IF(CI162&lt;CA162,CE162+CF162+CG162-CH162,0))))))</f>
        <v>0</v>
      </c>
      <c r="CC162" s="3">
        <f>IF(Inputs!$B$27&lt;&gt;"Ready","PENDING INPUTS",MIN((BW162+BX162+BY162),IF(D162&gt;C162,IF(D162=0,0,BZ162*C162/D162),BZ162+CB162)))</f>
        <v>0</v>
      </c>
      <c r="CD162" s="3">
        <f>IF(Inputs!$B$27&lt;&gt;"Ready","PENDING INPUTS",MAX(0,(BW162+BX162+BY162)-CC162))</f>
        <v>0</v>
      </c>
      <c r="CE162" s="3">
        <f>IF(Inputs!$B$27&lt;&gt;"Ready","PENDING INPUTS",CL161)</f>
        <v>0</v>
      </c>
      <c r="CF162" s="3">
        <f>IF(Inputs!$B$27&lt;&gt;"Ready","PENDING INPUTS",IF(A162&lt;=Inputs!$B$6,ROUND(CE162*Inputs!C23/12,2),0))</f>
        <v>0</v>
      </c>
      <c r="CG162" s="3">
        <f>IF(Inputs!$B$27&lt;&gt;"Ready","PENDING INPUTS",IF(AND(A162&lt;=Inputs!$B$6,CE162&gt;0),Inputs!G23,0))</f>
        <v>0</v>
      </c>
      <c r="CH162" s="3">
        <f>IF(Inputs!$B$27&lt;&gt;"Ready","PENDING INPUTS",IF(A162&gt;Inputs!$B$6,0,MIN((CE162+CF162+CG162),IF(Inputs!H23=1,Inputs!D23,MAX(Inputs!F23,ROUND(CE162*Inputs!E23+CF162+CG162,2))))))</f>
        <v>0</v>
      </c>
      <c r="CI162">
        <f>IF(Inputs!$B$27&lt;&gt;"Ready","PENDING INPUTS",IF(CE162&lt;=0,99,1+IF(AND(K162&gt;0,OR(Inputs!C14&gt;Inputs!C23,AND(Inputs!C14=Inputs!C23,0&lt;9))),1,0)+IF(AND(S162&gt;0,OR(Inputs!C15&gt;Inputs!C23,AND(Inputs!C15=Inputs!C23,1&lt;9))),1,0)+IF(AND(AA162&gt;0,OR(Inputs!C16&gt;Inputs!C23,AND(Inputs!C16=Inputs!C23,2&lt;9))),1,0)+IF(AND(AI162&gt;0,OR(Inputs!C17&gt;Inputs!C23,AND(Inputs!C17=Inputs!C23,3&lt;9))),1,0)+IF(AND(AQ162&gt;0,OR(Inputs!C18&gt;Inputs!C23,AND(Inputs!C18=Inputs!C23,4&lt;9))),1,0)+IF(AND(AY162&gt;0,OR(Inputs!C19&gt;Inputs!C23,AND(Inputs!C19=Inputs!C23,5&lt;9))),1,0)+IF(AND(BG162&gt;0,OR(Inputs!C20&gt;Inputs!C23,AND(Inputs!C20=Inputs!C23,6&lt;9))),1,0)+IF(AND(BO162&gt;0,OR(Inputs!C21&gt;Inputs!C23,AND(Inputs!C21=Inputs!C23,7&lt;9))),1,0)+IF(AND(BW162&gt;0,OR(Inputs!C22&gt;Inputs!C23,AND(Inputs!C22=Inputs!C23,8&lt;9))),1,0)))</f>
        <v>99</v>
      </c>
      <c r="CJ162" s="3">
        <f>IF(Inputs!$B$27&lt;&gt;"Ready","PENDING INPUTS",IF(A162&gt;Inputs!$B$6,0,MIN(MAX(0,(CE162+CF162+CG162)-CH162),MAX(0,C162-D162-(IF(O162&lt;CI162,K162+L162+M162-N162,0)+IF(W162&lt;CI162,S162+T162+U162-V162,0)+IF(AE162&lt;CI162,AA162+AB162+AC162-AD162,0)+IF(AM162&lt;CI162,AI162+AJ162+AK162-AL162,0)+IF(AU162&lt;CI162,AQ162+AR162+AS162-AT162,0)+IF(BC162&lt;CI162,AY162+AZ162+BA162-BB162,0)+IF(BK162&lt;CI162,BG162+BH162+BI162-BJ162,0)+IF(BS162&lt;CI162,BO162+BP162+BQ162-BR162,0)+IF(CA162&lt;CI162,BW162+BX162+BY162-BZ162,0)+IF(CI162&lt;CI162,CE162+CF162+CG162-CH162,0))))))</f>
        <v>0</v>
      </c>
      <c r="CK162" s="3">
        <f>IF(Inputs!$B$27&lt;&gt;"Ready","PENDING INPUTS",MIN((CE162+CF162+CG162),IF(D162&gt;C162,IF(D162=0,0,CH162*C162/D162),CH162+CJ162)))</f>
        <v>0</v>
      </c>
      <c r="CL162" s="3">
        <f>IF(Inputs!$B$27&lt;&gt;"Ready","PENDING INPUTS",MAX(0,(CE162+CF162+CG162)-CK162))</f>
        <v>0</v>
      </c>
    </row>
    <row r="163" spans="1:90" ht="27.95" customHeight="1" x14ac:dyDescent="0.25">
      <c r="A163">
        <v>159</v>
      </c>
      <c r="B163" s="13">
        <f>IF(Inputs!$B$27&lt;&gt;"Ready","PENDING INPUTS",EDATE(Inputs!$B$5,A163-1))</f>
        <v>51105</v>
      </c>
      <c r="C163" s="3">
        <f>IF(Inputs!$B$27&lt;&gt;"Ready","PENDING INPUTS",IF(A163&lt;=Inputs!$B$6,MAX(0,Inputs!$B$4+IF(A163=Inputs!$B$7,Inputs!$B$8,0)+IF(A163=Inputs!$B$9,Inputs!$B$10,0)),0))</f>
        <v>0</v>
      </c>
      <c r="D163" s="3">
        <f>IF(Inputs!$B$27&lt;&gt;"Ready","PENDING INPUTS",SUM(N163,V163,AD163,AL163,AT163,BB163,BJ163,BR163,BZ163,CH163))</f>
        <v>0</v>
      </c>
      <c r="E163" s="3">
        <f>IF(Inputs!$B$27&lt;&gt;"Ready","PENDING INPUTS",MAX(0,D163-C163))</f>
        <v>0</v>
      </c>
      <c r="F163" s="3">
        <f>IF(Inputs!$B$27&lt;&gt;"Ready","PENDING INPUTS",SUM(Q163,Y163,AG163,AO163,AW163,BE163,BM163,BU163,CC163,CK163))</f>
        <v>0</v>
      </c>
      <c r="G163" s="3">
        <f>IF(Inputs!$B$27&lt;&gt;"Ready","PENDING INPUTS",SUM(L163,T163,AB163,AJ163,AR163,AZ163,BH163,BP163,BX163,CF163))</f>
        <v>0</v>
      </c>
      <c r="H163" s="3">
        <f>IF(Inputs!$B$27&lt;&gt;"Ready","PENDING INPUTS",SUM(M163,U163,AC163,AK163,AS163,BA163,BI163,BQ163,BY163,CG163))</f>
        <v>0</v>
      </c>
      <c r="I163" s="3">
        <f>IF(Inputs!$B$27&lt;&gt;"Ready","PENDING INPUTS",SUM(R163,Z163,AH163,AP163,AX163,BF163,BN163,BV163,CD163,CL163))</f>
        <v>0</v>
      </c>
      <c r="J163" t="str">
        <f>IF(Inputs!$B$27&lt;&gt;"Ready","PENDING INPUTS",IF(A163&gt;Inputs!$B$6,"Beyond horizon",IF(E163&gt;0.005,"MINIMUM SHORTFALL",IF(I163&lt;0.005,"Paid off","In progress"))))</f>
        <v>Beyond horizon</v>
      </c>
      <c r="K163" s="3">
        <f>IF(Inputs!$B$27&lt;&gt;"Ready","PENDING INPUTS",R162)</f>
        <v>0</v>
      </c>
      <c r="L163" s="3">
        <f>IF(Inputs!$B$27&lt;&gt;"Ready","PENDING INPUTS",IF(A163&lt;=Inputs!$B$6,ROUND(K163*Inputs!C14/12,2),0))</f>
        <v>0</v>
      </c>
      <c r="M163" s="3">
        <f>IF(Inputs!$B$27&lt;&gt;"Ready","PENDING INPUTS",IF(AND(A163&lt;=Inputs!$B$6,K163&gt;0),Inputs!G14,0))</f>
        <v>0</v>
      </c>
      <c r="N163" s="3">
        <f>IF(Inputs!$B$27&lt;&gt;"Ready","PENDING INPUTS",IF(A163&gt;Inputs!$B$6,0,MIN((K163+L163+M163),IF(Inputs!H14=1,Inputs!D14,MAX(Inputs!F14,ROUND(K163*Inputs!E14+L163+M163,2))))))</f>
        <v>0</v>
      </c>
      <c r="O163">
        <f>IF(Inputs!$B$27&lt;&gt;"Ready","PENDING INPUTS",IF(K163&lt;=0,99,1+IF(AND(S163&gt;0,OR(Inputs!C15&gt;Inputs!C14,AND(Inputs!C15=Inputs!C14,1&lt;0))),1,0)+IF(AND(AA163&gt;0,OR(Inputs!C16&gt;Inputs!C14,AND(Inputs!C16=Inputs!C14,2&lt;0))),1,0)+IF(AND(AI163&gt;0,OR(Inputs!C17&gt;Inputs!C14,AND(Inputs!C17=Inputs!C14,3&lt;0))),1,0)+IF(AND(AQ163&gt;0,OR(Inputs!C18&gt;Inputs!C14,AND(Inputs!C18=Inputs!C14,4&lt;0))),1,0)+IF(AND(AY163&gt;0,OR(Inputs!C19&gt;Inputs!C14,AND(Inputs!C19=Inputs!C14,5&lt;0))),1,0)+IF(AND(BG163&gt;0,OR(Inputs!C20&gt;Inputs!C14,AND(Inputs!C20=Inputs!C14,6&lt;0))),1,0)+IF(AND(BO163&gt;0,OR(Inputs!C21&gt;Inputs!C14,AND(Inputs!C21=Inputs!C14,7&lt;0))),1,0)+IF(AND(BW163&gt;0,OR(Inputs!C22&gt;Inputs!C14,AND(Inputs!C22=Inputs!C14,8&lt;0))),1,0)+IF(AND(CE163&gt;0,OR(Inputs!C23&gt;Inputs!C14,AND(Inputs!C23=Inputs!C14,9&lt;0))),1,0)))</f>
        <v>99</v>
      </c>
      <c r="P163" s="3">
        <f>IF(Inputs!$B$27&lt;&gt;"Ready","PENDING INPUTS",IF(A163&gt;Inputs!$B$6,0,MIN(MAX(0,(K163+L163+M163)-N163),MAX(0,C163-D163-(IF(O163&lt;O163,K163+L163+M163-N163,0)+IF(W163&lt;O163,S163+T163+U163-V163,0)+IF(AE163&lt;O163,AA163+AB163+AC163-AD163,0)+IF(AM163&lt;O163,AI163+AJ163+AK163-AL163,0)+IF(AU163&lt;O163,AQ163+AR163+AS163-AT163,0)+IF(BC163&lt;O163,AY163+AZ163+BA163-BB163,0)+IF(BK163&lt;O163,BG163+BH163+BI163-BJ163,0)+IF(BS163&lt;O163,BO163+BP163+BQ163-BR163,0)+IF(CA163&lt;O163,BW163+BX163+BY163-BZ163,0)+IF(CI163&lt;O163,CE163+CF163+CG163-CH163,0))))))</f>
        <v>0</v>
      </c>
      <c r="Q163" s="3">
        <f>IF(Inputs!$B$27&lt;&gt;"Ready","PENDING INPUTS",MIN((K163+L163+M163),IF(D163&gt;C163,IF(D163=0,0,N163*C163/D163),N163+P163)))</f>
        <v>0</v>
      </c>
      <c r="R163" s="3">
        <f>IF(Inputs!$B$27&lt;&gt;"Ready","PENDING INPUTS",MAX(0,(K163+L163+M163)-Q163))</f>
        <v>0</v>
      </c>
      <c r="S163" s="3">
        <f>IF(Inputs!$B$27&lt;&gt;"Ready","PENDING INPUTS",Z162)</f>
        <v>0</v>
      </c>
      <c r="T163" s="3">
        <f>IF(Inputs!$B$27&lt;&gt;"Ready","PENDING INPUTS",IF(A163&lt;=Inputs!$B$6,ROUND(S163*Inputs!C15/12,2),0))</f>
        <v>0</v>
      </c>
      <c r="U163" s="3">
        <f>IF(Inputs!$B$27&lt;&gt;"Ready","PENDING INPUTS",IF(AND(A163&lt;=Inputs!$B$6,S163&gt;0),Inputs!G15,0))</f>
        <v>0</v>
      </c>
      <c r="V163" s="3">
        <f>IF(Inputs!$B$27&lt;&gt;"Ready","PENDING INPUTS",IF(A163&gt;Inputs!$B$6,0,MIN((S163+T163+U163),IF(Inputs!H15=1,Inputs!D15,MAX(Inputs!F15,ROUND(S163*Inputs!E15+T163+U163,2))))))</f>
        <v>0</v>
      </c>
      <c r="W163">
        <f>IF(Inputs!$B$27&lt;&gt;"Ready","PENDING INPUTS",IF(S163&lt;=0,99,1+IF(AND(K163&gt;0,OR(Inputs!C14&gt;Inputs!C15,AND(Inputs!C14=Inputs!C15,0&lt;1))),1,0)+IF(AND(AA163&gt;0,OR(Inputs!C16&gt;Inputs!C15,AND(Inputs!C16=Inputs!C15,2&lt;1))),1,0)+IF(AND(AI163&gt;0,OR(Inputs!C17&gt;Inputs!C15,AND(Inputs!C17=Inputs!C15,3&lt;1))),1,0)+IF(AND(AQ163&gt;0,OR(Inputs!C18&gt;Inputs!C15,AND(Inputs!C18=Inputs!C15,4&lt;1))),1,0)+IF(AND(AY163&gt;0,OR(Inputs!C19&gt;Inputs!C15,AND(Inputs!C19=Inputs!C15,5&lt;1))),1,0)+IF(AND(BG163&gt;0,OR(Inputs!C20&gt;Inputs!C15,AND(Inputs!C20=Inputs!C15,6&lt;1))),1,0)+IF(AND(BO163&gt;0,OR(Inputs!C21&gt;Inputs!C15,AND(Inputs!C21=Inputs!C15,7&lt;1))),1,0)+IF(AND(BW163&gt;0,OR(Inputs!C22&gt;Inputs!C15,AND(Inputs!C22=Inputs!C15,8&lt;1))),1,0)+IF(AND(CE163&gt;0,OR(Inputs!C23&gt;Inputs!C15,AND(Inputs!C23=Inputs!C15,9&lt;1))),1,0)))</f>
        <v>99</v>
      </c>
      <c r="X163" s="3">
        <f>IF(Inputs!$B$27&lt;&gt;"Ready","PENDING INPUTS",IF(A163&gt;Inputs!$B$6,0,MIN(MAX(0,(S163+T163+U163)-V163),MAX(0,C163-D163-(IF(O163&lt;W163,K163+L163+M163-N163,0)+IF(W163&lt;W163,S163+T163+U163-V163,0)+IF(AE163&lt;W163,AA163+AB163+AC163-AD163,0)+IF(AM163&lt;W163,AI163+AJ163+AK163-AL163,0)+IF(AU163&lt;W163,AQ163+AR163+AS163-AT163,0)+IF(BC163&lt;W163,AY163+AZ163+BA163-BB163,0)+IF(BK163&lt;W163,BG163+BH163+BI163-BJ163,0)+IF(BS163&lt;W163,BO163+BP163+BQ163-BR163,0)+IF(CA163&lt;W163,BW163+BX163+BY163-BZ163,0)+IF(CI163&lt;W163,CE163+CF163+CG163-CH163,0))))))</f>
        <v>0</v>
      </c>
      <c r="Y163" s="3">
        <f>IF(Inputs!$B$27&lt;&gt;"Ready","PENDING INPUTS",MIN((S163+T163+U163),IF(D163&gt;C163,IF(D163=0,0,V163*C163/D163),V163+X163)))</f>
        <v>0</v>
      </c>
      <c r="Z163" s="3">
        <f>IF(Inputs!$B$27&lt;&gt;"Ready","PENDING INPUTS",MAX(0,(S163+T163+U163)-Y163))</f>
        <v>0</v>
      </c>
      <c r="AA163" s="3">
        <f>IF(Inputs!$B$27&lt;&gt;"Ready","PENDING INPUTS",AH162)</f>
        <v>0</v>
      </c>
      <c r="AB163" s="3">
        <f>IF(Inputs!$B$27&lt;&gt;"Ready","PENDING INPUTS",IF(A163&lt;=Inputs!$B$6,ROUND(AA163*Inputs!C16/12,2),0))</f>
        <v>0</v>
      </c>
      <c r="AC163" s="3">
        <f>IF(Inputs!$B$27&lt;&gt;"Ready","PENDING INPUTS",IF(AND(A163&lt;=Inputs!$B$6,AA163&gt;0),Inputs!G16,0))</f>
        <v>0</v>
      </c>
      <c r="AD163" s="3">
        <f>IF(Inputs!$B$27&lt;&gt;"Ready","PENDING INPUTS",IF(A163&gt;Inputs!$B$6,0,MIN((AA163+AB163+AC163),IF(Inputs!H16=1,Inputs!D16,MAX(Inputs!F16,ROUND(AA163*Inputs!E16+AB163+AC163,2))))))</f>
        <v>0</v>
      </c>
      <c r="AE163">
        <f>IF(Inputs!$B$27&lt;&gt;"Ready","PENDING INPUTS",IF(AA163&lt;=0,99,1+IF(AND(K163&gt;0,OR(Inputs!C14&gt;Inputs!C16,AND(Inputs!C14=Inputs!C16,0&lt;2))),1,0)+IF(AND(S163&gt;0,OR(Inputs!C15&gt;Inputs!C16,AND(Inputs!C15=Inputs!C16,1&lt;2))),1,0)+IF(AND(AI163&gt;0,OR(Inputs!C17&gt;Inputs!C16,AND(Inputs!C17=Inputs!C16,3&lt;2))),1,0)+IF(AND(AQ163&gt;0,OR(Inputs!C18&gt;Inputs!C16,AND(Inputs!C18=Inputs!C16,4&lt;2))),1,0)+IF(AND(AY163&gt;0,OR(Inputs!C19&gt;Inputs!C16,AND(Inputs!C19=Inputs!C16,5&lt;2))),1,0)+IF(AND(BG163&gt;0,OR(Inputs!C20&gt;Inputs!C16,AND(Inputs!C20=Inputs!C16,6&lt;2))),1,0)+IF(AND(BO163&gt;0,OR(Inputs!C21&gt;Inputs!C16,AND(Inputs!C21=Inputs!C16,7&lt;2))),1,0)+IF(AND(BW163&gt;0,OR(Inputs!C22&gt;Inputs!C16,AND(Inputs!C22=Inputs!C16,8&lt;2))),1,0)+IF(AND(CE163&gt;0,OR(Inputs!C23&gt;Inputs!C16,AND(Inputs!C23=Inputs!C16,9&lt;2))),1,0)))</f>
        <v>99</v>
      </c>
      <c r="AF163" s="3">
        <f>IF(Inputs!$B$27&lt;&gt;"Ready","PENDING INPUTS",IF(A163&gt;Inputs!$B$6,0,MIN(MAX(0,(AA163+AB163+AC163)-AD163),MAX(0,C163-D163-(IF(O163&lt;AE163,K163+L163+M163-N163,0)+IF(W163&lt;AE163,S163+T163+U163-V163,0)+IF(AE163&lt;AE163,AA163+AB163+AC163-AD163,0)+IF(AM163&lt;AE163,AI163+AJ163+AK163-AL163,0)+IF(AU163&lt;AE163,AQ163+AR163+AS163-AT163,0)+IF(BC163&lt;AE163,AY163+AZ163+BA163-BB163,0)+IF(BK163&lt;AE163,BG163+BH163+BI163-BJ163,0)+IF(BS163&lt;AE163,BO163+BP163+BQ163-BR163,0)+IF(CA163&lt;AE163,BW163+BX163+BY163-BZ163,0)+IF(CI163&lt;AE163,CE163+CF163+CG163-CH163,0))))))</f>
        <v>0</v>
      </c>
      <c r="AG163" s="3">
        <f>IF(Inputs!$B$27&lt;&gt;"Ready","PENDING INPUTS",MIN((AA163+AB163+AC163),IF(D163&gt;C163,IF(D163=0,0,AD163*C163/D163),AD163+AF163)))</f>
        <v>0</v>
      </c>
      <c r="AH163" s="3">
        <f>IF(Inputs!$B$27&lt;&gt;"Ready","PENDING INPUTS",MAX(0,(AA163+AB163+AC163)-AG163))</f>
        <v>0</v>
      </c>
      <c r="AI163" s="3">
        <f>IF(Inputs!$B$27&lt;&gt;"Ready","PENDING INPUTS",AP162)</f>
        <v>0</v>
      </c>
      <c r="AJ163" s="3">
        <f>IF(Inputs!$B$27&lt;&gt;"Ready","PENDING INPUTS",IF(A163&lt;=Inputs!$B$6,ROUND(AI163*Inputs!C17/12,2),0))</f>
        <v>0</v>
      </c>
      <c r="AK163" s="3">
        <f>IF(Inputs!$B$27&lt;&gt;"Ready","PENDING INPUTS",IF(AND(A163&lt;=Inputs!$B$6,AI163&gt;0),Inputs!G17,0))</f>
        <v>0</v>
      </c>
      <c r="AL163" s="3">
        <f>IF(Inputs!$B$27&lt;&gt;"Ready","PENDING INPUTS",IF(A163&gt;Inputs!$B$6,0,MIN((AI163+AJ163+AK163),IF(Inputs!H17=1,Inputs!D17,MAX(Inputs!F17,ROUND(AI163*Inputs!E17+AJ163+AK163,2))))))</f>
        <v>0</v>
      </c>
      <c r="AM163">
        <f>IF(Inputs!$B$27&lt;&gt;"Ready","PENDING INPUTS",IF(AI163&lt;=0,99,1+IF(AND(K163&gt;0,OR(Inputs!C14&gt;Inputs!C17,AND(Inputs!C14=Inputs!C17,0&lt;3))),1,0)+IF(AND(S163&gt;0,OR(Inputs!C15&gt;Inputs!C17,AND(Inputs!C15=Inputs!C17,1&lt;3))),1,0)+IF(AND(AA163&gt;0,OR(Inputs!C16&gt;Inputs!C17,AND(Inputs!C16=Inputs!C17,2&lt;3))),1,0)+IF(AND(AQ163&gt;0,OR(Inputs!C18&gt;Inputs!C17,AND(Inputs!C18=Inputs!C17,4&lt;3))),1,0)+IF(AND(AY163&gt;0,OR(Inputs!C19&gt;Inputs!C17,AND(Inputs!C19=Inputs!C17,5&lt;3))),1,0)+IF(AND(BG163&gt;0,OR(Inputs!C20&gt;Inputs!C17,AND(Inputs!C20=Inputs!C17,6&lt;3))),1,0)+IF(AND(BO163&gt;0,OR(Inputs!C21&gt;Inputs!C17,AND(Inputs!C21=Inputs!C17,7&lt;3))),1,0)+IF(AND(BW163&gt;0,OR(Inputs!C22&gt;Inputs!C17,AND(Inputs!C22=Inputs!C17,8&lt;3))),1,0)+IF(AND(CE163&gt;0,OR(Inputs!C23&gt;Inputs!C17,AND(Inputs!C23=Inputs!C17,9&lt;3))),1,0)))</f>
        <v>99</v>
      </c>
      <c r="AN163" s="3">
        <f>IF(Inputs!$B$27&lt;&gt;"Ready","PENDING INPUTS",IF(A163&gt;Inputs!$B$6,0,MIN(MAX(0,(AI163+AJ163+AK163)-AL163),MAX(0,C163-D163-(IF(O163&lt;AM163,K163+L163+M163-N163,0)+IF(W163&lt;AM163,S163+T163+U163-V163,0)+IF(AE163&lt;AM163,AA163+AB163+AC163-AD163,0)+IF(AM163&lt;AM163,AI163+AJ163+AK163-AL163,0)+IF(AU163&lt;AM163,AQ163+AR163+AS163-AT163,0)+IF(BC163&lt;AM163,AY163+AZ163+BA163-BB163,0)+IF(BK163&lt;AM163,BG163+BH163+BI163-BJ163,0)+IF(BS163&lt;AM163,BO163+BP163+BQ163-BR163,0)+IF(CA163&lt;AM163,BW163+BX163+BY163-BZ163,0)+IF(CI163&lt;AM163,CE163+CF163+CG163-CH163,0))))))</f>
        <v>0</v>
      </c>
      <c r="AO163" s="3">
        <f>IF(Inputs!$B$27&lt;&gt;"Ready","PENDING INPUTS",MIN((AI163+AJ163+AK163),IF(D163&gt;C163,IF(D163=0,0,AL163*C163/D163),AL163+AN163)))</f>
        <v>0</v>
      </c>
      <c r="AP163" s="3">
        <f>IF(Inputs!$B$27&lt;&gt;"Ready","PENDING INPUTS",MAX(0,(AI163+AJ163+AK163)-AO163))</f>
        <v>0</v>
      </c>
      <c r="AQ163" s="3">
        <f>IF(Inputs!$B$27&lt;&gt;"Ready","PENDING INPUTS",AX162)</f>
        <v>0</v>
      </c>
      <c r="AR163" s="3">
        <f>IF(Inputs!$B$27&lt;&gt;"Ready","PENDING INPUTS",IF(A163&lt;=Inputs!$B$6,ROUND(AQ163*Inputs!C18/12,2),0))</f>
        <v>0</v>
      </c>
      <c r="AS163" s="3">
        <f>IF(Inputs!$B$27&lt;&gt;"Ready","PENDING INPUTS",IF(AND(A163&lt;=Inputs!$B$6,AQ163&gt;0),Inputs!G18,0))</f>
        <v>0</v>
      </c>
      <c r="AT163" s="3">
        <f>IF(Inputs!$B$27&lt;&gt;"Ready","PENDING INPUTS",IF(A163&gt;Inputs!$B$6,0,MIN((AQ163+AR163+AS163),IF(Inputs!H18=1,Inputs!D18,MAX(Inputs!F18,ROUND(AQ163*Inputs!E18+AR163+AS163,2))))))</f>
        <v>0</v>
      </c>
      <c r="AU163">
        <f>IF(Inputs!$B$27&lt;&gt;"Ready","PENDING INPUTS",IF(AQ163&lt;=0,99,1+IF(AND(K163&gt;0,OR(Inputs!C14&gt;Inputs!C18,AND(Inputs!C14=Inputs!C18,0&lt;4))),1,0)+IF(AND(S163&gt;0,OR(Inputs!C15&gt;Inputs!C18,AND(Inputs!C15=Inputs!C18,1&lt;4))),1,0)+IF(AND(AA163&gt;0,OR(Inputs!C16&gt;Inputs!C18,AND(Inputs!C16=Inputs!C18,2&lt;4))),1,0)+IF(AND(AI163&gt;0,OR(Inputs!C17&gt;Inputs!C18,AND(Inputs!C17=Inputs!C18,3&lt;4))),1,0)+IF(AND(AY163&gt;0,OR(Inputs!C19&gt;Inputs!C18,AND(Inputs!C19=Inputs!C18,5&lt;4))),1,0)+IF(AND(BG163&gt;0,OR(Inputs!C20&gt;Inputs!C18,AND(Inputs!C20=Inputs!C18,6&lt;4))),1,0)+IF(AND(BO163&gt;0,OR(Inputs!C21&gt;Inputs!C18,AND(Inputs!C21=Inputs!C18,7&lt;4))),1,0)+IF(AND(BW163&gt;0,OR(Inputs!C22&gt;Inputs!C18,AND(Inputs!C22=Inputs!C18,8&lt;4))),1,0)+IF(AND(CE163&gt;0,OR(Inputs!C23&gt;Inputs!C18,AND(Inputs!C23=Inputs!C18,9&lt;4))),1,0)))</f>
        <v>99</v>
      </c>
      <c r="AV163" s="3">
        <f>IF(Inputs!$B$27&lt;&gt;"Ready","PENDING INPUTS",IF(A163&gt;Inputs!$B$6,0,MIN(MAX(0,(AQ163+AR163+AS163)-AT163),MAX(0,C163-D163-(IF(O163&lt;AU163,K163+L163+M163-N163,0)+IF(W163&lt;AU163,S163+T163+U163-V163,0)+IF(AE163&lt;AU163,AA163+AB163+AC163-AD163,0)+IF(AM163&lt;AU163,AI163+AJ163+AK163-AL163,0)+IF(AU163&lt;AU163,AQ163+AR163+AS163-AT163,0)+IF(BC163&lt;AU163,AY163+AZ163+BA163-BB163,0)+IF(BK163&lt;AU163,BG163+BH163+BI163-BJ163,0)+IF(BS163&lt;AU163,BO163+BP163+BQ163-BR163,0)+IF(CA163&lt;AU163,BW163+BX163+BY163-BZ163,0)+IF(CI163&lt;AU163,CE163+CF163+CG163-CH163,0))))))</f>
        <v>0</v>
      </c>
      <c r="AW163" s="3">
        <f>IF(Inputs!$B$27&lt;&gt;"Ready","PENDING INPUTS",MIN((AQ163+AR163+AS163),IF(D163&gt;C163,IF(D163=0,0,AT163*C163/D163),AT163+AV163)))</f>
        <v>0</v>
      </c>
      <c r="AX163" s="3">
        <f>IF(Inputs!$B$27&lt;&gt;"Ready","PENDING INPUTS",MAX(0,(AQ163+AR163+AS163)-AW163))</f>
        <v>0</v>
      </c>
      <c r="AY163" s="3">
        <f>IF(Inputs!$B$27&lt;&gt;"Ready","PENDING INPUTS",BF162)</f>
        <v>0</v>
      </c>
      <c r="AZ163" s="3">
        <f>IF(Inputs!$B$27&lt;&gt;"Ready","PENDING INPUTS",IF(A163&lt;=Inputs!$B$6,ROUND(AY163*Inputs!C19/12,2),0))</f>
        <v>0</v>
      </c>
      <c r="BA163" s="3">
        <f>IF(Inputs!$B$27&lt;&gt;"Ready","PENDING INPUTS",IF(AND(A163&lt;=Inputs!$B$6,AY163&gt;0),Inputs!G19,0))</f>
        <v>0</v>
      </c>
      <c r="BB163" s="3">
        <f>IF(Inputs!$B$27&lt;&gt;"Ready","PENDING INPUTS",IF(A163&gt;Inputs!$B$6,0,MIN((AY163+AZ163+BA163),IF(Inputs!H19=1,Inputs!D19,MAX(Inputs!F19,ROUND(AY163*Inputs!E19+AZ163+BA163,2))))))</f>
        <v>0</v>
      </c>
      <c r="BC163">
        <f>IF(Inputs!$B$27&lt;&gt;"Ready","PENDING INPUTS",IF(AY163&lt;=0,99,1+IF(AND(K163&gt;0,OR(Inputs!C14&gt;Inputs!C19,AND(Inputs!C14=Inputs!C19,0&lt;5))),1,0)+IF(AND(S163&gt;0,OR(Inputs!C15&gt;Inputs!C19,AND(Inputs!C15=Inputs!C19,1&lt;5))),1,0)+IF(AND(AA163&gt;0,OR(Inputs!C16&gt;Inputs!C19,AND(Inputs!C16=Inputs!C19,2&lt;5))),1,0)+IF(AND(AI163&gt;0,OR(Inputs!C17&gt;Inputs!C19,AND(Inputs!C17=Inputs!C19,3&lt;5))),1,0)+IF(AND(AQ163&gt;0,OR(Inputs!C18&gt;Inputs!C19,AND(Inputs!C18=Inputs!C19,4&lt;5))),1,0)+IF(AND(BG163&gt;0,OR(Inputs!C20&gt;Inputs!C19,AND(Inputs!C20=Inputs!C19,6&lt;5))),1,0)+IF(AND(BO163&gt;0,OR(Inputs!C21&gt;Inputs!C19,AND(Inputs!C21=Inputs!C19,7&lt;5))),1,0)+IF(AND(BW163&gt;0,OR(Inputs!C22&gt;Inputs!C19,AND(Inputs!C22=Inputs!C19,8&lt;5))),1,0)+IF(AND(CE163&gt;0,OR(Inputs!C23&gt;Inputs!C19,AND(Inputs!C23=Inputs!C19,9&lt;5))),1,0)))</f>
        <v>99</v>
      </c>
      <c r="BD163" s="3">
        <f>IF(Inputs!$B$27&lt;&gt;"Ready","PENDING INPUTS",IF(A163&gt;Inputs!$B$6,0,MIN(MAX(0,(AY163+AZ163+BA163)-BB163),MAX(0,C163-D163-(IF(O163&lt;BC163,K163+L163+M163-N163,0)+IF(W163&lt;BC163,S163+T163+U163-V163,0)+IF(AE163&lt;BC163,AA163+AB163+AC163-AD163,0)+IF(AM163&lt;BC163,AI163+AJ163+AK163-AL163,0)+IF(AU163&lt;BC163,AQ163+AR163+AS163-AT163,0)+IF(BC163&lt;BC163,AY163+AZ163+BA163-BB163,0)+IF(BK163&lt;BC163,BG163+BH163+BI163-BJ163,0)+IF(BS163&lt;BC163,BO163+BP163+BQ163-BR163,0)+IF(CA163&lt;BC163,BW163+BX163+BY163-BZ163,0)+IF(CI163&lt;BC163,CE163+CF163+CG163-CH163,0))))))</f>
        <v>0</v>
      </c>
      <c r="BE163" s="3">
        <f>IF(Inputs!$B$27&lt;&gt;"Ready","PENDING INPUTS",MIN((AY163+AZ163+BA163),IF(D163&gt;C163,IF(D163=0,0,BB163*C163/D163),BB163+BD163)))</f>
        <v>0</v>
      </c>
      <c r="BF163" s="3">
        <f>IF(Inputs!$B$27&lt;&gt;"Ready","PENDING INPUTS",MAX(0,(AY163+AZ163+BA163)-BE163))</f>
        <v>0</v>
      </c>
      <c r="BG163" s="3">
        <f>IF(Inputs!$B$27&lt;&gt;"Ready","PENDING INPUTS",BN162)</f>
        <v>0</v>
      </c>
      <c r="BH163" s="3">
        <f>IF(Inputs!$B$27&lt;&gt;"Ready","PENDING INPUTS",IF(A163&lt;=Inputs!$B$6,ROUND(BG163*Inputs!C20/12,2),0))</f>
        <v>0</v>
      </c>
      <c r="BI163" s="3">
        <f>IF(Inputs!$B$27&lt;&gt;"Ready","PENDING INPUTS",IF(AND(A163&lt;=Inputs!$B$6,BG163&gt;0),Inputs!G20,0))</f>
        <v>0</v>
      </c>
      <c r="BJ163" s="3">
        <f>IF(Inputs!$B$27&lt;&gt;"Ready","PENDING INPUTS",IF(A163&gt;Inputs!$B$6,0,MIN((BG163+BH163+BI163),IF(Inputs!H20=1,Inputs!D20,MAX(Inputs!F20,ROUND(BG163*Inputs!E20+BH163+BI163,2))))))</f>
        <v>0</v>
      </c>
      <c r="BK163">
        <f>IF(Inputs!$B$27&lt;&gt;"Ready","PENDING INPUTS",IF(BG163&lt;=0,99,1+IF(AND(K163&gt;0,OR(Inputs!C14&gt;Inputs!C20,AND(Inputs!C14=Inputs!C20,0&lt;6))),1,0)+IF(AND(S163&gt;0,OR(Inputs!C15&gt;Inputs!C20,AND(Inputs!C15=Inputs!C20,1&lt;6))),1,0)+IF(AND(AA163&gt;0,OR(Inputs!C16&gt;Inputs!C20,AND(Inputs!C16=Inputs!C20,2&lt;6))),1,0)+IF(AND(AI163&gt;0,OR(Inputs!C17&gt;Inputs!C20,AND(Inputs!C17=Inputs!C20,3&lt;6))),1,0)+IF(AND(AQ163&gt;0,OR(Inputs!C18&gt;Inputs!C20,AND(Inputs!C18=Inputs!C20,4&lt;6))),1,0)+IF(AND(AY163&gt;0,OR(Inputs!C19&gt;Inputs!C20,AND(Inputs!C19=Inputs!C20,5&lt;6))),1,0)+IF(AND(BO163&gt;0,OR(Inputs!C21&gt;Inputs!C20,AND(Inputs!C21=Inputs!C20,7&lt;6))),1,0)+IF(AND(BW163&gt;0,OR(Inputs!C22&gt;Inputs!C20,AND(Inputs!C22=Inputs!C20,8&lt;6))),1,0)+IF(AND(CE163&gt;0,OR(Inputs!C23&gt;Inputs!C20,AND(Inputs!C23=Inputs!C20,9&lt;6))),1,0)))</f>
        <v>99</v>
      </c>
      <c r="BL163" s="3">
        <f>IF(Inputs!$B$27&lt;&gt;"Ready","PENDING INPUTS",IF(A163&gt;Inputs!$B$6,0,MIN(MAX(0,(BG163+BH163+BI163)-BJ163),MAX(0,C163-D163-(IF(O163&lt;BK163,K163+L163+M163-N163,0)+IF(W163&lt;BK163,S163+T163+U163-V163,0)+IF(AE163&lt;BK163,AA163+AB163+AC163-AD163,0)+IF(AM163&lt;BK163,AI163+AJ163+AK163-AL163,0)+IF(AU163&lt;BK163,AQ163+AR163+AS163-AT163,0)+IF(BC163&lt;BK163,AY163+AZ163+BA163-BB163,0)+IF(BK163&lt;BK163,BG163+BH163+BI163-BJ163,0)+IF(BS163&lt;BK163,BO163+BP163+BQ163-BR163,0)+IF(CA163&lt;BK163,BW163+BX163+BY163-BZ163,0)+IF(CI163&lt;BK163,CE163+CF163+CG163-CH163,0))))))</f>
        <v>0</v>
      </c>
      <c r="BM163" s="3">
        <f>IF(Inputs!$B$27&lt;&gt;"Ready","PENDING INPUTS",MIN((BG163+BH163+BI163),IF(D163&gt;C163,IF(D163=0,0,BJ163*C163/D163),BJ163+BL163)))</f>
        <v>0</v>
      </c>
      <c r="BN163" s="3">
        <f>IF(Inputs!$B$27&lt;&gt;"Ready","PENDING INPUTS",MAX(0,(BG163+BH163+BI163)-BM163))</f>
        <v>0</v>
      </c>
      <c r="BO163" s="3">
        <f>IF(Inputs!$B$27&lt;&gt;"Ready","PENDING INPUTS",BV162)</f>
        <v>0</v>
      </c>
      <c r="BP163" s="3">
        <f>IF(Inputs!$B$27&lt;&gt;"Ready","PENDING INPUTS",IF(A163&lt;=Inputs!$B$6,ROUND(BO163*Inputs!C21/12,2),0))</f>
        <v>0</v>
      </c>
      <c r="BQ163" s="3">
        <f>IF(Inputs!$B$27&lt;&gt;"Ready","PENDING INPUTS",IF(AND(A163&lt;=Inputs!$B$6,BO163&gt;0),Inputs!G21,0))</f>
        <v>0</v>
      </c>
      <c r="BR163" s="3">
        <f>IF(Inputs!$B$27&lt;&gt;"Ready","PENDING INPUTS",IF(A163&gt;Inputs!$B$6,0,MIN((BO163+BP163+BQ163),IF(Inputs!H21=1,Inputs!D21,MAX(Inputs!F21,ROUND(BO163*Inputs!E21+BP163+BQ163,2))))))</f>
        <v>0</v>
      </c>
      <c r="BS163">
        <f>IF(Inputs!$B$27&lt;&gt;"Ready","PENDING INPUTS",IF(BO163&lt;=0,99,1+IF(AND(K163&gt;0,OR(Inputs!C14&gt;Inputs!C21,AND(Inputs!C14=Inputs!C21,0&lt;7))),1,0)+IF(AND(S163&gt;0,OR(Inputs!C15&gt;Inputs!C21,AND(Inputs!C15=Inputs!C21,1&lt;7))),1,0)+IF(AND(AA163&gt;0,OR(Inputs!C16&gt;Inputs!C21,AND(Inputs!C16=Inputs!C21,2&lt;7))),1,0)+IF(AND(AI163&gt;0,OR(Inputs!C17&gt;Inputs!C21,AND(Inputs!C17=Inputs!C21,3&lt;7))),1,0)+IF(AND(AQ163&gt;0,OR(Inputs!C18&gt;Inputs!C21,AND(Inputs!C18=Inputs!C21,4&lt;7))),1,0)+IF(AND(AY163&gt;0,OR(Inputs!C19&gt;Inputs!C21,AND(Inputs!C19=Inputs!C21,5&lt;7))),1,0)+IF(AND(BG163&gt;0,OR(Inputs!C20&gt;Inputs!C21,AND(Inputs!C20=Inputs!C21,6&lt;7))),1,0)+IF(AND(BW163&gt;0,OR(Inputs!C22&gt;Inputs!C21,AND(Inputs!C22=Inputs!C21,8&lt;7))),1,0)+IF(AND(CE163&gt;0,OR(Inputs!C23&gt;Inputs!C21,AND(Inputs!C23=Inputs!C21,9&lt;7))),1,0)))</f>
        <v>99</v>
      </c>
      <c r="BT163" s="3">
        <f>IF(Inputs!$B$27&lt;&gt;"Ready","PENDING INPUTS",IF(A163&gt;Inputs!$B$6,0,MIN(MAX(0,(BO163+BP163+BQ163)-BR163),MAX(0,C163-D163-(IF(O163&lt;BS163,K163+L163+M163-N163,0)+IF(W163&lt;BS163,S163+T163+U163-V163,0)+IF(AE163&lt;BS163,AA163+AB163+AC163-AD163,0)+IF(AM163&lt;BS163,AI163+AJ163+AK163-AL163,0)+IF(AU163&lt;BS163,AQ163+AR163+AS163-AT163,0)+IF(BC163&lt;BS163,AY163+AZ163+BA163-BB163,0)+IF(BK163&lt;BS163,BG163+BH163+BI163-BJ163,0)+IF(BS163&lt;BS163,BO163+BP163+BQ163-BR163,0)+IF(CA163&lt;BS163,BW163+BX163+BY163-BZ163,0)+IF(CI163&lt;BS163,CE163+CF163+CG163-CH163,0))))))</f>
        <v>0</v>
      </c>
      <c r="BU163" s="3">
        <f>IF(Inputs!$B$27&lt;&gt;"Ready","PENDING INPUTS",MIN((BO163+BP163+BQ163),IF(D163&gt;C163,IF(D163=0,0,BR163*C163/D163),BR163+BT163)))</f>
        <v>0</v>
      </c>
      <c r="BV163" s="3">
        <f>IF(Inputs!$B$27&lt;&gt;"Ready","PENDING INPUTS",MAX(0,(BO163+BP163+BQ163)-BU163))</f>
        <v>0</v>
      </c>
      <c r="BW163" s="3">
        <f>IF(Inputs!$B$27&lt;&gt;"Ready","PENDING INPUTS",CD162)</f>
        <v>0</v>
      </c>
      <c r="BX163" s="3">
        <f>IF(Inputs!$B$27&lt;&gt;"Ready","PENDING INPUTS",IF(A163&lt;=Inputs!$B$6,ROUND(BW163*Inputs!C22/12,2),0))</f>
        <v>0</v>
      </c>
      <c r="BY163" s="3">
        <f>IF(Inputs!$B$27&lt;&gt;"Ready","PENDING INPUTS",IF(AND(A163&lt;=Inputs!$B$6,BW163&gt;0),Inputs!G22,0))</f>
        <v>0</v>
      </c>
      <c r="BZ163" s="3">
        <f>IF(Inputs!$B$27&lt;&gt;"Ready","PENDING INPUTS",IF(A163&gt;Inputs!$B$6,0,MIN((BW163+BX163+BY163),IF(Inputs!H22=1,Inputs!D22,MAX(Inputs!F22,ROUND(BW163*Inputs!E22+BX163+BY163,2))))))</f>
        <v>0</v>
      </c>
      <c r="CA163">
        <f>IF(Inputs!$B$27&lt;&gt;"Ready","PENDING INPUTS",IF(BW163&lt;=0,99,1+IF(AND(K163&gt;0,OR(Inputs!C14&gt;Inputs!C22,AND(Inputs!C14=Inputs!C22,0&lt;8))),1,0)+IF(AND(S163&gt;0,OR(Inputs!C15&gt;Inputs!C22,AND(Inputs!C15=Inputs!C22,1&lt;8))),1,0)+IF(AND(AA163&gt;0,OR(Inputs!C16&gt;Inputs!C22,AND(Inputs!C16=Inputs!C22,2&lt;8))),1,0)+IF(AND(AI163&gt;0,OR(Inputs!C17&gt;Inputs!C22,AND(Inputs!C17=Inputs!C22,3&lt;8))),1,0)+IF(AND(AQ163&gt;0,OR(Inputs!C18&gt;Inputs!C22,AND(Inputs!C18=Inputs!C22,4&lt;8))),1,0)+IF(AND(AY163&gt;0,OR(Inputs!C19&gt;Inputs!C22,AND(Inputs!C19=Inputs!C22,5&lt;8))),1,0)+IF(AND(BG163&gt;0,OR(Inputs!C20&gt;Inputs!C22,AND(Inputs!C20=Inputs!C22,6&lt;8))),1,0)+IF(AND(BO163&gt;0,OR(Inputs!C21&gt;Inputs!C22,AND(Inputs!C21=Inputs!C22,7&lt;8))),1,0)+IF(AND(CE163&gt;0,OR(Inputs!C23&gt;Inputs!C22,AND(Inputs!C23=Inputs!C22,9&lt;8))),1,0)))</f>
        <v>99</v>
      </c>
      <c r="CB163" s="3">
        <f>IF(Inputs!$B$27&lt;&gt;"Ready","PENDING INPUTS",IF(A163&gt;Inputs!$B$6,0,MIN(MAX(0,(BW163+BX163+BY163)-BZ163),MAX(0,C163-D163-(IF(O163&lt;CA163,K163+L163+M163-N163,0)+IF(W163&lt;CA163,S163+T163+U163-V163,0)+IF(AE163&lt;CA163,AA163+AB163+AC163-AD163,0)+IF(AM163&lt;CA163,AI163+AJ163+AK163-AL163,0)+IF(AU163&lt;CA163,AQ163+AR163+AS163-AT163,0)+IF(BC163&lt;CA163,AY163+AZ163+BA163-BB163,0)+IF(BK163&lt;CA163,BG163+BH163+BI163-BJ163,0)+IF(BS163&lt;CA163,BO163+BP163+BQ163-BR163,0)+IF(CA163&lt;CA163,BW163+BX163+BY163-BZ163,0)+IF(CI163&lt;CA163,CE163+CF163+CG163-CH163,0))))))</f>
        <v>0</v>
      </c>
      <c r="CC163" s="3">
        <f>IF(Inputs!$B$27&lt;&gt;"Ready","PENDING INPUTS",MIN((BW163+BX163+BY163),IF(D163&gt;C163,IF(D163=0,0,BZ163*C163/D163),BZ163+CB163)))</f>
        <v>0</v>
      </c>
      <c r="CD163" s="3">
        <f>IF(Inputs!$B$27&lt;&gt;"Ready","PENDING INPUTS",MAX(0,(BW163+BX163+BY163)-CC163))</f>
        <v>0</v>
      </c>
      <c r="CE163" s="3">
        <f>IF(Inputs!$B$27&lt;&gt;"Ready","PENDING INPUTS",CL162)</f>
        <v>0</v>
      </c>
      <c r="CF163" s="3">
        <f>IF(Inputs!$B$27&lt;&gt;"Ready","PENDING INPUTS",IF(A163&lt;=Inputs!$B$6,ROUND(CE163*Inputs!C23/12,2),0))</f>
        <v>0</v>
      </c>
      <c r="CG163" s="3">
        <f>IF(Inputs!$B$27&lt;&gt;"Ready","PENDING INPUTS",IF(AND(A163&lt;=Inputs!$B$6,CE163&gt;0),Inputs!G23,0))</f>
        <v>0</v>
      </c>
      <c r="CH163" s="3">
        <f>IF(Inputs!$B$27&lt;&gt;"Ready","PENDING INPUTS",IF(A163&gt;Inputs!$B$6,0,MIN((CE163+CF163+CG163),IF(Inputs!H23=1,Inputs!D23,MAX(Inputs!F23,ROUND(CE163*Inputs!E23+CF163+CG163,2))))))</f>
        <v>0</v>
      </c>
      <c r="CI163">
        <f>IF(Inputs!$B$27&lt;&gt;"Ready","PENDING INPUTS",IF(CE163&lt;=0,99,1+IF(AND(K163&gt;0,OR(Inputs!C14&gt;Inputs!C23,AND(Inputs!C14=Inputs!C23,0&lt;9))),1,0)+IF(AND(S163&gt;0,OR(Inputs!C15&gt;Inputs!C23,AND(Inputs!C15=Inputs!C23,1&lt;9))),1,0)+IF(AND(AA163&gt;0,OR(Inputs!C16&gt;Inputs!C23,AND(Inputs!C16=Inputs!C23,2&lt;9))),1,0)+IF(AND(AI163&gt;0,OR(Inputs!C17&gt;Inputs!C23,AND(Inputs!C17=Inputs!C23,3&lt;9))),1,0)+IF(AND(AQ163&gt;0,OR(Inputs!C18&gt;Inputs!C23,AND(Inputs!C18=Inputs!C23,4&lt;9))),1,0)+IF(AND(AY163&gt;0,OR(Inputs!C19&gt;Inputs!C23,AND(Inputs!C19=Inputs!C23,5&lt;9))),1,0)+IF(AND(BG163&gt;0,OR(Inputs!C20&gt;Inputs!C23,AND(Inputs!C20=Inputs!C23,6&lt;9))),1,0)+IF(AND(BO163&gt;0,OR(Inputs!C21&gt;Inputs!C23,AND(Inputs!C21=Inputs!C23,7&lt;9))),1,0)+IF(AND(BW163&gt;0,OR(Inputs!C22&gt;Inputs!C23,AND(Inputs!C22=Inputs!C23,8&lt;9))),1,0)))</f>
        <v>99</v>
      </c>
      <c r="CJ163" s="3">
        <f>IF(Inputs!$B$27&lt;&gt;"Ready","PENDING INPUTS",IF(A163&gt;Inputs!$B$6,0,MIN(MAX(0,(CE163+CF163+CG163)-CH163),MAX(0,C163-D163-(IF(O163&lt;CI163,K163+L163+M163-N163,0)+IF(W163&lt;CI163,S163+T163+U163-V163,0)+IF(AE163&lt;CI163,AA163+AB163+AC163-AD163,0)+IF(AM163&lt;CI163,AI163+AJ163+AK163-AL163,0)+IF(AU163&lt;CI163,AQ163+AR163+AS163-AT163,0)+IF(BC163&lt;CI163,AY163+AZ163+BA163-BB163,0)+IF(BK163&lt;CI163,BG163+BH163+BI163-BJ163,0)+IF(BS163&lt;CI163,BO163+BP163+BQ163-BR163,0)+IF(CA163&lt;CI163,BW163+BX163+BY163-BZ163,0)+IF(CI163&lt;CI163,CE163+CF163+CG163-CH163,0))))))</f>
        <v>0</v>
      </c>
      <c r="CK163" s="3">
        <f>IF(Inputs!$B$27&lt;&gt;"Ready","PENDING INPUTS",MIN((CE163+CF163+CG163),IF(D163&gt;C163,IF(D163=0,0,CH163*C163/D163),CH163+CJ163)))</f>
        <v>0</v>
      </c>
      <c r="CL163" s="3">
        <f>IF(Inputs!$B$27&lt;&gt;"Ready","PENDING INPUTS",MAX(0,(CE163+CF163+CG163)-CK163))</f>
        <v>0</v>
      </c>
    </row>
    <row r="164" spans="1:90" ht="27.95" customHeight="1" x14ac:dyDescent="0.25">
      <c r="A164">
        <v>160</v>
      </c>
      <c r="B164" s="13">
        <f>IF(Inputs!$B$27&lt;&gt;"Ready","PENDING INPUTS",EDATE(Inputs!$B$5,A164-1))</f>
        <v>51136</v>
      </c>
      <c r="C164" s="3">
        <f>IF(Inputs!$B$27&lt;&gt;"Ready","PENDING INPUTS",IF(A164&lt;=Inputs!$B$6,MAX(0,Inputs!$B$4+IF(A164=Inputs!$B$7,Inputs!$B$8,0)+IF(A164=Inputs!$B$9,Inputs!$B$10,0)),0))</f>
        <v>0</v>
      </c>
      <c r="D164" s="3">
        <f>IF(Inputs!$B$27&lt;&gt;"Ready","PENDING INPUTS",SUM(N164,V164,AD164,AL164,AT164,BB164,BJ164,BR164,BZ164,CH164))</f>
        <v>0</v>
      </c>
      <c r="E164" s="3">
        <f>IF(Inputs!$B$27&lt;&gt;"Ready","PENDING INPUTS",MAX(0,D164-C164))</f>
        <v>0</v>
      </c>
      <c r="F164" s="3">
        <f>IF(Inputs!$B$27&lt;&gt;"Ready","PENDING INPUTS",SUM(Q164,Y164,AG164,AO164,AW164,BE164,BM164,BU164,CC164,CK164))</f>
        <v>0</v>
      </c>
      <c r="G164" s="3">
        <f>IF(Inputs!$B$27&lt;&gt;"Ready","PENDING INPUTS",SUM(L164,T164,AB164,AJ164,AR164,AZ164,BH164,BP164,BX164,CF164))</f>
        <v>0</v>
      </c>
      <c r="H164" s="3">
        <f>IF(Inputs!$B$27&lt;&gt;"Ready","PENDING INPUTS",SUM(M164,U164,AC164,AK164,AS164,BA164,BI164,BQ164,BY164,CG164))</f>
        <v>0</v>
      </c>
      <c r="I164" s="3">
        <f>IF(Inputs!$B$27&lt;&gt;"Ready","PENDING INPUTS",SUM(R164,Z164,AH164,AP164,AX164,BF164,BN164,BV164,CD164,CL164))</f>
        <v>0</v>
      </c>
      <c r="J164" t="str">
        <f>IF(Inputs!$B$27&lt;&gt;"Ready","PENDING INPUTS",IF(A164&gt;Inputs!$B$6,"Beyond horizon",IF(E164&gt;0.005,"MINIMUM SHORTFALL",IF(I164&lt;0.005,"Paid off","In progress"))))</f>
        <v>Beyond horizon</v>
      </c>
      <c r="K164" s="3">
        <f>IF(Inputs!$B$27&lt;&gt;"Ready","PENDING INPUTS",R163)</f>
        <v>0</v>
      </c>
      <c r="L164" s="3">
        <f>IF(Inputs!$B$27&lt;&gt;"Ready","PENDING INPUTS",IF(A164&lt;=Inputs!$B$6,ROUND(K164*Inputs!C14/12,2),0))</f>
        <v>0</v>
      </c>
      <c r="M164" s="3">
        <f>IF(Inputs!$B$27&lt;&gt;"Ready","PENDING INPUTS",IF(AND(A164&lt;=Inputs!$B$6,K164&gt;0),Inputs!G14,0))</f>
        <v>0</v>
      </c>
      <c r="N164" s="3">
        <f>IF(Inputs!$B$27&lt;&gt;"Ready","PENDING INPUTS",IF(A164&gt;Inputs!$B$6,0,MIN((K164+L164+M164),IF(Inputs!H14=1,Inputs!D14,MAX(Inputs!F14,ROUND(K164*Inputs!E14+L164+M164,2))))))</f>
        <v>0</v>
      </c>
      <c r="O164">
        <f>IF(Inputs!$B$27&lt;&gt;"Ready","PENDING INPUTS",IF(K164&lt;=0,99,1+IF(AND(S164&gt;0,OR(Inputs!C15&gt;Inputs!C14,AND(Inputs!C15=Inputs!C14,1&lt;0))),1,0)+IF(AND(AA164&gt;0,OR(Inputs!C16&gt;Inputs!C14,AND(Inputs!C16=Inputs!C14,2&lt;0))),1,0)+IF(AND(AI164&gt;0,OR(Inputs!C17&gt;Inputs!C14,AND(Inputs!C17=Inputs!C14,3&lt;0))),1,0)+IF(AND(AQ164&gt;0,OR(Inputs!C18&gt;Inputs!C14,AND(Inputs!C18=Inputs!C14,4&lt;0))),1,0)+IF(AND(AY164&gt;0,OR(Inputs!C19&gt;Inputs!C14,AND(Inputs!C19=Inputs!C14,5&lt;0))),1,0)+IF(AND(BG164&gt;0,OR(Inputs!C20&gt;Inputs!C14,AND(Inputs!C20=Inputs!C14,6&lt;0))),1,0)+IF(AND(BO164&gt;0,OR(Inputs!C21&gt;Inputs!C14,AND(Inputs!C21=Inputs!C14,7&lt;0))),1,0)+IF(AND(BW164&gt;0,OR(Inputs!C22&gt;Inputs!C14,AND(Inputs!C22=Inputs!C14,8&lt;0))),1,0)+IF(AND(CE164&gt;0,OR(Inputs!C23&gt;Inputs!C14,AND(Inputs!C23=Inputs!C14,9&lt;0))),1,0)))</f>
        <v>99</v>
      </c>
      <c r="P164" s="3">
        <f>IF(Inputs!$B$27&lt;&gt;"Ready","PENDING INPUTS",IF(A164&gt;Inputs!$B$6,0,MIN(MAX(0,(K164+L164+M164)-N164),MAX(0,C164-D164-(IF(O164&lt;O164,K164+L164+M164-N164,0)+IF(W164&lt;O164,S164+T164+U164-V164,0)+IF(AE164&lt;O164,AA164+AB164+AC164-AD164,0)+IF(AM164&lt;O164,AI164+AJ164+AK164-AL164,0)+IF(AU164&lt;O164,AQ164+AR164+AS164-AT164,0)+IF(BC164&lt;O164,AY164+AZ164+BA164-BB164,0)+IF(BK164&lt;O164,BG164+BH164+BI164-BJ164,0)+IF(BS164&lt;O164,BO164+BP164+BQ164-BR164,0)+IF(CA164&lt;O164,BW164+BX164+BY164-BZ164,0)+IF(CI164&lt;O164,CE164+CF164+CG164-CH164,0))))))</f>
        <v>0</v>
      </c>
      <c r="Q164" s="3">
        <f>IF(Inputs!$B$27&lt;&gt;"Ready","PENDING INPUTS",MIN((K164+L164+M164),IF(D164&gt;C164,IF(D164=0,0,N164*C164/D164),N164+P164)))</f>
        <v>0</v>
      </c>
      <c r="R164" s="3">
        <f>IF(Inputs!$B$27&lt;&gt;"Ready","PENDING INPUTS",MAX(0,(K164+L164+M164)-Q164))</f>
        <v>0</v>
      </c>
      <c r="S164" s="3">
        <f>IF(Inputs!$B$27&lt;&gt;"Ready","PENDING INPUTS",Z163)</f>
        <v>0</v>
      </c>
      <c r="T164" s="3">
        <f>IF(Inputs!$B$27&lt;&gt;"Ready","PENDING INPUTS",IF(A164&lt;=Inputs!$B$6,ROUND(S164*Inputs!C15/12,2),0))</f>
        <v>0</v>
      </c>
      <c r="U164" s="3">
        <f>IF(Inputs!$B$27&lt;&gt;"Ready","PENDING INPUTS",IF(AND(A164&lt;=Inputs!$B$6,S164&gt;0),Inputs!G15,0))</f>
        <v>0</v>
      </c>
      <c r="V164" s="3">
        <f>IF(Inputs!$B$27&lt;&gt;"Ready","PENDING INPUTS",IF(A164&gt;Inputs!$B$6,0,MIN((S164+T164+U164),IF(Inputs!H15=1,Inputs!D15,MAX(Inputs!F15,ROUND(S164*Inputs!E15+T164+U164,2))))))</f>
        <v>0</v>
      </c>
      <c r="W164">
        <f>IF(Inputs!$B$27&lt;&gt;"Ready","PENDING INPUTS",IF(S164&lt;=0,99,1+IF(AND(K164&gt;0,OR(Inputs!C14&gt;Inputs!C15,AND(Inputs!C14=Inputs!C15,0&lt;1))),1,0)+IF(AND(AA164&gt;0,OR(Inputs!C16&gt;Inputs!C15,AND(Inputs!C16=Inputs!C15,2&lt;1))),1,0)+IF(AND(AI164&gt;0,OR(Inputs!C17&gt;Inputs!C15,AND(Inputs!C17=Inputs!C15,3&lt;1))),1,0)+IF(AND(AQ164&gt;0,OR(Inputs!C18&gt;Inputs!C15,AND(Inputs!C18=Inputs!C15,4&lt;1))),1,0)+IF(AND(AY164&gt;0,OR(Inputs!C19&gt;Inputs!C15,AND(Inputs!C19=Inputs!C15,5&lt;1))),1,0)+IF(AND(BG164&gt;0,OR(Inputs!C20&gt;Inputs!C15,AND(Inputs!C20=Inputs!C15,6&lt;1))),1,0)+IF(AND(BO164&gt;0,OR(Inputs!C21&gt;Inputs!C15,AND(Inputs!C21=Inputs!C15,7&lt;1))),1,0)+IF(AND(BW164&gt;0,OR(Inputs!C22&gt;Inputs!C15,AND(Inputs!C22=Inputs!C15,8&lt;1))),1,0)+IF(AND(CE164&gt;0,OR(Inputs!C23&gt;Inputs!C15,AND(Inputs!C23=Inputs!C15,9&lt;1))),1,0)))</f>
        <v>99</v>
      </c>
      <c r="X164" s="3">
        <f>IF(Inputs!$B$27&lt;&gt;"Ready","PENDING INPUTS",IF(A164&gt;Inputs!$B$6,0,MIN(MAX(0,(S164+T164+U164)-V164),MAX(0,C164-D164-(IF(O164&lt;W164,K164+L164+M164-N164,0)+IF(W164&lt;W164,S164+T164+U164-V164,0)+IF(AE164&lt;W164,AA164+AB164+AC164-AD164,0)+IF(AM164&lt;W164,AI164+AJ164+AK164-AL164,0)+IF(AU164&lt;W164,AQ164+AR164+AS164-AT164,0)+IF(BC164&lt;W164,AY164+AZ164+BA164-BB164,0)+IF(BK164&lt;W164,BG164+BH164+BI164-BJ164,0)+IF(BS164&lt;W164,BO164+BP164+BQ164-BR164,0)+IF(CA164&lt;W164,BW164+BX164+BY164-BZ164,0)+IF(CI164&lt;W164,CE164+CF164+CG164-CH164,0))))))</f>
        <v>0</v>
      </c>
      <c r="Y164" s="3">
        <f>IF(Inputs!$B$27&lt;&gt;"Ready","PENDING INPUTS",MIN((S164+T164+U164),IF(D164&gt;C164,IF(D164=0,0,V164*C164/D164),V164+X164)))</f>
        <v>0</v>
      </c>
      <c r="Z164" s="3">
        <f>IF(Inputs!$B$27&lt;&gt;"Ready","PENDING INPUTS",MAX(0,(S164+T164+U164)-Y164))</f>
        <v>0</v>
      </c>
      <c r="AA164" s="3">
        <f>IF(Inputs!$B$27&lt;&gt;"Ready","PENDING INPUTS",AH163)</f>
        <v>0</v>
      </c>
      <c r="AB164" s="3">
        <f>IF(Inputs!$B$27&lt;&gt;"Ready","PENDING INPUTS",IF(A164&lt;=Inputs!$B$6,ROUND(AA164*Inputs!C16/12,2),0))</f>
        <v>0</v>
      </c>
      <c r="AC164" s="3">
        <f>IF(Inputs!$B$27&lt;&gt;"Ready","PENDING INPUTS",IF(AND(A164&lt;=Inputs!$B$6,AA164&gt;0),Inputs!G16,0))</f>
        <v>0</v>
      </c>
      <c r="AD164" s="3">
        <f>IF(Inputs!$B$27&lt;&gt;"Ready","PENDING INPUTS",IF(A164&gt;Inputs!$B$6,0,MIN((AA164+AB164+AC164),IF(Inputs!H16=1,Inputs!D16,MAX(Inputs!F16,ROUND(AA164*Inputs!E16+AB164+AC164,2))))))</f>
        <v>0</v>
      </c>
      <c r="AE164">
        <f>IF(Inputs!$B$27&lt;&gt;"Ready","PENDING INPUTS",IF(AA164&lt;=0,99,1+IF(AND(K164&gt;0,OR(Inputs!C14&gt;Inputs!C16,AND(Inputs!C14=Inputs!C16,0&lt;2))),1,0)+IF(AND(S164&gt;0,OR(Inputs!C15&gt;Inputs!C16,AND(Inputs!C15=Inputs!C16,1&lt;2))),1,0)+IF(AND(AI164&gt;0,OR(Inputs!C17&gt;Inputs!C16,AND(Inputs!C17=Inputs!C16,3&lt;2))),1,0)+IF(AND(AQ164&gt;0,OR(Inputs!C18&gt;Inputs!C16,AND(Inputs!C18=Inputs!C16,4&lt;2))),1,0)+IF(AND(AY164&gt;0,OR(Inputs!C19&gt;Inputs!C16,AND(Inputs!C19=Inputs!C16,5&lt;2))),1,0)+IF(AND(BG164&gt;0,OR(Inputs!C20&gt;Inputs!C16,AND(Inputs!C20=Inputs!C16,6&lt;2))),1,0)+IF(AND(BO164&gt;0,OR(Inputs!C21&gt;Inputs!C16,AND(Inputs!C21=Inputs!C16,7&lt;2))),1,0)+IF(AND(BW164&gt;0,OR(Inputs!C22&gt;Inputs!C16,AND(Inputs!C22=Inputs!C16,8&lt;2))),1,0)+IF(AND(CE164&gt;0,OR(Inputs!C23&gt;Inputs!C16,AND(Inputs!C23=Inputs!C16,9&lt;2))),1,0)))</f>
        <v>99</v>
      </c>
      <c r="AF164" s="3">
        <f>IF(Inputs!$B$27&lt;&gt;"Ready","PENDING INPUTS",IF(A164&gt;Inputs!$B$6,0,MIN(MAX(0,(AA164+AB164+AC164)-AD164),MAX(0,C164-D164-(IF(O164&lt;AE164,K164+L164+M164-N164,0)+IF(W164&lt;AE164,S164+T164+U164-V164,0)+IF(AE164&lt;AE164,AA164+AB164+AC164-AD164,0)+IF(AM164&lt;AE164,AI164+AJ164+AK164-AL164,0)+IF(AU164&lt;AE164,AQ164+AR164+AS164-AT164,0)+IF(BC164&lt;AE164,AY164+AZ164+BA164-BB164,0)+IF(BK164&lt;AE164,BG164+BH164+BI164-BJ164,0)+IF(BS164&lt;AE164,BO164+BP164+BQ164-BR164,0)+IF(CA164&lt;AE164,BW164+BX164+BY164-BZ164,0)+IF(CI164&lt;AE164,CE164+CF164+CG164-CH164,0))))))</f>
        <v>0</v>
      </c>
      <c r="AG164" s="3">
        <f>IF(Inputs!$B$27&lt;&gt;"Ready","PENDING INPUTS",MIN((AA164+AB164+AC164),IF(D164&gt;C164,IF(D164=0,0,AD164*C164/D164),AD164+AF164)))</f>
        <v>0</v>
      </c>
      <c r="AH164" s="3">
        <f>IF(Inputs!$B$27&lt;&gt;"Ready","PENDING INPUTS",MAX(0,(AA164+AB164+AC164)-AG164))</f>
        <v>0</v>
      </c>
      <c r="AI164" s="3">
        <f>IF(Inputs!$B$27&lt;&gt;"Ready","PENDING INPUTS",AP163)</f>
        <v>0</v>
      </c>
      <c r="AJ164" s="3">
        <f>IF(Inputs!$B$27&lt;&gt;"Ready","PENDING INPUTS",IF(A164&lt;=Inputs!$B$6,ROUND(AI164*Inputs!C17/12,2),0))</f>
        <v>0</v>
      </c>
      <c r="AK164" s="3">
        <f>IF(Inputs!$B$27&lt;&gt;"Ready","PENDING INPUTS",IF(AND(A164&lt;=Inputs!$B$6,AI164&gt;0),Inputs!G17,0))</f>
        <v>0</v>
      </c>
      <c r="AL164" s="3">
        <f>IF(Inputs!$B$27&lt;&gt;"Ready","PENDING INPUTS",IF(A164&gt;Inputs!$B$6,0,MIN((AI164+AJ164+AK164),IF(Inputs!H17=1,Inputs!D17,MAX(Inputs!F17,ROUND(AI164*Inputs!E17+AJ164+AK164,2))))))</f>
        <v>0</v>
      </c>
      <c r="AM164">
        <f>IF(Inputs!$B$27&lt;&gt;"Ready","PENDING INPUTS",IF(AI164&lt;=0,99,1+IF(AND(K164&gt;0,OR(Inputs!C14&gt;Inputs!C17,AND(Inputs!C14=Inputs!C17,0&lt;3))),1,0)+IF(AND(S164&gt;0,OR(Inputs!C15&gt;Inputs!C17,AND(Inputs!C15=Inputs!C17,1&lt;3))),1,0)+IF(AND(AA164&gt;0,OR(Inputs!C16&gt;Inputs!C17,AND(Inputs!C16=Inputs!C17,2&lt;3))),1,0)+IF(AND(AQ164&gt;0,OR(Inputs!C18&gt;Inputs!C17,AND(Inputs!C18=Inputs!C17,4&lt;3))),1,0)+IF(AND(AY164&gt;0,OR(Inputs!C19&gt;Inputs!C17,AND(Inputs!C19=Inputs!C17,5&lt;3))),1,0)+IF(AND(BG164&gt;0,OR(Inputs!C20&gt;Inputs!C17,AND(Inputs!C20=Inputs!C17,6&lt;3))),1,0)+IF(AND(BO164&gt;0,OR(Inputs!C21&gt;Inputs!C17,AND(Inputs!C21=Inputs!C17,7&lt;3))),1,0)+IF(AND(BW164&gt;0,OR(Inputs!C22&gt;Inputs!C17,AND(Inputs!C22=Inputs!C17,8&lt;3))),1,0)+IF(AND(CE164&gt;0,OR(Inputs!C23&gt;Inputs!C17,AND(Inputs!C23=Inputs!C17,9&lt;3))),1,0)))</f>
        <v>99</v>
      </c>
      <c r="AN164" s="3">
        <f>IF(Inputs!$B$27&lt;&gt;"Ready","PENDING INPUTS",IF(A164&gt;Inputs!$B$6,0,MIN(MAX(0,(AI164+AJ164+AK164)-AL164),MAX(0,C164-D164-(IF(O164&lt;AM164,K164+L164+M164-N164,0)+IF(W164&lt;AM164,S164+T164+U164-V164,0)+IF(AE164&lt;AM164,AA164+AB164+AC164-AD164,0)+IF(AM164&lt;AM164,AI164+AJ164+AK164-AL164,0)+IF(AU164&lt;AM164,AQ164+AR164+AS164-AT164,0)+IF(BC164&lt;AM164,AY164+AZ164+BA164-BB164,0)+IF(BK164&lt;AM164,BG164+BH164+BI164-BJ164,0)+IF(BS164&lt;AM164,BO164+BP164+BQ164-BR164,0)+IF(CA164&lt;AM164,BW164+BX164+BY164-BZ164,0)+IF(CI164&lt;AM164,CE164+CF164+CG164-CH164,0))))))</f>
        <v>0</v>
      </c>
      <c r="AO164" s="3">
        <f>IF(Inputs!$B$27&lt;&gt;"Ready","PENDING INPUTS",MIN((AI164+AJ164+AK164),IF(D164&gt;C164,IF(D164=0,0,AL164*C164/D164),AL164+AN164)))</f>
        <v>0</v>
      </c>
      <c r="AP164" s="3">
        <f>IF(Inputs!$B$27&lt;&gt;"Ready","PENDING INPUTS",MAX(0,(AI164+AJ164+AK164)-AO164))</f>
        <v>0</v>
      </c>
      <c r="AQ164" s="3">
        <f>IF(Inputs!$B$27&lt;&gt;"Ready","PENDING INPUTS",AX163)</f>
        <v>0</v>
      </c>
      <c r="AR164" s="3">
        <f>IF(Inputs!$B$27&lt;&gt;"Ready","PENDING INPUTS",IF(A164&lt;=Inputs!$B$6,ROUND(AQ164*Inputs!C18/12,2),0))</f>
        <v>0</v>
      </c>
      <c r="AS164" s="3">
        <f>IF(Inputs!$B$27&lt;&gt;"Ready","PENDING INPUTS",IF(AND(A164&lt;=Inputs!$B$6,AQ164&gt;0),Inputs!G18,0))</f>
        <v>0</v>
      </c>
      <c r="AT164" s="3">
        <f>IF(Inputs!$B$27&lt;&gt;"Ready","PENDING INPUTS",IF(A164&gt;Inputs!$B$6,0,MIN((AQ164+AR164+AS164),IF(Inputs!H18=1,Inputs!D18,MAX(Inputs!F18,ROUND(AQ164*Inputs!E18+AR164+AS164,2))))))</f>
        <v>0</v>
      </c>
      <c r="AU164">
        <f>IF(Inputs!$B$27&lt;&gt;"Ready","PENDING INPUTS",IF(AQ164&lt;=0,99,1+IF(AND(K164&gt;0,OR(Inputs!C14&gt;Inputs!C18,AND(Inputs!C14=Inputs!C18,0&lt;4))),1,0)+IF(AND(S164&gt;0,OR(Inputs!C15&gt;Inputs!C18,AND(Inputs!C15=Inputs!C18,1&lt;4))),1,0)+IF(AND(AA164&gt;0,OR(Inputs!C16&gt;Inputs!C18,AND(Inputs!C16=Inputs!C18,2&lt;4))),1,0)+IF(AND(AI164&gt;0,OR(Inputs!C17&gt;Inputs!C18,AND(Inputs!C17=Inputs!C18,3&lt;4))),1,0)+IF(AND(AY164&gt;0,OR(Inputs!C19&gt;Inputs!C18,AND(Inputs!C19=Inputs!C18,5&lt;4))),1,0)+IF(AND(BG164&gt;0,OR(Inputs!C20&gt;Inputs!C18,AND(Inputs!C20=Inputs!C18,6&lt;4))),1,0)+IF(AND(BO164&gt;0,OR(Inputs!C21&gt;Inputs!C18,AND(Inputs!C21=Inputs!C18,7&lt;4))),1,0)+IF(AND(BW164&gt;0,OR(Inputs!C22&gt;Inputs!C18,AND(Inputs!C22=Inputs!C18,8&lt;4))),1,0)+IF(AND(CE164&gt;0,OR(Inputs!C23&gt;Inputs!C18,AND(Inputs!C23=Inputs!C18,9&lt;4))),1,0)))</f>
        <v>99</v>
      </c>
      <c r="AV164" s="3">
        <f>IF(Inputs!$B$27&lt;&gt;"Ready","PENDING INPUTS",IF(A164&gt;Inputs!$B$6,0,MIN(MAX(0,(AQ164+AR164+AS164)-AT164),MAX(0,C164-D164-(IF(O164&lt;AU164,K164+L164+M164-N164,0)+IF(W164&lt;AU164,S164+T164+U164-V164,0)+IF(AE164&lt;AU164,AA164+AB164+AC164-AD164,0)+IF(AM164&lt;AU164,AI164+AJ164+AK164-AL164,0)+IF(AU164&lt;AU164,AQ164+AR164+AS164-AT164,0)+IF(BC164&lt;AU164,AY164+AZ164+BA164-BB164,0)+IF(BK164&lt;AU164,BG164+BH164+BI164-BJ164,0)+IF(BS164&lt;AU164,BO164+BP164+BQ164-BR164,0)+IF(CA164&lt;AU164,BW164+BX164+BY164-BZ164,0)+IF(CI164&lt;AU164,CE164+CF164+CG164-CH164,0))))))</f>
        <v>0</v>
      </c>
      <c r="AW164" s="3">
        <f>IF(Inputs!$B$27&lt;&gt;"Ready","PENDING INPUTS",MIN((AQ164+AR164+AS164),IF(D164&gt;C164,IF(D164=0,0,AT164*C164/D164),AT164+AV164)))</f>
        <v>0</v>
      </c>
      <c r="AX164" s="3">
        <f>IF(Inputs!$B$27&lt;&gt;"Ready","PENDING INPUTS",MAX(0,(AQ164+AR164+AS164)-AW164))</f>
        <v>0</v>
      </c>
      <c r="AY164" s="3">
        <f>IF(Inputs!$B$27&lt;&gt;"Ready","PENDING INPUTS",BF163)</f>
        <v>0</v>
      </c>
      <c r="AZ164" s="3">
        <f>IF(Inputs!$B$27&lt;&gt;"Ready","PENDING INPUTS",IF(A164&lt;=Inputs!$B$6,ROUND(AY164*Inputs!C19/12,2),0))</f>
        <v>0</v>
      </c>
      <c r="BA164" s="3">
        <f>IF(Inputs!$B$27&lt;&gt;"Ready","PENDING INPUTS",IF(AND(A164&lt;=Inputs!$B$6,AY164&gt;0),Inputs!G19,0))</f>
        <v>0</v>
      </c>
      <c r="BB164" s="3">
        <f>IF(Inputs!$B$27&lt;&gt;"Ready","PENDING INPUTS",IF(A164&gt;Inputs!$B$6,0,MIN((AY164+AZ164+BA164),IF(Inputs!H19=1,Inputs!D19,MAX(Inputs!F19,ROUND(AY164*Inputs!E19+AZ164+BA164,2))))))</f>
        <v>0</v>
      </c>
      <c r="BC164">
        <f>IF(Inputs!$B$27&lt;&gt;"Ready","PENDING INPUTS",IF(AY164&lt;=0,99,1+IF(AND(K164&gt;0,OR(Inputs!C14&gt;Inputs!C19,AND(Inputs!C14=Inputs!C19,0&lt;5))),1,0)+IF(AND(S164&gt;0,OR(Inputs!C15&gt;Inputs!C19,AND(Inputs!C15=Inputs!C19,1&lt;5))),1,0)+IF(AND(AA164&gt;0,OR(Inputs!C16&gt;Inputs!C19,AND(Inputs!C16=Inputs!C19,2&lt;5))),1,0)+IF(AND(AI164&gt;0,OR(Inputs!C17&gt;Inputs!C19,AND(Inputs!C17=Inputs!C19,3&lt;5))),1,0)+IF(AND(AQ164&gt;0,OR(Inputs!C18&gt;Inputs!C19,AND(Inputs!C18=Inputs!C19,4&lt;5))),1,0)+IF(AND(BG164&gt;0,OR(Inputs!C20&gt;Inputs!C19,AND(Inputs!C20=Inputs!C19,6&lt;5))),1,0)+IF(AND(BO164&gt;0,OR(Inputs!C21&gt;Inputs!C19,AND(Inputs!C21=Inputs!C19,7&lt;5))),1,0)+IF(AND(BW164&gt;0,OR(Inputs!C22&gt;Inputs!C19,AND(Inputs!C22=Inputs!C19,8&lt;5))),1,0)+IF(AND(CE164&gt;0,OR(Inputs!C23&gt;Inputs!C19,AND(Inputs!C23=Inputs!C19,9&lt;5))),1,0)))</f>
        <v>99</v>
      </c>
      <c r="BD164" s="3">
        <f>IF(Inputs!$B$27&lt;&gt;"Ready","PENDING INPUTS",IF(A164&gt;Inputs!$B$6,0,MIN(MAX(0,(AY164+AZ164+BA164)-BB164),MAX(0,C164-D164-(IF(O164&lt;BC164,K164+L164+M164-N164,0)+IF(W164&lt;BC164,S164+T164+U164-V164,0)+IF(AE164&lt;BC164,AA164+AB164+AC164-AD164,0)+IF(AM164&lt;BC164,AI164+AJ164+AK164-AL164,0)+IF(AU164&lt;BC164,AQ164+AR164+AS164-AT164,0)+IF(BC164&lt;BC164,AY164+AZ164+BA164-BB164,0)+IF(BK164&lt;BC164,BG164+BH164+BI164-BJ164,0)+IF(BS164&lt;BC164,BO164+BP164+BQ164-BR164,0)+IF(CA164&lt;BC164,BW164+BX164+BY164-BZ164,0)+IF(CI164&lt;BC164,CE164+CF164+CG164-CH164,0))))))</f>
        <v>0</v>
      </c>
      <c r="BE164" s="3">
        <f>IF(Inputs!$B$27&lt;&gt;"Ready","PENDING INPUTS",MIN((AY164+AZ164+BA164),IF(D164&gt;C164,IF(D164=0,0,BB164*C164/D164),BB164+BD164)))</f>
        <v>0</v>
      </c>
      <c r="BF164" s="3">
        <f>IF(Inputs!$B$27&lt;&gt;"Ready","PENDING INPUTS",MAX(0,(AY164+AZ164+BA164)-BE164))</f>
        <v>0</v>
      </c>
      <c r="BG164" s="3">
        <f>IF(Inputs!$B$27&lt;&gt;"Ready","PENDING INPUTS",BN163)</f>
        <v>0</v>
      </c>
      <c r="BH164" s="3">
        <f>IF(Inputs!$B$27&lt;&gt;"Ready","PENDING INPUTS",IF(A164&lt;=Inputs!$B$6,ROUND(BG164*Inputs!C20/12,2),0))</f>
        <v>0</v>
      </c>
      <c r="BI164" s="3">
        <f>IF(Inputs!$B$27&lt;&gt;"Ready","PENDING INPUTS",IF(AND(A164&lt;=Inputs!$B$6,BG164&gt;0),Inputs!G20,0))</f>
        <v>0</v>
      </c>
      <c r="BJ164" s="3">
        <f>IF(Inputs!$B$27&lt;&gt;"Ready","PENDING INPUTS",IF(A164&gt;Inputs!$B$6,0,MIN((BG164+BH164+BI164),IF(Inputs!H20=1,Inputs!D20,MAX(Inputs!F20,ROUND(BG164*Inputs!E20+BH164+BI164,2))))))</f>
        <v>0</v>
      </c>
      <c r="BK164">
        <f>IF(Inputs!$B$27&lt;&gt;"Ready","PENDING INPUTS",IF(BG164&lt;=0,99,1+IF(AND(K164&gt;0,OR(Inputs!C14&gt;Inputs!C20,AND(Inputs!C14=Inputs!C20,0&lt;6))),1,0)+IF(AND(S164&gt;0,OR(Inputs!C15&gt;Inputs!C20,AND(Inputs!C15=Inputs!C20,1&lt;6))),1,0)+IF(AND(AA164&gt;0,OR(Inputs!C16&gt;Inputs!C20,AND(Inputs!C16=Inputs!C20,2&lt;6))),1,0)+IF(AND(AI164&gt;0,OR(Inputs!C17&gt;Inputs!C20,AND(Inputs!C17=Inputs!C20,3&lt;6))),1,0)+IF(AND(AQ164&gt;0,OR(Inputs!C18&gt;Inputs!C20,AND(Inputs!C18=Inputs!C20,4&lt;6))),1,0)+IF(AND(AY164&gt;0,OR(Inputs!C19&gt;Inputs!C20,AND(Inputs!C19=Inputs!C20,5&lt;6))),1,0)+IF(AND(BO164&gt;0,OR(Inputs!C21&gt;Inputs!C20,AND(Inputs!C21=Inputs!C20,7&lt;6))),1,0)+IF(AND(BW164&gt;0,OR(Inputs!C22&gt;Inputs!C20,AND(Inputs!C22=Inputs!C20,8&lt;6))),1,0)+IF(AND(CE164&gt;0,OR(Inputs!C23&gt;Inputs!C20,AND(Inputs!C23=Inputs!C20,9&lt;6))),1,0)))</f>
        <v>99</v>
      </c>
      <c r="BL164" s="3">
        <f>IF(Inputs!$B$27&lt;&gt;"Ready","PENDING INPUTS",IF(A164&gt;Inputs!$B$6,0,MIN(MAX(0,(BG164+BH164+BI164)-BJ164),MAX(0,C164-D164-(IF(O164&lt;BK164,K164+L164+M164-N164,0)+IF(W164&lt;BK164,S164+T164+U164-V164,0)+IF(AE164&lt;BK164,AA164+AB164+AC164-AD164,0)+IF(AM164&lt;BK164,AI164+AJ164+AK164-AL164,0)+IF(AU164&lt;BK164,AQ164+AR164+AS164-AT164,0)+IF(BC164&lt;BK164,AY164+AZ164+BA164-BB164,0)+IF(BK164&lt;BK164,BG164+BH164+BI164-BJ164,0)+IF(BS164&lt;BK164,BO164+BP164+BQ164-BR164,0)+IF(CA164&lt;BK164,BW164+BX164+BY164-BZ164,0)+IF(CI164&lt;BK164,CE164+CF164+CG164-CH164,0))))))</f>
        <v>0</v>
      </c>
      <c r="BM164" s="3">
        <f>IF(Inputs!$B$27&lt;&gt;"Ready","PENDING INPUTS",MIN((BG164+BH164+BI164),IF(D164&gt;C164,IF(D164=0,0,BJ164*C164/D164),BJ164+BL164)))</f>
        <v>0</v>
      </c>
      <c r="BN164" s="3">
        <f>IF(Inputs!$B$27&lt;&gt;"Ready","PENDING INPUTS",MAX(0,(BG164+BH164+BI164)-BM164))</f>
        <v>0</v>
      </c>
      <c r="BO164" s="3">
        <f>IF(Inputs!$B$27&lt;&gt;"Ready","PENDING INPUTS",BV163)</f>
        <v>0</v>
      </c>
      <c r="BP164" s="3">
        <f>IF(Inputs!$B$27&lt;&gt;"Ready","PENDING INPUTS",IF(A164&lt;=Inputs!$B$6,ROUND(BO164*Inputs!C21/12,2),0))</f>
        <v>0</v>
      </c>
      <c r="BQ164" s="3">
        <f>IF(Inputs!$B$27&lt;&gt;"Ready","PENDING INPUTS",IF(AND(A164&lt;=Inputs!$B$6,BO164&gt;0),Inputs!G21,0))</f>
        <v>0</v>
      </c>
      <c r="BR164" s="3">
        <f>IF(Inputs!$B$27&lt;&gt;"Ready","PENDING INPUTS",IF(A164&gt;Inputs!$B$6,0,MIN((BO164+BP164+BQ164),IF(Inputs!H21=1,Inputs!D21,MAX(Inputs!F21,ROUND(BO164*Inputs!E21+BP164+BQ164,2))))))</f>
        <v>0</v>
      </c>
      <c r="BS164">
        <f>IF(Inputs!$B$27&lt;&gt;"Ready","PENDING INPUTS",IF(BO164&lt;=0,99,1+IF(AND(K164&gt;0,OR(Inputs!C14&gt;Inputs!C21,AND(Inputs!C14=Inputs!C21,0&lt;7))),1,0)+IF(AND(S164&gt;0,OR(Inputs!C15&gt;Inputs!C21,AND(Inputs!C15=Inputs!C21,1&lt;7))),1,0)+IF(AND(AA164&gt;0,OR(Inputs!C16&gt;Inputs!C21,AND(Inputs!C16=Inputs!C21,2&lt;7))),1,0)+IF(AND(AI164&gt;0,OR(Inputs!C17&gt;Inputs!C21,AND(Inputs!C17=Inputs!C21,3&lt;7))),1,0)+IF(AND(AQ164&gt;0,OR(Inputs!C18&gt;Inputs!C21,AND(Inputs!C18=Inputs!C21,4&lt;7))),1,0)+IF(AND(AY164&gt;0,OR(Inputs!C19&gt;Inputs!C21,AND(Inputs!C19=Inputs!C21,5&lt;7))),1,0)+IF(AND(BG164&gt;0,OR(Inputs!C20&gt;Inputs!C21,AND(Inputs!C20=Inputs!C21,6&lt;7))),1,0)+IF(AND(BW164&gt;0,OR(Inputs!C22&gt;Inputs!C21,AND(Inputs!C22=Inputs!C21,8&lt;7))),1,0)+IF(AND(CE164&gt;0,OR(Inputs!C23&gt;Inputs!C21,AND(Inputs!C23=Inputs!C21,9&lt;7))),1,0)))</f>
        <v>99</v>
      </c>
      <c r="BT164" s="3">
        <f>IF(Inputs!$B$27&lt;&gt;"Ready","PENDING INPUTS",IF(A164&gt;Inputs!$B$6,0,MIN(MAX(0,(BO164+BP164+BQ164)-BR164),MAX(0,C164-D164-(IF(O164&lt;BS164,K164+L164+M164-N164,0)+IF(W164&lt;BS164,S164+T164+U164-V164,0)+IF(AE164&lt;BS164,AA164+AB164+AC164-AD164,0)+IF(AM164&lt;BS164,AI164+AJ164+AK164-AL164,0)+IF(AU164&lt;BS164,AQ164+AR164+AS164-AT164,0)+IF(BC164&lt;BS164,AY164+AZ164+BA164-BB164,0)+IF(BK164&lt;BS164,BG164+BH164+BI164-BJ164,0)+IF(BS164&lt;BS164,BO164+BP164+BQ164-BR164,0)+IF(CA164&lt;BS164,BW164+BX164+BY164-BZ164,0)+IF(CI164&lt;BS164,CE164+CF164+CG164-CH164,0))))))</f>
        <v>0</v>
      </c>
      <c r="BU164" s="3">
        <f>IF(Inputs!$B$27&lt;&gt;"Ready","PENDING INPUTS",MIN((BO164+BP164+BQ164),IF(D164&gt;C164,IF(D164=0,0,BR164*C164/D164),BR164+BT164)))</f>
        <v>0</v>
      </c>
      <c r="BV164" s="3">
        <f>IF(Inputs!$B$27&lt;&gt;"Ready","PENDING INPUTS",MAX(0,(BO164+BP164+BQ164)-BU164))</f>
        <v>0</v>
      </c>
      <c r="BW164" s="3">
        <f>IF(Inputs!$B$27&lt;&gt;"Ready","PENDING INPUTS",CD163)</f>
        <v>0</v>
      </c>
      <c r="BX164" s="3">
        <f>IF(Inputs!$B$27&lt;&gt;"Ready","PENDING INPUTS",IF(A164&lt;=Inputs!$B$6,ROUND(BW164*Inputs!C22/12,2),0))</f>
        <v>0</v>
      </c>
      <c r="BY164" s="3">
        <f>IF(Inputs!$B$27&lt;&gt;"Ready","PENDING INPUTS",IF(AND(A164&lt;=Inputs!$B$6,BW164&gt;0),Inputs!G22,0))</f>
        <v>0</v>
      </c>
      <c r="BZ164" s="3">
        <f>IF(Inputs!$B$27&lt;&gt;"Ready","PENDING INPUTS",IF(A164&gt;Inputs!$B$6,0,MIN((BW164+BX164+BY164),IF(Inputs!H22=1,Inputs!D22,MAX(Inputs!F22,ROUND(BW164*Inputs!E22+BX164+BY164,2))))))</f>
        <v>0</v>
      </c>
      <c r="CA164">
        <f>IF(Inputs!$B$27&lt;&gt;"Ready","PENDING INPUTS",IF(BW164&lt;=0,99,1+IF(AND(K164&gt;0,OR(Inputs!C14&gt;Inputs!C22,AND(Inputs!C14=Inputs!C22,0&lt;8))),1,0)+IF(AND(S164&gt;0,OR(Inputs!C15&gt;Inputs!C22,AND(Inputs!C15=Inputs!C22,1&lt;8))),1,0)+IF(AND(AA164&gt;0,OR(Inputs!C16&gt;Inputs!C22,AND(Inputs!C16=Inputs!C22,2&lt;8))),1,0)+IF(AND(AI164&gt;0,OR(Inputs!C17&gt;Inputs!C22,AND(Inputs!C17=Inputs!C22,3&lt;8))),1,0)+IF(AND(AQ164&gt;0,OR(Inputs!C18&gt;Inputs!C22,AND(Inputs!C18=Inputs!C22,4&lt;8))),1,0)+IF(AND(AY164&gt;0,OR(Inputs!C19&gt;Inputs!C22,AND(Inputs!C19=Inputs!C22,5&lt;8))),1,0)+IF(AND(BG164&gt;0,OR(Inputs!C20&gt;Inputs!C22,AND(Inputs!C20=Inputs!C22,6&lt;8))),1,0)+IF(AND(BO164&gt;0,OR(Inputs!C21&gt;Inputs!C22,AND(Inputs!C21=Inputs!C22,7&lt;8))),1,0)+IF(AND(CE164&gt;0,OR(Inputs!C23&gt;Inputs!C22,AND(Inputs!C23=Inputs!C22,9&lt;8))),1,0)))</f>
        <v>99</v>
      </c>
      <c r="CB164" s="3">
        <f>IF(Inputs!$B$27&lt;&gt;"Ready","PENDING INPUTS",IF(A164&gt;Inputs!$B$6,0,MIN(MAX(0,(BW164+BX164+BY164)-BZ164),MAX(0,C164-D164-(IF(O164&lt;CA164,K164+L164+M164-N164,0)+IF(W164&lt;CA164,S164+T164+U164-V164,0)+IF(AE164&lt;CA164,AA164+AB164+AC164-AD164,0)+IF(AM164&lt;CA164,AI164+AJ164+AK164-AL164,0)+IF(AU164&lt;CA164,AQ164+AR164+AS164-AT164,0)+IF(BC164&lt;CA164,AY164+AZ164+BA164-BB164,0)+IF(BK164&lt;CA164,BG164+BH164+BI164-BJ164,0)+IF(BS164&lt;CA164,BO164+BP164+BQ164-BR164,0)+IF(CA164&lt;CA164,BW164+BX164+BY164-BZ164,0)+IF(CI164&lt;CA164,CE164+CF164+CG164-CH164,0))))))</f>
        <v>0</v>
      </c>
      <c r="CC164" s="3">
        <f>IF(Inputs!$B$27&lt;&gt;"Ready","PENDING INPUTS",MIN((BW164+BX164+BY164),IF(D164&gt;C164,IF(D164=0,0,BZ164*C164/D164),BZ164+CB164)))</f>
        <v>0</v>
      </c>
      <c r="CD164" s="3">
        <f>IF(Inputs!$B$27&lt;&gt;"Ready","PENDING INPUTS",MAX(0,(BW164+BX164+BY164)-CC164))</f>
        <v>0</v>
      </c>
      <c r="CE164" s="3">
        <f>IF(Inputs!$B$27&lt;&gt;"Ready","PENDING INPUTS",CL163)</f>
        <v>0</v>
      </c>
      <c r="CF164" s="3">
        <f>IF(Inputs!$B$27&lt;&gt;"Ready","PENDING INPUTS",IF(A164&lt;=Inputs!$B$6,ROUND(CE164*Inputs!C23/12,2),0))</f>
        <v>0</v>
      </c>
      <c r="CG164" s="3">
        <f>IF(Inputs!$B$27&lt;&gt;"Ready","PENDING INPUTS",IF(AND(A164&lt;=Inputs!$B$6,CE164&gt;0),Inputs!G23,0))</f>
        <v>0</v>
      </c>
      <c r="CH164" s="3">
        <f>IF(Inputs!$B$27&lt;&gt;"Ready","PENDING INPUTS",IF(A164&gt;Inputs!$B$6,0,MIN((CE164+CF164+CG164),IF(Inputs!H23=1,Inputs!D23,MAX(Inputs!F23,ROUND(CE164*Inputs!E23+CF164+CG164,2))))))</f>
        <v>0</v>
      </c>
      <c r="CI164">
        <f>IF(Inputs!$B$27&lt;&gt;"Ready","PENDING INPUTS",IF(CE164&lt;=0,99,1+IF(AND(K164&gt;0,OR(Inputs!C14&gt;Inputs!C23,AND(Inputs!C14=Inputs!C23,0&lt;9))),1,0)+IF(AND(S164&gt;0,OR(Inputs!C15&gt;Inputs!C23,AND(Inputs!C15=Inputs!C23,1&lt;9))),1,0)+IF(AND(AA164&gt;0,OR(Inputs!C16&gt;Inputs!C23,AND(Inputs!C16=Inputs!C23,2&lt;9))),1,0)+IF(AND(AI164&gt;0,OR(Inputs!C17&gt;Inputs!C23,AND(Inputs!C17=Inputs!C23,3&lt;9))),1,0)+IF(AND(AQ164&gt;0,OR(Inputs!C18&gt;Inputs!C23,AND(Inputs!C18=Inputs!C23,4&lt;9))),1,0)+IF(AND(AY164&gt;0,OR(Inputs!C19&gt;Inputs!C23,AND(Inputs!C19=Inputs!C23,5&lt;9))),1,0)+IF(AND(BG164&gt;0,OR(Inputs!C20&gt;Inputs!C23,AND(Inputs!C20=Inputs!C23,6&lt;9))),1,0)+IF(AND(BO164&gt;0,OR(Inputs!C21&gt;Inputs!C23,AND(Inputs!C21=Inputs!C23,7&lt;9))),1,0)+IF(AND(BW164&gt;0,OR(Inputs!C22&gt;Inputs!C23,AND(Inputs!C22=Inputs!C23,8&lt;9))),1,0)))</f>
        <v>99</v>
      </c>
      <c r="CJ164" s="3">
        <f>IF(Inputs!$B$27&lt;&gt;"Ready","PENDING INPUTS",IF(A164&gt;Inputs!$B$6,0,MIN(MAX(0,(CE164+CF164+CG164)-CH164),MAX(0,C164-D164-(IF(O164&lt;CI164,K164+L164+M164-N164,0)+IF(W164&lt;CI164,S164+T164+U164-V164,0)+IF(AE164&lt;CI164,AA164+AB164+AC164-AD164,0)+IF(AM164&lt;CI164,AI164+AJ164+AK164-AL164,0)+IF(AU164&lt;CI164,AQ164+AR164+AS164-AT164,0)+IF(BC164&lt;CI164,AY164+AZ164+BA164-BB164,0)+IF(BK164&lt;CI164,BG164+BH164+BI164-BJ164,0)+IF(BS164&lt;CI164,BO164+BP164+BQ164-BR164,0)+IF(CA164&lt;CI164,BW164+BX164+BY164-BZ164,0)+IF(CI164&lt;CI164,CE164+CF164+CG164-CH164,0))))))</f>
        <v>0</v>
      </c>
      <c r="CK164" s="3">
        <f>IF(Inputs!$B$27&lt;&gt;"Ready","PENDING INPUTS",MIN((CE164+CF164+CG164),IF(D164&gt;C164,IF(D164=0,0,CH164*C164/D164),CH164+CJ164)))</f>
        <v>0</v>
      </c>
      <c r="CL164" s="3">
        <f>IF(Inputs!$B$27&lt;&gt;"Ready","PENDING INPUTS",MAX(0,(CE164+CF164+CG164)-CK164))</f>
        <v>0</v>
      </c>
    </row>
    <row r="165" spans="1:90" ht="27.95" customHeight="1" x14ac:dyDescent="0.25">
      <c r="A165">
        <v>161</v>
      </c>
      <c r="B165" s="13">
        <f>IF(Inputs!$B$27&lt;&gt;"Ready","PENDING INPUTS",EDATE(Inputs!$B$5,A165-1))</f>
        <v>51167</v>
      </c>
      <c r="C165" s="3">
        <f>IF(Inputs!$B$27&lt;&gt;"Ready","PENDING INPUTS",IF(A165&lt;=Inputs!$B$6,MAX(0,Inputs!$B$4+IF(A165=Inputs!$B$7,Inputs!$B$8,0)+IF(A165=Inputs!$B$9,Inputs!$B$10,0)),0))</f>
        <v>0</v>
      </c>
      <c r="D165" s="3">
        <f>IF(Inputs!$B$27&lt;&gt;"Ready","PENDING INPUTS",SUM(N165,V165,AD165,AL165,AT165,BB165,BJ165,BR165,BZ165,CH165))</f>
        <v>0</v>
      </c>
      <c r="E165" s="3">
        <f>IF(Inputs!$B$27&lt;&gt;"Ready","PENDING INPUTS",MAX(0,D165-C165))</f>
        <v>0</v>
      </c>
      <c r="F165" s="3">
        <f>IF(Inputs!$B$27&lt;&gt;"Ready","PENDING INPUTS",SUM(Q165,Y165,AG165,AO165,AW165,BE165,BM165,BU165,CC165,CK165))</f>
        <v>0</v>
      </c>
      <c r="G165" s="3">
        <f>IF(Inputs!$B$27&lt;&gt;"Ready","PENDING INPUTS",SUM(L165,T165,AB165,AJ165,AR165,AZ165,BH165,BP165,BX165,CF165))</f>
        <v>0</v>
      </c>
      <c r="H165" s="3">
        <f>IF(Inputs!$B$27&lt;&gt;"Ready","PENDING INPUTS",SUM(M165,U165,AC165,AK165,AS165,BA165,BI165,BQ165,BY165,CG165))</f>
        <v>0</v>
      </c>
      <c r="I165" s="3">
        <f>IF(Inputs!$B$27&lt;&gt;"Ready","PENDING INPUTS",SUM(R165,Z165,AH165,AP165,AX165,BF165,BN165,BV165,CD165,CL165))</f>
        <v>0</v>
      </c>
      <c r="J165" t="str">
        <f>IF(Inputs!$B$27&lt;&gt;"Ready","PENDING INPUTS",IF(A165&gt;Inputs!$B$6,"Beyond horizon",IF(E165&gt;0.005,"MINIMUM SHORTFALL",IF(I165&lt;0.005,"Paid off","In progress"))))</f>
        <v>Beyond horizon</v>
      </c>
      <c r="K165" s="3">
        <f>IF(Inputs!$B$27&lt;&gt;"Ready","PENDING INPUTS",R164)</f>
        <v>0</v>
      </c>
      <c r="L165" s="3">
        <f>IF(Inputs!$B$27&lt;&gt;"Ready","PENDING INPUTS",IF(A165&lt;=Inputs!$B$6,ROUND(K165*Inputs!C14/12,2),0))</f>
        <v>0</v>
      </c>
      <c r="M165" s="3">
        <f>IF(Inputs!$B$27&lt;&gt;"Ready","PENDING INPUTS",IF(AND(A165&lt;=Inputs!$B$6,K165&gt;0),Inputs!G14,0))</f>
        <v>0</v>
      </c>
      <c r="N165" s="3">
        <f>IF(Inputs!$B$27&lt;&gt;"Ready","PENDING INPUTS",IF(A165&gt;Inputs!$B$6,0,MIN((K165+L165+M165),IF(Inputs!H14=1,Inputs!D14,MAX(Inputs!F14,ROUND(K165*Inputs!E14+L165+M165,2))))))</f>
        <v>0</v>
      </c>
      <c r="O165">
        <f>IF(Inputs!$B$27&lt;&gt;"Ready","PENDING INPUTS",IF(K165&lt;=0,99,1+IF(AND(S165&gt;0,OR(Inputs!C15&gt;Inputs!C14,AND(Inputs!C15=Inputs!C14,1&lt;0))),1,0)+IF(AND(AA165&gt;0,OR(Inputs!C16&gt;Inputs!C14,AND(Inputs!C16=Inputs!C14,2&lt;0))),1,0)+IF(AND(AI165&gt;0,OR(Inputs!C17&gt;Inputs!C14,AND(Inputs!C17=Inputs!C14,3&lt;0))),1,0)+IF(AND(AQ165&gt;0,OR(Inputs!C18&gt;Inputs!C14,AND(Inputs!C18=Inputs!C14,4&lt;0))),1,0)+IF(AND(AY165&gt;0,OR(Inputs!C19&gt;Inputs!C14,AND(Inputs!C19=Inputs!C14,5&lt;0))),1,0)+IF(AND(BG165&gt;0,OR(Inputs!C20&gt;Inputs!C14,AND(Inputs!C20=Inputs!C14,6&lt;0))),1,0)+IF(AND(BO165&gt;0,OR(Inputs!C21&gt;Inputs!C14,AND(Inputs!C21=Inputs!C14,7&lt;0))),1,0)+IF(AND(BW165&gt;0,OR(Inputs!C22&gt;Inputs!C14,AND(Inputs!C22=Inputs!C14,8&lt;0))),1,0)+IF(AND(CE165&gt;0,OR(Inputs!C23&gt;Inputs!C14,AND(Inputs!C23=Inputs!C14,9&lt;0))),1,0)))</f>
        <v>99</v>
      </c>
      <c r="P165" s="3">
        <f>IF(Inputs!$B$27&lt;&gt;"Ready","PENDING INPUTS",IF(A165&gt;Inputs!$B$6,0,MIN(MAX(0,(K165+L165+M165)-N165),MAX(0,C165-D165-(IF(O165&lt;O165,K165+L165+M165-N165,0)+IF(W165&lt;O165,S165+T165+U165-V165,0)+IF(AE165&lt;O165,AA165+AB165+AC165-AD165,0)+IF(AM165&lt;O165,AI165+AJ165+AK165-AL165,0)+IF(AU165&lt;O165,AQ165+AR165+AS165-AT165,0)+IF(BC165&lt;O165,AY165+AZ165+BA165-BB165,0)+IF(BK165&lt;O165,BG165+BH165+BI165-BJ165,0)+IF(BS165&lt;O165,BO165+BP165+BQ165-BR165,0)+IF(CA165&lt;O165,BW165+BX165+BY165-BZ165,0)+IF(CI165&lt;O165,CE165+CF165+CG165-CH165,0))))))</f>
        <v>0</v>
      </c>
      <c r="Q165" s="3">
        <f>IF(Inputs!$B$27&lt;&gt;"Ready","PENDING INPUTS",MIN((K165+L165+M165),IF(D165&gt;C165,IF(D165=0,0,N165*C165/D165),N165+P165)))</f>
        <v>0</v>
      </c>
      <c r="R165" s="3">
        <f>IF(Inputs!$B$27&lt;&gt;"Ready","PENDING INPUTS",MAX(0,(K165+L165+M165)-Q165))</f>
        <v>0</v>
      </c>
      <c r="S165" s="3">
        <f>IF(Inputs!$B$27&lt;&gt;"Ready","PENDING INPUTS",Z164)</f>
        <v>0</v>
      </c>
      <c r="T165" s="3">
        <f>IF(Inputs!$B$27&lt;&gt;"Ready","PENDING INPUTS",IF(A165&lt;=Inputs!$B$6,ROUND(S165*Inputs!C15/12,2),0))</f>
        <v>0</v>
      </c>
      <c r="U165" s="3">
        <f>IF(Inputs!$B$27&lt;&gt;"Ready","PENDING INPUTS",IF(AND(A165&lt;=Inputs!$B$6,S165&gt;0),Inputs!G15,0))</f>
        <v>0</v>
      </c>
      <c r="V165" s="3">
        <f>IF(Inputs!$B$27&lt;&gt;"Ready","PENDING INPUTS",IF(A165&gt;Inputs!$B$6,0,MIN((S165+T165+U165),IF(Inputs!H15=1,Inputs!D15,MAX(Inputs!F15,ROUND(S165*Inputs!E15+T165+U165,2))))))</f>
        <v>0</v>
      </c>
      <c r="W165">
        <f>IF(Inputs!$B$27&lt;&gt;"Ready","PENDING INPUTS",IF(S165&lt;=0,99,1+IF(AND(K165&gt;0,OR(Inputs!C14&gt;Inputs!C15,AND(Inputs!C14=Inputs!C15,0&lt;1))),1,0)+IF(AND(AA165&gt;0,OR(Inputs!C16&gt;Inputs!C15,AND(Inputs!C16=Inputs!C15,2&lt;1))),1,0)+IF(AND(AI165&gt;0,OR(Inputs!C17&gt;Inputs!C15,AND(Inputs!C17=Inputs!C15,3&lt;1))),1,0)+IF(AND(AQ165&gt;0,OR(Inputs!C18&gt;Inputs!C15,AND(Inputs!C18=Inputs!C15,4&lt;1))),1,0)+IF(AND(AY165&gt;0,OR(Inputs!C19&gt;Inputs!C15,AND(Inputs!C19=Inputs!C15,5&lt;1))),1,0)+IF(AND(BG165&gt;0,OR(Inputs!C20&gt;Inputs!C15,AND(Inputs!C20=Inputs!C15,6&lt;1))),1,0)+IF(AND(BO165&gt;0,OR(Inputs!C21&gt;Inputs!C15,AND(Inputs!C21=Inputs!C15,7&lt;1))),1,0)+IF(AND(BW165&gt;0,OR(Inputs!C22&gt;Inputs!C15,AND(Inputs!C22=Inputs!C15,8&lt;1))),1,0)+IF(AND(CE165&gt;0,OR(Inputs!C23&gt;Inputs!C15,AND(Inputs!C23=Inputs!C15,9&lt;1))),1,0)))</f>
        <v>99</v>
      </c>
      <c r="X165" s="3">
        <f>IF(Inputs!$B$27&lt;&gt;"Ready","PENDING INPUTS",IF(A165&gt;Inputs!$B$6,0,MIN(MAX(0,(S165+T165+U165)-V165),MAX(0,C165-D165-(IF(O165&lt;W165,K165+L165+M165-N165,0)+IF(W165&lt;W165,S165+T165+U165-V165,0)+IF(AE165&lt;W165,AA165+AB165+AC165-AD165,0)+IF(AM165&lt;W165,AI165+AJ165+AK165-AL165,0)+IF(AU165&lt;W165,AQ165+AR165+AS165-AT165,0)+IF(BC165&lt;W165,AY165+AZ165+BA165-BB165,0)+IF(BK165&lt;W165,BG165+BH165+BI165-BJ165,0)+IF(BS165&lt;W165,BO165+BP165+BQ165-BR165,0)+IF(CA165&lt;W165,BW165+BX165+BY165-BZ165,0)+IF(CI165&lt;W165,CE165+CF165+CG165-CH165,0))))))</f>
        <v>0</v>
      </c>
      <c r="Y165" s="3">
        <f>IF(Inputs!$B$27&lt;&gt;"Ready","PENDING INPUTS",MIN((S165+T165+U165),IF(D165&gt;C165,IF(D165=0,0,V165*C165/D165),V165+X165)))</f>
        <v>0</v>
      </c>
      <c r="Z165" s="3">
        <f>IF(Inputs!$B$27&lt;&gt;"Ready","PENDING INPUTS",MAX(0,(S165+T165+U165)-Y165))</f>
        <v>0</v>
      </c>
      <c r="AA165" s="3">
        <f>IF(Inputs!$B$27&lt;&gt;"Ready","PENDING INPUTS",AH164)</f>
        <v>0</v>
      </c>
      <c r="AB165" s="3">
        <f>IF(Inputs!$B$27&lt;&gt;"Ready","PENDING INPUTS",IF(A165&lt;=Inputs!$B$6,ROUND(AA165*Inputs!C16/12,2),0))</f>
        <v>0</v>
      </c>
      <c r="AC165" s="3">
        <f>IF(Inputs!$B$27&lt;&gt;"Ready","PENDING INPUTS",IF(AND(A165&lt;=Inputs!$B$6,AA165&gt;0),Inputs!G16,0))</f>
        <v>0</v>
      </c>
      <c r="AD165" s="3">
        <f>IF(Inputs!$B$27&lt;&gt;"Ready","PENDING INPUTS",IF(A165&gt;Inputs!$B$6,0,MIN((AA165+AB165+AC165),IF(Inputs!H16=1,Inputs!D16,MAX(Inputs!F16,ROUND(AA165*Inputs!E16+AB165+AC165,2))))))</f>
        <v>0</v>
      </c>
      <c r="AE165">
        <f>IF(Inputs!$B$27&lt;&gt;"Ready","PENDING INPUTS",IF(AA165&lt;=0,99,1+IF(AND(K165&gt;0,OR(Inputs!C14&gt;Inputs!C16,AND(Inputs!C14=Inputs!C16,0&lt;2))),1,0)+IF(AND(S165&gt;0,OR(Inputs!C15&gt;Inputs!C16,AND(Inputs!C15=Inputs!C16,1&lt;2))),1,0)+IF(AND(AI165&gt;0,OR(Inputs!C17&gt;Inputs!C16,AND(Inputs!C17=Inputs!C16,3&lt;2))),1,0)+IF(AND(AQ165&gt;0,OR(Inputs!C18&gt;Inputs!C16,AND(Inputs!C18=Inputs!C16,4&lt;2))),1,0)+IF(AND(AY165&gt;0,OR(Inputs!C19&gt;Inputs!C16,AND(Inputs!C19=Inputs!C16,5&lt;2))),1,0)+IF(AND(BG165&gt;0,OR(Inputs!C20&gt;Inputs!C16,AND(Inputs!C20=Inputs!C16,6&lt;2))),1,0)+IF(AND(BO165&gt;0,OR(Inputs!C21&gt;Inputs!C16,AND(Inputs!C21=Inputs!C16,7&lt;2))),1,0)+IF(AND(BW165&gt;0,OR(Inputs!C22&gt;Inputs!C16,AND(Inputs!C22=Inputs!C16,8&lt;2))),1,0)+IF(AND(CE165&gt;0,OR(Inputs!C23&gt;Inputs!C16,AND(Inputs!C23=Inputs!C16,9&lt;2))),1,0)))</f>
        <v>99</v>
      </c>
      <c r="AF165" s="3">
        <f>IF(Inputs!$B$27&lt;&gt;"Ready","PENDING INPUTS",IF(A165&gt;Inputs!$B$6,0,MIN(MAX(0,(AA165+AB165+AC165)-AD165),MAX(0,C165-D165-(IF(O165&lt;AE165,K165+L165+M165-N165,0)+IF(W165&lt;AE165,S165+T165+U165-V165,0)+IF(AE165&lt;AE165,AA165+AB165+AC165-AD165,0)+IF(AM165&lt;AE165,AI165+AJ165+AK165-AL165,0)+IF(AU165&lt;AE165,AQ165+AR165+AS165-AT165,0)+IF(BC165&lt;AE165,AY165+AZ165+BA165-BB165,0)+IF(BK165&lt;AE165,BG165+BH165+BI165-BJ165,0)+IF(BS165&lt;AE165,BO165+BP165+BQ165-BR165,0)+IF(CA165&lt;AE165,BW165+BX165+BY165-BZ165,0)+IF(CI165&lt;AE165,CE165+CF165+CG165-CH165,0))))))</f>
        <v>0</v>
      </c>
      <c r="AG165" s="3">
        <f>IF(Inputs!$B$27&lt;&gt;"Ready","PENDING INPUTS",MIN((AA165+AB165+AC165),IF(D165&gt;C165,IF(D165=0,0,AD165*C165/D165),AD165+AF165)))</f>
        <v>0</v>
      </c>
      <c r="AH165" s="3">
        <f>IF(Inputs!$B$27&lt;&gt;"Ready","PENDING INPUTS",MAX(0,(AA165+AB165+AC165)-AG165))</f>
        <v>0</v>
      </c>
      <c r="AI165" s="3">
        <f>IF(Inputs!$B$27&lt;&gt;"Ready","PENDING INPUTS",AP164)</f>
        <v>0</v>
      </c>
      <c r="AJ165" s="3">
        <f>IF(Inputs!$B$27&lt;&gt;"Ready","PENDING INPUTS",IF(A165&lt;=Inputs!$B$6,ROUND(AI165*Inputs!C17/12,2),0))</f>
        <v>0</v>
      </c>
      <c r="AK165" s="3">
        <f>IF(Inputs!$B$27&lt;&gt;"Ready","PENDING INPUTS",IF(AND(A165&lt;=Inputs!$B$6,AI165&gt;0),Inputs!G17,0))</f>
        <v>0</v>
      </c>
      <c r="AL165" s="3">
        <f>IF(Inputs!$B$27&lt;&gt;"Ready","PENDING INPUTS",IF(A165&gt;Inputs!$B$6,0,MIN((AI165+AJ165+AK165),IF(Inputs!H17=1,Inputs!D17,MAX(Inputs!F17,ROUND(AI165*Inputs!E17+AJ165+AK165,2))))))</f>
        <v>0</v>
      </c>
      <c r="AM165">
        <f>IF(Inputs!$B$27&lt;&gt;"Ready","PENDING INPUTS",IF(AI165&lt;=0,99,1+IF(AND(K165&gt;0,OR(Inputs!C14&gt;Inputs!C17,AND(Inputs!C14=Inputs!C17,0&lt;3))),1,0)+IF(AND(S165&gt;0,OR(Inputs!C15&gt;Inputs!C17,AND(Inputs!C15=Inputs!C17,1&lt;3))),1,0)+IF(AND(AA165&gt;0,OR(Inputs!C16&gt;Inputs!C17,AND(Inputs!C16=Inputs!C17,2&lt;3))),1,0)+IF(AND(AQ165&gt;0,OR(Inputs!C18&gt;Inputs!C17,AND(Inputs!C18=Inputs!C17,4&lt;3))),1,0)+IF(AND(AY165&gt;0,OR(Inputs!C19&gt;Inputs!C17,AND(Inputs!C19=Inputs!C17,5&lt;3))),1,0)+IF(AND(BG165&gt;0,OR(Inputs!C20&gt;Inputs!C17,AND(Inputs!C20=Inputs!C17,6&lt;3))),1,0)+IF(AND(BO165&gt;0,OR(Inputs!C21&gt;Inputs!C17,AND(Inputs!C21=Inputs!C17,7&lt;3))),1,0)+IF(AND(BW165&gt;0,OR(Inputs!C22&gt;Inputs!C17,AND(Inputs!C22=Inputs!C17,8&lt;3))),1,0)+IF(AND(CE165&gt;0,OR(Inputs!C23&gt;Inputs!C17,AND(Inputs!C23=Inputs!C17,9&lt;3))),1,0)))</f>
        <v>99</v>
      </c>
      <c r="AN165" s="3">
        <f>IF(Inputs!$B$27&lt;&gt;"Ready","PENDING INPUTS",IF(A165&gt;Inputs!$B$6,0,MIN(MAX(0,(AI165+AJ165+AK165)-AL165),MAX(0,C165-D165-(IF(O165&lt;AM165,K165+L165+M165-N165,0)+IF(W165&lt;AM165,S165+T165+U165-V165,0)+IF(AE165&lt;AM165,AA165+AB165+AC165-AD165,0)+IF(AM165&lt;AM165,AI165+AJ165+AK165-AL165,0)+IF(AU165&lt;AM165,AQ165+AR165+AS165-AT165,0)+IF(BC165&lt;AM165,AY165+AZ165+BA165-BB165,0)+IF(BK165&lt;AM165,BG165+BH165+BI165-BJ165,0)+IF(BS165&lt;AM165,BO165+BP165+BQ165-BR165,0)+IF(CA165&lt;AM165,BW165+BX165+BY165-BZ165,0)+IF(CI165&lt;AM165,CE165+CF165+CG165-CH165,0))))))</f>
        <v>0</v>
      </c>
      <c r="AO165" s="3">
        <f>IF(Inputs!$B$27&lt;&gt;"Ready","PENDING INPUTS",MIN((AI165+AJ165+AK165),IF(D165&gt;C165,IF(D165=0,0,AL165*C165/D165),AL165+AN165)))</f>
        <v>0</v>
      </c>
      <c r="AP165" s="3">
        <f>IF(Inputs!$B$27&lt;&gt;"Ready","PENDING INPUTS",MAX(0,(AI165+AJ165+AK165)-AO165))</f>
        <v>0</v>
      </c>
      <c r="AQ165" s="3">
        <f>IF(Inputs!$B$27&lt;&gt;"Ready","PENDING INPUTS",AX164)</f>
        <v>0</v>
      </c>
      <c r="AR165" s="3">
        <f>IF(Inputs!$B$27&lt;&gt;"Ready","PENDING INPUTS",IF(A165&lt;=Inputs!$B$6,ROUND(AQ165*Inputs!C18/12,2),0))</f>
        <v>0</v>
      </c>
      <c r="AS165" s="3">
        <f>IF(Inputs!$B$27&lt;&gt;"Ready","PENDING INPUTS",IF(AND(A165&lt;=Inputs!$B$6,AQ165&gt;0),Inputs!G18,0))</f>
        <v>0</v>
      </c>
      <c r="AT165" s="3">
        <f>IF(Inputs!$B$27&lt;&gt;"Ready","PENDING INPUTS",IF(A165&gt;Inputs!$B$6,0,MIN((AQ165+AR165+AS165),IF(Inputs!H18=1,Inputs!D18,MAX(Inputs!F18,ROUND(AQ165*Inputs!E18+AR165+AS165,2))))))</f>
        <v>0</v>
      </c>
      <c r="AU165">
        <f>IF(Inputs!$B$27&lt;&gt;"Ready","PENDING INPUTS",IF(AQ165&lt;=0,99,1+IF(AND(K165&gt;0,OR(Inputs!C14&gt;Inputs!C18,AND(Inputs!C14=Inputs!C18,0&lt;4))),1,0)+IF(AND(S165&gt;0,OR(Inputs!C15&gt;Inputs!C18,AND(Inputs!C15=Inputs!C18,1&lt;4))),1,0)+IF(AND(AA165&gt;0,OR(Inputs!C16&gt;Inputs!C18,AND(Inputs!C16=Inputs!C18,2&lt;4))),1,0)+IF(AND(AI165&gt;0,OR(Inputs!C17&gt;Inputs!C18,AND(Inputs!C17=Inputs!C18,3&lt;4))),1,0)+IF(AND(AY165&gt;0,OR(Inputs!C19&gt;Inputs!C18,AND(Inputs!C19=Inputs!C18,5&lt;4))),1,0)+IF(AND(BG165&gt;0,OR(Inputs!C20&gt;Inputs!C18,AND(Inputs!C20=Inputs!C18,6&lt;4))),1,0)+IF(AND(BO165&gt;0,OR(Inputs!C21&gt;Inputs!C18,AND(Inputs!C21=Inputs!C18,7&lt;4))),1,0)+IF(AND(BW165&gt;0,OR(Inputs!C22&gt;Inputs!C18,AND(Inputs!C22=Inputs!C18,8&lt;4))),1,0)+IF(AND(CE165&gt;0,OR(Inputs!C23&gt;Inputs!C18,AND(Inputs!C23=Inputs!C18,9&lt;4))),1,0)))</f>
        <v>99</v>
      </c>
      <c r="AV165" s="3">
        <f>IF(Inputs!$B$27&lt;&gt;"Ready","PENDING INPUTS",IF(A165&gt;Inputs!$B$6,0,MIN(MAX(0,(AQ165+AR165+AS165)-AT165),MAX(0,C165-D165-(IF(O165&lt;AU165,K165+L165+M165-N165,0)+IF(W165&lt;AU165,S165+T165+U165-V165,0)+IF(AE165&lt;AU165,AA165+AB165+AC165-AD165,0)+IF(AM165&lt;AU165,AI165+AJ165+AK165-AL165,0)+IF(AU165&lt;AU165,AQ165+AR165+AS165-AT165,0)+IF(BC165&lt;AU165,AY165+AZ165+BA165-BB165,0)+IF(BK165&lt;AU165,BG165+BH165+BI165-BJ165,0)+IF(BS165&lt;AU165,BO165+BP165+BQ165-BR165,0)+IF(CA165&lt;AU165,BW165+BX165+BY165-BZ165,0)+IF(CI165&lt;AU165,CE165+CF165+CG165-CH165,0))))))</f>
        <v>0</v>
      </c>
      <c r="AW165" s="3">
        <f>IF(Inputs!$B$27&lt;&gt;"Ready","PENDING INPUTS",MIN((AQ165+AR165+AS165),IF(D165&gt;C165,IF(D165=0,0,AT165*C165/D165),AT165+AV165)))</f>
        <v>0</v>
      </c>
      <c r="AX165" s="3">
        <f>IF(Inputs!$B$27&lt;&gt;"Ready","PENDING INPUTS",MAX(0,(AQ165+AR165+AS165)-AW165))</f>
        <v>0</v>
      </c>
      <c r="AY165" s="3">
        <f>IF(Inputs!$B$27&lt;&gt;"Ready","PENDING INPUTS",BF164)</f>
        <v>0</v>
      </c>
      <c r="AZ165" s="3">
        <f>IF(Inputs!$B$27&lt;&gt;"Ready","PENDING INPUTS",IF(A165&lt;=Inputs!$B$6,ROUND(AY165*Inputs!C19/12,2),0))</f>
        <v>0</v>
      </c>
      <c r="BA165" s="3">
        <f>IF(Inputs!$B$27&lt;&gt;"Ready","PENDING INPUTS",IF(AND(A165&lt;=Inputs!$B$6,AY165&gt;0),Inputs!G19,0))</f>
        <v>0</v>
      </c>
      <c r="BB165" s="3">
        <f>IF(Inputs!$B$27&lt;&gt;"Ready","PENDING INPUTS",IF(A165&gt;Inputs!$B$6,0,MIN((AY165+AZ165+BA165),IF(Inputs!H19=1,Inputs!D19,MAX(Inputs!F19,ROUND(AY165*Inputs!E19+AZ165+BA165,2))))))</f>
        <v>0</v>
      </c>
      <c r="BC165">
        <f>IF(Inputs!$B$27&lt;&gt;"Ready","PENDING INPUTS",IF(AY165&lt;=0,99,1+IF(AND(K165&gt;0,OR(Inputs!C14&gt;Inputs!C19,AND(Inputs!C14=Inputs!C19,0&lt;5))),1,0)+IF(AND(S165&gt;0,OR(Inputs!C15&gt;Inputs!C19,AND(Inputs!C15=Inputs!C19,1&lt;5))),1,0)+IF(AND(AA165&gt;0,OR(Inputs!C16&gt;Inputs!C19,AND(Inputs!C16=Inputs!C19,2&lt;5))),1,0)+IF(AND(AI165&gt;0,OR(Inputs!C17&gt;Inputs!C19,AND(Inputs!C17=Inputs!C19,3&lt;5))),1,0)+IF(AND(AQ165&gt;0,OR(Inputs!C18&gt;Inputs!C19,AND(Inputs!C18=Inputs!C19,4&lt;5))),1,0)+IF(AND(BG165&gt;0,OR(Inputs!C20&gt;Inputs!C19,AND(Inputs!C20=Inputs!C19,6&lt;5))),1,0)+IF(AND(BO165&gt;0,OR(Inputs!C21&gt;Inputs!C19,AND(Inputs!C21=Inputs!C19,7&lt;5))),1,0)+IF(AND(BW165&gt;0,OR(Inputs!C22&gt;Inputs!C19,AND(Inputs!C22=Inputs!C19,8&lt;5))),1,0)+IF(AND(CE165&gt;0,OR(Inputs!C23&gt;Inputs!C19,AND(Inputs!C23=Inputs!C19,9&lt;5))),1,0)))</f>
        <v>99</v>
      </c>
      <c r="BD165" s="3">
        <f>IF(Inputs!$B$27&lt;&gt;"Ready","PENDING INPUTS",IF(A165&gt;Inputs!$B$6,0,MIN(MAX(0,(AY165+AZ165+BA165)-BB165),MAX(0,C165-D165-(IF(O165&lt;BC165,K165+L165+M165-N165,0)+IF(W165&lt;BC165,S165+T165+U165-V165,0)+IF(AE165&lt;BC165,AA165+AB165+AC165-AD165,0)+IF(AM165&lt;BC165,AI165+AJ165+AK165-AL165,0)+IF(AU165&lt;BC165,AQ165+AR165+AS165-AT165,0)+IF(BC165&lt;BC165,AY165+AZ165+BA165-BB165,0)+IF(BK165&lt;BC165,BG165+BH165+BI165-BJ165,0)+IF(BS165&lt;BC165,BO165+BP165+BQ165-BR165,0)+IF(CA165&lt;BC165,BW165+BX165+BY165-BZ165,0)+IF(CI165&lt;BC165,CE165+CF165+CG165-CH165,0))))))</f>
        <v>0</v>
      </c>
      <c r="BE165" s="3">
        <f>IF(Inputs!$B$27&lt;&gt;"Ready","PENDING INPUTS",MIN((AY165+AZ165+BA165),IF(D165&gt;C165,IF(D165=0,0,BB165*C165/D165),BB165+BD165)))</f>
        <v>0</v>
      </c>
      <c r="BF165" s="3">
        <f>IF(Inputs!$B$27&lt;&gt;"Ready","PENDING INPUTS",MAX(0,(AY165+AZ165+BA165)-BE165))</f>
        <v>0</v>
      </c>
      <c r="BG165" s="3">
        <f>IF(Inputs!$B$27&lt;&gt;"Ready","PENDING INPUTS",BN164)</f>
        <v>0</v>
      </c>
      <c r="BH165" s="3">
        <f>IF(Inputs!$B$27&lt;&gt;"Ready","PENDING INPUTS",IF(A165&lt;=Inputs!$B$6,ROUND(BG165*Inputs!C20/12,2),0))</f>
        <v>0</v>
      </c>
      <c r="BI165" s="3">
        <f>IF(Inputs!$B$27&lt;&gt;"Ready","PENDING INPUTS",IF(AND(A165&lt;=Inputs!$B$6,BG165&gt;0),Inputs!G20,0))</f>
        <v>0</v>
      </c>
      <c r="BJ165" s="3">
        <f>IF(Inputs!$B$27&lt;&gt;"Ready","PENDING INPUTS",IF(A165&gt;Inputs!$B$6,0,MIN((BG165+BH165+BI165),IF(Inputs!H20=1,Inputs!D20,MAX(Inputs!F20,ROUND(BG165*Inputs!E20+BH165+BI165,2))))))</f>
        <v>0</v>
      </c>
      <c r="BK165">
        <f>IF(Inputs!$B$27&lt;&gt;"Ready","PENDING INPUTS",IF(BG165&lt;=0,99,1+IF(AND(K165&gt;0,OR(Inputs!C14&gt;Inputs!C20,AND(Inputs!C14=Inputs!C20,0&lt;6))),1,0)+IF(AND(S165&gt;0,OR(Inputs!C15&gt;Inputs!C20,AND(Inputs!C15=Inputs!C20,1&lt;6))),1,0)+IF(AND(AA165&gt;0,OR(Inputs!C16&gt;Inputs!C20,AND(Inputs!C16=Inputs!C20,2&lt;6))),1,0)+IF(AND(AI165&gt;0,OR(Inputs!C17&gt;Inputs!C20,AND(Inputs!C17=Inputs!C20,3&lt;6))),1,0)+IF(AND(AQ165&gt;0,OR(Inputs!C18&gt;Inputs!C20,AND(Inputs!C18=Inputs!C20,4&lt;6))),1,0)+IF(AND(AY165&gt;0,OR(Inputs!C19&gt;Inputs!C20,AND(Inputs!C19=Inputs!C20,5&lt;6))),1,0)+IF(AND(BO165&gt;0,OR(Inputs!C21&gt;Inputs!C20,AND(Inputs!C21=Inputs!C20,7&lt;6))),1,0)+IF(AND(BW165&gt;0,OR(Inputs!C22&gt;Inputs!C20,AND(Inputs!C22=Inputs!C20,8&lt;6))),1,0)+IF(AND(CE165&gt;0,OR(Inputs!C23&gt;Inputs!C20,AND(Inputs!C23=Inputs!C20,9&lt;6))),1,0)))</f>
        <v>99</v>
      </c>
      <c r="BL165" s="3">
        <f>IF(Inputs!$B$27&lt;&gt;"Ready","PENDING INPUTS",IF(A165&gt;Inputs!$B$6,0,MIN(MAX(0,(BG165+BH165+BI165)-BJ165),MAX(0,C165-D165-(IF(O165&lt;BK165,K165+L165+M165-N165,0)+IF(W165&lt;BK165,S165+T165+U165-V165,0)+IF(AE165&lt;BK165,AA165+AB165+AC165-AD165,0)+IF(AM165&lt;BK165,AI165+AJ165+AK165-AL165,0)+IF(AU165&lt;BK165,AQ165+AR165+AS165-AT165,0)+IF(BC165&lt;BK165,AY165+AZ165+BA165-BB165,0)+IF(BK165&lt;BK165,BG165+BH165+BI165-BJ165,0)+IF(BS165&lt;BK165,BO165+BP165+BQ165-BR165,0)+IF(CA165&lt;BK165,BW165+BX165+BY165-BZ165,0)+IF(CI165&lt;BK165,CE165+CF165+CG165-CH165,0))))))</f>
        <v>0</v>
      </c>
      <c r="BM165" s="3">
        <f>IF(Inputs!$B$27&lt;&gt;"Ready","PENDING INPUTS",MIN((BG165+BH165+BI165),IF(D165&gt;C165,IF(D165=0,0,BJ165*C165/D165),BJ165+BL165)))</f>
        <v>0</v>
      </c>
      <c r="BN165" s="3">
        <f>IF(Inputs!$B$27&lt;&gt;"Ready","PENDING INPUTS",MAX(0,(BG165+BH165+BI165)-BM165))</f>
        <v>0</v>
      </c>
      <c r="BO165" s="3">
        <f>IF(Inputs!$B$27&lt;&gt;"Ready","PENDING INPUTS",BV164)</f>
        <v>0</v>
      </c>
      <c r="BP165" s="3">
        <f>IF(Inputs!$B$27&lt;&gt;"Ready","PENDING INPUTS",IF(A165&lt;=Inputs!$B$6,ROUND(BO165*Inputs!C21/12,2),0))</f>
        <v>0</v>
      </c>
      <c r="BQ165" s="3">
        <f>IF(Inputs!$B$27&lt;&gt;"Ready","PENDING INPUTS",IF(AND(A165&lt;=Inputs!$B$6,BO165&gt;0),Inputs!G21,0))</f>
        <v>0</v>
      </c>
      <c r="BR165" s="3">
        <f>IF(Inputs!$B$27&lt;&gt;"Ready","PENDING INPUTS",IF(A165&gt;Inputs!$B$6,0,MIN((BO165+BP165+BQ165),IF(Inputs!H21=1,Inputs!D21,MAX(Inputs!F21,ROUND(BO165*Inputs!E21+BP165+BQ165,2))))))</f>
        <v>0</v>
      </c>
      <c r="BS165">
        <f>IF(Inputs!$B$27&lt;&gt;"Ready","PENDING INPUTS",IF(BO165&lt;=0,99,1+IF(AND(K165&gt;0,OR(Inputs!C14&gt;Inputs!C21,AND(Inputs!C14=Inputs!C21,0&lt;7))),1,0)+IF(AND(S165&gt;0,OR(Inputs!C15&gt;Inputs!C21,AND(Inputs!C15=Inputs!C21,1&lt;7))),1,0)+IF(AND(AA165&gt;0,OR(Inputs!C16&gt;Inputs!C21,AND(Inputs!C16=Inputs!C21,2&lt;7))),1,0)+IF(AND(AI165&gt;0,OR(Inputs!C17&gt;Inputs!C21,AND(Inputs!C17=Inputs!C21,3&lt;7))),1,0)+IF(AND(AQ165&gt;0,OR(Inputs!C18&gt;Inputs!C21,AND(Inputs!C18=Inputs!C21,4&lt;7))),1,0)+IF(AND(AY165&gt;0,OR(Inputs!C19&gt;Inputs!C21,AND(Inputs!C19=Inputs!C21,5&lt;7))),1,0)+IF(AND(BG165&gt;0,OR(Inputs!C20&gt;Inputs!C21,AND(Inputs!C20=Inputs!C21,6&lt;7))),1,0)+IF(AND(BW165&gt;0,OR(Inputs!C22&gt;Inputs!C21,AND(Inputs!C22=Inputs!C21,8&lt;7))),1,0)+IF(AND(CE165&gt;0,OR(Inputs!C23&gt;Inputs!C21,AND(Inputs!C23=Inputs!C21,9&lt;7))),1,0)))</f>
        <v>99</v>
      </c>
      <c r="BT165" s="3">
        <f>IF(Inputs!$B$27&lt;&gt;"Ready","PENDING INPUTS",IF(A165&gt;Inputs!$B$6,0,MIN(MAX(0,(BO165+BP165+BQ165)-BR165),MAX(0,C165-D165-(IF(O165&lt;BS165,K165+L165+M165-N165,0)+IF(W165&lt;BS165,S165+T165+U165-V165,0)+IF(AE165&lt;BS165,AA165+AB165+AC165-AD165,0)+IF(AM165&lt;BS165,AI165+AJ165+AK165-AL165,0)+IF(AU165&lt;BS165,AQ165+AR165+AS165-AT165,0)+IF(BC165&lt;BS165,AY165+AZ165+BA165-BB165,0)+IF(BK165&lt;BS165,BG165+BH165+BI165-BJ165,0)+IF(BS165&lt;BS165,BO165+BP165+BQ165-BR165,0)+IF(CA165&lt;BS165,BW165+BX165+BY165-BZ165,0)+IF(CI165&lt;BS165,CE165+CF165+CG165-CH165,0))))))</f>
        <v>0</v>
      </c>
      <c r="BU165" s="3">
        <f>IF(Inputs!$B$27&lt;&gt;"Ready","PENDING INPUTS",MIN((BO165+BP165+BQ165),IF(D165&gt;C165,IF(D165=0,0,BR165*C165/D165),BR165+BT165)))</f>
        <v>0</v>
      </c>
      <c r="BV165" s="3">
        <f>IF(Inputs!$B$27&lt;&gt;"Ready","PENDING INPUTS",MAX(0,(BO165+BP165+BQ165)-BU165))</f>
        <v>0</v>
      </c>
      <c r="BW165" s="3">
        <f>IF(Inputs!$B$27&lt;&gt;"Ready","PENDING INPUTS",CD164)</f>
        <v>0</v>
      </c>
      <c r="BX165" s="3">
        <f>IF(Inputs!$B$27&lt;&gt;"Ready","PENDING INPUTS",IF(A165&lt;=Inputs!$B$6,ROUND(BW165*Inputs!C22/12,2),0))</f>
        <v>0</v>
      </c>
      <c r="BY165" s="3">
        <f>IF(Inputs!$B$27&lt;&gt;"Ready","PENDING INPUTS",IF(AND(A165&lt;=Inputs!$B$6,BW165&gt;0),Inputs!G22,0))</f>
        <v>0</v>
      </c>
      <c r="BZ165" s="3">
        <f>IF(Inputs!$B$27&lt;&gt;"Ready","PENDING INPUTS",IF(A165&gt;Inputs!$B$6,0,MIN((BW165+BX165+BY165),IF(Inputs!H22=1,Inputs!D22,MAX(Inputs!F22,ROUND(BW165*Inputs!E22+BX165+BY165,2))))))</f>
        <v>0</v>
      </c>
      <c r="CA165">
        <f>IF(Inputs!$B$27&lt;&gt;"Ready","PENDING INPUTS",IF(BW165&lt;=0,99,1+IF(AND(K165&gt;0,OR(Inputs!C14&gt;Inputs!C22,AND(Inputs!C14=Inputs!C22,0&lt;8))),1,0)+IF(AND(S165&gt;0,OR(Inputs!C15&gt;Inputs!C22,AND(Inputs!C15=Inputs!C22,1&lt;8))),1,0)+IF(AND(AA165&gt;0,OR(Inputs!C16&gt;Inputs!C22,AND(Inputs!C16=Inputs!C22,2&lt;8))),1,0)+IF(AND(AI165&gt;0,OR(Inputs!C17&gt;Inputs!C22,AND(Inputs!C17=Inputs!C22,3&lt;8))),1,0)+IF(AND(AQ165&gt;0,OR(Inputs!C18&gt;Inputs!C22,AND(Inputs!C18=Inputs!C22,4&lt;8))),1,0)+IF(AND(AY165&gt;0,OR(Inputs!C19&gt;Inputs!C22,AND(Inputs!C19=Inputs!C22,5&lt;8))),1,0)+IF(AND(BG165&gt;0,OR(Inputs!C20&gt;Inputs!C22,AND(Inputs!C20=Inputs!C22,6&lt;8))),1,0)+IF(AND(BO165&gt;0,OR(Inputs!C21&gt;Inputs!C22,AND(Inputs!C21=Inputs!C22,7&lt;8))),1,0)+IF(AND(CE165&gt;0,OR(Inputs!C23&gt;Inputs!C22,AND(Inputs!C23=Inputs!C22,9&lt;8))),1,0)))</f>
        <v>99</v>
      </c>
      <c r="CB165" s="3">
        <f>IF(Inputs!$B$27&lt;&gt;"Ready","PENDING INPUTS",IF(A165&gt;Inputs!$B$6,0,MIN(MAX(0,(BW165+BX165+BY165)-BZ165),MAX(0,C165-D165-(IF(O165&lt;CA165,K165+L165+M165-N165,0)+IF(W165&lt;CA165,S165+T165+U165-V165,0)+IF(AE165&lt;CA165,AA165+AB165+AC165-AD165,0)+IF(AM165&lt;CA165,AI165+AJ165+AK165-AL165,0)+IF(AU165&lt;CA165,AQ165+AR165+AS165-AT165,0)+IF(BC165&lt;CA165,AY165+AZ165+BA165-BB165,0)+IF(BK165&lt;CA165,BG165+BH165+BI165-BJ165,0)+IF(BS165&lt;CA165,BO165+BP165+BQ165-BR165,0)+IF(CA165&lt;CA165,BW165+BX165+BY165-BZ165,0)+IF(CI165&lt;CA165,CE165+CF165+CG165-CH165,0))))))</f>
        <v>0</v>
      </c>
      <c r="CC165" s="3">
        <f>IF(Inputs!$B$27&lt;&gt;"Ready","PENDING INPUTS",MIN((BW165+BX165+BY165),IF(D165&gt;C165,IF(D165=0,0,BZ165*C165/D165),BZ165+CB165)))</f>
        <v>0</v>
      </c>
      <c r="CD165" s="3">
        <f>IF(Inputs!$B$27&lt;&gt;"Ready","PENDING INPUTS",MAX(0,(BW165+BX165+BY165)-CC165))</f>
        <v>0</v>
      </c>
      <c r="CE165" s="3">
        <f>IF(Inputs!$B$27&lt;&gt;"Ready","PENDING INPUTS",CL164)</f>
        <v>0</v>
      </c>
      <c r="CF165" s="3">
        <f>IF(Inputs!$B$27&lt;&gt;"Ready","PENDING INPUTS",IF(A165&lt;=Inputs!$B$6,ROUND(CE165*Inputs!C23/12,2),0))</f>
        <v>0</v>
      </c>
      <c r="CG165" s="3">
        <f>IF(Inputs!$B$27&lt;&gt;"Ready","PENDING INPUTS",IF(AND(A165&lt;=Inputs!$B$6,CE165&gt;0),Inputs!G23,0))</f>
        <v>0</v>
      </c>
      <c r="CH165" s="3">
        <f>IF(Inputs!$B$27&lt;&gt;"Ready","PENDING INPUTS",IF(A165&gt;Inputs!$B$6,0,MIN((CE165+CF165+CG165),IF(Inputs!H23=1,Inputs!D23,MAX(Inputs!F23,ROUND(CE165*Inputs!E23+CF165+CG165,2))))))</f>
        <v>0</v>
      </c>
      <c r="CI165">
        <f>IF(Inputs!$B$27&lt;&gt;"Ready","PENDING INPUTS",IF(CE165&lt;=0,99,1+IF(AND(K165&gt;0,OR(Inputs!C14&gt;Inputs!C23,AND(Inputs!C14=Inputs!C23,0&lt;9))),1,0)+IF(AND(S165&gt;0,OR(Inputs!C15&gt;Inputs!C23,AND(Inputs!C15=Inputs!C23,1&lt;9))),1,0)+IF(AND(AA165&gt;0,OR(Inputs!C16&gt;Inputs!C23,AND(Inputs!C16=Inputs!C23,2&lt;9))),1,0)+IF(AND(AI165&gt;0,OR(Inputs!C17&gt;Inputs!C23,AND(Inputs!C17=Inputs!C23,3&lt;9))),1,0)+IF(AND(AQ165&gt;0,OR(Inputs!C18&gt;Inputs!C23,AND(Inputs!C18=Inputs!C23,4&lt;9))),1,0)+IF(AND(AY165&gt;0,OR(Inputs!C19&gt;Inputs!C23,AND(Inputs!C19=Inputs!C23,5&lt;9))),1,0)+IF(AND(BG165&gt;0,OR(Inputs!C20&gt;Inputs!C23,AND(Inputs!C20=Inputs!C23,6&lt;9))),1,0)+IF(AND(BO165&gt;0,OR(Inputs!C21&gt;Inputs!C23,AND(Inputs!C21=Inputs!C23,7&lt;9))),1,0)+IF(AND(BW165&gt;0,OR(Inputs!C22&gt;Inputs!C23,AND(Inputs!C22=Inputs!C23,8&lt;9))),1,0)))</f>
        <v>99</v>
      </c>
      <c r="CJ165" s="3">
        <f>IF(Inputs!$B$27&lt;&gt;"Ready","PENDING INPUTS",IF(A165&gt;Inputs!$B$6,0,MIN(MAX(0,(CE165+CF165+CG165)-CH165),MAX(0,C165-D165-(IF(O165&lt;CI165,K165+L165+M165-N165,0)+IF(W165&lt;CI165,S165+T165+U165-V165,0)+IF(AE165&lt;CI165,AA165+AB165+AC165-AD165,0)+IF(AM165&lt;CI165,AI165+AJ165+AK165-AL165,0)+IF(AU165&lt;CI165,AQ165+AR165+AS165-AT165,0)+IF(BC165&lt;CI165,AY165+AZ165+BA165-BB165,0)+IF(BK165&lt;CI165,BG165+BH165+BI165-BJ165,0)+IF(BS165&lt;CI165,BO165+BP165+BQ165-BR165,0)+IF(CA165&lt;CI165,BW165+BX165+BY165-BZ165,0)+IF(CI165&lt;CI165,CE165+CF165+CG165-CH165,0))))))</f>
        <v>0</v>
      </c>
      <c r="CK165" s="3">
        <f>IF(Inputs!$B$27&lt;&gt;"Ready","PENDING INPUTS",MIN((CE165+CF165+CG165),IF(D165&gt;C165,IF(D165=0,0,CH165*C165/D165),CH165+CJ165)))</f>
        <v>0</v>
      </c>
      <c r="CL165" s="3">
        <f>IF(Inputs!$B$27&lt;&gt;"Ready","PENDING INPUTS",MAX(0,(CE165+CF165+CG165)-CK165))</f>
        <v>0</v>
      </c>
    </row>
    <row r="166" spans="1:90" ht="27.95" customHeight="1" x14ac:dyDescent="0.25">
      <c r="A166">
        <v>162</v>
      </c>
      <c r="B166" s="13">
        <f>IF(Inputs!$B$27&lt;&gt;"Ready","PENDING INPUTS",EDATE(Inputs!$B$5,A166-1))</f>
        <v>51196</v>
      </c>
      <c r="C166" s="3">
        <f>IF(Inputs!$B$27&lt;&gt;"Ready","PENDING INPUTS",IF(A166&lt;=Inputs!$B$6,MAX(0,Inputs!$B$4+IF(A166=Inputs!$B$7,Inputs!$B$8,0)+IF(A166=Inputs!$B$9,Inputs!$B$10,0)),0))</f>
        <v>0</v>
      </c>
      <c r="D166" s="3">
        <f>IF(Inputs!$B$27&lt;&gt;"Ready","PENDING INPUTS",SUM(N166,V166,AD166,AL166,AT166,BB166,BJ166,BR166,BZ166,CH166))</f>
        <v>0</v>
      </c>
      <c r="E166" s="3">
        <f>IF(Inputs!$B$27&lt;&gt;"Ready","PENDING INPUTS",MAX(0,D166-C166))</f>
        <v>0</v>
      </c>
      <c r="F166" s="3">
        <f>IF(Inputs!$B$27&lt;&gt;"Ready","PENDING INPUTS",SUM(Q166,Y166,AG166,AO166,AW166,BE166,BM166,BU166,CC166,CK166))</f>
        <v>0</v>
      </c>
      <c r="G166" s="3">
        <f>IF(Inputs!$B$27&lt;&gt;"Ready","PENDING INPUTS",SUM(L166,T166,AB166,AJ166,AR166,AZ166,BH166,BP166,BX166,CF166))</f>
        <v>0</v>
      </c>
      <c r="H166" s="3">
        <f>IF(Inputs!$B$27&lt;&gt;"Ready","PENDING INPUTS",SUM(M166,U166,AC166,AK166,AS166,BA166,BI166,BQ166,BY166,CG166))</f>
        <v>0</v>
      </c>
      <c r="I166" s="3">
        <f>IF(Inputs!$B$27&lt;&gt;"Ready","PENDING INPUTS",SUM(R166,Z166,AH166,AP166,AX166,BF166,BN166,BV166,CD166,CL166))</f>
        <v>0</v>
      </c>
      <c r="J166" t="str">
        <f>IF(Inputs!$B$27&lt;&gt;"Ready","PENDING INPUTS",IF(A166&gt;Inputs!$B$6,"Beyond horizon",IF(E166&gt;0.005,"MINIMUM SHORTFALL",IF(I166&lt;0.005,"Paid off","In progress"))))</f>
        <v>Beyond horizon</v>
      </c>
      <c r="K166" s="3">
        <f>IF(Inputs!$B$27&lt;&gt;"Ready","PENDING INPUTS",R165)</f>
        <v>0</v>
      </c>
      <c r="L166" s="3">
        <f>IF(Inputs!$B$27&lt;&gt;"Ready","PENDING INPUTS",IF(A166&lt;=Inputs!$B$6,ROUND(K166*Inputs!C14/12,2),0))</f>
        <v>0</v>
      </c>
      <c r="M166" s="3">
        <f>IF(Inputs!$B$27&lt;&gt;"Ready","PENDING INPUTS",IF(AND(A166&lt;=Inputs!$B$6,K166&gt;0),Inputs!G14,0))</f>
        <v>0</v>
      </c>
      <c r="N166" s="3">
        <f>IF(Inputs!$B$27&lt;&gt;"Ready","PENDING INPUTS",IF(A166&gt;Inputs!$B$6,0,MIN((K166+L166+M166),IF(Inputs!H14=1,Inputs!D14,MAX(Inputs!F14,ROUND(K166*Inputs!E14+L166+M166,2))))))</f>
        <v>0</v>
      </c>
      <c r="O166">
        <f>IF(Inputs!$B$27&lt;&gt;"Ready","PENDING INPUTS",IF(K166&lt;=0,99,1+IF(AND(S166&gt;0,OR(Inputs!C15&gt;Inputs!C14,AND(Inputs!C15=Inputs!C14,1&lt;0))),1,0)+IF(AND(AA166&gt;0,OR(Inputs!C16&gt;Inputs!C14,AND(Inputs!C16=Inputs!C14,2&lt;0))),1,0)+IF(AND(AI166&gt;0,OR(Inputs!C17&gt;Inputs!C14,AND(Inputs!C17=Inputs!C14,3&lt;0))),1,0)+IF(AND(AQ166&gt;0,OR(Inputs!C18&gt;Inputs!C14,AND(Inputs!C18=Inputs!C14,4&lt;0))),1,0)+IF(AND(AY166&gt;0,OR(Inputs!C19&gt;Inputs!C14,AND(Inputs!C19=Inputs!C14,5&lt;0))),1,0)+IF(AND(BG166&gt;0,OR(Inputs!C20&gt;Inputs!C14,AND(Inputs!C20=Inputs!C14,6&lt;0))),1,0)+IF(AND(BO166&gt;0,OR(Inputs!C21&gt;Inputs!C14,AND(Inputs!C21=Inputs!C14,7&lt;0))),1,0)+IF(AND(BW166&gt;0,OR(Inputs!C22&gt;Inputs!C14,AND(Inputs!C22=Inputs!C14,8&lt;0))),1,0)+IF(AND(CE166&gt;0,OR(Inputs!C23&gt;Inputs!C14,AND(Inputs!C23=Inputs!C14,9&lt;0))),1,0)))</f>
        <v>99</v>
      </c>
      <c r="P166" s="3">
        <f>IF(Inputs!$B$27&lt;&gt;"Ready","PENDING INPUTS",IF(A166&gt;Inputs!$B$6,0,MIN(MAX(0,(K166+L166+M166)-N166),MAX(0,C166-D166-(IF(O166&lt;O166,K166+L166+M166-N166,0)+IF(W166&lt;O166,S166+T166+U166-V166,0)+IF(AE166&lt;O166,AA166+AB166+AC166-AD166,0)+IF(AM166&lt;O166,AI166+AJ166+AK166-AL166,0)+IF(AU166&lt;O166,AQ166+AR166+AS166-AT166,0)+IF(BC166&lt;O166,AY166+AZ166+BA166-BB166,0)+IF(BK166&lt;O166,BG166+BH166+BI166-BJ166,0)+IF(BS166&lt;O166,BO166+BP166+BQ166-BR166,0)+IF(CA166&lt;O166,BW166+BX166+BY166-BZ166,0)+IF(CI166&lt;O166,CE166+CF166+CG166-CH166,0))))))</f>
        <v>0</v>
      </c>
      <c r="Q166" s="3">
        <f>IF(Inputs!$B$27&lt;&gt;"Ready","PENDING INPUTS",MIN((K166+L166+M166),IF(D166&gt;C166,IF(D166=0,0,N166*C166/D166),N166+P166)))</f>
        <v>0</v>
      </c>
      <c r="R166" s="3">
        <f>IF(Inputs!$B$27&lt;&gt;"Ready","PENDING INPUTS",MAX(0,(K166+L166+M166)-Q166))</f>
        <v>0</v>
      </c>
      <c r="S166" s="3">
        <f>IF(Inputs!$B$27&lt;&gt;"Ready","PENDING INPUTS",Z165)</f>
        <v>0</v>
      </c>
      <c r="T166" s="3">
        <f>IF(Inputs!$B$27&lt;&gt;"Ready","PENDING INPUTS",IF(A166&lt;=Inputs!$B$6,ROUND(S166*Inputs!C15/12,2),0))</f>
        <v>0</v>
      </c>
      <c r="U166" s="3">
        <f>IF(Inputs!$B$27&lt;&gt;"Ready","PENDING INPUTS",IF(AND(A166&lt;=Inputs!$B$6,S166&gt;0),Inputs!G15,0))</f>
        <v>0</v>
      </c>
      <c r="V166" s="3">
        <f>IF(Inputs!$B$27&lt;&gt;"Ready","PENDING INPUTS",IF(A166&gt;Inputs!$B$6,0,MIN((S166+T166+U166),IF(Inputs!H15=1,Inputs!D15,MAX(Inputs!F15,ROUND(S166*Inputs!E15+T166+U166,2))))))</f>
        <v>0</v>
      </c>
      <c r="W166">
        <f>IF(Inputs!$B$27&lt;&gt;"Ready","PENDING INPUTS",IF(S166&lt;=0,99,1+IF(AND(K166&gt;0,OR(Inputs!C14&gt;Inputs!C15,AND(Inputs!C14=Inputs!C15,0&lt;1))),1,0)+IF(AND(AA166&gt;0,OR(Inputs!C16&gt;Inputs!C15,AND(Inputs!C16=Inputs!C15,2&lt;1))),1,0)+IF(AND(AI166&gt;0,OR(Inputs!C17&gt;Inputs!C15,AND(Inputs!C17=Inputs!C15,3&lt;1))),1,0)+IF(AND(AQ166&gt;0,OR(Inputs!C18&gt;Inputs!C15,AND(Inputs!C18=Inputs!C15,4&lt;1))),1,0)+IF(AND(AY166&gt;0,OR(Inputs!C19&gt;Inputs!C15,AND(Inputs!C19=Inputs!C15,5&lt;1))),1,0)+IF(AND(BG166&gt;0,OR(Inputs!C20&gt;Inputs!C15,AND(Inputs!C20=Inputs!C15,6&lt;1))),1,0)+IF(AND(BO166&gt;0,OR(Inputs!C21&gt;Inputs!C15,AND(Inputs!C21=Inputs!C15,7&lt;1))),1,0)+IF(AND(BW166&gt;0,OR(Inputs!C22&gt;Inputs!C15,AND(Inputs!C22=Inputs!C15,8&lt;1))),1,0)+IF(AND(CE166&gt;0,OR(Inputs!C23&gt;Inputs!C15,AND(Inputs!C23=Inputs!C15,9&lt;1))),1,0)))</f>
        <v>99</v>
      </c>
      <c r="X166" s="3">
        <f>IF(Inputs!$B$27&lt;&gt;"Ready","PENDING INPUTS",IF(A166&gt;Inputs!$B$6,0,MIN(MAX(0,(S166+T166+U166)-V166),MAX(0,C166-D166-(IF(O166&lt;W166,K166+L166+M166-N166,0)+IF(W166&lt;W166,S166+T166+U166-V166,0)+IF(AE166&lt;W166,AA166+AB166+AC166-AD166,0)+IF(AM166&lt;W166,AI166+AJ166+AK166-AL166,0)+IF(AU166&lt;W166,AQ166+AR166+AS166-AT166,0)+IF(BC166&lt;W166,AY166+AZ166+BA166-BB166,0)+IF(BK166&lt;W166,BG166+BH166+BI166-BJ166,0)+IF(BS166&lt;W166,BO166+BP166+BQ166-BR166,0)+IF(CA166&lt;W166,BW166+BX166+BY166-BZ166,0)+IF(CI166&lt;W166,CE166+CF166+CG166-CH166,0))))))</f>
        <v>0</v>
      </c>
      <c r="Y166" s="3">
        <f>IF(Inputs!$B$27&lt;&gt;"Ready","PENDING INPUTS",MIN((S166+T166+U166),IF(D166&gt;C166,IF(D166=0,0,V166*C166/D166),V166+X166)))</f>
        <v>0</v>
      </c>
      <c r="Z166" s="3">
        <f>IF(Inputs!$B$27&lt;&gt;"Ready","PENDING INPUTS",MAX(0,(S166+T166+U166)-Y166))</f>
        <v>0</v>
      </c>
      <c r="AA166" s="3">
        <f>IF(Inputs!$B$27&lt;&gt;"Ready","PENDING INPUTS",AH165)</f>
        <v>0</v>
      </c>
      <c r="AB166" s="3">
        <f>IF(Inputs!$B$27&lt;&gt;"Ready","PENDING INPUTS",IF(A166&lt;=Inputs!$B$6,ROUND(AA166*Inputs!C16/12,2),0))</f>
        <v>0</v>
      </c>
      <c r="AC166" s="3">
        <f>IF(Inputs!$B$27&lt;&gt;"Ready","PENDING INPUTS",IF(AND(A166&lt;=Inputs!$B$6,AA166&gt;0),Inputs!G16,0))</f>
        <v>0</v>
      </c>
      <c r="AD166" s="3">
        <f>IF(Inputs!$B$27&lt;&gt;"Ready","PENDING INPUTS",IF(A166&gt;Inputs!$B$6,0,MIN((AA166+AB166+AC166),IF(Inputs!H16=1,Inputs!D16,MAX(Inputs!F16,ROUND(AA166*Inputs!E16+AB166+AC166,2))))))</f>
        <v>0</v>
      </c>
      <c r="AE166">
        <f>IF(Inputs!$B$27&lt;&gt;"Ready","PENDING INPUTS",IF(AA166&lt;=0,99,1+IF(AND(K166&gt;0,OR(Inputs!C14&gt;Inputs!C16,AND(Inputs!C14=Inputs!C16,0&lt;2))),1,0)+IF(AND(S166&gt;0,OR(Inputs!C15&gt;Inputs!C16,AND(Inputs!C15=Inputs!C16,1&lt;2))),1,0)+IF(AND(AI166&gt;0,OR(Inputs!C17&gt;Inputs!C16,AND(Inputs!C17=Inputs!C16,3&lt;2))),1,0)+IF(AND(AQ166&gt;0,OR(Inputs!C18&gt;Inputs!C16,AND(Inputs!C18=Inputs!C16,4&lt;2))),1,0)+IF(AND(AY166&gt;0,OR(Inputs!C19&gt;Inputs!C16,AND(Inputs!C19=Inputs!C16,5&lt;2))),1,0)+IF(AND(BG166&gt;0,OR(Inputs!C20&gt;Inputs!C16,AND(Inputs!C20=Inputs!C16,6&lt;2))),1,0)+IF(AND(BO166&gt;0,OR(Inputs!C21&gt;Inputs!C16,AND(Inputs!C21=Inputs!C16,7&lt;2))),1,0)+IF(AND(BW166&gt;0,OR(Inputs!C22&gt;Inputs!C16,AND(Inputs!C22=Inputs!C16,8&lt;2))),1,0)+IF(AND(CE166&gt;0,OR(Inputs!C23&gt;Inputs!C16,AND(Inputs!C23=Inputs!C16,9&lt;2))),1,0)))</f>
        <v>99</v>
      </c>
      <c r="AF166" s="3">
        <f>IF(Inputs!$B$27&lt;&gt;"Ready","PENDING INPUTS",IF(A166&gt;Inputs!$B$6,0,MIN(MAX(0,(AA166+AB166+AC166)-AD166),MAX(0,C166-D166-(IF(O166&lt;AE166,K166+L166+M166-N166,0)+IF(W166&lt;AE166,S166+T166+U166-V166,0)+IF(AE166&lt;AE166,AA166+AB166+AC166-AD166,0)+IF(AM166&lt;AE166,AI166+AJ166+AK166-AL166,0)+IF(AU166&lt;AE166,AQ166+AR166+AS166-AT166,0)+IF(BC166&lt;AE166,AY166+AZ166+BA166-BB166,0)+IF(BK166&lt;AE166,BG166+BH166+BI166-BJ166,0)+IF(BS166&lt;AE166,BO166+BP166+BQ166-BR166,0)+IF(CA166&lt;AE166,BW166+BX166+BY166-BZ166,0)+IF(CI166&lt;AE166,CE166+CF166+CG166-CH166,0))))))</f>
        <v>0</v>
      </c>
      <c r="AG166" s="3">
        <f>IF(Inputs!$B$27&lt;&gt;"Ready","PENDING INPUTS",MIN((AA166+AB166+AC166),IF(D166&gt;C166,IF(D166=0,0,AD166*C166/D166),AD166+AF166)))</f>
        <v>0</v>
      </c>
      <c r="AH166" s="3">
        <f>IF(Inputs!$B$27&lt;&gt;"Ready","PENDING INPUTS",MAX(0,(AA166+AB166+AC166)-AG166))</f>
        <v>0</v>
      </c>
      <c r="AI166" s="3">
        <f>IF(Inputs!$B$27&lt;&gt;"Ready","PENDING INPUTS",AP165)</f>
        <v>0</v>
      </c>
      <c r="AJ166" s="3">
        <f>IF(Inputs!$B$27&lt;&gt;"Ready","PENDING INPUTS",IF(A166&lt;=Inputs!$B$6,ROUND(AI166*Inputs!C17/12,2),0))</f>
        <v>0</v>
      </c>
      <c r="AK166" s="3">
        <f>IF(Inputs!$B$27&lt;&gt;"Ready","PENDING INPUTS",IF(AND(A166&lt;=Inputs!$B$6,AI166&gt;0),Inputs!G17,0))</f>
        <v>0</v>
      </c>
      <c r="AL166" s="3">
        <f>IF(Inputs!$B$27&lt;&gt;"Ready","PENDING INPUTS",IF(A166&gt;Inputs!$B$6,0,MIN((AI166+AJ166+AK166),IF(Inputs!H17=1,Inputs!D17,MAX(Inputs!F17,ROUND(AI166*Inputs!E17+AJ166+AK166,2))))))</f>
        <v>0</v>
      </c>
      <c r="AM166">
        <f>IF(Inputs!$B$27&lt;&gt;"Ready","PENDING INPUTS",IF(AI166&lt;=0,99,1+IF(AND(K166&gt;0,OR(Inputs!C14&gt;Inputs!C17,AND(Inputs!C14=Inputs!C17,0&lt;3))),1,0)+IF(AND(S166&gt;0,OR(Inputs!C15&gt;Inputs!C17,AND(Inputs!C15=Inputs!C17,1&lt;3))),1,0)+IF(AND(AA166&gt;0,OR(Inputs!C16&gt;Inputs!C17,AND(Inputs!C16=Inputs!C17,2&lt;3))),1,0)+IF(AND(AQ166&gt;0,OR(Inputs!C18&gt;Inputs!C17,AND(Inputs!C18=Inputs!C17,4&lt;3))),1,0)+IF(AND(AY166&gt;0,OR(Inputs!C19&gt;Inputs!C17,AND(Inputs!C19=Inputs!C17,5&lt;3))),1,0)+IF(AND(BG166&gt;0,OR(Inputs!C20&gt;Inputs!C17,AND(Inputs!C20=Inputs!C17,6&lt;3))),1,0)+IF(AND(BO166&gt;0,OR(Inputs!C21&gt;Inputs!C17,AND(Inputs!C21=Inputs!C17,7&lt;3))),1,0)+IF(AND(BW166&gt;0,OR(Inputs!C22&gt;Inputs!C17,AND(Inputs!C22=Inputs!C17,8&lt;3))),1,0)+IF(AND(CE166&gt;0,OR(Inputs!C23&gt;Inputs!C17,AND(Inputs!C23=Inputs!C17,9&lt;3))),1,0)))</f>
        <v>99</v>
      </c>
      <c r="AN166" s="3">
        <f>IF(Inputs!$B$27&lt;&gt;"Ready","PENDING INPUTS",IF(A166&gt;Inputs!$B$6,0,MIN(MAX(0,(AI166+AJ166+AK166)-AL166),MAX(0,C166-D166-(IF(O166&lt;AM166,K166+L166+M166-N166,0)+IF(W166&lt;AM166,S166+T166+U166-V166,0)+IF(AE166&lt;AM166,AA166+AB166+AC166-AD166,0)+IF(AM166&lt;AM166,AI166+AJ166+AK166-AL166,0)+IF(AU166&lt;AM166,AQ166+AR166+AS166-AT166,0)+IF(BC166&lt;AM166,AY166+AZ166+BA166-BB166,0)+IF(BK166&lt;AM166,BG166+BH166+BI166-BJ166,0)+IF(BS166&lt;AM166,BO166+BP166+BQ166-BR166,0)+IF(CA166&lt;AM166,BW166+BX166+BY166-BZ166,0)+IF(CI166&lt;AM166,CE166+CF166+CG166-CH166,0))))))</f>
        <v>0</v>
      </c>
      <c r="AO166" s="3">
        <f>IF(Inputs!$B$27&lt;&gt;"Ready","PENDING INPUTS",MIN((AI166+AJ166+AK166),IF(D166&gt;C166,IF(D166=0,0,AL166*C166/D166),AL166+AN166)))</f>
        <v>0</v>
      </c>
      <c r="AP166" s="3">
        <f>IF(Inputs!$B$27&lt;&gt;"Ready","PENDING INPUTS",MAX(0,(AI166+AJ166+AK166)-AO166))</f>
        <v>0</v>
      </c>
      <c r="AQ166" s="3">
        <f>IF(Inputs!$B$27&lt;&gt;"Ready","PENDING INPUTS",AX165)</f>
        <v>0</v>
      </c>
      <c r="AR166" s="3">
        <f>IF(Inputs!$B$27&lt;&gt;"Ready","PENDING INPUTS",IF(A166&lt;=Inputs!$B$6,ROUND(AQ166*Inputs!C18/12,2),0))</f>
        <v>0</v>
      </c>
      <c r="AS166" s="3">
        <f>IF(Inputs!$B$27&lt;&gt;"Ready","PENDING INPUTS",IF(AND(A166&lt;=Inputs!$B$6,AQ166&gt;0),Inputs!G18,0))</f>
        <v>0</v>
      </c>
      <c r="AT166" s="3">
        <f>IF(Inputs!$B$27&lt;&gt;"Ready","PENDING INPUTS",IF(A166&gt;Inputs!$B$6,0,MIN((AQ166+AR166+AS166),IF(Inputs!H18=1,Inputs!D18,MAX(Inputs!F18,ROUND(AQ166*Inputs!E18+AR166+AS166,2))))))</f>
        <v>0</v>
      </c>
      <c r="AU166">
        <f>IF(Inputs!$B$27&lt;&gt;"Ready","PENDING INPUTS",IF(AQ166&lt;=0,99,1+IF(AND(K166&gt;0,OR(Inputs!C14&gt;Inputs!C18,AND(Inputs!C14=Inputs!C18,0&lt;4))),1,0)+IF(AND(S166&gt;0,OR(Inputs!C15&gt;Inputs!C18,AND(Inputs!C15=Inputs!C18,1&lt;4))),1,0)+IF(AND(AA166&gt;0,OR(Inputs!C16&gt;Inputs!C18,AND(Inputs!C16=Inputs!C18,2&lt;4))),1,0)+IF(AND(AI166&gt;0,OR(Inputs!C17&gt;Inputs!C18,AND(Inputs!C17=Inputs!C18,3&lt;4))),1,0)+IF(AND(AY166&gt;0,OR(Inputs!C19&gt;Inputs!C18,AND(Inputs!C19=Inputs!C18,5&lt;4))),1,0)+IF(AND(BG166&gt;0,OR(Inputs!C20&gt;Inputs!C18,AND(Inputs!C20=Inputs!C18,6&lt;4))),1,0)+IF(AND(BO166&gt;0,OR(Inputs!C21&gt;Inputs!C18,AND(Inputs!C21=Inputs!C18,7&lt;4))),1,0)+IF(AND(BW166&gt;0,OR(Inputs!C22&gt;Inputs!C18,AND(Inputs!C22=Inputs!C18,8&lt;4))),1,0)+IF(AND(CE166&gt;0,OR(Inputs!C23&gt;Inputs!C18,AND(Inputs!C23=Inputs!C18,9&lt;4))),1,0)))</f>
        <v>99</v>
      </c>
      <c r="AV166" s="3">
        <f>IF(Inputs!$B$27&lt;&gt;"Ready","PENDING INPUTS",IF(A166&gt;Inputs!$B$6,0,MIN(MAX(0,(AQ166+AR166+AS166)-AT166),MAX(0,C166-D166-(IF(O166&lt;AU166,K166+L166+M166-N166,0)+IF(W166&lt;AU166,S166+T166+U166-V166,0)+IF(AE166&lt;AU166,AA166+AB166+AC166-AD166,0)+IF(AM166&lt;AU166,AI166+AJ166+AK166-AL166,0)+IF(AU166&lt;AU166,AQ166+AR166+AS166-AT166,0)+IF(BC166&lt;AU166,AY166+AZ166+BA166-BB166,0)+IF(BK166&lt;AU166,BG166+BH166+BI166-BJ166,0)+IF(BS166&lt;AU166,BO166+BP166+BQ166-BR166,0)+IF(CA166&lt;AU166,BW166+BX166+BY166-BZ166,0)+IF(CI166&lt;AU166,CE166+CF166+CG166-CH166,0))))))</f>
        <v>0</v>
      </c>
      <c r="AW166" s="3">
        <f>IF(Inputs!$B$27&lt;&gt;"Ready","PENDING INPUTS",MIN((AQ166+AR166+AS166),IF(D166&gt;C166,IF(D166=0,0,AT166*C166/D166),AT166+AV166)))</f>
        <v>0</v>
      </c>
      <c r="AX166" s="3">
        <f>IF(Inputs!$B$27&lt;&gt;"Ready","PENDING INPUTS",MAX(0,(AQ166+AR166+AS166)-AW166))</f>
        <v>0</v>
      </c>
      <c r="AY166" s="3">
        <f>IF(Inputs!$B$27&lt;&gt;"Ready","PENDING INPUTS",BF165)</f>
        <v>0</v>
      </c>
      <c r="AZ166" s="3">
        <f>IF(Inputs!$B$27&lt;&gt;"Ready","PENDING INPUTS",IF(A166&lt;=Inputs!$B$6,ROUND(AY166*Inputs!C19/12,2),0))</f>
        <v>0</v>
      </c>
      <c r="BA166" s="3">
        <f>IF(Inputs!$B$27&lt;&gt;"Ready","PENDING INPUTS",IF(AND(A166&lt;=Inputs!$B$6,AY166&gt;0),Inputs!G19,0))</f>
        <v>0</v>
      </c>
      <c r="BB166" s="3">
        <f>IF(Inputs!$B$27&lt;&gt;"Ready","PENDING INPUTS",IF(A166&gt;Inputs!$B$6,0,MIN((AY166+AZ166+BA166),IF(Inputs!H19=1,Inputs!D19,MAX(Inputs!F19,ROUND(AY166*Inputs!E19+AZ166+BA166,2))))))</f>
        <v>0</v>
      </c>
      <c r="BC166">
        <f>IF(Inputs!$B$27&lt;&gt;"Ready","PENDING INPUTS",IF(AY166&lt;=0,99,1+IF(AND(K166&gt;0,OR(Inputs!C14&gt;Inputs!C19,AND(Inputs!C14=Inputs!C19,0&lt;5))),1,0)+IF(AND(S166&gt;0,OR(Inputs!C15&gt;Inputs!C19,AND(Inputs!C15=Inputs!C19,1&lt;5))),1,0)+IF(AND(AA166&gt;0,OR(Inputs!C16&gt;Inputs!C19,AND(Inputs!C16=Inputs!C19,2&lt;5))),1,0)+IF(AND(AI166&gt;0,OR(Inputs!C17&gt;Inputs!C19,AND(Inputs!C17=Inputs!C19,3&lt;5))),1,0)+IF(AND(AQ166&gt;0,OR(Inputs!C18&gt;Inputs!C19,AND(Inputs!C18=Inputs!C19,4&lt;5))),1,0)+IF(AND(BG166&gt;0,OR(Inputs!C20&gt;Inputs!C19,AND(Inputs!C20=Inputs!C19,6&lt;5))),1,0)+IF(AND(BO166&gt;0,OR(Inputs!C21&gt;Inputs!C19,AND(Inputs!C21=Inputs!C19,7&lt;5))),1,0)+IF(AND(BW166&gt;0,OR(Inputs!C22&gt;Inputs!C19,AND(Inputs!C22=Inputs!C19,8&lt;5))),1,0)+IF(AND(CE166&gt;0,OR(Inputs!C23&gt;Inputs!C19,AND(Inputs!C23=Inputs!C19,9&lt;5))),1,0)))</f>
        <v>99</v>
      </c>
      <c r="BD166" s="3">
        <f>IF(Inputs!$B$27&lt;&gt;"Ready","PENDING INPUTS",IF(A166&gt;Inputs!$B$6,0,MIN(MAX(0,(AY166+AZ166+BA166)-BB166),MAX(0,C166-D166-(IF(O166&lt;BC166,K166+L166+M166-N166,0)+IF(W166&lt;BC166,S166+T166+U166-V166,0)+IF(AE166&lt;BC166,AA166+AB166+AC166-AD166,0)+IF(AM166&lt;BC166,AI166+AJ166+AK166-AL166,0)+IF(AU166&lt;BC166,AQ166+AR166+AS166-AT166,0)+IF(BC166&lt;BC166,AY166+AZ166+BA166-BB166,0)+IF(BK166&lt;BC166,BG166+BH166+BI166-BJ166,0)+IF(BS166&lt;BC166,BO166+BP166+BQ166-BR166,0)+IF(CA166&lt;BC166,BW166+BX166+BY166-BZ166,0)+IF(CI166&lt;BC166,CE166+CF166+CG166-CH166,0))))))</f>
        <v>0</v>
      </c>
      <c r="BE166" s="3">
        <f>IF(Inputs!$B$27&lt;&gt;"Ready","PENDING INPUTS",MIN((AY166+AZ166+BA166),IF(D166&gt;C166,IF(D166=0,0,BB166*C166/D166),BB166+BD166)))</f>
        <v>0</v>
      </c>
      <c r="BF166" s="3">
        <f>IF(Inputs!$B$27&lt;&gt;"Ready","PENDING INPUTS",MAX(0,(AY166+AZ166+BA166)-BE166))</f>
        <v>0</v>
      </c>
      <c r="BG166" s="3">
        <f>IF(Inputs!$B$27&lt;&gt;"Ready","PENDING INPUTS",BN165)</f>
        <v>0</v>
      </c>
      <c r="BH166" s="3">
        <f>IF(Inputs!$B$27&lt;&gt;"Ready","PENDING INPUTS",IF(A166&lt;=Inputs!$B$6,ROUND(BG166*Inputs!C20/12,2),0))</f>
        <v>0</v>
      </c>
      <c r="BI166" s="3">
        <f>IF(Inputs!$B$27&lt;&gt;"Ready","PENDING INPUTS",IF(AND(A166&lt;=Inputs!$B$6,BG166&gt;0),Inputs!G20,0))</f>
        <v>0</v>
      </c>
      <c r="BJ166" s="3">
        <f>IF(Inputs!$B$27&lt;&gt;"Ready","PENDING INPUTS",IF(A166&gt;Inputs!$B$6,0,MIN((BG166+BH166+BI166),IF(Inputs!H20=1,Inputs!D20,MAX(Inputs!F20,ROUND(BG166*Inputs!E20+BH166+BI166,2))))))</f>
        <v>0</v>
      </c>
      <c r="BK166">
        <f>IF(Inputs!$B$27&lt;&gt;"Ready","PENDING INPUTS",IF(BG166&lt;=0,99,1+IF(AND(K166&gt;0,OR(Inputs!C14&gt;Inputs!C20,AND(Inputs!C14=Inputs!C20,0&lt;6))),1,0)+IF(AND(S166&gt;0,OR(Inputs!C15&gt;Inputs!C20,AND(Inputs!C15=Inputs!C20,1&lt;6))),1,0)+IF(AND(AA166&gt;0,OR(Inputs!C16&gt;Inputs!C20,AND(Inputs!C16=Inputs!C20,2&lt;6))),1,0)+IF(AND(AI166&gt;0,OR(Inputs!C17&gt;Inputs!C20,AND(Inputs!C17=Inputs!C20,3&lt;6))),1,0)+IF(AND(AQ166&gt;0,OR(Inputs!C18&gt;Inputs!C20,AND(Inputs!C18=Inputs!C20,4&lt;6))),1,0)+IF(AND(AY166&gt;0,OR(Inputs!C19&gt;Inputs!C20,AND(Inputs!C19=Inputs!C20,5&lt;6))),1,0)+IF(AND(BO166&gt;0,OR(Inputs!C21&gt;Inputs!C20,AND(Inputs!C21=Inputs!C20,7&lt;6))),1,0)+IF(AND(BW166&gt;0,OR(Inputs!C22&gt;Inputs!C20,AND(Inputs!C22=Inputs!C20,8&lt;6))),1,0)+IF(AND(CE166&gt;0,OR(Inputs!C23&gt;Inputs!C20,AND(Inputs!C23=Inputs!C20,9&lt;6))),1,0)))</f>
        <v>99</v>
      </c>
      <c r="BL166" s="3">
        <f>IF(Inputs!$B$27&lt;&gt;"Ready","PENDING INPUTS",IF(A166&gt;Inputs!$B$6,0,MIN(MAX(0,(BG166+BH166+BI166)-BJ166),MAX(0,C166-D166-(IF(O166&lt;BK166,K166+L166+M166-N166,0)+IF(W166&lt;BK166,S166+T166+U166-V166,0)+IF(AE166&lt;BK166,AA166+AB166+AC166-AD166,0)+IF(AM166&lt;BK166,AI166+AJ166+AK166-AL166,0)+IF(AU166&lt;BK166,AQ166+AR166+AS166-AT166,0)+IF(BC166&lt;BK166,AY166+AZ166+BA166-BB166,0)+IF(BK166&lt;BK166,BG166+BH166+BI166-BJ166,0)+IF(BS166&lt;BK166,BO166+BP166+BQ166-BR166,0)+IF(CA166&lt;BK166,BW166+BX166+BY166-BZ166,0)+IF(CI166&lt;BK166,CE166+CF166+CG166-CH166,0))))))</f>
        <v>0</v>
      </c>
      <c r="BM166" s="3">
        <f>IF(Inputs!$B$27&lt;&gt;"Ready","PENDING INPUTS",MIN((BG166+BH166+BI166),IF(D166&gt;C166,IF(D166=0,0,BJ166*C166/D166),BJ166+BL166)))</f>
        <v>0</v>
      </c>
      <c r="BN166" s="3">
        <f>IF(Inputs!$B$27&lt;&gt;"Ready","PENDING INPUTS",MAX(0,(BG166+BH166+BI166)-BM166))</f>
        <v>0</v>
      </c>
      <c r="BO166" s="3">
        <f>IF(Inputs!$B$27&lt;&gt;"Ready","PENDING INPUTS",BV165)</f>
        <v>0</v>
      </c>
      <c r="BP166" s="3">
        <f>IF(Inputs!$B$27&lt;&gt;"Ready","PENDING INPUTS",IF(A166&lt;=Inputs!$B$6,ROUND(BO166*Inputs!C21/12,2),0))</f>
        <v>0</v>
      </c>
      <c r="BQ166" s="3">
        <f>IF(Inputs!$B$27&lt;&gt;"Ready","PENDING INPUTS",IF(AND(A166&lt;=Inputs!$B$6,BO166&gt;0),Inputs!G21,0))</f>
        <v>0</v>
      </c>
      <c r="BR166" s="3">
        <f>IF(Inputs!$B$27&lt;&gt;"Ready","PENDING INPUTS",IF(A166&gt;Inputs!$B$6,0,MIN((BO166+BP166+BQ166),IF(Inputs!H21=1,Inputs!D21,MAX(Inputs!F21,ROUND(BO166*Inputs!E21+BP166+BQ166,2))))))</f>
        <v>0</v>
      </c>
      <c r="BS166">
        <f>IF(Inputs!$B$27&lt;&gt;"Ready","PENDING INPUTS",IF(BO166&lt;=0,99,1+IF(AND(K166&gt;0,OR(Inputs!C14&gt;Inputs!C21,AND(Inputs!C14=Inputs!C21,0&lt;7))),1,0)+IF(AND(S166&gt;0,OR(Inputs!C15&gt;Inputs!C21,AND(Inputs!C15=Inputs!C21,1&lt;7))),1,0)+IF(AND(AA166&gt;0,OR(Inputs!C16&gt;Inputs!C21,AND(Inputs!C16=Inputs!C21,2&lt;7))),1,0)+IF(AND(AI166&gt;0,OR(Inputs!C17&gt;Inputs!C21,AND(Inputs!C17=Inputs!C21,3&lt;7))),1,0)+IF(AND(AQ166&gt;0,OR(Inputs!C18&gt;Inputs!C21,AND(Inputs!C18=Inputs!C21,4&lt;7))),1,0)+IF(AND(AY166&gt;0,OR(Inputs!C19&gt;Inputs!C21,AND(Inputs!C19=Inputs!C21,5&lt;7))),1,0)+IF(AND(BG166&gt;0,OR(Inputs!C20&gt;Inputs!C21,AND(Inputs!C20=Inputs!C21,6&lt;7))),1,0)+IF(AND(BW166&gt;0,OR(Inputs!C22&gt;Inputs!C21,AND(Inputs!C22=Inputs!C21,8&lt;7))),1,0)+IF(AND(CE166&gt;0,OR(Inputs!C23&gt;Inputs!C21,AND(Inputs!C23=Inputs!C21,9&lt;7))),1,0)))</f>
        <v>99</v>
      </c>
      <c r="BT166" s="3">
        <f>IF(Inputs!$B$27&lt;&gt;"Ready","PENDING INPUTS",IF(A166&gt;Inputs!$B$6,0,MIN(MAX(0,(BO166+BP166+BQ166)-BR166),MAX(0,C166-D166-(IF(O166&lt;BS166,K166+L166+M166-N166,0)+IF(W166&lt;BS166,S166+T166+U166-V166,0)+IF(AE166&lt;BS166,AA166+AB166+AC166-AD166,0)+IF(AM166&lt;BS166,AI166+AJ166+AK166-AL166,0)+IF(AU166&lt;BS166,AQ166+AR166+AS166-AT166,0)+IF(BC166&lt;BS166,AY166+AZ166+BA166-BB166,0)+IF(BK166&lt;BS166,BG166+BH166+BI166-BJ166,0)+IF(BS166&lt;BS166,BO166+BP166+BQ166-BR166,0)+IF(CA166&lt;BS166,BW166+BX166+BY166-BZ166,0)+IF(CI166&lt;BS166,CE166+CF166+CG166-CH166,0))))))</f>
        <v>0</v>
      </c>
      <c r="BU166" s="3">
        <f>IF(Inputs!$B$27&lt;&gt;"Ready","PENDING INPUTS",MIN((BO166+BP166+BQ166),IF(D166&gt;C166,IF(D166=0,0,BR166*C166/D166),BR166+BT166)))</f>
        <v>0</v>
      </c>
      <c r="BV166" s="3">
        <f>IF(Inputs!$B$27&lt;&gt;"Ready","PENDING INPUTS",MAX(0,(BO166+BP166+BQ166)-BU166))</f>
        <v>0</v>
      </c>
      <c r="BW166" s="3">
        <f>IF(Inputs!$B$27&lt;&gt;"Ready","PENDING INPUTS",CD165)</f>
        <v>0</v>
      </c>
      <c r="BX166" s="3">
        <f>IF(Inputs!$B$27&lt;&gt;"Ready","PENDING INPUTS",IF(A166&lt;=Inputs!$B$6,ROUND(BW166*Inputs!C22/12,2),0))</f>
        <v>0</v>
      </c>
      <c r="BY166" s="3">
        <f>IF(Inputs!$B$27&lt;&gt;"Ready","PENDING INPUTS",IF(AND(A166&lt;=Inputs!$B$6,BW166&gt;0),Inputs!G22,0))</f>
        <v>0</v>
      </c>
      <c r="BZ166" s="3">
        <f>IF(Inputs!$B$27&lt;&gt;"Ready","PENDING INPUTS",IF(A166&gt;Inputs!$B$6,0,MIN((BW166+BX166+BY166),IF(Inputs!H22=1,Inputs!D22,MAX(Inputs!F22,ROUND(BW166*Inputs!E22+BX166+BY166,2))))))</f>
        <v>0</v>
      </c>
      <c r="CA166">
        <f>IF(Inputs!$B$27&lt;&gt;"Ready","PENDING INPUTS",IF(BW166&lt;=0,99,1+IF(AND(K166&gt;0,OR(Inputs!C14&gt;Inputs!C22,AND(Inputs!C14=Inputs!C22,0&lt;8))),1,0)+IF(AND(S166&gt;0,OR(Inputs!C15&gt;Inputs!C22,AND(Inputs!C15=Inputs!C22,1&lt;8))),1,0)+IF(AND(AA166&gt;0,OR(Inputs!C16&gt;Inputs!C22,AND(Inputs!C16=Inputs!C22,2&lt;8))),1,0)+IF(AND(AI166&gt;0,OR(Inputs!C17&gt;Inputs!C22,AND(Inputs!C17=Inputs!C22,3&lt;8))),1,0)+IF(AND(AQ166&gt;0,OR(Inputs!C18&gt;Inputs!C22,AND(Inputs!C18=Inputs!C22,4&lt;8))),1,0)+IF(AND(AY166&gt;0,OR(Inputs!C19&gt;Inputs!C22,AND(Inputs!C19=Inputs!C22,5&lt;8))),1,0)+IF(AND(BG166&gt;0,OR(Inputs!C20&gt;Inputs!C22,AND(Inputs!C20=Inputs!C22,6&lt;8))),1,0)+IF(AND(BO166&gt;0,OR(Inputs!C21&gt;Inputs!C22,AND(Inputs!C21=Inputs!C22,7&lt;8))),1,0)+IF(AND(CE166&gt;0,OR(Inputs!C23&gt;Inputs!C22,AND(Inputs!C23=Inputs!C22,9&lt;8))),1,0)))</f>
        <v>99</v>
      </c>
      <c r="CB166" s="3">
        <f>IF(Inputs!$B$27&lt;&gt;"Ready","PENDING INPUTS",IF(A166&gt;Inputs!$B$6,0,MIN(MAX(0,(BW166+BX166+BY166)-BZ166),MAX(0,C166-D166-(IF(O166&lt;CA166,K166+L166+M166-N166,0)+IF(W166&lt;CA166,S166+T166+U166-V166,0)+IF(AE166&lt;CA166,AA166+AB166+AC166-AD166,0)+IF(AM166&lt;CA166,AI166+AJ166+AK166-AL166,0)+IF(AU166&lt;CA166,AQ166+AR166+AS166-AT166,0)+IF(BC166&lt;CA166,AY166+AZ166+BA166-BB166,0)+IF(BK166&lt;CA166,BG166+BH166+BI166-BJ166,0)+IF(BS166&lt;CA166,BO166+BP166+BQ166-BR166,0)+IF(CA166&lt;CA166,BW166+BX166+BY166-BZ166,0)+IF(CI166&lt;CA166,CE166+CF166+CG166-CH166,0))))))</f>
        <v>0</v>
      </c>
      <c r="CC166" s="3">
        <f>IF(Inputs!$B$27&lt;&gt;"Ready","PENDING INPUTS",MIN((BW166+BX166+BY166),IF(D166&gt;C166,IF(D166=0,0,BZ166*C166/D166),BZ166+CB166)))</f>
        <v>0</v>
      </c>
      <c r="CD166" s="3">
        <f>IF(Inputs!$B$27&lt;&gt;"Ready","PENDING INPUTS",MAX(0,(BW166+BX166+BY166)-CC166))</f>
        <v>0</v>
      </c>
      <c r="CE166" s="3">
        <f>IF(Inputs!$B$27&lt;&gt;"Ready","PENDING INPUTS",CL165)</f>
        <v>0</v>
      </c>
      <c r="CF166" s="3">
        <f>IF(Inputs!$B$27&lt;&gt;"Ready","PENDING INPUTS",IF(A166&lt;=Inputs!$B$6,ROUND(CE166*Inputs!C23/12,2),0))</f>
        <v>0</v>
      </c>
      <c r="CG166" s="3">
        <f>IF(Inputs!$B$27&lt;&gt;"Ready","PENDING INPUTS",IF(AND(A166&lt;=Inputs!$B$6,CE166&gt;0),Inputs!G23,0))</f>
        <v>0</v>
      </c>
      <c r="CH166" s="3">
        <f>IF(Inputs!$B$27&lt;&gt;"Ready","PENDING INPUTS",IF(A166&gt;Inputs!$B$6,0,MIN((CE166+CF166+CG166),IF(Inputs!H23=1,Inputs!D23,MAX(Inputs!F23,ROUND(CE166*Inputs!E23+CF166+CG166,2))))))</f>
        <v>0</v>
      </c>
      <c r="CI166">
        <f>IF(Inputs!$B$27&lt;&gt;"Ready","PENDING INPUTS",IF(CE166&lt;=0,99,1+IF(AND(K166&gt;0,OR(Inputs!C14&gt;Inputs!C23,AND(Inputs!C14=Inputs!C23,0&lt;9))),1,0)+IF(AND(S166&gt;0,OR(Inputs!C15&gt;Inputs!C23,AND(Inputs!C15=Inputs!C23,1&lt;9))),1,0)+IF(AND(AA166&gt;0,OR(Inputs!C16&gt;Inputs!C23,AND(Inputs!C16=Inputs!C23,2&lt;9))),1,0)+IF(AND(AI166&gt;0,OR(Inputs!C17&gt;Inputs!C23,AND(Inputs!C17=Inputs!C23,3&lt;9))),1,0)+IF(AND(AQ166&gt;0,OR(Inputs!C18&gt;Inputs!C23,AND(Inputs!C18=Inputs!C23,4&lt;9))),1,0)+IF(AND(AY166&gt;0,OR(Inputs!C19&gt;Inputs!C23,AND(Inputs!C19=Inputs!C23,5&lt;9))),1,0)+IF(AND(BG166&gt;0,OR(Inputs!C20&gt;Inputs!C23,AND(Inputs!C20=Inputs!C23,6&lt;9))),1,0)+IF(AND(BO166&gt;0,OR(Inputs!C21&gt;Inputs!C23,AND(Inputs!C21=Inputs!C23,7&lt;9))),1,0)+IF(AND(BW166&gt;0,OR(Inputs!C22&gt;Inputs!C23,AND(Inputs!C22=Inputs!C23,8&lt;9))),1,0)))</f>
        <v>99</v>
      </c>
      <c r="CJ166" s="3">
        <f>IF(Inputs!$B$27&lt;&gt;"Ready","PENDING INPUTS",IF(A166&gt;Inputs!$B$6,0,MIN(MAX(0,(CE166+CF166+CG166)-CH166),MAX(0,C166-D166-(IF(O166&lt;CI166,K166+L166+M166-N166,0)+IF(W166&lt;CI166,S166+T166+U166-V166,0)+IF(AE166&lt;CI166,AA166+AB166+AC166-AD166,0)+IF(AM166&lt;CI166,AI166+AJ166+AK166-AL166,0)+IF(AU166&lt;CI166,AQ166+AR166+AS166-AT166,0)+IF(BC166&lt;CI166,AY166+AZ166+BA166-BB166,0)+IF(BK166&lt;CI166,BG166+BH166+BI166-BJ166,0)+IF(BS166&lt;CI166,BO166+BP166+BQ166-BR166,0)+IF(CA166&lt;CI166,BW166+BX166+BY166-BZ166,0)+IF(CI166&lt;CI166,CE166+CF166+CG166-CH166,0))))))</f>
        <v>0</v>
      </c>
      <c r="CK166" s="3">
        <f>IF(Inputs!$B$27&lt;&gt;"Ready","PENDING INPUTS",MIN((CE166+CF166+CG166),IF(D166&gt;C166,IF(D166=0,0,CH166*C166/D166),CH166+CJ166)))</f>
        <v>0</v>
      </c>
      <c r="CL166" s="3">
        <f>IF(Inputs!$B$27&lt;&gt;"Ready","PENDING INPUTS",MAX(0,(CE166+CF166+CG166)-CK166))</f>
        <v>0</v>
      </c>
    </row>
    <row r="167" spans="1:90" ht="27.95" customHeight="1" x14ac:dyDescent="0.25">
      <c r="A167">
        <v>163</v>
      </c>
      <c r="B167" s="13">
        <f>IF(Inputs!$B$27&lt;&gt;"Ready","PENDING INPUTS",EDATE(Inputs!$B$5,A167-1))</f>
        <v>51227</v>
      </c>
      <c r="C167" s="3">
        <f>IF(Inputs!$B$27&lt;&gt;"Ready","PENDING INPUTS",IF(A167&lt;=Inputs!$B$6,MAX(0,Inputs!$B$4+IF(A167=Inputs!$B$7,Inputs!$B$8,0)+IF(A167=Inputs!$B$9,Inputs!$B$10,0)),0))</f>
        <v>0</v>
      </c>
      <c r="D167" s="3">
        <f>IF(Inputs!$B$27&lt;&gt;"Ready","PENDING INPUTS",SUM(N167,V167,AD167,AL167,AT167,BB167,BJ167,BR167,BZ167,CH167))</f>
        <v>0</v>
      </c>
      <c r="E167" s="3">
        <f>IF(Inputs!$B$27&lt;&gt;"Ready","PENDING INPUTS",MAX(0,D167-C167))</f>
        <v>0</v>
      </c>
      <c r="F167" s="3">
        <f>IF(Inputs!$B$27&lt;&gt;"Ready","PENDING INPUTS",SUM(Q167,Y167,AG167,AO167,AW167,BE167,BM167,BU167,CC167,CK167))</f>
        <v>0</v>
      </c>
      <c r="G167" s="3">
        <f>IF(Inputs!$B$27&lt;&gt;"Ready","PENDING INPUTS",SUM(L167,T167,AB167,AJ167,AR167,AZ167,BH167,BP167,BX167,CF167))</f>
        <v>0</v>
      </c>
      <c r="H167" s="3">
        <f>IF(Inputs!$B$27&lt;&gt;"Ready","PENDING INPUTS",SUM(M167,U167,AC167,AK167,AS167,BA167,BI167,BQ167,BY167,CG167))</f>
        <v>0</v>
      </c>
      <c r="I167" s="3">
        <f>IF(Inputs!$B$27&lt;&gt;"Ready","PENDING INPUTS",SUM(R167,Z167,AH167,AP167,AX167,BF167,BN167,BV167,CD167,CL167))</f>
        <v>0</v>
      </c>
      <c r="J167" t="str">
        <f>IF(Inputs!$B$27&lt;&gt;"Ready","PENDING INPUTS",IF(A167&gt;Inputs!$B$6,"Beyond horizon",IF(E167&gt;0.005,"MINIMUM SHORTFALL",IF(I167&lt;0.005,"Paid off","In progress"))))</f>
        <v>Beyond horizon</v>
      </c>
      <c r="K167" s="3">
        <f>IF(Inputs!$B$27&lt;&gt;"Ready","PENDING INPUTS",R166)</f>
        <v>0</v>
      </c>
      <c r="L167" s="3">
        <f>IF(Inputs!$B$27&lt;&gt;"Ready","PENDING INPUTS",IF(A167&lt;=Inputs!$B$6,ROUND(K167*Inputs!C14/12,2),0))</f>
        <v>0</v>
      </c>
      <c r="M167" s="3">
        <f>IF(Inputs!$B$27&lt;&gt;"Ready","PENDING INPUTS",IF(AND(A167&lt;=Inputs!$B$6,K167&gt;0),Inputs!G14,0))</f>
        <v>0</v>
      </c>
      <c r="N167" s="3">
        <f>IF(Inputs!$B$27&lt;&gt;"Ready","PENDING INPUTS",IF(A167&gt;Inputs!$B$6,0,MIN((K167+L167+M167),IF(Inputs!H14=1,Inputs!D14,MAX(Inputs!F14,ROUND(K167*Inputs!E14+L167+M167,2))))))</f>
        <v>0</v>
      </c>
      <c r="O167">
        <f>IF(Inputs!$B$27&lt;&gt;"Ready","PENDING INPUTS",IF(K167&lt;=0,99,1+IF(AND(S167&gt;0,OR(Inputs!C15&gt;Inputs!C14,AND(Inputs!C15=Inputs!C14,1&lt;0))),1,0)+IF(AND(AA167&gt;0,OR(Inputs!C16&gt;Inputs!C14,AND(Inputs!C16=Inputs!C14,2&lt;0))),1,0)+IF(AND(AI167&gt;0,OR(Inputs!C17&gt;Inputs!C14,AND(Inputs!C17=Inputs!C14,3&lt;0))),1,0)+IF(AND(AQ167&gt;0,OR(Inputs!C18&gt;Inputs!C14,AND(Inputs!C18=Inputs!C14,4&lt;0))),1,0)+IF(AND(AY167&gt;0,OR(Inputs!C19&gt;Inputs!C14,AND(Inputs!C19=Inputs!C14,5&lt;0))),1,0)+IF(AND(BG167&gt;0,OR(Inputs!C20&gt;Inputs!C14,AND(Inputs!C20=Inputs!C14,6&lt;0))),1,0)+IF(AND(BO167&gt;0,OR(Inputs!C21&gt;Inputs!C14,AND(Inputs!C21=Inputs!C14,7&lt;0))),1,0)+IF(AND(BW167&gt;0,OR(Inputs!C22&gt;Inputs!C14,AND(Inputs!C22=Inputs!C14,8&lt;0))),1,0)+IF(AND(CE167&gt;0,OR(Inputs!C23&gt;Inputs!C14,AND(Inputs!C23=Inputs!C14,9&lt;0))),1,0)))</f>
        <v>99</v>
      </c>
      <c r="P167" s="3">
        <f>IF(Inputs!$B$27&lt;&gt;"Ready","PENDING INPUTS",IF(A167&gt;Inputs!$B$6,0,MIN(MAX(0,(K167+L167+M167)-N167),MAX(0,C167-D167-(IF(O167&lt;O167,K167+L167+M167-N167,0)+IF(W167&lt;O167,S167+T167+U167-V167,0)+IF(AE167&lt;O167,AA167+AB167+AC167-AD167,0)+IF(AM167&lt;O167,AI167+AJ167+AK167-AL167,0)+IF(AU167&lt;O167,AQ167+AR167+AS167-AT167,0)+IF(BC167&lt;O167,AY167+AZ167+BA167-BB167,0)+IF(BK167&lt;O167,BG167+BH167+BI167-BJ167,0)+IF(BS167&lt;O167,BO167+BP167+BQ167-BR167,0)+IF(CA167&lt;O167,BW167+BX167+BY167-BZ167,0)+IF(CI167&lt;O167,CE167+CF167+CG167-CH167,0))))))</f>
        <v>0</v>
      </c>
      <c r="Q167" s="3">
        <f>IF(Inputs!$B$27&lt;&gt;"Ready","PENDING INPUTS",MIN((K167+L167+M167),IF(D167&gt;C167,IF(D167=0,0,N167*C167/D167),N167+P167)))</f>
        <v>0</v>
      </c>
      <c r="R167" s="3">
        <f>IF(Inputs!$B$27&lt;&gt;"Ready","PENDING INPUTS",MAX(0,(K167+L167+M167)-Q167))</f>
        <v>0</v>
      </c>
      <c r="S167" s="3">
        <f>IF(Inputs!$B$27&lt;&gt;"Ready","PENDING INPUTS",Z166)</f>
        <v>0</v>
      </c>
      <c r="T167" s="3">
        <f>IF(Inputs!$B$27&lt;&gt;"Ready","PENDING INPUTS",IF(A167&lt;=Inputs!$B$6,ROUND(S167*Inputs!C15/12,2),0))</f>
        <v>0</v>
      </c>
      <c r="U167" s="3">
        <f>IF(Inputs!$B$27&lt;&gt;"Ready","PENDING INPUTS",IF(AND(A167&lt;=Inputs!$B$6,S167&gt;0),Inputs!G15,0))</f>
        <v>0</v>
      </c>
      <c r="V167" s="3">
        <f>IF(Inputs!$B$27&lt;&gt;"Ready","PENDING INPUTS",IF(A167&gt;Inputs!$B$6,0,MIN((S167+T167+U167),IF(Inputs!H15=1,Inputs!D15,MAX(Inputs!F15,ROUND(S167*Inputs!E15+T167+U167,2))))))</f>
        <v>0</v>
      </c>
      <c r="W167">
        <f>IF(Inputs!$B$27&lt;&gt;"Ready","PENDING INPUTS",IF(S167&lt;=0,99,1+IF(AND(K167&gt;0,OR(Inputs!C14&gt;Inputs!C15,AND(Inputs!C14=Inputs!C15,0&lt;1))),1,0)+IF(AND(AA167&gt;0,OR(Inputs!C16&gt;Inputs!C15,AND(Inputs!C16=Inputs!C15,2&lt;1))),1,0)+IF(AND(AI167&gt;0,OR(Inputs!C17&gt;Inputs!C15,AND(Inputs!C17=Inputs!C15,3&lt;1))),1,0)+IF(AND(AQ167&gt;0,OR(Inputs!C18&gt;Inputs!C15,AND(Inputs!C18=Inputs!C15,4&lt;1))),1,0)+IF(AND(AY167&gt;0,OR(Inputs!C19&gt;Inputs!C15,AND(Inputs!C19=Inputs!C15,5&lt;1))),1,0)+IF(AND(BG167&gt;0,OR(Inputs!C20&gt;Inputs!C15,AND(Inputs!C20=Inputs!C15,6&lt;1))),1,0)+IF(AND(BO167&gt;0,OR(Inputs!C21&gt;Inputs!C15,AND(Inputs!C21=Inputs!C15,7&lt;1))),1,0)+IF(AND(BW167&gt;0,OR(Inputs!C22&gt;Inputs!C15,AND(Inputs!C22=Inputs!C15,8&lt;1))),1,0)+IF(AND(CE167&gt;0,OR(Inputs!C23&gt;Inputs!C15,AND(Inputs!C23=Inputs!C15,9&lt;1))),1,0)))</f>
        <v>99</v>
      </c>
      <c r="X167" s="3">
        <f>IF(Inputs!$B$27&lt;&gt;"Ready","PENDING INPUTS",IF(A167&gt;Inputs!$B$6,0,MIN(MAX(0,(S167+T167+U167)-V167),MAX(0,C167-D167-(IF(O167&lt;W167,K167+L167+M167-N167,0)+IF(W167&lt;W167,S167+T167+U167-V167,0)+IF(AE167&lt;W167,AA167+AB167+AC167-AD167,0)+IF(AM167&lt;W167,AI167+AJ167+AK167-AL167,0)+IF(AU167&lt;W167,AQ167+AR167+AS167-AT167,0)+IF(BC167&lt;W167,AY167+AZ167+BA167-BB167,0)+IF(BK167&lt;W167,BG167+BH167+BI167-BJ167,0)+IF(BS167&lt;W167,BO167+BP167+BQ167-BR167,0)+IF(CA167&lt;W167,BW167+BX167+BY167-BZ167,0)+IF(CI167&lt;W167,CE167+CF167+CG167-CH167,0))))))</f>
        <v>0</v>
      </c>
      <c r="Y167" s="3">
        <f>IF(Inputs!$B$27&lt;&gt;"Ready","PENDING INPUTS",MIN((S167+T167+U167),IF(D167&gt;C167,IF(D167=0,0,V167*C167/D167),V167+X167)))</f>
        <v>0</v>
      </c>
      <c r="Z167" s="3">
        <f>IF(Inputs!$B$27&lt;&gt;"Ready","PENDING INPUTS",MAX(0,(S167+T167+U167)-Y167))</f>
        <v>0</v>
      </c>
      <c r="AA167" s="3">
        <f>IF(Inputs!$B$27&lt;&gt;"Ready","PENDING INPUTS",AH166)</f>
        <v>0</v>
      </c>
      <c r="AB167" s="3">
        <f>IF(Inputs!$B$27&lt;&gt;"Ready","PENDING INPUTS",IF(A167&lt;=Inputs!$B$6,ROUND(AA167*Inputs!C16/12,2),0))</f>
        <v>0</v>
      </c>
      <c r="AC167" s="3">
        <f>IF(Inputs!$B$27&lt;&gt;"Ready","PENDING INPUTS",IF(AND(A167&lt;=Inputs!$B$6,AA167&gt;0),Inputs!G16,0))</f>
        <v>0</v>
      </c>
      <c r="AD167" s="3">
        <f>IF(Inputs!$B$27&lt;&gt;"Ready","PENDING INPUTS",IF(A167&gt;Inputs!$B$6,0,MIN((AA167+AB167+AC167),IF(Inputs!H16=1,Inputs!D16,MAX(Inputs!F16,ROUND(AA167*Inputs!E16+AB167+AC167,2))))))</f>
        <v>0</v>
      </c>
      <c r="AE167">
        <f>IF(Inputs!$B$27&lt;&gt;"Ready","PENDING INPUTS",IF(AA167&lt;=0,99,1+IF(AND(K167&gt;0,OR(Inputs!C14&gt;Inputs!C16,AND(Inputs!C14=Inputs!C16,0&lt;2))),1,0)+IF(AND(S167&gt;0,OR(Inputs!C15&gt;Inputs!C16,AND(Inputs!C15=Inputs!C16,1&lt;2))),1,0)+IF(AND(AI167&gt;0,OR(Inputs!C17&gt;Inputs!C16,AND(Inputs!C17=Inputs!C16,3&lt;2))),1,0)+IF(AND(AQ167&gt;0,OR(Inputs!C18&gt;Inputs!C16,AND(Inputs!C18=Inputs!C16,4&lt;2))),1,0)+IF(AND(AY167&gt;0,OR(Inputs!C19&gt;Inputs!C16,AND(Inputs!C19=Inputs!C16,5&lt;2))),1,0)+IF(AND(BG167&gt;0,OR(Inputs!C20&gt;Inputs!C16,AND(Inputs!C20=Inputs!C16,6&lt;2))),1,0)+IF(AND(BO167&gt;0,OR(Inputs!C21&gt;Inputs!C16,AND(Inputs!C21=Inputs!C16,7&lt;2))),1,0)+IF(AND(BW167&gt;0,OR(Inputs!C22&gt;Inputs!C16,AND(Inputs!C22=Inputs!C16,8&lt;2))),1,0)+IF(AND(CE167&gt;0,OR(Inputs!C23&gt;Inputs!C16,AND(Inputs!C23=Inputs!C16,9&lt;2))),1,0)))</f>
        <v>99</v>
      </c>
      <c r="AF167" s="3">
        <f>IF(Inputs!$B$27&lt;&gt;"Ready","PENDING INPUTS",IF(A167&gt;Inputs!$B$6,0,MIN(MAX(0,(AA167+AB167+AC167)-AD167),MAX(0,C167-D167-(IF(O167&lt;AE167,K167+L167+M167-N167,0)+IF(W167&lt;AE167,S167+T167+U167-V167,0)+IF(AE167&lt;AE167,AA167+AB167+AC167-AD167,0)+IF(AM167&lt;AE167,AI167+AJ167+AK167-AL167,0)+IF(AU167&lt;AE167,AQ167+AR167+AS167-AT167,0)+IF(BC167&lt;AE167,AY167+AZ167+BA167-BB167,0)+IF(BK167&lt;AE167,BG167+BH167+BI167-BJ167,0)+IF(BS167&lt;AE167,BO167+BP167+BQ167-BR167,0)+IF(CA167&lt;AE167,BW167+BX167+BY167-BZ167,0)+IF(CI167&lt;AE167,CE167+CF167+CG167-CH167,0))))))</f>
        <v>0</v>
      </c>
      <c r="AG167" s="3">
        <f>IF(Inputs!$B$27&lt;&gt;"Ready","PENDING INPUTS",MIN((AA167+AB167+AC167),IF(D167&gt;C167,IF(D167=0,0,AD167*C167/D167),AD167+AF167)))</f>
        <v>0</v>
      </c>
      <c r="AH167" s="3">
        <f>IF(Inputs!$B$27&lt;&gt;"Ready","PENDING INPUTS",MAX(0,(AA167+AB167+AC167)-AG167))</f>
        <v>0</v>
      </c>
      <c r="AI167" s="3">
        <f>IF(Inputs!$B$27&lt;&gt;"Ready","PENDING INPUTS",AP166)</f>
        <v>0</v>
      </c>
      <c r="AJ167" s="3">
        <f>IF(Inputs!$B$27&lt;&gt;"Ready","PENDING INPUTS",IF(A167&lt;=Inputs!$B$6,ROUND(AI167*Inputs!C17/12,2),0))</f>
        <v>0</v>
      </c>
      <c r="AK167" s="3">
        <f>IF(Inputs!$B$27&lt;&gt;"Ready","PENDING INPUTS",IF(AND(A167&lt;=Inputs!$B$6,AI167&gt;0),Inputs!G17,0))</f>
        <v>0</v>
      </c>
      <c r="AL167" s="3">
        <f>IF(Inputs!$B$27&lt;&gt;"Ready","PENDING INPUTS",IF(A167&gt;Inputs!$B$6,0,MIN((AI167+AJ167+AK167),IF(Inputs!H17=1,Inputs!D17,MAX(Inputs!F17,ROUND(AI167*Inputs!E17+AJ167+AK167,2))))))</f>
        <v>0</v>
      </c>
      <c r="AM167">
        <f>IF(Inputs!$B$27&lt;&gt;"Ready","PENDING INPUTS",IF(AI167&lt;=0,99,1+IF(AND(K167&gt;0,OR(Inputs!C14&gt;Inputs!C17,AND(Inputs!C14=Inputs!C17,0&lt;3))),1,0)+IF(AND(S167&gt;0,OR(Inputs!C15&gt;Inputs!C17,AND(Inputs!C15=Inputs!C17,1&lt;3))),1,0)+IF(AND(AA167&gt;0,OR(Inputs!C16&gt;Inputs!C17,AND(Inputs!C16=Inputs!C17,2&lt;3))),1,0)+IF(AND(AQ167&gt;0,OR(Inputs!C18&gt;Inputs!C17,AND(Inputs!C18=Inputs!C17,4&lt;3))),1,0)+IF(AND(AY167&gt;0,OR(Inputs!C19&gt;Inputs!C17,AND(Inputs!C19=Inputs!C17,5&lt;3))),1,0)+IF(AND(BG167&gt;0,OR(Inputs!C20&gt;Inputs!C17,AND(Inputs!C20=Inputs!C17,6&lt;3))),1,0)+IF(AND(BO167&gt;0,OR(Inputs!C21&gt;Inputs!C17,AND(Inputs!C21=Inputs!C17,7&lt;3))),1,0)+IF(AND(BW167&gt;0,OR(Inputs!C22&gt;Inputs!C17,AND(Inputs!C22=Inputs!C17,8&lt;3))),1,0)+IF(AND(CE167&gt;0,OR(Inputs!C23&gt;Inputs!C17,AND(Inputs!C23=Inputs!C17,9&lt;3))),1,0)))</f>
        <v>99</v>
      </c>
      <c r="AN167" s="3">
        <f>IF(Inputs!$B$27&lt;&gt;"Ready","PENDING INPUTS",IF(A167&gt;Inputs!$B$6,0,MIN(MAX(0,(AI167+AJ167+AK167)-AL167),MAX(0,C167-D167-(IF(O167&lt;AM167,K167+L167+M167-N167,0)+IF(W167&lt;AM167,S167+T167+U167-V167,0)+IF(AE167&lt;AM167,AA167+AB167+AC167-AD167,0)+IF(AM167&lt;AM167,AI167+AJ167+AK167-AL167,0)+IF(AU167&lt;AM167,AQ167+AR167+AS167-AT167,0)+IF(BC167&lt;AM167,AY167+AZ167+BA167-BB167,0)+IF(BK167&lt;AM167,BG167+BH167+BI167-BJ167,0)+IF(BS167&lt;AM167,BO167+BP167+BQ167-BR167,0)+IF(CA167&lt;AM167,BW167+BX167+BY167-BZ167,0)+IF(CI167&lt;AM167,CE167+CF167+CG167-CH167,0))))))</f>
        <v>0</v>
      </c>
      <c r="AO167" s="3">
        <f>IF(Inputs!$B$27&lt;&gt;"Ready","PENDING INPUTS",MIN((AI167+AJ167+AK167),IF(D167&gt;C167,IF(D167=0,0,AL167*C167/D167),AL167+AN167)))</f>
        <v>0</v>
      </c>
      <c r="AP167" s="3">
        <f>IF(Inputs!$B$27&lt;&gt;"Ready","PENDING INPUTS",MAX(0,(AI167+AJ167+AK167)-AO167))</f>
        <v>0</v>
      </c>
      <c r="AQ167" s="3">
        <f>IF(Inputs!$B$27&lt;&gt;"Ready","PENDING INPUTS",AX166)</f>
        <v>0</v>
      </c>
      <c r="AR167" s="3">
        <f>IF(Inputs!$B$27&lt;&gt;"Ready","PENDING INPUTS",IF(A167&lt;=Inputs!$B$6,ROUND(AQ167*Inputs!C18/12,2),0))</f>
        <v>0</v>
      </c>
      <c r="AS167" s="3">
        <f>IF(Inputs!$B$27&lt;&gt;"Ready","PENDING INPUTS",IF(AND(A167&lt;=Inputs!$B$6,AQ167&gt;0),Inputs!G18,0))</f>
        <v>0</v>
      </c>
      <c r="AT167" s="3">
        <f>IF(Inputs!$B$27&lt;&gt;"Ready","PENDING INPUTS",IF(A167&gt;Inputs!$B$6,0,MIN((AQ167+AR167+AS167),IF(Inputs!H18=1,Inputs!D18,MAX(Inputs!F18,ROUND(AQ167*Inputs!E18+AR167+AS167,2))))))</f>
        <v>0</v>
      </c>
      <c r="AU167">
        <f>IF(Inputs!$B$27&lt;&gt;"Ready","PENDING INPUTS",IF(AQ167&lt;=0,99,1+IF(AND(K167&gt;0,OR(Inputs!C14&gt;Inputs!C18,AND(Inputs!C14=Inputs!C18,0&lt;4))),1,0)+IF(AND(S167&gt;0,OR(Inputs!C15&gt;Inputs!C18,AND(Inputs!C15=Inputs!C18,1&lt;4))),1,0)+IF(AND(AA167&gt;0,OR(Inputs!C16&gt;Inputs!C18,AND(Inputs!C16=Inputs!C18,2&lt;4))),1,0)+IF(AND(AI167&gt;0,OR(Inputs!C17&gt;Inputs!C18,AND(Inputs!C17=Inputs!C18,3&lt;4))),1,0)+IF(AND(AY167&gt;0,OR(Inputs!C19&gt;Inputs!C18,AND(Inputs!C19=Inputs!C18,5&lt;4))),1,0)+IF(AND(BG167&gt;0,OR(Inputs!C20&gt;Inputs!C18,AND(Inputs!C20=Inputs!C18,6&lt;4))),1,0)+IF(AND(BO167&gt;0,OR(Inputs!C21&gt;Inputs!C18,AND(Inputs!C21=Inputs!C18,7&lt;4))),1,0)+IF(AND(BW167&gt;0,OR(Inputs!C22&gt;Inputs!C18,AND(Inputs!C22=Inputs!C18,8&lt;4))),1,0)+IF(AND(CE167&gt;0,OR(Inputs!C23&gt;Inputs!C18,AND(Inputs!C23=Inputs!C18,9&lt;4))),1,0)))</f>
        <v>99</v>
      </c>
      <c r="AV167" s="3">
        <f>IF(Inputs!$B$27&lt;&gt;"Ready","PENDING INPUTS",IF(A167&gt;Inputs!$B$6,0,MIN(MAX(0,(AQ167+AR167+AS167)-AT167),MAX(0,C167-D167-(IF(O167&lt;AU167,K167+L167+M167-N167,0)+IF(W167&lt;AU167,S167+T167+U167-V167,0)+IF(AE167&lt;AU167,AA167+AB167+AC167-AD167,0)+IF(AM167&lt;AU167,AI167+AJ167+AK167-AL167,0)+IF(AU167&lt;AU167,AQ167+AR167+AS167-AT167,0)+IF(BC167&lt;AU167,AY167+AZ167+BA167-BB167,0)+IF(BK167&lt;AU167,BG167+BH167+BI167-BJ167,0)+IF(BS167&lt;AU167,BO167+BP167+BQ167-BR167,0)+IF(CA167&lt;AU167,BW167+BX167+BY167-BZ167,0)+IF(CI167&lt;AU167,CE167+CF167+CG167-CH167,0))))))</f>
        <v>0</v>
      </c>
      <c r="AW167" s="3">
        <f>IF(Inputs!$B$27&lt;&gt;"Ready","PENDING INPUTS",MIN((AQ167+AR167+AS167),IF(D167&gt;C167,IF(D167=0,0,AT167*C167/D167),AT167+AV167)))</f>
        <v>0</v>
      </c>
      <c r="AX167" s="3">
        <f>IF(Inputs!$B$27&lt;&gt;"Ready","PENDING INPUTS",MAX(0,(AQ167+AR167+AS167)-AW167))</f>
        <v>0</v>
      </c>
      <c r="AY167" s="3">
        <f>IF(Inputs!$B$27&lt;&gt;"Ready","PENDING INPUTS",BF166)</f>
        <v>0</v>
      </c>
      <c r="AZ167" s="3">
        <f>IF(Inputs!$B$27&lt;&gt;"Ready","PENDING INPUTS",IF(A167&lt;=Inputs!$B$6,ROUND(AY167*Inputs!C19/12,2),0))</f>
        <v>0</v>
      </c>
      <c r="BA167" s="3">
        <f>IF(Inputs!$B$27&lt;&gt;"Ready","PENDING INPUTS",IF(AND(A167&lt;=Inputs!$B$6,AY167&gt;0),Inputs!G19,0))</f>
        <v>0</v>
      </c>
      <c r="BB167" s="3">
        <f>IF(Inputs!$B$27&lt;&gt;"Ready","PENDING INPUTS",IF(A167&gt;Inputs!$B$6,0,MIN((AY167+AZ167+BA167),IF(Inputs!H19=1,Inputs!D19,MAX(Inputs!F19,ROUND(AY167*Inputs!E19+AZ167+BA167,2))))))</f>
        <v>0</v>
      </c>
      <c r="BC167">
        <f>IF(Inputs!$B$27&lt;&gt;"Ready","PENDING INPUTS",IF(AY167&lt;=0,99,1+IF(AND(K167&gt;0,OR(Inputs!C14&gt;Inputs!C19,AND(Inputs!C14=Inputs!C19,0&lt;5))),1,0)+IF(AND(S167&gt;0,OR(Inputs!C15&gt;Inputs!C19,AND(Inputs!C15=Inputs!C19,1&lt;5))),1,0)+IF(AND(AA167&gt;0,OR(Inputs!C16&gt;Inputs!C19,AND(Inputs!C16=Inputs!C19,2&lt;5))),1,0)+IF(AND(AI167&gt;0,OR(Inputs!C17&gt;Inputs!C19,AND(Inputs!C17=Inputs!C19,3&lt;5))),1,0)+IF(AND(AQ167&gt;0,OR(Inputs!C18&gt;Inputs!C19,AND(Inputs!C18=Inputs!C19,4&lt;5))),1,0)+IF(AND(BG167&gt;0,OR(Inputs!C20&gt;Inputs!C19,AND(Inputs!C20=Inputs!C19,6&lt;5))),1,0)+IF(AND(BO167&gt;0,OR(Inputs!C21&gt;Inputs!C19,AND(Inputs!C21=Inputs!C19,7&lt;5))),1,0)+IF(AND(BW167&gt;0,OR(Inputs!C22&gt;Inputs!C19,AND(Inputs!C22=Inputs!C19,8&lt;5))),1,0)+IF(AND(CE167&gt;0,OR(Inputs!C23&gt;Inputs!C19,AND(Inputs!C23=Inputs!C19,9&lt;5))),1,0)))</f>
        <v>99</v>
      </c>
      <c r="BD167" s="3">
        <f>IF(Inputs!$B$27&lt;&gt;"Ready","PENDING INPUTS",IF(A167&gt;Inputs!$B$6,0,MIN(MAX(0,(AY167+AZ167+BA167)-BB167),MAX(0,C167-D167-(IF(O167&lt;BC167,K167+L167+M167-N167,0)+IF(W167&lt;BC167,S167+T167+U167-V167,0)+IF(AE167&lt;BC167,AA167+AB167+AC167-AD167,0)+IF(AM167&lt;BC167,AI167+AJ167+AK167-AL167,0)+IF(AU167&lt;BC167,AQ167+AR167+AS167-AT167,0)+IF(BC167&lt;BC167,AY167+AZ167+BA167-BB167,0)+IF(BK167&lt;BC167,BG167+BH167+BI167-BJ167,0)+IF(BS167&lt;BC167,BO167+BP167+BQ167-BR167,0)+IF(CA167&lt;BC167,BW167+BX167+BY167-BZ167,0)+IF(CI167&lt;BC167,CE167+CF167+CG167-CH167,0))))))</f>
        <v>0</v>
      </c>
      <c r="BE167" s="3">
        <f>IF(Inputs!$B$27&lt;&gt;"Ready","PENDING INPUTS",MIN((AY167+AZ167+BA167),IF(D167&gt;C167,IF(D167=0,0,BB167*C167/D167),BB167+BD167)))</f>
        <v>0</v>
      </c>
      <c r="BF167" s="3">
        <f>IF(Inputs!$B$27&lt;&gt;"Ready","PENDING INPUTS",MAX(0,(AY167+AZ167+BA167)-BE167))</f>
        <v>0</v>
      </c>
      <c r="BG167" s="3">
        <f>IF(Inputs!$B$27&lt;&gt;"Ready","PENDING INPUTS",BN166)</f>
        <v>0</v>
      </c>
      <c r="BH167" s="3">
        <f>IF(Inputs!$B$27&lt;&gt;"Ready","PENDING INPUTS",IF(A167&lt;=Inputs!$B$6,ROUND(BG167*Inputs!C20/12,2),0))</f>
        <v>0</v>
      </c>
      <c r="BI167" s="3">
        <f>IF(Inputs!$B$27&lt;&gt;"Ready","PENDING INPUTS",IF(AND(A167&lt;=Inputs!$B$6,BG167&gt;0),Inputs!G20,0))</f>
        <v>0</v>
      </c>
      <c r="BJ167" s="3">
        <f>IF(Inputs!$B$27&lt;&gt;"Ready","PENDING INPUTS",IF(A167&gt;Inputs!$B$6,0,MIN((BG167+BH167+BI167),IF(Inputs!H20=1,Inputs!D20,MAX(Inputs!F20,ROUND(BG167*Inputs!E20+BH167+BI167,2))))))</f>
        <v>0</v>
      </c>
      <c r="BK167">
        <f>IF(Inputs!$B$27&lt;&gt;"Ready","PENDING INPUTS",IF(BG167&lt;=0,99,1+IF(AND(K167&gt;0,OR(Inputs!C14&gt;Inputs!C20,AND(Inputs!C14=Inputs!C20,0&lt;6))),1,0)+IF(AND(S167&gt;0,OR(Inputs!C15&gt;Inputs!C20,AND(Inputs!C15=Inputs!C20,1&lt;6))),1,0)+IF(AND(AA167&gt;0,OR(Inputs!C16&gt;Inputs!C20,AND(Inputs!C16=Inputs!C20,2&lt;6))),1,0)+IF(AND(AI167&gt;0,OR(Inputs!C17&gt;Inputs!C20,AND(Inputs!C17=Inputs!C20,3&lt;6))),1,0)+IF(AND(AQ167&gt;0,OR(Inputs!C18&gt;Inputs!C20,AND(Inputs!C18=Inputs!C20,4&lt;6))),1,0)+IF(AND(AY167&gt;0,OR(Inputs!C19&gt;Inputs!C20,AND(Inputs!C19=Inputs!C20,5&lt;6))),1,0)+IF(AND(BO167&gt;0,OR(Inputs!C21&gt;Inputs!C20,AND(Inputs!C21=Inputs!C20,7&lt;6))),1,0)+IF(AND(BW167&gt;0,OR(Inputs!C22&gt;Inputs!C20,AND(Inputs!C22=Inputs!C20,8&lt;6))),1,0)+IF(AND(CE167&gt;0,OR(Inputs!C23&gt;Inputs!C20,AND(Inputs!C23=Inputs!C20,9&lt;6))),1,0)))</f>
        <v>99</v>
      </c>
      <c r="BL167" s="3">
        <f>IF(Inputs!$B$27&lt;&gt;"Ready","PENDING INPUTS",IF(A167&gt;Inputs!$B$6,0,MIN(MAX(0,(BG167+BH167+BI167)-BJ167),MAX(0,C167-D167-(IF(O167&lt;BK167,K167+L167+M167-N167,0)+IF(W167&lt;BK167,S167+T167+U167-V167,0)+IF(AE167&lt;BK167,AA167+AB167+AC167-AD167,0)+IF(AM167&lt;BK167,AI167+AJ167+AK167-AL167,0)+IF(AU167&lt;BK167,AQ167+AR167+AS167-AT167,0)+IF(BC167&lt;BK167,AY167+AZ167+BA167-BB167,0)+IF(BK167&lt;BK167,BG167+BH167+BI167-BJ167,0)+IF(BS167&lt;BK167,BO167+BP167+BQ167-BR167,0)+IF(CA167&lt;BK167,BW167+BX167+BY167-BZ167,0)+IF(CI167&lt;BK167,CE167+CF167+CG167-CH167,0))))))</f>
        <v>0</v>
      </c>
      <c r="BM167" s="3">
        <f>IF(Inputs!$B$27&lt;&gt;"Ready","PENDING INPUTS",MIN((BG167+BH167+BI167),IF(D167&gt;C167,IF(D167=0,0,BJ167*C167/D167),BJ167+BL167)))</f>
        <v>0</v>
      </c>
      <c r="BN167" s="3">
        <f>IF(Inputs!$B$27&lt;&gt;"Ready","PENDING INPUTS",MAX(0,(BG167+BH167+BI167)-BM167))</f>
        <v>0</v>
      </c>
      <c r="BO167" s="3">
        <f>IF(Inputs!$B$27&lt;&gt;"Ready","PENDING INPUTS",BV166)</f>
        <v>0</v>
      </c>
      <c r="BP167" s="3">
        <f>IF(Inputs!$B$27&lt;&gt;"Ready","PENDING INPUTS",IF(A167&lt;=Inputs!$B$6,ROUND(BO167*Inputs!C21/12,2),0))</f>
        <v>0</v>
      </c>
      <c r="BQ167" s="3">
        <f>IF(Inputs!$B$27&lt;&gt;"Ready","PENDING INPUTS",IF(AND(A167&lt;=Inputs!$B$6,BO167&gt;0),Inputs!G21,0))</f>
        <v>0</v>
      </c>
      <c r="BR167" s="3">
        <f>IF(Inputs!$B$27&lt;&gt;"Ready","PENDING INPUTS",IF(A167&gt;Inputs!$B$6,0,MIN((BO167+BP167+BQ167),IF(Inputs!H21=1,Inputs!D21,MAX(Inputs!F21,ROUND(BO167*Inputs!E21+BP167+BQ167,2))))))</f>
        <v>0</v>
      </c>
      <c r="BS167">
        <f>IF(Inputs!$B$27&lt;&gt;"Ready","PENDING INPUTS",IF(BO167&lt;=0,99,1+IF(AND(K167&gt;0,OR(Inputs!C14&gt;Inputs!C21,AND(Inputs!C14=Inputs!C21,0&lt;7))),1,0)+IF(AND(S167&gt;0,OR(Inputs!C15&gt;Inputs!C21,AND(Inputs!C15=Inputs!C21,1&lt;7))),1,0)+IF(AND(AA167&gt;0,OR(Inputs!C16&gt;Inputs!C21,AND(Inputs!C16=Inputs!C21,2&lt;7))),1,0)+IF(AND(AI167&gt;0,OR(Inputs!C17&gt;Inputs!C21,AND(Inputs!C17=Inputs!C21,3&lt;7))),1,0)+IF(AND(AQ167&gt;0,OR(Inputs!C18&gt;Inputs!C21,AND(Inputs!C18=Inputs!C21,4&lt;7))),1,0)+IF(AND(AY167&gt;0,OR(Inputs!C19&gt;Inputs!C21,AND(Inputs!C19=Inputs!C21,5&lt;7))),1,0)+IF(AND(BG167&gt;0,OR(Inputs!C20&gt;Inputs!C21,AND(Inputs!C20=Inputs!C21,6&lt;7))),1,0)+IF(AND(BW167&gt;0,OR(Inputs!C22&gt;Inputs!C21,AND(Inputs!C22=Inputs!C21,8&lt;7))),1,0)+IF(AND(CE167&gt;0,OR(Inputs!C23&gt;Inputs!C21,AND(Inputs!C23=Inputs!C21,9&lt;7))),1,0)))</f>
        <v>99</v>
      </c>
      <c r="BT167" s="3">
        <f>IF(Inputs!$B$27&lt;&gt;"Ready","PENDING INPUTS",IF(A167&gt;Inputs!$B$6,0,MIN(MAX(0,(BO167+BP167+BQ167)-BR167),MAX(0,C167-D167-(IF(O167&lt;BS167,K167+L167+M167-N167,0)+IF(W167&lt;BS167,S167+T167+U167-V167,0)+IF(AE167&lt;BS167,AA167+AB167+AC167-AD167,0)+IF(AM167&lt;BS167,AI167+AJ167+AK167-AL167,0)+IF(AU167&lt;BS167,AQ167+AR167+AS167-AT167,0)+IF(BC167&lt;BS167,AY167+AZ167+BA167-BB167,0)+IF(BK167&lt;BS167,BG167+BH167+BI167-BJ167,0)+IF(BS167&lt;BS167,BO167+BP167+BQ167-BR167,0)+IF(CA167&lt;BS167,BW167+BX167+BY167-BZ167,0)+IF(CI167&lt;BS167,CE167+CF167+CG167-CH167,0))))))</f>
        <v>0</v>
      </c>
      <c r="BU167" s="3">
        <f>IF(Inputs!$B$27&lt;&gt;"Ready","PENDING INPUTS",MIN((BO167+BP167+BQ167),IF(D167&gt;C167,IF(D167=0,0,BR167*C167/D167),BR167+BT167)))</f>
        <v>0</v>
      </c>
      <c r="BV167" s="3">
        <f>IF(Inputs!$B$27&lt;&gt;"Ready","PENDING INPUTS",MAX(0,(BO167+BP167+BQ167)-BU167))</f>
        <v>0</v>
      </c>
      <c r="BW167" s="3">
        <f>IF(Inputs!$B$27&lt;&gt;"Ready","PENDING INPUTS",CD166)</f>
        <v>0</v>
      </c>
      <c r="BX167" s="3">
        <f>IF(Inputs!$B$27&lt;&gt;"Ready","PENDING INPUTS",IF(A167&lt;=Inputs!$B$6,ROUND(BW167*Inputs!C22/12,2),0))</f>
        <v>0</v>
      </c>
      <c r="BY167" s="3">
        <f>IF(Inputs!$B$27&lt;&gt;"Ready","PENDING INPUTS",IF(AND(A167&lt;=Inputs!$B$6,BW167&gt;0),Inputs!G22,0))</f>
        <v>0</v>
      </c>
      <c r="BZ167" s="3">
        <f>IF(Inputs!$B$27&lt;&gt;"Ready","PENDING INPUTS",IF(A167&gt;Inputs!$B$6,0,MIN((BW167+BX167+BY167),IF(Inputs!H22=1,Inputs!D22,MAX(Inputs!F22,ROUND(BW167*Inputs!E22+BX167+BY167,2))))))</f>
        <v>0</v>
      </c>
      <c r="CA167">
        <f>IF(Inputs!$B$27&lt;&gt;"Ready","PENDING INPUTS",IF(BW167&lt;=0,99,1+IF(AND(K167&gt;0,OR(Inputs!C14&gt;Inputs!C22,AND(Inputs!C14=Inputs!C22,0&lt;8))),1,0)+IF(AND(S167&gt;0,OR(Inputs!C15&gt;Inputs!C22,AND(Inputs!C15=Inputs!C22,1&lt;8))),1,0)+IF(AND(AA167&gt;0,OR(Inputs!C16&gt;Inputs!C22,AND(Inputs!C16=Inputs!C22,2&lt;8))),1,0)+IF(AND(AI167&gt;0,OR(Inputs!C17&gt;Inputs!C22,AND(Inputs!C17=Inputs!C22,3&lt;8))),1,0)+IF(AND(AQ167&gt;0,OR(Inputs!C18&gt;Inputs!C22,AND(Inputs!C18=Inputs!C22,4&lt;8))),1,0)+IF(AND(AY167&gt;0,OR(Inputs!C19&gt;Inputs!C22,AND(Inputs!C19=Inputs!C22,5&lt;8))),1,0)+IF(AND(BG167&gt;0,OR(Inputs!C20&gt;Inputs!C22,AND(Inputs!C20=Inputs!C22,6&lt;8))),1,0)+IF(AND(BO167&gt;0,OR(Inputs!C21&gt;Inputs!C22,AND(Inputs!C21=Inputs!C22,7&lt;8))),1,0)+IF(AND(CE167&gt;0,OR(Inputs!C23&gt;Inputs!C22,AND(Inputs!C23=Inputs!C22,9&lt;8))),1,0)))</f>
        <v>99</v>
      </c>
      <c r="CB167" s="3">
        <f>IF(Inputs!$B$27&lt;&gt;"Ready","PENDING INPUTS",IF(A167&gt;Inputs!$B$6,0,MIN(MAX(0,(BW167+BX167+BY167)-BZ167),MAX(0,C167-D167-(IF(O167&lt;CA167,K167+L167+M167-N167,0)+IF(W167&lt;CA167,S167+T167+U167-V167,0)+IF(AE167&lt;CA167,AA167+AB167+AC167-AD167,0)+IF(AM167&lt;CA167,AI167+AJ167+AK167-AL167,0)+IF(AU167&lt;CA167,AQ167+AR167+AS167-AT167,0)+IF(BC167&lt;CA167,AY167+AZ167+BA167-BB167,0)+IF(BK167&lt;CA167,BG167+BH167+BI167-BJ167,0)+IF(BS167&lt;CA167,BO167+BP167+BQ167-BR167,0)+IF(CA167&lt;CA167,BW167+BX167+BY167-BZ167,0)+IF(CI167&lt;CA167,CE167+CF167+CG167-CH167,0))))))</f>
        <v>0</v>
      </c>
      <c r="CC167" s="3">
        <f>IF(Inputs!$B$27&lt;&gt;"Ready","PENDING INPUTS",MIN((BW167+BX167+BY167),IF(D167&gt;C167,IF(D167=0,0,BZ167*C167/D167),BZ167+CB167)))</f>
        <v>0</v>
      </c>
      <c r="CD167" s="3">
        <f>IF(Inputs!$B$27&lt;&gt;"Ready","PENDING INPUTS",MAX(0,(BW167+BX167+BY167)-CC167))</f>
        <v>0</v>
      </c>
      <c r="CE167" s="3">
        <f>IF(Inputs!$B$27&lt;&gt;"Ready","PENDING INPUTS",CL166)</f>
        <v>0</v>
      </c>
      <c r="CF167" s="3">
        <f>IF(Inputs!$B$27&lt;&gt;"Ready","PENDING INPUTS",IF(A167&lt;=Inputs!$B$6,ROUND(CE167*Inputs!C23/12,2),0))</f>
        <v>0</v>
      </c>
      <c r="CG167" s="3">
        <f>IF(Inputs!$B$27&lt;&gt;"Ready","PENDING INPUTS",IF(AND(A167&lt;=Inputs!$B$6,CE167&gt;0),Inputs!G23,0))</f>
        <v>0</v>
      </c>
      <c r="CH167" s="3">
        <f>IF(Inputs!$B$27&lt;&gt;"Ready","PENDING INPUTS",IF(A167&gt;Inputs!$B$6,0,MIN((CE167+CF167+CG167),IF(Inputs!H23=1,Inputs!D23,MAX(Inputs!F23,ROUND(CE167*Inputs!E23+CF167+CG167,2))))))</f>
        <v>0</v>
      </c>
      <c r="CI167">
        <f>IF(Inputs!$B$27&lt;&gt;"Ready","PENDING INPUTS",IF(CE167&lt;=0,99,1+IF(AND(K167&gt;0,OR(Inputs!C14&gt;Inputs!C23,AND(Inputs!C14=Inputs!C23,0&lt;9))),1,0)+IF(AND(S167&gt;0,OR(Inputs!C15&gt;Inputs!C23,AND(Inputs!C15=Inputs!C23,1&lt;9))),1,0)+IF(AND(AA167&gt;0,OR(Inputs!C16&gt;Inputs!C23,AND(Inputs!C16=Inputs!C23,2&lt;9))),1,0)+IF(AND(AI167&gt;0,OR(Inputs!C17&gt;Inputs!C23,AND(Inputs!C17=Inputs!C23,3&lt;9))),1,0)+IF(AND(AQ167&gt;0,OR(Inputs!C18&gt;Inputs!C23,AND(Inputs!C18=Inputs!C23,4&lt;9))),1,0)+IF(AND(AY167&gt;0,OR(Inputs!C19&gt;Inputs!C23,AND(Inputs!C19=Inputs!C23,5&lt;9))),1,0)+IF(AND(BG167&gt;0,OR(Inputs!C20&gt;Inputs!C23,AND(Inputs!C20=Inputs!C23,6&lt;9))),1,0)+IF(AND(BO167&gt;0,OR(Inputs!C21&gt;Inputs!C23,AND(Inputs!C21=Inputs!C23,7&lt;9))),1,0)+IF(AND(BW167&gt;0,OR(Inputs!C22&gt;Inputs!C23,AND(Inputs!C22=Inputs!C23,8&lt;9))),1,0)))</f>
        <v>99</v>
      </c>
      <c r="CJ167" s="3">
        <f>IF(Inputs!$B$27&lt;&gt;"Ready","PENDING INPUTS",IF(A167&gt;Inputs!$B$6,0,MIN(MAX(0,(CE167+CF167+CG167)-CH167),MAX(0,C167-D167-(IF(O167&lt;CI167,K167+L167+M167-N167,0)+IF(W167&lt;CI167,S167+T167+U167-V167,0)+IF(AE167&lt;CI167,AA167+AB167+AC167-AD167,0)+IF(AM167&lt;CI167,AI167+AJ167+AK167-AL167,0)+IF(AU167&lt;CI167,AQ167+AR167+AS167-AT167,0)+IF(BC167&lt;CI167,AY167+AZ167+BA167-BB167,0)+IF(BK167&lt;CI167,BG167+BH167+BI167-BJ167,0)+IF(BS167&lt;CI167,BO167+BP167+BQ167-BR167,0)+IF(CA167&lt;CI167,BW167+BX167+BY167-BZ167,0)+IF(CI167&lt;CI167,CE167+CF167+CG167-CH167,0))))))</f>
        <v>0</v>
      </c>
      <c r="CK167" s="3">
        <f>IF(Inputs!$B$27&lt;&gt;"Ready","PENDING INPUTS",MIN((CE167+CF167+CG167),IF(D167&gt;C167,IF(D167=0,0,CH167*C167/D167),CH167+CJ167)))</f>
        <v>0</v>
      </c>
      <c r="CL167" s="3">
        <f>IF(Inputs!$B$27&lt;&gt;"Ready","PENDING INPUTS",MAX(0,(CE167+CF167+CG167)-CK167))</f>
        <v>0</v>
      </c>
    </row>
    <row r="168" spans="1:90" ht="27.95" customHeight="1" x14ac:dyDescent="0.25">
      <c r="A168">
        <v>164</v>
      </c>
      <c r="B168" s="13">
        <f>IF(Inputs!$B$27&lt;&gt;"Ready","PENDING INPUTS",EDATE(Inputs!$B$5,A168-1))</f>
        <v>51257</v>
      </c>
      <c r="C168" s="3">
        <f>IF(Inputs!$B$27&lt;&gt;"Ready","PENDING INPUTS",IF(A168&lt;=Inputs!$B$6,MAX(0,Inputs!$B$4+IF(A168=Inputs!$B$7,Inputs!$B$8,0)+IF(A168=Inputs!$B$9,Inputs!$B$10,0)),0))</f>
        <v>0</v>
      </c>
      <c r="D168" s="3">
        <f>IF(Inputs!$B$27&lt;&gt;"Ready","PENDING INPUTS",SUM(N168,V168,AD168,AL168,AT168,BB168,BJ168,BR168,BZ168,CH168))</f>
        <v>0</v>
      </c>
      <c r="E168" s="3">
        <f>IF(Inputs!$B$27&lt;&gt;"Ready","PENDING INPUTS",MAX(0,D168-C168))</f>
        <v>0</v>
      </c>
      <c r="F168" s="3">
        <f>IF(Inputs!$B$27&lt;&gt;"Ready","PENDING INPUTS",SUM(Q168,Y168,AG168,AO168,AW168,BE168,BM168,BU168,CC168,CK168))</f>
        <v>0</v>
      </c>
      <c r="G168" s="3">
        <f>IF(Inputs!$B$27&lt;&gt;"Ready","PENDING INPUTS",SUM(L168,T168,AB168,AJ168,AR168,AZ168,BH168,BP168,BX168,CF168))</f>
        <v>0</v>
      </c>
      <c r="H168" s="3">
        <f>IF(Inputs!$B$27&lt;&gt;"Ready","PENDING INPUTS",SUM(M168,U168,AC168,AK168,AS168,BA168,BI168,BQ168,BY168,CG168))</f>
        <v>0</v>
      </c>
      <c r="I168" s="3">
        <f>IF(Inputs!$B$27&lt;&gt;"Ready","PENDING INPUTS",SUM(R168,Z168,AH168,AP168,AX168,BF168,BN168,BV168,CD168,CL168))</f>
        <v>0</v>
      </c>
      <c r="J168" t="str">
        <f>IF(Inputs!$B$27&lt;&gt;"Ready","PENDING INPUTS",IF(A168&gt;Inputs!$B$6,"Beyond horizon",IF(E168&gt;0.005,"MINIMUM SHORTFALL",IF(I168&lt;0.005,"Paid off","In progress"))))</f>
        <v>Beyond horizon</v>
      </c>
      <c r="K168" s="3">
        <f>IF(Inputs!$B$27&lt;&gt;"Ready","PENDING INPUTS",R167)</f>
        <v>0</v>
      </c>
      <c r="L168" s="3">
        <f>IF(Inputs!$B$27&lt;&gt;"Ready","PENDING INPUTS",IF(A168&lt;=Inputs!$B$6,ROUND(K168*Inputs!C14/12,2),0))</f>
        <v>0</v>
      </c>
      <c r="M168" s="3">
        <f>IF(Inputs!$B$27&lt;&gt;"Ready","PENDING INPUTS",IF(AND(A168&lt;=Inputs!$B$6,K168&gt;0),Inputs!G14,0))</f>
        <v>0</v>
      </c>
      <c r="N168" s="3">
        <f>IF(Inputs!$B$27&lt;&gt;"Ready","PENDING INPUTS",IF(A168&gt;Inputs!$B$6,0,MIN((K168+L168+M168),IF(Inputs!H14=1,Inputs!D14,MAX(Inputs!F14,ROUND(K168*Inputs!E14+L168+M168,2))))))</f>
        <v>0</v>
      </c>
      <c r="O168">
        <f>IF(Inputs!$B$27&lt;&gt;"Ready","PENDING INPUTS",IF(K168&lt;=0,99,1+IF(AND(S168&gt;0,OR(Inputs!C15&gt;Inputs!C14,AND(Inputs!C15=Inputs!C14,1&lt;0))),1,0)+IF(AND(AA168&gt;0,OR(Inputs!C16&gt;Inputs!C14,AND(Inputs!C16=Inputs!C14,2&lt;0))),1,0)+IF(AND(AI168&gt;0,OR(Inputs!C17&gt;Inputs!C14,AND(Inputs!C17=Inputs!C14,3&lt;0))),1,0)+IF(AND(AQ168&gt;0,OR(Inputs!C18&gt;Inputs!C14,AND(Inputs!C18=Inputs!C14,4&lt;0))),1,0)+IF(AND(AY168&gt;0,OR(Inputs!C19&gt;Inputs!C14,AND(Inputs!C19=Inputs!C14,5&lt;0))),1,0)+IF(AND(BG168&gt;0,OR(Inputs!C20&gt;Inputs!C14,AND(Inputs!C20=Inputs!C14,6&lt;0))),1,0)+IF(AND(BO168&gt;0,OR(Inputs!C21&gt;Inputs!C14,AND(Inputs!C21=Inputs!C14,7&lt;0))),1,0)+IF(AND(BW168&gt;0,OR(Inputs!C22&gt;Inputs!C14,AND(Inputs!C22=Inputs!C14,8&lt;0))),1,0)+IF(AND(CE168&gt;0,OR(Inputs!C23&gt;Inputs!C14,AND(Inputs!C23=Inputs!C14,9&lt;0))),1,0)))</f>
        <v>99</v>
      </c>
      <c r="P168" s="3">
        <f>IF(Inputs!$B$27&lt;&gt;"Ready","PENDING INPUTS",IF(A168&gt;Inputs!$B$6,0,MIN(MAX(0,(K168+L168+M168)-N168),MAX(0,C168-D168-(IF(O168&lt;O168,K168+L168+M168-N168,0)+IF(W168&lt;O168,S168+T168+U168-V168,0)+IF(AE168&lt;O168,AA168+AB168+AC168-AD168,0)+IF(AM168&lt;O168,AI168+AJ168+AK168-AL168,0)+IF(AU168&lt;O168,AQ168+AR168+AS168-AT168,0)+IF(BC168&lt;O168,AY168+AZ168+BA168-BB168,0)+IF(BK168&lt;O168,BG168+BH168+BI168-BJ168,0)+IF(BS168&lt;O168,BO168+BP168+BQ168-BR168,0)+IF(CA168&lt;O168,BW168+BX168+BY168-BZ168,0)+IF(CI168&lt;O168,CE168+CF168+CG168-CH168,0))))))</f>
        <v>0</v>
      </c>
      <c r="Q168" s="3">
        <f>IF(Inputs!$B$27&lt;&gt;"Ready","PENDING INPUTS",MIN((K168+L168+M168),IF(D168&gt;C168,IF(D168=0,0,N168*C168/D168),N168+P168)))</f>
        <v>0</v>
      </c>
      <c r="R168" s="3">
        <f>IF(Inputs!$B$27&lt;&gt;"Ready","PENDING INPUTS",MAX(0,(K168+L168+M168)-Q168))</f>
        <v>0</v>
      </c>
      <c r="S168" s="3">
        <f>IF(Inputs!$B$27&lt;&gt;"Ready","PENDING INPUTS",Z167)</f>
        <v>0</v>
      </c>
      <c r="T168" s="3">
        <f>IF(Inputs!$B$27&lt;&gt;"Ready","PENDING INPUTS",IF(A168&lt;=Inputs!$B$6,ROUND(S168*Inputs!C15/12,2),0))</f>
        <v>0</v>
      </c>
      <c r="U168" s="3">
        <f>IF(Inputs!$B$27&lt;&gt;"Ready","PENDING INPUTS",IF(AND(A168&lt;=Inputs!$B$6,S168&gt;0),Inputs!G15,0))</f>
        <v>0</v>
      </c>
      <c r="V168" s="3">
        <f>IF(Inputs!$B$27&lt;&gt;"Ready","PENDING INPUTS",IF(A168&gt;Inputs!$B$6,0,MIN((S168+T168+U168),IF(Inputs!H15=1,Inputs!D15,MAX(Inputs!F15,ROUND(S168*Inputs!E15+T168+U168,2))))))</f>
        <v>0</v>
      </c>
      <c r="W168">
        <f>IF(Inputs!$B$27&lt;&gt;"Ready","PENDING INPUTS",IF(S168&lt;=0,99,1+IF(AND(K168&gt;0,OR(Inputs!C14&gt;Inputs!C15,AND(Inputs!C14=Inputs!C15,0&lt;1))),1,0)+IF(AND(AA168&gt;0,OR(Inputs!C16&gt;Inputs!C15,AND(Inputs!C16=Inputs!C15,2&lt;1))),1,0)+IF(AND(AI168&gt;0,OR(Inputs!C17&gt;Inputs!C15,AND(Inputs!C17=Inputs!C15,3&lt;1))),1,0)+IF(AND(AQ168&gt;0,OR(Inputs!C18&gt;Inputs!C15,AND(Inputs!C18=Inputs!C15,4&lt;1))),1,0)+IF(AND(AY168&gt;0,OR(Inputs!C19&gt;Inputs!C15,AND(Inputs!C19=Inputs!C15,5&lt;1))),1,0)+IF(AND(BG168&gt;0,OR(Inputs!C20&gt;Inputs!C15,AND(Inputs!C20=Inputs!C15,6&lt;1))),1,0)+IF(AND(BO168&gt;0,OR(Inputs!C21&gt;Inputs!C15,AND(Inputs!C21=Inputs!C15,7&lt;1))),1,0)+IF(AND(BW168&gt;0,OR(Inputs!C22&gt;Inputs!C15,AND(Inputs!C22=Inputs!C15,8&lt;1))),1,0)+IF(AND(CE168&gt;0,OR(Inputs!C23&gt;Inputs!C15,AND(Inputs!C23=Inputs!C15,9&lt;1))),1,0)))</f>
        <v>99</v>
      </c>
      <c r="X168" s="3">
        <f>IF(Inputs!$B$27&lt;&gt;"Ready","PENDING INPUTS",IF(A168&gt;Inputs!$B$6,0,MIN(MAX(0,(S168+T168+U168)-V168),MAX(0,C168-D168-(IF(O168&lt;W168,K168+L168+M168-N168,0)+IF(W168&lt;W168,S168+T168+U168-V168,0)+IF(AE168&lt;W168,AA168+AB168+AC168-AD168,0)+IF(AM168&lt;W168,AI168+AJ168+AK168-AL168,0)+IF(AU168&lt;W168,AQ168+AR168+AS168-AT168,0)+IF(BC168&lt;W168,AY168+AZ168+BA168-BB168,0)+IF(BK168&lt;W168,BG168+BH168+BI168-BJ168,0)+IF(BS168&lt;W168,BO168+BP168+BQ168-BR168,0)+IF(CA168&lt;W168,BW168+BX168+BY168-BZ168,0)+IF(CI168&lt;W168,CE168+CF168+CG168-CH168,0))))))</f>
        <v>0</v>
      </c>
      <c r="Y168" s="3">
        <f>IF(Inputs!$B$27&lt;&gt;"Ready","PENDING INPUTS",MIN((S168+T168+U168),IF(D168&gt;C168,IF(D168=0,0,V168*C168/D168),V168+X168)))</f>
        <v>0</v>
      </c>
      <c r="Z168" s="3">
        <f>IF(Inputs!$B$27&lt;&gt;"Ready","PENDING INPUTS",MAX(0,(S168+T168+U168)-Y168))</f>
        <v>0</v>
      </c>
      <c r="AA168" s="3">
        <f>IF(Inputs!$B$27&lt;&gt;"Ready","PENDING INPUTS",AH167)</f>
        <v>0</v>
      </c>
      <c r="AB168" s="3">
        <f>IF(Inputs!$B$27&lt;&gt;"Ready","PENDING INPUTS",IF(A168&lt;=Inputs!$B$6,ROUND(AA168*Inputs!C16/12,2),0))</f>
        <v>0</v>
      </c>
      <c r="AC168" s="3">
        <f>IF(Inputs!$B$27&lt;&gt;"Ready","PENDING INPUTS",IF(AND(A168&lt;=Inputs!$B$6,AA168&gt;0),Inputs!G16,0))</f>
        <v>0</v>
      </c>
      <c r="AD168" s="3">
        <f>IF(Inputs!$B$27&lt;&gt;"Ready","PENDING INPUTS",IF(A168&gt;Inputs!$B$6,0,MIN((AA168+AB168+AC168),IF(Inputs!H16=1,Inputs!D16,MAX(Inputs!F16,ROUND(AA168*Inputs!E16+AB168+AC168,2))))))</f>
        <v>0</v>
      </c>
      <c r="AE168">
        <f>IF(Inputs!$B$27&lt;&gt;"Ready","PENDING INPUTS",IF(AA168&lt;=0,99,1+IF(AND(K168&gt;0,OR(Inputs!C14&gt;Inputs!C16,AND(Inputs!C14=Inputs!C16,0&lt;2))),1,0)+IF(AND(S168&gt;0,OR(Inputs!C15&gt;Inputs!C16,AND(Inputs!C15=Inputs!C16,1&lt;2))),1,0)+IF(AND(AI168&gt;0,OR(Inputs!C17&gt;Inputs!C16,AND(Inputs!C17=Inputs!C16,3&lt;2))),1,0)+IF(AND(AQ168&gt;0,OR(Inputs!C18&gt;Inputs!C16,AND(Inputs!C18=Inputs!C16,4&lt;2))),1,0)+IF(AND(AY168&gt;0,OR(Inputs!C19&gt;Inputs!C16,AND(Inputs!C19=Inputs!C16,5&lt;2))),1,0)+IF(AND(BG168&gt;0,OR(Inputs!C20&gt;Inputs!C16,AND(Inputs!C20=Inputs!C16,6&lt;2))),1,0)+IF(AND(BO168&gt;0,OR(Inputs!C21&gt;Inputs!C16,AND(Inputs!C21=Inputs!C16,7&lt;2))),1,0)+IF(AND(BW168&gt;0,OR(Inputs!C22&gt;Inputs!C16,AND(Inputs!C22=Inputs!C16,8&lt;2))),1,0)+IF(AND(CE168&gt;0,OR(Inputs!C23&gt;Inputs!C16,AND(Inputs!C23=Inputs!C16,9&lt;2))),1,0)))</f>
        <v>99</v>
      </c>
      <c r="AF168" s="3">
        <f>IF(Inputs!$B$27&lt;&gt;"Ready","PENDING INPUTS",IF(A168&gt;Inputs!$B$6,0,MIN(MAX(0,(AA168+AB168+AC168)-AD168),MAX(0,C168-D168-(IF(O168&lt;AE168,K168+L168+M168-N168,0)+IF(W168&lt;AE168,S168+T168+U168-V168,0)+IF(AE168&lt;AE168,AA168+AB168+AC168-AD168,0)+IF(AM168&lt;AE168,AI168+AJ168+AK168-AL168,0)+IF(AU168&lt;AE168,AQ168+AR168+AS168-AT168,0)+IF(BC168&lt;AE168,AY168+AZ168+BA168-BB168,0)+IF(BK168&lt;AE168,BG168+BH168+BI168-BJ168,0)+IF(BS168&lt;AE168,BO168+BP168+BQ168-BR168,0)+IF(CA168&lt;AE168,BW168+BX168+BY168-BZ168,0)+IF(CI168&lt;AE168,CE168+CF168+CG168-CH168,0))))))</f>
        <v>0</v>
      </c>
      <c r="AG168" s="3">
        <f>IF(Inputs!$B$27&lt;&gt;"Ready","PENDING INPUTS",MIN((AA168+AB168+AC168),IF(D168&gt;C168,IF(D168=0,0,AD168*C168/D168),AD168+AF168)))</f>
        <v>0</v>
      </c>
      <c r="AH168" s="3">
        <f>IF(Inputs!$B$27&lt;&gt;"Ready","PENDING INPUTS",MAX(0,(AA168+AB168+AC168)-AG168))</f>
        <v>0</v>
      </c>
      <c r="AI168" s="3">
        <f>IF(Inputs!$B$27&lt;&gt;"Ready","PENDING INPUTS",AP167)</f>
        <v>0</v>
      </c>
      <c r="AJ168" s="3">
        <f>IF(Inputs!$B$27&lt;&gt;"Ready","PENDING INPUTS",IF(A168&lt;=Inputs!$B$6,ROUND(AI168*Inputs!C17/12,2),0))</f>
        <v>0</v>
      </c>
      <c r="AK168" s="3">
        <f>IF(Inputs!$B$27&lt;&gt;"Ready","PENDING INPUTS",IF(AND(A168&lt;=Inputs!$B$6,AI168&gt;0),Inputs!G17,0))</f>
        <v>0</v>
      </c>
      <c r="AL168" s="3">
        <f>IF(Inputs!$B$27&lt;&gt;"Ready","PENDING INPUTS",IF(A168&gt;Inputs!$B$6,0,MIN((AI168+AJ168+AK168),IF(Inputs!H17=1,Inputs!D17,MAX(Inputs!F17,ROUND(AI168*Inputs!E17+AJ168+AK168,2))))))</f>
        <v>0</v>
      </c>
      <c r="AM168">
        <f>IF(Inputs!$B$27&lt;&gt;"Ready","PENDING INPUTS",IF(AI168&lt;=0,99,1+IF(AND(K168&gt;0,OR(Inputs!C14&gt;Inputs!C17,AND(Inputs!C14=Inputs!C17,0&lt;3))),1,0)+IF(AND(S168&gt;0,OR(Inputs!C15&gt;Inputs!C17,AND(Inputs!C15=Inputs!C17,1&lt;3))),1,0)+IF(AND(AA168&gt;0,OR(Inputs!C16&gt;Inputs!C17,AND(Inputs!C16=Inputs!C17,2&lt;3))),1,0)+IF(AND(AQ168&gt;0,OR(Inputs!C18&gt;Inputs!C17,AND(Inputs!C18=Inputs!C17,4&lt;3))),1,0)+IF(AND(AY168&gt;0,OR(Inputs!C19&gt;Inputs!C17,AND(Inputs!C19=Inputs!C17,5&lt;3))),1,0)+IF(AND(BG168&gt;0,OR(Inputs!C20&gt;Inputs!C17,AND(Inputs!C20=Inputs!C17,6&lt;3))),1,0)+IF(AND(BO168&gt;0,OR(Inputs!C21&gt;Inputs!C17,AND(Inputs!C21=Inputs!C17,7&lt;3))),1,0)+IF(AND(BW168&gt;0,OR(Inputs!C22&gt;Inputs!C17,AND(Inputs!C22=Inputs!C17,8&lt;3))),1,0)+IF(AND(CE168&gt;0,OR(Inputs!C23&gt;Inputs!C17,AND(Inputs!C23=Inputs!C17,9&lt;3))),1,0)))</f>
        <v>99</v>
      </c>
      <c r="AN168" s="3">
        <f>IF(Inputs!$B$27&lt;&gt;"Ready","PENDING INPUTS",IF(A168&gt;Inputs!$B$6,0,MIN(MAX(0,(AI168+AJ168+AK168)-AL168),MAX(0,C168-D168-(IF(O168&lt;AM168,K168+L168+M168-N168,0)+IF(W168&lt;AM168,S168+T168+U168-V168,0)+IF(AE168&lt;AM168,AA168+AB168+AC168-AD168,0)+IF(AM168&lt;AM168,AI168+AJ168+AK168-AL168,0)+IF(AU168&lt;AM168,AQ168+AR168+AS168-AT168,0)+IF(BC168&lt;AM168,AY168+AZ168+BA168-BB168,0)+IF(BK168&lt;AM168,BG168+BH168+BI168-BJ168,0)+IF(BS168&lt;AM168,BO168+BP168+BQ168-BR168,0)+IF(CA168&lt;AM168,BW168+BX168+BY168-BZ168,0)+IF(CI168&lt;AM168,CE168+CF168+CG168-CH168,0))))))</f>
        <v>0</v>
      </c>
      <c r="AO168" s="3">
        <f>IF(Inputs!$B$27&lt;&gt;"Ready","PENDING INPUTS",MIN((AI168+AJ168+AK168),IF(D168&gt;C168,IF(D168=0,0,AL168*C168/D168),AL168+AN168)))</f>
        <v>0</v>
      </c>
      <c r="AP168" s="3">
        <f>IF(Inputs!$B$27&lt;&gt;"Ready","PENDING INPUTS",MAX(0,(AI168+AJ168+AK168)-AO168))</f>
        <v>0</v>
      </c>
      <c r="AQ168" s="3">
        <f>IF(Inputs!$B$27&lt;&gt;"Ready","PENDING INPUTS",AX167)</f>
        <v>0</v>
      </c>
      <c r="AR168" s="3">
        <f>IF(Inputs!$B$27&lt;&gt;"Ready","PENDING INPUTS",IF(A168&lt;=Inputs!$B$6,ROUND(AQ168*Inputs!C18/12,2),0))</f>
        <v>0</v>
      </c>
      <c r="AS168" s="3">
        <f>IF(Inputs!$B$27&lt;&gt;"Ready","PENDING INPUTS",IF(AND(A168&lt;=Inputs!$B$6,AQ168&gt;0),Inputs!G18,0))</f>
        <v>0</v>
      </c>
      <c r="AT168" s="3">
        <f>IF(Inputs!$B$27&lt;&gt;"Ready","PENDING INPUTS",IF(A168&gt;Inputs!$B$6,0,MIN((AQ168+AR168+AS168),IF(Inputs!H18=1,Inputs!D18,MAX(Inputs!F18,ROUND(AQ168*Inputs!E18+AR168+AS168,2))))))</f>
        <v>0</v>
      </c>
      <c r="AU168">
        <f>IF(Inputs!$B$27&lt;&gt;"Ready","PENDING INPUTS",IF(AQ168&lt;=0,99,1+IF(AND(K168&gt;0,OR(Inputs!C14&gt;Inputs!C18,AND(Inputs!C14=Inputs!C18,0&lt;4))),1,0)+IF(AND(S168&gt;0,OR(Inputs!C15&gt;Inputs!C18,AND(Inputs!C15=Inputs!C18,1&lt;4))),1,0)+IF(AND(AA168&gt;0,OR(Inputs!C16&gt;Inputs!C18,AND(Inputs!C16=Inputs!C18,2&lt;4))),1,0)+IF(AND(AI168&gt;0,OR(Inputs!C17&gt;Inputs!C18,AND(Inputs!C17=Inputs!C18,3&lt;4))),1,0)+IF(AND(AY168&gt;0,OR(Inputs!C19&gt;Inputs!C18,AND(Inputs!C19=Inputs!C18,5&lt;4))),1,0)+IF(AND(BG168&gt;0,OR(Inputs!C20&gt;Inputs!C18,AND(Inputs!C20=Inputs!C18,6&lt;4))),1,0)+IF(AND(BO168&gt;0,OR(Inputs!C21&gt;Inputs!C18,AND(Inputs!C21=Inputs!C18,7&lt;4))),1,0)+IF(AND(BW168&gt;0,OR(Inputs!C22&gt;Inputs!C18,AND(Inputs!C22=Inputs!C18,8&lt;4))),1,0)+IF(AND(CE168&gt;0,OR(Inputs!C23&gt;Inputs!C18,AND(Inputs!C23=Inputs!C18,9&lt;4))),1,0)))</f>
        <v>99</v>
      </c>
      <c r="AV168" s="3">
        <f>IF(Inputs!$B$27&lt;&gt;"Ready","PENDING INPUTS",IF(A168&gt;Inputs!$B$6,0,MIN(MAX(0,(AQ168+AR168+AS168)-AT168),MAX(0,C168-D168-(IF(O168&lt;AU168,K168+L168+M168-N168,0)+IF(W168&lt;AU168,S168+T168+U168-V168,0)+IF(AE168&lt;AU168,AA168+AB168+AC168-AD168,0)+IF(AM168&lt;AU168,AI168+AJ168+AK168-AL168,0)+IF(AU168&lt;AU168,AQ168+AR168+AS168-AT168,0)+IF(BC168&lt;AU168,AY168+AZ168+BA168-BB168,0)+IF(BK168&lt;AU168,BG168+BH168+BI168-BJ168,0)+IF(BS168&lt;AU168,BO168+BP168+BQ168-BR168,0)+IF(CA168&lt;AU168,BW168+BX168+BY168-BZ168,0)+IF(CI168&lt;AU168,CE168+CF168+CG168-CH168,0))))))</f>
        <v>0</v>
      </c>
      <c r="AW168" s="3">
        <f>IF(Inputs!$B$27&lt;&gt;"Ready","PENDING INPUTS",MIN((AQ168+AR168+AS168),IF(D168&gt;C168,IF(D168=0,0,AT168*C168/D168),AT168+AV168)))</f>
        <v>0</v>
      </c>
      <c r="AX168" s="3">
        <f>IF(Inputs!$B$27&lt;&gt;"Ready","PENDING INPUTS",MAX(0,(AQ168+AR168+AS168)-AW168))</f>
        <v>0</v>
      </c>
      <c r="AY168" s="3">
        <f>IF(Inputs!$B$27&lt;&gt;"Ready","PENDING INPUTS",BF167)</f>
        <v>0</v>
      </c>
      <c r="AZ168" s="3">
        <f>IF(Inputs!$B$27&lt;&gt;"Ready","PENDING INPUTS",IF(A168&lt;=Inputs!$B$6,ROUND(AY168*Inputs!C19/12,2),0))</f>
        <v>0</v>
      </c>
      <c r="BA168" s="3">
        <f>IF(Inputs!$B$27&lt;&gt;"Ready","PENDING INPUTS",IF(AND(A168&lt;=Inputs!$B$6,AY168&gt;0),Inputs!G19,0))</f>
        <v>0</v>
      </c>
      <c r="BB168" s="3">
        <f>IF(Inputs!$B$27&lt;&gt;"Ready","PENDING INPUTS",IF(A168&gt;Inputs!$B$6,0,MIN((AY168+AZ168+BA168),IF(Inputs!H19=1,Inputs!D19,MAX(Inputs!F19,ROUND(AY168*Inputs!E19+AZ168+BA168,2))))))</f>
        <v>0</v>
      </c>
      <c r="BC168">
        <f>IF(Inputs!$B$27&lt;&gt;"Ready","PENDING INPUTS",IF(AY168&lt;=0,99,1+IF(AND(K168&gt;0,OR(Inputs!C14&gt;Inputs!C19,AND(Inputs!C14=Inputs!C19,0&lt;5))),1,0)+IF(AND(S168&gt;0,OR(Inputs!C15&gt;Inputs!C19,AND(Inputs!C15=Inputs!C19,1&lt;5))),1,0)+IF(AND(AA168&gt;0,OR(Inputs!C16&gt;Inputs!C19,AND(Inputs!C16=Inputs!C19,2&lt;5))),1,0)+IF(AND(AI168&gt;0,OR(Inputs!C17&gt;Inputs!C19,AND(Inputs!C17=Inputs!C19,3&lt;5))),1,0)+IF(AND(AQ168&gt;0,OR(Inputs!C18&gt;Inputs!C19,AND(Inputs!C18=Inputs!C19,4&lt;5))),1,0)+IF(AND(BG168&gt;0,OR(Inputs!C20&gt;Inputs!C19,AND(Inputs!C20=Inputs!C19,6&lt;5))),1,0)+IF(AND(BO168&gt;0,OR(Inputs!C21&gt;Inputs!C19,AND(Inputs!C21=Inputs!C19,7&lt;5))),1,0)+IF(AND(BW168&gt;0,OR(Inputs!C22&gt;Inputs!C19,AND(Inputs!C22=Inputs!C19,8&lt;5))),1,0)+IF(AND(CE168&gt;0,OR(Inputs!C23&gt;Inputs!C19,AND(Inputs!C23=Inputs!C19,9&lt;5))),1,0)))</f>
        <v>99</v>
      </c>
      <c r="BD168" s="3">
        <f>IF(Inputs!$B$27&lt;&gt;"Ready","PENDING INPUTS",IF(A168&gt;Inputs!$B$6,0,MIN(MAX(0,(AY168+AZ168+BA168)-BB168),MAX(0,C168-D168-(IF(O168&lt;BC168,K168+L168+M168-N168,0)+IF(W168&lt;BC168,S168+T168+U168-V168,0)+IF(AE168&lt;BC168,AA168+AB168+AC168-AD168,0)+IF(AM168&lt;BC168,AI168+AJ168+AK168-AL168,0)+IF(AU168&lt;BC168,AQ168+AR168+AS168-AT168,0)+IF(BC168&lt;BC168,AY168+AZ168+BA168-BB168,0)+IF(BK168&lt;BC168,BG168+BH168+BI168-BJ168,0)+IF(BS168&lt;BC168,BO168+BP168+BQ168-BR168,0)+IF(CA168&lt;BC168,BW168+BX168+BY168-BZ168,0)+IF(CI168&lt;BC168,CE168+CF168+CG168-CH168,0))))))</f>
        <v>0</v>
      </c>
      <c r="BE168" s="3">
        <f>IF(Inputs!$B$27&lt;&gt;"Ready","PENDING INPUTS",MIN((AY168+AZ168+BA168),IF(D168&gt;C168,IF(D168=0,0,BB168*C168/D168),BB168+BD168)))</f>
        <v>0</v>
      </c>
      <c r="BF168" s="3">
        <f>IF(Inputs!$B$27&lt;&gt;"Ready","PENDING INPUTS",MAX(0,(AY168+AZ168+BA168)-BE168))</f>
        <v>0</v>
      </c>
      <c r="BG168" s="3">
        <f>IF(Inputs!$B$27&lt;&gt;"Ready","PENDING INPUTS",BN167)</f>
        <v>0</v>
      </c>
      <c r="BH168" s="3">
        <f>IF(Inputs!$B$27&lt;&gt;"Ready","PENDING INPUTS",IF(A168&lt;=Inputs!$B$6,ROUND(BG168*Inputs!C20/12,2),0))</f>
        <v>0</v>
      </c>
      <c r="BI168" s="3">
        <f>IF(Inputs!$B$27&lt;&gt;"Ready","PENDING INPUTS",IF(AND(A168&lt;=Inputs!$B$6,BG168&gt;0),Inputs!G20,0))</f>
        <v>0</v>
      </c>
      <c r="BJ168" s="3">
        <f>IF(Inputs!$B$27&lt;&gt;"Ready","PENDING INPUTS",IF(A168&gt;Inputs!$B$6,0,MIN((BG168+BH168+BI168),IF(Inputs!H20=1,Inputs!D20,MAX(Inputs!F20,ROUND(BG168*Inputs!E20+BH168+BI168,2))))))</f>
        <v>0</v>
      </c>
      <c r="BK168">
        <f>IF(Inputs!$B$27&lt;&gt;"Ready","PENDING INPUTS",IF(BG168&lt;=0,99,1+IF(AND(K168&gt;0,OR(Inputs!C14&gt;Inputs!C20,AND(Inputs!C14=Inputs!C20,0&lt;6))),1,0)+IF(AND(S168&gt;0,OR(Inputs!C15&gt;Inputs!C20,AND(Inputs!C15=Inputs!C20,1&lt;6))),1,0)+IF(AND(AA168&gt;0,OR(Inputs!C16&gt;Inputs!C20,AND(Inputs!C16=Inputs!C20,2&lt;6))),1,0)+IF(AND(AI168&gt;0,OR(Inputs!C17&gt;Inputs!C20,AND(Inputs!C17=Inputs!C20,3&lt;6))),1,0)+IF(AND(AQ168&gt;0,OR(Inputs!C18&gt;Inputs!C20,AND(Inputs!C18=Inputs!C20,4&lt;6))),1,0)+IF(AND(AY168&gt;0,OR(Inputs!C19&gt;Inputs!C20,AND(Inputs!C19=Inputs!C20,5&lt;6))),1,0)+IF(AND(BO168&gt;0,OR(Inputs!C21&gt;Inputs!C20,AND(Inputs!C21=Inputs!C20,7&lt;6))),1,0)+IF(AND(BW168&gt;0,OR(Inputs!C22&gt;Inputs!C20,AND(Inputs!C22=Inputs!C20,8&lt;6))),1,0)+IF(AND(CE168&gt;0,OR(Inputs!C23&gt;Inputs!C20,AND(Inputs!C23=Inputs!C20,9&lt;6))),1,0)))</f>
        <v>99</v>
      </c>
      <c r="BL168" s="3">
        <f>IF(Inputs!$B$27&lt;&gt;"Ready","PENDING INPUTS",IF(A168&gt;Inputs!$B$6,0,MIN(MAX(0,(BG168+BH168+BI168)-BJ168),MAX(0,C168-D168-(IF(O168&lt;BK168,K168+L168+M168-N168,0)+IF(W168&lt;BK168,S168+T168+U168-V168,0)+IF(AE168&lt;BK168,AA168+AB168+AC168-AD168,0)+IF(AM168&lt;BK168,AI168+AJ168+AK168-AL168,0)+IF(AU168&lt;BK168,AQ168+AR168+AS168-AT168,0)+IF(BC168&lt;BK168,AY168+AZ168+BA168-BB168,0)+IF(BK168&lt;BK168,BG168+BH168+BI168-BJ168,0)+IF(BS168&lt;BK168,BO168+BP168+BQ168-BR168,0)+IF(CA168&lt;BK168,BW168+BX168+BY168-BZ168,0)+IF(CI168&lt;BK168,CE168+CF168+CG168-CH168,0))))))</f>
        <v>0</v>
      </c>
      <c r="BM168" s="3">
        <f>IF(Inputs!$B$27&lt;&gt;"Ready","PENDING INPUTS",MIN((BG168+BH168+BI168),IF(D168&gt;C168,IF(D168=0,0,BJ168*C168/D168),BJ168+BL168)))</f>
        <v>0</v>
      </c>
      <c r="BN168" s="3">
        <f>IF(Inputs!$B$27&lt;&gt;"Ready","PENDING INPUTS",MAX(0,(BG168+BH168+BI168)-BM168))</f>
        <v>0</v>
      </c>
      <c r="BO168" s="3">
        <f>IF(Inputs!$B$27&lt;&gt;"Ready","PENDING INPUTS",BV167)</f>
        <v>0</v>
      </c>
      <c r="BP168" s="3">
        <f>IF(Inputs!$B$27&lt;&gt;"Ready","PENDING INPUTS",IF(A168&lt;=Inputs!$B$6,ROUND(BO168*Inputs!C21/12,2),0))</f>
        <v>0</v>
      </c>
      <c r="BQ168" s="3">
        <f>IF(Inputs!$B$27&lt;&gt;"Ready","PENDING INPUTS",IF(AND(A168&lt;=Inputs!$B$6,BO168&gt;0),Inputs!G21,0))</f>
        <v>0</v>
      </c>
      <c r="BR168" s="3">
        <f>IF(Inputs!$B$27&lt;&gt;"Ready","PENDING INPUTS",IF(A168&gt;Inputs!$B$6,0,MIN((BO168+BP168+BQ168),IF(Inputs!H21=1,Inputs!D21,MAX(Inputs!F21,ROUND(BO168*Inputs!E21+BP168+BQ168,2))))))</f>
        <v>0</v>
      </c>
      <c r="BS168">
        <f>IF(Inputs!$B$27&lt;&gt;"Ready","PENDING INPUTS",IF(BO168&lt;=0,99,1+IF(AND(K168&gt;0,OR(Inputs!C14&gt;Inputs!C21,AND(Inputs!C14=Inputs!C21,0&lt;7))),1,0)+IF(AND(S168&gt;0,OR(Inputs!C15&gt;Inputs!C21,AND(Inputs!C15=Inputs!C21,1&lt;7))),1,0)+IF(AND(AA168&gt;0,OR(Inputs!C16&gt;Inputs!C21,AND(Inputs!C16=Inputs!C21,2&lt;7))),1,0)+IF(AND(AI168&gt;0,OR(Inputs!C17&gt;Inputs!C21,AND(Inputs!C17=Inputs!C21,3&lt;7))),1,0)+IF(AND(AQ168&gt;0,OR(Inputs!C18&gt;Inputs!C21,AND(Inputs!C18=Inputs!C21,4&lt;7))),1,0)+IF(AND(AY168&gt;0,OR(Inputs!C19&gt;Inputs!C21,AND(Inputs!C19=Inputs!C21,5&lt;7))),1,0)+IF(AND(BG168&gt;0,OR(Inputs!C20&gt;Inputs!C21,AND(Inputs!C20=Inputs!C21,6&lt;7))),1,0)+IF(AND(BW168&gt;0,OR(Inputs!C22&gt;Inputs!C21,AND(Inputs!C22=Inputs!C21,8&lt;7))),1,0)+IF(AND(CE168&gt;0,OR(Inputs!C23&gt;Inputs!C21,AND(Inputs!C23=Inputs!C21,9&lt;7))),1,0)))</f>
        <v>99</v>
      </c>
      <c r="BT168" s="3">
        <f>IF(Inputs!$B$27&lt;&gt;"Ready","PENDING INPUTS",IF(A168&gt;Inputs!$B$6,0,MIN(MAX(0,(BO168+BP168+BQ168)-BR168),MAX(0,C168-D168-(IF(O168&lt;BS168,K168+L168+M168-N168,0)+IF(W168&lt;BS168,S168+T168+U168-V168,0)+IF(AE168&lt;BS168,AA168+AB168+AC168-AD168,0)+IF(AM168&lt;BS168,AI168+AJ168+AK168-AL168,0)+IF(AU168&lt;BS168,AQ168+AR168+AS168-AT168,0)+IF(BC168&lt;BS168,AY168+AZ168+BA168-BB168,0)+IF(BK168&lt;BS168,BG168+BH168+BI168-BJ168,0)+IF(BS168&lt;BS168,BO168+BP168+BQ168-BR168,0)+IF(CA168&lt;BS168,BW168+BX168+BY168-BZ168,0)+IF(CI168&lt;BS168,CE168+CF168+CG168-CH168,0))))))</f>
        <v>0</v>
      </c>
      <c r="BU168" s="3">
        <f>IF(Inputs!$B$27&lt;&gt;"Ready","PENDING INPUTS",MIN((BO168+BP168+BQ168),IF(D168&gt;C168,IF(D168=0,0,BR168*C168/D168),BR168+BT168)))</f>
        <v>0</v>
      </c>
      <c r="BV168" s="3">
        <f>IF(Inputs!$B$27&lt;&gt;"Ready","PENDING INPUTS",MAX(0,(BO168+BP168+BQ168)-BU168))</f>
        <v>0</v>
      </c>
      <c r="BW168" s="3">
        <f>IF(Inputs!$B$27&lt;&gt;"Ready","PENDING INPUTS",CD167)</f>
        <v>0</v>
      </c>
      <c r="BX168" s="3">
        <f>IF(Inputs!$B$27&lt;&gt;"Ready","PENDING INPUTS",IF(A168&lt;=Inputs!$B$6,ROUND(BW168*Inputs!C22/12,2),0))</f>
        <v>0</v>
      </c>
      <c r="BY168" s="3">
        <f>IF(Inputs!$B$27&lt;&gt;"Ready","PENDING INPUTS",IF(AND(A168&lt;=Inputs!$B$6,BW168&gt;0),Inputs!G22,0))</f>
        <v>0</v>
      </c>
      <c r="BZ168" s="3">
        <f>IF(Inputs!$B$27&lt;&gt;"Ready","PENDING INPUTS",IF(A168&gt;Inputs!$B$6,0,MIN((BW168+BX168+BY168),IF(Inputs!H22=1,Inputs!D22,MAX(Inputs!F22,ROUND(BW168*Inputs!E22+BX168+BY168,2))))))</f>
        <v>0</v>
      </c>
      <c r="CA168">
        <f>IF(Inputs!$B$27&lt;&gt;"Ready","PENDING INPUTS",IF(BW168&lt;=0,99,1+IF(AND(K168&gt;0,OR(Inputs!C14&gt;Inputs!C22,AND(Inputs!C14=Inputs!C22,0&lt;8))),1,0)+IF(AND(S168&gt;0,OR(Inputs!C15&gt;Inputs!C22,AND(Inputs!C15=Inputs!C22,1&lt;8))),1,0)+IF(AND(AA168&gt;0,OR(Inputs!C16&gt;Inputs!C22,AND(Inputs!C16=Inputs!C22,2&lt;8))),1,0)+IF(AND(AI168&gt;0,OR(Inputs!C17&gt;Inputs!C22,AND(Inputs!C17=Inputs!C22,3&lt;8))),1,0)+IF(AND(AQ168&gt;0,OR(Inputs!C18&gt;Inputs!C22,AND(Inputs!C18=Inputs!C22,4&lt;8))),1,0)+IF(AND(AY168&gt;0,OR(Inputs!C19&gt;Inputs!C22,AND(Inputs!C19=Inputs!C22,5&lt;8))),1,0)+IF(AND(BG168&gt;0,OR(Inputs!C20&gt;Inputs!C22,AND(Inputs!C20=Inputs!C22,6&lt;8))),1,0)+IF(AND(BO168&gt;0,OR(Inputs!C21&gt;Inputs!C22,AND(Inputs!C21=Inputs!C22,7&lt;8))),1,0)+IF(AND(CE168&gt;0,OR(Inputs!C23&gt;Inputs!C22,AND(Inputs!C23=Inputs!C22,9&lt;8))),1,0)))</f>
        <v>99</v>
      </c>
      <c r="CB168" s="3">
        <f>IF(Inputs!$B$27&lt;&gt;"Ready","PENDING INPUTS",IF(A168&gt;Inputs!$B$6,0,MIN(MAX(0,(BW168+BX168+BY168)-BZ168),MAX(0,C168-D168-(IF(O168&lt;CA168,K168+L168+M168-N168,0)+IF(W168&lt;CA168,S168+T168+U168-V168,0)+IF(AE168&lt;CA168,AA168+AB168+AC168-AD168,0)+IF(AM168&lt;CA168,AI168+AJ168+AK168-AL168,0)+IF(AU168&lt;CA168,AQ168+AR168+AS168-AT168,0)+IF(BC168&lt;CA168,AY168+AZ168+BA168-BB168,0)+IF(BK168&lt;CA168,BG168+BH168+BI168-BJ168,0)+IF(BS168&lt;CA168,BO168+BP168+BQ168-BR168,0)+IF(CA168&lt;CA168,BW168+BX168+BY168-BZ168,0)+IF(CI168&lt;CA168,CE168+CF168+CG168-CH168,0))))))</f>
        <v>0</v>
      </c>
      <c r="CC168" s="3">
        <f>IF(Inputs!$B$27&lt;&gt;"Ready","PENDING INPUTS",MIN((BW168+BX168+BY168),IF(D168&gt;C168,IF(D168=0,0,BZ168*C168/D168),BZ168+CB168)))</f>
        <v>0</v>
      </c>
      <c r="CD168" s="3">
        <f>IF(Inputs!$B$27&lt;&gt;"Ready","PENDING INPUTS",MAX(0,(BW168+BX168+BY168)-CC168))</f>
        <v>0</v>
      </c>
      <c r="CE168" s="3">
        <f>IF(Inputs!$B$27&lt;&gt;"Ready","PENDING INPUTS",CL167)</f>
        <v>0</v>
      </c>
      <c r="CF168" s="3">
        <f>IF(Inputs!$B$27&lt;&gt;"Ready","PENDING INPUTS",IF(A168&lt;=Inputs!$B$6,ROUND(CE168*Inputs!C23/12,2),0))</f>
        <v>0</v>
      </c>
      <c r="CG168" s="3">
        <f>IF(Inputs!$B$27&lt;&gt;"Ready","PENDING INPUTS",IF(AND(A168&lt;=Inputs!$B$6,CE168&gt;0),Inputs!G23,0))</f>
        <v>0</v>
      </c>
      <c r="CH168" s="3">
        <f>IF(Inputs!$B$27&lt;&gt;"Ready","PENDING INPUTS",IF(A168&gt;Inputs!$B$6,0,MIN((CE168+CF168+CG168),IF(Inputs!H23=1,Inputs!D23,MAX(Inputs!F23,ROUND(CE168*Inputs!E23+CF168+CG168,2))))))</f>
        <v>0</v>
      </c>
      <c r="CI168">
        <f>IF(Inputs!$B$27&lt;&gt;"Ready","PENDING INPUTS",IF(CE168&lt;=0,99,1+IF(AND(K168&gt;0,OR(Inputs!C14&gt;Inputs!C23,AND(Inputs!C14=Inputs!C23,0&lt;9))),1,0)+IF(AND(S168&gt;0,OR(Inputs!C15&gt;Inputs!C23,AND(Inputs!C15=Inputs!C23,1&lt;9))),1,0)+IF(AND(AA168&gt;0,OR(Inputs!C16&gt;Inputs!C23,AND(Inputs!C16=Inputs!C23,2&lt;9))),1,0)+IF(AND(AI168&gt;0,OR(Inputs!C17&gt;Inputs!C23,AND(Inputs!C17=Inputs!C23,3&lt;9))),1,0)+IF(AND(AQ168&gt;0,OR(Inputs!C18&gt;Inputs!C23,AND(Inputs!C18=Inputs!C23,4&lt;9))),1,0)+IF(AND(AY168&gt;0,OR(Inputs!C19&gt;Inputs!C23,AND(Inputs!C19=Inputs!C23,5&lt;9))),1,0)+IF(AND(BG168&gt;0,OR(Inputs!C20&gt;Inputs!C23,AND(Inputs!C20=Inputs!C23,6&lt;9))),1,0)+IF(AND(BO168&gt;0,OR(Inputs!C21&gt;Inputs!C23,AND(Inputs!C21=Inputs!C23,7&lt;9))),1,0)+IF(AND(BW168&gt;0,OR(Inputs!C22&gt;Inputs!C23,AND(Inputs!C22=Inputs!C23,8&lt;9))),1,0)))</f>
        <v>99</v>
      </c>
      <c r="CJ168" s="3">
        <f>IF(Inputs!$B$27&lt;&gt;"Ready","PENDING INPUTS",IF(A168&gt;Inputs!$B$6,0,MIN(MAX(0,(CE168+CF168+CG168)-CH168),MAX(0,C168-D168-(IF(O168&lt;CI168,K168+L168+M168-N168,0)+IF(W168&lt;CI168,S168+T168+U168-V168,0)+IF(AE168&lt;CI168,AA168+AB168+AC168-AD168,0)+IF(AM168&lt;CI168,AI168+AJ168+AK168-AL168,0)+IF(AU168&lt;CI168,AQ168+AR168+AS168-AT168,0)+IF(BC168&lt;CI168,AY168+AZ168+BA168-BB168,0)+IF(BK168&lt;CI168,BG168+BH168+BI168-BJ168,0)+IF(BS168&lt;CI168,BO168+BP168+BQ168-BR168,0)+IF(CA168&lt;CI168,BW168+BX168+BY168-BZ168,0)+IF(CI168&lt;CI168,CE168+CF168+CG168-CH168,0))))))</f>
        <v>0</v>
      </c>
      <c r="CK168" s="3">
        <f>IF(Inputs!$B$27&lt;&gt;"Ready","PENDING INPUTS",MIN((CE168+CF168+CG168),IF(D168&gt;C168,IF(D168=0,0,CH168*C168/D168),CH168+CJ168)))</f>
        <v>0</v>
      </c>
      <c r="CL168" s="3">
        <f>IF(Inputs!$B$27&lt;&gt;"Ready","PENDING INPUTS",MAX(0,(CE168+CF168+CG168)-CK168))</f>
        <v>0</v>
      </c>
    </row>
    <row r="169" spans="1:90" ht="27.95" customHeight="1" x14ac:dyDescent="0.25">
      <c r="A169">
        <v>165</v>
      </c>
      <c r="B169" s="13">
        <f>IF(Inputs!$B$27&lt;&gt;"Ready","PENDING INPUTS",EDATE(Inputs!$B$5,A169-1))</f>
        <v>51288</v>
      </c>
      <c r="C169" s="3">
        <f>IF(Inputs!$B$27&lt;&gt;"Ready","PENDING INPUTS",IF(A169&lt;=Inputs!$B$6,MAX(0,Inputs!$B$4+IF(A169=Inputs!$B$7,Inputs!$B$8,0)+IF(A169=Inputs!$B$9,Inputs!$B$10,0)),0))</f>
        <v>0</v>
      </c>
      <c r="D169" s="3">
        <f>IF(Inputs!$B$27&lt;&gt;"Ready","PENDING INPUTS",SUM(N169,V169,AD169,AL169,AT169,BB169,BJ169,BR169,BZ169,CH169))</f>
        <v>0</v>
      </c>
      <c r="E169" s="3">
        <f>IF(Inputs!$B$27&lt;&gt;"Ready","PENDING INPUTS",MAX(0,D169-C169))</f>
        <v>0</v>
      </c>
      <c r="F169" s="3">
        <f>IF(Inputs!$B$27&lt;&gt;"Ready","PENDING INPUTS",SUM(Q169,Y169,AG169,AO169,AW169,BE169,BM169,BU169,CC169,CK169))</f>
        <v>0</v>
      </c>
      <c r="G169" s="3">
        <f>IF(Inputs!$B$27&lt;&gt;"Ready","PENDING INPUTS",SUM(L169,T169,AB169,AJ169,AR169,AZ169,BH169,BP169,BX169,CF169))</f>
        <v>0</v>
      </c>
      <c r="H169" s="3">
        <f>IF(Inputs!$B$27&lt;&gt;"Ready","PENDING INPUTS",SUM(M169,U169,AC169,AK169,AS169,BA169,BI169,BQ169,BY169,CG169))</f>
        <v>0</v>
      </c>
      <c r="I169" s="3">
        <f>IF(Inputs!$B$27&lt;&gt;"Ready","PENDING INPUTS",SUM(R169,Z169,AH169,AP169,AX169,BF169,BN169,BV169,CD169,CL169))</f>
        <v>0</v>
      </c>
      <c r="J169" t="str">
        <f>IF(Inputs!$B$27&lt;&gt;"Ready","PENDING INPUTS",IF(A169&gt;Inputs!$B$6,"Beyond horizon",IF(E169&gt;0.005,"MINIMUM SHORTFALL",IF(I169&lt;0.005,"Paid off","In progress"))))</f>
        <v>Beyond horizon</v>
      </c>
      <c r="K169" s="3">
        <f>IF(Inputs!$B$27&lt;&gt;"Ready","PENDING INPUTS",R168)</f>
        <v>0</v>
      </c>
      <c r="L169" s="3">
        <f>IF(Inputs!$B$27&lt;&gt;"Ready","PENDING INPUTS",IF(A169&lt;=Inputs!$B$6,ROUND(K169*Inputs!C14/12,2),0))</f>
        <v>0</v>
      </c>
      <c r="M169" s="3">
        <f>IF(Inputs!$B$27&lt;&gt;"Ready","PENDING INPUTS",IF(AND(A169&lt;=Inputs!$B$6,K169&gt;0),Inputs!G14,0))</f>
        <v>0</v>
      </c>
      <c r="N169" s="3">
        <f>IF(Inputs!$B$27&lt;&gt;"Ready","PENDING INPUTS",IF(A169&gt;Inputs!$B$6,0,MIN((K169+L169+M169),IF(Inputs!H14=1,Inputs!D14,MAX(Inputs!F14,ROUND(K169*Inputs!E14+L169+M169,2))))))</f>
        <v>0</v>
      </c>
      <c r="O169">
        <f>IF(Inputs!$B$27&lt;&gt;"Ready","PENDING INPUTS",IF(K169&lt;=0,99,1+IF(AND(S169&gt;0,OR(Inputs!C15&gt;Inputs!C14,AND(Inputs!C15=Inputs!C14,1&lt;0))),1,0)+IF(AND(AA169&gt;0,OR(Inputs!C16&gt;Inputs!C14,AND(Inputs!C16=Inputs!C14,2&lt;0))),1,0)+IF(AND(AI169&gt;0,OR(Inputs!C17&gt;Inputs!C14,AND(Inputs!C17=Inputs!C14,3&lt;0))),1,0)+IF(AND(AQ169&gt;0,OR(Inputs!C18&gt;Inputs!C14,AND(Inputs!C18=Inputs!C14,4&lt;0))),1,0)+IF(AND(AY169&gt;0,OR(Inputs!C19&gt;Inputs!C14,AND(Inputs!C19=Inputs!C14,5&lt;0))),1,0)+IF(AND(BG169&gt;0,OR(Inputs!C20&gt;Inputs!C14,AND(Inputs!C20=Inputs!C14,6&lt;0))),1,0)+IF(AND(BO169&gt;0,OR(Inputs!C21&gt;Inputs!C14,AND(Inputs!C21=Inputs!C14,7&lt;0))),1,0)+IF(AND(BW169&gt;0,OR(Inputs!C22&gt;Inputs!C14,AND(Inputs!C22=Inputs!C14,8&lt;0))),1,0)+IF(AND(CE169&gt;0,OR(Inputs!C23&gt;Inputs!C14,AND(Inputs!C23=Inputs!C14,9&lt;0))),1,0)))</f>
        <v>99</v>
      </c>
      <c r="P169" s="3">
        <f>IF(Inputs!$B$27&lt;&gt;"Ready","PENDING INPUTS",IF(A169&gt;Inputs!$B$6,0,MIN(MAX(0,(K169+L169+M169)-N169),MAX(0,C169-D169-(IF(O169&lt;O169,K169+L169+M169-N169,0)+IF(W169&lt;O169,S169+T169+U169-V169,0)+IF(AE169&lt;O169,AA169+AB169+AC169-AD169,0)+IF(AM169&lt;O169,AI169+AJ169+AK169-AL169,0)+IF(AU169&lt;O169,AQ169+AR169+AS169-AT169,0)+IF(BC169&lt;O169,AY169+AZ169+BA169-BB169,0)+IF(BK169&lt;O169,BG169+BH169+BI169-BJ169,0)+IF(BS169&lt;O169,BO169+BP169+BQ169-BR169,0)+IF(CA169&lt;O169,BW169+BX169+BY169-BZ169,0)+IF(CI169&lt;O169,CE169+CF169+CG169-CH169,0))))))</f>
        <v>0</v>
      </c>
      <c r="Q169" s="3">
        <f>IF(Inputs!$B$27&lt;&gt;"Ready","PENDING INPUTS",MIN((K169+L169+M169),IF(D169&gt;C169,IF(D169=0,0,N169*C169/D169),N169+P169)))</f>
        <v>0</v>
      </c>
      <c r="R169" s="3">
        <f>IF(Inputs!$B$27&lt;&gt;"Ready","PENDING INPUTS",MAX(0,(K169+L169+M169)-Q169))</f>
        <v>0</v>
      </c>
      <c r="S169" s="3">
        <f>IF(Inputs!$B$27&lt;&gt;"Ready","PENDING INPUTS",Z168)</f>
        <v>0</v>
      </c>
      <c r="T169" s="3">
        <f>IF(Inputs!$B$27&lt;&gt;"Ready","PENDING INPUTS",IF(A169&lt;=Inputs!$B$6,ROUND(S169*Inputs!C15/12,2),0))</f>
        <v>0</v>
      </c>
      <c r="U169" s="3">
        <f>IF(Inputs!$B$27&lt;&gt;"Ready","PENDING INPUTS",IF(AND(A169&lt;=Inputs!$B$6,S169&gt;0),Inputs!G15,0))</f>
        <v>0</v>
      </c>
      <c r="V169" s="3">
        <f>IF(Inputs!$B$27&lt;&gt;"Ready","PENDING INPUTS",IF(A169&gt;Inputs!$B$6,0,MIN((S169+T169+U169),IF(Inputs!H15=1,Inputs!D15,MAX(Inputs!F15,ROUND(S169*Inputs!E15+T169+U169,2))))))</f>
        <v>0</v>
      </c>
      <c r="W169">
        <f>IF(Inputs!$B$27&lt;&gt;"Ready","PENDING INPUTS",IF(S169&lt;=0,99,1+IF(AND(K169&gt;0,OR(Inputs!C14&gt;Inputs!C15,AND(Inputs!C14=Inputs!C15,0&lt;1))),1,0)+IF(AND(AA169&gt;0,OR(Inputs!C16&gt;Inputs!C15,AND(Inputs!C16=Inputs!C15,2&lt;1))),1,0)+IF(AND(AI169&gt;0,OR(Inputs!C17&gt;Inputs!C15,AND(Inputs!C17=Inputs!C15,3&lt;1))),1,0)+IF(AND(AQ169&gt;0,OR(Inputs!C18&gt;Inputs!C15,AND(Inputs!C18=Inputs!C15,4&lt;1))),1,0)+IF(AND(AY169&gt;0,OR(Inputs!C19&gt;Inputs!C15,AND(Inputs!C19=Inputs!C15,5&lt;1))),1,0)+IF(AND(BG169&gt;0,OR(Inputs!C20&gt;Inputs!C15,AND(Inputs!C20=Inputs!C15,6&lt;1))),1,0)+IF(AND(BO169&gt;0,OR(Inputs!C21&gt;Inputs!C15,AND(Inputs!C21=Inputs!C15,7&lt;1))),1,0)+IF(AND(BW169&gt;0,OR(Inputs!C22&gt;Inputs!C15,AND(Inputs!C22=Inputs!C15,8&lt;1))),1,0)+IF(AND(CE169&gt;0,OR(Inputs!C23&gt;Inputs!C15,AND(Inputs!C23=Inputs!C15,9&lt;1))),1,0)))</f>
        <v>99</v>
      </c>
      <c r="X169" s="3">
        <f>IF(Inputs!$B$27&lt;&gt;"Ready","PENDING INPUTS",IF(A169&gt;Inputs!$B$6,0,MIN(MAX(0,(S169+T169+U169)-V169),MAX(0,C169-D169-(IF(O169&lt;W169,K169+L169+M169-N169,0)+IF(W169&lt;W169,S169+T169+U169-V169,0)+IF(AE169&lt;W169,AA169+AB169+AC169-AD169,0)+IF(AM169&lt;W169,AI169+AJ169+AK169-AL169,0)+IF(AU169&lt;W169,AQ169+AR169+AS169-AT169,0)+IF(BC169&lt;W169,AY169+AZ169+BA169-BB169,0)+IF(BK169&lt;W169,BG169+BH169+BI169-BJ169,0)+IF(BS169&lt;W169,BO169+BP169+BQ169-BR169,0)+IF(CA169&lt;W169,BW169+BX169+BY169-BZ169,0)+IF(CI169&lt;W169,CE169+CF169+CG169-CH169,0))))))</f>
        <v>0</v>
      </c>
      <c r="Y169" s="3">
        <f>IF(Inputs!$B$27&lt;&gt;"Ready","PENDING INPUTS",MIN((S169+T169+U169),IF(D169&gt;C169,IF(D169=0,0,V169*C169/D169),V169+X169)))</f>
        <v>0</v>
      </c>
      <c r="Z169" s="3">
        <f>IF(Inputs!$B$27&lt;&gt;"Ready","PENDING INPUTS",MAX(0,(S169+T169+U169)-Y169))</f>
        <v>0</v>
      </c>
      <c r="AA169" s="3">
        <f>IF(Inputs!$B$27&lt;&gt;"Ready","PENDING INPUTS",AH168)</f>
        <v>0</v>
      </c>
      <c r="AB169" s="3">
        <f>IF(Inputs!$B$27&lt;&gt;"Ready","PENDING INPUTS",IF(A169&lt;=Inputs!$B$6,ROUND(AA169*Inputs!C16/12,2),0))</f>
        <v>0</v>
      </c>
      <c r="AC169" s="3">
        <f>IF(Inputs!$B$27&lt;&gt;"Ready","PENDING INPUTS",IF(AND(A169&lt;=Inputs!$B$6,AA169&gt;0),Inputs!G16,0))</f>
        <v>0</v>
      </c>
      <c r="AD169" s="3">
        <f>IF(Inputs!$B$27&lt;&gt;"Ready","PENDING INPUTS",IF(A169&gt;Inputs!$B$6,0,MIN((AA169+AB169+AC169),IF(Inputs!H16=1,Inputs!D16,MAX(Inputs!F16,ROUND(AA169*Inputs!E16+AB169+AC169,2))))))</f>
        <v>0</v>
      </c>
      <c r="AE169">
        <f>IF(Inputs!$B$27&lt;&gt;"Ready","PENDING INPUTS",IF(AA169&lt;=0,99,1+IF(AND(K169&gt;0,OR(Inputs!C14&gt;Inputs!C16,AND(Inputs!C14=Inputs!C16,0&lt;2))),1,0)+IF(AND(S169&gt;0,OR(Inputs!C15&gt;Inputs!C16,AND(Inputs!C15=Inputs!C16,1&lt;2))),1,0)+IF(AND(AI169&gt;0,OR(Inputs!C17&gt;Inputs!C16,AND(Inputs!C17=Inputs!C16,3&lt;2))),1,0)+IF(AND(AQ169&gt;0,OR(Inputs!C18&gt;Inputs!C16,AND(Inputs!C18=Inputs!C16,4&lt;2))),1,0)+IF(AND(AY169&gt;0,OR(Inputs!C19&gt;Inputs!C16,AND(Inputs!C19=Inputs!C16,5&lt;2))),1,0)+IF(AND(BG169&gt;0,OR(Inputs!C20&gt;Inputs!C16,AND(Inputs!C20=Inputs!C16,6&lt;2))),1,0)+IF(AND(BO169&gt;0,OR(Inputs!C21&gt;Inputs!C16,AND(Inputs!C21=Inputs!C16,7&lt;2))),1,0)+IF(AND(BW169&gt;0,OR(Inputs!C22&gt;Inputs!C16,AND(Inputs!C22=Inputs!C16,8&lt;2))),1,0)+IF(AND(CE169&gt;0,OR(Inputs!C23&gt;Inputs!C16,AND(Inputs!C23=Inputs!C16,9&lt;2))),1,0)))</f>
        <v>99</v>
      </c>
      <c r="AF169" s="3">
        <f>IF(Inputs!$B$27&lt;&gt;"Ready","PENDING INPUTS",IF(A169&gt;Inputs!$B$6,0,MIN(MAX(0,(AA169+AB169+AC169)-AD169),MAX(0,C169-D169-(IF(O169&lt;AE169,K169+L169+M169-N169,0)+IF(W169&lt;AE169,S169+T169+U169-V169,0)+IF(AE169&lt;AE169,AA169+AB169+AC169-AD169,0)+IF(AM169&lt;AE169,AI169+AJ169+AK169-AL169,0)+IF(AU169&lt;AE169,AQ169+AR169+AS169-AT169,0)+IF(BC169&lt;AE169,AY169+AZ169+BA169-BB169,0)+IF(BK169&lt;AE169,BG169+BH169+BI169-BJ169,0)+IF(BS169&lt;AE169,BO169+BP169+BQ169-BR169,0)+IF(CA169&lt;AE169,BW169+BX169+BY169-BZ169,0)+IF(CI169&lt;AE169,CE169+CF169+CG169-CH169,0))))))</f>
        <v>0</v>
      </c>
      <c r="AG169" s="3">
        <f>IF(Inputs!$B$27&lt;&gt;"Ready","PENDING INPUTS",MIN((AA169+AB169+AC169),IF(D169&gt;C169,IF(D169=0,0,AD169*C169/D169),AD169+AF169)))</f>
        <v>0</v>
      </c>
      <c r="AH169" s="3">
        <f>IF(Inputs!$B$27&lt;&gt;"Ready","PENDING INPUTS",MAX(0,(AA169+AB169+AC169)-AG169))</f>
        <v>0</v>
      </c>
      <c r="AI169" s="3">
        <f>IF(Inputs!$B$27&lt;&gt;"Ready","PENDING INPUTS",AP168)</f>
        <v>0</v>
      </c>
      <c r="AJ169" s="3">
        <f>IF(Inputs!$B$27&lt;&gt;"Ready","PENDING INPUTS",IF(A169&lt;=Inputs!$B$6,ROUND(AI169*Inputs!C17/12,2),0))</f>
        <v>0</v>
      </c>
      <c r="AK169" s="3">
        <f>IF(Inputs!$B$27&lt;&gt;"Ready","PENDING INPUTS",IF(AND(A169&lt;=Inputs!$B$6,AI169&gt;0),Inputs!G17,0))</f>
        <v>0</v>
      </c>
      <c r="AL169" s="3">
        <f>IF(Inputs!$B$27&lt;&gt;"Ready","PENDING INPUTS",IF(A169&gt;Inputs!$B$6,0,MIN((AI169+AJ169+AK169),IF(Inputs!H17=1,Inputs!D17,MAX(Inputs!F17,ROUND(AI169*Inputs!E17+AJ169+AK169,2))))))</f>
        <v>0</v>
      </c>
      <c r="AM169">
        <f>IF(Inputs!$B$27&lt;&gt;"Ready","PENDING INPUTS",IF(AI169&lt;=0,99,1+IF(AND(K169&gt;0,OR(Inputs!C14&gt;Inputs!C17,AND(Inputs!C14=Inputs!C17,0&lt;3))),1,0)+IF(AND(S169&gt;0,OR(Inputs!C15&gt;Inputs!C17,AND(Inputs!C15=Inputs!C17,1&lt;3))),1,0)+IF(AND(AA169&gt;0,OR(Inputs!C16&gt;Inputs!C17,AND(Inputs!C16=Inputs!C17,2&lt;3))),1,0)+IF(AND(AQ169&gt;0,OR(Inputs!C18&gt;Inputs!C17,AND(Inputs!C18=Inputs!C17,4&lt;3))),1,0)+IF(AND(AY169&gt;0,OR(Inputs!C19&gt;Inputs!C17,AND(Inputs!C19=Inputs!C17,5&lt;3))),1,0)+IF(AND(BG169&gt;0,OR(Inputs!C20&gt;Inputs!C17,AND(Inputs!C20=Inputs!C17,6&lt;3))),1,0)+IF(AND(BO169&gt;0,OR(Inputs!C21&gt;Inputs!C17,AND(Inputs!C21=Inputs!C17,7&lt;3))),1,0)+IF(AND(BW169&gt;0,OR(Inputs!C22&gt;Inputs!C17,AND(Inputs!C22=Inputs!C17,8&lt;3))),1,0)+IF(AND(CE169&gt;0,OR(Inputs!C23&gt;Inputs!C17,AND(Inputs!C23=Inputs!C17,9&lt;3))),1,0)))</f>
        <v>99</v>
      </c>
      <c r="AN169" s="3">
        <f>IF(Inputs!$B$27&lt;&gt;"Ready","PENDING INPUTS",IF(A169&gt;Inputs!$B$6,0,MIN(MAX(0,(AI169+AJ169+AK169)-AL169),MAX(0,C169-D169-(IF(O169&lt;AM169,K169+L169+M169-N169,0)+IF(W169&lt;AM169,S169+T169+U169-V169,0)+IF(AE169&lt;AM169,AA169+AB169+AC169-AD169,0)+IF(AM169&lt;AM169,AI169+AJ169+AK169-AL169,0)+IF(AU169&lt;AM169,AQ169+AR169+AS169-AT169,0)+IF(BC169&lt;AM169,AY169+AZ169+BA169-BB169,0)+IF(BK169&lt;AM169,BG169+BH169+BI169-BJ169,0)+IF(BS169&lt;AM169,BO169+BP169+BQ169-BR169,0)+IF(CA169&lt;AM169,BW169+BX169+BY169-BZ169,0)+IF(CI169&lt;AM169,CE169+CF169+CG169-CH169,0))))))</f>
        <v>0</v>
      </c>
      <c r="AO169" s="3">
        <f>IF(Inputs!$B$27&lt;&gt;"Ready","PENDING INPUTS",MIN((AI169+AJ169+AK169),IF(D169&gt;C169,IF(D169=0,0,AL169*C169/D169),AL169+AN169)))</f>
        <v>0</v>
      </c>
      <c r="AP169" s="3">
        <f>IF(Inputs!$B$27&lt;&gt;"Ready","PENDING INPUTS",MAX(0,(AI169+AJ169+AK169)-AO169))</f>
        <v>0</v>
      </c>
      <c r="AQ169" s="3">
        <f>IF(Inputs!$B$27&lt;&gt;"Ready","PENDING INPUTS",AX168)</f>
        <v>0</v>
      </c>
      <c r="AR169" s="3">
        <f>IF(Inputs!$B$27&lt;&gt;"Ready","PENDING INPUTS",IF(A169&lt;=Inputs!$B$6,ROUND(AQ169*Inputs!C18/12,2),0))</f>
        <v>0</v>
      </c>
      <c r="AS169" s="3">
        <f>IF(Inputs!$B$27&lt;&gt;"Ready","PENDING INPUTS",IF(AND(A169&lt;=Inputs!$B$6,AQ169&gt;0),Inputs!G18,0))</f>
        <v>0</v>
      </c>
      <c r="AT169" s="3">
        <f>IF(Inputs!$B$27&lt;&gt;"Ready","PENDING INPUTS",IF(A169&gt;Inputs!$B$6,0,MIN((AQ169+AR169+AS169),IF(Inputs!H18=1,Inputs!D18,MAX(Inputs!F18,ROUND(AQ169*Inputs!E18+AR169+AS169,2))))))</f>
        <v>0</v>
      </c>
      <c r="AU169">
        <f>IF(Inputs!$B$27&lt;&gt;"Ready","PENDING INPUTS",IF(AQ169&lt;=0,99,1+IF(AND(K169&gt;0,OR(Inputs!C14&gt;Inputs!C18,AND(Inputs!C14=Inputs!C18,0&lt;4))),1,0)+IF(AND(S169&gt;0,OR(Inputs!C15&gt;Inputs!C18,AND(Inputs!C15=Inputs!C18,1&lt;4))),1,0)+IF(AND(AA169&gt;0,OR(Inputs!C16&gt;Inputs!C18,AND(Inputs!C16=Inputs!C18,2&lt;4))),1,0)+IF(AND(AI169&gt;0,OR(Inputs!C17&gt;Inputs!C18,AND(Inputs!C17=Inputs!C18,3&lt;4))),1,0)+IF(AND(AY169&gt;0,OR(Inputs!C19&gt;Inputs!C18,AND(Inputs!C19=Inputs!C18,5&lt;4))),1,0)+IF(AND(BG169&gt;0,OR(Inputs!C20&gt;Inputs!C18,AND(Inputs!C20=Inputs!C18,6&lt;4))),1,0)+IF(AND(BO169&gt;0,OR(Inputs!C21&gt;Inputs!C18,AND(Inputs!C21=Inputs!C18,7&lt;4))),1,0)+IF(AND(BW169&gt;0,OR(Inputs!C22&gt;Inputs!C18,AND(Inputs!C22=Inputs!C18,8&lt;4))),1,0)+IF(AND(CE169&gt;0,OR(Inputs!C23&gt;Inputs!C18,AND(Inputs!C23=Inputs!C18,9&lt;4))),1,0)))</f>
        <v>99</v>
      </c>
      <c r="AV169" s="3">
        <f>IF(Inputs!$B$27&lt;&gt;"Ready","PENDING INPUTS",IF(A169&gt;Inputs!$B$6,0,MIN(MAX(0,(AQ169+AR169+AS169)-AT169),MAX(0,C169-D169-(IF(O169&lt;AU169,K169+L169+M169-N169,0)+IF(W169&lt;AU169,S169+T169+U169-V169,0)+IF(AE169&lt;AU169,AA169+AB169+AC169-AD169,0)+IF(AM169&lt;AU169,AI169+AJ169+AK169-AL169,0)+IF(AU169&lt;AU169,AQ169+AR169+AS169-AT169,0)+IF(BC169&lt;AU169,AY169+AZ169+BA169-BB169,0)+IF(BK169&lt;AU169,BG169+BH169+BI169-BJ169,0)+IF(BS169&lt;AU169,BO169+BP169+BQ169-BR169,0)+IF(CA169&lt;AU169,BW169+BX169+BY169-BZ169,0)+IF(CI169&lt;AU169,CE169+CF169+CG169-CH169,0))))))</f>
        <v>0</v>
      </c>
      <c r="AW169" s="3">
        <f>IF(Inputs!$B$27&lt;&gt;"Ready","PENDING INPUTS",MIN((AQ169+AR169+AS169),IF(D169&gt;C169,IF(D169=0,0,AT169*C169/D169),AT169+AV169)))</f>
        <v>0</v>
      </c>
      <c r="AX169" s="3">
        <f>IF(Inputs!$B$27&lt;&gt;"Ready","PENDING INPUTS",MAX(0,(AQ169+AR169+AS169)-AW169))</f>
        <v>0</v>
      </c>
      <c r="AY169" s="3">
        <f>IF(Inputs!$B$27&lt;&gt;"Ready","PENDING INPUTS",BF168)</f>
        <v>0</v>
      </c>
      <c r="AZ169" s="3">
        <f>IF(Inputs!$B$27&lt;&gt;"Ready","PENDING INPUTS",IF(A169&lt;=Inputs!$B$6,ROUND(AY169*Inputs!C19/12,2),0))</f>
        <v>0</v>
      </c>
      <c r="BA169" s="3">
        <f>IF(Inputs!$B$27&lt;&gt;"Ready","PENDING INPUTS",IF(AND(A169&lt;=Inputs!$B$6,AY169&gt;0),Inputs!G19,0))</f>
        <v>0</v>
      </c>
      <c r="BB169" s="3">
        <f>IF(Inputs!$B$27&lt;&gt;"Ready","PENDING INPUTS",IF(A169&gt;Inputs!$B$6,0,MIN((AY169+AZ169+BA169),IF(Inputs!H19=1,Inputs!D19,MAX(Inputs!F19,ROUND(AY169*Inputs!E19+AZ169+BA169,2))))))</f>
        <v>0</v>
      </c>
      <c r="BC169">
        <f>IF(Inputs!$B$27&lt;&gt;"Ready","PENDING INPUTS",IF(AY169&lt;=0,99,1+IF(AND(K169&gt;0,OR(Inputs!C14&gt;Inputs!C19,AND(Inputs!C14=Inputs!C19,0&lt;5))),1,0)+IF(AND(S169&gt;0,OR(Inputs!C15&gt;Inputs!C19,AND(Inputs!C15=Inputs!C19,1&lt;5))),1,0)+IF(AND(AA169&gt;0,OR(Inputs!C16&gt;Inputs!C19,AND(Inputs!C16=Inputs!C19,2&lt;5))),1,0)+IF(AND(AI169&gt;0,OR(Inputs!C17&gt;Inputs!C19,AND(Inputs!C17=Inputs!C19,3&lt;5))),1,0)+IF(AND(AQ169&gt;0,OR(Inputs!C18&gt;Inputs!C19,AND(Inputs!C18=Inputs!C19,4&lt;5))),1,0)+IF(AND(BG169&gt;0,OR(Inputs!C20&gt;Inputs!C19,AND(Inputs!C20=Inputs!C19,6&lt;5))),1,0)+IF(AND(BO169&gt;0,OR(Inputs!C21&gt;Inputs!C19,AND(Inputs!C21=Inputs!C19,7&lt;5))),1,0)+IF(AND(BW169&gt;0,OR(Inputs!C22&gt;Inputs!C19,AND(Inputs!C22=Inputs!C19,8&lt;5))),1,0)+IF(AND(CE169&gt;0,OR(Inputs!C23&gt;Inputs!C19,AND(Inputs!C23=Inputs!C19,9&lt;5))),1,0)))</f>
        <v>99</v>
      </c>
      <c r="BD169" s="3">
        <f>IF(Inputs!$B$27&lt;&gt;"Ready","PENDING INPUTS",IF(A169&gt;Inputs!$B$6,0,MIN(MAX(0,(AY169+AZ169+BA169)-BB169),MAX(0,C169-D169-(IF(O169&lt;BC169,K169+L169+M169-N169,0)+IF(W169&lt;BC169,S169+T169+U169-V169,0)+IF(AE169&lt;BC169,AA169+AB169+AC169-AD169,0)+IF(AM169&lt;BC169,AI169+AJ169+AK169-AL169,0)+IF(AU169&lt;BC169,AQ169+AR169+AS169-AT169,0)+IF(BC169&lt;BC169,AY169+AZ169+BA169-BB169,0)+IF(BK169&lt;BC169,BG169+BH169+BI169-BJ169,0)+IF(BS169&lt;BC169,BO169+BP169+BQ169-BR169,0)+IF(CA169&lt;BC169,BW169+BX169+BY169-BZ169,0)+IF(CI169&lt;BC169,CE169+CF169+CG169-CH169,0))))))</f>
        <v>0</v>
      </c>
      <c r="BE169" s="3">
        <f>IF(Inputs!$B$27&lt;&gt;"Ready","PENDING INPUTS",MIN((AY169+AZ169+BA169),IF(D169&gt;C169,IF(D169=0,0,BB169*C169/D169),BB169+BD169)))</f>
        <v>0</v>
      </c>
      <c r="BF169" s="3">
        <f>IF(Inputs!$B$27&lt;&gt;"Ready","PENDING INPUTS",MAX(0,(AY169+AZ169+BA169)-BE169))</f>
        <v>0</v>
      </c>
      <c r="BG169" s="3">
        <f>IF(Inputs!$B$27&lt;&gt;"Ready","PENDING INPUTS",BN168)</f>
        <v>0</v>
      </c>
      <c r="BH169" s="3">
        <f>IF(Inputs!$B$27&lt;&gt;"Ready","PENDING INPUTS",IF(A169&lt;=Inputs!$B$6,ROUND(BG169*Inputs!C20/12,2),0))</f>
        <v>0</v>
      </c>
      <c r="BI169" s="3">
        <f>IF(Inputs!$B$27&lt;&gt;"Ready","PENDING INPUTS",IF(AND(A169&lt;=Inputs!$B$6,BG169&gt;0),Inputs!G20,0))</f>
        <v>0</v>
      </c>
      <c r="BJ169" s="3">
        <f>IF(Inputs!$B$27&lt;&gt;"Ready","PENDING INPUTS",IF(A169&gt;Inputs!$B$6,0,MIN((BG169+BH169+BI169),IF(Inputs!H20=1,Inputs!D20,MAX(Inputs!F20,ROUND(BG169*Inputs!E20+BH169+BI169,2))))))</f>
        <v>0</v>
      </c>
      <c r="BK169">
        <f>IF(Inputs!$B$27&lt;&gt;"Ready","PENDING INPUTS",IF(BG169&lt;=0,99,1+IF(AND(K169&gt;0,OR(Inputs!C14&gt;Inputs!C20,AND(Inputs!C14=Inputs!C20,0&lt;6))),1,0)+IF(AND(S169&gt;0,OR(Inputs!C15&gt;Inputs!C20,AND(Inputs!C15=Inputs!C20,1&lt;6))),1,0)+IF(AND(AA169&gt;0,OR(Inputs!C16&gt;Inputs!C20,AND(Inputs!C16=Inputs!C20,2&lt;6))),1,0)+IF(AND(AI169&gt;0,OR(Inputs!C17&gt;Inputs!C20,AND(Inputs!C17=Inputs!C20,3&lt;6))),1,0)+IF(AND(AQ169&gt;0,OR(Inputs!C18&gt;Inputs!C20,AND(Inputs!C18=Inputs!C20,4&lt;6))),1,0)+IF(AND(AY169&gt;0,OR(Inputs!C19&gt;Inputs!C20,AND(Inputs!C19=Inputs!C20,5&lt;6))),1,0)+IF(AND(BO169&gt;0,OR(Inputs!C21&gt;Inputs!C20,AND(Inputs!C21=Inputs!C20,7&lt;6))),1,0)+IF(AND(BW169&gt;0,OR(Inputs!C22&gt;Inputs!C20,AND(Inputs!C22=Inputs!C20,8&lt;6))),1,0)+IF(AND(CE169&gt;0,OR(Inputs!C23&gt;Inputs!C20,AND(Inputs!C23=Inputs!C20,9&lt;6))),1,0)))</f>
        <v>99</v>
      </c>
      <c r="BL169" s="3">
        <f>IF(Inputs!$B$27&lt;&gt;"Ready","PENDING INPUTS",IF(A169&gt;Inputs!$B$6,0,MIN(MAX(0,(BG169+BH169+BI169)-BJ169),MAX(0,C169-D169-(IF(O169&lt;BK169,K169+L169+M169-N169,0)+IF(W169&lt;BK169,S169+T169+U169-V169,0)+IF(AE169&lt;BK169,AA169+AB169+AC169-AD169,0)+IF(AM169&lt;BK169,AI169+AJ169+AK169-AL169,0)+IF(AU169&lt;BK169,AQ169+AR169+AS169-AT169,0)+IF(BC169&lt;BK169,AY169+AZ169+BA169-BB169,0)+IF(BK169&lt;BK169,BG169+BH169+BI169-BJ169,0)+IF(BS169&lt;BK169,BO169+BP169+BQ169-BR169,0)+IF(CA169&lt;BK169,BW169+BX169+BY169-BZ169,0)+IF(CI169&lt;BK169,CE169+CF169+CG169-CH169,0))))))</f>
        <v>0</v>
      </c>
      <c r="BM169" s="3">
        <f>IF(Inputs!$B$27&lt;&gt;"Ready","PENDING INPUTS",MIN((BG169+BH169+BI169),IF(D169&gt;C169,IF(D169=0,0,BJ169*C169/D169),BJ169+BL169)))</f>
        <v>0</v>
      </c>
      <c r="BN169" s="3">
        <f>IF(Inputs!$B$27&lt;&gt;"Ready","PENDING INPUTS",MAX(0,(BG169+BH169+BI169)-BM169))</f>
        <v>0</v>
      </c>
      <c r="BO169" s="3">
        <f>IF(Inputs!$B$27&lt;&gt;"Ready","PENDING INPUTS",BV168)</f>
        <v>0</v>
      </c>
      <c r="BP169" s="3">
        <f>IF(Inputs!$B$27&lt;&gt;"Ready","PENDING INPUTS",IF(A169&lt;=Inputs!$B$6,ROUND(BO169*Inputs!C21/12,2),0))</f>
        <v>0</v>
      </c>
      <c r="BQ169" s="3">
        <f>IF(Inputs!$B$27&lt;&gt;"Ready","PENDING INPUTS",IF(AND(A169&lt;=Inputs!$B$6,BO169&gt;0),Inputs!G21,0))</f>
        <v>0</v>
      </c>
      <c r="BR169" s="3">
        <f>IF(Inputs!$B$27&lt;&gt;"Ready","PENDING INPUTS",IF(A169&gt;Inputs!$B$6,0,MIN((BO169+BP169+BQ169),IF(Inputs!H21=1,Inputs!D21,MAX(Inputs!F21,ROUND(BO169*Inputs!E21+BP169+BQ169,2))))))</f>
        <v>0</v>
      </c>
      <c r="BS169">
        <f>IF(Inputs!$B$27&lt;&gt;"Ready","PENDING INPUTS",IF(BO169&lt;=0,99,1+IF(AND(K169&gt;0,OR(Inputs!C14&gt;Inputs!C21,AND(Inputs!C14=Inputs!C21,0&lt;7))),1,0)+IF(AND(S169&gt;0,OR(Inputs!C15&gt;Inputs!C21,AND(Inputs!C15=Inputs!C21,1&lt;7))),1,0)+IF(AND(AA169&gt;0,OR(Inputs!C16&gt;Inputs!C21,AND(Inputs!C16=Inputs!C21,2&lt;7))),1,0)+IF(AND(AI169&gt;0,OR(Inputs!C17&gt;Inputs!C21,AND(Inputs!C17=Inputs!C21,3&lt;7))),1,0)+IF(AND(AQ169&gt;0,OR(Inputs!C18&gt;Inputs!C21,AND(Inputs!C18=Inputs!C21,4&lt;7))),1,0)+IF(AND(AY169&gt;0,OR(Inputs!C19&gt;Inputs!C21,AND(Inputs!C19=Inputs!C21,5&lt;7))),1,0)+IF(AND(BG169&gt;0,OR(Inputs!C20&gt;Inputs!C21,AND(Inputs!C20=Inputs!C21,6&lt;7))),1,0)+IF(AND(BW169&gt;0,OR(Inputs!C22&gt;Inputs!C21,AND(Inputs!C22=Inputs!C21,8&lt;7))),1,0)+IF(AND(CE169&gt;0,OR(Inputs!C23&gt;Inputs!C21,AND(Inputs!C23=Inputs!C21,9&lt;7))),1,0)))</f>
        <v>99</v>
      </c>
      <c r="BT169" s="3">
        <f>IF(Inputs!$B$27&lt;&gt;"Ready","PENDING INPUTS",IF(A169&gt;Inputs!$B$6,0,MIN(MAX(0,(BO169+BP169+BQ169)-BR169),MAX(0,C169-D169-(IF(O169&lt;BS169,K169+L169+M169-N169,0)+IF(W169&lt;BS169,S169+T169+U169-V169,0)+IF(AE169&lt;BS169,AA169+AB169+AC169-AD169,0)+IF(AM169&lt;BS169,AI169+AJ169+AK169-AL169,0)+IF(AU169&lt;BS169,AQ169+AR169+AS169-AT169,0)+IF(BC169&lt;BS169,AY169+AZ169+BA169-BB169,0)+IF(BK169&lt;BS169,BG169+BH169+BI169-BJ169,0)+IF(BS169&lt;BS169,BO169+BP169+BQ169-BR169,0)+IF(CA169&lt;BS169,BW169+BX169+BY169-BZ169,0)+IF(CI169&lt;BS169,CE169+CF169+CG169-CH169,0))))))</f>
        <v>0</v>
      </c>
      <c r="BU169" s="3">
        <f>IF(Inputs!$B$27&lt;&gt;"Ready","PENDING INPUTS",MIN((BO169+BP169+BQ169),IF(D169&gt;C169,IF(D169=0,0,BR169*C169/D169),BR169+BT169)))</f>
        <v>0</v>
      </c>
      <c r="BV169" s="3">
        <f>IF(Inputs!$B$27&lt;&gt;"Ready","PENDING INPUTS",MAX(0,(BO169+BP169+BQ169)-BU169))</f>
        <v>0</v>
      </c>
      <c r="BW169" s="3">
        <f>IF(Inputs!$B$27&lt;&gt;"Ready","PENDING INPUTS",CD168)</f>
        <v>0</v>
      </c>
      <c r="BX169" s="3">
        <f>IF(Inputs!$B$27&lt;&gt;"Ready","PENDING INPUTS",IF(A169&lt;=Inputs!$B$6,ROUND(BW169*Inputs!C22/12,2),0))</f>
        <v>0</v>
      </c>
      <c r="BY169" s="3">
        <f>IF(Inputs!$B$27&lt;&gt;"Ready","PENDING INPUTS",IF(AND(A169&lt;=Inputs!$B$6,BW169&gt;0),Inputs!G22,0))</f>
        <v>0</v>
      </c>
      <c r="BZ169" s="3">
        <f>IF(Inputs!$B$27&lt;&gt;"Ready","PENDING INPUTS",IF(A169&gt;Inputs!$B$6,0,MIN((BW169+BX169+BY169),IF(Inputs!H22=1,Inputs!D22,MAX(Inputs!F22,ROUND(BW169*Inputs!E22+BX169+BY169,2))))))</f>
        <v>0</v>
      </c>
      <c r="CA169">
        <f>IF(Inputs!$B$27&lt;&gt;"Ready","PENDING INPUTS",IF(BW169&lt;=0,99,1+IF(AND(K169&gt;0,OR(Inputs!C14&gt;Inputs!C22,AND(Inputs!C14=Inputs!C22,0&lt;8))),1,0)+IF(AND(S169&gt;0,OR(Inputs!C15&gt;Inputs!C22,AND(Inputs!C15=Inputs!C22,1&lt;8))),1,0)+IF(AND(AA169&gt;0,OR(Inputs!C16&gt;Inputs!C22,AND(Inputs!C16=Inputs!C22,2&lt;8))),1,0)+IF(AND(AI169&gt;0,OR(Inputs!C17&gt;Inputs!C22,AND(Inputs!C17=Inputs!C22,3&lt;8))),1,0)+IF(AND(AQ169&gt;0,OR(Inputs!C18&gt;Inputs!C22,AND(Inputs!C18=Inputs!C22,4&lt;8))),1,0)+IF(AND(AY169&gt;0,OR(Inputs!C19&gt;Inputs!C22,AND(Inputs!C19=Inputs!C22,5&lt;8))),1,0)+IF(AND(BG169&gt;0,OR(Inputs!C20&gt;Inputs!C22,AND(Inputs!C20=Inputs!C22,6&lt;8))),1,0)+IF(AND(BO169&gt;0,OR(Inputs!C21&gt;Inputs!C22,AND(Inputs!C21=Inputs!C22,7&lt;8))),1,0)+IF(AND(CE169&gt;0,OR(Inputs!C23&gt;Inputs!C22,AND(Inputs!C23=Inputs!C22,9&lt;8))),1,0)))</f>
        <v>99</v>
      </c>
      <c r="CB169" s="3">
        <f>IF(Inputs!$B$27&lt;&gt;"Ready","PENDING INPUTS",IF(A169&gt;Inputs!$B$6,0,MIN(MAX(0,(BW169+BX169+BY169)-BZ169),MAX(0,C169-D169-(IF(O169&lt;CA169,K169+L169+M169-N169,0)+IF(W169&lt;CA169,S169+T169+U169-V169,0)+IF(AE169&lt;CA169,AA169+AB169+AC169-AD169,0)+IF(AM169&lt;CA169,AI169+AJ169+AK169-AL169,0)+IF(AU169&lt;CA169,AQ169+AR169+AS169-AT169,0)+IF(BC169&lt;CA169,AY169+AZ169+BA169-BB169,0)+IF(BK169&lt;CA169,BG169+BH169+BI169-BJ169,0)+IF(BS169&lt;CA169,BO169+BP169+BQ169-BR169,0)+IF(CA169&lt;CA169,BW169+BX169+BY169-BZ169,0)+IF(CI169&lt;CA169,CE169+CF169+CG169-CH169,0))))))</f>
        <v>0</v>
      </c>
      <c r="CC169" s="3">
        <f>IF(Inputs!$B$27&lt;&gt;"Ready","PENDING INPUTS",MIN((BW169+BX169+BY169),IF(D169&gt;C169,IF(D169=0,0,BZ169*C169/D169),BZ169+CB169)))</f>
        <v>0</v>
      </c>
      <c r="CD169" s="3">
        <f>IF(Inputs!$B$27&lt;&gt;"Ready","PENDING INPUTS",MAX(0,(BW169+BX169+BY169)-CC169))</f>
        <v>0</v>
      </c>
      <c r="CE169" s="3">
        <f>IF(Inputs!$B$27&lt;&gt;"Ready","PENDING INPUTS",CL168)</f>
        <v>0</v>
      </c>
      <c r="CF169" s="3">
        <f>IF(Inputs!$B$27&lt;&gt;"Ready","PENDING INPUTS",IF(A169&lt;=Inputs!$B$6,ROUND(CE169*Inputs!C23/12,2),0))</f>
        <v>0</v>
      </c>
      <c r="CG169" s="3">
        <f>IF(Inputs!$B$27&lt;&gt;"Ready","PENDING INPUTS",IF(AND(A169&lt;=Inputs!$B$6,CE169&gt;0),Inputs!G23,0))</f>
        <v>0</v>
      </c>
      <c r="CH169" s="3">
        <f>IF(Inputs!$B$27&lt;&gt;"Ready","PENDING INPUTS",IF(A169&gt;Inputs!$B$6,0,MIN((CE169+CF169+CG169),IF(Inputs!H23=1,Inputs!D23,MAX(Inputs!F23,ROUND(CE169*Inputs!E23+CF169+CG169,2))))))</f>
        <v>0</v>
      </c>
      <c r="CI169">
        <f>IF(Inputs!$B$27&lt;&gt;"Ready","PENDING INPUTS",IF(CE169&lt;=0,99,1+IF(AND(K169&gt;0,OR(Inputs!C14&gt;Inputs!C23,AND(Inputs!C14=Inputs!C23,0&lt;9))),1,0)+IF(AND(S169&gt;0,OR(Inputs!C15&gt;Inputs!C23,AND(Inputs!C15=Inputs!C23,1&lt;9))),1,0)+IF(AND(AA169&gt;0,OR(Inputs!C16&gt;Inputs!C23,AND(Inputs!C16=Inputs!C23,2&lt;9))),1,0)+IF(AND(AI169&gt;0,OR(Inputs!C17&gt;Inputs!C23,AND(Inputs!C17=Inputs!C23,3&lt;9))),1,0)+IF(AND(AQ169&gt;0,OR(Inputs!C18&gt;Inputs!C23,AND(Inputs!C18=Inputs!C23,4&lt;9))),1,0)+IF(AND(AY169&gt;0,OR(Inputs!C19&gt;Inputs!C23,AND(Inputs!C19=Inputs!C23,5&lt;9))),1,0)+IF(AND(BG169&gt;0,OR(Inputs!C20&gt;Inputs!C23,AND(Inputs!C20=Inputs!C23,6&lt;9))),1,0)+IF(AND(BO169&gt;0,OR(Inputs!C21&gt;Inputs!C23,AND(Inputs!C21=Inputs!C23,7&lt;9))),1,0)+IF(AND(BW169&gt;0,OR(Inputs!C22&gt;Inputs!C23,AND(Inputs!C22=Inputs!C23,8&lt;9))),1,0)))</f>
        <v>99</v>
      </c>
      <c r="CJ169" s="3">
        <f>IF(Inputs!$B$27&lt;&gt;"Ready","PENDING INPUTS",IF(A169&gt;Inputs!$B$6,0,MIN(MAX(0,(CE169+CF169+CG169)-CH169),MAX(0,C169-D169-(IF(O169&lt;CI169,K169+L169+M169-N169,0)+IF(W169&lt;CI169,S169+T169+U169-V169,0)+IF(AE169&lt;CI169,AA169+AB169+AC169-AD169,0)+IF(AM169&lt;CI169,AI169+AJ169+AK169-AL169,0)+IF(AU169&lt;CI169,AQ169+AR169+AS169-AT169,0)+IF(BC169&lt;CI169,AY169+AZ169+BA169-BB169,0)+IF(BK169&lt;CI169,BG169+BH169+BI169-BJ169,0)+IF(BS169&lt;CI169,BO169+BP169+BQ169-BR169,0)+IF(CA169&lt;CI169,BW169+BX169+BY169-BZ169,0)+IF(CI169&lt;CI169,CE169+CF169+CG169-CH169,0))))))</f>
        <v>0</v>
      </c>
      <c r="CK169" s="3">
        <f>IF(Inputs!$B$27&lt;&gt;"Ready","PENDING INPUTS",MIN((CE169+CF169+CG169),IF(D169&gt;C169,IF(D169=0,0,CH169*C169/D169),CH169+CJ169)))</f>
        <v>0</v>
      </c>
      <c r="CL169" s="3">
        <f>IF(Inputs!$B$27&lt;&gt;"Ready","PENDING INPUTS",MAX(0,(CE169+CF169+CG169)-CK169))</f>
        <v>0</v>
      </c>
    </row>
    <row r="170" spans="1:90" ht="27.95" customHeight="1" x14ac:dyDescent="0.25">
      <c r="A170">
        <v>166</v>
      </c>
      <c r="B170" s="13">
        <f>IF(Inputs!$B$27&lt;&gt;"Ready","PENDING INPUTS",EDATE(Inputs!$B$5,A170-1))</f>
        <v>51318</v>
      </c>
      <c r="C170" s="3">
        <f>IF(Inputs!$B$27&lt;&gt;"Ready","PENDING INPUTS",IF(A170&lt;=Inputs!$B$6,MAX(0,Inputs!$B$4+IF(A170=Inputs!$B$7,Inputs!$B$8,0)+IF(A170=Inputs!$B$9,Inputs!$B$10,0)),0))</f>
        <v>0</v>
      </c>
      <c r="D170" s="3">
        <f>IF(Inputs!$B$27&lt;&gt;"Ready","PENDING INPUTS",SUM(N170,V170,AD170,AL170,AT170,BB170,BJ170,BR170,BZ170,CH170))</f>
        <v>0</v>
      </c>
      <c r="E170" s="3">
        <f>IF(Inputs!$B$27&lt;&gt;"Ready","PENDING INPUTS",MAX(0,D170-C170))</f>
        <v>0</v>
      </c>
      <c r="F170" s="3">
        <f>IF(Inputs!$B$27&lt;&gt;"Ready","PENDING INPUTS",SUM(Q170,Y170,AG170,AO170,AW170,BE170,BM170,BU170,CC170,CK170))</f>
        <v>0</v>
      </c>
      <c r="G170" s="3">
        <f>IF(Inputs!$B$27&lt;&gt;"Ready","PENDING INPUTS",SUM(L170,T170,AB170,AJ170,AR170,AZ170,BH170,BP170,BX170,CF170))</f>
        <v>0</v>
      </c>
      <c r="H170" s="3">
        <f>IF(Inputs!$B$27&lt;&gt;"Ready","PENDING INPUTS",SUM(M170,U170,AC170,AK170,AS170,BA170,BI170,BQ170,BY170,CG170))</f>
        <v>0</v>
      </c>
      <c r="I170" s="3">
        <f>IF(Inputs!$B$27&lt;&gt;"Ready","PENDING INPUTS",SUM(R170,Z170,AH170,AP170,AX170,BF170,BN170,BV170,CD170,CL170))</f>
        <v>0</v>
      </c>
      <c r="J170" t="str">
        <f>IF(Inputs!$B$27&lt;&gt;"Ready","PENDING INPUTS",IF(A170&gt;Inputs!$B$6,"Beyond horizon",IF(E170&gt;0.005,"MINIMUM SHORTFALL",IF(I170&lt;0.005,"Paid off","In progress"))))</f>
        <v>Beyond horizon</v>
      </c>
      <c r="K170" s="3">
        <f>IF(Inputs!$B$27&lt;&gt;"Ready","PENDING INPUTS",R169)</f>
        <v>0</v>
      </c>
      <c r="L170" s="3">
        <f>IF(Inputs!$B$27&lt;&gt;"Ready","PENDING INPUTS",IF(A170&lt;=Inputs!$B$6,ROUND(K170*Inputs!C14/12,2),0))</f>
        <v>0</v>
      </c>
      <c r="M170" s="3">
        <f>IF(Inputs!$B$27&lt;&gt;"Ready","PENDING INPUTS",IF(AND(A170&lt;=Inputs!$B$6,K170&gt;0),Inputs!G14,0))</f>
        <v>0</v>
      </c>
      <c r="N170" s="3">
        <f>IF(Inputs!$B$27&lt;&gt;"Ready","PENDING INPUTS",IF(A170&gt;Inputs!$B$6,0,MIN((K170+L170+M170),IF(Inputs!H14=1,Inputs!D14,MAX(Inputs!F14,ROUND(K170*Inputs!E14+L170+M170,2))))))</f>
        <v>0</v>
      </c>
      <c r="O170">
        <f>IF(Inputs!$B$27&lt;&gt;"Ready","PENDING INPUTS",IF(K170&lt;=0,99,1+IF(AND(S170&gt;0,OR(Inputs!C15&gt;Inputs!C14,AND(Inputs!C15=Inputs!C14,1&lt;0))),1,0)+IF(AND(AA170&gt;0,OR(Inputs!C16&gt;Inputs!C14,AND(Inputs!C16=Inputs!C14,2&lt;0))),1,0)+IF(AND(AI170&gt;0,OR(Inputs!C17&gt;Inputs!C14,AND(Inputs!C17=Inputs!C14,3&lt;0))),1,0)+IF(AND(AQ170&gt;0,OR(Inputs!C18&gt;Inputs!C14,AND(Inputs!C18=Inputs!C14,4&lt;0))),1,0)+IF(AND(AY170&gt;0,OR(Inputs!C19&gt;Inputs!C14,AND(Inputs!C19=Inputs!C14,5&lt;0))),1,0)+IF(AND(BG170&gt;0,OR(Inputs!C20&gt;Inputs!C14,AND(Inputs!C20=Inputs!C14,6&lt;0))),1,0)+IF(AND(BO170&gt;0,OR(Inputs!C21&gt;Inputs!C14,AND(Inputs!C21=Inputs!C14,7&lt;0))),1,0)+IF(AND(BW170&gt;0,OR(Inputs!C22&gt;Inputs!C14,AND(Inputs!C22=Inputs!C14,8&lt;0))),1,0)+IF(AND(CE170&gt;0,OR(Inputs!C23&gt;Inputs!C14,AND(Inputs!C23=Inputs!C14,9&lt;0))),1,0)))</f>
        <v>99</v>
      </c>
      <c r="P170" s="3">
        <f>IF(Inputs!$B$27&lt;&gt;"Ready","PENDING INPUTS",IF(A170&gt;Inputs!$B$6,0,MIN(MAX(0,(K170+L170+M170)-N170),MAX(0,C170-D170-(IF(O170&lt;O170,K170+L170+M170-N170,0)+IF(W170&lt;O170,S170+T170+U170-V170,0)+IF(AE170&lt;O170,AA170+AB170+AC170-AD170,0)+IF(AM170&lt;O170,AI170+AJ170+AK170-AL170,0)+IF(AU170&lt;O170,AQ170+AR170+AS170-AT170,0)+IF(BC170&lt;O170,AY170+AZ170+BA170-BB170,0)+IF(BK170&lt;O170,BG170+BH170+BI170-BJ170,0)+IF(BS170&lt;O170,BO170+BP170+BQ170-BR170,0)+IF(CA170&lt;O170,BW170+BX170+BY170-BZ170,0)+IF(CI170&lt;O170,CE170+CF170+CG170-CH170,0))))))</f>
        <v>0</v>
      </c>
      <c r="Q170" s="3">
        <f>IF(Inputs!$B$27&lt;&gt;"Ready","PENDING INPUTS",MIN((K170+L170+M170),IF(D170&gt;C170,IF(D170=0,0,N170*C170/D170),N170+P170)))</f>
        <v>0</v>
      </c>
      <c r="R170" s="3">
        <f>IF(Inputs!$B$27&lt;&gt;"Ready","PENDING INPUTS",MAX(0,(K170+L170+M170)-Q170))</f>
        <v>0</v>
      </c>
      <c r="S170" s="3">
        <f>IF(Inputs!$B$27&lt;&gt;"Ready","PENDING INPUTS",Z169)</f>
        <v>0</v>
      </c>
      <c r="T170" s="3">
        <f>IF(Inputs!$B$27&lt;&gt;"Ready","PENDING INPUTS",IF(A170&lt;=Inputs!$B$6,ROUND(S170*Inputs!C15/12,2),0))</f>
        <v>0</v>
      </c>
      <c r="U170" s="3">
        <f>IF(Inputs!$B$27&lt;&gt;"Ready","PENDING INPUTS",IF(AND(A170&lt;=Inputs!$B$6,S170&gt;0),Inputs!G15,0))</f>
        <v>0</v>
      </c>
      <c r="V170" s="3">
        <f>IF(Inputs!$B$27&lt;&gt;"Ready","PENDING INPUTS",IF(A170&gt;Inputs!$B$6,0,MIN((S170+T170+U170),IF(Inputs!H15=1,Inputs!D15,MAX(Inputs!F15,ROUND(S170*Inputs!E15+T170+U170,2))))))</f>
        <v>0</v>
      </c>
      <c r="W170">
        <f>IF(Inputs!$B$27&lt;&gt;"Ready","PENDING INPUTS",IF(S170&lt;=0,99,1+IF(AND(K170&gt;0,OR(Inputs!C14&gt;Inputs!C15,AND(Inputs!C14=Inputs!C15,0&lt;1))),1,0)+IF(AND(AA170&gt;0,OR(Inputs!C16&gt;Inputs!C15,AND(Inputs!C16=Inputs!C15,2&lt;1))),1,0)+IF(AND(AI170&gt;0,OR(Inputs!C17&gt;Inputs!C15,AND(Inputs!C17=Inputs!C15,3&lt;1))),1,0)+IF(AND(AQ170&gt;0,OR(Inputs!C18&gt;Inputs!C15,AND(Inputs!C18=Inputs!C15,4&lt;1))),1,0)+IF(AND(AY170&gt;0,OR(Inputs!C19&gt;Inputs!C15,AND(Inputs!C19=Inputs!C15,5&lt;1))),1,0)+IF(AND(BG170&gt;0,OR(Inputs!C20&gt;Inputs!C15,AND(Inputs!C20=Inputs!C15,6&lt;1))),1,0)+IF(AND(BO170&gt;0,OR(Inputs!C21&gt;Inputs!C15,AND(Inputs!C21=Inputs!C15,7&lt;1))),1,0)+IF(AND(BW170&gt;0,OR(Inputs!C22&gt;Inputs!C15,AND(Inputs!C22=Inputs!C15,8&lt;1))),1,0)+IF(AND(CE170&gt;0,OR(Inputs!C23&gt;Inputs!C15,AND(Inputs!C23=Inputs!C15,9&lt;1))),1,0)))</f>
        <v>99</v>
      </c>
      <c r="X170" s="3">
        <f>IF(Inputs!$B$27&lt;&gt;"Ready","PENDING INPUTS",IF(A170&gt;Inputs!$B$6,0,MIN(MAX(0,(S170+T170+U170)-V170),MAX(0,C170-D170-(IF(O170&lt;W170,K170+L170+M170-N170,0)+IF(W170&lt;W170,S170+T170+U170-V170,0)+IF(AE170&lt;W170,AA170+AB170+AC170-AD170,0)+IF(AM170&lt;W170,AI170+AJ170+AK170-AL170,0)+IF(AU170&lt;W170,AQ170+AR170+AS170-AT170,0)+IF(BC170&lt;W170,AY170+AZ170+BA170-BB170,0)+IF(BK170&lt;W170,BG170+BH170+BI170-BJ170,0)+IF(BS170&lt;W170,BO170+BP170+BQ170-BR170,0)+IF(CA170&lt;W170,BW170+BX170+BY170-BZ170,0)+IF(CI170&lt;W170,CE170+CF170+CG170-CH170,0))))))</f>
        <v>0</v>
      </c>
      <c r="Y170" s="3">
        <f>IF(Inputs!$B$27&lt;&gt;"Ready","PENDING INPUTS",MIN((S170+T170+U170),IF(D170&gt;C170,IF(D170=0,0,V170*C170/D170),V170+X170)))</f>
        <v>0</v>
      </c>
      <c r="Z170" s="3">
        <f>IF(Inputs!$B$27&lt;&gt;"Ready","PENDING INPUTS",MAX(0,(S170+T170+U170)-Y170))</f>
        <v>0</v>
      </c>
      <c r="AA170" s="3">
        <f>IF(Inputs!$B$27&lt;&gt;"Ready","PENDING INPUTS",AH169)</f>
        <v>0</v>
      </c>
      <c r="AB170" s="3">
        <f>IF(Inputs!$B$27&lt;&gt;"Ready","PENDING INPUTS",IF(A170&lt;=Inputs!$B$6,ROUND(AA170*Inputs!C16/12,2),0))</f>
        <v>0</v>
      </c>
      <c r="AC170" s="3">
        <f>IF(Inputs!$B$27&lt;&gt;"Ready","PENDING INPUTS",IF(AND(A170&lt;=Inputs!$B$6,AA170&gt;0),Inputs!G16,0))</f>
        <v>0</v>
      </c>
      <c r="AD170" s="3">
        <f>IF(Inputs!$B$27&lt;&gt;"Ready","PENDING INPUTS",IF(A170&gt;Inputs!$B$6,0,MIN((AA170+AB170+AC170),IF(Inputs!H16=1,Inputs!D16,MAX(Inputs!F16,ROUND(AA170*Inputs!E16+AB170+AC170,2))))))</f>
        <v>0</v>
      </c>
      <c r="AE170">
        <f>IF(Inputs!$B$27&lt;&gt;"Ready","PENDING INPUTS",IF(AA170&lt;=0,99,1+IF(AND(K170&gt;0,OR(Inputs!C14&gt;Inputs!C16,AND(Inputs!C14=Inputs!C16,0&lt;2))),1,0)+IF(AND(S170&gt;0,OR(Inputs!C15&gt;Inputs!C16,AND(Inputs!C15=Inputs!C16,1&lt;2))),1,0)+IF(AND(AI170&gt;0,OR(Inputs!C17&gt;Inputs!C16,AND(Inputs!C17=Inputs!C16,3&lt;2))),1,0)+IF(AND(AQ170&gt;0,OR(Inputs!C18&gt;Inputs!C16,AND(Inputs!C18=Inputs!C16,4&lt;2))),1,0)+IF(AND(AY170&gt;0,OR(Inputs!C19&gt;Inputs!C16,AND(Inputs!C19=Inputs!C16,5&lt;2))),1,0)+IF(AND(BG170&gt;0,OR(Inputs!C20&gt;Inputs!C16,AND(Inputs!C20=Inputs!C16,6&lt;2))),1,0)+IF(AND(BO170&gt;0,OR(Inputs!C21&gt;Inputs!C16,AND(Inputs!C21=Inputs!C16,7&lt;2))),1,0)+IF(AND(BW170&gt;0,OR(Inputs!C22&gt;Inputs!C16,AND(Inputs!C22=Inputs!C16,8&lt;2))),1,0)+IF(AND(CE170&gt;0,OR(Inputs!C23&gt;Inputs!C16,AND(Inputs!C23=Inputs!C16,9&lt;2))),1,0)))</f>
        <v>99</v>
      </c>
      <c r="AF170" s="3">
        <f>IF(Inputs!$B$27&lt;&gt;"Ready","PENDING INPUTS",IF(A170&gt;Inputs!$B$6,0,MIN(MAX(0,(AA170+AB170+AC170)-AD170),MAX(0,C170-D170-(IF(O170&lt;AE170,K170+L170+M170-N170,0)+IF(W170&lt;AE170,S170+T170+U170-V170,0)+IF(AE170&lt;AE170,AA170+AB170+AC170-AD170,0)+IF(AM170&lt;AE170,AI170+AJ170+AK170-AL170,0)+IF(AU170&lt;AE170,AQ170+AR170+AS170-AT170,0)+IF(BC170&lt;AE170,AY170+AZ170+BA170-BB170,0)+IF(BK170&lt;AE170,BG170+BH170+BI170-BJ170,0)+IF(BS170&lt;AE170,BO170+BP170+BQ170-BR170,0)+IF(CA170&lt;AE170,BW170+BX170+BY170-BZ170,0)+IF(CI170&lt;AE170,CE170+CF170+CG170-CH170,0))))))</f>
        <v>0</v>
      </c>
      <c r="AG170" s="3">
        <f>IF(Inputs!$B$27&lt;&gt;"Ready","PENDING INPUTS",MIN((AA170+AB170+AC170),IF(D170&gt;C170,IF(D170=0,0,AD170*C170/D170),AD170+AF170)))</f>
        <v>0</v>
      </c>
      <c r="AH170" s="3">
        <f>IF(Inputs!$B$27&lt;&gt;"Ready","PENDING INPUTS",MAX(0,(AA170+AB170+AC170)-AG170))</f>
        <v>0</v>
      </c>
      <c r="AI170" s="3">
        <f>IF(Inputs!$B$27&lt;&gt;"Ready","PENDING INPUTS",AP169)</f>
        <v>0</v>
      </c>
      <c r="AJ170" s="3">
        <f>IF(Inputs!$B$27&lt;&gt;"Ready","PENDING INPUTS",IF(A170&lt;=Inputs!$B$6,ROUND(AI170*Inputs!C17/12,2),0))</f>
        <v>0</v>
      </c>
      <c r="AK170" s="3">
        <f>IF(Inputs!$B$27&lt;&gt;"Ready","PENDING INPUTS",IF(AND(A170&lt;=Inputs!$B$6,AI170&gt;0),Inputs!G17,0))</f>
        <v>0</v>
      </c>
      <c r="AL170" s="3">
        <f>IF(Inputs!$B$27&lt;&gt;"Ready","PENDING INPUTS",IF(A170&gt;Inputs!$B$6,0,MIN((AI170+AJ170+AK170),IF(Inputs!H17=1,Inputs!D17,MAX(Inputs!F17,ROUND(AI170*Inputs!E17+AJ170+AK170,2))))))</f>
        <v>0</v>
      </c>
      <c r="AM170">
        <f>IF(Inputs!$B$27&lt;&gt;"Ready","PENDING INPUTS",IF(AI170&lt;=0,99,1+IF(AND(K170&gt;0,OR(Inputs!C14&gt;Inputs!C17,AND(Inputs!C14=Inputs!C17,0&lt;3))),1,0)+IF(AND(S170&gt;0,OR(Inputs!C15&gt;Inputs!C17,AND(Inputs!C15=Inputs!C17,1&lt;3))),1,0)+IF(AND(AA170&gt;0,OR(Inputs!C16&gt;Inputs!C17,AND(Inputs!C16=Inputs!C17,2&lt;3))),1,0)+IF(AND(AQ170&gt;0,OR(Inputs!C18&gt;Inputs!C17,AND(Inputs!C18=Inputs!C17,4&lt;3))),1,0)+IF(AND(AY170&gt;0,OR(Inputs!C19&gt;Inputs!C17,AND(Inputs!C19=Inputs!C17,5&lt;3))),1,0)+IF(AND(BG170&gt;0,OR(Inputs!C20&gt;Inputs!C17,AND(Inputs!C20=Inputs!C17,6&lt;3))),1,0)+IF(AND(BO170&gt;0,OR(Inputs!C21&gt;Inputs!C17,AND(Inputs!C21=Inputs!C17,7&lt;3))),1,0)+IF(AND(BW170&gt;0,OR(Inputs!C22&gt;Inputs!C17,AND(Inputs!C22=Inputs!C17,8&lt;3))),1,0)+IF(AND(CE170&gt;0,OR(Inputs!C23&gt;Inputs!C17,AND(Inputs!C23=Inputs!C17,9&lt;3))),1,0)))</f>
        <v>99</v>
      </c>
      <c r="AN170" s="3">
        <f>IF(Inputs!$B$27&lt;&gt;"Ready","PENDING INPUTS",IF(A170&gt;Inputs!$B$6,0,MIN(MAX(0,(AI170+AJ170+AK170)-AL170),MAX(0,C170-D170-(IF(O170&lt;AM170,K170+L170+M170-N170,0)+IF(W170&lt;AM170,S170+T170+U170-V170,0)+IF(AE170&lt;AM170,AA170+AB170+AC170-AD170,0)+IF(AM170&lt;AM170,AI170+AJ170+AK170-AL170,0)+IF(AU170&lt;AM170,AQ170+AR170+AS170-AT170,0)+IF(BC170&lt;AM170,AY170+AZ170+BA170-BB170,0)+IF(BK170&lt;AM170,BG170+BH170+BI170-BJ170,0)+IF(BS170&lt;AM170,BO170+BP170+BQ170-BR170,0)+IF(CA170&lt;AM170,BW170+BX170+BY170-BZ170,0)+IF(CI170&lt;AM170,CE170+CF170+CG170-CH170,0))))))</f>
        <v>0</v>
      </c>
      <c r="AO170" s="3">
        <f>IF(Inputs!$B$27&lt;&gt;"Ready","PENDING INPUTS",MIN((AI170+AJ170+AK170),IF(D170&gt;C170,IF(D170=0,0,AL170*C170/D170),AL170+AN170)))</f>
        <v>0</v>
      </c>
      <c r="AP170" s="3">
        <f>IF(Inputs!$B$27&lt;&gt;"Ready","PENDING INPUTS",MAX(0,(AI170+AJ170+AK170)-AO170))</f>
        <v>0</v>
      </c>
      <c r="AQ170" s="3">
        <f>IF(Inputs!$B$27&lt;&gt;"Ready","PENDING INPUTS",AX169)</f>
        <v>0</v>
      </c>
      <c r="AR170" s="3">
        <f>IF(Inputs!$B$27&lt;&gt;"Ready","PENDING INPUTS",IF(A170&lt;=Inputs!$B$6,ROUND(AQ170*Inputs!C18/12,2),0))</f>
        <v>0</v>
      </c>
      <c r="AS170" s="3">
        <f>IF(Inputs!$B$27&lt;&gt;"Ready","PENDING INPUTS",IF(AND(A170&lt;=Inputs!$B$6,AQ170&gt;0),Inputs!G18,0))</f>
        <v>0</v>
      </c>
      <c r="AT170" s="3">
        <f>IF(Inputs!$B$27&lt;&gt;"Ready","PENDING INPUTS",IF(A170&gt;Inputs!$B$6,0,MIN((AQ170+AR170+AS170),IF(Inputs!H18=1,Inputs!D18,MAX(Inputs!F18,ROUND(AQ170*Inputs!E18+AR170+AS170,2))))))</f>
        <v>0</v>
      </c>
      <c r="AU170">
        <f>IF(Inputs!$B$27&lt;&gt;"Ready","PENDING INPUTS",IF(AQ170&lt;=0,99,1+IF(AND(K170&gt;0,OR(Inputs!C14&gt;Inputs!C18,AND(Inputs!C14=Inputs!C18,0&lt;4))),1,0)+IF(AND(S170&gt;0,OR(Inputs!C15&gt;Inputs!C18,AND(Inputs!C15=Inputs!C18,1&lt;4))),1,0)+IF(AND(AA170&gt;0,OR(Inputs!C16&gt;Inputs!C18,AND(Inputs!C16=Inputs!C18,2&lt;4))),1,0)+IF(AND(AI170&gt;0,OR(Inputs!C17&gt;Inputs!C18,AND(Inputs!C17=Inputs!C18,3&lt;4))),1,0)+IF(AND(AY170&gt;0,OR(Inputs!C19&gt;Inputs!C18,AND(Inputs!C19=Inputs!C18,5&lt;4))),1,0)+IF(AND(BG170&gt;0,OR(Inputs!C20&gt;Inputs!C18,AND(Inputs!C20=Inputs!C18,6&lt;4))),1,0)+IF(AND(BO170&gt;0,OR(Inputs!C21&gt;Inputs!C18,AND(Inputs!C21=Inputs!C18,7&lt;4))),1,0)+IF(AND(BW170&gt;0,OR(Inputs!C22&gt;Inputs!C18,AND(Inputs!C22=Inputs!C18,8&lt;4))),1,0)+IF(AND(CE170&gt;0,OR(Inputs!C23&gt;Inputs!C18,AND(Inputs!C23=Inputs!C18,9&lt;4))),1,0)))</f>
        <v>99</v>
      </c>
      <c r="AV170" s="3">
        <f>IF(Inputs!$B$27&lt;&gt;"Ready","PENDING INPUTS",IF(A170&gt;Inputs!$B$6,0,MIN(MAX(0,(AQ170+AR170+AS170)-AT170),MAX(0,C170-D170-(IF(O170&lt;AU170,K170+L170+M170-N170,0)+IF(W170&lt;AU170,S170+T170+U170-V170,0)+IF(AE170&lt;AU170,AA170+AB170+AC170-AD170,0)+IF(AM170&lt;AU170,AI170+AJ170+AK170-AL170,0)+IF(AU170&lt;AU170,AQ170+AR170+AS170-AT170,0)+IF(BC170&lt;AU170,AY170+AZ170+BA170-BB170,0)+IF(BK170&lt;AU170,BG170+BH170+BI170-BJ170,0)+IF(BS170&lt;AU170,BO170+BP170+BQ170-BR170,0)+IF(CA170&lt;AU170,BW170+BX170+BY170-BZ170,0)+IF(CI170&lt;AU170,CE170+CF170+CG170-CH170,0))))))</f>
        <v>0</v>
      </c>
      <c r="AW170" s="3">
        <f>IF(Inputs!$B$27&lt;&gt;"Ready","PENDING INPUTS",MIN((AQ170+AR170+AS170),IF(D170&gt;C170,IF(D170=0,0,AT170*C170/D170),AT170+AV170)))</f>
        <v>0</v>
      </c>
      <c r="AX170" s="3">
        <f>IF(Inputs!$B$27&lt;&gt;"Ready","PENDING INPUTS",MAX(0,(AQ170+AR170+AS170)-AW170))</f>
        <v>0</v>
      </c>
      <c r="AY170" s="3">
        <f>IF(Inputs!$B$27&lt;&gt;"Ready","PENDING INPUTS",BF169)</f>
        <v>0</v>
      </c>
      <c r="AZ170" s="3">
        <f>IF(Inputs!$B$27&lt;&gt;"Ready","PENDING INPUTS",IF(A170&lt;=Inputs!$B$6,ROUND(AY170*Inputs!C19/12,2),0))</f>
        <v>0</v>
      </c>
      <c r="BA170" s="3">
        <f>IF(Inputs!$B$27&lt;&gt;"Ready","PENDING INPUTS",IF(AND(A170&lt;=Inputs!$B$6,AY170&gt;0),Inputs!G19,0))</f>
        <v>0</v>
      </c>
      <c r="BB170" s="3">
        <f>IF(Inputs!$B$27&lt;&gt;"Ready","PENDING INPUTS",IF(A170&gt;Inputs!$B$6,0,MIN((AY170+AZ170+BA170),IF(Inputs!H19=1,Inputs!D19,MAX(Inputs!F19,ROUND(AY170*Inputs!E19+AZ170+BA170,2))))))</f>
        <v>0</v>
      </c>
      <c r="BC170">
        <f>IF(Inputs!$B$27&lt;&gt;"Ready","PENDING INPUTS",IF(AY170&lt;=0,99,1+IF(AND(K170&gt;0,OR(Inputs!C14&gt;Inputs!C19,AND(Inputs!C14=Inputs!C19,0&lt;5))),1,0)+IF(AND(S170&gt;0,OR(Inputs!C15&gt;Inputs!C19,AND(Inputs!C15=Inputs!C19,1&lt;5))),1,0)+IF(AND(AA170&gt;0,OR(Inputs!C16&gt;Inputs!C19,AND(Inputs!C16=Inputs!C19,2&lt;5))),1,0)+IF(AND(AI170&gt;0,OR(Inputs!C17&gt;Inputs!C19,AND(Inputs!C17=Inputs!C19,3&lt;5))),1,0)+IF(AND(AQ170&gt;0,OR(Inputs!C18&gt;Inputs!C19,AND(Inputs!C18=Inputs!C19,4&lt;5))),1,0)+IF(AND(BG170&gt;0,OR(Inputs!C20&gt;Inputs!C19,AND(Inputs!C20=Inputs!C19,6&lt;5))),1,0)+IF(AND(BO170&gt;0,OR(Inputs!C21&gt;Inputs!C19,AND(Inputs!C21=Inputs!C19,7&lt;5))),1,0)+IF(AND(BW170&gt;0,OR(Inputs!C22&gt;Inputs!C19,AND(Inputs!C22=Inputs!C19,8&lt;5))),1,0)+IF(AND(CE170&gt;0,OR(Inputs!C23&gt;Inputs!C19,AND(Inputs!C23=Inputs!C19,9&lt;5))),1,0)))</f>
        <v>99</v>
      </c>
      <c r="BD170" s="3">
        <f>IF(Inputs!$B$27&lt;&gt;"Ready","PENDING INPUTS",IF(A170&gt;Inputs!$B$6,0,MIN(MAX(0,(AY170+AZ170+BA170)-BB170),MAX(0,C170-D170-(IF(O170&lt;BC170,K170+L170+M170-N170,0)+IF(W170&lt;BC170,S170+T170+U170-V170,0)+IF(AE170&lt;BC170,AA170+AB170+AC170-AD170,0)+IF(AM170&lt;BC170,AI170+AJ170+AK170-AL170,0)+IF(AU170&lt;BC170,AQ170+AR170+AS170-AT170,0)+IF(BC170&lt;BC170,AY170+AZ170+BA170-BB170,0)+IF(BK170&lt;BC170,BG170+BH170+BI170-BJ170,0)+IF(BS170&lt;BC170,BO170+BP170+BQ170-BR170,0)+IF(CA170&lt;BC170,BW170+BX170+BY170-BZ170,0)+IF(CI170&lt;BC170,CE170+CF170+CG170-CH170,0))))))</f>
        <v>0</v>
      </c>
      <c r="BE170" s="3">
        <f>IF(Inputs!$B$27&lt;&gt;"Ready","PENDING INPUTS",MIN((AY170+AZ170+BA170),IF(D170&gt;C170,IF(D170=0,0,BB170*C170/D170),BB170+BD170)))</f>
        <v>0</v>
      </c>
      <c r="BF170" s="3">
        <f>IF(Inputs!$B$27&lt;&gt;"Ready","PENDING INPUTS",MAX(0,(AY170+AZ170+BA170)-BE170))</f>
        <v>0</v>
      </c>
      <c r="BG170" s="3">
        <f>IF(Inputs!$B$27&lt;&gt;"Ready","PENDING INPUTS",BN169)</f>
        <v>0</v>
      </c>
      <c r="BH170" s="3">
        <f>IF(Inputs!$B$27&lt;&gt;"Ready","PENDING INPUTS",IF(A170&lt;=Inputs!$B$6,ROUND(BG170*Inputs!C20/12,2),0))</f>
        <v>0</v>
      </c>
      <c r="BI170" s="3">
        <f>IF(Inputs!$B$27&lt;&gt;"Ready","PENDING INPUTS",IF(AND(A170&lt;=Inputs!$B$6,BG170&gt;0),Inputs!G20,0))</f>
        <v>0</v>
      </c>
      <c r="BJ170" s="3">
        <f>IF(Inputs!$B$27&lt;&gt;"Ready","PENDING INPUTS",IF(A170&gt;Inputs!$B$6,0,MIN((BG170+BH170+BI170),IF(Inputs!H20=1,Inputs!D20,MAX(Inputs!F20,ROUND(BG170*Inputs!E20+BH170+BI170,2))))))</f>
        <v>0</v>
      </c>
      <c r="BK170">
        <f>IF(Inputs!$B$27&lt;&gt;"Ready","PENDING INPUTS",IF(BG170&lt;=0,99,1+IF(AND(K170&gt;0,OR(Inputs!C14&gt;Inputs!C20,AND(Inputs!C14=Inputs!C20,0&lt;6))),1,0)+IF(AND(S170&gt;0,OR(Inputs!C15&gt;Inputs!C20,AND(Inputs!C15=Inputs!C20,1&lt;6))),1,0)+IF(AND(AA170&gt;0,OR(Inputs!C16&gt;Inputs!C20,AND(Inputs!C16=Inputs!C20,2&lt;6))),1,0)+IF(AND(AI170&gt;0,OR(Inputs!C17&gt;Inputs!C20,AND(Inputs!C17=Inputs!C20,3&lt;6))),1,0)+IF(AND(AQ170&gt;0,OR(Inputs!C18&gt;Inputs!C20,AND(Inputs!C18=Inputs!C20,4&lt;6))),1,0)+IF(AND(AY170&gt;0,OR(Inputs!C19&gt;Inputs!C20,AND(Inputs!C19=Inputs!C20,5&lt;6))),1,0)+IF(AND(BO170&gt;0,OR(Inputs!C21&gt;Inputs!C20,AND(Inputs!C21=Inputs!C20,7&lt;6))),1,0)+IF(AND(BW170&gt;0,OR(Inputs!C22&gt;Inputs!C20,AND(Inputs!C22=Inputs!C20,8&lt;6))),1,0)+IF(AND(CE170&gt;0,OR(Inputs!C23&gt;Inputs!C20,AND(Inputs!C23=Inputs!C20,9&lt;6))),1,0)))</f>
        <v>99</v>
      </c>
      <c r="BL170" s="3">
        <f>IF(Inputs!$B$27&lt;&gt;"Ready","PENDING INPUTS",IF(A170&gt;Inputs!$B$6,0,MIN(MAX(0,(BG170+BH170+BI170)-BJ170),MAX(0,C170-D170-(IF(O170&lt;BK170,K170+L170+M170-N170,0)+IF(W170&lt;BK170,S170+T170+U170-V170,0)+IF(AE170&lt;BK170,AA170+AB170+AC170-AD170,0)+IF(AM170&lt;BK170,AI170+AJ170+AK170-AL170,0)+IF(AU170&lt;BK170,AQ170+AR170+AS170-AT170,0)+IF(BC170&lt;BK170,AY170+AZ170+BA170-BB170,0)+IF(BK170&lt;BK170,BG170+BH170+BI170-BJ170,0)+IF(BS170&lt;BK170,BO170+BP170+BQ170-BR170,0)+IF(CA170&lt;BK170,BW170+BX170+BY170-BZ170,0)+IF(CI170&lt;BK170,CE170+CF170+CG170-CH170,0))))))</f>
        <v>0</v>
      </c>
      <c r="BM170" s="3">
        <f>IF(Inputs!$B$27&lt;&gt;"Ready","PENDING INPUTS",MIN((BG170+BH170+BI170),IF(D170&gt;C170,IF(D170=0,0,BJ170*C170/D170),BJ170+BL170)))</f>
        <v>0</v>
      </c>
      <c r="BN170" s="3">
        <f>IF(Inputs!$B$27&lt;&gt;"Ready","PENDING INPUTS",MAX(0,(BG170+BH170+BI170)-BM170))</f>
        <v>0</v>
      </c>
      <c r="BO170" s="3">
        <f>IF(Inputs!$B$27&lt;&gt;"Ready","PENDING INPUTS",BV169)</f>
        <v>0</v>
      </c>
      <c r="BP170" s="3">
        <f>IF(Inputs!$B$27&lt;&gt;"Ready","PENDING INPUTS",IF(A170&lt;=Inputs!$B$6,ROUND(BO170*Inputs!C21/12,2),0))</f>
        <v>0</v>
      </c>
      <c r="BQ170" s="3">
        <f>IF(Inputs!$B$27&lt;&gt;"Ready","PENDING INPUTS",IF(AND(A170&lt;=Inputs!$B$6,BO170&gt;0),Inputs!G21,0))</f>
        <v>0</v>
      </c>
      <c r="BR170" s="3">
        <f>IF(Inputs!$B$27&lt;&gt;"Ready","PENDING INPUTS",IF(A170&gt;Inputs!$B$6,0,MIN((BO170+BP170+BQ170),IF(Inputs!H21=1,Inputs!D21,MAX(Inputs!F21,ROUND(BO170*Inputs!E21+BP170+BQ170,2))))))</f>
        <v>0</v>
      </c>
      <c r="BS170">
        <f>IF(Inputs!$B$27&lt;&gt;"Ready","PENDING INPUTS",IF(BO170&lt;=0,99,1+IF(AND(K170&gt;0,OR(Inputs!C14&gt;Inputs!C21,AND(Inputs!C14=Inputs!C21,0&lt;7))),1,0)+IF(AND(S170&gt;0,OR(Inputs!C15&gt;Inputs!C21,AND(Inputs!C15=Inputs!C21,1&lt;7))),1,0)+IF(AND(AA170&gt;0,OR(Inputs!C16&gt;Inputs!C21,AND(Inputs!C16=Inputs!C21,2&lt;7))),1,0)+IF(AND(AI170&gt;0,OR(Inputs!C17&gt;Inputs!C21,AND(Inputs!C17=Inputs!C21,3&lt;7))),1,0)+IF(AND(AQ170&gt;0,OR(Inputs!C18&gt;Inputs!C21,AND(Inputs!C18=Inputs!C21,4&lt;7))),1,0)+IF(AND(AY170&gt;0,OR(Inputs!C19&gt;Inputs!C21,AND(Inputs!C19=Inputs!C21,5&lt;7))),1,0)+IF(AND(BG170&gt;0,OR(Inputs!C20&gt;Inputs!C21,AND(Inputs!C20=Inputs!C21,6&lt;7))),1,0)+IF(AND(BW170&gt;0,OR(Inputs!C22&gt;Inputs!C21,AND(Inputs!C22=Inputs!C21,8&lt;7))),1,0)+IF(AND(CE170&gt;0,OR(Inputs!C23&gt;Inputs!C21,AND(Inputs!C23=Inputs!C21,9&lt;7))),1,0)))</f>
        <v>99</v>
      </c>
      <c r="BT170" s="3">
        <f>IF(Inputs!$B$27&lt;&gt;"Ready","PENDING INPUTS",IF(A170&gt;Inputs!$B$6,0,MIN(MAX(0,(BO170+BP170+BQ170)-BR170),MAX(0,C170-D170-(IF(O170&lt;BS170,K170+L170+M170-N170,0)+IF(W170&lt;BS170,S170+T170+U170-V170,0)+IF(AE170&lt;BS170,AA170+AB170+AC170-AD170,0)+IF(AM170&lt;BS170,AI170+AJ170+AK170-AL170,0)+IF(AU170&lt;BS170,AQ170+AR170+AS170-AT170,0)+IF(BC170&lt;BS170,AY170+AZ170+BA170-BB170,0)+IF(BK170&lt;BS170,BG170+BH170+BI170-BJ170,0)+IF(BS170&lt;BS170,BO170+BP170+BQ170-BR170,0)+IF(CA170&lt;BS170,BW170+BX170+BY170-BZ170,0)+IF(CI170&lt;BS170,CE170+CF170+CG170-CH170,0))))))</f>
        <v>0</v>
      </c>
      <c r="BU170" s="3">
        <f>IF(Inputs!$B$27&lt;&gt;"Ready","PENDING INPUTS",MIN((BO170+BP170+BQ170),IF(D170&gt;C170,IF(D170=0,0,BR170*C170/D170),BR170+BT170)))</f>
        <v>0</v>
      </c>
      <c r="BV170" s="3">
        <f>IF(Inputs!$B$27&lt;&gt;"Ready","PENDING INPUTS",MAX(0,(BO170+BP170+BQ170)-BU170))</f>
        <v>0</v>
      </c>
      <c r="BW170" s="3">
        <f>IF(Inputs!$B$27&lt;&gt;"Ready","PENDING INPUTS",CD169)</f>
        <v>0</v>
      </c>
      <c r="BX170" s="3">
        <f>IF(Inputs!$B$27&lt;&gt;"Ready","PENDING INPUTS",IF(A170&lt;=Inputs!$B$6,ROUND(BW170*Inputs!C22/12,2),0))</f>
        <v>0</v>
      </c>
      <c r="BY170" s="3">
        <f>IF(Inputs!$B$27&lt;&gt;"Ready","PENDING INPUTS",IF(AND(A170&lt;=Inputs!$B$6,BW170&gt;0),Inputs!G22,0))</f>
        <v>0</v>
      </c>
      <c r="BZ170" s="3">
        <f>IF(Inputs!$B$27&lt;&gt;"Ready","PENDING INPUTS",IF(A170&gt;Inputs!$B$6,0,MIN((BW170+BX170+BY170),IF(Inputs!H22=1,Inputs!D22,MAX(Inputs!F22,ROUND(BW170*Inputs!E22+BX170+BY170,2))))))</f>
        <v>0</v>
      </c>
      <c r="CA170">
        <f>IF(Inputs!$B$27&lt;&gt;"Ready","PENDING INPUTS",IF(BW170&lt;=0,99,1+IF(AND(K170&gt;0,OR(Inputs!C14&gt;Inputs!C22,AND(Inputs!C14=Inputs!C22,0&lt;8))),1,0)+IF(AND(S170&gt;0,OR(Inputs!C15&gt;Inputs!C22,AND(Inputs!C15=Inputs!C22,1&lt;8))),1,0)+IF(AND(AA170&gt;0,OR(Inputs!C16&gt;Inputs!C22,AND(Inputs!C16=Inputs!C22,2&lt;8))),1,0)+IF(AND(AI170&gt;0,OR(Inputs!C17&gt;Inputs!C22,AND(Inputs!C17=Inputs!C22,3&lt;8))),1,0)+IF(AND(AQ170&gt;0,OR(Inputs!C18&gt;Inputs!C22,AND(Inputs!C18=Inputs!C22,4&lt;8))),1,0)+IF(AND(AY170&gt;0,OR(Inputs!C19&gt;Inputs!C22,AND(Inputs!C19=Inputs!C22,5&lt;8))),1,0)+IF(AND(BG170&gt;0,OR(Inputs!C20&gt;Inputs!C22,AND(Inputs!C20=Inputs!C22,6&lt;8))),1,0)+IF(AND(BO170&gt;0,OR(Inputs!C21&gt;Inputs!C22,AND(Inputs!C21=Inputs!C22,7&lt;8))),1,0)+IF(AND(CE170&gt;0,OR(Inputs!C23&gt;Inputs!C22,AND(Inputs!C23=Inputs!C22,9&lt;8))),1,0)))</f>
        <v>99</v>
      </c>
      <c r="CB170" s="3">
        <f>IF(Inputs!$B$27&lt;&gt;"Ready","PENDING INPUTS",IF(A170&gt;Inputs!$B$6,0,MIN(MAX(0,(BW170+BX170+BY170)-BZ170),MAX(0,C170-D170-(IF(O170&lt;CA170,K170+L170+M170-N170,0)+IF(W170&lt;CA170,S170+T170+U170-V170,0)+IF(AE170&lt;CA170,AA170+AB170+AC170-AD170,0)+IF(AM170&lt;CA170,AI170+AJ170+AK170-AL170,0)+IF(AU170&lt;CA170,AQ170+AR170+AS170-AT170,0)+IF(BC170&lt;CA170,AY170+AZ170+BA170-BB170,0)+IF(BK170&lt;CA170,BG170+BH170+BI170-BJ170,0)+IF(BS170&lt;CA170,BO170+BP170+BQ170-BR170,0)+IF(CA170&lt;CA170,BW170+BX170+BY170-BZ170,0)+IF(CI170&lt;CA170,CE170+CF170+CG170-CH170,0))))))</f>
        <v>0</v>
      </c>
      <c r="CC170" s="3">
        <f>IF(Inputs!$B$27&lt;&gt;"Ready","PENDING INPUTS",MIN((BW170+BX170+BY170),IF(D170&gt;C170,IF(D170=0,0,BZ170*C170/D170),BZ170+CB170)))</f>
        <v>0</v>
      </c>
      <c r="CD170" s="3">
        <f>IF(Inputs!$B$27&lt;&gt;"Ready","PENDING INPUTS",MAX(0,(BW170+BX170+BY170)-CC170))</f>
        <v>0</v>
      </c>
      <c r="CE170" s="3">
        <f>IF(Inputs!$B$27&lt;&gt;"Ready","PENDING INPUTS",CL169)</f>
        <v>0</v>
      </c>
      <c r="CF170" s="3">
        <f>IF(Inputs!$B$27&lt;&gt;"Ready","PENDING INPUTS",IF(A170&lt;=Inputs!$B$6,ROUND(CE170*Inputs!C23/12,2),0))</f>
        <v>0</v>
      </c>
      <c r="CG170" s="3">
        <f>IF(Inputs!$B$27&lt;&gt;"Ready","PENDING INPUTS",IF(AND(A170&lt;=Inputs!$B$6,CE170&gt;0),Inputs!G23,0))</f>
        <v>0</v>
      </c>
      <c r="CH170" s="3">
        <f>IF(Inputs!$B$27&lt;&gt;"Ready","PENDING INPUTS",IF(A170&gt;Inputs!$B$6,0,MIN((CE170+CF170+CG170),IF(Inputs!H23=1,Inputs!D23,MAX(Inputs!F23,ROUND(CE170*Inputs!E23+CF170+CG170,2))))))</f>
        <v>0</v>
      </c>
      <c r="CI170">
        <f>IF(Inputs!$B$27&lt;&gt;"Ready","PENDING INPUTS",IF(CE170&lt;=0,99,1+IF(AND(K170&gt;0,OR(Inputs!C14&gt;Inputs!C23,AND(Inputs!C14=Inputs!C23,0&lt;9))),1,0)+IF(AND(S170&gt;0,OR(Inputs!C15&gt;Inputs!C23,AND(Inputs!C15=Inputs!C23,1&lt;9))),1,0)+IF(AND(AA170&gt;0,OR(Inputs!C16&gt;Inputs!C23,AND(Inputs!C16=Inputs!C23,2&lt;9))),1,0)+IF(AND(AI170&gt;0,OR(Inputs!C17&gt;Inputs!C23,AND(Inputs!C17=Inputs!C23,3&lt;9))),1,0)+IF(AND(AQ170&gt;0,OR(Inputs!C18&gt;Inputs!C23,AND(Inputs!C18=Inputs!C23,4&lt;9))),1,0)+IF(AND(AY170&gt;0,OR(Inputs!C19&gt;Inputs!C23,AND(Inputs!C19=Inputs!C23,5&lt;9))),1,0)+IF(AND(BG170&gt;0,OR(Inputs!C20&gt;Inputs!C23,AND(Inputs!C20=Inputs!C23,6&lt;9))),1,0)+IF(AND(BO170&gt;0,OR(Inputs!C21&gt;Inputs!C23,AND(Inputs!C21=Inputs!C23,7&lt;9))),1,0)+IF(AND(BW170&gt;0,OR(Inputs!C22&gt;Inputs!C23,AND(Inputs!C22=Inputs!C23,8&lt;9))),1,0)))</f>
        <v>99</v>
      </c>
      <c r="CJ170" s="3">
        <f>IF(Inputs!$B$27&lt;&gt;"Ready","PENDING INPUTS",IF(A170&gt;Inputs!$B$6,0,MIN(MAX(0,(CE170+CF170+CG170)-CH170),MAX(0,C170-D170-(IF(O170&lt;CI170,K170+L170+M170-N170,0)+IF(W170&lt;CI170,S170+T170+U170-V170,0)+IF(AE170&lt;CI170,AA170+AB170+AC170-AD170,0)+IF(AM170&lt;CI170,AI170+AJ170+AK170-AL170,0)+IF(AU170&lt;CI170,AQ170+AR170+AS170-AT170,0)+IF(BC170&lt;CI170,AY170+AZ170+BA170-BB170,0)+IF(BK170&lt;CI170,BG170+BH170+BI170-BJ170,0)+IF(BS170&lt;CI170,BO170+BP170+BQ170-BR170,0)+IF(CA170&lt;CI170,BW170+BX170+BY170-BZ170,0)+IF(CI170&lt;CI170,CE170+CF170+CG170-CH170,0))))))</f>
        <v>0</v>
      </c>
      <c r="CK170" s="3">
        <f>IF(Inputs!$B$27&lt;&gt;"Ready","PENDING INPUTS",MIN((CE170+CF170+CG170),IF(D170&gt;C170,IF(D170=0,0,CH170*C170/D170),CH170+CJ170)))</f>
        <v>0</v>
      </c>
      <c r="CL170" s="3">
        <f>IF(Inputs!$B$27&lt;&gt;"Ready","PENDING INPUTS",MAX(0,(CE170+CF170+CG170)-CK170))</f>
        <v>0</v>
      </c>
    </row>
    <row r="171" spans="1:90" ht="27.95" customHeight="1" x14ac:dyDescent="0.25">
      <c r="A171">
        <v>167</v>
      </c>
      <c r="B171" s="13">
        <f>IF(Inputs!$B$27&lt;&gt;"Ready","PENDING INPUTS",EDATE(Inputs!$B$5,A171-1))</f>
        <v>51349</v>
      </c>
      <c r="C171" s="3">
        <f>IF(Inputs!$B$27&lt;&gt;"Ready","PENDING INPUTS",IF(A171&lt;=Inputs!$B$6,MAX(0,Inputs!$B$4+IF(A171=Inputs!$B$7,Inputs!$B$8,0)+IF(A171=Inputs!$B$9,Inputs!$B$10,0)),0))</f>
        <v>0</v>
      </c>
      <c r="D171" s="3">
        <f>IF(Inputs!$B$27&lt;&gt;"Ready","PENDING INPUTS",SUM(N171,V171,AD171,AL171,AT171,BB171,BJ171,BR171,BZ171,CH171))</f>
        <v>0</v>
      </c>
      <c r="E171" s="3">
        <f>IF(Inputs!$B$27&lt;&gt;"Ready","PENDING INPUTS",MAX(0,D171-C171))</f>
        <v>0</v>
      </c>
      <c r="F171" s="3">
        <f>IF(Inputs!$B$27&lt;&gt;"Ready","PENDING INPUTS",SUM(Q171,Y171,AG171,AO171,AW171,BE171,BM171,BU171,CC171,CK171))</f>
        <v>0</v>
      </c>
      <c r="G171" s="3">
        <f>IF(Inputs!$B$27&lt;&gt;"Ready","PENDING INPUTS",SUM(L171,T171,AB171,AJ171,AR171,AZ171,BH171,BP171,BX171,CF171))</f>
        <v>0</v>
      </c>
      <c r="H171" s="3">
        <f>IF(Inputs!$B$27&lt;&gt;"Ready","PENDING INPUTS",SUM(M171,U171,AC171,AK171,AS171,BA171,BI171,BQ171,BY171,CG171))</f>
        <v>0</v>
      </c>
      <c r="I171" s="3">
        <f>IF(Inputs!$B$27&lt;&gt;"Ready","PENDING INPUTS",SUM(R171,Z171,AH171,AP171,AX171,BF171,BN171,BV171,CD171,CL171))</f>
        <v>0</v>
      </c>
      <c r="J171" t="str">
        <f>IF(Inputs!$B$27&lt;&gt;"Ready","PENDING INPUTS",IF(A171&gt;Inputs!$B$6,"Beyond horizon",IF(E171&gt;0.005,"MINIMUM SHORTFALL",IF(I171&lt;0.005,"Paid off","In progress"))))</f>
        <v>Beyond horizon</v>
      </c>
      <c r="K171" s="3">
        <f>IF(Inputs!$B$27&lt;&gt;"Ready","PENDING INPUTS",R170)</f>
        <v>0</v>
      </c>
      <c r="L171" s="3">
        <f>IF(Inputs!$B$27&lt;&gt;"Ready","PENDING INPUTS",IF(A171&lt;=Inputs!$B$6,ROUND(K171*Inputs!C14/12,2),0))</f>
        <v>0</v>
      </c>
      <c r="M171" s="3">
        <f>IF(Inputs!$B$27&lt;&gt;"Ready","PENDING INPUTS",IF(AND(A171&lt;=Inputs!$B$6,K171&gt;0),Inputs!G14,0))</f>
        <v>0</v>
      </c>
      <c r="N171" s="3">
        <f>IF(Inputs!$B$27&lt;&gt;"Ready","PENDING INPUTS",IF(A171&gt;Inputs!$B$6,0,MIN((K171+L171+M171),IF(Inputs!H14=1,Inputs!D14,MAX(Inputs!F14,ROUND(K171*Inputs!E14+L171+M171,2))))))</f>
        <v>0</v>
      </c>
      <c r="O171">
        <f>IF(Inputs!$B$27&lt;&gt;"Ready","PENDING INPUTS",IF(K171&lt;=0,99,1+IF(AND(S171&gt;0,OR(Inputs!C15&gt;Inputs!C14,AND(Inputs!C15=Inputs!C14,1&lt;0))),1,0)+IF(AND(AA171&gt;0,OR(Inputs!C16&gt;Inputs!C14,AND(Inputs!C16=Inputs!C14,2&lt;0))),1,0)+IF(AND(AI171&gt;0,OR(Inputs!C17&gt;Inputs!C14,AND(Inputs!C17=Inputs!C14,3&lt;0))),1,0)+IF(AND(AQ171&gt;0,OR(Inputs!C18&gt;Inputs!C14,AND(Inputs!C18=Inputs!C14,4&lt;0))),1,0)+IF(AND(AY171&gt;0,OR(Inputs!C19&gt;Inputs!C14,AND(Inputs!C19=Inputs!C14,5&lt;0))),1,0)+IF(AND(BG171&gt;0,OR(Inputs!C20&gt;Inputs!C14,AND(Inputs!C20=Inputs!C14,6&lt;0))),1,0)+IF(AND(BO171&gt;0,OR(Inputs!C21&gt;Inputs!C14,AND(Inputs!C21=Inputs!C14,7&lt;0))),1,0)+IF(AND(BW171&gt;0,OR(Inputs!C22&gt;Inputs!C14,AND(Inputs!C22=Inputs!C14,8&lt;0))),1,0)+IF(AND(CE171&gt;0,OR(Inputs!C23&gt;Inputs!C14,AND(Inputs!C23=Inputs!C14,9&lt;0))),1,0)))</f>
        <v>99</v>
      </c>
      <c r="P171" s="3">
        <f>IF(Inputs!$B$27&lt;&gt;"Ready","PENDING INPUTS",IF(A171&gt;Inputs!$B$6,0,MIN(MAX(0,(K171+L171+M171)-N171),MAX(0,C171-D171-(IF(O171&lt;O171,K171+L171+M171-N171,0)+IF(W171&lt;O171,S171+T171+U171-V171,0)+IF(AE171&lt;O171,AA171+AB171+AC171-AD171,0)+IF(AM171&lt;O171,AI171+AJ171+AK171-AL171,0)+IF(AU171&lt;O171,AQ171+AR171+AS171-AT171,0)+IF(BC171&lt;O171,AY171+AZ171+BA171-BB171,0)+IF(BK171&lt;O171,BG171+BH171+BI171-BJ171,0)+IF(BS171&lt;O171,BO171+BP171+BQ171-BR171,0)+IF(CA171&lt;O171,BW171+BX171+BY171-BZ171,0)+IF(CI171&lt;O171,CE171+CF171+CG171-CH171,0))))))</f>
        <v>0</v>
      </c>
      <c r="Q171" s="3">
        <f>IF(Inputs!$B$27&lt;&gt;"Ready","PENDING INPUTS",MIN((K171+L171+M171),IF(D171&gt;C171,IF(D171=0,0,N171*C171/D171),N171+P171)))</f>
        <v>0</v>
      </c>
      <c r="R171" s="3">
        <f>IF(Inputs!$B$27&lt;&gt;"Ready","PENDING INPUTS",MAX(0,(K171+L171+M171)-Q171))</f>
        <v>0</v>
      </c>
      <c r="S171" s="3">
        <f>IF(Inputs!$B$27&lt;&gt;"Ready","PENDING INPUTS",Z170)</f>
        <v>0</v>
      </c>
      <c r="T171" s="3">
        <f>IF(Inputs!$B$27&lt;&gt;"Ready","PENDING INPUTS",IF(A171&lt;=Inputs!$B$6,ROUND(S171*Inputs!C15/12,2),0))</f>
        <v>0</v>
      </c>
      <c r="U171" s="3">
        <f>IF(Inputs!$B$27&lt;&gt;"Ready","PENDING INPUTS",IF(AND(A171&lt;=Inputs!$B$6,S171&gt;0),Inputs!G15,0))</f>
        <v>0</v>
      </c>
      <c r="V171" s="3">
        <f>IF(Inputs!$B$27&lt;&gt;"Ready","PENDING INPUTS",IF(A171&gt;Inputs!$B$6,0,MIN((S171+T171+U171),IF(Inputs!H15=1,Inputs!D15,MAX(Inputs!F15,ROUND(S171*Inputs!E15+T171+U171,2))))))</f>
        <v>0</v>
      </c>
      <c r="W171">
        <f>IF(Inputs!$B$27&lt;&gt;"Ready","PENDING INPUTS",IF(S171&lt;=0,99,1+IF(AND(K171&gt;0,OR(Inputs!C14&gt;Inputs!C15,AND(Inputs!C14=Inputs!C15,0&lt;1))),1,0)+IF(AND(AA171&gt;0,OR(Inputs!C16&gt;Inputs!C15,AND(Inputs!C16=Inputs!C15,2&lt;1))),1,0)+IF(AND(AI171&gt;0,OR(Inputs!C17&gt;Inputs!C15,AND(Inputs!C17=Inputs!C15,3&lt;1))),1,0)+IF(AND(AQ171&gt;0,OR(Inputs!C18&gt;Inputs!C15,AND(Inputs!C18=Inputs!C15,4&lt;1))),1,0)+IF(AND(AY171&gt;0,OR(Inputs!C19&gt;Inputs!C15,AND(Inputs!C19=Inputs!C15,5&lt;1))),1,0)+IF(AND(BG171&gt;0,OR(Inputs!C20&gt;Inputs!C15,AND(Inputs!C20=Inputs!C15,6&lt;1))),1,0)+IF(AND(BO171&gt;0,OR(Inputs!C21&gt;Inputs!C15,AND(Inputs!C21=Inputs!C15,7&lt;1))),1,0)+IF(AND(BW171&gt;0,OR(Inputs!C22&gt;Inputs!C15,AND(Inputs!C22=Inputs!C15,8&lt;1))),1,0)+IF(AND(CE171&gt;0,OR(Inputs!C23&gt;Inputs!C15,AND(Inputs!C23=Inputs!C15,9&lt;1))),1,0)))</f>
        <v>99</v>
      </c>
      <c r="X171" s="3">
        <f>IF(Inputs!$B$27&lt;&gt;"Ready","PENDING INPUTS",IF(A171&gt;Inputs!$B$6,0,MIN(MAX(0,(S171+T171+U171)-V171),MAX(0,C171-D171-(IF(O171&lt;W171,K171+L171+M171-N171,0)+IF(W171&lt;W171,S171+T171+U171-V171,0)+IF(AE171&lt;W171,AA171+AB171+AC171-AD171,0)+IF(AM171&lt;W171,AI171+AJ171+AK171-AL171,0)+IF(AU171&lt;W171,AQ171+AR171+AS171-AT171,0)+IF(BC171&lt;W171,AY171+AZ171+BA171-BB171,0)+IF(BK171&lt;W171,BG171+BH171+BI171-BJ171,0)+IF(BS171&lt;W171,BO171+BP171+BQ171-BR171,0)+IF(CA171&lt;W171,BW171+BX171+BY171-BZ171,0)+IF(CI171&lt;W171,CE171+CF171+CG171-CH171,0))))))</f>
        <v>0</v>
      </c>
      <c r="Y171" s="3">
        <f>IF(Inputs!$B$27&lt;&gt;"Ready","PENDING INPUTS",MIN((S171+T171+U171),IF(D171&gt;C171,IF(D171=0,0,V171*C171/D171),V171+X171)))</f>
        <v>0</v>
      </c>
      <c r="Z171" s="3">
        <f>IF(Inputs!$B$27&lt;&gt;"Ready","PENDING INPUTS",MAX(0,(S171+T171+U171)-Y171))</f>
        <v>0</v>
      </c>
      <c r="AA171" s="3">
        <f>IF(Inputs!$B$27&lt;&gt;"Ready","PENDING INPUTS",AH170)</f>
        <v>0</v>
      </c>
      <c r="AB171" s="3">
        <f>IF(Inputs!$B$27&lt;&gt;"Ready","PENDING INPUTS",IF(A171&lt;=Inputs!$B$6,ROUND(AA171*Inputs!C16/12,2),0))</f>
        <v>0</v>
      </c>
      <c r="AC171" s="3">
        <f>IF(Inputs!$B$27&lt;&gt;"Ready","PENDING INPUTS",IF(AND(A171&lt;=Inputs!$B$6,AA171&gt;0),Inputs!G16,0))</f>
        <v>0</v>
      </c>
      <c r="AD171" s="3">
        <f>IF(Inputs!$B$27&lt;&gt;"Ready","PENDING INPUTS",IF(A171&gt;Inputs!$B$6,0,MIN((AA171+AB171+AC171),IF(Inputs!H16=1,Inputs!D16,MAX(Inputs!F16,ROUND(AA171*Inputs!E16+AB171+AC171,2))))))</f>
        <v>0</v>
      </c>
      <c r="AE171">
        <f>IF(Inputs!$B$27&lt;&gt;"Ready","PENDING INPUTS",IF(AA171&lt;=0,99,1+IF(AND(K171&gt;0,OR(Inputs!C14&gt;Inputs!C16,AND(Inputs!C14=Inputs!C16,0&lt;2))),1,0)+IF(AND(S171&gt;0,OR(Inputs!C15&gt;Inputs!C16,AND(Inputs!C15=Inputs!C16,1&lt;2))),1,0)+IF(AND(AI171&gt;0,OR(Inputs!C17&gt;Inputs!C16,AND(Inputs!C17=Inputs!C16,3&lt;2))),1,0)+IF(AND(AQ171&gt;0,OR(Inputs!C18&gt;Inputs!C16,AND(Inputs!C18=Inputs!C16,4&lt;2))),1,0)+IF(AND(AY171&gt;0,OR(Inputs!C19&gt;Inputs!C16,AND(Inputs!C19=Inputs!C16,5&lt;2))),1,0)+IF(AND(BG171&gt;0,OR(Inputs!C20&gt;Inputs!C16,AND(Inputs!C20=Inputs!C16,6&lt;2))),1,0)+IF(AND(BO171&gt;0,OR(Inputs!C21&gt;Inputs!C16,AND(Inputs!C21=Inputs!C16,7&lt;2))),1,0)+IF(AND(BW171&gt;0,OR(Inputs!C22&gt;Inputs!C16,AND(Inputs!C22=Inputs!C16,8&lt;2))),1,0)+IF(AND(CE171&gt;0,OR(Inputs!C23&gt;Inputs!C16,AND(Inputs!C23=Inputs!C16,9&lt;2))),1,0)))</f>
        <v>99</v>
      </c>
      <c r="AF171" s="3">
        <f>IF(Inputs!$B$27&lt;&gt;"Ready","PENDING INPUTS",IF(A171&gt;Inputs!$B$6,0,MIN(MAX(0,(AA171+AB171+AC171)-AD171),MAX(0,C171-D171-(IF(O171&lt;AE171,K171+L171+M171-N171,0)+IF(W171&lt;AE171,S171+T171+U171-V171,0)+IF(AE171&lt;AE171,AA171+AB171+AC171-AD171,0)+IF(AM171&lt;AE171,AI171+AJ171+AK171-AL171,0)+IF(AU171&lt;AE171,AQ171+AR171+AS171-AT171,0)+IF(BC171&lt;AE171,AY171+AZ171+BA171-BB171,0)+IF(BK171&lt;AE171,BG171+BH171+BI171-BJ171,0)+IF(BS171&lt;AE171,BO171+BP171+BQ171-BR171,0)+IF(CA171&lt;AE171,BW171+BX171+BY171-BZ171,0)+IF(CI171&lt;AE171,CE171+CF171+CG171-CH171,0))))))</f>
        <v>0</v>
      </c>
      <c r="AG171" s="3">
        <f>IF(Inputs!$B$27&lt;&gt;"Ready","PENDING INPUTS",MIN((AA171+AB171+AC171),IF(D171&gt;C171,IF(D171=0,0,AD171*C171/D171),AD171+AF171)))</f>
        <v>0</v>
      </c>
      <c r="AH171" s="3">
        <f>IF(Inputs!$B$27&lt;&gt;"Ready","PENDING INPUTS",MAX(0,(AA171+AB171+AC171)-AG171))</f>
        <v>0</v>
      </c>
      <c r="AI171" s="3">
        <f>IF(Inputs!$B$27&lt;&gt;"Ready","PENDING INPUTS",AP170)</f>
        <v>0</v>
      </c>
      <c r="AJ171" s="3">
        <f>IF(Inputs!$B$27&lt;&gt;"Ready","PENDING INPUTS",IF(A171&lt;=Inputs!$B$6,ROUND(AI171*Inputs!C17/12,2),0))</f>
        <v>0</v>
      </c>
      <c r="AK171" s="3">
        <f>IF(Inputs!$B$27&lt;&gt;"Ready","PENDING INPUTS",IF(AND(A171&lt;=Inputs!$B$6,AI171&gt;0),Inputs!G17,0))</f>
        <v>0</v>
      </c>
      <c r="AL171" s="3">
        <f>IF(Inputs!$B$27&lt;&gt;"Ready","PENDING INPUTS",IF(A171&gt;Inputs!$B$6,0,MIN((AI171+AJ171+AK171),IF(Inputs!H17=1,Inputs!D17,MAX(Inputs!F17,ROUND(AI171*Inputs!E17+AJ171+AK171,2))))))</f>
        <v>0</v>
      </c>
      <c r="AM171">
        <f>IF(Inputs!$B$27&lt;&gt;"Ready","PENDING INPUTS",IF(AI171&lt;=0,99,1+IF(AND(K171&gt;0,OR(Inputs!C14&gt;Inputs!C17,AND(Inputs!C14=Inputs!C17,0&lt;3))),1,0)+IF(AND(S171&gt;0,OR(Inputs!C15&gt;Inputs!C17,AND(Inputs!C15=Inputs!C17,1&lt;3))),1,0)+IF(AND(AA171&gt;0,OR(Inputs!C16&gt;Inputs!C17,AND(Inputs!C16=Inputs!C17,2&lt;3))),1,0)+IF(AND(AQ171&gt;0,OR(Inputs!C18&gt;Inputs!C17,AND(Inputs!C18=Inputs!C17,4&lt;3))),1,0)+IF(AND(AY171&gt;0,OR(Inputs!C19&gt;Inputs!C17,AND(Inputs!C19=Inputs!C17,5&lt;3))),1,0)+IF(AND(BG171&gt;0,OR(Inputs!C20&gt;Inputs!C17,AND(Inputs!C20=Inputs!C17,6&lt;3))),1,0)+IF(AND(BO171&gt;0,OR(Inputs!C21&gt;Inputs!C17,AND(Inputs!C21=Inputs!C17,7&lt;3))),1,0)+IF(AND(BW171&gt;0,OR(Inputs!C22&gt;Inputs!C17,AND(Inputs!C22=Inputs!C17,8&lt;3))),1,0)+IF(AND(CE171&gt;0,OR(Inputs!C23&gt;Inputs!C17,AND(Inputs!C23=Inputs!C17,9&lt;3))),1,0)))</f>
        <v>99</v>
      </c>
      <c r="AN171" s="3">
        <f>IF(Inputs!$B$27&lt;&gt;"Ready","PENDING INPUTS",IF(A171&gt;Inputs!$B$6,0,MIN(MAX(0,(AI171+AJ171+AK171)-AL171),MAX(0,C171-D171-(IF(O171&lt;AM171,K171+L171+M171-N171,0)+IF(W171&lt;AM171,S171+T171+U171-V171,0)+IF(AE171&lt;AM171,AA171+AB171+AC171-AD171,0)+IF(AM171&lt;AM171,AI171+AJ171+AK171-AL171,0)+IF(AU171&lt;AM171,AQ171+AR171+AS171-AT171,0)+IF(BC171&lt;AM171,AY171+AZ171+BA171-BB171,0)+IF(BK171&lt;AM171,BG171+BH171+BI171-BJ171,0)+IF(BS171&lt;AM171,BO171+BP171+BQ171-BR171,0)+IF(CA171&lt;AM171,BW171+BX171+BY171-BZ171,0)+IF(CI171&lt;AM171,CE171+CF171+CG171-CH171,0))))))</f>
        <v>0</v>
      </c>
      <c r="AO171" s="3">
        <f>IF(Inputs!$B$27&lt;&gt;"Ready","PENDING INPUTS",MIN((AI171+AJ171+AK171),IF(D171&gt;C171,IF(D171=0,0,AL171*C171/D171),AL171+AN171)))</f>
        <v>0</v>
      </c>
      <c r="AP171" s="3">
        <f>IF(Inputs!$B$27&lt;&gt;"Ready","PENDING INPUTS",MAX(0,(AI171+AJ171+AK171)-AO171))</f>
        <v>0</v>
      </c>
      <c r="AQ171" s="3">
        <f>IF(Inputs!$B$27&lt;&gt;"Ready","PENDING INPUTS",AX170)</f>
        <v>0</v>
      </c>
      <c r="AR171" s="3">
        <f>IF(Inputs!$B$27&lt;&gt;"Ready","PENDING INPUTS",IF(A171&lt;=Inputs!$B$6,ROUND(AQ171*Inputs!C18/12,2),0))</f>
        <v>0</v>
      </c>
      <c r="AS171" s="3">
        <f>IF(Inputs!$B$27&lt;&gt;"Ready","PENDING INPUTS",IF(AND(A171&lt;=Inputs!$B$6,AQ171&gt;0),Inputs!G18,0))</f>
        <v>0</v>
      </c>
      <c r="AT171" s="3">
        <f>IF(Inputs!$B$27&lt;&gt;"Ready","PENDING INPUTS",IF(A171&gt;Inputs!$B$6,0,MIN((AQ171+AR171+AS171),IF(Inputs!H18=1,Inputs!D18,MAX(Inputs!F18,ROUND(AQ171*Inputs!E18+AR171+AS171,2))))))</f>
        <v>0</v>
      </c>
      <c r="AU171">
        <f>IF(Inputs!$B$27&lt;&gt;"Ready","PENDING INPUTS",IF(AQ171&lt;=0,99,1+IF(AND(K171&gt;0,OR(Inputs!C14&gt;Inputs!C18,AND(Inputs!C14=Inputs!C18,0&lt;4))),1,0)+IF(AND(S171&gt;0,OR(Inputs!C15&gt;Inputs!C18,AND(Inputs!C15=Inputs!C18,1&lt;4))),1,0)+IF(AND(AA171&gt;0,OR(Inputs!C16&gt;Inputs!C18,AND(Inputs!C16=Inputs!C18,2&lt;4))),1,0)+IF(AND(AI171&gt;0,OR(Inputs!C17&gt;Inputs!C18,AND(Inputs!C17=Inputs!C18,3&lt;4))),1,0)+IF(AND(AY171&gt;0,OR(Inputs!C19&gt;Inputs!C18,AND(Inputs!C19=Inputs!C18,5&lt;4))),1,0)+IF(AND(BG171&gt;0,OR(Inputs!C20&gt;Inputs!C18,AND(Inputs!C20=Inputs!C18,6&lt;4))),1,0)+IF(AND(BO171&gt;0,OR(Inputs!C21&gt;Inputs!C18,AND(Inputs!C21=Inputs!C18,7&lt;4))),1,0)+IF(AND(BW171&gt;0,OR(Inputs!C22&gt;Inputs!C18,AND(Inputs!C22=Inputs!C18,8&lt;4))),1,0)+IF(AND(CE171&gt;0,OR(Inputs!C23&gt;Inputs!C18,AND(Inputs!C23=Inputs!C18,9&lt;4))),1,0)))</f>
        <v>99</v>
      </c>
      <c r="AV171" s="3">
        <f>IF(Inputs!$B$27&lt;&gt;"Ready","PENDING INPUTS",IF(A171&gt;Inputs!$B$6,0,MIN(MAX(0,(AQ171+AR171+AS171)-AT171),MAX(0,C171-D171-(IF(O171&lt;AU171,K171+L171+M171-N171,0)+IF(W171&lt;AU171,S171+T171+U171-V171,0)+IF(AE171&lt;AU171,AA171+AB171+AC171-AD171,0)+IF(AM171&lt;AU171,AI171+AJ171+AK171-AL171,0)+IF(AU171&lt;AU171,AQ171+AR171+AS171-AT171,0)+IF(BC171&lt;AU171,AY171+AZ171+BA171-BB171,0)+IF(BK171&lt;AU171,BG171+BH171+BI171-BJ171,0)+IF(BS171&lt;AU171,BO171+BP171+BQ171-BR171,0)+IF(CA171&lt;AU171,BW171+BX171+BY171-BZ171,0)+IF(CI171&lt;AU171,CE171+CF171+CG171-CH171,0))))))</f>
        <v>0</v>
      </c>
      <c r="AW171" s="3">
        <f>IF(Inputs!$B$27&lt;&gt;"Ready","PENDING INPUTS",MIN((AQ171+AR171+AS171),IF(D171&gt;C171,IF(D171=0,0,AT171*C171/D171),AT171+AV171)))</f>
        <v>0</v>
      </c>
      <c r="AX171" s="3">
        <f>IF(Inputs!$B$27&lt;&gt;"Ready","PENDING INPUTS",MAX(0,(AQ171+AR171+AS171)-AW171))</f>
        <v>0</v>
      </c>
      <c r="AY171" s="3">
        <f>IF(Inputs!$B$27&lt;&gt;"Ready","PENDING INPUTS",BF170)</f>
        <v>0</v>
      </c>
      <c r="AZ171" s="3">
        <f>IF(Inputs!$B$27&lt;&gt;"Ready","PENDING INPUTS",IF(A171&lt;=Inputs!$B$6,ROUND(AY171*Inputs!C19/12,2),0))</f>
        <v>0</v>
      </c>
      <c r="BA171" s="3">
        <f>IF(Inputs!$B$27&lt;&gt;"Ready","PENDING INPUTS",IF(AND(A171&lt;=Inputs!$B$6,AY171&gt;0),Inputs!G19,0))</f>
        <v>0</v>
      </c>
      <c r="BB171" s="3">
        <f>IF(Inputs!$B$27&lt;&gt;"Ready","PENDING INPUTS",IF(A171&gt;Inputs!$B$6,0,MIN((AY171+AZ171+BA171),IF(Inputs!H19=1,Inputs!D19,MAX(Inputs!F19,ROUND(AY171*Inputs!E19+AZ171+BA171,2))))))</f>
        <v>0</v>
      </c>
      <c r="BC171">
        <f>IF(Inputs!$B$27&lt;&gt;"Ready","PENDING INPUTS",IF(AY171&lt;=0,99,1+IF(AND(K171&gt;0,OR(Inputs!C14&gt;Inputs!C19,AND(Inputs!C14=Inputs!C19,0&lt;5))),1,0)+IF(AND(S171&gt;0,OR(Inputs!C15&gt;Inputs!C19,AND(Inputs!C15=Inputs!C19,1&lt;5))),1,0)+IF(AND(AA171&gt;0,OR(Inputs!C16&gt;Inputs!C19,AND(Inputs!C16=Inputs!C19,2&lt;5))),1,0)+IF(AND(AI171&gt;0,OR(Inputs!C17&gt;Inputs!C19,AND(Inputs!C17=Inputs!C19,3&lt;5))),1,0)+IF(AND(AQ171&gt;0,OR(Inputs!C18&gt;Inputs!C19,AND(Inputs!C18=Inputs!C19,4&lt;5))),1,0)+IF(AND(BG171&gt;0,OR(Inputs!C20&gt;Inputs!C19,AND(Inputs!C20=Inputs!C19,6&lt;5))),1,0)+IF(AND(BO171&gt;0,OR(Inputs!C21&gt;Inputs!C19,AND(Inputs!C21=Inputs!C19,7&lt;5))),1,0)+IF(AND(BW171&gt;0,OR(Inputs!C22&gt;Inputs!C19,AND(Inputs!C22=Inputs!C19,8&lt;5))),1,0)+IF(AND(CE171&gt;0,OR(Inputs!C23&gt;Inputs!C19,AND(Inputs!C23=Inputs!C19,9&lt;5))),1,0)))</f>
        <v>99</v>
      </c>
      <c r="BD171" s="3">
        <f>IF(Inputs!$B$27&lt;&gt;"Ready","PENDING INPUTS",IF(A171&gt;Inputs!$B$6,0,MIN(MAX(0,(AY171+AZ171+BA171)-BB171),MAX(0,C171-D171-(IF(O171&lt;BC171,K171+L171+M171-N171,0)+IF(W171&lt;BC171,S171+T171+U171-V171,0)+IF(AE171&lt;BC171,AA171+AB171+AC171-AD171,0)+IF(AM171&lt;BC171,AI171+AJ171+AK171-AL171,0)+IF(AU171&lt;BC171,AQ171+AR171+AS171-AT171,0)+IF(BC171&lt;BC171,AY171+AZ171+BA171-BB171,0)+IF(BK171&lt;BC171,BG171+BH171+BI171-BJ171,0)+IF(BS171&lt;BC171,BO171+BP171+BQ171-BR171,0)+IF(CA171&lt;BC171,BW171+BX171+BY171-BZ171,0)+IF(CI171&lt;BC171,CE171+CF171+CG171-CH171,0))))))</f>
        <v>0</v>
      </c>
      <c r="BE171" s="3">
        <f>IF(Inputs!$B$27&lt;&gt;"Ready","PENDING INPUTS",MIN((AY171+AZ171+BA171),IF(D171&gt;C171,IF(D171=0,0,BB171*C171/D171),BB171+BD171)))</f>
        <v>0</v>
      </c>
      <c r="BF171" s="3">
        <f>IF(Inputs!$B$27&lt;&gt;"Ready","PENDING INPUTS",MAX(0,(AY171+AZ171+BA171)-BE171))</f>
        <v>0</v>
      </c>
      <c r="BG171" s="3">
        <f>IF(Inputs!$B$27&lt;&gt;"Ready","PENDING INPUTS",BN170)</f>
        <v>0</v>
      </c>
      <c r="BH171" s="3">
        <f>IF(Inputs!$B$27&lt;&gt;"Ready","PENDING INPUTS",IF(A171&lt;=Inputs!$B$6,ROUND(BG171*Inputs!C20/12,2),0))</f>
        <v>0</v>
      </c>
      <c r="BI171" s="3">
        <f>IF(Inputs!$B$27&lt;&gt;"Ready","PENDING INPUTS",IF(AND(A171&lt;=Inputs!$B$6,BG171&gt;0),Inputs!G20,0))</f>
        <v>0</v>
      </c>
      <c r="BJ171" s="3">
        <f>IF(Inputs!$B$27&lt;&gt;"Ready","PENDING INPUTS",IF(A171&gt;Inputs!$B$6,0,MIN((BG171+BH171+BI171),IF(Inputs!H20=1,Inputs!D20,MAX(Inputs!F20,ROUND(BG171*Inputs!E20+BH171+BI171,2))))))</f>
        <v>0</v>
      </c>
      <c r="BK171">
        <f>IF(Inputs!$B$27&lt;&gt;"Ready","PENDING INPUTS",IF(BG171&lt;=0,99,1+IF(AND(K171&gt;0,OR(Inputs!C14&gt;Inputs!C20,AND(Inputs!C14=Inputs!C20,0&lt;6))),1,0)+IF(AND(S171&gt;0,OR(Inputs!C15&gt;Inputs!C20,AND(Inputs!C15=Inputs!C20,1&lt;6))),1,0)+IF(AND(AA171&gt;0,OR(Inputs!C16&gt;Inputs!C20,AND(Inputs!C16=Inputs!C20,2&lt;6))),1,0)+IF(AND(AI171&gt;0,OR(Inputs!C17&gt;Inputs!C20,AND(Inputs!C17=Inputs!C20,3&lt;6))),1,0)+IF(AND(AQ171&gt;0,OR(Inputs!C18&gt;Inputs!C20,AND(Inputs!C18=Inputs!C20,4&lt;6))),1,0)+IF(AND(AY171&gt;0,OR(Inputs!C19&gt;Inputs!C20,AND(Inputs!C19=Inputs!C20,5&lt;6))),1,0)+IF(AND(BO171&gt;0,OR(Inputs!C21&gt;Inputs!C20,AND(Inputs!C21=Inputs!C20,7&lt;6))),1,0)+IF(AND(BW171&gt;0,OR(Inputs!C22&gt;Inputs!C20,AND(Inputs!C22=Inputs!C20,8&lt;6))),1,0)+IF(AND(CE171&gt;0,OR(Inputs!C23&gt;Inputs!C20,AND(Inputs!C23=Inputs!C20,9&lt;6))),1,0)))</f>
        <v>99</v>
      </c>
      <c r="BL171" s="3">
        <f>IF(Inputs!$B$27&lt;&gt;"Ready","PENDING INPUTS",IF(A171&gt;Inputs!$B$6,0,MIN(MAX(0,(BG171+BH171+BI171)-BJ171),MAX(0,C171-D171-(IF(O171&lt;BK171,K171+L171+M171-N171,0)+IF(W171&lt;BK171,S171+T171+U171-V171,0)+IF(AE171&lt;BK171,AA171+AB171+AC171-AD171,0)+IF(AM171&lt;BK171,AI171+AJ171+AK171-AL171,0)+IF(AU171&lt;BK171,AQ171+AR171+AS171-AT171,0)+IF(BC171&lt;BK171,AY171+AZ171+BA171-BB171,0)+IF(BK171&lt;BK171,BG171+BH171+BI171-BJ171,0)+IF(BS171&lt;BK171,BO171+BP171+BQ171-BR171,0)+IF(CA171&lt;BK171,BW171+BX171+BY171-BZ171,0)+IF(CI171&lt;BK171,CE171+CF171+CG171-CH171,0))))))</f>
        <v>0</v>
      </c>
      <c r="BM171" s="3">
        <f>IF(Inputs!$B$27&lt;&gt;"Ready","PENDING INPUTS",MIN((BG171+BH171+BI171),IF(D171&gt;C171,IF(D171=0,0,BJ171*C171/D171),BJ171+BL171)))</f>
        <v>0</v>
      </c>
      <c r="BN171" s="3">
        <f>IF(Inputs!$B$27&lt;&gt;"Ready","PENDING INPUTS",MAX(0,(BG171+BH171+BI171)-BM171))</f>
        <v>0</v>
      </c>
      <c r="BO171" s="3">
        <f>IF(Inputs!$B$27&lt;&gt;"Ready","PENDING INPUTS",BV170)</f>
        <v>0</v>
      </c>
      <c r="BP171" s="3">
        <f>IF(Inputs!$B$27&lt;&gt;"Ready","PENDING INPUTS",IF(A171&lt;=Inputs!$B$6,ROUND(BO171*Inputs!C21/12,2),0))</f>
        <v>0</v>
      </c>
      <c r="BQ171" s="3">
        <f>IF(Inputs!$B$27&lt;&gt;"Ready","PENDING INPUTS",IF(AND(A171&lt;=Inputs!$B$6,BO171&gt;0),Inputs!G21,0))</f>
        <v>0</v>
      </c>
      <c r="BR171" s="3">
        <f>IF(Inputs!$B$27&lt;&gt;"Ready","PENDING INPUTS",IF(A171&gt;Inputs!$B$6,0,MIN((BO171+BP171+BQ171),IF(Inputs!H21=1,Inputs!D21,MAX(Inputs!F21,ROUND(BO171*Inputs!E21+BP171+BQ171,2))))))</f>
        <v>0</v>
      </c>
      <c r="BS171">
        <f>IF(Inputs!$B$27&lt;&gt;"Ready","PENDING INPUTS",IF(BO171&lt;=0,99,1+IF(AND(K171&gt;0,OR(Inputs!C14&gt;Inputs!C21,AND(Inputs!C14=Inputs!C21,0&lt;7))),1,0)+IF(AND(S171&gt;0,OR(Inputs!C15&gt;Inputs!C21,AND(Inputs!C15=Inputs!C21,1&lt;7))),1,0)+IF(AND(AA171&gt;0,OR(Inputs!C16&gt;Inputs!C21,AND(Inputs!C16=Inputs!C21,2&lt;7))),1,0)+IF(AND(AI171&gt;0,OR(Inputs!C17&gt;Inputs!C21,AND(Inputs!C17=Inputs!C21,3&lt;7))),1,0)+IF(AND(AQ171&gt;0,OR(Inputs!C18&gt;Inputs!C21,AND(Inputs!C18=Inputs!C21,4&lt;7))),1,0)+IF(AND(AY171&gt;0,OR(Inputs!C19&gt;Inputs!C21,AND(Inputs!C19=Inputs!C21,5&lt;7))),1,0)+IF(AND(BG171&gt;0,OR(Inputs!C20&gt;Inputs!C21,AND(Inputs!C20=Inputs!C21,6&lt;7))),1,0)+IF(AND(BW171&gt;0,OR(Inputs!C22&gt;Inputs!C21,AND(Inputs!C22=Inputs!C21,8&lt;7))),1,0)+IF(AND(CE171&gt;0,OR(Inputs!C23&gt;Inputs!C21,AND(Inputs!C23=Inputs!C21,9&lt;7))),1,0)))</f>
        <v>99</v>
      </c>
      <c r="BT171" s="3">
        <f>IF(Inputs!$B$27&lt;&gt;"Ready","PENDING INPUTS",IF(A171&gt;Inputs!$B$6,0,MIN(MAX(0,(BO171+BP171+BQ171)-BR171),MAX(0,C171-D171-(IF(O171&lt;BS171,K171+L171+M171-N171,0)+IF(W171&lt;BS171,S171+T171+U171-V171,0)+IF(AE171&lt;BS171,AA171+AB171+AC171-AD171,0)+IF(AM171&lt;BS171,AI171+AJ171+AK171-AL171,0)+IF(AU171&lt;BS171,AQ171+AR171+AS171-AT171,0)+IF(BC171&lt;BS171,AY171+AZ171+BA171-BB171,0)+IF(BK171&lt;BS171,BG171+BH171+BI171-BJ171,0)+IF(BS171&lt;BS171,BO171+BP171+BQ171-BR171,0)+IF(CA171&lt;BS171,BW171+BX171+BY171-BZ171,0)+IF(CI171&lt;BS171,CE171+CF171+CG171-CH171,0))))))</f>
        <v>0</v>
      </c>
      <c r="BU171" s="3">
        <f>IF(Inputs!$B$27&lt;&gt;"Ready","PENDING INPUTS",MIN((BO171+BP171+BQ171),IF(D171&gt;C171,IF(D171=0,0,BR171*C171/D171),BR171+BT171)))</f>
        <v>0</v>
      </c>
      <c r="BV171" s="3">
        <f>IF(Inputs!$B$27&lt;&gt;"Ready","PENDING INPUTS",MAX(0,(BO171+BP171+BQ171)-BU171))</f>
        <v>0</v>
      </c>
      <c r="BW171" s="3">
        <f>IF(Inputs!$B$27&lt;&gt;"Ready","PENDING INPUTS",CD170)</f>
        <v>0</v>
      </c>
      <c r="BX171" s="3">
        <f>IF(Inputs!$B$27&lt;&gt;"Ready","PENDING INPUTS",IF(A171&lt;=Inputs!$B$6,ROUND(BW171*Inputs!C22/12,2),0))</f>
        <v>0</v>
      </c>
      <c r="BY171" s="3">
        <f>IF(Inputs!$B$27&lt;&gt;"Ready","PENDING INPUTS",IF(AND(A171&lt;=Inputs!$B$6,BW171&gt;0),Inputs!G22,0))</f>
        <v>0</v>
      </c>
      <c r="BZ171" s="3">
        <f>IF(Inputs!$B$27&lt;&gt;"Ready","PENDING INPUTS",IF(A171&gt;Inputs!$B$6,0,MIN((BW171+BX171+BY171),IF(Inputs!H22=1,Inputs!D22,MAX(Inputs!F22,ROUND(BW171*Inputs!E22+BX171+BY171,2))))))</f>
        <v>0</v>
      </c>
      <c r="CA171">
        <f>IF(Inputs!$B$27&lt;&gt;"Ready","PENDING INPUTS",IF(BW171&lt;=0,99,1+IF(AND(K171&gt;0,OR(Inputs!C14&gt;Inputs!C22,AND(Inputs!C14=Inputs!C22,0&lt;8))),1,0)+IF(AND(S171&gt;0,OR(Inputs!C15&gt;Inputs!C22,AND(Inputs!C15=Inputs!C22,1&lt;8))),1,0)+IF(AND(AA171&gt;0,OR(Inputs!C16&gt;Inputs!C22,AND(Inputs!C16=Inputs!C22,2&lt;8))),1,0)+IF(AND(AI171&gt;0,OR(Inputs!C17&gt;Inputs!C22,AND(Inputs!C17=Inputs!C22,3&lt;8))),1,0)+IF(AND(AQ171&gt;0,OR(Inputs!C18&gt;Inputs!C22,AND(Inputs!C18=Inputs!C22,4&lt;8))),1,0)+IF(AND(AY171&gt;0,OR(Inputs!C19&gt;Inputs!C22,AND(Inputs!C19=Inputs!C22,5&lt;8))),1,0)+IF(AND(BG171&gt;0,OR(Inputs!C20&gt;Inputs!C22,AND(Inputs!C20=Inputs!C22,6&lt;8))),1,0)+IF(AND(BO171&gt;0,OR(Inputs!C21&gt;Inputs!C22,AND(Inputs!C21=Inputs!C22,7&lt;8))),1,0)+IF(AND(CE171&gt;0,OR(Inputs!C23&gt;Inputs!C22,AND(Inputs!C23=Inputs!C22,9&lt;8))),1,0)))</f>
        <v>99</v>
      </c>
      <c r="CB171" s="3">
        <f>IF(Inputs!$B$27&lt;&gt;"Ready","PENDING INPUTS",IF(A171&gt;Inputs!$B$6,0,MIN(MAX(0,(BW171+BX171+BY171)-BZ171),MAX(0,C171-D171-(IF(O171&lt;CA171,K171+L171+M171-N171,0)+IF(W171&lt;CA171,S171+T171+U171-V171,0)+IF(AE171&lt;CA171,AA171+AB171+AC171-AD171,0)+IF(AM171&lt;CA171,AI171+AJ171+AK171-AL171,0)+IF(AU171&lt;CA171,AQ171+AR171+AS171-AT171,0)+IF(BC171&lt;CA171,AY171+AZ171+BA171-BB171,0)+IF(BK171&lt;CA171,BG171+BH171+BI171-BJ171,0)+IF(BS171&lt;CA171,BO171+BP171+BQ171-BR171,0)+IF(CA171&lt;CA171,BW171+BX171+BY171-BZ171,0)+IF(CI171&lt;CA171,CE171+CF171+CG171-CH171,0))))))</f>
        <v>0</v>
      </c>
      <c r="CC171" s="3">
        <f>IF(Inputs!$B$27&lt;&gt;"Ready","PENDING INPUTS",MIN((BW171+BX171+BY171),IF(D171&gt;C171,IF(D171=0,0,BZ171*C171/D171),BZ171+CB171)))</f>
        <v>0</v>
      </c>
      <c r="CD171" s="3">
        <f>IF(Inputs!$B$27&lt;&gt;"Ready","PENDING INPUTS",MAX(0,(BW171+BX171+BY171)-CC171))</f>
        <v>0</v>
      </c>
      <c r="CE171" s="3">
        <f>IF(Inputs!$B$27&lt;&gt;"Ready","PENDING INPUTS",CL170)</f>
        <v>0</v>
      </c>
      <c r="CF171" s="3">
        <f>IF(Inputs!$B$27&lt;&gt;"Ready","PENDING INPUTS",IF(A171&lt;=Inputs!$B$6,ROUND(CE171*Inputs!C23/12,2),0))</f>
        <v>0</v>
      </c>
      <c r="CG171" s="3">
        <f>IF(Inputs!$B$27&lt;&gt;"Ready","PENDING INPUTS",IF(AND(A171&lt;=Inputs!$B$6,CE171&gt;0),Inputs!G23,0))</f>
        <v>0</v>
      </c>
      <c r="CH171" s="3">
        <f>IF(Inputs!$B$27&lt;&gt;"Ready","PENDING INPUTS",IF(A171&gt;Inputs!$B$6,0,MIN((CE171+CF171+CG171),IF(Inputs!H23=1,Inputs!D23,MAX(Inputs!F23,ROUND(CE171*Inputs!E23+CF171+CG171,2))))))</f>
        <v>0</v>
      </c>
      <c r="CI171">
        <f>IF(Inputs!$B$27&lt;&gt;"Ready","PENDING INPUTS",IF(CE171&lt;=0,99,1+IF(AND(K171&gt;0,OR(Inputs!C14&gt;Inputs!C23,AND(Inputs!C14=Inputs!C23,0&lt;9))),1,0)+IF(AND(S171&gt;0,OR(Inputs!C15&gt;Inputs!C23,AND(Inputs!C15=Inputs!C23,1&lt;9))),1,0)+IF(AND(AA171&gt;0,OR(Inputs!C16&gt;Inputs!C23,AND(Inputs!C16=Inputs!C23,2&lt;9))),1,0)+IF(AND(AI171&gt;0,OR(Inputs!C17&gt;Inputs!C23,AND(Inputs!C17=Inputs!C23,3&lt;9))),1,0)+IF(AND(AQ171&gt;0,OR(Inputs!C18&gt;Inputs!C23,AND(Inputs!C18=Inputs!C23,4&lt;9))),1,0)+IF(AND(AY171&gt;0,OR(Inputs!C19&gt;Inputs!C23,AND(Inputs!C19=Inputs!C23,5&lt;9))),1,0)+IF(AND(BG171&gt;0,OR(Inputs!C20&gt;Inputs!C23,AND(Inputs!C20=Inputs!C23,6&lt;9))),1,0)+IF(AND(BO171&gt;0,OR(Inputs!C21&gt;Inputs!C23,AND(Inputs!C21=Inputs!C23,7&lt;9))),1,0)+IF(AND(BW171&gt;0,OR(Inputs!C22&gt;Inputs!C23,AND(Inputs!C22=Inputs!C23,8&lt;9))),1,0)))</f>
        <v>99</v>
      </c>
      <c r="CJ171" s="3">
        <f>IF(Inputs!$B$27&lt;&gt;"Ready","PENDING INPUTS",IF(A171&gt;Inputs!$B$6,0,MIN(MAX(0,(CE171+CF171+CG171)-CH171),MAX(0,C171-D171-(IF(O171&lt;CI171,K171+L171+M171-N171,0)+IF(W171&lt;CI171,S171+T171+U171-V171,0)+IF(AE171&lt;CI171,AA171+AB171+AC171-AD171,0)+IF(AM171&lt;CI171,AI171+AJ171+AK171-AL171,0)+IF(AU171&lt;CI171,AQ171+AR171+AS171-AT171,0)+IF(BC171&lt;CI171,AY171+AZ171+BA171-BB171,0)+IF(BK171&lt;CI171,BG171+BH171+BI171-BJ171,0)+IF(BS171&lt;CI171,BO171+BP171+BQ171-BR171,0)+IF(CA171&lt;CI171,BW171+BX171+BY171-BZ171,0)+IF(CI171&lt;CI171,CE171+CF171+CG171-CH171,0))))))</f>
        <v>0</v>
      </c>
      <c r="CK171" s="3">
        <f>IF(Inputs!$B$27&lt;&gt;"Ready","PENDING INPUTS",MIN((CE171+CF171+CG171),IF(D171&gt;C171,IF(D171=0,0,CH171*C171/D171),CH171+CJ171)))</f>
        <v>0</v>
      </c>
      <c r="CL171" s="3">
        <f>IF(Inputs!$B$27&lt;&gt;"Ready","PENDING INPUTS",MAX(0,(CE171+CF171+CG171)-CK171))</f>
        <v>0</v>
      </c>
    </row>
    <row r="172" spans="1:90" ht="27.95" customHeight="1" x14ac:dyDescent="0.25">
      <c r="A172">
        <v>168</v>
      </c>
      <c r="B172" s="13">
        <f>IF(Inputs!$B$27&lt;&gt;"Ready","PENDING INPUTS",EDATE(Inputs!$B$5,A172-1))</f>
        <v>51380</v>
      </c>
      <c r="C172" s="3">
        <f>IF(Inputs!$B$27&lt;&gt;"Ready","PENDING INPUTS",IF(A172&lt;=Inputs!$B$6,MAX(0,Inputs!$B$4+IF(A172=Inputs!$B$7,Inputs!$B$8,0)+IF(A172=Inputs!$B$9,Inputs!$B$10,0)),0))</f>
        <v>0</v>
      </c>
      <c r="D172" s="3">
        <f>IF(Inputs!$B$27&lt;&gt;"Ready","PENDING INPUTS",SUM(N172,V172,AD172,AL172,AT172,BB172,BJ172,BR172,BZ172,CH172))</f>
        <v>0</v>
      </c>
      <c r="E172" s="3">
        <f>IF(Inputs!$B$27&lt;&gt;"Ready","PENDING INPUTS",MAX(0,D172-C172))</f>
        <v>0</v>
      </c>
      <c r="F172" s="3">
        <f>IF(Inputs!$B$27&lt;&gt;"Ready","PENDING INPUTS",SUM(Q172,Y172,AG172,AO172,AW172,BE172,BM172,BU172,CC172,CK172))</f>
        <v>0</v>
      </c>
      <c r="G172" s="3">
        <f>IF(Inputs!$B$27&lt;&gt;"Ready","PENDING INPUTS",SUM(L172,T172,AB172,AJ172,AR172,AZ172,BH172,BP172,BX172,CF172))</f>
        <v>0</v>
      </c>
      <c r="H172" s="3">
        <f>IF(Inputs!$B$27&lt;&gt;"Ready","PENDING INPUTS",SUM(M172,U172,AC172,AK172,AS172,BA172,BI172,BQ172,BY172,CG172))</f>
        <v>0</v>
      </c>
      <c r="I172" s="3">
        <f>IF(Inputs!$B$27&lt;&gt;"Ready","PENDING INPUTS",SUM(R172,Z172,AH172,AP172,AX172,BF172,BN172,BV172,CD172,CL172))</f>
        <v>0</v>
      </c>
      <c r="J172" t="str">
        <f>IF(Inputs!$B$27&lt;&gt;"Ready","PENDING INPUTS",IF(A172&gt;Inputs!$B$6,"Beyond horizon",IF(E172&gt;0.005,"MINIMUM SHORTFALL",IF(I172&lt;0.005,"Paid off","In progress"))))</f>
        <v>Beyond horizon</v>
      </c>
      <c r="K172" s="3">
        <f>IF(Inputs!$B$27&lt;&gt;"Ready","PENDING INPUTS",R171)</f>
        <v>0</v>
      </c>
      <c r="L172" s="3">
        <f>IF(Inputs!$B$27&lt;&gt;"Ready","PENDING INPUTS",IF(A172&lt;=Inputs!$B$6,ROUND(K172*Inputs!C14/12,2),0))</f>
        <v>0</v>
      </c>
      <c r="M172" s="3">
        <f>IF(Inputs!$B$27&lt;&gt;"Ready","PENDING INPUTS",IF(AND(A172&lt;=Inputs!$B$6,K172&gt;0),Inputs!G14,0))</f>
        <v>0</v>
      </c>
      <c r="N172" s="3">
        <f>IF(Inputs!$B$27&lt;&gt;"Ready","PENDING INPUTS",IF(A172&gt;Inputs!$B$6,0,MIN((K172+L172+M172),IF(Inputs!H14=1,Inputs!D14,MAX(Inputs!F14,ROUND(K172*Inputs!E14+L172+M172,2))))))</f>
        <v>0</v>
      </c>
      <c r="O172">
        <f>IF(Inputs!$B$27&lt;&gt;"Ready","PENDING INPUTS",IF(K172&lt;=0,99,1+IF(AND(S172&gt;0,OR(Inputs!C15&gt;Inputs!C14,AND(Inputs!C15=Inputs!C14,1&lt;0))),1,0)+IF(AND(AA172&gt;0,OR(Inputs!C16&gt;Inputs!C14,AND(Inputs!C16=Inputs!C14,2&lt;0))),1,0)+IF(AND(AI172&gt;0,OR(Inputs!C17&gt;Inputs!C14,AND(Inputs!C17=Inputs!C14,3&lt;0))),1,0)+IF(AND(AQ172&gt;0,OR(Inputs!C18&gt;Inputs!C14,AND(Inputs!C18=Inputs!C14,4&lt;0))),1,0)+IF(AND(AY172&gt;0,OR(Inputs!C19&gt;Inputs!C14,AND(Inputs!C19=Inputs!C14,5&lt;0))),1,0)+IF(AND(BG172&gt;0,OR(Inputs!C20&gt;Inputs!C14,AND(Inputs!C20=Inputs!C14,6&lt;0))),1,0)+IF(AND(BO172&gt;0,OR(Inputs!C21&gt;Inputs!C14,AND(Inputs!C21=Inputs!C14,7&lt;0))),1,0)+IF(AND(BW172&gt;0,OR(Inputs!C22&gt;Inputs!C14,AND(Inputs!C22=Inputs!C14,8&lt;0))),1,0)+IF(AND(CE172&gt;0,OR(Inputs!C23&gt;Inputs!C14,AND(Inputs!C23=Inputs!C14,9&lt;0))),1,0)))</f>
        <v>99</v>
      </c>
      <c r="P172" s="3">
        <f>IF(Inputs!$B$27&lt;&gt;"Ready","PENDING INPUTS",IF(A172&gt;Inputs!$B$6,0,MIN(MAX(0,(K172+L172+M172)-N172),MAX(0,C172-D172-(IF(O172&lt;O172,K172+L172+M172-N172,0)+IF(W172&lt;O172,S172+T172+U172-V172,0)+IF(AE172&lt;O172,AA172+AB172+AC172-AD172,0)+IF(AM172&lt;O172,AI172+AJ172+AK172-AL172,0)+IF(AU172&lt;O172,AQ172+AR172+AS172-AT172,0)+IF(BC172&lt;O172,AY172+AZ172+BA172-BB172,0)+IF(BK172&lt;O172,BG172+BH172+BI172-BJ172,0)+IF(BS172&lt;O172,BO172+BP172+BQ172-BR172,0)+IF(CA172&lt;O172,BW172+BX172+BY172-BZ172,0)+IF(CI172&lt;O172,CE172+CF172+CG172-CH172,0))))))</f>
        <v>0</v>
      </c>
      <c r="Q172" s="3">
        <f>IF(Inputs!$B$27&lt;&gt;"Ready","PENDING INPUTS",MIN((K172+L172+M172),IF(D172&gt;C172,IF(D172=0,0,N172*C172/D172),N172+P172)))</f>
        <v>0</v>
      </c>
      <c r="R172" s="3">
        <f>IF(Inputs!$B$27&lt;&gt;"Ready","PENDING INPUTS",MAX(0,(K172+L172+M172)-Q172))</f>
        <v>0</v>
      </c>
      <c r="S172" s="3">
        <f>IF(Inputs!$B$27&lt;&gt;"Ready","PENDING INPUTS",Z171)</f>
        <v>0</v>
      </c>
      <c r="T172" s="3">
        <f>IF(Inputs!$B$27&lt;&gt;"Ready","PENDING INPUTS",IF(A172&lt;=Inputs!$B$6,ROUND(S172*Inputs!C15/12,2),0))</f>
        <v>0</v>
      </c>
      <c r="U172" s="3">
        <f>IF(Inputs!$B$27&lt;&gt;"Ready","PENDING INPUTS",IF(AND(A172&lt;=Inputs!$B$6,S172&gt;0),Inputs!G15,0))</f>
        <v>0</v>
      </c>
      <c r="V172" s="3">
        <f>IF(Inputs!$B$27&lt;&gt;"Ready","PENDING INPUTS",IF(A172&gt;Inputs!$B$6,0,MIN((S172+T172+U172),IF(Inputs!H15=1,Inputs!D15,MAX(Inputs!F15,ROUND(S172*Inputs!E15+T172+U172,2))))))</f>
        <v>0</v>
      </c>
      <c r="W172">
        <f>IF(Inputs!$B$27&lt;&gt;"Ready","PENDING INPUTS",IF(S172&lt;=0,99,1+IF(AND(K172&gt;0,OR(Inputs!C14&gt;Inputs!C15,AND(Inputs!C14=Inputs!C15,0&lt;1))),1,0)+IF(AND(AA172&gt;0,OR(Inputs!C16&gt;Inputs!C15,AND(Inputs!C16=Inputs!C15,2&lt;1))),1,0)+IF(AND(AI172&gt;0,OR(Inputs!C17&gt;Inputs!C15,AND(Inputs!C17=Inputs!C15,3&lt;1))),1,0)+IF(AND(AQ172&gt;0,OR(Inputs!C18&gt;Inputs!C15,AND(Inputs!C18=Inputs!C15,4&lt;1))),1,0)+IF(AND(AY172&gt;0,OR(Inputs!C19&gt;Inputs!C15,AND(Inputs!C19=Inputs!C15,5&lt;1))),1,0)+IF(AND(BG172&gt;0,OR(Inputs!C20&gt;Inputs!C15,AND(Inputs!C20=Inputs!C15,6&lt;1))),1,0)+IF(AND(BO172&gt;0,OR(Inputs!C21&gt;Inputs!C15,AND(Inputs!C21=Inputs!C15,7&lt;1))),1,0)+IF(AND(BW172&gt;0,OR(Inputs!C22&gt;Inputs!C15,AND(Inputs!C22=Inputs!C15,8&lt;1))),1,0)+IF(AND(CE172&gt;0,OR(Inputs!C23&gt;Inputs!C15,AND(Inputs!C23=Inputs!C15,9&lt;1))),1,0)))</f>
        <v>99</v>
      </c>
      <c r="X172" s="3">
        <f>IF(Inputs!$B$27&lt;&gt;"Ready","PENDING INPUTS",IF(A172&gt;Inputs!$B$6,0,MIN(MAX(0,(S172+T172+U172)-V172),MAX(0,C172-D172-(IF(O172&lt;W172,K172+L172+M172-N172,0)+IF(W172&lt;W172,S172+T172+U172-V172,0)+IF(AE172&lt;W172,AA172+AB172+AC172-AD172,0)+IF(AM172&lt;W172,AI172+AJ172+AK172-AL172,0)+IF(AU172&lt;W172,AQ172+AR172+AS172-AT172,0)+IF(BC172&lt;W172,AY172+AZ172+BA172-BB172,0)+IF(BK172&lt;W172,BG172+BH172+BI172-BJ172,0)+IF(BS172&lt;W172,BO172+BP172+BQ172-BR172,0)+IF(CA172&lt;W172,BW172+BX172+BY172-BZ172,0)+IF(CI172&lt;W172,CE172+CF172+CG172-CH172,0))))))</f>
        <v>0</v>
      </c>
      <c r="Y172" s="3">
        <f>IF(Inputs!$B$27&lt;&gt;"Ready","PENDING INPUTS",MIN((S172+T172+U172),IF(D172&gt;C172,IF(D172=0,0,V172*C172/D172),V172+X172)))</f>
        <v>0</v>
      </c>
      <c r="Z172" s="3">
        <f>IF(Inputs!$B$27&lt;&gt;"Ready","PENDING INPUTS",MAX(0,(S172+T172+U172)-Y172))</f>
        <v>0</v>
      </c>
      <c r="AA172" s="3">
        <f>IF(Inputs!$B$27&lt;&gt;"Ready","PENDING INPUTS",AH171)</f>
        <v>0</v>
      </c>
      <c r="AB172" s="3">
        <f>IF(Inputs!$B$27&lt;&gt;"Ready","PENDING INPUTS",IF(A172&lt;=Inputs!$B$6,ROUND(AA172*Inputs!C16/12,2),0))</f>
        <v>0</v>
      </c>
      <c r="AC172" s="3">
        <f>IF(Inputs!$B$27&lt;&gt;"Ready","PENDING INPUTS",IF(AND(A172&lt;=Inputs!$B$6,AA172&gt;0),Inputs!G16,0))</f>
        <v>0</v>
      </c>
      <c r="AD172" s="3">
        <f>IF(Inputs!$B$27&lt;&gt;"Ready","PENDING INPUTS",IF(A172&gt;Inputs!$B$6,0,MIN((AA172+AB172+AC172),IF(Inputs!H16=1,Inputs!D16,MAX(Inputs!F16,ROUND(AA172*Inputs!E16+AB172+AC172,2))))))</f>
        <v>0</v>
      </c>
      <c r="AE172">
        <f>IF(Inputs!$B$27&lt;&gt;"Ready","PENDING INPUTS",IF(AA172&lt;=0,99,1+IF(AND(K172&gt;0,OR(Inputs!C14&gt;Inputs!C16,AND(Inputs!C14=Inputs!C16,0&lt;2))),1,0)+IF(AND(S172&gt;0,OR(Inputs!C15&gt;Inputs!C16,AND(Inputs!C15=Inputs!C16,1&lt;2))),1,0)+IF(AND(AI172&gt;0,OR(Inputs!C17&gt;Inputs!C16,AND(Inputs!C17=Inputs!C16,3&lt;2))),1,0)+IF(AND(AQ172&gt;0,OR(Inputs!C18&gt;Inputs!C16,AND(Inputs!C18=Inputs!C16,4&lt;2))),1,0)+IF(AND(AY172&gt;0,OR(Inputs!C19&gt;Inputs!C16,AND(Inputs!C19=Inputs!C16,5&lt;2))),1,0)+IF(AND(BG172&gt;0,OR(Inputs!C20&gt;Inputs!C16,AND(Inputs!C20=Inputs!C16,6&lt;2))),1,0)+IF(AND(BO172&gt;0,OR(Inputs!C21&gt;Inputs!C16,AND(Inputs!C21=Inputs!C16,7&lt;2))),1,0)+IF(AND(BW172&gt;0,OR(Inputs!C22&gt;Inputs!C16,AND(Inputs!C22=Inputs!C16,8&lt;2))),1,0)+IF(AND(CE172&gt;0,OR(Inputs!C23&gt;Inputs!C16,AND(Inputs!C23=Inputs!C16,9&lt;2))),1,0)))</f>
        <v>99</v>
      </c>
      <c r="AF172" s="3">
        <f>IF(Inputs!$B$27&lt;&gt;"Ready","PENDING INPUTS",IF(A172&gt;Inputs!$B$6,0,MIN(MAX(0,(AA172+AB172+AC172)-AD172),MAX(0,C172-D172-(IF(O172&lt;AE172,K172+L172+M172-N172,0)+IF(W172&lt;AE172,S172+T172+U172-V172,0)+IF(AE172&lt;AE172,AA172+AB172+AC172-AD172,0)+IF(AM172&lt;AE172,AI172+AJ172+AK172-AL172,0)+IF(AU172&lt;AE172,AQ172+AR172+AS172-AT172,0)+IF(BC172&lt;AE172,AY172+AZ172+BA172-BB172,0)+IF(BK172&lt;AE172,BG172+BH172+BI172-BJ172,0)+IF(BS172&lt;AE172,BO172+BP172+BQ172-BR172,0)+IF(CA172&lt;AE172,BW172+BX172+BY172-BZ172,0)+IF(CI172&lt;AE172,CE172+CF172+CG172-CH172,0))))))</f>
        <v>0</v>
      </c>
      <c r="AG172" s="3">
        <f>IF(Inputs!$B$27&lt;&gt;"Ready","PENDING INPUTS",MIN((AA172+AB172+AC172),IF(D172&gt;C172,IF(D172=0,0,AD172*C172/D172),AD172+AF172)))</f>
        <v>0</v>
      </c>
      <c r="AH172" s="3">
        <f>IF(Inputs!$B$27&lt;&gt;"Ready","PENDING INPUTS",MAX(0,(AA172+AB172+AC172)-AG172))</f>
        <v>0</v>
      </c>
      <c r="AI172" s="3">
        <f>IF(Inputs!$B$27&lt;&gt;"Ready","PENDING INPUTS",AP171)</f>
        <v>0</v>
      </c>
      <c r="AJ172" s="3">
        <f>IF(Inputs!$B$27&lt;&gt;"Ready","PENDING INPUTS",IF(A172&lt;=Inputs!$B$6,ROUND(AI172*Inputs!C17/12,2),0))</f>
        <v>0</v>
      </c>
      <c r="AK172" s="3">
        <f>IF(Inputs!$B$27&lt;&gt;"Ready","PENDING INPUTS",IF(AND(A172&lt;=Inputs!$B$6,AI172&gt;0),Inputs!G17,0))</f>
        <v>0</v>
      </c>
      <c r="AL172" s="3">
        <f>IF(Inputs!$B$27&lt;&gt;"Ready","PENDING INPUTS",IF(A172&gt;Inputs!$B$6,0,MIN((AI172+AJ172+AK172),IF(Inputs!H17=1,Inputs!D17,MAX(Inputs!F17,ROUND(AI172*Inputs!E17+AJ172+AK172,2))))))</f>
        <v>0</v>
      </c>
      <c r="AM172">
        <f>IF(Inputs!$B$27&lt;&gt;"Ready","PENDING INPUTS",IF(AI172&lt;=0,99,1+IF(AND(K172&gt;0,OR(Inputs!C14&gt;Inputs!C17,AND(Inputs!C14=Inputs!C17,0&lt;3))),1,0)+IF(AND(S172&gt;0,OR(Inputs!C15&gt;Inputs!C17,AND(Inputs!C15=Inputs!C17,1&lt;3))),1,0)+IF(AND(AA172&gt;0,OR(Inputs!C16&gt;Inputs!C17,AND(Inputs!C16=Inputs!C17,2&lt;3))),1,0)+IF(AND(AQ172&gt;0,OR(Inputs!C18&gt;Inputs!C17,AND(Inputs!C18=Inputs!C17,4&lt;3))),1,0)+IF(AND(AY172&gt;0,OR(Inputs!C19&gt;Inputs!C17,AND(Inputs!C19=Inputs!C17,5&lt;3))),1,0)+IF(AND(BG172&gt;0,OR(Inputs!C20&gt;Inputs!C17,AND(Inputs!C20=Inputs!C17,6&lt;3))),1,0)+IF(AND(BO172&gt;0,OR(Inputs!C21&gt;Inputs!C17,AND(Inputs!C21=Inputs!C17,7&lt;3))),1,0)+IF(AND(BW172&gt;0,OR(Inputs!C22&gt;Inputs!C17,AND(Inputs!C22=Inputs!C17,8&lt;3))),1,0)+IF(AND(CE172&gt;0,OR(Inputs!C23&gt;Inputs!C17,AND(Inputs!C23=Inputs!C17,9&lt;3))),1,0)))</f>
        <v>99</v>
      </c>
      <c r="AN172" s="3">
        <f>IF(Inputs!$B$27&lt;&gt;"Ready","PENDING INPUTS",IF(A172&gt;Inputs!$B$6,0,MIN(MAX(0,(AI172+AJ172+AK172)-AL172),MAX(0,C172-D172-(IF(O172&lt;AM172,K172+L172+M172-N172,0)+IF(W172&lt;AM172,S172+T172+U172-V172,0)+IF(AE172&lt;AM172,AA172+AB172+AC172-AD172,0)+IF(AM172&lt;AM172,AI172+AJ172+AK172-AL172,0)+IF(AU172&lt;AM172,AQ172+AR172+AS172-AT172,0)+IF(BC172&lt;AM172,AY172+AZ172+BA172-BB172,0)+IF(BK172&lt;AM172,BG172+BH172+BI172-BJ172,0)+IF(BS172&lt;AM172,BO172+BP172+BQ172-BR172,0)+IF(CA172&lt;AM172,BW172+BX172+BY172-BZ172,0)+IF(CI172&lt;AM172,CE172+CF172+CG172-CH172,0))))))</f>
        <v>0</v>
      </c>
      <c r="AO172" s="3">
        <f>IF(Inputs!$B$27&lt;&gt;"Ready","PENDING INPUTS",MIN((AI172+AJ172+AK172),IF(D172&gt;C172,IF(D172=0,0,AL172*C172/D172),AL172+AN172)))</f>
        <v>0</v>
      </c>
      <c r="AP172" s="3">
        <f>IF(Inputs!$B$27&lt;&gt;"Ready","PENDING INPUTS",MAX(0,(AI172+AJ172+AK172)-AO172))</f>
        <v>0</v>
      </c>
      <c r="AQ172" s="3">
        <f>IF(Inputs!$B$27&lt;&gt;"Ready","PENDING INPUTS",AX171)</f>
        <v>0</v>
      </c>
      <c r="AR172" s="3">
        <f>IF(Inputs!$B$27&lt;&gt;"Ready","PENDING INPUTS",IF(A172&lt;=Inputs!$B$6,ROUND(AQ172*Inputs!C18/12,2),0))</f>
        <v>0</v>
      </c>
      <c r="AS172" s="3">
        <f>IF(Inputs!$B$27&lt;&gt;"Ready","PENDING INPUTS",IF(AND(A172&lt;=Inputs!$B$6,AQ172&gt;0),Inputs!G18,0))</f>
        <v>0</v>
      </c>
      <c r="AT172" s="3">
        <f>IF(Inputs!$B$27&lt;&gt;"Ready","PENDING INPUTS",IF(A172&gt;Inputs!$B$6,0,MIN((AQ172+AR172+AS172),IF(Inputs!H18=1,Inputs!D18,MAX(Inputs!F18,ROUND(AQ172*Inputs!E18+AR172+AS172,2))))))</f>
        <v>0</v>
      </c>
      <c r="AU172">
        <f>IF(Inputs!$B$27&lt;&gt;"Ready","PENDING INPUTS",IF(AQ172&lt;=0,99,1+IF(AND(K172&gt;0,OR(Inputs!C14&gt;Inputs!C18,AND(Inputs!C14=Inputs!C18,0&lt;4))),1,0)+IF(AND(S172&gt;0,OR(Inputs!C15&gt;Inputs!C18,AND(Inputs!C15=Inputs!C18,1&lt;4))),1,0)+IF(AND(AA172&gt;0,OR(Inputs!C16&gt;Inputs!C18,AND(Inputs!C16=Inputs!C18,2&lt;4))),1,0)+IF(AND(AI172&gt;0,OR(Inputs!C17&gt;Inputs!C18,AND(Inputs!C17=Inputs!C18,3&lt;4))),1,0)+IF(AND(AY172&gt;0,OR(Inputs!C19&gt;Inputs!C18,AND(Inputs!C19=Inputs!C18,5&lt;4))),1,0)+IF(AND(BG172&gt;0,OR(Inputs!C20&gt;Inputs!C18,AND(Inputs!C20=Inputs!C18,6&lt;4))),1,0)+IF(AND(BO172&gt;0,OR(Inputs!C21&gt;Inputs!C18,AND(Inputs!C21=Inputs!C18,7&lt;4))),1,0)+IF(AND(BW172&gt;0,OR(Inputs!C22&gt;Inputs!C18,AND(Inputs!C22=Inputs!C18,8&lt;4))),1,0)+IF(AND(CE172&gt;0,OR(Inputs!C23&gt;Inputs!C18,AND(Inputs!C23=Inputs!C18,9&lt;4))),1,0)))</f>
        <v>99</v>
      </c>
      <c r="AV172" s="3">
        <f>IF(Inputs!$B$27&lt;&gt;"Ready","PENDING INPUTS",IF(A172&gt;Inputs!$B$6,0,MIN(MAX(0,(AQ172+AR172+AS172)-AT172),MAX(0,C172-D172-(IF(O172&lt;AU172,K172+L172+M172-N172,0)+IF(W172&lt;AU172,S172+T172+U172-V172,0)+IF(AE172&lt;AU172,AA172+AB172+AC172-AD172,0)+IF(AM172&lt;AU172,AI172+AJ172+AK172-AL172,0)+IF(AU172&lt;AU172,AQ172+AR172+AS172-AT172,0)+IF(BC172&lt;AU172,AY172+AZ172+BA172-BB172,0)+IF(BK172&lt;AU172,BG172+BH172+BI172-BJ172,0)+IF(BS172&lt;AU172,BO172+BP172+BQ172-BR172,0)+IF(CA172&lt;AU172,BW172+BX172+BY172-BZ172,0)+IF(CI172&lt;AU172,CE172+CF172+CG172-CH172,0))))))</f>
        <v>0</v>
      </c>
      <c r="AW172" s="3">
        <f>IF(Inputs!$B$27&lt;&gt;"Ready","PENDING INPUTS",MIN((AQ172+AR172+AS172),IF(D172&gt;C172,IF(D172=0,0,AT172*C172/D172),AT172+AV172)))</f>
        <v>0</v>
      </c>
      <c r="AX172" s="3">
        <f>IF(Inputs!$B$27&lt;&gt;"Ready","PENDING INPUTS",MAX(0,(AQ172+AR172+AS172)-AW172))</f>
        <v>0</v>
      </c>
      <c r="AY172" s="3">
        <f>IF(Inputs!$B$27&lt;&gt;"Ready","PENDING INPUTS",BF171)</f>
        <v>0</v>
      </c>
      <c r="AZ172" s="3">
        <f>IF(Inputs!$B$27&lt;&gt;"Ready","PENDING INPUTS",IF(A172&lt;=Inputs!$B$6,ROUND(AY172*Inputs!C19/12,2),0))</f>
        <v>0</v>
      </c>
      <c r="BA172" s="3">
        <f>IF(Inputs!$B$27&lt;&gt;"Ready","PENDING INPUTS",IF(AND(A172&lt;=Inputs!$B$6,AY172&gt;0),Inputs!G19,0))</f>
        <v>0</v>
      </c>
      <c r="BB172" s="3">
        <f>IF(Inputs!$B$27&lt;&gt;"Ready","PENDING INPUTS",IF(A172&gt;Inputs!$B$6,0,MIN((AY172+AZ172+BA172),IF(Inputs!H19=1,Inputs!D19,MAX(Inputs!F19,ROUND(AY172*Inputs!E19+AZ172+BA172,2))))))</f>
        <v>0</v>
      </c>
      <c r="BC172">
        <f>IF(Inputs!$B$27&lt;&gt;"Ready","PENDING INPUTS",IF(AY172&lt;=0,99,1+IF(AND(K172&gt;0,OR(Inputs!C14&gt;Inputs!C19,AND(Inputs!C14=Inputs!C19,0&lt;5))),1,0)+IF(AND(S172&gt;0,OR(Inputs!C15&gt;Inputs!C19,AND(Inputs!C15=Inputs!C19,1&lt;5))),1,0)+IF(AND(AA172&gt;0,OR(Inputs!C16&gt;Inputs!C19,AND(Inputs!C16=Inputs!C19,2&lt;5))),1,0)+IF(AND(AI172&gt;0,OR(Inputs!C17&gt;Inputs!C19,AND(Inputs!C17=Inputs!C19,3&lt;5))),1,0)+IF(AND(AQ172&gt;0,OR(Inputs!C18&gt;Inputs!C19,AND(Inputs!C18=Inputs!C19,4&lt;5))),1,0)+IF(AND(BG172&gt;0,OR(Inputs!C20&gt;Inputs!C19,AND(Inputs!C20=Inputs!C19,6&lt;5))),1,0)+IF(AND(BO172&gt;0,OR(Inputs!C21&gt;Inputs!C19,AND(Inputs!C21=Inputs!C19,7&lt;5))),1,0)+IF(AND(BW172&gt;0,OR(Inputs!C22&gt;Inputs!C19,AND(Inputs!C22=Inputs!C19,8&lt;5))),1,0)+IF(AND(CE172&gt;0,OR(Inputs!C23&gt;Inputs!C19,AND(Inputs!C23=Inputs!C19,9&lt;5))),1,0)))</f>
        <v>99</v>
      </c>
      <c r="BD172" s="3">
        <f>IF(Inputs!$B$27&lt;&gt;"Ready","PENDING INPUTS",IF(A172&gt;Inputs!$B$6,0,MIN(MAX(0,(AY172+AZ172+BA172)-BB172),MAX(0,C172-D172-(IF(O172&lt;BC172,K172+L172+M172-N172,0)+IF(W172&lt;BC172,S172+T172+U172-V172,0)+IF(AE172&lt;BC172,AA172+AB172+AC172-AD172,0)+IF(AM172&lt;BC172,AI172+AJ172+AK172-AL172,0)+IF(AU172&lt;BC172,AQ172+AR172+AS172-AT172,0)+IF(BC172&lt;BC172,AY172+AZ172+BA172-BB172,0)+IF(BK172&lt;BC172,BG172+BH172+BI172-BJ172,0)+IF(BS172&lt;BC172,BO172+BP172+BQ172-BR172,0)+IF(CA172&lt;BC172,BW172+BX172+BY172-BZ172,0)+IF(CI172&lt;BC172,CE172+CF172+CG172-CH172,0))))))</f>
        <v>0</v>
      </c>
      <c r="BE172" s="3">
        <f>IF(Inputs!$B$27&lt;&gt;"Ready","PENDING INPUTS",MIN((AY172+AZ172+BA172),IF(D172&gt;C172,IF(D172=0,0,BB172*C172/D172),BB172+BD172)))</f>
        <v>0</v>
      </c>
      <c r="BF172" s="3">
        <f>IF(Inputs!$B$27&lt;&gt;"Ready","PENDING INPUTS",MAX(0,(AY172+AZ172+BA172)-BE172))</f>
        <v>0</v>
      </c>
      <c r="BG172" s="3">
        <f>IF(Inputs!$B$27&lt;&gt;"Ready","PENDING INPUTS",BN171)</f>
        <v>0</v>
      </c>
      <c r="BH172" s="3">
        <f>IF(Inputs!$B$27&lt;&gt;"Ready","PENDING INPUTS",IF(A172&lt;=Inputs!$B$6,ROUND(BG172*Inputs!C20/12,2),0))</f>
        <v>0</v>
      </c>
      <c r="BI172" s="3">
        <f>IF(Inputs!$B$27&lt;&gt;"Ready","PENDING INPUTS",IF(AND(A172&lt;=Inputs!$B$6,BG172&gt;0),Inputs!G20,0))</f>
        <v>0</v>
      </c>
      <c r="BJ172" s="3">
        <f>IF(Inputs!$B$27&lt;&gt;"Ready","PENDING INPUTS",IF(A172&gt;Inputs!$B$6,0,MIN((BG172+BH172+BI172),IF(Inputs!H20=1,Inputs!D20,MAX(Inputs!F20,ROUND(BG172*Inputs!E20+BH172+BI172,2))))))</f>
        <v>0</v>
      </c>
      <c r="BK172">
        <f>IF(Inputs!$B$27&lt;&gt;"Ready","PENDING INPUTS",IF(BG172&lt;=0,99,1+IF(AND(K172&gt;0,OR(Inputs!C14&gt;Inputs!C20,AND(Inputs!C14=Inputs!C20,0&lt;6))),1,0)+IF(AND(S172&gt;0,OR(Inputs!C15&gt;Inputs!C20,AND(Inputs!C15=Inputs!C20,1&lt;6))),1,0)+IF(AND(AA172&gt;0,OR(Inputs!C16&gt;Inputs!C20,AND(Inputs!C16=Inputs!C20,2&lt;6))),1,0)+IF(AND(AI172&gt;0,OR(Inputs!C17&gt;Inputs!C20,AND(Inputs!C17=Inputs!C20,3&lt;6))),1,0)+IF(AND(AQ172&gt;0,OR(Inputs!C18&gt;Inputs!C20,AND(Inputs!C18=Inputs!C20,4&lt;6))),1,0)+IF(AND(AY172&gt;0,OR(Inputs!C19&gt;Inputs!C20,AND(Inputs!C19=Inputs!C20,5&lt;6))),1,0)+IF(AND(BO172&gt;0,OR(Inputs!C21&gt;Inputs!C20,AND(Inputs!C21=Inputs!C20,7&lt;6))),1,0)+IF(AND(BW172&gt;0,OR(Inputs!C22&gt;Inputs!C20,AND(Inputs!C22=Inputs!C20,8&lt;6))),1,0)+IF(AND(CE172&gt;0,OR(Inputs!C23&gt;Inputs!C20,AND(Inputs!C23=Inputs!C20,9&lt;6))),1,0)))</f>
        <v>99</v>
      </c>
      <c r="BL172" s="3">
        <f>IF(Inputs!$B$27&lt;&gt;"Ready","PENDING INPUTS",IF(A172&gt;Inputs!$B$6,0,MIN(MAX(0,(BG172+BH172+BI172)-BJ172),MAX(0,C172-D172-(IF(O172&lt;BK172,K172+L172+M172-N172,0)+IF(W172&lt;BK172,S172+T172+U172-V172,0)+IF(AE172&lt;BK172,AA172+AB172+AC172-AD172,0)+IF(AM172&lt;BK172,AI172+AJ172+AK172-AL172,0)+IF(AU172&lt;BK172,AQ172+AR172+AS172-AT172,0)+IF(BC172&lt;BK172,AY172+AZ172+BA172-BB172,0)+IF(BK172&lt;BK172,BG172+BH172+BI172-BJ172,0)+IF(BS172&lt;BK172,BO172+BP172+BQ172-BR172,0)+IF(CA172&lt;BK172,BW172+BX172+BY172-BZ172,0)+IF(CI172&lt;BK172,CE172+CF172+CG172-CH172,0))))))</f>
        <v>0</v>
      </c>
      <c r="BM172" s="3">
        <f>IF(Inputs!$B$27&lt;&gt;"Ready","PENDING INPUTS",MIN((BG172+BH172+BI172),IF(D172&gt;C172,IF(D172=0,0,BJ172*C172/D172),BJ172+BL172)))</f>
        <v>0</v>
      </c>
      <c r="BN172" s="3">
        <f>IF(Inputs!$B$27&lt;&gt;"Ready","PENDING INPUTS",MAX(0,(BG172+BH172+BI172)-BM172))</f>
        <v>0</v>
      </c>
      <c r="BO172" s="3">
        <f>IF(Inputs!$B$27&lt;&gt;"Ready","PENDING INPUTS",BV171)</f>
        <v>0</v>
      </c>
      <c r="BP172" s="3">
        <f>IF(Inputs!$B$27&lt;&gt;"Ready","PENDING INPUTS",IF(A172&lt;=Inputs!$B$6,ROUND(BO172*Inputs!C21/12,2),0))</f>
        <v>0</v>
      </c>
      <c r="BQ172" s="3">
        <f>IF(Inputs!$B$27&lt;&gt;"Ready","PENDING INPUTS",IF(AND(A172&lt;=Inputs!$B$6,BO172&gt;0),Inputs!G21,0))</f>
        <v>0</v>
      </c>
      <c r="BR172" s="3">
        <f>IF(Inputs!$B$27&lt;&gt;"Ready","PENDING INPUTS",IF(A172&gt;Inputs!$B$6,0,MIN((BO172+BP172+BQ172),IF(Inputs!H21=1,Inputs!D21,MAX(Inputs!F21,ROUND(BO172*Inputs!E21+BP172+BQ172,2))))))</f>
        <v>0</v>
      </c>
      <c r="BS172">
        <f>IF(Inputs!$B$27&lt;&gt;"Ready","PENDING INPUTS",IF(BO172&lt;=0,99,1+IF(AND(K172&gt;0,OR(Inputs!C14&gt;Inputs!C21,AND(Inputs!C14=Inputs!C21,0&lt;7))),1,0)+IF(AND(S172&gt;0,OR(Inputs!C15&gt;Inputs!C21,AND(Inputs!C15=Inputs!C21,1&lt;7))),1,0)+IF(AND(AA172&gt;0,OR(Inputs!C16&gt;Inputs!C21,AND(Inputs!C16=Inputs!C21,2&lt;7))),1,0)+IF(AND(AI172&gt;0,OR(Inputs!C17&gt;Inputs!C21,AND(Inputs!C17=Inputs!C21,3&lt;7))),1,0)+IF(AND(AQ172&gt;0,OR(Inputs!C18&gt;Inputs!C21,AND(Inputs!C18=Inputs!C21,4&lt;7))),1,0)+IF(AND(AY172&gt;0,OR(Inputs!C19&gt;Inputs!C21,AND(Inputs!C19=Inputs!C21,5&lt;7))),1,0)+IF(AND(BG172&gt;0,OR(Inputs!C20&gt;Inputs!C21,AND(Inputs!C20=Inputs!C21,6&lt;7))),1,0)+IF(AND(BW172&gt;0,OR(Inputs!C22&gt;Inputs!C21,AND(Inputs!C22=Inputs!C21,8&lt;7))),1,0)+IF(AND(CE172&gt;0,OR(Inputs!C23&gt;Inputs!C21,AND(Inputs!C23=Inputs!C21,9&lt;7))),1,0)))</f>
        <v>99</v>
      </c>
      <c r="BT172" s="3">
        <f>IF(Inputs!$B$27&lt;&gt;"Ready","PENDING INPUTS",IF(A172&gt;Inputs!$B$6,0,MIN(MAX(0,(BO172+BP172+BQ172)-BR172),MAX(0,C172-D172-(IF(O172&lt;BS172,K172+L172+M172-N172,0)+IF(W172&lt;BS172,S172+T172+U172-V172,0)+IF(AE172&lt;BS172,AA172+AB172+AC172-AD172,0)+IF(AM172&lt;BS172,AI172+AJ172+AK172-AL172,0)+IF(AU172&lt;BS172,AQ172+AR172+AS172-AT172,0)+IF(BC172&lt;BS172,AY172+AZ172+BA172-BB172,0)+IF(BK172&lt;BS172,BG172+BH172+BI172-BJ172,0)+IF(BS172&lt;BS172,BO172+BP172+BQ172-BR172,0)+IF(CA172&lt;BS172,BW172+BX172+BY172-BZ172,0)+IF(CI172&lt;BS172,CE172+CF172+CG172-CH172,0))))))</f>
        <v>0</v>
      </c>
      <c r="BU172" s="3">
        <f>IF(Inputs!$B$27&lt;&gt;"Ready","PENDING INPUTS",MIN((BO172+BP172+BQ172),IF(D172&gt;C172,IF(D172=0,0,BR172*C172/D172),BR172+BT172)))</f>
        <v>0</v>
      </c>
      <c r="BV172" s="3">
        <f>IF(Inputs!$B$27&lt;&gt;"Ready","PENDING INPUTS",MAX(0,(BO172+BP172+BQ172)-BU172))</f>
        <v>0</v>
      </c>
      <c r="BW172" s="3">
        <f>IF(Inputs!$B$27&lt;&gt;"Ready","PENDING INPUTS",CD171)</f>
        <v>0</v>
      </c>
      <c r="BX172" s="3">
        <f>IF(Inputs!$B$27&lt;&gt;"Ready","PENDING INPUTS",IF(A172&lt;=Inputs!$B$6,ROUND(BW172*Inputs!C22/12,2),0))</f>
        <v>0</v>
      </c>
      <c r="BY172" s="3">
        <f>IF(Inputs!$B$27&lt;&gt;"Ready","PENDING INPUTS",IF(AND(A172&lt;=Inputs!$B$6,BW172&gt;0),Inputs!G22,0))</f>
        <v>0</v>
      </c>
      <c r="BZ172" s="3">
        <f>IF(Inputs!$B$27&lt;&gt;"Ready","PENDING INPUTS",IF(A172&gt;Inputs!$B$6,0,MIN((BW172+BX172+BY172),IF(Inputs!H22=1,Inputs!D22,MAX(Inputs!F22,ROUND(BW172*Inputs!E22+BX172+BY172,2))))))</f>
        <v>0</v>
      </c>
      <c r="CA172">
        <f>IF(Inputs!$B$27&lt;&gt;"Ready","PENDING INPUTS",IF(BW172&lt;=0,99,1+IF(AND(K172&gt;0,OR(Inputs!C14&gt;Inputs!C22,AND(Inputs!C14=Inputs!C22,0&lt;8))),1,0)+IF(AND(S172&gt;0,OR(Inputs!C15&gt;Inputs!C22,AND(Inputs!C15=Inputs!C22,1&lt;8))),1,0)+IF(AND(AA172&gt;0,OR(Inputs!C16&gt;Inputs!C22,AND(Inputs!C16=Inputs!C22,2&lt;8))),1,0)+IF(AND(AI172&gt;0,OR(Inputs!C17&gt;Inputs!C22,AND(Inputs!C17=Inputs!C22,3&lt;8))),1,0)+IF(AND(AQ172&gt;0,OR(Inputs!C18&gt;Inputs!C22,AND(Inputs!C18=Inputs!C22,4&lt;8))),1,0)+IF(AND(AY172&gt;0,OR(Inputs!C19&gt;Inputs!C22,AND(Inputs!C19=Inputs!C22,5&lt;8))),1,0)+IF(AND(BG172&gt;0,OR(Inputs!C20&gt;Inputs!C22,AND(Inputs!C20=Inputs!C22,6&lt;8))),1,0)+IF(AND(BO172&gt;0,OR(Inputs!C21&gt;Inputs!C22,AND(Inputs!C21=Inputs!C22,7&lt;8))),1,0)+IF(AND(CE172&gt;0,OR(Inputs!C23&gt;Inputs!C22,AND(Inputs!C23=Inputs!C22,9&lt;8))),1,0)))</f>
        <v>99</v>
      </c>
      <c r="CB172" s="3">
        <f>IF(Inputs!$B$27&lt;&gt;"Ready","PENDING INPUTS",IF(A172&gt;Inputs!$B$6,0,MIN(MAX(0,(BW172+BX172+BY172)-BZ172),MAX(0,C172-D172-(IF(O172&lt;CA172,K172+L172+M172-N172,0)+IF(W172&lt;CA172,S172+T172+U172-V172,0)+IF(AE172&lt;CA172,AA172+AB172+AC172-AD172,0)+IF(AM172&lt;CA172,AI172+AJ172+AK172-AL172,0)+IF(AU172&lt;CA172,AQ172+AR172+AS172-AT172,0)+IF(BC172&lt;CA172,AY172+AZ172+BA172-BB172,0)+IF(BK172&lt;CA172,BG172+BH172+BI172-BJ172,0)+IF(BS172&lt;CA172,BO172+BP172+BQ172-BR172,0)+IF(CA172&lt;CA172,BW172+BX172+BY172-BZ172,0)+IF(CI172&lt;CA172,CE172+CF172+CG172-CH172,0))))))</f>
        <v>0</v>
      </c>
      <c r="CC172" s="3">
        <f>IF(Inputs!$B$27&lt;&gt;"Ready","PENDING INPUTS",MIN((BW172+BX172+BY172),IF(D172&gt;C172,IF(D172=0,0,BZ172*C172/D172),BZ172+CB172)))</f>
        <v>0</v>
      </c>
      <c r="CD172" s="3">
        <f>IF(Inputs!$B$27&lt;&gt;"Ready","PENDING INPUTS",MAX(0,(BW172+BX172+BY172)-CC172))</f>
        <v>0</v>
      </c>
      <c r="CE172" s="3">
        <f>IF(Inputs!$B$27&lt;&gt;"Ready","PENDING INPUTS",CL171)</f>
        <v>0</v>
      </c>
      <c r="CF172" s="3">
        <f>IF(Inputs!$B$27&lt;&gt;"Ready","PENDING INPUTS",IF(A172&lt;=Inputs!$B$6,ROUND(CE172*Inputs!C23/12,2),0))</f>
        <v>0</v>
      </c>
      <c r="CG172" s="3">
        <f>IF(Inputs!$B$27&lt;&gt;"Ready","PENDING INPUTS",IF(AND(A172&lt;=Inputs!$B$6,CE172&gt;0),Inputs!G23,0))</f>
        <v>0</v>
      </c>
      <c r="CH172" s="3">
        <f>IF(Inputs!$B$27&lt;&gt;"Ready","PENDING INPUTS",IF(A172&gt;Inputs!$B$6,0,MIN((CE172+CF172+CG172),IF(Inputs!H23=1,Inputs!D23,MAX(Inputs!F23,ROUND(CE172*Inputs!E23+CF172+CG172,2))))))</f>
        <v>0</v>
      </c>
      <c r="CI172">
        <f>IF(Inputs!$B$27&lt;&gt;"Ready","PENDING INPUTS",IF(CE172&lt;=0,99,1+IF(AND(K172&gt;0,OR(Inputs!C14&gt;Inputs!C23,AND(Inputs!C14=Inputs!C23,0&lt;9))),1,0)+IF(AND(S172&gt;0,OR(Inputs!C15&gt;Inputs!C23,AND(Inputs!C15=Inputs!C23,1&lt;9))),1,0)+IF(AND(AA172&gt;0,OR(Inputs!C16&gt;Inputs!C23,AND(Inputs!C16=Inputs!C23,2&lt;9))),1,0)+IF(AND(AI172&gt;0,OR(Inputs!C17&gt;Inputs!C23,AND(Inputs!C17=Inputs!C23,3&lt;9))),1,0)+IF(AND(AQ172&gt;0,OR(Inputs!C18&gt;Inputs!C23,AND(Inputs!C18=Inputs!C23,4&lt;9))),1,0)+IF(AND(AY172&gt;0,OR(Inputs!C19&gt;Inputs!C23,AND(Inputs!C19=Inputs!C23,5&lt;9))),1,0)+IF(AND(BG172&gt;0,OR(Inputs!C20&gt;Inputs!C23,AND(Inputs!C20=Inputs!C23,6&lt;9))),1,0)+IF(AND(BO172&gt;0,OR(Inputs!C21&gt;Inputs!C23,AND(Inputs!C21=Inputs!C23,7&lt;9))),1,0)+IF(AND(BW172&gt;0,OR(Inputs!C22&gt;Inputs!C23,AND(Inputs!C22=Inputs!C23,8&lt;9))),1,0)))</f>
        <v>99</v>
      </c>
      <c r="CJ172" s="3">
        <f>IF(Inputs!$B$27&lt;&gt;"Ready","PENDING INPUTS",IF(A172&gt;Inputs!$B$6,0,MIN(MAX(0,(CE172+CF172+CG172)-CH172),MAX(0,C172-D172-(IF(O172&lt;CI172,K172+L172+M172-N172,0)+IF(W172&lt;CI172,S172+T172+U172-V172,0)+IF(AE172&lt;CI172,AA172+AB172+AC172-AD172,0)+IF(AM172&lt;CI172,AI172+AJ172+AK172-AL172,0)+IF(AU172&lt;CI172,AQ172+AR172+AS172-AT172,0)+IF(BC172&lt;CI172,AY172+AZ172+BA172-BB172,0)+IF(BK172&lt;CI172,BG172+BH172+BI172-BJ172,0)+IF(BS172&lt;CI172,BO172+BP172+BQ172-BR172,0)+IF(CA172&lt;CI172,BW172+BX172+BY172-BZ172,0)+IF(CI172&lt;CI172,CE172+CF172+CG172-CH172,0))))))</f>
        <v>0</v>
      </c>
      <c r="CK172" s="3">
        <f>IF(Inputs!$B$27&lt;&gt;"Ready","PENDING INPUTS",MIN((CE172+CF172+CG172),IF(D172&gt;C172,IF(D172=0,0,CH172*C172/D172),CH172+CJ172)))</f>
        <v>0</v>
      </c>
      <c r="CL172" s="3">
        <f>IF(Inputs!$B$27&lt;&gt;"Ready","PENDING INPUTS",MAX(0,(CE172+CF172+CG172)-CK172))</f>
        <v>0</v>
      </c>
    </row>
    <row r="173" spans="1:90" ht="27.95" customHeight="1" x14ac:dyDescent="0.25">
      <c r="A173">
        <v>169</v>
      </c>
      <c r="B173" s="13">
        <f>IF(Inputs!$B$27&lt;&gt;"Ready","PENDING INPUTS",EDATE(Inputs!$B$5,A173-1))</f>
        <v>51410</v>
      </c>
      <c r="C173" s="3">
        <f>IF(Inputs!$B$27&lt;&gt;"Ready","PENDING INPUTS",IF(A173&lt;=Inputs!$B$6,MAX(0,Inputs!$B$4+IF(A173=Inputs!$B$7,Inputs!$B$8,0)+IF(A173=Inputs!$B$9,Inputs!$B$10,0)),0))</f>
        <v>0</v>
      </c>
      <c r="D173" s="3">
        <f>IF(Inputs!$B$27&lt;&gt;"Ready","PENDING INPUTS",SUM(N173,V173,AD173,AL173,AT173,BB173,BJ173,BR173,BZ173,CH173))</f>
        <v>0</v>
      </c>
      <c r="E173" s="3">
        <f>IF(Inputs!$B$27&lt;&gt;"Ready","PENDING INPUTS",MAX(0,D173-C173))</f>
        <v>0</v>
      </c>
      <c r="F173" s="3">
        <f>IF(Inputs!$B$27&lt;&gt;"Ready","PENDING INPUTS",SUM(Q173,Y173,AG173,AO173,AW173,BE173,BM173,BU173,CC173,CK173))</f>
        <v>0</v>
      </c>
      <c r="G173" s="3">
        <f>IF(Inputs!$B$27&lt;&gt;"Ready","PENDING INPUTS",SUM(L173,T173,AB173,AJ173,AR173,AZ173,BH173,BP173,BX173,CF173))</f>
        <v>0</v>
      </c>
      <c r="H173" s="3">
        <f>IF(Inputs!$B$27&lt;&gt;"Ready","PENDING INPUTS",SUM(M173,U173,AC173,AK173,AS173,BA173,BI173,BQ173,BY173,CG173))</f>
        <v>0</v>
      </c>
      <c r="I173" s="3">
        <f>IF(Inputs!$B$27&lt;&gt;"Ready","PENDING INPUTS",SUM(R173,Z173,AH173,AP173,AX173,BF173,BN173,BV173,CD173,CL173))</f>
        <v>0</v>
      </c>
      <c r="J173" t="str">
        <f>IF(Inputs!$B$27&lt;&gt;"Ready","PENDING INPUTS",IF(A173&gt;Inputs!$B$6,"Beyond horizon",IF(E173&gt;0.005,"MINIMUM SHORTFALL",IF(I173&lt;0.005,"Paid off","In progress"))))</f>
        <v>Beyond horizon</v>
      </c>
      <c r="K173" s="3">
        <f>IF(Inputs!$B$27&lt;&gt;"Ready","PENDING INPUTS",R172)</f>
        <v>0</v>
      </c>
      <c r="L173" s="3">
        <f>IF(Inputs!$B$27&lt;&gt;"Ready","PENDING INPUTS",IF(A173&lt;=Inputs!$B$6,ROUND(K173*Inputs!C14/12,2),0))</f>
        <v>0</v>
      </c>
      <c r="M173" s="3">
        <f>IF(Inputs!$B$27&lt;&gt;"Ready","PENDING INPUTS",IF(AND(A173&lt;=Inputs!$B$6,K173&gt;0),Inputs!G14,0))</f>
        <v>0</v>
      </c>
      <c r="N173" s="3">
        <f>IF(Inputs!$B$27&lt;&gt;"Ready","PENDING INPUTS",IF(A173&gt;Inputs!$B$6,0,MIN((K173+L173+M173),IF(Inputs!H14=1,Inputs!D14,MAX(Inputs!F14,ROUND(K173*Inputs!E14+L173+M173,2))))))</f>
        <v>0</v>
      </c>
      <c r="O173">
        <f>IF(Inputs!$B$27&lt;&gt;"Ready","PENDING INPUTS",IF(K173&lt;=0,99,1+IF(AND(S173&gt;0,OR(Inputs!C15&gt;Inputs!C14,AND(Inputs!C15=Inputs!C14,1&lt;0))),1,0)+IF(AND(AA173&gt;0,OR(Inputs!C16&gt;Inputs!C14,AND(Inputs!C16=Inputs!C14,2&lt;0))),1,0)+IF(AND(AI173&gt;0,OR(Inputs!C17&gt;Inputs!C14,AND(Inputs!C17=Inputs!C14,3&lt;0))),1,0)+IF(AND(AQ173&gt;0,OR(Inputs!C18&gt;Inputs!C14,AND(Inputs!C18=Inputs!C14,4&lt;0))),1,0)+IF(AND(AY173&gt;0,OR(Inputs!C19&gt;Inputs!C14,AND(Inputs!C19=Inputs!C14,5&lt;0))),1,0)+IF(AND(BG173&gt;0,OR(Inputs!C20&gt;Inputs!C14,AND(Inputs!C20=Inputs!C14,6&lt;0))),1,0)+IF(AND(BO173&gt;0,OR(Inputs!C21&gt;Inputs!C14,AND(Inputs!C21=Inputs!C14,7&lt;0))),1,0)+IF(AND(BW173&gt;0,OR(Inputs!C22&gt;Inputs!C14,AND(Inputs!C22=Inputs!C14,8&lt;0))),1,0)+IF(AND(CE173&gt;0,OR(Inputs!C23&gt;Inputs!C14,AND(Inputs!C23=Inputs!C14,9&lt;0))),1,0)))</f>
        <v>99</v>
      </c>
      <c r="P173" s="3">
        <f>IF(Inputs!$B$27&lt;&gt;"Ready","PENDING INPUTS",IF(A173&gt;Inputs!$B$6,0,MIN(MAX(0,(K173+L173+M173)-N173),MAX(0,C173-D173-(IF(O173&lt;O173,K173+L173+M173-N173,0)+IF(W173&lt;O173,S173+T173+U173-V173,0)+IF(AE173&lt;O173,AA173+AB173+AC173-AD173,0)+IF(AM173&lt;O173,AI173+AJ173+AK173-AL173,0)+IF(AU173&lt;O173,AQ173+AR173+AS173-AT173,0)+IF(BC173&lt;O173,AY173+AZ173+BA173-BB173,0)+IF(BK173&lt;O173,BG173+BH173+BI173-BJ173,0)+IF(BS173&lt;O173,BO173+BP173+BQ173-BR173,0)+IF(CA173&lt;O173,BW173+BX173+BY173-BZ173,0)+IF(CI173&lt;O173,CE173+CF173+CG173-CH173,0))))))</f>
        <v>0</v>
      </c>
      <c r="Q173" s="3">
        <f>IF(Inputs!$B$27&lt;&gt;"Ready","PENDING INPUTS",MIN((K173+L173+M173),IF(D173&gt;C173,IF(D173=0,0,N173*C173/D173),N173+P173)))</f>
        <v>0</v>
      </c>
      <c r="R173" s="3">
        <f>IF(Inputs!$B$27&lt;&gt;"Ready","PENDING INPUTS",MAX(0,(K173+L173+M173)-Q173))</f>
        <v>0</v>
      </c>
      <c r="S173" s="3">
        <f>IF(Inputs!$B$27&lt;&gt;"Ready","PENDING INPUTS",Z172)</f>
        <v>0</v>
      </c>
      <c r="T173" s="3">
        <f>IF(Inputs!$B$27&lt;&gt;"Ready","PENDING INPUTS",IF(A173&lt;=Inputs!$B$6,ROUND(S173*Inputs!C15/12,2),0))</f>
        <v>0</v>
      </c>
      <c r="U173" s="3">
        <f>IF(Inputs!$B$27&lt;&gt;"Ready","PENDING INPUTS",IF(AND(A173&lt;=Inputs!$B$6,S173&gt;0),Inputs!G15,0))</f>
        <v>0</v>
      </c>
      <c r="V173" s="3">
        <f>IF(Inputs!$B$27&lt;&gt;"Ready","PENDING INPUTS",IF(A173&gt;Inputs!$B$6,0,MIN((S173+T173+U173),IF(Inputs!H15=1,Inputs!D15,MAX(Inputs!F15,ROUND(S173*Inputs!E15+T173+U173,2))))))</f>
        <v>0</v>
      </c>
      <c r="W173">
        <f>IF(Inputs!$B$27&lt;&gt;"Ready","PENDING INPUTS",IF(S173&lt;=0,99,1+IF(AND(K173&gt;0,OR(Inputs!C14&gt;Inputs!C15,AND(Inputs!C14=Inputs!C15,0&lt;1))),1,0)+IF(AND(AA173&gt;0,OR(Inputs!C16&gt;Inputs!C15,AND(Inputs!C16=Inputs!C15,2&lt;1))),1,0)+IF(AND(AI173&gt;0,OR(Inputs!C17&gt;Inputs!C15,AND(Inputs!C17=Inputs!C15,3&lt;1))),1,0)+IF(AND(AQ173&gt;0,OR(Inputs!C18&gt;Inputs!C15,AND(Inputs!C18=Inputs!C15,4&lt;1))),1,0)+IF(AND(AY173&gt;0,OR(Inputs!C19&gt;Inputs!C15,AND(Inputs!C19=Inputs!C15,5&lt;1))),1,0)+IF(AND(BG173&gt;0,OR(Inputs!C20&gt;Inputs!C15,AND(Inputs!C20=Inputs!C15,6&lt;1))),1,0)+IF(AND(BO173&gt;0,OR(Inputs!C21&gt;Inputs!C15,AND(Inputs!C21=Inputs!C15,7&lt;1))),1,0)+IF(AND(BW173&gt;0,OR(Inputs!C22&gt;Inputs!C15,AND(Inputs!C22=Inputs!C15,8&lt;1))),1,0)+IF(AND(CE173&gt;0,OR(Inputs!C23&gt;Inputs!C15,AND(Inputs!C23=Inputs!C15,9&lt;1))),1,0)))</f>
        <v>99</v>
      </c>
      <c r="X173" s="3">
        <f>IF(Inputs!$B$27&lt;&gt;"Ready","PENDING INPUTS",IF(A173&gt;Inputs!$B$6,0,MIN(MAX(0,(S173+T173+U173)-V173),MAX(0,C173-D173-(IF(O173&lt;W173,K173+L173+M173-N173,0)+IF(W173&lt;W173,S173+T173+U173-V173,0)+IF(AE173&lt;W173,AA173+AB173+AC173-AD173,0)+IF(AM173&lt;W173,AI173+AJ173+AK173-AL173,0)+IF(AU173&lt;W173,AQ173+AR173+AS173-AT173,0)+IF(BC173&lt;W173,AY173+AZ173+BA173-BB173,0)+IF(BK173&lt;W173,BG173+BH173+BI173-BJ173,0)+IF(BS173&lt;W173,BO173+BP173+BQ173-BR173,0)+IF(CA173&lt;W173,BW173+BX173+BY173-BZ173,0)+IF(CI173&lt;W173,CE173+CF173+CG173-CH173,0))))))</f>
        <v>0</v>
      </c>
      <c r="Y173" s="3">
        <f>IF(Inputs!$B$27&lt;&gt;"Ready","PENDING INPUTS",MIN((S173+T173+U173),IF(D173&gt;C173,IF(D173=0,0,V173*C173/D173),V173+X173)))</f>
        <v>0</v>
      </c>
      <c r="Z173" s="3">
        <f>IF(Inputs!$B$27&lt;&gt;"Ready","PENDING INPUTS",MAX(0,(S173+T173+U173)-Y173))</f>
        <v>0</v>
      </c>
      <c r="AA173" s="3">
        <f>IF(Inputs!$B$27&lt;&gt;"Ready","PENDING INPUTS",AH172)</f>
        <v>0</v>
      </c>
      <c r="AB173" s="3">
        <f>IF(Inputs!$B$27&lt;&gt;"Ready","PENDING INPUTS",IF(A173&lt;=Inputs!$B$6,ROUND(AA173*Inputs!C16/12,2),0))</f>
        <v>0</v>
      </c>
      <c r="AC173" s="3">
        <f>IF(Inputs!$B$27&lt;&gt;"Ready","PENDING INPUTS",IF(AND(A173&lt;=Inputs!$B$6,AA173&gt;0),Inputs!G16,0))</f>
        <v>0</v>
      </c>
      <c r="AD173" s="3">
        <f>IF(Inputs!$B$27&lt;&gt;"Ready","PENDING INPUTS",IF(A173&gt;Inputs!$B$6,0,MIN((AA173+AB173+AC173),IF(Inputs!H16=1,Inputs!D16,MAX(Inputs!F16,ROUND(AA173*Inputs!E16+AB173+AC173,2))))))</f>
        <v>0</v>
      </c>
      <c r="AE173">
        <f>IF(Inputs!$B$27&lt;&gt;"Ready","PENDING INPUTS",IF(AA173&lt;=0,99,1+IF(AND(K173&gt;0,OR(Inputs!C14&gt;Inputs!C16,AND(Inputs!C14=Inputs!C16,0&lt;2))),1,0)+IF(AND(S173&gt;0,OR(Inputs!C15&gt;Inputs!C16,AND(Inputs!C15=Inputs!C16,1&lt;2))),1,0)+IF(AND(AI173&gt;0,OR(Inputs!C17&gt;Inputs!C16,AND(Inputs!C17=Inputs!C16,3&lt;2))),1,0)+IF(AND(AQ173&gt;0,OR(Inputs!C18&gt;Inputs!C16,AND(Inputs!C18=Inputs!C16,4&lt;2))),1,0)+IF(AND(AY173&gt;0,OR(Inputs!C19&gt;Inputs!C16,AND(Inputs!C19=Inputs!C16,5&lt;2))),1,0)+IF(AND(BG173&gt;0,OR(Inputs!C20&gt;Inputs!C16,AND(Inputs!C20=Inputs!C16,6&lt;2))),1,0)+IF(AND(BO173&gt;0,OR(Inputs!C21&gt;Inputs!C16,AND(Inputs!C21=Inputs!C16,7&lt;2))),1,0)+IF(AND(BW173&gt;0,OR(Inputs!C22&gt;Inputs!C16,AND(Inputs!C22=Inputs!C16,8&lt;2))),1,0)+IF(AND(CE173&gt;0,OR(Inputs!C23&gt;Inputs!C16,AND(Inputs!C23=Inputs!C16,9&lt;2))),1,0)))</f>
        <v>99</v>
      </c>
      <c r="AF173" s="3">
        <f>IF(Inputs!$B$27&lt;&gt;"Ready","PENDING INPUTS",IF(A173&gt;Inputs!$B$6,0,MIN(MAX(0,(AA173+AB173+AC173)-AD173),MAX(0,C173-D173-(IF(O173&lt;AE173,K173+L173+M173-N173,0)+IF(W173&lt;AE173,S173+T173+U173-V173,0)+IF(AE173&lt;AE173,AA173+AB173+AC173-AD173,0)+IF(AM173&lt;AE173,AI173+AJ173+AK173-AL173,0)+IF(AU173&lt;AE173,AQ173+AR173+AS173-AT173,0)+IF(BC173&lt;AE173,AY173+AZ173+BA173-BB173,0)+IF(BK173&lt;AE173,BG173+BH173+BI173-BJ173,0)+IF(BS173&lt;AE173,BO173+BP173+BQ173-BR173,0)+IF(CA173&lt;AE173,BW173+BX173+BY173-BZ173,0)+IF(CI173&lt;AE173,CE173+CF173+CG173-CH173,0))))))</f>
        <v>0</v>
      </c>
      <c r="AG173" s="3">
        <f>IF(Inputs!$B$27&lt;&gt;"Ready","PENDING INPUTS",MIN((AA173+AB173+AC173),IF(D173&gt;C173,IF(D173=0,0,AD173*C173/D173),AD173+AF173)))</f>
        <v>0</v>
      </c>
      <c r="AH173" s="3">
        <f>IF(Inputs!$B$27&lt;&gt;"Ready","PENDING INPUTS",MAX(0,(AA173+AB173+AC173)-AG173))</f>
        <v>0</v>
      </c>
      <c r="AI173" s="3">
        <f>IF(Inputs!$B$27&lt;&gt;"Ready","PENDING INPUTS",AP172)</f>
        <v>0</v>
      </c>
      <c r="AJ173" s="3">
        <f>IF(Inputs!$B$27&lt;&gt;"Ready","PENDING INPUTS",IF(A173&lt;=Inputs!$B$6,ROUND(AI173*Inputs!C17/12,2),0))</f>
        <v>0</v>
      </c>
      <c r="AK173" s="3">
        <f>IF(Inputs!$B$27&lt;&gt;"Ready","PENDING INPUTS",IF(AND(A173&lt;=Inputs!$B$6,AI173&gt;0),Inputs!G17,0))</f>
        <v>0</v>
      </c>
      <c r="AL173" s="3">
        <f>IF(Inputs!$B$27&lt;&gt;"Ready","PENDING INPUTS",IF(A173&gt;Inputs!$B$6,0,MIN((AI173+AJ173+AK173),IF(Inputs!H17=1,Inputs!D17,MAX(Inputs!F17,ROUND(AI173*Inputs!E17+AJ173+AK173,2))))))</f>
        <v>0</v>
      </c>
      <c r="AM173">
        <f>IF(Inputs!$B$27&lt;&gt;"Ready","PENDING INPUTS",IF(AI173&lt;=0,99,1+IF(AND(K173&gt;0,OR(Inputs!C14&gt;Inputs!C17,AND(Inputs!C14=Inputs!C17,0&lt;3))),1,0)+IF(AND(S173&gt;0,OR(Inputs!C15&gt;Inputs!C17,AND(Inputs!C15=Inputs!C17,1&lt;3))),1,0)+IF(AND(AA173&gt;0,OR(Inputs!C16&gt;Inputs!C17,AND(Inputs!C16=Inputs!C17,2&lt;3))),1,0)+IF(AND(AQ173&gt;0,OR(Inputs!C18&gt;Inputs!C17,AND(Inputs!C18=Inputs!C17,4&lt;3))),1,0)+IF(AND(AY173&gt;0,OR(Inputs!C19&gt;Inputs!C17,AND(Inputs!C19=Inputs!C17,5&lt;3))),1,0)+IF(AND(BG173&gt;0,OR(Inputs!C20&gt;Inputs!C17,AND(Inputs!C20=Inputs!C17,6&lt;3))),1,0)+IF(AND(BO173&gt;0,OR(Inputs!C21&gt;Inputs!C17,AND(Inputs!C21=Inputs!C17,7&lt;3))),1,0)+IF(AND(BW173&gt;0,OR(Inputs!C22&gt;Inputs!C17,AND(Inputs!C22=Inputs!C17,8&lt;3))),1,0)+IF(AND(CE173&gt;0,OR(Inputs!C23&gt;Inputs!C17,AND(Inputs!C23=Inputs!C17,9&lt;3))),1,0)))</f>
        <v>99</v>
      </c>
      <c r="AN173" s="3">
        <f>IF(Inputs!$B$27&lt;&gt;"Ready","PENDING INPUTS",IF(A173&gt;Inputs!$B$6,0,MIN(MAX(0,(AI173+AJ173+AK173)-AL173),MAX(0,C173-D173-(IF(O173&lt;AM173,K173+L173+M173-N173,0)+IF(W173&lt;AM173,S173+T173+U173-V173,0)+IF(AE173&lt;AM173,AA173+AB173+AC173-AD173,0)+IF(AM173&lt;AM173,AI173+AJ173+AK173-AL173,0)+IF(AU173&lt;AM173,AQ173+AR173+AS173-AT173,0)+IF(BC173&lt;AM173,AY173+AZ173+BA173-BB173,0)+IF(BK173&lt;AM173,BG173+BH173+BI173-BJ173,0)+IF(BS173&lt;AM173,BO173+BP173+BQ173-BR173,0)+IF(CA173&lt;AM173,BW173+BX173+BY173-BZ173,0)+IF(CI173&lt;AM173,CE173+CF173+CG173-CH173,0))))))</f>
        <v>0</v>
      </c>
      <c r="AO173" s="3">
        <f>IF(Inputs!$B$27&lt;&gt;"Ready","PENDING INPUTS",MIN((AI173+AJ173+AK173),IF(D173&gt;C173,IF(D173=0,0,AL173*C173/D173),AL173+AN173)))</f>
        <v>0</v>
      </c>
      <c r="AP173" s="3">
        <f>IF(Inputs!$B$27&lt;&gt;"Ready","PENDING INPUTS",MAX(0,(AI173+AJ173+AK173)-AO173))</f>
        <v>0</v>
      </c>
      <c r="AQ173" s="3">
        <f>IF(Inputs!$B$27&lt;&gt;"Ready","PENDING INPUTS",AX172)</f>
        <v>0</v>
      </c>
      <c r="AR173" s="3">
        <f>IF(Inputs!$B$27&lt;&gt;"Ready","PENDING INPUTS",IF(A173&lt;=Inputs!$B$6,ROUND(AQ173*Inputs!C18/12,2),0))</f>
        <v>0</v>
      </c>
      <c r="AS173" s="3">
        <f>IF(Inputs!$B$27&lt;&gt;"Ready","PENDING INPUTS",IF(AND(A173&lt;=Inputs!$B$6,AQ173&gt;0),Inputs!G18,0))</f>
        <v>0</v>
      </c>
      <c r="AT173" s="3">
        <f>IF(Inputs!$B$27&lt;&gt;"Ready","PENDING INPUTS",IF(A173&gt;Inputs!$B$6,0,MIN((AQ173+AR173+AS173),IF(Inputs!H18=1,Inputs!D18,MAX(Inputs!F18,ROUND(AQ173*Inputs!E18+AR173+AS173,2))))))</f>
        <v>0</v>
      </c>
      <c r="AU173">
        <f>IF(Inputs!$B$27&lt;&gt;"Ready","PENDING INPUTS",IF(AQ173&lt;=0,99,1+IF(AND(K173&gt;0,OR(Inputs!C14&gt;Inputs!C18,AND(Inputs!C14=Inputs!C18,0&lt;4))),1,0)+IF(AND(S173&gt;0,OR(Inputs!C15&gt;Inputs!C18,AND(Inputs!C15=Inputs!C18,1&lt;4))),1,0)+IF(AND(AA173&gt;0,OR(Inputs!C16&gt;Inputs!C18,AND(Inputs!C16=Inputs!C18,2&lt;4))),1,0)+IF(AND(AI173&gt;0,OR(Inputs!C17&gt;Inputs!C18,AND(Inputs!C17=Inputs!C18,3&lt;4))),1,0)+IF(AND(AY173&gt;0,OR(Inputs!C19&gt;Inputs!C18,AND(Inputs!C19=Inputs!C18,5&lt;4))),1,0)+IF(AND(BG173&gt;0,OR(Inputs!C20&gt;Inputs!C18,AND(Inputs!C20=Inputs!C18,6&lt;4))),1,0)+IF(AND(BO173&gt;0,OR(Inputs!C21&gt;Inputs!C18,AND(Inputs!C21=Inputs!C18,7&lt;4))),1,0)+IF(AND(BW173&gt;0,OR(Inputs!C22&gt;Inputs!C18,AND(Inputs!C22=Inputs!C18,8&lt;4))),1,0)+IF(AND(CE173&gt;0,OR(Inputs!C23&gt;Inputs!C18,AND(Inputs!C23=Inputs!C18,9&lt;4))),1,0)))</f>
        <v>99</v>
      </c>
      <c r="AV173" s="3">
        <f>IF(Inputs!$B$27&lt;&gt;"Ready","PENDING INPUTS",IF(A173&gt;Inputs!$B$6,0,MIN(MAX(0,(AQ173+AR173+AS173)-AT173),MAX(0,C173-D173-(IF(O173&lt;AU173,K173+L173+M173-N173,0)+IF(W173&lt;AU173,S173+T173+U173-V173,0)+IF(AE173&lt;AU173,AA173+AB173+AC173-AD173,0)+IF(AM173&lt;AU173,AI173+AJ173+AK173-AL173,0)+IF(AU173&lt;AU173,AQ173+AR173+AS173-AT173,0)+IF(BC173&lt;AU173,AY173+AZ173+BA173-BB173,0)+IF(BK173&lt;AU173,BG173+BH173+BI173-BJ173,0)+IF(BS173&lt;AU173,BO173+BP173+BQ173-BR173,0)+IF(CA173&lt;AU173,BW173+BX173+BY173-BZ173,0)+IF(CI173&lt;AU173,CE173+CF173+CG173-CH173,0))))))</f>
        <v>0</v>
      </c>
      <c r="AW173" s="3">
        <f>IF(Inputs!$B$27&lt;&gt;"Ready","PENDING INPUTS",MIN((AQ173+AR173+AS173),IF(D173&gt;C173,IF(D173=0,0,AT173*C173/D173),AT173+AV173)))</f>
        <v>0</v>
      </c>
      <c r="AX173" s="3">
        <f>IF(Inputs!$B$27&lt;&gt;"Ready","PENDING INPUTS",MAX(0,(AQ173+AR173+AS173)-AW173))</f>
        <v>0</v>
      </c>
      <c r="AY173" s="3">
        <f>IF(Inputs!$B$27&lt;&gt;"Ready","PENDING INPUTS",BF172)</f>
        <v>0</v>
      </c>
      <c r="AZ173" s="3">
        <f>IF(Inputs!$B$27&lt;&gt;"Ready","PENDING INPUTS",IF(A173&lt;=Inputs!$B$6,ROUND(AY173*Inputs!C19/12,2),0))</f>
        <v>0</v>
      </c>
      <c r="BA173" s="3">
        <f>IF(Inputs!$B$27&lt;&gt;"Ready","PENDING INPUTS",IF(AND(A173&lt;=Inputs!$B$6,AY173&gt;0),Inputs!G19,0))</f>
        <v>0</v>
      </c>
      <c r="BB173" s="3">
        <f>IF(Inputs!$B$27&lt;&gt;"Ready","PENDING INPUTS",IF(A173&gt;Inputs!$B$6,0,MIN((AY173+AZ173+BA173),IF(Inputs!H19=1,Inputs!D19,MAX(Inputs!F19,ROUND(AY173*Inputs!E19+AZ173+BA173,2))))))</f>
        <v>0</v>
      </c>
      <c r="BC173">
        <f>IF(Inputs!$B$27&lt;&gt;"Ready","PENDING INPUTS",IF(AY173&lt;=0,99,1+IF(AND(K173&gt;0,OR(Inputs!C14&gt;Inputs!C19,AND(Inputs!C14=Inputs!C19,0&lt;5))),1,0)+IF(AND(S173&gt;0,OR(Inputs!C15&gt;Inputs!C19,AND(Inputs!C15=Inputs!C19,1&lt;5))),1,0)+IF(AND(AA173&gt;0,OR(Inputs!C16&gt;Inputs!C19,AND(Inputs!C16=Inputs!C19,2&lt;5))),1,0)+IF(AND(AI173&gt;0,OR(Inputs!C17&gt;Inputs!C19,AND(Inputs!C17=Inputs!C19,3&lt;5))),1,0)+IF(AND(AQ173&gt;0,OR(Inputs!C18&gt;Inputs!C19,AND(Inputs!C18=Inputs!C19,4&lt;5))),1,0)+IF(AND(BG173&gt;0,OR(Inputs!C20&gt;Inputs!C19,AND(Inputs!C20=Inputs!C19,6&lt;5))),1,0)+IF(AND(BO173&gt;0,OR(Inputs!C21&gt;Inputs!C19,AND(Inputs!C21=Inputs!C19,7&lt;5))),1,0)+IF(AND(BW173&gt;0,OR(Inputs!C22&gt;Inputs!C19,AND(Inputs!C22=Inputs!C19,8&lt;5))),1,0)+IF(AND(CE173&gt;0,OR(Inputs!C23&gt;Inputs!C19,AND(Inputs!C23=Inputs!C19,9&lt;5))),1,0)))</f>
        <v>99</v>
      </c>
      <c r="BD173" s="3">
        <f>IF(Inputs!$B$27&lt;&gt;"Ready","PENDING INPUTS",IF(A173&gt;Inputs!$B$6,0,MIN(MAX(0,(AY173+AZ173+BA173)-BB173),MAX(0,C173-D173-(IF(O173&lt;BC173,K173+L173+M173-N173,0)+IF(W173&lt;BC173,S173+T173+U173-V173,0)+IF(AE173&lt;BC173,AA173+AB173+AC173-AD173,0)+IF(AM173&lt;BC173,AI173+AJ173+AK173-AL173,0)+IF(AU173&lt;BC173,AQ173+AR173+AS173-AT173,0)+IF(BC173&lt;BC173,AY173+AZ173+BA173-BB173,0)+IF(BK173&lt;BC173,BG173+BH173+BI173-BJ173,0)+IF(BS173&lt;BC173,BO173+BP173+BQ173-BR173,0)+IF(CA173&lt;BC173,BW173+BX173+BY173-BZ173,0)+IF(CI173&lt;BC173,CE173+CF173+CG173-CH173,0))))))</f>
        <v>0</v>
      </c>
      <c r="BE173" s="3">
        <f>IF(Inputs!$B$27&lt;&gt;"Ready","PENDING INPUTS",MIN((AY173+AZ173+BA173),IF(D173&gt;C173,IF(D173=0,0,BB173*C173/D173),BB173+BD173)))</f>
        <v>0</v>
      </c>
      <c r="BF173" s="3">
        <f>IF(Inputs!$B$27&lt;&gt;"Ready","PENDING INPUTS",MAX(0,(AY173+AZ173+BA173)-BE173))</f>
        <v>0</v>
      </c>
      <c r="BG173" s="3">
        <f>IF(Inputs!$B$27&lt;&gt;"Ready","PENDING INPUTS",BN172)</f>
        <v>0</v>
      </c>
      <c r="BH173" s="3">
        <f>IF(Inputs!$B$27&lt;&gt;"Ready","PENDING INPUTS",IF(A173&lt;=Inputs!$B$6,ROUND(BG173*Inputs!C20/12,2),0))</f>
        <v>0</v>
      </c>
      <c r="BI173" s="3">
        <f>IF(Inputs!$B$27&lt;&gt;"Ready","PENDING INPUTS",IF(AND(A173&lt;=Inputs!$B$6,BG173&gt;0),Inputs!G20,0))</f>
        <v>0</v>
      </c>
      <c r="BJ173" s="3">
        <f>IF(Inputs!$B$27&lt;&gt;"Ready","PENDING INPUTS",IF(A173&gt;Inputs!$B$6,0,MIN((BG173+BH173+BI173),IF(Inputs!H20=1,Inputs!D20,MAX(Inputs!F20,ROUND(BG173*Inputs!E20+BH173+BI173,2))))))</f>
        <v>0</v>
      </c>
      <c r="BK173">
        <f>IF(Inputs!$B$27&lt;&gt;"Ready","PENDING INPUTS",IF(BG173&lt;=0,99,1+IF(AND(K173&gt;0,OR(Inputs!C14&gt;Inputs!C20,AND(Inputs!C14=Inputs!C20,0&lt;6))),1,0)+IF(AND(S173&gt;0,OR(Inputs!C15&gt;Inputs!C20,AND(Inputs!C15=Inputs!C20,1&lt;6))),1,0)+IF(AND(AA173&gt;0,OR(Inputs!C16&gt;Inputs!C20,AND(Inputs!C16=Inputs!C20,2&lt;6))),1,0)+IF(AND(AI173&gt;0,OR(Inputs!C17&gt;Inputs!C20,AND(Inputs!C17=Inputs!C20,3&lt;6))),1,0)+IF(AND(AQ173&gt;0,OR(Inputs!C18&gt;Inputs!C20,AND(Inputs!C18=Inputs!C20,4&lt;6))),1,0)+IF(AND(AY173&gt;0,OR(Inputs!C19&gt;Inputs!C20,AND(Inputs!C19=Inputs!C20,5&lt;6))),1,0)+IF(AND(BO173&gt;0,OR(Inputs!C21&gt;Inputs!C20,AND(Inputs!C21=Inputs!C20,7&lt;6))),1,0)+IF(AND(BW173&gt;0,OR(Inputs!C22&gt;Inputs!C20,AND(Inputs!C22=Inputs!C20,8&lt;6))),1,0)+IF(AND(CE173&gt;0,OR(Inputs!C23&gt;Inputs!C20,AND(Inputs!C23=Inputs!C20,9&lt;6))),1,0)))</f>
        <v>99</v>
      </c>
      <c r="BL173" s="3">
        <f>IF(Inputs!$B$27&lt;&gt;"Ready","PENDING INPUTS",IF(A173&gt;Inputs!$B$6,0,MIN(MAX(0,(BG173+BH173+BI173)-BJ173),MAX(0,C173-D173-(IF(O173&lt;BK173,K173+L173+M173-N173,0)+IF(W173&lt;BK173,S173+T173+U173-V173,0)+IF(AE173&lt;BK173,AA173+AB173+AC173-AD173,0)+IF(AM173&lt;BK173,AI173+AJ173+AK173-AL173,0)+IF(AU173&lt;BK173,AQ173+AR173+AS173-AT173,0)+IF(BC173&lt;BK173,AY173+AZ173+BA173-BB173,0)+IF(BK173&lt;BK173,BG173+BH173+BI173-BJ173,0)+IF(BS173&lt;BK173,BO173+BP173+BQ173-BR173,0)+IF(CA173&lt;BK173,BW173+BX173+BY173-BZ173,0)+IF(CI173&lt;BK173,CE173+CF173+CG173-CH173,0))))))</f>
        <v>0</v>
      </c>
      <c r="BM173" s="3">
        <f>IF(Inputs!$B$27&lt;&gt;"Ready","PENDING INPUTS",MIN((BG173+BH173+BI173),IF(D173&gt;C173,IF(D173=0,0,BJ173*C173/D173),BJ173+BL173)))</f>
        <v>0</v>
      </c>
      <c r="BN173" s="3">
        <f>IF(Inputs!$B$27&lt;&gt;"Ready","PENDING INPUTS",MAX(0,(BG173+BH173+BI173)-BM173))</f>
        <v>0</v>
      </c>
      <c r="BO173" s="3">
        <f>IF(Inputs!$B$27&lt;&gt;"Ready","PENDING INPUTS",BV172)</f>
        <v>0</v>
      </c>
      <c r="BP173" s="3">
        <f>IF(Inputs!$B$27&lt;&gt;"Ready","PENDING INPUTS",IF(A173&lt;=Inputs!$B$6,ROUND(BO173*Inputs!C21/12,2),0))</f>
        <v>0</v>
      </c>
      <c r="BQ173" s="3">
        <f>IF(Inputs!$B$27&lt;&gt;"Ready","PENDING INPUTS",IF(AND(A173&lt;=Inputs!$B$6,BO173&gt;0),Inputs!G21,0))</f>
        <v>0</v>
      </c>
      <c r="BR173" s="3">
        <f>IF(Inputs!$B$27&lt;&gt;"Ready","PENDING INPUTS",IF(A173&gt;Inputs!$B$6,0,MIN((BO173+BP173+BQ173),IF(Inputs!H21=1,Inputs!D21,MAX(Inputs!F21,ROUND(BO173*Inputs!E21+BP173+BQ173,2))))))</f>
        <v>0</v>
      </c>
      <c r="BS173">
        <f>IF(Inputs!$B$27&lt;&gt;"Ready","PENDING INPUTS",IF(BO173&lt;=0,99,1+IF(AND(K173&gt;0,OR(Inputs!C14&gt;Inputs!C21,AND(Inputs!C14=Inputs!C21,0&lt;7))),1,0)+IF(AND(S173&gt;0,OR(Inputs!C15&gt;Inputs!C21,AND(Inputs!C15=Inputs!C21,1&lt;7))),1,0)+IF(AND(AA173&gt;0,OR(Inputs!C16&gt;Inputs!C21,AND(Inputs!C16=Inputs!C21,2&lt;7))),1,0)+IF(AND(AI173&gt;0,OR(Inputs!C17&gt;Inputs!C21,AND(Inputs!C17=Inputs!C21,3&lt;7))),1,0)+IF(AND(AQ173&gt;0,OR(Inputs!C18&gt;Inputs!C21,AND(Inputs!C18=Inputs!C21,4&lt;7))),1,0)+IF(AND(AY173&gt;0,OR(Inputs!C19&gt;Inputs!C21,AND(Inputs!C19=Inputs!C21,5&lt;7))),1,0)+IF(AND(BG173&gt;0,OR(Inputs!C20&gt;Inputs!C21,AND(Inputs!C20=Inputs!C21,6&lt;7))),1,0)+IF(AND(BW173&gt;0,OR(Inputs!C22&gt;Inputs!C21,AND(Inputs!C22=Inputs!C21,8&lt;7))),1,0)+IF(AND(CE173&gt;0,OR(Inputs!C23&gt;Inputs!C21,AND(Inputs!C23=Inputs!C21,9&lt;7))),1,0)))</f>
        <v>99</v>
      </c>
      <c r="BT173" s="3">
        <f>IF(Inputs!$B$27&lt;&gt;"Ready","PENDING INPUTS",IF(A173&gt;Inputs!$B$6,0,MIN(MAX(0,(BO173+BP173+BQ173)-BR173),MAX(0,C173-D173-(IF(O173&lt;BS173,K173+L173+M173-N173,0)+IF(W173&lt;BS173,S173+T173+U173-V173,0)+IF(AE173&lt;BS173,AA173+AB173+AC173-AD173,0)+IF(AM173&lt;BS173,AI173+AJ173+AK173-AL173,0)+IF(AU173&lt;BS173,AQ173+AR173+AS173-AT173,0)+IF(BC173&lt;BS173,AY173+AZ173+BA173-BB173,0)+IF(BK173&lt;BS173,BG173+BH173+BI173-BJ173,0)+IF(BS173&lt;BS173,BO173+BP173+BQ173-BR173,0)+IF(CA173&lt;BS173,BW173+BX173+BY173-BZ173,0)+IF(CI173&lt;BS173,CE173+CF173+CG173-CH173,0))))))</f>
        <v>0</v>
      </c>
      <c r="BU173" s="3">
        <f>IF(Inputs!$B$27&lt;&gt;"Ready","PENDING INPUTS",MIN((BO173+BP173+BQ173),IF(D173&gt;C173,IF(D173=0,0,BR173*C173/D173),BR173+BT173)))</f>
        <v>0</v>
      </c>
      <c r="BV173" s="3">
        <f>IF(Inputs!$B$27&lt;&gt;"Ready","PENDING INPUTS",MAX(0,(BO173+BP173+BQ173)-BU173))</f>
        <v>0</v>
      </c>
      <c r="BW173" s="3">
        <f>IF(Inputs!$B$27&lt;&gt;"Ready","PENDING INPUTS",CD172)</f>
        <v>0</v>
      </c>
      <c r="BX173" s="3">
        <f>IF(Inputs!$B$27&lt;&gt;"Ready","PENDING INPUTS",IF(A173&lt;=Inputs!$B$6,ROUND(BW173*Inputs!C22/12,2),0))</f>
        <v>0</v>
      </c>
      <c r="BY173" s="3">
        <f>IF(Inputs!$B$27&lt;&gt;"Ready","PENDING INPUTS",IF(AND(A173&lt;=Inputs!$B$6,BW173&gt;0),Inputs!G22,0))</f>
        <v>0</v>
      </c>
      <c r="BZ173" s="3">
        <f>IF(Inputs!$B$27&lt;&gt;"Ready","PENDING INPUTS",IF(A173&gt;Inputs!$B$6,0,MIN((BW173+BX173+BY173),IF(Inputs!H22=1,Inputs!D22,MAX(Inputs!F22,ROUND(BW173*Inputs!E22+BX173+BY173,2))))))</f>
        <v>0</v>
      </c>
      <c r="CA173">
        <f>IF(Inputs!$B$27&lt;&gt;"Ready","PENDING INPUTS",IF(BW173&lt;=0,99,1+IF(AND(K173&gt;0,OR(Inputs!C14&gt;Inputs!C22,AND(Inputs!C14=Inputs!C22,0&lt;8))),1,0)+IF(AND(S173&gt;0,OR(Inputs!C15&gt;Inputs!C22,AND(Inputs!C15=Inputs!C22,1&lt;8))),1,0)+IF(AND(AA173&gt;0,OR(Inputs!C16&gt;Inputs!C22,AND(Inputs!C16=Inputs!C22,2&lt;8))),1,0)+IF(AND(AI173&gt;0,OR(Inputs!C17&gt;Inputs!C22,AND(Inputs!C17=Inputs!C22,3&lt;8))),1,0)+IF(AND(AQ173&gt;0,OR(Inputs!C18&gt;Inputs!C22,AND(Inputs!C18=Inputs!C22,4&lt;8))),1,0)+IF(AND(AY173&gt;0,OR(Inputs!C19&gt;Inputs!C22,AND(Inputs!C19=Inputs!C22,5&lt;8))),1,0)+IF(AND(BG173&gt;0,OR(Inputs!C20&gt;Inputs!C22,AND(Inputs!C20=Inputs!C22,6&lt;8))),1,0)+IF(AND(BO173&gt;0,OR(Inputs!C21&gt;Inputs!C22,AND(Inputs!C21=Inputs!C22,7&lt;8))),1,0)+IF(AND(CE173&gt;0,OR(Inputs!C23&gt;Inputs!C22,AND(Inputs!C23=Inputs!C22,9&lt;8))),1,0)))</f>
        <v>99</v>
      </c>
      <c r="CB173" s="3">
        <f>IF(Inputs!$B$27&lt;&gt;"Ready","PENDING INPUTS",IF(A173&gt;Inputs!$B$6,0,MIN(MAX(0,(BW173+BX173+BY173)-BZ173),MAX(0,C173-D173-(IF(O173&lt;CA173,K173+L173+M173-N173,0)+IF(W173&lt;CA173,S173+T173+U173-V173,0)+IF(AE173&lt;CA173,AA173+AB173+AC173-AD173,0)+IF(AM173&lt;CA173,AI173+AJ173+AK173-AL173,0)+IF(AU173&lt;CA173,AQ173+AR173+AS173-AT173,0)+IF(BC173&lt;CA173,AY173+AZ173+BA173-BB173,0)+IF(BK173&lt;CA173,BG173+BH173+BI173-BJ173,0)+IF(BS173&lt;CA173,BO173+BP173+BQ173-BR173,0)+IF(CA173&lt;CA173,BW173+BX173+BY173-BZ173,0)+IF(CI173&lt;CA173,CE173+CF173+CG173-CH173,0))))))</f>
        <v>0</v>
      </c>
      <c r="CC173" s="3">
        <f>IF(Inputs!$B$27&lt;&gt;"Ready","PENDING INPUTS",MIN((BW173+BX173+BY173),IF(D173&gt;C173,IF(D173=0,0,BZ173*C173/D173),BZ173+CB173)))</f>
        <v>0</v>
      </c>
      <c r="CD173" s="3">
        <f>IF(Inputs!$B$27&lt;&gt;"Ready","PENDING INPUTS",MAX(0,(BW173+BX173+BY173)-CC173))</f>
        <v>0</v>
      </c>
      <c r="CE173" s="3">
        <f>IF(Inputs!$B$27&lt;&gt;"Ready","PENDING INPUTS",CL172)</f>
        <v>0</v>
      </c>
      <c r="CF173" s="3">
        <f>IF(Inputs!$B$27&lt;&gt;"Ready","PENDING INPUTS",IF(A173&lt;=Inputs!$B$6,ROUND(CE173*Inputs!C23/12,2),0))</f>
        <v>0</v>
      </c>
      <c r="CG173" s="3">
        <f>IF(Inputs!$B$27&lt;&gt;"Ready","PENDING INPUTS",IF(AND(A173&lt;=Inputs!$B$6,CE173&gt;0),Inputs!G23,0))</f>
        <v>0</v>
      </c>
      <c r="CH173" s="3">
        <f>IF(Inputs!$B$27&lt;&gt;"Ready","PENDING INPUTS",IF(A173&gt;Inputs!$B$6,0,MIN((CE173+CF173+CG173),IF(Inputs!H23=1,Inputs!D23,MAX(Inputs!F23,ROUND(CE173*Inputs!E23+CF173+CG173,2))))))</f>
        <v>0</v>
      </c>
      <c r="CI173">
        <f>IF(Inputs!$B$27&lt;&gt;"Ready","PENDING INPUTS",IF(CE173&lt;=0,99,1+IF(AND(K173&gt;0,OR(Inputs!C14&gt;Inputs!C23,AND(Inputs!C14=Inputs!C23,0&lt;9))),1,0)+IF(AND(S173&gt;0,OR(Inputs!C15&gt;Inputs!C23,AND(Inputs!C15=Inputs!C23,1&lt;9))),1,0)+IF(AND(AA173&gt;0,OR(Inputs!C16&gt;Inputs!C23,AND(Inputs!C16=Inputs!C23,2&lt;9))),1,0)+IF(AND(AI173&gt;0,OR(Inputs!C17&gt;Inputs!C23,AND(Inputs!C17=Inputs!C23,3&lt;9))),1,0)+IF(AND(AQ173&gt;0,OR(Inputs!C18&gt;Inputs!C23,AND(Inputs!C18=Inputs!C23,4&lt;9))),1,0)+IF(AND(AY173&gt;0,OR(Inputs!C19&gt;Inputs!C23,AND(Inputs!C19=Inputs!C23,5&lt;9))),1,0)+IF(AND(BG173&gt;0,OR(Inputs!C20&gt;Inputs!C23,AND(Inputs!C20=Inputs!C23,6&lt;9))),1,0)+IF(AND(BO173&gt;0,OR(Inputs!C21&gt;Inputs!C23,AND(Inputs!C21=Inputs!C23,7&lt;9))),1,0)+IF(AND(BW173&gt;0,OR(Inputs!C22&gt;Inputs!C23,AND(Inputs!C22=Inputs!C23,8&lt;9))),1,0)))</f>
        <v>99</v>
      </c>
      <c r="CJ173" s="3">
        <f>IF(Inputs!$B$27&lt;&gt;"Ready","PENDING INPUTS",IF(A173&gt;Inputs!$B$6,0,MIN(MAX(0,(CE173+CF173+CG173)-CH173),MAX(0,C173-D173-(IF(O173&lt;CI173,K173+L173+M173-N173,0)+IF(W173&lt;CI173,S173+T173+U173-V173,0)+IF(AE173&lt;CI173,AA173+AB173+AC173-AD173,0)+IF(AM173&lt;CI173,AI173+AJ173+AK173-AL173,0)+IF(AU173&lt;CI173,AQ173+AR173+AS173-AT173,0)+IF(BC173&lt;CI173,AY173+AZ173+BA173-BB173,0)+IF(BK173&lt;CI173,BG173+BH173+BI173-BJ173,0)+IF(BS173&lt;CI173,BO173+BP173+BQ173-BR173,0)+IF(CA173&lt;CI173,BW173+BX173+BY173-BZ173,0)+IF(CI173&lt;CI173,CE173+CF173+CG173-CH173,0))))))</f>
        <v>0</v>
      </c>
      <c r="CK173" s="3">
        <f>IF(Inputs!$B$27&lt;&gt;"Ready","PENDING INPUTS",MIN((CE173+CF173+CG173),IF(D173&gt;C173,IF(D173=0,0,CH173*C173/D173),CH173+CJ173)))</f>
        <v>0</v>
      </c>
      <c r="CL173" s="3">
        <f>IF(Inputs!$B$27&lt;&gt;"Ready","PENDING INPUTS",MAX(0,(CE173+CF173+CG173)-CK173))</f>
        <v>0</v>
      </c>
    </row>
    <row r="174" spans="1:90" ht="27.95" customHeight="1" x14ac:dyDescent="0.25">
      <c r="A174">
        <v>170</v>
      </c>
      <c r="B174" s="13">
        <f>IF(Inputs!$B$27&lt;&gt;"Ready","PENDING INPUTS",EDATE(Inputs!$B$5,A174-1))</f>
        <v>51441</v>
      </c>
      <c r="C174" s="3">
        <f>IF(Inputs!$B$27&lt;&gt;"Ready","PENDING INPUTS",IF(A174&lt;=Inputs!$B$6,MAX(0,Inputs!$B$4+IF(A174=Inputs!$B$7,Inputs!$B$8,0)+IF(A174=Inputs!$B$9,Inputs!$B$10,0)),0))</f>
        <v>0</v>
      </c>
      <c r="D174" s="3">
        <f>IF(Inputs!$B$27&lt;&gt;"Ready","PENDING INPUTS",SUM(N174,V174,AD174,AL174,AT174,BB174,BJ174,BR174,BZ174,CH174))</f>
        <v>0</v>
      </c>
      <c r="E174" s="3">
        <f>IF(Inputs!$B$27&lt;&gt;"Ready","PENDING INPUTS",MAX(0,D174-C174))</f>
        <v>0</v>
      </c>
      <c r="F174" s="3">
        <f>IF(Inputs!$B$27&lt;&gt;"Ready","PENDING INPUTS",SUM(Q174,Y174,AG174,AO174,AW174,BE174,BM174,BU174,CC174,CK174))</f>
        <v>0</v>
      </c>
      <c r="G174" s="3">
        <f>IF(Inputs!$B$27&lt;&gt;"Ready","PENDING INPUTS",SUM(L174,T174,AB174,AJ174,AR174,AZ174,BH174,BP174,BX174,CF174))</f>
        <v>0</v>
      </c>
      <c r="H174" s="3">
        <f>IF(Inputs!$B$27&lt;&gt;"Ready","PENDING INPUTS",SUM(M174,U174,AC174,AK174,AS174,BA174,BI174,BQ174,BY174,CG174))</f>
        <v>0</v>
      </c>
      <c r="I174" s="3">
        <f>IF(Inputs!$B$27&lt;&gt;"Ready","PENDING INPUTS",SUM(R174,Z174,AH174,AP174,AX174,BF174,BN174,BV174,CD174,CL174))</f>
        <v>0</v>
      </c>
      <c r="J174" t="str">
        <f>IF(Inputs!$B$27&lt;&gt;"Ready","PENDING INPUTS",IF(A174&gt;Inputs!$B$6,"Beyond horizon",IF(E174&gt;0.005,"MINIMUM SHORTFALL",IF(I174&lt;0.005,"Paid off","In progress"))))</f>
        <v>Beyond horizon</v>
      </c>
      <c r="K174" s="3">
        <f>IF(Inputs!$B$27&lt;&gt;"Ready","PENDING INPUTS",R173)</f>
        <v>0</v>
      </c>
      <c r="L174" s="3">
        <f>IF(Inputs!$B$27&lt;&gt;"Ready","PENDING INPUTS",IF(A174&lt;=Inputs!$B$6,ROUND(K174*Inputs!C14/12,2),0))</f>
        <v>0</v>
      </c>
      <c r="M174" s="3">
        <f>IF(Inputs!$B$27&lt;&gt;"Ready","PENDING INPUTS",IF(AND(A174&lt;=Inputs!$B$6,K174&gt;0),Inputs!G14,0))</f>
        <v>0</v>
      </c>
      <c r="N174" s="3">
        <f>IF(Inputs!$B$27&lt;&gt;"Ready","PENDING INPUTS",IF(A174&gt;Inputs!$B$6,0,MIN((K174+L174+M174),IF(Inputs!H14=1,Inputs!D14,MAX(Inputs!F14,ROUND(K174*Inputs!E14+L174+M174,2))))))</f>
        <v>0</v>
      </c>
      <c r="O174">
        <f>IF(Inputs!$B$27&lt;&gt;"Ready","PENDING INPUTS",IF(K174&lt;=0,99,1+IF(AND(S174&gt;0,OR(Inputs!C15&gt;Inputs!C14,AND(Inputs!C15=Inputs!C14,1&lt;0))),1,0)+IF(AND(AA174&gt;0,OR(Inputs!C16&gt;Inputs!C14,AND(Inputs!C16=Inputs!C14,2&lt;0))),1,0)+IF(AND(AI174&gt;0,OR(Inputs!C17&gt;Inputs!C14,AND(Inputs!C17=Inputs!C14,3&lt;0))),1,0)+IF(AND(AQ174&gt;0,OR(Inputs!C18&gt;Inputs!C14,AND(Inputs!C18=Inputs!C14,4&lt;0))),1,0)+IF(AND(AY174&gt;0,OR(Inputs!C19&gt;Inputs!C14,AND(Inputs!C19=Inputs!C14,5&lt;0))),1,0)+IF(AND(BG174&gt;0,OR(Inputs!C20&gt;Inputs!C14,AND(Inputs!C20=Inputs!C14,6&lt;0))),1,0)+IF(AND(BO174&gt;0,OR(Inputs!C21&gt;Inputs!C14,AND(Inputs!C21=Inputs!C14,7&lt;0))),1,0)+IF(AND(BW174&gt;0,OR(Inputs!C22&gt;Inputs!C14,AND(Inputs!C22=Inputs!C14,8&lt;0))),1,0)+IF(AND(CE174&gt;0,OR(Inputs!C23&gt;Inputs!C14,AND(Inputs!C23=Inputs!C14,9&lt;0))),1,0)))</f>
        <v>99</v>
      </c>
      <c r="P174" s="3">
        <f>IF(Inputs!$B$27&lt;&gt;"Ready","PENDING INPUTS",IF(A174&gt;Inputs!$B$6,0,MIN(MAX(0,(K174+L174+M174)-N174),MAX(0,C174-D174-(IF(O174&lt;O174,K174+L174+M174-N174,0)+IF(W174&lt;O174,S174+T174+U174-V174,0)+IF(AE174&lt;O174,AA174+AB174+AC174-AD174,0)+IF(AM174&lt;O174,AI174+AJ174+AK174-AL174,0)+IF(AU174&lt;O174,AQ174+AR174+AS174-AT174,0)+IF(BC174&lt;O174,AY174+AZ174+BA174-BB174,0)+IF(BK174&lt;O174,BG174+BH174+BI174-BJ174,0)+IF(BS174&lt;O174,BO174+BP174+BQ174-BR174,0)+IF(CA174&lt;O174,BW174+BX174+BY174-BZ174,0)+IF(CI174&lt;O174,CE174+CF174+CG174-CH174,0))))))</f>
        <v>0</v>
      </c>
      <c r="Q174" s="3">
        <f>IF(Inputs!$B$27&lt;&gt;"Ready","PENDING INPUTS",MIN((K174+L174+M174),IF(D174&gt;C174,IF(D174=0,0,N174*C174/D174),N174+P174)))</f>
        <v>0</v>
      </c>
      <c r="R174" s="3">
        <f>IF(Inputs!$B$27&lt;&gt;"Ready","PENDING INPUTS",MAX(0,(K174+L174+M174)-Q174))</f>
        <v>0</v>
      </c>
      <c r="S174" s="3">
        <f>IF(Inputs!$B$27&lt;&gt;"Ready","PENDING INPUTS",Z173)</f>
        <v>0</v>
      </c>
      <c r="T174" s="3">
        <f>IF(Inputs!$B$27&lt;&gt;"Ready","PENDING INPUTS",IF(A174&lt;=Inputs!$B$6,ROUND(S174*Inputs!C15/12,2),0))</f>
        <v>0</v>
      </c>
      <c r="U174" s="3">
        <f>IF(Inputs!$B$27&lt;&gt;"Ready","PENDING INPUTS",IF(AND(A174&lt;=Inputs!$B$6,S174&gt;0),Inputs!G15,0))</f>
        <v>0</v>
      </c>
      <c r="V174" s="3">
        <f>IF(Inputs!$B$27&lt;&gt;"Ready","PENDING INPUTS",IF(A174&gt;Inputs!$B$6,0,MIN((S174+T174+U174),IF(Inputs!H15=1,Inputs!D15,MAX(Inputs!F15,ROUND(S174*Inputs!E15+T174+U174,2))))))</f>
        <v>0</v>
      </c>
      <c r="W174">
        <f>IF(Inputs!$B$27&lt;&gt;"Ready","PENDING INPUTS",IF(S174&lt;=0,99,1+IF(AND(K174&gt;0,OR(Inputs!C14&gt;Inputs!C15,AND(Inputs!C14=Inputs!C15,0&lt;1))),1,0)+IF(AND(AA174&gt;0,OR(Inputs!C16&gt;Inputs!C15,AND(Inputs!C16=Inputs!C15,2&lt;1))),1,0)+IF(AND(AI174&gt;0,OR(Inputs!C17&gt;Inputs!C15,AND(Inputs!C17=Inputs!C15,3&lt;1))),1,0)+IF(AND(AQ174&gt;0,OR(Inputs!C18&gt;Inputs!C15,AND(Inputs!C18=Inputs!C15,4&lt;1))),1,0)+IF(AND(AY174&gt;0,OR(Inputs!C19&gt;Inputs!C15,AND(Inputs!C19=Inputs!C15,5&lt;1))),1,0)+IF(AND(BG174&gt;0,OR(Inputs!C20&gt;Inputs!C15,AND(Inputs!C20=Inputs!C15,6&lt;1))),1,0)+IF(AND(BO174&gt;0,OR(Inputs!C21&gt;Inputs!C15,AND(Inputs!C21=Inputs!C15,7&lt;1))),1,0)+IF(AND(BW174&gt;0,OR(Inputs!C22&gt;Inputs!C15,AND(Inputs!C22=Inputs!C15,8&lt;1))),1,0)+IF(AND(CE174&gt;0,OR(Inputs!C23&gt;Inputs!C15,AND(Inputs!C23=Inputs!C15,9&lt;1))),1,0)))</f>
        <v>99</v>
      </c>
      <c r="X174" s="3">
        <f>IF(Inputs!$B$27&lt;&gt;"Ready","PENDING INPUTS",IF(A174&gt;Inputs!$B$6,0,MIN(MAX(0,(S174+T174+U174)-V174),MAX(0,C174-D174-(IF(O174&lt;W174,K174+L174+M174-N174,0)+IF(W174&lt;W174,S174+T174+U174-V174,0)+IF(AE174&lt;W174,AA174+AB174+AC174-AD174,0)+IF(AM174&lt;W174,AI174+AJ174+AK174-AL174,0)+IF(AU174&lt;W174,AQ174+AR174+AS174-AT174,0)+IF(BC174&lt;W174,AY174+AZ174+BA174-BB174,0)+IF(BK174&lt;W174,BG174+BH174+BI174-BJ174,0)+IF(BS174&lt;W174,BO174+BP174+BQ174-BR174,0)+IF(CA174&lt;W174,BW174+BX174+BY174-BZ174,0)+IF(CI174&lt;W174,CE174+CF174+CG174-CH174,0))))))</f>
        <v>0</v>
      </c>
      <c r="Y174" s="3">
        <f>IF(Inputs!$B$27&lt;&gt;"Ready","PENDING INPUTS",MIN((S174+T174+U174),IF(D174&gt;C174,IF(D174=0,0,V174*C174/D174),V174+X174)))</f>
        <v>0</v>
      </c>
      <c r="Z174" s="3">
        <f>IF(Inputs!$B$27&lt;&gt;"Ready","PENDING INPUTS",MAX(0,(S174+T174+U174)-Y174))</f>
        <v>0</v>
      </c>
      <c r="AA174" s="3">
        <f>IF(Inputs!$B$27&lt;&gt;"Ready","PENDING INPUTS",AH173)</f>
        <v>0</v>
      </c>
      <c r="AB174" s="3">
        <f>IF(Inputs!$B$27&lt;&gt;"Ready","PENDING INPUTS",IF(A174&lt;=Inputs!$B$6,ROUND(AA174*Inputs!C16/12,2),0))</f>
        <v>0</v>
      </c>
      <c r="AC174" s="3">
        <f>IF(Inputs!$B$27&lt;&gt;"Ready","PENDING INPUTS",IF(AND(A174&lt;=Inputs!$B$6,AA174&gt;0),Inputs!G16,0))</f>
        <v>0</v>
      </c>
      <c r="AD174" s="3">
        <f>IF(Inputs!$B$27&lt;&gt;"Ready","PENDING INPUTS",IF(A174&gt;Inputs!$B$6,0,MIN((AA174+AB174+AC174),IF(Inputs!H16=1,Inputs!D16,MAX(Inputs!F16,ROUND(AA174*Inputs!E16+AB174+AC174,2))))))</f>
        <v>0</v>
      </c>
      <c r="AE174">
        <f>IF(Inputs!$B$27&lt;&gt;"Ready","PENDING INPUTS",IF(AA174&lt;=0,99,1+IF(AND(K174&gt;0,OR(Inputs!C14&gt;Inputs!C16,AND(Inputs!C14=Inputs!C16,0&lt;2))),1,0)+IF(AND(S174&gt;0,OR(Inputs!C15&gt;Inputs!C16,AND(Inputs!C15=Inputs!C16,1&lt;2))),1,0)+IF(AND(AI174&gt;0,OR(Inputs!C17&gt;Inputs!C16,AND(Inputs!C17=Inputs!C16,3&lt;2))),1,0)+IF(AND(AQ174&gt;0,OR(Inputs!C18&gt;Inputs!C16,AND(Inputs!C18=Inputs!C16,4&lt;2))),1,0)+IF(AND(AY174&gt;0,OR(Inputs!C19&gt;Inputs!C16,AND(Inputs!C19=Inputs!C16,5&lt;2))),1,0)+IF(AND(BG174&gt;0,OR(Inputs!C20&gt;Inputs!C16,AND(Inputs!C20=Inputs!C16,6&lt;2))),1,0)+IF(AND(BO174&gt;0,OR(Inputs!C21&gt;Inputs!C16,AND(Inputs!C21=Inputs!C16,7&lt;2))),1,0)+IF(AND(BW174&gt;0,OR(Inputs!C22&gt;Inputs!C16,AND(Inputs!C22=Inputs!C16,8&lt;2))),1,0)+IF(AND(CE174&gt;0,OR(Inputs!C23&gt;Inputs!C16,AND(Inputs!C23=Inputs!C16,9&lt;2))),1,0)))</f>
        <v>99</v>
      </c>
      <c r="AF174" s="3">
        <f>IF(Inputs!$B$27&lt;&gt;"Ready","PENDING INPUTS",IF(A174&gt;Inputs!$B$6,0,MIN(MAX(0,(AA174+AB174+AC174)-AD174),MAX(0,C174-D174-(IF(O174&lt;AE174,K174+L174+M174-N174,0)+IF(W174&lt;AE174,S174+T174+U174-V174,0)+IF(AE174&lt;AE174,AA174+AB174+AC174-AD174,0)+IF(AM174&lt;AE174,AI174+AJ174+AK174-AL174,0)+IF(AU174&lt;AE174,AQ174+AR174+AS174-AT174,0)+IF(BC174&lt;AE174,AY174+AZ174+BA174-BB174,0)+IF(BK174&lt;AE174,BG174+BH174+BI174-BJ174,0)+IF(BS174&lt;AE174,BO174+BP174+BQ174-BR174,0)+IF(CA174&lt;AE174,BW174+BX174+BY174-BZ174,0)+IF(CI174&lt;AE174,CE174+CF174+CG174-CH174,0))))))</f>
        <v>0</v>
      </c>
      <c r="AG174" s="3">
        <f>IF(Inputs!$B$27&lt;&gt;"Ready","PENDING INPUTS",MIN((AA174+AB174+AC174),IF(D174&gt;C174,IF(D174=0,0,AD174*C174/D174),AD174+AF174)))</f>
        <v>0</v>
      </c>
      <c r="AH174" s="3">
        <f>IF(Inputs!$B$27&lt;&gt;"Ready","PENDING INPUTS",MAX(0,(AA174+AB174+AC174)-AG174))</f>
        <v>0</v>
      </c>
      <c r="AI174" s="3">
        <f>IF(Inputs!$B$27&lt;&gt;"Ready","PENDING INPUTS",AP173)</f>
        <v>0</v>
      </c>
      <c r="AJ174" s="3">
        <f>IF(Inputs!$B$27&lt;&gt;"Ready","PENDING INPUTS",IF(A174&lt;=Inputs!$B$6,ROUND(AI174*Inputs!C17/12,2),0))</f>
        <v>0</v>
      </c>
      <c r="AK174" s="3">
        <f>IF(Inputs!$B$27&lt;&gt;"Ready","PENDING INPUTS",IF(AND(A174&lt;=Inputs!$B$6,AI174&gt;0),Inputs!G17,0))</f>
        <v>0</v>
      </c>
      <c r="AL174" s="3">
        <f>IF(Inputs!$B$27&lt;&gt;"Ready","PENDING INPUTS",IF(A174&gt;Inputs!$B$6,0,MIN((AI174+AJ174+AK174),IF(Inputs!H17=1,Inputs!D17,MAX(Inputs!F17,ROUND(AI174*Inputs!E17+AJ174+AK174,2))))))</f>
        <v>0</v>
      </c>
      <c r="AM174">
        <f>IF(Inputs!$B$27&lt;&gt;"Ready","PENDING INPUTS",IF(AI174&lt;=0,99,1+IF(AND(K174&gt;0,OR(Inputs!C14&gt;Inputs!C17,AND(Inputs!C14=Inputs!C17,0&lt;3))),1,0)+IF(AND(S174&gt;0,OR(Inputs!C15&gt;Inputs!C17,AND(Inputs!C15=Inputs!C17,1&lt;3))),1,0)+IF(AND(AA174&gt;0,OR(Inputs!C16&gt;Inputs!C17,AND(Inputs!C16=Inputs!C17,2&lt;3))),1,0)+IF(AND(AQ174&gt;0,OR(Inputs!C18&gt;Inputs!C17,AND(Inputs!C18=Inputs!C17,4&lt;3))),1,0)+IF(AND(AY174&gt;0,OR(Inputs!C19&gt;Inputs!C17,AND(Inputs!C19=Inputs!C17,5&lt;3))),1,0)+IF(AND(BG174&gt;0,OR(Inputs!C20&gt;Inputs!C17,AND(Inputs!C20=Inputs!C17,6&lt;3))),1,0)+IF(AND(BO174&gt;0,OR(Inputs!C21&gt;Inputs!C17,AND(Inputs!C21=Inputs!C17,7&lt;3))),1,0)+IF(AND(BW174&gt;0,OR(Inputs!C22&gt;Inputs!C17,AND(Inputs!C22=Inputs!C17,8&lt;3))),1,0)+IF(AND(CE174&gt;0,OR(Inputs!C23&gt;Inputs!C17,AND(Inputs!C23=Inputs!C17,9&lt;3))),1,0)))</f>
        <v>99</v>
      </c>
      <c r="AN174" s="3">
        <f>IF(Inputs!$B$27&lt;&gt;"Ready","PENDING INPUTS",IF(A174&gt;Inputs!$B$6,0,MIN(MAX(0,(AI174+AJ174+AK174)-AL174),MAX(0,C174-D174-(IF(O174&lt;AM174,K174+L174+M174-N174,0)+IF(W174&lt;AM174,S174+T174+U174-V174,0)+IF(AE174&lt;AM174,AA174+AB174+AC174-AD174,0)+IF(AM174&lt;AM174,AI174+AJ174+AK174-AL174,0)+IF(AU174&lt;AM174,AQ174+AR174+AS174-AT174,0)+IF(BC174&lt;AM174,AY174+AZ174+BA174-BB174,0)+IF(BK174&lt;AM174,BG174+BH174+BI174-BJ174,0)+IF(BS174&lt;AM174,BO174+BP174+BQ174-BR174,0)+IF(CA174&lt;AM174,BW174+BX174+BY174-BZ174,0)+IF(CI174&lt;AM174,CE174+CF174+CG174-CH174,0))))))</f>
        <v>0</v>
      </c>
      <c r="AO174" s="3">
        <f>IF(Inputs!$B$27&lt;&gt;"Ready","PENDING INPUTS",MIN((AI174+AJ174+AK174),IF(D174&gt;C174,IF(D174=0,0,AL174*C174/D174),AL174+AN174)))</f>
        <v>0</v>
      </c>
      <c r="AP174" s="3">
        <f>IF(Inputs!$B$27&lt;&gt;"Ready","PENDING INPUTS",MAX(0,(AI174+AJ174+AK174)-AO174))</f>
        <v>0</v>
      </c>
      <c r="AQ174" s="3">
        <f>IF(Inputs!$B$27&lt;&gt;"Ready","PENDING INPUTS",AX173)</f>
        <v>0</v>
      </c>
      <c r="AR174" s="3">
        <f>IF(Inputs!$B$27&lt;&gt;"Ready","PENDING INPUTS",IF(A174&lt;=Inputs!$B$6,ROUND(AQ174*Inputs!C18/12,2),0))</f>
        <v>0</v>
      </c>
      <c r="AS174" s="3">
        <f>IF(Inputs!$B$27&lt;&gt;"Ready","PENDING INPUTS",IF(AND(A174&lt;=Inputs!$B$6,AQ174&gt;0),Inputs!G18,0))</f>
        <v>0</v>
      </c>
      <c r="AT174" s="3">
        <f>IF(Inputs!$B$27&lt;&gt;"Ready","PENDING INPUTS",IF(A174&gt;Inputs!$B$6,0,MIN((AQ174+AR174+AS174),IF(Inputs!H18=1,Inputs!D18,MAX(Inputs!F18,ROUND(AQ174*Inputs!E18+AR174+AS174,2))))))</f>
        <v>0</v>
      </c>
      <c r="AU174">
        <f>IF(Inputs!$B$27&lt;&gt;"Ready","PENDING INPUTS",IF(AQ174&lt;=0,99,1+IF(AND(K174&gt;0,OR(Inputs!C14&gt;Inputs!C18,AND(Inputs!C14=Inputs!C18,0&lt;4))),1,0)+IF(AND(S174&gt;0,OR(Inputs!C15&gt;Inputs!C18,AND(Inputs!C15=Inputs!C18,1&lt;4))),1,0)+IF(AND(AA174&gt;0,OR(Inputs!C16&gt;Inputs!C18,AND(Inputs!C16=Inputs!C18,2&lt;4))),1,0)+IF(AND(AI174&gt;0,OR(Inputs!C17&gt;Inputs!C18,AND(Inputs!C17=Inputs!C18,3&lt;4))),1,0)+IF(AND(AY174&gt;0,OR(Inputs!C19&gt;Inputs!C18,AND(Inputs!C19=Inputs!C18,5&lt;4))),1,0)+IF(AND(BG174&gt;0,OR(Inputs!C20&gt;Inputs!C18,AND(Inputs!C20=Inputs!C18,6&lt;4))),1,0)+IF(AND(BO174&gt;0,OR(Inputs!C21&gt;Inputs!C18,AND(Inputs!C21=Inputs!C18,7&lt;4))),1,0)+IF(AND(BW174&gt;0,OR(Inputs!C22&gt;Inputs!C18,AND(Inputs!C22=Inputs!C18,8&lt;4))),1,0)+IF(AND(CE174&gt;0,OR(Inputs!C23&gt;Inputs!C18,AND(Inputs!C23=Inputs!C18,9&lt;4))),1,0)))</f>
        <v>99</v>
      </c>
      <c r="AV174" s="3">
        <f>IF(Inputs!$B$27&lt;&gt;"Ready","PENDING INPUTS",IF(A174&gt;Inputs!$B$6,0,MIN(MAX(0,(AQ174+AR174+AS174)-AT174),MAX(0,C174-D174-(IF(O174&lt;AU174,K174+L174+M174-N174,0)+IF(W174&lt;AU174,S174+T174+U174-V174,0)+IF(AE174&lt;AU174,AA174+AB174+AC174-AD174,0)+IF(AM174&lt;AU174,AI174+AJ174+AK174-AL174,0)+IF(AU174&lt;AU174,AQ174+AR174+AS174-AT174,0)+IF(BC174&lt;AU174,AY174+AZ174+BA174-BB174,0)+IF(BK174&lt;AU174,BG174+BH174+BI174-BJ174,0)+IF(BS174&lt;AU174,BO174+BP174+BQ174-BR174,0)+IF(CA174&lt;AU174,BW174+BX174+BY174-BZ174,0)+IF(CI174&lt;AU174,CE174+CF174+CG174-CH174,0))))))</f>
        <v>0</v>
      </c>
      <c r="AW174" s="3">
        <f>IF(Inputs!$B$27&lt;&gt;"Ready","PENDING INPUTS",MIN((AQ174+AR174+AS174),IF(D174&gt;C174,IF(D174=0,0,AT174*C174/D174),AT174+AV174)))</f>
        <v>0</v>
      </c>
      <c r="AX174" s="3">
        <f>IF(Inputs!$B$27&lt;&gt;"Ready","PENDING INPUTS",MAX(0,(AQ174+AR174+AS174)-AW174))</f>
        <v>0</v>
      </c>
      <c r="AY174" s="3">
        <f>IF(Inputs!$B$27&lt;&gt;"Ready","PENDING INPUTS",BF173)</f>
        <v>0</v>
      </c>
      <c r="AZ174" s="3">
        <f>IF(Inputs!$B$27&lt;&gt;"Ready","PENDING INPUTS",IF(A174&lt;=Inputs!$B$6,ROUND(AY174*Inputs!C19/12,2),0))</f>
        <v>0</v>
      </c>
      <c r="BA174" s="3">
        <f>IF(Inputs!$B$27&lt;&gt;"Ready","PENDING INPUTS",IF(AND(A174&lt;=Inputs!$B$6,AY174&gt;0),Inputs!G19,0))</f>
        <v>0</v>
      </c>
      <c r="BB174" s="3">
        <f>IF(Inputs!$B$27&lt;&gt;"Ready","PENDING INPUTS",IF(A174&gt;Inputs!$B$6,0,MIN((AY174+AZ174+BA174),IF(Inputs!H19=1,Inputs!D19,MAX(Inputs!F19,ROUND(AY174*Inputs!E19+AZ174+BA174,2))))))</f>
        <v>0</v>
      </c>
      <c r="BC174">
        <f>IF(Inputs!$B$27&lt;&gt;"Ready","PENDING INPUTS",IF(AY174&lt;=0,99,1+IF(AND(K174&gt;0,OR(Inputs!C14&gt;Inputs!C19,AND(Inputs!C14=Inputs!C19,0&lt;5))),1,0)+IF(AND(S174&gt;0,OR(Inputs!C15&gt;Inputs!C19,AND(Inputs!C15=Inputs!C19,1&lt;5))),1,0)+IF(AND(AA174&gt;0,OR(Inputs!C16&gt;Inputs!C19,AND(Inputs!C16=Inputs!C19,2&lt;5))),1,0)+IF(AND(AI174&gt;0,OR(Inputs!C17&gt;Inputs!C19,AND(Inputs!C17=Inputs!C19,3&lt;5))),1,0)+IF(AND(AQ174&gt;0,OR(Inputs!C18&gt;Inputs!C19,AND(Inputs!C18=Inputs!C19,4&lt;5))),1,0)+IF(AND(BG174&gt;0,OR(Inputs!C20&gt;Inputs!C19,AND(Inputs!C20=Inputs!C19,6&lt;5))),1,0)+IF(AND(BO174&gt;0,OR(Inputs!C21&gt;Inputs!C19,AND(Inputs!C21=Inputs!C19,7&lt;5))),1,0)+IF(AND(BW174&gt;0,OR(Inputs!C22&gt;Inputs!C19,AND(Inputs!C22=Inputs!C19,8&lt;5))),1,0)+IF(AND(CE174&gt;0,OR(Inputs!C23&gt;Inputs!C19,AND(Inputs!C23=Inputs!C19,9&lt;5))),1,0)))</f>
        <v>99</v>
      </c>
      <c r="BD174" s="3">
        <f>IF(Inputs!$B$27&lt;&gt;"Ready","PENDING INPUTS",IF(A174&gt;Inputs!$B$6,0,MIN(MAX(0,(AY174+AZ174+BA174)-BB174),MAX(0,C174-D174-(IF(O174&lt;BC174,K174+L174+M174-N174,0)+IF(W174&lt;BC174,S174+T174+U174-V174,0)+IF(AE174&lt;BC174,AA174+AB174+AC174-AD174,0)+IF(AM174&lt;BC174,AI174+AJ174+AK174-AL174,0)+IF(AU174&lt;BC174,AQ174+AR174+AS174-AT174,0)+IF(BC174&lt;BC174,AY174+AZ174+BA174-BB174,0)+IF(BK174&lt;BC174,BG174+BH174+BI174-BJ174,0)+IF(BS174&lt;BC174,BO174+BP174+BQ174-BR174,0)+IF(CA174&lt;BC174,BW174+BX174+BY174-BZ174,0)+IF(CI174&lt;BC174,CE174+CF174+CG174-CH174,0))))))</f>
        <v>0</v>
      </c>
      <c r="BE174" s="3">
        <f>IF(Inputs!$B$27&lt;&gt;"Ready","PENDING INPUTS",MIN((AY174+AZ174+BA174),IF(D174&gt;C174,IF(D174=0,0,BB174*C174/D174),BB174+BD174)))</f>
        <v>0</v>
      </c>
      <c r="BF174" s="3">
        <f>IF(Inputs!$B$27&lt;&gt;"Ready","PENDING INPUTS",MAX(0,(AY174+AZ174+BA174)-BE174))</f>
        <v>0</v>
      </c>
      <c r="BG174" s="3">
        <f>IF(Inputs!$B$27&lt;&gt;"Ready","PENDING INPUTS",BN173)</f>
        <v>0</v>
      </c>
      <c r="BH174" s="3">
        <f>IF(Inputs!$B$27&lt;&gt;"Ready","PENDING INPUTS",IF(A174&lt;=Inputs!$B$6,ROUND(BG174*Inputs!C20/12,2),0))</f>
        <v>0</v>
      </c>
      <c r="BI174" s="3">
        <f>IF(Inputs!$B$27&lt;&gt;"Ready","PENDING INPUTS",IF(AND(A174&lt;=Inputs!$B$6,BG174&gt;0),Inputs!G20,0))</f>
        <v>0</v>
      </c>
      <c r="BJ174" s="3">
        <f>IF(Inputs!$B$27&lt;&gt;"Ready","PENDING INPUTS",IF(A174&gt;Inputs!$B$6,0,MIN((BG174+BH174+BI174),IF(Inputs!H20=1,Inputs!D20,MAX(Inputs!F20,ROUND(BG174*Inputs!E20+BH174+BI174,2))))))</f>
        <v>0</v>
      </c>
      <c r="BK174">
        <f>IF(Inputs!$B$27&lt;&gt;"Ready","PENDING INPUTS",IF(BG174&lt;=0,99,1+IF(AND(K174&gt;0,OR(Inputs!C14&gt;Inputs!C20,AND(Inputs!C14=Inputs!C20,0&lt;6))),1,0)+IF(AND(S174&gt;0,OR(Inputs!C15&gt;Inputs!C20,AND(Inputs!C15=Inputs!C20,1&lt;6))),1,0)+IF(AND(AA174&gt;0,OR(Inputs!C16&gt;Inputs!C20,AND(Inputs!C16=Inputs!C20,2&lt;6))),1,0)+IF(AND(AI174&gt;0,OR(Inputs!C17&gt;Inputs!C20,AND(Inputs!C17=Inputs!C20,3&lt;6))),1,0)+IF(AND(AQ174&gt;0,OR(Inputs!C18&gt;Inputs!C20,AND(Inputs!C18=Inputs!C20,4&lt;6))),1,0)+IF(AND(AY174&gt;0,OR(Inputs!C19&gt;Inputs!C20,AND(Inputs!C19=Inputs!C20,5&lt;6))),1,0)+IF(AND(BO174&gt;0,OR(Inputs!C21&gt;Inputs!C20,AND(Inputs!C21=Inputs!C20,7&lt;6))),1,0)+IF(AND(BW174&gt;0,OR(Inputs!C22&gt;Inputs!C20,AND(Inputs!C22=Inputs!C20,8&lt;6))),1,0)+IF(AND(CE174&gt;0,OR(Inputs!C23&gt;Inputs!C20,AND(Inputs!C23=Inputs!C20,9&lt;6))),1,0)))</f>
        <v>99</v>
      </c>
      <c r="BL174" s="3">
        <f>IF(Inputs!$B$27&lt;&gt;"Ready","PENDING INPUTS",IF(A174&gt;Inputs!$B$6,0,MIN(MAX(0,(BG174+BH174+BI174)-BJ174),MAX(0,C174-D174-(IF(O174&lt;BK174,K174+L174+M174-N174,0)+IF(W174&lt;BK174,S174+T174+U174-V174,0)+IF(AE174&lt;BK174,AA174+AB174+AC174-AD174,0)+IF(AM174&lt;BK174,AI174+AJ174+AK174-AL174,0)+IF(AU174&lt;BK174,AQ174+AR174+AS174-AT174,0)+IF(BC174&lt;BK174,AY174+AZ174+BA174-BB174,0)+IF(BK174&lt;BK174,BG174+BH174+BI174-BJ174,0)+IF(BS174&lt;BK174,BO174+BP174+BQ174-BR174,0)+IF(CA174&lt;BK174,BW174+BX174+BY174-BZ174,0)+IF(CI174&lt;BK174,CE174+CF174+CG174-CH174,0))))))</f>
        <v>0</v>
      </c>
      <c r="BM174" s="3">
        <f>IF(Inputs!$B$27&lt;&gt;"Ready","PENDING INPUTS",MIN((BG174+BH174+BI174),IF(D174&gt;C174,IF(D174=0,0,BJ174*C174/D174),BJ174+BL174)))</f>
        <v>0</v>
      </c>
      <c r="BN174" s="3">
        <f>IF(Inputs!$B$27&lt;&gt;"Ready","PENDING INPUTS",MAX(0,(BG174+BH174+BI174)-BM174))</f>
        <v>0</v>
      </c>
      <c r="BO174" s="3">
        <f>IF(Inputs!$B$27&lt;&gt;"Ready","PENDING INPUTS",BV173)</f>
        <v>0</v>
      </c>
      <c r="BP174" s="3">
        <f>IF(Inputs!$B$27&lt;&gt;"Ready","PENDING INPUTS",IF(A174&lt;=Inputs!$B$6,ROUND(BO174*Inputs!C21/12,2),0))</f>
        <v>0</v>
      </c>
      <c r="BQ174" s="3">
        <f>IF(Inputs!$B$27&lt;&gt;"Ready","PENDING INPUTS",IF(AND(A174&lt;=Inputs!$B$6,BO174&gt;0),Inputs!G21,0))</f>
        <v>0</v>
      </c>
      <c r="BR174" s="3">
        <f>IF(Inputs!$B$27&lt;&gt;"Ready","PENDING INPUTS",IF(A174&gt;Inputs!$B$6,0,MIN((BO174+BP174+BQ174),IF(Inputs!H21=1,Inputs!D21,MAX(Inputs!F21,ROUND(BO174*Inputs!E21+BP174+BQ174,2))))))</f>
        <v>0</v>
      </c>
      <c r="BS174">
        <f>IF(Inputs!$B$27&lt;&gt;"Ready","PENDING INPUTS",IF(BO174&lt;=0,99,1+IF(AND(K174&gt;0,OR(Inputs!C14&gt;Inputs!C21,AND(Inputs!C14=Inputs!C21,0&lt;7))),1,0)+IF(AND(S174&gt;0,OR(Inputs!C15&gt;Inputs!C21,AND(Inputs!C15=Inputs!C21,1&lt;7))),1,0)+IF(AND(AA174&gt;0,OR(Inputs!C16&gt;Inputs!C21,AND(Inputs!C16=Inputs!C21,2&lt;7))),1,0)+IF(AND(AI174&gt;0,OR(Inputs!C17&gt;Inputs!C21,AND(Inputs!C17=Inputs!C21,3&lt;7))),1,0)+IF(AND(AQ174&gt;0,OR(Inputs!C18&gt;Inputs!C21,AND(Inputs!C18=Inputs!C21,4&lt;7))),1,0)+IF(AND(AY174&gt;0,OR(Inputs!C19&gt;Inputs!C21,AND(Inputs!C19=Inputs!C21,5&lt;7))),1,0)+IF(AND(BG174&gt;0,OR(Inputs!C20&gt;Inputs!C21,AND(Inputs!C20=Inputs!C21,6&lt;7))),1,0)+IF(AND(BW174&gt;0,OR(Inputs!C22&gt;Inputs!C21,AND(Inputs!C22=Inputs!C21,8&lt;7))),1,0)+IF(AND(CE174&gt;0,OR(Inputs!C23&gt;Inputs!C21,AND(Inputs!C23=Inputs!C21,9&lt;7))),1,0)))</f>
        <v>99</v>
      </c>
      <c r="BT174" s="3">
        <f>IF(Inputs!$B$27&lt;&gt;"Ready","PENDING INPUTS",IF(A174&gt;Inputs!$B$6,0,MIN(MAX(0,(BO174+BP174+BQ174)-BR174),MAX(0,C174-D174-(IF(O174&lt;BS174,K174+L174+M174-N174,0)+IF(W174&lt;BS174,S174+T174+U174-V174,0)+IF(AE174&lt;BS174,AA174+AB174+AC174-AD174,0)+IF(AM174&lt;BS174,AI174+AJ174+AK174-AL174,0)+IF(AU174&lt;BS174,AQ174+AR174+AS174-AT174,0)+IF(BC174&lt;BS174,AY174+AZ174+BA174-BB174,0)+IF(BK174&lt;BS174,BG174+BH174+BI174-BJ174,0)+IF(BS174&lt;BS174,BO174+BP174+BQ174-BR174,0)+IF(CA174&lt;BS174,BW174+BX174+BY174-BZ174,0)+IF(CI174&lt;BS174,CE174+CF174+CG174-CH174,0))))))</f>
        <v>0</v>
      </c>
      <c r="BU174" s="3">
        <f>IF(Inputs!$B$27&lt;&gt;"Ready","PENDING INPUTS",MIN((BO174+BP174+BQ174),IF(D174&gt;C174,IF(D174=0,0,BR174*C174/D174),BR174+BT174)))</f>
        <v>0</v>
      </c>
      <c r="BV174" s="3">
        <f>IF(Inputs!$B$27&lt;&gt;"Ready","PENDING INPUTS",MAX(0,(BO174+BP174+BQ174)-BU174))</f>
        <v>0</v>
      </c>
      <c r="BW174" s="3">
        <f>IF(Inputs!$B$27&lt;&gt;"Ready","PENDING INPUTS",CD173)</f>
        <v>0</v>
      </c>
      <c r="BX174" s="3">
        <f>IF(Inputs!$B$27&lt;&gt;"Ready","PENDING INPUTS",IF(A174&lt;=Inputs!$B$6,ROUND(BW174*Inputs!C22/12,2),0))</f>
        <v>0</v>
      </c>
      <c r="BY174" s="3">
        <f>IF(Inputs!$B$27&lt;&gt;"Ready","PENDING INPUTS",IF(AND(A174&lt;=Inputs!$B$6,BW174&gt;0),Inputs!G22,0))</f>
        <v>0</v>
      </c>
      <c r="BZ174" s="3">
        <f>IF(Inputs!$B$27&lt;&gt;"Ready","PENDING INPUTS",IF(A174&gt;Inputs!$B$6,0,MIN((BW174+BX174+BY174),IF(Inputs!H22=1,Inputs!D22,MAX(Inputs!F22,ROUND(BW174*Inputs!E22+BX174+BY174,2))))))</f>
        <v>0</v>
      </c>
      <c r="CA174">
        <f>IF(Inputs!$B$27&lt;&gt;"Ready","PENDING INPUTS",IF(BW174&lt;=0,99,1+IF(AND(K174&gt;0,OR(Inputs!C14&gt;Inputs!C22,AND(Inputs!C14=Inputs!C22,0&lt;8))),1,0)+IF(AND(S174&gt;0,OR(Inputs!C15&gt;Inputs!C22,AND(Inputs!C15=Inputs!C22,1&lt;8))),1,0)+IF(AND(AA174&gt;0,OR(Inputs!C16&gt;Inputs!C22,AND(Inputs!C16=Inputs!C22,2&lt;8))),1,0)+IF(AND(AI174&gt;0,OR(Inputs!C17&gt;Inputs!C22,AND(Inputs!C17=Inputs!C22,3&lt;8))),1,0)+IF(AND(AQ174&gt;0,OR(Inputs!C18&gt;Inputs!C22,AND(Inputs!C18=Inputs!C22,4&lt;8))),1,0)+IF(AND(AY174&gt;0,OR(Inputs!C19&gt;Inputs!C22,AND(Inputs!C19=Inputs!C22,5&lt;8))),1,0)+IF(AND(BG174&gt;0,OR(Inputs!C20&gt;Inputs!C22,AND(Inputs!C20=Inputs!C22,6&lt;8))),1,0)+IF(AND(BO174&gt;0,OR(Inputs!C21&gt;Inputs!C22,AND(Inputs!C21=Inputs!C22,7&lt;8))),1,0)+IF(AND(CE174&gt;0,OR(Inputs!C23&gt;Inputs!C22,AND(Inputs!C23=Inputs!C22,9&lt;8))),1,0)))</f>
        <v>99</v>
      </c>
      <c r="CB174" s="3">
        <f>IF(Inputs!$B$27&lt;&gt;"Ready","PENDING INPUTS",IF(A174&gt;Inputs!$B$6,0,MIN(MAX(0,(BW174+BX174+BY174)-BZ174),MAX(0,C174-D174-(IF(O174&lt;CA174,K174+L174+M174-N174,0)+IF(W174&lt;CA174,S174+T174+U174-V174,0)+IF(AE174&lt;CA174,AA174+AB174+AC174-AD174,0)+IF(AM174&lt;CA174,AI174+AJ174+AK174-AL174,0)+IF(AU174&lt;CA174,AQ174+AR174+AS174-AT174,0)+IF(BC174&lt;CA174,AY174+AZ174+BA174-BB174,0)+IF(BK174&lt;CA174,BG174+BH174+BI174-BJ174,0)+IF(BS174&lt;CA174,BO174+BP174+BQ174-BR174,0)+IF(CA174&lt;CA174,BW174+BX174+BY174-BZ174,0)+IF(CI174&lt;CA174,CE174+CF174+CG174-CH174,0))))))</f>
        <v>0</v>
      </c>
      <c r="CC174" s="3">
        <f>IF(Inputs!$B$27&lt;&gt;"Ready","PENDING INPUTS",MIN((BW174+BX174+BY174),IF(D174&gt;C174,IF(D174=0,0,BZ174*C174/D174),BZ174+CB174)))</f>
        <v>0</v>
      </c>
      <c r="CD174" s="3">
        <f>IF(Inputs!$B$27&lt;&gt;"Ready","PENDING INPUTS",MAX(0,(BW174+BX174+BY174)-CC174))</f>
        <v>0</v>
      </c>
      <c r="CE174" s="3">
        <f>IF(Inputs!$B$27&lt;&gt;"Ready","PENDING INPUTS",CL173)</f>
        <v>0</v>
      </c>
      <c r="CF174" s="3">
        <f>IF(Inputs!$B$27&lt;&gt;"Ready","PENDING INPUTS",IF(A174&lt;=Inputs!$B$6,ROUND(CE174*Inputs!C23/12,2),0))</f>
        <v>0</v>
      </c>
      <c r="CG174" s="3">
        <f>IF(Inputs!$B$27&lt;&gt;"Ready","PENDING INPUTS",IF(AND(A174&lt;=Inputs!$B$6,CE174&gt;0),Inputs!G23,0))</f>
        <v>0</v>
      </c>
      <c r="CH174" s="3">
        <f>IF(Inputs!$B$27&lt;&gt;"Ready","PENDING INPUTS",IF(A174&gt;Inputs!$B$6,0,MIN((CE174+CF174+CG174),IF(Inputs!H23=1,Inputs!D23,MAX(Inputs!F23,ROUND(CE174*Inputs!E23+CF174+CG174,2))))))</f>
        <v>0</v>
      </c>
      <c r="CI174">
        <f>IF(Inputs!$B$27&lt;&gt;"Ready","PENDING INPUTS",IF(CE174&lt;=0,99,1+IF(AND(K174&gt;0,OR(Inputs!C14&gt;Inputs!C23,AND(Inputs!C14=Inputs!C23,0&lt;9))),1,0)+IF(AND(S174&gt;0,OR(Inputs!C15&gt;Inputs!C23,AND(Inputs!C15=Inputs!C23,1&lt;9))),1,0)+IF(AND(AA174&gt;0,OR(Inputs!C16&gt;Inputs!C23,AND(Inputs!C16=Inputs!C23,2&lt;9))),1,0)+IF(AND(AI174&gt;0,OR(Inputs!C17&gt;Inputs!C23,AND(Inputs!C17=Inputs!C23,3&lt;9))),1,0)+IF(AND(AQ174&gt;0,OR(Inputs!C18&gt;Inputs!C23,AND(Inputs!C18=Inputs!C23,4&lt;9))),1,0)+IF(AND(AY174&gt;0,OR(Inputs!C19&gt;Inputs!C23,AND(Inputs!C19=Inputs!C23,5&lt;9))),1,0)+IF(AND(BG174&gt;0,OR(Inputs!C20&gt;Inputs!C23,AND(Inputs!C20=Inputs!C23,6&lt;9))),1,0)+IF(AND(BO174&gt;0,OR(Inputs!C21&gt;Inputs!C23,AND(Inputs!C21=Inputs!C23,7&lt;9))),1,0)+IF(AND(BW174&gt;0,OR(Inputs!C22&gt;Inputs!C23,AND(Inputs!C22=Inputs!C23,8&lt;9))),1,0)))</f>
        <v>99</v>
      </c>
      <c r="CJ174" s="3">
        <f>IF(Inputs!$B$27&lt;&gt;"Ready","PENDING INPUTS",IF(A174&gt;Inputs!$B$6,0,MIN(MAX(0,(CE174+CF174+CG174)-CH174),MAX(0,C174-D174-(IF(O174&lt;CI174,K174+L174+M174-N174,0)+IF(W174&lt;CI174,S174+T174+U174-V174,0)+IF(AE174&lt;CI174,AA174+AB174+AC174-AD174,0)+IF(AM174&lt;CI174,AI174+AJ174+AK174-AL174,0)+IF(AU174&lt;CI174,AQ174+AR174+AS174-AT174,0)+IF(BC174&lt;CI174,AY174+AZ174+BA174-BB174,0)+IF(BK174&lt;CI174,BG174+BH174+BI174-BJ174,0)+IF(BS174&lt;CI174,BO174+BP174+BQ174-BR174,0)+IF(CA174&lt;CI174,BW174+BX174+BY174-BZ174,0)+IF(CI174&lt;CI174,CE174+CF174+CG174-CH174,0))))))</f>
        <v>0</v>
      </c>
      <c r="CK174" s="3">
        <f>IF(Inputs!$B$27&lt;&gt;"Ready","PENDING INPUTS",MIN((CE174+CF174+CG174),IF(D174&gt;C174,IF(D174=0,0,CH174*C174/D174),CH174+CJ174)))</f>
        <v>0</v>
      </c>
      <c r="CL174" s="3">
        <f>IF(Inputs!$B$27&lt;&gt;"Ready","PENDING INPUTS",MAX(0,(CE174+CF174+CG174)-CK174))</f>
        <v>0</v>
      </c>
    </row>
    <row r="175" spans="1:90" ht="27.95" customHeight="1" x14ac:dyDescent="0.25">
      <c r="A175">
        <v>171</v>
      </c>
      <c r="B175" s="13">
        <f>IF(Inputs!$B$27&lt;&gt;"Ready","PENDING INPUTS",EDATE(Inputs!$B$5,A175-1))</f>
        <v>51471</v>
      </c>
      <c r="C175" s="3">
        <f>IF(Inputs!$B$27&lt;&gt;"Ready","PENDING INPUTS",IF(A175&lt;=Inputs!$B$6,MAX(0,Inputs!$B$4+IF(A175=Inputs!$B$7,Inputs!$B$8,0)+IF(A175=Inputs!$B$9,Inputs!$B$10,0)),0))</f>
        <v>0</v>
      </c>
      <c r="D175" s="3">
        <f>IF(Inputs!$B$27&lt;&gt;"Ready","PENDING INPUTS",SUM(N175,V175,AD175,AL175,AT175,BB175,BJ175,BR175,BZ175,CH175))</f>
        <v>0</v>
      </c>
      <c r="E175" s="3">
        <f>IF(Inputs!$B$27&lt;&gt;"Ready","PENDING INPUTS",MAX(0,D175-C175))</f>
        <v>0</v>
      </c>
      <c r="F175" s="3">
        <f>IF(Inputs!$B$27&lt;&gt;"Ready","PENDING INPUTS",SUM(Q175,Y175,AG175,AO175,AW175,BE175,BM175,BU175,CC175,CK175))</f>
        <v>0</v>
      </c>
      <c r="G175" s="3">
        <f>IF(Inputs!$B$27&lt;&gt;"Ready","PENDING INPUTS",SUM(L175,T175,AB175,AJ175,AR175,AZ175,BH175,BP175,BX175,CF175))</f>
        <v>0</v>
      </c>
      <c r="H175" s="3">
        <f>IF(Inputs!$B$27&lt;&gt;"Ready","PENDING INPUTS",SUM(M175,U175,AC175,AK175,AS175,BA175,BI175,BQ175,BY175,CG175))</f>
        <v>0</v>
      </c>
      <c r="I175" s="3">
        <f>IF(Inputs!$B$27&lt;&gt;"Ready","PENDING INPUTS",SUM(R175,Z175,AH175,AP175,AX175,BF175,BN175,BV175,CD175,CL175))</f>
        <v>0</v>
      </c>
      <c r="J175" t="str">
        <f>IF(Inputs!$B$27&lt;&gt;"Ready","PENDING INPUTS",IF(A175&gt;Inputs!$B$6,"Beyond horizon",IF(E175&gt;0.005,"MINIMUM SHORTFALL",IF(I175&lt;0.005,"Paid off","In progress"))))</f>
        <v>Beyond horizon</v>
      </c>
      <c r="K175" s="3">
        <f>IF(Inputs!$B$27&lt;&gt;"Ready","PENDING INPUTS",R174)</f>
        <v>0</v>
      </c>
      <c r="L175" s="3">
        <f>IF(Inputs!$B$27&lt;&gt;"Ready","PENDING INPUTS",IF(A175&lt;=Inputs!$B$6,ROUND(K175*Inputs!C14/12,2),0))</f>
        <v>0</v>
      </c>
      <c r="M175" s="3">
        <f>IF(Inputs!$B$27&lt;&gt;"Ready","PENDING INPUTS",IF(AND(A175&lt;=Inputs!$B$6,K175&gt;0),Inputs!G14,0))</f>
        <v>0</v>
      </c>
      <c r="N175" s="3">
        <f>IF(Inputs!$B$27&lt;&gt;"Ready","PENDING INPUTS",IF(A175&gt;Inputs!$B$6,0,MIN((K175+L175+M175),IF(Inputs!H14=1,Inputs!D14,MAX(Inputs!F14,ROUND(K175*Inputs!E14+L175+M175,2))))))</f>
        <v>0</v>
      </c>
      <c r="O175">
        <f>IF(Inputs!$B$27&lt;&gt;"Ready","PENDING INPUTS",IF(K175&lt;=0,99,1+IF(AND(S175&gt;0,OR(Inputs!C15&gt;Inputs!C14,AND(Inputs!C15=Inputs!C14,1&lt;0))),1,0)+IF(AND(AA175&gt;0,OR(Inputs!C16&gt;Inputs!C14,AND(Inputs!C16=Inputs!C14,2&lt;0))),1,0)+IF(AND(AI175&gt;0,OR(Inputs!C17&gt;Inputs!C14,AND(Inputs!C17=Inputs!C14,3&lt;0))),1,0)+IF(AND(AQ175&gt;0,OR(Inputs!C18&gt;Inputs!C14,AND(Inputs!C18=Inputs!C14,4&lt;0))),1,0)+IF(AND(AY175&gt;0,OR(Inputs!C19&gt;Inputs!C14,AND(Inputs!C19=Inputs!C14,5&lt;0))),1,0)+IF(AND(BG175&gt;0,OR(Inputs!C20&gt;Inputs!C14,AND(Inputs!C20=Inputs!C14,6&lt;0))),1,0)+IF(AND(BO175&gt;0,OR(Inputs!C21&gt;Inputs!C14,AND(Inputs!C21=Inputs!C14,7&lt;0))),1,0)+IF(AND(BW175&gt;0,OR(Inputs!C22&gt;Inputs!C14,AND(Inputs!C22=Inputs!C14,8&lt;0))),1,0)+IF(AND(CE175&gt;0,OR(Inputs!C23&gt;Inputs!C14,AND(Inputs!C23=Inputs!C14,9&lt;0))),1,0)))</f>
        <v>99</v>
      </c>
      <c r="P175" s="3">
        <f>IF(Inputs!$B$27&lt;&gt;"Ready","PENDING INPUTS",IF(A175&gt;Inputs!$B$6,0,MIN(MAX(0,(K175+L175+M175)-N175),MAX(0,C175-D175-(IF(O175&lt;O175,K175+L175+M175-N175,0)+IF(W175&lt;O175,S175+T175+U175-V175,0)+IF(AE175&lt;O175,AA175+AB175+AC175-AD175,0)+IF(AM175&lt;O175,AI175+AJ175+AK175-AL175,0)+IF(AU175&lt;O175,AQ175+AR175+AS175-AT175,0)+IF(BC175&lt;O175,AY175+AZ175+BA175-BB175,0)+IF(BK175&lt;O175,BG175+BH175+BI175-BJ175,0)+IF(BS175&lt;O175,BO175+BP175+BQ175-BR175,0)+IF(CA175&lt;O175,BW175+BX175+BY175-BZ175,0)+IF(CI175&lt;O175,CE175+CF175+CG175-CH175,0))))))</f>
        <v>0</v>
      </c>
      <c r="Q175" s="3">
        <f>IF(Inputs!$B$27&lt;&gt;"Ready","PENDING INPUTS",MIN((K175+L175+M175),IF(D175&gt;C175,IF(D175=0,0,N175*C175/D175),N175+P175)))</f>
        <v>0</v>
      </c>
      <c r="R175" s="3">
        <f>IF(Inputs!$B$27&lt;&gt;"Ready","PENDING INPUTS",MAX(0,(K175+L175+M175)-Q175))</f>
        <v>0</v>
      </c>
      <c r="S175" s="3">
        <f>IF(Inputs!$B$27&lt;&gt;"Ready","PENDING INPUTS",Z174)</f>
        <v>0</v>
      </c>
      <c r="T175" s="3">
        <f>IF(Inputs!$B$27&lt;&gt;"Ready","PENDING INPUTS",IF(A175&lt;=Inputs!$B$6,ROUND(S175*Inputs!C15/12,2),0))</f>
        <v>0</v>
      </c>
      <c r="U175" s="3">
        <f>IF(Inputs!$B$27&lt;&gt;"Ready","PENDING INPUTS",IF(AND(A175&lt;=Inputs!$B$6,S175&gt;0),Inputs!G15,0))</f>
        <v>0</v>
      </c>
      <c r="V175" s="3">
        <f>IF(Inputs!$B$27&lt;&gt;"Ready","PENDING INPUTS",IF(A175&gt;Inputs!$B$6,0,MIN((S175+T175+U175),IF(Inputs!H15=1,Inputs!D15,MAX(Inputs!F15,ROUND(S175*Inputs!E15+T175+U175,2))))))</f>
        <v>0</v>
      </c>
      <c r="W175">
        <f>IF(Inputs!$B$27&lt;&gt;"Ready","PENDING INPUTS",IF(S175&lt;=0,99,1+IF(AND(K175&gt;0,OR(Inputs!C14&gt;Inputs!C15,AND(Inputs!C14=Inputs!C15,0&lt;1))),1,0)+IF(AND(AA175&gt;0,OR(Inputs!C16&gt;Inputs!C15,AND(Inputs!C16=Inputs!C15,2&lt;1))),1,0)+IF(AND(AI175&gt;0,OR(Inputs!C17&gt;Inputs!C15,AND(Inputs!C17=Inputs!C15,3&lt;1))),1,0)+IF(AND(AQ175&gt;0,OR(Inputs!C18&gt;Inputs!C15,AND(Inputs!C18=Inputs!C15,4&lt;1))),1,0)+IF(AND(AY175&gt;0,OR(Inputs!C19&gt;Inputs!C15,AND(Inputs!C19=Inputs!C15,5&lt;1))),1,0)+IF(AND(BG175&gt;0,OR(Inputs!C20&gt;Inputs!C15,AND(Inputs!C20=Inputs!C15,6&lt;1))),1,0)+IF(AND(BO175&gt;0,OR(Inputs!C21&gt;Inputs!C15,AND(Inputs!C21=Inputs!C15,7&lt;1))),1,0)+IF(AND(BW175&gt;0,OR(Inputs!C22&gt;Inputs!C15,AND(Inputs!C22=Inputs!C15,8&lt;1))),1,0)+IF(AND(CE175&gt;0,OR(Inputs!C23&gt;Inputs!C15,AND(Inputs!C23=Inputs!C15,9&lt;1))),1,0)))</f>
        <v>99</v>
      </c>
      <c r="X175" s="3">
        <f>IF(Inputs!$B$27&lt;&gt;"Ready","PENDING INPUTS",IF(A175&gt;Inputs!$B$6,0,MIN(MAX(0,(S175+T175+U175)-V175),MAX(0,C175-D175-(IF(O175&lt;W175,K175+L175+M175-N175,0)+IF(W175&lt;W175,S175+T175+U175-V175,0)+IF(AE175&lt;W175,AA175+AB175+AC175-AD175,0)+IF(AM175&lt;W175,AI175+AJ175+AK175-AL175,0)+IF(AU175&lt;W175,AQ175+AR175+AS175-AT175,0)+IF(BC175&lt;W175,AY175+AZ175+BA175-BB175,0)+IF(BK175&lt;W175,BG175+BH175+BI175-BJ175,0)+IF(BS175&lt;W175,BO175+BP175+BQ175-BR175,0)+IF(CA175&lt;W175,BW175+BX175+BY175-BZ175,0)+IF(CI175&lt;W175,CE175+CF175+CG175-CH175,0))))))</f>
        <v>0</v>
      </c>
      <c r="Y175" s="3">
        <f>IF(Inputs!$B$27&lt;&gt;"Ready","PENDING INPUTS",MIN((S175+T175+U175),IF(D175&gt;C175,IF(D175=0,0,V175*C175/D175),V175+X175)))</f>
        <v>0</v>
      </c>
      <c r="Z175" s="3">
        <f>IF(Inputs!$B$27&lt;&gt;"Ready","PENDING INPUTS",MAX(0,(S175+T175+U175)-Y175))</f>
        <v>0</v>
      </c>
      <c r="AA175" s="3">
        <f>IF(Inputs!$B$27&lt;&gt;"Ready","PENDING INPUTS",AH174)</f>
        <v>0</v>
      </c>
      <c r="AB175" s="3">
        <f>IF(Inputs!$B$27&lt;&gt;"Ready","PENDING INPUTS",IF(A175&lt;=Inputs!$B$6,ROUND(AA175*Inputs!C16/12,2),0))</f>
        <v>0</v>
      </c>
      <c r="AC175" s="3">
        <f>IF(Inputs!$B$27&lt;&gt;"Ready","PENDING INPUTS",IF(AND(A175&lt;=Inputs!$B$6,AA175&gt;0),Inputs!G16,0))</f>
        <v>0</v>
      </c>
      <c r="AD175" s="3">
        <f>IF(Inputs!$B$27&lt;&gt;"Ready","PENDING INPUTS",IF(A175&gt;Inputs!$B$6,0,MIN((AA175+AB175+AC175),IF(Inputs!H16=1,Inputs!D16,MAX(Inputs!F16,ROUND(AA175*Inputs!E16+AB175+AC175,2))))))</f>
        <v>0</v>
      </c>
      <c r="AE175">
        <f>IF(Inputs!$B$27&lt;&gt;"Ready","PENDING INPUTS",IF(AA175&lt;=0,99,1+IF(AND(K175&gt;0,OR(Inputs!C14&gt;Inputs!C16,AND(Inputs!C14=Inputs!C16,0&lt;2))),1,0)+IF(AND(S175&gt;0,OR(Inputs!C15&gt;Inputs!C16,AND(Inputs!C15=Inputs!C16,1&lt;2))),1,0)+IF(AND(AI175&gt;0,OR(Inputs!C17&gt;Inputs!C16,AND(Inputs!C17=Inputs!C16,3&lt;2))),1,0)+IF(AND(AQ175&gt;0,OR(Inputs!C18&gt;Inputs!C16,AND(Inputs!C18=Inputs!C16,4&lt;2))),1,0)+IF(AND(AY175&gt;0,OR(Inputs!C19&gt;Inputs!C16,AND(Inputs!C19=Inputs!C16,5&lt;2))),1,0)+IF(AND(BG175&gt;0,OR(Inputs!C20&gt;Inputs!C16,AND(Inputs!C20=Inputs!C16,6&lt;2))),1,0)+IF(AND(BO175&gt;0,OR(Inputs!C21&gt;Inputs!C16,AND(Inputs!C21=Inputs!C16,7&lt;2))),1,0)+IF(AND(BW175&gt;0,OR(Inputs!C22&gt;Inputs!C16,AND(Inputs!C22=Inputs!C16,8&lt;2))),1,0)+IF(AND(CE175&gt;0,OR(Inputs!C23&gt;Inputs!C16,AND(Inputs!C23=Inputs!C16,9&lt;2))),1,0)))</f>
        <v>99</v>
      </c>
      <c r="AF175" s="3">
        <f>IF(Inputs!$B$27&lt;&gt;"Ready","PENDING INPUTS",IF(A175&gt;Inputs!$B$6,0,MIN(MAX(0,(AA175+AB175+AC175)-AD175),MAX(0,C175-D175-(IF(O175&lt;AE175,K175+L175+M175-N175,0)+IF(W175&lt;AE175,S175+T175+U175-V175,0)+IF(AE175&lt;AE175,AA175+AB175+AC175-AD175,0)+IF(AM175&lt;AE175,AI175+AJ175+AK175-AL175,0)+IF(AU175&lt;AE175,AQ175+AR175+AS175-AT175,0)+IF(BC175&lt;AE175,AY175+AZ175+BA175-BB175,0)+IF(BK175&lt;AE175,BG175+BH175+BI175-BJ175,0)+IF(BS175&lt;AE175,BO175+BP175+BQ175-BR175,0)+IF(CA175&lt;AE175,BW175+BX175+BY175-BZ175,0)+IF(CI175&lt;AE175,CE175+CF175+CG175-CH175,0))))))</f>
        <v>0</v>
      </c>
      <c r="AG175" s="3">
        <f>IF(Inputs!$B$27&lt;&gt;"Ready","PENDING INPUTS",MIN((AA175+AB175+AC175),IF(D175&gt;C175,IF(D175=0,0,AD175*C175/D175),AD175+AF175)))</f>
        <v>0</v>
      </c>
      <c r="AH175" s="3">
        <f>IF(Inputs!$B$27&lt;&gt;"Ready","PENDING INPUTS",MAX(0,(AA175+AB175+AC175)-AG175))</f>
        <v>0</v>
      </c>
      <c r="AI175" s="3">
        <f>IF(Inputs!$B$27&lt;&gt;"Ready","PENDING INPUTS",AP174)</f>
        <v>0</v>
      </c>
      <c r="AJ175" s="3">
        <f>IF(Inputs!$B$27&lt;&gt;"Ready","PENDING INPUTS",IF(A175&lt;=Inputs!$B$6,ROUND(AI175*Inputs!C17/12,2),0))</f>
        <v>0</v>
      </c>
      <c r="AK175" s="3">
        <f>IF(Inputs!$B$27&lt;&gt;"Ready","PENDING INPUTS",IF(AND(A175&lt;=Inputs!$B$6,AI175&gt;0),Inputs!G17,0))</f>
        <v>0</v>
      </c>
      <c r="AL175" s="3">
        <f>IF(Inputs!$B$27&lt;&gt;"Ready","PENDING INPUTS",IF(A175&gt;Inputs!$B$6,0,MIN((AI175+AJ175+AK175),IF(Inputs!H17=1,Inputs!D17,MAX(Inputs!F17,ROUND(AI175*Inputs!E17+AJ175+AK175,2))))))</f>
        <v>0</v>
      </c>
      <c r="AM175">
        <f>IF(Inputs!$B$27&lt;&gt;"Ready","PENDING INPUTS",IF(AI175&lt;=0,99,1+IF(AND(K175&gt;0,OR(Inputs!C14&gt;Inputs!C17,AND(Inputs!C14=Inputs!C17,0&lt;3))),1,0)+IF(AND(S175&gt;0,OR(Inputs!C15&gt;Inputs!C17,AND(Inputs!C15=Inputs!C17,1&lt;3))),1,0)+IF(AND(AA175&gt;0,OR(Inputs!C16&gt;Inputs!C17,AND(Inputs!C16=Inputs!C17,2&lt;3))),1,0)+IF(AND(AQ175&gt;0,OR(Inputs!C18&gt;Inputs!C17,AND(Inputs!C18=Inputs!C17,4&lt;3))),1,0)+IF(AND(AY175&gt;0,OR(Inputs!C19&gt;Inputs!C17,AND(Inputs!C19=Inputs!C17,5&lt;3))),1,0)+IF(AND(BG175&gt;0,OR(Inputs!C20&gt;Inputs!C17,AND(Inputs!C20=Inputs!C17,6&lt;3))),1,0)+IF(AND(BO175&gt;0,OR(Inputs!C21&gt;Inputs!C17,AND(Inputs!C21=Inputs!C17,7&lt;3))),1,0)+IF(AND(BW175&gt;0,OR(Inputs!C22&gt;Inputs!C17,AND(Inputs!C22=Inputs!C17,8&lt;3))),1,0)+IF(AND(CE175&gt;0,OR(Inputs!C23&gt;Inputs!C17,AND(Inputs!C23=Inputs!C17,9&lt;3))),1,0)))</f>
        <v>99</v>
      </c>
      <c r="AN175" s="3">
        <f>IF(Inputs!$B$27&lt;&gt;"Ready","PENDING INPUTS",IF(A175&gt;Inputs!$B$6,0,MIN(MAX(0,(AI175+AJ175+AK175)-AL175),MAX(0,C175-D175-(IF(O175&lt;AM175,K175+L175+M175-N175,0)+IF(W175&lt;AM175,S175+T175+U175-V175,0)+IF(AE175&lt;AM175,AA175+AB175+AC175-AD175,0)+IF(AM175&lt;AM175,AI175+AJ175+AK175-AL175,0)+IF(AU175&lt;AM175,AQ175+AR175+AS175-AT175,0)+IF(BC175&lt;AM175,AY175+AZ175+BA175-BB175,0)+IF(BK175&lt;AM175,BG175+BH175+BI175-BJ175,0)+IF(BS175&lt;AM175,BO175+BP175+BQ175-BR175,0)+IF(CA175&lt;AM175,BW175+BX175+BY175-BZ175,0)+IF(CI175&lt;AM175,CE175+CF175+CG175-CH175,0))))))</f>
        <v>0</v>
      </c>
      <c r="AO175" s="3">
        <f>IF(Inputs!$B$27&lt;&gt;"Ready","PENDING INPUTS",MIN((AI175+AJ175+AK175),IF(D175&gt;C175,IF(D175=0,0,AL175*C175/D175),AL175+AN175)))</f>
        <v>0</v>
      </c>
      <c r="AP175" s="3">
        <f>IF(Inputs!$B$27&lt;&gt;"Ready","PENDING INPUTS",MAX(0,(AI175+AJ175+AK175)-AO175))</f>
        <v>0</v>
      </c>
      <c r="AQ175" s="3">
        <f>IF(Inputs!$B$27&lt;&gt;"Ready","PENDING INPUTS",AX174)</f>
        <v>0</v>
      </c>
      <c r="AR175" s="3">
        <f>IF(Inputs!$B$27&lt;&gt;"Ready","PENDING INPUTS",IF(A175&lt;=Inputs!$B$6,ROUND(AQ175*Inputs!C18/12,2),0))</f>
        <v>0</v>
      </c>
      <c r="AS175" s="3">
        <f>IF(Inputs!$B$27&lt;&gt;"Ready","PENDING INPUTS",IF(AND(A175&lt;=Inputs!$B$6,AQ175&gt;0),Inputs!G18,0))</f>
        <v>0</v>
      </c>
      <c r="AT175" s="3">
        <f>IF(Inputs!$B$27&lt;&gt;"Ready","PENDING INPUTS",IF(A175&gt;Inputs!$B$6,0,MIN((AQ175+AR175+AS175),IF(Inputs!H18=1,Inputs!D18,MAX(Inputs!F18,ROUND(AQ175*Inputs!E18+AR175+AS175,2))))))</f>
        <v>0</v>
      </c>
      <c r="AU175">
        <f>IF(Inputs!$B$27&lt;&gt;"Ready","PENDING INPUTS",IF(AQ175&lt;=0,99,1+IF(AND(K175&gt;0,OR(Inputs!C14&gt;Inputs!C18,AND(Inputs!C14=Inputs!C18,0&lt;4))),1,0)+IF(AND(S175&gt;0,OR(Inputs!C15&gt;Inputs!C18,AND(Inputs!C15=Inputs!C18,1&lt;4))),1,0)+IF(AND(AA175&gt;0,OR(Inputs!C16&gt;Inputs!C18,AND(Inputs!C16=Inputs!C18,2&lt;4))),1,0)+IF(AND(AI175&gt;0,OR(Inputs!C17&gt;Inputs!C18,AND(Inputs!C17=Inputs!C18,3&lt;4))),1,0)+IF(AND(AY175&gt;0,OR(Inputs!C19&gt;Inputs!C18,AND(Inputs!C19=Inputs!C18,5&lt;4))),1,0)+IF(AND(BG175&gt;0,OR(Inputs!C20&gt;Inputs!C18,AND(Inputs!C20=Inputs!C18,6&lt;4))),1,0)+IF(AND(BO175&gt;0,OR(Inputs!C21&gt;Inputs!C18,AND(Inputs!C21=Inputs!C18,7&lt;4))),1,0)+IF(AND(BW175&gt;0,OR(Inputs!C22&gt;Inputs!C18,AND(Inputs!C22=Inputs!C18,8&lt;4))),1,0)+IF(AND(CE175&gt;0,OR(Inputs!C23&gt;Inputs!C18,AND(Inputs!C23=Inputs!C18,9&lt;4))),1,0)))</f>
        <v>99</v>
      </c>
      <c r="AV175" s="3">
        <f>IF(Inputs!$B$27&lt;&gt;"Ready","PENDING INPUTS",IF(A175&gt;Inputs!$B$6,0,MIN(MAX(0,(AQ175+AR175+AS175)-AT175),MAX(0,C175-D175-(IF(O175&lt;AU175,K175+L175+M175-N175,0)+IF(W175&lt;AU175,S175+T175+U175-V175,0)+IF(AE175&lt;AU175,AA175+AB175+AC175-AD175,0)+IF(AM175&lt;AU175,AI175+AJ175+AK175-AL175,0)+IF(AU175&lt;AU175,AQ175+AR175+AS175-AT175,0)+IF(BC175&lt;AU175,AY175+AZ175+BA175-BB175,0)+IF(BK175&lt;AU175,BG175+BH175+BI175-BJ175,0)+IF(BS175&lt;AU175,BO175+BP175+BQ175-BR175,0)+IF(CA175&lt;AU175,BW175+BX175+BY175-BZ175,0)+IF(CI175&lt;AU175,CE175+CF175+CG175-CH175,0))))))</f>
        <v>0</v>
      </c>
      <c r="AW175" s="3">
        <f>IF(Inputs!$B$27&lt;&gt;"Ready","PENDING INPUTS",MIN((AQ175+AR175+AS175),IF(D175&gt;C175,IF(D175=0,0,AT175*C175/D175),AT175+AV175)))</f>
        <v>0</v>
      </c>
      <c r="AX175" s="3">
        <f>IF(Inputs!$B$27&lt;&gt;"Ready","PENDING INPUTS",MAX(0,(AQ175+AR175+AS175)-AW175))</f>
        <v>0</v>
      </c>
      <c r="AY175" s="3">
        <f>IF(Inputs!$B$27&lt;&gt;"Ready","PENDING INPUTS",BF174)</f>
        <v>0</v>
      </c>
      <c r="AZ175" s="3">
        <f>IF(Inputs!$B$27&lt;&gt;"Ready","PENDING INPUTS",IF(A175&lt;=Inputs!$B$6,ROUND(AY175*Inputs!C19/12,2),0))</f>
        <v>0</v>
      </c>
      <c r="BA175" s="3">
        <f>IF(Inputs!$B$27&lt;&gt;"Ready","PENDING INPUTS",IF(AND(A175&lt;=Inputs!$B$6,AY175&gt;0),Inputs!G19,0))</f>
        <v>0</v>
      </c>
      <c r="BB175" s="3">
        <f>IF(Inputs!$B$27&lt;&gt;"Ready","PENDING INPUTS",IF(A175&gt;Inputs!$B$6,0,MIN((AY175+AZ175+BA175),IF(Inputs!H19=1,Inputs!D19,MAX(Inputs!F19,ROUND(AY175*Inputs!E19+AZ175+BA175,2))))))</f>
        <v>0</v>
      </c>
      <c r="BC175">
        <f>IF(Inputs!$B$27&lt;&gt;"Ready","PENDING INPUTS",IF(AY175&lt;=0,99,1+IF(AND(K175&gt;0,OR(Inputs!C14&gt;Inputs!C19,AND(Inputs!C14=Inputs!C19,0&lt;5))),1,0)+IF(AND(S175&gt;0,OR(Inputs!C15&gt;Inputs!C19,AND(Inputs!C15=Inputs!C19,1&lt;5))),1,0)+IF(AND(AA175&gt;0,OR(Inputs!C16&gt;Inputs!C19,AND(Inputs!C16=Inputs!C19,2&lt;5))),1,0)+IF(AND(AI175&gt;0,OR(Inputs!C17&gt;Inputs!C19,AND(Inputs!C17=Inputs!C19,3&lt;5))),1,0)+IF(AND(AQ175&gt;0,OR(Inputs!C18&gt;Inputs!C19,AND(Inputs!C18=Inputs!C19,4&lt;5))),1,0)+IF(AND(BG175&gt;0,OR(Inputs!C20&gt;Inputs!C19,AND(Inputs!C20=Inputs!C19,6&lt;5))),1,0)+IF(AND(BO175&gt;0,OR(Inputs!C21&gt;Inputs!C19,AND(Inputs!C21=Inputs!C19,7&lt;5))),1,0)+IF(AND(BW175&gt;0,OR(Inputs!C22&gt;Inputs!C19,AND(Inputs!C22=Inputs!C19,8&lt;5))),1,0)+IF(AND(CE175&gt;0,OR(Inputs!C23&gt;Inputs!C19,AND(Inputs!C23=Inputs!C19,9&lt;5))),1,0)))</f>
        <v>99</v>
      </c>
      <c r="BD175" s="3">
        <f>IF(Inputs!$B$27&lt;&gt;"Ready","PENDING INPUTS",IF(A175&gt;Inputs!$B$6,0,MIN(MAX(0,(AY175+AZ175+BA175)-BB175),MAX(0,C175-D175-(IF(O175&lt;BC175,K175+L175+M175-N175,0)+IF(W175&lt;BC175,S175+T175+U175-V175,0)+IF(AE175&lt;BC175,AA175+AB175+AC175-AD175,0)+IF(AM175&lt;BC175,AI175+AJ175+AK175-AL175,0)+IF(AU175&lt;BC175,AQ175+AR175+AS175-AT175,0)+IF(BC175&lt;BC175,AY175+AZ175+BA175-BB175,0)+IF(BK175&lt;BC175,BG175+BH175+BI175-BJ175,0)+IF(BS175&lt;BC175,BO175+BP175+BQ175-BR175,0)+IF(CA175&lt;BC175,BW175+BX175+BY175-BZ175,0)+IF(CI175&lt;BC175,CE175+CF175+CG175-CH175,0))))))</f>
        <v>0</v>
      </c>
      <c r="BE175" s="3">
        <f>IF(Inputs!$B$27&lt;&gt;"Ready","PENDING INPUTS",MIN((AY175+AZ175+BA175),IF(D175&gt;C175,IF(D175=0,0,BB175*C175/D175),BB175+BD175)))</f>
        <v>0</v>
      </c>
      <c r="BF175" s="3">
        <f>IF(Inputs!$B$27&lt;&gt;"Ready","PENDING INPUTS",MAX(0,(AY175+AZ175+BA175)-BE175))</f>
        <v>0</v>
      </c>
      <c r="BG175" s="3">
        <f>IF(Inputs!$B$27&lt;&gt;"Ready","PENDING INPUTS",BN174)</f>
        <v>0</v>
      </c>
      <c r="BH175" s="3">
        <f>IF(Inputs!$B$27&lt;&gt;"Ready","PENDING INPUTS",IF(A175&lt;=Inputs!$B$6,ROUND(BG175*Inputs!C20/12,2),0))</f>
        <v>0</v>
      </c>
      <c r="BI175" s="3">
        <f>IF(Inputs!$B$27&lt;&gt;"Ready","PENDING INPUTS",IF(AND(A175&lt;=Inputs!$B$6,BG175&gt;0),Inputs!G20,0))</f>
        <v>0</v>
      </c>
      <c r="BJ175" s="3">
        <f>IF(Inputs!$B$27&lt;&gt;"Ready","PENDING INPUTS",IF(A175&gt;Inputs!$B$6,0,MIN((BG175+BH175+BI175),IF(Inputs!H20=1,Inputs!D20,MAX(Inputs!F20,ROUND(BG175*Inputs!E20+BH175+BI175,2))))))</f>
        <v>0</v>
      </c>
      <c r="BK175">
        <f>IF(Inputs!$B$27&lt;&gt;"Ready","PENDING INPUTS",IF(BG175&lt;=0,99,1+IF(AND(K175&gt;0,OR(Inputs!C14&gt;Inputs!C20,AND(Inputs!C14=Inputs!C20,0&lt;6))),1,0)+IF(AND(S175&gt;0,OR(Inputs!C15&gt;Inputs!C20,AND(Inputs!C15=Inputs!C20,1&lt;6))),1,0)+IF(AND(AA175&gt;0,OR(Inputs!C16&gt;Inputs!C20,AND(Inputs!C16=Inputs!C20,2&lt;6))),1,0)+IF(AND(AI175&gt;0,OR(Inputs!C17&gt;Inputs!C20,AND(Inputs!C17=Inputs!C20,3&lt;6))),1,0)+IF(AND(AQ175&gt;0,OR(Inputs!C18&gt;Inputs!C20,AND(Inputs!C18=Inputs!C20,4&lt;6))),1,0)+IF(AND(AY175&gt;0,OR(Inputs!C19&gt;Inputs!C20,AND(Inputs!C19=Inputs!C20,5&lt;6))),1,0)+IF(AND(BO175&gt;0,OR(Inputs!C21&gt;Inputs!C20,AND(Inputs!C21=Inputs!C20,7&lt;6))),1,0)+IF(AND(BW175&gt;0,OR(Inputs!C22&gt;Inputs!C20,AND(Inputs!C22=Inputs!C20,8&lt;6))),1,0)+IF(AND(CE175&gt;0,OR(Inputs!C23&gt;Inputs!C20,AND(Inputs!C23=Inputs!C20,9&lt;6))),1,0)))</f>
        <v>99</v>
      </c>
      <c r="BL175" s="3">
        <f>IF(Inputs!$B$27&lt;&gt;"Ready","PENDING INPUTS",IF(A175&gt;Inputs!$B$6,0,MIN(MAX(0,(BG175+BH175+BI175)-BJ175),MAX(0,C175-D175-(IF(O175&lt;BK175,K175+L175+M175-N175,0)+IF(W175&lt;BK175,S175+T175+U175-V175,0)+IF(AE175&lt;BK175,AA175+AB175+AC175-AD175,0)+IF(AM175&lt;BK175,AI175+AJ175+AK175-AL175,0)+IF(AU175&lt;BK175,AQ175+AR175+AS175-AT175,0)+IF(BC175&lt;BK175,AY175+AZ175+BA175-BB175,0)+IF(BK175&lt;BK175,BG175+BH175+BI175-BJ175,0)+IF(BS175&lt;BK175,BO175+BP175+BQ175-BR175,0)+IF(CA175&lt;BK175,BW175+BX175+BY175-BZ175,0)+IF(CI175&lt;BK175,CE175+CF175+CG175-CH175,0))))))</f>
        <v>0</v>
      </c>
      <c r="BM175" s="3">
        <f>IF(Inputs!$B$27&lt;&gt;"Ready","PENDING INPUTS",MIN((BG175+BH175+BI175),IF(D175&gt;C175,IF(D175=0,0,BJ175*C175/D175),BJ175+BL175)))</f>
        <v>0</v>
      </c>
      <c r="BN175" s="3">
        <f>IF(Inputs!$B$27&lt;&gt;"Ready","PENDING INPUTS",MAX(0,(BG175+BH175+BI175)-BM175))</f>
        <v>0</v>
      </c>
      <c r="BO175" s="3">
        <f>IF(Inputs!$B$27&lt;&gt;"Ready","PENDING INPUTS",BV174)</f>
        <v>0</v>
      </c>
      <c r="BP175" s="3">
        <f>IF(Inputs!$B$27&lt;&gt;"Ready","PENDING INPUTS",IF(A175&lt;=Inputs!$B$6,ROUND(BO175*Inputs!C21/12,2),0))</f>
        <v>0</v>
      </c>
      <c r="BQ175" s="3">
        <f>IF(Inputs!$B$27&lt;&gt;"Ready","PENDING INPUTS",IF(AND(A175&lt;=Inputs!$B$6,BO175&gt;0),Inputs!G21,0))</f>
        <v>0</v>
      </c>
      <c r="BR175" s="3">
        <f>IF(Inputs!$B$27&lt;&gt;"Ready","PENDING INPUTS",IF(A175&gt;Inputs!$B$6,0,MIN((BO175+BP175+BQ175),IF(Inputs!H21=1,Inputs!D21,MAX(Inputs!F21,ROUND(BO175*Inputs!E21+BP175+BQ175,2))))))</f>
        <v>0</v>
      </c>
      <c r="BS175">
        <f>IF(Inputs!$B$27&lt;&gt;"Ready","PENDING INPUTS",IF(BO175&lt;=0,99,1+IF(AND(K175&gt;0,OR(Inputs!C14&gt;Inputs!C21,AND(Inputs!C14=Inputs!C21,0&lt;7))),1,0)+IF(AND(S175&gt;0,OR(Inputs!C15&gt;Inputs!C21,AND(Inputs!C15=Inputs!C21,1&lt;7))),1,0)+IF(AND(AA175&gt;0,OR(Inputs!C16&gt;Inputs!C21,AND(Inputs!C16=Inputs!C21,2&lt;7))),1,0)+IF(AND(AI175&gt;0,OR(Inputs!C17&gt;Inputs!C21,AND(Inputs!C17=Inputs!C21,3&lt;7))),1,0)+IF(AND(AQ175&gt;0,OR(Inputs!C18&gt;Inputs!C21,AND(Inputs!C18=Inputs!C21,4&lt;7))),1,0)+IF(AND(AY175&gt;0,OR(Inputs!C19&gt;Inputs!C21,AND(Inputs!C19=Inputs!C21,5&lt;7))),1,0)+IF(AND(BG175&gt;0,OR(Inputs!C20&gt;Inputs!C21,AND(Inputs!C20=Inputs!C21,6&lt;7))),1,0)+IF(AND(BW175&gt;0,OR(Inputs!C22&gt;Inputs!C21,AND(Inputs!C22=Inputs!C21,8&lt;7))),1,0)+IF(AND(CE175&gt;0,OR(Inputs!C23&gt;Inputs!C21,AND(Inputs!C23=Inputs!C21,9&lt;7))),1,0)))</f>
        <v>99</v>
      </c>
      <c r="BT175" s="3">
        <f>IF(Inputs!$B$27&lt;&gt;"Ready","PENDING INPUTS",IF(A175&gt;Inputs!$B$6,0,MIN(MAX(0,(BO175+BP175+BQ175)-BR175),MAX(0,C175-D175-(IF(O175&lt;BS175,K175+L175+M175-N175,0)+IF(W175&lt;BS175,S175+T175+U175-V175,0)+IF(AE175&lt;BS175,AA175+AB175+AC175-AD175,0)+IF(AM175&lt;BS175,AI175+AJ175+AK175-AL175,0)+IF(AU175&lt;BS175,AQ175+AR175+AS175-AT175,0)+IF(BC175&lt;BS175,AY175+AZ175+BA175-BB175,0)+IF(BK175&lt;BS175,BG175+BH175+BI175-BJ175,0)+IF(BS175&lt;BS175,BO175+BP175+BQ175-BR175,0)+IF(CA175&lt;BS175,BW175+BX175+BY175-BZ175,0)+IF(CI175&lt;BS175,CE175+CF175+CG175-CH175,0))))))</f>
        <v>0</v>
      </c>
      <c r="BU175" s="3">
        <f>IF(Inputs!$B$27&lt;&gt;"Ready","PENDING INPUTS",MIN((BO175+BP175+BQ175),IF(D175&gt;C175,IF(D175=0,0,BR175*C175/D175),BR175+BT175)))</f>
        <v>0</v>
      </c>
      <c r="BV175" s="3">
        <f>IF(Inputs!$B$27&lt;&gt;"Ready","PENDING INPUTS",MAX(0,(BO175+BP175+BQ175)-BU175))</f>
        <v>0</v>
      </c>
      <c r="BW175" s="3">
        <f>IF(Inputs!$B$27&lt;&gt;"Ready","PENDING INPUTS",CD174)</f>
        <v>0</v>
      </c>
      <c r="BX175" s="3">
        <f>IF(Inputs!$B$27&lt;&gt;"Ready","PENDING INPUTS",IF(A175&lt;=Inputs!$B$6,ROUND(BW175*Inputs!C22/12,2),0))</f>
        <v>0</v>
      </c>
      <c r="BY175" s="3">
        <f>IF(Inputs!$B$27&lt;&gt;"Ready","PENDING INPUTS",IF(AND(A175&lt;=Inputs!$B$6,BW175&gt;0),Inputs!G22,0))</f>
        <v>0</v>
      </c>
      <c r="BZ175" s="3">
        <f>IF(Inputs!$B$27&lt;&gt;"Ready","PENDING INPUTS",IF(A175&gt;Inputs!$B$6,0,MIN((BW175+BX175+BY175),IF(Inputs!H22=1,Inputs!D22,MAX(Inputs!F22,ROUND(BW175*Inputs!E22+BX175+BY175,2))))))</f>
        <v>0</v>
      </c>
      <c r="CA175">
        <f>IF(Inputs!$B$27&lt;&gt;"Ready","PENDING INPUTS",IF(BW175&lt;=0,99,1+IF(AND(K175&gt;0,OR(Inputs!C14&gt;Inputs!C22,AND(Inputs!C14=Inputs!C22,0&lt;8))),1,0)+IF(AND(S175&gt;0,OR(Inputs!C15&gt;Inputs!C22,AND(Inputs!C15=Inputs!C22,1&lt;8))),1,0)+IF(AND(AA175&gt;0,OR(Inputs!C16&gt;Inputs!C22,AND(Inputs!C16=Inputs!C22,2&lt;8))),1,0)+IF(AND(AI175&gt;0,OR(Inputs!C17&gt;Inputs!C22,AND(Inputs!C17=Inputs!C22,3&lt;8))),1,0)+IF(AND(AQ175&gt;0,OR(Inputs!C18&gt;Inputs!C22,AND(Inputs!C18=Inputs!C22,4&lt;8))),1,0)+IF(AND(AY175&gt;0,OR(Inputs!C19&gt;Inputs!C22,AND(Inputs!C19=Inputs!C22,5&lt;8))),1,0)+IF(AND(BG175&gt;0,OR(Inputs!C20&gt;Inputs!C22,AND(Inputs!C20=Inputs!C22,6&lt;8))),1,0)+IF(AND(BO175&gt;0,OR(Inputs!C21&gt;Inputs!C22,AND(Inputs!C21=Inputs!C22,7&lt;8))),1,0)+IF(AND(CE175&gt;0,OR(Inputs!C23&gt;Inputs!C22,AND(Inputs!C23=Inputs!C22,9&lt;8))),1,0)))</f>
        <v>99</v>
      </c>
      <c r="CB175" s="3">
        <f>IF(Inputs!$B$27&lt;&gt;"Ready","PENDING INPUTS",IF(A175&gt;Inputs!$B$6,0,MIN(MAX(0,(BW175+BX175+BY175)-BZ175),MAX(0,C175-D175-(IF(O175&lt;CA175,K175+L175+M175-N175,0)+IF(W175&lt;CA175,S175+T175+U175-V175,0)+IF(AE175&lt;CA175,AA175+AB175+AC175-AD175,0)+IF(AM175&lt;CA175,AI175+AJ175+AK175-AL175,0)+IF(AU175&lt;CA175,AQ175+AR175+AS175-AT175,0)+IF(BC175&lt;CA175,AY175+AZ175+BA175-BB175,0)+IF(BK175&lt;CA175,BG175+BH175+BI175-BJ175,0)+IF(BS175&lt;CA175,BO175+BP175+BQ175-BR175,0)+IF(CA175&lt;CA175,BW175+BX175+BY175-BZ175,0)+IF(CI175&lt;CA175,CE175+CF175+CG175-CH175,0))))))</f>
        <v>0</v>
      </c>
      <c r="CC175" s="3">
        <f>IF(Inputs!$B$27&lt;&gt;"Ready","PENDING INPUTS",MIN((BW175+BX175+BY175),IF(D175&gt;C175,IF(D175=0,0,BZ175*C175/D175),BZ175+CB175)))</f>
        <v>0</v>
      </c>
      <c r="CD175" s="3">
        <f>IF(Inputs!$B$27&lt;&gt;"Ready","PENDING INPUTS",MAX(0,(BW175+BX175+BY175)-CC175))</f>
        <v>0</v>
      </c>
      <c r="CE175" s="3">
        <f>IF(Inputs!$B$27&lt;&gt;"Ready","PENDING INPUTS",CL174)</f>
        <v>0</v>
      </c>
      <c r="CF175" s="3">
        <f>IF(Inputs!$B$27&lt;&gt;"Ready","PENDING INPUTS",IF(A175&lt;=Inputs!$B$6,ROUND(CE175*Inputs!C23/12,2),0))</f>
        <v>0</v>
      </c>
      <c r="CG175" s="3">
        <f>IF(Inputs!$B$27&lt;&gt;"Ready","PENDING INPUTS",IF(AND(A175&lt;=Inputs!$B$6,CE175&gt;0),Inputs!G23,0))</f>
        <v>0</v>
      </c>
      <c r="CH175" s="3">
        <f>IF(Inputs!$B$27&lt;&gt;"Ready","PENDING INPUTS",IF(A175&gt;Inputs!$B$6,0,MIN((CE175+CF175+CG175),IF(Inputs!H23=1,Inputs!D23,MAX(Inputs!F23,ROUND(CE175*Inputs!E23+CF175+CG175,2))))))</f>
        <v>0</v>
      </c>
      <c r="CI175">
        <f>IF(Inputs!$B$27&lt;&gt;"Ready","PENDING INPUTS",IF(CE175&lt;=0,99,1+IF(AND(K175&gt;0,OR(Inputs!C14&gt;Inputs!C23,AND(Inputs!C14=Inputs!C23,0&lt;9))),1,0)+IF(AND(S175&gt;0,OR(Inputs!C15&gt;Inputs!C23,AND(Inputs!C15=Inputs!C23,1&lt;9))),1,0)+IF(AND(AA175&gt;0,OR(Inputs!C16&gt;Inputs!C23,AND(Inputs!C16=Inputs!C23,2&lt;9))),1,0)+IF(AND(AI175&gt;0,OR(Inputs!C17&gt;Inputs!C23,AND(Inputs!C17=Inputs!C23,3&lt;9))),1,0)+IF(AND(AQ175&gt;0,OR(Inputs!C18&gt;Inputs!C23,AND(Inputs!C18=Inputs!C23,4&lt;9))),1,0)+IF(AND(AY175&gt;0,OR(Inputs!C19&gt;Inputs!C23,AND(Inputs!C19=Inputs!C23,5&lt;9))),1,0)+IF(AND(BG175&gt;0,OR(Inputs!C20&gt;Inputs!C23,AND(Inputs!C20=Inputs!C23,6&lt;9))),1,0)+IF(AND(BO175&gt;0,OR(Inputs!C21&gt;Inputs!C23,AND(Inputs!C21=Inputs!C23,7&lt;9))),1,0)+IF(AND(BW175&gt;0,OR(Inputs!C22&gt;Inputs!C23,AND(Inputs!C22=Inputs!C23,8&lt;9))),1,0)))</f>
        <v>99</v>
      </c>
      <c r="CJ175" s="3">
        <f>IF(Inputs!$B$27&lt;&gt;"Ready","PENDING INPUTS",IF(A175&gt;Inputs!$B$6,0,MIN(MAX(0,(CE175+CF175+CG175)-CH175),MAX(0,C175-D175-(IF(O175&lt;CI175,K175+L175+M175-N175,0)+IF(W175&lt;CI175,S175+T175+U175-V175,0)+IF(AE175&lt;CI175,AA175+AB175+AC175-AD175,0)+IF(AM175&lt;CI175,AI175+AJ175+AK175-AL175,0)+IF(AU175&lt;CI175,AQ175+AR175+AS175-AT175,0)+IF(BC175&lt;CI175,AY175+AZ175+BA175-BB175,0)+IF(BK175&lt;CI175,BG175+BH175+BI175-BJ175,0)+IF(BS175&lt;CI175,BO175+BP175+BQ175-BR175,0)+IF(CA175&lt;CI175,BW175+BX175+BY175-BZ175,0)+IF(CI175&lt;CI175,CE175+CF175+CG175-CH175,0))))))</f>
        <v>0</v>
      </c>
      <c r="CK175" s="3">
        <f>IF(Inputs!$B$27&lt;&gt;"Ready","PENDING INPUTS",MIN((CE175+CF175+CG175),IF(D175&gt;C175,IF(D175=0,0,CH175*C175/D175),CH175+CJ175)))</f>
        <v>0</v>
      </c>
      <c r="CL175" s="3">
        <f>IF(Inputs!$B$27&lt;&gt;"Ready","PENDING INPUTS",MAX(0,(CE175+CF175+CG175)-CK175))</f>
        <v>0</v>
      </c>
    </row>
    <row r="176" spans="1:90" ht="27.95" customHeight="1" x14ac:dyDescent="0.25">
      <c r="A176">
        <v>172</v>
      </c>
      <c r="B176" s="13">
        <f>IF(Inputs!$B$27&lt;&gt;"Ready","PENDING INPUTS",EDATE(Inputs!$B$5,A176-1))</f>
        <v>51502</v>
      </c>
      <c r="C176" s="3">
        <f>IF(Inputs!$B$27&lt;&gt;"Ready","PENDING INPUTS",IF(A176&lt;=Inputs!$B$6,MAX(0,Inputs!$B$4+IF(A176=Inputs!$B$7,Inputs!$B$8,0)+IF(A176=Inputs!$B$9,Inputs!$B$10,0)),0))</f>
        <v>0</v>
      </c>
      <c r="D176" s="3">
        <f>IF(Inputs!$B$27&lt;&gt;"Ready","PENDING INPUTS",SUM(N176,V176,AD176,AL176,AT176,BB176,BJ176,BR176,BZ176,CH176))</f>
        <v>0</v>
      </c>
      <c r="E176" s="3">
        <f>IF(Inputs!$B$27&lt;&gt;"Ready","PENDING INPUTS",MAX(0,D176-C176))</f>
        <v>0</v>
      </c>
      <c r="F176" s="3">
        <f>IF(Inputs!$B$27&lt;&gt;"Ready","PENDING INPUTS",SUM(Q176,Y176,AG176,AO176,AW176,BE176,BM176,BU176,CC176,CK176))</f>
        <v>0</v>
      </c>
      <c r="G176" s="3">
        <f>IF(Inputs!$B$27&lt;&gt;"Ready","PENDING INPUTS",SUM(L176,T176,AB176,AJ176,AR176,AZ176,BH176,BP176,BX176,CF176))</f>
        <v>0</v>
      </c>
      <c r="H176" s="3">
        <f>IF(Inputs!$B$27&lt;&gt;"Ready","PENDING INPUTS",SUM(M176,U176,AC176,AK176,AS176,BA176,BI176,BQ176,BY176,CG176))</f>
        <v>0</v>
      </c>
      <c r="I176" s="3">
        <f>IF(Inputs!$B$27&lt;&gt;"Ready","PENDING INPUTS",SUM(R176,Z176,AH176,AP176,AX176,BF176,BN176,BV176,CD176,CL176))</f>
        <v>0</v>
      </c>
      <c r="J176" t="str">
        <f>IF(Inputs!$B$27&lt;&gt;"Ready","PENDING INPUTS",IF(A176&gt;Inputs!$B$6,"Beyond horizon",IF(E176&gt;0.005,"MINIMUM SHORTFALL",IF(I176&lt;0.005,"Paid off","In progress"))))</f>
        <v>Beyond horizon</v>
      </c>
      <c r="K176" s="3">
        <f>IF(Inputs!$B$27&lt;&gt;"Ready","PENDING INPUTS",R175)</f>
        <v>0</v>
      </c>
      <c r="L176" s="3">
        <f>IF(Inputs!$B$27&lt;&gt;"Ready","PENDING INPUTS",IF(A176&lt;=Inputs!$B$6,ROUND(K176*Inputs!C14/12,2),0))</f>
        <v>0</v>
      </c>
      <c r="M176" s="3">
        <f>IF(Inputs!$B$27&lt;&gt;"Ready","PENDING INPUTS",IF(AND(A176&lt;=Inputs!$B$6,K176&gt;0),Inputs!G14,0))</f>
        <v>0</v>
      </c>
      <c r="N176" s="3">
        <f>IF(Inputs!$B$27&lt;&gt;"Ready","PENDING INPUTS",IF(A176&gt;Inputs!$B$6,0,MIN((K176+L176+M176),IF(Inputs!H14=1,Inputs!D14,MAX(Inputs!F14,ROUND(K176*Inputs!E14+L176+M176,2))))))</f>
        <v>0</v>
      </c>
      <c r="O176">
        <f>IF(Inputs!$B$27&lt;&gt;"Ready","PENDING INPUTS",IF(K176&lt;=0,99,1+IF(AND(S176&gt;0,OR(Inputs!C15&gt;Inputs!C14,AND(Inputs!C15=Inputs!C14,1&lt;0))),1,0)+IF(AND(AA176&gt;0,OR(Inputs!C16&gt;Inputs!C14,AND(Inputs!C16=Inputs!C14,2&lt;0))),1,0)+IF(AND(AI176&gt;0,OR(Inputs!C17&gt;Inputs!C14,AND(Inputs!C17=Inputs!C14,3&lt;0))),1,0)+IF(AND(AQ176&gt;0,OR(Inputs!C18&gt;Inputs!C14,AND(Inputs!C18=Inputs!C14,4&lt;0))),1,0)+IF(AND(AY176&gt;0,OR(Inputs!C19&gt;Inputs!C14,AND(Inputs!C19=Inputs!C14,5&lt;0))),1,0)+IF(AND(BG176&gt;0,OR(Inputs!C20&gt;Inputs!C14,AND(Inputs!C20=Inputs!C14,6&lt;0))),1,0)+IF(AND(BO176&gt;0,OR(Inputs!C21&gt;Inputs!C14,AND(Inputs!C21=Inputs!C14,7&lt;0))),1,0)+IF(AND(BW176&gt;0,OR(Inputs!C22&gt;Inputs!C14,AND(Inputs!C22=Inputs!C14,8&lt;0))),1,0)+IF(AND(CE176&gt;0,OR(Inputs!C23&gt;Inputs!C14,AND(Inputs!C23=Inputs!C14,9&lt;0))),1,0)))</f>
        <v>99</v>
      </c>
      <c r="P176" s="3">
        <f>IF(Inputs!$B$27&lt;&gt;"Ready","PENDING INPUTS",IF(A176&gt;Inputs!$B$6,0,MIN(MAX(0,(K176+L176+M176)-N176),MAX(0,C176-D176-(IF(O176&lt;O176,K176+L176+M176-N176,0)+IF(W176&lt;O176,S176+T176+U176-V176,0)+IF(AE176&lt;O176,AA176+AB176+AC176-AD176,0)+IF(AM176&lt;O176,AI176+AJ176+AK176-AL176,0)+IF(AU176&lt;O176,AQ176+AR176+AS176-AT176,0)+IF(BC176&lt;O176,AY176+AZ176+BA176-BB176,0)+IF(BK176&lt;O176,BG176+BH176+BI176-BJ176,0)+IF(BS176&lt;O176,BO176+BP176+BQ176-BR176,0)+IF(CA176&lt;O176,BW176+BX176+BY176-BZ176,0)+IF(CI176&lt;O176,CE176+CF176+CG176-CH176,0))))))</f>
        <v>0</v>
      </c>
      <c r="Q176" s="3">
        <f>IF(Inputs!$B$27&lt;&gt;"Ready","PENDING INPUTS",MIN((K176+L176+M176),IF(D176&gt;C176,IF(D176=0,0,N176*C176/D176),N176+P176)))</f>
        <v>0</v>
      </c>
      <c r="R176" s="3">
        <f>IF(Inputs!$B$27&lt;&gt;"Ready","PENDING INPUTS",MAX(0,(K176+L176+M176)-Q176))</f>
        <v>0</v>
      </c>
      <c r="S176" s="3">
        <f>IF(Inputs!$B$27&lt;&gt;"Ready","PENDING INPUTS",Z175)</f>
        <v>0</v>
      </c>
      <c r="T176" s="3">
        <f>IF(Inputs!$B$27&lt;&gt;"Ready","PENDING INPUTS",IF(A176&lt;=Inputs!$B$6,ROUND(S176*Inputs!C15/12,2),0))</f>
        <v>0</v>
      </c>
      <c r="U176" s="3">
        <f>IF(Inputs!$B$27&lt;&gt;"Ready","PENDING INPUTS",IF(AND(A176&lt;=Inputs!$B$6,S176&gt;0),Inputs!G15,0))</f>
        <v>0</v>
      </c>
      <c r="V176" s="3">
        <f>IF(Inputs!$B$27&lt;&gt;"Ready","PENDING INPUTS",IF(A176&gt;Inputs!$B$6,0,MIN((S176+T176+U176),IF(Inputs!H15=1,Inputs!D15,MAX(Inputs!F15,ROUND(S176*Inputs!E15+T176+U176,2))))))</f>
        <v>0</v>
      </c>
      <c r="W176">
        <f>IF(Inputs!$B$27&lt;&gt;"Ready","PENDING INPUTS",IF(S176&lt;=0,99,1+IF(AND(K176&gt;0,OR(Inputs!C14&gt;Inputs!C15,AND(Inputs!C14=Inputs!C15,0&lt;1))),1,0)+IF(AND(AA176&gt;0,OR(Inputs!C16&gt;Inputs!C15,AND(Inputs!C16=Inputs!C15,2&lt;1))),1,0)+IF(AND(AI176&gt;0,OR(Inputs!C17&gt;Inputs!C15,AND(Inputs!C17=Inputs!C15,3&lt;1))),1,0)+IF(AND(AQ176&gt;0,OR(Inputs!C18&gt;Inputs!C15,AND(Inputs!C18=Inputs!C15,4&lt;1))),1,0)+IF(AND(AY176&gt;0,OR(Inputs!C19&gt;Inputs!C15,AND(Inputs!C19=Inputs!C15,5&lt;1))),1,0)+IF(AND(BG176&gt;0,OR(Inputs!C20&gt;Inputs!C15,AND(Inputs!C20=Inputs!C15,6&lt;1))),1,0)+IF(AND(BO176&gt;0,OR(Inputs!C21&gt;Inputs!C15,AND(Inputs!C21=Inputs!C15,7&lt;1))),1,0)+IF(AND(BW176&gt;0,OR(Inputs!C22&gt;Inputs!C15,AND(Inputs!C22=Inputs!C15,8&lt;1))),1,0)+IF(AND(CE176&gt;0,OR(Inputs!C23&gt;Inputs!C15,AND(Inputs!C23=Inputs!C15,9&lt;1))),1,0)))</f>
        <v>99</v>
      </c>
      <c r="X176" s="3">
        <f>IF(Inputs!$B$27&lt;&gt;"Ready","PENDING INPUTS",IF(A176&gt;Inputs!$B$6,0,MIN(MAX(0,(S176+T176+U176)-V176),MAX(0,C176-D176-(IF(O176&lt;W176,K176+L176+M176-N176,0)+IF(W176&lt;W176,S176+T176+U176-V176,0)+IF(AE176&lt;W176,AA176+AB176+AC176-AD176,0)+IF(AM176&lt;W176,AI176+AJ176+AK176-AL176,0)+IF(AU176&lt;W176,AQ176+AR176+AS176-AT176,0)+IF(BC176&lt;W176,AY176+AZ176+BA176-BB176,0)+IF(BK176&lt;W176,BG176+BH176+BI176-BJ176,0)+IF(BS176&lt;W176,BO176+BP176+BQ176-BR176,0)+IF(CA176&lt;W176,BW176+BX176+BY176-BZ176,0)+IF(CI176&lt;W176,CE176+CF176+CG176-CH176,0))))))</f>
        <v>0</v>
      </c>
      <c r="Y176" s="3">
        <f>IF(Inputs!$B$27&lt;&gt;"Ready","PENDING INPUTS",MIN((S176+T176+U176),IF(D176&gt;C176,IF(D176=0,0,V176*C176/D176),V176+X176)))</f>
        <v>0</v>
      </c>
      <c r="Z176" s="3">
        <f>IF(Inputs!$B$27&lt;&gt;"Ready","PENDING INPUTS",MAX(0,(S176+T176+U176)-Y176))</f>
        <v>0</v>
      </c>
      <c r="AA176" s="3">
        <f>IF(Inputs!$B$27&lt;&gt;"Ready","PENDING INPUTS",AH175)</f>
        <v>0</v>
      </c>
      <c r="AB176" s="3">
        <f>IF(Inputs!$B$27&lt;&gt;"Ready","PENDING INPUTS",IF(A176&lt;=Inputs!$B$6,ROUND(AA176*Inputs!C16/12,2),0))</f>
        <v>0</v>
      </c>
      <c r="AC176" s="3">
        <f>IF(Inputs!$B$27&lt;&gt;"Ready","PENDING INPUTS",IF(AND(A176&lt;=Inputs!$B$6,AA176&gt;0),Inputs!G16,0))</f>
        <v>0</v>
      </c>
      <c r="AD176" s="3">
        <f>IF(Inputs!$B$27&lt;&gt;"Ready","PENDING INPUTS",IF(A176&gt;Inputs!$B$6,0,MIN((AA176+AB176+AC176),IF(Inputs!H16=1,Inputs!D16,MAX(Inputs!F16,ROUND(AA176*Inputs!E16+AB176+AC176,2))))))</f>
        <v>0</v>
      </c>
      <c r="AE176">
        <f>IF(Inputs!$B$27&lt;&gt;"Ready","PENDING INPUTS",IF(AA176&lt;=0,99,1+IF(AND(K176&gt;0,OR(Inputs!C14&gt;Inputs!C16,AND(Inputs!C14=Inputs!C16,0&lt;2))),1,0)+IF(AND(S176&gt;0,OR(Inputs!C15&gt;Inputs!C16,AND(Inputs!C15=Inputs!C16,1&lt;2))),1,0)+IF(AND(AI176&gt;0,OR(Inputs!C17&gt;Inputs!C16,AND(Inputs!C17=Inputs!C16,3&lt;2))),1,0)+IF(AND(AQ176&gt;0,OR(Inputs!C18&gt;Inputs!C16,AND(Inputs!C18=Inputs!C16,4&lt;2))),1,0)+IF(AND(AY176&gt;0,OR(Inputs!C19&gt;Inputs!C16,AND(Inputs!C19=Inputs!C16,5&lt;2))),1,0)+IF(AND(BG176&gt;0,OR(Inputs!C20&gt;Inputs!C16,AND(Inputs!C20=Inputs!C16,6&lt;2))),1,0)+IF(AND(BO176&gt;0,OR(Inputs!C21&gt;Inputs!C16,AND(Inputs!C21=Inputs!C16,7&lt;2))),1,0)+IF(AND(BW176&gt;0,OR(Inputs!C22&gt;Inputs!C16,AND(Inputs!C22=Inputs!C16,8&lt;2))),1,0)+IF(AND(CE176&gt;0,OR(Inputs!C23&gt;Inputs!C16,AND(Inputs!C23=Inputs!C16,9&lt;2))),1,0)))</f>
        <v>99</v>
      </c>
      <c r="AF176" s="3">
        <f>IF(Inputs!$B$27&lt;&gt;"Ready","PENDING INPUTS",IF(A176&gt;Inputs!$B$6,0,MIN(MAX(0,(AA176+AB176+AC176)-AD176),MAX(0,C176-D176-(IF(O176&lt;AE176,K176+L176+M176-N176,0)+IF(W176&lt;AE176,S176+T176+U176-V176,0)+IF(AE176&lt;AE176,AA176+AB176+AC176-AD176,0)+IF(AM176&lt;AE176,AI176+AJ176+AK176-AL176,0)+IF(AU176&lt;AE176,AQ176+AR176+AS176-AT176,0)+IF(BC176&lt;AE176,AY176+AZ176+BA176-BB176,0)+IF(BK176&lt;AE176,BG176+BH176+BI176-BJ176,0)+IF(BS176&lt;AE176,BO176+BP176+BQ176-BR176,0)+IF(CA176&lt;AE176,BW176+BX176+BY176-BZ176,0)+IF(CI176&lt;AE176,CE176+CF176+CG176-CH176,0))))))</f>
        <v>0</v>
      </c>
      <c r="AG176" s="3">
        <f>IF(Inputs!$B$27&lt;&gt;"Ready","PENDING INPUTS",MIN((AA176+AB176+AC176),IF(D176&gt;C176,IF(D176=0,0,AD176*C176/D176),AD176+AF176)))</f>
        <v>0</v>
      </c>
      <c r="AH176" s="3">
        <f>IF(Inputs!$B$27&lt;&gt;"Ready","PENDING INPUTS",MAX(0,(AA176+AB176+AC176)-AG176))</f>
        <v>0</v>
      </c>
      <c r="AI176" s="3">
        <f>IF(Inputs!$B$27&lt;&gt;"Ready","PENDING INPUTS",AP175)</f>
        <v>0</v>
      </c>
      <c r="AJ176" s="3">
        <f>IF(Inputs!$B$27&lt;&gt;"Ready","PENDING INPUTS",IF(A176&lt;=Inputs!$B$6,ROUND(AI176*Inputs!C17/12,2),0))</f>
        <v>0</v>
      </c>
      <c r="AK176" s="3">
        <f>IF(Inputs!$B$27&lt;&gt;"Ready","PENDING INPUTS",IF(AND(A176&lt;=Inputs!$B$6,AI176&gt;0),Inputs!G17,0))</f>
        <v>0</v>
      </c>
      <c r="AL176" s="3">
        <f>IF(Inputs!$B$27&lt;&gt;"Ready","PENDING INPUTS",IF(A176&gt;Inputs!$B$6,0,MIN((AI176+AJ176+AK176),IF(Inputs!H17=1,Inputs!D17,MAX(Inputs!F17,ROUND(AI176*Inputs!E17+AJ176+AK176,2))))))</f>
        <v>0</v>
      </c>
      <c r="AM176">
        <f>IF(Inputs!$B$27&lt;&gt;"Ready","PENDING INPUTS",IF(AI176&lt;=0,99,1+IF(AND(K176&gt;0,OR(Inputs!C14&gt;Inputs!C17,AND(Inputs!C14=Inputs!C17,0&lt;3))),1,0)+IF(AND(S176&gt;0,OR(Inputs!C15&gt;Inputs!C17,AND(Inputs!C15=Inputs!C17,1&lt;3))),1,0)+IF(AND(AA176&gt;0,OR(Inputs!C16&gt;Inputs!C17,AND(Inputs!C16=Inputs!C17,2&lt;3))),1,0)+IF(AND(AQ176&gt;0,OR(Inputs!C18&gt;Inputs!C17,AND(Inputs!C18=Inputs!C17,4&lt;3))),1,0)+IF(AND(AY176&gt;0,OR(Inputs!C19&gt;Inputs!C17,AND(Inputs!C19=Inputs!C17,5&lt;3))),1,0)+IF(AND(BG176&gt;0,OR(Inputs!C20&gt;Inputs!C17,AND(Inputs!C20=Inputs!C17,6&lt;3))),1,0)+IF(AND(BO176&gt;0,OR(Inputs!C21&gt;Inputs!C17,AND(Inputs!C21=Inputs!C17,7&lt;3))),1,0)+IF(AND(BW176&gt;0,OR(Inputs!C22&gt;Inputs!C17,AND(Inputs!C22=Inputs!C17,8&lt;3))),1,0)+IF(AND(CE176&gt;0,OR(Inputs!C23&gt;Inputs!C17,AND(Inputs!C23=Inputs!C17,9&lt;3))),1,0)))</f>
        <v>99</v>
      </c>
      <c r="AN176" s="3">
        <f>IF(Inputs!$B$27&lt;&gt;"Ready","PENDING INPUTS",IF(A176&gt;Inputs!$B$6,0,MIN(MAX(0,(AI176+AJ176+AK176)-AL176),MAX(0,C176-D176-(IF(O176&lt;AM176,K176+L176+M176-N176,0)+IF(W176&lt;AM176,S176+T176+U176-V176,0)+IF(AE176&lt;AM176,AA176+AB176+AC176-AD176,0)+IF(AM176&lt;AM176,AI176+AJ176+AK176-AL176,0)+IF(AU176&lt;AM176,AQ176+AR176+AS176-AT176,0)+IF(BC176&lt;AM176,AY176+AZ176+BA176-BB176,0)+IF(BK176&lt;AM176,BG176+BH176+BI176-BJ176,0)+IF(BS176&lt;AM176,BO176+BP176+BQ176-BR176,0)+IF(CA176&lt;AM176,BW176+BX176+BY176-BZ176,0)+IF(CI176&lt;AM176,CE176+CF176+CG176-CH176,0))))))</f>
        <v>0</v>
      </c>
      <c r="AO176" s="3">
        <f>IF(Inputs!$B$27&lt;&gt;"Ready","PENDING INPUTS",MIN((AI176+AJ176+AK176),IF(D176&gt;C176,IF(D176=0,0,AL176*C176/D176),AL176+AN176)))</f>
        <v>0</v>
      </c>
      <c r="AP176" s="3">
        <f>IF(Inputs!$B$27&lt;&gt;"Ready","PENDING INPUTS",MAX(0,(AI176+AJ176+AK176)-AO176))</f>
        <v>0</v>
      </c>
      <c r="AQ176" s="3">
        <f>IF(Inputs!$B$27&lt;&gt;"Ready","PENDING INPUTS",AX175)</f>
        <v>0</v>
      </c>
      <c r="AR176" s="3">
        <f>IF(Inputs!$B$27&lt;&gt;"Ready","PENDING INPUTS",IF(A176&lt;=Inputs!$B$6,ROUND(AQ176*Inputs!C18/12,2),0))</f>
        <v>0</v>
      </c>
      <c r="AS176" s="3">
        <f>IF(Inputs!$B$27&lt;&gt;"Ready","PENDING INPUTS",IF(AND(A176&lt;=Inputs!$B$6,AQ176&gt;0),Inputs!G18,0))</f>
        <v>0</v>
      </c>
      <c r="AT176" s="3">
        <f>IF(Inputs!$B$27&lt;&gt;"Ready","PENDING INPUTS",IF(A176&gt;Inputs!$B$6,0,MIN((AQ176+AR176+AS176),IF(Inputs!H18=1,Inputs!D18,MAX(Inputs!F18,ROUND(AQ176*Inputs!E18+AR176+AS176,2))))))</f>
        <v>0</v>
      </c>
      <c r="AU176">
        <f>IF(Inputs!$B$27&lt;&gt;"Ready","PENDING INPUTS",IF(AQ176&lt;=0,99,1+IF(AND(K176&gt;0,OR(Inputs!C14&gt;Inputs!C18,AND(Inputs!C14=Inputs!C18,0&lt;4))),1,0)+IF(AND(S176&gt;0,OR(Inputs!C15&gt;Inputs!C18,AND(Inputs!C15=Inputs!C18,1&lt;4))),1,0)+IF(AND(AA176&gt;0,OR(Inputs!C16&gt;Inputs!C18,AND(Inputs!C16=Inputs!C18,2&lt;4))),1,0)+IF(AND(AI176&gt;0,OR(Inputs!C17&gt;Inputs!C18,AND(Inputs!C17=Inputs!C18,3&lt;4))),1,0)+IF(AND(AY176&gt;0,OR(Inputs!C19&gt;Inputs!C18,AND(Inputs!C19=Inputs!C18,5&lt;4))),1,0)+IF(AND(BG176&gt;0,OR(Inputs!C20&gt;Inputs!C18,AND(Inputs!C20=Inputs!C18,6&lt;4))),1,0)+IF(AND(BO176&gt;0,OR(Inputs!C21&gt;Inputs!C18,AND(Inputs!C21=Inputs!C18,7&lt;4))),1,0)+IF(AND(BW176&gt;0,OR(Inputs!C22&gt;Inputs!C18,AND(Inputs!C22=Inputs!C18,8&lt;4))),1,0)+IF(AND(CE176&gt;0,OR(Inputs!C23&gt;Inputs!C18,AND(Inputs!C23=Inputs!C18,9&lt;4))),1,0)))</f>
        <v>99</v>
      </c>
      <c r="AV176" s="3">
        <f>IF(Inputs!$B$27&lt;&gt;"Ready","PENDING INPUTS",IF(A176&gt;Inputs!$B$6,0,MIN(MAX(0,(AQ176+AR176+AS176)-AT176),MAX(0,C176-D176-(IF(O176&lt;AU176,K176+L176+M176-N176,0)+IF(W176&lt;AU176,S176+T176+U176-V176,0)+IF(AE176&lt;AU176,AA176+AB176+AC176-AD176,0)+IF(AM176&lt;AU176,AI176+AJ176+AK176-AL176,0)+IF(AU176&lt;AU176,AQ176+AR176+AS176-AT176,0)+IF(BC176&lt;AU176,AY176+AZ176+BA176-BB176,0)+IF(BK176&lt;AU176,BG176+BH176+BI176-BJ176,0)+IF(BS176&lt;AU176,BO176+BP176+BQ176-BR176,0)+IF(CA176&lt;AU176,BW176+BX176+BY176-BZ176,0)+IF(CI176&lt;AU176,CE176+CF176+CG176-CH176,0))))))</f>
        <v>0</v>
      </c>
      <c r="AW176" s="3">
        <f>IF(Inputs!$B$27&lt;&gt;"Ready","PENDING INPUTS",MIN((AQ176+AR176+AS176),IF(D176&gt;C176,IF(D176=0,0,AT176*C176/D176),AT176+AV176)))</f>
        <v>0</v>
      </c>
      <c r="AX176" s="3">
        <f>IF(Inputs!$B$27&lt;&gt;"Ready","PENDING INPUTS",MAX(0,(AQ176+AR176+AS176)-AW176))</f>
        <v>0</v>
      </c>
      <c r="AY176" s="3">
        <f>IF(Inputs!$B$27&lt;&gt;"Ready","PENDING INPUTS",BF175)</f>
        <v>0</v>
      </c>
      <c r="AZ176" s="3">
        <f>IF(Inputs!$B$27&lt;&gt;"Ready","PENDING INPUTS",IF(A176&lt;=Inputs!$B$6,ROUND(AY176*Inputs!C19/12,2),0))</f>
        <v>0</v>
      </c>
      <c r="BA176" s="3">
        <f>IF(Inputs!$B$27&lt;&gt;"Ready","PENDING INPUTS",IF(AND(A176&lt;=Inputs!$B$6,AY176&gt;0),Inputs!G19,0))</f>
        <v>0</v>
      </c>
      <c r="BB176" s="3">
        <f>IF(Inputs!$B$27&lt;&gt;"Ready","PENDING INPUTS",IF(A176&gt;Inputs!$B$6,0,MIN((AY176+AZ176+BA176),IF(Inputs!H19=1,Inputs!D19,MAX(Inputs!F19,ROUND(AY176*Inputs!E19+AZ176+BA176,2))))))</f>
        <v>0</v>
      </c>
      <c r="BC176">
        <f>IF(Inputs!$B$27&lt;&gt;"Ready","PENDING INPUTS",IF(AY176&lt;=0,99,1+IF(AND(K176&gt;0,OR(Inputs!C14&gt;Inputs!C19,AND(Inputs!C14=Inputs!C19,0&lt;5))),1,0)+IF(AND(S176&gt;0,OR(Inputs!C15&gt;Inputs!C19,AND(Inputs!C15=Inputs!C19,1&lt;5))),1,0)+IF(AND(AA176&gt;0,OR(Inputs!C16&gt;Inputs!C19,AND(Inputs!C16=Inputs!C19,2&lt;5))),1,0)+IF(AND(AI176&gt;0,OR(Inputs!C17&gt;Inputs!C19,AND(Inputs!C17=Inputs!C19,3&lt;5))),1,0)+IF(AND(AQ176&gt;0,OR(Inputs!C18&gt;Inputs!C19,AND(Inputs!C18=Inputs!C19,4&lt;5))),1,0)+IF(AND(BG176&gt;0,OR(Inputs!C20&gt;Inputs!C19,AND(Inputs!C20=Inputs!C19,6&lt;5))),1,0)+IF(AND(BO176&gt;0,OR(Inputs!C21&gt;Inputs!C19,AND(Inputs!C21=Inputs!C19,7&lt;5))),1,0)+IF(AND(BW176&gt;0,OR(Inputs!C22&gt;Inputs!C19,AND(Inputs!C22=Inputs!C19,8&lt;5))),1,0)+IF(AND(CE176&gt;0,OR(Inputs!C23&gt;Inputs!C19,AND(Inputs!C23=Inputs!C19,9&lt;5))),1,0)))</f>
        <v>99</v>
      </c>
      <c r="BD176" s="3">
        <f>IF(Inputs!$B$27&lt;&gt;"Ready","PENDING INPUTS",IF(A176&gt;Inputs!$B$6,0,MIN(MAX(0,(AY176+AZ176+BA176)-BB176),MAX(0,C176-D176-(IF(O176&lt;BC176,K176+L176+M176-N176,0)+IF(W176&lt;BC176,S176+T176+U176-V176,0)+IF(AE176&lt;BC176,AA176+AB176+AC176-AD176,0)+IF(AM176&lt;BC176,AI176+AJ176+AK176-AL176,0)+IF(AU176&lt;BC176,AQ176+AR176+AS176-AT176,0)+IF(BC176&lt;BC176,AY176+AZ176+BA176-BB176,0)+IF(BK176&lt;BC176,BG176+BH176+BI176-BJ176,0)+IF(BS176&lt;BC176,BO176+BP176+BQ176-BR176,0)+IF(CA176&lt;BC176,BW176+BX176+BY176-BZ176,0)+IF(CI176&lt;BC176,CE176+CF176+CG176-CH176,0))))))</f>
        <v>0</v>
      </c>
      <c r="BE176" s="3">
        <f>IF(Inputs!$B$27&lt;&gt;"Ready","PENDING INPUTS",MIN((AY176+AZ176+BA176),IF(D176&gt;C176,IF(D176=0,0,BB176*C176/D176),BB176+BD176)))</f>
        <v>0</v>
      </c>
      <c r="BF176" s="3">
        <f>IF(Inputs!$B$27&lt;&gt;"Ready","PENDING INPUTS",MAX(0,(AY176+AZ176+BA176)-BE176))</f>
        <v>0</v>
      </c>
      <c r="BG176" s="3">
        <f>IF(Inputs!$B$27&lt;&gt;"Ready","PENDING INPUTS",BN175)</f>
        <v>0</v>
      </c>
      <c r="BH176" s="3">
        <f>IF(Inputs!$B$27&lt;&gt;"Ready","PENDING INPUTS",IF(A176&lt;=Inputs!$B$6,ROUND(BG176*Inputs!C20/12,2),0))</f>
        <v>0</v>
      </c>
      <c r="BI176" s="3">
        <f>IF(Inputs!$B$27&lt;&gt;"Ready","PENDING INPUTS",IF(AND(A176&lt;=Inputs!$B$6,BG176&gt;0),Inputs!G20,0))</f>
        <v>0</v>
      </c>
      <c r="BJ176" s="3">
        <f>IF(Inputs!$B$27&lt;&gt;"Ready","PENDING INPUTS",IF(A176&gt;Inputs!$B$6,0,MIN((BG176+BH176+BI176),IF(Inputs!H20=1,Inputs!D20,MAX(Inputs!F20,ROUND(BG176*Inputs!E20+BH176+BI176,2))))))</f>
        <v>0</v>
      </c>
      <c r="BK176">
        <f>IF(Inputs!$B$27&lt;&gt;"Ready","PENDING INPUTS",IF(BG176&lt;=0,99,1+IF(AND(K176&gt;0,OR(Inputs!C14&gt;Inputs!C20,AND(Inputs!C14=Inputs!C20,0&lt;6))),1,0)+IF(AND(S176&gt;0,OR(Inputs!C15&gt;Inputs!C20,AND(Inputs!C15=Inputs!C20,1&lt;6))),1,0)+IF(AND(AA176&gt;0,OR(Inputs!C16&gt;Inputs!C20,AND(Inputs!C16=Inputs!C20,2&lt;6))),1,0)+IF(AND(AI176&gt;0,OR(Inputs!C17&gt;Inputs!C20,AND(Inputs!C17=Inputs!C20,3&lt;6))),1,0)+IF(AND(AQ176&gt;0,OR(Inputs!C18&gt;Inputs!C20,AND(Inputs!C18=Inputs!C20,4&lt;6))),1,0)+IF(AND(AY176&gt;0,OR(Inputs!C19&gt;Inputs!C20,AND(Inputs!C19=Inputs!C20,5&lt;6))),1,0)+IF(AND(BO176&gt;0,OR(Inputs!C21&gt;Inputs!C20,AND(Inputs!C21=Inputs!C20,7&lt;6))),1,0)+IF(AND(BW176&gt;0,OR(Inputs!C22&gt;Inputs!C20,AND(Inputs!C22=Inputs!C20,8&lt;6))),1,0)+IF(AND(CE176&gt;0,OR(Inputs!C23&gt;Inputs!C20,AND(Inputs!C23=Inputs!C20,9&lt;6))),1,0)))</f>
        <v>99</v>
      </c>
      <c r="BL176" s="3">
        <f>IF(Inputs!$B$27&lt;&gt;"Ready","PENDING INPUTS",IF(A176&gt;Inputs!$B$6,0,MIN(MAX(0,(BG176+BH176+BI176)-BJ176),MAX(0,C176-D176-(IF(O176&lt;BK176,K176+L176+M176-N176,0)+IF(W176&lt;BK176,S176+T176+U176-V176,0)+IF(AE176&lt;BK176,AA176+AB176+AC176-AD176,0)+IF(AM176&lt;BK176,AI176+AJ176+AK176-AL176,0)+IF(AU176&lt;BK176,AQ176+AR176+AS176-AT176,0)+IF(BC176&lt;BK176,AY176+AZ176+BA176-BB176,0)+IF(BK176&lt;BK176,BG176+BH176+BI176-BJ176,0)+IF(BS176&lt;BK176,BO176+BP176+BQ176-BR176,0)+IF(CA176&lt;BK176,BW176+BX176+BY176-BZ176,0)+IF(CI176&lt;BK176,CE176+CF176+CG176-CH176,0))))))</f>
        <v>0</v>
      </c>
      <c r="BM176" s="3">
        <f>IF(Inputs!$B$27&lt;&gt;"Ready","PENDING INPUTS",MIN((BG176+BH176+BI176),IF(D176&gt;C176,IF(D176=0,0,BJ176*C176/D176),BJ176+BL176)))</f>
        <v>0</v>
      </c>
      <c r="BN176" s="3">
        <f>IF(Inputs!$B$27&lt;&gt;"Ready","PENDING INPUTS",MAX(0,(BG176+BH176+BI176)-BM176))</f>
        <v>0</v>
      </c>
      <c r="BO176" s="3">
        <f>IF(Inputs!$B$27&lt;&gt;"Ready","PENDING INPUTS",BV175)</f>
        <v>0</v>
      </c>
      <c r="BP176" s="3">
        <f>IF(Inputs!$B$27&lt;&gt;"Ready","PENDING INPUTS",IF(A176&lt;=Inputs!$B$6,ROUND(BO176*Inputs!C21/12,2),0))</f>
        <v>0</v>
      </c>
      <c r="BQ176" s="3">
        <f>IF(Inputs!$B$27&lt;&gt;"Ready","PENDING INPUTS",IF(AND(A176&lt;=Inputs!$B$6,BO176&gt;0),Inputs!G21,0))</f>
        <v>0</v>
      </c>
      <c r="BR176" s="3">
        <f>IF(Inputs!$B$27&lt;&gt;"Ready","PENDING INPUTS",IF(A176&gt;Inputs!$B$6,0,MIN((BO176+BP176+BQ176),IF(Inputs!H21=1,Inputs!D21,MAX(Inputs!F21,ROUND(BO176*Inputs!E21+BP176+BQ176,2))))))</f>
        <v>0</v>
      </c>
      <c r="BS176">
        <f>IF(Inputs!$B$27&lt;&gt;"Ready","PENDING INPUTS",IF(BO176&lt;=0,99,1+IF(AND(K176&gt;0,OR(Inputs!C14&gt;Inputs!C21,AND(Inputs!C14=Inputs!C21,0&lt;7))),1,0)+IF(AND(S176&gt;0,OR(Inputs!C15&gt;Inputs!C21,AND(Inputs!C15=Inputs!C21,1&lt;7))),1,0)+IF(AND(AA176&gt;0,OR(Inputs!C16&gt;Inputs!C21,AND(Inputs!C16=Inputs!C21,2&lt;7))),1,0)+IF(AND(AI176&gt;0,OR(Inputs!C17&gt;Inputs!C21,AND(Inputs!C17=Inputs!C21,3&lt;7))),1,0)+IF(AND(AQ176&gt;0,OR(Inputs!C18&gt;Inputs!C21,AND(Inputs!C18=Inputs!C21,4&lt;7))),1,0)+IF(AND(AY176&gt;0,OR(Inputs!C19&gt;Inputs!C21,AND(Inputs!C19=Inputs!C21,5&lt;7))),1,0)+IF(AND(BG176&gt;0,OR(Inputs!C20&gt;Inputs!C21,AND(Inputs!C20=Inputs!C21,6&lt;7))),1,0)+IF(AND(BW176&gt;0,OR(Inputs!C22&gt;Inputs!C21,AND(Inputs!C22=Inputs!C21,8&lt;7))),1,0)+IF(AND(CE176&gt;0,OR(Inputs!C23&gt;Inputs!C21,AND(Inputs!C23=Inputs!C21,9&lt;7))),1,0)))</f>
        <v>99</v>
      </c>
      <c r="BT176" s="3">
        <f>IF(Inputs!$B$27&lt;&gt;"Ready","PENDING INPUTS",IF(A176&gt;Inputs!$B$6,0,MIN(MAX(0,(BO176+BP176+BQ176)-BR176),MAX(0,C176-D176-(IF(O176&lt;BS176,K176+L176+M176-N176,0)+IF(W176&lt;BS176,S176+T176+U176-V176,0)+IF(AE176&lt;BS176,AA176+AB176+AC176-AD176,0)+IF(AM176&lt;BS176,AI176+AJ176+AK176-AL176,0)+IF(AU176&lt;BS176,AQ176+AR176+AS176-AT176,0)+IF(BC176&lt;BS176,AY176+AZ176+BA176-BB176,0)+IF(BK176&lt;BS176,BG176+BH176+BI176-BJ176,0)+IF(BS176&lt;BS176,BO176+BP176+BQ176-BR176,0)+IF(CA176&lt;BS176,BW176+BX176+BY176-BZ176,0)+IF(CI176&lt;BS176,CE176+CF176+CG176-CH176,0))))))</f>
        <v>0</v>
      </c>
      <c r="BU176" s="3">
        <f>IF(Inputs!$B$27&lt;&gt;"Ready","PENDING INPUTS",MIN((BO176+BP176+BQ176),IF(D176&gt;C176,IF(D176=0,0,BR176*C176/D176),BR176+BT176)))</f>
        <v>0</v>
      </c>
      <c r="BV176" s="3">
        <f>IF(Inputs!$B$27&lt;&gt;"Ready","PENDING INPUTS",MAX(0,(BO176+BP176+BQ176)-BU176))</f>
        <v>0</v>
      </c>
      <c r="BW176" s="3">
        <f>IF(Inputs!$B$27&lt;&gt;"Ready","PENDING INPUTS",CD175)</f>
        <v>0</v>
      </c>
      <c r="BX176" s="3">
        <f>IF(Inputs!$B$27&lt;&gt;"Ready","PENDING INPUTS",IF(A176&lt;=Inputs!$B$6,ROUND(BW176*Inputs!C22/12,2),0))</f>
        <v>0</v>
      </c>
      <c r="BY176" s="3">
        <f>IF(Inputs!$B$27&lt;&gt;"Ready","PENDING INPUTS",IF(AND(A176&lt;=Inputs!$B$6,BW176&gt;0),Inputs!G22,0))</f>
        <v>0</v>
      </c>
      <c r="BZ176" s="3">
        <f>IF(Inputs!$B$27&lt;&gt;"Ready","PENDING INPUTS",IF(A176&gt;Inputs!$B$6,0,MIN((BW176+BX176+BY176),IF(Inputs!H22=1,Inputs!D22,MAX(Inputs!F22,ROUND(BW176*Inputs!E22+BX176+BY176,2))))))</f>
        <v>0</v>
      </c>
      <c r="CA176">
        <f>IF(Inputs!$B$27&lt;&gt;"Ready","PENDING INPUTS",IF(BW176&lt;=0,99,1+IF(AND(K176&gt;0,OR(Inputs!C14&gt;Inputs!C22,AND(Inputs!C14=Inputs!C22,0&lt;8))),1,0)+IF(AND(S176&gt;0,OR(Inputs!C15&gt;Inputs!C22,AND(Inputs!C15=Inputs!C22,1&lt;8))),1,0)+IF(AND(AA176&gt;0,OR(Inputs!C16&gt;Inputs!C22,AND(Inputs!C16=Inputs!C22,2&lt;8))),1,0)+IF(AND(AI176&gt;0,OR(Inputs!C17&gt;Inputs!C22,AND(Inputs!C17=Inputs!C22,3&lt;8))),1,0)+IF(AND(AQ176&gt;0,OR(Inputs!C18&gt;Inputs!C22,AND(Inputs!C18=Inputs!C22,4&lt;8))),1,0)+IF(AND(AY176&gt;0,OR(Inputs!C19&gt;Inputs!C22,AND(Inputs!C19=Inputs!C22,5&lt;8))),1,0)+IF(AND(BG176&gt;0,OR(Inputs!C20&gt;Inputs!C22,AND(Inputs!C20=Inputs!C22,6&lt;8))),1,0)+IF(AND(BO176&gt;0,OR(Inputs!C21&gt;Inputs!C22,AND(Inputs!C21=Inputs!C22,7&lt;8))),1,0)+IF(AND(CE176&gt;0,OR(Inputs!C23&gt;Inputs!C22,AND(Inputs!C23=Inputs!C22,9&lt;8))),1,0)))</f>
        <v>99</v>
      </c>
      <c r="CB176" s="3">
        <f>IF(Inputs!$B$27&lt;&gt;"Ready","PENDING INPUTS",IF(A176&gt;Inputs!$B$6,0,MIN(MAX(0,(BW176+BX176+BY176)-BZ176),MAX(0,C176-D176-(IF(O176&lt;CA176,K176+L176+M176-N176,0)+IF(W176&lt;CA176,S176+T176+U176-V176,0)+IF(AE176&lt;CA176,AA176+AB176+AC176-AD176,0)+IF(AM176&lt;CA176,AI176+AJ176+AK176-AL176,0)+IF(AU176&lt;CA176,AQ176+AR176+AS176-AT176,0)+IF(BC176&lt;CA176,AY176+AZ176+BA176-BB176,0)+IF(BK176&lt;CA176,BG176+BH176+BI176-BJ176,0)+IF(BS176&lt;CA176,BO176+BP176+BQ176-BR176,0)+IF(CA176&lt;CA176,BW176+BX176+BY176-BZ176,0)+IF(CI176&lt;CA176,CE176+CF176+CG176-CH176,0))))))</f>
        <v>0</v>
      </c>
      <c r="CC176" s="3">
        <f>IF(Inputs!$B$27&lt;&gt;"Ready","PENDING INPUTS",MIN((BW176+BX176+BY176),IF(D176&gt;C176,IF(D176=0,0,BZ176*C176/D176),BZ176+CB176)))</f>
        <v>0</v>
      </c>
      <c r="CD176" s="3">
        <f>IF(Inputs!$B$27&lt;&gt;"Ready","PENDING INPUTS",MAX(0,(BW176+BX176+BY176)-CC176))</f>
        <v>0</v>
      </c>
      <c r="CE176" s="3">
        <f>IF(Inputs!$B$27&lt;&gt;"Ready","PENDING INPUTS",CL175)</f>
        <v>0</v>
      </c>
      <c r="CF176" s="3">
        <f>IF(Inputs!$B$27&lt;&gt;"Ready","PENDING INPUTS",IF(A176&lt;=Inputs!$B$6,ROUND(CE176*Inputs!C23/12,2),0))</f>
        <v>0</v>
      </c>
      <c r="CG176" s="3">
        <f>IF(Inputs!$B$27&lt;&gt;"Ready","PENDING INPUTS",IF(AND(A176&lt;=Inputs!$B$6,CE176&gt;0),Inputs!G23,0))</f>
        <v>0</v>
      </c>
      <c r="CH176" s="3">
        <f>IF(Inputs!$B$27&lt;&gt;"Ready","PENDING INPUTS",IF(A176&gt;Inputs!$B$6,0,MIN((CE176+CF176+CG176),IF(Inputs!H23=1,Inputs!D23,MAX(Inputs!F23,ROUND(CE176*Inputs!E23+CF176+CG176,2))))))</f>
        <v>0</v>
      </c>
      <c r="CI176">
        <f>IF(Inputs!$B$27&lt;&gt;"Ready","PENDING INPUTS",IF(CE176&lt;=0,99,1+IF(AND(K176&gt;0,OR(Inputs!C14&gt;Inputs!C23,AND(Inputs!C14=Inputs!C23,0&lt;9))),1,0)+IF(AND(S176&gt;0,OR(Inputs!C15&gt;Inputs!C23,AND(Inputs!C15=Inputs!C23,1&lt;9))),1,0)+IF(AND(AA176&gt;0,OR(Inputs!C16&gt;Inputs!C23,AND(Inputs!C16=Inputs!C23,2&lt;9))),1,0)+IF(AND(AI176&gt;0,OR(Inputs!C17&gt;Inputs!C23,AND(Inputs!C17=Inputs!C23,3&lt;9))),1,0)+IF(AND(AQ176&gt;0,OR(Inputs!C18&gt;Inputs!C23,AND(Inputs!C18=Inputs!C23,4&lt;9))),1,0)+IF(AND(AY176&gt;0,OR(Inputs!C19&gt;Inputs!C23,AND(Inputs!C19=Inputs!C23,5&lt;9))),1,0)+IF(AND(BG176&gt;0,OR(Inputs!C20&gt;Inputs!C23,AND(Inputs!C20=Inputs!C23,6&lt;9))),1,0)+IF(AND(BO176&gt;0,OR(Inputs!C21&gt;Inputs!C23,AND(Inputs!C21=Inputs!C23,7&lt;9))),1,0)+IF(AND(BW176&gt;0,OR(Inputs!C22&gt;Inputs!C23,AND(Inputs!C22=Inputs!C23,8&lt;9))),1,0)))</f>
        <v>99</v>
      </c>
      <c r="CJ176" s="3">
        <f>IF(Inputs!$B$27&lt;&gt;"Ready","PENDING INPUTS",IF(A176&gt;Inputs!$B$6,0,MIN(MAX(0,(CE176+CF176+CG176)-CH176),MAX(0,C176-D176-(IF(O176&lt;CI176,K176+L176+M176-N176,0)+IF(W176&lt;CI176,S176+T176+U176-V176,0)+IF(AE176&lt;CI176,AA176+AB176+AC176-AD176,0)+IF(AM176&lt;CI176,AI176+AJ176+AK176-AL176,0)+IF(AU176&lt;CI176,AQ176+AR176+AS176-AT176,0)+IF(BC176&lt;CI176,AY176+AZ176+BA176-BB176,0)+IF(BK176&lt;CI176,BG176+BH176+BI176-BJ176,0)+IF(BS176&lt;CI176,BO176+BP176+BQ176-BR176,0)+IF(CA176&lt;CI176,BW176+BX176+BY176-BZ176,0)+IF(CI176&lt;CI176,CE176+CF176+CG176-CH176,0))))))</f>
        <v>0</v>
      </c>
      <c r="CK176" s="3">
        <f>IF(Inputs!$B$27&lt;&gt;"Ready","PENDING INPUTS",MIN((CE176+CF176+CG176),IF(D176&gt;C176,IF(D176=0,0,CH176*C176/D176),CH176+CJ176)))</f>
        <v>0</v>
      </c>
      <c r="CL176" s="3">
        <f>IF(Inputs!$B$27&lt;&gt;"Ready","PENDING INPUTS",MAX(0,(CE176+CF176+CG176)-CK176))</f>
        <v>0</v>
      </c>
    </row>
    <row r="177" spans="1:90" ht="27.95" customHeight="1" x14ac:dyDescent="0.25">
      <c r="A177">
        <v>173</v>
      </c>
      <c r="B177" s="13">
        <f>IF(Inputs!$B$27&lt;&gt;"Ready","PENDING INPUTS",EDATE(Inputs!$B$5,A177-1))</f>
        <v>51533</v>
      </c>
      <c r="C177" s="3">
        <f>IF(Inputs!$B$27&lt;&gt;"Ready","PENDING INPUTS",IF(A177&lt;=Inputs!$B$6,MAX(0,Inputs!$B$4+IF(A177=Inputs!$B$7,Inputs!$B$8,0)+IF(A177=Inputs!$B$9,Inputs!$B$10,0)),0))</f>
        <v>0</v>
      </c>
      <c r="D177" s="3">
        <f>IF(Inputs!$B$27&lt;&gt;"Ready","PENDING INPUTS",SUM(N177,V177,AD177,AL177,AT177,BB177,BJ177,BR177,BZ177,CH177))</f>
        <v>0</v>
      </c>
      <c r="E177" s="3">
        <f>IF(Inputs!$B$27&lt;&gt;"Ready","PENDING INPUTS",MAX(0,D177-C177))</f>
        <v>0</v>
      </c>
      <c r="F177" s="3">
        <f>IF(Inputs!$B$27&lt;&gt;"Ready","PENDING INPUTS",SUM(Q177,Y177,AG177,AO177,AW177,BE177,BM177,BU177,CC177,CK177))</f>
        <v>0</v>
      </c>
      <c r="G177" s="3">
        <f>IF(Inputs!$B$27&lt;&gt;"Ready","PENDING INPUTS",SUM(L177,T177,AB177,AJ177,AR177,AZ177,BH177,BP177,BX177,CF177))</f>
        <v>0</v>
      </c>
      <c r="H177" s="3">
        <f>IF(Inputs!$B$27&lt;&gt;"Ready","PENDING INPUTS",SUM(M177,U177,AC177,AK177,AS177,BA177,BI177,BQ177,BY177,CG177))</f>
        <v>0</v>
      </c>
      <c r="I177" s="3">
        <f>IF(Inputs!$B$27&lt;&gt;"Ready","PENDING INPUTS",SUM(R177,Z177,AH177,AP177,AX177,BF177,BN177,BV177,CD177,CL177))</f>
        <v>0</v>
      </c>
      <c r="J177" t="str">
        <f>IF(Inputs!$B$27&lt;&gt;"Ready","PENDING INPUTS",IF(A177&gt;Inputs!$B$6,"Beyond horizon",IF(E177&gt;0.005,"MINIMUM SHORTFALL",IF(I177&lt;0.005,"Paid off","In progress"))))</f>
        <v>Beyond horizon</v>
      </c>
      <c r="K177" s="3">
        <f>IF(Inputs!$B$27&lt;&gt;"Ready","PENDING INPUTS",R176)</f>
        <v>0</v>
      </c>
      <c r="L177" s="3">
        <f>IF(Inputs!$B$27&lt;&gt;"Ready","PENDING INPUTS",IF(A177&lt;=Inputs!$B$6,ROUND(K177*Inputs!C14/12,2),0))</f>
        <v>0</v>
      </c>
      <c r="M177" s="3">
        <f>IF(Inputs!$B$27&lt;&gt;"Ready","PENDING INPUTS",IF(AND(A177&lt;=Inputs!$B$6,K177&gt;0),Inputs!G14,0))</f>
        <v>0</v>
      </c>
      <c r="N177" s="3">
        <f>IF(Inputs!$B$27&lt;&gt;"Ready","PENDING INPUTS",IF(A177&gt;Inputs!$B$6,0,MIN((K177+L177+M177),IF(Inputs!H14=1,Inputs!D14,MAX(Inputs!F14,ROUND(K177*Inputs!E14+L177+M177,2))))))</f>
        <v>0</v>
      </c>
      <c r="O177">
        <f>IF(Inputs!$B$27&lt;&gt;"Ready","PENDING INPUTS",IF(K177&lt;=0,99,1+IF(AND(S177&gt;0,OR(Inputs!C15&gt;Inputs!C14,AND(Inputs!C15=Inputs!C14,1&lt;0))),1,0)+IF(AND(AA177&gt;0,OR(Inputs!C16&gt;Inputs!C14,AND(Inputs!C16=Inputs!C14,2&lt;0))),1,0)+IF(AND(AI177&gt;0,OR(Inputs!C17&gt;Inputs!C14,AND(Inputs!C17=Inputs!C14,3&lt;0))),1,0)+IF(AND(AQ177&gt;0,OR(Inputs!C18&gt;Inputs!C14,AND(Inputs!C18=Inputs!C14,4&lt;0))),1,0)+IF(AND(AY177&gt;0,OR(Inputs!C19&gt;Inputs!C14,AND(Inputs!C19=Inputs!C14,5&lt;0))),1,0)+IF(AND(BG177&gt;0,OR(Inputs!C20&gt;Inputs!C14,AND(Inputs!C20=Inputs!C14,6&lt;0))),1,0)+IF(AND(BO177&gt;0,OR(Inputs!C21&gt;Inputs!C14,AND(Inputs!C21=Inputs!C14,7&lt;0))),1,0)+IF(AND(BW177&gt;0,OR(Inputs!C22&gt;Inputs!C14,AND(Inputs!C22=Inputs!C14,8&lt;0))),1,0)+IF(AND(CE177&gt;0,OR(Inputs!C23&gt;Inputs!C14,AND(Inputs!C23=Inputs!C14,9&lt;0))),1,0)))</f>
        <v>99</v>
      </c>
      <c r="P177" s="3">
        <f>IF(Inputs!$B$27&lt;&gt;"Ready","PENDING INPUTS",IF(A177&gt;Inputs!$B$6,0,MIN(MAX(0,(K177+L177+M177)-N177),MAX(0,C177-D177-(IF(O177&lt;O177,K177+L177+M177-N177,0)+IF(W177&lt;O177,S177+T177+U177-V177,0)+IF(AE177&lt;O177,AA177+AB177+AC177-AD177,0)+IF(AM177&lt;O177,AI177+AJ177+AK177-AL177,0)+IF(AU177&lt;O177,AQ177+AR177+AS177-AT177,0)+IF(BC177&lt;O177,AY177+AZ177+BA177-BB177,0)+IF(BK177&lt;O177,BG177+BH177+BI177-BJ177,0)+IF(BS177&lt;O177,BO177+BP177+BQ177-BR177,0)+IF(CA177&lt;O177,BW177+BX177+BY177-BZ177,0)+IF(CI177&lt;O177,CE177+CF177+CG177-CH177,0))))))</f>
        <v>0</v>
      </c>
      <c r="Q177" s="3">
        <f>IF(Inputs!$B$27&lt;&gt;"Ready","PENDING INPUTS",MIN((K177+L177+M177),IF(D177&gt;C177,IF(D177=0,0,N177*C177/D177),N177+P177)))</f>
        <v>0</v>
      </c>
      <c r="R177" s="3">
        <f>IF(Inputs!$B$27&lt;&gt;"Ready","PENDING INPUTS",MAX(0,(K177+L177+M177)-Q177))</f>
        <v>0</v>
      </c>
      <c r="S177" s="3">
        <f>IF(Inputs!$B$27&lt;&gt;"Ready","PENDING INPUTS",Z176)</f>
        <v>0</v>
      </c>
      <c r="T177" s="3">
        <f>IF(Inputs!$B$27&lt;&gt;"Ready","PENDING INPUTS",IF(A177&lt;=Inputs!$B$6,ROUND(S177*Inputs!C15/12,2),0))</f>
        <v>0</v>
      </c>
      <c r="U177" s="3">
        <f>IF(Inputs!$B$27&lt;&gt;"Ready","PENDING INPUTS",IF(AND(A177&lt;=Inputs!$B$6,S177&gt;0),Inputs!G15,0))</f>
        <v>0</v>
      </c>
      <c r="V177" s="3">
        <f>IF(Inputs!$B$27&lt;&gt;"Ready","PENDING INPUTS",IF(A177&gt;Inputs!$B$6,0,MIN((S177+T177+U177),IF(Inputs!H15=1,Inputs!D15,MAX(Inputs!F15,ROUND(S177*Inputs!E15+T177+U177,2))))))</f>
        <v>0</v>
      </c>
      <c r="W177">
        <f>IF(Inputs!$B$27&lt;&gt;"Ready","PENDING INPUTS",IF(S177&lt;=0,99,1+IF(AND(K177&gt;0,OR(Inputs!C14&gt;Inputs!C15,AND(Inputs!C14=Inputs!C15,0&lt;1))),1,0)+IF(AND(AA177&gt;0,OR(Inputs!C16&gt;Inputs!C15,AND(Inputs!C16=Inputs!C15,2&lt;1))),1,0)+IF(AND(AI177&gt;0,OR(Inputs!C17&gt;Inputs!C15,AND(Inputs!C17=Inputs!C15,3&lt;1))),1,0)+IF(AND(AQ177&gt;0,OR(Inputs!C18&gt;Inputs!C15,AND(Inputs!C18=Inputs!C15,4&lt;1))),1,0)+IF(AND(AY177&gt;0,OR(Inputs!C19&gt;Inputs!C15,AND(Inputs!C19=Inputs!C15,5&lt;1))),1,0)+IF(AND(BG177&gt;0,OR(Inputs!C20&gt;Inputs!C15,AND(Inputs!C20=Inputs!C15,6&lt;1))),1,0)+IF(AND(BO177&gt;0,OR(Inputs!C21&gt;Inputs!C15,AND(Inputs!C21=Inputs!C15,7&lt;1))),1,0)+IF(AND(BW177&gt;0,OR(Inputs!C22&gt;Inputs!C15,AND(Inputs!C22=Inputs!C15,8&lt;1))),1,0)+IF(AND(CE177&gt;0,OR(Inputs!C23&gt;Inputs!C15,AND(Inputs!C23=Inputs!C15,9&lt;1))),1,0)))</f>
        <v>99</v>
      </c>
      <c r="X177" s="3">
        <f>IF(Inputs!$B$27&lt;&gt;"Ready","PENDING INPUTS",IF(A177&gt;Inputs!$B$6,0,MIN(MAX(0,(S177+T177+U177)-V177),MAX(0,C177-D177-(IF(O177&lt;W177,K177+L177+M177-N177,0)+IF(W177&lt;W177,S177+T177+U177-V177,0)+IF(AE177&lt;W177,AA177+AB177+AC177-AD177,0)+IF(AM177&lt;W177,AI177+AJ177+AK177-AL177,0)+IF(AU177&lt;W177,AQ177+AR177+AS177-AT177,0)+IF(BC177&lt;W177,AY177+AZ177+BA177-BB177,0)+IF(BK177&lt;W177,BG177+BH177+BI177-BJ177,0)+IF(BS177&lt;W177,BO177+BP177+BQ177-BR177,0)+IF(CA177&lt;W177,BW177+BX177+BY177-BZ177,0)+IF(CI177&lt;W177,CE177+CF177+CG177-CH177,0))))))</f>
        <v>0</v>
      </c>
      <c r="Y177" s="3">
        <f>IF(Inputs!$B$27&lt;&gt;"Ready","PENDING INPUTS",MIN((S177+T177+U177),IF(D177&gt;C177,IF(D177=0,0,V177*C177/D177),V177+X177)))</f>
        <v>0</v>
      </c>
      <c r="Z177" s="3">
        <f>IF(Inputs!$B$27&lt;&gt;"Ready","PENDING INPUTS",MAX(0,(S177+T177+U177)-Y177))</f>
        <v>0</v>
      </c>
      <c r="AA177" s="3">
        <f>IF(Inputs!$B$27&lt;&gt;"Ready","PENDING INPUTS",AH176)</f>
        <v>0</v>
      </c>
      <c r="AB177" s="3">
        <f>IF(Inputs!$B$27&lt;&gt;"Ready","PENDING INPUTS",IF(A177&lt;=Inputs!$B$6,ROUND(AA177*Inputs!C16/12,2),0))</f>
        <v>0</v>
      </c>
      <c r="AC177" s="3">
        <f>IF(Inputs!$B$27&lt;&gt;"Ready","PENDING INPUTS",IF(AND(A177&lt;=Inputs!$B$6,AA177&gt;0),Inputs!G16,0))</f>
        <v>0</v>
      </c>
      <c r="AD177" s="3">
        <f>IF(Inputs!$B$27&lt;&gt;"Ready","PENDING INPUTS",IF(A177&gt;Inputs!$B$6,0,MIN((AA177+AB177+AC177),IF(Inputs!H16=1,Inputs!D16,MAX(Inputs!F16,ROUND(AA177*Inputs!E16+AB177+AC177,2))))))</f>
        <v>0</v>
      </c>
      <c r="AE177">
        <f>IF(Inputs!$B$27&lt;&gt;"Ready","PENDING INPUTS",IF(AA177&lt;=0,99,1+IF(AND(K177&gt;0,OR(Inputs!C14&gt;Inputs!C16,AND(Inputs!C14=Inputs!C16,0&lt;2))),1,0)+IF(AND(S177&gt;0,OR(Inputs!C15&gt;Inputs!C16,AND(Inputs!C15=Inputs!C16,1&lt;2))),1,0)+IF(AND(AI177&gt;0,OR(Inputs!C17&gt;Inputs!C16,AND(Inputs!C17=Inputs!C16,3&lt;2))),1,0)+IF(AND(AQ177&gt;0,OR(Inputs!C18&gt;Inputs!C16,AND(Inputs!C18=Inputs!C16,4&lt;2))),1,0)+IF(AND(AY177&gt;0,OR(Inputs!C19&gt;Inputs!C16,AND(Inputs!C19=Inputs!C16,5&lt;2))),1,0)+IF(AND(BG177&gt;0,OR(Inputs!C20&gt;Inputs!C16,AND(Inputs!C20=Inputs!C16,6&lt;2))),1,0)+IF(AND(BO177&gt;0,OR(Inputs!C21&gt;Inputs!C16,AND(Inputs!C21=Inputs!C16,7&lt;2))),1,0)+IF(AND(BW177&gt;0,OR(Inputs!C22&gt;Inputs!C16,AND(Inputs!C22=Inputs!C16,8&lt;2))),1,0)+IF(AND(CE177&gt;0,OR(Inputs!C23&gt;Inputs!C16,AND(Inputs!C23=Inputs!C16,9&lt;2))),1,0)))</f>
        <v>99</v>
      </c>
      <c r="AF177" s="3">
        <f>IF(Inputs!$B$27&lt;&gt;"Ready","PENDING INPUTS",IF(A177&gt;Inputs!$B$6,0,MIN(MAX(0,(AA177+AB177+AC177)-AD177),MAX(0,C177-D177-(IF(O177&lt;AE177,K177+L177+M177-N177,0)+IF(W177&lt;AE177,S177+T177+U177-V177,0)+IF(AE177&lt;AE177,AA177+AB177+AC177-AD177,0)+IF(AM177&lt;AE177,AI177+AJ177+AK177-AL177,0)+IF(AU177&lt;AE177,AQ177+AR177+AS177-AT177,0)+IF(BC177&lt;AE177,AY177+AZ177+BA177-BB177,0)+IF(BK177&lt;AE177,BG177+BH177+BI177-BJ177,0)+IF(BS177&lt;AE177,BO177+BP177+BQ177-BR177,0)+IF(CA177&lt;AE177,BW177+BX177+BY177-BZ177,0)+IF(CI177&lt;AE177,CE177+CF177+CG177-CH177,0))))))</f>
        <v>0</v>
      </c>
      <c r="AG177" s="3">
        <f>IF(Inputs!$B$27&lt;&gt;"Ready","PENDING INPUTS",MIN((AA177+AB177+AC177),IF(D177&gt;C177,IF(D177=0,0,AD177*C177/D177),AD177+AF177)))</f>
        <v>0</v>
      </c>
      <c r="AH177" s="3">
        <f>IF(Inputs!$B$27&lt;&gt;"Ready","PENDING INPUTS",MAX(0,(AA177+AB177+AC177)-AG177))</f>
        <v>0</v>
      </c>
      <c r="AI177" s="3">
        <f>IF(Inputs!$B$27&lt;&gt;"Ready","PENDING INPUTS",AP176)</f>
        <v>0</v>
      </c>
      <c r="AJ177" s="3">
        <f>IF(Inputs!$B$27&lt;&gt;"Ready","PENDING INPUTS",IF(A177&lt;=Inputs!$B$6,ROUND(AI177*Inputs!C17/12,2),0))</f>
        <v>0</v>
      </c>
      <c r="AK177" s="3">
        <f>IF(Inputs!$B$27&lt;&gt;"Ready","PENDING INPUTS",IF(AND(A177&lt;=Inputs!$B$6,AI177&gt;0),Inputs!G17,0))</f>
        <v>0</v>
      </c>
      <c r="AL177" s="3">
        <f>IF(Inputs!$B$27&lt;&gt;"Ready","PENDING INPUTS",IF(A177&gt;Inputs!$B$6,0,MIN((AI177+AJ177+AK177),IF(Inputs!H17=1,Inputs!D17,MAX(Inputs!F17,ROUND(AI177*Inputs!E17+AJ177+AK177,2))))))</f>
        <v>0</v>
      </c>
      <c r="AM177">
        <f>IF(Inputs!$B$27&lt;&gt;"Ready","PENDING INPUTS",IF(AI177&lt;=0,99,1+IF(AND(K177&gt;0,OR(Inputs!C14&gt;Inputs!C17,AND(Inputs!C14=Inputs!C17,0&lt;3))),1,0)+IF(AND(S177&gt;0,OR(Inputs!C15&gt;Inputs!C17,AND(Inputs!C15=Inputs!C17,1&lt;3))),1,0)+IF(AND(AA177&gt;0,OR(Inputs!C16&gt;Inputs!C17,AND(Inputs!C16=Inputs!C17,2&lt;3))),1,0)+IF(AND(AQ177&gt;0,OR(Inputs!C18&gt;Inputs!C17,AND(Inputs!C18=Inputs!C17,4&lt;3))),1,0)+IF(AND(AY177&gt;0,OR(Inputs!C19&gt;Inputs!C17,AND(Inputs!C19=Inputs!C17,5&lt;3))),1,0)+IF(AND(BG177&gt;0,OR(Inputs!C20&gt;Inputs!C17,AND(Inputs!C20=Inputs!C17,6&lt;3))),1,0)+IF(AND(BO177&gt;0,OR(Inputs!C21&gt;Inputs!C17,AND(Inputs!C21=Inputs!C17,7&lt;3))),1,0)+IF(AND(BW177&gt;0,OR(Inputs!C22&gt;Inputs!C17,AND(Inputs!C22=Inputs!C17,8&lt;3))),1,0)+IF(AND(CE177&gt;0,OR(Inputs!C23&gt;Inputs!C17,AND(Inputs!C23=Inputs!C17,9&lt;3))),1,0)))</f>
        <v>99</v>
      </c>
      <c r="AN177" s="3">
        <f>IF(Inputs!$B$27&lt;&gt;"Ready","PENDING INPUTS",IF(A177&gt;Inputs!$B$6,0,MIN(MAX(0,(AI177+AJ177+AK177)-AL177),MAX(0,C177-D177-(IF(O177&lt;AM177,K177+L177+M177-N177,0)+IF(W177&lt;AM177,S177+T177+U177-V177,0)+IF(AE177&lt;AM177,AA177+AB177+AC177-AD177,0)+IF(AM177&lt;AM177,AI177+AJ177+AK177-AL177,0)+IF(AU177&lt;AM177,AQ177+AR177+AS177-AT177,0)+IF(BC177&lt;AM177,AY177+AZ177+BA177-BB177,0)+IF(BK177&lt;AM177,BG177+BH177+BI177-BJ177,0)+IF(BS177&lt;AM177,BO177+BP177+BQ177-BR177,0)+IF(CA177&lt;AM177,BW177+BX177+BY177-BZ177,0)+IF(CI177&lt;AM177,CE177+CF177+CG177-CH177,0))))))</f>
        <v>0</v>
      </c>
      <c r="AO177" s="3">
        <f>IF(Inputs!$B$27&lt;&gt;"Ready","PENDING INPUTS",MIN((AI177+AJ177+AK177),IF(D177&gt;C177,IF(D177=0,0,AL177*C177/D177),AL177+AN177)))</f>
        <v>0</v>
      </c>
      <c r="AP177" s="3">
        <f>IF(Inputs!$B$27&lt;&gt;"Ready","PENDING INPUTS",MAX(0,(AI177+AJ177+AK177)-AO177))</f>
        <v>0</v>
      </c>
      <c r="AQ177" s="3">
        <f>IF(Inputs!$B$27&lt;&gt;"Ready","PENDING INPUTS",AX176)</f>
        <v>0</v>
      </c>
      <c r="AR177" s="3">
        <f>IF(Inputs!$B$27&lt;&gt;"Ready","PENDING INPUTS",IF(A177&lt;=Inputs!$B$6,ROUND(AQ177*Inputs!C18/12,2),0))</f>
        <v>0</v>
      </c>
      <c r="AS177" s="3">
        <f>IF(Inputs!$B$27&lt;&gt;"Ready","PENDING INPUTS",IF(AND(A177&lt;=Inputs!$B$6,AQ177&gt;0),Inputs!G18,0))</f>
        <v>0</v>
      </c>
      <c r="AT177" s="3">
        <f>IF(Inputs!$B$27&lt;&gt;"Ready","PENDING INPUTS",IF(A177&gt;Inputs!$B$6,0,MIN((AQ177+AR177+AS177),IF(Inputs!H18=1,Inputs!D18,MAX(Inputs!F18,ROUND(AQ177*Inputs!E18+AR177+AS177,2))))))</f>
        <v>0</v>
      </c>
      <c r="AU177">
        <f>IF(Inputs!$B$27&lt;&gt;"Ready","PENDING INPUTS",IF(AQ177&lt;=0,99,1+IF(AND(K177&gt;0,OR(Inputs!C14&gt;Inputs!C18,AND(Inputs!C14=Inputs!C18,0&lt;4))),1,0)+IF(AND(S177&gt;0,OR(Inputs!C15&gt;Inputs!C18,AND(Inputs!C15=Inputs!C18,1&lt;4))),1,0)+IF(AND(AA177&gt;0,OR(Inputs!C16&gt;Inputs!C18,AND(Inputs!C16=Inputs!C18,2&lt;4))),1,0)+IF(AND(AI177&gt;0,OR(Inputs!C17&gt;Inputs!C18,AND(Inputs!C17=Inputs!C18,3&lt;4))),1,0)+IF(AND(AY177&gt;0,OR(Inputs!C19&gt;Inputs!C18,AND(Inputs!C19=Inputs!C18,5&lt;4))),1,0)+IF(AND(BG177&gt;0,OR(Inputs!C20&gt;Inputs!C18,AND(Inputs!C20=Inputs!C18,6&lt;4))),1,0)+IF(AND(BO177&gt;0,OR(Inputs!C21&gt;Inputs!C18,AND(Inputs!C21=Inputs!C18,7&lt;4))),1,0)+IF(AND(BW177&gt;0,OR(Inputs!C22&gt;Inputs!C18,AND(Inputs!C22=Inputs!C18,8&lt;4))),1,0)+IF(AND(CE177&gt;0,OR(Inputs!C23&gt;Inputs!C18,AND(Inputs!C23=Inputs!C18,9&lt;4))),1,0)))</f>
        <v>99</v>
      </c>
      <c r="AV177" s="3">
        <f>IF(Inputs!$B$27&lt;&gt;"Ready","PENDING INPUTS",IF(A177&gt;Inputs!$B$6,0,MIN(MAX(0,(AQ177+AR177+AS177)-AT177),MAX(0,C177-D177-(IF(O177&lt;AU177,K177+L177+M177-N177,0)+IF(W177&lt;AU177,S177+T177+U177-V177,0)+IF(AE177&lt;AU177,AA177+AB177+AC177-AD177,0)+IF(AM177&lt;AU177,AI177+AJ177+AK177-AL177,0)+IF(AU177&lt;AU177,AQ177+AR177+AS177-AT177,0)+IF(BC177&lt;AU177,AY177+AZ177+BA177-BB177,0)+IF(BK177&lt;AU177,BG177+BH177+BI177-BJ177,0)+IF(BS177&lt;AU177,BO177+BP177+BQ177-BR177,0)+IF(CA177&lt;AU177,BW177+BX177+BY177-BZ177,0)+IF(CI177&lt;AU177,CE177+CF177+CG177-CH177,0))))))</f>
        <v>0</v>
      </c>
      <c r="AW177" s="3">
        <f>IF(Inputs!$B$27&lt;&gt;"Ready","PENDING INPUTS",MIN((AQ177+AR177+AS177),IF(D177&gt;C177,IF(D177=0,0,AT177*C177/D177),AT177+AV177)))</f>
        <v>0</v>
      </c>
      <c r="AX177" s="3">
        <f>IF(Inputs!$B$27&lt;&gt;"Ready","PENDING INPUTS",MAX(0,(AQ177+AR177+AS177)-AW177))</f>
        <v>0</v>
      </c>
      <c r="AY177" s="3">
        <f>IF(Inputs!$B$27&lt;&gt;"Ready","PENDING INPUTS",BF176)</f>
        <v>0</v>
      </c>
      <c r="AZ177" s="3">
        <f>IF(Inputs!$B$27&lt;&gt;"Ready","PENDING INPUTS",IF(A177&lt;=Inputs!$B$6,ROUND(AY177*Inputs!C19/12,2),0))</f>
        <v>0</v>
      </c>
      <c r="BA177" s="3">
        <f>IF(Inputs!$B$27&lt;&gt;"Ready","PENDING INPUTS",IF(AND(A177&lt;=Inputs!$B$6,AY177&gt;0),Inputs!G19,0))</f>
        <v>0</v>
      </c>
      <c r="BB177" s="3">
        <f>IF(Inputs!$B$27&lt;&gt;"Ready","PENDING INPUTS",IF(A177&gt;Inputs!$B$6,0,MIN((AY177+AZ177+BA177),IF(Inputs!H19=1,Inputs!D19,MAX(Inputs!F19,ROUND(AY177*Inputs!E19+AZ177+BA177,2))))))</f>
        <v>0</v>
      </c>
      <c r="BC177">
        <f>IF(Inputs!$B$27&lt;&gt;"Ready","PENDING INPUTS",IF(AY177&lt;=0,99,1+IF(AND(K177&gt;0,OR(Inputs!C14&gt;Inputs!C19,AND(Inputs!C14=Inputs!C19,0&lt;5))),1,0)+IF(AND(S177&gt;0,OR(Inputs!C15&gt;Inputs!C19,AND(Inputs!C15=Inputs!C19,1&lt;5))),1,0)+IF(AND(AA177&gt;0,OR(Inputs!C16&gt;Inputs!C19,AND(Inputs!C16=Inputs!C19,2&lt;5))),1,0)+IF(AND(AI177&gt;0,OR(Inputs!C17&gt;Inputs!C19,AND(Inputs!C17=Inputs!C19,3&lt;5))),1,0)+IF(AND(AQ177&gt;0,OR(Inputs!C18&gt;Inputs!C19,AND(Inputs!C18=Inputs!C19,4&lt;5))),1,0)+IF(AND(BG177&gt;0,OR(Inputs!C20&gt;Inputs!C19,AND(Inputs!C20=Inputs!C19,6&lt;5))),1,0)+IF(AND(BO177&gt;0,OR(Inputs!C21&gt;Inputs!C19,AND(Inputs!C21=Inputs!C19,7&lt;5))),1,0)+IF(AND(BW177&gt;0,OR(Inputs!C22&gt;Inputs!C19,AND(Inputs!C22=Inputs!C19,8&lt;5))),1,0)+IF(AND(CE177&gt;0,OR(Inputs!C23&gt;Inputs!C19,AND(Inputs!C23=Inputs!C19,9&lt;5))),1,0)))</f>
        <v>99</v>
      </c>
      <c r="BD177" s="3">
        <f>IF(Inputs!$B$27&lt;&gt;"Ready","PENDING INPUTS",IF(A177&gt;Inputs!$B$6,0,MIN(MAX(0,(AY177+AZ177+BA177)-BB177),MAX(0,C177-D177-(IF(O177&lt;BC177,K177+L177+M177-N177,0)+IF(W177&lt;BC177,S177+T177+U177-V177,0)+IF(AE177&lt;BC177,AA177+AB177+AC177-AD177,0)+IF(AM177&lt;BC177,AI177+AJ177+AK177-AL177,0)+IF(AU177&lt;BC177,AQ177+AR177+AS177-AT177,0)+IF(BC177&lt;BC177,AY177+AZ177+BA177-BB177,0)+IF(BK177&lt;BC177,BG177+BH177+BI177-BJ177,0)+IF(BS177&lt;BC177,BO177+BP177+BQ177-BR177,0)+IF(CA177&lt;BC177,BW177+BX177+BY177-BZ177,0)+IF(CI177&lt;BC177,CE177+CF177+CG177-CH177,0))))))</f>
        <v>0</v>
      </c>
      <c r="BE177" s="3">
        <f>IF(Inputs!$B$27&lt;&gt;"Ready","PENDING INPUTS",MIN((AY177+AZ177+BA177),IF(D177&gt;C177,IF(D177=0,0,BB177*C177/D177),BB177+BD177)))</f>
        <v>0</v>
      </c>
      <c r="BF177" s="3">
        <f>IF(Inputs!$B$27&lt;&gt;"Ready","PENDING INPUTS",MAX(0,(AY177+AZ177+BA177)-BE177))</f>
        <v>0</v>
      </c>
      <c r="BG177" s="3">
        <f>IF(Inputs!$B$27&lt;&gt;"Ready","PENDING INPUTS",BN176)</f>
        <v>0</v>
      </c>
      <c r="BH177" s="3">
        <f>IF(Inputs!$B$27&lt;&gt;"Ready","PENDING INPUTS",IF(A177&lt;=Inputs!$B$6,ROUND(BG177*Inputs!C20/12,2),0))</f>
        <v>0</v>
      </c>
      <c r="BI177" s="3">
        <f>IF(Inputs!$B$27&lt;&gt;"Ready","PENDING INPUTS",IF(AND(A177&lt;=Inputs!$B$6,BG177&gt;0),Inputs!G20,0))</f>
        <v>0</v>
      </c>
      <c r="BJ177" s="3">
        <f>IF(Inputs!$B$27&lt;&gt;"Ready","PENDING INPUTS",IF(A177&gt;Inputs!$B$6,0,MIN((BG177+BH177+BI177),IF(Inputs!H20=1,Inputs!D20,MAX(Inputs!F20,ROUND(BG177*Inputs!E20+BH177+BI177,2))))))</f>
        <v>0</v>
      </c>
      <c r="BK177">
        <f>IF(Inputs!$B$27&lt;&gt;"Ready","PENDING INPUTS",IF(BG177&lt;=0,99,1+IF(AND(K177&gt;0,OR(Inputs!C14&gt;Inputs!C20,AND(Inputs!C14=Inputs!C20,0&lt;6))),1,0)+IF(AND(S177&gt;0,OR(Inputs!C15&gt;Inputs!C20,AND(Inputs!C15=Inputs!C20,1&lt;6))),1,0)+IF(AND(AA177&gt;0,OR(Inputs!C16&gt;Inputs!C20,AND(Inputs!C16=Inputs!C20,2&lt;6))),1,0)+IF(AND(AI177&gt;0,OR(Inputs!C17&gt;Inputs!C20,AND(Inputs!C17=Inputs!C20,3&lt;6))),1,0)+IF(AND(AQ177&gt;0,OR(Inputs!C18&gt;Inputs!C20,AND(Inputs!C18=Inputs!C20,4&lt;6))),1,0)+IF(AND(AY177&gt;0,OR(Inputs!C19&gt;Inputs!C20,AND(Inputs!C19=Inputs!C20,5&lt;6))),1,0)+IF(AND(BO177&gt;0,OR(Inputs!C21&gt;Inputs!C20,AND(Inputs!C21=Inputs!C20,7&lt;6))),1,0)+IF(AND(BW177&gt;0,OR(Inputs!C22&gt;Inputs!C20,AND(Inputs!C22=Inputs!C20,8&lt;6))),1,0)+IF(AND(CE177&gt;0,OR(Inputs!C23&gt;Inputs!C20,AND(Inputs!C23=Inputs!C20,9&lt;6))),1,0)))</f>
        <v>99</v>
      </c>
      <c r="BL177" s="3">
        <f>IF(Inputs!$B$27&lt;&gt;"Ready","PENDING INPUTS",IF(A177&gt;Inputs!$B$6,0,MIN(MAX(0,(BG177+BH177+BI177)-BJ177),MAX(0,C177-D177-(IF(O177&lt;BK177,K177+L177+M177-N177,0)+IF(W177&lt;BK177,S177+T177+U177-V177,0)+IF(AE177&lt;BK177,AA177+AB177+AC177-AD177,0)+IF(AM177&lt;BK177,AI177+AJ177+AK177-AL177,0)+IF(AU177&lt;BK177,AQ177+AR177+AS177-AT177,0)+IF(BC177&lt;BK177,AY177+AZ177+BA177-BB177,0)+IF(BK177&lt;BK177,BG177+BH177+BI177-BJ177,0)+IF(BS177&lt;BK177,BO177+BP177+BQ177-BR177,0)+IF(CA177&lt;BK177,BW177+BX177+BY177-BZ177,0)+IF(CI177&lt;BK177,CE177+CF177+CG177-CH177,0))))))</f>
        <v>0</v>
      </c>
      <c r="BM177" s="3">
        <f>IF(Inputs!$B$27&lt;&gt;"Ready","PENDING INPUTS",MIN((BG177+BH177+BI177),IF(D177&gt;C177,IF(D177=0,0,BJ177*C177/D177),BJ177+BL177)))</f>
        <v>0</v>
      </c>
      <c r="BN177" s="3">
        <f>IF(Inputs!$B$27&lt;&gt;"Ready","PENDING INPUTS",MAX(0,(BG177+BH177+BI177)-BM177))</f>
        <v>0</v>
      </c>
      <c r="BO177" s="3">
        <f>IF(Inputs!$B$27&lt;&gt;"Ready","PENDING INPUTS",BV176)</f>
        <v>0</v>
      </c>
      <c r="BP177" s="3">
        <f>IF(Inputs!$B$27&lt;&gt;"Ready","PENDING INPUTS",IF(A177&lt;=Inputs!$B$6,ROUND(BO177*Inputs!C21/12,2),0))</f>
        <v>0</v>
      </c>
      <c r="BQ177" s="3">
        <f>IF(Inputs!$B$27&lt;&gt;"Ready","PENDING INPUTS",IF(AND(A177&lt;=Inputs!$B$6,BO177&gt;0),Inputs!G21,0))</f>
        <v>0</v>
      </c>
      <c r="BR177" s="3">
        <f>IF(Inputs!$B$27&lt;&gt;"Ready","PENDING INPUTS",IF(A177&gt;Inputs!$B$6,0,MIN((BO177+BP177+BQ177),IF(Inputs!H21=1,Inputs!D21,MAX(Inputs!F21,ROUND(BO177*Inputs!E21+BP177+BQ177,2))))))</f>
        <v>0</v>
      </c>
      <c r="BS177">
        <f>IF(Inputs!$B$27&lt;&gt;"Ready","PENDING INPUTS",IF(BO177&lt;=0,99,1+IF(AND(K177&gt;0,OR(Inputs!C14&gt;Inputs!C21,AND(Inputs!C14=Inputs!C21,0&lt;7))),1,0)+IF(AND(S177&gt;0,OR(Inputs!C15&gt;Inputs!C21,AND(Inputs!C15=Inputs!C21,1&lt;7))),1,0)+IF(AND(AA177&gt;0,OR(Inputs!C16&gt;Inputs!C21,AND(Inputs!C16=Inputs!C21,2&lt;7))),1,0)+IF(AND(AI177&gt;0,OR(Inputs!C17&gt;Inputs!C21,AND(Inputs!C17=Inputs!C21,3&lt;7))),1,0)+IF(AND(AQ177&gt;0,OR(Inputs!C18&gt;Inputs!C21,AND(Inputs!C18=Inputs!C21,4&lt;7))),1,0)+IF(AND(AY177&gt;0,OR(Inputs!C19&gt;Inputs!C21,AND(Inputs!C19=Inputs!C21,5&lt;7))),1,0)+IF(AND(BG177&gt;0,OR(Inputs!C20&gt;Inputs!C21,AND(Inputs!C20=Inputs!C21,6&lt;7))),1,0)+IF(AND(BW177&gt;0,OR(Inputs!C22&gt;Inputs!C21,AND(Inputs!C22=Inputs!C21,8&lt;7))),1,0)+IF(AND(CE177&gt;0,OR(Inputs!C23&gt;Inputs!C21,AND(Inputs!C23=Inputs!C21,9&lt;7))),1,0)))</f>
        <v>99</v>
      </c>
      <c r="BT177" s="3">
        <f>IF(Inputs!$B$27&lt;&gt;"Ready","PENDING INPUTS",IF(A177&gt;Inputs!$B$6,0,MIN(MAX(0,(BO177+BP177+BQ177)-BR177),MAX(0,C177-D177-(IF(O177&lt;BS177,K177+L177+M177-N177,0)+IF(W177&lt;BS177,S177+T177+U177-V177,0)+IF(AE177&lt;BS177,AA177+AB177+AC177-AD177,0)+IF(AM177&lt;BS177,AI177+AJ177+AK177-AL177,0)+IF(AU177&lt;BS177,AQ177+AR177+AS177-AT177,0)+IF(BC177&lt;BS177,AY177+AZ177+BA177-BB177,0)+IF(BK177&lt;BS177,BG177+BH177+BI177-BJ177,0)+IF(BS177&lt;BS177,BO177+BP177+BQ177-BR177,0)+IF(CA177&lt;BS177,BW177+BX177+BY177-BZ177,0)+IF(CI177&lt;BS177,CE177+CF177+CG177-CH177,0))))))</f>
        <v>0</v>
      </c>
      <c r="BU177" s="3">
        <f>IF(Inputs!$B$27&lt;&gt;"Ready","PENDING INPUTS",MIN((BO177+BP177+BQ177),IF(D177&gt;C177,IF(D177=0,0,BR177*C177/D177),BR177+BT177)))</f>
        <v>0</v>
      </c>
      <c r="BV177" s="3">
        <f>IF(Inputs!$B$27&lt;&gt;"Ready","PENDING INPUTS",MAX(0,(BO177+BP177+BQ177)-BU177))</f>
        <v>0</v>
      </c>
      <c r="BW177" s="3">
        <f>IF(Inputs!$B$27&lt;&gt;"Ready","PENDING INPUTS",CD176)</f>
        <v>0</v>
      </c>
      <c r="BX177" s="3">
        <f>IF(Inputs!$B$27&lt;&gt;"Ready","PENDING INPUTS",IF(A177&lt;=Inputs!$B$6,ROUND(BW177*Inputs!C22/12,2),0))</f>
        <v>0</v>
      </c>
      <c r="BY177" s="3">
        <f>IF(Inputs!$B$27&lt;&gt;"Ready","PENDING INPUTS",IF(AND(A177&lt;=Inputs!$B$6,BW177&gt;0),Inputs!G22,0))</f>
        <v>0</v>
      </c>
      <c r="BZ177" s="3">
        <f>IF(Inputs!$B$27&lt;&gt;"Ready","PENDING INPUTS",IF(A177&gt;Inputs!$B$6,0,MIN((BW177+BX177+BY177),IF(Inputs!H22=1,Inputs!D22,MAX(Inputs!F22,ROUND(BW177*Inputs!E22+BX177+BY177,2))))))</f>
        <v>0</v>
      </c>
      <c r="CA177">
        <f>IF(Inputs!$B$27&lt;&gt;"Ready","PENDING INPUTS",IF(BW177&lt;=0,99,1+IF(AND(K177&gt;0,OR(Inputs!C14&gt;Inputs!C22,AND(Inputs!C14=Inputs!C22,0&lt;8))),1,0)+IF(AND(S177&gt;0,OR(Inputs!C15&gt;Inputs!C22,AND(Inputs!C15=Inputs!C22,1&lt;8))),1,0)+IF(AND(AA177&gt;0,OR(Inputs!C16&gt;Inputs!C22,AND(Inputs!C16=Inputs!C22,2&lt;8))),1,0)+IF(AND(AI177&gt;0,OR(Inputs!C17&gt;Inputs!C22,AND(Inputs!C17=Inputs!C22,3&lt;8))),1,0)+IF(AND(AQ177&gt;0,OR(Inputs!C18&gt;Inputs!C22,AND(Inputs!C18=Inputs!C22,4&lt;8))),1,0)+IF(AND(AY177&gt;0,OR(Inputs!C19&gt;Inputs!C22,AND(Inputs!C19=Inputs!C22,5&lt;8))),1,0)+IF(AND(BG177&gt;0,OR(Inputs!C20&gt;Inputs!C22,AND(Inputs!C20=Inputs!C22,6&lt;8))),1,0)+IF(AND(BO177&gt;0,OR(Inputs!C21&gt;Inputs!C22,AND(Inputs!C21=Inputs!C22,7&lt;8))),1,0)+IF(AND(CE177&gt;0,OR(Inputs!C23&gt;Inputs!C22,AND(Inputs!C23=Inputs!C22,9&lt;8))),1,0)))</f>
        <v>99</v>
      </c>
      <c r="CB177" s="3">
        <f>IF(Inputs!$B$27&lt;&gt;"Ready","PENDING INPUTS",IF(A177&gt;Inputs!$B$6,0,MIN(MAX(0,(BW177+BX177+BY177)-BZ177),MAX(0,C177-D177-(IF(O177&lt;CA177,K177+L177+M177-N177,0)+IF(W177&lt;CA177,S177+T177+U177-V177,0)+IF(AE177&lt;CA177,AA177+AB177+AC177-AD177,0)+IF(AM177&lt;CA177,AI177+AJ177+AK177-AL177,0)+IF(AU177&lt;CA177,AQ177+AR177+AS177-AT177,0)+IF(BC177&lt;CA177,AY177+AZ177+BA177-BB177,0)+IF(BK177&lt;CA177,BG177+BH177+BI177-BJ177,0)+IF(BS177&lt;CA177,BO177+BP177+BQ177-BR177,0)+IF(CA177&lt;CA177,BW177+BX177+BY177-BZ177,0)+IF(CI177&lt;CA177,CE177+CF177+CG177-CH177,0))))))</f>
        <v>0</v>
      </c>
      <c r="CC177" s="3">
        <f>IF(Inputs!$B$27&lt;&gt;"Ready","PENDING INPUTS",MIN((BW177+BX177+BY177),IF(D177&gt;C177,IF(D177=0,0,BZ177*C177/D177),BZ177+CB177)))</f>
        <v>0</v>
      </c>
      <c r="CD177" s="3">
        <f>IF(Inputs!$B$27&lt;&gt;"Ready","PENDING INPUTS",MAX(0,(BW177+BX177+BY177)-CC177))</f>
        <v>0</v>
      </c>
      <c r="CE177" s="3">
        <f>IF(Inputs!$B$27&lt;&gt;"Ready","PENDING INPUTS",CL176)</f>
        <v>0</v>
      </c>
      <c r="CF177" s="3">
        <f>IF(Inputs!$B$27&lt;&gt;"Ready","PENDING INPUTS",IF(A177&lt;=Inputs!$B$6,ROUND(CE177*Inputs!C23/12,2),0))</f>
        <v>0</v>
      </c>
      <c r="CG177" s="3">
        <f>IF(Inputs!$B$27&lt;&gt;"Ready","PENDING INPUTS",IF(AND(A177&lt;=Inputs!$B$6,CE177&gt;0),Inputs!G23,0))</f>
        <v>0</v>
      </c>
      <c r="CH177" s="3">
        <f>IF(Inputs!$B$27&lt;&gt;"Ready","PENDING INPUTS",IF(A177&gt;Inputs!$B$6,0,MIN((CE177+CF177+CG177),IF(Inputs!H23=1,Inputs!D23,MAX(Inputs!F23,ROUND(CE177*Inputs!E23+CF177+CG177,2))))))</f>
        <v>0</v>
      </c>
      <c r="CI177">
        <f>IF(Inputs!$B$27&lt;&gt;"Ready","PENDING INPUTS",IF(CE177&lt;=0,99,1+IF(AND(K177&gt;0,OR(Inputs!C14&gt;Inputs!C23,AND(Inputs!C14=Inputs!C23,0&lt;9))),1,0)+IF(AND(S177&gt;0,OR(Inputs!C15&gt;Inputs!C23,AND(Inputs!C15=Inputs!C23,1&lt;9))),1,0)+IF(AND(AA177&gt;0,OR(Inputs!C16&gt;Inputs!C23,AND(Inputs!C16=Inputs!C23,2&lt;9))),1,0)+IF(AND(AI177&gt;0,OR(Inputs!C17&gt;Inputs!C23,AND(Inputs!C17=Inputs!C23,3&lt;9))),1,0)+IF(AND(AQ177&gt;0,OR(Inputs!C18&gt;Inputs!C23,AND(Inputs!C18=Inputs!C23,4&lt;9))),1,0)+IF(AND(AY177&gt;0,OR(Inputs!C19&gt;Inputs!C23,AND(Inputs!C19=Inputs!C23,5&lt;9))),1,0)+IF(AND(BG177&gt;0,OR(Inputs!C20&gt;Inputs!C23,AND(Inputs!C20=Inputs!C23,6&lt;9))),1,0)+IF(AND(BO177&gt;0,OR(Inputs!C21&gt;Inputs!C23,AND(Inputs!C21=Inputs!C23,7&lt;9))),1,0)+IF(AND(BW177&gt;0,OR(Inputs!C22&gt;Inputs!C23,AND(Inputs!C22=Inputs!C23,8&lt;9))),1,0)))</f>
        <v>99</v>
      </c>
      <c r="CJ177" s="3">
        <f>IF(Inputs!$B$27&lt;&gt;"Ready","PENDING INPUTS",IF(A177&gt;Inputs!$B$6,0,MIN(MAX(0,(CE177+CF177+CG177)-CH177),MAX(0,C177-D177-(IF(O177&lt;CI177,K177+L177+M177-N177,0)+IF(W177&lt;CI177,S177+T177+U177-V177,0)+IF(AE177&lt;CI177,AA177+AB177+AC177-AD177,0)+IF(AM177&lt;CI177,AI177+AJ177+AK177-AL177,0)+IF(AU177&lt;CI177,AQ177+AR177+AS177-AT177,0)+IF(BC177&lt;CI177,AY177+AZ177+BA177-BB177,0)+IF(BK177&lt;CI177,BG177+BH177+BI177-BJ177,0)+IF(BS177&lt;CI177,BO177+BP177+BQ177-BR177,0)+IF(CA177&lt;CI177,BW177+BX177+BY177-BZ177,0)+IF(CI177&lt;CI177,CE177+CF177+CG177-CH177,0))))))</f>
        <v>0</v>
      </c>
      <c r="CK177" s="3">
        <f>IF(Inputs!$B$27&lt;&gt;"Ready","PENDING INPUTS",MIN((CE177+CF177+CG177),IF(D177&gt;C177,IF(D177=0,0,CH177*C177/D177),CH177+CJ177)))</f>
        <v>0</v>
      </c>
      <c r="CL177" s="3">
        <f>IF(Inputs!$B$27&lt;&gt;"Ready","PENDING INPUTS",MAX(0,(CE177+CF177+CG177)-CK177))</f>
        <v>0</v>
      </c>
    </row>
    <row r="178" spans="1:90" ht="27.95" customHeight="1" x14ac:dyDescent="0.25">
      <c r="A178">
        <v>174</v>
      </c>
      <c r="B178" s="13">
        <f>IF(Inputs!$B$27&lt;&gt;"Ready","PENDING INPUTS",EDATE(Inputs!$B$5,A178-1))</f>
        <v>51561</v>
      </c>
      <c r="C178" s="3">
        <f>IF(Inputs!$B$27&lt;&gt;"Ready","PENDING INPUTS",IF(A178&lt;=Inputs!$B$6,MAX(0,Inputs!$B$4+IF(A178=Inputs!$B$7,Inputs!$B$8,0)+IF(A178=Inputs!$B$9,Inputs!$B$10,0)),0))</f>
        <v>0</v>
      </c>
      <c r="D178" s="3">
        <f>IF(Inputs!$B$27&lt;&gt;"Ready","PENDING INPUTS",SUM(N178,V178,AD178,AL178,AT178,BB178,BJ178,BR178,BZ178,CH178))</f>
        <v>0</v>
      </c>
      <c r="E178" s="3">
        <f>IF(Inputs!$B$27&lt;&gt;"Ready","PENDING INPUTS",MAX(0,D178-C178))</f>
        <v>0</v>
      </c>
      <c r="F178" s="3">
        <f>IF(Inputs!$B$27&lt;&gt;"Ready","PENDING INPUTS",SUM(Q178,Y178,AG178,AO178,AW178,BE178,BM178,BU178,CC178,CK178))</f>
        <v>0</v>
      </c>
      <c r="G178" s="3">
        <f>IF(Inputs!$B$27&lt;&gt;"Ready","PENDING INPUTS",SUM(L178,T178,AB178,AJ178,AR178,AZ178,BH178,BP178,BX178,CF178))</f>
        <v>0</v>
      </c>
      <c r="H178" s="3">
        <f>IF(Inputs!$B$27&lt;&gt;"Ready","PENDING INPUTS",SUM(M178,U178,AC178,AK178,AS178,BA178,BI178,BQ178,BY178,CG178))</f>
        <v>0</v>
      </c>
      <c r="I178" s="3">
        <f>IF(Inputs!$B$27&lt;&gt;"Ready","PENDING INPUTS",SUM(R178,Z178,AH178,AP178,AX178,BF178,BN178,BV178,CD178,CL178))</f>
        <v>0</v>
      </c>
      <c r="J178" t="str">
        <f>IF(Inputs!$B$27&lt;&gt;"Ready","PENDING INPUTS",IF(A178&gt;Inputs!$B$6,"Beyond horizon",IF(E178&gt;0.005,"MINIMUM SHORTFALL",IF(I178&lt;0.005,"Paid off","In progress"))))</f>
        <v>Beyond horizon</v>
      </c>
      <c r="K178" s="3">
        <f>IF(Inputs!$B$27&lt;&gt;"Ready","PENDING INPUTS",R177)</f>
        <v>0</v>
      </c>
      <c r="L178" s="3">
        <f>IF(Inputs!$B$27&lt;&gt;"Ready","PENDING INPUTS",IF(A178&lt;=Inputs!$B$6,ROUND(K178*Inputs!C14/12,2),0))</f>
        <v>0</v>
      </c>
      <c r="M178" s="3">
        <f>IF(Inputs!$B$27&lt;&gt;"Ready","PENDING INPUTS",IF(AND(A178&lt;=Inputs!$B$6,K178&gt;0),Inputs!G14,0))</f>
        <v>0</v>
      </c>
      <c r="N178" s="3">
        <f>IF(Inputs!$B$27&lt;&gt;"Ready","PENDING INPUTS",IF(A178&gt;Inputs!$B$6,0,MIN((K178+L178+M178),IF(Inputs!H14=1,Inputs!D14,MAX(Inputs!F14,ROUND(K178*Inputs!E14+L178+M178,2))))))</f>
        <v>0</v>
      </c>
      <c r="O178">
        <f>IF(Inputs!$B$27&lt;&gt;"Ready","PENDING INPUTS",IF(K178&lt;=0,99,1+IF(AND(S178&gt;0,OR(Inputs!C15&gt;Inputs!C14,AND(Inputs!C15=Inputs!C14,1&lt;0))),1,0)+IF(AND(AA178&gt;0,OR(Inputs!C16&gt;Inputs!C14,AND(Inputs!C16=Inputs!C14,2&lt;0))),1,0)+IF(AND(AI178&gt;0,OR(Inputs!C17&gt;Inputs!C14,AND(Inputs!C17=Inputs!C14,3&lt;0))),1,0)+IF(AND(AQ178&gt;0,OR(Inputs!C18&gt;Inputs!C14,AND(Inputs!C18=Inputs!C14,4&lt;0))),1,0)+IF(AND(AY178&gt;0,OR(Inputs!C19&gt;Inputs!C14,AND(Inputs!C19=Inputs!C14,5&lt;0))),1,0)+IF(AND(BG178&gt;0,OR(Inputs!C20&gt;Inputs!C14,AND(Inputs!C20=Inputs!C14,6&lt;0))),1,0)+IF(AND(BO178&gt;0,OR(Inputs!C21&gt;Inputs!C14,AND(Inputs!C21=Inputs!C14,7&lt;0))),1,0)+IF(AND(BW178&gt;0,OR(Inputs!C22&gt;Inputs!C14,AND(Inputs!C22=Inputs!C14,8&lt;0))),1,0)+IF(AND(CE178&gt;0,OR(Inputs!C23&gt;Inputs!C14,AND(Inputs!C23=Inputs!C14,9&lt;0))),1,0)))</f>
        <v>99</v>
      </c>
      <c r="P178" s="3">
        <f>IF(Inputs!$B$27&lt;&gt;"Ready","PENDING INPUTS",IF(A178&gt;Inputs!$B$6,0,MIN(MAX(0,(K178+L178+M178)-N178),MAX(0,C178-D178-(IF(O178&lt;O178,K178+L178+M178-N178,0)+IF(W178&lt;O178,S178+T178+U178-V178,0)+IF(AE178&lt;O178,AA178+AB178+AC178-AD178,0)+IF(AM178&lt;O178,AI178+AJ178+AK178-AL178,0)+IF(AU178&lt;O178,AQ178+AR178+AS178-AT178,0)+IF(BC178&lt;O178,AY178+AZ178+BA178-BB178,0)+IF(BK178&lt;O178,BG178+BH178+BI178-BJ178,0)+IF(BS178&lt;O178,BO178+BP178+BQ178-BR178,0)+IF(CA178&lt;O178,BW178+BX178+BY178-BZ178,0)+IF(CI178&lt;O178,CE178+CF178+CG178-CH178,0))))))</f>
        <v>0</v>
      </c>
      <c r="Q178" s="3">
        <f>IF(Inputs!$B$27&lt;&gt;"Ready","PENDING INPUTS",MIN((K178+L178+M178),IF(D178&gt;C178,IF(D178=0,0,N178*C178/D178),N178+P178)))</f>
        <v>0</v>
      </c>
      <c r="R178" s="3">
        <f>IF(Inputs!$B$27&lt;&gt;"Ready","PENDING INPUTS",MAX(0,(K178+L178+M178)-Q178))</f>
        <v>0</v>
      </c>
      <c r="S178" s="3">
        <f>IF(Inputs!$B$27&lt;&gt;"Ready","PENDING INPUTS",Z177)</f>
        <v>0</v>
      </c>
      <c r="T178" s="3">
        <f>IF(Inputs!$B$27&lt;&gt;"Ready","PENDING INPUTS",IF(A178&lt;=Inputs!$B$6,ROUND(S178*Inputs!C15/12,2),0))</f>
        <v>0</v>
      </c>
      <c r="U178" s="3">
        <f>IF(Inputs!$B$27&lt;&gt;"Ready","PENDING INPUTS",IF(AND(A178&lt;=Inputs!$B$6,S178&gt;0),Inputs!G15,0))</f>
        <v>0</v>
      </c>
      <c r="V178" s="3">
        <f>IF(Inputs!$B$27&lt;&gt;"Ready","PENDING INPUTS",IF(A178&gt;Inputs!$B$6,0,MIN((S178+T178+U178),IF(Inputs!H15=1,Inputs!D15,MAX(Inputs!F15,ROUND(S178*Inputs!E15+T178+U178,2))))))</f>
        <v>0</v>
      </c>
      <c r="W178">
        <f>IF(Inputs!$B$27&lt;&gt;"Ready","PENDING INPUTS",IF(S178&lt;=0,99,1+IF(AND(K178&gt;0,OR(Inputs!C14&gt;Inputs!C15,AND(Inputs!C14=Inputs!C15,0&lt;1))),1,0)+IF(AND(AA178&gt;0,OR(Inputs!C16&gt;Inputs!C15,AND(Inputs!C16=Inputs!C15,2&lt;1))),1,0)+IF(AND(AI178&gt;0,OR(Inputs!C17&gt;Inputs!C15,AND(Inputs!C17=Inputs!C15,3&lt;1))),1,0)+IF(AND(AQ178&gt;0,OR(Inputs!C18&gt;Inputs!C15,AND(Inputs!C18=Inputs!C15,4&lt;1))),1,0)+IF(AND(AY178&gt;0,OR(Inputs!C19&gt;Inputs!C15,AND(Inputs!C19=Inputs!C15,5&lt;1))),1,0)+IF(AND(BG178&gt;0,OR(Inputs!C20&gt;Inputs!C15,AND(Inputs!C20=Inputs!C15,6&lt;1))),1,0)+IF(AND(BO178&gt;0,OR(Inputs!C21&gt;Inputs!C15,AND(Inputs!C21=Inputs!C15,7&lt;1))),1,0)+IF(AND(BW178&gt;0,OR(Inputs!C22&gt;Inputs!C15,AND(Inputs!C22=Inputs!C15,8&lt;1))),1,0)+IF(AND(CE178&gt;0,OR(Inputs!C23&gt;Inputs!C15,AND(Inputs!C23=Inputs!C15,9&lt;1))),1,0)))</f>
        <v>99</v>
      </c>
      <c r="X178" s="3">
        <f>IF(Inputs!$B$27&lt;&gt;"Ready","PENDING INPUTS",IF(A178&gt;Inputs!$B$6,0,MIN(MAX(0,(S178+T178+U178)-V178),MAX(0,C178-D178-(IF(O178&lt;W178,K178+L178+M178-N178,0)+IF(W178&lt;W178,S178+T178+U178-V178,0)+IF(AE178&lt;W178,AA178+AB178+AC178-AD178,0)+IF(AM178&lt;W178,AI178+AJ178+AK178-AL178,0)+IF(AU178&lt;W178,AQ178+AR178+AS178-AT178,0)+IF(BC178&lt;W178,AY178+AZ178+BA178-BB178,0)+IF(BK178&lt;W178,BG178+BH178+BI178-BJ178,0)+IF(BS178&lt;W178,BO178+BP178+BQ178-BR178,0)+IF(CA178&lt;W178,BW178+BX178+BY178-BZ178,0)+IF(CI178&lt;W178,CE178+CF178+CG178-CH178,0))))))</f>
        <v>0</v>
      </c>
      <c r="Y178" s="3">
        <f>IF(Inputs!$B$27&lt;&gt;"Ready","PENDING INPUTS",MIN((S178+T178+U178),IF(D178&gt;C178,IF(D178=0,0,V178*C178/D178),V178+X178)))</f>
        <v>0</v>
      </c>
      <c r="Z178" s="3">
        <f>IF(Inputs!$B$27&lt;&gt;"Ready","PENDING INPUTS",MAX(0,(S178+T178+U178)-Y178))</f>
        <v>0</v>
      </c>
      <c r="AA178" s="3">
        <f>IF(Inputs!$B$27&lt;&gt;"Ready","PENDING INPUTS",AH177)</f>
        <v>0</v>
      </c>
      <c r="AB178" s="3">
        <f>IF(Inputs!$B$27&lt;&gt;"Ready","PENDING INPUTS",IF(A178&lt;=Inputs!$B$6,ROUND(AA178*Inputs!C16/12,2),0))</f>
        <v>0</v>
      </c>
      <c r="AC178" s="3">
        <f>IF(Inputs!$B$27&lt;&gt;"Ready","PENDING INPUTS",IF(AND(A178&lt;=Inputs!$B$6,AA178&gt;0),Inputs!G16,0))</f>
        <v>0</v>
      </c>
      <c r="AD178" s="3">
        <f>IF(Inputs!$B$27&lt;&gt;"Ready","PENDING INPUTS",IF(A178&gt;Inputs!$B$6,0,MIN((AA178+AB178+AC178),IF(Inputs!H16=1,Inputs!D16,MAX(Inputs!F16,ROUND(AA178*Inputs!E16+AB178+AC178,2))))))</f>
        <v>0</v>
      </c>
      <c r="AE178">
        <f>IF(Inputs!$B$27&lt;&gt;"Ready","PENDING INPUTS",IF(AA178&lt;=0,99,1+IF(AND(K178&gt;0,OR(Inputs!C14&gt;Inputs!C16,AND(Inputs!C14=Inputs!C16,0&lt;2))),1,0)+IF(AND(S178&gt;0,OR(Inputs!C15&gt;Inputs!C16,AND(Inputs!C15=Inputs!C16,1&lt;2))),1,0)+IF(AND(AI178&gt;0,OR(Inputs!C17&gt;Inputs!C16,AND(Inputs!C17=Inputs!C16,3&lt;2))),1,0)+IF(AND(AQ178&gt;0,OR(Inputs!C18&gt;Inputs!C16,AND(Inputs!C18=Inputs!C16,4&lt;2))),1,0)+IF(AND(AY178&gt;0,OR(Inputs!C19&gt;Inputs!C16,AND(Inputs!C19=Inputs!C16,5&lt;2))),1,0)+IF(AND(BG178&gt;0,OR(Inputs!C20&gt;Inputs!C16,AND(Inputs!C20=Inputs!C16,6&lt;2))),1,0)+IF(AND(BO178&gt;0,OR(Inputs!C21&gt;Inputs!C16,AND(Inputs!C21=Inputs!C16,7&lt;2))),1,0)+IF(AND(BW178&gt;0,OR(Inputs!C22&gt;Inputs!C16,AND(Inputs!C22=Inputs!C16,8&lt;2))),1,0)+IF(AND(CE178&gt;0,OR(Inputs!C23&gt;Inputs!C16,AND(Inputs!C23=Inputs!C16,9&lt;2))),1,0)))</f>
        <v>99</v>
      </c>
      <c r="AF178" s="3">
        <f>IF(Inputs!$B$27&lt;&gt;"Ready","PENDING INPUTS",IF(A178&gt;Inputs!$B$6,0,MIN(MAX(0,(AA178+AB178+AC178)-AD178),MAX(0,C178-D178-(IF(O178&lt;AE178,K178+L178+M178-N178,0)+IF(W178&lt;AE178,S178+T178+U178-V178,0)+IF(AE178&lt;AE178,AA178+AB178+AC178-AD178,0)+IF(AM178&lt;AE178,AI178+AJ178+AK178-AL178,0)+IF(AU178&lt;AE178,AQ178+AR178+AS178-AT178,0)+IF(BC178&lt;AE178,AY178+AZ178+BA178-BB178,0)+IF(BK178&lt;AE178,BG178+BH178+BI178-BJ178,0)+IF(BS178&lt;AE178,BO178+BP178+BQ178-BR178,0)+IF(CA178&lt;AE178,BW178+BX178+BY178-BZ178,0)+IF(CI178&lt;AE178,CE178+CF178+CG178-CH178,0))))))</f>
        <v>0</v>
      </c>
      <c r="AG178" s="3">
        <f>IF(Inputs!$B$27&lt;&gt;"Ready","PENDING INPUTS",MIN((AA178+AB178+AC178),IF(D178&gt;C178,IF(D178=0,0,AD178*C178/D178),AD178+AF178)))</f>
        <v>0</v>
      </c>
      <c r="AH178" s="3">
        <f>IF(Inputs!$B$27&lt;&gt;"Ready","PENDING INPUTS",MAX(0,(AA178+AB178+AC178)-AG178))</f>
        <v>0</v>
      </c>
      <c r="AI178" s="3">
        <f>IF(Inputs!$B$27&lt;&gt;"Ready","PENDING INPUTS",AP177)</f>
        <v>0</v>
      </c>
      <c r="AJ178" s="3">
        <f>IF(Inputs!$B$27&lt;&gt;"Ready","PENDING INPUTS",IF(A178&lt;=Inputs!$B$6,ROUND(AI178*Inputs!C17/12,2),0))</f>
        <v>0</v>
      </c>
      <c r="AK178" s="3">
        <f>IF(Inputs!$B$27&lt;&gt;"Ready","PENDING INPUTS",IF(AND(A178&lt;=Inputs!$B$6,AI178&gt;0),Inputs!G17,0))</f>
        <v>0</v>
      </c>
      <c r="AL178" s="3">
        <f>IF(Inputs!$B$27&lt;&gt;"Ready","PENDING INPUTS",IF(A178&gt;Inputs!$B$6,0,MIN((AI178+AJ178+AK178),IF(Inputs!H17=1,Inputs!D17,MAX(Inputs!F17,ROUND(AI178*Inputs!E17+AJ178+AK178,2))))))</f>
        <v>0</v>
      </c>
      <c r="AM178">
        <f>IF(Inputs!$B$27&lt;&gt;"Ready","PENDING INPUTS",IF(AI178&lt;=0,99,1+IF(AND(K178&gt;0,OR(Inputs!C14&gt;Inputs!C17,AND(Inputs!C14=Inputs!C17,0&lt;3))),1,0)+IF(AND(S178&gt;0,OR(Inputs!C15&gt;Inputs!C17,AND(Inputs!C15=Inputs!C17,1&lt;3))),1,0)+IF(AND(AA178&gt;0,OR(Inputs!C16&gt;Inputs!C17,AND(Inputs!C16=Inputs!C17,2&lt;3))),1,0)+IF(AND(AQ178&gt;0,OR(Inputs!C18&gt;Inputs!C17,AND(Inputs!C18=Inputs!C17,4&lt;3))),1,0)+IF(AND(AY178&gt;0,OR(Inputs!C19&gt;Inputs!C17,AND(Inputs!C19=Inputs!C17,5&lt;3))),1,0)+IF(AND(BG178&gt;0,OR(Inputs!C20&gt;Inputs!C17,AND(Inputs!C20=Inputs!C17,6&lt;3))),1,0)+IF(AND(BO178&gt;0,OR(Inputs!C21&gt;Inputs!C17,AND(Inputs!C21=Inputs!C17,7&lt;3))),1,0)+IF(AND(BW178&gt;0,OR(Inputs!C22&gt;Inputs!C17,AND(Inputs!C22=Inputs!C17,8&lt;3))),1,0)+IF(AND(CE178&gt;0,OR(Inputs!C23&gt;Inputs!C17,AND(Inputs!C23=Inputs!C17,9&lt;3))),1,0)))</f>
        <v>99</v>
      </c>
      <c r="AN178" s="3">
        <f>IF(Inputs!$B$27&lt;&gt;"Ready","PENDING INPUTS",IF(A178&gt;Inputs!$B$6,0,MIN(MAX(0,(AI178+AJ178+AK178)-AL178),MAX(0,C178-D178-(IF(O178&lt;AM178,K178+L178+M178-N178,0)+IF(W178&lt;AM178,S178+T178+U178-V178,0)+IF(AE178&lt;AM178,AA178+AB178+AC178-AD178,0)+IF(AM178&lt;AM178,AI178+AJ178+AK178-AL178,0)+IF(AU178&lt;AM178,AQ178+AR178+AS178-AT178,0)+IF(BC178&lt;AM178,AY178+AZ178+BA178-BB178,0)+IF(BK178&lt;AM178,BG178+BH178+BI178-BJ178,0)+IF(BS178&lt;AM178,BO178+BP178+BQ178-BR178,0)+IF(CA178&lt;AM178,BW178+BX178+BY178-BZ178,0)+IF(CI178&lt;AM178,CE178+CF178+CG178-CH178,0))))))</f>
        <v>0</v>
      </c>
      <c r="AO178" s="3">
        <f>IF(Inputs!$B$27&lt;&gt;"Ready","PENDING INPUTS",MIN((AI178+AJ178+AK178),IF(D178&gt;C178,IF(D178=0,0,AL178*C178/D178),AL178+AN178)))</f>
        <v>0</v>
      </c>
      <c r="AP178" s="3">
        <f>IF(Inputs!$B$27&lt;&gt;"Ready","PENDING INPUTS",MAX(0,(AI178+AJ178+AK178)-AO178))</f>
        <v>0</v>
      </c>
      <c r="AQ178" s="3">
        <f>IF(Inputs!$B$27&lt;&gt;"Ready","PENDING INPUTS",AX177)</f>
        <v>0</v>
      </c>
      <c r="AR178" s="3">
        <f>IF(Inputs!$B$27&lt;&gt;"Ready","PENDING INPUTS",IF(A178&lt;=Inputs!$B$6,ROUND(AQ178*Inputs!C18/12,2),0))</f>
        <v>0</v>
      </c>
      <c r="AS178" s="3">
        <f>IF(Inputs!$B$27&lt;&gt;"Ready","PENDING INPUTS",IF(AND(A178&lt;=Inputs!$B$6,AQ178&gt;0),Inputs!G18,0))</f>
        <v>0</v>
      </c>
      <c r="AT178" s="3">
        <f>IF(Inputs!$B$27&lt;&gt;"Ready","PENDING INPUTS",IF(A178&gt;Inputs!$B$6,0,MIN((AQ178+AR178+AS178),IF(Inputs!H18=1,Inputs!D18,MAX(Inputs!F18,ROUND(AQ178*Inputs!E18+AR178+AS178,2))))))</f>
        <v>0</v>
      </c>
      <c r="AU178">
        <f>IF(Inputs!$B$27&lt;&gt;"Ready","PENDING INPUTS",IF(AQ178&lt;=0,99,1+IF(AND(K178&gt;0,OR(Inputs!C14&gt;Inputs!C18,AND(Inputs!C14=Inputs!C18,0&lt;4))),1,0)+IF(AND(S178&gt;0,OR(Inputs!C15&gt;Inputs!C18,AND(Inputs!C15=Inputs!C18,1&lt;4))),1,0)+IF(AND(AA178&gt;0,OR(Inputs!C16&gt;Inputs!C18,AND(Inputs!C16=Inputs!C18,2&lt;4))),1,0)+IF(AND(AI178&gt;0,OR(Inputs!C17&gt;Inputs!C18,AND(Inputs!C17=Inputs!C18,3&lt;4))),1,0)+IF(AND(AY178&gt;0,OR(Inputs!C19&gt;Inputs!C18,AND(Inputs!C19=Inputs!C18,5&lt;4))),1,0)+IF(AND(BG178&gt;0,OR(Inputs!C20&gt;Inputs!C18,AND(Inputs!C20=Inputs!C18,6&lt;4))),1,0)+IF(AND(BO178&gt;0,OR(Inputs!C21&gt;Inputs!C18,AND(Inputs!C21=Inputs!C18,7&lt;4))),1,0)+IF(AND(BW178&gt;0,OR(Inputs!C22&gt;Inputs!C18,AND(Inputs!C22=Inputs!C18,8&lt;4))),1,0)+IF(AND(CE178&gt;0,OR(Inputs!C23&gt;Inputs!C18,AND(Inputs!C23=Inputs!C18,9&lt;4))),1,0)))</f>
        <v>99</v>
      </c>
      <c r="AV178" s="3">
        <f>IF(Inputs!$B$27&lt;&gt;"Ready","PENDING INPUTS",IF(A178&gt;Inputs!$B$6,0,MIN(MAX(0,(AQ178+AR178+AS178)-AT178),MAX(0,C178-D178-(IF(O178&lt;AU178,K178+L178+M178-N178,0)+IF(W178&lt;AU178,S178+T178+U178-V178,0)+IF(AE178&lt;AU178,AA178+AB178+AC178-AD178,0)+IF(AM178&lt;AU178,AI178+AJ178+AK178-AL178,0)+IF(AU178&lt;AU178,AQ178+AR178+AS178-AT178,0)+IF(BC178&lt;AU178,AY178+AZ178+BA178-BB178,0)+IF(BK178&lt;AU178,BG178+BH178+BI178-BJ178,0)+IF(BS178&lt;AU178,BO178+BP178+BQ178-BR178,0)+IF(CA178&lt;AU178,BW178+BX178+BY178-BZ178,0)+IF(CI178&lt;AU178,CE178+CF178+CG178-CH178,0))))))</f>
        <v>0</v>
      </c>
      <c r="AW178" s="3">
        <f>IF(Inputs!$B$27&lt;&gt;"Ready","PENDING INPUTS",MIN((AQ178+AR178+AS178),IF(D178&gt;C178,IF(D178=0,0,AT178*C178/D178),AT178+AV178)))</f>
        <v>0</v>
      </c>
      <c r="AX178" s="3">
        <f>IF(Inputs!$B$27&lt;&gt;"Ready","PENDING INPUTS",MAX(0,(AQ178+AR178+AS178)-AW178))</f>
        <v>0</v>
      </c>
      <c r="AY178" s="3">
        <f>IF(Inputs!$B$27&lt;&gt;"Ready","PENDING INPUTS",BF177)</f>
        <v>0</v>
      </c>
      <c r="AZ178" s="3">
        <f>IF(Inputs!$B$27&lt;&gt;"Ready","PENDING INPUTS",IF(A178&lt;=Inputs!$B$6,ROUND(AY178*Inputs!C19/12,2),0))</f>
        <v>0</v>
      </c>
      <c r="BA178" s="3">
        <f>IF(Inputs!$B$27&lt;&gt;"Ready","PENDING INPUTS",IF(AND(A178&lt;=Inputs!$B$6,AY178&gt;0),Inputs!G19,0))</f>
        <v>0</v>
      </c>
      <c r="BB178" s="3">
        <f>IF(Inputs!$B$27&lt;&gt;"Ready","PENDING INPUTS",IF(A178&gt;Inputs!$B$6,0,MIN((AY178+AZ178+BA178),IF(Inputs!H19=1,Inputs!D19,MAX(Inputs!F19,ROUND(AY178*Inputs!E19+AZ178+BA178,2))))))</f>
        <v>0</v>
      </c>
      <c r="BC178">
        <f>IF(Inputs!$B$27&lt;&gt;"Ready","PENDING INPUTS",IF(AY178&lt;=0,99,1+IF(AND(K178&gt;0,OR(Inputs!C14&gt;Inputs!C19,AND(Inputs!C14=Inputs!C19,0&lt;5))),1,0)+IF(AND(S178&gt;0,OR(Inputs!C15&gt;Inputs!C19,AND(Inputs!C15=Inputs!C19,1&lt;5))),1,0)+IF(AND(AA178&gt;0,OR(Inputs!C16&gt;Inputs!C19,AND(Inputs!C16=Inputs!C19,2&lt;5))),1,0)+IF(AND(AI178&gt;0,OR(Inputs!C17&gt;Inputs!C19,AND(Inputs!C17=Inputs!C19,3&lt;5))),1,0)+IF(AND(AQ178&gt;0,OR(Inputs!C18&gt;Inputs!C19,AND(Inputs!C18=Inputs!C19,4&lt;5))),1,0)+IF(AND(BG178&gt;0,OR(Inputs!C20&gt;Inputs!C19,AND(Inputs!C20=Inputs!C19,6&lt;5))),1,0)+IF(AND(BO178&gt;0,OR(Inputs!C21&gt;Inputs!C19,AND(Inputs!C21=Inputs!C19,7&lt;5))),1,0)+IF(AND(BW178&gt;0,OR(Inputs!C22&gt;Inputs!C19,AND(Inputs!C22=Inputs!C19,8&lt;5))),1,0)+IF(AND(CE178&gt;0,OR(Inputs!C23&gt;Inputs!C19,AND(Inputs!C23=Inputs!C19,9&lt;5))),1,0)))</f>
        <v>99</v>
      </c>
      <c r="BD178" s="3">
        <f>IF(Inputs!$B$27&lt;&gt;"Ready","PENDING INPUTS",IF(A178&gt;Inputs!$B$6,0,MIN(MAX(0,(AY178+AZ178+BA178)-BB178),MAX(0,C178-D178-(IF(O178&lt;BC178,K178+L178+M178-N178,0)+IF(W178&lt;BC178,S178+T178+U178-V178,0)+IF(AE178&lt;BC178,AA178+AB178+AC178-AD178,0)+IF(AM178&lt;BC178,AI178+AJ178+AK178-AL178,0)+IF(AU178&lt;BC178,AQ178+AR178+AS178-AT178,0)+IF(BC178&lt;BC178,AY178+AZ178+BA178-BB178,0)+IF(BK178&lt;BC178,BG178+BH178+BI178-BJ178,0)+IF(BS178&lt;BC178,BO178+BP178+BQ178-BR178,0)+IF(CA178&lt;BC178,BW178+BX178+BY178-BZ178,0)+IF(CI178&lt;BC178,CE178+CF178+CG178-CH178,0))))))</f>
        <v>0</v>
      </c>
      <c r="BE178" s="3">
        <f>IF(Inputs!$B$27&lt;&gt;"Ready","PENDING INPUTS",MIN((AY178+AZ178+BA178),IF(D178&gt;C178,IF(D178=0,0,BB178*C178/D178),BB178+BD178)))</f>
        <v>0</v>
      </c>
      <c r="BF178" s="3">
        <f>IF(Inputs!$B$27&lt;&gt;"Ready","PENDING INPUTS",MAX(0,(AY178+AZ178+BA178)-BE178))</f>
        <v>0</v>
      </c>
      <c r="BG178" s="3">
        <f>IF(Inputs!$B$27&lt;&gt;"Ready","PENDING INPUTS",BN177)</f>
        <v>0</v>
      </c>
      <c r="BH178" s="3">
        <f>IF(Inputs!$B$27&lt;&gt;"Ready","PENDING INPUTS",IF(A178&lt;=Inputs!$B$6,ROUND(BG178*Inputs!C20/12,2),0))</f>
        <v>0</v>
      </c>
      <c r="BI178" s="3">
        <f>IF(Inputs!$B$27&lt;&gt;"Ready","PENDING INPUTS",IF(AND(A178&lt;=Inputs!$B$6,BG178&gt;0),Inputs!G20,0))</f>
        <v>0</v>
      </c>
      <c r="BJ178" s="3">
        <f>IF(Inputs!$B$27&lt;&gt;"Ready","PENDING INPUTS",IF(A178&gt;Inputs!$B$6,0,MIN((BG178+BH178+BI178),IF(Inputs!H20=1,Inputs!D20,MAX(Inputs!F20,ROUND(BG178*Inputs!E20+BH178+BI178,2))))))</f>
        <v>0</v>
      </c>
      <c r="BK178">
        <f>IF(Inputs!$B$27&lt;&gt;"Ready","PENDING INPUTS",IF(BG178&lt;=0,99,1+IF(AND(K178&gt;0,OR(Inputs!C14&gt;Inputs!C20,AND(Inputs!C14=Inputs!C20,0&lt;6))),1,0)+IF(AND(S178&gt;0,OR(Inputs!C15&gt;Inputs!C20,AND(Inputs!C15=Inputs!C20,1&lt;6))),1,0)+IF(AND(AA178&gt;0,OR(Inputs!C16&gt;Inputs!C20,AND(Inputs!C16=Inputs!C20,2&lt;6))),1,0)+IF(AND(AI178&gt;0,OR(Inputs!C17&gt;Inputs!C20,AND(Inputs!C17=Inputs!C20,3&lt;6))),1,0)+IF(AND(AQ178&gt;0,OR(Inputs!C18&gt;Inputs!C20,AND(Inputs!C18=Inputs!C20,4&lt;6))),1,0)+IF(AND(AY178&gt;0,OR(Inputs!C19&gt;Inputs!C20,AND(Inputs!C19=Inputs!C20,5&lt;6))),1,0)+IF(AND(BO178&gt;0,OR(Inputs!C21&gt;Inputs!C20,AND(Inputs!C21=Inputs!C20,7&lt;6))),1,0)+IF(AND(BW178&gt;0,OR(Inputs!C22&gt;Inputs!C20,AND(Inputs!C22=Inputs!C20,8&lt;6))),1,0)+IF(AND(CE178&gt;0,OR(Inputs!C23&gt;Inputs!C20,AND(Inputs!C23=Inputs!C20,9&lt;6))),1,0)))</f>
        <v>99</v>
      </c>
      <c r="BL178" s="3">
        <f>IF(Inputs!$B$27&lt;&gt;"Ready","PENDING INPUTS",IF(A178&gt;Inputs!$B$6,0,MIN(MAX(0,(BG178+BH178+BI178)-BJ178),MAX(0,C178-D178-(IF(O178&lt;BK178,K178+L178+M178-N178,0)+IF(W178&lt;BK178,S178+T178+U178-V178,0)+IF(AE178&lt;BK178,AA178+AB178+AC178-AD178,0)+IF(AM178&lt;BK178,AI178+AJ178+AK178-AL178,0)+IF(AU178&lt;BK178,AQ178+AR178+AS178-AT178,0)+IF(BC178&lt;BK178,AY178+AZ178+BA178-BB178,0)+IF(BK178&lt;BK178,BG178+BH178+BI178-BJ178,0)+IF(BS178&lt;BK178,BO178+BP178+BQ178-BR178,0)+IF(CA178&lt;BK178,BW178+BX178+BY178-BZ178,0)+IF(CI178&lt;BK178,CE178+CF178+CG178-CH178,0))))))</f>
        <v>0</v>
      </c>
      <c r="BM178" s="3">
        <f>IF(Inputs!$B$27&lt;&gt;"Ready","PENDING INPUTS",MIN((BG178+BH178+BI178),IF(D178&gt;C178,IF(D178=0,0,BJ178*C178/D178),BJ178+BL178)))</f>
        <v>0</v>
      </c>
      <c r="BN178" s="3">
        <f>IF(Inputs!$B$27&lt;&gt;"Ready","PENDING INPUTS",MAX(0,(BG178+BH178+BI178)-BM178))</f>
        <v>0</v>
      </c>
      <c r="BO178" s="3">
        <f>IF(Inputs!$B$27&lt;&gt;"Ready","PENDING INPUTS",BV177)</f>
        <v>0</v>
      </c>
      <c r="BP178" s="3">
        <f>IF(Inputs!$B$27&lt;&gt;"Ready","PENDING INPUTS",IF(A178&lt;=Inputs!$B$6,ROUND(BO178*Inputs!C21/12,2),0))</f>
        <v>0</v>
      </c>
      <c r="BQ178" s="3">
        <f>IF(Inputs!$B$27&lt;&gt;"Ready","PENDING INPUTS",IF(AND(A178&lt;=Inputs!$B$6,BO178&gt;0),Inputs!G21,0))</f>
        <v>0</v>
      </c>
      <c r="BR178" s="3">
        <f>IF(Inputs!$B$27&lt;&gt;"Ready","PENDING INPUTS",IF(A178&gt;Inputs!$B$6,0,MIN((BO178+BP178+BQ178),IF(Inputs!H21=1,Inputs!D21,MAX(Inputs!F21,ROUND(BO178*Inputs!E21+BP178+BQ178,2))))))</f>
        <v>0</v>
      </c>
      <c r="BS178">
        <f>IF(Inputs!$B$27&lt;&gt;"Ready","PENDING INPUTS",IF(BO178&lt;=0,99,1+IF(AND(K178&gt;0,OR(Inputs!C14&gt;Inputs!C21,AND(Inputs!C14=Inputs!C21,0&lt;7))),1,0)+IF(AND(S178&gt;0,OR(Inputs!C15&gt;Inputs!C21,AND(Inputs!C15=Inputs!C21,1&lt;7))),1,0)+IF(AND(AA178&gt;0,OR(Inputs!C16&gt;Inputs!C21,AND(Inputs!C16=Inputs!C21,2&lt;7))),1,0)+IF(AND(AI178&gt;0,OR(Inputs!C17&gt;Inputs!C21,AND(Inputs!C17=Inputs!C21,3&lt;7))),1,0)+IF(AND(AQ178&gt;0,OR(Inputs!C18&gt;Inputs!C21,AND(Inputs!C18=Inputs!C21,4&lt;7))),1,0)+IF(AND(AY178&gt;0,OR(Inputs!C19&gt;Inputs!C21,AND(Inputs!C19=Inputs!C21,5&lt;7))),1,0)+IF(AND(BG178&gt;0,OR(Inputs!C20&gt;Inputs!C21,AND(Inputs!C20=Inputs!C21,6&lt;7))),1,0)+IF(AND(BW178&gt;0,OR(Inputs!C22&gt;Inputs!C21,AND(Inputs!C22=Inputs!C21,8&lt;7))),1,0)+IF(AND(CE178&gt;0,OR(Inputs!C23&gt;Inputs!C21,AND(Inputs!C23=Inputs!C21,9&lt;7))),1,0)))</f>
        <v>99</v>
      </c>
      <c r="BT178" s="3">
        <f>IF(Inputs!$B$27&lt;&gt;"Ready","PENDING INPUTS",IF(A178&gt;Inputs!$B$6,0,MIN(MAX(0,(BO178+BP178+BQ178)-BR178),MAX(0,C178-D178-(IF(O178&lt;BS178,K178+L178+M178-N178,0)+IF(W178&lt;BS178,S178+T178+U178-V178,0)+IF(AE178&lt;BS178,AA178+AB178+AC178-AD178,0)+IF(AM178&lt;BS178,AI178+AJ178+AK178-AL178,0)+IF(AU178&lt;BS178,AQ178+AR178+AS178-AT178,0)+IF(BC178&lt;BS178,AY178+AZ178+BA178-BB178,0)+IF(BK178&lt;BS178,BG178+BH178+BI178-BJ178,0)+IF(BS178&lt;BS178,BO178+BP178+BQ178-BR178,0)+IF(CA178&lt;BS178,BW178+BX178+BY178-BZ178,0)+IF(CI178&lt;BS178,CE178+CF178+CG178-CH178,0))))))</f>
        <v>0</v>
      </c>
      <c r="BU178" s="3">
        <f>IF(Inputs!$B$27&lt;&gt;"Ready","PENDING INPUTS",MIN((BO178+BP178+BQ178),IF(D178&gt;C178,IF(D178=0,0,BR178*C178/D178),BR178+BT178)))</f>
        <v>0</v>
      </c>
      <c r="BV178" s="3">
        <f>IF(Inputs!$B$27&lt;&gt;"Ready","PENDING INPUTS",MAX(0,(BO178+BP178+BQ178)-BU178))</f>
        <v>0</v>
      </c>
      <c r="BW178" s="3">
        <f>IF(Inputs!$B$27&lt;&gt;"Ready","PENDING INPUTS",CD177)</f>
        <v>0</v>
      </c>
      <c r="BX178" s="3">
        <f>IF(Inputs!$B$27&lt;&gt;"Ready","PENDING INPUTS",IF(A178&lt;=Inputs!$B$6,ROUND(BW178*Inputs!C22/12,2),0))</f>
        <v>0</v>
      </c>
      <c r="BY178" s="3">
        <f>IF(Inputs!$B$27&lt;&gt;"Ready","PENDING INPUTS",IF(AND(A178&lt;=Inputs!$B$6,BW178&gt;0),Inputs!G22,0))</f>
        <v>0</v>
      </c>
      <c r="BZ178" s="3">
        <f>IF(Inputs!$B$27&lt;&gt;"Ready","PENDING INPUTS",IF(A178&gt;Inputs!$B$6,0,MIN((BW178+BX178+BY178),IF(Inputs!H22=1,Inputs!D22,MAX(Inputs!F22,ROUND(BW178*Inputs!E22+BX178+BY178,2))))))</f>
        <v>0</v>
      </c>
      <c r="CA178">
        <f>IF(Inputs!$B$27&lt;&gt;"Ready","PENDING INPUTS",IF(BW178&lt;=0,99,1+IF(AND(K178&gt;0,OR(Inputs!C14&gt;Inputs!C22,AND(Inputs!C14=Inputs!C22,0&lt;8))),1,0)+IF(AND(S178&gt;0,OR(Inputs!C15&gt;Inputs!C22,AND(Inputs!C15=Inputs!C22,1&lt;8))),1,0)+IF(AND(AA178&gt;0,OR(Inputs!C16&gt;Inputs!C22,AND(Inputs!C16=Inputs!C22,2&lt;8))),1,0)+IF(AND(AI178&gt;0,OR(Inputs!C17&gt;Inputs!C22,AND(Inputs!C17=Inputs!C22,3&lt;8))),1,0)+IF(AND(AQ178&gt;0,OR(Inputs!C18&gt;Inputs!C22,AND(Inputs!C18=Inputs!C22,4&lt;8))),1,0)+IF(AND(AY178&gt;0,OR(Inputs!C19&gt;Inputs!C22,AND(Inputs!C19=Inputs!C22,5&lt;8))),1,0)+IF(AND(BG178&gt;0,OR(Inputs!C20&gt;Inputs!C22,AND(Inputs!C20=Inputs!C22,6&lt;8))),1,0)+IF(AND(BO178&gt;0,OR(Inputs!C21&gt;Inputs!C22,AND(Inputs!C21=Inputs!C22,7&lt;8))),1,0)+IF(AND(CE178&gt;0,OR(Inputs!C23&gt;Inputs!C22,AND(Inputs!C23=Inputs!C22,9&lt;8))),1,0)))</f>
        <v>99</v>
      </c>
      <c r="CB178" s="3">
        <f>IF(Inputs!$B$27&lt;&gt;"Ready","PENDING INPUTS",IF(A178&gt;Inputs!$B$6,0,MIN(MAX(0,(BW178+BX178+BY178)-BZ178),MAX(0,C178-D178-(IF(O178&lt;CA178,K178+L178+M178-N178,0)+IF(W178&lt;CA178,S178+T178+U178-V178,0)+IF(AE178&lt;CA178,AA178+AB178+AC178-AD178,0)+IF(AM178&lt;CA178,AI178+AJ178+AK178-AL178,0)+IF(AU178&lt;CA178,AQ178+AR178+AS178-AT178,0)+IF(BC178&lt;CA178,AY178+AZ178+BA178-BB178,0)+IF(BK178&lt;CA178,BG178+BH178+BI178-BJ178,0)+IF(BS178&lt;CA178,BO178+BP178+BQ178-BR178,0)+IF(CA178&lt;CA178,BW178+BX178+BY178-BZ178,0)+IF(CI178&lt;CA178,CE178+CF178+CG178-CH178,0))))))</f>
        <v>0</v>
      </c>
      <c r="CC178" s="3">
        <f>IF(Inputs!$B$27&lt;&gt;"Ready","PENDING INPUTS",MIN((BW178+BX178+BY178),IF(D178&gt;C178,IF(D178=0,0,BZ178*C178/D178),BZ178+CB178)))</f>
        <v>0</v>
      </c>
      <c r="CD178" s="3">
        <f>IF(Inputs!$B$27&lt;&gt;"Ready","PENDING INPUTS",MAX(0,(BW178+BX178+BY178)-CC178))</f>
        <v>0</v>
      </c>
      <c r="CE178" s="3">
        <f>IF(Inputs!$B$27&lt;&gt;"Ready","PENDING INPUTS",CL177)</f>
        <v>0</v>
      </c>
      <c r="CF178" s="3">
        <f>IF(Inputs!$B$27&lt;&gt;"Ready","PENDING INPUTS",IF(A178&lt;=Inputs!$B$6,ROUND(CE178*Inputs!C23/12,2),0))</f>
        <v>0</v>
      </c>
      <c r="CG178" s="3">
        <f>IF(Inputs!$B$27&lt;&gt;"Ready","PENDING INPUTS",IF(AND(A178&lt;=Inputs!$B$6,CE178&gt;0),Inputs!G23,0))</f>
        <v>0</v>
      </c>
      <c r="CH178" s="3">
        <f>IF(Inputs!$B$27&lt;&gt;"Ready","PENDING INPUTS",IF(A178&gt;Inputs!$B$6,0,MIN((CE178+CF178+CG178),IF(Inputs!H23=1,Inputs!D23,MAX(Inputs!F23,ROUND(CE178*Inputs!E23+CF178+CG178,2))))))</f>
        <v>0</v>
      </c>
      <c r="CI178">
        <f>IF(Inputs!$B$27&lt;&gt;"Ready","PENDING INPUTS",IF(CE178&lt;=0,99,1+IF(AND(K178&gt;0,OR(Inputs!C14&gt;Inputs!C23,AND(Inputs!C14=Inputs!C23,0&lt;9))),1,0)+IF(AND(S178&gt;0,OR(Inputs!C15&gt;Inputs!C23,AND(Inputs!C15=Inputs!C23,1&lt;9))),1,0)+IF(AND(AA178&gt;0,OR(Inputs!C16&gt;Inputs!C23,AND(Inputs!C16=Inputs!C23,2&lt;9))),1,0)+IF(AND(AI178&gt;0,OR(Inputs!C17&gt;Inputs!C23,AND(Inputs!C17=Inputs!C23,3&lt;9))),1,0)+IF(AND(AQ178&gt;0,OR(Inputs!C18&gt;Inputs!C23,AND(Inputs!C18=Inputs!C23,4&lt;9))),1,0)+IF(AND(AY178&gt;0,OR(Inputs!C19&gt;Inputs!C23,AND(Inputs!C19=Inputs!C23,5&lt;9))),1,0)+IF(AND(BG178&gt;0,OR(Inputs!C20&gt;Inputs!C23,AND(Inputs!C20=Inputs!C23,6&lt;9))),1,0)+IF(AND(BO178&gt;0,OR(Inputs!C21&gt;Inputs!C23,AND(Inputs!C21=Inputs!C23,7&lt;9))),1,0)+IF(AND(BW178&gt;0,OR(Inputs!C22&gt;Inputs!C23,AND(Inputs!C22=Inputs!C23,8&lt;9))),1,0)))</f>
        <v>99</v>
      </c>
      <c r="CJ178" s="3">
        <f>IF(Inputs!$B$27&lt;&gt;"Ready","PENDING INPUTS",IF(A178&gt;Inputs!$B$6,0,MIN(MAX(0,(CE178+CF178+CG178)-CH178),MAX(0,C178-D178-(IF(O178&lt;CI178,K178+L178+M178-N178,0)+IF(W178&lt;CI178,S178+T178+U178-V178,0)+IF(AE178&lt;CI178,AA178+AB178+AC178-AD178,0)+IF(AM178&lt;CI178,AI178+AJ178+AK178-AL178,0)+IF(AU178&lt;CI178,AQ178+AR178+AS178-AT178,0)+IF(BC178&lt;CI178,AY178+AZ178+BA178-BB178,0)+IF(BK178&lt;CI178,BG178+BH178+BI178-BJ178,0)+IF(BS178&lt;CI178,BO178+BP178+BQ178-BR178,0)+IF(CA178&lt;CI178,BW178+BX178+BY178-BZ178,0)+IF(CI178&lt;CI178,CE178+CF178+CG178-CH178,0))))))</f>
        <v>0</v>
      </c>
      <c r="CK178" s="3">
        <f>IF(Inputs!$B$27&lt;&gt;"Ready","PENDING INPUTS",MIN((CE178+CF178+CG178),IF(D178&gt;C178,IF(D178=0,0,CH178*C178/D178),CH178+CJ178)))</f>
        <v>0</v>
      </c>
      <c r="CL178" s="3">
        <f>IF(Inputs!$B$27&lt;&gt;"Ready","PENDING INPUTS",MAX(0,(CE178+CF178+CG178)-CK178))</f>
        <v>0</v>
      </c>
    </row>
    <row r="179" spans="1:90" ht="27.95" customHeight="1" x14ac:dyDescent="0.25">
      <c r="A179">
        <v>175</v>
      </c>
      <c r="B179" s="13">
        <f>IF(Inputs!$B$27&lt;&gt;"Ready","PENDING INPUTS",EDATE(Inputs!$B$5,A179-1))</f>
        <v>51592</v>
      </c>
      <c r="C179" s="3">
        <f>IF(Inputs!$B$27&lt;&gt;"Ready","PENDING INPUTS",IF(A179&lt;=Inputs!$B$6,MAX(0,Inputs!$B$4+IF(A179=Inputs!$B$7,Inputs!$B$8,0)+IF(A179=Inputs!$B$9,Inputs!$B$10,0)),0))</f>
        <v>0</v>
      </c>
      <c r="D179" s="3">
        <f>IF(Inputs!$B$27&lt;&gt;"Ready","PENDING INPUTS",SUM(N179,V179,AD179,AL179,AT179,BB179,BJ179,BR179,BZ179,CH179))</f>
        <v>0</v>
      </c>
      <c r="E179" s="3">
        <f>IF(Inputs!$B$27&lt;&gt;"Ready","PENDING INPUTS",MAX(0,D179-C179))</f>
        <v>0</v>
      </c>
      <c r="F179" s="3">
        <f>IF(Inputs!$B$27&lt;&gt;"Ready","PENDING INPUTS",SUM(Q179,Y179,AG179,AO179,AW179,BE179,BM179,BU179,CC179,CK179))</f>
        <v>0</v>
      </c>
      <c r="G179" s="3">
        <f>IF(Inputs!$B$27&lt;&gt;"Ready","PENDING INPUTS",SUM(L179,T179,AB179,AJ179,AR179,AZ179,BH179,BP179,BX179,CF179))</f>
        <v>0</v>
      </c>
      <c r="H179" s="3">
        <f>IF(Inputs!$B$27&lt;&gt;"Ready","PENDING INPUTS",SUM(M179,U179,AC179,AK179,AS179,BA179,BI179,BQ179,BY179,CG179))</f>
        <v>0</v>
      </c>
      <c r="I179" s="3">
        <f>IF(Inputs!$B$27&lt;&gt;"Ready","PENDING INPUTS",SUM(R179,Z179,AH179,AP179,AX179,BF179,BN179,BV179,CD179,CL179))</f>
        <v>0</v>
      </c>
      <c r="J179" t="str">
        <f>IF(Inputs!$B$27&lt;&gt;"Ready","PENDING INPUTS",IF(A179&gt;Inputs!$B$6,"Beyond horizon",IF(E179&gt;0.005,"MINIMUM SHORTFALL",IF(I179&lt;0.005,"Paid off","In progress"))))</f>
        <v>Beyond horizon</v>
      </c>
      <c r="K179" s="3">
        <f>IF(Inputs!$B$27&lt;&gt;"Ready","PENDING INPUTS",R178)</f>
        <v>0</v>
      </c>
      <c r="L179" s="3">
        <f>IF(Inputs!$B$27&lt;&gt;"Ready","PENDING INPUTS",IF(A179&lt;=Inputs!$B$6,ROUND(K179*Inputs!C14/12,2),0))</f>
        <v>0</v>
      </c>
      <c r="M179" s="3">
        <f>IF(Inputs!$B$27&lt;&gt;"Ready","PENDING INPUTS",IF(AND(A179&lt;=Inputs!$B$6,K179&gt;0),Inputs!G14,0))</f>
        <v>0</v>
      </c>
      <c r="N179" s="3">
        <f>IF(Inputs!$B$27&lt;&gt;"Ready","PENDING INPUTS",IF(A179&gt;Inputs!$B$6,0,MIN((K179+L179+M179),IF(Inputs!H14=1,Inputs!D14,MAX(Inputs!F14,ROUND(K179*Inputs!E14+L179+M179,2))))))</f>
        <v>0</v>
      </c>
      <c r="O179">
        <f>IF(Inputs!$B$27&lt;&gt;"Ready","PENDING INPUTS",IF(K179&lt;=0,99,1+IF(AND(S179&gt;0,OR(Inputs!C15&gt;Inputs!C14,AND(Inputs!C15=Inputs!C14,1&lt;0))),1,0)+IF(AND(AA179&gt;0,OR(Inputs!C16&gt;Inputs!C14,AND(Inputs!C16=Inputs!C14,2&lt;0))),1,0)+IF(AND(AI179&gt;0,OR(Inputs!C17&gt;Inputs!C14,AND(Inputs!C17=Inputs!C14,3&lt;0))),1,0)+IF(AND(AQ179&gt;0,OR(Inputs!C18&gt;Inputs!C14,AND(Inputs!C18=Inputs!C14,4&lt;0))),1,0)+IF(AND(AY179&gt;0,OR(Inputs!C19&gt;Inputs!C14,AND(Inputs!C19=Inputs!C14,5&lt;0))),1,0)+IF(AND(BG179&gt;0,OR(Inputs!C20&gt;Inputs!C14,AND(Inputs!C20=Inputs!C14,6&lt;0))),1,0)+IF(AND(BO179&gt;0,OR(Inputs!C21&gt;Inputs!C14,AND(Inputs!C21=Inputs!C14,7&lt;0))),1,0)+IF(AND(BW179&gt;0,OR(Inputs!C22&gt;Inputs!C14,AND(Inputs!C22=Inputs!C14,8&lt;0))),1,0)+IF(AND(CE179&gt;0,OR(Inputs!C23&gt;Inputs!C14,AND(Inputs!C23=Inputs!C14,9&lt;0))),1,0)))</f>
        <v>99</v>
      </c>
      <c r="P179" s="3">
        <f>IF(Inputs!$B$27&lt;&gt;"Ready","PENDING INPUTS",IF(A179&gt;Inputs!$B$6,0,MIN(MAX(0,(K179+L179+M179)-N179),MAX(0,C179-D179-(IF(O179&lt;O179,K179+L179+M179-N179,0)+IF(W179&lt;O179,S179+T179+U179-V179,0)+IF(AE179&lt;O179,AA179+AB179+AC179-AD179,0)+IF(AM179&lt;O179,AI179+AJ179+AK179-AL179,0)+IF(AU179&lt;O179,AQ179+AR179+AS179-AT179,0)+IF(BC179&lt;O179,AY179+AZ179+BA179-BB179,0)+IF(BK179&lt;O179,BG179+BH179+BI179-BJ179,0)+IF(BS179&lt;O179,BO179+BP179+BQ179-BR179,0)+IF(CA179&lt;O179,BW179+BX179+BY179-BZ179,0)+IF(CI179&lt;O179,CE179+CF179+CG179-CH179,0))))))</f>
        <v>0</v>
      </c>
      <c r="Q179" s="3">
        <f>IF(Inputs!$B$27&lt;&gt;"Ready","PENDING INPUTS",MIN((K179+L179+M179),IF(D179&gt;C179,IF(D179=0,0,N179*C179/D179),N179+P179)))</f>
        <v>0</v>
      </c>
      <c r="R179" s="3">
        <f>IF(Inputs!$B$27&lt;&gt;"Ready","PENDING INPUTS",MAX(0,(K179+L179+M179)-Q179))</f>
        <v>0</v>
      </c>
      <c r="S179" s="3">
        <f>IF(Inputs!$B$27&lt;&gt;"Ready","PENDING INPUTS",Z178)</f>
        <v>0</v>
      </c>
      <c r="T179" s="3">
        <f>IF(Inputs!$B$27&lt;&gt;"Ready","PENDING INPUTS",IF(A179&lt;=Inputs!$B$6,ROUND(S179*Inputs!C15/12,2),0))</f>
        <v>0</v>
      </c>
      <c r="U179" s="3">
        <f>IF(Inputs!$B$27&lt;&gt;"Ready","PENDING INPUTS",IF(AND(A179&lt;=Inputs!$B$6,S179&gt;0),Inputs!G15,0))</f>
        <v>0</v>
      </c>
      <c r="V179" s="3">
        <f>IF(Inputs!$B$27&lt;&gt;"Ready","PENDING INPUTS",IF(A179&gt;Inputs!$B$6,0,MIN((S179+T179+U179),IF(Inputs!H15=1,Inputs!D15,MAX(Inputs!F15,ROUND(S179*Inputs!E15+T179+U179,2))))))</f>
        <v>0</v>
      </c>
      <c r="W179">
        <f>IF(Inputs!$B$27&lt;&gt;"Ready","PENDING INPUTS",IF(S179&lt;=0,99,1+IF(AND(K179&gt;0,OR(Inputs!C14&gt;Inputs!C15,AND(Inputs!C14=Inputs!C15,0&lt;1))),1,0)+IF(AND(AA179&gt;0,OR(Inputs!C16&gt;Inputs!C15,AND(Inputs!C16=Inputs!C15,2&lt;1))),1,0)+IF(AND(AI179&gt;0,OR(Inputs!C17&gt;Inputs!C15,AND(Inputs!C17=Inputs!C15,3&lt;1))),1,0)+IF(AND(AQ179&gt;0,OR(Inputs!C18&gt;Inputs!C15,AND(Inputs!C18=Inputs!C15,4&lt;1))),1,0)+IF(AND(AY179&gt;0,OR(Inputs!C19&gt;Inputs!C15,AND(Inputs!C19=Inputs!C15,5&lt;1))),1,0)+IF(AND(BG179&gt;0,OR(Inputs!C20&gt;Inputs!C15,AND(Inputs!C20=Inputs!C15,6&lt;1))),1,0)+IF(AND(BO179&gt;0,OR(Inputs!C21&gt;Inputs!C15,AND(Inputs!C21=Inputs!C15,7&lt;1))),1,0)+IF(AND(BW179&gt;0,OR(Inputs!C22&gt;Inputs!C15,AND(Inputs!C22=Inputs!C15,8&lt;1))),1,0)+IF(AND(CE179&gt;0,OR(Inputs!C23&gt;Inputs!C15,AND(Inputs!C23=Inputs!C15,9&lt;1))),1,0)))</f>
        <v>99</v>
      </c>
      <c r="X179" s="3">
        <f>IF(Inputs!$B$27&lt;&gt;"Ready","PENDING INPUTS",IF(A179&gt;Inputs!$B$6,0,MIN(MAX(0,(S179+T179+U179)-V179),MAX(0,C179-D179-(IF(O179&lt;W179,K179+L179+M179-N179,0)+IF(W179&lt;W179,S179+T179+U179-V179,0)+IF(AE179&lt;W179,AA179+AB179+AC179-AD179,0)+IF(AM179&lt;W179,AI179+AJ179+AK179-AL179,0)+IF(AU179&lt;W179,AQ179+AR179+AS179-AT179,0)+IF(BC179&lt;W179,AY179+AZ179+BA179-BB179,0)+IF(BK179&lt;W179,BG179+BH179+BI179-BJ179,0)+IF(BS179&lt;W179,BO179+BP179+BQ179-BR179,0)+IF(CA179&lt;W179,BW179+BX179+BY179-BZ179,0)+IF(CI179&lt;W179,CE179+CF179+CG179-CH179,0))))))</f>
        <v>0</v>
      </c>
      <c r="Y179" s="3">
        <f>IF(Inputs!$B$27&lt;&gt;"Ready","PENDING INPUTS",MIN((S179+T179+U179),IF(D179&gt;C179,IF(D179=0,0,V179*C179/D179),V179+X179)))</f>
        <v>0</v>
      </c>
      <c r="Z179" s="3">
        <f>IF(Inputs!$B$27&lt;&gt;"Ready","PENDING INPUTS",MAX(0,(S179+T179+U179)-Y179))</f>
        <v>0</v>
      </c>
      <c r="AA179" s="3">
        <f>IF(Inputs!$B$27&lt;&gt;"Ready","PENDING INPUTS",AH178)</f>
        <v>0</v>
      </c>
      <c r="AB179" s="3">
        <f>IF(Inputs!$B$27&lt;&gt;"Ready","PENDING INPUTS",IF(A179&lt;=Inputs!$B$6,ROUND(AA179*Inputs!C16/12,2),0))</f>
        <v>0</v>
      </c>
      <c r="AC179" s="3">
        <f>IF(Inputs!$B$27&lt;&gt;"Ready","PENDING INPUTS",IF(AND(A179&lt;=Inputs!$B$6,AA179&gt;0),Inputs!G16,0))</f>
        <v>0</v>
      </c>
      <c r="AD179" s="3">
        <f>IF(Inputs!$B$27&lt;&gt;"Ready","PENDING INPUTS",IF(A179&gt;Inputs!$B$6,0,MIN((AA179+AB179+AC179),IF(Inputs!H16=1,Inputs!D16,MAX(Inputs!F16,ROUND(AA179*Inputs!E16+AB179+AC179,2))))))</f>
        <v>0</v>
      </c>
      <c r="AE179">
        <f>IF(Inputs!$B$27&lt;&gt;"Ready","PENDING INPUTS",IF(AA179&lt;=0,99,1+IF(AND(K179&gt;0,OR(Inputs!C14&gt;Inputs!C16,AND(Inputs!C14=Inputs!C16,0&lt;2))),1,0)+IF(AND(S179&gt;0,OR(Inputs!C15&gt;Inputs!C16,AND(Inputs!C15=Inputs!C16,1&lt;2))),1,0)+IF(AND(AI179&gt;0,OR(Inputs!C17&gt;Inputs!C16,AND(Inputs!C17=Inputs!C16,3&lt;2))),1,0)+IF(AND(AQ179&gt;0,OR(Inputs!C18&gt;Inputs!C16,AND(Inputs!C18=Inputs!C16,4&lt;2))),1,0)+IF(AND(AY179&gt;0,OR(Inputs!C19&gt;Inputs!C16,AND(Inputs!C19=Inputs!C16,5&lt;2))),1,0)+IF(AND(BG179&gt;0,OR(Inputs!C20&gt;Inputs!C16,AND(Inputs!C20=Inputs!C16,6&lt;2))),1,0)+IF(AND(BO179&gt;0,OR(Inputs!C21&gt;Inputs!C16,AND(Inputs!C21=Inputs!C16,7&lt;2))),1,0)+IF(AND(BW179&gt;0,OR(Inputs!C22&gt;Inputs!C16,AND(Inputs!C22=Inputs!C16,8&lt;2))),1,0)+IF(AND(CE179&gt;0,OR(Inputs!C23&gt;Inputs!C16,AND(Inputs!C23=Inputs!C16,9&lt;2))),1,0)))</f>
        <v>99</v>
      </c>
      <c r="AF179" s="3">
        <f>IF(Inputs!$B$27&lt;&gt;"Ready","PENDING INPUTS",IF(A179&gt;Inputs!$B$6,0,MIN(MAX(0,(AA179+AB179+AC179)-AD179),MAX(0,C179-D179-(IF(O179&lt;AE179,K179+L179+M179-N179,0)+IF(W179&lt;AE179,S179+T179+U179-V179,0)+IF(AE179&lt;AE179,AA179+AB179+AC179-AD179,0)+IF(AM179&lt;AE179,AI179+AJ179+AK179-AL179,0)+IF(AU179&lt;AE179,AQ179+AR179+AS179-AT179,0)+IF(BC179&lt;AE179,AY179+AZ179+BA179-BB179,0)+IF(BK179&lt;AE179,BG179+BH179+BI179-BJ179,0)+IF(BS179&lt;AE179,BO179+BP179+BQ179-BR179,0)+IF(CA179&lt;AE179,BW179+BX179+BY179-BZ179,0)+IF(CI179&lt;AE179,CE179+CF179+CG179-CH179,0))))))</f>
        <v>0</v>
      </c>
      <c r="AG179" s="3">
        <f>IF(Inputs!$B$27&lt;&gt;"Ready","PENDING INPUTS",MIN((AA179+AB179+AC179),IF(D179&gt;C179,IF(D179=0,0,AD179*C179/D179),AD179+AF179)))</f>
        <v>0</v>
      </c>
      <c r="AH179" s="3">
        <f>IF(Inputs!$B$27&lt;&gt;"Ready","PENDING INPUTS",MAX(0,(AA179+AB179+AC179)-AG179))</f>
        <v>0</v>
      </c>
      <c r="AI179" s="3">
        <f>IF(Inputs!$B$27&lt;&gt;"Ready","PENDING INPUTS",AP178)</f>
        <v>0</v>
      </c>
      <c r="AJ179" s="3">
        <f>IF(Inputs!$B$27&lt;&gt;"Ready","PENDING INPUTS",IF(A179&lt;=Inputs!$B$6,ROUND(AI179*Inputs!C17/12,2),0))</f>
        <v>0</v>
      </c>
      <c r="AK179" s="3">
        <f>IF(Inputs!$B$27&lt;&gt;"Ready","PENDING INPUTS",IF(AND(A179&lt;=Inputs!$B$6,AI179&gt;0),Inputs!G17,0))</f>
        <v>0</v>
      </c>
      <c r="AL179" s="3">
        <f>IF(Inputs!$B$27&lt;&gt;"Ready","PENDING INPUTS",IF(A179&gt;Inputs!$B$6,0,MIN((AI179+AJ179+AK179),IF(Inputs!H17=1,Inputs!D17,MAX(Inputs!F17,ROUND(AI179*Inputs!E17+AJ179+AK179,2))))))</f>
        <v>0</v>
      </c>
      <c r="AM179">
        <f>IF(Inputs!$B$27&lt;&gt;"Ready","PENDING INPUTS",IF(AI179&lt;=0,99,1+IF(AND(K179&gt;0,OR(Inputs!C14&gt;Inputs!C17,AND(Inputs!C14=Inputs!C17,0&lt;3))),1,0)+IF(AND(S179&gt;0,OR(Inputs!C15&gt;Inputs!C17,AND(Inputs!C15=Inputs!C17,1&lt;3))),1,0)+IF(AND(AA179&gt;0,OR(Inputs!C16&gt;Inputs!C17,AND(Inputs!C16=Inputs!C17,2&lt;3))),1,0)+IF(AND(AQ179&gt;0,OR(Inputs!C18&gt;Inputs!C17,AND(Inputs!C18=Inputs!C17,4&lt;3))),1,0)+IF(AND(AY179&gt;0,OR(Inputs!C19&gt;Inputs!C17,AND(Inputs!C19=Inputs!C17,5&lt;3))),1,0)+IF(AND(BG179&gt;0,OR(Inputs!C20&gt;Inputs!C17,AND(Inputs!C20=Inputs!C17,6&lt;3))),1,0)+IF(AND(BO179&gt;0,OR(Inputs!C21&gt;Inputs!C17,AND(Inputs!C21=Inputs!C17,7&lt;3))),1,0)+IF(AND(BW179&gt;0,OR(Inputs!C22&gt;Inputs!C17,AND(Inputs!C22=Inputs!C17,8&lt;3))),1,0)+IF(AND(CE179&gt;0,OR(Inputs!C23&gt;Inputs!C17,AND(Inputs!C23=Inputs!C17,9&lt;3))),1,0)))</f>
        <v>99</v>
      </c>
      <c r="AN179" s="3">
        <f>IF(Inputs!$B$27&lt;&gt;"Ready","PENDING INPUTS",IF(A179&gt;Inputs!$B$6,0,MIN(MAX(0,(AI179+AJ179+AK179)-AL179),MAX(0,C179-D179-(IF(O179&lt;AM179,K179+L179+M179-N179,0)+IF(W179&lt;AM179,S179+T179+U179-V179,0)+IF(AE179&lt;AM179,AA179+AB179+AC179-AD179,0)+IF(AM179&lt;AM179,AI179+AJ179+AK179-AL179,0)+IF(AU179&lt;AM179,AQ179+AR179+AS179-AT179,0)+IF(BC179&lt;AM179,AY179+AZ179+BA179-BB179,0)+IF(BK179&lt;AM179,BG179+BH179+BI179-BJ179,0)+IF(BS179&lt;AM179,BO179+BP179+BQ179-BR179,0)+IF(CA179&lt;AM179,BW179+BX179+BY179-BZ179,0)+IF(CI179&lt;AM179,CE179+CF179+CG179-CH179,0))))))</f>
        <v>0</v>
      </c>
      <c r="AO179" s="3">
        <f>IF(Inputs!$B$27&lt;&gt;"Ready","PENDING INPUTS",MIN((AI179+AJ179+AK179),IF(D179&gt;C179,IF(D179=0,0,AL179*C179/D179),AL179+AN179)))</f>
        <v>0</v>
      </c>
      <c r="AP179" s="3">
        <f>IF(Inputs!$B$27&lt;&gt;"Ready","PENDING INPUTS",MAX(0,(AI179+AJ179+AK179)-AO179))</f>
        <v>0</v>
      </c>
      <c r="AQ179" s="3">
        <f>IF(Inputs!$B$27&lt;&gt;"Ready","PENDING INPUTS",AX178)</f>
        <v>0</v>
      </c>
      <c r="AR179" s="3">
        <f>IF(Inputs!$B$27&lt;&gt;"Ready","PENDING INPUTS",IF(A179&lt;=Inputs!$B$6,ROUND(AQ179*Inputs!C18/12,2),0))</f>
        <v>0</v>
      </c>
      <c r="AS179" s="3">
        <f>IF(Inputs!$B$27&lt;&gt;"Ready","PENDING INPUTS",IF(AND(A179&lt;=Inputs!$B$6,AQ179&gt;0),Inputs!G18,0))</f>
        <v>0</v>
      </c>
      <c r="AT179" s="3">
        <f>IF(Inputs!$B$27&lt;&gt;"Ready","PENDING INPUTS",IF(A179&gt;Inputs!$B$6,0,MIN((AQ179+AR179+AS179),IF(Inputs!H18=1,Inputs!D18,MAX(Inputs!F18,ROUND(AQ179*Inputs!E18+AR179+AS179,2))))))</f>
        <v>0</v>
      </c>
      <c r="AU179">
        <f>IF(Inputs!$B$27&lt;&gt;"Ready","PENDING INPUTS",IF(AQ179&lt;=0,99,1+IF(AND(K179&gt;0,OR(Inputs!C14&gt;Inputs!C18,AND(Inputs!C14=Inputs!C18,0&lt;4))),1,0)+IF(AND(S179&gt;0,OR(Inputs!C15&gt;Inputs!C18,AND(Inputs!C15=Inputs!C18,1&lt;4))),1,0)+IF(AND(AA179&gt;0,OR(Inputs!C16&gt;Inputs!C18,AND(Inputs!C16=Inputs!C18,2&lt;4))),1,0)+IF(AND(AI179&gt;0,OR(Inputs!C17&gt;Inputs!C18,AND(Inputs!C17=Inputs!C18,3&lt;4))),1,0)+IF(AND(AY179&gt;0,OR(Inputs!C19&gt;Inputs!C18,AND(Inputs!C19=Inputs!C18,5&lt;4))),1,0)+IF(AND(BG179&gt;0,OR(Inputs!C20&gt;Inputs!C18,AND(Inputs!C20=Inputs!C18,6&lt;4))),1,0)+IF(AND(BO179&gt;0,OR(Inputs!C21&gt;Inputs!C18,AND(Inputs!C21=Inputs!C18,7&lt;4))),1,0)+IF(AND(BW179&gt;0,OR(Inputs!C22&gt;Inputs!C18,AND(Inputs!C22=Inputs!C18,8&lt;4))),1,0)+IF(AND(CE179&gt;0,OR(Inputs!C23&gt;Inputs!C18,AND(Inputs!C23=Inputs!C18,9&lt;4))),1,0)))</f>
        <v>99</v>
      </c>
      <c r="AV179" s="3">
        <f>IF(Inputs!$B$27&lt;&gt;"Ready","PENDING INPUTS",IF(A179&gt;Inputs!$B$6,0,MIN(MAX(0,(AQ179+AR179+AS179)-AT179),MAX(0,C179-D179-(IF(O179&lt;AU179,K179+L179+M179-N179,0)+IF(W179&lt;AU179,S179+T179+U179-V179,0)+IF(AE179&lt;AU179,AA179+AB179+AC179-AD179,0)+IF(AM179&lt;AU179,AI179+AJ179+AK179-AL179,0)+IF(AU179&lt;AU179,AQ179+AR179+AS179-AT179,0)+IF(BC179&lt;AU179,AY179+AZ179+BA179-BB179,0)+IF(BK179&lt;AU179,BG179+BH179+BI179-BJ179,0)+IF(BS179&lt;AU179,BO179+BP179+BQ179-BR179,0)+IF(CA179&lt;AU179,BW179+BX179+BY179-BZ179,0)+IF(CI179&lt;AU179,CE179+CF179+CG179-CH179,0))))))</f>
        <v>0</v>
      </c>
      <c r="AW179" s="3">
        <f>IF(Inputs!$B$27&lt;&gt;"Ready","PENDING INPUTS",MIN((AQ179+AR179+AS179),IF(D179&gt;C179,IF(D179=0,0,AT179*C179/D179),AT179+AV179)))</f>
        <v>0</v>
      </c>
      <c r="AX179" s="3">
        <f>IF(Inputs!$B$27&lt;&gt;"Ready","PENDING INPUTS",MAX(0,(AQ179+AR179+AS179)-AW179))</f>
        <v>0</v>
      </c>
      <c r="AY179" s="3">
        <f>IF(Inputs!$B$27&lt;&gt;"Ready","PENDING INPUTS",BF178)</f>
        <v>0</v>
      </c>
      <c r="AZ179" s="3">
        <f>IF(Inputs!$B$27&lt;&gt;"Ready","PENDING INPUTS",IF(A179&lt;=Inputs!$B$6,ROUND(AY179*Inputs!C19/12,2),0))</f>
        <v>0</v>
      </c>
      <c r="BA179" s="3">
        <f>IF(Inputs!$B$27&lt;&gt;"Ready","PENDING INPUTS",IF(AND(A179&lt;=Inputs!$B$6,AY179&gt;0),Inputs!G19,0))</f>
        <v>0</v>
      </c>
      <c r="BB179" s="3">
        <f>IF(Inputs!$B$27&lt;&gt;"Ready","PENDING INPUTS",IF(A179&gt;Inputs!$B$6,0,MIN((AY179+AZ179+BA179),IF(Inputs!H19=1,Inputs!D19,MAX(Inputs!F19,ROUND(AY179*Inputs!E19+AZ179+BA179,2))))))</f>
        <v>0</v>
      </c>
      <c r="BC179">
        <f>IF(Inputs!$B$27&lt;&gt;"Ready","PENDING INPUTS",IF(AY179&lt;=0,99,1+IF(AND(K179&gt;0,OR(Inputs!C14&gt;Inputs!C19,AND(Inputs!C14=Inputs!C19,0&lt;5))),1,0)+IF(AND(S179&gt;0,OR(Inputs!C15&gt;Inputs!C19,AND(Inputs!C15=Inputs!C19,1&lt;5))),1,0)+IF(AND(AA179&gt;0,OR(Inputs!C16&gt;Inputs!C19,AND(Inputs!C16=Inputs!C19,2&lt;5))),1,0)+IF(AND(AI179&gt;0,OR(Inputs!C17&gt;Inputs!C19,AND(Inputs!C17=Inputs!C19,3&lt;5))),1,0)+IF(AND(AQ179&gt;0,OR(Inputs!C18&gt;Inputs!C19,AND(Inputs!C18=Inputs!C19,4&lt;5))),1,0)+IF(AND(BG179&gt;0,OR(Inputs!C20&gt;Inputs!C19,AND(Inputs!C20=Inputs!C19,6&lt;5))),1,0)+IF(AND(BO179&gt;0,OR(Inputs!C21&gt;Inputs!C19,AND(Inputs!C21=Inputs!C19,7&lt;5))),1,0)+IF(AND(BW179&gt;0,OR(Inputs!C22&gt;Inputs!C19,AND(Inputs!C22=Inputs!C19,8&lt;5))),1,0)+IF(AND(CE179&gt;0,OR(Inputs!C23&gt;Inputs!C19,AND(Inputs!C23=Inputs!C19,9&lt;5))),1,0)))</f>
        <v>99</v>
      </c>
      <c r="BD179" s="3">
        <f>IF(Inputs!$B$27&lt;&gt;"Ready","PENDING INPUTS",IF(A179&gt;Inputs!$B$6,0,MIN(MAX(0,(AY179+AZ179+BA179)-BB179),MAX(0,C179-D179-(IF(O179&lt;BC179,K179+L179+M179-N179,0)+IF(W179&lt;BC179,S179+T179+U179-V179,0)+IF(AE179&lt;BC179,AA179+AB179+AC179-AD179,0)+IF(AM179&lt;BC179,AI179+AJ179+AK179-AL179,0)+IF(AU179&lt;BC179,AQ179+AR179+AS179-AT179,0)+IF(BC179&lt;BC179,AY179+AZ179+BA179-BB179,0)+IF(BK179&lt;BC179,BG179+BH179+BI179-BJ179,0)+IF(BS179&lt;BC179,BO179+BP179+BQ179-BR179,0)+IF(CA179&lt;BC179,BW179+BX179+BY179-BZ179,0)+IF(CI179&lt;BC179,CE179+CF179+CG179-CH179,0))))))</f>
        <v>0</v>
      </c>
      <c r="BE179" s="3">
        <f>IF(Inputs!$B$27&lt;&gt;"Ready","PENDING INPUTS",MIN((AY179+AZ179+BA179),IF(D179&gt;C179,IF(D179=0,0,BB179*C179/D179),BB179+BD179)))</f>
        <v>0</v>
      </c>
      <c r="BF179" s="3">
        <f>IF(Inputs!$B$27&lt;&gt;"Ready","PENDING INPUTS",MAX(0,(AY179+AZ179+BA179)-BE179))</f>
        <v>0</v>
      </c>
      <c r="BG179" s="3">
        <f>IF(Inputs!$B$27&lt;&gt;"Ready","PENDING INPUTS",BN178)</f>
        <v>0</v>
      </c>
      <c r="BH179" s="3">
        <f>IF(Inputs!$B$27&lt;&gt;"Ready","PENDING INPUTS",IF(A179&lt;=Inputs!$B$6,ROUND(BG179*Inputs!C20/12,2),0))</f>
        <v>0</v>
      </c>
      <c r="BI179" s="3">
        <f>IF(Inputs!$B$27&lt;&gt;"Ready","PENDING INPUTS",IF(AND(A179&lt;=Inputs!$B$6,BG179&gt;0),Inputs!G20,0))</f>
        <v>0</v>
      </c>
      <c r="BJ179" s="3">
        <f>IF(Inputs!$B$27&lt;&gt;"Ready","PENDING INPUTS",IF(A179&gt;Inputs!$B$6,0,MIN((BG179+BH179+BI179),IF(Inputs!H20=1,Inputs!D20,MAX(Inputs!F20,ROUND(BG179*Inputs!E20+BH179+BI179,2))))))</f>
        <v>0</v>
      </c>
      <c r="BK179">
        <f>IF(Inputs!$B$27&lt;&gt;"Ready","PENDING INPUTS",IF(BG179&lt;=0,99,1+IF(AND(K179&gt;0,OR(Inputs!C14&gt;Inputs!C20,AND(Inputs!C14=Inputs!C20,0&lt;6))),1,0)+IF(AND(S179&gt;0,OR(Inputs!C15&gt;Inputs!C20,AND(Inputs!C15=Inputs!C20,1&lt;6))),1,0)+IF(AND(AA179&gt;0,OR(Inputs!C16&gt;Inputs!C20,AND(Inputs!C16=Inputs!C20,2&lt;6))),1,0)+IF(AND(AI179&gt;0,OR(Inputs!C17&gt;Inputs!C20,AND(Inputs!C17=Inputs!C20,3&lt;6))),1,0)+IF(AND(AQ179&gt;0,OR(Inputs!C18&gt;Inputs!C20,AND(Inputs!C18=Inputs!C20,4&lt;6))),1,0)+IF(AND(AY179&gt;0,OR(Inputs!C19&gt;Inputs!C20,AND(Inputs!C19=Inputs!C20,5&lt;6))),1,0)+IF(AND(BO179&gt;0,OR(Inputs!C21&gt;Inputs!C20,AND(Inputs!C21=Inputs!C20,7&lt;6))),1,0)+IF(AND(BW179&gt;0,OR(Inputs!C22&gt;Inputs!C20,AND(Inputs!C22=Inputs!C20,8&lt;6))),1,0)+IF(AND(CE179&gt;0,OR(Inputs!C23&gt;Inputs!C20,AND(Inputs!C23=Inputs!C20,9&lt;6))),1,0)))</f>
        <v>99</v>
      </c>
      <c r="BL179" s="3">
        <f>IF(Inputs!$B$27&lt;&gt;"Ready","PENDING INPUTS",IF(A179&gt;Inputs!$B$6,0,MIN(MAX(0,(BG179+BH179+BI179)-BJ179),MAX(0,C179-D179-(IF(O179&lt;BK179,K179+L179+M179-N179,0)+IF(W179&lt;BK179,S179+T179+U179-V179,0)+IF(AE179&lt;BK179,AA179+AB179+AC179-AD179,0)+IF(AM179&lt;BK179,AI179+AJ179+AK179-AL179,0)+IF(AU179&lt;BK179,AQ179+AR179+AS179-AT179,0)+IF(BC179&lt;BK179,AY179+AZ179+BA179-BB179,0)+IF(BK179&lt;BK179,BG179+BH179+BI179-BJ179,0)+IF(BS179&lt;BK179,BO179+BP179+BQ179-BR179,0)+IF(CA179&lt;BK179,BW179+BX179+BY179-BZ179,0)+IF(CI179&lt;BK179,CE179+CF179+CG179-CH179,0))))))</f>
        <v>0</v>
      </c>
      <c r="BM179" s="3">
        <f>IF(Inputs!$B$27&lt;&gt;"Ready","PENDING INPUTS",MIN((BG179+BH179+BI179),IF(D179&gt;C179,IF(D179=0,0,BJ179*C179/D179),BJ179+BL179)))</f>
        <v>0</v>
      </c>
      <c r="BN179" s="3">
        <f>IF(Inputs!$B$27&lt;&gt;"Ready","PENDING INPUTS",MAX(0,(BG179+BH179+BI179)-BM179))</f>
        <v>0</v>
      </c>
      <c r="BO179" s="3">
        <f>IF(Inputs!$B$27&lt;&gt;"Ready","PENDING INPUTS",BV178)</f>
        <v>0</v>
      </c>
      <c r="BP179" s="3">
        <f>IF(Inputs!$B$27&lt;&gt;"Ready","PENDING INPUTS",IF(A179&lt;=Inputs!$B$6,ROUND(BO179*Inputs!C21/12,2),0))</f>
        <v>0</v>
      </c>
      <c r="BQ179" s="3">
        <f>IF(Inputs!$B$27&lt;&gt;"Ready","PENDING INPUTS",IF(AND(A179&lt;=Inputs!$B$6,BO179&gt;0),Inputs!G21,0))</f>
        <v>0</v>
      </c>
      <c r="BR179" s="3">
        <f>IF(Inputs!$B$27&lt;&gt;"Ready","PENDING INPUTS",IF(A179&gt;Inputs!$B$6,0,MIN((BO179+BP179+BQ179),IF(Inputs!H21=1,Inputs!D21,MAX(Inputs!F21,ROUND(BO179*Inputs!E21+BP179+BQ179,2))))))</f>
        <v>0</v>
      </c>
      <c r="BS179">
        <f>IF(Inputs!$B$27&lt;&gt;"Ready","PENDING INPUTS",IF(BO179&lt;=0,99,1+IF(AND(K179&gt;0,OR(Inputs!C14&gt;Inputs!C21,AND(Inputs!C14=Inputs!C21,0&lt;7))),1,0)+IF(AND(S179&gt;0,OR(Inputs!C15&gt;Inputs!C21,AND(Inputs!C15=Inputs!C21,1&lt;7))),1,0)+IF(AND(AA179&gt;0,OR(Inputs!C16&gt;Inputs!C21,AND(Inputs!C16=Inputs!C21,2&lt;7))),1,0)+IF(AND(AI179&gt;0,OR(Inputs!C17&gt;Inputs!C21,AND(Inputs!C17=Inputs!C21,3&lt;7))),1,0)+IF(AND(AQ179&gt;0,OR(Inputs!C18&gt;Inputs!C21,AND(Inputs!C18=Inputs!C21,4&lt;7))),1,0)+IF(AND(AY179&gt;0,OR(Inputs!C19&gt;Inputs!C21,AND(Inputs!C19=Inputs!C21,5&lt;7))),1,0)+IF(AND(BG179&gt;0,OR(Inputs!C20&gt;Inputs!C21,AND(Inputs!C20=Inputs!C21,6&lt;7))),1,0)+IF(AND(BW179&gt;0,OR(Inputs!C22&gt;Inputs!C21,AND(Inputs!C22=Inputs!C21,8&lt;7))),1,0)+IF(AND(CE179&gt;0,OR(Inputs!C23&gt;Inputs!C21,AND(Inputs!C23=Inputs!C21,9&lt;7))),1,0)))</f>
        <v>99</v>
      </c>
      <c r="BT179" s="3">
        <f>IF(Inputs!$B$27&lt;&gt;"Ready","PENDING INPUTS",IF(A179&gt;Inputs!$B$6,0,MIN(MAX(0,(BO179+BP179+BQ179)-BR179),MAX(0,C179-D179-(IF(O179&lt;BS179,K179+L179+M179-N179,0)+IF(W179&lt;BS179,S179+T179+U179-V179,0)+IF(AE179&lt;BS179,AA179+AB179+AC179-AD179,0)+IF(AM179&lt;BS179,AI179+AJ179+AK179-AL179,0)+IF(AU179&lt;BS179,AQ179+AR179+AS179-AT179,0)+IF(BC179&lt;BS179,AY179+AZ179+BA179-BB179,0)+IF(BK179&lt;BS179,BG179+BH179+BI179-BJ179,0)+IF(BS179&lt;BS179,BO179+BP179+BQ179-BR179,0)+IF(CA179&lt;BS179,BW179+BX179+BY179-BZ179,0)+IF(CI179&lt;BS179,CE179+CF179+CG179-CH179,0))))))</f>
        <v>0</v>
      </c>
      <c r="BU179" s="3">
        <f>IF(Inputs!$B$27&lt;&gt;"Ready","PENDING INPUTS",MIN((BO179+BP179+BQ179),IF(D179&gt;C179,IF(D179=0,0,BR179*C179/D179),BR179+BT179)))</f>
        <v>0</v>
      </c>
      <c r="BV179" s="3">
        <f>IF(Inputs!$B$27&lt;&gt;"Ready","PENDING INPUTS",MAX(0,(BO179+BP179+BQ179)-BU179))</f>
        <v>0</v>
      </c>
      <c r="BW179" s="3">
        <f>IF(Inputs!$B$27&lt;&gt;"Ready","PENDING INPUTS",CD178)</f>
        <v>0</v>
      </c>
      <c r="BX179" s="3">
        <f>IF(Inputs!$B$27&lt;&gt;"Ready","PENDING INPUTS",IF(A179&lt;=Inputs!$B$6,ROUND(BW179*Inputs!C22/12,2),0))</f>
        <v>0</v>
      </c>
      <c r="BY179" s="3">
        <f>IF(Inputs!$B$27&lt;&gt;"Ready","PENDING INPUTS",IF(AND(A179&lt;=Inputs!$B$6,BW179&gt;0),Inputs!G22,0))</f>
        <v>0</v>
      </c>
      <c r="BZ179" s="3">
        <f>IF(Inputs!$B$27&lt;&gt;"Ready","PENDING INPUTS",IF(A179&gt;Inputs!$B$6,0,MIN((BW179+BX179+BY179),IF(Inputs!H22=1,Inputs!D22,MAX(Inputs!F22,ROUND(BW179*Inputs!E22+BX179+BY179,2))))))</f>
        <v>0</v>
      </c>
      <c r="CA179">
        <f>IF(Inputs!$B$27&lt;&gt;"Ready","PENDING INPUTS",IF(BW179&lt;=0,99,1+IF(AND(K179&gt;0,OR(Inputs!C14&gt;Inputs!C22,AND(Inputs!C14=Inputs!C22,0&lt;8))),1,0)+IF(AND(S179&gt;0,OR(Inputs!C15&gt;Inputs!C22,AND(Inputs!C15=Inputs!C22,1&lt;8))),1,0)+IF(AND(AA179&gt;0,OR(Inputs!C16&gt;Inputs!C22,AND(Inputs!C16=Inputs!C22,2&lt;8))),1,0)+IF(AND(AI179&gt;0,OR(Inputs!C17&gt;Inputs!C22,AND(Inputs!C17=Inputs!C22,3&lt;8))),1,0)+IF(AND(AQ179&gt;0,OR(Inputs!C18&gt;Inputs!C22,AND(Inputs!C18=Inputs!C22,4&lt;8))),1,0)+IF(AND(AY179&gt;0,OR(Inputs!C19&gt;Inputs!C22,AND(Inputs!C19=Inputs!C22,5&lt;8))),1,0)+IF(AND(BG179&gt;0,OR(Inputs!C20&gt;Inputs!C22,AND(Inputs!C20=Inputs!C22,6&lt;8))),1,0)+IF(AND(BO179&gt;0,OR(Inputs!C21&gt;Inputs!C22,AND(Inputs!C21=Inputs!C22,7&lt;8))),1,0)+IF(AND(CE179&gt;0,OR(Inputs!C23&gt;Inputs!C22,AND(Inputs!C23=Inputs!C22,9&lt;8))),1,0)))</f>
        <v>99</v>
      </c>
      <c r="CB179" s="3">
        <f>IF(Inputs!$B$27&lt;&gt;"Ready","PENDING INPUTS",IF(A179&gt;Inputs!$B$6,0,MIN(MAX(0,(BW179+BX179+BY179)-BZ179),MAX(0,C179-D179-(IF(O179&lt;CA179,K179+L179+M179-N179,0)+IF(W179&lt;CA179,S179+T179+U179-V179,0)+IF(AE179&lt;CA179,AA179+AB179+AC179-AD179,0)+IF(AM179&lt;CA179,AI179+AJ179+AK179-AL179,0)+IF(AU179&lt;CA179,AQ179+AR179+AS179-AT179,0)+IF(BC179&lt;CA179,AY179+AZ179+BA179-BB179,0)+IF(BK179&lt;CA179,BG179+BH179+BI179-BJ179,0)+IF(BS179&lt;CA179,BO179+BP179+BQ179-BR179,0)+IF(CA179&lt;CA179,BW179+BX179+BY179-BZ179,0)+IF(CI179&lt;CA179,CE179+CF179+CG179-CH179,0))))))</f>
        <v>0</v>
      </c>
      <c r="CC179" s="3">
        <f>IF(Inputs!$B$27&lt;&gt;"Ready","PENDING INPUTS",MIN((BW179+BX179+BY179),IF(D179&gt;C179,IF(D179=0,0,BZ179*C179/D179),BZ179+CB179)))</f>
        <v>0</v>
      </c>
      <c r="CD179" s="3">
        <f>IF(Inputs!$B$27&lt;&gt;"Ready","PENDING INPUTS",MAX(0,(BW179+BX179+BY179)-CC179))</f>
        <v>0</v>
      </c>
      <c r="CE179" s="3">
        <f>IF(Inputs!$B$27&lt;&gt;"Ready","PENDING INPUTS",CL178)</f>
        <v>0</v>
      </c>
      <c r="CF179" s="3">
        <f>IF(Inputs!$B$27&lt;&gt;"Ready","PENDING INPUTS",IF(A179&lt;=Inputs!$B$6,ROUND(CE179*Inputs!C23/12,2),0))</f>
        <v>0</v>
      </c>
      <c r="CG179" s="3">
        <f>IF(Inputs!$B$27&lt;&gt;"Ready","PENDING INPUTS",IF(AND(A179&lt;=Inputs!$B$6,CE179&gt;0),Inputs!G23,0))</f>
        <v>0</v>
      </c>
      <c r="CH179" s="3">
        <f>IF(Inputs!$B$27&lt;&gt;"Ready","PENDING INPUTS",IF(A179&gt;Inputs!$B$6,0,MIN((CE179+CF179+CG179),IF(Inputs!H23=1,Inputs!D23,MAX(Inputs!F23,ROUND(CE179*Inputs!E23+CF179+CG179,2))))))</f>
        <v>0</v>
      </c>
      <c r="CI179">
        <f>IF(Inputs!$B$27&lt;&gt;"Ready","PENDING INPUTS",IF(CE179&lt;=0,99,1+IF(AND(K179&gt;0,OR(Inputs!C14&gt;Inputs!C23,AND(Inputs!C14=Inputs!C23,0&lt;9))),1,0)+IF(AND(S179&gt;0,OR(Inputs!C15&gt;Inputs!C23,AND(Inputs!C15=Inputs!C23,1&lt;9))),1,0)+IF(AND(AA179&gt;0,OR(Inputs!C16&gt;Inputs!C23,AND(Inputs!C16=Inputs!C23,2&lt;9))),1,0)+IF(AND(AI179&gt;0,OR(Inputs!C17&gt;Inputs!C23,AND(Inputs!C17=Inputs!C23,3&lt;9))),1,0)+IF(AND(AQ179&gt;0,OR(Inputs!C18&gt;Inputs!C23,AND(Inputs!C18=Inputs!C23,4&lt;9))),1,0)+IF(AND(AY179&gt;0,OR(Inputs!C19&gt;Inputs!C23,AND(Inputs!C19=Inputs!C23,5&lt;9))),1,0)+IF(AND(BG179&gt;0,OR(Inputs!C20&gt;Inputs!C23,AND(Inputs!C20=Inputs!C23,6&lt;9))),1,0)+IF(AND(BO179&gt;0,OR(Inputs!C21&gt;Inputs!C23,AND(Inputs!C21=Inputs!C23,7&lt;9))),1,0)+IF(AND(BW179&gt;0,OR(Inputs!C22&gt;Inputs!C23,AND(Inputs!C22=Inputs!C23,8&lt;9))),1,0)))</f>
        <v>99</v>
      </c>
      <c r="CJ179" s="3">
        <f>IF(Inputs!$B$27&lt;&gt;"Ready","PENDING INPUTS",IF(A179&gt;Inputs!$B$6,0,MIN(MAX(0,(CE179+CF179+CG179)-CH179),MAX(0,C179-D179-(IF(O179&lt;CI179,K179+L179+M179-N179,0)+IF(W179&lt;CI179,S179+T179+U179-V179,0)+IF(AE179&lt;CI179,AA179+AB179+AC179-AD179,0)+IF(AM179&lt;CI179,AI179+AJ179+AK179-AL179,0)+IF(AU179&lt;CI179,AQ179+AR179+AS179-AT179,0)+IF(BC179&lt;CI179,AY179+AZ179+BA179-BB179,0)+IF(BK179&lt;CI179,BG179+BH179+BI179-BJ179,0)+IF(BS179&lt;CI179,BO179+BP179+BQ179-BR179,0)+IF(CA179&lt;CI179,BW179+BX179+BY179-BZ179,0)+IF(CI179&lt;CI179,CE179+CF179+CG179-CH179,0))))))</f>
        <v>0</v>
      </c>
      <c r="CK179" s="3">
        <f>IF(Inputs!$B$27&lt;&gt;"Ready","PENDING INPUTS",MIN((CE179+CF179+CG179),IF(D179&gt;C179,IF(D179=0,0,CH179*C179/D179),CH179+CJ179)))</f>
        <v>0</v>
      </c>
      <c r="CL179" s="3">
        <f>IF(Inputs!$B$27&lt;&gt;"Ready","PENDING INPUTS",MAX(0,(CE179+CF179+CG179)-CK179))</f>
        <v>0</v>
      </c>
    </row>
    <row r="180" spans="1:90" ht="27.95" customHeight="1" x14ac:dyDescent="0.25">
      <c r="A180">
        <v>176</v>
      </c>
      <c r="B180" s="13">
        <f>IF(Inputs!$B$27&lt;&gt;"Ready","PENDING INPUTS",EDATE(Inputs!$B$5,A180-1))</f>
        <v>51622</v>
      </c>
      <c r="C180" s="3">
        <f>IF(Inputs!$B$27&lt;&gt;"Ready","PENDING INPUTS",IF(A180&lt;=Inputs!$B$6,MAX(0,Inputs!$B$4+IF(A180=Inputs!$B$7,Inputs!$B$8,0)+IF(A180=Inputs!$B$9,Inputs!$B$10,0)),0))</f>
        <v>0</v>
      </c>
      <c r="D180" s="3">
        <f>IF(Inputs!$B$27&lt;&gt;"Ready","PENDING INPUTS",SUM(N180,V180,AD180,AL180,AT180,BB180,BJ180,BR180,BZ180,CH180))</f>
        <v>0</v>
      </c>
      <c r="E180" s="3">
        <f>IF(Inputs!$B$27&lt;&gt;"Ready","PENDING INPUTS",MAX(0,D180-C180))</f>
        <v>0</v>
      </c>
      <c r="F180" s="3">
        <f>IF(Inputs!$B$27&lt;&gt;"Ready","PENDING INPUTS",SUM(Q180,Y180,AG180,AO180,AW180,BE180,BM180,BU180,CC180,CK180))</f>
        <v>0</v>
      </c>
      <c r="G180" s="3">
        <f>IF(Inputs!$B$27&lt;&gt;"Ready","PENDING INPUTS",SUM(L180,T180,AB180,AJ180,AR180,AZ180,BH180,BP180,BX180,CF180))</f>
        <v>0</v>
      </c>
      <c r="H180" s="3">
        <f>IF(Inputs!$B$27&lt;&gt;"Ready","PENDING INPUTS",SUM(M180,U180,AC180,AK180,AS180,BA180,BI180,BQ180,BY180,CG180))</f>
        <v>0</v>
      </c>
      <c r="I180" s="3">
        <f>IF(Inputs!$B$27&lt;&gt;"Ready","PENDING INPUTS",SUM(R180,Z180,AH180,AP180,AX180,BF180,BN180,BV180,CD180,CL180))</f>
        <v>0</v>
      </c>
      <c r="J180" t="str">
        <f>IF(Inputs!$B$27&lt;&gt;"Ready","PENDING INPUTS",IF(A180&gt;Inputs!$B$6,"Beyond horizon",IF(E180&gt;0.005,"MINIMUM SHORTFALL",IF(I180&lt;0.005,"Paid off","In progress"))))</f>
        <v>Beyond horizon</v>
      </c>
      <c r="K180" s="3">
        <f>IF(Inputs!$B$27&lt;&gt;"Ready","PENDING INPUTS",R179)</f>
        <v>0</v>
      </c>
      <c r="L180" s="3">
        <f>IF(Inputs!$B$27&lt;&gt;"Ready","PENDING INPUTS",IF(A180&lt;=Inputs!$B$6,ROUND(K180*Inputs!C14/12,2),0))</f>
        <v>0</v>
      </c>
      <c r="M180" s="3">
        <f>IF(Inputs!$B$27&lt;&gt;"Ready","PENDING INPUTS",IF(AND(A180&lt;=Inputs!$B$6,K180&gt;0),Inputs!G14,0))</f>
        <v>0</v>
      </c>
      <c r="N180" s="3">
        <f>IF(Inputs!$B$27&lt;&gt;"Ready","PENDING INPUTS",IF(A180&gt;Inputs!$B$6,0,MIN((K180+L180+M180),IF(Inputs!H14=1,Inputs!D14,MAX(Inputs!F14,ROUND(K180*Inputs!E14+L180+M180,2))))))</f>
        <v>0</v>
      </c>
      <c r="O180">
        <f>IF(Inputs!$B$27&lt;&gt;"Ready","PENDING INPUTS",IF(K180&lt;=0,99,1+IF(AND(S180&gt;0,OR(Inputs!C15&gt;Inputs!C14,AND(Inputs!C15=Inputs!C14,1&lt;0))),1,0)+IF(AND(AA180&gt;0,OR(Inputs!C16&gt;Inputs!C14,AND(Inputs!C16=Inputs!C14,2&lt;0))),1,0)+IF(AND(AI180&gt;0,OR(Inputs!C17&gt;Inputs!C14,AND(Inputs!C17=Inputs!C14,3&lt;0))),1,0)+IF(AND(AQ180&gt;0,OR(Inputs!C18&gt;Inputs!C14,AND(Inputs!C18=Inputs!C14,4&lt;0))),1,0)+IF(AND(AY180&gt;0,OR(Inputs!C19&gt;Inputs!C14,AND(Inputs!C19=Inputs!C14,5&lt;0))),1,0)+IF(AND(BG180&gt;0,OR(Inputs!C20&gt;Inputs!C14,AND(Inputs!C20=Inputs!C14,6&lt;0))),1,0)+IF(AND(BO180&gt;0,OR(Inputs!C21&gt;Inputs!C14,AND(Inputs!C21=Inputs!C14,7&lt;0))),1,0)+IF(AND(BW180&gt;0,OR(Inputs!C22&gt;Inputs!C14,AND(Inputs!C22=Inputs!C14,8&lt;0))),1,0)+IF(AND(CE180&gt;0,OR(Inputs!C23&gt;Inputs!C14,AND(Inputs!C23=Inputs!C14,9&lt;0))),1,0)))</f>
        <v>99</v>
      </c>
      <c r="P180" s="3">
        <f>IF(Inputs!$B$27&lt;&gt;"Ready","PENDING INPUTS",IF(A180&gt;Inputs!$B$6,0,MIN(MAX(0,(K180+L180+M180)-N180),MAX(0,C180-D180-(IF(O180&lt;O180,K180+L180+M180-N180,0)+IF(W180&lt;O180,S180+T180+U180-V180,0)+IF(AE180&lt;O180,AA180+AB180+AC180-AD180,0)+IF(AM180&lt;O180,AI180+AJ180+AK180-AL180,0)+IF(AU180&lt;O180,AQ180+AR180+AS180-AT180,0)+IF(BC180&lt;O180,AY180+AZ180+BA180-BB180,0)+IF(BK180&lt;O180,BG180+BH180+BI180-BJ180,0)+IF(BS180&lt;O180,BO180+BP180+BQ180-BR180,0)+IF(CA180&lt;O180,BW180+BX180+BY180-BZ180,0)+IF(CI180&lt;O180,CE180+CF180+CG180-CH180,0))))))</f>
        <v>0</v>
      </c>
      <c r="Q180" s="3">
        <f>IF(Inputs!$B$27&lt;&gt;"Ready","PENDING INPUTS",MIN((K180+L180+M180),IF(D180&gt;C180,IF(D180=0,0,N180*C180/D180),N180+P180)))</f>
        <v>0</v>
      </c>
      <c r="R180" s="3">
        <f>IF(Inputs!$B$27&lt;&gt;"Ready","PENDING INPUTS",MAX(0,(K180+L180+M180)-Q180))</f>
        <v>0</v>
      </c>
      <c r="S180" s="3">
        <f>IF(Inputs!$B$27&lt;&gt;"Ready","PENDING INPUTS",Z179)</f>
        <v>0</v>
      </c>
      <c r="T180" s="3">
        <f>IF(Inputs!$B$27&lt;&gt;"Ready","PENDING INPUTS",IF(A180&lt;=Inputs!$B$6,ROUND(S180*Inputs!C15/12,2),0))</f>
        <v>0</v>
      </c>
      <c r="U180" s="3">
        <f>IF(Inputs!$B$27&lt;&gt;"Ready","PENDING INPUTS",IF(AND(A180&lt;=Inputs!$B$6,S180&gt;0),Inputs!G15,0))</f>
        <v>0</v>
      </c>
      <c r="V180" s="3">
        <f>IF(Inputs!$B$27&lt;&gt;"Ready","PENDING INPUTS",IF(A180&gt;Inputs!$B$6,0,MIN((S180+T180+U180),IF(Inputs!H15=1,Inputs!D15,MAX(Inputs!F15,ROUND(S180*Inputs!E15+T180+U180,2))))))</f>
        <v>0</v>
      </c>
      <c r="W180">
        <f>IF(Inputs!$B$27&lt;&gt;"Ready","PENDING INPUTS",IF(S180&lt;=0,99,1+IF(AND(K180&gt;0,OR(Inputs!C14&gt;Inputs!C15,AND(Inputs!C14=Inputs!C15,0&lt;1))),1,0)+IF(AND(AA180&gt;0,OR(Inputs!C16&gt;Inputs!C15,AND(Inputs!C16=Inputs!C15,2&lt;1))),1,0)+IF(AND(AI180&gt;0,OR(Inputs!C17&gt;Inputs!C15,AND(Inputs!C17=Inputs!C15,3&lt;1))),1,0)+IF(AND(AQ180&gt;0,OR(Inputs!C18&gt;Inputs!C15,AND(Inputs!C18=Inputs!C15,4&lt;1))),1,0)+IF(AND(AY180&gt;0,OR(Inputs!C19&gt;Inputs!C15,AND(Inputs!C19=Inputs!C15,5&lt;1))),1,0)+IF(AND(BG180&gt;0,OR(Inputs!C20&gt;Inputs!C15,AND(Inputs!C20=Inputs!C15,6&lt;1))),1,0)+IF(AND(BO180&gt;0,OR(Inputs!C21&gt;Inputs!C15,AND(Inputs!C21=Inputs!C15,7&lt;1))),1,0)+IF(AND(BW180&gt;0,OR(Inputs!C22&gt;Inputs!C15,AND(Inputs!C22=Inputs!C15,8&lt;1))),1,0)+IF(AND(CE180&gt;0,OR(Inputs!C23&gt;Inputs!C15,AND(Inputs!C23=Inputs!C15,9&lt;1))),1,0)))</f>
        <v>99</v>
      </c>
      <c r="X180" s="3">
        <f>IF(Inputs!$B$27&lt;&gt;"Ready","PENDING INPUTS",IF(A180&gt;Inputs!$B$6,0,MIN(MAX(0,(S180+T180+U180)-V180),MAX(0,C180-D180-(IF(O180&lt;W180,K180+L180+M180-N180,0)+IF(W180&lt;W180,S180+T180+U180-V180,0)+IF(AE180&lt;W180,AA180+AB180+AC180-AD180,0)+IF(AM180&lt;W180,AI180+AJ180+AK180-AL180,0)+IF(AU180&lt;W180,AQ180+AR180+AS180-AT180,0)+IF(BC180&lt;W180,AY180+AZ180+BA180-BB180,0)+IF(BK180&lt;W180,BG180+BH180+BI180-BJ180,0)+IF(BS180&lt;W180,BO180+BP180+BQ180-BR180,0)+IF(CA180&lt;W180,BW180+BX180+BY180-BZ180,0)+IF(CI180&lt;W180,CE180+CF180+CG180-CH180,0))))))</f>
        <v>0</v>
      </c>
      <c r="Y180" s="3">
        <f>IF(Inputs!$B$27&lt;&gt;"Ready","PENDING INPUTS",MIN((S180+T180+U180),IF(D180&gt;C180,IF(D180=0,0,V180*C180/D180),V180+X180)))</f>
        <v>0</v>
      </c>
      <c r="Z180" s="3">
        <f>IF(Inputs!$B$27&lt;&gt;"Ready","PENDING INPUTS",MAX(0,(S180+T180+U180)-Y180))</f>
        <v>0</v>
      </c>
      <c r="AA180" s="3">
        <f>IF(Inputs!$B$27&lt;&gt;"Ready","PENDING INPUTS",AH179)</f>
        <v>0</v>
      </c>
      <c r="AB180" s="3">
        <f>IF(Inputs!$B$27&lt;&gt;"Ready","PENDING INPUTS",IF(A180&lt;=Inputs!$B$6,ROUND(AA180*Inputs!C16/12,2),0))</f>
        <v>0</v>
      </c>
      <c r="AC180" s="3">
        <f>IF(Inputs!$B$27&lt;&gt;"Ready","PENDING INPUTS",IF(AND(A180&lt;=Inputs!$B$6,AA180&gt;0),Inputs!G16,0))</f>
        <v>0</v>
      </c>
      <c r="AD180" s="3">
        <f>IF(Inputs!$B$27&lt;&gt;"Ready","PENDING INPUTS",IF(A180&gt;Inputs!$B$6,0,MIN((AA180+AB180+AC180),IF(Inputs!H16=1,Inputs!D16,MAX(Inputs!F16,ROUND(AA180*Inputs!E16+AB180+AC180,2))))))</f>
        <v>0</v>
      </c>
      <c r="AE180">
        <f>IF(Inputs!$B$27&lt;&gt;"Ready","PENDING INPUTS",IF(AA180&lt;=0,99,1+IF(AND(K180&gt;0,OR(Inputs!C14&gt;Inputs!C16,AND(Inputs!C14=Inputs!C16,0&lt;2))),1,0)+IF(AND(S180&gt;0,OR(Inputs!C15&gt;Inputs!C16,AND(Inputs!C15=Inputs!C16,1&lt;2))),1,0)+IF(AND(AI180&gt;0,OR(Inputs!C17&gt;Inputs!C16,AND(Inputs!C17=Inputs!C16,3&lt;2))),1,0)+IF(AND(AQ180&gt;0,OR(Inputs!C18&gt;Inputs!C16,AND(Inputs!C18=Inputs!C16,4&lt;2))),1,0)+IF(AND(AY180&gt;0,OR(Inputs!C19&gt;Inputs!C16,AND(Inputs!C19=Inputs!C16,5&lt;2))),1,0)+IF(AND(BG180&gt;0,OR(Inputs!C20&gt;Inputs!C16,AND(Inputs!C20=Inputs!C16,6&lt;2))),1,0)+IF(AND(BO180&gt;0,OR(Inputs!C21&gt;Inputs!C16,AND(Inputs!C21=Inputs!C16,7&lt;2))),1,0)+IF(AND(BW180&gt;0,OR(Inputs!C22&gt;Inputs!C16,AND(Inputs!C22=Inputs!C16,8&lt;2))),1,0)+IF(AND(CE180&gt;0,OR(Inputs!C23&gt;Inputs!C16,AND(Inputs!C23=Inputs!C16,9&lt;2))),1,0)))</f>
        <v>99</v>
      </c>
      <c r="AF180" s="3">
        <f>IF(Inputs!$B$27&lt;&gt;"Ready","PENDING INPUTS",IF(A180&gt;Inputs!$B$6,0,MIN(MAX(0,(AA180+AB180+AC180)-AD180),MAX(0,C180-D180-(IF(O180&lt;AE180,K180+L180+M180-N180,0)+IF(W180&lt;AE180,S180+T180+U180-V180,0)+IF(AE180&lt;AE180,AA180+AB180+AC180-AD180,0)+IF(AM180&lt;AE180,AI180+AJ180+AK180-AL180,0)+IF(AU180&lt;AE180,AQ180+AR180+AS180-AT180,0)+IF(BC180&lt;AE180,AY180+AZ180+BA180-BB180,0)+IF(BK180&lt;AE180,BG180+BH180+BI180-BJ180,0)+IF(BS180&lt;AE180,BO180+BP180+BQ180-BR180,0)+IF(CA180&lt;AE180,BW180+BX180+BY180-BZ180,0)+IF(CI180&lt;AE180,CE180+CF180+CG180-CH180,0))))))</f>
        <v>0</v>
      </c>
      <c r="AG180" s="3">
        <f>IF(Inputs!$B$27&lt;&gt;"Ready","PENDING INPUTS",MIN((AA180+AB180+AC180),IF(D180&gt;C180,IF(D180=0,0,AD180*C180/D180),AD180+AF180)))</f>
        <v>0</v>
      </c>
      <c r="AH180" s="3">
        <f>IF(Inputs!$B$27&lt;&gt;"Ready","PENDING INPUTS",MAX(0,(AA180+AB180+AC180)-AG180))</f>
        <v>0</v>
      </c>
      <c r="AI180" s="3">
        <f>IF(Inputs!$B$27&lt;&gt;"Ready","PENDING INPUTS",AP179)</f>
        <v>0</v>
      </c>
      <c r="AJ180" s="3">
        <f>IF(Inputs!$B$27&lt;&gt;"Ready","PENDING INPUTS",IF(A180&lt;=Inputs!$B$6,ROUND(AI180*Inputs!C17/12,2),0))</f>
        <v>0</v>
      </c>
      <c r="AK180" s="3">
        <f>IF(Inputs!$B$27&lt;&gt;"Ready","PENDING INPUTS",IF(AND(A180&lt;=Inputs!$B$6,AI180&gt;0),Inputs!G17,0))</f>
        <v>0</v>
      </c>
      <c r="AL180" s="3">
        <f>IF(Inputs!$B$27&lt;&gt;"Ready","PENDING INPUTS",IF(A180&gt;Inputs!$B$6,0,MIN((AI180+AJ180+AK180),IF(Inputs!H17=1,Inputs!D17,MAX(Inputs!F17,ROUND(AI180*Inputs!E17+AJ180+AK180,2))))))</f>
        <v>0</v>
      </c>
      <c r="AM180">
        <f>IF(Inputs!$B$27&lt;&gt;"Ready","PENDING INPUTS",IF(AI180&lt;=0,99,1+IF(AND(K180&gt;0,OR(Inputs!C14&gt;Inputs!C17,AND(Inputs!C14=Inputs!C17,0&lt;3))),1,0)+IF(AND(S180&gt;0,OR(Inputs!C15&gt;Inputs!C17,AND(Inputs!C15=Inputs!C17,1&lt;3))),1,0)+IF(AND(AA180&gt;0,OR(Inputs!C16&gt;Inputs!C17,AND(Inputs!C16=Inputs!C17,2&lt;3))),1,0)+IF(AND(AQ180&gt;0,OR(Inputs!C18&gt;Inputs!C17,AND(Inputs!C18=Inputs!C17,4&lt;3))),1,0)+IF(AND(AY180&gt;0,OR(Inputs!C19&gt;Inputs!C17,AND(Inputs!C19=Inputs!C17,5&lt;3))),1,0)+IF(AND(BG180&gt;0,OR(Inputs!C20&gt;Inputs!C17,AND(Inputs!C20=Inputs!C17,6&lt;3))),1,0)+IF(AND(BO180&gt;0,OR(Inputs!C21&gt;Inputs!C17,AND(Inputs!C21=Inputs!C17,7&lt;3))),1,0)+IF(AND(BW180&gt;0,OR(Inputs!C22&gt;Inputs!C17,AND(Inputs!C22=Inputs!C17,8&lt;3))),1,0)+IF(AND(CE180&gt;0,OR(Inputs!C23&gt;Inputs!C17,AND(Inputs!C23=Inputs!C17,9&lt;3))),1,0)))</f>
        <v>99</v>
      </c>
      <c r="AN180" s="3">
        <f>IF(Inputs!$B$27&lt;&gt;"Ready","PENDING INPUTS",IF(A180&gt;Inputs!$B$6,0,MIN(MAX(0,(AI180+AJ180+AK180)-AL180),MAX(0,C180-D180-(IF(O180&lt;AM180,K180+L180+M180-N180,0)+IF(W180&lt;AM180,S180+T180+U180-V180,0)+IF(AE180&lt;AM180,AA180+AB180+AC180-AD180,0)+IF(AM180&lt;AM180,AI180+AJ180+AK180-AL180,0)+IF(AU180&lt;AM180,AQ180+AR180+AS180-AT180,0)+IF(BC180&lt;AM180,AY180+AZ180+BA180-BB180,0)+IF(BK180&lt;AM180,BG180+BH180+BI180-BJ180,0)+IF(BS180&lt;AM180,BO180+BP180+BQ180-BR180,0)+IF(CA180&lt;AM180,BW180+BX180+BY180-BZ180,0)+IF(CI180&lt;AM180,CE180+CF180+CG180-CH180,0))))))</f>
        <v>0</v>
      </c>
      <c r="AO180" s="3">
        <f>IF(Inputs!$B$27&lt;&gt;"Ready","PENDING INPUTS",MIN((AI180+AJ180+AK180),IF(D180&gt;C180,IF(D180=0,0,AL180*C180/D180),AL180+AN180)))</f>
        <v>0</v>
      </c>
      <c r="AP180" s="3">
        <f>IF(Inputs!$B$27&lt;&gt;"Ready","PENDING INPUTS",MAX(0,(AI180+AJ180+AK180)-AO180))</f>
        <v>0</v>
      </c>
      <c r="AQ180" s="3">
        <f>IF(Inputs!$B$27&lt;&gt;"Ready","PENDING INPUTS",AX179)</f>
        <v>0</v>
      </c>
      <c r="AR180" s="3">
        <f>IF(Inputs!$B$27&lt;&gt;"Ready","PENDING INPUTS",IF(A180&lt;=Inputs!$B$6,ROUND(AQ180*Inputs!C18/12,2),0))</f>
        <v>0</v>
      </c>
      <c r="AS180" s="3">
        <f>IF(Inputs!$B$27&lt;&gt;"Ready","PENDING INPUTS",IF(AND(A180&lt;=Inputs!$B$6,AQ180&gt;0),Inputs!G18,0))</f>
        <v>0</v>
      </c>
      <c r="AT180" s="3">
        <f>IF(Inputs!$B$27&lt;&gt;"Ready","PENDING INPUTS",IF(A180&gt;Inputs!$B$6,0,MIN((AQ180+AR180+AS180),IF(Inputs!H18=1,Inputs!D18,MAX(Inputs!F18,ROUND(AQ180*Inputs!E18+AR180+AS180,2))))))</f>
        <v>0</v>
      </c>
      <c r="AU180">
        <f>IF(Inputs!$B$27&lt;&gt;"Ready","PENDING INPUTS",IF(AQ180&lt;=0,99,1+IF(AND(K180&gt;0,OR(Inputs!C14&gt;Inputs!C18,AND(Inputs!C14=Inputs!C18,0&lt;4))),1,0)+IF(AND(S180&gt;0,OR(Inputs!C15&gt;Inputs!C18,AND(Inputs!C15=Inputs!C18,1&lt;4))),1,0)+IF(AND(AA180&gt;0,OR(Inputs!C16&gt;Inputs!C18,AND(Inputs!C16=Inputs!C18,2&lt;4))),1,0)+IF(AND(AI180&gt;0,OR(Inputs!C17&gt;Inputs!C18,AND(Inputs!C17=Inputs!C18,3&lt;4))),1,0)+IF(AND(AY180&gt;0,OR(Inputs!C19&gt;Inputs!C18,AND(Inputs!C19=Inputs!C18,5&lt;4))),1,0)+IF(AND(BG180&gt;0,OR(Inputs!C20&gt;Inputs!C18,AND(Inputs!C20=Inputs!C18,6&lt;4))),1,0)+IF(AND(BO180&gt;0,OR(Inputs!C21&gt;Inputs!C18,AND(Inputs!C21=Inputs!C18,7&lt;4))),1,0)+IF(AND(BW180&gt;0,OR(Inputs!C22&gt;Inputs!C18,AND(Inputs!C22=Inputs!C18,8&lt;4))),1,0)+IF(AND(CE180&gt;0,OR(Inputs!C23&gt;Inputs!C18,AND(Inputs!C23=Inputs!C18,9&lt;4))),1,0)))</f>
        <v>99</v>
      </c>
      <c r="AV180" s="3">
        <f>IF(Inputs!$B$27&lt;&gt;"Ready","PENDING INPUTS",IF(A180&gt;Inputs!$B$6,0,MIN(MAX(0,(AQ180+AR180+AS180)-AT180),MAX(0,C180-D180-(IF(O180&lt;AU180,K180+L180+M180-N180,0)+IF(W180&lt;AU180,S180+T180+U180-V180,0)+IF(AE180&lt;AU180,AA180+AB180+AC180-AD180,0)+IF(AM180&lt;AU180,AI180+AJ180+AK180-AL180,0)+IF(AU180&lt;AU180,AQ180+AR180+AS180-AT180,0)+IF(BC180&lt;AU180,AY180+AZ180+BA180-BB180,0)+IF(BK180&lt;AU180,BG180+BH180+BI180-BJ180,0)+IF(BS180&lt;AU180,BO180+BP180+BQ180-BR180,0)+IF(CA180&lt;AU180,BW180+BX180+BY180-BZ180,0)+IF(CI180&lt;AU180,CE180+CF180+CG180-CH180,0))))))</f>
        <v>0</v>
      </c>
      <c r="AW180" s="3">
        <f>IF(Inputs!$B$27&lt;&gt;"Ready","PENDING INPUTS",MIN((AQ180+AR180+AS180),IF(D180&gt;C180,IF(D180=0,0,AT180*C180/D180),AT180+AV180)))</f>
        <v>0</v>
      </c>
      <c r="AX180" s="3">
        <f>IF(Inputs!$B$27&lt;&gt;"Ready","PENDING INPUTS",MAX(0,(AQ180+AR180+AS180)-AW180))</f>
        <v>0</v>
      </c>
      <c r="AY180" s="3">
        <f>IF(Inputs!$B$27&lt;&gt;"Ready","PENDING INPUTS",BF179)</f>
        <v>0</v>
      </c>
      <c r="AZ180" s="3">
        <f>IF(Inputs!$B$27&lt;&gt;"Ready","PENDING INPUTS",IF(A180&lt;=Inputs!$B$6,ROUND(AY180*Inputs!C19/12,2),0))</f>
        <v>0</v>
      </c>
      <c r="BA180" s="3">
        <f>IF(Inputs!$B$27&lt;&gt;"Ready","PENDING INPUTS",IF(AND(A180&lt;=Inputs!$B$6,AY180&gt;0),Inputs!G19,0))</f>
        <v>0</v>
      </c>
      <c r="BB180" s="3">
        <f>IF(Inputs!$B$27&lt;&gt;"Ready","PENDING INPUTS",IF(A180&gt;Inputs!$B$6,0,MIN((AY180+AZ180+BA180),IF(Inputs!H19=1,Inputs!D19,MAX(Inputs!F19,ROUND(AY180*Inputs!E19+AZ180+BA180,2))))))</f>
        <v>0</v>
      </c>
      <c r="BC180">
        <f>IF(Inputs!$B$27&lt;&gt;"Ready","PENDING INPUTS",IF(AY180&lt;=0,99,1+IF(AND(K180&gt;0,OR(Inputs!C14&gt;Inputs!C19,AND(Inputs!C14=Inputs!C19,0&lt;5))),1,0)+IF(AND(S180&gt;0,OR(Inputs!C15&gt;Inputs!C19,AND(Inputs!C15=Inputs!C19,1&lt;5))),1,0)+IF(AND(AA180&gt;0,OR(Inputs!C16&gt;Inputs!C19,AND(Inputs!C16=Inputs!C19,2&lt;5))),1,0)+IF(AND(AI180&gt;0,OR(Inputs!C17&gt;Inputs!C19,AND(Inputs!C17=Inputs!C19,3&lt;5))),1,0)+IF(AND(AQ180&gt;0,OR(Inputs!C18&gt;Inputs!C19,AND(Inputs!C18=Inputs!C19,4&lt;5))),1,0)+IF(AND(BG180&gt;0,OR(Inputs!C20&gt;Inputs!C19,AND(Inputs!C20=Inputs!C19,6&lt;5))),1,0)+IF(AND(BO180&gt;0,OR(Inputs!C21&gt;Inputs!C19,AND(Inputs!C21=Inputs!C19,7&lt;5))),1,0)+IF(AND(BW180&gt;0,OR(Inputs!C22&gt;Inputs!C19,AND(Inputs!C22=Inputs!C19,8&lt;5))),1,0)+IF(AND(CE180&gt;0,OR(Inputs!C23&gt;Inputs!C19,AND(Inputs!C23=Inputs!C19,9&lt;5))),1,0)))</f>
        <v>99</v>
      </c>
      <c r="BD180" s="3">
        <f>IF(Inputs!$B$27&lt;&gt;"Ready","PENDING INPUTS",IF(A180&gt;Inputs!$B$6,0,MIN(MAX(0,(AY180+AZ180+BA180)-BB180),MAX(0,C180-D180-(IF(O180&lt;BC180,K180+L180+M180-N180,0)+IF(W180&lt;BC180,S180+T180+U180-V180,0)+IF(AE180&lt;BC180,AA180+AB180+AC180-AD180,0)+IF(AM180&lt;BC180,AI180+AJ180+AK180-AL180,0)+IF(AU180&lt;BC180,AQ180+AR180+AS180-AT180,0)+IF(BC180&lt;BC180,AY180+AZ180+BA180-BB180,0)+IF(BK180&lt;BC180,BG180+BH180+BI180-BJ180,0)+IF(BS180&lt;BC180,BO180+BP180+BQ180-BR180,0)+IF(CA180&lt;BC180,BW180+BX180+BY180-BZ180,0)+IF(CI180&lt;BC180,CE180+CF180+CG180-CH180,0))))))</f>
        <v>0</v>
      </c>
      <c r="BE180" s="3">
        <f>IF(Inputs!$B$27&lt;&gt;"Ready","PENDING INPUTS",MIN((AY180+AZ180+BA180),IF(D180&gt;C180,IF(D180=0,0,BB180*C180/D180),BB180+BD180)))</f>
        <v>0</v>
      </c>
      <c r="BF180" s="3">
        <f>IF(Inputs!$B$27&lt;&gt;"Ready","PENDING INPUTS",MAX(0,(AY180+AZ180+BA180)-BE180))</f>
        <v>0</v>
      </c>
      <c r="BG180" s="3">
        <f>IF(Inputs!$B$27&lt;&gt;"Ready","PENDING INPUTS",BN179)</f>
        <v>0</v>
      </c>
      <c r="BH180" s="3">
        <f>IF(Inputs!$B$27&lt;&gt;"Ready","PENDING INPUTS",IF(A180&lt;=Inputs!$B$6,ROUND(BG180*Inputs!C20/12,2),0))</f>
        <v>0</v>
      </c>
      <c r="BI180" s="3">
        <f>IF(Inputs!$B$27&lt;&gt;"Ready","PENDING INPUTS",IF(AND(A180&lt;=Inputs!$B$6,BG180&gt;0),Inputs!G20,0))</f>
        <v>0</v>
      </c>
      <c r="BJ180" s="3">
        <f>IF(Inputs!$B$27&lt;&gt;"Ready","PENDING INPUTS",IF(A180&gt;Inputs!$B$6,0,MIN((BG180+BH180+BI180),IF(Inputs!H20=1,Inputs!D20,MAX(Inputs!F20,ROUND(BG180*Inputs!E20+BH180+BI180,2))))))</f>
        <v>0</v>
      </c>
      <c r="BK180">
        <f>IF(Inputs!$B$27&lt;&gt;"Ready","PENDING INPUTS",IF(BG180&lt;=0,99,1+IF(AND(K180&gt;0,OR(Inputs!C14&gt;Inputs!C20,AND(Inputs!C14=Inputs!C20,0&lt;6))),1,0)+IF(AND(S180&gt;0,OR(Inputs!C15&gt;Inputs!C20,AND(Inputs!C15=Inputs!C20,1&lt;6))),1,0)+IF(AND(AA180&gt;0,OR(Inputs!C16&gt;Inputs!C20,AND(Inputs!C16=Inputs!C20,2&lt;6))),1,0)+IF(AND(AI180&gt;0,OR(Inputs!C17&gt;Inputs!C20,AND(Inputs!C17=Inputs!C20,3&lt;6))),1,0)+IF(AND(AQ180&gt;0,OR(Inputs!C18&gt;Inputs!C20,AND(Inputs!C18=Inputs!C20,4&lt;6))),1,0)+IF(AND(AY180&gt;0,OR(Inputs!C19&gt;Inputs!C20,AND(Inputs!C19=Inputs!C20,5&lt;6))),1,0)+IF(AND(BO180&gt;0,OR(Inputs!C21&gt;Inputs!C20,AND(Inputs!C21=Inputs!C20,7&lt;6))),1,0)+IF(AND(BW180&gt;0,OR(Inputs!C22&gt;Inputs!C20,AND(Inputs!C22=Inputs!C20,8&lt;6))),1,0)+IF(AND(CE180&gt;0,OR(Inputs!C23&gt;Inputs!C20,AND(Inputs!C23=Inputs!C20,9&lt;6))),1,0)))</f>
        <v>99</v>
      </c>
      <c r="BL180" s="3">
        <f>IF(Inputs!$B$27&lt;&gt;"Ready","PENDING INPUTS",IF(A180&gt;Inputs!$B$6,0,MIN(MAX(0,(BG180+BH180+BI180)-BJ180),MAX(0,C180-D180-(IF(O180&lt;BK180,K180+L180+M180-N180,0)+IF(W180&lt;BK180,S180+T180+U180-V180,0)+IF(AE180&lt;BK180,AA180+AB180+AC180-AD180,0)+IF(AM180&lt;BK180,AI180+AJ180+AK180-AL180,0)+IF(AU180&lt;BK180,AQ180+AR180+AS180-AT180,0)+IF(BC180&lt;BK180,AY180+AZ180+BA180-BB180,0)+IF(BK180&lt;BK180,BG180+BH180+BI180-BJ180,0)+IF(BS180&lt;BK180,BO180+BP180+BQ180-BR180,0)+IF(CA180&lt;BK180,BW180+BX180+BY180-BZ180,0)+IF(CI180&lt;BK180,CE180+CF180+CG180-CH180,0))))))</f>
        <v>0</v>
      </c>
      <c r="BM180" s="3">
        <f>IF(Inputs!$B$27&lt;&gt;"Ready","PENDING INPUTS",MIN((BG180+BH180+BI180),IF(D180&gt;C180,IF(D180=0,0,BJ180*C180/D180),BJ180+BL180)))</f>
        <v>0</v>
      </c>
      <c r="BN180" s="3">
        <f>IF(Inputs!$B$27&lt;&gt;"Ready","PENDING INPUTS",MAX(0,(BG180+BH180+BI180)-BM180))</f>
        <v>0</v>
      </c>
      <c r="BO180" s="3">
        <f>IF(Inputs!$B$27&lt;&gt;"Ready","PENDING INPUTS",BV179)</f>
        <v>0</v>
      </c>
      <c r="BP180" s="3">
        <f>IF(Inputs!$B$27&lt;&gt;"Ready","PENDING INPUTS",IF(A180&lt;=Inputs!$B$6,ROUND(BO180*Inputs!C21/12,2),0))</f>
        <v>0</v>
      </c>
      <c r="BQ180" s="3">
        <f>IF(Inputs!$B$27&lt;&gt;"Ready","PENDING INPUTS",IF(AND(A180&lt;=Inputs!$B$6,BO180&gt;0),Inputs!G21,0))</f>
        <v>0</v>
      </c>
      <c r="BR180" s="3">
        <f>IF(Inputs!$B$27&lt;&gt;"Ready","PENDING INPUTS",IF(A180&gt;Inputs!$B$6,0,MIN((BO180+BP180+BQ180),IF(Inputs!H21=1,Inputs!D21,MAX(Inputs!F21,ROUND(BO180*Inputs!E21+BP180+BQ180,2))))))</f>
        <v>0</v>
      </c>
      <c r="BS180">
        <f>IF(Inputs!$B$27&lt;&gt;"Ready","PENDING INPUTS",IF(BO180&lt;=0,99,1+IF(AND(K180&gt;0,OR(Inputs!C14&gt;Inputs!C21,AND(Inputs!C14=Inputs!C21,0&lt;7))),1,0)+IF(AND(S180&gt;0,OR(Inputs!C15&gt;Inputs!C21,AND(Inputs!C15=Inputs!C21,1&lt;7))),1,0)+IF(AND(AA180&gt;0,OR(Inputs!C16&gt;Inputs!C21,AND(Inputs!C16=Inputs!C21,2&lt;7))),1,0)+IF(AND(AI180&gt;0,OR(Inputs!C17&gt;Inputs!C21,AND(Inputs!C17=Inputs!C21,3&lt;7))),1,0)+IF(AND(AQ180&gt;0,OR(Inputs!C18&gt;Inputs!C21,AND(Inputs!C18=Inputs!C21,4&lt;7))),1,0)+IF(AND(AY180&gt;0,OR(Inputs!C19&gt;Inputs!C21,AND(Inputs!C19=Inputs!C21,5&lt;7))),1,0)+IF(AND(BG180&gt;0,OR(Inputs!C20&gt;Inputs!C21,AND(Inputs!C20=Inputs!C21,6&lt;7))),1,0)+IF(AND(BW180&gt;0,OR(Inputs!C22&gt;Inputs!C21,AND(Inputs!C22=Inputs!C21,8&lt;7))),1,0)+IF(AND(CE180&gt;0,OR(Inputs!C23&gt;Inputs!C21,AND(Inputs!C23=Inputs!C21,9&lt;7))),1,0)))</f>
        <v>99</v>
      </c>
      <c r="BT180" s="3">
        <f>IF(Inputs!$B$27&lt;&gt;"Ready","PENDING INPUTS",IF(A180&gt;Inputs!$B$6,0,MIN(MAX(0,(BO180+BP180+BQ180)-BR180),MAX(0,C180-D180-(IF(O180&lt;BS180,K180+L180+M180-N180,0)+IF(W180&lt;BS180,S180+T180+U180-V180,0)+IF(AE180&lt;BS180,AA180+AB180+AC180-AD180,0)+IF(AM180&lt;BS180,AI180+AJ180+AK180-AL180,0)+IF(AU180&lt;BS180,AQ180+AR180+AS180-AT180,0)+IF(BC180&lt;BS180,AY180+AZ180+BA180-BB180,0)+IF(BK180&lt;BS180,BG180+BH180+BI180-BJ180,0)+IF(BS180&lt;BS180,BO180+BP180+BQ180-BR180,0)+IF(CA180&lt;BS180,BW180+BX180+BY180-BZ180,0)+IF(CI180&lt;BS180,CE180+CF180+CG180-CH180,0))))))</f>
        <v>0</v>
      </c>
      <c r="BU180" s="3">
        <f>IF(Inputs!$B$27&lt;&gt;"Ready","PENDING INPUTS",MIN((BO180+BP180+BQ180),IF(D180&gt;C180,IF(D180=0,0,BR180*C180/D180),BR180+BT180)))</f>
        <v>0</v>
      </c>
      <c r="BV180" s="3">
        <f>IF(Inputs!$B$27&lt;&gt;"Ready","PENDING INPUTS",MAX(0,(BO180+BP180+BQ180)-BU180))</f>
        <v>0</v>
      </c>
      <c r="BW180" s="3">
        <f>IF(Inputs!$B$27&lt;&gt;"Ready","PENDING INPUTS",CD179)</f>
        <v>0</v>
      </c>
      <c r="BX180" s="3">
        <f>IF(Inputs!$B$27&lt;&gt;"Ready","PENDING INPUTS",IF(A180&lt;=Inputs!$B$6,ROUND(BW180*Inputs!C22/12,2),0))</f>
        <v>0</v>
      </c>
      <c r="BY180" s="3">
        <f>IF(Inputs!$B$27&lt;&gt;"Ready","PENDING INPUTS",IF(AND(A180&lt;=Inputs!$B$6,BW180&gt;0),Inputs!G22,0))</f>
        <v>0</v>
      </c>
      <c r="BZ180" s="3">
        <f>IF(Inputs!$B$27&lt;&gt;"Ready","PENDING INPUTS",IF(A180&gt;Inputs!$B$6,0,MIN((BW180+BX180+BY180),IF(Inputs!H22=1,Inputs!D22,MAX(Inputs!F22,ROUND(BW180*Inputs!E22+BX180+BY180,2))))))</f>
        <v>0</v>
      </c>
      <c r="CA180">
        <f>IF(Inputs!$B$27&lt;&gt;"Ready","PENDING INPUTS",IF(BW180&lt;=0,99,1+IF(AND(K180&gt;0,OR(Inputs!C14&gt;Inputs!C22,AND(Inputs!C14=Inputs!C22,0&lt;8))),1,0)+IF(AND(S180&gt;0,OR(Inputs!C15&gt;Inputs!C22,AND(Inputs!C15=Inputs!C22,1&lt;8))),1,0)+IF(AND(AA180&gt;0,OR(Inputs!C16&gt;Inputs!C22,AND(Inputs!C16=Inputs!C22,2&lt;8))),1,0)+IF(AND(AI180&gt;0,OR(Inputs!C17&gt;Inputs!C22,AND(Inputs!C17=Inputs!C22,3&lt;8))),1,0)+IF(AND(AQ180&gt;0,OR(Inputs!C18&gt;Inputs!C22,AND(Inputs!C18=Inputs!C22,4&lt;8))),1,0)+IF(AND(AY180&gt;0,OR(Inputs!C19&gt;Inputs!C22,AND(Inputs!C19=Inputs!C22,5&lt;8))),1,0)+IF(AND(BG180&gt;0,OR(Inputs!C20&gt;Inputs!C22,AND(Inputs!C20=Inputs!C22,6&lt;8))),1,0)+IF(AND(BO180&gt;0,OR(Inputs!C21&gt;Inputs!C22,AND(Inputs!C21=Inputs!C22,7&lt;8))),1,0)+IF(AND(CE180&gt;0,OR(Inputs!C23&gt;Inputs!C22,AND(Inputs!C23=Inputs!C22,9&lt;8))),1,0)))</f>
        <v>99</v>
      </c>
      <c r="CB180" s="3">
        <f>IF(Inputs!$B$27&lt;&gt;"Ready","PENDING INPUTS",IF(A180&gt;Inputs!$B$6,0,MIN(MAX(0,(BW180+BX180+BY180)-BZ180),MAX(0,C180-D180-(IF(O180&lt;CA180,K180+L180+M180-N180,0)+IF(W180&lt;CA180,S180+T180+U180-V180,0)+IF(AE180&lt;CA180,AA180+AB180+AC180-AD180,0)+IF(AM180&lt;CA180,AI180+AJ180+AK180-AL180,0)+IF(AU180&lt;CA180,AQ180+AR180+AS180-AT180,0)+IF(BC180&lt;CA180,AY180+AZ180+BA180-BB180,0)+IF(BK180&lt;CA180,BG180+BH180+BI180-BJ180,0)+IF(BS180&lt;CA180,BO180+BP180+BQ180-BR180,0)+IF(CA180&lt;CA180,BW180+BX180+BY180-BZ180,0)+IF(CI180&lt;CA180,CE180+CF180+CG180-CH180,0))))))</f>
        <v>0</v>
      </c>
      <c r="CC180" s="3">
        <f>IF(Inputs!$B$27&lt;&gt;"Ready","PENDING INPUTS",MIN((BW180+BX180+BY180),IF(D180&gt;C180,IF(D180=0,0,BZ180*C180/D180),BZ180+CB180)))</f>
        <v>0</v>
      </c>
      <c r="CD180" s="3">
        <f>IF(Inputs!$B$27&lt;&gt;"Ready","PENDING INPUTS",MAX(0,(BW180+BX180+BY180)-CC180))</f>
        <v>0</v>
      </c>
      <c r="CE180" s="3">
        <f>IF(Inputs!$B$27&lt;&gt;"Ready","PENDING INPUTS",CL179)</f>
        <v>0</v>
      </c>
      <c r="CF180" s="3">
        <f>IF(Inputs!$B$27&lt;&gt;"Ready","PENDING INPUTS",IF(A180&lt;=Inputs!$B$6,ROUND(CE180*Inputs!C23/12,2),0))</f>
        <v>0</v>
      </c>
      <c r="CG180" s="3">
        <f>IF(Inputs!$B$27&lt;&gt;"Ready","PENDING INPUTS",IF(AND(A180&lt;=Inputs!$B$6,CE180&gt;0),Inputs!G23,0))</f>
        <v>0</v>
      </c>
      <c r="CH180" s="3">
        <f>IF(Inputs!$B$27&lt;&gt;"Ready","PENDING INPUTS",IF(A180&gt;Inputs!$B$6,0,MIN((CE180+CF180+CG180),IF(Inputs!H23=1,Inputs!D23,MAX(Inputs!F23,ROUND(CE180*Inputs!E23+CF180+CG180,2))))))</f>
        <v>0</v>
      </c>
      <c r="CI180">
        <f>IF(Inputs!$B$27&lt;&gt;"Ready","PENDING INPUTS",IF(CE180&lt;=0,99,1+IF(AND(K180&gt;0,OR(Inputs!C14&gt;Inputs!C23,AND(Inputs!C14=Inputs!C23,0&lt;9))),1,0)+IF(AND(S180&gt;0,OR(Inputs!C15&gt;Inputs!C23,AND(Inputs!C15=Inputs!C23,1&lt;9))),1,0)+IF(AND(AA180&gt;0,OR(Inputs!C16&gt;Inputs!C23,AND(Inputs!C16=Inputs!C23,2&lt;9))),1,0)+IF(AND(AI180&gt;0,OR(Inputs!C17&gt;Inputs!C23,AND(Inputs!C17=Inputs!C23,3&lt;9))),1,0)+IF(AND(AQ180&gt;0,OR(Inputs!C18&gt;Inputs!C23,AND(Inputs!C18=Inputs!C23,4&lt;9))),1,0)+IF(AND(AY180&gt;0,OR(Inputs!C19&gt;Inputs!C23,AND(Inputs!C19=Inputs!C23,5&lt;9))),1,0)+IF(AND(BG180&gt;0,OR(Inputs!C20&gt;Inputs!C23,AND(Inputs!C20=Inputs!C23,6&lt;9))),1,0)+IF(AND(BO180&gt;0,OR(Inputs!C21&gt;Inputs!C23,AND(Inputs!C21=Inputs!C23,7&lt;9))),1,0)+IF(AND(BW180&gt;0,OR(Inputs!C22&gt;Inputs!C23,AND(Inputs!C22=Inputs!C23,8&lt;9))),1,0)))</f>
        <v>99</v>
      </c>
      <c r="CJ180" s="3">
        <f>IF(Inputs!$B$27&lt;&gt;"Ready","PENDING INPUTS",IF(A180&gt;Inputs!$B$6,0,MIN(MAX(0,(CE180+CF180+CG180)-CH180),MAX(0,C180-D180-(IF(O180&lt;CI180,K180+L180+M180-N180,0)+IF(W180&lt;CI180,S180+T180+U180-V180,0)+IF(AE180&lt;CI180,AA180+AB180+AC180-AD180,0)+IF(AM180&lt;CI180,AI180+AJ180+AK180-AL180,0)+IF(AU180&lt;CI180,AQ180+AR180+AS180-AT180,0)+IF(BC180&lt;CI180,AY180+AZ180+BA180-BB180,0)+IF(BK180&lt;CI180,BG180+BH180+BI180-BJ180,0)+IF(BS180&lt;CI180,BO180+BP180+BQ180-BR180,0)+IF(CA180&lt;CI180,BW180+BX180+BY180-BZ180,0)+IF(CI180&lt;CI180,CE180+CF180+CG180-CH180,0))))))</f>
        <v>0</v>
      </c>
      <c r="CK180" s="3">
        <f>IF(Inputs!$B$27&lt;&gt;"Ready","PENDING INPUTS",MIN((CE180+CF180+CG180),IF(D180&gt;C180,IF(D180=0,0,CH180*C180/D180),CH180+CJ180)))</f>
        <v>0</v>
      </c>
      <c r="CL180" s="3">
        <f>IF(Inputs!$B$27&lt;&gt;"Ready","PENDING INPUTS",MAX(0,(CE180+CF180+CG180)-CK180))</f>
        <v>0</v>
      </c>
    </row>
    <row r="181" spans="1:90" ht="27.95" customHeight="1" x14ac:dyDescent="0.25">
      <c r="A181">
        <v>177</v>
      </c>
      <c r="B181" s="13">
        <f>IF(Inputs!$B$27&lt;&gt;"Ready","PENDING INPUTS",EDATE(Inputs!$B$5,A181-1))</f>
        <v>51653</v>
      </c>
      <c r="C181" s="3">
        <f>IF(Inputs!$B$27&lt;&gt;"Ready","PENDING INPUTS",IF(A181&lt;=Inputs!$B$6,MAX(0,Inputs!$B$4+IF(A181=Inputs!$B$7,Inputs!$B$8,0)+IF(A181=Inputs!$B$9,Inputs!$B$10,0)),0))</f>
        <v>0</v>
      </c>
      <c r="D181" s="3">
        <f>IF(Inputs!$B$27&lt;&gt;"Ready","PENDING INPUTS",SUM(N181,V181,AD181,AL181,AT181,BB181,BJ181,BR181,BZ181,CH181))</f>
        <v>0</v>
      </c>
      <c r="E181" s="3">
        <f>IF(Inputs!$B$27&lt;&gt;"Ready","PENDING INPUTS",MAX(0,D181-C181))</f>
        <v>0</v>
      </c>
      <c r="F181" s="3">
        <f>IF(Inputs!$B$27&lt;&gt;"Ready","PENDING INPUTS",SUM(Q181,Y181,AG181,AO181,AW181,BE181,BM181,BU181,CC181,CK181))</f>
        <v>0</v>
      </c>
      <c r="G181" s="3">
        <f>IF(Inputs!$B$27&lt;&gt;"Ready","PENDING INPUTS",SUM(L181,T181,AB181,AJ181,AR181,AZ181,BH181,BP181,BX181,CF181))</f>
        <v>0</v>
      </c>
      <c r="H181" s="3">
        <f>IF(Inputs!$B$27&lt;&gt;"Ready","PENDING INPUTS",SUM(M181,U181,AC181,AK181,AS181,BA181,BI181,BQ181,BY181,CG181))</f>
        <v>0</v>
      </c>
      <c r="I181" s="3">
        <f>IF(Inputs!$B$27&lt;&gt;"Ready","PENDING INPUTS",SUM(R181,Z181,AH181,AP181,AX181,BF181,BN181,BV181,CD181,CL181))</f>
        <v>0</v>
      </c>
      <c r="J181" t="str">
        <f>IF(Inputs!$B$27&lt;&gt;"Ready","PENDING INPUTS",IF(A181&gt;Inputs!$B$6,"Beyond horizon",IF(E181&gt;0.005,"MINIMUM SHORTFALL",IF(I181&lt;0.005,"Paid off","In progress"))))</f>
        <v>Beyond horizon</v>
      </c>
      <c r="K181" s="3">
        <f>IF(Inputs!$B$27&lt;&gt;"Ready","PENDING INPUTS",R180)</f>
        <v>0</v>
      </c>
      <c r="L181" s="3">
        <f>IF(Inputs!$B$27&lt;&gt;"Ready","PENDING INPUTS",IF(A181&lt;=Inputs!$B$6,ROUND(K181*Inputs!C14/12,2),0))</f>
        <v>0</v>
      </c>
      <c r="M181" s="3">
        <f>IF(Inputs!$B$27&lt;&gt;"Ready","PENDING INPUTS",IF(AND(A181&lt;=Inputs!$B$6,K181&gt;0),Inputs!G14,0))</f>
        <v>0</v>
      </c>
      <c r="N181" s="3">
        <f>IF(Inputs!$B$27&lt;&gt;"Ready","PENDING INPUTS",IF(A181&gt;Inputs!$B$6,0,MIN((K181+L181+M181),IF(Inputs!H14=1,Inputs!D14,MAX(Inputs!F14,ROUND(K181*Inputs!E14+L181+M181,2))))))</f>
        <v>0</v>
      </c>
      <c r="O181">
        <f>IF(Inputs!$B$27&lt;&gt;"Ready","PENDING INPUTS",IF(K181&lt;=0,99,1+IF(AND(S181&gt;0,OR(Inputs!C15&gt;Inputs!C14,AND(Inputs!C15=Inputs!C14,1&lt;0))),1,0)+IF(AND(AA181&gt;0,OR(Inputs!C16&gt;Inputs!C14,AND(Inputs!C16=Inputs!C14,2&lt;0))),1,0)+IF(AND(AI181&gt;0,OR(Inputs!C17&gt;Inputs!C14,AND(Inputs!C17=Inputs!C14,3&lt;0))),1,0)+IF(AND(AQ181&gt;0,OR(Inputs!C18&gt;Inputs!C14,AND(Inputs!C18=Inputs!C14,4&lt;0))),1,0)+IF(AND(AY181&gt;0,OR(Inputs!C19&gt;Inputs!C14,AND(Inputs!C19=Inputs!C14,5&lt;0))),1,0)+IF(AND(BG181&gt;0,OR(Inputs!C20&gt;Inputs!C14,AND(Inputs!C20=Inputs!C14,6&lt;0))),1,0)+IF(AND(BO181&gt;0,OR(Inputs!C21&gt;Inputs!C14,AND(Inputs!C21=Inputs!C14,7&lt;0))),1,0)+IF(AND(BW181&gt;0,OR(Inputs!C22&gt;Inputs!C14,AND(Inputs!C22=Inputs!C14,8&lt;0))),1,0)+IF(AND(CE181&gt;0,OR(Inputs!C23&gt;Inputs!C14,AND(Inputs!C23=Inputs!C14,9&lt;0))),1,0)))</f>
        <v>99</v>
      </c>
      <c r="P181" s="3">
        <f>IF(Inputs!$B$27&lt;&gt;"Ready","PENDING INPUTS",IF(A181&gt;Inputs!$B$6,0,MIN(MAX(0,(K181+L181+M181)-N181),MAX(0,C181-D181-(IF(O181&lt;O181,K181+L181+M181-N181,0)+IF(W181&lt;O181,S181+T181+U181-V181,0)+IF(AE181&lt;O181,AA181+AB181+AC181-AD181,0)+IF(AM181&lt;O181,AI181+AJ181+AK181-AL181,0)+IF(AU181&lt;O181,AQ181+AR181+AS181-AT181,0)+IF(BC181&lt;O181,AY181+AZ181+BA181-BB181,0)+IF(BK181&lt;O181,BG181+BH181+BI181-BJ181,0)+IF(BS181&lt;O181,BO181+BP181+BQ181-BR181,0)+IF(CA181&lt;O181,BW181+BX181+BY181-BZ181,0)+IF(CI181&lt;O181,CE181+CF181+CG181-CH181,0))))))</f>
        <v>0</v>
      </c>
      <c r="Q181" s="3">
        <f>IF(Inputs!$B$27&lt;&gt;"Ready","PENDING INPUTS",MIN((K181+L181+M181),IF(D181&gt;C181,IF(D181=0,0,N181*C181/D181),N181+P181)))</f>
        <v>0</v>
      </c>
      <c r="R181" s="3">
        <f>IF(Inputs!$B$27&lt;&gt;"Ready","PENDING INPUTS",MAX(0,(K181+L181+M181)-Q181))</f>
        <v>0</v>
      </c>
      <c r="S181" s="3">
        <f>IF(Inputs!$B$27&lt;&gt;"Ready","PENDING INPUTS",Z180)</f>
        <v>0</v>
      </c>
      <c r="T181" s="3">
        <f>IF(Inputs!$B$27&lt;&gt;"Ready","PENDING INPUTS",IF(A181&lt;=Inputs!$B$6,ROUND(S181*Inputs!C15/12,2),0))</f>
        <v>0</v>
      </c>
      <c r="U181" s="3">
        <f>IF(Inputs!$B$27&lt;&gt;"Ready","PENDING INPUTS",IF(AND(A181&lt;=Inputs!$B$6,S181&gt;0),Inputs!G15,0))</f>
        <v>0</v>
      </c>
      <c r="V181" s="3">
        <f>IF(Inputs!$B$27&lt;&gt;"Ready","PENDING INPUTS",IF(A181&gt;Inputs!$B$6,0,MIN((S181+T181+U181),IF(Inputs!H15=1,Inputs!D15,MAX(Inputs!F15,ROUND(S181*Inputs!E15+T181+U181,2))))))</f>
        <v>0</v>
      </c>
      <c r="W181">
        <f>IF(Inputs!$B$27&lt;&gt;"Ready","PENDING INPUTS",IF(S181&lt;=0,99,1+IF(AND(K181&gt;0,OR(Inputs!C14&gt;Inputs!C15,AND(Inputs!C14=Inputs!C15,0&lt;1))),1,0)+IF(AND(AA181&gt;0,OR(Inputs!C16&gt;Inputs!C15,AND(Inputs!C16=Inputs!C15,2&lt;1))),1,0)+IF(AND(AI181&gt;0,OR(Inputs!C17&gt;Inputs!C15,AND(Inputs!C17=Inputs!C15,3&lt;1))),1,0)+IF(AND(AQ181&gt;0,OR(Inputs!C18&gt;Inputs!C15,AND(Inputs!C18=Inputs!C15,4&lt;1))),1,0)+IF(AND(AY181&gt;0,OR(Inputs!C19&gt;Inputs!C15,AND(Inputs!C19=Inputs!C15,5&lt;1))),1,0)+IF(AND(BG181&gt;0,OR(Inputs!C20&gt;Inputs!C15,AND(Inputs!C20=Inputs!C15,6&lt;1))),1,0)+IF(AND(BO181&gt;0,OR(Inputs!C21&gt;Inputs!C15,AND(Inputs!C21=Inputs!C15,7&lt;1))),1,0)+IF(AND(BW181&gt;0,OR(Inputs!C22&gt;Inputs!C15,AND(Inputs!C22=Inputs!C15,8&lt;1))),1,0)+IF(AND(CE181&gt;0,OR(Inputs!C23&gt;Inputs!C15,AND(Inputs!C23=Inputs!C15,9&lt;1))),1,0)))</f>
        <v>99</v>
      </c>
      <c r="X181" s="3">
        <f>IF(Inputs!$B$27&lt;&gt;"Ready","PENDING INPUTS",IF(A181&gt;Inputs!$B$6,0,MIN(MAX(0,(S181+T181+U181)-V181),MAX(0,C181-D181-(IF(O181&lt;W181,K181+L181+M181-N181,0)+IF(W181&lt;W181,S181+T181+U181-V181,0)+IF(AE181&lt;W181,AA181+AB181+AC181-AD181,0)+IF(AM181&lt;W181,AI181+AJ181+AK181-AL181,0)+IF(AU181&lt;W181,AQ181+AR181+AS181-AT181,0)+IF(BC181&lt;W181,AY181+AZ181+BA181-BB181,0)+IF(BK181&lt;W181,BG181+BH181+BI181-BJ181,0)+IF(BS181&lt;W181,BO181+BP181+BQ181-BR181,0)+IF(CA181&lt;W181,BW181+BX181+BY181-BZ181,0)+IF(CI181&lt;W181,CE181+CF181+CG181-CH181,0))))))</f>
        <v>0</v>
      </c>
      <c r="Y181" s="3">
        <f>IF(Inputs!$B$27&lt;&gt;"Ready","PENDING INPUTS",MIN((S181+T181+U181),IF(D181&gt;C181,IF(D181=0,0,V181*C181/D181),V181+X181)))</f>
        <v>0</v>
      </c>
      <c r="Z181" s="3">
        <f>IF(Inputs!$B$27&lt;&gt;"Ready","PENDING INPUTS",MAX(0,(S181+T181+U181)-Y181))</f>
        <v>0</v>
      </c>
      <c r="AA181" s="3">
        <f>IF(Inputs!$B$27&lt;&gt;"Ready","PENDING INPUTS",AH180)</f>
        <v>0</v>
      </c>
      <c r="AB181" s="3">
        <f>IF(Inputs!$B$27&lt;&gt;"Ready","PENDING INPUTS",IF(A181&lt;=Inputs!$B$6,ROUND(AA181*Inputs!C16/12,2),0))</f>
        <v>0</v>
      </c>
      <c r="AC181" s="3">
        <f>IF(Inputs!$B$27&lt;&gt;"Ready","PENDING INPUTS",IF(AND(A181&lt;=Inputs!$B$6,AA181&gt;0),Inputs!G16,0))</f>
        <v>0</v>
      </c>
      <c r="AD181" s="3">
        <f>IF(Inputs!$B$27&lt;&gt;"Ready","PENDING INPUTS",IF(A181&gt;Inputs!$B$6,0,MIN((AA181+AB181+AC181),IF(Inputs!H16=1,Inputs!D16,MAX(Inputs!F16,ROUND(AA181*Inputs!E16+AB181+AC181,2))))))</f>
        <v>0</v>
      </c>
      <c r="AE181">
        <f>IF(Inputs!$B$27&lt;&gt;"Ready","PENDING INPUTS",IF(AA181&lt;=0,99,1+IF(AND(K181&gt;0,OR(Inputs!C14&gt;Inputs!C16,AND(Inputs!C14=Inputs!C16,0&lt;2))),1,0)+IF(AND(S181&gt;0,OR(Inputs!C15&gt;Inputs!C16,AND(Inputs!C15=Inputs!C16,1&lt;2))),1,0)+IF(AND(AI181&gt;0,OR(Inputs!C17&gt;Inputs!C16,AND(Inputs!C17=Inputs!C16,3&lt;2))),1,0)+IF(AND(AQ181&gt;0,OR(Inputs!C18&gt;Inputs!C16,AND(Inputs!C18=Inputs!C16,4&lt;2))),1,0)+IF(AND(AY181&gt;0,OR(Inputs!C19&gt;Inputs!C16,AND(Inputs!C19=Inputs!C16,5&lt;2))),1,0)+IF(AND(BG181&gt;0,OR(Inputs!C20&gt;Inputs!C16,AND(Inputs!C20=Inputs!C16,6&lt;2))),1,0)+IF(AND(BO181&gt;0,OR(Inputs!C21&gt;Inputs!C16,AND(Inputs!C21=Inputs!C16,7&lt;2))),1,0)+IF(AND(BW181&gt;0,OR(Inputs!C22&gt;Inputs!C16,AND(Inputs!C22=Inputs!C16,8&lt;2))),1,0)+IF(AND(CE181&gt;0,OR(Inputs!C23&gt;Inputs!C16,AND(Inputs!C23=Inputs!C16,9&lt;2))),1,0)))</f>
        <v>99</v>
      </c>
      <c r="AF181" s="3">
        <f>IF(Inputs!$B$27&lt;&gt;"Ready","PENDING INPUTS",IF(A181&gt;Inputs!$B$6,0,MIN(MAX(0,(AA181+AB181+AC181)-AD181),MAX(0,C181-D181-(IF(O181&lt;AE181,K181+L181+M181-N181,0)+IF(W181&lt;AE181,S181+T181+U181-V181,0)+IF(AE181&lt;AE181,AA181+AB181+AC181-AD181,0)+IF(AM181&lt;AE181,AI181+AJ181+AK181-AL181,0)+IF(AU181&lt;AE181,AQ181+AR181+AS181-AT181,0)+IF(BC181&lt;AE181,AY181+AZ181+BA181-BB181,0)+IF(BK181&lt;AE181,BG181+BH181+BI181-BJ181,0)+IF(BS181&lt;AE181,BO181+BP181+BQ181-BR181,0)+IF(CA181&lt;AE181,BW181+BX181+BY181-BZ181,0)+IF(CI181&lt;AE181,CE181+CF181+CG181-CH181,0))))))</f>
        <v>0</v>
      </c>
      <c r="AG181" s="3">
        <f>IF(Inputs!$B$27&lt;&gt;"Ready","PENDING INPUTS",MIN((AA181+AB181+AC181),IF(D181&gt;C181,IF(D181=0,0,AD181*C181/D181),AD181+AF181)))</f>
        <v>0</v>
      </c>
      <c r="AH181" s="3">
        <f>IF(Inputs!$B$27&lt;&gt;"Ready","PENDING INPUTS",MAX(0,(AA181+AB181+AC181)-AG181))</f>
        <v>0</v>
      </c>
      <c r="AI181" s="3">
        <f>IF(Inputs!$B$27&lt;&gt;"Ready","PENDING INPUTS",AP180)</f>
        <v>0</v>
      </c>
      <c r="AJ181" s="3">
        <f>IF(Inputs!$B$27&lt;&gt;"Ready","PENDING INPUTS",IF(A181&lt;=Inputs!$B$6,ROUND(AI181*Inputs!C17/12,2),0))</f>
        <v>0</v>
      </c>
      <c r="AK181" s="3">
        <f>IF(Inputs!$B$27&lt;&gt;"Ready","PENDING INPUTS",IF(AND(A181&lt;=Inputs!$B$6,AI181&gt;0),Inputs!G17,0))</f>
        <v>0</v>
      </c>
      <c r="AL181" s="3">
        <f>IF(Inputs!$B$27&lt;&gt;"Ready","PENDING INPUTS",IF(A181&gt;Inputs!$B$6,0,MIN((AI181+AJ181+AK181),IF(Inputs!H17=1,Inputs!D17,MAX(Inputs!F17,ROUND(AI181*Inputs!E17+AJ181+AK181,2))))))</f>
        <v>0</v>
      </c>
      <c r="AM181">
        <f>IF(Inputs!$B$27&lt;&gt;"Ready","PENDING INPUTS",IF(AI181&lt;=0,99,1+IF(AND(K181&gt;0,OR(Inputs!C14&gt;Inputs!C17,AND(Inputs!C14=Inputs!C17,0&lt;3))),1,0)+IF(AND(S181&gt;0,OR(Inputs!C15&gt;Inputs!C17,AND(Inputs!C15=Inputs!C17,1&lt;3))),1,0)+IF(AND(AA181&gt;0,OR(Inputs!C16&gt;Inputs!C17,AND(Inputs!C16=Inputs!C17,2&lt;3))),1,0)+IF(AND(AQ181&gt;0,OR(Inputs!C18&gt;Inputs!C17,AND(Inputs!C18=Inputs!C17,4&lt;3))),1,0)+IF(AND(AY181&gt;0,OR(Inputs!C19&gt;Inputs!C17,AND(Inputs!C19=Inputs!C17,5&lt;3))),1,0)+IF(AND(BG181&gt;0,OR(Inputs!C20&gt;Inputs!C17,AND(Inputs!C20=Inputs!C17,6&lt;3))),1,0)+IF(AND(BO181&gt;0,OR(Inputs!C21&gt;Inputs!C17,AND(Inputs!C21=Inputs!C17,7&lt;3))),1,0)+IF(AND(BW181&gt;0,OR(Inputs!C22&gt;Inputs!C17,AND(Inputs!C22=Inputs!C17,8&lt;3))),1,0)+IF(AND(CE181&gt;0,OR(Inputs!C23&gt;Inputs!C17,AND(Inputs!C23=Inputs!C17,9&lt;3))),1,0)))</f>
        <v>99</v>
      </c>
      <c r="AN181" s="3">
        <f>IF(Inputs!$B$27&lt;&gt;"Ready","PENDING INPUTS",IF(A181&gt;Inputs!$B$6,0,MIN(MAX(0,(AI181+AJ181+AK181)-AL181),MAX(0,C181-D181-(IF(O181&lt;AM181,K181+L181+M181-N181,0)+IF(W181&lt;AM181,S181+T181+U181-V181,0)+IF(AE181&lt;AM181,AA181+AB181+AC181-AD181,0)+IF(AM181&lt;AM181,AI181+AJ181+AK181-AL181,0)+IF(AU181&lt;AM181,AQ181+AR181+AS181-AT181,0)+IF(BC181&lt;AM181,AY181+AZ181+BA181-BB181,0)+IF(BK181&lt;AM181,BG181+BH181+BI181-BJ181,0)+IF(BS181&lt;AM181,BO181+BP181+BQ181-BR181,0)+IF(CA181&lt;AM181,BW181+BX181+BY181-BZ181,0)+IF(CI181&lt;AM181,CE181+CF181+CG181-CH181,0))))))</f>
        <v>0</v>
      </c>
      <c r="AO181" s="3">
        <f>IF(Inputs!$B$27&lt;&gt;"Ready","PENDING INPUTS",MIN((AI181+AJ181+AK181),IF(D181&gt;C181,IF(D181=0,0,AL181*C181/D181),AL181+AN181)))</f>
        <v>0</v>
      </c>
      <c r="AP181" s="3">
        <f>IF(Inputs!$B$27&lt;&gt;"Ready","PENDING INPUTS",MAX(0,(AI181+AJ181+AK181)-AO181))</f>
        <v>0</v>
      </c>
      <c r="AQ181" s="3">
        <f>IF(Inputs!$B$27&lt;&gt;"Ready","PENDING INPUTS",AX180)</f>
        <v>0</v>
      </c>
      <c r="AR181" s="3">
        <f>IF(Inputs!$B$27&lt;&gt;"Ready","PENDING INPUTS",IF(A181&lt;=Inputs!$B$6,ROUND(AQ181*Inputs!C18/12,2),0))</f>
        <v>0</v>
      </c>
      <c r="AS181" s="3">
        <f>IF(Inputs!$B$27&lt;&gt;"Ready","PENDING INPUTS",IF(AND(A181&lt;=Inputs!$B$6,AQ181&gt;0),Inputs!G18,0))</f>
        <v>0</v>
      </c>
      <c r="AT181" s="3">
        <f>IF(Inputs!$B$27&lt;&gt;"Ready","PENDING INPUTS",IF(A181&gt;Inputs!$B$6,0,MIN((AQ181+AR181+AS181),IF(Inputs!H18=1,Inputs!D18,MAX(Inputs!F18,ROUND(AQ181*Inputs!E18+AR181+AS181,2))))))</f>
        <v>0</v>
      </c>
      <c r="AU181">
        <f>IF(Inputs!$B$27&lt;&gt;"Ready","PENDING INPUTS",IF(AQ181&lt;=0,99,1+IF(AND(K181&gt;0,OR(Inputs!C14&gt;Inputs!C18,AND(Inputs!C14=Inputs!C18,0&lt;4))),1,0)+IF(AND(S181&gt;0,OR(Inputs!C15&gt;Inputs!C18,AND(Inputs!C15=Inputs!C18,1&lt;4))),1,0)+IF(AND(AA181&gt;0,OR(Inputs!C16&gt;Inputs!C18,AND(Inputs!C16=Inputs!C18,2&lt;4))),1,0)+IF(AND(AI181&gt;0,OR(Inputs!C17&gt;Inputs!C18,AND(Inputs!C17=Inputs!C18,3&lt;4))),1,0)+IF(AND(AY181&gt;0,OR(Inputs!C19&gt;Inputs!C18,AND(Inputs!C19=Inputs!C18,5&lt;4))),1,0)+IF(AND(BG181&gt;0,OR(Inputs!C20&gt;Inputs!C18,AND(Inputs!C20=Inputs!C18,6&lt;4))),1,0)+IF(AND(BO181&gt;0,OR(Inputs!C21&gt;Inputs!C18,AND(Inputs!C21=Inputs!C18,7&lt;4))),1,0)+IF(AND(BW181&gt;0,OR(Inputs!C22&gt;Inputs!C18,AND(Inputs!C22=Inputs!C18,8&lt;4))),1,0)+IF(AND(CE181&gt;0,OR(Inputs!C23&gt;Inputs!C18,AND(Inputs!C23=Inputs!C18,9&lt;4))),1,0)))</f>
        <v>99</v>
      </c>
      <c r="AV181" s="3">
        <f>IF(Inputs!$B$27&lt;&gt;"Ready","PENDING INPUTS",IF(A181&gt;Inputs!$B$6,0,MIN(MAX(0,(AQ181+AR181+AS181)-AT181),MAX(0,C181-D181-(IF(O181&lt;AU181,K181+L181+M181-N181,0)+IF(W181&lt;AU181,S181+T181+U181-V181,0)+IF(AE181&lt;AU181,AA181+AB181+AC181-AD181,0)+IF(AM181&lt;AU181,AI181+AJ181+AK181-AL181,0)+IF(AU181&lt;AU181,AQ181+AR181+AS181-AT181,0)+IF(BC181&lt;AU181,AY181+AZ181+BA181-BB181,0)+IF(BK181&lt;AU181,BG181+BH181+BI181-BJ181,0)+IF(BS181&lt;AU181,BO181+BP181+BQ181-BR181,0)+IF(CA181&lt;AU181,BW181+BX181+BY181-BZ181,0)+IF(CI181&lt;AU181,CE181+CF181+CG181-CH181,0))))))</f>
        <v>0</v>
      </c>
      <c r="AW181" s="3">
        <f>IF(Inputs!$B$27&lt;&gt;"Ready","PENDING INPUTS",MIN((AQ181+AR181+AS181),IF(D181&gt;C181,IF(D181=0,0,AT181*C181/D181),AT181+AV181)))</f>
        <v>0</v>
      </c>
      <c r="AX181" s="3">
        <f>IF(Inputs!$B$27&lt;&gt;"Ready","PENDING INPUTS",MAX(0,(AQ181+AR181+AS181)-AW181))</f>
        <v>0</v>
      </c>
      <c r="AY181" s="3">
        <f>IF(Inputs!$B$27&lt;&gt;"Ready","PENDING INPUTS",BF180)</f>
        <v>0</v>
      </c>
      <c r="AZ181" s="3">
        <f>IF(Inputs!$B$27&lt;&gt;"Ready","PENDING INPUTS",IF(A181&lt;=Inputs!$B$6,ROUND(AY181*Inputs!C19/12,2),0))</f>
        <v>0</v>
      </c>
      <c r="BA181" s="3">
        <f>IF(Inputs!$B$27&lt;&gt;"Ready","PENDING INPUTS",IF(AND(A181&lt;=Inputs!$B$6,AY181&gt;0),Inputs!G19,0))</f>
        <v>0</v>
      </c>
      <c r="BB181" s="3">
        <f>IF(Inputs!$B$27&lt;&gt;"Ready","PENDING INPUTS",IF(A181&gt;Inputs!$B$6,0,MIN((AY181+AZ181+BA181),IF(Inputs!H19=1,Inputs!D19,MAX(Inputs!F19,ROUND(AY181*Inputs!E19+AZ181+BA181,2))))))</f>
        <v>0</v>
      </c>
      <c r="BC181">
        <f>IF(Inputs!$B$27&lt;&gt;"Ready","PENDING INPUTS",IF(AY181&lt;=0,99,1+IF(AND(K181&gt;0,OR(Inputs!C14&gt;Inputs!C19,AND(Inputs!C14=Inputs!C19,0&lt;5))),1,0)+IF(AND(S181&gt;0,OR(Inputs!C15&gt;Inputs!C19,AND(Inputs!C15=Inputs!C19,1&lt;5))),1,0)+IF(AND(AA181&gt;0,OR(Inputs!C16&gt;Inputs!C19,AND(Inputs!C16=Inputs!C19,2&lt;5))),1,0)+IF(AND(AI181&gt;0,OR(Inputs!C17&gt;Inputs!C19,AND(Inputs!C17=Inputs!C19,3&lt;5))),1,0)+IF(AND(AQ181&gt;0,OR(Inputs!C18&gt;Inputs!C19,AND(Inputs!C18=Inputs!C19,4&lt;5))),1,0)+IF(AND(BG181&gt;0,OR(Inputs!C20&gt;Inputs!C19,AND(Inputs!C20=Inputs!C19,6&lt;5))),1,0)+IF(AND(BO181&gt;0,OR(Inputs!C21&gt;Inputs!C19,AND(Inputs!C21=Inputs!C19,7&lt;5))),1,0)+IF(AND(BW181&gt;0,OR(Inputs!C22&gt;Inputs!C19,AND(Inputs!C22=Inputs!C19,8&lt;5))),1,0)+IF(AND(CE181&gt;0,OR(Inputs!C23&gt;Inputs!C19,AND(Inputs!C23=Inputs!C19,9&lt;5))),1,0)))</f>
        <v>99</v>
      </c>
      <c r="BD181" s="3">
        <f>IF(Inputs!$B$27&lt;&gt;"Ready","PENDING INPUTS",IF(A181&gt;Inputs!$B$6,0,MIN(MAX(0,(AY181+AZ181+BA181)-BB181),MAX(0,C181-D181-(IF(O181&lt;BC181,K181+L181+M181-N181,0)+IF(W181&lt;BC181,S181+T181+U181-V181,0)+IF(AE181&lt;BC181,AA181+AB181+AC181-AD181,0)+IF(AM181&lt;BC181,AI181+AJ181+AK181-AL181,0)+IF(AU181&lt;BC181,AQ181+AR181+AS181-AT181,0)+IF(BC181&lt;BC181,AY181+AZ181+BA181-BB181,0)+IF(BK181&lt;BC181,BG181+BH181+BI181-BJ181,0)+IF(BS181&lt;BC181,BO181+BP181+BQ181-BR181,0)+IF(CA181&lt;BC181,BW181+BX181+BY181-BZ181,0)+IF(CI181&lt;BC181,CE181+CF181+CG181-CH181,0))))))</f>
        <v>0</v>
      </c>
      <c r="BE181" s="3">
        <f>IF(Inputs!$B$27&lt;&gt;"Ready","PENDING INPUTS",MIN((AY181+AZ181+BA181),IF(D181&gt;C181,IF(D181=0,0,BB181*C181/D181),BB181+BD181)))</f>
        <v>0</v>
      </c>
      <c r="BF181" s="3">
        <f>IF(Inputs!$B$27&lt;&gt;"Ready","PENDING INPUTS",MAX(0,(AY181+AZ181+BA181)-BE181))</f>
        <v>0</v>
      </c>
      <c r="BG181" s="3">
        <f>IF(Inputs!$B$27&lt;&gt;"Ready","PENDING INPUTS",BN180)</f>
        <v>0</v>
      </c>
      <c r="BH181" s="3">
        <f>IF(Inputs!$B$27&lt;&gt;"Ready","PENDING INPUTS",IF(A181&lt;=Inputs!$B$6,ROUND(BG181*Inputs!C20/12,2),0))</f>
        <v>0</v>
      </c>
      <c r="BI181" s="3">
        <f>IF(Inputs!$B$27&lt;&gt;"Ready","PENDING INPUTS",IF(AND(A181&lt;=Inputs!$B$6,BG181&gt;0),Inputs!G20,0))</f>
        <v>0</v>
      </c>
      <c r="BJ181" s="3">
        <f>IF(Inputs!$B$27&lt;&gt;"Ready","PENDING INPUTS",IF(A181&gt;Inputs!$B$6,0,MIN((BG181+BH181+BI181),IF(Inputs!H20=1,Inputs!D20,MAX(Inputs!F20,ROUND(BG181*Inputs!E20+BH181+BI181,2))))))</f>
        <v>0</v>
      </c>
      <c r="BK181">
        <f>IF(Inputs!$B$27&lt;&gt;"Ready","PENDING INPUTS",IF(BG181&lt;=0,99,1+IF(AND(K181&gt;0,OR(Inputs!C14&gt;Inputs!C20,AND(Inputs!C14=Inputs!C20,0&lt;6))),1,0)+IF(AND(S181&gt;0,OR(Inputs!C15&gt;Inputs!C20,AND(Inputs!C15=Inputs!C20,1&lt;6))),1,0)+IF(AND(AA181&gt;0,OR(Inputs!C16&gt;Inputs!C20,AND(Inputs!C16=Inputs!C20,2&lt;6))),1,0)+IF(AND(AI181&gt;0,OR(Inputs!C17&gt;Inputs!C20,AND(Inputs!C17=Inputs!C20,3&lt;6))),1,0)+IF(AND(AQ181&gt;0,OR(Inputs!C18&gt;Inputs!C20,AND(Inputs!C18=Inputs!C20,4&lt;6))),1,0)+IF(AND(AY181&gt;0,OR(Inputs!C19&gt;Inputs!C20,AND(Inputs!C19=Inputs!C20,5&lt;6))),1,0)+IF(AND(BO181&gt;0,OR(Inputs!C21&gt;Inputs!C20,AND(Inputs!C21=Inputs!C20,7&lt;6))),1,0)+IF(AND(BW181&gt;0,OR(Inputs!C22&gt;Inputs!C20,AND(Inputs!C22=Inputs!C20,8&lt;6))),1,0)+IF(AND(CE181&gt;0,OR(Inputs!C23&gt;Inputs!C20,AND(Inputs!C23=Inputs!C20,9&lt;6))),1,0)))</f>
        <v>99</v>
      </c>
      <c r="BL181" s="3">
        <f>IF(Inputs!$B$27&lt;&gt;"Ready","PENDING INPUTS",IF(A181&gt;Inputs!$B$6,0,MIN(MAX(0,(BG181+BH181+BI181)-BJ181),MAX(0,C181-D181-(IF(O181&lt;BK181,K181+L181+M181-N181,0)+IF(W181&lt;BK181,S181+T181+U181-V181,0)+IF(AE181&lt;BK181,AA181+AB181+AC181-AD181,0)+IF(AM181&lt;BK181,AI181+AJ181+AK181-AL181,0)+IF(AU181&lt;BK181,AQ181+AR181+AS181-AT181,0)+IF(BC181&lt;BK181,AY181+AZ181+BA181-BB181,0)+IF(BK181&lt;BK181,BG181+BH181+BI181-BJ181,0)+IF(BS181&lt;BK181,BO181+BP181+BQ181-BR181,0)+IF(CA181&lt;BK181,BW181+BX181+BY181-BZ181,0)+IF(CI181&lt;BK181,CE181+CF181+CG181-CH181,0))))))</f>
        <v>0</v>
      </c>
      <c r="BM181" s="3">
        <f>IF(Inputs!$B$27&lt;&gt;"Ready","PENDING INPUTS",MIN((BG181+BH181+BI181),IF(D181&gt;C181,IF(D181=0,0,BJ181*C181/D181),BJ181+BL181)))</f>
        <v>0</v>
      </c>
      <c r="BN181" s="3">
        <f>IF(Inputs!$B$27&lt;&gt;"Ready","PENDING INPUTS",MAX(0,(BG181+BH181+BI181)-BM181))</f>
        <v>0</v>
      </c>
      <c r="BO181" s="3">
        <f>IF(Inputs!$B$27&lt;&gt;"Ready","PENDING INPUTS",BV180)</f>
        <v>0</v>
      </c>
      <c r="BP181" s="3">
        <f>IF(Inputs!$B$27&lt;&gt;"Ready","PENDING INPUTS",IF(A181&lt;=Inputs!$B$6,ROUND(BO181*Inputs!C21/12,2),0))</f>
        <v>0</v>
      </c>
      <c r="BQ181" s="3">
        <f>IF(Inputs!$B$27&lt;&gt;"Ready","PENDING INPUTS",IF(AND(A181&lt;=Inputs!$B$6,BO181&gt;0),Inputs!G21,0))</f>
        <v>0</v>
      </c>
      <c r="BR181" s="3">
        <f>IF(Inputs!$B$27&lt;&gt;"Ready","PENDING INPUTS",IF(A181&gt;Inputs!$B$6,0,MIN((BO181+BP181+BQ181),IF(Inputs!H21=1,Inputs!D21,MAX(Inputs!F21,ROUND(BO181*Inputs!E21+BP181+BQ181,2))))))</f>
        <v>0</v>
      </c>
      <c r="BS181">
        <f>IF(Inputs!$B$27&lt;&gt;"Ready","PENDING INPUTS",IF(BO181&lt;=0,99,1+IF(AND(K181&gt;0,OR(Inputs!C14&gt;Inputs!C21,AND(Inputs!C14=Inputs!C21,0&lt;7))),1,0)+IF(AND(S181&gt;0,OR(Inputs!C15&gt;Inputs!C21,AND(Inputs!C15=Inputs!C21,1&lt;7))),1,0)+IF(AND(AA181&gt;0,OR(Inputs!C16&gt;Inputs!C21,AND(Inputs!C16=Inputs!C21,2&lt;7))),1,0)+IF(AND(AI181&gt;0,OR(Inputs!C17&gt;Inputs!C21,AND(Inputs!C17=Inputs!C21,3&lt;7))),1,0)+IF(AND(AQ181&gt;0,OR(Inputs!C18&gt;Inputs!C21,AND(Inputs!C18=Inputs!C21,4&lt;7))),1,0)+IF(AND(AY181&gt;0,OR(Inputs!C19&gt;Inputs!C21,AND(Inputs!C19=Inputs!C21,5&lt;7))),1,0)+IF(AND(BG181&gt;0,OR(Inputs!C20&gt;Inputs!C21,AND(Inputs!C20=Inputs!C21,6&lt;7))),1,0)+IF(AND(BW181&gt;0,OR(Inputs!C22&gt;Inputs!C21,AND(Inputs!C22=Inputs!C21,8&lt;7))),1,0)+IF(AND(CE181&gt;0,OR(Inputs!C23&gt;Inputs!C21,AND(Inputs!C23=Inputs!C21,9&lt;7))),1,0)))</f>
        <v>99</v>
      </c>
      <c r="BT181" s="3">
        <f>IF(Inputs!$B$27&lt;&gt;"Ready","PENDING INPUTS",IF(A181&gt;Inputs!$B$6,0,MIN(MAX(0,(BO181+BP181+BQ181)-BR181),MAX(0,C181-D181-(IF(O181&lt;BS181,K181+L181+M181-N181,0)+IF(W181&lt;BS181,S181+T181+U181-V181,0)+IF(AE181&lt;BS181,AA181+AB181+AC181-AD181,0)+IF(AM181&lt;BS181,AI181+AJ181+AK181-AL181,0)+IF(AU181&lt;BS181,AQ181+AR181+AS181-AT181,0)+IF(BC181&lt;BS181,AY181+AZ181+BA181-BB181,0)+IF(BK181&lt;BS181,BG181+BH181+BI181-BJ181,0)+IF(BS181&lt;BS181,BO181+BP181+BQ181-BR181,0)+IF(CA181&lt;BS181,BW181+BX181+BY181-BZ181,0)+IF(CI181&lt;BS181,CE181+CF181+CG181-CH181,0))))))</f>
        <v>0</v>
      </c>
      <c r="BU181" s="3">
        <f>IF(Inputs!$B$27&lt;&gt;"Ready","PENDING INPUTS",MIN((BO181+BP181+BQ181),IF(D181&gt;C181,IF(D181=0,0,BR181*C181/D181),BR181+BT181)))</f>
        <v>0</v>
      </c>
      <c r="BV181" s="3">
        <f>IF(Inputs!$B$27&lt;&gt;"Ready","PENDING INPUTS",MAX(0,(BO181+BP181+BQ181)-BU181))</f>
        <v>0</v>
      </c>
      <c r="BW181" s="3">
        <f>IF(Inputs!$B$27&lt;&gt;"Ready","PENDING INPUTS",CD180)</f>
        <v>0</v>
      </c>
      <c r="BX181" s="3">
        <f>IF(Inputs!$B$27&lt;&gt;"Ready","PENDING INPUTS",IF(A181&lt;=Inputs!$B$6,ROUND(BW181*Inputs!C22/12,2),0))</f>
        <v>0</v>
      </c>
      <c r="BY181" s="3">
        <f>IF(Inputs!$B$27&lt;&gt;"Ready","PENDING INPUTS",IF(AND(A181&lt;=Inputs!$B$6,BW181&gt;0),Inputs!G22,0))</f>
        <v>0</v>
      </c>
      <c r="BZ181" s="3">
        <f>IF(Inputs!$B$27&lt;&gt;"Ready","PENDING INPUTS",IF(A181&gt;Inputs!$B$6,0,MIN((BW181+BX181+BY181),IF(Inputs!H22=1,Inputs!D22,MAX(Inputs!F22,ROUND(BW181*Inputs!E22+BX181+BY181,2))))))</f>
        <v>0</v>
      </c>
      <c r="CA181">
        <f>IF(Inputs!$B$27&lt;&gt;"Ready","PENDING INPUTS",IF(BW181&lt;=0,99,1+IF(AND(K181&gt;0,OR(Inputs!C14&gt;Inputs!C22,AND(Inputs!C14=Inputs!C22,0&lt;8))),1,0)+IF(AND(S181&gt;0,OR(Inputs!C15&gt;Inputs!C22,AND(Inputs!C15=Inputs!C22,1&lt;8))),1,0)+IF(AND(AA181&gt;0,OR(Inputs!C16&gt;Inputs!C22,AND(Inputs!C16=Inputs!C22,2&lt;8))),1,0)+IF(AND(AI181&gt;0,OR(Inputs!C17&gt;Inputs!C22,AND(Inputs!C17=Inputs!C22,3&lt;8))),1,0)+IF(AND(AQ181&gt;0,OR(Inputs!C18&gt;Inputs!C22,AND(Inputs!C18=Inputs!C22,4&lt;8))),1,0)+IF(AND(AY181&gt;0,OR(Inputs!C19&gt;Inputs!C22,AND(Inputs!C19=Inputs!C22,5&lt;8))),1,0)+IF(AND(BG181&gt;0,OR(Inputs!C20&gt;Inputs!C22,AND(Inputs!C20=Inputs!C22,6&lt;8))),1,0)+IF(AND(BO181&gt;0,OR(Inputs!C21&gt;Inputs!C22,AND(Inputs!C21=Inputs!C22,7&lt;8))),1,0)+IF(AND(CE181&gt;0,OR(Inputs!C23&gt;Inputs!C22,AND(Inputs!C23=Inputs!C22,9&lt;8))),1,0)))</f>
        <v>99</v>
      </c>
      <c r="CB181" s="3">
        <f>IF(Inputs!$B$27&lt;&gt;"Ready","PENDING INPUTS",IF(A181&gt;Inputs!$B$6,0,MIN(MAX(0,(BW181+BX181+BY181)-BZ181),MAX(0,C181-D181-(IF(O181&lt;CA181,K181+L181+M181-N181,0)+IF(W181&lt;CA181,S181+T181+U181-V181,0)+IF(AE181&lt;CA181,AA181+AB181+AC181-AD181,0)+IF(AM181&lt;CA181,AI181+AJ181+AK181-AL181,0)+IF(AU181&lt;CA181,AQ181+AR181+AS181-AT181,0)+IF(BC181&lt;CA181,AY181+AZ181+BA181-BB181,0)+IF(BK181&lt;CA181,BG181+BH181+BI181-BJ181,0)+IF(BS181&lt;CA181,BO181+BP181+BQ181-BR181,0)+IF(CA181&lt;CA181,BW181+BX181+BY181-BZ181,0)+IF(CI181&lt;CA181,CE181+CF181+CG181-CH181,0))))))</f>
        <v>0</v>
      </c>
      <c r="CC181" s="3">
        <f>IF(Inputs!$B$27&lt;&gt;"Ready","PENDING INPUTS",MIN((BW181+BX181+BY181),IF(D181&gt;C181,IF(D181=0,0,BZ181*C181/D181),BZ181+CB181)))</f>
        <v>0</v>
      </c>
      <c r="CD181" s="3">
        <f>IF(Inputs!$B$27&lt;&gt;"Ready","PENDING INPUTS",MAX(0,(BW181+BX181+BY181)-CC181))</f>
        <v>0</v>
      </c>
      <c r="CE181" s="3">
        <f>IF(Inputs!$B$27&lt;&gt;"Ready","PENDING INPUTS",CL180)</f>
        <v>0</v>
      </c>
      <c r="CF181" s="3">
        <f>IF(Inputs!$B$27&lt;&gt;"Ready","PENDING INPUTS",IF(A181&lt;=Inputs!$B$6,ROUND(CE181*Inputs!C23/12,2),0))</f>
        <v>0</v>
      </c>
      <c r="CG181" s="3">
        <f>IF(Inputs!$B$27&lt;&gt;"Ready","PENDING INPUTS",IF(AND(A181&lt;=Inputs!$B$6,CE181&gt;0),Inputs!G23,0))</f>
        <v>0</v>
      </c>
      <c r="CH181" s="3">
        <f>IF(Inputs!$B$27&lt;&gt;"Ready","PENDING INPUTS",IF(A181&gt;Inputs!$B$6,0,MIN((CE181+CF181+CG181),IF(Inputs!H23=1,Inputs!D23,MAX(Inputs!F23,ROUND(CE181*Inputs!E23+CF181+CG181,2))))))</f>
        <v>0</v>
      </c>
      <c r="CI181">
        <f>IF(Inputs!$B$27&lt;&gt;"Ready","PENDING INPUTS",IF(CE181&lt;=0,99,1+IF(AND(K181&gt;0,OR(Inputs!C14&gt;Inputs!C23,AND(Inputs!C14=Inputs!C23,0&lt;9))),1,0)+IF(AND(S181&gt;0,OR(Inputs!C15&gt;Inputs!C23,AND(Inputs!C15=Inputs!C23,1&lt;9))),1,0)+IF(AND(AA181&gt;0,OR(Inputs!C16&gt;Inputs!C23,AND(Inputs!C16=Inputs!C23,2&lt;9))),1,0)+IF(AND(AI181&gt;0,OR(Inputs!C17&gt;Inputs!C23,AND(Inputs!C17=Inputs!C23,3&lt;9))),1,0)+IF(AND(AQ181&gt;0,OR(Inputs!C18&gt;Inputs!C23,AND(Inputs!C18=Inputs!C23,4&lt;9))),1,0)+IF(AND(AY181&gt;0,OR(Inputs!C19&gt;Inputs!C23,AND(Inputs!C19=Inputs!C23,5&lt;9))),1,0)+IF(AND(BG181&gt;0,OR(Inputs!C20&gt;Inputs!C23,AND(Inputs!C20=Inputs!C23,6&lt;9))),1,0)+IF(AND(BO181&gt;0,OR(Inputs!C21&gt;Inputs!C23,AND(Inputs!C21=Inputs!C23,7&lt;9))),1,0)+IF(AND(BW181&gt;0,OR(Inputs!C22&gt;Inputs!C23,AND(Inputs!C22=Inputs!C23,8&lt;9))),1,0)))</f>
        <v>99</v>
      </c>
      <c r="CJ181" s="3">
        <f>IF(Inputs!$B$27&lt;&gt;"Ready","PENDING INPUTS",IF(A181&gt;Inputs!$B$6,0,MIN(MAX(0,(CE181+CF181+CG181)-CH181),MAX(0,C181-D181-(IF(O181&lt;CI181,K181+L181+M181-N181,0)+IF(W181&lt;CI181,S181+T181+U181-V181,0)+IF(AE181&lt;CI181,AA181+AB181+AC181-AD181,0)+IF(AM181&lt;CI181,AI181+AJ181+AK181-AL181,0)+IF(AU181&lt;CI181,AQ181+AR181+AS181-AT181,0)+IF(BC181&lt;CI181,AY181+AZ181+BA181-BB181,0)+IF(BK181&lt;CI181,BG181+BH181+BI181-BJ181,0)+IF(BS181&lt;CI181,BO181+BP181+BQ181-BR181,0)+IF(CA181&lt;CI181,BW181+BX181+BY181-BZ181,0)+IF(CI181&lt;CI181,CE181+CF181+CG181-CH181,0))))))</f>
        <v>0</v>
      </c>
      <c r="CK181" s="3">
        <f>IF(Inputs!$B$27&lt;&gt;"Ready","PENDING INPUTS",MIN((CE181+CF181+CG181),IF(D181&gt;C181,IF(D181=0,0,CH181*C181/D181),CH181+CJ181)))</f>
        <v>0</v>
      </c>
      <c r="CL181" s="3">
        <f>IF(Inputs!$B$27&lt;&gt;"Ready","PENDING INPUTS",MAX(0,(CE181+CF181+CG181)-CK181))</f>
        <v>0</v>
      </c>
    </row>
    <row r="182" spans="1:90" ht="27.95" customHeight="1" x14ac:dyDescent="0.25">
      <c r="A182">
        <v>178</v>
      </c>
      <c r="B182" s="13">
        <f>IF(Inputs!$B$27&lt;&gt;"Ready","PENDING INPUTS",EDATE(Inputs!$B$5,A182-1))</f>
        <v>51683</v>
      </c>
      <c r="C182" s="3">
        <f>IF(Inputs!$B$27&lt;&gt;"Ready","PENDING INPUTS",IF(A182&lt;=Inputs!$B$6,MAX(0,Inputs!$B$4+IF(A182=Inputs!$B$7,Inputs!$B$8,0)+IF(A182=Inputs!$B$9,Inputs!$B$10,0)),0))</f>
        <v>0</v>
      </c>
      <c r="D182" s="3">
        <f>IF(Inputs!$B$27&lt;&gt;"Ready","PENDING INPUTS",SUM(N182,V182,AD182,AL182,AT182,BB182,BJ182,BR182,BZ182,CH182))</f>
        <v>0</v>
      </c>
      <c r="E182" s="3">
        <f>IF(Inputs!$B$27&lt;&gt;"Ready","PENDING INPUTS",MAX(0,D182-C182))</f>
        <v>0</v>
      </c>
      <c r="F182" s="3">
        <f>IF(Inputs!$B$27&lt;&gt;"Ready","PENDING INPUTS",SUM(Q182,Y182,AG182,AO182,AW182,BE182,BM182,BU182,CC182,CK182))</f>
        <v>0</v>
      </c>
      <c r="G182" s="3">
        <f>IF(Inputs!$B$27&lt;&gt;"Ready","PENDING INPUTS",SUM(L182,T182,AB182,AJ182,AR182,AZ182,BH182,BP182,BX182,CF182))</f>
        <v>0</v>
      </c>
      <c r="H182" s="3">
        <f>IF(Inputs!$B$27&lt;&gt;"Ready","PENDING INPUTS",SUM(M182,U182,AC182,AK182,AS182,BA182,BI182,BQ182,BY182,CG182))</f>
        <v>0</v>
      </c>
      <c r="I182" s="3">
        <f>IF(Inputs!$B$27&lt;&gt;"Ready","PENDING INPUTS",SUM(R182,Z182,AH182,AP182,AX182,BF182,BN182,BV182,CD182,CL182))</f>
        <v>0</v>
      </c>
      <c r="J182" t="str">
        <f>IF(Inputs!$B$27&lt;&gt;"Ready","PENDING INPUTS",IF(A182&gt;Inputs!$B$6,"Beyond horizon",IF(E182&gt;0.005,"MINIMUM SHORTFALL",IF(I182&lt;0.005,"Paid off","In progress"))))</f>
        <v>Beyond horizon</v>
      </c>
      <c r="K182" s="3">
        <f>IF(Inputs!$B$27&lt;&gt;"Ready","PENDING INPUTS",R181)</f>
        <v>0</v>
      </c>
      <c r="L182" s="3">
        <f>IF(Inputs!$B$27&lt;&gt;"Ready","PENDING INPUTS",IF(A182&lt;=Inputs!$B$6,ROUND(K182*Inputs!C14/12,2),0))</f>
        <v>0</v>
      </c>
      <c r="M182" s="3">
        <f>IF(Inputs!$B$27&lt;&gt;"Ready","PENDING INPUTS",IF(AND(A182&lt;=Inputs!$B$6,K182&gt;0),Inputs!G14,0))</f>
        <v>0</v>
      </c>
      <c r="N182" s="3">
        <f>IF(Inputs!$B$27&lt;&gt;"Ready","PENDING INPUTS",IF(A182&gt;Inputs!$B$6,0,MIN((K182+L182+M182),IF(Inputs!H14=1,Inputs!D14,MAX(Inputs!F14,ROUND(K182*Inputs!E14+L182+M182,2))))))</f>
        <v>0</v>
      </c>
      <c r="O182">
        <f>IF(Inputs!$B$27&lt;&gt;"Ready","PENDING INPUTS",IF(K182&lt;=0,99,1+IF(AND(S182&gt;0,OR(Inputs!C15&gt;Inputs!C14,AND(Inputs!C15=Inputs!C14,1&lt;0))),1,0)+IF(AND(AA182&gt;0,OR(Inputs!C16&gt;Inputs!C14,AND(Inputs!C16=Inputs!C14,2&lt;0))),1,0)+IF(AND(AI182&gt;0,OR(Inputs!C17&gt;Inputs!C14,AND(Inputs!C17=Inputs!C14,3&lt;0))),1,0)+IF(AND(AQ182&gt;0,OR(Inputs!C18&gt;Inputs!C14,AND(Inputs!C18=Inputs!C14,4&lt;0))),1,0)+IF(AND(AY182&gt;0,OR(Inputs!C19&gt;Inputs!C14,AND(Inputs!C19=Inputs!C14,5&lt;0))),1,0)+IF(AND(BG182&gt;0,OR(Inputs!C20&gt;Inputs!C14,AND(Inputs!C20=Inputs!C14,6&lt;0))),1,0)+IF(AND(BO182&gt;0,OR(Inputs!C21&gt;Inputs!C14,AND(Inputs!C21=Inputs!C14,7&lt;0))),1,0)+IF(AND(BW182&gt;0,OR(Inputs!C22&gt;Inputs!C14,AND(Inputs!C22=Inputs!C14,8&lt;0))),1,0)+IF(AND(CE182&gt;0,OR(Inputs!C23&gt;Inputs!C14,AND(Inputs!C23=Inputs!C14,9&lt;0))),1,0)))</f>
        <v>99</v>
      </c>
      <c r="P182" s="3">
        <f>IF(Inputs!$B$27&lt;&gt;"Ready","PENDING INPUTS",IF(A182&gt;Inputs!$B$6,0,MIN(MAX(0,(K182+L182+M182)-N182),MAX(0,C182-D182-(IF(O182&lt;O182,K182+L182+M182-N182,0)+IF(W182&lt;O182,S182+T182+U182-V182,0)+IF(AE182&lt;O182,AA182+AB182+AC182-AD182,0)+IF(AM182&lt;O182,AI182+AJ182+AK182-AL182,0)+IF(AU182&lt;O182,AQ182+AR182+AS182-AT182,0)+IF(BC182&lt;O182,AY182+AZ182+BA182-BB182,0)+IF(BK182&lt;O182,BG182+BH182+BI182-BJ182,0)+IF(BS182&lt;O182,BO182+BP182+BQ182-BR182,0)+IF(CA182&lt;O182,BW182+BX182+BY182-BZ182,0)+IF(CI182&lt;O182,CE182+CF182+CG182-CH182,0))))))</f>
        <v>0</v>
      </c>
      <c r="Q182" s="3">
        <f>IF(Inputs!$B$27&lt;&gt;"Ready","PENDING INPUTS",MIN((K182+L182+M182),IF(D182&gt;C182,IF(D182=0,0,N182*C182/D182),N182+P182)))</f>
        <v>0</v>
      </c>
      <c r="R182" s="3">
        <f>IF(Inputs!$B$27&lt;&gt;"Ready","PENDING INPUTS",MAX(0,(K182+L182+M182)-Q182))</f>
        <v>0</v>
      </c>
      <c r="S182" s="3">
        <f>IF(Inputs!$B$27&lt;&gt;"Ready","PENDING INPUTS",Z181)</f>
        <v>0</v>
      </c>
      <c r="T182" s="3">
        <f>IF(Inputs!$B$27&lt;&gt;"Ready","PENDING INPUTS",IF(A182&lt;=Inputs!$B$6,ROUND(S182*Inputs!C15/12,2),0))</f>
        <v>0</v>
      </c>
      <c r="U182" s="3">
        <f>IF(Inputs!$B$27&lt;&gt;"Ready","PENDING INPUTS",IF(AND(A182&lt;=Inputs!$B$6,S182&gt;0),Inputs!G15,0))</f>
        <v>0</v>
      </c>
      <c r="V182" s="3">
        <f>IF(Inputs!$B$27&lt;&gt;"Ready","PENDING INPUTS",IF(A182&gt;Inputs!$B$6,0,MIN((S182+T182+U182),IF(Inputs!H15=1,Inputs!D15,MAX(Inputs!F15,ROUND(S182*Inputs!E15+T182+U182,2))))))</f>
        <v>0</v>
      </c>
      <c r="W182">
        <f>IF(Inputs!$B$27&lt;&gt;"Ready","PENDING INPUTS",IF(S182&lt;=0,99,1+IF(AND(K182&gt;0,OR(Inputs!C14&gt;Inputs!C15,AND(Inputs!C14=Inputs!C15,0&lt;1))),1,0)+IF(AND(AA182&gt;0,OR(Inputs!C16&gt;Inputs!C15,AND(Inputs!C16=Inputs!C15,2&lt;1))),1,0)+IF(AND(AI182&gt;0,OR(Inputs!C17&gt;Inputs!C15,AND(Inputs!C17=Inputs!C15,3&lt;1))),1,0)+IF(AND(AQ182&gt;0,OR(Inputs!C18&gt;Inputs!C15,AND(Inputs!C18=Inputs!C15,4&lt;1))),1,0)+IF(AND(AY182&gt;0,OR(Inputs!C19&gt;Inputs!C15,AND(Inputs!C19=Inputs!C15,5&lt;1))),1,0)+IF(AND(BG182&gt;0,OR(Inputs!C20&gt;Inputs!C15,AND(Inputs!C20=Inputs!C15,6&lt;1))),1,0)+IF(AND(BO182&gt;0,OR(Inputs!C21&gt;Inputs!C15,AND(Inputs!C21=Inputs!C15,7&lt;1))),1,0)+IF(AND(BW182&gt;0,OR(Inputs!C22&gt;Inputs!C15,AND(Inputs!C22=Inputs!C15,8&lt;1))),1,0)+IF(AND(CE182&gt;0,OR(Inputs!C23&gt;Inputs!C15,AND(Inputs!C23=Inputs!C15,9&lt;1))),1,0)))</f>
        <v>99</v>
      </c>
      <c r="X182" s="3">
        <f>IF(Inputs!$B$27&lt;&gt;"Ready","PENDING INPUTS",IF(A182&gt;Inputs!$B$6,0,MIN(MAX(0,(S182+T182+U182)-V182),MAX(0,C182-D182-(IF(O182&lt;W182,K182+L182+M182-N182,0)+IF(W182&lt;W182,S182+T182+U182-V182,0)+IF(AE182&lt;W182,AA182+AB182+AC182-AD182,0)+IF(AM182&lt;W182,AI182+AJ182+AK182-AL182,0)+IF(AU182&lt;W182,AQ182+AR182+AS182-AT182,0)+IF(BC182&lt;W182,AY182+AZ182+BA182-BB182,0)+IF(BK182&lt;W182,BG182+BH182+BI182-BJ182,0)+IF(BS182&lt;W182,BO182+BP182+BQ182-BR182,0)+IF(CA182&lt;W182,BW182+BX182+BY182-BZ182,0)+IF(CI182&lt;W182,CE182+CF182+CG182-CH182,0))))))</f>
        <v>0</v>
      </c>
      <c r="Y182" s="3">
        <f>IF(Inputs!$B$27&lt;&gt;"Ready","PENDING INPUTS",MIN((S182+T182+U182),IF(D182&gt;C182,IF(D182=0,0,V182*C182/D182),V182+X182)))</f>
        <v>0</v>
      </c>
      <c r="Z182" s="3">
        <f>IF(Inputs!$B$27&lt;&gt;"Ready","PENDING INPUTS",MAX(0,(S182+T182+U182)-Y182))</f>
        <v>0</v>
      </c>
      <c r="AA182" s="3">
        <f>IF(Inputs!$B$27&lt;&gt;"Ready","PENDING INPUTS",AH181)</f>
        <v>0</v>
      </c>
      <c r="AB182" s="3">
        <f>IF(Inputs!$B$27&lt;&gt;"Ready","PENDING INPUTS",IF(A182&lt;=Inputs!$B$6,ROUND(AA182*Inputs!C16/12,2),0))</f>
        <v>0</v>
      </c>
      <c r="AC182" s="3">
        <f>IF(Inputs!$B$27&lt;&gt;"Ready","PENDING INPUTS",IF(AND(A182&lt;=Inputs!$B$6,AA182&gt;0),Inputs!G16,0))</f>
        <v>0</v>
      </c>
      <c r="AD182" s="3">
        <f>IF(Inputs!$B$27&lt;&gt;"Ready","PENDING INPUTS",IF(A182&gt;Inputs!$B$6,0,MIN((AA182+AB182+AC182),IF(Inputs!H16=1,Inputs!D16,MAX(Inputs!F16,ROUND(AA182*Inputs!E16+AB182+AC182,2))))))</f>
        <v>0</v>
      </c>
      <c r="AE182">
        <f>IF(Inputs!$B$27&lt;&gt;"Ready","PENDING INPUTS",IF(AA182&lt;=0,99,1+IF(AND(K182&gt;0,OR(Inputs!C14&gt;Inputs!C16,AND(Inputs!C14=Inputs!C16,0&lt;2))),1,0)+IF(AND(S182&gt;0,OR(Inputs!C15&gt;Inputs!C16,AND(Inputs!C15=Inputs!C16,1&lt;2))),1,0)+IF(AND(AI182&gt;0,OR(Inputs!C17&gt;Inputs!C16,AND(Inputs!C17=Inputs!C16,3&lt;2))),1,0)+IF(AND(AQ182&gt;0,OR(Inputs!C18&gt;Inputs!C16,AND(Inputs!C18=Inputs!C16,4&lt;2))),1,0)+IF(AND(AY182&gt;0,OR(Inputs!C19&gt;Inputs!C16,AND(Inputs!C19=Inputs!C16,5&lt;2))),1,0)+IF(AND(BG182&gt;0,OR(Inputs!C20&gt;Inputs!C16,AND(Inputs!C20=Inputs!C16,6&lt;2))),1,0)+IF(AND(BO182&gt;0,OR(Inputs!C21&gt;Inputs!C16,AND(Inputs!C21=Inputs!C16,7&lt;2))),1,0)+IF(AND(BW182&gt;0,OR(Inputs!C22&gt;Inputs!C16,AND(Inputs!C22=Inputs!C16,8&lt;2))),1,0)+IF(AND(CE182&gt;0,OR(Inputs!C23&gt;Inputs!C16,AND(Inputs!C23=Inputs!C16,9&lt;2))),1,0)))</f>
        <v>99</v>
      </c>
      <c r="AF182" s="3">
        <f>IF(Inputs!$B$27&lt;&gt;"Ready","PENDING INPUTS",IF(A182&gt;Inputs!$B$6,0,MIN(MAX(0,(AA182+AB182+AC182)-AD182),MAX(0,C182-D182-(IF(O182&lt;AE182,K182+L182+M182-N182,0)+IF(W182&lt;AE182,S182+T182+U182-V182,0)+IF(AE182&lt;AE182,AA182+AB182+AC182-AD182,0)+IF(AM182&lt;AE182,AI182+AJ182+AK182-AL182,0)+IF(AU182&lt;AE182,AQ182+AR182+AS182-AT182,0)+IF(BC182&lt;AE182,AY182+AZ182+BA182-BB182,0)+IF(BK182&lt;AE182,BG182+BH182+BI182-BJ182,0)+IF(BS182&lt;AE182,BO182+BP182+BQ182-BR182,0)+IF(CA182&lt;AE182,BW182+BX182+BY182-BZ182,0)+IF(CI182&lt;AE182,CE182+CF182+CG182-CH182,0))))))</f>
        <v>0</v>
      </c>
      <c r="AG182" s="3">
        <f>IF(Inputs!$B$27&lt;&gt;"Ready","PENDING INPUTS",MIN((AA182+AB182+AC182),IF(D182&gt;C182,IF(D182=0,0,AD182*C182/D182),AD182+AF182)))</f>
        <v>0</v>
      </c>
      <c r="AH182" s="3">
        <f>IF(Inputs!$B$27&lt;&gt;"Ready","PENDING INPUTS",MAX(0,(AA182+AB182+AC182)-AG182))</f>
        <v>0</v>
      </c>
      <c r="AI182" s="3">
        <f>IF(Inputs!$B$27&lt;&gt;"Ready","PENDING INPUTS",AP181)</f>
        <v>0</v>
      </c>
      <c r="AJ182" s="3">
        <f>IF(Inputs!$B$27&lt;&gt;"Ready","PENDING INPUTS",IF(A182&lt;=Inputs!$B$6,ROUND(AI182*Inputs!C17/12,2),0))</f>
        <v>0</v>
      </c>
      <c r="AK182" s="3">
        <f>IF(Inputs!$B$27&lt;&gt;"Ready","PENDING INPUTS",IF(AND(A182&lt;=Inputs!$B$6,AI182&gt;0),Inputs!G17,0))</f>
        <v>0</v>
      </c>
      <c r="AL182" s="3">
        <f>IF(Inputs!$B$27&lt;&gt;"Ready","PENDING INPUTS",IF(A182&gt;Inputs!$B$6,0,MIN((AI182+AJ182+AK182),IF(Inputs!H17=1,Inputs!D17,MAX(Inputs!F17,ROUND(AI182*Inputs!E17+AJ182+AK182,2))))))</f>
        <v>0</v>
      </c>
      <c r="AM182">
        <f>IF(Inputs!$B$27&lt;&gt;"Ready","PENDING INPUTS",IF(AI182&lt;=0,99,1+IF(AND(K182&gt;0,OR(Inputs!C14&gt;Inputs!C17,AND(Inputs!C14=Inputs!C17,0&lt;3))),1,0)+IF(AND(S182&gt;0,OR(Inputs!C15&gt;Inputs!C17,AND(Inputs!C15=Inputs!C17,1&lt;3))),1,0)+IF(AND(AA182&gt;0,OR(Inputs!C16&gt;Inputs!C17,AND(Inputs!C16=Inputs!C17,2&lt;3))),1,0)+IF(AND(AQ182&gt;0,OR(Inputs!C18&gt;Inputs!C17,AND(Inputs!C18=Inputs!C17,4&lt;3))),1,0)+IF(AND(AY182&gt;0,OR(Inputs!C19&gt;Inputs!C17,AND(Inputs!C19=Inputs!C17,5&lt;3))),1,0)+IF(AND(BG182&gt;0,OR(Inputs!C20&gt;Inputs!C17,AND(Inputs!C20=Inputs!C17,6&lt;3))),1,0)+IF(AND(BO182&gt;0,OR(Inputs!C21&gt;Inputs!C17,AND(Inputs!C21=Inputs!C17,7&lt;3))),1,0)+IF(AND(BW182&gt;0,OR(Inputs!C22&gt;Inputs!C17,AND(Inputs!C22=Inputs!C17,8&lt;3))),1,0)+IF(AND(CE182&gt;0,OR(Inputs!C23&gt;Inputs!C17,AND(Inputs!C23=Inputs!C17,9&lt;3))),1,0)))</f>
        <v>99</v>
      </c>
      <c r="AN182" s="3">
        <f>IF(Inputs!$B$27&lt;&gt;"Ready","PENDING INPUTS",IF(A182&gt;Inputs!$B$6,0,MIN(MAX(0,(AI182+AJ182+AK182)-AL182),MAX(0,C182-D182-(IF(O182&lt;AM182,K182+L182+M182-N182,0)+IF(W182&lt;AM182,S182+T182+U182-V182,0)+IF(AE182&lt;AM182,AA182+AB182+AC182-AD182,0)+IF(AM182&lt;AM182,AI182+AJ182+AK182-AL182,0)+IF(AU182&lt;AM182,AQ182+AR182+AS182-AT182,0)+IF(BC182&lt;AM182,AY182+AZ182+BA182-BB182,0)+IF(BK182&lt;AM182,BG182+BH182+BI182-BJ182,0)+IF(BS182&lt;AM182,BO182+BP182+BQ182-BR182,0)+IF(CA182&lt;AM182,BW182+BX182+BY182-BZ182,0)+IF(CI182&lt;AM182,CE182+CF182+CG182-CH182,0))))))</f>
        <v>0</v>
      </c>
      <c r="AO182" s="3">
        <f>IF(Inputs!$B$27&lt;&gt;"Ready","PENDING INPUTS",MIN((AI182+AJ182+AK182),IF(D182&gt;C182,IF(D182=0,0,AL182*C182/D182),AL182+AN182)))</f>
        <v>0</v>
      </c>
      <c r="AP182" s="3">
        <f>IF(Inputs!$B$27&lt;&gt;"Ready","PENDING INPUTS",MAX(0,(AI182+AJ182+AK182)-AO182))</f>
        <v>0</v>
      </c>
      <c r="AQ182" s="3">
        <f>IF(Inputs!$B$27&lt;&gt;"Ready","PENDING INPUTS",AX181)</f>
        <v>0</v>
      </c>
      <c r="AR182" s="3">
        <f>IF(Inputs!$B$27&lt;&gt;"Ready","PENDING INPUTS",IF(A182&lt;=Inputs!$B$6,ROUND(AQ182*Inputs!C18/12,2),0))</f>
        <v>0</v>
      </c>
      <c r="AS182" s="3">
        <f>IF(Inputs!$B$27&lt;&gt;"Ready","PENDING INPUTS",IF(AND(A182&lt;=Inputs!$B$6,AQ182&gt;0),Inputs!G18,0))</f>
        <v>0</v>
      </c>
      <c r="AT182" s="3">
        <f>IF(Inputs!$B$27&lt;&gt;"Ready","PENDING INPUTS",IF(A182&gt;Inputs!$B$6,0,MIN((AQ182+AR182+AS182),IF(Inputs!H18=1,Inputs!D18,MAX(Inputs!F18,ROUND(AQ182*Inputs!E18+AR182+AS182,2))))))</f>
        <v>0</v>
      </c>
      <c r="AU182">
        <f>IF(Inputs!$B$27&lt;&gt;"Ready","PENDING INPUTS",IF(AQ182&lt;=0,99,1+IF(AND(K182&gt;0,OR(Inputs!C14&gt;Inputs!C18,AND(Inputs!C14=Inputs!C18,0&lt;4))),1,0)+IF(AND(S182&gt;0,OR(Inputs!C15&gt;Inputs!C18,AND(Inputs!C15=Inputs!C18,1&lt;4))),1,0)+IF(AND(AA182&gt;0,OR(Inputs!C16&gt;Inputs!C18,AND(Inputs!C16=Inputs!C18,2&lt;4))),1,0)+IF(AND(AI182&gt;0,OR(Inputs!C17&gt;Inputs!C18,AND(Inputs!C17=Inputs!C18,3&lt;4))),1,0)+IF(AND(AY182&gt;0,OR(Inputs!C19&gt;Inputs!C18,AND(Inputs!C19=Inputs!C18,5&lt;4))),1,0)+IF(AND(BG182&gt;0,OR(Inputs!C20&gt;Inputs!C18,AND(Inputs!C20=Inputs!C18,6&lt;4))),1,0)+IF(AND(BO182&gt;0,OR(Inputs!C21&gt;Inputs!C18,AND(Inputs!C21=Inputs!C18,7&lt;4))),1,0)+IF(AND(BW182&gt;0,OR(Inputs!C22&gt;Inputs!C18,AND(Inputs!C22=Inputs!C18,8&lt;4))),1,0)+IF(AND(CE182&gt;0,OR(Inputs!C23&gt;Inputs!C18,AND(Inputs!C23=Inputs!C18,9&lt;4))),1,0)))</f>
        <v>99</v>
      </c>
      <c r="AV182" s="3">
        <f>IF(Inputs!$B$27&lt;&gt;"Ready","PENDING INPUTS",IF(A182&gt;Inputs!$B$6,0,MIN(MAX(0,(AQ182+AR182+AS182)-AT182),MAX(0,C182-D182-(IF(O182&lt;AU182,K182+L182+M182-N182,0)+IF(W182&lt;AU182,S182+T182+U182-V182,0)+IF(AE182&lt;AU182,AA182+AB182+AC182-AD182,0)+IF(AM182&lt;AU182,AI182+AJ182+AK182-AL182,0)+IF(AU182&lt;AU182,AQ182+AR182+AS182-AT182,0)+IF(BC182&lt;AU182,AY182+AZ182+BA182-BB182,0)+IF(BK182&lt;AU182,BG182+BH182+BI182-BJ182,0)+IF(BS182&lt;AU182,BO182+BP182+BQ182-BR182,0)+IF(CA182&lt;AU182,BW182+BX182+BY182-BZ182,0)+IF(CI182&lt;AU182,CE182+CF182+CG182-CH182,0))))))</f>
        <v>0</v>
      </c>
      <c r="AW182" s="3">
        <f>IF(Inputs!$B$27&lt;&gt;"Ready","PENDING INPUTS",MIN((AQ182+AR182+AS182),IF(D182&gt;C182,IF(D182=0,0,AT182*C182/D182),AT182+AV182)))</f>
        <v>0</v>
      </c>
      <c r="AX182" s="3">
        <f>IF(Inputs!$B$27&lt;&gt;"Ready","PENDING INPUTS",MAX(0,(AQ182+AR182+AS182)-AW182))</f>
        <v>0</v>
      </c>
      <c r="AY182" s="3">
        <f>IF(Inputs!$B$27&lt;&gt;"Ready","PENDING INPUTS",BF181)</f>
        <v>0</v>
      </c>
      <c r="AZ182" s="3">
        <f>IF(Inputs!$B$27&lt;&gt;"Ready","PENDING INPUTS",IF(A182&lt;=Inputs!$B$6,ROUND(AY182*Inputs!C19/12,2),0))</f>
        <v>0</v>
      </c>
      <c r="BA182" s="3">
        <f>IF(Inputs!$B$27&lt;&gt;"Ready","PENDING INPUTS",IF(AND(A182&lt;=Inputs!$B$6,AY182&gt;0),Inputs!G19,0))</f>
        <v>0</v>
      </c>
      <c r="BB182" s="3">
        <f>IF(Inputs!$B$27&lt;&gt;"Ready","PENDING INPUTS",IF(A182&gt;Inputs!$B$6,0,MIN((AY182+AZ182+BA182),IF(Inputs!H19=1,Inputs!D19,MAX(Inputs!F19,ROUND(AY182*Inputs!E19+AZ182+BA182,2))))))</f>
        <v>0</v>
      </c>
      <c r="BC182">
        <f>IF(Inputs!$B$27&lt;&gt;"Ready","PENDING INPUTS",IF(AY182&lt;=0,99,1+IF(AND(K182&gt;0,OR(Inputs!C14&gt;Inputs!C19,AND(Inputs!C14=Inputs!C19,0&lt;5))),1,0)+IF(AND(S182&gt;0,OR(Inputs!C15&gt;Inputs!C19,AND(Inputs!C15=Inputs!C19,1&lt;5))),1,0)+IF(AND(AA182&gt;0,OR(Inputs!C16&gt;Inputs!C19,AND(Inputs!C16=Inputs!C19,2&lt;5))),1,0)+IF(AND(AI182&gt;0,OR(Inputs!C17&gt;Inputs!C19,AND(Inputs!C17=Inputs!C19,3&lt;5))),1,0)+IF(AND(AQ182&gt;0,OR(Inputs!C18&gt;Inputs!C19,AND(Inputs!C18=Inputs!C19,4&lt;5))),1,0)+IF(AND(BG182&gt;0,OR(Inputs!C20&gt;Inputs!C19,AND(Inputs!C20=Inputs!C19,6&lt;5))),1,0)+IF(AND(BO182&gt;0,OR(Inputs!C21&gt;Inputs!C19,AND(Inputs!C21=Inputs!C19,7&lt;5))),1,0)+IF(AND(BW182&gt;0,OR(Inputs!C22&gt;Inputs!C19,AND(Inputs!C22=Inputs!C19,8&lt;5))),1,0)+IF(AND(CE182&gt;0,OR(Inputs!C23&gt;Inputs!C19,AND(Inputs!C23=Inputs!C19,9&lt;5))),1,0)))</f>
        <v>99</v>
      </c>
      <c r="BD182" s="3">
        <f>IF(Inputs!$B$27&lt;&gt;"Ready","PENDING INPUTS",IF(A182&gt;Inputs!$B$6,0,MIN(MAX(0,(AY182+AZ182+BA182)-BB182),MAX(0,C182-D182-(IF(O182&lt;BC182,K182+L182+M182-N182,0)+IF(W182&lt;BC182,S182+T182+U182-V182,0)+IF(AE182&lt;BC182,AA182+AB182+AC182-AD182,0)+IF(AM182&lt;BC182,AI182+AJ182+AK182-AL182,0)+IF(AU182&lt;BC182,AQ182+AR182+AS182-AT182,0)+IF(BC182&lt;BC182,AY182+AZ182+BA182-BB182,0)+IF(BK182&lt;BC182,BG182+BH182+BI182-BJ182,0)+IF(BS182&lt;BC182,BO182+BP182+BQ182-BR182,0)+IF(CA182&lt;BC182,BW182+BX182+BY182-BZ182,0)+IF(CI182&lt;BC182,CE182+CF182+CG182-CH182,0))))))</f>
        <v>0</v>
      </c>
      <c r="BE182" s="3">
        <f>IF(Inputs!$B$27&lt;&gt;"Ready","PENDING INPUTS",MIN((AY182+AZ182+BA182),IF(D182&gt;C182,IF(D182=0,0,BB182*C182/D182),BB182+BD182)))</f>
        <v>0</v>
      </c>
      <c r="BF182" s="3">
        <f>IF(Inputs!$B$27&lt;&gt;"Ready","PENDING INPUTS",MAX(0,(AY182+AZ182+BA182)-BE182))</f>
        <v>0</v>
      </c>
      <c r="BG182" s="3">
        <f>IF(Inputs!$B$27&lt;&gt;"Ready","PENDING INPUTS",BN181)</f>
        <v>0</v>
      </c>
      <c r="BH182" s="3">
        <f>IF(Inputs!$B$27&lt;&gt;"Ready","PENDING INPUTS",IF(A182&lt;=Inputs!$B$6,ROUND(BG182*Inputs!C20/12,2),0))</f>
        <v>0</v>
      </c>
      <c r="BI182" s="3">
        <f>IF(Inputs!$B$27&lt;&gt;"Ready","PENDING INPUTS",IF(AND(A182&lt;=Inputs!$B$6,BG182&gt;0),Inputs!G20,0))</f>
        <v>0</v>
      </c>
      <c r="BJ182" s="3">
        <f>IF(Inputs!$B$27&lt;&gt;"Ready","PENDING INPUTS",IF(A182&gt;Inputs!$B$6,0,MIN((BG182+BH182+BI182),IF(Inputs!H20=1,Inputs!D20,MAX(Inputs!F20,ROUND(BG182*Inputs!E20+BH182+BI182,2))))))</f>
        <v>0</v>
      </c>
      <c r="BK182">
        <f>IF(Inputs!$B$27&lt;&gt;"Ready","PENDING INPUTS",IF(BG182&lt;=0,99,1+IF(AND(K182&gt;0,OR(Inputs!C14&gt;Inputs!C20,AND(Inputs!C14=Inputs!C20,0&lt;6))),1,0)+IF(AND(S182&gt;0,OR(Inputs!C15&gt;Inputs!C20,AND(Inputs!C15=Inputs!C20,1&lt;6))),1,0)+IF(AND(AA182&gt;0,OR(Inputs!C16&gt;Inputs!C20,AND(Inputs!C16=Inputs!C20,2&lt;6))),1,0)+IF(AND(AI182&gt;0,OR(Inputs!C17&gt;Inputs!C20,AND(Inputs!C17=Inputs!C20,3&lt;6))),1,0)+IF(AND(AQ182&gt;0,OR(Inputs!C18&gt;Inputs!C20,AND(Inputs!C18=Inputs!C20,4&lt;6))),1,0)+IF(AND(AY182&gt;0,OR(Inputs!C19&gt;Inputs!C20,AND(Inputs!C19=Inputs!C20,5&lt;6))),1,0)+IF(AND(BO182&gt;0,OR(Inputs!C21&gt;Inputs!C20,AND(Inputs!C21=Inputs!C20,7&lt;6))),1,0)+IF(AND(BW182&gt;0,OR(Inputs!C22&gt;Inputs!C20,AND(Inputs!C22=Inputs!C20,8&lt;6))),1,0)+IF(AND(CE182&gt;0,OR(Inputs!C23&gt;Inputs!C20,AND(Inputs!C23=Inputs!C20,9&lt;6))),1,0)))</f>
        <v>99</v>
      </c>
      <c r="BL182" s="3">
        <f>IF(Inputs!$B$27&lt;&gt;"Ready","PENDING INPUTS",IF(A182&gt;Inputs!$B$6,0,MIN(MAX(0,(BG182+BH182+BI182)-BJ182),MAX(0,C182-D182-(IF(O182&lt;BK182,K182+L182+M182-N182,0)+IF(W182&lt;BK182,S182+T182+U182-V182,0)+IF(AE182&lt;BK182,AA182+AB182+AC182-AD182,0)+IF(AM182&lt;BK182,AI182+AJ182+AK182-AL182,0)+IF(AU182&lt;BK182,AQ182+AR182+AS182-AT182,0)+IF(BC182&lt;BK182,AY182+AZ182+BA182-BB182,0)+IF(BK182&lt;BK182,BG182+BH182+BI182-BJ182,0)+IF(BS182&lt;BK182,BO182+BP182+BQ182-BR182,0)+IF(CA182&lt;BK182,BW182+BX182+BY182-BZ182,0)+IF(CI182&lt;BK182,CE182+CF182+CG182-CH182,0))))))</f>
        <v>0</v>
      </c>
      <c r="BM182" s="3">
        <f>IF(Inputs!$B$27&lt;&gt;"Ready","PENDING INPUTS",MIN((BG182+BH182+BI182),IF(D182&gt;C182,IF(D182=0,0,BJ182*C182/D182),BJ182+BL182)))</f>
        <v>0</v>
      </c>
      <c r="BN182" s="3">
        <f>IF(Inputs!$B$27&lt;&gt;"Ready","PENDING INPUTS",MAX(0,(BG182+BH182+BI182)-BM182))</f>
        <v>0</v>
      </c>
      <c r="BO182" s="3">
        <f>IF(Inputs!$B$27&lt;&gt;"Ready","PENDING INPUTS",BV181)</f>
        <v>0</v>
      </c>
      <c r="BP182" s="3">
        <f>IF(Inputs!$B$27&lt;&gt;"Ready","PENDING INPUTS",IF(A182&lt;=Inputs!$B$6,ROUND(BO182*Inputs!C21/12,2),0))</f>
        <v>0</v>
      </c>
      <c r="BQ182" s="3">
        <f>IF(Inputs!$B$27&lt;&gt;"Ready","PENDING INPUTS",IF(AND(A182&lt;=Inputs!$B$6,BO182&gt;0),Inputs!G21,0))</f>
        <v>0</v>
      </c>
      <c r="BR182" s="3">
        <f>IF(Inputs!$B$27&lt;&gt;"Ready","PENDING INPUTS",IF(A182&gt;Inputs!$B$6,0,MIN((BO182+BP182+BQ182),IF(Inputs!H21=1,Inputs!D21,MAX(Inputs!F21,ROUND(BO182*Inputs!E21+BP182+BQ182,2))))))</f>
        <v>0</v>
      </c>
      <c r="BS182">
        <f>IF(Inputs!$B$27&lt;&gt;"Ready","PENDING INPUTS",IF(BO182&lt;=0,99,1+IF(AND(K182&gt;0,OR(Inputs!C14&gt;Inputs!C21,AND(Inputs!C14=Inputs!C21,0&lt;7))),1,0)+IF(AND(S182&gt;0,OR(Inputs!C15&gt;Inputs!C21,AND(Inputs!C15=Inputs!C21,1&lt;7))),1,0)+IF(AND(AA182&gt;0,OR(Inputs!C16&gt;Inputs!C21,AND(Inputs!C16=Inputs!C21,2&lt;7))),1,0)+IF(AND(AI182&gt;0,OR(Inputs!C17&gt;Inputs!C21,AND(Inputs!C17=Inputs!C21,3&lt;7))),1,0)+IF(AND(AQ182&gt;0,OR(Inputs!C18&gt;Inputs!C21,AND(Inputs!C18=Inputs!C21,4&lt;7))),1,0)+IF(AND(AY182&gt;0,OR(Inputs!C19&gt;Inputs!C21,AND(Inputs!C19=Inputs!C21,5&lt;7))),1,0)+IF(AND(BG182&gt;0,OR(Inputs!C20&gt;Inputs!C21,AND(Inputs!C20=Inputs!C21,6&lt;7))),1,0)+IF(AND(BW182&gt;0,OR(Inputs!C22&gt;Inputs!C21,AND(Inputs!C22=Inputs!C21,8&lt;7))),1,0)+IF(AND(CE182&gt;0,OR(Inputs!C23&gt;Inputs!C21,AND(Inputs!C23=Inputs!C21,9&lt;7))),1,0)))</f>
        <v>99</v>
      </c>
      <c r="BT182" s="3">
        <f>IF(Inputs!$B$27&lt;&gt;"Ready","PENDING INPUTS",IF(A182&gt;Inputs!$B$6,0,MIN(MAX(0,(BO182+BP182+BQ182)-BR182),MAX(0,C182-D182-(IF(O182&lt;BS182,K182+L182+M182-N182,0)+IF(W182&lt;BS182,S182+T182+U182-V182,0)+IF(AE182&lt;BS182,AA182+AB182+AC182-AD182,0)+IF(AM182&lt;BS182,AI182+AJ182+AK182-AL182,0)+IF(AU182&lt;BS182,AQ182+AR182+AS182-AT182,0)+IF(BC182&lt;BS182,AY182+AZ182+BA182-BB182,0)+IF(BK182&lt;BS182,BG182+BH182+BI182-BJ182,0)+IF(BS182&lt;BS182,BO182+BP182+BQ182-BR182,0)+IF(CA182&lt;BS182,BW182+BX182+BY182-BZ182,0)+IF(CI182&lt;BS182,CE182+CF182+CG182-CH182,0))))))</f>
        <v>0</v>
      </c>
      <c r="BU182" s="3">
        <f>IF(Inputs!$B$27&lt;&gt;"Ready","PENDING INPUTS",MIN((BO182+BP182+BQ182),IF(D182&gt;C182,IF(D182=0,0,BR182*C182/D182),BR182+BT182)))</f>
        <v>0</v>
      </c>
      <c r="BV182" s="3">
        <f>IF(Inputs!$B$27&lt;&gt;"Ready","PENDING INPUTS",MAX(0,(BO182+BP182+BQ182)-BU182))</f>
        <v>0</v>
      </c>
      <c r="BW182" s="3">
        <f>IF(Inputs!$B$27&lt;&gt;"Ready","PENDING INPUTS",CD181)</f>
        <v>0</v>
      </c>
      <c r="BX182" s="3">
        <f>IF(Inputs!$B$27&lt;&gt;"Ready","PENDING INPUTS",IF(A182&lt;=Inputs!$B$6,ROUND(BW182*Inputs!C22/12,2),0))</f>
        <v>0</v>
      </c>
      <c r="BY182" s="3">
        <f>IF(Inputs!$B$27&lt;&gt;"Ready","PENDING INPUTS",IF(AND(A182&lt;=Inputs!$B$6,BW182&gt;0),Inputs!G22,0))</f>
        <v>0</v>
      </c>
      <c r="BZ182" s="3">
        <f>IF(Inputs!$B$27&lt;&gt;"Ready","PENDING INPUTS",IF(A182&gt;Inputs!$B$6,0,MIN((BW182+BX182+BY182),IF(Inputs!H22=1,Inputs!D22,MAX(Inputs!F22,ROUND(BW182*Inputs!E22+BX182+BY182,2))))))</f>
        <v>0</v>
      </c>
      <c r="CA182">
        <f>IF(Inputs!$B$27&lt;&gt;"Ready","PENDING INPUTS",IF(BW182&lt;=0,99,1+IF(AND(K182&gt;0,OR(Inputs!C14&gt;Inputs!C22,AND(Inputs!C14=Inputs!C22,0&lt;8))),1,0)+IF(AND(S182&gt;0,OR(Inputs!C15&gt;Inputs!C22,AND(Inputs!C15=Inputs!C22,1&lt;8))),1,0)+IF(AND(AA182&gt;0,OR(Inputs!C16&gt;Inputs!C22,AND(Inputs!C16=Inputs!C22,2&lt;8))),1,0)+IF(AND(AI182&gt;0,OR(Inputs!C17&gt;Inputs!C22,AND(Inputs!C17=Inputs!C22,3&lt;8))),1,0)+IF(AND(AQ182&gt;0,OR(Inputs!C18&gt;Inputs!C22,AND(Inputs!C18=Inputs!C22,4&lt;8))),1,0)+IF(AND(AY182&gt;0,OR(Inputs!C19&gt;Inputs!C22,AND(Inputs!C19=Inputs!C22,5&lt;8))),1,0)+IF(AND(BG182&gt;0,OR(Inputs!C20&gt;Inputs!C22,AND(Inputs!C20=Inputs!C22,6&lt;8))),1,0)+IF(AND(BO182&gt;0,OR(Inputs!C21&gt;Inputs!C22,AND(Inputs!C21=Inputs!C22,7&lt;8))),1,0)+IF(AND(CE182&gt;0,OR(Inputs!C23&gt;Inputs!C22,AND(Inputs!C23=Inputs!C22,9&lt;8))),1,0)))</f>
        <v>99</v>
      </c>
      <c r="CB182" s="3">
        <f>IF(Inputs!$B$27&lt;&gt;"Ready","PENDING INPUTS",IF(A182&gt;Inputs!$B$6,0,MIN(MAX(0,(BW182+BX182+BY182)-BZ182),MAX(0,C182-D182-(IF(O182&lt;CA182,K182+L182+M182-N182,0)+IF(W182&lt;CA182,S182+T182+U182-V182,0)+IF(AE182&lt;CA182,AA182+AB182+AC182-AD182,0)+IF(AM182&lt;CA182,AI182+AJ182+AK182-AL182,0)+IF(AU182&lt;CA182,AQ182+AR182+AS182-AT182,0)+IF(BC182&lt;CA182,AY182+AZ182+BA182-BB182,0)+IF(BK182&lt;CA182,BG182+BH182+BI182-BJ182,0)+IF(BS182&lt;CA182,BO182+BP182+BQ182-BR182,0)+IF(CA182&lt;CA182,BW182+BX182+BY182-BZ182,0)+IF(CI182&lt;CA182,CE182+CF182+CG182-CH182,0))))))</f>
        <v>0</v>
      </c>
      <c r="CC182" s="3">
        <f>IF(Inputs!$B$27&lt;&gt;"Ready","PENDING INPUTS",MIN((BW182+BX182+BY182),IF(D182&gt;C182,IF(D182=0,0,BZ182*C182/D182),BZ182+CB182)))</f>
        <v>0</v>
      </c>
      <c r="CD182" s="3">
        <f>IF(Inputs!$B$27&lt;&gt;"Ready","PENDING INPUTS",MAX(0,(BW182+BX182+BY182)-CC182))</f>
        <v>0</v>
      </c>
      <c r="CE182" s="3">
        <f>IF(Inputs!$B$27&lt;&gt;"Ready","PENDING INPUTS",CL181)</f>
        <v>0</v>
      </c>
      <c r="CF182" s="3">
        <f>IF(Inputs!$B$27&lt;&gt;"Ready","PENDING INPUTS",IF(A182&lt;=Inputs!$B$6,ROUND(CE182*Inputs!C23/12,2),0))</f>
        <v>0</v>
      </c>
      <c r="CG182" s="3">
        <f>IF(Inputs!$B$27&lt;&gt;"Ready","PENDING INPUTS",IF(AND(A182&lt;=Inputs!$B$6,CE182&gt;0),Inputs!G23,0))</f>
        <v>0</v>
      </c>
      <c r="CH182" s="3">
        <f>IF(Inputs!$B$27&lt;&gt;"Ready","PENDING INPUTS",IF(A182&gt;Inputs!$B$6,0,MIN((CE182+CF182+CG182),IF(Inputs!H23=1,Inputs!D23,MAX(Inputs!F23,ROUND(CE182*Inputs!E23+CF182+CG182,2))))))</f>
        <v>0</v>
      </c>
      <c r="CI182">
        <f>IF(Inputs!$B$27&lt;&gt;"Ready","PENDING INPUTS",IF(CE182&lt;=0,99,1+IF(AND(K182&gt;0,OR(Inputs!C14&gt;Inputs!C23,AND(Inputs!C14=Inputs!C23,0&lt;9))),1,0)+IF(AND(S182&gt;0,OR(Inputs!C15&gt;Inputs!C23,AND(Inputs!C15=Inputs!C23,1&lt;9))),1,0)+IF(AND(AA182&gt;0,OR(Inputs!C16&gt;Inputs!C23,AND(Inputs!C16=Inputs!C23,2&lt;9))),1,0)+IF(AND(AI182&gt;0,OR(Inputs!C17&gt;Inputs!C23,AND(Inputs!C17=Inputs!C23,3&lt;9))),1,0)+IF(AND(AQ182&gt;0,OR(Inputs!C18&gt;Inputs!C23,AND(Inputs!C18=Inputs!C23,4&lt;9))),1,0)+IF(AND(AY182&gt;0,OR(Inputs!C19&gt;Inputs!C23,AND(Inputs!C19=Inputs!C23,5&lt;9))),1,0)+IF(AND(BG182&gt;0,OR(Inputs!C20&gt;Inputs!C23,AND(Inputs!C20=Inputs!C23,6&lt;9))),1,0)+IF(AND(BO182&gt;0,OR(Inputs!C21&gt;Inputs!C23,AND(Inputs!C21=Inputs!C23,7&lt;9))),1,0)+IF(AND(BW182&gt;0,OR(Inputs!C22&gt;Inputs!C23,AND(Inputs!C22=Inputs!C23,8&lt;9))),1,0)))</f>
        <v>99</v>
      </c>
      <c r="CJ182" s="3">
        <f>IF(Inputs!$B$27&lt;&gt;"Ready","PENDING INPUTS",IF(A182&gt;Inputs!$B$6,0,MIN(MAX(0,(CE182+CF182+CG182)-CH182),MAX(0,C182-D182-(IF(O182&lt;CI182,K182+L182+M182-N182,0)+IF(W182&lt;CI182,S182+T182+U182-V182,0)+IF(AE182&lt;CI182,AA182+AB182+AC182-AD182,0)+IF(AM182&lt;CI182,AI182+AJ182+AK182-AL182,0)+IF(AU182&lt;CI182,AQ182+AR182+AS182-AT182,0)+IF(BC182&lt;CI182,AY182+AZ182+BA182-BB182,0)+IF(BK182&lt;CI182,BG182+BH182+BI182-BJ182,0)+IF(BS182&lt;CI182,BO182+BP182+BQ182-BR182,0)+IF(CA182&lt;CI182,BW182+BX182+BY182-BZ182,0)+IF(CI182&lt;CI182,CE182+CF182+CG182-CH182,0))))))</f>
        <v>0</v>
      </c>
      <c r="CK182" s="3">
        <f>IF(Inputs!$B$27&lt;&gt;"Ready","PENDING INPUTS",MIN((CE182+CF182+CG182),IF(D182&gt;C182,IF(D182=0,0,CH182*C182/D182),CH182+CJ182)))</f>
        <v>0</v>
      </c>
      <c r="CL182" s="3">
        <f>IF(Inputs!$B$27&lt;&gt;"Ready","PENDING INPUTS",MAX(0,(CE182+CF182+CG182)-CK182))</f>
        <v>0</v>
      </c>
    </row>
    <row r="183" spans="1:90" ht="27.95" customHeight="1" x14ac:dyDescent="0.25">
      <c r="A183">
        <v>179</v>
      </c>
      <c r="B183" s="13">
        <f>IF(Inputs!$B$27&lt;&gt;"Ready","PENDING INPUTS",EDATE(Inputs!$B$5,A183-1))</f>
        <v>51714</v>
      </c>
      <c r="C183" s="3">
        <f>IF(Inputs!$B$27&lt;&gt;"Ready","PENDING INPUTS",IF(A183&lt;=Inputs!$B$6,MAX(0,Inputs!$B$4+IF(A183=Inputs!$B$7,Inputs!$B$8,0)+IF(A183=Inputs!$B$9,Inputs!$B$10,0)),0))</f>
        <v>0</v>
      </c>
      <c r="D183" s="3">
        <f>IF(Inputs!$B$27&lt;&gt;"Ready","PENDING INPUTS",SUM(N183,V183,AD183,AL183,AT183,BB183,BJ183,BR183,BZ183,CH183))</f>
        <v>0</v>
      </c>
      <c r="E183" s="3">
        <f>IF(Inputs!$B$27&lt;&gt;"Ready","PENDING INPUTS",MAX(0,D183-C183))</f>
        <v>0</v>
      </c>
      <c r="F183" s="3">
        <f>IF(Inputs!$B$27&lt;&gt;"Ready","PENDING INPUTS",SUM(Q183,Y183,AG183,AO183,AW183,BE183,BM183,BU183,CC183,CK183))</f>
        <v>0</v>
      </c>
      <c r="G183" s="3">
        <f>IF(Inputs!$B$27&lt;&gt;"Ready","PENDING INPUTS",SUM(L183,T183,AB183,AJ183,AR183,AZ183,BH183,BP183,BX183,CF183))</f>
        <v>0</v>
      </c>
      <c r="H183" s="3">
        <f>IF(Inputs!$B$27&lt;&gt;"Ready","PENDING INPUTS",SUM(M183,U183,AC183,AK183,AS183,BA183,BI183,BQ183,BY183,CG183))</f>
        <v>0</v>
      </c>
      <c r="I183" s="3">
        <f>IF(Inputs!$B$27&lt;&gt;"Ready","PENDING INPUTS",SUM(R183,Z183,AH183,AP183,AX183,BF183,BN183,BV183,CD183,CL183))</f>
        <v>0</v>
      </c>
      <c r="J183" t="str">
        <f>IF(Inputs!$B$27&lt;&gt;"Ready","PENDING INPUTS",IF(A183&gt;Inputs!$B$6,"Beyond horizon",IF(E183&gt;0.005,"MINIMUM SHORTFALL",IF(I183&lt;0.005,"Paid off","In progress"))))</f>
        <v>Beyond horizon</v>
      </c>
      <c r="K183" s="3">
        <f>IF(Inputs!$B$27&lt;&gt;"Ready","PENDING INPUTS",R182)</f>
        <v>0</v>
      </c>
      <c r="L183" s="3">
        <f>IF(Inputs!$B$27&lt;&gt;"Ready","PENDING INPUTS",IF(A183&lt;=Inputs!$B$6,ROUND(K183*Inputs!C14/12,2),0))</f>
        <v>0</v>
      </c>
      <c r="M183" s="3">
        <f>IF(Inputs!$B$27&lt;&gt;"Ready","PENDING INPUTS",IF(AND(A183&lt;=Inputs!$B$6,K183&gt;0),Inputs!G14,0))</f>
        <v>0</v>
      </c>
      <c r="N183" s="3">
        <f>IF(Inputs!$B$27&lt;&gt;"Ready","PENDING INPUTS",IF(A183&gt;Inputs!$B$6,0,MIN((K183+L183+M183),IF(Inputs!H14=1,Inputs!D14,MAX(Inputs!F14,ROUND(K183*Inputs!E14+L183+M183,2))))))</f>
        <v>0</v>
      </c>
      <c r="O183">
        <f>IF(Inputs!$B$27&lt;&gt;"Ready","PENDING INPUTS",IF(K183&lt;=0,99,1+IF(AND(S183&gt;0,OR(Inputs!C15&gt;Inputs!C14,AND(Inputs!C15=Inputs!C14,1&lt;0))),1,0)+IF(AND(AA183&gt;0,OR(Inputs!C16&gt;Inputs!C14,AND(Inputs!C16=Inputs!C14,2&lt;0))),1,0)+IF(AND(AI183&gt;0,OR(Inputs!C17&gt;Inputs!C14,AND(Inputs!C17=Inputs!C14,3&lt;0))),1,0)+IF(AND(AQ183&gt;0,OR(Inputs!C18&gt;Inputs!C14,AND(Inputs!C18=Inputs!C14,4&lt;0))),1,0)+IF(AND(AY183&gt;0,OR(Inputs!C19&gt;Inputs!C14,AND(Inputs!C19=Inputs!C14,5&lt;0))),1,0)+IF(AND(BG183&gt;0,OR(Inputs!C20&gt;Inputs!C14,AND(Inputs!C20=Inputs!C14,6&lt;0))),1,0)+IF(AND(BO183&gt;0,OR(Inputs!C21&gt;Inputs!C14,AND(Inputs!C21=Inputs!C14,7&lt;0))),1,0)+IF(AND(BW183&gt;0,OR(Inputs!C22&gt;Inputs!C14,AND(Inputs!C22=Inputs!C14,8&lt;0))),1,0)+IF(AND(CE183&gt;0,OR(Inputs!C23&gt;Inputs!C14,AND(Inputs!C23=Inputs!C14,9&lt;0))),1,0)))</f>
        <v>99</v>
      </c>
      <c r="P183" s="3">
        <f>IF(Inputs!$B$27&lt;&gt;"Ready","PENDING INPUTS",IF(A183&gt;Inputs!$B$6,0,MIN(MAX(0,(K183+L183+M183)-N183),MAX(0,C183-D183-(IF(O183&lt;O183,K183+L183+M183-N183,0)+IF(W183&lt;O183,S183+T183+U183-V183,0)+IF(AE183&lt;O183,AA183+AB183+AC183-AD183,0)+IF(AM183&lt;O183,AI183+AJ183+AK183-AL183,0)+IF(AU183&lt;O183,AQ183+AR183+AS183-AT183,0)+IF(BC183&lt;O183,AY183+AZ183+BA183-BB183,0)+IF(BK183&lt;O183,BG183+BH183+BI183-BJ183,0)+IF(BS183&lt;O183,BO183+BP183+BQ183-BR183,0)+IF(CA183&lt;O183,BW183+BX183+BY183-BZ183,0)+IF(CI183&lt;O183,CE183+CF183+CG183-CH183,0))))))</f>
        <v>0</v>
      </c>
      <c r="Q183" s="3">
        <f>IF(Inputs!$B$27&lt;&gt;"Ready","PENDING INPUTS",MIN((K183+L183+M183),IF(D183&gt;C183,IF(D183=0,0,N183*C183/D183),N183+P183)))</f>
        <v>0</v>
      </c>
      <c r="R183" s="3">
        <f>IF(Inputs!$B$27&lt;&gt;"Ready","PENDING INPUTS",MAX(0,(K183+L183+M183)-Q183))</f>
        <v>0</v>
      </c>
      <c r="S183" s="3">
        <f>IF(Inputs!$B$27&lt;&gt;"Ready","PENDING INPUTS",Z182)</f>
        <v>0</v>
      </c>
      <c r="T183" s="3">
        <f>IF(Inputs!$B$27&lt;&gt;"Ready","PENDING INPUTS",IF(A183&lt;=Inputs!$B$6,ROUND(S183*Inputs!C15/12,2),0))</f>
        <v>0</v>
      </c>
      <c r="U183" s="3">
        <f>IF(Inputs!$B$27&lt;&gt;"Ready","PENDING INPUTS",IF(AND(A183&lt;=Inputs!$B$6,S183&gt;0),Inputs!G15,0))</f>
        <v>0</v>
      </c>
      <c r="V183" s="3">
        <f>IF(Inputs!$B$27&lt;&gt;"Ready","PENDING INPUTS",IF(A183&gt;Inputs!$B$6,0,MIN((S183+T183+U183),IF(Inputs!H15=1,Inputs!D15,MAX(Inputs!F15,ROUND(S183*Inputs!E15+T183+U183,2))))))</f>
        <v>0</v>
      </c>
      <c r="W183">
        <f>IF(Inputs!$B$27&lt;&gt;"Ready","PENDING INPUTS",IF(S183&lt;=0,99,1+IF(AND(K183&gt;0,OR(Inputs!C14&gt;Inputs!C15,AND(Inputs!C14=Inputs!C15,0&lt;1))),1,0)+IF(AND(AA183&gt;0,OR(Inputs!C16&gt;Inputs!C15,AND(Inputs!C16=Inputs!C15,2&lt;1))),1,0)+IF(AND(AI183&gt;0,OR(Inputs!C17&gt;Inputs!C15,AND(Inputs!C17=Inputs!C15,3&lt;1))),1,0)+IF(AND(AQ183&gt;0,OR(Inputs!C18&gt;Inputs!C15,AND(Inputs!C18=Inputs!C15,4&lt;1))),1,0)+IF(AND(AY183&gt;0,OR(Inputs!C19&gt;Inputs!C15,AND(Inputs!C19=Inputs!C15,5&lt;1))),1,0)+IF(AND(BG183&gt;0,OR(Inputs!C20&gt;Inputs!C15,AND(Inputs!C20=Inputs!C15,6&lt;1))),1,0)+IF(AND(BO183&gt;0,OR(Inputs!C21&gt;Inputs!C15,AND(Inputs!C21=Inputs!C15,7&lt;1))),1,0)+IF(AND(BW183&gt;0,OR(Inputs!C22&gt;Inputs!C15,AND(Inputs!C22=Inputs!C15,8&lt;1))),1,0)+IF(AND(CE183&gt;0,OR(Inputs!C23&gt;Inputs!C15,AND(Inputs!C23=Inputs!C15,9&lt;1))),1,0)))</f>
        <v>99</v>
      </c>
      <c r="X183" s="3">
        <f>IF(Inputs!$B$27&lt;&gt;"Ready","PENDING INPUTS",IF(A183&gt;Inputs!$B$6,0,MIN(MAX(0,(S183+T183+U183)-V183),MAX(0,C183-D183-(IF(O183&lt;W183,K183+L183+M183-N183,0)+IF(W183&lt;W183,S183+T183+U183-V183,0)+IF(AE183&lt;W183,AA183+AB183+AC183-AD183,0)+IF(AM183&lt;W183,AI183+AJ183+AK183-AL183,0)+IF(AU183&lt;W183,AQ183+AR183+AS183-AT183,0)+IF(BC183&lt;W183,AY183+AZ183+BA183-BB183,0)+IF(BK183&lt;W183,BG183+BH183+BI183-BJ183,0)+IF(BS183&lt;W183,BO183+BP183+BQ183-BR183,0)+IF(CA183&lt;W183,BW183+BX183+BY183-BZ183,0)+IF(CI183&lt;W183,CE183+CF183+CG183-CH183,0))))))</f>
        <v>0</v>
      </c>
      <c r="Y183" s="3">
        <f>IF(Inputs!$B$27&lt;&gt;"Ready","PENDING INPUTS",MIN((S183+T183+U183),IF(D183&gt;C183,IF(D183=0,0,V183*C183/D183),V183+X183)))</f>
        <v>0</v>
      </c>
      <c r="Z183" s="3">
        <f>IF(Inputs!$B$27&lt;&gt;"Ready","PENDING INPUTS",MAX(0,(S183+T183+U183)-Y183))</f>
        <v>0</v>
      </c>
      <c r="AA183" s="3">
        <f>IF(Inputs!$B$27&lt;&gt;"Ready","PENDING INPUTS",AH182)</f>
        <v>0</v>
      </c>
      <c r="AB183" s="3">
        <f>IF(Inputs!$B$27&lt;&gt;"Ready","PENDING INPUTS",IF(A183&lt;=Inputs!$B$6,ROUND(AA183*Inputs!C16/12,2),0))</f>
        <v>0</v>
      </c>
      <c r="AC183" s="3">
        <f>IF(Inputs!$B$27&lt;&gt;"Ready","PENDING INPUTS",IF(AND(A183&lt;=Inputs!$B$6,AA183&gt;0),Inputs!G16,0))</f>
        <v>0</v>
      </c>
      <c r="AD183" s="3">
        <f>IF(Inputs!$B$27&lt;&gt;"Ready","PENDING INPUTS",IF(A183&gt;Inputs!$B$6,0,MIN((AA183+AB183+AC183),IF(Inputs!H16=1,Inputs!D16,MAX(Inputs!F16,ROUND(AA183*Inputs!E16+AB183+AC183,2))))))</f>
        <v>0</v>
      </c>
      <c r="AE183">
        <f>IF(Inputs!$B$27&lt;&gt;"Ready","PENDING INPUTS",IF(AA183&lt;=0,99,1+IF(AND(K183&gt;0,OR(Inputs!C14&gt;Inputs!C16,AND(Inputs!C14=Inputs!C16,0&lt;2))),1,0)+IF(AND(S183&gt;0,OR(Inputs!C15&gt;Inputs!C16,AND(Inputs!C15=Inputs!C16,1&lt;2))),1,0)+IF(AND(AI183&gt;0,OR(Inputs!C17&gt;Inputs!C16,AND(Inputs!C17=Inputs!C16,3&lt;2))),1,0)+IF(AND(AQ183&gt;0,OR(Inputs!C18&gt;Inputs!C16,AND(Inputs!C18=Inputs!C16,4&lt;2))),1,0)+IF(AND(AY183&gt;0,OR(Inputs!C19&gt;Inputs!C16,AND(Inputs!C19=Inputs!C16,5&lt;2))),1,0)+IF(AND(BG183&gt;0,OR(Inputs!C20&gt;Inputs!C16,AND(Inputs!C20=Inputs!C16,6&lt;2))),1,0)+IF(AND(BO183&gt;0,OR(Inputs!C21&gt;Inputs!C16,AND(Inputs!C21=Inputs!C16,7&lt;2))),1,0)+IF(AND(BW183&gt;0,OR(Inputs!C22&gt;Inputs!C16,AND(Inputs!C22=Inputs!C16,8&lt;2))),1,0)+IF(AND(CE183&gt;0,OR(Inputs!C23&gt;Inputs!C16,AND(Inputs!C23=Inputs!C16,9&lt;2))),1,0)))</f>
        <v>99</v>
      </c>
      <c r="AF183" s="3">
        <f>IF(Inputs!$B$27&lt;&gt;"Ready","PENDING INPUTS",IF(A183&gt;Inputs!$B$6,0,MIN(MAX(0,(AA183+AB183+AC183)-AD183),MAX(0,C183-D183-(IF(O183&lt;AE183,K183+L183+M183-N183,0)+IF(W183&lt;AE183,S183+T183+U183-V183,0)+IF(AE183&lt;AE183,AA183+AB183+AC183-AD183,0)+IF(AM183&lt;AE183,AI183+AJ183+AK183-AL183,0)+IF(AU183&lt;AE183,AQ183+AR183+AS183-AT183,0)+IF(BC183&lt;AE183,AY183+AZ183+BA183-BB183,0)+IF(BK183&lt;AE183,BG183+BH183+BI183-BJ183,0)+IF(BS183&lt;AE183,BO183+BP183+BQ183-BR183,0)+IF(CA183&lt;AE183,BW183+BX183+BY183-BZ183,0)+IF(CI183&lt;AE183,CE183+CF183+CG183-CH183,0))))))</f>
        <v>0</v>
      </c>
      <c r="AG183" s="3">
        <f>IF(Inputs!$B$27&lt;&gt;"Ready","PENDING INPUTS",MIN((AA183+AB183+AC183),IF(D183&gt;C183,IF(D183=0,0,AD183*C183/D183),AD183+AF183)))</f>
        <v>0</v>
      </c>
      <c r="AH183" s="3">
        <f>IF(Inputs!$B$27&lt;&gt;"Ready","PENDING INPUTS",MAX(0,(AA183+AB183+AC183)-AG183))</f>
        <v>0</v>
      </c>
      <c r="AI183" s="3">
        <f>IF(Inputs!$B$27&lt;&gt;"Ready","PENDING INPUTS",AP182)</f>
        <v>0</v>
      </c>
      <c r="AJ183" s="3">
        <f>IF(Inputs!$B$27&lt;&gt;"Ready","PENDING INPUTS",IF(A183&lt;=Inputs!$B$6,ROUND(AI183*Inputs!C17/12,2),0))</f>
        <v>0</v>
      </c>
      <c r="AK183" s="3">
        <f>IF(Inputs!$B$27&lt;&gt;"Ready","PENDING INPUTS",IF(AND(A183&lt;=Inputs!$B$6,AI183&gt;0),Inputs!G17,0))</f>
        <v>0</v>
      </c>
      <c r="AL183" s="3">
        <f>IF(Inputs!$B$27&lt;&gt;"Ready","PENDING INPUTS",IF(A183&gt;Inputs!$B$6,0,MIN((AI183+AJ183+AK183),IF(Inputs!H17=1,Inputs!D17,MAX(Inputs!F17,ROUND(AI183*Inputs!E17+AJ183+AK183,2))))))</f>
        <v>0</v>
      </c>
      <c r="AM183">
        <f>IF(Inputs!$B$27&lt;&gt;"Ready","PENDING INPUTS",IF(AI183&lt;=0,99,1+IF(AND(K183&gt;0,OR(Inputs!C14&gt;Inputs!C17,AND(Inputs!C14=Inputs!C17,0&lt;3))),1,0)+IF(AND(S183&gt;0,OR(Inputs!C15&gt;Inputs!C17,AND(Inputs!C15=Inputs!C17,1&lt;3))),1,0)+IF(AND(AA183&gt;0,OR(Inputs!C16&gt;Inputs!C17,AND(Inputs!C16=Inputs!C17,2&lt;3))),1,0)+IF(AND(AQ183&gt;0,OR(Inputs!C18&gt;Inputs!C17,AND(Inputs!C18=Inputs!C17,4&lt;3))),1,0)+IF(AND(AY183&gt;0,OR(Inputs!C19&gt;Inputs!C17,AND(Inputs!C19=Inputs!C17,5&lt;3))),1,0)+IF(AND(BG183&gt;0,OR(Inputs!C20&gt;Inputs!C17,AND(Inputs!C20=Inputs!C17,6&lt;3))),1,0)+IF(AND(BO183&gt;0,OR(Inputs!C21&gt;Inputs!C17,AND(Inputs!C21=Inputs!C17,7&lt;3))),1,0)+IF(AND(BW183&gt;0,OR(Inputs!C22&gt;Inputs!C17,AND(Inputs!C22=Inputs!C17,8&lt;3))),1,0)+IF(AND(CE183&gt;0,OR(Inputs!C23&gt;Inputs!C17,AND(Inputs!C23=Inputs!C17,9&lt;3))),1,0)))</f>
        <v>99</v>
      </c>
      <c r="AN183" s="3">
        <f>IF(Inputs!$B$27&lt;&gt;"Ready","PENDING INPUTS",IF(A183&gt;Inputs!$B$6,0,MIN(MAX(0,(AI183+AJ183+AK183)-AL183),MAX(0,C183-D183-(IF(O183&lt;AM183,K183+L183+M183-N183,0)+IF(W183&lt;AM183,S183+T183+U183-V183,0)+IF(AE183&lt;AM183,AA183+AB183+AC183-AD183,0)+IF(AM183&lt;AM183,AI183+AJ183+AK183-AL183,0)+IF(AU183&lt;AM183,AQ183+AR183+AS183-AT183,0)+IF(BC183&lt;AM183,AY183+AZ183+BA183-BB183,0)+IF(BK183&lt;AM183,BG183+BH183+BI183-BJ183,0)+IF(BS183&lt;AM183,BO183+BP183+BQ183-BR183,0)+IF(CA183&lt;AM183,BW183+BX183+BY183-BZ183,0)+IF(CI183&lt;AM183,CE183+CF183+CG183-CH183,0))))))</f>
        <v>0</v>
      </c>
      <c r="AO183" s="3">
        <f>IF(Inputs!$B$27&lt;&gt;"Ready","PENDING INPUTS",MIN((AI183+AJ183+AK183),IF(D183&gt;C183,IF(D183=0,0,AL183*C183/D183),AL183+AN183)))</f>
        <v>0</v>
      </c>
      <c r="AP183" s="3">
        <f>IF(Inputs!$B$27&lt;&gt;"Ready","PENDING INPUTS",MAX(0,(AI183+AJ183+AK183)-AO183))</f>
        <v>0</v>
      </c>
      <c r="AQ183" s="3">
        <f>IF(Inputs!$B$27&lt;&gt;"Ready","PENDING INPUTS",AX182)</f>
        <v>0</v>
      </c>
      <c r="AR183" s="3">
        <f>IF(Inputs!$B$27&lt;&gt;"Ready","PENDING INPUTS",IF(A183&lt;=Inputs!$B$6,ROUND(AQ183*Inputs!C18/12,2),0))</f>
        <v>0</v>
      </c>
      <c r="AS183" s="3">
        <f>IF(Inputs!$B$27&lt;&gt;"Ready","PENDING INPUTS",IF(AND(A183&lt;=Inputs!$B$6,AQ183&gt;0),Inputs!G18,0))</f>
        <v>0</v>
      </c>
      <c r="AT183" s="3">
        <f>IF(Inputs!$B$27&lt;&gt;"Ready","PENDING INPUTS",IF(A183&gt;Inputs!$B$6,0,MIN((AQ183+AR183+AS183),IF(Inputs!H18=1,Inputs!D18,MAX(Inputs!F18,ROUND(AQ183*Inputs!E18+AR183+AS183,2))))))</f>
        <v>0</v>
      </c>
      <c r="AU183">
        <f>IF(Inputs!$B$27&lt;&gt;"Ready","PENDING INPUTS",IF(AQ183&lt;=0,99,1+IF(AND(K183&gt;0,OR(Inputs!C14&gt;Inputs!C18,AND(Inputs!C14=Inputs!C18,0&lt;4))),1,0)+IF(AND(S183&gt;0,OR(Inputs!C15&gt;Inputs!C18,AND(Inputs!C15=Inputs!C18,1&lt;4))),1,0)+IF(AND(AA183&gt;0,OR(Inputs!C16&gt;Inputs!C18,AND(Inputs!C16=Inputs!C18,2&lt;4))),1,0)+IF(AND(AI183&gt;0,OR(Inputs!C17&gt;Inputs!C18,AND(Inputs!C17=Inputs!C18,3&lt;4))),1,0)+IF(AND(AY183&gt;0,OR(Inputs!C19&gt;Inputs!C18,AND(Inputs!C19=Inputs!C18,5&lt;4))),1,0)+IF(AND(BG183&gt;0,OR(Inputs!C20&gt;Inputs!C18,AND(Inputs!C20=Inputs!C18,6&lt;4))),1,0)+IF(AND(BO183&gt;0,OR(Inputs!C21&gt;Inputs!C18,AND(Inputs!C21=Inputs!C18,7&lt;4))),1,0)+IF(AND(BW183&gt;0,OR(Inputs!C22&gt;Inputs!C18,AND(Inputs!C22=Inputs!C18,8&lt;4))),1,0)+IF(AND(CE183&gt;0,OR(Inputs!C23&gt;Inputs!C18,AND(Inputs!C23=Inputs!C18,9&lt;4))),1,0)))</f>
        <v>99</v>
      </c>
      <c r="AV183" s="3">
        <f>IF(Inputs!$B$27&lt;&gt;"Ready","PENDING INPUTS",IF(A183&gt;Inputs!$B$6,0,MIN(MAX(0,(AQ183+AR183+AS183)-AT183),MAX(0,C183-D183-(IF(O183&lt;AU183,K183+L183+M183-N183,0)+IF(W183&lt;AU183,S183+T183+U183-V183,0)+IF(AE183&lt;AU183,AA183+AB183+AC183-AD183,0)+IF(AM183&lt;AU183,AI183+AJ183+AK183-AL183,0)+IF(AU183&lt;AU183,AQ183+AR183+AS183-AT183,0)+IF(BC183&lt;AU183,AY183+AZ183+BA183-BB183,0)+IF(BK183&lt;AU183,BG183+BH183+BI183-BJ183,0)+IF(BS183&lt;AU183,BO183+BP183+BQ183-BR183,0)+IF(CA183&lt;AU183,BW183+BX183+BY183-BZ183,0)+IF(CI183&lt;AU183,CE183+CF183+CG183-CH183,0))))))</f>
        <v>0</v>
      </c>
      <c r="AW183" s="3">
        <f>IF(Inputs!$B$27&lt;&gt;"Ready","PENDING INPUTS",MIN((AQ183+AR183+AS183),IF(D183&gt;C183,IF(D183=0,0,AT183*C183/D183),AT183+AV183)))</f>
        <v>0</v>
      </c>
      <c r="AX183" s="3">
        <f>IF(Inputs!$B$27&lt;&gt;"Ready","PENDING INPUTS",MAX(0,(AQ183+AR183+AS183)-AW183))</f>
        <v>0</v>
      </c>
      <c r="AY183" s="3">
        <f>IF(Inputs!$B$27&lt;&gt;"Ready","PENDING INPUTS",BF182)</f>
        <v>0</v>
      </c>
      <c r="AZ183" s="3">
        <f>IF(Inputs!$B$27&lt;&gt;"Ready","PENDING INPUTS",IF(A183&lt;=Inputs!$B$6,ROUND(AY183*Inputs!C19/12,2),0))</f>
        <v>0</v>
      </c>
      <c r="BA183" s="3">
        <f>IF(Inputs!$B$27&lt;&gt;"Ready","PENDING INPUTS",IF(AND(A183&lt;=Inputs!$B$6,AY183&gt;0),Inputs!G19,0))</f>
        <v>0</v>
      </c>
      <c r="BB183" s="3">
        <f>IF(Inputs!$B$27&lt;&gt;"Ready","PENDING INPUTS",IF(A183&gt;Inputs!$B$6,0,MIN((AY183+AZ183+BA183),IF(Inputs!H19=1,Inputs!D19,MAX(Inputs!F19,ROUND(AY183*Inputs!E19+AZ183+BA183,2))))))</f>
        <v>0</v>
      </c>
      <c r="BC183">
        <f>IF(Inputs!$B$27&lt;&gt;"Ready","PENDING INPUTS",IF(AY183&lt;=0,99,1+IF(AND(K183&gt;0,OR(Inputs!C14&gt;Inputs!C19,AND(Inputs!C14=Inputs!C19,0&lt;5))),1,0)+IF(AND(S183&gt;0,OR(Inputs!C15&gt;Inputs!C19,AND(Inputs!C15=Inputs!C19,1&lt;5))),1,0)+IF(AND(AA183&gt;0,OR(Inputs!C16&gt;Inputs!C19,AND(Inputs!C16=Inputs!C19,2&lt;5))),1,0)+IF(AND(AI183&gt;0,OR(Inputs!C17&gt;Inputs!C19,AND(Inputs!C17=Inputs!C19,3&lt;5))),1,0)+IF(AND(AQ183&gt;0,OR(Inputs!C18&gt;Inputs!C19,AND(Inputs!C18=Inputs!C19,4&lt;5))),1,0)+IF(AND(BG183&gt;0,OR(Inputs!C20&gt;Inputs!C19,AND(Inputs!C20=Inputs!C19,6&lt;5))),1,0)+IF(AND(BO183&gt;0,OR(Inputs!C21&gt;Inputs!C19,AND(Inputs!C21=Inputs!C19,7&lt;5))),1,0)+IF(AND(BW183&gt;0,OR(Inputs!C22&gt;Inputs!C19,AND(Inputs!C22=Inputs!C19,8&lt;5))),1,0)+IF(AND(CE183&gt;0,OR(Inputs!C23&gt;Inputs!C19,AND(Inputs!C23=Inputs!C19,9&lt;5))),1,0)))</f>
        <v>99</v>
      </c>
      <c r="BD183" s="3">
        <f>IF(Inputs!$B$27&lt;&gt;"Ready","PENDING INPUTS",IF(A183&gt;Inputs!$B$6,0,MIN(MAX(0,(AY183+AZ183+BA183)-BB183),MAX(0,C183-D183-(IF(O183&lt;BC183,K183+L183+M183-N183,0)+IF(W183&lt;BC183,S183+T183+U183-V183,0)+IF(AE183&lt;BC183,AA183+AB183+AC183-AD183,0)+IF(AM183&lt;BC183,AI183+AJ183+AK183-AL183,0)+IF(AU183&lt;BC183,AQ183+AR183+AS183-AT183,0)+IF(BC183&lt;BC183,AY183+AZ183+BA183-BB183,0)+IF(BK183&lt;BC183,BG183+BH183+BI183-BJ183,0)+IF(BS183&lt;BC183,BO183+BP183+BQ183-BR183,0)+IF(CA183&lt;BC183,BW183+BX183+BY183-BZ183,0)+IF(CI183&lt;BC183,CE183+CF183+CG183-CH183,0))))))</f>
        <v>0</v>
      </c>
      <c r="BE183" s="3">
        <f>IF(Inputs!$B$27&lt;&gt;"Ready","PENDING INPUTS",MIN((AY183+AZ183+BA183),IF(D183&gt;C183,IF(D183=0,0,BB183*C183/D183),BB183+BD183)))</f>
        <v>0</v>
      </c>
      <c r="BF183" s="3">
        <f>IF(Inputs!$B$27&lt;&gt;"Ready","PENDING INPUTS",MAX(0,(AY183+AZ183+BA183)-BE183))</f>
        <v>0</v>
      </c>
      <c r="BG183" s="3">
        <f>IF(Inputs!$B$27&lt;&gt;"Ready","PENDING INPUTS",BN182)</f>
        <v>0</v>
      </c>
      <c r="BH183" s="3">
        <f>IF(Inputs!$B$27&lt;&gt;"Ready","PENDING INPUTS",IF(A183&lt;=Inputs!$B$6,ROUND(BG183*Inputs!C20/12,2),0))</f>
        <v>0</v>
      </c>
      <c r="BI183" s="3">
        <f>IF(Inputs!$B$27&lt;&gt;"Ready","PENDING INPUTS",IF(AND(A183&lt;=Inputs!$B$6,BG183&gt;0),Inputs!G20,0))</f>
        <v>0</v>
      </c>
      <c r="BJ183" s="3">
        <f>IF(Inputs!$B$27&lt;&gt;"Ready","PENDING INPUTS",IF(A183&gt;Inputs!$B$6,0,MIN((BG183+BH183+BI183),IF(Inputs!H20=1,Inputs!D20,MAX(Inputs!F20,ROUND(BG183*Inputs!E20+BH183+BI183,2))))))</f>
        <v>0</v>
      </c>
      <c r="BK183">
        <f>IF(Inputs!$B$27&lt;&gt;"Ready","PENDING INPUTS",IF(BG183&lt;=0,99,1+IF(AND(K183&gt;0,OR(Inputs!C14&gt;Inputs!C20,AND(Inputs!C14=Inputs!C20,0&lt;6))),1,0)+IF(AND(S183&gt;0,OR(Inputs!C15&gt;Inputs!C20,AND(Inputs!C15=Inputs!C20,1&lt;6))),1,0)+IF(AND(AA183&gt;0,OR(Inputs!C16&gt;Inputs!C20,AND(Inputs!C16=Inputs!C20,2&lt;6))),1,0)+IF(AND(AI183&gt;0,OR(Inputs!C17&gt;Inputs!C20,AND(Inputs!C17=Inputs!C20,3&lt;6))),1,0)+IF(AND(AQ183&gt;0,OR(Inputs!C18&gt;Inputs!C20,AND(Inputs!C18=Inputs!C20,4&lt;6))),1,0)+IF(AND(AY183&gt;0,OR(Inputs!C19&gt;Inputs!C20,AND(Inputs!C19=Inputs!C20,5&lt;6))),1,0)+IF(AND(BO183&gt;0,OR(Inputs!C21&gt;Inputs!C20,AND(Inputs!C21=Inputs!C20,7&lt;6))),1,0)+IF(AND(BW183&gt;0,OR(Inputs!C22&gt;Inputs!C20,AND(Inputs!C22=Inputs!C20,8&lt;6))),1,0)+IF(AND(CE183&gt;0,OR(Inputs!C23&gt;Inputs!C20,AND(Inputs!C23=Inputs!C20,9&lt;6))),1,0)))</f>
        <v>99</v>
      </c>
      <c r="BL183" s="3">
        <f>IF(Inputs!$B$27&lt;&gt;"Ready","PENDING INPUTS",IF(A183&gt;Inputs!$B$6,0,MIN(MAX(0,(BG183+BH183+BI183)-BJ183),MAX(0,C183-D183-(IF(O183&lt;BK183,K183+L183+M183-N183,0)+IF(W183&lt;BK183,S183+T183+U183-V183,0)+IF(AE183&lt;BK183,AA183+AB183+AC183-AD183,0)+IF(AM183&lt;BK183,AI183+AJ183+AK183-AL183,0)+IF(AU183&lt;BK183,AQ183+AR183+AS183-AT183,0)+IF(BC183&lt;BK183,AY183+AZ183+BA183-BB183,0)+IF(BK183&lt;BK183,BG183+BH183+BI183-BJ183,0)+IF(BS183&lt;BK183,BO183+BP183+BQ183-BR183,0)+IF(CA183&lt;BK183,BW183+BX183+BY183-BZ183,0)+IF(CI183&lt;BK183,CE183+CF183+CG183-CH183,0))))))</f>
        <v>0</v>
      </c>
      <c r="BM183" s="3">
        <f>IF(Inputs!$B$27&lt;&gt;"Ready","PENDING INPUTS",MIN((BG183+BH183+BI183),IF(D183&gt;C183,IF(D183=0,0,BJ183*C183/D183),BJ183+BL183)))</f>
        <v>0</v>
      </c>
      <c r="BN183" s="3">
        <f>IF(Inputs!$B$27&lt;&gt;"Ready","PENDING INPUTS",MAX(0,(BG183+BH183+BI183)-BM183))</f>
        <v>0</v>
      </c>
      <c r="BO183" s="3">
        <f>IF(Inputs!$B$27&lt;&gt;"Ready","PENDING INPUTS",BV182)</f>
        <v>0</v>
      </c>
      <c r="BP183" s="3">
        <f>IF(Inputs!$B$27&lt;&gt;"Ready","PENDING INPUTS",IF(A183&lt;=Inputs!$B$6,ROUND(BO183*Inputs!C21/12,2),0))</f>
        <v>0</v>
      </c>
      <c r="BQ183" s="3">
        <f>IF(Inputs!$B$27&lt;&gt;"Ready","PENDING INPUTS",IF(AND(A183&lt;=Inputs!$B$6,BO183&gt;0),Inputs!G21,0))</f>
        <v>0</v>
      </c>
      <c r="BR183" s="3">
        <f>IF(Inputs!$B$27&lt;&gt;"Ready","PENDING INPUTS",IF(A183&gt;Inputs!$B$6,0,MIN((BO183+BP183+BQ183),IF(Inputs!H21=1,Inputs!D21,MAX(Inputs!F21,ROUND(BO183*Inputs!E21+BP183+BQ183,2))))))</f>
        <v>0</v>
      </c>
      <c r="BS183">
        <f>IF(Inputs!$B$27&lt;&gt;"Ready","PENDING INPUTS",IF(BO183&lt;=0,99,1+IF(AND(K183&gt;0,OR(Inputs!C14&gt;Inputs!C21,AND(Inputs!C14=Inputs!C21,0&lt;7))),1,0)+IF(AND(S183&gt;0,OR(Inputs!C15&gt;Inputs!C21,AND(Inputs!C15=Inputs!C21,1&lt;7))),1,0)+IF(AND(AA183&gt;0,OR(Inputs!C16&gt;Inputs!C21,AND(Inputs!C16=Inputs!C21,2&lt;7))),1,0)+IF(AND(AI183&gt;0,OR(Inputs!C17&gt;Inputs!C21,AND(Inputs!C17=Inputs!C21,3&lt;7))),1,0)+IF(AND(AQ183&gt;0,OR(Inputs!C18&gt;Inputs!C21,AND(Inputs!C18=Inputs!C21,4&lt;7))),1,0)+IF(AND(AY183&gt;0,OR(Inputs!C19&gt;Inputs!C21,AND(Inputs!C19=Inputs!C21,5&lt;7))),1,0)+IF(AND(BG183&gt;0,OR(Inputs!C20&gt;Inputs!C21,AND(Inputs!C20=Inputs!C21,6&lt;7))),1,0)+IF(AND(BW183&gt;0,OR(Inputs!C22&gt;Inputs!C21,AND(Inputs!C22=Inputs!C21,8&lt;7))),1,0)+IF(AND(CE183&gt;0,OR(Inputs!C23&gt;Inputs!C21,AND(Inputs!C23=Inputs!C21,9&lt;7))),1,0)))</f>
        <v>99</v>
      </c>
      <c r="BT183" s="3">
        <f>IF(Inputs!$B$27&lt;&gt;"Ready","PENDING INPUTS",IF(A183&gt;Inputs!$B$6,0,MIN(MAX(0,(BO183+BP183+BQ183)-BR183),MAX(0,C183-D183-(IF(O183&lt;BS183,K183+L183+M183-N183,0)+IF(W183&lt;BS183,S183+T183+U183-V183,0)+IF(AE183&lt;BS183,AA183+AB183+AC183-AD183,0)+IF(AM183&lt;BS183,AI183+AJ183+AK183-AL183,0)+IF(AU183&lt;BS183,AQ183+AR183+AS183-AT183,0)+IF(BC183&lt;BS183,AY183+AZ183+BA183-BB183,0)+IF(BK183&lt;BS183,BG183+BH183+BI183-BJ183,0)+IF(BS183&lt;BS183,BO183+BP183+BQ183-BR183,0)+IF(CA183&lt;BS183,BW183+BX183+BY183-BZ183,0)+IF(CI183&lt;BS183,CE183+CF183+CG183-CH183,0))))))</f>
        <v>0</v>
      </c>
      <c r="BU183" s="3">
        <f>IF(Inputs!$B$27&lt;&gt;"Ready","PENDING INPUTS",MIN((BO183+BP183+BQ183),IF(D183&gt;C183,IF(D183=0,0,BR183*C183/D183),BR183+BT183)))</f>
        <v>0</v>
      </c>
      <c r="BV183" s="3">
        <f>IF(Inputs!$B$27&lt;&gt;"Ready","PENDING INPUTS",MAX(0,(BO183+BP183+BQ183)-BU183))</f>
        <v>0</v>
      </c>
      <c r="BW183" s="3">
        <f>IF(Inputs!$B$27&lt;&gt;"Ready","PENDING INPUTS",CD182)</f>
        <v>0</v>
      </c>
      <c r="BX183" s="3">
        <f>IF(Inputs!$B$27&lt;&gt;"Ready","PENDING INPUTS",IF(A183&lt;=Inputs!$B$6,ROUND(BW183*Inputs!C22/12,2),0))</f>
        <v>0</v>
      </c>
      <c r="BY183" s="3">
        <f>IF(Inputs!$B$27&lt;&gt;"Ready","PENDING INPUTS",IF(AND(A183&lt;=Inputs!$B$6,BW183&gt;0),Inputs!G22,0))</f>
        <v>0</v>
      </c>
      <c r="BZ183" s="3">
        <f>IF(Inputs!$B$27&lt;&gt;"Ready","PENDING INPUTS",IF(A183&gt;Inputs!$B$6,0,MIN((BW183+BX183+BY183),IF(Inputs!H22=1,Inputs!D22,MAX(Inputs!F22,ROUND(BW183*Inputs!E22+BX183+BY183,2))))))</f>
        <v>0</v>
      </c>
      <c r="CA183">
        <f>IF(Inputs!$B$27&lt;&gt;"Ready","PENDING INPUTS",IF(BW183&lt;=0,99,1+IF(AND(K183&gt;0,OR(Inputs!C14&gt;Inputs!C22,AND(Inputs!C14=Inputs!C22,0&lt;8))),1,0)+IF(AND(S183&gt;0,OR(Inputs!C15&gt;Inputs!C22,AND(Inputs!C15=Inputs!C22,1&lt;8))),1,0)+IF(AND(AA183&gt;0,OR(Inputs!C16&gt;Inputs!C22,AND(Inputs!C16=Inputs!C22,2&lt;8))),1,0)+IF(AND(AI183&gt;0,OR(Inputs!C17&gt;Inputs!C22,AND(Inputs!C17=Inputs!C22,3&lt;8))),1,0)+IF(AND(AQ183&gt;0,OR(Inputs!C18&gt;Inputs!C22,AND(Inputs!C18=Inputs!C22,4&lt;8))),1,0)+IF(AND(AY183&gt;0,OR(Inputs!C19&gt;Inputs!C22,AND(Inputs!C19=Inputs!C22,5&lt;8))),1,0)+IF(AND(BG183&gt;0,OR(Inputs!C20&gt;Inputs!C22,AND(Inputs!C20=Inputs!C22,6&lt;8))),1,0)+IF(AND(BO183&gt;0,OR(Inputs!C21&gt;Inputs!C22,AND(Inputs!C21=Inputs!C22,7&lt;8))),1,0)+IF(AND(CE183&gt;0,OR(Inputs!C23&gt;Inputs!C22,AND(Inputs!C23=Inputs!C22,9&lt;8))),1,0)))</f>
        <v>99</v>
      </c>
      <c r="CB183" s="3">
        <f>IF(Inputs!$B$27&lt;&gt;"Ready","PENDING INPUTS",IF(A183&gt;Inputs!$B$6,0,MIN(MAX(0,(BW183+BX183+BY183)-BZ183),MAX(0,C183-D183-(IF(O183&lt;CA183,K183+L183+M183-N183,0)+IF(W183&lt;CA183,S183+T183+U183-V183,0)+IF(AE183&lt;CA183,AA183+AB183+AC183-AD183,0)+IF(AM183&lt;CA183,AI183+AJ183+AK183-AL183,0)+IF(AU183&lt;CA183,AQ183+AR183+AS183-AT183,0)+IF(BC183&lt;CA183,AY183+AZ183+BA183-BB183,0)+IF(BK183&lt;CA183,BG183+BH183+BI183-BJ183,0)+IF(BS183&lt;CA183,BO183+BP183+BQ183-BR183,0)+IF(CA183&lt;CA183,BW183+BX183+BY183-BZ183,0)+IF(CI183&lt;CA183,CE183+CF183+CG183-CH183,0))))))</f>
        <v>0</v>
      </c>
      <c r="CC183" s="3">
        <f>IF(Inputs!$B$27&lt;&gt;"Ready","PENDING INPUTS",MIN((BW183+BX183+BY183),IF(D183&gt;C183,IF(D183=0,0,BZ183*C183/D183),BZ183+CB183)))</f>
        <v>0</v>
      </c>
      <c r="CD183" s="3">
        <f>IF(Inputs!$B$27&lt;&gt;"Ready","PENDING INPUTS",MAX(0,(BW183+BX183+BY183)-CC183))</f>
        <v>0</v>
      </c>
      <c r="CE183" s="3">
        <f>IF(Inputs!$B$27&lt;&gt;"Ready","PENDING INPUTS",CL182)</f>
        <v>0</v>
      </c>
      <c r="CF183" s="3">
        <f>IF(Inputs!$B$27&lt;&gt;"Ready","PENDING INPUTS",IF(A183&lt;=Inputs!$B$6,ROUND(CE183*Inputs!C23/12,2),0))</f>
        <v>0</v>
      </c>
      <c r="CG183" s="3">
        <f>IF(Inputs!$B$27&lt;&gt;"Ready","PENDING INPUTS",IF(AND(A183&lt;=Inputs!$B$6,CE183&gt;0),Inputs!G23,0))</f>
        <v>0</v>
      </c>
      <c r="CH183" s="3">
        <f>IF(Inputs!$B$27&lt;&gt;"Ready","PENDING INPUTS",IF(A183&gt;Inputs!$B$6,0,MIN((CE183+CF183+CG183),IF(Inputs!H23=1,Inputs!D23,MAX(Inputs!F23,ROUND(CE183*Inputs!E23+CF183+CG183,2))))))</f>
        <v>0</v>
      </c>
      <c r="CI183">
        <f>IF(Inputs!$B$27&lt;&gt;"Ready","PENDING INPUTS",IF(CE183&lt;=0,99,1+IF(AND(K183&gt;0,OR(Inputs!C14&gt;Inputs!C23,AND(Inputs!C14=Inputs!C23,0&lt;9))),1,0)+IF(AND(S183&gt;0,OR(Inputs!C15&gt;Inputs!C23,AND(Inputs!C15=Inputs!C23,1&lt;9))),1,0)+IF(AND(AA183&gt;0,OR(Inputs!C16&gt;Inputs!C23,AND(Inputs!C16=Inputs!C23,2&lt;9))),1,0)+IF(AND(AI183&gt;0,OR(Inputs!C17&gt;Inputs!C23,AND(Inputs!C17=Inputs!C23,3&lt;9))),1,0)+IF(AND(AQ183&gt;0,OR(Inputs!C18&gt;Inputs!C23,AND(Inputs!C18=Inputs!C23,4&lt;9))),1,0)+IF(AND(AY183&gt;0,OR(Inputs!C19&gt;Inputs!C23,AND(Inputs!C19=Inputs!C23,5&lt;9))),1,0)+IF(AND(BG183&gt;0,OR(Inputs!C20&gt;Inputs!C23,AND(Inputs!C20=Inputs!C23,6&lt;9))),1,0)+IF(AND(BO183&gt;0,OR(Inputs!C21&gt;Inputs!C23,AND(Inputs!C21=Inputs!C23,7&lt;9))),1,0)+IF(AND(BW183&gt;0,OR(Inputs!C22&gt;Inputs!C23,AND(Inputs!C22=Inputs!C23,8&lt;9))),1,0)))</f>
        <v>99</v>
      </c>
      <c r="CJ183" s="3">
        <f>IF(Inputs!$B$27&lt;&gt;"Ready","PENDING INPUTS",IF(A183&gt;Inputs!$B$6,0,MIN(MAX(0,(CE183+CF183+CG183)-CH183),MAX(0,C183-D183-(IF(O183&lt;CI183,K183+L183+M183-N183,0)+IF(W183&lt;CI183,S183+T183+U183-V183,0)+IF(AE183&lt;CI183,AA183+AB183+AC183-AD183,0)+IF(AM183&lt;CI183,AI183+AJ183+AK183-AL183,0)+IF(AU183&lt;CI183,AQ183+AR183+AS183-AT183,0)+IF(BC183&lt;CI183,AY183+AZ183+BA183-BB183,0)+IF(BK183&lt;CI183,BG183+BH183+BI183-BJ183,0)+IF(BS183&lt;CI183,BO183+BP183+BQ183-BR183,0)+IF(CA183&lt;CI183,BW183+BX183+BY183-BZ183,0)+IF(CI183&lt;CI183,CE183+CF183+CG183-CH183,0))))))</f>
        <v>0</v>
      </c>
      <c r="CK183" s="3">
        <f>IF(Inputs!$B$27&lt;&gt;"Ready","PENDING INPUTS",MIN((CE183+CF183+CG183),IF(D183&gt;C183,IF(D183=0,0,CH183*C183/D183),CH183+CJ183)))</f>
        <v>0</v>
      </c>
      <c r="CL183" s="3">
        <f>IF(Inputs!$B$27&lt;&gt;"Ready","PENDING INPUTS",MAX(0,(CE183+CF183+CG183)-CK183))</f>
        <v>0</v>
      </c>
    </row>
    <row r="184" spans="1:90" ht="27.95" customHeight="1" x14ac:dyDescent="0.25">
      <c r="A184">
        <v>180</v>
      </c>
      <c r="B184" s="13">
        <f>IF(Inputs!$B$27&lt;&gt;"Ready","PENDING INPUTS",EDATE(Inputs!$B$5,A184-1))</f>
        <v>51745</v>
      </c>
      <c r="C184" s="3">
        <f>IF(Inputs!$B$27&lt;&gt;"Ready","PENDING INPUTS",IF(A184&lt;=Inputs!$B$6,MAX(0,Inputs!$B$4+IF(A184=Inputs!$B$7,Inputs!$B$8,0)+IF(A184=Inputs!$B$9,Inputs!$B$10,0)),0))</f>
        <v>0</v>
      </c>
      <c r="D184" s="3">
        <f>IF(Inputs!$B$27&lt;&gt;"Ready","PENDING INPUTS",SUM(N184,V184,AD184,AL184,AT184,BB184,BJ184,BR184,BZ184,CH184))</f>
        <v>0</v>
      </c>
      <c r="E184" s="3">
        <f>IF(Inputs!$B$27&lt;&gt;"Ready","PENDING INPUTS",MAX(0,D184-C184))</f>
        <v>0</v>
      </c>
      <c r="F184" s="3">
        <f>IF(Inputs!$B$27&lt;&gt;"Ready","PENDING INPUTS",SUM(Q184,Y184,AG184,AO184,AW184,BE184,BM184,BU184,CC184,CK184))</f>
        <v>0</v>
      </c>
      <c r="G184" s="3">
        <f>IF(Inputs!$B$27&lt;&gt;"Ready","PENDING INPUTS",SUM(L184,T184,AB184,AJ184,AR184,AZ184,BH184,BP184,BX184,CF184))</f>
        <v>0</v>
      </c>
      <c r="H184" s="3">
        <f>IF(Inputs!$B$27&lt;&gt;"Ready","PENDING INPUTS",SUM(M184,U184,AC184,AK184,AS184,BA184,BI184,BQ184,BY184,CG184))</f>
        <v>0</v>
      </c>
      <c r="I184" s="3">
        <f>IF(Inputs!$B$27&lt;&gt;"Ready","PENDING INPUTS",SUM(R184,Z184,AH184,AP184,AX184,BF184,BN184,BV184,CD184,CL184))</f>
        <v>0</v>
      </c>
      <c r="J184" t="str">
        <f>IF(Inputs!$B$27&lt;&gt;"Ready","PENDING INPUTS",IF(A184&gt;Inputs!$B$6,"Beyond horizon",IF(E184&gt;0.005,"MINIMUM SHORTFALL",IF(I184&lt;0.005,"Paid off","In progress"))))</f>
        <v>Beyond horizon</v>
      </c>
      <c r="K184" s="3">
        <f>IF(Inputs!$B$27&lt;&gt;"Ready","PENDING INPUTS",R183)</f>
        <v>0</v>
      </c>
      <c r="L184" s="3">
        <f>IF(Inputs!$B$27&lt;&gt;"Ready","PENDING INPUTS",IF(A184&lt;=Inputs!$B$6,ROUND(K184*Inputs!C14/12,2),0))</f>
        <v>0</v>
      </c>
      <c r="M184" s="3">
        <f>IF(Inputs!$B$27&lt;&gt;"Ready","PENDING INPUTS",IF(AND(A184&lt;=Inputs!$B$6,K184&gt;0),Inputs!G14,0))</f>
        <v>0</v>
      </c>
      <c r="N184" s="3">
        <f>IF(Inputs!$B$27&lt;&gt;"Ready","PENDING INPUTS",IF(A184&gt;Inputs!$B$6,0,MIN((K184+L184+M184),IF(Inputs!H14=1,Inputs!D14,MAX(Inputs!F14,ROUND(K184*Inputs!E14+L184+M184,2))))))</f>
        <v>0</v>
      </c>
      <c r="O184">
        <f>IF(Inputs!$B$27&lt;&gt;"Ready","PENDING INPUTS",IF(K184&lt;=0,99,1+IF(AND(S184&gt;0,OR(Inputs!C15&gt;Inputs!C14,AND(Inputs!C15=Inputs!C14,1&lt;0))),1,0)+IF(AND(AA184&gt;0,OR(Inputs!C16&gt;Inputs!C14,AND(Inputs!C16=Inputs!C14,2&lt;0))),1,0)+IF(AND(AI184&gt;0,OR(Inputs!C17&gt;Inputs!C14,AND(Inputs!C17=Inputs!C14,3&lt;0))),1,0)+IF(AND(AQ184&gt;0,OR(Inputs!C18&gt;Inputs!C14,AND(Inputs!C18=Inputs!C14,4&lt;0))),1,0)+IF(AND(AY184&gt;0,OR(Inputs!C19&gt;Inputs!C14,AND(Inputs!C19=Inputs!C14,5&lt;0))),1,0)+IF(AND(BG184&gt;0,OR(Inputs!C20&gt;Inputs!C14,AND(Inputs!C20=Inputs!C14,6&lt;0))),1,0)+IF(AND(BO184&gt;0,OR(Inputs!C21&gt;Inputs!C14,AND(Inputs!C21=Inputs!C14,7&lt;0))),1,0)+IF(AND(BW184&gt;0,OR(Inputs!C22&gt;Inputs!C14,AND(Inputs!C22=Inputs!C14,8&lt;0))),1,0)+IF(AND(CE184&gt;0,OR(Inputs!C23&gt;Inputs!C14,AND(Inputs!C23=Inputs!C14,9&lt;0))),1,0)))</f>
        <v>99</v>
      </c>
      <c r="P184" s="3">
        <f>IF(Inputs!$B$27&lt;&gt;"Ready","PENDING INPUTS",IF(A184&gt;Inputs!$B$6,0,MIN(MAX(0,(K184+L184+M184)-N184),MAX(0,C184-D184-(IF(O184&lt;O184,K184+L184+M184-N184,0)+IF(W184&lt;O184,S184+T184+U184-V184,0)+IF(AE184&lt;O184,AA184+AB184+AC184-AD184,0)+IF(AM184&lt;O184,AI184+AJ184+AK184-AL184,0)+IF(AU184&lt;O184,AQ184+AR184+AS184-AT184,0)+IF(BC184&lt;O184,AY184+AZ184+BA184-BB184,0)+IF(BK184&lt;O184,BG184+BH184+BI184-BJ184,0)+IF(BS184&lt;O184,BO184+BP184+BQ184-BR184,0)+IF(CA184&lt;O184,BW184+BX184+BY184-BZ184,0)+IF(CI184&lt;O184,CE184+CF184+CG184-CH184,0))))))</f>
        <v>0</v>
      </c>
      <c r="Q184" s="3">
        <f>IF(Inputs!$B$27&lt;&gt;"Ready","PENDING INPUTS",MIN((K184+L184+M184),IF(D184&gt;C184,IF(D184=0,0,N184*C184/D184),N184+P184)))</f>
        <v>0</v>
      </c>
      <c r="R184" s="3">
        <f>IF(Inputs!$B$27&lt;&gt;"Ready","PENDING INPUTS",MAX(0,(K184+L184+M184)-Q184))</f>
        <v>0</v>
      </c>
      <c r="S184" s="3">
        <f>IF(Inputs!$B$27&lt;&gt;"Ready","PENDING INPUTS",Z183)</f>
        <v>0</v>
      </c>
      <c r="T184" s="3">
        <f>IF(Inputs!$B$27&lt;&gt;"Ready","PENDING INPUTS",IF(A184&lt;=Inputs!$B$6,ROUND(S184*Inputs!C15/12,2),0))</f>
        <v>0</v>
      </c>
      <c r="U184" s="3">
        <f>IF(Inputs!$B$27&lt;&gt;"Ready","PENDING INPUTS",IF(AND(A184&lt;=Inputs!$B$6,S184&gt;0),Inputs!G15,0))</f>
        <v>0</v>
      </c>
      <c r="V184" s="3">
        <f>IF(Inputs!$B$27&lt;&gt;"Ready","PENDING INPUTS",IF(A184&gt;Inputs!$B$6,0,MIN((S184+T184+U184),IF(Inputs!H15=1,Inputs!D15,MAX(Inputs!F15,ROUND(S184*Inputs!E15+T184+U184,2))))))</f>
        <v>0</v>
      </c>
      <c r="W184">
        <f>IF(Inputs!$B$27&lt;&gt;"Ready","PENDING INPUTS",IF(S184&lt;=0,99,1+IF(AND(K184&gt;0,OR(Inputs!C14&gt;Inputs!C15,AND(Inputs!C14=Inputs!C15,0&lt;1))),1,0)+IF(AND(AA184&gt;0,OR(Inputs!C16&gt;Inputs!C15,AND(Inputs!C16=Inputs!C15,2&lt;1))),1,0)+IF(AND(AI184&gt;0,OR(Inputs!C17&gt;Inputs!C15,AND(Inputs!C17=Inputs!C15,3&lt;1))),1,0)+IF(AND(AQ184&gt;0,OR(Inputs!C18&gt;Inputs!C15,AND(Inputs!C18=Inputs!C15,4&lt;1))),1,0)+IF(AND(AY184&gt;0,OR(Inputs!C19&gt;Inputs!C15,AND(Inputs!C19=Inputs!C15,5&lt;1))),1,0)+IF(AND(BG184&gt;0,OR(Inputs!C20&gt;Inputs!C15,AND(Inputs!C20=Inputs!C15,6&lt;1))),1,0)+IF(AND(BO184&gt;0,OR(Inputs!C21&gt;Inputs!C15,AND(Inputs!C21=Inputs!C15,7&lt;1))),1,0)+IF(AND(BW184&gt;0,OR(Inputs!C22&gt;Inputs!C15,AND(Inputs!C22=Inputs!C15,8&lt;1))),1,0)+IF(AND(CE184&gt;0,OR(Inputs!C23&gt;Inputs!C15,AND(Inputs!C23=Inputs!C15,9&lt;1))),1,0)))</f>
        <v>99</v>
      </c>
      <c r="X184" s="3">
        <f>IF(Inputs!$B$27&lt;&gt;"Ready","PENDING INPUTS",IF(A184&gt;Inputs!$B$6,0,MIN(MAX(0,(S184+T184+U184)-V184),MAX(0,C184-D184-(IF(O184&lt;W184,K184+L184+M184-N184,0)+IF(W184&lt;W184,S184+T184+U184-V184,0)+IF(AE184&lt;W184,AA184+AB184+AC184-AD184,0)+IF(AM184&lt;W184,AI184+AJ184+AK184-AL184,0)+IF(AU184&lt;W184,AQ184+AR184+AS184-AT184,0)+IF(BC184&lt;W184,AY184+AZ184+BA184-BB184,0)+IF(BK184&lt;W184,BG184+BH184+BI184-BJ184,0)+IF(BS184&lt;W184,BO184+BP184+BQ184-BR184,0)+IF(CA184&lt;W184,BW184+BX184+BY184-BZ184,0)+IF(CI184&lt;W184,CE184+CF184+CG184-CH184,0))))))</f>
        <v>0</v>
      </c>
      <c r="Y184" s="3">
        <f>IF(Inputs!$B$27&lt;&gt;"Ready","PENDING INPUTS",MIN((S184+T184+U184),IF(D184&gt;C184,IF(D184=0,0,V184*C184/D184),V184+X184)))</f>
        <v>0</v>
      </c>
      <c r="Z184" s="3">
        <f>IF(Inputs!$B$27&lt;&gt;"Ready","PENDING INPUTS",MAX(0,(S184+T184+U184)-Y184))</f>
        <v>0</v>
      </c>
      <c r="AA184" s="3">
        <f>IF(Inputs!$B$27&lt;&gt;"Ready","PENDING INPUTS",AH183)</f>
        <v>0</v>
      </c>
      <c r="AB184" s="3">
        <f>IF(Inputs!$B$27&lt;&gt;"Ready","PENDING INPUTS",IF(A184&lt;=Inputs!$B$6,ROUND(AA184*Inputs!C16/12,2),0))</f>
        <v>0</v>
      </c>
      <c r="AC184" s="3">
        <f>IF(Inputs!$B$27&lt;&gt;"Ready","PENDING INPUTS",IF(AND(A184&lt;=Inputs!$B$6,AA184&gt;0),Inputs!G16,0))</f>
        <v>0</v>
      </c>
      <c r="AD184" s="3">
        <f>IF(Inputs!$B$27&lt;&gt;"Ready","PENDING INPUTS",IF(A184&gt;Inputs!$B$6,0,MIN((AA184+AB184+AC184),IF(Inputs!H16=1,Inputs!D16,MAX(Inputs!F16,ROUND(AA184*Inputs!E16+AB184+AC184,2))))))</f>
        <v>0</v>
      </c>
      <c r="AE184">
        <f>IF(Inputs!$B$27&lt;&gt;"Ready","PENDING INPUTS",IF(AA184&lt;=0,99,1+IF(AND(K184&gt;0,OR(Inputs!C14&gt;Inputs!C16,AND(Inputs!C14=Inputs!C16,0&lt;2))),1,0)+IF(AND(S184&gt;0,OR(Inputs!C15&gt;Inputs!C16,AND(Inputs!C15=Inputs!C16,1&lt;2))),1,0)+IF(AND(AI184&gt;0,OR(Inputs!C17&gt;Inputs!C16,AND(Inputs!C17=Inputs!C16,3&lt;2))),1,0)+IF(AND(AQ184&gt;0,OR(Inputs!C18&gt;Inputs!C16,AND(Inputs!C18=Inputs!C16,4&lt;2))),1,0)+IF(AND(AY184&gt;0,OR(Inputs!C19&gt;Inputs!C16,AND(Inputs!C19=Inputs!C16,5&lt;2))),1,0)+IF(AND(BG184&gt;0,OR(Inputs!C20&gt;Inputs!C16,AND(Inputs!C20=Inputs!C16,6&lt;2))),1,0)+IF(AND(BO184&gt;0,OR(Inputs!C21&gt;Inputs!C16,AND(Inputs!C21=Inputs!C16,7&lt;2))),1,0)+IF(AND(BW184&gt;0,OR(Inputs!C22&gt;Inputs!C16,AND(Inputs!C22=Inputs!C16,8&lt;2))),1,0)+IF(AND(CE184&gt;0,OR(Inputs!C23&gt;Inputs!C16,AND(Inputs!C23=Inputs!C16,9&lt;2))),1,0)))</f>
        <v>99</v>
      </c>
      <c r="AF184" s="3">
        <f>IF(Inputs!$B$27&lt;&gt;"Ready","PENDING INPUTS",IF(A184&gt;Inputs!$B$6,0,MIN(MAX(0,(AA184+AB184+AC184)-AD184),MAX(0,C184-D184-(IF(O184&lt;AE184,K184+L184+M184-N184,0)+IF(W184&lt;AE184,S184+T184+U184-V184,0)+IF(AE184&lt;AE184,AA184+AB184+AC184-AD184,0)+IF(AM184&lt;AE184,AI184+AJ184+AK184-AL184,0)+IF(AU184&lt;AE184,AQ184+AR184+AS184-AT184,0)+IF(BC184&lt;AE184,AY184+AZ184+BA184-BB184,0)+IF(BK184&lt;AE184,BG184+BH184+BI184-BJ184,0)+IF(BS184&lt;AE184,BO184+BP184+BQ184-BR184,0)+IF(CA184&lt;AE184,BW184+BX184+BY184-BZ184,0)+IF(CI184&lt;AE184,CE184+CF184+CG184-CH184,0))))))</f>
        <v>0</v>
      </c>
      <c r="AG184" s="3">
        <f>IF(Inputs!$B$27&lt;&gt;"Ready","PENDING INPUTS",MIN((AA184+AB184+AC184),IF(D184&gt;C184,IF(D184=0,0,AD184*C184/D184),AD184+AF184)))</f>
        <v>0</v>
      </c>
      <c r="AH184" s="3">
        <f>IF(Inputs!$B$27&lt;&gt;"Ready","PENDING INPUTS",MAX(0,(AA184+AB184+AC184)-AG184))</f>
        <v>0</v>
      </c>
      <c r="AI184" s="3">
        <f>IF(Inputs!$B$27&lt;&gt;"Ready","PENDING INPUTS",AP183)</f>
        <v>0</v>
      </c>
      <c r="AJ184" s="3">
        <f>IF(Inputs!$B$27&lt;&gt;"Ready","PENDING INPUTS",IF(A184&lt;=Inputs!$B$6,ROUND(AI184*Inputs!C17/12,2),0))</f>
        <v>0</v>
      </c>
      <c r="AK184" s="3">
        <f>IF(Inputs!$B$27&lt;&gt;"Ready","PENDING INPUTS",IF(AND(A184&lt;=Inputs!$B$6,AI184&gt;0),Inputs!G17,0))</f>
        <v>0</v>
      </c>
      <c r="AL184" s="3">
        <f>IF(Inputs!$B$27&lt;&gt;"Ready","PENDING INPUTS",IF(A184&gt;Inputs!$B$6,0,MIN((AI184+AJ184+AK184),IF(Inputs!H17=1,Inputs!D17,MAX(Inputs!F17,ROUND(AI184*Inputs!E17+AJ184+AK184,2))))))</f>
        <v>0</v>
      </c>
      <c r="AM184">
        <f>IF(Inputs!$B$27&lt;&gt;"Ready","PENDING INPUTS",IF(AI184&lt;=0,99,1+IF(AND(K184&gt;0,OR(Inputs!C14&gt;Inputs!C17,AND(Inputs!C14=Inputs!C17,0&lt;3))),1,0)+IF(AND(S184&gt;0,OR(Inputs!C15&gt;Inputs!C17,AND(Inputs!C15=Inputs!C17,1&lt;3))),1,0)+IF(AND(AA184&gt;0,OR(Inputs!C16&gt;Inputs!C17,AND(Inputs!C16=Inputs!C17,2&lt;3))),1,0)+IF(AND(AQ184&gt;0,OR(Inputs!C18&gt;Inputs!C17,AND(Inputs!C18=Inputs!C17,4&lt;3))),1,0)+IF(AND(AY184&gt;0,OR(Inputs!C19&gt;Inputs!C17,AND(Inputs!C19=Inputs!C17,5&lt;3))),1,0)+IF(AND(BG184&gt;0,OR(Inputs!C20&gt;Inputs!C17,AND(Inputs!C20=Inputs!C17,6&lt;3))),1,0)+IF(AND(BO184&gt;0,OR(Inputs!C21&gt;Inputs!C17,AND(Inputs!C21=Inputs!C17,7&lt;3))),1,0)+IF(AND(BW184&gt;0,OR(Inputs!C22&gt;Inputs!C17,AND(Inputs!C22=Inputs!C17,8&lt;3))),1,0)+IF(AND(CE184&gt;0,OR(Inputs!C23&gt;Inputs!C17,AND(Inputs!C23=Inputs!C17,9&lt;3))),1,0)))</f>
        <v>99</v>
      </c>
      <c r="AN184" s="3">
        <f>IF(Inputs!$B$27&lt;&gt;"Ready","PENDING INPUTS",IF(A184&gt;Inputs!$B$6,0,MIN(MAX(0,(AI184+AJ184+AK184)-AL184),MAX(0,C184-D184-(IF(O184&lt;AM184,K184+L184+M184-N184,0)+IF(W184&lt;AM184,S184+T184+U184-V184,0)+IF(AE184&lt;AM184,AA184+AB184+AC184-AD184,0)+IF(AM184&lt;AM184,AI184+AJ184+AK184-AL184,0)+IF(AU184&lt;AM184,AQ184+AR184+AS184-AT184,0)+IF(BC184&lt;AM184,AY184+AZ184+BA184-BB184,0)+IF(BK184&lt;AM184,BG184+BH184+BI184-BJ184,0)+IF(BS184&lt;AM184,BO184+BP184+BQ184-BR184,0)+IF(CA184&lt;AM184,BW184+BX184+BY184-BZ184,0)+IF(CI184&lt;AM184,CE184+CF184+CG184-CH184,0))))))</f>
        <v>0</v>
      </c>
      <c r="AO184" s="3">
        <f>IF(Inputs!$B$27&lt;&gt;"Ready","PENDING INPUTS",MIN((AI184+AJ184+AK184),IF(D184&gt;C184,IF(D184=0,0,AL184*C184/D184),AL184+AN184)))</f>
        <v>0</v>
      </c>
      <c r="AP184" s="3">
        <f>IF(Inputs!$B$27&lt;&gt;"Ready","PENDING INPUTS",MAX(0,(AI184+AJ184+AK184)-AO184))</f>
        <v>0</v>
      </c>
      <c r="AQ184" s="3">
        <f>IF(Inputs!$B$27&lt;&gt;"Ready","PENDING INPUTS",AX183)</f>
        <v>0</v>
      </c>
      <c r="AR184" s="3">
        <f>IF(Inputs!$B$27&lt;&gt;"Ready","PENDING INPUTS",IF(A184&lt;=Inputs!$B$6,ROUND(AQ184*Inputs!C18/12,2),0))</f>
        <v>0</v>
      </c>
      <c r="AS184" s="3">
        <f>IF(Inputs!$B$27&lt;&gt;"Ready","PENDING INPUTS",IF(AND(A184&lt;=Inputs!$B$6,AQ184&gt;0),Inputs!G18,0))</f>
        <v>0</v>
      </c>
      <c r="AT184" s="3">
        <f>IF(Inputs!$B$27&lt;&gt;"Ready","PENDING INPUTS",IF(A184&gt;Inputs!$B$6,0,MIN((AQ184+AR184+AS184),IF(Inputs!H18=1,Inputs!D18,MAX(Inputs!F18,ROUND(AQ184*Inputs!E18+AR184+AS184,2))))))</f>
        <v>0</v>
      </c>
      <c r="AU184">
        <f>IF(Inputs!$B$27&lt;&gt;"Ready","PENDING INPUTS",IF(AQ184&lt;=0,99,1+IF(AND(K184&gt;0,OR(Inputs!C14&gt;Inputs!C18,AND(Inputs!C14=Inputs!C18,0&lt;4))),1,0)+IF(AND(S184&gt;0,OR(Inputs!C15&gt;Inputs!C18,AND(Inputs!C15=Inputs!C18,1&lt;4))),1,0)+IF(AND(AA184&gt;0,OR(Inputs!C16&gt;Inputs!C18,AND(Inputs!C16=Inputs!C18,2&lt;4))),1,0)+IF(AND(AI184&gt;0,OR(Inputs!C17&gt;Inputs!C18,AND(Inputs!C17=Inputs!C18,3&lt;4))),1,0)+IF(AND(AY184&gt;0,OR(Inputs!C19&gt;Inputs!C18,AND(Inputs!C19=Inputs!C18,5&lt;4))),1,0)+IF(AND(BG184&gt;0,OR(Inputs!C20&gt;Inputs!C18,AND(Inputs!C20=Inputs!C18,6&lt;4))),1,0)+IF(AND(BO184&gt;0,OR(Inputs!C21&gt;Inputs!C18,AND(Inputs!C21=Inputs!C18,7&lt;4))),1,0)+IF(AND(BW184&gt;0,OR(Inputs!C22&gt;Inputs!C18,AND(Inputs!C22=Inputs!C18,8&lt;4))),1,0)+IF(AND(CE184&gt;0,OR(Inputs!C23&gt;Inputs!C18,AND(Inputs!C23=Inputs!C18,9&lt;4))),1,0)))</f>
        <v>99</v>
      </c>
      <c r="AV184" s="3">
        <f>IF(Inputs!$B$27&lt;&gt;"Ready","PENDING INPUTS",IF(A184&gt;Inputs!$B$6,0,MIN(MAX(0,(AQ184+AR184+AS184)-AT184),MAX(0,C184-D184-(IF(O184&lt;AU184,K184+L184+M184-N184,0)+IF(W184&lt;AU184,S184+T184+U184-V184,0)+IF(AE184&lt;AU184,AA184+AB184+AC184-AD184,0)+IF(AM184&lt;AU184,AI184+AJ184+AK184-AL184,0)+IF(AU184&lt;AU184,AQ184+AR184+AS184-AT184,0)+IF(BC184&lt;AU184,AY184+AZ184+BA184-BB184,0)+IF(BK184&lt;AU184,BG184+BH184+BI184-BJ184,0)+IF(BS184&lt;AU184,BO184+BP184+BQ184-BR184,0)+IF(CA184&lt;AU184,BW184+BX184+BY184-BZ184,0)+IF(CI184&lt;AU184,CE184+CF184+CG184-CH184,0))))))</f>
        <v>0</v>
      </c>
      <c r="AW184" s="3">
        <f>IF(Inputs!$B$27&lt;&gt;"Ready","PENDING INPUTS",MIN((AQ184+AR184+AS184),IF(D184&gt;C184,IF(D184=0,0,AT184*C184/D184),AT184+AV184)))</f>
        <v>0</v>
      </c>
      <c r="AX184" s="3">
        <f>IF(Inputs!$B$27&lt;&gt;"Ready","PENDING INPUTS",MAX(0,(AQ184+AR184+AS184)-AW184))</f>
        <v>0</v>
      </c>
      <c r="AY184" s="3">
        <f>IF(Inputs!$B$27&lt;&gt;"Ready","PENDING INPUTS",BF183)</f>
        <v>0</v>
      </c>
      <c r="AZ184" s="3">
        <f>IF(Inputs!$B$27&lt;&gt;"Ready","PENDING INPUTS",IF(A184&lt;=Inputs!$B$6,ROUND(AY184*Inputs!C19/12,2),0))</f>
        <v>0</v>
      </c>
      <c r="BA184" s="3">
        <f>IF(Inputs!$B$27&lt;&gt;"Ready","PENDING INPUTS",IF(AND(A184&lt;=Inputs!$B$6,AY184&gt;0),Inputs!G19,0))</f>
        <v>0</v>
      </c>
      <c r="BB184" s="3">
        <f>IF(Inputs!$B$27&lt;&gt;"Ready","PENDING INPUTS",IF(A184&gt;Inputs!$B$6,0,MIN((AY184+AZ184+BA184),IF(Inputs!H19=1,Inputs!D19,MAX(Inputs!F19,ROUND(AY184*Inputs!E19+AZ184+BA184,2))))))</f>
        <v>0</v>
      </c>
      <c r="BC184">
        <f>IF(Inputs!$B$27&lt;&gt;"Ready","PENDING INPUTS",IF(AY184&lt;=0,99,1+IF(AND(K184&gt;0,OR(Inputs!C14&gt;Inputs!C19,AND(Inputs!C14=Inputs!C19,0&lt;5))),1,0)+IF(AND(S184&gt;0,OR(Inputs!C15&gt;Inputs!C19,AND(Inputs!C15=Inputs!C19,1&lt;5))),1,0)+IF(AND(AA184&gt;0,OR(Inputs!C16&gt;Inputs!C19,AND(Inputs!C16=Inputs!C19,2&lt;5))),1,0)+IF(AND(AI184&gt;0,OR(Inputs!C17&gt;Inputs!C19,AND(Inputs!C17=Inputs!C19,3&lt;5))),1,0)+IF(AND(AQ184&gt;0,OR(Inputs!C18&gt;Inputs!C19,AND(Inputs!C18=Inputs!C19,4&lt;5))),1,0)+IF(AND(BG184&gt;0,OR(Inputs!C20&gt;Inputs!C19,AND(Inputs!C20=Inputs!C19,6&lt;5))),1,0)+IF(AND(BO184&gt;0,OR(Inputs!C21&gt;Inputs!C19,AND(Inputs!C21=Inputs!C19,7&lt;5))),1,0)+IF(AND(BW184&gt;0,OR(Inputs!C22&gt;Inputs!C19,AND(Inputs!C22=Inputs!C19,8&lt;5))),1,0)+IF(AND(CE184&gt;0,OR(Inputs!C23&gt;Inputs!C19,AND(Inputs!C23=Inputs!C19,9&lt;5))),1,0)))</f>
        <v>99</v>
      </c>
      <c r="BD184" s="3">
        <f>IF(Inputs!$B$27&lt;&gt;"Ready","PENDING INPUTS",IF(A184&gt;Inputs!$B$6,0,MIN(MAX(0,(AY184+AZ184+BA184)-BB184),MAX(0,C184-D184-(IF(O184&lt;BC184,K184+L184+M184-N184,0)+IF(W184&lt;BC184,S184+T184+U184-V184,0)+IF(AE184&lt;BC184,AA184+AB184+AC184-AD184,0)+IF(AM184&lt;BC184,AI184+AJ184+AK184-AL184,0)+IF(AU184&lt;BC184,AQ184+AR184+AS184-AT184,0)+IF(BC184&lt;BC184,AY184+AZ184+BA184-BB184,0)+IF(BK184&lt;BC184,BG184+BH184+BI184-BJ184,0)+IF(BS184&lt;BC184,BO184+BP184+BQ184-BR184,0)+IF(CA184&lt;BC184,BW184+BX184+BY184-BZ184,0)+IF(CI184&lt;BC184,CE184+CF184+CG184-CH184,0))))))</f>
        <v>0</v>
      </c>
      <c r="BE184" s="3">
        <f>IF(Inputs!$B$27&lt;&gt;"Ready","PENDING INPUTS",MIN((AY184+AZ184+BA184),IF(D184&gt;C184,IF(D184=0,0,BB184*C184/D184),BB184+BD184)))</f>
        <v>0</v>
      </c>
      <c r="BF184" s="3">
        <f>IF(Inputs!$B$27&lt;&gt;"Ready","PENDING INPUTS",MAX(0,(AY184+AZ184+BA184)-BE184))</f>
        <v>0</v>
      </c>
      <c r="BG184" s="3">
        <f>IF(Inputs!$B$27&lt;&gt;"Ready","PENDING INPUTS",BN183)</f>
        <v>0</v>
      </c>
      <c r="BH184" s="3">
        <f>IF(Inputs!$B$27&lt;&gt;"Ready","PENDING INPUTS",IF(A184&lt;=Inputs!$B$6,ROUND(BG184*Inputs!C20/12,2),0))</f>
        <v>0</v>
      </c>
      <c r="BI184" s="3">
        <f>IF(Inputs!$B$27&lt;&gt;"Ready","PENDING INPUTS",IF(AND(A184&lt;=Inputs!$B$6,BG184&gt;0),Inputs!G20,0))</f>
        <v>0</v>
      </c>
      <c r="BJ184" s="3">
        <f>IF(Inputs!$B$27&lt;&gt;"Ready","PENDING INPUTS",IF(A184&gt;Inputs!$B$6,0,MIN((BG184+BH184+BI184),IF(Inputs!H20=1,Inputs!D20,MAX(Inputs!F20,ROUND(BG184*Inputs!E20+BH184+BI184,2))))))</f>
        <v>0</v>
      </c>
      <c r="BK184">
        <f>IF(Inputs!$B$27&lt;&gt;"Ready","PENDING INPUTS",IF(BG184&lt;=0,99,1+IF(AND(K184&gt;0,OR(Inputs!C14&gt;Inputs!C20,AND(Inputs!C14=Inputs!C20,0&lt;6))),1,0)+IF(AND(S184&gt;0,OR(Inputs!C15&gt;Inputs!C20,AND(Inputs!C15=Inputs!C20,1&lt;6))),1,0)+IF(AND(AA184&gt;0,OR(Inputs!C16&gt;Inputs!C20,AND(Inputs!C16=Inputs!C20,2&lt;6))),1,0)+IF(AND(AI184&gt;0,OR(Inputs!C17&gt;Inputs!C20,AND(Inputs!C17=Inputs!C20,3&lt;6))),1,0)+IF(AND(AQ184&gt;0,OR(Inputs!C18&gt;Inputs!C20,AND(Inputs!C18=Inputs!C20,4&lt;6))),1,0)+IF(AND(AY184&gt;0,OR(Inputs!C19&gt;Inputs!C20,AND(Inputs!C19=Inputs!C20,5&lt;6))),1,0)+IF(AND(BO184&gt;0,OR(Inputs!C21&gt;Inputs!C20,AND(Inputs!C21=Inputs!C20,7&lt;6))),1,0)+IF(AND(BW184&gt;0,OR(Inputs!C22&gt;Inputs!C20,AND(Inputs!C22=Inputs!C20,8&lt;6))),1,0)+IF(AND(CE184&gt;0,OR(Inputs!C23&gt;Inputs!C20,AND(Inputs!C23=Inputs!C20,9&lt;6))),1,0)))</f>
        <v>99</v>
      </c>
      <c r="BL184" s="3">
        <f>IF(Inputs!$B$27&lt;&gt;"Ready","PENDING INPUTS",IF(A184&gt;Inputs!$B$6,0,MIN(MAX(0,(BG184+BH184+BI184)-BJ184),MAX(0,C184-D184-(IF(O184&lt;BK184,K184+L184+M184-N184,0)+IF(W184&lt;BK184,S184+T184+U184-V184,0)+IF(AE184&lt;BK184,AA184+AB184+AC184-AD184,0)+IF(AM184&lt;BK184,AI184+AJ184+AK184-AL184,0)+IF(AU184&lt;BK184,AQ184+AR184+AS184-AT184,0)+IF(BC184&lt;BK184,AY184+AZ184+BA184-BB184,0)+IF(BK184&lt;BK184,BG184+BH184+BI184-BJ184,0)+IF(BS184&lt;BK184,BO184+BP184+BQ184-BR184,0)+IF(CA184&lt;BK184,BW184+BX184+BY184-BZ184,0)+IF(CI184&lt;BK184,CE184+CF184+CG184-CH184,0))))))</f>
        <v>0</v>
      </c>
      <c r="BM184" s="3">
        <f>IF(Inputs!$B$27&lt;&gt;"Ready","PENDING INPUTS",MIN((BG184+BH184+BI184),IF(D184&gt;C184,IF(D184=0,0,BJ184*C184/D184),BJ184+BL184)))</f>
        <v>0</v>
      </c>
      <c r="BN184" s="3">
        <f>IF(Inputs!$B$27&lt;&gt;"Ready","PENDING INPUTS",MAX(0,(BG184+BH184+BI184)-BM184))</f>
        <v>0</v>
      </c>
      <c r="BO184" s="3">
        <f>IF(Inputs!$B$27&lt;&gt;"Ready","PENDING INPUTS",BV183)</f>
        <v>0</v>
      </c>
      <c r="BP184" s="3">
        <f>IF(Inputs!$B$27&lt;&gt;"Ready","PENDING INPUTS",IF(A184&lt;=Inputs!$B$6,ROUND(BO184*Inputs!C21/12,2),0))</f>
        <v>0</v>
      </c>
      <c r="BQ184" s="3">
        <f>IF(Inputs!$B$27&lt;&gt;"Ready","PENDING INPUTS",IF(AND(A184&lt;=Inputs!$B$6,BO184&gt;0),Inputs!G21,0))</f>
        <v>0</v>
      </c>
      <c r="BR184" s="3">
        <f>IF(Inputs!$B$27&lt;&gt;"Ready","PENDING INPUTS",IF(A184&gt;Inputs!$B$6,0,MIN((BO184+BP184+BQ184),IF(Inputs!H21=1,Inputs!D21,MAX(Inputs!F21,ROUND(BO184*Inputs!E21+BP184+BQ184,2))))))</f>
        <v>0</v>
      </c>
      <c r="BS184">
        <f>IF(Inputs!$B$27&lt;&gt;"Ready","PENDING INPUTS",IF(BO184&lt;=0,99,1+IF(AND(K184&gt;0,OR(Inputs!C14&gt;Inputs!C21,AND(Inputs!C14=Inputs!C21,0&lt;7))),1,0)+IF(AND(S184&gt;0,OR(Inputs!C15&gt;Inputs!C21,AND(Inputs!C15=Inputs!C21,1&lt;7))),1,0)+IF(AND(AA184&gt;0,OR(Inputs!C16&gt;Inputs!C21,AND(Inputs!C16=Inputs!C21,2&lt;7))),1,0)+IF(AND(AI184&gt;0,OR(Inputs!C17&gt;Inputs!C21,AND(Inputs!C17=Inputs!C21,3&lt;7))),1,0)+IF(AND(AQ184&gt;0,OR(Inputs!C18&gt;Inputs!C21,AND(Inputs!C18=Inputs!C21,4&lt;7))),1,0)+IF(AND(AY184&gt;0,OR(Inputs!C19&gt;Inputs!C21,AND(Inputs!C19=Inputs!C21,5&lt;7))),1,0)+IF(AND(BG184&gt;0,OR(Inputs!C20&gt;Inputs!C21,AND(Inputs!C20=Inputs!C21,6&lt;7))),1,0)+IF(AND(BW184&gt;0,OR(Inputs!C22&gt;Inputs!C21,AND(Inputs!C22=Inputs!C21,8&lt;7))),1,0)+IF(AND(CE184&gt;0,OR(Inputs!C23&gt;Inputs!C21,AND(Inputs!C23=Inputs!C21,9&lt;7))),1,0)))</f>
        <v>99</v>
      </c>
      <c r="BT184" s="3">
        <f>IF(Inputs!$B$27&lt;&gt;"Ready","PENDING INPUTS",IF(A184&gt;Inputs!$B$6,0,MIN(MAX(0,(BO184+BP184+BQ184)-BR184),MAX(0,C184-D184-(IF(O184&lt;BS184,K184+L184+M184-N184,0)+IF(W184&lt;BS184,S184+T184+U184-V184,0)+IF(AE184&lt;BS184,AA184+AB184+AC184-AD184,0)+IF(AM184&lt;BS184,AI184+AJ184+AK184-AL184,0)+IF(AU184&lt;BS184,AQ184+AR184+AS184-AT184,0)+IF(BC184&lt;BS184,AY184+AZ184+BA184-BB184,0)+IF(BK184&lt;BS184,BG184+BH184+BI184-BJ184,0)+IF(BS184&lt;BS184,BO184+BP184+BQ184-BR184,0)+IF(CA184&lt;BS184,BW184+BX184+BY184-BZ184,0)+IF(CI184&lt;BS184,CE184+CF184+CG184-CH184,0))))))</f>
        <v>0</v>
      </c>
      <c r="BU184" s="3">
        <f>IF(Inputs!$B$27&lt;&gt;"Ready","PENDING INPUTS",MIN((BO184+BP184+BQ184),IF(D184&gt;C184,IF(D184=0,0,BR184*C184/D184),BR184+BT184)))</f>
        <v>0</v>
      </c>
      <c r="BV184" s="3">
        <f>IF(Inputs!$B$27&lt;&gt;"Ready","PENDING INPUTS",MAX(0,(BO184+BP184+BQ184)-BU184))</f>
        <v>0</v>
      </c>
      <c r="BW184" s="3">
        <f>IF(Inputs!$B$27&lt;&gt;"Ready","PENDING INPUTS",CD183)</f>
        <v>0</v>
      </c>
      <c r="BX184" s="3">
        <f>IF(Inputs!$B$27&lt;&gt;"Ready","PENDING INPUTS",IF(A184&lt;=Inputs!$B$6,ROUND(BW184*Inputs!C22/12,2),0))</f>
        <v>0</v>
      </c>
      <c r="BY184" s="3">
        <f>IF(Inputs!$B$27&lt;&gt;"Ready","PENDING INPUTS",IF(AND(A184&lt;=Inputs!$B$6,BW184&gt;0),Inputs!G22,0))</f>
        <v>0</v>
      </c>
      <c r="BZ184" s="3">
        <f>IF(Inputs!$B$27&lt;&gt;"Ready","PENDING INPUTS",IF(A184&gt;Inputs!$B$6,0,MIN((BW184+BX184+BY184),IF(Inputs!H22=1,Inputs!D22,MAX(Inputs!F22,ROUND(BW184*Inputs!E22+BX184+BY184,2))))))</f>
        <v>0</v>
      </c>
      <c r="CA184">
        <f>IF(Inputs!$B$27&lt;&gt;"Ready","PENDING INPUTS",IF(BW184&lt;=0,99,1+IF(AND(K184&gt;0,OR(Inputs!C14&gt;Inputs!C22,AND(Inputs!C14=Inputs!C22,0&lt;8))),1,0)+IF(AND(S184&gt;0,OR(Inputs!C15&gt;Inputs!C22,AND(Inputs!C15=Inputs!C22,1&lt;8))),1,0)+IF(AND(AA184&gt;0,OR(Inputs!C16&gt;Inputs!C22,AND(Inputs!C16=Inputs!C22,2&lt;8))),1,0)+IF(AND(AI184&gt;0,OR(Inputs!C17&gt;Inputs!C22,AND(Inputs!C17=Inputs!C22,3&lt;8))),1,0)+IF(AND(AQ184&gt;0,OR(Inputs!C18&gt;Inputs!C22,AND(Inputs!C18=Inputs!C22,4&lt;8))),1,0)+IF(AND(AY184&gt;0,OR(Inputs!C19&gt;Inputs!C22,AND(Inputs!C19=Inputs!C22,5&lt;8))),1,0)+IF(AND(BG184&gt;0,OR(Inputs!C20&gt;Inputs!C22,AND(Inputs!C20=Inputs!C22,6&lt;8))),1,0)+IF(AND(BO184&gt;0,OR(Inputs!C21&gt;Inputs!C22,AND(Inputs!C21=Inputs!C22,7&lt;8))),1,0)+IF(AND(CE184&gt;0,OR(Inputs!C23&gt;Inputs!C22,AND(Inputs!C23=Inputs!C22,9&lt;8))),1,0)))</f>
        <v>99</v>
      </c>
      <c r="CB184" s="3">
        <f>IF(Inputs!$B$27&lt;&gt;"Ready","PENDING INPUTS",IF(A184&gt;Inputs!$B$6,0,MIN(MAX(0,(BW184+BX184+BY184)-BZ184),MAX(0,C184-D184-(IF(O184&lt;CA184,K184+L184+M184-N184,0)+IF(W184&lt;CA184,S184+T184+U184-V184,0)+IF(AE184&lt;CA184,AA184+AB184+AC184-AD184,0)+IF(AM184&lt;CA184,AI184+AJ184+AK184-AL184,0)+IF(AU184&lt;CA184,AQ184+AR184+AS184-AT184,0)+IF(BC184&lt;CA184,AY184+AZ184+BA184-BB184,0)+IF(BK184&lt;CA184,BG184+BH184+BI184-BJ184,0)+IF(BS184&lt;CA184,BO184+BP184+BQ184-BR184,0)+IF(CA184&lt;CA184,BW184+BX184+BY184-BZ184,0)+IF(CI184&lt;CA184,CE184+CF184+CG184-CH184,0))))))</f>
        <v>0</v>
      </c>
      <c r="CC184" s="3">
        <f>IF(Inputs!$B$27&lt;&gt;"Ready","PENDING INPUTS",MIN((BW184+BX184+BY184),IF(D184&gt;C184,IF(D184=0,0,BZ184*C184/D184),BZ184+CB184)))</f>
        <v>0</v>
      </c>
      <c r="CD184" s="3">
        <f>IF(Inputs!$B$27&lt;&gt;"Ready","PENDING INPUTS",MAX(0,(BW184+BX184+BY184)-CC184))</f>
        <v>0</v>
      </c>
      <c r="CE184" s="3">
        <f>IF(Inputs!$B$27&lt;&gt;"Ready","PENDING INPUTS",CL183)</f>
        <v>0</v>
      </c>
      <c r="CF184" s="3">
        <f>IF(Inputs!$B$27&lt;&gt;"Ready","PENDING INPUTS",IF(A184&lt;=Inputs!$B$6,ROUND(CE184*Inputs!C23/12,2),0))</f>
        <v>0</v>
      </c>
      <c r="CG184" s="3">
        <f>IF(Inputs!$B$27&lt;&gt;"Ready","PENDING INPUTS",IF(AND(A184&lt;=Inputs!$B$6,CE184&gt;0),Inputs!G23,0))</f>
        <v>0</v>
      </c>
      <c r="CH184" s="3">
        <f>IF(Inputs!$B$27&lt;&gt;"Ready","PENDING INPUTS",IF(A184&gt;Inputs!$B$6,0,MIN((CE184+CF184+CG184),IF(Inputs!H23=1,Inputs!D23,MAX(Inputs!F23,ROUND(CE184*Inputs!E23+CF184+CG184,2))))))</f>
        <v>0</v>
      </c>
      <c r="CI184">
        <f>IF(Inputs!$B$27&lt;&gt;"Ready","PENDING INPUTS",IF(CE184&lt;=0,99,1+IF(AND(K184&gt;0,OR(Inputs!C14&gt;Inputs!C23,AND(Inputs!C14=Inputs!C23,0&lt;9))),1,0)+IF(AND(S184&gt;0,OR(Inputs!C15&gt;Inputs!C23,AND(Inputs!C15=Inputs!C23,1&lt;9))),1,0)+IF(AND(AA184&gt;0,OR(Inputs!C16&gt;Inputs!C23,AND(Inputs!C16=Inputs!C23,2&lt;9))),1,0)+IF(AND(AI184&gt;0,OR(Inputs!C17&gt;Inputs!C23,AND(Inputs!C17=Inputs!C23,3&lt;9))),1,0)+IF(AND(AQ184&gt;0,OR(Inputs!C18&gt;Inputs!C23,AND(Inputs!C18=Inputs!C23,4&lt;9))),1,0)+IF(AND(AY184&gt;0,OR(Inputs!C19&gt;Inputs!C23,AND(Inputs!C19=Inputs!C23,5&lt;9))),1,0)+IF(AND(BG184&gt;0,OR(Inputs!C20&gt;Inputs!C23,AND(Inputs!C20=Inputs!C23,6&lt;9))),1,0)+IF(AND(BO184&gt;0,OR(Inputs!C21&gt;Inputs!C23,AND(Inputs!C21=Inputs!C23,7&lt;9))),1,0)+IF(AND(BW184&gt;0,OR(Inputs!C22&gt;Inputs!C23,AND(Inputs!C22=Inputs!C23,8&lt;9))),1,0)))</f>
        <v>99</v>
      </c>
      <c r="CJ184" s="3">
        <f>IF(Inputs!$B$27&lt;&gt;"Ready","PENDING INPUTS",IF(A184&gt;Inputs!$B$6,0,MIN(MAX(0,(CE184+CF184+CG184)-CH184),MAX(0,C184-D184-(IF(O184&lt;CI184,K184+L184+M184-N184,0)+IF(W184&lt;CI184,S184+T184+U184-V184,0)+IF(AE184&lt;CI184,AA184+AB184+AC184-AD184,0)+IF(AM184&lt;CI184,AI184+AJ184+AK184-AL184,0)+IF(AU184&lt;CI184,AQ184+AR184+AS184-AT184,0)+IF(BC184&lt;CI184,AY184+AZ184+BA184-BB184,0)+IF(BK184&lt;CI184,BG184+BH184+BI184-BJ184,0)+IF(BS184&lt;CI184,BO184+BP184+BQ184-BR184,0)+IF(CA184&lt;CI184,BW184+BX184+BY184-BZ184,0)+IF(CI184&lt;CI184,CE184+CF184+CG184-CH184,0))))))</f>
        <v>0</v>
      </c>
      <c r="CK184" s="3">
        <f>IF(Inputs!$B$27&lt;&gt;"Ready","PENDING INPUTS",MIN((CE184+CF184+CG184),IF(D184&gt;C184,IF(D184=0,0,CH184*C184/D184),CH184+CJ184)))</f>
        <v>0</v>
      </c>
      <c r="CL184" s="3">
        <f>IF(Inputs!$B$27&lt;&gt;"Ready","PENDING INPUTS",MAX(0,(CE184+CF184+CG184)-CK184))</f>
        <v>0</v>
      </c>
    </row>
    <row r="185" spans="1:90" ht="27.95" customHeight="1" x14ac:dyDescent="0.25">
      <c r="A185">
        <v>181</v>
      </c>
      <c r="B185" s="13">
        <f>IF(Inputs!$B$27&lt;&gt;"Ready","PENDING INPUTS",EDATE(Inputs!$B$5,A185-1))</f>
        <v>51775</v>
      </c>
      <c r="C185" s="3">
        <f>IF(Inputs!$B$27&lt;&gt;"Ready","PENDING INPUTS",IF(A185&lt;=Inputs!$B$6,MAX(0,Inputs!$B$4+IF(A185=Inputs!$B$7,Inputs!$B$8,0)+IF(A185=Inputs!$B$9,Inputs!$B$10,0)),0))</f>
        <v>0</v>
      </c>
      <c r="D185" s="3">
        <f>IF(Inputs!$B$27&lt;&gt;"Ready","PENDING INPUTS",SUM(N185,V185,AD185,AL185,AT185,BB185,BJ185,BR185,BZ185,CH185))</f>
        <v>0</v>
      </c>
      <c r="E185" s="3">
        <f>IF(Inputs!$B$27&lt;&gt;"Ready","PENDING INPUTS",MAX(0,D185-C185))</f>
        <v>0</v>
      </c>
      <c r="F185" s="3">
        <f>IF(Inputs!$B$27&lt;&gt;"Ready","PENDING INPUTS",SUM(Q185,Y185,AG185,AO185,AW185,BE185,BM185,BU185,CC185,CK185))</f>
        <v>0</v>
      </c>
      <c r="G185" s="3">
        <f>IF(Inputs!$B$27&lt;&gt;"Ready","PENDING INPUTS",SUM(L185,T185,AB185,AJ185,AR185,AZ185,BH185,BP185,BX185,CF185))</f>
        <v>0</v>
      </c>
      <c r="H185" s="3">
        <f>IF(Inputs!$B$27&lt;&gt;"Ready","PENDING INPUTS",SUM(M185,U185,AC185,AK185,AS185,BA185,BI185,BQ185,BY185,CG185))</f>
        <v>0</v>
      </c>
      <c r="I185" s="3">
        <f>IF(Inputs!$B$27&lt;&gt;"Ready","PENDING INPUTS",SUM(R185,Z185,AH185,AP185,AX185,BF185,BN185,BV185,CD185,CL185))</f>
        <v>0</v>
      </c>
      <c r="J185" t="str">
        <f>IF(Inputs!$B$27&lt;&gt;"Ready","PENDING INPUTS",IF(A185&gt;Inputs!$B$6,"Beyond horizon",IF(E185&gt;0.005,"MINIMUM SHORTFALL",IF(I185&lt;0.005,"Paid off","In progress"))))</f>
        <v>Beyond horizon</v>
      </c>
      <c r="K185" s="3">
        <f>IF(Inputs!$B$27&lt;&gt;"Ready","PENDING INPUTS",R184)</f>
        <v>0</v>
      </c>
      <c r="L185" s="3">
        <f>IF(Inputs!$B$27&lt;&gt;"Ready","PENDING INPUTS",IF(A185&lt;=Inputs!$B$6,ROUND(K185*Inputs!C14/12,2),0))</f>
        <v>0</v>
      </c>
      <c r="M185" s="3">
        <f>IF(Inputs!$B$27&lt;&gt;"Ready","PENDING INPUTS",IF(AND(A185&lt;=Inputs!$B$6,K185&gt;0),Inputs!G14,0))</f>
        <v>0</v>
      </c>
      <c r="N185" s="3">
        <f>IF(Inputs!$B$27&lt;&gt;"Ready","PENDING INPUTS",IF(A185&gt;Inputs!$B$6,0,MIN((K185+L185+M185),IF(Inputs!H14=1,Inputs!D14,MAX(Inputs!F14,ROUND(K185*Inputs!E14+L185+M185,2))))))</f>
        <v>0</v>
      </c>
      <c r="O185">
        <f>IF(Inputs!$B$27&lt;&gt;"Ready","PENDING INPUTS",IF(K185&lt;=0,99,1+IF(AND(S185&gt;0,OR(Inputs!C15&gt;Inputs!C14,AND(Inputs!C15=Inputs!C14,1&lt;0))),1,0)+IF(AND(AA185&gt;0,OR(Inputs!C16&gt;Inputs!C14,AND(Inputs!C16=Inputs!C14,2&lt;0))),1,0)+IF(AND(AI185&gt;0,OR(Inputs!C17&gt;Inputs!C14,AND(Inputs!C17=Inputs!C14,3&lt;0))),1,0)+IF(AND(AQ185&gt;0,OR(Inputs!C18&gt;Inputs!C14,AND(Inputs!C18=Inputs!C14,4&lt;0))),1,0)+IF(AND(AY185&gt;0,OR(Inputs!C19&gt;Inputs!C14,AND(Inputs!C19=Inputs!C14,5&lt;0))),1,0)+IF(AND(BG185&gt;0,OR(Inputs!C20&gt;Inputs!C14,AND(Inputs!C20=Inputs!C14,6&lt;0))),1,0)+IF(AND(BO185&gt;0,OR(Inputs!C21&gt;Inputs!C14,AND(Inputs!C21=Inputs!C14,7&lt;0))),1,0)+IF(AND(BW185&gt;0,OR(Inputs!C22&gt;Inputs!C14,AND(Inputs!C22=Inputs!C14,8&lt;0))),1,0)+IF(AND(CE185&gt;0,OR(Inputs!C23&gt;Inputs!C14,AND(Inputs!C23=Inputs!C14,9&lt;0))),1,0)))</f>
        <v>99</v>
      </c>
      <c r="P185" s="3">
        <f>IF(Inputs!$B$27&lt;&gt;"Ready","PENDING INPUTS",IF(A185&gt;Inputs!$B$6,0,MIN(MAX(0,(K185+L185+M185)-N185),MAX(0,C185-D185-(IF(O185&lt;O185,K185+L185+M185-N185,0)+IF(W185&lt;O185,S185+T185+U185-V185,0)+IF(AE185&lt;O185,AA185+AB185+AC185-AD185,0)+IF(AM185&lt;O185,AI185+AJ185+AK185-AL185,0)+IF(AU185&lt;O185,AQ185+AR185+AS185-AT185,0)+IF(BC185&lt;O185,AY185+AZ185+BA185-BB185,0)+IF(BK185&lt;O185,BG185+BH185+BI185-BJ185,0)+IF(BS185&lt;O185,BO185+BP185+BQ185-BR185,0)+IF(CA185&lt;O185,BW185+BX185+BY185-BZ185,0)+IF(CI185&lt;O185,CE185+CF185+CG185-CH185,0))))))</f>
        <v>0</v>
      </c>
      <c r="Q185" s="3">
        <f>IF(Inputs!$B$27&lt;&gt;"Ready","PENDING INPUTS",MIN((K185+L185+M185),IF(D185&gt;C185,IF(D185=0,0,N185*C185/D185),N185+P185)))</f>
        <v>0</v>
      </c>
      <c r="R185" s="3">
        <f>IF(Inputs!$B$27&lt;&gt;"Ready","PENDING INPUTS",MAX(0,(K185+L185+M185)-Q185))</f>
        <v>0</v>
      </c>
      <c r="S185" s="3">
        <f>IF(Inputs!$B$27&lt;&gt;"Ready","PENDING INPUTS",Z184)</f>
        <v>0</v>
      </c>
      <c r="T185" s="3">
        <f>IF(Inputs!$B$27&lt;&gt;"Ready","PENDING INPUTS",IF(A185&lt;=Inputs!$B$6,ROUND(S185*Inputs!C15/12,2),0))</f>
        <v>0</v>
      </c>
      <c r="U185" s="3">
        <f>IF(Inputs!$B$27&lt;&gt;"Ready","PENDING INPUTS",IF(AND(A185&lt;=Inputs!$B$6,S185&gt;0),Inputs!G15,0))</f>
        <v>0</v>
      </c>
      <c r="V185" s="3">
        <f>IF(Inputs!$B$27&lt;&gt;"Ready","PENDING INPUTS",IF(A185&gt;Inputs!$B$6,0,MIN((S185+T185+U185),IF(Inputs!H15=1,Inputs!D15,MAX(Inputs!F15,ROUND(S185*Inputs!E15+T185+U185,2))))))</f>
        <v>0</v>
      </c>
      <c r="W185">
        <f>IF(Inputs!$B$27&lt;&gt;"Ready","PENDING INPUTS",IF(S185&lt;=0,99,1+IF(AND(K185&gt;0,OR(Inputs!C14&gt;Inputs!C15,AND(Inputs!C14=Inputs!C15,0&lt;1))),1,0)+IF(AND(AA185&gt;0,OR(Inputs!C16&gt;Inputs!C15,AND(Inputs!C16=Inputs!C15,2&lt;1))),1,0)+IF(AND(AI185&gt;0,OR(Inputs!C17&gt;Inputs!C15,AND(Inputs!C17=Inputs!C15,3&lt;1))),1,0)+IF(AND(AQ185&gt;0,OR(Inputs!C18&gt;Inputs!C15,AND(Inputs!C18=Inputs!C15,4&lt;1))),1,0)+IF(AND(AY185&gt;0,OR(Inputs!C19&gt;Inputs!C15,AND(Inputs!C19=Inputs!C15,5&lt;1))),1,0)+IF(AND(BG185&gt;0,OR(Inputs!C20&gt;Inputs!C15,AND(Inputs!C20=Inputs!C15,6&lt;1))),1,0)+IF(AND(BO185&gt;0,OR(Inputs!C21&gt;Inputs!C15,AND(Inputs!C21=Inputs!C15,7&lt;1))),1,0)+IF(AND(BW185&gt;0,OR(Inputs!C22&gt;Inputs!C15,AND(Inputs!C22=Inputs!C15,8&lt;1))),1,0)+IF(AND(CE185&gt;0,OR(Inputs!C23&gt;Inputs!C15,AND(Inputs!C23=Inputs!C15,9&lt;1))),1,0)))</f>
        <v>99</v>
      </c>
      <c r="X185" s="3">
        <f>IF(Inputs!$B$27&lt;&gt;"Ready","PENDING INPUTS",IF(A185&gt;Inputs!$B$6,0,MIN(MAX(0,(S185+T185+U185)-V185),MAX(0,C185-D185-(IF(O185&lt;W185,K185+L185+M185-N185,0)+IF(W185&lt;W185,S185+T185+U185-V185,0)+IF(AE185&lt;W185,AA185+AB185+AC185-AD185,0)+IF(AM185&lt;W185,AI185+AJ185+AK185-AL185,0)+IF(AU185&lt;W185,AQ185+AR185+AS185-AT185,0)+IF(BC185&lt;W185,AY185+AZ185+BA185-BB185,0)+IF(BK185&lt;W185,BG185+BH185+BI185-BJ185,0)+IF(BS185&lt;W185,BO185+BP185+BQ185-BR185,0)+IF(CA185&lt;W185,BW185+BX185+BY185-BZ185,0)+IF(CI185&lt;W185,CE185+CF185+CG185-CH185,0))))))</f>
        <v>0</v>
      </c>
      <c r="Y185" s="3">
        <f>IF(Inputs!$B$27&lt;&gt;"Ready","PENDING INPUTS",MIN((S185+T185+U185),IF(D185&gt;C185,IF(D185=0,0,V185*C185/D185),V185+X185)))</f>
        <v>0</v>
      </c>
      <c r="Z185" s="3">
        <f>IF(Inputs!$B$27&lt;&gt;"Ready","PENDING INPUTS",MAX(0,(S185+T185+U185)-Y185))</f>
        <v>0</v>
      </c>
      <c r="AA185" s="3">
        <f>IF(Inputs!$B$27&lt;&gt;"Ready","PENDING INPUTS",AH184)</f>
        <v>0</v>
      </c>
      <c r="AB185" s="3">
        <f>IF(Inputs!$B$27&lt;&gt;"Ready","PENDING INPUTS",IF(A185&lt;=Inputs!$B$6,ROUND(AA185*Inputs!C16/12,2),0))</f>
        <v>0</v>
      </c>
      <c r="AC185" s="3">
        <f>IF(Inputs!$B$27&lt;&gt;"Ready","PENDING INPUTS",IF(AND(A185&lt;=Inputs!$B$6,AA185&gt;0),Inputs!G16,0))</f>
        <v>0</v>
      </c>
      <c r="AD185" s="3">
        <f>IF(Inputs!$B$27&lt;&gt;"Ready","PENDING INPUTS",IF(A185&gt;Inputs!$B$6,0,MIN((AA185+AB185+AC185),IF(Inputs!H16=1,Inputs!D16,MAX(Inputs!F16,ROUND(AA185*Inputs!E16+AB185+AC185,2))))))</f>
        <v>0</v>
      </c>
      <c r="AE185">
        <f>IF(Inputs!$B$27&lt;&gt;"Ready","PENDING INPUTS",IF(AA185&lt;=0,99,1+IF(AND(K185&gt;0,OR(Inputs!C14&gt;Inputs!C16,AND(Inputs!C14=Inputs!C16,0&lt;2))),1,0)+IF(AND(S185&gt;0,OR(Inputs!C15&gt;Inputs!C16,AND(Inputs!C15=Inputs!C16,1&lt;2))),1,0)+IF(AND(AI185&gt;0,OR(Inputs!C17&gt;Inputs!C16,AND(Inputs!C17=Inputs!C16,3&lt;2))),1,0)+IF(AND(AQ185&gt;0,OR(Inputs!C18&gt;Inputs!C16,AND(Inputs!C18=Inputs!C16,4&lt;2))),1,0)+IF(AND(AY185&gt;0,OR(Inputs!C19&gt;Inputs!C16,AND(Inputs!C19=Inputs!C16,5&lt;2))),1,0)+IF(AND(BG185&gt;0,OR(Inputs!C20&gt;Inputs!C16,AND(Inputs!C20=Inputs!C16,6&lt;2))),1,0)+IF(AND(BO185&gt;0,OR(Inputs!C21&gt;Inputs!C16,AND(Inputs!C21=Inputs!C16,7&lt;2))),1,0)+IF(AND(BW185&gt;0,OR(Inputs!C22&gt;Inputs!C16,AND(Inputs!C22=Inputs!C16,8&lt;2))),1,0)+IF(AND(CE185&gt;0,OR(Inputs!C23&gt;Inputs!C16,AND(Inputs!C23=Inputs!C16,9&lt;2))),1,0)))</f>
        <v>99</v>
      </c>
      <c r="AF185" s="3">
        <f>IF(Inputs!$B$27&lt;&gt;"Ready","PENDING INPUTS",IF(A185&gt;Inputs!$B$6,0,MIN(MAX(0,(AA185+AB185+AC185)-AD185),MAX(0,C185-D185-(IF(O185&lt;AE185,K185+L185+M185-N185,0)+IF(W185&lt;AE185,S185+T185+U185-V185,0)+IF(AE185&lt;AE185,AA185+AB185+AC185-AD185,0)+IF(AM185&lt;AE185,AI185+AJ185+AK185-AL185,0)+IF(AU185&lt;AE185,AQ185+AR185+AS185-AT185,0)+IF(BC185&lt;AE185,AY185+AZ185+BA185-BB185,0)+IF(BK185&lt;AE185,BG185+BH185+BI185-BJ185,0)+IF(BS185&lt;AE185,BO185+BP185+BQ185-BR185,0)+IF(CA185&lt;AE185,BW185+BX185+BY185-BZ185,0)+IF(CI185&lt;AE185,CE185+CF185+CG185-CH185,0))))))</f>
        <v>0</v>
      </c>
      <c r="AG185" s="3">
        <f>IF(Inputs!$B$27&lt;&gt;"Ready","PENDING INPUTS",MIN((AA185+AB185+AC185),IF(D185&gt;C185,IF(D185=0,0,AD185*C185/D185),AD185+AF185)))</f>
        <v>0</v>
      </c>
      <c r="AH185" s="3">
        <f>IF(Inputs!$B$27&lt;&gt;"Ready","PENDING INPUTS",MAX(0,(AA185+AB185+AC185)-AG185))</f>
        <v>0</v>
      </c>
      <c r="AI185" s="3">
        <f>IF(Inputs!$B$27&lt;&gt;"Ready","PENDING INPUTS",AP184)</f>
        <v>0</v>
      </c>
      <c r="AJ185" s="3">
        <f>IF(Inputs!$B$27&lt;&gt;"Ready","PENDING INPUTS",IF(A185&lt;=Inputs!$B$6,ROUND(AI185*Inputs!C17/12,2),0))</f>
        <v>0</v>
      </c>
      <c r="AK185" s="3">
        <f>IF(Inputs!$B$27&lt;&gt;"Ready","PENDING INPUTS",IF(AND(A185&lt;=Inputs!$B$6,AI185&gt;0),Inputs!G17,0))</f>
        <v>0</v>
      </c>
      <c r="AL185" s="3">
        <f>IF(Inputs!$B$27&lt;&gt;"Ready","PENDING INPUTS",IF(A185&gt;Inputs!$B$6,0,MIN((AI185+AJ185+AK185),IF(Inputs!H17=1,Inputs!D17,MAX(Inputs!F17,ROUND(AI185*Inputs!E17+AJ185+AK185,2))))))</f>
        <v>0</v>
      </c>
      <c r="AM185">
        <f>IF(Inputs!$B$27&lt;&gt;"Ready","PENDING INPUTS",IF(AI185&lt;=0,99,1+IF(AND(K185&gt;0,OR(Inputs!C14&gt;Inputs!C17,AND(Inputs!C14=Inputs!C17,0&lt;3))),1,0)+IF(AND(S185&gt;0,OR(Inputs!C15&gt;Inputs!C17,AND(Inputs!C15=Inputs!C17,1&lt;3))),1,0)+IF(AND(AA185&gt;0,OR(Inputs!C16&gt;Inputs!C17,AND(Inputs!C16=Inputs!C17,2&lt;3))),1,0)+IF(AND(AQ185&gt;0,OR(Inputs!C18&gt;Inputs!C17,AND(Inputs!C18=Inputs!C17,4&lt;3))),1,0)+IF(AND(AY185&gt;0,OR(Inputs!C19&gt;Inputs!C17,AND(Inputs!C19=Inputs!C17,5&lt;3))),1,0)+IF(AND(BG185&gt;0,OR(Inputs!C20&gt;Inputs!C17,AND(Inputs!C20=Inputs!C17,6&lt;3))),1,0)+IF(AND(BO185&gt;0,OR(Inputs!C21&gt;Inputs!C17,AND(Inputs!C21=Inputs!C17,7&lt;3))),1,0)+IF(AND(BW185&gt;0,OR(Inputs!C22&gt;Inputs!C17,AND(Inputs!C22=Inputs!C17,8&lt;3))),1,0)+IF(AND(CE185&gt;0,OR(Inputs!C23&gt;Inputs!C17,AND(Inputs!C23=Inputs!C17,9&lt;3))),1,0)))</f>
        <v>99</v>
      </c>
      <c r="AN185" s="3">
        <f>IF(Inputs!$B$27&lt;&gt;"Ready","PENDING INPUTS",IF(A185&gt;Inputs!$B$6,0,MIN(MAX(0,(AI185+AJ185+AK185)-AL185),MAX(0,C185-D185-(IF(O185&lt;AM185,K185+L185+M185-N185,0)+IF(W185&lt;AM185,S185+T185+U185-V185,0)+IF(AE185&lt;AM185,AA185+AB185+AC185-AD185,0)+IF(AM185&lt;AM185,AI185+AJ185+AK185-AL185,0)+IF(AU185&lt;AM185,AQ185+AR185+AS185-AT185,0)+IF(BC185&lt;AM185,AY185+AZ185+BA185-BB185,0)+IF(BK185&lt;AM185,BG185+BH185+BI185-BJ185,0)+IF(BS185&lt;AM185,BO185+BP185+BQ185-BR185,0)+IF(CA185&lt;AM185,BW185+BX185+BY185-BZ185,0)+IF(CI185&lt;AM185,CE185+CF185+CG185-CH185,0))))))</f>
        <v>0</v>
      </c>
      <c r="AO185" s="3">
        <f>IF(Inputs!$B$27&lt;&gt;"Ready","PENDING INPUTS",MIN((AI185+AJ185+AK185),IF(D185&gt;C185,IF(D185=0,0,AL185*C185/D185),AL185+AN185)))</f>
        <v>0</v>
      </c>
      <c r="AP185" s="3">
        <f>IF(Inputs!$B$27&lt;&gt;"Ready","PENDING INPUTS",MAX(0,(AI185+AJ185+AK185)-AO185))</f>
        <v>0</v>
      </c>
      <c r="AQ185" s="3">
        <f>IF(Inputs!$B$27&lt;&gt;"Ready","PENDING INPUTS",AX184)</f>
        <v>0</v>
      </c>
      <c r="AR185" s="3">
        <f>IF(Inputs!$B$27&lt;&gt;"Ready","PENDING INPUTS",IF(A185&lt;=Inputs!$B$6,ROUND(AQ185*Inputs!C18/12,2),0))</f>
        <v>0</v>
      </c>
      <c r="AS185" s="3">
        <f>IF(Inputs!$B$27&lt;&gt;"Ready","PENDING INPUTS",IF(AND(A185&lt;=Inputs!$B$6,AQ185&gt;0),Inputs!G18,0))</f>
        <v>0</v>
      </c>
      <c r="AT185" s="3">
        <f>IF(Inputs!$B$27&lt;&gt;"Ready","PENDING INPUTS",IF(A185&gt;Inputs!$B$6,0,MIN((AQ185+AR185+AS185),IF(Inputs!H18=1,Inputs!D18,MAX(Inputs!F18,ROUND(AQ185*Inputs!E18+AR185+AS185,2))))))</f>
        <v>0</v>
      </c>
      <c r="AU185">
        <f>IF(Inputs!$B$27&lt;&gt;"Ready","PENDING INPUTS",IF(AQ185&lt;=0,99,1+IF(AND(K185&gt;0,OR(Inputs!C14&gt;Inputs!C18,AND(Inputs!C14=Inputs!C18,0&lt;4))),1,0)+IF(AND(S185&gt;0,OR(Inputs!C15&gt;Inputs!C18,AND(Inputs!C15=Inputs!C18,1&lt;4))),1,0)+IF(AND(AA185&gt;0,OR(Inputs!C16&gt;Inputs!C18,AND(Inputs!C16=Inputs!C18,2&lt;4))),1,0)+IF(AND(AI185&gt;0,OR(Inputs!C17&gt;Inputs!C18,AND(Inputs!C17=Inputs!C18,3&lt;4))),1,0)+IF(AND(AY185&gt;0,OR(Inputs!C19&gt;Inputs!C18,AND(Inputs!C19=Inputs!C18,5&lt;4))),1,0)+IF(AND(BG185&gt;0,OR(Inputs!C20&gt;Inputs!C18,AND(Inputs!C20=Inputs!C18,6&lt;4))),1,0)+IF(AND(BO185&gt;0,OR(Inputs!C21&gt;Inputs!C18,AND(Inputs!C21=Inputs!C18,7&lt;4))),1,0)+IF(AND(BW185&gt;0,OR(Inputs!C22&gt;Inputs!C18,AND(Inputs!C22=Inputs!C18,8&lt;4))),1,0)+IF(AND(CE185&gt;0,OR(Inputs!C23&gt;Inputs!C18,AND(Inputs!C23=Inputs!C18,9&lt;4))),1,0)))</f>
        <v>99</v>
      </c>
      <c r="AV185" s="3">
        <f>IF(Inputs!$B$27&lt;&gt;"Ready","PENDING INPUTS",IF(A185&gt;Inputs!$B$6,0,MIN(MAX(0,(AQ185+AR185+AS185)-AT185),MAX(0,C185-D185-(IF(O185&lt;AU185,K185+L185+M185-N185,0)+IF(W185&lt;AU185,S185+T185+U185-V185,0)+IF(AE185&lt;AU185,AA185+AB185+AC185-AD185,0)+IF(AM185&lt;AU185,AI185+AJ185+AK185-AL185,0)+IF(AU185&lt;AU185,AQ185+AR185+AS185-AT185,0)+IF(BC185&lt;AU185,AY185+AZ185+BA185-BB185,0)+IF(BK185&lt;AU185,BG185+BH185+BI185-BJ185,0)+IF(BS185&lt;AU185,BO185+BP185+BQ185-BR185,0)+IF(CA185&lt;AU185,BW185+BX185+BY185-BZ185,0)+IF(CI185&lt;AU185,CE185+CF185+CG185-CH185,0))))))</f>
        <v>0</v>
      </c>
      <c r="AW185" s="3">
        <f>IF(Inputs!$B$27&lt;&gt;"Ready","PENDING INPUTS",MIN((AQ185+AR185+AS185),IF(D185&gt;C185,IF(D185=0,0,AT185*C185/D185),AT185+AV185)))</f>
        <v>0</v>
      </c>
      <c r="AX185" s="3">
        <f>IF(Inputs!$B$27&lt;&gt;"Ready","PENDING INPUTS",MAX(0,(AQ185+AR185+AS185)-AW185))</f>
        <v>0</v>
      </c>
      <c r="AY185" s="3">
        <f>IF(Inputs!$B$27&lt;&gt;"Ready","PENDING INPUTS",BF184)</f>
        <v>0</v>
      </c>
      <c r="AZ185" s="3">
        <f>IF(Inputs!$B$27&lt;&gt;"Ready","PENDING INPUTS",IF(A185&lt;=Inputs!$B$6,ROUND(AY185*Inputs!C19/12,2),0))</f>
        <v>0</v>
      </c>
      <c r="BA185" s="3">
        <f>IF(Inputs!$B$27&lt;&gt;"Ready","PENDING INPUTS",IF(AND(A185&lt;=Inputs!$B$6,AY185&gt;0),Inputs!G19,0))</f>
        <v>0</v>
      </c>
      <c r="BB185" s="3">
        <f>IF(Inputs!$B$27&lt;&gt;"Ready","PENDING INPUTS",IF(A185&gt;Inputs!$B$6,0,MIN((AY185+AZ185+BA185),IF(Inputs!H19=1,Inputs!D19,MAX(Inputs!F19,ROUND(AY185*Inputs!E19+AZ185+BA185,2))))))</f>
        <v>0</v>
      </c>
      <c r="BC185">
        <f>IF(Inputs!$B$27&lt;&gt;"Ready","PENDING INPUTS",IF(AY185&lt;=0,99,1+IF(AND(K185&gt;0,OR(Inputs!C14&gt;Inputs!C19,AND(Inputs!C14=Inputs!C19,0&lt;5))),1,0)+IF(AND(S185&gt;0,OR(Inputs!C15&gt;Inputs!C19,AND(Inputs!C15=Inputs!C19,1&lt;5))),1,0)+IF(AND(AA185&gt;0,OR(Inputs!C16&gt;Inputs!C19,AND(Inputs!C16=Inputs!C19,2&lt;5))),1,0)+IF(AND(AI185&gt;0,OR(Inputs!C17&gt;Inputs!C19,AND(Inputs!C17=Inputs!C19,3&lt;5))),1,0)+IF(AND(AQ185&gt;0,OR(Inputs!C18&gt;Inputs!C19,AND(Inputs!C18=Inputs!C19,4&lt;5))),1,0)+IF(AND(BG185&gt;0,OR(Inputs!C20&gt;Inputs!C19,AND(Inputs!C20=Inputs!C19,6&lt;5))),1,0)+IF(AND(BO185&gt;0,OR(Inputs!C21&gt;Inputs!C19,AND(Inputs!C21=Inputs!C19,7&lt;5))),1,0)+IF(AND(BW185&gt;0,OR(Inputs!C22&gt;Inputs!C19,AND(Inputs!C22=Inputs!C19,8&lt;5))),1,0)+IF(AND(CE185&gt;0,OR(Inputs!C23&gt;Inputs!C19,AND(Inputs!C23=Inputs!C19,9&lt;5))),1,0)))</f>
        <v>99</v>
      </c>
      <c r="BD185" s="3">
        <f>IF(Inputs!$B$27&lt;&gt;"Ready","PENDING INPUTS",IF(A185&gt;Inputs!$B$6,0,MIN(MAX(0,(AY185+AZ185+BA185)-BB185),MAX(0,C185-D185-(IF(O185&lt;BC185,K185+L185+M185-N185,0)+IF(W185&lt;BC185,S185+T185+U185-V185,0)+IF(AE185&lt;BC185,AA185+AB185+AC185-AD185,0)+IF(AM185&lt;BC185,AI185+AJ185+AK185-AL185,0)+IF(AU185&lt;BC185,AQ185+AR185+AS185-AT185,0)+IF(BC185&lt;BC185,AY185+AZ185+BA185-BB185,0)+IF(BK185&lt;BC185,BG185+BH185+BI185-BJ185,0)+IF(BS185&lt;BC185,BO185+BP185+BQ185-BR185,0)+IF(CA185&lt;BC185,BW185+BX185+BY185-BZ185,0)+IF(CI185&lt;BC185,CE185+CF185+CG185-CH185,0))))))</f>
        <v>0</v>
      </c>
      <c r="BE185" s="3">
        <f>IF(Inputs!$B$27&lt;&gt;"Ready","PENDING INPUTS",MIN((AY185+AZ185+BA185),IF(D185&gt;C185,IF(D185=0,0,BB185*C185/D185),BB185+BD185)))</f>
        <v>0</v>
      </c>
      <c r="BF185" s="3">
        <f>IF(Inputs!$B$27&lt;&gt;"Ready","PENDING INPUTS",MAX(0,(AY185+AZ185+BA185)-BE185))</f>
        <v>0</v>
      </c>
      <c r="BG185" s="3">
        <f>IF(Inputs!$B$27&lt;&gt;"Ready","PENDING INPUTS",BN184)</f>
        <v>0</v>
      </c>
      <c r="BH185" s="3">
        <f>IF(Inputs!$B$27&lt;&gt;"Ready","PENDING INPUTS",IF(A185&lt;=Inputs!$B$6,ROUND(BG185*Inputs!C20/12,2),0))</f>
        <v>0</v>
      </c>
      <c r="BI185" s="3">
        <f>IF(Inputs!$B$27&lt;&gt;"Ready","PENDING INPUTS",IF(AND(A185&lt;=Inputs!$B$6,BG185&gt;0),Inputs!G20,0))</f>
        <v>0</v>
      </c>
      <c r="BJ185" s="3">
        <f>IF(Inputs!$B$27&lt;&gt;"Ready","PENDING INPUTS",IF(A185&gt;Inputs!$B$6,0,MIN((BG185+BH185+BI185),IF(Inputs!H20=1,Inputs!D20,MAX(Inputs!F20,ROUND(BG185*Inputs!E20+BH185+BI185,2))))))</f>
        <v>0</v>
      </c>
      <c r="BK185">
        <f>IF(Inputs!$B$27&lt;&gt;"Ready","PENDING INPUTS",IF(BG185&lt;=0,99,1+IF(AND(K185&gt;0,OR(Inputs!C14&gt;Inputs!C20,AND(Inputs!C14=Inputs!C20,0&lt;6))),1,0)+IF(AND(S185&gt;0,OR(Inputs!C15&gt;Inputs!C20,AND(Inputs!C15=Inputs!C20,1&lt;6))),1,0)+IF(AND(AA185&gt;0,OR(Inputs!C16&gt;Inputs!C20,AND(Inputs!C16=Inputs!C20,2&lt;6))),1,0)+IF(AND(AI185&gt;0,OR(Inputs!C17&gt;Inputs!C20,AND(Inputs!C17=Inputs!C20,3&lt;6))),1,0)+IF(AND(AQ185&gt;0,OR(Inputs!C18&gt;Inputs!C20,AND(Inputs!C18=Inputs!C20,4&lt;6))),1,0)+IF(AND(AY185&gt;0,OR(Inputs!C19&gt;Inputs!C20,AND(Inputs!C19=Inputs!C20,5&lt;6))),1,0)+IF(AND(BO185&gt;0,OR(Inputs!C21&gt;Inputs!C20,AND(Inputs!C21=Inputs!C20,7&lt;6))),1,0)+IF(AND(BW185&gt;0,OR(Inputs!C22&gt;Inputs!C20,AND(Inputs!C22=Inputs!C20,8&lt;6))),1,0)+IF(AND(CE185&gt;0,OR(Inputs!C23&gt;Inputs!C20,AND(Inputs!C23=Inputs!C20,9&lt;6))),1,0)))</f>
        <v>99</v>
      </c>
      <c r="BL185" s="3">
        <f>IF(Inputs!$B$27&lt;&gt;"Ready","PENDING INPUTS",IF(A185&gt;Inputs!$B$6,0,MIN(MAX(0,(BG185+BH185+BI185)-BJ185),MAX(0,C185-D185-(IF(O185&lt;BK185,K185+L185+M185-N185,0)+IF(W185&lt;BK185,S185+T185+U185-V185,0)+IF(AE185&lt;BK185,AA185+AB185+AC185-AD185,0)+IF(AM185&lt;BK185,AI185+AJ185+AK185-AL185,0)+IF(AU185&lt;BK185,AQ185+AR185+AS185-AT185,0)+IF(BC185&lt;BK185,AY185+AZ185+BA185-BB185,0)+IF(BK185&lt;BK185,BG185+BH185+BI185-BJ185,0)+IF(BS185&lt;BK185,BO185+BP185+BQ185-BR185,0)+IF(CA185&lt;BK185,BW185+BX185+BY185-BZ185,0)+IF(CI185&lt;BK185,CE185+CF185+CG185-CH185,0))))))</f>
        <v>0</v>
      </c>
      <c r="BM185" s="3">
        <f>IF(Inputs!$B$27&lt;&gt;"Ready","PENDING INPUTS",MIN((BG185+BH185+BI185),IF(D185&gt;C185,IF(D185=0,0,BJ185*C185/D185),BJ185+BL185)))</f>
        <v>0</v>
      </c>
      <c r="BN185" s="3">
        <f>IF(Inputs!$B$27&lt;&gt;"Ready","PENDING INPUTS",MAX(0,(BG185+BH185+BI185)-BM185))</f>
        <v>0</v>
      </c>
      <c r="BO185" s="3">
        <f>IF(Inputs!$B$27&lt;&gt;"Ready","PENDING INPUTS",BV184)</f>
        <v>0</v>
      </c>
      <c r="BP185" s="3">
        <f>IF(Inputs!$B$27&lt;&gt;"Ready","PENDING INPUTS",IF(A185&lt;=Inputs!$B$6,ROUND(BO185*Inputs!C21/12,2),0))</f>
        <v>0</v>
      </c>
      <c r="BQ185" s="3">
        <f>IF(Inputs!$B$27&lt;&gt;"Ready","PENDING INPUTS",IF(AND(A185&lt;=Inputs!$B$6,BO185&gt;0),Inputs!G21,0))</f>
        <v>0</v>
      </c>
      <c r="BR185" s="3">
        <f>IF(Inputs!$B$27&lt;&gt;"Ready","PENDING INPUTS",IF(A185&gt;Inputs!$B$6,0,MIN((BO185+BP185+BQ185),IF(Inputs!H21=1,Inputs!D21,MAX(Inputs!F21,ROUND(BO185*Inputs!E21+BP185+BQ185,2))))))</f>
        <v>0</v>
      </c>
      <c r="BS185">
        <f>IF(Inputs!$B$27&lt;&gt;"Ready","PENDING INPUTS",IF(BO185&lt;=0,99,1+IF(AND(K185&gt;0,OR(Inputs!C14&gt;Inputs!C21,AND(Inputs!C14=Inputs!C21,0&lt;7))),1,0)+IF(AND(S185&gt;0,OR(Inputs!C15&gt;Inputs!C21,AND(Inputs!C15=Inputs!C21,1&lt;7))),1,0)+IF(AND(AA185&gt;0,OR(Inputs!C16&gt;Inputs!C21,AND(Inputs!C16=Inputs!C21,2&lt;7))),1,0)+IF(AND(AI185&gt;0,OR(Inputs!C17&gt;Inputs!C21,AND(Inputs!C17=Inputs!C21,3&lt;7))),1,0)+IF(AND(AQ185&gt;0,OR(Inputs!C18&gt;Inputs!C21,AND(Inputs!C18=Inputs!C21,4&lt;7))),1,0)+IF(AND(AY185&gt;0,OR(Inputs!C19&gt;Inputs!C21,AND(Inputs!C19=Inputs!C21,5&lt;7))),1,0)+IF(AND(BG185&gt;0,OR(Inputs!C20&gt;Inputs!C21,AND(Inputs!C20=Inputs!C21,6&lt;7))),1,0)+IF(AND(BW185&gt;0,OR(Inputs!C22&gt;Inputs!C21,AND(Inputs!C22=Inputs!C21,8&lt;7))),1,0)+IF(AND(CE185&gt;0,OR(Inputs!C23&gt;Inputs!C21,AND(Inputs!C23=Inputs!C21,9&lt;7))),1,0)))</f>
        <v>99</v>
      </c>
      <c r="BT185" s="3">
        <f>IF(Inputs!$B$27&lt;&gt;"Ready","PENDING INPUTS",IF(A185&gt;Inputs!$B$6,0,MIN(MAX(0,(BO185+BP185+BQ185)-BR185),MAX(0,C185-D185-(IF(O185&lt;BS185,K185+L185+M185-N185,0)+IF(W185&lt;BS185,S185+T185+U185-V185,0)+IF(AE185&lt;BS185,AA185+AB185+AC185-AD185,0)+IF(AM185&lt;BS185,AI185+AJ185+AK185-AL185,0)+IF(AU185&lt;BS185,AQ185+AR185+AS185-AT185,0)+IF(BC185&lt;BS185,AY185+AZ185+BA185-BB185,0)+IF(BK185&lt;BS185,BG185+BH185+BI185-BJ185,0)+IF(BS185&lt;BS185,BO185+BP185+BQ185-BR185,0)+IF(CA185&lt;BS185,BW185+BX185+BY185-BZ185,0)+IF(CI185&lt;BS185,CE185+CF185+CG185-CH185,0))))))</f>
        <v>0</v>
      </c>
      <c r="BU185" s="3">
        <f>IF(Inputs!$B$27&lt;&gt;"Ready","PENDING INPUTS",MIN((BO185+BP185+BQ185),IF(D185&gt;C185,IF(D185=0,0,BR185*C185/D185),BR185+BT185)))</f>
        <v>0</v>
      </c>
      <c r="BV185" s="3">
        <f>IF(Inputs!$B$27&lt;&gt;"Ready","PENDING INPUTS",MAX(0,(BO185+BP185+BQ185)-BU185))</f>
        <v>0</v>
      </c>
      <c r="BW185" s="3">
        <f>IF(Inputs!$B$27&lt;&gt;"Ready","PENDING INPUTS",CD184)</f>
        <v>0</v>
      </c>
      <c r="BX185" s="3">
        <f>IF(Inputs!$B$27&lt;&gt;"Ready","PENDING INPUTS",IF(A185&lt;=Inputs!$B$6,ROUND(BW185*Inputs!C22/12,2),0))</f>
        <v>0</v>
      </c>
      <c r="BY185" s="3">
        <f>IF(Inputs!$B$27&lt;&gt;"Ready","PENDING INPUTS",IF(AND(A185&lt;=Inputs!$B$6,BW185&gt;0),Inputs!G22,0))</f>
        <v>0</v>
      </c>
      <c r="BZ185" s="3">
        <f>IF(Inputs!$B$27&lt;&gt;"Ready","PENDING INPUTS",IF(A185&gt;Inputs!$B$6,0,MIN((BW185+BX185+BY185),IF(Inputs!H22=1,Inputs!D22,MAX(Inputs!F22,ROUND(BW185*Inputs!E22+BX185+BY185,2))))))</f>
        <v>0</v>
      </c>
      <c r="CA185">
        <f>IF(Inputs!$B$27&lt;&gt;"Ready","PENDING INPUTS",IF(BW185&lt;=0,99,1+IF(AND(K185&gt;0,OR(Inputs!C14&gt;Inputs!C22,AND(Inputs!C14=Inputs!C22,0&lt;8))),1,0)+IF(AND(S185&gt;0,OR(Inputs!C15&gt;Inputs!C22,AND(Inputs!C15=Inputs!C22,1&lt;8))),1,0)+IF(AND(AA185&gt;0,OR(Inputs!C16&gt;Inputs!C22,AND(Inputs!C16=Inputs!C22,2&lt;8))),1,0)+IF(AND(AI185&gt;0,OR(Inputs!C17&gt;Inputs!C22,AND(Inputs!C17=Inputs!C22,3&lt;8))),1,0)+IF(AND(AQ185&gt;0,OR(Inputs!C18&gt;Inputs!C22,AND(Inputs!C18=Inputs!C22,4&lt;8))),1,0)+IF(AND(AY185&gt;0,OR(Inputs!C19&gt;Inputs!C22,AND(Inputs!C19=Inputs!C22,5&lt;8))),1,0)+IF(AND(BG185&gt;0,OR(Inputs!C20&gt;Inputs!C22,AND(Inputs!C20=Inputs!C22,6&lt;8))),1,0)+IF(AND(BO185&gt;0,OR(Inputs!C21&gt;Inputs!C22,AND(Inputs!C21=Inputs!C22,7&lt;8))),1,0)+IF(AND(CE185&gt;0,OR(Inputs!C23&gt;Inputs!C22,AND(Inputs!C23=Inputs!C22,9&lt;8))),1,0)))</f>
        <v>99</v>
      </c>
      <c r="CB185" s="3">
        <f>IF(Inputs!$B$27&lt;&gt;"Ready","PENDING INPUTS",IF(A185&gt;Inputs!$B$6,0,MIN(MAX(0,(BW185+BX185+BY185)-BZ185),MAX(0,C185-D185-(IF(O185&lt;CA185,K185+L185+M185-N185,0)+IF(W185&lt;CA185,S185+T185+U185-V185,0)+IF(AE185&lt;CA185,AA185+AB185+AC185-AD185,0)+IF(AM185&lt;CA185,AI185+AJ185+AK185-AL185,0)+IF(AU185&lt;CA185,AQ185+AR185+AS185-AT185,0)+IF(BC185&lt;CA185,AY185+AZ185+BA185-BB185,0)+IF(BK185&lt;CA185,BG185+BH185+BI185-BJ185,0)+IF(BS185&lt;CA185,BO185+BP185+BQ185-BR185,0)+IF(CA185&lt;CA185,BW185+BX185+BY185-BZ185,0)+IF(CI185&lt;CA185,CE185+CF185+CG185-CH185,0))))))</f>
        <v>0</v>
      </c>
      <c r="CC185" s="3">
        <f>IF(Inputs!$B$27&lt;&gt;"Ready","PENDING INPUTS",MIN((BW185+BX185+BY185),IF(D185&gt;C185,IF(D185=0,0,BZ185*C185/D185),BZ185+CB185)))</f>
        <v>0</v>
      </c>
      <c r="CD185" s="3">
        <f>IF(Inputs!$B$27&lt;&gt;"Ready","PENDING INPUTS",MAX(0,(BW185+BX185+BY185)-CC185))</f>
        <v>0</v>
      </c>
      <c r="CE185" s="3">
        <f>IF(Inputs!$B$27&lt;&gt;"Ready","PENDING INPUTS",CL184)</f>
        <v>0</v>
      </c>
      <c r="CF185" s="3">
        <f>IF(Inputs!$B$27&lt;&gt;"Ready","PENDING INPUTS",IF(A185&lt;=Inputs!$B$6,ROUND(CE185*Inputs!C23/12,2),0))</f>
        <v>0</v>
      </c>
      <c r="CG185" s="3">
        <f>IF(Inputs!$B$27&lt;&gt;"Ready","PENDING INPUTS",IF(AND(A185&lt;=Inputs!$B$6,CE185&gt;0),Inputs!G23,0))</f>
        <v>0</v>
      </c>
      <c r="CH185" s="3">
        <f>IF(Inputs!$B$27&lt;&gt;"Ready","PENDING INPUTS",IF(A185&gt;Inputs!$B$6,0,MIN((CE185+CF185+CG185),IF(Inputs!H23=1,Inputs!D23,MAX(Inputs!F23,ROUND(CE185*Inputs!E23+CF185+CG185,2))))))</f>
        <v>0</v>
      </c>
      <c r="CI185">
        <f>IF(Inputs!$B$27&lt;&gt;"Ready","PENDING INPUTS",IF(CE185&lt;=0,99,1+IF(AND(K185&gt;0,OR(Inputs!C14&gt;Inputs!C23,AND(Inputs!C14=Inputs!C23,0&lt;9))),1,0)+IF(AND(S185&gt;0,OR(Inputs!C15&gt;Inputs!C23,AND(Inputs!C15=Inputs!C23,1&lt;9))),1,0)+IF(AND(AA185&gt;0,OR(Inputs!C16&gt;Inputs!C23,AND(Inputs!C16=Inputs!C23,2&lt;9))),1,0)+IF(AND(AI185&gt;0,OR(Inputs!C17&gt;Inputs!C23,AND(Inputs!C17=Inputs!C23,3&lt;9))),1,0)+IF(AND(AQ185&gt;0,OR(Inputs!C18&gt;Inputs!C23,AND(Inputs!C18=Inputs!C23,4&lt;9))),1,0)+IF(AND(AY185&gt;0,OR(Inputs!C19&gt;Inputs!C23,AND(Inputs!C19=Inputs!C23,5&lt;9))),1,0)+IF(AND(BG185&gt;0,OR(Inputs!C20&gt;Inputs!C23,AND(Inputs!C20=Inputs!C23,6&lt;9))),1,0)+IF(AND(BO185&gt;0,OR(Inputs!C21&gt;Inputs!C23,AND(Inputs!C21=Inputs!C23,7&lt;9))),1,0)+IF(AND(BW185&gt;0,OR(Inputs!C22&gt;Inputs!C23,AND(Inputs!C22=Inputs!C23,8&lt;9))),1,0)))</f>
        <v>99</v>
      </c>
      <c r="CJ185" s="3">
        <f>IF(Inputs!$B$27&lt;&gt;"Ready","PENDING INPUTS",IF(A185&gt;Inputs!$B$6,0,MIN(MAX(0,(CE185+CF185+CG185)-CH185),MAX(0,C185-D185-(IF(O185&lt;CI185,K185+L185+M185-N185,0)+IF(W185&lt;CI185,S185+T185+U185-V185,0)+IF(AE185&lt;CI185,AA185+AB185+AC185-AD185,0)+IF(AM185&lt;CI185,AI185+AJ185+AK185-AL185,0)+IF(AU185&lt;CI185,AQ185+AR185+AS185-AT185,0)+IF(BC185&lt;CI185,AY185+AZ185+BA185-BB185,0)+IF(BK185&lt;CI185,BG185+BH185+BI185-BJ185,0)+IF(BS185&lt;CI185,BO185+BP185+BQ185-BR185,0)+IF(CA185&lt;CI185,BW185+BX185+BY185-BZ185,0)+IF(CI185&lt;CI185,CE185+CF185+CG185-CH185,0))))))</f>
        <v>0</v>
      </c>
      <c r="CK185" s="3">
        <f>IF(Inputs!$B$27&lt;&gt;"Ready","PENDING INPUTS",MIN((CE185+CF185+CG185),IF(D185&gt;C185,IF(D185=0,0,CH185*C185/D185),CH185+CJ185)))</f>
        <v>0</v>
      </c>
      <c r="CL185" s="3">
        <f>IF(Inputs!$B$27&lt;&gt;"Ready","PENDING INPUTS",MAX(0,(CE185+CF185+CG185)-CK185))</f>
        <v>0</v>
      </c>
    </row>
    <row r="186" spans="1:90" ht="27.95" customHeight="1" x14ac:dyDescent="0.25">
      <c r="A186">
        <v>182</v>
      </c>
      <c r="B186" s="13">
        <f>IF(Inputs!$B$27&lt;&gt;"Ready","PENDING INPUTS",EDATE(Inputs!$B$5,A186-1))</f>
        <v>51806</v>
      </c>
      <c r="C186" s="3">
        <f>IF(Inputs!$B$27&lt;&gt;"Ready","PENDING INPUTS",IF(A186&lt;=Inputs!$B$6,MAX(0,Inputs!$B$4+IF(A186=Inputs!$B$7,Inputs!$B$8,0)+IF(A186=Inputs!$B$9,Inputs!$B$10,0)),0))</f>
        <v>0</v>
      </c>
      <c r="D186" s="3">
        <f>IF(Inputs!$B$27&lt;&gt;"Ready","PENDING INPUTS",SUM(N186,V186,AD186,AL186,AT186,BB186,BJ186,BR186,BZ186,CH186))</f>
        <v>0</v>
      </c>
      <c r="E186" s="3">
        <f>IF(Inputs!$B$27&lt;&gt;"Ready","PENDING INPUTS",MAX(0,D186-C186))</f>
        <v>0</v>
      </c>
      <c r="F186" s="3">
        <f>IF(Inputs!$B$27&lt;&gt;"Ready","PENDING INPUTS",SUM(Q186,Y186,AG186,AO186,AW186,BE186,BM186,BU186,CC186,CK186))</f>
        <v>0</v>
      </c>
      <c r="G186" s="3">
        <f>IF(Inputs!$B$27&lt;&gt;"Ready","PENDING INPUTS",SUM(L186,T186,AB186,AJ186,AR186,AZ186,BH186,BP186,BX186,CF186))</f>
        <v>0</v>
      </c>
      <c r="H186" s="3">
        <f>IF(Inputs!$B$27&lt;&gt;"Ready","PENDING INPUTS",SUM(M186,U186,AC186,AK186,AS186,BA186,BI186,BQ186,BY186,CG186))</f>
        <v>0</v>
      </c>
      <c r="I186" s="3">
        <f>IF(Inputs!$B$27&lt;&gt;"Ready","PENDING INPUTS",SUM(R186,Z186,AH186,AP186,AX186,BF186,BN186,BV186,CD186,CL186))</f>
        <v>0</v>
      </c>
      <c r="J186" t="str">
        <f>IF(Inputs!$B$27&lt;&gt;"Ready","PENDING INPUTS",IF(A186&gt;Inputs!$B$6,"Beyond horizon",IF(E186&gt;0.005,"MINIMUM SHORTFALL",IF(I186&lt;0.005,"Paid off","In progress"))))</f>
        <v>Beyond horizon</v>
      </c>
      <c r="K186" s="3">
        <f>IF(Inputs!$B$27&lt;&gt;"Ready","PENDING INPUTS",R185)</f>
        <v>0</v>
      </c>
      <c r="L186" s="3">
        <f>IF(Inputs!$B$27&lt;&gt;"Ready","PENDING INPUTS",IF(A186&lt;=Inputs!$B$6,ROUND(K186*Inputs!C14/12,2),0))</f>
        <v>0</v>
      </c>
      <c r="M186" s="3">
        <f>IF(Inputs!$B$27&lt;&gt;"Ready","PENDING INPUTS",IF(AND(A186&lt;=Inputs!$B$6,K186&gt;0),Inputs!G14,0))</f>
        <v>0</v>
      </c>
      <c r="N186" s="3">
        <f>IF(Inputs!$B$27&lt;&gt;"Ready","PENDING INPUTS",IF(A186&gt;Inputs!$B$6,0,MIN((K186+L186+M186),IF(Inputs!H14=1,Inputs!D14,MAX(Inputs!F14,ROUND(K186*Inputs!E14+L186+M186,2))))))</f>
        <v>0</v>
      </c>
      <c r="O186">
        <f>IF(Inputs!$B$27&lt;&gt;"Ready","PENDING INPUTS",IF(K186&lt;=0,99,1+IF(AND(S186&gt;0,OR(Inputs!C15&gt;Inputs!C14,AND(Inputs!C15=Inputs!C14,1&lt;0))),1,0)+IF(AND(AA186&gt;0,OR(Inputs!C16&gt;Inputs!C14,AND(Inputs!C16=Inputs!C14,2&lt;0))),1,0)+IF(AND(AI186&gt;0,OR(Inputs!C17&gt;Inputs!C14,AND(Inputs!C17=Inputs!C14,3&lt;0))),1,0)+IF(AND(AQ186&gt;0,OR(Inputs!C18&gt;Inputs!C14,AND(Inputs!C18=Inputs!C14,4&lt;0))),1,0)+IF(AND(AY186&gt;0,OR(Inputs!C19&gt;Inputs!C14,AND(Inputs!C19=Inputs!C14,5&lt;0))),1,0)+IF(AND(BG186&gt;0,OR(Inputs!C20&gt;Inputs!C14,AND(Inputs!C20=Inputs!C14,6&lt;0))),1,0)+IF(AND(BO186&gt;0,OR(Inputs!C21&gt;Inputs!C14,AND(Inputs!C21=Inputs!C14,7&lt;0))),1,0)+IF(AND(BW186&gt;0,OR(Inputs!C22&gt;Inputs!C14,AND(Inputs!C22=Inputs!C14,8&lt;0))),1,0)+IF(AND(CE186&gt;0,OR(Inputs!C23&gt;Inputs!C14,AND(Inputs!C23=Inputs!C14,9&lt;0))),1,0)))</f>
        <v>99</v>
      </c>
      <c r="P186" s="3">
        <f>IF(Inputs!$B$27&lt;&gt;"Ready","PENDING INPUTS",IF(A186&gt;Inputs!$B$6,0,MIN(MAX(0,(K186+L186+M186)-N186),MAX(0,C186-D186-(IF(O186&lt;O186,K186+L186+M186-N186,0)+IF(W186&lt;O186,S186+T186+U186-V186,0)+IF(AE186&lt;O186,AA186+AB186+AC186-AD186,0)+IF(AM186&lt;O186,AI186+AJ186+AK186-AL186,0)+IF(AU186&lt;O186,AQ186+AR186+AS186-AT186,0)+IF(BC186&lt;O186,AY186+AZ186+BA186-BB186,0)+IF(BK186&lt;O186,BG186+BH186+BI186-BJ186,0)+IF(BS186&lt;O186,BO186+BP186+BQ186-BR186,0)+IF(CA186&lt;O186,BW186+BX186+BY186-BZ186,0)+IF(CI186&lt;O186,CE186+CF186+CG186-CH186,0))))))</f>
        <v>0</v>
      </c>
      <c r="Q186" s="3">
        <f>IF(Inputs!$B$27&lt;&gt;"Ready","PENDING INPUTS",MIN((K186+L186+M186),IF(D186&gt;C186,IF(D186=0,0,N186*C186/D186),N186+P186)))</f>
        <v>0</v>
      </c>
      <c r="R186" s="3">
        <f>IF(Inputs!$B$27&lt;&gt;"Ready","PENDING INPUTS",MAX(0,(K186+L186+M186)-Q186))</f>
        <v>0</v>
      </c>
      <c r="S186" s="3">
        <f>IF(Inputs!$B$27&lt;&gt;"Ready","PENDING INPUTS",Z185)</f>
        <v>0</v>
      </c>
      <c r="T186" s="3">
        <f>IF(Inputs!$B$27&lt;&gt;"Ready","PENDING INPUTS",IF(A186&lt;=Inputs!$B$6,ROUND(S186*Inputs!C15/12,2),0))</f>
        <v>0</v>
      </c>
      <c r="U186" s="3">
        <f>IF(Inputs!$B$27&lt;&gt;"Ready","PENDING INPUTS",IF(AND(A186&lt;=Inputs!$B$6,S186&gt;0),Inputs!G15,0))</f>
        <v>0</v>
      </c>
      <c r="V186" s="3">
        <f>IF(Inputs!$B$27&lt;&gt;"Ready","PENDING INPUTS",IF(A186&gt;Inputs!$B$6,0,MIN((S186+T186+U186),IF(Inputs!H15=1,Inputs!D15,MAX(Inputs!F15,ROUND(S186*Inputs!E15+T186+U186,2))))))</f>
        <v>0</v>
      </c>
      <c r="W186">
        <f>IF(Inputs!$B$27&lt;&gt;"Ready","PENDING INPUTS",IF(S186&lt;=0,99,1+IF(AND(K186&gt;0,OR(Inputs!C14&gt;Inputs!C15,AND(Inputs!C14=Inputs!C15,0&lt;1))),1,0)+IF(AND(AA186&gt;0,OR(Inputs!C16&gt;Inputs!C15,AND(Inputs!C16=Inputs!C15,2&lt;1))),1,0)+IF(AND(AI186&gt;0,OR(Inputs!C17&gt;Inputs!C15,AND(Inputs!C17=Inputs!C15,3&lt;1))),1,0)+IF(AND(AQ186&gt;0,OR(Inputs!C18&gt;Inputs!C15,AND(Inputs!C18=Inputs!C15,4&lt;1))),1,0)+IF(AND(AY186&gt;0,OR(Inputs!C19&gt;Inputs!C15,AND(Inputs!C19=Inputs!C15,5&lt;1))),1,0)+IF(AND(BG186&gt;0,OR(Inputs!C20&gt;Inputs!C15,AND(Inputs!C20=Inputs!C15,6&lt;1))),1,0)+IF(AND(BO186&gt;0,OR(Inputs!C21&gt;Inputs!C15,AND(Inputs!C21=Inputs!C15,7&lt;1))),1,0)+IF(AND(BW186&gt;0,OR(Inputs!C22&gt;Inputs!C15,AND(Inputs!C22=Inputs!C15,8&lt;1))),1,0)+IF(AND(CE186&gt;0,OR(Inputs!C23&gt;Inputs!C15,AND(Inputs!C23=Inputs!C15,9&lt;1))),1,0)))</f>
        <v>99</v>
      </c>
      <c r="X186" s="3">
        <f>IF(Inputs!$B$27&lt;&gt;"Ready","PENDING INPUTS",IF(A186&gt;Inputs!$B$6,0,MIN(MAX(0,(S186+T186+U186)-V186),MAX(0,C186-D186-(IF(O186&lt;W186,K186+L186+M186-N186,0)+IF(W186&lt;W186,S186+T186+U186-V186,0)+IF(AE186&lt;W186,AA186+AB186+AC186-AD186,0)+IF(AM186&lt;W186,AI186+AJ186+AK186-AL186,0)+IF(AU186&lt;W186,AQ186+AR186+AS186-AT186,0)+IF(BC186&lt;W186,AY186+AZ186+BA186-BB186,0)+IF(BK186&lt;W186,BG186+BH186+BI186-BJ186,0)+IF(BS186&lt;W186,BO186+BP186+BQ186-BR186,0)+IF(CA186&lt;W186,BW186+BX186+BY186-BZ186,0)+IF(CI186&lt;W186,CE186+CF186+CG186-CH186,0))))))</f>
        <v>0</v>
      </c>
      <c r="Y186" s="3">
        <f>IF(Inputs!$B$27&lt;&gt;"Ready","PENDING INPUTS",MIN((S186+T186+U186),IF(D186&gt;C186,IF(D186=0,0,V186*C186/D186),V186+X186)))</f>
        <v>0</v>
      </c>
      <c r="Z186" s="3">
        <f>IF(Inputs!$B$27&lt;&gt;"Ready","PENDING INPUTS",MAX(0,(S186+T186+U186)-Y186))</f>
        <v>0</v>
      </c>
      <c r="AA186" s="3">
        <f>IF(Inputs!$B$27&lt;&gt;"Ready","PENDING INPUTS",AH185)</f>
        <v>0</v>
      </c>
      <c r="AB186" s="3">
        <f>IF(Inputs!$B$27&lt;&gt;"Ready","PENDING INPUTS",IF(A186&lt;=Inputs!$B$6,ROUND(AA186*Inputs!C16/12,2),0))</f>
        <v>0</v>
      </c>
      <c r="AC186" s="3">
        <f>IF(Inputs!$B$27&lt;&gt;"Ready","PENDING INPUTS",IF(AND(A186&lt;=Inputs!$B$6,AA186&gt;0),Inputs!G16,0))</f>
        <v>0</v>
      </c>
      <c r="AD186" s="3">
        <f>IF(Inputs!$B$27&lt;&gt;"Ready","PENDING INPUTS",IF(A186&gt;Inputs!$B$6,0,MIN((AA186+AB186+AC186),IF(Inputs!H16=1,Inputs!D16,MAX(Inputs!F16,ROUND(AA186*Inputs!E16+AB186+AC186,2))))))</f>
        <v>0</v>
      </c>
      <c r="AE186">
        <f>IF(Inputs!$B$27&lt;&gt;"Ready","PENDING INPUTS",IF(AA186&lt;=0,99,1+IF(AND(K186&gt;0,OR(Inputs!C14&gt;Inputs!C16,AND(Inputs!C14=Inputs!C16,0&lt;2))),1,0)+IF(AND(S186&gt;0,OR(Inputs!C15&gt;Inputs!C16,AND(Inputs!C15=Inputs!C16,1&lt;2))),1,0)+IF(AND(AI186&gt;0,OR(Inputs!C17&gt;Inputs!C16,AND(Inputs!C17=Inputs!C16,3&lt;2))),1,0)+IF(AND(AQ186&gt;0,OR(Inputs!C18&gt;Inputs!C16,AND(Inputs!C18=Inputs!C16,4&lt;2))),1,0)+IF(AND(AY186&gt;0,OR(Inputs!C19&gt;Inputs!C16,AND(Inputs!C19=Inputs!C16,5&lt;2))),1,0)+IF(AND(BG186&gt;0,OR(Inputs!C20&gt;Inputs!C16,AND(Inputs!C20=Inputs!C16,6&lt;2))),1,0)+IF(AND(BO186&gt;0,OR(Inputs!C21&gt;Inputs!C16,AND(Inputs!C21=Inputs!C16,7&lt;2))),1,0)+IF(AND(BW186&gt;0,OR(Inputs!C22&gt;Inputs!C16,AND(Inputs!C22=Inputs!C16,8&lt;2))),1,0)+IF(AND(CE186&gt;0,OR(Inputs!C23&gt;Inputs!C16,AND(Inputs!C23=Inputs!C16,9&lt;2))),1,0)))</f>
        <v>99</v>
      </c>
      <c r="AF186" s="3">
        <f>IF(Inputs!$B$27&lt;&gt;"Ready","PENDING INPUTS",IF(A186&gt;Inputs!$B$6,0,MIN(MAX(0,(AA186+AB186+AC186)-AD186),MAX(0,C186-D186-(IF(O186&lt;AE186,K186+L186+M186-N186,0)+IF(W186&lt;AE186,S186+T186+U186-V186,0)+IF(AE186&lt;AE186,AA186+AB186+AC186-AD186,0)+IF(AM186&lt;AE186,AI186+AJ186+AK186-AL186,0)+IF(AU186&lt;AE186,AQ186+AR186+AS186-AT186,0)+IF(BC186&lt;AE186,AY186+AZ186+BA186-BB186,0)+IF(BK186&lt;AE186,BG186+BH186+BI186-BJ186,0)+IF(BS186&lt;AE186,BO186+BP186+BQ186-BR186,0)+IF(CA186&lt;AE186,BW186+BX186+BY186-BZ186,0)+IF(CI186&lt;AE186,CE186+CF186+CG186-CH186,0))))))</f>
        <v>0</v>
      </c>
      <c r="AG186" s="3">
        <f>IF(Inputs!$B$27&lt;&gt;"Ready","PENDING INPUTS",MIN((AA186+AB186+AC186),IF(D186&gt;C186,IF(D186=0,0,AD186*C186/D186),AD186+AF186)))</f>
        <v>0</v>
      </c>
      <c r="AH186" s="3">
        <f>IF(Inputs!$B$27&lt;&gt;"Ready","PENDING INPUTS",MAX(0,(AA186+AB186+AC186)-AG186))</f>
        <v>0</v>
      </c>
      <c r="AI186" s="3">
        <f>IF(Inputs!$B$27&lt;&gt;"Ready","PENDING INPUTS",AP185)</f>
        <v>0</v>
      </c>
      <c r="AJ186" s="3">
        <f>IF(Inputs!$B$27&lt;&gt;"Ready","PENDING INPUTS",IF(A186&lt;=Inputs!$B$6,ROUND(AI186*Inputs!C17/12,2),0))</f>
        <v>0</v>
      </c>
      <c r="AK186" s="3">
        <f>IF(Inputs!$B$27&lt;&gt;"Ready","PENDING INPUTS",IF(AND(A186&lt;=Inputs!$B$6,AI186&gt;0),Inputs!G17,0))</f>
        <v>0</v>
      </c>
      <c r="AL186" s="3">
        <f>IF(Inputs!$B$27&lt;&gt;"Ready","PENDING INPUTS",IF(A186&gt;Inputs!$B$6,0,MIN((AI186+AJ186+AK186),IF(Inputs!H17=1,Inputs!D17,MAX(Inputs!F17,ROUND(AI186*Inputs!E17+AJ186+AK186,2))))))</f>
        <v>0</v>
      </c>
      <c r="AM186">
        <f>IF(Inputs!$B$27&lt;&gt;"Ready","PENDING INPUTS",IF(AI186&lt;=0,99,1+IF(AND(K186&gt;0,OR(Inputs!C14&gt;Inputs!C17,AND(Inputs!C14=Inputs!C17,0&lt;3))),1,0)+IF(AND(S186&gt;0,OR(Inputs!C15&gt;Inputs!C17,AND(Inputs!C15=Inputs!C17,1&lt;3))),1,0)+IF(AND(AA186&gt;0,OR(Inputs!C16&gt;Inputs!C17,AND(Inputs!C16=Inputs!C17,2&lt;3))),1,0)+IF(AND(AQ186&gt;0,OR(Inputs!C18&gt;Inputs!C17,AND(Inputs!C18=Inputs!C17,4&lt;3))),1,0)+IF(AND(AY186&gt;0,OR(Inputs!C19&gt;Inputs!C17,AND(Inputs!C19=Inputs!C17,5&lt;3))),1,0)+IF(AND(BG186&gt;0,OR(Inputs!C20&gt;Inputs!C17,AND(Inputs!C20=Inputs!C17,6&lt;3))),1,0)+IF(AND(BO186&gt;0,OR(Inputs!C21&gt;Inputs!C17,AND(Inputs!C21=Inputs!C17,7&lt;3))),1,0)+IF(AND(BW186&gt;0,OR(Inputs!C22&gt;Inputs!C17,AND(Inputs!C22=Inputs!C17,8&lt;3))),1,0)+IF(AND(CE186&gt;0,OR(Inputs!C23&gt;Inputs!C17,AND(Inputs!C23=Inputs!C17,9&lt;3))),1,0)))</f>
        <v>99</v>
      </c>
      <c r="AN186" s="3">
        <f>IF(Inputs!$B$27&lt;&gt;"Ready","PENDING INPUTS",IF(A186&gt;Inputs!$B$6,0,MIN(MAX(0,(AI186+AJ186+AK186)-AL186),MAX(0,C186-D186-(IF(O186&lt;AM186,K186+L186+M186-N186,0)+IF(W186&lt;AM186,S186+T186+U186-V186,0)+IF(AE186&lt;AM186,AA186+AB186+AC186-AD186,0)+IF(AM186&lt;AM186,AI186+AJ186+AK186-AL186,0)+IF(AU186&lt;AM186,AQ186+AR186+AS186-AT186,0)+IF(BC186&lt;AM186,AY186+AZ186+BA186-BB186,0)+IF(BK186&lt;AM186,BG186+BH186+BI186-BJ186,0)+IF(BS186&lt;AM186,BO186+BP186+BQ186-BR186,0)+IF(CA186&lt;AM186,BW186+BX186+BY186-BZ186,0)+IF(CI186&lt;AM186,CE186+CF186+CG186-CH186,0))))))</f>
        <v>0</v>
      </c>
      <c r="AO186" s="3">
        <f>IF(Inputs!$B$27&lt;&gt;"Ready","PENDING INPUTS",MIN((AI186+AJ186+AK186),IF(D186&gt;C186,IF(D186=0,0,AL186*C186/D186),AL186+AN186)))</f>
        <v>0</v>
      </c>
      <c r="AP186" s="3">
        <f>IF(Inputs!$B$27&lt;&gt;"Ready","PENDING INPUTS",MAX(0,(AI186+AJ186+AK186)-AO186))</f>
        <v>0</v>
      </c>
      <c r="AQ186" s="3">
        <f>IF(Inputs!$B$27&lt;&gt;"Ready","PENDING INPUTS",AX185)</f>
        <v>0</v>
      </c>
      <c r="AR186" s="3">
        <f>IF(Inputs!$B$27&lt;&gt;"Ready","PENDING INPUTS",IF(A186&lt;=Inputs!$B$6,ROUND(AQ186*Inputs!C18/12,2),0))</f>
        <v>0</v>
      </c>
      <c r="AS186" s="3">
        <f>IF(Inputs!$B$27&lt;&gt;"Ready","PENDING INPUTS",IF(AND(A186&lt;=Inputs!$B$6,AQ186&gt;0),Inputs!G18,0))</f>
        <v>0</v>
      </c>
      <c r="AT186" s="3">
        <f>IF(Inputs!$B$27&lt;&gt;"Ready","PENDING INPUTS",IF(A186&gt;Inputs!$B$6,0,MIN((AQ186+AR186+AS186),IF(Inputs!H18=1,Inputs!D18,MAX(Inputs!F18,ROUND(AQ186*Inputs!E18+AR186+AS186,2))))))</f>
        <v>0</v>
      </c>
      <c r="AU186">
        <f>IF(Inputs!$B$27&lt;&gt;"Ready","PENDING INPUTS",IF(AQ186&lt;=0,99,1+IF(AND(K186&gt;0,OR(Inputs!C14&gt;Inputs!C18,AND(Inputs!C14=Inputs!C18,0&lt;4))),1,0)+IF(AND(S186&gt;0,OR(Inputs!C15&gt;Inputs!C18,AND(Inputs!C15=Inputs!C18,1&lt;4))),1,0)+IF(AND(AA186&gt;0,OR(Inputs!C16&gt;Inputs!C18,AND(Inputs!C16=Inputs!C18,2&lt;4))),1,0)+IF(AND(AI186&gt;0,OR(Inputs!C17&gt;Inputs!C18,AND(Inputs!C17=Inputs!C18,3&lt;4))),1,0)+IF(AND(AY186&gt;0,OR(Inputs!C19&gt;Inputs!C18,AND(Inputs!C19=Inputs!C18,5&lt;4))),1,0)+IF(AND(BG186&gt;0,OR(Inputs!C20&gt;Inputs!C18,AND(Inputs!C20=Inputs!C18,6&lt;4))),1,0)+IF(AND(BO186&gt;0,OR(Inputs!C21&gt;Inputs!C18,AND(Inputs!C21=Inputs!C18,7&lt;4))),1,0)+IF(AND(BW186&gt;0,OR(Inputs!C22&gt;Inputs!C18,AND(Inputs!C22=Inputs!C18,8&lt;4))),1,0)+IF(AND(CE186&gt;0,OR(Inputs!C23&gt;Inputs!C18,AND(Inputs!C23=Inputs!C18,9&lt;4))),1,0)))</f>
        <v>99</v>
      </c>
      <c r="AV186" s="3">
        <f>IF(Inputs!$B$27&lt;&gt;"Ready","PENDING INPUTS",IF(A186&gt;Inputs!$B$6,0,MIN(MAX(0,(AQ186+AR186+AS186)-AT186),MAX(0,C186-D186-(IF(O186&lt;AU186,K186+L186+M186-N186,0)+IF(W186&lt;AU186,S186+T186+U186-V186,0)+IF(AE186&lt;AU186,AA186+AB186+AC186-AD186,0)+IF(AM186&lt;AU186,AI186+AJ186+AK186-AL186,0)+IF(AU186&lt;AU186,AQ186+AR186+AS186-AT186,0)+IF(BC186&lt;AU186,AY186+AZ186+BA186-BB186,0)+IF(BK186&lt;AU186,BG186+BH186+BI186-BJ186,0)+IF(BS186&lt;AU186,BO186+BP186+BQ186-BR186,0)+IF(CA186&lt;AU186,BW186+BX186+BY186-BZ186,0)+IF(CI186&lt;AU186,CE186+CF186+CG186-CH186,0))))))</f>
        <v>0</v>
      </c>
      <c r="AW186" s="3">
        <f>IF(Inputs!$B$27&lt;&gt;"Ready","PENDING INPUTS",MIN((AQ186+AR186+AS186),IF(D186&gt;C186,IF(D186=0,0,AT186*C186/D186),AT186+AV186)))</f>
        <v>0</v>
      </c>
      <c r="AX186" s="3">
        <f>IF(Inputs!$B$27&lt;&gt;"Ready","PENDING INPUTS",MAX(0,(AQ186+AR186+AS186)-AW186))</f>
        <v>0</v>
      </c>
      <c r="AY186" s="3">
        <f>IF(Inputs!$B$27&lt;&gt;"Ready","PENDING INPUTS",BF185)</f>
        <v>0</v>
      </c>
      <c r="AZ186" s="3">
        <f>IF(Inputs!$B$27&lt;&gt;"Ready","PENDING INPUTS",IF(A186&lt;=Inputs!$B$6,ROUND(AY186*Inputs!C19/12,2),0))</f>
        <v>0</v>
      </c>
      <c r="BA186" s="3">
        <f>IF(Inputs!$B$27&lt;&gt;"Ready","PENDING INPUTS",IF(AND(A186&lt;=Inputs!$B$6,AY186&gt;0),Inputs!G19,0))</f>
        <v>0</v>
      </c>
      <c r="BB186" s="3">
        <f>IF(Inputs!$B$27&lt;&gt;"Ready","PENDING INPUTS",IF(A186&gt;Inputs!$B$6,0,MIN((AY186+AZ186+BA186),IF(Inputs!H19=1,Inputs!D19,MAX(Inputs!F19,ROUND(AY186*Inputs!E19+AZ186+BA186,2))))))</f>
        <v>0</v>
      </c>
      <c r="BC186">
        <f>IF(Inputs!$B$27&lt;&gt;"Ready","PENDING INPUTS",IF(AY186&lt;=0,99,1+IF(AND(K186&gt;0,OR(Inputs!C14&gt;Inputs!C19,AND(Inputs!C14=Inputs!C19,0&lt;5))),1,0)+IF(AND(S186&gt;0,OR(Inputs!C15&gt;Inputs!C19,AND(Inputs!C15=Inputs!C19,1&lt;5))),1,0)+IF(AND(AA186&gt;0,OR(Inputs!C16&gt;Inputs!C19,AND(Inputs!C16=Inputs!C19,2&lt;5))),1,0)+IF(AND(AI186&gt;0,OR(Inputs!C17&gt;Inputs!C19,AND(Inputs!C17=Inputs!C19,3&lt;5))),1,0)+IF(AND(AQ186&gt;0,OR(Inputs!C18&gt;Inputs!C19,AND(Inputs!C18=Inputs!C19,4&lt;5))),1,0)+IF(AND(BG186&gt;0,OR(Inputs!C20&gt;Inputs!C19,AND(Inputs!C20=Inputs!C19,6&lt;5))),1,0)+IF(AND(BO186&gt;0,OR(Inputs!C21&gt;Inputs!C19,AND(Inputs!C21=Inputs!C19,7&lt;5))),1,0)+IF(AND(BW186&gt;0,OR(Inputs!C22&gt;Inputs!C19,AND(Inputs!C22=Inputs!C19,8&lt;5))),1,0)+IF(AND(CE186&gt;0,OR(Inputs!C23&gt;Inputs!C19,AND(Inputs!C23=Inputs!C19,9&lt;5))),1,0)))</f>
        <v>99</v>
      </c>
      <c r="BD186" s="3">
        <f>IF(Inputs!$B$27&lt;&gt;"Ready","PENDING INPUTS",IF(A186&gt;Inputs!$B$6,0,MIN(MAX(0,(AY186+AZ186+BA186)-BB186),MAX(0,C186-D186-(IF(O186&lt;BC186,K186+L186+M186-N186,0)+IF(W186&lt;BC186,S186+T186+U186-V186,0)+IF(AE186&lt;BC186,AA186+AB186+AC186-AD186,0)+IF(AM186&lt;BC186,AI186+AJ186+AK186-AL186,0)+IF(AU186&lt;BC186,AQ186+AR186+AS186-AT186,0)+IF(BC186&lt;BC186,AY186+AZ186+BA186-BB186,0)+IF(BK186&lt;BC186,BG186+BH186+BI186-BJ186,0)+IF(BS186&lt;BC186,BO186+BP186+BQ186-BR186,0)+IF(CA186&lt;BC186,BW186+BX186+BY186-BZ186,0)+IF(CI186&lt;BC186,CE186+CF186+CG186-CH186,0))))))</f>
        <v>0</v>
      </c>
      <c r="BE186" s="3">
        <f>IF(Inputs!$B$27&lt;&gt;"Ready","PENDING INPUTS",MIN((AY186+AZ186+BA186),IF(D186&gt;C186,IF(D186=0,0,BB186*C186/D186),BB186+BD186)))</f>
        <v>0</v>
      </c>
      <c r="BF186" s="3">
        <f>IF(Inputs!$B$27&lt;&gt;"Ready","PENDING INPUTS",MAX(0,(AY186+AZ186+BA186)-BE186))</f>
        <v>0</v>
      </c>
      <c r="BG186" s="3">
        <f>IF(Inputs!$B$27&lt;&gt;"Ready","PENDING INPUTS",BN185)</f>
        <v>0</v>
      </c>
      <c r="BH186" s="3">
        <f>IF(Inputs!$B$27&lt;&gt;"Ready","PENDING INPUTS",IF(A186&lt;=Inputs!$B$6,ROUND(BG186*Inputs!C20/12,2),0))</f>
        <v>0</v>
      </c>
      <c r="BI186" s="3">
        <f>IF(Inputs!$B$27&lt;&gt;"Ready","PENDING INPUTS",IF(AND(A186&lt;=Inputs!$B$6,BG186&gt;0),Inputs!G20,0))</f>
        <v>0</v>
      </c>
      <c r="BJ186" s="3">
        <f>IF(Inputs!$B$27&lt;&gt;"Ready","PENDING INPUTS",IF(A186&gt;Inputs!$B$6,0,MIN((BG186+BH186+BI186),IF(Inputs!H20=1,Inputs!D20,MAX(Inputs!F20,ROUND(BG186*Inputs!E20+BH186+BI186,2))))))</f>
        <v>0</v>
      </c>
      <c r="BK186">
        <f>IF(Inputs!$B$27&lt;&gt;"Ready","PENDING INPUTS",IF(BG186&lt;=0,99,1+IF(AND(K186&gt;0,OR(Inputs!C14&gt;Inputs!C20,AND(Inputs!C14=Inputs!C20,0&lt;6))),1,0)+IF(AND(S186&gt;0,OR(Inputs!C15&gt;Inputs!C20,AND(Inputs!C15=Inputs!C20,1&lt;6))),1,0)+IF(AND(AA186&gt;0,OR(Inputs!C16&gt;Inputs!C20,AND(Inputs!C16=Inputs!C20,2&lt;6))),1,0)+IF(AND(AI186&gt;0,OR(Inputs!C17&gt;Inputs!C20,AND(Inputs!C17=Inputs!C20,3&lt;6))),1,0)+IF(AND(AQ186&gt;0,OR(Inputs!C18&gt;Inputs!C20,AND(Inputs!C18=Inputs!C20,4&lt;6))),1,0)+IF(AND(AY186&gt;0,OR(Inputs!C19&gt;Inputs!C20,AND(Inputs!C19=Inputs!C20,5&lt;6))),1,0)+IF(AND(BO186&gt;0,OR(Inputs!C21&gt;Inputs!C20,AND(Inputs!C21=Inputs!C20,7&lt;6))),1,0)+IF(AND(BW186&gt;0,OR(Inputs!C22&gt;Inputs!C20,AND(Inputs!C22=Inputs!C20,8&lt;6))),1,0)+IF(AND(CE186&gt;0,OR(Inputs!C23&gt;Inputs!C20,AND(Inputs!C23=Inputs!C20,9&lt;6))),1,0)))</f>
        <v>99</v>
      </c>
      <c r="BL186" s="3">
        <f>IF(Inputs!$B$27&lt;&gt;"Ready","PENDING INPUTS",IF(A186&gt;Inputs!$B$6,0,MIN(MAX(0,(BG186+BH186+BI186)-BJ186),MAX(0,C186-D186-(IF(O186&lt;BK186,K186+L186+M186-N186,0)+IF(W186&lt;BK186,S186+T186+U186-V186,0)+IF(AE186&lt;BK186,AA186+AB186+AC186-AD186,0)+IF(AM186&lt;BK186,AI186+AJ186+AK186-AL186,0)+IF(AU186&lt;BK186,AQ186+AR186+AS186-AT186,0)+IF(BC186&lt;BK186,AY186+AZ186+BA186-BB186,0)+IF(BK186&lt;BK186,BG186+BH186+BI186-BJ186,0)+IF(BS186&lt;BK186,BO186+BP186+BQ186-BR186,0)+IF(CA186&lt;BK186,BW186+BX186+BY186-BZ186,0)+IF(CI186&lt;BK186,CE186+CF186+CG186-CH186,0))))))</f>
        <v>0</v>
      </c>
      <c r="BM186" s="3">
        <f>IF(Inputs!$B$27&lt;&gt;"Ready","PENDING INPUTS",MIN((BG186+BH186+BI186),IF(D186&gt;C186,IF(D186=0,0,BJ186*C186/D186),BJ186+BL186)))</f>
        <v>0</v>
      </c>
      <c r="BN186" s="3">
        <f>IF(Inputs!$B$27&lt;&gt;"Ready","PENDING INPUTS",MAX(0,(BG186+BH186+BI186)-BM186))</f>
        <v>0</v>
      </c>
      <c r="BO186" s="3">
        <f>IF(Inputs!$B$27&lt;&gt;"Ready","PENDING INPUTS",BV185)</f>
        <v>0</v>
      </c>
      <c r="BP186" s="3">
        <f>IF(Inputs!$B$27&lt;&gt;"Ready","PENDING INPUTS",IF(A186&lt;=Inputs!$B$6,ROUND(BO186*Inputs!C21/12,2),0))</f>
        <v>0</v>
      </c>
      <c r="BQ186" s="3">
        <f>IF(Inputs!$B$27&lt;&gt;"Ready","PENDING INPUTS",IF(AND(A186&lt;=Inputs!$B$6,BO186&gt;0),Inputs!G21,0))</f>
        <v>0</v>
      </c>
      <c r="BR186" s="3">
        <f>IF(Inputs!$B$27&lt;&gt;"Ready","PENDING INPUTS",IF(A186&gt;Inputs!$B$6,0,MIN((BO186+BP186+BQ186),IF(Inputs!H21=1,Inputs!D21,MAX(Inputs!F21,ROUND(BO186*Inputs!E21+BP186+BQ186,2))))))</f>
        <v>0</v>
      </c>
      <c r="BS186">
        <f>IF(Inputs!$B$27&lt;&gt;"Ready","PENDING INPUTS",IF(BO186&lt;=0,99,1+IF(AND(K186&gt;0,OR(Inputs!C14&gt;Inputs!C21,AND(Inputs!C14=Inputs!C21,0&lt;7))),1,0)+IF(AND(S186&gt;0,OR(Inputs!C15&gt;Inputs!C21,AND(Inputs!C15=Inputs!C21,1&lt;7))),1,0)+IF(AND(AA186&gt;0,OR(Inputs!C16&gt;Inputs!C21,AND(Inputs!C16=Inputs!C21,2&lt;7))),1,0)+IF(AND(AI186&gt;0,OR(Inputs!C17&gt;Inputs!C21,AND(Inputs!C17=Inputs!C21,3&lt;7))),1,0)+IF(AND(AQ186&gt;0,OR(Inputs!C18&gt;Inputs!C21,AND(Inputs!C18=Inputs!C21,4&lt;7))),1,0)+IF(AND(AY186&gt;0,OR(Inputs!C19&gt;Inputs!C21,AND(Inputs!C19=Inputs!C21,5&lt;7))),1,0)+IF(AND(BG186&gt;0,OR(Inputs!C20&gt;Inputs!C21,AND(Inputs!C20=Inputs!C21,6&lt;7))),1,0)+IF(AND(BW186&gt;0,OR(Inputs!C22&gt;Inputs!C21,AND(Inputs!C22=Inputs!C21,8&lt;7))),1,0)+IF(AND(CE186&gt;0,OR(Inputs!C23&gt;Inputs!C21,AND(Inputs!C23=Inputs!C21,9&lt;7))),1,0)))</f>
        <v>99</v>
      </c>
      <c r="BT186" s="3">
        <f>IF(Inputs!$B$27&lt;&gt;"Ready","PENDING INPUTS",IF(A186&gt;Inputs!$B$6,0,MIN(MAX(0,(BO186+BP186+BQ186)-BR186),MAX(0,C186-D186-(IF(O186&lt;BS186,K186+L186+M186-N186,0)+IF(W186&lt;BS186,S186+T186+U186-V186,0)+IF(AE186&lt;BS186,AA186+AB186+AC186-AD186,0)+IF(AM186&lt;BS186,AI186+AJ186+AK186-AL186,0)+IF(AU186&lt;BS186,AQ186+AR186+AS186-AT186,0)+IF(BC186&lt;BS186,AY186+AZ186+BA186-BB186,0)+IF(BK186&lt;BS186,BG186+BH186+BI186-BJ186,0)+IF(BS186&lt;BS186,BO186+BP186+BQ186-BR186,0)+IF(CA186&lt;BS186,BW186+BX186+BY186-BZ186,0)+IF(CI186&lt;BS186,CE186+CF186+CG186-CH186,0))))))</f>
        <v>0</v>
      </c>
      <c r="BU186" s="3">
        <f>IF(Inputs!$B$27&lt;&gt;"Ready","PENDING INPUTS",MIN((BO186+BP186+BQ186),IF(D186&gt;C186,IF(D186=0,0,BR186*C186/D186),BR186+BT186)))</f>
        <v>0</v>
      </c>
      <c r="BV186" s="3">
        <f>IF(Inputs!$B$27&lt;&gt;"Ready","PENDING INPUTS",MAX(0,(BO186+BP186+BQ186)-BU186))</f>
        <v>0</v>
      </c>
      <c r="BW186" s="3">
        <f>IF(Inputs!$B$27&lt;&gt;"Ready","PENDING INPUTS",CD185)</f>
        <v>0</v>
      </c>
      <c r="BX186" s="3">
        <f>IF(Inputs!$B$27&lt;&gt;"Ready","PENDING INPUTS",IF(A186&lt;=Inputs!$B$6,ROUND(BW186*Inputs!C22/12,2),0))</f>
        <v>0</v>
      </c>
      <c r="BY186" s="3">
        <f>IF(Inputs!$B$27&lt;&gt;"Ready","PENDING INPUTS",IF(AND(A186&lt;=Inputs!$B$6,BW186&gt;0),Inputs!G22,0))</f>
        <v>0</v>
      </c>
      <c r="BZ186" s="3">
        <f>IF(Inputs!$B$27&lt;&gt;"Ready","PENDING INPUTS",IF(A186&gt;Inputs!$B$6,0,MIN((BW186+BX186+BY186),IF(Inputs!H22=1,Inputs!D22,MAX(Inputs!F22,ROUND(BW186*Inputs!E22+BX186+BY186,2))))))</f>
        <v>0</v>
      </c>
      <c r="CA186">
        <f>IF(Inputs!$B$27&lt;&gt;"Ready","PENDING INPUTS",IF(BW186&lt;=0,99,1+IF(AND(K186&gt;0,OR(Inputs!C14&gt;Inputs!C22,AND(Inputs!C14=Inputs!C22,0&lt;8))),1,0)+IF(AND(S186&gt;0,OR(Inputs!C15&gt;Inputs!C22,AND(Inputs!C15=Inputs!C22,1&lt;8))),1,0)+IF(AND(AA186&gt;0,OR(Inputs!C16&gt;Inputs!C22,AND(Inputs!C16=Inputs!C22,2&lt;8))),1,0)+IF(AND(AI186&gt;0,OR(Inputs!C17&gt;Inputs!C22,AND(Inputs!C17=Inputs!C22,3&lt;8))),1,0)+IF(AND(AQ186&gt;0,OR(Inputs!C18&gt;Inputs!C22,AND(Inputs!C18=Inputs!C22,4&lt;8))),1,0)+IF(AND(AY186&gt;0,OR(Inputs!C19&gt;Inputs!C22,AND(Inputs!C19=Inputs!C22,5&lt;8))),1,0)+IF(AND(BG186&gt;0,OR(Inputs!C20&gt;Inputs!C22,AND(Inputs!C20=Inputs!C22,6&lt;8))),1,0)+IF(AND(BO186&gt;0,OR(Inputs!C21&gt;Inputs!C22,AND(Inputs!C21=Inputs!C22,7&lt;8))),1,0)+IF(AND(CE186&gt;0,OR(Inputs!C23&gt;Inputs!C22,AND(Inputs!C23=Inputs!C22,9&lt;8))),1,0)))</f>
        <v>99</v>
      </c>
      <c r="CB186" s="3">
        <f>IF(Inputs!$B$27&lt;&gt;"Ready","PENDING INPUTS",IF(A186&gt;Inputs!$B$6,0,MIN(MAX(0,(BW186+BX186+BY186)-BZ186),MAX(0,C186-D186-(IF(O186&lt;CA186,K186+L186+M186-N186,0)+IF(W186&lt;CA186,S186+T186+U186-V186,0)+IF(AE186&lt;CA186,AA186+AB186+AC186-AD186,0)+IF(AM186&lt;CA186,AI186+AJ186+AK186-AL186,0)+IF(AU186&lt;CA186,AQ186+AR186+AS186-AT186,0)+IF(BC186&lt;CA186,AY186+AZ186+BA186-BB186,0)+IF(BK186&lt;CA186,BG186+BH186+BI186-BJ186,0)+IF(BS186&lt;CA186,BO186+BP186+BQ186-BR186,0)+IF(CA186&lt;CA186,BW186+BX186+BY186-BZ186,0)+IF(CI186&lt;CA186,CE186+CF186+CG186-CH186,0))))))</f>
        <v>0</v>
      </c>
      <c r="CC186" s="3">
        <f>IF(Inputs!$B$27&lt;&gt;"Ready","PENDING INPUTS",MIN((BW186+BX186+BY186),IF(D186&gt;C186,IF(D186=0,0,BZ186*C186/D186),BZ186+CB186)))</f>
        <v>0</v>
      </c>
      <c r="CD186" s="3">
        <f>IF(Inputs!$B$27&lt;&gt;"Ready","PENDING INPUTS",MAX(0,(BW186+BX186+BY186)-CC186))</f>
        <v>0</v>
      </c>
      <c r="CE186" s="3">
        <f>IF(Inputs!$B$27&lt;&gt;"Ready","PENDING INPUTS",CL185)</f>
        <v>0</v>
      </c>
      <c r="CF186" s="3">
        <f>IF(Inputs!$B$27&lt;&gt;"Ready","PENDING INPUTS",IF(A186&lt;=Inputs!$B$6,ROUND(CE186*Inputs!C23/12,2),0))</f>
        <v>0</v>
      </c>
      <c r="CG186" s="3">
        <f>IF(Inputs!$B$27&lt;&gt;"Ready","PENDING INPUTS",IF(AND(A186&lt;=Inputs!$B$6,CE186&gt;0),Inputs!G23,0))</f>
        <v>0</v>
      </c>
      <c r="CH186" s="3">
        <f>IF(Inputs!$B$27&lt;&gt;"Ready","PENDING INPUTS",IF(A186&gt;Inputs!$B$6,0,MIN((CE186+CF186+CG186),IF(Inputs!H23=1,Inputs!D23,MAX(Inputs!F23,ROUND(CE186*Inputs!E23+CF186+CG186,2))))))</f>
        <v>0</v>
      </c>
      <c r="CI186">
        <f>IF(Inputs!$B$27&lt;&gt;"Ready","PENDING INPUTS",IF(CE186&lt;=0,99,1+IF(AND(K186&gt;0,OR(Inputs!C14&gt;Inputs!C23,AND(Inputs!C14=Inputs!C23,0&lt;9))),1,0)+IF(AND(S186&gt;0,OR(Inputs!C15&gt;Inputs!C23,AND(Inputs!C15=Inputs!C23,1&lt;9))),1,0)+IF(AND(AA186&gt;0,OR(Inputs!C16&gt;Inputs!C23,AND(Inputs!C16=Inputs!C23,2&lt;9))),1,0)+IF(AND(AI186&gt;0,OR(Inputs!C17&gt;Inputs!C23,AND(Inputs!C17=Inputs!C23,3&lt;9))),1,0)+IF(AND(AQ186&gt;0,OR(Inputs!C18&gt;Inputs!C23,AND(Inputs!C18=Inputs!C23,4&lt;9))),1,0)+IF(AND(AY186&gt;0,OR(Inputs!C19&gt;Inputs!C23,AND(Inputs!C19=Inputs!C23,5&lt;9))),1,0)+IF(AND(BG186&gt;0,OR(Inputs!C20&gt;Inputs!C23,AND(Inputs!C20=Inputs!C23,6&lt;9))),1,0)+IF(AND(BO186&gt;0,OR(Inputs!C21&gt;Inputs!C23,AND(Inputs!C21=Inputs!C23,7&lt;9))),1,0)+IF(AND(BW186&gt;0,OR(Inputs!C22&gt;Inputs!C23,AND(Inputs!C22=Inputs!C23,8&lt;9))),1,0)))</f>
        <v>99</v>
      </c>
      <c r="CJ186" s="3">
        <f>IF(Inputs!$B$27&lt;&gt;"Ready","PENDING INPUTS",IF(A186&gt;Inputs!$B$6,0,MIN(MAX(0,(CE186+CF186+CG186)-CH186),MAX(0,C186-D186-(IF(O186&lt;CI186,K186+L186+M186-N186,0)+IF(W186&lt;CI186,S186+T186+U186-V186,0)+IF(AE186&lt;CI186,AA186+AB186+AC186-AD186,0)+IF(AM186&lt;CI186,AI186+AJ186+AK186-AL186,0)+IF(AU186&lt;CI186,AQ186+AR186+AS186-AT186,0)+IF(BC186&lt;CI186,AY186+AZ186+BA186-BB186,0)+IF(BK186&lt;CI186,BG186+BH186+BI186-BJ186,0)+IF(BS186&lt;CI186,BO186+BP186+BQ186-BR186,0)+IF(CA186&lt;CI186,BW186+BX186+BY186-BZ186,0)+IF(CI186&lt;CI186,CE186+CF186+CG186-CH186,0))))))</f>
        <v>0</v>
      </c>
      <c r="CK186" s="3">
        <f>IF(Inputs!$B$27&lt;&gt;"Ready","PENDING INPUTS",MIN((CE186+CF186+CG186),IF(D186&gt;C186,IF(D186=0,0,CH186*C186/D186),CH186+CJ186)))</f>
        <v>0</v>
      </c>
      <c r="CL186" s="3">
        <f>IF(Inputs!$B$27&lt;&gt;"Ready","PENDING INPUTS",MAX(0,(CE186+CF186+CG186)-CK186))</f>
        <v>0</v>
      </c>
    </row>
    <row r="187" spans="1:90" ht="27.95" customHeight="1" x14ac:dyDescent="0.25">
      <c r="A187">
        <v>183</v>
      </c>
      <c r="B187" s="13">
        <f>IF(Inputs!$B$27&lt;&gt;"Ready","PENDING INPUTS",EDATE(Inputs!$B$5,A187-1))</f>
        <v>51836</v>
      </c>
      <c r="C187" s="3">
        <f>IF(Inputs!$B$27&lt;&gt;"Ready","PENDING INPUTS",IF(A187&lt;=Inputs!$B$6,MAX(0,Inputs!$B$4+IF(A187=Inputs!$B$7,Inputs!$B$8,0)+IF(A187=Inputs!$B$9,Inputs!$B$10,0)),0))</f>
        <v>0</v>
      </c>
      <c r="D187" s="3">
        <f>IF(Inputs!$B$27&lt;&gt;"Ready","PENDING INPUTS",SUM(N187,V187,AD187,AL187,AT187,BB187,BJ187,BR187,BZ187,CH187))</f>
        <v>0</v>
      </c>
      <c r="E187" s="3">
        <f>IF(Inputs!$B$27&lt;&gt;"Ready","PENDING INPUTS",MAX(0,D187-C187))</f>
        <v>0</v>
      </c>
      <c r="F187" s="3">
        <f>IF(Inputs!$B$27&lt;&gt;"Ready","PENDING INPUTS",SUM(Q187,Y187,AG187,AO187,AW187,BE187,BM187,BU187,CC187,CK187))</f>
        <v>0</v>
      </c>
      <c r="G187" s="3">
        <f>IF(Inputs!$B$27&lt;&gt;"Ready","PENDING INPUTS",SUM(L187,T187,AB187,AJ187,AR187,AZ187,BH187,BP187,BX187,CF187))</f>
        <v>0</v>
      </c>
      <c r="H187" s="3">
        <f>IF(Inputs!$B$27&lt;&gt;"Ready","PENDING INPUTS",SUM(M187,U187,AC187,AK187,AS187,BA187,BI187,BQ187,BY187,CG187))</f>
        <v>0</v>
      </c>
      <c r="I187" s="3">
        <f>IF(Inputs!$B$27&lt;&gt;"Ready","PENDING INPUTS",SUM(R187,Z187,AH187,AP187,AX187,BF187,BN187,BV187,CD187,CL187))</f>
        <v>0</v>
      </c>
      <c r="J187" t="str">
        <f>IF(Inputs!$B$27&lt;&gt;"Ready","PENDING INPUTS",IF(A187&gt;Inputs!$B$6,"Beyond horizon",IF(E187&gt;0.005,"MINIMUM SHORTFALL",IF(I187&lt;0.005,"Paid off","In progress"))))</f>
        <v>Beyond horizon</v>
      </c>
      <c r="K187" s="3">
        <f>IF(Inputs!$B$27&lt;&gt;"Ready","PENDING INPUTS",R186)</f>
        <v>0</v>
      </c>
      <c r="L187" s="3">
        <f>IF(Inputs!$B$27&lt;&gt;"Ready","PENDING INPUTS",IF(A187&lt;=Inputs!$B$6,ROUND(K187*Inputs!C14/12,2),0))</f>
        <v>0</v>
      </c>
      <c r="M187" s="3">
        <f>IF(Inputs!$B$27&lt;&gt;"Ready","PENDING INPUTS",IF(AND(A187&lt;=Inputs!$B$6,K187&gt;0),Inputs!G14,0))</f>
        <v>0</v>
      </c>
      <c r="N187" s="3">
        <f>IF(Inputs!$B$27&lt;&gt;"Ready","PENDING INPUTS",IF(A187&gt;Inputs!$B$6,0,MIN((K187+L187+M187),IF(Inputs!H14=1,Inputs!D14,MAX(Inputs!F14,ROUND(K187*Inputs!E14+L187+M187,2))))))</f>
        <v>0</v>
      </c>
      <c r="O187">
        <f>IF(Inputs!$B$27&lt;&gt;"Ready","PENDING INPUTS",IF(K187&lt;=0,99,1+IF(AND(S187&gt;0,OR(Inputs!C15&gt;Inputs!C14,AND(Inputs!C15=Inputs!C14,1&lt;0))),1,0)+IF(AND(AA187&gt;0,OR(Inputs!C16&gt;Inputs!C14,AND(Inputs!C16=Inputs!C14,2&lt;0))),1,0)+IF(AND(AI187&gt;0,OR(Inputs!C17&gt;Inputs!C14,AND(Inputs!C17=Inputs!C14,3&lt;0))),1,0)+IF(AND(AQ187&gt;0,OR(Inputs!C18&gt;Inputs!C14,AND(Inputs!C18=Inputs!C14,4&lt;0))),1,0)+IF(AND(AY187&gt;0,OR(Inputs!C19&gt;Inputs!C14,AND(Inputs!C19=Inputs!C14,5&lt;0))),1,0)+IF(AND(BG187&gt;0,OR(Inputs!C20&gt;Inputs!C14,AND(Inputs!C20=Inputs!C14,6&lt;0))),1,0)+IF(AND(BO187&gt;0,OR(Inputs!C21&gt;Inputs!C14,AND(Inputs!C21=Inputs!C14,7&lt;0))),1,0)+IF(AND(BW187&gt;0,OR(Inputs!C22&gt;Inputs!C14,AND(Inputs!C22=Inputs!C14,8&lt;0))),1,0)+IF(AND(CE187&gt;0,OR(Inputs!C23&gt;Inputs!C14,AND(Inputs!C23=Inputs!C14,9&lt;0))),1,0)))</f>
        <v>99</v>
      </c>
      <c r="P187" s="3">
        <f>IF(Inputs!$B$27&lt;&gt;"Ready","PENDING INPUTS",IF(A187&gt;Inputs!$B$6,0,MIN(MAX(0,(K187+L187+M187)-N187),MAX(0,C187-D187-(IF(O187&lt;O187,K187+L187+M187-N187,0)+IF(W187&lt;O187,S187+T187+U187-V187,0)+IF(AE187&lt;O187,AA187+AB187+AC187-AD187,0)+IF(AM187&lt;O187,AI187+AJ187+AK187-AL187,0)+IF(AU187&lt;O187,AQ187+AR187+AS187-AT187,0)+IF(BC187&lt;O187,AY187+AZ187+BA187-BB187,0)+IF(BK187&lt;O187,BG187+BH187+BI187-BJ187,0)+IF(BS187&lt;O187,BO187+BP187+BQ187-BR187,0)+IF(CA187&lt;O187,BW187+BX187+BY187-BZ187,0)+IF(CI187&lt;O187,CE187+CF187+CG187-CH187,0))))))</f>
        <v>0</v>
      </c>
      <c r="Q187" s="3">
        <f>IF(Inputs!$B$27&lt;&gt;"Ready","PENDING INPUTS",MIN((K187+L187+M187),IF(D187&gt;C187,IF(D187=0,0,N187*C187/D187),N187+P187)))</f>
        <v>0</v>
      </c>
      <c r="R187" s="3">
        <f>IF(Inputs!$B$27&lt;&gt;"Ready","PENDING INPUTS",MAX(0,(K187+L187+M187)-Q187))</f>
        <v>0</v>
      </c>
      <c r="S187" s="3">
        <f>IF(Inputs!$B$27&lt;&gt;"Ready","PENDING INPUTS",Z186)</f>
        <v>0</v>
      </c>
      <c r="T187" s="3">
        <f>IF(Inputs!$B$27&lt;&gt;"Ready","PENDING INPUTS",IF(A187&lt;=Inputs!$B$6,ROUND(S187*Inputs!C15/12,2),0))</f>
        <v>0</v>
      </c>
      <c r="U187" s="3">
        <f>IF(Inputs!$B$27&lt;&gt;"Ready","PENDING INPUTS",IF(AND(A187&lt;=Inputs!$B$6,S187&gt;0),Inputs!G15,0))</f>
        <v>0</v>
      </c>
      <c r="V187" s="3">
        <f>IF(Inputs!$B$27&lt;&gt;"Ready","PENDING INPUTS",IF(A187&gt;Inputs!$B$6,0,MIN((S187+T187+U187),IF(Inputs!H15=1,Inputs!D15,MAX(Inputs!F15,ROUND(S187*Inputs!E15+T187+U187,2))))))</f>
        <v>0</v>
      </c>
      <c r="W187">
        <f>IF(Inputs!$B$27&lt;&gt;"Ready","PENDING INPUTS",IF(S187&lt;=0,99,1+IF(AND(K187&gt;0,OR(Inputs!C14&gt;Inputs!C15,AND(Inputs!C14=Inputs!C15,0&lt;1))),1,0)+IF(AND(AA187&gt;0,OR(Inputs!C16&gt;Inputs!C15,AND(Inputs!C16=Inputs!C15,2&lt;1))),1,0)+IF(AND(AI187&gt;0,OR(Inputs!C17&gt;Inputs!C15,AND(Inputs!C17=Inputs!C15,3&lt;1))),1,0)+IF(AND(AQ187&gt;0,OR(Inputs!C18&gt;Inputs!C15,AND(Inputs!C18=Inputs!C15,4&lt;1))),1,0)+IF(AND(AY187&gt;0,OR(Inputs!C19&gt;Inputs!C15,AND(Inputs!C19=Inputs!C15,5&lt;1))),1,0)+IF(AND(BG187&gt;0,OR(Inputs!C20&gt;Inputs!C15,AND(Inputs!C20=Inputs!C15,6&lt;1))),1,0)+IF(AND(BO187&gt;0,OR(Inputs!C21&gt;Inputs!C15,AND(Inputs!C21=Inputs!C15,7&lt;1))),1,0)+IF(AND(BW187&gt;0,OR(Inputs!C22&gt;Inputs!C15,AND(Inputs!C22=Inputs!C15,8&lt;1))),1,0)+IF(AND(CE187&gt;0,OR(Inputs!C23&gt;Inputs!C15,AND(Inputs!C23=Inputs!C15,9&lt;1))),1,0)))</f>
        <v>99</v>
      </c>
      <c r="X187" s="3">
        <f>IF(Inputs!$B$27&lt;&gt;"Ready","PENDING INPUTS",IF(A187&gt;Inputs!$B$6,0,MIN(MAX(0,(S187+T187+U187)-V187),MAX(0,C187-D187-(IF(O187&lt;W187,K187+L187+M187-N187,0)+IF(W187&lt;W187,S187+T187+U187-V187,0)+IF(AE187&lt;W187,AA187+AB187+AC187-AD187,0)+IF(AM187&lt;W187,AI187+AJ187+AK187-AL187,0)+IF(AU187&lt;W187,AQ187+AR187+AS187-AT187,0)+IF(BC187&lt;W187,AY187+AZ187+BA187-BB187,0)+IF(BK187&lt;W187,BG187+BH187+BI187-BJ187,0)+IF(BS187&lt;W187,BO187+BP187+BQ187-BR187,0)+IF(CA187&lt;W187,BW187+BX187+BY187-BZ187,0)+IF(CI187&lt;W187,CE187+CF187+CG187-CH187,0))))))</f>
        <v>0</v>
      </c>
      <c r="Y187" s="3">
        <f>IF(Inputs!$B$27&lt;&gt;"Ready","PENDING INPUTS",MIN((S187+T187+U187),IF(D187&gt;C187,IF(D187=0,0,V187*C187/D187),V187+X187)))</f>
        <v>0</v>
      </c>
      <c r="Z187" s="3">
        <f>IF(Inputs!$B$27&lt;&gt;"Ready","PENDING INPUTS",MAX(0,(S187+T187+U187)-Y187))</f>
        <v>0</v>
      </c>
      <c r="AA187" s="3">
        <f>IF(Inputs!$B$27&lt;&gt;"Ready","PENDING INPUTS",AH186)</f>
        <v>0</v>
      </c>
      <c r="AB187" s="3">
        <f>IF(Inputs!$B$27&lt;&gt;"Ready","PENDING INPUTS",IF(A187&lt;=Inputs!$B$6,ROUND(AA187*Inputs!C16/12,2),0))</f>
        <v>0</v>
      </c>
      <c r="AC187" s="3">
        <f>IF(Inputs!$B$27&lt;&gt;"Ready","PENDING INPUTS",IF(AND(A187&lt;=Inputs!$B$6,AA187&gt;0),Inputs!G16,0))</f>
        <v>0</v>
      </c>
      <c r="AD187" s="3">
        <f>IF(Inputs!$B$27&lt;&gt;"Ready","PENDING INPUTS",IF(A187&gt;Inputs!$B$6,0,MIN((AA187+AB187+AC187),IF(Inputs!H16=1,Inputs!D16,MAX(Inputs!F16,ROUND(AA187*Inputs!E16+AB187+AC187,2))))))</f>
        <v>0</v>
      </c>
      <c r="AE187">
        <f>IF(Inputs!$B$27&lt;&gt;"Ready","PENDING INPUTS",IF(AA187&lt;=0,99,1+IF(AND(K187&gt;0,OR(Inputs!C14&gt;Inputs!C16,AND(Inputs!C14=Inputs!C16,0&lt;2))),1,0)+IF(AND(S187&gt;0,OR(Inputs!C15&gt;Inputs!C16,AND(Inputs!C15=Inputs!C16,1&lt;2))),1,0)+IF(AND(AI187&gt;0,OR(Inputs!C17&gt;Inputs!C16,AND(Inputs!C17=Inputs!C16,3&lt;2))),1,0)+IF(AND(AQ187&gt;0,OR(Inputs!C18&gt;Inputs!C16,AND(Inputs!C18=Inputs!C16,4&lt;2))),1,0)+IF(AND(AY187&gt;0,OR(Inputs!C19&gt;Inputs!C16,AND(Inputs!C19=Inputs!C16,5&lt;2))),1,0)+IF(AND(BG187&gt;0,OR(Inputs!C20&gt;Inputs!C16,AND(Inputs!C20=Inputs!C16,6&lt;2))),1,0)+IF(AND(BO187&gt;0,OR(Inputs!C21&gt;Inputs!C16,AND(Inputs!C21=Inputs!C16,7&lt;2))),1,0)+IF(AND(BW187&gt;0,OR(Inputs!C22&gt;Inputs!C16,AND(Inputs!C22=Inputs!C16,8&lt;2))),1,0)+IF(AND(CE187&gt;0,OR(Inputs!C23&gt;Inputs!C16,AND(Inputs!C23=Inputs!C16,9&lt;2))),1,0)))</f>
        <v>99</v>
      </c>
      <c r="AF187" s="3">
        <f>IF(Inputs!$B$27&lt;&gt;"Ready","PENDING INPUTS",IF(A187&gt;Inputs!$B$6,0,MIN(MAX(0,(AA187+AB187+AC187)-AD187),MAX(0,C187-D187-(IF(O187&lt;AE187,K187+L187+M187-N187,0)+IF(W187&lt;AE187,S187+T187+U187-V187,0)+IF(AE187&lt;AE187,AA187+AB187+AC187-AD187,0)+IF(AM187&lt;AE187,AI187+AJ187+AK187-AL187,0)+IF(AU187&lt;AE187,AQ187+AR187+AS187-AT187,0)+IF(BC187&lt;AE187,AY187+AZ187+BA187-BB187,0)+IF(BK187&lt;AE187,BG187+BH187+BI187-BJ187,0)+IF(BS187&lt;AE187,BO187+BP187+BQ187-BR187,0)+IF(CA187&lt;AE187,BW187+BX187+BY187-BZ187,0)+IF(CI187&lt;AE187,CE187+CF187+CG187-CH187,0))))))</f>
        <v>0</v>
      </c>
      <c r="AG187" s="3">
        <f>IF(Inputs!$B$27&lt;&gt;"Ready","PENDING INPUTS",MIN((AA187+AB187+AC187),IF(D187&gt;C187,IF(D187=0,0,AD187*C187/D187),AD187+AF187)))</f>
        <v>0</v>
      </c>
      <c r="AH187" s="3">
        <f>IF(Inputs!$B$27&lt;&gt;"Ready","PENDING INPUTS",MAX(0,(AA187+AB187+AC187)-AG187))</f>
        <v>0</v>
      </c>
      <c r="AI187" s="3">
        <f>IF(Inputs!$B$27&lt;&gt;"Ready","PENDING INPUTS",AP186)</f>
        <v>0</v>
      </c>
      <c r="AJ187" s="3">
        <f>IF(Inputs!$B$27&lt;&gt;"Ready","PENDING INPUTS",IF(A187&lt;=Inputs!$B$6,ROUND(AI187*Inputs!C17/12,2),0))</f>
        <v>0</v>
      </c>
      <c r="AK187" s="3">
        <f>IF(Inputs!$B$27&lt;&gt;"Ready","PENDING INPUTS",IF(AND(A187&lt;=Inputs!$B$6,AI187&gt;0),Inputs!G17,0))</f>
        <v>0</v>
      </c>
      <c r="AL187" s="3">
        <f>IF(Inputs!$B$27&lt;&gt;"Ready","PENDING INPUTS",IF(A187&gt;Inputs!$B$6,0,MIN((AI187+AJ187+AK187),IF(Inputs!H17=1,Inputs!D17,MAX(Inputs!F17,ROUND(AI187*Inputs!E17+AJ187+AK187,2))))))</f>
        <v>0</v>
      </c>
      <c r="AM187">
        <f>IF(Inputs!$B$27&lt;&gt;"Ready","PENDING INPUTS",IF(AI187&lt;=0,99,1+IF(AND(K187&gt;0,OR(Inputs!C14&gt;Inputs!C17,AND(Inputs!C14=Inputs!C17,0&lt;3))),1,0)+IF(AND(S187&gt;0,OR(Inputs!C15&gt;Inputs!C17,AND(Inputs!C15=Inputs!C17,1&lt;3))),1,0)+IF(AND(AA187&gt;0,OR(Inputs!C16&gt;Inputs!C17,AND(Inputs!C16=Inputs!C17,2&lt;3))),1,0)+IF(AND(AQ187&gt;0,OR(Inputs!C18&gt;Inputs!C17,AND(Inputs!C18=Inputs!C17,4&lt;3))),1,0)+IF(AND(AY187&gt;0,OR(Inputs!C19&gt;Inputs!C17,AND(Inputs!C19=Inputs!C17,5&lt;3))),1,0)+IF(AND(BG187&gt;0,OR(Inputs!C20&gt;Inputs!C17,AND(Inputs!C20=Inputs!C17,6&lt;3))),1,0)+IF(AND(BO187&gt;0,OR(Inputs!C21&gt;Inputs!C17,AND(Inputs!C21=Inputs!C17,7&lt;3))),1,0)+IF(AND(BW187&gt;0,OR(Inputs!C22&gt;Inputs!C17,AND(Inputs!C22=Inputs!C17,8&lt;3))),1,0)+IF(AND(CE187&gt;0,OR(Inputs!C23&gt;Inputs!C17,AND(Inputs!C23=Inputs!C17,9&lt;3))),1,0)))</f>
        <v>99</v>
      </c>
      <c r="AN187" s="3">
        <f>IF(Inputs!$B$27&lt;&gt;"Ready","PENDING INPUTS",IF(A187&gt;Inputs!$B$6,0,MIN(MAX(0,(AI187+AJ187+AK187)-AL187),MAX(0,C187-D187-(IF(O187&lt;AM187,K187+L187+M187-N187,0)+IF(W187&lt;AM187,S187+T187+U187-V187,0)+IF(AE187&lt;AM187,AA187+AB187+AC187-AD187,0)+IF(AM187&lt;AM187,AI187+AJ187+AK187-AL187,0)+IF(AU187&lt;AM187,AQ187+AR187+AS187-AT187,0)+IF(BC187&lt;AM187,AY187+AZ187+BA187-BB187,0)+IF(BK187&lt;AM187,BG187+BH187+BI187-BJ187,0)+IF(BS187&lt;AM187,BO187+BP187+BQ187-BR187,0)+IF(CA187&lt;AM187,BW187+BX187+BY187-BZ187,0)+IF(CI187&lt;AM187,CE187+CF187+CG187-CH187,0))))))</f>
        <v>0</v>
      </c>
      <c r="AO187" s="3">
        <f>IF(Inputs!$B$27&lt;&gt;"Ready","PENDING INPUTS",MIN((AI187+AJ187+AK187),IF(D187&gt;C187,IF(D187=0,0,AL187*C187/D187),AL187+AN187)))</f>
        <v>0</v>
      </c>
      <c r="AP187" s="3">
        <f>IF(Inputs!$B$27&lt;&gt;"Ready","PENDING INPUTS",MAX(0,(AI187+AJ187+AK187)-AO187))</f>
        <v>0</v>
      </c>
      <c r="AQ187" s="3">
        <f>IF(Inputs!$B$27&lt;&gt;"Ready","PENDING INPUTS",AX186)</f>
        <v>0</v>
      </c>
      <c r="AR187" s="3">
        <f>IF(Inputs!$B$27&lt;&gt;"Ready","PENDING INPUTS",IF(A187&lt;=Inputs!$B$6,ROUND(AQ187*Inputs!C18/12,2),0))</f>
        <v>0</v>
      </c>
      <c r="AS187" s="3">
        <f>IF(Inputs!$B$27&lt;&gt;"Ready","PENDING INPUTS",IF(AND(A187&lt;=Inputs!$B$6,AQ187&gt;0),Inputs!G18,0))</f>
        <v>0</v>
      </c>
      <c r="AT187" s="3">
        <f>IF(Inputs!$B$27&lt;&gt;"Ready","PENDING INPUTS",IF(A187&gt;Inputs!$B$6,0,MIN((AQ187+AR187+AS187),IF(Inputs!H18=1,Inputs!D18,MAX(Inputs!F18,ROUND(AQ187*Inputs!E18+AR187+AS187,2))))))</f>
        <v>0</v>
      </c>
      <c r="AU187">
        <f>IF(Inputs!$B$27&lt;&gt;"Ready","PENDING INPUTS",IF(AQ187&lt;=0,99,1+IF(AND(K187&gt;0,OR(Inputs!C14&gt;Inputs!C18,AND(Inputs!C14=Inputs!C18,0&lt;4))),1,0)+IF(AND(S187&gt;0,OR(Inputs!C15&gt;Inputs!C18,AND(Inputs!C15=Inputs!C18,1&lt;4))),1,0)+IF(AND(AA187&gt;0,OR(Inputs!C16&gt;Inputs!C18,AND(Inputs!C16=Inputs!C18,2&lt;4))),1,0)+IF(AND(AI187&gt;0,OR(Inputs!C17&gt;Inputs!C18,AND(Inputs!C17=Inputs!C18,3&lt;4))),1,0)+IF(AND(AY187&gt;0,OR(Inputs!C19&gt;Inputs!C18,AND(Inputs!C19=Inputs!C18,5&lt;4))),1,0)+IF(AND(BG187&gt;0,OR(Inputs!C20&gt;Inputs!C18,AND(Inputs!C20=Inputs!C18,6&lt;4))),1,0)+IF(AND(BO187&gt;0,OR(Inputs!C21&gt;Inputs!C18,AND(Inputs!C21=Inputs!C18,7&lt;4))),1,0)+IF(AND(BW187&gt;0,OR(Inputs!C22&gt;Inputs!C18,AND(Inputs!C22=Inputs!C18,8&lt;4))),1,0)+IF(AND(CE187&gt;0,OR(Inputs!C23&gt;Inputs!C18,AND(Inputs!C23=Inputs!C18,9&lt;4))),1,0)))</f>
        <v>99</v>
      </c>
      <c r="AV187" s="3">
        <f>IF(Inputs!$B$27&lt;&gt;"Ready","PENDING INPUTS",IF(A187&gt;Inputs!$B$6,0,MIN(MAX(0,(AQ187+AR187+AS187)-AT187),MAX(0,C187-D187-(IF(O187&lt;AU187,K187+L187+M187-N187,0)+IF(W187&lt;AU187,S187+T187+U187-V187,0)+IF(AE187&lt;AU187,AA187+AB187+AC187-AD187,0)+IF(AM187&lt;AU187,AI187+AJ187+AK187-AL187,0)+IF(AU187&lt;AU187,AQ187+AR187+AS187-AT187,0)+IF(BC187&lt;AU187,AY187+AZ187+BA187-BB187,0)+IF(BK187&lt;AU187,BG187+BH187+BI187-BJ187,0)+IF(BS187&lt;AU187,BO187+BP187+BQ187-BR187,0)+IF(CA187&lt;AU187,BW187+BX187+BY187-BZ187,0)+IF(CI187&lt;AU187,CE187+CF187+CG187-CH187,0))))))</f>
        <v>0</v>
      </c>
      <c r="AW187" s="3">
        <f>IF(Inputs!$B$27&lt;&gt;"Ready","PENDING INPUTS",MIN((AQ187+AR187+AS187),IF(D187&gt;C187,IF(D187=0,0,AT187*C187/D187),AT187+AV187)))</f>
        <v>0</v>
      </c>
      <c r="AX187" s="3">
        <f>IF(Inputs!$B$27&lt;&gt;"Ready","PENDING INPUTS",MAX(0,(AQ187+AR187+AS187)-AW187))</f>
        <v>0</v>
      </c>
      <c r="AY187" s="3">
        <f>IF(Inputs!$B$27&lt;&gt;"Ready","PENDING INPUTS",BF186)</f>
        <v>0</v>
      </c>
      <c r="AZ187" s="3">
        <f>IF(Inputs!$B$27&lt;&gt;"Ready","PENDING INPUTS",IF(A187&lt;=Inputs!$B$6,ROUND(AY187*Inputs!C19/12,2),0))</f>
        <v>0</v>
      </c>
      <c r="BA187" s="3">
        <f>IF(Inputs!$B$27&lt;&gt;"Ready","PENDING INPUTS",IF(AND(A187&lt;=Inputs!$B$6,AY187&gt;0),Inputs!G19,0))</f>
        <v>0</v>
      </c>
      <c r="BB187" s="3">
        <f>IF(Inputs!$B$27&lt;&gt;"Ready","PENDING INPUTS",IF(A187&gt;Inputs!$B$6,0,MIN((AY187+AZ187+BA187),IF(Inputs!H19=1,Inputs!D19,MAX(Inputs!F19,ROUND(AY187*Inputs!E19+AZ187+BA187,2))))))</f>
        <v>0</v>
      </c>
      <c r="BC187">
        <f>IF(Inputs!$B$27&lt;&gt;"Ready","PENDING INPUTS",IF(AY187&lt;=0,99,1+IF(AND(K187&gt;0,OR(Inputs!C14&gt;Inputs!C19,AND(Inputs!C14=Inputs!C19,0&lt;5))),1,0)+IF(AND(S187&gt;0,OR(Inputs!C15&gt;Inputs!C19,AND(Inputs!C15=Inputs!C19,1&lt;5))),1,0)+IF(AND(AA187&gt;0,OR(Inputs!C16&gt;Inputs!C19,AND(Inputs!C16=Inputs!C19,2&lt;5))),1,0)+IF(AND(AI187&gt;0,OR(Inputs!C17&gt;Inputs!C19,AND(Inputs!C17=Inputs!C19,3&lt;5))),1,0)+IF(AND(AQ187&gt;0,OR(Inputs!C18&gt;Inputs!C19,AND(Inputs!C18=Inputs!C19,4&lt;5))),1,0)+IF(AND(BG187&gt;0,OR(Inputs!C20&gt;Inputs!C19,AND(Inputs!C20=Inputs!C19,6&lt;5))),1,0)+IF(AND(BO187&gt;0,OR(Inputs!C21&gt;Inputs!C19,AND(Inputs!C21=Inputs!C19,7&lt;5))),1,0)+IF(AND(BW187&gt;0,OR(Inputs!C22&gt;Inputs!C19,AND(Inputs!C22=Inputs!C19,8&lt;5))),1,0)+IF(AND(CE187&gt;0,OR(Inputs!C23&gt;Inputs!C19,AND(Inputs!C23=Inputs!C19,9&lt;5))),1,0)))</f>
        <v>99</v>
      </c>
      <c r="BD187" s="3">
        <f>IF(Inputs!$B$27&lt;&gt;"Ready","PENDING INPUTS",IF(A187&gt;Inputs!$B$6,0,MIN(MAX(0,(AY187+AZ187+BA187)-BB187),MAX(0,C187-D187-(IF(O187&lt;BC187,K187+L187+M187-N187,0)+IF(W187&lt;BC187,S187+T187+U187-V187,0)+IF(AE187&lt;BC187,AA187+AB187+AC187-AD187,0)+IF(AM187&lt;BC187,AI187+AJ187+AK187-AL187,0)+IF(AU187&lt;BC187,AQ187+AR187+AS187-AT187,0)+IF(BC187&lt;BC187,AY187+AZ187+BA187-BB187,0)+IF(BK187&lt;BC187,BG187+BH187+BI187-BJ187,0)+IF(BS187&lt;BC187,BO187+BP187+BQ187-BR187,0)+IF(CA187&lt;BC187,BW187+BX187+BY187-BZ187,0)+IF(CI187&lt;BC187,CE187+CF187+CG187-CH187,0))))))</f>
        <v>0</v>
      </c>
      <c r="BE187" s="3">
        <f>IF(Inputs!$B$27&lt;&gt;"Ready","PENDING INPUTS",MIN((AY187+AZ187+BA187),IF(D187&gt;C187,IF(D187=0,0,BB187*C187/D187),BB187+BD187)))</f>
        <v>0</v>
      </c>
      <c r="BF187" s="3">
        <f>IF(Inputs!$B$27&lt;&gt;"Ready","PENDING INPUTS",MAX(0,(AY187+AZ187+BA187)-BE187))</f>
        <v>0</v>
      </c>
      <c r="BG187" s="3">
        <f>IF(Inputs!$B$27&lt;&gt;"Ready","PENDING INPUTS",BN186)</f>
        <v>0</v>
      </c>
      <c r="BH187" s="3">
        <f>IF(Inputs!$B$27&lt;&gt;"Ready","PENDING INPUTS",IF(A187&lt;=Inputs!$B$6,ROUND(BG187*Inputs!C20/12,2),0))</f>
        <v>0</v>
      </c>
      <c r="BI187" s="3">
        <f>IF(Inputs!$B$27&lt;&gt;"Ready","PENDING INPUTS",IF(AND(A187&lt;=Inputs!$B$6,BG187&gt;0),Inputs!G20,0))</f>
        <v>0</v>
      </c>
      <c r="BJ187" s="3">
        <f>IF(Inputs!$B$27&lt;&gt;"Ready","PENDING INPUTS",IF(A187&gt;Inputs!$B$6,0,MIN((BG187+BH187+BI187),IF(Inputs!H20=1,Inputs!D20,MAX(Inputs!F20,ROUND(BG187*Inputs!E20+BH187+BI187,2))))))</f>
        <v>0</v>
      </c>
      <c r="BK187">
        <f>IF(Inputs!$B$27&lt;&gt;"Ready","PENDING INPUTS",IF(BG187&lt;=0,99,1+IF(AND(K187&gt;0,OR(Inputs!C14&gt;Inputs!C20,AND(Inputs!C14=Inputs!C20,0&lt;6))),1,0)+IF(AND(S187&gt;0,OR(Inputs!C15&gt;Inputs!C20,AND(Inputs!C15=Inputs!C20,1&lt;6))),1,0)+IF(AND(AA187&gt;0,OR(Inputs!C16&gt;Inputs!C20,AND(Inputs!C16=Inputs!C20,2&lt;6))),1,0)+IF(AND(AI187&gt;0,OR(Inputs!C17&gt;Inputs!C20,AND(Inputs!C17=Inputs!C20,3&lt;6))),1,0)+IF(AND(AQ187&gt;0,OR(Inputs!C18&gt;Inputs!C20,AND(Inputs!C18=Inputs!C20,4&lt;6))),1,0)+IF(AND(AY187&gt;0,OR(Inputs!C19&gt;Inputs!C20,AND(Inputs!C19=Inputs!C20,5&lt;6))),1,0)+IF(AND(BO187&gt;0,OR(Inputs!C21&gt;Inputs!C20,AND(Inputs!C21=Inputs!C20,7&lt;6))),1,0)+IF(AND(BW187&gt;0,OR(Inputs!C22&gt;Inputs!C20,AND(Inputs!C22=Inputs!C20,8&lt;6))),1,0)+IF(AND(CE187&gt;0,OR(Inputs!C23&gt;Inputs!C20,AND(Inputs!C23=Inputs!C20,9&lt;6))),1,0)))</f>
        <v>99</v>
      </c>
      <c r="BL187" s="3">
        <f>IF(Inputs!$B$27&lt;&gt;"Ready","PENDING INPUTS",IF(A187&gt;Inputs!$B$6,0,MIN(MAX(0,(BG187+BH187+BI187)-BJ187),MAX(0,C187-D187-(IF(O187&lt;BK187,K187+L187+M187-N187,0)+IF(W187&lt;BK187,S187+T187+U187-V187,0)+IF(AE187&lt;BK187,AA187+AB187+AC187-AD187,0)+IF(AM187&lt;BK187,AI187+AJ187+AK187-AL187,0)+IF(AU187&lt;BK187,AQ187+AR187+AS187-AT187,0)+IF(BC187&lt;BK187,AY187+AZ187+BA187-BB187,0)+IF(BK187&lt;BK187,BG187+BH187+BI187-BJ187,0)+IF(BS187&lt;BK187,BO187+BP187+BQ187-BR187,0)+IF(CA187&lt;BK187,BW187+BX187+BY187-BZ187,0)+IF(CI187&lt;BK187,CE187+CF187+CG187-CH187,0))))))</f>
        <v>0</v>
      </c>
      <c r="BM187" s="3">
        <f>IF(Inputs!$B$27&lt;&gt;"Ready","PENDING INPUTS",MIN((BG187+BH187+BI187),IF(D187&gt;C187,IF(D187=0,0,BJ187*C187/D187),BJ187+BL187)))</f>
        <v>0</v>
      </c>
      <c r="BN187" s="3">
        <f>IF(Inputs!$B$27&lt;&gt;"Ready","PENDING INPUTS",MAX(0,(BG187+BH187+BI187)-BM187))</f>
        <v>0</v>
      </c>
      <c r="BO187" s="3">
        <f>IF(Inputs!$B$27&lt;&gt;"Ready","PENDING INPUTS",BV186)</f>
        <v>0</v>
      </c>
      <c r="BP187" s="3">
        <f>IF(Inputs!$B$27&lt;&gt;"Ready","PENDING INPUTS",IF(A187&lt;=Inputs!$B$6,ROUND(BO187*Inputs!C21/12,2),0))</f>
        <v>0</v>
      </c>
      <c r="BQ187" s="3">
        <f>IF(Inputs!$B$27&lt;&gt;"Ready","PENDING INPUTS",IF(AND(A187&lt;=Inputs!$B$6,BO187&gt;0),Inputs!G21,0))</f>
        <v>0</v>
      </c>
      <c r="BR187" s="3">
        <f>IF(Inputs!$B$27&lt;&gt;"Ready","PENDING INPUTS",IF(A187&gt;Inputs!$B$6,0,MIN((BO187+BP187+BQ187),IF(Inputs!H21=1,Inputs!D21,MAX(Inputs!F21,ROUND(BO187*Inputs!E21+BP187+BQ187,2))))))</f>
        <v>0</v>
      </c>
      <c r="BS187">
        <f>IF(Inputs!$B$27&lt;&gt;"Ready","PENDING INPUTS",IF(BO187&lt;=0,99,1+IF(AND(K187&gt;0,OR(Inputs!C14&gt;Inputs!C21,AND(Inputs!C14=Inputs!C21,0&lt;7))),1,0)+IF(AND(S187&gt;0,OR(Inputs!C15&gt;Inputs!C21,AND(Inputs!C15=Inputs!C21,1&lt;7))),1,0)+IF(AND(AA187&gt;0,OR(Inputs!C16&gt;Inputs!C21,AND(Inputs!C16=Inputs!C21,2&lt;7))),1,0)+IF(AND(AI187&gt;0,OR(Inputs!C17&gt;Inputs!C21,AND(Inputs!C17=Inputs!C21,3&lt;7))),1,0)+IF(AND(AQ187&gt;0,OR(Inputs!C18&gt;Inputs!C21,AND(Inputs!C18=Inputs!C21,4&lt;7))),1,0)+IF(AND(AY187&gt;0,OR(Inputs!C19&gt;Inputs!C21,AND(Inputs!C19=Inputs!C21,5&lt;7))),1,0)+IF(AND(BG187&gt;0,OR(Inputs!C20&gt;Inputs!C21,AND(Inputs!C20=Inputs!C21,6&lt;7))),1,0)+IF(AND(BW187&gt;0,OR(Inputs!C22&gt;Inputs!C21,AND(Inputs!C22=Inputs!C21,8&lt;7))),1,0)+IF(AND(CE187&gt;0,OR(Inputs!C23&gt;Inputs!C21,AND(Inputs!C23=Inputs!C21,9&lt;7))),1,0)))</f>
        <v>99</v>
      </c>
      <c r="BT187" s="3">
        <f>IF(Inputs!$B$27&lt;&gt;"Ready","PENDING INPUTS",IF(A187&gt;Inputs!$B$6,0,MIN(MAX(0,(BO187+BP187+BQ187)-BR187),MAX(0,C187-D187-(IF(O187&lt;BS187,K187+L187+M187-N187,0)+IF(W187&lt;BS187,S187+T187+U187-V187,0)+IF(AE187&lt;BS187,AA187+AB187+AC187-AD187,0)+IF(AM187&lt;BS187,AI187+AJ187+AK187-AL187,0)+IF(AU187&lt;BS187,AQ187+AR187+AS187-AT187,0)+IF(BC187&lt;BS187,AY187+AZ187+BA187-BB187,0)+IF(BK187&lt;BS187,BG187+BH187+BI187-BJ187,0)+IF(BS187&lt;BS187,BO187+BP187+BQ187-BR187,0)+IF(CA187&lt;BS187,BW187+BX187+BY187-BZ187,0)+IF(CI187&lt;BS187,CE187+CF187+CG187-CH187,0))))))</f>
        <v>0</v>
      </c>
      <c r="BU187" s="3">
        <f>IF(Inputs!$B$27&lt;&gt;"Ready","PENDING INPUTS",MIN((BO187+BP187+BQ187),IF(D187&gt;C187,IF(D187=0,0,BR187*C187/D187),BR187+BT187)))</f>
        <v>0</v>
      </c>
      <c r="BV187" s="3">
        <f>IF(Inputs!$B$27&lt;&gt;"Ready","PENDING INPUTS",MAX(0,(BO187+BP187+BQ187)-BU187))</f>
        <v>0</v>
      </c>
      <c r="BW187" s="3">
        <f>IF(Inputs!$B$27&lt;&gt;"Ready","PENDING INPUTS",CD186)</f>
        <v>0</v>
      </c>
      <c r="BX187" s="3">
        <f>IF(Inputs!$B$27&lt;&gt;"Ready","PENDING INPUTS",IF(A187&lt;=Inputs!$B$6,ROUND(BW187*Inputs!C22/12,2),0))</f>
        <v>0</v>
      </c>
      <c r="BY187" s="3">
        <f>IF(Inputs!$B$27&lt;&gt;"Ready","PENDING INPUTS",IF(AND(A187&lt;=Inputs!$B$6,BW187&gt;0),Inputs!G22,0))</f>
        <v>0</v>
      </c>
      <c r="BZ187" s="3">
        <f>IF(Inputs!$B$27&lt;&gt;"Ready","PENDING INPUTS",IF(A187&gt;Inputs!$B$6,0,MIN((BW187+BX187+BY187),IF(Inputs!H22=1,Inputs!D22,MAX(Inputs!F22,ROUND(BW187*Inputs!E22+BX187+BY187,2))))))</f>
        <v>0</v>
      </c>
      <c r="CA187">
        <f>IF(Inputs!$B$27&lt;&gt;"Ready","PENDING INPUTS",IF(BW187&lt;=0,99,1+IF(AND(K187&gt;0,OR(Inputs!C14&gt;Inputs!C22,AND(Inputs!C14=Inputs!C22,0&lt;8))),1,0)+IF(AND(S187&gt;0,OR(Inputs!C15&gt;Inputs!C22,AND(Inputs!C15=Inputs!C22,1&lt;8))),1,0)+IF(AND(AA187&gt;0,OR(Inputs!C16&gt;Inputs!C22,AND(Inputs!C16=Inputs!C22,2&lt;8))),1,0)+IF(AND(AI187&gt;0,OR(Inputs!C17&gt;Inputs!C22,AND(Inputs!C17=Inputs!C22,3&lt;8))),1,0)+IF(AND(AQ187&gt;0,OR(Inputs!C18&gt;Inputs!C22,AND(Inputs!C18=Inputs!C22,4&lt;8))),1,0)+IF(AND(AY187&gt;0,OR(Inputs!C19&gt;Inputs!C22,AND(Inputs!C19=Inputs!C22,5&lt;8))),1,0)+IF(AND(BG187&gt;0,OR(Inputs!C20&gt;Inputs!C22,AND(Inputs!C20=Inputs!C22,6&lt;8))),1,0)+IF(AND(BO187&gt;0,OR(Inputs!C21&gt;Inputs!C22,AND(Inputs!C21=Inputs!C22,7&lt;8))),1,0)+IF(AND(CE187&gt;0,OR(Inputs!C23&gt;Inputs!C22,AND(Inputs!C23=Inputs!C22,9&lt;8))),1,0)))</f>
        <v>99</v>
      </c>
      <c r="CB187" s="3">
        <f>IF(Inputs!$B$27&lt;&gt;"Ready","PENDING INPUTS",IF(A187&gt;Inputs!$B$6,0,MIN(MAX(0,(BW187+BX187+BY187)-BZ187),MAX(0,C187-D187-(IF(O187&lt;CA187,K187+L187+M187-N187,0)+IF(W187&lt;CA187,S187+T187+U187-V187,0)+IF(AE187&lt;CA187,AA187+AB187+AC187-AD187,0)+IF(AM187&lt;CA187,AI187+AJ187+AK187-AL187,0)+IF(AU187&lt;CA187,AQ187+AR187+AS187-AT187,0)+IF(BC187&lt;CA187,AY187+AZ187+BA187-BB187,0)+IF(BK187&lt;CA187,BG187+BH187+BI187-BJ187,0)+IF(BS187&lt;CA187,BO187+BP187+BQ187-BR187,0)+IF(CA187&lt;CA187,BW187+BX187+BY187-BZ187,0)+IF(CI187&lt;CA187,CE187+CF187+CG187-CH187,0))))))</f>
        <v>0</v>
      </c>
      <c r="CC187" s="3">
        <f>IF(Inputs!$B$27&lt;&gt;"Ready","PENDING INPUTS",MIN((BW187+BX187+BY187),IF(D187&gt;C187,IF(D187=0,0,BZ187*C187/D187),BZ187+CB187)))</f>
        <v>0</v>
      </c>
      <c r="CD187" s="3">
        <f>IF(Inputs!$B$27&lt;&gt;"Ready","PENDING INPUTS",MAX(0,(BW187+BX187+BY187)-CC187))</f>
        <v>0</v>
      </c>
      <c r="CE187" s="3">
        <f>IF(Inputs!$B$27&lt;&gt;"Ready","PENDING INPUTS",CL186)</f>
        <v>0</v>
      </c>
      <c r="CF187" s="3">
        <f>IF(Inputs!$B$27&lt;&gt;"Ready","PENDING INPUTS",IF(A187&lt;=Inputs!$B$6,ROUND(CE187*Inputs!C23/12,2),0))</f>
        <v>0</v>
      </c>
      <c r="CG187" s="3">
        <f>IF(Inputs!$B$27&lt;&gt;"Ready","PENDING INPUTS",IF(AND(A187&lt;=Inputs!$B$6,CE187&gt;0),Inputs!G23,0))</f>
        <v>0</v>
      </c>
      <c r="CH187" s="3">
        <f>IF(Inputs!$B$27&lt;&gt;"Ready","PENDING INPUTS",IF(A187&gt;Inputs!$B$6,0,MIN((CE187+CF187+CG187),IF(Inputs!H23=1,Inputs!D23,MAX(Inputs!F23,ROUND(CE187*Inputs!E23+CF187+CG187,2))))))</f>
        <v>0</v>
      </c>
      <c r="CI187">
        <f>IF(Inputs!$B$27&lt;&gt;"Ready","PENDING INPUTS",IF(CE187&lt;=0,99,1+IF(AND(K187&gt;0,OR(Inputs!C14&gt;Inputs!C23,AND(Inputs!C14=Inputs!C23,0&lt;9))),1,0)+IF(AND(S187&gt;0,OR(Inputs!C15&gt;Inputs!C23,AND(Inputs!C15=Inputs!C23,1&lt;9))),1,0)+IF(AND(AA187&gt;0,OR(Inputs!C16&gt;Inputs!C23,AND(Inputs!C16=Inputs!C23,2&lt;9))),1,0)+IF(AND(AI187&gt;0,OR(Inputs!C17&gt;Inputs!C23,AND(Inputs!C17=Inputs!C23,3&lt;9))),1,0)+IF(AND(AQ187&gt;0,OR(Inputs!C18&gt;Inputs!C23,AND(Inputs!C18=Inputs!C23,4&lt;9))),1,0)+IF(AND(AY187&gt;0,OR(Inputs!C19&gt;Inputs!C23,AND(Inputs!C19=Inputs!C23,5&lt;9))),1,0)+IF(AND(BG187&gt;0,OR(Inputs!C20&gt;Inputs!C23,AND(Inputs!C20=Inputs!C23,6&lt;9))),1,0)+IF(AND(BO187&gt;0,OR(Inputs!C21&gt;Inputs!C23,AND(Inputs!C21=Inputs!C23,7&lt;9))),1,0)+IF(AND(BW187&gt;0,OR(Inputs!C22&gt;Inputs!C23,AND(Inputs!C22=Inputs!C23,8&lt;9))),1,0)))</f>
        <v>99</v>
      </c>
      <c r="CJ187" s="3">
        <f>IF(Inputs!$B$27&lt;&gt;"Ready","PENDING INPUTS",IF(A187&gt;Inputs!$B$6,0,MIN(MAX(0,(CE187+CF187+CG187)-CH187),MAX(0,C187-D187-(IF(O187&lt;CI187,K187+L187+M187-N187,0)+IF(W187&lt;CI187,S187+T187+U187-V187,0)+IF(AE187&lt;CI187,AA187+AB187+AC187-AD187,0)+IF(AM187&lt;CI187,AI187+AJ187+AK187-AL187,0)+IF(AU187&lt;CI187,AQ187+AR187+AS187-AT187,0)+IF(BC187&lt;CI187,AY187+AZ187+BA187-BB187,0)+IF(BK187&lt;CI187,BG187+BH187+BI187-BJ187,0)+IF(BS187&lt;CI187,BO187+BP187+BQ187-BR187,0)+IF(CA187&lt;CI187,BW187+BX187+BY187-BZ187,0)+IF(CI187&lt;CI187,CE187+CF187+CG187-CH187,0))))))</f>
        <v>0</v>
      </c>
      <c r="CK187" s="3">
        <f>IF(Inputs!$B$27&lt;&gt;"Ready","PENDING INPUTS",MIN((CE187+CF187+CG187),IF(D187&gt;C187,IF(D187=0,0,CH187*C187/D187),CH187+CJ187)))</f>
        <v>0</v>
      </c>
      <c r="CL187" s="3">
        <f>IF(Inputs!$B$27&lt;&gt;"Ready","PENDING INPUTS",MAX(0,(CE187+CF187+CG187)-CK187))</f>
        <v>0</v>
      </c>
    </row>
    <row r="188" spans="1:90" ht="27.95" customHeight="1" x14ac:dyDescent="0.25">
      <c r="A188">
        <v>184</v>
      </c>
      <c r="B188" s="13">
        <f>IF(Inputs!$B$27&lt;&gt;"Ready","PENDING INPUTS",EDATE(Inputs!$B$5,A188-1))</f>
        <v>51867</v>
      </c>
      <c r="C188" s="3">
        <f>IF(Inputs!$B$27&lt;&gt;"Ready","PENDING INPUTS",IF(A188&lt;=Inputs!$B$6,MAX(0,Inputs!$B$4+IF(A188=Inputs!$B$7,Inputs!$B$8,0)+IF(A188=Inputs!$B$9,Inputs!$B$10,0)),0))</f>
        <v>0</v>
      </c>
      <c r="D188" s="3">
        <f>IF(Inputs!$B$27&lt;&gt;"Ready","PENDING INPUTS",SUM(N188,V188,AD188,AL188,AT188,BB188,BJ188,BR188,BZ188,CH188))</f>
        <v>0</v>
      </c>
      <c r="E188" s="3">
        <f>IF(Inputs!$B$27&lt;&gt;"Ready","PENDING INPUTS",MAX(0,D188-C188))</f>
        <v>0</v>
      </c>
      <c r="F188" s="3">
        <f>IF(Inputs!$B$27&lt;&gt;"Ready","PENDING INPUTS",SUM(Q188,Y188,AG188,AO188,AW188,BE188,BM188,BU188,CC188,CK188))</f>
        <v>0</v>
      </c>
      <c r="G188" s="3">
        <f>IF(Inputs!$B$27&lt;&gt;"Ready","PENDING INPUTS",SUM(L188,T188,AB188,AJ188,AR188,AZ188,BH188,BP188,BX188,CF188))</f>
        <v>0</v>
      </c>
      <c r="H188" s="3">
        <f>IF(Inputs!$B$27&lt;&gt;"Ready","PENDING INPUTS",SUM(M188,U188,AC188,AK188,AS188,BA188,BI188,BQ188,BY188,CG188))</f>
        <v>0</v>
      </c>
      <c r="I188" s="3">
        <f>IF(Inputs!$B$27&lt;&gt;"Ready","PENDING INPUTS",SUM(R188,Z188,AH188,AP188,AX188,BF188,BN188,BV188,CD188,CL188))</f>
        <v>0</v>
      </c>
      <c r="J188" t="str">
        <f>IF(Inputs!$B$27&lt;&gt;"Ready","PENDING INPUTS",IF(A188&gt;Inputs!$B$6,"Beyond horizon",IF(E188&gt;0.005,"MINIMUM SHORTFALL",IF(I188&lt;0.005,"Paid off","In progress"))))</f>
        <v>Beyond horizon</v>
      </c>
      <c r="K188" s="3">
        <f>IF(Inputs!$B$27&lt;&gt;"Ready","PENDING INPUTS",R187)</f>
        <v>0</v>
      </c>
      <c r="L188" s="3">
        <f>IF(Inputs!$B$27&lt;&gt;"Ready","PENDING INPUTS",IF(A188&lt;=Inputs!$B$6,ROUND(K188*Inputs!C14/12,2),0))</f>
        <v>0</v>
      </c>
      <c r="M188" s="3">
        <f>IF(Inputs!$B$27&lt;&gt;"Ready","PENDING INPUTS",IF(AND(A188&lt;=Inputs!$B$6,K188&gt;0),Inputs!G14,0))</f>
        <v>0</v>
      </c>
      <c r="N188" s="3">
        <f>IF(Inputs!$B$27&lt;&gt;"Ready","PENDING INPUTS",IF(A188&gt;Inputs!$B$6,0,MIN((K188+L188+M188),IF(Inputs!H14=1,Inputs!D14,MAX(Inputs!F14,ROUND(K188*Inputs!E14+L188+M188,2))))))</f>
        <v>0</v>
      </c>
      <c r="O188">
        <f>IF(Inputs!$B$27&lt;&gt;"Ready","PENDING INPUTS",IF(K188&lt;=0,99,1+IF(AND(S188&gt;0,OR(Inputs!C15&gt;Inputs!C14,AND(Inputs!C15=Inputs!C14,1&lt;0))),1,0)+IF(AND(AA188&gt;0,OR(Inputs!C16&gt;Inputs!C14,AND(Inputs!C16=Inputs!C14,2&lt;0))),1,0)+IF(AND(AI188&gt;0,OR(Inputs!C17&gt;Inputs!C14,AND(Inputs!C17=Inputs!C14,3&lt;0))),1,0)+IF(AND(AQ188&gt;0,OR(Inputs!C18&gt;Inputs!C14,AND(Inputs!C18=Inputs!C14,4&lt;0))),1,0)+IF(AND(AY188&gt;0,OR(Inputs!C19&gt;Inputs!C14,AND(Inputs!C19=Inputs!C14,5&lt;0))),1,0)+IF(AND(BG188&gt;0,OR(Inputs!C20&gt;Inputs!C14,AND(Inputs!C20=Inputs!C14,6&lt;0))),1,0)+IF(AND(BO188&gt;0,OR(Inputs!C21&gt;Inputs!C14,AND(Inputs!C21=Inputs!C14,7&lt;0))),1,0)+IF(AND(BW188&gt;0,OR(Inputs!C22&gt;Inputs!C14,AND(Inputs!C22=Inputs!C14,8&lt;0))),1,0)+IF(AND(CE188&gt;0,OR(Inputs!C23&gt;Inputs!C14,AND(Inputs!C23=Inputs!C14,9&lt;0))),1,0)))</f>
        <v>99</v>
      </c>
      <c r="P188" s="3">
        <f>IF(Inputs!$B$27&lt;&gt;"Ready","PENDING INPUTS",IF(A188&gt;Inputs!$B$6,0,MIN(MAX(0,(K188+L188+M188)-N188),MAX(0,C188-D188-(IF(O188&lt;O188,K188+L188+M188-N188,0)+IF(W188&lt;O188,S188+T188+U188-V188,0)+IF(AE188&lt;O188,AA188+AB188+AC188-AD188,0)+IF(AM188&lt;O188,AI188+AJ188+AK188-AL188,0)+IF(AU188&lt;O188,AQ188+AR188+AS188-AT188,0)+IF(BC188&lt;O188,AY188+AZ188+BA188-BB188,0)+IF(BK188&lt;O188,BG188+BH188+BI188-BJ188,0)+IF(BS188&lt;O188,BO188+BP188+BQ188-BR188,0)+IF(CA188&lt;O188,BW188+BX188+BY188-BZ188,0)+IF(CI188&lt;O188,CE188+CF188+CG188-CH188,0))))))</f>
        <v>0</v>
      </c>
      <c r="Q188" s="3">
        <f>IF(Inputs!$B$27&lt;&gt;"Ready","PENDING INPUTS",MIN((K188+L188+M188),IF(D188&gt;C188,IF(D188=0,0,N188*C188/D188),N188+P188)))</f>
        <v>0</v>
      </c>
      <c r="R188" s="3">
        <f>IF(Inputs!$B$27&lt;&gt;"Ready","PENDING INPUTS",MAX(0,(K188+L188+M188)-Q188))</f>
        <v>0</v>
      </c>
      <c r="S188" s="3">
        <f>IF(Inputs!$B$27&lt;&gt;"Ready","PENDING INPUTS",Z187)</f>
        <v>0</v>
      </c>
      <c r="T188" s="3">
        <f>IF(Inputs!$B$27&lt;&gt;"Ready","PENDING INPUTS",IF(A188&lt;=Inputs!$B$6,ROUND(S188*Inputs!C15/12,2),0))</f>
        <v>0</v>
      </c>
      <c r="U188" s="3">
        <f>IF(Inputs!$B$27&lt;&gt;"Ready","PENDING INPUTS",IF(AND(A188&lt;=Inputs!$B$6,S188&gt;0),Inputs!G15,0))</f>
        <v>0</v>
      </c>
      <c r="V188" s="3">
        <f>IF(Inputs!$B$27&lt;&gt;"Ready","PENDING INPUTS",IF(A188&gt;Inputs!$B$6,0,MIN((S188+T188+U188),IF(Inputs!H15=1,Inputs!D15,MAX(Inputs!F15,ROUND(S188*Inputs!E15+T188+U188,2))))))</f>
        <v>0</v>
      </c>
      <c r="W188">
        <f>IF(Inputs!$B$27&lt;&gt;"Ready","PENDING INPUTS",IF(S188&lt;=0,99,1+IF(AND(K188&gt;0,OR(Inputs!C14&gt;Inputs!C15,AND(Inputs!C14=Inputs!C15,0&lt;1))),1,0)+IF(AND(AA188&gt;0,OR(Inputs!C16&gt;Inputs!C15,AND(Inputs!C16=Inputs!C15,2&lt;1))),1,0)+IF(AND(AI188&gt;0,OR(Inputs!C17&gt;Inputs!C15,AND(Inputs!C17=Inputs!C15,3&lt;1))),1,0)+IF(AND(AQ188&gt;0,OR(Inputs!C18&gt;Inputs!C15,AND(Inputs!C18=Inputs!C15,4&lt;1))),1,0)+IF(AND(AY188&gt;0,OR(Inputs!C19&gt;Inputs!C15,AND(Inputs!C19=Inputs!C15,5&lt;1))),1,0)+IF(AND(BG188&gt;0,OR(Inputs!C20&gt;Inputs!C15,AND(Inputs!C20=Inputs!C15,6&lt;1))),1,0)+IF(AND(BO188&gt;0,OR(Inputs!C21&gt;Inputs!C15,AND(Inputs!C21=Inputs!C15,7&lt;1))),1,0)+IF(AND(BW188&gt;0,OR(Inputs!C22&gt;Inputs!C15,AND(Inputs!C22=Inputs!C15,8&lt;1))),1,0)+IF(AND(CE188&gt;0,OR(Inputs!C23&gt;Inputs!C15,AND(Inputs!C23=Inputs!C15,9&lt;1))),1,0)))</f>
        <v>99</v>
      </c>
      <c r="X188" s="3">
        <f>IF(Inputs!$B$27&lt;&gt;"Ready","PENDING INPUTS",IF(A188&gt;Inputs!$B$6,0,MIN(MAX(0,(S188+T188+U188)-V188),MAX(0,C188-D188-(IF(O188&lt;W188,K188+L188+M188-N188,0)+IF(W188&lt;W188,S188+T188+U188-V188,0)+IF(AE188&lt;W188,AA188+AB188+AC188-AD188,0)+IF(AM188&lt;W188,AI188+AJ188+AK188-AL188,0)+IF(AU188&lt;W188,AQ188+AR188+AS188-AT188,0)+IF(BC188&lt;W188,AY188+AZ188+BA188-BB188,0)+IF(BK188&lt;W188,BG188+BH188+BI188-BJ188,0)+IF(BS188&lt;W188,BO188+BP188+BQ188-BR188,0)+IF(CA188&lt;W188,BW188+BX188+BY188-BZ188,0)+IF(CI188&lt;W188,CE188+CF188+CG188-CH188,0))))))</f>
        <v>0</v>
      </c>
      <c r="Y188" s="3">
        <f>IF(Inputs!$B$27&lt;&gt;"Ready","PENDING INPUTS",MIN((S188+T188+U188),IF(D188&gt;C188,IF(D188=0,0,V188*C188/D188),V188+X188)))</f>
        <v>0</v>
      </c>
      <c r="Z188" s="3">
        <f>IF(Inputs!$B$27&lt;&gt;"Ready","PENDING INPUTS",MAX(0,(S188+T188+U188)-Y188))</f>
        <v>0</v>
      </c>
      <c r="AA188" s="3">
        <f>IF(Inputs!$B$27&lt;&gt;"Ready","PENDING INPUTS",AH187)</f>
        <v>0</v>
      </c>
      <c r="AB188" s="3">
        <f>IF(Inputs!$B$27&lt;&gt;"Ready","PENDING INPUTS",IF(A188&lt;=Inputs!$B$6,ROUND(AA188*Inputs!C16/12,2),0))</f>
        <v>0</v>
      </c>
      <c r="AC188" s="3">
        <f>IF(Inputs!$B$27&lt;&gt;"Ready","PENDING INPUTS",IF(AND(A188&lt;=Inputs!$B$6,AA188&gt;0),Inputs!G16,0))</f>
        <v>0</v>
      </c>
      <c r="AD188" s="3">
        <f>IF(Inputs!$B$27&lt;&gt;"Ready","PENDING INPUTS",IF(A188&gt;Inputs!$B$6,0,MIN((AA188+AB188+AC188),IF(Inputs!H16=1,Inputs!D16,MAX(Inputs!F16,ROUND(AA188*Inputs!E16+AB188+AC188,2))))))</f>
        <v>0</v>
      </c>
      <c r="AE188">
        <f>IF(Inputs!$B$27&lt;&gt;"Ready","PENDING INPUTS",IF(AA188&lt;=0,99,1+IF(AND(K188&gt;0,OR(Inputs!C14&gt;Inputs!C16,AND(Inputs!C14=Inputs!C16,0&lt;2))),1,0)+IF(AND(S188&gt;0,OR(Inputs!C15&gt;Inputs!C16,AND(Inputs!C15=Inputs!C16,1&lt;2))),1,0)+IF(AND(AI188&gt;0,OR(Inputs!C17&gt;Inputs!C16,AND(Inputs!C17=Inputs!C16,3&lt;2))),1,0)+IF(AND(AQ188&gt;0,OR(Inputs!C18&gt;Inputs!C16,AND(Inputs!C18=Inputs!C16,4&lt;2))),1,0)+IF(AND(AY188&gt;0,OR(Inputs!C19&gt;Inputs!C16,AND(Inputs!C19=Inputs!C16,5&lt;2))),1,0)+IF(AND(BG188&gt;0,OR(Inputs!C20&gt;Inputs!C16,AND(Inputs!C20=Inputs!C16,6&lt;2))),1,0)+IF(AND(BO188&gt;0,OR(Inputs!C21&gt;Inputs!C16,AND(Inputs!C21=Inputs!C16,7&lt;2))),1,0)+IF(AND(BW188&gt;0,OR(Inputs!C22&gt;Inputs!C16,AND(Inputs!C22=Inputs!C16,8&lt;2))),1,0)+IF(AND(CE188&gt;0,OR(Inputs!C23&gt;Inputs!C16,AND(Inputs!C23=Inputs!C16,9&lt;2))),1,0)))</f>
        <v>99</v>
      </c>
      <c r="AF188" s="3">
        <f>IF(Inputs!$B$27&lt;&gt;"Ready","PENDING INPUTS",IF(A188&gt;Inputs!$B$6,0,MIN(MAX(0,(AA188+AB188+AC188)-AD188),MAX(0,C188-D188-(IF(O188&lt;AE188,K188+L188+M188-N188,0)+IF(W188&lt;AE188,S188+T188+U188-V188,0)+IF(AE188&lt;AE188,AA188+AB188+AC188-AD188,0)+IF(AM188&lt;AE188,AI188+AJ188+AK188-AL188,0)+IF(AU188&lt;AE188,AQ188+AR188+AS188-AT188,0)+IF(BC188&lt;AE188,AY188+AZ188+BA188-BB188,0)+IF(BK188&lt;AE188,BG188+BH188+BI188-BJ188,0)+IF(BS188&lt;AE188,BO188+BP188+BQ188-BR188,0)+IF(CA188&lt;AE188,BW188+BX188+BY188-BZ188,0)+IF(CI188&lt;AE188,CE188+CF188+CG188-CH188,0))))))</f>
        <v>0</v>
      </c>
      <c r="AG188" s="3">
        <f>IF(Inputs!$B$27&lt;&gt;"Ready","PENDING INPUTS",MIN((AA188+AB188+AC188),IF(D188&gt;C188,IF(D188=0,0,AD188*C188/D188),AD188+AF188)))</f>
        <v>0</v>
      </c>
      <c r="AH188" s="3">
        <f>IF(Inputs!$B$27&lt;&gt;"Ready","PENDING INPUTS",MAX(0,(AA188+AB188+AC188)-AG188))</f>
        <v>0</v>
      </c>
      <c r="AI188" s="3">
        <f>IF(Inputs!$B$27&lt;&gt;"Ready","PENDING INPUTS",AP187)</f>
        <v>0</v>
      </c>
      <c r="AJ188" s="3">
        <f>IF(Inputs!$B$27&lt;&gt;"Ready","PENDING INPUTS",IF(A188&lt;=Inputs!$B$6,ROUND(AI188*Inputs!C17/12,2),0))</f>
        <v>0</v>
      </c>
      <c r="AK188" s="3">
        <f>IF(Inputs!$B$27&lt;&gt;"Ready","PENDING INPUTS",IF(AND(A188&lt;=Inputs!$B$6,AI188&gt;0),Inputs!G17,0))</f>
        <v>0</v>
      </c>
      <c r="AL188" s="3">
        <f>IF(Inputs!$B$27&lt;&gt;"Ready","PENDING INPUTS",IF(A188&gt;Inputs!$B$6,0,MIN((AI188+AJ188+AK188),IF(Inputs!H17=1,Inputs!D17,MAX(Inputs!F17,ROUND(AI188*Inputs!E17+AJ188+AK188,2))))))</f>
        <v>0</v>
      </c>
      <c r="AM188">
        <f>IF(Inputs!$B$27&lt;&gt;"Ready","PENDING INPUTS",IF(AI188&lt;=0,99,1+IF(AND(K188&gt;0,OR(Inputs!C14&gt;Inputs!C17,AND(Inputs!C14=Inputs!C17,0&lt;3))),1,0)+IF(AND(S188&gt;0,OR(Inputs!C15&gt;Inputs!C17,AND(Inputs!C15=Inputs!C17,1&lt;3))),1,0)+IF(AND(AA188&gt;0,OR(Inputs!C16&gt;Inputs!C17,AND(Inputs!C16=Inputs!C17,2&lt;3))),1,0)+IF(AND(AQ188&gt;0,OR(Inputs!C18&gt;Inputs!C17,AND(Inputs!C18=Inputs!C17,4&lt;3))),1,0)+IF(AND(AY188&gt;0,OR(Inputs!C19&gt;Inputs!C17,AND(Inputs!C19=Inputs!C17,5&lt;3))),1,0)+IF(AND(BG188&gt;0,OR(Inputs!C20&gt;Inputs!C17,AND(Inputs!C20=Inputs!C17,6&lt;3))),1,0)+IF(AND(BO188&gt;0,OR(Inputs!C21&gt;Inputs!C17,AND(Inputs!C21=Inputs!C17,7&lt;3))),1,0)+IF(AND(BW188&gt;0,OR(Inputs!C22&gt;Inputs!C17,AND(Inputs!C22=Inputs!C17,8&lt;3))),1,0)+IF(AND(CE188&gt;0,OR(Inputs!C23&gt;Inputs!C17,AND(Inputs!C23=Inputs!C17,9&lt;3))),1,0)))</f>
        <v>99</v>
      </c>
      <c r="AN188" s="3">
        <f>IF(Inputs!$B$27&lt;&gt;"Ready","PENDING INPUTS",IF(A188&gt;Inputs!$B$6,0,MIN(MAX(0,(AI188+AJ188+AK188)-AL188),MAX(0,C188-D188-(IF(O188&lt;AM188,K188+L188+M188-N188,0)+IF(W188&lt;AM188,S188+T188+U188-V188,0)+IF(AE188&lt;AM188,AA188+AB188+AC188-AD188,0)+IF(AM188&lt;AM188,AI188+AJ188+AK188-AL188,0)+IF(AU188&lt;AM188,AQ188+AR188+AS188-AT188,0)+IF(BC188&lt;AM188,AY188+AZ188+BA188-BB188,0)+IF(BK188&lt;AM188,BG188+BH188+BI188-BJ188,0)+IF(BS188&lt;AM188,BO188+BP188+BQ188-BR188,0)+IF(CA188&lt;AM188,BW188+BX188+BY188-BZ188,0)+IF(CI188&lt;AM188,CE188+CF188+CG188-CH188,0))))))</f>
        <v>0</v>
      </c>
      <c r="AO188" s="3">
        <f>IF(Inputs!$B$27&lt;&gt;"Ready","PENDING INPUTS",MIN((AI188+AJ188+AK188),IF(D188&gt;C188,IF(D188=0,0,AL188*C188/D188),AL188+AN188)))</f>
        <v>0</v>
      </c>
      <c r="AP188" s="3">
        <f>IF(Inputs!$B$27&lt;&gt;"Ready","PENDING INPUTS",MAX(0,(AI188+AJ188+AK188)-AO188))</f>
        <v>0</v>
      </c>
      <c r="AQ188" s="3">
        <f>IF(Inputs!$B$27&lt;&gt;"Ready","PENDING INPUTS",AX187)</f>
        <v>0</v>
      </c>
      <c r="AR188" s="3">
        <f>IF(Inputs!$B$27&lt;&gt;"Ready","PENDING INPUTS",IF(A188&lt;=Inputs!$B$6,ROUND(AQ188*Inputs!C18/12,2),0))</f>
        <v>0</v>
      </c>
      <c r="AS188" s="3">
        <f>IF(Inputs!$B$27&lt;&gt;"Ready","PENDING INPUTS",IF(AND(A188&lt;=Inputs!$B$6,AQ188&gt;0),Inputs!G18,0))</f>
        <v>0</v>
      </c>
      <c r="AT188" s="3">
        <f>IF(Inputs!$B$27&lt;&gt;"Ready","PENDING INPUTS",IF(A188&gt;Inputs!$B$6,0,MIN((AQ188+AR188+AS188),IF(Inputs!H18=1,Inputs!D18,MAX(Inputs!F18,ROUND(AQ188*Inputs!E18+AR188+AS188,2))))))</f>
        <v>0</v>
      </c>
      <c r="AU188">
        <f>IF(Inputs!$B$27&lt;&gt;"Ready","PENDING INPUTS",IF(AQ188&lt;=0,99,1+IF(AND(K188&gt;0,OR(Inputs!C14&gt;Inputs!C18,AND(Inputs!C14=Inputs!C18,0&lt;4))),1,0)+IF(AND(S188&gt;0,OR(Inputs!C15&gt;Inputs!C18,AND(Inputs!C15=Inputs!C18,1&lt;4))),1,0)+IF(AND(AA188&gt;0,OR(Inputs!C16&gt;Inputs!C18,AND(Inputs!C16=Inputs!C18,2&lt;4))),1,0)+IF(AND(AI188&gt;0,OR(Inputs!C17&gt;Inputs!C18,AND(Inputs!C17=Inputs!C18,3&lt;4))),1,0)+IF(AND(AY188&gt;0,OR(Inputs!C19&gt;Inputs!C18,AND(Inputs!C19=Inputs!C18,5&lt;4))),1,0)+IF(AND(BG188&gt;0,OR(Inputs!C20&gt;Inputs!C18,AND(Inputs!C20=Inputs!C18,6&lt;4))),1,0)+IF(AND(BO188&gt;0,OR(Inputs!C21&gt;Inputs!C18,AND(Inputs!C21=Inputs!C18,7&lt;4))),1,0)+IF(AND(BW188&gt;0,OR(Inputs!C22&gt;Inputs!C18,AND(Inputs!C22=Inputs!C18,8&lt;4))),1,0)+IF(AND(CE188&gt;0,OR(Inputs!C23&gt;Inputs!C18,AND(Inputs!C23=Inputs!C18,9&lt;4))),1,0)))</f>
        <v>99</v>
      </c>
      <c r="AV188" s="3">
        <f>IF(Inputs!$B$27&lt;&gt;"Ready","PENDING INPUTS",IF(A188&gt;Inputs!$B$6,0,MIN(MAX(0,(AQ188+AR188+AS188)-AT188),MAX(0,C188-D188-(IF(O188&lt;AU188,K188+L188+M188-N188,0)+IF(W188&lt;AU188,S188+T188+U188-V188,0)+IF(AE188&lt;AU188,AA188+AB188+AC188-AD188,0)+IF(AM188&lt;AU188,AI188+AJ188+AK188-AL188,0)+IF(AU188&lt;AU188,AQ188+AR188+AS188-AT188,0)+IF(BC188&lt;AU188,AY188+AZ188+BA188-BB188,0)+IF(BK188&lt;AU188,BG188+BH188+BI188-BJ188,0)+IF(BS188&lt;AU188,BO188+BP188+BQ188-BR188,0)+IF(CA188&lt;AU188,BW188+BX188+BY188-BZ188,0)+IF(CI188&lt;AU188,CE188+CF188+CG188-CH188,0))))))</f>
        <v>0</v>
      </c>
      <c r="AW188" s="3">
        <f>IF(Inputs!$B$27&lt;&gt;"Ready","PENDING INPUTS",MIN((AQ188+AR188+AS188),IF(D188&gt;C188,IF(D188=0,0,AT188*C188/D188),AT188+AV188)))</f>
        <v>0</v>
      </c>
      <c r="AX188" s="3">
        <f>IF(Inputs!$B$27&lt;&gt;"Ready","PENDING INPUTS",MAX(0,(AQ188+AR188+AS188)-AW188))</f>
        <v>0</v>
      </c>
      <c r="AY188" s="3">
        <f>IF(Inputs!$B$27&lt;&gt;"Ready","PENDING INPUTS",BF187)</f>
        <v>0</v>
      </c>
      <c r="AZ188" s="3">
        <f>IF(Inputs!$B$27&lt;&gt;"Ready","PENDING INPUTS",IF(A188&lt;=Inputs!$B$6,ROUND(AY188*Inputs!C19/12,2),0))</f>
        <v>0</v>
      </c>
      <c r="BA188" s="3">
        <f>IF(Inputs!$B$27&lt;&gt;"Ready","PENDING INPUTS",IF(AND(A188&lt;=Inputs!$B$6,AY188&gt;0),Inputs!G19,0))</f>
        <v>0</v>
      </c>
      <c r="BB188" s="3">
        <f>IF(Inputs!$B$27&lt;&gt;"Ready","PENDING INPUTS",IF(A188&gt;Inputs!$B$6,0,MIN((AY188+AZ188+BA188),IF(Inputs!H19=1,Inputs!D19,MAX(Inputs!F19,ROUND(AY188*Inputs!E19+AZ188+BA188,2))))))</f>
        <v>0</v>
      </c>
      <c r="BC188">
        <f>IF(Inputs!$B$27&lt;&gt;"Ready","PENDING INPUTS",IF(AY188&lt;=0,99,1+IF(AND(K188&gt;0,OR(Inputs!C14&gt;Inputs!C19,AND(Inputs!C14=Inputs!C19,0&lt;5))),1,0)+IF(AND(S188&gt;0,OR(Inputs!C15&gt;Inputs!C19,AND(Inputs!C15=Inputs!C19,1&lt;5))),1,0)+IF(AND(AA188&gt;0,OR(Inputs!C16&gt;Inputs!C19,AND(Inputs!C16=Inputs!C19,2&lt;5))),1,0)+IF(AND(AI188&gt;0,OR(Inputs!C17&gt;Inputs!C19,AND(Inputs!C17=Inputs!C19,3&lt;5))),1,0)+IF(AND(AQ188&gt;0,OR(Inputs!C18&gt;Inputs!C19,AND(Inputs!C18=Inputs!C19,4&lt;5))),1,0)+IF(AND(BG188&gt;0,OR(Inputs!C20&gt;Inputs!C19,AND(Inputs!C20=Inputs!C19,6&lt;5))),1,0)+IF(AND(BO188&gt;0,OR(Inputs!C21&gt;Inputs!C19,AND(Inputs!C21=Inputs!C19,7&lt;5))),1,0)+IF(AND(BW188&gt;0,OR(Inputs!C22&gt;Inputs!C19,AND(Inputs!C22=Inputs!C19,8&lt;5))),1,0)+IF(AND(CE188&gt;0,OR(Inputs!C23&gt;Inputs!C19,AND(Inputs!C23=Inputs!C19,9&lt;5))),1,0)))</f>
        <v>99</v>
      </c>
      <c r="BD188" s="3">
        <f>IF(Inputs!$B$27&lt;&gt;"Ready","PENDING INPUTS",IF(A188&gt;Inputs!$B$6,0,MIN(MAX(0,(AY188+AZ188+BA188)-BB188),MAX(0,C188-D188-(IF(O188&lt;BC188,K188+L188+M188-N188,0)+IF(W188&lt;BC188,S188+T188+U188-V188,0)+IF(AE188&lt;BC188,AA188+AB188+AC188-AD188,0)+IF(AM188&lt;BC188,AI188+AJ188+AK188-AL188,0)+IF(AU188&lt;BC188,AQ188+AR188+AS188-AT188,0)+IF(BC188&lt;BC188,AY188+AZ188+BA188-BB188,0)+IF(BK188&lt;BC188,BG188+BH188+BI188-BJ188,0)+IF(BS188&lt;BC188,BO188+BP188+BQ188-BR188,0)+IF(CA188&lt;BC188,BW188+BX188+BY188-BZ188,0)+IF(CI188&lt;BC188,CE188+CF188+CG188-CH188,0))))))</f>
        <v>0</v>
      </c>
      <c r="BE188" s="3">
        <f>IF(Inputs!$B$27&lt;&gt;"Ready","PENDING INPUTS",MIN((AY188+AZ188+BA188),IF(D188&gt;C188,IF(D188=0,0,BB188*C188/D188),BB188+BD188)))</f>
        <v>0</v>
      </c>
      <c r="BF188" s="3">
        <f>IF(Inputs!$B$27&lt;&gt;"Ready","PENDING INPUTS",MAX(0,(AY188+AZ188+BA188)-BE188))</f>
        <v>0</v>
      </c>
      <c r="BG188" s="3">
        <f>IF(Inputs!$B$27&lt;&gt;"Ready","PENDING INPUTS",BN187)</f>
        <v>0</v>
      </c>
      <c r="BH188" s="3">
        <f>IF(Inputs!$B$27&lt;&gt;"Ready","PENDING INPUTS",IF(A188&lt;=Inputs!$B$6,ROUND(BG188*Inputs!C20/12,2),0))</f>
        <v>0</v>
      </c>
      <c r="BI188" s="3">
        <f>IF(Inputs!$B$27&lt;&gt;"Ready","PENDING INPUTS",IF(AND(A188&lt;=Inputs!$B$6,BG188&gt;0),Inputs!G20,0))</f>
        <v>0</v>
      </c>
      <c r="BJ188" s="3">
        <f>IF(Inputs!$B$27&lt;&gt;"Ready","PENDING INPUTS",IF(A188&gt;Inputs!$B$6,0,MIN((BG188+BH188+BI188),IF(Inputs!H20=1,Inputs!D20,MAX(Inputs!F20,ROUND(BG188*Inputs!E20+BH188+BI188,2))))))</f>
        <v>0</v>
      </c>
      <c r="BK188">
        <f>IF(Inputs!$B$27&lt;&gt;"Ready","PENDING INPUTS",IF(BG188&lt;=0,99,1+IF(AND(K188&gt;0,OR(Inputs!C14&gt;Inputs!C20,AND(Inputs!C14=Inputs!C20,0&lt;6))),1,0)+IF(AND(S188&gt;0,OR(Inputs!C15&gt;Inputs!C20,AND(Inputs!C15=Inputs!C20,1&lt;6))),1,0)+IF(AND(AA188&gt;0,OR(Inputs!C16&gt;Inputs!C20,AND(Inputs!C16=Inputs!C20,2&lt;6))),1,0)+IF(AND(AI188&gt;0,OR(Inputs!C17&gt;Inputs!C20,AND(Inputs!C17=Inputs!C20,3&lt;6))),1,0)+IF(AND(AQ188&gt;0,OR(Inputs!C18&gt;Inputs!C20,AND(Inputs!C18=Inputs!C20,4&lt;6))),1,0)+IF(AND(AY188&gt;0,OR(Inputs!C19&gt;Inputs!C20,AND(Inputs!C19=Inputs!C20,5&lt;6))),1,0)+IF(AND(BO188&gt;0,OR(Inputs!C21&gt;Inputs!C20,AND(Inputs!C21=Inputs!C20,7&lt;6))),1,0)+IF(AND(BW188&gt;0,OR(Inputs!C22&gt;Inputs!C20,AND(Inputs!C22=Inputs!C20,8&lt;6))),1,0)+IF(AND(CE188&gt;0,OR(Inputs!C23&gt;Inputs!C20,AND(Inputs!C23=Inputs!C20,9&lt;6))),1,0)))</f>
        <v>99</v>
      </c>
      <c r="BL188" s="3">
        <f>IF(Inputs!$B$27&lt;&gt;"Ready","PENDING INPUTS",IF(A188&gt;Inputs!$B$6,0,MIN(MAX(0,(BG188+BH188+BI188)-BJ188),MAX(0,C188-D188-(IF(O188&lt;BK188,K188+L188+M188-N188,0)+IF(W188&lt;BK188,S188+T188+U188-V188,0)+IF(AE188&lt;BK188,AA188+AB188+AC188-AD188,0)+IF(AM188&lt;BK188,AI188+AJ188+AK188-AL188,0)+IF(AU188&lt;BK188,AQ188+AR188+AS188-AT188,0)+IF(BC188&lt;BK188,AY188+AZ188+BA188-BB188,0)+IF(BK188&lt;BK188,BG188+BH188+BI188-BJ188,0)+IF(BS188&lt;BK188,BO188+BP188+BQ188-BR188,0)+IF(CA188&lt;BK188,BW188+BX188+BY188-BZ188,0)+IF(CI188&lt;BK188,CE188+CF188+CG188-CH188,0))))))</f>
        <v>0</v>
      </c>
      <c r="BM188" s="3">
        <f>IF(Inputs!$B$27&lt;&gt;"Ready","PENDING INPUTS",MIN((BG188+BH188+BI188),IF(D188&gt;C188,IF(D188=0,0,BJ188*C188/D188),BJ188+BL188)))</f>
        <v>0</v>
      </c>
      <c r="BN188" s="3">
        <f>IF(Inputs!$B$27&lt;&gt;"Ready","PENDING INPUTS",MAX(0,(BG188+BH188+BI188)-BM188))</f>
        <v>0</v>
      </c>
      <c r="BO188" s="3">
        <f>IF(Inputs!$B$27&lt;&gt;"Ready","PENDING INPUTS",BV187)</f>
        <v>0</v>
      </c>
      <c r="BP188" s="3">
        <f>IF(Inputs!$B$27&lt;&gt;"Ready","PENDING INPUTS",IF(A188&lt;=Inputs!$B$6,ROUND(BO188*Inputs!C21/12,2),0))</f>
        <v>0</v>
      </c>
      <c r="BQ188" s="3">
        <f>IF(Inputs!$B$27&lt;&gt;"Ready","PENDING INPUTS",IF(AND(A188&lt;=Inputs!$B$6,BO188&gt;0),Inputs!G21,0))</f>
        <v>0</v>
      </c>
      <c r="BR188" s="3">
        <f>IF(Inputs!$B$27&lt;&gt;"Ready","PENDING INPUTS",IF(A188&gt;Inputs!$B$6,0,MIN((BO188+BP188+BQ188),IF(Inputs!H21=1,Inputs!D21,MAX(Inputs!F21,ROUND(BO188*Inputs!E21+BP188+BQ188,2))))))</f>
        <v>0</v>
      </c>
      <c r="BS188">
        <f>IF(Inputs!$B$27&lt;&gt;"Ready","PENDING INPUTS",IF(BO188&lt;=0,99,1+IF(AND(K188&gt;0,OR(Inputs!C14&gt;Inputs!C21,AND(Inputs!C14=Inputs!C21,0&lt;7))),1,0)+IF(AND(S188&gt;0,OR(Inputs!C15&gt;Inputs!C21,AND(Inputs!C15=Inputs!C21,1&lt;7))),1,0)+IF(AND(AA188&gt;0,OR(Inputs!C16&gt;Inputs!C21,AND(Inputs!C16=Inputs!C21,2&lt;7))),1,0)+IF(AND(AI188&gt;0,OR(Inputs!C17&gt;Inputs!C21,AND(Inputs!C17=Inputs!C21,3&lt;7))),1,0)+IF(AND(AQ188&gt;0,OR(Inputs!C18&gt;Inputs!C21,AND(Inputs!C18=Inputs!C21,4&lt;7))),1,0)+IF(AND(AY188&gt;0,OR(Inputs!C19&gt;Inputs!C21,AND(Inputs!C19=Inputs!C21,5&lt;7))),1,0)+IF(AND(BG188&gt;0,OR(Inputs!C20&gt;Inputs!C21,AND(Inputs!C20=Inputs!C21,6&lt;7))),1,0)+IF(AND(BW188&gt;0,OR(Inputs!C22&gt;Inputs!C21,AND(Inputs!C22=Inputs!C21,8&lt;7))),1,0)+IF(AND(CE188&gt;0,OR(Inputs!C23&gt;Inputs!C21,AND(Inputs!C23=Inputs!C21,9&lt;7))),1,0)))</f>
        <v>99</v>
      </c>
      <c r="BT188" s="3">
        <f>IF(Inputs!$B$27&lt;&gt;"Ready","PENDING INPUTS",IF(A188&gt;Inputs!$B$6,0,MIN(MAX(0,(BO188+BP188+BQ188)-BR188),MAX(0,C188-D188-(IF(O188&lt;BS188,K188+L188+M188-N188,0)+IF(W188&lt;BS188,S188+T188+U188-V188,0)+IF(AE188&lt;BS188,AA188+AB188+AC188-AD188,0)+IF(AM188&lt;BS188,AI188+AJ188+AK188-AL188,0)+IF(AU188&lt;BS188,AQ188+AR188+AS188-AT188,0)+IF(BC188&lt;BS188,AY188+AZ188+BA188-BB188,0)+IF(BK188&lt;BS188,BG188+BH188+BI188-BJ188,0)+IF(BS188&lt;BS188,BO188+BP188+BQ188-BR188,0)+IF(CA188&lt;BS188,BW188+BX188+BY188-BZ188,0)+IF(CI188&lt;BS188,CE188+CF188+CG188-CH188,0))))))</f>
        <v>0</v>
      </c>
      <c r="BU188" s="3">
        <f>IF(Inputs!$B$27&lt;&gt;"Ready","PENDING INPUTS",MIN((BO188+BP188+BQ188),IF(D188&gt;C188,IF(D188=0,0,BR188*C188/D188),BR188+BT188)))</f>
        <v>0</v>
      </c>
      <c r="BV188" s="3">
        <f>IF(Inputs!$B$27&lt;&gt;"Ready","PENDING INPUTS",MAX(0,(BO188+BP188+BQ188)-BU188))</f>
        <v>0</v>
      </c>
      <c r="BW188" s="3">
        <f>IF(Inputs!$B$27&lt;&gt;"Ready","PENDING INPUTS",CD187)</f>
        <v>0</v>
      </c>
      <c r="BX188" s="3">
        <f>IF(Inputs!$B$27&lt;&gt;"Ready","PENDING INPUTS",IF(A188&lt;=Inputs!$B$6,ROUND(BW188*Inputs!C22/12,2),0))</f>
        <v>0</v>
      </c>
      <c r="BY188" s="3">
        <f>IF(Inputs!$B$27&lt;&gt;"Ready","PENDING INPUTS",IF(AND(A188&lt;=Inputs!$B$6,BW188&gt;0),Inputs!G22,0))</f>
        <v>0</v>
      </c>
      <c r="BZ188" s="3">
        <f>IF(Inputs!$B$27&lt;&gt;"Ready","PENDING INPUTS",IF(A188&gt;Inputs!$B$6,0,MIN((BW188+BX188+BY188),IF(Inputs!H22=1,Inputs!D22,MAX(Inputs!F22,ROUND(BW188*Inputs!E22+BX188+BY188,2))))))</f>
        <v>0</v>
      </c>
      <c r="CA188">
        <f>IF(Inputs!$B$27&lt;&gt;"Ready","PENDING INPUTS",IF(BW188&lt;=0,99,1+IF(AND(K188&gt;0,OR(Inputs!C14&gt;Inputs!C22,AND(Inputs!C14=Inputs!C22,0&lt;8))),1,0)+IF(AND(S188&gt;0,OR(Inputs!C15&gt;Inputs!C22,AND(Inputs!C15=Inputs!C22,1&lt;8))),1,0)+IF(AND(AA188&gt;0,OR(Inputs!C16&gt;Inputs!C22,AND(Inputs!C16=Inputs!C22,2&lt;8))),1,0)+IF(AND(AI188&gt;0,OR(Inputs!C17&gt;Inputs!C22,AND(Inputs!C17=Inputs!C22,3&lt;8))),1,0)+IF(AND(AQ188&gt;0,OR(Inputs!C18&gt;Inputs!C22,AND(Inputs!C18=Inputs!C22,4&lt;8))),1,0)+IF(AND(AY188&gt;0,OR(Inputs!C19&gt;Inputs!C22,AND(Inputs!C19=Inputs!C22,5&lt;8))),1,0)+IF(AND(BG188&gt;0,OR(Inputs!C20&gt;Inputs!C22,AND(Inputs!C20=Inputs!C22,6&lt;8))),1,0)+IF(AND(BO188&gt;0,OR(Inputs!C21&gt;Inputs!C22,AND(Inputs!C21=Inputs!C22,7&lt;8))),1,0)+IF(AND(CE188&gt;0,OR(Inputs!C23&gt;Inputs!C22,AND(Inputs!C23=Inputs!C22,9&lt;8))),1,0)))</f>
        <v>99</v>
      </c>
      <c r="CB188" s="3">
        <f>IF(Inputs!$B$27&lt;&gt;"Ready","PENDING INPUTS",IF(A188&gt;Inputs!$B$6,0,MIN(MAX(0,(BW188+BX188+BY188)-BZ188),MAX(0,C188-D188-(IF(O188&lt;CA188,K188+L188+M188-N188,0)+IF(W188&lt;CA188,S188+T188+U188-V188,0)+IF(AE188&lt;CA188,AA188+AB188+AC188-AD188,0)+IF(AM188&lt;CA188,AI188+AJ188+AK188-AL188,0)+IF(AU188&lt;CA188,AQ188+AR188+AS188-AT188,0)+IF(BC188&lt;CA188,AY188+AZ188+BA188-BB188,0)+IF(BK188&lt;CA188,BG188+BH188+BI188-BJ188,0)+IF(BS188&lt;CA188,BO188+BP188+BQ188-BR188,0)+IF(CA188&lt;CA188,BW188+BX188+BY188-BZ188,0)+IF(CI188&lt;CA188,CE188+CF188+CG188-CH188,0))))))</f>
        <v>0</v>
      </c>
      <c r="CC188" s="3">
        <f>IF(Inputs!$B$27&lt;&gt;"Ready","PENDING INPUTS",MIN((BW188+BX188+BY188),IF(D188&gt;C188,IF(D188=0,0,BZ188*C188/D188),BZ188+CB188)))</f>
        <v>0</v>
      </c>
      <c r="CD188" s="3">
        <f>IF(Inputs!$B$27&lt;&gt;"Ready","PENDING INPUTS",MAX(0,(BW188+BX188+BY188)-CC188))</f>
        <v>0</v>
      </c>
      <c r="CE188" s="3">
        <f>IF(Inputs!$B$27&lt;&gt;"Ready","PENDING INPUTS",CL187)</f>
        <v>0</v>
      </c>
      <c r="CF188" s="3">
        <f>IF(Inputs!$B$27&lt;&gt;"Ready","PENDING INPUTS",IF(A188&lt;=Inputs!$B$6,ROUND(CE188*Inputs!C23/12,2),0))</f>
        <v>0</v>
      </c>
      <c r="CG188" s="3">
        <f>IF(Inputs!$B$27&lt;&gt;"Ready","PENDING INPUTS",IF(AND(A188&lt;=Inputs!$B$6,CE188&gt;0),Inputs!G23,0))</f>
        <v>0</v>
      </c>
      <c r="CH188" s="3">
        <f>IF(Inputs!$B$27&lt;&gt;"Ready","PENDING INPUTS",IF(A188&gt;Inputs!$B$6,0,MIN((CE188+CF188+CG188),IF(Inputs!H23=1,Inputs!D23,MAX(Inputs!F23,ROUND(CE188*Inputs!E23+CF188+CG188,2))))))</f>
        <v>0</v>
      </c>
      <c r="CI188">
        <f>IF(Inputs!$B$27&lt;&gt;"Ready","PENDING INPUTS",IF(CE188&lt;=0,99,1+IF(AND(K188&gt;0,OR(Inputs!C14&gt;Inputs!C23,AND(Inputs!C14=Inputs!C23,0&lt;9))),1,0)+IF(AND(S188&gt;0,OR(Inputs!C15&gt;Inputs!C23,AND(Inputs!C15=Inputs!C23,1&lt;9))),1,0)+IF(AND(AA188&gt;0,OR(Inputs!C16&gt;Inputs!C23,AND(Inputs!C16=Inputs!C23,2&lt;9))),1,0)+IF(AND(AI188&gt;0,OR(Inputs!C17&gt;Inputs!C23,AND(Inputs!C17=Inputs!C23,3&lt;9))),1,0)+IF(AND(AQ188&gt;0,OR(Inputs!C18&gt;Inputs!C23,AND(Inputs!C18=Inputs!C23,4&lt;9))),1,0)+IF(AND(AY188&gt;0,OR(Inputs!C19&gt;Inputs!C23,AND(Inputs!C19=Inputs!C23,5&lt;9))),1,0)+IF(AND(BG188&gt;0,OR(Inputs!C20&gt;Inputs!C23,AND(Inputs!C20=Inputs!C23,6&lt;9))),1,0)+IF(AND(BO188&gt;0,OR(Inputs!C21&gt;Inputs!C23,AND(Inputs!C21=Inputs!C23,7&lt;9))),1,0)+IF(AND(BW188&gt;0,OR(Inputs!C22&gt;Inputs!C23,AND(Inputs!C22=Inputs!C23,8&lt;9))),1,0)))</f>
        <v>99</v>
      </c>
      <c r="CJ188" s="3">
        <f>IF(Inputs!$B$27&lt;&gt;"Ready","PENDING INPUTS",IF(A188&gt;Inputs!$B$6,0,MIN(MAX(0,(CE188+CF188+CG188)-CH188),MAX(0,C188-D188-(IF(O188&lt;CI188,K188+L188+M188-N188,0)+IF(W188&lt;CI188,S188+T188+U188-V188,0)+IF(AE188&lt;CI188,AA188+AB188+AC188-AD188,0)+IF(AM188&lt;CI188,AI188+AJ188+AK188-AL188,0)+IF(AU188&lt;CI188,AQ188+AR188+AS188-AT188,0)+IF(BC188&lt;CI188,AY188+AZ188+BA188-BB188,0)+IF(BK188&lt;CI188,BG188+BH188+BI188-BJ188,0)+IF(BS188&lt;CI188,BO188+BP188+BQ188-BR188,0)+IF(CA188&lt;CI188,BW188+BX188+BY188-BZ188,0)+IF(CI188&lt;CI188,CE188+CF188+CG188-CH188,0))))))</f>
        <v>0</v>
      </c>
      <c r="CK188" s="3">
        <f>IF(Inputs!$B$27&lt;&gt;"Ready","PENDING INPUTS",MIN((CE188+CF188+CG188),IF(D188&gt;C188,IF(D188=0,0,CH188*C188/D188),CH188+CJ188)))</f>
        <v>0</v>
      </c>
      <c r="CL188" s="3">
        <f>IF(Inputs!$B$27&lt;&gt;"Ready","PENDING INPUTS",MAX(0,(CE188+CF188+CG188)-CK188))</f>
        <v>0</v>
      </c>
    </row>
    <row r="189" spans="1:90" ht="27.95" customHeight="1" x14ac:dyDescent="0.25">
      <c r="A189">
        <v>185</v>
      </c>
      <c r="B189" s="13">
        <f>IF(Inputs!$B$27&lt;&gt;"Ready","PENDING INPUTS",EDATE(Inputs!$B$5,A189-1))</f>
        <v>51898</v>
      </c>
      <c r="C189" s="3">
        <f>IF(Inputs!$B$27&lt;&gt;"Ready","PENDING INPUTS",IF(A189&lt;=Inputs!$B$6,MAX(0,Inputs!$B$4+IF(A189=Inputs!$B$7,Inputs!$B$8,0)+IF(A189=Inputs!$B$9,Inputs!$B$10,0)),0))</f>
        <v>0</v>
      </c>
      <c r="D189" s="3">
        <f>IF(Inputs!$B$27&lt;&gt;"Ready","PENDING INPUTS",SUM(N189,V189,AD189,AL189,AT189,BB189,BJ189,BR189,BZ189,CH189))</f>
        <v>0</v>
      </c>
      <c r="E189" s="3">
        <f>IF(Inputs!$B$27&lt;&gt;"Ready","PENDING INPUTS",MAX(0,D189-C189))</f>
        <v>0</v>
      </c>
      <c r="F189" s="3">
        <f>IF(Inputs!$B$27&lt;&gt;"Ready","PENDING INPUTS",SUM(Q189,Y189,AG189,AO189,AW189,BE189,BM189,BU189,CC189,CK189))</f>
        <v>0</v>
      </c>
      <c r="G189" s="3">
        <f>IF(Inputs!$B$27&lt;&gt;"Ready","PENDING INPUTS",SUM(L189,T189,AB189,AJ189,AR189,AZ189,BH189,BP189,BX189,CF189))</f>
        <v>0</v>
      </c>
      <c r="H189" s="3">
        <f>IF(Inputs!$B$27&lt;&gt;"Ready","PENDING INPUTS",SUM(M189,U189,AC189,AK189,AS189,BA189,BI189,BQ189,BY189,CG189))</f>
        <v>0</v>
      </c>
      <c r="I189" s="3">
        <f>IF(Inputs!$B$27&lt;&gt;"Ready","PENDING INPUTS",SUM(R189,Z189,AH189,AP189,AX189,BF189,BN189,BV189,CD189,CL189))</f>
        <v>0</v>
      </c>
      <c r="J189" t="str">
        <f>IF(Inputs!$B$27&lt;&gt;"Ready","PENDING INPUTS",IF(A189&gt;Inputs!$B$6,"Beyond horizon",IF(E189&gt;0.005,"MINIMUM SHORTFALL",IF(I189&lt;0.005,"Paid off","In progress"))))</f>
        <v>Beyond horizon</v>
      </c>
      <c r="K189" s="3">
        <f>IF(Inputs!$B$27&lt;&gt;"Ready","PENDING INPUTS",R188)</f>
        <v>0</v>
      </c>
      <c r="L189" s="3">
        <f>IF(Inputs!$B$27&lt;&gt;"Ready","PENDING INPUTS",IF(A189&lt;=Inputs!$B$6,ROUND(K189*Inputs!C14/12,2),0))</f>
        <v>0</v>
      </c>
      <c r="M189" s="3">
        <f>IF(Inputs!$B$27&lt;&gt;"Ready","PENDING INPUTS",IF(AND(A189&lt;=Inputs!$B$6,K189&gt;0),Inputs!G14,0))</f>
        <v>0</v>
      </c>
      <c r="N189" s="3">
        <f>IF(Inputs!$B$27&lt;&gt;"Ready","PENDING INPUTS",IF(A189&gt;Inputs!$B$6,0,MIN((K189+L189+M189),IF(Inputs!H14=1,Inputs!D14,MAX(Inputs!F14,ROUND(K189*Inputs!E14+L189+M189,2))))))</f>
        <v>0</v>
      </c>
      <c r="O189">
        <f>IF(Inputs!$B$27&lt;&gt;"Ready","PENDING INPUTS",IF(K189&lt;=0,99,1+IF(AND(S189&gt;0,OR(Inputs!C15&gt;Inputs!C14,AND(Inputs!C15=Inputs!C14,1&lt;0))),1,0)+IF(AND(AA189&gt;0,OR(Inputs!C16&gt;Inputs!C14,AND(Inputs!C16=Inputs!C14,2&lt;0))),1,0)+IF(AND(AI189&gt;0,OR(Inputs!C17&gt;Inputs!C14,AND(Inputs!C17=Inputs!C14,3&lt;0))),1,0)+IF(AND(AQ189&gt;0,OR(Inputs!C18&gt;Inputs!C14,AND(Inputs!C18=Inputs!C14,4&lt;0))),1,0)+IF(AND(AY189&gt;0,OR(Inputs!C19&gt;Inputs!C14,AND(Inputs!C19=Inputs!C14,5&lt;0))),1,0)+IF(AND(BG189&gt;0,OR(Inputs!C20&gt;Inputs!C14,AND(Inputs!C20=Inputs!C14,6&lt;0))),1,0)+IF(AND(BO189&gt;0,OR(Inputs!C21&gt;Inputs!C14,AND(Inputs!C21=Inputs!C14,7&lt;0))),1,0)+IF(AND(BW189&gt;0,OR(Inputs!C22&gt;Inputs!C14,AND(Inputs!C22=Inputs!C14,8&lt;0))),1,0)+IF(AND(CE189&gt;0,OR(Inputs!C23&gt;Inputs!C14,AND(Inputs!C23=Inputs!C14,9&lt;0))),1,0)))</f>
        <v>99</v>
      </c>
      <c r="P189" s="3">
        <f>IF(Inputs!$B$27&lt;&gt;"Ready","PENDING INPUTS",IF(A189&gt;Inputs!$B$6,0,MIN(MAX(0,(K189+L189+M189)-N189),MAX(0,C189-D189-(IF(O189&lt;O189,K189+L189+M189-N189,0)+IF(W189&lt;O189,S189+T189+U189-V189,0)+IF(AE189&lt;O189,AA189+AB189+AC189-AD189,0)+IF(AM189&lt;O189,AI189+AJ189+AK189-AL189,0)+IF(AU189&lt;O189,AQ189+AR189+AS189-AT189,0)+IF(BC189&lt;O189,AY189+AZ189+BA189-BB189,0)+IF(BK189&lt;O189,BG189+BH189+BI189-BJ189,0)+IF(BS189&lt;O189,BO189+BP189+BQ189-BR189,0)+IF(CA189&lt;O189,BW189+BX189+BY189-BZ189,0)+IF(CI189&lt;O189,CE189+CF189+CG189-CH189,0))))))</f>
        <v>0</v>
      </c>
      <c r="Q189" s="3">
        <f>IF(Inputs!$B$27&lt;&gt;"Ready","PENDING INPUTS",MIN((K189+L189+M189),IF(D189&gt;C189,IF(D189=0,0,N189*C189/D189),N189+P189)))</f>
        <v>0</v>
      </c>
      <c r="R189" s="3">
        <f>IF(Inputs!$B$27&lt;&gt;"Ready","PENDING INPUTS",MAX(0,(K189+L189+M189)-Q189))</f>
        <v>0</v>
      </c>
      <c r="S189" s="3">
        <f>IF(Inputs!$B$27&lt;&gt;"Ready","PENDING INPUTS",Z188)</f>
        <v>0</v>
      </c>
      <c r="T189" s="3">
        <f>IF(Inputs!$B$27&lt;&gt;"Ready","PENDING INPUTS",IF(A189&lt;=Inputs!$B$6,ROUND(S189*Inputs!C15/12,2),0))</f>
        <v>0</v>
      </c>
      <c r="U189" s="3">
        <f>IF(Inputs!$B$27&lt;&gt;"Ready","PENDING INPUTS",IF(AND(A189&lt;=Inputs!$B$6,S189&gt;0),Inputs!G15,0))</f>
        <v>0</v>
      </c>
      <c r="V189" s="3">
        <f>IF(Inputs!$B$27&lt;&gt;"Ready","PENDING INPUTS",IF(A189&gt;Inputs!$B$6,0,MIN((S189+T189+U189),IF(Inputs!H15=1,Inputs!D15,MAX(Inputs!F15,ROUND(S189*Inputs!E15+T189+U189,2))))))</f>
        <v>0</v>
      </c>
      <c r="W189">
        <f>IF(Inputs!$B$27&lt;&gt;"Ready","PENDING INPUTS",IF(S189&lt;=0,99,1+IF(AND(K189&gt;0,OR(Inputs!C14&gt;Inputs!C15,AND(Inputs!C14=Inputs!C15,0&lt;1))),1,0)+IF(AND(AA189&gt;0,OR(Inputs!C16&gt;Inputs!C15,AND(Inputs!C16=Inputs!C15,2&lt;1))),1,0)+IF(AND(AI189&gt;0,OR(Inputs!C17&gt;Inputs!C15,AND(Inputs!C17=Inputs!C15,3&lt;1))),1,0)+IF(AND(AQ189&gt;0,OR(Inputs!C18&gt;Inputs!C15,AND(Inputs!C18=Inputs!C15,4&lt;1))),1,0)+IF(AND(AY189&gt;0,OR(Inputs!C19&gt;Inputs!C15,AND(Inputs!C19=Inputs!C15,5&lt;1))),1,0)+IF(AND(BG189&gt;0,OR(Inputs!C20&gt;Inputs!C15,AND(Inputs!C20=Inputs!C15,6&lt;1))),1,0)+IF(AND(BO189&gt;0,OR(Inputs!C21&gt;Inputs!C15,AND(Inputs!C21=Inputs!C15,7&lt;1))),1,0)+IF(AND(BW189&gt;0,OR(Inputs!C22&gt;Inputs!C15,AND(Inputs!C22=Inputs!C15,8&lt;1))),1,0)+IF(AND(CE189&gt;0,OR(Inputs!C23&gt;Inputs!C15,AND(Inputs!C23=Inputs!C15,9&lt;1))),1,0)))</f>
        <v>99</v>
      </c>
      <c r="X189" s="3">
        <f>IF(Inputs!$B$27&lt;&gt;"Ready","PENDING INPUTS",IF(A189&gt;Inputs!$B$6,0,MIN(MAX(0,(S189+T189+U189)-V189),MAX(0,C189-D189-(IF(O189&lt;W189,K189+L189+M189-N189,0)+IF(W189&lt;W189,S189+T189+U189-V189,0)+IF(AE189&lt;W189,AA189+AB189+AC189-AD189,0)+IF(AM189&lt;W189,AI189+AJ189+AK189-AL189,0)+IF(AU189&lt;W189,AQ189+AR189+AS189-AT189,0)+IF(BC189&lt;W189,AY189+AZ189+BA189-BB189,0)+IF(BK189&lt;W189,BG189+BH189+BI189-BJ189,0)+IF(BS189&lt;W189,BO189+BP189+BQ189-BR189,0)+IF(CA189&lt;W189,BW189+BX189+BY189-BZ189,0)+IF(CI189&lt;W189,CE189+CF189+CG189-CH189,0))))))</f>
        <v>0</v>
      </c>
      <c r="Y189" s="3">
        <f>IF(Inputs!$B$27&lt;&gt;"Ready","PENDING INPUTS",MIN((S189+T189+U189),IF(D189&gt;C189,IF(D189=0,0,V189*C189/D189),V189+X189)))</f>
        <v>0</v>
      </c>
      <c r="Z189" s="3">
        <f>IF(Inputs!$B$27&lt;&gt;"Ready","PENDING INPUTS",MAX(0,(S189+T189+U189)-Y189))</f>
        <v>0</v>
      </c>
      <c r="AA189" s="3">
        <f>IF(Inputs!$B$27&lt;&gt;"Ready","PENDING INPUTS",AH188)</f>
        <v>0</v>
      </c>
      <c r="AB189" s="3">
        <f>IF(Inputs!$B$27&lt;&gt;"Ready","PENDING INPUTS",IF(A189&lt;=Inputs!$B$6,ROUND(AA189*Inputs!C16/12,2),0))</f>
        <v>0</v>
      </c>
      <c r="AC189" s="3">
        <f>IF(Inputs!$B$27&lt;&gt;"Ready","PENDING INPUTS",IF(AND(A189&lt;=Inputs!$B$6,AA189&gt;0),Inputs!G16,0))</f>
        <v>0</v>
      </c>
      <c r="AD189" s="3">
        <f>IF(Inputs!$B$27&lt;&gt;"Ready","PENDING INPUTS",IF(A189&gt;Inputs!$B$6,0,MIN((AA189+AB189+AC189),IF(Inputs!H16=1,Inputs!D16,MAX(Inputs!F16,ROUND(AA189*Inputs!E16+AB189+AC189,2))))))</f>
        <v>0</v>
      </c>
      <c r="AE189">
        <f>IF(Inputs!$B$27&lt;&gt;"Ready","PENDING INPUTS",IF(AA189&lt;=0,99,1+IF(AND(K189&gt;0,OR(Inputs!C14&gt;Inputs!C16,AND(Inputs!C14=Inputs!C16,0&lt;2))),1,0)+IF(AND(S189&gt;0,OR(Inputs!C15&gt;Inputs!C16,AND(Inputs!C15=Inputs!C16,1&lt;2))),1,0)+IF(AND(AI189&gt;0,OR(Inputs!C17&gt;Inputs!C16,AND(Inputs!C17=Inputs!C16,3&lt;2))),1,0)+IF(AND(AQ189&gt;0,OR(Inputs!C18&gt;Inputs!C16,AND(Inputs!C18=Inputs!C16,4&lt;2))),1,0)+IF(AND(AY189&gt;0,OR(Inputs!C19&gt;Inputs!C16,AND(Inputs!C19=Inputs!C16,5&lt;2))),1,0)+IF(AND(BG189&gt;0,OR(Inputs!C20&gt;Inputs!C16,AND(Inputs!C20=Inputs!C16,6&lt;2))),1,0)+IF(AND(BO189&gt;0,OR(Inputs!C21&gt;Inputs!C16,AND(Inputs!C21=Inputs!C16,7&lt;2))),1,0)+IF(AND(BW189&gt;0,OR(Inputs!C22&gt;Inputs!C16,AND(Inputs!C22=Inputs!C16,8&lt;2))),1,0)+IF(AND(CE189&gt;0,OR(Inputs!C23&gt;Inputs!C16,AND(Inputs!C23=Inputs!C16,9&lt;2))),1,0)))</f>
        <v>99</v>
      </c>
      <c r="AF189" s="3">
        <f>IF(Inputs!$B$27&lt;&gt;"Ready","PENDING INPUTS",IF(A189&gt;Inputs!$B$6,0,MIN(MAX(0,(AA189+AB189+AC189)-AD189),MAX(0,C189-D189-(IF(O189&lt;AE189,K189+L189+M189-N189,0)+IF(W189&lt;AE189,S189+T189+U189-V189,0)+IF(AE189&lt;AE189,AA189+AB189+AC189-AD189,0)+IF(AM189&lt;AE189,AI189+AJ189+AK189-AL189,0)+IF(AU189&lt;AE189,AQ189+AR189+AS189-AT189,0)+IF(BC189&lt;AE189,AY189+AZ189+BA189-BB189,0)+IF(BK189&lt;AE189,BG189+BH189+BI189-BJ189,0)+IF(BS189&lt;AE189,BO189+BP189+BQ189-BR189,0)+IF(CA189&lt;AE189,BW189+BX189+BY189-BZ189,0)+IF(CI189&lt;AE189,CE189+CF189+CG189-CH189,0))))))</f>
        <v>0</v>
      </c>
      <c r="AG189" s="3">
        <f>IF(Inputs!$B$27&lt;&gt;"Ready","PENDING INPUTS",MIN((AA189+AB189+AC189),IF(D189&gt;C189,IF(D189=0,0,AD189*C189/D189),AD189+AF189)))</f>
        <v>0</v>
      </c>
      <c r="AH189" s="3">
        <f>IF(Inputs!$B$27&lt;&gt;"Ready","PENDING INPUTS",MAX(0,(AA189+AB189+AC189)-AG189))</f>
        <v>0</v>
      </c>
      <c r="AI189" s="3">
        <f>IF(Inputs!$B$27&lt;&gt;"Ready","PENDING INPUTS",AP188)</f>
        <v>0</v>
      </c>
      <c r="AJ189" s="3">
        <f>IF(Inputs!$B$27&lt;&gt;"Ready","PENDING INPUTS",IF(A189&lt;=Inputs!$B$6,ROUND(AI189*Inputs!C17/12,2),0))</f>
        <v>0</v>
      </c>
      <c r="AK189" s="3">
        <f>IF(Inputs!$B$27&lt;&gt;"Ready","PENDING INPUTS",IF(AND(A189&lt;=Inputs!$B$6,AI189&gt;0),Inputs!G17,0))</f>
        <v>0</v>
      </c>
      <c r="AL189" s="3">
        <f>IF(Inputs!$B$27&lt;&gt;"Ready","PENDING INPUTS",IF(A189&gt;Inputs!$B$6,0,MIN((AI189+AJ189+AK189),IF(Inputs!H17=1,Inputs!D17,MAX(Inputs!F17,ROUND(AI189*Inputs!E17+AJ189+AK189,2))))))</f>
        <v>0</v>
      </c>
      <c r="AM189">
        <f>IF(Inputs!$B$27&lt;&gt;"Ready","PENDING INPUTS",IF(AI189&lt;=0,99,1+IF(AND(K189&gt;0,OR(Inputs!C14&gt;Inputs!C17,AND(Inputs!C14=Inputs!C17,0&lt;3))),1,0)+IF(AND(S189&gt;0,OR(Inputs!C15&gt;Inputs!C17,AND(Inputs!C15=Inputs!C17,1&lt;3))),1,0)+IF(AND(AA189&gt;0,OR(Inputs!C16&gt;Inputs!C17,AND(Inputs!C16=Inputs!C17,2&lt;3))),1,0)+IF(AND(AQ189&gt;0,OR(Inputs!C18&gt;Inputs!C17,AND(Inputs!C18=Inputs!C17,4&lt;3))),1,0)+IF(AND(AY189&gt;0,OR(Inputs!C19&gt;Inputs!C17,AND(Inputs!C19=Inputs!C17,5&lt;3))),1,0)+IF(AND(BG189&gt;0,OR(Inputs!C20&gt;Inputs!C17,AND(Inputs!C20=Inputs!C17,6&lt;3))),1,0)+IF(AND(BO189&gt;0,OR(Inputs!C21&gt;Inputs!C17,AND(Inputs!C21=Inputs!C17,7&lt;3))),1,0)+IF(AND(BW189&gt;0,OR(Inputs!C22&gt;Inputs!C17,AND(Inputs!C22=Inputs!C17,8&lt;3))),1,0)+IF(AND(CE189&gt;0,OR(Inputs!C23&gt;Inputs!C17,AND(Inputs!C23=Inputs!C17,9&lt;3))),1,0)))</f>
        <v>99</v>
      </c>
      <c r="AN189" s="3">
        <f>IF(Inputs!$B$27&lt;&gt;"Ready","PENDING INPUTS",IF(A189&gt;Inputs!$B$6,0,MIN(MAX(0,(AI189+AJ189+AK189)-AL189),MAX(0,C189-D189-(IF(O189&lt;AM189,K189+L189+M189-N189,0)+IF(W189&lt;AM189,S189+T189+U189-V189,0)+IF(AE189&lt;AM189,AA189+AB189+AC189-AD189,0)+IF(AM189&lt;AM189,AI189+AJ189+AK189-AL189,0)+IF(AU189&lt;AM189,AQ189+AR189+AS189-AT189,0)+IF(BC189&lt;AM189,AY189+AZ189+BA189-BB189,0)+IF(BK189&lt;AM189,BG189+BH189+BI189-BJ189,0)+IF(BS189&lt;AM189,BO189+BP189+BQ189-BR189,0)+IF(CA189&lt;AM189,BW189+BX189+BY189-BZ189,0)+IF(CI189&lt;AM189,CE189+CF189+CG189-CH189,0))))))</f>
        <v>0</v>
      </c>
      <c r="AO189" s="3">
        <f>IF(Inputs!$B$27&lt;&gt;"Ready","PENDING INPUTS",MIN((AI189+AJ189+AK189),IF(D189&gt;C189,IF(D189=0,0,AL189*C189/D189),AL189+AN189)))</f>
        <v>0</v>
      </c>
      <c r="AP189" s="3">
        <f>IF(Inputs!$B$27&lt;&gt;"Ready","PENDING INPUTS",MAX(0,(AI189+AJ189+AK189)-AO189))</f>
        <v>0</v>
      </c>
      <c r="AQ189" s="3">
        <f>IF(Inputs!$B$27&lt;&gt;"Ready","PENDING INPUTS",AX188)</f>
        <v>0</v>
      </c>
      <c r="AR189" s="3">
        <f>IF(Inputs!$B$27&lt;&gt;"Ready","PENDING INPUTS",IF(A189&lt;=Inputs!$B$6,ROUND(AQ189*Inputs!C18/12,2),0))</f>
        <v>0</v>
      </c>
      <c r="AS189" s="3">
        <f>IF(Inputs!$B$27&lt;&gt;"Ready","PENDING INPUTS",IF(AND(A189&lt;=Inputs!$B$6,AQ189&gt;0),Inputs!G18,0))</f>
        <v>0</v>
      </c>
      <c r="AT189" s="3">
        <f>IF(Inputs!$B$27&lt;&gt;"Ready","PENDING INPUTS",IF(A189&gt;Inputs!$B$6,0,MIN((AQ189+AR189+AS189),IF(Inputs!H18=1,Inputs!D18,MAX(Inputs!F18,ROUND(AQ189*Inputs!E18+AR189+AS189,2))))))</f>
        <v>0</v>
      </c>
      <c r="AU189">
        <f>IF(Inputs!$B$27&lt;&gt;"Ready","PENDING INPUTS",IF(AQ189&lt;=0,99,1+IF(AND(K189&gt;0,OR(Inputs!C14&gt;Inputs!C18,AND(Inputs!C14=Inputs!C18,0&lt;4))),1,0)+IF(AND(S189&gt;0,OR(Inputs!C15&gt;Inputs!C18,AND(Inputs!C15=Inputs!C18,1&lt;4))),1,0)+IF(AND(AA189&gt;0,OR(Inputs!C16&gt;Inputs!C18,AND(Inputs!C16=Inputs!C18,2&lt;4))),1,0)+IF(AND(AI189&gt;0,OR(Inputs!C17&gt;Inputs!C18,AND(Inputs!C17=Inputs!C18,3&lt;4))),1,0)+IF(AND(AY189&gt;0,OR(Inputs!C19&gt;Inputs!C18,AND(Inputs!C19=Inputs!C18,5&lt;4))),1,0)+IF(AND(BG189&gt;0,OR(Inputs!C20&gt;Inputs!C18,AND(Inputs!C20=Inputs!C18,6&lt;4))),1,0)+IF(AND(BO189&gt;0,OR(Inputs!C21&gt;Inputs!C18,AND(Inputs!C21=Inputs!C18,7&lt;4))),1,0)+IF(AND(BW189&gt;0,OR(Inputs!C22&gt;Inputs!C18,AND(Inputs!C22=Inputs!C18,8&lt;4))),1,0)+IF(AND(CE189&gt;0,OR(Inputs!C23&gt;Inputs!C18,AND(Inputs!C23=Inputs!C18,9&lt;4))),1,0)))</f>
        <v>99</v>
      </c>
      <c r="AV189" s="3">
        <f>IF(Inputs!$B$27&lt;&gt;"Ready","PENDING INPUTS",IF(A189&gt;Inputs!$B$6,0,MIN(MAX(0,(AQ189+AR189+AS189)-AT189),MAX(0,C189-D189-(IF(O189&lt;AU189,K189+L189+M189-N189,0)+IF(W189&lt;AU189,S189+T189+U189-V189,0)+IF(AE189&lt;AU189,AA189+AB189+AC189-AD189,0)+IF(AM189&lt;AU189,AI189+AJ189+AK189-AL189,0)+IF(AU189&lt;AU189,AQ189+AR189+AS189-AT189,0)+IF(BC189&lt;AU189,AY189+AZ189+BA189-BB189,0)+IF(BK189&lt;AU189,BG189+BH189+BI189-BJ189,0)+IF(BS189&lt;AU189,BO189+BP189+BQ189-BR189,0)+IF(CA189&lt;AU189,BW189+BX189+BY189-BZ189,0)+IF(CI189&lt;AU189,CE189+CF189+CG189-CH189,0))))))</f>
        <v>0</v>
      </c>
      <c r="AW189" s="3">
        <f>IF(Inputs!$B$27&lt;&gt;"Ready","PENDING INPUTS",MIN((AQ189+AR189+AS189),IF(D189&gt;C189,IF(D189=0,0,AT189*C189/D189),AT189+AV189)))</f>
        <v>0</v>
      </c>
      <c r="AX189" s="3">
        <f>IF(Inputs!$B$27&lt;&gt;"Ready","PENDING INPUTS",MAX(0,(AQ189+AR189+AS189)-AW189))</f>
        <v>0</v>
      </c>
      <c r="AY189" s="3">
        <f>IF(Inputs!$B$27&lt;&gt;"Ready","PENDING INPUTS",BF188)</f>
        <v>0</v>
      </c>
      <c r="AZ189" s="3">
        <f>IF(Inputs!$B$27&lt;&gt;"Ready","PENDING INPUTS",IF(A189&lt;=Inputs!$B$6,ROUND(AY189*Inputs!C19/12,2),0))</f>
        <v>0</v>
      </c>
      <c r="BA189" s="3">
        <f>IF(Inputs!$B$27&lt;&gt;"Ready","PENDING INPUTS",IF(AND(A189&lt;=Inputs!$B$6,AY189&gt;0),Inputs!G19,0))</f>
        <v>0</v>
      </c>
      <c r="BB189" s="3">
        <f>IF(Inputs!$B$27&lt;&gt;"Ready","PENDING INPUTS",IF(A189&gt;Inputs!$B$6,0,MIN((AY189+AZ189+BA189),IF(Inputs!H19=1,Inputs!D19,MAX(Inputs!F19,ROUND(AY189*Inputs!E19+AZ189+BA189,2))))))</f>
        <v>0</v>
      </c>
      <c r="BC189">
        <f>IF(Inputs!$B$27&lt;&gt;"Ready","PENDING INPUTS",IF(AY189&lt;=0,99,1+IF(AND(K189&gt;0,OR(Inputs!C14&gt;Inputs!C19,AND(Inputs!C14=Inputs!C19,0&lt;5))),1,0)+IF(AND(S189&gt;0,OR(Inputs!C15&gt;Inputs!C19,AND(Inputs!C15=Inputs!C19,1&lt;5))),1,0)+IF(AND(AA189&gt;0,OR(Inputs!C16&gt;Inputs!C19,AND(Inputs!C16=Inputs!C19,2&lt;5))),1,0)+IF(AND(AI189&gt;0,OR(Inputs!C17&gt;Inputs!C19,AND(Inputs!C17=Inputs!C19,3&lt;5))),1,0)+IF(AND(AQ189&gt;0,OR(Inputs!C18&gt;Inputs!C19,AND(Inputs!C18=Inputs!C19,4&lt;5))),1,0)+IF(AND(BG189&gt;0,OR(Inputs!C20&gt;Inputs!C19,AND(Inputs!C20=Inputs!C19,6&lt;5))),1,0)+IF(AND(BO189&gt;0,OR(Inputs!C21&gt;Inputs!C19,AND(Inputs!C21=Inputs!C19,7&lt;5))),1,0)+IF(AND(BW189&gt;0,OR(Inputs!C22&gt;Inputs!C19,AND(Inputs!C22=Inputs!C19,8&lt;5))),1,0)+IF(AND(CE189&gt;0,OR(Inputs!C23&gt;Inputs!C19,AND(Inputs!C23=Inputs!C19,9&lt;5))),1,0)))</f>
        <v>99</v>
      </c>
      <c r="BD189" s="3">
        <f>IF(Inputs!$B$27&lt;&gt;"Ready","PENDING INPUTS",IF(A189&gt;Inputs!$B$6,0,MIN(MAX(0,(AY189+AZ189+BA189)-BB189),MAX(0,C189-D189-(IF(O189&lt;BC189,K189+L189+M189-N189,0)+IF(W189&lt;BC189,S189+T189+U189-V189,0)+IF(AE189&lt;BC189,AA189+AB189+AC189-AD189,0)+IF(AM189&lt;BC189,AI189+AJ189+AK189-AL189,0)+IF(AU189&lt;BC189,AQ189+AR189+AS189-AT189,0)+IF(BC189&lt;BC189,AY189+AZ189+BA189-BB189,0)+IF(BK189&lt;BC189,BG189+BH189+BI189-BJ189,0)+IF(BS189&lt;BC189,BO189+BP189+BQ189-BR189,0)+IF(CA189&lt;BC189,BW189+BX189+BY189-BZ189,0)+IF(CI189&lt;BC189,CE189+CF189+CG189-CH189,0))))))</f>
        <v>0</v>
      </c>
      <c r="BE189" s="3">
        <f>IF(Inputs!$B$27&lt;&gt;"Ready","PENDING INPUTS",MIN((AY189+AZ189+BA189),IF(D189&gt;C189,IF(D189=0,0,BB189*C189/D189),BB189+BD189)))</f>
        <v>0</v>
      </c>
      <c r="BF189" s="3">
        <f>IF(Inputs!$B$27&lt;&gt;"Ready","PENDING INPUTS",MAX(0,(AY189+AZ189+BA189)-BE189))</f>
        <v>0</v>
      </c>
      <c r="BG189" s="3">
        <f>IF(Inputs!$B$27&lt;&gt;"Ready","PENDING INPUTS",BN188)</f>
        <v>0</v>
      </c>
      <c r="BH189" s="3">
        <f>IF(Inputs!$B$27&lt;&gt;"Ready","PENDING INPUTS",IF(A189&lt;=Inputs!$B$6,ROUND(BG189*Inputs!C20/12,2),0))</f>
        <v>0</v>
      </c>
      <c r="BI189" s="3">
        <f>IF(Inputs!$B$27&lt;&gt;"Ready","PENDING INPUTS",IF(AND(A189&lt;=Inputs!$B$6,BG189&gt;0),Inputs!G20,0))</f>
        <v>0</v>
      </c>
      <c r="BJ189" s="3">
        <f>IF(Inputs!$B$27&lt;&gt;"Ready","PENDING INPUTS",IF(A189&gt;Inputs!$B$6,0,MIN((BG189+BH189+BI189),IF(Inputs!H20=1,Inputs!D20,MAX(Inputs!F20,ROUND(BG189*Inputs!E20+BH189+BI189,2))))))</f>
        <v>0</v>
      </c>
      <c r="BK189">
        <f>IF(Inputs!$B$27&lt;&gt;"Ready","PENDING INPUTS",IF(BG189&lt;=0,99,1+IF(AND(K189&gt;0,OR(Inputs!C14&gt;Inputs!C20,AND(Inputs!C14=Inputs!C20,0&lt;6))),1,0)+IF(AND(S189&gt;0,OR(Inputs!C15&gt;Inputs!C20,AND(Inputs!C15=Inputs!C20,1&lt;6))),1,0)+IF(AND(AA189&gt;0,OR(Inputs!C16&gt;Inputs!C20,AND(Inputs!C16=Inputs!C20,2&lt;6))),1,0)+IF(AND(AI189&gt;0,OR(Inputs!C17&gt;Inputs!C20,AND(Inputs!C17=Inputs!C20,3&lt;6))),1,0)+IF(AND(AQ189&gt;0,OR(Inputs!C18&gt;Inputs!C20,AND(Inputs!C18=Inputs!C20,4&lt;6))),1,0)+IF(AND(AY189&gt;0,OR(Inputs!C19&gt;Inputs!C20,AND(Inputs!C19=Inputs!C20,5&lt;6))),1,0)+IF(AND(BO189&gt;0,OR(Inputs!C21&gt;Inputs!C20,AND(Inputs!C21=Inputs!C20,7&lt;6))),1,0)+IF(AND(BW189&gt;0,OR(Inputs!C22&gt;Inputs!C20,AND(Inputs!C22=Inputs!C20,8&lt;6))),1,0)+IF(AND(CE189&gt;0,OR(Inputs!C23&gt;Inputs!C20,AND(Inputs!C23=Inputs!C20,9&lt;6))),1,0)))</f>
        <v>99</v>
      </c>
      <c r="BL189" s="3">
        <f>IF(Inputs!$B$27&lt;&gt;"Ready","PENDING INPUTS",IF(A189&gt;Inputs!$B$6,0,MIN(MAX(0,(BG189+BH189+BI189)-BJ189),MAX(0,C189-D189-(IF(O189&lt;BK189,K189+L189+M189-N189,0)+IF(W189&lt;BK189,S189+T189+U189-V189,0)+IF(AE189&lt;BK189,AA189+AB189+AC189-AD189,0)+IF(AM189&lt;BK189,AI189+AJ189+AK189-AL189,0)+IF(AU189&lt;BK189,AQ189+AR189+AS189-AT189,0)+IF(BC189&lt;BK189,AY189+AZ189+BA189-BB189,0)+IF(BK189&lt;BK189,BG189+BH189+BI189-BJ189,0)+IF(BS189&lt;BK189,BO189+BP189+BQ189-BR189,0)+IF(CA189&lt;BK189,BW189+BX189+BY189-BZ189,0)+IF(CI189&lt;BK189,CE189+CF189+CG189-CH189,0))))))</f>
        <v>0</v>
      </c>
      <c r="BM189" s="3">
        <f>IF(Inputs!$B$27&lt;&gt;"Ready","PENDING INPUTS",MIN((BG189+BH189+BI189),IF(D189&gt;C189,IF(D189=0,0,BJ189*C189/D189),BJ189+BL189)))</f>
        <v>0</v>
      </c>
      <c r="BN189" s="3">
        <f>IF(Inputs!$B$27&lt;&gt;"Ready","PENDING INPUTS",MAX(0,(BG189+BH189+BI189)-BM189))</f>
        <v>0</v>
      </c>
      <c r="BO189" s="3">
        <f>IF(Inputs!$B$27&lt;&gt;"Ready","PENDING INPUTS",BV188)</f>
        <v>0</v>
      </c>
      <c r="BP189" s="3">
        <f>IF(Inputs!$B$27&lt;&gt;"Ready","PENDING INPUTS",IF(A189&lt;=Inputs!$B$6,ROUND(BO189*Inputs!C21/12,2),0))</f>
        <v>0</v>
      </c>
      <c r="BQ189" s="3">
        <f>IF(Inputs!$B$27&lt;&gt;"Ready","PENDING INPUTS",IF(AND(A189&lt;=Inputs!$B$6,BO189&gt;0),Inputs!G21,0))</f>
        <v>0</v>
      </c>
      <c r="BR189" s="3">
        <f>IF(Inputs!$B$27&lt;&gt;"Ready","PENDING INPUTS",IF(A189&gt;Inputs!$B$6,0,MIN((BO189+BP189+BQ189),IF(Inputs!H21=1,Inputs!D21,MAX(Inputs!F21,ROUND(BO189*Inputs!E21+BP189+BQ189,2))))))</f>
        <v>0</v>
      </c>
      <c r="BS189">
        <f>IF(Inputs!$B$27&lt;&gt;"Ready","PENDING INPUTS",IF(BO189&lt;=0,99,1+IF(AND(K189&gt;0,OR(Inputs!C14&gt;Inputs!C21,AND(Inputs!C14=Inputs!C21,0&lt;7))),1,0)+IF(AND(S189&gt;0,OR(Inputs!C15&gt;Inputs!C21,AND(Inputs!C15=Inputs!C21,1&lt;7))),1,0)+IF(AND(AA189&gt;0,OR(Inputs!C16&gt;Inputs!C21,AND(Inputs!C16=Inputs!C21,2&lt;7))),1,0)+IF(AND(AI189&gt;0,OR(Inputs!C17&gt;Inputs!C21,AND(Inputs!C17=Inputs!C21,3&lt;7))),1,0)+IF(AND(AQ189&gt;0,OR(Inputs!C18&gt;Inputs!C21,AND(Inputs!C18=Inputs!C21,4&lt;7))),1,0)+IF(AND(AY189&gt;0,OR(Inputs!C19&gt;Inputs!C21,AND(Inputs!C19=Inputs!C21,5&lt;7))),1,0)+IF(AND(BG189&gt;0,OR(Inputs!C20&gt;Inputs!C21,AND(Inputs!C20=Inputs!C21,6&lt;7))),1,0)+IF(AND(BW189&gt;0,OR(Inputs!C22&gt;Inputs!C21,AND(Inputs!C22=Inputs!C21,8&lt;7))),1,0)+IF(AND(CE189&gt;0,OR(Inputs!C23&gt;Inputs!C21,AND(Inputs!C23=Inputs!C21,9&lt;7))),1,0)))</f>
        <v>99</v>
      </c>
      <c r="BT189" s="3">
        <f>IF(Inputs!$B$27&lt;&gt;"Ready","PENDING INPUTS",IF(A189&gt;Inputs!$B$6,0,MIN(MAX(0,(BO189+BP189+BQ189)-BR189),MAX(0,C189-D189-(IF(O189&lt;BS189,K189+L189+M189-N189,0)+IF(W189&lt;BS189,S189+T189+U189-V189,0)+IF(AE189&lt;BS189,AA189+AB189+AC189-AD189,0)+IF(AM189&lt;BS189,AI189+AJ189+AK189-AL189,0)+IF(AU189&lt;BS189,AQ189+AR189+AS189-AT189,0)+IF(BC189&lt;BS189,AY189+AZ189+BA189-BB189,0)+IF(BK189&lt;BS189,BG189+BH189+BI189-BJ189,0)+IF(BS189&lt;BS189,BO189+BP189+BQ189-BR189,0)+IF(CA189&lt;BS189,BW189+BX189+BY189-BZ189,0)+IF(CI189&lt;BS189,CE189+CF189+CG189-CH189,0))))))</f>
        <v>0</v>
      </c>
      <c r="BU189" s="3">
        <f>IF(Inputs!$B$27&lt;&gt;"Ready","PENDING INPUTS",MIN((BO189+BP189+BQ189),IF(D189&gt;C189,IF(D189=0,0,BR189*C189/D189),BR189+BT189)))</f>
        <v>0</v>
      </c>
      <c r="BV189" s="3">
        <f>IF(Inputs!$B$27&lt;&gt;"Ready","PENDING INPUTS",MAX(0,(BO189+BP189+BQ189)-BU189))</f>
        <v>0</v>
      </c>
      <c r="BW189" s="3">
        <f>IF(Inputs!$B$27&lt;&gt;"Ready","PENDING INPUTS",CD188)</f>
        <v>0</v>
      </c>
      <c r="BX189" s="3">
        <f>IF(Inputs!$B$27&lt;&gt;"Ready","PENDING INPUTS",IF(A189&lt;=Inputs!$B$6,ROUND(BW189*Inputs!C22/12,2),0))</f>
        <v>0</v>
      </c>
      <c r="BY189" s="3">
        <f>IF(Inputs!$B$27&lt;&gt;"Ready","PENDING INPUTS",IF(AND(A189&lt;=Inputs!$B$6,BW189&gt;0),Inputs!G22,0))</f>
        <v>0</v>
      </c>
      <c r="BZ189" s="3">
        <f>IF(Inputs!$B$27&lt;&gt;"Ready","PENDING INPUTS",IF(A189&gt;Inputs!$B$6,0,MIN((BW189+BX189+BY189),IF(Inputs!H22=1,Inputs!D22,MAX(Inputs!F22,ROUND(BW189*Inputs!E22+BX189+BY189,2))))))</f>
        <v>0</v>
      </c>
      <c r="CA189">
        <f>IF(Inputs!$B$27&lt;&gt;"Ready","PENDING INPUTS",IF(BW189&lt;=0,99,1+IF(AND(K189&gt;0,OR(Inputs!C14&gt;Inputs!C22,AND(Inputs!C14=Inputs!C22,0&lt;8))),1,0)+IF(AND(S189&gt;0,OR(Inputs!C15&gt;Inputs!C22,AND(Inputs!C15=Inputs!C22,1&lt;8))),1,0)+IF(AND(AA189&gt;0,OR(Inputs!C16&gt;Inputs!C22,AND(Inputs!C16=Inputs!C22,2&lt;8))),1,0)+IF(AND(AI189&gt;0,OR(Inputs!C17&gt;Inputs!C22,AND(Inputs!C17=Inputs!C22,3&lt;8))),1,0)+IF(AND(AQ189&gt;0,OR(Inputs!C18&gt;Inputs!C22,AND(Inputs!C18=Inputs!C22,4&lt;8))),1,0)+IF(AND(AY189&gt;0,OR(Inputs!C19&gt;Inputs!C22,AND(Inputs!C19=Inputs!C22,5&lt;8))),1,0)+IF(AND(BG189&gt;0,OR(Inputs!C20&gt;Inputs!C22,AND(Inputs!C20=Inputs!C22,6&lt;8))),1,0)+IF(AND(BO189&gt;0,OR(Inputs!C21&gt;Inputs!C22,AND(Inputs!C21=Inputs!C22,7&lt;8))),1,0)+IF(AND(CE189&gt;0,OR(Inputs!C23&gt;Inputs!C22,AND(Inputs!C23=Inputs!C22,9&lt;8))),1,0)))</f>
        <v>99</v>
      </c>
      <c r="CB189" s="3">
        <f>IF(Inputs!$B$27&lt;&gt;"Ready","PENDING INPUTS",IF(A189&gt;Inputs!$B$6,0,MIN(MAX(0,(BW189+BX189+BY189)-BZ189),MAX(0,C189-D189-(IF(O189&lt;CA189,K189+L189+M189-N189,0)+IF(W189&lt;CA189,S189+T189+U189-V189,0)+IF(AE189&lt;CA189,AA189+AB189+AC189-AD189,0)+IF(AM189&lt;CA189,AI189+AJ189+AK189-AL189,0)+IF(AU189&lt;CA189,AQ189+AR189+AS189-AT189,0)+IF(BC189&lt;CA189,AY189+AZ189+BA189-BB189,0)+IF(BK189&lt;CA189,BG189+BH189+BI189-BJ189,0)+IF(BS189&lt;CA189,BO189+BP189+BQ189-BR189,0)+IF(CA189&lt;CA189,BW189+BX189+BY189-BZ189,0)+IF(CI189&lt;CA189,CE189+CF189+CG189-CH189,0))))))</f>
        <v>0</v>
      </c>
      <c r="CC189" s="3">
        <f>IF(Inputs!$B$27&lt;&gt;"Ready","PENDING INPUTS",MIN((BW189+BX189+BY189),IF(D189&gt;C189,IF(D189=0,0,BZ189*C189/D189),BZ189+CB189)))</f>
        <v>0</v>
      </c>
      <c r="CD189" s="3">
        <f>IF(Inputs!$B$27&lt;&gt;"Ready","PENDING INPUTS",MAX(0,(BW189+BX189+BY189)-CC189))</f>
        <v>0</v>
      </c>
      <c r="CE189" s="3">
        <f>IF(Inputs!$B$27&lt;&gt;"Ready","PENDING INPUTS",CL188)</f>
        <v>0</v>
      </c>
      <c r="CF189" s="3">
        <f>IF(Inputs!$B$27&lt;&gt;"Ready","PENDING INPUTS",IF(A189&lt;=Inputs!$B$6,ROUND(CE189*Inputs!C23/12,2),0))</f>
        <v>0</v>
      </c>
      <c r="CG189" s="3">
        <f>IF(Inputs!$B$27&lt;&gt;"Ready","PENDING INPUTS",IF(AND(A189&lt;=Inputs!$B$6,CE189&gt;0),Inputs!G23,0))</f>
        <v>0</v>
      </c>
      <c r="CH189" s="3">
        <f>IF(Inputs!$B$27&lt;&gt;"Ready","PENDING INPUTS",IF(A189&gt;Inputs!$B$6,0,MIN((CE189+CF189+CG189),IF(Inputs!H23=1,Inputs!D23,MAX(Inputs!F23,ROUND(CE189*Inputs!E23+CF189+CG189,2))))))</f>
        <v>0</v>
      </c>
      <c r="CI189">
        <f>IF(Inputs!$B$27&lt;&gt;"Ready","PENDING INPUTS",IF(CE189&lt;=0,99,1+IF(AND(K189&gt;0,OR(Inputs!C14&gt;Inputs!C23,AND(Inputs!C14=Inputs!C23,0&lt;9))),1,0)+IF(AND(S189&gt;0,OR(Inputs!C15&gt;Inputs!C23,AND(Inputs!C15=Inputs!C23,1&lt;9))),1,0)+IF(AND(AA189&gt;0,OR(Inputs!C16&gt;Inputs!C23,AND(Inputs!C16=Inputs!C23,2&lt;9))),1,0)+IF(AND(AI189&gt;0,OR(Inputs!C17&gt;Inputs!C23,AND(Inputs!C17=Inputs!C23,3&lt;9))),1,0)+IF(AND(AQ189&gt;0,OR(Inputs!C18&gt;Inputs!C23,AND(Inputs!C18=Inputs!C23,4&lt;9))),1,0)+IF(AND(AY189&gt;0,OR(Inputs!C19&gt;Inputs!C23,AND(Inputs!C19=Inputs!C23,5&lt;9))),1,0)+IF(AND(BG189&gt;0,OR(Inputs!C20&gt;Inputs!C23,AND(Inputs!C20=Inputs!C23,6&lt;9))),1,0)+IF(AND(BO189&gt;0,OR(Inputs!C21&gt;Inputs!C23,AND(Inputs!C21=Inputs!C23,7&lt;9))),1,0)+IF(AND(BW189&gt;0,OR(Inputs!C22&gt;Inputs!C23,AND(Inputs!C22=Inputs!C23,8&lt;9))),1,0)))</f>
        <v>99</v>
      </c>
      <c r="CJ189" s="3">
        <f>IF(Inputs!$B$27&lt;&gt;"Ready","PENDING INPUTS",IF(A189&gt;Inputs!$B$6,0,MIN(MAX(0,(CE189+CF189+CG189)-CH189),MAX(0,C189-D189-(IF(O189&lt;CI189,K189+L189+M189-N189,0)+IF(W189&lt;CI189,S189+T189+U189-V189,0)+IF(AE189&lt;CI189,AA189+AB189+AC189-AD189,0)+IF(AM189&lt;CI189,AI189+AJ189+AK189-AL189,0)+IF(AU189&lt;CI189,AQ189+AR189+AS189-AT189,0)+IF(BC189&lt;CI189,AY189+AZ189+BA189-BB189,0)+IF(BK189&lt;CI189,BG189+BH189+BI189-BJ189,0)+IF(BS189&lt;CI189,BO189+BP189+BQ189-BR189,0)+IF(CA189&lt;CI189,BW189+BX189+BY189-BZ189,0)+IF(CI189&lt;CI189,CE189+CF189+CG189-CH189,0))))))</f>
        <v>0</v>
      </c>
      <c r="CK189" s="3">
        <f>IF(Inputs!$B$27&lt;&gt;"Ready","PENDING INPUTS",MIN((CE189+CF189+CG189),IF(D189&gt;C189,IF(D189=0,0,CH189*C189/D189),CH189+CJ189)))</f>
        <v>0</v>
      </c>
      <c r="CL189" s="3">
        <f>IF(Inputs!$B$27&lt;&gt;"Ready","PENDING INPUTS",MAX(0,(CE189+CF189+CG189)-CK189))</f>
        <v>0</v>
      </c>
    </row>
    <row r="190" spans="1:90" ht="27.95" customHeight="1" x14ac:dyDescent="0.25">
      <c r="A190">
        <v>186</v>
      </c>
      <c r="B190" s="13">
        <f>IF(Inputs!$B$27&lt;&gt;"Ready","PENDING INPUTS",EDATE(Inputs!$B$5,A190-1))</f>
        <v>51926</v>
      </c>
      <c r="C190" s="3">
        <f>IF(Inputs!$B$27&lt;&gt;"Ready","PENDING INPUTS",IF(A190&lt;=Inputs!$B$6,MAX(0,Inputs!$B$4+IF(A190=Inputs!$B$7,Inputs!$B$8,0)+IF(A190=Inputs!$B$9,Inputs!$B$10,0)),0))</f>
        <v>0</v>
      </c>
      <c r="D190" s="3">
        <f>IF(Inputs!$B$27&lt;&gt;"Ready","PENDING INPUTS",SUM(N190,V190,AD190,AL190,AT190,BB190,BJ190,BR190,BZ190,CH190))</f>
        <v>0</v>
      </c>
      <c r="E190" s="3">
        <f>IF(Inputs!$B$27&lt;&gt;"Ready","PENDING INPUTS",MAX(0,D190-C190))</f>
        <v>0</v>
      </c>
      <c r="F190" s="3">
        <f>IF(Inputs!$B$27&lt;&gt;"Ready","PENDING INPUTS",SUM(Q190,Y190,AG190,AO190,AW190,BE190,BM190,BU190,CC190,CK190))</f>
        <v>0</v>
      </c>
      <c r="G190" s="3">
        <f>IF(Inputs!$B$27&lt;&gt;"Ready","PENDING INPUTS",SUM(L190,T190,AB190,AJ190,AR190,AZ190,BH190,BP190,BX190,CF190))</f>
        <v>0</v>
      </c>
      <c r="H190" s="3">
        <f>IF(Inputs!$B$27&lt;&gt;"Ready","PENDING INPUTS",SUM(M190,U190,AC190,AK190,AS190,BA190,BI190,BQ190,BY190,CG190))</f>
        <v>0</v>
      </c>
      <c r="I190" s="3">
        <f>IF(Inputs!$B$27&lt;&gt;"Ready","PENDING INPUTS",SUM(R190,Z190,AH190,AP190,AX190,BF190,BN190,BV190,CD190,CL190))</f>
        <v>0</v>
      </c>
      <c r="J190" t="str">
        <f>IF(Inputs!$B$27&lt;&gt;"Ready","PENDING INPUTS",IF(A190&gt;Inputs!$B$6,"Beyond horizon",IF(E190&gt;0.005,"MINIMUM SHORTFALL",IF(I190&lt;0.005,"Paid off","In progress"))))</f>
        <v>Beyond horizon</v>
      </c>
      <c r="K190" s="3">
        <f>IF(Inputs!$B$27&lt;&gt;"Ready","PENDING INPUTS",R189)</f>
        <v>0</v>
      </c>
      <c r="L190" s="3">
        <f>IF(Inputs!$B$27&lt;&gt;"Ready","PENDING INPUTS",IF(A190&lt;=Inputs!$B$6,ROUND(K190*Inputs!C14/12,2),0))</f>
        <v>0</v>
      </c>
      <c r="M190" s="3">
        <f>IF(Inputs!$B$27&lt;&gt;"Ready","PENDING INPUTS",IF(AND(A190&lt;=Inputs!$B$6,K190&gt;0),Inputs!G14,0))</f>
        <v>0</v>
      </c>
      <c r="N190" s="3">
        <f>IF(Inputs!$B$27&lt;&gt;"Ready","PENDING INPUTS",IF(A190&gt;Inputs!$B$6,0,MIN((K190+L190+M190),IF(Inputs!H14=1,Inputs!D14,MAX(Inputs!F14,ROUND(K190*Inputs!E14+L190+M190,2))))))</f>
        <v>0</v>
      </c>
      <c r="O190">
        <f>IF(Inputs!$B$27&lt;&gt;"Ready","PENDING INPUTS",IF(K190&lt;=0,99,1+IF(AND(S190&gt;0,OR(Inputs!C15&gt;Inputs!C14,AND(Inputs!C15=Inputs!C14,1&lt;0))),1,0)+IF(AND(AA190&gt;0,OR(Inputs!C16&gt;Inputs!C14,AND(Inputs!C16=Inputs!C14,2&lt;0))),1,0)+IF(AND(AI190&gt;0,OR(Inputs!C17&gt;Inputs!C14,AND(Inputs!C17=Inputs!C14,3&lt;0))),1,0)+IF(AND(AQ190&gt;0,OR(Inputs!C18&gt;Inputs!C14,AND(Inputs!C18=Inputs!C14,4&lt;0))),1,0)+IF(AND(AY190&gt;0,OR(Inputs!C19&gt;Inputs!C14,AND(Inputs!C19=Inputs!C14,5&lt;0))),1,0)+IF(AND(BG190&gt;0,OR(Inputs!C20&gt;Inputs!C14,AND(Inputs!C20=Inputs!C14,6&lt;0))),1,0)+IF(AND(BO190&gt;0,OR(Inputs!C21&gt;Inputs!C14,AND(Inputs!C21=Inputs!C14,7&lt;0))),1,0)+IF(AND(BW190&gt;0,OR(Inputs!C22&gt;Inputs!C14,AND(Inputs!C22=Inputs!C14,8&lt;0))),1,0)+IF(AND(CE190&gt;0,OR(Inputs!C23&gt;Inputs!C14,AND(Inputs!C23=Inputs!C14,9&lt;0))),1,0)))</f>
        <v>99</v>
      </c>
      <c r="P190" s="3">
        <f>IF(Inputs!$B$27&lt;&gt;"Ready","PENDING INPUTS",IF(A190&gt;Inputs!$B$6,0,MIN(MAX(0,(K190+L190+M190)-N190),MAX(0,C190-D190-(IF(O190&lt;O190,K190+L190+M190-N190,0)+IF(W190&lt;O190,S190+T190+U190-V190,0)+IF(AE190&lt;O190,AA190+AB190+AC190-AD190,0)+IF(AM190&lt;O190,AI190+AJ190+AK190-AL190,0)+IF(AU190&lt;O190,AQ190+AR190+AS190-AT190,0)+IF(BC190&lt;O190,AY190+AZ190+BA190-BB190,0)+IF(BK190&lt;O190,BG190+BH190+BI190-BJ190,0)+IF(BS190&lt;O190,BO190+BP190+BQ190-BR190,0)+IF(CA190&lt;O190,BW190+BX190+BY190-BZ190,0)+IF(CI190&lt;O190,CE190+CF190+CG190-CH190,0))))))</f>
        <v>0</v>
      </c>
      <c r="Q190" s="3">
        <f>IF(Inputs!$B$27&lt;&gt;"Ready","PENDING INPUTS",MIN((K190+L190+M190),IF(D190&gt;C190,IF(D190=0,0,N190*C190/D190),N190+P190)))</f>
        <v>0</v>
      </c>
      <c r="R190" s="3">
        <f>IF(Inputs!$B$27&lt;&gt;"Ready","PENDING INPUTS",MAX(0,(K190+L190+M190)-Q190))</f>
        <v>0</v>
      </c>
      <c r="S190" s="3">
        <f>IF(Inputs!$B$27&lt;&gt;"Ready","PENDING INPUTS",Z189)</f>
        <v>0</v>
      </c>
      <c r="T190" s="3">
        <f>IF(Inputs!$B$27&lt;&gt;"Ready","PENDING INPUTS",IF(A190&lt;=Inputs!$B$6,ROUND(S190*Inputs!C15/12,2),0))</f>
        <v>0</v>
      </c>
      <c r="U190" s="3">
        <f>IF(Inputs!$B$27&lt;&gt;"Ready","PENDING INPUTS",IF(AND(A190&lt;=Inputs!$B$6,S190&gt;0),Inputs!G15,0))</f>
        <v>0</v>
      </c>
      <c r="V190" s="3">
        <f>IF(Inputs!$B$27&lt;&gt;"Ready","PENDING INPUTS",IF(A190&gt;Inputs!$B$6,0,MIN((S190+T190+U190),IF(Inputs!H15=1,Inputs!D15,MAX(Inputs!F15,ROUND(S190*Inputs!E15+T190+U190,2))))))</f>
        <v>0</v>
      </c>
      <c r="W190">
        <f>IF(Inputs!$B$27&lt;&gt;"Ready","PENDING INPUTS",IF(S190&lt;=0,99,1+IF(AND(K190&gt;0,OR(Inputs!C14&gt;Inputs!C15,AND(Inputs!C14=Inputs!C15,0&lt;1))),1,0)+IF(AND(AA190&gt;0,OR(Inputs!C16&gt;Inputs!C15,AND(Inputs!C16=Inputs!C15,2&lt;1))),1,0)+IF(AND(AI190&gt;0,OR(Inputs!C17&gt;Inputs!C15,AND(Inputs!C17=Inputs!C15,3&lt;1))),1,0)+IF(AND(AQ190&gt;0,OR(Inputs!C18&gt;Inputs!C15,AND(Inputs!C18=Inputs!C15,4&lt;1))),1,0)+IF(AND(AY190&gt;0,OR(Inputs!C19&gt;Inputs!C15,AND(Inputs!C19=Inputs!C15,5&lt;1))),1,0)+IF(AND(BG190&gt;0,OR(Inputs!C20&gt;Inputs!C15,AND(Inputs!C20=Inputs!C15,6&lt;1))),1,0)+IF(AND(BO190&gt;0,OR(Inputs!C21&gt;Inputs!C15,AND(Inputs!C21=Inputs!C15,7&lt;1))),1,0)+IF(AND(BW190&gt;0,OR(Inputs!C22&gt;Inputs!C15,AND(Inputs!C22=Inputs!C15,8&lt;1))),1,0)+IF(AND(CE190&gt;0,OR(Inputs!C23&gt;Inputs!C15,AND(Inputs!C23=Inputs!C15,9&lt;1))),1,0)))</f>
        <v>99</v>
      </c>
      <c r="X190" s="3">
        <f>IF(Inputs!$B$27&lt;&gt;"Ready","PENDING INPUTS",IF(A190&gt;Inputs!$B$6,0,MIN(MAX(0,(S190+T190+U190)-V190),MAX(0,C190-D190-(IF(O190&lt;W190,K190+L190+M190-N190,0)+IF(W190&lt;W190,S190+T190+U190-V190,0)+IF(AE190&lt;W190,AA190+AB190+AC190-AD190,0)+IF(AM190&lt;W190,AI190+AJ190+AK190-AL190,0)+IF(AU190&lt;W190,AQ190+AR190+AS190-AT190,0)+IF(BC190&lt;W190,AY190+AZ190+BA190-BB190,0)+IF(BK190&lt;W190,BG190+BH190+BI190-BJ190,0)+IF(BS190&lt;W190,BO190+BP190+BQ190-BR190,0)+IF(CA190&lt;W190,BW190+BX190+BY190-BZ190,0)+IF(CI190&lt;W190,CE190+CF190+CG190-CH190,0))))))</f>
        <v>0</v>
      </c>
      <c r="Y190" s="3">
        <f>IF(Inputs!$B$27&lt;&gt;"Ready","PENDING INPUTS",MIN((S190+T190+U190),IF(D190&gt;C190,IF(D190=0,0,V190*C190/D190),V190+X190)))</f>
        <v>0</v>
      </c>
      <c r="Z190" s="3">
        <f>IF(Inputs!$B$27&lt;&gt;"Ready","PENDING INPUTS",MAX(0,(S190+T190+U190)-Y190))</f>
        <v>0</v>
      </c>
      <c r="AA190" s="3">
        <f>IF(Inputs!$B$27&lt;&gt;"Ready","PENDING INPUTS",AH189)</f>
        <v>0</v>
      </c>
      <c r="AB190" s="3">
        <f>IF(Inputs!$B$27&lt;&gt;"Ready","PENDING INPUTS",IF(A190&lt;=Inputs!$B$6,ROUND(AA190*Inputs!C16/12,2),0))</f>
        <v>0</v>
      </c>
      <c r="AC190" s="3">
        <f>IF(Inputs!$B$27&lt;&gt;"Ready","PENDING INPUTS",IF(AND(A190&lt;=Inputs!$B$6,AA190&gt;0),Inputs!G16,0))</f>
        <v>0</v>
      </c>
      <c r="AD190" s="3">
        <f>IF(Inputs!$B$27&lt;&gt;"Ready","PENDING INPUTS",IF(A190&gt;Inputs!$B$6,0,MIN((AA190+AB190+AC190),IF(Inputs!H16=1,Inputs!D16,MAX(Inputs!F16,ROUND(AA190*Inputs!E16+AB190+AC190,2))))))</f>
        <v>0</v>
      </c>
      <c r="AE190">
        <f>IF(Inputs!$B$27&lt;&gt;"Ready","PENDING INPUTS",IF(AA190&lt;=0,99,1+IF(AND(K190&gt;0,OR(Inputs!C14&gt;Inputs!C16,AND(Inputs!C14=Inputs!C16,0&lt;2))),1,0)+IF(AND(S190&gt;0,OR(Inputs!C15&gt;Inputs!C16,AND(Inputs!C15=Inputs!C16,1&lt;2))),1,0)+IF(AND(AI190&gt;0,OR(Inputs!C17&gt;Inputs!C16,AND(Inputs!C17=Inputs!C16,3&lt;2))),1,0)+IF(AND(AQ190&gt;0,OR(Inputs!C18&gt;Inputs!C16,AND(Inputs!C18=Inputs!C16,4&lt;2))),1,0)+IF(AND(AY190&gt;0,OR(Inputs!C19&gt;Inputs!C16,AND(Inputs!C19=Inputs!C16,5&lt;2))),1,0)+IF(AND(BG190&gt;0,OR(Inputs!C20&gt;Inputs!C16,AND(Inputs!C20=Inputs!C16,6&lt;2))),1,0)+IF(AND(BO190&gt;0,OR(Inputs!C21&gt;Inputs!C16,AND(Inputs!C21=Inputs!C16,7&lt;2))),1,0)+IF(AND(BW190&gt;0,OR(Inputs!C22&gt;Inputs!C16,AND(Inputs!C22=Inputs!C16,8&lt;2))),1,0)+IF(AND(CE190&gt;0,OR(Inputs!C23&gt;Inputs!C16,AND(Inputs!C23=Inputs!C16,9&lt;2))),1,0)))</f>
        <v>99</v>
      </c>
      <c r="AF190" s="3">
        <f>IF(Inputs!$B$27&lt;&gt;"Ready","PENDING INPUTS",IF(A190&gt;Inputs!$B$6,0,MIN(MAX(0,(AA190+AB190+AC190)-AD190),MAX(0,C190-D190-(IF(O190&lt;AE190,K190+L190+M190-N190,0)+IF(W190&lt;AE190,S190+T190+U190-V190,0)+IF(AE190&lt;AE190,AA190+AB190+AC190-AD190,0)+IF(AM190&lt;AE190,AI190+AJ190+AK190-AL190,0)+IF(AU190&lt;AE190,AQ190+AR190+AS190-AT190,0)+IF(BC190&lt;AE190,AY190+AZ190+BA190-BB190,0)+IF(BK190&lt;AE190,BG190+BH190+BI190-BJ190,0)+IF(BS190&lt;AE190,BO190+BP190+BQ190-BR190,0)+IF(CA190&lt;AE190,BW190+BX190+BY190-BZ190,0)+IF(CI190&lt;AE190,CE190+CF190+CG190-CH190,0))))))</f>
        <v>0</v>
      </c>
      <c r="AG190" s="3">
        <f>IF(Inputs!$B$27&lt;&gt;"Ready","PENDING INPUTS",MIN((AA190+AB190+AC190),IF(D190&gt;C190,IF(D190=0,0,AD190*C190/D190),AD190+AF190)))</f>
        <v>0</v>
      </c>
      <c r="AH190" s="3">
        <f>IF(Inputs!$B$27&lt;&gt;"Ready","PENDING INPUTS",MAX(0,(AA190+AB190+AC190)-AG190))</f>
        <v>0</v>
      </c>
      <c r="AI190" s="3">
        <f>IF(Inputs!$B$27&lt;&gt;"Ready","PENDING INPUTS",AP189)</f>
        <v>0</v>
      </c>
      <c r="AJ190" s="3">
        <f>IF(Inputs!$B$27&lt;&gt;"Ready","PENDING INPUTS",IF(A190&lt;=Inputs!$B$6,ROUND(AI190*Inputs!C17/12,2),0))</f>
        <v>0</v>
      </c>
      <c r="AK190" s="3">
        <f>IF(Inputs!$B$27&lt;&gt;"Ready","PENDING INPUTS",IF(AND(A190&lt;=Inputs!$B$6,AI190&gt;0),Inputs!G17,0))</f>
        <v>0</v>
      </c>
      <c r="AL190" s="3">
        <f>IF(Inputs!$B$27&lt;&gt;"Ready","PENDING INPUTS",IF(A190&gt;Inputs!$B$6,0,MIN((AI190+AJ190+AK190),IF(Inputs!H17=1,Inputs!D17,MAX(Inputs!F17,ROUND(AI190*Inputs!E17+AJ190+AK190,2))))))</f>
        <v>0</v>
      </c>
      <c r="AM190">
        <f>IF(Inputs!$B$27&lt;&gt;"Ready","PENDING INPUTS",IF(AI190&lt;=0,99,1+IF(AND(K190&gt;0,OR(Inputs!C14&gt;Inputs!C17,AND(Inputs!C14=Inputs!C17,0&lt;3))),1,0)+IF(AND(S190&gt;0,OR(Inputs!C15&gt;Inputs!C17,AND(Inputs!C15=Inputs!C17,1&lt;3))),1,0)+IF(AND(AA190&gt;0,OR(Inputs!C16&gt;Inputs!C17,AND(Inputs!C16=Inputs!C17,2&lt;3))),1,0)+IF(AND(AQ190&gt;0,OR(Inputs!C18&gt;Inputs!C17,AND(Inputs!C18=Inputs!C17,4&lt;3))),1,0)+IF(AND(AY190&gt;0,OR(Inputs!C19&gt;Inputs!C17,AND(Inputs!C19=Inputs!C17,5&lt;3))),1,0)+IF(AND(BG190&gt;0,OR(Inputs!C20&gt;Inputs!C17,AND(Inputs!C20=Inputs!C17,6&lt;3))),1,0)+IF(AND(BO190&gt;0,OR(Inputs!C21&gt;Inputs!C17,AND(Inputs!C21=Inputs!C17,7&lt;3))),1,0)+IF(AND(BW190&gt;0,OR(Inputs!C22&gt;Inputs!C17,AND(Inputs!C22=Inputs!C17,8&lt;3))),1,0)+IF(AND(CE190&gt;0,OR(Inputs!C23&gt;Inputs!C17,AND(Inputs!C23=Inputs!C17,9&lt;3))),1,0)))</f>
        <v>99</v>
      </c>
      <c r="AN190" s="3">
        <f>IF(Inputs!$B$27&lt;&gt;"Ready","PENDING INPUTS",IF(A190&gt;Inputs!$B$6,0,MIN(MAX(0,(AI190+AJ190+AK190)-AL190),MAX(0,C190-D190-(IF(O190&lt;AM190,K190+L190+M190-N190,0)+IF(W190&lt;AM190,S190+T190+U190-V190,0)+IF(AE190&lt;AM190,AA190+AB190+AC190-AD190,0)+IF(AM190&lt;AM190,AI190+AJ190+AK190-AL190,0)+IF(AU190&lt;AM190,AQ190+AR190+AS190-AT190,0)+IF(BC190&lt;AM190,AY190+AZ190+BA190-BB190,0)+IF(BK190&lt;AM190,BG190+BH190+BI190-BJ190,0)+IF(BS190&lt;AM190,BO190+BP190+BQ190-BR190,0)+IF(CA190&lt;AM190,BW190+BX190+BY190-BZ190,0)+IF(CI190&lt;AM190,CE190+CF190+CG190-CH190,0))))))</f>
        <v>0</v>
      </c>
      <c r="AO190" s="3">
        <f>IF(Inputs!$B$27&lt;&gt;"Ready","PENDING INPUTS",MIN((AI190+AJ190+AK190),IF(D190&gt;C190,IF(D190=0,0,AL190*C190/D190),AL190+AN190)))</f>
        <v>0</v>
      </c>
      <c r="AP190" s="3">
        <f>IF(Inputs!$B$27&lt;&gt;"Ready","PENDING INPUTS",MAX(0,(AI190+AJ190+AK190)-AO190))</f>
        <v>0</v>
      </c>
      <c r="AQ190" s="3">
        <f>IF(Inputs!$B$27&lt;&gt;"Ready","PENDING INPUTS",AX189)</f>
        <v>0</v>
      </c>
      <c r="AR190" s="3">
        <f>IF(Inputs!$B$27&lt;&gt;"Ready","PENDING INPUTS",IF(A190&lt;=Inputs!$B$6,ROUND(AQ190*Inputs!C18/12,2),0))</f>
        <v>0</v>
      </c>
      <c r="AS190" s="3">
        <f>IF(Inputs!$B$27&lt;&gt;"Ready","PENDING INPUTS",IF(AND(A190&lt;=Inputs!$B$6,AQ190&gt;0),Inputs!G18,0))</f>
        <v>0</v>
      </c>
      <c r="AT190" s="3">
        <f>IF(Inputs!$B$27&lt;&gt;"Ready","PENDING INPUTS",IF(A190&gt;Inputs!$B$6,0,MIN((AQ190+AR190+AS190),IF(Inputs!H18=1,Inputs!D18,MAX(Inputs!F18,ROUND(AQ190*Inputs!E18+AR190+AS190,2))))))</f>
        <v>0</v>
      </c>
      <c r="AU190">
        <f>IF(Inputs!$B$27&lt;&gt;"Ready","PENDING INPUTS",IF(AQ190&lt;=0,99,1+IF(AND(K190&gt;0,OR(Inputs!C14&gt;Inputs!C18,AND(Inputs!C14=Inputs!C18,0&lt;4))),1,0)+IF(AND(S190&gt;0,OR(Inputs!C15&gt;Inputs!C18,AND(Inputs!C15=Inputs!C18,1&lt;4))),1,0)+IF(AND(AA190&gt;0,OR(Inputs!C16&gt;Inputs!C18,AND(Inputs!C16=Inputs!C18,2&lt;4))),1,0)+IF(AND(AI190&gt;0,OR(Inputs!C17&gt;Inputs!C18,AND(Inputs!C17=Inputs!C18,3&lt;4))),1,0)+IF(AND(AY190&gt;0,OR(Inputs!C19&gt;Inputs!C18,AND(Inputs!C19=Inputs!C18,5&lt;4))),1,0)+IF(AND(BG190&gt;0,OR(Inputs!C20&gt;Inputs!C18,AND(Inputs!C20=Inputs!C18,6&lt;4))),1,0)+IF(AND(BO190&gt;0,OR(Inputs!C21&gt;Inputs!C18,AND(Inputs!C21=Inputs!C18,7&lt;4))),1,0)+IF(AND(BW190&gt;0,OR(Inputs!C22&gt;Inputs!C18,AND(Inputs!C22=Inputs!C18,8&lt;4))),1,0)+IF(AND(CE190&gt;0,OR(Inputs!C23&gt;Inputs!C18,AND(Inputs!C23=Inputs!C18,9&lt;4))),1,0)))</f>
        <v>99</v>
      </c>
      <c r="AV190" s="3">
        <f>IF(Inputs!$B$27&lt;&gt;"Ready","PENDING INPUTS",IF(A190&gt;Inputs!$B$6,0,MIN(MAX(0,(AQ190+AR190+AS190)-AT190),MAX(0,C190-D190-(IF(O190&lt;AU190,K190+L190+M190-N190,0)+IF(W190&lt;AU190,S190+T190+U190-V190,0)+IF(AE190&lt;AU190,AA190+AB190+AC190-AD190,0)+IF(AM190&lt;AU190,AI190+AJ190+AK190-AL190,0)+IF(AU190&lt;AU190,AQ190+AR190+AS190-AT190,0)+IF(BC190&lt;AU190,AY190+AZ190+BA190-BB190,0)+IF(BK190&lt;AU190,BG190+BH190+BI190-BJ190,0)+IF(BS190&lt;AU190,BO190+BP190+BQ190-BR190,0)+IF(CA190&lt;AU190,BW190+BX190+BY190-BZ190,0)+IF(CI190&lt;AU190,CE190+CF190+CG190-CH190,0))))))</f>
        <v>0</v>
      </c>
      <c r="AW190" s="3">
        <f>IF(Inputs!$B$27&lt;&gt;"Ready","PENDING INPUTS",MIN((AQ190+AR190+AS190),IF(D190&gt;C190,IF(D190=0,0,AT190*C190/D190),AT190+AV190)))</f>
        <v>0</v>
      </c>
      <c r="AX190" s="3">
        <f>IF(Inputs!$B$27&lt;&gt;"Ready","PENDING INPUTS",MAX(0,(AQ190+AR190+AS190)-AW190))</f>
        <v>0</v>
      </c>
      <c r="AY190" s="3">
        <f>IF(Inputs!$B$27&lt;&gt;"Ready","PENDING INPUTS",BF189)</f>
        <v>0</v>
      </c>
      <c r="AZ190" s="3">
        <f>IF(Inputs!$B$27&lt;&gt;"Ready","PENDING INPUTS",IF(A190&lt;=Inputs!$B$6,ROUND(AY190*Inputs!C19/12,2),0))</f>
        <v>0</v>
      </c>
      <c r="BA190" s="3">
        <f>IF(Inputs!$B$27&lt;&gt;"Ready","PENDING INPUTS",IF(AND(A190&lt;=Inputs!$B$6,AY190&gt;0),Inputs!G19,0))</f>
        <v>0</v>
      </c>
      <c r="BB190" s="3">
        <f>IF(Inputs!$B$27&lt;&gt;"Ready","PENDING INPUTS",IF(A190&gt;Inputs!$B$6,0,MIN((AY190+AZ190+BA190),IF(Inputs!H19=1,Inputs!D19,MAX(Inputs!F19,ROUND(AY190*Inputs!E19+AZ190+BA190,2))))))</f>
        <v>0</v>
      </c>
      <c r="BC190">
        <f>IF(Inputs!$B$27&lt;&gt;"Ready","PENDING INPUTS",IF(AY190&lt;=0,99,1+IF(AND(K190&gt;0,OR(Inputs!C14&gt;Inputs!C19,AND(Inputs!C14=Inputs!C19,0&lt;5))),1,0)+IF(AND(S190&gt;0,OR(Inputs!C15&gt;Inputs!C19,AND(Inputs!C15=Inputs!C19,1&lt;5))),1,0)+IF(AND(AA190&gt;0,OR(Inputs!C16&gt;Inputs!C19,AND(Inputs!C16=Inputs!C19,2&lt;5))),1,0)+IF(AND(AI190&gt;0,OR(Inputs!C17&gt;Inputs!C19,AND(Inputs!C17=Inputs!C19,3&lt;5))),1,0)+IF(AND(AQ190&gt;0,OR(Inputs!C18&gt;Inputs!C19,AND(Inputs!C18=Inputs!C19,4&lt;5))),1,0)+IF(AND(BG190&gt;0,OR(Inputs!C20&gt;Inputs!C19,AND(Inputs!C20=Inputs!C19,6&lt;5))),1,0)+IF(AND(BO190&gt;0,OR(Inputs!C21&gt;Inputs!C19,AND(Inputs!C21=Inputs!C19,7&lt;5))),1,0)+IF(AND(BW190&gt;0,OR(Inputs!C22&gt;Inputs!C19,AND(Inputs!C22=Inputs!C19,8&lt;5))),1,0)+IF(AND(CE190&gt;0,OR(Inputs!C23&gt;Inputs!C19,AND(Inputs!C23=Inputs!C19,9&lt;5))),1,0)))</f>
        <v>99</v>
      </c>
      <c r="BD190" s="3">
        <f>IF(Inputs!$B$27&lt;&gt;"Ready","PENDING INPUTS",IF(A190&gt;Inputs!$B$6,0,MIN(MAX(0,(AY190+AZ190+BA190)-BB190),MAX(0,C190-D190-(IF(O190&lt;BC190,K190+L190+M190-N190,0)+IF(W190&lt;BC190,S190+T190+U190-V190,0)+IF(AE190&lt;BC190,AA190+AB190+AC190-AD190,0)+IF(AM190&lt;BC190,AI190+AJ190+AK190-AL190,0)+IF(AU190&lt;BC190,AQ190+AR190+AS190-AT190,0)+IF(BC190&lt;BC190,AY190+AZ190+BA190-BB190,0)+IF(BK190&lt;BC190,BG190+BH190+BI190-BJ190,0)+IF(BS190&lt;BC190,BO190+BP190+BQ190-BR190,0)+IF(CA190&lt;BC190,BW190+BX190+BY190-BZ190,0)+IF(CI190&lt;BC190,CE190+CF190+CG190-CH190,0))))))</f>
        <v>0</v>
      </c>
      <c r="BE190" s="3">
        <f>IF(Inputs!$B$27&lt;&gt;"Ready","PENDING INPUTS",MIN((AY190+AZ190+BA190),IF(D190&gt;C190,IF(D190=0,0,BB190*C190/D190),BB190+BD190)))</f>
        <v>0</v>
      </c>
      <c r="BF190" s="3">
        <f>IF(Inputs!$B$27&lt;&gt;"Ready","PENDING INPUTS",MAX(0,(AY190+AZ190+BA190)-BE190))</f>
        <v>0</v>
      </c>
      <c r="BG190" s="3">
        <f>IF(Inputs!$B$27&lt;&gt;"Ready","PENDING INPUTS",BN189)</f>
        <v>0</v>
      </c>
      <c r="BH190" s="3">
        <f>IF(Inputs!$B$27&lt;&gt;"Ready","PENDING INPUTS",IF(A190&lt;=Inputs!$B$6,ROUND(BG190*Inputs!C20/12,2),0))</f>
        <v>0</v>
      </c>
      <c r="BI190" s="3">
        <f>IF(Inputs!$B$27&lt;&gt;"Ready","PENDING INPUTS",IF(AND(A190&lt;=Inputs!$B$6,BG190&gt;0),Inputs!G20,0))</f>
        <v>0</v>
      </c>
      <c r="BJ190" s="3">
        <f>IF(Inputs!$B$27&lt;&gt;"Ready","PENDING INPUTS",IF(A190&gt;Inputs!$B$6,0,MIN((BG190+BH190+BI190),IF(Inputs!H20=1,Inputs!D20,MAX(Inputs!F20,ROUND(BG190*Inputs!E20+BH190+BI190,2))))))</f>
        <v>0</v>
      </c>
      <c r="BK190">
        <f>IF(Inputs!$B$27&lt;&gt;"Ready","PENDING INPUTS",IF(BG190&lt;=0,99,1+IF(AND(K190&gt;0,OR(Inputs!C14&gt;Inputs!C20,AND(Inputs!C14=Inputs!C20,0&lt;6))),1,0)+IF(AND(S190&gt;0,OR(Inputs!C15&gt;Inputs!C20,AND(Inputs!C15=Inputs!C20,1&lt;6))),1,0)+IF(AND(AA190&gt;0,OR(Inputs!C16&gt;Inputs!C20,AND(Inputs!C16=Inputs!C20,2&lt;6))),1,0)+IF(AND(AI190&gt;0,OR(Inputs!C17&gt;Inputs!C20,AND(Inputs!C17=Inputs!C20,3&lt;6))),1,0)+IF(AND(AQ190&gt;0,OR(Inputs!C18&gt;Inputs!C20,AND(Inputs!C18=Inputs!C20,4&lt;6))),1,0)+IF(AND(AY190&gt;0,OR(Inputs!C19&gt;Inputs!C20,AND(Inputs!C19=Inputs!C20,5&lt;6))),1,0)+IF(AND(BO190&gt;0,OR(Inputs!C21&gt;Inputs!C20,AND(Inputs!C21=Inputs!C20,7&lt;6))),1,0)+IF(AND(BW190&gt;0,OR(Inputs!C22&gt;Inputs!C20,AND(Inputs!C22=Inputs!C20,8&lt;6))),1,0)+IF(AND(CE190&gt;0,OR(Inputs!C23&gt;Inputs!C20,AND(Inputs!C23=Inputs!C20,9&lt;6))),1,0)))</f>
        <v>99</v>
      </c>
      <c r="BL190" s="3">
        <f>IF(Inputs!$B$27&lt;&gt;"Ready","PENDING INPUTS",IF(A190&gt;Inputs!$B$6,0,MIN(MAX(0,(BG190+BH190+BI190)-BJ190),MAX(0,C190-D190-(IF(O190&lt;BK190,K190+L190+M190-N190,0)+IF(W190&lt;BK190,S190+T190+U190-V190,0)+IF(AE190&lt;BK190,AA190+AB190+AC190-AD190,0)+IF(AM190&lt;BK190,AI190+AJ190+AK190-AL190,0)+IF(AU190&lt;BK190,AQ190+AR190+AS190-AT190,0)+IF(BC190&lt;BK190,AY190+AZ190+BA190-BB190,0)+IF(BK190&lt;BK190,BG190+BH190+BI190-BJ190,0)+IF(BS190&lt;BK190,BO190+BP190+BQ190-BR190,0)+IF(CA190&lt;BK190,BW190+BX190+BY190-BZ190,0)+IF(CI190&lt;BK190,CE190+CF190+CG190-CH190,0))))))</f>
        <v>0</v>
      </c>
      <c r="BM190" s="3">
        <f>IF(Inputs!$B$27&lt;&gt;"Ready","PENDING INPUTS",MIN((BG190+BH190+BI190),IF(D190&gt;C190,IF(D190=0,0,BJ190*C190/D190),BJ190+BL190)))</f>
        <v>0</v>
      </c>
      <c r="BN190" s="3">
        <f>IF(Inputs!$B$27&lt;&gt;"Ready","PENDING INPUTS",MAX(0,(BG190+BH190+BI190)-BM190))</f>
        <v>0</v>
      </c>
      <c r="BO190" s="3">
        <f>IF(Inputs!$B$27&lt;&gt;"Ready","PENDING INPUTS",BV189)</f>
        <v>0</v>
      </c>
      <c r="BP190" s="3">
        <f>IF(Inputs!$B$27&lt;&gt;"Ready","PENDING INPUTS",IF(A190&lt;=Inputs!$B$6,ROUND(BO190*Inputs!C21/12,2),0))</f>
        <v>0</v>
      </c>
      <c r="BQ190" s="3">
        <f>IF(Inputs!$B$27&lt;&gt;"Ready","PENDING INPUTS",IF(AND(A190&lt;=Inputs!$B$6,BO190&gt;0),Inputs!G21,0))</f>
        <v>0</v>
      </c>
      <c r="BR190" s="3">
        <f>IF(Inputs!$B$27&lt;&gt;"Ready","PENDING INPUTS",IF(A190&gt;Inputs!$B$6,0,MIN((BO190+BP190+BQ190),IF(Inputs!H21=1,Inputs!D21,MAX(Inputs!F21,ROUND(BO190*Inputs!E21+BP190+BQ190,2))))))</f>
        <v>0</v>
      </c>
      <c r="BS190">
        <f>IF(Inputs!$B$27&lt;&gt;"Ready","PENDING INPUTS",IF(BO190&lt;=0,99,1+IF(AND(K190&gt;0,OR(Inputs!C14&gt;Inputs!C21,AND(Inputs!C14=Inputs!C21,0&lt;7))),1,0)+IF(AND(S190&gt;0,OR(Inputs!C15&gt;Inputs!C21,AND(Inputs!C15=Inputs!C21,1&lt;7))),1,0)+IF(AND(AA190&gt;0,OR(Inputs!C16&gt;Inputs!C21,AND(Inputs!C16=Inputs!C21,2&lt;7))),1,0)+IF(AND(AI190&gt;0,OR(Inputs!C17&gt;Inputs!C21,AND(Inputs!C17=Inputs!C21,3&lt;7))),1,0)+IF(AND(AQ190&gt;0,OR(Inputs!C18&gt;Inputs!C21,AND(Inputs!C18=Inputs!C21,4&lt;7))),1,0)+IF(AND(AY190&gt;0,OR(Inputs!C19&gt;Inputs!C21,AND(Inputs!C19=Inputs!C21,5&lt;7))),1,0)+IF(AND(BG190&gt;0,OR(Inputs!C20&gt;Inputs!C21,AND(Inputs!C20=Inputs!C21,6&lt;7))),1,0)+IF(AND(BW190&gt;0,OR(Inputs!C22&gt;Inputs!C21,AND(Inputs!C22=Inputs!C21,8&lt;7))),1,0)+IF(AND(CE190&gt;0,OR(Inputs!C23&gt;Inputs!C21,AND(Inputs!C23=Inputs!C21,9&lt;7))),1,0)))</f>
        <v>99</v>
      </c>
      <c r="BT190" s="3">
        <f>IF(Inputs!$B$27&lt;&gt;"Ready","PENDING INPUTS",IF(A190&gt;Inputs!$B$6,0,MIN(MAX(0,(BO190+BP190+BQ190)-BR190),MAX(0,C190-D190-(IF(O190&lt;BS190,K190+L190+M190-N190,0)+IF(W190&lt;BS190,S190+T190+U190-V190,0)+IF(AE190&lt;BS190,AA190+AB190+AC190-AD190,0)+IF(AM190&lt;BS190,AI190+AJ190+AK190-AL190,0)+IF(AU190&lt;BS190,AQ190+AR190+AS190-AT190,0)+IF(BC190&lt;BS190,AY190+AZ190+BA190-BB190,0)+IF(BK190&lt;BS190,BG190+BH190+BI190-BJ190,0)+IF(BS190&lt;BS190,BO190+BP190+BQ190-BR190,0)+IF(CA190&lt;BS190,BW190+BX190+BY190-BZ190,0)+IF(CI190&lt;BS190,CE190+CF190+CG190-CH190,0))))))</f>
        <v>0</v>
      </c>
      <c r="BU190" s="3">
        <f>IF(Inputs!$B$27&lt;&gt;"Ready","PENDING INPUTS",MIN((BO190+BP190+BQ190),IF(D190&gt;C190,IF(D190=0,0,BR190*C190/D190),BR190+BT190)))</f>
        <v>0</v>
      </c>
      <c r="BV190" s="3">
        <f>IF(Inputs!$B$27&lt;&gt;"Ready","PENDING INPUTS",MAX(0,(BO190+BP190+BQ190)-BU190))</f>
        <v>0</v>
      </c>
      <c r="BW190" s="3">
        <f>IF(Inputs!$B$27&lt;&gt;"Ready","PENDING INPUTS",CD189)</f>
        <v>0</v>
      </c>
      <c r="BX190" s="3">
        <f>IF(Inputs!$B$27&lt;&gt;"Ready","PENDING INPUTS",IF(A190&lt;=Inputs!$B$6,ROUND(BW190*Inputs!C22/12,2),0))</f>
        <v>0</v>
      </c>
      <c r="BY190" s="3">
        <f>IF(Inputs!$B$27&lt;&gt;"Ready","PENDING INPUTS",IF(AND(A190&lt;=Inputs!$B$6,BW190&gt;0),Inputs!G22,0))</f>
        <v>0</v>
      </c>
      <c r="BZ190" s="3">
        <f>IF(Inputs!$B$27&lt;&gt;"Ready","PENDING INPUTS",IF(A190&gt;Inputs!$B$6,0,MIN((BW190+BX190+BY190),IF(Inputs!H22=1,Inputs!D22,MAX(Inputs!F22,ROUND(BW190*Inputs!E22+BX190+BY190,2))))))</f>
        <v>0</v>
      </c>
      <c r="CA190">
        <f>IF(Inputs!$B$27&lt;&gt;"Ready","PENDING INPUTS",IF(BW190&lt;=0,99,1+IF(AND(K190&gt;0,OR(Inputs!C14&gt;Inputs!C22,AND(Inputs!C14=Inputs!C22,0&lt;8))),1,0)+IF(AND(S190&gt;0,OR(Inputs!C15&gt;Inputs!C22,AND(Inputs!C15=Inputs!C22,1&lt;8))),1,0)+IF(AND(AA190&gt;0,OR(Inputs!C16&gt;Inputs!C22,AND(Inputs!C16=Inputs!C22,2&lt;8))),1,0)+IF(AND(AI190&gt;0,OR(Inputs!C17&gt;Inputs!C22,AND(Inputs!C17=Inputs!C22,3&lt;8))),1,0)+IF(AND(AQ190&gt;0,OR(Inputs!C18&gt;Inputs!C22,AND(Inputs!C18=Inputs!C22,4&lt;8))),1,0)+IF(AND(AY190&gt;0,OR(Inputs!C19&gt;Inputs!C22,AND(Inputs!C19=Inputs!C22,5&lt;8))),1,0)+IF(AND(BG190&gt;0,OR(Inputs!C20&gt;Inputs!C22,AND(Inputs!C20=Inputs!C22,6&lt;8))),1,0)+IF(AND(BO190&gt;0,OR(Inputs!C21&gt;Inputs!C22,AND(Inputs!C21=Inputs!C22,7&lt;8))),1,0)+IF(AND(CE190&gt;0,OR(Inputs!C23&gt;Inputs!C22,AND(Inputs!C23=Inputs!C22,9&lt;8))),1,0)))</f>
        <v>99</v>
      </c>
      <c r="CB190" s="3">
        <f>IF(Inputs!$B$27&lt;&gt;"Ready","PENDING INPUTS",IF(A190&gt;Inputs!$B$6,0,MIN(MAX(0,(BW190+BX190+BY190)-BZ190),MAX(0,C190-D190-(IF(O190&lt;CA190,K190+L190+M190-N190,0)+IF(W190&lt;CA190,S190+T190+U190-V190,0)+IF(AE190&lt;CA190,AA190+AB190+AC190-AD190,0)+IF(AM190&lt;CA190,AI190+AJ190+AK190-AL190,0)+IF(AU190&lt;CA190,AQ190+AR190+AS190-AT190,0)+IF(BC190&lt;CA190,AY190+AZ190+BA190-BB190,0)+IF(BK190&lt;CA190,BG190+BH190+BI190-BJ190,0)+IF(BS190&lt;CA190,BO190+BP190+BQ190-BR190,0)+IF(CA190&lt;CA190,BW190+BX190+BY190-BZ190,0)+IF(CI190&lt;CA190,CE190+CF190+CG190-CH190,0))))))</f>
        <v>0</v>
      </c>
      <c r="CC190" s="3">
        <f>IF(Inputs!$B$27&lt;&gt;"Ready","PENDING INPUTS",MIN((BW190+BX190+BY190),IF(D190&gt;C190,IF(D190=0,0,BZ190*C190/D190),BZ190+CB190)))</f>
        <v>0</v>
      </c>
      <c r="CD190" s="3">
        <f>IF(Inputs!$B$27&lt;&gt;"Ready","PENDING INPUTS",MAX(0,(BW190+BX190+BY190)-CC190))</f>
        <v>0</v>
      </c>
      <c r="CE190" s="3">
        <f>IF(Inputs!$B$27&lt;&gt;"Ready","PENDING INPUTS",CL189)</f>
        <v>0</v>
      </c>
      <c r="CF190" s="3">
        <f>IF(Inputs!$B$27&lt;&gt;"Ready","PENDING INPUTS",IF(A190&lt;=Inputs!$B$6,ROUND(CE190*Inputs!C23/12,2),0))</f>
        <v>0</v>
      </c>
      <c r="CG190" s="3">
        <f>IF(Inputs!$B$27&lt;&gt;"Ready","PENDING INPUTS",IF(AND(A190&lt;=Inputs!$B$6,CE190&gt;0),Inputs!G23,0))</f>
        <v>0</v>
      </c>
      <c r="CH190" s="3">
        <f>IF(Inputs!$B$27&lt;&gt;"Ready","PENDING INPUTS",IF(A190&gt;Inputs!$B$6,0,MIN((CE190+CF190+CG190),IF(Inputs!H23=1,Inputs!D23,MAX(Inputs!F23,ROUND(CE190*Inputs!E23+CF190+CG190,2))))))</f>
        <v>0</v>
      </c>
      <c r="CI190">
        <f>IF(Inputs!$B$27&lt;&gt;"Ready","PENDING INPUTS",IF(CE190&lt;=0,99,1+IF(AND(K190&gt;0,OR(Inputs!C14&gt;Inputs!C23,AND(Inputs!C14=Inputs!C23,0&lt;9))),1,0)+IF(AND(S190&gt;0,OR(Inputs!C15&gt;Inputs!C23,AND(Inputs!C15=Inputs!C23,1&lt;9))),1,0)+IF(AND(AA190&gt;0,OR(Inputs!C16&gt;Inputs!C23,AND(Inputs!C16=Inputs!C23,2&lt;9))),1,0)+IF(AND(AI190&gt;0,OR(Inputs!C17&gt;Inputs!C23,AND(Inputs!C17=Inputs!C23,3&lt;9))),1,0)+IF(AND(AQ190&gt;0,OR(Inputs!C18&gt;Inputs!C23,AND(Inputs!C18=Inputs!C23,4&lt;9))),1,0)+IF(AND(AY190&gt;0,OR(Inputs!C19&gt;Inputs!C23,AND(Inputs!C19=Inputs!C23,5&lt;9))),1,0)+IF(AND(BG190&gt;0,OR(Inputs!C20&gt;Inputs!C23,AND(Inputs!C20=Inputs!C23,6&lt;9))),1,0)+IF(AND(BO190&gt;0,OR(Inputs!C21&gt;Inputs!C23,AND(Inputs!C21=Inputs!C23,7&lt;9))),1,0)+IF(AND(BW190&gt;0,OR(Inputs!C22&gt;Inputs!C23,AND(Inputs!C22=Inputs!C23,8&lt;9))),1,0)))</f>
        <v>99</v>
      </c>
      <c r="CJ190" s="3">
        <f>IF(Inputs!$B$27&lt;&gt;"Ready","PENDING INPUTS",IF(A190&gt;Inputs!$B$6,0,MIN(MAX(0,(CE190+CF190+CG190)-CH190),MAX(0,C190-D190-(IF(O190&lt;CI190,K190+L190+M190-N190,0)+IF(W190&lt;CI190,S190+T190+U190-V190,0)+IF(AE190&lt;CI190,AA190+AB190+AC190-AD190,0)+IF(AM190&lt;CI190,AI190+AJ190+AK190-AL190,0)+IF(AU190&lt;CI190,AQ190+AR190+AS190-AT190,0)+IF(BC190&lt;CI190,AY190+AZ190+BA190-BB190,0)+IF(BK190&lt;CI190,BG190+BH190+BI190-BJ190,0)+IF(BS190&lt;CI190,BO190+BP190+BQ190-BR190,0)+IF(CA190&lt;CI190,BW190+BX190+BY190-BZ190,0)+IF(CI190&lt;CI190,CE190+CF190+CG190-CH190,0))))))</f>
        <v>0</v>
      </c>
      <c r="CK190" s="3">
        <f>IF(Inputs!$B$27&lt;&gt;"Ready","PENDING INPUTS",MIN((CE190+CF190+CG190),IF(D190&gt;C190,IF(D190=0,0,CH190*C190/D190),CH190+CJ190)))</f>
        <v>0</v>
      </c>
      <c r="CL190" s="3">
        <f>IF(Inputs!$B$27&lt;&gt;"Ready","PENDING INPUTS",MAX(0,(CE190+CF190+CG190)-CK190))</f>
        <v>0</v>
      </c>
    </row>
    <row r="191" spans="1:90" ht="27.95" customHeight="1" x14ac:dyDescent="0.25">
      <c r="A191">
        <v>187</v>
      </c>
      <c r="B191" s="13">
        <f>IF(Inputs!$B$27&lt;&gt;"Ready","PENDING INPUTS",EDATE(Inputs!$B$5,A191-1))</f>
        <v>51957</v>
      </c>
      <c r="C191" s="3">
        <f>IF(Inputs!$B$27&lt;&gt;"Ready","PENDING INPUTS",IF(A191&lt;=Inputs!$B$6,MAX(0,Inputs!$B$4+IF(A191=Inputs!$B$7,Inputs!$B$8,0)+IF(A191=Inputs!$B$9,Inputs!$B$10,0)),0))</f>
        <v>0</v>
      </c>
      <c r="D191" s="3">
        <f>IF(Inputs!$B$27&lt;&gt;"Ready","PENDING INPUTS",SUM(N191,V191,AD191,AL191,AT191,BB191,BJ191,BR191,BZ191,CH191))</f>
        <v>0</v>
      </c>
      <c r="E191" s="3">
        <f>IF(Inputs!$B$27&lt;&gt;"Ready","PENDING INPUTS",MAX(0,D191-C191))</f>
        <v>0</v>
      </c>
      <c r="F191" s="3">
        <f>IF(Inputs!$B$27&lt;&gt;"Ready","PENDING INPUTS",SUM(Q191,Y191,AG191,AO191,AW191,BE191,BM191,BU191,CC191,CK191))</f>
        <v>0</v>
      </c>
      <c r="G191" s="3">
        <f>IF(Inputs!$B$27&lt;&gt;"Ready","PENDING INPUTS",SUM(L191,T191,AB191,AJ191,AR191,AZ191,BH191,BP191,BX191,CF191))</f>
        <v>0</v>
      </c>
      <c r="H191" s="3">
        <f>IF(Inputs!$B$27&lt;&gt;"Ready","PENDING INPUTS",SUM(M191,U191,AC191,AK191,AS191,BA191,BI191,BQ191,BY191,CG191))</f>
        <v>0</v>
      </c>
      <c r="I191" s="3">
        <f>IF(Inputs!$B$27&lt;&gt;"Ready","PENDING INPUTS",SUM(R191,Z191,AH191,AP191,AX191,BF191,BN191,BV191,CD191,CL191))</f>
        <v>0</v>
      </c>
      <c r="J191" t="str">
        <f>IF(Inputs!$B$27&lt;&gt;"Ready","PENDING INPUTS",IF(A191&gt;Inputs!$B$6,"Beyond horizon",IF(E191&gt;0.005,"MINIMUM SHORTFALL",IF(I191&lt;0.005,"Paid off","In progress"))))</f>
        <v>Beyond horizon</v>
      </c>
      <c r="K191" s="3">
        <f>IF(Inputs!$B$27&lt;&gt;"Ready","PENDING INPUTS",R190)</f>
        <v>0</v>
      </c>
      <c r="L191" s="3">
        <f>IF(Inputs!$B$27&lt;&gt;"Ready","PENDING INPUTS",IF(A191&lt;=Inputs!$B$6,ROUND(K191*Inputs!C14/12,2),0))</f>
        <v>0</v>
      </c>
      <c r="M191" s="3">
        <f>IF(Inputs!$B$27&lt;&gt;"Ready","PENDING INPUTS",IF(AND(A191&lt;=Inputs!$B$6,K191&gt;0),Inputs!G14,0))</f>
        <v>0</v>
      </c>
      <c r="N191" s="3">
        <f>IF(Inputs!$B$27&lt;&gt;"Ready","PENDING INPUTS",IF(A191&gt;Inputs!$B$6,0,MIN((K191+L191+M191),IF(Inputs!H14=1,Inputs!D14,MAX(Inputs!F14,ROUND(K191*Inputs!E14+L191+M191,2))))))</f>
        <v>0</v>
      </c>
      <c r="O191">
        <f>IF(Inputs!$B$27&lt;&gt;"Ready","PENDING INPUTS",IF(K191&lt;=0,99,1+IF(AND(S191&gt;0,OR(Inputs!C15&gt;Inputs!C14,AND(Inputs!C15=Inputs!C14,1&lt;0))),1,0)+IF(AND(AA191&gt;0,OR(Inputs!C16&gt;Inputs!C14,AND(Inputs!C16=Inputs!C14,2&lt;0))),1,0)+IF(AND(AI191&gt;0,OR(Inputs!C17&gt;Inputs!C14,AND(Inputs!C17=Inputs!C14,3&lt;0))),1,0)+IF(AND(AQ191&gt;0,OR(Inputs!C18&gt;Inputs!C14,AND(Inputs!C18=Inputs!C14,4&lt;0))),1,0)+IF(AND(AY191&gt;0,OR(Inputs!C19&gt;Inputs!C14,AND(Inputs!C19=Inputs!C14,5&lt;0))),1,0)+IF(AND(BG191&gt;0,OR(Inputs!C20&gt;Inputs!C14,AND(Inputs!C20=Inputs!C14,6&lt;0))),1,0)+IF(AND(BO191&gt;0,OR(Inputs!C21&gt;Inputs!C14,AND(Inputs!C21=Inputs!C14,7&lt;0))),1,0)+IF(AND(BW191&gt;0,OR(Inputs!C22&gt;Inputs!C14,AND(Inputs!C22=Inputs!C14,8&lt;0))),1,0)+IF(AND(CE191&gt;0,OR(Inputs!C23&gt;Inputs!C14,AND(Inputs!C23=Inputs!C14,9&lt;0))),1,0)))</f>
        <v>99</v>
      </c>
      <c r="P191" s="3">
        <f>IF(Inputs!$B$27&lt;&gt;"Ready","PENDING INPUTS",IF(A191&gt;Inputs!$B$6,0,MIN(MAX(0,(K191+L191+M191)-N191),MAX(0,C191-D191-(IF(O191&lt;O191,K191+L191+M191-N191,0)+IF(W191&lt;O191,S191+T191+U191-V191,0)+IF(AE191&lt;O191,AA191+AB191+AC191-AD191,0)+IF(AM191&lt;O191,AI191+AJ191+AK191-AL191,0)+IF(AU191&lt;O191,AQ191+AR191+AS191-AT191,0)+IF(BC191&lt;O191,AY191+AZ191+BA191-BB191,0)+IF(BK191&lt;O191,BG191+BH191+BI191-BJ191,0)+IF(BS191&lt;O191,BO191+BP191+BQ191-BR191,0)+IF(CA191&lt;O191,BW191+BX191+BY191-BZ191,0)+IF(CI191&lt;O191,CE191+CF191+CG191-CH191,0))))))</f>
        <v>0</v>
      </c>
      <c r="Q191" s="3">
        <f>IF(Inputs!$B$27&lt;&gt;"Ready","PENDING INPUTS",MIN((K191+L191+M191),IF(D191&gt;C191,IF(D191=0,0,N191*C191/D191),N191+P191)))</f>
        <v>0</v>
      </c>
      <c r="R191" s="3">
        <f>IF(Inputs!$B$27&lt;&gt;"Ready","PENDING INPUTS",MAX(0,(K191+L191+M191)-Q191))</f>
        <v>0</v>
      </c>
      <c r="S191" s="3">
        <f>IF(Inputs!$B$27&lt;&gt;"Ready","PENDING INPUTS",Z190)</f>
        <v>0</v>
      </c>
      <c r="T191" s="3">
        <f>IF(Inputs!$B$27&lt;&gt;"Ready","PENDING INPUTS",IF(A191&lt;=Inputs!$B$6,ROUND(S191*Inputs!C15/12,2),0))</f>
        <v>0</v>
      </c>
      <c r="U191" s="3">
        <f>IF(Inputs!$B$27&lt;&gt;"Ready","PENDING INPUTS",IF(AND(A191&lt;=Inputs!$B$6,S191&gt;0),Inputs!G15,0))</f>
        <v>0</v>
      </c>
      <c r="V191" s="3">
        <f>IF(Inputs!$B$27&lt;&gt;"Ready","PENDING INPUTS",IF(A191&gt;Inputs!$B$6,0,MIN((S191+T191+U191),IF(Inputs!H15=1,Inputs!D15,MAX(Inputs!F15,ROUND(S191*Inputs!E15+T191+U191,2))))))</f>
        <v>0</v>
      </c>
      <c r="W191">
        <f>IF(Inputs!$B$27&lt;&gt;"Ready","PENDING INPUTS",IF(S191&lt;=0,99,1+IF(AND(K191&gt;0,OR(Inputs!C14&gt;Inputs!C15,AND(Inputs!C14=Inputs!C15,0&lt;1))),1,0)+IF(AND(AA191&gt;0,OR(Inputs!C16&gt;Inputs!C15,AND(Inputs!C16=Inputs!C15,2&lt;1))),1,0)+IF(AND(AI191&gt;0,OR(Inputs!C17&gt;Inputs!C15,AND(Inputs!C17=Inputs!C15,3&lt;1))),1,0)+IF(AND(AQ191&gt;0,OR(Inputs!C18&gt;Inputs!C15,AND(Inputs!C18=Inputs!C15,4&lt;1))),1,0)+IF(AND(AY191&gt;0,OR(Inputs!C19&gt;Inputs!C15,AND(Inputs!C19=Inputs!C15,5&lt;1))),1,0)+IF(AND(BG191&gt;0,OR(Inputs!C20&gt;Inputs!C15,AND(Inputs!C20=Inputs!C15,6&lt;1))),1,0)+IF(AND(BO191&gt;0,OR(Inputs!C21&gt;Inputs!C15,AND(Inputs!C21=Inputs!C15,7&lt;1))),1,0)+IF(AND(BW191&gt;0,OR(Inputs!C22&gt;Inputs!C15,AND(Inputs!C22=Inputs!C15,8&lt;1))),1,0)+IF(AND(CE191&gt;0,OR(Inputs!C23&gt;Inputs!C15,AND(Inputs!C23=Inputs!C15,9&lt;1))),1,0)))</f>
        <v>99</v>
      </c>
      <c r="X191" s="3">
        <f>IF(Inputs!$B$27&lt;&gt;"Ready","PENDING INPUTS",IF(A191&gt;Inputs!$B$6,0,MIN(MAX(0,(S191+T191+U191)-V191),MAX(0,C191-D191-(IF(O191&lt;W191,K191+L191+M191-N191,0)+IF(W191&lt;W191,S191+T191+U191-V191,0)+IF(AE191&lt;W191,AA191+AB191+AC191-AD191,0)+IF(AM191&lt;W191,AI191+AJ191+AK191-AL191,0)+IF(AU191&lt;W191,AQ191+AR191+AS191-AT191,0)+IF(BC191&lt;W191,AY191+AZ191+BA191-BB191,0)+IF(BK191&lt;W191,BG191+BH191+BI191-BJ191,0)+IF(BS191&lt;W191,BO191+BP191+BQ191-BR191,0)+IF(CA191&lt;W191,BW191+BX191+BY191-BZ191,0)+IF(CI191&lt;W191,CE191+CF191+CG191-CH191,0))))))</f>
        <v>0</v>
      </c>
      <c r="Y191" s="3">
        <f>IF(Inputs!$B$27&lt;&gt;"Ready","PENDING INPUTS",MIN((S191+T191+U191),IF(D191&gt;C191,IF(D191=0,0,V191*C191/D191),V191+X191)))</f>
        <v>0</v>
      </c>
      <c r="Z191" s="3">
        <f>IF(Inputs!$B$27&lt;&gt;"Ready","PENDING INPUTS",MAX(0,(S191+T191+U191)-Y191))</f>
        <v>0</v>
      </c>
      <c r="AA191" s="3">
        <f>IF(Inputs!$B$27&lt;&gt;"Ready","PENDING INPUTS",AH190)</f>
        <v>0</v>
      </c>
      <c r="AB191" s="3">
        <f>IF(Inputs!$B$27&lt;&gt;"Ready","PENDING INPUTS",IF(A191&lt;=Inputs!$B$6,ROUND(AA191*Inputs!C16/12,2),0))</f>
        <v>0</v>
      </c>
      <c r="AC191" s="3">
        <f>IF(Inputs!$B$27&lt;&gt;"Ready","PENDING INPUTS",IF(AND(A191&lt;=Inputs!$B$6,AA191&gt;0),Inputs!G16,0))</f>
        <v>0</v>
      </c>
      <c r="AD191" s="3">
        <f>IF(Inputs!$B$27&lt;&gt;"Ready","PENDING INPUTS",IF(A191&gt;Inputs!$B$6,0,MIN((AA191+AB191+AC191),IF(Inputs!H16=1,Inputs!D16,MAX(Inputs!F16,ROUND(AA191*Inputs!E16+AB191+AC191,2))))))</f>
        <v>0</v>
      </c>
      <c r="AE191">
        <f>IF(Inputs!$B$27&lt;&gt;"Ready","PENDING INPUTS",IF(AA191&lt;=0,99,1+IF(AND(K191&gt;0,OR(Inputs!C14&gt;Inputs!C16,AND(Inputs!C14=Inputs!C16,0&lt;2))),1,0)+IF(AND(S191&gt;0,OR(Inputs!C15&gt;Inputs!C16,AND(Inputs!C15=Inputs!C16,1&lt;2))),1,0)+IF(AND(AI191&gt;0,OR(Inputs!C17&gt;Inputs!C16,AND(Inputs!C17=Inputs!C16,3&lt;2))),1,0)+IF(AND(AQ191&gt;0,OR(Inputs!C18&gt;Inputs!C16,AND(Inputs!C18=Inputs!C16,4&lt;2))),1,0)+IF(AND(AY191&gt;0,OR(Inputs!C19&gt;Inputs!C16,AND(Inputs!C19=Inputs!C16,5&lt;2))),1,0)+IF(AND(BG191&gt;0,OR(Inputs!C20&gt;Inputs!C16,AND(Inputs!C20=Inputs!C16,6&lt;2))),1,0)+IF(AND(BO191&gt;0,OR(Inputs!C21&gt;Inputs!C16,AND(Inputs!C21=Inputs!C16,7&lt;2))),1,0)+IF(AND(BW191&gt;0,OR(Inputs!C22&gt;Inputs!C16,AND(Inputs!C22=Inputs!C16,8&lt;2))),1,0)+IF(AND(CE191&gt;0,OR(Inputs!C23&gt;Inputs!C16,AND(Inputs!C23=Inputs!C16,9&lt;2))),1,0)))</f>
        <v>99</v>
      </c>
      <c r="AF191" s="3">
        <f>IF(Inputs!$B$27&lt;&gt;"Ready","PENDING INPUTS",IF(A191&gt;Inputs!$B$6,0,MIN(MAX(0,(AA191+AB191+AC191)-AD191),MAX(0,C191-D191-(IF(O191&lt;AE191,K191+L191+M191-N191,0)+IF(W191&lt;AE191,S191+T191+U191-V191,0)+IF(AE191&lt;AE191,AA191+AB191+AC191-AD191,0)+IF(AM191&lt;AE191,AI191+AJ191+AK191-AL191,0)+IF(AU191&lt;AE191,AQ191+AR191+AS191-AT191,0)+IF(BC191&lt;AE191,AY191+AZ191+BA191-BB191,0)+IF(BK191&lt;AE191,BG191+BH191+BI191-BJ191,0)+IF(BS191&lt;AE191,BO191+BP191+BQ191-BR191,0)+IF(CA191&lt;AE191,BW191+BX191+BY191-BZ191,0)+IF(CI191&lt;AE191,CE191+CF191+CG191-CH191,0))))))</f>
        <v>0</v>
      </c>
      <c r="AG191" s="3">
        <f>IF(Inputs!$B$27&lt;&gt;"Ready","PENDING INPUTS",MIN((AA191+AB191+AC191),IF(D191&gt;C191,IF(D191=0,0,AD191*C191/D191),AD191+AF191)))</f>
        <v>0</v>
      </c>
      <c r="AH191" s="3">
        <f>IF(Inputs!$B$27&lt;&gt;"Ready","PENDING INPUTS",MAX(0,(AA191+AB191+AC191)-AG191))</f>
        <v>0</v>
      </c>
      <c r="AI191" s="3">
        <f>IF(Inputs!$B$27&lt;&gt;"Ready","PENDING INPUTS",AP190)</f>
        <v>0</v>
      </c>
      <c r="AJ191" s="3">
        <f>IF(Inputs!$B$27&lt;&gt;"Ready","PENDING INPUTS",IF(A191&lt;=Inputs!$B$6,ROUND(AI191*Inputs!C17/12,2),0))</f>
        <v>0</v>
      </c>
      <c r="AK191" s="3">
        <f>IF(Inputs!$B$27&lt;&gt;"Ready","PENDING INPUTS",IF(AND(A191&lt;=Inputs!$B$6,AI191&gt;0),Inputs!G17,0))</f>
        <v>0</v>
      </c>
      <c r="AL191" s="3">
        <f>IF(Inputs!$B$27&lt;&gt;"Ready","PENDING INPUTS",IF(A191&gt;Inputs!$B$6,0,MIN((AI191+AJ191+AK191),IF(Inputs!H17=1,Inputs!D17,MAX(Inputs!F17,ROUND(AI191*Inputs!E17+AJ191+AK191,2))))))</f>
        <v>0</v>
      </c>
      <c r="AM191">
        <f>IF(Inputs!$B$27&lt;&gt;"Ready","PENDING INPUTS",IF(AI191&lt;=0,99,1+IF(AND(K191&gt;0,OR(Inputs!C14&gt;Inputs!C17,AND(Inputs!C14=Inputs!C17,0&lt;3))),1,0)+IF(AND(S191&gt;0,OR(Inputs!C15&gt;Inputs!C17,AND(Inputs!C15=Inputs!C17,1&lt;3))),1,0)+IF(AND(AA191&gt;0,OR(Inputs!C16&gt;Inputs!C17,AND(Inputs!C16=Inputs!C17,2&lt;3))),1,0)+IF(AND(AQ191&gt;0,OR(Inputs!C18&gt;Inputs!C17,AND(Inputs!C18=Inputs!C17,4&lt;3))),1,0)+IF(AND(AY191&gt;0,OR(Inputs!C19&gt;Inputs!C17,AND(Inputs!C19=Inputs!C17,5&lt;3))),1,0)+IF(AND(BG191&gt;0,OR(Inputs!C20&gt;Inputs!C17,AND(Inputs!C20=Inputs!C17,6&lt;3))),1,0)+IF(AND(BO191&gt;0,OR(Inputs!C21&gt;Inputs!C17,AND(Inputs!C21=Inputs!C17,7&lt;3))),1,0)+IF(AND(BW191&gt;0,OR(Inputs!C22&gt;Inputs!C17,AND(Inputs!C22=Inputs!C17,8&lt;3))),1,0)+IF(AND(CE191&gt;0,OR(Inputs!C23&gt;Inputs!C17,AND(Inputs!C23=Inputs!C17,9&lt;3))),1,0)))</f>
        <v>99</v>
      </c>
      <c r="AN191" s="3">
        <f>IF(Inputs!$B$27&lt;&gt;"Ready","PENDING INPUTS",IF(A191&gt;Inputs!$B$6,0,MIN(MAX(0,(AI191+AJ191+AK191)-AL191),MAX(0,C191-D191-(IF(O191&lt;AM191,K191+L191+M191-N191,0)+IF(W191&lt;AM191,S191+T191+U191-V191,0)+IF(AE191&lt;AM191,AA191+AB191+AC191-AD191,0)+IF(AM191&lt;AM191,AI191+AJ191+AK191-AL191,0)+IF(AU191&lt;AM191,AQ191+AR191+AS191-AT191,0)+IF(BC191&lt;AM191,AY191+AZ191+BA191-BB191,0)+IF(BK191&lt;AM191,BG191+BH191+BI191-BJ191,0)+IF(BS191&lt;AM191,BO191+BP191+BQ191-BR191,0)+IF(CA191&lt;AM191,BW191+BX191+BY191-BZ191,0)+IF(CI191&lt;AM191,CE191+CF191+CG191-CH191,0))))))</f>
        <v>0</v>
      </c>
      <c r="AO191" s="3">
        <f>IF(Inputs!$B$27&lt;&gt;"Ready","PENDING INPUTS",MIN((AI191+AJ191+AK191),IF(D191&gt;C191,IF(D191=0,0,AL191*C191/D191),AL191+AN191)))</f>
        <v>0</v>
      </c>
      <c r="AP191" s="3">
        <f>IF(Inputs!$B$27&lt;&gt;"Ready","PENDING INPUTS",MAX(0,(AI191+AJ191+AK191)-AO191))</f>
        <v>0</v>
      </c>
      <c r="AQ191" s="3">
        <f>IF(Inputs!$B$27&lt;&gt;"Ready","PENDING INPUTS",AX190)</f>
        <v>0</v>
      </c>
      <c r="AR191" s="3">
        <f>IF(Inputs!$B$27&lt;&gt;"Ready","PENDING INPUTS",IF(A191&lt;=Inputs!$B$6,ROUND(AQ191*Inputs!C18/12,2),0))</f>
        <v>0</v>
      </c>
      <c r="AS191" s="3">
        <f>IF(Inputs!$B$27&lt;&gt;"Ready","PENDING INPUTS",IF(AND(A191&lt;=Inputs!$B$6,AQ191&gt;0),Inputs!G18,0))</f>
        <v>0</v>
      </c>
      <c r="AT191" s="3">
        <f>IF(Inputs!$B$27&lt;&gt;"Ready","PENDING INPUTS",IF(A191&gt;Inputs!$B$6,0,MIN((AQ191+AR191+AS191),IF(Inputs!H18=1,Inputs!D18,MAX(Inputs!F18,ROUND(AQ191*Inputs!E18+AR191+AS191,2))))))</f>
        <v>0</v>
      </c>
      <c r="AU191">
        <f>IF(Inputs!$B$27&lt;&gt;"Ready","PENDING INPUTS",IF(AQ191&lt;=0,99,1+IF(AND(K191&gt;0,OR(Inputs!C14&gt;Inputs!C18,AND(Inputs!C14=Inputs!C18,0&lt;4))),1,0)+IF(AND(S191&gt;0,OR(Inputs!C15&gt;Inputs!C18,AND(Inputs!C15=Inputs!C18,1&lt;4))),1,0)+IF(AND(AA191&gt;0,OR(Inputs!C16&gt;Inputs!C18,AND(Inputs!C16=Inputs!C18,2&lt;4))),1,0)+IF(AND(AI191&gt;0,OR(Inputs!C17&gt;Inputs!C18,AND(Inputs!C17=Inputs!C18,3&lt;4))),1,0)+IF(AND(AY191&gt;0,OR(Inputs!C19&gt;Inputs!C18,AND(Inputs!C19=Inputs!C18,5&lt;4))),1,0)+IF(AND(BG191&gt;0,OR(Inputs!C20&gt;Inputs!C18,AND(Inputs!C20=Inputs!C18,6&lt;4))),1,0)+IF(AND(BO191&gt;0,OR(Inputs!C21&gt;Inputs!C18,AND(Inputs!C21=Inputs!C18,7&lt;4))),1,0)+IF(AND(BW191&gt;0,OR(Inputs!C22&gt;Inputs!C18,AND(Inputs!C22=Inputs!C18,8&lt;4))),1,0)+IF(AND(CE191&gt;0,OR(Inputs!C23&gt;Inputs!C18,AND(Inputs!C23=Inputs!C18,9&lt;4))),1,0)))</f>
        <v>99</v>
      </c>
      <c r="AV191" s="3">
        <f>IF(Inputs!$B$27&lt;&gt;"Ready","PENDING INPUTS",IF(A191&gt;Inputs!$B$6,0,MIN(MAX(0,(AQ191+AR191+AS191)-AT191),MAX(0,C191-D191-(IF(O191&lt;AU191,K191+L191+M191-N191,0)+IF(W191&lt;AU191,S191+T191+U191-V191,0)+IF(AE191&lt;AU191,AA191+AB191+AC191-AD191,0)+IF(AM191&lt;AU191,AI191+AJ191+AK191-AL191,0)+IF(AU191&lt;AU191,AQ191+AR191+AS191-AT191,0)+IF(BC191&lt;AU191,AY191+AZ191+BA191-BB191,0)+IF(BK191&lt;AU191,BG191+BH191+BI191-BJ191,0)+IF(BS191&lt;AU191,BO191+BP191+BQ191-BR191,0)+IF(CA191&lt;AU191,BW191+BX191+BY191-BZ191,0)+IF(CI191&lt;AU191,CE191+CF191+CG191-CH191,0))))))</f>
        <v>0</v>
      </c>
      <c r="AW191" s="3">
        <f>IF(Inputs!$B$27&lt;&gt;"Ready","PENDING INPUTS",MIN((AQ191+AR191+AS191),IF(D191&gt;C191,IF(D191=0,0,AT191*C191/D191),AT191+AV191)))</f>
        <v>0</v>
      </c>
      <c r="AX191" s="3">
        <f>IF(Inputs!$B$27&lt;&gt;"Ready","PENDING INPUTS",MAX(0,(AQ191+AR191+AS191)-AW191))</f>
        <v>0</v>
      </c>
      <c r="AY191" s="3">
        <f>IF(Inputs!$B$27&lt;&gt;"Ready","PENDING INPUTS",BF190)</f>
        <v>0</v>
      </c>
      <c r="AZ191" s="3">
        <f>IF(Inputs!$B$27&lt;&gt;"Ready","PENDING INPUTS",IF(A191&lt;=Inputs!$B$6,ROUND(AY191*Inputs!C19/12,2),0))</f>
        <v>0</v>
      </c>
      <c r="BA191" s="3">
        <f>IF(Inputs!$B$27&lt;&gt;"Ready","PENDING INPUTS",IF(AND(A191&lt;=Inputs!$B$6,AY191&gt;0),Inputs!G19,0))</f>
        <v>0</v>
      </c>
      <c r="BB191" s="3">
        <f>IF(Inputs!$B$27&lt;&gt;"Ready","PENDING INPUTS",IF(A191&gt;Inputs!$B$6,0,MIN((AY191+AZ191+BA191),IF(Inputs!H19=1,Inputs!D19,MAX(Inputs!F19,ROUND(AY191*Inputs!E19+AZ191+BA191,2))))))</f>
        <v>0</v>
      </c>
      <c r="BC191">
        <f>IF(Inputs!$B$27&lt;&gt;"Ready","PENDING INPUTS",IF(AY191&lt;=0,99,1+IF(AND(K191&gt;0,OR(Inputs!C14&gt;Inputs!C19,AND(Inputs!C14=Inputs!C19,0&lt;5))),1,0)+IF(AND(S191&gt;0,OR(Inputs!C15&gt;Inputs!C19,AND(Inputs!C15=Inputs!C19,1&lt;5))),1,0)+IF(AND(AA191&gt;0,OR(Inputs!C16&gt;Inputs!C19,AND(Inputs!C16=Inputs!C19,2&lt;5))),1,0)+IF(AND(AI191&gt;0,OR(Inputs!C17&gt;Inputs!C19,AND(Inputs!C17=Inputs!C19,3&lt;5))),1,0)+IF(AND(AQ191&gt;0,OR(Inputs!C18&gt;Inputs!C19,AND(Inputs!C18=Inputs!C19,4&lt;5))),1,0)+IF(AND(BG191&gt;0,OR(Inputs!C20&gt;Inputs!C19,AND(Inputs!C20=Inputs!C19,6&lt;5))),1,0)+IF(AND(BO191&gt;0,OR(Inputs!C21&gt;Inputs!C19,AND(Inputs!C21=Inputs!C19,7&lt;5))),1,0)+IF(AND(BW191&gt;0,OR(Inputs!C22&gt;Inputs!C19,AND(Inputs!C22=Inputs!C19,8&lt;5))),1,0)+IF(AND(CE191&gt;0,OR(Inputs!C23&gt;Inputs!C19,AND(Inputs!C23=Inputs!C19,9&lt;5))),1,0)))</f>
        <v>99</v>
      </c>
      <c r="BD191" s="3">
        <f>IF(Inputs!$B$27&lt;&gt;"Ready","PENDING INPUTS",IF(A191&gt;Inputs!$B$6,0,MIN(MAX(0,(AY191+AZ191+BA191)-BB191),MAX(0,C191-D191-(IF(O191&lt;BC191,K191+L191+M191-N191,0)+IF(W191&lt;BC191,S191+T191+U191-V191,0)+IF(AE191&lt;BC191,AA191+AB191+AC191-AD191,0)+IF(AM191&lt;BC191,AI191+AJ191+AK191-AL191,0)+IF(AU191&lt;BC191,AQ191+AR191+AS191-AT191,0)+IF(BC191&lt;BC191,AY191+AZ191+BA191-BB191,0)+IF(BK191&lt;BC191,BG191+BH191+BI191-BJ191,0)+IF(BS191&lt;BC191,BO191+BP191+BQ191-BR191,0)+IF(CA191&lt;BC191,BW191+BX191+BY191-BZ191,0)+IF(CI191&lt;BC191,CE191+CF191+CG191-CH191,0))))))</f>
        <v>0</v>
      </c>
      <c r="BE191" s="3">
        <f>IF(Inputs!$B$27&lt;&gt;"Ready","PENDING INPUTS",MIN((AY191+AZ191+BA191),IF(D191&gt;C191,IF(D191=0,0,BB191*C191/D191),BB191+BD191)))</f>
        <v>0</v>
      </c>
      <c r="BF191" s="3">
        <f>IF(Inputs!$B$27&lt;&gt;"Ready","PENDING INPUTS",MAX(0,(AY191+AZ191+BA191)-BE191))</f>
        <v>0</v>
      </c>
      <c r="BG191" s="3">
        <f>IF(Inputs!$B$27&lt;&gt;"Ready","PENDING INPUTS",BN190)</f>
        <v>0</v>
      </c>
      <c r="BH191" s="3">
        <f>IF(Inputs!$B$27&lt;&gt;"Ready","PENDING INPUTS",IF(A191&lt;=Inputs!$B$6,ROUND(BG191*Inputs!C20/12,2),0))</f>
        <v>0</v>
      </c>
      <c r="BI191" s="3">
        <f>IF(Inputs!$B$27&lt;&gt;"Ready","PENDING INPUTS",IF(AND(A191&lt;=Inputs!$B$6,BG191&gt;0),Inputs!G20,0))</f>
        <v>0</v>
      </c>
      <c r="BJ191" s="3">
        <f>IF(Inputs!$B$27&lt;&gt;"Ready","PENDING INPUTS",IF(A191&gt;Inputs!$B$6,0,MIN((BG191+BH191+BI191),IF(Inputs!H20=1,Inputs!D20,MAX(Inputs!F20,ROUND(BG191*Inputs!E20+BH191+BI191,2))))))</f>
        <v>0</v>
      </c>
      <c r="BK191">
        <f>IF(Inputs!$B$27&lt;&gt;"Ready","PENDING INPUTS",IF(BG191&lt;=0,99,1+IF(AND(K191&gt;0,OR(Inputs!C14&gt;Inputs!C20,AND(Inputs!C14=Inputs!C20,0&lt;6))),1,0)+IF(AND(S191&gt;0,OR(Inputs!C15&gt;Inputs!C20,AND(Inputs!C15=Inputs!C20,1&lt;6))),1,0)+IF(AND(AA191&gt;0,OR(Inputs!C16&gt;Inputs!C20,AND(Inputs!C16=Inputs!C20,2&lt;6))),1,0)+IF(AND(AI191&gt;0,OR(Inputs!C17&gt;Inputs!C20,AND(Inputs!C17=Inputs!C20,3&lt;6))),1,0)+IF(AND(AQ191&gt;0,OR(Inputs!C18&gt;Inputs!C20,AND(Inputs!C18=Inputs!C20,4&lt;6))),1,0)+IF(AND(AY191&gt;0,OR(Inputs!C19&gt;Inputs!C20,AND(Inputs!C19=Inputs!C20,5&lt;6))),1,0)+IF(AND(BO191&gt;0,OR(Inputs!C21&gt;Inputs!C20,AND(Inputs!C21=Inputs!C20,7&lt;6))),1,0)+IF(AND(BW191&gt;0,OR(Inputs!C22&gt;Inputs!C20,AND(Inputs!C22=Inputs!C20,8&lt;6))),1,0)+IF(AND(CE191&gt;0,OR(Inputs!C23&gt;Inputs!C20,AND(Inputs!C23=Inputs!C20,9&lt;6))),1,0)))</f>
        <v>99</v>
      </c>
      <c r="BL191" s="3">
        <f>IF(Inputs!$B$27&lt;&gt;"Ready","PENDING INPUTS",IF(A191&gt;Inputs!$B$6,0,MIN(MAX(0,(BG191+BH191+BI191)-BJ191),MAX(0,C191-D191-(IF(O191&lt;BK191,K191+L191+M191-N191,0)+IF(W191&lt;BK191,S191+T191+U191-V191,0)+IF(AE191&lt;BK191,AA191+AB191+AC191-AD191,0)+IF(AM191&lt;BK191,AI191+AJ191+AK191-AL191,0)+IF(AU191&lt;BK191,AQ191+AR191+AS191-AT191,0)+IF(BC191&lt;BK191,AY191+AZ191+BA191-BB191,0)+IF(BK191&lt;BK191,BG191+BH191+BI191-BJ191,0)+IF(BS191&lt;BK191,BO191+BP191+BQ191-BR191,0)+IF(CA191&lt;BK191,BW191+BX191+BY191-BZ191,0)+IF(CI191&lt;BK191,CE191+CF191+CG191-CH191,0))))))</f>
        <v>0</v>
      </c>
      <c r="BM191" s="3">
        <f>IF(Inputs!$B$27&lt;&gt;"Ready","PENDING INPUTS",MIN((BG191+BH191+BI191),IF(D191&gt;C191,IF(D191=0,0,BJ191*C191/D191),BJ191+BL191)))</f>
        <v>0</v>
      </c>
      <c r="BN191" s="3">
        <f>IF(Inputs!$B$27&lt;&gt;"Ready","PENDING INPUTS",MAX(0,(BG191+BH191+BI191)-BM191))</f>
        <v>0</v>
      </c>
      <c r="BO191" s="3">
        <f>IF(Inputs!$B$27&lt;&gt;"Ready","PENDING INPUTS",BV190)</f>
        <v>0</v>
      </c>
      <c r="BP191" s="3">
        <f>IF(Inputs!$B$27&lt;&gt;"Ready","PENDING INPUTS",IF(A191&lt;=Inputs!$B$6,ROUND(BO191*Inputs!C21/12,2),0))</f>
        <v>0</v>
      </c>
      <c r="BQ191" s="3">
        <f>IF(Inputs!$B$27&lt;&gt;"Ready","PENDING INPUTS",IF(AND(A191&lt;=Inputs!$B$6,BO191&gt;0),Inputs!G21,0))</f>
        <v>0</v>
      </c>
      <c r="BR191" s="3">
        <f>IF(Inputs!$B$27&lt;&gt;"Ready","PENDING INPUTS",IF(A191&gt;Inputs!$B$6,0,MIN((BO191+BP191+BQ191),IF(Inputs!H21=1,Inputs!D21,MAX(Inputs!F21,ROUND(BO191*Inputs!E21+BP191+BQ191,2))))))</f>
        <v>0</v>
      </c>
      <c r="BS191">
        <f>IF(Inputs!$B$27&lt;&gt;"Ready","PENDING INPUTS",IF(BO191&lt;=0,99,1+IF(AND(K191&gt;0,OR(Inputs!C14&gt;Inputs!C21,AND(Inputs!C14=Inputs!C21,0&lt;7))),1,0)+IF(AND(S191&gt;0,OR(Inputs!C15&gt;Inputs!C21,AND(Inputs!C15=Inputs!C21,1&lt;7))),1,0)+IF(AND(AA191&gt;0,OR(Inputs!C16&gt;Inputs!C21,AND(Inputs!C16=Inputs!C21,2&lt;7))),1,0)+IF(AND(AI191&gt;0,OR(Inputs!C17&gt;Inputs!C21,AND(Inputs!C17=Inputs!C21,3&lt;7))),1,0)+IF(AND(AQ191&gt;0,OR(Inputs!C18&gt;Inputs!C21,AND(Inputs!C18=Inputs!C21,4&lt;7))),1,0)+IF(AND(AY191&gt;0,OR(Inputs!C19&gt;Inputs!C21,AND(Inputs!C19=Inputs!C21,5&lt;7))),1,0)+IF(AND(BG191&gt;0,OR(Inputs!C20&gt;Inputs!C21,AND(Inputs!C20=Inputs!C21,6&lt;7))),1,0)+IF(AND(BW191&gt;0,OR(Inputs!C22&gt;Inputs!C21,AND(Inputs!C22=Inputs!C21,8&lt;7))),1,0)+IF(AND(CE191&gt;0,OR(Inputs!C23&gt;Inputs!C21,AND(Inputs!C23=Inputs!C21,9&lt;7))),1,0)))</f>
        <v>99</v>
      </c>
      <c r="BT191" s="3">
        <f>IF(Inputs!$B$27&lt;&gt;"Ready","PENDING INPUTS",IF(A191&gt;Inputs!$B$6,0,MIN(MAX(0,(BO191+BP191+BQ191)-BR191),MAX(0,C191-D191-(IF(O191&lt;BS191,K191+L191+M191-N191,0)+IF(W191&lt;BS191,S191+T191+U191-V191,0)+IF(AE191&lt;BS191,AA191+AB191+AC191-AD191,0)+IF(AM191&lt;BS191,AI191+AJ191+AK191-AL191,0)+IF(AU191&lt;BS191,AQ191+AR191+AS191-AT191,0)+IF(BC191&lt;BS191,AY191+AZ191+BA191-BB191,0)+IF(BK191&lt;BS191,BG191+BH191+BI191-BJ191,0)+IF(BS191&lt;BS191,BO191+BP191+BQ191-BR191,0)+IF(CA191&lt;BS191,BW191+BX191+BY191-BZ191,0)+IF(CI191&lt;BS191,CE191+CF191+CG191-CH191,0))))))</f>
        <v>0</v>
      </c>
      <c r="BU191" s="3">
        <f>IF(Inputs!$B$27&lt;&gt;"Ready","PENDING INPUTS",MIN((BO191+BP191+BQ191),IF(D191&gt;C191,IF(D191=0,0,BR191*C191/D191),BR191+BT191)))</f>
        <v>0</v>
      </c>
      <c r="BV191" s="3">
        <f>IF(Inputs!$B$27&lt;&gt;"Ready","PENDING INPUTS",MAX(0,(BO191+BP191+BQ191)-BU191))</f>
        <v>0</v>
      </c>
      <c r="BW191" s="3">
        <f>IF(Inputs!$B$27&lt;&gt;"Ready","PENDING INPUTS",CD190)</f>
        <v>0</v>
      </c>
      <c r="BX191" s="3">
        <f>IF(Inputs!$B$27&lt;&gt;"Ready","PENDING INPUTS",IF(A191&lt;=Inputs!$B$6,ROUND(BW191*Inputs!C22/12,2),0))</f>
        <v>0</v>
      </c>
      <c r="BY191" s="3">
        <f>IF(Inputs!$B$27&lt;&gt;"Ready","PENDING INPUTS",IF(AND(A191&lt;=Inputs!$B$6,BW191&gt;0),Inputs!G22,0))</f>
        <v>0</v>
      </c>
      <c r="BZ191" s="3">
        <f>IF(Inputs!$B$27&lt;&gt;"Ready","PENDING INPUTS",IF(A191&gt;Inputs!$B$6,0,MIN((BW191+BX191+BY191),IF(Inputs!H22=1,Inputs!D22,MAX(Inputs!F22,ROUND(BW191*Inputs!E22+BX191+BY191,2))))))</f>
        <v>0</v>
      </c>
      <c r="CA191">
        <f>IF(Inputs!$B$27&lt;&gt;"Ready","PENDING INPUTS",IF(BW191&lt;=0,99,1+IF(AND(K191&gt;0,OR(Inputs!C14&gt;Inputs!C22,AND(Inputs!C14=Inputs!C22,0&lt;8))),1,0)+IF(AND(S191&gt;0,OR(Inputs!C15&gt;Inputs!C22,AND(Inputs!C15=Inputs!C22,1&lt;8))),1,0)+IF(AND(AA191&gt;0,OR(Inputs!C16&gt;Inputs!C22,AND(Inputs!C16=Inputs!C22,2&lt;8))),1,0)+IF(AND(AI191&gt;0,OR(Inputs!C17&gt;Inputs!C22,AND(Inputs!C17=Inputs!C22,3&lt;8))),1,0)+IF(AND(AQ191&gt;0,OR(Inputs!C18&gt;Inputs!C22,AND(Inputs!C18=Inputs!C22,4&lt;8))),1,0)+IF(AND(AY191&gt;0,OR(Inputs!C19&gt;Inputs!C22,AND(Inputs!C19=Inputs!C22,5&lt;8))),1,0)+IF(AND(BG191&gt;0,OR(Inputs!C20&gt;Inputs!C22,AND(Inputs!C20=Inputs!C22,6&lt;8))),1,0)+IF(AND(BO191&gt;0,OR(Inputs!C21&gt;Inputs!C22,AND(Inputs!C21=Inputs!C22,7&lt;8))),1,0)+IF(AND(CE191&gt;0,OR(Inputs!C23&gt;Inputs!C22,AND(Inputs!C23=Inputs!C22,9&lt;8))),1,0)))</f>
        <v>99</v>
      </c>
      <c r="CB191" s="3">
        <f>IF(Inputs!$B$27&lt;&gt;"Ready","PENDING INPUTS",IF(A191&gt;Inputs!$B$6,0,MIN(MAX(0,(BW191+BX191+BY191)-BZ191),MAX(0,C191-D191-(IF(O191&lt;CA191,K191+L191+M191-N191,0)+IF(W191&lt;CA191,S191+T191+U191-V191,0)+IF(AE191&lt;CA191,AA191+AB191+AC191-AD191,0)+IF(AM191&lt;CA191,AI191+AJ191+AK191-AL191,0)+IF(AU191&lt;CA191,AQ191+AR191+AS191-AT191,0)+IF(BC191&lt;CA191,AY191+AZ191+BA191-BB191,0)+IF(BK191&lt;CA191,BG191+BH191+BI191-BJ191,0)+IF(BS191&lt;CA191,BO191+BP191+BQ191-BR191,0)+IF(CA191&lt;CA191,BW191+BX191+BY191-BZ191,0)+IF(CI191&lt;CA191,CE191+CF191+CG191-CH191,0))))))</f>
        <v>0</v>
      </c>
      <c r="CC191" s="3">
        <f>IF(Inputs!$B$27&lt;&gt;"Ready","PENDING INPUTS",MIN((BW191+BX191+BY191),IF(D191&gt;C191,IF(D191=0,0,BZ191*C191/D191),BZ191+CB191)))</f>
        <v>0</v>
      </c>
      <c r="CD191" s="3">
        <f>IF(Inputs!$B$27&lt;&gt;"Ready","PENDING INPUTS",MAX(0,(BW191+BX191+BY191)-CC191))</f>
        <v>0</v>
      </c>
      <c r="CE191" s="3">
        <f>IF(Inputs!$B$27&lt;&gt;"Ready","PENDING INPUTS",CL190)</f>
        <v>0</v>
      </c>
      <c r="CF191" s="3">
        <f>IF(Inputs!$B$27&lt;&gt;"Ready","PENDING INPUTS",IF(A191&lt;=Inputs!$B$6,ROUND(CE191*Inputs!C23/12,2),0))</f>
        <v>0</v>
      </c>
      <c r="CG191" s="3">
        <f>IF(Inputs!$B$27&lt;&gt;"Ready","PENDING INPUTS",IF(AND(A191&lt;=Inputs!$B$6,CE191&gt;0),Inputs!G23,0))</f>
        <v>0</v>
      </c>
      <c r="CH191" s="3">
        <f>IF(Inputs!$B$27&lt;&gt;"Ready","PENDING INPUTS",IF(A191&gt;Inputs!$B$6,0,MIN((CE191+CF191+CG191),IF(Inputs!H23=1,Inputs!D23,MAX(Inputs!F23,ROUND(CE191*Inputs!E23+CF191+CG191,2))))))</f>
        <v>0</v>
      </c>
      <c r="CI191">
        <f>IF(Inputs!$B$27&lt;&gt;"Ready","PENDING INPUTS",IF(CE191&lt;=0,99,1+IF(AND(K191&gt;0,OR(Inputs!C14&gt;Inputs!C23,AND(Inputs!C14=Inputs!C23,0&lt;9))),1,0)+IF(AND(S191&gt;0,OR(Inputs!C15&gt;Inputs!C23,AND(Inputs!C15=Inputs!C23,1&lt;9))),1,0)+IF(AND(AA191&gt;0,OR(Inputs!C16&gt;Inputs!C23,AND(Inputs!C16=Inputs!C23,2&lt;9))),1,0)+IF(AND(AI191&gt;0,OR(Inputs!C17&gt;Inputs!C23,AND(Inputs!C17=Inputs!C23,3&lt;9))),1,0)+IF(AND(AQ191&gt;0,OR(Inputs!C18&gt;Inputs!C23,AND(Inputs!C18=Inputs!C23,4&lt;9))),1,0)+IF(AND(AY191&gt;0,OR(Inputs!C19&gt;Inputs!C23,AND(Inputs!C19=Inputs!C23,5&lt;9))),1,0)+IF(AND(BG191&gt;0,OR(Inputs!C20&gt;Inputs!C23,AND(Inputs!C20=Inputs!C23,6&lt;9))),1,0)+IF(AND(BO191&gt;0,OR(Inputs!C21&gt;Inputs!C23,AND(Inputs!C21=Inputs!C23,7&lt;9))),1,0)+IF(AND(BW191&gt;0,OR(Inputs!C22&gt;Inputs!C23,AND(Inputs!C22=Inputs!C23,8&lt;9))),1,0)))</f>
        <v>99</v>
      </c>
      <c r="CJ191" s="3">
        <f>IF(Inputs!$B$27&lt;&gt;"Ready","PENDING INPUTS",IF(A191&gt;Inputs!$B$6,0,MIN(MAX(0,(CE191+CF191+CG191)-CH191),MAX(0,C191-D191-(IF(O191&lt;CI191,K191+L191+M191-N191,0)+IF(W191&lt;CI191,S191+T191+U191-V191,0)+IF(AE191&lt;CI191,AA191+AB191+AC191-AD191,0)+IF(AM191&lt;CI191,AI191+AJ191+AK191-AL191,0)+IF(AU191&lt;CI191,AQ191+AR191+AS191-AT191,0)+IF(BC191&lt;CI191,AY191+AZ191+BA191-BB191,0)+IF(BK191&lt;CI191,BG191+BH191+BI191-BJ191,0)+IF(BS191&lt;CI191,BO191+BP191+BQ191-BR191,0)+IF(CA191&lt;CI191,BW191+BX191+BY191-BZ191,0)+IF(CI191&lt;CI191,CE191+CF191+CG191-CH191,0))))))</f>
        <v>0</v>
      </c>
      <c r="CK191" s="3">
        <f>IF(Inputs!$B$27&lt;&gt;"Ready","PENDING INPUTS",MIN((CE191+CF191+CG191),IF(D191&gt;C191,IF(D191=0,0,CH191*C191/D191),CH191+CJ191)))</f>
        <v>0</v>
      </c>
      <c r="CL191" s="3">
        <f>IF(Inputs!$B$27&lt;&gt;"Ready","PENDING INPUTS",MAX(0,(CE191+CF191+CG191)-CK191))</f>
        <v>0</v>
      </c>
    </row>
    <row r="192" spans="1:90" ht="27.95" customHeight="1" x14ac:dyDescent="0.25">
      <c r="A192">
        <v>188</v>
      </c>
      <c r="B192" s="13">
        <f>IF(Inputs!$B$27&lt;&gt;"Ready","PENDING INPUTS",EDATE(Inputs!$B$5,A192-1))</f>
        <v>51987</v>
      </c>
      <c r="C192" s="3">
        <f>IF(Inputs!$B$27&lt;&gt;"Ready","PENDING INPUTS",IF(A192&lt;=Inputs!$B$6,MAX(0,Inputs!$B$4+IF(A192=Inputs!$B$7,Inputs!$B$8,0)+IF(A192=Inputs!$B$9,Inputs!$B$10,0)),0))</f>
        <v>0</v>
      </c>
      <c r="D192" s="3">
        <f>IF(Inputs!$B$27&lt;&gt;"Ready","PENDING INPUTS",SUM(N192,V192,AD192,AL192,AT192,BB192,BJ192,BR192,BZ192,CH192))</f>
        <v>0</v>
      </c>
      <c r="E192" s="3">
        <f>IF(Inputs!$B$27&lt;&gt;"Ready","PENDING INPUTS",MAX(0,D192-C192))</f>
        <v>0</v>
      </c>
      <c r="F192" s="3">
        <f>IF(Inputs!$B$27&lt;&gt;"Ready","PENDING INPUTS",SUM(Q192,Y192,AG192,AO192,AW192,BE192,BM192,BU192,CC192,CK192))</f>
        <v>0</v>
      </c>
      <c r="G192" s="3">
        <f>IF(Inputs!$B$27&lt;&gt;"Ready","PENDING INPUTS",SUM(L192,T192,AB192,AJ192,AR192,AZ192,BH192,BP192,BX192,CF192))</f>
        <v>0</v>
      </c>
      <c r="H192" s="3">
        <f>IF(Inputs!$B$27&lt;&gt;"Ready","PENDING INPUTS",SUM(M192,U192,AC192,AK192,AS192,BA192,BI192,BQ192,BY192,CG192))</f>
        <v>0</v>
      </c>
      <c r="I192" s="3">
        <f>IF(Inputs!$B$27&lt;&gt;"Ready","PENDING INPUTS",SUM(R192,Z192,AH192,AP192,AX192,BF192,BN192,BV192,CD192,CL192))</f>
        <v>0</v>
      </c>
      <c r="J192" t="str">
        <f>IF(Inputs!$B$27&lt;&gt;"Ready","PENDING INPUTS",IF(A192&gt;Inputs!$B$6,"Beyond horizon",IF(E192&gt;0.005,"MINIMUM SHORTFALL",IF(I192&lt;0.005,"Paid off","In progress"))))</f>
        <v>Beyond horizon</v>
      </c>
      <c r="K192" s="3">
        <f>IF(Inputs!$B$27&lt;&gt;"Ready","PENDING INPUTS",R191)</f>
        <v>0</v>
      </c>
      <c r="L192" s="3">
        <f>IF(Inputs!$B$27&lt;&gt;"Ready","PENDING INPUTS",IF(A192&lt;=Inputs!$B$6,ROUND(K192*Inputs!C14/12,2),0))</f>
        <v>0</v>
      </c>
      <c r="M192" s="3">
        <f>IF(Inputs!$B$27&lt;&gt;"Ready","PENDING INPUTS",IF(AND(A192&lt;=Inputs!$B$6,K192&gt;0),Inputs!G14,0))</f>
        <v>0</v>
      </c>
      <c r="N192" s="3">
        <f>IF(Inputs!$B$27&lt;&gt;"Ready","PENDING INPUTS",IF(A192&gt;Inputs!$B$6,0,MIN((K192+L192+M192),IF(Inputs!H14=1,Inputs!D14,MAX(Inputs!F14,ROUND(K192*Inputs!E14+L192+M192,2))))))</f>
        <v>0</v>
      </c>
      <c r="O192">
        <f>IF(Inputs!$B$27&lt;&gt;"Ready","PENDING INPUTS",IF(K192&lt;=0,99,1+IF(AND(S192&gt;0,OR(Inputs!C15&gt;Inputs!C14,AND(Inputs!C15=Inputs!C14,1&lt;0))),1,0)+IF(AND(AA192&gt;0,OR(Inputs!C16&gt;Inputs!C14,AND(Inputs!C16=Inputs!C14,2&lt;0))),1,0)+IF(AND(AI192&gt;0,OR(Inputs!C17&gt;Inputs!C14,AND(Inputs!C17=Inputs!C14,3&lt;0))),1,0)+IF(AND(AQ192&gt;0,OR(Inputs!C18&gt;Inputs!C14,AND(Inputs!C18=Inputs!C14,4&lt;0))),1,0)+IF(AND(AY192&gt;0,OR(Inputs!C19&gt;Inputs!C14,AND(Inputs!C19=Inputs!C14,5&lt;0))),1,0)+IF(AND(BG192&gt;0,OR(Inputs!C20&gt;Inputs!C14,AND(Inputs!C20=Inputs!C14,6&lt;0))),1,0)+IF(AND(BO192&gt;0,OR(Inputs!C21&gt;Inputs!C14,AND(Inputs!C21=Inputs!C14,7&lt;0))),1,0)+IF(AND(BW192&gt;0,OR(Inputs!C22&gt;Inputs!C14,AND(Inputs!C22=Inputs!C14,8&lt;0))),1,0)+IF(AND(CE192&gt;0,OR(Inputs!C23&gt;Inputs!C14,AND(Inputs!C23=Inputs!C14,9&lt;0))),1,0)))</f>
        <v>99</v>
      </c>
      <c r="P192" s="3">
        <f>IF(Inputs!$B$27&lt;&gt;"Ready","PENDING INPUTS",IF(A192&gt;Inputs!$B$6,0,MIN(MAX(0,(K192+L192+M192)-N192),MAX(0,C192-D192-(IF(O192&lt;O192,K192+L192+M192-N192,0)+IF(W192&lt;O192,S192+T192+U192-V192,0)+IF(AE192&lt;O192,AA192+AB192+AC192-AD192,0)+IF(AM192&lt;O192,AI192+AJ192+AK192-AL192,0)+IF(AU192&lt;O192,AQ192+AR192+AS192-AT192,0)+IF(BC192&lt;O192,AY192+AZ192+BA192-BB192,0)+IF(BK192&lt;O192,BG192+BH192+BI192-BJ192,0)+IF(BS192&lt;O192,BO192+BP192+BQ192-BR192,0)+IF(CA192&lt;O192,BW192+BX192+BY192-BZ192,0)+IF(CI192&lt;O192,CE192+CF192+CG192-CH192,0))))))</f>
        <v>0</v>
      </c>
      <c r="Q192" s="3">
        <f>IF(Inputs!$B$27&lt;&gt;"Ready","PENDING INPUTS",MIN((K192+L192+M192),IF(D192&gt;C192,IF(D192=0,0,N192*C192/D192),N192+P192)))</f>
        <v>0</v>
      </c>
      <c r="R192" s="3">
        <f>IF(Inputs!$B$27&lt;&gt;"Ready","PENDING INPUTS",MAX(0,(K192+L192+M192)-Q192))</f>
        <v>0</v>
      </c>
      <c r="S192" s="3">
        <f>IF(Inputs!$B$27&lt;&gt;"Ready","PENDING INPUTS",Z191)</f>
        <v>0</v>
      </c>
      <c r="T192" s="3">
        <f>IF(Inputs!$B$27&lt;&gt;"Ready","PENDING INPUTS",IF(A192&lt;=Inputs!$B$6,ROUND(S192*Inputs!C15/12,2),0))</f>
        <v>0</v>
      </c>
      <c r="U192" s="3">
        <f>IF(Inputs!$B$27&lt;&gt;"Ready","PENDING INPUTS",IF(AND(A192&lt;=Inputs!$B$6,S192&gt;0),Inputs!G15,0))</f>
        <v>0</v>
      </c>
      <c r="V192" s="3">
        <f>IF(Inputs!$B$27&lt;&gt;"Ready","PENDING INPUTS",IF(A192&gt;Inputs!$B$6,0,MIN((S192+T192+U192),IF(Inputs!H15=1,Inputs!D15,MAX(Inputs!F15,ROUND(S192*Inputs!E15+T192+U192,2))))))</f>
        <v>0</v>
      </c>
      <c r="W192">
        <f>IF(Inputs!$B$27&lt;&gt;"Ready","PENDING INPUTS",IF(S192&lt;=0,99,1+IF(AND(K192&gt;0,OR(Inputs!C14&gt;Inputs!C15,AND(Inputs!C14=Inputs!C15,0&lt;1))),1,0)+IF(AND(AA192&gt;0,OR(Inputs!C16&gt;Inputs!C15,AND(Inputs!C16=Inputs!C15,2&lt;1))),1,0)+IF(AND(AI192&gt;0,OR(Inputs!C17&gt;Inputs!C15,AND(Inputs!C17=Inputs!C15,3&lt;1))),1,0)+IF(AND(AQ192&gt;0,OR(Inputs!C18&gt;Inputs!C15,AND(Inputs!C18=Inputs!C15,4&lt;1))),1,0)+IF(AND(AY192&gt;0,OR(Inputs!C19&gt;Inputs!C15,AND(Inputs!C19=Inputs!C15,5&lt;1))),1,0)+IF(AND(BG192&gt;0,OR(Inputs!C20&gt;Inputs!C15,AND(Inputs!C20=Inputs!C15,6&lt;1))),1,0)+IF(AND(BO192&gt;0,OR(Inputs!C21&gt;Inputs!C15,AND(Inputs!C21=Inputs!C15,7&lt;1))),1,0)+IF(AND(BW192&gt;0,OR(Inputs!C22&gt;Inputs!C15,AND(Inputs!C22=Inputs!C15,8&lt;1))),1,0)+IF(AND(CE192&gt;0,OR(Inputs!C23&gt;Inputs!C15,AND(Inputs!C23=Inputs!C15,9&lt;1))),1,0)))</f>
        <v>99</v>
      </c>
      <c r="X192" s="3">
        <f>IF(Inputs!$B$27&lt;&gt;"Ready","PENDING INPUTS",IF(A192&gt;Inputs!$B$6,0,MIN(MAX(0,(S192+T192+U192)-V192),MAX(0,C192-D192-(IF(O192&lt;W192,K192+L192+M192-N192,0)+IF(W192&lt;W192,S192+T192+U192-V192,0)+IF(AE192&lt;W192,AA192+AB192+AC192-AD192,0)+IF(AM192&lt;W192,AI192+AJ192+AK192-AL192,0)+IF(AU192&lt;W192,AQ192+AR192+AS192-AT192,0)+IF(BC192&lt;W192,AY192+AZ192+BA192-BB192,0)+IF(BK192&lt;W192,BG192+BH192+BI192-BJ192,0)+IF(BS192&lt;W192,BO192+BP192+BQ192-BR192,0)+IF(CA192&lt;W192,BW192+BX192+BY192-BZ192,0)+IF(CI192&lt;W192,CE192+CF192+CG192-CH192,0))))))</f>
        <v>0</v>
      </c>
      <c r="Y192" s="3">
        <f>IF(Inputs!$B$27&lt;&gt;"Ready","PENDING INPUTS",MIN((S192+T192+U192),IF(D192&gt;C192,IF(D192=0,0,V192*C192/D192),V192+X192)))</f>
        <v>0</v>
      </c>
      <c r="Z192" s="3">
        <f>IF(Inputs!$B$27&lt;&gt;"Ready","PENDING INPUTS",MAX(0,(S192+T192+U192)-Y192))</f>
        <v>0</v>
      </c>
      <c r="AA192" s="3">
        <f>IF(Inputs!$B$27&lt;&gt;"Ready","PENDING INPUTS",AH191)</f>
        <v>0</v>
      </c>
      <c r="AB192" s="3">
        <f>IF(Inputs!$B$27&lt;&gt;"Ready","PENDING INPUTS",IF(A192&lt;=Inputs!$B$6,ROUND(AA192*Inputs!C16/12,2),0))</f>
        <v>0</v>
      </c>
      <c r="AC192" s="3">
        <f>IF(Inputs!$B$27&lt;&gt;"Ready","PENDING INPUTS",IF(AND(A192&lt;=Inputs!$B$6,AA192&gt;0),Inputs!G16,0))</f>
        <v>0</v>
      </c>
      <c r="AD192" s="3">
        <f>IF(Inputs!$B$27&lt;&gt;"Ready","PENDING INPUTS",IF(A192&gt;Inputs!$B$6,0,MIN((AA192+AB192+AC192),IF(Inputs!H16=1,Inputs!D16,MAX(Inputs!F16,ROUND(AA192*Inputs!E16+AB192+AC192,2))))))</f>
        <v>0</v>
      </c>
      <c r="AE192">
        <f>IF(Inputs!$B$27&lt;&gt;"Ready","PENDING INPUTS",IF(AA192&lt;=0,99,1+IF(AND(K192&gt;0,OR(Inputs!C14&gt;Inputs!C16,AND(Inputs!C14=Inputs!C16,0&lt;2))),1,0)+IF(AND(S192&gt;0,OR(Inputs!C15&gt;Inputs!C16,AND(Inputs!C15=Inputs!C16,1&lt;2))),1,0)+IF(AND(AI192&gt;0,OR(Inputs!C17&gt;Inputs!C16,AND(Inputs!C17=Inputs!C16,3&lt;2))),1,0)+IF(AND(AQ192&gt;0,OR(Inputs!C18&gt;Inputs!C16,AND(Inputs!C18=Inputs!C16,4&lt;2))),1,0)+IF(AND(AY192&gt;0,OR(Inputs!C19&gt;Inputs!C16,AND(Inputs!C19=Inputs!C16,5&lt;2))),1,0)+IF(AND(BG192&gt;0,OR(Inputs!C20&gt;Inputs!C16,AND(Inputs!C20=Inputs!C16,6&lt;2))),1,0)+IF(AND(BO192&gt;0,OR(Inputs!C21&gt;Inputs!C16,AND(Inputs!C21=Inputs!C16,7&lt;2))),1,0)+IF(AND(BW192&gt;0,OR(Inputs!C22&gt;Inputs!C16,AND(Inputs!C22=Inputs!C16,8&lt;2))),1,0)+IF(AND(CE192&gt;0,OR(Inputs!C23&gt;Inputs!C16,AND(Inputs!C23=Inputs!C16,9&lt;2))),1,0)))</f>
        <v>99</v>
      </c>
      <c r="AF192" s="3">
        <f>IF(Inputs!$B$27&lt;&gt;"Ready","PENDING INPUTS",IF(A192&gt;Inputs!$B$6,0,MIN(MAX(0,(AA192+AB192+AC192)-AD192),MAX(0,C192-D192-(IF(O192&lt;AE192,K192+L192+M192-N192,0)+IF(W192&lt;AE192,S192+T192+U192-V192,0)+IF(AE192&lt;AE192,AA192+AB192+AC192-AD192,0)+IF(AM192&lt;AE192,AI192+AJ192+AK192-AL192,0)+IF(AU192&lt;AE192,AQ192+AR192+AS192-AT192,0)+IF(BC192&lt;AE192,AY192+AZ192+BA192-BB192,0)+IF(BK192&lt;AE192,BG192+BH192+BI192-BJ192,0)+IF(BS192&lt;AE192,BO192+BP192+BQ192-BR192,0)+IF(CA192&lt;AE192,BW192+BX192+BY192-BZ192,0)+IF(CI192&lt;AE192,CE192+CF192+CG192-CH192,0))))))</f>
        <v>0</v>
      </c>
      <c r="AG192" s="3">
        <f>IF(Inputs!$B$27&lt;&gt;"Ready","PENDING INPUTS",MIN((AA192+AB192+AC192),IF(D192&gt;C192,IF(D192=0,0,AD192*C192/D192),AD192+AF192)))</f>
        <v>0</v>
      </c>
      <c r="AH192" s="3">
        <f>IF(Inputs!$B$27&lt;&gt;"Ready","PENDING INPUTS",MAX(0,(AA192+AB192+AC192)-AG192))</f>
        <v>0</v>
      </c>
      <c r="AI192" s="3">
        <f>IF(Inputs!$B$27&lt;&gt;"Ready","PENDING INPUTS",AP191)</f>
        <v>0</v>
      </c>
      <c r="AJ192" s="3">
        <f>IF(Inputs!$B$27&lt;&gt;"Ready","PENDING INPUTS",IF(A192&lt;=Inputs!$B$6,ROUND(AI192*Inputs!C17/12,2),0))</f>
        <v>0</v>
      </c>
      <c r="AK192" s="3">
        <f>IF(Inputs!$B$27&lt;&gt;"Ready","PENDING INPUTS",IF(AND(A192&lt;=Inputs!$B$6,AI192&gt;0),Inputs!G17,0))</f>
        <v>0</v>
      </c>
      <c r="AL192" s="3">
        <f>IF(Inputs!$B$27&lt;&gt;"Ready","PENDING INPUTS",IF(A192&gt;Inputs!$B$6,0,MIN((AI192+AJ192+AK192),IF(Inputs!H17=1,Inputs!D17,MAX(Inputs!F17,ROUND(AI192*Inputs!E17+AJ192+AK192,2))))))</f>
        <v>0</v>
      </c>
      <c r="AM192">
        <f>IF(Inputs!$B$27&lt;&gt;"Ready","PENDING INPUTS",IF(AI192&lt;=0,99,1+IF(AND(K192&gt;0,OR(Inputs!C14&gt;Inputs!C17,AND(Inputs!C14=Inputs!C17,0&lt;3))),1,0)+IF(AND(S192&gt;0,OR(Inputs!C15&gt;Inputs!C17,AND(Inputs!C15=Inputs!C17,1&lt;3))),1,0)+IF(AND(AA192&gt;0,OR(Inputs!C16&gt;Inputs!C17,AND(Inputs!C16=Inputs!C17,2&lt;3))),1,0)+IF(AND(AQ192&gt;0,OR(Inputs!C18&gt;Inputs!C17,AND(Inputs!C18=Inputs!C17,4&lt;3))),1,0)+IF(AND(AY192&gt;0,OR(Inputs!C19&gt;Inputs!C17,AND(Inputs!C19=Inputs!C17,5&lt;3))),1,0)+IF(AND(BG192&gt;0,OR(Inputs!C20&gt;Inputs!C17,AND(Inputs!C20=Inputs!C17,6&lt;3))),1,0)+IF(AND(BO192&gt;0,OR(Inputs!C21&gt;Inputs!C17,AND(Inputs!C21=Inputs!C17,7&lt;3))),1,0)+IF(AND(BW192&gt;0,OR(Inputs!C22&gt;Inputs!C17,AND(Inputs!C22=Inputs!C17,8&lt;3))),1,0)+IF(AND(CE192&gt;0,OR(Inputs!C23&gt;Inputs!C17,AND(Inputs!C23=Inputs!C17,9&lt;3))),1,0)))</f>
        <v>99</v>
      </c>
      <c r="AN192" s="3">
        <f>IF(Inputs!$B$27&lt;&gt;"Ready","PENDING INPUTS",IF(A192&gt;Inputs!$B$6,0,MIN(MAX(0,(AI192+AJ192+AK192)-AL192),MAX(0,C192-D192-(IF(O192&lt;AM192,K192+L192+M192-N192,0)+IF(W192&lt;AM192,S192+T192+U192-V192,0)+IF(AE192&lt;AM192,AA192+AB192+AC192-AD192,0)+IF(AM192&lt;AM192,AI192+AJ192+AK192-AL192,0)+IF(AU192&lt;AM192,AQ192+AR192+AS192-AT192,0)+IF(BC192&lt;AM192,AY192+AZ192+BA192-BB192,0)+IF(BK192&lt;AM192,BG192+BH192+BI192-BJ192,0)+IF(BS192&lt;AM192,BO192+BP192+BQ192-BR192,0)+IF(CA192&lt;AM192,BW192+BX192+BY192-BZ192,0)+IF(CI192&lt;AM192,CE192+CF192+CG192-CH192,0))))))</f>
        <v>0</v>
      </c>
      <c r="AO192" s="3">
        <f>IF(Inputs!$B$27&lt;&gt;"Ready","PENDING INPUTS",MIN((AI192+AJ192+AK192),IF(D192&gt;C192,IF(D192=0,0,AL192*C192/D192),AL192+AN192)))</f>
        <v>0</v>
      </c>
      <c r="AP192" s="3">
        <f>IF(Inputs!$B$27&lt;&gt;"Ready","PENDING INPUTS",MAX(0,(AI192+AJ192+AK192)-AO192))</f>
        <v>0</v>
      </c>
      <c r="AQ192" s="3">
        <f>IF(Inputs!$B$27&lt;&gt;"Ready","PENDING INPUTS",AX191)</f>
        <v>0</v>
      </c>
      <c r="AR192" s="3">
        <f>IF(Inputs!$B$27&lt;&gt;"Ready","PENDING INPUTS",IF(A192&lt;=Inputs!$B$6,ROUND(AQ192*Inputs!C18/12,2),0))</f>
        <v>0</v>
      </c>
      <c r="AS192" s="3">
        <f>IF(Inputs!$B$27&lt;&gt;"Ready","PENDING INPUTS",IF(AND(A192&lt;=Inputs!$B$6,AQ192&gt;0),Inputs!G18,0))</f>
        <v>0</v>
      </c>
      <c r="AT192" s="3">
        <f>IF(Inputs!$B$27&lt;&gt;"Ready","PENDING INPUTS",IF(A192&gt;Inputs!$B$6,0,MIN((AQ192+AR192+AS192),IF(Inputs!H18=1,Inputs!D18,MAX(Inputs!F18,ROUND(AQ192*Inputs!E18+AR192+AS192,2))))))</f>
        <v>0</v>
      </c>
      <c r="AU192">
        <f>IF(Inputs!$B$27&lt;&gt;"Ready","PENDING INPUTS",IF(AQ192&lt;=0,99,1+IF(AND(K192&gt;0,OR(Inputs!C14&gt;Inputs!C18,AND(Inputs!C14=Inputs!C18,0&lt;4))),1,0)+IF(AND(S192&gt;0,OR(Inputs!C15&gt;Inputs!C18,AND(Inputs!C15=Inputs!C18,1&lt;4))),1,0)+IF(AND(AA192&gt;0,OR(Inputs!C16&gt;Inputs!C18,AND(Inputs!C16=Inputs!C18,2&lt;4))),1,0)+IF(AND(AI192&gt;0,OR(Inputs!C17&gt;Inputs!C18,AND(Inputs!C17=Inputs!C18,3&lt;4))),1,0)+IF(AND(AY192&gt;0,OR(Inputs!C19&gt;Inputs!C18,AND(Inputs!C19=Inputs!C18,5&lt;4))),1,0)+IF(AND(BG192&gt;0,OR(Inputs!C20&gt;Inputs!C18,AND(Inputs!C20=Inputs!C18,6&lt;4))),1,0)+IF(AND(BO192&gt;0,OR(Inputs!C21&gt;Inputs!C18,AND(Inputs!C21=Inputs!C18,7&lt;4))),1,0)+IF(AND(BW192&gt;0,OR(Inputs!C22&gt;Inputs!C18,AND(Inputs!C22=Inputs!C18,8&lt;4))),1,0)+IF(AND(CE192&gt;0,OR(Inputs!C23&gt;Inputs!C18,AND(Inputs!C23=Inputs!C18,9&lt;4))),1,0)))</f>
        <v>99</v>
      </c>
      <c r="AV192" s="3">
        <f>IF(Inputs!$B$27&lt;&gt;"Ready","PENDING INPUTS",IF(A192&gt;Inputs!$B$6,0,MIN(MAX(0,(AQ192+AR192+AS192)-AT192),MAX(0,C192-D192-(IF(O192&lt;AU192,K192+L192+M192-N192,0)+IF(W192&lt;AU192,S192+T192+U192-V192,0)+IF(AE192&lt;AU192,AA192+AB192+AC192-AD192,0)+IF(AM192&lt;AU192,AI192+AJ192+AK192-AL192,0)+IF(AU192&lt;AU192,AQ192+AR192+AS192-AT192,0)+IF(BC192&lt;AU192,AY192+AZ192+BA192-BB192,0)+IF(BK192&lt;AU192,BG192+BH192+BI192-BJ192,0)+IF(BS192&lt;AU192,BO192+BP192+BQ192-BR192,0)+IF(CA192&lt;AU192,BW192+BX192+BY192-BZ192,0)+IF(CI192&lt;AU192,CE192+CF192+CG192-CH192,0))))))</f>
        <v>0</v>
      </c>
      <c r="AW192" s="3">
        <f>IF(Inputs!$B$27&lt;&gt;"Ready","PENDING INPUTS",MIN((AQ192+AR192+AS192),IF(D192&gt;C192,IF(D192=0,0,AT192*C192/D192),AT192+AV192)))</f>
        <v>0</v>
      </c>
      <c r="AX192" s="3">
        <f>IF(Inputs!$B$27&lt;&gt;"Ready","PENDING INPUTS",MAX(0,(AQ192+AR192+AS192)-AW192))</f>
        <v>0</v>
      </c>
      <c r="AY192" s="3">
        <f>IF(Inputs!$B$27&lt;&gt;"Ready","PENDING INPUTS",BF191)</f>
        <v>0</v>
      </c>
      <c r="AZ192" s="3">
        <f>IF(Inputs!$B$27&lt;&gt;"Ready","PENDING INPUTS",IF(A192&lt;=Inputs!$B$6,ROUND(AY192*Inputs!C19/12,2),0))</f>
        <v>0</v>
      </c>
      <c r="BA192" s="3">
        <f>IF(Inputs!$B$27&lt;&gt;"Ready","PENDING INPUTS",IF(AND(A192&lt;=Inputs!$B$6,AY192&gt;0),Inputs!G19,0))</f>
        <v>0</v>
      </c>
      <c r="BB192" s="3">
        <f>IF(Inputs!$B$27&lt;&gt;"Ready","PENDING INPUTS",IF(A192&gt;Inputs!$B$6,0,MIN((AY192+AZ192+BA192),IF(Inputs!H19=1,Inputs!D19,MAX(Inputs!F19,ROUND(AY192*Inputs!E19+AZ192+BA192,2))))))</f>
        <v>0</v>
      </c>
      <c r="BC192">
        <f>IF(Inputs!$B$27&lt;&gt;"Ready","PENDING INPUTS",IF(AY192&lt;=0,99,1+IF(AND(K192&gt;0,OR(Inputs!C14&gt;Inputs!C19,AND(Inputs!C14=Inputs!C19,0&lt;5))),1,0)+IF(AND(S192&gt;0,OR(Inputs!C15&gt;Inputs!C19,AND(Inputs!C15=Inputs!C19,1&lt;5))),1,0)+IF(AND(AA192&gt;0,OR(Inputs!C16&gt;Inputs!C19,AND(Inputs!C16=Inputs!C19,2&lt;5))),1,0)+IF(AND(AI192&gt;0,OR(Inputs!C17&gt;Inputs!C19,AND(Inputs!C17=Inputs!C19,3&lt;5))),1,0)+IF(AND(AQ192&gt;0,OR(Inputs!C18&gt;Inputs!C19,AND(Inputs!C18=Inputs!C19,4&lt;5))),1,0)+IF(AND(BG192&gt;0,OR(Inputs!C20&gt;Inputs!C19,AND(Inputs!C20=Inputs!C19,6&lt;5))),1,0)+IF(AND(BO192&gt;0,OR(Inputs!C21&gt;Inputs!C19,AND(Inputs!C21=Inputs!C19,7&lt;5))),1,0)+IF(AND(BW192&gt;0,OR(Inputs!C22&gt;Inputs!C19,AND(Inputs!C22=Inputs!C19,8&lt;5))),1,0)+IF(AND(CE192&gt;0,OR(Inputs!C23&gt;Inputs!C19,AND(Inputs!C23=Inputs!C19,9&lt;5))),1,0)))</f>
        <v>99</v>
      </c>
      <c r="BD192" s="3">
        <f>IF(Inputs!$B$27&lt;&gt;"Ready","PENDING INPUTS",IF(A192&gt;Inputs!$B$6,0,MIN(MAX(0,(AY192+AZ192+BA192)-BB192),MAX(0,C192-D192-(IF(O192&lt;BC192,K192+L192+M192-N192,0)+IF(W192&lt;BC192,S192+T192+U192-V192,0)+IF(AE192&lt;BC192,AA192+AB192+AC192-AD192,0)+IF(AM192&lt;BC192,AI192+AJ192+AK192-AL192,0)+IF(AU192&lt;BC192,AQ192+AR192+AS192-AT192,0)+IF(BC192&lt;BC192,AY192+AZ192+BA192-BB192,0)+IF(BK192&lt;BC192,BG192+BH192+BI192-BJ192,0)+IF(BS192&lt;BC192,BO192+BP192+BQ192-BR192,0)+IF(CA192&lt;BC192,BW192+BX192+BY192-BZ192,0)+IF(CI192&lt;BC192,CE192+CF192+CG192-CH192,0))))))</f>
        <v>0</v>
      </c>
      <c r="BE192" s="3">
        <f>IF(Inputs!$B$27&lt;&gt;"Ready","PENDING INPUTS",MIN((AY192+AZ192+BA192),IF(D192&gt;C192,IF(D192=0,0,BB192*C192/D192),BB192+BD192)))</f>
        <v>0</v>
      </c>
      <c r="BF192" s="3">
        <f>IF(Inputs!$B$27&lt;&gt;"Ready","PENDING INPUTS",MAX(0,(AY192+AZ192+BA192)-BE192))</f>
        <v>0</v>
      </c>
      <c r="BG192" s="3">
        <f>IF(Inputs!$B$27&lt;&gt;"Ready","PENDING INPUTS",BN191)</f>
        <v>0</v>
      </c>
      <c r="BH192" s="3">
        <f>IF(Inputs!$B$27&lt;&gt;"Ready","PENDING INPUTS",IF(A192&lt;=Inputs!$B$6,ROUND(BG192*Inputs!C20/12,2),0))</f>
        <v>0</v>
      </c>
      <c r="BI192" s="3">
        <f>IF(Inputs!$B$27&lt;&gt;"Ready","PENDING INPUTS",IF(AND(A192&lt;=Inputs!$B$6,BG192&gt;0),Inputs!G20,0))</f>
        <v>0</v>
      </c>
      <c r="BJ192" s="3">
        <f>IF(Inputs!$B$27&lt;&gt;"Ready","PENDING INPUTS",IF(A192&gt;Inputs!$B$6,0,MIN((BG192+BH192+BI192),IF(Inputs!H20=1,Inputs!D20,MAX(Inputs!F20,ROUND(BG192*Inputs!E20+BH192+BI192,2))))))</f>
        <v>0</v>
      </c>
      <c r="BK192">
        <f>IF(Inputs!$B$27&lt;&gt;"Ready","PENDING INPUTS",IF(BG192&lt;=0,99,1+IF(AND(K192&gt;0,OR(Inputs!C14&gt;Inputs!C20,AND(Inputs!C14=Inputs!C20,0&lt;6))),1,0)+IF(AND(S192&gt;0,OR(Inputs!C15&gt;Inputs!C20,AND(Inputs!C15=Inputs!C20,1&lt;6))),1,0)+IF(AND(AA192&gt;0,OR(Inputs!C16&gt;Inputs!C20,AND(Inputs!C16=Inputs!C20,2&lt;6))),1,0)+IF(AND(AI192&gt;0,OR(Inputs!C17&gt;Inputs!C20,AND(Inputs!C17=Inputs!C20,3&lt;6))),1,0)+IF(AND(AQ192&gt;0,OR(Inputs!C18&gt;Inputs!C20,AND(Inputs!C18=Inputs!C20,4&lt;6))),1,0)+IF(AND(AY192&gt;0,OR(Inputs!C19&gt;Inputs!C20,AND(Inputs!C19=Inputs!C20,5&lt;6))),1,0)+IF(AND(BO192&gt;0,OR(Inputs!C21&gt;Inputs!C20,AND(Inputs!C21=Inputs!C20,7&lt;6))),1,0)+IF(AND(BW192&gt;0,OR(Inputs!C22&gt;Inputs!C20,AND(Inputs!C22=Inputs!C20,8&lt;6))),1,0)+IF(AND(CE192&gt;0,OR(Inputs!C23&gt;Inputs!C20,AND(Inputs!C23=Inputs!C20,9&lt;6))),1,0)))</f>
        <v>99</v>
      </c>
      <c r="BL192" s="3">
        <f>IF(Inputs!$B$27&lt;&gt;"Ready","PENDING INPUTS",IF(A192&gt;Inputs!$B$6,0,MIN(MAX(0,(BG192+BH192+BI192)-BJ192),MAX(0,C192-D192-(IF(O192&lt;BK192,K192+L192+M192-N192,0)+IF(W192&lt;BK192,S192+T192+U192-V192,0)+IF(AE192&lt;BK192,AA192+AB192+AC192-AD192,0)+IF(AM192&lt;BK192,AI192+AJ192+AK192-AL192,0)+IF(AU192&lt;BK192,AQ192+AR192+AS192-AT192,0)+IF(BC192&lt;BK192,AY192+AZ192+BA192-BB192,0)+IF(BK192&lt;BK192,BG192+BH192+BI192-BJ192,0)+IF(BS192&lt;BK192,BO192+BP192+BQ192-BR192,0)+IF(CA192&lt;BK192,BW192+BX192+BY192-BZ192,0)+IF(CI192&lt;BK192,CE192+CF192+CG192-CH192,0))))))</f>
        <v>0</v>
      </c>
      <c r="BM192" s="3">
        <f>IF(Inputs!$B$27&lt;&gt;"Ready","PENDING INPUTS",MIN((BG192+BH192+BI192),IF(D192&gt;C192,IF(D192=0,0,BJ192*C192/D192),BJ192+BL192)))</f>
        <v>0</v>
      </c>
      <c r="BN192" s="3">
        <f>IF(Inputs!$B$27&lt;&gt;"Ready","PENDING INPUTS",MAX(0,(BG192+BH192+BI192)-BM192))</f>
        <v>0</v>
      </c>
      <c r="BO192" s="3">
        <f>IF(Inputs!$B$27&lt;&gt;"Ready","PENDING INPUTS",BV191)</f>
        <v>0</v>
      </c>
      <c r="BP192" s="3">
        <f>IF(Inputs!$B$27&lt;&gt;"Ready","PENDING INPUTS",IF(A192&lt;=Inputs!$B$6,ROUND(BO192*Inputs!C21/12,2),0))</f>
        <v>0</v>
      </c>
      <c r="BQ192" s="3">
        <f>IF(Inputs!$B$27&lt;&gt;"Ready","PENDING INPUTS",IF(AND(A192&lt;=Inputs!$B$6,BO192&gt;0),Inputs!G21,0))</f>
        <v>0</v>
      </c>
      <c r="BR192" s="3">
        <f>IF(Inputs!$B$27&lt;&gt;"Ready","PENDING INPUTS",IF(A192&gt;Inputs!$B$6,0,MIN((BO192+BP192+BQ192),IF(Inputs!H21=1,Inputs!D21,MAX(Inputs!F21,ROUND(BO192*Inputs!E21+BP192+BQ192,2))))))</f>
        <v>0</v>
      </c>
      <c r="BS192">
        <f>IF(Inputs!$B$27&lt;&gt;"Ready","PENDING INPUTS",IF(BO192&lt;=0,99,1+IF(AND(K192&gt;0,OR(Inputs!C14&gt;Inputs!C21,AND(Inputs!C14=Inputs!C21,0&lt;7))),1,0)+IF(AND(S192&gt;0,OR(Inputs!C15&gt;Inputs!C21,AND(Inputs!C15=Inputs!C21,1&lt;7))),1,0)+IF(AND(AA192&gt;0,OR(Inputs!C16&gt;Inputs!C21,AND(Inputs!C16=Inputs!C21,2&lt;7))),1,0)+IF(AND(AI192&gt;0,OR(Inputs!C17&gt;Inputs!C21,AND(Inputs!C17=Inputs!C21,3&lt;7))),1,0)+IF(AND(AQ192&gt;0,OR(Inputs!C18&gt;Inputs!C21,AND(Inputs!C18=Inputs!C21,4&lt;7))),1,0)+IF(AND(AY192&gt;0,OR(Inputs!C19&gt;Inputs!C21,AND(Inputs!C19=Inputs!C21,5&lt;7))),1,0)+IF(AND(BG192&gt;0,OR(Inputs!C20&gt;Inputs!C21,AND(Inputs!C20=Inputs!C21,6&lt;7))),1,0)+IF(AND(BW192&gt;0,OR(Inputs!C22&gt;Inputs!C21,AND(Inputs!C22=Inputs!C21,8&lt;7))),1,0)+IF(AND(CE192&gt;0,OR(Inputs!C23&gt;Inputs!C21,AND(Inputs!C23=Inputs!C21,9&lt;7))),1,0)))</f>
        <v>99</v>
      </c>
      <c r="BT192" s="3">
        <f>IF(Inputs!$B$27&lt;&gt;"Ready","PENDING INPUTS",IF(A192&gt;Inputs!$B$6,0,MIN(MAX(0,(BO192+BP192+BQ192)-BR192),MAX(0,C192-D192-(IF(O192&lt;BS192,K192+L192+M192-N192,0)+IF(W192&lt;BS192,S192+T192+U192-V192,0)+IF(AE192&lt;BS192,AA192+AB192+AC192-AD192,0)+IF(AM192&lt;BS192,AI192+AJ192+AK192-AL192,0)+IF(AU192&lt;BS192,AQ192+AR192+AS192-AT192,0)+IF(BC192&lt;BS192,AY192+AZ192+BA192-BB192,0)+IF(BK192&lt;BS192,BG192+BH192+BI192-BJ192,0)+IF(BS192&lt;BS192,BO192+BP192+BQ192-BR192,0)+IF(CA192&lt;BS192,BW192+BX192+BY192-BZ192,0)+IF(CI192&lt;BS192,CE192+CF192+CG192-CH192,0))))))</f>
        <v>0</v>
      </c>
      <c r="BU192" s="3">
        <f>IF(Inputs!$B$27&lt;&gt;"Ready","PENDING INPUTS",MIN((BO192+BP192+BQ192),IF(D192&gt;C192,IF(D192=0,0,BR192*C192/D192),BR192+BT192)))</f>
        <v>0</v>
      </c>
      <c r="BV192" s="3">
        <f>IF(Inputs!$B$27&lt;&gt;"Ready","PENDING INPUTS",MAX(0,(BO192+BP192+BQ192)-BU192))</f>
        <v>0</v>
      </c>
      <c r="BW192" s="3">
        <f>IF(Inputs!$B$27&lt;&gt;"Ready","PENDING INPUTS",CD191)</f>
        <v>0</v>
      </c>
      <c r="BX192" s="3">
        <f>IF(Inputs!$B$27&lt;&gt;"Ready","PENDING INPUTS",IF(A192&lt;=Inputs!$B$6,ROUND(BW192*Inputs!C22/12,2),0))</f>
        <v>0</v>
      </c>
      <c r="BY192" s="3">
        <f>IF(Inputs!$B$27&lt;&gt;"Ready","PENDING INPUTS",IF(AND(A192&lt;=Inputs!$B$6,BW192&gt;0),Inputs!G22,0))</f>
        <v>0</v>
      </c>
      <c r="BZ192" s="3">
        <f>IF(Inputs!$B$27&lt;&gt;"Ready","PENDING INPUTS",IF(A192&gt;Inputs!$B$6,0,MIN((BW192+BX192+BY192),IF(Inputs!H22=1,Inputs!D22,MAX(Inputs!F22,ROUND(BW192*Inputs!E22+BX192+BY192,2))))))</f>
        <v>0</v>
      </c>
      <c r="CA192">
        <f>IF(Inputs!$B$27&lt;&gt;"Ready","PENDING INPUTS",IF(BW192&lt;=0,99,1+IF(AND(K192&gt;0,OR(Inputs!C14&gt;Inputs!C22,AND(Inputs!C14=Inputs!C22,0&lt;8))),1,0)+IF(AND(S192&gt;0,OR(Inputs!C15&gt;Inputs!C22,AND(Inputs!C15=Inputs!C22,1&lt;8))),1,0)+IF(AND(AA192&gt;0,OR(Inputs!C16&gt;Inputs!C22,AND(Inputs!C16=Inputs!C22,2&lt;8))),1,0)+IF(AND(AI192&gt;0,OR(Inputs!C17&gt;Inputs!C22,AND(Inputs!C17=Inputs!C22,3&lt;8))),1,0)+IF(AND(AQ192&gt;0,OR(Inputs!C18&gt;Inputs!C22,AND(Inputs!C18=Inputs!C22,4&lt;8))),1,0)+IF(AND(AY192&gt;0,OR(Inputs!C19&gt;Inputs!C22,AND(Inputs!C19=Inputs!C22,5&lt;8))),1,0)+IF(AND(BG192&gt;0,OR(Inputs!C20&gt;Inputs!C22,AND(Inputs!C20=Inputs!C22,6&lt;8))),1,0)+IF(AND(BO192&gt;0,OR(Inputs!C21&gt;Inputs!C22,AND(Inputs!C21=Inputs!C22,7&lt;8))),1,0)+IF(AND(CE192&gt;0,OR(Inputs!C23&gt;Inputs!C22,AND(Inputs!C23=Inputs!C22,9&lt;8))),1,0)))</f>
        <v>99</v>
      </c>
      <c r="CB192" s="3">
        <f>IF(Inputs!$B$27&lt;&gt;"Ready","PENDING INPUTS",IF(A192&gt;Inputs!$B$6,0,MIN(MAX(0,(BW192+BX192+BY192)-BZ192),MAX(0,C192-D192-(IF(O192&lt;CA192,K192+L192+M192-N192,0)+IF(W192&lt;CA192,S192+T192+U192-V192,0)+IF(AE192&lt;CA192,AA192+AB192+AC192-AD192,0)+IF(AM192&lt;CA192,AI192+AJ192+AK192-AL192,0)+IF(AU192&lt;CA192,AQ192+AR192+AS192-AT192,0)+IF(BC192&lt;CA192,AY192+AZ192+BA192-BB192,0)+IF(BK192&lt;CA192,BG192+BH192+BI192-BJ192,0)+IF(BS192&lt;CA192,BO192+BP192+BQ192-BR192,0)+IF(CA192&lt;CA192,BW192+BX192+BY192-BZ192,0)+IF(CI192&lt;CA192,CE192+CF192+CG192-CH192,0))))))</f>
        <v>0</v>
      </c>
      <c r="CC192" s="3">
        <f>IF(Inputs!$B$27&lt;&gt;"Ready","PENDING INPUTS",MIN((BW192+BX192+BY192),IF(D192&gt;C192,IF(D192=0,0,BZ192*C192/D192),BZ192+CB192)))</f>
        <v>0</v>
      </c>
      <c r="CD192" s="3">
        <f>IF(Inputs!$B$27&lt;&gt;"Ready","PENDING INPUTS",MAX(0,(BW192+BX192+BY192)-CC192))</f>
        <v>0</v>
      </c>
      <c r="CE192" s="3">
        <f>IF(Inputs!$B$27&lt;&gt;"Ready","PENDING INPUTS",CL191)</f>
        <v>0</v>
      </c>
      <c r="CF192" s="3">
        <f>IF(Inputs!$B$27&lt;&gt;"Ready","PENDING INPUTS",IF(A192&lt;=Inputs!$B$6,ROUND(CE192*Inputs!C23/12,2),0))</f>
        <v>0</v>
      </c>
      <c r="CG192" s="3">
        <f>IF(Inputs!$B$27&lt;&gt;"Ready","PENDING INPUTS",IF(AND(A192&lt;=Inputs!$B$6,CE192&gt;0),Inputs!G23,0))</f>
        <v>0</v>
      </c>
      <c r="CH192" s="3">
        <f>IF(Inputs!$B$27&lt;&gt;"Ready","PENDING INPUTS",IF(A192&gt;Inputs!$B$6,0,MIN((CE192+CF192+CG192),IF(Inputs!H23=1,Inputs!D23,MAX(Inputs!F23,ROUND(CE192*Inputs!E23+CF192+CG192,2))))))</f>
        <v>0</v>
      </c>
      <c r="CI192">
        <f>IF(Inputs!$B$27&lt;&gt;"Ready","PENDING INPUTS",IF(CE192&lt;=0,99,1+IF(AND(K192&gt;0,OR(Inputs!C14&gt;Inputs!C23,AND(Inputs!C14=Inputs!C23,0&lt;9))),1,0)+IF(AND(S192&gt;0,OR(Inputs!C15&gt;Inputs!C23,AND(Inputs!C15=Inputs!C23,1&lt;9))),1,0)+IF(AND(AA192&gt;0,OR(Inputs!C16&gt;Inputs!C23,AND(Inputs!C16=Inputs!C23,2&lt;9))),1,0)+IF(AND(AI192&gt;0,OR(Inputs!C17&gt;Inputs!C23,AND(Inputs!C17=Inputs!C23,3&lt;9))),1,0)+IF(AND(AQ192&gt;0,OR(Inputs!C18&gt;Inputs!C23,AND(Inputs!C18=Inputs!C23,4&lt;9))),1,0)+IF(AND(AY192&gt;0,OR(Inputs!C19&gt;Inputs!C23,AND(Inputs!C19=Inputs!C23,5&lt;9))),1,0)+IF(AND(BG192&gt;0,OR(Inputs!C20&gt;Inputs!C23,AND(Inputs!C20=Inputs!C23,6&lt;9))),1,0)+IF(AND(BO192&gt;0,OR(Inputs!C21&gt;Inputs!C23,AND(Inputs!C21=Inputs!C23,7&lt;9))),1,0)+IF(AND(BW192&gt;0,OR(Inputs!C22&gt;Inputs!C23,AND(Inputs!C22=Inputs!C23,8&lt;9))),1,0)))</f>
        <v>99</v>
      </c>
      <c r="CJ192" s="3">
        <f>IF(Inputs!$B$27&lt;&gt;"Ready","PENDING INPUTS",IF(A192&gt;Inputs!$B$6,0,MIN(MAX(0,(CE192+CF192+CG192)-CH192),MAX(0,C192-D192-(IF(O192&lt;CI192,K192+L192+M192-N192,0)+IF(W192&lt;CI192,S192+T192+U192-V192,0)+IF(AE192&lt;CI192,AA192+AB192+AC192-AD192,0)+IF(AM192&lt;CI192,AI192+AJ192+AK192-AL192,0)+IF(AU192&lt;CI192,AQ192+AR192+AS192-AT192,0)+IF(BC192&lt;CI192,AY192+AZ192+BA192-BB192,0)+IF(BK192&lt;CI192,BG192+BH192+BI192-BJ192,0)+IF(BS192&lt;CI192,BO192+BP192+BQ192-BR192,0)+IF(CA192&lt;CI192,BW192+BX192+BY192-BZ192,0)+IF(CI192&lt;CI192,CE192+CF192+CG192-CH192,0))))))</f>
        <v>0</v>
      </c>
      <c r="CK192" s="3">
        <f>IF(Inputs!$B$27&lt;&gt;"Ready","PENDING INPUTS",MIN((CE192+CF192+CG192),IF(D192&gt;C192,IF(D192=0,0,CH192*C192/D192),CH192+CJ192)))</f>
        <v>0</v>
      </c>
      <c r="CL192" s="3">
        <f>IF(Inputs!$B$27&lt;&gt;"Ready","PENDING INPUTS",MAX(0,(CE192+CF192+CG192)-CK192))</f>
        <v>0</v>
      </c>
    </row>
    <row r="193" spans="1:90" ht="27.95" customHeight="1" x14ac:dyDescent="0.25">
      <c r="A193">
        <v>189</v>
      </c>
      <c r="B193" s="13">
        <f>IF(Inputs!$B$27&lt;&gt;"Ready","PENDING INPUTS",EDATE(Inputs!$B$5,A193-1))</f>
        <v>52018</v>
      </c>
      <c r="C193" s="3">
        <f>IF(Inputs!$B$27&lt;&gt;"Ready","PENDING INPUTS",IF(A193&lt;=Inputs!$B$6,MAX(0,Inputs!$B$4+IF(A193=Inputs!$B$7,Inputs!$B$8,0)+IF(A193=Inputs!$B$9,Inputs!$B$10,0)),0))</f>
        <v>0</v>
      </c>
      <c r="D193" s="3">
        <f>IF(Inputs!$B$27&lt;&gt;"Ready","PENDING INPUTS",SUM(N193,V193,AD193,AL193,AT193,BB193,BJ193,BR193,BZ193,CH193))</f>
        <v>0</v>
      </c>
      <c r="E193" s="3">
        <f>IF(Inputs!$B$27&lt;&gt;"Ready","PENDING INPUTS",MAX(0,D193-C193))</f>
        <v>0</v>
      </c>
      <c r="F193" s="3">
        <f>IF(Inputs!$B$27&lt;&gt;"Ready","PENDING INPUTS",SUM(Q193,Y193,AG193,AO193,AW193,BE193,BM193,BU193,CC193,CK193))</f>
        <v>0</v>
      </c>
      <c r="G193" s="3">
        <f>IF(Inputs!$B$27&lt;&gt;"Ready","PENDING INPUTS",SUM(L193,T193,AB193,AJ193,AR193,AZ193,BH193,BP193,BX193,CF193))</f>
        <v>0</v>
      </c>
      <c r="H193" s="3">
        <f>IF(Inputs!$B$27&lt;&gt;"Ready","PENDING INPUTS",SUM(M193,U193,AC193,AK193,AS193,BA193,BI193,BQ193,BY193,CG193))</f>
        <v>0</v>
      </c>
      <c r="I193" s="3">
        <f>IF(Inputs!$B$27&lt;&gt;"Ready","PENDING INPUTS",SUM(R193,Z193,AH193,AP193,AX193,BF193,BN193,BV193,CD193,CL193))</f>
        <v>0</v>
      </c>
      <c r="J193" t="str">
        <f>IF(Inputs!$B$27&lt;&gt;"Ready","PENDING INPUTS",IF(A193&gt;Inputs!$B$6,"Beyond horizon",IF(E193&gt;0.005,"MINIMUM SHORTFALL",IF(I193&lt;0.005,"Paid off","In progress"))))</f>
        <v>Beyond horizon</v>
      </c>
      <c r="K193" s="3">
        <f>IF(Inputs!$B$27&lt;&gt;"Ready","PENDING INPUTS",R192)</f>
        <v>0</v>
      </c>
      <c r="L193" s="3">
        <f>IF(Inputs!$B$27&lt;&gt;"Ready","PENDING INPUTS",IF(A193&lt;=Inputs!$B$6,ROUND(K193*Inputs!C14/12,2),0))</f>
        <v>0</v>
      </c>
      <c r="M193" s="3">
        <f>IF(Inputs!$B$27&lt;&gt;"Ready","PENDING INPUTS",IF(AND(A193&lt;=Inputs!$B$6,K193&gt;0),Inputs!G14,0))</f>
        <v>0</v>
      </c>
      <c r="N193" s="3">
        <f>IF(Inputs!$B$27&lt;&gt;"Ready","PENDING INPUTS",IF(A193&gt;Inputs!$B$6,0,MIN((K193+L193+M193),IF(Inputs!H14=1,Inputs!D14,MAX(Inputs!F14,ROUND(K193*Inputs!E14+L193+M193,2))))))</f>
        <v>0</v>
      </c>
      <c r="O193">
        <f>IF(Inputs!$B$27&lt;&gt;"Ready","PENDING INPUTS",IF(K193&lt;=0,99,1+IF(AND(S193&gt;0,OR(Inputs!C15&gt;Inputs!C14,AND(Inputs!C15=Inputs!C14,1&lt;0))),1,0)+IF(AND(AA193&gt;0,OR(Inputs!C16&gt;Inputs!C14,AND(Inputs!C16=Inputs!C14,2&lt;0))),1,0)+IF(AND(AI193&gt;0,OR(Inputs!C17&gt;Inputs!C14,AND(Inputs!C17=Inputs!C14,3&lt;0))),1,0)+IF(AND(AQ193&gt;0,OR(Inputs!C18&gt;Inputs!C14,AND(Inputs!C18=Inputs!C14,4&lt;0))),1,0)+IF(AND(AY193&gt;0,OR(Inputs!C19&gt;Inputs!C14,AND(Inputs!C19=Inputs!C14,5&lt;0))),1,0)+IF(AND(BG193&gt;0,OR(Inputs!C20&gt;Inputs!C14,AND(Inputs!C20=Inputs!C14,6&lt;0))),1,0)+IF(AND(BO193&gt;0,OR(Inputs!C21&gt;Inputs!C14,AND(Inputs!C21=Inputs!C14,7&lt;0))),1,0)+IF(AND(BW193&gt;0,OR(Inputs!C22&gt;Inputs!C14,AND(Inputs!C22=Inputs!C14,8&lt;0))),1,0)+IF(AND(CE193&gt;0,OR(Inputs!C23&gt;Inputs!C14,AND(Inputs!C23=Inputs!C14,9&lt;0))),1,0)))</f>
        <v>99</v>
      </c>
      <c r="P193" s="3">
        <f>IF(Inputs!$B$27&lt;&gt;"Ready","PENDING INPUTS",IF(A193&gt;Inputs!$B$6,0,MIN(MAX(0,(K193+L193+M193)-N193),MAX(0,C193-D193-(IF(O193&lt;O193,K193+L193+M193-N193,0)+IF(W193&lt;O193,S193+T193+U193-V193,0)+IF(AE193&lt;O193,AA193+AB193+AC193-AD193,0)+IF(AM193&lt;O193,AI193+AJ193+AK193-AL193,0)+IF(AU193&lt;O193,AQ193+AR193+AS193-AT193,0)+IF(BC193&lt;O193,AY193+AZ193+BA193-BB193,0)+IF(BK193&lt;O193,BG193+BH193+BI193-BJ193,0)+IF(BS193&lt;O193,BO193+BP193+BQ193-BR193,0)+IF(CA193&lt;O193,BW193+BX193+BY193-BZ193,0)+IF(CI193&lt;O193,CE193+CF193+CG193-CH193,0))))))</f>
        <v>0</v>
      </c>
      <c r="Q193" s="3">
        <f>IF(Inputs!$B$27&lt;&gt;"Ready","PENDING INPUTS",MIN((K193+L193+M193),IF(D193&gt;C193,IF(D193=0,0,N193*C193/D193),N193+P193)))</f>
        <v>0</v>
      </c>
      <c r="R193" s="3">
        <f>IF(Inputs!$B$27&lt;&gt;"Ready","PENDING INPUTS",MAX(0,(K193+L193+M193)-Q193))</f>
        <v>0</v>
      </c>
      <c r="S193" s="3">
        <f>IF(Inputs!$B$27&lt;&gt;"Ready","PENDING INPUTS",Z192)</f>
        <v>0</v>
      </c>
      <c r="T193" s="3">
        <f>IF(Inputs!$B$27&lt;&gt;"Ready","PENDING INPUTS",IF(A193&lt;=Inputs!$B$6,ROUND(S193*Inputs!C15/12,2),0))</f>
        <v>0</v>
      </c>
      <c r="U193" s="3">
        <f>IF(Inputs!$B$27&lt;&gt;"Ready","PENDING INPUTS",IF(AND(A193&lt;=Inputs!$B$6,S193&gt;0),Inputs!G15,0))</f>
        <v>0</v>
      </c>
      <c r="V193" s="3">
        <f>IF(Inputs!$B$27&lt;&gt;"Ready","PENDING INPUTS",IF(A193&gt;Inputs!$B$6,0,MIN((S193+T193+U193),IF(Inputs!H15=1,Inputs!D15,MAX(Inputs!F15,ROUND(S193*Inputs!E15+T193+U193,2))))))</f>
        <v>0</v>
      </c>
      <c r="W193">
        <f>IF(Inputs!$B$27&lt;&gt;"Ready","PENDING INPUTS",IF(S193&lt;=0,99,1+IF(AND(K193&gt;0,OR(Inputs!C14&gt;Inputs!C15,AND(Inputs!C14=Inputs!C15,0&lt;1))),1,0)+IF(AND(AA193&gt;0,OR(Inputs!C16&gt;Inputs!C15,AND(Inputs!C16=Inputs!C15,2&lt;1))),1,0)+IF(AND(AI193&gt;0,OR(Inputs!C17&gt;Inputs!C15,AND(Inputs!C17=Inputs!C15,3&lt;1))),1,0)+IF(AND(AQ193&gt;0,OR(Inputs!C18&gt;Inputs!C15,AND(Inputs!C18=Inputs!C15,4&lt;1))),1,0)+IF(AND(AY193&gt;0,OR(Inputs!C19&gt;Inputs!C15,AND(Inputs!C19=Inputs!C15,5&lt;1))),1,0)+IF(AND(BG193&gt;0,OR(Inputs!C20&gt;Inputs!C15,AND(Inputs!C20=Inputs!C15,6&lt;1))),1,0)+IF(AND(BO193&gt;0,OR(Inputs!C21&gt;Inputs!C15,AND(Inputs!C21=Inputs!C15,7&lt;1))),1,0)+IF(AND(BW193&gt;0,OR(Inputs!C22&gt;Inputs!C15,AND(Inputs!C22=Inputs!C15,8&lt;1))),1,0)+IF(AND(CE193&gt;0,OR(Inputs!C23&gt;Inputs!C15,AND(Inputs!C23=Inputs!C15,9&lt;1))),1,0)))</f>
        <v>99</v>
      </c>
      <c r="X193" s="3">
        <f>IF(Inputs!$B$27&lt;&gt;"Ready","PENDING INPUTS",IF(A193&gt;Inputs!$B$6,0,MIN(MAX(0,(S193+T193+U193)-V193),MAX(0,C193-D193-(IF(O193&lt;W193,K193+L193+M193-N193,0)+IF(W193&lt;W193,S193+T193+U193-V193,0)+IF(AE193&lt;W193,AA193+AB193+AC193-AD193,0)+IF(AM193&lt;W193,AI193+AJ193+AK193-AL193,0)+IF(AU193&lt;W193,AQ193+AR193+AS193-AT193,0)+IF(BC193&lt;W193,AY193+AZ193+BA193-BB193,0)+IF(BK193&lt;W193,BG193+BH193+BI193-BJ193,0)+IF(BS193&lt;W193,BO193+BP193+BQ193-BR193,0)+IF(CA193&lt;W193,BW193+BX193+BY193-BZ193,0)+IF(CI193&lt;W193,CE193+CF193+CG193-CH193,0))))))</f>
        <v>0</v>
      </c>
      <c r="Y193" s="3">
        <f>IF(Inputs!$B$27&lt;&gt;"Ready","PENDING INPUTS",MIN((S193+T193+U193),IF(D193&gt;C193,IF(D193=0,0,V193*C193/D193),V193+X193)))</f>
        <v>0</v>
      </c>
      <c r="Z193" s="3">
        <f>IF(Inputs!$B$27&lt;&gt;"Ready","PENDING INPUTS",MAX(0,(S193+T193+U193)-Y193))</f>
        <v>0</v>
      </c>
      <c r="AA193" s="3">
        <f>IF(Inputs!$B$27&lt;&gt;"Ready","PENDING INPUTS",AH192)</f>
        <v>0</v>
      </c>
      <c r="AB193" s="3">
        <f>IF(Inputs!$B$27&lt;&gt;"Ready","PENDING INPUTS",IF(A193&lt;=Inputs!$B$6,ROUND(AA193*Inputs!C16/12,2),0))</f>
        <v>0</v>
      </c>
      <c r="AC193" s="3">
        <f>IF(Inputs!$B$27&lt;&gt;"Ready","PENDING INPUTS",IF(AND(A193&lt;=Inputs!$B$6,AA193&gt;0),Inputs!G16,0))</f>
        <v>0</v>
      </c>
      <c r="AD193" s="3">
        <f>IF(Inputs!$B$27&lt;&gt;"Ready","PENDING INPUTS",IF(A193&gt;Inputs!$B$6,0,MIN((AA193+AB193+AC193),IF(Inputs!H16=1,Inputs!D16,MAX(Inputs!F16,ROUND(AA193*Inputs!E16+AB193+AC193,2))))))</f>
        <v>0</v>
      </c>
      <c r="AE193">
        <f>IF(Inputs!$B$27&lt;&gt;"Ready","PENDING INPUTS",IF(AA193&lt;=0,99,1+IF(AND(K193&gt;0,OR(Inputs!C14&gt;Inputs!C16,AND(Inputs!C14=Inputs!C16,0&lt;2))),1,0)+IF(AND(S193&gt;0,OR(Inputs!C15&gt;Inputs!C16,AND(Inputs!C15=Inputs!C16,1&lt;2))),1,0)+IF(AND(AI193&gt;0,OR(Inputs!C17&gt;Inputs!C16,AND(Inputs!C17=Inputs!C16,3&lt;2))),1,0)+IF(AND(AQ193&gt;0,OR(Inputs!C18&gt;Inputs!C16,AND(Inputs!C18=Inputs!C16,4&lt;2))),1,0)+IF(AND(AY193&gt;0,OR(Inputs!C19&gt;Inputs!C16,AND(Inputs!C19=Inputs!C16,5&lt;2))),1,0)+IF(AND(BG193&gt;0,OR(Inputs!C20&gt;Inputs!C16,AND(Inputs!C20=Inputs!C16,6&lt;2))),1,0)+IF(AND(BO193&gt;0,OR(Inputs!C21&gt;Inputs!C16,AND(Inputs!C21=Inputs!C16,7&lt;2))),1,0)+IF(AND(BW193&gt;0,OR(Inputs!C22&gt;Inputs!C16,AND(Inputs!C22=Inputs!C16,8&lt;2))),1,0)+IF(AND(CE193&gt;0,OR(Inputs!C23&gt;Inputs!C16,AND(Inputs!C23=Inputs!C16,9&lt;2))),1,0)))</f>
        <v>99</v>
      </c>
      <c r="AF193" s="3">
        <f>IF(Inputs!$B$27&lt;&gt;"Ready","PENDING INPUTS",IF(A193&gt;Inputs!$B$6,0,MIN(MAX(0,(AA193+AB193+AC193)-AD193),MAX(0,C193-D193-(IF(O193&lt;AE193,K193+L193+M193-N193,0)+IF(W193&lt;AE193,S193+T193+U193-V193,0)+IF(AE193&lt;AE193,AA193+AB193+AC193-AD193,0)+IF(AM193&lt;AE193,AI193+AJ193+AK193-AL193,0)+IF(AU193&lt;AE193,AQ193+AR193+AS193-AT193,0)+IF(BC193&lt;AE193,AY193+AZ193+BA193-BB193,0)+IF(BK193&lt;AE193,BG193+BH193+BI193-BJ193,0)+IF(BS193&lt;AE193,BO193+BP193+BQ193-BR193,0)+IF(CA193&lt;AE193,BW193+BX193+BY193-BZ193,0)+IF(CI193&lt;AE193,CE193+CF193+CG193-CH193,0))))))</f>
        <v>0</v>
      </c>
      <c r="AG193" s="3">
        <f>IF(Inputs!$B$27&lt;&gt;"Ready","PENDING INPUTS",MIN((AA193+AB193+AC193),IF(D193&gt;C193,IF(D193=0,0,AD193*C193/D193),AD193+AF193)))</f>
        <v>0</v>
      </c>
      <c r="AH193" s="3">
        <f>IF(Inputs!$B$27&lt;&gt;"Ready","PENDING INPUTS",MAX(0,(AA193+AB193+AC193)-AG193))</f>
        <v>0</v>
      </c>
      <c r="AI193" s="3">
        <f>IF(Inputs!$B$27&lt;&gt;"Ready","PENDING INPUTS",AP192)</f>
        <v>0</v>
      </c>
      <c r="AJ193" s="3">
        <f>IF(Inputs!$B$27&lt;&gt;"Ready","PENDING INPUTS",IF(A193&lt;=Inputs!$B$6,ROUND(AI193*Inputs!C17/12,2),0))</f>
        <v>0</v>
      </c>
      <c r="AK193" s="3">
        <f>IF(Inputs!$B$27&lt;&gt;"Ready","PENDING INPUTS",IF(AND(A193&lt;=Inputs!$B$6,AI193&gt;0),Inputs!G17,0))</f>
        <v>0</v>
      </c>
      <c r="AL193" s="3">
        <f>IF(Inputs!$B$27&lt;&gt;"Ready","PENDING INPUTS",IF(A193&gt;Inputs!$B$6,0,MIN((AI193+AJ193+AK193),IF(Inputs!H17=1,Inputs!D17,MAX(Inputs!F17,ROUND(AI193*Inputs!E17+AJ193+AK193,2))))))</f>
        <v>0</v>
      </c>
      <c r="AM193">
        <f>IF(Inputs!$B$27&lt;&gt;"Ready","PENDING INPUTS",IF(AI193&lt;=0,99,1+IF(AND(K193&gt;0,OR(Inputs!C14&gt;Inputs!C17,AND(Inputs!C14=Inputs!C17,0&lt;3))),1,0)+IF(AND(S193&gt;0,OR(Inputs!C15&gt;Inputs!C17,AND(Inputs!C15=Inputs!C17,1&lt;3))),1,0)+IF(AND(AA193&gt;0,OR(Inputs!C16&gt;Inputs!C17,AND(Inputs!C16=Inputs!C17,2&lt;3))),1,0)+IF(AND(AQ193&gt;0,OR(Inputs!C18&gt;Inputs!C17,AND(Inputs!C18=Inputs!C17,4&lt;3))),1,0)+IF(AND(AY193&gt;0,OR(Inputs!C19&gt;Inputs!C17,AND(Inputs!C19=Inputs!C17,5&lt;3))),1,0)+IF(AND(BG193&gt;0,OR(Inputs!C20&gt;Inputs!C17,AND(Inputs!C20=Inputs!C17,6&lt;3))),1,0)+IF(AND(BO193&gt;0,OR(Inputs!C21&gt;Inputs!C17,AND(Inputs!C21=Inputs!C17,7&lt;3))),1,0)+IF(AND(BW193&gt;0,OR(Inputs!C22&gt;Inputs!C17,AND(Inputs!C22=Inputs!C17,8&lt;3))),1,0)+IF(AND(CE193&gt;0,OR(Inputs!C23&gt;Inputs!C17,AND(Inputs!C23=Inputs!C17,9&lt;3))),1,0)))</f>
        <v>99</v>
      </c>
      <c r="AN193" s="3">
        <f>IF(Inputs!$B$27&lt;&gt;"Ready","PENDING INPUTS",IF(A193&gt;Inputs!$B$6,0,MIN(MAX(0,(AI193+AJ193+AK193)-AL193),MAX(0,C193-D193-(IF(O193&lt;AM193,K193+L193+M193-N193,0)+IF(W193&lt;AM193,S193+T193+U193-V193,0)+IF(AE193&lt;AM193,AA193+AB193+AC193-AD193,0)+IF(AM193&lt;AM193,AI193+AJ193+AK193-AL193,0)+IF(AU193&lt;AM193,AQ193+AR193+AS193-AT193,0)+IF(BC193&lt;AM193,AY193+AZ193+BA193-BB193,0)+IF(BK193&lt;AM193,BG193+BH193+BI193-BJ193,0)+IF(BS193&lt;AM193,BO193+BP193+BQ193-BR193,0)+IF(CA193&lt;AM193,BW193+BX193+BY193-BZ193,0)+IF(CI193&lt;AM193,CE193+CF193+CG193-CH193,0))))))</f>
        <v>0</v>
      </c>
      <c r="AO193" s="3">
        <f>IF(Inputs!$B$27&lt;&gt;"Ready","PENDING INPUTS",MIN((AI193+AJ193+AK193),IF(D193&gt;C193,IF(D193=0,0,AL193*C193/D193),AL193+AN193)))</f>
        <v>0</v>
      </c>
      <c r="AP193" s="3">
        <f>IF(Inputs!$B$27&lt;&gt;"Ready","PENDING INPUTS",MAX(0,(AI193+AJ193+AK193)-AO193))</f>
        <v>0</v>
      </c>
      <c r="AQ193" s="3">
        <f>IF(Inputs!$B$27&lt;&gt;"Ready","PENDING INPUTS",AX192)</f>
        <v>0</v>
      </c>
      <c r="AR193" s="3">
        <f>IF(Inputs!$B$27&lt;&gt;"Ready","PENDING INPUTS",IF(A193&lt;=Inputs!$B$6,ROUND(AQ193*Inputs!C18/12,2),0))</f>
        <v>0</v>
      </c>
      <c r="AS193" s="3">
        <f>IF(Inputs!$B$27&lt;&gt;"Ready","PENDING INPUTS",IF(AND(A193&lt;=Inputs!$B$6,AQ193&gt;0),Inputs!G18,0))</f>
        <v>0</v>
      </c>
      <c r="AT193" s="3">
        <f>IF(Inputs!$B$27&lt;&gt;"Ready","PENDING INPUTS",IF(A193&gt;Inputs!$B$6,0,MIN((AQ193+AR193+AS193),IF(Inputs!H18=1,Inputs!D18,MAX(Inputs!F18,ROUND(AQ193*Inputs!E18+AR193+AS193,2))))))</f>
        <v>0</v>
      </c>
      <c r="AU193">
        <f>IF(Inputs!$B$27&lt;&gt;"Ready","PENDING INPUTS",IF(AQ193&lt;=0,99,1+IF(AND(K193&gt;0,OR(Inputs!C14&gt;Inputs!C18,AND(Inputs!C14=Inputs!C18,0&lt;4))),1,0)+IF(AND(S193&gt;0,OR(Inputs!C15&gt;Inputs!C18,AND(Inputs!C15=Inputs!C18,1&lt;4))),1,0)+IF(AND(AA193&gt;0,OR(Inputs!C16&gt;Inputs!C18,AND(Inputs!C16=Inputs!C18,2&lt;4))),1,0)+IF(AND(AI193&gt;0,OR(Inputs!C17&gt;Inputs!C18,AND(Inputs!C17=Inputs!C18,3&lt;4))),1,0)+IF(AND(AY193&gt;0,OR(Inputs!C19&gt;Inputs!C18,AND(Inputs!C19=Inputs!C18,5&lt;4))),1,0)+IF(AND(BG193&gt;0,OR(Inputs!C20&gt;Inputs!C18,AND(Inputs!C20=Inputs!C18,6&lt;4))),1,0)+IF(AND(BO193&gt;0,OR(Inputs!C21&gt;Inputs!C18,AND(Inputs!C21=Inputs!C18,7&lt;4))),1,0)+IF(AND(BW193&gt;0,OR(Inputs!C22&gt;Inputs!C18,AND(Inputs!C22=Inputs!C18,8&lt;4))),1,0)+IF(AND(CE193&gt;0,OR(Inputs!C23&gt;Inputs!C18,AND(Inputs!C23=Inputs!C18,9&lt;4))),1,0)))</f>
        <v>99</v>
      </c>
      <c r="AV193" s="3">
        <f>IF(Inputs!$B$27&lt;&gt;"Ready","PENDING INPUTS",IF(A193&gt;Inputs!$B$6,0,MIN(MAX(0,(AQ193+AR193+AS193)-AT193),MAX(0,C193-D193-(IF(O193&lt;AU193,K193+L193+M193-N193,0)+IF(W193&lt;AU193,S193+T193+U193-V193,0)+IF(AE193&lt;AU193,AA193+AB193+AC193-AD193,0)+IF(AM193&lt;AU193,AI193+AJ193+AK193-AL193,0)+IF(AU193&lt;AU193,AQ193+AR193+AS193-AT193,0)+IF(BC193&lt;AU193,AY193+AZ193+BA193-BB193,0)+IF(BK193&lt;AU193,BG193+BH193+BI193-BJ193,0)+IF(BS193&lt;AU193,BO193+BP193+BQ193-BR193,0)+IF(CA193&lt;AU193,BW193+BX193+BY193-BZ193,0)+IF(CI193&lt;AU193,CE193+CF193+CG193-CH193,0))))))</f>
        <v>0</v>
      </c>
      <c r="AW193" s="3">
        <f>IF(Inputs!$B$27&lt;&gt;"Ready","PENDING INPUTS",MIN((AQ193+AR193+AS193),IF(D193&gt;C193,IF(D193=0,0,AT193*C193/D193),AT193+AV193)))</f>
        <v>0</v>
      </c>
      <c r="AX193" s="3">
        <f>IF(Inputs!$B$27&lt;&gt;"Ready","PENDING INPUTS",MAX(0,(AQ193+AR193+AS193)-AW193))</f>
        <v>0</v>
      </c>
      <c r="AY193" s="3">
        <f>IF(Inputs!$B$27&lt;&gt;"Ready","PENDING INPUTS",BF192)</f>
        <v>0</v>
      </c>
      <c r="AZ193" s="3">
        <f>IF(Inputs!$B$27&lt;&gt;"Ready","PENDING INPUTS",IF(A193&lt;=Inputs!$B$6,ROUND(AY193*Inputs!C19/12,2),0))</f>
        <v>0</v>
      </c>
      <c r="BA193" s="3">
        <f>IF(Inputs!$B$27&lt;&gt;"Ready","PENDING INPUTS",IF(AND(A193&lt;=Inputs!$B$6,AY193&gt;0),Inputs!G19,0))</f>
        <v>0</v>
      </c>
      <c r="BB193" s="3">
        <f>IF(Inputs!$B$27&lt;&gt;"Ready","PENDING INPUTS",IF(A193&gt;Inputs!$B$6,0,MIN((AY193+AZ193+BA193),IF(Inputs!H19=1,Inputs!D19,MAX(Inputs!F19,ROUND(AY193*Inputs!E19+AZ193+BA193,2))))))</f>
        <v>0</v>
      </c>
      <c r="BC193">
        <f>IF(Inputs!$B$27&lt;&gt;"Ready","PENDING INPUTS",IF(AY193&lt;=0,99,1+IF(AND(K193&gt;0,OR(Inputs!C14&gt;Inputs!C19,AND(Inputs!C14=Inputs!C19,0&lt;5))),1,0)+IF(AND(S193&gt;0,OR(Inputs!C15&gt;Inputs!C19,AND(Inputs!C15=Inputs!C19,1&lt;5))),1,0)+IF(AND(AA193&gt;0,OR(Inputs!C16&gt;Inputs!C19,AND(Inputs!C16=Inputs!C19,2&lt;5))),1,0)+IF(AND(AI193&gt;0,OR(Inputs!C17&gt;Inputs!C19,AND(Inputs!C17=Inputs!C19,3&lt;5))),1,0)+IF(AND(AQ193&gt;0,OR(Inputs!C18&gt;Inputs!C19,AND(Inputs!C18=Inputs!C19,4&lt;5))),1,0)+IF(AND(BG193&gt;0,OR(Inputs!C20&gt;Inputs!C19,AND(Inputs!C20=Inputs!C19,6&lt;5))),1,0)+IF(AND(BO193&gt;0,OR(Inputs!C21&gt;Inputs!C19,AND(Inputs!C21=Inputs!C19,7&lt;5))),1,0)+IF(AND(BW193&gt;0,OR(Inputs!C22&gt;Inputs!C19,AND(Inputs!C22=Inputs!C19,8&lt;5))),1,0)+IF(AND(CE193&gt;0,OR(Inputs!C23&gt;Inputs!C19,AND(Inputs!C23=Inputs!C19,9&lt;5))),1,0)))</f>
        <v>99</v>
      </c>
      <c r="BD193" s="3">
        <f>IF(Inputs!$B$27&lt;&gt;"Ready","PENDING INPUTS",IF(A193&gt;Inputs!$B$6,0,MIN(MAX(0,(AY193+AZ193+BA193)-BB193),MAX(0,C193-D193-(IF(O193&lt;BC193,K193+L193+M193-N193,0)+IF(W193&lt;BC193,S193+T193+U193-V193,0)+IF(AE193&lt;BC193,AA193+AB193+AC193-AD193,0)+IF(AM193&lt;BC193,AI193+AJ193+AK193-AL193,0)+IF(AU193&lt;BC193,AQ193+AR193+AS193-AT193,0)+IF(BC193&lt;BC193,AY193+AZ193+BA193-BB193,0)+IF(BK193&lt;BC193,BG193+BH193+BI193-BJ193,0)+IF(BS193&lt;BC193,BO193+BP193+BQ193-BR193,0)+IF(CA193&lt;BC193,BW193+BX193+BY193-BZ193,0)+IF(CI193&lt;BC193,CE193+CF193+CG193-CH193,0))))))</f>
        <v>0</v>
      </c>
      <c r="BE193" s="3">
        <f>IF(Inputs!$B$27&lt;&gt;"Ready","PENDING INPUTS",MIN((AY193+AZ193+BA193),IF(D193&gt;C193,IF(D193=0,0,BB193*C193/D193),BB193+BD193)))</f>
        <v>0</v>
      </c>
      <c r="BF193" s="3">
        <f>IF(Inputs!$B$27&lt;&gt;"Ready","PENDING INPUTS",MAX(0,(AY193+AZ193+BA193)-BE193))</f>
        <v>0</v>
      </c>
      <c r="BG193" s="3">
        <f>IF(Inputs!$B$27&lt;&gt;"Ready","PENDING INPUTS",BN192)</f>
        <v>0</v>
      </c>
      <c r="BH193" s="3">
        <f>IF(Inputs!$B$27&lt;&gt;"Ready","PENDING INPUTS",IF(A193&lt;=Inputs!$B$6,ROUND(BG193*Inputs!C20/12,2),0))</f>
        <v>0</v>
      </c>
      <c r="BI193" s="3">
        <f>IF(Inputs!$B$27&lt;&gt;"Ready","PENDING INPUTS",IF(AND(A193&lt;=Inputs!$B$6,BG193&gt;0),Inputs!G20,0))</f>
        <v>0</v>
      </c>
      <c r="BJ193" s="3">
        <f>IF(Inputs!$B$27&lt;&gt;"Ready","PENDING INPUTS",IF(A193&gt;Inputs!$B$6,0,MIN((BG193+BH193+BI193),IF(Inputs!H20=1,Inputs!D20,MAX(Inputs!F20,ROUND(BG193*Inputs!E20+BH193+BI193,2))))))</f>
        <v>0</v>
      </c>
      <c r="BK193">
        <f>IF(Inputs!$B$27&lt;&gt;"Ready","PENDING INPUTS",IF(BG193&lt;=0,99,1+IF(AND(K193&gt;0,OR(Inputs!C14&gt;Inputs!C20,AND(Inputs!C14=Inputs!C20,0&lt;6))),1,0)+IF(AND(S193&gt;0,OR(Inputs!C15&gt;Inputs!C20,AND(Inputs!C15=Inputs!C20,1&lt;6))),1,0)+IF(AND(AA193&gt;0,OR(Inputs!C16&gt;Inputs!C20,AND(Inputs!C16=Inputs!C20,2&lt;6))),1,0)+IF(AND(AI193&gt;0,OR(Inputs!C17&gt;Inputs!C20,AND(Inputs!C17=Inputs!C20,3&lt;6))),1,0)+IF(AND(AQ193&gt;0,OR(Inputs!C18&gt;Inputs!C20,AND(Inputs!C18=Inputs!C20,4&lt;6))),1,0)+IF(AND(AY193&gt;0,OR(Inputs!C19&gt;Inputs!C20,AND(Inputs!C19=Inputs!C20,5&lt;6))),1,0)+IF(AND(BO193&gt;0,OR(Inputs!C21&gt;Inputs!C20,AND(Inputs!C21=Inputs!C20,7&lt;6))),1,0)+IF(AND(BW193&gt;0,OR(Inputs!C22&gt;Inputs!C20,AND(Inputs!C22=Inputs!C20,8&lt;6))),1,0)+IF(AND(CE193&gt;0,OR(Inputs!C23&gt;Inputs!C20,AND(Inputs!C23=Inputs!C20,9&lt;6))),1,0)))</f>
        <v>99</v>
      </c>
      <c r="BL193" s="3">
        <f>IF(Inputs!$B$27&lt;&gt;"Ready","PENDING INPUTS",IF(A193&gt;Inputs!$B$6,0,MIN(MAX(0,(BG193+BH193+BI193)-BJ193),MAX(0,C193-D193-(IF(O193&lt;BK193,K193+L193+M193-N193,0)+IF(W193&lt;BK193,S193+T193+U193-V193,0)+IF(AE193&lt;BK193,AA193+AB193+AC193-AD193,0)+IF(AM193&lt;BK193,AI193+AJ193+AK193-AL193,0)+IF(AU193&lt;BK193,AQ193+AR193+AS193-AT193,0)+IF(BC193&lt;BK193,AY193+AZ193+BA193-BB193,0)+IF(BK193&lt;BK193,BG193+BH193+BI193-BJ193,0)+IF(BS193&lt;BK193,BO193+BP193+BQ193-BR193,0)+IF(CA193&lt;BK193,BW193+BX193+BY193-BZ193,0)+IF(CI193&lt;BK193,CE193+CF193+CG193-CH193,0))))))</f>
        <v>0</v>
      </c>
      <c r="BM193" s="3">
        <f>IF(Inputs!$B$27&lt;&gt;"Ready","PENDING INPUTS",MIN((BG193+BH193+BI193),IF(D193&gt;C193,IF(D193=0,0,BJ193*C193/D193),BJ193+BL193)))</f>
        <v>0</v>
      </c>
      <c r="BN193" s="3">
        <f>IF(Inputs!$B$27&lt;&gt;"Ready","PENDING INPUTS",MAX(0,(BG193+BH193+BI193)-BM193))</f>
        <v>0</v>
      </c>
      <c r="BO193" s="3">
        <f>IF(Inputs!$B$27&lt;&gt;"Ready","PENDING INPUTS",BV192)</f>
        <v>0</v>
      </c>
      <c r="BP193" s="3">
        <f>IF(Inputs!$B$27&lt;&gt;"Ready","PENDING INPUTS",IF(A193&lt;=Inputs!$B$6,ROUND(BO193*Inputs!C21/12,2),0))</f>
        <v>0</v>
      </c>
      <c r="BQ193" s="3">
        <f>IF(Inputs!$B$27&lt;&gt;"Ready","PENDING INPUTS",IF(AND(A193&lt;=Inputs!$B$6,BO193&gt;0),Inputs!G21,0))</f>
        <v>0</v>
      </c>
      <c r="BR193" s="3">
        <f>IF(Inputs!$B$27&lt;&gt;"Ready","PENDING INPUTS",IF(A193&gt;Inputs!$B$6,0,MIN((BO193+BP193+BQ193),IF(Inputs!H21=1,Inputs!D21,MAX(Inputs!F21,ROUND(BO193*Inputs!E21+BP193+BQ193,2))))))</f>
        <v>0</v>
      </c>
      <c r="BS193">
        <f>IF(Inputs!$B$27&lt;&gt;"Ready","PENDING INPUTS",IF(BO193&lt;=0,99,1+IF(AND(K193&gt;0,OR(Inputs!C14&gt;Inputs!C21,AND(Inputs!C14=Inputs!C21,0&lt;7))),1,0)+IF(AND(S193&gt;0,OR(Inputs!C15&gt;Inputs!C21,AND(Inputs!C15=Inputs!C21,1&lt;7))),1,0)+IF(AND(AA193&gt;0,OR(Inputs!C16&gt;Inputs!C21,AND(Inputs!C16=Inputs!C21,2&lt;7))),1,0)+IF(AND(AI193&gt;0,OR(Inputs!C17&gt;Inputs!C21,AND(Inputs!C17=Inputs!C21,3&lt;7))),1,0)+IF(AND(AQ193&gt;0,OR(Inputs!C18&gt;Inputs!C21,AND(Inputs!C18=Inputs!C21,4&lt;7))),1,0)+IF(AND(AY193&gt;0,OR(Inputs!C19&gt;Inputs!C21,AND(Inputs!C19=Inputs!C21,5&lt;7))),1,0)+IF(AND(BG193&gt;0,OR(Inputs!C20&gt;Inputs!C21,AND(Inputs!C20=Inputs!C21,6&lt;7))),1,0)+IF(AND(BW193&gt;0,OR(Inputs!C22&gt;Inputs!C21,AND(Inputs!C22=Inputs!C21,8&lt;7))),1,0)+IF(AND(CE193&gt;0,OR(Inputs!C23&gt;Inputs!C21,AND(Inputs!C23=Inputs!C21,9&lt;7))),1,0)))</f>
        <v>99</v>
      </c>
      <c r="BT193" s="3">
        <f>IF(Inputs!$B$27&lt;&gt;"Ready","PENDING INPUTS",IF(A193&gt;Inputs!$B$6,0,MIN(MAX(0,(BO193+BP193+BQ193)-BR193),MAX(0,C193-D193-(IF(O193&lt;BS193,K193+L193+M193-N193,0)+IF(W193&lt;BS193,S193+T193+U193-V193,0)+IF(AE193&lt;BS193,AA193+AB193+AC193-AD193,0)+IF(AM193&lt;BS193,AI193+AJ193+AK193-AL193,0)+IF(AU193&lt;BS193,AQ193+AR193+AS193-AT193,0)+IF(BC193&lt;BS193,AY193+AZ193+BA193-BB193,0)+IF(BK193&lt;BS193,BG193+BH193+BI193-BJ193,0)+IF(BS193&lt;BS193,BO193+BP193+BQ193-BR193,0)+IF(CA193&lt;BS193,BW193+BX193+BY193-BZ193,0)+IF(CI193&lt;BS193,CE193+CF193+CG193-CH193,0))))))</f>
        <v>0</v>
      </c>
      <c r="BU193" s="3">
        <f>IF(Inputs!$B$27&lt;&gt;"Ready","PENDING INPUTS",MIN((BO193+BP193+BQ193),IF(D193&gt;C193,IF(D193=0,0,BR193*C193/D193),BR193+BT193)))</f>
        <v>0</v>
      </c>
      <c r="BV193" s="3">
        <f>IF(Inputs!$B$27&lt;&gt;"Ready","PENDING INPUTS",MAX(0,(BO193+BP193+BQ193)-BU193))</f>
        <v>0</v>
      </c>
      <c r="BW193" s="3">
        <f>IF(Inputs!$B$27&lt;&gt;"Ready","PENDING INPUTS",CD192)</f>
        <v>0</v>
      </c>
      <c r="BX193" s="3">
        <f>IF(Inputs!$B$27&lt;&gt;"Ready","PENDING INPUTS",IF(A193&lt;=Inputs!$B$6,ROUND(BW193*Inputs!C22/12,2),0))</f>
        <v>0</v>
      </c>
      <c r="BY193" s="3">
        <f>IF(Inputs!$B$27&lt;&gt;"Ready","PENDING INPUTS",IF(AND(A193&lt;=Inputs!$B$6,BW193&gt;0),Inputs!G22,0))</f>
        <v>0</v>
      </c>
      <c r="BZ193" s="3">
        <f>IF(Inputs!$B$27&lt;&gt;"Ready","PENDING INPUTS",IF(A193&gt;Inputs!$B$6,0,MIN((BW193+BX193+BY193),IF(Inputs!H22=1,Inputs!D22,MAX(Inputs!F22,ROUND(BW193*Inputs!E22+BX193+BY193,2))))))</f>
        <v>0</v>
      </c>
      <c r="CA193">
        <f>IF(Inputs!$B$27&lt;&gt;"Ready","PENDING INPUTS",IF(BW193&lt;=0,99,1+IF(AND(K193&gt;0,OR(Inputs!C14&gt;Inputs!C22,AND(Inputs!C14=Inputs!C22,0&lt;8))),1,0)+IF(AND(S193&gt;0,OR(Inputs!C15&gt;Inputs!C22,AND(Inputs!C15=Inputs!C22,1&lt;8))),1,0)+IF(AND(AA193&gt;0,OR(Inputs!C16&gt;Inputs!C22,AND(Inputs!C16=Inputs!C22,2&lt;8))),1,0)+IF(AND(AI193&gt;0,OR(Inputs!C17&gt;Inputs!C22,AND(Inputs!C17=Inputs!C22,3&lt;8))),1,0)+IF(AND(AQ193&gt;0,OR(Inputs!C18&gt;Inputs!C22,AND(Inputs!C18=Inputs!C22,4&lt;8))),1,0)+IF(AND(AY193&gt;0,OR(Inputs!C19&gt;Inputs!C22,AND(Inputs!C19=Inputs!C22,5&lt;8))),1,0)+IF(AND(BG193&gt;0,OR(Inputs!C20&gt;Inputs!C22,AND(Inputs!C20=Inputs!C22,6&lt;8))),1,0)+IF(AND(BO193&gt;0,OR(Inputs!C21&gt;Inputs!C22,AND(Inputs!C21=Inputs!C22,7&lt;8))),1,0)+IF(AND(CE193&gt;0,OR(Inputs!C23&gt;Inputs!C22,AND(Inputs!C23=Inputs!C22,9&lt;8))),1,0)))</f>
        <v>99</v>
      </c>
      <c r="CB193" s="3">
        <f>IF(Inputs!$B$27&lt;&gt;"Ready","PENDING INPUTS",IF(A193&gt;Inputs!$B$6,0,MIN(MAX(0,(BW193+BX193+BY193)-BZ193),MAX(0,C193-D193-(IF(O193&lt;CA193,K193+L193+M193-N193,0)+IF(W193&lt;CA193,S193+T193+U193-V193,0)+IF(AE193&lt;CA193,AA193+AB193+AC193-AD193,0)+IF(AM193&lt;CA193,AI193+AJ193+AK193-AL193,0)+IF(AU193&lt;CA193,AQ193+AR193+AS193-AT193,0)+IF(BC193&lt;CA193,AY193+AZ193+BA193-BB193,0)+IF(BK193&lt;CA193,BG193+BH193+BI193-BJ193,0)+IF(BS193&lt;CA193,BO193+BP193+BQ193-BR193,0)+IF(CA193&lt;CA193,BW193+BX193+BY193-BZ193,0)+IF(CI193&lt;CA193,CE193+CF193+CG193-CH193,0))))))</f>
        <v>0</v>
      </c>
      <c r="CC193" s="3">
        <f>IF(Inputs!$B$27&lt;&gt;"Ready","PENDING INPUTS",MIN((BW193+BX193+BY193),IF(D193&gt;C193,IF(D193=0,0,BZ193*C193/D193),BZ193+CB193)))</f>
        <v>0</v>
      </c>
      <c r="CD193" s="3">
        <f>IF(Inputs!$B$27&lt;&gt;"Ready","PENDING INPUTS",MAX(0,(BW193+BX193+BY193)-CC193))</f>
        <v>0</v>
      </c>
      <c r="CE193" s="3">
        <f>IF(Inputs!$B$27&lt;&gt;"Ready","PENDING INPUTS",CL192)</f>
        <v>0</v>
      </c>
      <c r="CF193" s="3">
        <f>IF(Inputs!$B$27&lt;&gt;"Ready","PENDING INPUTS",IF(A193&lt;=Inputs!$B$6,ROUND(CE193*Inputs!C23/12,2),0))</f>
        <v>0</v>
      </c>
      <c r="CG193" s="3">
        <f>IF(Inputs!$B$27&lt;&gt;"Ready","PENDING INPUTS",IF(AND(A193&lt;=Inputs!$B$6,CE193&gt;0),Inputs!G23,0))</f>
        <v>0</v>
      </c>
      <c r="CH193" s="3">
        <f>IF(Inputs!$B$27&lt;&gt;"Ready","PENDING INPUTS",IF(A193&gt;Inputs!$B$6,0,MIN((CE193+CF193+CG193),IF(Inputs!H23=1,Inputs!D23,MAX(Inputs!F23,ROUND(CE193*Inputs!E23+CF193+CG193,2))))))</f>
        <v>0</v>
      </c>
      <c r="CI193">
        <f>IF(Inputs!$B$27&lt;&gt;"Ready","PENDING INPUTS",IF(CE193&lt;=0,99,1+IF(AND(K193&gt;0,OR(Inputs!C14&gt;Inputs!C23,AND(Inputs!C14=Inputs!C23,0&lt;9))),1,0)+IF(AND(S193&gt;0,OR(Inputs!C15&gt;Inputs!C23,AND(Inputs!C15=Inputs!C23,1&lt;9))),1,0)+IF(AND(AA193&gt;0,OR(Inputs!C16&gt;Inputs!C23,AND(Inputs!C16=Inputs!C23,2&lt;9))),1,0)+IF(AND(AI193&gt;0,OR(Inputs!C17&gt;Inputs!C23,AND(Inputs!C17=Inputs!C23,3&lt;9))),1,0)+IF(AND(AQ193&gt;0,OR(Inputs!C18&gt;Inputs!C23,AND(Inputs!C18=Inputs!C23,4&lt;9))),1,0)+IF(AND(AY193&gt;0,OR(Inputs!C19&gt;Inputs!C23,AND(Inputs!C19=Inputs!C23,5&lt;9))),1,0)+IF(AND(BG193&gt;0,OR(Inputs!C20&gt;Inputs!C23,AND(Inputs!C20=Inputs!C23,6&lt;9))),1,0)+IF(AND(BO193&gt;0,OR(Inputs!C21&gt;Inputs!C23,AND(Inputs!C21=Inputs!C23,7&lt;9))),1,0)+IF(AND(BW193&gt;0,OR(Inputs!C22&gt;Inputs!C23,AND(Inputs!C22=Inputs!C23,8&lt;9))),1,0)))</f>
        <v>99</v>
      </c>
      <c r="CJ193" s="3">
        <f>IF(Inputs!$B$27&lt;&gt;"Ready","PENDING INPUTS",IF(A193&gt;Inputs!$B$6,0,MIN(MAX(0,(CE193+CF193+CG193)-CH193),MAX(0,C193-D193-(IF(O193&lt;CI193,K193+L193+M193-N193,0)+IF(W193&lt;CI193,S193+T193+U193-V193,0)+IF(AE193&lt;CI193,AA193+AB193+AC193-AD193,0)+IF(AM193&lt;CI193,AI193+AJ193+AK193-AL193,0)+IF(AU193&lt;CI193,AQ193+AR193+AS193-AT193,0)+IF(BC193&lt;CI193,AY193+AZ193+BA193-BB193,0)+IF(BK193&lt;CI193,BG193+BH193+BI193-BJ193,0)+IF(BS193&lt;CI193,BO193+BP193+BQ193-BR193,0)+IF(CA193&lt;CI193,BW193+BX193+BY193-BZ193,0)+IF(CI193&lt;CI193,CE193+CF193+CG193-CH193,0))))))</f>
        <v>0</v>
      </c>
      <c r="CK193" s="3">
        <f>IF(Inputs!$B$27&lt;&gt;"Ready","PENDING INPUTS",MIN((CE193+CF193+CG193),IF(D193&gt;C193,IF(D193=0,0,CH193*C193/D193),CH193+CJ193)))</f>
        <v>0</v>
      </c>
      <c r="CL193" s="3">
        <f>IF(Inputs!$B$27&lt;&gt;"Ready","PENDING INPUTS",MAX(0,(CE193+CF193+CG193)-CK193))</f>
        <v>0</v>
      </c>
    </row>
    <row r="194" spans="1:90" ht="27.95" customHeight="1" x14ac:dyDescent="0.25">
      <c r="A194">
        <v>190</v>
      </c>
      <c r="B194" s="13">
        <f>IF(Inputs!$B$27&lt;&gt;"Ready","PENDING INPUTS",EDATE(Inputs!$B$5,A194-1))</f>
        <v>52048</v>
      </c>
      <c r="C194" s="3">
        <f>IF(Inputs!$B$27&lt;&gt;"Ready","PENDING INPUTS",IF(A194&lt;=Inputs!$B$6,MAX(0,Inputs!$B$4+IF(A194=Inputs!$B$7,Inputs!$B$8,0)+IF(A194=Inputs!$B$9,Inputs!$B$10,0)),0))</f>
        <v>0</v>
      </c>
      <c r="D194" s="3">
        <f>IF(Inputs!$B$27&lt;&gt;"Ready","PENDING INPUTS",SUM(N194,V194,AD194,AL194,AT194,BB194,BJ194,BR194,BZ194,CH194))</f>
        <v>0</v>
      </c>
      <c r="E194" s="3">
        <f>IF(Inputs!$B$27&lt;&gt;"Ready","PENDING INPUTS",MAX(0,D194-C194))</f>
        <v>0</v>
      </c>
      <c r="F194" s="3">
        <f>IF(Inputs!$B$27&lt;&gt;"Ready","PENDING INPUTS",SUM(Q194,Y194,AG194,AO194,AW194,BE194,BM194,BU194,CC194,CK194))</f>
        <v>0</v>
      </c>
      <c r="G194" s="3">
        <f>IF(Inputs!$B$27&lt;&gt;"Ready","PENDING INPUTS",SUM(L194,T194,AB194,AJ194,AR194,AZ194,BH194,BP194,BX194,CF194))</f>
        <v>0</v>
      </c>
      <c r="H194" s="3">
        <f>IF(Inputs!$B$27&lt;&gt;"Ready","PENDING INPUTS",SUM(M194,U194,AC194,AK194,AS194,BA194,BI194,BQ194,BY194,CG194))</f>
        <v>0</v>
      </c>
      <c r="I194" s="3">
        <f>IF(Inputs!$B$27&lt;&gt;"Ready","PENDING INPUTS",SUM(R194,Z194,AH194,AP194,AX194,BF194,BN194,BV194,CD194,CL194))</f>
        <v>0</v>
      </c>
      <c r="J194" t="str">
        <f>IF(Inputs!$B$27&lt;&gt;"Ready","PENDING INPUTS",IF(A194&gt;Inputs!$B$6,"Beyond horizon",IF(E194&gt;0.005,"MINIMUM SHORTFALL",IF(I194&lt;0.005,"Paid off","In progress"))))</f>
        <v>Beyond horizon</v>
      </c>
      <c r="K194" s="3">
        <f>IF(Inputs!$B$27&lt;&gt;"Ready","PENDING INPUTS",R193)</f>
        <v>0</v>
      </c>
      <c r="L194" s="3">
        <f>IF(Inputs!$B$27&lt;&gt;"Ready","PENDING INPUTS",IF(A194&lt;=Inputs!$B$6,ROUND(K194*Inputs!C14/12,2),0))</f>
        <v>0</v>
      </c>
      <c r="M194" s="3">
        <f>IF(Inputs!$B$27&lt;&gt;"Ready","PENDING INPUTS",IF(AND(A194&lt;=Inputs!$B$6,K194&gt;0),Inputs!G14,0))</f>
        <v>0</v>
      </c>
      <c r="N194" s="3">
        <f>IF(Inputs!$B$27&lt;&gt;"Ready","PENDING INPUTS",IF(A194&gt;Inputs!$B$6,0,MIN((K194+L194+M194),IF(Inputs!H14=1,Inputs!D14,MAX(Inputs!F14,ROUND(K194*Inputs!E14+L194+M194,2))))))</f>
        <v>0</v>
      </c>
      <c r="O194">
        <f>IF(Inputs!$B$27&lt;&gt;"Ready","PENDING INPUTS",IF(K194&lt;=0,99,1+IF(AND(S194&gt;0,OR(Inputs!C15&gt;Inputs!C14,AND(Inputs!C15=Inputs!C14,1&lt;0))),1,0)+IF(AND(AA194&gt;0,OR(Inputs!C16&gt;Inputs!C14,AND(Inputs!C16=Inputs!C14,2&lt;0))),1,0)+IF(AND(AI194&gt;0,OR(Inputs!C17&gt;Inputs!C14,AND(Inputs!C17=Inputs!C14,3&lt;0))),1,0)+IF(AND(AQ194&gt;0,OR(Inputs!C18&gt;Inputs!C14,AND(Inputs!C18=Inputs!C14,4&lt;0))),1,0)+IF(AND(AY194&gt;0,OR(Inputs!C19&gt;Inputs!C14,AND(Inputs!C19=Inputs!C14,5&lt;0))),1,0)+IF(AND(BG194&gt;0,OR(Inputs!C20&gt;Inputs!C14,AND(Inputs!C20=Inputs!C14,6&lt;0))),1,0)+IF(AND(BO194&gt;0,OR(Inputs!C21&gt;Inputs!C14,AND(Inputs!C21=Inputs!C14,7&lt;0))),1,0)+IF(AND(BW194&gt;0,OR(Inputs!C22&gt;Inputs!C14,AND(Inputs!C22=Inputs!C14,8&lt;0))),1,0)+IF(AND(CE194&gt;0,OR(Inputs!C23&gt;Inputs!C14,AND(Inputs!C23=Inputs!C14,9&lt;0))),1,0)))</f>
        <v>99</v>
      </c>
      <c r="P194" s="3">
        <f>IF(Inputs!$B$27&lt;&gt;"Ready","PENDING INPUTS",IF(A194&gt;Inputs!$B$6,0,MIN(MAX(0,(K194+L194+M194)-N194),MAX(0,C194-D194-(IF(O194&lt;O194,K194+L194+M194-N194,0)+IF(W194&lt;O194,S194+T194+U194-V194,0)+IF(AE194&lt;O194,AA194+AB194+AC194-AD194,0)+IF(AM194&lt;O194,AI194+AJ194+AK194-AL194,0)+IF(AU194&lt;O194,AQ194+AR194+AS194-AT194,0)+IF(BC194&lt;O194,AY194+AZ194+BA194-BB194,0)+IF(BK194&lt;O194,BG194+BH194+BI194-BJ194,0)+IF(BS194&lt;O194,BO194+BP194+BQ194-BR194,0)+IF(CA194&lt;O194,BW194+BX194+BY194-BZ194,0)+IF(CI194&lt;O194,CE194+CF194+CG194-CH194,0))))))</f>
        <v>0</v>
      </c>
      <c r="Q194" s="3">
        <f>IF(Inputs!$B$27&lt;&gt;"Ready","PENDING INPUTS",MIN((K194+L194+M194),IF(D194&gt;C194,IF(D194=0,0,N194*C194/D194),N194+P194)))</f>
        <v>0</v>
      </c>
      <c r="R194" s="3">
        <f>IF(Inputs!$B$27&lt;&gt;"Ready","PENDING INPUTS",MAX(0,(K194+L194+M194)-Q194))</f>
        <v>0</v>
      </c>
      <c r="S194" s="3">
        <f>IF(Inputs!$B$27&lt;&gt;"Ready","PENDING INPUTS",Z193)</f>
        <v>0</v>
      </c>
      <c r="T194" s="3">
        <f>IF(Inputs!$B$27&lt;&gt;"Ready","PENDING INPUTS",IF(A194&lt;=Inputs!$B$6,ROUND(S194*Inputs!C15/12,2),0))</f>
        <v>0</v>
      </c>
      <c r="U194" s="3">
        <f>IF(Inputs!$B$27&lt;&gt;"Ready","PENDING INPUTS",IF(AND(A194&lt;=Inputs!$B$6,S194&gt;0),Inputs!G15,0))</f>
        <v>0</v>
      </c>
      <c r="V194" s="3">
        <f>IF(Inputs!$B$27&lt;&gt;"Ready","PENDING INPUTS",IF(A194&gt;Inputs!$B$6,0,MIN((S194+T194+U194),IF(Inputs!H15=1,Inputs!D15,MAX(Inputs!F15,ROUND(S194*Inputs!E15+T194+U194,2))))))</f>
        <v>0</v>
      </c>
      <c r="W194">
        <f>IF(Inputs!$B$27&lt;&gt;"Ready","PENDING INPUTS",IF(S194&lt;=0,99,1+IF(AND(K194&gt;0,OR(Inputs!C14&gt;Inputs!C15,AND(Inputs!C14=Inputs!C15,0&lt;1))),1,0)+IF(AND(AA194&gt;0,OR(Inputs!C16&gt;Inputs!C15,AND(Inputs!C16=Inputs!C15,2&lt;1))),1,0)+IF(AND(AI194&gt;0,OR(Inputs!C17&gt;Inputs!C15,AND(Inputs!C17=Inputs!C15,3&lt;1))),1,0)+IF(AND(AQ194&gt;0,OR(Inputs!C18&gt;Inputs!C15,AND(Inputs!C18=Inputs!C15,4&lt;1))),1,0)+IF(AND(AY194&gt;0,OR(Inputs!C19&gt;Inputs!C15,AND(Inputs!C19=Inputs!C15,5&lt;1))),1,0)+IF(AND(BG194&gt;0,OR(Inputs!C20&gt;Inputs!C15,AND(Inputs!C20=Inputs!C15,6&lt;1))),1,0)+IF(AND(BO194&gt;0,OR(Inputs!C21&gt;Inputs!C15,AND(Inputs!C21=Inputs!C15,7&lt;1))),1,0)+IF(AND(BW194&gt;0,OR(Inputs!C22&gt;Inputs!C15,AND(Inputs!C22=Inputs!C15,8&lt;1))),1,0)+IF(AND(CE194&gt;0,OR(Inputs!C23&gt;Inputs!C15,AND(Inputs!C23=Inputs!C15,9&lt;1))),1,0)))</f>
        <v>99</v>
      </c>
      <c r="X194" s="3">
        <f>IF(Inputs!$B$27&lt;&gt;"Ready","PENDING INPUTS",IF(A194&gt;Inputs!$B$6,0,MIN(MAX(0,(S194+T194+U194)-V194),MAX(0,C194-D194-(IF(O194&lt;W194,K194+L194+M194-N194,0)+IF(W194&lt;W194,S194+T194+U194-V194,0)+IF(AE194&lt;W194,AA194+AB194+AC194-AD194,0)+IF(AM194&lt;W194,AI194+AJ194+AK194-AL194,0)+IF(AU194&lt;W194,AQ194+AR194+AS194-AT194,0)+IF(BC194&lt;W194,AY194+AZ194+BA194-BB194,0)+IF(BK194&lt;W194,BG194+BH194+BI194-BJ194,0)+IF(BS194&lt;W194,BO194+BP194+BQ194-BR194,0)+IF(CA194&lt;W194,BW194+BX194+BY194-BZ194,0)+IF(CI194&lt;W194,CE194+CF194+CG194-CH194,0))))))</f>
        <v>0</v>
      </c>
      <c r="Y194" s="3">
        <f>IF(Inputs!$B$27&lt;&gt;"Ready","PENDING INPUTS",MIN((S194+T194+U194),IF(D194&gt;C194,IF(D194=0,0,V194*C194/D194),V194+X194)))</f>
        <v>0</v>
      </c>
      <c r="Z194" s="3">
        <f>IF(Inputs!$B$27&lt;&gt;"Ready","PENDING INPUTS",MAX(0,(S194+T194+U194)-Y194))</f>
        <v>0</v>
      </c>
      <c r="AA194" s="3">
        <f>IF(Inputs!$B$27&lt;&gt;"Ready","PENDING INPUTS",AH193)</f>
        <v>0</v>
      </c>
      <c r="AB194" s="3">
        <f>IF(Inputs!$B$27&lt;&gt;"Ready","PENDING INPUTS",IF(A194&lt;=Inputs!$B$6,ROUND(AA194*Inputs!C16/12,2),0))</f>
        <v>0</v>
      </c>
      <c r="AC194" s="3">
        <f>IF(Inputs!$B$27&lt;&gt;"Ready","PENDING INPUTS",IF(AND(A194&lt;=Inputs!$B$6,AA194&gt;0),Inputs!G16,0))</f>
        <v>0</v>
      </c>
      <c r="AD194" s="3">
        <f>IF(Inputs!$B$27&lt;&gt;"Ready","PENDING INPUTS",IF(A194&gt;Inputs!$B$6,0,MIN((AA194+AB194+AC194),IF(Inputs!H16=1,Inputs!D16,MAX(Inputs!F16,ROUND(AA194*Inputs!E16+AB194+AC194,2))))))</f>
        <v>0</v>
      </c>
      <c r="AE194">
        <f>IF(Inputs!$B$27&lt;&gt;"Ready","PENDING INPUTS",IF(AA194&lt;=0,99,1+IF(AND(K194&gt;0,OR(Inputs!C14&gt;Inputs!C16,AND(Inputs!C14=Inputs!C16,0&lt;2))),1,0)+IF(AND(S194&gt;0,OR(Inputs!C15&gt;Inputs!C16,AND(Inputs!C15=Inputs!C16,1&lt;2))),1,0)+IF(AND(AI194&gt;0,OR(Inputs!C17&gt;Inputs!C16,AND(Inputs!C17=Inputs!C16,3&lt;2))),1,0)+IF(AND(AQ194&gt;0,OR(Inputs!C18&gt;Inputs!C16,AND(Inputs!C18=Inputs!C16,4&lt;2))),1,0)+IF(AND(AY194&gt;0,OR(Inputs!C19&gt;Inputs!C16,AND(Inputs!C19=Inputs!C16,5&lt;2))),1,0)+IF(AND(BG194&gt;0,OR(Inputs!C20&gt;Inputs!C16,AND(Inputs!C20=Inputs!C16,6&lt;2))),1,0)+IF(AND(BO194&gt;0,OR(Inputs!C21&gt;Inputs!C16,AND(Inputs!C21=Inputs!C16,7&lt;2))),1,0)+IF(AND(BW194&gt;0,OR(Inputs!C22&gt;Inputs!C16,AND(Inputs!C22=Inputs!C16,8&lt;2))),1,0)+IF(AND(CE194&gt;0,OR(Inputs!C23&gt;Inputs!C16,AND(Inputs!C23=Inputs!C16,9&lt;2))),1,0)))</f>
        <v>99</v>
      </c>
      <c r="AF194" s="3">
        <f>IF(Inputs!$B$27&lt;&gt;"Ready","PENDING INPUTS",IF(A194&gt;Inputs!$B$6,0,MIN(MAX(0,(AA194+AB194+AC194)-AD194),MAX(0,C194-D194-(IF(O194&lt;AE194,K194+L194+M194-N194,0)+IF(W194&lt;AE194,S194+T194+U194-V194,0)+IF(AE194&lt;AE194,AA194+AB194+AC194-AD194,0)+IF(AM194&lt;AE194,AI194+AJ194+AK194-AL194,0)+IF(AU194&lt;AE194,AQ194+AR194+AS194-AT194,0)+IF(BC194&lt;AE194,AY194+AZ194+BA194-BB194,0)+IF(BK194&lt;AE194,BG194+BH194+BI194-BJ194,0)+IF(BS194&lt;AE194,BO194+BP194+BQ194-BR194,0)+IF(CA194&lt;AE194,BW194+BX194+BY194-BZ194,0)+IF(CI194&lt;AE194,CE194+CF194+CG194-CH194,0))))))</f>
        <v>0</v>
      </c>
      <c r="AG194" s="3">
        <f>IF(Inputs!$B$27&lt;&gt;"Ready","PENDING INPUTS",MIN((AA194+AB194+AC194),IF(D194&gt;C194,IF(D194=0,0,AD194*C194/D194),AD194+AF194)))</f>
        <v>0</v>
      </c>
      <c r="AH194" s="3">
        <f>IF(Inputs!$B$27&lt;&gt;"Ready","PENDING INPUTS",MAX(0,(AA194+AB194+AC194)-AG194))</f>
        <v>0</v>
      </c>
      <c r="AI194" s="3">
        <f>IF(Inputs!$B$27&lt;&gt;"Ready","PENDING INPUTS",AP193)</f>
        <v>0</v>
      </c>
      <c r="AJ194" s="3">
        <f>IF(Inputs!$B$27&lt;&gt;"Ready","PENDING INPUTS",IF(A194&lt;=Inputs!$B$6,ROUND(AI194*Inputs!C17/12,2),0))</f>
        <v>0</v>
      </c>
      <c r="AK194" s="3">
        <f>IF(Inputs!$B$27&lt;&gt;"Ready","PENDING INPUTS",IF(AND(A194&lt;=Inputs!$B$6,AI194&gt;0),Inputs!G17,0))</f>
        <v>0</v>
      </c>
      <c r="AL194" s="3">
        <f>IF(Inputs!$B$27&lt;&gt;"Ready","PENDING INPUTS",IF(A194&gt;Inputs!$B$6,0,MIN((AI194+AJ194+AK194),IF(Inputs!H17=1,Inputs!D17,MAX(Inputs!F17,ROUND(AI194*Inputs!E17+AJ194+AK194,2))))))</f>
        <v>0</v>
      </c>
      <c r="AM194">
        <f>IF(Inputs!$B$27&lt;&gt;"Ready","PENDING INPUTS",IF(AI194&lt;=0,99,1+IF(AND(K194&gt;0,OR(Inputs!C14&gt;Inputs!C17,AND(Inputs!C14=Inputs!C17,0&lt;3))),1,0)+IF(AND(S194&gt;0,OR(Inputs!C15&gt;Inputs!C17,AND(Inputs!C15=Inputs!C17,1&lt;3))),1,0)+IF(AND(AA194&gt;0,OR(Inputs!C16&gt;Inputs!C17,AND(Inputs!C16=Inputs!C17,2&lt;3))),1,0)+IF(AND(AQ194&gt;0,OR(Inputs!C18&gt;Inputs!C17,AND(Inputs!C18=Inputs!C17,4&lt;3))),1,0)+IF(AND(AY194&gt;0,OR(Inputs!C19&gt;Inputs!C17,AND(Inputs!C19=Inputs!C17,5&lt;3))),1,0)+IF(AND(BG194&gt;0,OR(Inputs!C20&gt;Inputs!C17,AND(Inputs!C20=Inputs!C17,6&lt;3))),1,0)+IF(AND(BO194&gt;0,OR(Inputs!C21&gt;Inputs!C17,AND(Inputs!C21=Inputs!C17,7&lt;3))),1,0)+IF(AND(BW194&gt;0,OR(Inputs!C22&gt;Inputs!C17,AND(Inputs!C22=Inputs!C17,8&lt;3))),1,0)+IF(AND(CE194&gt;0,OR(Inputs!C23&gt;Inputs!C17,AND(Inputs!C23=Inputs!C17,9&lt;3))),1,0)))</f>
        <v>99</v>
      </c>
      <c r="AN194" s="3">
        <f>IF(Inputs!$B$27&lt;&gt;"Ready","PENDING INPUTS",IF(A194&gt;Inputs!$B$6,0,MIN(MAX(0,(AI194+AJ194+AK194)-AL194),MAX(0,C194-D194-(IF(O194&lt;AM194,K194+L194+M194-N194,0)+IF(W194&lt;AM194,S194+T194+U194-V194,0)+IF(AE194&lt;AM194,AA194+AB194+AC194-AD194,0)+IF(AM194&lt;AM194,AI194+AJ194+AK194-AL194,0)+IF(AU194&lt;AM194,AQ194+AR194+AS194-AT194,0)+IF(BC194&lt;AM194,AY194+AZ194+BA194-BB194,0)+IF(BK194&lt;AM194,BG194+BH194+BI194-BJ194,0)+IF(BS194&lt;AM194,BO194+BP194+BQ194-BR194,0)+IF(CA194&lt;AM194,BW194+BX194+BY194-BZ194,0)+IF(CI194&lt;AM194,CE194+CF194+CG194-CH194,0))))))</f>
        <v>0</v>
      </c>
      <c r="AO194" s="3">
        <f>IF(Inputs!$B$27&lt;&gt;"Ready","PENDING INPUTS",MIN((AI194+AJ194+AK194),IF(D194&gt;C194,IF(D194=0,0,AL194*C194/D194),AL194+AN194)))</f>
        <v>0</v>
      </c>
      <c r="AP194" s="3">
        <f>IF(Inputs!$B$27&lt;&gt;"Ready","PENDING INPUTS",MAX(0,(AI194+AJ194+AK194)-AO194))</f>
        <v>0</v>
      </c>
      <c r="AQ194" s="3">
        <f>IF(Inputs!$B$27&lt;&gt;"Ready","PENDING INPUTS",AX193)</f>
        <v>0</v>
      </c>
      <c r="AR194" s="3">
        <f>IF(Inputs!$B$27&lt;&gt;"Ready","PENDING INPUTS",IF(A194&lt;=Inputs!$B$6,ROUND(AQ194*Inputs!C18/12,2),0))</f>
        <v>0</v>
      </c>
      <c r="AS194" s="3">
        <f>IF(Inputs!$B$27&lt;&gt;"Ready","PENDING INPUTS",IF(AND(A194&lt;=Inputs!$B$6,AQ194&gt;0),Inputs!G18,0))</f>
        <v>0</v>
      </c>
      <c r="AT194" s="3">
        <f>IF(Inputs!$B$27&lt;&gt;"Ready","PENDING INPUTS",IF(A194&gt;Inputs!$B$6,0,MIN((AQ194+AR194+AS194),IF(Inputs!H18=1,Inputs!D18,MAX(Inputs!F18,ROUND(AQ194*Inputs!E18+AR194+AS194,2))))))</f>
        <v>0</v>
      </c>
      <c r="AU194">
        <f>IF(Inputs!$B$27&lt;&gt;"Ready","PENDING INPUTS",IF(AQ194&lt;=0,99,1+IF(AND(K194&gt;0,OR(Inputs!C14&gt;Inputs!C18,AND(Inputs!C14=Inputs!C18,0&lt;4))),1,0)+IF(AND(S194&gt;0,OR(Inputs!C15&gt;Inputs!C18,AND(Inputs!C15=Inputs!C18,1&lt;4))),1,0)+IF(AND(AA194&gt;0,OR(Inputs!C16&gt;Inputs!C18,AND(Inputs!C16=Inputs!C18,2&lt;4))),1,0)+IF(AND(AI194&gt;0,OR(Inputs!C17&gt;Inputs!C18,AND(Inputs!C17=Inputs!C18,3&lt;4))),1,0)+IF(AND(AY194&gt;0,OR(Inputs!C19&gt;Inputs!C18,AND(Inputs!C19=Inputs!C18,5&lt;4))),1,0)+IF(AND(BG194&gt;0,OR(Inputs!C20&gt;Inputs!C18,AND(Inputs!C20=Inputs!C18,6&lt;4))),1,0)+IF(AND(BO194&gt;0,OR(Inputs!C21&gt;Inputs!C18,AND(Inputs!C21=Inputs!C18,7&lt;4))),1,0)+IF(AND(BW194&gt;0,OR(Inputs!C22&gt;Inputs!C18,AND(Inputs!C22=Inputs!C18,8&lt;4))),1,0)+IF(AND(CE194&gt;0,OR(Inputs!C23&gt;Inputs!C18,AND(Inputs!C23=Inputs!C18,9&lt;4))),1,0)))</f>
        <v>99</v>
      </c>
      <c r="AV194" s="3">
        <f>IF(Inputs!$B$27&lt;&gt;"Ready","PENDING INPUTS",IF(A194&gt;Inputs!$B$6,0,MIN(MAX(0,(AQ194+AR194+AS194)-AT194),MAX(0,C194-D194-(IF(O194&lt;AU194,K194+L194+M194-N194,0)+IF(W194&lt;AU194,S194+T194+U194-V194,0)+IF(AE194&lt;AU194,AA194+AB194+AC194-AD194,0)+IF(AM194&lt;AU194,AI194+AJ194+AK194-AL194,0)+IF(AU194&lt;AU194,AQ194+AR194+AS194-AT194,0)+IF(BC194&lt;AU194,AY194+AZ194+BA194-BB194,0)+IF(BK194&lt;AU194,BG194+BH194+BI194-BJ194,0)+IF(BS194&lt;AU194,BO194+BP194+BQ194-BR194,0)+IF(CA194&lt;AU194,BW194+BX194+BY194-BZ194,0)+IF(CI194&lt;AU194,CE194+CF194+CG194-CH194,0))))))</f>
        <v>0</v>
      </c>
      <c r="AW194" s="3">
        <f>IF(Inputs!$B$27&lt;&gt;"Ready","PENDING INPUTS",MIN((AQ194+AR194+AS194),IF(D194&gt;C194,IF(D194=0,0,AT194*C194/D194),AT194+AV194)))</f>
        <v>0</v>
      </c>
      <c r="AX194" s="3">
        <f>IF(Inputs!$B$27&lt;&gt;"Ready","PENDING INPUTS",MAX(0,(AQ194+AR194+AS194)-AW194))</f>
        <v>0</v>
      </c>
      <c r="AY194" s="3">
        <f>IF(Inputs!$B$27&lt;&gt;"Ready","PENDING INPUTS",BF193)</f>
        <v>0</v>
      </c>
      <c r="AZ194" s="3">
        <f>IF(Inputs!$B$27&lt;&gt;"Ready","PENDING INPUTS",IF(A194&lt;=Inputs!$B$6,ROUND(AY194*Inputs!C19/12,2),0))</f>
        <v>0</v>
      </c>
      <c r="BA194" s="3">
        <f>IF(Inputs!$B$27&lt;&gt;"Ready","PENDING INPUTS",IF(AND(A194&lt;=Inputs!$B$6,AY194&gt;0),Inputs!G19,0))</f>
        <v>0</v>
      </c>
      <c r="BB194" s="3">
        <f>IF(Inputs!$B$27&lt;&gt;"Ready","PENDING INPUTS",IF(A194&gt;Inputs!$B$6,0,MIN((AY194+AZ194+BA194),IF(Inputs!H19=1,Inputs!D19,MAX(Inputs!F19,ROUND(AY194*Inputs!E19+AZ194+BA194,2))))))</f>
        <v>0</v>
      </c>
      <c r="BC194">
        <f>IF(Inputs!$B$27&lt;&gt;"Ready","PENDING INPUTS",IF(AY194&lt;=0,99,1+IF(AND(K194&gt;0,OR(Inputs!C14&gt;Inputs!C19,AND(Inputs!C14=Inputs!C19,0&lt;5))),1,0)+IF(AND(S194&gt;0,OR(Inputs!C15&gt;Inputs!C19,AND(Inputs!C15=Inputs!C19,1&lt;5))),1,0)+IF(AND(AA194&gt;0,OR(Inputs!C16&gt;Inputs!C19,AND(Inputs!C16=Inputs!C19,2&lt;5))),1,0)+IF(AND(AI194&gt;0,OR(Inputs!C17&gt;Inputs!C19,AND(Inputs!C17=Inputs!C19,3&lt;5))),1,0)+IF(AND(AQ194&gt;0,OR(Inputs!C18&gt;Inputs!C19,AND(Inputs!C18=Inputs!C19,4&lt;5))),1,0)+IF(AND(BG194&gt;0,OR(Inputs!C20&gt;Inputs!C19,AND(Inputs!C20=Inputs!C19,6&lt;5))),1,0)+IF(AND(BO194&gt;0,OR(Inputs!C21&gt;Inputs!C19,AND(Inputs!C21=Inputs!C19,7&lt;5))),1,0)+IF(AND(BW194&gt;0,OR(Inputs!C22&gt;Inputs!C19,AND(Inputs!C22=Inputs!C19,8&lt;5))),1,0)+IF(AND(CE194&gt;0,OR(Inputs!C23&gt;Inputs!C19,AND(Inputs!C23=Inputs!C19,9&lt;5))),1,0)))</f>
        <v>99</v>
      </c>
      <c r="BD194" s="3">
        <f>IF(Inputs!$B$27&lt;&gt;"Ready","PENDING INPUTS",IF(A194&gt;Inputs!$B$6,0,MIN(MAX(0,(AY194+AZ194+BA194)-BB194),MAX(0,C194-D194-(IF(O194&lt;BC194,K194+L194+M194-N194,0)+IF(W194&lt;BC194,S194+T194+U194-V194,0)+IF(AE194&lt;BC194,AA194+AB194+AC194-AD194,0)+IF(AM194&lt;BC194,AI194+AJ194+AK194-AL194,0)+IF(AU194&lt;BC194,AQ194+AR194+AS194-AT194,0)+IF(BC194&lt;BC194,AY194+AZ194+BA194-BB194,0)+IF(BK194&lt;BC194,BG194+BH194+BI194-BJ194,0)+IF(BS194&lt;BC194,BO194+BP194+BQ194-BR194,0)+IF(CA194&lt;BC194,BW194+BX194+BY194-BZ194,0)+IF(CI194&lt;BC194,CE194+CF194+CG194-CH194,0))))))</f>
        <v>0</v>
      </c>
      <c r="BE194" s="3">
        <f>IF(Inputs!$B$27&lt;&gt;"Ready","PENDING INPUTS",MIN((AY194+AZ194+BA194),IF(D194&gt;C194,IF(D194=0,0,BB194*C194/D194),BB194+BD194)))</f>
        <v>0</v>
      </c>
      <c r="BF194" s="3">
        <f>IF(Inputs!$B$27&lt;&gt;"Ready","PENDING INPUTS",MAX(0,(AY194+AZ194+BA194)-BE194))</f>
        <v>0</v>
      </c>
      <c r="BG194" s="3">
        <f>IF(Inputs!$B$27&lt;&gt;"Ready","PENDING INPUTS",BN193)</f>
        <v>0</v>
      </c>
      <c r="BH194" s="3">
        <f>IF(Inputs!$B$27&lt;&gt;"Ready","PENDING INPUTS",IF(A194&lt;=Inputs!$B$6,ROUND(BG194*Inputs!C20/12,2),0))</f>
        <v>0</v>
      </c>
      <c r="BI194" s="3">
        <f>IF(Inputs!$B$27&lt;&gt;"Ready","PENDING INPUTS",IF(AND(A194&lt;=Inputs!$B$6,BG194&gt;0),Inputs!G20,0))</f>
        <v>0</v>
      </c>
      <c r="BJ194" s="3">
        <f>IF(Inputs!$B$27&lt;&gt;"Ready","PENDING INPUTS",IF(A194&gt;Inputs!$B$6,0,MIN((BG194+BH194+BI194),IF(Inputs!H20=1,Inputs!D20,MAX(Inputs!F20,ROUND(BG194*Inputs!E20+BH194+BI194,2))))))</f>
        <v>0</v>
      </c>
      <c r="BK194">
        <f>IF(Inputs!$B$27&lt;&gt;"Ready","PENDING INPUTS",IF(BG194&lt;=0,99,1+IF(AND(K194&gt;0,OR(Inputs!C14&gt;Inputs!C20,AND(Inputs!C14=Inputs!C20,0&lt;6))),1,0)+IF(AND(S194&gt;0,OR(Inputs!C15&gt;Inputs!C20,AND(Inputs!C15=Inputs!C20,1&lt;6))),1,0)+IF(AND(AA194&gt;0,OR(Inputs!C16&gt;Inputs!C20,AND(Inputs!C16=Inputs!C20,2&lt;6))),1,0)+IF(AND(AI194&gt;0,OR(Inputs!C17&gt;Inputs!C20,AND(Inputs!C17=Inputs!C20,3&lt;6))),1,0)+IF(AND(AQ194&gt;0,OR(Inputs!C18&gt;Inputs!C20,AND(Inputs!C18=Inputs!C20,4&lt;6))),1,0)+IF(AND(AY194&gt;0,OR(Inputs!C19&gt;Inputs!C20,AND(Inputs!C19=Inputs!C20,5&lt;6))),1,0)+IF(AND(BO194&gt;0,OR(Inputs!C21&gt;Inputs!C20,AND(Inputs!C21=Inputs!C20,7&lt;6))),1,0)+IF(AND(BW194&gt;0,OR(Inputs!C22&gt;Inputs!C20,AND(Inputs!C22=Inputs!C20,8&lt;6))),1,0)+IF(AND(CE194&gt;0,OR(Inputs!C23&gt;Inputs!C20,AND(Inputs!C23=Inputs!C20,9&lt;6))),1,0)))</f>
        <v>99</v>
      </c>
      <c r="BL194" s="3">
        <f>IF(Inputs!$B$27&lt;&gt;"Ready","PENDING INPUTS",IF(A194&gt;Inputs!$B$6,0,MIN(MAX(0,(BG194+BH194+BI194)-BJ194),MAX(0,C194-D194-(IF(O194&lt;BK194,K194+L194+M194-N194,0)+IF(W194&lt;BK194,S194+T194+U194-V194,0)+IF(AE194&lt;BK194,AA194+AB194+AC194-AD194,0)+IF(AM194&lt;BK194,AI194+AJ194+AK194-AL194,0)+IF(AU194&lt;BK194,AQ194+AR194+AS194-AT194,0)+IF(BC194&lt;BK194,AY194+AZ194+BA194-BB194,0)+IF(BK194&lt;BK194,BG194+BH194+BI194-BJ194,0)+IF(BS194&lt;BK194,BO194+BP194+BQ194-BR194,0)+IF(CA194&lt;BK194,BW194+BX194+BY194-BZ194,0)+IF(CI194&lt;BK194,CE194+CF194+CG194-CH194,0))))))</f>
        <v>0</v>
      </c>
      <c r="BM194" s="3">
        <f>IF(Inputs!$B$27&lt;&gt;"Ready","PENDING INPUTS",MIN((BG194+BH194+BI194),IF(D194&gt;C194,IF(D194=0,0,BJ194*C194/D194),BJ194+BL194)))</f>
        <v>0</v>
      </c>
      <c r="BN194" s="3">
        <f>IF(Inputs!$B$27&lt;&gt;"Ready","PENDING INPUTS",MAX(0,(BG194+BH194+BI194)-BM194))</f>
        <v>0</v>
      </c>
      <c r="BO194" s="3">
        <f>IF(Inputs!$B$27&lt;&gt;"Ready","PENDING INPUTS",BV193)</f>
        <v>0</v>
      </c>
      <c r="BP194" s="3">
        <f>IF(Inputs!$B$27&lt;&gt;"Ready","PENDING INPUTS",IF(A194&lt;=Inputs!$B$6,ROUND(BO194*Inputs!C21/12,2),0))</f>
        <v>0</v>
      </c>
      <c r="BQ194" s="3">
        <f>IF(Inputs!$B$27&lt;&gt;"Ready","PENDING INPUTS",IF(AND(A194&lt;=Inputs!$B$6,BO194&gt;0),Inputs!G21,0))</f>
        <v>0</v>
      </c>
      <c r="BR194" s="3">
        <f>IF(Inputs!$B$27&lt;&gt;"Ready","PENDING INPUTS",IF(A194&gt;Inputs!$B$6,0,MIN((BO194+BP194+BQ194),IF(Inputs!H21=1,Inputs!D21,MAX(Inputs!F21,ROUND(BO194*Inputs!E21+BP194+BQ194,2))))))</f>
        <v>0</v>
      </c>
      <c r="BS194">
        <f>IF(Inputs!$B$27&lt;&gt;"Ready","PENDING INPUTS",IF(BO194&lt;=0,99,1+IF(AND(K194&gt;0,OR(Inputs!C14&gt;Inputs!C21,AND(Inputs!C14=Inputs!C21,0&lt;7))),1,0)+IF(AND(S194&gt;0,OR(Inputs!C15&gt;Inputs!C21,AND(Inputs!C15=Inputs!C21,1&lt;7))),1,0)+IF(AND(AA194&gt;0,OR(Inputs!C16&gt;Inputs!C21,AND(Inputs!C16=Inputs!C21,2&lt;7))),1,0)+IF(AND(AI194&gt;0,OR(Inputs!C17&gt;Inputs!C21,AND(Inputs!C17=Inputs!C21,3&lt;7))),1,0)+IF(AND(AQ194&gt;0,OR(Inputs!C18&gt;Inputs!C21,AND(Inputs!C18=Inputs!C21,4&lt;7))),1,0)+IF(AND(AY194&gt;0,OR(Inputs!C19&gt;Inputs!C21,AND(Inputs!C19=Inputs!C21,5&lt;7))),1,0)+IF(AND(BG194&gt;0,OR(Inputs!C20&gt;Inputs!C21,AND(Inputs!C20=Inputs!C21,6&lt;7))),1,0)+IF(AND(BW194&gt;0,OR(Inputs!C22&gt;Inputs!C21,AND(Inputs!C22=Inputs!C21,8&lt;7))),1,0)+IF(AND(CE194&gt;0,OR(Inputs!C23&gt;Inputs!C21,AND(Inputs!C23=Inputs!C21,9&lt;7))),1,0)))</f>
        <v>99</v>
      </c>
      <c r="BT194" s="3">
        <f>IF(Inputs!$B$27&lt;&gt;"Ready","PENDING INPUTS",IF(A194&gt;Inputs!$B$6,0,MIN(MAX(0,(BO194+BP194+BQ194)-BR194),MAX(0,C194-D194-(IF(O194&lt;BS194,K194+L194+M194-N194,0)+IF(W194&lt;BS194,S194+T194+U194-V194,0)+IF(AE194&lt;BS194,AA194+AB194+AC194-AD194,0)+IF(AM194&lt;BS194,AI194+AJ194+AK194-AL194,0)+IF(AU194&lt;BS194,AQ194+AR194+AS194-AT194,0)+IF(BC194&lt;BS194,AY194+AZ194+BA194-BB194,0)+IF(BK194&lt;BS194,BG194+BH194+BI194-BJ194,0)+IF(BS194&lt;BS194,BO194+BP194+BQ194-BR194,0)+IF(CA194&lt;BS194,BW194+BX194+BY194-BZ194,0)+IF(CI194&lt;BS194,CE194+CF194+CG194-CH194,0))))))</f>
        <v>0</v>
      </c>
      <c r="BU194" s="3">
        <f>IF(Inputs!$B$27&lt;&gt;"Ready","PENDING INPUTS",MIN((BO194+BP194+BQ194),IF(D194&gt;C194,IF(D194=0,0,BR194*C194/D194),BR194+BT194)))</f>
        <v>0</v>
      </c>
      <c r="BV194" s="3">
        <f>IF(Inputs!$B$27&lt;&gt;"Ready","PENDING INPUTS",MAX(0,(BO194+BP194+BQ194)-BU194))</f>
        <v>0</v>
      </c>
      <c r="BW194" s="3">
        <f>IF(Inputs!$B$27&lt;&gt;"Ready","PENDING INPUTS",CD193)</f>
        <v>0</v>
      </c>
      <c r="BX194" s="3">
        <f>IF(Inputs!$B$27&lt;&gt;"Ready","PENDING INPUTS",IF(A194&lt;=Inputs!$B$6,ROUND(BW194*Inputs!C22/12,2),0))</f>
        <v>0</v>
      </c>
      <c r="BY194" s="3">
        <f>IF(Inputs!$B$27&lt;&gt;"Ready","PENDING INPUTS",IF(AND(A194&lt;=Inputs!$B$6,BW194&gt;0),Inputs!G22,0))</f>
        <v>0</v>
      </c>
      <c r="BZ194" s="3">
        <f>IF(Inputs!$B$27&lt;&gt;"Ready","PENDING INPUTS",IF(A194&gt;Inputs!$B$6,0,MIN((BW194+BX194+BY194),IF(Inputs!H22=1,Inputs!D22,MAX(Inputs!F22,ROUND(BW194*Inputs!E22+BX194+BY194,2))))))</f>
        <v>0</v>
      </c>
      <c r="CA194">
        <f>IF(Inputs!$B$27&lt;&gt;"Ready","PENDING INPUTS",IF(BW194&lt;=0,99,1+IF(AND(K194&gt;0,OR(Inputs!C14&gt;Inputs!C22,AND(Inputs!C14=Inputs!C22,0&lt;8))),1,0)+IF(AND(S194&gt;0,OR(Inputs!C15&gt;Inputs!C22,AND(Inputs!C15=Inputs!C22,1&lt;8))),1,0)+IF(AND(AA194&gt;0,OR(Inputs!C16&gt;Inputs!C22,AND(Inputs!C16=Inputs!C22,2&lt;8))),1,0)+IF(AND(AI194&gt;0,OR(Inputs!C17&gt;Inputs!C22,AND(Inputs!C17=Inputs!C22,3&lt;8))),1,0)+IF(AND(AQ194&gt;0,OR(Inputs!C18&gt;Inputs!C22,AND(Inputs!C18=Inputs!C22,4&lt;8))),1,0)+IF(AND(AY194&gt;0,OR(Inputs!C19&gt;Inputs!C22,AND(Inputs!C19=Inputs!C22,5&lt;8))),1,0)+IF(AND(BG194&gt;0,OR(Inputs!C20&gt;Inputs!C22,AND(Inputs!C20=Inputs!C22,6&lt;8))),1,0)+IF(AND(BO194&gt;0,OR(Inputs!C21&gt;Inputs!C22,AND(Inputs!C21=Inputs!C22,7&lt;8))),1,0)+IF(AND(CE194&gt;0,OR(Inputs!C23&gt;Inputs!C22,AND(Inputs!C23=Inputs!C22,9&lt;8))),1,0)))</f>
        <v>99</v>
      </c>
      <c r="CB194" s="3">
        <f>IF(Inputs!$B$27&lt;&gt;"Ready","PENDING INPUTS",IF(A194&gt;Inputs!$B$6,0,MIN(MAX(0,(BW194+BX194+BY194)-BZ194),MAX(0,C194-D194-(IF(O194&lt;CA194,K194+L194+M194-N194,0)+IF(W194&lt;CA194,S194+T194+U194-V194,0)+IF(AE194&lt;CA194,AA194+AB194+AC194-AD194,0)+IF(AM194&lt;CA194,AI194+AJ194+AK194-AL194,0)+IF(AU194&lt;CA194,AQ194+AR194+AS194-AT194,0)+IF(BC194&lt;CA194,AY194+AZ194+BA194-BB194,0)+IF(BK194&lt;CA194,BG194+BH194+BI194-BJ194,0)+IF(BS194&lt;CA194,BO194+BP194+BQ194-BR194,0)+IF(CA194&lt;CA194,BW194+BX194+BY194-BZ194,0)+IF(CI194&lt;CA194,CE194+CF194+CG194-CH194,0))))))</f>
        <v>0</v>
      </c>
      <c r="CC194" s="3">
        <f>IF(Inputs!$B$27&lt;&gt;"Ready","PENDING INPUTS",MIN((BW194+BX194+BY194),IF(D194&gt;C194,IF(D194=0,0,BZ194*C194/D194),BZ194+CB194)))</f>
        <v>0</v>
      </c>
      <c r="CD194" s="3">
        <f>IF(Inputs!$B$27&lt;&gt;"Ready","PENDING INPUTS",MAX(0,(BW194+BX194+BY194)-CC194))</f>
        <v>0</v>
      </c>
      <c r="CE194" s="3">
        <f>IF(Inputs!$B$27&lt;&gt;"Ready","PENDING INPUTS",CL193)</f>
        <v>0</v>
      </c>
      <c r="CF194" s="3">
        <f>IF(Inputs!$B$27&lt;&gt;"Ready","PENDING INPUTS",IF(A194&lt;=Inputs!$B$6,ROUND(CE194*Inputs!C23/12,2),0))</f>
        <v>0</v>
      </c>
      <c r="CG194" s="3">
        <f>IF(Inputs!$B$27&lt;&gt;"Ready","PENDING INPUTS",IF(AND(A194&lt;=Inputs!$B$6,CE194&gt;0),Inputs!G23,0))</f>
        <v>0</v>
      </c>
      <c r="CH194" s="3">
        <f>IF(Inputs!$B$27&lt;&gt;"Ready","PENDING INPUTS",IF(A194&gt;Inputs!$B$6,0,MIN((CE194+CF194+CG194),IF(Inputs!H23=1,Inputs!D23,MAX(Inputs!F23,ROUND(CE194*Inputs!E23+CF194+CG194,2))))))</f>
        <v>0</v>
      </c>
      <c r="CI194">
        <f>IF(Inputs!$B$27&lt;&gt;"Ready","PENDING INPUTS",IF(CE194&lt;=0,99,1+IF(AND(K194&gt;0,OR(Inputs!C14&gt;Inputs!C23,AND(Inputs!C14=Inputs!C23,0&lt;9))),1,0)+IF(AND(S194&gt;0,OR(Inputs!C15&gt;Inputs!C23,AND(Inputs!C15=Inputs!C23,1&lt;9))),1,0)+IF(AND(AA194&gt;0,OR(Inputs!C16&gt;Inputs!C23,AND(Inputs!C16=Inputs!C23,2&lt;9))),1,0)+IF(AND(AI194&gt;0,OR(Inputs!C17&gt;Inputs!C23,AND(Inputs!C17=Inputs!C23,3&lt;9))),1,0)+IF(AND(AQ194&gt;0,OR(Inputs!C18&gt;Inputs!C23,AND(Inputs!C18=Inputs!C23,4&lt;9))),1,0)+IF(AND(AY194&gt;0,OR(Inputs!C19&gt;Inputs!C23,AND(Inputs!C19=Inputs!C23,5&lt;9))),1,0)+IF(AND(BG194&gt;0,OR(Inputs!C20&gt;Inputs!C23,AND(Inputs!C20=Inputs!C23,6&lt;9))),1,0)+IF(AND(BO194&gt;0,OR(Inputs!C21&gt;Inputs!C23,AND(Inputs!C21=Inputs!C23,7&lt;9))),1,0)+IF(AND(BW194&gt;0,OR(Inputs!C22&gt;Inputs!C23,AND(Inputs!C22=Inputs!C23,8&lt;9))),1,0)))</f>
        <v>99</v>
      </c>
      <c r="CJ194" s="3">
        <f>IF(Inputs!$B$27&lt;&gt;"Ready","PENDING INPUTS",IF(A194&gt;Inputs!$B$6,0,MIN(MAX(0,(CE194+CF194+CG194)-CH194),MAX(0,C194-D194-(IF(O194&lt;CI194,K194+L194+M194-N194,0)+IF(W194&lt;CI194,S194+T194+U194-V194,0)+IF(AE194&lt;CI194,AA194+AB194+AC194-AD194,0)+IF(AM194&lt;CI194,AI194+AJ194+AK194-AL194,0)+IF(AU194&lt;CI194,AQ194+AR194+AS194-AT194,0)+IF(BC194&lt;CI194,AY194+AZ194+BA194-BB194,0)+IF(BK194&lt;CI194,BG194+BH194+BI194-BJ194,0)+IF(BS194&lt;CI194,BO194+BP194+BQ194-BR194,0)+IF(CA194&lt;CI194,BW194+BX194+BY194-BZ194,0)+IF(CI194&lt;CI194,CE194+CF194+CG194-CH194,0))))))</f>
        <v>0</v>
      </c>
      <c r="CK194" s="3">
        <f>IF(Inputs!$B$27&lt;&gt;"Ready","PENDING INPUTS",MIN((CE194+CF194+CG194),IF(D194&gt;C194,IF(D194=0,0,CH194*C194/D194),CH194+CJ194)))</f>
        <v>0</v>
      </c>
      <c r="CL194" s="3">
        <f>IF(Inputs!$B$27&lt;&gt;"Ready","PENDING INPUTS",MAX(0,(CE194+CF194+CG194)-CK194))</f>
        <v>0</v>
      </c>
    </row>
    <row r="195" spans="1:90" ht="27.95" customHeight="1" x14ac:dyDescent="0.25">
      <c r="A195">
        <v>191</v>
      </c>
      <c r="B195" s="13">
        <f>IF(Inputs!$B$27&lt;&gt;"Ready","PENDING INPUTS",EDATE(Inputs!$B$5,A195-1))</f>
        <v>52079</v>
      </c>
      <c r="C195" s="3">
        <f>IF(Inputs!$B$27&lt;&gt;"Ready","PENDING INPUTS",IF(A195&lt;=Inputs!$B$6,MAX(0,Inputs!$B$4+IF(A195=Inputs!$B$7,Inputs!$B$8,0)+IF(A195=Inputs!$B$9,Inputs!$B$10,0)),0))</f>
        <v>0</v>
      </c>
      <c r="D195" s="3">
        <f>IF(Inputs!$B$27&lt;&gt;"Ready","PENDING INPUTS",SUM(N195,V195,AD195,AL195,AT195,BB195,BJ195,BR195,BZ195,CH195))</f>
        <v>0</v>
      </c>
      <c r="E195" s="3">
        <f>IF(Inputs!$B$27&lt;&gt;"Ready","PENDING INPUTS",MAX(0,D195-C195))</f>
        <v>0</v>
      </c>
      <c r="F195" s="3">
        <f>IF(Inputs!$B$27&lt;&gt;"Ready","PENDING INPUTS",SUM(Q195,Y195,AG195,AO195,AW195,BE195,BM195,BU195,CC195,CK195))</f>
        <v>0</v>
      </c>
      <c r="G195" s="3">
        <f>IF(Inputs!$B$27&lt;&gt;"Ready","PENDING INPUTS",SUM(L195,T195,AB195,AJ195,AR195,AZ195,BH195,BP195,BX195,CF195))</f>
        <v>0</v>
      </c>
      <c r="H195" s="3">
        <f>IF(Inputs!$B$27&lt;&gt;"Ready","PENDING INPUTS",SUM(M195,U195,AC195,AK195,AS195,BA195,BI195,BQ195,BY195,CG195))</f>
        <v>0</v>
      </c>
      <c r="I195" s="3">
        <f>IF(Inputs!$B$27&lt;&gt;"Ready","PENDING INPUTS",SUM(R195,Z195,AH195,AP195,AX195,BF195,BN195,BV195,CD195,CL195))</f>
        <v>0</v>
      </c>
      <c r="J195" t="str">
        <f>IF(Inputs!$B$27&lt;&gt;"Ready","PENDING INPUTS",IF(A195&gt;Inputs!$B$6,"Beyond horizon",IF(E195&gt;0.005,"MINIMUM SHORTFALL",IF(I195&lt;0.005,"Paid off","In progress"))))</f>
        <v>Beyond horizon</v>
      </c>
      <c r="K195" s="3">
        <f>IF(Inputs!$B$27&lt;&gt;"Ready","PENDING INPUTS",R194)</f>
        <v>0</v>
      </c>
      <c r="L195" s="3">
        <f>IF(Inputs!$B$27&lt;&gt;"Ready","PENDING INPUTS",IF(A195&lt;=Inputs!$B$6,ROUND(K195*Inputs!C14/12,2),0))</f>
        <v>0</v>
      </c>
      <c r="M195" s="3">
        <f>IF(Inputs!$B$27&lt;&gt;"Ready","PENDING INPUTS",IF(AND(A195&lt;=Inputs!$B$6,K195&gt;0),Inputs!G14,0))</f>
        <v>0</v>
      </c>
      <c r="N195" s="3">
        <f>IF(Inputs!$B$27&lt;&gt;"Ready","PENDING INPUTS",IF(A195&gt;Inputs!$B$6,0,MIN((K195+L195+M195),IF(Inputs!H14=1,Inputs!D14,MAX(Inputs!F14,ROUND(K195*Inputs!E14+L195+M195,2))))))</f>
        <v>0</v>
      </c>
      <c r="O195">
        <f>IF(Inputs!$B$27&lt;&gt;"Ready","PENDING INPUTS",IF(K195&lt;=0,99,1+IF(AND(S195&gt;0,OR(Inputs!C15&gt;Inputs!C14,AND(Inputs!C15=Inputs!C14,1&lt;0))),1,0)+IF(AND(AA195&gt;0,OR(Inputs!C16&gt;Inputs!C14,AND(Inputs!C16=Inputs!C14,2&lt;0))),1,0)+IF(AND(AI195&gt;0,OR(Inputs!C17&gt;Inputs!C14,AND(Inputs!C17=Inputs!C14,3&lt;0))),1,0)+IF(AND(AQ195&gt;0,OR(Inputs!C18&gt;Inputs!C14,AND(Inputs!C18=Inputs!C14,4&lt;0))),1,0)+IF(AND(AY195&gt;0,OR(Inputs!C19&gt;Inputs!C14,AND(Inputs!C19=Inputs!C14,5&lt;0))),1,0)+IF(AND(BG195&gt;0,OR(Inputs!C20&gt;Inputs!C14,AND(Inputs!C20=Inputs!C14,6&lt;0))),1,0)+IF(AND(BO195&gt;0,OR(Inputs!C21&gt;Inputs!C14,AND(Inputs!C21=Inputs!C14,7&lt;0))),1,0)+IF(AND(BW195&gt;0,OR(Inputs!C22&gt;Inputs!C14,AND(Inputs!C22=Inputs!C14,8&lt;0))),1,0)+IF(AND(CE195&gt;0,OR(Inputs!C23&gt;Inputs!C14,AND(Inputs!C23=Inputs!C14,9&lt;0))),1,0)))</f>
        <v>99</v>
      </c>
      <c r="P195" s="3">
        <f>IF(Inputs!$B$27&lt;&gt;"Ready","PENDING INPUTS",IF(A195&gt;Inputs!$B$6,0,MIN(MAX(0,(K195+L195+M195)-N195),MAX(0,C195-D195-(IF(O195&lt;O195,K195+L195+M195-N195,0)+IF(W195&lt;O195,S195+T195+U195-V195,0)+IF(AE195&lt;O195,AA195+AB195+AC195-AD195,0)+IF(AM195&lt;O195,AI195+AJ195+AK195-AL195,0)+IF(AU195&lt;O195,AQ195+AR195+AS195-AT195,0)+IF(BC195&lt;O195,AY195+AZ195+BA195-BB195,0)+IF(BK195&lt;O195,BG195+BH195+BI195-BJ195,0)+IF(BS195&lt;O195,BO195+BP195+BQ195-BR195,0)+IF(CA195&lt;O195,BW195+BX195+BY195-BZ195,0)+IF(CI195&lt;O195,CE195+CF195+CG195-CH195,0))))))</f>
        <v>0</v>
      </c>
      <c r="Q195" s="3">
        <f>IF(Inputs!$B$27&lt;&gt;"Ready","PENDING INPUTS",MIN((K195+L195+M195),IF(D195&gt;C195,IF(D195=0,0,N195*C195/D195),N195+P195)))</f>
        <v>0</v>
      </c>
      <c r="R195" s="3">
        <f>IF(Inputs!$B$27&lt;&gt;"Ready","PENDING INPUTS",MAX(0,(K195+L195+M195)-Q195))</f>
        <v>0</v>
      </c>
      <c r="S195" s="3">
        <f>IF(Inputs!$B$27&lt;&gt;"Ready","PENDING INPUTS",Z194)</f>
        <v>0</v>
      </c>
      <c r="T195" s="3">
        <f>IF(Inputs!$B$27&lt;&gt;"Ready","PENDING INPUTS",IF(A195&lt;=Inputs!$B$6,ROUND(S195*Inputs!C15/12,2),0))</f>
        <v>0</v>
      </c>
      <c r="U195" s="3">
        <f>IF(Inputs!$B$27&lt;&gt;"Ready","PENDING INPUTS",IF(AND(A195&lt;=Inputs!$B$6,S195&gt;0),Inputs!G15,0))</f>
        <v>0</v>
      </c>
      <c r="V195" s="3">
        <f>IF(Inputs!$B$27&lt;&gt;"Ready","PENDING INPUTS",IF(A195&gt;Inputs!$B$6,0,MIN((S195+T195+U195),IF(Inputs!H15=1,Inputs!D15,MAX(Inputs!F15,ROUND(S195*Inputs!E15+T195+U195,2))))))</f>
        <v>0</v>
      </c>
      <c r="W195">
        <f>IF(Inputs!$B$27&lt;&gt;"Ready","PENDING INPUTS",IF(S195&lt;=0,99,1+IF(AND(K195&gt;0,OR(Inputs!C14&gt;Inputs!C15,AND(Inputs!C14=Inputs!C15,0&lt;1))),1,0)+IF(AND(AA195&gt;0,OR(Inputs!C16&gt;Inputs!C15,AND(Inputs!C16=Inputs!C15,2&lt;1))),1,0)+IF(AND(AI195&gt;0,OR(Inputs!C17&gt;Inputs!C15,AND(Inputs!C17=Inputs!C15,3&lt;1))),1,0)+IF(AND(AQ195&gt;0,OR(Inputs!C18&gt;Inputs!C15,AND(Inputs!C18=Inputs!C15,4&lt;1))),1,0)+IF(AND(AY195&gt;0,OR(Inputs!C19&gt;Inputs!C15,AND(Inputs!C19=Inputs!C15,5&lt;1))),1,0)+IF(AND(BG195&gt;0,OR(Inputs!C20&gt;Inputs!C15,AND(Inputs!C20=Inputs!C15,6&lt;1))),1,0)+IF(AND(BO195&gt;0,OR(Inputs!C21&gt;Inputs!C15,AND(Inputs!C21=Inputs!C15,7&lt;1))),1,0)+IF(AND(BW195&gt;0,OR(Inputs!C22&gt;Inputs!C15,AND(Inputs!C22=Inputs!C15,8&lt;1))),1,0)+IF(AND(CE195&gt;0,OR(Inputs!C23&gt;Inputs!C15,AND(Inputs!C23=Inputs!C15,9&lt;1))),1,0)))</f>
        <v>99</v>
      </c>
      <c r="X195" s="3">
        <f>IF(Inputs!$B$27&lt;&gt;"Ready","PENDING INPUTS",IF(A195&gt;Inputs!$B$6,0,MIN(MAX(0,(S195+T195+U195)-V195),MAX(0,C195-D195-(IF(O195&lt;W195,K195+L195+M195-N195,0)+IF(W195&lt;W195,S195+T195+U195-V195,0)+IF(AE195&lt;W195,AA195+AB195+AC195-AD195,0)+IF(AM195&lt;W195,AI195+AJ195+AK195-AL195,0)+IF(AU195&lt;W195,AQ195+AR195+AS195-AT195,0)+IF(BC195&lt;W195,AY195+AZ195+BA195-BB195,0)+IF(BK195&lt;W195,BG195+BH195+BI195-BJ195,0)+IF(BS195&lt;W195,BO195+BP195+BQ195-BR195,0)+IF(CA195&lt;W195,BW195+BX195+BY195-BZ195,0)+IF(CI195&lt;W195,CE195+CF195+CG195-CH195,0))))))</f>
        <v>0</v>
      </c>
      <c r="Y195" s="3">
        <f>IF(Inputs!$B$27&lt;&gt;"Ready","PENDING INPUTS",MIN((S195+T195+U195),IF(D195&gt;C195,IF(D195=0,0,V195*C195/D195),V195+X195)))</f>
        <v>0</v>
      </c>
      <c r="Z195" s="3">
        <f>IF(Inputs!$B$27&lt;&gt;"Ready","PENDING INPUTS",MAX(0,(S195+T195+U195)-Y195))</f>
        <v>0</v>
      </c>
      <c r="AA195" s="3">
        <f>IF(Inputs!$B$27&lt;&gt;"Ready","PENDING INPUTS",AH194)</f>
        <v>0</v>
      </c>
      <c r="AB195" s="3">
        <f>IF(Inputs!$B$27&lt;&gt;"Ready","PENDING INPUTS",IF(A195&lt;=Inputs!$B$6,ROUND(AA195*Inputs!C16/12,2),0))</f>
        <v>0</v>
      </c>
      <c r="AC195" s="3">
        <f>IF(Inputs!$B$27&lt;&gt;"Ready","PENDING INPUTS",IF(AND(A195&lt;=Inputs!$B$6,AA195&gt;0),Inputs!G16,0))</f>
        <v>0</v>
      </c>
      <c r="AD195" s="3">
        <f>IF(Inputs!$B$27&lt;&gt;"Ready","PENDING INPUTS",IF(A195&gt;Inputs!$B$6,0,MIN((AA195+AB195+AC195),IF(Inputs!H16=1,Inputs!D16,MAX(Inputs!F16,ROUND(AA195*Inputs!E16+AB195+AC195,2))))))</f>
        <v>0</v>
      </c>
      <c r="AE195">
        <f>IF(Inputs!$B$27&lt;&gt;"Ready","PENDING INPUTS",IF(AA195&lt;=0,99,1+IF(AND(K195&gt;0,OR(Inputs!C14&gt;Inputs!C16,AND(Inputs!C14=Inputs!C16,0&lt;2))),1,0)+IF(AND(S195&gt;0,OR(Inputs!C15&gt;Inputs!C16,AND(Inputs!C15=Inputs!C16,1&lt;2))),1,0)+IF(AND(AI195&gt;0,OR(Inputs!C17&gt;Inputs!C16,AND(Inputs!C17=Inputs!C16,3&lt;2))),1,0)+IF(AND(AQ195&gt;0,OR(Inputs!C18&gt;Inputs!C16,AND(Inputs!C18=Inputs!C16,4&lt;2))),1,0)+IF(AND(AY195&gt;0,OR(Inputs!C19&gt;Inputs!C16,AND(Inputs!C19=Inputs!C16,5&lt;2))),1,0)+IF(AND(BG195&gt;0,OR(Inputs!C20&gt;Inputs!C16,AND(Inputs!C20=Inputs!C16,6&lt;2))),1,0)+IF(AND(BO195&gt;0,OR(Inputs!C21&gt;Inputs!C16,AND(Inputs!C21=Inputs!C16,7&lt;2))),1,0)+IF(AND(BW195&gt;0,OR(Inputs!C22&gt;Inputs!C16,AND(Inputs!C22=Inputs!C16,8&lt;2))),1,0)+IF(AND(CE195&gt;0,OR(Inputs!C23&gt;Inputs!C16,AND(Inputs!C23=Inputs!C16,9&lt;2))),1,0)))</f>
        <v>99</v>
      </c>
      <c r="AF195" s="3">
        <f>IF(Inputs!$B$27&lt;&gt;"Ready","PENDING INPUTS",IF(A195&gt;Inputs!$B$6,0,MIN(MAX(0,(AA195+AB195+AC195)-AD195),MAX(0,C195-D195-(IF(O195&lt;AE195,K195+L195+M195-N195,0)+IF(W195&lt;AE195,S195+T195+U195-V195,0)+IF(AE195&lt;AE195,AA195+AB195+AC195-AD195,0)+IF(AM195&lt;AE195,AI195+AJ195+AK195-AL195,0)+IF(AU195&lt;AE195,AQ195+AR195+AS195-AT195,0)+IF(BC195&lt;AE195,AY195+AZ195+BA195-BB195,0)+IF(BK195&lt;AE195,BG195+BH195+BI195-BJ195,0)+IF(BS195&lt;AE195,BO195+BP195+BQ195-BR195,0)+IF(CA195&lt;AE195,BW195+BX195+BY195-BZ195,0)+IF(CI195&lt;AE195,CE195+CF195+CG195-CH195,0))))))</f>
        <v>0</v>
      </c>
      <c r="AG195" s="3">
        <f>IF(Inputs!$B$27&lt;&gt;"Ready","PENDING INPUTS",MIN((AA195+AB195+AC195),IF(D195&gt;C195,IF(D195=0,0,AD195*C195/D195),AD195+AF195)))</f>
        <v>0</v>
      </c>
      <c r="AH195" s="3">
        <f>IF(Inputs!$B$27&lt;&gt;"Ready","PENDING INPUTS",MAX(0,(AA195+AB195+AC195)-AG195))</f>
        <v>0</v>
      </c>
      <c r="AI195" s="3">
        <f>IF(Inputs!$B$27&lt;&gt;"Ready","PENDING INPUTS",AP194)</f>
        <v>0</v>
      </c>
      <c r="AJ195" s="3">
        <f>IF(Inputs!$B$27&lt;&gt;"Ready","PENDING INPUTS",IF(A195&lt;=Inputs!$B$6,ROUND(AI195*Inputs!C17/12,2),0))</f>
        <v>0</v>
      </c>
      <c r="AK195" s="3">
        <f>IF(Inputs!$B$27&lt;&gt;"Ready","PENDING INPUTS",IF(AND(A195&lt;=Inputs!$B$6,AI195&gt;0),Inputs!G17,0))</f>
        <v>0</v>
      </c>
      <c r="AL195" s="3">
        <f>IF(Inputs!$B$27&lt;&gt;"Ready","PENDING INPUTS",IF(A195&gt;Inputs!$B$6,0,MIN((AI195+AJ195+AK195),IF(Inputs!H17=1,Inputs!D17,MAX(Inputs!F17,ROUND(AI195*Inputs!E17+AJ195+AK195,2))))))</f>
        <v>0</v>
      </c>
      <c r="AM195">
        <f>IF(Inputs!$B$27&lt;&gt;"Ready","PENDING INPUTS",IF(AI195&lt;=0,99,1+IF(AND(K195&gt;0,OR(Inputs!C14&gt;Inputs!C17,AND(Inputs!C14=Inputs!C17,0&lt;3))),1,0)+IF(AND(S195&gt;0,OR(Inputs!C15&gt;Inputs!C17,AND(Inputs!C15=Inputs!C17,1&lt;3))),1,0)+IF(AND(AA195&gt;0,OR(Inputs!C16&gt;Inputs!C17,AND(Inputs!C16=Inputs!C17,2&lt;3))),1,0)+IF(AND(AQ195&gt;0,OR(Inputs!C18&gt;Inputs!C17,AND(Inputs!C18=Inputs!C17,4&lt;3))),1,0)+IF(AND(AY195&gt;0,OR(Inputs!C19&gt;Inputs!C17,AND(Inputs!C19=Inputs!C17,5&lt;3))),1,0)+IF(AND(BG195&gt;0,OR(Inputs!C20&gt;Inputs!C17,AND(Inputs!C20=Inputs!C17,6&lt;3))),1,0)+IF(AND(BO195&gt;0,OR(Inputs!C21&gt;Inputs!C17,AND(Inputs!C21=Inputs!C17,7&lt;3))),1,0)+IF(AND(BW195&gt;0,OR(Inputs!C22&gt;Inputs!C17,AND(Inputs!C22=Inputs!C17,8&lt;3))),1,0)+IF(AND(CE195&gt;0,OR(Inputs!C23&gt;Inputs!C17,AND(Inputs!C23=Inputs!C17,9&lt;3))),1,0)))</f>
        <v>99</v>
      </c>
      <c r="AN195" s="3">
        <f>IF(Inputs!$B$27&lt;&gt;"Ready","PENDING INPUTS",IF(A195&gt;Inputs!$B$6,0,MIN(MAX(0,(AI195+AJ195+AK195)-AL195),MAX(0,C195-D195-(IF(O195&lt;AM195,K195+L195+M195-N195,0)+IF(W195&lt;AM195,S195+T195+U195-V195,0)+IF(AE195&lt;AM195,AA195+AB195+AC195-AD195,0)+IF(AM195&lt;AM195,AI195+AJ195+AK195-AL195,0)+IF(AU195&lt;AM195,AQ195+AR195+AS195-AT195,0)+IF(BC195&lt;AM195,AY195+AZ195+BA195-BB195,0)+IF(BK195&lt;AM195,BG195+BH195+BI195-BJ195,0)+IF(BS195&lt;AM195,BO195+BP195+BQ195-BR195,0)+IF(CA195&lt;AM195,BW195+BX195+BY195-BZ195,0)+IF(CI195&lt;AM195,CE195+CF195+CG195-CH195,0))))))</f>
        <v>0</v>
      </c>
      <c r="AO195" s="3">
        <f>IF(Inputs!$B$27&lt;&gt;"Ready","PENDING INPUTS",MIN((AI195+AJ195+AK195),IF(D195&gt;C195,IF(D195=0,0,AL195*C195/D195),AL195+AN195)))</f>
        <v>0</v>
      </c>
      <c r="AP195" s="3">
        <f>IF(Inputs!$B$27&lt;&gt;"Ready","PENDING INPUTS",MAX(0,(AI195+AJ195+AK195)-AO195))</f>
        <v>0</v>
      </c>
      <c r="AQ195" s="3">
        <f>IF(Inputs!$B$27&lt;&gt;"Ready","PENDING INPUTS",AX194)</f>
        <v>0</v>
      </c>
      <c r="AR195" s="3">
        <f>IF(Inputs!$B$27&lt;&gt;"Ready","PENDING INPUTS",IF(A195&lt;=Inputs!$B$6,ROUND(AQ195*Inputs!C18/12,2),0))</f>
        <v>0</v>
      </c>
      <c r="AS195" s="3">
        <f>IF(Inputs!$B$27&lt;&gt;"Ready","PENDING INPUTS",IF(AND(A195&lt;=Inputs!$B$6,AQ195&gt;0),Inputs!G18,0))</f>
        <v>0</v>
      </c>
      <c r="AT195" s="3">
        <f>IF(Inputs!$B$27&lt;&gt;"Ready","PENDING INPUTS",IF(A195&gt;Inputs!$B$6,0,MIN((AQ195+AR195+AS195),IF(Inputs!H18=1,Inputs!D18,MAX(Inputs!F18,ROUND(AQ195*Inputs!E18+AR195+AS195,2))))))</f>
        <v>0</v>
      </c>
      <c r="AU195">
        <f>IF(Inputs!$B$27&lt;&gt;"Ready","PENDING INPUTS",IF(AQ195&lt;=0,99,1+IF(AND(K195&gt;0,OR(Inputs!C14&gt;Inputs!C18,AND(Inputs!C14=Inputs!C18,0&lt;4))),1,0)+IF(AND(S195&gt;0,OR(Inputs!C15&gt;Inputs!C18,AND(Inputs!C15=Inputs!C18,1&lt;4))),1,0)+IF(AND(AA195&gt;0,OR(Inputs!C16&gt;Inputs!C18,AND(Inputs!C16=Inputs!C18,2&lt;4))),1,0)+IF(AND(AI195&gt;0,OR(Inputs!C17&gt;Inputs!C18,AND(Inputs!C17=Inputs!C18,3&lt;4))),1,0)+IF(AND(AY195&gt;0,OR(Inputs!C19&gt;Inputs!C18,AND(Inputs!C19=Inputs!C18,5&lt;4))),1,0)+IF(AND(BG195&gt;0,OR(Inputs!C20&gt;Inputs!C18,AND(Inputs!C20=Inputs!C18,6&lt;4))),1,0)+IF(AND(BO195&gt;0,OR(Inputs!C21&gt;Inputs!C18,AND(Inputs!C21=Inputs!C18,7&lt;4))),1,0)+IF(AND(BW195&gt;0,OR(Inputs!C22&gt;Inputs!C18,AND(Inputs!C22=Inputs!C18,8&lt;4))),1,0)+IF(AND(CE195&gt;0,OR(Inputs!C23&gt;Inputs!C18,AND(Inputs!C23=Inputs!C18,9&lt;4))),1,0)))</f>
        <v>99</v>
      </c>
      <c r="AV195" s="3">
        <f>IF(Inputs!$B$27&lt;&gt;"Ready","PENDING INPUTS",IF(A195&gt;Inputs!$B$6,0,MIN(MAX(0,(AQ195+AR195+AS195)-AT195),MAX(0,C195-D195-(IF(O195&lt;AU195,K195+L195+M195-N195,0)+IF(W195&lt;AU195,S195+T195+U195-V195,0)+IF(AE195&lt;AU195,AA195+AB195+AC195-AD195,0)+IF(AM195&lt;AU195,AI195+AJ195+AK195-AL195,0)+IF(AU195&lt;AU195,AQ195+AR195+AS195-AT195,0)+IF(BC195&lt;AU195,AY195+AZ195+BA195-BB195,0)+IF(BK195&lt;AU195,BG195+BH195+BI195-BJ195,0)+IF(BS195&lt;AU195,BO195+BP195+BQ195-BR195,0)+IF(CA195&lt;AU195,BW195+BX195+BY195-BZ195,0)+IF(CI195&lt;AU195,CE195+CF195+CG195-CH195,0))))))</f>
        <v>0</v>
      </c>
      <c r="AW195" s="3">
        <f>IF(Inputs!$B$27&lt;&gt;"Ready","PENDING INPUTS",MIN((AQ195+AR195+AS195),IF(D195&gt;C195,IF(D195=0,0,AT195*C195/D195),AT195+AV195)))</f>
        <v>0</v>
      </c>
      <c r="AX195" s="3">
        <f>IF(Inputs!$B$27&lt;&gt;"Ready","PENDING INPUTS",MAX(0,(AQ195+AR195+AS195)-AW195))</f>
        <v>0</v>
      </c>
      <c r="AY195" s="3">
        <f>IF(Inputs!$B$27&lt;&gt;"Ready","PENDING INPUTS",BF194)</f>
        <v>0</v>
      </c>
      <c r="AZ195" s="3">
        <f>IF(Inputs!$B$27&lt;&gt;"Ready","PENDING INPUTS",IF(A195&lt;=Inputs!$B$6,ROUND(AY195*Inputs!C19/12,2),0))</f>
        <v>0</v>
      </c>
      <c r="BA195" s="3">
        <f>IF(Inputs!$B$27&lt;&gt;"Ready","PENDING INPUTS",IF(AND(A195&lt;=Inputs!$B$6,AY195&gt;0),Inputs!G19,0))</f>
        <v>0</v>
      </c>
      <c r="BB195" s="3">
        <f>IF(Inputs!$B$27&lt;&gt;"Ready","PENDING INPUTS",IF(A195&gt;Inputs!$B$6,0,MIN((AY195+AZ195+BA195),IF(Inputs!H19=1,Inputs!D19,MAX(Inputs!F19,ROUND(AY195*Inputs!E19+AZ195+BA195,2))))))</f>
        <v>0</v>
      </c>
      <c r="BC195">
        <f>IF(Inputs!$B$27&lt;&gt;"Ready","PENDING INPUTS",IF(AY195&lt;=0,99,1+IF(AND(K195&gt;0,OR(Inputs!C14&gt;Inputs!C19,AND(Inputs!C14=Inputs!C19,0&lt;5))),1,0)+IF(AND(S195&gt;0,OR(Inputs!C15&gt;Inputs!C19,AND(Inputs!C15=Inputs!C19,1&lt;5))),1,0)+IF(AND(AA195&gt;0,OR(Inputs!C16&gt;Inputs!C19,AND(Inputs!C16=Inputs!C19,2&lt;5))),1,0)+IF(AND(AI195&gt;0,OR(Inputs!C17&gt;Inputs!C19,AND(Inputs!C17=Inputs!C19,3&lt;5))),1,0)+IF(AND(AQ195&gt;0,OR(Inputs!C18&gt;Inputs!C19,AND(Inputs!C18=Inputs!C19,4&lt;5))),1,0)+IF(AND(BG195&gt;0,OR(Inputs!C20&gt;Inputs!C19,AND(Inputs!C20=Inputs!C19,6&lt;5))),1,0)+IF(AND(BO195&gt;0,OR(Inputs!C21&gt;Inputs!C19,AND(Inputs!C21=Inputs!C19,7&lt;5))),1,0)+IF(AND(BW195&gt;0,OR(Inputs!C22&gt;Inputs!C19,AND(Inputs!C22=Inputs!C19,8&lt;5))),1,0)+IF(AND(CE195&gt;0,OR(Inputs!C23&gt;Inputs!C19,AND(Inputs!C23=Inputs!C19,9&lt;5))),1,0)))</f>
        <v>99</v>
      </c>
      <c r="BD195" s="3">
        <f>IF(Inputs!$B$27&lt;&gt;"Ready","PENDING INPUTS",IF(A195&gt;Inputs!$B$6,0,MIN(MAX(0,(AY195+AZ195+BA195)-BB195),MAX(0,C195-D195-(IF(O195&lt;BC195,K195+L195+M195-N195,0)+IF(W195&lt;BC195,S195+T195+U195-V195,0)+IF(AE195&lt;BC195,AA195+AB195+AC195-AD195,0)+IF(AM195&lt;BC195,AI195+AJ195+AK195-AL195,0)+IF(AU195&lt;BC195,AQ195+AR195+AS195-AT195,0)+IF(BC195&lt;BC195,AY195+AZ195+BA195-BB195,0)+IF(BK195&lt;BC195,BG195+BH195+BI195-BJ195,0)+IF(BS195&lt;BC195,BO195+BP195+BQ195-BR195,0)+IF(CA195&lt;BC195,BW195+BX195+BY195-BZ195,0)+IF(CI195&lt;BC195,CE195+CF195+CG195-CH195,0))))))</f>
        <v>0</v>
      </c>
      <c r="BE195" s="3">
        <f>IF(Inputs!$B$27&lt;&gt;"Ready","PENDING INPUTS",MIN((AY195+AZ195+BA195),IF(D195&gt;C195,IF(D195=0,0,BB195*C195/D195),BB195+BD195)))</f>
        <v>0</v>
      </c>
      <c r="BF195" s="3">
        <f>IF(Inputs!$B$27&lt;&gt;"Ready","PENDING INPUTS",MAX(0,(AY195+AZ195+BA195)-BE195))</f>
        <v>0</v>
      </c>
      <c r="BG195" s="3">
        <f>IF(Inputs!$B$27&lt;&gt;"Ready","PENDING INPUTS",BN194)</f>
        <v>0</v>
      </c>
      <c r="BH195" s="3">
        <f>IF(Inputs!$B$27&lt;&gt;"Ready","PENDING INPUTS",IF(A195&lt;=Inputs!$B$6,ROUND(BG195*Inputs!C20/12,2),0))</f>
        <v>0</v>
      </c>
      <c r="BI195" s="3">
        <f>IF(Inputs!$B$27&lt;&gt;"Ready","PENDING INPUTS",IF(AND(A195&lt;=Inputs!$B$6,BG195&gt;0),Inputs!G20,0))</f>
        <v>0</v>
      </c>
      <c r="BJ195" s="3">
        <f>IF(Inputs!$B$27&lt;&gt;"Ready","PENDING INPUTS",IF(A195&gt;Inputs!$B$6,0,MIN((BG195+BH195+BI195),IF(Inputs!H20=1,Inputs!D20,MAX(Inputs!F20,ROUND(BG195*Inputs!E20+BH195+BI195,2))))))</f>
        <v>0</v>
      </c>
      <c r="BK195">
        <f>IF(Inputs!$B$27&lt;&gt;"Ready","PENDING INPUTS",IF(BG195&lt;=0,99,1+IF(AND(K195&gt;0,OR(Inputs!C14&gt;Inputs!C20,AND(Inputs!C14=Inputs!C20,0&lt;6))),1,0)+IF(AND(S195&gt;0,OR(Inputs!C15&gt;Inputs!C20,AND(Inputs!C15=Inputs!C20,1&lt;6))),1,0)+IF(AND(AA195&gt;0,OR(Inputs!C16&gt;Inputs!C20,AND(Inputs!C16=Inputs!C20,2&lt;6))),1,0)+IF(AND(AI195&gt;0,OR(Inputs!C17&gt;Inputs!C20,AND(Inputs!C17=Inputs!C20,3&lt;6))),1,0)+IF(AND(AQ195&gt;0,OR(Inputs!C18&gt;Inputs!C20,AND(Inputs!C18=Inputs!C20,4&lt;6))),1,0)+IF(AND(AY195&gt;0,OR(Inputs!C19&gt;Inputs!C20,AND(Inputs!C19=Inputs!C20,5&lt;6))),1,0)+IF(AND(BO195&gt;0,OR(Inputs!C21&gt;Inputs!C20,AND(Inputs!C21=Inputs!C20,7&lt;6))),1,0)+IF(AND(BW195&gt;0,OR(Inputs!C22&gt;Inputs!C20,AND(Inputs!C22=Inputs!C20,8&lt;6))),1,0)+IF(AND(CE195&gt;0,OR(Inputs!C23&gt;Inputs!C20,AND(Inputs!C23=Inputs!C20,9&lt;6))),1,0)))</f>
        <v>99</v>
      </c>
      <c r="BL195" s="3">
        <f>IF(Inputs!$B$27&lt;&gt;"Ready","PENDING INPUTS",IF(A195&gt;Inputs!$B$6,0,MIN(MAX(0,(BG195+BH195+BI195)-BJ195),MAX(0,C195-D195-(IF(O195&lt;BK195,K195+L195+M195-N195,0)+IF(W195&lt;BK195,S195+T195+U195-V195,0)+IF(AE195&lt;BK195,AA195+AB195+AC195-AD195,0)+IF(AM195&lt;BK195,AI195+AJ195+AK195-AL195,0)+IF(AU195&lt;BK195,AQ195+AR195+AS195-AT195,0)+IF(BC195&lt;BK195,AY195+AZ195+BA195-BB195,0)+IF(BK195&lt;BK195,BG195+BH195+BI195-BJ195,0)+IF(BS195&lt;BK195,BO195+BP195+BQ195-BR195,0)+IF(CA195&lt;BK195,BW195+BX195+BY195-BZ195,0)+IF(CI195&lt;BK195,CE195+CF195+CG195-CH195,0))))))</f>
        <v>0</v>
      </c>
      <c r="BM195" s="3">
        <f>IF(Inputs!$B$27&lt;&gt;"Ready","PENDING INPUTS",MIN((BG195+BH195+BI195),IF(D195&gt;C195,IF(D195=0,0,BJ195*C195/D195),BJ195+BL195)))</f>
        <v>0</v>
      </c>
      <c r="BN195" s="3">
        <f>IF(Inputs!$B$27&lt;&gt;"Ready","PENDING INPUTS",MAX(0,(BG195+BH195+BI195)-BM195))</f>
        <v>0</v>
      </c>
      <c r="BO195" s="3">
        <f>IF(Inputs!$B$27&lt;&gt;"Ready","PENDING INPUTS",BV194)</f>
        <v>0</v>
      </c>
      <c r="BP195" s="3">
        <f>IF(Inputs!$B$27&lt;&gt;"Ready","PENDING INPUTS",IF(A195&lt;=Inputs!$B$6,ROUND(BO195*Inputs!C21/12,2),0))</f>
        <v>0</v>
      </c>
      <c r="BQ195" s="3">
        <f>IF(Inputs!$B$27&lt;&gt;"Ready","PENDING INPUTS",IF(AND(A195&lt;=Inputs!$B$6,BO195&gt;0),Inputs!G21,0))</f>
        <v>0</v>
      </c>
      <c r="BR195" s="3">
        <f>IF(Inputs!$B$27&lt;&gt;"Ready","PENDING INPUTS",IF(A195&gt;Inputs!$B$6,0,MIN((BO195+BP195+BQ195),IF(Inputs!H21=1,Inputs!D21,MAX(Inputs!F21,ROUND(BO195*Inputs!E21+BP195+BQ195,2))))))</f>
        <v>0</v>
      </c>
      <c r="BS195">
        <f>IF(Inputs!$B$27&lt;&gt;"Ready","PENDING INPUTS",IF(BO195&lt;=0,99,1+IF(AND(K195&gt;0,OR(Inputs!C14&gt;Inputs!C21,AND(Inputs!C14=Inputs!C21,0&lt;7))),1,0)+IF(AND(S195&gt;0,OR(Inputs!C15&gt;Inputs!C21,AND(Inputs!C15=Inputs!C21,1&lt;7))),1,0)+IF(AND(AA195&gt;0,OR(Inputs!C16&gt;Inputs!C21,AND(Inputs!C16=Inputs!C21,2&lt;7))),1,0)+IF(AND(AI195&gt;0,OR(Inputs!C17&gt;Inputs!C21,AND(Inputs!C17=Inputs!C21,3&lt;7))),1,0)+IF(AND(AQ195&gt;0,OR(Inputs!C18&gt;Inputs!C21,AND(Inputs!C18=Inputs!C21,4&lt;7))),1,0)+IF(AND(AY195&gt;0,OR(Inputs!C19&gt;Inputs!C21,AND(Inputs!C19=Inputs!C21,5&lt;7))),1,0)+IF(AND(BG195&gt;0,OR(Inputs!C20&gt;Inputs!C21,AND(Inputs!C20=Inputs!C21,6&lt;7))),1,0)+IF(AND(BW195&gt;0,OR(Inputs!C22&gt;Inputs!C21,AND(Inputs!C22=Inputs!C21,8&lt;7))),1,0)+IF(AND(CE195&gt;0,OR(Inputs!C23&gt;Inputs!C21,AND(Inputs!C23=Inputs!C21,9&lt;7))),1,0)))</f>
        <v>99</v>
      </c>
      <c r="BT195" s="3">
        <f>IF(Inputs!$B$27&lt;&gt;"Ready","PENDING INPUTS",IF(A195&gt;Inputs!$B$6,0,MIN(MAX(0,(BO195+BP195+BQ195)-BR195),MAX(0,C195-D195-(IF(O195&lt;BS195,K195+L195+M195-N195,0)+IF(W195&lt;BS195,S195+T195+U195-V195,0)+IF(AE195&lt;BS195,AA195+AB195+AC195-AD195,0)+IF(AM195&lt;BS195,AI195+AJ195+AK195-AL195,0)+IF(AU195&lt;BS195,AQ195+AR195+AS195-AT195,0)+IF(BC195&lt;BS195,AY195+AZ195+BA195-BB195,0)+IF(BK195&lt;BS195,BG195+BH195+BI195-BJ195,0)+IF(BS195&lt;BS195,BO195+BP195+BQ195-BR195,0)+IF(CA195&lt;BS195,BW195+BX195+BY195-BZ195,0)+IF(CI195&lt;BS195,CE195+CF195+CG195-CH195,0))))))</f>
        <v>0</v>
      </c>
      <c r="BU195" s="3">
        <f>IF(Inputs!$B$27&lt;&gt;"Ready","PENDING INPUTS",MIN((BO195+BP195+BQ195),IF(D195&gt;C195,IF(D195=0,0,BR195*C195/D195),BR195+BT195)))</f>
        <v>0</v>
      </c>
      <c r="BV195" s="3">
        <f>IF(Inputs!$B$27&lt;&gt;"Ready","PENDING INPUTS",MAX(0,(BO195+BP195+BQ195)-BU195))</f>
        <v>0</v>
      </c>
      <c r="BW195" s="3">
        <f>IF(Inputs!$B$27&lt;&gt;"Ready","PENDING INPUTS",CD194)</f>
        <v>0</v>
      </c>
      <c r="BX195" s="3">
        <f>IF(Inputs!$B$27&lt;&gt;"Ready","PENDING INPUTS",IF(A195&lt;=Inputs!$B$6,ROUND(BW195*Inputs!C22/12,2),0))</f>
        <v>0</v>
      </c>
      <c r="BY195" s="3">
        <f>IF(Inputs!$B$27&lt;&gt;"Ready","PENDING INPUTS",IF(AND(A195&lt;=Inputs!$B$6,BW195&gt;0),Inputs!G22,0))</f>
        <v>0</v>
      </c>
      <c r="BZ195" s="3">
        <f>IF(Inputs!$B$27&lt;&gt;"Ready","PENDING INPUTS",IF(A195&gt;Inputs!$B$6,0,MIN((BW195+BX195+BY195),IF(Inputs!H22=1,Inputs!D22,MAX(Inputs!F22,ROUND(BW195*Inputs!E22+BX195+BY195,2))))))</f>
        <v>0</v>
      </c>
      <c r="CA195">
        <f>IF(Inputs!$B$27&lt;&gt;"Ready","PENDING INPUTS",IF(BW195&lt;=0,99,1+IF(AND(K195&gt;0,OR(Inputs!C14&gt;Inputs!C22,AND(Inputs!C14=Inputs!C22,0&lt;8))),1,0)+IF(AND(S195&gt;0,OR(Inputs!C15&gt;Inputs!C22,AND(Inputs!C15=Inputs!C22,1&lt;8))),1,0)+IF(AND(AA195&gt;0,OR(Inputs!C16&gt;Inputs!C22,AND(Inputs!C16=Inputs!C22,2&lt;8))),1,0)+IF(AND(AI195&gt;0,OR(Inputs!C17&gt;Inputs!C22,AND(Inputs!C17=Inputs!C22,3&lt;8))),1,0)+IF(AND(AQ195&gt;0,OR(Inputs!C18&gt;Inputs!C22,AND(Inputs!C18=Inputs!C22,4&lt;8))),1,0)+IF(AND(AY195&gt;0,OR(Inputs!C19&gt;Inputs!C22,AND(Inputs!C19=Inputs!C22,5&lt;8))),1,0)+IF(AND(BG195&gt;0,OR(Inputs!C20&gt;Inputs!C22,AND(Inputs!C20=Inputs!C22,6&lt;8))),1,0)+IF(AND(BO195&gt;0,OR(Inputs!C21&gt;Inputs!C22,AND(Inputs!C21=Inputs!C22,7&lt;8))),1,0)+IF(AND(CE195&gt;0,OR(Inputs!C23&gt;Inputs!C22,AND(Inputs!C23=Inputs!C22,9&lt;8))),1,0)))</f>
        <v>99</v>
      </c>
      <c r="CB195" s="3">
        <f>IF(Inputs!$B$27&lt;&gt;"Ready","PENDING INPUTS",IF(A195&gt;Inputs!$B$6,0,MIN(MAX(0,(BW195+BX195+BY195)-BZ195),MAX(0,C195-D195-(IF(O195&lt;CA195,K195+L195+M195-N195,0)+IF(W195&lt;CA195,S195+T195+U195-V195,0)+IF(AE195&lt;CA195,AA195+AB195+AC195-AD195,0)+IF(AM195&lt;CA195,AI195+AJ195+AK195-AL195,0)+IF(AU195&lt;CA195,AQ195+AR195+AS195-AT195,0)+IF(BC195&lt;CA195,AY195+AZ195+BA195-BB195,0)+IF(BK195&lt;CA195,BG195+BH195+BI195-BJ195,0)+IF(BS195&lt;CA195,BO195+BP195+BQ195-BR195,0)+IF(CA195&lt;CA195,BW195+BX195+BY195-BZ195,0)+IF(CI195&lt;CA195,CE195+CF195+CG195-CH195,0))))))</f>
        <v>0</v>
      </c>
      <c r="CC195" s="3">
        <f>IF(Inputs!$B$27&lt;&gt;"Ready","PENDING INPUTS",MIN((BW195+BX195+BY195),IF(D195&gt;C195,IF(D195=0,0,BZ195*C195/D195),BZ195+CB195)))</f>
        <v>0</v>
      </c>
      <c r="CD195" s="3">
        <f>IF(Inputs!$B$27&lt;&gt;"Ready","PENDING INPUTS",MAX(0,(BW195+BX195+BY195)-CC195))</f>
        <v>0</v>
      </c>
      <c r="CE195" s="3">
        <f>IF(Inputs!$B$27&lt;&gt;"Ready","PENDING INPUTS",CL194)</f>
        <v>0</v>
      </c>
      <c r="CF195" s="3">
        <f>IF(Inputs!$B$27&lt;&gt;"Ready","PENDING INPUTS",IF(A195&lt;=Inputs!$B$6,ROUND(CE195*Inputs!C23/12,2),0))</f>
        <v>0</v>
      </c>
      <c r="CG195" s="3">
        <f>IF(Inputs!$B$27&lt;&gt;"Ready","PENDING INPUTS",IF(AND(A195&lt;=Inputs!$B$6,CE195&gt;0),Inputs!G23,0))</f>
        <v>0</v>
      </c>
      <c r="CH195" s="3">
        <f>IF(Inputs!$B$27&lt;&gt;"Ready","PENDING INPUTS",IF(A195&gt;Inputs!$B$6,0,MIN((CE195+CF195+CG195),IF(Inputs!H23=1,Inputs!D23,MAX(Inputs!F23,ROUND(CE195*Inputs!E23+CF195+CG195,2))))))</f>
        <v>0</v>
      </c>
      <c r="CI195">
        <f>IF(Inputs!$B$27&lt;&gt;"Ready","PENDING INPUTS",IF(CE195&lt;=0,99,1+IF(AND(K195&gt;0,OR(Inputs!C14&gt;Inputs!C23,AND(Inputs!C14=Inputs!C23,0&lt;9))),1,0)+IF(AND(S195&gt;0,OR(Inputs!C15&gt;Inputs!C23,AND(Inputs!C15=Inputs!C23,1&lt;9))),1,0)+IF(AND(AA195&gt;0,OR(Inputs!C16&gt;Inputs!C23,AND(Inputs!C16=Inputs!C23,2&lt;9))),1,0)+IF(AND(AI195&gt;0,OR(Inputs!C17&gt;Inputs!C23,AND(Inputs!C17=Inputs!C23,3&lt;9))),1,0)+IF(AND(AQ195&gt;0,OR(Inputs!C18&gt;Inputs!C23,AND(Inputs!C18=Inputs!C23,4&lt;9))),1,0)+IF(AND(AY195&gt;0,OR(Inputs!C19&gt;Inputs!C23,AND(Inputs!C19=Inputs!C23,5&lt;9))),1,0)+IF(AND(BG195&gt;0,OR(Inputs!C20&gt;Inputs!C23,AND(Inputs!C20=Inputs!C23,6&lt;9))),1,0)+IF(AND(BO195&gt;0,OR(Inputs!C21&gt;Inputs!C23,AND(Inputs!C21=Inputs!C23,7&lt;9))),1,0)+IF(AND(BW195&gt;0,OR(Inputs!C22&gt;Inputs!C23,AND(Inputs!C22=Inputs!C23,8&lt;9))),1,0)))</f>
        <v>99</v>
      </c>
      <c r="CJ195" s="3">
        <f>IF(Inputs!$B$27&lt;&gt;"Ready","PENDING INPUTS",IF(A195&gt;Inputs!$B$6,0,MIN(MAX(0,(CE195+CF195+CG195)-CH195),MAX(0,C195-D195-(IF(O195&lt;CI195,K195+L195+M195-N195,0)+IF(W195&lt;CI195,S195+T195+U195-V195,0)+IF(AE195&lt;CI195,AA195+AB195+AC195-AD195,0)+IF(AM195&lt;CI195,AI195+AJ195+AK195-AL195,0)+IF(AU195&lt;CI195,AQ195+AR195+AS195-AT195,0)+IF(BC195&lt;CI195,AY195+AZ195+BA195-BB195,0)+IF(BK195&lt;CI195,BG195+BH195+BI195-BJ195,0)+IF(BS195&lt;CI195,BO195+BP195+BQ195-BR195,0)+IF(CA195&lt;CI195,BW195+BX195+BY195-BZ195,0)+IF(CI195&lt;CI195,CE195+CF195+CG195-CH195,0))))))</f>
        <v>0</v>
      </c>
      <c r="CK195" s="3">
        <f>IF(Inputs!$B$27&lt;&gt;"Ready","PENDING INPUTS",MIN((CE195+CF195+CG195),IF(D195&gt;C195,IF(D195=0,0,CH195*C195/D195),CH195+CJ195)))</f>
        <v>0</v>
      </c>
      <c r="CL195" s="3">
        <f>IF(Inputs!$B$27&lt;&gt;"Ready","PENDING INPUTS",MAX(0,(CE195+CF195+CG195)-CK195))</f>
        <v>0</v>
      </c>
    </row>
    <row r="196" spans="1:90" ht="27.95" customHeight="1" x14ac:dyDescent="0.25">
      <c r="A196">
        <v>192</v>
      </c>
      <c r="B196" s="13">
        <f>IF(Inputs!$B$27&lt;&gt;"Ready","PENDING INPUTS",EDATE(Inputs!$B$5,A196-1))</f>
        <v>52110</v>
      </c>
      <c r="C196" s="3">
        <f>IF(Inputs!$B$27&lt;&gt;"Ready","PENDING INPUTS",IF(A196&lt;=Inputs!$B$6,MAX(0,Inputs!$B$4+IF(A196=Inputs!$B$7,Inputs!$B$8,0)+IF(A196=Inputs!$B$9,Inputs!$B$10,0)),0))</f>
        <v>0</v>
      </c>
      <c r="D196" s="3">
        <f>IF(Inputs!$B$27&lt;&gt;"Ready","PENDING INPUTS",SUM(N196,V196,AD196,AL196,AT196,BB196,BJ196,BR196,BZ196,CH196))</f>
        <v>0</v>
      </c>
      <c r="E196" s="3">
        <f>IF(Inputs!$B$27&lt;&gt;"Ready","PENDING INPUTS",MAX(0,D196-C196))</f>
        <v>0</v>
      </c>
      <c r="F196" s="3">
        <f>IF(Inputs!$B$27&lt;&gt;"Ready","PENDING INPUTS",SUM(Q196,Y196,AG196,AO196,AW196,BE196,BM196,BU196,CC196,CK196))</f>
        <v>0</v>
      </c>
      <c r="G196" s="3">
        <f>IF(Inputs!$B$27&lt;&gt;"Ready","PENDING INPUTS",SUM(L196,T196,AB196,AJ196,AR196,AZ196,BH196,BP196,BX196,CF196))</f>
        <v>0</v>
      </c>
      <c r="H196" s="3">
        <f>IF(Inputs!$B$27&lt;&gt;"Ready","PENDING INPUTS",SUM(M196,U196,AC196,AK196,AS196,BA196,BI196,BQ196,BY196,CG196))</f>
        <v>0</v>
      </c>
      <c r="I196" s="3">
        <f>IF(Inputs!$B$27&lt;&gt;"Ready","PENDING INPUTS",SUM(R196,Z196,AH196,AP196,AX196,BF196,BN196,BV196,CD196,CL196))</f>
        <v>0</v>
      </c>
      <c r="J196" t="str">
        <f>IF(Inputs!$B$27&lt;&gt;"Ready","PENDING INPUTS",IF(A196&gt;Inputs!$B$6,"Beyond horizon",IF(E196&gt;0.005,"MINIMUM SHORTFALL",IF(I196&lt;0.005,"Paid off","In progress"))))</f>
        <v>Beyond horizon</v>
      </c>
      <c r="K196" s="3">
        <f>IF(Inputs!$B$27&lt;&gt;"Ready","PENDING INPUTS",R195)</f>
        <v>0</v>
      </c>
      <c r="L196" s="3">
        <f>IF(Inputs!$B$27&lt;&gt;"Ready","PENDING INPUTS",IF(A196&lt;=Inputs!$B$6,ROUND(K196*Inputs!C14/12,2),0))</f>
        <v>0</v>
      </c>
      <c r="M196" s="3">
        <f>IF(Inputs!$B$27&lt;&gt;"Ready","PENDING INPUTS",IF(AND(A196&lt;=Inputs!$B$6,K196&gt;0),Inputs!G14,0))</f>
        <v>0</v>
      </c>
      <c r="N196" s="3">
        <f>IF(Inputs!$B$27&lt;&gt;"Ready","PENDING INPUTS",IF(A196&gt;Inputs!$B$6,0,MIN((K196+L196+M196),IF(Inputs!H14=1,Inputs!D14,MAX(Inputs!F14,ROUND(K196*Inputs!E14+L196+M196,2))))))</f>
        <v>0</v>
      </c>
      <c r="O196">
        <f>IF(Inputs!$B$27&lt;&gt;"Ready","PENDING INPUTS",IF(K196&lt;=0,99,1+IF(AND(S196&gt;0,OR(Inputs!C15&gt;Inputs!C14,AND(Inputs!C15=Inputs!C14,1&lt;0))),1,0)+IF(AND(AA196&gt;0,OR(Inputs!C16&gt;Inputs!C14,AND(Inputs!C16=Inputs!C14,2&lt;0))),1,0)+IF(AND(AI196&gt;0,OR(Inputs!C17&gt;Inputs!C14,AND(Inputs!C17=Inputs!C14,3&lt;0))),1,0)+IF(AND(AQ196&gt;0,OR(Inputs!C18&gt;Inputs!C14,AND(Inputs!C18=Inputs!C14,4&lt;0))),1,0)+IF(AND(AY196&gt;0,OR(Inputs!C19&gt;Inputs!C14,AND(Inputs!C19=Inputs!C14,5&lt;0))),1,0)+IF(AND(BG196&gt;0,OR(Inputs!C20&gt;Inputs!C14,AND(Inputs!C20=Inputs!C14,6&lt;0))),1,0)+IF(AND(BO196&gt;0,OR(Inputs!C21&gt;Inputs!C14,AND(Inputs!C21=Inputs!C14,7&lt;0))),1,0)+IF(AND(BW196&gt;0,OR(Inputs!C22&gt;Inputs!C14,AND(Inputs!C22=Inputs!C14,8&lt;0))),1,0)+IF(AND(CE196&gt;0,OR(Inputs!C23&gt;Inputs!C14,AND(Inputs!C23=Inputs!C14,9&lt;0))),1,0)))</f>
        <v>99</v>
      </c>
      <c r="P196" s="3">
        <f>IF(Inputs!$B$27&lt;&gt;"Ready","PENDING INPUTS",IF(A196&gt;Inputs!$B$6,0,MIN(MAX(0,(K196+L196+M196)-N196),MAX(0,C196-D196-(IF(O196&lt;O196,K196+L196+M196-N196,0)+IF(W196&lt;O196,S196+T196+U196-V196,0)+IF(AE196&lt;O196,AA196+AB196+AC196-AD196,0)+IF(AM196&lt;O196,AI196+AJ196+AK196-AL196,0)+IF(AU196&lt;O196,AQ196+AR196+AS196-AT196,0)+IF(BC196&lt;O196,AY196+AZ196+BA196-BB196,0)+IF(BK196&lt;O196,BG196+BH196+BI196-BJ196,0)+IF(BS196&lt;O196,BO196+BP196+BQ196-BR196,0)+IF(CA196&lt;O196,BW196+BX196+BY196-BZ196,0)+IF(CI196&lt;O196,CE196+CF196+CG196-CH196,0))))))</f>
        <v>0</v>
      </c>
      <c r="Q196" s="3">
        <f>IF(Inputs!$B$27&lt;&gt;"Ready","PENDING INPUTS",MIN((K196+L196+M196),IF(D196&gt;C196,IF(D196=0,0,N196*C196/D196),N196+P196)))</f>
        <v>0</v>
      </c>
      <c r="R196" s="3">
        <f>IF(Inputs!$B$27&lt;&gt;"Ready","PENDING INPUTS",MAX(0,(K196+L196+M196)-Q196))</f>
        <v>0</v>
      </c>
      <c r="S196" s="3">
        <f>IF(Inputs!$B$27&lt;&gt;"Ready","PENDING INPUTS",Z195)</f>
        <v>0</v>
      </c>
      <c r="T196" s="3">
        <f>IF(Inputs!$B$27&lt;&gt;"Ready","PENDING INPUTS",IF(A196&lt;=Inputs!$B$6,ROUND(S196*Inputs!C15/12,2),0))</f>
        <v>0</v>
      </c>
      <c r="U196" s="3">
        <f>IF(Inputs!$B$27&lt;&gt;"Ready","PENDING INPUTS",IF(AND(A196&lt;=Inputs!$B$6,S196&gt;0),Inputs!G15,0))</f>
        <v>0</v>
      </c>
      <c r="V196" s="3">
        <f>IF(Inputs!$B$27&lt;&gt;"Ready","PENDING INPUTS",IF(A196&gt;Inputs!$B$6,0,MIN((S196+T196+U196),IF(Inputs!H15=1,Inputs!D15,MAX(Inputs!F15,ROUND(S196*Inputs!E15+T196+U196,2))))))</f>
        <v>0</v>
      </c>
      <c r="W196">
        <f>IF(Inputs!$B$27&lt;&gt;"Ready","PENDING INPUTS",IF(S196&lt;=0,99,1+IF(AND(K196&gt;0,OR(Inputs!C14&gt;Inputs!C15,AND(Inputs!C14=Inputs!C15,0&lt;1))),1,0)+IF(AND(AA196&gt;0,OR(Inputs!C16&gt;Inputs!C15,AND(Inputs!C16=Inputs!C15,2&lt;1))),1,0)+IF(AND(AI196&gt;0,OR(Inputs!C17&gt;Inputs!C15,AND(Inputs!C17=Inputs!C15,3&lt;1))),1,0)+IF(AND(AQ196&gt;0,OR(Inputs!C18&gt;Inputs!C15,AND(Inputs!C18=Inputs!C15,4&lt;1))),1,0)+IF(AND(AY196&gt;0,OR(Inputs!C19&gt;Inputs!C15,AND(Inputs!C19=Inputs!C15,5&lt;1))),1,0)+IF(AND(BG196&gt;0,OR(Inputs!C20&gt;Inputs!C15,AND(Inputs!C20=Inputs!C15,6&lt;1))),1,0)+IF(AND(BO196&gt;0,OR(Inputs!C21&gt;Inputs!C15,AND(Inputs!C21=Inputs!C15,7&lt;1))),1,0)+IF(AND(BW196&gt;0,OR(Inputs!C22&gt;Inputs!C15,AND(Inputs!C22=Inputs!C15,8&lt;1))),1,0)+IF(AND(CE196&gt;0,OR(Inputs!C23&gt;Inputs!C15,AND(Inputs!C23=Inputs!C15,9&lt;1))),1,0)))</f>
        <v>99</v>
      </c>
      <c r="X196" s="3">
        <f>IF(Inputs!$B$27&lt;&gt;"Ready","PENDING INPUTS",IF(A196&gt;Inputs!$B$6,0,MIN(MAX(0,(S196+T196+U196)-V196),MAX(0,C196-D196-(IF(O196&lt;W196,K196+L196+M196-N196,0)+IF(W196&lt;W196,S196+T196+U196-V196,0)+IF(AE196&lt;W196,AA196+AB196+AC196-AD196,0)+IF(AM196&lt;W196,AI196+AJ196+AK196-AL196,0)+IF(AU196&lt;W196,AQ196+AR196+AS196-AT196,0)+IF(BC196&lt;W196,AY196+AZ196+BA196-BB196,0)+IF(BK196&lt;W196,BG196+BH196+BI196-BJ196,0)+IF(BS196&lt;W196,BO196+BP196+BQ196-BR196,0)+IF(CA196&lt;W196,BW196+BX196+BY196-BZ196,0)+IF(CI196&lt;W196,CE196+CF196+CG196-CH196,0))))))</f>
        <v>0</v>
      </c>
      <c r="Y196" s="3">
        <f>IF(Inputs!$B$27&lt;&gt;"Ready","PENDING INPUTS",MIN((S196+T196+U196),IF(D196&gt;C196,IF(D196=0,0,V196*C196/D196),V196+X196)))</f>
        <v>0</v>
      </c>
      <c r="Z196" s="3">
        <f>IF(Inputs!$B$27&lt;&gt;"Ready","PENDING INPUTS",MAX(0,(S196+T196+U196)-Y196))</f>
        <v>0</v>
      </c>
      <c r="AA196" s="3">
        <f>IF(Inputs!$B$27&lt;&gt;"Ready","PENDING INPUTS",AH195)</f>
        <v>0</v>
      </c>
      <c r="AB196" s="3">
        <f>IF(Inputs!$B$27&lt;&gt;"Ready","PENDING INPUTS",IF(A196&lt;=Inputs!$B$6,ROUND(AA196*Inputs!C16/12,2),0))</f>
        <v>0</v>
      </c>
      <c r="AC196" s="3">
        <f>IF(Inputs!$B$27&lt;&gt;"Ready","PENDING INPUTS",IF(AND(A196&lt;=Inputs!$B$6,AA196&gt;0),Inputs!G16,0))</f>
        <v>0</v>
      </c>
      <c r="AD196" s="3">
        <f>IF(Inputs!$B$27&lt;&gt;"Ready","PENDING INPUTS",IF(A196&gt;Inputs!$B$6,0,MIN((AA196+AB196+AC196),IF(Inputs!H16=1,Inputs!D16,MAX(Inputs!F16,ROUND(AA196*Inputs!E16+AB196+AC196,2))))))</f>
        <v>0</v>
      </c>
      <c r="AE196">
        <f>IF(Inputs!$B$27&lt;&gt;"Ready","PENDING INPUTS",IF(AA196&lt;=0,99,1+IF(AND(K196&gt;0,OR(Inputs!C14&gt;Inputs!C16,AND(Inputs!C14=Inputs!C16,0&lt;2))),1,0)+IF(AND(S196&gt;0,OR(Inputs!C15&gt;Inputs!C16,AND(Inputs!C15=Inputs!C16,1&lt;2))),1,0)+IF(AND(AI196&gt;0,OR(Inputs!C17&gt;Inputs!C16,AND(Inputs!C17=Inputs!C16,3&lt;2))),1,0)+IF(AND(AQ196&gt;0,OR(Inputs!C18&gt;Inputs!C16,AND(Inputs!C18=Inputs!C16,4&lt;2))),1,0)+IF(AND(AY196&gt;0,OR(Inputs!C19&gt;Inputs!C16,AND(Inputs!C19=Inputs!C16,5&lt;2))),1,0)+IF(AND(BG196&gt;0,OR(Inputs!C20&gt;Inputs!C16,AND(Inputs!C20=Inputs!C16,6&lt;2))),1,0)+IF(AND(BO196&gt;0,OR(Inputs!C21&gt;Inputs!C16,AND(Inputs!C21=Inputs!C16,7&lt;2))),1,0)+IF(AND(BW196&gt;0,OR(Inputs!C22&gt;Inputs!C16,AND(Inputs!C22=Inputs!C16,8&lt;2))),1,0)+IF(AND(CE196&gt;0,OR(Inputs!C23&gt;Inputs!C16,AND(Inputs!C23=Inputs!C16,9&lt;2))),1,0)))</f>
        <v>99</v>
      </c>
      <c r="AF196" s="3">
        <f>IF(Inputs!$B$27&lt;&gt;"Ready","PENDING INPUTS",IF(A196&gt;Inputs!$B$6,0,MIN(MAX(0,(AA196+AB196+AC196)-AD196),MAX(0,C196-D196-(IF(O196&lt;AE196,K196+L196+M196-N196,0)+IF(W196&lt;AE196,S196+T196+U196-V196,0)+IF(AE196&lt;AE196,AA196+AB196+AC196-AD196,0)+IF(AM196&lt;AE196,AI196+AJ196+AK196-AL196,0)+IF(AU196&lt;AE196,AQ196+AR196+AS196-AT196,0)+IF(BC196&lt;AE196,AY196+AZ196+BA196-BB196,0)+IF(BK196&lt;AE196,BG196+BH196+BI196-BJ196,0)+IF(BS196&lt;AE196,BO196+BP196+BQ196-BR196,0)+IF(CA196&lt;AE196,BW196+BX196+BY196-BZ196,0)+IF(CI196&lt;AE196,CE196+CF196+CG196-CH196,0))))))</f>
        <v>0</v>
      </c>
      <c r="AG196" s="3">
        <f>IF(Inputs!$B$27&lt;&gt;"Ready","PENDING INPUTS",MIN((AA196+AB196+AC196),IF(D196&gt;C196,IF(D196=0,0,AD196*C196/D196),AD196+AF196)))</f>
        <v>0</v>
      </c>
      <c r="AH196" s="3">
        <f>IF(Inputs!$B$27&lt;&gt;"Ready","PENDING INPUTS",MAX(0,(AA196+AB196+AC196)-AG196))</f>
        <v>0</v>
      </c>
      <c r="AI196" s="3">
        <f>IF(Inputs!$B$27&lt;&gt;"Ready","PENDING INPUTS",AP195)</f>
        <v>0</v>
      </c>
      <c r="AJ196" s="3">
        <f>IF(Inputs!$B$27&lt;&gt;"Ready","PENDING INPUTS",IF(A196&lt;=Inputs!$B$6,ROUND(AI196*Inputs!C17/12,2),0))</f>
        <v>0</v>
      </c>
      <c r="AK196" s="3">
        <f>IF(Inputs!$B$27&lt;&gt;"Ready","PENDING INPUTS",IF(AND(A196&lt;=Inputs!$B$6,AI196&gt;0),Inputs!G17,0))</f>
        <v>0</v>
      </c>
      <c r="AL196" s="3">
        <f>IF(Inputs!$B$27&lt;&gt;"Ready","PENDING INPUTS",IF(A196&gt;Inputs!$B$6,0,MIN((AI196+AJ196+AK196),IF(Inputs!H17=1,Inputs!D17,MAX(Inputs!F17,ROUND(AI196*Inputs!E17+AJ196+AK196,2))))))</f>
        <v>0</v>
      </c>
      <c r="AM196">
        <f>IF(Inputs!$B$27&lt;&gt;"Ready","PENDING INPUTS",IF(AI196&lt;=0,99,1+IF(AND(K196&gt;0,OR(Inputs!C14&gt;Inputs!C17,AND(Inputs!C14=Inputs!C17,0&lt;3))),1,0)+IF(AND(S196&gt;0,OR(Inputs!C15&gt;Inputs!C17,AND(Inputs!C15=Inputs!C17,1&lt;3))),1,0)+IF(AND(AA196&gt;0,OR(Inputs!C16&gt;Inputs!C17,AND(Inputs!C16=Inputs!C17,2&lt;3))),1,0)+IF(AND(AQ196&gt;0,OR(Inputs!C18&gt;Inputs!C17,AND(Inputs!C18=Inputs!C17,4&lt;3))),1,0)+IF(AND(AY196&gt;0,OR(Inputs!C19&gt;Inputs!C17,AND(Inputs!C19=Inputs!C17,5&lt;3))),1,0)+IF(AND(BG196&gt;0,OR(Inputs!C20&gt;Inputs!C17,AND(Inputs!C20=Inputs!C17,6&lt;3))),1,0)+IF(AND(BO196&gt;0,OR(Inputs!C21&gt;Inputs!C17,AND(Inputs!C21=Inputs!C17,7&lt;3))),1,0)+IF(AND(BW196&gt;0,OR(Inputs!C22&gt;Inputs!C17,AND(Inputs!C22=Inputs!C17,8&lt;3))),1,0)+IF(AND(CE196&gt;0,OR(Inputs!C23&gt;Inputs!C17,AND(Inputs!C23=Inputs!C17,9&lt;3))),1,0)))</f>
        <v>99</v>
      </c>
      <c r="AN196" s="3">
        <f>IF(Inputs!$B$27&lt;&gt;"Ready","PENDING INPUTS",IF(A196&gt;Inputs!$B$6,0,MIN(MAX(0,(AI196+AJ196+AK196)-AL196),MAX(0,C196-D196-(IF(O196&lt;AM196,K196+L196+M196-N196,0)+IF(W196&lt;AM196,S196+T196+U196-V196,0)+IF(AE196&lt;AM196,AA196+AB196+AC196-AD196,0)+IF(AM196&lt;AM196,AI196+AJ196+AK196-AL196,0)+IF(AU196&lt;AM196,AQ196+AR196+AS196-AT196,0)+IF(BC196&lt;AM196,AY196+AZ196+BA196-BB196,0)+IF(BK196&lt;AM196,BG196+BH196+BI196-BJ196,0)+IF(BS196&lt;AM196,BO196+BP196+BQ196-BR196,0)+IF(CA196&lt;AM196,BW196+BX196+BY196-BZ196,0)+IF(CI196&lt;AM196,CE196+CF196+CG196-CH196,0))))))</f>
        <v>0</v>
      </c>
      <c r="AO196" s="3">
        <f>IF(Inputs!$B$27&lt;&gt;"Ready","PENDING INPUTS",MIN((AI196+AJ196+AK196),IF(D196&gt;C196,IF(D196=0,0,AL196*C196/D196),AL196+AN196)))</f>
        <v>0</v>
      </c>
      <c r="AP196" s="3">
        <f>IF(Inputs!$B$27&lt;&gt;"Ready","PENDING INPUTS",MAX(0,(AI196+AJ196+AK196)-AO196))</f>
        <v>0</v>
      </c>
      <c r="AQ196" s="3">
        <f>IF(Inputs!$B$27&lt;&gt;"Ready","PENDING INPUTS",AX195)</f>
        <v>0</v>
      </c>
      <c r="AR196" s="3">
        <f>IF(Inputs!$B$27&lt;&gt;"Ready","PENDING INPUTS",IF(A196&lt;=Inputs!$B$6,ROUND(AQ196*Inputs!C18/12,2),0))</f>
        <v>0</v>
      </c>
      <c r="AS196" s="3">
        <f>IF(Inputs!$B$27&lt;&gt;"Ready","PENDING INPUTS",IF(AND(A196&lt;=Inputs!$B$6,AQ196&gt;0),Inputs!G18,0))</f>
        <v>0</v>
      </c>
      <c r="AT196" s="3">
        <f>IF(Inputs!$B$27&lt;&gt;"Ready","PENDING INPUTS",IF(A196&gt;Inputs!$B$6,0,MIN((AQ196+AR196+AS196),IF(Inputs!H18=1,Inputs!D18,MAX(Inputs!F18,ROUND(AQ196*Inputs!E18+AR196+AS196,2))))))</f>
        <v>0</v>
      </c>
      <c r="AU196">
        <f>IF(Inputs!$B$27&lt;&gt;"Ready","PENDING INPUTS",IF(AQ196&lt;=0,99,1+IF(AND(K196&gt;0,OR(Inputs!C14&gt;Inputs!C18,AND(Inputs!C14=Inputs!C18,0&lt;4))),1,0)+IF(AND(S196&gt;0,OR(Inputs!C15&gt;Inputs!C18,AND(Inputs!C15=Inputs!C18,1&lt;4))),1,0)+IF(AND(AA196&gt;0,OR(Inputs!C16&gt;Inputs!C18,AND(Inputs!C16=Inputs!C18,2&lt;4))),1,0)+IF(AND(AI196&gt;0,OR(Inputs!C17&gt;Inputs!C18,AND(Inputs!C17=Inputs!C18,3&lt;4))),1,0)+IF(AND(AY196&gt;0,OR(Inputs!C19&gt;Inputs!C18,AND(Inputs!C19=Inputs!C18,5&lt;4))),1,0)+IF(AND(BG196&gt;0,OR(Inputs!C20&gt;Inputs!C18,AND(Inputs!C20=Inputs!C18,6&lt;4))),1,0)+IF(AND(BO196&gt;0,OR(Inputs!C21&gt;Inputs!C18,AND(Inputs!C21=Inputs!C18,7&lt;4))),1,0)+IF(AND(BW196&gt;0,OR(Inputs!C22&gt;Inputs!C18,AND(Inputs!C22=Inputs!C18,8&lt;4))),1,0)+IF(AND(CE196&gt;0,OR(Inputs!C23&gt;Inputs!C18,AND(Inputs!C23=Inputs!C18,9&lt;4))),1,0)))</f>
        <v>99</v>
      </c>
      <c r="AV196" s="3">
        <f>IF(Inputs!$B$27&lt;&gt;"Ready","PENDING INPUTS",IF(A196&gt;Inputs!$B$6,0,MIN(MAX(0,(AQ196+AR196+AS196)-AT196),MAX(0,C196-D196-(IF(O196&lt;AU196,K196+L196+M196-N196,0)+IF(W196&lt;AU196,S196+T196+U196-V196,0)+IF(AE196&lt;AU196,AA196+AB196+AC196-AD196,0)+IF(AM196&lt;AU196,AI196+AJ196+AK196-AL196,0)+IF(AU196&lt;AU196,AQ196+AR196+AS196-AT196,0)+IF(BC196&lt;AU196,AY196+AZ196+BA196-BB196,0)+IF(BK196&lt;AU196,BG196+BH196+BI196-BJ196,0)+IF(BS196&lt;AU196,BO196+BP196+BQ196-BR196,0)+IF(CA196&lt;AU196,BW196+BX196+BY196-BZ196,0)+IF(CI196&lt;AU196,CE196+CF196+CG196-CH196,0))))))</f>
        <v>0</v>
      </c>
      <c r="AW196" s="3">
        <f>IF(Inputs!$B$27&lt;&gt;"Ready","PENDING INPUTS",MIN((AQ196+AR196+AS196),IF(D196&gt;C196,IF(D196=0,0,AT196*C196/D196),AT196+AV196)))</f>
        <v>0</v>
      </c>
      <c r="AX196" s="3">
        <f>IF(Inputs!$B$27&lt;&gt;"Ready","PENDING INPUTS",MAX(0,(AQ196+AR196+AS196)-AW196))</f>
        <v>0</v>
      </c>
      <c r="AY196" s="3">
        <f>IF(Inputs!$B$27&lt;&gt;"Ready","PENDING INPUTS",BF195)</f>
        <v>0</v>
      </c>
      <c r="AZ196" s="3">
        <f>IF(Inputs!$B$27&lt;&gt;"Ready","PENDING INPUTS",IF(A196&lt;=Inputs!$B$6,ROUND(AY196*Inputs!C19/12,2),0))</f>
        <v>0</v>
      </c>
      <c r="BA196" s="3">
        <f>IF(Inputs!$B$27&lt;&gt;"Ready","PENDING INPUTS",IF(AND(A196&lt;=Inputs!$B$6,AY196&gt;0),Inputs!G19,0))</f>
        <v>0</v>
      </c>
      <c r="BB196" s="3">
        <f>IF(Inputs!$B$27&lt;&gt;"Ready","PENDING INPUTS",IF(A196&gt;Inputs!$B$6,0,MIN((AY196+AZ196+BA196),IF(Inputs!H19=1,Inputs!D19,MAX(Inputs!F19,ROUND(AY196*Inputs!E19+AZ196+BA196,2))))))</f>
        <v>0</v>
      </c>
      <c r="BC196">
        <f>IF(Inputs!$B$27&lt;&gt;"Ready","PENDING INPUTS",IF(AY196&lt;=0,99,1+IF(AND(K196&gt;0,OR(Inputs!C14&gt;Inputs!C19,AND(Inputs!C14=Inputs!C19,0&lt;5))),1,0)+IF(AND(S196&gt;0,OR(Inputs!C15&gt;Inputs!C19,AND(Inputs!C15=Inputs!C19,1&lt;5))),1,0)+IF(AND(AA196&gt;0,OR(Inputs!C16&gt;Inputs!C19,AND(Inputs!C16=Inputs!C19,2&lt;5))),1,0)+IF(AND(AI196&gt;0,OR(Inputs!C17&gt;Inputs!C19,AND(Inputs!C17=Inputs!C19,3&lt;5))),1,0)+IF(AND(AQ196&gt;0,OR(Inputs!C18&gt;Inputs!C19,AND(Inputs!C18=Inputs!C19,4&lt;5))),1,0)+IF(AND(BG196&gt;0,OR(Inputs!C20&gt;Inputs!C19,AND(Inputs!C20=Inputs!C19,6&lt;5))),1,0)+IF(AND(BO196&gt;0,OR(Inputs!C21&gt;Inputs!C19,AND(Inputs!C21=Inputs!C19,7&lt;5))),1,0)+IF(AND(BW196&gt;0,OR(Inputs!C22&gt;Inputs!C19,AND(Inputs!C22=Inputs!C19,8&lt;5))),1,0)+IF(AND(CE196&gt;0,OR(Inputs!C23&gt;Inputs!C19,AND(Inputs!C23=Inputs!C19,9&lt;5))),1,0)))</f>
        <v>99</v>
      </c>
      <c r="BD196" s="3">
        <f>IF(Inputs!$B$27&lt;&gt;"Ready","PENDING INPUTS",IF(A196&gt;Inputs!$B$6,0,MIN(MAX(0,(AY196+AZ196+BA196)-BB196),MAX(0,C196-D196-(IF(O196&lt;BC196,K196+L196+M196-N196,0)+IF(W196&lt;BC196,S196+T196+U196-V196,0)+IF(AE196&lt;BC196,AA196+AB196+AC196-AD196,0)+IF(AM196&lt;BC196,AI196+AJ196+AK196-AL196,0)+IF(AU196&lt;BC196,AQ196+AR196+AS196-AT196,0)+IF(BC196&lt;BC196,AY196+AZ196+BA196-BB196,0)+IF(BK196&lt;BC196,BG196+BH196+BI196-BJ196,0)+IF(BS196&lt;BC196,BO196+BP196+BQ196-BR196,0)+IF(CA196&lt;BC196,BW196+BX196+BY196-BZ196,0)+IF(CI196&lt;BC196,CE196+CF196+CG196-CH196,0))))))</f>
        <v>0</v>
      </c>
      <c r="BE196" s="3">
        <f>IF(Inputs!$B$27&lt;&gt;"Ready","PENDING INPUTS",MIN((AY196+AZ196+BA196),IF(D196&gt;C196,IF(D196=0,0,BB196*C196/D196),BB196+BD196)))</f>
        <v>0</v>
      </c>
      <c r="BF196" s="3">
        <f>IF(Inputs!$B$27&lt;&gt;"Ready","PENDING INPUTS",MAX(0,(AY196+AZ196+BA196)-BE196))</f>
        <v>0</v>
      </c>
      <c r="BG196" s="3">
        <f>IF(Inputs!$B$27&lt;&gt;"Ready","PENDING INPUTS",BN195)</f>
        <v>0</v>
      </c>
      <c r="BH196" s="3">
        <f>IF(Inputs!$B$27&lt;&gt;"Ready","PENDING INPUTS",IF(A196&lt;=Inputs!$B$6,ROUND(BG196*Inputs!C20/12,2),0))</f>
        <v>0</v>
      </c>
      <c r="BI196" s="3">
        <f>IF(Inputs!$B$27&lt;&gt;"Ready","PENDING INPUTS",IF(AND(A196&lt;=Inputs!$B$6,BG196&gt;0),Inputs!G20,0))</f>
        <v>0</v>
      </c>
      <c r="BJ196" s="3">
        <f>IF(Inputs!$B$27&lt;&gt;"Ready","PENDING INPUTS",IF(A196&gt;Inputs!$B$6,0,MIN((BG196+BH196+BI196),IF(Inputs!H20=1,Inputs!D20,MAX(Inputs!F20,ROUND(BG196*Inputs!E20+BH196+BI196,2))))))</f>
        <v>0</v>
      </c>
      <c r="BK196">
        <f>IF(Inputs!$B$27&lt;&gt;"Ready","PENDING INPUTS",IF(BG196&lt;=0,99,1+IF(AND(K196&gt;0,OR(Inputs!C14&gt;Inputs!C20,AND(Inputs!C14=Inputs!C20,0&lt;6))),1,0)+IF(AND(S196&gt;0,OR(Inputs!C15&gt;Inputs!C20,AND(Inputs!C15=Inputs!C20,1&lt;6))),1,0)+IF(AND(AA196&gt;0,OR(Inputs!C16&gt;Inputs!C20,AND(Inputs!C16=Inputs!C20,2&lt;6))),1,0)+IF(AND(AI196&gt;0,OR(Inputs!C17&gt;Inputs!C20,AND(Inputs!C17=Inputs!C20,3&lt;6))),1,0)+IF(AND(AQ196&gt;0,OR(Inputs!C18&gt;Inputs!C20,AND(Inputs!C18=Inputs!C20,4&lt;6))),1,0)+IF(AND(AY196&gt;0,OR(Inputs!C19&gt;Inputs!C20,AND(Inputs!C19=Inputs!C20,5&lt;6))),1,0)+IF(AND(BO196&gt;0,OR(Inputs!C21&gt;Inputs!C20,AND(Inputs!C21=Inputs!C20,7&lt;6))),1,0)+IF(AND(BW196&gt;0,OR(Inputs!C22&gt;Inputs!C20,AND(Inputs!C22=Inputs!C20,8&lt;6))),1,0)+IF(AND(CE196&gt;0,OR(Inputs!C23&gt;Inputs!C20,AND(Inputs!C23=Inputs!C20,9&lt;6))),1,0)))</f>
        <v>99</v>
      </c>
      <c r="BL196" s="3">
        <f>IF(Inputs!$B$27&lt;&gt;"Ready","PENDING INPUTS",IF(A196&gt;Inputs!$B$6,0,MIN(MAX(0,(BG196+BH196+BI196)-BJ196),MAX(0,C196-D196-(IF(O196&lt;BK196,K196+L196+M196-N196,0)+IF(W196&lt;BK196,S196+T196+U196-V196,0)+IF(AE196&lt;BK196,AA196+AB196+AC196-AD196,0)+IF(AM196&lt;BK196,AI196+AJ196+AK196-AL196,0)+IF(AU196&lt;BK196,AQ196+AR196+AS196-AT196,0)+IF(BC196&lt;BK196,AY196+AZ196+BA196-BB196,0)+IF(BK196&lt;BK196,BG196+BH196+BI196-BJ196,0)+IF(BS196&lt;BK196,BO196+BP196+BQ196-BR196,0)+IF(CA196&lt;BK196,BW196+BX196+BY196-BZ196,0)+IF(CI196&lt;BK196,CE196+CF196+CG196-CH196,0))))))</f>
        <v>0</v>
      </c>
      <c r="BM196" s="3">
        <f>IF(Inputs!$B$27&lt;&gt;"Ready","PENDING INPUTS",MIN((BG196+BH196+BI196),IF(D196&gt;C196,IF(D196=0,0,BJ196*C196/D196),BJ196+BL196)))</f>
        <v>0</v>
      </c>
      <c r="BN196" s="3">
        <f>IF(Inputs!$B$27&lt;&gt;"Ready","PENDING INPUTS",MAX(0,(BG196+BH196+BI196)-BM196))</f>
        <v>0</v>
      </c>
      <c r="BO196" s="3">
        <f>IF(Inputs!$B$27&lt;&gt;"Ready","PENDING INPUTS",BV195)</f>
        <v>0</v>
      </c>
      <c r="BP196" s="3">
        <f>IF(Inputs!$B$27&lt;&gt;"Ready","PENDING INPUTS",IF(A196&lt;=Inputs!$B$6,ROUND(BO196*Inputs!C21/12,2),0))</f>
        <v>0</v>
      </c>
      <c r="BQ196" s="3">
        <f>IF(Inputs!$B$27&lt;&gt;"Ready","PENDING INPUTS",IF(AND(A196&lt;=Inputs!$B$6,BO196&gt;0),Inputs!G21,0))</f>
        <v>0</v>
      </c>
      <c r="BR196" s="3">
        <f>IF(Inputs!$B$27&lt;&gt;"Ready","PENDING INPUTS",IF(A196&gt;Inputs!$B$6,0,MIN((BO196+BP196+BQ196),IF(Inputs!H21=1,Inputs!D21,MAX(Inputs!F21,ROUND(BO196*Inputs!E21+BP196+BQ196,2))))))</f>
        <v>0</v>
      </c>
      <c r="BS196">
        <f>IF(Inputs!$B$27&lt;&gt;"Ready","PENDING INPUTS",IF(BO196&lt;=0,99,1+IF(AND(K196&gt;0,OR(Inputs!C14&gt;Inputs!C21,AND(Inputs!C14=Inputs!C21,0&lt;7))),1,0)+IF(AND(S196&gt;0,OR(Inputs!C15&gt;Inputs!C21,AND(Inputs!C15=Inputs!C21,1&lt;7))),1,0)+IF(AND(AA196&gt;0,OR(Inputs!C16&gt;Inputs!C21,AND(Inputs!C16=Inputs!C21,2&lt;7))),1,0)+IF(AND(AI196&gt;0,OR(Inputs!C17&gt;Inputs!C21,AND(Inputs!C17=Inputs!C21,3&lt;7))),1,0)+IF(AND(AQ196&gt;0,OR(Inputs!C18&gt;Inputs!C21,AND(Inputs!C18=Inputs!C21,4&lt;7))),1,0)+IF(AND(AY196&gt;0,OR(Inputs!C19&gt;Inputs!C21,AND(Inputs!C19=Inputs!C21,5&lt;7))),1,0)+IF(AND(BG196&gt;0,OR(Inputs!C20&gt;Inputs!C21,AND(Inputs!C20=Inputs!C21,6&lt;7))),1,0)+IF(AND(BW196&gt;0,OR(Inputs!C22&gt;Inputs!C21,AND(Inputs!C22=Inputs!C21,8&lt;7))),1,0)+IF(AND(CE196&gt;0,OR(Inputs!C23&gt;Inputs!C21,AND(Inputs!C23=Inputs!C21,9&lt;7))),1,0)))</f>
        <v>99</v>
      </c>
      <c r="BT196" s="3">
        <f>IF(Inputs!$B$27&lt;&gt;"Ready","PENDING INPUTS",IF(A196&gt;Inputs!$B$6,0,MIN(MAX(0,(BO196+BP196+BQ196)-BR196),MAX(0,C196-D196-(IF(O196&lt;BS196,K196+L196+M196-N196,0)+IF(W196&lt;BS196,S196+T196+U196-V196,0)+IF(AE196&lt;BS196,AA196+AB196+AC196-AD196,0)+IF(AM196&lt;BS196,AI196+AJ196+AK196-AL196,0)+IF(AU196&lt;BS196,AQ196+AR196+AS196-AT196,0)+IF(BC196&lt;BS196,AY196+AZ196+BA196-BB196,0)+IF(BK196&lt;BS196,BG196+BH196+BI196-BJ196,0)+IF(BS196&lt;BS196,BO196+BP196+BQ196-BR196,0)+IF(CA196&lt;BS196,BW196+BX196+BY196-BZ196,0)+IF(CI196&lt;BS196,CE196+CF196+CG196-CH196,0))))))</f>
        <v>0</v>
      </c>
      <c r="BU196" s="3">
        <f>IF(Inputs!$B$27&lt;&gt;"Ready","PENDING INPUTS",MIN((BO196+BP196+BQ196),IF(D196&gt;C196,IF(D196=0,0,BR196*C196/D196),BR196+BT196)))</f>
        <v>0</v>
      </c>
      <c r="BV196" s="3">
        <f>IF(Inputs!$B$27&lt;&gt;"Ready","PENDING INPUTS",MAX(0,(BO196+BP196+BQ196)-BU196))</f>
        <v>0</v>
      </c>
      <c r="BW196" s="3">
        <f>IF(Inputs!$B$27&lt;&gt;"Ready","PENDING INPUTS",CD195)</f>
        <v>0</v>
      </c>
      <c r="BX196" s="3">
        <f>IF(Inputs!$B$27&lt;&gt;"Ready","PENDING INPUTS",IF(A196&lt;=Inputs!$B$6,ROUND(BW196*Inputs!C22/12,2),0))</f>
        <v>0</v>
      </c>
      <c r="BY196" s="3">
        <f>IF(Inputs!$B$27&lt;&gt;"Ready","PENDING INPUTS",IF(AND(A196&lt;=Inputs!$B$6,BW196&gt;0),Inputs!G22,0))</f>
        <v>0</v>
      </c>
      <c r="BZ196" s="3">
        <f>IF(Inputs!$B$27&lt;&gt;"Ready","PENDING INPUTS",IF(A196&gt;Inputs!$B$6,0,MIN((BW196+BX196+BY196),IF(Inputs!H22=1,Inputs!D22,MAX(Inputs!F22,ROUND(BW196*Inputs!E22+BX196+BY196,2))))))</f>
        <v>0</v>
      </c>
      <c r="CA196">
        <f>IF(Inputs!$B$27&lt;&gt;"Ready","PENDING INPUTS",IF(BW196&lt;=0,99,1+IF(AND(K196&gt;0,OR(Inputs!C14&gt;Inputs!C22,AND(Inputs!C14=Inputs!C22,0&lt;8))),1,0)+IF(AND(S196&gt;0,OR(Inputs!C15&gt;Inputs!C22,AND(Inputs!C15=Inputs!C22,1&lt;8))),1,0)+IF(AND(AA196&gt;0,OR(Inputs!C16&gt;Inputs!C22,AND(Inputs!C16=Inputs!C22,2&lt;8))),1,0)+IF(AND(AI196&gt;0,OR(Inputs!C17&gt;Inputs!C22,AND(Inputs!C17=Inputs!C22,3&lt;8))),1,0)+IF(AND(AQ196&gt;0,OR(Inputs!C18&gt;Inputs!C22,AND(Inputs!C18=Inputs!C22,4&lt;8))),1,0)+IF(AND(AY196&gt;0,OR(Inputs!C19&gt;Inputs!C22,AND(Inputs!C19=Inputs!C22,5&lt;8))),1,0)+IF(AND(BG196&gt;0,OR(Inputs!C20&gt;Inputs!C22,AND(Inputs!C20=Inputs!C22,6&lt;8))),1,0)+IF(AND(BO196&gt;0,OR(Inputs!C21&gt;Inputs!C22,AND(Inputs!C21=Inputs!C22,7&lt;8))),1,0)+IF(AND(CE196&gt;0,OR(Inputs!C23&gt;Inputs!C22,AND(Inputs!C23=Inputs!C22,9&lt;8))),1,0)))</f>
        <v>99</v>
      </c>
      <c r="CB196" s="3">
        <f>IF(Inputs!$B$27&lt;&gt;"Ready","PENDING INPUTS",IF(A196&gt;Inputs!$B$6,0,MIN(MAX(0,(BW196+BX196+BY196)-BZ196),MAX(0,C196-D196-(IF(O196&lt;CA196,K196+L196+M196-N196,0)+IF(W196&lt;CA196,S196+T196+U196-V196,0)+IF(AE196&lt;CA196,AA196+AB196+AC196-AD196,0)+IF(AM196&lt;CA196,AI196+AJ196+AK196-AL196,0)+IF(AU196&lt;CA196,AQ196+AR196+AS196-AT196,0)+IF(BC196&lt;CA196,AY196+AZ196+BA196-BB196,0)+IF(BK196&lt;CA196,BG196+BH196+BI196-BJ196,0)+IF(BS196&lt;CA196,BO196+BP196+BQ196-BR196,0)+IF(CA196&lt;CA196,BW196+BX196+BY196-BZ196,0)+IF(CI196&lt;CA196,CE196+CF196+CG196-CH196,0))))))</f>
        <v>0</v>
      </c>
      <c r="CC196" s="3">
        <f>IF(Inputs!$B$27&lt;&gt;"Ready","PENDING INPUTS",MIN((BW196+BX196+BY196),IF(D196&gt;C196,IF(D196=0,0,BZ196*C196/D196),BZ196+CB196)))</f>
        <v>0</v>
      </c>
      <c r="CD196" s="3">
        <f>IF(Inputs!$B$27&lt;&gt;"Ready","PENDING INPUTS",MAX(0,(BW196+BX196+BY196)-CC196))</f>
        <v>0</v>
      </c>
      <c r="CE196" s="3">
        <f>IF(Inputs!$B$27&lt;&gt;"Ready","PENDING INPUTS",CL195)</f>
        <v>0</v>
      </c>
      <c r="CF196" s="3">
        <f>IF(Inputs!$B$27&lt;&gt;"Ready","PENDING INPUTS",IF(A196&lt;=Inputs!$B$6,ROUND(CE196*Inputs!C23/12,2),0))</f>
        <v>0</v>
      </c>
      <c r="CG196" s="3">
        <f>IF(Inputs!$B$27&lt;&gt;"Ready","PENDING INPUTS",IF(AND(A196&lt;=Inputs!$B$6,CE196&gt;0),Inputs!G23,0))</f>
        <v>0</v>
      </c>
      <c r="CH196" s="3">
        <f>IF(Inputs!$B$27&lt;&gt;"Ready","PENDING INPUTS",IF(A196&gt;Inputs!$B$6,0,MIN((CE196+CF196+CG196),IF(Inputs!H23=1,Inputs!D23,MAX(Inputs!F23,ROUND(CE196*Inputs!E23+CF196+CG196,2))))))</f>
        <v>0</v>
      </c>
      <c r="CI196">
        <f>IF(Inputs!$B$27&lt;&gt;"Ready","PENDING INPUTS",IF(CE196&lt;=0,99,1+IF(AND(K196&gt;0,OR(Inputs!C14&gt;Inputs!C23,AND(Inputs!C14=Inputs!C23,0&lt;9))),1,0)+IF(AND(S196&gt;0,OR(Inputs!C15&gt;Inputs!C23,AND(Inputs!C15=Inputs!C23,1&lt;9))),1,0)+IF(AND(AA196&gt;0,OR(Inputs!C16&gt;Inputs!C23,AND(Inputs!C16=Inputs!C23,2&lt;9))),1,0)+IF(AND(AI196&gt;0,OR(Inputs!C17&gt;Inputs!C23,AND(Inputs!C17=Inputs!C23,3&lt;9))),1,0)+IF(AND(AQ196&gt;0,OR(Inputs!C18&gt;Inputs!C23,AND(Inputs!C18=Inputs!C23,4&lt;9))),1,0)+IF(AND(AY196&gt;0,OR(Inputs!C19&gt;Inputs!C23,AND(Inputs!C19=Inputs!C23,5&lt;9))),1,0)+IF(AND(BG196&gt;0,OR(Inputs!C20&gt;Inputs!C23,AND(Inputs!C20=Inputs!C23,6&lt;9))),1,0)+IF(AND(BO196&gt;0,OR(Inputs!C21&gt;Inputs!C23,AND(Inputs!C21=Inputs!C23,7&lt;9))),1,0)+IF(AND(BW196&gt;0,OR(Inputs!C22&gt;Inputs!C23,AND(Inputs!C22=Inputs!C23,8&lt;9))),1,0)))</f>
        <v>99</v>
      </c>
      <c r="CJ196" s="3">
        <f>IF(Inputs!$B$27&lt;&gt;"Ready","PENDING INPUTS",IF(A196&gt;Inputs!$B$6,0,MIN(MAX(0,(CE196+CF196+CG196)-CH196),MAX(0,C196-D196-(IF(O196&lt;CI196,K196+L196+M196-N196,0)+IF(W196&lt;CI196,S196+T196+U196-V196,0)+IF(AE196&lt;CI196,AA196+AB196+AC196-AD196,0)+IF(AM196&lt;CI196,AI196+AJ196+AK196-AL196,0)+IF(AU196&lt;CI196,AQ196+AR196+AS196-AT196,0)+IF(BC196&lt;CI196,AY196+AZ196+BA196-BB196,0)+IF(BK196&lt;CI196,BG196+BH196+BI196-BJ196,0)+IF(BS196&lt;CI196,BO196+BP196+BQ196-BR196,0)+IF(CA196&lt;CI196,BW196+BX196+BY196-BZ196,0)+IF(CI196&lt;CI196,CE196+CF196+CG196-CH196,0))))))</f>
        <v>0</v>
      </c>
      <c r="CK196" s="3">
        <f>IF(Inputs!$B$27&lt;&gt;"Ready","PENDING INPUTS",MIN((CE196+CF196+CG196),IF(D196&gt;C196,IF(D196=0,0,CH196*C196/D196),CH196+CJ196)))</f>
        <v>0</v>
      </c>
      <c r="CL196" s="3">
        <f>IF(Inputs!$B$27&lt;&gt;"Ready","PENDING INPUTS",MAX(0,(CE196+CF196+CG196)-CK196))</f>
        <v>0</v>
      </c>
    </row>
    <row r="197" spans="1:90" ht="27.95" customHeight="1" x14ac:dyDescent="0.25">
      <c r="A197">
        <v>193</v>
      </c>
      <c r="B197" s="13">
        <f>IF(Inputs!$B$27&lt;&gt;"Ready","PENDING INPUTS",EDATE(Inputs!$B$5,A197-1))</f>
        <v>52140</v>
      </c>
      <c r="C197" s="3">
        <f>IF(Inputs!$B$27&lt;&gt;"Ready","PENDING INPUTS",IF(A197&lt;=Inputs!$B$6,MAX(0,Inputs!$B$4+IF(A197=Inputs!$B$7,Inputs!$B$8,0)+IF(A197=Inputs!$B$9,Inputs!$B$10,0)),0))</f>
        <v>0</v>
      </c>
      <c r="D197" s="3">
        <f>IF(Inputs!$B$27&lt;&gt;"Ready","PENDING INPUTS",SUM(N197,V197,AD197,AL197,AT197,BB197,BJ197,BR197,BZ197,CH197))</f>
        <v>0</v>
      </c>
      <c r="E197" s="3">
        <f>IF(Inputs!$B$27&lt;&gt;"Ready","PENDING INPUTS",MAX(0,D197-C197))</f>
        <v>0</v>
      </c>
      <c r="F197" s="3">
        <f>IF(Inputs!$B$27&lt;&gt;"Ready","PENDING INPUTS",SUM(Q197,Y197,AG197,AO197,AW197,BE197,BM197,BU197,CC197,CK197))</f>
        <v>0</v>
      </c>
      <c r="G197" s="3">
        <f>IF(Inputs!$B$27&lt;&gt;"Ready","PENDING INPUTS",SUM(L197,T197,AB197,AJ197,AR197,AZ197,BH197,BP197,BX197,CF197))</f>
        <v>0</v>
      </c>
      <c r="H197" s="3">
        <f>IF(Inputs!$B$27&lt;&gt;"Ready","PENDING INPUTS",SUM(M197,U197,AC197,AK197,AS197,BA197,BI197,BQ197,BY197,CG197))</f>
        <v>0</v>
      </c>
      <c r="I197" s="3">
        <f>IF(Inputs!$B$27&lt;&gt;"Ready","PENDING INPUTS",SUM(R197,Z197,AH197,AP197,AX197,BF197,BN197,BV197,CD197,CL197))</f>
        <v>0</v>
      </c>
      <c r="J197" t="str">
        <f>IF(Inputs!$B$27&lt;&gt;"Ready","PENDING INPUTS",IF(A197&gt;Inputs!$B$6,"Beyond horizon",IF(E197&gt;0.005,"MINIMUM SHORTFALL",IF(I197&lt;0.005,"Paid off","In progress"))))</f>
        <v>Beyond horizon</v>
      </c>
      <c r="K197" s="3">
        <f>IF(Inputs!$B$27&lt;&gt;"Ready","PENDING INPUTS",R196)</f>
        <v>0</v>
      </c>
      <c r="L197" s="3">
        <f>IF(Inputs!$B$27&lt;&gt;"Ready","PENDING INPUTS",IF(A197&lt;=Inputs!$B$6,ROUND(K197*Inputs!C14/12,2),0))</f>
        <v>0</v>
      </c>
      <c r="M197" s="3">
        <f>IF(Inputs!$B$27&lt;&gt;"Ready","PENDING INPUTS",IF(AND(A197&lt;=Inputs!$B$6,K197&gt;0),Inputs!G14,0))</f>
        <v>0</v>
      </c>
      <c r="N197" s="3">
        <f>IF(Inputs!$B$27&lt;&gt;"Ready","PENDING INPUTS",IF(A197&gt;Inputs!$B$6,0,MIN((K197+L197+M197),IF(Inputs!H14=1,Inputs!D14,MAX(Inputs!F14,ROUND(K197*Inputs!E14+L197+M197,2))))))</f>
        <v>0</v>
      </c>
      <c r="O197">
        <f>IF(Inputs!$B$27&lt;&gt;"Ready","PENDING INPUTS",IF(K197&lt;=0,99,1+IF(AND(S197&gt;0,OR(Inputs!C15&gt;Inputs!C14,AND(Inputs!C15=Inputs!C14,1&lt;0))),1,0)+IF(AND(AA197&gt;0,OR(Inputs!C16&gt;Inputs!C14,AND(Inputs!C16=Inputs!C14,2&lt;0))),1,0)+IF(AND(AI197&gt;0,OR(Inputs!C17&gt;Inputs!C14,AND(Inputs!C17=Inputs!C14,3&lt;0))),1,0)+IF(AND(AQ197&gt;0,OR(Inputs!C18&gt;Inputs!C14,AND(Inputs!C18=Inputs!C14,4&lt;0))),1,0)+IF(AND(AY197&gt;0,OR(Inputs!C19&gt;Inputs!C14,AND(Inputs!C19=Inputs!C14,5&lt;0))),1,0)+IF(AND(BG197&gt;0,OR(Inputs!C20&gt;Inputs!C14,AND(Inputs!C20=Inputs!C14,6&lt;0))),1,0)+IF(AND(BO197&gt;0,OR(Inputs!C21&gt;Inputs!C14,AND(Inputs!C21=Inputs!C14,7&lt;0))),1,0)+IF(AND(BW197&gt;0,OR(Inputs!C22&gt;Inputs!C14,AND(Inputs!C22=Inputs!C14,8&lt;0))),1,0)+IF(AND(CE197&gt;0,OR(Inputs!C23&gt;Inputs!C14,AND(Inputs!C23=Inputs!C14,9&lt;0))),1,0)))</f>
        <v>99</v>
      </c>
      <c r="P197" s="3">
        <f>IF(Inputs!$B$27&lt;&gt;"Ready","PENDING INPUTS",IF(A197&gt;Inputs!$B$6,0,MIN(MAX(0,(K197+L197+M197)-N197),MAX(0,C197-D197-(IF(O197&lt;O197,K197+L197+M197-N197,0)+IF(W197&lt;O197,S197+T197+U197-V197,0)+IF(AE197&lt;O197,AA197+AB197+AC197-AD197,0)+IF(AM197&lt;O197,AI197+AJ197+AK197-AL197,0)+IF(AU197&lt;O197,AQ197+AR197+AS197-AT197,0)+IF(BC197&lt;O197,AY197+AZ197+BA197-BB197,0)+IF(BK197&lt;O197,BG197+BH197+BI197-BJ197,0)+IF(BS197&lt;O197,BO197+BP197+BQ197-BR197,0)+IF(CA197&lt;O197,BW197+BX197+BY197-BZ197,0)+IF(CI197&lt;O197,CE197+CF197+CG197-CH197,0))))))</f>
        <v>0</v>
      </c>
      <c r="Q197" s="3">
        <f>IF(Inputs!$B$27&lt;&gt;"Ready","PENDING INPUTS",MIN((K197+L197+M197),IF(D197&gt;C197,IF(D197=0,0,N197*C197/D197),N197+P197)))</f>
        <v>0</v>
      </c>
      <c r="R197" s="3">
        <f>IF(Inputs!$B$27&lt;&gt;"Ready","PENDING INPUTS",MAX(0,(K197+L197+M197)-Q197))</f>
        <v>0</v>
      </c>
      <c r="S197" s="3">
        <f>IF(Inputs!$B$27&lt;&gt;"Ready","PENDING INPUTS",Z196)</f>
        <v>0</v>
      </c>
      <c r="T197" s="3">
        <f>IF(Inputs!$B$27&lt;&gt;"Ready","PENDING INPUTS",IF(A197&lt;=Inputs!$B$6,ROUND(S197*Inputs!C15/12,2),0))</f>
        <v>0</v>
      </c>
      <c r="U197" s="3">
        <f>IF(Inputs!$B$27&lt;&gt;"Ready","PENDING INPUTS",IF(AND(A197&lt;=Inputs!$B$6,S197&gt;0),Inputs!G15,0))</f>
        <v>0</v>
      </c>
      <c r="V197" s="3">
        <f>IF(Inputs!$B$27&lt;&gt;"Ready","PENDING INPUTS",IF(A197&gt;Inputs!$B$6,0,MIN((S197+T197+U197),IF(Inputs!H15=1,Inputs!D15,MAX(Inputs!F15,ROUND(S197*Inputs!E15+T197+U197,2))))))</f>
        <v>0</v>
      </c>
      <c r="W197">
        <f>IF(Inputs!$B$27&lt;&gt;"Ready","PENDING INPUTS",IF(S197&lt;=0,99,1+IF(AND(K197&gt;0,OR(Inputs!C14&gt;Inputs!C15,AND(Inputs!C14=Inputs!C15,0&lt;1))),1,0)+IF(AND(AA197&gt;0,OR(Inputs!C16&gt;Inputs!C15,AND(Inputs!C16=Inputs!C15,2&lt;1))),1,0)+IF(AND(AI197&gt;0,OR(Inputs!C17&gt;Inputs!C15,AND(Inputs!C17=Inputs!C15,3&lt;1))),1,0)+IF(AND(AQ197&gt;0,OR(Inputs!C18&gt;Inputs!C15,AND(Inputs!C18=Inputs!C15,4&lt;1))),1,0)+IF(AND(AY197&gt;0,OR(Inputs!C19&gt;Inputs!C15,AND(Inputs!C19=Inputs!C15,5&lt;1))),1,0)+IF(AND(BG197&gt;0,OR(Inputs!C20&gt;Inputs!C15,AND(Inputs!C20=Inputs!C15,6&lt;1))),1,0)+IF(AND(BO197&gt;0,OR(Inputs!C21&gt;Inputs!C15,AND(Inputs!C21=Inputs!C15,7&lt;1))),1,0)+IF(AND(BW197&gt;0,OR(Inputs!C22&gt;Inputs!C15,AND(Inputs!C22=Inputs!C15,8&lt;1))),1,0)+IF(AND(CE197&gt;0,OR(Inputs!C23&gt;Inputs!C15,AND(Inputs!C23=Inputs!C15,9&lt;1))),1,0)))</f>
        <v>99</v>
      </c>
      <c r="X197" s="3">
        <f>IF(Inputs!$B$27&lt;&gt;"Ready","PENDING INPUTS",IF(A197&gt;Inputs!$B$6,0,MIN(MAX(0,(S197+T197+U197)-V197),MAX(0,C197-D197-(IF(O197&lt;W197,K197+L197+M197-N197,0)+IF(W197&lt;W197,S197+T197+U197-V197,0)+IF(AE197&lt;W197,AA197+AB197+AC197-AD197,0)+IF(AM197&lt;W197,AI197+AJ197+AK197-AL197,0)+IF(AU197&lt;W197,AQ197+AR197+AS197-AT197,0)+IF(BC197&lt;W197,AY197+AZ197+BA197-BB197,0)+IF(BK197&lt;W197,BG197+BH197+BI197-BJ197,0)+IF(BS197&lt;W197,BO197+BP197+BQ197-BR197,0)+IF(CA197&lt;W197,BW197+BX197+BY197-BZ197,0)+IF(CI197&lt;W197,CE197+CF197+CG197-CH197,0))))))</f>
        <v>0</v>
      </c>
      <c r="Y197" s="3">
        <f>IF(Inputs!$B$27&lt;&gt;"Ready","PENDING INPUTS",MIN((S197+T197+U197),IF(D197&gt;C197,IF(D197=0,0,V197*C197/D197),V197+X197)))</f>
        <v>0</v>
      </c>
      <c r="Z197" s="3">
        <f>IF(Inputs!$B$27&lt;&gt;"Ready","PENDING INPUTS",MAX(0,(S197+T197+U197)-Y197))</f>
        <v>0</v>
      </c>
      <c r="AA197" s="3">
        <f>IF(Inputs!$B$27&lt;&gt;"Ready","PENDING INPUTS",AH196)</f>
        <v>0</v>
      </c>
      <c r="AB197" s="3">
        <f>IF(Inputs!$B$27&lt;&gt;"Ready","PENDING INPUTS",IF(A197&lt;=Inputs!$B$6,ROUND(AA197*Inputs!C16/12,2),0))</f>
        <v>0</v>
      </c>
      <c r="AC197" s="3">
        <f>IF(Inputs!$B$27&lt;&gt;"Ready","PENDING INPUTS",IF(AND(A197&lt;=Inputs!$B$6,AA197&gt;0),Inputs!G16,0))</f>
        <v>0</v>
      </c>
      <c r="AD197" s="3">
        <f>IF(Inputs!$B$27&lt;&gt;"Ready","PENDING INPUTS",IF(A197&gt;Inputs!$B$6,0,MIN((AA197+AB197+AC197),IF(Inputs!H16=1,Inputs!D16,MAX(Inputs!F16,ROUND(AA197*Inputs!E16+AB197+AC197,2))))))</f>
        <v>0</v>
      </c>
      <c r="AE197">
        <f>IF(Inputs!$B$27&lt;&gt;"Ready","PENDING INPUTS",IF(AA197&lt;=0,99,1+IF(AND(K197&gt;0,OR(Inputs!C14&gt;Inputs!C16,AND(Inputs!C14=Inputs!C16,0&lt;2))),1,0)+IF(AND(S197&gt;0,OR(Inputs!C15&gt;Inputs!C16,AND(Inputs!C15=Inputs!C16,1&lt;2))),1,0)+IF(AND(AI197&gt;0,OR(Inputs!C17&gt;Inputs!C16,AND(Inputs!C17=Inputs!C16,3&lt;2))),1,0)+IF(AND(AQ197&gt;0,OR(Inputs!C18&gt;Inputs!C16,AND(Inputs!C18=Inputs!C16,4&lt;2))),1,0)+IF(AND(AY197&gt;0,OR(Inputs!C19&gt;Inputs!C16,AND(Inputs!C19=Inputs!C16,5&lt;2))),1,0)+IF(AND(BG197&gt;0,OR(Inputs!C20&gt;Inputs!C16,AND(Inputs!C20=Inputs!C16,6&lt;2))),1,0)+IF(AND(BO197&gt;0,OR(Inputs!C21&gt;Inputs!C16,AND(Inputs!C21=Inputs!C16,7&lt;2))),1,0)+IF(AND(BW197&gt;0,OR(Inputs!C22&gt;Inputs!C16,AND(Inputs!C22=Inputs!C16,8&lt;2))),1,0)+IF(AND(CE197&gt;0,OR(Inputs!C23&gt;Inputs!C16,AND(Inputs!C23=Inputs!C16,9&lt;2))),1,0)))</f>
        <v>99</v>
      </c>
      <c r="AF197" s="3">
        <f>IF(Inputs!$B$27&lt;&gt;"Ready","PENDING INPUTS",IF(A197&gt;Inputs!$B$6,0,MIN(MAX(0,(AA197+AB197+AC197)-AD197),MAX(0,C197-D197-(IF(O197&lt;AE197,K197+L197+M197-N197,0)+IF(W197&lt;AE197,S197+T197+U197-V197,0)+IF(AE197&lt;AE197,AA197+AB197+AC197-AD197,0)+IF(AM197&lt;AE197,AI197+AJ197+AK197-AL197,0)+IF(AU197&lt;AE197,AQ197+AR197+AS197-AT197,0)+IF(BC197&lt;AE197,AY197+AZ197+BA197-BB197,0)+IF(BK197&lt;AE197,BG197+BH197+BI197-BJ197,0)+IF(BS197&lt;AE197,BO197+BP197+BQ197-BR197,0)+IF(CA197&lt;AE197,BW197+BX197+BY197-BZ197,0)+IF(CI197&lt;AE197,CE197+CF197+CG197-CH197,0))))))</f>
        <v>0</v>
      </c>
      <c r="AG197" s="3">
        <f>IF(Inputs!$B$27&lt;&gt;"Ready","PENDING INPUTS",MIN((AA197+AB197+AC197),IF(D197&gt;C197,IF(D197=0,0,AD197*C197/D197),AD197+AF197)))</f>
        <v>0</v>
      </c>
      <c r="AH197" s="3">
        <f>IF(Inputs!$B$27&lt;&gt;"Ready","PENDING INPUTS",MAX(0,(AA197+AB197+AC197)-AG197))</f>
        <v>0</v>
      </c>
      <c r="AI197" s="3">
        <f>IF(Inputs!$B$27&lt;&gt;"Ready","PENDING INPUTS",AP196)</f>
        <v>0</v>
      </c>
      <c r="AJ197" s="3">
        <f>IF(Inputs!$B$27&lt;&gt;"Ready","PENDING INPUTS",IF(A197&lt;=Inputs!$B$6,ROUND(AI197*Inputs!C17/12,2),0))</f>
        <v>0</v>
      </c>
      <c r="AK197" s="3">
        <f>IF(Inputs!$B$27&lt;&gt;"Ready","PENDING INPUTS",IF(AND(A197&lt;=Inputs!$B$6,AI197&gt;0),Inputs!G17,0))</f>
        <v>0</v>
      </c>
      <c r="AL197" s="3">
        <f>IF(Inputs!$B$27&lt;&gt;"Ready","PENDING INPUTS",IF(A197&gt;Inputs!$B$6,0,MIN((AI197+AJ197+AK197),IF(Inputs!H17=1,Inputs!D17,MAX(Inputs!F17,ROUND(AI197*Inputs!E17+AJ197+AK197,2))))))</f>
        <v>0</v>
      </c>
      <c r="AM197">
        <f>IF(Inputs!$B$27&lt;&gt;"Ready","PENDING INPUTS",IF(AI197&lt;=0,99,1+IF(AND(K197&gt;0,OR(Inputs!C14&gt;Inputs!C17,AND(Inputs!C14=Inputs!C17,0&lt;3))),1,0)+IF(AND(S197&gt;0,OR(Inputs!C15&gt;Inputs!C17,AND(Inputs!C15=Inputs!C17,1&lt;3))),1,0)+IF(AND(AA197&gt;0,OR(Inputs!C16&gt;Inputs!C17,AND(Inputs!C16=Inputs!C17,2&lt;3))),1,0)+IF(AND(AQ197&gt;0,OR(Inputs!C18&gt;Inputs!C17,AND(Inputs!C18=Inputs!C17,4&lt;3))),1,0)+IF(AND(AY197&gt;0,OR(Inputs!C19&gt;Inputs!C17,AND(Inputs!C19=Inputs!C17,5&lt;3))),1,0)+IF(AND(BG197&gt;0,OR(Inputs!C20&gt;Inputs!C17,AND(Inputs!C20=Inputs!C17,6&lt;3))),1,0)+IF(AND(BO197&gt;0,OR(Inputs!C21&gt;Inputs!C17,AND(Inputs!C21=Inputs!C17,7&lt;3))),1,0)+IF(AND(BW197&gt;0,OR(Inputs!C22&gt;Inputs!C17,AND(Inputs!C22=Inputs!C17,8&lt;3))),1,0)+IF(AND(CE197&gt;0,OR(Inputs!C23&gt;Inputs!C17,AND(Inputs!C23=Inputs!C17,9&lt;3))),1,0)))</f>
        <v>99</v>
      </c>
      <c r="AN197" s="3">
        <f>IF(Inputs!$B$27&lt;&gt;"Ready","PENDING INPUTS",IF(A197&gt;Inputs!$B$6,0,MIN(MAX(0,(AI197+AJ197+AK197)-AL197),MAX(0,C197-D197-(IF(O197&lt;AM197,K197+L197+M197-N197,0)+IF(W197&lt;AM197,S197+T197+U197-V197,0)+IF(AE197&lt;AM197,AA197+AB197+AC197-AD197,0)+IF(AM197&lt;AM197,AI197+AJ197+AK197-AL197,0)+IF(AU197&lt;AM197,AQ197+AR197+AS197-AT197,0)+IF(BC197&lt;AM197,AY197+AZ197+BA197-BB197,0)+IF(BK197&lt;AM197,BG197+BH197+BI197-BJ197,0)+IF(BS197&lt;AM197,BO197+BP197+BQ197-BR197,0)+IF(CA197&lt;AM197,BW197+BX197+BY197-BZ197,0)+IF(CI197&lt;AM197,CE197+CF197+CG197-CH197,0))))))</f>
        <v>0</v>
      </c>
      <c r="AO197" s="3">
        <f>IF(Inputs!$B$27&lt;&gt;"Ready","PENDING INPUTS",MIN((AI197+AJ197+AK197),IF(D197&gt;C197,IF(D197=0,0,AL197*C197/D197),AL197+AN197)))</f>
        <v>0</v>
      </c>
      <c r="AP197" s="3">
        <f>IF(Inputs!$B$27&lt;&gt;"Ready","PENDING INPUTS",MAX(0,(AI197+AJ197+AK197)-AO197))</f>
        <v>0</v>
      </c>
      <c r="AQ197" s="3">
        <f>IF(Inputs!$B$27&lt;&gt;"Ready","PENDING INPUTS",AX196)</f>
        <v>0</v>
      </c>
      <c r="AR197" s="3">
        <f>IF(Inputs!$B$27&lt;&gt;"Ready","PENDING INPUTS",IF(A197&lt;=Inputs!$B$6,ROUND(AQ197*Inputs!C18/12,2),0))</f>
        <v>0</v>
      </c>
      <c r="AS197" s="3">
        <f>IF(Inputs!$B$27&lt;&gt;"Ready","PENDING INPUTS",IF(AND(A197&lt;=Inputs!$B$6,AQ197&gt;0),Inputs!G18,0))</f>
        <v>0</v>
      </c>
      <c r="AT197" s="3">
        <f>IF(Inputs!$B$27&lt;&gt;"Ready","PENDING INPUTS",IF(A197&gt;Inputs!$B$6,0,MIN((AQ197+AR197+AS197),IF(Inputs!H18=1,Inputs!D18,MAX(Inputs!F18,ROUND(AQ197*Inputs!E18+AR197+AS197,2))))))</f>
        <v>0</v>
      </c>
      <c r="AU197">
        <f>IF(Inputs!$B$27&lt;&gt;"Ready","PENDING INPUTS",IF(AQ197&lt;=0,99,1+IF(AND(K197&gt;0,OR(Inputs!C14&gt;Inputs!C18,AND(Inputs!C14=Inputs!C18,0&lt;4))),1,0)+IF(AND(S197&gt;0,OR(Inputs!C15&gt;Inputs!C18,AND(Inputs!C15=Inputs!C18,1&lt;4))),1,0)+IF(AND(AA197&gt;0,OR(Inputs!C16&gt;Inputs!C18,AND(Inputs!C16=Inputs!C18,2&lt;4))),1,0)+IF(AND(AI197&gt;0,OR(Inputs!C17&gt;Inputs!C18,AND(Inputs!C17=Inputs!C18,3&lt;4))),1,0)+IF(AND(AY197&gt;0,OR(Inputs!C19&gt;Inputs!C18,AND(Inputs!C19=Inputs!C18,5&lt;4))),1,0)+IF(AND(BG197&gt;0,OR(Inputs!C20&gt;Inputs!C18,AND(Inputs!C20=Inputs!C18,6&lt;4))),1,0)+IF(AND(BO197&gt;0,OR(Inputs!C21&gt;Inputs!C18,AND(Inputs!C21=Inputs!C18,7&lt;4))),1,0)+IF(AND(BW197&gt;0,OR(Inputs!C22&gt;Inputs!C18,AND(Inputs!C22=Inputs!C18,8&lt;4))),1,0)+IF(AND(CE197&gt;0,OR(Inputs!C23&gt;Inputs!C18,AND(Inputs!C23=Inputs!C18,9&lt;4))),1,0)))</f>
        <v>99</v>
      </c>
      <c r="AV197" s="3">
        <f>IF(Inputs!$B$27&lt;&gt;"Ready","PENDING INPUTS",IF(A197&gt;Inputs!$B$6,0,MIN(MAX(0,(AQ197+AR197+AS197)-AT197),MAX(0,C197-D197-(IF(O197&lt;AU197,K197+L197+M197-N197,0)+IF(W197&lt;AU197,S197+T197+U197-V197,0)+IF(AE197&lt;AU197,AA197+AB197+AC197-AD197,0)+IF(AM197&lt;AU197,AI197+AJ197+AK197-AL197,0)+IF(AU197&lt;AU197,AQ197+AR197+AS197-AT197,0)+IF(BC197&lt;AU197,AY197+AZ197+BA197-BB197,0)+IF(BK197&lt;AU197,BG197+BH197+BI197-BJ197,0)+IF(BS197&lt;AU197,BO197+BP197+BQ197-BR197,0)+IF(CA197&lt;AU197,BW197+BX197+BY197-BZ197,0)+IF(CI197&lt;AU197,CE197+CF197+CG197-CH197,0))))))</f>
        <v>0</v>
      </c>
      <c r="AW197" s="3">
        <f>IF(Inputs!$B$27&lt;&gt;"Ready","PENDING INPUTS",MIN((AQ197+AR197+AS197),IF(D197&gt;C197,IF(D197=0,0,AT197*C197/D197),AT197+AV197)))</f>
        <v>0</v>
      </c>
      <c r="AX197" s="3">
        <f>IF(Inputs!$B$27&lt;&gt;"Ready","PENDING INPUTS",MAX(0,(AQ197+AR197+AS197)-AW197))</f>
        <v>0</v>
      </c>
      <c r="AY197" s="3">
        <f>IF(Inputs!$B$27&lt;&gt;"Ready","PENDING INPUTS",BF196)</f>
        <v>0</v>
      </c>
      <c r="AZ197" s="3">
        <f>IF(Inputs!$B$27&lt;&gt;"Ready","PENDING INPUTS",IF(A197&lt;=Inputs!$B$6,ROUND(AY197*Inputs!C19/12,2),0))</f>
        <v>0</v>
      </c>
      <c r="BA197" s="3">
        <f>IF(Inputs!$B$27&lt;&gt;"Ready","PENDING INPUTS",IF(AND(A197&lt;=Inputs!$B$6,AY197&gt;0),Inputs!G19,0))</f>
        <v>0</v>
      </c>
      <c r="BB197" s="3">
        <f>IF(Inputs!$B$27&lt;&gt;"Ready","PENDING INPUTS",IF(A197&gt;Inputs!$B$6,0,MIN((AY197+AZ197+BA197),IF(Inputs!H19=1,Inputs!D19,MAX(Inputs!F19,ROUND(AY197*Inputs!E19+AZ197+BA197,2))))))</f>
        <v>0</v>
      </c>
      <c r="BC197">
        <f>IF(Inputs!$B$27&lt;&gt;"Ready","PENDING INPUTS",IF(AY197&lt;=0,99,1+IF(AND(K197&gt;0,OR(Inputs!C14&gt;Inputs!C19,AND(Inputs!C14=Inputs!C19,0&lt;5))),1,0)+IF(AND(S197&gt;0,OR(Inputs!C15&gt;Inputs!C19,AND(Inputs!C15=Inputs!C19,1&lt;5))),1,0)+IF(AND(AA197&gt;0,OR(Inputs!C16&gt;Inputs!C19,AND(Inputs!C16=Inputs!C19,2&lt;5))),1,0)+IF(AND(AI197&gt;0,OR(Inputs!C17&gt;Inputs!C19,AND(Inputs!C17=Inputs!C19,3&lt;5))),1,0)+IF(AND(AQ197&gt;0,OR(Inputs!C18&gt;Inputs!C19,AND(Inputs!C18=Inputs!C19,4&lt;5))),1,0)+IF(AND(BG197&gt;0,OR(Inputs!C20&gt;Inputs!C19,AND(Inputs!C20=Inputs!C19,6&lt;5))),1,0)+IF(AND(BO197&gt;0,OR(Inputs!C21&gt;Inputs!C19,AND(Inputs!C21=Inputs!C19,7&lt;5))),1,0)+IF(AND(BW197&gt;0,OR(Inputs!C22&gt;Inputs!C19,AND(Inputs!C22=Inputs!C19,8&lt;5))),1,0)+IF(AND(CE197&gt;0,OR(Inputs!C23&gt;Inputs!C19,AND(Inputs!C23=Inputs!C19,9&lt;5))),1,0)))</f>
        <v>99</v>
      </c>
      <c r="BD197" s="3">
        <f>IF(Inputs!$B$27&lt;&gt;"Ready","PENDING INPUTS",IF(A197&gt;Inputs!$B$6,0,MIN(MAX(0,(AY197+AZ197+BA197)-BB197),MAX(0,C197-D197-(IF(O197&lt;BC197,K197+L197+M197-N197,0)+IF(W197&lt;BC197,S197+T197+U197-V197,0)+IF(AE197&lt;BC197,AA197+AB197+AC197-AD197,0)+IF(AM197&lt;BC197,AI197+AJ197+AK197-AL197,0)+IF(AU197&lt;BC197,AQ197+AR197+AS197-AT197,0)+IF(BC197&lt;BC197,AY197+AZ197+BA197-BB197,0)+IF(BK197&lt;BC197,BG197+BH197+BI197-BJ197,0)+IF(BS197&lt;BC197,BO197+BP197+BQ197-BR197,0)+IF(CA197&lt;BC197,BW197+BX197+BY197-BZ197,0)+IF(CI197&lt;BC197,CE197+CF197+CG197-CH197,0))))))</f>
        <v>0</v>
      </c>
      <c r="BE197" s="3">
        <f>IF(Inputs!$B$27&lt;&gt;"Ready","PENDING INPUTS",MIN((AY197+AZ197+BA197),IF(D197&gt;C197,IF(D197=0,0,BB197*C197/D197),BB197+BD197)))</f>
        <v>0</v>
      </c>
      <c r="BF197" s="3">
        <f>IF(Inputs!$B$27&lt;&gt;"Ready","PENDING INPUTS",MAX(0,(AY197+AZ197+BA197)-BE197))</f>
        <v>0</v>
      </c>
      <c r="BG197" s="3">
        <f>IF(Inputs!$B$27&lt;&gt;"Ready","PENDING INPUTS",BN196)</f>
        <v>0</v>
      </c>
      <c r="BH197" s="3">
        <f>IF(Inputs!$B$27&lt;&gt;"Ready","PENDING INPUTS",IF(A197&lt;=Inputs!$B$6,ROUND(BG197*Inputs!C20/12,2),0))</f>
        <v>0</v>
      </c>
      <c r="BI197" s="3">
        <f>IF(Inputs!$B$27&lt;&gt;"Ready","PENDING INPUTS",IF(AND(A197&lt;=Inputs!$B$6,BG197&gt;0),Inputs!G20,0))</f>
        <v>0</v>
      </c>
      <c r="BJ197" s="3">
        <f>IF(Inputs!$B$27&lt;&gt;"Ready","PENDING INPUTS",IF(A197&gt;Inputs!$B$6,0,MIN((BG197+BH197+BI197),IF(Inputs!H20=1,Inputs!D20,MAX(Inputs!F20,ROUND(BG197*Inputs!E20+BH197+BI197,2))))))</f>
        <v>0</v>
      </c>
      <c r="BK197">
        <f>IF(Inputs!$B$27&lt;&gt;"Ready","PENDING INPUTS",IF(BG197&lt;=0,99,1+IF(AND(K197&gt;0,OR(Inputs!C14&gt;Inputs!C20,AND(Inputs!C14=Inputs!C20,0&lt;6))),1,0)+IF(AND(S197&gt;0,OR(Inputs!C15&gt;Inputs!C20,AND(Inputs!C15=Inputs!C20,1&lt;6))),1,0)+IF(AND(AA197&gt;0,OR(Inputs!C16&gt;Inputs!C20,AND(Inputs!C16=Inputs!C20,2&lt;6))),1,0)+IF(AND(AI197&gt;0,OR(Inputs!C17&gt;Inputs!C20,AND(Inputs!C17=Inputs!C20,3&lt;6))),1,0)+IF(AND(AQ197&gt;0,OR(Inputs!C18&gt;Inputs!C20,AND(Inputs!C18=Inputs!C20,4&lt;6))),1,0)+IF(AND(AY197&gt;0,OR(Inputs!C19&gt;Inputs!C20,AND(Inputs!C19=Inputs!C20,5&lt;6))),1,0)+IF(AND(BO197&gt;0,OR(Inputs!C21&gt;Inputs!C20,AND(Inputs!C21=Inputs!C20,7&lt;6))),1,0)+IF(AND(BW197&gt;0,OR(Inputs!C22&gt;Inputs!C20,AND(Inputs!C22=Inputs!C20,8&lt;6))),1,0)+IF(AND(CE197&gt;0,OR(Inputs!C23&gt;Inputs!C20,AND(Inputs!C23=Inputs!C20,9&lt;6))),1,0)))</f>
        <v>99</v>
      </c>
      <c r="BL197" s="3">
        <f>IF(Inputs!$B$27&lt;&gt;"Ready","PENDING INPUTS",IF(A197&gt;Inputs!$B$6,0,MIN(MAX(0,(BG197+BH197+BI197)-BJ197),MAX(0,C197-D197-(IF(O197&lt;BK197,K197+L197+M197-N197,0)+IF(W197&lt;BK197,S197+T197+U197-V197,0)+IF(AE197&lt;BK197,AA197+AB197+AC197-AD197,0)+IF(AM197&lt;BK197,AI197+AJ197+AK197-AL197,0)+IF(AU197&lt;BK197,AQ197+AR197+AS197-AT197,0)+IF(BC197&lt;BK197,AY197+AZ197+BA197-BB197,0)+IF(BK197&lt;BK197,BG197+BH197+BI197-BJ197,0)+IF(BS197&lt;BK197,BO197+BP197+BQ197-BR197,0)+IF(CA197&lt;BK197,BW197+BX197+BY197-BZ197,0)+IF(CI197&lt;BK197,CE197+CF197+CG197-CH197,0))))))</f>
        <v>0</v>
      </c>
      <c r="BM197" s="3">
        <f>IF(Inputs!$B$27&lt;&gt;"Ready","PENDING INPUTS",MIN((BG197+BH197+BI197),IF(D197&gt;C197,IF(D197=0,0,BJ197*C197/D197),BJ197+BL197)))</f>
        <v>0</v>
      </c>
      <c r="BN197" s="3">
        <f>IF(Inputs!$B$27&lt;&gt;"Ready","PENDING INPUTS",MAX(0,(BG197+BH197+BI197)-BM197))</f>
        <v>0</v>
      </c>
      <c r="BO197" s="3">
        <f>IF(Inputs!$B$27&lt;&gt;"Ready","PENDING INPUTS",BV196)</f>
        <v>0</v>
      </c>
      <c r="BP197" s="3">
        <f>IF(Inputs!$B$27&lt;&gt;"Ready","PENDING INPUTS",IF(A197&lt;=Inputs!$B$6,ROUND(BO197*Inputs!C21/12,2),0))</f>
        <v>0</v>
      </c>
      <c r="BQ197" s="3">
        <f>IF(Inputs!$B$27&lt;&gt;"Ready","PENDING INPUTS",IF(AND(A197&lt;=Inputs!$B$6,BO197&gt;0),Inputs!G21,0))</f>
        <v>0</v>
      </c>
      <c r="BR197" s="3">
        <f>IF(Inputs!$B$27&lt;&gt;"Ready","PENDING INPUTS",IF(A197&gt;Inputs!$B$6,0,MIN((BO197+BP197+BQ197),IF(Inputs!H21=1,Inputs!D21,MAX(Inputs!F21,ROUND(BO197*Inputs!E21+BP197+BQ197,2))))))</f>
        <v>0</v>
      </c>
      <c r="BS197">
        <f>IF(Inputs!$B$27&lt;&gt;"Ready","PENDING INPUTS",IF(BO197&lt;=0,99,1+IF(AND(K197&gt;0,OR(Inputs!C14&gt;Inputs!C21,AND(Inputs!C14=Inputs!C21,0&lt;7))),1,0)+IF(AND(S197&gt;0,OR(Inputs!C15&gt;Inputs!C21,AND(Inputs!C15=Inputs!C21,1&lt;7))),1,0)+IF(AND(AA197&gt;0,OR(Inputs!C16&gt;Inputs!C21,AND(Inputs!C16=Inputs!C21,2&lt;7))),1,0)+IF(AND(AI197&gt;0,OR(Inputs!C17&gt;Inputs!C21,AND(Inputs!C17=Inputs!C21,3&lt;7))),1,0)+IF(AND(AQ197&gt;0,OR(Inputs!C18&gt;Inputs!C21,AND(Inputs!C18=Inputs!C21,4&lt;7))),1,0)+IF(AND(AY197&gt;0,OR(Inputs!C19&gt;Inputs!C21,AND(Inputs!C19=Inputs!C21,5&lt;7))),1,0)+IF(AND(BG197&gt;0,OR(Inputs!C20&gt;Inputs!C21,AND(Inputs!C20=Inputs!C21,6&lt;7))),1,0)+IF(AND(BW197&gt;0,OR(Inputs!C22&gt;Inputs!C21,AND(Inputs!C22=Inputs!C21,8&lt;7))),1,0)+IF(AND(CE197&gt;0,OR(Inputs!C23&gt;Inputs!C21,AND(Inputs!C23=Inputs!C21,9&lt;7))),1,0)))</f>
        <v>99</v>
      </c>
      <c r="BT197" s="3">
        <f>IF(Inputs!$B$27&lt;&gt;"Ready","PENDING INPUTS",IF(A197&gt;Inputs!$B$6,0,MIN(MAX(0,(BO197+BP197+BQ197)-BR197),MAX(0,C197-D197-(IF(O197&lt;BS197,K197+L197+M197-N197,0)+IF(W197&lt;BS197,S197+T197+U197-V197,0)+IF(AE197&lt;BS197,AA197+AB197+AC197-AD197,0)+IF(AM197&lt;BS197,AI197+AJ197+AK197-AL197,0)+IF(AU197&lt;BS197,AQ197+AR197+AS197-AT197,0)+IF(BC197&lt;BS197,AY197+AZ197+BA197-BB197,0)+IF(BK197&lt;BS197,BG197+BH197+BI197-BJ197,0)+IF(BS197&lt;BS197,BO197+BP197+BQ197-BR197,0)+IF(CA197&lt;BS197,BW197+BX197+BY197-BZ197,0)+IF(CI197&lt;BS197,CE197+CF197+CG197-CH197,0))))))</f>
        <v>0</v>
      </c>
      <c r="BU197" s="3">
        <f>IF(Inputs!$B$27&lt;&gt;"Ready","PENDING INPUTS",MIN((BO197+BP197+BQ197),IF(D197&gt;C197,IF(D197=0,0,BR197*C197/D197),BR197+BT197)))</f>
        <v>0</v>
      </c>
      <c r="BV197" s="3">
        <f>IF(Inputs!$B$27&lt;&gt;"Ready","PENDING INPUTS",MAX(0,(BO197+BP197+BQ197)-BU197))</f>
        <v>0</v>
      </c>
      <c r="BW197" s="3">
        <f>IF(Inputs!$B$27&lt;&gt;"Ready","PENDING INPUTS",CD196)</f>
        <v>0</v>
      </c>
      <c r="BX197" s="3">
        <f>IF(Inputs!$B$27&lt;&gt;"Ready","PENDING INPUTS",IF(A197&lt;=Inputs!$B$6,ROUND(BW197*Inputs!C22/12,2),0))</f>
        <v>0</v>
      </c>
      <c r="BY197" s="3">
        <f>IF(Inputs!$B$27&lt;&gt;"Ready","PENDING INPUTS",IF(AND(A197&lt;=Inputs!$B$6,BW197&gt;0),Inputs!G22,0))</f>
        <v>0</v>
      </c>
      <c r="BZ197" s="3">
        <f>IF(Inputs!$B$27&lt;&gt;"Ready","PENDING INPUTS",IF(A197&gt;Inputs!$B$6,0,MIN((BW197+BX197+BY197),IF(Inputs!H22=1,Inputs!D22,MAX(Inputs!F22,ROUND(BW197*Inputs!E22+BX197+BY197,2))))))</f>
        <v>0</v>
      </c>
      <c r="CA197">
        <f>IF(Inputs!$B$27&lt;&gt;"Ready","PENDING INPUTS",IF(BW197&lt;=0,99,1+IF(AND(K197&gt;0,OR(Inputs!C14&gt;Inputs!C22,AND(Inputs!C14=Inputs!C22,0&lt;8))),1,0)+IF(AND(S197&gt;0,OR(Inputs!C15&gt;Inputs!C22,AND(Inputs!C15=Inputs!C22,1&lt;8))),1,0)+IF(AND(AA197&gt;0,OR(Inputs!C16&gt;Inputs!C22,AND(Inputs!C16=Inputs!C22,2&lt;8))),1,0)+IF(AND(AI197&gt;0,OR(Inputs!C17&gt;Inputs!C22,AND(Inputs!C17=Inputs!C22,3&lt;8))),1,0)+IF(AND(AQ197&gt;0,OR(Inputs!C18&gt;Inputs!C22,AND(Inputs!C18=Inputs!C22,4&lt;8))),1,0)+IF(AND(AY197&gt;0,OR(Inputs!C19&gt;Inputs!C22,AND(Inputs!C19=Inputs!C22,5&lt;8))),1,0)+IF(AND(BG197&gt;0,OR(Inputs!C20&gt;Inputs!C22,AND(Inputs!C20=Inputs!C22,6&lt;8))),1,0)+IF(AND(BO197&gt;0,OR(Inputs!C21&gt;Inputs!C22,AND(Inputs!C21=Inputs!C22,7&lt;8))),1,0)+IF(AND(CE197&gt;0,OR(Inputs!C23&gt;Inputs!C22,AND(Inputs!C23=Inputs!C22,9&lt;8))),1,0)))</f>
        <v>99</v>
      </c>
      <c r="CB197" s="3">
        <f>IF(Inputs!$B$27&lt;&gt;"Ready","PENDING INPUTS",IF(A197&gt;Inputs!$B$6,0,MIN(MAX(0,(BW197+BX197+BY197)-BZ197),MAX(0,C197-D197-(IF(O197&lt;CA197,K197+L197+M197-N197,0)+IF(W197&lt;CA197,S197+T197+U197-V197,0)+IF(AE197&lt;CA197,AA197+AB197+AC197-AD197,0)+IF(AM197&lt;CA197,AI197+AJ197+AK197-AL197,0)+IF(AU197&lt;CA197,AQ197+AR197+AS197-AT197,0)+IF(BC197&lt;CA197,AY197+AZ197+BA197-BB197,0)+IF(BK197&lt;CA197,BG197+BH197+BI197-BJ197,0)+IF(BS197&lt;CA197,BO197+BP197+BQ197-BR197,0)+IF(CA197&lt;CA197,BW197+BX197+BY197-BZ197,0)+IF(CI197&lt;CA197,CE197+CF197+CG197-CH197,0))))))</f>
        <v>0</v>
      </c>
      <c r="CC197" s="3">
        <f>IF(Inputs!$B$27&lt;&gt;"Ready","PENDING INPUTS",MIN((BW197+BX197+BY197),IF(D197&gt;C197,IF(D197=0,0,BZ197*C197/D197),BZ197+CB197)))</f>
        <v>0</v>
      </c>
      <c r="CD197" s="3">
        <f>IF(Inputs!$B$27&lt;&gt;"Ready","PENDING INPUTS",MAX(0,(BW197+BX197+BY197)-CC197))</f>
        <v>0</v>
      </c>
      <c r="CE197" s="3">
        <f>IF(Inputs!$B$27&lt;&gt;"Ready","PENDING INPUTS",CL196)</f>
        <v>0</v>
      </c>
      <c r="CF197" s="3">
        <f>IF(Inputs!$B$27&lt;&gt;"Ready","PENDING INPUTS",IF(A197&lt;=Inputs!$B$6,ROUND(CE197*Inputs!C23/12,2),0))</f>
        <v>0</v>
      </c>
      <c r="CG197" s="3">
        <f>IF(Inputs!$B$27&lt;&gt;"Ready","PENDING INPUTS",IF(AND(A197&lt;=Inputs!$B$6,CE197&gt;0),Inputs!G23,0))</f>
        <v>0</v>
      </c>
      <c r="CH197" s="3">
        <f>IF(Inputs!$B$27&lt;&gt;"Ready","PENDING INPUTS",IF(A197&gt;Inputs!$B$6,0,MIN((CE197+CF197+CG197),IF(Inputs!H23=1,Inputs!D23,MAX(Inputs!F23,ROUND(CE197*Inputs!E23+CF197+CG197,2))))))</f>
        <v>0</v>
      </c>
      <c r="CI197">
        <f>IF(Inputs!$B$27&lt;&gt;"Ready","PENDING INPUTS",IF(CE197&lt;=0,99,1+IF(AND(K197&gt;0,OR(Inputs!C14&gt;Inputs!C23,AND(Inputs!C14=Inputs!C23,0&lt;9))),1,0)+IF(AND(S197&gt;0,OR(Inputs!C15&gt;Inputs!C23,AND(Inputs!C15=Inputs!C23,1&lt;9))),1,0)+IF(AND(AA197&gt;0,OR(Inputs!C16&gt;Inputs!C23,AND(Inputs!C16=Inputs!C23,2&lt;9))),1,0)+IF(AND(AI197&gt;0,OR(Inputs!C17&gt;Inputs!C23,AND(Inputs!C17=Inputs!C23,3&lt;9))),1,0)+IF(AND(AQ197&gt;0,OR(Inputs!C18&gt;Inputs!C23,AND(Inputs!C18=Inputs!C23,4&lt;9))),1,0)+IF(AND(AY197&gt;0,OR(Inputs!C19&gt;Inputs!C23,AND(Inputs!C19=Inputs!C23,5&lt;9))),1,0)+IF(AND(BG197&gt;0,OR(Inputs!C20&gt;Inputs!C23,AND(Inputs!C20=Inputs!C23,6&lt;9))),1,0)+IF(AND(BO197&gt;0,OR(Inputs!C21&gt;Inputs!C23,AND(Inputs!C21=Inputs!C23,7&lt;9))),1,0)+IF(AND(BW197&gt;0,OR(Inputs!C22&gt;Inputs!C23,AND(Inputs!C22=Inputs!C23,8&lt;9))),1,0)))</f>
        <v>99</v>
      </c>
      <c r="CJ197" s="3">
        <f>IF(Inputs!$B$27&lt;&gt;"Ready","PENDING INPUTS",IF(A197&gt;Inputs!$B$6,0,MIN(MAX(0,(CE197+CF197+CG197)-CH197),MAX(0,C197-D197-(IF(O197&lt;CI197,K197+L197+M197-N197,0)+IF(W197&lt;CI197,S197+T197+U197-V197,0)+IF(AE197&lt;CI197,AA197+AB197+AC197-AD197,0)+IF(AM197&lt;CI197,AI197+AJ197+AK197-AL197,0)+IF(AU197&lt;CI197,AQ197+AR197+AS197-AT197,0)+IF(BC197&lt;CI197,AY197+AZ197+BA197-BB197,0)+IF(BK197&lt;CI197,BG197+BH197+BI197-BJ197,0)+IF(BS197&lt;CI197,BO197+BP197+BQ197-BR197,0)+IF(CA197&lt;CI197,BW197+BX197+BY197-BZ197,0)+IF(CI197&lt;CI197,CE197+CF197+CG197-CH197,0))))))</f>
        <v>0</v>
      </c>
      <c r="CK197" s="3">
        <f>IF(Inputs!$B$27&lt;&gt;"Ready","PENDING INPUTS",MIN((CE197+CF197+CG197),IF(D197&gt;C197,IF(D197=0,0,CH197*C197/D197),CH197+CJ197)))</f>
        <v>0</v>
      </c>
      <c r="CL197" s="3">
        <f>IF(Inputs!$B$27&lt;&gt;"Ready","PENDING INPUTS",MAX(0,(CE197+CF197+CG197)-CK197))</f>
        <v>0</v>
      </c>
    </row>
    <row r="198" spans="1:90" ht="27.95" customHeight="1" x14ac:dyDescent="0.25">
      <c r="A198">
        <v>194</v>
      </c>
      <c r="B198" s="13">
        <f>IF(Inputs!$B$27&lt;&gt;"Ready","PENDING INPUTS",EDATE(Inputs!$B$5,A198-1))</f>
        <v>52171</v>
      </c>
      <c r="C198" s="3">
        <f>IF(Inputs!$B$27&lt;&gt;"Ready","PENDING INPUTS",IF(A198&lt;=Inputs!$B$6,MAX(0,Inputs!$B$4+IF(A198=Inputs!$B$7,Inputs!$B$8,0)+IF(A198=Inputs!$B$9,Inputs!$B$10,0)),0))</f>
        <v>0</v>
      </c>
      <c r="D198" s="3">
        <f>IF(Inputs!$B$27&lt;&gt;"Ready","PENDING INPUTS",SUM(N198,V198,AD198,AL198,AT198,BB198,BJ198,BR198,BZ198,CH198))</f>
        <v>0</v>
      </c>
      <c r="E198" s="3">
        <f>IF(Inputs!$B$27&lt;&gt;"Ready","PENDING INPUTS",MAX(0,D198-C198))</f>
        <v>0</v>
      </c>
      <c r="F198" s="3">
        <f>IF(Inputs!$B$27&lt;&gt;"Ready","PENDING INPUTS",SUM(Q198,Y198,AG198,AO198,AW198,BE198,BM198,BU198,CC198,CK198))</f>
        <v>0</v>
      </c>
      <c r="G198" s="3">
        <f>IF(Inputs!$B$27&lt;&gt;"Ready","PENDING INPUTS",SUM(L198,T198,AB198,AJ198,AR198,AZ198,BH198,BP198,BX198,CF198))</f>
        <v>0</v>
      </c>
      <c r="H198" s="3">
        <f>IF(Inputs!$B$27&lt;&gt;"Ready","PENDING INPUTS",SUM(M198,U198,AC198,AK198,AS198,BA198,BI198,BQ198,BY198,CG198))</f>
        <v>0</v>
      </c>
      <c r="I198" s="3">
        <f>IF(Inputs!$B$27&lt;&gt;"Ready","PENDING INPUTS",SUM(R198,Z198,AH198,AP198,AX198,BF198,BN198,BV198,CD198,CL198))</f>
        <v>0</v>
      </c>
      <c r="J198" t="str">
        <f>IF(Inputs!$B$27&lt;&gt;"Ready","PENDING INPUTS",IF(A198&gt;Inputs!$B$6,"Beyond horizon",IF(E198&gt;0.005,"MINIMUM SHORTFALL",IF(I198&lt;0.005,"Paid off","In progress"))))</f>
        <v>Beyond horizon</v>
      </c>
      <c r="K198" s="3">
        <f>IF(Inputs!$B$27&lt;&gt;"Ready","PENDING INPUTS",R197)</f>
        <v>0</v>
      </c>
      <c r="L198" s="3">
        <f>IF(Inputs!$B$27&lt;&gt;"Ready","PENDING INPUTS",IF(A198&lt;=Inputs!$B$6,ROUND(K198*Inputs!C14/12,2),0))</f>
        <v>0</v>
      </c>
      <c r="M198" s="3">
        <f>IF(Inputs!$B$27&lt;&gt;"Ready","PENDING INPUTS",IF(AND(A198&lt;=Inputs!$B$6,K198&gt;0),Inputs!G14,0))</f>
        <v>0</v>
      </c>
      <c r="N198" s="3">
        <f>IF(Inputs!$B$27&lt;&gt;"Ready","PENDING INPUTS",IF(A198&gt;Inputs!$B$6,0,MIN((K198+L198+M198),IF(Inputs!H14=1,Inputs!D14,MAX(Inputs!F14,ROUND(K198*Inputs!E14+L198+M198,2))))))</f>
        <v>0</v>
      </c>
      <c r="O198">
        <f>IF(Inputs!$B$27&lt;&gt;"Ready","PENDING INPUTS",IF(K198&lt;=0,99,1+IF(AND(S198&gt;0,OR(Inputs!C15&gt;Inputs!C14,AND(Inputs!C15=Inputs!C14,1&lt;0))),1,0)+IF(AND(AA198&gt;0,OR(Inputs!C16&gt;Inputs!C14,AND(Inputs!C16=Inputs!C14,2&lt;0))),1,0)+IF(AND(AI198&gt;0,OR(Inputs!C17&gt;Inputs!C14,AND(Inputs!C17=Inputs!C14,3&lt;0))),1,0)+IF(AND(AQ198&gt;0,OR(Inputs!C18&gt;Inputs!C14,AND(Inputs!C18=Inputs!C14,4&lt;0))),1,0)+IF(AND(AY198&gt;0,OR(Inputs!C19&gt;Inputs!C14,AND(Inputs!C19=Inputs!C14,5&lt;0))),1,0)+IF(AND(BG198&gt;0,OR(Inputs!C20&gt;Inputs!C14,AND(Inputs!C20=Inputs!C14,6&lt;0))),1,0)+IF(AND(BO198&gt;0,OR(Inputs!C21&gt;Inputs!C14,AND(Inputs!C21=Inputs!C14,7&lt;0))),1,0)+IF(AND(BW198&gt;0,OR(Inputs!C22&gt;Inputs!C14,AND(Inputs!C22=Inputs!C14,8&lt;0))),1,0)+IF(AND(CE198&gt;0,OR(Inputs!C23&gt;Inputs!C14,AND(Inputs!C23=Inputs!C14,9&lt;0))),1,0)))</f>
        <v>99</v>
      </c>
      <c r="P198" s="3">
        <f>IF(Inputs!$B$27&lt;&gt;"Ready","PENDING INPUTS",IF(A198&gt;Inputs!$B$6,0,MIN(MAX(0,(K198+L198+M198)-N198),MAX(0,C198-D198-(IF(O198&lt;O198,K198+L198+M198-N198,0)+IF(W198&lt;O198,S198+T198+U198-V198,0)+IF(AE198&lt;O198,AA198+AB198+AC198-AD198,0)+IF(AM198&lt;O198,AI198+AJ198+AK198-AL198,0)+IF(AU198&lt;O198,AQ198+AR198+AS198-AT198,0)+IF(BC198&lt;O198,AY198+AZ198+BA198-BB198,0)+IF(BK198&lt;O198,BG198+BH198+BI198-BJ198,0)+IF(BS198&lt;O198,BO198+BP198+BQ198-BR198,0)+IF(CA198&lt;O198,BW198+BX198+BY198-BZ198,0)+IF(CI198&lt;O198,CE198+CF198+CG198-CH198,0))))))</f>
        <v>0</v>
      </c>
      <c r="Q198" s="3">
        <f>IF(Inputs!$B$27&lt;&gt;"Ready","PENDING INPUTS",MIN((K198+L198+M198),IF(D198&gt;C198,IF(D198=0,0,N198*C198/D198),N198+P198)))</f>
        <v>0</v>
      </c>
      <c r="R198" s="3">
        <f>IF(Inputs!$B$27&lt;&gt;"Ready","PENDING INPUTS",MAX(0,(K198+L198+M198)-Q198))</f>
        <v>0</v>
      </c>
      <c r="S198" s="3">
        <f>IF(Inputs!$B$27&lt;&gt;"Ready","PENDING INPUTS",Z197)</f>
        <v>0</v>
      </c>
      <c r="T198" s="3">
        <f>IF(Inputs!$B$27&lt;&gt;"Ready","PENDING INPUTS",IF(A198&lt;=Inputs!$B$6,ROUND(S198*Inputs!C15/12,2),0))</f>
        <v>0</v>
      </c>
      <c r="U198" s="3">
        <f>IF(Inputs!$B$27&lt;&gt;"Ready","PENDING INPUTS",IF(AND(A198&lt;=Inputs!$B$6,S198&gt;0),Inputs!G15,0))</f>
        <v>0</v>
      </c>
      <c r="V198" s="3">
        <f>IF(Inputs!$B$27&lt;&gt;"Ready","PENDING INPUTS",IF(A198&gt;Inputs!$B$6,0,MIN((S198+T198+U198),IF(Inputs!H15=1,Inputs!D15,MAX(Inputs!F15,ROUND(S198*Inputs!E15+T198+U198,2))))))</f>
        <v>0</v>
      </c>
      <c r="W198">
        <f>IF(Inputs!$B$27&lt;&gt;"Ready","PENDING INPUTS",IF(S198&lt;=0,99,1+IF(AND(K198&gt;0,OR(Inputs!C14&gt;Inputs!C15,AND(Inputs!C14=Inputs!C15,0&lt;1))),1,0)+IF(AND(AA198&gt;0,OR(Inputs!C16&gt;Inputs!C15,AND(Inputs!C16=Inputs!C15,2&lt;1))),1,0)+IF(AND(AI198&gt;0,OR(Inputs!C17&gt;Inputs!C15,AND(Inputs!C17=Inputs!C15,3&lt;1))),1,0)+IF(AND(AQ198&gt;0,OR(Inputs!C18&gt;Inputs!C15,AND(Inputs!C18=Inputs!C15,4&lt;1))),1,0)+IF(AND(AY198&gt;0,OR(Inputs!C19&gt;Inputs!C15,AND(Inputs!C19=Inputs!C15,5&lt;1))),1,0)+IF(AND(BG198&gt;0,OR(Inputs!C20&gt;Inputs!C15,AND(Inputs!C20=Inputs!C15,6&lt;1))),1,0)+IF(AND(BO198&gt;0,OR(Inputs!C21&gt;Inputs!C15,AND(Inputs!C21=Inputs!C15,7&lt;1))),1,0)+IF(AND(BW198&gt;0,OR(Inputs!C22&gt;Inputs!C15,AND(Inputs!C22=Inputs!C15,8&lt;1))),1,0)+IF(AND(CE198&gt;0,OR(Inputs!C23&gt;Inputs!C15,AND(Inputs!C23=Inputs!C15,9&lt;1))),1,0)))</f>
        <v>99</v>
      </c>
      <c r="X198" s="3">
        <f>IF(Inputs!$B$27&lt;&gt;"Ready","PENDING INPUTS",IF(A198&gt;Inputs!$B$6,0,MIN(MAX(0,(S198+T198+U198)-V198),MAX(0,C198-D198-(IF(O198&lt;W198,K198+L198+M198-N198,0)+IF(W198&lt;W198,S198+T198+U198-V198,0)+IF(AE198&lt;W198,AA198+AB198+AC198-AD198,0)+IF(AM198&lt;W198,AI198+AJ198+AK198-AL198,0)+IF(AU198&lt;W198,AQ198+AR198+AS198-AT198,0)+IF(BC198&lt;W198,AY198+AZ198+BA198-BB198,0)+IF(BK198&lt;W198,BG198+BH198+BI198-BJ198,0)+IF(BS198&lt;W198,BO198+BP198+BQ198-BR198,0)+IF(CA198&lt;W198,BW198+BX198+BY198-BZ198,0)+IF(CI198&lt;W198,CE198+CF198+CG198-CH198,0))))))</f>
        <v>0</v>
      </c>
      <c r="Y198" s="3">
        <f>IF(Inputs!$B$27&lt;&gt;"Ready","PENDING INPUTS",MIN((S198+T198+U198),IF(D198&gt;C198,IF(D198=0,0,V198*C198/D198),V198+X198)))</f>
        <v>0</v>
      </c>
      <c r="Z198" s="3">
        <f>IF(Inputs!$B$27&lt;&gt;"Ready","PENDING INPUTS",MAX(0,(S198+T198+U198)-Y198))</f>
        <v>0</v>
      </c>
      <c r="AA198" s="3">
        <f>IF(Inputs!$B$27&lt;&gt;"Ready","PENDING INPUTS",AH197)</f>
        <v>0</v>
      </c>
      <c r="AB198" s="3">
        <f>IF(Inputs!$B$27&lt;&gt;"Ready","PENDING INPUTS",IF(A198&lt;=Inputs!$B$6,ROUND(AA198*Inputs!C16/12,2),0))</f>
        <v>0</v>
      </c>
      <c r="AC198" s="3">
        <f>IF(Inputs!$B$27&lt;&gt;"Ready","PENDING INPUTS",IF(AND(A198&lt;=Inputs!$B$6,AA198&gt;0),Inputs!G16,0))</f>
        <v>0</v>
      </c>
      <c r="AD198" s="3">
        <f>IF(Inputs!$B$27&lt;&gt;"Ready","PENDING INPUTS",IF(A198&gt;Inputs!$B$6,0,MIN((AA198+AB198+AC198),IF(Inputs!H16=1,Inputs!D16,MAX(Inputs!F16,ROUND(AA198*Inputs!E16+AB198+AC198,2))))))</f>
        <v>0</v>
      </c>
      <c r="AE198">
        <f>IF(Inputs!$B$27&lt;&gt;"Ready","PENDING INPUTS",IF(AA198&lt;=0,99,1+IF(AND(K198&gt;0,OR(Inputs!C14&gt;Inputs!C16,AND(Inputs!C14=Inputs!C16,0&lt;2))),1,0)+IF(AND(S198&gt;0,OR(Inputs!C15&gt;Inputs!C16,AND(Inputs!C15=Inputs!C16,1&lt;2))),1,0)+IF(AND(AI198&gt;0,OR(Inputs!C17&gt;Inputs!C16,AND(Inputs!C17=Inputs!C16,3&lt;2))),1,0)+IF(AND(AQ198&gt;0,OR(Inputs!C18&gt;Inputs!C16,AND(Inputs!C18=Inputs!C16,4&lt;2))),1,0)+IF(AND(AY198&gt;0,OR(Inputs!C19&gt;Inputs!C16,AND(Inputs!C19=Inputs!C16,5&lt;2))),1,0)+IF(AND(BG198&gt;0,OR(Inputs!C20&gt;Inputs!C16,AND(Inputs!C20=Inputs!C16,6&lt;2))),1,0)+IF(AND(BO198&gt;0,OR(Inputs!C21&gt;Inputs!C16,AND(Inputs!C21=Inputs!C16,7&lt;2))),1,0)+IF(AND(BW198&gt;0,OR(Inputs!C22&gt;Inputs!C16,AND(Inputs!C22=Inputs!C16,8&lt;2))),1,0)+IF(AND(CE198&gt;0,OR(Inputs!C23&gt;Inputs!C16,AND(Inputs!C23=Inputs!C16,9&lt;2))),1,0)))</f>
        <v>99</v>
      </c>
      <c r="AF198" s="3">
        <f>IF(Inputs!$B$27&lt;&gt;"Ready","PENDING INPUTS",IF(A198&gt;Inputs!$B$6,0,MIN(MAX(0,(AA198+AB198+AC198)-AD198),MAX(0,C198-D198-(IF(O198&lt;AE198,K198+L198+M198-N198,0)+IF(W198&lt;AE198,S198+T198+U198-V198,0)+IF(AE198&lt;AE198,AA198+AB198+AC198-AD198,0)+IF(AM198&lt;AE198,AI198+AJ198+AK198-AL198,0)+IF(AU198&lt;AE198,AQ198+AR198+AS198-AT198,0)+IF(BC198&lt;AE198,AY198+AZ198+BA198-BB198,0)+IF(BK198&lt;AE198,BG198+BH198+BI198-BJ198,0)+IF(BS198&lt;AE198,BO198+BP198+BQ198-BR198,0)+IF(CA198&lt;AE198,BW198+BX198+BY198-BZ198,0)+IF(CI198&lt;AE198,CE198+CF198+CG198-CH198,0))))))</f>
        <v>0</v>
      </c>
      <c r="AG198" s="3">
        <f>IF(Inputs!$B$27&lt;&gt;"Ready","PENDING INPUTS",MIN((AA198+AB198+AC198),IF(D198&gt;C198,IF(D198=0,0,AD198*C198/D198),AD198+AF198)))</f>
        <v>0</v>
      </c>
      <c r="AH198" s="3">
        <f>IF(Inputs!$B$27&lt;&gt;"Ready","PENDING INPUTS",MAX(0,(AA198+AB198+AC198)-AG198))</f>
        <v>0</v>
      </c>
      <c r="AI198" s="3">
        <f>IF(Inputs!$B$27&lt;&gt;"Ready","PENDING INPUTS",AP197)</f>
        <v>0</v>
      </c>
      <c r="AJ198" s="3">
        <f>IF(Inputs!$B$27&lt;&gt;"Ready","PENDING INPUTS",IF(A198&lt;=Inputs!$B$6,ROUND(AI198*Inputs!C17/12,2),0))</f>
        <v>0</v>
      </c>
      <c r="AK198" s="3">
        <f>IF(Inputs!$B$27&lt;&gt;"Ready","PENDING INPUTS",IF(AND(A198&lt;=Inputs!$B$6,AI198&gt;0),Inputs!G17,0))</f>
        <v>0</v>
      </c>
      <c r="AL198" s="3">
        <f>IF(Inputs!$B$27&lt;&gt;"Ready","PENDING INPUTS",IF(A198&gt;Inputs!$B$6,0,MIN((AI198+AJ198+AK198),IF(Inputs!H17=1,Inputs!D17,MAX(Inputs!F17,ROUND(AI198*Inputs!E17+AJ198+AK198,2))))))</f>
        <v>0</v>
      </c>
      <c r="AM198">
        <f>IF(Inputs!$B$27&lt;&gt;"Ready","PENDING INPUTS",IF(AI198&lt;=0,99,1+IF(AND(K198&gt;0,OR(Inputs!C14&gt;Inputs!C17,AND(Inputs!C14=Inputs!C17,0&lt;3))),1,0)+IF(AND(S198&gt;0,OR(Inputs!C15&gt;Inputs!C17,AND(Inputs!C15=Inputs!C17,1&lt;3))),1,0)+IF(AND(AA198&gt;0,OR(Inputs!C16&gt;Inputs!C17,AND(Inputs!C16=Inputs!C17,2&lt;3))),1,0)+IF(AND(AQ198&gt;0,OR(Inputs!C18&gt;Inputs!C17,AND(Inputs!C18=Inputs!C17,4&lt;3))),1,0)+IF(AND(AY198&gt;0,OR(Inputs!C19&gt;Inputs!C17,AND(Inputs!C19=Inputs!C17,5&lt;3))),1,0)+IF(AND(BG198&gt;0,OR(Inputs!C20&gt;Inputs!C17,AND(Inputs!C20=Inputs!C17,6&lt;3))),1,0)+IF(AND(BO198&gt;0,OR(Inputs!C21&gt;Inputs!C17,AND(Inputs!C21=Inputs!C17,7&lt;3))),1,0)+IF(AND(BW198&gt;0,OR(Inputs!C22&gt;Inputs!C17,AND(Inputs!C22=Inputs!C17,8&lt;3))),1,0)+IF(AND(CE198&gt;0,OR(Inputs!C23&gt;Inputs!C17,AND(Inputs!C23=Inputs!C17,9&lt;3))),1,0)))</f>
        <v>99</v>
      </c>
      <c r="AN198" s="3">
        <f>IF(Inputs!$B$27&lt;&gt;"Ready","PENDING INPUTS",IF(A198&gt;Inputs!$B$6,0,MIN(MAX(0,(AI198+AJ198+AK198)-AL198),MAX(0,C198-D198-(IF(O198&lt;AM198,K198+L198+M198-N198,0)+IF(W198&lt;AM198,S198+T198+U198-V198,0)+IF(AE198&lt;AM198,AA198+AB198+AC198-AD198,0)+IF(AM198&lt;AM198,AI198+AJ198+AK198-AL198,0)+IF(AU198&lt;AM198,AQ198+AR198+AS198-AT198,0)+IF(BC198&lt;AM198,AY198+AZ198+BA198-BB198,0)+IF(BK198&lt;AM198,BG198+BH198+BI198-BJ198,0)+IF(BS198&lt;AM198,BO198+BP198+BQ198-BR198,0)+IF(CA198&lt;AM198,BW198+BX198+BY198-BZ198,0)+IF(CI198&lt;AM198,CE198+CF198+CG198-CH198,0))))))</f>
        <v>0</v>
      </c>
      <c r="AO198" s="3">
        <f>IF(Inputs!$B$27&lt;&gt;"Ready","PENDING INPUTS",MIN((AI198+AJ198+AK198),IF(D198&gt;C198,IF(D198=0,0,AL198*C198/D198),AL198+AN198)))</f>
        <v>0</v>
      </c>
      <c r="AP198" s="3">
        <f>IF(Inputs!$B$27&lt;&gt;"Ready","PENDING INPUTS",MAX(0,(AI198+AJ198+AK198)-AO198))</f>
        <v>0</v>
      </c>
      <c r="AQ198" s="3">
        <f>IF(Inputs!$B$27&lt;&gt;"Ready","PENDING INPUTS",AX197)</f>
        <v>0</v>
      </c>
      <c r="AR198" s="3">
        <f>IF(Inputs!$B$27&lt;&gt;"Ready","PENDING INPUTS",IF(A198&lt;=Inputs!$B$6,ROUND(AQ198*Inputs!C18/12,2),0))</f>
        <v>0</v>
      </c>
      <c r="AS198" s="3">
        <f>IF(Inputs!$B$27&lt;&gt;"Ready","PENDING INPUTS",IF(AND(A198&lt;=Inputs!$B$6,AQ198&gt;0),Inputs!G18,0))</f>
        <v>0</v>
      </c>
      <c r="AT198" s="3">
        <f>IF(Inputs!$B$27&lt;&gt;"Ready","PENDING INPUTS",IF(A198&gt;Inputs!$B$6,0,MIN((AQ198+AR198+AS198),IF(Inputs!H18=1,Inputs!D18,MAX(Inputs!F18,ROUND(AQ198*Inputs!E18+AR198+AS198,2))))))</f>
        <v>0</v>
      </c>
      <c r="AU198">
        <f>IF(Inputs!$B$27&lt;&gt;"Ready","PENDING INPUTS",IF(AQ198&lt;=0,99,1+IF(AND(K198&gt;0,OR(Inputs!C14&gt;Inputs!C18,AND(Inputs!C14=Inputs!C18,0&lt;4))),1,0)+IF(AND(S198&gt;0,OR(Inputs!C15&gt;Inputs!C18,AND(Inputs!C15=Inputs!C18,1&lt;4))),1,0)+IF(AND(AA198&gt;0,OR(Inputs!C16&gt;Inputs!C18,AND(Inputs!C16=Inputs!C18,2&lt;4))),1,0)+IF(AND(AI198&gt;0,OR(Inputs!C17&gt;Inputs!C18,AND(Inputs!C17=Inputs!C18,3&lt;4))),1,0)+IF(AND(AY198&gt;0,OR(Inputs!C19&gt;Inputs!C18,AND(Inputs!C19=Inputs!C18,5&lt;4))),1,0)+IF(AND(BG198&gt;0,OR(Inputs!C20&gt;Inputs!C18,AND(Inputs!C20=Inputs!C18,6&lt;4))),1,0)+IF(AND(BO198&gt;0,OR(Inputs!C21&gt;Inputs!C18,AND(Inputs!C21=Inputs!C18,7&lt;4))),1,0)+IF(AND(BW198&gt;0,OR(Inputs!C22&gt;Inputs!C18,AND(Inputs!C22=Inputs!C18,8&lt;4))),1,0)+IF(AND(CE198&gt;0,OR(Inputs!C23&gt;Inputs!C18,AND(Inputs!C23=Inputs!C18,9&lt;4))),1,0)))</f>
        <v>99</v>
      </c>
      <c r="AV198" s="3">
        <f>IF(Inputs!$B$27&lt;&gt;"Ready","PENDING INPUTS",IF(A198&gt;Inputs!$B$6,0,MIN(MAX(0,(AQ198+AR198+AS198)-AT198),MAX(0,C198-D198-(IF(O198&lt;AU198,K198+L198+M198-N198,0)+IF(W198&lt;AU198,S198+T198+U198-V198,0)+IF(AE198&lt;AU198,AA198+AB198+AC198-AD198,0)+IF(AM198&lt;AU198,AI198+AJ198+AK198-AL198,0)+IF(AU198&lt;AU198,AQ198+AR198+AS198-AT198,0)+IF(BC198&lt;AU198,AY198+AZ198+BA198-BB198,0)+IF(BK198&lt;AU198,BG198+BH198+BI198-BJ198,0)+IF(BS198&lt;AU198,BO198+BP198+BQ198-BR198,0)+IF(CA198&lt;AU198,BW198+BX198+BY198-BZ198,0)+IF(CI198&lt;AU198,CE198+CF198+CG198-CH198,0))))))</f>
        <v>0</v>
      </c>
      <c r="AW198" s="3">
        <f>IF(Inputs!$B$27&lt;&gt;"Ready","PENDING INPUTS",MIN((AQ198+AR198+AS198),IF(D198&gt;C198,IF(D198=0,0,AT198*C198/D198),AT198+AV198)))</f>
        <v>0</v>
      </c>
      <c r="AX198" s="3">
        <f>IF(Inputs!$B$27&lt;&gt;"Ready","PENDING INPUTS",MAX(0,(AQ198+AR198+AS198)-AW198))</f>
        <v>0</v>
      </c>
      <c r="AY198" s="3">
        <f>IF(Inputs!$B$27&lt;&gt;"Ready","PENDING INPUTS",BF197)</f>
        <v>0</v>
      </c>
      <c r="AZ198" s="3">
        <f>IF(Inputs!$B$27&lt;&gt;"Ready","PENDING INPUTS",IF(A198&lt;=Inputs!$B$6,ROUND(AY198*Inputs!C19/12,2),0))</f>
        <v>0</v>
      </c>
      <c r="BA198" s="3">
        <f>IF(Inputs!$B$27&lt;&gt;"Ready","PENDING INPUTS",IF(AND(A198&lt;=Inputs!$B$6,AY198&gt;0),Inputs!G19,0))</f>
        <v>0</v>
      </c>
      <c r="BB198" s="3">
        <f>IF(Inputs!$B$27&lt;&gt;"Ready","PENDING INPUTS",IF(A198&gt;Inputs!$B$6,0,MIN((AY198+AZ198+BA198),IF(Inputs!H19=1,Inputs!D19,MAX(Inputs!F19,ROUND(AY198*Inputs!E19+AZ198+BA198,2))))))</f>
        <v>0</v>
      </c>
      <c r="BC198">
        <f>IF(Inputs!$B$27&lt;&gt;"Ready","PENDING INPUTS",IF(AY198&lt;=0,99,1+IF(AND(K198&gt;0,OR(Inputs!C14&gt;Inputs!C19,AND(Inputs!C14=Inputs!C19,0&lt;5))),1,0)+IF(AND(S198&gt;0,OR(Inputs!C15&gt;Inputs!C19,AND(Inputs!C15=Inputs!C19,1&lt;5))),1,0)+IF(AND(AA198&gt;0,OR(Inputs!C16&gt;Inputs!C19,AND(Inputs!C16=Inputs!C19,2&lt;5))),1,0)+IF(AND(AI198&gt;0,OR(Inputs!C17&gt;Inputs!C19,AND(Inputs!C17=Inputs!C19,3&lt;5))),1,0)+IF(AND(AQ198&gt;0,OR(Inputs!C18&gt;Inputs!C19,AND(Inputs!C18=Inputs!C19,4&lt;5))),1,0)+IF(AND(BG198&gt;0,OR(Inputs!C20&gt;Inputs!C19,AND(Inputs!C20=Inputs!C19,6&lt;5))),1,0)+IF(AND(BO198&gt;0,OR(Inputs!C21&gt;Inputs!C19,AND(Inputs!C21=Inputs!C19,7&lt;5))),1,0)+IF(AND(BW198&gt;0,OR(Inputs!C22&gt;Inputs!C19,AND(Inputs!C22=Inputs!C19,8&lt;5))),1,0)+IF(AND(CE198&gt;0,OR(Inputs!C23&gt;Inputs!C19,AND(Inputs!C23=Inputs!C19,9&lt;5))),1,0)))</f>
        <v>99</v>
      </c>
      <c r="BD198" s="3">
        <f>IF(Inputs!$B$27&lt;&gt;"Ready","PENDING INPUTS",IF(A198&gt;Inputs!$B$6,0,MIN(MAX(0,(AY198+AZ198+BA198)-BB198),MAX(0,C198-D198-(IF(O198&lt;BC198,K198+L198+M198-N198,0)+IF(W198&lt;BC198,S198+T198+U198-V198,0)+IF(AE198&lt;BC198,AA198+AB198+AC198-AD198,0)+IF(AM198&lt;BC198,AI198+AJ198+AK198-AL198,0)+IF(AU198&lt;BC198,AQ198+AR198+AS198-AT198,0)+IF(BC198&lt;BC198,AY198+AZ198+BA198-BB198,0)+IF(BK198&lt;BC198,BG198+BH198+BI198-BJ198,0)+IF(BS198&lt;BC198,BO198+BP198+BQ198-BR198,0)+IF(CA198&lt;BC198,BW198+BX198+BY198-BZ198,0)+IF(CI198&lt;BC198,CE198+CF198+CG198-CH198,0))))))</f>
        <v>0</v>
      </c>
      <c r="BE198" s="3">
        <f>IF(Inputs!$B$27&lt;&gt;"Ready","PENDING INPUTS",MIN((AY198+AZ198+BA198),IF(D198&gt;C198,IF(D198=0,0,BB198*C198/D198),BB198+BD198)))</f>
        <v>0</v>
      </c>
      <c r="BF198" s="3">
        <f>IF(Inputs!$B$27&lt;&gt;"Ready","PENDING INPUTS",MAX(0,(AY198+AZ198+BA198)-BE198))</f>
        <v>0</v>
      </c>
      <c r="BG198" s="3">
        <f>IF(Inputs!$B$27&lt;&gt;"Ready","PENDING INPUTS",BN197)</f>
        <v>0</v>
      </c>
      <c r="BH198" s="3">
        <f>IF(Inputs!$B$27&lt;&gt;"Ready","PENDING INPUTS",IF(A198&lt;=Inputs!$B$6,ROUND(BG198*Inputs!C20/12,2),0))</f>
        <v>0</v>
      </c>
      <c r="BI198" s="3">
        <f>IF(Inputs!$B$27&lt;&gt;"Ready","PENDING INPUTS",IF(AND(A198&lt;=Inputs!$B$6,BG198&gt;0),Inputs!G20,0))</f>
        <v>0</v>
      </c>
      <c r="BJ198" s="3">
        <f>IF(Inputs!$B$27&lt;&gt;"Ready","PENDING INPUTS",IF(A198&gt;Inputs!$B$6,0,MIN((BG198+BH198+BI198),IF(Inputs!H20=1,Inputs!D20,MAX(Inputs!F20,ROUND(BG198*Inputs!E20+BH198+BI198,2))))))</f>
        <v>0</v>
      </c>
      <c r="BK198">
        <f>IF(Inputs!$B$27&lt;&gt;"Ready","PENDING INPUTS",IF(BG198&lt;=0,99,1+IF(AND(K198&gt;0,OR(Inputs!C14&gt;Inputs!C20,AND(Inputs!C14=Inputs!C20,0&lt;6))),1,0)+IF(AND(S198&gt;0,OR(Inputs!C15&gt;Inputs!C20,AND(Inputs!C15=Inputs!C20,1&lt;6))),1,0)+IF(AND(AA198&gt;0,OR(Inputs!C16&gt;Inputs!C20,AND(Inputs!C16=Inputs!C20,2&lt;6))),1,0)+IF(AND(AI198&gt;0,OR(Inputs!C17&gt;Inputs!C20,AND(Inputs!C17=Inputs!C20,3&lt;6))),1,0)+IF(AND(AQ198&gt;0,OR(Inputs!C18&gt;Inputs!C20,AND(Inputs!C18=Inputs!C20,4&lt;6))),1,0)+IF(AND(AY198&gt;0,OR(Inputs!C19&gt;Inputs!C20,AND(Inputs!C19=Inputs!C20,5&lt;6))),1,0)+IF(AND(BO198&gt;0,OR(Inputs!C21&gt;Inputs!C20,AND(Inputs!C21=Inputs!C20,7&lt;6))),1,0)+IF(AND(BW198&gt;0,OR(Inputs!C22&gt;Inputs!C20,AND(Inputs!C22=Inputs!C20,8&lt;6))),1,0)+IF(AND(CE198&gt;0,OR(Inputs!C23&gt;Inputs!C20,AND(Inputs!C23=Inputs!C20,9&lt;6))),1,0)))</f>
        <v>99</v>
      </c>
      <c r="BL198" s="3">
        <f>IF(Inputs!$B$27&lt;&gt;"Ready","PENDING INPUTS",IF(A198&gt;Inputs!$B$6,0,MIN(MAX(0,(BG198+BH198+BI198)-BJ198),MAX(0,C198-D198-(IF(O198&lt;BK198,K198+L198+M198-N198,0)+IF(W198&lt;BK198,S198+T198+U198-V198,0)+IF(AE198&lt;BK198,AA198+AB198+AC198-AD198,0)+IF(AM198&lt;BK198,AI198+AJ198+AK198-AL198,0)+IF(AU198&lt;BK198,AQ198+AR198+AS198-AT198,0)+IF(BC198&lt;BK198,AY198+AZ198+BA198-BB198,0)+IF(BK198&lt;BK198,BG198+BH198+BI198-BJ198,0)+IF(BS198&lt;BK198,BO198+BP198+BQ198-BR198,0)+IF(CA198&lt;BK198,BW198+BX198+BY198-BZ198,0)+IF(CI198&lt;BK198,CE198+CF198+CG198-CH198,0))))))</f>
        <v>0</v>
      </c>
      <c r="BM198" s="3">
        <f>IF(Inputs!$B$27&lt;&gt;"Ready","PENDING INPUTS",MIN((BG198+BH198+BI198),IF(D198&gt;C198,IF(D198=0,0,BJ198*C198/D198),BJ198+BL198)))</f>
        <v>0</v>
      </c>
      <c r="BN198" s="3">
        <f>IF(Inputs!$B$27&lt;&gt;"Ready","PENDING INPUTS",MAX(0,(BG198+BH198+BI198)-BM198))</f>
        <v>0</v>
      </c>
      <c r="BO198" s="3">
        <f>IF(Inputs!$B$27&lt;&gt;"Ready","PENDING INPUTS",BV197)</f>
        <v>0</v>
      </c>
      <c r="BP198" s="3">
        <f>IF(Inputs!$B$27&lt;&gt;"Ready","PENDING INPUTS",IF(A198&lt;=Inputs!$B$6,ROUND(BO198*Inputs!C21/12,2),0))</f>
        <v>0</v>
      </c>
      <c r="BQ198" s="3">
        <f>IF(Inputs!$B$27&lt;&gt;"Ready","PENDING INPUTS",IF(AND(A198&lt;=Inputs!$B$6,BO198&gt;0),Inputs!G21,0))</f>
        <v>0</v>
      </c>
      <c r="BR198" s="3">
        <f>IF(Inputs!$B$27&lt;&gt;"Ready","PENDING INPUTS",IF(A198&gt;Inputs!$B$6,0,MIN((BO198+BP198+BQ198),IF(Inputs!H21=1,Inputs!D21,MAX(Inputs!F21,ROUND(BO198*Inputs!E21+BP198+BQ198,2))))))</f>
        <v>0</v>
      </c>
      <c r="BS198">
        <f>IF(Inputs!$B$27&lt;&gt;"Ready","PENDING INPUTS",IF(BO198&lt;=0,99,1+IF(AND(K198&gt;0,OR(Inputs!C14&gt;Inputs!C21,AND(Inputs!C14=Inputs!C21,0&lt;7))),1,0)+IF(AND(S198&gt;0,OR(Inputs!C15&gt;Inputs!C21,AND(Inputs!C15=Inputs!C21,1&lt;7))),1,0)+IF(AND(AA198&gt;0,OR(Inputs!C16&gt;Inputs!C21,AND(Inputs!C16=Inputs!C21,2&lt;7))),1,0)+IF(AND(AI198&gt;0,OR(Inputs!C17&gt;Inputs!C21,AND(Inputs!C17=Inputs!C21,3&lt;7))),1,0)+IF(AND(AQ198&gt;0,OR(Inputs!C18&gt;Inputs!C21,AND(Inputs!C18=Inputs!C21,4&lt;7))),1,0)+IF(AND(AY198&gt;0,OR(Inputs!C19&gt;Inputs!C21,AND(Inputs!C19=Inputs!C21,5&lt;7))),1,0)+IF(AND(BG198&gt;0,OR(Inputs!C20&gt;Inputs!C21,AND(Inputs!C20=Inputs!C21,6&lt;7))),1,0)+IF(AND(BW198&gt;0,OR(Inputs!C22&gt;Inputs!C21,AND(Inputs!C22=Inputs!C21,8&lt;7))),1,0)+IF(AND(CE198&gt;0,OR(Inputs!C23&gt;Inputs!C21,AND(Inputs!C23=Inputs!C21,9&lt;7))),1,0)))</f>
        <v>99</v>
      </c>
      <c r="BT198" s="3">
        <f>IF(Inputs!$B$27&lt;&gt;"Ready","PENDING INPUTS",IF(A198&gt;Inputs!$B$6,0,MIN(MAX(0,(BO198+BP198+BQ198)-BR198),MAX(0,C198-D198-(IF(O198&lt;BS198,K198+L198+M198-N198,0)+IF(W198&lt;BS198,S198+T198+U198-V198,0)+IF(AE198&lt;BS198,AA198+AB198+AC198-AD198,0)+IF(AM198&lt;BS198,AI198+AJ198+AK198-AL198,0)+IF(AU198&lt;BS198,AQ198+AR198+AS198-AT198,0)+IF(BC198&lt;BS198,AY198+AZ198+BA198-BB198,0)+IF(BK198&lt;BS198,BG198+BH198+BI198-BJ198,0)+IF(BS198&lt;BS198,BO198+BP198+BQ198-BR198,0)+IF(CA198&lt;BS198,BW198+BX198+BY198-BZ198,0)+IF(CI198&lt;BS198,CE198+CF198+CG198-CH198,0))))))</f>
        <v>0</v>
      </c>
      <c r="BU198" s="3">
        <f>IF(Inputs!$B$27&lt;&gt;"Ready","PENDING INPUTS",MIN((BO198+BP198+BQ198),IF(D198&gt;C198,IF(D198=0,0,BR198*C198/D198),BR198+BT198)))</f>
        <v>0</v>
      </c>
      <c r="BV198" s="3">
        <f>IF(Inputs!$B$27&lt;&gt;"Ready","PENDING INPUTS",MAX(0,(BO198+BP198+BQ198)-BU198))</f>
        <v>0</v>
      </c>
      <c r="BW198" s="3">
        <f>IF(Inputs!$B$27&lt;&gt;"Ready","PENDING INPUTS",CD197)</f>
        <v>0</v>
      </c>
      <c r="BX198" s="3">
        <f>IF(Inputs!$B$27&lt;&gt;"Ready","PENDING INPUTS",IF(A198&lt;=Inputs!$B$6,ROUND(BW198*Inputs!C22/12,2),0))</f>
        <v>0</v>
      </c>
      <c r="BY198" s="3">
        <f>IF(Inputs!$B$27&lt;&gt;"Ready","PENDING INPUTS",IF(AND(A198&lt;=Inputs!$B$6,BW198&gt;0),Inputs!G22,0))</f>
        <v>0</v>
      </c>
      <c r="BZ198" s="3">
        <f>IF(Inputs!$B$27&lt;&gt;"Ready","PENDING INPUTS",IF(A198&gt;Inputs!$B$6,0,MIN((BW198+BX198+BY198),IF(Inputs!H22=1,Inputs!D22,MAX(Inputs!F22,ROUND(BW198*Inputs!E22+BX198+BY198,2))))))</f>
        <v>0</v>
      </c>
      <c r="CA198">
        <f>IF(Inputs!$B$27&lt;&gt;"Ready","PENDING INPUTS",IF(BW198&lt;=0,99,1+IF(AND(K198&gt;0,OR(Inputs!C14&gt;Inputs!C22,AND(Inputs!C14=Inputs!C22,0&lt;8))),1,0)+IF(AND(S198&gt;0,OR(Inputs!C15&gt;Inputs!C22,AND(Inputs!C15=Inputs!C22,1&lt;8))),1,0)+IF(AND(AA198&gt;0,OR(Inputs!C16&gt;Inputs!C22,AND(Inputs!C16=Inputs!C22,2&lt;8))),1,0)+IF(AND(AI198&gt;0,OR(Inputs!C17&gt;Inputs!C22,AND(Inputs!C17=Inputs!C22,3&lt;8))),1,0)+IF(AND(AQ198&gt;0,OR(Inputs!C18&gt;Inputs!C22,AND(Inputs!C18=Inputs!C22,4&lt;8))),1,0)+IF(AND(AY198&gt;0,OR(Inputs!C19&gt;Inputs!C22,AND(Inputs!C19=Inputs!C22,5&lt;8))),1,0)+IF(AND(BG198&gt;0,OR(Inputs!C20&gt;Inputs!C22,AND(Inputs!C20=Inputs!C22,6&lt;8))),1,0)+IF(AND(BO198&gt;0,OR(Inputs!C21&gt;Inputs!C22,AND(Inputs!C21=Inputs!C22,7&lt;8))),1,0)+IF(AND(CE198&gt;0,OR(Inputs!C23&gt;Inputs!C22,AND(Inputs!C23=Inputs!C22,9&lt;8))),1,0)))</f>
        <v>99</v>
      </c>
      <c r="CB198" s="3">
        <f>IF(Inputs!$B$27&lt;&gt;"Ready","PENDING INPUTS",IF(A198&gt;Inputs!$B$6,0,MIN(MAX(0,(BW198+BX198+BY198)-BZ198),MAX(0,C198-D198-(IF(O198&lt;CA198,K198+L198+M198-N198,0)+IF(W198&lt;CA198,S198+T198+U198-V198,0)+IF(AE198&lt;CA198,AA198+AB198+AC198-AD198,0)+IF(AM198&lt;CA198,AI198+AJ198+AK198-AL198,0)+IF(AU198&lt;CA198,AQ198+AR198+AS198-AT198,0)+IF(BC198&lt;CA198,AY198+AZ198+BA198-BB198,0)+IF(BK198&lt;CA198,BG198+BH198+BI198-BJ198,0)+IF(BS198&lt;CA198,BO198+BP198+BQ198-BR198,0)+IF(CA198&lt;CA198,BW198+BX198+BY198-BZ198,0)+IF(CI198&lt;CA198,CE198+CF198+CG198-CH198,0))))))</f>
        <v>0</v>
      </c>
      <c r="CC198" s="3">
        <f>IF(Inputs!$B$27&lt;&gt;"Ready","PENDING INPUTS",MIN((BW198+BX198+BY198),IF(D198&gt;C198,IF(D198=0,0,BZ198*C198/D198),BZ198+CB198)))</f>
        <v>0</v>
      </c>
      <c r="CD198" s="3">
        <f>IF(Inputs!$B$27&lt;&gt;"Ready","PENDING INPUTS",MAX(0,(BW198+BX198+BY198)-CC198))</f>
        <v>0</v>
      </c>
      <c r="CE198" s="3">
        <f>IF(Inputs!$B$27&lt;&gt;"Ready","PENDING INPUTS",CL197)</f>
        <v>0</v>
      </c>
      <c r="CF198" s="3">
        <f>IF(Inputs!$B$27&lt;&gt;"Ready","PENDING INPUTS",IF(A198&lt;=Inputs!$B$6,ROUND(CE198*Inputs!C23/12,2),0))</f>
        <v>0</v>
      </c>
      <c r="CG198" s="3">
        <f>IF(Inputs!$B$27&lt;&gt;"Ready","PENDING INPUTS",IF(AND(A198&lt;=Inputs!$B$6,CE198&gt;0),Inputs!G23,0))</f>
        <v>0</v>
      </c>
      <c r="CH198" s="3">
        <f>IF(Inputs!$B$27&lt;&gt;"Ready","PENDING INPUTS",IF(A198&gt;Inputs!$B$6,0,MIN((CE198+CF198+CG198),IF(Inputs!H23=1,Inputs!D23,MAX(Inputs!F23,ROUND(CE198*Inputs!E23+CF198+CG198,2))))))</f>
        <v>0</v>
      </c>
      <c r="CI198">
        <f>IF(Inputs!$B$27&lt;&gt;"Ready","PENDING INPUTS",IF(CE198&lt;=0,99,1+IF(AND(K198&gt;0,OR(Inputs!C14&gt;Inputs!C23,AND(Inputs!C14=Inputs!C23,0&lt;9))),1,0)+IF(AND(S198&gt;0,OR(Inputs!C15&gt;Inputs!C23,AND(Inputs!C15=Inputs!C23,1&lt;9))),1,0)+IF(AND(AA198&gt;0,OR(Inputs!C16&gt;Inputs!C23,AND(Inputs!C16=Inputs!C23,2&lt;9))),1,0)+IF(AND(AI198&gt;0,OR(Inputs!C17&gt;Inputs!C23,AND(Inputs!C17=Inputs!C23,3&lt;9))),1,0)+IF(AND(AQ198&gt;0,OR(Inputs!C18&gt;Inputs!C23,AND(Inputs!C18=Inputs!C23,4&lt;9))),1,0)+IF(AND(AY198&gt;0,OR(Inputs!C19&gt;Inputs!C23,AND(Inputs!C19=Inputs!C23,5&lt;9))),1,0)+IF(AND(BG198&gt;0,OR(Inputs!C20&gt;Inputs!C23,AND(Inputs!C20=Inputs!C23,6&lt;9))),1,0)+IF(AND(BO198&gt;0,OR(Inputs!C21&gt;Inputs!C23,AND(Inputs!C21=Inputs!C23,7&lt;9))),1,0)+IF(AND(BW198&gt;0,OR(Inputs!C22&gt;Inputs!C23,AND(Inputs!C22=Inputs!C23,8&lt;9))),1,0)))</f>
        <v>99</v>
      </c>
      <c r="CJ198" s="3">
        <f>IF(Inputs!$B$27&lt;&gt;"Ready","PENDING INPUTS",IF(A198&gt;Inputs!$B$6,0,MIN(MAX(0,(CE198+CF198+CG198)-CH198),MAX(0,C198-D198-(IF(O198&lt;CI198,K198+L198+M198-N198,0)+IF(W198&lt;CI198,S198+T198+U198-V198,0)+IF(AE198&lt;CI198,AA198+AB198+AC198-AD198,0)+IF(AM198&lt;CI198,AI198+AJ198+AK198-AL198,0)+IF(AU198&lt;CI198,AQ198+AR198+AS198-AT198,0)+IF(BC198&lt;CI198,AY198+AZ198+BA198-BB198,0)+IF(BK198&lt;CI198,BG198+BH198+BI198-BJ198,0)+IF(BS198&lt;CI198,BO198+BP198+BQ198-BR198,0)+IF(CA198&lt;CI198,BW198+BX198+BY198-BZ198,0)+IF(CI198&lt;CI198,CE198+CF198+CG198-CH198,0))))))</f>
        <v>0</v>
      </c>
      <c r="CK198" s="3">
        <f>IF(Inputs!$B$27&lt;&gt;"Ready","PENDING INPUTS",MIN((CE198+CF198+CG198),IF(D198&gt;C198,IF(D198=0,0,CH198*C198/D198),CH198+CJ198)))</f>
        <v>0</v>
      </c>
      <c r="CL198" s="3">
        <f>IF(Inputs!$B$27&lt;&gt;"Ready","PENDING INPUTS",MAX(0,(CE198+CF198+CG198)-CK198))</f>
        <v>0</v>
      </c>
    </row>
    <row r="199" spans="1:90" ht="27.95" customHeight="1" x14ac:dyDescent="0.25">
      <c r="A199">
        <v>195</v>
      </c>
      <c r="B199" s="13">
        <f>IF(Inputs!$B$27&lt;&gt;"Ready","PENDING INPUTS",EDATE(Inputs!$B$5,A199-1))</f>
        <v>52201</v>
      </c>
      <c r="C199" s="3">
        <f>IF(Inputs!$B$27&lt;&gt;"Ready","PENDING INPUTS",IF(A199&lt;=Inputs!$B$6,MAX(0,Inputs!$B$4+IF(A199=Inputs!$B$7,Inputs!$B$8,0)+IF(A199=Inputs!$B$9,Inputs!$B$10,0)),0))</f>
        <v>0</v>
      </c>
      <c r="D199" s="3">
        <f>IF(Inputs!$B$27&lt;&gt;"Ready","PENDING INPUTS",SUM(N199,V199,AD199,AL199,AT199,BB199,BJ199,BR199,BZ199,CH199))</f>
        <v>0</v>
      </c>
      <c r="E199" s="3">
        <f>IF(Inputs!$B$27&lt;&gt;"Ready","PENDING INPUTS",MAX(0,D199-C199))</f>
        <v>0</v>
      </c>
      <c r="F199" s="3">
        <f>IF(Inputs!$B$27&lt;&gt;"Ready","PENDING INPUTS",SUM(Q199,Y199,AG199,AO199,AW199,BE199,BM199,BU199,CC199,CK199))</f>
        <v>0</v>
      </c>
      <c r="G199" s="3">
        <f>IF(Inputs!$B$27&lt;&gt;"Ready","PENDING INPUTS",SUM(L199,T199,AB199,AJ199,AR199,AZ199,BH199,BP199,BX199,CF199))</f>
        <v>0</v>
      </c>
      <c r="H199" s="3">
        <f>IF(Inputs!$B$27&lt;&gt;"Ready","PENDING INPUTS",SUM(M199,U199,AC199,AK199,AS199,BA199,BI199,BQ199,BY199,CG199))</f>
        <v>0</v>
      </c>
      <c r="I199" s="3">
        <f>IF(Inputs!$B$27&lt;&gt;"Ready","PENDING INPUTS",SUM(R199,Z199,AH199,AP199,AX199,BF199,BN199,BV199,CD199,CL199))</f>
        <v>0</v>
      </c>
      <c r="J199" t="str">
        <f>IF(Inputs!$B$27&lt;&gt;"Ready","PENDING INPUTS",IF(A199&gt;Inputs!$B$6,"Beyond horizon",IF(E199&gt;0.005,"MINIMUM SHORTFALL",IF(I199&lt;0.005,"Paid off","In progress"))))</f>
        <v>Beyond horizon</v>
      </c>
      <c r="K199" s="3">
        <f>IF(Inputs!$B$27&lt;&gt;"Ready","PENDING INPUTS",R198)</f>
        <v>0</v>
      </c>
      <c r="L199" s="3">
        <f>IF(Inputs!$B$27&lt;&gt;"Ready","PENDING INPUTS",IF(A199&lt;=Inputs!$B$6,ROUND(K199*Inputs!C14/12,2),0))</f>
        <v>0</v>
      </c>
      <c r="M199" s="3">
        <f>IF(Inputs!$B$27&lt;&gt;"Ready","PENDING INPUTS",IF(AND(A199&lt;=Inputs!$B$6,K199&gt;0),Inputs!G14,0))</f>
        <v>0</v>
      </c>
      <c r="N199" s="3">
        <f>IF(Inputs!$B$27&lt;&gt;"Ready","PENDING INPUTS",IF(A199&gt;Inputs!$B$6,0,MIN((K199+L199+M199),IF(Inputs!H14=1,Inputs!D14,MAX(Inputs!F14,ROUND(K199*Inputs!E14+L199+M199,2))))))</f>
        <v>0</v>
      </c>
      <c r="O199">
        <f>IF(Inputs!$B$27&lt;&gt;"Ready","PENDING INPUTS",IF(K199&lt;=0,99,1+IF(AND(S199&gt;0,OR(Inputs!C15&gt;Inputs!C14,AND(Inputs!C15=Inputs!C14,1&lt;0))),1,0)+IF(AND(AA199&gt;0,OR(Inputs!C16&gt;Inputs!C14,AND(Inputs!C16=Inputs!C14,2&lt;0))),1,0)+IF(AND(AI199&gt;0,OR(Inputs!C17&gt;Inputs!C14,AND(Inputs!C17=Inputs!C14,3&lt;0))),1,0)+IF(AND(AQ199&gt;0,OR(Inputs!C18&gt;Inputs!C14,AND(Inputs!C18=Inputs!C14,4&lt;0))),1,0)+IF(AND(AY199&gt;0,OR(Inputs!C19&gt;Inputs!C14,AND(Inputs!C19=Inputs!C14,5&lt;0))),1,0)+IF(AND(BG199&gt;0,OR(Inputs!C20&gt;Inputs!C14,AND(Inputs!C20=Inputs!C14,6&lt;0))),1,0)+IF(AND(BO199&gt;0,OR(Inputs!C21&gt;Inputs!C14,AND(Inputs!C21=Inputs!C14,7&lt;0))),1,0)+IF(AND(BW199&gt;0,OR(Inputs!C22&gt;Inputs!C14,AND(Inputs!C22=Inputs!C14,8&lt;0))),1,0)+IF(AND(CE199&gt;0,OR(Inputs!C23&gt;Inputs!C14,AND(Inputs!C23=Inputs!C14,9&lt;0))),1,0)))</f>
        <v>99</v>
      </c>
      <c r="P199" s="3">
        <f>IF(Inputs!$B$27&lt;&gt;"Ready","PENDING INPUTS",IF(A199&gt;Inputs!$B$6,0,MIN(MAX(0,(K199+L199+M199)-N199),MAX(0,C199-D199-(IF(O199&lt;O199,K199+L199+M199-N199,0)+IF(W199&lt;O199,S199+T199+U199-V199,0)+IF(AE199&lt;O199,AA199+AB199+AC199-AD199,0)+IF(AM199&lt;O199,AI199+AJ199+AK199-AL199,0)+IF(AU199&lt;O199,AQ199+AR199+AS199-AT199,0)+IF(BC199&lt;O199,AY199+AZ199+BA199-BB199,0)+IF(BK199&lt;O199,BG199+BH199+BI199-BJ199,0)+IF(BS199&lt;O199,BO199+BP199+BQ199-BR199,0)+IF(CA199&lt;O199,BW199+BX199+BY199-BZ199,0)+IF(CI199&lt;O199,CE199+CF199+CG199-CH199,0))))))</f>
        <v>0</v>
      </c>
      <c r="Q199" s="3">
        <f>IF(Inputs!$B$27&lt;&gt;"Ready","PENDING INPUTS",MIN((K199+L199+M199),IF(D199&gt;C199,IF(D199=0,0,N199*C199/D199),N199+P199)))</f>
        <v>0</v>
      </c>
      <c r="R199" s="3">
        <f>IF(Inputs!$B$27&lt;&gt;"Ready","PENDING INPUTS",MAX(0,(K199+L199+M199)-Q199))</f>
        <v>0</v>
      </c>
      <c r="S199" s="3">
        <f>IF(Inputs!$B$27&lt;&gt;"Ready","PENDING INPUTS",Z198)</f>
        <v>0</v>
      </c>
      <c r="T199" s="3">
        <f>IF(Inputs!$B$27&lt;&gt;"Ready","PENDING INPUTS",IF(A199&lt;=Inputs!$B$6,ROUND(S199*Inputs!C15/12,2),0))</f>
        <v>0</v>
      </c>
      <c r="U199" s="3">
        <f>IF(Inputs!$B$27&lt;&gt;"Ready","PENDING INPUTS",IF(AND(A199&lt;=Inputs!$B$6,S199&gt;0),Inputs!G15,0))</f>
        <v>0</v>
      </c>
      <c r="V199" s="3">
        <f>IF(Inputs!$B$27&lt;&gt;"Ready","PENDING INPUTS",IF(A199&gt;Inputs!$B$6,0,MIN((S199+T199+U199),IF(Inputs!H15=1,Inputs!D15,MAX(Inputs!F15,ROUND(S199*Inputs!E15+T199+U199,2))))))</f>
        <v>0</v>
      </c>
      <c r="W199">
        <f>IF(Inputs!$B$27&lt;&gt;"Ready","PENDING INPUTS",IF(S199&lt;=0,99,1+IF(AND(K199&gt;0,OR(Inputs!C14&gt;Inputs!C15,AND(Inputs!C14=Inputs!C15,0&lt;1))),1,0)+IF(AND(AA199&gt;0,OR(Inputs!C16&gt;Inputs!C15,AND(Inputs!C16=Inputs!C15,2&lt;1))),1,0)+IF(AND(AI199&gt;0,OR(Inputs!C17&gt;Inputs!C15,AND(Inputs!C17=Inputs!C15,3&lt;1))),1,0)+IF(AND(AQ199&gt;0,OR(Inputs!C18&gt;Inputs!C15,AND(Inputs!C18=Inputs!C15,4&lt;1))),1,0)+IF(AND(AY199&gt;0,OR(Inputs!C19&gt;Inputs!C15,AND(Inputs!C19=Inputs!C15,5&lt;1))),1,0)+IF(AND(BG199&gt;0,OR(Inputs!C20&gt;Inputs!C15,AND(Inputs!C20=Inputs!C15,6&lt;1))),1,0)+IF(AND(BO199&gt;0,OR(Inputs!C21&gt;Inputs!C15,AND(Inputs!C21=Inputs!C15,7&lt;1))),1,0)+IF(AND(BW199&gt;0,OR(Inputs!C22&gt;Inputs!C15,AND(Inputs!C22=Inputs!C15,8&lt;1))),1,0)+IF(AND(CE199&gt;0,OR(Inputs!C23&gt;Inputs!C15,AND(Inputs!C23=Inputs!C15,9&lt;1))),1,0)))</f>
        <v>99</v>
      </c>
      <c r="X199" s="3">
        <f>IF(Inputs!$B$27&lt;&gt;"Ready","PENDING INPUTS",IF(A199&gt;Inputs!$B$6,0,MIN(MAX(0,(S199+T199+U199)-V199),MAX(0,C199-D199-(IF(O199&lt;W199,K199+L199+M199-N199,0)+IF(W199&lt;W199,S199+T199+U199-V199,0)+IF(AE199&lt;W199,AA199+AB199+AC199-AD199,0)+IF(AM199&lt;W199,AI199+AJ199+AK199-AL199,0)+IF(AU199&lt;W199,AQ199+AR199+AS199-AT199,0)+IF(BC199&lt;W199,AY199+AZ199+BA199-BB199,0)+IF(BK199&lt;W199,BG199+BH199+BI199-BJ199,0)+IF(BS199&lt;W199,BO199+BP199+BQ199-BR199,0)+IF(CA199&lt;W199,BW199+BX199+BY199-BZ199,0)+IF(CI199&lt;W199,CE199+CF199+CG199-CH199,0))))))</f>
        <v>0</v>
      </c>
      <c r="Y199" s="3">
        <f>IF(Inputs!$B$27&lt;&gt;"Ready","PENDING INPUTS",MIN((S199+T199+U199),IF(D199&gt;C199,IF(D199=0,0,V199*C199/D199),V199+X199)))</f>
        <v>0</v>
      </c>
      <c r="Z199" s="3">
        <f>IF(Inputs!$B$27&lt;&gt;"Ready","PENDING INPUTS",MAX(0,(S199+T199+U199)-Y199))</f>
        <v>0</v>
      </c>
      <c r="AA199" s="3">
        <f>IF(Inputs!$B$27&lt;&gt;"Ready","PENDING INPUTS",AH198)</f>
        <v>0</v>
      </c>
      <c r="AB199" s="3">
        <f>IF(Inputs!$B$27&lt;&gt;"Ready","PENDING INPUTS",IF(A199&lt;=Inputs!$B$6,ROUND(AA199*Inputs!C16/12,2),0))</f>
        <v>0</v>
      </c>
      <c r="AC199" s="3">
        <f>IF(Inputs!$B$27&lt;&gt;"Ready","PENDING INPUTS",IF(AND(A199&lt;=Inputs!$B$6,AA199&gt;0),Inputs!G16,0))</f>
        <v>0</v>
      </c>
      <c r="AD199" s="3">
        <f>IF(Inputs!$B$27&lt;&gt;"Ready","PENDING INPUTS",IF(A199&gt;Inputs!$B$6,0,MIN((AA199+AB199+AC199),IF(Inputs!H16=1,Inputs!D16,MAX(Inputs!F16,ROUND(AA199*Inputs!E16+AB199+AC199,2))))))</f>
        <v>0</v>
      </c>
      <c r="AE199">
        <f>IF(Inputs!$B$27&lt;&gt;"Ready","PENDING INPUTS",IF(AA199&lt;=0,99,1+IF(AND(K199&gt;0,OR(Inputs!C14&gt;Inputs!C16,AND(Inputs!C14=Inputs!C16,0&lt;2))),1,0)+IF(AND(S199&gt;0,OR(Inputs!C15&gt;Inputs!C16,AND(Inputs!C15=Inputs!C16,1&lt;2))),1,0)+IF(AND(AI199&gt;0,OR(Inputs!C17&gt;Inputs!C16,AND(Inputs!C17=Inputs!C16,3&lt;2))),1,0)+IF(AND(AQ199&gt;0,OR(Inputs!C18&gt;Inputs!C16,AND(Inputs!C18=Inputs!C16,4&lt;2))),1,0)+IF(AND(AY199&gt;0,OR(Inputs!C19&gt;Inputs!C16,AND(Inputs!C19=Inputs!C16,5&lt;2))),1,0)+IF(AND(BG199&gt;0,OR(Inputs!C20&gt;Inputs!C16,AND(Inputs!C20=Inputs!C16,6&lt;2))),1,0)+IF(AND(BO199&gt;0,OR(Inputs!C21&gt;Inputs!C16,AND(Inputs!C21=Inputs!C16,7&lt;2))),1,0)+IF(AND(BW199&gt;0,OR(Inputs!C22&gt;Inputs!C16,AND(Inputs!C22=Inputs!C16,8&lt;2))),1,0)+IF(AND(CE199&gt;0,OR(Inputs!C23&gt;Inputs!C16,AND(Inputs!C23=Inputs!C16,9&lt;2))),1,0)))</f>
        <v>99</v>
      </c>
      <c r="AF199" s="3">
        <f>IF(Inputs!$B$27&lt;&gt;"Ready","PENDING INPUTS",IF(A199&gt;Inputs!$B$6,0,MIN(MAX(0,(AA199+AB199+AC199)-AD199),MAX(0,C199-D199-(IF(O199&lt;AE199,K199+L199+M199-N199,0)+IF(W199&lt;AE199,S199+T199+U199-V199,0)+IF(AE199&lt;AE199,AA199+AB199+AC199-AD199,0)+IF(AM199&lt;AE199,AI199+AJ199+AK199-AL199,0)+IF(AU199&lt;AE199,AQ199+AR199+AS199-AT199,0)+IF(BC199&lt;AE199,AY199+AZ199+BA199-BB199,0)+IF(BK199&lt;AE199,BG199+BH199+BI199-BJ199,0)+IF(BS199&lt;AE199,BO199+BP199+BQ199-BR199,0)+IF(CA199&lt;AE199,BW199+BX199+BY199-BZ199,0)+IF(CI199&lt;AE199,CE199+CF199+CG199-CH199,0))))))</f>
        <v>0</v>
      </c>
      <c r="AG199" s="3">
        <f>IF(Inputs!$B$27&lt;&gt;"Ready","PENDING INPUTS",MIN((AA199+AB199+AC199),IF(D199&gt;C199,IF(D199=0,0,AD199*C199/D199),AD199+AF199)))</f>
        <v>0</v>
      </c>
      <c r="AH199" s="3">
        <f>IF(Inputs!$B$27&lt;&gt;"Ready","PENDING INPUTS",MAX(0,(AA199+AB199+AC199)-AG199))</f>
        <v>0</v>
      </c>
      <c r="AI199" s="3">
        <f>IF(Inputs!$B$27&lt;&gt;"Ready","PENDING INPUTS",AP198)</f>
        <v>0</v>
      </c>
      <c r="AJ199" s="3">
        <f>IF(Inputs!$B$27&lt;&gt;"Ready","PENDING INPUTS",IF(A199&lt;=Inputs!$B$6,ROUND(AI199*Inputs!C17/12,2),0))</f>
        <v>0</v>
      </c>
      <c r="AK199" s="3">
        <f>IF(Inputs!$B$27&lt;&gt;"Ready","PENDING INPUTS",IF(AND(A199&lt;=Inputs!$B$6,AI199&gt;0),Inputs!G17,0))</f>
        <v>0</v>
      </c>
      <c r="AL199" s="3">
        <f>IF(Inputs!$B$27&lt;&gt;"Ready","PENDING INPUTS",IF(A199&gt;Inputs!$B$6,0,MIN((AI199+AJ199+AK199),IF(Inputs!H17=1,Inputs!D17,MAX(Inputs!F17,ROUND(AI199*Inputs!E17+AJ199+AK199,2))))))</f>
        <v>0</v>
      </c>
      <c r="AM199">
        <f>IF(Inputs!$B$27&lt;&gt;"Ready","PENDING INPUTS",IF(AI199&lt;=0,99,1+IF(AND(K199&gt;0,OR(Inputs!C14&gt;Inputs!C17,AND(Inputs!C14=Inputs!C17,0&lt;3))),1,0)+IF(AND(S199&gt;0,OR(Inputs!C15&gt;Inputs!C17,AND(Inputs!C15=Inputs!C17,1&lt;3))),1,0)+IF(AND(AA199&gt;0,OR(Inputs!C16&gt;Inputs!C17,AND(Inputs!C16=Inputs!C17,2&lt;3))),1,0)+IF(AND(AQ199&gt;0,OR(Inputs!C18&gt;Inputs!C17,AND(Inputs!C18=Inputs!C17,4&lt;3))),1,0)+IF(AND(AY199&gt;0,OR(Inputs!C19&gt;Inputs!C17,AND(Inputs!C19=Inputs!C17,5&lt;3))),1,0)+IF(AND(BG199&gt;0,OR(Inputs!C20&gt;Inputs!C17,AND(Inputs!C20=Inputs!C17,6&lt;3))),1,0)+IF(AND(BO199&gt;0,OR(Inputs!C21&gt;Inputs!C17,AND(Inputs!C21=Inputs!C17,7&lt;3))),1,0)+IF(AND(BW199&gt;0,OR(Inputs!C22&gt;Inputs!C17,AND(Inputs!C22=Inputs!C17,8&lt;3))),1,0)+IF(AND(CE199&gt;0,OR(Inputs!C23&gt;Inputs!C17,AND(Inputs!C23=Inputs!C17,9&lt;3))),1,0)))</f>
        <v>99</v>
      </c>
      <c r="AN199" s="3">
        <f>IF(Inputs!$B$27&lt;&gt;"Ready","PENDING INPUTS",IF(A199&gt;Inputs!$B$6,0,MIN(MAX(0,(AI199+AJ199+AK199)-AL199),MAX(0,C199-D199-(IF(O199&lt;AM199,K199+L199+M199-N199,0)+IF(W199&lt;AM199,S199+T199+U199-V199,0)+IF(AE199&lt;AM199,AA199+AB199+AC199-AD199,0)+IF(AM199&lt;AM199,AI199+AJ199+AK199-AL199,0)+IF(AU199&lt;AM199,AQ199+AR199+AS199-AT199,0)+IF(BC199&lt;AM199,AY199+AZ199+BA199-BB199,0)+IF(BK199&lt;AM199,BG199+BH199+BI199-BJ199,0)+IF(BS199&lt;AM199,BO199+BP199+BQ199-BR199,0)+IF(CA199&lt;AM199,BW199+BX199+BY199-BZ199,0)+IF(CI199&lt;AM199,CE199+CF199+CG199-CH199,0))))))</f>
        <v>0</v>
      </c>
      <c r="AO199" s="3">
        <f>IF(Inputs!$B$27&lt;&gt;"Ready","PENDING INPUTS",MIN((AI199+AJ199+AK199),IF(D199&gt;C199,IF(D199=0,0,AL199*C199/D199),AL199+AN199)))</f>
        <v>0</v>
      </c>
      <c r="AP199" s="3">
        <f>IF(Inputs!$B$27&lt;&gt;"Ready","PENDING INPUTS",MAX(0,(AI199+AJ199+AK199)-AO199))</f>
        <v>0</v>
      </c>
      <c r="AQ199" s="3">
        <f>IF(Inputs!$B$27&lt;&gt;"Ready","PENDING INPUTS",AX198)</f>
        <v>0</v>
      </c>
      <c r="AR199" s="3">
        <f>IF(Inputs!$B$27&lt;&gt;"Ready","PENDING INPUTS",IF(A199&lt;=Inputs!$B$6,ROUND(AQ199*Inputs!C18/12,2),0))</f>
        <v>0</v>
      </c>
      <c r="AS199" s="3">
        <f>IF(Inputs!$B$27&lt;&gt;"Ready","PENDING INPUTS",IF(AND(A199&lt;=Inputs!$B$6,AQ199&gt;0),Inputs!G18,0))</f>
        <v>0</v>
      </c>
      <c r="AT199" s="3">
        <f>IF(Inputs!$B$27&lt;&gt;"Ready","PENDING INPUTS",IF(A199&gt;Inputs!$B$6,0,MIN((AQ199+AR199+AS199),IF(Inputs!H18=1,Inputs!D18,MAX(Inputs!F18,ROUND(AQ199*Inputs!E18+AR199+AS199,2))))))</f>
        <v>0</v>
      </c>
      <c r="AU199">
        <f>IF(Inputs!$B$27&lt;&gt;"Ready","PENDING INPUTS",IF(AQ199&lt;=0,99,1+IF(AND(K199&gt;0,OR(Inputs!C14&gt;Inputs!C18,AND(Inputs!C14=Inputs!C18,0&lt;4))),1,0)+IF(AND(S199&gt;0,OR(Inputs!C15&gt;Inputs!C18,AND(Inputs!C15=Inputs!C18,1&lt;4))),1,0)+IF(AND(AA199&gt;0,OR(Inputs!C16&gt;Inputs!C18,AND(Inputs!C16=Inputs!C18,2&lt;4))),1,0)+IF(AND(AI199&gt;0,OR(Inputs!C17&gt;Inputs!C18,AND(Inputs!C17=Inputs!C18,3&lt;4))),1,0)+IF(AND(AY199&gt;0,OR(Inputs!C19&gt;Inputs!C18,AND(Inputs!C19=Inputs!C18,5&lt;4))),1,0)+IF(AND(BG199&gt;0,OR(Inputs!C20&gt;Inputs!C18,AND(Inputs!C20=Inputs!C18,6&lt;4))),1,0)+IF(AND(BO199&gt;0,OR(Inputs!C21&gt;Inputs!C18,AND(Inputs!C21=Inputs!C18,7&lt;4))),1,0)+IF(AND(BW199&gt;0,OR(Inputs!C22&gt;Inputs!C18,AND(Inputs!C22=Inputs!C18,8&lt;4))),1,0)+IF(AND(CE199&gt;0,OR(Inputs!C23&gt;Inputs!C18,AND(Inputs!C23=Inputs!C18,9&lt;4))),1,0)))</f>
        <v>99</v>
      </c>
      <c r="AV199" s="3">
        <f>IF(Inputs!$B$27&lt;&gt;"Ready","PENDING INPUTS",IF(A199&gt;Inputs!$B$6,0,MIN(MAX(0,(AQ199+AR199+AS199)-AT199),MAX(0,C199-D199-(IF(O199&lt;AU199,K199+L199+M199-N199,0)+IF(W199&lt;AU199,S199+T199+U199-V199,0)+IF(AE199&lt;AU199,AA199+AB199+AC199-AD199,0)+IF(AM199&lt;AU199,AI199+AJ199+AK199-AL199,0)+IF(AU199&lt;AU199,AQ199+AR199+AS199-AT199,0)+IF(BC199&lt;AU199,AY199+AZ199+BA199-BB199,0)+IF(BK199&lt;AU199,BG199+BH199+BI199-BJ199,0)+IF(BS199&lt;AU199,BO199+BP199+BQ199-BR199,0)+IF(CA199&lt;AU199,BW199+BX199+BY199-BZ199,0)+IF(CI199&lt;AU199,CE199+CF199+CG199-CH199,0))))))</f>
        <v>0</v>
      </c>
      <c r="AW199" s="3">
        <f>IF(Inputs!$B$27&lt;&gt;"Ready","PENDING INPUTS",MIN((AQ199+AR199+AS199),IF(D199&gt;C199,IF(D199=0,0,AT199*C199/D199),AT199+AV199)))</f>
        <v>0</v>
      </c>
      <c r="AX199" s="3">
        <f>IF(Inputs!$B$27&lt;&gt;"Ready","PENDING INPUTS",MAX(0,(AQ199+AR199+AS199)-AW199))</f>
        <v>0</v>
      </c>
      <c r="AY199" s="3">
        <f>IF(Inputs!$B$27&lt;&gt;"Ready","PENDING INPUTS",BF198)</f>
        <v>0</v>
      </c>
      <c r="AZ199" s="3">
        <f>IF(Inputs!$B$27&lt;&gt;"Ready","PENDING INPUTS",IF(A199&lt;=Inputs!$B$6,ROUND(AY199*Inputs!C19/12,2),0))</f>
        <v>0</v>
      </c>
      <c r="BA199" s="3">
        <f>IF(Inputs!$B$27&lt;&gt;"Ready","PENDING INPUTS",IF(AND(A199&lt;=Inputs!$B$6,AY199&gt;0),Inputs!G19,0))</f>
        <v>0</v>
      </c>
      <c r="BB199" s="3">
        <f>IF(Inputs!$B$27&lt;&gt;"Ready","PENDING INPUTS",IF(A199&gt;Inputs!$B$6,0,MIN((AY199+AZ199+BA199),IF(Inputs!H19=1,Inputs!D19,MAX(Inputs!F19,ROUND(AY199*Inputs!E19+AZ199+BA199,2))))))</f>
        <v>0</v>
      </c>
      <c r="BC199">
        <f>IF(Inputs!$B$27&lt;&gt;"Ready","PENDING INPUTS",IF(AY199&lt;=0,99,1+IF(AND(K199&gt;0,OR(Inputs!C14&gt;Inputs!C19,AND(Inputs!C14=Inputs!C19,0&lt;5))),1,0)+IF(AND(S199&gt;0,OR(Inputs!C15&gt;Inputs!C19,AND(Inputs!C15=Inputs!C19,1&lt;5))),1,0)+IF(AND(AA199&gt;0,OR(Inputs!C16&gt;Inputs!C19,AND(Inputs!C16=Inputs!C19,2&lt;5))),1,0)+IF(AND(AI199&gt;0,OR(Inputs!C17&gt;Inputs!C19,AND(Inputs!C17=Inputs!C19,3&lt;5))),1,0)+IF(AND(AQ199&gt;0,OR(Inputs!C18&gt;Inputs!C19,AND(Inputs!C18=Inputs!C19,4&lt;5))),1,0)+IF(AND(BG199&gt;0,OR(Inputs!C20&gt;Inputs!C19,AND(Inputs!C20=Inputs!C19,6&lt;5))),1,0)+IF(AND(BO199&gt;0,OR(Inputs!C21&gt;Inputs!C19,AND(Inputs!C21=Inputs!C19,7&lt;5))),1,0)+IF(AND(BW199&gt;0,OR(Inputs!C22&gt;Inputs!C19,AND(Inputs!C22=Inputs!C19,8&lt;5))),1,0)+IF(AND(CE199&gt;0,OR(Inputs!C23&gt;Inputs!C19,AND(Inputs!C23=Inputs!C19,9&lt;5))),1,0)))</f>
        <v>99</v>
      </c>
      <c r="BD199" s="3">
        <f>IF(Inputs!$B$27&lt;&gt;"Ready","PENDING INPUTS",IF(A199&gt;Inputs!$B$6,0,MIN(MAX(0,(AY199+AZ199+BA199)-BB199),MAX(0,C199-D199-(IF(O199&lt;BC199,K199+L199+M199-N199,0)+IF(W199&lt;BC199,S199+T199+U199-V199,0)+IF(AE199&lt;BC199,AA199+AB199+AC199-AD199,0)+IF(AM199&lt;BC199,AI199+AJ199+AK199-AL199,0)+IF(AU199&lt;BC199,AQ199+AR199+AS199-AT199,0)+IF(BC199&lt;BC199,AY199+AZ199+BA199-BB199,0)+IF(BK199&lt;BC199,BG199+BH199+BI199-BJ199,0)+IF(BS199&lt;BC199,BO199+BP199+BQ199-BR199,0)+IF(CA199&lt;BC199,BW199+BX199+BY199-BZ199,0)+IF(CI199&lt;BC199,CE199+CF199+CG199-CH199,0))))))</f>
        <v>0</v>
      </c>
      <c r="BE199" s="3">
        <f>IF(Inputs!$B$27&lt;&gt;"Ready","PENDING INPUTS",MIN((AY199+AZ199+BA199),IF(D199&gt;C199,IF(D199=0,0,BB199*C199/D199),BB199+BD199)))</f>
        <v>0</v>
      </c>
      <c r="BF199" s="3">
        <f>IF(Inputs!$B$27&lt;&gt;"Ready","PENDING INPUTS",MAX(0,(AY199+AZ199+BA199)-BE199))</f>
        <v>0</v>
      </c>
      <c r="BG199" s="3">
        <f>IF(Inputs!$B$27&lt;&gt;"Ready","PENDING INPUTS",BN198)</f>
        <v>0</v>
      </c>
      <c r="BH199" s="3">
        <f>IF(Inputs!$B$27&lt;&gt;"Ready","PENDING INPUTS",IF(A199&lt;=Inputs!$B$6,ROUND(BG199*Inputs!C20/12,2),0))</f>
        <v>0</v>
      </c>
      <c r="BI199" s="3">
        <f>IF(Inputs!$B$27&lt;&gt;"Ready","PENDING INPUTS",IF(AND(A199&lt;=Inputs!$B$6,BG199&gt;0),Inputs!G20,0))</f>
        <v>0</v>
      </c>
      <c r="BJ199" s="3">
        <f>IF(Inputs!$B$27&lt;&gt;"Ready","PENDING INPUTS",IF(A199&gt;Inputs!$B$6,0,MIN((BG199+BH199+BI199),IF(Inputs!H20=1,Inputs!D20,MAX(Inputs!F20,ROUND(BG199*Inputs!E20+BH199+BI199,2))))))</f>
        <v>0</v>
      </c>
      <c r="BK199">
        <f>IF(Inputs!$B$27&lt;&gt;"Ready","PENDING INPUTS",IF(BG199&lt;=0,99,1+IF(AND(K199&gt;0,OR(Inputs!C14&gt;Inputs!C20,AND(Inputs!C14=Inputs!C20,0&lt;6))),1,0)+IF(AND(S199&gt;0,OR(Inputs!C15&gt;Inputs!C20,AND(Inputs!C15=Inputs!C20,1&lt;6))),1,0)+IF(AND(AA199&gt;0,OR(Inputs!C16&gt;Inputs!C20,AND(Inputs!C16=Inputs!C20,2&lt;6))),1,0)+IF(AND(AI199&gt;0,OR(Inputs!C17&gt;Inputs!C20,AND(Inputs!C17=Inputs!C20,3&lt;6))),1,0)+IF(AND(AQ199&gt;0,OR(Inputs!C18&gt;Inputs!C20,AND(Inputs!C18=Inputs!C20,4&lt;6))),1,0)+IF(AND(AY199&gt;0,OR(Inputs!C19&gt;Inputs!C20,AND(Inputs!C19=Inputs!C20,5&lt;6))),1,0)+IF(AND(BO199&gt;0,OR(Inputs!C21&gt;Inputs!C20,AND(Inputs!C21=Inputs!C20,7&lt;6))),1,0)+IF(AND(BW199&gt;0,OR(Inputs!C22&gt;Inputs!C20,AND(Inputs!C22=Inputs!C20,8&lt;6))),1,0)+IF(AND(CE199&gt;0,OR(Inputs!C23&gt;Inputs!C20,AND(Inputs!C23=Inputs!C20,9&lt;6))),1,0)))</f>
        <v>99</v>
      </c>
      <c r="BL199" s="3">
        <f>IF(Inputs!$B$27&lt;&gt;"Ready","PENDING INPUTS",IF(A199&gt;Inputs!$B$6,0,MIN(MAX(0,(BG199+BH199+BI199)-BJ199),MAX(0,C199-D199-(IF(O199&lt;BK199,K199+L199+M199-N199,0)+IF(W199&lt;BK199,S199+T199+U199-V199,0)+IF(AE199&lt;BK199,AA199+AB199+AC199-AD199,0)+IF(AM199&lt;BK199,AI199+AJ199+AK199-AL199,0)+IF(AU199&lt;BK199,AQ199+AR199+AS199-AT199,0)+IF(BC199&lt;BK199,AY199+AZ199+BA199-BB199,0)+IF(BK199&lt;BK199,BG199+BH199+BI199-BJ199,0)+IF(BS199&lt;BK199,BO199+BP199+BQ199-BR199,0)+IF(CA199&lt;BK199,BW199+BX199+BY199-BZ199,0)+IF(CI199&lt;BK199,CE199+CF199+CG199-CH199,0))))))</f>
        <v>0</v>
      </c>
      <c r="BM199" s="3">
        <f>IF(Inputs!$B$27&lt;&gt;"Ready","PENDING INPUTS",MIN((BG199+BH199+BI199),IF(D199&gt;C199,IF(D199=0,0,BJ199*C199/D199),BJ199+BL199)))</f>
        <v>0</v>
      </c>
      <c r="BN199" s="3">
        <f>IF(Inputs!$B$27&lt;&gt;"Ready","PENDING INPUTS",MAX(0,(BG199+BH199+BI199)-BM199))</f>
        <v>0</v>
      </c>
      <c r="BO199" s="3">
        <f>IF(Inputs!$B$27&lt;&gt;"Ready","PENDING INPUTS",BV198)</f>
        <v>0</v>
      </c>
      <c r="BP199" s="3">
        <f>IF(Inputs!$B$27&lt;&gt;"Ready","PENDING INPUTS",IF(A199&lt;=Inputs!$B$6,ROUND(BO199*Inputs!C21/12,2),0))</f>
        <v>0</v>
      </c>
      <c r="BQ199" s="3">
        <f>IF(Inputs!$B$27&lt;&gt;"Ready","PENDING INPUTS",IF(AND(A199&lt;=Inputs!$B$6,BO199&gt;0),Inputs!G21,0))</f>
        <v>0</v>
      </c>
      <c r="BR199" s="3">
        <f>IF(Inputs!$B$27&lt;&gt;"Ready","PENDING INPUTS",IF(A199&gt;Inputs!$B$6,0,MIN((BO199+BP199+BQ199),IF(Inputs!H21=1,Inputs!D21,MAX(Inputs!F21,ROUND(BO199*Inputs!E21+BP199+BQ199,2))))))</f>
        <v>0</v>
      </c>
      <c r="BS199">
        <f>IF(Inputs!$B$27&lt;&gt;"Ready","PENDING INPUTS",IF(BO199&lt;=0,99,1+IF(AND(K199&gt;0,OR(Inputs!C14&gt;Inputs!C21,AND(Inputs!C14=Inputs!C21,0&lt;7))),1,0)+IF(AND(S199&gt;0,OR(Inputs!C15&gt;Inputs!C21,AND(Inputs!C15=Inputs!C21,1&lt;7))),1,0)+IF(AND(AA199&gt;0,OR(Inputs!C16&gt;Inputs!C21,AND(Inputs!C16=Inputs!C21,2&lt;7))),1,0)+IF(AND(AI199&gt;0,OR(Inputs!C17&gt;Inputs!C21,AND(Inputs!C17=Inputs!C21,3&lt;7))),1,0)+IF(AND(AQ199&gt;0,OR(Inputs!C18&gt;Inputs!C21,AND(Inputs!C18=Inputs!C21,4&lt;7))),1,0)+IF(AND(AY199&gt;0,OR(Inputs!C19&gt;Inputs!C21,AND(Inputs!C19=Inputs!C21,5&lt;7))),1,0)+IF(AND(BG199&gt;0,OR(Inputs!C20&gt;Inputs!C21,AND(Inputs!C20=Inputs!C21,6&lt;7))),1,0)+IF(AND(BW199&gt;0,OR(Inputs!C22&gt;Inputs!C21,AND(Inputs!C22=Inputs!C21,8&lt;7))),1,0)+IF(AND(CE199&gt;0,OR(Inputs!C23&gt;Inputs!C21,AND(Inputs!C23=Inputs!C21,9&lt;7))),1,0)))</f>
        <v>99</v>
      </c>
      <c r="BT199" s="3">
        <f>IF(Inputs!$B$27&lt;&gt;"Ready","PENDING INPUTS",IF(A199&gt;Inputs!$B$6,0,MIN(MAX(0,(BO199+BP199+BQ199)-BR199),MAX(0,C199-D199-(IF(O199&lt;BS199,K199+L199+M199-N199,0)+IF(W199&lt;BS199,S199+T199+U199-V199,0)+IF(AE199&lt;BS199,AA199+AB199+AC199-AD199,0)+IF(AM199&lt;BS199,AI199+AJ199+AK199-AL199,0)+IF(AU199&lt;BS199,AQ199+AR199+AS199-AT199,0)+IF(BC199&lt;BS199,AY199+AZ199+BA199-BB199,0)+IF(BK199&lt;BS199,BG199+BH199+BI199-BJ199,0)+IF(BS199&lt;BS199,BO199+BP199+BQ199-BR199,0)+IF(CA199&lt;BS199,BW199+BX199+BY199-BZ199,0)+IF(CI199&lt;BS199,CE199+CF199+CG199-CH199,0))))))</f>
        <v>0</v>
      </c>
      <c r="BU199" s="3">
        <f>IF(Inputs!$B$27&lt;&gt;"Ready","PENDING INPUTS",MIN((BO199+BP199+BQ199),IF(D199&gt;C199,IF(D199=0,0,BR199*C199/D199),BR199+BT199)))</f>
        <v>0</v>
      </c>
      <c r="BV199" s="3">
        <f>IF(Inputs!$B$27&lt;&gt;"Ready","PENDING INPUTS",MAX(0,(BO199+BP199+BQ199)-BU199))</f>
        <v>0</v>
      </c>
      <c r="BW199" s="3">
        <f>IF(Inputs!$B$27&lt;&gt;"Ready","PENDING INPUTS",CD198)</f>
        <v>0</v>
      </c>
      <c r="BX199" s="3">
        <f>IF(Inputs!$B$27&lt;&gt;"Ready","PENDING INPUTS",IF(A199&lt;=Inputs!$B$6,ROUND(BW199*Inputs!C22/12,2),0))</f>
        <v>0</v>
      </c>
      <c r="BY199" s="3">
        <f>IF(Inputs!$B$27&lt;&gt;"Ready","PENDING INPUTS",IF(AND(A199&lt;=Inputs!$B$6,BW199&gt;0),Inputs!G22,0))</f>
        <v>0</v>
      </c>
      <c r="BZ199" s="3">
        <f>IF(Inputs!$B$27&lt;&gt;"Ready","PENDING INPUTS",IF(A199&gt;Inputs!$B$6,0,MIN((BW199+BX199+BY199),IF(Inputs!H22=1,Inputs!D22,MAX(Inputs!F22,ROUND(BW199*Inputs!E22+BX199+BY199,2))))))</f>
        <v>0</v>
      </c>
      <c r="CA199">
        <f>IF(Inputs!$B$27&lt;&gt;"Ready","PENDING INPUTS",IF(BW199&lt;=0,99,1+IF(AND(K199&gt;0,OR(Inputs!C14&gt;Inputs!C22,AND(Inputs!C14=Inputs!C22,0&lt;8))),1,0)+IF(AND(S199&gt;0,OR(Inputs!C15&gt;Inputs!C22,AND(Inputs!C15=Inputs!C22,1&lt;8))),1,0)+IF(AND(AA199&gt;0,OR(Inputs!C16&gt;Inputs!C22,AND(Inputs!C16=Inputs!C22,2&lt;8))),1,0)+IF(AND(AI199&gt;0,OR(Inputs!C17&gt;Inputs!C22,AND(Inputs!C17=Inputs!C22,3&lt;8))),1,0)+IF(AND(AQ199&gt;0,OR(Inputs!C18&gt;Inputs!C22,AND(Inputs!C18=Inputs!C22,4&lt;8))),1,0)+IF(AND(AY199&gt;0,OR(Inputs!C19&gt;Inputs!C22,AND(Inputs!C19=Inputs!C22,5&lt;8))),1,0)+IF(AND(BG199&gt;0,OR(Inputs!C20&gt;Inputs!C22,AND(Inputs!C20=Inputs!C22,6&lt;8))),1,0)+IF(AND(BO199&gt;0,OR(Inputs!C21&gt;Inputs!C22,AND(Inputs!C21=Inputs!C22,7&lt;8))),1,0)+IF(AND(CE199&gt;0,OR(Inputs!C23&gt;Inputs!C22,AND(Inputs!C23=Inputs!C22,9&lt;8))),1,0)))</f>
        <v>99</v>
      </c>
      <c r="CB199" s="3">
        <f>IF(Inputs!$B$27&lt;&gt;"Ready","PENDING INPUTS",IF(A199&gt;Inputs!$B$6,0,MIN(MAX(0,(BW199+BX199+BY199)-BZ199),MAX(0,C199-D199-(IF(O199&lt;CA199,K199+L199+M199-N199,0)+IF(W199&lt;CA199,S199+T199+U199-V199,0)+IF(AE199&lt;CA199,AA199+AB199+AC199-AD199,0)+IF(AM199&lt;CA199,AI199+AJ199+AK199-AL199,0)+IF(AU199&lt;CA199,AQ199+AR199+AS199-AT199,0)+IF(BC199&lt;CA199,AY199+AZ199+BA199-BB199,0)+IF(BK199&lt;CA199,BG199+BH199+BI199-BJ199,0)+IF(BS199&lt;CA199,BO199+BP199+BQ199-BR199,0)+IF(CA199&lt;CA199,BW199+BX199+BY199-BZ199,0)+IF(CI199&lt;CA199,CE199+CF199+CG199-CH199,0))))))</f>
        <v>0</v>
      </c>
      <c r="CC199" s="3">
        <f>IF(Inputs!$B$27&lt;&gt;"Ready","PENDING INPUTS",MIN((BW199+BX199+BY199),IF(D199&gt;C199,IF(D199=0,0,BZ199*C199/D199),BZ199+CB199)))</f>
        <v>0</v>
      </c>
      <c r="CD199" s="3">
        <f>IF(Inputs!$B$27&lt;&gt;"Ready","PENDING INPUTS",MAX(0,(BW199+BX199+BY199)-CC199))</f>
        <v>0</v>
      </c>
      <c r="CE199" s="3">
        <f>IF(Inputs!$B$27&lt;&gt;"Ready","PENDING INPUTS",CL198)</f>
        <v>0</v>
      </c>
      <c r="CF199" s="3">
        <f>IF(Inputs!$B$27&lt;&gt;"Ready","PENDING INPUTS",IF(A199&lt;=Inputs!$B$6,ROUND(CE199*Inputs!C23/12,2),0))</f>
        <v>0</v>
      </c>
      <c r="CG199" s="3">
        <f>IF(Inputs!$B$27&lt;&gt;"Ready","PENDING INPUTS",IF(AND(A199&lt;=Inputs!$B$6,CE199&gt;0),Inputs!G23,0))</f>
        <v>0</v>
      </c>
      <c r="CH199" s="3">
        <f>IF(Inputs!$B$27&lt;&gt;"Ready","PENDING INPUTS",IF(A199&gt;Inputs!$B$6,0,MIN((CE199+CF199+CG199),IF(Inputs!H23=1,Inputs!D23,MAX(Inputs!F23,ROUND(CE199*Inputs!E23+CF199+CG199,2))))))</f>
        <v>0</v>
      </c>
      <c r="CI199">
        <f>IF(Inputs!$B$27&lt;&gt;"Ready","PENDING INPUTS",IF(CE199&lt;=0,99,1+IF(AND(K199&gt;0,OR(Inputs!C14&gt;Inputs!C23,AND(Inputs!C14=Inputs!C23,0&lt;9))),1,0)+IF(AND(S199&gt;0,OR(Inputs!C15&gt;Inputs!C23,AND(Inputs!C15=Inputs!C23,1&lt;9))),1,0)+IF(AND(AA199&gt;0,OR(Inputs!C16&gt;Inputs!C23,AND(Inputs!C16=Inputs!C23,2&lt;9))),1,0)+IF(AND(AI199&gt;0,OR(Inputs!C17&gt;Inputs!C23,AND(Inputs!C17=Inputs!C23,3&lt;9))),1,0)+IF(AND(AQ199&gt;0,OR(Inputs!C18&gt;Inputs!C23,AND(Inputs!C18=Inputs!C23,4&lt;9))),1,0)+IF(AND(AY199&gt;0,OR(Inputs!C19&gt;Inputs!C23,AND(Inputs!C19=Inputs!C23,5&lt;9))),1,0)+IF(AND(BG199&gt;0,OR(Inputs!C20&gt;Inputs!C23,AND(Inputs!C20=Inputs!C23,6&lt;9))),1,0)+IF(AND(BO199&gt;0,OR(Inputs!C21&gt;Inputs!C23,AND(Inputs!C21=Inputs!C23,7&lt;9))),1,0)+IF(AND(BW199&gt;0,OR(Inputs!C22&gt;Inputs!C23,AND(Inputs!C22=Inputs!C23,8&lt;9))),1,0)))</f>
        <v>99</v>
      </c>
      <c r="CJ199" s="3">
        <f>IF(Inputs!$B$27&lt;&gt;"Ready","PENDING INPUTS",IF(A199&gt;Inputs!$B$6,0,MIN(MAX(0,(CE199+CF199+CG199)-CH199),MAX(0,C199-D199-(IF(O199&lt;CI199,K199+L199+M199-N199,0)+IF(W199&lt;CI199,S199+T199+U199-V199,0)+IF(AE199&lt;CI199,AA199+AB199+AC199-AD199,0)+IF(AM199&lt;CI199,AI199+AJ199+AK199-AL199,0)+IF(AU199&lt;CI199,AQ199+AR199+AS199-AT199,0)+IF(BC199&lt;CI199,AY199+AZ199+BA199-BB199,0)+IF(BK199&lt;CI199,BG199+BH199+BI199-BJ199,0)+IF(BS199&lt;CI199,BO199+BP199+BQ199-BR199,0)+IF(CA199&lt;CI199,BW199+BX199+BY199-BZ199,0)+IF(CI199&lt;CI199,CE199+CF199+CG199-CH199,0))))))</f>
        <v>0</v>
      </c>
      <c r="CK199" s="3">
        <f>IF(Inputs!$B$27&lt;&gt;"Ready","PENDING INPUTS",MIN((CE199+CF199+CG199),IF(D199&gt;C199,IF(D199=0,0,CH199*C199/D199),CH199+CJ199)))</f>
        <v>0</v>
      </c>
      <c r="CL199" s="3">
        <f>IF(Inputs!$B$27&lt;&gt;"Ready","PENDING INPUTS",MAX(0,(CE199+CF199+CG199)-CK199))</f>
        <v>0</v>
      </c>
    </row>
    <row r="200" spans="1:90" ht="27.95" customHeight="1" x14ac:dyDescent="0.25">
      <c r="A200">
        <v>196</v>
      </c>
      <c r="B200" s="13">
        <f>IF(Inputs!$B$27&lt;&gt;"Ready","PENDING INPUTS",EDATE(Inputs!$B$5,A200-1))</f>
        <v>52232</v>
      </c>
      <c r="C200" s="3">
        <f>IF(Inputs!$B$27&lt;&gt;"Ready","PENDING INPUTS",IF(A200&lt;=Inputs!$B$6,MAX(0,Inputs!$B$4+IF(A200=Inputs!$B$7,Inputs!$B$8,0)+IF(A200=Inputs!$B$9,Inputs!$B$10,0)),0))</f>
        <v>0</v>
      </c>
      <c r="D200" s="3">
        <f>IF(Inputs!$B$27&lt;&gt;"Ready","PENDING INPUTS",SUM(N200,V200,AD200,AL200,AT200,BB200,BJ200,BR200,BZ200,CH200))</f>
        <v>0</v>
      </c>
      <c r="E200" s="3">
        <f>IF(Inputs!$B$27&lt;&gt;"Ready","PENDING INPUTS",MAX(0,D200-C200))</f>
        <v>0</v>
      </c>
      <c r="F200" s="3">
        <f>IF(Inputs!$B$27&lt;&gt;"Ready","PENDING INPUTS",SUM(Q200,Y200,AG200,AO200,AW200,BE200,BM200,BU200,CC200,CK200))</f>
        <v>0</v>
      </c>
      <c r="G200" s="3">
        <f>IF(Inputs!$B$27&lt;&gt;"Ready","PENDING INPUTS",SUM(L200,T200,AB200,AJ200,AR200,AZ200,BH200,BP200,BX200,CF200))</f>
        <v>0</v>
      </c>
      <c r="H200" s="3">
        <f>IF(Inputs!$B$27&lt;&gt;"Ready","PENDING INPUTS",SUM(M200,U200,AC200,AK200,AS200,BA200,BI200,BQ200,BY200,CG200))</f>
        <v>0</v>
      </c>
      <c r="I200" s="3">
        <f>IF(Inputs!$B$27&lt;&gt;"Ready","PENDING INPUTS",SUM(R200,Z200,AH200,AP200,AX200,BF200,BN200,BV200,CD200,CL200))</f>
        <v>0</v>
      </c>
      <c r="J200" t="str">
        <f>IF(Inputs!$B$27&lt;&gt;"Ready","PENDING INPUTS",IF(A200&gt;Inputs!$B$6,"Beyond horizon",IF(E200&gt;0.005,"MINIMUM SHORTFALL",IF(I200&lt;0.005,"Paid off","In progress"))))</f>
        <v>Beyond horizon</v>
      </c>
      <c r="K200" s="3">
        <f>IF(Inputs!$B$27&lt;&gt;"Ready","PENDING INPUTS",R199)</f>
        <v>0</v>
      </c>
      <c r="L200" s="3">
        <f>IF(Inputs!$B$27&lt;&gt;"Ready","PENDING INPUTS",IF(A200&lt;=Inputs!$B$6,ROUND(K200*Inputs!C14/12,2),0))</f>
        <v>0</v>
      </c>
      <c r="M200" s="3">
        <f>IF(Inputs!$B$27&lt;&gt;"Ready","PENDING INPUTS",IF(AND(A200&lt;=Inputs!$B$6,K200&gt;0),Inputs!G14,0))</f>
        <v>0</v>
      </c>
      <c r="N200" s="3">
        <f>IF(Inputs!$B$27&lt;&gt;"Ready","PENDING INPUTS",IF(A200&gt;Inputs!$B$6,0,MIN((K200+L200+M200),IF(Inputs!H14=1,Inputs!D14,MAX(Inputs!F14,ROUND(K200*Inputs!E14+L200+M200,2))))))</f>
        <v>0</v>
      </c>
      <c r="O200">
        <f>IF(Inputs!$B$27&lt;&gt;"Ready","PENDING INPUTS",IF(K200&lt;=0,99,1+IF(AND(S200&gt;0,OR(Inputs!C15&gt;Inputs!C14,AND(Inputs!C15=Inputs!C14,1&lt;0))),1,0)+IF(AND(AA200&gt;0,OR(Inputs!C16&gt;Inputs!C14,AND(Inputs!C16=Inputs!C14,2&lt;0))),1,0)+IF(AND(AI200&gt;0,OR(Inputs!C17&gt;Inputs!C14,AND(Inputs!C17=Inputs!C14,3&lt;0))),1,0)+IF(AND(AQ200&gt;0,OR(Inputs!C18&gt;Inputs!C14,AND(Inputs!C18=Inputs!C14,4&lt;0))),1,0)+IF(AND(AY200&gt;0,OR(Inputs!C19&gt;Inputs!C14,AND(Inputs!C19=Inputs!C14,5&lt;0))),1,0)+IF(AND(BG200&gt;0,OR(Inputs!C20&gt;Inputs!C14,AND(Inputs!C20=Inputs!C14,6&lt;0))),1,0)+IF(AND(BO200&gt;0,OR(Inputs!C21&gt;Inputs!C14,AND(Inputs!C21=Inputs!C14,7&lt;0))),1,0)+IF(AND(BW200&gt;0,OR(Inputs!C22&gt;Inputs!C14,AND(Inputs!C22=Inputs!C14,8&lt;0))),1,0)+IF(AND(CE200&gt;0,OR(Inputs!C23&gt;Inputs!C14,AND(Inputs!C23=Inputs!C14,9&lt;0))),1,0)))</f>
        <v>99</v>
      </c>
      <c r="P200" s="3">
        <f>IF(Inputs!$B$27&lt;&gt;"Ready","PENDING INPUTS",IF(A200&gt;Inputs!$B$6,0,MIN(MAX(0,(K200+L200+M200)-N200),MAX(0,C200-D200-(IF(O200&lt;O200,K200+L200+M200-N200,0)+IF(W200&lt;O200,S200+T200+U200-V200,0)+IF(AE200&lt;O200,AA200+AB200+AC200-AD200,0)+IF(AM200&lt;O200,AI200+AJ200+AK200-AL200,0)+IF(AU200&lt;O200,AQ200+AR200+AS200-AT200,0)+IF(BC200&lt;O200,AY200+AZ200+BA200-BB200,0)+IF(BK200&lt;O200,BG200+BH200+BI200-BJ200,0)+IF(BS200&lt;O200,BO200+BP200+BQ200-BR200,0)+IF(CA200&lt;O200,BW200+BX200+BY200-BZ200,0)+IF(CI200&lt;O200,CE200+CF200+CG200-CH200,0))))))</f>
        <v>0</v>
      </c>
      <c r="Q200" s="3">
        <f>IF(Inputs!$B$27&lt;&gt;"Ready","PENDING INPUTS",MIN((K200+L200+M200),IF(D200&gt;C200,IF(D200=0,0,N200*C200/D200),N200+P200)))</f>
        <v>0</v>
      </c>
      <c r="R200" s="3">
        <f>IF(Inputs!$B$27&lt;&gt;"Ready","PENDING INPUTS",MAX(0,(K200+L200+M200)-Q200))</f>
        <v>0</v>
      </c>
      <c r="S200" s="3">
        <f>IF(Inputs!$B$27&lt;&gt;"Ready","PENDING INPUTS",Z199)</f>
        <v>0</v>
      </c>
      <c r="T200" s="3">
        <f>IF(Inputs!$B$27&lt;&gt;"Ready","PENDING INPUTS",IF(A200&lt;=Inputs!$B$6,ROUND(S200*Inputs!C15/12,2),0))</f>
        <v>0</v>
      </c>
      <c r="U200" s="3">
        <f>IF(Inputs!$B$27&lt;&gt;"Ready","PENDING INPUTS",IF(AND(A200&lt;=Inputs!$B$6,S200&gt;0),Inputs!G15,0))</f>
        <v>0</v>
      </c>
      <c r="V200" s="3">
        <f>IF(Inputs!$B$27&lt;&gt;"Ready","PENDING INPUTS",IF(A200&gt;Inputs!$B$6,0,MIN((S200+T200+U200),IF(Inputs!H15=1,Inputs!D15,MAX(Inputs!F15,ROUND(S200*Inputs!E15+T200+U200,2))))))</f>
        <v>0</v>
      </c>
      <c r="W200">
        <f>IF(Inputs!$B$27&lt;&gt;"Ready","PENDING INPUTS",IF(S200&lt;=0,99,1+IF(AND(K200&gt;0,OR(Inputs!C14&gt;Inputs!C15,AND(Inputs!C14=Inputs!C15,0&lt;1))),1,0)+IF(AND(AA200&gt;0,OR(Inputs!C16&gt;Inputs!C15,AND(Inputs!C16=Inputs!C15,2&lt;1))),1,0)+IF(AND(AI200&gt;0,OR(Inputs!C17&gt;Inputs!C15,AND(Inputs!C17=Inputs!C15,3&lt;1))),1,0)+IF(AND(AQ200&gt;0,OR(Inputs!C18&gt;Inputs!C15,AND(Inputs!C18=Inputs!C15,4&lt;1))),1,0)+IF(AND(AY200&gt;0,OR(Inputs!C19&gt;Inputs!C15,AND(Inputs!C19=Inputs!C15,5&lt;1))),1,0)+IF(AND(BG200&gt;0,OR(Inputs!C20&gt;Inputs!C15,AND(Inputs!C20=Inputs!C15,6&lt;1))),1,0)+IF(AND(BO200&gt;0,OR(Inputs!C21&gt;Inputs!C15,AND(Inputs!C21=Inputs!C15,7&lt;1))),1,0)+IF(AND(BW200&gt;0,OR(Inputs!C22&gt;Inputs!C15,AND(Inputs!C22=Inputs!C15,8&lt;1))),1,0)+IF(AND(CE200&gt;0,OR(Inputs!C23&gt;Inputs!C15,AND(Inputs!C23=Inputs!C15,9&lt;1))),1,0)))</f>
        <v>99</v>
      </c>
      <c r="X200" s="3">
        <f>IF(Inputs!$B$27&lt;&gt;"Ready","PENDING INPUTS",IF(A200&gt;Inputs!$B$6,0,MIN(MAX(0,(S200+T200+U200)-V200),MAX(0,C200-D200-(IF(O200&lt;W200,K200+L200+M200-N200,0)+IF(W200&lt;W200,S200+T200+U200-V200,0)+IF(AE200&lt;W200,AA200+AB200+AC200-AD200,0)+IF(AM200&lt;W200,AI200+AJ200+AK200-AL200,0)+IF(AU200&lt;W200,AQ200+AR200+AS200-AT200,0)+IF(BC200&lt;W200,AY200+AZ200+BA200-BB200,0)+IF(BK200&lt;W200,BG200+BH200+BI200-BJ200,0)+IF(BS200&lt;W200,BO200+BP200+BQ200-BR200,0)+IF(CA200&lt;W200,BW200+BX200+BY200-BZ200,0)+IF(CI200&lt;W200,CE200+CF200+CG200-CH200,0))))))</f>
        <v>0</v>
      </c>
      <c r="Y200" s="3">
        <f>IF(Inputs!$B$27&lt;&gt;"Ready","PENDING INPUTS",MIN((S200+T200+U200),IF(D200&gt;C200,IF(D200=0,0,V200*C200/D200),V200+X200)))</f>
        <v>0</v>
      </c>
      <c r="Z200" s="3">
        <f>IF(Inputs!$B$27&lt;&gt;"Ready","PENDING INPUTS",MAX(0,(S200+T200+U200)-Y200))</f>
        <v>0</v>
      </c>
      <c r="AA200" s="3">
        <f>IF(Inputs!$B$27&lt;&gt;"Ready","PENDING INPUTS",AH199)</f>
        <v>0</v>
      </c>
      <c r="AB200" s="3">
        <f>IF(Inputs!$B$27&lt;&gt;"Ready","PENDING INPUTS",IF(A200&lt;=Inputs!$B$6,ROUND(AA200*Inputs!C16/12,2),0))</f>
        <v>0</v>
      </c>
      <c r="AC200" s="3">
        <f>IF(Inputs!$B$27&lt;&gt;"Ready","PENDING INPUTS",IF(AND(A200&lt;=Inputs!$B$6,AA200&gt;0),Inputs!G16,0))</f>
        <v>0</v>
      </c>
      <c r="AD200" s="3">
        <f>IF(Inputs!$B$27&lt;&gt;"Ready","PENDING INPUTS",IF(A200&gt;Inputs!$B$6,0,MIN((AA200+AB200+AC200),IF(Inputs!H16=1,Inputs!D16,MAX(Inputs!F16,ROUND(AA200*Inputs!E16+AB200+AC200,2))))))</f>
        <v>0</v>
      </c>
      <c r="AE200">
        <f>IF(Inputs!$B$27&lt;&gt;"Ready","PENDING INPUTS",IF(AA200&lt;=0,99,1+IF(AND(K200&gt;0,OR(Inputs!C14&gt;Inputs!C16,AND(Inputs!C14=Inputs!C16,0&lt;2))),1,0)+IF(AND(S200&gt;0,OR(Inputs!C15&gt;Inputs!C16,AND(Inputs!C15=Inputs!C16,1&lt;2))),1,0)+IF(AND(AI200&gt;0,OR(Inputs!C17&gt;Inputs!C16,AND(Inputs!C17=Inputs!C16,3&lt;2))),1,0)+IF(AND(AQ200&gt;0,OR(Inputs!C18&gt;Inputs!C16,AND(Inputs!C18=Inputs!C16,4&lt;2))),1,0)+IF(AND(AY200&gt;0,OR(Inputs!C19&gt;Inputs!C16,AND(Inputs!C19=Inputs!C16,5&lt;2))),1,0)+IF(AND(BG200&gt;0,OR(Inputs!C20&gt;Inputs!C16,AND(Inputs!C20=Inputs!C16,6&lt;2))),1,0)+IF(AND(BO200&gt;0,OR(Inputs!C21&gt;Inputs!C16,AND(Inputs!C21=Inputs!C16,7&lt;2))),1,0)+IF(AND(BW200&gt;0,OR(Inputs!C22&gt;Inputs!C16,AND(Inputs!C22=Inputs!C16,8&lt;2))),1,0)+IF(AND(CE200&gt;0,OR(Inputs!C23&gt;Inputs!C16,AND(Inputs!C23=Inputs!C16,9&lt;2))),1,0)))</f>
        <v>99</v>
      </c>
      <c r="AF200" s="3">
        <f>IF(Inputs!$B$27&lt;&gt;"Ready","PENDING INPUTS",IF(A200&gt;Inputs!$B$6,0,MIN(MAX(0,(AA200+AB200+AC200)-AD200),MAX(0,C200-D200-(IF(O200&lt;AE200,K200+L200+M200-N200,0)+IF(W200&lt;AE200,S200+T200+U200-V200,0)+IF(AE200&lt;AE200,AA200+AB200+AC200-AD200,0)+IF(AM200&lt;AE200,AI200+AJ200+AK200-AL200,0)+IF(AU200&lt;AE200,AQ200+AR200+AS200-AT200,0)+IF(BC200&lt;AE200,AY200+AZ200+BA200-BB200,0)+IF(BK200&lt;AE200,BG200+BH200+BI200-BJ200,0)+IF(BS200&lt;AE200,BO200+BP200+BQ200-BR200,0)+IF(CA200&lt;AE200,BW200+BX200+BY200-BZ200,0)+IF(CI200&lt;AE200,CE200+CF200+CG200-CH200,0))))))</f>
        <v>0</v>
      </c>
      <c r="AG200" s="3">
        <f>IF(Inputs!$B$27&lt;&gt;"Ready","PENDING INPUTS",MIN((AA200+AB200+AC200),IF(D200&gt;C200,IF(D200=0,0,AD200*C200/D200),AD200+AF200)))</f>
        <v>0</v>
      </c>
      <c r="AH200" s="3">
        <f>IF(Inputs!$B$27&lt;&gt;"Ready","PENDING INPUTS",MAX(0,(AA200+AB200+AC200)-AG200))</f>
        <v>0</v>
      </c>
      <c r="AI200" s="3">
        <f>IF(Inputs!$B$27&lt;&gt;"Ready","PENDING INPUTS",AP199)</f>
        <v>0</v>
      </c>
      <c r="AJ200" s="3">
        <f>IF(Inputs!$B$27&lt;&gt;"Ready","PENDING INPUTS",IF(A200&lt;=Inputs!$B$6,ROUND(AI200*Inputs!C17/12,2),0))</f>
        <v>0</v>
      </c>
      <c r="AK200" s="3">
        <f>IF(Inputs!$B$27&lt;&gt;"Ready","PENDING INPUTS",IF(AND(A200&lt;=Inputs!$B$6,AI200&gt;0),Inputs!G17,0))</f>
        <v>0</v>
      </c>
      <c r="AL200" s="3">
        <f>IF(Inputs!$B$27&lt;&gt;"Ready","PENDING INPUTS",IF(A200&gt;Inputs!$B$6,0,MIN((AI200+AJ200+AK200),IF(Inputs!H17=1,Inputs!D17,MAX(Inputs!F17,ROUND(AI200*Inputs!E17+AJ200+AK200,2))))))</f>
        <v>0</v>
      </c>
      <c r="AM200">
        <f>IF(Inputs!$B$27&lt;&gt;"Ready","PENDING INPUTS",IF(AI200&lt;=0,99,1+IF(AND(K200&gt;0,OR(Inputs!C14&gt;Inputs!C17,AND(Inputs!C14=Inputs!C17,0&lt;3))),1,0)+IF(AND(S200&gt;0,OR(Inputs!C15&gt;Inputs!C17,AND(Inputs!C15=Inputs!C17,1&lt;3))),1,0)+IF(AND(AA200&gt;0,OR(Inputs!C16&gt;Inputs!C17,AND(Inputs!C16=Inputs!C17,2&lt;3))),1,0)+IF(AND(AQ200&gt;0,OR(Inputs!C18&gt;Inputs!C17,AND(Inputs!C18=Inputs!C17,4&lt;3))),1,0)+IF(AND(AY200&gt;0,OR(Inputs!C19&gt;Inputs!C17,AND(Inputs!C19=Inputs!C17,5&lt;3))),1,0)+IF(AND(BG200&gt;0,OR(Inputs!C20&gt;Inputs!C17,AND(Inputs!C20=Inputs!C17,6&lt;3))),1,0)+IF(AND(BO200&gt;0,OR(Inputs!C21&gt;Inputs!C17,AND(Inputs!C21=Inputs!C17,7&lt;3))),1,0)+IF(AND(BW200&gt;0,OR(Inputs!C22&gt;Inputs!C17,AND(Inputs!C22=Inputs!C17,8&lt;3))),1,0)+IF(AND(CE200&gt;0,OR(Inputs!C23&gt;Inputs!C17,AND(Inputs!C23=Inputs!C17,9&lt;3))),1,0)))</f>
        <v>99</v>
      </c>
      <c r="AN200" s="3">
        <f>IF(Inputs!$B$27&lt;&gt;"Ready","PENDING INPUTS",IF(A200&gt;Inputs!$B$6,0,MIN(MAX(0,(AI200+AJ200+AK200)-AL200),MAX(0,C200-D200-(IF(O200&lt;AM200,K200+L200+M200-N200,0)+IF(W200&lt;AM200,S200+T200+U200-V200,0)+IF(AE200&lt;AM200,AA200+AB200+AC200-AD200,0)+IF(AM200&lt;AM200,AI200+AJ200+AK200-AL200,0)+IF(AU200&lt;AM200,AQ200+AR200+AS200-AT200,0)+IF(BC200&lt;AM200,AY200+AZ200+BA200-BB200,0)+IF(BK200&lt;AM200,BG200+BH200+BI200-BJ200,0)+IF(BS200&lt;AM200,BO200+BP200+BQ200-BR200,0)+IF(CA200&lt;AM200,BW200+BX200+BY200-BZ200,0)+IF(CI200&lt;AM200,CE200+CF200+CG200-CH200,0))))))</f>
        <v>0</v>
      </c>
      <c r="AO200" s="3">
        <f>IF(Inputs!$B$27&lt;&gt;"Ready","PENDING INPUTS",MIN((AI200+AJ200+AK200),IF(D200&gt;C200,IF(D200=0,0,AL200*C200/D200),AL200+AN200)))</f>
        <v>0</v>
      </c>
      <c r="AP200" s="3">
        <f>IF(Inputs!$B$27&lt;&gt;"Ready","PENDING INPUTS",MAX(0,(AI200+AJ200+AK200)-AO200))</f>
        <v>0</v>
      </c>
      <c r="AQ200" s="3">
        <f>IF(Inputs!$B$27&lt;&gt;"Ready","PENDING INPUTS",AX199)</f>
        <v>0</v>
      </c>
      <c r="AR200" s="3">
        <f>IF(Inputs!$B$27&lt;&gt;"Ready","PENDING INPUTS",IF(A200&lt;=Inputs!$B$6,ROUND(AQ200*Inputs!C18/12,2),0))</f>
        <v>0</v>
      </c>
      <c r="AS200" s="3">
        <f>IF(Inputs!$B$27&lt;&gt;"Ready","PENDING INPUTS",IF(AND(A200&lt;=Inputs!$B$6,AQ200&gt;0),Inputs!G18,0))</f>
        <v>0</v>
      </c>
      <c r="AT200" s="3">
        <f>IF(Inputs!$B$27&lt;&gt;"Ready","PENDING INPUTS",IF(A200&gt;Inputs!$B$6,0,MIN((AQ200+AR200+AS200),IF(Inputs!H18=1,Inputs!D18,MAX(Inputs!F18,ROUND(AQ200*Inputs!E18+AR200+AS200,2))))))</f>
        <v>0</v>
      </c>
      <c r="AU200">
        <f>IF(Inputs!$B$27&lt;&gt;"Ready","PENDING INPUTS",IF(AQ200&lt;=0,99,1+IF(AND(K200&gt;0,OR(Inputs!C14&gt;Inputs!C18,AND(Inputs!C14=Inputs!C18,0&lt;4))),1,0)+IF(AND(S200&gt;0,OR(Inputs!C15&gt;Inputs!C18,AND(Inputs!C15=Inputs!C18,1&lt;4))),1,0)+IF(AND(AA200&gt;0,OR(Inputs!C16&gt;Inputs!C18,AND(Inputs!C16=Inputs!C18,2&lt;4))),1,0)+IF(AND(AI200&gt;0,OR(Inputs!C17&gt;Inputs!C18,AND(Inputs!C17=Inputs!C18,3&lt;4))),1,0)+IF(AND(AY200&gt;0,OR(Inputs!C19&gt;Inputs!C18,AND(Inputs!C19=Inputs!C18,5&lt;4))),1,0)+IF(AND(BG200&gt;0,OR(Inputs!C20&gt;Inputs!C18,AND(Inputs!C20=Inputs!C18,6&lt;4))),1,0)+IF(AND(BO200&gt;0,OR(Inputs!C21&gt;Inputs!C18,AND(Inputs!C21=Inputs!C18,7&lt;4))),1,0)+IF(AND(BW200&gt;0,OR(Inputs!C22&gt;Inputs!C18,AND(Inputs!C22=Inputs!C18,8&lt;4))),1,0)+IF(AND(CE200&gt;0,OR(Inputs!C23&gt;Inputs!C18,AND(Inputs!C23=Inputs!C18,9&lt;4))),1,0)))</f>
        <v>99</v>
      </c>
      <c r="AV200" s="3">
        <f>IF(Inputs!$B$27&lt;&gt;"Ready","PENDING INPUTS",IF(A200&gt;Inputs!$B$6,0,MIN(MAX(0,(AQ200+AR200+AS200)-AT200),MAX(0,C200-D200-(IF(O200&lt;AU200,K200+L200+M200-N200,0)+IF(W200&lt;AU200,S200+T200+U200-V200,0)+IF(AE200&lt;AU200,AA200+AB200+AC200-AD200,0)+IF(AM200&lt;AU200,AI200+AJ200+AK200-AL200,0)+IF(AU200&lt;AU200,AQ200+AR200+AS200-AT200,0)+IF(BC200&lt;AU200,AY200+AZ200+BA200-BB200,0)+IF(BK200&lt;AU200,BG200+BH200+BI200-BJ200,0)+IF(BS200&lt;AU200,BO200+BP200+BQ200-BR200,0)+IF(CA200&lt;AU200,BW200+BX200+BY200-BZ200,0)+IF(CI200&lt;AU200,CE200+CF200+CG200-CH200,0))))))</f>
        <v>0</v>
      </c>
      <c r="AW200" s="3">
        <f>IF(Inputs!$B$27&lt;&gt;"Ready","PENDING INPUTS",MIN((AQ200+AR200+AS200),IF(D200&gt;C200,IF(D200=0,0,AT200*C200/D200),AT200+AV200)))</f>
        <v>0</v>
      </c>
      <c r="AX200" s="3">
        <f>IF(Inputs!$B$27&lt;&gt;"Ready","PENDING INPUTS",MAX(0,(AQ200+AR200+AS200)-AW200))</f>
        <v>0</v>
      </c>
      <c r="AY200" s="3">
        <f>IF(Inputs!$B$27&lt;&gt;"Ready","PENDING INPUTS",BF199)</f>
        <v>0</v>
      </c>
      <c r="AZ200" s="3">
        <f>IF(Inputs!$B$27&lt;&gt;"Ready","PENDING INPUTS",IF(A200&lt;=Inputs!$B$6,ROUND(AY200*Inputs!C19/12,2),0))</f>
        <v>0</v>
      </c>
      <c r="BA200" s="3">
        <f>IF(Inputs!$B$27&lt;&gt;"Ready","PENDING INPUTS",IF(AND(A200&lt;=Inputs!$B$6,AY200&gt;0),Inputs!G19,0))</f>
        <v>0</v>
      </c>
      <c r="BB200" s="3">
        <f>IF(Inputs!$B$27&lt;&gt;"Ready","PENDING INPUTS",IF(A200&gt;Inputs!$B$6,0,MIN((AY200+AZ200+BA200),IF(Inputs!H19=1,Inputs!D19,MAX(Inputs!F19,ROUND(AY200*Inputs!E19+AZ200+BA200,2))))))</f>
        <v>0</v>
      </c>
      <c r="BC200">
        <f>IF(Inputs!$B$27&lt;&gt;"Ready","PENDING INPUTS",IF(AY200&lt;=0,99,1+IF(AND(K200&gt;0,OR(Inputs!C14&gt;Inputs!C19,AND(Inputs!C14=Inputs!C19,0&lt;5))),1,0)+IF(AND(S200&gt;0,OR(Inputs!C15&gt;Inputs!C19,AND(Inputs!C15=Inputs!C19,1&lt;5))),1,0)+IF(AND(AA200&gt;0,OR(Inputs!C16&gt;Inputs!C19,AND(Inputs!C16=Inputs!C19,2&lt;5))),1,0)+IF(AND(AI200&gt;0,OR(Inputs!C17&gt;Inputs!C19,AND(Inputs!C17=Inputs!C19,3&lt;5))),1,0)+IF(AND(AQ200&gt;0,OR(Inputs!C18&gt;Inputs!C19,AND(Inputs!C18=Inputs!C19,4&lt;5))),1,0)+IF(AND(BG200&gt;0,OR(Inputs!C20&gt;Inputs!C19,AND(Inputs!C20=Inputs!C19,6&lt;5))),1,0)+IF(AND(BO200&gt;0,OR(Inputs!C21&gt;Inputs!C19,AND(Inputs!C21=Inputs!C19,7&lt;5))),1,0)+IF(AND(BW200&gt;0,OR(Inputs!C22&gt;Inputs!C19,AND(Inputs!C22=Inputs!C19,8&lt;5))),1,0)+IF(AND(CE200&gt;0,OR(Inputs!C23&gt;Inputs!C19,AND(Inputs!C23=Inputs!C19,9&lt;5))),1,0)))</f>
        <v>99</v>
      </c>
      <c r="BD200" s="3">
        <f>IF(Inputs!$B$27&lt;&gt;"Ready","PENDING INPUTS",IF(A200&gt;Inputs!$B$6,0,MIN(MAX(0,(AY200+AZ200+BA200)-BB200),MAX(0,C200-D200-(IF(O200&lt;BC200,K200+L200+M200-N200,0)+IF(W200&lt;BC200,S200+T200+U200-V200,0)+IF(AE200&lt;BC200,AA200+AB200+AC200-AD200,0)+IF(AM200&lt;BC200,AI200+AJ200+AK200-AL200,0)+IF(AU200&lt;BC200,AQ200+AR200+AS200-AT200,0)+IF(BC200&lt;BC200,AY200+AZ200+BA200-BB200,0)+IF(BK200&lt;BC200,BG200+BH200+BI200-BJ200,0)+IF(BS200&lt;BC200,BO200+BP200+BQ200-BR200,0)+IF(CA200&lt;BC200,BW200+BX200+BY200-BZ200,0)+IF(CI200&lt;BC200,CE200+CF200+CG200-CH200,0))))))</f>
        <v>0</v>
      </c>
      <c r="BE200" s="3">
        <f>IF(Inputs!$B$27&lt;&gt;"Ready","PENDING INPUTS",MIN((AY200+AZ200+BA200),IF(D200&gt;C200,IF(D200=0,0,BB200*C200/D200),BB200+BD200)))</f>
        <v>0</v>
      </c>
      <c r="BF200" s="3">
        <f>IF(Inputs!$B$27&lt;&gt;"Ready","PENDING INPUTS",MAX(0,(AY200+AZ200+BA200)-BE200))</f>
        <v>0</v>
      </c>
      <c r="BG200" s="3">
        <f>IF(Inputs!$B$27&lt;&gt;"Ready","PENDING INPUTS",BN199)</f>
        <v>0</v>
      </c>
      <c r="BH200" s="3">
        <f>IF(Inputs!$B$27&lt;&gt;"Ready","PENDING INPUTS",IF(A200&lt;=Inputs!$B$6,ROUND(BG200*Inputs!C20/12,2),0))</f>
        <v>0</v>
      </c>
      <c r="BI200" s="3">
        <f>IF(Inputs!$B$27&lt;&gt;"Ready","PENDING INPUTS",IF(AND(A200&lt;=Inputs!$B$6,BG200&gt;0),Inputs!G20,0))</f>
        <v>0</v>
      </c>
      <c r="BJ200" s="3">
        <f>IF(Inputs!$B$27&lt;&gt;"Ready","PENDING INPUTS",IF(A200&gt;Inputs!$B$6,0,MIN((BG200+BH200+BI200),IF(Inputs!H20=1,Inputs!D20,MAX(Inputs!F20,ROUND(BG200*Inputs!E20+BH200+BI200,2))))))</f>
        <v>0</v>
      </c>
      <c r="BK200">
        <f>IF(Inputs!$B$27&lt;&gt;"Ready","PENDING INPUTS",IF(BG200&lt;=0,99,1+IF(AND(K200&gt;0,OR(Inputs!C14&gt;Inputs!C20,AND(Inputs!C14=Inputs!C20,0&lt;6))),1,0)+IF(AND(S200&gt;0,OR(Inputs!C15&gt;Inputs!C20,AND(Inputs!C15=Inputs!C20,1&lt;6))),1,0)+IF(AND(AA200&gt;0,OR(Inputs!C16&gt;Inputs!C20,AND(Inputs!C16=Inputs!C20,2&lt;6))),1,0)+IF(AND(AI200&gt;0,OR(Inputs!C17&gt;Inputs!C20,AND(Inputs!C17=Inputs!C20,3&lt;6))),1,0)+IF(AND(AQ200&gt;0,OR(Inputs!C18&gt;Inputs!C20,AND(Inputs!C18=Inputs!C20,4&lt;6))),1,0)+IF(AND(AY200&gt;0,OR(Inputs!C19&gt;Inputs!C20,AND(Inputs!C19=Inputs!C20,5&lt;6))),1,0)+IF(AND(BO200&gt;0,OR(Inputs!C21&gt;Inputs!C20,AND(Inputs!C21=Inputs!C20,7&lt;6))),1,0)+IF(AND(BW200&gt;0,OR(Inputs!C22&gt;Inputs!C20,AND(Inputs!C22=Inputs!C20,8&lt;6))),1,0)+IF(AND(CE200&gt;0,OR(Inputs!C23&gt;Inputs!C20,AND(Inputs!C23=Inputs!C20,9&lt;6))),1,0)))</f>
        <v>99</v>
      </c>
      <c r="BL200" s="3">
        <f>IF(Inputs!$B$27&lt;&gt;"Ready","PENDING INPUTS",IF(A200&gt;Inputs!$B$6,0,MIN(MAX(0,(BG200+BH200+BI200)-BJ200),MAX(0,C200-D200-(IF(O200&lt;BK200,K200+L200+M200-N200,0)+IF(W200&lt;BK200,S200+T200+U200-V200,0)+IF(AE200&lt;BK200,AA200+AB200+AC200-AD200,0)+IF(AM200&lt;BK200,AI200+AJ200+AK200-AL200,0)+IF(AU200&lt;BK200,AQ200+AR200+AS200-AT200,0)+IF(BC200&lt;BK200,AY200+AZ200+BA200-BB200,0)+IF(BK200&lt;BK200,BG200+BH200+BI200-BJ200,0)+IF(BS200&lt;BK200,BO200+BP200+BQ200-BR200,0)+IF(CA200&lt;BK200,BW200+BX200+BY200-BZ200,0)+IF(CI200&lt;BK200,CE200+CF200+CG200-CH200,0))))))</f>
        <v>0</v>
      </c>
      <c r="BM200" s="3">
        <f>IF(Inputs!$B$27&lt;&gt;"Ready","PENDING INPUTS",MIN((BG200+BH200+BI200),IF(D200&gt;C200,IF(D200=0,0,BJ200*C200/D200),BJ200+BL200)))</f>
        <v>0</v>
      </c>
      <c r="BN200" s="3">
        <f>IF(Inputs!$B$27&lt;&gt;"Ready","PENDING INPUTS",MAX(0,(BG200+BH200+BI200)-BM200))</f>
        <v>0</v>
      </c>
      <c r="BO200" s="3">
        <f>IF(Inputs!$B$27&lt;&gt;"Ready","PENDING INPUTS",BV199)</f>
        <v>0</v>
      </c>
      <c r="BP200" s="3">
        <f>IF(Inputs!$B$27&lt;&gt;"Ready","PENDING INPUTS",IF(A200&lt;=Inputs!$B$6,ROUND(BO200*Inputs!C21/12,2),0))</f>
        <v>0</v>
      </c>
      <c r="BQ200" s="3">
        <f>IF(Inputs!$B$27&lt;&gt;"Ready","PENDING INPUTS",IF(AND(A200&lt;=Inputs!$B$6,BO200&gt;0),Inputs!G21,0))</f>
        <v>0</v>
      </c>
      <c r="BR200" s="3">
        <f>IF(Inputs!$B$27&lt;&gt;"Ready","PENDING INPUTS",IF(A200&gt;Inputs!$B$6,0,MIN((BO200+BP200+BQ200),IF(Inputs!H21=1,Inputs!D21,MAX(Inputs!F21,ROUND(BO200*Inputs!E21+BP200+BQ200,2))))))</f>
        <v>0</v>
      </c>
      <c r="BS200">
        <f>IF(Inputs!$B$27&lt;&gt;"Ready","PENDING INPUTS",IF(BO200&lt;=0,99,1+IF(AND(K200&gt;0,OR(Inputs!C14&gt;Inputs!C21,AND(Inputs!C14=Inputs!C21,0&lt;7))),1,0)+IF(AND(S200&gt;0,OR(Inputs!C15&gt;Inputs!C21,AND(Inputs!C15=Inputs!C21,1&lt;7))),1,0)+IF(AND(AA200&gt;0,OR(Inputs!C16&gt;Inputs!C21,AND(Inputs!C16=Inputs!C21,2&lt;7))),1,0)+IF(AND(AI200&gt;0,OR(Inputs!C17&gt;Inputs!C21,AND(Inputs!C17=Inputs!C21,3&lt;7))),1,0)+IF(AND(AQ200&gt;0,OR(Inputs!C18&gt;Inputs!C21,AND(Inputs!C18=Inputs!C21,4&lt;7))),1,0)+IF(AND(AY200&gt;0,OR(Inputs!C19&gt;Inputs!C21,AND(Inputs!C19=Inputs!C21,5&lt;7))),1,0)+IF(AND(BG200&gt;0,OR(Inputs!C20&gt;Inputs!C21,AND(Inputs!C20=Inputs!C21,6&lt;7))),1,0)+IF(AND(BW200&gt;0,OR(Inputs!C22&gt;Inputs!C21,AND(Inputs!C22=Inputs!C21,8&lt;7))),1,0)+IF(AND(CE200&gt;0,OR(Inputs!C23&gt;Inputs!C21,AND(Inputs!C23=Inputs!C21,9&lt;7))),1,0)))</f>
        <v>99</v>
      </c>
      <c r="BT200" s="3">
        <f>IF(Inputs!$B$27&lt;&gt;"Ready","PENDING INPUTS",IF(A200&gt;Inputs!$B$6,0,MIN(MAX(0,(BO200+BP200+BQ200)-BR200),MAX(0,C200-D200-(IF(O200&lt;BS200,K200+L200+M200-N200,0)+IF(W200&lt;BS200,S200+T200+U200-V200,0)+IF(AE200&lt;BS200,AA200+AB200+AC200-AD200,0)+IF(AM200&lt;BS200,AI200+AJ200+AK200-AL200,0)+IF(AU200&lt;BS200,AQ200+AR200+AS200-AT200,0)+IF(BC200&lt;BS200,AY200+AZ200+BA200-BB200,0)+IF(BK200&lt;BS200,BG200+BH200+BI200-BJ200,0)+IF(BS200&lt;BS200,BO200+BP200+BQ200-BR200,0)+IF(CA200&lt;BS200,BW200+BX200+BY200-BZ200,0)+IF(CI200&lt;BS200,CE200+CF200+CG200-CH200,0))))))</f>
        <v>0</v>
      </c>
      <c r="BU200" s="3">
        <f>IF(Inputs!$B$27&lt;&gt;"Ready","PENDING INPUTS",MIN((BO200+BP200+BQ200),IF(D200&gt;C200,IF(D200=0,0,BR200*C200/D200),BR200+BT200)))</f>
        <v>0</v>
      </c>
      <c r="BV200" s="3">
        <f>IF(Inputs!$B$27&lt;&gt;"Ready","PENDING INPUTS",MAX(0,(BO200+BP200+BQ200)-BU200))</f>
        <v>0</v>
      </c>
      <c r="BW200" s="3">
        <f>IF(Inputs!$B$27&lt;&gt;"Ready","PENDING INPUTS",CD199)</f>
        <v>0</v>
      </c>
      <c r="BX200" s="3">
        <f>IF(Inputs!$B$27&lt;&gt;"Ready","PENDING INPUTS",IF(A200&lt;=Inputs!$B$6,ROUND(BW200*Inputs!C22/12,2),0))</f>
        <v>0</v>
      </c>
      <c r="BY200" s="3">
        <f>IF(Inputs!$B$27&lt;&gt;"Ready","PENDING INPUTS",IF(AND(A200&lt;=Inputs!$B$6,BW200&gt;0),Inputs!G22,0))</f>
        <v>0</v>
      </c>
      <c r="BZ200" s="3">
        <f>IF(Inputs!$B$27&lt;&gt;"Ready","PENDING INPUTS",IF(A200&gt;Inputs!$B$6,0,MIN((BW200+BX200+BY200),IF(Inputs!H22=1,Inputs!D22,MAX(Inputs!F22,ROUND(BW200*Inputs!E22+BX200+BY200,2))))))</f>
        <v>0</v>
      </c>
      <c r="CA200">
        <f>IF(Inputs!$B$27&lt;&gt;"Ready","PENDING INPUTS",IF(BW200&lt;=0,99,1+IF(AND(K200&gt;0,OR(Inputs!C14&gt;Inputs!C22,AND(Inputs!C14=Inputs!C22,0&lt;8))),1,0)+IF(AND(S200&gt;0,OR(Inputs!C15&gt;Inputs!C22,AND(Inputs!C15=Inputs!C22,1&lt;8))),1,0)+IF(AND(AA200&gt;0,OR(Inputs!C16&gt;Inputs!C22,AND(Inputs!C16=Inputs!C22,2&lt;8))),1,0)+IF(AND(AI200&gt;0,OR(Inputs!C17&gt;Inputs!C22,AND(Inputs!C17=Inputs!C22,3&lt;8))),1,0)+IF(AND(AQ200&gt;0,OR(Inputs!C18&gt;Inputs!C22,AND(Inputs!C18=Inputs!C22,4&lt;8))),1,0)+IF(AND(AY200&gt;0,OR(Inputs!C19&gt;Inputs!C22,AND(Inputs!C19=Inputs!C22,5&lt;8))),1,0)+IF(AND(BG200&gt;0,OR(Inputs!C20&gt;Inputs!C22,AND(Inputs!C20=Inputs!C22,6&lt;8))),1,0)+IF(AND(BO200&gt;0,OR(Inputs!C21&gt;Inputs!C22,AND(Inputs!C21=Inputs!C22,7&lt;8))),1,0)+IF(AND(CE200&gt;0,OR(Inputs!C23&gt;Inputs!C22,AND(Inputs!C23=Inputs!C22,9&lt;8))),1,0)))</f>
        <v>99</v>
      </c>
      <c r="CB200" s="3">
        <f>IF(Inputs!$B$27&lt;&gt;"Ready","PENDING INPUTS",IF(A200&gt;Inputs!$B$6,0,MIN(MAX(0,(BW200+BX200+BY200)-BZ200),MAX(0,C200-D200-(IF(O200&lt;CA200,K200+L200+M200-N200,0)+IF(W200&lt;CA200,S200+T200+U200-V200,0)+IF(AE200&lt;CA200,AA200+AB200+AC200-AD200,0)+IF(AM200&lt;CA200,AI200+AJ200+AK200-AL200,0)+IF(AU200&lt;CA200,AQ200+AR200+AS200-AT200,0)+IF(BC200&lt;CA200,AY200+AZ200+BA200-BB200,0)+IF(BK200&lt;CA200,BG200+BH200+BI200-BJ200,0)+IF(BS200&lt;CA200,BO200+BP200+BQ200-BR200,0)+IF(CA200&lt;CA200,BW200+BX200+BY200-BZ200,0)+IF(CI200&lt;CA200,CE200+CF200+CG200-CH200,0))))))</f>
        <v>0</v>
      </c>
      <c r="CC200" s="3">
        <f>IF(Inputs!$B$27&lt;&gt;"Ready","PENDING INPUTS",MIN((BW200+BX200+BY200),IF(D200&gt;C200,IF(D200=0,0,BZ200*C200/D200),BZ200+CB200)))</f>
        <v>0</v>
      </c>
      <c r="CD200" s="3">
        <f>IF(Inputs!$B$27&lt;&gt;"Ready","PENDING INPUTS",MAX(0,(BW200+BX200+BY200)-CC200))</f>
        <v>0</v>
      </c>
      <c r="CE200" s="3">
        <f>IF(Inputs!$B$27&lt;&gt;"Ready","PENDING INPUTS",CL199)</f>
        <v>0</v>
      </c>
      <c r="CF200" s="3">
        <f>IF(Inputs!$B$27&lt;&gt;"Ready","PENDING INPUTS",IF(A200&lt;=Inputs!$B$6,ROUND(CE200*Inputs!C23/12,2),0))</f>
        <v>0</v>
      </c>
      <c r="CG200" s="3">
        <f>IF(Inputs!$B$27&lt;&gt;"Ready","PENDING INPUTS",IF(AND(A200&lt;=Inputs!$B$6,CE200&gt;0),Inputs!G23,0))</f>
        <v>0</v>
      </c>
      <c r="CH200" s="3">
        <f>IF(Inputs!$B$27&lt;&gt;"Ready","PENDING INPUTS",IF(A200&gt;Inputs!$B$6,0,MIN((CE200+CF200+CG200),IF(Inputs!H23=1,Inputs!D23,MAX(Inputs!F23,ROUND(CE200*Inputs!E23+CF200+CG200,2))))))</f>
        <v>0</v>
      </c>
      <c r="CI200">
        <f>IF(Inputs!$B$27&lt;&gt;"Ready","PENDING INPUTS",IF(CE200&lt;=0,99,1+IF(AND(K200&gt;0,OR(Inputs!C14&gt;Inputs!C23,AND(Inputs!C14=Inputs!C23,0&lt;9))),1,0)+IF(AND(S200&gt;0,OR(Inputs!C15&gt;Inputs!C23,AND(Inputs!C15=Inputs!C23,1&lt;9))),1,0)+IF(AND(AA200&gt;0,OR(Inputs!C16&gt;Inputs!C23,AND(Inputs!C16=Inputs!C23,2&lt;9))),1,0)+IF(AND(AI200&gt;0,OR(Inputs!C17&gt;Inputs!C23,AND(Inputs!C17=Inputs!C23,3&lt;9))),1,0)+IF(AND(AQ200&gt;0,OR(Inputs!C18&gt;Inputs!C23,AND(Inputs!C18=Inputs!C23,4&lt;9))),1,0)+IF(AND(AY200&gt;0,OR(Inputs!C19&gt;Inputs!C23,AND(Inputs!C19=Inputs!C23,5&lt;9))),1,0)+IF(AND(BG200&gt;0,OR(Inputs!C20&gt;Inputs!C23,AND(Inputs!C20=Inputs!C23,6&lt;9))),1,0)+IF(AND(BO200&gt;0,OR(Inputs!C21&gt;Inputs!C23,AND(Inputs!C21=Inputs!C23,7&lt;9))),1,0)+IF(AND(BW200&gt;0,OR(Inputs!C22&gt;Inputs!C23,AND(Inputs!C22=Inputs!C23,8&lt;9))),1,0)))</f>
        <v>99</v>
      </c>
      <c r="CJ200" s="3">
        <f>IF(Inputs!$B$27&lt;&gt;"Ready","PENDING INPUTS",IF(A200&gt;Inputs!$B$6,0,MIN(MAX(0,(CE200+CF200+CG200)-CH200),MAX(0,C200-D200-(IF(O200&lt;CI200,K200+L200+M200-N200,0)+IF(W200&lt;CI200,S200+T200+U200-V200,0)+IF(AE200&lt;CI200,AA200+AB200+AC200-AD200,0)+IF(AM200&lt;CI200,AI200+AJ200+AK200-AL200,0)+IF(AU200&lt;CI200,AQ200+AR200+AS200-AT200,0)+IF(BC200&lt;CI200,AY200+AZ200+BA200-BB200,0)+IF(BK200&lt;CI200,BG200+BH200+BI200-BJ200,0)+IF(BS200&lt;CI200,BO200+BP200+BQ200-BR200,0)+IF(CA200&lt;CI200,BW200+BX200+BY200-BZ200,0)+IF(CI200&lt;CI200,CE200+CF200+CG200-CH200,0))))))</f>
        <v>0</v>
      </c>
      <c r="CK200" s="3">
        <f>IF(Inputs!$B$27&lt;&gt;"Ready","PENDING INPUTS",MIN((CE200+CF200+CG200),IF(D200&gt;C200,IF(D200=0,0,CH200*C200/D200),CH200+CJ200)))</f>
        <v>0</v>
      </c>
      <c r="CL200" s="3">
        <f>IF(Inputs!$B$27&lt;&gt;"Ready","PENDING INPUTS",MAX(0,(CE200+CF200+CG200)-CK200))</f>
        <v>0</v>
      </c>
    </row>
    <row r="201" spans="1:90" ht="27.95" customHeight="1" x14ac:dyDescent="0.25">
      <c r="A201">
        <v>197</v>
      </c>
      <c r="B201" s="13">
        <f>IF(Inputs!$B$27&lt;&gt;"Ready","PENDING INPUTS",EDATE(Inputs!$B$5,A201-1))</f>
        <v>52263</v>
      </c>
      <c r="C201" s="3">
        <f>IF(Inputs!$B$27&lt;&gt;"Ready","PENDING INPUTS",IF(A201&lt;=Inputs!$B$6,MAX(0,Inputs!$B$4+IF(A201=Inputs!$B$7,Inputs!$B$8,0)+IF(A201=Inputs!$B$9,Inputs!$B$10,0)),0))</f>
        <v>0</v>
      </c>
      <c r="D201" s="3">
        <f>IF(Inputs!$B$27&lt;&gt;"Ready","PENDING INPUTS",SUM(N201,V201,AD201,AL201,AT201,BB201,BJ201,BR201,BZ201,CH201))</f>
        <v>0</v>
      </c>
      <c r="E201" s="3">
        <f>IF(Inputs!$B$27&lt;&gt;"Ready","PENDING INPUTS",MAX(0,D201-C201))</f>
        <v>0</v>
      </c>
      <c r="F201" s="3">
        <f>IF(Inputs!$B$27&lt;&gt;"Ready","PENDING INPUTS",SUM(Q201,Y201,AG201,AO201,AW201,BE201,BM201,BU201,CC201,CK201))</f>
        <v>0</v>
      </c>
      <c r="G201" s="3">
        <f>IF(Inputs!$B$27&lt;&gt;"Ready","PENDING INPUTS",SUM(L201,T201,AB201,AJ201,AR201,AZ201,BH201,BP201,BX201,CF201))</f>
        <v>0</v>
      </c>
      <c r="H201" s="3">
        <f>IF(Inputs!$B$27&lt;&gt;"Ready","PENDING INPUTS",SUM(M201,U201,AC201,AK201,AS201,BA201,BI201,BQ201,BY201,CG201))</f>
        <v>0</v>
      </c>
      <c r="I201" s="3">
        <f>IF(Inputs!$B$27&lt;&gt;"Ready","PENDING INPUTS",SUM(R201,Z201,AH201,AP201,AX201,BF201,BN201,BV201,CD201,CL201))</f>
        <v>0</v>
      </c>
      <c r="J201" t="str">
        <f>IF(Inputs!$B$27&lt;&gt;"Ready","PENDING INPUTS",IF(A201&gt;Inputs!$B$6,"Beyond horizon",IF(E201&gt;0.005,"MINIMUM SHORTFALL",IF(I201&lt;0.005,"Paid off","In progress"))))</f>
        <v>Beyond horizon</v>
      </c>
      <c r="K201" s="3">
        <f>IF(Inputs!$B$27&lt;&gt;"Ready","PENDING INPUTS",R200)</f>
        <v>0</v>
      </c>
      <c r="L201" s="3">
        <f>IF(Inputs!$B$27&lt;&gt;"Ready","PENDING INPUTS",IF(A201&lt;=Inputs!$B$6,ROUND(K201*Inputs!C14/12,2),0))</f>
        <v>0</v>
      </c>
      <c r="M201" s="3">
        <f>IF(Inputs!$B$27&lt;&gt;"Ready","PENDING INPUTS",IF(AND(A201&lt;=Inputs!$B$6,K201&gt;0),Inputs!G14,0))</f>
        <v>0</v>
      </c>
      <c r="N201" s="3">
        <f>IF(Inputs!$B$27&lt;&gt;"Ready","PENDING INPUTS",IF(A201&gt;Inputs!$B$6,0,MIN((K201+L201+M201),IF(Inputs!H14=1,Inputs!D14,MAX(Inputs!F14,ROUND(K201*Inputs!E14+L201+M201,2))))))</f>
        <v>0</v>
      </c>
      <c r="O201">
        <f>IF(Inputs!$B$27&lt;&gt;"Ready","PENDING INPUTS",IF(K201&lt;=0,99,1+IF(AND(S201&gt;0,OR(Inputs!C15&gt;Inputs!C14,AND(Inputs!C15=Inputs!C14,1&lt;0))),1,0)+IF(AND(AA201&gt;0,OR(Inputs!C16&gt;Inputs!C14,AND(Inputs!C16=Inputs!C14,2&lt;0))),1,0)+IF(AND(AI201&gt;0,OR(Inputs!C17&gt;Inputs!C14,AND(Inputs!C17=Inputs!C14,3&lt;0))),1,0)+IF(AND(AQ201&gt;0,OR(Inputs!C18&gt;Inputs!C14,AND(Inputs!C18=Inputs!C14,4&lt;0))),1,0)+IF(AND(AY201&gt;0,OR(Inputs!C19&gt;Inputs!C14,AND(Inputs!C19=Inputs!C14,5&lt;0))),1,0)+IF(AND(BG201&gt;0,OR(Inputs!C20&gt;Inputs!C14,AND(Inputs!C20=Inputs!C14,6&lt;0))),1,0)+IF(AND(BO201&gt;0,OR(Inputs!C21&gt;Inputs!C14,AND(Inputs!C21=Inputs!C14,7&lt;0))),1,0)+IF(AND(BW201&gt;0,OR(Inputs!C22&gt;Inputs!C14,AND(Inputs!C22=Inputs!C14,8&lt;0))),1,0)+IF(AND(CE201&gt;0,OR(Inputs!C23&gt;Inputs!C14,AND(Inputs!C23=Inputs!C14,9&lt;0))),1,0)))</f>
        <v>99</v>
      </c>
      <c r="P201" s="3">
        <f>IF(Inputs!$B$27&lt;&gt;"Ready","PENDING INPUTS",IF(A201&gt;Inputs!$B$6,0,MIN(MAX(0,(K201+L201+M201)-N201),MAX(0,C201-D201-(IF(O201&lt;O201,K201+L201+M201-N201,0)+IF(W201&lt;O201,S201+T201+U201-V201,0)+IF(AE201&lt;O201,AA201+AB201+AC201-AD201,0)+IF(AM201&lt;O201,AI201+AJ201+AK201-AL201,0)+IF(AU201&lt;O201,AQ201+AR201+AS201-AT201,0)+IF(BC201&lt;O201,AY201+AZ201+BA201-BB201,0)+IF(BK201&lt;O201,BG201+BH201+BI201-BJ201,0)+IF(BS201&lt;O201,BO201+BP201+BQ201-BR201,0)+IF(CA201&lt;O201,BW201+BX201+BY201-BZ201,0)+IF(CI201&lt;O201,CE201+CF201+CG201-CH201,0))))))</f>
        <v>0</v>
      </c>
      <c r="Q201" s="3">
        <f>IF(Inputs!$B$27&lt;&gt;"Ready","PENDING INPUTS",MIN((K201+L201+M201),IF(D201&gt;C201,IF(D201=0,0,N201*C201/D201),N201+P201)))</f>
        <v>0</v>
      </c>
      <c r="R201" s="3">
        <f>IF(Inputs!$B$27&lt;&gt;"Ready","PENDING INPUTS",MAX(0,(K201+L201+M201)-Q201))</f>
        <v>0</v>
      </c>
      <c r="S201" s="3">
        <f>IF(Inputs!$B$27&lt;&gt;"Ready","PENDING INPUTS",Z200)</f>
        <v>0</v>
      </c>
      <c r="T201" s="3">
        <f>IF(Inputs!$B$27&lt;&gt;"Ready","PENDING INPUTS",IF(A201&lt;=Inputs!$B$6,ROUND(S201*Inputs!C15/12,2),0))</f>
        <v>0</v>
      </c>
      <c r="U201" s="3">
        <f>IF(Inputs!$B$27&lt;&gt;"Ready","PENDING INPUTS",IF(AND(A201&lt;=Inputs!$B$6,S201&gt;0),Inputs!G15,0))</f>
        <v>0</v>
      </c>
      <c r="V201" s="3">
        <f>IF(Inputs!$B$27&lt;&gt;"Ready","PENDING INPUTS",IF(A201&gt;Inputs!$B$6,0,MIN((S201+T201+U201),IF(Inputs!H15=1,Inputs!D15,MAX(Inputs!F15,ROUND(S201*Inputs!E15+T201+U201,2))))))</f>
        <v>0</v>
      </c>
      <c r="W201">
        <f>IF(Inputs!$B$27&lt;&gt;"Ready","PENDING INPUTS",IF(S201&lt;=0,99,1+IF(AND(K201&gt;0,OR(Inputs!C14&gt;Inputs!C15,AND(Inputs!C14=Inputs!C15,0&lt;1))),1,0)+IF(AND(AA201&gt;0,OR(Inputs!C16&gt;Inputs!C15,AND(Inputs!C16=Inputs!C15,2&lt;1))),1,0)+IF(AND(AI201&gt;0,OR(Inputs!C17&gt;Inputs!C15,AND(Inputs!C17=Inputs!C15,3&lt;1))),1,0)+IF(AND(AQ201&gt;0,OR(Inputs!C18&gt;Inputs!C15,AND(Inputs!C18=Inputs!C15,4&lt;1))),1,0)+IF(AND(AY201&gt;0,OR(Inputs!C19&gt;Inputs!C15,AND(Inputs!C19=Inputs!C15,5&lt;1))),1,0)+IF(AND(BG201&gt;0,OR(Inputs!C20&gt;Inputs!C15,AND(Inputs!C20=Inputs!C15,6&lt;1))),1,0)+IF(AND(BO201&gt;0,OR(Inputs!C21&gt;Inputs!C15,AND(Inputs!C21=Inputs!C15,7&lt;1))),1,0)+IF(AND(BW201&gt;0,OR(Inputs!C22&gt;Inputs!C15,AND(Inputs!C22=Inputs!C15,8&lt;1))),1,0)+IF(AND(CE201&gt;0,OR(Inputs!C23&gt;Inputs!C15,AND(Inputs!C23=Inputs!C15,9&lt;1))),1,0)))</f>
        <v>99</v>
      </c>
      <c r="X201" s="3">
        <f>IF(Inputs!$B$27&lt;&gt;"Ready","PENDING INPUTS",IF(A201&gt;Inputs!$B$6,0,MIN(MAX(0,(S201+T201+U201)-V201),MAX(0,C201-D201-(IF(O201&lt;W201,K201+L201+M201-N201,0)+IF(W201&lt;W201,S201+T201+U201-V201,0)+IF(AE201&lt;W201,AA201+AB201+AC201-AD201,0)+IF(AM201&lt;W201,AI201+AJ201+AK201-AL201,0)+IF(AU201&lt;W201,AQ201+AR201+AS201-AT201,0)+IF(BC201&lt;W201,AY201+AZ201+BA201-BB201,0)+IF(BK201&lt;W201,BG201+BH201+BI201-BJ201,0)+IF(BS201&lt;W201,BO201+BP201+BQ201-BR201,0)+IF(CA201&lt;W201,BW201+BX201+BY201-BZ201,0)+IF(CI201&lt;W201,CE201+CF201+CG201-CH201,0))))))</f>
        <v>0</v>
      </c>
      <c r="Y201" s="3">
        <f>IF(Inputs!$B$27&lt;&gt;"Ready","PENDING INPUTS",MIN((S201+T201+U201),IF(D201&gt;C201,IF(D201=0,0,V201*C201/D201),V201+X201)))</f>
        <v>0</v>
      </c>
      <c r="Z201" s="3">
        <f>IF(Inputs!$B$27&lt;&gt;"Ready","PENDING INPUTS",MAX(0,(S201+T201+U201)-Y201))</f>
        <v>0</v>
      </c>
      <c r="AA201" s="3">
        <f>IF(Inputs!$B$27&lt;&gt;"Ready","PENDING INPUTS",AH200)</f>
        <v>0</v>
      </c>
      <c r="AB201" s="3">
        <f>IF(Inputs!$B$27&lt;&gt;"Ready","PENDING INPUTS",IF(A201&lt;=Inputs!$B$6,ROUND(AA201*Inputs!C16/12,2),0))</f>
        <v>0</v>
      </c>
      <c r="AC201" s="3">
        <f>IF(Inputs!$B$27&lt;&gt;"Ready","PENDING INPUTS",IF(AND(A201&lt;=Inputs!$B$6,AA201&gt;0),Inputs!G16,0))</f>
        <v>0</v>
      </c>
      <c r="AD201" s="3">
        <f>IF(Inputs!$B$27&lt;&gt;"Ready","PENDING INPUTS",IF(A201&gt;Inputs!$B$6,0,MIN((AA201+AB201+AC201),IF(Inputs!H16=1,Inputs!D16,MAX(Inputs!F16,ROUND(AA201*Inputs!E16+AB201+AC201,2))))))</f>
        <v>0</v>
      </c>
      <c r="AE201">
        <f>IF(Inputs!$B$27&lt;&gt;"Ready","PENDING INPUTS",IF(AA201&lt;=0,99,1+IF(AND(K201&gt;0,OR(Inputs!C14&gt;Inputs!C16,AND(Inputs!C14=Inputs!C16,0&lt;2))),1,0)+IF(AND(S201&gt;0,OR(Inputs!C15&gt;Inputs!C16,AND(Inputs!C15=Inputs!C16,1&lt;2))),1,0)+IF(AND(AI201&gt;0,OR(Inputs!C17&gt;Inputs!C16,AND(Inputs!C17=Inputs!C16,3&lt;2))),1,0)+IF(AND(AQ201&gt;0,OR(Inputs!C18&gt;Inputs!C16,AND(Inputs!C18=Inputs!C16,4&lt;2))),1,0)+IF(AND(AY201&gt;0,OR(Inputs!C19&gt;Inputs!C16,AND(Inputs!C19=Inputs!C16,5&lt;2))),1,0)+IF(AND(BG201&gt;0,OR(Inputs!C20&gt;Inputs!C16,AND(Inputs!C20=Inputs!C16,6&lt;2))),1,0)+IF(AND(BO201&gt;0,OR(Inputs!C21&gt;Inputs!C16,AND(Inputs!C21=Inputs!C16,7&lt;2))),1,0)+IF(AND(BW201&gt;0,OR(Inputs!C22&gt;Inputs!C16,AND(Inputs!C22=Inputs!C16,8&lt;2))),1,0)+IF(AND(CE201&gt;0,OR(Inputs!C23&gt;Inputs!C16,AND(Inputs!C23=Inputs!C16,9&lt;2))),1,0)))</f>
        <v>99</v>
      </c>
      <c r="AF201" s="3">
        <f>IF(Inputs!$B$27&lt;&gt;"Ready","PENDING INPUTS",IF(A201&gt;Inputs!$B$6,0,MIN(MAX(0,(AA201+AB201+AC201)-AD201),MAX(0,C201-D201-(IF(O201&lt;AE201,K201+L201+M201-N201,0)+IF(W201&lt;AE201,S201+T201+U201-V201,0)+IF(AE201&lt;AE201,AA201+AB201+AC201-AD201,0)+IF(AM201&lt;AE201,AI201+AJ201+AK201-AL201,0)+IF(AU201&lt;AE201,AQ201+AR201+AS201-AT201,0)+IF(BC201&lt;AE201,AY201+AZ201+BA201-BB201,0)+IF(BK201&lt;AE201,BG201+BH201+BI201-BJ201,0)+IF(BS201&lt;AE201,BO201+BP201+BQ201-BR201,0)+IF(CA201&lt;AE201,BW201+BX201+BY201-BZ201,0)+IF(CI201&lt;AE201,CE201+CF201+CG201-CH201,0))))))</f>
        <v>0</v>
      </c>
      <c r="AG201" s="3">
        <f>IF(Inputs!$B$27&lt;&gt;"Ready","PENDING INPUTS",MIN((AA201+AB201+AC201),IF(D201&gt;C201,IF(D201=0,0,AD201*C201/D201),AD201+AF201)))</f>
        <v>0</v>
      </c>
      <c r="AH201" s="3">
        <f>IF(Inputs!$B$27&lt;&gt;"Ready","PENDING INPUTS",MAX(0,(AA201+AB201+AC201)-AG201))</f>
        <v>0</v>
      </c>
      <c r="AI201" s="3">
        <f>IF(Inputs!$B$27&lt;&gt;"Ready","PENDING INPUTS",AP200)</f>
        <v>0</v>
      </c>
      <c r="AJ201" s="3">
        <f>IF(Inputs!$B$27&lt;&gt;"Ready","PENDING INPUTS",IF(A201&lt;=Inputs!$B$6,ROUND(AI201*Inputs!C17/12,2),0))</f>
        <v>0</v>
      </c>
      <c r="AK201" s="3">
        <f>IF(Inputs!$B$27&lt;&gt;"Ready","PENDING INPUTS",IF(AND(A201&lt;=Inputs!$B$6,AI201&gt;0),Inputs!G17,0))</f>
        <v>0</v>
      </c>
      <c r="AL201" s="3">
        <f>IF(Inputs!$B$27&lt;&gt;"Ready","PENDING INPUTS",IF(A201&gt;Inputs!$B$6,0,MIN((AI201+AJ201+AK201),IF(Inputs!H17=1,Inputs!D17,MAX(Inputs!F17,ROUND(AI201*Inputs!E17+AJ201+AK201,2))))))</f>
        <v>0</v>
      </c>
      <c r="AM201">
        <f>IF(Inputs!$B$27&lt;&gt;"Ready","PENDING INPUTS",IF(AI201&lt;=0,99,1+IF(AND(K201&gt;0,OR(Inputs!C14&gt;Inputs!C17,AND(Inputs!C14=Inputs!C17,0&lt;3))),1,0)+IF(AND(S201&gt;0,OR(Inputs!C15&gt;Inputs!C17,AND(Inputs!C15=Inputs!C17,1&lt;3))),1,0)+IF(AND(AA201&gt;0,OR(Inputs!C16&gt;Inputs!C17,AND(Inputs!C16=Inputs!C17,2&lt;3))),1,0)+IF(AND(AQ201&gt;0,OR(Inputs!C18&gt;Inputs!C17,AND(Inputs!C18=Inputs!C17,4&lt;3))),1,0)+IF(AND(AY201&gt;0,OR(Inputs!C19&gt;Inputs!C17,AND(Inputs!C19=Inputs!C17,5&lt;3))),1,0)+IF(AND(BG201&gt;0,OR(Inputs!C20&gt;Inputs!C17,AND(Inputs!C20=Inputs!C17,6&lt;3))),1,0)+IF(AND(BO201&gt;0,OR(Inputs!C21&gt;Inputs!C17,AND(Inputs!C21=Inputs!C17,7&lt;3))),1,0)+IF(AND(BW201&gt;0,OR(Inputs!C22&gt;Inputs!C17,AND(Inputs!C22=Inputs!C17,8&lt;3))),1,0)+IF(AND(CE201&gt;0,OR(Inputs!C23&gt;Inputs!C17,AND(Inputs!C23=Inputs!C17,9&lt;3))),1,0)))</f>
        <v>99</v>
      </c>
      <c r="AN201" s="3">
        <f>IF(Inputs!$B$27&lt;&gt;"Ready","PENDING INPUTS",IF(A201&gt;Inputs!$B$6,0,MIN(MAX(0,(AI201+AJ201+AK201)-AL201),MAX(0,C201-D201-(IF(O201&lt;AM201,K201+L201+M201-N201,0)+IF(W201&lt;AM201,S201+T201+U201-V201,0)+IF(AE201&lt;AM201,AA201+AB201+AC201-AD201,0)+IF(AM201&lt;AM201,AI201+AJ201+AK201-AL201,0)+IF(AU201&lt;AM201,AQ201+AR201+AS201-AT201,0)+IF(BC201&lt;AM201,AY201+AZ201+BA201-BB201,0)+IF(BK201&lt;AM201,BG201+BH201+BI201-BJ201,0)+IF(BS201&lt;AM201,BO201+BP201+BQ201-BR201,0)+IF(CA201&lt;AM201,BW201+BX201+BY201-BZ201,0)+IF(CI201&lt;AM201,CE201+CF201+CG201-CH201,0))))))</f>
        <v>0</v>
      </c>
      <c r="AO201" s="3">
        <f>IF(Inputs!$B$27&lt;&gt;"Ready","PENDING INPUTS",MIN((AI201+AJ201+AK201),IF(D201&gt;C201,IF(D201=0,0,AL201*C201/D201),AL201+AN201)))</f>
        <v>0</v>
      </c>
      <c r="AP201" s="3">
        <f>IF(Inputs!$B$27&lt;&gt;"Ready","PENDING INPUTS",MAX(0,(AI201+AJ201+AK201)-AO201))</f>
        <v>0</v>
      </c>
      <c r="AQ201" s="3">
        <f>IF(Inputs!$B$27&lt;&gt;"Ready","PENDING INPUTS",AX200)</f>
        <v>0</v>
      </c>
      <c r="AR201" s="3">
        <f>IF(Inputs!$B$27&lt;&gt;"Ready","PENDING INPUTS",IF(A201&lt;=Inputs!$B$6,ROUND(AQ201*Inputs!C18/12,2),0))</f>
        <v>0</v>
      </c>
      <c r="AS201" s="3">
        <f>IF(Inputs!$B$27&lt;&gt;"Ready","PENDING INPUTS",IF(AND(A201&lt;=Inputs!$B$6,AQ201&gt;0),Inputs!G18,0))</f>
        <v>0</v>
      </c>
      <c r="AT201" s="3">
        <f>IF(Inputs!$B$27&lt;&gt;"Ready","PENDING INPUTS",IF(A201&gt;Inputs!$B$6,0,MIN((AQ201+AR201+AS201),IF(Inputs!H18=1,Inputs!D18,MAX(Inputs!F18,ROUND(AQ201*Inputs!E18+AR201+AS201,2))))))</f>
        <v>0</v>
      </c>
      <c r="AU201">
        <f>IF(Inputs!$B$27&lt;&gt;"Ready","PENDING INPUTS",IF(AQ201&lt;=0,99,1+IF(AND(K201&gt;0,OR(Inputs!C14&gt;Inputs!C18,AND(Inputs!C14=Inputs!C18,0&lt;4))),1,0)+IF(AND(S201&gt;0,OR(Inputs!C15&gt;Inputs!C18,AND(Inputs!C15=Inputs!C18,1&lt;4))),1,0)+IF(AND(AA201&gt;0,OR(Inputs!C16&gt;Inputs!C18,AND(Inputs!C16=Inputs!C18,2&lt;4))),1,0)+IF(AND(AI201&gt;0,OR(Inputs!C17&gt;Inputs!C18,AND(Inputs!C17=Inputs!C18,3&lt;4))),1,0)+IF(AND(AY201&gt;0,OR(Inputs!C19&gt;Inputs!C18,AND(Inputs!C19=Inputs!C18,5&lt;4))),1,0)+IF(AND(BG201&gt;0,OR(Inputs!C20&gt;Inputs!C18,AND(Inputs!C20=Inputs!C18,6&lt;4))),1,0)+IF(AND(BO201&gt;0,OR(Inputs!C21&gt;Inputs!C18,AND(Inputs!C21=Inputs!C18,7&lt;4))),1,0)+IF(AND(BW201&gt;0,OR(Inputs!C22&gt;Inputs!C18,AND(Inputs!C22=Inputs!C18,8&lt;4))),1,0)+IF(AND(CE201&gt;0,OR(Inputs!C23&gt;Inputs!C18,AND(Inputs!C23=Inputs!C18,9&lt;4))),1,0)))</f>
        <v>99</v>
      </c>
      <c r="AV201" s="3">
        <f>IF(Inputs!$B$27&lt;&gt;"Ready","PENDING INPUTS",IF(A201&gt;Inputs!$B$6,0,MIN(MAX(0,(AQ201+AR201+AS201)-AT201),MAX(0,C201-D201-(IF(O201&lt;AU201,K201+L201+M201-N201,0)+IF(W201&lt;AU201,S201+T201+U201-V201,0)+IF(AE201&lt;AU201,AA201+AB201+AC201-AD201,0)+IF(AM201&lt;AU201,AI201+AJ201+AK201-AL201,0)+IF(AU201&lt;AU201,AQ201+AR201+AS201-AT201,0)+IF(BC201&lt;AU201,AY201+AZ201+BA201-BB201,0)+IF(BK201&lt;AU201,BG201+BH201+BI201-BJ201,0)+IF(BS201&lt;AU201,BO201+BP201+BQ201-BR201,0)+IF(CA201&lt;AU201,BW201+BX201+BY201-BZ201,0)+IF(CI201&lt;AU201,CE201+CF201+CG201-CH201,0))))))</f>
        <v>0</v>
      </c>
      <c r="AW201" s="3">
        <f>IF(Inputs!$B$27&lt;&gt;"Ready","PENDING INPUTS",MIN((AQ201+AR201+AS201),IF(D201&gt;C201,IF(D201=0,0,AT201*C201/D201),AT201+AV201)))</f>
        <v>0</v>
      </c>
      <c r="AX201" s="3">
        <f>IF(Inputs!$B$27&lt;&gt;"Ready","PENDING INPUTS",MAX(0,(AQ201+AR201+AS201)-AW201))</f>
        <v>0</v>
      </c>
      <c r="AY201" s="3">
        <f>IF(Inputs!$B$27&lt;&gt;"Ready","PENDING INPUTS",BF200)</f>
        <v>0</v>
      </c>
      <c r="AZ201" s="3">
        <f>IF(Inputs!$B$27&lt;&gt;"Ready","PENDING INPUTS",IF(A201&lt;=Inputs!$B$6,ROUND(AY201*Inputs!C19/12,2),0))</f>
        <v>0</v>
      </c>
      <c r="BA201" s="3">
        <f>IF(Inputs!$B$27&lt;&gt;"Ready","PENDING INPUTS",IF(AND(A201&lt;=Inputs!$B$6,AY201&gt;0),Inputs!G19,0))</f>
        <v>0</v>
      </c>
      <c r="BB201" s="3">
        <f>IF(Inputs!$B$27&lt;&gt;"Ready","PENDING INPUTS",IF(A201&gt;Inputs!$B$6,0,MIN((AY201+AZ201+BA201),IF(Inputs!H19=1,Inputs!D19,MAX(Inputs!F19,ROUND(AY201*Inputs!E19+AZ201+BA201,2))))))</f>
        <v>0</v>
      </c>
      <c r="BC201">
        <f>IF(Inputs!$B$27&lt;&gt;"Ready","PENDING INPUTS",IF(AY201&lt;=0,99,1+IF(AND(K201&gt;0,OR(Inputs!C14&gt;Inputs!C19,AND(Inputs!C14=Inputs!C19,0&lt;5))),1,0)+IF(AND(S201&gt;0,OR(Inputs!C15&gt;Inputs!C19,AND(Inputs!C15=Inputs!C19,1&lt;5))),1,0)+IF(AND(AA201&gt;0,OR(Inputs!C16&gt;Inputs!C19,AND(Inputs!C16=Inputs!C19,2&lt;5))),1,0)+IF(AND(AI201&gt;0,OR(Inputs!C17&gt;Inputs!C19,AND(Inputs!C17=Inputs!C19,3&lt;5))),1,0)+IF(AND(AQ201&gt;0,OR(Inputs!C18&gt;Inputs!C19,AND(Inputs!C18=Inputs!C19,4&lt;5))),1,0)+IF(AND(BG201&gt;0,OR(Inputs!C20&gt;Inputs!C19,AND(Inputs!C20=Inputs!C19,6&lt;5))),1,0)+IF(AND(BO201&gt;0,OR(Inputs!C21&gt;Inputs!C19,AND(Inputs!C21=Inputs!C19,7&lt;5))),1,0)+IF(AND(BW201&gt;0,OR(Inputs!C22&gt;Inputs!C19,AND(Inputs!C22=Inputs!C19,8&lt;5))),1,0)+IF(AND(CE201&gt;0,OR(Inputs!C23&gt;Inputs!C19,AND(Inputs!C23=Inputs!C19,9&lt;5))),1,0)))</f>
        <v>99</v>
      </c>
      <c r="BD201" s="3">
        <f>IF(Inputs!$B$27&lt;&gt;"Ready","PENDING INPUTS",IF(A201&gt;Inputs!$B$6,0,MIN(MAX(0,(AY201+AZ201+BA201)-BB201),MAX(0,C201-D201-(IF(O201&lt;BC201,K201+L201+M201-N201,0)+IF(W201&lt;BC201,S201+T201+U201-V201,0)+IF(AE201&lt;BC201,AA201+AB201+AC201-AD201,0)+IF(AM201&lt;BC201,AI201+AJ201+AK201-AL201,0)+IF(AU201&lt;BC201,AQ201+AR201+AS201-AT201,0)+IF(BC201&lt;BC201,AY201+AZ201+BA201-BB201,0)+IF(BK201&lt;BC201,BG201+BH201+BI201-BJ201,0)+IF(BS201&lt;BC201,BO201+BP201+BQ201-BR201,0)+IF(CA201&lt;BC201,BW201+BX201+BY201-BZ201,0)+IF(CI201&lt;BC201,CE201+CF201+CG201-CH201,0))))))</f>
        <v>0</v>
      </c>
      <c r="BE201" s="3">
        <f>IF(Inputs!$B$27&lt;&gt;"Ready","PENDING INPUTS",MIN((AY201+AZ201+BA201),IF(D201&gt;C201,IF(D201=0,0,BB201*C201/D201),BB201+BD201)))</f>
        <v>0</v>
      </c>
      <c r="BF201" s="3">
        <f>IF(Inputs!$B$27&lt;&gt;"Ready","PENDING INPUTS",MAX(0,(AY201+AZ201+BA201)-BE201))</f>
        <v>0</v>
      </c>
      <c r="BG201" s="3">
        <f>IF(Inputs!$B$27&lt;&gt;"Ready","PENDING INPUTS",BN200)</f>
        <v>0</v>
      </c>
      <c r="BH201" s="3">
        <f>IF(Inputs!$B$27&lt;&gt;"Ready","PENDING INPUTS",IF(A201&lt;=Inputs!$B$6,ROUND(BG201*Inputs!C20/12,2),0))</f>
        <v>0</v>
      </c>
      <c r="BI201" s="3">
        <f>IF(Inputs!$B$27&lt;&gt;"Ready","PENDING INPUTS",IF(AND(A201&lt;=Inputs!$B$6,BG201&gt;0),Inputs!G20,0))</f>
        <v>0</v>
      </c>
      <c r="BJ201" s="3">
        <f>IF(Inputs!$B$27&lt;&gt;"Ready","PENDING INPUTS",IF(A201&gt;Inputs!$B$6,0,MIN((BG201+BH201+BI201),IF(Inputs!H20=1,Inputs!D20,MAX(Inputs!F20,ROUND(BG201*Inputs!E20+BH201+BI201,2))))))</f>
        <v>0</v>
      </c>
      <c r="BK201">
        <f>IF(Inputs!$B$27&lt;&gt;"Ready","PENDING INPUTS",IF(BG201&lt;=0,99,1+IF(AND(K201&gt;0,OR(Inputs!C14&gt;Inputs!C20,AND(Inputs!C14=Inputs!C20,0&lt;6))),1,0)+IF(AND(S201&gt;0,OR(Inputs!C15&gt;Inputs!C20,AND(Inputs!C15=Inputs!C20,1&lt;6))),1,0)+IF(AND(AA201&gt;0,OR(Inputs!C16&gt;Inputs!C20,AND(Inputs!C16=Inputs!C20,2&lt;6))),1,0)+IF(AND(AI201&gt;0,OR(Inputs!C17&gt;Inputs!C20,AND(Inputs!C17=Inputs!C20,3&lt;6))),1,0)+IF(AND(AQ201&gt;0,OR(Inputs!C18&gt;Inputs!C20,AND(Inputs!C18=Inputs!C20,4&lt;6))),1,0)+IF(AND(AY201&gt;0,OR(Inputs!C19&gt;Inputs!C20,AND(Inputs!C19=Inputs!C20,5&lt;6))),1,0)+IF(AND(BO201&gt;0,OR(Inputs!C21&gt;Inputs!C20,AND(Inputs!C21=Inputs!C20,7&lt;6))),1,0)+IF(AND(BW201&gt;0,OR(Inputs!C22&gt;Inputs!C20,AND(Inputs!C22=Inputs!C20,8&lt;6))),1,0)+IF(AND(CE201&gt;0,OR(Inputs!C23&gt;Inputs!C20,AND(Inputs!C23=Inputs!C20,9&lt;6))),1,0)))</f>
        <v>99</v>
      </c>
      <c r="BL201" s="3">
        <f>IF(Inputs!$B$27&lt;&gt;"Ready","PENDING INPUTS",IF(A201&gt;Inputs!$B$6,0,MIN(MAX(0,(BG201+BH201+BI201)-BJ201),MAX(0,C201-D201-(IF(O201&lt;BK201,K201+L201+M201-N201,0)+IF(W201&lt;BK201,S201+T201+U201-V201,0)+IF(AE201&lt;BK201,AA201+AB201+AC201-AD201,0)+IF(AM201&lt;BK201,AI201+AJ201+AK201-AL201,0)+IF(AU201&lt;BK201,AQ201+AR201+AS201-AT201,0)+IF(BC201&lt;BK201,AY201+AZ201+BA201-BB201,0)+IF(BK201&lt;BK201,BG201+BH201+BI201-BJ201,0)+IF(BS201&lt;BK201,BO201+BP201+BQ201-BR201,0)+IF(CA201&lt;BK201,BW201+BX201+BY201-BZ201,0)+IF(CI201&lt;BK201,CE201+CF201+CG201-CH201,0))))))</f>
        <v>0</v>
      </c>
      <c r="BM201" s="3">
        <f>IF(Inputs!$B$27&lt;&gt;"Ready","PENDING INPUTS",MIN((BG201+BH201+BI201),IF(D201&gt;C201,IF(D201=0,0,BJ201*C201/D201),BJ201+BL201)))</f>
        <v>0</v>
      </c>
      <c r="BN201" s="3">
        <f>IF(Inputs!$B$27&lt;&gt;"Ready","PENDING INPUTS",MAX(0,(BG201+BH201+BI201)-BM201))</f>
        <v>0</v>
      </c>
      <c r="BO201" s="3">
        <f>IF(Inputs!$B$27&lt;&gt;"Ready","PENDING INPUTS",BV200)</f>
        <v>0</v>
      </c>
      <c r="BP201" s="3">
        <f>IF(Inputs!$B$27&lt;&gt;"Ready","PENDING INPUTS",IF(A201&lt;=Inputs!$B$6,ROUND(BO201*Inputs!C21/12,2),0))</f>
        <v>0</v>
      </c>
      <c r="BQ201" s="3">
        <f>IF(Inputs!$B$27&lt;&gt;"Ready","PENDING INPUTS",IF(AND(A201&lt;=Inputs!$B$6,BO201&gt;0),Inputs!G21,0))</f>
        <v>0</v>
      </c>
      <c r="BR201" s="3">
        <f>IF(Inputs!$B$27&lt;&gt;"Ready","PENDING INPUTS",IF(A201&gt;Inputs!$B$6,0,MIN((BO201+BP201+BQ201),IF(Inputs!H21=1,Inputs!D21,MAX(Inputs!F21,ROUND(BO201*Inputs!E21+BP201+BQ201,2))))))</f>
        <v>0</v>
      </c>
      <c r="BS201">
        <f>IF(Inputs!$B$27&lt;&gt;"Ready","PENDING INPUTS",IF(BO201&lt;=0,99,1+IF(AND(K201&gt;0,OR(Inputs!C14&gt;Inputs!C21,AND(Inputs!C14=Inputs!C21,0&lt;7))),1,0)+IF(AND(S201&gt;0,OR(Inputs!C15&gt;Inputs!C21,AND(Inputs!C15=Inputs!C21,1&lt;7))),1,0)+IF(AND(AA201&gt;0,OR(Inputs!C16&gt;Inputs!C21,AND(Inputs!C16=Inputs!C21,2&lt;7))),1,0)+IF(AND(AI201&gt;0,OR(Inputs!C17&gt;Inputs!C21,AND(Inputs!C17=Inputs!C21,3&lt;7))),1,0)+IF(AND(AQ201&gt;0,OR(Inputs!C18&gt;Inputs!C21,AND(Inputs!C18=Inputs!C21,4&lt;7))),1,0)+IF(AND(AY201&gt;0,OR(Inputs!C19&gt;Inputs!C21,AND(Inputs!C19=Inputs!C21,5&lt;7))),1,0)+IF(AND(BG201&gt;0,OR(Inputs!C20&gt;Inputs!C21,AND(Inputs!C20=Inputs!C21,6&lt;7))),1,0)+IF(AND(BW201&gt;0,OR(Inputs!C22&gt;Inputs!C21,AND(Inputs!C22=Inputs!C21,8&lt;7))),1,0)+IF(AND(CE201&gt;0,OR(Inputs!C23&gt;Inputs!C21,AND(Inputs!C23=Inputs!C21,9&lt;7))),1,0)))</f>
        <v>99</v>
      </c>
      <c r="BT201" s="3">
        <f>IF(Inputs!$B$27&lt;&gt;"Ready","PENDING INPUTS",IF(A201&gt;Inputs!$B$6,0,MIN(MAX(0,(BO201+BP201+BQ201)-BR201),MAX(0,C201-D201-(IF(O201&lt;BS201,K201+L201+M201-N201,0)+IF(W201&lt;BS201,S201+T201+U201-V201,0)+IF(AE201&lt;BS201,AA201+AB201+AC201-AD201,0)+IF(AM201&lt;BS201,AI201+AJ201+AK201-AL201,0)+IF(AU201&lt;BS201,AQ201+AR201+AS201-AT201,0)+IF(BC201&lt;BS201,AY201+AZ201+BA201-BB201,0)+IF(BK201&lt;BS201,BG201+BH201+BI201-BJ201,0)+IF(BS201&lt;BS201,BO201+BP201+BQ201-BR201,0)+IF(CA201&lt;BS201,BW201+BX201+BY201-BZ201,0)+IF(CI201&lt;BS201,CE201+CF201+CG201-CH201,0))))))</f>
        <v>0</v>
      </c>
      <c r="BU201" s="3">
        <f>IF(Inputs!$B$27&lt;&gt;"Ready","PENDING INPUTS",MIN((BO201+BP201+BQ201),IF(D201&gt;C201,IF(D201=0,0,BR201*C201/D201),BR201+BT201)))</f>
        <v>0</v>
      </c>
      <c r="BV201" s="3">
        <f>IF(Inputs!$B$27&lt;&gt;"Ready","PENDING INPUTS",MAX(0,(BO201+BP201+BQ201)-BU201))</f>
        <v>0</v>
      </c>
      <c r="BW201" s="3">
        <f>IF(Inputs!$B$27&lt;&gt;"Ready","PENDING INPUTS",CD200)</f>
        <v>0</v>
      </c>
      <c r="BX201" s="3">
        <f>IF(Inputs!$B$27&lt;&gt;"Ready","PENDING INPUTS",IF(A201&lt;=Inputs!$B$6,ROUND(BW201*Inputs!C22/12,2),0))</f>
        <v>0</v>
      </c>
      <c r="BY201" s="3">
        <f>IF(Inputs!$B$27&lt;&gt;"Ready","PENDING INPUTS",IF(AND(A201&lt;=Inputs!$B$6,BW201&gt;0),Inputs!G22,0))</f>
        <v>0</v>
      </c>
      <c r="BZ201" s="3">
        <f>IF(Inputs!$B$27&lt;&gt;"Ready","PENDING INPUTS",IF(A201&gt;Inputs!$B$6,0,MIN((BW201+BX201+BY201),IF(Inputs!H22=1,Inputs!D22,MAX(Inputs!F22,ROUND(BW201*Inputs!E22+BX201+BY201,2))))))</f>
        <v>0</v>
      </c>
      <c r="CA201">
        <f>IF(Inputs!$B$27&lt;&gt;"Ready","PENDING INPUTS",IF(BW201&lt;=0,99,1+IF(AND(K201&gt;0,OR(Inputs!C14&gt;Inputs!C22,AND(Inputs!C14=Inputs!C22,0&lt;8))),1,0)+IF(AND(S201&gt;0,OR(Inputs!C15&gt;Inputs!C22,AND(Inputs!C15=Inputs!C22,1&lt;8))),1,0)+IF(AND(AA201&gt;0,OR(Inputs!C16&gt;Inputs!C22,AND(Inputs!C16=Inputs!C22,2&lt;8))),1,0)+IF(AND(AI201&gt;0,OR(Inputs!C17&gt;Inputs!C22,AND(Inputs!C17=Inputs!C22,3&lt;8))),1,0)+IF(AND(AQ201&gt;0,OR(Inputs!C18&gt;Inputs!C22,AND(Inputs!C18=Inputs!C22,4&lt;8))),1,0)+IF(AND(AY201&gt;0,OR(Inputs!C19&gt;Inputs!C22,AND(Inputs!C19=Inputs!C22,5&lt;8))),1,0)+IF(AND(BG201&gt;0,OR(Inputs!C20&gt;Inputs!C22,AND(Inputs!C20=Inputs!C22,6&lt;8))),1,0)+IF(AND(BO201&gt;0,OR(Inputs!C21&gt;Inputs!C22,AND(Inputs!C21=Inputs!C22,7&lt;8))),1,0)+IF(AND(CE201&gt;0,OR(Inputs!C23&gt;Inputs!C22,AND(Inputs!C23=Inputs!C22,9&lt;8))),1,0)))</f>
        <v>99</v>
      </c>
      <c r="CB201" s="3">
        <f>IF(Inputs!$B$27&lt;&gt;"Ready","PENDING INPUTS",IF(A201&gt;Inputs!$B$6,0,MIN(MAX(0,(BW201+BX201+BY201)-BZ201),MAX(0,C201-D201-(IF(O201&lt;CA201,K201+L201+M201-N201,0)+IF(W201&lt;CA201,S201+T201+U201-V201,0)+IF(AE201&lt;CA201,AA201+AB201+AC201-AD201,0)+IF(AM201&lt;CA201,AI201+AJ201+AK201-AL201,0)+IF(AU201&lt;CA201,AQ201+AR201+AS201-AT201,0)+IF(BC201&lt;CA201,AY201+AZ201+BA201-BB201,0)+IF(BK201&lt;CA201,BG201+BH201+BI201-BJ201,0)+IF(BS201&lt;CA201,BO201+BP201+BQ201-BR201,0)+IF(CA201&lt;CA201,BW201+BX201+BY201-BZ201,0)+IF(CI201&lt;CA201,CE201+CF201+CG201-CH201,0))))))</f>
        <v>0</v>
      </c>
      <c r="CC201" s="3">
        <f>IF(Inputs!$B$27&lt;&gt;"Ready","PENDING INPUTS",MIN((BW201+BX201+BY201),IF(D201&gt;C201,IF(D201=0,0,BZ201*C201/D201),BZ201+CB201)))</f>
        <v>0</v>
      </c>
      <c r="CD201" s="3">
        <f>IF(Inputs!$B$27&lt;&gt;"Ready","PENDING INPUTS",MAX(0,(BW201+BX201+BY201)-CC201))</f>
        <v>0</v>
      </c>
      <c r="CE201" s="3">
        <f>IF(Inputs!$B$27&lt;&gt;"Ready","PENDING INPUTS",CL200)</f>
        <v>0</v>
      </c>
      <c r="CF201" s="3">
        <f>IF(Inputs!$B$27&lt;&gt;"Ready","PENDING INPUTS",IF(A201&lt;=Inputs!$B$6,ROUND(CE201*Inputs!C23/12,2),0))</f>
        <v>0</v>
      </c>
      <c r="CG201" s="3">
        <f>IF(Inputs!$B$27&lt;&gt;"Ready","PENDING INPUTS",IF(AND(A201&lt;=Inputs!$B$6,CE201&gt;0),Inputs!G23,0))</f>
        <v>0</v>
      </c>
      <c r="CH201" s="3">
        <f>IF(Inputs!$B$27&lt;&gt;"Ready","PENDING INPUTS",IF(A201&gt;Inputs!$B$6,0,MIN((CE201+CF201+CG201),IF(Inputs!H23=1,Inputs!D23,MAX(Inputs!F23,ROUND(CE201*Inputs!E23+CF201+CG201,2))))))</f>
        <v>0</v>
      </c>
      <c r="CI201">
        <f>IF(Inputs!$B$27&lt;&gt;"Ready","PENDING INPUTS",IF(CE201&lt;=0,99,1+IF(AND(K201&gt;0,OR(Inputs!C14&gt;Inputs!C23,AND(Inputs!C14=Inputs!C23,0&lt;9))),1,0)+IF(AND(S201&gt;0,OR(Inputs!C15&gt;Inputs!C23,AND(Inputs!C15=Inputs!C23,1&lt;9))),1,0)+IF(AND(AA201&gt;0,OR(Inputs!C16&gt;Inputs!C23,AND(Inputs!C16=Inputs!C23,2&lt;9))),1,0)+IF(AND(AI201&gt;0,OR(Inputs!C17&gt;Inputs!C23,AND(Inputs!C17=Inputs!C23,3&lt;9))),1,0)+IF(AND(AQ201&gt;0,OR(Inputs!C18&gt;Inputs!C23,AND(Inputs!C18=Inputs!C23,4&lt;9))),1,0)+IF(AND(AY201&gt;0,OR(Inputs!C19&gt;Inputs!C23,AND(Inputs!C19=Inputs!C23,5&lt;9))),1,0)+IF(AND(BG201&gt;0,OR(Inputs!C20&gt;Inputs!C23,AND(Inputs!C20=Inputs!C23,6&lt;9))),1,0)+IF(AND(BO201&gt;0,OR(Inputs!C21&gt;Inputs!C23,AND(Inputs!C21=Inputs!C23,7&lt;9))),1,0)+IF(AND(BW201&gt;0,OR(Inputs!C22&gt;Inputs!C23,AND(Inputs!C22=Inputs!C23,8&lt;9))),1,0)))</f>
        <v>99</v>
      </c>
      <c r="CJ201" s="3">
        <f>IF(Inputs!$B$27&lt;&gt;"Ready","PENDING INPUTS",IF(A201&gt;Inputs!$B$6,0,MIN(MAX(0,(CE201+CF201+CG201)-CH201),MAX(0,C201-D201-(IF(O201&lt;CI201,K201+L201+M201-N201,0)+IF(W201&lt;CI201,S201+T201+U201-V201,0)+IF(AE201&lt;CI201,AA201+AB201+AC201-AD201,0)+IF(AM201&lt;CI201,AI201+AJ201+AK201-AL201,0)+IF(AU201&lt;CI201,AQ201+AR201+AS201-AT201,0)+IF(BC201&lt;CI201,AY201+AZ201+BA201-BB201,0)+IF(BK201&lt;CI201,BG201+BH201+BI201-BJ201,0)+IF(BS201&lt;CI201,BO201+BP201+BQ201-BR201,0)+IF(CA201&lt;CI201,BW201+BX201+BY201-BZ201,0)+IF(CI201&lt;CI201,CE201+CF201+CG201-CH201,0))))))</f>
        <v>0</v>
      </c>
      <c r="CK201" s="3">
        <f>IF(Inputs!$B$27&lt;&gt;"Ready","PENDING INPUTS",MIN((CE201+CF201+CG201),IF(D201&gt;C201,IF(D201=0,0,CH201*C201/D201),CH201+CJ201)))</f>
        <v>0</v>
      </c>
      <c r="CL201" s="3">
        <f>IF(Inputs!$B$27&lt;&gt;"Ready","PENDING INPUTS",MAX(0,(CE201+CF201+CG201)-CK201))</f>
        <v>0</v>
      </c>
    </row>
    <row r="202" spans="1:90" ht="27.95" customHeight="1" x14ac:dyDescent="0.25">
      <c r="A202">
        <v>198</v>
      </c>
      <c r="B202" s="13">
        <f>IF(Inputs!$B$27&lt;&gt;"Ready","PENDING INPUTS",EDATE(Inputs!$B$5,A202-1))</f>
        <v>52291</v>
      </c>
      <c r="C202" s="3">
        <f>IF(Inputs!$B$27&lt;&gt;"Ready","PENDING INPUTS",IF(A202&lt;=Inputs!$B$6,MAX(0,Inputs!$B$4+IF(A202=Inputs!$B$7,Inputs!$B$8,0)+IF(A202=Inputs!$B$9,Inputs!$B$10,0)),0))</f>
        <v>0</v>
      </c>
      <c r="D202" s="3">
        <f>IF(Inputs!$B$27&lt;&gt;"Ready","PENDING INPUTS",SUM(N202,V202,AD202,AL202,AT202,BB202,BJ202,BR202,BZ202,CH202))</f>
        <v>0</v>
      </c>
      <c r="E202" s="3">
        <f>IF(Inputs!$B$27&lt;&gt;"Ready","PENDING INPUTS",MAX(0,D202-C202))</f>
        <v>0</v>
      </c>
      <c r="F202" s="3">
        <f>IF(Inputs!$B$27&lt;&gt;"Ready","PENDING INPUTS",SUM(Q202,Y202,AG202,AO202,AW202,BE202,BM202,BU202,CC202,CK202))</f>
        <v>0</v>
      </c>
      <c r="G202" s="3">
        <f>IF(Inputs!$B$27&lt;&gt;"Ready","PENDING INPUTS",SUM(L202,T202,AB202,AJ202,AR202,AZ202,BH202,BP202,BX202,CF202))</f>
        <v>0</v>
      </c>
      <c r="H202" s="3">
        <f>IF(Inputs!$B$27&lt;&gt;"Ready","PENDING INPUTS",SUM(M202,U202,AC202,AK202,AS202,BA202,BI202,BQ202,BY202,CG202))</f>
        <v>0</v>
      </c>
      <c r="I202" s="3">
        <f>IF(Inputs!$B$27&lt;&gt;"Ready","PENDING INPUTS",SUM(R202,Z202,AH202,AP202,AX202,BF202,BN202,BV202,CD202,CL202))</f>
        <v>0</v>
      </c>
      <c r="J202" t="str">
        <f>IF(Inputs!$B$27&lt;&gt;"Ready","PENDING INPUTS",IF(A202&gt;Inputs!$B$6,"Beyond horizon",IF(E202&gt;0.005,"MINIMUM SHORTFALL",IF(I202&lt;0.005,"Paid off","In progress"))))</f>
        <v>Beyond horizon</v>
      </c>
      <c r="K202" s="3">
        <f>IF(Inputs!$B$27&lt;&gt;"Ready","PENDING INPUTS",R201)</f>
        <v>0</v>
      </c>
      <c r="L202" s="3">
        <f>IF(Inputs!$B$27&lt;&gt;"Ready","PENDING INPUTS",IF(A202&lt;=Inputs!$B$6,ROUND(K202*Inputs!C14/12,2),0))</f>
        <v>0</v>
      </c>
      <c r="M202" s="3">
        <f>IF(Inputs!$B$27&lt;&gt;"Ready","PENDING INPUTS",IF(AND(A202&lt;=Inputs!$B$6,K202&gt;0),Inputs!G14,0))</f>
        <v>0</v>
      </c>
      <c r="N202" s="3">
        <f>IF(Inputs!$B$27&lt;&gt;"Ready","PENDING INPUTS",IF(A202&gt;Inputs!$B$6,0,MIN((K202+L202+M202),IF(Inputs!H14=1,Inputs!D14,MAX(Inputs!F14,ROUND(K202*Inputs!E14+L202+M202,2))))))</f>
        <v>0</v>
      </c>
      <c r="O202">
        <f>IF(Inputs!$B$27&lt;&gt;"Ready","PENDING INPUTS",IF(K202&lt;=0,99,1+IF(AND(S202&gt;0,OR(Inputs!C15&gt;Inputs!C14,AND(Inputs!C15=Inputs!C14,1&lt;0))),1,0)+IF(AND(AA202&gt;0,OR(Inputs!C16&gt;Inputs!C14,AND(Inputs!C16=Inputs!C14,2&lt;0))),1,0)+IF(AND(AI202&gt;0,OR(Inputs!C17&gt;Inputs!C14,AND(Inputs!C17=Inputs!C14,3&lt;0))),1,0)+IF(AND(AQ202&gt;0,OR(Inputs!C18&gt;Inputs!C14,AND(Inputs!C18=Inputs!C14,4&lt;0))),1,0)+IF(AND(AY202&gt;0,OR(Inputs!C19&gt;Inputs!C14,AND(Inputs!C19=Inputs!C14,5&lt;0))),1,0)+IF(AND(BG202&gt;0,OR(Inputs!C20&gt;Inputs!C14,AND(Inputs!C20=Inputs!C14,6&lt;0))),1,0)+IF(AND(BO202&gt;0,OR(Inputs!C21&gt;Inputs!C14,AND(Inputs!C21=Inputs!C14,7&lt;0))),1,0)+IF(AND(BW202&gt;0,OR(Inputs!C22&gt;Inputs!C14,AND(Inputs!C22=Inputs!C14,8&lt;0))),1,0)+IF(AND(CE202&gt;0,OR(Inputs!C23&gt;Inputs!C14,AND(Inputs!C23=Inputs!C14,9&lt;0))),1,0)))</f>
        <v>99</v>
      </c>
      <c r="P202" s="3">
        <f>IF(Inputs!$B$27&lt;&gt;"Ready","PENDING INPUTS",IF(A202&gt;Inputs!$B$6,0,MIN(MAX(0,(K202+L202+M202)-N202),MAX(0,C202-D202-(IF(O202&lt;O202,K202+L202+M202-N202,0)+IF(W202&lt;O202,S202+T202+U202-V202,0)+IF(AE202&lt;O202,AA202+AB202+AC202-AD202,0)+IF(AM202&lt;O202,AI202+AJ202+AK202-AL202,0)+IF(AU202&lt;O202,AQ202+AR202+AS202-AT202,0)+IF(BC202&lt;O202,AY202+AZ202+BA202-BB202,0)+IF(BK202&lt;O202,BG202+BH202+BI202-BJ202,0)+IF(BS202&lt;O202,BO202+BP202+BQ202-BR202,0)+IF(CA202&lt;O202,BW202+BX202+BY202-BZ202,0)+IF(CI202&lt;O202,CE202+CF202+CG202-CH202,0))))))</f>
        <v>0</v>
      </c>
      <c r="Q202" s="3">
        <f>IF(Inputs!$B$27&lt;&gt;"Ready","PENDING INPUTS",MIN((K202+L202+M202),IF(D202&gt;C202,IF(D202=0,0,N202*C202/D202),N202+P202)))</f>
        <v>0</v>
      </c>
      <c r="R202" s="3">
        <f>IF(Inputs!$B$27&lt;&gt;"Ready","PENDING INPUTS",MAX(0,(K202+L202+M202)-Q202))</f>
        <v>0</v>
      </c>
      <c r="S202" s="3">
        <f>IF(Inputs!$B$27&lt;&gt;"Ready","PENDING INPUTS",Z201)</f>
        <v>0</v>
      </c>
      <c r="T202" s="3">
        <f>IF(Inputs!$B$27&lt;&gt;"Ready","PENDING INPUTS",IF(A202&lt;=Inputs!$B$6,ROUND(S202*Inputs!C15/12,2),0))</f>
        <v>0</v>
      </c>
      <c r="U202" s="3">
        <f>IF(Inputs!$B$27&lt;&gt;"Ready","PENDING INPUTS",IF(AND(A202&lt;=Inputs!$B$6,S202&gt;0),Inputs!G15,0))</f>
        <v>0</v>
      </c>
      <c r="V202" s="3">
        <f>IF(Inputs!$B$27&lt;&gt;"Ready","PENDING INPUTS",IF(A202&gt;Inputs!$B$6,0,MIN((S202+T202+U202),IF(Inputs!H15=1,Inputs!D15,MAX(Inputs!F15,ROUND(S202*Inputs!E15+T202+U202,2))))))</f>
        <v>0</v>
      </c>
      <c r="W202">
        <f>IF(Inputs!$B$27&lt;&gt;"Ready","PENDING INPUTS",IF(S202&lt;=0,99,1+IF(AND(K202&gt;0,OR(Inputs!C14&gt;Inputs!C15,AND(Inputs!C14=Inputs!C15,0&lt;1))),1,0)+IF(AND(AA202&gt;0,OR(Inputs!C16&gt;Inputs!C15,AND(Inputs!C16=Inputs!C15,2&lt;1))),1,0)+IF(AND(AI202&gt;0,OR(Inputs!C17&gt;Inputs!C15,AND(Inputs!C17=Inputs!C15,3&lt;1))),1,0)+IF(AND(AQ202&gt;0,OR(Inputs!C18&gt;Inputs!C15,AND(Inputs!C18=Inputs!C15,4&lt;1))),1,0)+IF(AND(AY202&gt;0,OR(Inputs!C19&gt;Inputs!C15,AND(Inputs!C19=Inputs!C15,5&lt;1))),1,0)+IF(AND(BG202&gt;0,OR(Inputs!C20&gt;Inputs!C15,AND(Inputs!C20=Inputs!C15,6&lt;1))),1,0)+IF(AND(BO202&gt;0,OR(Inputs!C21&gt;Inputs!C15,AND(Inputs!C21=Inputs!C15,7&lt;1))),1,0)+IF(AND(BW202&gt;0,OR(Inputs!C22&gt;Inputs!C15,AND(Inputs!C22=Inputs!C15,8&lt;1))),1,0)+IF(AND(CE202&gt;0,OR(Inputs!C23&gt;Inputs!C15,AND(Inputs!C23=Inputs!C15,9&lt;1))),1,0)))</f>
        <v>99</v>
      </c>
      <c r="X202" s="3">
        <f>IF(Inputs!$B$27&lt;&gt;"Ready","PENDING INPUTS",IF(A202&gt;Inputs!$B$6,0,MIN(MAX(0,(S202+T202+U202)-V202),MAX(0,C202-D202-(IF(O202&lt;W202,K202+L202+M202-N202,0)+IF(W202&lt;W202,S202+T202+U202-V202,0)+IF(AE202&lt;W202,AA202+AB202+AC202-AD202,0)+IF(AM202&lt;W202,AI202+AJ202+AK202-AL202,0)+IF(AU202&lt;W202,AQ202+AR202+AS202-AT202,0)+IF(BC202&lt;W202,AY202+AZ202+BA202-BB202,0)+IF(BK202&lt;W202,BG202+BH202+BI202-BJ202,0)+IF(BS202&lt;W202,BO202+BP202+BQ202-BR202,0)+IF(CA202&lt;W202,BW202+BX202+BY202-BZ202,0)+IF(CI202&lt;W202,CE202+CF202+CG202-CH202,0))))))</f>
        <v>0</v>
      </c>
      <c r="Y202" s="3">
        <f>IF(Inputs!$B$27&lt;&gt;"Ready","PENDING INPUTS",MIN((S202+T202+U202),IF(D202&gt;C202,IF(D202=0,0,V202*C202/D202),V202+X202)))</f>
        <v>0</v>
      </c>
      <c r="Z202" s="3">
        <f>IF(Inputs!$B$27&lt;&gt;"Ready","PENDING INPUTS",MAX(0,(S202+T202+U202)-Y202))</f>
        <v>0</v>
      </c>
      <c r="AA202" s="3">
        <f>IF(Inputs!$B$27&lt;&gt;"Ready","PENDING INPUTS",AH201)</f>
        <v>0</v>
      </c>
      <c r="AB202" s="3">
        <f>IF(Inputs!$B$27&lt;&gt;"Ready","PENDING INPUTS",IF(A202&lt;=Inputs!$B$6,ROUND(AA202*Inputs!C16/12,2),0))</f>
        <v>0</v>
      </c>
      <c r="AC202" s="3">
        <f>IF(Inputs!$B$27&lt;&gt;"Ready","PENDING INPUTS",IF(AND(A202&lt;=Inputs!$B$6,AA202&gt;0),Inputs!G16,0))</f>
        <v>0</v>
      </c>
      <c r="AD202" s="3">
        <f>IF(Inputs!$B$27&lt;&gt;"Ready","PENDING INPUTS",IF(A202&gt;Inputs!$B$6,0,MIN((AA202+AB202+AC202),IF(Inputs!H16=1,Inputs!D16,MAX(Inputs!F16,ROUND(AA202*Inputs!E16+AB202+AC202,2))))))</f>
        <v>0</v>
      </c>
      <c r="AE202">
        <f>IF(Inputs!$B$27&lt;&gt;"Ready","PENDING INPUTS",IF(AA202&lt;=0,99,1+IF(AND(K202&gt;0,OR(Inputs!C14&gt;Inputs!C16,AND(Inputs!C14=Inputs!C16,0&lt;2))),1,0)+IF(AND(S202&gt;0,OR(Inputs!C15&gt;Inputs!C16,AND(Inputs!C15=Inputs!C16,1&lt;2))),1,0)+IF(AND(AI202&gt;0,OR(Inputs!C17&gt;Inputs!C16,AND(Inputs!C17=Inputs!C16,3&lt;2))),1,0)+IF(AND(AQ202&gt;0,OR(Inputs!C18&gt;Inputs!C16,AND(Inputs!C18=Inputs!C16,4&lt;2))),1,0)+IF(AND(AY202&gt;0,OR(Inputs!C19&gt;Inputs!C16,AND(Inputs!C19=Inputs!C16,5&lt;2))),1,0)+IF(AND(BG202&gt;0,OR(Inputs!C20&gt;Inputs!C16,AND(Inputs!C20=Inputs!C16,6&lt;2))),1,0)+IF(AND(BO202&gt;0,OR(Inputs!C21&gt;Inputs!C16,AND(Inputs!C21=Inputs!C16,7&lt;2))),1,0)+IF(AND(BW202&gt;0,OR(Inputs!C22&gt;Inputs!C16,AND(Inputs!C22=Inputs!C16,8&lt;2))),1,0)+IF(AND(CE202&gt;0,OR(Inputs!C23&gt;Inputs!C16,AND(Inputs!C23=Inputs!C16,9&lt;2))),1,0)))</f>
        <v>99</v>
      </c>
      <c r="AF202" s="3">
        <f>IF(Inputs!$B$27&lt;&gt;"Ready","PENDING INPUTS",IF(A202&gt;Inputs!$B$6,0,MIN(MAX(0,(AA202+AB202+AC202)-AD202),MAX(0,C202-D202-(IF(O202&lt;AE202,K202+L202+M202-N202,0)+IF(W202&lt;AE202,S202+T202+U202-V202,0)+IF(AE202&lt;AE202,AA202+AB202+AC202-AD202,0)+IF(AM202&lt;AE202,AI202+AJ202+AK202-AL202,0)+IF(AU202&lt;AE202,AQ202+AR202+AS202-AT202,0)+IF(BC202&lt;AE202,AY202+AZ202+BA202-BB202,0)+IF(BK202&lt;AE202,BG202+BH202+BI202-BJ202,0)+IF(BS202&lt;AE202,BO202+BP202+BQ202-BR202,0)+IF(CA202&lt;AE202,BW202+BX202+BY202-BZ202,0)+IF(CI202&lt;AE202,CE202+CF202+CG202-CH202,0))))))</f>
        <v>0</v>
      </c>
      <c r="AG202" s="3">
        <f>IF(Inputs!$B$27&lt;&gt;"Ready","PENDING INPUTS",MIN((AA202+AB202+AC202),IF(D202&gt;C202,IF(D202=0,0,AD202*C202/D202),AD202+AF202)))</f>
        <v>0</v>
      </c>
      <c r="AH202" s="3">
        <f>IF(Inputs!$B$27&lt;&gt;"Ready","PENDING INPUTS",MAX(0,(AA202+AB202+AC202)-AG202))</f>
        <v>0</v>
      </c>
      <c r="AI202" s="3">
        <f>IF(Inputs!$B$27&lt;&gt;"Ready","PENDING INPUTS",AP201)</f>
        <v>0</v>
      </c>
      <c r="AJ202" s="3">
        <f>IF(Inputs!$B$27&lt;&gt;"Ready","PENDING INPUTS",IF(A202&lt;=Inputs!$B$6,ROUND(AI202*Inputs!C17/12,2),0))</f>
        <v>0</v>
      </c>
      <c r="AK202" s="3">
        <f>IF(Inputs!$B$27&lt;&gt;"Ready","PENDING INPUTS",IF(AND(A202&lt;=Inputs!$B$6,AI202&gt;0),Inputs!G17,0))</f>
        <v>0</v>
      </c>
      <c r="AL202" s="3">
        <f>IF(Inputs!$B$27&lt;&gt;"Ready","PENDING INPUTS",IF(A202&gt;Inputs!$B$6,0,MIN((AI202+AJ202+AK202),IF(Inputs!H17=1,Inputs!D17,MAX(Inputs!F17,ROUND(AI202*Inputs!E17+AJ202+AK202,2))))))</f>
        <v>0</v>
      </c>
      <c r="AM202">
        <f>IF(Inputs!$B$27&lt;&gt;"Ready","PENDING INPUTS",IF(AI202&lt;=0,99,1+IF(AND(K202&gt;0,OR(Inputs!C14&gt;Inputs!C17,AND(Inputs!C14=Inputs!C17,0&lt;3))),1,0)+IF(AND(S202&gt;0,OR(Inputs!C15&gt;Inputs!C17,AND(Inputs!C15=Inputs!C17,1&lt;3))),1,0)+IF(AND(AA202&gt;0,OR(Inputs!C16&gt;Inputs!C17,AND(Inputs!C16=Inputs!C17,2&lt;3))),1,0)+IF(AND(AQ202&gt;0,OR(Inputs!C18&gt;Inputs!C17,AND(Inputs!C18=Inputs!C17,4&lt;3))),1,0)+IF(AND(AY202&gt;0,OR(Inputs!C19&gt;Inputs!C17,AND(Inputs!C19=Inputs!C17,5&lt;3))),1,0)+IF(AND(BG202&gt;0,OR(Inputs!C20&gt;Inputs!C17,AND(Inputs!C20=Inputs!C17,6&lt;3))),1,0)+IF(AND(BO202&gt;0,OR(Inputs!C21&gt;Inputs!C17,AND(Inputs!C21=Inputs!C17,7&lt;3))),1,0)+IF(AND(BW202&gt;0,OR(Inputs!C22&gt;Inputs!C17,AND(Inputs!C22=Inputs!C17,8&lt;3))),1,0)+IF(AND(CE202&gt;0,OR(Inputs!C23&gt;Inputs!C17,AND(Inputs!C23=Inputs!C17,9&lt;3))),1,0)))</f>
        <v>99</v>
      </c>
      <c r="AN202" s="3">
        <f>IF(Inputs!$B$27&lt;&gt;"Ready","PENDING INPUTS",IF(A202&gt;Inputs!$B$6,0,MIN(MAX(0,(AI202+AJ202+AK202)-AL202),MAX(0,C202-D202-(IF(O202&lt;AM202,K202+L202+M202-N202,0)+IF(W202&lt;AM202,S202+T202+U202-V202,0)+IF(AE202&lt;AM202,AA202+AB202+AC202-AD202,0)+IF(AM202&lt;AM202,AI202+AJ202+AK202-AL202,0)+IF(AU202&lt;AM202,AQ202+AR202+AS202-AT202,0)+IF(BC202&lt;AM202,AY202+AZ202+BA202-BB202,0)+IF(BK202&lt;AM202,BG202+BH202+BI202-BJ202,0)+IF(BS202&lt;AM202,BO202+BP202+BQ202-BR202,0)+IF(CA202&lt;AM202,BW202+BX202+BY202-BZ202,0)+IF(CI202&lt;AM202,CE202+CF202+CG202-CH202,0))))))</f>
        <v>0</v>
      </c>
      <c r="AO202" s="3">
        <f>IF(Inputs!$B$27&lt;&gt;"Ready","PENDING INPUTS",MIN((AI202+AJ202+AK202),IF(D202&gt;C202,IF(D202=0,0,AL202*C202/D202),AL202+AN202)))</f>
        <v>0</v>
      </c>
      <c r="AP202" s="3">
        <f>IF(Inputs!$B$27&lt;&gt;"Ready","PENDING INPUTS",MAX(0,(AI202+AJ202+AK202)-AO202))</f>
        <v>0</v>
      </c>
      <c r="AQ202" s="3">
        <f>IF(Inputs!$B$27&lt;&gt;"Ready","PENDING INPUTS",AX201)</f>
        <v>0</v>
      </c>
      <c r="AR202" s="3">
        <f>IF(Inputs!$B$27&lt;&gt;"Ready","PENDING INPUTS",IF(A202&lt;=Inputs!$B$6,ROUND(AQ202*Inputs!C18/12,2),0))</f>
        <v>0</v>
      </c>
      <c r="AS202" s="3">
        <f>IF(Inputs!$B$27&lt;&gt;"Ready","PENDING INPUTS",IF(AND(A202&lt;=Inputs!$B$6,AQ202&gt;0),Inputs!G18,0))</f>
        <v>0</v>
      </c>
      <c r="AT202" s="3">
        <f>IF(Inputs!$B$27&lt;&gt;"Ready","PENDING INPUTS",IF(A202&gt;Inputs!$B$6,0,MIN((AQ202+AR202+AS202),IF(Inputs!H18=1,Inputs!D18,MAX(Inputs!F18,ROUND(AQ202*Inputs!E18+AR202+AS202,2))))))</f>
        <v>0</v>
      </c>
      <c r="AU202">
        <f>IF(Inputs!$B$27&lt;&gt;"Ready","PENDING INPUTS",IF(AQ202&lt;=0,99,1+IF(AND(K202&gt;0,OR(Inputs!C14&gt;Inputs!C18,AND(Inputs!C14=Inputs!C18,0&lt;4))),1,0)+IF(AND(S202&gt;0,OR(Inputs!C15&gt;Inputs!C18,AND(Inputs!C15=Inputs!C18,1&lt;4))),1,0)+IF(AND(AA202&gt;0,OR(Inputs!C16&gt;Inputs!C18,AND(Inputs!C16=Inputs!C18,2&lt;4))),1,0)+IF(AND(AI202&gt;0,OR(Inputs!C17&gt;Inputs!C18,AND(Inputs!C17=Inputs!C18,3&lt;4))),1,0)+IF(AND(AY202&gt;0,OR(Inputs!C19&gt;Inputs!C18,AND(Inputs!C19=Inputs!C18,5&lt;4))),1,0)+IF(AND(BG202&gt;0,OR(Inputs!C20&gt;Inputs!C18,AND(Inputs!C20=Inputs!C18,6&lt;4))),1,0)+IF(AND(BO202&gt;0,OR(Inputs!C21&gt;Inputs!C18,AND(Inputs!C21=Inputs!C18,7&lt;4))),1,0)+IF(AND(BW202&gt;0,OR(Inputs!C22&gt;Inputs!C18,AND(Inputs!C22=Inputs!C18,8&lt;4))),1,0)+IF(AND(CE202&gt;0,OR(Inputs!C23&gt;Inputs!C18,AND(Inputs!C23=Inputs!C18,9&lt;4))),1,0)))</f>
        <v>99</v>
      </c>
      <c r="AV202" s="3">
        <f>IF(Inputs!$B$27&lt;&gt;"Ready","PENDING INPUTS",IF(A202&gt;Inputs!$B$6,0,MIN(MAX(0,(AQ202+AR202+AS202)-AT202),MAX(0,C202-D202-(IF(O202&lt;AU202,K202+L202+M202-N202,0)+IF(W202&lt;AU202,S202+T202+U202-V202,0)+IF(AE202&lt;AU202,AA202+AB202+AC202-AD202,0)+IF(AM202&lt;AU202,AI202+AJ202+AK202-AL202,0)+IF(AU202&lt;AU202,AQ202+AR202+AS202-AT202,0)+IF(BC202&lt;AU202,AY202+AZ202+BA202-BB202,0)+IF(BK202&lt;AU202,BG202+BH202+BI202-BJ202,0)+IF(BS202&lt;AU202,BO202+BP202+BQ202-BR202,0)+IF(CA202&lt;AU202,BW202+BX202+BY202-BZ202,0)+IF(CI202&lt;AU202,CE202+CF202+CG202-CH202,0))))))</f>
        <v>0</v>
      </c>
      <c r="AW202" s="3">
        <f>IF(Inputs!$B$27&lt;&gt;"Ready","PENDING INPUTS",MIN((AQ202+AR202+AS202),IF(D202&gt;C202,IF(D202=0,0,AT202*C202/D202),AT202+AV202)))</f>
        <v>0</v>
      </c>
      <c r="AX202" s="3">
        <f>IF(Inputs!$B$27&lt;&gt;"Ready","PENDING INPUTS",MAX(0,(AQ202+AR202+AS202)-AW202))</f>
        <v>0</v>
      </c>
      <c r="AY202" s="3">
        <f>IF(Inputs!$B$27&lt;&gt;"Ready","PENDING INPUTS",BF201)</f>
        <v>0</v>
      </c>
      <c r="AZ202" s="3">
        <f>IF(Inputs!$B$27&lt;&gt;"Ready","PENDING INPUTS",IF(A202&lt;=Inputs!$B$6,ROUND(AY202*Inputs!C19/12,2),0))</f>
        <v>0</v>
      </c>
      <c r="BA202" s="3">
        <f>IF(Inputs!$B$27&lt;&gt;"Ready","PENDING INPUTS",IF(AND(A202&lt;=Inputs!$B$6,AY202&gt;0),Inputs!G19,0))</f>
        <v>0</v>
      </c>
      <c r="BB202" s="3">
        <f>IF(Inputs!$B$27&lt;&gt;"Ready","PENDING INPUTS",IF(A202&gt;Inputs!$B$6,0,MIN((AY202+AZ202+BA202),IF(Inputs!H19=1,Inputs!D19,MAX(Inputs!F19,ROUND(AY202*Inputs!E19+AZ202+BA202,2))))))</f>
        <v>0</v>
      </c>
      <c r="BC202">
        <f>IF(Inputs!$B$27&lt;&gt;"Ready","PENDING INPUTS",IF(AY202&lt;=0,99,1+IF(AND(K202&gt;0,OR(Inputs!C14&gt;Inputs!C19,AND(Inputs!C14=Inputs!C19,0&lt;5))),1,0)+IF(AND(S202&gt;0,OR(Inputs!C15&gt;Inputs!C19,AND(Inputs!C15=Inputs!C19,1&lt;5))),1,0)+IF(AND(AA202&gt;0,OR(Inputs!C16&gt;Inputs!C19,AND(Inputs!C16=Inputs!C19,2&lt;5))),1,0)+IF(AND(AI202&gt;0,OR(Inputs!C17&gt;Inputs!C19,AND(Inputs!C17=Inputs!C19,3&lt;5))),1,0)+IF(AND(AQ202&gt;0,OR(Inputs!C18&gt;Inputs!C19,AND(Inputs!C18=Inputs!C19,4&lt;5))),1,0)+IF(AND(BG202&gt;0,OR(Inputs!C20&gt;Inputs!C19,AND(Inputs!C20=Inputs!C19,6&lt;5))),1,0)+IF(AND(BO202&gt;0,OR(Inputs!C21&gt;Inputs!C19,AND(Inputs!C21=Inputs!C19,7&lt;5))),1,0)+IF(AND(BW202&gt;0,OR(Inputs!C22&gt;Inputs!C19,AND(Inputs!C22=Inputs!C19,8&lt;5))),1,0)+IF(AND(CE202&gt;0,OR(Inputs!C23&gt;Inputs!C19,AND(Inputs!C23=Inputs!C19,9&lt;5))),1,0)))</f>
        <v>99</v>
      </c>
      <c r="BD202" s="3">
        <f>IF(Inputs!$B$27&lt;&gt;"Ready","PENDING INPUTS",IF(A202&gt;Inputs!$B$6,0,MIN(MAX(0,(AY202+AZ202+BA202)-BB202),MAX(0,C202-D202-(IF(O202&lt;BC202,K202+L202+M202-N202,0)+IF(W202&lt;BC202,S202+T202+U202-V202,0)+IF(AE202&lt;BC202,AA202+AB202+AC202-AD202,0)+IF(AM202&lt;BC202,AI202+AJ202+AK202-AL202,0)+IF(AU202&lt;BC202,AQ202+AR202+AS202-AT202,0)+IF(BC202&lt;BC202,AY202+AZ202+BA202-BB202,0)+IF(BK202&lt;BC202,BG202+BH202+BI202-BJ202,0)+IF(BS202&lt;BC202,BO202+BP202+BQ202-BR202,0)+IF(CA202&lt;BC202,BW202+BX202+BY202-BZ202,0)+IF(CI202&lt;BC202,CE202+CF202+CG202-CH202,0))))))</f>
        <v>0</v>
      </c>
      <c r="BE202" s="3">
        <f>IF(Inputs!$B$27&lt;&gt;"Ready","PENDING INPUTS",MIN((AY202+AZ202+BA202),IF(D202&gt;C202,IF(D202=0,0,BB202*C202/D202),BB202+BD202)))</f>
        <v>0</v>
      </c>
      <c r="BF202" s="3">
        <f>IF(Inputs!$B$27&lt;&gt;"Ready","PENDING INPUTS",MAX(0,(AY202+AZ202+BA202)-BE202))</f>
        <v>0</v>
      </c>
      <c r="BG202" s="3">
        <f>IF(Inputs!$B$27&lt;&gt;"Ready","PENDING INPUTS",BN201)</f>
        <v>0</v>
      </c>
      <c r="BH202" s="3">
        <f>IF(Inputs!$B$27&lt;&gt;"Ready","PENDING INPUTS",IF(A202&lt;=Inputs!$B$6,ROUND(BG202*Inputs!C20/12,2),0))</f>
        <v>0</v>
      </c>
      <c r="BI202" s="3">
        <f>IF(Inputs!$B$27&lt;&gt;"Ready","PENDING INPUTS",IF(AND(A202&lt;=Inputs!$B$6,BG202&gt;0),Inputs!G20,0))</f>
        <v>0</v>
      </c>
      <c r="BJ202" s="3">
        <f>IF(Inputs!$B$27&lt;&gt;"Ready","PENDING INPUTS",IF(A202&gt;Inputs!$B$6,0,MIN((BG202+BH202+BI202),IF(Inputs!H20=1,Inputs!D20,MAX(Inputs!F20,ROUND(BG202*Inputs!E20+BH202+BI202,2))))))</f>
        <v>0</v>
      </c>
      <c r="BK202">
        <f>IF(Inputs!$B$27&lt;&gt;"Ready","PENDING INPUTS",IF(BG202&lt;=0,99,1+IF(AND(K202&gt;0,OR(Inputs!C14&gt;Inputs!C20,AND(Inputs!C14=Inputs!C20,0&lt;6))),1,0)+IF(AND(S202&gt;0,OR(Inputs!C15&gt;Inputs!C20,AND(Inputs!C15=Inputs!C20,1&lt;6))),1,0)+IF(AND(AA202&gt;0,OR(Inputs!C16&gt;Inputs!C20,AND(Inputs!C16=Inputs!C20,2&lt;6))),1,0)+IF(AND(AI202&gt;0,OR(Inputs!C17&gt;Inputs!C20,AND(Inputs!C17=Inputs!C20,3&lt;6))),1,0)+IF(AND(AQ202&gt;0,OR(Inputs!C18&gt;Inputs!C20,AND(Inputs!C18=Inputs!C20,4&lt;6))),1,0)+IF(AND(AY202&gt;0,OR(Inputs!C19&gt;Inputs!C20,AND(Inputs!C19=Inputs!C20,5&lt;6))),1,0)+IF(AND(BO202&gt;0,OR(Inputs!C21&gt;Inputs!C20,AND(Inputs!C21=Inputs!C20,7&lt;6))),1,0)+IF(AND(BW202&gt;0,OR(Inputs!C22&gt;Inputs!C20,AND(Inputs!C22=Inputs!C20,8&lt;6))),1,0)+IF(AND(CE202&gt;0,OR(Inputs!C23&gt;Inputs!C20,AND(Inputs!C23=Inputs!C20,9&lt;6))),1,0)))</f>
        <v>99</v>
      </c>
      <c r="BL202" s="3">
        <f>IF(Inputs!$B$27&lt;&gt;"Ready","PENDING INPUTS",IF(A202&gt;Inputs!$B$6,0,MIN(MAX(0,(BG202+BH202+BI202)-BJ202),MAX(0,C202-D202-(IF(O202&lt;BK202,K202+L202+M202-N202,0)+IF(W202&lt;BK202,S202+T202+U202-V202,0)+IF(AE202&lt;BK202,AA202+AB202+AC202-AD202,0)+IF(AM202&lt;BK202,AI202+AJ202+AK202-AL202,0)+IF(AU202&lt;BK202,AQ202+AR202+AS202-AT202,0)+IF(BC202&lt;BK202,AY202+AZ202+BA202-BB202,0)+IF(BK202&lt;BK202,BG202+BH202+BI202-BJ202,0)+IF(BS202&lt;BK202,BO202+BP202+BQ202-BR202,0)+IF(CA202&lt;BK202,BW202+BX202+BY202-BZ202,0)+IF(CI202&lt;BK202,CE202+CF202+CG202-CH202,0))))))</f>
        <v>0</v>
      </c>
      <c r="BM202" s="3">
        <f>IF(Inputs!$B$27&lt;&gt;"Ready","PENDING INPUTS",MIN((BG202+BH202+BI202),IF(D202&gt;C202,IF(D202=0,0,BJ202*C202/D202),BJ202+BL202)))</f>
        <v>0</v>
      </c>
      <c r="BN202" s="3">
        <f>IF(Inputs!$B$27&lt;&gt;"Ready","PENDING INPUTS",MAX(0,(BG202+BH202+BI202)-BM202))</f>
        <v>0</v>
      </c>
      <c r="BO202" s="3">
        <f>IF(Inputs!$B$27&lt;&gt;"Ready","PENDING INPUTS",BV201)</f>
        <v>0</v>
      </c>
      <c r="BP202" s="3">
        <f>IF(Inputs!$B$27&lt;&gt;"Ready","PENDING INPUTS",IF(A202&lt;=Inputs!$B$6,ROUND(BO202*Inputs!C21/12,2),0))</f>
        <v>0</v>
      </c>
      <c r="BQ202" s="3">
        <f>IF(Inputs!$B$27&lt;&gt;"Ready","PENDING INPUTS",IF(AND(A202&lt;=Inputs!$B$6,BO202&gt;0),Inputs!G21,0))</f>
        <v>0</v>
      </c>
      <c r="BR202" s="3">
        <f>IF(Inputs!$B$27&lt;&gt;"Ready","PENDING INPUTS",IF(A202&gt;Inputs!$B$6,0,MIN((BO202+BP202+BQ202),IF(Inputs!H21=1,Inputs!D21,MAX(Inputs!F21,ROUND(BO202*Inputs!E21+BP202+BQ202,2))))))</f>
        <v>0</v>
      </c>
      <c r="BS202">
        <f>IF(Inputs!$B$27&lt;&gt;"Ready","PENDING INPUTS",IF(BO202&lt;=0,99,1+IF(AND(K202&gt;0,OR(Inputs!C14&gt;Inputs!C21,AND(Inputs!C14=Inputs!C21,0&lt;7))),1,0)+IF(AND(S202&gt;0,OR(Inputs!C15&gt;Inputs!C21,AND(Inputs!C15=Inputs!C21,1&lt;7))),1,0)+IF(AND(AA202&gt;0,OR(Inputs!C16&gt;Inputs!C21,AND(Inputs!C16=Inputs!C21,2&lt;7))),1,0)+IF(AND(AI202&gt;0,OR(Inputs!C17&gt;Inputs!C21,AND(Inputs!C17=Inputs!C21,3&lt;7))),1,0)+IF(AND(AQ202&gt;0,OR(Inputs!C18&gt;Inputs!C21,AND(Inputs!C18=Inputs!C21,4&lt;7))),1,0)+IF(AND(AY202&gt;0,OR(Inputs!C19&gt;Inputs!C21,AND(Inputs!C19=Inputs!C21,5&lt;7))),1,0)+IF(AND(BG202&gt;0,OR(Inputs!C20&gt;Inputs!C21,AND(Inputs!C20=Inputs!C21,6&lt;7))),1,0)+IF(AND(BW202&gt;0,OR(Inputs!C22&gt;Inputs!C21,AND(Inputs!C22=Inputs!C21,8&lt;7))),1,0)+IF(AND(CE202&gt;0,OR(Inputs!C23&gt;Inputs!C21,AND(Inputs!C23=Inputs!C21,9&lt;7))),1,0)))</f>
        <v>99</v>
      </c>
      <c r="BT202" s="3">
        <f>IF(Inputs!$B$27&lt;&gt;"Ready","PENDING INPUTS",IF(A202&gt;Inputs!$B$6,0,MIN(MAX(0,(BO202+BP202+BQ202)-BR202),MAX(0,C202-D202-(IF(O202&lt;BS202,K202+L202+M202-N202,0)+IF(W202&lt;BS202,S202+T202+U202-V202,0)+IF(AE202&lt;BS202,AA202+AB202+AC202-AD202,0)+IF(AM202&lt;BS202,AI202+AJ202+AK202-AL202,0)+IF(AU202&lt;BS202,AQ202+AR202+AS202-AT202,0)+IF(BC202&lt;BS202,AY202+AZ202+BA202-BB202,0)+IF(BK202&lt;BS202,BG202+BH202+BI202-BJ202,0)+IF(BS202&lt;BS202,BO202+BP202+BQ202-BR202,0)+IF(CA202&lt;BS202,BW202+BX202+BY202-BZ202,0)+IF(CI202&lt;BS202,CE202+CF202+CG202-CH202,0))))))</f>
        <v>0</v>
      </c>
      <c r="BU202" s="3">
        <f>IF(Inputs!$B$27&lt;&gt;"Ready","PENDING INPUTS",MIN((BO202+BP202+BQ202),IF(D202&gt;C202,IF(D202=0,0,BR202*C202/D202),BR202+BT202)))</f>
        <v>0</v>
      </c>
      <c r="BV202" s="3">
        <f>IF(Inputs!$B$27&lt;&gt;"Ready","PENDING INPUTS",MAX(0,(BO202+BP202+BQ202)-BU202))</f>
        <v>0</v>
      </c>
      <c r="BW202" s="3">
        <f>IF(Inputs!$B$27&lt;&gt;"Ready","PENDING INPUTS",CD201)</f>
        <v>0</v>
      </c>
      <c r="BX202" s="3">
        <f>IF(Inputs!$B$27&lt;&gt;"Ready","PENDING INPUTS",IF(A202&lt;=Inputs!$B$6,ROUND(BW202*Inputs!C22/12,2),0))</f>
        <v>0</v>
      </c>
      <c r="BY202" s="3">
        <f>IF(Inputs!$B$27&lt;&gt;"Ready","PENDING INPUTS",IF(AND(A202&lt;=Inputs!$B$6,BW202&gt;0),Inputs!G22,0))</f>
        <v>0</v>
      </c>
      <c r="BZ202" s="3">
        <f>IF(Inputs!$B$27&lt;&gt;"Ready","PENDING INPUTS",IF(A202&gt;Inputs!$B$6,0,MIN((BW202+BX202+BY202),IF(Inputs!H22=1,Inputs!D22,MAX(Inputs!F22,ROUND(BW202*Inputs!E22+BX202+BY202,2))))))</f>
        <v>0</v>
      </c>
      <c r="CA202">
        <f>IF(Inputs!$B$27&lt;&gt;"Ready","PENDING INPUTS",IF(BW202&lt;=0,99,1+IF(AND(K202&gt;0,OR(Inputs!C14&gt;Inputs!C22,AND(Inputs!C14=Inputs!C22,0&lt;8))),1,0)+IF(AND(S202&gt;0,OR(Inputs!C15&gt;Inputs!C22,AND(Inputs!C15=Inputs!C22,1&lt;8))),1,0)+IF(AND(AA202&gt;0,OR(Inputs!C16&gt;Inputs!C22,AND(Inputs!C16=Inputs!C22,2&lt;8))),1,0)+IF(AND(AI202&gt;0,OR(Inputs!C17&gt;Inputs!C22,AND(Inputs!C17=Inputs!C22,3&lt;8))),1,0)+IF(AND(AQ202&gt;0,OR(Inputs!C18&gt;Inputs!C22,AND(Inputs!C18=Inputs!C22,4&lt;8))),1,0)+IF(AND(AY202&gt;0,OR(Inputs!C19&gt;Inputs!C22,AND(Inputs!C19=Inputs!C22,5&lt;8))),1,0)+IF(AND(BG202&gt;0,OR(Inputs!C20&gt;Inputs!C22,AND(Inputs!C20=Inputs!C22,6&lt;8))),1,0)+IF(AND(BO202&gt;0,OR(Inputs!C21&gt;Inputs!C22,AND(Inputs!C21=Inputs!C22,7&lt;8))),1,0)+IF(AND(CE202&gt;0,OR(Inputs!C23&gt;Inputs!C22,AND(Inputs!C23=Inputs!C22,9&lt;8))),1,0)))</f>
        <v>99</v>
      </c>
      <c r="CB202" s="3">
        <f>IF(Inputs!$B$27&lt;&gt;"Ready","PENDING INPUTS",IF(A202&gt;Inputs!$B$6,0,MIN(MAX(0,(BW202+BX202+BY202)-BZ202),MAX(0,C202-D202-(IF(O202&lt;CA202,K202+L202+M202-N202,0)+IF(W202&lt;CA202,S202+T202+U202-V202,0)+IF(AE202&lt;CA202,AA202+AB202+AC202-AD202,0)+IF(AM202&lt;CA202,AI202+AJ202+AK202-AL202,0)+IF(AU202&lt;CA202,AQ202+AR202+AS202-AT202,0)+IF(BC202&lt;CA202,AY202+AZ202+BA202-BB202,0)+IF(BK202&lt;CA202,BG202+BH202+BI202-BJ202,0)+IF(BS202&lt;CA202,BO202+BP202+BQ202-BR202,0)+IF(CA202&lt;CA202,BW202+BX202+BY202-BZ202,0)+IF(CI202&lt;CA202,CE202+CF202+CG202-CH202,0))))))</f>
        <v>0</v>
      </c>
      <c r="CC202" s="3">
        <f>IF(Inputs!$B$27&lt;&gt;"Ready","PENDING INPUTS",MIN((BW202+BX202+BY202),IF(D202&gt;C202,IF(D202=0,0,BZ202*C202/D202),BZ202+CB202)))</f>
        <v>0</v>
      </c>
      <c r="CD202" s="3">
        <f>IF(Inputs!$B$27&lt;&gt;"Ready","PENDING INPUTS",MAX(0,(BW202+BX202+BY202)-CC202))</f>
        <v>0</v>
      </c>
      <c r="CE202" s="3">
        <f>IF(Inputs!$B$27&lt;&gt;"Ready","PENDING INPUTS",CL201)</f>
        <v>0</v>
      </c>
      <c r="CF202" s="3">
        <f>IF(Inputs!$B$27&lt;&gt;"Ready","PENDING INPUTS",IF(A202&lt;=Inputs!$B$6,ROUND(CE202*Inputs!C23/12,2),0))</f>
        <v>0</v>
      </c>
      <c r="CG202" s="3">
        <f>IF(Inputs!$B$27&lt;&gt;"Ready","PENDING INPUTS",IF(AND(A202&lt;=Inputs!$B$6,CE202&gt;0),Inputs!G23,0))</f>
        <v>0</v>
      </c>
      <c r="CH202" s="3">
        <f>IF(Inputs!$B$27&lt;&gt;"Ready","PENDING INPUTS",IF(A202&gt;Inputs!$B$6,0,MIN((CE202+CF202+CG202),IF(Inputs!H23=1,Inputs!D23,MAX(Inputs!F23,ROUND(CE202*Inputs!E23+CF202+CG202,2))))))</f>
        <v>0</v>
      </c>
      <c r="CI202">
        <f>IF(Inputs!$B$27&lt;&gt;"Ready","PENDING INPUTS",IF(CE202&lt;=0,99,1+IF(AND(K202&gt;0,OR(Inputs!C14&gt;Inputs!C23,AND(Inputs!C14=Inputs!C23,0&lt;9))),1,0)+IF(AND(S202&gt;0,OR(Inputs!C15&gt;Inputs!C23,AND(Inputs!C15=Inputs!C23,1&lt;9))),1,0)+IF(AND(AA202&gt;0,OR(Inputs!C16&gt;Inputs!C23,AND(Inputs!C16=Inputs!C23,2&lt;9))),1,0)+IF(AND(AI202&gt;0,OR(Inputs!C17&gt;Inputs!C23,AND(Inputs!C17=Inputs!C23,3&lt;9))),1,0)+IF(AND(AQ202&gt;0,OR(Inputs!C18&gt;Inputs!C23,AND(Inputs!C18=Inputs!C23,4&lt;9))),1,0)+IF(AND(AY202&gt;0,OR(Inputs!C19&gt;Inputs!C23,AND(Inputs!C19=Inputs!C23,5&lt;9))),1,0)+IF(AND(BG202&gt;0,OR(Inputs!C20&gt;Inputs!C23,AND(Inputs!C20=Inputs!C23,6&lt;9))),1,0)+IF(AND(BO202&gt;0,OR(Inputs!C21&gt;Inputs!C23,AND(Inputs!C21=Inputs!C23,7&lt;9))),1,0)+IF(AND(BW202&gt;0,OR(Inputs!C22&gt;Inputs!C23,AND(Inputs!C22=Inputs!C23,8&lt;9))),1,0)))</f>
        <v>99</v>
      </c>
      <c r="CJ202" s="3">
        <f>IF(Inputs!$B$27&lt;&gt;"Ready","PENDING INPUTS",IF(A202&gt;Inputs!$B$6,0,MIN(MAX(0,(CE202+CF202+CG202)-CH202),MAX(0,C202-D202-(IF(O202&lt;CI202,K202+L202+M202-N202,0)+IF(W202&lt;CI202,S202+T202+U202-V202,0)+IF(AE202&lt;CI202,AA202+AB202+AC202-AD202,0)+IF(AM202&lt;CI202,AI202+AJ202+AK202-AL202,0)+IF(AU202&lt;CI202,AQ202+AR202+AS202-AT202,0)+IF(BC202&lt;CI202,AY202+AZ202+BA202-BB202,0)+IF(BK202&lt;CI202,BG202+BH202+BI202-BJ202,0)+IF(BS202&lt;CI202,BO202+BP202+BQ202-BR202,0)+IF(CA202&lt;CI202,BW202+BX202+BY202-BZ202,0)+IF(CI202&lt;CI202,CE202+CF202+CG202-CH202,0))))))</f>
        <v>0</v>
      </c>
      <c r="CK202" s="3">
        <f>IF(Inputs!$B$27&lt;&gt;"Ready","PENDING INPUTS",MIN((CE202+CF202+CG202),IF(D202&gt;C202,IF(D202=0,0,CH202*C202/D202),CH202+CJ202)))</f>
        <v>0</v>
      </c>
      <c r="CL202" s="3">
        <f>IF(Inputs!$B$27&lt;&gt;"Ready","PENDING INPUTS",MAX(0,(CE202+CF202+CG202)-CK202))</f>
        <v>0</v>
      </c>
    </row>
    <row r="203" spans="1:90" ht="27.95" customHeight="1" x14ac:dyDescent="0.25">
      <c r="A203">
        <v>199</v>
      </c>
      <c r="B203" s="13">
        <f>IF(Inputs!$B$27&lt;&gt;"Ready","PENDING INPUTS",EDATE(Inputs!$B$5,A203-1))</f>
        <v>52322</v>
      </c>
      <c r="C203" s="3">
        <f>IF(Inputs!$B$27&lt;&gt;"Ready","PENDING INPUTS",IF(A203&lt;=Inputs!$B$6,MAX(0,Inputs!$B$4+IF(A203=Inputs!$B$7,Inputs!$B$8,0)+IF(A203=Inputs!$B$9,Inputs!$B$10,0)),0))</f>
        <v>0</v>
      </c>
      <c r="D203" s="3">
        <f>IF(Inputs!$B$27&lt;&gt;"Ready","PENDING INPUTS",SUM(N203,V203,AD203,AL203,AT203,BB203,BJ203,BR203,BZ203,CH203))</f>
        <v>0</v>
      </c>
      <c r="E203" s="3">
        <f>IF(Inputs!$B$27&lt;&gt;"Ready","PENDING INPUTS",MAX(0,D203-C203))</f>
        <v>0</v>
      </c>
      <c r="F203" s="3">
        <f>IF(Inputs!$B$27&lt;&gt;"Ready","PENDING INPUTS",SUM(Q203,Y203,AG203,AO203,AW203,BE203,BM203,BU203,CC203,CK203))</f>
        <v>0</v>
      </c>
      <c r="G203" s="3">
        <f>IF(Inputs!$B$27&lt;&gt;"Ready","PENDING INPUTS",SUM(L203,T203,AB203,AJ203,AR203,AZ203,BH203,BP203,BX203,CF203))</f>
        <v>0</v>
      </c>
      <c r="H203" s="3">
        <f>IF(Inputs!$B$27&lt;&gt;"Ready","PENDING INPUTS",SUM(M203,U203,AC203,AK203,AS203,BA203,BI203,BQ203,BY203,CG203))</f>
        <v>0</v>
      </c>
      <c r="I203" s="3">
        <f>IF(Inputs!$B$27&lt;&gt;"Ready","PENDING INPUTS",SUM(R203,Z203,AH203,AP203,AX203,BF203,BN203,BV203,CD203,CL203))</f>
        <v>0</v>
      </c>
      <c r="J203" t="str">
        <f>IF(Inputs!$B$27&lt;&gt;"Ready","PENDING INPUTS",IF(A203&gt;Inputs!$B$6,"Beyond horizon",IF(E203&gt;0.005,"MINIMUM SHORTFALL",IF(I203&lt;0.005,"Paid off","In progress"))))</f>
        <v>Beyond horizon</v>
      </c>
      <c r="K203" s="3">
        <f>IF(Inputs!$B$27&lt;&gt;"Ready","PENDING INPUTS",R202)</f>
        <v>0</v>
      </c>
      <c r="L203" s="3">
        <f>IF(Inputs!$B$27&lt;&gt;"Ready","PENDING INPUTS",IF(A203&lt;=Inputs!$B$6,ROUND(K203*Inputs!C14/12,2),0))</f>
        <v>0</v>
      </c>
      <c r="M203" s="3">
        <f>IF(Inputs!$B$27&lt;&gt;"Ready","PENDING INPUTS",IF(AND(A203&lt;=Inputs!$B$6,K203&gt;0),Inputs!G14,0))</f>
        <v>0</v>
      </c>
      <c r="N203" s="3">
        <f>IF(Inputs!$B$27&lt;&gt;"Ready","PENDING INPUTS",IF(A203&gt;Inputs!$B$6,0,MIN((K203+L203+M203),IF(Inputs!H14=1,Inputs!D14,MAX(Inputs!F14,ROUND(K203*Inputs!E14+L203+M203,2))))))</f>
        <v>0</v>
      </c>
      <c r="O203">
        <f>IF(Inputs!$B$27&lt;&gt;"Ready","PENDING INPUTS",IF(K203&lt;=0,99,1+IF(AND(S203&gt;0,OR(Inputs!C15&gt;Inputs!C14,AND(Inputs!C15=Inputs!C14,1&lt;0))),1,0)+IF(AND(AA203&gt;0,OR(Inputs!C16&gt;Inputs!C14,AND(Inputs!C16=Inputs!C14,2&lt;0))),1,0)+IF(AND(AI203&gt;0,OR(Inputs!C17&gt;Inputs!C14,AND(Inputs!C17=Inputs!C14,3&lt;0))),1,0)+IF(AND(AQ203&gt;0,OR(Inputs!C18&gt;Inputs!C14,AND(Inputs!C18=Inputs!C14,4&lt;0))),1,0)+IF(AND(AY203&gt;0,OR(Inputs!C19&gt;Inputs!C14,AND(Inputs!C19=Inputs!C14,5&lt;0))),1,0)+IF(AND(BG203&gt;0,OR(Inputs!C20&gt;Inputs!C14,AND(Inputs!C20=Inputs!C14,6&lt;0))),1,0)+IF(AND(BO203&gt;0,OR(Inputs!C21&gt;Inputs!C14,AND(Inputs!C21=Inputs!C14,7&lt;0))),1,0)+IF(AND(BW203&gt;0,OR(Inputs!C22&gt;Inputs!C14,AND(Inputs!C22=Inputs!C14,8&lt;0))),1,0)+IF(AND(CE203&gt;0,OR(Inputs!C23&gt;Inputs!C14,AND(Inputs!C23=Inputs!C14,9&lt;0))),1,0)))</f>
        <v>99</v>
      </c>
      <c r="P203" s="3">
        <f>IF(Inputs!$B$27&lt;&gt;"Ready","PENDING INPUTS",IF(A203&gt;Inputs!$B$6,0,MIN(MAX(0,(K203+L203+M203)-N203),MAX(0,C203-D203-(IF(O203&lt;O203,K203+L203+M203-N203,0)+IF(W203&lt;O203,S203+T203+U203-V203,0)+IF(AE203&lt;O203,AA203+AB203+AC203-AD203,0)+IF(AM203&lt;O203,AI203+AJ203+AK203-AL203,0)+IF(AU203&lt;O203,AQ203+AR203+AS203-AT203,0)+IF(BC203&lt;O203,AY203+AZ203+BA203-BB203,0)+IF(BK203&lt;O203,BG203+BH203+BI203-BJ203,0)+IF(BS203&lt;O203,BO203+BP203+BQ203-BR203,0)+IF(CA203&lt;O203,BW203+BX203+BY203-BZ203,0)+IF(CI203&lt;O203,CE203+CF203+CG203-CH203,0))))))</f>
        <v>0</v>
      </c>
      <c r="Q203" s="3">
        <f>IF(Inputs!$B$27&lt;&gt;"Ready","PENDING INPUTS",MIN((K203+L203+M203),IF(D203&gt;C203,IF(D203=0,0,N203*C203/D203),N203+P203)))</f>
        <v>0</v>
      </c>
      <c r="R203" s="3">
        <f>IF(Inputs!$B$27&lt;&gt;"Ready","PENDING INPUTS",MAX(0,(K203+L203+M203)-Q203))</f>
        <v>0</v>
      </c>
      <c r="S203" s="3">
        <f>IF(Inputs!$B$27&lt;&gt;"Ready","PENDING INPUTS",Z202)</f>
        <v>0</v>
      </c>
      <c r="T203" s="3">
        <f>IF(Inputs!$B$27&lt;&gt;"Ready","PENDING INPUTS",IF(A203&lt;=Inputs!$B$6,ROUND(S203*Inputs!C15/12,2),0))</f>
        <v>0</v>
      </c>
      <c r="U203" s="3">
        <f>IF(Inputs!$B$27&lt;&gt;"Ready","PENDING INPUTS",IF(AND(A203&lt;=Inputs!$B$6,S203&gt;0),Inputs!G15,0))</f>
        <v>0</v>
      </c>
      <c r="V203" s="3">
        <f>IF(Inputs!$B$27&lt;&gt;"Ready","PENDING INPUTS",IF(A203&gt;Inputs!$B$6,0,MIN((S203+T203+U203),IF(Inputs!H15=1,Inputs!D15,MAX(Inputs!F15,ROUND(S203*Inputs!E15+T203+U203,2))))))</f>
        <v>0</v>
      </c>
      <c r="W203">
        <f>IF(Inputs!$B$27&lt;&gt;"Ready","PENDING INPUTS",IF(S203&lt;=0,99,1+IF(AND(K203&gt;0,OR(Inputs!C14&gt;Inputs!C15,AND(Inputs!C14=Inputs!C15,0&lt;1))),1,0)+IF(AND(AA203&gt;0,OR(Inputs!C16&gt;Inputs!C15,AND(Inputs!C16=Inputs!C15,2&lt;1))),1,0)+IF(AND(AI203&gt;0,OR(Inputs!C17&gt;Inputs!C15,AND(Inputs!C17=Inputs!C15,3&lt;1))),1,0)+IF(AND(AQ203&gt;0,OR(Inputs!C18&gt;Inputs!C15,AND(Inputs!C18=Inputs!C15,4&lt;1))),1,0)+IF(AND(AY203&gt;0,OR(Inputs!C19&gt;Inputs!C15,AND(Inputs!C19=Inputs!C15,5&lt;1))),1,0)+IF(AND(BG203&gt;0,OR(Inputs!C20&gt;Inputs!C15,AND(Inputs!C20=Inputs!C15,6&lt;1))),1,0)+IF(AND(BO203&gt;0,OR(Inputs!C21&gt;Inputs!C15,AND(Inputs!C21=Inputs!C15,7&lt;1))),1,0)+IF(AND(BW203&gt;0,OR(Inputs!C22&gt;Inputs!C15,AND(Inputs!C22=Inputs!C15,8&lt;1))),1,0)+IF(AND(CE203&gt;0,OR(Inputs!C23&gt;Inputs!C15,AND(Inputs!C23=Inputs!C15,9&lt;1))),1,0)))</f>
        <v>99</v>
      </c>
      <c r="X203" s="3">
        <f>IF(Inputs!$B$27&lt;&gt;"Ready","PENDING INPUTS",IF(A203&gt;Inputs!$B$6,0,MIN(MAX(0,(S203+T203+U203)-V203),MAX(0,C203-D203-(IF(O203&lt;W203,K203+L203+M203-N203,0)+IF(W203&lt;W203,S203+T203+U203-V203,0)+IF(AE203&lt;W203,AA203+AB203+AC203-AD203,0)+IF(AM203&lt;W203,AI203+AJ203+AK203-AL203,0)+IF(AU203&lt;W203,AQ203+AR203+AS203-AT203,0)+IF(BC203&lt;W203,AY203+AZ203+BA203-BB203,0)+IF(BK203&lt;W203,BG203+BH203+BI203-BJ203,0)+IF(BS203&lt;W203,BO203+BP203+BQ203-BR203,0)+IF(CA203&lt;W203,BW203+BX203+BY203-BZ203,0)+IF(CI203&lt;W203,CE203+CF203+CG203-CH203,0))))))</f>
        <v>0</v>
      </c>
      <c r="Y203" s="3">
        <f>IF(Inputs!$B$27&lt;&gt;"Ready","PENDING INPUTS",MIN((S203+T203+U203),IF(D203&gt;C203,IF(D203=0,0,V203*C203/D203),V203+X203)))</f>
        <v>0</v>
      </c>
      <c r="Z203" s="3">
        <f>IF(Inputs!$B$27&lt;&gt;"Ready","PENDING INPUTS",MAX(0,(S203+T203+U203)-Y203))</f>
        <v>0</v>
      </c>
      <c r="AA203" s="3">
        <f>IF(Inputs!$B$27&lt;&gt;"Ready","PENDING INPUTS",AH202)</f>
        <v>0</v>
      </c>
      <c r="AB203" s="3">
        <f>IF(Inputs!$B$27&lt;&gt;"Ready","PENDING INPUTS",IF(A203&lt;=Inputs!$B$6,ROUND(AA203*Inputs!C16/12,2),0))</f>
        <v>0</v>
      </c>
      <c r="AC203" s="3">
        <f>IF(Inputs!$B$27&lt;&gt;"Ready","PENDING INPUTS",IF(AND(A203&lt;=Inputs!$B$6,AA203&gt;0),Inputs!G16,0))</f>
        <v>0</v>
      </c>
      <c r="AD203" s="3">
        <f>IF(Inputs!$B$27&lt;&gt;"Ready","PENDING INPUTS",IF(A203&gt;Inputs!$B$6,0,MIN((AA203+AB203+AC203),IF(Inputs!H16=1,Inputs!D16,MAX(Inputs!F16,ROUND(AA203*Inputs!E16+AB203+AC203,2))))))</f>
        <v>0</v>
      </c>
      <c r="AE203">
        <f>IF(Inputs!$B$27&lt;&gt;"Ready","PENDING INPUTS",IF(AA203&lt;=0,99,1+IF(AND(K203&gt;0,OR(Inputs!C14&gt;Inputs!C16,AND(Inputs!C14=Inputs!C16,0&lt;2))),1,0)+IF(AND(S203&gt;0,OR(Inputs!C15&gt;Inputs!C16,AND(Inputs!C15=Inputs!C16,1&lt;2))),1,0)+IF(AND(AI203&gt;0,OR(Inputs!C17&gt;Inputs!C16,AND(Inputs!C17=Inputs!C16,3&lt;2))),1,0)+IF(AND(AQ203&gt;0,OR(Inputs!C18&gt;Inputs!C16,AND(Inputs!C18=Inputs!C16,4&lt;2))),1,0)+IF(AND(AY203&gt;0,OR(Inputs!C19&gt;Inputs!C16,AND(Inputs!C19=Inputs!C16,5&lt;2))),1,0)+IF(AND(BG203&gt;0,OR(Inputs!C20&gt;Inputs!C16,AND(Inputs!C20=Inputs!C16,6&lt;2))),1,0)+IF(AND(BO203&gt;0,OR(Inputs!C21&gt;Inputs!C16,AND(Inputs!C21=Inputs!C16,7&lt;2))),1,0)+IF(AND(BW203&gt;0,OR(Inputs!C22&gt;Inputs!C16,AND(Inputs!C22=Inputs!C16,8&lt;2))),1,0)+IF(AND(CE203&gt;0,OR(Inputs!C23&gt;Inputs!C16,AND(Inputs!C23=Inputs!C16,9&lt;2))),1,0)))</f>
        <v>99</v>
      </c>
      <c r="AF203" s="3">
        <f>IF(Inputs!$B$27&lt;&gt;"Ready","PENDING INPUTS",IF(A203&gt;Inputs!$B$6,0,MIN(MAX(0,(AA203+AB203+AC203)-AD203),MAX(0,C203-D203-(IF(O203&lt;AE203,K203+L203+M203-N203,0)+IF(W203&lt;AE203,S203+T203+U203-V203,0)+IF(AE203&lt;AE203,AA203+AB203+AC203-AD203,0)+IF(AM203&lt;AE203,AI203+AJ203+AK203-AL203,0)+IF(AU203&lt;AE203,AQ203+AR203+AS203-AT203,0)+IF(BC203&lt;AE203,AY203+AZ203+BA203-BB203,0)+IF(BK203&lt;AE203,BG203+BH203+BI203-BJ203,0)+IF(BS203&lt;AE203,BO203+BP203+BQ203-BR203,0)+IF(CA203&lt;AE203,BW203+BX203+BY203-BZ203,0)+IF(CI203&lt;AE203,CE203+CF203+CG203-CH203,0))))))</f>
        <v>0</v>
      </c>
      <c r="AG203" s="3">
        <f>IF(Inputs!$B$27&lt;&gt;"Ready","PENDING INPUTS",MIN((AA203+AB203+AC203),IF(D203&gt;C203,IF(D203=0,0,AD203*C203/D203),AD203+AF203)))</f>
        <v>0</v>
      </c>
      <c r="AH203" s="3">
        <f>IF(Inputs!$B$27&lt;&gt;"Ready","PENDING INPUTS",MAX(0,(AA203+AB203+AC203)-AG203))</f>
        <v>0</v>
      </c>
      <c r="AI203" s="3">
        <f>IF(Inputs!$B$27&lt;&gt;"Ready","PENDING INPUTS",AP202)</f>
        <v>0</v>
      </c>
      <c r="AJ203" s="3">
        <f>IF(Inputs!$B$27&lt;&gt;"Ready","PENDING INPUTS",IF(A203&lt;=Inputs!$B$6,ROUND(AI203*Inputs!C17/12,2),0))</f>
        <v>0</v>
      </c>
      <c r="AK203" s="3">
        <f>IF(Inputs!$B$27&lt;&gt;"Ready","PENDING INPUTS",IF(AND(A203&lt;=Inputs!$B$6,AI203&gt;0),Inputs!G17,0))</f>
        <v>0</v>
      </c>
      <c r="AL203" s="3">
        <f>IF(Inputs!$B$27&lt;&gt;"Ready","PENDING INPUTS",IF(A203&gt;Inputs!$B$6,0,MIN((AI203+AJ203+AK203),IF(Inputs!H17=1,Inputs!D17,MAX(Inputs!F17,ROUND(AI203*Inputs!E17+AJ203+AK203,2))))))</f>
        <v>0</v>
      </c>
      <c r="AM203">
        <f>IF(Inputs!$B$27&lt;&gt;"Ready","PENDING INPUTS",IF(AI203&lt;=0,99,1+IF(AND(K203&gt;0,OR(Inputs!C14&gt;Inputs!C17,AND(Inputs!C14=Inputs!C17,0&lt;3))),1,0)+IF(AND(S203&gt;0,OR(Inputs!C15&gt;Inputs!C17,AND(Inputs!C15=Inputs!C17,1&lt;3))),1,0)+IF(AND(AA203&gt;0,OR(Inputs!C16&gt;Inputs!C17,AND(Inputs!C16=Inputs!C17,2&lt;3))),1,0)+IF(AND(AQ203&gt;0,OR(Inputs!C18&gt;Inputs!C17,AND(Inputs!C18=Inputs!C17,4&lt;3))),1,0)+IF(AND(AY203&gt;0,OR(Inputs!C19&gt;Inputs!C17,AND(Inputs!C19=Inputs!C17,5&lt;3))),1,0)+IF(AND(BG203&gt;0,OR(Inputs!C20&gt;Inputs!C17,AND(Inputs!C20=Inputs!C17,6&lt;3))),1,0)+IF(AND(BO203&gt;0,OR(Inputs!C21&gt;Inputs!C17,AND(Inputs!C21=Inputs!C17,7&lt;3))),1,0)+IF(AND(BW203&gt;0,OR(Inputs!C22&gt;Inputs!C17,AND(Inputs!C22=Inputs!C17,8&lt;3))),1,0)+IF(AND(CE203&gt;0,OR(Inputs!C23&gt;Inputs!C17,AND(Inputs!C23=Inputs!C17,9&lt;3))),1,0)))</f>
        <v>99</v>
      </c>
      <c r="AN203" s="3">
        <f>IF(Inputs!$B$27&lt;&gt;"Ready","PENDING INPUTS",IF(A203&gt;Inputs!$B$6,0,MIN(MAX(0,(AI203+AJ203+AK203)-AL203),MAX(0,C203-D203-(IF(O203&lt;AM203,K203+L203+M203-N203,0)+IF(W203&lt;AM203,S203+T203+U203-V203,0)+IF(AE203&lt;AM203,AA203+AB203+AC203-AD203,0)+IF(AM203&lt;AM203,AI203+AJ203+AK203-AL203,0)+IF(AU203&lt;AM203,AQ203+AR203+AS203-AT203,0)+IF(BC203&lt;AM203,AY203+AZ203+BA203-BB203,0)+IF(BK203&lt;AM203,BG203+BH203+BI203-BJ203,0)+IF(BS203&lt;AM203,BO203+BP203+BQ203-BR203,0)+IF(CA203&lt;AM203,BW203+BX203+BY203-BZ203,0)+IF(CI203&lt;AM203,CE203+CF203+CG203-CH203,0))))))</f>
        <v>0</v>
      </c>
      <c r="AO203" s="3">
        <f>IF(Inputs!$B$27&lt;&gt;"Ready","PENDING INPUTS",MIN((AI203+AJ203+AK203),IF(D203&gt;C203,IF(D203=0,0,AL203*C203/D203),AL203+AN203)))</f>
        <v>0</v>
      </c>
      <c r="AP203" s="3">
        <f>IF(Inputs!$B$27&lt;&gt;"Ready","PENDING INPUTS",MAX(0,(AI203+AJ203+AK203)-AO203))</f>
        <v>0</v>
      </c>
      <c r="AQ203" s="3">
        <f>IF(Inputs!$B$27&lt;&gt;"Ready","PENDING INPUTS",AX202)</f>
        <v>0</v>
      </c>
      <c r="AR203" s="3">
        <f>IF(Inputs!$B$27&lt;&gt;"Ready","PENDING INPUTS",IF(A203&lt;=Inputs!$B$6,ROUND(AQ203*Inputs!C18/12,2),0))</f>
        <v>0</v>
      </c>
      <c r="AS203" s="3">
        <f>IF(Inputs!$B$27&lt;&gt;"Ready","PENDING INPUTS",IF(AND(A203&lt;=Inputs!$B$6,AQ203&gt;0),Inputs!G18,0))</f>
        <v>0</v>
      </c>
      <c r="AT203" s="3">
        <f>IF(Inputs!$B$27&lt;&gt;"Ready","PENDING INPUTS",IF(A203&gt;Inputs!$B$6,0,MIN((AQ203+AR203+AS203),IF(Inputs!H18=1,Inputs!D18,MAX(Inputs!F18,ROUND(AQ203*Inputs!E18+AR203+AS203,2))))))</f>
        <v>0</v>
      </c>
      <c r="AU203">
        <f>IF(Inputs!$B$27&lt;&gt;"Ready","PENDING INPUTS",IF(AQ203&lt;=0,99,1+IF(AND(K203&gt;0,OR(Inputs!C14&gt;Inputs!C18,AND(Inputs!C14=Inputs!C18,0&lt;4))),1,0)+IF(AND(S203&gt;0,OR(Inputs!C15&gt;Inputs!C18,AND(Inputs!C15=Inputs!C18,1&lt;4))),1,0)+IF(AND(AA203&gt;0,OR(Inputs!C16&gt;Inputs!C18,AND(Inputs!C16=Inputs!C18,2&lt;4))),1,0)+IF(AND(AI203&gt;0,OR(Inputs!C17&gt;Inputs!C18,AND(Inputs!C17=Inputs!C18,3&lt;4))),1,0)+IF(AND(AY203&gt;0,OR(Inputs!C19&gt;Inputs!C18,AND(Inputs!C19=Inputs!C18,5&lt;4))),1,0)+IF(AND(BG203&gt;0,OR(Inputs!C20&gt;Inputs!C18,AND(Inputs!C20=Inputs!C18,6&lt;4))),1,0)+IF(AND(BO203&gt;0,OR(Inputs!C21&gt;Inputs!C18,AND(Inputs!C21=Inputs!C18,7&lt;4))),1,0)+IF(AND(BW203&gt;0,OR(Inputs!C22&gt;Inputs!C18,AND(Inputs!C22=Inputs!C18,8&lt;4))),1,0)+IF(AND(CE203&gt;0,OR(Inputs!C23&gt;Inputs!C18,AND(Inputs!C23=Inputs!C18,9&lt;4))),1,0)))</f>
        <v>99</v>
      </c>
      <c r="AV203" s="3">
        <f>IF(Inputs!$B$27&lt;&gt;"Ready","PENDING INPUTS",IF(A203&gt;Inputs!$B$6,0,MIN(MAX(0,(AQ203+AR203+AS203)-AT203),MAX(0,C203-D203-(IF(O203&lt;AU203,K203+L203+M203-N203,0)+IF(W203&lt;AU203,S203+T203+U203-V203,0)+IF(AE203&lt;AU203,AA203+AB203+AC203-AD203,0)+IF(AM203&lt;AU203,AI203+AJ203+AK203-AL203,0)+IF(AU203&lt;AU203,AQ203+AR203+AS203-AT203,0)+IF(BC203&lt;AU203,AY203+AZ203+BA203-BB203,0)+IF(BK203&lt;AU203,BG203+BH203+BI203-BJ203,0)+IF(BS203&lt;AU203,BO203+BP203+BQ203-BR203,0)+IF(CA203&lt;AU203,BW203+BX203+BY203-BZ203,0)+IF(CI203&lt;AU203,CE203+CF203+CG203-CH203,0))))))</f>
        <v>0</v>
      </c>
      <c r="AW203" s="3">
        <f>IF(Inputs!$B$27&lt;&gt;"Ready","PENDING INPUTS",MIN((AQ203+AR203+AS203),IF(D203&gt;C203,IF(D203=0,0,AT203*C203/D203),AT203+AV203)))</f>
        <v>0</v>
      </c>
      <c r="AX203" s="3">
        <f>IF(Inputs!$B$27&lt;&gt;"Ready","PENDING INPUTS",MAX(0,(AQ203+AR203+AS203)-AW203))</f>
        <v>0</v>
      </c>
      <c r="AY203" s="3">
        <f>IF(Inputs!$B$27&lt;&gt;"Ready","PENDING INPUTS",BF202)</f>
        <v>0</v>
      </c>
      <c r="AZ203" s="3">
        <f>IF(Inputs!$B$27&lt;&gt;"Ready","PENDING INPUTS",IF(A203&lt;=Inputs!$B$6,ROUND(AY203*Inputs!C19/12,2),0))</f>
        <v>0</v>
      </c>
      <c r="BA203" s="3">
        <f>IF(Inputs!$B$27&lt;&gt;"Ready","PENDING INPUTS",IF(AND(A203&lt;=Inputs!$B$6,AY203&gt;0),Inputs!G19,0))</f>
        <v>0</v>
      </c>
      <c r="BB203" s="3">
        <f>IF(Inputs!$B$27&lt;&gt;"Ready","PENDING INPUTS",IF(A203&gt;Inputs!$B$6,0,MIN((AY203+AZ203+BA203),IF(Inputs!H19=1,Inputs!D19,MAX(Inputs!F19,ROUND(AY203*Inputs!E19+AZ203+BA203,2))))))</f>
        <v>0</v>
      </c>
      <c r="BC203">
        <f>IF(Inputs!$B$27&lt;&gt;"Ready","PENDING INPUTS",IF(AY203&lt;=0,99,1+IF(AND(K203&gt;0,OR(Inputs!C14&gt;Inputs!C19,AND(Inputs!C14=Inputs!C19,0&lt;5))),1,0)+IF(AND(S203&gt;0,OR(Inputs!C15&gt;Inputs!C19,AND(Inputs!C15=Inputs!C19,1&lt;5))),1,0)+IF(AND(AA203&gt;0,OR(Inputs!C16&gt;Inputs!C19,AND(Inputs!C16=Inputs!C19,2&lt;5))),1,0)+IF(AND(AI203&gt;0,OR(Inputs!C17&gt;Inputs!C19,AND(Inputs!C17=Inputs!C19,3&lt;5))),1,0)+IF(AND(AQ203&gt;0,OR(Inputs!C18&gt;Inputs!C19,AND(Inputs!C18=Inputs!C19,4&lt;5))),1,0)+IF(AND(BG203&gt;0,OR(Inputs!C20&gt;Inputs!C19,AND(Inputs!C20=Inputs!C19,6&lt;5))),1,0)+IF(AND(BO203&gt;0,OR(Inputs!C21&gt;Inputs!C19,AND(Inputs!C21=Inputs!C19,7&lt;5))),1,0)+IF(AND(BW203&gt;0,OR(Inputs!C22&gt;Inputs!C19,AND(Inputs!C22=Inputs!C19,8&lt;5))),1,0)+IF(AND(CE203&gt;0,OR(Inputs!C23&gt;Inputs!C19,AND(Inputs!C23=Inputs!C19,9&lt;5))),1,0)))</f>
        <v>99</v>
      </c>
      <c r="BD203" s="3">
        <f>IF(Inputs!$B$27&lt;&gt;"Ready","PENDING INPUTS",IF(A203&gt;Inputs!$B$6,0,MIN(MAX(0,(AY203+AZ203+BA203)-BB203),MAX(0,C203-D203-(IF(O203&lt;BC203,K203+L203+M203-N203,0)+IF(W203&lt;BC203,S203+T203+U203-V203,0)+IF(AE203&lt;BC203,AA203+AB203+AC203-AD203,0)+IF(AM203&lt;BC203,AI203+AJ203+AK203-AL203,0)+IF(AU203&lt;BC203,AQ203+AR203+AS203-AT203,0)+IF(BC203&lt;BC203,AY203+AZ203+BA203-BB203,0)+IF(BK203&lt;BC203,BG203+BH203+BI203-BJ203,0)+IF(BS203&lt;BC203,BO203+BP203+BQ203-BR203,0)+IF(CA203&lt;BC203,BW203+BX203+BY203-BZ203,0)+IF(CI203&lt;BC203,CE203+CF203+CG203-CH203,0))))))</f>
        <v>0</v>
      </c>
      <c r="BE203" s="3">
        <f>IF(Inputs!$B$27&lt;&gt;"Ready","PENDING INPUTS",MIN((AY203+AZ203+BA203),IF(D203&gt;C203,IF(D203=0,0,BB203*C203/D203),BB203+BD203)))</f>
        <v>0</v>
      </c>
      <c r="BF203" s="3">
        <f>IF(Inputs!$B$27&lt;&gt;"Ready","PENDING INPUTS",MAX(0,(AY203+AZ203+BA203)-BE203))</f>
        <v>0</v>
      </c>
      <c r="BG203" s="3">
        <f>IF(Inputs!$B$27&lt;&gt;"Ready","PENDING INPUTS",BN202)</f>
        <v>0</v>
      </c>
      <c r="BH203" s="3">
        <f>IF(Inputs!$B$27&lt;&gt;"Ready","PENDING INPUTS",IF(A203&lt;=Inputs!$B$6,ROUND(BG203*Inputs!C20/12,2),0))</f>
        <v>0</v>
      </c>
      <c r="BI203" s="3">
        <f>IF(Inputs!$B$27&lt;&gt;"Ready","PENDING INPUTS",IF(AND(A203&lt;=Inputs!$B$6,BG203&gt;0),Inputs!G20,0))</f>
        <v>0</v>
      </c>
      <c r="BJ203" s="3">
        <f>IF(Inputs!$B$27&lt;&gt;"Ready","PENDING INPUTS",IF(A203&gt;Inputs!$B$6,0,MIN((BG203+BH203+BI203),IF(Inputs!H20=1,Inputs!D20,MAX(Inputs!F20,ROUND(BG203*Inputs!E20+BH203+BI203,2))))))</f>
        <v>0</v>
      </c>
      <c r="BK203">
        <f>IF(Inputs!$B$27&lt;&gt;"Ready","PENDING INPUTS",IF(BG203&lt;=0,99,1+IF(AND(K203&gt;0,OR(Inputs!C14&gt;Inputs!C20,AND(Inputs!C14=Inputs!C20,0&lt;6))),1,0)+IF(AND(S203&gt;0,OR(Inputs!C15&gt;Inputs!C20,AND(Inputs!C15=Inputs!C20,1&lt;6))),1,0)+IF(AND(AA203&gt;0,OR(Inputs!C16&gt;Inputs!C20,AND(Inputs!C16=Inputs!C20,2&lt;6))),1,0)+IF(AND(AI203&gt;0,OR(Inputs!C17&gt;Inputs!C20,AND(Inputs!C17=Inputs!C20,3&lt;6))),1,0)+IF(AND(AQ203&gt;0,OR(Inputs!C18&gt;Inputs!C20,AND(Inputs!C18=Inputs!C20,4&lt;6))),1,0)+IF(AND(AY203&gt;0,OR(Inputs!C19&gt;Inputs!C20,AND(Inputs!C19=Inputs!C20,5&lt;6))),1,0)+IF(AND(BO203&gt;0,OR(Inputs!C21&gt;Inputs!C20,AND(Inputs!C21=Inputs!C20,7&lt;6))),1,0)+IF(AND(BW203&gt;0,OR(Inputs!C22&gt;Inputs!C20,AND(Inputs!C22=Inputs!C20,8&lt;6))),1,0)+IF(AND(CE203&gt;0,OR(Inputs!C23&gt;Inputs!C20,AND(Inputs!C23=Inputs!C20,9&lt;6))),1,0)))</f>
        <v>99</v>
      </c>
      <c r="BL203" s="3">
        <f>IF(Inputs!$B$27&lt;&gt;"Ready","PENDING INPUTS",IF(A203&gt;Inputs!$B$6,0,MIN(MAX(0,(BG203+BH203+BI203)-BJ203),MAX(0,C203-D203-(IF(O203&lt;BK203,K203+L203+M203-N203,0)+IF(W203&lt;BK203,S203+T203+U203-V203,0)+IF(AE203&lt;BK203,AA203+AB203+AC203-AD203,0)+IF(AM203&lt;BK203,AI203+AJ203+AK203-AL203,0)+IF(AU203&lt;BK203,AQ203+AR203+AS203-AT203,0)+IF(BC203&lt;BK203,AY203+AZ203+BA203-BB203,0)+IF(BK203&lt;BK203,BG203+BH203+BI203-BJ203,0)+IF(BS203&lt;BK203,BO203+BP203+BQ203-BR203,0)+IF(CA203&lt;BK203,BW203+BX203+BY203-BZ203,0)+IF(CI203&lt;BK203,CE203+CF203+CG203-CH203,0))))))</f>
        <v>0</v>
      </c>
      <c r="BM203" s="3">
        <f>IF(Inputs!$B$27&lt;&gt;"Ready","PENDING INPUTS",MIN((BG203+BH203+BI203),IF(D203&gt;C203,IF(D203=0,0,BJ203*C203/D203),BJ203+BL203)))</f>
        <v>0</v>
      </c>
      <c r="BN203" s="3">
        <f>IF(Inputs!$B$27&lt;&gt;"Ready","PENDING INPUTS",MAX(0,(BG203+BH203+BI203)-BM203))</f>
        <v>0</v>
      </c>
      <c r="BO203" s="3">
        <f>IF(Inputs!$B$27&lt;&gt;"Ready","PENDING INPUTS",BV202)</f>
        <v>0</v>
      </c>
      <c r="BP203" s="3">
        <f>IF(Inputs!$B$27&lt;&gt;"Ready","PENDING INPUTS",IF(A203&lt;=Inputs!$B$6,ROUND(BO203*Inputs!C21/12,2),0))</f>
        <v>0</v>
      </c>
      <c r="BQ203" s="3">
        <f>IF(Inputs!$B$27&lt;&gt;"Ready","PENDING INPUTS",IF(AND(A203&lt;=Inputs!$B$6,BO203&gt;0),Inputs!G21,0))</f>
        <v>0</v>
      </c>
      <c r="BR203" s="3">
        <f>IF(Inputs!$B$27&lt;&gt;"Ready","PENDING INPUTS",IF(A203&gt;Inputs!$B$6,0,MIN((BO203+BP203+BQ203),IF(Inputs!H21=1,Inputs!D21,MAX(Inputs!F21,ROUND(BO203*Inputs!E21+BP203+BQ203,2))))))</f>
        <v>0</v>
      </c>
      <c r="BS203">
        <f>IF(Inputs!$B$27&lt;&gt;"Ready","PENDING INPUTS",IF(BO203&lt;=0,99,1+IF(AND(K203&gt;0,OR(Inputs!C14&gt;Inputs!C21,AND(Inputs!C14=Inputs!C21,0&lt;7))),1,0)+IF(AND(S203&gt;0,OR(Inputs!C15&gt;Inputs!C21,AND(Inputs!C15=Inputs!C21,1&lt;7))),1,0)+IF(AND(AA203&gt;0,OR(Inputs!C16&gt;Inputs!C21,AND(Inputs!C16=Inputs!C21,2&lt;7))),1,0)+IF(AND(AI203&gt;0,OR(Inputs!C17&gt;Inputs!C21,AND(Inputs!C17=Inputs!C21,3&lt;7))),1,0)+IF(AND(AQ203&gt;0,OR(Inputs!C18&gt;Inputs!C21,AND(Inputs!C18=Inputs!C21,4&lt;7))),1,0)+IF(AND(AY203&gt;0,OR(Inputs!C19&gt;Inputs!C21,AND(Inputs!C19=Inputs!C21,5&lt;7))),1,0)+IF(AND(BG203&gt;0,OR(Inputs!C20&gt;Inputs!C21,AND(Inputs!C20=Inputs!C21,6&lt;7))),1,0)+IF(AND(BW203&gt;0,OR(Inputs!C22&gt;Inputs!C21,AND(Inputs!C22=Inputs!C21,8&lt;7))),1,0)+IF(AND(CE203&gt;0,OR(Inputs!C23&gt;Inputs!C21,AND(Inputs!C23=Inputs!C21,9&lt;7))),1,0)))</f>
        <v>99</v>
      </c>
      <c r="BT203" s="3">
        <f>IF(Inputs!$B$27&lt;&gt;"Ready","PENDING INPUTS",IF(A203&gt;Inputs!$B$6,0,MIN(MAX(0,(BO203+BP203+BQ203)-BR203),MAX(0,C203-D203-(IF(O203&lt;BS203,K203+L203+M203-N203,0)+IF(W203&lt;BS203,S203+T203+U203-V203,0)+IF(AE203&lt;BS203,AA203+AB203+AC203-AD203,0)+IF(AM203&lt;BS203,AI203+AJ203+AK203-AL203,0)+IF(AU203&lt;BS203,AQ203+AR203+AS203-AT203,0)+IF(BC203&lt;BS203,AY203+AZ203+BA203-BB203,0)+IF(BK203&lt;BS203,BG203+BH203+BI203-BJ203,0)+IF(BS203&lt;BS203,BO203+BP203+BQ203-BR203,0)+IF(CA203&lt;BS203,BW203+BX203+BY203-BZ203,0)+IF(CI203&lt;BS203,CE203+CF203+CG203-CH203,0))))))</f>
        <v>0</v>
      </c>
      <c r="BU203" s="3">
        <f>IF(Inputs!$B$27&lt;&gt;"Ready","PENDING INPUTS",MIN((BO203+BP203+BQ203),IF(D203&gt;C203,IF(D203=0,0,BR203*C203/D203),BR203+BT203)))</f>
        <v>0</v>
      </c>
      <c r="BV203" s="3">
        <f>IF(Inputs!$B$27&lt;&gt;"Ready","PENDING INPUTS",MAX(0,(BO203+BP203+BQ203)-BU203))</f>
        <v>0</v>
      </c>
      <c r="BW203" s="3">
        <f>IF(Inputs!$B$27&lt;&gt;"Ready","PENDING INPUTS",CD202)</f>
        <v>0</v>
      </c>
      <c r="BX203" s="3">
        <f>IF(Inputs!$B$27&lt;&gt;"Ready","PENDING INPUTS",IF(A203&lt;=Inputs!$B$6,ROUND(BW203*Inputs!C22/12,2),0))</f>
        <v>0</v>
      </c>
      <c r="BY203" s="3">
        <f>IF(Inputs!$B$27&lt;&gt;"Ready","PENDING INPUTS",IF(AND(A203&lt;=Inputs!$B$6,BW203&gt;0),Inputs!G22,0))</f>
        <v>0</v>
      </c>
      <c r="BZ203" s="3">
        <f>IF(Inputs!$B$27&lt;&gt;"Ready","PENDING INPUTS",IF(A203&gt;Inputs!$B$6,0,MIN((BW203+BX203+BY203),IF(Inputs!H22=1,Inputs!D22,MAX(Inputs!F22,ROUND(BW203*Inputs!E22+BX203+BY203,2))))))</f>
        <v>0</v>
      </c>
      <c r="CA203">
        <f>IF(Inputs!$B$27&lt;&gt;"Ready","PENDING INPUTS",IF(BW203&lt;=0,99,1+IF(AND(K203&gt;0,OR(Inputs!C14&gt;Inputs!C22,AND(Inputs!C14=Inputs!C22,0&lt;8))),1,0)+IF(AND(S203&gt;0,OR(Inputs!C15&gt;Inputs!C22,AND(Inputs!C15=Inputs!C22,1&lt;8))),1,0)+IF(AND(AA203&gt;0,OR(Inputs!C16&gt;Inputs!C22,AND(Inputs!C16=Inputs!C22,2&lt;8))),1,0)+IF(AND(AI203&gt;0,OR(Inputs!C17&gt;Inputs!C22,AND(Inputs!C17=Inputs!C22,3&lt;8))),1,0)+IF(AND(AQ203&gt;0,OR(Inputs!C18&gt;Inputs!C22,AND(Inputs!C18=Inputs!C22,4&lt;8))),1,0)+IF(AND(AY203&gt;0,OR(Inputs!C19&gt;Inputs!C22,AND(Inputs!C19=Inputs!C22,5&lt;8))),1,0)+IF(AND(BG203&gt;0,OR(Inputs!C20&gt;Inputs!C22,AND(Inputs!C20=Inputs!C22,6&lt;8))),1,0)+IF(AND(BO203&gt;0,OR(Inputs!C21&gt;Inputs!C22,AND(Inputs!C21=Inputs!C22,7&lt;8))),1,0)+IF(AND(CE203&gt;0,OR(Inputs!C23&gt;Inputs!C22,AND(Inputs!C23=Inputs!C22,9&lt;8))),1,0)))</f>
        <v>99</v>
      </c>
      <c r="CB203" s="3">
        <f>IF(Inputs!$B$27&lt;&gt;"Ready","PENDING INPUTS",IF(A203&gt;Inputs!$B$6,0,MIN(MAX(0,(BW203+BX203+BY203)-BZ203),MAX(0,C203-D203-(IF(O203&lt;CA203,K203+L203+M203-N203,0)+IF(W203&lt;CA203,S203+T203+U203-V203,0)+IF(AE203&lt;CA203,AA203+AB203+AC203-AD203,0)+IF(AM203&lt;CA203,AI203+AJ203+AK203-AL203,0)+IF(AU203&lt;CA203,AQ203+AR203+AS203-AT203,0)+IF(BC203&lt;CA203,AY203+AZ203+BA203-BB203,0)+IF(BK203&lt;CA203,BG203+BH203+BI203-BJ203,0)+IF(BS203&lt;CA203,BO203+BP203+BQ203-BR203,0)+IF(CA203&lt;CA203,BW203+BX203+BY203-BZ203,0)+IF(CI203&lt;CA203,CE203+CF203+CG203-CH203,0))))))</f>
        <v>0</v>
      </c>
      <c r="CC203" s="3">
        <f>IF(Inputs!$B$27&lt;&gt;"Ready","PENDING INPUTS",MIN((BW203+BX203+BY203),IF(D203&gt;C203,IF(D203=0,0,BZ203*C203/D203),BZ203+CB203)))</f>
        <v>0</v>
      </c>
      <c r="CD203" s="3">
        <f>IF(Inputs!$B$27&lt;&gt;"Ready","PENDING INPUTS",MAX(0,(BW203+BX203+BY203)-CC203))</f>
        <v>0</v>
      </c>
      <c r="CE203" s="3">
        <f>IF(Inputs!$B$27&lt;&gt;"Ready","PENDING INPUTS",CL202)</f>
        <v>0</v>
      </c>
      <c r="CF203" s="3">
        <f>IF(Inputs!$B$27&lt;&gt;"Ready","PENDING INPUTS",IF(A203&lt;=Inputs!$B$6,ROUND(CE203*Inputs!C23/12,2),0))</f>
        <v>0</v>
      </c>
      <c r="CG203" s="3">
        <f>IF(Inputs!$B$27&lt;&gt;"Ready","PENDING INPUTS",IF(AND(A203&lt;=Inputs!$B$6,CE203&gt;0),Inputs!G23,0))</f>
        <v>0</v>
      </c>
      <c r="CH203" s="3">
        <f>IF(Inputs!$B$27&lt;&gt;"Ready","PENDING INPUTS",IF(A203&gt;Inputs!$B$6,0,MIN((CE203+CF203+CG203),IF(Inputs!H23=1,Inputs!D23,MAX(Inputs!F23,ROUND(CE203*Inputs!E23+CF203+CG203,2))))))</f>
        <v>0</v>
      </c>
      <c r="CI203">
        <f>IF(Inputs!$B$27&lt;&gt;"Ready","PENDING INPUTS",IF(CE203&lt;=0,99,1+IF(AND(K203&gt;0,OR(Inputs!C14&gt;Inputs!C23,AND(Inputs!C14=Inputs!C23,0&lt;9))),1,0)+IF(AND(S203&gt;0,OR(Inputs!C15&gt;Inputs!C23,AND(Inputs!C15=Inputs!C23,1&lt;9))),1,0)+IF(AND(AA203&gt;0,OR(Inputs!C16&gt;Inputs!C23,AND(Inputs!C16=Inputs!C23,2&lt;9))),1,0)+IF(AND(AI203&gt;0,OR(Inputs!C17&gt;Inputs!C23,AND(Inputs!C17=Inputs!C23,3&lt;9))),1,0)+IF(AND(AQ203&gt;0,OR(Inputs!C18&gt;Inputs!C23,AND(Inputs!C18=Inputs!C23,4&lt;9))),1,0)+IF(AND(AY203&gt;0,OR(Inputs!C19&gt;Inputs!C23,AND(Inputs!C19=Inputs!C23,5&lt;9))),1,0)+IF(AND(BG203&gt;0,OR(Inputs!C20&gt;Inputs!C23,AND(Inputs!C20=Inputs!C23,6&lt;9))),1,0)+IF(AND(BO203&gt;0,OR(Inputs!C21&gt;Inputs!C23,AND(Inputs!C21=Inputs!C23,7&lt;9))),1,0)+IF(AND(BW203&gt;0,OR(Inputs!C22&gt;Inputs!C23,AND(Inputs!C22=Inputs!C23,8&lt;9))),1,0)))</f>
        <v>99</v>
      </c>
      <c r="CJ203" s="3">
        <f>IF(Inputs!$B$27&lt;&gt;"Ready","PENDING INPUTS",IF(A203&gt;Inputs!$B$6,0,MIN(MAX(0,(CE203+CF203+CG203)-CH203),MAX(0,C203-D203-(IF(O203&lt;CI203,K203+L203+M203-N203,0)+IF(W203&lt;CI203,S203+T203+U203-V203,0)+IF(AE203&lt;CI203,AA203+AB203+AC203-AD203,0)+IF(AM203&lt;CI203,AI203+AJ203+AK203-AL203,0)+IF(AU203&lt;CI203,AQ203+AR203+AS203-AT203,0)+IF(BC203&lt;CI203,AY203+AZ203+BA203-BB203,0)+IF(BK203&lt;CI203,BG203+BH203+BI203-BJ203,0)+IF(BS203&lt;CI203,BO203+BP203+BQ203-BR203,0)+IF(CA203&lt;CI203,BW203+BX203+BY203-BZ203,0)+IF(CI203&lt;CI203,CE203+CF203+CG203-CH203,0))))))</f>
        <v>0</v>
      </c>
      <c r="CK203" s="3">
        <f>IF(Inputs!$B$27&lt;&gt;"Ready","PENDING INPUTS",MIN((CE203+CF203+CG203),IF(D203&gt;C203,IF(D203=0,0,CH203*C203/D203),CH203+CJ203)))</f>
        <v>0</v>
      </c>
      <c r="CL203" s="3">
        <f>IF(Inputs!$B$27&lt;&gt;"Ready","PENDING INPUTS",MAX(0,(CE203+CF203+CG203)-CK203))</f>
        <v>0</v>
      </c>
    </row>
    <row r="204" spans="1:90" ht="27.95" customHeight="1" x14ac:dyDescent="0.25">
      <c r="A204">
        <v>200</v>
      </c>
      <c r="B204" s="13">
        <f>IF(Inputs!$B$27&lt;&gt;"Ready","PENDING INPUTS",EDATE(Inputs!$B$5,A204-1))</f>
        <v>52352</v>
      </c>
      <c r="C204" s="3">
        <f>IF(Inputs!$B$27&lt;&gt;"Ready","PENDING INPUTS",IF(A204&lt;=Inputs!$B$6,MAX(0,Inputs!$B$4+IF(A204=Inputs!$B$7,Inputs!$B$8,0)+IF(A204=Inputs!$B$9,Inputs!$B$10,0)),0))</f>
        <v>0</v>
      </c>
      <c r="D204" s="3">
        <f>IF(Inputs!$B$27&lt;&gt;"Ready","PENDING INPUTS",SUM(N204,V204,AD204,AL204,AT204,BB204,BJ204,BR204,BZ204,CH204))</f>
        <v>0</v>
      </c>
      <c r="E204" s="3">
        <f>IF(Inputs!$B$27&lt;&gt;"Ready","PENDING INPUTS",MAX(0,D204-C204))</f>
        <v>0</v>
      </c>
      <c r="F204" s="3">
        <f>IF(Inputs!$B$27&lt;&gt;"Ready","PENDING INPUTS",SUM(Q204,Y204,AG204,AO204,AW204,BE204,BM204,BU204,CC204,CK204))</f>
        <v>0</v>
      </c>
      <c r="G204" s="3">
        <f>IF(Inputs!$B$27&lt;&gt;"Ready","PENDING INPUTS",SUM(L204,T204,AB204,AJ204,AR204,AZ204,BH204,BP204,BX204,CF204))</f>
        <v>0</v>
      </c>
      <c r="H204" s="3">
        <f>IF(Inputs!$B$27&lt;&gt;"Ready","PENDING INPUTS",SUM(M204,U204,AC204,AK204,AS204,BA204,BI204,BQ204,BY204,CG204))</f>
        <v>0</v>
      </c>
      <c r="I204" s="3">
        <f>IF(Inputs!$B$27&lt;&gt;"Ready","PENDING INPUTS",SUM(R204,Z204,AH204,AP204,AX204,BF204,BN204,BV204,CD204,CL204))</f>
        <v>0</v>
      </c>
      <c r="J204" t="str">
        <f>IF(Inputs!$B$27&lt;&gt;"Ready","PENDING INPUTS",IF(A204&gt;Inputs!$B$6,"Beyond horizon",IF(E204&gt;0.005,"MINIMUM SHORTFALL",IF(I204&lt;0.005,"Paid off","In progress"))))</f>
        <v>Beyond horizon</v>
      </c>
      <c r="K204" s="3">
        <f>IF(Inputs!$B$27&lt;&gt;"Ready","PENDING INPUTS",R203)</f>
        <v>0</v>
      </c>
      <c r="L204" s="3">
        <f>IF(Inputs!$B$27&lt;&gt;"Ready","PENDING INPUTS",IF(A204&lt;=Inputs!$B$6,ROUND(K204*Inputs!C14/12,2),0))</f>
        <v>0</v>
      </c>
      <c r="M204" s="3">
        <f>IF(Inputs!$B$27&lt;&gt;"Ready","PENDING INPUTS",IF(AND(A204&lt;=Inputs!$B$6,K204&gt;0),Inputs!G14,0))</f>
        <v>0</v>
      </c>
      <c r="N204" s="3">
        <f>IF(Inputs!$B$27&lt;&gt;"Ready","PENDING INPUTS",IF(A204&gt;Inputs!$B$6,0,MIN((K204+L204+M204),IF(Inputs!H14=1,Inputs!D14,MAX(Inputs!F14,ROUND(K204*Inputs!E14+L204+M204,2))))))</f>
        <v>0</v>
      </c>
      <c r="O204">
        <f>IF(Inputs!$B$27&lt;&gt;"Ready","PENDING INPUTS",IF(K204&lt;=0,99,1+IF(AND(S204&gt;0,OR(Inputs!C15&gt;Inputs!C14,AND(Inputs!C15=Inputs!C14,1&lt;0))),1,0)+IF(AND(AA204&gt;0,OR(Inputs!C16&gt;Inputs!C14,AND(Inputs!C16=Inputs!C14,2&lt;0))),1,0)+IF(AND(AI204&gt;0,OR(Inputs!C17&gt;Inputs!C14,AND(Inputs!C17=Inputs!C14,3&lt;0))),1,0)+IF(AND(AQ204&gt;0,OR(Inputs!C18&gt;Inputs!C14,AND(Inputs!C18=Inputs!C14,4&lt;0))),1,0)+IF(AND(AY204&gt;0,OR(Inputs!C19&gt;Inputs!C14,AND(Inputs!C19=Inputs!C14,5&lt;0))),1,0)+IF(AND(BG204&gt;0,OR(Inputs!C20&gt;Inputs!C14,AND(Inputs!C20=Inputs!C14,6&lt;0))),1,0)+IF(AND(BO204&gt;0,OR(Inputs!C21&gt;Inputs!C14,AND(Inputs!C21=Inputs!C14,7&lt;0))),1,0)+IF(AND(BW204&gt;0,OR(Inputs!C22&gt;Inputs!C14,AND(Inputs!C22=Inputs!C14,8&lt;0))),1,0)+IF(AND(CE204&gt;0,OR(Inputs!C23&gt;Inputs!C14,AND(Inputs!C23=Inputs!C14,9&lt;0))),1,0)))</f>
        <v>99</v>
      </c>
      <c r="P204" s="3">
        <f>IF(Inputs!$B$27&lt;&gt;"Ready","PENDING INPUTS",IF(A204&gt;Inputs!$B$6,0,MIN(MAX(0,(K204+L204+M204)-N204),MAX(0,C204-D204-(IF(O204&lt;O204,K204+L204+M204-N204,0)+IF(W204&lt;O204,S204+T204+U204-V204,0)+IF(AE204&lt;O204,AA204+AB204+AC204-AD204,0)+IF(AM204&lt;O204,AI204+AJ204+AK204-AL204,0)+IF(AU204&lt;O204,AQ204+AR204+AS204-AT204,0)+IF(BC204&lt;O204,AY204+AZ204+BA204-BB204,0)+IF(BK204&lt;O204,BG204+BH204+BI204-BJ204,0)+IF(BS204&lt;O204,BO204+BP204+BQ204-BR204,0)+IF(CA204&lt;O204,BW204+BX204+BY204-BZ204,0)+IF(CI204&lt;O204,CE204+CF204+CG204-CH204,0))))))</f>
        <v>0</v>
      </c>
      <c r="Q204" s="3">
        <f>IF(Inputs!$B$27&lt;&gt;"Ready","PENDING INPUTS",MIN((K204+L204+M204),IF(D204&gt;C204,IF(D204=0,0,N204*C204/D204),N204+P204)))</f>
        <v>0</v>
      </c>
      <c r="R204" s="3">
        <f>IF(Inputs!$B$27&lt;&gt;"Ready","PENDING INPUTS",MAX(0,(K204+L204+M204)-Q204))</f>
        <v>0</v>
      </c>
      <c r="S204" s="3">
        <f>IF(Inputs!$B$27&lt;&gt;"Ready","PENDING INPUTS",Z203)</f>
        <v>0</v>
      </c>
      <c r="T204" s="3">
        <f>IF(Inputs!$B$27&lt;&gt;"Ready","PENDING INPUTS",IF(A204&lt;=Inputs!$B$6,ROUND(S204*Inputs!C15/12,2),0))</f>
        <v>0</v>
      </c>
      <c r="U204" s="3">
        <f>IF(Inputs!$B$27&lt;&gt;"Ready","PENDING INPUTS",IF(AND(A204&lt;=Inputs!$B$6,S204&gt;0),Inputs!G15,0))</f>
        <v>0</v>
      </c>
      <c r="V204" s="3">
        <f>IF(Inputs!$B$27&lt;&gt;"Ready","PENDING INPUTS",IF(A204&gt;Inputs!$B$6,0,MIN((S204+T204+U204),IF(Inputs!H15=1,Inputs!D15,MAX(Inputs!F15,ROUND(S204*Inputs!E15+T204+U204,2))))))</f>
        <v>0</v>
      </c>
      <c r="W204">
        <f>IF(Inputs!$B$27&lt;&gt;"Ready","PENDING INPUTS",IF(S204&lt;=0,99,1+IF(AND(K204&gt;0,OR(Inputs!C14&gt;Inputs!C15,AND(Inputs!C14=Inputs!C15,0&lt;1))),1,0)+IF(AND(AA204&gt;0,OR(Inputs!C16&gt;Inputs!C15,AND(Inputs!C16=Inputs!C15,2&lt;1))),1,0)+IF(AND(AI204&gt;0,OR(Inputs!C17&gt;Inputs!C15,AND(Inputs!C17=Inputs!C15,3&lt;1))),1,0)+IF(AND(AQ204&gt;0,OR(Inputs!C18&gt;Inputs!C15,AND(Inputs!C18=Inputs!C15,4&lt;1))),1,0)+IF(AND(AY204&gt;0,OR(Inputs!C19&gt;Inputs!C15,AND(Inputs!C19=Inputs!C15,5&lt;1))),1,0)+IF(AND(BG204&gt;0,OR(Inputs!C20&gt;Inputs!C15,AND(Inputs!C20=Inputs!C15,6&lt;1))),1,0)+IF(AND(BO204&gt;0,OR(Inputs!C21&gt;Inputs!C15,AND(Inputs!C21=Inputs!C15,7&lt;1))),1,0)+IF(AND(BW204&gt;0,OR(Inputs!C22&gt;Inputs!C15,AND(Inputs!C22=Inputs!C15,8&lt;1))),1,0)+IF(AND(CE204&gt;0,OR(Inputs!C23&gt;Inputs!C15,AND(Inputs!C23=Inputs!C15,9&lt;1))),1,0)))</f>
        <v>99</v>
      </c>
      <c r="X204" s="3">
        <f>IF(Inputs!$B$27&lt;&gt;"Ready","PENDING INPUTS",IF(A204&gt;Inputs!$B$6,0,MIN(MAX(0,(S204+T204+U204)-V204),MAX(0,C204-D204-(IF(O204&lt;W204,K204+L204+M204-N204,0)+IF(W204&lt;W204,S204+T204+U204-V204,0)+IF(AE204&lt;W204,AA204+AB204+AC204-AD204,0)+IF(AM204&lt;W204,AI204+AJ204+AK204-AL204,0)+IF(AU204&lt;W204,AQ204+AR204+AS204-AT204,0)+IF(BC204&lt;W204,AY204+AZ204+BA204-BB204,0)+IF(BK204&lt;W204,BG204+BH204+BI204-BJ204,0)+IF(BS204&lt;W204,BO204+BP204+BQ204-BR204,0)+IF(CA204&lt;W204,BW204+BX204+BY204-BZ204,0)+IF(CI204&lt;W204,CE204+CF204+CG204-CH204,0))))))</f>
        <v>0</v>
      </c>
      <c r="Y204" s="3">
        <f>IF(Inputs!$B$27&lt;&gt;"Ready","PENDING INPUTS",MIN((S204+T204+U204),IF(D204&gt;C204,IF(D204=0,0,V204*C204/D204),V204+X204)))</f>
        <v>0</v>
      </c>
      <c r="Z204" s="3">
        <f>IF(Inputs!$B$27&lt;&gt;"Ready","PENDING INPUTS",MAX(0,(S204+T204+U204)-Y204))</f>
        <v>0</v>
      </c>
      <c r="AA204" s="3">
        <f>IF(Inputs!$B$27&lt;&gt;"Ready","PENDING INPUTS",AH203)</f>
        <v>0</v>
      </c>
      <c r="AB204" s="3">
        <f>IF(Inputs!$B$27&lt;&gt;"Ready","PENDING INPUTS",IF(A204&lt;=Inputs!$B$6,ROUND(AA204*Inputs!C16/12,2),0))</f>
        <v>0</v>
      </c>
      <c r="AC204" s="3">
        <f>IF(Inputs!$B$27&lt;&gt;"Ready","PENDING INPUTS",IF(AND(A204&lt;=Inputs!$B$6,AA204&gt;0),Inputs!G16,0))</f>
        <v>0</v>
      </c>
      <c r="AD204" s="3">
        <f>IF(Inputs!$B$27&lt;&gt;"Ready","PENDING INPUTS",IF(A204&gt;Inputs!$B$6,0,MIN((AA204+AB204+AC204),IF(Inputs!H16=1,Inputs!D16,MAX(Inputs!F16,ROUND(AA204*Inputs!E16+AB204+AC204,2))))))</f>
        <v>0</v>
      </c>
      <c r="AE204">
        <f>IF(Inputs!$B$27&lt;&gt;"Ready","PENDING INPUTS",IF(AA204&lt;=0,99,1+IF(AND(K204&gt;0,OR(Inputs!C14&gt;Inputs!C16,AND(Inputs!C14=Inputs!C16,0&lt;2))),1,0)+IF(AND(S204&gt;0,OR(Inputs!C15&gt;Inputs!C16,AND(Inputs!C15=Inputs!C16,1&lt;2))),1,0)+IF(AND(AI204&gt;0,OR(Inputs!C17&gt;Inputs!C16,AND(Inputs!C17=Inputs!C16,3&lt;2))),1,0)+IF(AND(AQ204&gt;0,OR(Inputs!C18&gt;Inputs!C16,AND(Inputs!C18=Inputs!C16,4&lt;2))),1,0)+IF(AND(AY204&gt;0,OR(Inputs!C19&gt;Inputs!C16,AND(Inputs!C19=Inputs!C16,5&lt;2))),1,0)+IF(AND(BG204&gt;0,OR(Inputs!C20&gt;Inputs!C16,AND(Inputs!C20=Inputs!C16,6&lt;2))),1,0)+IF(AND(BO204&gt;0,OR(Inputs!C21&gt;Inputs!C16,AND(Inputs!C21=Inputs!C16,7&lt;2))),1,0)+IF(AND(BW204&gt;0,OR(Inputs!C22&gt;Inputs!C16,AND(Inputs!C22=Inputs!C16,8&lt;2))),1,0)+IF(AND(CE204&gt;0,OR(Inputs!C23&gt;Inputs!C16,AND(Inputs!C23=Inputs!C16,9&lt;2))),1,0)))</f>
        <v>99</v>
      </c>
      <c r="AF204" s="3">
        <f>IF(Inputs!$B$27&lt;&gt;"Ready","PENDING INPUTS",IF(A204&gt;Inputs!$B$6,0,MIN(MAX(0,(AA204+AB204+AC204)-AD204),MAX(0,C204-D204-(IF(O204&lt;AE204,K204+L204+M204-N204,0)+IF(W204&lt;AE204,S204+T204+U204-V204,0)+IF(AE204&lt;AE204,AA204+AB204+AC204-AD204,0)+IF(AM204&lt;AE204,AI204+AJ204+AK204-AL204,0)+IF(AU204&lt;AE204,AQ204+AR204+AS204-AT204,0)+IF(BC204&lt;AE204,AY204+AZ204+BA204-BB204,0)+IF(BK204&lt;AE204,BG204+BH204+BI204-BJ204,0)+IF(BS204&lt;AE204,BO204+BP204+BQ204-BR204,0)+IF(CA204&lt;AE204,BW204+BX204+BY204-BZ204,0)+IF(CI204&lt;AE204,CE204+CF204+CG204-CH204,0))))))</f>
        <v>0</v>
      </c>
      <c r="AG204" s="3">
        <f>IF(Inputs!$B$27&lt;&gt;"Ready","PENDING INPUTS",MIN((AA204+AB204+AC204),IF(D204&gt;C204,IF(D204=0,0,AD204*C204/D204),AD204+AF204)))</f>
        <v>0</v>
      </c>
      <c r="AH204" s="3">
        <f>IF(Inputs!$B$27&lt;&gt;"Ready","PENDING INPUTS",MAX(0,(AA204+AB204+AC204)-AG204))</f>
        <v>0</v>
      </c>
      <c r="AI204" s="3">
        <f>IF(Inputs!$B$27&lt;&gt;"Ready","PENDING INPUTS",AP203)</f>
        <v>0</v>
      </c>
      <c r="AJ204" s="3">
        <f>IF(Inputs!$B$27&lt;&gt;"Ready","PENDING INPUTS",IF(A204&lt;=Inputs!$B$6,ROUND(AI204*Inputs!C17/12,2),0))</f>
        <v>0</v>
      </c>
      <c r="AK204" s="3">
        <f>IF(Inputs!$B$27&lt;&gt;"Ready","PENDING INPUTS",IF(AND(A204&lt;=Inputs!$B$6,AI204&gt;0),Inputs!G17,0))</f>
        <v>0</v>
      </c>
      <c r="AL204" s="3">
        <f>IF(Inputs!$B$27&lt;&gt;"Ready","PENDING INPUTS",IF(A204&gt;Inputs!$B$6,0,MIN((AI204+AJ204+AK204),IF(Inputs!H17=1,Inputs!D17,MAX(Inputs!F17,ROUND(AI204*Inputs!E17+AJ204+AK204,2))))))</f>
        <v>0</v>
      </c>
      <c r="AM204">
        <f>IF(Inputs!$B$27&lt;&gt;"Ready","PENDING INPUTS",IF(AI204&lt;=0,99,1+IF(AND(K204&gt;0,OR(Inputs!C14&gt;Inputs!C17,AND(Inputs!C14=Inputs!C17,0&lt;3))),1,0)+IF(AND(S204&gt;0,OR(Inputs!C15&gt;Inputs!C17,AND(Inputs!C15=Inputs!C17,1&lt;3))),1,0)+IF(AND(AA204&gt;0,OR(Inputs!C16&gt;Inputs!C17,AND(Inputs!C16=Inputs!C17,2&lt;3))),1,0)+IF(AND(AQ204&gt;0,OR(Inputs!C18&gt;Inputs!C17,AND(Inputs!C18=Inputs!C17,4&lt;3))),1,0)+IF(AND(AY204&gt;0,OR(Inputs!C19&gt;Inputs!C17,AND(Inputs!C19=Inputs!C17,5&lt;3))),1,0)+IF(AND(BG204&gt;0,OR(Inputs!C20&gt;Inputs!C17,AND(Inputs!C20=Inputs!C17,6&lt;3))),1,0)+IF(AND(BO204&gt;0,OR(Inputs!C21&gt;Inputs!C17,AND(Inputs!C21=Inputs!C17,7&lt;3))),1,0)+IF(AND(BW204&gt;0,OR(Inputs!C22&gt;Inputs!C17,AND(Inputs!C22=Inputs!C17,8&lt;3))),1,0)+IF(AND(CE204&gt;0,OR(Inputs!C23&gt;Inputs!C17,AND(Inputs!C23=Inputs!C17,9&lt;3))),1,0)))</f>
        <v>99</v>
      </c>
      <c r="AN204" s="3">
        <f>IF(Inputs!$B$27&lt;&gt;"Ready","PENDING INPUTS",IF(A204&gt;Inputs!$B$6,0,MIN(MAX(0,(AI204+AJ204+AK204)-AL204),MAX(0,C204-D204-(IF(O204&lt;AM204,K204+L204+M204-N204,0)+IF(W204&lt;AM204,S204+T204+U204-V204,0)+IF(AE204&lt;AM204,AA204+AB204+AC204-AD204,0)+IF(AM204&lt;AM204,AI204+AJ204+AK204-AL204,0)+IF(AU204&lt;AM204,AQ204+AR204+AS204-AT204,0)+IF(BC204&lt;AM204,AY204+AZ204+BA204-BB204,0)+IF(BK204&lt;AM204,BG204+BH204+BI204-BJ204,0)+IF(BS204&lt;AM204,BO204+BP204+BQ204-BR204,0)+IF(CA204&lt;AM204,BW204+BX204+BY204-BZ204,0)+IF(CI204&lt;AM204,CE204+CF204+CG204-CH204,0))))))</f>
        <v>0</v>
      </c>
      <c r="AO204" s="3">
        <f>IF(Inputs!$B$27&lt;&gt;"Ready","PENDING INPUTS",MIN((AI204+AJ204+AK204),IF(D204&gt;C204,IF(D204=0,0,AL204*C204/D204),AL204+AN204)))</f>
        <v>0</v>
      </c>
      <c r="AP204" s="3">
        <f>IF(Inputs!$B$27&lt;&gt;"Ready","PENDING INPUTS",MAX(0,(AI204+AJ204+AK204)-AO204))</f>
        <v>0</v>
      </c>
      <c r="AQ204" s="3">
        <f>IF(Inputs!$B$27&lt;&gt;"Ready","PENDING INPUTS",AX203)</f>
        <v>0</v>
      </c>
      <c r="AR204" s="3">
        <f>IF(Inputs!$B$27&lt;&gt;"Ready","PENDING INPUTS",IF(A204&lt;=Inputs!$B$6,ROUND(AQ204*Inputs!C18/12,2),0))</f>
        <v>0</v>
      </c>
      <c r="AS204" s="3">
        <f>IF(Inputs!$B$27&lt;&gt;"Ready","PENDING INPUTS",IF(AND(A204&lt;=Inputs!$B$6,AQ204&gt;0),Inputs!G18,0))</f>
        <v>0</v>
      </c>
      <c r="AT204" s="3">
        <f>IF(Inputs!$B$27&lt;&gt;"Ready","PENDING INPUTS",IF(A204&gt;Inputs!$B$6,0,MIN((AQ204+AR204+AS204),IF(Inputs!H18=1,Inputs!D18,MAX(Inputs!F18,ROUND(AQ204*Inputs!E18+AR204+AS204,2))))))</f>
        <v>0</v>
      </c>
      <c r="AU204">
        <f>IF(Inputs!$B$27&lt;&gt;"Ready","PENDING INPUTS",IF(AQ204&lt;=0,99,1+IF(AND(K204&gt;0,OR(Inputs!C14&gt;Inputs!C18,AND(Inputs!C14=Inputs!C18,0&lt;4))),1,0)+IF(AND(S204&gt;0,OR(Inputs!C15&gt;Inputs!C18,AND(Inputs!C15=Inputs!C18,1&lt;4))),1,0)+IF(AND(AA204&gt;0,OR(Inputs!C16&gt;Inputs!C18,AND(Inputs!C16=Inputs!C18,2&lt;4))),1,0)+IF(AND(AI204&gt;0,OR(Inputs!C17&gt;Inputs!C18,AND(Inputs!C17=Inputs!C18,3&lt;4))),1,0)+IF(AND(AY204&gt;0,OR(Inputs!C19&gt;Inputs!C18,AND(Inputs!C19=Inputs!C18,5&lt;4))),1,0)+IF(AND(BG204&gt;0,OR(Inputs!C20&gt;Inputs!C18,AND(Inputs!C20=Inputs!C18,6&lt;4))),1,0)+IF(AND(BO204&gt;0,OR(Inputs!C21&gt;Inputs!C18,AND(Inputs!C21=Inputs!C18,7&lt;4))),1,0)+IF(AND(BW204&gt;0,OR(Inputs!C22&gt;Inputs!C18,AND(Inputs!C22=Inputs!C18,8&lt;4))),1,0)+IF(AND(CE204&gt;0,OR(Inputs!C23&gt;Inputs!C18,AND(Inputs!C23=Inputs!C18,9&lt;4))),1,0)))</f>
        <v>99</v>
      </c>
      <c r="AV204" s="3">
        <f>IF(Inputs!$B$27&lt;&gt;"Ready","PENDING INPUTS",IF(A204&gt;Inputs!$B$6,0,MIN(MAX(0,(AQ204+AR204+AS204)-AT204),MAX(0,C204-D204-(IF(O204&lt;AU204,K204+L204+M204-N204,0)+IF(W204&lt;AU204,S204+T204+U204-V204,0)+IF(AE204&lt;AU204,AA204+AB204+AC204-AD204,0)+IF(AM204&lt;AU204,AI204+AJ204+AK204-AL204,0)+IF(AU204&lt;AU204,AQ204+AR204+AS204-AT204,0)+IF(BC204&lt;AU204,AY204+AZ204+BA204-BB204,0)+IF(BK204&lt;AU204,BG204+BH204+BI204-BJ204,0)+IF(BS204&lt;AU204,BO204+BP204+BQ204-BR204,0)+IF(CA204&lt;AU204,BW204+BX204+BY204-BZ204,0)+IF(CI204&lt;AU204,CE204+CF204+CG204-CH204,0))))))</f>
        <v>0</v>
      </c>
      <c r="AW204" s="3">
        <f>IF(Inputs!$B$27&lt;&gt;"Ready","PENDING INPUTS",MIN((AQ204+AR204+AS204),IF(D204&gt;C204,IF(D204=0,0,AT204*C204/D204),AT204+AV204)))</f>
        <v>0</v>
      </c>
      <c r="AX204" s="3">
        <f>IF(Inputs!$B$27&lt;&gt;"Ready","PENDING INPUTS",MAX(0,(AQ204+AR204+AS204)-AW204))</f>
        <v>0</v>
      </c>
      <c r="AY204" s="3">
        <f>IF(Inputs!$B$27&lt;&gt;"Ready","PENDING INPUTS",BF203)</f>
        <v>0</v>
      </c>
      <c r="AZ204" s="3">
        <f>IF(Inputs!$B$27&lt;&gt;"Ready","PENDING INPUTS",IF(A204&lt;=Inputs!$B$6,ROUND(AY204*Inputs!C19/12,2),0))</f>
        <v>0</v>
      </c>
      <c r="BA204" s="3">
        <f>IF(Inputs!$B$27&lt;&gt;"Ready","PENDING INPUTS",IF(AND(A204&lt;=Inputs!$B$6,AY204&gt;0),Inputs!G19,0))</f>
        <v>0</v>
      </c>
      <c r="BB204" s="3">
        <f>IF(Inputs!$B$27&lt;&gt;"Ready","PENDING INPUTS",IF(A204&gt;Inputs!$B$6,0,MIN((AY204+AZ204+BA204),IF(Inputs!H19=1,Inputs!D19,MAX(Inputs!F19,ROUND(AY204*Inputs!E19+AZ204+BA204,2))))))</f>
        <v>0</v>
      </c>
      <c r="BC204">
        <f>IF(Inputs!$B$27&lt;&gt;"Ready","PENDING INPUTS",IF(AY204&lt;=0,99,1+IF(AND(K204&gt;0,OR(Inputs!C14&gt;Inputs!C19,AND(Inputs!C14=Inputs!C19,0&lt;5))),1,0)+IF(AND(S204&gt;0,OR(Inputs!C15&gt;Inputs!C19,AND(Inputs!C15=Inputs!C19,1&lt;5))),1,0)+IF(AND(AA204&gt;0,OR(Inputs!C16&gt;Inputs!C19,AND(Inputs!C16=Inputs!C19,2&lt;5))),1,0)+IF(AND(AI204&gt;0,OR(Inputs!C17&gt;Inputs!C19,AND(Inputs!C17=Inputs!C19,3&lt;5))),1,0)+IF(AND(AQ204&gt;0,OR(Inputs!C18&gt;Inputs!C19,AND(Inputs!C18=Inputs!C19,4&lt;5))),1,0)+IF(AND(BG204&gt;0,OR(Inputs!C20&gt;Inputs!C19,AND(Inputs!C20=Inputs!C19,6&lt;5))),1,0)+IF(AND(BO204&gt;0,OR(Inputs!C21&gt;Inputs!C19,AND(Inputs!C21=Inputs!C19,7&lt;5))),1,0)+IF(AND(BW204&gt;0,OR(Inputs!C22&gt;Inputs!C19,AND(Inputs!C22=Inputs!C19,8&lt;5))),1,0)+IF(AND(CE204&gt;0,OR(Inputs!C23&gt;Inputs!C19,AND(Inputs!C23=Inputs!C19,9&lt;5))),1,0)))</f>
        <v>99</v>
      </c>
      <c r="BD204" s="3">
        <f>IF(Inputs!$B$27&lt;&gt;"Ready","PENDING INPUTS",IF(A204&gt;Inputs!$B$6,0,MIN(MAX(0,(AY204+AZ204+BA204)-BB204),MAX(0,C204-D204-(IF(O204&lt;BC204,K204+L204+M204-N204,0)+IF(W204&lt;BC204,S204+T204+U204-V204,0)+IF(AE204&lt;BC204,AA204+AB204+AC204-AD204,0)+IF(AM204&lt;BC204,AI204+AJ204+AK204-AL204,0)+IF(AU204&lt;BC204,AQ204+AR204+AS204-AT204,0)+IF(BC204&lt;BC204,AY204+AZ204+BA204-BB204,0)+IF(BK204&lt;BC204,BG204+BH204+BI204-BJ204,0)+IF(BS204&lt;BC204,BO204+BP204+BQ204-BR204,0)+IF(CA204&lt;BC204,BW204+BX204+BY204-BZ204,0)+IF(CI204&lt;BC204,CE204+CF204+CG204-CH204,0))))))</f>
        <v>0</v>
      </c>
      <c r="BE204" s="3">
        <f>IF(Inputs!$B$27&lt;&gt;"Ready","PENDING INPUTS",MIN((AY204+AZ204+BA204),IF(D204&gt;C204,IF(D204=0,0,BB204*C204/D204),BB204+BD204)))</f>
        <v>0</v>
      </c>
      <c r="BF204" s="3">
        <f>IF(Inputs!$B$27&lt;&gt;"Ready","PENDING INPUTS",MAX(0,(AY204+AZ204+BA204)-BE204))</f>
        <v>0</v>
      </c>
      <c r="BG204" s="3">
        <f>IF(Inputs!$B$27&lt;&gt;"Ready","PENDING INPUTS",BN203)</f>
        <v>0</v>
      </c>
      <c r="BH204" s="3">
        <f>IF(Inputs!$B$27&lt;&gt;"Ready","PENDING INPUTS",IF(A204&lt;=Inputs!$B$6,ROUND(BG204*Inputs!C20/12,2),0))</f>
        <v>0</v>
      </c>
      <c r="BI204" s="3">
        <f>IF(Inputs!$B$27&lt;&gt;"Ready","PENDING INPUTS",IF(AND(A204&lt;=Inputs!$B$6,BG204&gt;0),Inputs!G20,0))</f>
        <v>0</v>
      </c>
      <c r="BJ204" s="3">
        <f>IF(Inputs!$B$27&lt;&gt;"Ready","PENDING INPUTS",IF(A204&gt;Inputs!$B$6,0,MIN((BG204+BH204+BI204),IF(Inputs!H20=1,Inputs!D20,MAX(Inputs!F20,ROUND(BG204*Inputs!E20+BH204+BI204,2))))))</f>
        <v>0</v>
      </c>
      <c r="BK204">
        <f>IF(Inputs!$B$27&lt;&gt;"Ready","PENDING INPUTS",IF(BG204&lt;=0,99,1+IF(AND(K204&gt;0,OR(Inputs!C14&gt;Inputs!C20,AND(Inputs!C14=Inputs!C20,0&lt;6))),1,0)+IF(AND(S204&gt;0,OR(Inputs!C15&gt;Inputs!C20,AND(Inputs!C15=Inputs!C20,1&lt;6))),1,0)+IF(AND(AA204&gt;0,OR(Inputs!C16&gt;Inputs!C20,AND(Inputs!C16=Inputs!C20,2&lt;6))),1,0)+IF(AND(AI204&gt;0,OR(Inputs!C17&gt;Inputs!C20,AND(Inputs!C17=Inputs!C20,3&lt;6))),1,0)+IF(AND(AQ204&gt;0,OR(Inputs!C18&gt;Inputs!C20,AND(Inputs!C18=Inputs!C20,4&lt;6))),1,0)+IF(AND(AY204&gt;0,OR(Inputs!C19&gt;Inputs!C20,AND(Inputs!C19=Inputs!C20,5&lt;6))),1,0)+IF(AND(BO204&gt;0,OR(Inputs!C21&gt;Inputs!C20,AND(Inputs!C21=Inputs!C20,7&lt;6))),1,0)+IF(AND(BW204&gt;0,OR(Inputs!C22&gt;Inputs!C20,AND(Inputs!C22=Inputs!C20,8&lt;6))),1,0)+IF(AND(CE204&gt;0,OR(Inputs!C23&gt;Inputs!C20,AND(Inputs!C23=Inputs!C20,9&lt;6))),1,0)))</f>
        <v>99</v>
      </c>
      <c r="BL204" s="3">
        <f>IF(Inputs!$B$27&lt;&gt;"Ready","PENDING INPUTS",IF(A204&gt;Inputs!$B$6,0,MIN(MAX(0,(BG204+BH204+BI204)-BJ204),MAX(0,C204-D204-(IF(O204&lt;BK204,K204+L204+M204-N204,0)+IF(W204&lt;BK204,S204+T204+U204-V204,0)+IF(AE204&lt;BK204,AA204+AB204+AC204-AD204,0)+IF(AM204&lt;BK204,AI204+AJ204+AK204-AL204,0)+IF(AU204&lt;BK204,AQ204+AR204+AS204-AT204,0)+IF(BC204&lt;BK204,AY204+AZ204+BA204-BB204,0)+IF(BK204&lt;BK204,BG204+BH204+BI204-BJ204,0)+IF(BS204&lt;BK204,BO204+BP204+BQ204-BR204,0)+IF(CA204&lt;BK204,BW204+BX204+BY204-BZ204,0)+IF(CI204&lt;BK204,CE204+CF204+CG204-CH204,0))))))</f>
        <v>0</v>
      </c>
      <c r="BM204" s="3">
        <f>IF(Inputs!$B$27&lt;&gt;"Ready","PENDING INPUTS",MIN((BG204+BH204+BI204),IF(D204&gt;C204,IF(D204=0,0,BJ204*C204/D204),BJ204+BL204)))</f>
        <v>0</v>
      </c>
      <c r="BN204" s="3">
        <f>IF(Inputs!$B$27&lt;&gt;"Ready","PENDING INPUTS",MAX(0,(BG204+BH204+BI204)-BM204))</f>
        <v>0</v>
      </c>
      <c r="BO204" s="3">
        <f>IF(Inputs!$B$27&lt;&gt;"Ready","PENDING INPUTS",BV203)</f>
        <v>0</v>
      </c>
      <c r="BP204" s="3">
        <f>IF(Inputs!$B$27&lt;&gt;"Ready","PENDING INPUTS",IF(A204&lt;=Inputs!$B$6,ROUND(BO204*Inputs!C21/12,2),0))</f>
        <v>0</v>
      </c>
      <c r="BQ204" s="3">
        <f>IF(Inputs!$B$27&lt;&gt;"Ready","PENDING INPUTS",IF(AND(A204&lt;=Inputs!$B$6,BO204&gt;0),Inputs!G21,0))</f>
        <v>0</v>
      </c>
      <c r="BR204" s="3">
        <f>IF(Inputs!$B$27&lt;&gt;"Ready","PENDING INPUTS",IF(A204&gt;Inputs!$B$6,0,MIN((BO204+BP204+BQ204),IF(Inputs!H21=1,Inputs!D21,MAX(Inputs!F21,ROUND(BO204*Inputs!E21+BP204+BQ204,2))))))</f>
        <v>0</v>
      </c>
      <c r="BS204">
        <f>IF(Inputs!$B$27&lt;&gt;"Ready","PENDING INPUTS",IF(BO204&lt;=0,99,1+IF(AND(K204&gt;0,OR(Inputs!C14&gt;Inputs!C21,AND(Inputs!C14=Inputs!C21,0&lt;7))),1,0)+IF(AND(S204&gt;0,OR(Inputs!C15&gt;Inputs!C21,AND(Inputs!C15=Inputs!C21,1&lt;7))),1,0)+IF(AND(AA204&gt;0,OR(Inputs!C16&gt;Inputs!C21,AND(Inputs!C16=Inputs!C21,2&lt;7))),1,0)+IF(AND(AI204&gt;0,OR(Inputs!C17&gt;Inputs!C21,AND(Inputs!C17=Inputs!C21,3&lt;7))),1,0)+IF(AND(AQ204&gt;0,OR(Inputs!C18&gt;Inputs!C21,AND(Inputs!C18=Inputs!C21,4&lt;7))),1,0)+IF(AND(AY204&gt;0,OR(Inputs!C19&gt;Inputs!C21,AND(Inputs!C19=Inputs!C21,5&lt;7))),1,0)+IF(AND(BG204&gt;0,OR(Inputs!C20&gt;Inputs!C21,AND(Inputs!C20=Inputs!C21,6&lt;7))),1,0)+IF(AND(BW204&gt;0,OR(Inputs!C22&gt;Inputs!C21,AND(Inputs!C22=Inputs!C21,8&lt;7))),1,0)+IF(AND(CE204&gt;0,OR(Inputs!C23&gt;Inputs!C21,AND(Inputs!C23=Inputs!C21,9&lt;7))),1,0)))</f>
        <v>99</v>
      </c>
      <c r="BT204" s="3">
        <f>IF(Inputs!$B$27&lt;&gt;"Ready","PENDING INPUTS",IF(A204&gt;Inputs!$B$6,0,MIN(MAX(0,(BO204+BP204+BQ204)-BR204),MAX(0,C204-D204-(IF(O204&lt;BS204,K204+L204+M204-N204,0)+IF(W204&lt;BS204,S204+T204+U204-V204,0)+IF(AE204&lt;BS204,AA204+AB204+AC204-AD204,0)+IF(AM204&lt;BS204,AI204+AJ204+AK204-AL204,0)+IF(AU204&lt;BS204,AQ204+AR204+AS204-AT204,0)+IF(BC204&lt;BS204,AY204+AZ204+BA204-BB204,0)+IF(BK204&lt;BS204,BG204+BH204+BI204-BJ204,0)+IF(BS204&lt;BS204,BO204+BP204+BQ204-BR204,0)+IF(CA204&lt;BS204,BW204+BX204+BY204-BZ204,0)+IF(CI204&lt;BS204,CE204+CF204+CG204-CH204,0))))))</f>
        <v>0</v>
      </c>
      <c r="BU204" s="3">
        <f>IF(Inputs!$B$27&lt;&gt;"Ready","PENDING INPUTS",MIN((BO204+BP204+BQ204),IF(D204&gt;C204,IF(D204=0,0,BR204*C204/D204),BR204+BT204)))</f>
        <v>0</v>
      </c>
      <c r="BV204" s="3">
        <f>IF(Inputs!$B$27&lt;&gt;"Ready","PENDING INPUTS",MAX(0,(BO204+BP204+BQ204)-BU204))</f>
        <v>0</v>
      </c>
      <c r="BW204" s="3">
        <f>IF(Inputs!$B$27&lt;&gt;"Ready","PENDING INPUTS",CD203)</f>
        <v>0</v>
      </c>
      <c r="BX204" s="3">
        <f>IF(Inputs!$B$27&lt;&gt;"Ready","PENDING INPUTS",IF(A204&lt;=Inputs!$B$6,ROUND(BW204*Inputs!C22/12,2),0))</f>
        <v>0</v>
      </c>
      <c r="BY204" s="3">
        <f>IF(Inputs!$B$27&lt;&gt;"Ready","PENDING INPUTS",IF(AND(A204&lt;=Inputs!$B$6,BW204&gt;0),Inputs!G22,0))</f>
        <v>0</v>
      </c>
      <c r="BZ204" s="3">
        <f>IF(Inputs!$B$27&lt;&gt;"Ready","PENDING INPUTS",IF(A204&gt;Inputs!$B$6,0,MIN((BW204+BX204+BY204),IF(Inputs!H22=1,Inputs!D22,MAX(Inputs!F22,ROUND(BW204*Inputs!E22+BX204+BY204,2))))))</f>
        <v>0</v>
      </c>
      <c r="CA204">
        <f>IF(Inputs!$B$27&lt;&gt;"Ready","PENDING INPUTS",IF(BW204&lt;=0,99,1+IF(AND(K204&gt;0,OR(Inputs!C14&gt;Inputs!C22,AND(Inputs!C14=Inputs!C22,0&lt;8))),1,0)+IF(AND(S204&gt;0,OR(Inputs!C15&gt;Inputs!C22,AND(Inputs!C15=Inputs!C22,1&lt;8))),1,0)+IF(AND(AA204&gt;0,OR(Inputs!C16&gt;Inputs!C22,AND(Inputs!C16=Inputs!C22,2&lt;8))),1,0)+IF(AND(AI204&gt;0,OR(Inputs!C17&gt;Inputs!C22,AND(Inputs!C17=Inputs!C22,3&lt;8))),1,0)+IF(AND(AQ204&gt;0,OR(Inputs!C18&gt;Inputs!C22,AND(Inputs!C18=Inputs!C22,4&lt;8))),1,0)+IF(AND(AY204&gt;0,OR(Inputs!C19&gt;Inputs!C22,AND(Inputs!C19=Inputs!C22,5&lt;8))),1,0)+IF(AND(BG204&gt;0,OR(Inputs!C20&gt;Inputs!C22,AND(Inputs!C20=Inputs!C22,6&lt;8))),1,0)+IF(AND(BO204&gt;0,OR(Inputs!C21&gt;Inputs!C22,AND(Inputs!C21=Inputs!C22,7&lt;8))),1,0)+IF(AND(CE204&gt;0,OR(Inputs!C23&gt;Inputs!C22,AND(Inputs!C23=Inputs!C22,9&lt;8))),1,0)))</f>
        <v>99</v>
      </c>
      <c r="CB204" s="3">
        <f>IF(Inputs!$B$27&lt;&gt;"Ready","PENDING INPUTS",IF(A204&gt;Inputs!$B$6,0,MIN(MAX(0,(BW204+BX204+BY204)-BZ204),MAX(0,C204-D204-(IF(O204&lt;CA204,K204+L204+M204-N204,0)+IF(W204&lt;CA204,S204+T204+U204-V204,0)+IF(AE204&lt;CA204,AA204+AB204+AC204-AD204,0)+IF(AM204&lt;CA204,AI204+AJ204+AK204-AL204,0)+IF(AU204&lt;CA204,AQ204+AR204+AS204-AT204,0)+IF(BC204&lt;CA204,AY204+AZ204+BA204-BB204,0)+IF(BK204&lt;CA204,BG204+BH204+BI204-BJ204,0)+IF(BS204&lt;CA204,BO204+BP204+BQ204-BR204,0)+IF(CA204&lt;CA204,BW204+BX204+BY204-BZ204,0)+IF(CI204&lt;CA204,CE204+CF204+CG204-CH204,0))))))</f>
        <v>0</v>
      </c>
      <c r="CC204" s="3">
        <f>IF(Inputs!$B$27&lt;&gt;"Ready","PENDING INPUTS",MIN((BW204+BX204+BY204),IF(D204&gt;C204,IF(D204=0,0,BZ204*C204/D204),BZ204+CB204)))</f>
        <v>0</v>
      </c>
      <c r="CD204" s="3">
        <f>IF(Inputs!$B$27&lt;&gt;"Ready","PENDING INPUTS",MAX(0,(BW204+BX204+BY204)-CC204))</f>
        <v>0</v>
      </c>
      <c r="CE204" s="3">
        <f>IF(Inputs!$B$27&lt;&gt;"Ready","PENDING INPUTS",CL203)</f>
        <v>0</v>
      </c>
      <c r="CF204" s="3">
        <f>IF(Inputs!$B$27&lt;&gt;"Ready","PENDING INPUTS",IF(A204&lt;=Inputs!$B$6,ROUND(CE204*Inputs!C23/12,2),0))</f>
        <v>0</v>
      </c>
      <c r="CG204" s="3">
        <f>IF(Inputs!$B$27&lt;&gt;"Ready","PENDING INPUTS",IF(AND(A204&lt;=Inputs!$B$6,CE204&gt;0),Inputs!G23,0))</f>
        <v>0</v>
      </c>
      <c r="CH204" s="3">
        <f>IF(Inputs!$B$27&lt;&gt;"Ready","PENDING INPUTS",IF(A204&gt;Inputs!$B$6,0,MIN((CE204+CF204+CG204),IF(Inputs!H23=1,Inputs!D23,MAX(Inputs!F23,ROUND(CE204*Inputs!E23+CF204+CG204,2))))))</f>
        <v>0</v>
      </c>
      <c r="CI204">
        <f>IF(Inputs!$B$27&lt;&gt;"Ready","PENDING INPUTS",IF(CE204&lt;=0,99,1+IF(AND(K204&gt;0,OR(Inputs!C14&gt;Inputs!C23,AND(Inputs!C14=Inputs!C23,0&lt;9))),1,0)+IF(AND(S204&gt;0,OR(Inputs!C15&gt;Inputs!C23,AND(Inputs!C15=Inputs!C23,1&lt;9))),1,0)+IF(AND(AA204&gt;0,OR(Inputs!C16&gt;Inputs!C23,AND(Inputs!C16=Inputs!C23,2&lt;9))),1,0)+IF(AND(AI204&gt;0,OR(Inputs!C17&gt;Inputs!C23,AND(Inputs!C17=Inputs!C23,3&lt;9))),1,0)+IF(AND(AQ204&gt;0,OR(Inputs!C18&gt;Inputs!C23,AND(Inputs!C18=Inputs!C23,4&lt;9))),1,0)+IF(AND(AY204&gt;0,OR(Inputs!C19&gt;Inputs!C23,AND(Inputs!C19=Inputs!C23,5&lt;9))),1,0)+IF(AND(BG204&gt;0,OR(Inputs!C20&gt;Inputs!C23,AND(Inputs!C20=Inputs!C23,6&lt;9))),1,0)+IF(AND(BO204&gt;0,OR(Inputs!C21&gt;Inputs!C23,AND(Inputs!C21=Inputs!C23,7&lt;9))),1,0)+IF(AND(BW204&gt;0,OR(Inputs!C22&gt;Inputs!C23,AND(Inputs!C22=Inputs!C23,8&lt;9))),1,0)))</f>
        <v>99</v>
      </c>
      <c r="CJ204" s="3">
        <f>IF(Inputs!$B$27&lt;&gt;"Ready","PENDING INPUTS",IF(A204&gt;Inputs!$B$6,0,MIN(MAX(0,(CE204+CF204+CG204)-CH204),MAX(0,C204-D204-(IF(O204&lt;CI204,K204+L204+M204-N204,0)+IF(W204&lt;CI204,S204+T204+U204-V204,0)+IF(AE204&lt;CI204,AA204+AB204+AC204-AD204,0)+IF(AM204&lt;CI204,AI204+AJ204+AK204-AL204,0)+IF(AU204&lt;CI204,AQ204+AR204+AS204-AT204,0)+IF(BC204&lt;CI204,AY204+AZ204+BA204-BB204,0)+IF(BK204&lt;CI204,BG204+BH204+BI204-BJ204,0)+IF(BS204&lt;CI204,BO204+BP204+BQ204-BR204,0)+IF(CA204&lt;CI204,BW204+BX204+BY204-BZ204,0)+IF(CI204&lt;CI204,CE204+CF204+CG204-CH204,0))))))</f>
        <v>0</v>
      </c>
      <c r="CK204" s="3">
        <f>IF(Inputs!$B$27&lt;&gt;"Ready","PENDING INPUTS",MIN((CE204+CF204+CG204),IF(D204&gt;C204,IF(D204=0,0,CH204*C204/D204),CH204+CJ204)))</f>
        <v>0</v>
      </c>
      <c r="CL204" s="3">
        <f>IF(Inputs!$B$27&lt;&gt;"Ready","PENDING INPUTS",MAX(0,(CE204+CF204+CG204)-CK204))</f>
        <v>0</v>
      </c>
    </row>
    <row r="205" spans="1:90" ht="27.95" customHeight="1" x14ac:dyDescent="0.25">
      <c r="A205">
        <v>201</v>
      </c>
      <c r="B205" s="13">
        <f>IF(Inputs!$B$27&lt;&gt;"Ready","PENDING INPUTS",EDATE(Inputs!$B$5,A205-1))</f>
        <v>52383</v>
      </c>
      <c r="C205" s="3">
        <f>IF(Inputs!$B$27&lt;&gt;"Ready","PENDING INPUTS",IF(A205&lt;=Inputs!$B$6,MAX(0,Inputs!$B$4+IF(A205=Inputs!$B$7,Inputs!$B$8,0)+IF(A205=Inputs!$B$9,Inputs!$B$10,0)),0))</f>
        <v>0</v>
      </c>
      <c r="D205" s="3">
        <f>IF(Inputs!$B$27&lt;&gt;"Ready","PENDING INPUTS",SUM(N205,V205,AD205,AL205,AT205,BB205,BJ205,BR205,BZ205,CH205))</f>
        <v>0</v>
      </c>
      <c r="E205" s="3">
        <f>IF(Inputs!$B$27&lt;&gt;"Ready","PENDING INPUTS",MAX(0,D205-C205))</f>
        <v>0</v>
      </c>
      <c r="F205" s="3">
        <f>IF(Inputs!$B$27&lt;&gt;"Ready","PENDING INPUTS",SUM(Q205,Y205,AG205,AO205,AW205,BE205,BM205,BU205,CC205,CK205))</f>
        <v>0</v>
      </c>
      <c r="G205" s="3">
        <f>IF(Inputs!$B$27&lt;&gt;"Ready","PENDING INPUTS",SUM(L205,T205,AB205,AJ205,AR205,AZ205,BH205,BP205,BX205,CF205))</f>
        <v>0</v>
      </c>
      <c r="H205" s="3">
        <f>IF(Inputs!$B$27&lt;&gt;"Ready","PENDING INPUTS",SUM(M205,U205,AC205,AK205,AS205,BA205,BI205,BQ205,BY205,CG205))</f>
        <v>0</v>
      </c>
      <c r="I205" s="3">
        <f>IF(Inputs!$B$27&lt;&gt;"Ready","PENDING INPUTS",SUM(R205,Z205,AH205,AP205,AX205,BF205,BN205,BV205,CD205,CL205))</f>
        <v>0</v>
      </c>
      <c r="J205" t="str">
        <f>IF(Inputs!$B$27&lt;&gt;"Ready","PENDING INPUTS",IF(A205&gt;Inputs!$B$6,"Beyond horizon",IF(E205&gt;0.005,"MINIMUM SHORTFALL",IF(I205&lt;0.005,"Paid off","In progress"))))</f>
        <v>Beyond horizon</v>
      </c>
      <c r="K205" s="3">
        <f>IF(Inputs!$B$27&lt;&gt;"Ready","PENDING INPUTS",R204)</f>
        <v>0</v>
      </c>
      <c r="L205" s="3">
        <f>IF(Inputs!$B$27&lt;&gt;"Ready","PENDING INPUTS",IF(A205&lt;=Inputs!$B$6,ROUND(K205*Inputs!C14/12,2),0))</f>
        <v>0</v>
      </c>
      <c r="M205" s="3">
        <f>IF(Inputs!$B$27&lt;&gt;"Ready","PENDING INPUTS",IF(AND(A205&lt;=Inputs!$B$6,K205&gt;0),Inputs!G14,0))</f>
        <v>0</v>
      </c>
      <c r="N205" s="3">
        <f>IF(Inputs!$B$27&lt;&gt;"Ready","PENDING INPUTS",IF(A205&gt;Inputs!$B$6,0,MIN((K205+L205+M205),IF(Inputs!H14=1,Inputs!D14,MAX(Inputs!F14,ROUND(K205*Inputs!E14+L205+M205,2))))))</f>
        <v>0</v>
      </c>
      <c r="O205">
        <f>IF(Inputs!$B$27&lt;&gt;"Ready","PENDING INPUTS",IF(K205&lt;=0,99,1+IF(AND(S205&gt;0,OR(Inputs!C15&gt;Inputs!C14,AND(Inputs!C15=Inputs!C14,1&lt;0))),1,0)+IF(AND(AA205&gt;0,OR(Inputs!C16&gt;Inputs!C14,AND(Inputs!C16=Inputs!C14,2&lt;0))),1,0)+IF(AND(AI205&gt;0,OR(Inputs!C17&gt;Inputs!C14,AND(Inputs!C17=Inputs!C14,3&lt;0))),1,0)+IF(AND(AQ205&gt;0,OR(Inputs!C18&gt;Inputs!C14,AND(Inputs!C18=Inputs!C14,4&lt;0))),1,0)+IF(AND(AY205&gt;0,OR(Inputs!C19&gt;Inputs!C14,AND(Inputs!C19=Inputs!C14,5&lt;0))),1,0)+IF(AND(BG205&gt;0,OR(Inputs!C20&gt;Inputs!C14,AND(Inputs!C20=Inputs!C14,6&lt;0))),1,0)+IF(AND(BO205&gt;0,OR(Inputs!C21&gt;Inputs!C14,AND(Inputs!C21=Inputs!C14,7&lt;0))),1,0)+IF(AND(BW205&gt;0,OR(Inputs!C22&gt;Inputs!C14,AND(Inputs!C22=Inputs!C14,8&lt;0))),1,0)+IF(AND(CE205&gt;0,OR(Inputs!C23&gt;Inputs!C14,AND(Inputs!C23=Inputs!C14,9&lt;0))),1,0)))</f>
        <v>99</v>
      </c>
      <c r="P205" s="3">
        <f>IF(Inputs!$B$27&lt;&gt;"Ready","PENDING INPUTS",IF(A205&gt;Inputs!$B$6,0,MIN(MAX(0,(K205+L205+M205)-N205),MAX(0,C205-D205-(IF(O205&lt;O205,K205+L205+M205-N205,0)+IF(W205&lt;O205,S205+T205+U205-V205,0)+IF(AE205&lt;O205,AA205+AB205+AC205-AD205,0)+IF(AM205&lt;O205,AI205+AJ205+AK205-AL205,0)+IF(AU205&lt;O205,AQ205+AR205+AS205-AT205,0)+IF(BC205&lt;O205,AY205+AZ205+BA205-BB205,0)+IF(BK205&lt;O205,BG205+BH205+BI205-BJ205,0)+IF(BS205&lt;O205,BO205+BP205+BQ205-BR205,0)+IF(CA205&lt;O205,BW205+BX205+BY205-BZ205,0)+IF(CI205&lt;O205,CE205+CF205+CG205-CH205,0))))))</f>
        <v>0</v>
      </c>
      <c r="Q205" s="3">
        <f>IF(Inputs!$B$27&lt;&gt;"Ready","PENDING INPUTS",MIN((K205+L205+M205),IF(D205&gt;C205,IF(D205=0,0,N205*C205/D205),N205+P205)))</f>
        <v>0</v>
      </c>
      <c r="R205" s="3">
        <f>IF(Inputs!$B$27&lt;&gt;"Ready","PENDING INPUTS",MAX(0,(K205+L205+M205)-Q205))</f>
        <v>0</v>
      </c>
      <c r="S205" s="3">
        <f>IF(Inputs!$B$27&lt;&gt;"Ready","PENDING INPUTS",Z204)</f>
        <v>0</v>
      </c>
      <c r="T205" s="3">
        <f>IF(Inputs!$B$27&lt;&gt;"Ready","PENDING INPUTS",IF(A205&lt;=Inputs!$B$6,ROUND(S205*Inputs!C15/12,2),0))</f>
        <v>0</v>
      </c>
      <c r="U205" s="3">
        <f>IF(Inputs!$B$27&lt;&gt;"Ready","PENDING INPUTS",IF(AND(A205&lt;=Inputs!$B$6,S205&gt;0),Inputs!G15,0))</f>
        <v>0</v>
      </c>
      <c r="V205" s="3">
        <f>IF(Inputs!$B$27&lt;&gt;"Ready","PENDING INPUTS",IF(A205&gt;Inputs!$B$6,0,MIN((S205+T205+U205),IF(Inputs!H15=1,Inputs!D15,MAX(Inputs!F15,ROUND(S205*Inputs!E15+T205+U205,2))))))</f>
        <v>0</v>
      </c>
      <c r="W205">
        <f>IF(Inputs!$B$27&lt;&gt;"Ready","PENDING INPUTS",IF(S205&lt;=0,99,1+IF(AND(K205&gt;0,OR(Inputs!C14&gt;Inputs!C15,AND(Inputs!C14=Inputs!C15,0&lt;1))),1,0)+IF(AND(AA205&gt;0,OR(Inputs!C16&gt;Inputs!C15,AND(Inputs!C16=Inputs!C15,2&lt;1))),1,0)+IF(AND(AI205&gt;0,OR(Inputs!C17&gt;Inputs!C15,AND(Inputs!C17=Inputs!C15,3&lt;1))),1,0)+IF(AND(AQ205&gt;0,OR(Inputs!C18&gt;Inputs!C15,AND(Inputs!C18=Inputs!C15,4&lt;1))),1,0)+IF(AND(AY205&gt;0,OR(Inputs!C19&gt;Inputs!C15,AND(Inputs!C19=Inputs!C15,5&lt;1))),1,0)+IF(AND(BG205&gt;0,OR(Inputs!C20&gt;Inputs!C15,AND(Inputs!C20=Inputs!C15,6&lt;1))),1,0)+IF(AND(BO205&gt;0,OR(Inputs!C21&gt;Inputs!C15,AND(Inputs!C21=Inputs!C15,7&lt;1))),1,0)+IF(AND(BW205&gt;0,OR(Inputs!C22&gt;Inputs!C15,AND(Inputs!C22=Inputs!C15,8&lt;1))),1,0)+IF(AND(CE205&gt;0,OR(Inputs!C23&gt;Inputs!C15,AND(Inputs!C23=Inputs!C15,9&lt;1))),1,0)))</f>
        <v>99</v>
      </c>
      <c r="X205" s="3">
        <f>IF(Inputs!$B$27&lt;&gt;"Ready","PENDING INPUTS",IF(A205&gt;Inputs!$B$6,0,MIN(MAX(0,(S205+T205+U205)-V205),MAX(0,C205-D205-(IF(O205&lt;W205,K205+L205+M205-N205,0)+IF(W205&lt;W205,S205+T205+U205-V205,0)+IF(AE205&lt;W205,AA205+AB205+AC205-AD205,0)+IF(AM205&lt;W205,AI205+AJ205+AK205-AL205,0)+IF(AU205&lt;W205,AQ205+AR205+AS205-AT205,0)+IF(BC205&lt;W205,AY205+AZ205+BA205-BB205,0)+IF(BK205&lt;W205,BG205+BH205+BI205-BJ205,0)+IF(BS205&lt;W205,BO205+BP205+BQ205-BR205,0)+IF(CA205&lt;W205,BW205+BX205+BY205-BZ205,0)+IF(CI205&lt;W205,CE205+CF205+CG205-CH205,0))))))</f>
        <v>0</v>
      </c>
      <c r="Y205" s="3">
        <f>IF(Inputs!$B$27&lt;&gt;"Ready","PENDING INPUTS",MIN((S205+T205+U205),IF(D205&gt;C205,IF(D205=0,0,V205*C205/D205),V205+X205)))</f>
        <v>0</v>
      </c>
      <c r="Z205" s="3">
        <f>IF(Inputs!$B$27&lt;&gt;"Ready","PENDING INPUTS",MAX(0,(S205+T205+U205)-Y205))</f>
        <v>0</v>
      </c>
      <c r="AA205" s="3">
        <f>IF(Inputs!$B$27&lt;&gt;"Ready","PENDING INPUTS",AH204)</f>
        <v>0</v>
      </c>
      <c r="AB205" s="3">
        <f>IF(Inputs!$B$27&lt;&gt;"Ready","PENDING INPUTS",IF(A205&lt;=Inputs!$B$6,ROUND(AA205*Inputs!C16/12,2),0))</f>
        <v>0</v>
      </c>
      <c r="AC205" s="3">
        <f>IF(Inputs!$B$27&lt;&gt;"Ready","PENDING INPUTS",IF(AND(A205&lt;=Inputs!$B$6,AA205&gt;0),Inputs!G16,0))</f>
        <v>0</v>
      </c>
      <c r="AD205" s="3">
        <f>IF(Inputs!$B$27&lt;&gt;"Ready","PENDING INPUTS",IF(A205&gt;Inputs!$B$6,0,MIN((AA205+AB205+AC205),IF(Inputs!H16=1,Inputs!D16,MAX(Inputs!F16,ROUND(AA205*Inputs!E16+AB205+AC205,2))))))</f>
        <v>0</v>
      </c>
      <c r="AE205">
        <f>IF(Inputs!$B$27&lt;&gt;"Ready","PENDING INPUTS",IF(AA205&lt;=0,99,1+IF(AND(K205&gt;0,OR(Inputs!C14&gt;Inputs!C16,AND(Inputs!C14=Inputs!C16,0&lt;2))),1,0)+IF(AND(S205&gt;0,OR(Inputs!C15&gt;Inputs!C16,AND(Inputs!C15=Inputs!C16,1&lt;2))),1,0)+IF(AND(AI205&gt;0,OR(Inputs!C17&gt;Inputs!C16,AND(Inputs!C17=Inputs!C16,3&lt;2))),1,0)+IF(AND(AQ205&gt;0,OR(Inputs!C18&gt;Inputs!C16,AND(Inputs!C18=Inputs!C16,4&lt;2))),1,0)+IF(AND(AY205&gt;0,OR(Inputs!C19&gt;Inputs!C16,AND(Inputs!C19=Inputs!C16,5&lt;2))),1,0)+IF(AND(BG205&gt;0,OR(Inputs!C20&gt;Inputs!C16,AND(Inputs!C20=Inputs!C16,6&lt;2))),1,0)+IF(AND(BO205&gt;0,OR(Inputs!C21&gt;Inputs!C16,AND(Inputs!C21=Inputs!C16,7&lt;2))),1,0)+IF(AND(BW205&gt;0,OR(Inputs!C22&gt;Inputs!C16,AND(Inputs!C22=Inputs!C16,8&lt;2))),1,0)+IF(AND(CE205&gt;0,OR(Inputs!C23&gt;Inputs!C16,AND(Inputs!C23=Inputs!C16,9&lt;2))),1,0)))</f>
        <v>99</v>
      </c>
      <c r="AF205" s="3">
        <f>IF(Inputs!$B$27&lt;&gt;"Ready","PENDING INPUTS",IF(A205&gt;Inputs!$B$6,0,MIN(MAX(0,(AA205+AB205+AC205)-AD205),MAX(0,C205-D205-(IF(O205&lt;AE205,K205+L205+M205-N205,0)+IF(W205&lt;AE205,S205+T205+U205-V205,0)+IF(AE205&lt;AE205,AA205+AB205+AC205-AD205,0)+IF(AM205&lt;AE205,AI205+AJ205+AK205-AL205,0)+IF(AU205&lt;AE205,AQ205+AR205+AS205-AT205,0)+IF(BC205&lt;AE205,AY205+AZ205+BA205-BB205,0)+IF(BK205&lt;AE205,BG205+BH205+BI205-BJ205,0)+IF(BS205&lt;AE205,BO205+BP205+BQ205-BR205,0)+IF(CA205&lt;AE205,BW205+BX205+BY205-BZ205,0)+IF(CI205&lt;AE205,CE205+CF205+CG205-CH205,0))))))</f>
        <v>0</v>
      </c>
      <c r="AG205" s="3">
        <f>IF(Inputs!$B$27&lt;&gt;"Ready","PENDING INPUTS",MIN((AA205+AB205+AC205),IF(D205&gt;C205,IF(D205=0,0,AD205*C205/D205),AD205+AF205)))</f>
        <v>0</v>
      </c>
      <c r="AH205" s="3">
        <f>IF(Inputs!$B$27&lt;&gt;"Ready","PENDING INPUTS",MAX(0,(AA205+AB205+AC205)-AG205))</f>
        <v>0</v>
      </c>
      <c r="AI205" s="3">
        <f>IF(Inputs!$B$27&lt;&gt;"Ready","PENDING INPUTS",AP204)</f>
        <v>0</v>
      </c>
      <c r="AJ205" s="3">
        <f>IF(Inputs!$B$27&lt;&gt;"Ready","PENDING INPUTS",IF(A205&lt;=Inputs!$B$6,ROUND(AI205*Inputs!C17/12,2),0))</f>
        <v>0</v>
      </c>
      <c r="AK205" s="3">
        <f>IF(Inputs!$B$27&lt;&gt;"Ready","PENDING INPUTS",IF(AND(A205&lt;=Inputs!$B$6,AI205&gt;0),Inputs!G17,0))</f>
        <v>0</v>
      </c>
      <c r="AL205" s="3">
        <f>IF(Inputs!$B$27&lt;&gt;"Ready","PENDING INPUTS",IF(A205&gt;Inputs!$B$6,0,MIN((AI205+AJ205+AK205),IF(Inputs!H17=1,Inputs!D17,MAX(Inputs!F17,ROUND(AI205*Inputs!E17+AJ205+AK205,2))))))</f>
        <v>0</v>
      </c>
      <c r="AM205">
        <f>IF(Inputs!$B$27&lt;&gt;"Ready","PENDING INPUTS",IF(AI205&lt;=0,99,1+IF(AND(K205&gt;0,OR(Inputs!C14&gt;Inputs!C17,AND(Inputs!C14=Inputs!C17,0&lt;3))),1,0)+IF(AND(S205&gt;0,OR(Inputs!C15&gt;Inputs!C17,AND(Inputs!C15=Inputs!C17,1&lt;3))),1,0)+IF(AND(AA205&gt;0,OR(Inputs!C16&gt;Inputs!C17,AND(Inputs!C16=Inputs!C17,2&lt;3))),1,0)+IF(AND(AQ205&gt;0,OR(Inputs!C18&gt;Inputs!C17,AND(Inputs!C18=Inputs!C17,4&lt;3))),1,0)+IF(AND(AY205&gt;0,OR(Inputs!C19&gt;Inputs!C17,AND(Inputs!C19=Inputs!C17,5&lt;3))),1,0)+IF(AND(BG205&gt;0,OR(Inputs!C20&gt;Inputs!C17,AND(Inputs!C20=Inputs!C17,6&lt;3))),1,0)+IF(AND(BO205&gt;0,OR(Inputs!C21&gt;Inputs!C17,AND(Inputs!C21=Inputs!C17,7&lt;3))),1,0)+IF(AND(BW205&gt;0,OR(Inputs!C22&gt;Inputs!C17,AND(Inputs!C22=Inputs!C17,8&lt;3))),1,0)+IF(AND(CE205&gt;0,OR(Inputs!C23&gt;Inputs!C17,AND(Inputs!C23=Inputs!C17,9&lt;3))),1,0)))</f>
        <v>99</v>
      </c>
      <c r="AN205" s="3">
        <f>IF(Inputs!$B$27&lt;&gt;"Ready","PENDING INPUTS",IF(A205&gt;Inputs!$B$6,0,MIN(MAX(0,(AI205+AJ205+AK205)-AL205),MAX(0,C205-D205-(IF(O205&lt;AM205,K205+L205+M205-N205,0)+IF(W205&lt;AM205,S205+T205+U205-V205,0)+IF(AE205&lt;AM205,AA205+AB205+AC205-AD205,0)+IF(AM205&lt;AM205,AI205+AJ205+AK205-AL205,0)+IF(AU205&lt;AM205,AQ205+AR205+AS205-AT205,0)+IF(BC205&lt;AM205,AY205+AZ205+BA205-BB205,0)+IF(BK205&lt;AM205,BG205+BH205+BI205-BJ205,0)+IF(BS205&lt;AM205,BO205+BP205+BQ205-BR205,0)+IF(CA205&lt;AM205,BW205+BX205+BY205-BZ205,0)+IF(CI205&lt;AM205,CE205+CF205+CG205-CH205,0))))))</f>
        <v>0</v>
      </c>
      <c r="AO205" s="3">
        <f>IF(Inputs!$B$27&lt;&gt;"Ready","PENDING INPUTS",MIN((AI205+AJ205+AK205),IF(D205&gt;C205,IF(D205=0,0,AL205*C205/D205),AL205+AN205)))</f>
        <v>0</v>
      </c>
      <c r="AP205" s="3">
        <f>IF(Inputs!$B$27&lt;&gt;"Ready","PENDING INPUTS",MAX(0,(AI205+AJ205+AK205)-AO205))</f>
        <v>0</v>
      </c>
      <c r="AQ205" s="3">
        <f>IF(Inputs!$B$27&lt;&gt;"Ready","PENDING INPUTS",AX204)</f>
        <v>0</v>
      </c>
      <c r="AR205" s="3">
        <f>IF(Inputs!$B$27&lt;&gt;"Ready","PENDING INPUTS",IF(A205&lt;=Inputs!$B$6,ROUND(AQ205*Inputs!C18/12,2),0))</f>
        <v>0</v>
      </c>
      <c r="AS205" s="3">
        <f>IF(Inputs!$B$27&lt;&gt;"Ready","PENDING INPUTS",IF(AND(A205&lt;=Inputs!$B$6,AQ205&gt;0),Inputs!G18,0))</f>
        <v>0</v>
      </c>
      <c r="AT205" s="3">
        <f>IF(Inputs!$B$27&lt;&gt;"Ready","PENDING INPUTS",IF(A205&gt;Inputs!$B$6,0,MIN((AQ205+AR205+AS205),IF(Inputs!H18=1,Inputs!D18,MAX(Inputs!F18,ROUND(AQ205*Inputs!E18+AR205+AS205,2))))))</f>
        <v>0</v>
      </c>
      <c r="AU205">
        <f>IF(Inputs!$B$27&lt;&gt;"Ready","PENDING INPUTS",IF(AQ205&lt;=0,99,1+IF(AND(K205&gt;0,OR(Inputs!C14&gt;Inputs!C18,AND(Inputs!C14=Inputs!C18,0&lt;4))),1,0)+IF(AND(S205&gt;0,OR(Inputs!C15&gt;Inputs!C18,AND(Inputs!C15=Inputs!C18,1&lt;4))),1,0)+IF(AND(AA205&gt;0,OR(Inputs!C16&gt;Inputs!C18,AND(Inputs!C16=Inputs!C18,2&lt;4))),1,0)+IF(AND(AI205&gt;0,OR(Inputs!C17&gt;Inputs!C18,AND(Inputs!C17=Inputs!C18,3&lt;4))),1,0)+IF(AND(AY205&gt;0,OR(Inputs!C19&gt;Inputs!C18,AND(Inputs!C19=Inputs!C18,5&lt;4))),1,0)+IF(AND(BG205&gt;0,OR(Inputs!C20&gt;Inputs!C18,AND(Inputs!C20=Inputs!C18,6&lt;4))),1,0)+IF(AND(BO205&gt;0,OR(Inputs!C21&gt;Inputs!C18,AND(Inputs!C21=Inputs!C18,7&lt;4))),1,0)+IF(AND(BW205&gt;0,OR(Inputs!C22&gt;Inputs!C18,AND(Inputs!C22=Inputs!C18,8&lt;4))),1,0)+IF(AND(CE205&gt;0,OR(Inputs!C23&gt;Inputs!C18,AND(Inputs!C23=Inputs!C18,9&lt;4))),1,0)))</f>
        <v>99</v>
      </c>
      <c r="AV205" s="3">
        <f>IF(Inputs!$B$27&lt;&gt;"Ready","PENDING INPUTS",IF(A205&gt;Inputs!$B$6,0,MIN(MAX(0,(AQ205+AR205+AS205)-AT205),MAX(0,C205-D205-(IF(O205&lt;AU205,K205+L205+M205-N205,0)+IF(W205&lt;AU205,S205+T205+U205-V205,0)+IF(AE205&lt;AU205,AA205+AB205+AC205-AD205,0)+IF(AM205&lt;AU205,AI205+AJ205+AK205-AL205,0)+IF(AU205&lt;AU205,AQ205+AR205+AS205-AT205,0)+IF(BC205&lt;AU205,AY205+AZ205+BA205-BB205,0)+IF(BK205&lt;AU205,BG205+BH205+BI205-BJ205,0)+IF(BS205&lt;AU205,BO205+BP205+BQ205-BR205,0)+IF(CA205&lt;AU205,BW205+BX205+BY205-BZ205,0)+IF(CI205&lt;AU205,CE205+CF205+CG205-CH205,0))))))</f>
        <v>0</v>
      </c>
      <c r="AW205" s="3">
        <f>IF(Inputs!$B$27&lt;&gt;"Ready","PENDING INPUTS",MIN((AQ205+AR205+AS205),IF(D205&gt;C205,IF(D205=0,0,AT205*C205/D205),AT205+AV205)))</f>
        <v>0</v>
      </c>
      <c r="AX205" s="3">
        <f>IF(Inputs!$B$27&lt;&gt;"Ready","PENDING INPUTS",MAX(0,(AQ205+AR205+AS205)-AW205))</f>
        <v>0</v>
      </c>
      <c r="AY205" s="3">
        <f>IF(Inputs!$B$27&lt;&gt;"Ready","PENDING INPUTS",BF204)</f>
        <v>0</v>
      </c>
      <c r="AZ205" s="3">
        <f>IF(Inputs!$B$27&lt;&gt;"Ready","PENDING INPUTS",IF(A205&lt;=Inputs!$B$6,ROUND(AY205*Inputs!C19/12,2),0))</f>
        <v>0</v>
      </c>
      <c r="BA205" s="3">
        <f>IF(Inputs!$B$27&lt;&gt;"Ready","PENDING INPUTS",IF(AND(A205&lt;=Inputs!$B$6,AY205&gt;0),Inputs!G19,0))</f>
        <v>0</v>
      </c>
      <c r="BB205" s="3">
        <f>IF(Inputs!$B$27&lt;&gt;"Ready","PENDING INPUTS",IF(A205&gt;Inputs!$B$6,0,MIN((AY205+AZ205+BA205),IF(Inputs!H19=1,Inputs!D19,MAX(Inputs!F19,ROUND(AY205*Inputs!E19+AZ205+BA205,2))))))</f>
        <v>0</v>
      </c>
      <c r="BC205">
        <f>IF(Inputs!$B$27&lt;&gt;"Ready","PENDING INPUTS",IF(AY205&lt;=0,99,1+IF(AND(K205&gt;0,OR(Inputs!C14&gt;Inputs!C19,AND(Inputs!C14=Inputs!C19,0&lt;5))),1,0)+IF(AND(S205&gt;0,OR(Inputs!C15&gt;Inputs!C19,AND(Inputs!C15=Inputs!C19,1&lt;5))),1,0)+IF(AND(AA205&gt;0,OR(Inputs!C16&gt;Inputs!C19,AND(Inputs!C16=Inputs!C19,2&lt;5))),1,0)+IF(AND(AI205&gt;0,OR(Inputs!C17&gt;Inputs!C19,AND(Inputs!C17=Inputs!C19,3&lt;5))),1,0)+IF(AND(AQ205&gt;0,OR(Inputs!C18&gt;Inputs!C19,AND(Inputs!C18=Inputs!C19,4&lt;5))),1,0)+IF(AND(BG205&gt;0,OR(Inputs!C20&gt;Inputs!C19,AND(Inputs!C20=Inputs!C19,6&lt;5))),1,0)+IF(AND(BO205&gt;0,OR(Inputs!C21&gt;Inputs!C19,AND(Inputs!C21=Inputs!C19,7&lt;5))),1,0)+IF(AND(BW205&gt;0,OR(Inputs!C22&gt;Inputs!C19,AND(Inputs!C22=Inputs!C19,8&lt;5))),1,0)+IF(AND(CE205&gt;0,OR(Inputs!C23&gt;Inputs!C19,AND(Inputs!C23=Inputs!C19,9&lt;5))),1,0)))</f>
        <v>99</v>
      </c>
      <c r="BD205" s="3">
        <f>IF(Inputs!$B$27&lt;&gt;"Ready","PENDING INPUTS",IF(A205&gt;Inputs!$B$6,0,MIN(MAX(0,(AY205+AZ205+BA205)-BB205),MAX(0,C205-D205-(IF(O205&lt;BC205,K205+L205+M205-N205,0)+IF(W205&lt;BC205,S205+T205+U205-V205,0)+IF(AE205&lt;BC205,AA205+AB205+AC205-AD205,0)+IF(AM205&lt;BC205,AI205+AJ205+AK205-AL205,0)+IF(AU205&lt;BC205,AQ205+AR205+AS205-AT205,0)+IF(BC205&lt;BC205,AY205+AZ205+BA205-BB205,0)+IF(BK205&lt;BC205,BG205+BH205+BI205-BJ205,0)+IF(BS205&lt;BC205,BO205+BP205+BQ205-BR205,0)+IF(CA205&lt;BC205,BW205+BX205+BY205-BZ205,0)+IF(CI205&lt;BC205,CE205+CF205+CG205-CH205,0))))))</f>
        <v>0</v>
      </c>
      <c r="BE205" s="3">
        <f>IF(Inputs!$B$27&lt;&gt;"Ready","PENDING INPUTS",MIN((AY205+AZ205+BA205),IF(D205&gt;C205,IF(D205=0,0,BB205*C205/D205),BB205+BD205)))</f>
        <v>0</v>
      </c>
      <c r="BF205" s="3">
        <f>IF(Inputs!$B$27&lt;&gt;"Ready","PENDING INPUTS",MAX(0,(AY205+AZ205+BA205)-BE205))</f>
        <v>0</v>
      </c>
      <c r="BG205" s="3">
        <f>IF(Inputs!$B$27&lt;&gt;"Ready","PENDING INPUTS",BN204)</f>
        <v>0</v>
      </c>
      <c r="BH205" s="3">
        <f>IF(Inputs!$B$27&lt;&gt;"Ready","PENDING INPUTS",IF(A205&lt;=Inputs!$B$6,ROUND(BG205*Inputs!C20/12,2),0))</f>
        <v>0</v>
      </c>
      <c r="BI205" s="3">
        <f>IF(Inputs!$B$27&lt;&gt;"Ready","PENDING INPUTS",IF(AND(A205&lt;=Inputs!$B$6,BG205&gt;0),Inputs!G20,0))</f>
        <v>0</v>
      </c>
      <c r="BJ205" s="3">
        <f>IF(Inputs!$B$27&lt;&gt;"Ready","PENDING INPUTS",IF(A205&gt;Inputs!$B$6,0,MIN((BG205+BH205+BI205),IF(Inputs!H20=1,Inputs!D20,MAX(Inputs!F20,ROUND(BG205*Inputs!E20+BH205+BI205,2))))))</f>
        <v>0</v>
      </c>
      <c r="BK205">
        <f>IF(Inputs!$B$27&lt;&gt;"Ready","PENDING INPUTS",IF(BG205&lt;=0,99,1+IF(AND(K205&gt;0,OR(Inputs!C14&gt;Inputs!C20,AND(Inputs!C14=Inputs!C20,0&lt;6))),1,0)+IF(AND(S205&gt;0,OR(Inputs!C15&gt;Inputs!C20,AND(Inputs!C15=Inputs!C20,1&lt;6))),1,0)+IF(AND(AA205&gt;0,OR(Inputs!C16&gt;Inputs!C20,AND(Inputs!C16=Inputs!C20,2&lt;6))),1,0)+IF(AND(AI205&gt;0,OR(Inputs!C17&gt;Inputs!C20,AND(Inputs!C17=Inputs!C20,3&lt;6))),1,0)+IF(AND(AQ205&gt;0,OR(Inputs!C18&gt;Inputs!C20,AND(Inputs!C18=Inputs!C20,4&lt;6))),1,0)+IF(AND(AY205&gt;0,OR(Inputs!C19&gt;Inputs!C20,AND(Inputs!C19=Inputs!C20,5&lt;6))),1,0)+IF(AND(BO205&gt;0,OR(Inputs!C21&gt;Inputs!C20,AND(Inputs!C21=Inputs!C20,7&lt;6))),1,0)+IF(AND(BW205&gt;0,OR(Inputs!C22&gt;Inputs!C20,AND(Inputs!C22=Inputs!C20,8&lt;6))),1,0)+IF(AND(CE205&gt;0,OR(Inputs!C23&gt;Inputs!C20,AND(Inputs!C23=Inputs!C20,9&lt;6))),1,0)))</f>
        <v>99</v>
      </c>
      <c r="BL205" s="3">
        <f>IF(Inputs!$B$27&lt;&gt;"Ready","PENDING INPUTS",IF(A205&gt;Inputs!$B$6,0,MIN(MAX(0,(BG205+BH205+BI205)-BJ205),MAX(0,C205-D205-(IF(O205&lt;BK205,K205+L205+M205-N205,0)+IF(W205&lt;BK205,S205+T205+U205-V205,0)+IF(AE205&lt;BK205,AA205+AB205+AC205-AD205,0)+IF(AM205&lt;BK205,AI205+AJ205+AK205-AL205,0)+IF(AU205&lt;BK205,AQ205+AR205+AS205-AT205,0)+IF(BC205&lt;BK205,AY205+AZ205+BA205-BB205,0)+IF(BK205&lt;BK205,BG205+BH205+BI205-BJ205,0)+IF(BS205&lt;BK205,BO205+BP205+BQ205-BR205,0)+IF(CA205&lt;BK205,BW205+BX205+BY205-BZ205,0)+IF(CI205&lt;BK205,CE205+CF205+CG205-CH205,0))))))</f>
        <v>0</v>
      </c>
      <c r="BM205" s="3">
        <f>IF(Inputs!$B$27&lt;&gt;"Ready","PENDING INPUTS",MIN((BG205+BH205+BI205),IF(D205&gt;C205,IF(D205=0,0,BJ205*C205/D205),BJ205+BL205)))</f>
        <v>0</v>
      </c>
      <c r="BN205" s="3">
        <f>IF(Inputs!$B$27&lt;&gt;"Ready","PENDING INPUTS",MAX(0,(BG205+BH205+BI205)-BM205))</f>
        <v>0</v>
      </c>
      <c r="BO205" s="3">
        <f>IF(Inputs!$B$27&lt;&gt;"Ready","PENDING INPUTS",BV204)</f>
        <v>0</v>
      </c>
      <c r="BP205" s="3">
        <f>IF(Inputs!$B$27&lt;&gt;"Ready","PENDING INPUTS",IF(A205&lt;=Inputs!$B$6,ROUND(BO205*Inputs!C21/12,2),0))</f>
        <v>0</v>
      </c>
      <c r="BQ205" s="3">
        <f>IF(Inputs!$B$27&lt;&gt;"Ready","PENDING INPUTS",IF(AND(A205&lt;=Inputs!$B$6,BO205&gt;0),Inputs!G21,0))</f>
        <v>0</v>
      </c>
      <c r="BR205" s="3">
        <f>IF(Inputs!$B$27&lt;&gt;"Ready","PENDING INPUTS",IF(A205&gt;Inputs!$B$6,0,MIN((BO205+BP205+BQ205),IF(Inputs!H21=1,Inputs!D21,MAX(Inputs!F21,ROUND(BO205*Inputs!E21+BP205+BQ205,2))))))</f>
        <v>0</v>
      </c>
      <c r="BS205">
        <f>IF(Inputs!$B$27&lt;&gt;"Ready","PENDING INPUTS",IF(BO205&lt;=0,99,1+IF(AND(K205&gt;0,OR(Inputs!C14&gt;Inputs!C21,AND(Inputs!C14=Inputs!C21,0&lt;7))),1,0)+IF(AND(S205&gt;0,OR(Inputs!C15&gt;Inputs!C21,AND(Inputs!C15=Inputs!C21,1&lt;7))),1,0)+IF(AND(AA205&gt;0,OR(Inputs!C16&gt;Inputs!C21,AND(Inputs!C16=Inputs!C21,2&lt;7))),1,0)+IF(AND(AI205&gt;0,OR(Inputs!C17&gt;Inputs!C21,AND(Inputs!C17=Inputs!C21,3&lt;7))),1,0)+IF(AND(AQ205&gt;0,OR(Inputs!C18&gt;Inputs!C21,AND(Inputs!C18=Inputs!C21,4&lt;7))),1,0)+IF(AND(AY205&gt;0,OR(Inputs!C19&gt;Inputs!C21,AND(Inputs!C19=Inputs!C21,5&lt;7))),1,0)+IF(AND(BG205&gt;0,OR(Inputs!C20&gt;Inputs!C21,AND(Inputs!C20=Inputs!C21,6&lt;7))),1,0)+IF(AND(BW205&gt;0,OR(Inputs!C22&gt;Inputs!C21,AND(Inputs!C22=Inputs!C21,8&lt;7))),1,0)+IF(AND(CE205&gt;0,OR(Inputs!C23&gt;Inputs!C21,AND(Inputs!C23=Inputs!C21,9&lt;7))),1,0)))</f>
        <v>99</v>
      </c>
      <c r="BT205" s="3">
        <f>IF(Inputs!$B$27&lt;&gt;"Ready","PENDING INPUTS",IF(A205&gt;Inputs!$B$6,0,MIN(MAX(0,(BO205+BP205+BQ205)-BR205),MAX(0,C205-D205-(IF(O205&lt;BS205,K205+L205+M205-N205,0)+IF(W205&lt;BS205,S205+T205+U205-V205,0)+IF(AE205&lt;BS205,AA205+AB205+AC205-AD205,0)+IF(AM205&lt;BS205,AI205+AJ205+AK205-AL205,0)+IF(AU205&lt;BS205,AQ205+AR205+AS205-AT205,0)+IF(BC205&lt;BS205,AY205+AZ205+BA205-BB205,0)+IF(BK205&lt;BS205,BG205+BH205+BI205-BJ205,0)+IF(BS205&lt;BS205,BO205+BP205+BQ205-BR205,0)+IF(CA205&lt;BS205,BW205+BX205+BY205-BZ205,0)+IF(CI205&lt;BS205,CE205+CF205+CG205-CH205,0))))))</f>
        <v>0</v>
      </c>
      <c r="BU205" s="3">
        <f>IF(Inputs!$B$27&lt;&gt;"Ready","PENDING INPUTS",MIN((BO205+BP205+BQ205),IF(D205&gt;C205,IF(D205=0,0,BR205*C205/D205),BR205+BT205)))</f>
        <v>0</v>
      </c>
      <c r="BV205" s="3">
        <f>IF(Inputs!$B$27&lt;&gt;"Ready","PENDING INPUTS",MAX(0,(BO205+BP205+BQ205)-BU205))</f>
        <v>0</v>
      </c>
      <c r="BW205" s="3">
        <f>IF(Inputs!$B$27&lt;&gt;"Ready","PENDING INPUTS",CD204)</f>
        <v>0</v>
      </c>
      <c r="BX205" s="3">
        <f>IF(Inputs!$B$27&lt;&gt;"Ready","PENDING INPUTS",IF(A205&lt;=Inputs!$B$6,ROUND(BW205*Inputs!C22/12,2),0))</f>
        <v>0</v>
      </c>
      <c r="BY205" s="3">
        <f>IF(Inputs!$B$27&lt;&gt;"Ready","PENDING INPUTS",IF(AND(A205&lt;=Inputs!$B$6,BW205&gt;0),Inputs!G22,0))</f>
        <v>0</v>
      </c>
      <c r="BZ205" s="3">
        <f>IF(Inputs!$B$27&lt;&gt;"Ready","PENDING INPUTS",IF(A205&gt;Inputs!$B$6,0,MIN((BW205+BX205+BY205),IF(Inputs!H22=1,Inputs!D22,MAX(Inputs!F22,ROUND(BW205*Inputs!E22+BX205+BY205,2))))))</f>
        <v>0</v>
      </c>
      <c r="CA205">
        <f>IF(Inputs!$B$27&lt;&gt;"Ready","PENDING INPUTS",IF(BW205&lt;=0,99,1+IF(AND(K205&gt;0,OR(Inputs!C14&gt;Inputs!C22,AND(Inputs!C14=Inputs!C22,0&lt;8))),1,0)+IF(AND(S205&gt;0,OR(Inputs!C15&gt;Inputs!C22,AND(Inputs!C15=Inputs!C22,1&lt;8))),1,0)+IF(AND(AA205&gt;0,OR(Inputs!C16&gt;Inputs!C22,AND(Inputs!C16=Inputs!C22,2&lt;8))),1,0)+IF(AND(AI205&gt;0,OR(Inputs!C17&gt;Inputs!C22,AND(Inputs!C17=Inputs!C22,3&lt;8))),1,0)+IF(AND(AQ205&gt;0,OR(Inputs!C18&gt;Inputs!C22,AND(Inputs!C18=Inputs!C22,4&lt;8))),1,0)+IF(AND(AY205&gt;0,OR(Inputs!C19&gt;Inputs!C22,AND(Inputs!C19=Inputs!C22,5&lt;8))),1,0)+IF(AND(BG205&gt;0,OR(Inputs!C20&gt;Inputs!C22,AND(Inputs!C20=Inputs!C22,6&lt;8))),1,0)+IF(AND(BO205&gt;0,OR(Inputs!C21&gt;Inputs!C22,AND(Inputs!C21=Inputs!C22,7&lt;8))),1,0)+IF(AND(CE205&gt;0,OR(Inputs!C23&gt;Inputs!C22,AND(Inputs!C23=Inputs!C22,9&lt;8))),1,0)))</f>
        <v>99</v>
      </c>
      <c r="CB205" s="3">
        <f>IF(Inputs!$B$27&lt;&gt;"Ready","PENDING INPUTS",IF(A205&gt;Inputs!$B$6,0,MIN(MAX(0,(BW205+BX205+BY205)-BZ205),MAX(0,C205-D205-(IF(O205&lt;CA205,K205+L205+M205-N205,0)+IF(W205&lt;CA205,S205+T205+U205-V205,0)+IF(AE205&lt;CA205,AA205+AB205+AC205-AD205,0)+IF(AM205&lt;CA205,AI205+AJ205+AK205-AL205,0)+IF(AU205&lt;CA205,AQ205+AR205+AS205-AT205,0)+IF(BC205&lt;CA205,AY205+AZ205+BA205-BB205,0)+IF(BK205&lt;CA205,BG205+BH205+BI205-BJ205,0)+IF(BS205&lt;CA205,BO205+BP205+BQ205-BR205,0)+IF(CA205&lt;CA205,BW205+BX205+BY205-BZ205,0)+IF(CI205&lt;CA205,CE205+CF205+CG205-CH205,0))))))</f>
        <v>0</v>
      </c>
      <c r="CC205" s="3">
        <f>IF(Inputs!$B$27&lt;&gt;"Ready","PENDING INPUTS",MIN((BW205+BX205+BY205),IF(D205&gt;C205,IF(D205=0,0,BZ205*C205/D205),BZ205+CB205)))</f>
        <v>0</v>
      </c>
      <c r="CD205" s="3">
        <f>IF(Inputs!$B$27&lt;&gt;"Ready","PENDING INPUTS",MAX(0,(BW205+BX205+BY205)-CC205))</f>
        <v>0</v>
      </c>
      <c r="CE205" s="3">
        <f>IF(Inputs!$B$27&lt;&gt;"Ready","PENDING INPUTS",CL204)</f>
        <v>0</v>
      </c>
      <c r="CF205" s="3">
        <f>IF(Inputs!$B$27&lt;&gt;"Ready","PENDING INPUTS",IF(A205&lt;=Inputs!$B$6,ROUND(CE205*Inputs!C23/12,2),0))</f>
        <v>0</v>
      </c>
      <c r="CG205" s="3">
        <f>IF(Inputs!$B$27&lt;&gt;"Ready","PENDING INPUTS",IF(AND(A205&lt;=Inputs!$B$6,CE205&gt;0),Inputs!G23,0))</f>
        <v>0</v>
      </c>
      <c r="CH205" s="3">
        <f>IF(Inputs!$B$27&lt;&gt;"Ready","PENDING INPUTS",IF(A205&gt;Inputs!$B$6,0,MIN((CE205+CF205+CG205),IF(Inputs!H23=1,Inputs!D23,MAX(Inputs!F23,ROUND(CE205*Inputs!E23+CF205+CG205,2))))))</f>
        <v>0</v>
      </c>
      <c r="CI205">
        <f>IF(Inputs!$B$27&lt;&gt;"Ready","PENDING INPUTS",IF(CE205&lt;=0,99,1+IF(AND(K205&gt;0,OR(Inputs!C14&gt;Inputs!C23,AND(Inputs!C14=Inputs!C23,0&lt;9))),1,0)+IF(AND(S205&gt;0,OR(Inputs!C15&gt;Inputs!C23,AND(Inputs!C15=Inputs!C23,1&lt;9))),1,0)+IF(AND(AA205&gt;0,OR(Inputs!C16&gt;Inputs!C23,AND(Inputs!C16=Inputs!C23,2&lt;9))),1,0)+IF(AND(AI205&gt;0,OR(Inputs!C17&gt;Inputs!C23,AND(Inputs!C17=Inputs!C23,3&lt;9))),1,0)+IF(AND(AQ205&gt;0,OR(Inputs!C18&gt;Inputs!C23,AND(Inputs!C18=Inputs!C23,4&lt;9))),1,0)+IF(AND(AY205&gt;0,OR(Inputs!C19&gt;Inputs!C23,AND(Inputs!C19=Inputs!C23,5&lt;9))),1,0)+IF(AND(BG205&gt;0,OR(Inputs!C20&gt;Inputs!C23,AND(Inputs!C20=Inputs!C23,6&lt;9))),1,0)+IF(AND(BO205&gt;0,OR(Inputs!C21&gt;Inputs!C23,AND(Inputs!C21=Inputs!C23,7&lt;9))),1,0)+IF(AND(BW205&gt;0,OR(Inputs!C22&gt;Inputs!C23,AND(Inputs!C22=Inputs!C23,8&lt;9))),1,0)))</f>
        <v>99</v>
      </c>
      <c r="CJ205" s="3">
        <f>IF(Inputs!$B$27&lt;&gt;"Ready","PENDING INPUTS",IF(A205&gt;Inputs!$B$6,0,MIN(MAX(0,(CE205+CF205+CG205)-CH205),MAX(0,C205-D205-(IF(O205&lt;CI205,K205+L205+M205-N205,0)+IF(W205&lt;CI205,S205+T205+U205-V205,0)+IF(AE205&lt;CI205,AA205+AB205+AC205-AD205,0)+IF(AM205&lt;CI205,AI205+AJ205+AK205-AL205,0)+IF(AU205&lt;CI205,AQ205+AR205+AS205-AT205,0)+IF(BC205&lt;CI205,AY205+AZ205+BA205-BB205,0)+IF(BK205&lt;CI205,BG205+BH205+BI205-BJ205,0)+IF(BS205&lt;CI205,BO205+BP205+BQ205-BR205,0)+IF(CA205&lt;CI205,BW205+BX205+BY205-BZ205,0)+IF(CI205&lt;CI205,CE205+CF205+CG205-CH205,0))))))</f>
        <v>0</v>
      </c>
      <c r="CK205" s="3">
        <f>IF(Inputs!$B$27&lt;&gt;"Ready","PENDING INPUTS",MIN((CE205+CF205+CG205),IF(D205&gt;C205,IF(D205=0,0,CH205*C205/D205),CH205+CJ205)))</f>
        <v>0</v>
      </c>
      <c r="CL205" s="3">
        <f>IF(Inputs!$B$27&lt;&gt;"Ready","PENDING INPUTS",MAX(0,(CE205+CF205+CG205)-CK205))</f>
        <v>0</v>
      </c>
    </row>
    <row r="206" spans="1:90" ht="27.95" customHeight="1" x14ac:dyDescent="0.25">
      <c r="A206">
        <v>202</v>
      </c>
      <c r="B206" s="13">
        <f>IF(Inputs!$B$27&lt;&gt;"Ready","PENDING INPUTS",EDATE(Inputs!$B$5,A206-1))</f>
        <v>52413</v>
      </c>
      <c r="C206" s="3">
        <f>IF(Inputs!$B$27&lt;&gt;"Ready","PENDING INPUTS",IF(A206&lt;=Inputs!$B$6,MAX(0,Inputs!$B$4+IF(A206=Inputs!$B$7,Inputs!$B$8,0)+IF(A206=Inputs!$B$9,Inputs!$B$10,0)),0))</f>
        <v>0</v>
      </c>
      <c r="D206" s="3">
        <f>IF(Inputs!$B$27&lt;&gt;"Ready","PENDING INPUTS",SUM(N206,V206,AD206,AL206,AT206,BB206,BJ206,BR206,BZ206,CH206))</f>
        <v>0</v>
      </c>
      <c r="E206" s="3">
        <f>IF(Inputs!$B$27&lt;&gt;"Ready","PENDING INPUTS",MAX(0,D206-C206))</f>
        <v>0</v>
      </c>
      <c r="F206" s="3">
        <f>IF(Inputs!$B$27&lt;&gt;"Ready","PENDING INPUTS",SUM(Q206,Y206,AG206,AO206,AW206,BE206,BM206,BU206,CC206,CK206))</f>
        <v>0</v>
      </c>
      <c r="G206" s="3">
        <f>IF(Inputs!$B$27&lt;&gt;"Ready","PENDING INPUTS",SUM(L206,T206,AB206,AJ206,AR206,AZ206,BH206,BP206,BX206,CF206))</f>
        <v>0</v>
      </c>
      <c r="H206" s="3">
        <f>IF(Inputs!$B$27&lt;&gt;"Ready","PENDING INPUTS",SUM(M206,U206,AC206,AK206,AS206,BA206,BI206,BQ206,BY206,CG206))</f>
        <v>0</v>
      </c>
      <c r="I206" s="3">
        <f>IF(Inputs!$B$27&lt;&gt;"Ready","PENDING INPUTS",SUM(R206,Z206,AH206,AP206,AX206,BF206,BN206,BV206,CD206,CL206))</f>
        <v>0</v>
      </c>
      <c r="J206" t="str">
        <f>IF(Inputs!$B$27&lt;&gt;"Ready","PENDING INPUTS",IF(A206&gt;Inputs!$B$6,"Beyond horizon",IF(E206&gt;0.005,"MINIMUM SHORTFALL",IF(I206&lt;0.005,"Paid off","In progress"))))</f>
        <v>Beyond horizon</v>
      </c>
      <c r="K206" s="3">
        <f>IF(Inputs!$B$27&lt;&gt;"Ready","PENDING INPUTS",R205)</f>
        <v>0</v>
      </c>
      <c r="L206" s="3">
        <f>IF(Inputs!$B$27&lt;&gt;"Ready","PENDING INPUTS",IF(A206&lt;=Inputs!$B$6,ROUND(K206*Inputs!C14/12,2),0))</f>
        <v>0</v>
      </c>
      <c r="M206" s="3">
        <f>IF(Inputs!$B$27&lt;&gt;"Ready","PENDING INPUTS",IF(AND(A206&lt;=Inputs!$B$6,K206&gt;0),Inputs!G14,0))</f>
        <v>0</v>
      </c>
      <c r="N206" s="3">
        <f>IF(Inputs!$B$27&lt;&gt;"Ready","PENDING INPUTS",IF(A206&gt;Inputs!$B$6,0,MIN((K206+L206+M206),IF(Inputs!H14=1,Inputs!D14,MAX(Inputs!F14,ROUND(K206*Inputs!E14+L206+M206,2))))))</f>
        <v>0</v>
      </c>
      <c r="O206">
        <f>IF(Inputs!$B$27&lt;&gt;"Ready","PENDING INPUTS",IF(K206&lt;=0,99,1+IF(AND(S206&gt;0,OR(Inputs!C15&gt;Inputs!C14,AND(Inputs!C15=Inputs!C14,1&lt;0))),1,0)+IF(AND(AA206&gt;0,OR(Inputs!C16&gt;Inputs!C14,AND(Inputs!C16=Inputs!C14,2&lt;0))),1,0)+IF(AND(AI206&gt;0,OR(Inputs!C17&gt;Inputs!C14,AND(Inputs!C17=Inputs!C14,3&lt;0))),1,0)+IF(AND(AQ206&gt;0,OR(Inputs!C18&gt;Inputs!C14,AND(Inputs!C18=Inputs!C14,4&lt;0))),1,0)+IF(AND(AY206&gt;0,OR(Inputs!C19&gt;Inputs!C14,AND(Inputs!C19=Inputs!C14,5&lt;0))),1,0)+IF(AND(BG206&gt;0,OR(Inputs!C20&gt;Inputs!C14,AND(Inputs!C20=Inputs!C14,6&lt;0))),1,0)+IF(AND(BO206&gt;0,OR(Inputs!C21&gt;Inputs!C14,AND(Inputs!C21=Inputs!C14,7&lt;0))),1,0)+IF(AND(BW206&gt;0,OR(Inputs!C22&gt;Inputs!C14,AND(Inputs!C22=Inputs!C14,8&lt;0))),1,0)+IF(AND(CE206&gt;0,OR(Inputs!C23&gt;Inputs!C14,AND(Inputs!C23=Inputs!C14,9&lt;0))),1,0)))</f>
        <v>99</v>
      </c>
      <c r="P206" s="3">
        <f>IF(Inputs!$B$27&lt;&gt;"Ready","PENDING INPUTS",IF(A206&gt;Inputs!$B$6,0,MIN(MAX(0,(K206+L206+M206)-N206),MAX(0,C206-D206-(IF(O206&lt;O206,K206+L206+M206-N206,0)+IF(W206&lt;O206,S206+T206+U206-V206,0)+IF(AE206&lt;O206,AA206+AB206+AC206-AD206,0)+IF(AM206&lt;O206,AI206+AJ206+AK206-AL206,0)+IF(AU206&lt;O206,AQ206+AR206+AS206-AT206,0)+IF(BC206&lt;O206,AY206+AZ206+BA206-BB206,0)+IF(BK206&lt;O206,BG206+BH206+BI206-BJ206,0)+IF(BS206&lt;O206,BO206+BP206+BQ206-BR206,0)+IF(CA206&lt;O206,BW206+BX206+BY206-BZ206,0)+IF(CI206&lt;O206,CE206+CF206+CG206-CH206,0))))))</f>
        <v>0</v>
      </c>
      <c r="Q206" s="3">
        <f>IF(Inputs!$B$27&lt;&gt;"Ready","PENDING INPUTS",MIN((K206+L206+M206),IF(D206&gt;C206,IF(D206=0,0,N206*C206/D206),N206+P206)))</f>
        <v>0</v>
      </c>
      <c r="R206" s="3">
        <f>IF(Inputs!$B$27&lt;&gt;"Ready","PENDING INPUTS",MAX(0,(K206+L206+M206)-Q206))</f>
        <v>0</v>
      </c>
      <c r="S206" s="3">
        <f>IF(Inputs!$B$27&lt;&gt;"Ready","PENDING INPUTS",Z205)</f>
        <v>0</v>
      </c>
      <c r="T206" s="3">
        <f>IF(Inputs!$B$27&lt;&gt;"Ready","PENDING INPUTS",IF(A206&lt;=Inputs!$B$6,ROUND(S206*Inputs!C15/12,2),0))</f>
        <v>0</v>
      </c>
      <c r="U206" s="3">
        <f>IF(Inputs!$B$27&lt;&gt;"Ready","PENDING INPUTS",IF(AND(A206&lt;=Inputs!$B$6,S206&gt;0),Inputs!G15,0))</f>
        <v>0</v>
      </c>
      <c r="V206" s="3">
        <f>IF(Inputs!$B$27&lt;&gt;"Ready","PENDING INPUTS",IF(A206&gt;Inputs!$B$6,0,MIN((S206+T206+U206),IF(Inputs!H15=1,Inputs!D15,MAX(Inputs!F15,ROUND(S206*Inputs!E15+T206+U206,2))))))</f>
        <v>0</v>
      </c>
      <c r="W206">
        <f>IF(Inputs!$B$27&lt;&gt;"Ready","PENDING INPUTS",IF(S206&lt;=0,99,1+IF(AND(K206&gt;0,OR(Inputs!C14&gt;Inputs!C15,AND(Inputs!C14=Inputs!C15,0&lt;1))),1,0)+IF(AND(AA206&gt;0,OR(Inputs!C16&gt;Inputs!C15,AND(Inputs!C16=Inputs!C15,2&lt;1))),1,0)+IF(AND(AI206&gt;0,OR(Inputs!C17&gt;Inputs!C15,AND(Inputs!C17=Inputs!C15,3&lt;1))),1,0)+IF(AND(AQ206&gt;0,OR(Inputs!C18&gt;Inputs!C15,AND(Inputs!C18=Inputs!C15,4&lt;1))),1,0)+IF(AND(AY206&gt;0,OR(Inputs!C19&gt;Inputs!C15,AND(Inputs!C19=Inputs!C15,5&lt;1))),1,0)+IF(AND(BG206&gt;0,OR(Inputs!C20&gt;Inputs!C15,AND(Inputs!C20=Inputs!C15,6&lt;1))),1,0)+IF(AND(BO206&gt;0,OR(Inputs!C21&gt;Inputs!C15,AND(Inputs!C21=Inputs!C15,7&lt;1))),1,0)+IF(AND(BW206&gt;0,OR(Inputs!C22&gt;Inputs!C15,AND(Inputs!C22=Inputs!C15,8&lt;1))),1,0)+IF(AND(CE206&gt;0,OR(Inputs!C23&gt;Inputs!C15,AND(Inputs!C23=Inputs!C15,9&lt;1))),1,0)))</f>
        <v>99</v>
      </c>
      <c r="X206" s="3">
        <f>IF(Inputs!$B$27&lt;&gt;"Ready","PENDING INPUTS",IF(A206&gt;Inputs!$B$6,0,MIN(MAX(0,(S206+T206+U206)-V206),MAX(0,C206-D206-(IF(O206&lt;W206,K206+L206+M206-N206,0)+IF(W206&lt;W206,S206+T206+U206-V206,0)+IF(AE206&lt;W206,AA206+AB206+AC206-AD206,0)+IF(AM206&lt;W206,AI206+AJ206+AK206-AL206,0)+IF(AU206&lt;W206,AQ206+AR206+AS206-AT206,0)+IF(BC206&lt;W206,AY206+AZ206+BA206-BB206,0)+IF(BK206&lt;W206,BG206+BH206+BI206-BJ206,0)+IF(BS206&lt;W206,BO206+BP206+BQ206-BR206,0)+IF(CA206&lt;W206,BW206+BX206+BY206-BZ206,0)+IF(CI206&lt;W206,CE206+CF206+CG206-CH206,0))))))</f>
        <v>0</v>
      </c>
      <c r="Y206" s="3">
        <f>IF(Inputs!$B$27&lt;&gt;"Ready","PENDING INPUTS",MIN((S206+T206+U206),IF(D206&gt;C206,IF(D206=0,0,V206*C206/D206),V206+X206)))</f>
        <v>0</v>
      </c>
      <c r="Z206" s="3">
        <f>IF(Inputs!$B$27&lt;&gt;"Ready","PENDING INPUTS",MAX(0,(S206+T206+U206)-Y206))</f>
        <v>0</v>
      </c>
      <c r="AA206" s="3">
        <f>IF(Inputs!$B$27&lt;&gt;"Ready","PENDING INPUTS",AH205)</f>
        <v>0</v>
      </c>
      <c r="AB206" s="3">
        <f>IF(Inputs!$B$27&lt;&gt;"Ready","PENDING INPUTS",IF(A206&lt;=Inputs!$B$6,ROUND(AA206*Inputs!C16/12,2),0))</f>
        <v>0</v>
      </c>
      <c r="AC206" s="3">
        <f>IF(Inputs!$B$27&lt;&gt;"Ready","PENDING INPUTS",IF(AND(A206&lt;=Inputs!$B$6,AA206&gt;0),Inputs!G16,0))</f>
        <v>0</v>
      </c>
      <c r="AD206" s="3">
        <f>IF(Inputs!$B$27&lt;&gt;"Ready","PENDING INPUTS",IF(A206&gt;Inputs!$B$6,0,MIN((AA206+AB206+AC206),IF(Inputs!H16=1,Inputs!D16,MAX(Inputs!F16,ROUND(AA206*Inputs!E16+AB206+AC206,2))))))</f>
        <v>0</v>
      </c>
      <c r="AE206">
        <f>IF(Inputs!$B$27&lt;&gt;"Ready","PENDING INPUTS",IF(AA206&lt;=0,99,1+IF(AND(K206&gt;0,OR(Inputs!C14&gt;Inputs!C16,AND(Inputs!C14=Inputs!C16,0&lt;2))),1,0)+IF(AND(S206&gt;0,OR(Inputs!C15&gt;Inputs!C16,AND(Inputs!C15=Inputs!C16,1&lt;2))),1,0)+IF(AND(AI206&gt;0,OR(Inputs!C17&gt;Inputs!C16,AND(Inputs!C17=Inputs!C16,3&lt;2))),1,0)+IF(AND(AQ206&gt;0,OR(Inputs!C18&gt;Inputs!C16,AND(Inputs!C18=Inputs!C16,4&lt;2))),1,0)+IF(AND(AY206&gt;0,OR(Inputs!C19&gt;Inputs!C16,AND(Inputs!C19=Inputs!C16,5&lt;2))),1,0)+IF(AND(BG206&gt;0,OR(Inputs!C20&gt;Inputs!C16,AND(Inputs!C20=Inputs!C16,6&lt;2))),1,0)+IF(AND(BO206&gt;0,OR(Inputs!C21&gt;Inputs!C16,AND(Inputs!C21=Inputs!C16,7&lt;2))),1,0)+IF(AND(BW206&gt;0,OR(Inputs!C22&gt;Inputs!C16,AND(Inputs!C22=Inputs!C16,8&lt;2))),1,0)+IF(AND(CE206&gt;0,OR(Inputs!C23&gt;Inputs!C16,AND(Inputs!C23=Inputs!C16,9&lt;2))),1,0)))</f>
        <v>99</v>
      </c>
      <c r="AF206" s="3">
        <f>IF(Inputs!$B$27&lt;&gt;"Ready","PENDING INPUTS",IF(A206&gt;Inputs!$B$6,0,MIN(MAX(0,(AA206+AB206+AC206)-AD206),MAX(0,C206-D206-(IF(O206&lt;AE206,K206+L206+M206-N206,0)+IF(W206&lt;AE206,S206+T206+U206-V206,0)+IF(AE206&lt;AE206,AA206+AB206+AC206-AD206,0)+IF(AM206&lt;AE206,AI206+AJ206+AK206-AL206,0)+IF(AU206&lt;AE206,AQ206+AR206+AS206-AT206,0)+IF(BC206&lt;AE206,AY206+AZ206+BA206-BB206,0)+IF(BK206&lt;AE206,BG206+BH206+BI206-BJ206,0)+IF(BS206&lt;AE206,BO206+BP206+BQ206-BR206,0)+IF(CA206&lt;AE206,BW206+BX206+BY206-BZ206,0)+IF(CI206&lt;AE206,CE206+CF206+CG206-CH206,0))))))</f>
        <v>0</v>
      </c>
      <c r="AG206" s="3">
        <f>IF(Inputs!$B$27&lt;&gt;"Ready","PENDING INPUTS",MIN((AA206+AB206+AC206),IF(D206&gt;C206,IF(D206=0,0,AD206*C206/D206),AD206+AF206)))</f>
        <v>0</v>
      </c>
      <c r="AH206" s="3">
        <f>IF(Inputs!$B$27&lt;&gt;"Ready","PENDING INPUTS",MAX(0,(AA206+AB206+AC206)-AG206))</f>
        <v>0</v>
      </c>
      <c r="AI206" s="3">
        <f>IF(Inputs!$B$27&lt;&gt;"Ready","PENDING INPUTS",AP205)</f>
        <v>0</v>
      </c>
      <c r="AJ206" s="3">
        <f>IF(Inputs!$B$27&lt;&gt;"Ready","PENDING INPUTS",IF(A206&lt;=Inputs!$B$6,ROUND(AI206*Inputs!C17/12,2),0))</f>
        <v>0</v>
      </c>
      <c r="AK206" s="3">
        <f>IF(Inputs!$B$27&lt;&gt;"Ready","PENDING INPUTS",IF(AND(A206&lt;=Inputs!$B$6,AI206&gt;0),Inputs!G17,0))</f>
        <v>0</v>
      </c>
      <c r="AL206" s="3">
        <f>IF(Inputs!$B$27&lt;&gt;"Ready","PENDING INPUTS",IF(A206&gt;Inputs!$B$6,0,MIN((AI206+AJ206+AK206),IF(Inputs!H17=1,Inputs!D17,MAX(Inputs!F17,ROUND(AI206*Inputs!E17+AJ206+AK206,2))))))</f>
        <v>0</v>
      </c>
      <c r="AM206">
        <f>IF(Inputs!$B$27&lt;&gt;"Ready","PENDING INPUTS",IF(AI206&lt;=0,99,1+IF(AND(K206&gt;0,OR(Inputs!C14&gt;Inputs!C17,AND(Inputs!C14=Inputs!C17,0&lt;3))),1,0)+IF(AND(S206&gt;0,OR(Inputs!C15&gt;Inputs!C17,AND(Inputs!C15=Inputs!C17,1&lt;3))),1,0)+IF(AND(AA206&gt;0,OR(Inputs!C16&gt;Inputs!C17,AND(Inputs!C16=Inputs!C17,2&lt;3))),1,0)+IF(AND(AQ206&gt;0,OR(Inputs!C18&gt;Inputs!C17,AND(Inputs!C18=Inputs!C17,4&lt;3))),1,0)+IF(AND(AY206&gt;0,OR(Inputs!C19&gt;Inputs!C17,AND(Inputs!C19=Inputs!C17,5&lt;3))),1,0)+IF(AND(BG206&gt;0,OR(Inputs!C20&gt;Inputs!C17,AND(Inputs!C20=Inputs!C17,6&lt;3))),1,0)+IF(AND(BO206&gt;0,OR(Inputs!C21&gt;Inputs!C17,AND(Inputs!C21=Inputs!C17,7&lt;3))),1,0)+IF(AND(BW206&gt;0,OR(Inputs!C22&gt;Inputs!C17,AND(Inputs!C22=Inputs!C17,8&lt;3))),1,0)+IF(AND(CE206&gt;0,OR(Inputs!C23&gt;Inputs!C17,AND(Inputs!C23=Inputs!C17,9&lt;3))),1,0)))</f>
        <v>99</v>
      </c>
      <c r="AN206" s="3">
        <f>IF(Inputs!$B$27&lt;&gt;"Ready","PENDING INPUTS",IF(A206&gt;Inputs!$B$6,0,MIN(MAX(0,(AI206+AJ206+AK206)-AL206),MAX(0,C206-D206-(IF(O206&lt;AM206,K206+L206+M206-N206,0)+IF(W206&lt;AM206,S206+T206+U206-V206,0)+IF(AE206&lt;AM206,AA206+AB206+AC206-AD206,0)+IF(AM206&lt;AM206,AI206+AJ206+AK206-AL206,0)+IF(AU206&lt;AM206,AQ206+AR206+AS206-AT206,0)+IF(BC206&lt;AM206,AY206+AZ206+BA206-BB206,0)+IF(BK206&lt;AM206,BG206+BH206+BI206-BJ206,0)+IF(BS206&lt;AM206,BO206+BP206+BQ206-BR206,0)+IF(CA206&lt;AM206,BW206+BX206+BY206-BZ206,0)+IF(CI206&lt;AM206,CE206+CF206+CG206-CH206,0))))))</f>
        <v>0</v>
      </c>
      <c r="AO206" s="3">
        <f>IF(Inputs!$B$27&lt;&gt;"Ready","PENDING INPUTS",MIN((AI206+AJ206+AK206),IF(D206&gt;C206,IF(D206=0,0,AL206*C206/D206),AL206+AN206)))</f>
        <v>0</v>
      </c>
      <c r="AP206" s="3">
        <f>IF(Inputs!$B$27&lt;&gt;"Ready","PENDING INPUTS",MAX(0,(AI206+AJ206+AK206)-AO206))</f>
        <v>0</v>
      </c>
      <c r="AQ206" s="3">
        <f>IF(Inputs!$B$27&lt;&gt;"Ready","PENDING INPUTS",AX205)</f>
        <v>0</v>
      </c>
      <c r="AR206" s="3">
        <f>IF(Inputs!$B$27&lt;&gt;"Ready","PENDING INPUTS",IF(A206&lt;=Inputs!$B$6,ROUND(AQ206*Inputs!C18/12,2),0))</f>
        <v>0</v>
      </c>
      <c r="AS206" s="3">
        <f>IF(Inputs!$B$27&lt;&gt;"Ready","PENDING INPUTS",IF(AND(A206&lt;=Inputs!$B$6,AQ206&gt;0),Inputs!G18,0))</f>
        <v>0</v>
      </c>
      <c r="AT206" s="3">
        <f>IF(Inputs!$B$27&lt;&gt;"Ready","PENDING INPUTS",IF(A206&gt;Inputs!$B$6,0,MIN((AQ206+AR206+AS206),IF(Inputs!H18=1,Inputs!D18,MAX(Inputs!F18,ROUND(AQ206*Inputs!E18+AR206+AS206,2))))))</f>
        <v>0</v>
      </c>
      <c r="AU206">
        <f>IF(Inputs!$B$27&lt;&gt;"Ready","PENDING INPUTS",IF(AQ206&lt;=0,99,1+IF(AND(K206&gt;0,OR(Inputs!C14&gt;Inputs!C18,AND(Inputs!C14=Inputs!C18,0&lt;4))),1,0)+IF(AND(S206&gt;0,OR(Inputs!C15&gt;Inputs!C18,AND(Inputs!C15=Inputs!C18,1&lt;4))),1,0)+IF(AND(AA206&gt;0,OR(Inputs!C16&gt;Inputs!C18,AND(Inputs!C16=Inputs!C18,2&lt;4))),1,0)+IF(AND(AI206&gt;0,OR(Inputs!C17&gt;Inputs!C18,AND(Inputs!C17=Inputs!C18,3&lt;4))),1,0)+IF(AND(AY206&gt;0,OR(Inputs!C19&gt;Inputs!C18,AND(Inputs!C19=Inputs!C18,5&lt;4))),1,0)+IF(AND(BG206&gt;0,OR(Inputs!C20&gt;Inputs!C18,AND(Inputs!C20=Inputs!C18,6&lt;4))),1,0)+IF(AND(BO206&gt;0,OR(Inputs!C21&gt;Inputs!C18,AND(Inputs!C21=Inputs!C18,7&lt;4))),1,0)+IF(AND(BW206&gt;0,OR(Inputs!C22&gt;Inputs!C18,AND(Inputs!C22=Inputs!C18,8&lt;4))),1,0)+IF(AND(CE206&gt;0,OR(Inputs!C23&gt;Inputs!C18,AND(Inputs!C23=Inputs!C18,9&lt;4))),1,0)))</f>
        <v>99</v>
      </c>
      <c r="AV206" s="3">
        <f>IF(Inputs!$B$27&lt;&gt;"Ready","PENDING INPUTS",IF(A206&gt;Inputs!$B$6,0,MIN(MAX(0,(AQ206+AR206+AS206)-AT206),MAX(0,C206-D206-(IF(O206&lt;AU206,K206+L206+M206-N206,0)+IF(W206&lt;AU206,S206+T206+U206-V206,0)+IF(AE206&lt;AU206,AA206+AB206+AC206-AD206,0)+IF(AM206&lt;AU206,AI206+AJ206+AK206-AL206,0)+IF(AU206&lt;AU206,AQ206+AR206+AS206-AT206,0)+IF(BC206&lt;AU206,AY206+AZ206+BA206-BB206,0)+IF(BK206&lt;AU206,BG206+BH206+BI206-BJ206,0)+IF(BS206&lt;AU206,BO206+BP206+BQ206-BR206,0)+IF(CA206&lt;AU206,BW206+BX206+BY206-BZ206,0)+IF(CI206&lt;AU206,CE206+CF206+CG206-CH206,0))))))</f>
        <v>0</v>
      </c>
      <c r="AW206" s="3">
        <f>IF(Inputs!$B$27&lt;&gt;"Ready","PENDING INPUTS",MIN((AQ206+AR206+AS206),IF(D206&gt;C206,IF(D206=0,0,AT206*C206/D206),AT206+AV206)))</f>
        <v>0</v>
      </c>
      <c r="AX206" s="3">
        <f>IF(Inputs!$B$27&lt;&gt;"Ready","PENDING INPUTS",MAX(0,(AQ206+AR206+AS206)-AW206))</f>
        <v>0</v>
      </c>
      <c r="AY206" s="3">
        <f>IF(Inputs!$B$27&lt;&gt;"Ready","PENDING INPUTS",BF205)</f>
        <v>0</v>
      </c>
      <c r="AZ206" s="3">
        <f>IF(Inputs!$B$27&lt;&gt;"Ready","PENDING INPUTS",IF(A206&lt;=Inputs!$B$6,ROUND(AY206*Inputs!C19/12,2),0))</f>
        <v>0</v>
      </c>
      <c r="BA206" s="3">
        <f>IF(Inputs!$B$27&lt;&gt;"Ready","PENDING INPUTS",IF(AND(A206&lt;=Inputs!$B$6,AY206&gt;0),Inputs!G19,0))</f>
        <v>0</v>
      </c>
      <c r="BB206" s="3">
        <f>IF(Inputs!$B$27&lt;&gt;"Ready","PENDING INPUTS",IF(A206&gt;Inputs!$B$6,0,MIN((AY206+AZ206+BA206),IF(Inputs!H19=1,Inputs!D19,MAX(Inputs!F19,ROUND(AY206*Inputs!E19+AZ206+BA206,2))))))</f>
        <v>0</v>
      </c>
      <c r="BC206">
        <f>IF(Inputs!$B$27&lt;&gt;"Ready","PENDING INPUTS",IF(AY206&lt;=0,99,1+IF(AND(K206&gt;0,OR(Inputs!C14&gt;Inputs!C19,AND(Inputs!C14=Inputs!C19,0&lt;5))),1,0)+IF(AND(S206&gt;0,OR(Inputs!C15&gt;Inputs!C19,AND(Inputs!C15=Inputs!C19,1&lt;5))),1,0)+IF(AND(AA206&gt;0,OR(Inputs!C16&gt;Inputs!C19,AND(Inputs!C16=Inputs!C19,2&lt;5))),1,0)+IF(AND(AI206&gt;0,OR(Inputs!C17&gt;Inputs!C19,AND(Inputs!C17=Inputs!C19,3&lt;5))),1,0)+IF(AND(AQ206&gt;0,OR(Inputs!C18&gt;Inputs!C19,AND(Inputs!C18=Inputs!C19,4&lt;5))),1,0)+IF(AND(BG206&gt;0,OR(Inputs!C20&gt;Inputs!C19,AND(Inputs!C20=Inputs!C19,6&lt;5))),1,0)+IF(AND(BO206&gt;0,OR(Inputs!C21&gt;Inputs!C19,AND(Inputs!C21=Inputs!C19,7&lt;5))),1,0)+IF(AND(BW206&gt;0,OR(Inputs!C22&gt;Inputs!C19,AND(Inputs!C22=Inputs!C19,8&lt;5))),1,0)+IF(AND(CE206&gt;0,OR(Inputs!C23&gt;Inputs!C19,AND(Inputs!C23=Inputs!C19,9&lt;5))),1,0)))</f>
        <v>99</v>
      </c>
      <c r="BD206" s="3">
        <f>IF(Inputs!$B$27&lt;&gt;"Ready","PENDING INPUTS",IF(A206&gt;Inputs!$B$6,0,MIN(MAX(0,(AY206+AZ206+BA206)-BB206),MAX(0,C206-D206-(IF(O206&lt;BC206,K206+L206+M206-N206,0)+IF(W206&lt;BC206,S206+T206+U206-V206,0)+IF(AE206&lt;BC206,AA206+AB206+AC206-AD206,0)+IF(AM206&lt;BC206,AI206+AJ206+AK206-AL206,0)+IF(AU206&lt;BC206,AQ206+AR206+AS206-AT206,0)+IF(BC206&lt;BC206,AY206+AZ206+BA206-BB206,0)+IF(BK206&lt;BC206,BG206+BH206+BI206-BJ206,0)+IF(BS206&lt;BC206,BO206+BP206+BQ206-BR206,0)+IF(CA206&lt;BC206,BW206+BX206+BY206-BZ206,0)+IF(CI206&lt;BC206,CE206+CF206+CG206-CH206,0))))))</f>
        <v>0</v>
      </c>
      <c r="BE206" s="3">
        <f>IF(Inputs!$B$27&lt;&gt;"Ready","PENDING INPUTS",MIN((AY206+AZ206+BA206),IF(D206&gt;C206,IF(D206=0,0,BB206*C206/D206),BB206+BD206)))</f>
        <v>0</v>
      </c>
      <c r="BF206" s="3">
        <f>IF(Inputs!$B$27&lt;&gt;"Ready","PENDING INPUTS",MAX(0,(AY206+AZ206+BA206)-BE206))</f>
        <v>0</v>
      </c>
      <c r="BG206" s="3">
        <f>IF(Inputs!$B$27&lt;&gt;"Ready","PENDING INPUTS",BN205)</f>
        <v>0</v>
      </c>
      <c r="BH206" s="3">
        <f>IF(Inputs!$B$27&lt;&gt;"Ready","PENDING INPUTS",IF(A206&lt;=Inputs!$B$6,ROUND(BG206*Inputs!C20/12,2),0))</f>
        <v>0</v>
      </c>
      <c r="BI206" s="3">
        <f>IF(Inputs!$B$27&lt;&gt;"Ready","PENDING INPUTS",IF(AND(A206&lt;=Inputs!$B$6,BG206&gt;0),Inputs!G20,0))</f>
        <v>0</v>
      </c>
      <c r="BJ206" s="3">
        <f>IF(Inputs!$B$27&lt;&gt;"Ready","PENDING INPUTS",IF(A206&gt;Inputs!$B$6,0,MIN((BG206+BH206+BI206),IF(Inputs!H20=1,Inputs!D20,MAX(Inputs!F20,ROUND(BG206*Inputs!E20+BH206+BI206,2))))))</f>
        <v>0</v>
      </c>
      <c r="BK206">
        <f>IF(Inputs!$B$27&lt;&gt;"Ready","PENDING INPUTS",IF(BG206&lt;=0,99,1+IF(AND(K206&gt;0,OR(Inputs!C14&gt;Inputs!C20,AND(Inputs!C14=Inputs!C20,0&lt;6))),1,0)+IF(AND(S206&gt;0,OR(Inputs!C15&gt;Inputs!C20,AND(Inputs!C15=Inputs!C20,1&lt;6))),1,0)+IF(AND(AA206&gt;0,OR(Inputs!C16&gt;Inputs!C20,AND(Inputs!C16=Inputs!C20,2&lt;6))),1,0)+IF(AND(AI206&gt;0,OR(Inputs!C17&gt;Inputs!C20,AND(Inputs!C17=Inputs!C20,3&lt;6))),1,0)+IF(AND(AQ206&gt;0,OR(Inputs!C18&gt;Inputs!C20,AND(Inputs!C18=Inputs!C20,4&lt;6))),1,0)+IF(AND(AY206&gt;0,OR(Inputs!C19&gt;Inputs!C20,AND(Inputs!C19=Inputs!C20,5&lt;6))),1,0)+IF(AND(BO206&gt;0,OR(Inputs!C21&gt;Inputs!C20,AND(Inputs!C21=Inputs!C20,7&lt;6))),1,0)+IF(AND(BW206&gt;0,OR(Inputs!C22&gt;Inputs!C20,AND(Inputs!C22=Inputs!C20,8&lt;6))),1,0)+IF(AND(CE206&gt;0,OR(Inputs!C23&gt;Inputs!C20,AND(Inputs!C23=Inputs!C20,9&lt;6))),1,0)))</f>
        <v>99</v>
      </c>
      <c r="BL206" s="3">
        <f>IF(Inputs!$B$27&lt;&gt;"Ready","PENDING INPUTS",IF(A206&gt;Inputs!$B$6,0,MIN(MAX(0,(BG206+BH206+BI206)-BJ206),MAX(0,C206-D206-(IF(O206&lt;BK206,K206+L206+M206-N206,0)+IF(W206&lt;BK206,S206+T206+U206-V206,0)+IF(AE206&lt;BK206,AA206+AB206+AC206-AD206,0)+IF(AM206&lt;BK206,AI206+AJ206+AK206-AL206,0)+IF(AU206&lt;BK206,AQ206+AR206+AS206-AT206,0)+IF(BC206&lt;BK206,AY206+AZ206+BA206-BB206,0)+IF(BK206&lt;BK206,BG206+BH206+BI206-BJ206,0)+IF(BS206&lt;BK206,BO206+BP206+BQ206-BR206,0)+IF(CA206&lt;BK206,BW206+BX206+BY206-BZ206,0)+IF(CI206&lt;BK206,CE206+CF206+CG206-CH206,0))))))</f>
        <v>0</v>
      </c>
      <c r="BM206" s="3">
        <f>IF(Inputs!$B$27&lt;&gt;"Ready","PENDING INPUTS",MIN((BG206+BH206+BI206),IF(D206&gt;C206,IF(D206=0,0,BJ206*C206/D206),BJ206+BL206)))</f>
        <v>0</v>
      </c>
      <c r="BN206" s="3">
        <f>IF(Inputs!$B$27&lt;&gt;"Ready","PENDING INPUTS",MAX(0,(BG206+BH206+BI206)-BM206))</f>
        <v>0</v>
      </c>
      <c r="BO206" s="3">
        <f>IF(Inputs!$B$27&lt;&gt;"Ready","PENDING INPUTS",BV205)</f>
        <v>0</v>
      </c>
      <c r="BP206" s="3">
        <f>IF(Inputs!$B$27&lt;&gt;"Ready","PENDING INPUTS",IF(A206&lt;=Inputs!$B$6,ROUND(BO206*Inputs!C21/12,2),0))</f>
        <v>0</v>
      </c>
      <c r="BQ206" s="3">
        <f>IF(Inputs!$B$27&lt;&gt;"Ready","PENDING INPUTS",IF(AND(A206&lt;=Inputs!$B$6,BO206&gt;0),Inputs!G21,0))</f>
        <v>0</v>
      </c>
      <c r="BR206" s="3">
        <f>IF(Inputs!$B$27&lt;&gt;"Ready","PENDING INPUTS",IF(A206&gt;Inputs!$B$6,0,MIN((BO206+BP206+BQ206),IF(Inputs!H21=1,Inputs!D21,MAX(Inputs!F21,ROUND(BO206*Inputs!E21+BP206+BQ206,2))))))</f>
        <v>0</v>
      </c>
      <c r="BS206">
        <f>IF(Inputs!$B$27&lt;&gt;"Ready","PENDING INPUTS",IF(BO206&lt;=0,99,1+IF(AND(K206&gt;0,OR(Inputs!C14&gt;Inputs!C21,AND(Inputs!C14=Inputs!C21,0&lt;7))),1,0)+IF(AND(S206&gt;0,OR(Inputs!C15&gt;Inputs!C21,AND(Inputs!C15=Inputs!C21,1&lt;7))),1,0)+IF(AND(AA206&gt;0,OR(Inputs!C16&gt;Inputs!C21,AND(Inputs!C16=Inputs!C21,2&lt;7))),1,0)+IF(AND(AI206&gt;0,OR(Inputs!C17&gt;Inputs!C21,AND(Inputs!C17=Inputs!C21,3&lt;7))),1,0)+IF(AND(AQ206&gt;0,OR(Inputs!C18&gt;Inputs!C21,AND(Inputs!C18=Inputs!C21,4&lt;7))),1,0)+IF(AND(AY206&gt;0,OR(Inputs!C19&gt;Inputs!C21,AND(Inputs!C19=Inputs!C21,5&lt;7))),1,0)+IF(AND(BG206&gt;0,OR(Inputs!C20&gt;Inputs!C21,AND(Inputs!C20=Inputs!C21,6&lt;7))),1,0)+IF(AND(BW206&gt;0,OR(Inputs!C22&gt;Inputs!C21,AND(Inputs!C22=Inputs!C21,8&lt;7))),1,0)+IF(AND(CE206&gt;0,OR(Inputs!C23&gt;Inputs!C21,AND(Inputs!C23=Inputs!C21,9&lt;7))),1,0)))</f>
        <v>99</v>
      </c>
      <c r="BT206" s="3">
        <f>IF(Inputs!$B$27&lt;&gt;"Ready","PENDING INPUTS",IF(A206&gt;Inputs!$B$6,0,MIN(MAX(0,(BO206+BP206+BQ206)-BR206),MAX(0,C206-D206-(IF(O206&lt;BS206,K206+L206+M206-N206,0)+IF(W206&lt;BS206,S206+T206+U206-V206,0)+IF(AE206&lt;BS206,AA206+AB206+AC206-AD206,0)+IF(AM206&lt;BS206,AI206+AJ206+AK206-AL206,0)+IF(AU206&lt;BS206,AQ206+AR206+AS206-AT206,0)+IF(BC206&lt;BS206,AY206+AZ206+BA206-BB206,0)+IF(BK206&lt;BS206,BG206+BH206+BI206-BJ206,0)+IF(BS206&lt;BS206,BO206+BP206+BQ206-BR206,0)+IF(CA206&lt;BS206,BW206+BX206+BY206-BZ206,0)+IF(CI206&lt;BS206,CE206+CF206+CG206-CH206,0))))))</f>
        <v>0</v>
      </c>
      <c r="BU206" s="3">
        <f>IF(Inputs!$B$27&lt;&gt;"Ready","PENDING INPUTS",MIN((BO206+BP206+BQ206),IF(D206&gt;C206,IF(D206=0,0,BR206*C206/D206),BR206+BT206)))</f>
        <v>0</v>
      </c>
      <c r="BV206" s="3">
        <f>IF(Inputs!$B$27&lt;&gt;"Ready","PENDING INPUTS",MAX(0,(BO206+BP206+BQ206)-BU206))</f>
        <v>0</v>
      </c>
      <c r="BW206" s="3">
        <f>IF(Inputs!$B$27&lt;&gt;"Ready","PENDING INPUTS",CD205)</f>
        <v>0</v>
      </c>
      <c r="BX206" s="3">
        <f>IF(Inputs!$B$27&lt;&gt;"Ready","PENDING INPUTS",IF(A206&lt;=Inputs!$B$6,ROUND(BW206*Inputs!C22/12,2),0))</f>
        <v>0</v>
      </c>
      <c r="BY206" s="3">
        <f>IF(Inputs!$B$27&lt;&gt;"Ready","PENDING INPUTS",IF(AND(A206&lt;=Inputs!$B$6,BW206&gt;0),Inputs!G22,0))</f>
        <v>0</v>
      </c>
      <c r="BZ206" s="3">
        <f>IF(Inputs!$B$27&lt;&gt;"Ready","PENDING INPUTS",IF(A206&gt;Inputs!$B$6,0,MIN((BW206+BX206+BY206),IF(Inputs!H22=1,Inputs!D22,MAX(Inputs!F22,ROUND(BW206*Inputs!E22+BX206+BY206,2))))))</f>
        <v>0</v>
      </c>
      <c r="CA206">
        <f>IF(Inputs!$B$27&lt;&gt;"Ready","PENDING INPUTS",IF(BW206&lt;=0,99,1+IF(AND(K206&gt;0,OR(Inputs!C14&gt;Inputs!C22,AND(Inputs!C14=Inputs!C22,0&lt;8))),1,0)+IF(AND(S206&gt;0,OR(Inputs!C15&gt;Inputs!C22,AND(Inputs!C15=Inputs!C22,1&lt;8))),1,0)+IF(AND(AA206&gt;0,OR(Inputs!C16&gt;Inputs!C22,AND(Inputs!C16=Inputs!C22,2&lt;8))),1,0)+IF(AND(AI206&gt;0,OR(Inputs!C17&gt;Inputs!C22,AND(Inputs!C17=Inputs!C22,3&lt;8))),1,0)+IF(AND(AQ206&gt;0,OR(Inputs!C18&gt;Inputs!C22,AND(Inputs!C18=Inputs!C22,4&lt;8))),1,0)+IF(AND(AY206&gt;0,OR(Inputs!C19&gt;Inputs!C22,AND(Inputs!C19=Inputs!C22,5&lt;8))),1,0)+IF(AND(BG206&gt;0,OR(Inputs!C20&gt;Inputs!C22,AND(Inputs!C20=Inputs!C22,6&lt;8))),1,0)+IF(AND(BO206&gt;0,OR(Inputs!C21&gt;Inputs!C22,AND(Inputs!C21=Inputs!C22,7&lt;8))),1,0)+IF(AND(CE206&gt;0,OR(Inputs!C23&gt;Inputs!C22,AND(Inputs!C23=Inputs!C22,9&lt;8))),1,0)))</f>
        <v>99</v>
      </c>
      <c r="CB206" s="3">
        <f>IF(Inputs!$B$27&lt;&gt;"Ready","PENDING INPUTS",IF(A206&gt;Inputs!$B$6,0,MIN(MAX(0,(BW206+BX206+BY206)-BZ206),MAX(0,C206-D206-(IF(O206&lt;CA206,K206+L206+M206-N206,0)+IF(W206&lt;CA206,S206+T206+U206-V206,0)+IF(AE206&lt;CA206,AA206+AB206+AC206-AD206,0)+IF(AM206&lt;CA206,AI206+AJ206+AK206-AL206,0)+IF(AU206&lt;CA206,AQ206+AR206+AS206-AT206,0)+IF(BC206&lt;CA206,AY206+AZ206+BA206-BB206,0)+IF(BK206&lt;CA206,BG206+BH206+BI206-BJ206,0)+IF(BS206&lt;CA206,BO206+BP206+BQ206-BR206,0)+IF(CA206&lt;CA206,BW206+BX206+BY206-BZ206,0)+IF(CI206&lt;CA206,CE206+CF206+CG206-CH206,0))))))</f>
        <v>0</v>
      </c>
      <c r="CC206" s="3">
        <f>IF(Inputs!$B$27&lt;&gt;"Ready","PENDING INPUTS",MIN((BW206+BX206+BY206),IF(D206&gt;C206,IF(D206=0,0,BZ206*C206/D206),BZ206+CB206)))</f>
        <v>0</v>
      </c>
      <c r="CD206" s="3">
        <f>IF(Inputs!$B$27&lt;&gt;"Ready","PENDING INPUTS",MAX(0,(BW206+BX206+BY206)-CC206))</f>
        <v>0</v>
      </c>
      <c r="CE206" s="3">
        <f>IF(Inputs!$B$27&lt;&gt;"Ready","PENDING INPUTS",CL205)</f>
        <v>0</v>
      </c>
      <c r="CF206" s="3">
        <f>IF(Inputs!$B$27&lt;&gt;"Ready","PENDING INPUTS",IF(A206&lt;=Inputs!$B$6,ROUND(CE206*Inputs!C23/12,2),0))</f>
        <v>0</v>
      </c>
      <c r="CG206" s="3">
        <f>IF(Inputs!$B$27&lt;&gt;"Ready","PENDING INPUTS",IF(AND(A206&lt;=Inputs!$B$6,CE206&gt;0),Inputs!G23,0))</f>
        <v>0</v>
      </c>
      <c r="CH206" s="3">
        <f>IF(Inputs!$B$27&lt;&gt;"Ready","PENDING INPUTS",IF(A206&gt;Inputs!$B$6,0,MIN((CE206+CF206+CG206),IF(Inputs!H23=1,Inputs!D23,MAX(Inputs!F23,ROUND(CE206*Inputs!E23+CF206+CG206,2))))))</f>
        <v>0</v>
      </c>
      <c r="CI206">
        <f>IF(Inputs!$B$27&lt;&gt;"Ready","PENDING INPUTS",IF(CE206&lt;=0,99,1+IF(AND(K206&gt;0,OR(Inputs!C14&gt;Inputs!C23,AND(Inputs!C14=Inputs!C23,0&lt;9))),1,0)+IF(AND(S206&gt;0,OR(Inputs!C15&gt;Inputs!C23,AND(Inputs!C15=Inputs!C23,1&lt;9))),1,0)+IF(AND(AA206&gt;0,OR(Inputs!C16&gt;Inputs!C23,AND(Inputs!C16=Inputs!C23,2&lt;9))),1,0)+IF(AND(AI206&gt;0,OR(Inputs!C17&gt;Inputs!C23,AND(Inputs!C17=Inputs!C23,3&lt;9))),1,0)+IF(AND(AQ206&gt;0,OR(Inputs!C18&gt;Inputs!C23,AND(Inputs!C18=Inputs!C23,4&lt;9))),1,0)+IF(AND(AY206&gt;0,OR(Inputs!C19&gt;Inputs!C23,AND(Inputs!C19=Inputs!C23,5&lt;9))),1,0)+IF(AND(BG206&gt;0,OR(Inputs!C20&gt;Inputs!C23,AND(Inputs!C20=Inputs!C23,6&lt;9))),1,0)+IF(AND(BO206&gt;0,OR(Inputs!C21&gt;Inputs!C23,AND(Inputs!C21=Inputs!C23,7&lt;9))),1,0)+IF(AND(BW206&gt;0,OR(Inputs!C22&gt;Inputs!C23,AND(Inputs!C22=Inputs!C23,8&lt;9))),1,0)))</f>
        <v>99</v>
      </c>
      <c r="CJ206" s="3">
        <f>IF(Inputs!$B$27&lt;&gt;"Ready","PENDING INPUTS",IF(A206&gt;Inputs!$B$6,0,MIN(MAX(0,(CE206+CF206+CG206)-CH206),MAX(0,C206-D206-(IF(O206&lt;CI206,K206+L206+M206-N206,0)+IF(W206&lt;CI206,S206+T206+U206-V206,0)+IF(AE206&lt;CI206,AA206+AB206+AC206-AD206,0)+IF(AM206&lt;CI206,AI206+AJ206+AK206-AL206,0)+IF(AU206&lt;CI206,AQ206+AR206+AS206-AT206,0)+IF(BC206&lt;CI206,AY206+AZ206+BA206-BB206,0)+IF(BK206&lt;CI206,BG206+BH206+BI206-BJ206,0)+IF(BS206&lt;CI206,BO206+BP206+BQ206-BR206,0)+IF(CA206&lt;CI206,BW206+BX206+BY206-BZ206,0)+IF(CI206&lt;CI206,CE206+CF206+CG206-CH206,0))))))</f>
        <v>0</v>
      </c>
      <c r="CK206" s="3">
        <f>IF(Inputs!$B$27&lt;&gt;"Ready","PENDING INPUTS",MIN((CE206+CF206+CG206),IF(D206&gt;C206,IF(D206=0,0,CH206*C206/D206),CH206+CJ206)))</f>
        <v>0</v>
      </c>
      <c r="CL206" s="3">
        <f>IF(Inputs!$B$27&lt;&gt;"Ready","PENDING INPUTS",MAX(0,(CE206+CF206+CG206)-CK206))</f>
        <v>0</v>
      </c>
    </row>
    <row r="207" spans="1:90" ht="27.95" customHeight="1" x14ac:dyDescent="0.25">
      <c r="A207">
        <v>203</v>
      </c>
      <c r="B207" s="13">
        <f>IF(Inputs!$B$27&lt;&gt;"Ready","PENDING INPUTS",EDATE(Inputs!$B$5,A207-1))</f>
        <v>52444</v>
      </c>
      <c r="C207" s="3">
        <f>IF(Inputs!$B$27&lt;&gt;"Ready","PENDING INPUTS",IF(A207&lt;=Inputs!$B$6,MAX(0,Inputs!$B$4+IF(A207=Inputs!$B$7,Inputs!$B$8,0)+IF(A207=Inputs!$B$9,Inputs!$B$10,0)),0))</f>
        <v>0</v>
      </c>
      <c r="D207" s="3">
        <f>IF(Inputs!$B$27&lt;&gt;"Ready","PENDING INPUTS",SUM(N207,V207,AD207,AL207,AT207,BB207,BJ207,BR207,BZ207,CH207))</f>
        <v>0</v>
      </c>
      <c r="E207" s="3">
        <f>IF(Inputs!$B$27&lt;&gt;"Ready","PENDING INPUTS",MAX(0,D207-C207))</f>
        <v>0</v>
      </c>
      <c r="F207" s="3">
        <f>IF(Inputs!$B$27&lt;&gt;"Ready","PENDING INPUTS",SUM(Q207,Y207,AG207,AO207,AW207,BE207,BM207,BU207,CC207,CK207))</f>
        <v>0</v>
      </c>
      <c r="G207" s="3">
        <f>IF(Inputs!$B$27&lt;&gt;"Ready","PENDING INPUTS",SUM(L207,T207,AB207,AJ207,AR207,AZ207,BH207,BP207,BX207,CF207))</f>
        <v>0</v>
      </c>
      <c r="H207" s="3">
        <f>IF(Inputs!$B$27&lt;&gt;"Ready","PENDING INPUTS",SUM(M207,U207,AC207,AK207,AS207,BA207,BI207,BQ207,BY207,CG207))</f>
        <v>0</v>
      </c>
      <c r="I207" s="3">
        <f>IF(Inputs!$B$27&lt;&gt;"Ready","PENDING INPUTS",SUM(R207,Z207,AH207,AP207,AX207,BF207,BN207,BV207,CD207,CL207))</f>
        <v>0</v>
      </c>
      <c r="J207" t="str">
        <f>IF(Inputs!$B$27&lt;&gt;"Ready","PENDING INPUTS",IF(A207&gt;Inputs!$B$6,"Beyond horizon",IF(E207&gt;0.005,"MINIMUM SHORTFALL",IF(I207&lt;0.005,"Paid off","In progress"))))</f>
        <v>Beyond horizon</v>
      </c>
      <c r="K207" s="3">
        <f>IF(Inputs!$B$27&lt;&gt;"Ready","PENDING INPUTS",R206)</f>
        <v>0</v>
      </c>
      <c r="L207" s="3">
        <f>IF(Inputs!$B$27&lt;&gt;"Ready","PENDING INPUTS",IF(A207&lt;=Inputs!$B$6,ROUND(K207*Inputs!C14/12,2),0))</f>
        <v>0</v>
      </c>
      <c r="M207" s="3">
        <f>IF(Inputs!$B$27&lt;&gt;"Ready","PENDING INPUTS",IF(AND(A207&lt;=Inputs!$B$6,K207&gt;0),Inputs!G14,0))</f>
        <v>0</v>
      </c>
      <c r="N207" s="3">
        <f>IF(Inputs!$B$27&lt;&gt;"Ready","PENDING INPUTS",IF(A207&gt;Inputs!$B$6,0,MIN((K207+L207+M207),IF(Inputs!H14=1,Inputs!D14,MAX(Inputs!F14,ROUND(K207*Inputs!E14+L207+M207,2))))))</f>
        <v>0</v>
      </c>
      <c r="O207">
        <f>IF(Inputs!$B$27&lt;&gt;"Ready","PENDING INPUTS",IF(K207&lt;=0,99,1+IF(AND(S207&gt;0,OR(Inputs!C15&gt;Inputs!C14,AND(Inputs!C15=Inputs!C14,1&lt;0))),1,0)+IF(AND(AA207&gt;0,OR(Inputs!C16&gt;Inputs!C14,AND(Inputs!C16=Inputs!C14,2&lt;0))),1,0)+IF(AND(AI207&gt;0,OR(Inputs!C17&gt;Inputs!C14,AND(Inputs!C17=Inputs!C14,3&lt;0))),1,0)+IF(AND(AQ207&gt;0,OR(Inputs!C18&gt;Inputs!C14,AND(Inputs!C18=Inputs!C14,4&lt;0))),1,0)+IF(AND(AY207&gt;0,OR(Inputs!C19&gt;Inputs!C14,AND(Inputs!C19=Inputs!C14,5&lt;0))),1,0)+IF(AND(BG207&gt;0,OR(Inputs!C20&gt;Inputs!C14,AND(Inputs!C20=Inputs!C14,6&lt;0))),1,0)+IF(AND(BO207&gt;0,OR(Inputs!C21&gt;Inputs!C14,AND(Inputs!C21=Inputs!C14,7&lt;0))),1,0)+IF(AND(BW207&gt;0,OR(Inputs!C22&gt;Inputs!C14,AND(Inputs!C22=Inputs!C14,8&lt;0))),1,0)+IF(AND(CE207&gt;0,OR(Inputs!C23&gt;Inputs!C14,AND(Inputs!C23=Inputs!C14,9&lt;0))),1,0)))</f>
        <v>99</v>
      </c>
      <c r="P207" s="3">
        <f>IF(Inputs!$B$27&lt;&gt;"Ready","PENDING INPUTS",IF(A207&gt;Inputs!$B$6,0,MIN(MAX(0,(K207+L207+M207)-N207),MAX(0,C207-D207-(IF(O207&lt;O207,K207+L207+M207-N207,0)+IF(W207&lt;O207,S207+T207+U207-V207,0)+IF(AE207&lt;O207,AA207+AB207+AC207-AD207,0)+IF(AM207&lt;O207,AI207+AJ207+AK207-AL207,0)+IF(AU207&lt;O207,AQ207+AR207+AS207-AT207,0)+IF(BC207&lt;O207,AY207+AZ207+BA207-BB207,0)+IF(BK207&lt;O207,BG207+BH207+BI207-BJ207,0)+IF(BS207&lt;O207,BO207+BP207+BQ207-BR207,0)+IF(CA207&lt;O207,BW207+BX207+BY207-BZ207,0)+IF(CI207&lt;O207,CE207+CF207+CG207-CH207,0))))))</f>
        <v>0</v>
      </c>
      <c r="Q207" s="3">
        <f>IF(Inputs!$B$27&lt;&gt;"Ready","PENDING INPUTS",MIN((K207+L207+M207),IF(D207&gt;C207,IF(D207=0,0,N207*C207/D207),N207+P207)))</f>
        <v>0</v>
      </c>
      <c r="R207" s="3">
        <f>IF(Inputs!$B$27&lt;&gt;"Ready","PENDING INPUTS",MAX(0,(K207+L207+M207)-Q207))</f>
        <v>0</v>
      </c>
      <c r="S207" s="3">
        <f>IF(Inputs!$B$27&lt;&gt;"Ready","PENDING INPUTS",Z206)</f>
        <v>0</v>
      </c>
      <c r="T207" s="3">
        <f>IF(Inputs!$B$27&lt;&gt;"Ready","PENDING INPUTS",IF(A207&lt;=Inputs!$B$6,ROUND(S207*Inputs!C15/12,2),0))</f>
        <v>0</v>
      </c>
      <c r="U207" s="3">
        <f>IF(Inputs!$B$27&lt;&gt;"Ready","PENDING INPUTS",IF(AND(A207&lt;=Inputs!$B$6,S207&gt;0),Inputs!G15,0))</f>
        <v>0</v>
      </c>
      <c r="V207" s="3">
        <f>IF(Inputs!$B$27&lt;&gt;"Ready","PENDING INPUTS",IF(A207&gt;Inputs!$B$6,0,MIN((S207+T207+U207),IF(Inputs!H15=1,Inputs!D15,MAX(Inputs!F15,ROUND(S207*Inputs!E15+T207+U207,2))))))</f>
        <v>0</v>
      </c>
      <c r="W207">
        <f>IF(Inputs!$B$27&lt;&gt;"Ready","PENDING INPUTS",IF(S207&lt;=0,99,1+IF(AND(K207&gt;0,OR(Inputs!C14&gt;Inputs!C15,AND(Inputs!C14=Inputs!C15,0&lt;1))),1,0)+IF(AND(AA207&gt;0,OR(Inputs!C16&gt;Inputs!C15,AND(Inputs!C16=Inputs!C15,2&lt;1))),1,0)+IF(AND(AI207&gt;0,OR(Inputs!C17&gt;Inputs!C15,AND(Inputs!C17=Inputs!C15,3&lt;1))),1,0)+IF(AND(AQ207&gt;0,OR(Inputs!C18&gt;Inputs!C15,AND(Inputs!C18=Inputs!C15,4&lt;1))),1,0)+IF(AND(AY207&gt;0,OR(Inputs!C19&gt;Inputs!C15,AND(Inputs!C19=Inputs!C15,5&lt;1))),1,0)+IF(AND(BG207&gt;0,OR(Inputs!C20&gt;Inputs!C15,AND(Inputs!C20=Inputs!C15,6&lt;1))),1,0)+IF(AND(BO207&gt;0,OR(Inputs!C21&gt;Inputs!C15,AND(Inputs!C21=Inputs!C15,7&lt;1))),1,0)+IF(AND(BW207&gt;0,OR(Inputs!C22&gt;Inputs!C15,AND(Inputs!C22=Inputs!C15,8&lt;1))),1,0)+IF(AND(CE207&gt;0,OR(Inputs!C23&gt;Inputs!C15,AND(Inputs!C23=Inputs!C15,9&lt;1))),1,0)))</f>
        <v>99</v>
      </c>
      <c r="X207" s="3">
        <f>IF(Inputs!$B$27&lt;&gt;"Ready","PENDING INPUTS",IF(A207&gt;Inputs!$B$6,0,MIN(MAX(0,(S207+T207+U207)-V207),MAX(0,C207-D207-(IF(O207&lt;W207,K207+L207+M207-N207,0)+IF(W207&lt;W207,S207+T207+U207-V207,0)+IF(AE207&lt;W207,AA207+AB207+AC207-AD207,0)+IF(AM207&lt;W207,AI207+AJ207+AK207-AL207,0)+IF(AU207&lt;W207,AQ207+AR207+AS207-AT207,0)+IF(BC207&lt;W207,AY207+AZ207+BA207-BB207,0)+IF(BK207&lt;W207,BG207+BH207+BI207-BJ207,0)+IF(BS207&lt;W207,BO207+BP207+BQ207-BR207,0)+IF(CA207&lt;W207,BW207+BX207+BY207-BZ207,0)+IF(CI207&lt;W207,CE207+CF207+CG207-CH207,0))))))</f>
        <v>0</v>
      </c>
      <c r="Y207" s="3">
        <f>IF(Inputs!$B$27&lt;&gt;"Ready","PENDING INPUTS",MIN((S207+T207+U207),IF(D207&gt;C207,IF(D207=0,0,V207*C207/D207),V207+X207)))</f>
        <v>0</v>
      </c>
      <c r="Z207" s="3">
        <f>IF(Inputs!$B$27&lt;&gt;"Ready","PENDING INPUTS",MAX(0,(S207+T207+U207)-Y207))</f>
        <v>0</v>
      </c>
      <c r="AA207" s="3">
        <f>IF(Inputs!$B$27&lt;&gt;"Ready","PENDING INPUTS",AH206)</f>
        <v>0</v>
      </c>
      <c r="AB207" s="3">
        <f>IF(Inputs!$B$27&lt;&gt;"Ready","PENDING INPUTS",IF(A207&lt;=Inputs!$B$6,ROUND(AA207*Inputs!C16/12,2),0))</f>
        <v>0</v>
      </c>
      <c r="AC207" s="3">
        <f>IF(Inputs!$B$27&lt;&gt;"Ready","PENDING INPUTS",IF(AND(A207&lt;=Inputs!$B$6,AA207&gt;0),Inputs!G16,0))</f>
        <v>0</v>
      </c>
      <c r="AD207" s="3">
        <f>IF(Inputs!$B$27&lt;&gt;"Ready","PENDING INPUTS",IF(A207&gt;Inputs!$B$6,0,MIN((AA207+AB207+AC207),IF(Inputs!H16=1,Inputs!D16,MAX(Inputs!F16,ROUND(AA207*Inputs!E16+AB207+AC207,2))))))</f>
        <v>0</v>
      </c>
      <c r="AE207">
        <f>IF(Inputs!$B$27&lt;&gt;"Ready","PENDING INPUTS",IF(AA207&lt;=0,99,1+IF(AND(K207&gt;0,OR(Inputs!C14&gt;Inputs!C16,AND(Inputs!C14=Inputs!C16,0&lt;2))),1,0)+IF(AND(S207&gt;0,OR(Inputs!C15&gt;Inputs!C16,AND(Inputs!C15=Inputs!C16,1&lt;2))),1,0)+IF(AND(AI207&gt;0,OR(Inputs!C17&gt;Inputs!C16,AND(Inputs!C17=Inputs!C16,3&lt;2))),1,0)+IF(AND(AQ207&gt;0,OR(Inputs!C18&gt;Inputs!C16,AND(Inputs!C18=Inputs!C16,4&lt;2))),1,0)+IF(AND(AY207&gt;0,OR(Inputs!C19&gt;Inputs!C16,AND(Inputs!C19=Inputs!C16,5&lt;2))),1,0)+IF(AND(BG207&gt;0,OR(Inputs!C20&gt;Inputs!C16,AND(Inputs!C20=Inputs!C16,6&lt;2))),1,0)+IF(AND(BO207&gt;0,OR(Inputs!C21&gt;Inputs!C16,AND(Inputs!C21=Inputs!C16,7&lt;2))),1,0)+IF(AND(BW207&gt;0,OR(Inputs!C22&gt;Inputs!C16,AND(Inputs!C22=Inputs!C16,8&lt;2))),1,0)+IF(AND(CE207&gt;0,OR(Inputs!C23&gt;Inputs!C16,AND(Inputs!C23=Inputs!C16,9&lt;2))),1,0)))</f>
        <v>99</v>
      </c>
      <c r="AF207" s="3">
        <f>IF(Inputs!$B$27&lt;&gt;"Ready","PENDING INPUTS",IF(A207&gt;Inputs!$B$6,0,MIN(MAX(0,(AA207+AB207+AC207)-AD207),MAX(0,C207-D207-(IF(O207&lt;AE207,K207+L207+M207-N207,0)+IF(W207&lt;AE207,S207+T207+U207-V207,0)+IF(AE207&lt;AE207,AA207+AB207+AC207-AD207,0)+IF(AM207&lt;AE207,AI207+AJ207+AK207-AL207,0)+IF(AU207&lt;AE207,AQ207+AR207+AS207-AT207,0)+IF(BC207&lt;AE207,AY207+AZ207+BA207-BB207,0)+IF(BK207&lt;AE207,BG207+BH207+BI207-BJ207,0)+IF(BS207&lt;AE207,BO207+BP207+BQ207-BR207,0)+IF(CA207&lt;AE207,BW207+BX207+BY207-BZ207,0)+IF(CI207&lt;AE207,CE207+CF207+CG207-CH207,0))))))</f>
        <v>0</v>
      </c>
      <c r="AG207" s="3">
        <f>IF(Inputs!$B$27&lt;&gt;"Ready","PENDING INPUTS",MIN((AA207+AB207+AC207),IF(D207&gt;C207,IF(D207=0,0,AD207*C207/D207),AD207+AF207)))</f>
        <v>0</v>
      </c>
      <c r="AH207" s="3">
        <f>IF(Inputs!$B$27&lt;&gt;"Ready","PENDING INPUTS",MAX(0,(AA207+AB207+AC207)-AG207))</f>
        <v>0</v>
      </c>
      <c r="AI207" s="3">
        <f>IF(Inputs!$B$27&lt;&gt;"Ready","PENDING INPUTS",AP206)</f>
        <v>0</v>
      </c>
      <c r="AJ207" s="3">
        <f>IF(Inputs!$B$27&lt;&gt;"Ready","PENDING INPUTS",IF(A207&lt;=Inputs!$B$6,ROUND(AI207*Inputs!C17/12,2),0))</f>
        <v>0</v>
      </c>
      <c r="AK207" s="3">
        <f>IF(Inputs!$B$27&lt;&gt;"Ready","PENDING INPUTS",IF(AND(A207&lt;=Inputs!$B$6,AI207&gt;0),Inputs!G17,0))</f>
        <v>0</v>
      </c>
      <c r="AL207" s="3">
        <f>IF(Inputs!$B$27&lt;&gt;"Ready","PENDING INPUTS",IF(A207&gt;Inputs!$B$6,0,MIN((AI207+AJ207+AK207),IF(Inputs!H17=1,Inputs!D17,MAX(Inputs!F17,ROUND(AI207*Inputs!E17+AJ207+AK207,2))))))</f>
        <v>0</v>
      </c>
      <c r="AM207">
        <f>IF(Inputs!$B$27&lt;&gt;"Ready","PENDING INPUTS",IF(AI207&lt;=0,99,1+IF(AND(K207&gt;0,OR(Inputs!C14&gt;Inputs!C17,AND(Inputs!C14=Inputs!C17,0&lt;3))),1,0)+IF(AND(S207&gt;0,OR(Inputs!C15&gt;Inputs!C17,AND(Inputs!C15=Inputs!C17,1&lt;3))),1,0)+IF(AND(AA207&gt;0,OR(Inputs!C16&gt;Inputs!C17,AND(Inputs!C16=Inputs!C17,2&lt;3))),1,0)+IF(AND(AQ207&gt;0,OR(Inputs!C18&gt;Inputs!C17,AND(Inputs!C18=Inputs!C17,4&lt;3))),1,0)+IF(AND(AY207&gt;0,OR(Inputs!C19&gt;Inputs!C17,AND(Inputs!C19=Inputs!C17,5&lt;3))),1,0)+IF(AND(BG207&gt;0,OR(Inputs!C20&gt;Inputs!C17,AND(Inputs!C20=Inputs!C17,6&lt;3))),1,0)+IF(AND(BO207&gt;0,OR(Inputs!C21&gt;Inputs!C17,AND(Inputs!C21=Inputs!C17,7&lt;3))),1,0)+IF(AND(BW207&gt;0,OR(Inputs!C22&gt;Inputs!C17,AND(Inputs!C22=Inputs!C17,8&lt;3))),1,0)+IF(AND(CE207&gt;0,OR(Inputs!C23&gt;Inputs!C17,AND(Inputs!C23=Inputs!C17,9&lt;3))),1,0)))</f>
        <v>99</v>
      </c>
      <c r="AN207" s="3">
        <f>IF(Inputs!$B$27&lt;&gt;"Ready","PENDING INPUTS",IF(A207&gt;Inputs!$B$6,0,MIN(MAX(0,(AI207+AJ207+AK207)-AL207),MAX(0,C207-D207-(IF(O207&lt;AM207,K207+L207+M207-N207,0)+IF(W207&lt;AM207,S207+T207+U207-V207,0)+IF(AE207&lt;AM207,AA207+AB207+AC207-AD207,0)+IF(AM207&lt;AM207,AI207+AJ207+AK207-AL207,0)+IF(AU207&lt;AM207,AQ207+AR207+AS207-AT207,0)+IF(BC207&lt;AM207,AY207+AZ207+BA207-BB207,0)+IF(BK207&lt;AM207,BG207+BH207+BI207-BJ207,0)+IF(BS207&lt;AM207,BO207+BP207+BQ207-BR207,0)+IF(CA207&lt;AM207,BW207+BX207+BY207-BZ207,0)+IF(CI207&lt;AM207,CE207+CF207+CG207-CH207,0))))))</f>
        <v>0</v>
      </c>
      <c r="AO207" s="3">
        <f>IF(Inputs!$B$27&lt;&gt;"Ready","PENDING INPUTS",MIN((AI207+AJ207+AK207),IF(D207&gt;C207,IF(D207=0,0,AL207*C207/D207),AL207+AN207)))</f>
        <v>0</v>
      </c>
      <c r="AP207" s="3">
        <f>IF(Inputs!$B$27&lt;&gt;"Ready","PENDING INPUTS",MAX(0,(AI207+AJ207+AK207)-AO207))</f>
        <v>0</v>
      </c>
      <c r="AQ207" s="3">
        <f>IF(Inputs!$B$27&lt;&gt;"Ready","PENDING INPUTS",AX206)</f>
        <v>0</v>
      </c>
      <c r="AR207" s="3">
        <f>IF(Inputs!$B$27&lt;&gt;"Ready","PENDING INPUTS",IF(A207&lt;=Inputs!$B$6,ROUND(AQ207*Inputs!C18/12,2),0))</f>
        <v>0</v>
      </c>
      <c r="AS207" s="3">
        <f>IF(Inputs!$B$27&lt;&gt;"Ready","PENDING INPUTS",IF(AND(A207&lt;=Inputs!$B$6,AQ207&gt;0),Inputs!G18,0))</f>
        <v>0</v>
      </c>
      <c r="AT207" s="3">
        <f>IF(Inputs!$B$27&lt;&gt;"Ready","PENDING INPUTS",IF(A207&gt;Inputs!$B$6,0,MIN((AQ207+AR207+AS207),IF(Inputs!H18=1,Inputs!D18,MAX(Inputs!F18,ROUND(AQ207*Inputs!E18+AR207+AS207,2))))))</f>
        <v>0</v>
      </c>
      <c r="AU207">
        <f>IF(Inputs!$B$27&lt;&gt;"Ready","PENDING INPUTS",IF(AQ207&lt;=0,99,1+IF(AND(K207&gt;0,OR(Inputs!C14&gt;Inputs!C18,AND(Inputs!C14=Inputs!C18,0&lt;4))),1,0)+IF(AND(S207&gt;0,OR(Inputs!C15&gt;Inputs!C18,AND(Inputs!C15=Inputs!C18,1&lt;4))),1,0)+IF(AND(AA207&gt;0,OR(Inputs!C16&gt;Inputs!C18,AND(Inputs!C16=Inputs!C18,2&lt;4))),1,0)+IF(AND(AI207&gt;0,OR(Inputs!C17&gt;Inputs!C18,AND(Inputs!C17=Inputs!C18,3&lt;4))),1,0)+IF(AND(AY207&gt;0,OR(Inputs!C19&gt;Inputs!C18,AND(Inputs!C19=Inputs!C18,5&lt;4))),1,0)+IF(AND(BG207&gt;0,OR(Inputs!C20&gt;Inputs!C18,AND(Inputs!C20=Inputs!C18,6&lt;4))),1,0)+IF(AND(BO207&gt;0,OR(Inputs!C21&gt;Inputs!C18,AND(Inputs!C21=Inputs!C18,7&lt;4))),1,0)+IF(AND(BW207&gt;0,OR(Inputs!C22&gt;Inputs!C18,AND(Inputs!C22=Inputs!C18,8&lt;4))),1,0)+IF(AND(CE207&gt;0,OR(Inputs!C23&gt;Inputs!C18,AND(Inputs!C23=Inputs!C18,9&lt;4))),1,0)))</f>
        <v>99</v>
      </c>
      <c r="AV207" s="3">
        <f>IF(Inputs!$B$27&lt;&gt;"Ready","PENDING INPUTS",IF(A207&gt;Inputs!$B$6,0,MIN(MAX(0,(AQ207+AR207+AS207)-AT207),MAX(0,C207-D207-(IF(O207&lt;AU207,K207+L207+M207-N207,0)+IF(W207&lt;AU207,S207+T207+U207-V207,0)+IF(AE207&lt;AU207,AA207+AB207+AC207-AD207,0)+IF(AM207&lt;AU207,AI207+AJ207+AK207-AL207,0)+IF(AU207&lt;AU207,AQ207+AR207+AS207-AT207,0)+IF(BC207&lt;AU207,AY207+AZ207+BA207-BB207,0)+IF(BK207&lt;AU207,BG207+BH207+BI207-BJ207,0)+IF(BS207&lt;AU207,BO207+BP207+BQ207-BR207,0)+IF(CA207&lt;AU207,BW207+BX207+BY207-BZ207,0)+IF(CI207&lt;AU207,CE207+CF207+CG207-CH207,0))))))</f>
        <v>0</v>
      </c>
      <c r="AW207" s="3">
        <f>IF(Inputs!$B$27&lt;&gt;"Ready","PENDING INPUTS",MIN((AQ207+AR207+AS207),IF(D207&gt;C207,IF(D207=0,0,AT207*C207/D207),AT207+AV207)))</f>
        <v>0</v>
      </c>
      <c r="AX207" s="3">
        <f>IF(Inputs!$B$27&lt;&gt;"Ready","PENDING INPUTS",MAX(0,(AQ207+AR207+AS207)-AW207))</f>
        <v>0</v>
      </c>
      <c r="AY207" s="3">
        <f>IF(Inputs!$B$27&lt;&gt;"Ready","PENDING INPUTS",BF206)</f>
        <v>0</v>
      </c>
      <c r="AZ207" s="3">
        <f>IF(Inputs!$B$27&lt;&gt;"Ready","PENDING INPUTS",IF(A207&lt;=Inputs!$B$6,ROUND(AY207*Inputs!C19/12,2),0))</f>
        <v>0</v>
      </c>
      <c r="BA207" s="3">
        <f>IF(Inputs!$B$27&lt;&gt;"Ready","PENDING INPUTS",IF(AND(A207&lt;=Inputs!$B$6,AY207&gt;0),Inputs!G19,0))</f>
        <v>0</v>
      </c>
      <c r="BB207" s="3">
        <f>IF(Inputs!$B$27&lt;&gt;"Ready","PENDING INPUTS",IF(A207&gt;Inputs!$B$6,0,MIN((AY207+AZ207+BA207),IF(Inputs!H19=1,Inputs!D19,MAX(Inputs!F19,ROUND(AY207*Inputs!E19+AZ207+BA207,2))))))</f>
        <v>0</v>
      </c>
      <c r="BC207">
        <f>IF(Inputs!$B$27&lt;&gt;"Ready","PENDING INPUTS",IF(AY207&lt;=0,99,1+IF(AND(K207&gt;0,OR(Inputs!C14&gt;Inputs!C19,AND(Inputs!C14=Inputs!C19,0&lt;5))),1,0)+IF(AND(S207&gt;0,OR(Inputs!C15&gt;Inputs!C19,AND(Inputs!C15=Inputs!C19,1&lt;5))),1,0)+IF(AND(AA207&gt;0,OR(Inputs!C16&gt;Inputs!C19,AND(Inputs!C16=Inputs!C19,2&lt;5))),1,0)+IF(AND(AI207&gt;0,OR(Inputs!C17&gt;Inputs!C19,AND(Inputs!C17=Inputs!C19,3&lt;5))),1,0)+IF(AND(AQ207&gt;0,OR(Inputs!C18&gt;Inputs!C19,AND(Inputs!C18=Inputs!C19,4&lt;5))),1,0)+IF(AND(BG207&gt;0,OR(Inputs!C20&gt;Inputs!C19,AND(Inputs!C20=Inputs!C19,6&lt;5))),1,0)+IF(AND(BO207&gt;0,OR(Inputs!C21&gt;Inputs!C19,AND(Inputs!C21=Inputs!C19,7&lt;5))),1,0)+IF(AND(BW207&gt;0,OR(Inputs!C22&gt;Inputs!C19,AND(Inputs!C22=Inputs!C19,8&lt;5))),1,0)+IF(AND(CE207&gt;0,OR(Inputs!C23&gt;Inputs!C19,AND(Inputs!C23=Inputs!C19,9&lt;5))),1,0)))</f>
        <v>99</v>
      </c>
      <c r="BD207" s="3">
        <f>IF(Inputs!$B$27&lt;&gt;"Ready","PENDING INPUTS",IF(A207&gt;Inputs!$B$6,0,MIN(MAX(0,(AY207+AZ207+BA207)-BB207),MAX(0,C207-D207-(IF(O207&lt;BC207,K207+L207+M207-N207,0)+IF(W207&lt;BC207,S207+T207+U207-V207,0)+IF(AE207&lt;BC207,AA207+AB207+AC207-AD207,0)+IF(AM207&lt;BC207,AI207+AJ207+AK207-AL207,0)+IF(AU207&lt;BC207,AQ207+AR207+AS207-AT207,0)+IF(BC207&lt;BC207,AY207+AZ207+BA207-BB207,0)+IF(BK207&lt;BC207,BG207+BH207+BI207-BJ207,0)+IF(BS207&lt;BC207,BO207+BP207+BQ207-BR207,0)+IF(CA207&lt;BC207,BW207+BX207+BY207-BZ207,0)+IF(CI207&lt;BC207,CE207+CF207+CG207-CH207,0))))))</f>
        <v>0</v>
      </c>
      <c r="BE207" s="3">
        <f>IF(Inputs!$B$27&lt;&gt;"Ready","PENDING INPUTS",MIN((AY207+AZ207+BA207),IF(D207&gt;C207,IF(D207=0,0,BB207*C207/D207),BB207+BD207)))</f>
        <v>0</v>
      </c>
      <c r="BF207" s="3">
        <f>IF(Inputs!$B$27&lt;&gt;"Ready","PENDING INPUTS",MAX(0,(AY207+AZ207+BA207)-BE207))</f>
        <v>0</v>
      </c>
      <c r="BG207" s="3">
        <f>IF(Inputs!$B$27&lt;&gt;"Ready","PENDING INPUTS",BN206)</f>
        <v>0</v>
      </c>
      <c r="BH207" s="3">
        <f>IF(Inputs!$B$27&lt;&gt;"Ready","PENDING INPUTS",IF(A207&lt;=Inputs!$B$6,ROUND(BG207*Inputs!C20/12,2),0))</f>
        <v>0</v>
      </c>
      <c r="BI207" s="3">
        <f>IF(Inputs!$B$27&lt;&gt;"Ready","PENDING INPUTS",IF(AND(A207&lt;=Inputs!$B$6,BG207&gt;0),Inputs!G20,0))</f>
        <v>0</v>
      </c>
      <c r="BJ207" s="3">
        <f>IF(Inputs!$B$27&lt;&gt;"Ready","PENDING INPUTS",IF(A207&gt;Inputs!$B$6,0,MIN((BG207+BH207+BI207),IF(Inputs!H20=1,Inputs!D20,MAX(Inputs!F20,ROUND(BG207*Inputs!E20+BH207+BI207,2))))))</f>
        <v>0</v>
      </c>
      <c r="BK207">
        <f>IF(Inputs!$B$27&lt;&gt;"Ready","PENDING INPUTS",IF(BG207&lt;=0,99,1+IF(AND(K207&gt;0,OR(Inputs!C14&gt;Inputs!C20,AND(Inputs!C14=Inputs!C20,0&lt;6))),1,0)+IF(AND(S207&gt;0,OR(Inputs!C15&gt;Inputs!C20,AND(Inputs!C15=Inputs!C20,1&lt;6))),1,0)+IF(AND(AA207&gt;0,OR(Inputs!C16&gt;Inputs!C20,AND(Inputs!C16=Inputs!C20,2&lt;6))),1,0)+IF(AND(AI207&gt;0,OR(Inputs!C17&gt;Inputs!C20,AND(Inputs!C17=Inputs!C20,3&lt;6))),1,0)+IF(AND(AQ207&gt;0,OR(Inputs!C18&gt;Inputs!C20,AND(Inputs!C18=Inputs!C20,4&lt;6))),1,0)+IF(AND(AY207&gt;0,OR(Inputs!C19&gt;Inputs!C20,AND(Inputs!C19=Inputs!C20,5&lt;6))),1,0)+IF(AND(BO207&gt;0,OR(Inputs!C21&gt;Inputs!C20,AND(Inputs!C21=Inputs!C20,7&lt;6))),1,0)+IF(AND(BW207&gt;0,OR(Inputs!C22&gt;Inputs!C20,AND(Inputs!C22=Inputs!C20,8&lt;6))),1,0)+IF(AND(CE207&gt;0,OR(Inputs!C23&gt;Inputs!C20,AND(Inputs!C23=Inputs!C20,9&lt;6))),1,0)))</f>
        <v>99</v>
      </c>
      <c r="BL207" s="3">
        <f>IF(Inputs!$B$27&lt;&gt;"Ready","PENDING INPUTS",IF(A207&gt;Inputs!$B$6,0,MIN(MAX(0,(BG207+BH207+BI207)-BJ207),MAX(0,C207-D207-(IF(O207&lt;BK207,K207+L207+M207-N207,0)+IF(W207&lt;BK207,S207+T207+U207-V207,0)+IF(AE207&lt;BK207,AA207+AB207+AC207-AD207,0)+IF(AM207&lt;BK207,AI207+AJ207+AK207-AL207,0)+IF(AU207&lt;BK207,AQ207+AR207+AS207-AT207,0)+IF(BC207&lt;BK207,AY207+AZ207+BA207-BB207,0)+IF(BK207&lt;BK207,BG207+BH207+BI207-BJ207,0)+IF(BS207&lt;BK207,BO207+BP207+BQ207-BR207,0)+IF(CA207&lt;BK207,BW207+BX207+BY207-BZ207,0)+IF(CI207&lt;BK207,CE207+CF207+CG207-CH207,0))))))</f>
        <v>0</v>
      </c>
      <c r="BM207" s="3">
        <f>IF(Inputs!$B$27&lt;&gt;"Ready","PENDING INPUTS",MIN((BG207+BH207+BI207),IF(D207&gt;C207,IF(D207=0,0,BJ207*C207/D207),BJ207+BL207)))</f>
        <v>0</v>
      </c>
      <c r="BN207" s="3">
        <f>IF(Inputs!$B$27&lt;&gt;"Ready","PENDING INPUTS",MAX(0,(BG207+BH207+BI207)-BM207))</f>
        <v>0</v>
      </c>
      <c r="BO207" s="3">
        <f>IF(Inputs!$B$27&lt;&gt;"Ready","PENDING INPUTS",BV206)</f>
        <v>0</v>
      </c>
      <c r="BP207" s="3">
        <f>IF(Inputs!$B$27&lt;&gt;"Ready","PENDING INPUTS",IF(A207&lt;=Inputs!$B$6,ROUND(BO207*Inputs!C21/12,2),0))</f>
        <v>0</v>
      </c>
      <c r="BQ207" s="3">
        <f>IF(Inputs!$B$27&lt;&gt;"Ready","PENDING INPUTS",IF(AND(A207&lt;=Inputs!$B$6,BO207&gt;0),Inputs!G21,0))</f>
        <v>0</v>
      </c>
      <c r="BR207" s="3">
        <f>IF(Inputs!$B$27&lt;&gt;"Ready","PENDING INPUTS",IF(A207&gt;Inputs!$B$6,0,MIN((BO207+BP207+BQ207),IF(Inputs!H21=1,Inputs!D21,MAX(Inputs!F21,ROUND(BO207*Inputs!E21+BP207+BQ207,2))))))</f>
        <v>0</v>
      </c>
      <c r="BS207">
        <f>IF(Inputs!$B$27&lt;&gt;"Ready","PENDING INPUTS",IF(BO207&lt;=0,99,1+IF(AND(K207&gt;0,OR(Inputs!C14&gt;Inputs!C21,AND(Inputs!C14=Inputs!C21,0&lt;7))),1,0)+IF(AND(S207&gt;0,OR(Inputs!C15&gt;Inputs!C21,AND(Inputs!C15=Inputs!C21,1&lt;7))),1,0)+IF(AND(AA207&gt;0,OR(Inputs!C16&gt;Inputs!C21,AND(Inputs!C16=Inputs!C21,2&lt;7))),1,0)+IF(AND(AI207&gt;0,OR(Inputs!C17&gt;Inputs!C21,AND(Inputs!C17=Inputs!C21,3&lt;7))),1,0)+IF(AND(AQ207&gt;0,OR(Inputs!C18&gt;Inputs!C21,AND(Inputs!C18=Inputs!C21,4&lt;7))),1,0)+IF(AND(AY207&gt;0,OR(Inputs!C19&gt;Inputs!C21,AND(Inputs!C19=Inputs!C21,5&lt;7))),1,0)+IF(AND(BG207&gt;0,OR(Inputs!C20&gt;Inputs!C21,AND(Inputs!C20=Inputs!C21,6&lt;7))),1,0)+IF(AND(BW207&gt;0,OR(Inputs!C22&gt;Inputs!C21,AND(Inputs!C22=Inputs!C21,8&lt;7))),1,0)+IF(AND(CE207&gt;0,OR(Inputs!C23&gt;Inputs!C21,AND(Inputs!C23=Inputs!C21,9&lt;7))),1,0)))</f>
        <v>99</v>
      </c>
      <c r="BT207" s="3">
        <f>IF(Inputs!$B$27&lt;&gt;"Ready","PENDING INPUTS",IF(A207&gt;Inputs!$B$6,0,MIN(MAX(0,(BO207+BP207+BQ207)-BR207),MAX(0,C207-D207-(IF(O207&lt;BS207,K207+L207+M207-N207,0)+IF(W207&lt;BS207,S207+T207+U207-V207,0)+IF(AE207&lt;BS207,AA207+AB207+AC207-AD207,0)+IF(AM207&lt;BS207,AI207+AJ207+AK207-AL207,0)+IF(AU207&lt;BS207,AQ207+AR207+AS207-AT207,0)+IF(BC207&lt;BS207,AY207+AZ207+BA207-BB207,0)+IF(BK207&lt;BS207,BG207+BH207+BI207-BJ207,0)+IF(BS207&lt;BS207,BO207+BP207+BQ207-BR207,0)+IF(CA207&lt;BS207,BW207+BX207+BY207-BZ207,0)+IF(CI207&lt;BS207,CE207+CF207+CG207-CH207,0))))))</f>
        <v>0</v>
      </c>
      <c r="BU207" s="3">
        <f>IF(Inputs!$B$27&lt;&gt;"Ready","PENDING INPUTS",MIN((BO207+BP207+BQ207),IF(D207&gt;C207,IF(D207=0,0,BR207*C207/D207),BR207+BT207)))</f>
        <v>0</v>
      </c>
      <c r="BV207" s="3">
        <f>IF(Inputs!$B$27&lt;&gt;"Ready","PENDING INPUTS",MAX(0,(BO207+BP207+BQ207)-BU207))</f>
        <v>0</v>
      </c>
      <c r="BW207" s="3">
        <f>IF(Inputs!$B$27&lt;&gt;"Ready","PENDING INPUTS",CD206)</f>
        <v>0</v>
      </c>
      <c r="BX207" s="3">
        <f>IF(Inputs!$B$27&lt;&gt;"Ready","PENDING INPUTS",IF(A207&lt;=Inputs!$B$6,ROUND(BW207*Inputs!C22/12,2),0))</f>
        <v>0</v>
      </c>
      <c r="BY207" s="3">
        <f>IF(Inputs!$B$27&lt;&gt;"Ready","PENDING INPUTS",IF(AND(A207&lt;=Inputs!$B$6,BW207&gt;0),Inputs!G22,0))</f>
        <v>0</v>
      </c>
      <c r="BZ207" s="3">
        <f>IF(Inputs!$B$27&lt;&gt;"Ready","PENDING INPUTS",IF(A207&gt;Inputs!$B$6,0,MIN((BW207+BX207+BY207),IF(Inputs!H22=1,Inputs!D22,MAX(Inputs!F22,ROUND(BW207*Inputs!E22+BX207+BY207,2))))))</f>
        <v>0</v>
      </c>
      <c r="CA207">
        <f>IF(Inputs!$B$27&lt;&gt;"Ready","PENDING INPUTS",IF(BW207&lt;=0,99,1+IF(AND(K207&gt;0,OR(Inputs!C14&gt;Inputs!C22,AND(Inputs!C14=Inputs!C22,0&lt;8))),1,0)+IF(AND(S207&gt;0,OR(Inputs!C15&gt;Inputs!C22,AND(Inputs!C15=Inputs!C22,1&lt;8))),1,0)+IF(AND(AA207&gt;0,OR(Inputs!C16&gt;Inputs!C22,AND(Inputs!C16=Inputs!C22,2&lt;8))),1,0)+IF(AND(AI207&gt;0,OR(Inputs!C17&gt;Inputs!C22,AND(Inputs!C17=Inputs!C22,3&lt;8))),1,0)+IF(AND(AQ207&gt;0,OR(Inputs!C18&gt;Inputs!C22,AND(Inputs!C18=Inputs!C22,4&lt;8))),1,0)+IF(AND(AY207&gt;0,OR(Inputs!C19&gt;Inputs!C22,AND(Inputs!C19=Inputs!C22,5&lt;8))),1,0)+IF(AND(BG207&gt;0,OR(Inputs!C20&gt;Inputs!C22,AND(Inputs!C20=Inputs!C22,6&lt;8))),1,0)+IF(AND(BO207&gt;0,OR(Inputs!C21&gt;Inputs!C22,AND(Inputs!C21=Inputs!C22,7&lt;8))),1,0)+IF(AND(CE207&gt;0,OR(Inputs!C23&gt;Inputs!C22,AND(Inputs!C23=Inputs!C22,9&lt;8))),1,0)))</f>
        <v>99</v>
      </c>
      <c r="CB207" s="3">
        <f>IF(Inputs!$B$27&lt;&gt;"Ready","PENDING INPUTS",IF(A207&gt;Inputs!$B$6,0,MIN(MAX(0,(BW207+BX207+BY207)-BZ207),MAX(0,C207-D207-(IF(O207&lt;CA207,K207+L207+M207-N207,0)+IF(W207&lt;CA207,S207+T207+U207-V207,0)+IF(AE207&lt;CA207,AA207+AB207+AC207-AD207,0)+IF(AM207&lt;CA207,AI207+AJ207+AK207-AL207,0)+IF(AU207&lt;CA207,AQ207+AR207+AS207-AT207,0)+IF(BC207&lt;CA207,AY207+AZ207+BA207-BB207,0)+IF(BK207&lt;CA207,BG207+BH207+BI207-BJ207,0)+IF(BS207&lt;CA207,BO207+BP207+BQ207-BR207,0)+IF(CA207&lt;CA207,BW207+BX207+BY207-BZ207,0)+IF(CI207&lt;CA207,CE207+CF207+CG207-CH207,0))))))</f>
        <v>0</v>
      </c>
      <c r="CC207" s="3">
        <f>IF(Inputs!$B$27&lt;&gt;"Ready","PENDING INPUTS",MIN((BW207+BX207+BY207),IF(D207&gt;C207,IF(D207=0,0,BZ207*C207/D207),BZ207+CB207)))</f>
        <v>0</v>
      </c>
      <c r="CD207" s="3">
        <f>IF(Inputs!$B$27&lt;&gt;"Ready","PENDING INPUTS",MAX(0,(BW207+BX207+BY207)-CC207))</f>
        <v>0</v>
      </c>
      <c r="CE207" s="3">
        <f>IF(Inputs!$B$27&lt;&gt;"Ready","PENDING INPUTS",CL206)</f>
        <v>0</v>
      </c>
      <c r="CF207" s="3">
        <f>IF(Inputs!$B$27&lt;&gt;"Ready","PENDING INPUTS",IF(A207&lt;=Inputs!$B$6,ROUND(CE207*Inputs!C23/12,2),0))</f>
        <v>0</v>
      </c>
      <c r="CG207" s="3">
        <f>IF(Inputs!$B$27&lt;&gt;"Ready","PENDING INPUTS",IF(AND(A207&lt;=Inputs!$B$6,CE207&gt;0),Inputs!G23,0))</f>
        <v>0</v>
      </c>
      <c r="CH207" s="3">
        <f>IF(Inputs!$B$27&lt;&gt;"Ready","PENDING INPUTS",IF(A207&gt;Inputs!$B$6,0,MIN((CE207+CF207+CG207),IF(Inputs!H23=1,Inputs!D23,MAX(Inputs!F23,ROUND(CE207*Inputs!E23+CF207+CG207,2))))))</f>
        <v>0</v>
      </c>
      <c r="CI207">
        <f>IF(Inputs!$B$27&lt;&gt;"Ready","PENDING INPUTS",IF(CE207&lt;=0,99,1+IF(AND(K207&gt;0,OR(Inputs!C14&gt;Inputs!C23,AND(Inputs!C14=Inputs!C23,0&lt;9))),1,0)+IF(AND(S207&gt;0,OR(Inputs!C15&gt;Inputs!C23,AND(Inputs!C15=Inputs!C23,1&lt;9))),1,0)+IF(AND(AA207&gt;0,OR(Inputs!C16&gt;Inputs!C23,AND(Inputs!C16=Inputs!C23,2&lt;9))),1,0)+IF(AND(AI207&gt;0,OR(Inputs!C17&gt;Inputs!C23,AND(Inputs!C17=Inputs!C23,3&lt;9))),1,0)+IF(AND(AQ207&gt;0,OR(Inputs!C18&gt;Inputs!C23,AND(Inputs!C18=Inputs!C23,4&lt;9))),1,0)+IF(AND(AY207&gt;0,OR(Inputs!C19&gt;Inputs!C23,AND(Inputs!C19=Inputs!C23,5&lt;9))),1,0)+IF(AND(BG207&gt;0,OR(Inputs!C20&gt;Inputs!C23,AND(Inputs!C20=Inputs!C23,6&lt;9))),1,0)+IF(AND(BO207&gt;0,OR(Inputs!C21&gt;Inputs!C23,AND(Inputs!C21=Inputs!C23,7&lt;9))),1,0)+IF(AND(BW207&gt;0,OR(Inputs!C22&gt;Inputs!C23,AND(Inputs!C22=Inputs!C23,8&lt;9))),1,0)))</f>
        <v>99</v>
      </c>
      <c r="CJ207" s="3">
        <f>IF(Inputs!$B$27&lt;&gt;"Ready","PENDING INPUTS",IF(A207&gt;Inputs!$B$6,0,MIN(MAX(0,(CE207+CF207+CG207)-CH207),MAX(0,C207-D207-(IF(O207&lt;CI207,K207+L207+M207-N207,0)+IF(W207&lt;CI207,S207+T207+U207-V207,0)+IF(AE207&lt;CI207,AA207+AB207+AC207-AD207,0)+IF(AM207&lt;CI207,AI207+AJ207+AK207-AL207,0)+IF(AU207&lt;CI207,AQ207+AR207+AS207-AT207,0)+IF(BC207&lt;CI207,AY207+AZ207+BA207-BB207,0)+IF(BK207&lt;CI207,BG207+BH207+BI207-BJ207,0)+IF(BS207&lt;CI207,BO207+BP207+BQ207-BR207,0)+IF(CA207&lt;CI207,BW207+BX207+BY207-BZ207,0)+IF(CI207&lt;CI207,CE207+CF207+CG207-CH207,0))))))</f>
        <v>0</v>
      </c>
      <c r="CK207" s="3">
        <f>IF(Inputs!$B$27&lt;&gt;"Ready","PENDING INPUTS",MIN((CE207+CF207+CG207),IF(D207&gt;C207,IF(D207=0,0,CH207*C207/D207),CH207+CJ207)))</f>
        <v>0</v>
      </c>
      <c r="CL207" s="3">
        <f>IF(Inputs!$B$27&lt;&gt;"Ready","PENDING INPUTS",MAX(0,(CE207+CF207+CG207)-CK207))</f>
        <v>0</v>
      </c>
    </row>
    <row r="208" spans="1:90" ht="27.95" customHeight="1" x14ac:dyDescent="0.25">
      <c r="A208">
        <v>204</v>
      </c>
      <c r="B208" s="13">
        <f>IF(Inputs!$B$27&lt;&gt;"Ready","PENDING INPUTS",EDATE(Inputs!$B$5,A208-1))</f>
        <v>52475</v>
      </c>
      <c r="C208" s="3">
        <f>IF(Inputs!$B$27&lt;&gt;"Ready","PENDING INPUTS",IF(A208&lt;=Inputs!$B$6,MAX(0,Inputs!$B$4+IF(A208=Inputs!$B$7,Inputs!$B$8,0)+IF(A208=Inputs!$B$9,Inputs!$B$10,0)),0))</f>
        <v>0</v>
      </c>
      <c r="D208" s="3">
        <f>IF(Inputs!$B$27&lt;&gt;"Ready","PENDING INPUTS",SUM(N208,V208,AD208,AL208,AT208,BB208,BJ208,BR208,BZ208,CH208))</f>
        <v>0</v>
      </c>
      <c r="E208" s="3">
        <f>IF(Inputs!$B$27&lt;&gt;"Ready","PENDING INPUTS",MAX(0,D208-C208))</f>
        <v>0</v>
      </c>
      <c r="F208" s="3">
        <f>IF(Inputs!$B$27&lt;&gt;"Ready","PENDING INPUTS",SUM(Q208,Y208,AG208,AO208,AW208,BE208,BM208,BU208,CC208,CK208))</f>
        <v>0</v>
      </c>
      <c r="G208" s="3">
        <f>IF(Inputs!$B$27&lt;&gt;"Ready","PENDING INPUTS",SUM(L208,T208,AB208,AJ208,AR208,AZ208,BH208,BP208,BX208,CF208))</f>
        <v>0</v>
      </c>
      <c r="H208" s="3">
        <f>IF(Inputs!$B$27&lt;&gt;"Ready","PENDING INPUTS",SUM(M208,U208,AC208,AK208,AS208,BA208,BI208,BQ208,BY208,CG208))</f>
        <v>0</v>
      </c>
      <c r="I208" s="3">
        <f>IF(Inputs!$B$27&lt;&gt;"Ready","PENDING INPUTS",SUM(R208,Z208,AH208,AP208,AX208,BF208,BN208,BV208,CD208,CL208))</f>
        <v>0</v>
      </c>
      <c r="J208" t="str">
        <f>IF(Inputs!$B$27&lt;&gt;"Ready","PENDING INPUTS",IF(A208&gt;Inputs!$B$6,"Beyond horizon",IF(E208&gt;0.005,"MINIMUM SHORTFALL",IF(I208&lt;0.005,"Paid off","In progress"))))</f>
        <v>Beyond horizon</v>
      </c>
      <c r="K208" s="3">
        <f>IF(Inputs!$B$27&lt;&gt;"Ready","PENDING INPUTS",R207)</f>
        <v>0</v>
      </c>
      <c r="L208" s="3">
        <f>IF(Inputs!$B$27&lt;&gt;"Ready","PENDING INPUTS",IF(A208&lt;=Inputs!$B$6,ROUND(K208*Inputs!C14/12,2),0))</f>
        <v>0</v>
      </c>
      <c r="M208" s="3">
        <f>IF(Inputs!$B$27&lt;&gt;"Ready","PENDING INPUTS",IF(AND(A208&lt;=Inputs!$B$6,K208&gt;0),Inputs!G14,0))</f>
        <v>0</v>
      </c>
      <c r="N208" s="3">
        <f>IF(Inputs!$B$27&lt;&gt;"Ready","PENDING INPUTS",IF(A208&gt;Inputs!$B$6,0,MIN((K208+L208+M208),IF(Inputs!H14=1,Inputs!D14,MAX(Inputs!F14,ROUND(K208*Inputs!E14+L208+M208,2))))))</f>
        <v>0</v>
      </c>
      <c r="O208">
        <f>IF(Inputs!$B$27&lt;&gt;"Ready","PENDING INPUTS",IF(K208&lt;=0,99,1+IF(AND(S208&gt;0,OR(Inputs!C15&gt;Inputs!C14,AND(Inputs!C15=Inputs!C14,1&lt;0))),1,0)+IF(AND(AA208&gt;0,OR(Inputs!C16&gt;Inputs!C14,AND(Inputs!C16=Inputs!C14,2&lt;0))),1,0)+IF(AND(AI208&gt;0,OR(Inputs!C17&gt;Inputs!C14,AND(Inputs!C17=Inputs!C14,3&lt;0))),1,0)+IF(AND(AQ208&gt;0,OR(Inputs!C18&gt;Inputs!C14,AND(Inputs!C18=Inputs!C14,4&lt;0))),1,0)+IF(AND(AY208&gt;0,OR(Inputs!C19&gt;Inputs!C14,AND(Inputs!C19=Inputs!C14,5&lt;0))),1,0)+IF(AND(BG208&gt;0,OR(Inputs!C20&gt;Inputs!C14,AND(Inputs!C20=Inputs!C14,6&lt;0))),1,0)+IF(AND(BO208&gt;0,OR(Inputs!C21&gt;Inputs!C14,AND(Inputs!C21=Inputs!C14,7&lt;0))),1,0)+IF(AND(BW208&gt;0,OR(Inputs!C22&gt;Inputs!C14,AND(Inputs!C22=Inputs!C14,8&lt;0))),1,0)+IF(AND(CE208&gt;0,OR(Inputs!C23&gt;Inputs!C14,AND(Inputs!C23=Inputs!C14,9&lt;0))),1,0)))</f>
        <v>99</v>
      </c>
      <c r="P208" s="3">
        <f>IF(Inputs!$B$27&lt;&gt;"Ready","PENDING INPUTS",IF(A208&gt;Inputs!$B$6,0,MIN(MAX(0,(K208+L208+M208)-N208),MAX(0,C208-D208-(IF(O208&lt;O208,K208+L208+M208-N208,0)+IF(W208&lt;O208,S208+T208+U208-V208,0)+IF(AE208&lt;O208,AA208+AB208+AC208-AD208,0)+IF(AM208&lt;O208,AI208+AJ208+AK208-AL208,0)+IF(AU208&lt;O208,AQ208+AR208+AS208-AT208,0)+IF(BC208&lt;O208,AY208+AZ208+BA208-BB208,0)+IF(BK208&lt;O208,BG208+BH208+BI208-BJ208,0)+IF(BS208&lt;O208,BO208+BP208+BQ208-BR208,0)+IF(CA208&lt;O208,BW208+BX208+BY208-BZ208,0)+IF(CI208&lt;O208,CE208+CF208+CG208-CH208,0))))))</f>
        <v>0</v>
      </c>
      <c r="Q208" s="3">
        <f>IF(Inputs!$B$27&lt;&gt;"Ready","PENDING INPUTS",MIN((K208+L208+M208),IF(D208&gt;C208,IF(D208=0,0,N208*C208/D208),N208+P208)))</f>
        <v>0</v>
      </c>
      <c r="R208" s="3">
        <f>IF(Inputs!$B$27&lt;&gt;"Ready","PENDING INPUTS",MAX(0,(K208+L208+M208)-Q208))</f>
        <v>0</v>
      </c>
      <c r="S208" s="3">
        <f>IF(Inputs!$B$27&lt;&gt;"Ready","PENDING INPUTS",Z207)</f>
        <v>0</v>
      </c>
      <c r="T208" s="3">
        <f>IF(Inputs!$B$27&lt;&gt;"Ready","PENDING INPUTS",IF(A208&lt;=Inputs!$B$6,ROUND(S208*Inputs!C15/12,2),0))</f>
        <v>0</v>
      </c>
      <c r="U208" s="3">
        <f>IF(Inputs!$B$27&lt;&gt;"Ready","PENDING INPUTS",IF(AND(A208&lt;=Inputs!$B$6,S208&gt;0),Inputs!G15,0))</f>
        <v>0</v>
      </c>
      <c r="V208" s="3">
        <f>IF(Inputs!$B$27&lt;&gt;"Ready","PENDING INPUTS",IF(A208&gt;Inputs!$B$6,0,MIN((S208+T208+U208),IF(Inputs!H15=1,Inputs!D15,MAX(Inputs!F15,ROUND(S208*Inputs!E15+T208+U208,2))))))</f>
        <v>0</v>
      </c>
      <c r="W208">
        <f>IF(Inputs!$B$27&lt;&gt;"Ready","PENDING INPUTS",IF(S208&lt;=0,99,1+IF(AND(K208&gt;0,OR(Inputs!C14&gt;Inputs!C15,AND(Inputs!C14=Inputs!C15,0&lt;1))),1,0)+IF(AND(AA208&gt;0,OR(Inputs!C16&gt;Inputs!C15,AND(Inputs!C16=Inputs!C15,2&lt;1))),1,0)+IF(AND(AI208&gt;0,OR(Inputs!C17&gt;Inputs!C15,AND(Inputs!C17=Inputs!C15,3&lt;1))),1,0)+IF(AND(AQ208&gt;0,OR(Inputs!C18&gt;Inputs!C15,AND(Inputs!C18=Inputs!C15,4&lt;1))),1,0)+IF(AND(AY208&gt;0,OR(Inputs!C19&gt;Inputs!C15,AND(Inputs!C19=Inputs!C15,5&lt;1))),1,0)+IF(AND(BG208&gt;0,OR(Inputs!C20&gt;Inputs!C15,AND(Inputs!C20=Inputs!C15,6&lt;1))),1,0)+IF(AND(BO208&gt;0,OR(Inputs!C21&gt;Inputs!C15,AND(Inputs!C21=Inputs!C15,7&lt;1))),1,0)+IF(AND(BW208&gt;0,OR(Inputs!C22&gt;Inputs!C15,AND(Inputs!C22=Inputs!C15,8&lt;1))),1,0)+IF(AND(CE208&gt;0,OR(Inputs!C23&gt;Inputs!C15,AND(Inputs!C23=Inputs!C15,9&lt;1))),1,0)))</f>
        <v>99</v>
      </c>
      <c r="X208" s="3">
        <f>IF(Inputs!$B$27&lt;&gt;"Ready","PENDING INPUTS",IF(A208&gt;Inputs!$B$6,0,MIN(MAX(0,(S208+T208+U208)-V208),MAX(0,C208-D208-(IF(O208&lt;W208,K208+L208+M208-N208,0)+IF(W208&lt;W208,S208+T208+U208-V208,0)+IF(AE208&lt;W208,AA208+AB208+AC208-AD208,0)+IF(AM208&lt;W208,AI208+AJ208+AK208-AL208,0)+IF(AU208&lt;W208,AQ208+AR208+AS208-AT208,0)+IF(BC208&lt;W208,AY208+AZ208+BA208-BB208,0)+IF(BK208&lt;W208,BG208+BH208+BI208-BJ208,0)+IF(BS208&lt;W208,BO208+BP208+BQ208-BR208,0)+IF(CA208&lt;W208,BW208+BX208+BY208-BZ208,0)+IF(CI208&lt;W208,CE208+CF208+CG208-CH208,0))))))</f>
        <v>0</v>
      </c>
      <c r="Y208" s="3">
        <f>IF(Inputs!$B$27&lt;&gt;"Ready","PENDING INPUTS",MIN((S208+T208+U208),IF(D208&gt;C208,IF(D208=0,0,V208*C208/D208),V208+X208)))</f>
        <v>0</v>
      </c>
      <c r="Z208" s="3">
        <f>IF(Inputs!$B$27&lt;&gt;"Ready","PENDING INPUTS",MAX(0,(S208+T208+U208)-Y208))</f>
        <v>0</v>
      </c>
      <c r="AA208" s="3">
        <f>IF(Inputs!$B$27&lt;&gt;"Ready","PENDING INPUTS",AH207)</f>
        <v>0</v>
      </c>
      <c r="AB208" s="3">
        <f>IF(Inputs!$B$27&lt;&gt;"Ready","PENDING INPUTS",IF(A208&lt;=Inputs!$B$6,ROUND(AA208*Inputs!C16/12,2),0))</f>
        <v>0</v>
      </c>
      <c r="AC208" s="3">
        <f>IF(Inputs!$B$27&lt;&gt;"Ready","PENDING INPUTS",IF(AND(A208&lt;=Inputs!$B$6,AA208&gt;0),Inputs!G16,0))</f>
        <v>0</v>
      </c>
      <c r="AD208" s="3">
        <f>IF(Inputs!$B$27&lt;&gt;"Ready","PENDING INPUTS",IF(A208&gt;Inputs!$B$6,0,MIN((AA208+AB208+AC208),IF(Inputs!H16=1,Inputs!D16,MAX(Inputs!F16,ROUND(AA208*Inputs!E16+AB208+AC208,2))))))</f>
        <v>0</v>
      </c>
      <c r="AE208">
        <f>IF(Inputs!$B$27&lt;&gt;"Ready","PENDING INPUTS",IF(AA208&lt;=0,99,1+IF(AND(K208&gt;0,OR(Inputs!C14&gt;Inputs!C16,AND(Inputs!C14=Inputs!C16,0&lt;2))),1,0)+IF(AND(S208&gt;0,OR(Inputs!C15&gt;Inputs!C16,AND(Inputs!C15=Inputs!C16,1&lt;2))),1,0)+IF(AND(AI208&gt;0,OR(Inputs!C17&gt;Inputs!C16,AND(Inputs!C17=Inputs!C16,3&lt;2))),1,0)+IF(AND(AQ208&gt;0,OR(Inputs!C18&gt;Inputs!C16,AND(Inputs!C18=Inputs!C16,4&lt;2))),1,0)+IF(AND(AY208&gt;0,OR(Inputs!C19&gt;Inputs!C16,AND(Inputs!C19=Inputs!C16,5&lt;2))),1,0)+IF(AND(BG208&gt;0,OR(Inputs!C20&gt;Inputs!C16,AND(Inputs!C20=Inputs!C16,6&lt;2))),1,0)+IF(AND(BO208&gt;0,OR(Inputs!C21&gt;Inputs!C16,AND(Inputs!C21=Inputs!C16,7&lt;2))),1,0)+IF(AND(BW208&gt;0,OR(Inputs!C22&gt;Inputs!C16,AND(Inputs!C22=Inputs!C16,8&lt;2))),1,0)+IF(AND(CE208&gt;0,OR(Inputs!C23&gt;Inputs!C16,AND(Inputs!C23=Inputs!C16,9&lt;2))),1,0)))</f>
        <v>99</v>
      </c>
      <c r="AF208" s="3">
        <f>IF(Inputs!$B$27&lt;&gt;"Ready","PENDING INPUTS",IF(A208&gt;Inputs!$B$6,0,MIN(MAX(0,(AA208+AB208+AC208)-AD208),MAX(0,C208-D208-(IF(O208&lt;AE208,K208+L208+M208-N208,0)+IF(W208&lt;AE208,S208+T208+U208-V208,0)+IF(AE208&lt;AE208,AA208+AB208+AC208-AD208,0)+IF(AM208&lt;AE208,AI208+AJ208+AK208-AL208,0)+IF(AU208&lt;AE208,AQ208+AR208+AS208-AT208,0)+IF(BC208&lt;AE208,AY208+AZ208+BA208-BB208,0)+IF(BK208&lt;AE208,BG208+BH208+BI208-BJ208,0)+IF(BS208&lt;AE208,BO208+BP208+BQ208-BR208,0)+IF(CA208&lt;AE208,BW208+BX208+BY208-BZ208,0)+IF(CI208&lt;AE208,CE208+CF208+CG208-CH208,0))))))</f>
        <v>0</v>
      </c>
      <c r="AG208" s="3">
        <f>IF(Inputs!$B$27&lt;&gt;"Ready","PENDING INPUTS",MIN((AA208+AB208+AC208),IF(D208&gt;C208,IF(D208=0,0,AD208*C208/D208),AD208+AF208)))</f>
        <v>0</v>
      </c>
      <c r="AH208" s="3">
        <f>IF(Inputs!$B$27&lt;&gt;"Ready","PENDING INPUTS",MAX(0,(AA208+AB208+AC208)-AG208))</f>
        <v>0</v>
      </c>
      <c r="AI208" s="3">
        <f>IF(Inputs!$B$27&lt;&gt;"Ready","PENDING INPUTS",AP207)</f>
        <v>0</v>
      </c>
      <c r="AJ208" s="3">
        <f>IF(Inputs!$B$27&lt;&gt;"Ready","PENDING INPUTS",IF(A208&lt;=Inputs!$B$6,ROUND(AI208*Inputs!C17/12,2),0))</f>
        <v>0</v>
      </c>
      <c r="AK208" s="3">
        <f>IF(Inputs!$B$27&lt;&gt;"Ready","PENDING INPUTS",IF(AND(A208&lt;=Inputs!$B$6,AI208&gt;0),Inputs!G17,0))</f>
        <v>0</v>
      </c>
      <c r="AL208" s="3">
        <f>IF(Inputs!$B$27&lt;&gt;"Ready","PENDING INPUTS",IF(A208&gt;Inputs!$B$6,0,MIN((AI208+AJ208+AK208),IF(Inputs!H17=1,Inputs!D17,MAX(Inputs!F17,ROUND(AI208*Inputs!E17+AJ208+AK208,2))))))</f>
        <v>0</v>
      </c>
      <c r="AM208">
        <f>IF(Inputs!$B$27&lt;&gt;"Ready","PENDING INPUTS",IF(AI208&lt;=0,99,1+IF(AND(K208&gt;0,OR(Inputs!C14&gt;Inputs!C17,AND(Inputs!C14=Inputs!C17,0&lt;3))),1,0)+IF(AND(S208&gt;0,OR(Inputs!C15&gt;Inputs!C17,AND(Inputs!C15=Inputs!C17,1&lt;3))),1,0)+IF(AND(AA208&gt;0,OR(Inputs!C16&gt;Inputs!C17,AND(Inputs!C16=Inputs!C17,2&lt;3))),1,0)+IF(AND(AQ208&gt;0,OR(Inputs!C18&gt;Inputs!C17,AND(Inputs!C18=Inputs!C17,4&lt;3))),1,0)+IF(AND(AY208&gt;0,OR(Inputs!C19&gt;Inputs!C17,AND(Inputs!C19=Inputs!C17,5&lt;3))),1,0)+IF(AND(BG208&gt;0,OR(Inputs!C20&gt;Inputs!C17,AND(Inputs!C20=Inputs!C17,6&lt;3))),1,0)+IF(AND(BO208&gt;0,OR(Inputs!C21&gt;Inputs!C17,AND(Inputs!C21=Inputs!C17,7&lt;3))),1,0)+IF(AND(BW208&gt;0,OR(Inputs!C22&gt;Inputs!C17,AND(Inputs!C22=Inputs!C17,8&lt;3))),1,0)+IF(AND(CE208&gt;0,OR(Inputs!C23&gt;Inputs!C17,AND(Inputs!C23=Inputs!C17,9&lt;3))),1,0)))</f>
        <v>99</v>
      </c>
      <c r="AN208" s="3">
        <f>IF(Inputs!$B$27&lt;&gt;"Ready","PENDING INPUTS",IF(A208&gt;Inputs!$B$6,0,MIN(MAX(0,(AI208+AJ208+AK208)-AL208),MAX(0,C208-D208-(IF(O208&lt;AM208,K208+L208+M208-N208,0)+IF(W208&lt;AM208,S208+T208+U208-V208,0)+IF(AE208&lt;AM208,AA208+AB208+AC208-AD208,0)+IF(AM208&lt;AM208,AI208+AJ208+AK208-AL208,0)+IF(AU208&lt;AM208,AQ208+AR208+AS208-AT208,0)+IF(BC208&lt;AM208,AY208+AZ208+BA208-BB208,0)+IF(BK208&lt;AM208,BG208+BH208+BI208-BJ208,0)+IF(BS208&lt;AM208,BO208+BP208+BQ208-BR208,0)+IF(CA208&lt;AM208,BW208+BX208+BY208-BZ208,0)+IF(CI208&lt;AM208,CE208+CF208+CG208-CH208,0))))))</f>
        <v>0</v>
      </c>
      <c r="AO208" s="3">
        <f>IF(Inputs!$B$27&lt;&gt;"Ready","PENDING INPUTS",MIN((AI208+AJ208+AK208),IF(D208&gt;C208,IF(D208=0,0,AL208*C208/D208),AL208+AN208)))</f>
        <v>0</v>
      </c>
      <c r="AP208" s="3">
        <f>IF(Inputs!$B$27&lt;&gt;"Ready","PENDING INPUTS",MAX(0,(AI208+AJ208+AK208)-AO208))</f>
        <v>0</v>
      </c>
      <c r="AQ208" s="3">
        <f>IF(Inputs!$B$27&lt;&gt;"Ready","PENDING INPUTS",AX207)</f>
        <v>0</v>
      </c>
      <c r="AR208" s="3">
        <f>IF(Inputs!$B$27&lt;&gt;"Ready","PENDING INPUTS",IF(A208&lt;=Inputs!$B$6,ROUND(AQ208*Inputs!C18/12,2),0))</f>
        <v>0</v>
      </c>
      <c r="AS208" s="3">
        <f>IF(Inputs!$B$27&lt;&gt;"Ready","PENDING INPUTS",IF(AND(A208&lt;=Inputs!$B$6,AQ208&gt;0),Inputs!G18,0))</f>
        <v>0</v>
      </c>
      <c r="AT208" s="3">
        <f>IF(Inputs!$B$27&lt;&gt;"Ready","PENDING INPUTS",IF(A208&gt;Inputs!$B$6,0,MIN((AQ208+AR208+AS208),IF(Inputs!H18=1,Inputs!D18,MAX(Inputs!F18,ROUND(AQ208*Inputs!E18+AR208+AS208,2))))))</f>
        <v>0</v>
      </c>
      <c r="AU208">
        <f>IF(Inputs!$B$27&lt;&gt;"Ready","PENDING INPUTS",IF(AQ208&lt;=0,99,1+IF(AND(K208&gt;0,OR(Inputs!C14&gt;Inputs!C18,AND(Inputs!C14=Inputs!C18,0&lt;4))),1,0)+IF(AND(S208&gt;0,OR(Inputs!C15&gt;Inputs!C18,AND(Inputs!C15=Inputs!C18,1&lt;4))),1,0)+IF(AND(AA208&gt;0,OR(Inputs!C16&gt;Inputs!C18,AND(Inputs!C16=Inputs!C18,2&lt;4))),1,0)+IF(AND(AI208&gt;0,OR(Inputs!C17&gt;Inputs!C18,AND(Inputs!C17=Inputs!C18,3&lt;4))),1,0)+IF(AND(AY208&gt;0,OR(Inputs!C19&gt;Inputs!C18,AND(Inputs!C19=Inputs!C18,5&lt;4))),1,0)+IF(AND(BG208&gt;0,OR(Inputs!C20&gt;Inputs!C18,AND(Inputs!C20=Inputs!C18,6&lt;4))),1,0)+IF(AND(BO208&gt;0,OR(Inputs!C21&gt;Inputs!C18,AND(Inputs!C21=Inputs!C18,7&lt;4))),1,0)+IF(AND(BW208&gt;0,OR(Inputs!C22&gt;Inputs!C18,AND(Inputs!C22=Inputs!C18,8&lt;4))),1,0)+IF(AND(CE208&gt;0,OR(Inputs!C23&gt;Inputs!C18,AND(Inputs!C23=Inputs!C18,9&lt;4))),1,0)))</f>
        <v>99</v>
      </c>
      <c r="AV208" s="3">
        <f>IF(Inputs!$B$27&lt;&gt;"Ready","PENDING INPUTS",IF(A208&gt;Inputs!$B$6,0,MIN(MAX(0,(AQ208+AR208+AS208)-AT208),MAX(0,C208-D208-(IF(O208&lt;AU208,K208+L208+M208-N208,0)+IF(W208&lt;AU208,S208+T208+U208-V208,0)+IF(AE208&lt;AU208,AA208+AB208+AC208-AD208,0)+IF(AM208&lt;AU208,AI208+AJ208+AK208-AL208,0)+IF(AU208&lt;AU208,AQ208+AR208+AS208-AT208,0)+IF(BC208&lt;AU208,AY208+AZ208+BA208-BB208,0)+IF(BK208&lt;AU208,BG208+BH208+BI208-BJ208,0)+IF(BS208&lt;AU208,BO208+BP208+BQ208-BR208,0)+IF(CA208&lt;AU208,BW208+BX208+BY208-BZ208,0)+IF(CI208&lt;AU208,CE208+CF208+CG208-CH208,0))))))</f>
        <v>0</v>
      </c>
      <c r="AW208" s="3">
        <f>IF(Inputs!$B$27&lt;&gt;"Ready","PENDING INPUTS",MIN((AQ208+AR208+AS208),IF(D208&gt;C208,IF(D208=0,0,AT208*C208/D208),AT208+AV208)))</f>
        <v>0</v>
      </c>
      <c r="AX208" s="3">
        <f>IF(Inputs!$B$27&lt;&gt;"Ready","PENDING INPUTS",MAX(0,(AQ208+AR208+AS208)-AW208))</f>
        <v>0</v>
      </c>
      <c r="AY208" s="3">
        <f>IF(Inputs!$B$27&lt;&gt;"Ready","PENDING INPUTS",BF207)</f>
        <v>0</v>
      </c>
      <c r="AZ208" s="3">
        <f>IF(Inputs!$B$27&lt;&gt;"Ready","PENDING INPUTS",IF(A208&lt;=Inputs!$B$6,ROUND(AY208*Inputs!C19/12,2),0))</f>
        <v>0</v>
      </c>
      <c r="BA208" s="3">
        <f>IF(Inputs!$B$27&lt;&gt;"Ready","PENDING INPUTS",IF(AND(A208&lt;=Inputs!$B$6,AY208&gt;0),Inputs!G19,0))</f>
        <v>0</v>
      </c>
      <c r="BB208" s="3">
        <f>IF(Inputs!$B$27&lt;&gt;"Ready","PENDING INPUTS",IF(A208&gt;Inputs!$B$6,0,MIN((AY208+AZ208+BA208),IF(Inputs!H19=1,Inputs!D19,MAX(Inputs!F19,ROUND(AY208*Inputs!E19+AZ208+BA208,2))))))</f>
        <v>0</v>
      </c>
      <c r="BC208">
        <f>IF(Inputs!$B$27&lt;&gt;"Ready","PENDING INPUTS",IF(AY208&lt;=0,99,1+IF(AND(K208&gt;0,OR(Inputs!C14&gt;Inputs!C19,AND(Inputs!C14=Inputs!C19,0&lt;5))),1,0)+IF(AND(S208&gt;0,OR(Inputs!C15&gt;Inputs!C19,AND(Inputs!C15=Inputs!C19,1&lt;5))),1,0)+IF(AND(AA208&gt;0,OR(Inputs!C16&gt;Inputs!C19,AND(Inputs!C16=Inputs!C19,2&lt;5))),1,0)+IF(AND(AI208&gt;0,OR(Inputs!C17&gt;Inputs!C19,AND(Inputs!C17=Inputs!C19,3&lt;5))),1,0)+IF(AND(AQ208&gt;0,OR(Inputs!C18&gt;Inputs!C19,AND(Inputs!C18=Inputs!C19,4&lt;5))),1,0)+IF(AND(BG208&gt;0,OR(Inputs!C20&gt;Inputs!C19,AND(Inputs!C20=Inputs!C19,6&lt;5))),1,0)+IF(AND(BO208&gt;0,OR(Inputs!C21&gt;Inputs!C19,AND(Inputs!C21=Inputs!C19,7&lt;5))),1,0)+IF(AND(BW208&gt;0,OR(Inputs!C22&gt;Inputs!C19,AND(Inputs!C22=Inputs!C19,8&lt;5))),1,0)+IF(AND(CE208&gt;0,OR(Inputs!C23&gt;Inputs!C19,AND(Inputs!C23=Inputs!C19,9&lt;5))),1,0)))</f>
        <v>99</v>
      </c>
      <c r="BD208" s="3">
        <f>IF(Inputs!$B$27&lt;&gt;"Ready","PENDING INPUTS",IF(A208&gt;Inputs!$B$6,0,MIN(MAX(0,(AY208+AZ208+BA208)-BB208),MAX(0,C208-D208-(IF(O208&lt;BC208,K208+L208+M208-N208,0)+IF(W208&lt;BC208,S208+T208+U208-V208,0)+IF(AE208&lt;BC208,AA208+AB208+AC208-AD208,0)+IF(AM208&lt;BC208,AI208+AJ208+AK208-AL208,0)+IF(AU208&lt;BC208,AQ208+AR208+AS208-AT208,0)+IF(BC208&lt;BC208,AY208+AZ208+BA208-BB208,0)+IF(BK208&lt;BC208,BG208+BH208+BI208-BJ208,0)+IF(BS208&lt;BC208,BO208+BP208+BQ208-BR208,0)+IF(CA208&lt;BC208,BW208+BX208+BY208-BZ208,0)+IF(CI208&lt;BC208,CE208+CF208+CG208-CH208,0))))))</f>
        <v>0</v>
      </c>
      <c r="BE208" s="3">
        <f>IF(Inputs!$B$27&lt;&gt;"Ready","PENDING INPUTS",MIN((AY208+AZ208+BA208),IF(D208&gt;C208,IF(D208=0,0,BB208*C208/D208),BB208+BD208)))</f>
        <v>0</v>
      </c>
      <c r="BF208" s="3">
        <f>IF(Inputs!$B$27&lt;&gt;"Ready","PENDING INPUTS",MAX(0,(AY208+AZ208+BA208)-BE208))</f>
        <v>0</v>
      </c>
      <c r="BG208" s="3">
        <f>IF(Inputs!$B$27&lt;&gt;"Ready","PENDING INPUTS",BN207)</f>
        <v>0</v>
      </c>
      <c r="BH208" s="3">
        <f>IF(Inputs!$B$27&lt;&gt;"Ready","PENDING INPUTS",IF(A208&lt;=Inputs!$B$6,ROUND(BG208*Inputs!C20/12,2),0))</f>
        <v>0</v>
      </c>
      <c r="BI208" s="3">
        <f>IF(Inputs!$B$27&lt;&gt;"Ready","PENDING INPUTS",IF(AND(A208&lt;=Inputs!$B$6,BG208&gt;0),Inputs!G20,0))</f>
        <v>0</v>
      </c>
      <c r="BJ208" s="3">
        <f>IF(Inputs!$B$27&lt;&gt;"Ready","PENDING INPUTS",IF(A208&gt;Inputs!$B$6,0,MIN((BG208+BH208+BI208),IF(Inputs!H20=1,Inputs!D20,MAX(Inputs!F20,ROUND(BG208*Inputs!E20+BH208+BI208,2))))))</f>
        <v>0</v>
      </c>
      <c r="BK208">
        <f>IF(Inputs!$B$27&lt;&gt;"Ready","PENDING INPUTS",IF(BG208&lt;=0,99,1+IF(AND(K208&gt;0,OR(Inputs!C14&gt;Inputs!C20,AND(Inputs!C14=Inputs!C20,0&lt;6))),1,0)+IF(AND(S208&gt;0,OR(Inputs!C15&gt;Inputs!C20,AND(Inputs!C15=Inputs!C20,1&lt;6))),1,0)+IF(AND(AA208&gt;0,OR(Inputs!C16&gt;Inputs!C20,AND(Inputs!C16=Inputs!C20,2&lt;6))),1,0)+IF(AND(AI208&gt;0,OR(Inputs!C17&gt;Inputs!C20,AND(Inputs!C17=Inputs!C20,3&lt;6))),1,0)+IF(AND(AQ208&gt;0,OR(Inputs!C18&gt;Inputs!C20,AND(Inputs!C18=Inputs!C20,4&lt;6))),1,0)+IF(AND(AY208&gt;0,OR(Inputs!C19&gt;Inputs!C20,AND(Inputs!C19=Inputs!C20,5&lt;6))),1,0)+IF(AND(BO208&gt;0,OR(Inputs!C21&gt;Inputs!C20,AND(Inputs!C21=Inputs!C20,7&lt;6))),1,0)+IF(AND(BW208&gt;0,OR(Inputs!C22&gt;Inputs!C20,AND(Inputs!C22=Inputs!C20,8&lt;6))),1,0)+IF(AND(CE208&gt;0,OR(Inputs!C23&gt;Inputs!C20,AND(Inputs!C23=Inputs!C20,9&lt;6))),1,0)))</f>
        <v>99</v>
      </c>
      <c r="BL208" s="3">
        <f>IF(Inputs!$B$27&lt;&gt;"Ready","PENDING INPUTS",IF(A208&gt;Inputs!$B$6,0,MIN(MAX(0,(BG208+BH208+BI208)-BJ208),MAX(0,C208-D208-(IF(O208&lt;BK208,K208+L208+M208-N208,0)+IF(W208&lt;BK208,S208+T208+U208-V208,0)+IF(AE208&lt;BK208,AA208+AB208+AC208-AD208,0)+IF(AM208&lt;BK208,AI208+AJ208+AK208-AL208,0)+IF(AU208&lt;BK208,AQ208+AR208+AS208-AT208,0)+IF(BC208&lt;BK208,AY208+AZ208+BA208-BB208,0)+IF(BK208&lt;BK208,BG208+BH208+BI208-BJ208,0)+IF(BS208&lt;BK208,BO208+BP208+BQ208-BR208,0)+IF(CA208&lt;BK208,BW208+BX208+BY208-BZ208,0)+IF(CI208&lt;BK208,CE208+CF208+CG208-CH208,0))))))</f>
        <v>0</v>
      </c>
      <c r="BM208" s="3">
        <f>IF(Inputs!$B$27&lt;&gt;"Ready","PENDING INPUTS",MIN((BG208+BH208+BI208),IF(D208&gt;C208,IF(D208=0,0,BJ208*C208/D208),BJ208+BL208)))</f>
        <v>0</v>
      </c>
      <c r="BN208" s="3">
        <f>IF(Inputs!$B$27&lt;&gt;"Ready","PENDING INPUTS",MAX(0,(BG208+BH208+BI208)-BM208))</f>
        <v>0</v>
      </c>
      <c r="BO208" s="3">
        <f>IF(Inputs!$B$27&lt;&gt;"Ready","PENDING INPUTS",BV207)</f>
        <v>0</v>
      </c>
      <c r="BP208" s="3">
        <f>IF(Inputs!$B$27&lt;&gt;"Ready","PENDING INPUTS",IF(A208&lt;=Inputs!$B$6,ROUND(BO208*Inputs!C21/12,2),0))</f>
        <v>0</v>
      </c>
      <c r="BQ208" s="3">
        <f>IF(Inputs!$B$27&lt;&gt;"Ready","PENDING INPUTS",IF(AND(A208&lt;=Inputs!$B$6,BO208&gt;0),Inputs!G21,0))</f>
        <v>0</v>
      </c>
      <c r="BR208" s="3">
        <f>IF(Inputs!$B$27&lt;&gt;"Ready","PENDING INPUTS",IF(A208&gt;Inputs!$B$6,0,MIN((BO208+BP208+BQ208),IF(Inputs!H21=1,Inputs!D21,MAX(Inputs!F21,ROUND(BO208*Inputs!E21+BP208+BQ208,2))))))</f>
        <v>0</v>
      </c>
      <c r="BS208">
        <f>IF(Inputs!$B$27&lt;&gt;"Ready","PENDING INPUTS",IF(BO208&lt;=0,99,1+IF(AND(K208&gt;0,OR(Inputs!C14&gt;Inputs!C21,AND(Inputs!C14=Inputs!C21,0&lt;7))),1,0)+IF(AND(S208&gt;0,OR(Inputs!C15&gt;Inputs!C21,AND(Inputs!C15=Inputs!C21,1&lt;7))),1,0)+IF(AND(AA208&gt;0,OR(Inputs!C16&gt;Inputs!C21,AND(Inputs!C16=Inputs!C21,2&lt;7))),1,0)+IF(AND(AI208&gt;0,OR(Inputs!C17&gt;Inputs!C21,AND(Inputs!C17=Inputs!C21,3&lt;7))),1,0)+IF(AND(AQ208&gt;0,OR(Inputs!C18&gt;Inputs!C21,AND(Inputs!C18=Inputs!C21,4&lt;7))),1,0)+IF(AND(AY208&gt;0,OR(Inputs!C19&gt;Inputs!C21,AND(Inputs!C19=Inputs!C21,5&lt;7))),1,0)+IF(AND(BG208&gt;0,OR(Inputs!C20&gt;Inputs!C21,AND(Inputs!C20=Inputs!C21,6&lt;7))),1,0)+IF(AND(BW208&gt;0,OR(Inputs!C22&gt;Inputs!C21,AND(Inputs!C22=Inputs!C21,8&lt;7))),1,0)+IF(AND(CE208&gt;0,OR(Inputs!C23&gt;Inputs!C21,AND(Inputs!C23=Inputs!C21,9&lt;7))),1,0)))</f>
        <v>99</v>
      </c>
      <c r="BT208" s="3">
        <f>IF(Inputs!$B$27&lt;&gt;"Ready","PENDING INPUTS",IF(A208&gt;Inputs!$B$6,0,MIN(MAX(0,(BO208+BP208+BQ208)-BR208),MAX(0,C208-D208-(IF(O208&lt;BS208,K208+L208+M208-N208,0)+IF(W208&lt;BS208,S208+T208+U208-V208,0)+IF(AE208&lt;BS208,AA208+AB208+AC208-AD208,0)+IF(AM208&lt;BS208,AI208+AJ208+AK208-AL208,0)+IF(AU208&lt;BS208,AQ208+AR208+AS208-AT208,0)+IF(BC208&lt;BS208,AY208+AZ208+BA208-BB208,0)+IF(BK208&lt;BS208,BG208+BH208+BI208-BJ208,0)+IF(BS208&lt;BS208,BO208+BP208+BQ208-BR208,0)+IF(CA208&lt;BS208,BW208+BX208+BY208-BZ208,0)+IF(CI208&lt;BS208,CE208+CF208+CG208-CH208,0))))))</f>
        <v>0</v>
      </c>
      <c r="BU208" s="3">
        <f>IF(Inputs!$B$27&lt;&gt;"Ready","PENDING INPUTS",MIN((BO208+BP208+BQ208),IF(D208&gt;C208,IF(D208=0,0,BR208*C208/D208),BR208+BT208)))</f>
        <v>0</v>
      </c>
      <c r="BV208" s="3">
        <f>IF(Inputs!$B$27&lt;&gt;"Ready","PENDING INPUTS",MAX(0,(BO208+BP208+BQ208)-BU208))</f>
        <v>0</v>
      </c>
      <c r="BW208" s="3">
        <f>IF(Inputs!$B$27&lt;&gt;"Ready","PENDING INPUTS",CD207)</f>
        <v>0</v>
      </c>
      <c r="BX208" s="3">
        <f>IF(Inputs!$B$27&lt;&gt;"Ready","PENDING INPUTS",IF(A208&lt;=Inputs!$B$6,ROUND(BW208*Inputs!C22/12,2),0))</f>
        <v>0</v>
      </c>
      <c r="BY208" s="3">
        <f>IF(Inputs!$B$27&lt;&gt;"Ready","PENDING INPUTS",IF(AND(A208&lt;=Inputs!$B$6,BW208&gt;0),Inputs!G22,0))</f>
        <v>0</v>
      </c>
      <c r="BZ208" s="3">
        <f>IF(Inputs!$B$27&lt;&gt;"Ready","PENDING INPUTS",IF(A208&gt;Inputs!$B$6,0,MIN((BW208+BX208+BY208),IF(Inputs!H22=1,Inputs!D22,MAX(Inputs!F22,ROUND(BW208*Inputs!E22+BX208+BY208,2))))))</f>
        <v>0</v>
      </c>
      <c r="CA208">
        <f>IF(Inputs!$B$27&lt;&gt;"Ready","PENDING INPUTS",IF(BW208&lt;=0,99,1+IF(AND(K208&gt;0,OR(Inputs!C14&gt;Inputs!C22,AND(Inputs!C14=Inputs!C22,0&lt;8))),1,0)+IF(AND(S208&gt;0,OR(Inputs!C15&gt;Inputs!C22,AND(Inputs!C15=Inputs!C22,1&lt;8))),1,0)+IF(AND(AA208&gt;0,OR(Inputs!C16&gt;Inputs!C22,AND(Inputs!C16=Inputs!C22,2&lt;8))),1,0)+IF(AND(AI208&gt;0,OR(Inputs!C17&gt;Inputs!C22,AND(Inputs!C17=Inputs!C22,3&lt;8))),1,0)+IF(AND(AQ208&gt;0,OR(Inputs!C18&gt;Inputs!C22,AND(Inputs!C18=Inputs!C22,4&lt;8))),1,0)+IF(AND(AY208&gt;0,OR(Inputs!C19&gt;Inputs!C22,AND(Inputs!C19=Inputs!C22,5&lt;8))),1,0)+IF(AND(BG208&gt;0,OR(Inputs!C20&gt;Inputs!C22,AND(Inputs!C20=Inputs!C22,6&lt;8))),1,0)+IF(AND(BO208&gt;0,OR(Inputs!C21&gt;Inputs!C22,AND(Inputs!C21=Inputs!C22,7&lt;8))),1,0)+IF(AND(CE208&gt;0,OR(Inputs!C23&gt;Inputs!C22,AND(Inputs!C23=Inputs!C22,9&lt;8))),1,0)))</f>
        <v>99</v>
      </c>
      <c r="CB208" s="3">
        <f>IF(Inputs!$B$27&lt;&gt;"Ready","PENDING INPUTS",IF(A208&gt;Inputs!$B$6,0,MIN(MAX(0,(BW208+BX208+BY208)-BZ208),MAX(0,C208-D208-(IF(O208&lt;CA208,K208+L208+M208-N208,0)+IF(W208&lt;CA208,S208+T208+U208-V208,0)+IF(AE208&lt;CA208,AA208+AB208+AC208-AD208,0)+IF(AM208&lt;CA208,AI208+AJ208+AK208-AL208,0)+IF(AU208&lt;CA208,AQ208+AR208+AS208-AT208,0)+IF(BC208&lt;CA208,AY208+AZ208+BA208-BB208,0)+IF(BK208&lt;CA208,BG208+BH208+BI208-BJ208,0)+IF(BS208&lt;CA208,BO208+BP208+BQ208-BR208,0)+IF(CA208&lt;CA208,BW208+BX208+BY208-BZ208,0)+IF(CI208&lt;CA208,CE208+CF208+CG208-CH208,0))))))</f>
        <v>0</v>
      </c>
      <c r="CC208" s="3">
        <f>IF(Inputs!$B$27&lt;&gt;"Ready","PENDING INPUTS",MIN((BW208+BX208+BY208),IF(D208&gt;C208,IF(D208=0,0,BZ208*C208/D208),BZ208+CB208)))</f>
        <v>0</v>
      </c>
      <c r="CD208" s="3">
        <f>IF(Inputs!$B$27&lt;&gt;"Ready","PENDING INPUTS",MAX(0,(BW208+BX208+BY208)-CC208))</f>
        <v>0</v>
      </c>
      <c r="CE208" s="3">
        <f>IF(Inputs!$B$27&lt;&gt;"Ready","PENDING INPUTS",CL207)</f>
        <v>0</v>
      </c>
      <c r="CF208" s="3">
        <f>IF(Inputs!$B$27&lt;&gt;"Ready","PENDING INPUTS",IF(A208&lt;=Inputs!$B$6,ROUND(CE208*Inputs!C23/12,2),0))</f>
        <v>0</v>
      </c>
      <c r="CG208" s="3">
        <f>IF(Inputs!$B$27&lt;&gt;"Ready","PENDING INPUTS",IF(AND(A208&lt;=Inputs!$B$6,CE208&gt;0),Inputs!G23,0))</f>
        <v>0</v>
      </c>
      <c r="CH208" s="3">
        <f>IF(Inputs!$B$27&lt;&gt;"Ready","PENDING INPUTS",IF(A208&gt;Inputs!$B$6,0,MIN((CE208+CF208+CG208),IF(Inputs!H23=1,Inputs!D23,MAX(Inputs!F23,ROUND(CE208*Inputs!E23+CF208+CG208,2))))))</f>
        <v>0</v>
      </c>
      <c r="CI208">
        <f>IF(Inputs!$B$27&lt;&gt;"Ready","PENDING INPUTS",IF(CE208&lt;=0,99,1+IF(AND(K208&gt;0,OR(Inputs!C14&gt;Inputs!C23,AND(Inputs!C14=Inputs!C23,0&lt;9))),1,0)+IF(AND(S208&gt;0,OR(Inputs!C15&gt;Inputs!C23,AND(Inputs!C15=Inputs!C23,1&lt;9))),1,0)+IF(AND(AA208&gt;0,OR(Inputs!C16&gt;Inputs!C23,AND(Inputs!C16=Inputs!C23,2&lt;9))),1,0)+IF(AND(AI208&gt;0,OR(Inputs!C17&gt;Inputs!C23,AND(Inputs!C17=Inputs!C23,3&lt;9))),1,0)+IF(AND(AQ208&gt;0,OR(Inputs!C18&gt;Inputs!C23,AND(Inputs!C18=Inputs!C23,4&lt;9))),1,0)+IF(AND(AY208&gt;0,OR(Inputs!C19&gt;Inputs!C23,AND(Inputs!C19=Inputs!C23,5&lt;9))),1,0)+IF(AND(BG208&gt;0,OR(Inputs!C20&gt;Inputs!C23,AND(Inputs!C20=Inputs!C23,6&lt;9))),1,0)+IF(AND(BO208&gt;0,OR(Inputs!C21&gt;Inputs!C23,AND(Inputs!C21=Inputs!C23,7&lt;9))),1,0)+IF(AND(BW208&gt;0,OR(Inputs!C22&gt;Inputs!C23,AND(Inputs!C22=Inputs!C23,8&lt;9))),1,0)))</f>
        <v>99</v>
      </c>
      <c r="CJ208" s="3">
        <f>IF(Inputs!$B$27&lt;&gt;"Ready","PENDING INPUTS",IF(A208&gt;Inputs!$B$6,0,MIN(MAX(0,(CE208+CF208+CG208)-CH208),MAX(0,C208-D208-(IF(O208&lt;CI208,K208+L208+M208-N208,0)+IF(W208&lt;CI208,S208+T208+U208-V208,0)+IF(AE208&lt;CI208,AA208+AB208+AC208-AD208,0)+IF(AM208&lt;CI208,AI208+AJ208+AK208-AL208,0)+IF(AU208&lt;CI208,AQ208+AR208+AS208-AT208,0)+IF(BC208&lt;CI208,AY208+AZ208+BA208-BB208,0)+IF(BK208&lt;CI208,BG208+BH208+BI208-BJ208,0)+IF(BS208&lt;CI208,BO208+BP208+BQ208-BR208,0)+IF(CA208&lt;CI208,BW208+BX208+BY208-BZ208,0)+IF(CI208&lt;CI208,CE208+CF208+CG208-CH208,0))))))</f>
        <v>0</v>
      </c>
      <c r="CK208" s="3">
        <f>IF(Inputs!$B$27&lt;&gt;"Ready","PENDING INPUTS",MIN((CE208+CF208+CG208),IF(D208&gt;C208,IF(D208=0,0,CH208*C208/D208),CH208+CJ208)))</f>
        <v>0</v>
      </c>
      <c r="CL208" s="3">
        <f>IF(Inputs!$B$27&lt;&gt;"Ready","PENDING INPUTS",MAX(0,(CE208+CF208+CG208)-CK208))</f>
        <v>0</v>
      </c>
    </row>
    <row r="209" spans="1:90" ht="27.95" customHeight="1" x14ac:dyDescent="0.25">
      <c r="A209">
        <v>205</v>
      </c>
      <c r="B209" s="13">
        <f>IF(Inputs!$B$27&lt;&gt;"Ready","PENDING INPUTS",EDATE(Inputs!$B$5,A209-1))</f>
        <v>52505</v>
      </c>
      <c r="C209" s="3">
        <f>IF(Inputs!$B$27&lt;&gt;"Ready","PENDING INPUTS",IF(A209&lt;=Inputs!$B$6,MAX(0,Inputs!$B$4+IF(A209=Inputs!$B$7,Inputs!$B$8,0)+IF(A209=Inputs!$B$9,Inputs!$B$10,0)),0))</f>
        <v>0</v>
      </c>
      <c r="D209" s="3">
        <f>IF(Inputs!$B$27&lt;&gt;"Ready","PENDING INPUTS",SUM(N209,V209,AD209,AL209,AT209,BB209,BJ209,BR209,BZ209,CH209))</f>
        <v>0</v>
      </c>
      <c r="E209" s="3">
        <f>IF(Inputs!$B$27&lt;&gt;"Ready","PENDING INPUTS",MAX(0,D209-C209))</f>
        <v>0</v>
      </c>
      <c r="F209" s="3">
        <f>IF(Inputs!$B$27&lt;&gt;"Ready","PENDING INPUTS",SUM(Q209,Y209,AG209,AO209,AW209,BE209,BM209,BU209,CC209,CK209))</f>
        <v>0</v>
      </c>
      <c r="G209" s="3">
        <f>IF(Inputs!$B$27&lt;&gt;"Ready","PENDING INPUTS",SUM(L209,T209,AB209,AJ209,AR209,AZ209,BH209,BP209,BX209,CF209))</f>
        <v>0</v>
      </c>
      <c r="H209" s="3">
        <f>IF(Inputs!$B$27&lt;&gt;"Ready","PENDING INPUTS",SUM(M209,U209,AC209,AK209,AS209,BA209,BI209,BQ209,BY209,CG209))</f>
        <v>0</v>
      </c>
      <c r="I209" s="3">
        <f>IF(Inputs!$B$27&lt;&gt;"Ready","PENDING INPUTS",SUM(R209,Z209,AH209,AP209,AX209,BF209,BN209,BV209,CD209,CL209))</f>
        <v>0</v>
      </c>
      <c r="J209" t="str">
        <f>IF(Inputs!$B$27&lt;&gt;"Ready","PENDING INPUTS",IF(A209&gt;Inputs!$B$6,"Beyond horizon",IF(E209&gt;0.005,"MINIMUM SHORTFALL",IF(I209&lt;0.005,"Paid off","In progress"))))</f>
        <v>Beyond horizon</v>
      </c>
      <c r="K209" s="3">
        <f>IF(Inputs!$B$27&lt;&gt;"Ready","PENDING INPUTS",R208)</f>
        <v>0</v>
      </c>
      <c r="L209" s="3">
        <f>IF(Inputs!$B$27&lt;&gt;"Ready","PENDING INPUTS",IF(A209&lt;=Inputs!$B$6,ROUND(K209*Inputs!C14/12,2),0))</f>
        <v>0</v>
      </c>
      <c r="M209" s="3">
        <f>IF(Inputs!$B$27&lt;&gt;"Ready","PENDING INPUTS",IF(AND(A209&lt;=Inputs!$B$6,K209&gt;0),Inputs!G14,0))</f>
        <v>0</v>
      </c>
      <c r="N209" s="3">
        <f>IF(Inputs!$B$27&lt;&gt;"Ready","PENDING INPUTS",IF(A209&gt;Inputs!$B$6,0,MIN((K209+L209+M209),IF(Inputs!H14=1,Inputs!D14,MAX(Inputs!F14,ROUND(K209*Inputs!E14+L209+M209,2))))))</f>
        <v>0</v>
      </c>
      <c r="O209">
        <f>IF(Inputs!$B$27&lt;&gt;"Ready","PENDING INPUTS",IF(K209&lt;=0,99,1+IF(AND(S209&gt;0,OR(Inputs!C15&gt;Inputs!C14,AND(Inputs!C15=Inputs!C14,1&lt;0))),1,0)+IF(AND(AA209&gt;0,OR(Inputs!C16&gt;Inputs!C14,AND(Inputs!C16=Inputs!C14,2&lt;0))),1,0)+IF(AND(AI209&gt;0,OR(Inputs!C17&gt;Inputs!C14,AND(Inputs!C17=Inputs!C14,3&lt;0))),1,0)+IF(AND(AQ209&gt;0,OR(Inputs!C18&gt;Inputs!C14,AND(Inputs!C18=Inputs!C14,4&lt;0))),1,0)+IF(AND(AY209&gt;0,OR(Inputs!C19&gt;Inputs!C14,AND(Inputs!C19=Inputs!C14,5&lt;0))),1,0)+IF(AND(BG209&gt;0,OR(Inputs!C20&gt;Inputs!C14,AND(Inputs!C20=Inputs!C14,6&lt;0))),1,0)+IF(AND(BO209&gt;0,OR(Inputs!C21&gt;Inputs!C14,AND(Inputs!C21=Inputs!C14,7&lt;0))),1,0)+IF(AND(BW209&gt;0,OR(Inputs!C22&gt;Inputs!C14,AND(Inputs!C22=Inputs!C14,8&lt;0))),1,0)+IF(AND(CE209&gt;0,OR(Inputs!C23&gt;Inputs!C14,AND(Inputs!C23=Inputs!C14,9&lt;0))),1,0)))</f>
        <v>99</v>
      </c>
      <c r="P209" s="3">
        <f>IF(Inputs!$B$27&lt;&gt;"Ready","PENDING INPUTS",IF(A209&gt;Inputs!$B$6,0,MIN(MAX(0,(K209+L209+M209)-N209),MAX(0,C209-D209-(IF(O209&lt;O209,K209+L209+M209-N209,0)+IF(W209&lt;O209,S209+T209+U209-V209,0)+IF(AE209&lt;O209,AA209+AB209+AC209-AD209,0)+IF(AM209&lt;O209,AI209+AJ209+AK209-AL209,0)+IF(AU209&lt;O209,AQ209+AR209+AS209-AT209,0)+IF(BC209&lt;O209,AY209+AZ209+BA209-BB209,0)+IF(BK209&lt;O209,BG209+BH209+BI209-BJ209,0)+IF(BS209&lt;O209,BO209+BP209+BQ209-BR209,0)+IF(CA209&lt;O209,BW209+BX209+BY209-BZ209,0)+IF(CI209&lt;O209,CE209+CF209+CG209-CH209,0))))))</f>
        <v>0</v>
      </c>
      <c r="Q209" s="3">
        <f>IF(Inputs!$B$27&lt;&gt;"Ready","PENDING INPUTS",MIN((K209+L209+M209),IF(D209&gt;C209,IF(D209=0,0,N209*C209/D209),N209+P209)))</f>
        <v>0</v>
      </c>
      <c r="R209" s="3">
        <f>IF(Inputs!$B$27&lt;&gt;"Ready","PENDING INPUTS",MAX(0,(K209+L209+M209)-Q209))</f>
        <v>0</v>
      </c>
      <c r="S209" s="3">
        <f>IF(Inputs!$B$27&lt;&gt;"Ready","PENDING INPUTS",Z208)</f>
        <v>0</v>
      </c>
      <c r="T209" s="3">
        <f>IF(Inputs!$B$27&lt;&gt;"Ready","PENDING INPUTS",IF(A209&lt;=Inputs!$B$6,ROUND(S209*Inputs!C15/12,2),0))</f>
        <v>0</v>
      </c>
      <c r="U209" s="3">
        <f>IF(Inputs!$B$27&lt;&gt;"Ready","PENDING INPUTS",IF(AND(A209&lt;=Inputs!$B$6,S209&gt;0),Inputs!G15,0))</f>
        <v>0</v>
      </c>
      <c r="V209" s="3">
        <f>IF(Inputs!$B$27&lt;&gt;"Ready","PENDING INPUTS",IF(A209&gt;Inputs!$B$6,0,MIN((S209+T209+U209),IF(Inputs!H15=1,Inputs!D15,MAX(Inputs!F15,ROUND(S209*Inputs!E15+T209+U209,2))))))</f>
        <v>0</v>
      </c>
      <c r="W209">
        <f>IF(Inputs!$B$27&lt;&gt;"Ready","PENDING INPUTS",IF(S209&lt;=0,99,1+IF(AND(K209&gt;0,OR(Inputs!C14&gt;Inputs!C15,AND(Inputs!C14=Inputs!C15,0&lt;1))),1,0)+IF(AND(AA209&gt;0,OR(Inputs!C16&gt;Inputs!C15,AND(Inputs!C16=Inputs!C15,2&lt;1))),1,0)+IF(AND(AI209&gt;0,OR(Inputs!C17&gt;Inputs!C15,AND(Inputs!C17=Inputs!C15,3&lt;1))),1,0)+IF(AND(AQ209&gt;0,OR(Inputs!C18&gt;Inputs!C15,AND(Inputs!C18=Inputs!C15,4&lt;1))),1,0)+IF(AND(AY209&gt;0,OR(Inputs!C19&gt;Inputs!C15,AND(Inputs!C19=Inputs!C15,5&lt;1))),1,0)+IF(AND(BG209&gt;0,OR(Inputs!C20&gt;Inputs!C15,AND(Inputs!C20=Inputs!C15,6&lt;1))),1,0)+IF(AND(BO209&gt;0,OR(Inputs!C21&gt;Inputs!C15,AND(Inputs!C21=Inputs!C15,7&lt;1))),1,0)+IF(AND(BW209&gt;0,OR(Inputs!C22&gt;Inputs!C15,AND(Inputs!C22=Inputs!C15,8&lt;1))),1,0)+IF(AND(CE209&gt;0,OR(Inputs!C23&gt;Inputs!C15,AND(Inputs!C23=Inputs!C15,9&lt;1))),1,0)))</f>
        <v>99</v>
      </c>
      <c r="X209" s="3">
        <f>IF(Inputs!$B$27&lt;&gt;"Ready","PENDING INPUTS",IF(A209&gt;Inputs!$B$6,0,MIN(MAX(0,(S209+T209+U209)-V209),MAX(0,C209-D209-(IF(O209&lt;W209,K209+L209+M209-N209,0)+IF(W209&lt;W209,S209+T209+U209-V209,0)+IF(AE209&lt;W209,AA209+AB209+AC209-AD209,0)+IF(AM209&lt;W209,AI209+AJ209+AK209-AL209,0)+IF(AU209&lt;W209,AQ209+AR209+AS209-AT209,0)+IF(BC209&lt;W209,AY209+AZ209+BA209-BB209,0)+IF(BK209&lt;W209,BG209+BH209+BI209-BJ209,0)+IF(BS209&lt;W209,BO209+BP209+BQ209-BR209,0)+IF(CA209&lt;W209,BW209+BX209+BY209-BZ209,0)+IF(CI209&lt;W209,CE209+CF209+CG209-CH209,0))))))</f>
        <v>0</v>
      </c>
      <c r="Y209" s="3">
        <f>IF(Inputs!$B$27&lt;&gt;"Ready","PENDING INPUTS",MIN((S209+T209+U209),IF(D209&gt;C209,IF(D209=0,0,V209*C209/D209),V209+X209)))</f>
        <v>0</v>
      </c>
      <c r="Z209" s="3">
        <f>IF(Inputs!$B$27&lt;&gt;"Ready","PENDING INPUTS",MAX(0,(S209+T209+U209)-Y209))</f>
        <v>0</v>
      </c>
      <c r="AA209" s="3">
        <f>IF(Inputs!$B$27&lt;&gt;"Ready","PENDING INPUTS",AH208)</f>
        <v>0</v>
      </c>
      <c r="AB209" s="3">
        <f>IF(Inputs!$B$27&lt;&gt;"Ready","PENDING INPUTS",IF(A209&lt;=Inputs!$B$6,ROUND(AA209*Inputs!C16/12,2),0))</f>
        <v>0</v>
      </c>
      <c r="AC209" s="3">
        <f>IF(Inputs!$B$27&lt;&gt;"Ready","PENDING INPUTS",IF(AND(A209&lt;=Inputs!$B$6,AA209&gt;0),Inputs!G16,0))</f>
        <v>0</v>
      </c>
      <c r="AD209" s="3">
        <f>IF(Inputs!$B$27&lt;&gt;"Ready","PENDING INPUTS",IF(A209&gt;Inputs!$B$6,0,MIN((AA209+AB209+AC209),IF(Inputs!H16=1,Inputs!D16,MAX(Inputs!F16,ROUND(AA209*Inputs!E16+AB209+AC209,2))))))</f>
        <v>0</v>
      </c>
      <c r="AE209">
        <f>IF(Inputs!$B$27&lt;&gt;"Ready","PENDING INPUTS",IF(AA209&lt;=0,99,1+IF(AND(K209&gt;0,OR(Inputs!C14&gt;Inputs!C16,AND(Inputs!C14=Inputs!C16,0&lt;2))),1,0)+IF(AND(S209&gt;0,OR(Inputs!C15&gt;Inputs!C16,AND(Inputs!C15=Inputs!C16,1&lt;2))),1,0)+IF(AND(AI209&gt;0,OR(Inputs!C17&gt;Inputs!C16,AND(Inputs!C17=Inputs!C16,3&lt;2))),1,0)+IF(AND(AQ209&gt;0,OR(Inputs!C18&gt;Inputs!C16,AND(Inputs!C18=Inputs!C16,4&lt;2))),1,0)+IF(AND(AY209&gt;0,OR(Inputs!C19&gt;Inputs!C16,AND(Inputs!C19=Inputs!C16,5&lt;2))),1,0)+IF(AND(BG209&gt;0,OR(Inputs!C20&gt;Inputs!C16,AND(Inputs!C20=Inputs!C16,6&lt;2))),1,0)+IF(AND(BO209&gt;0,OR(Inputs!C21&gt;Inputs!C16,AND(Inputs!C21=Inputs!C16,7&lt;2))),1,0)+IF(AND(BW209&gt;0,OR(Inputs!C22&gt;Inputs!C16,AND(Inputs!C22=Inputs!C16,8&lt;2))),1,0)+IF(AND(CE209&gt;0,OR(Inputs!C23&gt;Inputs!C16,AND(Inputs!C23=Inputs!C16,9&lt;2))),1,0)))</f>
        <v>99</v>
      </c>
      <c r="AF209" s="3">
        <f>IF(Inputs!$B$27&lt;&gt;"Ready","PENDING INPUTS",IF(A209&gt;Inputs!$B$6,0,MIN(MAX(0,(AA209+AB209+AC209)-AD209),MAX(0,C209-D209-(IF(O209&lt;AE209,K209+L209+M209-N209,0)+IF(W209&lt;AE209,S209+T209+U209-V209,0)+IF(AE209&lt;AE209,AA209+AB209+AC209-AD209,0)+IF(AM209&lt;AE209,AI209+AJ209+AK209-AL209,0)+IF(AU209&lt;AE209,AQ209+AR209+AS209-AT209,0)+IF(BC209&lt;AE209,AY209+AZ209+BA209-BB209,0)+IF(BK209&lt;AE209,BG209+BH209+BI209-BJ209,0)+IF(BS209&lt;AE209,BO209+BP209+BQ209-BR209,0)+IF(CA209&lt;AE209,BW209+BX209+BY209-BZ209,0)+IF(CI209&lt;AE209,CE209+CF209+CG209-CH209,0))))))</f>
        <v>0</v>
      </c>
      <c r="AG209" s="3">
        <f>IF(Inputs!$B$27&lt;&gt;"Ready","PENDING INPUTS",MIN((AA209+AB209+AC209),IF(D209&gt;C209,IF(D209=0,0,AD209*C209/D209),AD209+AF209)))</f>
        <v>0</v>
      </c>
      <c r="AH209" s="3">
        <f>IF(Inputs!$B$27&lt;&gt;"Ready","PENDING INPUTS",MAX(0,(AA209+AB209+AC209)-AG209))</f>
        <v>0</v>
      </c>
      <c r="AI209" s="3">
        <f>IF(Inputs!$B$27&lt;&gt;"Ready","PENDING INPUTS",AP208)</f>
        <v>0</v>
      </c>
      <c r="AJ209" s="3">
        <f>IF(Inputs!$B$27&lt;&gt;"Ready","PENDING INPUTS",IF(A209&lt;=Inputs!$B$6,ROUND(AI209*Inputs!C17/12,2),0))</f>
        <v>0</v>
      </c>
      <c r="AK209" s="3">
        <f>IF(Inputs!$B$27&lt;&gt;"Ready","PENDING INPUTS",IF(AND(A209&lt;=Inputs!$B$6,AI209&gt;0),Inputs!G17,0))</f>
        <v>0</v>
      </c>
      <c r="AL209" s="3">
        <f>IF(Inputs!$B$27&lt;&gt;"Ready","PENDING INPUTS",IF(A209&gt;Inputs!$B$6,0,MIN((AI209+AJ209+AK209),IF(Inputs!H17=1,Inputs!D17,MAX(Inputs!F17,ROUND(AI209*Inputs!E17+AJ209+AK209,2))))))</f>
        <v>0</v>
      </c>
      <c r="AM209">
        <f>IF(Inputs!$B$27&lt;&gt;"Ready","PENDING INPUTS",IF(AI209&lt;=0,99,1+IF(AND(K209&gt;0,OR(Inputs!C14&gt;Inputs!C17,AND(Inputs!C14=Inputs!C17,0&lt;3))),1,0)+IF(AND(S209&gt;0,OR(Inputs!C15&gt;Inputs!C17,AND(Inputs!C15=Inputs!C17,1&lt;3))),1,0)+IF(AND(AA209&gt;0,OR(Inputs!C16&gt;Inputs!C17,AND(Inputs!C16=Inputs!C17,2&lt;3))),1,0)+IF(AND(AQ209&gt;0,OR(Inputs!C18&gt;Inputs!C17,AND(Inputs!C18=Inputs!C17,4&lt;3))),1,0)+IF(AND(AY209&gt;0,OR(Inputs!C19&gt;Inputs!C17,AND(Inputs!C19=Inputs!C17,5&lt;3))),1,0)+IF(AND(BG209&gt;0,OR(Inputs!C20&gt;Inputs!C17,AND(Inputs!C20=Inputs!C17,6&lt;3))),1,0)+IF(AND(BO209&gt;0,OR(Inputs!C21&gt;Inputs!C17,AND(Inputs!C21=Inputs!C17,7&lt;3))),1,0)+IF(AND(BW209&gt;0,OR(Inputs!C22&gt;Inputs!C17,AND(Inputs!C22=Inputs!C17,8&lt;3))),1,0)+IF(AND(CE209&gt;0,OR(Inputs!C23&gt;Inputs!C17,AND(Inputs!C23=Inputs!C17,9&lt;3))),1,0)))</f>
        <v>99</v>
      </c>
      <c r="AN209" s="3">
        <f>IF(Inputs!$B$27&lt;&gt;"Ready","PENDING INPUTS",IF(A209&gt;Inputs!$B$6,0,MIN(MAX(0,(AI209+AJ209+AK209)-AL209),MAX(0,C209-D209-(IF(O209&lt;AM209,K209+L209+M209-N209,0)+IF(W209&lt;AM209,S209+T209+U209-V209,0)+IF(AE209&lt;AM209,AA209+AB209+AC209-AD209,0)+IF(AM209&lt;AM209,AI209+AJ209+AK209-AL209,0)+IF(AU209&lt;AM209,AQ209+AR209+AS209-AT209,0)+IF(BC209&lt;AM209,AY209+AZ209+BA209-BB209,0)+IF(BK209&lt;AM209,BG209+BH209+BI209-BJ209,0)+IF(BS209&lt;AM209,BO209+BP209+BQ209-BR209,0)+IF(CA209&lt;AM209,BW209+BX209+BY209-BZ209,0)+IF(CI209&lt;AM209,CE209+CF209+CG209-CH209,0))))))</f>
        <v>0</v>
      </c>
      <c r="AO209" s="3">
        <f>IF(Inputs!$B$27&lt;&gt;"Ready","PENDING INPUTS",MIN((AI209+AJ209+AK209),IF(D209&gt;C209,IF(D209=0,0,AL209*C209/D209),AL209+AN209)))</f>
        <v>0</v>
      </c>
      <c r="AP209" s="3">
        <f>IF(Inputs!$B$27&lt;&gt;"Ready","PENDING INPUTS",MAX(0,(AI209+AJ209+AK209)-AO209))</f>
        <v>0</v>
      </c>
      <c r="AQ209" s="3">
        <f>IF(Inputs!$B$27&lt;&gt;"Ready","PENDING INPUTS",AX208)</f>
        <v>0</v>
      </c>
      <c r="AR209" s="3">
        <f>IF(Inputs!$B$27&lt;&gt;"Ready","PENDING INPUTS",IF(A209&lt;=Inputs!$B$6,ROUND(AQ209*Inputs!C18/12,2),0))</f>
        <v>0</v>
      </c>
      <c r="AS209" s="3">
        <f>IF(Inputs!$B$27&lt;&gt;"Ready","PENDING INPUTS",IF(AND(A209&lt;=Inputs!$B$6,AQ209&gt;0),Inputs!G18,0))</f>
        <v>0</v>
      </c>
      <c r="AT209" s="3">
        <f>IF(Inputs!$B$27&lt;&gt;"Ready","PENDING INPUTS",IF(A209&gt;Inputs!$B$6,0,MIN((AQ209+AR209+AS209),IF(Inputs!H18=1,Inputs!D18,MAX(Inputs!F18,ROUND(AQ209*Inputs!E18+AR209+AS209,2))))))</f>
        <v>0</v>
      </c>
      <c r="AU209">
        <f>IF(Inputs!$B$27&lt;&gt;"Ready","PENDING INPUTS",IF(AQ209&lt;=0,99,1+IF(AND(K209&gt;0,OR(Inputs!C14&gt;Inputs!C18,AND(Inputs!C14=Inputs!C18,0&lt;4))),1,0)+IF(AND(S209&gt;0,OR(Inputs!C15&gt;Inputs!C18,AND(Inputs!C15=Inputs!C18,1&lt;4))),1,0)+IF(AND(AA209&gt;0,OR(Inputs!C16&gt;Inputs!C18,AND(Inputs!C16=Inputs!C18,2&lt;4))),1,0)+IF(AND(AI209&gt;0,OR(Inputs!C17&gt;Inputs!C18,AND(Inputs!C17=Inputs!C18,3&lt;4))),1,0)+IF(AND(AY209&gt;0,OR(Inputs!C19&gt;Inputs!C18,AND(Inputs!C19=Inputs!C18,5&lt;4))),1,0)+IF(AND(BG209&gt;0,OR(Inputs!C20&gt;Inputs!C18,AND(Inputs!C20=Inputs!C18,6&lt;4))),1,0)+IF(AND(BO209&gt;0,OR(Inputs!C21&gt;Inputs!C18,AND(Inputs!C21=Inputs!C18,7&lt;4))),1,0)+IF(AND(BW209&gt;0,OR(Inputs!C22&gt;Inputs!C18,AND(Inputs!C22=Inputs!C18,8&lt;4))),1,0)+IF(AND(CE209&gt;0,OR(Inputs!C23&gt;Inputs!C18,AND(Inputs!C23=Inputs!C18,9&lt;4))),1,0)))</f>
        <v>99</v>
      </c>
      <c r="AV209" s="3">
        <f>IF(Inputs!$B$27&lt;&gt;"Ready","PENDING INPUTS",IF(A209&gt;Inputs!$B$6,0,MIN(MAX(0,(AQ209+AR209+AS209)-AT209),MAX(0,C209-D209-(IF(O209&lt;AU209,K209+L209+M209-N209,0)+IF(W209&lt;AU209,S209+T209+U209-V209,0)+IF(AE209&lt;AU209,AA209+AB209+AC209-AD209,0)+IF(AM209&lt;AU209,AI209+AJ209+AK209-AL209,0)+IF(AU209&lt;AU209,AQ209+AR209+AS209-AT209,0)+IF(BC209&lt;AU209,AY209+AZ209+BA209-BB209,0)+IF(BK209&lt;AU209,BG209+BH209+BI209-BJ209,0)+IF(BS209&lt;AU209,BO209+BP209+BQ209-BR209,0)+IF(CA209&lt;AU209,BW209+BX209+BY209-BZ209,0)+IF(CI209&lt;AU209,CE209+CF209+CG209-CH209,0))))))</f>
        <v>0</v>
      </c>
      <c r="AW209" s="3">
        <f>IF(Inputs!$B$27&lt;&gt;"Ready","PENDING INPUTS",MIN((AQ209+AR209+AS209),IF(D209&gt;C209,IF(D209=0,0,AT209*C209/D209),AT209+AV209)))</f>
        <v>0</v>
      </c>
      <c r="AX209" s="3">
        <f>IF(Inputs!$B$27&lt;&gt;"Ready","PENDING INPUTS",MAX(0,(AQ209+AR209+AS209)-AW209))</f>
        <v>0</v>
      </c>
      <c r="AY209" s="3">
        <f>IF(Inputs!$B$27&lt;&gt;"Ready","PENDING INPUTS",BF208)</f>
        <v>0</v>
      </c>
      <c r="AZ209" s="3">
        <f>IF(Inputs!$B$27&lt;&gt;"Ready","PENDING INPUTS",IF(A209&lt;=Inputs!$B$6,ROUND(AY209*Inputs!C19/12,2),0))</f>
        <v>0</v>
      </c>
      <c r="BA209" s="3">
        <f>IF(Inputs!$B$27&lt;&gt;"Ready","PENDING INPUTS",IF(AND(A209&lt;=Inputs!$B$6,AY209&gt;0),Inputs!G19,0))</f>
        <v>0</v>
      </c>
      <c r="BB209" s="3">
        <f>IF(Inputs!$B$27&lt;&gt;"Ready","PENDING INPUTS",IF(A209&gt;Inputs!$B$6,0,MIN((AY209+AZ209+BA209),IF(Inputs!H19=1,Inputs!D19,MAX(Inputs!F19,ROUND(AY209*Inputs!E19+AZ209+BA209,2))))))</f>
        <v>0</v>
      </c>
      <c r="BC209">
        <f>IF(Inputs!$B$27&lt;&gt;"Ready","PENDING INPUTS",IF(AY209&lt;=0,99,1+IF(AND(K209&gt;0,OR(Inputs!C14&gt;Inputs!C19,AND(Inputs!C14=Inputs!C19,0&lt;5))),1,0)+IF(AND(S209&gt;0,OR(Inputs!C15&gt;Inputs!C19,AND(Inputs!C15=Inputs!C19,1&lt;5))),1,0)+IF(AND(AA209&gt;0,OR(Inputs!C16&gt;Inputs!C19,AND(Inputs!C16=Inputs!C19,2&lt;5))),1,0)+IF(AND(AI209&gt;0,OR(Inputs!C17&gt;Inputs!C19,AND(Inputs!C17=Inputs!C19,3&lt;5))),1,0)+IF(AND(AQ209&gt;0,OR(Inputs!C18&gt;Inputs!C19,AND(Inputs!C18=Inputs!C19,4&lt;5))),1,0)+IF(AND(BG209&gt;0,OR(Inputs!C20&gt;Inputs!C19,AND(Inputs!C20=Inputs!C19,6&lt;5))),1,0)+IF(AND(BO209&gt;0,OR(Inputs!C21&gt;Inputs!C19,AND(Inputs!C21=Inputs!C19,7&lt;5))),1,0)+IF(AND(BW209&gt;0,OR(Inputs!C22&gt;Inputs!C19,AND(Inputs!C22=Inputs!C19,8&lt;5))),1,0)+IF(AND(CE209&gt;0,OR(Inputs!C23&gt;Inputs!C19,AND(Inputs!C23=Inputs!C19,9&lt;5))),1,0)))</f>
        <v>99</v>
      </c>
      <c r="BD209" s="3">
        <f>IF(Inputs!$B$27&lt;&gt;"Ready","PENDING INPUTS",IF(A209&gt;Inputs!$B$6,0,MIN(MAX(0,(AY209+AZ209+BA209)-BB209),MAX(0,C209-D209-(IF(O209&lt;BC209,K209+L209+M209-N209,0)+IF(W209&lt;BC209,S209+T209+U209-V209,0)+IF(AE209&lt;BC209,AA209+AB209+AC209-AD209,0)+IF(AM209&lt;BC209,AI209+AJ209+AK209-AL209,0)+IF(AU209&lt;BC209,AQ209+AR209+AS209-AT209,0)+IF(BC209&lt;BC209,AY209+AZ209+BA209-BB209,0)+IF(BK209&lt;BC209,BG209+BH209+BI209-BJ209,0)+IF(BS209&lt;BC209,BO209+BP209+BQ209-BR209,0)+IF(CA209&lt;BC209,BW209+BX209+BY209-BZ209,0)+IF(CI209&lt;BC209,CE209+CF209+CG209-CH209,0))))))</f>
        <v>0</v>
      </c>
      <c r="BE209" s="3">
        <f>IF(Inputs!$B$27&lt;&gt;"Ready","PENDING INPUTS",MIN((AY209+AZ209+BA209),IF(D209&gt;C209,IF(D209=0,0,BB209*C209/D209),BB209+BD209)))</f>
        <v>0</v>
      </c>
      <c r="BF209" s="3">
        <f>IF(Inputs!$B$27&lt;&gt;"Ready","PENDING INPUTS",MAX(0,(AY209+AZ209+BA209)-BE209))</f>
        <v>0</v>
      </c>
      <c r="BG209" s="3">
        <f>IF(Inputs!$B$27&lt;&gt;"Ready","PENDING INPUTS",BN208)</f>
        <v>0</v>
      </c>
      <c r="BH209" s="3">
        <f>IF(Inputs!$B$27&lt;&gt;"Ready","PENDING INPUTS",IF(A209&lt;=Inputs!$B$6,ROUND(BG209*Inputs!C20/12,2),0))</f>
        <v>0</v>
      </c>
      <c r="BI209" s="3">
        <f>IF(Inputs!$B$27&lt;&gt;"Ready","PENDING INPUTS",IF(AND(A209&lt;=Inputs!$B$6,BG209&gt;0),Inputs!G20,0))</f>
        <v>0</v>
      </c>
      <c r="BJ209" s="3">
        <f>IF(Inputs!$B$27&lt;&gt;"Ready","PENDING INPUTS",IF(A209&gt;Inputs!$B$6,0,MIN((BG209+BH209+BI209),IF(Inputs!H20=1,Inputs!D20,MAX(Inputs!F20,ROUND(BG209*Inputs!E20+BH209+BI209,2))))))</f>
        <v>0</v>
      </c>
      <c r="BK209">
        <f>IF(Inputs!$B$27&lt;&gt;"Ready","PENDING INPUTS",IF(BG209&lt;=0,99,1+IF(AND(K209&gt;0,OR(Inputs!C14&gt;Inputs!C20,AND(Inputs!C14=Inputs!C20,0&lt;6))),1,0)+IF(AND(S209&gt;0,OR(Inputs!C15&gt;Inputs!C20,AND(Inputs!C15=Inputs!C20,1&lt;6))),1,0)+IF(AND(AA209&gt;0,OR(Inputs!C16&gt;Inputs!C20,AND(Inputs!C16=Inputs!C20,2&lt;6))),1,0)+IF(AND(AI209&gt;0,OR(Inputs!C17&gt;Inputs!C20,AND(Inputs!C17=Inputs!C20,3&lt;6))),1,0)+IF(AND(AQ209&gt;0,OR(Inputs!C18&gt;Inputs!C20,AND(Inputs!C18=Inputs!C20,4&lt;6))),1,0)+IF(AND(AY209&gt;0,OR(Inputs!C19&gt;Inputs!C20,AND(Inputs!C19=Inputs!C20,5&lt;6))),1,0)+IF(AND(BO209&gt;0,OR(Inputs!C21&gt;Inputs!C20,AND(Inputs!C21=Inputs!C20,7&lt;6))),1,0)+IF(AND(BW209&gt;0,OR(Inputs!C22&gt;Inputs!C20,AND(Inputs!C22=Inputs!C20,8&lt;6))),1,0)+IF(AND(CE209&gt;0,OR(Inputs!C23&gt;Inputs!C20,AND(Inputs!C23=Inputs!C20,9&lt;6))),1,0)))</f>
        <v>99</v>
      </c>
      <c r="BL209" s="3">
        <f>IF(Inputs!$B$27&lt;&gt;"Ready","PENDING INPUTS",IF(A209&gt;Inputs!$B$6,0,MIN(MAX(0,(BG209+BH209+BI209)-BJ209),MAX(0,C209-D209-(IF(O209&lt;BK209,K209+L209+M209-N209,0)+IF(W209&lt;BK209,S209+T209+U209-V209,0)+IF(AE209&lt;BK209,AA209+AB209+AC209-AD209,0)+IF(AM209&lt;BK209,AI209+AJ209+AK209-AL209,0)+IF(AU209&lt;BK209,AQ209+AR209+AS209-AT209,0)+IF(BC209&lt;BK209,AY209+AZ209+BA209-BB209,0)+IF(BK209&lt;BK209,BG209+BH209+BI209-BJ209,0)+IF(BS209&lt;BK209,BO209+BP209+BQ209-BR209,0)+IF(CA209&lt;BK209,BW209+BX209+BY209-BZ209,0)+IF(CI209&lt;BK209,CE209+CF209+CG209-CH209,0))))))</f>
        <v>0</v>
      </c>
      <c r="BM209" s="3">
        <f>IF(Inputs!$B$27&lt;&gt;"Ready","PENDING INPUTS",MIN((BG209+BH209+BI209),IF(D209&gt;C209,IF(D209=0,0,BJ209*C209/D209),BJ209+BL209)))</f>
        <v>0</v>
      </c>
      <c r="BN209" s="3">
        <f>IF(Inputs!$B$27&lt;&gt;"Ready","PENDING INPUTS",MAX(0,(BG209+BH209+BI209)-BM209))</f>
        <v>0</v>
      </c>
      <c r="BO209" s="3">
        <f>IF(Inputs!$B$27&lt;&gt;"Ready","PENDING INPUTS",BV208)</f>
        <v>0</v>
      </c>
      <c r="BP209" s="3">
        <f>IF(Inputs!$B$27&lt;&gt;"Ready","PENDING INPUTS",IF(A209&lt;=Inputs!$B$6,ROUND(BO209*Inputs!C21/12,2),0))</f>
        <v>0</v>
      </c>
      <c r="BQ209" s="3">
        <f>IF(Inputs!$B$27&lt;&gt;"Ready","PENDING INPUTS",IF(AND(A209&lt;=Inputs!$B$6,BO209&gt;0),Inputs!G21,0))</f>
        <v>0</v>
      </c>
      <c r="BR209" s="3">
        <f>IF(Inputs!$B$27&lt;&gt;"Ready","PENDING INPUTS",IF(A209&gt;Inputs!$B$6,0,MIN((BO209+BP209+BQ209),IF(Inputs!H21=1,Inputs!D21,MAX(Inputs!F21,ROUND(BO209*Inputs!E21+BP209+BQ209,2))))))</f>
        <v>0</v>
      </c>
      <c r="BS209">
        <f>IF(Inputs!$B$27&lt;&gt;"Ready","PENDING INPUTS",IF(BO209&lt;=0,99,1+IF(AND(K209&gt;0,OR(Inputs!C14&gt;Inputs!C21,AND(Inputs!C14=Inputs!C21,0&lt;7))),1,0)+IF(AND(S209&gt;0,OR(Inputs!C15&gt;Inputs!C21,AND(Inputs!C15=Inputs!C21,1&lt;7))),1,0)+IF(AND(AA209&gt;0,OR(Inputs!C16&gt;Inputs!C21,AND(Inputs!C16=Inputs!C21,2&lt;7))),1,0)+IF(AND(AI209&gt;0,OR(Inputs!C17&gt;Inputs!C21,AND(Inputs!C17=Inputs!C21,3&lt;7))),1,0)+IF(AND(AQ209&gt;0,OR(Inputs!C18&gt;Inputs!C21,AND(Inputs!C18=Inputs!C21,4&lt;7))),1,0)+IF(AND(AY209&gt;0,OR(Inputs!C19&gt;Inputs!C21,AND(Inputs!C19=Inputs!C21,5&lt;7))),1,0)+IF(AND(BG209&gt;0,OR(Inputs!C20&gt;Inputs!C21,AND(Inputs!C20=Inputs!C21,6&lt;7))),1,0)+IF(AND(BW209&gt;0,OR(Inputs!C22&gt;Inputs!C21,AND(Inputs!C22=Inputs!C21,8&lt;7))),1,0)+IF(AND(CE209&gt;0,OR(Inputs!C23&gt;Inputs!C21,AND(Inputs!C23=Inputs!C21,9&lt;7))),1,0)))</f>
        <v>99</v>
      </c>
      <c r="BT209" s="3">
        <f>IF(Inputs!$B$27&lt;&gt;"Ready","PENDING INPUTS",IF(A209&gt;Inputs!$B$6,0,MIN(MAX(0,(BO209+BP209+BQ209)-BR209),MAX(0,C209-D209-(IF(O209&lt;BS209,K209+L209+M209-N209,0)+IF(W209&lt;BS209,S209+T209+U209-V209,0)+IF(AE209&lt;BS209,AA209+AB209+AC209-AD209,0)+IF(AM209&lt;BS209,AI209+AJ209+AK209-AL209,0)+IF(AU209&lt;BS209,AQ209+AR209+AS209-AT209,0)+IF(BC209&lt;BS209,AY209+AZ209+BA209-BB209,0)+IF(BK209&lt;BS209,BG209+BH209+BI209-BJ209,0)+IF(BS209&lt;BS209,BO209+BP209+BQ209-BR209,0)+IF(CA209&lt;BS209,BW209+BX209+BY209-BZ209,0)+IF(CI209&lt;BS209,CE209+CF209+CG209-CH209,0))))))</f>
        <v>0</v>
      </c>
      <c r="BU209" s="3">
        <f>IF(Inputs!$B$27&lt;&gt;"Ready","PENDING INPUTS",MIN((BO209+BP209+BQ209),IF(D209&gt;C209,IF(D209=0,0,BR209*C209/D209),BR209+BT209)))</f>
        <v>0</v>
      </c>
      <c r="BV209" s="3">
        <f>IF(Inputs!$B$27&lt;&gt;"Ready","PENDING INPUTS",MAX(0,(BO209+BP209+BQ209)-BU209))</f>
        <v>0</v>
      </c>
      <c r="BW209" s="3">
        <f>IF(Inputs!$B$27&lt;&gt;"Ready","PENDING INPUTS",CD208)</f>
        <v>0</v>
      </c>
      <c r="BX209" s="3">
        <f>IF(Inputs!$B$27&lt;&gt;"Ready","PENDING INPUTS",IF(A209&lt;=Inputs!$B$6,ROUND(BW209*Inputs!C22/12,2),0))</f>
        <v>0</v>
      </c>
      <c r="BY209" s="3">
        <f>IF(Inputs!$B$27&lt;&gt;"Ready","PENDING INPUTS",IF(AND(A209&lt;=Inputs!$B$6,BW209&gt;0),Inputs!G22,0))</f>
        <v>0</v>
      </c>
      <c r="BZ209" s="3">
        <f>IF(Inputs!$B$27&lt;&gt;"Ready","PENDING INPUTS",IF(A209&gt;Inputs!$B$6,0,MIN((BW209+BX209+BY209),IF(Inputs!H22=1,Inputs!D22,MAX(Inputs!F22,ROUND(BW209*Inputs!E22+BX209+BY209,2))))))</f>
        <v>0</v>
      </c>
      <c r="CA209">
        <f>IF(Inputs!$B$27&lt;&gt;"Ready","PENDING INPUTS",IF(BW209&lt;=0,99,1+IF(AND(K209&gt;0,OR(Inputs!C14&gt;Inputs!C22,AND(Inputs!C14=Inputs!C22,0&lt;8))),1,0)+IF(AND(S209&gt;0,OR(Inputs!C15&gt;Inputs!C22,AND(Inputs!C15=Inputs!C22,1&lt;8))),1,0)+IF(AND(AA209&gt;0,OR(Inputs!C16&gt;Inputs!C22,AND(Inputs!C16=Inputs!C22,2&lt;8))),1,0)+IF(AND(AI209&gt;0,OR(Inputs!C17&gt;Inputs!C22,AND(Inputs!C17=Inputs!C22,3&lt;8))),1,0)+IF(AND(AQ209&gt;0,OR(Inputs!C18&gt;Inputs!C22,AND(Inputs!C18=Inputs!C22,4&lt;8))),1,0)+IF(AND(AY209&gt;0,OR(Inputs!C19&gt;Inputs!C22,AND(Inputs!C19=Inputs!C22,5&lt;8))),1,0)+IF(AND(BG209&gt;0,OR(Inputs!C20&gt;Inputs!C22,AND(Inputs!C20=Inputs!C22,6&lt;8))),1,0)+IF(AND(BO209&gt;0,OR(Inputs!C21&gt;Inputs!C22,AND(Inputs!C21=Inputs!C22,7&lt;8))),1,0)+IF(AND(CE209&gt;0,OR(Inputs!C23&gt;Inputs!C22,AND(Inputs!C23=Inputs!C22,9&lt;8))),1,0)))</f>
        <v>99</v>
      </c>
      <c r="CB209" s="3">
        <f>IF(Inputs!$B$27&lt;&gt;"Ready","PENDING INPUTS",IF(A209&gt;Inputs!$B$6,0,MIN(MAX(0,(BW209+BX209+BY209)-BZ209),MAX(0,C209-D209-(IF(O209&lt;CA209,K209+L209+M209-N209,0)+IF(W209&lt;CA209,S209+T209+U209-V209,0)+IF(AE209&lt;CA209,AA209+AB209+AC209-AD209,0)+IF(AM209&lt;CA209,AI209+AJ209+AK209-AL209,0)+IF(AU209&lt;CA209,AQ209+AR209+AS209-AT209,0)+IF(BC209&lt;CA209,AY209+AZ209+BA209-BB209,0)+IF(BK209&lt;CA209,BG209+BH209+BI209-BJ209,0)+IF(BS209&lt;CA209,BO209+BP209+BQ209-BR209,0)+IF(CA209&lt;CA209,BW209+BX209+BY209-BZ209,0)+IF(CI209&lt;CA209,CE209+CF209+CG209-CH209,0))))))</f>
        <v>0</v>
      </c>
      <c r="CC209" s="3">
        <f>IF(Inputs!$B$27&lt;&gt;"Ready","PENDING INPUTS",MIN((BW209+BX209+BY209),IF(D209&gt;C209,IF(D209=0,0,BZ209*C209/D209),BZ209+CB209)))</f>
        <v>0</v>
      </c>
      <c r="CD209" s="3">
        <f>IF(Inputs!$B$27&lt;&gt;"Ready","PENDING INPUTS",MAX(0,(BW209+BX209+BY209)-CC209))</f>
        <v>0</v>
      </c>
      <c r="CE209" s="3">
        <f>IF(Inputs!$B$27&lt;&gt;"Ready","PENDING INPUTS",CL208)</f>
        <v>0</v>
      </c>
      <c r="CF209" s="3">
        <f>IF(Inputs!$B$27&lt;&gt;"Ready","PENDING INPUTS",IF(A209&lt;=Inputs!$B$6,ROUND(CE209*Inputs!C23/12,2),0))</f>
        <v>0</v>
      </c>
      <c r="CG209" s="3">
        <f>IF(Inputs!$B$27&lt;&gt;"Ready","PENDING INPUTS",IF(AND(A209&lt;=Inputs!$B$6,CE209&gt;0),Inputs!G23,0))</f>
        <v>0</v>
      </c>
      <c r="CH209" s="3">
        <f>IF(Inputs!$B$27&lt;&gt;"Ready","PENDING INPUTS",IF(A209&gt;Inputs!$B$6,0,MIN((CE209+CF209+CG209),IF(Inputs!H23=1,Inputs!D23,MAX(Inputs!F23,ROUND(CE209*Inputs!E23+CF209+CG209,2))))))</f>
        <v>0</v>
      </c>
      <c r="CI209">
        <f>IF(Inputs!$B$27&lt;&gt;"Ready","PENDING INPUTS",IF(CE209&lt;=0,99,1+IF(AND(K209&gt;0,OR(Inputs!C14&gt;Inputs!C23,AND(Inputs!C14=Inputs!C23,0&lt;9))),1,0)+IF(AND(S209&gt;0,OR(Inputs!C15&gt;Inputs!C23,AND(Inputs!C15=Inputs!C23,1&lt;9))),1,0)+IF(AND(AA209&gt;0,OR(Inputs!C16&gt;Inputs!C23,AND(Inputs!C16=Inputs!C23,2&lt;9))),1,0)+IF(AND(AI209&gt;0,OR(Inputs!C17&gt;Inputs!C23,AND(Inputs!C17=Inputs!C23,3&lt;9))),1,0)+IF(AND(AQ209&gt;0,OR(Inputs!C18&gt;Inputs!C23,AND(Inputs!C18=Inputs!C23,4&lt;9))),1,0)+IF(AND(AY209&gt;0,OR(Inputs!C19&gt;Inputs!C23,AND(Inputs!C19=Inputs!C23,5&lt;9))),1,0)+IF(AND(BG209&gt;0,OR(Inputs!C20&gt;Inputs!C23,AND(Inputs!C20=Inputs!C23,6&lt;9))),1,0)+IF(AND(BO209&gt;0,OR(Inputs!C21&gt;Inputs!C23,AND(Inputs!C21=Inputs!C23,7&lt;9))),1,0)+IF(AND(BW209&gt;0,OR(Inputs!C22&gt;Inputs!C23,AND(Inputs!C22=Inputs!C23,8&lt;9))),1,0)))</f>
        <v>99</v>
      </c>
      <c r="CJ209" s="3">
        <f>IF(Inputs!$B$27&lt;&gt;"Ready","PENDING INPUTS",IF(A209&gt;Inputs!$B$6,0,MIN(MAX(0,(CE209+CF209+CG209)-CH209),MAX(0,C209-D209-(IF(O209&lt;CI209,K209+L209+M209-N209,0)+IF(W209&lt;CI209,S209+T209+U209-V209,0)+IF(AE209&lt;CI209,AA209+AB209+AC209-AD209,0)+IF(AM209&lt;CI209,AI209+AJ209+AK209-AL209,0)+IF(AU209&lt;CI209,AQ209+AR209+AS209-AT209,0)+IF(BC209&lt;CI209,AY209+AZ209+BA209-BB209,0)+IF(BK209&lt;CI209,BG209+BH209+BI209-BJ209,0)+IF(BS209&lt;CI209,BO209+BP209+BQ209-BR209,0)+IF(CA209&lt;CI209,BW209+BX209+BY209-BZ209,0)+IF(CI209&lt;CI209,CE209+CF209+CG209-CH209,0))))))</f>
        <v>0</v>
      </c>
      <c r="CK209" s="3">
        <f>IF(Inputs!$B$27&lt;&gt;"Ready","PENDING INPUTS",MIN((CE209+CF209+CG209),IF(D209&gt;C209,IF(D209=0,0,CH209*C209/D209),CH209+CJ209)))</f>
        <v>0</v>
      </c>
      <c r="CL209" s="3">
        <f>IF(Inputs!$B$27&lt;&gt;"Ready","PENDING INPUTS",MAX(0,(CE209+CF209+CG209)-CK209))</f>
        <v>0</v>
      </c>
    </row>
    <row r="210" spans="1:90" ht="27.95" customHeight="1" x14ac:dyDescent="0.25">
      <c r="A210">
        <v>206</v>
      </c>
      <c r="B210" s="13">
        <f>IF(Inputs!$B$27&lt;&gt;"Ready","PENDING INPUTS",EDATE(Inputs!$B$5,A210-1))</f>
        <v>52536</v>
      </c>
      <c r="C210" s="3">
        <f>IF(Inputs!$B$27&lt;&gt;"Ready","PENDING INPUTS",IF(A210&lt;=Inputs!$B$6,MAX(0,Inputs!$B$4+IF(A210=Inputs!$B$7,Inputs!$B$8,0)+IF(A210=Inputs!$B$9,Inputs!$B$10,0)),0))</f>
        <v>0</v>
      </c>
      <c r="D210" s="3">
        <f>IF(Inputs!$B$27&lt;&gt;"Ready","PENDING INPUTS",SUM(N210,V210,AD210,AL210,AT210,BB210,BJ210,BR210,BZ210,CH210))</f>
        <v>0</v>
      </c>
      <c r="E210" s="3">
        <f>IF(Inputs!$B$27&lt;&gt;"Ready","PENDING INPUTS",MAX(0,D210-C210))</f>
        <v>0</v>
      </c>
      <c r="F210" s="3">
        <f>IF(Inputs!$B$27&lt;&gt;"Ready","PENDING INPUTS",SUM(Q210,Y210,AG210,AO210,AW210,BE210,BM210,BU210,CC210,CK210))</f>
        <v>0</v>
      </c>
      <c r="G210" s="3">
        <f>IF(Inputs!$B$27&lt;&gt;"Ready","PENDING INPUTS",SUM(L210,T210,AB210,AJ210,AR210,AZ210,BH210,BP210,BX210,CF210))</f>
        <v>0</v>
      </c>
      <c r="H210" s="3">
        <f>IF(Inputs!$B$27&lt;&gt;"Ready","PENDING INPUTS",SUM(M210,U210,AC210,AK210,AS210,BA210,BI210,BQ210,BY210,CG210))</f>
        <v>0</v>
      </c>
      <c r="I210" s="3">
        <f>IF(Inputs!$B$27&lt;&gt;"Ready","PENDING INPUTS",SUM(R210,Z210,AH210,AP210,AX210,BF210,BN210,BV210,CD210,CL210))</f>
        <v>0</v>
      </c>
      <c r="J210" t="str">
        <f>IF(Inputs!$B$27&lt;&gt;"Ready","PENDING INPUTS",IF(A210&gt;Inputs!$B$6,"Beyond horizon",IF(E210&gt;0.005,"MINIMUM SHORTFALL",IF(I210&lt;0.005,"Paid off","In progress"))))</f>
        <v>Beyond horizon</v>
      </c>
      <c r="K210" s="3">
        <f>IF(Inputs!$B$27&lt;&gt;"Ready","PENDING INPUTS",R209)</f>
        <v>0</v>
      </c>
      <c r="L210" s="3">
        <f>IF(Inputs!$B$27&lt;&gt;"Ready","PENDING INPUTS",IF(A210&lt;=Inputs!$B$6,ROUND(K210*Inputs!C14/12,2),0))</f>
        <v>0</v>
      </c>
      <c r="M210" s="3">
        <f>IF(Inputs!$B$27&lt;&gt;"Ready","PENDING INPUTS",IF(AND(A210&lt;=Inputs!$B$6,K210&gt;0),Inputs!G14,0))</f>
        <v>0</v>
      </c>
      <c r="N210" s="3">
        <f>IF(Inputs!$B$27&lt;&gt;"Ready","PENDING INPUTS",IF(A210&gt;Inputs!$B$6,0,MIN((K210+L210+M210),IF(Inputs!H14=1,Inputs!D14,MAX(Inputs!F14,ROUND(K210*Inputs!E14+L210+M210,2))))))</f>
        <v>0</v>
      </c>
      <c r="O210">
        <f>IF(Inputs!$B$27&lt;&gt;"Ready","PENDING INPUTS",IF(K210&lt;=0,99,1+IF(AND(S210&gt;0,OR(Inputs!C15&gt;Inputs!C14,AND(Inputs!C15=Inputs!C14,1&lt;0))),1,0)+IF(AND(AA210&gt;0,OR(Inputs!C16&gt;Inputs!C14,AND(Inputs!C16=Inputs!C14,2&lt;0))),1,0)+IF(AND(AI210&gt;0,OR(Inputs!C17&gt;Inputs!C14,AND(Inputs!C17=Inputs!C14,3&lt;0))),1,0)+IF(AND(AQ210&gt;0,OR(Inputs!C18&gt;Inputs!C14,AND(Inputs!C18=Inputs!C14,4&lt;0))),1,0)+IF(AND(AY210&gt;0,OR(Inputs!C19&gt;Inputs!C14,AND(Inputs!C19=Inputs!C14,5&lt;0))),1,0)+IF(AND(BG210&gt;0,OR(Inputs!C20&gt;Inputs!C14,AND(Inputs!C20=Inputs!C14,6&lt;0))),1,0)+IF(AND(BO210&gt;0,OR(Inputs!C21&gt;Inputs!C14,AND(Inputs!C21=Inputs!C14,7&lt;0))),1,0)+IF(AND(BW210&gt;0,OR(Inputs!C22&gt;Inputs!C14,AND(Inputs!C22=Inputs!C14,8&lt;0))),1,0)+IF(AND(CE210&gt;0,OR(Inputs!C23&gt;Inputs!C14,AND(Inputs!C23=Inputs!C14,9&lt;0))),1,0)))</f>
        <v>99</v>
      </c>
      <c r="P210" s="3">
        <f>IF(Inputs!$B$27&lt;&gt;"Ready","PENDING INPUTS",IF(A210&gt;Inputs!$B$6,0,MIN(MAX(0,(K210+L210+M210)-N210),MAX(0,C210-D210-(IF(O210&lt;O210,K210+L210+M210-N210,0)+IF(W210&lt;O210,S210+T210+U210-V210,0)+IF(AE210&lt;O210,AA210+AB210+AC210-AD210,0)+IF(AM210&lt;O210,AI210+AJ210+AK210-AL210,0)+IF(AU210&lt;O210,AQ210+AR210+AS210-AT210,0)+IF(BC210&lt;O210,AY210+AZ210+BA210-BB210,0)+IF(BK210&lt;O210,BG210+BH210+BI210-BJ210,0)+IF(BS210&lt;O210,BO210+BP210+BQ210-BR210,0)+IF(CA210&lt;O210,BW210+BX210+BY210-BZ210,0)+IF(CI210&lt;O210,CE210+CF210+CG210-CH210,0))))))</f>
        <v>0</v>
      </c>
      <c r="Q210" s="3">
        <f>IF(Inputs!$B$27&lt;&gt;"Ready","PENDING INPUTS",MIN((K210+L210+M210),IF(D210&gt;C210,IF(D210=0,0,N210*C210/D210),N210+P210)))</f>
        <v>0</v>
      </c>
      <c r="R210" s="3">
        <f>IF(Inputs!$B$27&lt;&gt;"Ready","PENDING INPUTS",MAX(0,(K210+L210+M210)-Q210))</f>
        <v>0</v>
      </c>
      <c r="S210" s="3">
        <f>IF(Inputs!$B$27&lt;&gt;"Ready","PENDING INPUTS",Z209)</f>
        <v>0</v>
      </c>
      <c r="T210" s="3">
        <f>IF(Inputs!$B$27&lt;&gt;"Ready","PENDING INPUTS",IF(A210&lt;=Inputs!$B$6,ROUND(S210*Inputs!C15/12,2),0))</f>
        <v>0</v>
      </c>
      <c r="U210" s="3">
        <f>IF(Inputs!$B$27&lt;&gt;"Ready","PENDING INPUTS",IF(AND(A210&lt;=Inputs!$B$6,S210&gt;0),Inputs!G15,0))</f>
        <v>0</v>
      </c>
      <c r="V210" s="3">
        <f>IF(Inputs!$B$27&lt;&gt;"Ready","PENDING INPUTS",IF(A210&gt;Inputs!$B$6,0,MIN((S210+T210+U210),IF(Inputs!H15=1,Inputs!D15,MAX(Inputs!F15,ROUND(S210*Inputs!E15+T210+U210,2))))))</f>
        <v>0</v>
      </c>
      <c r="W210">
        <f>IF(Inputs!$B$27&lt;&gt;"Ready","PENDING INPUTS",IF(S210&lt;=0,99,1+IF(AND(K210&gt;0,OR(Inputs!C14&gt;Inputs!C15,AND(Inputs!C14=Inputs!C15,0&lt;1))),1,0)+IF(AND(AA210&gt;0,OR(Inputs!C16&gt;Inputs!C15,AND(Inputs!C16=Inputs!C15,2&lt;1))),1,0)+IF(AND(AI210&gt;0,OR(Inputs!C17&gt;Inputs!C15,AND(Inputs!C17=Inputs!C15,3&lt;1))),1,0)+IF(AND(AQ210&gt;0,OR(Inputs!C18&gt;Inputs!C15,AND(Inputs!C18=Inputs!C15,4&lt;1))),1,0)+IF(AND(AY210&gt;0,OR(Inputs!C19&gt;Inputs!C15,AND(Inputs!C19=Inputs!C15,5&lt;1))),1,0)+IF(AND(BG210&gt;0,OR(Inputs!C20&gt;Inputs!C15,AND(Inputs!C20=Inputs!C15,6&lt;1))),1,0)+IF(AND(BO210&gt;0,OR(Inputs!C21&gt;Inputs!C15,AND(Inputs!C21=Inputs!C15,7&lt;1))),1,0)+IF(AND(BW210&gt;0,OR(Inputs!C22&gt;Inputs!C15,AND(Inputs!C22=Inputs!C15,8&lt;1))),1,0)+IF(AND(CE210&gt;0,OR(Inputs!C23&gt;Inputs!C15,AND(Inputs!C23=Inputs!C15,9&lt;1))),1,0)))</f>
        <v>99</v>
      </c>
      <c r="X210" s="3">
        <f>IF(Inputs!$B$27&lt;&gt;"Ready","PENDING INPUTS",IF(A210&gt;Inputs!$B$6,0,MIN(MAX(0,(S210+T210+U210)-V210),MAX(0,C210-D210-(IF(O210&lt;W210,K210+L210+M210-N210,0)+IF(W210&lt;W210,S210+T210+U210-V210,0)+IF(AE210&lt;W210,AA210+AB210+AC210-AD210,0)+IF(AM210&lt;W210,AI210+AJ210+AK210-AL210,0)+IF(AU210&lt;W210,AQ210+AR210+AS210-AT210,0)+IF(BC210&lt;W210,AY210+AZ210+BA210-BB210,0)+IF(BK210&lt;W210,BG210+BH210+BI210-BJ210,0)+IF(BS210&lt;W210,BO210+BP210+BQ210-BR210,0)+IF(CA210&lt;W210,BW210+BX210+BY210-BZ210,0)+IF(CI210&lt;W210,CE210+CF210+CG210-CH210,0))))))</f>
        <v>0</v>
      </c>
      <c r="Y210" s="3">
        <f>IF(Inputs!$B$27&lt;&gt;"Ready","PENDING INPUTS",MIN((S210+T210+U210),IF(D210&gt;C210,IF(D210=0,0,V210*C210/D210),V210+X210)))</f>
        <v>0</v>
      </c>
      <c r="Z210" s="3">
        <f>IF(Inputs!$B$27&lt;&gt;"Ready","PENDING INPUTS",MAX(0,(S210+T210+U210)-Y210))</f>
        <v>0</v>
      </c>
      <c r="AA210" s="3">
        <f>IF(Inputs!$B$27&lt;&gt;"Ready","PENDING INPUTS",AH209)</f>
        <v>0</v>
      </c>
      <c r="AB210" s="3">
        <f>IF(Inputs!$B$27&lt;&gt;"Ready","PENDING INPUTS",IF(A210&lt;=Inputs!$B$6,ROUND(AA210*Inputs!C16/12,2),0))</f>
        <v>0</v>
      </c>
      <c r="AC210" s="3">
        <f>IF(Inputs!$B$27&lt;&gt;"Ready","PENDING INPUTS",IF(AND(A210&lt;=Inputs!$B$6,AA210&gt;0),Inputs!G16,0))</f>
        <v>0</v>
      </c>
      <c r="AD210" s="3">
        <f>IF(Inputs!$B$27&lt;&gt;"Ready","PENDING INPUTS",IF(A210&gt;Inputs!$B$6,0,MIN((AA210+AB210+AC210),IF(Inputs!H16=1,Inputs!D16,MAX(Inputs!F16,ROUND(AA210*Inputs!E16+AB210+AC210,2))))))</f>
        <v>0</v>
      </c>
      <c r="AE210">
        <f>IF(Inputs!$B$27&lt;&gt;"Ready","PENDING INPUTS",IF(AA210&lt;=0,99,1+IF(AND(K210&gt;0,OR(Inputs!C14&gt;Inputs!C16,AND(Inputs!C14=Inputs!C16,0&lt;2))),1,0)+IF(AND(S210&gt;0,OR(Inputs!C15&gt;Inputs!C16,AND(Inputs!C15=Inputs!C16,1&lt;2))),1,0)+IF(AND(AI210&gt;0,OR(Inputs!C17&gt;Inputs!C16,AND(Inputs!C17=Inputs!C16,3&lt;2))),1,0)+IF(AND(AQ210&gt;0,OR(Inputs!C18&gt;Inputs!C16,AND(Inputs!C18=Inputs!C16,4&lt;2))),1,0)+IF(AND(AY210&gt;0,OR(Inputs!C19&gt;Inputs!C16,AND(Inputs!C19=Inputs!C16,5&lt;2))),1,0)+IF(AND(BG210&gt;0,OR(Inputs!C20&gt;Inputs!C16,AND(Inputs!C20=Inputs!C16,6&lt;2))),1,0)+IF(AND(BO210&gt;0,OR(Inputs!C21&gt;Inputs!C16,AND(Inputs!C21=Inputs!C16,7&lt;2))),1,0)+IF(AND(BW210&gt;0,OR(Inputs!C22&gt;Inputs!C16,AND(Inputs!C22=Inputs!C16,8&lt;2))),1,0)+IF(AND(CE210&gt;0,OR(Inputs!C23&gt;Inputs!C16,AND(Inputs!C23=Inputs!C16,9&lt;2))),1,0)))</f>
        <v>99</v>
      </c>
      <c r="AF210" s="3">
        <f>IF(Inputs!$B$27&lt;&gt;"Ready","PENDING INPUTS",IF(A210&gt;Inputs!$B$6,0,MIN(MAX(0,(AA210+AB210+AC210)-AD210),MAX(0,C210-D210-(IF(O210&lt;AE210,K210+L210+M210-N210,0)+IF(W210&lt;AE210,S210+T210+U210-V210,0)+IF(AE210&lt;AE210,AA210+AB210+AC210-AD210,0)+IF(AM210&lt;AE210,AI210+AJ210+AK210-AL210,0)+IF(AU210&lt;AE210,AQ210+AR210+AS210-AT210,0)+IF(BC210&lt;AE210,AY210+AZ210+BA210-BB210,0)+IF(BK210&lt;AE210,BG210+BH210+BI210-BJ210,0)+IF(BS210&lt;AE210,BO210+BP210+BQ210-BR210,0)+IF(CA210&lt;AE210,BW210+BX210+BY210-BZ210,0)+IF(CI210&lt;AE210,CE210+CF210+CG210-CH210,0))))))</f>
        <v>0</v>
      </c>
      <c r="AG210" s="3">
        <f>IF(Inputs!$B$27&lt;&gt;"Ready","PENDING INPUTS",MIN((AA210+AB210+AC210),IF(D210&gt;C210,IF(D210=0,0,AD210*C210/D210),AD210+AF210)))</f>
        <v>0</v>
      </c>
      <c r="AH210" s="3">
        <f>IF(Inputs!$B$27&lt;&gt;"Ready","PENDING INPUTS",MAX(0,(AA210+AB210+AC210)-AG210))</f>
        <v>0</v>
      </c>
      <c r="AI210" s="3">
        <f>IF(Inputs!$B$27&lt;&gt;"Ready","PENDING INPUTS",AP209)</f>
        <v>0</v>
      </c>
      <c r="AJ210" s="3">
        <f>IF(Inputs!$B$27&lt;&gt;"Ready","PENDING INPUTS",IF(A210&lt;=Inputs!$B$6,ROUND(AI210*Inputs!C17/12,2),0))</f>
        <v>0</v>
      </c>
      <c r="AK210" s="3">
        <f>IF(Inputs!$B$27&lt;&gt;"Ready","PENDING INPUTS",IF(AND(A210&lt;=Inputs!$B$6,AI210&gt;0),Inputs!G17,0))</f>
        <v>0</v>
      </c>
      <c r="AL210" s="3">
        <f>IF(Inputs!$B$27&lt;&gt;"Ready","PENDING INPUTS",IF(A210&gt;Inputs!$B$6,0,MIN((AI210+AJ210+AK210),IF(Inputs!H17=1,Inputs!D17,MAX(Inputs!F17,ROUND(AI210*Inputs!E17+AJ210+AK210,2))))))</f>
        <v>0</v>
      </c>
      <c r="AM210">
        <f>IF(Inputs!$B$27&lt;&gt;"Ready","PENDING INPUTS",IF(AI210&lt;=0,99,1+IF(AND(K210&gt;0,OR(Inputs!C14&gt;Inputs!C17,AND(Inputs!C14=Inputs!C17,0&lt;3))),1,0)+IF(AND(S210&gt;0,OR(Inputs!C15&gt;Inputs!C17,AND(Inputs!C15=Inputs!C17,1&lt;3))),1,0)+IF(AND(AA210&gt;0,OR(Inputs!C16&gt;Inputs!C17,AND(Inputs!C16=Inputs!C17,2&lt;3))),1,0)+IF(AND(AQ210&gt;0,OR(Inputs!C18&gt;Inputs!C17,AND(Inputs!C18=Inputs!C17,4&lt;3))),1,0)+IF(AND(AY210&gt;0,OR(Inputs!C19&gt;Inputs!C17,AND(Inputs!C19=Inputs!C17,5&lt;3))),1,0)+IF(AND(BG210&gt;0,OR(Inputs!C20&gt;Inputs!C17,AND(Inputs!C20=Inputs!C17,6&lt;3))),1,0)+IF(AND(BO210&gt;0,OR(Inputs!C21&gt;Inputs!C17,AND(Inputs!C21=Inputs!C17,7&lt;3))),1,0)+IF(AND(BW210&gt;0,OR(Inputs!C22&gt;Inputs!C17,AND(Inputs!C22=Inputs!C17,8&lt;3))),1,0)+IF(AND(CE210&gt;0,OR(Inputs!C23&gt;Inputs!C17,AND(Inputs!C23=Inputs!C17,9&lt;3))),1,0)))</f>
        <v>99</v>
      </c>
      <c r="AN210" s="3">
        <f>IF(Inputs!$B$27&lt;&gt;"Ready","PENDING INPUTS",IF(A210&gt;Inputs!$B$6,0,MIN(MAX(0,(AI210+AJ210+AK210)-AL210),MAX(0,C210-D210-(IF(O210&lt;AM210,K210+L210+M210-N210,0)+IF(W210&lt;AM210,S210+T210+U210-V210,0)+IF(AE210&lt;AM210,AA210+AB210+AC210-AD210,0)+IF(AM210&lt;AM210,AI210+AJ210+AK210-AL210,0)+IF(AU210&lt;AM210,AQ210+AR210+AS210-AT210,0)+IF(BC210&lt;AM210,AY210+AZ210+BA210-BB210,0)+IF(BK210&lt;AM210,BG210+BH210+BI210-BJ210,0)+IF(BS210&lt;AM210,BO210+BP210+BQ210-BR210,0)+IF(CA210&lt;AM210,BW210+BX210+BY210-BZ210,0)+IF(CI210&lt;AM210,CE210+CF210+CG210-CH210,0))))))</f>
        <v>0</v>
      </c>
      <c r="AO210" s="3">
        <f>IF(Inputs!$B$27&lt;&gt;"Ready","PENDING INPUTS",MIN((AI210+AJ210+AK210),IF(D210&gt;C210,IF(D210=0,0,AL210*C210/D210),AL210+AN210)))</f>
        <v>0</v>
      </c>
      <c r="AP210" s="3">
        <f>IF(Inputs!$B$27&lt;&gt;"Ready","PENDING INPUTS",MAX(0,(AI210+AJ210+AK210)-AO210))</f>
        <v>0</v>
      </c>
      <c r="AQ210" s="3">
        <f>IF(Inputs!$B$27&lt;&gt;"Ready","PENDING INPUTS",AX209)</f>
        <v>0</v>
      </c>
      <c r="AR210" s="3">
        <f>IF(Inputs!$B$27&lt;&gt;"Ready","PENDING INPUTS",IF(A210&lt;=Inputs!$B$6,ROUND(AQ210*Inputs!C18/12,2),0))</f>
        <v>0</v>
      </c>
      <c r="AS210" s="3">
        <f>IF(Inputs!$B$27&lt;&gt;"Ready","PENDING INPUTS",IF(AND(A210&lt;=Inputs!$B$6,AQ210&gt;0),Inputs!G18,0))</f>
        <v>0</v>
      </c>
      <c r="AT210" s="3">
        <f>IF(Inputs!$B$27&lt;&gt;"Ready","PENDING INPUTS",IF(A210&gt;Inputs!$B$6,0,MIN((AQ210+AR210+AS210),IF(Inputs!H18=1,Inputs!D18,MAX(Inputs!F18,ROUND(AQ210*Inputs!E18+AR210+AS210,2))))))</f>
        <v>0</v>
      </c>
      <c r="AU210">
        <f>IF(Inputs!$B$27&lt;&gt;"Ready","PENDING INPUTS",IF(AQ210&lt;=0,99,1+IF(AND(K210&gt;0,OR(Inputs!C14&gt;Inputs!C18,AND(Inputs!C14=Inputs!C18,0&lt;4))),1,0)+IF(AND(S210&gt;0,OR(Inputs!C15&gt;Inputs!C18,AND(Inputs!C15=Inputs!C18,1&lt;4))),1,0)+IF(AND(AA210&gt;0,OR(Inputs!C16&gt;Inputs!C18,AND(Inputs!C16=Inputs!C18,2&lt;4))),1,0)+IF(AND(AI210&gt;0,OR(Inputs!C17&gt;Inputs!C18,AND(Inputs!C17=Inputs!C18,3&lt;4))),1,0)+IF(AND(AY210&gt;0,OR(Inputs!C19&gt;Inputs!C18,AND(Inputs!C19=Inputs!C18,5&lt;4))),1,0)+IF(AND(BG210&gt;0,OR(Inputs!C20&gt;Inputs!C18,AND(Inputs!C20=Inputs!C18,6&lt;4))),1,0)+IF(AND(BO210&gt;0,OR(Inputs!C21&gt;Inputs!C18,AND(Inputs!C21=Inputs!C18,7&lt;4))),1,0)+IF(AND(BW210&gt;0,OR(Inputs!C22&gt;Inputs!C18,AND(Inputs!C22=Inputs!C18,8&lt;4))),1,0)+IF(AND(CE210&gt;0,OR(Inputs!C23&gt;Inputs!C18,AND(Inputs!C23=Inputs!C18,9&lt;4))),1,0)))</f>
        <v>99</v>
      </c>
      <c r="AV210" s="3">
        <f>IF(Inputs!$B$27&lt;&gt;"Ready","PENDING INPUTS",IF(A210&gt;Inputs!$B$6,0,MIN(MAX(0,(AQ210+AR210+AS210)-AT210),MAX(0,C210-D210-(IF(O210&lt;AU210,K210+L210+M210-N210,0)+IF(W210&lt;AU210,S210+T210+U210-V210,0)+IF(AE210&lt;AU210,AA210+AB210+AC210-AD210,0)+IF(AM210&lt;AU210,AI210+AJ210+AK210-AL210,0)+IF(AU210&lt;AU210,AQ210+AR210+AS210-AT210,0)+IF(BC210&lt;AU210,AY210+AZ210+BA210-BB210,0)+IF(BK210&lt;AU210,BG210+BH210+BI210-BJ210,0)+IF(BS210&lt;AU210,BO210+BP210+BQ210-BR210,0)+IF(CA210&lt;AU210,BW210+BX210+BY210-BZ210,0)+IF(CI210&lt;AU210,CE210+CF210+CG210-CH210,0))))))</f>
        <v>0</v>
      </c>
      <c r="AW210" s="3">
        <f>IF(Inputs!$B$27&lt;&gt;"Ready","PENDING INPUTS",MIN((AQ210+AR210+AS210),IF(D210&gt;C210,IF(D210=0,0,AT210*C210/D210),AT210+AV210)))</f>
        <v>0</v>
      </c>
      <c r="AX210" s="3">
        <f>IF(Inputs!$B$27&lt;&gt;"Ready","PENDING INPUTS",MAX(0,(AQ210+AR210+AS210)-AW210))</f>
        <v>0</v>
      </c>
      <c r="AY210" s="3">
        <f>IF(Inputs!$B$27&lt;&gt;"Ready","PENDING INPUTS",BF209)</f>
        <v>0</v>
      </c>
      <c r="AZ210" s="3">
        <f>IF(Inputs!$B$27&lt;&gt;"Ready","PENDING INPUTS",IF(A210&lt;=Inputs!$B$6,ROUND(AY210*Inputs!C19/12,2),0))</f>
        <v>0</v>
      </c>
      <c r="BA210" s="3">
        <f>IF(Inputs!$B$27&lt;&gt;"Ready","PENDING INPUTS",IF(AND(A210&lt;=Inputs!$B$6,AY210&gt;0),Inputs!G19,0))</f>
        <v>0</v>
      </c>
      <c r="BB210" s="3">
        <f>IF(Inputs!$B$27&lt;&gt;"Ready","PENDING INPUTS",IF(A210&gt;Inputs!$B$6,0,MIN((AY210+AZ210+BA210),IF(Inputs!H19=1,Inputs!D19,MAX(Inputs!F19,ROUND(AY210*Inputs!E19+AZ210+BA210,2))))))</f>
        <v>0</v>
      </c>
      <c r="BC210">
        <f>IF(Inputs!$B$27&lt;&gt;"Ready","PENDING INPUTS",IF(AY210&lt;=0,99,1+IF(AND(K210&gt;0,OR(Inputs!C14&gt;Inputs!C19,AND(Inputs!C14=Inputs!C19,0&lt;5))),1,0)+IF(AND(S210&gt;0,OR(Inputs!C15&gt;Inputs!C19,AND(Inputs!C15=Inputs!C19,1&lt;5))),1,0)+IF(AND(AA210&gt;0,OR(Inputs!C16&gt;Inputs!C19,AND(Inputs!C16=Inputs!C19,2&lt;5))),1,0)+IF(AND(AI210&gt;0,OR(Inputs!C17&gt;Inputs!C19,AND(Inputs!C17=Inputs!C19,3&lt;5))),1,0)+IF(AND(AQ210&gt;0,OR(Inputs!C18&gt;Inputs!C19,AND(Inputs!C18=Inputs!C19,4&lt;5))),1,0)+IF(AND(BG210&gt;0,OR(Inputs!C20&gt;Inputs!C19,AND(Inputs!C20=Inputs!C19,6&lt;5))),1,0)+IF(AND(BO210&gt;0,OR(Inputs!C21&gt;Inputs!C19,AND(Inputs!C21=Inputs!C19,7&lt;5))),1,0)+IF(AND(BW210&gt;0,OR(Inputs!C22&gt;Inputs!C19,AND(Inputs!C22=Inputs!C19,8&lt;5))),1,0)+IF(AND(CE210&gt;0,OR(Inputs!C23&gt;Inputs!C19,AND(Inputs!C23=Inputs!C19,9&lt;5))),1,0)))</f>
        <v>99</v>
      </c>
      <c r="BD210" s="3">
        <f>IF(Inputs!$B$27&lt;&gt;"Ready","PENDING INPUTS",IF(A210&gt;Inputs!$B$6,0,MIN(MAX(0,(AY210+AZ210+BA210)-BB210),MAX(0,C210-D210-(IF(O210&lt;BC210,K210+L210+M210-N210,0)+IF(W210&lt;BC210,S210+T210+U210-V210,0)+IF(AE210&lt;BC210,AA210+AB210+AC210-AD210,0)+IF(AM210&lt;BC210,AI210+AJ210+AK210-AL210,0)+IF(AU210&lt;BC210,AQ210+AR210+AS210-AT210,0)+IF(BC210&lt;BC210,AY210+AZ210+BA210-BB210,0)+IF(BK210&lt;BC210,BG210+BH210+BI210-BJ210,0)+IF(BS210&lt;BC210,BO210+BP210+BQ210-BR210,0)+IF(CA210&lt;BC210,BW210+BX210+BY210-BZ210,0)+IF(CI210&lt;BC210,CE210+CF210+CG210-CH210,0))))))</f>
        <v>0</v>
      </c>
      <c r="BE210" s="3">
        <f>IF(Inputs!$B$27&lt;&gt;"Ready","PENDING INPUTS",MIN((AY210+AZ210+BA210),IF(D210&gt;C210,IF(D210=0,0,BB210*C210/D210),BB210+BD210)))</f>
        <v>0</v>
      </c>
      <c r="BF210" s="3">
        <f>IF(Inputs!$B$27&lt;&gt;"Ready","PENDING INPUTS",MAX(0,(AY210+AZ210+BA210)-BE210))</f>
        <v>0</v>
      </c>
      <c r="BG210" s="3">
        <f>IF(Inputs!$B$27&lt;&gt;"Ready","PENDING INPUTS",BN209)</f>
        <v>0</v>
      </c>
      <c r="BH210" s="3">
        <f>IF(Inputs!$B$27&lt;&gt;"Ready","PENDING INPUTS",IF(A210&lt;=Inputs!$B$6,ROUND(BG210*Inputs!C20/12,2),0))</f>
        <v>0</v>
      </c>
      <c r="BI210" s="3">
        <f>IF(Inputs!$B$27&lt;&gt;"Ready","PENDING INPUTS",IF(AND(A210&lt;=Inputs!$B$6,BG210&gt;0),Inputs!G20,0))</f>
        <v>0</v>
      </c>
      <c r="BJ210" s="3">
        <f>IF(Inputs!$B$27&lt;&gt;"Ready","PENDING INPUTS",IF(A210&gt;Inputs!$B$6,0,MIN((BG210+BH210+BI210),IF(Inputs!H20=1,Inputs!D20,MAX(Inputs!F20,ROUND(BG210*Inputs!E20+BH210+BI210,2))))))</f>
        <v>0</v>
      </c>
      <c r="BK210">
        <f>IF(Inputs!$B$27&lt;&gt;"Ready","PENDING INPUTS",IF(BG210&lt;=0,99,1+IF(AND(K210&gt;0,OR(Inputs!C14&gt;Inputs!C20,AND(Inputs!C14=Inputs!C20,0&lt;6))),1,0)+IF(AND(S210&gt;0,OR(Inputs!C15&gt;Inputs!C20,AND(Inputs!C15=Inputs!C20,1&lt;6))),1,0)+IF(AND(AA210&gt;0,OR(Inputs!C16&gt;Inputs!C20,AND(Inputs!C16=Inputs!C20,2&lt;6))),1,0)+IF(AND(AI210&gt;0,OR(Inputs!C17&gt;Inputs!C20,AND(Inputs!C17=Inputs!C20,3&lt;6))),1,0)+IF(AND(AQ210&gt;0,OR(Inputs!C18&gt;Inputs!C20,AND(Inputs!C18=Inputs!C20,4&lt;6))),1,0)+IF(AND(AY210&gt;0,OR(Inputs!C19&gt;Inputs!C20,AND(Inputs!C19=Inputs!C20,5&lt;6))),1,0)+IF(AND(BO210&gt;0,OR(Inputs!C21&gt;Inputs!C20,AND(Inputs!C21=Inputs!C20,7&lt;6))),1,0)+IF(AND(BW210&gt;0,OR(Inputs!C22&gt;Inputs!C20,AND(Inputs!C22=Inputs!C20,8&lt;6))),1,0)+IF(AND(CE210&gt;0,OR(Inputs!C23&gt;Inputs!C20,AND(Inputs!C23=Inputs!C20,9&lt;6))),1,0)))</f>
        <v>99</v>
      </c>
      <c r="BL210" s="3">
        <f>IF(Inputs!$B$27&lt;&gt;"Ready","PENDING INPUTS",IF(A210&gt;Inputs!$B$6,0,MIN(MAX(0,(BG210+BH210+BI210)-BJ210),MAX(0,C210-D210-(IF(O210&lt;BK210,K210+L210+M210-N210,0)+IF(W210&lt;BK210,S210+T210+U210-V210,0)+IF(AE210&lt;BK210,AA210+AB210+AC210-AD210,0)+IF(AM210&lt;BK210,AI210+AJ210+AK210-AL210,0)+IF(AU210&lt;BK210,AQ210+AR210+AS210-AT210,0)+IF(BC210&lt;BK210,AY210+AZ210+BA210-BB210,0)+IF(BK210&lt;BK210,BG210+BH210+BI210-BJ210,0)+IF(BS210&lt;BK210,BO210+BP210+BQ210-BR210,0)+IF(CA210&lt;BK210,BW210+BX210+BY210-BZ210,0)+IF(CI210&lt;BK210,CE210+CF210+CG210-CH210,0))))))</f>
        <v>0</v>
      </c>
      <c r="BM210" s="3">
        <f>IF(Inputs!$B$27&lt;&gt;"Ready","PENDING INPUTS",MIN((BG210+BH210+BI210),IF(D210&gt;C210,IF(D210=0,0,BJ210*C210/D210),BJ210+BL210)))</f>
        <v>0</v>
      </c>
      <c r="BN210" s="3">
        <f>IF(Inputs!$B$27&lt;&gt;"Ready","PENDING INPUTS",MAX(0,(BG210+BH210+BI210)-BM210))</f>
        <v>0</v>
      </c>
      <c r="BO210" s="3">
        <f>IF(Inputs!$B$27&lt;&gt;"Ready","PENDING INPUTS",BV209)</f>
        <v>0</v>
      </c>
      <c r="BP210" s="3">
        <f>IF(Inputs!$B$27&lt;&gt;"Ready","PENDING INPUTS",IF(A210&lt;=Inputs!$B$6,ROUND(BO210*Inputs!C21/12,2),0))</f>
        <v>0</v>
      </c>
      <c r="BQ210" s="3">
        <f>IF(Inputs!$B$27&lt;&gt;"Ready","PENDING INPUTS",IF(AND(A210&lt;=Inputs!$B$6,BO210&gt;0),Inputs!G21,0))</f>
        <v>0</v>
      </c>
      <c r="BR210" s="3">
        <f>IF(Inputs!$B$27&lt;&gt;"Ready","PENDING INPUTS",IF(A210&gt;Inputs!$B$6,0,MIN((BO210+BP210+BQ210),IF(Inputs!H21=1,Inputs!D21,MAX(Inputs!F21,ROUND(BO210*Inputs!E21+BP210+BQ210,2))))))</f>
        <v>0</v>
      </c>
      <c r="BS210">
        <f>IF(Inputs!$B$27&lt;&gt;"Ready","PENDING INPUTS",IF(BO210&lt;=0,99,1+IF(AND(K210&gt;0,OR(Inputs!C14&gt;Inputs!C21,AND(Inputs!C14=Inputs!C21,0&lt;7))),1,0)+IF(AND(S210&gt;0,OR(Inputs!C15&gt;Inputs!C21,AND(Inputs!C15=Inputs!C21,1&lt;7))),1,0)+IF(AND(AA210&gt;0,OR(Inputs!C16&gt;Inputs!C21,AND(Inputs!C16=Inputs!C21,2&lt;7))),1,0)+IF(AND(AI210&gt;0,OR(Inputs!C17&gt;Inputs!C21,AND(Inputs!C17=Inputs!C21,3&lt;7))),1,0)+IF(AND(AQ210&gt;0,OR(Inputs!C18&gt;Inputs!C21,AND(Inputs!C18=Inputs!C21,4&lt;7))),1,0)+IF(AND(AY210&gt;0,OR(Inputs!C19&gt;Inputs!C21,AND(Inputs!C19=Inputs!C21,5&lt;7))),1,0)+IF(AND(BG210&gt;0,OR(Inputs!C20&gt;Inputs!C21,AND(Inputs!C20=Inputs!C21,6&lt;7))),1,0)+IF(AND(BW210&gt;0,OR(Inputs!C22&gt;Inputs!C21,AND(Inputs!C22=Inputs!C21,8&lt;7))),1,0)+IF(AND(CE210&gt;0,OR(Inputs!C23&gt;Inputs!C21,AND(Inputs!C23=Inputs!C21,9&lt;7))),1,0)))</f>
        <v>99</v>
      </c>
      <c r="BT210" s="3">
        <f>IF(Inputs!$B$27&lt;&gt;"Ready","PENDING INPUTS",IF(A210&gt;Inputs!$B$6,0,MIN(MAX(0,(BO210+BP210+BQ210)-BR210),MAX(0,C210-D210-(IF(O210&lt;BS210,K210+L210+M210-N210,0)+IF(W210&lt;BS210,S210+T210+U210-V210,0)+IF(AE210&lt;BS210,AA210+AB210+AC210-AD210,0)+IF(AM210&lt;BS210,AI210+AJ210+AK210-AL210,0)+IF(AU210&lt;BS210,AQ210+AR210+AS210-AT210,0)+IF(BC210&lt;BS210,AY210+AZ210+BA210-BB210,0)+IF(BK210&lt;BS210,BG210+BH210+BI210-BJ210,0)+IF(BS210&lt;BS210,BO210+BP210+BQ210-BR210,0)+IF(CA210&lt;BS210,BW210+BX210+BY210-BZ210,0)+IF(CI210&lt;BS210,CE210+CF210+CG210-CH210,0))))))</f>
        <v>0</v>
      </c>
      <c r="BU210" s="3">
        <f>IF(Inputs!$B$27&lt;&gt;"Ready","PENDING INPUTS",MIN((BO210+BP210+BQ210),IF(D210&gt;C210,IF(D210=0,0,BR210*C210/D210),BR210+BT210)))</f>
        <v>0</v>
      </c>
      <c r="BV210" s="3">
        <f>IF(Inputs!$B$27&lt;&gt;"Ready","PENDING INPUTS",MAX(0,(BO210+BP210+BQ210)-BU210))</f>
        <v>0</v>
      </c>
      <c r="BW210" s="3">
        <f>IF(Inputs!$B$27&lt;&gt;"Ready","PENDING INPUTS",CD209)</f>
        <v>0</v>
      </c>
      <c r="BX210" s="3">
        <f>IF(Inputs!$B$27&lt;&gt;"Ready","PENDING INPUTS",IF(A210&lt;=Inputs!$B$6,ROUND(BW210*Inputs!C22/12,2),0))</f>
        <v>0</v>
      </c>
      <c r="BY210" s="3">
        <f>IF(Inputs!$B$27&lt;&gt;"Ready","PENDING INPUTS",IF(AND(A210&lt;=Inputs!$B$6,BW210&gt;0),Inputs!G22,0))</f>
        <v>0</v>
      </c>
      <c r="BZ210" s="3">
        <f>IF(Inputs!$B$27&lt;&gt;"Ready","PENDING INPUTS",IF(A210&gt;Inputs!$B$6,0,MIN((BW210+BX210+BY210),IF(Inputs!H22=1,Inputs!D22,MAX(Inputs!F22,ROUND(BW210*Inputs!E22+BX210+BY210,2))))))</f>
        <v>0</v>
      </c>
      <c r="CA210">
        <f>IF(Inputs!$B$27&lt;&gt;"Ready","PENDING INPUTS",IF(BW210&lt;=0,99,1+IF(AND(K210&gt;0,OR(Inputs!C14&gt;Inputs!C22,AND(Inputs!C14=Inputs!C22,0&lt;8))),1,0)+IF(AND(S210&gt;0,OR(Inputs!C15&gt;Inputs!C22,AND(Inputs!C15=Inputs!C22,1&lt;8))),1,0)+IF(AND(AA210&gt;0,OR(Inputs!C16&gt;Inputs!C22,AND(Inputs!C16=Inputs!C22,2&lt;8))),1,0)+IF(AND(AI210&gt;0,OR(Inputs!C17&gt;Inputs!C22,AND(Inputs!C17=Inputs!C22,3&lt;8))),1,0)+IF(AND(AQ210&gt;0,OR(Inputs!C18&gt;Inputs!C22,AND(Inputs!C18=Inputs!C22,4&lt;8))),1,0)+IF(AND(AY210&gt;0,OR(Inputs!C19&gt;Inputs!C22,AND(Inputs!C19=Inputs!C22,5&lt;8))),1,0)+IF(AND(BG210&gt;0,OR(Inputs!C20&gt;Inputs!C22,AND(Inputs!C20=Inputs!C22,6&lt;8))),1,0)+IF(AND(BO210&gt;0,OR(Inputs!C21&gt;Inputs!C22,AND(Inputs!C21=Inputs!C22,7&lt;8))),1,0)+IF(AND(CE210&gt;0,OR(Inputs!C23&gt;Inputs!C22,AND(Inputs!C23=Inputs!C22,9&lt;8))),1,0)))</f>
        <v>99</v>
      </c>
      <c r="CB210" s="3">
        <f>IF(Inputs!$B$27&lt;&gt;"Ready","PENDING INPUTS",IF(A210&gt;Inputs!$B$6,0,MIN(MAX(0,(BW210+BX210+BY210)-BZ210),MAX(0,C210-D210-(IF(O210&lt;CA210,K210+L210+M210-N210,0)+IF(W210&lt;CA210,S210+T210+U210-V210,0)+IF(AE210&lt;CA210,AA210+AB210+AC210-AD210,0)+IF(AM210&lt;CA210,AI210+AJ210+AK210-AL210,0)+IF(AU210&lt;CA210,AQ210+AR210+AS210-AT210,0)+IF(BC210&lt;CA210,AY210+AZ210+BA210-BB210,0)+IF(BK210&lt;CA210,BG210+BH210+BI210-BJ210,0)+IF(BS210&lt;CA210,BO210+BP210+BQ210-BR210,0)+IF(CA210&lt;CA210,BW210+BX210+BY210-BZ210,0)+IF(CI210&lt;CA210,CE210+CF210+CG210-CH210,0))))))</f>
        <v>0</v>
      </c>
      <c r="CC210" s="3">
        <f>IF(Inputs!$B$27&lt;&gt;"Ready","PENDING INPUTS",MIN((BW210+BX210+BY210),IF(D210&gt;C210,IF(D210=0,0,BZ210*C210/D210),BZ210+CB210)))</f>
        <v>0</v>
      </c>
      <c r="CD210" s="3">
        <f>IF(Inputs!$B$27&lt;&gt;"Ready","PENDING INPUTS",MAX(0,(BW210+BX210+BY210)-CC210))</f>
        <v>0</v>
      </c>
      <c r="CE210" s="3">
        <f>IF(Inputs!$B$27&lt;&gt;"Ready","PENDING INPUTS",CL209)</f>
        <v>0</v>
      </c>
      <c r="CF210" s="3">
        <f>IF(Inputs!$B$27&lt;&gt;"Ready","PENDING INPUTS",IF(A210&lt;=Inputs!$B$6,ROUND(CE210*Inputs!C23/12,2),0))</f>
        <v>0</v>
      </c>
      <c r="CG210" s="3">
        <f>IF(Inputs!$B$27&lt;&gt;"Ready","PENDING INPUTS",IF(AND(A210&lt;=Inputs!$B$6,CE210&gt;0),Inputs!G23,0))</f>
        <v>0</v>
      </c>
      <c r="CH210" s="3">
        <f>IF(Inputs!$B$27&lt;&gt;"Ready","PENDING INPUTS",IF(A210&gt;Inputs!$B$6,0,MIN((CE210+CF210+CG210),IF(Inputs!H23=1,Inputs!D23,MAX(Inputs!F23,ROUND(CE210*Inputs!E23+CF210+CG210,2))))))</f>
        <v>0</v>
      </c>
      <c r="CI210">
        <f>IF(Inputs!$B$27&lt;&gt;"Ready","PENDING INPUTS",IF(CE210&lt;=0,99,1+IF(AND(K210&gt;0,OR(Inputs!C14&gt;Inputs!C23,AND(Inputs!C14=Inputs!C23,0&lt;9))),1,0)+IF(AND(S210&gt;0,OR(Inputs!C15&gt;Inputs!C23,AND(Inputs!C15=Inputs!C23,1&lt;9))),1,0)+IF(AND(AA210&gt;0,OR(Inputs!C16&gt;Inputs!C23,AND(Inputs!C16=Inputs!C23,2&lt;9))),1,0)+IF(AND(AI210&gt;0,OR(Inputs!C17&gt;Inputs!C23,AND(Inputs!C17=Inputs!C23,3&lt;9))),1,0)+IF(AND(AQ210&gt;0,OR(Inputs!C18&gt;Inputs!C23,AND(Inputs!C18=Inputs!C23,4&lt;9))),1,0)+IF(AND(AY210&gt;0,OR(Inputs!C19&gt;Inputs!C23,AND(Inputs!C19=Inputs!C23,5&lt;9))),1,0)+IF(AND(BG210&gt;0,OR(Inputs!C20&gt;Inputs!C23,AND(Inputs!C20=Inputs!C23,6&lt;9))),1,0)+IF(AND(BO210&gt;0,OR(Inputs!C21&gt;Inputs!C23,AND(Inputs!C21=Inputs!C23,7&lt;9))),1,0)+IF(AND(BW210&gt;0,OR(Inputs!C22&gt;Inputs!C23,AND(Inputs!C22=Inputs!C23,8&lt;9))),1,0)))</f>
        <v>99</v>
      </c>
      <c r="CJ210" s="3">
        <f>IF(Inputs!$B$27&lt;&gt;"Ready","PENDING INPUTS",IF(A210&gt;Inputs!$B$6,0,MIN(MAX(0,(CE210+CF210+CG210)-CH210),MAX(0,C210-D210-(IF(O210&lt;CI210,K210+L210+M210-N210,0)+IF(W210&lt;CI210,S210+T210+U210-V210,0)+IF(AE210&lt;CI210,AA210+AB210+AC210-AD210,0)+IF(AM210&lt;CI210,AI210+AJ210+AK210-AL210,0)+IF(AU210&lt;CI210,AQ210+AR210+AS210-AT210,0)+IF(BC210&lt;CI210,AY210+AZ210+BA210-BB210,0)+IF(BK210&lt;CI210,BG210+BH210+BI210-BJ210,0)+IF(BS210&lt;CI210,BO210+BP210+BQ210-BR210,0)+IF(CA210&lt;CI210,BW210+BX210+BY210-BZ210,0)+IF(CI210&lt;CI210,CE210+CF210+CG210-CH210,0))))))</f>
        <v>0</v>
      </c>
      <c r="CK210" s="3">
        <f>IF(Inputs!$B$27&lt;&gt;"Ready","PENDING INPUTS",MIN((CE210+CF210+CG210),IF(D210&gt;C210,IF(D210=0,0,CH210*C210/D210),CH210+CJ210)))</f>
        <v>0</v>
      </c>
      <c r="CL210" s="3">
        <f>IF(Inputs!$B$27&lt;&gt;"Ready","PENDING INPUTS",MAX(0,(CE210+CF210+CG210)-CK210))</f>
        <v>0</v>
      </c>
    </row>
    <row r="211" spans="1:90" ht="27.95" customHeight="1" x14ac:dyDescent="0.25">
      <c r="A211">
        <v>207</v>
      </c>
      <c r="B211" s="13">
        <f>IF(Inputs!$B$27&lt;&gt;"Ready","PENDING INPUTS",EDATE(Inputs!$B$5,A211-1))</f>
        <v>52566</v>
      </c>
      <c r="C211" s="3">
        <f>IF(Inputs!$B$27&lt;&gt;"Ready","PENDING INPUTS",IF(A211&lt;=Inputs!$B$6,MAX(0,Inputs!$B$4+IF(A211=Inputs!$B$7,Inputs!$B$8,0)+IF(A211=Inputs!$B$9,Inputs!$B$10,0)),0))</f>
        <v>0</v>
      </c>
      <c r="D211" s="3">
        <f>IF(Inputs!$B$27&lt;&gt;"Ready","PENDING INPUTS",SUM(N211,V211,AD211,AL211,AT211,BB211,BJ211,BR211,BZ211,CH211))</f>
        <v>0</v>
      </c>
      <c r="E211" s="3">
        <f>IF(Inputs!$B$27&lt;&gt;"Ready","PENDING INPUTS",MAX(0,D211-C211))</f>
        <v>0</v>
      </c>
      <c r="F211" s="3">
        <f>IF(Inputs!$B$27&lt;&gt;"Ready","PENDING INPUTS",SUM(Q211,Y211,AG211,AO211,AW211,BE211,BM211,BU211,CC211,CK211))</f>
        <v>0</v>
      </c>
      <c r="G211" s="3">
        <f>IF(Inputs!$B$27&lt;&gt;"Ready","PENDING INPUTS",SUM(L211,T211,AB211,AJ211,AR211,AZ211,BH211,BP211,BX211,CF211))</f>
        <v>0</v>
      </c>
      <c r="H211" s="3">
        <f>IF(Inputs!$B$27&lt;&gt;"Ready","PENDING INPUTS",SUM(M211,U211,AC211,AK211,AS211,BA211,BI211,BQ211,BY211,CG211))</f>
        <v>0</v>
      </c>
      <c r="I211" s="3">
        <f>IF(Inputs!$B$27&lt;&gt;"Ready","PENDING INPUTS",SUM(R211,Z211,AH211,AP211,AX211,BF211,BN211,BV211,CD211,CL211))</f>
        <v>0</v>
      </c>
      <c r="J211" t="str">
        <f>IF(Inputs!$B$27&lt;&gt;"Ready","PENDING INPUTS",IF(A211&gt;Inputs!$B$6,"Beyond horizon",IF(E211&gt;0.005,"MINIMUM SHORTFALL",IF(I211&lt;0.005,"Paid off","In progress"))))</f>
        <v>Beyond horizon</v>
      </c>
      <c r="K211" s="3">
        <f>IF(Inputs!$B$27&lt;&gt;"Ready","PENDING INPUTS",R210)</f>
        <v>0</v>
      </c>
      <c r="L211" s="3">
        <f>IF(Inputs!$B$27&lt;&gt;"Ready","PENDING INPUTS",IF(A211&lt;=Inputs!$B$6,ROUND(K211*Inputs!C14/12,2),0))</f>
        <v>0</v>
      </c>
      <c r="M211" s="3">
        <f>IF(Inputs!$B$27&lt;&gt;"Ready","PENDING INPUTS",IF(AND(A211&lt;=Inputs!$B$6,K211&gt;0),Inputs!G14,0))</f>
        <v>0</v>
      </c>
      <c r="N211" s="3">
        <f>IF(Inputs!$B$27&lt;&gt;"Ready","PENDING INPUTS",IF(A211&gt;Inputs!$B$6,0,MIN((K211+L211+M211),IF(Inputs!H14=1,Inputs!D14,MAX(Inputs!F14,ROUND(K211*Inputs!E14+L211+M211,2))))))</f>
        <v>0</v>
      </c>
      <c r="O211">
        <f>IF(Inputs!$B$27&lt;&gt;"Ready","PENDING INPUTS",IF(K211&lt;=0,99,1+IF(AND(S211&gt;0,OR(Inputs!C15&gt;Inputs!C14,AND(Inputs!C15=Inputs!C14,1&lt;0))),1,0)+IF(AND(AA211&gt;0,OR(Inputs!C16&gt;Inputs!C14,AND(Inputs!C16=Inputs!C14,2&lt;0))),1,0)+IF(AND(AI211&gt;0,OR(Inputs!C17&gt;Inputs!C14,AND(Inputs!C17=Inputs!C14,3&lt;0))),1,0)+IF(AND(AQ211&gt;0,OR(Inputs!C18&gt;Inputs!C14,AND(Inputs!C18=Inputs!C14,4&lt;0))),1,0)+IF(AND(AY211&gt;0,OR(Inputs!C19&gt;Inputs!C14,AND(Inputs!C19=Inputs!C14,5&lt;0))),1,0)+IF(AND(BG211&gt;0,OR(Inputs!C20&gt;Inputs!C14,AND(Inputs!C20=Inputs!C14,6&lt;0))),1,0)+IF(AND(BO211&gt;0,OR(Inputs!C21&gt;Inputs!C14,AND(Inputs!C21=Inputs!C14,7&lt;0))),1,0)+IF(AND(BW211&gt;0,OR(Inputs!C22&gt;Inputs!C14,AND(Inputs!C22=Inputs!C14,8&lt;0))),1,0)+IF(AND(CE211&gt;0,OR(Inputs!C23&gt;Inputs!C14,AND(Inputs!C23=Inputs!C14,9&lt;0))),1,0)))</f>
        <v>99</v>
      </c>
      <c r="P211" s="3">
        <f>IF(Inputs!$B$27&lt;&gt;"Ready","PENDING INPUTS",IF(A211&gt;Inputs!$B$6,0,MIN(MAX(0,(K211+L211+M211)-N211),MAX(0,C211-D211-(IF(O211&lt;O211,K211+L211+M211-N211,0)+IF(W211&lt;O211,S211+T211+U211-V211,0)+IF(AE211&lt;O211,AA211+AB211+AC211-AD211,0)+IF(AM211&lt;O211,AI211+AJ211+AK211-AL211,0)+IF(AU211&lt;O211,AQ211+AR211+AS211-AT211,0)+IF(BC211&lt;O211,AY211+AZ211+BA211-BB211,0)+IF(BK211&lt;O211,BG211+BH211+BI211-BJ211,0)+IF(BS211&lt;O211,BO211+BP211+BQ211-BR211,0)+IF(CA211&lt;O211,BW211+BX211+BY211-BZ211,0)+IF(CI211&lt;O211,CE211+CF211+CG211-CH211,0))))))</f>
        <v>0</v>
      </c>
      <c r="Q211" s="3">
        <f>IF(Inputs!$B$27&lt;&gt;"Ready","PENDING INPUTS",MIN((K211+L211+M211),IF(D211&gt;C211,IF(D211=0,0,N211*C211/D211),N211+P211)))</f>
        <v>0</v>
      </c>
      <c r="R211" s="3">
        <f>IF(Inputs!$B$27&lt;&gt;"Ready","PENDING INPUTS",MAX(0,(K211+L211+M211)-Q211))</f>
        <v>0</v>
      </c>
      <c r="S211" s="3">
        <f>IF(Inputs!$B$27&lt;&gt;"Ready","PENDING INPUTS",Z210)</f>
        <v>0</v>
      </c>
      <c r="T211" s="3">
        <f>IF(Inputs!$B$27&lt;&gt;"Ready","PENDING INPUTS",IF(A211&lt;=Inputs!$B$6,ROUND(S211*Inputs!C15/12,2),0))</f>
        <v>0</v>
      </c>
      <c r="U211" s="3">
        <f>IF(Inputs!$B$27&lt;&gt;"Ready","PENDING INPUTS",IF(AND(A211&lt;=Inputs!$B$6,S211&gt;0),Inputs!G15,0))</f>
        <v>0</v>
      </c>
      <c r="V211" s="3">
        <f>IF(Inputs!$B$27&lt;&gt;"Ready","PENDING INPUTS",IF(A211&gt;Inputs!$B$6,0,MIN((S211+T211+U211),IF(Inputs!H15=1,Inputs!D15,MAX(Inputs!F15,ROUND(S211*Inputs!E15+T211+U211,2))))))</f>
        <v>0</v>
      </c>
      <c r="W211">
        <f>IF(Inputs!$B$27&lt;&gt;"Ready","PENDING INPUTS",IF(S211&lt;=0,99,1+IF(AND(K211&gt;0,OR(Inputs!C14&gt;Inputs!C15,AND(Inputs!C14=Inputs!C15,0&lt;1))),1,0)+IF(AND(AA211&gt;0,OR(Inputs!C16&gt;Inputs!C15,AND(Inputs!C16=Inputs!C15,2&lt;1))),1,0)+IF(AND(AI211&gt;0,OR(Inputs!C17&gt;Inputs!C15,AND(Inputs!C17=Inputs!C15,3&lt;1))),1,0)+IF(AND(AQ211&gt;0,OR(Inputs!C18&gt;Inputs!C15,AND(Inputs!C18=Inputs!C15,4&lt;1))),1,0)+IF(AND(AY211&gt;0,OR(Inputs!C19&gt;Inputs!C15,AND(Inputs!C19=Inputs!C15,5&lt;1))),1,0)+IF(AND(BG211&gt;0,OR(Inputs!C20&gt;Inputs!C15,AND(Inputs!C20=Inputs!C15,6&lt;1))),1,0)+IF(AND(BO211&gt;0,OR(Inputs!C21&gt;Inputs!C15,AND(Inputs!C21=Inputs!C15,7&lt;1))),1,0)+IF(AND(BW211&gt;0,OR(Inputs!C22&gt;Inputs!C15,AND(Inputs!C22=Inputs!C15,8&lt;1))),1,0)+IF(AND(CE211&gt;0,OR(Inputs!C23&gt;Inputs!C15,AND(Inputs!C23=Inputs!C15,9&lt;1))),1,0)))</f>
        <v>99</v>
      </c>
      <c r="X211" s="3">
        <f>IF(Inputs!$B$27&lt;&gt;"Ready","PENDING INPUTS",IF(A211&gt;Inputs!$B$6,0,MIN(MAX(0,(S211+T211+U211)-V211),MAX(0,C211-D211-(IF(O211&lt;W211,K211+L211+M211-N211,0)+IF(W211&lt;W211,S211+T211+U211-V211,0)+IF(AE211&lt;W211,AA211+AB211+AC211-AD211,0)+IF(AM211&lt;W211,AI211+AJ211+AK211-AL211,0)+IF(AU211&lt;W211,AQ211+AR211+AS211-AT211,0)+IF(BC211&lt;W211,AY211+AZ211+BA211-BB211,0)+IF(BK211&lt;W211,BG211+BH211+BI211-BJ211,0)+IF(BS211&lt;W211,BO211+BP211+BQ211-BR211,0)+IF(CA211&lt;W211,BW211+BX211+BY211-BZ211,0)+IF(CI211&lt;W211,CE211+CF211+CG211-CH211,0))))))</f>
        <v>0</v>
      </c>
      <c r="Y211" s="3">
        <f>IF(Inputs!$B$27&lt;&gt;"Ready","PENDING INPUTS",MIN((S211+T211+U211),IF(D211&gt;C211,IF(D211=0,0,V211*C211/D211),V211+X211)))</f>
        <v>0</v>
      </c>
      <c r="Z211" s="3">
        <f>IF(Inputs!$B$27&lt;&gt;"Ready","PENDING INPUTS",MAX(0,(S211+T211+U211)-Y211))</f>
        <v>0</v>
      </c>
      <c r="AA211" s="3">
        <f>IF(Inputs!$B$27&lt;&gt;"Ready","PENDING INPUTS",AH210)</f>
        <v>0</v>
      </c>
      <c r="AB211" s="3">
        <f>IF(Inputs!$B$27&lt;&gt;"Ready","PENDING INPUTS",IF(A211&lt;=Inputs!$B$6,ROUND(AA211*Inputs!C16/12,2),0))</f>
        <v>0</v>
      </c>
      <c r="AC211" s="3">
        <f>IF(Inputs!$B$27&lt;&gt;"Ready","PENDING INPUTS",IF(AND(A211&lt;=Inputs!$B$6,AA211&gt;0),Inputs!G16,0))</f>
        <v>0</v>
      </c>
      <c r="AD211" s="3">
        <f>IF(Inputs!$B$27&lt;&gt;"Ready","PENDING INPUTS",IF(A211&gt;Inputs!$B$6,0,MIN((AA211+AB211+AC211),IF(Inputs!H16=1,Inputs!D16,MAX(Inputs!F16,ROUND(AA211*Inputs!E16+AB211+AC211,2))))))</f>
        <v>0</v>
      </c>
      <c r="AE211">
        <f>IF(Inputs!$B$27&lt;&gt;"Ready","PENDING INPUTS",IF(AA211&lt;=0,99,1+IF(AND(K211&gt;0,OR(Inputs!C14&gt;Inputs!C16,AND(Inputs!C14=Inputs!C16,0&lt;2))),1,0)+IF(AND(S211&gt;0,OR(Inputs!C15&gt;Inputs!C16,AND(Inputs!C15=Inputs!C16,1&lt;2))),1,0)+IF(AND(AI211&gt;0,OR(Inputs!C17&gt;Inputs!C16,AND(Inputs!C17=Inputs!C16,3&lt;2))),1,0)+IF(AND(AQ211&gt;0,OR(Inputs!C18&gt;Inputs!C16,AND(Inputs!C18=Inputs!C16,4&lt;2))),1,0)+IF(AND(AY211&gt;0,OR(Inputs!C19&gt;Inputs!C16,AND(Inputs!C19=Inputs!C16,5&lt;2))),1,0)+IF(AND(BG211&gt;0,OR(Inputs!C20&gt;Inputs!C16,AND(Inputs!C20=Inputs!C16,6&lt;2))),1,0)+IF(AND(BO211&gt;0,OR(Inputs!C21&gt;Inputs!C16,AND(Inputs!C21=Inputs!C16,7&lt;2))),1,0)+IF(AND(BW211&gt;0,OR(Inputs!C22&gt;Inputs!C16,AND(Inputs!C22=Inputs!C16,8&lt;2))),1,0)+IF(AND(CE211&gt;0,OR(Inputs!C23&gt;Inputs!C16,AND(Inputs!C23=Inputs!C16,9&lt;2))),1,0)))</f>
        <v>99</v>
      </c>
      <c r="AF211" s="3">
        <f>IF(Inputs!$B$27&lt;&gt;"Ready","PENDING INPUTS",IF(A211&gt;Inputs!$B$6,0,MIN(MAX(0,(AA211+AB211+AC211)-AD211),MAX(0,C211-D211-(IF(O211&lt;AE211,K211+L211+M211-N211,0)+IF(W211&lt;AE211,S211+T211+U211-V211,0)+IF(AE211&lt;AE211,AA211+AB211+AC211-AD211,0)+IF(AM211&lt;AE211,AI211+AJ211+AK211-AL211,0)+IF(AU211&lt;AE211,AQ211+AR211+AS211-AT211,0)+IF(BC211&lt;AE211,AY211+AZ211+BA211-BB211,0)+IF(BK211&lt;AE211,BG211+BH211+BI211-BJ211,0)+IF(BS211&lt;AE211,BO211+BP211+BQ211-BR211,0)+IF(CA211&lt;AE211,BW211+BX211+BY211-BZ211,0)+IF(CI211&lt;AE211,CE211+CF211+CG211-CH211,0))))))</f>
        <v>0</v>
      </c>
      <c r="AG211" s="3">
        <f>IF(Inputs!$B$27&lt;&gt;"Ready","PENDING INPUTS",MIN((AA211+AB211+AC211),IF(D211&gt;C211,IF(D211=0,0,AD211*C211/D211),AD211+AF211)))</f>
        <v>0</v>
      </c>
      <c r="AH211" s="3">
        <f>IF(Inputs!$B$27&lt;&gt;"Ready","PENDING INPUTS",MAX(0,(AA211+AB211+AC211)-AG211))</f>
        <v>0</v>
      </c>
      <c r="AI211" s="3">
        <f>IF(Inputs!$B$27&lt;&gt;"Ready","PENDING INPUTS",AP210)</f>
        <v>0</v>
      </c>
      <c r="AJ211" s="3">
        <f>IF(Inputs!$B$27&lt;&gt;"Ready","PENDING INPUTS",IF(A211&lt;=Inputs!$B$6,ROUND(AI211*Inputs!C17/12,2),0))</f>
        <v>0</v>
      </c>
      <c r="AK211" s="3">
        <f>IF(Inputs!$B$27&lt;&gt;"Ready","PENDING INPUTS",IF(AND(A211&lt;=Inputs!$B$6,AI211&gt;0),Inputs!G17,0))</f>
        <v>0</v>
      </c>
      <c r="AL211" s="3">
        <f>IF(Inputs!$B$27&lt;&gt;"Ready","PENDING INPUTS",IF(A211&gt;Inputs!$B$6,0,MIN((AI211+AJ211+AK211),IF(Inputs!H17=1,Inputs!D17,MAX(Inputs!F17,ROUND(AI211*Inputs!E17+AJ211+AK211,2))))))</f>
        <v>0</v>
      </c>
      <c r="AM211">
        <f>IF(Inputs!$B$27&lt;&gt;"Ready","PENDING INPUTS",IF(AI211&lt;=0,99,1+IF(AND(K211&gt;0,OR(Inputs!C14&gt;Inputs!C17,AND(Inputs!C14=Inputs!C17,0&lt;3))),1,0)+IF(AND(S211&gt;0,OR(Inputs!C15&gt;Inputs!C17,AND(Inputs!C15=Inputs!C17,1&lt;3))),1,0)+IF(AND(AA211&gt;0,OR(Inputs!C16&gt;Inputs!C17,AND(Inputs!C16=Inputs!C17,2&lt;3))),1,0)+IF(AND(AQ211&gt;0,OR(Inputs!C18&gt;Inputs!C17,AND(Inputs!C18=Inputs!C17,4&lt;3))),1,0)+IF(AND(AY211&gt;0,OR(Inputs!C19&gt;Inputs!C17,AND(Inputs!C19=Inputs!C17,5&lt;3))),1,0)+IF(AND(BG211&gt;0,OR(Inputs!C20&gt;Inputs!C17,AND(Inputs!C20=Inputs!C17,6&lt;3))),1,0)+IF(AND(BO211&gt;0,OR(Inputs!C21&gt;Inputs!C17,AND(Inputs!C21=Inputs!C17,7&lt;3))),1,0)+IF(AND(BW211&gt;0,OR(Inputs!C22&gt;Inputs!C17,AND(Inputs!C22=Inputs!C17,8&lt;3))),1,0)+IF(AND(CE211&gt;0,OR(Inputs!C23&gt;Inputs!C17,AND(Inputs!C23=Inputs!C17,9&lt;3))),1,0)))</f>
        <v>99</v>
      </c>
      <c r="AN211" s="3">
        <f>IF(Inputs!$B$27&lt;&gt;"Ready","PENDING INPUTS",IF(A211&gt;Inputs!$B$6,0,MIN(MAX(0,(AI211+AJ211+AK211)-AL211),MAX(0,C211-D211-(IF(O211&lt;AM211,K211+L211+M211-N211,0)+IF(W211&lt;AM211,S211+T211+U211-V211,0)+IF(AE211&lt;AM211,AA211+AB211+AC211-AD211,0)+IF(AM211&lt;AM211,AI211+AJ211+AK211-AL211,0)+IF(AU211&lt;AM211,AQ211+AR211+AS211-AT211,0)+IF(BC211&lt;AM211,AY211+AZ211+BA211-BB211,0)+IF(BK211&lt;AM211,BG211+BH211+BI211-BJ211,0)+IF(BS211&lt;AM211,BO211+BP211+BQ211-BR211,0)+IF(CA211&lt;AM211,BW211+BX211+BY211-BZ211,0)+IF(CI211&lt;AM211,CE211+CF211+CG211-CH211,0))))))</f>
        <v>0</v>
      </c>
      <c r="AO211" s="3">
        <f>IF(Inputs!$B$27&lt;&gt;"Ready","PENDING INPUTS",MIN((AI211+AJ211+AK211),IF(D211&gt;C211,IF(D211=0,0,AL211*C211/D211),AL211+AN211)))</f>
        <v>0</v>
      </c>
      <c r="AP211" s="3">
        <f>IF(Inputs!$B$27&lt;&gt;"Ready","PENDING INPUTS",MAX(0,(AI211+AJ211+AK211)-AO211))</f>
        <v>0</v>
      </c>
      <c r="AQ211" s="3">
        <f>IF(Inputs!$B$27&lt;&gt;"Ready","PENDING INPUTS",AX210)</f>
        <v>0</v>
      </c>
      <c r="AR211" s="3">
        <f>IF(Inputs!$B$27&lt;&gt;"Ready","PENDING INPUTS",IF(A211&lt;=Inputs!$B$6,ROUND(AQ211*Inputs!C18/12,2),0))</f>
        <v>0</v>
      </c>
      <c r="AS211" s="3">
        <f>IF(Inputs!$B$27&lt;&gt;"Ready","PENDING INPUTS",IF(AND(A211&lt;=Inputs!$B$6,AQ211&gt;0),Inputs!G18,0))</f>
        <v>0</v>
      </c>
      <c r="AT211" s="3">
        <f>IF(Inputs!$B$27&lt;&gt;"Ready","PENDING INPUTS",IF(A211&gt;Inputs!$B$6,0,MIN((AQ211+AR211+AS211),IF(Inputs!H18=1,Inputs!D18,MAX(Inputs!F18,ROUND(AQ211*Inputs!E18+AR211+AS211,2))))))</f>
        <v>0</v>
      </c>
      <c r="AU211">
        <f>IF(Inputs!$B$27&lt;&gt;"Ready","PENDING INPUTS",IF(AQ211&lt;=0,99,1+IF(AND(K211&gt;0,OR(Inputs!C14&gt;Inputs!C18,AND(Inputs!C14=Inputs!C18,0&lt;4))),1,0)+IF(AND(S211&gt;0,OR(Inputs!C15&gt;Inputs!C18,AND(Inputs!C15=Inputs!C18,1&lt;4))),1,0)+IF(AND(AA211&gt;0,OR(Inputs!C16&gt;Inputs!C18,AND(Inputs!C16=Inputs!C18,2&lt;4))),1,0)+IF(AND(AI211&gt;0,OR(Inputs!C17&gt;Inputs!C18,AND(Inputs!C17=Inputs!C18,3&lt;4))),1,0)+IF(AND(AY211&gt;0,OR(Inputs!C19&gt;Inputs!C18,AND(Inputs!C19=Inputs!C18,5&lt;4))),1,0)+IF(AND(BG211&gt;0,OR(Inputs!C20&gt;Inputs!C18,AND(Inputs!C20=Inputs!C18,6&lt;4))),1,0)+IF(AND(BO211&gt;0,OR(Inputs!C21&gt;Inputs!C18,AND(Inputs!C21=Inputs!C18,7&lt;4))),1,0)+IF(AND(BW211&gt;0,OR(Inputs!C22&gt;Inputs!C18,AND(Inputs!C22=Inputs!C18,8&lt;4))),1,0)+IF(AND(CE211&gt;0,OR(Inputs!C23&gt;Inputs!C18,AND(Inputs!C23=Inputs!C18,9&lt;4))),1,0)))</f>
        <v>99</v>
      </c>
      <c r="AV211" s="3">
        <f>IF(Inputs!$B$27&lt;&gt;"Ready","PENDING INPUTS",IF(A211&gt;Inputs!$B$6,0,MIN(MAX(0,(AQ211+AR211+AS211)-AT211),MAX(0,C211-D211-(IF(O211&lt;AU211,K211+L211+M211-N211,0)+IF(W211&lt;AU211,S211+T211+U211-V211,0)+IF(AE211&lt;AU211,AA211+AB211+AC211-AD211,0)+IF(AM211&lt;AU211,AI211+AJ211+AK211-AL211,0)+IF(AU211&lt;AU211,AQ211+AR211+AS211-AT211,0)+IF(BC211&lt;AU211,AY211+AZ211+BA211-BB211,0)+IF(BK211&lt;AU211,BG211+BH211+BI211-BJ211,0)+IF(BS211&lt;AU211,BO211+BP211+BQ211-BR211,0)+IF(CA211&lt;AU211,BW211+BX211+BY211-BZ211,0)+IF(CI211&lt;AU211,CE211+CF211+CG211-CH211,0))))))</f>
        <v>0</v>
      </c>
      <c r="AW211" s="3">
        <f>IF(Inputs!$B$27&lt;&gt;"Ready","PENDING INPUTS",MIN((AQ211+AR211+AS211),IF(D211&gt;C211,IF(D211=0,0,AT211*C211/D211),AT211+AV211)))</f>
        <v>0</v>
      </c>
      <c r="AX211" s="3">
        <f>IF(Inputs!$B$27&lt;&gt;"Ready","PENDING INPUTS",MAX(0,(AQ211+AR211+AS211)-AW211))</f>
        <v>0</v>
      </c>
      <c r="AY211" s="3">
        <f>IF(Inputs!$B$27&lt;&gt;"Ready","PENDING INPUTS",BF210)</f>
        <v>0</v>
      </c>
      <c r="AZ211" s="3">
        <f>IF(Inputs!$B$27&lt;&gt;"Ready","PENDING INPUTS",IF(A211&lt;=Inputs!$B$6,ROUND(AY211*Inputs!C19/12,2),0))</f>
        <v>0</v>
      </c>
      <c r="BA211" s="3">
        <f>IF(Inputs!$B$27&lt;&gt;"Ready","PENDING INPUTS",IF(AND(A211&lt;=Inputs!$B$6,AY211&gt;0),Inputs!G19,0))</f>
        <v>0</v>
      </c>
      <c r="BB211" s="3">
        <f>IF(Inputs!$B$27&lt;&gt;"Ready","PENDING INPUTS",IF(A211&gt;Inputs!$B$6,0,MIN((AY211+AZ211+BA211),IF(Inputs!H19=1,Inputs!D19,MAX(Inputs!F19,ROUND(AY211*Inputs!E19+AZ211+BA211,2))))))</f>
        <v>0</v>
      </c>
      <c r="BC211">
        <f>IF(Inputs!$B$27&lt;&gt;"Ready","PENDING INPUTS",IF(AY211&lt;=0,99,1+IF(AND(K211&gt;0,OR(Inputs!C14&gt;Inputs!C19,AND(Inputs!C14=Inputs!C19,0&lt;5))),1,0)+IF(AND(S211&gt;0,OR(Inputs!C15&gt;Inputs!C19,AND(Inputs!C15=Inputs!C19,1&lt;5))),1,0)+IF(AND(AA211&gt;0,OR(Inputs!C16&gt;Inputs!C19,AND(Inputs!C16=Inputs!C19,2&lt;5))),1,0)+IF(AND(AI211&gt;0,OR(Inputs!C17&gt;Inputs!C19,AND(Inputs!C17=Inputs!C19,3&lt;5))),1,0)+IF(AND(AQ211&gt;0,OR(Inputs!C18&gt;Inputs!C19,AND(Inputs!C18=Inputs!C19,4&lt;5))),1,0)+IF(AND(BG211&gt;0,OR(Inputs!C20&gt;Inputs!C19,AND(Inputs!C20=Inputs!C19,6&lt;5))),1,0)+IF(AND(BO211&gt;0,OR(Inputs!C21&gt;Inputs!C19,AND(Inputs!C21=Inputs!C19,7&lt;5))),1,0)+IF(AND(BW211&gt;0,OR(Inputs!C22&gt;Inputs!C19,AND(Inputs!C22=Inputs!C19,8&lt;5))),1,0)+IF(AND(CE211&gt;0,OR(Inputs!C23&gt;Inputs!C19,AND(Inputs!C23=Inputs!C19,9&lt;5))),1,0)))</f>
        <v>99</v>
      </c>
      <c r="BD211" s="3">
        <f>IF(Inputs!$B$27&lt;&gt;"Ready","PENDING INPUTS",IF(A211&gt;Inputs!$B$6,0,MIN(MAX(0,(AY211+AZ211+BA211)-BB211),MAX(0,C211-D211-(IF(O211&lt;BC211,K211+L211+M211-N211,0)+IF(W211&lt;BC211,S211+T211+U211-V211,0)+IF(AE211&lt;BC211,AA211+AB211+AC211-AD211,0)+IF(AM211&lt;BC211,AI211+AJ211+AK211-AL211,0)+IF(AU211&lt;BC211,AQ211+AR211+AS211-AT211,0)+IF(BC211&lt;BC211,AY211+AZ211+BA211-BB211,0)+IF(BK211&lt;BC211,BG211+BH211+BI211-BJ211,0)+IF(BS211&lt;BC211,BO211+BP211+BQ211-BR211,0)+IF(CA211&lt;BC211,BW211+BX211+BY211-BZ211,0)+IF(CI211&lt;BC211,CE211+CF211+CG211-CH211,0))))))</f>
        <v>0</v>
      </c>
      <c r="BE211" s="3">
        <f>IF(Inputs!$B$27&lt;&gt;"Ready","PENDING INPUTS",MIN((AY211+AZ211+BA211),IF(D211&gt;C211,IF(D211=0,0,BB211*C211/D211),BB211+BD211)))</f>
        <v>0</v>
      </c>
      <c r="BF211" s="3">
        <f>IF(Inputs!$B$27&lt;&gt;"Ready","PENDING INPUTS",MAX(0,(AY211+AZ211+BA211)-BE211))</f>
        <v>0</v>
      </c>
      <c r="BG211" s="3">
        <f>IF(Inputs!$B$27&lt;&gt;"Ready","PENDING INPUTS",BN210)</f>
        <v>0</v>
      </c>
      <c r="BH211" s="3">
        <f>IF(Inputs!$B$27&lt;&gt;"Ready","PENDING INPUTS",IF(A211&lt;=Inputs!$B$6,ROUND(BG211*Inputs!C20/12,2),0))</f>
        <v>0</v>
      </c>
      <c r="BI211" s="3">
        <f>IF(Inputs!$B$27&lt;&gt;"Ready","PENDING INPUTS",IF(AND(A211&lt;=Inputs!$B$6,BG211&gt;0),Inputs!G20,0))</f>
        <v>0</v>
      </c>
      <c r="BJ211" s="3">
        <f>IF(Inputs!$B$27&lt;&gt;"Ready","PENDING INPUTS",IF(A211&gt;Inputs!$B$6,0,MIN((BG211+BH211+BI211),IF(Inputs!H20=1,Inputs!D20,MAX(Inputs!F20,ROUND(BG211*Inputs!E20+BH211+BI211,2))))))</f>
        <v>0</v>
      </c>
      <c r="BK211">
        <f>IF(Inputs!$B$27&lt;&gt;"Ready","PENDING INPUTS",IF(BG211&lt;=0,99,1+IF(AND(K211&gt;0,OR(Inputs!C14&gt;Inputs!C20,AND(Inputs!C14=Inputs!C20,0&lt;6))),1,0)+IF(AND(S211&gt;0,OR(Inputs!C15&gt;Inputs!C20,AND(Inputs!C15=Inputs!C20,1&lt;6))),1,0)+IF(AND(AA211&gt;0,OR(Inputs!C16&gt;Inputs!C20,AND(Inputs!C16=Inputs!C20,2&lt;6))),1,0)+IF(AND(AI211&gt;0,OR(Inputs!C17&gt;Inputs!C20,AND(Inputs!C17=Inputs!C20,3&lt;6))),1,0)+IF(AND(AQ211&gt;0,OR(Inputs!C18&gt;Inputs!C20,AND(Inputs!C18=Inputs!C20,4&lt;6))),1,0)+IF(AND(AY211&gt;0,OR(Inputs!C19&gt;Inputs!C20,AND(Inputs!C19=Inputs!C20,5&lt;6))),1,0)+IF(AND(BO211&gt;0,OR(Inputs!C21&gt;Inputs!C20,AND(Inputs!C21=Inputs!C20,7&lt;6))),1,0)+IF(AND(BW211&gt;0,OR(Inputs!C22&gt;Inputs!C20,AND(Inputs!C22=Inputs!C20,8&lt;6))),1,0)+IF(AND(CE211&gt;0,OR(Inputs!C23&gt;Inputs!C20,AND(Inputs!C23=Inputs!C20,9&lt;6))),1,0)))</f>
        <v>99</v>
      </c>
      <c r="BL211" s="3">
        <f>IF(Inputs!$B$27&lt;&gt;"Ready","PENDING INPUTS",IF(A211&gt;Inputs!$B$6,0,MIN(MAX(0,(BG211+BH211+BI211)-BJ211),MAX(0,C211-D211-(IF(O211&lt;BK211,K211+L211+M211-N211,0)+IF(W211&lt;BK211,S211+T211+U211-V211,0)+IF(AE211&lt;BK211,AA211+AB211+AC211-AD211,0)+IF(AM211&lt;BK211,AI211+AJ211+AK211-AL211,0)+IF(AU211&lt;BK211,AQ211+AR211+AS211-AT211,0)+IF(BC211&lt;BK211,AY211+AZ211+BA211-BB211,0)+IF(BK211&lt;BK211,BG211+BH211+BI211-BJ211,0)+IF(BS211&lt;BK211,BO211+BP211+BQ211-BR211,0)+IF(CA211&lt;BK211,BW211+BX211+BY211-BZ211,0)+IF(CI211&lt;BK211,CE211+CF211+CG211-CH211,0))))))</f>
        <v>0</v>
      </c>
      <c r="BM211" s="3">
        <f>IF(Inputs!$B$27&lt;&gt;"Ready","PENDING INPUTS",MIN((BG211+BH211+BI211),IF(D211&gt;C211,IF(D211=0,0,BJ211*C211/D211),BJ211+BL211)))</f>
        <v>0</v>
      </c>
      <c r="BN211" s="3">
        <f>IF(Inputs!$B$27&lt;&gt;"Ready","PENDING INPUTS",MAX(0,(BG211+BH211+BI211)-BM211))</f>
        <v>0</v>
      </c>
      <c r="BO211" s="3">
        <f>IF(Inputs!$B$27&lt;&gt;"Ready","PENDING INPUTS",BV210)</f>
        <v>0</v>
      </c>
      <c r="BP211" s="3">
        <f>IF(Inputs!$B$27&lt;&gt;"Ready","PENDING INPUTS",IF(A211&lt;=Inputs!$B$6,ROUND(BO211*Inputs!C21/12,2),0))</f>
        <v>0</v>
      </c>
      <c r="BQ211" s="3">
        <f>IF(Inputs!$B$27&lt;&gt;"Ready","PENDING INPUTS",IF(AND(A211&lt;=Inputs!$B$6,BO211&gt;0),Inputs!G21,0))</f>
        <v>0</v>
      </c>
      <c r="BR211" s="3">
        <f>IF(Inputs!$B$27&lt;&gt;"Ready","PENDING INPUTS",IF(A211&gt;Inputs!$B$6,0,MIN((BO211+BP211+BQ211),IF(Inputs!H21=1,Inputs!D21,MAX(Inputs!F21,ROUND(BO211*Inputs!E21+BP211+BQ211,2))))))</f>
        <v>0</v>
      </c>
      <c r="BS211">
        <f>IF(Inputs!$B$27&lt;&gt;"Ready","PENDING INPUTS",IF(BO211&lt;=0,99,1+IF(AND(K211&gt;0,OR(Inputs!C14&gt;Inputs!C21,AND(Inputs!C14=Inputs!C21,0&lt;7))),1,0)+IF(AND(S211&gt;0,OR(Inputs!C15&gt;Inputs!C21,AND(Inputs!C15=Inputs!C21,1&lt;7))),1,0)+IF(AND(AA211&gt;0,OR(Inputs!C16&gt;Inputs!C21,AND(Inputs!C16=Inputs!C21,2&lt;7))),1,0)+IF(AND(AI211&gt;0,OR(Inputs!C17&gt;Inputs!C21,AND(Inputs!C17=Inputs!C21,3&lt;7))),1,0)+IF(AND(AQ211&gt;0,OR(Inputs!C18&gt;Inputs!C21,AND(Inputs!C18=Inputs!C21,4&lt;7))),1,0)+IF(AND(AY211&gt;0,OR(Inputs!C19&gt;Inputs!C21,AND(Inputs!C19=Inputs!C21,5&lt;7))),1,0)+IF(AND(BG211&gt;0,OR(Inputs!C20&gt;Inputs!C21,AND(Inputs!C20=Inputs!C21,6&lt;7))),1,0)+IF(AND(BW211&gt;0,OR(Inputs!C22&gt;Inputs!C21,AND(Inputs!C22=Inputs!C21,8&lt;7))),1,0)+IF(AND(CE211&gt;0,OR(Inputs!C23&gt;Inputs!C21,AND(Inputs!C23=Inputs!C21,9&lt;7))),1,0)))</f>
        <v>99</v>
      </c>
      <c r="BT211" s="3">
        <f>IF(Inputs!$B$27&lt;&gt;"Ready","PENDING INPUTS",IF(A211&gt;Inputs!$B$6,0,MIN(MAX(0,(BO211+BP211+BQ211)-BR211),MAX(0,C211-D211-(IF(O211&lt;BS211,K211+L211+M211-N211,0)+IF(W211&lt;BS211,S211+T211+U211-V211,0)+IF(AE211&lt;BS211,AA211+AB211+AC211-AD211,0)+IF(AM211&lt;BS211,AI211+AJ211+AK211-AL211,0)+IF(AU211&lt;BS211,AQ211+AR211+AS211-AT211,0)+IF(BC211&lt;BS211,AY211+AZ211+BA211-BB211,0)+IF(BK211&lt;BS211,BG211+BH211+BI211-BJ211,0)+IF(BS211&lt;BS211,BO211+BP211+BQ211-BR211,0)+IF(CA211&lt;BS211,BW211+BX211+BY211-BZ211,0)+IF(CI211&lt;BS211,CE211+CF211+CG211-CH211,0))))))</f>
        <v>0</v>
      </c>
      <c r="BU211" s="3">
        <f>IF(Inputs!$B$27&lt;&gt;"Ready","PENDING INPUTS",MIN((BO211+BP211+BQ211),IF(D211&gt;C211,IF(D211=0,0,BR211*C211/D211),BR211+BT211)))</f>
        <v>0</v>
      </c>
      <c r="BV211" s="3">
        <f>IF(Inputs!$B$27&lt;&gt;"Ready","PENDING INPUTS",MAX(0,(BO211+BP211+BQ211)-BU211))</f>
        <v>0</v>
      </c>
      <c r="BW211" s="3">
        <f>IF(Inputs!$B$27&lt;&gt;"Ready","PENDING INPUTS",CD210)</f>
        <v>0</v>
      </c>
      <c r="BX211" s="3">
        <f>IF(Inputs!$B$27&lt;&gt;"Ready","PENDING INPUTS",IF(A211&lt;=Inputs!$B$6,ROUND(BW211*Inputs!C22/12,2),0))</f>
        <v>0</v>
      </c>
      <c r="BY211" s="3">
        <f>IF(Inputs!$B$27&lt;&gt;"Ready","PENDING INPUTS",IF(AND(A211&lt;=Inputs!$B$6,BW211&gt;0),Inputs!G22,0))</f>
        <v>0</v>
      </c>
      <c r="BZ211" s="3">
        <f>IF(Inputs!$B$27&lt;&gt;"Ready","PENDING INPUTS",IF(A211&gt;Inputs!$B$6,0,MIN((BW211+BX211+BY211),IF(Inputs!H22=1,Inputs!D22,MAX(Inputs!F22,ROUND(BW211*Inputs!E22+BX211+BY211,2))))))</f>
        <v>0</v>
      </c>
      <c r="CA211">
        <f>IF(Inputs!$B$27&lt;&gt;"Ready","PENDING INPUTS",IF(BW211&lt;=0,99,1+IF(AND(K211&gt;0,OR(Inputs!C14&gt;Inputs!C22,AND(Inputs!C14=Inputs!C22,0&lt;8))),1,0)+IF(AND(S211&gt;0,OR(Inputs!C15&gt;Inputs!C22,AND(Inputs!C15=Inputs!C22,1&lt;8))),1,0)+IF(AND(AA211&gt;0,OR(Inputs!C16&gt;Inputs!C22,AND(Inputs!C16=Inputs!C22,2&lt;8))),1,0)+IF(AND(AI211&gt;0,OR(Inputs!C17&gt;Inputs!C22,AND(Inputs!C17=Inputs!C22,3&lt;8))),1,0)+IF(AND(AQ211&gt;0,OR(Inputs!C18&gt;Inputs!C22,AND(Inputs!C18=Inputs!C22,4&lt;8))),1,0)+IF(AND(AY211&gt;0,OR(Inputs!C19&gt;Inputs!C22,AND(Inputs!C19=Inputs!C22,5&lt;8))),1,0)+IF(AND(BG211&gt;0,OR(Inputs!C20&gt;Inputs!C22,AND(Inputs!C20=Inputs!C22,6&lt;8))),1,0)+IF(AND(BO211&gt;0,OR(Inputs!C21&gt;Inputs!C22,AND(Inputs!C21=Inputs!C22,7&lt;8))),1,0)+IF(AND(CE211&gt;0,OR(Inputs!C23&gt;Inputs!C22,AND(Inputs!C23=Inputs!C22,9&lt;8))),1,0)))</f>
        <v>99</v>
      </c>
      <c r="CB211" s="3">
        <f>IF(Inputs!$B$27&lt;&gt;"Ready","PENDING INPUTS",IF(A211&gt;Inputs!$B$6,0,MIN(MAX(0,(BW211+BX211+BY211)-BZ211),MAX(0,C211-D211-(IF(O211&lt;CA211,K211+L211+M211-N211,0)+IF(W211&lt;CA211,S211+T211+U211-V211,0)+IF(AE211&lt;CA211,AA211+AB211+AC211-AD211,0)+IF(AM211&lt;CA211,AI211+AJ211+AK211-AL211,0)+IF(AU211&lt;CA211,AQ211+AR211+AS211-AT211,0)+IF(BC211&lt;CA211,AY211+AZ211+BA211-BB211,0)+IF(BK211&lt;CA211,BG211+BH211+BI211-BJ211,0)+IF(BS211&lt;CA211,BO211+BP211+BQ211-BR211,0)+IF(CA211&lt;CA211,BW211+BX211+BY211-BZ211,0)+IF(CI211&lt;CA211,CE211+CF211+CG211-CH211,0))))))</f>
        <v>0</v>
      </c>
      <c r="CC211" s="3">
        <f>IF(Inputs!$B$27&lt;&gt;"Ready","PENDING INPUTS",MIN((BW211+BX211+BY211),IF(D211&gt;C211,IF(D211=0,0,BZ211*C211/D211),BZ211+CB211)))</f>
        <v>0</v>
      </c>
      <c r="CD211" s="3">
        <f>IF(Inputs!$B$27&lt;&gt;"Ready","PENDING INPUTS",MAX(0,(BW211+BX211+BY211)-CC211))</f>
        <v>0</v>
      </c>
      <c r="CE211" s="3">
        <f>IF(Inputs!$B$27&lt;&gt;"Ready","PENDING INPUTS",CL210)</f>
        <v>0</v>
      </c>
      <c r="CF211" s="3">
        <f>IF(Inputs!$B$27&lt;&gt;"Ready","PENDING INPUTS",IF(A211&lt;=Inputs!$B$6,ROUND(CE211*Inputs!C23/12,2),0))</f>
        <v>0</v>
      </c>
      <c r="CG211" s="3">
        <f>IF(Inputs!$B$27&lt;&gt;"Ready","PENDING INPUTS",IF(AND(A211&lt;=Inputs!$B$6,CE211&gt;0),Inputs!G23,0))</f>
        <v>0</v>
      </c>
      <c r="CH211" s="3">
        <f>IF(Inputs!$B$27&lt;&gt;"Ready","PENDING INPUTS",IF(A211&gt;Inputs!$B$6,0,MIN((CE211+CF211+CG211),IF(Inputs!H23=1,Inputs!D23,MAX(Inputs!F23,ROUND(CE211*Inputs!E23+CF211+CG211,2))))))</f>
        <v>0</v>
      </c>
      <c r="CI211">
        <f>IF(Inputs!$B$27&lt;&gt;"Ready","PENDING INPUTS",IF(CE211&lt;=0,99,1+IF(AND(K211&gt;0,OR(Inputs!C14&gt;Inputs!C23,AND(Inputs!C14=Inputs!C23,0&lt;9))),1,0)+IF(AND(S211&gt;0,OR(Inputs!C15&gt;Inputs!C23,AND(Inputs!C15=Inputs!C23,1&lt;9))),1,0)+IF(AND(AA211&gt;0,OR(Inputs!C16&gt;Inputs!C23,AND(Inputs!C16=Inputs!C23,2&lt;9))),1,0)+IF(AND(AI211&gt;0,OR(Inputs!C17&gt;Inputs!C23,AND(Inputs!C17=Inputs!C23,3&lt;9))),1,0)+IF(AND(AQ211&gt;0,OR(Inputs!C18&gt;Inputs!C23,AND(Inputs!C18=Inputs!C23,4&lt;9))),1,0)+IF(AND(AY211&gt;0,OR(Inputs!C19&gt;Inputs!C23,AND(Inputs!C19=Inputs!C23,5&lt;9))),1,0)+IF(AND(BG211&gt;0,OR(Inputs!C20&gt;Inputs!C23,AND(Inputs!C20=Inputs!C23,6&lt;9))),1,0)+IF(AND(BO211&gt;0,OR(Inputs!C21&gt;Inputs!C23,AND(Inputs!C21=Inputs!C23,7&lt;9))),1,0)+IF(AND(BW211&gt;0,OR(Inputs!C22&gt;Inputs!C23,AND(Inputs!C22=Inputs!C23,8&lt;9))),1,0)))</f>
        <v>99</v>
      </c>
      <c r="CJ211" s="3">
        <f>IF(Inputs!$B$27&lt;&gt;"Ready","PENDING INPUTS",IF(A211&gt;Inputs!$B$6,0,MIN(MAX(0,(CE211+CF211+CG211)-CH211),MAX(0,C211-D211-(IF(O211&lt;CI211,K211+L211+M211-N211,0)+IF(W211&lt;CI211,S211+T211+U211-V211,0)+IF(AE211&lt;CI211,AA211+AB211+AC211-AD211,0)+IF(AM211&lt;CI211,AI211+AJ211+AK211-AL211,0)+IF(AU211&lt;CI211,AQ211+AR211+AS211-AT211,0)+IF(BC211&lt;CI211,AY211+AZ211+BA211-BB211,0)+IF(BK211&lt;CI211,BG211+BH211+BI211-BJ211,0)+IF(BS211&lt;CI211,BO211+BP211+BQ211-BR211,0)+IF(CA211&lt;CI211,BW211+BX211+BY211-BZ211,0)+IF(CI211&lt;CI211,CE211+CF211+CG211-CH211,0))))))</f>
        <v>0</v>
      </c>
      <c r="CK211" s="3">
        <f>IF(Inputs!$B$27&lt;&gt;"Ready","PENDING INPUTS",MIN((CE211+CF211+CG211),IF(D211&gt;C211,IF(D211=0,0,CH211*C211/D211),CH211+CJ211)))</f>
        <v>0</v>
      </c>
      <c r="CL211" s="3">
        <f>IF(Inputs!$B$27&lt;&gt;"Ready","PENDING INPUTS",MAX(0,(CE211+CF211+CG211)-CK211))</f>
        <v>0</v>
      </c>
    </row>
    <row r="212" spans="1:90" ht="27.95" customHeight="1" x14ac:dyDescent="0.25">
      <c r="A212">
        <v>208</v>
      </c>
      <c r="B212" s="13">
        <f>IF(Inputs!$B$27&lt;&gt;"Ready","PENDING INPUTS",EDATE(Inputs!$B$5,A212-1))</f>
        <v>52597</v>
      </c>
      <c r="C212" s="3">
        <f>IF(Inputs!$B$27&lt;&gt;"Ready","PENDING INPUTS",IF(A212&lt;=Inputs!$B$6,MAX(0,Inputs!$B$4+IF(A212=Inputs!$B$7,Inputs!$B$8,0)+IF(A212=Inputs!$B$9,Inputs!$B$10,0)),0))</f>
        <v>0</v>
      </c>
      <c r="D212" s="3">
        <f>IF(Inputs!$B$27&lt;&gt;"Ready","PENDING INPUTS",SUM(N212,V212,AD212,AL212,AT212,BB212,BJ212,BR212,BZ212,CH212))</f>
        <v>0</v>
      </c>
      <c r="E212" s="3">
        <f>IF(Inputs!$B$27&lt;&gt;"Ready","PENDING INPUTS",MAX(0,D212-C212))</f>
        <v>0</v>
      </c>
      <c r="F212" s="3">
        <f>IF(Inputs!$B$27&lt;&gt;"Ready","PENDING INPUTS",SUM(Q212,Y212,AG212,AO212,AW212,BE212,BM212,BU212,CC212,CK212))</f>
        <v>0</v>
      </c>
      <c r="G212" s="3">
        <f>IF(Inputs!$B$27&lt;&gt;"Ready","PENDING INPUTS",SUM(L212,T212,AB212,AJ212,AR212,AZ212,BH212,BP212,BX212,CF212))</f>
        <v>0</v>
      </c>
      <c r="H212" s="3">
        <f>IF(Inputs!$B$27&lt;&gt;"Ready","PENDING INPUTS",SUM(M212,U212,AC212,AK212,AS212,BA212,BI212,BQ212,BY212,CG212))</f>
        <v>0</v>
      </c>
      <c r="I212" s="3">
        <f>IF(Inputs!$B$27&lt;&gt;"Ready","PENDING INPUTS",SUM(R212,Z212,AH212,AP212,AX212,BF212,BN212,BV212,CD212,CL212))</f>
        <v>0</v>
      </c>
      <c r="J212" t="str">
        <f>IF(Inputs!$B$27&lt;&gt;"Ready","PENDING INPUTS",IF(A212&gt;Inputs!$B$6,"Beyond horizon",IF(E212&gt;0.005,"MINIMUM SHORTFALL",IF(I212&lt;0.005,"Paid off","In progress"))))</f>
        <v>Beyond horizon</v>
      </c>
      <c r="K212" s="3">
        <f>IF(Inputs!$B$27&lt;&gt;"Ready","PENDING INPUTS",R211)</f>
        <v>0</v>
      </c>
      <c r="L212" s="3">
        <f>IF(Inputs!$B$27&lt;&gt;"Ready","PENDING INPUTS",IF(A212&lt;=Inputs!$B$6,ROUND(K212*Inputs!C14/12,2),0))</f>
        <v>0</v>
      </c>
      <c r="M212" s="3">
        <f>IF(Inputs!$B$27&lt;&gt;"Ready","PENDING INPUTS",IF(AND(A212&lt;=Inputs!$B$6,K212&gt;0),Inputs!G14,0))</f>
        <v>0</v>
      </c>
      <c r="N212" s="3">
        <f>IF(Inputs!$B$27&lt;&gt;"Ready","PENDING INPUTS",IF(A212&gt;Inputs!$B$6,0,MIN((K212+L212+M212),IF(Inputs!H14=1,Inputs!D14,MAX(Inputs!F14,ROUND(K212*Inputs!E14+L212+M212,2))))))</f>
        <v>0</v>
      </c>
      <c r="O212">
        <f>IF(Inputs!$B$27&lt;&gt;"Ready","PENDING INPUTS",IF(K212&lt;=0,99,1+IF(AND(S212&gt;0,OR(Inputs!C15&gt;Inputs!C14,AND(Inputs!C15=Inputs!C14,1&lt;0))),1,0)+IF(AND(AA212&gt;0,OR(Inputs!C16&gt;Inputs!C14,AND(Inputs!C16=Inputs!C14,2&lt;0))),1,0)+IF(AND(AI212&gt;0,OR(Inputs!C17&gt;Inputs!C14,AND(Inputs!C17=Inputs!C14,3&lt;0))),1,0)+IF(AND(AQ212&gt;0,OR(Inputs!C18&gt;Inputs!C14,AND(Inputs!C18=Inputs!C14,4&lt;0))),1,0)+IF(AND(AY212&gt;0,OR(Inputs!C19&gt;Inputs!C14,AND(Inputs!C19=Inputs!C14,5&lt;0))),1,0)+IF(AND(BG212&gt;0,OR(Inputs!C20&gt;Inputs!C14,AND(Inputs!C20=Inputs!C14,6&lt;0))),1,0)+IF(AND(BO212&gt;0,OR(Inputs!C21&gt;Inputs!C14,AND(Inputs!C21=Inputs!C14,7&lt;0))),1,0)+IF(AND(BW212&gt;0,OR(Inputs!C22&gt;Inputs!C14,AND(Inputs!C22=Inputs!C14,8&lt;0))),1,0)+IF(AND(CE212&gt;0,OR(Inputs!C23&gt;Inputs!C14,AND(Inputs!C23=Inputs!C14,9&lt;0))),1,0)))</f>
        <v>99</v>
      </c>
      <c r="P212" s="3">
        <f>IF(Inputs!$B$27&lt;&gt;"Ready","PENDING INPUTS",IF(A212&gt;Inputs!$B$6,0,MIN(MAX(0,(K212+L212+M212)-N212),MAX(0,C212-D212-(IF(O212&lt;O212,K212+L212+M212-N212,0)+IF(W212&lt;O212,S212+T212+U212-V212,0)+IF(AE212&lt;O212,AA212+AB212+AC212-AD212,0)+IF(AM212&lt;O212,AI212+AJ212+AK212-AL212,0)+IF(AU212&lt;O212,AQ212+AR212+AS212-AT212,0)+IF(BC212&lt;O212,AY212+AZ212+BA212-BB212,0)+IF(BK212&lt;O212,BG212+BH212+BI212-BJ212,0)+IF(BS212&lt;O212,BO212+BP212+BQ212-BR212,0)+IF(CA212&lt;O212,BW212+BX212+BY212-BZ212,0)+IF(CI212&lt;O212,CE212+CF212+CG212-CH212,0))))))</f>
        <v>0</v>
      </c>
      <c r="Q212" s="3">
        <f>IF(Inputs!$B$27&lt;&gt;"Ready","PENDING INPUTS",MIN((K212+L212+M212),IF(D212&gt;C212,IF(D212=0,0,N212*C212/D212),N212+P212)))</f>
        <v>0</v>
      </c>
      <c r="R212" s="3">
        <f>IF(Inputs!$B$27&lt;&gt;"Ready","PENDING INPUTS",MAX(0,(K212+L212+M212)-Q212))</f>
        <v>0</v>
      </c>
      <c r="S212" s="3">
        <f>IF(Inputs!$B$27&lt;&gt;"Ready","PENDING INPUTS",Z211)</f>
        <v>0</v>
      </c>
      <c r="T212" s="3">
        <f>IF(Inputs!$B$27&lt;&gt;"Ready","PENDING INPUTS",IF(A212&lt;=Inputs!$B$6,ROUND(S212*Inputs!C15/12,2),0))</f>
        <v>0</v>
      </c>
      <c r="U212" s="3">
        <f>IF(Inputs!$B$27&lt;&gt;"Ready","PENDING INPUTS",IF(AND(A212&lt;=Inputs!$B$6,S212&gt;0),Inputs!G15,0))</f>
        <v>0</v>
      </c>
      <c r="V212" s="3">
        <f>IF(Inputs!$B$27&lt;&gt;"Ready","PENDING INPUTS",IF(A212&gt;Inputs!$B$6,0,MIN((S212+T212+U212),IF(Inputs!H15=1,Inputs!D15,MAX(Inputs!F15,ROUND(S212*Inputs!E15+T212+U212,2))))))</f>
        <v>0</v>
      </c>
      <c r="W212">
        <f>IF(Inputs!$B$27&lt;&gt;"Ready","PENDING INPUTS",IF(S212&lt;=0,99,1+IF(AND(K212&gt;0,OR(Inputs!C14&gt;Inputs!C15,AND(Inputs!C14=Inputs!C15,0&lt;1))),1,0)+IF(AND(AA212&gt;0,OR(Inputs!C16&gt;Inputs!C15,AND(Inputs!C16=Inputs!C15,2&lt;1))),1,0)+IF(AND(AI212&gt;0,OR(Inputs!C17&gt;Inputs!C15,AND(Inputs!C17=Inputs!C15,3&lt;1))),1,0)+IF(AND(AQ212&gt;0,OR(Inputs!C18&gt;Inputs!C15,AND(Inputs!C18=Inputs!C15,4&lt;1))),1,0)+IF(AND(AY212&gt;0,OR(Inputs!C19&gt;Inputs!C15,AND(Inputs!C19=Inputs!C15,5&lt;1))),1,0)+IF(AND(BG212&gt;0,OR(Inputs!C20&gt;Inputs!C15,AND(Inputs!C20=Inputs!C15,6&lt;1))),1,0)+IF(AND(BO212&gt;0,OR(Inputs!C21&gt;Inputs!C15,AND(Inputs!C21=Inputs!C15,7&lt;1))),1,0)+IF(AND(BW212&gt;0,OR(Inputs!C22&gt;Inputs!C15,AND(Inputs!C22=Inputs!C15,8&lt;1))),1,0)+IF(AND(CE212&gt;0,OR(Inputs!C23&gt;Inputs!C15,AND(Inputs!C23=Inputs!C15,9&lt;1))),1,0)))</f>
        <v>99</v>
      </c>
      <c r="X212" s="3">
        <f>IF(Inputs!$B$27&lt;&gt;"Ready","PENDING INPUTS",IF(A212&gt;Inputs!$B$6,0,MIN(MAX(0,(S212+T212+U212)-V212),MAX(0,C212-D212-(IF(O212&lt;W212,K212+L212+M212-N212,0)+IF(W212&lt;W212,S212+T212+U212-V212,0)+IF(AE212&lt;W212,AA212+AB212+AC212-AD212,0)+IF(AM212&lt;W212,AI212+AJ212+AK212-AL212,0)+IF(AU212&lt;W212,AQ212+AR212+AS212-AT212,0)+IF(BC212&lt;W212,AY212+AZ212+BA212-BB212,0)+IF(BK212&lt;W212,BG212+BH212+BI212-BJ212,0)+IF(BS212&lt;W212,BO212+BP212+BQ212-BR212,0)+IF(CA212&lt;W212,BW212+BX212+BY212-BZ212,0)+IF(CI212&lt;W212,CE212+CF212+CG212-CH212,0))))))</f>
        <v>0</v>
      </c>
      <c r="Y212" s="3">
        <f>IF(Inputs!$B$27&lt;&gt;"Ready","PENDING INPUTS",MIN((S212+T212+U212),IF(D212&gt;C212,IF(D212=0,0,V212*C212/D212),V212+X212)))</f>
        <v>0</v>
      </c>
      <c r="Z212" s="3">
        <f>IF(Inputs!$B$27&lt;&gt;"Ready","PENDING INPUTS",MAX(0,(S212+T212+U212)-Y212))</f>
        <v>0</v>
      </c>
      <c r="AA212" s="3">
        <f>IF(Inputs!$B$27&lt;&gt;"Ready","PENDING INPUTS",AH211)</f>
        <v>0</v>
      </c>
      <c r="AB212" s="3">
        <f>IF(Inputs!$B$27&lt;&gt;"Ready","PENDING INPUTS",IF(A212&lt;=Inputs!$B$6,ROUND(AA212*Inputs!C16/12,2),0))</f>
        <v>0</v>
      </c>
      <c r="AC212" s="3">
        <f>IF(Inputs!$B$27&lt;&gt;"Ready","PENDING INPUTS",IF(AND(A212&lt;=Inputs!$B$6,AA212&gt;0),Inputs!G16,0))</f>
        <v>0</v>
      </c>
      <c r="AD212" s="3">
        <f>IF(Inputs!$B$27&lt;&gt;"Ready","PENDING INPUTS",IF(A212&gt;Inputs!$B$6,0,MIN((AA212+AB212+AC212),IF(Inputs!H16=1,Inputs!D16,MAX(Inputs!F16,ROUND(AA212*Inputs!E16+AB212+AC212,2))))))</f>
        <v>0</v>
      </c>
      <c r="AE212">
        <f>IF(Inputs!$B$27&lt;&gt;"Ready","PENDING INPUTS",IF(AA212&lt;=0,99,1+IF(AND(K212&gt;0,OR(Inputs!C14&gt;Inputs!C16,AND(Inputs!C14=Inputs!C16,0&lt;2))),1,0)+IF(AND(S212&gt;0,OR(Inputs!C15&gt;Inputs!C16,AND(Inputs!C15=Inputs!C16,1&lt;2))),1,0)+IF(AND(AI212&gt;0,OR(Inputs!C17&gt;Inputs!C16,AND(Inputs!C17=Inputs!C16,3&lt;2))),1,0)+IF(AND(AQ212&gt;0,OR(Inputs!C18&gt;Inputs!C16,AND(Inputs!C18=Inputs!C16,4&lt;2))),1,0)+IF(AND(AY212&gt;0,OR(Inputs!C19&gt;Inputs!C16,AND(Inputs!C19=Inputs!C16,5&lt;2))),1,0)+IF(AND(BG212&gt;0,OR(Inputs!C20&gt;Inputs!C16,AND(Inputs!C20=Inputs!C16,6&lt;2))),1,0)+IF(AND(BO212&gt;0,OR(Inputs!C21&gt;Inputs!C16,AND(Inputs!C21=Inputs!C16,7&lt;2))),1,0)+IF(AND(BW212&gt;0,OR(Inputs!C22&gt;Inputs!C16,AND(Inputs!C22=Inputs!C16,8&lt;2))),1,0)+IF(AND(CE212&gt;0,OR(Inputs!C23&gt;Inputs!C16,AND(Inputs!C23=Inputs!C16,9&lt;2))),1,0)))</f>
        <v>99</v>
      </c>
      <c r="AF212" s="3">
        <f>IF(Inputs!$B$27&lt;&gt;"Ready","PENDING INPUTS",IF(A212&gt;Inputs!$B$6,0,MIN(MAX(0,(AA212+AB212+AC212)-AD212),MAX(0,C212-D212-(IF(O212&lt;AE212,K212+L212+M212-N212,0)+IF(W212&lt;AE212,S212+T212+U212-V212,0)+IF(AE212&lt;AE212,AA212+AB212+AC212-AD212,0)+IF(AM212&lt;AE212,AI212+AJ212+AK212-AL212,0)+IF(AU212&lt;AE212,AQ212+AR212+AS212-AT212,0)+IF(BC212&lt;AE212,AY212+AZ212+BA212-BB212,0)+IF(BK212&lt;AE212,BG212+BH212+BI212-BJ212,0)+IF(BS212&lt;AE212,BO212+BP212+BQ212-BR212,0)+IF(CA212&lt;AE212,BW212+BX212+BY212-BZ212,0)+IF(CI212&lt;AE212,CE212+CF212+CG212-CH212,0))))))</f>
        <v>0</v>
      </c>
      <c r="AG212" s="3">
        <f>IF(Inputs!$B$27&lt;&gt;"Ready","PENDING INPUTS",MIN((AA212+AB212+AC212),IF(D212&gt;C212,IF(D212=0,0,AD212*C212/D212),AD212+AF212)))</f>
        <v>0</v>
      </c>
      <c r="AH212" s="3">
        <f>IF(Inputs!$B$27&lt;&gt;"Ready","PENDING INPUTS",MAX(0,(AA212+AB212+AC212)-AG212))</f>
        <v>0</v>
      </c>
      <c r="AI212" s="3">
        <f>IF(Inputs!$B$27&lt;&gt;"Ready","PENDING INPUTS",AP211)</f>
        <v>0</v>
      </c>
      <c r="AJ212" s="3">
        <f>IF(Inputs!$B$27&lt;&gt;"Ready","PENDING INPUTS",IF(A212&lt;=Inputs!$B$6,ROUND(AI212*Inputs!C17/12,2),0))</f>
        <v>0</v>
      </c>
      <c r="AK212" s="3">
        <f>IF(Inputs!$B$27&lt;&gt;"Ready","PENDING INPUTS",IF(AND(A212&lt;=Inputs!$B$6,AI212&gt;0),Inputs!G17,0))</f>
        <v>0</v>
      </c>
      <c r="AL212" s="3">
        <f>IF(Inputs!$B$27&lt;&gt;"Ready","PENDING INPUTS",IF(A212&gt;Inputs!$B$6,0,MIN((AI212+AJ212+AK212),IF(Inputs!H17=1,Inputs!D17,MAX(Inputs!F17,ROUND(AI212*Inputs!E17+AJ212+AK212,2))))))</f>
        <v>0</v>
      </c>
      <c r="AM212">
        <f>IF(Inputs!$B$27&lt;&gt;"Ready","PENDING INPUTS",IF(AI212&lt;=0,99,1+IF(AND(K212&gt;0,OR(Inputs!C14&gt;Inputs!C17,AND(Inputs!C14=Inputs!C17,0&lt;3))),1,0)+IF(AND(S212&gt;0,OR(Inputs!C15&gt;Inputs!C17,AND(Inputs!C15=Inputs!C17,1&lt;3))),1,0)+IF(AND(AA212&gt;0,OR(Inputs!C16&gt;Inputs!C17,AND(Inputs!C16=Inputs!C17,2&lt;3))),1,0)+IF(AND(AQ212&gt;0,OR(Inputs!C18&gt;Inputs!C17,AND(Inputs!C18=Inputs!C17,4&lt;3))),1,0)+IF(AND(AY212&gt;0,OR(Inputs!C19&gt;Inputs!C17,AND(Inputs!C19=Inputs!C17,5&lt;3))),1,0)+IF(AND(BG212&gt;0,OR(Inputs!C20&gt;Inputs!C17,AND(Inputs!C20=Inputs!C17,6&lt;3))),1,0)+IF(AND(BO212&gt;0,OR(Inputs!C21&gt;Inputs!C17,AND(Inputs!C21=Inputs!C17,7&lt;3))),1,0)+IF(AND(BW212&gt;0,OR(Inputs!C22&gt;Inputs!C17,AND(Inputs!C22=Inputs!C17,8&lt;3))),1,0)+IF(AND(CE212&gt;0,OR(Inputs!C23&gt;Inputs!C17,AND(Inputs!C23=Inputs!C17,9&lt;3))),1,0)))</f>
        <v>99</v>
      </c>
      <c r="AN212" s="3">
        <f>IF(Inputs!$B$27&lt;&gt;"Ready","PENDING INPUTS",IF(A212&gt;Inputs!$B$6,0,MIN(MAX(0,(AI212+AJ212+AK212)-AL212),MAX(0,C212-D212-(IF(O212&lt;AM212,K212+L212+M212-N212,0)+IF(W212&lt;AM212,S212+T212+U212-V212,0)+IF(AE212&lt;AM212,AA212+AB212+AC212-AD212,0)+IF(AM212&lt;AM212,AI212+AJ212+AK212-AL212,0)+IF(AU212&lt;AM212,AQ212+AR212+AS212-AT212,0)+IF(BC212&lt;AM212,AY212+AZ212+BA212-BB212,0)+IF(BK212&lt;AM212,BG212+BH212+BI212-BJ212,0)+IF(BS212&lt;AM212,BO212+BP212+BQ212-BR212,0)+IF(CA212&lt;AM212,BW212+BX212+BY212-BZ212,0)+IF(CI212&lt;AM212,CE212+CF212+CG212-CH212,0))))))</f>
        <v>0</v>
      </c>
      <c r="AO212" s="3">
        <f>IF(Inputs!$B$27&lt;&gt;"Ready","PENDING INPUTS",MIN((AI212+AJ212+AK212),IF(D212&gt;C212,IF(D212=0,0,AL212*C212/D212),AL212+AN212)))</f>
        <v>0</v>
      </c>
      <c r="AP212" s="3">
        <f>IF(Inputs!$B$27&lt;&gt;"Ready","PENDING INPUTS",MAX(0,(AI212+AJ212+AK212)-AO212))</f>
        <v>0</v>
      </c>
      <c r="AQ212" s="3">
        <f>IF(Inputs!$B$27&lt;&gt;"Ready","PENDING INPUTS",AX211)</f>
        <v>0</v>
      </c>
      <c r="AR212" s="3">
        <f>IF(Inputs!$B$27&lt;&gt;"Ready","PENDING INPUTS",IF(A212&lt;=Inputs!$B$6,ROUND(AQ212*Inputs!C18/12,2),0))</f>
        <v>0</v>
      </c>
      <c r="AS212" s="3">
        <f>IF(Inputs!$B$27&lt;&gt;"Ready","PENDING INPUTS",IF(AND(A212&lt;=Inputs!$B$6,AQ212&gt;0),Inputs!G18,0))</f>
        <v>0</v>
      </c>
      <c r="AT212" s="3">
        <f>IF(Inputs!$B$27&lt;&gt;"Ready","PENDING INPUTS",IF(A212&gt;Inputs!$B$6,0,MIN((AQ212+AR212+AS212),IF(Inputs!H18=1,Inputs!D18,MAX(Inputs!F18,ROUND(AQ212*Inputs!E18+AR212+AS212,2))))))</f>
        <v>0</v>
      </c>
      <c r="AU212">
        <f>IF(Inputs!$B$27&lt;&gt;"Ready","PENDING INPUTS",IF(AQ212&lt;=0,99,1+IF(AND(K212&gt;0,OR(Inputs!C14&gt;Inputs!C18,AND(Inputs!C14=Inputs!C18,0&lt;4))),1,0)+IF(AND(S212&gt;0,OR(Inputs!C15&gt;Inputs!C18,AND(Inputs!C15=Inputs!C18,1&lt;4))),1,0)+IF(AND(AA212&gt;0,OR(Inputs!C16&gt;Inputs!C18,AND(Inputs!C16=Inputs!C18,2&lt;4))),1,0)+IF(AND(AI212&gt;0,OR(Inputs!C17&gt;Inputs!C18,AND(Inputs!C17=Inputs!C18,3&lt;4))),1,0)+IF(AND(AY212&gt;0,OR(Inputs!C19&gt;Inputs!C18,AND(Inputs!C19=Inputs!C18,5&lt;4))),1,0)+IF(AND(BG212&gt;0,OR(Inputs!C20&gt;Inputs!C18,AND(Inputs!C20=Inputs!C18,6&lt;4))),1,0)+IF(AND(BO212&gt;0,OR(Inputs!C21&gt;Inputs!C18,AND(Inputs!C21=Inputs!C18,7&lt;4))),1,0)+IF(AND(BW212&gt;0,OR(Inputs!C22&gt;Inputs!C18,AND(Inputs!C22=Inputs!C18,8&lt;4))),1,0)+IF(AND(CE212&gt;0,OR(Inputs!C23&gt;Inputs!C18,AND(Inputs!C23=Inputs!C18,9&lt;4))),1,0)))</f>
        <v>99</v>
      </c>
      <c r="AV212" s="3">
        <f>IF(Inputs!$B$27&lt;&gt;"Ready","PENDING INPUTS",IF(A212&gt;Inputs!$B$6,0,MIN(MAX(0,(AQ212+AR212+AS212)-AT212),MAX(0,C212-D212-(IF(O212&lt;AU212,K212+L212+M212-N212,0)+IF(W212&lt;AU212,S212+T212+U212-V212,0)+IF(AE212&lt;AU212,AA212+AB212+AC212-AD212,0)+IF(AM212&lt;AU212,AI212+AJ212+AK212-AL212,0)+IF(AU212&lt;AU212,AQ212+AR212+AS212-AT212,0)+IF(BC212&lt;AU212,AY212+AZ212+BA212-BB212,0)+IF(BK212&lt;AU212,BG212+BH212+BI212-BJ212,0)+IF(BS212&lt;AU212,BO212+BP212+BQ212-BR212,0)+IF(CA212&lt;AU212,BW212+BX212+BY212-BZ212,0)+IF(CI212&lt;AU212,CE212+CF212+CG212-CH212,0))))))</f>
        <v>0</v>
      </c>
      <c r="AW212" s="3">
        <f>IF(Inputs!$B$27&lt;&gt;"Ready","PENDING INPUTS",MIN((AQ212+AR212+AS212),IF(D212&gt;C212,IF(D212=0,0,AT212*C212/D212),AT212+AV212)))</f>
        <v>0</v>
      </c>
      <c r="AX212" s="3">
        <f>IF(Inputs!$B$27&lt;&gt;"Ready","PENDING INPUTS",MAX(0,(AQ212+AR212+AS212)-AW212))</f>
        <v>0</v>
      </c>
      <c r="AY212" s="3">
        <f>IF(Inputs!$B$27&lt;&gt;"Ready","PENDING INPUTS",BF211)</f>
        <v>0</v>
      </c>
      <c r="AZ212" s="3">
        <f>IF(Inputs!$B$27&lt;&gt;"Ready","PENDING INPUTS",IF(A212&lt;=Inputs!$B$6,ROUND(AY212*Inputs!C19/12,2),0))</f>
        <v>0</v>
      </c>
      <c r="BA212" s="3">
        <f>IF(Inputs!$B$27&lt;&gt;"Ready","PENDING INPUTS",IF(AND(A212&lt;=Inputs!$B$6,AY212&gt;0),Inputs!G19,0))</f>
        <v>0</v>
      </c>
      <c r="BB212" s="3">
        <f>IF(Inputs!$B$27&lt;&gt;"Ready","PENDING INPUTS",IF(A212&gt;Inputs!$B$6,0,MIN((AY212+AZ212+BA212),IF(Inputs!H19=1,Inputs!D19,MAX(Inputs!F19,ROUND(AY212*Inputs!E19+AZ212+BA212,2))))))</f>
        <v>0</v>
      </c>
      <c r="BC212">
        <f>IF(Inputs!$B$27&lt;&gt;"Ready","PENDING INPUTS",IF(AY212&lt;=0,99,1+IF(AND(K212&gt;0,OR(Inputs!C14&gt;Inputs!C19,AND(Inputs!C14=Inputs!C19,0&lt;5))),1,0)+IF(AND(S212&gt;0,OR(Inputs!C15&gt;Inputs!C19,AND(Inputs!C15=Inputs!C19,1&lt;5))),1,0)+IF(AND(AA212&gt;0,OR(Inputs!C16&gt;Inputs!C19,AND(Inputs!C16=Inputs!C19,2&lt;5))),1,0)+IF(AND(AI212&gt;0,OR(Inputs!C17&gt;Inputs!C19,AND(Inputs!C17=Inputs!C19,3&lt;5))),1,0)+IF(AND(AQ212&gt;0,OR(Inputs!C18&gt;Inputs!C19,AND(Inputs!C18=Inputs!C19,4&lt;5))),1,0)+IF(AND(BG212&gt;0,OR(Inputs!C20&gt;Inputs!C19,AND(Inputs!C20=Inputs!C19,6&lt;5))),1,0)+IF(AND(BO212&gt;0,OR(Inputs!C21&gt;Inputs!C19,AND(Inputs!C21=Inputs!C19,7&lt;5))),1,0)+IF(AND(BW212&gt;0,OR(Inputs!C22&gt;Inputs!C19,AND(Inputs!C22=Inputs!C19,8&lt;5))),1,0)+IF(AND(CE212&gt;0,OR(Inputs!C23&gt;Inputs!C19,AND(Inputs!C23=Inputs!C19,9&lt;5))),1,0)))</f>
        <v>99</v>
      </c>
      <c r="BD212" s="3">
        <f>IF(Inputs!$B$27&lt;&gt;"Ready","PENDING INPUTS",IF(A212&gt;Inputs!$B$6,0,MIN(MAX(0,(AY212+AZ212+BA212)-BB212),MAX(0,C212-D212-(IF(O212&lt;BC212,K212+L212+M212-N212,0)+IF(W212&lt;BC212,S212+T212+U212-V212,0)+IF(AE212&lt;BC212,AA212+AB212+AC212-AD212,0)+IF(AM212&lt;BC212,AI212+AJ212+AK212-AL212,0)+IF(AU212&lt;BC212,AQ212+AR212+AS212-AT212,0)+IF(BC212&lt;BC212,AY212+AZ212+BA212-BB212,0)+IF(BK212&lt;BC212,BG212+BH212+BI212-BJ212,0)+IF(BS212&lt;BC212,BO212+BP212+BQ212-BR212,0)+IF(CA212&lt;BC212,BW212+BX212+BY212-BZ212,0)+IF(CI212&lt;BC212,CE212+CF212+CG212-CH212,0))))))</f>
        <v>0</v>
      </c>
      <c r="BE212" s="3">
        <f>IF(Inputs!$B$27&lt;&gt;"Ready","PENDING INPUTS",MIN((AY212+AZ212+BA212),IF(D212&gt;C212,IF(D212=0,0,BB212*C212/D212),BB212+BD212)))</f>
        <v>0</v>
      </c>
      <c r="BF212" s="3">
        <f>IF(Inputs!$B$27&lt;&gt;"Ready","PENDING INPUTS",MAX(0,(AY212+AZ212+BA212)-BE212))</f>
        <v>0</v>
      </c>
      <c r="BG212" s="3">
        <f>IF(Inputs!$B$27&lt;&gt;"Ready","PENDING INPUTS",BN211)</f>
        <v>0</v>
      </c>
      <c r="BH212" s="3">
        <f>IF(Inputs!$B$27&lt;&gt;"Ready","PENDING INPUTS",IF(A212&lt;=Inputs!$B$6,ROUND(BG212*Inputs!C20/12,2),0))</f>
        <v>0</v>
      </c>
      <c r="BI212" s="3">
        <f>IF(Inputs!$B$27&lt;&gt;"Ready","PENDING INPUTS",IF(AND(A212&lt;=Inputs!$B$6,BG212&gt;0),Inputs!G20,0))</f>
        <v>0</v>
      </c>
      <c r="BJ212" s="3">
        <f>IF(Inputs!$B$27&lt;&gt;"Ready","PENDING INPUTS",IF(A212&gt;Inputs!$B$6,0,MIN((BG212+BH212+BI212),IF(Inputs!H20=1,Inputs!D20,MAX(Inputs!F20,ROUND(BG212*Inputs!E20+BH212+BI212,2))))))</f>
        <v>0</v>
      </c>
      <c r="BK212">
        <f>IF(Inputs!$B$27&lt;&gt;"Ready","PENDING INPUTS",IF(BG212&lt;=0,99,1+IF(AND(K212&gt;0,OR(Inputs!C14&gt;Inputs!C20,AND(Inputs!C14=Inputs!C20,0&lt;6))),1,0)+IF(AND(S212&gt;0,OR(Inputs!C15&gt;Inputs!C20,AND(Inputs!C15=Inputs!C20,1&lt;6))),1,0)+IF(AND(AA212&gt;0,OR(Inputs!C16&gt;Inputs!C20,AND(Inputs!C16=Inputs!C20,2&lt;6))),1,0)+IF(AND(AI212&gt;0,OR(Inputs!C17&gt;Inputs!C20,AND(Inputs!C17=Inputs!C20,3&lt;6))),1,0)+IF(AND(AQ212&gt;0,OR(Inputs!C18&gt;Inputs!C20,AND(Inputs!C18=Inputs!C20,4&lt;6))),1,0)+IF(AND(AY212&gt;0,OR(Inputs!C19&gt;Inputs!C20,AND(Inputs!C19=Inputs!C20,5&lt;6))),1,0)+IF(AND(BO212&gt;0,OR(Inputs!C21&gt;Inputs!C20,AND(Inputs!C21=Inputs!C20,7&lt;6))),1,0)+IF(AND(BW212&gt;0,OR(Inputs!C22&gt;Inputs!C20,AND(Inputs!C22=Inputs!C20,8&lt;6))),1,0)+IF(AND(CE212&gt;0,OR(Inputs!C23&gt;Inputs!C20,AND(Inputs!C23=Inputs!C20,9&lt;6))),1,0)))</f>
        <v>99</v>
      </c>
      <c r="BL212" s="3">
        <f>IF(Inputs!$B$27&lt;&gt;"Ready","PENDING INPUTS",IF(A212&gt;Inputs!$B$6,0,MIN(MAX(0,(BG212+BH212+BI212)-BJ212),MAX(0,C212-D212-(IF(O212&lt;BK212,K212+L212+M212-N212,0)+IF(W212&lt;BK212,S212+T212+U212-V212,0)+IF(AE212&lt;BK212,AA212+AB212+AC212-AD212,0)+IF(AM212&lt;BK212,AI212+AJ212+AK212-AL212,0)+IF(AU212&lt;BK212,AQ212+AR212+AS212-AT212,0)+IF(BC212&lt;BK212,AY212+AZ212+BA212-BB212,0)+IF(BK212&lt;BK212,BG212+BH212+BI212-BJ212,0)+IF(BS212&lt;BK212,BO212+BP212+BQ212-BR212,0)+IF(CA212&lt;BK212,BW212+BX212+BY212-BZ212,0)+IF(CI212&lt;BK212,CE212+CF212+CG212-CH212,0))))))</f>
        <v>0</v>
      </c>
      <c r="BM212" s="3">
        <f>IF(Inputs!$B$27&lt;&gt;"Ready","PENDING INPUTS",MIN((BG212+BH212+BI212),IF(D212&gt;C212,IF(D212=0,0,BJ212*C212/D212),BJ212+BL212)))</f>
        <v>0</v>
      </c>
      <c r="BN212" s="3">
        <f>IF(Inputs!$B$27&lt;&gt;"Ready","PENDING INPUTS",MAX(0,(BG212+BH212+BI212)-BM212))</f>
        <v>0</v>
      </c>
      <c r="BO212" s="3">
        <f>IF(Inputs!$B$27&lt;&gt;"Ready","PENDING INPUTS",BV211)</f>
        <v>0</v>
      </c>
      <c r="BP212" s="3">
        <f>IF(Inputs!$B$27&lt;&gt;"Ready","PENDING INPUTS",IF(A212&lt;=Inputs!$B$6,ROUND(BO212*Inputs!C21/12,2),0))</f>
        <v>0</v>
      </c>
      <c r="BQ212" s="3">
        <f>IF(Inputs!$B$27&lt;&gt;"Ready","PENDING INPUTS",IF(AND(A212&lt;=Inputs!$B$6,BO212&gt;0),Inputs!G21,0))</f>
        <v>0</v>
      </c>
      <c r="BR212" s="3">
        <f>IF(Inputs!$B$27&lt;&gt;"Ready","PENDING INPUTS",IF(A212&gt;Inputs!$B$6,0,MIN((BO212+BP212+BQ212),IF(Inputs!H21=1,Inputs!D21,MAX(Inputs!F21,ROUND(BO212*Inputs!E21+BP212+BQ212,2))))))</f>
        <v>0</v>
      </c>
      <c r="BS212">
        <f>IF(Inputs!$B$27&lt;&gt;"Ready","PENDING INPUTS",IF(BO212&lt;=0,99,1+IF(AND(K212&gt;0,OR(Inputs!C14&gt;Inputs!C21,AND(Inputs!C14=Inputs!C21,0&lt;7))),1,0)+IF(AND(S212&gt;0,OR(Inputs!C15&gt;Inputs!C21,AND(Inputs!C15=Inputs!C21,1&lt;7))),1,0)+IF(AND(AA212&gt;0,OR(Inputs!C16&gt;Inputs!C21,AND(Inputs!C16=Inputs!C21,2&lt;7))),1,0)+IF(AND(AI212&gt;0,OR(Inputs!C17&gt;Inputs!C21,AND(Inputs!C17=Inputs!C21,3&lt;7))),1,0)+IF(AND(AQ212&gt;0,OR(Inputs!C18&gt;Inputs!C21,AND(Inputs!C18=Inputs!C21,4&lt;7))),1,0)+IF(AND(AY212&gt;0,OR(Inputs!C19&gt;Inputs!C21,AND(Inputs!C19=Inputs!C21,5&lt;7))),1,0)+IF(AND(BG212&gt;0,OR(Inputs!C20&gt;Inputs!C21,AND(Inputs!C20=Inputs!C21,6&lt;7))),1,0)+IF(AND(BW212&gt;0,OR(Inputs!C22&gt;Inputs!C21,AND(Inputs!C22=Inputs!C21,8&lt;7))),1,0)+IF(AND(CE212&gt;0,OR(Inputs!C23&gt;Inputs!C21,AND(Inputs!C23=Inputs!C21,9&lt;7))),1,0)))</f>
        <v>99</v>
      </c>
      <c r="BT212" s="3">
        <f>IF(Inputs!$B$27&lt;&gt;"Ready","PENDING INPUTS",IF(A212&gt;Inputs!$B$6,0,MIN(MAX(0,(BO212+BP212+BQ212)-BR212),MAX(0,C212-D212-(IF(O212&lt;BS212,K212+L212+M212-N212,0)+IF(W212&lt;BS212,S212+T212+U212-V212,0)+IF(AE212&lt;BS212,AA212+AB212+AC212-AD212,0)+IF(AM212&lt;BS212,AI212+AJ212+AK212-AL212,0)+IF(AU212&lt;BS212,AQ212+AR212+AS212-AT212,0)+IF(BC212&lt;BS212,AY212+AZ212+BA212-BB212,0)+IF(BK212&lt;BS212,BG212+BH212+BI212-BJ212,0)+IF(BS212&lt;BS212,BO212+BP212+BQ212-BR212,0)+IF(CA212&lt;BS212,BW212+BX212+BY212-BZ212,0)+IF(CI212&lt;BS212,CE212+CF212+CG212-CH212,0))))))</f>
        <v>0</v>
      </c>
      <c r="BU212" s="3">
        <f>IF(Inputs!$B$27&lt;&gt;"Ready","PENDING INPUTS",MIN((BO212+BP212+BQ212),IF(D212&gt;C212,IF(D212=0,0,BR212*C212/D212),BR212+BT212)))</f>
        <v>0</v>
      </c>
      <c r="BV212" s="3">
        <f>IF(Inputs!$B$27&lt;&gt;"Ready","PENDING INPUTS",MAX(0,(BO212+BP212+BQ212)-BU212))</f>
        <v>0</v>
      </c>
      <c r="BW212" s="3">
        <f>IF(Inputs!$B$27&lt;&gt;"Ready","PENDING INPUTS",CD211)</f>
        <v>0</v>
      </c>
      <c r="BX212" s="3">
        <f>IF(Inputs!$B$27&lt;&gt;"Ready","PENDING INPUTS",IF(A212&lt;=Inputs!$B$6,ROUND(BW212*Inputs!C22/12,2),0))</f>
        <v>0</v>
      </c>
      <c r="BY212" s="3">
        <f>IF(Inputs!$B$27&lt;&gt;"Ready","PENDING INPUTS",IF(AND(A212&lt;=Inputs!$B$6,BW212&gt;0),Inputs!G22,0))</f>
        <v>0</v>
      </c>
      <c r="BZ212" s="3">
        <f>IF(Inputs!$B$27&lt;&gt;"Ready","PENDING INPUTS",IF(A212&gt;Inputs!$B$6,0,MIN((BW212+BX212+BY212),IF(Inputs!H22=1,Inputs!D22,MAX(Inputs!F22,ROUND(BW212*Inputs!E22+BX212+BY212,2))))))</f>
        <v>0</v>
      </c>
      <c r="CA212">
        <f>IF(Inputs!$B$27&lt;&gt;"Ready","PENDING INPUTS",IF(BW212&lt;=0,99,1+IF(AND(K212&gt;0,OR(Inputs!C14&gt;Inputs!C22,AND(Inputs!C14=Inputs!C22,0&lt;8))),1,0)+IF(AND(S212&gt;0,OR(Inputs!C15&gt;Inputs!C22,AND(Inputs!C15=Inputs!C22,1&lt;8))),1,0)+IF(AND(AA212&gt;0,OR(Inputs!C16&gt;Inputs!C22,AND(Inputs!C16=Inputs!C22,2&lt;8))),1,0)+IF(AND(AI212&gt;0,OR(Inputs!C17&gt;Inputs!C22,AND(Inputs!C17=Inputs!C22,3&lt;8))),1,0)+IF(AND(AQ212&gt;0,OR(Inputs!C18&gt;Inputs!C22,AND(Inputs!C18=Inputs!C22,4&lt;8))),1,0)+IF(AND(AY212&gt;0,OR(Inputs!C19&gt;Inputs!C22,AND(Inputs!C19=Inputs!C22,5&lt;8))),1,0)+IF(AND(BG212&gt;0,OR(Inputs!C20&gt;Inputs!C22,AND(Inputs!C20=Inputs!C22,6&lt;8))),1,0)+IF(AND(BO212&gt;0,OR(Inputs!C21&gt;Inputs!C22,AND(Inputs!C21=Inputs!C22,7&lt;8))),1,0)+IF(AND(CE212&gt;0,OR(Inputs!C23&gt;Inputs!C22,AND(Inputs!C23=Inputs!C22,9&lt;8))),1,0)))</f>
        <v>99</v>
      </c>
      <c r="CB212" s="3">
        <f>IF(Inputs!$B$27&lt;&gt;"Ready","PENDING INPUTS",IF(A212&gt;Inputs!$B$6,0,MIN(MAX(0,(BW212+BX212+BY212)-BZ212),MAX(0,C212-D212-(IF(O212&lt;CA212,K212+L212+M212-N212,0)+IF(W212&lt;CA212,S212+T212+U212-V212,0)+IF(AE212&lt;CA212,AA212+AB212+AC212-AD212,0)+IF(AM212&lt;CA212,AI212+AJ212+AK212-AL212,0)+IF(AU212&lt;CA212,AQ212+AR212+AS212-AT212,0)+IF(BC212&lt;CA212,AY212+AZ212+BA212-BB212,0)+IF(BK212&lt;CA212,BG212+BH212+BI212-BJ212,0)+IF(BS212&lt;CA212,BO212+BP212+BQ212-BR212,0)+IF(CA212&lt;CA212,BW212+BX212+BY212-BZ212,0)+IF(CI212&lt;CA212,CE212+CF212+CG212-CH212,0))))))</f>
        <v>0</v>
      </c>
      <c r="CC212" s="3">
        <f>IF(Inputs!$B$27&lt;&gt;"Ready","PENDING INPUTS",MIN((BW212+BX212+BY212),IF(D212&gt;C212,IF(D212=0,0,BZ212*C212/D212),BZ212+CB212)))</f>
        <v>0</v>
      </c>
      <c r="CD212" s="3">
        <f>IF(Inputs!$B$27&lt;&gt;"Ready","PENDING INPUTS",MAX(0,(BW212+BX212+BY212)-CC212))</f>
        <v>0</v>
      </c>
      <c r="CE212" s="3">
        <f>IF(Inputs!$B$27&lt;&gt;"Ready","PENDING INPUTS",CL211)</f>
        <v>0</v>
      </c>
      <c r="CF212" s="3">
        <f>IF(Inputs!$B$27&lt;&gt;"Ready","PENDING INPUTS",IF(A212&lt;=Inputs!$B$6,ROUND(CE212*Inputs!C23/12,2),0))</f>
        <v>0</v>
      </c>
      <c r="CG212" s="3">
        <f>IF(Inputs!$B$27&lt;&gt;"Ready","PENDING INPUTS",IF(AND(A212&lt;=Inputs!$B$6,CE212&gt;0),Inputs!G23,0))</f>
        <v>0</v>
      </c>
      <c r="CH212" s="3">
        <f>IF(Inputs!$B$27&lt;&gt;"Ready","PENDING INPUTS",IF(A212&gt;Inputs!$B$6,0,MIN((CE212+CF212+CG212),IF(Inputs!H23=1,Inputs!D23,MAX(Inputs!F23,ROUND(CE212*Inputs!E23+CF212+CG212,2))))))</f>
        <v>0</v>
      </c>
      <c r="CI212">
        <f>IF(Inputs!$B$27&lt;&gt;"Ready","PENDING INPUTS",IF(CE212&lt;=0,99,1+IF(AND(K212&gt;0,OR(Inputs!C14&gt;Inputs!C23,AND(Inputs!C14=Inputs!C23,0&lt;9))),1,0)+IF(AND(S212&gt;0,OR(Inputs!C15&gt;Inputs!C23,AND(Inputs!C15=Inputs!C23,1&lt;9))),1,0)+IF(AND(AA212&gt;0,OR(Inputs!C16&gt;Inputs!C23,AND(Inputs!C16=Inputs!C23,2&lt;9))),1,0)+IF(AND(AI212&gt;0,OR(Inputs!C17&gt;Inputs!C23,AND(Inputs!C17=Inputs!C23,3&lt;9))),1,0)+IF(AND(AQ212&gt;0,OR(Inputs!C18&gt;Inputs!C23,AND(Inputs!C18=Inputs!C23,4&lt;9))),1,0)+IF(AND(AY212&gt;0,OR(Inputs!C19&gt;Inputs!C23,AND(Inputs!C19=Inputs!C23,5&lt;9))),1,0)+IF(AND(BG212&gt;0,OR(Inputs!C20&gt;Inputs!C23,AND(Inputs!C20=Inputs!C23,6&lt;9))),1,0)+IF(AND(BO212&gt;0,OR(Inputs!C21&gt;Inputs!C23,AND(Inputs!C21=Inputs!C23,7&lt;9))),1,0)+IF(AND(BW212&gt;0,OR(Inputs!C22&gt;Inputs!C23,AND(Inputs!C22=Inputs!C23,8&lt;9))),1,0)))</f>
        <v>99</v>
      </c>
      <c r="CJ212" s="3">
        <f>IF(Inputs!$B$27&lt;&gt;"Ready","PENDING INPUTS",IF(A212&gt;Inputs!$B$6,0,MIN(MAX(0,(CE212+CF212+CG212)-CH212),MAX(0,C212-D212-(IF(O212&lt;CI212,K212+L212+M212-N212,0)+IF(W212&lt;CI212,S212+T212+U212-V212,0)+IF(AE212&lt;CI212,AA212+AB212+AC212-AD212,0)+IF(AM212&lt;CI212,AI212+AJ212+AK212-AL212,0)+IF(AU212&lt;CI212,AQ212+AR212+AS212-AT212,0)+IF(BC212&lt;CI212,AY212+AZ212+BA212-BB212,0)+IF(BK212&lt;CI212,BG212+BH212+BI212-BJ212,0)+IF(BS212&lt;CI212,BO212+BP212+BQ212-BR212,0)+IF(CA212&lt;CI212,BW212+BX212+BY212-BZ212,0)+IF(CI212&lt;CI212,CE212+CF212+CG212-CH212,0))))))</f>
        <v>0</v>
      </c>
      <c r="CK212" s="3">
        <f>IF(Inputs!$B$27&lt;&gt;"Ready","PENDING INPUTS",MIN((CE212+CF212+CG212),IF(D212&gt;C212,IF(D212=0,0,CH212*C212/D212),CH212+CJ212)))</f>
        <v>0</v>
      </c>
      <c r="CL212" s="3">
        <f>IF(Inputs!$B$27&lt;&gt;"Ready","PENDING INPUTS",MAX(0,(CE212+CF212+CG212)-CK212))</f>
        <v>0</v>
      </c>
    </row>
    <row r="213" spans="1:90" ht="27.95" customHeight="1" x14ac:dyDescent="0.25">
      <c r="A213">
        <v>209</v>
      </c>
      <c r="B213" s="13">
        <f>IF(Inputs!$B$27&lt;&gt;"Ready","PENDING INPUTS",EDATE(Inputs!$B$5,A213-1))</f>
        <v>52628</v>
      </c>
      <c r="C213" s="3">
        <f>IF(Inputs!$B$27&lt;&gt;"Ready","PENDING INPUTS",IF(A213&lt;=Inputs!$B$6,MAX(0,Inputs!$B$4+IF(A213=Inputs!$B$7,Inputs!$B$8,0)+IF(A213=Inputs!$B$9,Inputs!$B$10,0)),0))</f>
        <v>0</v>
      </c>
      <c r="D213" s="3">
        <f>IF(Inputs!$B$27&lt;&gt;"Ready","PENDING INPUTS",SUM(N213,V213,AD213,AL213,AT213,BB213,BJ213,BR213,BZ213,CH213))</f>
        <v>0</v>
      </c>
      <c r="E213" s="3">
        <f>IF(Inputs!$B$27&lt;&gt;"Ready","PENDING INPUTS",MAX(0,D213-C213))</f>
        <v>0</v>
      </c>
      <c r="F213" s="3">
        <f>IF(Inputs!$B$27&lt;&gt;"Ready","PENDING INPUTS",SUM(Q213,Y213,AG213,AO213,AW213,BE213,BM213,BU213,CC213,CK213))</f>
        <v>0</v>
      </c>
      <c r="G213" s="3">
        <f>IF(Inputs!$B$27&lt;&gt;"Ready","PENDING INPUTS",SUM(L213,T213,AB213,AJ213,AR213,AZ213,BH213,BP213,BX213,CF213))</f>
        <v>0</v>
      </c>
      <c r="H213" s="3">
        <f>IF(Inputs!$B$27&lt;&gt;"Ready","PENDING INPUTS",SUM(M213,U213,AC213,AK213,AS213,BA213,BI213,BQ213,BY213,CG213))</f>
        <v>0</v>
      </c>
      <c r="I213" s="3">
        <f>IF(Inputs!$B$27&lt;&gt;"Ready","PENDING INPUTS",SUM(R213,Z213,AH213,AP213,AX213,BF213,BN213,BV213,CD213,CL213))</f>
        <v>0</v>
      </c>
      <c r="J213" t="str">
        <f>IF(Inputs!$B$27&lt;&gt;"Ready","PENDING INPUTS",IF(A213&gt;Inputs!$B$6,"Beyond horizon",IF(E213&gt;0.005,"MINIMUM SHORTFALL",IF(I213&lt;0.005,"Paid off","In progress"))))</f>
        <v>Beyond horizon</v>
      </c>
      <c r="K213" s="3">
        <f>IF(Inputs!$B$27&lt;&gt;"Ready","PENDING INPUTS",R212)</f>
        <v>0</v>
      </c>
      <c r="L213" s="3">
        <f>IF(Inputs!$B$27&lt;&gt;"Ready","PENDING INPUTS",IF(A213&lt;=Inputs!$B$6,ROUND(K213*Inputs!C14/12,2),0))</f>
        <v>0</v>
      </c>
      <c r="M213" s="3">
        <f>IF(Inputs!$B$27&lt;&gt;"Ready","PENDING INPUTS",IF(AND(A213&lt;=Inputs!$B$6,K213&gt;0),Inputs!G14,0))</f>
        <v>0</v>
      </c>
      <c r="N213" s="3">
        <f>IF(Inputs!$B$27&lt;&gt;"Ready","PENDING INPUTS",IF(A213&gt;Inputs!$B$6,0,MIN((K213+L213+M213),IF(Inputs!H14=1,Inputs!D14,MAX(Inputs!F14,ROUND(K213*Inputs!E14+L213+M213,2))))))</f>
        <v>0</v>
      </c>
      <c r="O213">
        <f>IF(Inputs!$B$27&lt;&gt;"Ready","PENDING INPUTS",IF(K213&lt;=0,99,1+IF(AND(S213&gt;0,OR(Inputs!C15&gt;Inputs!C14,AND(Inputs!C15=Inputs!C14,1&lt;0))),1,0)+IF(AND(AA213&gt;0,OR(Inputs!C16&gt;Inputs!C14,AND(Inputs!C16=Inputs!C14,2&lt;0))),1,0)+IF(AND(AI213&gt;0,OR(Inputs!C17&gt;Inputs!C14,AND(Inputs!C17=Inputs!C14,3&lt;0))),1,0)+IF(AND(AQ213&gt;0,OR(Inputs!C18&gt;Inputs!C14,AND(Inputs!C18=Inputs!C14,4&lt;0))),1,0)+IF(AND(AY213&gt;0,OR(Inputs!C19&gt;Inputs!C14,AND(Inputs!C19=Inputs!C14,5&lt;0))),1,0)+IF(AND(BG213&gt;0,OR(Inputs!C20&gt;Inputs!C14,AND(Inputs!C20=Inputs!C14,6&lt;0))),1,0)+IF(AND(BO213&gt;0,OR(Inputs!C21&gt;Inputs!C14,AND(Inputs!C21=Inputs!C14,7&lt;0))),1,0)+IF(AND(BW213&gt;0,OR(Inputs!C22&gt;Inputs!C14,AND(Inputs!C22=Inputs!C14,8&lt;0))),1,0)+IF(AND(CE213&gt;0,OR(Inputs!C23&gt;Inputs!C14,AND(Inputs!C23=Inputs!C14,9&lt;0))),1,0)))</f>
        <v>99</v>
      </c>
      <c r="P213" s="3">
        <f>IF(Inputs!$B$27&lt;&gt;"Ready","PENDING INPUTS",IF(A213&gt;Inputs!$B$6,0,MIN(MAX(0,(K213+L213+M213)-N213),MAX(0,C213-D213-(IF(O213&lt;O213,K213+L213+M213-N213,0)+IF(W213&lt;O213,S213+T213+U213-V213,0)+IF(AE213&lt;O213,AA213+AB213+AC213-AD213,0)+IF(AM213&lt;O213,AI213+AJ213+AK213-AL213,0)+IF(AU213&lt;O213,AQ213+AR213+AS213-AT213,0)+IF(BC213&lt;O213,AY213+AZ213+BA213-BB213,0)+IF(BK213&lt;O213,BG213+BH213+BI213-BJ213,0)+IF(BS213&lt;O213,BO213+BP213+BQ213-BR213,0)+IF(CA213&lt;O213,BW213+BX213+BY213-BZ213,0)+IF(CI213&lt;O213,CE213+CF213+CG213-CH213,0))))))</f>
        <v>0</v>
      </c>
      <c r="Q213" s="3">
        <f>IF(Inputs!$B$27&lt;&gt;"Ready","PENDING INPUTS",MIN((K213+L213+M213),IF(D213&gt;C213,IF(D213=0,0,N213*C213/D213),N213+P213)))</f>
        <v>0</v>
      </c>
      <c r="R213" s="3">
        <f>IF(Inputs!$B$27&lt;&gt;"Ready","PENDING INPUTS",MAX(0,(K213+L213+M213)-Q213))</f>
        <v>0</v>
      </c>
      <c r="S213" s="3">
        <f>IF(Inputs!$B$27&lt;&gt;"Ready","PENDING INPUTS",Z212)</f>
        <v>0</v>
      </c>
      <c r="T213" s="3">
        <f>IF(Inputs!$B$27&lt;&gt;"Ready","PENDING INPUTS",IF(A213&lt;=Inputs!$B$6,ROUND(S213*Inputs!C15/12,2),0))</f>
        <v>0</v>
      </c>
      <c r="U213" s="3">
        <f>IF(Inputs!$B$27&lt;&gt;"Ready","PENDING INPUTS",IF(AND(A213&lt;=Inputs!$B$6,S213&gt;0),Inputs!G15,0))</f>
        <v>0</v>
      </c>
      <c r="V213" s="3">
        <f>IF(Inputs!$B$27&lt;&gt;"Ready","PENDING INPUTS",IF(A213&gt;Inputs!$B$6,0,MIN((S213+T213+U213),IF(Inputs!H15=1,Inputs!D15,MAX(Inputs!F15,ROUND(S213*Inputs!E15+T213+U213,2))))))</f>
        <v>0</v>
      </c>
      <c r="W213">
        <f>IF(Inputs!$B$27&lt;&gt;"Ready","PENDING INPUTS",IF(S213&lt;=0,99,1+IF(AND(K213&gt;0,OR(Inputs!C14&gt;Inputs!C15,AND(Inputs!C14=Inputs!C15,0&lt;1))),1,0)+IF(AND(AA213&gt;0,OR(Inputs!C16&gt;Inputs!C15,AND(Inputs!C16=Inputs!C15,2&lt;1))),1,0)+IF(AND(AI213&gt;0,OR(Inputs!C17&gt;Inputs!C15,AND(Inputs!C17=Inputs!C15,3&lt;1))),1,0)+IF(AND(AQ213&gt;0,OR(Inputs!C18&gt;Inputs!C15,AND(Inputs!C18=Inputs!C15,4&lt;1))),1,0)+IF(AND(AY213&gt;0,OR(Inputs!C19&gt;Inputs!C15,AND(Inputs!C19=Inputs!C15,5&lt;1))),1,0)+IF(AND(BG213&gt;0,OR(Inputs!C20&gt;Inputs!C15,AND(Inputs!C20=Inputs!C15,6&lt;1))),1,0)+IF(AND(BO213&gt;0,OR(Inputs!C21&gt;Inputs!C15,AND(Inputs!C21=Inputs!C15,7&lt;1))),1,0)+IF(AND(BW213&gt;0,OR(Inputs!C22&gt;Inputs!C15,AND(Inputs!C22=Inputs!C15,8&lt;1))),1,0)+IF(AND(CE213&gt;0,OR(Inputs!C23&gt;Inputs!C15,AND(Inputs!C23=Inputs!C15,9&lt;1))),1,0)))</f>
        <v>99</v>
      </c>
      <c r="X213" s="3">
        <f>IF(Inputs!$B$27&lt;&gt;"Ready","PENDING INPUTS",IF(A213&gt;Inputs!$B$6,0,MIN(MAX(0,(S213+T213+U213)-V213),MAX(0,C213-D213-(IF(O213&lt;W213,K213+L213+M213-N213,0)+IF(W213&lt;W213,S213+T213+U213-V213,0)+IF(AE213&lt;W213,AA213+AB213+AC213-AD213,0)+IF(AM213&lt;W213,AI213+AJ213+AK213-AL213,0)+IF(AU213&lt;W213,AQ213+AR213+AS213-AT213,0)+IF(BC213&lt;W213,AY213+AZ213+BA213-BB213,0)+IF(BK213&lt;W213,BG213+BH213+BI213-BJ213,0)+IF(BS213&lt;W213,BO213+BP213+BQ213-BR213,0)+IF(CA213&lt;W213,BW213+BX213+BY213-BZ213,0)+IF(CI213&lt;W213,CE213+CF213+CG213-CH213,0))))))</f>
        <v>0</v>
      </c>
      <c r="Y213" s="3">
        <f>IF(Inputs!$B$27&lt;&gt;"Ready","PENDING INPUTS",MIN((S213+T213+U213),IF(D213&gt;C213,IF(D213=0,0,V213*C213/D213),V213+X213)))</f>
        <v>0</v>
      </c>
      <c r="Z213" s="3">
        <f>IF(Inputs!$B$27&lt;&gt;"Ready","PENDING INPUTS",MAX(0,(S213+T213+U213)-Y213))</f>
        <v>0</v>
      </c>
      <c r="AA213" s="3">
        <f>IF(Inputs!$B$27&lt;&gt;"Ready","PENDING INPUTS",AH212)</f>
        <v>0</v>
      </c>
      <c r="AB213" s="3">
        <f>IF(Inputs!$B$27&lt;&gt;"Ready","PENDING INPUTS",IF(A213&lt;=Inputs!$B$6,ROUND(AA213*Inputs!C16/12,2),0))</f>
        <v>0</v>
      </c>
      <c r="AC213" s="3">
        <f>IF(Inputs!$B$27&lt;&gt;"Ready","PENDING INPUTS",IF(AND(A213&lt;=Inputs!$B$6,AA213&gt;0),Inputs!G16,0))</f>
        <v>0</v>
      </c>
      <c r="AD213" s="3">
        <f>IF(Inputs!$B$27&lt;&gt;"Ready","PENDING INPUTS",IF(A213&gt;Inputs!$B$6,0,MIN((AA213+AB213+AC213),IF(Inputs!H16=1,Inputs!D16,MAX(Inputs!F16,ROUND(AA213*Inputs!E16+AB213+AC213,2))))))</f>
        <v>0</v>
      </c>
      <c r="AE213">
        <f>IF(Inputs!$B$27&lt;&gt;"Ready","PENDING INPUTS",IF(AA213&lt;=0,99,1+IF(AND(K213&gt;0,OR(Inputs!C14&gt;Inputs!C16,AND(Inputs!C14=Inputs!C16,0&lt;2))),1,0)+IF(AND(S213&gt;0,OR(Inputs!C15&gt;Inputs!C16,AND(Inputs!C15=Inputs!C16,1&lt;2))),1,0)+IF(AND(AI213&gt;0,OR(Inputs!C17&gt;Inputs!C16,AND(Inputs!C17=Inputs!C16,3&lt;2))),1,0)+IF(AND(AQ213&gt;0,OR(Inputs!C18&gt;Inputs!C16,AND(Inputs!C18=Inputs!C16,4&lt;2))),1,0)+IF(AND(AY213&gt;0,OR(Inputs!C19&gt;Inputs!C16,AND(Inputs!C19=Inputs!C16,5&lt;2))),1,0)+IF(AND(BG213&gt;0,OR(Inputs!C20&gt;Inputs!C16,AND(Inputs!C20=Inputs!C16,6&lt;2))),1,0)+IF(AND(BO213&gt;0,OR(Inputs!C21&gt;Inputs!C16,AND(Inputs!C21=Inputs!C16,7&lt;2))),1,0)+IF(AND(BW213&gt;0,OR(Inputs!C22&gt;Inputs!C16,AND(Inputs!C22=Inputs!C16,8&lt;2))),1,0)+IF(AND(CE213&gt;0,OR(Inputs!C23&gt;Inputs!C16,AND(Inputs!C23=Inputs!C16,9&lt;2))),1,0)))</f>
        <v>99</v>
      </c>
      <c r="AF213" s="3">
        <f>IF(Inputs!$B$27&lt;&gt;"Ready","PENDING INPUTS",IF(A213&gt;Inputs!$B$6,0,MIN(MAX(0,(AA213+AB213+AC213)-AD213),MAX(0,C213-D213-(IF(O213&lt;AE213,K213+L213+M213-N213,0)+IF(W213&lt;AE213,S213+T213+U213-V213,0)+IF(AE213&lt;AE213,AA213+AB213+AC213-AD213,0)+IF(AM213&lt;AE213,AI213+AJ213+AK213-AL213,0)+IF(AU213&lt;AE213,AQ213+AR213+AS213-AT213,0)+IF(BC213&lt;AE213,AY213+AZ213+BA213-BB213,0)+IF(BK213&lt;AE213,BG213+BH213+BI213-BJ213,0)+IF(BS213&lt;AE213,BO213+BP213+BQ213-BR213,0)+IF(CA213&lt;AE213,BW213+BX213+BY213-BZ213,0)+IF(CI213&lt;AE213,CE213+CF213+CG213-CH213,0))))))</f>
        <v>0</v>
      </c>
      <c r="AG213" s="3">
        <f>IF(Inputs!$B$27&lt;&gt;"Ready","PENDING INPUTS",MIN((AA213+AB213+AC213),IF(D213&gt;C213,IF(D213=0,0,AD213*C213/D213),AD213+AF213)))</f>
        <v>0</v>
      </c>
      <c r="AH213" s="3">
        <f>IF(Inputs!$B$27&lt;&gt;"Ready","PENDING INPUTS",MAX(0,(AA213+AB213+AC213)-AG213))</f>
        <v>0</v>
      </c>
      <c r="AI213" s="3">
        <f>IF(Inputs!$B$27&lt;&gt;"Ready","PENDING INPUTS",AP212)</f>
        <v>0</v>
      </c>
      <c r="AJ213" s="3">
        <f>IF(Inputs!$B$27&lt;&gt;"Ready","PENDING INPUTS",IF(A213&lt;=Inputs!$B$6,ROUND(AI213*Inputs!C17/12,2),0))</f>
        <v>0</v>
      </c>
      <c r="AK213" s="3">
        <f>IF(Inputs!$B$27&lt;&gt;"Ready","PENDING INPUTS",IF(AND(A213&lt;=Inputs!$B$6,AI213&gt;0),Inputs!G17,0))</f>
        <v>0</v>
      </c>
      <c r="AL213" s="3">
        <f>IF(Inputs!$B$27&lt;&gt;"Ready","PENDING INPUTS",IF(A213&gt;Inputs!$B$6,0,MIN((AI213+AJ213+AK213),IF(Inputs!H17=1,Inputs!D17,MAX(Inputs!F17,ROUND(AI213*Inputs!E17+AJ213+AK213,2))))))</f>
        <v>0</v>
      </c>
      <c r="AM213">
        <f>IF(Inputs!$B$27&lt;&gt;"Ready","PENDING INPUTS",IF(AI213&lt;=0,99,1+IF(AND(K213&gt;0,OR(Inputs!C14&gt;Inputs!C17,AND(Inputs!C14=Inputs!C17,0&lt;3))),1,0)+IF(AND(S213&gt;0,OR(Inputs!C15&gt;Inputs!C17,AND(Inputs!C15=Inputs!C17,1&lt;3))),1,0)+IF(AND(AA213&gt;0,OR(Inputs!C16&gt;Inputs!C17,AND(Inputs!C16=Inputs!C17,2&lt;3))),1,0)+IF(AND(AQ213&gt;0,OR(Inputs!C18&gt;Inputs!C17,AND(Inputs!C18=Inputs!C17,4&lt;3))),1,0)+IF(AND(AY213&gt;0,OR(Inputs!C19&gt;Inputs!C17,AND(Inputs!C19=Inputs!C17,5&lt;3))),1,0)+IF(AND(BG213&gt;0,OR(Inputs!C20&gt;Inputs!C17,AND(Inputs!C20=Inputs!C17,6&lt;3))),1,0)+IF(AND(BO213&gt;0,OR(Inputs!C21&gt;Inputs!C17,AND(Inputs!C21=Inputs!C17,7&lt;3))),1,0)+IF(AND(BW213&gt;0,OR(Inputs!C22&gt;Inputs!C17,AND(Inputs!C22=Inputs!C17,8&lt;3))),1,0)+IF(AND(CE213&gt;0,OR(Inputs!C23&gt;Inputs!C17,AND(Inputs!C23=Inputs!C17,9&lt;3))),1,0)))</f>
        <v>99</v>
      </c>
      <c r="AN213" s="3">
        <f>IF(Inputs!$B$27&lt;&gt;"Ready","PENDING INPUTS",IF(A213&gt;Inputs!$B$6,0,MIN(MAX(0,(AI213+AJ213+AK213)-AL213),MAX(0,C213-D213-(IF(O213&lt;AM213,K213+L213+M213-N213,0)+IF(W213&lt;AM213,S213+T213+U213-V213,0)+IF(AE213&lt;AM213,AA213+AB213+AC213-AD213,0)+IF(AM213&lt;AM213,AI213+AJ213+AK213-AL213,0)+IF(AU213&lt;AM213,AQ213+AR213+AS213-AT213,0)+IF(BC213&lt;AM213,AY213+AZ213+BA213-BB213,0)+IF(BK213&lt;AM213,BG213+BH213+BI213-BJ213,0)+IF(BS213&lt;AM213,BO213+BP213+BQ213-BR213,0)+IF(CA213&lt;AM213,BW213+BX213+BY213-BZ213,0)+IF(CI213&lt;AM213,CE213+CF213+CG213-CH213,0))))))</f>
        <v>0</v>
      </c>
      <c r="AO213" s="3">
        <f>IF(Inputs!$B$27&lt;&gt;"Ready","PENDING INPUTS",MIN((AI213+AJ213+AK213),IF(D213&gt;C213,IF(D213=0,0,AL213*C213/D213),AL213+AN213)))</f>
        <v>0</v>
      </c>
      <c r="AP213" s="3">
        <f>IF(Inputs!$B$27&lt;&gt;"Ready","PENDING INPUTS",MAX(0,(AI213+AJ213+AK213)-AO213))</f>
        <v>0</v>
      </c>
      <c r="AQ213" s="3">
        <f>IF(Inputs!$B$27&lt;&gt;"Ready","PENDING INPUTS",AX212)</f>
        <v>0</v>
      </c>
      <c r="AR213" s="3">
        <f>IF(Inputs!$B$27&lt;&gt;"Ready","PENDING INPUTS",IF(A213&lt;=Inputs!$B$6,ROUND(AQ213*Inputs!C18/12,2),0))</f>
        <v>0</v>
      </c>
      <c r="AS213" s="3">
        <f>IF(Inputs!$B$27&lt;&gt;"Ready","PENDING INPUTS",IF(AND(A213&lt;=Inputs!$B$6,AQ213&gt;0),Inputs!G18,0))</f>
        <v>0</v>
      </c>
      <c r="AT213" s="3">
        <f>IF(Inputs!$B$27&lt;&gt;"Ready","PENDING INPUTS",IF(A213&gt;Inputs!$B$6,0,MIN((AQ213+AR213+AS213),IF(Inputs!H18=1,Inputs!D18,MAX(Inputs!F18,ROUND(AQ213*Inputs!E18+AR213+AS213,2))))))</f>
        <v>0</v>
      </c>
      <c r="AU213">
        <f>IF(Inputs!$B$27&lt;&gt;"Ready","PENDING INPUTS",IF(AQ213&lt;=0,99,1+IF(AND(K213&gt;0,OR(Inputs!C14&gt;Inputs!C18,AND(Inputs!C14=Inputs!C18,0&lt;4))),1,0)+IF(AND(S213&gt;0,OR(Inputs!C15&gt;Inputs!C18,AND(Inputs!C15=Inputs!C18,1&lt;4))),1,0)+IF(AND(AA213&gt;0,OR(Inputs!C16&gt;Inputs!C18,AND(Inputs!C16=Inputs!C18,2&lt;4))),1,0)+IF(AND(AI213&gt;0,OR(Inputs!C17&gt;Inputs!C18,AND(Inputs!C17=Inputs!C18,3&lt;4))),1,0)+IF(AND(AY213&gt;0,OR(Inputs!C19&gt;Inputs!C18,AND(Inputs!C19=Inputs!C18,5&lt;4))),1,0)+IF(AND(BG213&gt;0,OR(Inputs!C20&gt;Inputs!C18,AND(Inputs!C20=Inputs!C18,6&lt;4))),1,0)+IF(AND(BO213&gt;0,OR(Inputs!C21&gt;Inputs!C18,AND(Inputs!C21=Inputs!C18,7&lt;4))),1,0)+IF(AND(BW213&gt;0,OR(Inputs!C22&gt;Inputs!C18,AND(Inputs!C22=Inputs!C18,8&lt;4))),1,0)+IF(AND(CE213&gt;0,OR(Inputs!C23&gt;Inputs!C18,AND(Inputs!C23=Inputs!C18,9&lt;4))),1,0)))</f>
        <v>99</v>
      </c>
      <c r="AV213" s="3">
        <f>IF(Inputs!$B$27&lt;&gt;"Ready","PENDING INPUTS",IF(A213&gt;Inputs!$B$6,0,MIN(MAX(0,(AQ213+AR213+AS213)-AT213),MAX(0,C213-D213-(IF(O213&lt;AU213,K213+L213+M213-N213,0)+IF(W213&lt;AU213,S213+T213+U213-V213,0)+IF(AE213&lt;AU213,AA213+AB213+AC213-AD213,0)+IF(AM213&lt;AU213,AI213+AJ213+AK213-AL213,0)+IF(AU213&lt;AU213,AQ213+AR213+AS213-AT213,0)+IF(BC213&lt;AU213,AY213+AZ213+BA213-BB213,0)+IF(BK213&lt;AU213,BG213+BH213+BI213-BJ213,0)+IF(BS213&lt;AU213,BO213+BP213+BQ213-BR213,0)+IF(CA213&lt;AU213,BW213+BX213+BY213-BZ213,0)+IF(CI213&lt;AU213,CE213+CF213+CG213-CH213,0))))))</f>
        <v>0</v>
      </c>
      <c r="AW213" s="3">
        <f>IF(Inputs!$B$27&lt;&gt;"Ready","PENDING INPUTS",MIN((AQ213+AR213+AS213),IF(D213&gt;C213,IF(D213=0,0,AT213*C213/D213),AT213+AV213)))</f>
        <v>0</v>
      </c>
      <c r="AX213" s="3">
        <f>IF(Inputs!$B$27&lt;&gt;"Ready","PENDING INPUTS",MAX(0,(AQ213+AR213+AS213)-AW213))</f>
        <v>0</v>
      </c>
      <c r="AY213" s="3">
        <f>IF(Inputs!$B$27&lt;&gt;"Ready","PENDING INPUTS",BF212)</f>
        <v>0</v>
      </c>
      <c r="AZ213" s="3">
        <f>IF(Inputs!$B$27&lt;&gt;"Ready","PENDING INPUTS",IF(A213&lt;=Inputs!$B$6,ROUND(AY213*Inputs!C19/12,2),0))</f>
        <v>0</v>
      </c>
      <c r="BA213" s="3">
        <f>IF(Inputs!$B$27&lt;&gt;"Ready","PENDING INPUTS",IF(AND(A213&lt;=Inputs!$B$6,AY213&gt;0),Inputs!G19,0))</f>
        <v>0</v>
      </c>
      <c r="BB213" s="3">
        <f>IF(Inputs!$B$27&lt;&gt;"Ready","PENDING INPUTS",IF(A213&gt;Inputs!$B$6,0,MIN((AY213+AZ213+BA213),IF(Inputs!H19=1,Inputs!D19,MAX(Inputs!F19,ROUND(AY213*Inputs!E19+AZ213+BA213,2))))))</f>
        <v>0</v>
      </c>
      <c r="BC213">
        <f>IF(Inputs!$B$27&lt;&gt;"Ready","PENDING INPUTS",IF(AY213&lt;=0,99,1+IF(AND(K213&gt;0,OR(Inputs!C14&gt;Inputs!C19,AND(Inputs!C14=Inputs!C19,0&lt;5))),1,0)+IF(AND(S213&gt;0,OR(Inputs!C15&gt;Inputs!C19,AND(Inputs!C15=Inputs!C19,1&lt;5))),1,0)+IF(AND(AA213&gt;0,OR(Inputs!C16&gt;Inputs!C19,AND(Inputs!C16=Inputs!C19,2&lt;5))),1,0)+IF(AND(AI213&gt;0,OR(Inputs!C17&gt;Inputs!C19,AND(Inputs!C17=Inputs!C19,3&lt;5))),1,0)+IF(AND(AQ213&gt;0,OR(Inputs!C18&gt;Inputs!C19,AND(Inputs!C18=Inputs!C19,4&lt;5))),1,0)+IF(AND(BG213&gt;0,OR(Inputs!C20&gt;Inputs!C19,AND(Inputs!C20=Inputs!C19,6&lt;5))),1,0)+IF(AND(BO213&gt;0,OR(Inputs!C21&gt;Inputs!C19,AND(Inputs!C21=Inputs!C19,7&lt;5))),1,0)+IF(AND(BW213&gt;0,OR(Inputs!C22&gt;Inputs!C19,AND(Inputs!C22=Inputs!C19,8&lt;5))),1,0)+IF(AND(CE213&gt;0,OR(Inputs!C23&gt;Inputs!C19,AND(Inputs!C23=Inputs!C19,9&lt;5))),1,0)))</f>
        <v>99</v>
      </c>
      <c r="BD213" s="3">
        <f>IF(Inputs!$B$27&lt;&gt;"Ready","PENDING INPUTS",IF(A213&gt;Inputs!$B$6,0,MIN(MAX(0,(AY213+AZ213+BA213)-BB213),MAX(0,C213-D213-(IF(O213&lt;BC213,K213+L213+M213-N213,0)+IF(W213&lt;BC213,S213+T213+U213-V213,0)+IF(AE213&lt;BC213,AA213+AB213+AC213-AD213,0)+IF(AM213&lt;BC213,AI213+AJ213+AK213-AL213,0)+IF(AU213&lt;BC213,AQ213+AR213+AS213-AT213,0)+IF(BC213&lt;BC213,AY213+AZ213+BA213-BB213,0)+IF(BK213&lt;BC213,BG213+BH213+BI213-BJ213,0)+IF(BS213&lt;BC213,BO213+BP213+BQ213-BR213,0)+IF(CA213&lt;BC213,BW213+BX213+BY213-BZ213,0)+IF(CI213&lt;BC213,CE213+CF213+CG213-CH213,0))))))</f>
        <v>0</v>
      </c>
      <c r="BE213" s="3">
        <f>IF(Inputs!$B$27&lt;&gt;"Ready","PENDING INPUTS",MIN((AY213+AZ213+BA213),IF(D213&gt;C213,IF(D213=0,0,BB213*C213/D213),BB213+BD213)))</f>
        <v>0</v>
      </c>
      <c r="BF213" s="3">
        <f>IF(Inputs!$B$27&lt;&gt;"Ready","PENDING INPUTS",MAX(0,(AY213+AZ213+BA213)-BE213))</f>
        <v>0</v>
      </c>
      <c r="BG213" s="3">
        <f>IF(Inputs!$B$27&lt;&gt;"Ready","PENDING INPUTS",BN212)</f>
        <v>0</v>
      </c>
      <c r="BH213" s="3">
        <f>IF(Inputs!$B$27&lt;&gt;"Ready","PENDING INPUTS",IF(A213&lt;=Inputs!$B$6,ROUND(BG213*Inputs!C20/12,2),0))</f>
        <v>0</v>
      </c>
      <c r="BI213" s="3">
        <f>IF(Inputs!$B$27&lt;&gt;"Ready","PENDING INPUTS",IF(AND(A213&lt;=Inputs!$B$6,BG213&gt;0),Inputs!G20,0))</f>
        <v>0</v>
      </c>
      <c r="BJ213" s="3">
        <f>IF(Inputs!$B$27&lt;&gt;"Ready","PENDING INPUTS",IF(A213&gt;Inputs!$B$6,0,MIN((BG213+BH213+BI213),IF(Inputs!H20=1,Inputs!D20,MAX(Inputs!F20,ROUND(BG213*Inputs!E20+BH213+BI213,2))))))</f>
        <v>0</v>
      </c>
      <c r="BK213">
        <f>IF(Inputs!$B$27&lt;&gt;"Ready","PENDING INPUTS",IF(BG213&lt;=0,99,1+IF(AND(K213&gt;0,OR(Inputs!C14&gt;Inputs!C20,AND(Inputs!C14=Inputs!C20,0&lt;6))),1,0)+IF(AND(S213&gt;0,OR(Inputs!C15&gt;Inputs!C20,AND(Inputs!C15=Inputs!C20,1&lt;6))),1,0)+IF(AND(AA213&gt;0,OR(Inputs!C16&gt;Inputs!C20,AND(Inputs!C16=Inputs!C20,2&lt;6))),1,0)+IF(AND(AI213&gt;0,OR(Inputs!C17&gt;Inputs!C20,AND(Inputs!C17=Inputs!C20,3&lt;6))),1,0)+IF(AND(AQ213&gt;0,OR(Inputs!C18&gt;Inputs!C20,AND(Inputs!C18=Inputs!C20,4&lt;6))),1,0)+IF(AND(AY213&gt;0,OR(Inputs!C19&gt;Inputs!C20,AND(Inputs!C19=Inputs!C20,5&lt;6))),1,0)+IF(AND(BO213&gt;0,OR(Inputs!C21&gt;Inputs!C20,AND(Inputs!C21=Inputs!C20,7&lt;6))),1,0)+IF(AND(BW213&gt;0,OR(Inputs!C22&gt;Inputs!C20,AND(Inputs!C22=Inputs!C20,8&lt;6))),1,0)+IF(AND(CE213&gt;0,OR(Inputs!C23&gt;Inputs!C20,AND(Inputs!C23=Inputs!C20,9&lt;6))),1,0)))</f>
        <v>99</v>
      </c>
      <c r="BL213" s="3">
        <f>IF(Inputs!$B$27&lt;&gt;"Ready","PENDING INPUTS",IF(A213&gt;Inputs!$B$6,0,MIN(MAX(0,(BG213+BH213+BI213)-BJ213),MAX(0,C213-D213-(IF(O213&lt;BK213,K213+L213+M213-N213,0)+IF(W213&lt;BK213,S213+T213+U213-V213,0)+IF(AE213&lt;BK213,AA213+AB213+AC213-AD213,0)+IF(AM213&lt;BK213,AI213+AJ213+AK213-AL213,0)+IF(AU213&lt;BK213,AQ213+AR213+AS213-AT213,0)+IF(BC213&lt;BK213,AY213+AZ213+BA213-BB213,0)+IF(BK213&lt;BK213,BG213+BH213+BI213-BJ213,0)+IF(BS213&lt;BK213,BO213+BP213+BQ213-BR213,0)+IF(CA213&lt;BK213,BW213+BX213+BY213-BZ213,0)+IF(CI213&lt;BK213,CE213+CF213+CG213-CH213,0))))))</f>
        <v>0</v>
      </c>
      <c r="BM213" s="3">
        <f>IF(Inputs!$B$27&lt;&gt;"Ready","PENDING INPUTS",MIN((BG213+BH213+BI213),IF(D213&gt;C213,IF(D213=0,0,BJ213*C213/D213),BJ213+BL213)))</f>
        <v>0</v>
      </c>
      <c r="BN213" s="3">
        <f>IF(Inputs!$B$27&lt;&gt;"Ready","PENDING INPUTS",MAX(0,(BG213+BH213+BI213)-BM213))</f>
        <v>0</v>
      </c>
      <c r="BO213" s="3">
        <f>IF(Inputs!$B$27&lt;&gt;"Ready","PENDING INPUTS",BV212)</f>
        <v>0</v>
      </c>
      <c r="BP213" s="3">
        <f>IF(Inputs!$B$27&lt;&gt;"Ready","PENDING INPUTS",IF(A213&lt;=Inputs!$B$6,ROUND(BO213*Inputs!C21/12,2),0))</f>
        <v>0</v>
      </c>
      <c r="BQ213" s="3">
        <f>IF(Inputs!$B$27&lt;&gt;"Ready","PENDING INPUTS",IF(AND(A213&lt;=Inputs!$B$6,BO213&gt;0),Inputs!G21,0))</f>
        <v>0</v>
      </c>
      <c r="BR213" s="3">
        <f>IF(Inputs!$B$27&lt;&gt;"Ready","PENDING INPUTS",IF(A213&gt;Inputs!$B$6,0,MIN((BO213+BP213+BQ213),IF(Inputs!H21=1,Inputs!D21,MAX(Inputs!F21,ROUND(BO213*Inputs!E21+BP213+BQ213,2))))))</f>
        <v>0</v>
      </c>
      <c r="BS213">
        <f>IF(Inputs!$B$27&lt;&gt;"Ready","PENDING INPUTS",IF(BO213&lt;=0,99,1+IF(AND(K213&gt;0,OR(Inputs!C14&gt;Inputs!C21,AND(Inputs!C14=Inputs!C21,0&lt;7))),1,0)+IF(AND(S213&gt;0,OR(Inputs!C15&gt;Inputs!C21,AND(Inputs!C15=Inputs!C21,1&lt;7))),1,0)+IF(AND(AA213&gt;0,OR(Inputs!C16&gt;Inputs!C21,AND(Inputs!C16=Inputs!C21,2&lt;7))),1,0)+IF(AND(AI213&gt;0,OR(Inputs!C17&gt;Inputs!C21,AND(Inputs!C17=Inputs!C21,3&lt;7))),1,0)+IF(AND(AQ213&gt;0,OR(Inputs!C18&gt;Inputs!C21,AND(Inputs!C18=Inputs!C21,4&lt;7))),1,0)+IF(AND(AY213&gt;0,OR(Inputs!C19&gt;Inputs!C21,AND(Inputs!C19=Inputs!C21,5&lt;7))),1,0)+IF(AND(BG213&gt;0,OR(Inputs!C20&gt;Inputs!C21,AND(Inputs!C20=Inputs!C21,6&lt;7))),1,0)+IF(AND(BW213&gt;0,OR(Inputs!C22&gt;Inputs!C21,AND(Inputs!C22=Inputs!C21,8&lt;7))),1,0)+IF(AND(CE213&gt;0,OR(Inputs!C23&gt;Inputs!C21,AND(Inputs!C23=Inputs!C21,9&lt;7))),1,0)))</f>
        <v>99</v>
      </c>
      <c r="BT213" s="3">
        <f>IF(Inputs!$B$27&lt;&gt;"Ready","PENDING INPUTS",IF(A213&gt;Inputs!$B$6,0,MIN(MAX(0,(BO213+BP213+BQ213)-BR213),MAX(0,C213-D213-(IF(O213&lt;BS213,K213+L213+M213-N213,0)+IF(W213&lt;BS213,S213+T213+U213-V213,0)+IF(AE213&lt;BS213,AA213+AB213+AC213-AD213,0)+IF(AM213&lt;BS213,AI213+AJ213+AK213-AL213,0)+IF(AU213&lt;BS213,AQ213+AR213+AS213-AT213,0)+IF(BC213&lt;BS213,AY213+AZ213+BA213-BB213,0)+IF(BK213&lt;BS213,BG213+BH213+BI213-BJ213,0)+IF(BS213&lt;BS213,BO213+BP213+BQ213-BR213,0)+IF(CA213&lt;BS213,BW213+BX213+BY213-BZ213,0)+IF(CI213&lt;BS213,CE213+CF213+CG213-CH213,0))))))</f>
        <v>0</v>
      </c>
      <c r="BU213" s="3">
        <f>IF(Inputs!$B$27&lt;&gt;"Ready","PENDING INPUTS",MIN((BO213+BP213+BQ213),IF(D213&gt;C213,IF(D213=0,0,BR213*C213/D213),BR213+BT213)))</f>
        <v>0</v>
      </c>
      <c r="BV213" s="3">
        <f>IF(Inputs!$B$27&lt;&gt;"Ready","PENDING INPUTS",MAX(0,(BO213+BP213+BQ213)-BU213))</f>
        <v>0</v>
      </c>
      <c r="BW213" s="3">
        <f>IF(Inputs!$B$27&lt;&gt;"Ready","PENDING INPUTS",CD212)</f>
        <v>0</v>
      </c>
      <c r="BX213" s="3">
        <f>IF(Inputs!$B$27&lt;&gt;"Ready","PENDING INPUTS",IF(A213&lt;=Inputs!$B$6,ROUND(BW213*Inputs!C22/12,2),0))</f>
        <v>0</v>
      </c>
      <c r="BY213" s="3">
        <f>IF(Inputs!$B$27&lt;&gt;"Ready","PENDING INPUTS",IF(AND(A213&lt;=Inputs!$B$6,BW213&gt;0),Inputs!G22,0))</f>
        <v>0</v>
      </c>
      <c r="BZ213" s="3">
        <f>IF(Inputs!$B$27&lt;&gt;"Ready","PENDING INPUTS",IF(A213&gt;Inputs!$B$6,0,MIN((BW213+BX213+BY213),IF(Inputs!H22=1,Inputs!D22,MAX(Inputs!F22,ROUND(BW213*Inputs!E22+BX213+BY213,2))))))</f>
        <v>0</v>
      </c>
      <c r="CA213">
        <f>IF(Inputs!$B$27&lt;&gt;"Ready","PENDING INPUTS",IF(BW213&lt;=0,99,1+IF(AND(K213&gt;0,OR(Inputs!C14&gt;Inputs!C22,AND(Inputs!C14=Inputs!C22,0&lt;8))),1,0)+IF(AND(S213&gt;0,OR(Inputs!C15&gt;Inputs!C22,AND(Inputs!C15=Inputs!C22,1&lt;8))),1,0)+IF(AND(AA213&gt;0,OR(Inputs!C16&gt;Inputs!C22,AND(Inputs!C16=Inputs!C22,2&lt;8))),1,0)+IF(AND(AI213&gt;0,OR(Inputs!C17&gt;Inputs!C22,AND(Inputs!C17=Inputs!C22,3&lt;8))),1,0)+IF(AND(AQ213&gt;0,OR(Inputs!C18&gt;Inputs!C22,AND(Inputs!C18=Inputs!C22,4&lt;8))),1,0)+IF(AND(AY213&gt;0,OR(Inputs!C19&gt;Inputs!C22,AND(Inputs!C19=Inputs!C22,5&lt;8))),1,0)+IF(AND(BG213&gt;0,OR(Inputs!C20&gt;Inputs!C22,AND(Inputs!C20=Inputs!C22,6&lt;8))),1,0)+IF(AND(BO213&gt;0,OR(Inputs!C21&gt;Inputs!C22,AND(Inputs!C21=Inputs!C22,7&lt;8))),1,0)+IF(AND(CE213&gt;0,OR(Inputs!C23&gt;Inputs!C22,AND(Inputs!C23=Inputs!C22,9&lt;8))),1,0)))</f>
        <v>99</v>
      </c>
      <c r="CB213" s="3">
        <f>IF(Inputs!$B$27&lt;&gt;"Ready","PENDING INPUTS",IF(A213&gt;Inputs!$B$6,0,MIN(MAX(0,(BW213+BX213+BY213)-BZ213),MAX(0,C213-D213-(IF(O213&lt;CA213,K213+L213+M213-N213,0)+IF(W213&lt;CA213,S213+T213+U213-V213,0)+IF(AE213&lt;CA213,AA213+AB213+AC213-AD213,0)+IF(AM213&lt;CA213,AI213+AJ213+AK213-AL213,0)+IF(AU213&lt;CA213,AQ213+AR213+AS213-AT213,0)+IF(BC213&lt;CA213,AY213+AZ213+BA213-BB213,0)+IF(BK213&lt;CA213,BG213+BH213+BI213-BJ213,0)+IF(BS213&lt;CA213,BO213+BP213+BQ213-BR213,0)+IF(CA213&lt;CA213,BW213+BX213+BY213-BZ213,0)+IF(CI213&lt;CA213,CE213+CF213+CG213-CH213,0))))))</f>
        <v>0</v>
      </c>
      <c r="CC213" s="3">
        <f>IF(Inputs!$B$27&lt;&gt;"Ready","PENDING INPUTS",MIN((BW213+BX213+BY213),IF(D213&gt;C213,IF(D213=0,0,BZ213*C213/D213),BZ213+CB213)))</f>
        <v>0</v>
      </c>
      <c r="CD213" s="3">
        <f>IF(Inputs!$B$27&lt;&gt;"Ready","PENDING INPUTS",MAX(0,(BW213+BX213+BY213)-CC213))</f>
        <v>0</v>
      </c>
      <c r="CE213" s="3">
        <f>IF(Inputs!$B$27&lt;&gt;"Ready","PENDING INPUTS",CL212)</f>
        <v>0</v>
      </c>
      <c r="CF213" s="3">
        <f>IF(Inputs!$B$27&lt;&gt;"Ready","PENDING INPUTS",IF(A213&lt;=Inputs!$B$6,ROUND(CE213*Inputs!C23/12,2),0))</f>
        <v>0</v>
      </c>
      <c r="CG213" s="3">
        <f>IF(Inputs!$B$27&lt;&gt;"Ready","PENDING INPUTS",IF(AND(A213&lt;=Inputs!$B$6,CE213&gt;0),Inputs!G23,0))</f>
        <v>0</v>
      </c>
      <c r="CH213" s="3">
        <f>IF(Inputs!$B$27&lt;&gt;"Ready","PENDING INPUTS",IF(A213&gt;Inputs!$B$6,0,MIN((CE213+CF213+CG213),IF(Inputs!H23=1,Inputs!D23,MAX(Inputs!F23,ROUND(CE213*Inputs!E23+CF213+CG213,2))))))</f>
        <v>0</v>
      </c>
      <c r="CI213">
        <f>IF(Inputs!$B$27&lt;&gt;"Ready","PENDING INPUTS",IF(CE213&lt;=0,99,1+IF(AND(K213&gt;0,OR(Inputs!C14&gt;Inputs!C23,AND(Inputs!C14=Inputs!C23,0&lt;9))),1,0)+IF(AND(S213&gt;0,OR(Inputs!C15&gt;Inputs!C23,AND(Inputs!C15=Inputs!C23,1&lt;9))),1,0)+IF(AND(AA213&gt;0,OR(Inputs!C16&gt;Inputs!C23,AND(Inputs!C16=Inputs!C23,2&lt;9))),1,0)+IF(AND(AI213&gt;0,OR(Inputs!C17&gt;Inputs!C23,AND(Inputs!C17=Inputs!C23,3&lt;9))),1,0)+IF(AND(AQ213&gt;0,OR(Inputs!C18&gt;Inputs!C23,AND(Inputs!C18=Inputs!C23,4&lt;9))),1,0)+IF(AND(AY213&gt;0,OR(Inputs!C19&gt;Inputs!C23,AND(Inputs!C19=Inputs!C23,5&lt;9))),1,0)+IF(AND(BG213&gt;0,OR(Inputs!C20&gt;Inputs!C23,AND(Inputs!C20=Inputs!C23,6&lt;9))),1,0)+IF(AND(BO213&gt;0,OR(Inputs!C21&gt;Inputs!C23,AND(Inputs!C21=Inputs!C23,7&lt;9))),1,0)+IF(AND(BW213&gt;0,OR(Inputs!C22&gt;Inputs!C23,AND(Inputs!C22=Inputs!C23,8&lt;9))),1,0)))</f>
        <v>99</v>
      </c>
      <c r="CJ213" s="3">
        <f>IF(Inputs!$B$27&lt;&gt;"Ready","PENDING INPUTS",IF(A213&gt;Inputs!$B$6,0,MIN(MAX(0,(CE213+CF213+CG213)-CH213),MAX(0,C213-D213-(IF(O213&lt;CI213,K213+L213+M213-N213,0)+IF(W213&lt;CI213,S213+T213+U213-V213,0)+IF(AE213&lt;CI213,AA213+AB213+AC213-AD213,0)+IF(AM213&lt;CI213,AI213+AJ213+AK213-AL213,0)+IF(AU213&lt;CI213,AQ213+AR213+AS213-AT213,0)+IF(BC213&lt;CI213,AY213+AZ213+BA213-BB213,0)+IF(BK213&lt;CI213,BG213+BH213+BI213-BJ213,0)+IF(BS213&lt;CI213,BO213+BP213+BQ213-BR213,0)+IF(CA213&lt;CI213,BW213+BX213+BY213-BZ213,0)+IF(CI213&lt;CI213,CE213+CF213+CG213-CH213,0))))))</f>
        <v>0</v>
      </c>
      <c r="CK213" s="3">
        <f>IF(Inputs!$B$27&lt;&gt;"Ready","PENDING INPUTS",MIN((CE213+CF213+CG213),IF(D213&gt;C213,IF(D213=0,0,CH213*C213/D213),CH213+CJ213)))</f>
        <v>0</v>
      </c>
      <c r="CL213" s="3">
        <f>IF(Inputs!$B$27&lt;&gt;"Ready","PENDING INPUTS",MAX(0,(CE213+CF213+CG213)-CK213))</f>
        <v>0</v>
      </c>
    </row>
    <row r="214" spans="1:90" ht="27.95" customHeight="1" x14ac:dyDescent="0.25">
      <c r="A214">
        <v>210</v>
      </c>
      <c r="B214" s="13">
        <f>IF(Inputs!$B$27&lt;&gt;"Ready","PENDING INPUTS",EDATE(Inputs!$B$5,A214-1))</f>
        <v>52657</v>
      </c>
      <c r="C214" s="3">
        <f>IF(Inputs!$B$27&lt;&gt;"Ready","PENDING INPUTS",IF(A214&lt;=Inputs!$B$6,MAX(0,Inputs!$B$4+IF(A214=Inputs!$B$7,Inputs!$B$8,0)+IF(A214=Inputs!$B$9,Inputs!$B$10,0)),0))</f>
        <v>0</v>
      </c>
      <c r="D214" s="3">
        <f>IF(Inputs!$B$27&lt;&gt;"Ready","PENDING INPUTS",SUM(N214,V214,AD214,AL214,AT214,BB214,BJ214,BR214,BZ214,CH214))</f>
        <v>0</v>
      </c>
      <c r="E214" s="3">
        <f>IF(Inputs!$B$27&lt;&gt;"Ready","PENDING INPUTS",MAX(0,D214-C214))</f>
        <v>0</v>
      </c>
      <c r="F214" s="3">
        <f>IF(Inputs!$B$27&lt;&gt;"Ready","PENDING INPUTS",SUM(Q214,Y214,AG214,AO214,AW214,BE214,BM214,BU214,CC214,CK214))</f>
        <v>0</v>
      </c>
      <c r="G214" s="3">
        <f>IF(Inputs!$B$27&lt;&gt;"Ready","PENDING INPUTS",SUM(L214,T214,AB214,AJ214,AR214,AZ214,BH214,BP214,BX214,CF214))</f>
        <v>0</v>
      </c>
      <c r="H214" s="3">
        <f>IF(Inputs!$B$27&lt;&gt;"Ready","PENDING INPUTS",SUM(M214,U214,AC214,AK214,AS214,BA214,BI214,BQ214,BY214,CG214))</f>
        <v>0</v>
      </c>
      <c r="I214" s="3">
        <f>IF(Inputs!$B$27&lt;&gt;"Ready","PENDING INPUTS",SUM(R214,Z214,AH214,AP214,AX214,BF214,BN214,BV214,CD214,CL214))</f>
        <v>0</v>
      </c>
      <c r="J214" t="str">
        <f>IF(Inputs!$B$27&lt;&gt;"Ready","PENDING INPUTS",IF(A214&gt;Inputs!$B$6,"Beyond horizon",IF(E214&gt;0.005,"MINIMUM SHORTFALL",IF(I214&lt;0.005,"Paid off","In progress"))))</f>
        <v>Beyond horizon</v>
      </c>
      <c r="K214" s="3">
        <f>IF(Inputs!$B$27&lt;&gt;"Ready","PENDING INPUTS",R213)</f>
        <v>0</v>
      </c>
      <c r="L214" s="3">
        <f>IF(Inputs!$B$27&lt;&gt;"Ready","PENDING INPUTS",IF(A214&lt;=Inputs!$B$6,ROUND(K214*Inputs!C14/12,2),0))</f>
        <v>0</v>
      </c>
      <c r="M214" s="3">
        <f>IF(Inputs!$B$27&lt;&gt;"Ready","PENDING INPUTS",IF(AND(A214&lt;=Inputs!$B$6,K214&gt;0),Inputs!G14,0))</f>
        <v>0</v>
      </c>
      <c r="N214" s="3">
        <f>IF(Inputs!$B$27&lt;&gt;"Ready","PENDING INPUTS",IF(A214&gt;Inputs!$B$6,0,MIN((K214+L214+M214),IF(Inputs!H14=1,Inputs!D14,MAX(Inputs!F14,ROUND(K214*Inputs!E14+L214+M214,2))))))</f>
        <v>0</v>
      </c>
      <c r="O214">
        <f>IF(Inputs!$B$27&lt;&gt;"Ready","PENDING INPUTS",IF(K214&lt;=0,99,1+IF(AND(S214&gt;0,OR(Inputs!C15&gt;Inputs!C14,AND(Inputs!C15=Inputs!C14,1&lt;0))),1,0)+IF(AND(AA214&gt;0,OR(Inputs!C16&gt;Inputs!C14,AND(Inputs!C16=Inputs!C14,2&lt;0))),1,0)+IF(AND(AI214&gt;0,OR(Inputs!C17&gt;Inputs!C14,AND(Inputs!C17=Inputs!C14,3&lt;0))),1,0)+IF(AND(AQ214&gt;0,OR(Inputs!C18&gt;Inputs!C14,AND(Inputs!C18=Inputs!C14,4&lt;0))),1,0)+IF(AND(AY214&gt;0,OR(Inputs!C19&gt;Inputs!C14,AND(Inputs!C19=Inputs!C14,5&lt;0))),1,0)+IF(AND(BG214&gt;0,OR(Inputs!C20&gt;Inputs!C14,AND(Inputs!C20=Inputs!C14,6&lt;0))),1,0)+IF(AND(BO214&gt;0,OR(Inputs!C21&gt;Inputs!C14,AND(Inputs!C21=Inputs!C14,7&lt;0))),1,0)+IF(AND(BW214&gt;0,OR(Inputs!C22&gt;Inputs!C14,AND(Inputs!C22=Inputs!C14,8&lt;0))),1,0)+IF(AND(CE214&gt;0,OR(Inputs!C23&gt;Inputs!C14,AND(Inputs!C23=Inputs!C14,9&lt;0))),1,0)))</f>
        <v>99</v>
      </c>
      <c r="P214" s="3">
        <f>IF(Inputs!$B$27&lt;&gt;"Ready","PENDING INPUTS",IF(A214&gt;Inputs!$B$6,0,MIN(MAX(0,(K214+L214+M214)-N214),MAX(0,C214-D214-(IF(O214&lt;O214,K214+L214+M214-N214,0)+IF(W214&lt;O214,S214+T214+U214-V214,0)+IF(AE214&lt;O214,AA214+AB214+AC214-AD214,0)+IF(AM214&lt;O214,AI214+AJ214+AK214-AL214,0)+IF(AU214&lt;O214,AQ214+AR214+AS214-AT214,0)+IF(BC214&lt;O214,AY214+AZ214+BA214-BB214,0)+IF(BK214&lt;O214,BG214+BH214+BI214-BJ214,0)+IF(BS214&lt;O214,BO214+BP214+BQ214-BR214,0)+IF(CA214&lt;O214,BW214+BX214+BY214-BZ214,0)+IF(CI214&lt;O214,CE214+CF214+CG214-CH214,0))))))</f>
        <v>0</v>
      </c>
      <c r="Q214" s="3">
        <f>IF(Inputs!$B$27&lt;&gt;"Ready","PENDING INPUTS",MIN((K214+L214+M214),IF(D214&gt;C214,IF(D214=0,0,N214*C214/D214),N214+P214)))</f>
        <v>0</v>
      </c>
      <c r="R214" s="3">
        <f>IF(Inputs!$B$27&lt;&gt;"Ready","PENDING INPUTS",MAX(0,(K214+L214+M214)-Q214))</f>
        <v>0</v>
      </c>
      <c r="S214" s="3">
        <f>IF(Inputs!$B$27&lt;&gt;"Ready","PENDING INPUTS",Z213)</f>
        <v>0</v>
      </c>
      <c r="T214" s="3">
        <f>IF(Inputs!$B$27&lt;&gt;"Ready","PENDING INPUTS",IF(A214&lt;=Inputs!$B$6,ROUND(S214*Inputs!C15/12,2),0))</f>
        <v>0</v>
      </c>
      <c r="U214" s="3">
        <f>IF(Inputs!$B$27&lt;&gt;"Ready","PENDING INPUTS",IF(AND(A214&lt;=Inputs!$B$6,S214&gt;0),Inputs!G15,0))</f>
        <v>0</v>
      </c>
      <c r="V214" s="3">
        <f>IF(Inputs!$B$27&lt;&gt;"Ready","PENDING INPUTS",IF(A214&gt;Inputs!$B$6,0,MIN((S214+T214+U214),IF(Inputs!H15=1,Inputs!D15,MAX(Inputs!F15,ROUND(S214*Inputs!E15+T214+U214,2))))))</f>
        <v>0</v>
      </c>
      <c r="W214">
        <f>IF(Inputs!$B$27&lt;&gt;"Ready","PENDING INPUTS",IF(S214&lt;=0,99,1+IF(AND(K214&gt;0,OR(Inputs!C14&gt;Inputs!C15,AND(Inputs!C14=Inputs!C15,0&lt;1))),1,0)+IF(AND(AA214&gt;0,OR(Inputs!C16&gt;Inputs!C15,AND(Inputs!C16=Inputs!C15,2&lt;1))),1,0)+IF(AND(AI214&gt;0,OR(Inputs!C17&gt;Inputs!C15,AND(Inputs!C17=Inputs!C15,3&lt;1))),1,0)+IF(AND(AQ214&gt;0,OR(Inputs!C18&gt;Inputs!C15,AND(Inputs!C18=Inputs!C15,4&lt;1))),1,0)+IF(AND(AY214&gt;0,OR(Inputs!C19&gt;Inputs!C15,AND(Inputs!C19=Inputs!C15,5&lt;1))),1,0)+IF(AND(BG214&gt;0,OR(Inputs!C20&gt;Inputs!C15,AND(Inputs!C20=Inputs!C15,6&lt;1))),1,0)+IF(AND(BO214&gt;0,OR(Inputs!C21&gt;Inputs!C15,AND(Inputs!C21=Inputs!C15,7&lt;1))),1,0)+IF(AND(BW214&gt;0,OR(Inputs!C22&gt;Inputs!C15,AND(Inputs!C22=Inputs!C15,8&lt;1))),1,0)+IF(AND(CE214&gt;0,OR(Inputs!C23&gt;Inputs!C15,AND(Inputs!C23=Inputs!C15,9&lt;1))),1,0)))</f>
        <v>99</v>
      </c>
      <c r="X214" s="3">
        <f>IF(Inputs!$B$27&lt;&gt;"Ready","PENDING INPUTS",IF(A214&gt;Inputs!$B$6,0,MIN(MAX(0,(S214+T214+U214)-V214),MAX(0,C214-D214-(IF(O214&lt;W214,K214+L214+M214-N214,0)+IF(W214&lt;W214,S214+T214+U214-V214,0)+IF(AE214&lt;W214,AA214+AB214+AC214-AD214,0)+IF(AM214&lt;W214,AI214+AJ214+AK214-AL214,0)+IF(AU214&lt;W214,AQ214+AR214+AS214-AT214,0)+IF(BC214&lt;W214,AY214+AZ214+BA214-BB214,0)+IF(BK214&lt;W214,BG214+BH214+BI214-BJ214,0)+IF(BS214&lt;W214,BO214+BP214+BQ214-BR214,0)+IF(CA214&lt;W214,BW214+BX214+BY214-BZ214,0)+IF(CI214&lt;W214,CE214+CF214+CG214-CH214,0))))))</f>
        <v>0</v>
      </c>
      <c r="Y214" s="3">
        <f>IF(Inputs!$B$27&lt;&gt;"Ready","PENDING INPUTS",MIN((S214+T214+U214),IF(D214&gt;C214,IF(D214=0,0,V214*C214/D214),V214+X214)))</f>
        <v>0</v>
      </c>
      <c r="Z214" s="3">
        <f>IF(Inputs!$B$27&lt;&gt;"Ready","PENDING INPUTS",MAX(0,(S214+T214+U214)-Y214))</f>
        <v>0</v>
      </c>
      <c r="AA214" s="3">
        <f>IF(Inputs!$B$27&lt;&gt;"Ready","PENDING INPUTS",AH213)</f>
        <v>0</v>
      </c>
      <c r="AB214" s="3">
        <f>IF(Inputs!$B$27&lt;&gt;"Ready","PENDING INPUTS",IF(A214&lt;=Inputs!$B$6,ROUND(AA214*Inputs!C16/12,2),0))</f>
        <v>0</v>
      </c>
      <c r="AC214" s="3">
        <f>IF(Inputs!$B$27&lt;&gt;"Ready","PENDING INPUTS",IF(AND(A214&lt;=Inputs!$B$6,AA214&gt;0),Inputs!G16,0))</f>
        <v>0</v>
      </c>
      <c r="AD214" s="3">
        <f>IF(Inputs!$B$27&lt;&gt;"Ready","PENDING INPUTS",IF(A214&gt;Inputs!$B$6,0,MIN((AA214+AB214+AC214),IF(Inputs!H16=1,Inputs!D16,MAX(Inputs!F16,ROUND(AA214*Inputs!E16+AB214+AC214,2))))))</f>
        <v>0</v>
      </c>
      <c r="AE214">
        <f>IF(Inputs!$B$27&lt;&gt;"Ready","PENDING INPUTS",IF(AA214&lt;=0,99,1+IF(AND(K214&gt;0,OR(Inputs!C14&gt;Inputs!C16,AND(Inputs!C14=Inputs!C16,0&lt;2))),1,0)+IF(AND(S214&gt;0,OR(Inputs!C15&gt;Inputs!C16,AND(Inputs!C15=Inputs!C16,1&lt;2))),1,0)+IF(AND(AI214&gt;0,OR(Inputs!C17&gt;Inputs!C16,AND(Inputs!C17=Inputs!C16,3&lt;2))),1,0)+IF(AND(AQ214&gt;0,OR(Inputs!C18&gt;Inputs!C16,AND(Inputs!C18=Inputs!C16,4&lt;2))),1,0)+IF(AND(AY214&gt;0,OR(Inputs!C19&gt;Inputs!C16,AND(Inputs!C19=Inputs!C16,5&lt;2))),1,0)+IF(AND(BG214&gt;0,OR(Inputs!C20&gt;Inputs!C16,AND(Inputs!C20=Inputs!C16,6&lt;2))),1,0)+IF(AND(BO214&gt;0,OR(Inputs!C21&gt;Inputs!C16,AND(Inputs!C21=Inputs!C16,7&lt;2))),1,0)+IF(AND(BW214&gt;0,OR(Inputs!C22&gt;Inputs!C16,AND(Inputs!C22=Inputs!C16,8&lt;2))),1,0)+IF(AND(CE214&gt;0,OR(Inputs!C23&gt;Inputs!C16,AND(Inputs!C23=Inputs!C16,9&lt;2))),1,0)))</f>
        <v>99</v>
      </c>
      <c r="AF214" s="3">
        <f>IF(Inputs!$B$27&lt;&gt;"Ready","PENDING INPUTS",IF(A214&gt;Inputs!$B$6,0,MIN(MAX(0,(AA214+AB214+AC214)-AD214),MAX(0,C214-D214-(IF(O214&lt;AE214,K214+L214+M214-N214,0)+IF(W214&lt;AE214,S214+T214+U214-V214,0)+IF(AE214&lt;AE214,AA214+AB214+AC214-AD214,0)+IF(AM214&lt;AE214,AI214+AJ214+AK214-AL214,0)+IF(AU214&lt;AE214,AQ214+AR214+AS214-AT214,0)+IF(BC214&lt;AE214,AY214+AZ214+BA214-BB214,0)+IF(BK214&lt;AE214,BG214+BH214+BI214-BJ214,0)+IF(BS214&lt;AE214,BO214+BP214+BQ214-BR214,0)+IF(CA214&lt;AE214,BW214+BX214+BY214-BZ214,0)+IF(CI214&lt;AE214,CE214+CF214+CG214-CH214,0))))))</f>
        <v>0</v>
      </c>
      <c r="AG214" s="3">
        <f>IF(Inputs!$B$27&lt;&gt;"Ready","PENDING INPUTS",MIN((AA214+AB214+AC214),IF(D214&gt;C214,IF(D214=0,0,AD214*C214/D214),AD214+AF214)))</f>
        <v>0</v>
      </c>
      <c r="AH214" s="3">
        <f>IF(Inputs!$B$27&lt;&gt;"Ready","PENDING INPUTS",MAX(0,(AA214+AB214+AC214)-AG214))</f>
        <v>0</v>
      </c>
      <c r="AI214" s="3">
        <f>IF(Inputs!$B$27&lt;&gt;"Ready","PENDING INPUTS",AP213)</f>
        <v>0</v>
      </c>
      <c r="AJ214" s="3">
        <f>IF(Inputs!$B$27&lt;&gt;"Ready","PENDING INPUTS",IF(A214&lt;=Inputs!$B$6,ROUND(AI214*Inputs!C17/12,2),0))</f>
        <v>0</v>
      </c>
      <c r="AK214" s="3">
        <f>IF(Inputs!$B$27&lt;&gt;"Ready","PENDING INPUTS",IF(AND(A214&lt;=Inputs!$B$6,AI214&gt;0),Inputs!G17,0))</f>
        <v>0</v>
      </c>
      <c r="AL214" s="3">
        <f>IF(Inputs!$B$27&lt;&gt;"Ready","PENDING INPUTS",IF(A214&gt;Inputs!$B$6,0,MIN((AI214+AJ214+AK214),IF(Inputs!H17=1,Inputs!D17,MAX(Inputs!F17,ROUND(AI214*Inputs!E17+AJ214+AK214,2))))))</f>
        <v>0</v>
      </c>
      <c r="AM214">
        <f>IF(Inputs!$B$27&lt;&gt;"Ready","PENDING INPUTS",IF(AI214&lt;=0,99,1+IF(AND(K214&gt;0,OR(Inputs!C14&gt;Inputs!C17,AND(Inputs!C14=Inputs!C17,0&lt;3))),1,0)+IF(AND(S214&gt;0,OR(Inputs!C15&gt;Inputs!C17,AND(Inputs!C15=Inputs!C17,1&lt;3))),1,0)+IF(AND(AA214&gt;0,OR(Inputs!C16&gt;Inputs!C17,AND(Inputs!C16=Inputs!C17,2&lt;3))),1,0)+IF(AND(AQ214&gt;0,OR(Inputs!C18&gt;Inputs!C17,AND(Inputs!C18=Inputs!C17,4&lt;3))),1,0)+IF(AND(AY214&gt;0,OR(Inputs!C19&gt;Inputs!C17,AND(Inputs!C19=Inputs!C17,5&lt;3))),1,0)+IF(AND(BG214&gt;0,OR(Inputs!C20&gt;Inputs!C17,AND(Inputs!C20=Inputs!C17,6&lt;3))),1,0)+IF(AND(BO214&gt;0,OR(Inputs!C21&gt;Inputs!C17,AND(Inputs!C21=Inputs!C17,7&lt;3))),1,0)+IF(AND(BW214&gt;0,OR(Inputs!C22&gt;Inputs!C17,AND(Inputs!C22=Inputs!C17,8&lt;3))),1,0)+IF(AND(CE214&gt;0,OR(Inputs!C23&gt;Inputs!C17,AND(Inputs!C23=Inputs!C17,9&lt;3))),1,0)))</f>
        <v>99</v>
      </c>
      <c r="AN214" s="3">
        <f>IF(Inputs!$B$27&lt;&gt;"Ready","PENDING INPUTS",IF(A214&gt;Inputs!$B$6,0,MIN(MAX(0,(AI214+AJ214+AK214)-AL214),MAX(0,C214-D214-(IF(O214&lt;AM214,K214+L214+M214-N214,0)+IF(W214&lt;AM214,S214+T214+U214-V214,0)+IF(AE214&lt;AM214,AA214+AB214+AC214-AD214,0)+IF(AM214&lt;AM214,AI214+AJ214+AK214-AL214,0)+IF(AU214&lt;AM214,AQ214+AR214+AS214-AT214,0)+IF(BC214&lt;AM214,AY214+AZ214+BA214-BB214,0)+IF(BK214&lt;AM214,BG214+BH214+BI214-BJ214,0)+IF(BS214&lt;AM214,BO214+BP214+BQ214-BR214,0)+IF(CA214&lt;AM214,BW214+BX214+BY214-BZ214,0)+IF(CI214&lt;AM214,CE214+CF214+CG214-CH214,0))))))</f>
        <v>0</v>
      </c>
      <c r="AO214" s="3">
        <f>IF(Inputs!$B$27&lt;&gt;"Ready","PENDING INPUTS",MIN((AI214+AJ214+AK214),IF(D214&gt;C214,IF(D214=0,0,AL214*C214/D214),AL214+AN214)))</f>
        <v>0</v>
      </c>
      <c r="AP214" s="3">
        <f>IF(Inputs!$B$27&lt;&gt;"Ready","PENDING INPUTS",MAX(0,(AI214+AJ214+AK214)-AO214))</f>
        <v>0</v>
      </c>
      <c r="AQ214" s="3">
        <f>IF(Inputs!$B$27&lt;&gt;"Ready","PENDING INPUTS",AX213)</f>
        <v>0</v>
      </c>
      <c r="AR214" s="3">
        <f>IF(Inputs!$B$27&lt;&gt;"Ready","PENDING INPUTS",IF(A214&lt;=Inputs!$B$6,ROUND(AQ214*Inputs!C18/12,2),0))</f>
        <v>0</v>
      </c>
      <c r="AS214" s="3">
        <f>IF(Inputs!$B$27&lt;&gt;"Ready","PENDING INPUTS",IF(AND(A214&lt;=Inputs!$B$6,AQ214&gt;0),Inputs!G18,0))</f>
        <v>0</v>
      </c>
      <c r="AT214" s="3">
        <f>IF(Inputs!$B$27&lt;&gt;"Ready","PENDING INPUTS",IF(A214&gt;Inputs!$B$6,0,MIN((AQ214+AR214+AS214),IF(Inputs!H18=1,Inputs!D18,MAX(Inputs!F18,ROUND(AQ214*Inputs!E18+AR214+AS214,2))))))</f>
        <v>0</v>
      </c>
      <c r="AU214">
        <f>IF(Inputs!$B$27&lt;&gt;"Ready","PENDING INPUTS",IF(AQ214&lt;=0,99,1+IF(AND(K214&gt;0,OR(Inputs!C14&gt;Inputs!C18,AND(Inputs!C14=Inputs!C18,0&lt;4))),1,0)+IF(AND(S214&gt;0,OR(Inputs!C15&gt;Inputs!C18,AND(Inputs!C15=Inputs!C18,1&lt;4))),1,0)+IF(AND(AA214&gt;0,OR(Inputs!C16&gt;Inputs!C18,AND(Inputs!C16=Inputs!C18,2&lt;4))),1,0)+IF(AND(AI214&gt;0,OR(Inputs!C17&gt;Inputs!C18,AND(Inputs!C17=Inputs!C18,3&lt;4))),1,0)+IF(AND(AY214&gt;0,OR(Inputs!C19&gt;Inputs!C18,AND(Inputs!C19=Inputs!C18,5&lt;4))),1,0)+IF(AND(BG214&gt;0,OR(Inputs!C20&gt;Inputs!C18,AND(Inputs!C20=Inputs!C18,6&lt;4))),1,0)+IF(AND(BO214&gt;0,OR(Inputs!C21&gt;Inputs!C18,AND(Inputs!C21=Inputs!C18,7&lt;4))),1,0)+IF(AND(BW214&gt;0,OR(Inputs!C22&gt;Inputs!C18,AND(Inputs!C22=Inputs!C18,8&lt;4))),1,0)+IF(AND(CE214&gt;0,OR(Inputs!C23&gt;Inputs!C18,AND(Inputs!C23=Inputs!C18,9&lt;4))),1,0)))</f>
        <v>99</v>
      </c>
      <c r="AV214" s="3">
        <f>IF(Inputs!$B$27&lt;&gt;"Ready","PENDING INPUTS",IF(A214&gt;Inputs!$B$6,0,MIN(MAX(0,(AQ214+AR214+AS214)-AT214),MAX(0,C214-D214-(IF(O214&lt;AU214,K214+L214+M214-N214,0)+IF(W214&lt;AU214,S214+T214+U214-V214,0)+IF(AE214&lt;AU214,AA214+AB214+AC214-AD214,0)+IF(AM214&lt;AU214,AI214+AJ214+AK214-AL214,0)+IF(AU214&lt;AU214,AQ214+AR214+AS214-AT214,0)+IF(BC214&lt;AU214,AY214+AZ214+BA214-BB214,0)+IF(BK214&lt;AU214,BG214+BH214+BI214-BJ214,0)+IF(BS214&lt;AU214,BO214+BP214+BQ214-BR214,0)+IF(CA214&lt;AU214,BW214+BX214+BY214-BZ214,0)+IF(CI214&lt;AU214,CE214+CF214+CG214-CH214,0))))))</f>
        <v>0</v>
      </c>
      <c r="AW214" s="3">
        <f>IF(Inputs!$B$27&lt;&gt;"Ready","PENDING INPUTS",MIN((AQ214+AR214+AS214),IF(D214&gt;C214,IF(D214=0,0,AT214*C214/D214),AT214+AV214)))</f>
        <v>0</v>
      </c>
      <c r="AX214" s="3">
        <f>IF(Inputs!$B$27&lt;&gt;"Ready","PENDING INPUTS",MAX(0,(AQ214+AR214+AS214)-AW214))</f>
        <v>0</v>
      </c>
      <c r="AY214" s="3">
        <f>IF(Inputs!$B$27&lt;&gt;"Ready","PENDING INPUTS",BF213)</f>
        <v>0</v>
      </c>
      <c r="AZ214" s="3">
        <f>IF(Inputs!$B$27&lt;&gt;"Ready","PENDING INPUTS",IF(A214&lt;=Inputs!$B$6,ROUND(AY214*Inputs!C19/12,2),0))</f>
        <v>0</v>
      </c>
      <c r="BA214" s="3">
        <f>IF(Inputs!$B$27&lt;&gt;"Ready","PENDING INPUTS",IF(AND(A214&lt;=Inputs!$B$6,AY214&gt;0),Inputs!G19,0))</f>
        <v>0</v>
      </c>
      <c r="BB214" s="3">
        <f>IF(Inputs!$B$27&lt;&gt;"Ready","PENDING INPUTS",IF(A214&gt;Inputs!$B$6,0,MIN((AY214+AZ214+BA214),IF(Inputs!H19=1,Inputs!D19,MAX(Inputs!F19,ROUND(AY214*Inputs!E19+AZ214+BA214,2))))))</f>
        <v>0</v>
      </c>
      <c r="BC214">
        <f>IF(Inputs!$B$27&lt;&gt;"Ready","PENDING INPUTS",IF(AY214&lt;=0,99,1+IF(AND(K214&gt;0,OR(Inputs!C14&gt;Inputs!C19,AND(Inputs!C14=Inputs!C19,0&lt;5))),1,0)+IF(AND(S214&gt;0,OR(Inputs!C15&gt;Inputs!C19,AND(Inputs!C15=Inputs!C19,1&lt;5))),1,0)+IF(AND(AA214&gt;0,OR(Inputs!C16&gt;Inputs!C19,AND(Inputs!C16=Inputs!C19,2&lt;5))),1,0)+IF(AND(AI214&gt;0,OR(Inputs!C17&gt;Inputs!C19,AND(Inputs!C17=Inputs!C19,3&lt;5))),1,0)+IF(AND(AQ214&gt;0,OR(Inputs!C18&gt;Inputs!C19,AND(Inputs!C18=Inputs!C19,4&lt;5))),1,0)+IF(AND(BG214&gt;0,OR(Inputs!C20&gt;Inputs!C19,AND(Inputs!C20=Inputs!C19,6&lt;5))),1,0)+IF(AND(BO214&gt;0,OR(Inputs!C21&gt;Inputs!C19,AND(Inputs!C21=Inputs!C19,7&lt;5))),1,0)+IF(AND(BW214&gt;0,OR(Inputs!C22&gt;Inputs!C19,AND(Inputs!C22=Inputs!C19,8&lt;5))),1,0)+IF(AND(CE214&gt;0,OR(Inputs!C23&gt;Inputs!C19,AND(Inputs!C23=Inputs!C19,9&lt;5))),1,0)))</f>
        <v>99</v>
      </c>
      <c r="BD214" s="3">
        <f>IF(Inputs!$B$27&lt;&gt;"Ready","PENDING INPUTS",IF(A214&gt;Inputs!$B$6,0,MIN(MAX(0,(AY214+AZ214+BA214)-BB214),MAX(0,C214-D214-(IF(O214&lt;BC214,K214+L214+M214-N214,0)+IF(W214&lt;BC214,S214+T214+U214-V214,0)+IF(AE214&lt;BC214,AA214+AB214+AC214-AD214,0)+IF(AM214&lt;BC214,AI214+AJ214+AK214-AL214,0)+IF(AU214&lt;BC214,AQ214+AR214+AS214-AT214,0)+IF(BC214&lt;BC214,AY214+AZ214+BA214-BB214,0)+IF(BK214&lt;BC214,BG214+BH214+BI214-BJ214,0)+IF(BS214&lt;BC214,BO214+BP214+BQ214-BR214,0)+IF(CA214&lt;BC214,BW214+BX214+BY214-BZ214,0)+IF(CI214&lt;BC214,CE214+CF214+CG214-CH214,0))))))</f>
        <v>0</v>
      </c>
      <c r="BE214" s="3">
        <f>IF(Inputs!$B$27&lt;&gt;"Ready","PENDING INPUTS",MIN((AY214+AZ214+BA214),IF(D214&gt;C214,IF(D214=0,0,BB214*C214/D214),BB214+BD214)))</f>
        <v>0</v>
      </c>
      <c r="BF214" s="3">
        <f>IF(Inputs!$B$27&lt;&gt;"Ready","PENDING INPUTS",MAX(0,(AY214+AZ214+BA214)-BE214))</f>
        <v>0</v>
      </c>
      <c r="BG214" s="3">
        <f>IF(Inputs!$B$27&lt;&gt;"Ready","PENDING INPUTS",BN213)</f>
        <v>0</v>
      </c>
      <c r="BH214" s="3">
        <f>IF(Inputs!$B$27&lt;&gt;"Ready","PENDING INPUTS",IF(A214&lt;=Inputs!$B$6,ROUND(BG214*Inputs!C20/12,2),0))</f>
        <v>0</v>
      </c>
      <c r="BI214" s="3">
        <f>IF(Inputs!$B$27&lt;&gt;"Ready","PENDING INPUTS",IF(AND(A214&lt;=Inputs!$B$6,BG214&gt;0),Inputs!G20,0))</f>
        <v>0</v>
      </c>
      <c r="BJ214" s="3">
        <f>IF(Inputs!$B$27&lt;&gt;"Ready","PENDING INPUTS",IF(A214&gt;Inputs!$B$6,0,MIN((BG214+BH214+BI214),IF(Inputs!H20=1,Inputs!D20,MAX(Inputs!F20,ROUND(BG214*Inputs!E20+BH214+BI214,2))))))</f>
        <v>0</v>
      </c>
      <c r="BK214">
        <f>IF(Inputs!$B$27&lt;&gt;"Ready","PENDING INPUTS",IF(BG214&lt;=0,99,1+IF(AND(K214&gt;0,OR(Inputs!C14&gt;Inputs!C20,AND(Inputs!C14=Inputs!C20,0&lt;6))),1,0)+IF(AND(S214&gt;0,OR(Inputs!C15&gt;Inputs!C20,AND(Inputs!C15=Inputs!C20,1&lt;6))),1,0)+IF(AND(AA214&gt;0,OR(Inputs!C16&gt;Inputs!C20,AND(Inputs!C16=Inputs!C20,2&lt;6))),1,0)+IF(AND(AI214&gt;0,OR(Inputs!C17&gt;Inputs!C20,AND(Inputs!C17=Inputs!C20,3&lt;6))),1,0)+IF(AND(AQ214&gt;0,OR(Inputs!C18&gt;Inputs!C20,AND(Inputs!C18=Inputs!C20,4&lt;6))),1,0)+IF(AND(AY214&gt;0,OR(Inputs!C19&gt;Inputs!C20,AND(Inputs!C19=Inputs!C20,5&lt;6))),1,0)+IF(AND(BO214&gt;0,OR(Inputs!C21&gt;Inputs!C20,AND(Inputs!C21=Inputs!C20,7&lt;6))),1,0)+IF(AND(BW214&gt;0,OR(Inputs!C22&gt;Inputs!C20,AND(Inputs!C22=Inputs!C20,8&lt;6))),1,0)+IF(AND(CE214&gt;0,OR(Inputs!C23&gt;Inputs!C20,AND(Inputs!C23=Inputs!C20,9&lt;6))),1,0)))</f>
        <v>99</v>
      </c>
      <c r="BL214" s="3">
        <f>IF(Inputs!$B$27&lt;&gt;"Ready","PENDING INPUTS",IF(A214&gt;Inputs!$B$6,0,MIN(MAX(0,(BG214+BH214+BI214)-BJ214),MAX(0,C214-D214-(IF(O214&lt;BK214,K214+L214+M214-N214,0)+IF(W214&lt;BK214,S214+T214+U214-V214,0)+IF(AE214&lt;BK214,AA214+AB214+AC214-AD214,0)+IF(AM214&lt;BK214,AI214+AJ214+AK214-AL214,0)+IF(AU214&lt;BK214,AQ214+AR214+AS214-AT214,0)+IF(BC214&lt;BK214,AY214+AZ214+BA214-BB214,0)+IF(BK214&lt;BK214,BG214+BH214+BI214-BJ214,0)+IF(BS214&lt;BK214,BO214+BP214+BQ214-BR214,0)+IF(CA214&lt;BK214,BW214+BX214+BY214-BZ214,0)+IF(CI214&lt;BK214,CE214+CF214+CG214-CH214,0))))))</f>
        <v>0</v>
      </c>
      <c r="BM214" s="3">
        <f>IF(Inputs!$B$27&lt;&gt;"Ready","PENDING INPUTS",MIN((BG214+BH214+BI214),IF(D214&gt;C214,IF(D214=0,0,BJ214*C214/D214),BJ214+BL214)))</f>
        <v>0</v>
      </c>
      <c r="BN214" s="3">
        <f>IF(Inputs!$B$27&lt;&gt;"Ready","PENDING INPUTS",MAX(0,(BG214+BH214+BI214)-BM214))</f>
        <v>0</v>
      </c>
      <c r="BO214" s="3">
        <f>IF(Inputs!$B$27&lt;&gt;"Ready","PENDING INPUTS",BV213)</f>
        <v>0</v>
      </c>
      <c r="BP214" s="3">
        <f>IF(Inputs!$B$27&lt;&gt;"Ready","PENDING INPUTS",IF(A214&lt;=Inputs!$B$6,ROUND(BO214*Inputs!C21/12,2),0))</f>
        <v>0</v>
      </c>
      <c r="BQ214" s="3">
        <f>IF(Inputs!$B$27&lt;&gt;"Ready","PENDING INPUTS",IF(AND(A214&lt;=Inputs!$B$6,BO214&gt;0),Inputs!G21,0))</f>
        <v>0</v>
      </c>
      <c r="BR214" s="3">
        <f>IF(Inputs!$B$27&lt;&gt;"Ready","PENDING INPUTS",IF(A214&gt;Inputs!$B$6,0,MIN((BO214+BP214+BQ214),IF(Inputs!H21=1,Inputs!D21,MAX(Inputs!F21,ROUND(BO214*Inputs!E21+BP214+BQ214,2))))))</f>
        <v>0</v>
      </c>
      <c r="BS214">
        <f>IF(Inputs!$B$27&lt;&gt;"Ready","PENDING INPUTS",IF(BO214&lt;=0,99,1+IF(AND(K214&gt;0,OR(Inputs!C14&gt;Inputs!C21,AND(Inputs!C14=Inputs!C21,0&lt;7))),1,0)+IF(AND(S214&gt;0,OR(Inputs!C15&gt;Inputs!C21,AND(Inputs!C15=Inputs!C21,1&lt;7))),1,0)+IF(AND(AA214&gt;0,OR(Inputs!C16&gt;Inputs!C21,AND(Inputs!C16=Inputs!C21,2&lt;7))),1,0)+IF(AND(AI214&gt;0,OR(Inputs!C17&gt;Inputs!C21,AND(Inputs!C17=Inputs!C21,3&lt;7))),1,0)+IF(AND(AQ214&gt;0,OR(Inputs!C18&gt;Inputs!C21,AND(Inputs!C18=Inputs!C21,4&lt;7))),1,0)+IF(AND(AY214&gt;0,OR(Inputs!C19&gt;Inputs!C21,AND(Inputs!C19=Inputs!C21,5&lt;7))),1,0)+IF(AND(BG214&gt;0,OR(Inputs!C20&gt;Inputs!C21,AND(Inputs!C20=Inputs!C21,6&lt;7))),1,0)+IF(AND(BW214&gt;0,OR(Inputs!C22&gt;Inputs!C21,AND(Inputs!C22=Inputs!C21,8&lt;7))),1,0)+IF(AND(CE214&gt;0,OR(Inputs!C23&gt;Inputs!C21,AND(Inputs!C23=Inputs!C21,9&lt;7))),1,0)))</f>
        <v>99</v>
      </c>
      <c r="BT214" s="3">
        <f>IF(Inputs!$B$27&lt;&gt;"Ready","PENDING INPUTS",IF(A214&gt;Inputs!$B$6,0,MIN(MAX(0,(BO214+BP214+BQ214)-BR214),MAX(0,C214-D214-(IF(O214&lt;BS214,K214+L214+M214-N214,0)+IF(W214&lt;BS214,S214+T214+U214-V214,0)+IF(AE214&lt;BS214,AA214+AB214+AC214-AD214,0)+IF(AM214&lt;BS214,AI214+AJ214+AK214-AL214,0)+IF(AU214&lt;BS214,AQ214+AR214+AS214-AT214,0)+IF(BC214&lt;BS214,AY214+AZ214+BA214-BB214,0)+IF(BK214&lt;BS214,BG214+BH214+BI214-BJ214,0)+IF(BS214&lt;BS214,BO214+BP214+BQ214-BR214,0)+IF(CA214&lt;BS214,BW214+BX214+BY214-BZ214,0)+IF(CI214&lt;BS214,CE214+CF214+CG214-CH214,0))))))</f>
        <v>0</v>
      </c>
      <c r="BU214" s="3">
        <f>IF(Inputs!$B$27&lt;&gt;"Ready","PENDING INPUTS",MIN((BO214+BP214+BQ214),IF(D214&gt;C214,IF(D214=0,0,BR214*C214/D214),BR214+BT214)))</f>
        <v>0</v>
      </c>
      <c r="BV214" s="3">
        <f>IF(Inputs!$B$27&lt;&gt;"Ready","PENDING INPUTS",MAX(0,(BO214+BP214+BQ214)-BU214))</f>
        <v>0</v>
      </c>
      <c r="BW214" s="3">
        <f>IF(Inputs!$B$27&lt;&gt;"Ready","PENDING INPUTS",CD213)</f>
        <v>0</v>
      </c>
      <c r="BX214" s="3">
        <f>IF(Inputs!$B$27&lt;&gt;"Ready","PENDING INPUTS",IF(A214&lt;=Inputs!$B$6,ROUND(BW214*Inputs!C22/12,2),0))</f>
        <v>0</v>
      </c>
      <c r="BY214" s="3">
        <f>IF(Inputs!$B$27&lt;&gt;"Ready","PENDING INPUTS",IF(AND(A214&lt;=Inputs!$B$6,BW214&gt;0),Inputs!G22,0))</f>
        <v>0</v>
      </c>
      <c r="BZ214" s="3">
        <f>IF(Inputs!$B$27&lt;&gt;"Ready","PENDING INPUTS",IF(A214&gt;Inputs!$B$6,0,MIN((BW214+BX214+BY214),IF(Inputs!H22=1,Inputs!D22,MAX(Inputs!F22,ROUND(BW214*Inputs!E22+BX214+BY214,2))))))</f>
        <v>0</v>
      </c>
      <c r="CA214">
        <f>IF(Inputs!$B$27&lt;&gt;"Ready","PENDING INPUTS",IF(BW214&lt;=0,99,1+IF(AND(K214&gt;0,OR(Inputs!C14&gt;Inputs!C22,AND(Inputs!C14=Inputs!C22,0&lt;8))),1,0)+IF(AND(S214&gt;0,OR(Inputs!C15&gt;Inputs!C22,AND(Inputs!C15=Inputs!C22,1&lt;8))),1,0)+IF(AND(AA214&gt;0,OR(Inputs!C16&gt;Inputs!C22,AND(Inputs!C16=Inputs!C22,2&lt;8))),1,0)+IF(AND(AI214&gt;0,OR(Inputs!C17&gt;Inputs!C22,AND(Inputs!C17=Inputs!C22,3&lt;8))),1,0)+IF(AND(AQ214&gt;0,OR(Inputs!C18&gt;Inputs!C22,AND(Inputs!C18=Inputs!C22,4&lt;8))),1,0)+IF(AND(AY214&gt;0,OR(Inputs!C19&gt;Inputs!C22,AND(Inputs!C19=Inputs!C22,5&lt;8))),1,0)+IF(AND(BG214&gt;0,OR(Inputs!C20&gt;Inputs!C22,AND(Inputs!C20=Inputs!C22,6&lt;8))),1,0)+IF(AND(BO214&gt;0,OR(Inputs!C21&gt;Inputs!C22,AND(Inputs!C21=Inputs!C22,7&lt;8))),1,0)+IF(AND(CE214&gt;0,OR(Inputs!C23&gt;Inputs!C22,AND(Inputs!C23=Inputs!C22,9&lt;8))),1,0)))</f>
        <v>99</v>
      </c>
      <c r="CB214" s="3">
        <f>IF(Inputs!$B$27&lt;&gt;"Ready","PENDING INPUTS",IF(A214&gt;Inputs!$B$6,0,MIN(MAX(0,(BW214+BX214+BY214)-BZ214),MAX(0,C214-D214-(IF(O214&lt;CA214,K214+L214+M214-N214,0)+IF(W214&lt;CA214,S214+T214+U214-V214,0)+IF(AE214&lt;CA214,AA214+AB214+AC214-AD214,0)+IF(AM214&lt;CA214,AI214+AJ214+AK214-AL214,0)+IF(AU214&lt;CA214,AQ214+AR214+AS214-AT214,0)+IF(BC214&lt;CA214,AY214+AZ214+BA214-BB214,0)+IF(BK214&lt;CA214,BG214+BH214+BI214-BJ214,0)+IF(BS214&lt;CA214,BO214+BP214+BQ214-BR214,0)+IF(CA214&lt;CA214,BW214+BX214+BY214-BZ214,0)+IF(CI214&lt;CA214,CE214+CF214+CG214-CH214,0))))))</f>
        <v>0</v>
      </c>
      <c r="CC214" s="3">
        <f>IF(Inputs!$B$27&lt;&gt;"Ready","PENDING INPUTS",MIN((BW214+BX214+BY214),IF(D214&gt;C214,IF(D214=0,0,BZ214*C214/D214),BZ214+CB214)))</f>
        <v>0</v>
      </c>
      <c r="CD214" s="3">
        <f>IF(Inputs!$B$27&lt;&gt;"Ready","PENDING INPUTS",MAX(0,(BW214+BX214+BY214)-CC214))</f>
        <v>0</v>
      </c>
      <c r="CE214" s="3">
        <f>IF(Inputs!$B$27&lt;&gt;"Ready","PENDING INPUTS",CL213)</f>
        <v>0</v>
      </c>
      <c r="CF214" s="3">
        <f>IF(Inputs!$B$27&lt;&gt;"Ready","PENDING INPUTS",IF(A214&lt;=Inputs!$B$6,ROUND(CE214*Inputs!C23/12,2),0))</f>
        <v>0</v>
      </c>
      <c r="CG214" s="3">
        <f>IF(Inputs!$B$27&lt;&gt;"Ready","PENDING INPUTS",IF(AND(A214&lt;=Inputs!$B$6,CE214&gt;0),Inputs!G23,0))</f>
        <v>0</v>
      </c>
      <c r="CH214" s="3">
        <f>IF(Inputs!$B$27&lt;&gt;"Ready","PENDING INPUTS",IF(A214&gt;Inputs!$B$6,0,MIN((CE214+CF214+CG214),IF(Inputs!H23=1,Inputs!D23,MAX(Inputs!F23,ROUND(CE214*Inputs!E23+CF214+CG214,2))))))</f>
        <v>0</v>
      </c>
      <c r="CI214">
        <f>IF(Inputs!$B$27&lt;&gt;"Ready","PENDING INPUTS",IF(CE214&lt;=0,99,1+IF(AND(K214&gt;0,OR(Inputs!C14&gt;Inputs!C23,AND(Inputs!C14=Inputs!C23,0&lt;9))),1,0)+IF(AND(S214&gt;0,OR(Inputs!C15&gt;Inputs!C23,AND(Inputs!C15=Inputs!C23,1&lt;9))),1,0)+IF(AND(AA214&gt;0,OR(Inputs!C16&gt;Inputs!C23,AND(Inputs!C16=Inputs!C23,2&lt;9))),1,0)+IF(AND(AI214&gt;0,OR(Inputs!C17&gt;Inputs!C23,AND(Inputs!C17=Inputs!C23,3&lt;9))),1,0)+IF(AND(AQ214&gt;0,OR(Inputs!C18&gt;Inputs!C23,AND(Inputs!C18=Inputs!C23,4&lt;9))),1,0)+IF(AND(AY214&gt;0,OR(Inputs!C19&gt;Inputs!C23,AND(Inputs!C19=Inputs!C23,5&lt;9))),1,0)+IF(AND(BG214&gt;0,OR(Inputs!C20&gt;Inputs!C23,AND(Inputs!C20=Inputs!C23,6&lt;9))),1,0)+IF(AND(BO214&gt;0,OR(Inputs!C21&gt;Inputs!C23,AND(Inputs!C21=Inputs!C23,7&lt;9))),1,0)+IF(AND(BW214&gt;0,OR(Inputs!C22&gt;Inputs!C23,AND(Inputs!C22=Inputs!C23,8&lt;9))),1,0)))</f>
        <v>99</v>
      </c>
      <c r="CJ214" s="3">
        <f>IF(Inputs!$B$27&lt;&gt;"Ready","PENDING INPUTS",IF(A214&gt;Inputs!$B$6,0,MIN(MAX(0,(CE214+CF214+CG214)-CH214),MAX(0,C214-D214-(IF(O214&lt;CI214,K214+L214+M214-N214,0)+IF(W214&lt;CI214,S214+T214+U214-V214,0)+IF(AE214&lt;CI214,AA214+AB214+AC214-AD214,0)+IF(AM214&lt;CI214,AI214+AJ214+AK214-AL214,0)+IF(AU214&lt;CI214,AQ214+AR214+AS214-AT214,0)+IF(BC214&lt;CI214,AY214+AZ214+BA214-BB214,0)+IF(BK214&lt;CI214,BG214+BH214+BI214-BJ214,0)+IF(BS214&lt;CI214,BO214+BP214+BQ214-BR214,0)+IF(CA214&lt;CI214,BW214+BX214+BY214-BZ214,0)+IF(CI214&lt;CI214,CE214+CF214+CG214-CH214,0))))))</f>
        <v>0</v>
      </c>
      <c r="CK214" s="3">
        <f>IF(Inputs!$B$27&lt;&gt;"Ready","PENDING INPUTS",MIN((CE214+CF214+CG214),IF(D214&gt;C214,IF(D214=0,0,CH214*C214/D214),CH214+CJ214)))</f>
        <v>0</v>
      </c>
      <c r="CL214" s="3">
        <f>IF(Inputs!$B$27&lt;&gt;"Ready","PENDING INPUTS",MAX(0,(CE214+CF214+CG214)-CK214))</f>
        <v>0</v>
      </c>
    </row>
    <row r="215" spans="1:90" ht="27.95" customHeight="1" x14ac:dyDescent="0.25">
      <c r="A215">
        <v>211</v>
      </c>
      <c r="B215" s="13">
        <f>IF(Inputs!$B$27&lt;&gt;"Ready","PENDING INPUTS",EDATE(Inputs!$B$5,A215-1))</f>
        <v>52688</v>
      </c>
      <c r="C215" s="3">
        <f>IF(Inputs!$B$27&lt;&gt;"Ready","PENDING INPUTS",IF(A215&lt;=Inputs!$B$6,MAX(0,Inputs!$B$4+IF(A215=Inputs!$B$7,Inputs!$B$8,0)+IF(A215=Inputs!$B$9,Inputs!$B$10,0)),0))</f>
        <v>0</v>
      </c>
      <c r="D215" s="3">
        <f>IF(Inputs!$B$27&lt;&gt;"Ready","PENDING INPUTS",SUM(N215,V215,AD215,AL215,AT215,BB215,BJ215,BR215,BZ215,CH215))</f>
        <v>0</v>
      </c>
      <c r="E215" s="3">
        <f>IF(Inputs!$B$27&lt;&gt;"Ready","PENDING INPUTS",MAX(0,D215-C215))</f>
        <v>0</v>
      </c>
      <c r="F215" s="3">
        <f>IF(Inputs!$B$27&lt;&gt;"Ready","PENDING INPUTS",SUM(Q215,Y215,AG215,AO215,AW215,BE215,BM215,BU215,CC215,CK215))</f>
        <v>0</v>
      </c>
      <c r="G215" s="3">
        <f>IF(Inputs!$B$27&lt;&gt;"Ready","PENDING INPUTS",SUM(L215,T215,AB215,AJ215,AR215,AZ215,BH215,BP215,BX215,CF215))</f>
        <v>0</v>
      </c>
      <c r="H215" s="3">
        <f>IF(Inputs!$B$27&lt;&gt;"Ready","PENDING INPUTS",SUM(M215,U215,AC215,AK215,AS215,BA215,BI215,BQ215,BY215,CG215))</f>
        <v>0</v>
      </c>
      <c r="I215" s="3">
        <f>IF(Inputs!$B$27&lt;&gt;"Ready","PENDING INPUTS",SUM(R215,Z215,AH215,AP215,AX215,BF215,BN215,BV215,CD215,CL215))</f>
        <v>0</v>
      </c>
      <c r="J215" t="str">
        <f>IF(Inputs!$B$27&lt;&gt;"Ready","PENDING INPUTS",IF(A215&gt;Inputs!$B$6,"Beyond horizon",IF(E215&gt;0.005,"MINIMUM SHORTFALL",IF(I215&lt;0.005,"Paid off","In progress"))))</f>
        <v>Beyond horizon</v>
      </c>
      <c r="K215" s="3">
        <f>IF(Inputs!$B$27&lt;&gt;"Ready","PENDING INPUTS",R214)</f>
        <v>0</v>
      </c>
      <c r="L215" s="3">
        <f>IF(Inputs!$B$27&lt;&gt;"Ready","PENDING INPUTS",IF(A215&lt;=Inputs!$B$6,ROUND(K215*Inputs!C14/12,2),0))</f>
        <v>0</v>
      </c>
      <c r="M215" s="3">
        <f>IF(Inputs!$B$27&lt;&gt;"Ready","PENDING INPUTS",IF(AND(A215&lt;=Inputs!$B$6,K215&gt;0),Inputs!G14,0))</f>
        <v>0</v>
      </c>
      <c r="N215" s="3">
        <f>IF(Inputs!$B$27&lt;&gt;"Ready","PENDING INPUTS",IF(A215&gt;Inputs!$B$6,0,MIN((K215+L215+M215),IF(Inputs!H14=1,Inputs!D14,MAX(Inputs!F14,ROUND(K215*Inputs!E14+L215+M215,2))))))</f>
        <v>0</v>
      </c>
      <c r="O215">
        <f>IF(Inputs!$B$27&lt;&gt;"Ready","PENDING INPUTS",IF(K215&lt;=0,99,1+IF(AND(S215&gt;0,OR(Inputs!C15&gt;Inputs!C14,AND(Inputs!C15=Inputs!C14,1&lt;0))),1,0)+IF(AND(AA215&gt;0,OR(Inputs!C16&gt;Inputs!C14,AND(Inputs!C16=Inputs!C14,2&lt;0))),1,0)+IF(AND(AI215&gt;0,OR(Inputs!C17&gt;Inputs!C14,AND(Inputs!C17=Inputs!C14,3&lt;0))),1,0)+IF(AND(AQ215&gt;0,OR(Inputs!C18&gt;Inputs!C14,AND(Inputs!C18=Inputs!C14,4&lt;0))),1,0)+IF(AND(AY215&gt;0,OR(Inputs!C19&gt;Inputs!C14,AND(Inputs!C19=Inputs!C14,5&lt;0))),1,0)+IF(AND(BG215&gt;0,OR(Inputs!C20&gt;Inputs!C14,AND(Inputs!C20=Inputs!C14,6&lt;0))),1,0)+IF(AND(BO215&gt;0,OR(Inputs!C21&gt;Inputs!C14,AND(Inputs!C21=Inputs!C14,7&lt;0))),1,0)+IF(AND(BW215&gt;0,OR(Inputs!C22&gt;Inputs!C14,AND(Inputs!C22=Inputs!C14,8&lt;0))),1,0)+IF(AND(CE215&gt;0,OR(Inputs!C23&gt;Inputs!C14,AND(Inputs!C23=Inputs!C14,9&lt;0))),1,0)))</f>
        <v>99</v>
      </c>
      <c r="P215" s="3">
        <f>IF(Inputs!$B$27&lt;&gt;"Ready","PENDING INPUTS",IF(A215&gt;Inputs!$B$6,0,MIN(MAX(0,(K215+L215+M215)-N215),MAX(0,C215-D215-(IF(O215&lt;O215,K215+L215+M215-N215,0)+IF(W215&lt;O215,S215+T215+U215-V215,0)+IF(AE215&lt;O215,AA215+AB215+AC215-AD215,0)+IF(AM215&lt;O215,AI215+AJ215+AK215-AL215,0)+IF(AU215&lt;O215,AQ215+AR215+AS215-AT215,0)+IF(BC215&lt;O215,AY215+AZ215+BA215-BB215,0)+IF(BK215&lt;O215,BG215+BH215+BI215-BJ215,0)+IF(BS215&lt;O215,BO215+BP215+BQ215-BR215,0)+IF(CA215&lt;O215,BW215+BX215+BY215-BZ215,0)+IF(CI215&lt;O215,CE215+CF215+CG215-CH215,0))))))</f>
        <v>0</v>
      </c>
      <c r="Q215" s="3">
        <f>IF(Inputs!$B$27&lt;&gt;"Ready","PENDING INPUTS",MIN((K215+L215+M215),IF(D215&gt;C215,IF(D215=0,0,N215*C215/D215),N215+P215)))</f>
        <v>0</v>
      </c>
      <c r="R215" s="3">
        <f>IF(Inputs!$B$27&lt;&gt;"Ready","PENDING INPUTS",MAX(0,(K215+L215+M215)-Q215))</f>
        <v>0</v>
      </c>
      <c r="S215" s="3">
        <f>IF(Inputs!$B$27&lt;&gt;"Ready","PENDING INPUTS",Z214)</f>
        <v>0</v>
      </c>
      <c r="T215" s="3">
        <f>IF(Inputs!$B$27&lt;&gt;"Ready","PENDING INPUTS",IF(A215&lt;=Inputs!$B$6,ROUND(S215*Inputs!C15/12,2),0))</f>
        <v>0</v>
      </c>
      <c r="U215" s="3">
        <f>IF(Inputs!$B$27&lt;&gt;"Ready","PENDING INPUTS",IF(AND(A215&lt;=Inputs!$B$6,S215&gt;0),Inputs!G15,0))</f>
        <v>0</v>
      </c>
      <c r="V215" s="3">
        <f>IF(Inputs!$B$27&lt;&gt;"Ready","PENDING INPUTS",IF(A215&gt;Inputs!$B$6,0,MIN((S215+T215+U215),IF(Inputs!H15=1,Inputs!D15,MAX(Inputs!F15,ROUND(S215*Inputs!E15+T215+U215,2))))))</f>
        <v>0</v>
      </c>
      <c r="W215">
        <f>IF(Inputs!$B$27&lt;&gt;"Ready","PENDING INPUTS",IF(S215&lt;=0,99,1+IF(AND(K215&gt;0,OR(Inputs!C14&gt;Inputs!C15,AND(Inputs!C14=Inputs!C15,0&lt;1))),1,0)+IF(AND(AA215&gt;0,OR(Inputs!C16&gt;Inputs!C15,AND(Inputs!C16=Inputs!C15,2&lt;1))),1,0)+IF(AND(AI215&gt;0,OR(Inputs!C17&gt;Inputs!C15,AND(Inputs!C17=Inputs!C15,3&lt;1))),1,0)+IF(AND(AQ215&gt;0,OR(Inputs!C18&gt;Inputs!C15,AND(Inputs!C18=Inputs!C15,4&lt;1))),1,0)+IF(AND(AY215&gt;0,OR(Inputs!C19&gt;Inputs!C15,AND(Inputs!C19=Inputs!C15,5&lt;1))),1,0)+IF(AND(BG215&gt;0,OR(Inputs!C20&gt;Inputs!C15,AND(Inputs!C20=Inputs!C15,6&lt;1))),1,0)+IF(AND(BO215&gt;0,OR(Inputs!C21&gt;Inputs!C15,AND(Inputs!C21=Inputs!C15,7&lt;1))),1,0)+IF(AND(BW215&gt;0,OR(Inputs!C22&gt;Inputs!C15,AND(Inputs!C22=Inputs!C15,8&lt;1))),1,0)+IF(AND(CE215&gt;0,OR(Inputs!C23&gt;Inputs!C15,AND(Inputs!C23=Inputs!C15,9&lt;1))),1,0)))</f>
        <v>99</v>
      </c>
      <c r="X215" s="3">
        <f>IF(Inputs!$B$27&lt;&gt;"Ready","PENDING INPUTS",IF(A215&gt;Inputs!$B$6,0,MIN(MAX(0,(S215+T215+U215)-V215),MAX(0,C215-D215-(IF(O215&lt;W215,K215+L215+M215-N215,0)+IF(W215&lt;W215,S215+T215+U215-V215,0)+IF(AE215&lt;W215,AA215+AB215+AC215-AD215,0)+IF(AM215&lt;W215,AI215+AJ215+AK215-AL215,0)+IF(AU215&lt;W215,AQ215+AR215+AS215-AT215,0)+IF(BC215&lt;W215,AY215+AZ215+BA215-BB215,0)+IF(BK215&lt;W215,BG215+BH215+BI215-BJ215,0)+IF(BS215&lt;W215,BO215+BP215+BQ215-BR215,0)+IF(CA215&lt;W215,BW215+BX215+BY215-BZ215,0)+IF(CI215&lt;W215,CE215+CF215+CG215-CH215,0))))))</f>
        <v>0</v>
      </c>
      <c r="Y215" s="3">
        <f>IF(Inputs!$B$27&lt;&gt;"Ready","PENDING INPUTS",MIN((S215+T215+U215),IF(D215&gt;C215,IF(D215=0,0,V215*C215/D215),V215+X215)))</f>
        <v>0</v>
      </c>
      <c r="Z215" s="3">
        <f>IF(Inputs!$B$27&lt;&gt;"Ready","PENDING INPUTS",MAX(0,(S215+T215+U215)-Y215))</f>
        <v>0</v>
      </c>
      <c r="AA215" s="3">
        <f>IF(Inputs!$B$27&lt;&gt;"Ready","PENDING INPUTS",AH214)</f>
        <v>0</v>
      </c>
      <c r="AB215" s="3">
        <f>IF(Inputs!$B$27&lt;&gt;"Ready","PENDING INPUTS",IF(A215&lt;=Inputs!$B$6,ROUND(AA215*Inputs!C16/12,2),0))</f>
        <v>0</v>
      </c>
      <c r="AC215" s="3">
        <f>IF(Inputs!$B$27&lt;&gt;"Ready","PENDING INPUTS",IF(AND(A215&lt;=Inputs!$B$6,AA215&gt;0),Inputs!G16,0))</f>
        <v>0</v>
      </c>
      <c r="AD215" s="3">
        <f>IF(Inputs!$B$27&lt;&gt;"Ready","PENDING INPUTS",IF(A215&gt;Inputs!$B$6,0,MIN((AA215+AB215+AC215),IF(Inputs!H16=1,Inputs!D16,MAX(Inputs!F16,ROUND(AA215*Inputs!E16+AB215+AC215,2))))))</f>
        <v>0</v>
      </c>
      <c r="AE215">
        <f>IF(Inputs!$B$27&lt;&gt;"Ready","PENDING INPUTS",IF(AA215&lt;=0,99,1+IF(AND(K215&gt;0,OR(Inputs!C14&gt;Inputs!C16,AND(Inputs!C14=Inputs!C16,0&lt;2))),1,0)+IF(AND(S215&gt;0,OR(Inputs!C15&gt;Inputs!C16,AND(Inputs!C15=Inputs!C16,1&lt;2))),1,0)+IF(AND(AI215&gt;0,OR(Inputs!C17&gt;Inputs!C16,AND(Inputs!C17=Inputs!C16,3&lt;2))),1,0)+IF(AND(AQ215&gt;0,OR(Inputs!C18&gt;Inputs!C16,AND(Inputs!C18=Inputs!C16,4&lt;2))),1,0)+IF(AND(AY215&gt;0,OR(Inputs!C19&gt;Inputs!C16,AND(Inputs!C19=Inputs!C16,5&lt;2))),1,0)+IF(AND(BG215&gt;0,OR(Inputs!C20&gt;Inputs!C16,AND(Inputs!C20=Inputs!C16,6&lt;2))),1,0)+IF(AND(BO215&gt;0,OR(Inputs!C21&gt;Inputs!C16,AND(Inputs!C21=Inputs!C16,7&lt;2))),1,0)+IF(AND(BW215&gt;0,OR(Inputs!C22&gt;Inputs!C16,AND(Inputs!C22=Inputs!C16,8&lt;2))),1,0)+IF(AND(CE215&gt;0,OR(Inputs!C23&gt;Inputs!C16,AND(Inputs!C23=Inputs!C16,9&lt;2))),1,0)))</f>
        <v>99</v>
      </c>
      <c r="AF215" s="3">
        <f>IF(Inputs!$B$27&lt;&gt;"Ready","PENDING INPUTS",IF(A215&gt;Inputs!$B$6,0,MIN(MAX(0,(AA215+AB215+AC215)-AD215),MAX(0,C215-D215-(IF(O215&lt;AE215,K215+L215+M215-N215,0)+IF(W215&lt;AE215,S215+T215+U215-V215,0)+IF(AE215&lt;AE215,AA215+AB215+AC215-AD215,0)+IF(AM215&lt;AE215,AI215+AJ215+AK215-AL215,0)+IF(AU215&lt;AE215,AQ215+AR215+AS215-AT215,0)+IF(BC215&lt;AE215,AY215+AZ215+BA215-BB215,0)+IF(BK215&lt;AE215,BG215+BH215+BI215-BJ215,0)+IF(BS215&lt;AE215,BO215+BP215+BQ215-BR215,0)+IF(CA215&lt;AE215,BW215+BX215+BY215-BZ215,0)+IF(CI215&lt;AE215,CE215+CF215+CG215-CH215,0))))))</f>
        <v>0</v>
      </c>
      <c r="AG215" s="3">
        <f>IF(Inputs!$B$27&lt;&gt;"Ready","PENDING INPUTS",MIN((AA215+AB215+AC215),IF(D215&gt;C215,IF(D215=0,0,AD215*C215/D215),AD215+AF215)))</f>
        <v>0</v>
      </c>
      <c r="AH215" s="3">
        <f>IF(Inputs!$B$27&lt;&gt;"Ready","PENDING INPUTS",MAX(0,(AA215+AB215+AC215)-AG215))</f>
        <v>0</v>
      </c>
      <c r="AI215" s="3">
        <f>IF(Inputs!$B$27&lt;&gt;"Ready","PENDING INPUTS",AP214)</f>
        <v>0</v>
      </c>
      <c r="AJ215" s="3">
        <f>IF(Inputs!$B$27&lt;&gt;"Ready","PENDING INPUTS",IF(A215&lt;=Inputs!$B$6,ROUND(AI215*Inputs!C17/12,2),0))</f>
        <v>0</v>
      </c>
      <c r="AK215" s="3">
        <f>IF(Inputs!$B$27&lt;&gt;"Ready","PENDING INPUTS",IF(AND(A215&lt;=Inputs!$B$6,AI215&gt;0),Inputs!G17,0))</f>
        <v>0</v>
      </c>
      <c r="AL215" s="3">
        <f>IF(Inputs!$B$27&lt;&gt;"Ready","PENDING INPUTS",IF(A215&gt;Inputs!$B$6,0,MIN((AI215+AJ215+AK215),IF(Inputs!H17=1,Inputs!D17,MAX(Inputs!F17,ROUND(AI215*Inputs!E17+AJ215+AK215,2))))))</f>
        <v>0</v>
      </c>
      <c r="AM215">
        <f>IF(Inputs!$B$27&lt;&gt;"Ready","PENDING INPUTS",IF(AI215&lt;=0,99,1+IF(AND(K215&gt;0,OR(Inputs!C14&gt;Inputs!C17,AND(Inputs!C14=Inputs!C17,0&lt;3))),1,0)+IF(AND(S215&gt;0,OR(Inputs!C15&gt;Inputs!C17,AND(Inputs!C15=Inputs!C17,1&lt;3))),1,0)+IF(AND(AA215&gt;0,OR(Inputs!C16&gt;Inputs!C17,AND(Inputs!C16=Inputs!C17,2&lt;3))),1,0)+IF(AND(AQ215&gt;0,OR(Inputs!C18&gt;Inputs!C17,AND(Inputs!C18=Inputs!C17,4&lt;3))),1,0)+IF(AND(AY215&gt;0,OR(Inputs!C19&gt;Inputs!C17,AND(Inputs!C19=Inputs!C17,5&lt;3))),1,0)+IF(AND(BG215&gt;0,OR(Inputs!C20&gt;Inputs!C17,AND(Inputs!C20=Inputs!C17,6&lt;3))),1,0)+IF(AND(BO215&gt;0,OR(Inputs!C21&gt;Inputs!C17,AND(Inputs!C21=Inputs!C17,7&lt;3))),1,0)+IF(AND(BW215&gt;0,OR(Inputs!C22&gt;Inputs!C17,AND(Inputs!C22=Inputs!C17,8&lt;3))),1,0)+IF(AND(CE215&gt;0,OR(Inputs!C23&gt;Inputs!C17,AND(Inputs!C23=Inputs!C17,9&lt;3))),1,0)))</f>
        <v>99</v>
      </c>
      <c r="AN215" s="3">
        <f>IF(Inputs!$B$27&lt;&gt;"Ready","PENDING INPUTS",IF(A215&gt;Inputs!$B$6,0,MIN(MAX(0,(AI215+AJ215+AK215)-AL215),MAX(0,C215-D215-(IF(O215&lt;AM215,K215+L215+M215-N215,0)+IF(W215&lt;AM215,S215+T215+U215-V215,0)+IF(AE215&lt;AM215,AA215+AB215+AC215-AD215,0)+IF(AM215&lt;AM215,AI215+AJ215+AK215-AL215,0)+IF(AU215&lt;AM215,AQ215+AR215+AS215-AT215,0)+IF(BC215&lt;AM215,AY215+AZ215+BA215-BB215,0)+IF(BK215&lt;AM215,BG215+BH215+BI215-BJ215,0)+IF(BS215&lt;AM215,BO215+BP215+BQ215-BR215,0)+IF(CA215&lt;AM215,BW215+BX215+BY215-BZ215,0)+IF(CI215&lt;AM215,CE215+CF215+CG215-CH215,0))))))</f>
        <v>0</v>
      </c>
      <c r="AO215" s="3">
        <f>IF(Inputs!$B$27&lt;&gt;"Ready","PENDING INPUTS",MIN((AI215+AJ215+AK215),IF(D215&gt;C215,IF(D215=0,0,AL215*C215/D215),AL215+AN215)))</f>
        <v>0</v>
      </c>
      <c r="AP215" s="3">
        <f>IF(Inputs!$B$27&lt;&gt;"Ready","PENDING INPUTS",MAX(0,(AI215+AJ215+AK215)-AO215))</f>
        <v>0</v>
      </c>
      <c r="AQ215" s="3">
        <f>IF(Inputs!$B$27&lt;&gt;"Ready","PENDING INPUTS",AX214)</f>
        <v>0</v>
      </c>
      <c r="AR215" s="3">
        <f>IF(Inputs!$B$27&lt;&gt;"Ready","PENDING INPUTS",IF(A215&lt;=Inputs!$B$6,ROUND(AQ215*Inputs!C18/12,2),0))</f>
        <v>0</v>
      </c>
      <c r="AS215" s="3">
        <f>IF(Inputs!$B$27&lt;&gt;"Ready","PENDING INPUTS",IF(AND(A215&lt;=Inputs!$B$6,AQ215&gt;0),Inputs!G18,0))</f>
        <v>0</v>
      </c>
      <c r="AT215" s="3">
        <f>IF(Inputs!$B$27&lt;&gt;"Ready","PENDING INPUTS",IF(A215&gt;Inputs!$B$6,0,MIN((AQ215+AR215+AS215),IF(Inputs!H18=1,Inputs!D18,MAX(Inputs!F18,ROUND(AQ215*Inputs!E18+AR215+AS215,2))))))</f>
        <v>0</v>
      </c>
      <c r="AU215">
        <f>IF(Inputs!$B$27&lt;&gt;"Ready","PENDING INPUTS",IF(AQ215&lt;=0,99,1+IF(AND(K215&gt;0,OR(Inputs!C14&gt;Inputs!C18,AND(Inputs!C14=Inputs!C18,0&lt;4))),1,0)+IF(AND(S215&gt;0,OR(Inputs!C15&gt;Inputs!C18,AND(Inputs!C15=Inputs!C18,1&lt;4))),1,0)+IF(AND(AA215&gt;0,OR(Inputs!C16&gt;Inputs!C18,AND(Inputs!C16=Inputs!C18,2&lt;4))),1,0)+IF(AND(AI215&gt;0,OR(Inputs!C17&gt;Inputs!C18,AND(Inputs!C17=Inputs!C18,3&lt;4))),1,0)+IF(AND(AY215&gt;0,OR(Inputs!C19&gt;Inputs!C18,AND(Inputs!C19=Inputs!C18,5&lt;4))),1,0)+IF(AND(BG215&gt;0,OR(Inputs!C20&gt;Inputs!C18,AND(Inputs!C20=Inputs!C18,6&lt;4))),1,0)+IF(AND(BO215&gt;0,OR(Inputs!C21&gt;Inputs!C18,AND(Inputs!C21=Inputs!C18,7&lt;4))),1,0)+IF(AND(BW215&gt;0,OR(Inputs!C22&gt;Inputs!C18,AND(Inputs!C22=Inputs!C18,8&lt;4))),1,0)+IF(AND(CE215&gt;0,OR(Inputs!C23&gt;Inputs!C18,AND(Inputs!C23=Inputs!C18,9&lt;4))),1,0)))</f>
        <v>99</v>
      </c>
      <c r="AV215" s="3">
        <f>IF(Inputs!$B$27&lt;&gt;"Ready","PENDING INPUTS",IF(A215&gt;Inputs!$B$6,0,MIN(MAX(0,(AQ215+AR215+AS215)-AT215),MAX(0,C215-D215-(IF(O215&lt;AU215,K215+L215+M215-N215,0)+IF(W215&lt;AU215,S215+T215+U215-V215,0)+IF(AE215&lt;AU215,AA215+AB215+AC215-AD215,0)+IF(AM215&lt;AU215,AI215+AJ215+AK215-AL215,0)+IF(AU215&lt;AU215,AQ215+AR215+AS215-AT215,0)+IF(BC215&lt;AU215,AY215+AZ215+BA215-BB215,0)+IF(BK215&lt;AU215,BG215+BH215+BI215-BJ215,0)+IF(BS215&lt;AU215,BO215+BP215+BQ215-BR215,0)+IF(CA215&lt;AU215,BW215+BX215+BY215-BZ215,0)+IF(CI215&lt;AU215,CE215+CF215+CG215-CH215,0))))))</f>
        <v>0</v>
      </c>
      <c r="AW215" s="3">
        <f>IF(Inputs!$B$27&lt;&gt;"Ready","PENDING INPUTS",MIN((AQ215+AR215+AS215),IF(D215&gt;C215,IF(D215=0,0,AT215*C215/D215),AT215+AV215)))</f>
        <v>0</v>
      </c>
      <c r="AX215" s="3">
        <f>IF(Inputs!$B$27&lt;&gt;"Ready","PENDING INPUTS",MAX(0,(AQ215+AR215+AS215)-AW215))</f>
        <v>0</v>
      </c>
      <c r="AY215" s="3">
        <f>IF(Inputs!$B$27&lt;&gt;"Ready","PENDING INPUTS",BF214)</f>
        <v>0</v>
      </c>
      <c r="AZ215" s="3">
        <f>IF(Inputs!$B$27&lt;&gt;"Ready","PENDING INPUTS",IF(A215&lt;=Inputs!$B$6,ROUND(AY215*Inputs!C19/12,2),0))</f>
        <v>0</v>
      </c>
      <c r="BA215" s="3">
        <f>IF(Inputs!$B$27&lt;&gt;"Ready","PENDING INPUTS",IF(AND(A215&lt;=Inputs!$B$6,AY215&gt;0),Inputs!G19,0))</f>
        <v>0</v>
      </c>
      <c r="BB215" s="3">
        <f>IF(Inputs!$B$27&lt;&gt;"Ready","PENDING INPUTS",IF(A215&gt;Inputs!$B$6,0,MIN((AY215+AZ215+BA215),IF(Inputs!H19=1,Inputs!D19,MAX(Inputs!F19,ROUND(AY215*Inputs!E19+AZ215+BA215,2))))))</f>
        <v>0</v>
      </c>
      <c r="BC215">
        <f>IF(Inputs!$B$27&lt;&gt;"Ready","PENDING INPUTS",IF(AY215&lt;=0,99,1+IF(AND(K215&gt;0,OR(Inputs!C14&gt;Inputs!C19,AND(Inputs!C14=Inputs!C19,0&lt;5))),1,0)+IF(AND(S215&gt;0,OR(Inputs!C15&gt;Inputs!C19,AND(Inputs!C15=Inputs!C19,1&lt;5))),1,0)+IF(AND(AA215&gt;0,OR(Inputs!C16&gt;Inputs!C19,AND(Inputs!C16=Inputs!C19,2&lt;5))),1,0)+IF(AND(AI215&gt;0,OR(Inputs!C17&gt;Inputs!C19,AND(Inputs!C17=Inputs!C19,3&lt;5))),1,0)+IF(AND(AQ215&gt;0,OR(Inputs!C18&gt;Inputs!C19,AND(Inputs!C18=Inputs!C19,4&lt;5))),1,0)+IF(AND(BG215&gt;0,OR(Inputs!C20&gt;Inputs!C19,AND(Inputs!C20=Inputs!C19,6&lt;5))),1,0)+IF(AND(BO215&gt;0,OR(Inputs!C21&gt;Inputs!C19,AND(Inputs!C21=Inputs!C19,7&lt;5))),1,0)+IF(AND(BW215&gt;0,OR(Inputs!C22&gt;Inputs!C19,AND(Inputs!C22=Inputs!C19,8&lt;5))),1,0)+IF(AND(CE215&gt;0,OR(Inputs!C23&gt;Inputs!C19,AND(Inputs!C23=Inputs!C19,9&lt;5))),1,0)))</f>
        <v>99</v>
      </c>
      <c r="BD215" s="3">
        <f>IF(Inputs!$B$27&lt;&gt;"Ready","PENDING INPUTS",IF(A215&gt;Inputs!$B$6,0,MIN(MAX(0,(AY215+AZ215+BA215)-BB215),MAX(0,C215-D215-(IF(O215&lt;BC215,K215+L215+M215-N215,0)+IF(W215&lt;BC215,S215+T215+U215-V215,0)+IF(AE215&lt;BC215,AA215+AB215+AC215-AD215,0)+IF(AM215&lt;BC215,AI215+AJ215+AK215-AL215,0)+IF(AU215&lt;BC215,AQ215+AR215+AS215-AT215,0)+IF(BC215&lt;BC215,AY215+AZ215+BA215-BB215,0)+IF(BK215&lt;BC215,BG215+BH215+BI215-BJ215,0)+IF(BS215&lt;BC215,BO215+BP215+BQ215-BR215,0)+IF(CA215&lt;BC215,BW215+BX215+BY215-BZ215,0)+IF(CI215&lt;BC215,CE215+CF215+CG215-CH215,0))))))</f>
        <v>0</v>
      </c>
      <c r="BE215" s="3">
        <f>IF(Inputs!$B$27&lt;&gt;"Ready","PENDING INPUTS",MIN((AY215+AZ215+BA215),IF(D215&gt;C215,IF(D215=0,0,BB215*C215/D215),BB215+BD215)))</f>
        <v>0</v>
      </c>
      <c r="BF215" s="3">
        <f>IF(Inputs!$B$27&lt;&gt;"Ready","PENDING INPUTS",MAX(0,(AY215+AZ215+BA215)-BE215))</f>
        <v>0</v>
      </c>
      <c r="BG215" s="3">
        <f>IF(Inputs!$B$27&lt;&gt;"Ready","PENDING INPUTS",BN214)</f>
        <v>0</v>
      </c>
      <c r="BH215" s="3">
        <f>IF(Inputs!$B$27&lt;&gt;"Ready","PENDING INPUTS",IF(A215&lt;=Inputs!$B$6,ROUND(BG215*Inputs!C20/12,2),0))</f>
        <v>0</v>
      </c>
      <c r="BI215" s="3">
        <f>IF(Inputs!$B$27&lt;&gt;"Ready","PENDING INPUTS",IF(AND(A215&lt;=Inputs!$B$6,BG215&gt;0),Inputs!G20,0))</f>
        <v>0</v>
      </c>
      <c r="BJ215" s="3">
        <f>IF(Inputs!$B$27&lt;&gt;"Ready","PENDING INPUTS",IF(A215&gt;Inputs!$B$6,0,MIN((BG215+BH215+BI215),IF(Inputs!H20=1,Inputs!D20,MAX(Inputs!F20,ROUND(BG215*Inputs!E20+BH215+BI215,2))))))</f>
        <v>0</v>
      </c>
      <c r="BK215">
        <f>IF(Inputs!$B$27&lt;&gt;"Ready","PENDING INPUTS",IF(BG215&lt;=0,99,1+IF(AND(K215&gt;0,OR(Inputs!C14&gt;Inputs!C20,AND(Inputs!C14=Inputs!C20,0&lt;6))),1,0)+IF(AND(S215&gt;0,OR(Inputs!C15&gt;Inputs!C20,AND(Inputs!C15=Inputs!C20,1&lt;6))),1,0)+IF(AND(AA215&gt;0,OR(Inputs!C16&gt;Inputs!C20,AND(Inputs!C16=Inputs!C20,2&lt;6))),1,0)+IF(AND(AI215&gt;0,OR(Inputs!C17&gt;Inputs!C20,AND(Inputs!C17=Inputs!C20,3&lt;6))),1,0)+IF(AND(AQ215&gt;0,OR(Inputs!C18&gt;Inputs!C20,AND(Inputs!C18=Inputs!C20,4&lt;6))),1,0)+IF(AND(AY215&gt;0,OR(Inputs!C19&gt;Inputs!C20,AND(Inputs!C19=Inputs!C20,5&lt;6))),1,0)+IF(AND(BO215&gt;0,OR(Inputs!C21&gt;Inputs!C20,AND(Inputs!C21=Inputs!C20,7&lt;6))),1,0)+IF(AND(BW215&gt;0,OR(Inputs!C22&gt;Inputs!C20,AND(Inputs!C22=Inputs!C20,8&lt;6))),1,0)+IF(AND(CE215&gt;0,OR(Inputs!C23&gt;Inputs!C20,AND(Inputs!C23=Inputs!C20,9&lt;6))),1,0)))</f>
        <v>99</v>
      </c>
      <c r="BL215" s="3">
        <f>IF(Inputs!$B$27&lt;&gt;"Ready","PENDING INPUTS",IF(A215&gt;Inputs!$B$6,0,MIN(MAX(0,(BG215+BH215+BI215)-BJ215),MAX(0,C215-D215-(IF(O215&lt;BK215,K215+L215+M215-N215,0)+IF(W215&lt;BK215,S215+T215+U215-V215,0)+IF(AE215&lt;BK215,AA215+AB215+AC215-AD215,0)+IF(AM215&lt;BK215,AI215+AJ215+AK215-AL215,0)+IF(AU215&lt;BK215,AQ215+AR215+AS215-AT215,0)+IF(BC215&lt;BK215,AY215+AZ215+BA215-BB215,0)+IF(BK215&lt;BK215,BG215+BH215+BI215-BJ215,0)+IF(BS215&lt;BK215,BO215+BP215+BQ215-BR215,0)+IF(CA215&lt;BK215,BW215+BX215+BY215-BZ215,0)+IF(CI215&lt;BK215,CE215+CF215+CG215-CH215,0))))))</f>
        <v>0</v>
      </c>
      <c r="BM215" s="3">
        <f>IF(Inputs!$B$27&lt;&gt;"Ready","PENDING INPUTS",MIN((BG215+BH215+BI215),IF(D215&gt;C215,IF(D215=0,0,BJ215*C215/D215),BJ215+BL215)))</f>
        <v>0</v>
      </c>
      <c r="BN215" s="3">
        <f>IF(Inputs!$B$27&lt;&gt;"Ready","PENDING INPUTS",MAX(0,(BG215+BH215+BI215)-BM215))</f>
        <v>0</v>
      </c>
      <c r="BO215" s="3">
        <f>IF(Inputs!$B$27&lt;&gt;"Ready","PENDING INPUTS",BV214)</f>
        <v>0</v>
      </c>
      <c r="BP215" s="3">
        <f>IF(Inputs!$B$27&lt;&gt;"Ready","PENDING INPUTS",IF(A215&lt;=Inputs!$B$6,ROUND(BO215*Inputs!C21/12,2),0))</f>
        <v>0</v>
      </c>
      <c r="BQ215" s="3">
        <f>IF(Inputs!$B$27&lt;&gt;"Ready","PENDING INPUTS",IF(AND(A215&lt;=Inputs!$B$6,BO215&gt;0),Inputs!G21,0))</f>
        <v>0</v>
      </c>
      <c r="BR215" s="3">
        <f>IF(Inputs!$B$27&lt;&gt;"Ready","PENDING INPUTS",IF(A215&gt;Inputs!$B$6,0,MIN((BO215+BP215+BQ215),IF(Inputs!H21=1,Inputs!D21,MAX(Inputs!F21,ROUND(BO215*Inputs!E21+BP215+BQ215,2))))))</f>
        <v>0</v>
      </c>
      <c r="BS215">
        <f>IF(Inputs!$B$27&lt;&gt;"Ready","PENDING INPUTS",IF(BO215&lt;=0,99,1+IF(AND(K215&gt;0,OR(Inputs!C14&gt;Inputs!C21,AND(Inputs!C14=Inputs!C21,0&lt;7))),1,0)+IF(AND(S215&gt;0,OR(Inputs!C15&gt;Inputs!C21,AND(Inputs!C15=Inputs!C21,1&lt;7))),1,0)+IF(AND(AA215&gt;0,OR(Inputs!C16&gt;Inputs!C21,AND(Inputs!C16=Inputs!C21,2&lt;7))),1,0)+IF(AND(AI215&gt;0,OR(Inputs!C17&gt;Inputs!C21,AND(Inputs!C17=Inputs!C21,3&lt;7))),1,0)+IF(AND(AQ215&gt;0,OR(Inputs!C18&gt;Inputs!C21,AND(Inputs!C18=Inputs!C21,4&lt;7))),1,0)+IF(AND(AY215&gt;0,OR(Inputs!C19&gt;Inputs!C21,AND(Inputs!C19=Inputs!C21,5&lt;7))),1,0)+IF(AND(BG215&gt;0,OR(Inputs!C20&gt;Inputs!C21,AND(Inputs!C20=Inputs!C21,6&lt;7))),1,0)+IF(AND(BW215&gt;0,OR(Inputs!C22&gt;Inputs!C21,AND(Inputs!C22=Inputs!C21,8&lt;7))),1,0)+IF(AND(CE215&gt;0,OR(Inputs!C23&gt;Inputs!C21,AND(Inputs!C23=Inputs!C21,9&lt;7))),1,0)))</f>
        <v>99</v>
      </c>
      <c r="BT215" s="3">
        <f>IF(Inputs!$B$27&lt;&gt;"Ready","PENDING INPUTS",IF(A215&gt;Inputs!$B$6,0,MIN(MAX(0,(BO215+BP215+BQ215)-BR215),MAX(0,C215-D215-(IF(O215&lt;BS215,K215+L215+M215-N215,0)+IF(W215&lt;BS215,S215+T215+U215-V215,0)+IF(AE215&lt;BS215,AA215+AB215+AC215-AD215,0)+IF(AM215&lt;BS215,AI215+AJ215+AK215-AL215,0)+IF(AU215&lt;BS215,AQ215+AR215+AS215-AT215,0)+IF(BC215&lt;BS215,AY215+AZ215+BA215-BB215,0)+IF(BK215&lt;BS215,BG215+BH215+BI215-BJ215,0)+IF(BS215&lt;BS215,BO215+BP215+BQ215-BR215,0)+IF(CA215&lt;BS215,BW215+BX215+BY215-BZ215,0)+IF(CI215&lt;BS215,CE215+CF215+CG215-CH215,0))))))</f>
        <v>0</v>
      </c>
      <c r="BU215" s="3">
        <f>IF(Inputs!$B$27&lt;&gt;"Ready","PENDING INPUTS",MIN((BO215+BP215+BQ215),IF(D215&gt;C215,IF(D215=0,0,BR215*C215/D215),BR215+BT215)))</f>
        <v>0</v>
      </c>
      <c r="BV215" s="3">
        <f>IF(Inputs!$B$27&lt;&gt;"Ready","PENDING INPUTS",MAX(0,(BO215+BP215+BQ215)-BU215))</f>
        <v>0</v>
      </c>
      <c r="BW215" s="3">
        <f>IF(Inputs!$B$27&lt;&gt;"Ready","PENDING INPUTS",CD214)</f>
        <v>0</v>
      </c>
      <c r="BX215" s="3">
        <f>IF(Inputs!$B$27&lt;&gt;"Ready","PENDING INPUTS",IF(A215&lt;=Inputs!$B$6,ROUND(BW215*Inputs!C22/12,2),0))</f>
        <v>0</v>
      </c>
      <c r="BY215" s="3">
        <f>IF(Inputs!$B$27&lt;&gt;"Ready","PENDING INPUTS",IF(AND(A215&lt;=Inputs!$B$6,BW215&gt;0),Inputs!G22,0))</f>
        <v>0</v>
      </c>
      <c r="BZ215" s="3">
        <f>IF(Inputs!$B$27&lt;&gt;"Ready","PENDING INPUTS",IF(A215&gt;Inputs!$B$6,0,MIN((BW215+BX215+BY215),IF(Inputs!H22=1,Inputs!D22,MAX(Inputs!F22,ROUND(BW215*Inputs!E22+BX215+BY215,2))))))</f>
        <v>0</v>
      </c>
      <c r="CA215">
        <f>IF(Inputs!$B$27&lt;&gt;"Ready","PENDING INPUTS",IF(BW215&lt;=0,99,1+IF(AND(K215&gt;0,OR(Inputs!C14&gt;Inputs!C22,AND(Inputs!C14=Inputs!C22,0&lt;8))),1,0)+IF(AND(S215&gt;0,OR(Inputs!C15&gt;Inputs!C22,AND(Inputs!C15=Inputs!C22,1&lt;8))),1,0)+IF(AND(AA215&gt;0,OR(Inputs!C16&gt;Inputs!C22,AND(Inputs!C16=Inputs!C22,2&lt;8))),1,0)+IF(AND(AI215&gt;0,OR(Inputs!C17&gt;Inputs!C22,AND(Inputs!C17=Inputs!C22,3&lt;8))),1,0)+IF(AND(AQ215&gt;0,OR(Inputs!C18&gt;Inputs!C22,AND(Inputs!C18=Inputs!C22,4&lt;8))),1,0)+IF(AND(AY215&gt;0,OR(Inputs!C19&gt;Inputs!C22,AND(Inputs!C19=Inputs!C22,5&lt;8))),1,0)+IF(AND(BG215&gt;0,OR(Inputs!C20&gt;Inputs!C22,AND(Inputs!C20=Inputs!C22,6&lt;8))),1,0)+IF(AND(BO215&gt;0,OR(Inputs!C21&gt;Inputs!C22,AND(Inputs!C21=Inputs!C22,7&lt;8))),1,0)+IF(AND(CE215&gt;0,OR(Inputs!C23&gt;Inputs!C22,AND(Inputs!C23=Inputs!C22,9&lt;8))),1,0)))</f>
        <v>99</v>
      </c>
      <c r="CB215" s="3">
        <f>IF(Inputs!$B$27&lt;&gt;"Ready","PENDING INPUTS",IF(A215&gt;Inputs!$B$6,0,MIN(MAX(0,(BW215+BX215+BY215)-BZ215),MAX(0,C215-D215-(IF(O215&lt;CA215,K215+L215+M215-N215,0)+IF(W215&lt;CA215,S215+T215+U215-V215,0)+IF(AE215&lt;CA215,AA215+AB215+AC215-AD215,0)+IF(AM215&lt;CA215,AI215+AJ215+AK215-AL215,0)+IF(AU215&lt;CA215,AQ215+AR215+AS215-AT215,0)+IF(BC215&lt;CA215,AY215+AZ215+BA215-BB215,0)+IF(BK215&lt;CA215,BG215+BH215+BI215-BJ215,0)+IF(BS215&lt;CA215,BO215+BP215+BQ215-BR215,0)+IF(CA215&lt;CA215,BW215+BX215+BY215-BZ215,0)+IF(CI215&lt;CA215,CE215+CF215+CG215-CH215,0))))))</f>
        <v>0</v>
      </c>
      <c r="CC215" s="3">
        <f>IF(Inputs!$B$27&lt;&gt;"Ready","PENDING INPUTS",MIN((BW215+BX215+BY215),IF(D215&gt;C215,IF(D215=0,0,BZ215*C215/D215),BZ215+CB215)))</f>
        <v>0</v>
      </c>
      <c r="CD215" s="3">
        <f>IF(Inputs!$B$27&lt;&gt;"Ready","PENDING INPUTS",MAX(0,(BW215+BX215+BY215)-CC215))</f>
        <v>0</v>
      </c>
      <c r="CE215" s="3">
        <f>IF(Inputs!$B$27&lt;&gt;"Ready","PENDING INPUTS",CL214)</f>
        <v>0</v>
      </c>
      <c r="CF215" s="3">
        <f>IF(Inputs!$B$27&lt;&gt;"Ready","PENDING INPUTS",IF(A215&lt;=Inputs!$B$6,ROUND(CE215*Inputs!C23/12,2),0))</f>
        <v>0</v>
      </c>
      <c r="CG215" s="3">
        <f>IF(Inputs!$B$27&lt;&gt;"Ready","PENDING INPUTS",IF(AND(A215&lt;=Inputs!$B$6,CE215&gt;0),Inputs!G23,0))</f>
        <v>0</v>
      </c>
      <c r="CH215" s="3">
        <f>IF(Inputs!$B$27&lt;&gt;"Ready","PENDING INPUTS",IF(A215&gt;Inputs!$B$6,0,MIN((CE215+CF215+CG215),IF(Inputs!H23=1,Inputs!D23,MAX(Inputs!F23,ROUND(CE215*Inputs!E23+CF215+CG215,2))))))</f>
        <v>0</v>
      </c>
      <c r="CI215">
        <f>IF(Inputs!$B$27&lt;&gt;"Ready","PENDING INPUTS",IF(CE215&lt;=0,99,1+IF(AND(K215&gt;0,OR(Inputs!C14&gt;Inputs!C23,AND(Inputs!C14=Inputs!C23,0&lt;9))),1,0)+IF(AND(S215&gt;0,OR(Inputs!C15&gt;Inputs!C23,AND(Inputs!C15=Inputs!C23,1&lt;9))),1,0)+IF(AND(AA215&gt;0,OR(Inputs!C16&gt;Inputs!C23,AND(Inputs!C16=Inputs!C23,2&lt;9))),1,0)+IF(AND(AI215&gt;0,OR(Inputs!C17&gt;Inputs!C23,AND(Inputs!C17=Inputs!C23,3&lt;9))),1,0)+IF(AND(AQ215&gt;0,OR(Inputs!C18&gt;Inputs!C23,AND(Inputs!C18=Inputs!C23,4&lt;9))),1,0)+IF(AND(AY215&gt;0,OR(Inputs!C19&gt;Inputs!C23,AND(Inputs!C19=Inputs!C23,5&lt;9))),1,0)+IF(AND(BG215&gt;0,OR(Inputs!C20&gt;Inputs!C23,AND(Inputs!C20=Inputs!C23,6&lt;9))),1,0)+IF(AND(BO215&gt;0,OR(Inputs!C21&gt;Inputs!C23,AND(Inputs!C21=Inputs!C23,7&lt;9))),1,0)+IF(AND(BW215&gt;0,OR(Inputs!C22&gt;Inputs!C23,AND(Inputs!C22=Inputs!C23,8&lt;9))),1,0)))</f>
        <v>99</v>
      </c>
      <c r="CJ215" s="3">
        <f>IF(Inputs!$B$27&lt;&gt;"Ready","PENDING INPUTS",IF(A215&gt;Inputs!$B$6,0,MIN(MAX(0,(CE215+CF215+CG215)-CH215),MAX(0,C215-D215-(IF(O215&lt;CI215,K215+L215+M215-N215,0)+IF(W215&lt;CI215,S215+T215+U215-V215,0)+IF(AE215&lt;CI215,AA215+AB215+AC215-AD215,0)+IF(AM215&lt;CI215,AI215+AJ215+AK215-AL215,0)+IF(AU215&lt;CI215,AQ215+AR215+AS215-AT215,0)+IF(BC215&lt;CI215,AY215+AZ215+BA215-BB215,0)+IF(BK215&lt;CI215,BG215+BH215+BI215-BJ215,0)+IF(BS215&lt;CI215,BO215+BP215+BQ215-BR215,0)+IF(CA215&lt;CI215,BW215+BX215+BY215-BZ215,0)+IF(CI215&lt;CI215,CE215+CF215+CG215-CH215,0))))))</f>
        <v>0</v>
      </c>
      <c r="CK215" s="3">
        <f>IF(Inputs!$B$27&lt;&gt;"Ready","PENDING INPUTS",MIN((CE215+CF215+CG215),IF(D215&gt;C215,IF(D215=0,0,CH215*C215/D215),CH215+CJ215)))</f>
        <v>0</v>
      </c>
      <c r="CL215" s="3">
        <f>IF(Inputs!$B$27&lt;&gt;"Ready","PENDING INPUTS",MAX(0,(CE215+CF215+CG215)-CK215))</f>
        <v>0</v>
      </c>
    </row>
    <row r="216" spans="1:90" ht="27.95" customHeight="1" x14ac:dyDescent="0.25">
      <c r="A216">
        <v>212</v>
      </c>
      <c r="B216" s="13">
        <f>IF(Inputs!$B$27&lt;&gt;"Ready","PENDING INPUTS",EDATE(Inputs!$B$5,A216-1))</f>
        <v>52718</v>
      </c>
      <c r="C216" s="3">
        <f>IF(Inputs!$B$27&lt;&gt;"Ready","PENDING INPUTS",IF(A216&lt;=Inputs!$B$6,MAX(0,Inputs!$B$4+IF(A216=Inputs!$B$7,Inputs!$B$8,0)+IF(A216=Inputs!$B$9,Inputs!$B$10,0)),0))</f>
        <v>0</v>
      </c>
      <c r="D216" s="3">
        <f>IF(Inputs!$B$27&lt;&gt;"Ready","PENDING INPUTS",SUM(N216,V216,AD216,AL216,AT216,BB216,BJ216,BR216,BZ216,CH216))</f>
        <v>0</v>
      </c>
      <c r="E216" s="3">
        <f>IF(Inputs!$B$27&lt;&gt;"Ready","PENDING INPUTS",MAX(0,D216-C216))</f>
        <v>0</v>
      </c>
      <c r="F216" s="3">
        <f>IF(Inputs!$B$27&lt;&gt;"Ready","PENDING INPUTS",SUM(Q216,Y216,AG216,AO216,AW216,BE216,BM216,BU216,CC216,CK216))</f>
        <v>0</v>
      </c>
      <c r="G216" s="3">
        <f>IF(Inputs!$B$27&lt;&gt;"Ready","PENDING INPUTS",SUM(L216,T216,AB216,AJ216,AR216,AZ216,BH216,BP216,BX216,CF216))</f>
        <v>0</v>
      </c>
      <c r="H216" s="3">
        <f>IF(Inputs!$B$27&lt;&gt;"Ready","PENDING INPUTS",SUM(M216,U216,AC216,AK216,AS216,BA216,BI216,BQ216,BY216,CG216))</f>
        <v>0</v>
      </c>
      <c r="I216" s="3">
        <f>IF(Inputs!$B$27&lt;&gt;"Ready","PENDING INPUTS",SUM(R216,Z216,AH216,AP216,AX216,BF216,BN216,BV216,CD216,CL216))</f>
        <v>0</v>
      </c>
      <c r="J216" t="str">
        <f>IF(Inputs!$B$27&lt;&gt;"Ready","PENDING INPUTS",IF(A216&gt;Inputs!$B$6,"Beyond horizon",IF(E216&gt;0.005,"MINIMUM SHORTFALL",IF(I216&lt;0.005,"Paid off","In progress"))))</f>
        <v>Beyond horizon</v>
      </c>
      <c r="K216" s="3">
        <f>IF(Inputs!$B$27&lt;&gt;"Ready","PENDING INPUTS",R215)</f>
        <v>0</v>
      </c>
      <c r="L216" s="3">
        <f>IF(Inputs!$B$27&lt;&gt;"Ready","PENDING INPUTS",IF(A216&lt;=Inputs!$B$6,ROUND(K216*Inputs!C14/12,2),0))</f>
        <v>0</v>
      </c>
      <c r="M216" s="3">
        <f>IF(Inputs!$B$27&lt;&gt;"Ready","PENDING INPUTS",IF(AND(A216&lt;=Inputs!$B$6,K216&gt;0),Inputs!G14,0))</f>
        <v>0</v>
      </c>
      <c r="N216" s="3">
        <f>IF(Inputs!$B$27&lt;&gt;"Ready","PENDING INPUTS",IF(A216&gt;Inputs!$B$6,0,MIN((K216+L216+M216),IF(Inputs!H14=1,Inputs!D14,MAX(Inputs!F14,ROUND(K216*Inputs!E14+L216+M216,2))))))</f>
        <v>0</v>
      </c>
      <c r="O216">
        <f>IF(Inputs!$B$27&lt;&gt;"Ready","PENDING INPUTS",IF(K216&lt;=0,99,1+IF(AND(S216&gt;0,OR(Inputs!C15&gt;Inputs!C14,AND(Inputs!C15=Inputs!C14,1&lt;0))),1,0)+IF(AND(AA216&gt;0,OR(Inputs!C16&gt;Inputs!C14,AND(Inputs!C16=Inputs!C14,2&lt;0))),1,0)+IF(AND(AI216&gt;0,OR(Inputs!C17&gt;Inputs!C14,AND(Inputs!C17=Inputs!C14,3&lt;0))),1,0)+IF(AND(AQ216&gt;0,OR(Inputs!C18&gt;Inputs!C14,AND(Inputs!C18=Inputs!C14,4&lt;0))),1,0)+IF(AND(AY216&gt;0,OR(Inputs!C19&gt;Inputs!C14,AND(Inputs!C19=Inputs!C14,5&lt;0))),1,0)+IF(AND(BG216&gt;0,OR(Inputs!C20&gt;Inputs!C14,AND(Inputs!C20=Inputs!C14,6&lt;0))),1,0)+IF(AND(BO216&gt;0,OR(Inputs!C21&gt;Inputs!C14,AND(Inputs!C21=Inputs!C14,7&lt;0))),1,0)+IF(AND(BW216&gt;0,OR(Inputs!C22&gt;Inputs!C14,AND(Inputs!C22=Inputs!C14,8&lt;0))),1,0)+IF(AND(CE216&gt;0,OR(Inputs!C23&gt;Inputs!C14,AND(Inputs!C23=Inputs!C14,9&lt;0))),1,0)))</f>
        <v>99</v>
      </c>
      <c r="P216" s="3">
        <f>IF(Inputs!$B$27&lt;&gt;"Ready","PENDING INPUTS",IF(A216&gt;Inputs!$B$6,0,MIN(MAX(0,(K216+L216+M216)-N216),MAX(0,C216-D216-(IF(O216&lt;O216,K216+L216+M216-N216,0)+IF(W216&lt;O216,S216+T216+U216-V216,0)+IF(AE216&lt;O216,AA216+AB216+AC216-AD216,0)+IF(AM216&lt;O216,AI216+AJ216+AK216-AL216,0)+IF(AU216&lt;O216,AQ216+AR216+AS216-AT216,0)+IF(BC216&lt;O216,AY216+AZ216+BA216-BB216,0)+IF(BK216&lt;O216,BG216+BH216+BI216-BJ216,0)+IF(BS216&lt;O216,BO216+BP216+BQ216-BR216,0)+IF(CA216&lt;O216,BW216+BX216+BY216-BZ216,0)+IF(CI216&lt;O216,CE216+CF216+CG216-CH216,0))))))</f>
        <v>0</v>
      </c>
      <c r="Q216" s="3">
        <f>IF(Inputs!$B$27&lt;&gt;"Ready","PENDING INPUTS",MIN((K216+L216+M216),IF(D216&gt;C216,IF(D216=0,0,N216*C216/D216),N216+P216)))</f>
        <v>0</v>
      </c>
      <c r="R216" s="3">
        <f>IF(Inputs!$B$27&lt;&gt;"Ready","PENDING INPUTS",MAX(0,(K216+L216+M216)-Q216))</f>
        <v>0</v>
      </c>
      <c r="S216" s="3">
        <f>IF(Inputs!$B$27&lt;&gt;"Ready","PENDING INPUTS",Z215)</f>
        <v>0</v>
      </c>
      <c r="T216" s="3">
        <f>IF(Inputs!$B$27&lt;&gt;"Ready","PENDING INPUTS",IF(A216&lt;=Inputs!$B$6,ROUND(S216*Inputs!C15/12,2),0))</f>
        <v>0</v>
      </c>
      <c r="U216" s="3">
        <f>IF(Inputs!$B$27&lt;&gt;"Ready","PENDING INPUTS",IF(AND(A216&lt;=Inputs!$B$6,S216&gt;0),Inputs!G15,0))</f>
        <v>0</v>
      </c>
      <c r="V216" s="3">
        <f>IF(Inputs!$B$27&lt;&gt;"Ready","PENDING INPUTS",IF(A216&gt;Inputs!$B$6,0,MIN((S216+T216+U216),IF(Inputs!H15=1,Inputs!D15,MAX(Inputs!F15,ROUND(S216*Inputs!E15+T216+U216,2))))))</f>
        <v>0</v>
      </c>
      <c r="W216">
        <f>IF(Inputs!$B$27&lt;&gt;"Ready","PENDING INPUTS",IF(S216&lt;=0,99,1+IF(AND(K216&gt;0,OR(Inputs!C14&gt;Inputs!C15,AND(Inputs!C14=Inputs!C15,0&lt;1))),1,0)+IF(AND(AA216&gt;0,OR(Inputs!C16&gt;Inputs!C15,AND(Inputs!C16=Inputs!C15,2&lt;1))),1,0)+IF(AND(AI216&gt;0,OR(Inputs!C17&gt;Inputs!C15,AND(Inputs!C17=Inputs!C15,3&lt;1))),1,0)+IF(AND(AQ216&gt;0,OR(Inputs!C18&gt;Inputs!C15,AND(Inputs!C18=Inputs!C15,4&lt;1))),1,0)+IF(AND(AY216&gt;0,OR(Inputs!C19&gt;Inputs!C15,AND(Inputs!C19=Inputs!C15,5&lt;1))),1,0)+IF(AND(BG216&gt;0,OR(Inputs!C20&gt;Inputs!C15,AND(Inputs!C20=Inputs!C15,6&lt;1))),1,0)+IF(AND(BO216&gt;0,OR(Inputs!C21&gt;Inputs!C15,AND(Inputs!C21=Inputs!C15,7&lt;1))),1,0)+IF(AND(BW216&gt;0,OR(Inputs!C22&gt;Inputs!C15,AND(Inputs!C22=Inputs!C15,8&lt;1))),1,0)+IF(AND(CE216&gt;0,OR(Inputs!C23&gt;Inputs!C15,AND(Inputs!C23=Inputs!C15,9&lt;1))),1,0)))</f>
        <v>99</v>
      </c>
      <c r="X216" s="3">
        <f>IF(Inputs!$B$27&lt;&gt;"Ready","PENDING INPUTS",IF(A216&gt;Inputs!$B$6,0,MIN(MAX(0,(S216+T216+U216)-V216),MAX(0,C216-D216-(IF(O216&lt;W216,K216+L216+M216-N216,0)+IF(W216&lt;W216,S216+T216+U216-V216,0)+IF(AE216&lt;W216,AA216+AB216+AC216-AD216,0)+IF(AM216&lt;W216,AI216+AJ216+AK216-AL216,0)+IF(AU216&lt;W216,AQ216+AR216+AS216-AT216,0)+IF(BC216&lt;W216,AY216+AZ216+BA216-BB216,0)+IF(BK216&lt;W216,BG216+BH216+BI216-BJ216,0)+IF(BS216&lt;W216,BO216+BP216+BQ216-BR216,0)+IF(CA216&lt;W216,BW216+BX216+BY216-BZ216,0)+IF(CI216&lt;W216,CE216+CF216+CG216-CH216,0))))))</f>
        <v>0</v>
      </c>
      <c r="Y216" s="3">
        <f>IF(Inputs!$B$27&lt;&gt;"Ready","PENDING INPUTS",MIN((S216+T216+U216),IF(D216&gt;C216,IF(D216=0,0,V216*C216/D216),V216+X216)))</f>
        <v>0</v>
      </c>
      <c r="Z216" s="3">
        <f>IF(Inputs!$B$27&lt;&gt;"Ready","PENDING INPUTS",MAX(0,(S216+T216+U216)-Y216))</f>
        <v>0</v>
      </c>
      <c r="AA216" s="3">
        <f>IF(Inputs!$B$27&lt;&gt;"Ready","PENDING INPUTS",AH215)</f>
        <v>0</v>
      </c>
      <c r="AB216" s="3">
        <f>IF(Inputs!$B$27&lt;&gt;"Ready","PENDING INPUTS",IF(A216&lt;=Inputs!$B$6,ROUND(AA216*Inputs!C16/12,2),0))</f>
        <v>0</v>
      </c>
      <c r="AC216" s="3">
        <f>IF(Inputs!$B$27&lt;&gt;"Ready","PENDING INPUTS",IF(AND(A216&lt;=Inputs!$B$6,AA216&gt;0),Inputs!G16,0))</f>
        <v>0</v>
      </c>
      <c r="AD216" s="3">
        <f>IF(Inputs!$B$27&lt;&gt;"Ready","PENDING INPUTS",IF(A216&gt;Inputs!$B$6,0,MIN((AA216+AB216+AC216),IF(Inputs!H16=1,Inputs!D16,MAX(Inputs!F16,ROUND(AA216*Inputs!E16+AB216+AC216,2))))))</f>
        <v>0</v>
      </c>
      <c r="AE216">
        <f>IF(Inputs!$B$27&lt;&gt;"Ready","PENDING INPUTS",IF(AA216&lt;=0,99,1+IF(AND(K216&gt;0,OR(Inputs!C14&gt;Inputs!C16,AND(Inputs!C14=Inputs!C16,0&lt;2))),1,0)+IF(AND(S216&gt;0,OR(Inputs!C15&gt;Inputs!C16,AND(Inputs!C15=Inputs!C16,1&lt;2))),1,0)+IF(AND(AI216&gt;0,OR(Inputs!C17&gt;Inputs!C16,AND(Inputs!C17=Inputs!C16,3&lt;2))),1,0)+IF(AND(AQ216&gt;0,OR(Inputs!C18&gt;Inputs!C16,AND(Inputs!C18=Inputs!C16,4&lt;2))),1,0)+IF(AND(AY216&gt;0,OR(Inputs!C19&gt;Inputs!C16,AND(Inputs!C19=Inputs!C16,5&lt;2))),1,0)+IF(AND(BG216&gt;0,OR(Inputs!C20&gt;Inputs!C16,AND(Inputs!C20=Inputs!C16,6&lt;2))),1,0)+IF(AND(BO216&gt;0,OR(Inputs!C21&gt;Inputs!C16,AND(Inputs!C21=Inputs!C16,7&lt;2))),1,0)+IF(AND(BW216&gt;0,OR(Inputs!C22&gt;Inputs!C16,AND(Inputs!C22=Inputs!C16,8&lt;2))),1,0)+IF(AND(CE216&gt;0,OR(Inputs!C23&gt;Inputs!C16,AND(Inputs!C23=Inputs!C16,9&lt;2))),1,0)))</f>
        <v>99</v>
      </c>
      <c r="AF216" s="3">
        <f>IF(Inputs!$B$27&lt;&gt;"Ready","PENDING INPUTS",IF(A216&gt;Inputs!$B$6,0,MIN(MAX(0,(AA216+AB216+AC216)-AD216),MAX(0,C216-D216-(IF(O216&lt;AE216,K216+L216+M216-N216,0)+IF(W216&lt;AE216,S216+T216+U216-V216,0)+IF(AE216&lt;AE216,AA216+AB216+AC216-AD216,0)+IF(AM216&lt;AE216,AI216+AJ216+AK216-AL216,0)+IF(AU216&lt;AE216,AQ216+AR216+AS216-AT216,0)+IF(BC216&lt;AE216,AY216+AZ216+BA216-BB216,0)+IF(BK216&lt;AE216,BG216+BH216+BI216-BJ216,0)+IF(BS216&lt;AE216,BO216+BP216+BQ216-BR216,0)+IF(CA216&lt;AE216,BW216+BX216+BY216-BZ216,0)+IF(CI216&lt;AE216,CE216+CF216+CG216-CH216,0))))))</f>
        <v>0</v>
      </c>
      <c r="AG216" s="3">
        <f>IF(Inputs!$B$27&lt;&gt;"Ready","PENDING INPUTS",MIN((AA216+AB216+AC216),IF(D216&gt;C216,IF(D216=0,0,AD216*C216/D216),AD216+AF216)))</f>
        <v>0</v>
      </c>
      <c r="AH216" s="3">
        <f>IF(Inputs!$B$27&lt;&gt;"Ready","PENDING INPUTS",MAX(0,(AA216+AB216+AC216)-AG216))</f>
        <v>0</v>
      </c>
      <c r="AI216" s="3">
        <f>IF(Inputs!$B$27&lt;&gt;"Ready","PENDING INPUTS",AP215)</f>
        <v>0</v>
      </c>
      <c r="AJ216" s="3">
        <f>IF(Inputs!$B$27&lt;&gt;"Ready","PENDING INPUTS",IF(A216&lt;=Inputs!$B$6,ROUND(AI216*Inputs!C17/12,2),0))</f>
        <v>0</v>
      </c>
      <c r="AK216" s="3">
        <f>IF(Inputs!$B$27&lt;&gt;"Ready","PENDING INPUTS",IF(AND(A216&lt;=Inputs!$B$6,AI216&gt;0),Inputs!G17,0))</f>
        <v>0</v>
      </c>
      <c r="AL216" s="3">
        <f>IF(Inputs!$B$27&lt;&gt;"Ready","PENDING INPUTS",IF(A216&gt;Inputs!$B$6,0,MIN((AI216+AJ216+AK216),IF(Inputs!H17=1,Inputs!D17,MAX(Inputs!F17,ROUND(AI216*Inputs!E17+AJ216+AK216,2))))))</f>
        <v>0</v>
      </c>
      <c r="AM216">
        <f>IF(Inputs!$B$27&lt;&gt;"Ready","PENDING INPUTS",IF(AI216&lt;=0,99,1+IF(AND(K216&gt;0,OR(Inputs!C14&gt;Inputs!C17,AND(Inputs!C14=Inputs!C17,0&lt;3))),1,0)+IF(AND(S216&gt;0,OR(Inputs!C15&gt;Inputs!C17,AND(Inputs!C15=Inputs!C17,1&lt;3))),1,0)+IF(AND(AA216&gt;0,OR(Inputs!C16&gt;Inputs!C17,AND(Inputs!C16=Inputs!C17,2&lt;3))),1,0)+IF(AND(AQ216&gt;0,OR(Inputs!C18&gt;Inputs!C17,AND(Inputs!C18=Inputs!C17,4&lt;3))),1,0)+IF(AND(AY216&gt;0,OR(Inputs!C19&gt;Inputs!C17,AND(Inputs!C19=Inputs!C17,5&lt;3))),1,0)+IF(AND(BG216&gt;0,OR(Inputs!C20&gt;Inputs!C17,AND(Inputs!C20=Inputs!C17,6&lt;3))),1,0)+IF(AND(BO216&gt;0,OR(Inputs!C21&gt;Inputs!C17,AND(Inputs!C21=Inputs!C17,7&lt;3))),1,0)+IF(AND(BW216&gt;0,OR(Inputs!C22&gt;Inputs!C17,AND(Inputs!C22=Inputs!C17,8&lt;3))),1,0)+IF(AND(CE216&gt;0,OR(Inputs!C23&gt;Inputs!C17,AND(Inputs!C23=Inputs!C17,9&lt;3))),1,0)))</f>
        <v>99</v>
      </c>
      <c r="AN216" s="3">
        <f>IF(Inputs!$B$27&lt;&gt;"Ready","PENDING INPUTS",IF(A216&gt;Inputs!$B$6,0,MIN(MAX(0,(AI216+AJ216+AK216)-AL216),MAX(0,C216-D216-(IF(O216&lt;AM216,K216+L216+M216-N216,0)+IF(W216&lt;AM216,S216+T216+U216-V216,0)+IF(AE216&lt;AM216,AA216+AB216+AC216-AD216,0)+IF(AM216&lt;AM216,AI216+AJ216+AK216-AL216,0)+IF(AU216&lt;AM216,AQ216+AR216+AS216-AT216,0)+IF(BC216&lt;AM216,AY216+AZ216+BA216-BB216,0)+IF(BK216&lt;AM216,BG216+BH216+BI216-BJ216,0)+IF(BS216&lt;AM216,BO216+BP216+BQ216-BR216,0)+IF(CA216&lt;AM216,BW216+BX216+BY216-BZ216,0)+IF(CI216&lt;AM216,CE216+CF216+CG216-CH216,0))))))</f>
        <v>0</v>
      </c>
      <c r="AO216" s="3">
        <f>IF(Inputs!$B$27&lt;&gt;"Ready","PENDING INPUTS",MIN((AI216+AJ216+AK216),IF(D216&gt;C216,IF(D216=0,0,AL216*C216/D216),AL216+AN216)))</f>
        <v>0</v>
      </c>
      <c r="AP216" s="3">
        <f>IF(Inputs!$B$27&lt;&gt;"Ready","PENDING INPUTS",MAX(0,(AI216+AJ216+AK216)-AO216))</f>
        <v>0</v>
      </c>
      <c r="AQ216" s="3">
        <f>IF(Inputs!$B$27&lt;&gt;"Ready","PENDING INPUTS",AX215)</f>
        <v>0</v>
      </c>
      <c r="AR216" s="3">
        <f>IF(Inputs!$B$27&lt;&gt;"Ready","PENDING INPUTS",IF(A216&lt;=Inputs!$B$6,ROUND(AQ216*Inputs!C18/12,2),0))</f>
        <v>0</v>
      </c>
      <c r="AS216" s="3">
        <f>IF(Inputs!$B$27&lt;&gt;"Ready","PENDING INPUTS",IF(AND(A216&lt;=Inputs!$B$6,AQ216&gt;0),Inputs!G18,0))</f>
        <v>0</v>
      </c>
      <c r="AT216" s="3">
        <f>IF(Inputs!$B$27&lt;&gt;"Ready","PENDING INPUTS",IF(A216&gt;Inputs!$B$6,0,MIN((AQ216+AR216+AS216),IF(Inputs!H18=1,Inputs!D18,MAX(Inputs!F18,ROUND(AQ216*Inputs!E18+AR216+AS216,2))))))</f>
        <v>0</v>
      </c>
      <c r="AU216">
        <f>IF(Inputs!$B$27&lt;&gt;"Ready","PENDING INPUTS",IF(AQ216&lt;=0,99,1+IF(AND(K216&gt;0,OR(Inputs!C14&gt;Inputs!C18,AND(Inputs!C14=Inputs!C18,0&lt;4))),1,0)+IF(AND(S216&gt;0,OR(Inputs!C15&gt;Inputs!C18,AND(Inputs!C15=Inputs!C18,1&lt;4))),1,0)+IF(AND(AA216&gt;0,OR(Inputs!C16&gt;Inputs!C18,AND(Inputs!C16=Inputs!C18,2&lt;4))),1,0)+IF(AND(AI216&gt;0,OR(Inputs!C17&gt;Inputs!C18,AND(Inputs!C17=Inputs!C18,3&lt;4))),1,0)+IF(AND(AY216&gt;0,OR(Inputs!C19&gt;Inputs!C18,AND(Inputs!C19=Inputs!C18,5&lt;4))),1,0)+IF(AND(BG216&gt;0,OR(Inputs!C20&gt;Inputs!C18,AND(Inputs!C20=Inputs!C18,6&lt;4))),1,0)+IF(AND(BO216&gt;0,OR(Inputs!C21&gt;Inputs!C18,AND(Inputs!C21=Inputs!C18,7&lt;4))),1,0)+IF(AND(BW216&gt;0,OR(Inputs!C22&gt;Inputs!C18,AND(Inputs!C22=Inputs!C18,8&lt;4))),1,0)+IF(AND(CE216&gt;0,OR(Inputs!C23&gt;Inputs!C18,AND(Inputs!C23=Inputs!C18,9&lt;4))),1,0)))</f>
        <v>99</v>
      </c>
      <c r="AV216" s="3">
        <f>IF(Inputs!$B$27&lt;&gt;"Ready","PENDING INPUTS",IF(A216&gt;Inputs!$B$6,0,MIN(MAX(0,(AQ216+AR216+AS216)-AT216),MAX(0,C216-D216-(IF(O216&lt;AU216,K216+L216+M216-N216,0)+IF(W216&lt;AU216,S216+T216+U216-V216,0)+IF(AE216&lt;AU216,AA216+AB216+AC216-AD216,0)+IF(AM216&lt;AU216,AI216+AJ216+AK216-AL216,0)+IF(AU216&lt;AU216,AQ216+AR216+AS216-AT216,0)+IF(BC216&lt;AU216,AY216+AZ216+BA216-BB216,0)+IF(BK216&lt;AU216,BG216+BH216+BI216-BJ216,0)+IF(BS216&lt;AU216,BO216+BP216+BQ216-BR216,0)+IF(CA216&lt;AU216,BW216+BX216+BY216-BZ216,0)+IF(CI216&lt;AU216,CE216+CF216+CG216-CH216,0))))))</f>
        <v>0</v>
      </c>
      <c r="AW216" s="3">
        <f>IF(Inputs!$B$27&lt;&gt;"Ready","PENDING INPUTS",MIN((AQ216+AR216+AS216),IF(D216&gt;C216,IF(D216=0,0,AT216*C216/D216),AT216+AV216)))</f>
        <v>0</v>
      </c>
      <c r="AX216" s="3">
        <f>IF(Inputs!$B$27&lt;&gt;"Ready","PENDING INPUTS",MAX(0,(AQ216+AR216+AS216)-AW216))</f>
        <v>0</v>
      </c>
      <c r="AY216" s="3">
        <f>IF(Inputs!$B$27&lt;&gt;"Ready","PENDING INPUTS",BF215)</f>
        <v>0</v>
      </c>
      <c r="AZ216" s="3">
        <f>IF(Inputs!$B$27&lt;&gt;"Ready","PENDING INPUTS",IF(A216&lt;=Inputs!$B$6,ROUND(AY216*Inputs!C19/12,2),0))</f>
        <v>0</v>
      </c>
      <c r="BA216" s="3">
        <f>IF(Inputs!$B$27&lt;&gt;"Ready","PENDING INPUTS",IF(AND(A216&lt;=Inputs!$B$6,AY216&gt;0),Inputs!G19,0))</f>
        <v>0</v>
      </c>
      <c r="BB216" s="3">
        <f>IF(Inputs!$B$27&lt;&gt;"Ready","PENDING INPUTS",IF(A216&gt;Inputs!$B$6,0,MIN((AY216+AZ216+BA216),IF(Inputs!H19=1,Inputs!D19,MAX(Inputs!F19,ROUND(AY216*Inputs!E19+AZ216+BA216,2))))))</f>
        <v>0</v>
      </c>
      <c r="BC216">
        <f>IF(Inputs!$B$27&lt;&gt;"Ready","PENDING INPUTS",IF(AY216&lt;=0,99,1+IF(AND(K216&gt;0,OR(Inputs!C14&gt;Inputs!C19,AND(Inputs!C14=Inputs!C19,0&lt;5))),1,0)+IF(AND(S216&gt;0,OR(Inputs!C15&gt;Inputs!C19,AND(Inputs!C15=Inputs!C19,1&lt;5))),1,0)+IF(AND(AA216&gt;0,OR(Inputs!C16&gt;Inputs!C19,AND(Inputs!C16=Inputs!C19,2&lt;5))),1,0)+IF(AND(AI216&gt;0,OR(Inputs!C17&gt;Inputs!C19,AND(Inputs!C17=Inputs!C19,3&lt;5))),1,0)+IF(AND(AQ216&gt;0,OR(Inputs!C18&gt;Inputs!C19,AND(Inputs!C18=Inputs!C19,4&lt;5))),1,0)+IF(AND(BG216&gt;0,OR(Inputs!C20&gt;Inputs!C19,AND(Inputs!C20=Inputs!C19,6&lt;5))),1,0)+IF(AND(BO216&gt;0,OR(Inputs!C21&gt;Inputs!C19,AND(Inputs!C21=Inputs!C19,7&lt;5))),1,0)+IF(AND(BW216&gt;0,OR(Inputs!C22&gt;Inputs!C19,AND(Inputs!C22=Inputs!C19,8&lt;5))),1,0)+IF(AND(CE216&gt;0,OR(Inputs!C23&gt;Inputs!C19,AND(Inputs!C23=Inputs!C19,9&lt;5))),1,0)))</f>
        <v>99</v>
      </c>
      <c r="BD216" s="3">
        <f>IF(Inputs!$B$27&lt;&gt;"Ready","PENDING INPUTS",IF(A216&gt;Inputs!$B$6,0,MIN(MAX(0,(AY216+AZ216+BA216)-BB216),MAX(0,C216-D216-(IF(O216&lt;BC216,K216+L216+M216-N216,0)+IF(W216&lt;BC216,S216+T216+U216-V216,0)+IF(AE216&lt;BC216,AA216+AB216+AC216-AD216,0)+IF(AM216&lt;BC216,AI216+AJ216+AK216-AL216,0)+IF(AU216&lt;BC216,AQ216+AR216+AS216-AT216,0)+IF(BC216&lt;BC216,AY216+AZ216+BA216-BB216,0)+IF(BK216&lt;BC216,BG216+BH216+BI216-BJ216,0)+IF(BS216&lt;BC216,BO216+BP216+BQ216-BR216,0)+IF(CA216&lt;BC216,BW216+BX216+BY216-BZ216,0)+IF(CI216&lt;BC216,CE216+CF216+CG216-CH216,0))))))</f>
        <v>0</v>
      </c>
      <c r="BE216" s="3">
        <f>IF(Inputs!$B$27&lt;&gt;"Ready","PENDING INPUTS",MIN((AY216+AZ216+BA216),IF(D216&gt;C216,IF(D216=0,0,BB216*C216/D216),BB216+BD216)))</f>
        <v>0</v>
      </c>
      <c r="BF216" s="3">
        <f>IF(Inputs!$B$27&lt;&gt;"Ready","PENDING INPUTS",MAX(0,(AY216+AZ216+BA216)-BE216))</f>
        <v>0</v>
      </c>
      <c r="BG216" s="3">
        <f>IF(Inputs!$B$27&lt;&gt;"Ready","PENDING INPUTS",BN215)</f>
        <v>0</v>
      </c>
      <c r="BH216" s="3">
        <f>IF(Inputs!$B$27&lt;&gt;"Ready","PENDING INPUTS",IF(A216&lt;=Inputs!$B$6,ROUND(BG216*Inputs!C20/12,2),0))</f>
        <v>0</v>
      </c>
      <c r="BI216" s="3">
        <f>IF(Inputs!$B$27&lt;&gt;"Ready","PENDING INPUTS",IF(AND(A216&lt;=Inputs!$B$6,BG216&gt;0),Inputs!G20,0))</f>
        <v>0</v>
      </c>
      <c r="BJ216" s="3">
        <f>IF(Inputs!$B$27&lt;&gt;"Ready","PENDING INPUTS",IF(A216&gt;Inputs!$B$6,0,MIN((BG216+BH216+BI216),IF(Inputs!H20=1,Inputs!D20,MAX(Inputs!F20,ROUND(BG216*Inputs!E20+BH216+BI216,2))))))</f>
        <v>0</v>
      </c>
      <c r="BK216">
        <f>IF(Inputs!$B$27&lt;&gt;"Ready","PENDING INPUTS",IF(BG216&lt;=0,99,1+IF(AND(K216&gt;0,OR(Inputs!C14&gt;Inputs!C20,AND(Inputs!C14=Inputs!C20,0&lt;6))),1,0)+IF(AND(S216&gt;0,OR(Inputs!C15&gt;Inputs!C20,AND(Inputs!C15=Inputs!C20,1&lt;6))),1,0)+IF(AND(AA216&gt;0,OR(Inputs!C16&gt;Inputs!C20,AND(Inputs!C16=Inputs!C20,2&lt;6))),1,0)+IF(AND(AI216&gt;0,OR(Inputs!C17&gt;Inputs!C20,AND(Inputs!C17=Inputs!C20,3&lt;6))),1,0)+IF(AND(AQ216&gt;0,OR(Inputs!C18&gt;Inputs!C20,AND(Inputs!C18=Inputs!C20,4&lt;6))),1,0)+IF(AND(AY216&gt;0,OR(Inputs!C19&gt;Inputs!C20,AND(Inputs!C19=Inputs!C20,5&lt;6))),1,0)+IF(AND(BO216&gt;0,OR(Inputs!C21&gt;Inputs!C20,AND(Inputs!C21=Inputs!C20,7&lt;6))),1,0)+IF(AND(BW216&gt;0,OR(Inputs!C22&gt;Inputs!C20,AND(Inputs!C22=Inputs!C20,8&lt;6))),1,0)+IF(AND(CE216&gt;0,OR(Inputs!C23&gt;Inputs!C20,AND(Inputs!C23=Inputs!C20,9&lt;6))),1,0)))</f>
        <v>99</v>
      </c>
      <c r="BL216" s="3">
        <f>IF(Inputs!$B$27&lt;&gt;"Ready","PENDING INPUTS",IF(A216&gt;Inputs!$B$6,0,MIN(MAX(0,(BG216+BH216+BI216)-BJ216),MAX(0,C216-D216-(IF(O216&lt;BK216,K216+L216+M216-N216,0)+IF(W216&lt;BK216,S216+T216+U216-V216,0)+IF(AE216&lt;BK216,AA216+AB216+AC216-AD216,0)+IF(AM216&lt;BK216,AI216+AJ216+AK216-AL216,0)+IF(AU216&lt;BK216,AQ216+AR216+AS216-AT216,0)+IF(BC216&lt;BK216,AY216+AZ216+BA216-BB216,0)+IF(BK216&lt;BK216,BG216+BH216+BI216-BJ216,0)+IF(BS216&lt;BK216,BO216+BP216+BQ216-BR216,0)+IF(CA216&lt;BK216,BW216+BX216+BY216-BZ216,0)+IF(CI216&lt;BK216,CE216+CF216+CG216-CH216,0))))))</f>
        <v>0</v>
      </c>
      <c r="BM216" s="3">
        <f>IF(Inputs!$B$27&lt;&gt;"Ready","PENDING INPUTS",MIN((BG216+BH216+BI216),IF(D216&gt;C216,IF(D216=0,0,BJ216*C216/D216),BJ216+BL216)))</f>
        <v>0</v>
      </c>
      <c r="BN216" s="3">
        <f>IF(Inputs!$B$27&lt;&gt;"Ready","PENDING INPUTS",MAX(0,(BG216+BH216+BI216)-BM216))</f>
        <v>0</v>
      </c>
      <c r="BO216" s="3">
        <f>IF(Inputs!$B$27&lt;&gt;"Ready","PENDING INPUTS",BV215)</f>
        <v>0</v>
      </c>
      <c r="BP216" s="3">
        <f>IF(Inputs!$B$27&lt;&gt;"Ready","PENDING INPUTS",IF(A216&lt;=Inputs!$B$6,ROUND(BO216*Inputs!C21/12,2),0))</f>
        <v>0</v>
      </c>
      <c r="BQ216" s="3">
        <f>IF(Inputs!$B$27&lt;&gt;"Ready","PENDING INPUTS",IF(AND(A216&lt;=Inputs!$B$6,BO216&gt;0),Inputs!G21,0))</f>
        <v>0</v>
      </c>
      <c r="BR216" s="3">
        <f>IF(Inputs!$B$27&lt;&gt;"Ready","PENDING INPUTS",IF(A216&gt;Inputs!$B$6,0,MIN((BO216+BP216+BQ216),IF(Inputs!H21=1,Inputs!D21,MAX(Inputs!F21,ROUND(BO216*Inputs!E21+BP216+BQ216,2))))))</f>
        <v>0</v>
      </c>
      <c r="BS216">
        <f>IF(Inputs!$B$27&lt;&gt;"Ready","PENDING INPUTS",IF(BO216&lt;=0,99,1+IF(AND(K216&gt;0,OR(Inputs!C14&gt;Inputs!C21,AND(Inputs!C14=Inputs!C21,0&lt;7))),1,0)+IF(AND(S216&gt;0,OR(Inputs!C15&gt;Inputs!C21,AND(Inputs!C15=Inputs!C21,1&lt;7))),1,0)+IF(AND(AA216&gt;0,OR(Inputs!C16&gt;Inputs!C21,AND(Inputs!C16=Inputs!C21,2&lt;7))),1,0)+IF(AND(AI216&gt;0,OR(Inputs!C17&gt;Inputs!C21,AND(Inputs!C17=Inputs!C21,3&lt;7))),1,0)+IF(AND(AQ216&gt;0,OR(Inputs!C18&gt;Inputs!C21,AND(Inputs!C18=Inputs!C21,4&lt;7))),1,0)+IF(AND(AY216&gt;0,OR(Inputs!C19&gt;Inputs!C21,AND(Inputs!C19=Inputs!C21,5&lt;7))),1,0)+IF(AND(BG216&gt;0,OR(Inputs!C20&gt;Inputs!C21,AND(Inputs!C20=Inputs!C21,6&lt;7))),1,0)+IF(AND(BW216&gt;0,OR(Inputs!C22&gt;Inputs!C21,AND(Inputs!C22=Inputs!C21,8&lt;7))),1,0)+IF(AND(CE216&gt;0,OR(Inputs!C23&gt;Inputs!C21,AND(Inputs!C23=Inputs!C21,9&lt;7))),1,0)))</f>
        <v>99</v>
      </c>
      <c r="BT216" s="3">
        <f>IF(Inputs!$B$27&lt;&gt;"Ready","PENDING INPUTS",IF(A216&gt;Inputs!$B$6,0,MIN(MAX(0,(BO216+BP216+BQ216)-BR216),MAX(0,C216-D216-(IF(O216&lt;BS216,K216+L216+M216-N216,0)+IF(W216&lt;BS216,S216+T216+U216-V216,0)+IF(AE216&lt;BS216,AA216+AB216+AC216-AD216,0)+IF(AM216&lt;BS216,AI216+AJ216+AK216-AL216,0)+IF(AU216&lt;BS216,AQ216+AR216+AS216-AT216,0)+IF(BC216&lt;BS216,AY216+AZ216+BA216-BB216,0)+IF(BK216&lt;BS216,BG216+BH216+BI216-BJ216,0)+IF(BS216&lt;BS216,BO216+BP216+BQ216-BR216,0)+IF(CA216&lt;BS216,BW216+BX216+BY216-BZ216,0)+IF(CI216&lt;BS216,CE216+CF216+CG216-CH216,0))))))</f>
        <v>0</v>
      </c>
      <c r="BU216" s="3">
        <f>IF(Inputs!$B$27&lt;&gt;"Ready","PENDING INPUTS",MIN((BO216+BP216+BQ216),IF(D216&gt;C216,IF(D216=0,0,BR216*C216/D216),BR216+BT216)))</f>
        <v>0</v>
      </c>
      <c r="BV216" s="3">
        <f>IF(Inputs!$B$27&lt;&gt;"Ready","PENDING INPUTS",MAX(0,(BO216+BP216+BQ216)-BU216))</f>
        <v>0</v>
      </c>
      <c r="BW216" s="3">
        <f>IF(Inputs!$B$27&lt;&gt;"Ready","PENDING INPUTS",CD215)</f>
        <v>0</v>
      </c>
      <c r="BX216" s="3">
        <f>IF(Inputs!$B$27&lt;&gt;"Ready","PENDING INPUTS",IF(A216&lt;=Inputs!$B$6,ROUND(BW216*Inputs!C22/12,2),0))</f>
        <v>0</v>
      </c>
      <c r="BY216" s="3">
        <f>IF(Inputs!$B$27&lt;&gt;"Ready","PENDING INPUTS",IF(AND(A216&lt;=Inputs!$B$6,BW216&gt;0),Inputs!G22,0))</f>
        <v>0</v>
      </c>
      <c r="BZ216" s="3">
        <f>IF(Inputs!$B$27&lt;&gt;"Ready","PENDING INPUTS",IF(A216&gt;Inputs!$B$6,0,MIN((BW216+BX216+BY216),IF(Inputs!H22=1,Inputs!D22,MAX(Inputs!F22,ROUND(BW216*Inputs!E22+BX216+BY216,2))))))</f>
        <v>0</v>
      </c>
      <c r="CA216">
        <f>IF(Inputs!$B$27&lt;&gt;"Ready","PENDING INPUTS",IF(BW216&lt;=0,99,1+IF(AND(K216&gt;0,OR(Inputs!C14&gt;Inputs!C22,AND(Inputs!C14=Inputs!C22,0&lt;8))),1,0)+IF(AND(S216&gt;0,OR(Inputs!C15&gt;Inputs!C22,AND(Inputs!C15=Inputs!C22,1&lt;8))),1,0)+IF(AND(AA216&gt;0,OR(Inputs!C16&gt;Inputs!C22,AND(Inputs!C16=Inputs!C22,2&lt;8))),1,0)+IF(AND(AI216&gt;0,OR(Inputs!C17&gt;Inputs!C22,AND(Inputs!C17=Inputs!C22,3&lt;8))),1,0)+IF(AND(AQ216&gt;0,OR(Inputs!C18&gt;Inputs!C22,AND(Inputs!C18=Inputs!C22,4&lt;8))),1,0)+IF(AND(AY216&gt;0,OR(Inputs!C19&gt;Inputs!C22,AND(Inputs!C19=Inputs!C22,5&lt;8))),1,0)+IF(AND(BG216&gt;0,OR(Inputs!C20&gt;Inputs!C22,AND(Inputs!C20=Inputs!C22,6&lt;8))),1,0)+IF(AND(BO216&gt;0,OR(Inputs!C21&gt;Inputs!C22,AND(Inputs!C21=Inputs!C22,7&lt;8))),1,0)+IF(AND(CE216&gt;0,OR(Inputs!C23&gt;Inputs!C22,AND(Inputs!C23=Inputs!C22,9&lt;8))),1,0)))</f>
        <v>99</v>
      </c>
      <c r="CB216" s="3">
        <f>IF(Inputs!$B$27&lt;&gt;"Ready","PENDING INPUTS",IF(A216&gt;Inputs!$B$6,0,MIN(MAX(0,(BW216+BX216+BY216)-BZ216),MAX(0,C216-D216-(IF(O216&lt;CA216,K216+L216+M216-N216,0)+IF(W216&lt;CA216,S216+T216+U216-V216,0)+IF(AE216&lt;CA216,AA216+AB216+AC216-AD216,0)+IF(AM216&lt;CA216,AI216+AJ216+AK216-AL216,0)+IF(AU216&lt;CA216,AQ216+AR216+AS216-AT216,0)+IF(BC216&lt;CA216,AY216+AZ216+BA216-BB216,0)+IF(BK216&lt;CA216,BG216+BH216+BI216-BJ216,0)+IF(BS216&lt;CA216,BO216+BP216+BQ216-BR216,0)+IF(CA216&lt;CA216,BW216+BX216+BY216-BZ216,0)+IF(CI216&lt;CA216,CE216+CF216+CG216-CH216,0))))))</f>
        <v>0</v>
      </c>
      <c r="CC216" s="3">
        <f>IF(Inputs!$B$27&lt;&gt;"Ready","PENDING INPUTS",MIN((BW216+BX216+BY216),IF(D216&gt;C216,IF(D216=0,0,BZ216*C216/D216),BZ216+CB216)))</f>
        <v>0</v>
      </c>
      <c r="CD216" s="3">
        <f>IF(Inputs!$B$27&lt;&gt;"Ready","PENDING INPUTS",MAX(0,(BW216+BX216+BY216)-CC216))</f>
        <v>0</v>
      </c>
      <c r="CE216" s="3">
        <f>IF(Inputs!$B$27&lt;&gt;"Ready","PENDING INPUTS",CL215)</f>
        <v>0</v>
      </c>
      <c r="CF216" s="3">
        <f>IF(Inputs!$B$27&lt;&gt;"Ready","PENDING INPUTS",IF(A216&lt;=Inputs!$B$6,ROUND(CE216*Inputs!C23/12,2),0))</f>
        <v>0</v>
      </c>
      <c r="CG216" s="3">
        <f>IF(Inputs!$B$27&lt;&gt;"Ready","PENDING INPUTS",IF(AND(A216&lt;=Inputs!$B$6,CE216&gt;0),Inputs!G23,0))</f>
        <v>0</v>
      </c>
      <c r="CH216" s="3">
        <f>IF(Inputs!$B$27&lt;&gt;"Ready","PENDING INPUTS",IF(A216&gt;Inputs!$B$6,0,MIN((CE216+CF216+CG216),IF(Inputs!H23=1,Inputs!D23,MAX(Inputs!F23,ROUND(CE216*Inputs!E23+CF216+CG216,2))))))</f>
        <v>0</v>
      </c>
      <c r="CI216">
        <f>IF(Inputs!$B$27&lt;&gt;"Ready","PENDING INPUTS",IF(CE216&lt;=0,99,1+IF(AND(K216&gt;0,OR(Inputs!C14&gt;Inputs!C23,AND(Inputs!C14=Inputs!C23,0&lt;9))),1,0)+IF(AND(S216&gt;0,OR(Inputs!C15&gt;Inputs!C23,AND(Inputs!C15=Inputs!C23,1&lt;9))),1,0)+IF(AND(AA216&gt;0,OR(Inputs!C16&gt;Inputs!C23,AND(Inputs!C16=Inputs!C23,2&lt;9))),1,0)+IF(AND(AI216&gt;0,OR(Inputs!C17&gt;Inputs!C23,AND(Inputs!C17=Inputs!C23,3&lt;9))),1,0)+IF(AND(AQ216&gt;0,OR(Inputs!C18&gt;Inputs!C23,AND(Inputs!C18=Inputs!C23,4&lt;9))),1,0)+IF(AND(AY216&gt;0,OR(Inputs!C19&gt;Inputs!C23,AND(Inputs!C19=Inputs!C23,5&lt;9))),1,0)+IF(AND(BG216&gt;0,OR(Inputs!C20&gt;Inputs!C23,AND(Inputs!C20=Inputs!C23,6&lt;9))),1,0)+IF(AND(BO216&gt;0,OR(Inputs!C21&gt;Inputs!C23,AND(Inputs!C21=Inputs!C23,7&lt;9))),1,0)+IF(AND(BW216&gt;0,OR(Inputs!C22&gt;Inputs!C23,AND(Inputs!C22=Inputs!C23,8&lt;9))),1,0)))</f>
        <v>99</v>
      </c>
      <c r="CJ216" s="3">
        <f>IF(Inputs!$B$27&lt;&gt;"Ready","PENDING INPUTS",IF(A216&gt;Inputs!$B$6,0,MIN(MAX(0,(CE216+CF216+CG216)-CH216),MAX(0,C216-D216-(IF(O216&lt;CI216,K216+L216+M216-N216,0)+IF(W216&lt;CI216,S216+T216+U216-V216,0)+IF(AE216&lt;CI216,AA216+AB216+AC216-AD216,0)+IF(AM216&lt;CI216,AI216+AJ216+AK216-AL216,0)+IF(AU216&lt;CI216,AQ216+AR216+AS216-AT216,0)+IF(BC216&lt;CI216,AY216+AZ216+BA216-BB216,0)+IF(BK216&lt;CI216,BG216+BH216+BI216-BJ216,0)+IF(BS216&lt;CI216,BO216+BP216+BQ216-BR216,0)+IF(CA216&lt;CI216,BW216+BX216+BY216-BZ216,0)+IF(CI216&lt;CI216,CE216+CF216+CG216-CH216,0))))))</f>
        <v>0</v>
      </c>
      <c r="CK216" s="3">
        <f>IF(Inputs!$B$27&lt;&gt;"Ready","PENDING INPUTS",MIN((CE216+CF216+CG216),IF(D216&gt;C216,IF(D216=0,0,CH216*C216/D216),CH216+CJ216)))</f>
        <v>0</v>
      </c>
      <c r="CL216" s="3">
        <f>IF(Inputs!$B$27&lt;&gt;"Ready","PENDING INPUTS",MAX(0,(CE216+CF216+CG216)-CK216))</f>
        <v>0</v>
      </c>
    </row>
    <row r="217" spans="1:90" ht="27.95" customHeight="1" x14ac:dyDescent="0.25">
      <c r="A217">
        <v>213</v>
      </c>
      <c r="B217" s="13">
        <f>IF(Inputs!$B$27&lt;&gt;"Ready","PENDING INPUTS",EDATE(Inputs!$B$5,A217-1))</f>
        <v>52749</v>
      </c>
      <c r="C217" s="3">
        <f>IF(Inputs!$B$27&lt;&gt;"Ready","PENDING INPUTS",IF(A217&lt;=Inputs!$B$6,MAX(0,Inputs!$B$4+IF(A217=Inputs!$B$7,Inputs!$B$8,0)+IF(A217=Inputs!$B$9,Inputs!$B$10,0)),0))</f>
        <v>0</v>
      </c>
      <c r="D217" s="3">
        <f>IF(Inputs!$B$27&lt;&gt;"Ready","PENDING INPUTS",SUM(N217,V217,AD217,AL217,AT217,BB217,BJ217,BR217,BZ217,CH217))</f>
        <v>0</v>
      </c>
      <c r="E217" s="3">
        <f>IF(Inputs!$B$27&lt;&gt;"Ready","PENDING INPUTS",MAX(0,D217-C217))</f>
        <v>0</v>
      </c>
      <c r="F217" s="3">
        <f>IF(Inputs!$B$27&lt;&gt;"Ready","PENDING INPUTS",SUM(Q217,Y217,AG217,AO217,AW217,BE217,BM217,BU217,CC217,CK217))</f>
        <v>0</v>
      </c>
      <c r="G217" s="3">
        <f>IF(Inputs!$B$27&lt;&gt;"Ready","PENDING INPUTS",SUM(L217,T217,AB217,AJ217,AR217,AZ217,BH217,BP217,BX217,CF217))</f>
        <v>0</v>
      </c>
      <c r="H217" s="3">
        <f>IF(Inputs!$B$27&lt;&gt;"Ready","PENDING INPUTS",SUM(M217,U217,AC217,AK217,AS217,BA217,BI217,BQ217,BY217,CG217))</f>
        <v>0</v>
      </c>
      <c r="I217" s="3">
        <f>IF(Inputs!$B$27&lt;&gt;"Ready","PENDING INPUTS",SUM(R217,Z217,AH217,AP217,AX217,BF217,BN217,BV217,CD217,CL217))</f>
        <v>0</v>
      </c>
      <c r="J217" t="str">
        <f>IF(Inputs!$B$27&lt;&gt;"Ready","PENDING INPUTS",IF(A217&gt;Inputs!$B$6,"Beyond horizon",IF(E217&gt;0.005,"MINIMUM SHORTFALL",IF(I217&lt;0.005,"Paid off","In progress"))))</f>
        <v>Beyond horizon</v>
      </c>
      <c r="K217" s="3">
        <f>IF(Inputs!$B$27&lt;&gt;"Ready","PENDING INPUTS",R216)</f>
        <v>0</v>
      </c>
      <c r="L217" s="3">
        <f>IF(Inputs!$B$27&lt;&gt;"Ready","PENDING INPUTS",IF(A217&lt;=Inputs!$B$6,ROUND(K217*Inputs!C14/12,2),0))</f>
        <v>0</v>
      </c>
      <c r="M217" s="3">
        <f>IF(Inputs!$B$27&lt;&gt;"Ready","PENDING INPUTS",IF(AND(A217&lt;=Inputs!$B$6,K217&gt;0),Inputs!G14,0))</f>
        <v>0</v>
      </c>
      <c r="N217" s="3">
        <f>IF(Inputs!$B$27&lt;&gt;"Ready","PENDING INPUTS",IF(A217&gt;Inputs!$B$6,0,MIN((K217+L217+M217),IF(Inputs!H14=1,Inputs!D14,MAX(Inputs!F14,ROUND(K217*Inputs!E14+L217+M217,2))))))</f>
        <v>0</v>
      </c>
      <c r="O217">
        <f>IF(Inputs!$B$27&lt;&gt;"Ready","PENDING INPUTS",IF(K217&lt;=0,99,1+IF(AND(S217&gt;0,OR(Inputs!C15&gt;Inputs!C14,AND(Inputs!C15=Inputs!C14,1&lt;0))),1,0)+IF(AND(AA217&gt;0,OR(Inputs!C16&gt;Inputs!C14,AND(Inputs!C16=Inputs!C14,2&lt;0))),1,0)+IF(AND(AI217&gt;0,OR(Inputs!C17&gt;Inputs!C14,AND(Inputs!C17=Inputs!C14,3&lt;0))),1,0)+IF(AND(AQ217&gt;0,OR(Inputs!C18&gt;Inputs!C14,AND(Inputs!C18=Inputs!C14,4&lt;0))),1,0)+IF(AND(AY217&gt;0,OR(Inputs!C19&gt;Inputs!C14,AND(Inputs!C19=Inputs!C14,5&lt;0))),1,0)+IF(AND(BG217&gt;0,OR(Inputs!C20&gt;Inputs!C14,AND(Inputs!C20=Inputs!C14,6&lt;0))),1,0)+IF(AND(BO217&gt;0,OR(Inputs!C21&gt;Inputs!C14,AND(Inputs!C21=Inputs!C14,7&lt;0))),1,0)+IF(AND(BW217&gt;0,OR(Inputs!C22&gt;Inputs!C14,AND(Inputs!C22=Inputs!C14,8&lt;0))),1,0)+IF(AND(CE217&gt;0,OR(Inputs!C23&gt;Inputs!C14,AND(Inputs!C23=Inputs!C14,9&lt;0))),1,0)))</f>
        <v>99</v>
      </c>
      <c r="P217" s="3">
        <f>IF(Inputs!$B$27&lt;&gt;"Ready","PENDING INPUTS",IF(A217&gt;Inputs!$B$6,0,MIN(MAX(0,(K217+L217+M217)-N217),MAX(0,C217-D217-(IF(O217&lt;O217,K217+L217+M217-N217,0)+IF(W217&lt;O217,S217+T217+U217-V217,0)+IF(AE217&lt;O217,AA217+AB217+AC217-AD217,0)+IF(AM217&lt;O217,AI217+AJ217+AK217-AL217,0)+IF(AU217&lt;O217,AQ217+AR217+AS217-AT217,0)+IF(BC217&lt;O217,AY217+AZ217+BA217-BB217,0)+IF(BK217&lt;O217,BG217+BH217+BI217-BJ217,0)+IF(BS217&lt;O217,BO217+BP217+BQ217-BR217,0)+IF(CA217&lt;O217,BW217+BX217+BY217-BZ217,0)+IF(CI217&lt;O217,CE217+CF217+CG217-CH217,0))))))</f>
        <v>0</v>
      </c>
      <c r="Q217" s="3">
        <f>IF(Inputs!$B$27&lt;&gt;"Ready","PENDING INPUTS",MIN((K217+L217+M217),IF(D217&gt;C217,IF(D217=0,0,N217*C217/D217),N217+P217)))</f>
        <v>0</v>
      </c>
      <c r="R217" s="3">
        <f>IF(Inputs!$B$27&lt;&gt;"Ready","PENDING INPUTS",MAX(0,(K217+L217+M217)-Q217))</f>
        <v>0</v>
      </c>
      <c r="S217" s="3">
        <f>IF(Inputs!$B$27&lt;&gt;"Ready","PENDING INPUTS",Z216)</f>
        <v>0</v>
      </c>
      <c r="T217" s="3">
        <f>IF(Inputs!$B$27&lt;&gt;"Ready","PENDING INPUTS",IF(A217&lt;=Inputs!$B$6,ROUND(S217*Inputs!C15/12,2),0))</f>
        <v>0</v>
      </c>
      <c r="U217" s="3">
        <f>IF(Inputs!$B$27&lt;&gt;"Ready","PENDING INPUTS",IF(AND(A217&lt;=Inputs!$B$6,S217&gt;0),Inputs!G15,0))</f>
        <v>0</v>
      </c>
      <c r="V217" s="3">
        <f>IF(Inputs!$B$27&lt;&gt;"Ready","PENDING INPUTS",IF(A217&gt;Inputs!$B$6,0,MIN((S217+T217+U217),IF(Inputs!H15=1,Inputs!D15,MAX(Inputs!F15,ROUND(S217*Inputs!E15+T217+U217,2))))))</f>
        <v>0</v>
      </c>
      <c r="W217">
        <f>IF(Inputs!$B$27&lt;&gt;"Ready","PENDING INPUTS",IF(S217&lt;=0,99,1+IF(AND(K217&gt;0,OR(Inputs!C14&gt;Inputs!C15,AND(Inputs!C14=Inputs!C15,0&lt;1))),1,0)+IF(AND(AA217&gt;0,OR(Inputs!C16&gt;Inputs!C15,AND(Inputs!C16=Inputs!C15,2&lt;1))),1,0)+IF(AND(AI217&gt;0,OR(Inputs!C17&gt;Inputs!C15,AND(Inputs!C17=Inputs!C15,3&lt;1))),1,0)+IF(AND(AQ217&gt;0,OR(Inputs!C18&gt;Inputs!C15,AND(Inputs!C18=Inputs!C15,4&lt;1))),1,0)+IF(AND(AY217&gt;0,OR(Inputs!C19&gt;Inputs!C15,AND(Inputs!C19=Inputs!C15,5&lt;1))),1,0)+IF(AND(BG217&gt;0,OR(Inputs!C20&gt;Inputs!C15,AND(Inputs!C20=Inputs!C15,6&lt;1))),1,0)+IF(AND(BO217&gt;0,OR(Inputs!C21&gt;Inputs!C15,AND(Inputs!C21=Inputs!C15,7&lt;1))),1,0)+IF(AND(BW217&gt;0,OR(Inputs!C22&gt;Inputs!C15,AND(Inputs!C22=Inputs!C15,8&lt;1))),1,0)+IF(AND(CE217&gt;0,OR(Inputs!C23&gt;Inputs!C15,AND(Inputs!C23=Inputs!C15,9&lt;1))),1,0)))</f>
        <v>99</v>
      </c>
      <c r="X217" s="3">
        <f>IF(Inputs!$B$27&lt;&gt;"Ready","PENDING INPUTS",IF(A217&gt;Inputs!$B$6,0,MIN(MAX(0,(S217+T217+U217)-V217),MAX(0,C217-D217-(IF(O217&lt;W217,K217+L217+M217-N217,0)+IF(W217&lt;W217,S217+T217+U217-V217,0)+IF(AE217&lt;W217,AA217+AB217+AC217-AD217,0)+IF(AM217&lt;W217,AI217+AJ217+AK217-AL217,0)+IF(AU217&lt;W217,AQ217+AR217+AS217-AT217,0)+IF(BC217&lt;W217,AY217+AZ217+BA217-BB217,0)+IF(BK217&lt;W217,BG217+BH217+BI217-BJ217,0)+IF(BS217&lt;W217,BO217+BP217+BQ217-BR217,0)+IF(CA217&lt;W217,BW217+BX217+BY217-BZ217,0)+IF(CI217&lt;W217,CE217+CF217+CG217-CH217,0))))))</f>
        <v>0</v>
      </c>
      <c r="Y217" s="3">
        <f>IF(Inputs!$B$27&lt;&gt;"Ready","PENDING INPUTS",MIN((S217+T217+U217),IF(D217&gt;C217,IF(D217=0,0,V217*C217/D217),V217+X217)))</f>
        <v>0</v>
      </c>
      <c r="Z217" s="3">
        <f>IF(Inputs!$B$27&lt;&gt;"Ready","PENDING INPUTS",MAX(0,(S217+T217+U217)-Y217))</f>
        <v>0</v>
      </c>
      <c r="AA217" s="3">
        <f>IF(Inputs!$B$27&lt;&gt;"Ready","PENDING INPUTS",AH216)</f>
        <v>0</v>
      </c>
      <c r="AB217" s="3">
        <f>IF(Inputs!$B$27&lt;&gt;"Ready","PENDING INPUTS",IF(A217&lt;=Inputs!$B$6,ROUND(AA217*Inputs!C16/12,2),0))</f>
        <v>0</v>
      </c>
      <c r="AC217" s="3">
        <f>IF(Inputs!$B$27&lt;&gt;"Ready","PENDING INPUTS",IF(AND(A217&lt;=Inputs!$B$6,AA217&gt;0),Inputs!G16,0))</f>
        <v>0</v>
      </c>
      <c r="AD217" s="3">
        <f>IF(Inputs!$B$27&lt;&gt;"Ready","PENDING INPUTS",IF(A217&gt;Inputs!$B$6,0,MIN((AA217+AB217+AC217),IF(Inputs!H16=1,Inputs!D16,MAX(Inputs!F16,ROUND(AA217*Inputs!E16+AB217+AC217,2))))))</f>
        <v>0</v>
      </c>
      <c r="AE217">
        <f>IF(Inputs!$B$27&lt;&gt;"Ready","PENDING INPUTS",IF(AA217&lt;=0,99,1+IF(AND(K217&gt;0,OR(Inputs!C14&gt;Inputs!C16,AND(Inputs!C14=Inputs!C16,0&lt;2))),1,0)+IF(AND(S217&gt;0,OR(Inputs!C15&gt;Inputs!C16,AND(Inputs!C15=Inputs!C16,1&lt;2))),1,0)+IF(AND(AI217&gt;0,OR(Inputs!C17&gt;Inputs!C16,AND(Inputs!C17=Inputs!C16,3&lt;2))),1,0)+IF(AND(AQ217&gt;0,OR(Inputs!C18&gt;Inputs!C16,AND(Inputs!C18=Inputs!C16,4&lt;2))),1,0)+IF(AND(AY217&gt;0,OR(Inputs!C19&gt;Inputs!C16,AND(Inputs!C19=Inputs!C16,5&lt;2))),1,0)+IF(AND(BG217&gt;0,OR(Inputs!C20&gt;Inputs!C16,AND(Inputs!C20=Inputs!C16,6&lt;2))),1,0)+IF(AND(BO217&gt;0,OR(Inputs!C21&gt;Inputs!C16,AND(Inputs!C21=Inputs!C16,7&lt;2))),1,0)+IF(AND(BW217&gt;0,OR(Inputs!C22&gt;Inputs!C16,AND(Inputs!C22=Inputs!C16,8&lt;2))),1,0)+IF(AND(CE217&gt;0,OR(Inputs!C23&gt;Inputs!C16,AND(Inputs!C23=Inputs!C16,9&lt;2))),1,0)))</f>
        <v>99</v>
      </c>
      <c r="AF217" s="3">
        <f>IF(Inputs!$B$27&lt;&gt;"Ready","PENDING INPUTS",IF(A217&gt;Inputs!$B$6,0,MIN(MAX(0,(AA217+AB217+AC217)-AD217),MAX(0,C217-D217-(IF(O217&lt;AE217,K217+L217+M217-N217,0)+IF(W217&lt;AE217,S217+T217+U217-V217,0)+IF(AE217&lt;AE217,AA217+AB217+AC217-AD217,0)+IF(AM217&lt;AE217,AI217+AJ217+AK217-AL217,0)+IF(AU217&lt;AE217,AQ217+AR217+AS217-AT217,0)+IF(BC217&lt;AE217,AY217+AZ217+BA217-BB217,0)+IF(BK217&lt;AE217,BG217+BH217+BI217-BJ217,0)+IF(BS217&lt;AE217,BO217+BP217+BQ217-BR217,0)+IF(CA217&lt;AE217,BW217+BX217+BY217-BZ217,0)+IF(CI217&lt;AE217,CE217+CF217+CG217-CH217,0))))))</f>
        <v>0</v>
      </c>
      <c r="AG217" s="3">
        <f>IF(Inputs!$B$27&lt;&gt;"Ready","PENDING INPUTS",MIN((AA217+AB217+AC217),IF(D217&gt;C217,IF(D217=0,0,AD217*C217/D217),AD217+AF217)))</f>
        <v>0</v>
      </c>
      <c r="AH217" s="3">
        <f>IF(Inputs!$B$27&lt;&gt;"Ready","PENDING INPUTS",MAX(0,(AA217+AB217+AC217)-AG217))</f>
        <v>0</v>
      </c>
      <c r="AI217" s="3">
        <f>IF(Inputs!$B$27&lt;&gt;"Ready","PENDING INPUTS",AP216)</f>
        <v>0</v>
      </c>
      <c r="AJ217" s="3">
        <f>IF(Inputs!$B$27&lt;&gt;"Ready","PENDING INPUTS",IF(A217&lt;=Inputs!$B$6,ROUND(AI217*Inputs!C17/12,2),0))</f>
        <v>0</v>
      </c>
      <c r="AK217" s="3">
        <f>IF(Inputs!$B$27&lt;&gt;"Ready","PENDING INPUTS",IF(AND(A217&lt;=Inputs!$B$6,AI217&gt;0),Inputs!G17,0))</f>
        <v>0</v>
      </c>
      <c r="AL217" s="3">
        <f>IF(Inputs!$B$27&lt;&gt;"Ready","PENDING INPUTS",IF(A217&gt;Inputs!$B$6,0,MIN((AI217+AJ217+AK217),IF(Inputs!H17=1,Inputs!D17,MAX(Inputs!F17,ROUND(AI217*Inputs!E17+AJ217+AK217,2))))))</f>
        <v>0</v>
      </c>
      <c r="AM217">
        <f>IF(Inputs!$B$27&lt;&gt;"Ready","PENDING INPUTS",IF(AI217&lt;=0,99,1+IF(AND(K217&gt;0,OR(Inputs!C14&gt;Inputs!C17,AND(Inputs!C14=Inputs!C17,0&lt;3))),1,0)+IF(AND(S217&gt;0,OR(Inputs!C15&gt;Inputs!C17,AND(Inputs!C15=Inputs!C17,1&lt;3))),1,0)+IF(AND(AA217&gt;0,OR(Inputs!C16&gt;Inputs!C17,AND(Inputs!C16=Inputs!C17,2&lt;3))),1,0)+IF(AND(AQ217&gt;0,OR(Inputs!C18&gt;Inputs!C17,AND(Inputs!C18=Inputs!C17,4&lt;3))),1,0)+IF(AND(AY217&gt;0,OR(Inputs!C19&gt;Inputs!C17,AND(Inputs!C19=Inputs!C17,5&lt;3))),1,0)+IF(AND(BG217&gt;0,OR(Inputs!C20&gt;Inputs!C17,AND(Inputs!C20=Inputs!C17,6&lt;3))),1,0)+IF(AND(BO217&gt;0,OR(Inputs!C21&gt;Inputs!C17,AND(Inputs!C21=Inputs!C17,7&lt;3))),1,0)+IF(AND(BW217&gt;0,OR(Inputs!C22&gt;Inputs!C17,AND(Inputs!C22=Inputs!C17,8&lt;3))),1,0)+IF(AND(CE217&gt;0,OR(Inputs!C23&gt;Inputs!C17,AND(Inputs!C23=Inputs!C17,9&lt;3))),1,0)))</f>
        <v>99</v>
      </c>
      <c r="AN217" s="3">
        <f>IF(Inputs!$B$27&lt;&gt;"Ready","PENDING INPUTS",IF(A217&gt;Inputs!$B$6,0,MIN(MAX(0,(AI217+AJ217+AK217)-AL217),MAX(0,C217-D217-(IF(O217&lt;AM217,K217+L217+M217-N217,0)+IF(W217&lt;AM217,S217+T217+U217-V217,0)+IF(AE217&lt;AM217,AA217+AB217+AC217-AD217,0)+IF(AM217&lt;AM217,AI217+AJ217+AK217-AL217,0)+IF(AU217&lt;AM217,AQ217+AR217+AS217-AT217,0)+IF(BC217&lt;AM217,AY217+AZ217+BA217-BB217,0)+IF(BK217&lt;AM217,BG217+BH217+BI217-BJ217,0)+IF(BS217&lt;AM217,BO217+BP217+BQ217-BR217,0)+IF(CA217&lt;AM217,BW217+BX217+BY217-BZ217,0)+IF(CI217&lt;AM217,CE217+CF217+CG217-CH217,0))))))</f>
        <v>0</v>
      </c>
      <c r="AO217" s="3">
        <f>IF(Inputs!$B$27&lt;&gt;"Ready","PENDING INPUTS",MIN((AI217+AJ217+AK217),IF(D217&gt;C217,IF(D217=0,0,AL217*C217/D217),AL217+AN217)))</f>
        <v>0</v>
      </c>
      <c r="AP217" s="3">
        <f>IF(Inputs!$B$27&lt;&gt;"Ready","PENDING INPUTS",MAX(0,(AI217+AJ217+AK217)-AO217))</f>
        <v>0</v>
      </c>
      <c r="AQ217" s="3">
        <f>IF(Inputs!$B$27&lt;&gt;"Ready","PENDING INPUTS",AX216)</f>
        <v>0</v>
      </c>
      <c r="AR217" s="3">
        <f>IF(Inputs!$B$27&lt;&gt;"Ready","PENDING INPUTS",IF(A217&lt;=Inputs!$B$6,ROUND(AQ217*Inputs!C18/12,2),0))</f>
        <v>0</v>
      </c>
      <c r="AS217" s="3">
        <f>IF(Inputs!$B$27&lt;&gt;"Ready","PENDING INPUTS",IF(AND(A217&lt;=Inputs!$B$6,AQ217&gt;0),Inputs!G18,0))</f>
        <v>0</v>
      </c>
      <c r="AT217" s="3">
        <f>IF(Inputs!$B$27&lt;&gt;"Ready","PENDING INPUTS",IF(A217&gt;Inputs!$B$6,0,MIN((AQ217+AR217+AS217),IF(Inputs!H18=1,Inputs!D18,MAX(Inputs!F18,ROUND(AQ217*Inputs!E18+AR217+AS217,2))))))</f>
        <v>0</v>
      </c>
      <c r="AU217">
        <f>IF(Inputs!$B$27&lt;&gt;"Ready","PENDING INPUTS",IF(AQ217&lt;=0,99,1+IF(AND(K217&gt;0,OR(Inputs!C14&gt;Inputs!C18,AND(Inputs!C14=Inputs!C18,0&lt;4))),1,0)+IF(AND(S217&gt;0,OR(Inputs!C15&gt;Inputs!C18,AND(Inputs!C15=Inputs!C18,1&lt;4))),1,0)+IF(AND(AA217&gt;0,OR(Inputs!C16&gt;Inputs!C18,AND(Inputs!C16=Inputs!C18,2&lt;4))),1,0)+IF(AND(AI217&gt;0,OR(Inputs!C17&gt;Inputs!C18,AND(Inputs!C17=Inputs!C18,3&lt;4))),1,0)+IF(AND(AY217&gt;0,OR(Inputs!C19&gt;Inputs!C18,AND(Inputs!C19=Inputs!C18,5&lt;4))),1,0)+IF(AND(BG217&gt;0,OR(Inputs!C20&gt;Inputs!C18,AND(Inputs!C20=Inputs!C18,6&lt;4))),1,0)+IF(AND(BO217&gt;0,OR(Inputs!C21&gt;Inputs!C18,AND(Inputs!C21=Inputs!C18,7&lt;4))),1,0)+IF(AND(BW217&gt;0,OR(Inputs!C22&gt;Inputs!C18,AND(Inputs!C22=Inputs!C18,8&lt;4))),1,0)+IF(AND(CE217&gt;0,OR(Inputs!C23&gt;Inputs!C18,AND(Inputs!C23=Inputs!C18,9&lt;4))),1,0)))</f>
        <v>99</v>
      </c>
      <c r="AV217" s="3">
        <f>IF(Inputs!$B$27&lt;&gt;"Ready","PENDING INPUTS",IF(A217&gt;Inputs!$B$6,0,MIN(MAX(0,(AQ217+AR217+AS217)-AT217),MAX(0,C217-D217-(IF(O217&lt;AU217,K217+L217+M217-N217,0)+IF(W217&lt;AU217,S217+T217+U217-V217,0)+IF(AE217&lt;AU217,AA217+AB217+AC217-AD217,0)+IF(AM217&lt;AU217,AI217+AJ217+AK217-AL217,0)+IF(AU217&lt;AU217,AQ217+AR217+AS217-AT217,0)+IF(BC217&lt;AU217,AY217+AZ217+BA217-BB217,0)+IF(BK217&lt;AU217,BG217+BH217+BI217-BJ217,0)+IF(BS217&lt;AU217,BO217+BP217+BQ217-BR217,0)+IF(CA217&lt;AU217,BW217+BX217+BY217-BZ217,0)+IF(CI217&lt;AU217,CE217+CF217+CG217-CH217,0))))))</f>
        <v>0</v>
      </c>
      <c r="AW217" s="3">
        <f>IF(Inputs!$B$27&lt;&gt;"Ready","PENDING INPUTS",MIN((AQ217+AR217+AS217),IF(D217&gt;C217,IF(D217=0,0,AT217*C217/D217),AT217+AV217)))</f>
        <v>0</v>
      </c>
      <c r="AX217" s="3">
        <f>IF(Inputs!$B$27&lt;&gt;"Ready","PENDING INPUTS",MAX(0,(AQ217+AR217+AS217)-AW217))</f>
        <v>0</v>
      </c>
      <c r="AY217" s="3">
        <f>IF(Inputs!$B$27&lt;&gt;"Ready","PENDING INPUTS",BF216)</f>
        <v>0</v>
      </c>
      <c r="AZ217" s="3">
        <f>IF(Inputs!$B$27&lt;&gt;"Ready","PENDING INPUTS",IF(A217&lt;=Inputs!$B$6,ROUND(AY217*Inputs!C19/12,2),0))</f>
        <v>0</v>
      </c>
      <c r="BA217" s="3">
        <f>IF(Inputs!$B$27&lt;&gt;"Ready","PENDING INPUTS",IF(AND(A217&lt;=Inputs!$B$6,AY217&gt;0),Inputs!G19,0))</f>
        <v>0</v>
      </c>
      <c r="BB217" s="3">
        <f>IF(Inputs!$B$27&lt;&gt;"Ready","PENDING INPUTS",IF(A217&gt;Inputs!$B$6,0,MIN((AY217+AZ217+BA217),IF(Inputs!H19=1,Inputs!D19,MAX(Inputs!F19,ROUND(AY217*Inputs!E19+AZ217+BA217,2))))))</f>
        <v>0</v>
      </c>
      <c r="BC217">
        <f>IF(Inputs!$B$27&lt;&gt;"Ready","PENDING INPUTS",IF(AY217&lt;=0,99,1+IF(AND(K217&gt;0,OR(Inputs!C14&gt;Inputs!C19,AND(Inputs!C14=Inputs!C19,0&lt;5))),1,0)+IF(AND(S217&gt;0,OR(Inputs!C15&gt;Inputs!C19,AND(Inputs!C15=Inputs!C19,1&lt;5))),1,0)+IF(AND(AA217&gt;0,OR(Inputs!C16&gt;Inputs!C19,AND(Inputs!C16=Inputs!C19,2&lt;5))),1,0)+IF(AND(AI217&gt;0,OR(Inputs!C17&gt;Inputs!C19,AND(Inputs!C17=Inputs!C19,3&lt;5))),1,0)+IF(AND(AQ217&gt;0,OR(Inputs!C18&gt;Inputs!C19,AND(Inputs!C18=Inputs!C19,4&lt;5))),1,0)+IF(AND(BG217&gt;0,OR(Inputs!C20&gt;Inputs!C19,AND(Inputs!C20=Inputs!C19,6&lt;5))),1,0)+IF(AND(BO217&gt;0,OR(Inputs!C21&gt;Inputs!C19,AND(Inputs!C21=Inputs!C19,7&lt;5))),1,0)+IF(AND(BW217&gt;0,OR(Inputs!C22&gt;Inputs!C19,AND(Inputs!C22=Inputs!C19,8&lt;5))),1,0)+IF(AND(CE217&gt;0,OR(Inputs!C23&gt;Inputs!C19,AND(Inputs!C23=Inputs!C19,9&lt;5))),1,0)))</f>
        <v>99</v>
      </c>
      <c r="BD217" s="3">
        <f>IF(Inputs!$B$27&lt;&gt;"Ready","PENDING INPUTS",IF(A217&gt;Inputs!$B$6,0,MIN(MAX(0,(AY217+AZ217+BA217)-BB217),MAX(0,C217-D217-(IF(O217&lt;BC217,K217+L217+M217-N217,0)+IF(W217&lt;BC217,S217+T217+U217-V217,0)+IF(AE217&lt;BC217,AA217+AB217+AC217-AD217,0)+IF(AM217&lt;BC217,AI217+AJ217+AK217-AL217,0)+IF(AU217&lt;BC217,AQ217+AR217+AS217-AT217,0)+IF(BC217&lt;BC217,AY217+AZ217+BA217-BB217,0)+IF(BK217&lt;BC217,BG217+BH217+BI217-BJ217,0)+IF(BS217&lt;BC217,BO217+BP217+BQ217-BR217,0)+IF(CA217&lt;BC217,BW217+BX217+BY217-BZ217,0)+IF(CI217&lt;BC217,CE217+CF217+CG217-CH217,0))))))</f>
        <v>0</v>
      </c>
      <c r="BE217" s="3">
        <f>IF(Inputs!$B$27&lt;&gt;"Ready","PENDING INPUTS",MIN((AY217+AZ217+BA217),IF(D217&gt;C217,IF(D217=0,0,BB217*C217/D217),BB217+BD217)))</f>
        <v>0</v>
      </c>
      <c r="BF217" s="3">
        <f>IF(Inputs!$B$27&lt;&gt;"Ready","PENDING INPUTS",MAX(0,(AY217+AZ217+BA217)-BE217))</f>
        <v>0</v>
      </c>
      <c r="BG217" s="3">
        <f>IF(Inputs!$B$27&lt;&gt;"Ready","PENDING INPUTS",BN216)</f>
        <v>0</v>
      </c>
      <c r="BH217" s="3">
        <f>IF(Inputs!$B$27&lt;&gt;"Ready","PENDING INPUTS",IF(A217&lt;=Inputs!$B$6,ROUND(BG217*Inputs!C20/12,2),0))</f>
        <v>0</v>
      </c>
      <c r="BI217" s="3">
        <f>IF(Inputs!$B$27&lt;&gt;"Ready","PENDING INPUTS",IF(AND(A217&lt;=Inputs!$B$6,BG217&gt;0),Inputs!G20,0))</f>
        <v>0</v>
      </c>
      <c r="BJ217" s="3">
        <f>IF(Inputs!$B$27&lt;&gt;"Ready","PENDING INPUTS",IF(A217&gt;Inputs!$B$6,0,MIN((BG217+BH217+BI217),IF(Inputs!H20=1,Inputs!D20,MAX(Inputs!F20,ROUND(BG217*Inputs!E20+BH217+BI217,2))))))</f>
        <v>0</v>
      </c>
      <c r="BK217">
        <f>IF(Inputs!$B$27&lt;&gt;"Ready","PENDING INPUTS",IF(BG217&lt;=0,99,1+IF(AND(K217&gt;0,OR(Inputs!C14&gt;Inputs!C20,AND(Inputs!C14=Inputs!C20,0&lt;6))),1,0)+IF(AND(S217&gt;0,OR(Inputs!C15&gt;Inputs!C20,AND(Inputs!C15=Inputs!C20,1&lt;6))),1,0)+IF(AND(AA217&gt;0,OR(Inputs!C16&gt;Inputs!C20,AND(Inputs!C16=Inputs!C20,2&lt;6))),1,0)+IF(AND(AI217&gt;0,OR(Inputs!C17&gt;Inputs!C20,AND(Inputs!C17=Inputs!C20,3&lt;6))),1,0)+IF(AND(AQ217&gt;0,OR(Inputs!C18&gt;Inputs!C20,AND(Inputs!C18=Inputs!C20,4&lt;6))),1,0)+IF(AND(AY217&gt;0,OR(Inputs!C19&gt;Inputs!C20,AND(Inputs!C19=Inputs!C20,5&lt;6))),1,0)+IF(AND(BO217&gt;0,OR(Inputs!C21&gt;Inputs!C20,AND(Inputs!C21=Inputs!C20,7&lt;6))),1,0)+IF(AND(BW217&gt;0,OR(Inputs!C22&gt;Inputs!C20,AND(Inputs!C22=Inputs!C20,8&lt;6))),1,0)+IF(AND(CE217&gt;0,OR(Inputs!C23&gt;Inputs!C20,AND(Inputs!C23=Inputs!C20,9&lt;6))),1,0)))</f>
        <v>99</v>
      </c>
      <c r="BL217" s="3">
        <f>IF(Inputs!$B$27&lt;&gt;"Ready","PENDING INPUTS",IF(A217&gt;Inputs!$B$6,0,MIN(MAX(0,(BG217+BH217+BI217)-BJ217),MAX(0,C217-D217-(IF(O217&lt;BK217,K217+L217+M217-N217,0)+IF(W217&lt;BK217,S217+T217+U217-V217,0)+IF(AE217&lt;BK217,AA217+AB217+AC217-AD217,0)+IF(AM217&lt;BK217,AI217+AJ217+AK217-AL217,0)+IF(AU217&lt;BK217,AQ217+AR217+AS217-AT217,0)+IF(BC217&lt;BK217,AY217+AZ217+BA217-BB217,0)+IF(BK217&lt;BK217,BG217+BH217+BI217-BJ217,0)+IF(BS217&lt;BK217,BO217+BP217+BQ217-BR217,0)+IF(CA217&lt;BK217,BW217+BX217+BY217-BZ217,0)+IF(CI217&lt;BK217,CE217+CF217+CG217-CH217,0))))))</f>
        <v>0</v>
      </c>
      <c r="BM217" s="3">
        <f>IF(Inputs!$B$27&lt;&gt;"Ready","PENDING INPUTS",MIN((BG217+BH217+BI217),IF(D217&gt;C217,IF(D217=0,0,BJ217*C217/D217),BJ217+BL217)))</f>
        <v>0</v>
      </c>
      <c r="BN217" s="3">
        <f>IF(Inputs!$B$27&lt;&gt;"Ready","PENDING INPUTS",MAX(0,(BG217+BH217+BI217)-BM217))</f>
        <v>0</v>
      </c>
      <c r="BO217" s="3">
        <f>IF(Inputs!$B$27&lt;&gt;"Ready","PENDING INPUTS",BV216)</f>
        <v>0</v>
      </c>
      <c r="BP217" s="3">
        <f>IF(Inputs!$B$27&lt;&gt;"Ready","PENDING INPUTS",IF(A217&lt;=Inputs!$B$6,ROUND(BO217*Inputs!C21/12,2),0))</f>
        <v>0</v>
      </c>
      <c r="BQ217" s="3">
        <f>IF(Inputs!$B$27&lt;&gt;"Ready","PENDING INPUTS",IF(AND(A217&lt;=Inputs!$B$6,BO217&gt;0),Inputs!G21,0))</f>
        <v>0</v>
      </c>
      <c r="BR217" s="3">
        <f>IF(Inputs!$B$27&lt;&gt;"Ready","PENDING INPUTS",IF(A217&gt;Inputs!$B$6,0,MIN((BO217+BP217+BQ217),IF(Inputs!H21=1,Inputs!D21,MAX(Inputs!F21,ROUND(BO217*Inputs!E21+BP217+BQ217,2))))))</f>
        <v>0</v>
      </c>
      <c r="BS217">
        <f>IF(Inputs!$B$27&lt;&gt;"Ready","PENDING INPUTS",IF(BO217&lt;=0,99,1+IF(AND(K217&gt;0,OR(Inputs!C14&gt;Inputs!C21,AND(Inputs!C14=Inputs!C21,0&lt;7))),1,0)+IF(AND(S217&gt;0,OR(Inputs!C15&gt;Inputs!C21,AND(Inputs!C15=Inputs!C21,1&lt;7))),1,0)+IF(AND(AA217&gt;0,OR(Inputs!C16&gt;Inputs!C21,AND(Inputs!C16=Inputs!C21,2&lt;7))),1,0)+IF(AND(AI217&gt;0,OR(Inputs!C17&gt;Inputs!C21,AND(Inputs!C17=Inputs!C21,3&lt;7))),1,0)+IF(AND(AQ217&gt;0,OR(Inputs!C18&gt;Inputs!C21,AND(Inputs!C18=Inputs!C21,4&lt;7))),1,0)+IF(AND(AY217&gt;0,OR(Inputs!C19&gt;Inputs!C21,AND(Inputs!C19=Inputs!C21,5&lt;7))),1,0)+IF(AND(BG217&gt;0,OR(Inputs!C20&gt;Inputs!C21,AND(Inputs!C20=Inputs!C21,6&lt;7))),1,0)+IF(AND(BW217&gt;0,OR(Inputs!C22&gt;Inputs!C21,AND(Inputs!C22=Inputs!C21,8&lt;7))),1,0)+IF(AND(CE217&gt;0,OR(Inputs!C23&gt;Inputs!C21,AND(Inputs!C23=Inputs!C21,9&lt;7))),1,0)))</f>
        <v>99</v>
      </c>
      <c r="BT217" s="3">
        <f>IF(Inputs!$B$27&lt;&gt;"Ready","PENDING INPUTS",IF(A217&gt;Inputs!$B$6,0,MIN(MAX(0,(BO217+BP217+BQ217)-BR217),MAX(0,C217-D217-(IF(O217&lt;BS217,K217+L217+M217-N217,0)+IF(W217&lt;BS217,S217+T217+U217-V217,0)+IF(AE217&lt;BS217,AA217+AB217+AC217-AD217,0)+IF(AM217&lt;BS217,AI217+AJ217+AK217-AL217,0)+IF(AU217&lt;BS217,AQ217+AR217+AS217-AT217,0)+IF(BC217&lt;BS217,AY217+AZ217+BA217-BB217,0)+IF(BK217&lt;BS217,BG217+BH217+BI217-BJ217,0)+IF(BS217&lt;BS217,BO217+BP217+BQ217-BR217,0)+IF(CA217&lt;BS217,BW217+BX217+BY217-BZ217,0)+IF(CI217&lt;BS217,CE217+CF217+CG217-CH217,0))))))</f>
        <v>0</v>
      </c>
      <c r="BU217" s="3">
        <f>IF(Inputs!$B$27&lt;&gt;"Ready","PENDING INPUTS",MIN((BO217+BP217+BQ217),IF(D217&gt;C217,IF(D217=0,0,BR217*C217/D217),BR217+BT217)))</f>
        <v>0</v>
      </c>
      <c r="BV217" s="3">
        <f>IF(Inputs!$B$27&lt;&gt;"Ready","PENDING INPUTS",MAX(0,(BO217+BP217+BQ217)-BU217))</f>
        <v>0</v>
      </c>
      <c r="BW217" s="3">
        <f>IF(Inputs!$B$27&lt;&gt;"Ready","PENDING INPUTS",CD216)</f>
        <v>0</v>
      </c>
      <c r="BX217" s="3">
        <f>IF(Inputs!$B$27&lt;&gt;"Ready","PENDING INPUTS",IF(A217&lt;=Inputs!$B$6,ROUND(BW217*Inputs!C22/12,2),0))</f>
        <v>0</v>
      </c>
      <c r="BY217" s="3">
        <f>IF(Inputs!$B$27&lt;&gt;"Ready","PENDING INPUTS",IF(AND(A217&lt;=Inputs!$B$6,BW217&gt;0),Inputs!G22,0))</f>
        <v>0</v>
      </c>
      <c r="BZ217" s="3">
        <f>IF(Inputs!$B$27&lt;&gt;"Ready","PENDING INPUTS",IF(A217&gt;Inputs!$B$6,0,MIN((BW217+BX217+BY217),IF(Inputs!H22=1,Inputs!D22,MAX(Inputs!F22,ROUND(BW217*Inputs!E22+BX217+BY217,2))))))</f>
        <v>0</v>
      </c>
      <c r="CA217">
        <f>IF(Inputs!$B$27&lt;&gt;"Ready","PENDING INPUTS",IF(BW217&lt;=0,99,1+IF(AND(K217&gt;0,OR(Inputs!C14&gt;Inputs!C22,AND(Inputs!C14=Inputs!C22,0&lt;8))),1,0)+IF(AND(S217&gt;0,OR(Inputs!C15&gt;Inputs!C22,AND(Inputs!C15=Inputs!C22,1&lt;8))),1,0)+IF(AND(AA217&gt;0,OR(Inputs!C16&gt;Inputs!C22,AND(Inputs!C16=Inputs!C22,2&lt;8))),1,0)+IF(AND(AI217&gt;0,OR(Inputs!C17&gt;Inputs!C22,AND(Inputs!C17=Inputs!C22,3&lt;8))),1,0)+IF(AND(AQ217&gt;0,OR(Inputs!C18&gt;Inputs!C22,AND(Inputs!C18=Inputs!C22,4&lt;8))),1,0)+IF(AND(AY217&gt;0,OR(Inputs!C19&gt;Inputs!C22,AND(Inputs!C19=Inputs!C22,5&lt;8))),1,0)+IF(AND(BG217&gt;0,OR(Inputs!C20&gt;Inputs!C22,AND(Inputs!C20=Inputs!C22,6&lt;8))),1,0)+IF(AND(BO217&gt;0,OR(Inputs!C21&gt;Inputs!C22,AND(Inputs!C21=Inputs!C22,7&lt;8))),1,0)+IF(AND(CE217&gt;0,OR(Inputs!C23&gt;Inputs!C22,AND(Inputs!C23=Inputs!C22,9&lt;8))),1,0)))</f>
        <v>99</v>
      </c>
      <c r="CB217" s="3">
        <f>IF(Inputs!$B$27&lt;&gt;"Ready","PENDING INPUTS",IF(A217&gt;Inputs!$B$6,0,MIN(MAX(0,(BW217+BX217+BY217)-BZ217),MAX(0,C217-D217-(IF(O217&lt;CA217,K217+L217+M217-N217,0)+IF(W217&lt;CA217,S217+T217+U217-V217,0)+IF(AE217&lt;CA217,AA217+AB217+AC217-AD217,0)+IF(AM217&lt;CA217,AI217+AJ217+AK217-AL217,0)+IF(AU217&lt;CA217,AQ217+AR217+AS217-AT217,0)+IF(BC217&lt;CA217,AY217+AZ217+BA217-BB217,0)+IF(BK217&lt;CA217,BG217+BH217+BI217-BJ217,0)+IF(BS217&lt;CA217,BO217+BP217+BQ217-BR217,0)+IF(CA217&lt;CA217,BW217+BX217+BY217-BZ217,0)+IF(CI217&lt;CA217,CE217+CF217+CG217-CH217,0))))))</f>
        <v>0</v>
      </c>
      <c r="CC217" s="3">
        <f>IF(Inputs!$B$27&lt;&gt;"Ready","PENDING INPUTS",MIN((BW217+BX217+BY217),IF(D217&gt;C217,IF(D217=0,0,BZ217*C217/D217),BZ217+CB217)))</f>
        <v>0</v>
      </c>
      <c r="CD217" s="3">
        <f>IF(Inputs!$B$27&lt;&gt;"Ready","PENDING INPUTS",MAX(0,(BW217+BX217+BY217)-CC217))</f>
        <v>0</v>
      </c>
      <c r="CE217" s="3">
        <f>IF(Inputs!$B$27&lt;&gt;"Ready","PENDING INPUTS",CL216)</f>
        <v>0</v>
      </c>
      <c r="CF217" s="3">
        <f>IF(Inputs!$B$27&lt;&gt;"Ready","PENDING INPUTS",IF(A217&lt;=Inputs!$B$6,ROUND(CE217*Inputs!C23/12,2),0))</f>
        <v>0</v>
      </c>
      <c r="CG217" s="3">
        <f>IF(Inputs!$B$27&lt;&gt;"Ready","PENDING INPUTS",IF(AND(A217&lt;=Inputs!$B$6,CE217&gt;0),Inputs!G23,0))</f>
        <v>0</v>
      </c>
      <c r="CH217" s="3">
        <f>IF(Inputs!$B$27&lt;&gt;"Ready","PENDING INPUTS",IF(A217&gt;Inputs!$B$6,0,MIN((CE217+CF217+CG217),IF(Inputs!H23=1,Inputs!D23,MAX(Inputs!F23,ROUND(CE217*Inputs!E23+CF217+CG217,2))))))</f>
        <v>0</v>
      </c>
      <c r="CI217">
        <f>IF(Inputs!$B$27&lt;&gt;"Ready","PENDING INPUTS",IF(CE217&lt;=0,99,1+IF(AND(K217&gt;0,OR(Inputs!C14&gt;Inputs!C23,AND(Inputs!C14=Inputs!C23,0&lt;9))),1,0)+IF(AND(S217&gt;0,OR(Inputs!C15&gt;Inputs!C23,AND(Inputs!C15=Inputs!C23,1&lt;9))),1,0)+IF(AND(AA217&gt;0,OR(Inputs!C16&gt;Inputs!C23,AND(Inputs!C16=Inputs!C23,2&lt;9))),1,0)+IF(AND(AI217&gt;0,OR(Inputs!C17&gt;Inputs!C23,AND(Inputs!C17=Inputs!C23,3&lt;9))),1,0)+IF(AND(AQ217&gt;0,OR(Inputs!C18&gt;Inputs!C23,AND(Inputs!C18=Inputs!C23,4&lt;9))),1,0)+IF(AND(AY217&gt;0,OR(Inputs!C19&gt;Inputs!C23,AND(Inputs!C19=Inputs!C23,5&lt;9))),1,0)+IF(AND(BG217&gt;0,OR(Inputs!C20&gt;Inputs!C23,AND(Inputs!C20=Inputs!C23,6&lt;9))),1,0)+IF(AND(BO217&gt;0,OR(Inputs!C21&gt;Inputs!C23,AND(Inputs!C21=Inputs!C23,7&lt;9))),1,0)+IF(AND(BW217&gt;0,OR(Inputs!C22&gt;Inputs!C23,AND(Inputs!C22=Inputs!C23,8&lt;9))),1,0)))</f>
        <v>99</v>
      </c>
      <c r="CJ217" s="3">
        <f>IF(Inputs!$B$27&lt;&gt;"Ready","PENDING INPUTS",IF(A217&gt;Inputs!$B$6,0,MIN(MAX(0,(CE217+CF217+CG217)-CH217),MAX(0,C217-D217-(IF(O217&lt;CI217,K217+L217+M217-N217,0)+IF(W217&lt;CI217,S217+T217+U217-V217,0)+IF(AE217&lt;CI217,AA217+AB217+AC217-AD217,0)+IF(AM217&lt;CI217,AI217+AJ217+AK217-AL217,0)+IF(AU217&lt;CI217,AQ217+AR217+AS217-AT217,0)+IF(BC217&lt;CI217,AY217+AZ217+BA217-BB217,0)+IF(BK217&lt;CI217,BG217+BH217+BI217-BJ217,0)+IF(BS217&lt;CI217,BO217+BP217+BQ217-BR217,0)+IF(CA217&lt;CI217,BW217+BX217+BY217-BZ217,0)+IF(CI217&lt;CI217,CE217+CF217+CG217-CH217,0))))))</f>
        <v>0</v>
      </c>
      <c r="CK217" s="3">
        <f>IF(Inputs!$B$27&lt;&gt;"Ready","PENDING INPUTS",MIN((CE217+CF217+CG217),IF(D217&gt;C217,IF(D217=0,0,CH217*C217/D217),CH217+CJ217)))</f>
        <v>0</v>
      </c>
      <c r="CL217" s="3">
        <f>IF(Inputs!$B$27&lt;&gt;"Ready","PENDING INPUTS",MAX(0,(CE217+CF217+CG217)-CK217))</f>
        <v>0</v>
      </c>
    </row>
    <row r="218" spans="1:90" ht="27.95" customHeight="1" x14ac:dyDescent="0.25">
      <c r="A218">
        <v>214</v>
      </c>
      <c r="B218" s="13">
        <f>IF(Inputs!$B$27&lt;&gt;"Ready","PENDING INPUTS",EDATE(Inputs!$B$5,A218-1))</f>
        <v>52779</v>
      </c>
      <c r="C218" s="3">
        <f>IF(Inputs!$B$27&lt;&gt;"Ready","PENDING INPUTS",IF(A218&lt;=Inputs!$B$6,MAX(0,Inputs!$B$4+IF(A218=Inputs!$B$7,Inputs!$B$8,0)+IF(A218=Inputs!$B$9,Inputs!$B$10,0)),0))</f>
        <v>0</v>
      </c>
      <c r="D218" s="3">
        <f>IF(Inputs!$B$27&lt;&gt;"Ready","PENDING INPUTS",SUM(N218,V218,AD218,AL218,AT218,BB218,BJ218,BR218,BZ218,CH218))</f>
        <v>0</v>
      </c>
      <c r="E218" s="3">
        <f>IF(Inputs!$B$27&lt;&gt;"Ready","PENDING INPUTS",MAX(0,D218-C218))</f>
        <v>0</v>
      </c>
      <c r="F218" s="3">
        <f>IF(Inputs!$B$27&lt;&gt;"Ready","PENDING INPUTS",SUM(Q218,Y218,AG218,AO218,AW218,BE218,BM218,BU218,CC218,CK218))</f>
        <v>0</v>
      </c>
      <c r="G218" s="3">
        <f>IF(Inputs!$B$27&lt;&gt;"Ready","PENDING INPUTS",SUM(L218,T218,AB218,AJ218,AR218,AZ218,BH218,BP218,BX218,CF218))</f>
        <v>0</v>
      </c>
      <c r="H218" s="3">
        <f>IF(Inputs!$B$27&lt;&gt;"Ready","PENDING INPUTS",SUM(M218,U218,AC218,AK218,AS218,BA218,BI218,BQ218,BY218,CG218))</f>
        <v>0</v>
      </c>
      <c r="I218" s="3">
        <f>IF(Inputs!$B$27&lt;&gt;"Ready","PENDING INPUTS",SUM(R218,Z218,AH218,AP218,AX218,BF218,BN218,BV218,CD218,CL218))</f>
        <v>0</v>
      </c>
      <c r="J218" t="str">
        <f>IF(Inputs!$B$27&lt;&gt;"Ready","PENDING INPUTS",IF(A218&gt;Inputs!$B$6,"Beyond horizon",IF(E218&gt;0.005,"MINIMUM SHORTFALL",IF(I218&lt;0.005,"Paid off","In progress"))))</f>
        <v>Beyond horizon</v>
      </c>
      <c r="K218" s="3">
        <f>IF(Inputs!$B$27&lt;&gt;"Ready","PENDING INPUTS",R217)</f>
        <v>0</v>
      </c>
      <c r="L218" s="3">
        <f>IF(Inputs!$B$27&lt;&gt;"Ready","PENDING INPUTS",IF(A218&lt;=Inputs!$B$6,ROUND(K218*Inputs!C14/12,2),0))</f>
        <v>0</v>
      </c>
      <c r="M218" s="3">
        <f>IF(Inputs!$B$27&lt;&gt;"Ready","PENDING INPUTS",IF(AND(A218&lt;=Inputs!$B$6,K218&gt;0),Inputs!G14,0))</f>
        <v>0</v>
      </c>
      <c r="N218" s="3">
        <f>IF(Inputs!$B$27&lt;&gt;"Ready","PENDING INPUTS",IF(A218&gt;Inputs!$B$6,0,MIN((K218+L218+M218),IF(Inputs!H14=1,Inputs!D14,MAX(Inputs!F14,ROUND(K218*Inputs!E14+L218+M218,2))))))</f>
        <v>0</v>
      </c>
      <c r="O218">
        <f>IF(Inputs!$B$27&lt;&gt;"Ready","PENDING INPUTS",IF(K218&lt;=0,99,1+IF(AND(S218&gt;0,OR(Inputs!C15&gt;Inputs!C14,AND(Inputs!C15=Inputs!C14,1&lt;0))),1,0)+IF(AND(AA218&gt;0,OR(Inputs!C16&gt;Inputs!C14,AND(Inputs!C16=Inputs!C14,2&lt;0))),1,0)+IF(AND(AI218&gt;0,OR(Inputs!C17&gt;Inputs!C14,AND(Inputs!C17=Inputs!C14,3&lt;0))),1,0)+IF(AND(AQ218&gt;0,OR(Inputs!C18&gt;Inputs!C14,AND(Inputs!C18=Inputs!C14,4&lt;0))),1,0)+IF(AND(AY218&gt;0,OR(Inputs!C19&gt;Inputs!C14,AND(Inputs!C19=Inputs!C14,5&lt;0))),1,0)+IF(AND(BG218&gt;0,OR(Inputs!C20&gt;Inputs!C14,AND(Inputs!C20=Inputs!C14,6&lt;0))),1,0)+IF(AND(BO218&gt;0,OR(Inputs!C21&gt;Inputs!C14,AND(Inputs!C21=Inputs!C14,7&lt;0))),1,0)+IF(AND(BW218&gt;0,OR(Inputs!C22&gt;Inputs!C14,AND(Inputs!C22=Inputs!C14,8&lt;0))),1,0)+IF(AND(CE218&gt;0,OR(Inputs!C23&gt;Inputs!C14,AND(Inputs!C23=Inputs!C14,9&lt;0))),1,0)))</f>
        <v>99</v>
      </c>
      <c r="P218" s="3">
        <f>IF(Inputs!$B$27&lt;&gt;"Ready","PENDING INPUTS",IF(A218&gt;Inputs!$B$6,0,MIN(MAX(0,(K218+L218+M218)-N218),MAX(0,C218-D218-(IF(O218&lt;O218,K218+L218+M218-N218,0)+IF(W218&lt;O218,S218+T218+U218-V218,0)+IF(AE218&lt;O218,AA218+AB218+AC218-AD218,0)+IF(AM218&lt;O218,AI218+AJ218+AK218-AL218,0)+IF(AU218&lt;O218,AQ218+AR218+AS218-AT218,0)+IF(BC218&lt;O218,AY218+AZ218+BA218-BB218,0)+IF(BK218&lt;O218,BG218+BH218+BI218-BJ218,0)+IF(BS218&lt;O218,BO218+BP218+BQ218-BR218,0)+IF(CA218&lt;O218,BW218+BX218+BY218-BZ218,0)+IF(CI218&lt;O218,CE218+CF218+CG218-CH218,0))))))</f>
        <v>0</v>
      </c>
      <c r="Q218" s="3">
        <f>IF(Inputs!$B$27&lt;&gt;"Ready","PENDING INPUTS",MIN((K218+L218+M218),IF(D218&gt;C218,IF(D218=0,0,N218*C218/D218),N218+P218)))</f>
        <v>0</v>
      </c>
      <c r="R218" s="3">
        <f>IF(Inputs!$B$27&lt;&gt;"Ready","PENDING INPUTS",MAX(0,(K218+L218+M218)-Q218))</f>
        <v>0</v>
      </c>
      <c r="S218" s="3">
        <f>IF(Inputs!$B$27&lt;&gt;"Ready","PENDING INPUTS",Z217)</f>
        <v>0</v>
      </c>
      <c r="T218" s="3">
        <f>IF(Inputs!$B$27&lt;&gt;"Ready","PENDING INPUTS",IF(A218&lt;=Inputs!$B$6,ROUND(S218*Inputs!C15/12,2),0))</f>
        <v>0</v>
      </c>
      <c r="U218" s="3">
        <f>IF(Inputs!$B$27&lt;&gt;"Ready","PENDING INPUTS",IF(AND(A218&lt;=Inputs!$B$6,S218&gt;0),Inputs!G15,0))</f>
        <v>0</v>
      </c>
      <c r="V218" s="3">
        <f>IF(Inputs!$B$27&lt;&gt;"Ready","PENDING INPUTS",IF(A218&gt;Inputs!$B$6,0,MIN((S218+T218+U218),IF(Inputs!H15=1,Inputs!D15,MAX(Inputs!F15,ROUND(S218*Inputs!E15+T218+U218,2))))))</f>
        <v>0</v>
      </c>
      <c r="W218">
        <f>IF(Inputs!$B$27&lt;&gt;"Ready","PENDING INPUTS",IF(S218&lt;=0,99,1+IF(AND(K218&gt;0,OR(Inputs!C14&gt;Inputs!C15,AND(Inputs!C14=Inputs!C15,0&lt;1))),1,0)+IF(AND(AA218&gt;0,OR(Inputs!C16&gt;Inputs!C15,AND(Inputs!C16=Inputs!C15,2&lt;1))),1,0)+IF(AND(AI218&gt;0,OR(Inputs!C17&gt;Inputs!C15,AND(Inputs!C17=Inputs!C15,3&lt;1))),1,0)+IF(AND(AQ218&gt;0,OR(Inputs!C18&gt;Inputs!C15,AND(Inputs!C18=Inputs!C15,4&lt;1))),1,0)+IF(AND(AY218&gt;0,OR(Inputs!C19&gt;Inputs!C15,AND(Inputs!C19=Inputs!C15,5&lt;1))),1,0)+IF(AND(BG218&gt;0,OR(Inputs!C20&gt;Inputs!C15,AND(Inputs!C20=Inputs!C15,6&lt;1))),1,0)+IF(AND(BO218&gt;0,OR(Inputs!C21&gt;Inputs!C15,AND(Inputs!C21=Inputs!C15,7&lt;1))),1,0)+IF(AND(BW218&gt;0,OR(Inputs!C22&gt;Inputs!C15,AND(Inputs!C22=Inputs!C15,8&lt;1))),1,0)+IF(AND(CE218&gt;0,OR(Inputs!C23&gt;Inputs!C15,AND(Inputs!C23=Inputs!C15,9&lt;1))),1,0)))</f>
        <v>99</v>
      </c>
      <c r="X218" s="3">
        <f>IF(Inputs!$B$27&lt;&gt;"Ready","PENDING INPUTS",IF(A218&gt;Inputs!$B$6,0,MIN(MAX(0,(S218+T218+U218)-V218),MAX(0,C218-D218-(IF(O218&lt;W218,K218+L218+M218-N218,0)+IF(W218&lt;W218,S218+T218+U218-V218,0)+IF(AE218&lt;W218,AA218+AB218+AC218-AD218,0)+IF(AM218&lt;W218,AI218+AJ218+AK218-AL218,0)+IF(AU218&lt;W218,AQ218+AR218+AS218-AT218,0)+IF(BC218&lt;W218,AY218+AZ218+BA218-BB218,0)+IF(BK218&lt;W218,BG218+BH218+BI218-BJ218,0)+IF(BS218&lt;W218,BO218+BP218+BQ218-BR218,0)+IF(CA218&lt;W218,BW218+BX218+BY218-BZ218,0)+IF(CI218&lt;W218,CE218+CF218+CG218-CH218,0))))))</f>
        <v>0</v>
      </c>
      <c r="Y218" s="3">
        <f>IF(Inputs!$B$27&lt;&gt;"Ready","PENDING INPUTS",MIN((S218+T218+U218),IF(D218&gt;C218,IF(D218=0,0,V218*C218/D218),V218+X218)))</f>
        <v>0</v>
      </c>
      <c r="Z218" s="3">
        <f>IF(Inputs!$B$27&lt;&gt;"Ready","PENDING INPUTS",MAX(0,(S218+T218+U218)-Y218))</f>
        <v>0</v>
      </c>
      <c r="AA218" s="3">
        <f>IF(Inputs!$B$27&lt;&gt;"Ready","PENDING INPUTS",AH217)</f>
        <v>0</v>
      </c>
      <c r="AB218" s="3">
        <f>IF(Inputs!$B$27&lt;&gt;"Ready","PENDING INPUTS",IF(A218&lt;=Inputs!$B$6,ROUND(AA218*Inputs!C16/12,2),0))</f>
        <v>0</v>
      </c>
      <c r="AC218" s="3">
        <f>IF(Inputs!$B$27&lt;&gt;"Ready","PENDING INPUTS",IF(AND(A218&lt;=Inputs!$B$6,AA218&gt;0),Inputs!G16,0))</f>
        <v>0</v>
      </c>
      <c r="AD218" s="3">
        <f>IF(Inputs!$B$27&lt;&gt;"Ready","PENDING INPUTS",IF(A218&gt;Inputs!$B$6,0,MIN((AA218+AB218+AC218),IF(Inputs!H16=1,Inputs!D16,MAX(Inputs!F16,ROUND(AA218*Inputs!E16+AB218+AC218,2))))))</f>
        <v>0</v>
      </c>
      <c r="AE218">
        <f>IF(Inputs!$B$27&lt;&gt;"Ready","PENDING INPUTS",IF(AA218&lt;=0,99,1+IF(AND(K218&gt;0,OR(Inputs!C14&gt;Inputs!C16,AND(Inputs!C14=Inputs!C16,0&lt;2))),1,0)+IF(AND(S218&gt;0,OR(Inputs!C15&gt;Inputs!C16,AND(Inputs!C15=Inputs!C16,1&lt;2))),1,0)+IF(AND(AI218&gt;0,OR(Inputs!C17&gt;Inputs!C16,AND(Inputs!C17=Inputs!C16,3&lt;2))),1,0)+IF(AND(AQ218&gt;0,OR(Inputs!C18&gt;Inputs!C16,AND(Inputs!C18=Inputs!C16,4&lt;2))),1,0)+IF(AND(AY218&gt;0,OR(Inputs!C19&gt;Inputs!C16,AND(Inputs!C19=Inputs!C16,5&lt;2))),1,0)+IF(AND(BG218&gt;0,OR(Inputs!C20&gt;Inputs!C16,AND(Inputs!C20=Inputs!C16,6&lt;2))),1,0)+IF(AND(BO218&gt;0,OR(Inputs!C21&gt;Inputs!C16,AND(Inputs!C21=Inputs!C16,7&lt;2))),1,0)+IF(AND(BW218&gt;0,OR(Inputs!C22&gt;Inputs!C16,AND(Inputs!C22=Inputs!C16,8&lt;2))),1,0)+IF(AND(CE218&gt;0,OR(Inputs!C23&gt;Inputs!C16,AND(Inputs!C23=Inputs!C16,9&lt;2))),1,0)))</f>
        <v>99</v>
      </c>
      <c r="AF218" s="3">
        <f>IF(Inputs!$B$27&lt;&gt;"Ready","PENDING INPUTS",IF(A218&gt;Inputs!$B$6,0,MIN(MAX(0,(AA218+AB218+AC218)-AD218),MAX(0,C218-D218-(IF(O218&lt;AE218,K218+L218+M218-N218,0)+IF(W218&lt;AE218,S218+T218+U218-V218,0)+IF(AE218&lt;AE218,AA218+AB218+AC218-AD218,0)+IF(AM218&lt;AE218,AI218+AJ218+AK218-AL218,0)+IF(AU218&lt;AE218,AQ218+AR218+AS218-AT218,0)+IF(BC218&lt;AE218,AY218+AZ218+BA218-BB218,0)+IF(BK218&lt;AE218,BG218+BH218+BI218-BJ218,0)+IF(BS218&lt;AE218,BO218+BP218+BQ218-BR218,0)+IF(CA218&lt;AE218,BW218+BX218+BY218-BZ218,0)+IF(CI218&lt;AE218,CE218+CF218+CG218-CH218,0))))))</f>
        <v>0</v>
      </c>
      <c r="AG218" s="3">
        <f>IF(Inputs!$B$27&lt;&gt;"Ready","PENDING INPUTS",MIN((AA218+AB218+AC218),IF(D218&gt;C218,IF(D218=0,0,AD218*C218/D218),AD218+AF218)))</f>
        <v>0</v>
      </c>
      <c r="AH218" s="3">
        <f>IF(Inputs!$B$27&lt;&gt;"Ready","PENDING INPUTS",MAX(0,(AA218+AB218+AC218)-AG218))</f>
        <v>0</v>
      </c>
      <c r="AI218" s="3">
        <f>IF(Inputs!$B$27&lt;&gt;"Ready","PENDING INPUTS",AP217)</f>
        <v>0</v>
      </c>
      <c r="AJ218" s="3">
        <f>IF(Inputs!$B$27&lt;&gt;"Ready","PENDING INPUTS",IF(A218&lt;=Inputs!$B$6,ROUND(AI218*Inputs!C17/12,2),0))</f>
        <v>0</v>
      </c>
      <c r="AK218" s="3">
        <f>IF(Inputs!$B$27&lt;&gt;"Ready","PENDING INPUTS",IF(AND(A218&lt;=Inputs!$B$6,AI218&gt;0),Inputs!G17,0))</f>
        <v>0</v>
      </c>
      <c r="AL218" s="3">
        <f>IF(Inputs!$B$27&lt;&gt;"Ready","PENDING INPUTS",IF(A218&gt;Inputs!$B$6,0,MIN((AI218+AJ218+AK218),IF(Inputs!H17=1,Inputs!D17,MAX(Inputs!F17,ROUND(AI218*Inputs!E17+AJ218+AK218,2))))))</f>
        <v>0</v>
      </c>
      <c r="AM218">
        <f>IF(Inputs!$B$27&lt;&gt;"Ready","PENDING INPUTS",IF(AI218&lt;=0,99,1+IF(AND(K218&gt;0,OR(Inputs!C14&gt;Inputs!C17,AND(Inputs!C14=Inputs!C17,0&lt;3))),1,0)+IF(AND(S218&gt;0,OR(Inputs!C15&gt;Inputs!C17,AND(Inputs!C15=Inputs!C17,1&lt;3))),1,0)+IF(AND(AA218&gt;0,OR(Inputs!C16&gt;Inputs!C17,AND(Inputs!C16=Inputs!C17,2&lt;3))),1,0)+IF(AND(AQ218&gt;0,OR(Inputs!C18&gt;Inputs!C17,AND(Inputs!C18=Inputs!C17,4&lt;3))),1,0)+IF(AND(AY218&gt;0,OR(Inputs!C19&gt;Inputs!C17,AND(Inputs!C19=Inputs!C17,5&lt;3))),1,0)+IF(AND(BG218&gt;0,OR(Inputs!C20&gt;Inputs!C17,AND(Inputs!C20=Inputs!C17,6&lt;3))),1,0)+IF(AND(BO218&gt;0,OR(Inputs!C21&gt;Inputs!C17,AND(Inputs!C21=Inputs!C17,7&lt;3))),1,0)+IF(AND(BW218&gt;0,OR(Inputs!C22&gt;Inputs!C17,AND(Inputs!C22=Inputs!C17,8&lt;3))),1,0)+IF(AND(CE218&gt;0,OR(Inputs!C23&gt;Inputs!C17,AND(Inputs!C23=Inputs!C17,9&lt;3))),1,0)))</f>
        <v>99</v>
      </c>
      <c r="AN218" s="3">
        <f>IF(Inputs!$B$27&lt;&gt;"Ready","PENDING INPUTS",IF(A218&gt;Inputs!$B$6,0,MIN(MAX(0,(AI218+AJ218+AK218)-AL218),MAX(0,C218-D218-(IF(O218&lt;AM218,K218+L218+M218-N218,0)+IF(W218&lt;AM218,S218+T218+U218-V218,0)+IF(AE218&lt;AM218,AA218+AB218+AC218-AD218,0)+IF(AM218&lt;AM218,AI218+AJ218+AK218-AL218,0)+IF(AU218&lt;AM218,AQ218+AR218+AS218-AT218,0)+IF(BC218&lt;AM218,AY218+AZ218+BA218-BB218,0)+IF(BK218&lt;AM218,BG218+BH218+BI218-BJ218,0)+IF(BS218&lt;AM218,BO218+BP218+BQ218-BR218,0)+IF(CA218&lt;AM218,BW218+BX218+BY218-BZ218,0)+IF(CI218&lt;AM218,CE218+CF218+CG218-CH218,0))))))</f>
        <v>0</v>
      </c>
      <c r="AO218" s="3">
        <f>IF(Inputs!$B$27&lt;&gt;"Ready","PENDING INPUTS",MIN((AI218+AJ218+AK218),IF(D218&gt;C218,IF(D218=0,0,AL218*C218/D218),AL218+AN218)))</f>
        <v>0</v>
      </c>
      <c r="AP218" s="3">
        <f>IF(Inputs!$B$27&lt;&gt;"Ready","PENDING INPUTS",MAX(0,(AI218+AJ218+AK218)-AO218))</f>
        <v>0</v>
      </c>
      <c r="AQ218" s="3">
        <f>IF(Inputs!$B$27&lt;&gt;"Ready","PENDING INPUTS",AX217)</f>
        <v>0</v>
      </c>
      <c r="AR218" s="3">
        <f>IF(Inputs!$B$27&lt;&gt;"Ready","PENDING INPUTS",IF(A218&lt;=Inputs!$B$6,ROUND(AQ218*Inputs!C18/12,2),0))</f>
        <v>0</v>
      </c>
      <c r="AS218" s="3">
        <f>IF(Inputs!$B$27&lt;&gt;"Ready","PENDING INPUTS",IF(AND(A218&lt;=Inputs!$B$6,AQ218&gt;0),Inputs!G18,0))</f>
        <v>0</v>
      </c>
      <c r="AT218" s="3">
        <f>IF(Inputs!$B$27&lt;&gt;"Ready","PENDING INPUTS",IF(A218&gt;Inputs!$B$6,0,MIN((AQ218+AR218+AS218),IF(Inputs!H18=1,Inputs!D18,MAX(Inputs!F18,ROUND(AQ218*Inputs!E18+AR218+AS218,2))))))</f>
        <v>0</v>
      </c>
      <c r="AU218">
        <f>IF(Inputs!$B$27&lt;&gt;"Ready","PENDING INPUTS",IF(AQ218&lt;=0,99,1+IF(AND(K218&gt;0,OR(Inputs!C14&gt;Inputs!C18,AND(Inputs!C14=Inputs!C18,0&lt;4))),1,0)+IF(AND(S218&gt;0,OR(Inputs!C15&gt;Inputs!C18,AND(Inputs!C15=Inputs!C18,1&lt;4))),1,0)+IF(AND(AA218&gt;0,OR(Inputs!C16&gt;Inputs!C18,AND(Inputs!C16=Inputs!C18,2&lt;4))),1,0)+IF(AND(AI218&gt;0,OR(Inputs!C17&gt;Inputs!C18,AND(Inputs!C17=Inputs!C18,3&lt;4))),1,0)+IF(AND(AY218&gt;0,OR(Inputs!C19&gt;Inputs!C18,AND(Inputs!C19=Inputs!C18,5&lt;4))),1,0)+IF(AND(BG218&gt;0,OR(Inputs!C20&gt;Inputs!C18,AND(Inputs!C20=Inputs!C18,6&lt;4))),1,0)+IF(AND(BO218&gt;0,OR(Inputs!C21&gt;Inputs!C18,AND(Inputs!C21=Inputs!C18,7&lt;4))),1,0)+IF(AND(BW218&gt;0,OR(Inputs!C22&gt;Inputs!C18,AND(Inputs!C22=Inputs!C18,8&lt;4))),1,0)+IF(AND(CE218&gt;0,OR(Inputs!C23&gt;Inputs!C18,AND(Inputs!C23=Inputs!C18,9&lt;4))),1,0)))</f>
        <v>99</v>
      </c>
      <c r="AV218" s="3">
        <f>IF(Inputs!$B$27&lt;&gt;"Ready","PENDING INPUTS",IF(A218&gt;Inputs!$B$6,0,MIN(MAX(0,(AQ218+AR218+AS218)-AT218),MAX(0,C218-D218-(IF(O218&lt;AU218,K218+L218+M218-N218,0)+IF(W218&lt;AU218,S218+T218+U218-V218,0)+IF(AE218&lt;AU218,AA218+AB218+AC218-AD218,0)+IF(AM218&lt;AU218,AI218+AJ218+AK218-AL218,0)+IF(AU218&lt;AU218,AQ218+AR218+AS218-AT218,0)+IF(BC218&lt;AU218,AY218+AZ218+BA218-BB218,0)+IF(BK218&lt;AU218,BG218+BH218+BI218-BJ218,0)+IF(BS218&lt;AU218,BO218+BP218+BQ218-BR218,0)+IF(CA218&lt;AU218,BW218+BX218+BY218-BZ218,0)+IF(CI218&lt;AU218,CE218+CF218+CG218-CH218,0))))))</f>
        <v>0</v>
      </c>
      <c r="AW218" s="3">
        <f>IF(Inputs!$B$27&lt;&gt;"Ready","PENDING INPUTS",MIN((AQ218+AR218+AS218),IF(D218&gt;C218,IF(D218=0,0,AT218*C218/D218),AT218+AV218)))</f>
        <v>0</v>
      </c>
      <c r="AX218" s="3">
        <f>IF(Inputs!$B$27&lt;&gt;"Ready","PENDING INPUTS",MAX(0,(AQ218+AR218+AS218)-AW218))</f>
        <v>0</v>
      </c>
      <c r="AY218" s="3">
        <f>IF(Inputs!$B$27&lt;&gt;"Ready","PENDING INPUTS",BF217)</f>
        <v>0</v>
      </c>
      <c r="AZ218" s="3">
        <f>IF(Inputs!$B$27&lt;&gt;"Ready","PENDING INPUTS",IF(A218&lt;=Inputs!$B$6,ROUND(AY218*Inputs!C19/12,2),0))</f>
        <v>0</v>
      </c>
      <c r="BA218" s="3">
        <f>IF(Inputs!$B$27&lt;&gt;"Ready","PENDING INPUTS",IF(AND(A218&lt;=Inputs!$B$6,AY218&gt;0),Inputs!G19,0))</f>
        <v>0</v>
      </c>
      <c r="BB218" s="3">
        <f>IF(Inputs!$B$27&lt;&gt;"Ready","PENDING INPUTS",IF(A218&gt;Inputs!$B$6,0,MIN((AY218+AZ218+BA218),IF(Inputs!H19=1,Inputs!D19,MAX(Inputs!F19,ROUND(AY218*Inputs!E19+AZ218+BA218,2))))))</f>
        <v>0</v>
      </c>
      <c r="BC218">
        <f>IF(Inputs!$B$27&lt;&gt;"Ready","PENDING INPUTS",IF(AY218&lt;=0,99,1+IF(AND(K218&gt;0,OR(Inputs!C14&gt;Inputs!C19,AND(Inputs!C14=Inputs!C19,0&lt;5))),1,0)+IF(AND(S218&gt;0,OR(Inputs!C15&gt;Inputs!C19,AND(Inputs!C15=Inputs!C19,1&lt;5))),1,0)+IF(AND(AA218&gt;0,OR(Inputs!C16&gt;Inputs!C19,AND(Inputs!C16=Inputs!C19,2&lt;5))),1,0)+IF(AND(AI218&gt;0,OR(Inputs!C17&gt;Inputs!C19,AND(Inputs!C17=Inputs!C19,3&lt;5))),1,0)+IF(AND(AQ218&gt;0,OR(Inputs!C18&gt;Inputs!C19,AND(Inputs!C18=Inputs!C19,4&lt;5))),1,0)+IF(AND(BG218&gt;0,OR(Inputs!C20&gt;Inputs!C19,AND(Inputs!C20=Inputs!C19,6&lt;5))),1,0)+IF(AND(BO218&gt;0,OR(Inputs!C21&gt;Inputs!C19,AND(Inputs!C21=Inputs!C19,7&lt;5))),1,0)+IF(AND(BW218&gt;0,OR(Inputs!C22&gt;Inputs!C19,AND(Inputs!C22=Inputs!C19,8&lt;5))),1,0)+IF(AND(CE218&gt;0,OR(Inputs!C23&gt;Inputs!C19,AND(Inputs!C23=Inputs!C19,9&lt;5))),1,0)))</f>
        <v>99</v>
      </c>
      <c r="BD218" s="3">
        <f>IF(Inputs!$B$27&lt;&gt;"Ready","PENDING INPUTS",IF(A218&gt;Inputs!$B$6,0,MIN(MAX(0,(AY218+AZ218+BA218)-BB218),MAX(0,C218-D218-(IF(O218&lt;BC218,K218+L218+M218-N218,0)+IF(W218&lt;BC218,S218+T218+U218-V218,0)+IF(AE218&lt;BC218,AA218+AB218+AC218-AD218,0)+IF(AM218&lt;BC218,AI218+AJ218+AK218-AL218,0)+IF(AU218&lt;BC218,AQ218+AR218+AS218-AT218,0)+IF(BC218&lt;BC218,AY218+AZ218+BA218-BB218,0)+IF(BK218&lt;BC218,BG218+BH218+BI218-BJ218,0)+IF(BS218&lt;BC218,BO218+BP218+BQ218-BR218,0)+IF(CA218&lt;BC218,BW218+BX218+BY218-BZ218,0)+IF(CI218&lt;BC218,CE218+CF218+CG218-CH218,0))))))</f>
        <v>0</v>
      </c>
      <c r="BE218" s="3">
        <f>IF(Inputs!$B$27&lt;&gt;"Ready","PENDING INPUTS",MIN((AY218+AZ218+BA218),IF(D218&gt;C218,IF(D218=0,0,BB218*C218/D218),BB218+BD218)))</f>
        <v>0</v>
      </c>
      <c r="BF218" s="3">
        <f>IF(Inputs!$B$27&lt;&gt;"Ready","PENDING INPUTS",MAX(0,(AY218+AZ218+BA218)-BE218))</f>
        <v>0</v>
      </c>
      <c r="BG218" s="3">
        <f>IF(Inputs!$B$27&lt;&gt;"Ready","PENDING INPUTS",BN217)</f>
        <v>0</v>
      </c>
      <c r="BH218" s="3">
        <f>IF(Inputs!$B$27&lt;&gt;"Ready","PENDING INPUTS",IF(A218&lt;=Inputs!$B$6,ROUND(BG218*Inputs!C20/12,2),0))</f>
        <v>0</v>
      </c>
      <c r="BI218" s="3">
        <f>IF(Inputs!$B$27&lt;&gt;"Ready","PENDING INPUTS",IF(AND(A218&lt;=Inputs!$B$6,BG218&gt;0),Inputs!G20,0))</f>
        <v>0</v>
      </c>
      <c r="BJ218" s="3">
        <f>IF(Inputs!$B$27&lt;&gt;"Ready","PENDING INPUTS",IF(A218&gt;Inputs!$B$6,0,MIN((BG218+BH218+BI218),IF(Inputs!H20=1,Inputs!D20,MAX(Inputs!F20,ROUND(BG218*Inputs!E20+BH218+BI218,2))))))</f>
        <v>0</v>
      </c>
      <c r="BK218">
        <f>IF(Inputs!$B$27&lt;&gt;"Ready","PENDING INPUTS",IF(BG218&lt;=0,99,1+IF(AND(K218&gt;0,OR(Inputs!C14&gt;Inputs!C20,AND(Inputs!C14=Inputs!C20,0&lt;6))),1,0)+IF(AND(S218&gt;0,OR(Inputs!C15&gt;Inputs!C20,AND(Inputs!C15=Inputs!C20,1&lt;6))),1,0)+IF(AND(AA218&gt;0,OR(Inputs!C16&gt;Inputs!C20,AND(Inputs!C16=Inputs!C20,2&lt;6))),1,0)+IF(AND(AI218&gt;0,OR(Inputs!C17&gt;Inputs!C20,AND(Inputs!C17=Inputs!C20,3&lt;6))),1,0)+IF(AND(AQ218&gt;0,OR(Inputs!C18&gt;Inputs!C20,AND(Inputs!C18=Inputs!C20,4&lt;6))),1,0)+IF(AND(AY218&gt;0,OR(Inputs!C19&gt;Inputs!C20,AND(Inputs!C19=Inputs!C20,5&lt;6))),1,0)+IF(AND(BO218&gt;0,OR(Inputs!C21&gt;Inputs!C20,AND(Inputs!C21=Inputs!C20,7&lt;6))),1,0)+IF(AND(BW218&gt;0,OR(Inputs!C22&gt;Inputs!C20,AND(Inputs!C22=Inputs!C20,8&lt;6))),1,0)+IF(AND(CE218&gt;0,OR(Inputs!C23&gt;Inputs!C20,AND(Inputs!C23=Inputs!C20,9&lt;6))),1,0)))</f>
        <v>99</v>
      </c>
      <c r="BL218" s="3">
        <f>IF(Inputs!$B$27&lt;&gt;"Ready","PENDING INPUTS",IF(A218&gt;Inputs!$B$6,0,MIN(MAX(0,(BG218+BH218+BI218)-BJ218),MAX(0,C218-D218-(IF(O218&lt;BK218,K218+L218+M218-N218,0)+IF(W218&lt;BK218,S218+T218+U218-V218,0)+IF(AE218&lt;BK218,AA218+AB218+AC218-AD218,0)+IF(AM218&lt;BK218,AI218+AJ218+AK218-AL218,0)+IF(AU218&lt;BK218,AQ218+AR218+AS218-AT218,0)+IF(BC218&lt;BK218,AY218+AZ218+BA218-BB218,0)+IF(BK218&lt;BK218,BG218+BH218+BI218-BJ218,0)+IF(BS218&lt;BK218,BO218+BP218+BQ218-BR218,0)+IF(CA218&lt;BK218,BW218+BX218+BY218-BZ218,0)+IF(CI218&lt;BK218,CE218+CF218+CG218-CH218,0))))))</f>
        <v>0</v>
      </c>
      <c r="BM218" s="3">
        <f>IF(Inputs!$B$27&lt;&gt;"Ready","PENDING INPUTS",MIN((BG218+BH218+BI218),IF(D218&gt;C218,IF(D218=0,0,BJ218*C218/D218),BJ218+BL218)))</f>
        <v>0</v>
      </c>
      <c r="BN218" s="3">
        <f>IF(Inputs!$B$27&lt;&gt;"Ready","PENDING INPUTS",MAX(0,(BG218+BH218+BI218)-BM218))</f>
        <v>0</v>
      </c>
      <c r="BO218" s="3">
        <f>IF(Inputs!$B$27&lt;&gt;"Ready","PENDING INPUTS",BV217)</f>
        <v>0</v>
      </c>
      <c r="BP218" s="3">
        <f>IF(Inputs!$B$27&lt;&gt;"Ready","PENDING INPUTS",IF(A218&lt;=Inputs!$B$6,ROUND(BO218*Inputs!C21/12,2),0))</f>
        <v>0</v>
      </c>
      <c r="BQ218" s="3">
        <f>IF(Inputs!$B$27&lt;&gt;"Ready","PENDING INPUTS",IF(AND(A218&lt;=Inputs!$B$6,BO218&gt;0),Inputs!G21,0))</f>
        <v>0</v>
      </c>
      <c r="BR218" s="3">
        <f>IF(Inputs!$B$27&lt;&gt;"Ready","PENDING INPUTS",IF(A218&gt;Inputs!$B$6,0,MIN((BO218+BP218+BQ218),IF(Inputs!H21=1,Inputs!D21,MAX(Inputs!F21,ROUND(BO218*Inputs!E21+BP218+BQ218,2))))))</f>
        <v>0</v>
      </c>
      <c r="BS218">
        <f>IF(Inputs!$B$27&lt;&gt;"Ready","PENDING INPUTS",IF(BO218&lt;=0,99,1+IF(AND(K218&gt;0,OR(Inputs!C14&gt;Inputs!C21,AND(Inputs!C14=Inputs!C21,0&lt;7))),1,0)+IF(AND(S218&gt;0,OR(Inputs!C15&gt;Inputs!C21,AND(Inputs!C15=Inputs!C21,1&lt;7))),1,0)+IF(AND(AA218&gt;0,OR(Inputs!C16&gt;Inputs!C21,AND(Inputs!C16=Inputs!C21,2&lt;7))),1,0)+IF(AND(AI218&gt;0,OR(Inputs!C17&gt;Inputs!C21,AND(Inputs!C17=Inputs!C21,3&lt;7))),1,0)+IF(AND(AQ218&gt;0,OR(Inputs!C18&gt;Inputs!C21,AND(Inputs!C18=Inputs!C21,4&lt;7))),1,0)+IF(AND(AY218&gt;0,OR(Inputs!C19&gt;Inputs!C21,AND(Inputs!C19=Inputs!C21,5&lt;7))),1,0)+IF(AND(BG218&gt;0,OR(Inputs!C20&gt;Inputs!C21,AND(Inputs!C20=Inputs!C21,6&lt;7))),1,0)+IF(AND(BW218&gt;0,OR(Inputs!C22&gt;Inputs!C21,AND(Inputs!C22=Inputs!C21,8&lt;7))),1,0)+IF(AND(CE218&gt;0,OR(Inputs!C23&gt;Inputs!C21,AND(Inputs!C23=Inputs!C21,9&lt;7))),1,0)))</f>
        <v>99</v>
      </c>
      <c r="BT218" s="3">
        <f>IF(Inputs!$B$27&lt;&gt;"Ready","PENDING INPUTS",IF(A218&gt;Inputs!$B$6,0,MIN(MAX(0,(BO218+BP218+BQ218)-BR218),MAX(0,C218-D218-(IF(O218&lt;BS218,K218+L218+M218-N218,0)+IF(W218&lt;BS218,S218+T218+U218-V218,0)+IF(AE218&lt;BS218,AA218+AB218+AC218-AD218,0)+IF(AM218&lt;BS218,AI218+AJ218+AK218-AL218,0)+IF(AU218&lt;BS218,AQ218+AR218+AS218-AT218,0)+IF(BC218&lt;BS218,AY218+AZ218+BA218-BB218,0)+IF(BK218&lt;BS218,BG218+BH218+BI218-BJ218,0)+IF(BS218&lt;BS218,BO218+BP218+BQ218-BR218,0)+IF(CA218&lt;BS218,BW218+BX218+BY218-BZ218,0)+IF(CI218&lt;BS218,CE218+CF218+CG218-CH218,0))))))</f>
        <v>0</v>
      </c>
      <c r="BU218" s="3">
        <f>IF(Inputs!$B$27&lt;&gt;"Ready","PENDING INPUTS",MIN((BO218+BP218+BQ218),IF(D218&gt;C218,IF(D218=0,0,BR218*C218/D218),BR218+BT218)))</f>
        <v>0</v>
      </c>
      <c r="BV218" s="3">
        <f>IF(Inputs!$B$27&lt;&gt;"Ready","PENDING INPUTS",MAX(0,(BO218+BP218+BQ218)-BU218))</f>
        <v>0</v>
      </c>
      <c r="BW218" s="3">
        <f>IF(Inputs!$B$27&lt;&gt;"Ready","PENDING INPUTS",CD217)</f>
        <v>0</v>
      </c>
      <c r="BX218" s="3">
        <f>IF(Inputs!$B$27&lt;&gt;"Ready","PENDING INPUTS",IF(A218&lt;=Inputs!$B$6,ROUND(BW218*Inputs!C22/12,2),0))</f>
        <v>0</v>
      </c>
      <c r="BY218" s="3">
        <f>IF(Inputs!$B$27&lt;&gt;"Ready","PENDING INPUTS",IF(AND(A218&lt;=Inputs!$B$6,BW218&gt;0),Inputs!G22,0))</f>
        <v>0</v>
      </c>
      <c r="BZ218" s="3">
        <f>IF(Inputs!$B$27&lt;&gt;"Ready","PENDING INPUTS",IF(A218&gt;Inputs!$B$6,0,MIN((BW218+BX218+BY218),IF(Inputs!H22=1,Inputs!D22,MAX(Inputs!F22,ROUND(BW218*Inputs!E22+BX218+BY218,2))))))</f>
        <v>0</v>
      </c>
      <c r="CA218">
        <f>IF(Inputs!$B$27&lt;&gt;"Ready","PENDING INPUTS",IF(BW218&lt;=0,99,1+IF(AND(K218&gt;0,OR(Inputs!C14&gt;Inputs!C22,AND(Inputs!C14=Inputs!C22,0&lt;8))),1,0)+IF(AND(S218&gt;0,OR(Inputs!C15&gt;Inputs!C22,AND(Inputs!C15=Inputs!C22,1&lt;8))),1,0)+IF(AND(AA218&gt;0,OR(Inputs!C16&gt;Inputs!C22,AND(Inputs!C16=Inputs!C22,2&lt;8))),1,0)+IF(AND(AI218&gt;0,OR(Inputs!C17&gt;Inputs!C22,AND(Inputs!C17=Inputs!C22,3&lt;8))),1,0)+IF(AND(AQ218&gt;0,OR(Inputs!C18&gt;Inputs!C22,AND(Inputs!C18=Inputs!C22,4&lt;8))),1,0)+IF(AND(AY218&gt;0,OR(Inputs!C19&gt;Inputs!C22,AND(Inputs!C19=Inputs!C22,5&lt;8))),1,0)+IF(AND(BG218&gt;0,OR(Inputs!C20&gt;Inputs!C22,AND(Inputs!C20=Inputs!C22,6&lt;8))),1,0)+IF(AND(BO218&gt;0,OR(Inputs!C21&gt;Inputs!C22,AND(Inputs!C21=Inputs!C22,7&lt;8))),1,0)+IF(AND(CE218&gt;0,OR(Inputs!C23&gt;Inputs!C22,AND(Inputs!C23=Inputs!C22,9&lt;8))),1,0)))</f>
        <v>99</v>
      </c>
      <c r="CB218" s="3">
        <f>IF(Inputs!$B$27&lt;&gt;"Ready","PENDING INPUTS",IF(A218&gt;Inputs!$B$6,0,MIN(MAX(0,(BW218+BX218+BY218)-BZ218),MAX(0,C218-D218-(IF(O218&lt;CA218,K218+L218+M218-N218,0)+IF(W218&lt;CA218,S218+T218+U218-V218,0)+IF(AE218&lt;CA218,AA218+AB218+AC218-AD218,0)+IF(AM218&lt;CA218,AI218+AJ218+AK218-AL218,0)+IF(AU218&lt;CA218,AQ218+AR218+AS218-AT218,0)+IF(BC218&lt;CA218,AY218+AZ218+BA218-BB218,0)+IF(BK218&lt;CA218,BG218+BH218+BI218-BJ218,0)+IF(BS218&lt;CA218,BO218+BP218+BQ218-BR218,0)+IF(CA218&lt;CA218,BW218+BX218+BY218-BZ218,0)+IF(CI218&lt;CA218,CE218+CF218+CG218-CH218,0))))))</f>
        <v>0</v>
      </c>
      <c r="CC218" s="3">
        <f>IF(Inputs!$B$27&lt;&gt;"Ready","PENDING INPUTS",MIN((BW218+BX218+BY218),IF(D218&gt;C218,IF(D218=0,0,BZ218*C218/D218),BZ218+CB218)))</f>
        <v>0</v>
      </c>
      <c r="CD218" s="3">
        <f>IF(Inputs!$B$27&lt;&gt;"Ready","PENDING INPUTS",MAX(0,(BW218+BX218+BY218)-CC218))</f>
        <v>0</v>
      </c>
      <c r="CE218" s="3">
        <f>IF(Inputs!$B$27&lt;&gt;"Ready","PENDING INPUTS",CL217)</f>
        <v>0</v>
      </c>
      <c r="CF218" s="3">
        <f>IF(Inputs!$B$27&lt;&gt;"Ready","PENDING INPUTS",IF(A218&lt;=Inputs!$B$6,ROUND(CE218*Inputs!C23/12,2),0))</f>
        <v>0</v>
      </c>
      <c r="CG218" s="3">
        <f>IF(Inputs!$B$27&lt;&gt;"Ready","PENDING INPUTS",IF(AND(A218&lt;=Inputs!$B$6,CE218&gt;0),Inputs!G23,0))</f>
        <v>0</v>
      </c>
      <c r="CH218" s="3">
        <f>IF(Inputs!$B$27&lt;&gt;"Ready","PENDING INPUTS",IF(A218&gt;Inputs!$B$6,0,MIN((CE218+CF218+CG218),IF(Inputs!H23=1,Inputs!D23,MAX(Inputs!F23,ROUND(CE218*Inputs!E23+CF218+CG218,2))))))</f>
        <v>0</v>
      </c>
      <c r="CI218">
        <f>IF(Inputs!$B$27&lt;&gt;"Ready","PENDING INPUTS",IF(CE218&lt;=0,99,1+IF(AND(K218&gt;0,OR(Inputs!C14&gt;Inputs!C23,AND(Inputs!C14=Inputs!C23,0&lt;9))),1,0)+IF(AND(S218&gt;0,OR(Inputs!C15&gt;Inputs!C23,AND(Inputs!C15=Inputs!C23,1&lt;9))),1,0)+IF(AND(AA218&gt;0,OR(Inputs!C16&gt;Inputs!C23,AND(Inputs!C16=Inputs!C23,2&lt;9))),1,0)+IF(AND(AI218&gt;0,OR(Inputs!C17&gt;Inputs!C23,AND(Inputs!C17=Inputs!C23,3&lt;9))),1,0)+IF(AND(AQ218&gt;0,OR(Inputs!C18&gt;Inputs!C23,AND(Inputs!C18=Inputs!C23,4&lt;9))),1,0)+IF(AND(AY218&gt;0,OR(Inputs!C19&gt;Inputs!C23,AND(Inputs!C19=Inputs!C23,5&lt;9))),1,0)+IF(AND(BG218&gt;0,OR(Inputs!C20&gt;Inputs!C23,AND(Inputs!C20=Inputs!C23,6&lt;9))),1,0)+IF(AND(BO218&gt;0,OR(Inputs!C21&gt;Inputs!C23,AND(Inputs!C21=Inputs!C23,7&lt;9))),1,0)+IF(AND(BW218&gt;0,OR(Inputs!C22&gt;Inputs!C23,AND(Inputs!C22=Inputs!C23,8&lt;9))),1,0)))</f>
        <v>99</v>
      </c>
      <c r="CJ218" s="3">
        <f>IF(Inputs!$B$27&lt;&gt;"Ready","PENDING INPUTS",IF(A218&gt;Inputs!$B$6,0,MIN(MAX(0,(CE218+CF218+CG218)-CH218),MAX(0,C218-D218-(IF(O218&lt;CI218,K218+L218+M218-N218,0)+IF(W218&lt;CI218,S218+T218+U218-V218,0)+IF(AE218&lt;CI218,AA218+AB218+AC218-AD218,0)+IF(AM218&lt;CI218,AI218+AJ218+AK218-AL218,0)+IF(AU218&lt;CI218,AQ218+AR218+AS218-AT218,0)+IF(BC218&lt;CI218,AY218+AZ218+BA218-BB218,0)+IF(BK218&lt;CI218,BG218+BH218+BI218-BJ218,0)+IF(BS218&lt;CI218,BO218+BP218+BQ218-BR218,0)+IF(CA218&lt;CI218,BW218+BX218+BY218-BZ218,0)+IF(CI218&lt;CI218,CE218+CF218+CG218-CH218,0))))))</f>
        <v>0</v>
      </c>
      <c r="CK218" s="3">
        <f>IF(Inputs!$B$27&lt;&gt;"Ready","PENDING INPUTS",MIN((CE218+CF218+CG218),IF(D218&gt;C218,IF(D218=0,0,CH218*C218/D218),CH218+CJ218)))</f>
        <v>0</v>
      </c>
      <c r="CL218" s="3">
        <f>IF(Inputs!$B$27&lt;&gt;"Ready","PENDING INPUTS",MAX(0,(CE218+CF218+CG218)-CK218))</f>
        <v>0</v>
      </c>
    </row>
    <row r="219" spans="1:90" ht="27.95" customHeight="1" x14ac:dyDescent="0.25">
      <c r="A219">
        <v>215</v>
      </c>
      <c r="B219" s="13">
        <f>IF(Inputs!$B$27&lt;&gt;"Ready","PENDING INPUTS",EDATE(Inputs!$B$5,A219-1))</f>
        <v>52810</v>
      </c>
      <c r="C219" s="3">
        <f>IF(Inputs!$B$27&lt;&gt;"Ready","PENDING INPUTS",IF(A219&lt;=Inputs!$B$6,MAX(0,Inputs!$B$4+IF(A219=Inputs!$B$7,Inputs!$B$8,0)+IF(A219=Inputs!$B$9,Inputs!$B$10,0)),0))</f>
        <v>0</v>
      </c>
      <c r="D219" s="3">
        <f>IF(Inputs!$B$27&lt;&gt;"Ready","PENDING INPUTS",SUM(N219,V219,AD219,AL219,AT219,BB219,BJ219,BR219,BZ219,CH219))</f>
        <v>0</v>
      </c>
      <c r="E219" s="3">
        <f>IF(Inputs!$B$27&lt;&gt;"Ready","PENDING INPUTS",MAX(0,D219-C219))</f>
        <v>0</v>
      </c>
      <c r="F219" s="3">
        <f>IF(Inputs!$B$27&lt;&gt;"Ready","PENDING INPUTS",SUM(Q219,Y219,AG219,AO219,AW219,BE219,BM219,BU219,CC219,CK219))</f>
        <v>0</v>
      </c>
      <c r="G219" s="3">
        <f>IF(Inputs!$B$27&lt;&gt;"Ready","PENDING INPUTS",SUM(L219,T219,AB219,AJ219,AR219,AZ219,BH219,BP219,BX219,CF219))</f>
        <v>0</v>
      </c>
      <c r="H219" s="3">
        <f>IF(Inputs!$B$27&lt;&gt;"Ready","PENDING INPUTS",SUM(M219,U219,AC219,AK219,AS219,BA219,BI219,BQ219,BY219,CG219))</f>
        <v>0</v>
      </c>
      <c r="I219" s="3">
        <f>IF(Inputs!$B$27&lt;&gt;"Ready","PENDING INPUTS",SUM(R219,Z219,AH219,AP219,AX219,BF219,BN219,BV219,CD219,CL219))</f>
        <v>0</v>
      </c>
      <c r="J219" t="str">
        <f>IF(Inputs!$B$27&lt;&gt;"Ready","PENDING INPUTS",IF(A219&gt;Inputs!$B$6,"Beyond horizon",IF(E219&gt;0.005,"MINIMUM SHORTFALL",IF(I219&lt;0.005,"Paid off","In progress"))))</f>
        <v>Beyond horizon</v>
      </c>
      <c r="K219" s="3">
        <f>IF(Inputs!$B$27&lt;&gt;"Ready","PENDING INPUTS",R218)</f>
        <v>0</v>
      </c>
      <c r="L219" s="3">
        <f>IF(Inputs!$B$27&lt;&gt;"Ready","PENDING INPUTS",IF(A219&lt;=Inputs!$B$6,ROUND(K219*Inputs!C14/12,2),0))</f>
        <v>0</v>
      </c>
      <c r="M219" s="3">
        <f>IF(Inputs!$B$27&lt;&gt;"Ready","PENDING INPUTS",IF(AND(A219&lt;=Inputs!$B$6,K219&gt;0),Inputs!G14,0))</f>
        <v>0</v>
      </c>
      <c r="N219" s="3">
        <f>IF(Inputs!$B$27&lt;&gt;"Ready","PENDING INPUTS",IF(A219&gt;Inputs!$B$6,0,MIN((K219+L219+M219),IF(Inputs!H14=1,Inputs!D14,MAX(Inputs!F14,ROUND(K219*Inputs!E14+L219+M219,2))))))</f>
        <v>0</v>
      </c>
      <c r="O219">
        <f>IF(Inputs!$B$27&lt;&gt;"Ready","PENDING INPUTS",IF(K219&lt;=0,99,1+IF(AND(S219&gt;0,OR(Inputs!C15&gt;Inputs!C14,AND(Inputs!C15=Inputs!C14,1&lt;0))),1,0)+IF(AND(AA219&gt;0,OR(Inputs!C16&gt;Inputs!C14,AND(Inputs!C16=Inputs!C14,2&lt;0))),1,0)+IF(AND(AI219&gt;0,OR(Inputs!C17&gt;Inputs!C14,AND(Inputs!C17=Inputs!C14,3&lt;0))),1,0)+IF(AND(AQ219&gt;0,OR(Inputs!C18&gt;Inputs!C14,AND(Inputs!C18=Inputs!C14,4&lt;0))),1,0)+IF(AND(AY219&gt;0,OR(Inputs!C19&gt;Inputs!C14,AND(Inputs!C19=Inputs!C14,5&lt;0))),1,0)+IF(AND(BG219&gt;0,OR(Inputs!C20&gt;Inputs!C14,AND(Inputs!C20=Inputs!C14,6&lt;0))),1,0)+IF(AND(BO219&gt;0,OR(Inputs!C21&gt;Inputs!C14,AND(Inputs!C21=Inputs!C14,7&lt;0))),1,0)+IF(AND(BW219&gt;0,OR(Inputs!C22&gt;Inputs!C14,AND(Inputs!C22=Inputs!C14,8&lt;0))),1,0)+IF(AND(CE219&gt;0,OR(Inputs!C23&gt;Inputs!C14,AND(Inputs!C23=Inputs!C14,9&lt;0))),1,0)))</f>
        <v>99</v>
      </c>
      <c r="P219" s="3">
        <f>IF(Inputs!$B$27&lt;&gt;"Ready","PENDING INPUTS",IF(A219&gt;Inputs!$B$6,0,MIN(MAX(0,(K219+L219+M219)-N219),MAX(0,C219-D219-(IF(O219&lt;O219,K219+L219+M219-N219,0)+IF(W219&lt;O219,S219+T219+U219-V219,0)+IF(AE219&lt;O219,AA219+AB219+AC219-AD219,0)+IF(AM219&lt;O219,AI219+AJ219+AK219-AL219,0)+IF(AU219&lt;O219,AQ219+AR219+AS219-AT219,0)+IF(BC219&lt;O219,AY219+AZ219+BA219-BB219,0)+IF(BK219&lt;O219,BG219+BH219+BI219-BJ219,0)+IF(BS219&lt;O219,BO219+BP219+BQ219-BR219,0)+IF(CA219&lt;O219,BW219+BX219+BY219-BZ219,0)+IF(CI219&lt;O219,CE219+CF219+CG219-CH219,0))))))</f>
        <v>0</v>
      </c>
      <c r="Q219" s="3">
        <f>IF(Inputs!$B$27&lt;&gt;"Ready","PENDING INPUTS",MIN((K219+L219+M219),IF(D219&gt;C219,IF(D219=0,0,N219*C219/D219),N219+P219)))</f>
        <v>0</v>
      </c>
      <c r="R219" s="3">
        <f>IF(Inputs!$B$27&lt;&gt;"Ready","PENDING INPUTS",MAX(0,(K219+L219+M219)-Q219))</f>
        <v>0</v>
      </c>
      <c r="S219" s="3">
        <f>IF(Inputs!$B$27&lt;&gt;"Ready","PENDING INPUTS",Z218)</f>
        <v>0</v>
      </c>
      <c r="T219" s="3">
        <f>IF(Inputs!$B$27&lt;&gt;"Ready","PENDING INPUTS",IF(A219&lt;=Inputs!$B$6,ROUND(S219*Inputs!C15/12,2),0))</f>
        <v>0</v>
      </c>
      <c r="U219" s="3">
        <f>IF(Inputs!$B$27&lt;&gt;"Ready","PENDING INPUTS",IF(AND(A219&lt;=Inputs!$B$6,S219&gt;0),Inputs!G15,0))</f>
        <v>0</v>
      </c>
      <c r="V219" s="3">
        <f>IF(Inputs!$B$27&lt;&gt;"Ready","PENDING INPUTS",IF(A219&gt;Inputs!$B$6,0,MIN((S219+T219+U219),IF(Inputs!H15=1,Inputs!D15,MAX(Inputs!F15,ROUND(S219*Inputs!E15+T219+U219,2))))))</f>
        <v>0</v>
      </c>
      <c r="W219">
        <f>IF(Inputs!$B$27&lt;&gt;"Ready","PENDING INPUTS",IF(S219&lt;=0,99,1+IF(AND(K219&gt;0,OR(Inputs!C14&gt;Inputs!C15,AND(Inputs!C14=Inputs!C15,0&lt;1))),1,0)+IF(AND(AA219&gt;0,OR(Inputs!C16&gt;Inputs!C15,AND(Inputs!C16=Inputs!C15,2&lt;1))),1,0)+IF(AND(AI219&gt;0,OR(Inputs!C17&gt;Inputs!C15,AND(Inputs!C17=Inputs!C15,3&lt;1))),1,0)+IF(AND(AQ219&gt;0,OR(Inputs!C18&gt;Inputs!C15,AND(Inputs!C18=Inputs!C15,4&lt;1))),1,0)+IF(AND(AY219&gt;0,OR(Inputs!C19&gt;Inputs!C15,AND(Inputs!C19=Inputs!C15,5&lt;1))),1,0)+IF(AND(BG219&gt;0,OR(Inputs!C20&gt;Inputs!C15,AND(Inputs!C20=Inputs!C15,6&lt;1))),1,0)+IF(AND(BO219&gt;0,OR(Inputs!C21&gt;Inputs!C15,AND(Inputs!C21=Inputs!C15,7&lt;1))),1,0)+IF(AND(BW219&gt;0,OR(Inputs!C22&gt;Inputs!C15,AND(Inputs!C22=Inputs!C15,8&lt;1))),1,0)+IF(AND(CE219&gt;0,OR(Inputs!C23&gt;Inputs!C15,AND(Inputs!C23=Inputs!C15,9&lt;1))),1,0)))</f>
        <v>99</v>
      </c>
      <c r="X219" s="3">
        <f>IF(Inputs!$B$27&lt;&gt;"Ready","PENDING INPUTS",IF(A219&gt;Inputs!$B$6,0,MIN(MAX(0,(S219+T219+U219)-V219),MAX(0,C219-D219-(IF(O219&lt;W219,K219+L219+M219-N219,0)+IF(W219&lt;W219,S219+T219+U219-V219,0)+IF(AE219&lt;W219,AA219+AB219+AC219-AD219,0)+IF(AM219&lt;W219,AI219+AJ219+AK219-AL219,0)+IF(AU219&lt;W219,AQ219+AR219+AS219-AT219,0)+IF(BC219&lt;W219,AY219+AZ219+BA219-BB219,0)+IF(BK219&lt;W219,BG219+BH219+BI219-BJ219,0)+IF(BS219&lt;W219,BO219+BP219+BQ219-BR219,0)+IF(CA219&lt;W219,BW219+BX219+BY219-BZ219,0)+IF(CI219&lt;W219,CE219+CF219+CG219-CH219,0))))))</f>
        <v>0</v>
      </c>
      <c r="Y219" s="3">
        <f>IF(Inputs!$B$27&lt;&gt;"Ready","PENDING INPUTS",MIN((S219+T219+U219),IF(D219&gt;C219,IF(D219=0,0,V219*C219/D219),V219+X219)))</f>
        <v>0</v>
      </c>
      <c r="Z219" s="3">
        <f>IF(Inputs!$B$27&lt;&gt;"Ready","PENDING INPUTS",MAX(0,(S219+T219+U219)-Y219))</f>
        <v>0</v>
      </c>
      <c r="AA219" s="3">
        <f>IF(Inputs!$B$27&lt;&gt;"Ready","PENDING INPUTS",AH218)</f>
        <v>0</v>
      </c>
      <c r="AB219" s="3">
        <f>IF(Inputs!$B$27&lt;&gt;"Ready","PENDING INPUTS",IF(A219&lt;=Inputs!$B$6,ROUND(AA219*Inputs!C16/12,2),0))</f>
        <v>0</v>
      </c>
      <c r="AC219" s="3">
        <f>IF(Inputs!$B$27&lt;&gt;"Ready","PENDING INPUTS",IF(AND(A219&lt;=Inputs!$B$6,AA219&gt;0),Inputs!G16,0))</f>
        <v>0</v>
      </c>
      <c r="AD219" s="3">
        <f>IF(Inputs!$B$27&lt;&gt;"Ready","PENDING INPUTS",IF(A219&gt;Inputs!$B$6,0,MIN((AA219+AB219+AC219),IF(Inputs!H16=1,Inputs!D16,MAX(Inputs!F16,ROUND(AA219*Inputs!E16+AB219+AC219,2))))))</f>
        <v>0</v>
      </c>
      <c r="AE219">
        <f>IF(Inputs!$B$27&lt;&gt;"Ready","PENDING INPUTS",IF(AA219&lt;=0,99,1+IF(AND(K219&gt;0,OR(Inputs!C14&gt;Inputs!C16,AND(Inputs!C14=Inputs!C16,0&lt;2))),1,0)+IF(AND(S219&gt;0,OR(Inputs!C15&gt;Inputs!C16,AND(Inputs!C15=Inputs!C16,1&lt;2))),1,0)+IF(AND(AI219&gt;0,OR(Inputs!C17&gt;Inputs!C16,AND(Inputs!C17=Inputs!C16,3&lt;2))),1,0)+IF(AND(AQ219&gt;0,OR(Inputs!C18&gt;Inputs!C16,AND(Inputs!C18=Inputs!C16,4&lt;2))),1,0)+IF(AND(AY219&gt;0,OR(Inputs!C19&gt;Inputs!C16,AND(Inputs!C19=Inputs!C16,5&lt;2))),1,0)+IF(AND(BG219&gt;0,OR(Inputs!C20&gt;Inputs!C16,AND(Inputs!C20=Inputs!C16,6&lt;2))),1,0)+IF(AND(BO219&gt;0,OR(Inputs!C21&gt;Inputs!C16,AND(Inputs!C21=Inputs!C16,7&lt;2))),1,0)+IF(AND(BW219&gt;0,OR(Inputs!C22&gt;Inputs!C16,AND(Inputs!C22=Inputs!C16,8&lt;2))),1,0)+IF(AND(CE219&gt;0,OR(Inputs!C23&gt;Inputs!C16,AND(Inputs!C23=Inputs!C16,9&lt;2))),1,0)))</f>
        <v>99</v>
      </c>
      <c r="AF219" s="3">
        <f>IF(Inputs!$B$27&lt;&gt;"Ready","PENDING INPUTS",IF(A219&gt;Inputs!$B$6,0,MIN(MAX(0,(AA219+AB219+AC219)-AD219),MAX(0,C219-D219-(IF(O219&lt;AE219,K219+L219+M219-N219,0)+IF(W219&lt;AE219,S219+T219+U219-V219,0)+IF(AE219&lt;AE219,AA219+AB219+AC219-AD219,0)+IF(AM219&lt;AE219,AI219+AJ219+AK219-AL219,0)+IF(AU219&lt;AE219,AQ219+AR219+AS219-AT219,0)+IF(BC219&lt;AE219,AY219+AZ219+BA219-BB219,0)+IF(BK219&lt;AE219,BG219+BH219+BI219-BJ219,0)+IF(BS219&lt;AE219,BO219+BP219+BQ219-BR219,0)+IF(CA219&lt;AE219,BW219+BX219+BY219-BZ219,0)+IF(CI219&lt;AE219,CE219+CF219+CG219-CH219,0))))))</f>
        <v>0</v>
      </c>
      <c r="AG219" s="3">
        <f>IF(Inputs!$B$27&lt;&gt;"Ready","PENDING INPUTS",MIN((AA219+AB219+AC219),IF(D219&gt;C219,IF(D219=0,0,AD219*C219/D219),AD219+AF219)))</f>
        <v>0</v>
      </c>
      <c r="AH219" s="3">
        <f>IF(Inputs!$B$27&lt;&gt;"Ready","PENDING INPUTS",MAX(0,(AA219+AB219+AC219)-AG219))</f>
        <v>0</v>
      </c>
      <c r="AI219" s="3">
        <f>IF(Inputs!$B$27&lt;&gt;"Ready","PENDING INPUTS",AP218)</f>
        <v>0</v>
      </c>
      <c r="AJ219" s="3">
        <f>IF(Inputs!$B$27&lt;&gt;"Ready","PENDING INPUTS",IF(A219&lt;=Inputs!$B$6,ROUND(AI219*Inputs!C17/12,2),0))</f>
        <v>0</v>
      </c>
      <c r="AK219" s="3">
        <f>IF(Inputs!$B$27&lt;&gt;"Ready","PENDING INPUTS",IF(AND(A219&lt;=Inputs!$B$6,AI219&gt;0),Inputs!G17,0))</f>
        <v>0</v>
      </c>
      <c r="AL219" s="3">
        <f>IF(Inputs!$B$27&lt;&gt;"Ready","PENDING INPUTS",IF(A219&gt;Inputs!$B$6,0,MIN((AI219+AJ219+AK219),IF(Inputs!H17=1,Inputs!D17,MAX(Inputs!F17,ROUND(AI219*Inputs!E17+AJ219+AK219,2))))))</f>
        <v>0</v>
      </c>
      <c r="AM219">
        <f>IF(Inputs!$B$27&lt;&gt;"Ready","PENDING INPUTS",IF(AI219&lt;=0,99,1+IF(AND(K219&gt;0,OR(Inputs!C14&gt;Inputs!C17,AND(Inputs!C14=Inputs!C17,0&lt;3))),1,0)+IF(AND(S219&gt;0,OR(Inputs!C15&gt;Inputs!C17,AND(Inputs!C15=Inputs!C17,1&lt;3))),1,0)+IF(AND(AA219&gt;0,OR(Inputs!C16&gt;Inputs!C17,AND(Inputs!C16=Inputs!C17,2&lt;3))),1,0)+IF(AND(AQ219&gt;0,OR(Inputs!C18&gt;Inputs!C17,AND(Inputs!C18=Inputs!C17,4&lt;3))),1,0)+IF(AND(AY219&gt;0,OR(Inputs!C19&gt;Inputs!C17,AND(Inputs!C19=Inputs!C17,5&lt;3))),1,0)+IF(AND(BG219&gt;0,OR(Inputs!C20&gt;Inputs!C17,AND(Inputs!C20=Inputs!C17,6&lt;3))),1,0)+IF(AND(BO219&gt;0,OR(Inputs!C21&gt;Inputs!C17,AND(Inputs!C21=Inputs!C17,7&lt;3))),1,0)+IF(AND(BW219&gt;0,OR(Inputs!C22&gt;Inputs!C17,AND(Inputs!C22=Inputs!C17,8&lt;3))),1,0)+IF(AND(CE219&gt;0,OR(Inputs!C23&gt;Inputs!C17,AND(Inputs!C23=Inputs!C17,9&lt;3))),1,0)))</f>
        <v>99</v>
      </c>
      <c r="AN219" s="3">
        <f>IF(Inputs!$B$27&lt;&gt;"Ready","PENDING INPUTS",IF(A219&gt;Inputs!$B$6,0,MIN(MAX(0,(AI219+AJ219+AK219)-AL219),MAX(0,C219-D219-(IF(O219&lt;AM219,K219+L219+M219-N219,0)+IF(W219&lt;AM219,S219+T219+U219-V219,0)+IF(AE219&lt;AM219,AA219+AB219+AC219-AD219,0)+IF(AM219&lt;AM219,AI219+AJ219+AK219-AL219,0)+IF(AU219&lt;AM219,AQ219+AR219+AS219-AT219,0)+IF(BC219&lt;AM219,AY219+AZ219+BA219-BB219,0)+IF(BK219&lt;AM219,BG219+BH219+BI219-BJ219,0)+IF(BS219&lt;AM219,BO219+BP219+BQ219-BR219,0)+IF(CA219&lt;AM219,BW219+BX219+BY219-BZ219,0)+IF(CI219&lt;AM219,CE219+CF219+CG219-CH219,0))))))</f>
        <v>0</v>
      </c>
      <c r="AO219" s="3">
        <f>IF(Inputs!$B$27&lt;&gt;"Ready","PENDING INPUTS",MIN((AI219+AJ219+AK219),IF(D219&gt;C219,IF(D219=0,0,AL219*C219/D219),AL219+AN219)))</f>
        <v>0</v>
      </c>
      <c r="AP219" s="3">
        <f>IF(Inputs!$B$27&lt;&gt;"Ready","PENDING INPUTS",MAX(0,(AI219+AJ219+AK219)-AO219))</f>
        <v>0</v>
      </c>
      <c r="AQ219" s="3">
        <f>IF(Inputs!$B$27&lt;&gt;"Ready","PENDING INPUTS",AX218)</f>
        <v>0</v>
      </c>
      <c r="AR219" s="3">
        <f>IF(Inputs!$B$27&lt;&gt;"Ready","PENDING INPUTS",IF(A219&lt;=Inputs!$B$6,ROUND(AQ219*Inputs!C18/12,2),0))</f>
        <v>0</v>
      </c>
      <c r="AS219" s="3">
        <f>IF(Inputs!$B$27&lt;&gt;"Ready","PENDING INPUTS",IF(AND(A219&lt;=Inputs!$B$6,AQ219&gt;0),Inputs!G18,0))</f>
        <v>0</v>
      </c>
      <c r="AT219" s="3">
        <f>IF(Inputs!$B$27&lt;&gt;"Ready","PENDING INPUTS",IF(A219&gt;Inputs!$B$6,0,MIN((AQ219+AR219+AS219),IF(Inputs!H18=1,Inputs!D18,MAX(Inputs!F18,ROUND(AQ219*Inputs!E18+AR219+AS219,2))))))</f>
        <v>0</v>
      </c>
      <c r="AU219">
        <f>IF(Inputs!$B$27&lt;&gt;"Ready","PENDING INPUTS",IF(AQ219&lt;=0,99,1+IF(AND(K219&gt;0,OR(Inputs!C14&gt;Inputs!C18,AND(Inputs!C14=Inputs!C18,0&lt;4))),1,0)+IF(AND(S219&gt;0,OR(Inputs!C15&gt;Inputs!C18,AND(Inputs!C15=Inputs!C18,1&lt;4))),1,0)+IF(AND(AA219&gt;0,OR(Inputs!C16&gt;Inputs!C18,AND(Inputs!C16=Inputs!C18,2&lt;4))),1,0)+IF(AND(AI219&gt;0,OR(Inputs!C17&gt;Inputs!C18,AND(Inputs!C17=Inputs!C18,3&lt;4))),1,0)+IF(AND(AY219&gt;0,OR(Inputs!C19&gt;Inputs!C18,AND(Inputs!C19=Inputs!C18,5&lt;4))),1,0)+IF(AND(BG219&gt;0,OR(Inputs!C20&gt;Inputs!C18,AND(Inputs!C20=Inputs!C18,6&lt;4))),1,0)+IF(AND(BO219&gt;0,OR(Inputs!C21&gt;Inputs!C18,AND(Inputs!C21=Inputs!C18,7&lt;4))),1,0)+IF(AND(BW219&gt;0,OR(Inputs!C22&gt;Inputs!C18,AND(Inputs!C22=Inputs!C18,8&lt;4))),1,0)+IF(AND(CE219&gt;0,OR(Inputs!C23&gt;Inputs!C18,AND(Inputs!C23=Inputs!C18,9&lt;4))),1,0)))</f>
        <v>99</v>
      </c>
      <c r="AV219" s="3">
        <f>IF(Inputs!$B$27&lt;&gt;"Ready","PENDING INPUTS",IF(A219&gt;Inputs!$B$6,0,MIN(MAX(0,(AQ219+AR219+AS219)-AT219),MAX(0,C219-D219-(IF(O219&lt;AU219,K219+L219+M219-N219,0)+IF(W219&lt;AU219,S219+T219+U219-V219,0)+IF(AE219&lt;AU219,AA219+AB219+AC219-AD219,0)+IF(AM219&lt;AU219,AI219+AJ219+AK219-AL219,0)+IF(AU219&lt;AU219,AQ219+AR219+AS219-AT219,0)+IF(BC219&lt;AU219,AY219+AZ219+BA219-BB219,0)+IF(BK219&lt;AU219,BG219+BH219+BI219-BJ219,0)+IF(BS219&lt;AU219,BO219+BP219+BQ219-BR219,0)+IF(CA219&lt;AU219,BW219+BX219+BY219-BZ219,0)+IF(CI219&lt;AU219,CE219+CF219+CG219-CH219,0))))))</f>
        <v>0</v>
      </c>
      <c r="AW219" s="3">
        <f>IF(Inputs!$B$27&lt;&gt;"Ready","PENDING INPUTS",MIN((AQ219+AR219+AS219),IF(D219&gt;C219,IF(D219=0,0,AT219*C219/D219),AT219+AV219)))</f>
        <v>0</v>
      </c>
      <c r="AX219" s="3">
        <f>IF(Inputs!$B$27&lt;&gt;"Ready","PENDING INPUTS",MAX(0,(AQ219+AR219+AS219)-AW219))</f>
        <v>0</v>
      </c>
      <c r="AY219" s="3">
        <f>IF(Inputs!$B$27&lt;&gt;"Ready","PENDING INPUTS",BF218)</f>
        <v>0</v>
      </c>
      <c r="AZ219" s="3">
        <f>IF(Inputs!$B$27&lt;&gt;"Ready","PENDING INPUTS",IF(A219&lt;=Inputs!$B$6,ROUND(AY219*Inputs!C19/12,2),0))</f>
        <v>0</v>
      </c>
      <c r="BA219" s="3">
        <f>IF(Inputs!$B$27&lt;&gt;"Ready","PENDING INPUTS",IF(AND(A219&lt;=Inputs!$B$6,AY219&gt;0),Inputs!G19,0))</f>
        <v>0</v>
      </c>
      <c r="BB219" s="3">
        <f>IF(Inputs!$B$27&lt;&gt;"Ready","PENDING INPUTS",IF(A219&gt;Inputs!$B$6,0,MIN((AY219+AZ219+BA219),IF(Inputs!H19=1,Inputs!D19,MAX(Inputs!F19,ROUND(AY219*Inputs!E19+AZ219+BA219,2))))))</f>
        <v>0</v>
      </c>
      <c r="BC219">
        <f>IF(Inputs!$B$27&lt;&gt;"Ready","PENDING INPUTS",IF(AY219&lt;=0,99,1+IF(AND(K219&gt;0,OR(Inputs!C14&gt;Inputs!C19,AND(Inputs!C14=Inputs!C19,0&lt;5))),1,0)+IF(AND(S219&gt;0,OR(Inputs!C15&gt;Inputs!C19,AND(Inputs!C15=Inputs!C19,1&lt;5))),1,0)+IF(AND(AA219&gt;0,OR(Inputs!C16&gt;Inputs!C19,AND(Inputs!C16=Inputs!C19,2&lt;5))),1,0)+IF(AND(AI219&gt;0,OR(Inputs!C17&gt;Inputs!C19,AND(Inputs!C17=Inputs!C19,3&lt;5))),1,0)+IF(AND(AQ219&gt;0,OR(Inputs!C18&gt;Inputs!C19,AND(Inputs!C18=Inputs!C19,4&lt;5))),1,0)+IF(AND(BG219&gt;0,OR(Inputs!C20&gt;Inputs!C19,AND(Inputs!C20=Inputs!C19,6&lt;5))),1,0)+IF(AND(BO219&gt;0,OR(Inputs!C21&gt;Inputs!C19,AND(Inputs!C21=Inputs!C19,7&lt;5))),1,0)+IF(AND(BW219&gt;0,OR(Inputs!C22&gt;Inputs!C19,AND(Inputs!C22=Inputs!C19,8&lt;5))),1,0)+IF(AND(CE219&gt;0,OR(Inputs!C23&gt;Inputs!C19,AND(Inputs!C23=Inputs!C19,9&lt;5))),1,0)))</f>
        <v>99</v>
      </c>
      <c r="BD219" s="3">
        <f>IF(Inputs!$B$27&lt;&gt;"Ready","PENDING INPUTS",IF(A219&gt;Inputs!$B$6,0,MIN(MAX(0,(AY219+AZ219+BA219)-BB219),MAX(0,C219-D219-(IF(O219&lt;BC219,K219+L219+M219-N219,0)+IF(W219&lt;BC219,S219+T219+U219-V219,0)+IF(AE219&lt;BC219,AA219+AB219+AC219-AD219,0)+IF(AM219&lt;BC219,AI219+AJ219+AK219-AL219,0)+IF(AU219&lt;BC219,AQ219+AR219+AS219-AT219,0)+IF(BC219&lt;BC219,AY219+AZ219+BA219-BB219,0)+IF(BK219&lt;BC219,BG219+BH219+BI219-BJ219,0)+IF(BS219&lt;BC219,BO219+BP219+BQ219-BR219,0)+IF(CA219&lt;BC219,BW219+BX219+BY219-BZ219,0)+IF(CI219&lt;BC219,CE219+CF219+CG219-CH219,0))))))</f>
        <v>0</v>
      </c>
      <c r="BE219" s="3">
        <f>IF(Inputs!$B$27&lt;&gt;"Ready","PENDING INPUTS",MIN((AY219+AZ219+BA219),IF(D219&gt;C219,IF(D219=0,0,BB219*C219/D219),BB219+BD219)))</f>
        <v>0</v>
      </c>
      <c r="BF219" s="3">
        <f>IF(Inputs!$B$27&lt;&gt;"Ready","PENDING INPUTS",MAX(0,(AY219+AZ219+BA219)-BE219))</f>
        <v>0</v>
      </c>
      <c r="BG219" s="3">
        <f>IF(Inputs!$B$27&lt;&gt;"Ready","PENDING INPUTS",BN218)</f>
        <v>0</v>
      </c>
      <c r="BH219" s="3">
        <f>IF(Inputs!$B$27&lt;&gt;"Ready","PENDING INPUTS",IF(A219&lt;=Inputs!$B$6,ROUND(BG219*Inputs!C20/12,2),0))</f>
        <v>0</v>
      </c>
      <c r="BI219" s="3">
        <f>IF(Inputs!$B$27&lt;&gt;"Ready","PENDING INPUTS",IF(AND(A219&lt;=Inputs!$B$6,BG219&gt;0),Inputs!G20,0))</f>
        <v>0</v>
      </c>
      <c r="BJ219" s="3">
        <f>IF(Inputs!$B$27&lt;&gt;"Ready","PENDING INPUTS",IF(A219&gt;Inputs!$B$6,0,MIN((BG219+BH219+BI219),IF(Inputs!H20=1,Inputs!D20,MAX(Inputs!F20,ROUND(BG219*Inputs!E20+BH219+BI219,2))))))</f>
        <v>0</v>
      </c>
      <c r="BK219">
        <f>IF(Inputs!$B$27&lt;&gt;"Ready","PENDING INPUTS",IF(BG219&lt;=0,99,1+IF(AND(K219&gt;0,OR(Inputs!C14&gt;Inputs!C20,AND(Inputs!C14=Inputs!C20,0&lt;6))),1,0)+IF(AND(S219&gt;0,OR(Inputs!C15&gt;Inputs!C20,AND(Inputs!C15=Inputs!C20,1&lt;6))),1,0)+IF(AND(AA219&gt;0,OR(Inputs!C16&gt;Inputs!C20,AND(Inputs!C16=Inputs!C20,2&lt;6))),1,0)+IF(AND(AI219&gt;0,OR(Inputs!C17&gt;Inputs!C20,AND(Inputs!C17=Inputs!C20,3&lt;6))),1,0)+IF(AND(AQ219&gt;0,OR(Inputs!C18&gt;Inputs!C20,AND(Inputs!C18=Inputs!C20,4&lt;6))),1,0)+IF(AND(AY219&gt;0,OR(Inputs!C19&gt;Inputs!C20,AND(Inputs!C19=Inputs!C20,5&lt;6))),1,0)+IF(AND(BO219&gt;0,OR(Inputs!C21&gt;Inputs!C20,AND(Inputs!C21=Inputs!C20,7&lt;6))),1,0)+IF(AND(BW219&gt;0,OR(Inputs!C22&gt;Inputs!C20,AND(Inputs!C22=Inputs!C20,8&lt;6))),1,0)+IF(AND(CE219&gt;0,OR(Inputs!C23&gt;Inputs!C20,AND(Inputs!C23=Inputs!C20,9&lt;6))),1,0)))</f>
        <v>99</v>
      </c>
      <c r="BL219" s="3">
        <f>IF(Inputs!$B$27&lt;&gt;"Ready","PENDING INPUTS",IF(A219&gt;Inputs!$B$6,0,MIN(MAX(0,(BG219+BH219+BI219)-BJ219),MAX(0,C219-D219-(IF(O219&lt;BK219,K219+L219+M219-N219,0)+IF(W219&lt;BK219,S219+T219+U219-V219,0)+IF(AE219&lt;BK219,AA219+AB219+AC219-AD219,0)+IF(AM219&lt;BK219,AI219+AJ219+AK219-AL219,0)+IF(AU219&lt;BK219,AQ219+AR219+AS219-AT219,0)+IF(BC219&lt;BK219,AY219+AZ219+BA219-BB219,0)+IF(BK219&lt;BK219,BG219+BH219+BI219-BJ219,0)+IF(BS219&lt;BK219,BO219+BP219+BQ219-BR219,0)+IF(CA219&lt;BK219,BW219+BX219+BY219-BZ219,0)+IF(CI219&lt;BK219,CE219+CF219+CG219-CH219,0))))))</f>
        <v>0</v>
      </c>
      <c r="BM219" s="3">
        <f>IF(Inputs!$B$27&lt;&gt;"Ready","PENDING INPUTS",MIN((BG219+BH219+BI219),IF(D219&gt;C219,IF(D219=0,0,BJ219*C219/D219),BJ219+BL219)))</f>
        <v>0</v>
      </c>
      <c r="BN219" s="3">
        <f>IF(Inputs!$B$27&lt;&gt;"Ready","PENDING INPUTS",MAX(0,(BG219+BH219+BI219)-BM219))</f>
        <v>0</v>
      </c>
      <c r="BO219" s="3">
        <f>IF(Inputs!$B$27&lt;&gt;"Ready","PENDING INPUTS",BV218)</f>
        <v>0</v>
      </c>
      <c r="BP219" s="3">
        <f>IF(Inputs!$B$27&lt;&gt;"Ready","PENDING INPUTS",IF(A219&lt;=Inputs!$B$6,ROUND(BO219*Inputs!C21/12,2),0))</f>
        <v>0</v>
      </c>
      <c r="BQ219" s="3">
        <f>IF(Inputs!$B$27&lt;&gt;"Ready","PENDING INPUTS",IF(AND(A219&lt;=Inputs!$B$6,BO219&gt;0),Inputs!G21,0))</f>
        <v>0</v>
      </c>
      <c r="BR219" s="3">
        <f>IF(Inputs!$B$27&lt;&gt;"Ready","PENDING INPUTS",IF(A219&gt;Inputs!$B$6,0,MIN((BO219+BP219+BQ219),IF(Inputs!H21=1,Inputs!D21,MAX(Inputs!F21,ROUND(BO219*Inputs!E21+BP219+BQ219,2))))))</f>
        <v>0</v>
      </c>
      <c r="BS219">
        <f>IF(Inputs!$B$27&lt;&gt;"Ready","PENDING INPUTS",IF(BO219&lt;=0,99,1+IF(AND(K219&gt;0,OR(Inputs!C14&gt;Inputs!C21,AND(Inputs!C14=Inputs!C21,0&lt;7))),1,0)+IF(AND(S219&gt;0,OR(Inputs!C15&gt;Inputs!C21,AND(Inputs!C15=Inputs!C21,1&lt;7))),1,0)+IF(AND(AA219&gt;0,OR(Inputs!C16&gt;Inputs!C21,AND(Inputs!C16=Inputs!C21,2&lt;7))),1,0)+IF(AND(AI219&gt;0,OR(Inputs!C17&gt;Inputs!C21,AND(Inputs!C17=Inputs!C21,3&lt;7))),1,0)+IF(AND(AQ219&gt;0,OR(Inputs!C18&gt;Inputs!C21,AND(Inputs!C18=Inputs!C21,4&lt;7))),1,0)+IF(AND(AY219&gt;0,OR(Inputs!C19&gt;Inputs!C21,AND(Inputs!C19=Inputs!C21,5&lt;7))),1,0)+IF(AND(BG219&gt;0,OR(Inputs!C20&gt;Inputs!C21,AND(Inputs!C20=Inputs!C21,6&lt;7))),1,0)+IF(AND(BW219&gt;0,OR(Inputs!C22&gt;Inputs!C21,AND(Inputs!C22=Inputs!C21,8&lt;7))),1,0)+IF(AND(CE219&gt;0,OR(Inputs!C23&gt;Inputs!C21,AND(Inputs!C23=Inputs!C21,9&lt;7))),1,0)))</f>
        <v>99</v>
      </c>
      <c r="BT219" s="3">
        <f>IF(Inputs!$B$27&lt;&gt;"Ready","PENDING INPUTS",IF(A219&gt;Inputs!$B$6,0,MIN(MAX(0,(BO219+BP219+BQ219)-BR219),MAX(0,C219-D219-(IF(O219&lt;BS219,K219+L219+M219-N219,0)+IF(W219&lt;BS219,S219+T219+U219-V219,0)+IF(AE219&lt;BS219,AA219+AB219+AC219-AD219,0)+IF(AM219&lt;BS219,AI219+AJ219+AK219-AL219,0)+IF(AU219&lt;BS219,AQ219+AR219+AS219-AT219,0)+IF(BC219&lt;BS219,AY219+AZ219+BA219-BB219,0)+IF(BK219&lt;BS219,BG219+BH219+BI219-BJ219,0)+IF(BS219&lt;BS219,BO219+BP219+BQ219-BR219,0)+IF(CA219&lt;BS219,BW219+BX219+BY219-BZ219,0)+IF(CI219&lt;BS219,CE219+CF219+CG219-CH219,0))))))</f>
        <v>0</v>
      </c>
      <c r="BU219" s="3">
        <f>IF(Inputs!$B$27&lt;&gt;"Ready","PENDING INPUTS",MIN((BO219+BP219+BQ219),IF(D219&gt;C219,IF(D219=0,0,BR219*C219/D219),BR219+BT219)))</f>
        <v>0</v>
      </c>
      <c r="BV219" s="3">
        <f>IF(Inputs!$B$27&lt;&gt;"Ready","PENDING INPUTS",MAX(0,(BO219+BP219+BQ219)-BU219))</f>
        <v>0</v>
      </c>
      <c r="BW219" s="3">
        <f>IF(Inputs!$B$27&lt;&gt;"Ready","PENDING INPUTS",CD218)</f>
        <v>0</v>
      </c>
      <c r="BX219" s="3">
        <f>IF(Inputs!$B$27&lt;&gt;"Ready","PENDING INPUTS",IF(A219&lt;=Inputs!$B$6,ROUND(BW219*Inputs!C22/12,2),0))</f>
        <v>0</v>
      </c>
      <c r="BY219" s="3">
        <f>IF(Inputs!$B$27&lt;&gt;"Ready","PENDING INPUTS",IF(AND(A219&lt;=Inputs!$B$6,BW219&gt;0),Inputs!G22,0))</f>
        <v>0</v>
      </c>
      <c r="BZ219" s="3">
        <f>IF(Inputs!$B$27&lt;&gt;"Ready","PENDING INPUTS",IF(A219&gt;Inputs!$B$6,0,MIN((BW219+BX219+BY219),IF(Inputs!H22=1,Inputs!D22,MAX(Inputs!F22,ROUND(BW219*Inputs!E22+BX219+BY219,2))))))</f>
        <v>0</v>
      </c>
      <c r="CA219">
        <f>IF(Inputs!$B$27&lt;&gt;"Ready","PENDING INPUTS",IF(BW219&lt;=0,99,1+IF(AND(K219&gt;0,OR(Inputs!C14&gt;Inputs!C22,AND(Inputs!C14=Inputs!C22,0&lt;8))),1,0)+IF(AND(S219&gt;0,OR(Inputs!C15&gt;Inputs!C22,AND(Inputs!C15=Inputs!C22,1&lt;8))),1,0)+IF(AND(AA219&gt;0,OR(Inputs!C16&gt;Inputs!C22,AND(Inputs!C16=Inputs!C22,2&lt;8))),1,0)+IF(AND(AI219&gt;0,OR(Inputs!C17&gt;Inputs!C22,AND(Inputs!C17=Inputs!C22,3&lt;8))),1,0)+IF(AND(AQ219&gt;0,OR(Inputs!C18&gt;Inputs!C22,AND(Inputs!C18=Inputs!C22,4&lt;8))),1,0)+IF(AND(AY219&gt;0,OR(Inputs!C19&gt;Inputs!C22,AND(Inputs!C19=Inputs!C22,5&lt;8))),1,0)+IF(AND(BG219&gt;0,OR(Inputs!C20&gt;Inputs!C22,AND(Inputs!C20=Inputs!C22,6&lt;8))),1,0)+IF(AND(BO219&gt;0,OR(Inputs!C21&gt;Inputs!C22,AND(Inputs!C21=Inputs!C22,7&lt;8))),1,0)+IF(AND(CE219&gt;0,OR(Inputs!C23&gt;Inputs!C22,AND(Inputs!C23=Inputs!C22,9&lt;8))),1,0)))</f>
        <v>99</v>
      </c>
      <c r="CB219" s="3">
        <f>IF(Inputs!$B$27&lt;&gt;"Ready","PENDING INPUTS",IF(A219&gt;Inputs!$B$6,0,MIN(MAX(0,(BW219+BX219+BY219)-BZ219),MAX(0,C219-D219-(IF(O219&lt;CA219,K219+L219+M219-N219,0)+IF(W219&lt;CA219,S219+T219+U219-V219,0)+IF(AE219&lt;CA219,AA219+AB219+AC219-AD219,0)+IF(AM219&lt;CA219,AI219+AJ219+AK219-AL219,0)+IF(AU219&lt;CA219,AQ219+AR219+AS219-AT219,0)+IF(BC219&lt;CA219,AY219+AZ219+BA219-BB219,0)+IF(BK219&lt;CA219,BG219+BH219+BI219-BJ219,0)+IF(BS219&lt;CA219,BO219+BP219+BQ219-BR219,0)+IF(CA219&lt;CA219,BW219+BX219+BY219-BZ219,0)+IF(CI219&lt;CA219,CE219+CF219+CG219-CH219,0))))))</f>
        <v>0</v>
      </c>
      <c r="CC219" s="3">
        <f>IF(Inputs!$B$27&lt;&gt;"Ready","PENDING INPUTS",MIN((BW219+BX219+BY219),IF(D219&gt;C219,IF(D219=0,0,BZ219*C219/D219),BZ219+CB219)))</f>
        <v>0</v>
      </c>
      <c r="CD219" s="3">
        <f>IF(Inputs!$B$27&lt;&gt;"Ready","PENDING INPUTS",MAX(0,(BW219+BX219+BY219)-CC219))</f>
        <v>0</v>
      </c>
      <c r="CE219" s="3">
        <f>IF(Inputs!$B$27&lt;&gt;"Ready","PENDING INPUTS",CL218)</f>
        <v>0</v>
      </c>
      <c r="CF219" s="3">
        <f>IF(Inputs!$B$27&lt;&gt;"Ready","PENDING INPUTS",IF(A219&lt;=Inputs!$B$6,ROUND(CE219*Inputs!C23/12,2),0))</f>
        <v>0</v>
      </c>
      <c r="CG219" s="3">
        <f>IF(Inputs!$B$27&lt;&gt;"Ready","PENDING INPUTS",IF(AND(A219&lt;=Inputs!$B$6,CE219&gt;0),Inputs!G23,0))</f>
        <v>0</v>
      </c>
      <c r="CH219" s="3">
        <f>IF(Inputs!$B$27&lt;&gt;"Ready","PENDING INPUTS",IF(A219&gt;Inputs!$B$6,0,MIN((CE219+CF219+CG219),IF(Inputs!H23=1,Inputs!D23,MAX(Inputs!F23,ROUND(CE219*Inputs!E23+CF219+CG219,2))))))</f>
        <v>0</v>
      </c>
      <c r="CI219">
        <f>IF(Inputs!$B$27&lt;&gt;"Ready","PENDING INPUTS",IF(CE219&lt;=0,99,1+IF(AND(K219&gt;0,OR(Inputs!C14&gt;Inputs!C23,AND(Inputs!C14=Inputs!C23,0&lt;9))),1,0)+IF(AND(S219&gt;0,OR(Inputs!C15&gt;Inputs!C23,AND(Inputs!C15=Inputs!C23,1&lt;9))),1,0)+IF(AND(AA219&gt;0,OR(Inputs!C16&gt;Inputs!C23,AND(Inputs!C16=Inputs!C23,2&lt;9))),1,0)+IF(AND(AI219&gt;0,OR(Inputs!C17&gt;Inputs!C23,AND(Inputs!C17=Inputs!C23,3&lt;9))),1,0)+IF(AND(AQ219&gt;0,OR(Inputs!C18&gt;Inputs!C23,AND(Inputs!C18=Inputs!C23,4&lt;9))),1,0)+IF(AND(AY219&gt;0,OR(Inputs!C19&gt;Inputs!C23,AND(Inputs!C19=Inputs!C23,5&lt;9))),1,0)+IF(AND(BG219&gt;0,OR(Inputs!C20&gt;Inputs!C23,AND(Inputs!C20=Inputs!C23,6&lt;9))),1,0)+IF(AND(BO219&gt;0,OR(Inputs!C21&gt;Inputs!C23,AND(Inputs!C21=Inputs!C23,7&lt;9))),1,0)+IF(AND(BW219&gt;0,OR(Inputs!C22&gt;Inputs!C23,AND(Inputs!C22=Inputs!C23,8&lt;9))),1,0)))</f>
        <v>99</v>
      </c>
      <c r="CJ219" s="3">
        <f>IF(Inputs!$B$27&lt;&gt;"Ready","PENDING INPUTS",IF(A219&gt;Inputs!$B$6,0,MIN(MAX(0,(CE219+CF219+CG219)-CH219),MAX(0,C219-D219-(IF(O219&lt;CI219,K219+L219+M219-N219,0)+IF(W219&lt;CI219,S219+T219+U219-V219,0)+IF(AE219&lt;CI219,AA219+AB219+AC219-AD219,0)+IF(AM219&lt;CI219,AI219+AJ219+AK219-AL219,0)+IF(AU219&lt;CI219,AQ219+AR219+AS219-AT219,0)+IF(BC219&lt;CI219,AY219+AZ219+BA219-BB219,0)+IF(BK219&lt;CI219,BG219+BH219+BI219-BJ219,0)+IF(BS219&lt;CI219,BO219+BP219+BQ219-BR219,0)+IF(CA219&lt;CI219,BW219+BX219+BY219-BZ219,0)+IF(CI219&lt;CI219,CE219+CF219+CG219-CH219,0))))))</f>
        <v>0</v>
      </c>
      <c r="CK219" s="3">
        <f>IF(Inputs!$B$27&lt;&gt;"Ready","PENDING INPUTS",MIN((CE219+CF219+CG219),IF(D219&gt;C219,IF(D219=0,0,CH219*C219/D219),CH219+CJ219)))</f>
        <v>0</v>
      </c>
      <c r="CL219" s="3">
        <f>IF(Inputs!$B$27&lt;&gt;"Ready","PENDING INPUTS",MAX(0,(CE219+CF219+CG219)-CK219))</f>
        <v>0</v>
      </c>
    </row>
    <row r="220" spans="1:90" ht="27.95" customHeight="1" x14ac:dyDescent="0.25">
      <c r="A220">
        <v>216</v>
      </c>
      <c r="B220" s="13">
        <f>IF(Inputs!$B$27&lt;&gt;"Ready","PENDING INPUTS",EDATE(Inputs!$B$5,A220-1))</f>
        <v>52841</v>
      </c>
      <c r="C220" s="3">
        <f>IF(Inputs!$B$27&lt;&gt;"Ready","PENDING INPUTS",IF(A220&lt;=Inputs!$B$6,MAX(0,Inputs!$B$4+IF(A220=Inputs!$B$7,Inputs!$B$8,0)+IF(A220=Inputs!$B$9,Inputs!$B$10,0)),0))</f>
        <v>0</v>
      </c>
      <c r="D220" s="3">
        <f>IF(Inputs!$B$27&lt;&gt;"Ready","PENDING INPUTS",SUM(N220,V220,AD220,AL220,AT220,BB220,BJ220,BR220,BZ220,CH220))</f>
        <v>0</v>
      </c>
      <c r="E220" s="3">
        <f>IF(Inputs!$B$27&lt;&gt;"Ready","PENDING INPUTS",MAX(0,D220-C220))</f>
        <v>0</v>
      </c>
      <c r="F220" s="3">
        <f>IF(Inputs!$B$27&lt;&gt;"Ready","PENDING INPUTS",SUM(Q220,Y220,AG220,AO220,AW220,BE220,BM220,BU220,CC220,CK220))</f>
        <v>0</v>
      </c>
      <c r="G220" s="3">
        <f>IF(Inputs!$B$27&lt;&gt;"Ready","PENDING INPUTS",SUM(L220,T220,AB220,AJ220,AR220,AZ220,BH220,BP220,BX220,CF220))</f>
        <v>0</v>
      </c>
      <c r="H220" s="3">
        <f>IF(Inputs!$B$27&lt;&gt;"Ready","PENDING INPUTS",SUM(M220,U220,AC220,AK220,AS220,BA220,BI220,BQ220,BY220,CG220))</f>
        <v>0</v>
      </c>
      <c r="I220" s="3">
        <f>IF(Inputs!$B$27&lt;&gt;"Ready","PENDING INPUTS",SUM(R220,Z220,AH220,AP220,AX220,BF220,BN220,BV220,CD220,CL220))</f>
        <v>0</v>
      </c>
      <c r="J220" t="str">
        <f>IF(Inputs!$B$27&lt;&gt;"Ready","PENDING INPUTS",IF(A220&gt;Inputs!$B$6,"Beyond horizon",IF(E220&gt;0.005,"MINIMUM SHORTFALL",IF(I220&lt;0.005,"Paid off","In progress"))))</f>
        <v>Beyond horizon</v>
      </c>
      <c r="K220" s="3">
        <f>IF(Inputs!$B$27&lt;&gt;"Ready","PENDING INPUTS",R219)</f>
        <v>0</v>
      </c>
      <c r="L220" s="3">
        <f>IF(Inputs!$B$27&lt;&gt;"Ready","PENDING INPUTS",IF(A220&lt;=Inputs!$B$6,ROUND(K220*Inputs!C14/12,2),0))</f>
        <v>0</v>
      </c>
      <c r="M220" s="3">
        <f>IF(Inputs!$B$27&lt;&gt;"Ready","PENDING INPUTS",IF(AND(A220&lt;=Inputs!$B$6,K220&gt;0),Inputs!G14,0))</f>
        <v>0</v>
      </c>
      <c r="N220" s="3">
        <f>IF(Inputs!$B$27&lt;&gt;"Ready","PENDING INPUTS",IF(A220&gt;Inputs!$B$6,0,MIN((K220+L220+M220),IF(Inputs!H14=1,Inputs!D14,MAX(Inputs!F14,ROUND(K220*Inputs!E14+L220+M220,2))))))</f>
        <v>0</v>
      </c>
      <c r="O220">
        <f>IF(Inputs!$B$27&lt;&gt;"Ready","PENDING INPUTS",IF(K220&lt;=0,99,1+IF(AND(S220&gt;0,OR(Inputs!C15&gt;Inputs!C14,AND(Inputs!C15=Inputs!C14,1&lt;0))),1,0)+IF(AND(AA220&gt;0,OR(Inputs!C16&gt;Inputs!C14,AND(Inputs!C16=Inputs!C14,2&lt;0))),1,0)+IF(AND(AI220&gt;0,OR(Inputs!C17&gt;Inputs!C14,AND(Inputs!C17=Inputs!C14,3&lt;0))),1,0)+IF(AND(AQ220&gt;0,OR(Inputs!C18&gt;Inputs!C14,AND(Inputs!C18=Inputs!C14,4&lt;0))),1,0)+IF(AND(AY220&gt;0,OR(Inputs!C19&gt;Inputs!C14,AND(Inputs!C19=Inputs!C14,5&lt;0))),1,0)+IF(AND(BG220&gt;0,OR(Inputs!C20&gt;Inputs!C14,AND(Inputs!C20=Inputs!C14,6&lt;0))),1,0)+IF(AND(BO220&gt;0,OR(Inputs!C21&gt;Inputs!C14,AND(Inputs!C21=Inputs!C14,7&lt;0))),1,0)+IF(AND(BW220&gt;0,OR(Inputs!C22&gt;Inputs!C14,AND(Inputs!C22=Inputs!C14,8&lt;0))),1,0)+IF(AND(CE220&gt;0,OR(Inputs!C23&gt;Inputs!C14,AND(Inputs!C23=Inputs!C14,9&lt;0))),1,0)))</f>
        <v>99</v>
      </c>
      <c r="P220" s="3">
        <f>IF(Inputs!$B$27&lt;&gt;"Ready","PENDING INPUTS",IF(A220&gt;Inputs!$B$6,0,MIN(MAX(0,(K220+L220+M220)-N220),MAX(0,C220-D220-(IF(O220&lt;O220,K220+L220+M220-N220,0)+IF(W220&lt;O220,S220+T220+U220-V220,0)+IF(AE220&lt;O220,AA220+AB220+AC220-AD220,0)+IF(AM220&lt;O220,AI220+AJ220+AK220-AL220,0)+IF(AU220&lt;O220,AQ220+AR220+AS220-AT220,0)+IF(BC220&lt;O220,AY220+AZ220+BA220-BB220,0)+IF(BK220&lt;O220,BG220+BH220+BI220-BJ220,0)+IF(BS220&lt;O220,BO220+BP220+BQ220-BR220,0)+IF(CA220&lt;O220,BW220+BX220+BY220-BZ220,0)+IF(CI220&lt;O220,CE220+CF220+CG220-CH220,0))))))</f>
        <v>0</v>
      </c>
      <c r="Q220" s="3">
        <f>IF(Inputs!$B$27&lt;&gt;"Ready","PENDING INPUTS",MIN((K220+L220+M220),IF(D220&gt;C220,IF(D220=0,0,N220*C220/D220),N220+P220)))</f>
        <v>0</v>
      </c>
      <c r="R220" s="3">
        <f>IF(Inputs!$B$27&lt;&gt;"Ready","PENDING INPUTS",MAX(0,(K220+L220+M220)-Q220))</f>
        <v>0</v>
      </c>
      <c r="S220" s="3">
        <f>IF(Inputs!$B$27&lt;&gt;"Ready","PENDING INPUTS",Z219)</f>
        <v>0</v>
      </c>
      <c r="T220" s="3">
        <f>IF(Inputs!$B$27&lt;&gt;"Ready","PENDING INPUTS",IF(A220&lt;=Inputs!$B$6,ROUND(S220*Inputs!C15/12,2),0))</f>
        <v>0</v>
      </c>
      <c r="U220" s="3">
        <f>IF(Inputs!$B$27&lt;&gt;"Ready","PENDING INPUTS",IF(AND(A220&lt;=Inputs!$B$6,S220&gt;0),Inputs!G15,0))</f>
        <v>0</v>
      </c>
      <c r="V220" s="3">
        <f>IF(Inputs!$B$27&lt;&gt;"Ready","PENDING INPUTS",IF(A220&gt;Inputs!$B$6,0,MIN((S220+T220+U220),IF(Inputs!H15=1,Inputs!D15,MAX(Inputs!F15,ROUND(S220*Inputs!E15+T220+U220,2))))))</f>
        <v>0</v>
      </c>
      <c r="W220">
        <f>IF(Inputs!$B$27&lt;&gt;"Ready","PENDING INPUTS",IF(S220&lt;=0,99,1+IF(AND(K220&gt;0,OR(Inputs!C14&gt;Inputs!C15,AND(Inputs!C14=Inputs!C15,0&lt;1))),1,0)+IF(AND(AA220&gt;0,OR(Inputs!C16&gt;Inputs!C15,AND(Inputs!C16=Inputs!C15,2&lt;1))),1,0)+IF(AND(AI220&gt;0,OR(Inputs!C17&gt;Inputs!C15,AND(Inputs!C17=Inputs!C15,3&lt;1))),1,0)+IF(AND(AQ220&gt;0,OR(Inputs!C18&gt;Inputs!C15,AND(Inputs!C18=Inputs!C15,4&lt;1))),1,0)+IF(AND(AY220&gt;0,OR(Inputs!C19&gt;Inputs!C15,AND(Inputs!C19=Inputs!C15,5&lt;1))),1,0)+IF(AND(BG220&gt;0,OR(Inputs!C20&gt;Inputs!C15,AND(Inputs!C20=Inputs!C15,6&lt;1))),1,0)+IF(AND(BO220&gt;0,OR(Inputs!C21&gt;Inputs!C15,AND(Inputs!C21=Inputs!C15,7&lt;1))),1,0)+IF(AND(BW220&gt;0,OR(Inputs!C22&gt;Inputs!C15,AND(Inputs!C22=Inputs!C15,8&lt;1))),1,0)+IF(AND(CE220&gt;0,OR(Inputs!C23&gt;Inputs!C15,AND(Inputs!C23=Inputs!C15,9&lt;1))),1,0)))</f>
        <v>99</v>
      </c>
      <c r="X220" s="3">
        <f>IF(Inputs!$B$27&lt;&gt;"Ready","PENDING INPUTS",IF(A220&gt;Inputs!$B$6,0,MIN(MAX(0,(S220+T220+U220)-V220),MAX(0,C220-D220-(IF(O220&lt;W220,K220+L220+M220-N220,0)+IF(W220&lt;W220,S220+T220+U220-V220,0)+IF(AE220&lt;W220,AA220+AB220+AC220-AD220,0)+IF(AM220&lt;W220,AI220+AJ220+AK220-AL220,0)+IF(AU220&lt;W220,AQ220+AR220+AS220-AT220,0)+IF(BC220&lt;W220,AY220+AZ220+BA220-BB220,0)+IF(BK220&lt;W220,BG220+BH220+BI220-BJ220,0)+IF(BS220&lt;W220,BO220+BP220+BQ220-BR220,0)+IF(CA220&lt;W220,BW220+BX220+BY220-BZ220,0)+IF(CI220&lt;W220,CE220+CF220+CG220-CH220,0))))))</f>
        <v>0</v>
      </c>
      <c r="Y220" s="3">
        <f>IF(Inputs!$B$27&lt;&gt;"Ready","PENDING INPUTS",MIN((S220+T220+U220),IF(D220&gt;C220,IF(D220=0,0,V220*C220/D220),V220+X220)))</f>
        <v>0</v>
      </c>
      <c r="Z220" s="3">
        <f>IF(Inputs!$B$27&lt;&gt;"Ready","PENDING INPUTS",MAX(0,(S220+T220+U220)-Y220))</f>
        <v>0</v>
      </c>
      <c r="AA220" s="3">
        <f>IF(Inputs!$B$27&lt;&gt;"Ready","PENDING INPUTS",AH219)</f>
        <v>0</v>
      </c>
      <c r="AB220" s="3">
        <f>IF(Inputs!$B$27&lt;&gt;"Ready","PENDING INPUTS",IF(A220&lt;=Inputs!$B$6,ROUND(AA220*Inputs!C16/12,2),0))</f>
        <v>0</v>
      </c>
      <c r="AC220" s="3">
        <f>IF(Inputs!$B$27&lt;&gt;"Ready","PENDING INPUTS",IF(AND(A220&lt;=Inputs!$B$6,AA220&gt;0),Inputs!G16,0))</f>
        <v>0</v>
      </c>
      <c r="AD220" s="3">
        <f>IF(Inputs!$B$27&lt;&gt;"Ready","PENDING INPUTS",IF(A220&gt;Inputs!$B$6,0,MIN((AA220+AB220+AC220),IF(Inputs!H16=1,Inputs!D16,MAX(Inputs!F16,ROUND(AA220*Inputs!E16+AB220+AC220,2))))))</f>
        <v>0</v>
      </c>
      <c r="AE220">
        <f>IF(Inputs!$B$27&lt;&gt;"Ready","PENDING INPUTS",IF(AA220&lt;=0,99,1+IF(AND(K220&gt;0,OR(Inputs!C14&gt;Inputs!C16,AND(Inputs!C14=Inputs!C16,0&lt;2))),1,0)+IF(AND(S220&gt;0,OR(Inputs!C15&gt;Inputs!C16,AND(Inputs!C15=Inputs!C16,1&lt;2))),1,0)+IF(AND(AI220&gt;0,OR(Inputs!C17&gt;Inputs!C16,AND(Inputs!C17=Inputs!C16,3&lt;2))),1,0)+IF(AND(AQ220&gt;0,OR(Inputs!C18&gt;Inputs!C16,AND(Inputs!C18=Inputs!C16,4&lt;2))),1,0)+IF(AND(AY220&gt;0,OR(Inputs!C19&gt;Inputs!C16,AND(Inputs!C19=Inputs!C16,5&lt;2))),1,0)+IF(AND(BG220&gt;0,OR(Inputs!C20&gt;Inputs!C16,AND(Inputs!C20=Inputs!C16,6&lt;2))),1,0)+IF(AND(BO220&gt;0,OR(Inputs!C21&gt;Inputs!C16,AND(Inputs!C21=Inputs!C16,7&lt;2))),1,0)+IF(AND(BW220&gt;0,OR(Inputs!C22&gt;Inputs!C16,AND(Inputs!C22=Inputs!C16,8&lt;2))),1,0)+IF(AND(CE220&gt;0,OR(Inputs!C23&gt;Inputs!C16,AND(Inputs!C23=Inputs!C16,9&lt;2))),1,0)))</f>
        <v>99</v>
      </c>
      <c r="AF220" s="3">
        <f>IF(Inputs!$B$27&lt;&gt;"Ready","PENDING INPUTS",IF(A220&gt;Inputs!$B$6,0,MIN(MAX(0,(AA220+AB220+AC220)-AD220),MAX(0,C220-D220-(IF(O220&lt;AE220,K220+L220+M220-N220,0)+IF(W220&lt;AE220,S220+T220+U220-V220,0)+IF(AE220&lt;AE220,AA220+AB220+AC220-AD220,0)+IF(AM220&lt;AE220,AI220+AJ220+AK220-AL220,0)+IF(AU220&lt;AE220,AQ220+AR220+AS220-AT220,0)+IF(BC220&lt;AE220,AY220+AZ220+BA220-BB220,0)+IF(BK220&lt;AE220,BG220+BH220+BI220-BJ220,0)+IF(BS220&lt;AE220,BO220+BP220+BQ220-BR220,0)+IF(CA220&lt;AE220,BW220+BX220+BY220-BZ220,0)+IF(CI220&lt;AE220,CE220+CF220+CG220-CH220,0))))))</f>
        <v>0</v>
      </c>
      <c r="AG220" s="3">
        <f>IF(Inputs!$B$27&lt;&gt;"Ready","PENDING INPUTS",MIN((AA220+AB220+AC220),IF(D220&gt;C220,IF(D220=0,0,AD220*C220/D220),AD220+AF220)))</f>
        <v>0</v>
      </c>
      <c r="AH220" s="3">
        <f>IF(Inputs!$B$27&lt;&gt;"Ready","PENDING INPUTS",MAX(0,(AA220+AB220+AC220)-AG220))</f>
        <v>0</v>
      </c>
      <c r="AI220" s="3">
        <f>IF(Inputs!$B$27&lt;&gt;"Ready","PENDING INPUTS",AP219)</f>
        <v>0</v>
      </c>
      <c r="AJ220" s="3">
        <f>IF(Inputs!$B$27&lt;&gt;"Ready","PENDING INPUTS",IF(A220&lt;=Inputs!$B$6,ROUND(AI220*Inputs!C17/12,2),0))</f>
        <v>0</v>
      </c>
      <c r="AK220" s="3">
        <f>IF(Inputs!$B$27&lt;&gt;"Ready","PENDING INPUTS",IF(AND(A220&lt;=Inputs!$B$6,AI220&gt;0),Inputs!G17,0))</f>
        <v>0</v>
      </c>
      <c r="AL220" s="3">
        <f>IF(Inputs!$B$27&lt;&gt;"Ready","PENDING INPUTS",IF(A220&gt;Inputs!$B$6,0,MIN((AI220+AJ220+AK220),IF(Inputs!H17=1,Inputs!D17,MAX(Inputs!F17,ROUND(AI220*Inputs!E17+AJ220+AK220,2))))))</f>
        <v>0</v>
      </c>
      <c r="AM220">
        <f>IF(Inputs!$B$27&lt;&gt;"Ready","PENDING INPUTS",IF(AI220&lt;=0,99,1+IF(AND(K220&gt;0,OR(Inputs!C14&gt;Inputs!C17,AND(Inputs!C14=Inputs!C17,0&lt;3))),1,0)+IF(AND(S220&gt;0,OR(Inputs!C15&gt;Inputs!C17,AND(Inputs!C15=Inputs!C17,1&lt;3))),1,0)+IF(AND(AA220&gt;0,OR(Inputs!C16&gt;Inputs!C17,AND(Inputs!C16=Inputs!C17,2&lt;3))),1,0)+IF(AND(AQ220&gt;0,OR(Inputs!C18&gt;Inputs!C17,AND(Inputs!C18=Inputs!C17,4&lt;3))),1,0)+IF(AND(AY220&gt;0,OR(Inputs!C19&gt;Inputs!C17,AND(Inputs!C19=Inputs!C17,5&lt;3))),1,0)+IF(AND(BG220&gt;0,OR(Inputs!C20&gt;Inputs!C17,AND(Inputs!C20=Inputs!C17,6&lt;3))),1,0)+IF(AND(BO220&gt;0,OR(Inputs!C21&gt;Inputs!C17,AND(Inputs!C21=Inputs!C17,7&lt;3))),1,0)+IF(AND(BW220&gt;0,OR(Inputs!C22&gt;Inputs!C17,AND(Inputs!C22=Inputs!C17,8&lt;3))),1,0)+IF(AND(CE220&gt;0,OR(Inputs!C23&gt;Inputs!C17,AND(Inputs!C23=Inputs!C17,9&lt;3))),1,0)))</f>
        <v>99</v>
      </c>
      <c r="AN220" s="3">
        <f>IF(Inputs!$B$27&lt;&gt;"Ready","PENDING INPUTS",IF(A220&gt;Inputs!$B$6,0,MIN(MAX(0,(AI220+AJ220+AK220)-AL220),MAX(0,C220-D220-(IF(O220&lt;AM220,K220+L220+M220-N220,0)+IF(W220&lt;AM220,S220+T220+U220-V220,0)+IF(AE220&lt;AM220,AA220+AB220+AC220-AD220,0)+IF(AM220&lt;AM220,AI220+AJ220+AK220-AL220,0)+IF(AU220&lt;AM220,AQ220+AR220+AS220-AT220,0)+IF(BC220&lt;AM220,AY220+AZ220+BA220-BB220,0)+IF(BK220&lt;AM220,BG220+BH220+BI220-BJ220,0)+IF(BS220&lt;AM220,BO220+BP220+BQ220-BR220,0)+IF(CA220&lt;AM220,BW220+BX220+BY220-BZ220,0)+IF(CI220&lt;AM220,CE220+CF220+CG220-CH220,0))))))</f>
        <v>0</v>
      </c>
      <c r="AO220" s="3">
        <f>IF(Inputs!$B$27&lt;&gt;"Ready","PENDING INPUTS",MIN((AI220+AJ220+AK220),IF(D220&gt;C220,IF(D220=0,0,AL220*C220/D220),AL220+AN220)))</f>
        <v>0</v>
      </c>
      <c r="AP220" s="3">
        <f>IF(Inputs!$B$27&lt;&gt;"Ready","PENDING INPUTS",MAX(0,(AI220+AJ220+AK220)-AO220))</f>
        <v>0</v>
      </c>
      <c r="AQ220" s="3">
        <f>IF(Inputs!$B$27&lt;&gt;"Ready","PENDING INPUTS",AX219)</f>
        <v>0</v>
      </c>
      <c r="AR220" s="3">
        <f>IF(Inputs!$B$27&lt;&gt;"Ready","PENDING INPUTS",IF(A220&lt;=Inputs!$B$6,ROUND(AQ220*Inputs!C18/12,2),0))</f>
        <v>0</v>
      </c>
      <c r="AS220" s="3">
        <f>IF(Inputs!$B$27&lt;&gt;"Ready","PENDING INPUTS",IF(AND(A220&lt;=Inputs!$B$6,AQ220&gt;0),Inputs!G18,0))</f>
        <v>0</v>
      </c>
      <c r="AT220" s="3">
        <f>IF(Inputs!$B$27&lt;&gt;"Ready","PENDING INPUTS",IF(A220&gt;Inputs!$B$6,0,MIN((AQ220+AR220+AS220),IF(Inputs!H18=1,Inputs!D18,MAX(Inputs!F18,ROUND(AQ220*Inputs!E18+AR220+AS220,2))))))</f>
        <v>0</v>
      </c>
      <c r="AU220">
        <f>IF(Inputs!$B$27&lt;&gt;"Ready","PENDING INPUTS",IF(AQ220&lt;=0,99,1+IF(AND(K220&gt;0,OR(Inputs!C14&gt;Inputs!C18,AND(Inputs!C14=Inputs!C18,0&lt;4))),1,0)+IF(AND(S220&gt;0,OR(Inputs!C15&gt;Inputs!C18,AND(Inputs!C15=Inputs!C18,1&lt;4))),1,0)+IF(AND(AA220&gt;0,OR(Inputs!C16&gt;Inputs!C18,AND(Inputs!C16=Inputs!C18,2&lt;4))),1,0)+IF(AND(AI220&gt;0,OR(Inputs!C17&gt;Inputs!C18,AND(Inputs!C17=Inputs!C18,3&lt;4))),1,0)+IF(AND(AY220&gt;0,OR(Inputs!C19&gt;Inputs!C18,AND(Inputs!C19=Inputs!C18,5&lt;4))),1,0)+IF(AND(BG220&gt;0,OR(Inputs!C20&gt;Inputs!C18,AND(Inputs!C20=Inputs!C18,6&lt;4))),1,0)+IF(AND(BO220&gt;0,OR(Inputs!C21&gt;Inputs!C18,AND(Inputs!C21=Inputs!C18,7&lt;4))),1,0)+IF(AND(BW220&gt;0,OR(Inputs!C22&gt;Inputs!C18,AND(Inputs!C22=Inputs!C18,8&lt;4))),1,0)+IF(AND(CE220&gt;0,OR(Inputs!C23&gt;Inputs!C18,AND(Inputs!C23=Inputs!C18,9&lt;4))),1,0)))</f>
        <v>99</v>
      </c>
      <c r="AV220" s="3">
        <f>IF(Inputs!$B$27&lt;&gt;"Ready","PENDING INPUTS",IF(A220&gt;Inputs!$B$6,0,MIN(MAX(0,(AQ220+AR220+AS220)-AT220),MAX(0,C220-D220-(IF(O220&lt;AU220,K220+L220+M220-N220,0)+IF(W220&lt;AU220,S220+T220+U220-V220,0)+IF(AE220&lt;AU220,AA220+AB220+AC220-AD220,0)+IF(AM220&lt;AU220,AI220+AJ220+AK220-AL220,0)+IF(AU220&lt;AU220,AQ220+AR220+AS220-AT220,0)+IF(BC220&lt;AU220,AY220+AZ220+BA220-BB220,0)+IF(BK220&lt;AU220,BG220+BH220+BI220-BJ220,0)+IF(BS220&lt;AU220,BO220+BP220+BQ220-BR220,0)+IF(CA220&lt;AU220,BW220+BX220+BY220-BZ220,0)+IF(CI220&lt;AU220,CE220+CF220+CG220-CH220,0))))))</f>
        <v>0</v>
      </c>
      <c r="AW220" s="3">
        <f>IF(Inputs!$B$27&lt;&gt;"Ready","PENDING INPUTS",MIN((AQ220+AR220+AS220),IF(D220&gt;C220,IF(D220=0,0,AT220*C220/D220),AT220+AV220)))</f>
        <v>0</v>
      </c>
      <c r="AX220" s="3">
        <f>IF(Inputs!$B$27&lt;&gt;"Ready","PENDING INPUTS",MAX(0,(AQ220+AR220+AS220)-AW220))</f>
        <v>0</v>
      </c>
      <c r="AY220" s="3">
        <f>IF(Inputs!$B$27&lt;&gt;"Ready","PENDING INPUTS",BF219)</f>
        <v>0</v>
      </c>
      <c r="AZ220" s="3">
        <f>IF(Inputs!$B$27&lt;&gt;"Ready","PENDING INPUTS",IF(A220&lt;=Inputs!$B$6,ROUND(AY220*Inputs!C19/12,2),0))</f>
        <v>0</v>
      </c>
      <c r="BA220" s="3">
        <f>IF(Inputs!$B$27&lt;&gt;"Ready","PENDING INPUTS",IF(AND(A220&lt;=Inputs!$B$6,AY220&gt;0),Inputs!G19,0))</f>
        <v>0</v>
      </c>
      <c r="BB220" s="3">
        <f>IF(Inputs!$B$27&lt;&gt;"Ready","PENDING INPUTS",IF(A220&gt;Inputs!$B$6,0,MIN((AY220+AZ220+BA220),IF(Inputs!H19=1,Inputs!D19,MAX(Inputs!F19,ROUND(AY220*Inputs!E19+AZ220+BA220,2))))))</f>
        <v>0</v>
      </c>
      <c r="BC220">
        <f>IF(Inputs!$B$27&lt;&gt;"Ready","PENDING INPUTS",IF(AY220&lt;=0,99,1+IF(AND(K220&gt;0,OR(Inputs!C14&gt;Inputs!C19,AND(Inputs!C14=Inputs!C19,0&lt;5))),1,0)+IF(AND(S220&gt;0,OR(Inputs!C15&gt;Inputs!C19,AND(Inputs!C15=Inputs!C19,1&lt;5))),1,0)+IF(AND(AA220&gt;0,OR(Inputs!C16&gt;Inputs!C19,AND(Inputs!C16=Inputs!C19,2&lt;5))),1,0)+IF(AND(AI220&gt;0,OR(Inputs!C17&gt;Inputs!C19,AND(Inputs!C17=Inputs!C19,3&lt;5))),1,0)+IF(AND(AQ220&gt;0,OR(Inputs!C18&gt;Inputs!C19,AND(Inputs!C18=Inputs!C19,4&lt;5))),1,0)+IF(AND(BG220&gt;0,OR(Inputs!C20&gt;Inputs!C19,AND(Inputs!C20=Inputs!C19,6&lt;5))),1,0)+IF(AND(BO220&gt;0,OR(Inputs!C21&gt;Inputs!C19,AND(Inputs!C21=Inputs!C19,7&lt;5))),1,0)+IF(AND(BW220&gt;0,OR(Inputs!C22&gt;Inputs!C19,AND(Inputs!C22=Inputs!C19,8&lt;5))),1,0)+IF(AND(CE220&gt;0,OR(Inputs!C23&gt;Inputs!C19,AND(Inputs!C23=Inputs!C19,9&lt;5))),1,0)))</f>
        <v>99</v>
      </c>
      <c r="BD220" s="3">
        <f>IF(Inputs!$B$27&lt;&gt;"Ready","PENDING INPUTS",IF(A220&gt;Inputs!$B$6,0,MIN(MAX(0,(AY220+AZ220+BA220)-BB220),MAX(0,C220-D220-(IF(O220&lt;BC220,K220+L220+M220-N220,0)+IF(W220&lt;BC220,S220+T220+U220-V220,0)+IF(AE220&lt;BC220,AA220+AB220+AC220-AD220,0)+IF(AM220&lt;BC220,AI220+AJ220+AK220-AL220,0)+IF(AU220&lt;BC220,AQ220+AR220+AS220-AT220,0)+IF(BC220&lt;BC220,AY220+AZ220+BA220-BB220,0)+IF(BK220&lt;BC220,BG220+BH220+BI220-BJ220,0)+IF(BS220&lt;BC220,BO220+BP220+BQ220-BR220,0)+IF(CA220&lt;BC220,BW220+BX220+BY220-BZ220,0)+IF(CI220&lt;BC220,CE220+CF220+CG220-CH220,0))))))</f>
        <v>0</v>
      </c>
      <c r="BE220" s="3">
        <f>IF(Inputs!$B$27&lt;&gt;"Ready","PENDING INPUTS",MIN((AY220+AZ220+BA220),IF(D220&gt;C220,IF(D220=0,0,BB220*C220/D220),BB220+BD220)))</f>
        <v>0</v>
      </c>
      <c r="BF220" s="3">
        <f>IF(Inputs!$B$27&lt;&gt;"Ready","PENDING INPUTS",MAX(0,(AY220+AZ220+BA220)-BE220))</f>
        <v>0</v>
      </c>
      <c r="BG220" s="3">
        <f>IF(Inputs!$B$27&lt;&gt;"Ready","PENDING INPUTS",BN219)</f>
        <v>0</v>
      </c>
      <c r="BH220" s="3">
        <f>IF(Inputs!$B$27&lt;&gt;"Ready","PENDING INPUTS",IF(A220&lt;=Inputs!$B$6,ROUND(BG220*Inputs!C20/12,2),0))</f>
        <v>0</v>
      </c>
      <c r="BI220" s="3">
        <f>IF(Inputs!$B$27&lt;&gt;"Ready","PENDING INPUTS",IF(AND(A220&lt;=Inputs!$B$6,BG220&gt;0),Inputs!G20,0))</f>
        <v>0</v>
      </c>
      <c r="BJ220" s="3">
        <f>IF(Inputs!$B$27&lt;&gt;"Ready","PENDING INPUTS",IF(A220&gt;Inputs!$B$6,0,MIN((BG220+BH220+BI220),IF(Inputs!H20=1,Inputs!D20,MAX(Inputs!F20,ROUND(BG220*Inputs!E20+BH220+BI220,2))))))</f>
        <v>0</v>
      </c>
      <c r="BK220">
        <f>IF(Inputs!$B$27&lt;&gt;"Ready","PENDING INPUTS",IF(BG220&lt;=0,99,1+IF(AND(K220&gt;0,OR(Inputs!C14&gt;Inputs!C20,AND(Inputs!C14=Inputs!C20,0&lt;6))),1,0)+IF(AND(S220&gt;0,OR(Inputs!C15&gt;Inputs!C20,AND(Inputs!C15=Inputs!C20,1&lt;6))),1,0)+IF(AND(AA220&gt;0,OR(Inputs!C16&gt;Inputs!C20,AND(Inputs!C16=Inputs!C20,2&lt;6))),1,0)+IF(AND(AI220&gt;0,OR(Inputs!C17&gt;Inputs!C20,AND(Inputs!C17=Inputs!C20,3&lt;6))),1,0)+IF(AND(AQ220&gt;0,OR(Inputs!C18&gt;Inputs!C20,AND(Inputs!C18=Inputs!C20,4&lt;6))),1,0)+IF(AND(AY220&gt;0,OR(Inputs!C19&gt;Inputs!C20,AND(Inputs!C19=Inputs!C20,5&lt;6))),1,0)+IF(AND(BO220&gt;0,OR(Inputs!C21&gt;Inputs!C20,AND(Inputs!C21=Inputs!C20,7&lt;6))),1,0)+IF(AND(BW220&gt;0,OR(Inputs!C22&gt;Inputs!C20,AND(Inputs!C22=Inputs!C20,8&lt;6))),1,0)+IF(AND(CE220&gt;0,OR(Inputs!C23&gt;Inputs!C20,AND(Inputs!C23=Inputs!C20,9&lt;6))),1,0)))</f>
        <v>99</v>
      </c>
      <c r="BL220" s="3">
        <f>IF(Inputs!$B$27&lt;&gt;"Ready","PENDING INPUTS",IF(A220&gt;Inputs!$B$6,0,MIN(MAX(0,(BG220+BH220+BI220)-BJ220),MAX(0,C220-D220-(IF(O220&lt;BK220,K220+L220+M220-N220,0)+IF(W220&lt;BK220,S220+T220+U220-V220,0)+IF(AE220&lt;BK220,AA220+AB220+AC220-AD220,0)+IF(AM220&lt;BK220,AI220+AJ220+AK220-AL220,0)+IF(AU220&lt;BK220,AQ220+AR220+AS220-AT220,0)+IF(BC220&lt;BK220,AY220+AZ220+BA220-BB220,0)+IF(BK220&lt;BK220,BG220+BH220+BI220-BJ220,0)+IF(BS220&lt;BK220,BO220+BP220+BQ220-BR220,0)+IF(CA220&lt;BK220,BW220+BX220+BY220-BZ220,0)+IF(CI220&lt;BK220,CE220+CF220+CG220-CH220,0))))))</f>
        <v>0</v>
      </c>
      <c r="BM220" s="3">
        <f>IF(Inputs!$B$27&lt;&gt;"Ready","PENDING INPUTS",MIN((BG220+BH220+BI220),IF(D220&gt;C220,IF(D220=0,0,BJ220*C220/D220),BJ220+BL220)))</f>
        <v>0</v>
      </c>
      <c r="BN220" s="3">
        <f>IF(Inputs!$B$27&lt;&gt;"Ready","PENDING INPUTS",MAX(0,(BG220+BH220+BI220)-BM220))</f>
        <v>0</v>
      </c>
      <c r="BO220" s="3">
        <f>IF(Inputs!$B$27&lt;&gt;"Ready","PENDING INPUTS",BV219)</f>
        <v>0</v>
      </c>
      <c r="BP220" s="3">
        <f>IF(Inputs!$B$27&lt;&gt;"Ready","PENDING INPUTS",IF(A220&lt;=Inputs!$B$6,ROUND(BO220*Inputs!C21/12,2),0))</f>
        <v>0</v>
      </c>
      <c r="BQ220" s="3">
        <f>IF(Inputs!$B$27&lt;&gt;"Ready","PENDING INPUTS",IF(AND(A220&lt;=Inputs!$B$6,BO220&gt;0),Inputs!G21,0))</f>
        <v>0</v>
      </c>
      <c r="BR220" s="3">
        <f>IF(Inputs!$B$27&lt;&gt;"Ready","PENDING INPUTS",IF(A220&gt;Inputs!$B$6,0,MIN((BO220+BP220+BQ220),IF(Inputs!H21=1,Inputs!D21,MAX(Inputs!F21,ROUND(BO220*Inputs!E21+BP220+BQ220,2))))))</f>
        <v>0</v>
      </c>
      <c r="BS220">
        <f>IF(Inputs!$B$27&lt;&gt;"Ready","PENDING INPUTS",IF(BO220&lt;=0,99,1+IF(AND(K220&gt;0,OR(Inputs!C14&gt;Inputs!C21,AND(Inputs!C14=Inputs!C21,0&lt;7))),1,0)+IF(AND(S220&gt;0,OR(Inputs!C15&gt;Inputs!C21,AND(Inputs!C15=Inputs!C21,1&lt;7))),1,0)+IF(AND(AA220&gt;0,OR(Inputs!C16&gt;Inputs!C21,AND(Inputs!C16=Inputs!C21,2&lt;7))),1,0)+IF(AND(AI220&gt;0,OR(Inputs!C17&gt;Inputs!C21,AND(Inputs!C17=Inputs!C21,3&lt;7))),1,0)+IF(AND(AQ220&gt;0,OR(Inputs!C18&gt;Inputs!C21,AND(Inputs!C18=Inputs!C21,4&lt;7))),1,0)+IF(AND(AY220&gt;0,OR(Inputs!C19&gt;Inputs!C21,AND(Inputs!C19=Inputs!C21,5&lt;7))),1,0)+IF(AND(BG220&gt;0,OR(Inputs!C20&gt;Inputs!C21,AND(Inputs!C20=Inputs!C21,6&lt;7))),1,0)+IF(AND(BW220&gt;0,OR(Inputs!C22&gt;Inputs!C21,AND(Inputs!C22=Inputs!C21,8&lt;7))),1,0)+IF(AND(CE220&gt;0,OR(Inputs!C23&gt;Inputs!C21,AND(Inputs!C23=Inputs!C21,9&lt;7))),1,0)))</f>
        <v>99</v>
      </c>
      <c r="BT220" s="3">
        <f>IF(Inputs!$B$27&lt;&gt;"Ready","PENDING INPUTS",IF(A220&gt;Inputs!$B$6,0,MIN(MAX(0,(BO220+BP220+BQ220)-BR220),MAX(0,C220-D220-(IF(O220&lt;BS220,K220+L220+M220-N220,0)+IF(W220&lt;BS220,S220+T220+U220-V220,0)+IF(AE220&lt;BS220,AA220+AB220+AC220-AD220,0)+IF(AM220&lt;BS220,AI220+AJ220+AK220-AL220,0)+IF(AU220&lt;BS220,AQ220+AR220+AS220-AT220,0)+IF(BC220&lt;BS220,AY220+AZ220+BA220-BB220,0)+IF(BK220&lt;BS220,BG220+BH220+BI220-BJ220,0)+IF(BS220&lt;BS220,BO220+BP220+BQ220-BR220,0)+IF(CA220&lt;BS220,BW220+BX220+BY220-BZ220,0)+IF(CI220&lt;BS220,CE220+CF220+CG220-CH220,0))))))</f>
        <v>0</v>
      </c>
      <c r="BU220" s="3">
        <f>IF(Inputs!$B$27&lt;&gt;"Ready","PENDING INPUTS",MIN((BO220+BP220+BQ220),IF(D220&gt;C220,IF(D220=0,0,BR220*C220/D220),BR220+BT220)))</f>
        <v>0</v>
      </c>
      <c r="BV220" s="3">
        <f>IF(Inputs!$B$27&lt;&gt;"Ready","PENDING INPUTS",MAX(0,(BO220+BP220+BQ220)-BU220))</f>
        <v>0</v>
      </c>
      <c r="BW220" s="3">
        <f>IF(Inputs!$B$27&lt;&gt;"Ready","PENDING INPUTS",CD219)</f>
        <v>0</v>
      </c>
      <c r="BX220" s="3">
        <f>IF(Inputs!$B$27&lt;&gt;"Ready","PENDING INPUTS",IF(A220&lt;=Inputs!$B$6,ROUND(BW220*Inputs!C22/12,2),0))</f>
        <v>0</v>
      </c>
      <c r="BY220" s="3">
        <f>IF(Inputs!$B$27&lt;&gt;"Ready","PENDING INPUTS",IF(AND(A220&lt;=Inputs!$B$6,BW220&gt;0),Inputs!G22,0))</f>
        <v>0</v>
      </c>
      <c r="BZ220" s="3">
        <f>IF(Inputs!$B$27&lt;&gt;"Ready","PENDING INPUTS",IF(A220&gt;Inputs!$B$6,0,MIN((BW220+BX220+BY220),IF(Inputs!H22=1,Inputs!D22,MAX(Inputs!F22,ROUND(BW220*Inputs!E22+BX220+BY220,2))))))</f>
        <v>0</v>
      </c>
      <c r="CA220">
        <f>IF(Inputs!$B$27&lt;&gt;"Ready","PENDING INPUTS",IF(BW220&lt;=0,99,1+IF(AND(K220&gt;0,OR(Inputs!C14&gt;Inputs!C22,AND(Inputs!C14=Inputs!C22,0&lt;8))),1,0)+IF(AND(S220&gt;0,OR(Inputs!C15&gt;Inputs!C22,AND(Inputs!C15=Inputs!C22,1&lt;8))),1,0)+IF(AND(AA220&gt;0,OR(Inputs!C16&gt;Inputs!C22,AND(Inputs!C16=Inputs!C22,2&lt;8))),1,0)+IF(AND(AI220&gt;0,OR(Inputs!C17&gt;Inputs!C22,AND(Inputs!C17=Inputs!C22,3&lt;8))),1,0)+IF(AND(AQ220&gt;0,OR(Inputs!C18&gt;Inputs!C22,AND(Inputs!C18=Inputs!C22,4&lt;8))),1,0)+IF(AND(AY220&gt;0,OR(Inputs!C19&gt;Inputs!C22,AND(Inputs!C19=Inputs!C22,5&lt;8))),1,0)+IF(AND(BG220&gt;0,OR(Inputs!C20&gt;Inputs!C22,AND(Inputs!C20=Inputs!C22,6&lt;8))),1,0)+IF(AND(BO220&gt;0,OR(Inputs!C21&gt;Inputs!C22,AND(Inputs!C21=Inputs!C22,7&lt;8))),1,0)+IF(AND(CE220&gt;0,OR(Inputs!C23&gt;Inputs!C22,AND(Inputs!C23=Inputs!C22,9&lt;8))),1,0)))</f>
        <v>99</v>
      </c>
      <c r="CB220" s="3">
        <f>IF(Inputs!$B$27&lt;&gt;"Ready","PENDING INPUTS",IF(A220&gt;Inputs!$B$6,0,MIN(MAX(0,(BW220+BX220+BY220)-BZ220),MAX(0,C220-D220-(IF(O220&lt;CA220,K220+L220+M220-N220,0)+IF(W220&lt;CA220,S220+T220+U220-V220,0)+IF(AE220&lt;CA220,AA220+AB220+AC220-AD220,0)+IF(AM220&lt;CA220,AI220+AJ220+AK220-AL220,0)+IF(AU220&lt;CA220,AQ220+AR220+AS220-AT220,0)+IF(BC220&lt;CA220,AY220+AZ220+BA220-BB220,0)+IF(BK220&lt;CA220,BG220+BH220+BI220-BJ220,0)+IF(BS220&lt;CA220,BO220+BP220+BQ220-BR220,0)+IF(CA220&lt;CA220,BW220+BX220+BY220-BZ220,0)+IF(CI220&lt;CA220,CE220+CF220+CG220-CH220,0))))))</f>
        <v>0</v>
      </c>
      <c r="CC220" s="3">
        <f>IF(Inputs!$B$27&lt;&gt;"Ready","PENDING INPUTS",MIN((BW220+BX220+BY220),IF(D220&gt;C220,IF(D220=0,0,BZ220*C220/D220),BZ220+CB220)))</f>
        <v>0</v>
      </c>
      <c r="CD220" s="3">
        <f>IF(Inputs!$B$27&lt;&gt;"Ready","PENDING INPUTS",MAX(0,(BW220+BX220+BY220)-CC220))</f>
        <v>0</v>
      </c>
      <c r="CE220" s="3">
        <f>IF(Inputs!$B$27&lt;&gt;"Ready","PENDING INPUTS",CL219)</f>
        <v>0</v>
      </c>
      <c r="CF220" s="3">
        <f>IF(Inputs!$B$27&lt;&gt;"Ready","PENDING INPUTS",IF(A220&lt;=Inputs!$B$6,ROUND(CE220*Inputs!C23/12,2),0))</f>
        <v>0</v>
      </c>
      <c r="CG220" s="3">
        <f>IF(Inputs!$B$27&lt;&gt;"Ready","PENDING INPUTS",IF(AND(A220&lt;=Inputs!$B$6,CE220&gt;0),Inputs!G23,0))</f>
        <v>0</v>
      </c>
      <c r="CH220" s="3">
        <f>IF(Inputs!$B$27&lt;&gt;"Ready","PENDING INPUTS",IF(A220&gt;Inputs!$B$6,0,MIN((CE220+CF220+CG220),IF(Inputs!H23=1,Inputs!D23,MAX(Inputs!F23,ROUND(CE220*Inputs!E23+CF220+CG220,2))))))</f>
        <v>0</v>
      </c>
      <c r="CI220">
        <f>IF(Inputs!$B$27&lt;&gt;"Ready","PENDING INPUTS",IF(CE220&lt;=0,99,1+IF(AND(K220&gt;0,OR(Inputs!C14&gt;Inputs!C23,AND(Inputs!C14=Inputs!C23,0&lt;9))),1,0)+IF(AND(S220&gt;0,OR(Inputs!C15&gt;Inputs!C23,AND(Inputs!C15=Inputs!C23,1&lt;9))),1,0)+IF(AND(AA220&gt;0,OR(Inputs!C16&gt;Inputs!C23,AND(Inputs!C16=Inputs!C23,2&lt;9))),1,0)+IF(AND(AI220&gt;0,OR(Inputs!C17&gt;Inputs!C23,AND(Inputs!C17=Inputs!C23,3&lt;9))),1,0)+IF(AND(AQ220&gt;0,OR(Inputs!C18&gt;Inputs!C23,AND(Inputs!C18=Inputs!C23,4&lt;9))),1,0)+IF(AND(AY220&gt;0,OR(Inputs!C19&gt;Inputs!C23,AND(Inputs!C19=Inputs!C23,5&lt;9))),1,0)+IF(AND(BG220&gt;0,OR(Inputs!C20&gt;Inputs!C23,AND(Inputs!C20=Inputs!C23,6&lt;9))),1,0)+IF(AND(BO220&gt;0,OR(Inputs!C21&gt;Inputs!C23,AND(Inputs!C21=Inputs!C23,7&lt;9))),1,0)+IF(AND(BW220&gt;0,OR(Inputs!C22&gt;Inputs!C23,AND(Inputs!C22=Inputs!C23,8&lt;9))),1,0)))</f>
        <v>99</v>
      </c>
      <c r="CJ220" s="3">
        <f>IF(Inputs!$B$27&lt;&gt;"Ready","PENDING INPUTS",IF(A220&gt;Inputs!$B$6,0,MIN(MAX(0,(CE220+CF220+CG220)-CH220),MAX(0,C220-D220-(IF(O220&lt;CI220,K220+L220+M220-N220,0)+IF(W220&lt;CI220,S220+T220+U220-V220,0)+IF(AE220&lt;CI220,AA220+AB220+AC220-AD220,0)+IF(AM220&lt;CI220,AI220+AJ220+AK220-AL220,0)+IF(AU220&lt;CI220,AQ220+AR220+AS220-AT220,0)+IF(BC220&lt;CI220,AY220+AZ220+BA220-BB220,0)+IF(BK220&lt;CI220,BG220+BH220+BI220-BJ220,0)+IF(BS220&lt;CI220,BO220+BP220+BQ220-BR220,0)+IF(CA220&lt;CI220,BW220+BX220+BY220-BZ220,0)+IF(CI220&lt;CI220,CE220+CF220+CG220-CH220,0))))))</f>
        <v>0</v>
      </c>
      <c r="CK220" s="3">
        <f>IF(Inputs!$B$27&lt;&gt;"Ready","PENDING INPUTS",MIN((CE220+CF220+CG220),IF(D220&gt;C220,IF(D220=0,0,CH220*C220/D220),CH220+CJ220)))</f>
        <v>0</v>
      </c>
      <c r="CL220" s="3">
        <f>IF(Inputs!$B$27&lt;&gt;"Ready","PENDING INPUTS",MAX(0,(CE220+CF220+CG220)-CK220))</f>
        <v>0</v>
      </c>
    </row>
    <row r="221" spans="1:90" ht="27.95" customHeight="1" x14ac:dyDescent="0.25">
      <c r="A221">
        <v>217</v>
      </c>
      <c r="B221" s="13">
        <f>IF(Inputs!$B$27&lt;&gt;"Ready","PENDING INPUTS",EDATE(Inputs!$B$5,A221-1))</f>
        <v>52871</v>
      </c>
      <c r="C221" s="3">
        <f>IF(Inputs!$B$27&lt;&gt;"Ready","PENDING INPUTS",IF(A221&lt;=Inputs!$B$6,MAX(0,Inputs!$B$4+IF(A221=Inputs!$B$7,Inputs!$B$8,0)+IF(A221=Inputs!$B$9,Inputs!$B$10,0)),0))</f>
        <v>0</v>
      </c>
      <c r="D221" s="3">
        <f>IF(Inputs!$B$27&lt;&gt;"Ready","PENDING INPUTS",SUM(N221,V221,AD221,AL221,AT221,BB221,BJ221,BR221,BZ221,CH221))</f>
        <v>0</v>
      </c>
      <c r="E221" s="3">
        <f>IF(Inputs!$B$27&lt;&gt;"Ready","PENDING INPUTS",MAX(0,D221-C221))</f>
        <v>0</v>
      </c>
      <c r="F221" s="3">
        <f>IF(Inputs!$B$27&lt;&gt;"Ready","PENDING INPUTS",SUM(Q221,Y221,AG221,AO221,AW221,BE221,BM221,BU221,CC221,CK221))</f>
        <v>0</v>
      </c>
      <c r="G221" s="3">
        <f>IF(Inputs!$B$27&lt;&gt;"Ready","PENDING INPUTS",SUM(L221,T221,AB221,AJ221,AR221,AZ221,BH221,BP221,BX221,CF221))</f>
        <v>0</v>
      </c>
      <c r="H221" s="3">
        <f>IF(Inputs!$B$27&lt;&gt;"Ready","PENDING INPUTS",SUM(M221,U221,AC221,AK221,AS221,BA221,BI221,BQ221,BY221,CG221))</f>
        <v>0</v>
      </c>
      <c r="I221" s="3">
        <f>IF(Inputs!$B$27&lt;&gt;"Ready","PENDING INPUTS",SUM(R221,Z221,AH221,AP221,AX221,BF221,BN221,BV221,CD221,CL221))</f>
        <v>0</v>
      </c>
      <c r="J221" t="str">
        <f>IF(Inputs!$B$27&lt;&gt;"Ready","PENDING INPUTS",IF(A221&gt;Inputs!$B$6,"Beyond horizon",IF(E221&gt;0.005,"MINIMUM SHORTFALL",IF(I221&lt;0.005,"Paid off","In progress"))))</f>
        <v>Beyond horizon</v>
      </c>
      <c r="K221" s="3">
        <f>IF(Inputs!$B$27&lt;&gt;"Ready","PENDING INPUTS",R220)</f>
        <v>0</v>
      </c>
      <c r="L221" s="3">
        <f>IF(Inputs!$B$27&lt;&gt;"Ready","PENDING INPUTS",IF(A221&lt;=Inputs!$B$6,ROUND(K221*Inputs!C14/12,2),0))</f>
        <v>0</v>
      </c>
      <c r="M221" s="3">
        <f>IF(Inputs!$B$27&lt;&gt;"Ready","PENDING INPUTS",IF(AND(A221&lt;=Inputs!$B$6,K221&gt;0),Inputs!G14,0))</f>
        <v>0</v>
      </c>
      <c r="N221" s="3">
        <f>IF(Inputs!$B$27&lt;&gt;"Ready","PENDING INPUTS",IF(A221&gt;Inputs!$B$6,0,MIN((K221+L221+M221),IF(Inputs!H14=1,Inputs!D14,MAX(Inputs!F14,ROUND(K221*Inputs!E14+L221+M221,2))))))</f>
        <v>0</v>
      </c>
      <c r="O221">
        <f>IF(Inputs!$B$27&lt;&gt;"Ready","PENDING INPUTS",IF(K221&lt;=0,99,1+IF(AND(S221&gt;0,OR(Inputs!C15&gt;Inputs!C14,AND(Inputs!C15=Inputs!C14,1&lt;0))),1,0)+IF(AND(AA221&gt;0,OR(Inputs!C16&gt;Inputs!C14,AND(Inputs!C16=Inputs!C14,2&lt;0))),1,0)+IF(AND(AI221&gt;0,OR(Inputs!C17&gt;Inputs!C14,AND(Inputs!C17=Inputs!C14,3&lt;0))),1,0)+IF(AND(AQ221&gt;0,OR(Inputs!C18&gt;Inputs!C14,AND(Inputs!C18=Inputs!C14,4&lt;0))),1,0)+IF(AND(AY221&gt;0,OR(Inputs!C19&gt;Inputs!C14,AND(Inputs!C19=Inputs!C14,5&lt;0))),1,0)+IF(AND(BG221&gt;0,OR(Inputs!C20&gt;Inputs!C14,AND(Inputs!C20=Inputs!C14,6&lt;0))),1,0)+IF(AND(BO221&gt;0,OR(Inputs!C21&gt;Inputs!C14,AND(Inputs!C21=Inputs!C14,7&lt;0))),1,0)+IF(AND(BW221&gt;0,OR(Inputs!C22&gt;Inputs!C14,AND(Inputs!C22=Inputs!C14,8&lt;0))),1,0)+IF(AND(CE221&gt;0,OR(Inputs!C23&gt;Inputs!C14,AND(Inputs!C23=Inputs!C14,9&lt;0))),1,0)))</f>
        <v>99</v>
      </c>
      <c r="P221" s="3">
        <f>IF(Inputs!$B$27&lt;&gt;"Ready","PENDING INPUTS",IF(A221&gt;Inputs!$B$6,0,MIN(MAX(0,(K221+L221+M221)-N221),MAX(0,C221-D221-(IF(O221&lt;O221,K221+L221+M221-N221,0)+IF(W221&lt;O221,S221+T221+U221-V221,0)+IF(AE221&lt;O221,AA221+AB221+AC221-AD221,0)+IF(AM221&lt;O221,AI221+AJ221+AK221-AL221,0)+IF(AU221&lt;O221,AQ221+AR221+AS221-AT221,0)+IF(BC221&lt;O221,AY221+AZ221+BA221-BB221,0)+IF(BK221&lt;O221,BG221+BH221+BI221-BJ221,0)+IF(BS221&lt;O221,BO221+BP221+BQ221-BR221,0)+IF(CA221&lt;O221,BW221+BX221+BY221-BZ221,0)+IF(CI221&lt;O221,CE221+CF221+CG221-CH221,0))))))</f>
        <v>0</v>
      </c>
      <c r="Q221" s="3">
        <f>IF(Inputs!$B$27&lt;&gt;"Ready","PENDING INPUTS",MIN((K221+L221+M221),IF(D221&gt;C221,IF(D221=0,0,N221*C221/D221),N221+P221)))</f>
        <v>0</v>
      </c>
      <c r="R221" s="3">
        <f>IF(Inputs!$B$27&lt;&gt;"Ready","PENDING INPUTS",MAX(0,(K221+L221+M221)-Q221))</f>
        <v>0</v>
      </c>
      <c r="S221" s="3">
        <f>IF(Inputs!$B$27&lt;&gt;"Ready","PENDING INPUTS",Z220)</f>
        <v>0</v>
      </c>
      <c r="T221" s="3">
        <f>IF(Inputs!$B$27&lt;&gt;"Ready","PENDING INPUTS",IF(A221&lt;=Inputs!$B$6,ROUND(S221*Inputs!C15/12,2),0))</f>
        <v>0</v>
      </c>
      <c r="U221" s="3">
        <f>IF(Inputs!$B$27&lt;&gt;"Ready","PENDING INPUTS",IF(AND(A221&lt;=Inputs!$B$6,S221&gt;0),Inputs!G15,0))</f>
        <v>0</v>
      </c>
      <c r="V221" s="3">
        <f>IF(Inputs!$B$27&lt;&gt;"Ready","PENDING INPUTS",IF(A221&gt;Inputs!$B$6,0,MIN((S221+T221+U221),IF(Inputs!H15=1,Inputs!D15,MAX(Inputs!F15,ROUND(S221*Inputs!E15+T221+U221,2))))))</f>
        <v>0</v>
      </c>
      <c r="W221">
        <f>IF(Inputs!$B$27&lt;&gt;"Ready","PENDING INPUTS",IF(S221&lt;=0,99,1+IF(AND(K221&gt;0,OR(Inputs!C14&gt;Inputs!C15,AND(Inputs!C14=Inputs!C15,0&lt;1))),1,0)+IF(AND(AA221&gt;0,OR(Inputs!C16&gt;Inputs!C15,AND(Inputs!C16=Inputs!C15,2&lt;1))),1,0)+IF(AND(AI221&gt;0,OR(Inputs!C17&gt;Inputs!C15,AND(Inputs!C17=Inputs!C15,3&lt;1))),1,0)+IF(AND(AQ221&gt;0,OR(Inputs!C18&gt;Inputs!C15,AND(Inputs!C18=Inputs!C15,4&lt;1))),1,0)+IF(AND(AY221&gt;0,OR(Inputs!C19&gt;Inputs!C15,AND(Inputs!C19=Inputs!C15,5&lt;1))),1,0)+IF(AND(BG221&gt;0,OR(Inputs!C20&gt;Inputs!C15,AND(Inputs!C20=Inputs!C15,6&lt;1))),1,0)+IF(AND(BO221&gt;0,OR(Inputs!C21&gt;Inputs!C15,AND(Inputs!C21=Inputs!C15,7&lt;1))),1,0)+IF(AND(BW221&gt;0,OR(Inputs!C22&gt;Inputs!C15,AND(Inputs!C22=Inputs!C15,8&lt;1))),1,0)+IF(AND(CE221&gt;0,OR(Inputs!C23&gt;Inputs!C15,AND(Inputs!C23=Inputs!C15,9&lt;1))),1,0)))</f>
        <v>99</v>
      </c>
      <c r="X221" s="3">
        <f>IF(Inputs!$B$27&lt;&gt;"Ready","PENDING INPUTS",IF(A221&gt;Inputs!$B$6,0,MIN(MAX(0,(S221+T221+U221)-V221),MAX(0,C221-D221-(IF(O221&lt;W221,K221+L221+M221-N221,0)+IF(W221&lt;W221,S221+T221+U221-V221,0)+IF(AE221&lt;W221,AA221+AB221+AC221-AD221,0)+IF(AM221&lt;W221,AI221+AJ221+AK221-AL221,0)+IF(AU221&lt;W221,AQ221+AR221+AS221-AT221,0)+IF(BC221&lt;W221,AY221+AZ221+BA221-BB221,0)+IF(BK221&lt;W221,BG221+BH221+BI221-BJ221,0)+IF(BS221&lt;W221,BO221+BP221+BQ221-BR221,0)+IF(CA221&lt;W221,BW221+BX221+BY221-BZ221,0)+IF(CI221&lt;W221,CE221+CF221+CG221-CH221,0))))))</f>
        <v>0</v>
      </c>
      <c r="Y221" s="3">
        <f>IF(Inputs!$B$27&lt;&gt;"Ready","PENDING INPUTS",MIN((S221+T221+U221),IF(D221&gt;C221,IF(D221=0,0,V221*C221/D221),V221+X221)))</f>
        <v>0</v>
      </c>
      <c r="Z221" s="3">
        <f>IF(Inputs!$B$27&lt;&gt;"Ready","PENDING INPUTS",MAX(0,(S221+T221+U221)-Y221))</f>
        <v>0</v>
      </c>
      <c r="AA221" s="3">
        <f>IF(Inputs!$B$27&lt;&gt;"Ready","PENDING INPUTS",AH220)</f>
        <v>0</v>
      </c>
      <c r="AB221" s="3">
        <f>IF(Inputs!$B$27&lt;&gt;"Ready","PENDING INPUTS",IF(A221&lt;=Inputs!$B$6,ROUND(AA221*Inputs!C16/12,2),0))</f>
        <v>0</v>
      </c>
      <c r="AC221" s="3">
        <f>IF(Inputs!$B$27&lt;&gt;"Ready","PENDING INPUTS",IF(AND(A221&lt;=Inputs!$B$6,AA221&gt;0),Inputs!G16,0))</f>
        <v>0</v>
      </c>
      <c r="AD221" s="3">
        <f>IF(Inputs!$B$27&lt;&gt;"Ready","PENDING INPUTS",IF(A221&gt;Inputs!$B$6,0,MIN((AA221+AB221+AC221),IF(Inputs!H16=1,Inputs!D16,MAX(Inputs!F16,ROUND(AA221*Inputs!E16+AB221+AC221,2))))))</f>
        <v>0</v>
      </c>
      <c r="AE221">
        <f>IF(Inputs!$B$27&lt;&gt;"Ready","PENDING INPUTS",IF(AA221&lt;=0,99,1+IF(AND(K221&gt;0,OR(Inputs!C14&gt;Inputs!C16,AND(Inputs!C14=Inputs!C16,0&lt;2))),1,0)+IF(AND(S221&gt;0,OR(Inputs!C15&gt;Inputs!C16,AND(Inputs!C15=Inputs!C16,1&lt;2))),1,0)+IF(AND(AI221&gt;0,OR(Inputs!C17&gt;Inputs!C16,AND(Inputs!C17=Inputs!C16,3&lt;2))),1,0)+IF(AND(AQ221&gt;0,OR(Inputs!C18&gt;Inputs!C16,AND(Inputs!C18=Inputs!C16,4&lt;2))),1,0)+IF(AND(AY221&gt;0,OR(Inputs!C19&gt;Inputs!C16,AND(Inputs!C19=Inputs!C16,5&lt;2))),1,0)+IF(AND(BG221&gt;0,OR(Inputs!C20&gt;Inputs!C16,AND(Inputs!C20=Inputs!C16,6&lt;2))),1,0)+IF(AND(BO221&gt;0,OR(Inputs!C21&gt;Inputs!C16,AND(Inputs!C21=Inputs!C16,7&lt;2))),1,0)+IF(AND(BW221&gt;0,OR(Inputs!C22&gt;Inputs!C16,AND(Inputs!C22=Inputs!C16,8&lt;2))),1,0)+IF(AND(CE221&gt;0,OR(Inputs!C23&gt;Inputs!C16,AND(Inputs!C23=Inputs!C16,9&lt;2))),1,0)))</f>
        <v>99</v>
      </c>
      <c r="AF221" s="3">
        <f>IF(Inputs!$B$27&lt;&gt;"Ready","PENDING INPUTS",IF(A221&gt;Inputs!$B$6,0,MIN(MAX(0,(AA221+AB221+AC221)-AD221),MAX(0,C221-D221-(IF(O221&lt;AE221,K221+L221+M221-N221,0)+IF(W221&lt;AE221,S221+T221+U221-V221,0)+IF(AE221&lt;AE221,AA221+AB221+AC221-AD221,0)+IF(AM221&lt;AE221,AI221+AJ221+AK221-AL221,0)+IF(AU221&lt;AE221,AQ221+AR221+AS221-AT221,0)+IF(BC221&lt;AE221,AY221+AZ221+BA221-BB221,0)+IF(BK221&lt;AE221,BG221+BH221+BI221-BJ221,0)+IF(BS221&lt;AE221,BO221+BP221+BQ221-BR221,0)+IF(CA221&lt;AE221,BW221+BX221+BY221-BZ221,0)+IF(CI221&lt;AE221,CE221+CF221+CG221-CH221,0))))))</f>
        <v>0</v>
      </c>
      <c r="AG221" s="3">
        <f>IF(Inputs!$B$27&lt;&gt;"Ready","PENDING INPUTS",MIN((AA221+AB221+AC221),IF(D221&gt;C221,IF(D221=0,0,AD221*C221/D221),AD221+AF221)))</f>
        <v>0</v>
      </c>
      <c r="AH221" s="3">
        <f>IF(Inputs!$B$27&lt;&gt;"Ready","PENDING INPUTS",MAX(0,(AA221+AB221+AC221)-AG221))</f>
        <v>0</v>
      </c>
      <c r="AI221" s="3">
        <f>IF(Inputs!$B$27&lt;&gt;"Ready","PENDING INPUTS",AP220)</f>
        <v>0</v>
      </c>
      <c r="AJ221" s="3">
        <f>IF(Inputs!$B$27&lt;&gt;"Ready","PENDING INPUTS",IF(A221&lt;=Inputs!$B$6,ROUND(AI221*Inputs!C17/12,2),0))</f>
        <v>0</v>
      </c>
      <c r="AK221" s="3">
        <f>IF(Inputs!$B$27&lt;&gt;"Ready","PENDING INPUTS",IF(AND(A221&lt;=Inputs!$B$6,AI221&gt;0),Inputs!G17,0))</f>
        <v>0</v>
      </c>
      <c r="AL221" s="3">
        <f>IF(Inputs!$B$27&lt;&gt;"Ready","PENDING INPUTS",IF(A221&gt;Inputs!$B$6,0,MIN((AI221+AJ221+AK221),IF(Inputs!H17=1,Inputs!D17,MAX(Inputs!F17,ROUND(AI221*Inputs!E17+AJ221+AK221,2))))))</f>
        <v>0</v>
      </c>
      <c r="AM221">
        <f>IF(Inputs!$B$27&lt;&gt;"Ready","PENDING INPUTS",IF(AI221&lt;=0,99,1+IF(AND(K221&gt;0,OR(Inputs!C14&gt;Inputs!C17,AND(Inputs!C14=Inputs!C17,0&lt;3))),1,0)+IF(AND(S221&gt;0,OR(Inputs!C15&gt;Inputs!C17,AND(Inputs!C15=Inputs!C17,1&lt;3))),1,0)+IF(AND(AA221&gt;0,OR(Inputs!C16&gt;Inputs!C17,AND(Inputs!C16=Inputs!C17,2&lt;3))),1,0)+IF(AND(AQ221&gt;0,OR(Inputs!C18&gt;Inputs!C17,AND(Inputs!C18=Inputs!C17,4&lt;3))),1,0)+IF(AND(AY221&gt;0,OR(Inputs!C19&gt;Inputs!C17,AND(Inputs!C19=Inputs!C17,5&lt;3))),1,0)+IF(AND(BG221&gt;0,OR(Inputs!C20&gt;Inputs!C17,AND(Inputs!C20=Inputs!C17,6&lt;3))),1,0)+IF(AND(BO221&gt;0,OR(Inputs!C21&gt;Inputs!C17,AND(Inputs!C21=Inputs!C17,7&lt;3))),1,0)+IF(AND(BW221&gt;0,OR(Inputs!C22&gt;Inputs!C17,AND(Inputs!C22=Inputs!C17,8&lt;3))),1,0)+IF(AND(CE221&gt;0,OR(Inputs!C23&gt;Inputs!C17,AND(Inputs!C23=Inputs!C17,9&lt;3))),1,0)))</f>
        <v>99</v>
      </c>
      <c r="AN221" s="3">
        <f>IF(Inputs!$B$27&lt;&gt;"Ready","PENDING INPUTS",IF(A221&gt;Inputs!$B$6,0,MIN(MAX(0,(AI221+AJ221+AK221)-AL221),MAX(0,C221-D221-(IF(O221&lt;AM221,K221+L221+M221-N221,0)+IF(W221&lt;AM221,S221+T221+U221-V221,0)+IF(AE221&lt;AM221,AA221+AB221+AC221-AD221,0)+IF(AM221&lt;AM221,AI221+AJ221+AK221-AL221,0)+IF(AU221&lt;AM221,AQ221+AR221+AS221-AT221,0)+IF(BC221&lt;AM221,AY221+AZ221+BA221-BB221,0)+IF(BK221&lt;AM221,BG221+BH221+BI221-BJ221,0)+IF(BS221&lt;AM221,BO221+BP221+BQ221-BR221,0)+IF(CA221&lt;AM221,BW221+BX221+BY221-BZ221,0)+IF(CI221&lt;AM221,CE221+CF221+CG221-CH221,0))))))</f>
        <v>0</v>
      </c>
      <c r="AO221" s="3">
        <f>IF(Inputs!$B$27&lt;&gt;"Ready","PENDING INPUTS",MIN((AI221+AJ221+AK221),IF(D221&gt;C221,IF(D221=0,0,AL221*C221/D221),AL221+AN221)))</f>
        <v>0</v>
      </c>
      <c r="AP221" s="3">
        <f>IF(Inputs!$B$27&lt;&gt;"Ready","PENDING INPUTS",MAX(0,(AI221+AJ221+AK221)-AO221))</f>
        <v>0</v>
      </c>
      <c r="AQ221" s="3">
        <f>IF(Inputs!$B$27&lt;&gt;"Ready","PENDING INPUTS",AX220)</f>
        <v>0</v>
      </c>
      <c r="AR221" s="3">
        <f>IF(Inputs!$B$27&lt;&gt;"Ready","PENDING INPUTS",IF(A221&lt;=Inputs!$B$6,ROUND(AQ221*Inputs!C18/12,2),0))</f>
        <v>0</v>
      </c>
      <c r="AS221" s="3">
        <f>IF(Inputs!$B$27&lt;&gt;"Ready","PENDING INPUTS",IF(AND(A221&lt;=Inputs!$B$6,AQ221&gt;0),Inputs!G18,0))</f>
        <v>0</v>
      </c>
      <c r="AT221" s="3">
        <f>IF(Inputs!$B$27&lt;&gt;"Ready","PENDING INPUTS",IF(A221&gt;Inputs!$B$6,0,MIN((AQ221+AR221+AS221),IF(Inputs!H18=1,Inputs!D18,MAX(Inputs!F18,ROUND(AQ221*Inputs!E18+AR221+AS221,2))))))</f>
        <v>0</v>
      </c>
      <c r="AU221">
        <f>IF(Inputs!$B$27&lt;&gt;"Ready","PENDING INPUTS",IF(AQ221&lt;=0,99,1+IF(AND(K221&gt;0,OR(Inputs!C14&gt;Inputs!C18,AND(Inputs!C14=Inputs!C18,0&lt;4))),1,0)+IF(AND(S221&gt;0,OR(Inputs!C15&gt;Inputs!C18,AND(Inputs!C15=Inputs!C18,1&lt;4))),1,0)+IF(AND(AA221&gt;0,OR(Inputs!C16&gt;Inputs!C18,AND(Inputs!C16=Inputs!C18,2&lt;4))),1,0)+IF(AND(AI221&gt;0,OR(Inputs!C17&gt;Inputs!C18,AND(Inputs!C17=Inputs!C18,3&lt;4))),1,0)+IF(AND(AY221&gt;0,OR(Inputs!C19&gt;Inputs!C18,AND(Inputs!C19=Inputs!C18,5&lt;4))),1,0)+IF(AND(BG221&gt;0,OR(Inputs!C20&gt;Inputs!C18,AND(Inputs!C20=Inputs!C18,6&lt;4))),1,0)+IF(AND(BO221&gt;0,OR(Inputs!C21&gt;Inputs!C18,AND(Inputs!C21=Inputs!C18,7&lt;4))),1,0)+IF(AND(BW221&gt;0,OR(Inputs!C22&gt;Inputs!C18,AND(Inputs!C22=Inputs!C18,8&lt;4))),1,0)+IF(AND(CE221&gt;0,OR(Inputs!C23&gt;Inputs!C18,AND(Inputs!C23=Inputs!C18,9&lt;4))),1,0)))</f>
        <v>99</v>
      </c>
      <c r="AV221" s="3">
        <f>IF(Inputs!$B$27&lt;&gt;"Ready","PENDING INPUTS",IF(A221&gt;Inputs!$B$6,0,MIN(MAX(0,(AQ221+AR221+AS221)-AT221),MAX(0,C221-D221-(IF(O221&lt;AU221,K221+L221+M221-N221,0)+IF(W221&lt;AU221,S221+T221+U221-V221,0)+IF(AE221&lt;AU221,AA221+AB221+AC221-AD221,0)+IF(AM221&lt;AU221,AI221+AJ221+AK221-AL221,0)+IF(AU221&lt;AU221,AQ221+AR221+AS221-AT221,0)+IF(BC221&lt;AU221,AY221+AZ221+BA221-BB221,0)+IF(BK221&lt;AU221,BG221+BH221+BI221-BJ221,0)+IF(BS221&lt;AU221,BO221+BP221+BQ221-BR221,0)+IF(CA221&lt;AU221,BW221+BX221+BY221-BZ221,0)+IF(CI221&lt;AU221,CE221+CF221+CG221-CH221,0))))))</f>
        <v>0</v>
      </c>
      <c r="AW221" s="3">
        <f>IF(Inputs!$B$27&lt;&gt;"Ready","PENDING INPUTS",MIN((AQ221+AR221+AS221),IF(D221&gt;C221,IF(D221=0,0,AT221*C221/D221),AT221+AV221)))</f>
        <v>0</v>
      </c>
      <c r="AX221" s="3">
        <f>IF(Inputs!$B$27&lt;&gt;"Ready","PENDING INPUTS",MAX(0,(AQ221+AR221+AS221)-AW221))</f>
        <v>0</v>
      </c>
      <c r="AY221" s="3">
        <f>IF(Inputs!$B$27&lt;&gt;"Ready","PENDING INPUTS",BF220)</f>
        <v>0</v>
      </c>
      <c r="AZ221" s="3">
        <f>IF(Inputs!$B$27&lt;&gt;"Ready","PENDING INPUTS",IF(A221&lt;=Inputs!$B$6,ROUND(AY221*Inputs!C19/12,2),0))</f>
        <v>0</v>
      </c>
      <c r="BA221" s="3">
        <f>IF(Inputs!$B$27&lt;&gt;"Ready","PENDING INPUTS",IF(AND(A221&lt;=Inputs!$B$6,AY221&gt;0),Inputs!G19,0))</f>
        <v>0</v>
      </c>
      <c r="BB221" s="3">
        <f>IF(Inputs!$B$27&lt;&gt;"Ready","PENDING INPUTS",IF(A221&gt;Inputs!$B$6,0,MIN((AY221+AZ221+BA221),IF(Inputs!H19=1,Inputs!D19,MAX(Inputs!F19,ROUND(AY221*Inputs!E19+AZ221+BA221,2))))))</f>
        <v>0</v>
      </c>
      <c r="BC221">
        <f>IF(Inputs!$B$27&lt;&gt;"Ready","PENDING INPUTS",IF(AY221&lt;=0,99,1+IF(AND(K221&gt;0,OR(Inputs!C14&gt;Inputs!C19,AND(Inputs!C14=Inputs!C19,0&lt;5))),1,0)+IF(AND(S221&gt;0,OR(Inputs!C15&gt;Inputs!C19,AND(Inputs!C15=Inputs!C19,1&lt;5))),1,0)+IF(AND(AA221&gt;0,OR(Inputs!C16&gt;Inputs!C19,AND(Inputs!C16=Inputs!C19,2&lt;5))),1,0)+IF(AND(AI221&gt;0,OR(Inputs!C17&gt;Inputs!C19,AND(Inputs!C17=Inputs!C19,3&lt;5))),1,0)+IF(AND(AQ221&gt;0,OR(Inputs!C18&gt;Inputs!C19,AND(Inputs!C18=Inputs!C19,4&lt;5))),1,0)+IF(AND(BG221&gt;0,OR(Inputs!C20&gt;Inputs!C19,AND(Inputs!C20=Inputs!C19,6&lt;5))),1,0)+IF(AND(BO221&gt;0,OR(Inputs!C21&gt;Inputs!C19,AND(Inputs!C21=Inputs!C19,7&lt;5))),1,0)+IF(AND(BW221&gt;0,OR(Inputs!C22&gt;Inputs!C19,AND(Inputs!C22=Inputs!C19,8&lt;5))),1,0)+IF(AND(CE221&gt;0,OR(Inputs!C23&gt;Inputs!C19,AND(Inputs!C23=Inputs!C19,9&lt;5))),1,0)))</f>
        <v>99</v>
      </c>
      <c r="BD221" s="3">
        <f>IF(Inputs!$B$27&lt;&gt;"Ready","PENDING INPUTS",IF(A221&gt;Inputs!$B$6,0,MIN(MAX(0,(AY221+AZ221+BA221)-BB221),MAX(0,C221-D221-(IF(O221&lt;BC221,K221+L221+M221-N221,0)+IF(W221&lt;BC221,S221+T221+U221-V221,0)+IF(AE221&lt;BC221,AA221+AB221+AC221-AD221,0)+IF(AM221&lt;BC221,AI221+AJ221+AK221-AL221,0)+IF(AU221&lt;BC221,AQ221+AR221+AS221-AT221,0)+IF(BC221&lt;BC221,AY221+AZ221+BA221-BB221,0)+IF(BK221&lt;BC221,BG221+BH221+BI221-BJ221,0)+IF(BS221&lt;BC221,BO221+BP221+BQ221-BR221,0)+IF(CA221&lt;BC221,BW221+BX221+BY221-BZ221,0)+IF(CI221&lt;BC221,CE221+CF221+CG221-CH221,0))))))</f>
        <v>0</v>
      </c>
      <c r="BE221" s="3">
        <f>IF(Inputs!$B$27&lt;&gt;"Ready","PENDING INPUTS",MIN((AY221+AZ221+BA221),IF(D221&gt;C221,IF(D221=0,0,BB221*C221/D221),BB221+BD221)))</f>
        <v>0</v>
      </c>
      <c r="BF221" s="3">
        <f>IF(Inputs!$B$27&lt;&gt;"Ready","PENDING INPUTS",MAX(0,(AY221+AZ221+BA221)-BE221))</f>
        <v>0</v>
      </c>
      <c r="BG221" s="3">
        <f>IF(Inputs!$B$27&lt;&gt;"Ready","PENDING INPUTS",BN220)</f>
        <v>0</v>
      </c>
      <c r="BH221" s="3">
        <f>IF(Inputs!$B$27&lt;&gt;"Ready","PENDING INPUTS",IF(A221&lt;=Inputs!$B$6,ROUND(BG221*Inputs!C20/12,2),0))</f>
        <v>0</v>
      </c>
      <c r="BI221" s="3">
        <f>IF(Inputs!$B$27&lt;&gt;"Ready","PENDING INPUTS",IF(AND(A221&lt;=Inputs!$B$6,BG221&gt;0),Inputs!G20,0))</f>
        <v>0</v>
      </c>
      <c r="BJ221" s="3">
        <f>IF(Inputs!$B$27&lt;&gt;"Ready","PENDING INPUTS",IF(A221&gt;Inputs!$B$6,0,MIN((BG221+BH221+BI221),IF(Inputs!H20=1,Inputs!D20,MAX(Inputs!F20,ROUND(BG221*Inputs!E20+BH221+BI221,2))))))</f>
        <v>0</v>
      </c>
      <c r="BK221">
        <f>IF(Inputs!$B$27&lt;&gt;"Ready","PENDING INPUTS",IF(BG221&lt;=0,99,1+IF(AND(K221&gt;0,OR(Inputs!C14&gt;Inputs!C20,AND(Inputs!C14=Inputs!C20,0&lt;6))),1,0)+IF(AND(S221&gt;0,OR(Inputs!C15&gt;Inputs!C20,AND(Inputs!C15=Inputs!C20,1&lt;6))),1,0)+IF(AND(AA221&gt;0,OR(Inputs!C16&gt;Inputs!C20,AND(Inputs!C16=Inputs!C20,2&lt;6))),1,0)+IF(AND(AI221&gt;0,OR(Inputs!C17&gt;Inputs!C20,AND(Inputs!C17=Inputs!C20,3&lt;6))),1,0)+IF(AND(AQ221&gt;0,OR(Inputs!C18&gt;Inputs!C20,AND(Inputs!C18=Inputs!C20,4&lt;6))),1,0)+IF(AND(AY221&gt;0,OR(Inputs!C19&gt;Inputs!C20,AND(Inputs!C19=Inputs!C20,5&lt;6))),1,0)+IF(AND(BO221&gt;0,OR(Inputs!C21&gt;Inputs!C20,AND(Inputs!C21=Inputs!C20,7&lt;6))),1,0)+IF(AND(BW221&gt;0,OR(Inputs!C22&gt;Inputs!C20,AND(Inputs!C22=Inputs!C20,8&lt;6))),1,0)+IF(AND(CE221&gt;0,OR(Inputs!C23&gt;Inputs!C20,AND(Inputs!C23=Inputs!C20,9&lt;6))),1,0)))</f>
        <v>99</v>
      </c>
      <c r="BL221" s="3">
        <f>IF(Inputs!$B$27&lt;&gt;"Ready","PENDING INPUTS",IF(A221&gt;Inputs!$B$6,0,MIN(MAX(0,(BG221+BH221+BI221)-BJ221),MAX(0,C221-D221-(IF(O221&lt;BK221,K221+L221+M221-N221,0)+IF(W221&lt;BK221,S221+T221+U221-V221,0)+IF(AE221&lt;BK221,AA221+AB221+AC221-AD221,0)+IF(AM221&lt;BK221,AI221+AJ221+AK221-AL221,0)+IF(AU221&lt;BK221,AQ221+AR221+AS221-AT221,0)+IF(BC221&lt;BK221,AY221+AZ221+BA221-BB221,0)+IF(BK221&lt;BK221,BG221+BH221+BI221-BJ221,0)+IF(BS221&lt;BK221,BO221+BP221+BQ221-BR221,0)+IF(CA221&lt;BK221,BW221+BX221+BY221-BZ221,0)+IF(CI221&lt;BK221,CE221+CF221+CG221-CH221,0))))))</f>
        <v>0</v>
      </c>
      <c r="BM221" s="3">
        <f>IF(Inputs!$B$27&lt;&gt;"Ready","PENDING INPUTS",MIN((BG221+BH221+BI221),IF(D221&gt;C221,IF(D221=0,0,BJ221*C221/D221),BJ221+BL221)))</f>
        <v>0</v>
      </c>
      <c r="BN221" s="3">
        <f>IF(Inputs!$B$27&lt;&gt;"Ready","PENDING INPUTS",MAX(0,(BG221+BH221+BI221)-BM221))</f>
        <v>0</v>
      </c>
      <c r="BO221" s="3">
        <f>IF(Inputs!$B$27&lt;&gt;"Ready","PENDING INPUTS",BV220)</f>
        <v>0</v>
      </c>
      <c r="BP221" s="3">
        <f>IF(Inputs!$B$27&lt;&gt;"Ready","PENDING INPUTS",IF(A221&lt;=Inputs!$B$6,ROUND(BO221*Inputs!C21/12,2),0))</f>
        <v>0</v>
      </c>
      <c r="BQ221" s="3">
        <f>IF(Inputs!$B$27&lt;&gt;"Ready","PENDING INPUTS",IF(AND(A221&lt;=Inputs!$B$6,BO221&gt;0),Inputs!G21,0))</f>
        <v>0</v>
      </c>
      <c r="BR221" s="3">
        <f>IF(Inputs!$B$27&lt;&gt;"Ready","PENDING INPUTS",IF(A221&gt;Inputs!$B$6,0,MIN((BO221+BP221+BQ221),IF(Inputs!H21=1,Inputs!D21,MAX(Inputs!F21,ROUND(BO221*Inputs!E21+BP221+BQ221,2))))))</f>
        <v>0</v>
      </c>
      <c r="BS221">
        <f>IF(Inputs!$B$27&lt;&gt;"Ready","PENDING INPUTS",IF(BO221&lt;=0,99,1+IF(AND(K221&gt;0,OR(Inputs!C14&gt;Inputs!C21,AND(Inputs!C14=Inputs!C21,0&lt;7))),1,0)+IF(AND(S221&gt;0,OR(Inputs!C15&gt;Inputs!C21,AND(Inputs!C15=Inputs!C21,1&lt;7))),1,0)+IF(AND(AA221&gt;0,OR(Inputs!C16&gt;Inputs!C21,AND(Inputs!C16=Inputs!C21,2&lt;7))),1,0)+IF(AND(AI221&gt;0,OR(Inputs!C17&gt;Inputs!C21,AND(Inputs!C17=Inputs!C21,3&lt;7))),1,0)+IF(AND(AQ221&gt;0,OR(Inputs!C18&gt;Inputs!C21,AND(Inputs!C18=Inputs!C21,4&lt;7))),1,0)+IF(AND(AY221&gt;0,OR(Inputs!C19&gt;Inputs!C21,AND(Inputs!C19=Inputs!C21,5&lt;7))),1,0)+IF(AND(BG221&gt;0,OR(Inputs!C20&gt;Inputs!C21,AND(Inputs!C20=Inputs!C21,6&lt;7))),1,0)+IF(AND(BW221&gt;0,OR(Inputs!C22&gt;Inputs!C21,AND(Inputs!C22=Inputs!C21,8&lt;7))),1,0)+IF(AND(CE221&gt;0,OR(Inputs!C23&gt;Inputs!C21,AND(Inputs!C23=Inputs!C21,9&lt;7))),1,0)))</f>
        <v>99</v>
      </c>
      <c r="BT221" s="3">
        <f>IF(Inputs!$B$27&lt;&gt;"Ready","PENDING INPUTS",IF(A221&gt;Inputs!$B$6,0,MIN(MAX(0,(BO221+BP221+BQ221)-BR221),MAX(0,C221-D221-(IF(O221&lt;BS221,K221+L221+M221-N221,0)+IF(W221&lt;BS221,S221+T221+U221-V221,0)+IF(AE221&lt;BS221,AA221+AB221+AC221-AD221,0)+IF(AM221&lt;BS221,AI221+AJ221+AK221-AL221,0)+IF(AU221&lt;BS221,AQ221+AR221+AS221-AT221,0)+IF(BC221&lt;BS221,AY221+AZ221+BA221-BB221,0)+IF(BK221&lt;BS221,BG221+BH221+BI221-BJ221,0)+IF(BS221&lt;BS221,BO221+BP221+BQ221-BR221,0)+IF(CA221&lt;BS221,BW221+BX221+BY221-BZ221,0)+IF(CI221&lt;BS221,CE221+CF221+CG221-CH221,0))))))</f>
        <v>0</v>
      </c>
      <c r="BU221" s="3">
        <f>IF(Inputs!$B$27&lt;&gt;"Ready","PENDING INPUTS",MIN((BO221+BP221+BQ221),IF(D221&gt;C221,IF(D221=0,0,BR221*C221/D221),BR221+BT221)))</f>
        <v>0</v>
      </c>
      <c r="BV221" s="3">
        <f>IF(Inputs!$B$27&lt;&gt;"Ready","PENDING INPUTS",MAX(0,(BO221+BP221+BQ221)-BU221))</f>
        <v>0</v>
      </c>
      <c r="BW221" s="3">
        <f>IF(Inputs!$B$27&lt;&gt;"Ready","PENDING INPUTS",CD220)</f>
        <v>0</v>
      </c>
      <c r="BX221" s="3">
        <f>IF(Inputs!$B$27&lt;&gt;"Ready","PENDING INPUTS",IF(A221&lt;=Inputs!$B$6,ROUND(BW221*Inputs!C22/12,2),0))</f>
        <v>0</v>
      </c>
      <c r="BY221" s="3">
        <f>IF(Inputs!$B$27&lt;&gt;"Ready","PENDING INPUTS",IF(AND(A221&lt;=Inputs!$B$6,BW221&gt;0),Inputs!G22,0))</f>
        <v>0</v>
      </c>
      <c r="BZ221" s="3">
        <f>IF(Inputs!$B$27&lt;&gt;"Ready","PENDING INPUTS",IF(A221&gt;Inputs!$B$6,0,MIN((BW221+BX221+BY221),IF(Inputs!H22=1,Inputs!D22,MAX(Inputs!F22,ROUND(BW221*Inputs!E22+BX221+BY221,2))))))</f>
        <v>0</v>
      </c>
      <c r="CA221">
        <f>IF(Inputs!$B$27&lt;&gt;"Ready","PENDING INPUTS",IF(BW221&lt;=0,99,1+IF(AND(K221&gt;0,OR(Inputs!C14&gt;Inputs!C22,AND(Inputs!C14=Inputs!C22,0&lt;8))),1,0)+IF(AND(S221&gt;0,OR(Inputs!C15&gt;Inputs!C22,AND(Inputs!C15=Inputs!C22,1&lt;8))),1,0)+IF(AND(AA221&gt;0,OR(Inputs!C16&gt;Inputs!C22,AND(Inputs!C16=Inputs!C22,2&lt;8))),1,0)+IF(AND(AI221&gt;0,OR(Inputs!C17&gt;Inputs!C22,AND(Inputs!C17=Inputs!C22,3&lt;8))),1,0)+IF(AND(AQ221&gt;0,OR(Inputs!C18&gt;Inputs!C22,AND(Inputs!C18=Inputs!C22,4&lt;8))),1,0)+IF(AND(AY221&gt;0,OR(Inputs!C19&gt;Inputs!C22,AND(Inputs!C19=Inputs!C22,5&lt;8))),1,0)+IF(AND(BG221&gt;0,OR(Inputs!C20&gt;Inputs!C22,AND(Inputs!C20=Inputs!C22,6&lt;8))),1,0)+IF(AND(BO221&gt;0,OR(Inputs!C21&gt;Inputs!C22,AND(Inputs!C21=Inputs!C22,7&lt;8))),1,0)+IF(AND(CE221&gt;0,OR(Inputs!C23&gt;Inputs!C22,AND(Inputs!C23=Inputs!C22,9&lt;8))),1,0)))</f>
        <v>99</v>
      </c>
      <c r="CB221" s="3">
        <f>IF(Inputs!$B$27&lt;&gt;"Ready","PENDING INPUTS",IF(A221&gt;Inputs!$B$6,0,MIN(MAX(0,(BW221+BX221+BY221)-BZ221),MAX(0,C221-D221-(IF(O221&lt;CA221,K221+L221+M221-N221,0)+IF(W221&lt;CA221,S221+T221+U221-V221,0)+IF(AE221&lt;CA221,AA221+AB221+AC221-AD221,0)+IF(AM221&lt;CA221,AI221+AJ221+AK221-AL221,0)+IF(AU221&lt;CA221,AQ221+AR221+AS221-AT221,0)+IF(BC221&lt;CA221,AY221+AZ221+BA221-BB221,0)+IF(BK221&lt;CA221,BG221+BH221+BI221-BJ221,0)+IF(BS221&lt;CA221,BO221+BP221+BQ221-BR221,0)+IF(CA221&lt;CA221,BW221+BX221+BY221-BZ221,0)+IF(CI221&lt;CA221,CE221+CF221+CG221-CH221,0))))))</f>
        <v>0</v>
      </c>
      <c r="CC221" s="3">
        <f>IF(Inputs!$B$27&lt;&gt;"Ready","PENDING INPUTS",MIN((BW221+BX221+BY221),IF(D221&gt;C221,IF(D221=0,0,BZ221*C221/D221),BZ221+CB221)))</f>
        <v>0</v>
      </c>
      <c r="CD221" s="3">
        <f>IF(Inputs!$B$27&lt;&gt;"Ready","PENDING INPUTS",MAX(0,(BW221+BX221+BY221)-CC221))</f>
        <v>0</v>
      </c>
      <c r="CE221" s="3">
        <f>IF(Inputs!$B$27&lt;&gt;"Ready","PENDING INPUTS",CL220)</f>
        <v>0</v>
      </c>
      <c r="CF221" s="3">
        <f>IF(Inputs!$B$27&lt;&gt;"Ready","PENDING INPUTS",IF(A221&lt;=Inputs!$B$6,ROUND(CE221*Inputs!C23/12,2),0))</f>
        <v>0</v>
      </c>
      <c r="CG221" s="3">
        <f>IF(Inputs!$B$27&lt;&gt;"Ready","PENDING INPUTS",IF(AND(A221&lt;=Inputs!$B$6,CE221&gt;0),Inputs!G23,0))</f>
        <v>0</v>
      </c>
      <c r="CH221" s="3">
        <f>IF(Inputs!$B$27&lt;&gt;"Ready","PENDING INPUTS",IF(A221&gt;Inputs!$B$6,0,MIN((CE221+CF221+CG221),IF(Inputs!H23=1,Inputs!D23,MAX(Inputs!F23,ROUND(CE221*Inputs!E23+CF221+CG221,2))))))</f>
        <v>0</v>
      </c>
      <c r="CI221">
        <f>IF(Inputs!$B$27&lt;&gt;"Ready","PENDING INPUTS",IF(CE221&lt;=0,99,1+IF(AND(K221&gt;0,OR(Inputs!C14&gt;Inputs!C23,AND(Inputs!C14=Inputs!C23,0&lt;9))),1,0)+IF(AND(S221&gt;0,OR(Inputs!C15&gt;Inputs!C23,AND(Inputs!C15=Inputs!C23,1&lt;9))),1,0)+IF(AND(AA221&gt;0,OR(Inputs!C16&gt;Inputs!C23,AND(Inputs!C16=Inputs!C23,2&lt;9))),1,0)+IF(AND(AI221&gt;0,OR(Inputs!C17&gt;Inputs!C23,AND(Inputs!C17=Inputs!C23,3&lt;9))),1,0)+IF(AND(AQ221&gt;0,OR(Inputs!C18&gt;Inputs!C23,AND(Inputs!C18=Inputs!C23,4&lt;9))),1,0)+IF(AND(AY221&gt;0,OR(Inputs!C19&gt;Inputs!C23,AND(Inputs!C19=Inputs!C23,5&lt;9))),1,0)+IF(AND(BG221&gt;0,OR(Inputs!C20&gt;Inputs!C23,AND(Inputs!C20=Inputs!C23,6&lt;9))),1,0)+IF(AND(BO221&gt;0,OR(Inputs!C21&gt;Inputs!C23,AND(Inputs!C21=Inputs!C23,7&lt;9))),1,0)+IF(AND(BW221&gt;0,OR(Inputs!C22&gt;Inputs!C23,AND(Inputs!C22=Inputs!C23,8&lt;9))),1,0)))</f>
        <v>99</v>
      </c>
      <c r="CJ221" s="3">
        <f>IF(Inputs!$B$27&lt;&gt;"Ready","PENDING INPUTS",IF(A221&gt;Inputs!$B$6,0,MIN(MAX(0,(CE221+CF221+CG221)-CH221),MAX(0,C221-D221-(IF(O221&lt;CI221,K221+L221+M221-N221,0)+IF(W221&lt;CI221,S221+T221+U221-V221,0)+IF(AE221&lt;CI221,AA221+AB221+AC221-AD221,0)+IF(AM221&lt;CI221,AI221+AJ221+AK221-AL221,0)+IF(AU221&lt;CI221,AQ221+AR221+AS221-AT221,0)+IF(BC221&lt;CI221,AY221+AZ221+BA221-BB221,0)+IF(BK221&lt;CI221,BG221+BH221+BI221-BJ221,0)+IF(BS221&lt;CI221,BO221+BP221+BQ221-BR221,0)+IF(CA221&lt;CI221,BW221+BX221+BY221-BZ221,0)+IF(CI221&lt;CI221,CE221+CF221+CG221-CH221,0))))))</f>
        <v>0</v>
      </c>
      <c r="CK221" s="3">
        <f>IF(Inputs!$B$27&lt;&gt;"Ready","PENDING INPUTS",MIN((CE221+CF221+CG221),IF(D221&gt;C221,IF(D221=0,0,CH221*C221/D221),CH221+CJ221)))</f>
        <v>0</v>
      </c>
      <c r="CL221" s="3">
        <f>IF(Inputs!$B$27&lt;&gt;"Ready","PENDING INPUTS",MAX(0,(CE221+CF221+CG221)-CK221))</f>
        <v>0</v>
      </c>
    </row>
    <row r="222" spans="1:90" ht="27.95" customHeight="1" x14ac:dyDescent="0.25">
      <c r="A222">
        <v>218</v>
      </c>
      <c r="B222" s="13">
        <f>IF(Inputs!$B$27&lt;&gt;"Ready","PENDING INPUTS",EDATE(Inputs!$B$5,A222-1))</f>
        <v>52902</v>
      </c>
      <c r="C222" s="3">
        <f>IF(Inputs!$B$27&lt;&gt;"Ready","PENDING INPUTS",IF(A222&lt;=Inputs!$B$6,MAX(0,Inputs!$B$4+IF(A222=Inputs!$B$7,Inputs!$B$8,0)+IF(A222=Inputs!$B$9,Inputs!$B$10,0)),0))</f>
        <v>0</v>
      </c>
      <c r="D222" s="3">
        <f>IF(Inputs!$B$27&lt;&gt;"Ready","PENDING INPUTS",SUM(N222,V222,AD222,AL222,AT222,BB222,BJ222,BR222,BZ222,CH222))</f>
        <v>0</v>
      </c>
      <c r="E222" s="3">
        <f>IF(Inputs!$B$27&lt;&gt;"Ready","PENDING INPUTS",MAX(0,D222-C222))</f>
        <v>0</v>
      </c>
      <c r="F222" s="3">
        <f>IF(Inputs!$B$27&lt;&gt;"Ready","PENDING INPUTS",SUM(Q222,Y222,AG222,AO222,AW222,BE222,BM222,BU222,CC222,CK222))</f>
        <v>0</v>
      </c>
      <c r="G222" s="3">
        <f>IF(Inputs!$B$27&lt;&gt;"Ready","PENDING INPUTS",SUM(L222,T222,AB222,AJ222,AR222,AZ222,BH222,BP222,BX222,CF222))</f>
        <v>0</v>
      </c>
      <c r="H222" s="3">
        <f>IF(Inputs!$B$27&lt;&gt;"Ready","PENDING INPUTS",SUM(M222,U222,AC222,AK222,AS222,BA222,BI222,BQ222,BY222,CG222))</f>
        <v>0</v>
      </c>
      <c r="I222" s="3">
        <f>IF(Inputs!$B$27&lt;&gt;"Ready","PENDING INPUTS",SUM(R222,Z222,AH222,AP222,AX222,BF222,BN222,BV222,CD222,CL222))</f>
        <v>0</v>
      </c>
      <c r="J222" t="str">
        <f>IF(Inputs!$B$27&lt;&gt;"Ready","PENDING INPUTS",IF(A222&gt;Inputs!$B$6,"Beyond horizon",IF(E222&gt;0.005,"MINIMUM SHORTFALL",IF(I222&lt;0.005,"Paid off","In progress"))))</f>
        <v>Beyond horizon</v>
      </c>
      <c r="K222" s="3">
        <f>IF(Inputs!$B$27&lt;&gt;"Ready","PENDING INPUTS",R221)</f>
        <v>0</v>
      </c>
      <c r="L222" s="3">
        <f>IF(Inputs!$B$27&lt;&gt;"Ready","PENDING INPUTS",IF(A222&lt;=Inputs!$B$6,ROUND(K222*Inputs!C14/12,2),0))</f>
        <v>0</v>
      </c>
      <c r="M222" s="3">
        <f>IF(Inputs!$B$27&lt;&gt;"Ready","PENDING INPUTS",IF(AND(A222&lt;=Inputs!$B$6,K222&gt;0),Inputs!G14,0))</f>
        <v>0</v>
      </c>
      <c r="N222" s="3">
        <f>IF(Inputs!$B$27&lt;&gt;"Ready","PENDING INPUTS",IF(A222&gt;Inputs!$B$6,0,MIN((K222+L222+M222),IF(Inputs!H14=1,Inputs!D14,MAX(Inputs!F14,ROUND(K222*Inputs!E14+L222+M222,2))))))</f>
        <v>0</v>
      </c>
      <c r="O222">
        <f>IF(Inputs!$B$27&lt;&gt;"Ready","PENDING INPUTS",IF(K222&lt;=0,99,1+IF(AND(S222&gt;0,OR(Inputs!C15&gt;Inputs!C14,AND(Inputs!C15=Inputs!C14,1&lt;0))),1,0)+IF(AND(AA222&gt;0,OR(Inputs!C16&gt;Inputs!C14,AND(Inputs!C16=Inputs!C14,2&lt;0))),1,0)+IF(AND(AI222&gt;0,OR(Inputs!C17&gt;Inputs!C14,AND(Inputs!C17=Inputs!C14,3&lt;0))),1,0)+IF(AND(AQ222&gt;0,OR(Inputs!C18&gt;Inputs!C14,AND(Inputs!C18=Inputs!C14,4&lt;0))),1,0)+IF(AND(AY222&gt;0,OR(Inputs!C19&gt;Inputs!C14,AND(Inputs!C19=Inputs!C14,5&lt;0))),1,0)+IF(AND(BG222&gt;0,OR(Inputs!C20&gt;Inputs!C14,AND(Inputs!C20=Inputs!C14,6&lt;0))),1,0)+IF(AND(BO222&gt;0,OR(Inputs!C21&gt;Inputs!C14,AND(Inputs!C21=Inputs!C14,7&lt;0))),1,0)+IF(AND(BW222&gt;0,OR(Inputs!C22&gt;Inputs!C14,AND(Inputs!C22=Inputs!C14,8&lt;0))),1,0)+IF(AND(CE222&gt;0,OR(Inputs!C23&gt;Inputs!C14,AND(Inputs!C23=Inputs!C14,9&lt;0))),1,0)))</f>
        <v>99</v>
      </c>
      <c r="P222" s="3">
        <f>IF(Inputs!$B$27&lt;&gt;"Ready","PENDING INPUTS",IF(A222&gt;Inputs!$B$6,0,MIN(MAX(0,(K222+L222+M222)-N222),MAX(0,C222-D222-(IF(O222&lt;O222,K222+L222+M222-N222,0)+IF(W222&lt;O222,S222+T222+U222-V222,0)+IF(AE222&lt;O222,AA222+AB222+AC222-AD222,0)+IF(AM222&lt;O222,AI222+AJ222+AK222-AL222,0)+IF(AU222&lt;O222,AQ222+AR222+AS222-AT222,0)+IF(BC222&lt;O222,AY222+AZ222+BA222-BB222,0)+IF(BK222&lt;O222,BG222+BH222+BI222-BJ222,0)+IF(BS222&lt;O222,BO222+BP222+BQ222-BR222,0)+IF(CA222&lt;O222,BW222+BX222+BY222-BZ222,0)+IF(CI222&lt;O222,CE222+CF222+CG222-CH222,0))))))</f>
        <v>0</v>
      </c>
      <c r="Q222" s="3">
        <f>IF(Inputs!$B$27&lt;&gt;"Ready","PENDING INPUTS",MIN((K222+L222+M222),IF(D222&gt;C222,IF(D222=0,0,N222*C222/D222),N222+P222)))</f>
        <v>0</v>
      </c>
      <c r="R222" s="3">
        <f>IF(Inputs!$B$27&lt;&gt;"Ready","PENDING INPUTS",MAX(0,(K222+L222+M222)-Q222))</f>
        <v>0</v>
      </c>
      <c r="S222" s="3">
        <f>IF(Inputs!$B$27&lt;&gt;"Ready","PENDING INPUTS",Z221)</f>
        <v>0</v>
      </c>
      <c r="T222" s="3">
        <f>IF(Inputs!$B$27&lt;&gt;"Ready","PENDING INPUTS",IF(A222&lt;=Inputs!$B$6,ROUND(S222*Inputs!C15/12,2),0))</f>
        <v>0</v>
      </c>
      <c r="U222" s="3">
        <f>IF(Inputs!$B$27&lt;&gt;"Ready","PENDING INPUTS",IF(AND(A222&lt;=Inputs!$B$6,S222&gt;0),Inputs!G15,0))</f>
        <v>0</v>
      </c>
      <c r="V222" s="3">
        <f>IF(Inputs!$B$27&lt;&gt;"Ready","PENDING INPUTS",IF(A222&gt;Inputs!$B$6,0,MIN((S222+T222+U222),IF(Inputs!H15=1,Inputs!D15,MAX(Inputs!F15,ROUND(S222*Inputs!E15+T222+U222,2))))))</f>
        <v>0</v>
      </c>
      <c r="W222">
        <f>IF(Inputs!$B$27&lt;&gt;"Ready","PENDING INPUTS",IF(S222&lt;=0,99,1+IF(AND(K222&gt;0,OR(Inputs!C14&gt;Inputs!C15,AND(Inputs!C14=Inputs!C15,0&lt;1))),1,0)+IF(AND(AA222&gt;0,OR(Inputs!C16&gt;Inputs!C15,AND(Inputs!C16=Inputs!C15,2&lt;1))),1,0)+IF(AND(AI222&gt;0,OR(Inputs!C17&gt;Inputs!C15,AND(Inputs!C17=Inputs!C15,3&lt;1))),1,0)+IF(AND(AQ222&gt;0,OR(Inputs!C18&gt;Inputs!C15,AND(Inputs!C18=Inputs!C15,4&lt;1))),1,0)+IF(AND(AY222&gt;0,OR(Inputs!C19&gt;Inputs!C15,AND(Inputs!C19=Inputs!C15,5&lt;1))),1,0)+IF(AND(BG222&gt;0,OR(Inputs!C20&gt;Inputs!C15,AND(Inputs!C20=Inputs!C15,6&lt;1))),1,0)+IF(AND(BO222&gt;0,OR(Inputs!C21&gt;Inputs!C15,AND(Inputs!C21=Inputs!C15,7&lt;1))),1,0)+IF(AND(BW222&gt;0,OR(Inputs!C22&gt;Inputs!C15,AND(Inputs!C22=Inputs!C15,8&lt;1))),1,0)+IF(AND(CE222&gt;0,OR(Inputs!C23&gt;Inputs!C15,AND(Inputs!C23=Inputs!C15,9&lt;1))),1,0)))</f>
        <v>99</v>
      </c>
      <c r="X222" s="3">
        <f>IF(Inputs!$B$27&lt;&gt;"Ready","PENDING INPUTS",IF(A222&gt;Inputs!$B$6,0,MIN(MAX(0,(S222+T222+U222)-V222),MAX(0,C222-D222-(IF(O222&lt;W222,K222+L222+M222-N222,0)+IF(W222&lt;W222,S222+T222+U222-V222,0)+IF(AE222&lt;W222,AA222+AB222+AC222-AD222,0)+IF(AM222&lt;W222,AI222+AJ222+AK222-AL222,0)+IF(AU222&lt;W222,AQ222+AR222+AS222-AT222,0)+IF(BC222&lt;W222,AY222+AZ222+BA222-BB222,0)+IF(BK222&lt;W222,BG222+BH222+BI222-BJ222,0)+IF(BS222&lt;W222,BO222+BP222+BQ222-BR222,0)+IF(CA222&lt;W222,BW222+BX222+BY222-BZ222,0)+IF(CI222&lt;W222,CE222+CF222+CG222-CH222,0))))))</f>
        <v>0</v>
      </c>
      <c r="Y222" s="3">
        <f>IF(Inputs!$B$27&lt;&gt;"Ready","PENDING INPUTS",MIN((S222+T222+U222),IF(D222&gt;C222,IF(D222=0,0,V222*C222/D222),V222+X222)))</f>
        <v>0</v>
      </c>
      <c r="Z222" s="3">
        <f>IF(Inputs!$B$27&lt;&gt;"Ready","PENDING INPUTS",MAX(0,(S222+T222+U222)-Y222))</f>
        <v>0</v>
      </c>
      <c r="AA222" s="3">
        <f>IF(Inputs!$B$27&lt;&gt;"Ready","PENDING INPUTS",AH221)</f>
        <v>0</v>
      </c>
      <c r="AB222" s="3">
        <f>IF(Inputs!$B$27&lt;&gt;"Ready","PENDING INPUTS",IF(A222&lt;=Inputs!$B$6,ROUND(AA222*Inputs!C16/12,2),0))</f>
        <v>0</v>
      </c>
      <c r="AC222" s="3">
        <f>IF(Inputs!$B$27&lt;&gt;"Ready","PENDING INPUTS",IF(AND(A222&lt;=Inputs!$B$6,AA222&gt;0),Inputs!G16,0))</f>
        <v>0</v>
      </c>
      <c r="AD222" s="3">
        <f>IF(Inputs!$B$27&lt;&gt;"Ready","PENDING INPUTS",IF(A222&gt;Inputs!$B$6,0,MIN((AA222+AB222+AC222),IF(Inputs!H16=1,Inputs!D16,MAX(Inputs!F16,ROUND(AA222*Inputs!E16+AB222+AC222,2))))))</f>
        <v>0</v>
      </c>
      <c r="AE222">
        <f>IF(Inputs!$B$27&lt;&gt;"Ready","PENDING INPUTS",IF(AA222&lt;=0,99,1+IF(AND(K222&gt;0,OR(Inputs!C14&gt;Inputs!C16,AND(Inputs!C14=Inputs!C16,0&lt;2))),1,0)+IF(AND(S222&gt;0,OR(Inputs!C15&gt;Inputs!C16,AND(Inputs!C15=Inputs!C16,1&lt;2))),1,0)+IF(AND(AI222&gt;0,OR(Inputs!C17&gt;Inputs!C16,AND(Inputs!C17=Inputs!C16,3&lt;2))),1,0)+IF(AND(AQ222&gt;0,OR(Inputs!C18&gt;Inputs!C16,AND(Inputs!C18=Inputs!C16,4&lt;2))),1,0)+IF(AND(AY222&gt;0,OR(Inputs!C19&gt;Inputs!C16,AND(Inputs!C19=Inputs!C16,5&lt;2))),1,0)+IF(AND(BG222&gt;0,OR(Inputs!C20&gt;Inputs!C16,AND(Inputs!C20=Inputs!C16,6&lt;2))),1,0)+IF(AND(BO222&gt;0,OR(Inputs!C21&gt;Inputs!C16,AND(Inputs!C21=Inputs!C16,7&lt;2))),1,0)+IF(AND(BW222&gt;0,OR(Inputs!C22&gt;Inputs!C16,AND(Inputs!C22=Inputs!C16,8&lt;2))),1,0)+IF(AND(CE222&gt;0,OR(Inputs!C23&gt;Inputs!C16,AND(Inputs!C23=Inputs!C16,9&lt;2))),1,0)))</f>
        <v>99</v>
      </c>
      <c r="AF222" s="3">
        <f>IF(Inputs!$B$27&lt;&gt;"Ready","PENDING INPUTS",IF(A222&gt;Inputs!$B$6,0,MIN(MAX(0,(AA222+AB222+AC222)-AD222),MAX(0,C222-D222-(IF(O222&lt;AE222,K222+L222+M222-N222,0)+IF(W222&lt;AE222,S222+T222+U222-V222,0)+IF(AE222&lt;AE222,AA222+AB222+AC222-AD222,0)+IF(AM222&lt;AE222,AI222+AJ222+AK222-AL222,0)+IF(AU222&lt;AE222,AQ222+AR222+AS222-AT222,0)+IF(BC222&lt;AE222,AY222+AZ222+BA222-BB222,0)+IF(BK222&lt;AE222,BG222+BH222+BI222-BJ222,0)+IF(BS222&lt;AE222,BO222+BP222+BQ222-BR222,0)+IF(CA222&lt;AE222,BW222+BX222+BY222-BZ222,0)+IF(CI222&lt;AE222,CE222+CF222+CG222-CH222,0))))))</f>
        <v>0</v>
      </c>
      <c r="AG222" s="3">
        <f>IF(Inputs!$B$27&lt;&gt;"Ready","PENDING INPUTS",MIN((AA222+AB222+AC222),IF(D222&gt;C222,IF(D222=0,0,AD222*C222/D222),AD222+AF222)))</f>
        <v>0</v>
      </c>
      <c r="AH222" s="3">
        <f>IF(Inputs!$B$27&lt;&gt;"Ready","PENDING INPUTS",MAX(0,(AA222+AB222+AC222)-AG222))</f>
        <v>0</v>
      </c>
      <c r="AI222" s="3">
        <f>IF(Inputs!$B$27&lt;&gt;"Ready","PENDING INPUTS",AP221)</f>
        <v>0</v>
      </c>
      <c r="AJ222" s="3">
        <f>IF(Inputs!$B$27&lt;&gt;"Ready","PENDING INPUTS",IF(A222&lt;=Inputs!$B$6,ROUND(AI222*Inputs!C17/12,2),0))</f>
        <v>0</v>
      </c>
      <c r="AK222" s="3">
        <f>IF(Inputs!$B$27&lt;&gt;"Ready","PENDING INPUTS",IF(AND(A222&lt;=Inputs!$B$6,AI222&gt;0),Inputs!G17,0))</f>
        <v>0</v>
      </c>
      <c r="AL222" s="3">
        <f>IF(Inputs!$B$27&lt;&gt;"Ready","PENDING INPUTS",IF(A222&gt;Inputs!$B$6,0,MIN((AI222+AJ222+AK222),IF(Inputs!H17=1,Inputs!D17,MAX(Inputs!F17,ROUND(AI222*Inputs!E17+AJ222+AK222,2))))))</f>
        <v>0</v>
      </c>
      <c r="AM222">
        <f>IF(Inputs!$B$27&lt;&gt;"Ready","PENDING INPUTS",IF(AI222&lt;=0,99,1+IF(AND(K222&gt;0,OR(Inputs!C14&gt;Inputs!C17,AND(Inputs!C14=Inputs!C17,0&lt;3))),1,0)+IF(AND(S222&gt;0,OR(Inputs!C15&gt;Inputs!C17,AND(Inputs!C15=Inputs!C17,1&lt;3))),1,0)+IF(AND(AA222&gt;0,OR(Inputs!C16&gt;Inputs!C17,AND(Inputs!C16=Inputs!C17,2&lt;3))),1,0)+IF(AND(AQ222&gt;0,OR(Inputs!C18&gt;Inputs!C17,AND(Inputs!C18=Inputs!C17,4&lt;3))),1,0)+IF(AND(AY222&gt;0,OR(Inputs!C19&gt;Inputs!C17,AND(Inputs!C19=Inputs!C17,5&lt;3))),1,0)+IF(AND(BG222&gt;0,OR(Inputs!C20&gt;Inputs!C17,AND(Inputs!C20=Inputs!C17,6&lt;3))),1,0)+IF(AND(BO222&gt;0,OR(Inputs!C21&gt;Inputs!C17,AND(Inputs!C21=Inputs!C17,7&lt;3))),1,0)+IF(AND(BW222&gt;0,OR(Inputs!C22&gt;Inputs!C17,AND(Inputs!C22=Inputs!C17,8&lt;3))),1,0)+IF(AND(CE222&gt;0,OR(Inputs!C23&gt;Inputs!C17,AND(Inputs!C23=Inputs!C17,9&lt;3))),1,0)))</f>
        <v>99</v>
      </c>
      <c r="AN222" s="3">
        <f>IF(Inputs!$B$27&lt;&gt;"Ready","PENDING INPUTS",IF(A222&gt;Inputs!$B$6,0,MIN(MAX(0,(AI222+AJ222+AK222)-AL222),MAX(0,C222-D222-(IF(O222&lt;AM222,K222+L222+M222-N222,0)+IF(W222&lt;AM222,S222+T222+U222-V222,0)+IF(AE222&lt;AM222,AA222+AB222+AC222-AD222,0)+IF(AM222&lt;AM222,AI222+AJ222+AK222-AL222,0)+IF(AU222&lt;AM222,AQ222+AR222+AS222-AT222,0)+IF(BC222&lt;AM222,AY222+AZ222+BA222-BB222,0)+IF(BK222&lt;AM222,BG222+BH222+BI222-BJ222,0)+IF(BS222&lt;AM222,BO222+BP222+BQ222-BR222,0)+IF(CA222&lt;AM222,BW222+BX222+BY222-BZ222,0)+IF(CI222&lt;AM222,CE222+CF222+CG222-CH222,0))))))</f>
        <v>0</v>
      </c>
      <c r="AO222" s="3">
        <f>IF(Inputs!$B$27&lt;&gt;"Ready","PENDING INPUTS",MIN((AI222+AJ222+AK222),IF(D222&gt;C222,IF(D222=0,0,AL222*C222/D222),AL222+AN222)))</f>
        <v>0</v>
      </c>
      <c r="AP222" s="3">
        <f>IF(Inputs!$B$27&lt;&gt;"Ready","PENDING INPUTS",MAX(0,(AI222+AJ222+AK222)-AO222))</f>
        <v>0</v>
      </c>
      <c r="AQ222" s="3">
        <f>IF(Inputs!$B$27&lt;&gt;"Ready","PENDING INPUTS",AX221)</f>
        <v>0</v>
      </c>
      <c r="AR222" s="3">
        <f>IF(Inputs!$B$27&lt;&gt;"Ready","PENDING INPUTS",IF(A222&lt;=Inputs!$B$6,ROUND(AQ222*Inputs!C18/12,2),0))</f>
        <v>0</v>
      </c>
      <c r="AS222" s="3">
        <f>IF(Inputs!$B$27&lt;&gt;"Ready","PENDING INPUTS",IF(AND(A222&lt;=Inputs!$B$6,AQ222&gt;0),Inputs!G18,0))</f>
        <v>0</v>
      </c>
      <c r="AT222" s="3">
        <f>IF(Inputs!$B$27&lt;&gt;"Ready","PENDING INPUTS",IF(A222&gt;Inputs!$B$6,0,MIN((AQ222+AR222+AS222),IF(Inputs!H18=1,Inputs!D18,MAX(Inputs!F18,ROUND(AQ222*Inputs!E18+AR222+AS222,2))))))</f>
        <v>0</v>
      </c>
      <c r="AU222">
        <f>IF(Inputs!$B$27&lt;&gt;"Ready","PENDING INPUTS",IF(AQ222&lt;=0,99,1+IF(AND(K222&gt;0,OR(Inputs!C14&gt;Inputs!C18,AND(Inputs!C14=Inputs!C18,0&lt;4))),1,0)+IF(AND(S222&gt;0,OR(Inputs!C15&gt;Inputs!C18,AND(Inputs!C15=Inputs!C18,1&lt;4))),1,0)+IF(AND(AA222&gt;0,OR(Inputs!C16&gt;Inputs!C18,AND(Inputs!C16=Inputs!C18,2&lt;4))),1,0)+IF(AND(AI222&gt;0,OR(Inputs!C17&gt;Inputs!C18,AND(Inputs!C17=Inputs!C18,3&lt;4))),1,0)+IF(AND(AY222&gt;0,OR(Inputs!C19&gt;Inputs!C18,AND(Inputs!C19=Inputs!C18,5&lt;4))),1,0)+IF(AND(BG222&gt;0,OR(Inputs!C20&gt;Inputs!C18,AND(Inputs!C20=Inputs!C18,6&lt;4))),1,0)+IF(AND(BO222&gt;0,OR(Inputs!C21&gt;Inputs!C18,AND(Inputs!C21=Inputs!C18,7&lt;4))),1,0)+IF(AND(BW222&gt;0,OR(Inputs!C22&gt;Inputs!C18,AND(Inputs!C22=Inputs!C18,8&lt;4))),1,0)+IF(AND(CE222&gt;0,OR(Inputs!C23&gt;Inputs!C18,AND(Inputs!C23=Inputs!C18,9&lt;4))),1,0)))</f>
        <v>99</v>
      </c>
      <c r="AV222" s="3">
        <f>IF(Inputs!$B$27&lt;&gt;"Ready","PENDING INPUTS",IF(A222&gt;Inputs!$B$6,0,MIN(MAX(0,(AQ222+AR222+AS222)-AT222),MAX(0,C222-D222-(IF(O222&lt;AU222,K222+L222+M222-N222,0)+IF(W222&lt;AU222,S222+T222+U222-V222,0)+IF(AE222&lt;AU222,AA222+AB222+AC222-AD222,0)+IF(AM222&lt;AU222,AI222+AJ222+AK222-AL222,0)+IF(AU222&lt;AU222,AQ222+AR222+AS222-AT222,0)+IF(BC222&lt;AU222,AY222+AZ222+BA222-BB222,0)+IF(BK222&lt;AU222,BG222+BH222+BI222-BJ222,0)+IF(BS222&lt;AU222,BO222+BP222+BQ222-BR222,0)+IF(CA222&lt;AU222,BW222+BX222+BY222-BZ222,0)+IF(CI222&lt;AU222,CE222+CF222+CG222-CH222,0))))))</f>
        <v>0</v>
      </c>
      <c r="AW222" s="3">
        <f>IF(Inputs!$B$27&lt;&gt;"Ready","PENDING INPUTS",MIN((AQ222+AR222+AS222),IF(D222&gt;C222,IF(D222=0,0,AT222*C222/D222),AT222+AV222)))</f>
        <v>0</v>
      </c>
      <c r="AX222" s="3">
        <f>IF(Inputs!$B$27&lt;&gt;"Ready","PENDING INPUTS",MAX(0,(AQ222+AR222+AS222)-AW222))</f>
        <v>0</v>
      </c>
      <c r="AY222" s="3">
        <f>IF(Inputs!$B$27&lt;&gt;"Ready","PENDING INPUTS",BF221)</f>
        <v>0</v>
      </c>
      <c r="AZ222" s="3">
        <f>IF(Inputs!$B$27&lt;&gt;"Ready","PENDING INPUTS",IF(A222&lt;=Inputs!$B$6,ROUND(AY222*Inputs!C19/12,2),0))</f>
        <v>0</v>
      </c>
      <c r="BA222" s="3">
        <f>IF(Inputs!$B$27&lt;&gt;"Ready","PENDING INPUTS",IF(AND(A222&lt;=Inputs!$B$6,AY222&gt;0),Inputs!G19,0))</f>
        <v>0</v>
      </c>
      <c r="BB222" s="3">
        <f>IF(Inputs!$B$27&lt;&gt;"Ready","PENDING INPUTS",IF(A222&gt;Inputs!$B$6,0,MIN((AY222+AZ222+BA222),IF(Inputs!H19=1,Inputs!D19,MAX(Inputs!F19,ROUND(AY222*Inputs!E19+AZ222+BA222,2))))))</f>
        <v>0</v>
      </c>
      <c r="BC222">
        <f>IF(Inputs!$B$27&lt;&gt;"Ready","PENDING INPUTS",IF(AY222&lt;=0,99,1+IF(AND(K222&gt;0,OR(Inputs!C14&gt;Inputs!C19,AND(Inputs!C14=Inputs!C19,0&lt;5))),1,0)+IF(AND(S222&gt;0,OR(Inputs!C15&gt;Inputs!C19,AND(Inputs!C15=Inputs!C19,1&lt;5))),1,0)+IF(AND(AA222&gt;0,OR(Inputs!C16&gt;Inputs!C19,AND(Inputs!C16=Inputs!C19,2&lt;5))),1,0)+IF(AND(AI222&gt;0,OR(Inputs!C17&gt;Inputs!C19,AND(Inputs!C17=Inputs!C19,3&lt;5))),1,0)+IF(AND(AQ222&gt;0,OR(Inputs!C18&gt;Inputs!C19,AND(Inputs!C18=Inputs!C19,4&lt;5))),1,0)+IF(AND(BG222&gt;0,OR(Inputs!C20&gt;Inputs!C19,AND(Inputs!C20=Inputs!C19,6&lt;5))),1,0)+IF(AND(BO222&gt;0,OR(Inputs!C21&gt;Inputs!C19,AND(Inputs!C21=Inputs!C19,7&lt;5))),1,0)+IF(AND(BW222&gt;0,OR(Inputs!C22&gt;Inputs!C19,AND(Inputs!C22=Inputs!C19,8&lt;5))),1,0)+IF(AND(CE222&gt;0,OR(Inputs!C23&gt;Inputs!C19,AND(Inputs!C23=Inputs!C19,9&lt;5))),1,0)))</f>
        <v>99</v>
      </c>
      <c r="BD222" s="3">
        <f>IF(Inputs!$B$27&lt;&gt;"Ready","PENDING INPUTS",IF(A222&gt;Inputs!$B$6,0,MIN(MAX(0,(AY222+AZ222+BA222)-BB222),MAX(0,C222-D222-(IF(O222&lt;BC222,K222+L222+M222-N222,0)+IF(W222&lt;BC222,S222+T222+U222-V222,0)+IF(AE222&lt;BC222,AA222+AB222+AC222-AD222,0)+IF(AM222&lt;BC222,AI222+AJ222+AK222-AL222,0)+IF(AU222&lt;BC222,AQ222+AR222+AS222-AT222,0)+IF(BC222&lt;BC222,AY222+AZ222+BA222-BB222,0)+IF(BK222&lt;BC222,BG222+BH222+BI222-BJ222,0)+IF(BS222&lt;BC222,BO222+BP222+BQ222-BR222,0)+IF(CA222&lt;BC222,BW222+BX222+BY222-BZ222,0)+IF(CI222&lt;BC222,CE222+CF222+CG222-CH222,0))))))</f>
        <v>0</v>
      </c>
      <c r="BE222" s="3">
        <f>IF(Inputs!$B$27&lt;&gt;"Ready","PENDING INPUTS",MIN((AY222+AZ222+BA222),IF(D222&gt;C222,IF(D222=0,0,BB222*C222/D222),BB222+BD222)))</f>
        <v>0</v>
      </c>
      <c r="BF222" s="3">
        <f>IF(Inputs!$B$27&lt;&gt;"Ready","PENDING INPUTS",MAX(0,(AY222+AZ222+BA222)-BE222))</f>
        <v>0</v>
      </c>
      <c r="BG222" s="3">
        <f>IF(Inputs!$B$27&lt;&gt;"Ready","PENDING INPUTS",BN221)</f>
        <v>0</v>
      </c>
      <c r="BH222" s="3">
        <f>IF(Inputs!$B$27&lt;&gt;"Ready","PENDING INPUTS",IF(A222&lt;=Inputs!$B$6,ROUND(BG222*Inputs!C20/12,2),0))</f>
        <v>0</v>
      </c>
      <c r="BI222" s="3">
        <f>IF(Inputs!$B$27&lt;&gt;"Ready","PENDING INPUTS",IF(AND(A222&lt;=Inputs!$B$6,BG222&gt;0),Inputs!G20,0))</f>
        <v>0</v>
      </c>
      <c r="BJ222" s="3">
        <f>IF(Inputs!$B$27&lt;&gt;"Ready","PENDING INPUTS",IF(A222&gt;Inputs!$B$6,0,MIN((BG222+BH222+BI222),IF(Inputs!H20=1,Inputs!D20,MAX(Inputs!F20,ROUND(BG222*Inputs!E20+BH222+BI222,2))))))</f>
        <v>0</v>
      </c>
      <c r="BK222">
        <f>IF(Inputs!$B$27&lt;&gt;"Ready","PENDING INPUTS",IF(BG222&lt;=0,99,1+IF(AND(K222&gt;0,OR(Inputs!C14&gt;Inputs!C20,AND(Inputs!C14=Inputs!C20,0&lt;6))),1,0)+IF(AND(S222&gt;0,OR(Inputs!C15&gt;Inputs!C20,AND(Inputs!C15=Inputs!C20,1&lt;6))),1,0)+IF(AND(AA222&gt;0,OR(Inputs!C16&gt;Inputs!C20,AND(Inputs!C16=Inputs!C20,2&lt;6))),1,0)+IF(AND(AI222&gt;0,OR(Inputs!C17&gt;Inputs!C20,AND(Inputs!C17=Inputs!C20,3&lt;6))),1,0)+IF(AND(AQ222&gt;0,OR(Inputs!C18&gt;Inputs!C20,AND(Inputs!C18=Inputs!C20,4&lt;6))),1,0)+IF(AND(AY222&gt;0,OR(Inputs!C19&gt;Inputs!C20,AND(Inputs!C19=Inputs!C20,5&lt;6))),1,0)+IF(AND(BO222&gt;0,OR(Inputs!C21&gt;Inputs!C20,AND(Inputs!C21=Inputs!C20,7&lt;6))),1,0)+IF(AND(BW222&gt;0,OR(Inputs!C22&gt;Inputs!C20,AND(Inputs!C22=Inputs!C20,8&lt;6))),1,0)+IF(AND(CE222&gt;0,OR(Inputs!C23&gt;Inputs!C20,AND(Inputs!C23=Inputs!C20,9&lt;6))),1,0)))</f>
        <v>99</v>
      </c>
      <c r="BL222" s="3">
        <f>IF(Inputs!$B$27&lt;&gt;"Ready","PENDING INPUTS",IF(A222&gt;Inputs!$B$6,0,MIN(MAX(0,(BG222+BH222+BI222)-BJ222),MAX(0,C222-D222-(IF(O222&lt;BK222,K222+L222+M222-N222,0)+IF(W222&lt;BK222,S222+T222+U222-V222,0)+IF(AE222&lt;BK222,AA222+AB222+AC222-AD222,0)+IF(AM222&lt;BK222,AI222+AJ222+AK222-AL222,0)+IF(AU222&lt;BK222,AQ222+AR222+AS222-AT222,0)+IF(BC222&lt;BK222,AY222+AZ222+BA222-BB222,0)+IF(BK222&lt;BK222,BG222+BH222+BI222-BJ222,0)+IF(BS222&lt;BK222,BO222+BP222+BQ222-BR222,0)+IF(CA222&lt;BK222,BW222+BX222+BY222-BZ222,0)+IF(CI222&lt;BK222,CE222+CF222+CG222-CH222,0))))))</f>
        <v>0</v>
      </c>
      <c r="BM222" s="3">
        <f>IF(Inputs!$B$27&lt;&gt;"Ready","PENDING INPUTS",MIN((BG222+BH222+BI222),IF(D222&gt;C222,IF(D222=0,0,BJ222*C222/D222),BJ222+BL222)))</f>
        <v>0</v>
      </c>
      <c r="BN222" s="3">
        <f>IF(Inputs!$B$27&lt;&gt;"Ready","PENDING INPUTS",MAX(0,(BG222+BH222+BI222)-BM222))</f>
        <v>0</v>
      </c>
      <c r="BO222" s="3">
        <f>IF(Inputs!$B$27&lt;&gt;"Ready","PENDING INPUTS",BV221)</f>
        <v>0</v>
      </c>
      <c r="BP222" s="3">
        <f>IF(Inputs!$B$27&lt;&gt;"Ready","PENDING INPUTS",IF(A222&lt;=Inputs!$B$6,ROUND(BO222*Inputs!C21/12,2),0))</f>
        <v>0</v>
      </c>
      <c r="BQ222" s="3">
        <f>IF(Inputs!$B$27&lt;&gt;"Ready","PENDING INPUTS",IF(AND(A222&lt;=Inputs!$B$6,BO222&gt;0),Inputs!G21,0))</f>
        <v>0</v>
      </c>
      <c r="BR222" s="3">
        <f>IF(Inputs!$B$27&lt;&gt;"Ready","PENDING INPUTS",IF(A222&gt;Inputs!$B$6,0,MIN((BO222+BP222+BQ222),IF(Inputs!H21=1,Inputs!D21,MAX(Inputs!F21,ROUND(BO222*Inputs!E21+BP222+BQ222,2))))))</f>
        <v>0</v>
      </c>
      <c r="BS222">
        <f>IF(Inputs!$B$27&lt;&gt;"Ready","PENDING INPUTS",IF(BO222&lt;=0,99,1+IF(AND(K222&gt;0,OR(Inputs!C14&gt;Inputs!C21,AND(Inputs!C14=Inputs!C21,0&lt;7))),1,0)+IF(AND(S222&gt;0,OR(Inputs!C15&gt;Inputs!C21,AND(Inputs!C15=Inputs!C21,1&lt;7))),1,0)+IF(AND(AA222&gt;0,OR(Inputs!C16&gt;Inputs!C21,AND(Inputs!C16=Inputs!C21,2&lt;7))),1,0)+IF(AND(AI222&gt;0,OR(Inputs!C17&gt;Inputs!C21,AND(Inputs!C17=Inputs!C21,3&lt;7))),1,0)+IF(AND(AQ222&gt;0,OR(Inputs!C18&gt;Inputs!C21,AND(Inputs!C18=Inputs!C21,4&lt;7))),1,0)+IF(AND(AY222&gt;0,OR(Inputs!C19&gt;Inputs!C21,AND(Inputs!C19=Inputs!C21,5&lt;7))),1,0)+IF(AND(BG222&gt;0,OR(Inputs!C20&gt;Inputs!C21,AND(Inputs!C20=Inputs!C21,6&lt;7))),1,0)+IF(AND(BW222&gt;0,OR(Inputs!C22&gt;Inputs!C21,AND(Inputs!C22=Inputs!C21,8&lt;7))),1,0)+IF(AND(CE222&gt;0,OR(Inputs!C23&gt;Inputs!C21,AND(Inputs!C23=Inputs!C21,9&lt;7))),1,0)))</f>
        <v>99</v>
      </c>
      <c r="BT222" s="3">
        <f>IF(Inputs!$B$27&lt;&gt;"Ready","PENDING INPUTS",IF(A222&gt;Inputs!$B$6,0,MIN(MAX(0,(BO222+BP222+BQ222)-BR222),MAX(0,C222-D222-(IF(O222&lt;BS222,K222+L222+M222-N222,0)+IF(W222&lt;BS222,S222+T222+U222-V222,0)+IF(AE222&lt;BS222,AA222+AB222+AC222-AD222,0)+IF(AM222&lt;BS222,AI222+AJ222+AK222-AL222,0)+IF(AU222&lt;BS222,AQ222+AR222+AS222-AT222,0)+IF(BC222&lt;BS222,AY222+AZ222+BA222-BB222,0)+IF(BK222&lt;BS222,BG222+BH222+BI222-BJ222,0)+IF(BS222&lt;BS222,BO222+BP222+BQ222-BR222,0)+IF(CA222&lt;BS222,BW222+BX222+BY222-BZ222,0)+IF(CI222&lt;BS222,CE222+CF222+CG222-CH222,0))))))</f>
        <v>0</v>
      </c>
      <c r="BU222" s="3">
        <f>IF(Inputs!$B$27&lt;&gt;"Ready","PENDING INPUTS",MIN((BO222+BP222+BQ222),IF(D222&gt;C222,IF(D222=0,0,BR222*C222/D222),BR222+BT222)))</f>
        <v>0</v>
      </c>
      <c r="BV222" s="3">
        <f>IF(Inputs!$B$27&lt;&gt;"Ready","PENDING INPUTS",MAX(0,(BO222+BP222+BQ222)-BU222))</f>
        <v>0</v>
      </c>
      <c r="BW222" s="3">
        <f>IF(Inputs!$B$27&lt;&gt;"Ready","PENDING INPUTS",CD221)</f>
        <v>0</v>
      </c>
      <c r="BX222" s="3">
        <f>IF(Inputs!$B$27&lt;&gt;"Ready","PENDING INPUTS",IF(A222&lt;=Inputs!$B$6,ROUND(BW222*Inputs!C22/12,2),0))</f>
        <v>0</v>
      </c>
      <c r="BY222" s="3">
        <f>IF(Inputs!$B$27&lt;&gt;"Ready","PENDING INPUTS",IF(AND(A222&lt;=Inputs!$B$6,BW222&gt;0),Inputs!G22,0))</f>
        <v>0</v>
      </c>
      <c r="BZ222" s="3">
        <f>IF(Inputs!$B$27&lt;&gt;"Ready","PENDING INPUTS",IF(A222&gt;Inputs!$B$6,0,MIN((BW222+BX222+BY222),IF(Inputs!H22=1,Inputs!D22,MAX(Inputs!F22,ROUND(BW222*Inputs!E22+BX222+BY222,2))))))</f>
        <v>0</v>
      </c>
      <c r="CA222">
        <f>IF(Inputs!$B$27&lt;&gt;"Ready","PENDING INPUTS",IF(BW222&lt;=0,99,1+IF(AND(K222&gt;0,OR(Inputs!C14&gt;Inputs!C22,AND(Inputs!C14=Inputs!C22,0&lt;8))),1,0)+IF(AND(S222&gt;0,OR(Inputs!C15&gt;Inputs!C22,AND(Inputs!C15=Inputs!C22,1&lt;8))),1,0)+IF(AND(AA222&gt;0,OR(Inputs!C16&gt;Inputs!C22,AND(Inputs!C16=Inputs!C22,2&lt;8))),1,0)+IF(AND(AI222&gt;0,OR(Inputs!C17&gt;Inputs!C22,AND(Inputs!C17=Inputs!C22,3&lt;8))),1,0)+IF(AND(AQ222&gt;0,OR(Inputs!C18&gt;Inputs!C22,AND(Inputs!C18=Inputs!C22,4&lt;8))),1,0)+IF(AND(AY222&gt;0,OR(Inputs!C19&gt;Inputs!C22,AND(Inputs!C19=Inputs!C22,5&lt;8))),1,0)+IF(AND(BG222&gt;0,OR(Inputs!C20&gt;Inputs!C22,AND(Inputs!C20=Inputs!C22,6&lt;8))),1,0)+IF(AND(BO222&gt;0,OR(Inputs!C21&gt;Inputs!C22,AND(Inputs!C21=Inputs!C22,7&lt;8))),1,0)+IF(AND(CE222&gt;0,OR(Inputs!C23&gt;Inputs!C22,AND(Inputs!C23=Inputs!C22,9&lt;8))),1,0)))</f>
        <v>99</v>
      </c>
      <c r="CB222" s="3">
        <f>IF(Inputs!$B$27&lt;&gt;"Ready","PENDING INPUTS",IF(A222&gt;Inputs!$B$6,0,MIN(MAX(0,(BW222+BX222+BY222)-BZ222),MAX(0,C222-D222-(IF(O222&lt;CA222,K222+L222+M222-N222,0)+IF(W222&lt;CA222,S222+T222+U222-V222,0)+IF(AE222&lt;CA222,AA222+AB222+AC222-AD222,0)+IF(AM222&lt;CA222,AI222+AJ222+AK222-AL222,0)+IF(AU222&lt;CA222,AQ222+AR222+AS222-AT222,0)+IF(BC222&lt;CA222,AY222+AZ222+BA222-BB222,0)+IF(BK222&lt;CA222,BG222+BH222+BI222-BJ222,0)+IF(BS222&lt;CA222,BO222+BP222+BQ222-BR222,0)+IF(CA222&lt;CA222,BW222+BX222+BY222-BZ222,0)+IF(CI222&lt;CA222,CE222+CF222+CG222-CH222,0))))))</f>
        <v>0</v>
      </c>
      <c r="CC222" s="3">
        <f>IF(Inputs!$B$27&lt;&gt;"Ready","PENDING INPUTS",MIN((BW222+BX222+BY222),IF(D222&gt;C222,IF(D222=0,0,BZ222*C222/D222),BZ222+CB222)))</f>
        <v>0</v>
      </c>
      <c r="CD222" s="3">
        <f>IF(Inputs!$B$27&lt;&gt;"Ready","PENDING INPUTS",MAX(0,(BW222+BX222+BY222)-CC222))</f>
        <v>0</v>
      </c>
      <c r="CE222" s="3">
        <f>IF(Inputs!$B$27&lt;&gt;"Ready","PENDING INPUTS",CL221)</f>
        <v>0</v>
      </c>
      <c r="CF222" s="3">
        <f>IF(Inputs!$B$27&lt;&gt;"Ready","PENDING INPUTS",IF(A222&lt;=Inputs!$B$6,ROUND(CE222*Inputs!C23/12,2),0))</f>
        <v>0</v>
      </c>
      <c r="CG222" s="3">
        <f>IF(Inputs!$B$27&lt;&gt;"Ready","PENDING INPUTS",IF(AND(A222&lt;=Inputs!$B$6,CE222&gt;0),Inputs!G23,0))</f>
        <v>0</v>
      </c>
      <c r="CH222" s="3">
        <f>IF(Inputs!$B$27&lt;&gt;"Ready","PENDING INPUTS",IF(A222&gt;Inputs!$B$6,0,MIN((CE222+CF222+CG222),IF(Inputs!H23=1,Inputs!D23,MAX(Inputs!F23,ROUND(CE222*Inputs!E23+CF222+CG222,2))))))</f>
        <v>0</v>
      </c>
      <c r="CI222">
        <f>IF(Inputs!$B$27&lt;&gt;"Ready","PENDING INPUTS",IF(CE222&lt;=0,99,1+IF(AND(K222&gt;0,OR(Inputs!C14&gt;Inputs!C23,AND(Inputs!C14=Inputs!C23,0&lt;9))),1,0)+IF(AND(S222&gt;0,OR(Inputs!C15&gt;Inputs!C23,AND(Inputs!C15=Inputs!C23,1&lt;9))),1,0)+IF(AND(AA222&gt;0,OR(Inputs!C16&gt;Inputs!C23,AND(Inputs!C16=Inputs!C23,2&lt;9))),1,0)+IF(AND(AI222&gt;0,OR(Inputs!C17&gt;Inputs!C23,AND(Inputs!C17=Inputs!C23,3&lt;9))),1,0)+IF(AND(AQ222&gt;0,OR(Inputs!C18&gt;Inputs!C23,AND(Inputs!C18=Inputs!C23,4&lt;9))),1,0)+IF(AND(AY222&gt;0,OR(Inputs!C19&gt;Inputs!C23,AND(Inputs!C19=Inputs!C23,5&lt;9))),1,0)+IF(AND(BG222&gt;0,OR(Inputs!C20&gt;Inputs!C23,AND(Inputs!C20=Inputs!C23,6&lt;9))),1,0)+IF(AND(BO222&gt;0,OR(Inputs!C21&gt;Inputs!C23,AND(Inputs!C21=Inputs!C23,7&lt;9))),1,0)+IF(AND(BW222&gt;0,OR(Inputs!C22&gt;Inputs!C23,AND(Inputs!C22=Inputs!C23,8&lt;9))),1,0)))</f>
        <v>99</v>
      </c>
      <c r="CJ222" s="3">
        <f>IF(Inputs!$B$27&lt;&gt;"Ready","PENDING INPUTS",IF(A222&gt;Inputs!$B$6,0,MIN(MAX(0,(CE222+CF222+CG222)-CH222),MAX(0,C222-D222-(IF(O222&lt;CI222,K222+L222+M222-N222,0)+IF(W222&lt;CI222,S222+T222+U222-V222,0)+IF(AE222&lt;CI222,AA222+AB222+AC222-AD222,0)+IF(AM222&lt;CI222,AI222+AJ222+AK222-AL222,0)+IF(AU222&lt;CI222,AQ222+AR222+AS222-AT222,0)+IF(BC222&lt;CI222,AY222+AZ222+BA222-BB222,0)+IF(BK222&lt;CI222,BG222+BH222+BI222-BJ222,0)+IF(BS222&lt;CI222,BO222+BP222+BQ222-BR222,0)+IF(CA222&lt;CI222,BW222+BX222+BY222-BZ222,0)+IF(CI222&lt;CI222,CE222+CF222+CG222-CH222,0))))))</f>
        <v>0</v>
      </c>
      <c r="CK222" s="3">
        <f>IF(Inputs!$B$27&lt;&gt;"Ready","PENDING INPUTS",MIN((CE222+CF222+CG222),IF(D222&gt;C222,IF(D222=0,0,CH222*C222/D222),CH222+CJ222)))</f>
        <v>0</v>
      </c>
      <c r="CL222" s="3">
        <f>IF(Inputs!$B$27&lt;&gt;"Ready","PENDING INPUTS",MAX(0,(CE222+CF222+CG222)-CK222))</f>
        <v>0</v>
      </c>
    </row>
    <row r="223" spans="1:90" ht="27.95" customHeight="1" x14ac:dyDescent="0.25">
      <c r="A223">
        <v>219</v>
      </c>
      <c r="B223" s="13">
        <f>IF(Inputs!$B$27&lt;&gt;"Ready","PENDING INPUTS",EDATE(Inputs!$B$5,A223-1))</f>
        <v>52932</v>
      </c>
      <c r="C223" s="3">
        <f>IF(Inputs!$B$27&lt;&gt;"Ready","PENDING INPUTS",IF(A223&lt;=Inputs!$B$6,MAX(0,Inputs!$B$4+IF(A223=Inputs!$B$7,Inputs!$B$8,0)+IF(A223=Inputs!$B$9,Inputs!$B$10,0)),0))</f>
        <v>0</v>
      </c>
      <c r="D223" s="3">
        <f>IF(Inputs!$B$27&lt;&gt;"Ready","PENDING INPUTS",SUM(N223,V223,AD223,AL223,AT223,BB223,BJ223,BR223,BZ223,CH223))</f>
        <v>0</v>
      </c>
      <c r="E223" s="3">
        <f>IF(Inputs!$B$27&lt;&gt;"Ready","PENDING INPUTS",MAX(0,D223-C223))</f>
        <v>0</v>
      </c>
      <c r="F223" s="3">
        <f>IF(Inputs!$B$27&lt;&gt;"Ready","PENDING INPUTS",SUM(Q223,Y223,AG223,AO223,AW223,BE223,BM223,BU223,CC223,CK223))</f>
        <v>0</v>
      </c>
      <c r="G223" s="3">
        <f>IF(Inputs!$B$27&lt;&gt;"Ready","PENDING INPUTS",SUM(L223,T223,AB223,AJ223,AR223,AZ223,BH223,BP223,BX223,CF223))</f>
        <v>0</v>
      </c>
      <c r="H223" s="3">
        <f>IF(Inputs!$B$27&lt;&gt;"Ready","PENDING INPUTS",SUM(M223,U223,AC223,AK223,AS223,BA223,BI223,BQ223,BY223,CG223))</f>
        <v>0</v>
      </c>
      <c r="I223" s="3">
        <f>IF(Inputs!$B$27&lt;&gt;"Ready","PENDING INPUTS",SUM(R223,Z223,AH223,AP223,AX223,BF223,BN223,BV223,CD223,CL223))</f>
        <v>0</v>
      </c>
      <c r="J223" t="str">
        <f>IF(Inputs!$B$27&lt;&gt;"Ready","PENDING INPUTS",IF(A223&gt;Inputs!$B$6,"Beyond horizon",IF(E223&gt;0.005,"MINIMUM SHORTFALL",IF(I223&lt;0.005,"Paid off","In progress"))))</f>
        <v>Beyond horizon</v>
      </c>
      <c r="K223" s="3">
        <f>IF(Inputs!$B$27&lt;&gt;"Ready","PENDING INPUTS",R222)</f>
        <v>0</v>
      </c>
      <c r="L223" s="3">
        <f>IF(Inputs!$B$27&lt;&gt;"Ready","PENDING INPUTS",IF(A223&lt;=Inputs!$B$6,ROUND(K223*Inputs!C14/12,2),0))</f>
        <v>0</v>
      </c>
      <c r="M223" s="3">
        <f>IF(Inputs!$B$27&lt;&gt;"Ready","PENDING INPUTS",IF(AND(A223&lt;=Inputs!$B$6,K223&gt;0),Inputs!G14,0))</f>
        <v>0</v>
      </c>
      <c r="N223" s="3">
        <f>IF(Inputs!$B$27&lt;&gt;"Ready","PENDING INPUTS",IF(A223&gt;Inputs!$B$6,0,MIN((K223+L223+M223),IF(Inputs!H14=1,Inputs!D14,MAX(Inputs!F14,ROUND(K223*Inputs!E14+L223+M223,2))))))</f>
        <v>0</v>
      </c>
      <c r="O223">
        <f>IF(Inputs!$B$27&lt;&gt;"Ready","PENDING INPUTS",IF(K223&lt;=0,99,1+IF(AND(S223&gt;0,OR(Inputs!C15&gt;Inputs!C14,AND(Inputs!C15=Inputs!C14,1&lt;0))),1,0)+IF(AND(AA223&gt;0,OR(Inputs!C16&gt;Inputs!C14,AND(Inputs!C16=Inputs!C14,2&lt;0))),1,0)+IF(AND(AI223&gt;0,OR(Inputs!C17&gt;Inputs!C14,AND(Inputs!C17=Inputs!C14,3&lt;0))),1,0)+IF(AND(AQ223&gt;0,OR(Inputs!C18&gt;Inputs!C14,AND(Inputs!C18=Inputs!C14,4&lt;0))),1,0)+IF(AND(AY223&gt;0,OR(Inputs!C19&gt;Inputs!C14,AND(Inputs!C19=Inputs!C14,5&lt;0))),1,0)+IF(AND(BG223&gt;0,OR(Inputs!C20&gt;Inputs!C14,AND(Inputs!C20=Inputs!C14,6&lt;0))),1,0)+IF(AND(BO223&gt;0,OR(Inputs!C21&gt;Inputs!C14,AND(Inputs!C21=Inputs!C14,7&lt;0))),1,0)+IF(AND(BW223&gt;0,OR(Inputs!C22&gt;Inputs!C14,AND(Inputs!C22=Inputs!C14,8&lt;0))),1,0)+IF(AND(CE223&gt;0,OR(Inputs!C23&gt;Inputs!C14,AND(Inputs!C23=Inputs!C14,9&lt;0))),1,0)))</f>
        <v>99</v>
      </c>
      <c r="P223" s="3">
        <f>IF(Inputs!$B$27&lt;&gt;"Ready","PENDING INPUTS",IF(A223&gt;Inputs!$B$6,0,MIN(MAX(0,(K223+L223+M223)-N223),MAX(0,C223-D223-(IF(O223&lt;O223,K223+L223+M223-N223,0)+IF(W223&lt;O223,S223+T223+U223-V223,0)+IF(AE223&lt;O223,AA223+AB223+AC223-AD223,0)+IF(AM223&lt;O223,AI223+AJ223+AK223-AL223,0)+IF(AU223&lt;O223,AQ223+AR223+AS223-AT223,0)+IF(BC223&lt;O223,AY223+AZ223+BA223-BB223,0)+IF(BK223&lt;O223,BG223+BH223+BI223-BJ223,0)+IF(BS223&lt;O223,BO223+BP223+BQ223-BR223,0)+IF(CA223&lt;O223,BW223+BX223+BY223-BZ223,0)+IF(CI223&lt;O223,CE223+CF223+CG223-CH223,0))))))</f>
        <v>0</v>
      </c>
      <c r="Q223" s="3">
        <f>IF(Inputs!$B$27&lt;&gt;"Ready","PENDING INPUTS",MIN((K223+L223+M223),IF(D223&gt;C223,IF(D223=0,0,N223*C223/D223),N223+P223)))</f>
        <v>0</v>
      </c>
      <c r="R223" s="3">
        <f>IF(Inputs!$B$27&lt;&gt;"Ready","PENDING INPUTS",MAX(0,(K223+L223+M223)-Q223))</f>
        <v>0</v>
      </c>
      <c r="S223" s="3">
        <f>IF(Inputs!$B$27&lt;&gt;"Ready","PENDING INPUTS",Z222)</f>
        <v>0</v>
      </c>
      <c r="T223" s="3">
        <f>IF(Inputs!$B$27&lt;&gt;"Ready","PENDING INPUTS",IF(A223&lt;=Inputs!$B$6,ROUND(S223*Inputs!C15/12,2),0))</f>
        <v>0</v>
      </c>
      <c r="U223" s="3">
        <f>IF(Inputs!$B$27&lt;&gt;"Ready","PENDING INPUTS",IF(AND(A223&lt;=Inputs!$B$6,S223&gt;0),Inputs!G15,0))</f>
        <v>0</v>
      </c>
      <c r="V223" s="3">
        <f>IF(Inputs!$B$27&lt;&gt;"Ready","PENDING INPUTS",IF(A223&gt;Inputs!$B$6,0,MIN((S223+T223+U223),IF(Inputs!H15=1,Inputs!D15,MAX(Inputs!F15,ROUND(S223*Inputs!E15+T223+U223,2))))))</f>
        <v>0</v>
      </c>
      <c r="W223">
        <f>IF(Inputs!$B$27&lt;&gt;"Ready","PENDING INPUTS",IF(S223&lt;=0,99,1+IF(AND(K223&gt;0,OR(Inputs!C14&gt;Inputs!C15,AND(Inputs!C14=Inputs!C15,0&lt;1))),1,0)+IF(AND(AA223&gt;0,OR(Inputs!C16&gt;Inputs!C15,AND(Inputs!C16=Inputs!C15,2&lt;1))),1,0)+IF(AND(AI223&gt;0,OR(Inputs!C17&gt;Inputs!C15,AND(Inputs!C17=Inputs!C15,3&lt;1))),1,0)+IF(AND(AQ223&gt;0,OR(Inputs!C18&gt;Inputs!C15,AND(Inputs!C18=Inputs!C15,4&lt;1))),1,0)+IF(AND(AY223&gt;0,OR(Inputs!C19&gt;Inputs!C15,AND(Inputs!C19=Inputs!C15,5&lt;1))),1,0)+IF(AND(BG223&gt;0,OR(Inputs!C20&gt;Inputs!C15,AND(Inputs!C20=Inputs!C15,6&lt;1))),1,0)+IF(AND(BO223&gt;0,OR(Inputs!C21&gt;Inputs!C15,AND(Inputs!C21=Inputs!C15,7&lt;1))),1,0)+IF(AND(BW223&gt;0,OR(Inputs!C22&gt;Inputs!C15,AND(Inputs!C22=Inputs!C15,8&lt;1))),1,0)+IF(AND(CE223&gt;0,OR(Inputs!C23&gt;Inputs!C15,AND(Inputs!C23=Inputs!C15,9&lt;1))),1,0)))</f>
        <v>99</v>
      </c>
      <c r="X223" s="3">
        <f>IF(Inputs!$B$27&lt;&gt;"Ready","PENDING INPUTS",IF(A223&gt;Inputs!$B$6,0,MIN(MAX(0,(S223+T223+U223)-V223),MAX(0,C223-D223-(IF(O223&lt;W223,K223+L223+M223-N223,0)+IF(W223&lt;W223,S223+T223+U223-V223,0)+IF(AE223&lt;W223,AA223+AB223+AC223-AD223,0)+IF(AM223&lt;W223,AI223+AJ223+AK223-AL223,0)+IF(AU223&lt;W223,AQ223+AR223+AS223-AT223,0)+IF(BC223&lt;W223,AY223+AZ223+BA223-BB223,0)+IF(BK223&lt;W223,BG223+BH223+BI223-BJ223,0)+IF(BS223&lt;W223,BO223+BP223+BQ223-BR223,0)+IF(CA223&lt;W223,BW223+BX223+BY223-BZ223,0)+IF(CI223&lt;W223,CE223+CF223+CG223-CH223,0))))))</f>
        <v>0</v>
      </c>
      <c r="Y223" s="3">
        <f>IF(Inputs!$B$27&lt;&gt;"Ready","PENDING INPUTS",MIN((S223+T223+U223),IF(D223&gt;C223,IF(D223=0,0,V223*C223/D223),V223+X223)))</f>
        <v>0</v>
      </c>
      <c r="Z223" s="3">
        <f>IF(Inputs!$B$27&lt;&gt;"Ready","PENDING INPUTS",MAX(0,(S223+T223+U223)-Y223))</f>
        <v>0</v>
      </c>
      <c r="AA223" s="3">
        <f>IF(Inputs!$B$27&lt;&gt;"Ready","PENDING INPUTS",AH222)</f>
        <v>0</v>
      </c>
      <c r="AB223" s="3">
        <f>IF(Inputs!$B$27&lt;&gt;"Ready","PENDING INPUTS",IF(A223&lt;=Inputs!$B$6,ROUND(AA223*Inputs!C16/12,2),0))</f>
        <v>0</v>
      </c>
      <c r="AC223" s="3">
        <f>IF(Inputs!$B$27&lt;&gt;"Ready","PENDING INPUTS",IF(AND(A223&lt;=Inputs!$B$6,AA223&gt;0),Inputs!G16,0))</f>
        <v>0</v>
      </c>
      <c r="AD223" s="3">
        <f>IF(Inputs!$B$27&lt;&gt;"Ready","PENDING INPUTS",IF(A223&gt;Inputs!$B$6,0,MIN((AA223+AB223+AC223),IF(Inputs!H16=1,Inputs!D16,MAX(Inputs!F16,ROUND(AA223*Inputs!E16+AB223+AC223,2))))))</f>
        <v>0</v>
      </c>
      <c r="AE223">
        <f>IF(Inputs!$B$27&lt;&gt;"Ready","PENDING INPUTS",IF(AA223&lt;=0,99,1+IF(AND(K223&gt;0,OR(Inputs!C14&gt;Inputs!C16,AND(Inputs!C14=Inputs!C16,0&lt;2))),1,0)+IF(AND(S223&gt;0,OR(Inputs!C15&gt;Inputs!C16,AND(Inputs!C15=Inputs!C16,1&lt;2))),1,0)+IF(AND(AI223&gt;0,OR(Inputs!C17&gt;Inputs!C16,AND(Inputs!C17=Inputs!C16,3&lt;2))),1,0)+IF(AND(AQ223&gt;0,OR(Inputs!C18&gt;Inputs!C16,AND(Inputs!C18=Inputs!C16,4&lt;2))),1,0)+IF(AND(AY223&gt;0,OR(Inputs!C19&gt;Inputs!C16,AND(Inputs!C19=Inputs!C16,5&lt;2))),1,0)+IF(AND(BG223&gt;0,OR(Inputs!C20&gt;Inputs!C16,AND(Inputs!C20=Inputs!C16,6&lt;2))),1,0)+IF(AND(BO223&gt;0,OR(Inputs!C21&gt;Inputs!C16,AND(Inputs!C21=Inputs!C16,7&lt;2))),1,0)+IF(AND(BW223&gt;0,OR(Inputs!C22&gt;Inputs!C16,AND(Inputs!C22=Inputs!C16,8&lt;2))),1,0)+IF(AND(CE223&gt;0,OR(Inputs!C23&gt;Inputs!C16,AND(Inputs!C23=Inputs!C16,9&lt;2))),1,0)))</f>
        <v>99</v>
      </c>
      <c r="AF223" s="3">
        <f>IF(Inputs!$B$27&lt;&gt;"Ready","PENDING INPUTS",IF(A223&gt;Inputs!$B$6,0,MIN(MAX(0,(AA223+AB223+AC223)-AD223),MAX(0,C223-D223-(IF(O223&lt;AE223,K223+L223+M223-N223,0)+IF(W223&lt;AE223,S223+T223+U223-V223,0)+IF(AE223&lt;AE223,AA223+AB223+AC223-AD223,0)+IF(AM223&lt;AE223,AI223+AJ223+AK223-AL223,0)+IF(AU223&lt;AE223,AQ223+AR223+AS223-AT223,0)+IF(BC223&lt;AE223,AY223+AZ223+BA223-BB223,0)+IF(BK223&lt;AE223,BG223+BH223+BI223-BJ223,0)+IF(BS223&lt;AE223,BO223+BP223+BQ223-BR223,0)+IF(CA223&lt;AE223,BW223+BX223+BY223-BZ223,0)+IF(CI223&lt;AE223,CE223+CF223+CG223-CH223,0))))))</f>
        <v>0</v>
      </c>
      <c r="AG223" s="3">
        <f>IF(Inputs!$B$27&lt;&gt;"Ready","PENDING INPUTS",MIN((AA223+AB223+AC223),IF(D223&gt;C223,IF(D223=0,0,AD223*C223/D223),AD223+AF223)))</f>
        <v>0</v>
      </c>
      <c r="AH223" s="3">
        <f>IF(Inputs!$B$27&lt;&gt;"Ready","PENDING INPUTS",MAX(0,(AA223+AB223+AC223)-AG223))</f>
        <v>0</v>
      </c>
      <c r="AI223" s="3">
        <f>IF(Inputs!$B$27&lt;&gt;"Ready","PENDING INPUTS",AP222)</f>
        <v>0</v>
      </c>
      <c r="AJ223" s="3">
        <f>IF(Inputs!$B$27&lt;&gt;"Ready","PENDING INPUTS",IF(A223&lt;=Inputs!$B$6,ROUND(AI223*Inputs!C17/12,2),0))</f>
        <v>0</v>
      </c>
      <c r="AK223" s="3">
        <f>IF(Inputs!$B$27&lt;&gt;"Ready","PENDING INPUTS",IF(AND(A223&lt;=Inputs!$B$6,AI223&gt;0),Inputs!G17,0))</f>
        <v>0</v>
      </c>
      <c r="AL223" s="3">
        <f>IF(Inputs!$B$27&lt;&gt;"Ready","PENDING INPUTS",IF(A223&gt;Inputs!$B$6,0,MIN((AI223+AJ223+AK223),IF(Inputs!H17=1,Inputs!D17,MAX(Inputs!F17,ROUND(AI223*Inputs!E17+AJ223+AK223,2))))))</f>
        <v>0</v>
      </c>
      <c r="AM223">
        <f>IF(Inputs!$B$27&lt;&gt;"Ready","PENDING INPUTS",IF(AI223&lt;=0,99,1+IF(AND(K223&gt;0,OR(Inputs!C14&gt;Inputs!C17,AND(Inputs!C14=Inputs!C17,0&lt;3))),1,0)+IF(AND(S223&gt;0,OR(Inputs!C15&gt;Inputs!C17,AND(Inputs!C15=Inputs!C17,1&lt;3))),1,0)+IF(AND(AA223&gt;0,OR(Inputs!C16&gt;Inputs!C17,AND(Inputs!C16=Inputs!C17,2&lt;3))),1,0)+IF(AND(AQ223&gt;0,OR(Inputs!C18&gt;Inputs!C17,AND(Inputs!C18=Inputs!C17,4&lt;3))),1,0)+IF(AND(AY223&gt;0,OR(Inputs!C19&gt;Inputs!C17,AND(Inputs!C19=Inputs!C17,5&lt;3))),1,0)+IF(AND(BG223&gt;0,OR(Inputs!C20&gt;Inputs!C17,AND(Inputs!C20=Inputs!C17,6&lt;3))),1,0)+IF(AND(BO223&gt;0,OR(Inputs!C21&gt;Inputs!C17,AND(Inputs!C21=Inputs!C17,7&lt;3))),1,0)+IF(AND(BW223&gt;0,OR(Inputs!C22&gt;Inputs!C17,AND(Inputs!C22=Inputs!C17,8&lt;3))),1,0)+IF(AND(CE223&gt;0,OR(Inputs!C23&gt;Inputs!C17,AND(Inputs!C23=Inputs!C17,9&lt;3))),1,0)))</f>
        <v>99</v>
      </c>
      <c r="AN223" s="3">
        <f>IF(Inputs!$B$27&lt;&gt;"Ready","PENDING INPUTS",IF(A223&gt;Inputs!$B$6,0,MIN(MAX(0,(AI223+AJ223+AK223)-AL223),MAX(0,C223-D223-(IF(O223&lt;AM223,K223+L223+M223-N223,0)+IF(W223&lt;AM223,S223+T223+U223-V223,0)+IF(AE223&lt;AM223,AA223+AB223+AC223-AD223,0)+IF(AM223&lt;AM223,AI223+AJ223+AK223-AL223,0)+IF(AU223&lt;AM223,AQ223+AR223+AS223-AT223,0)+IF(BC223&lt;AM223,AY223+AZ223+BA223-BB223,0)+IF(BK223&lt;AM223,BG223+BH223+BI223-BJ223,0)+IF(BS223&lt;AM223,BO223+BP223+BQ223-BR223,0)+IF(CA223&lt;AM223,BW223+BX223+BY223-BZ223,0)+IF(CI223&lt;AM223,CE223+CF223+CG223-CH223,0))))))</f>
        <v>0</v>
      </c>
      <c r="AO223" s="3">
        <f>IF(Inputs!$B$27&lt;&gt;"Ready","PENDING INPUTS",MIN((AI223+AJ223+AK223),IF(D223&gt;C223,IF(D223=0,0,AL223*C223/D223),AL223+AN223)))</f>
        <v>0</v>
      </c>
      <c r="AP223" s="3">
        <f>IF(Inputs!$B$27&lt;&gt;"Ready","PENDING INPUTS",MAX(0,(AI223+AJ223+AK223)-AO223))</f>
        <v>0</v>
      </c>
      <c r="AQ223" s="3">
        <f>IF(Inputs!$B$27&lt;&gt;"Ready","PENDING INPUTS",AX222)</f>
        <v>0</v>
      </c>
      <c r="AR223" s="3">
        <f>IF(Inputs!$B$27&lt;&gt;"Ready","PENDING INPUTS",IF(A223&lt;=Inputs!$B$6,ROUND(AQ223*Inputs!C18/12,2),0))</f>
        <v>0</v>
      </c>
      <c r="AS223" s="3">
        <f>IF(Inputs!$B$27&lt;&gt;"Ready","PENDING INPUTS",IF(AND(A223&lt;=Inputs!$B$6,AQ223&gt;0),Inputs!G18,0))</f>
        <v>0</v>
      </c>
      <c r="AT223" s="3">
        <f>IF(Inputs!$B$27&lt;&gt;"Ready","PENDING INPUTS",IF(A223&gt;Inputs!$B$6,0,MIN((AQ223+AR223+AS223),IF(Inputs!H18=1,Inputs!D18,MAX(Inputs!F18,ROUND(AQ223*Inputs!E18+AR223+AS223,2))))))</f>
        <v>0</v>
      </c>
      <c r="AU223">
        <f>IF(Inputs!$B$27&lt;&gt;"Ready","PENDING INPUTS",IF(AQ223&lt;=0,99,1+IF(AND(K223&gt;0,OR(Inputs!C14&gt;Inputs!C18,AND(Inputs!C14=Inputs!C18,0&lt;4))),1,0)+IF(AND(S223&gt;0,OR(Inputs!C15&gt;Inputs!C18,AND(Inputs!C15=Inputs!C18,1&lt;4))),1,0)+IF(AND(AA223&gt;0,OR(Inputs!C16&gt;Inputs!C18,AND(Inputs!C16=Inputs!C18,2&lt;4))),1,0)+IF(AND(AI223&gt;0,OR(Inputs!C17&gt;Inputs!C18,AND(Inputs!C17=Inputs!C18,3&lt;4))),1,0)+IF(AND(AY223&gt;0,OR(Inputs!C19&gt;Inputs!C18,AND(Inputs!C19=Inputs!C18,5&lt;4))),1,0)+IF(AND(BG223&gt;0,OR(Inputs!C20&gt;Inputs!C18,AND(Inputs!C20=Inputs!C18,6&lt;4))),1,0)+IF(AND(BO223&gt;0,OR(Inputs!C21&gt;Inputs!C18,AND(Inputs!C21=Inputs!C18,7&lt;4))),1,0)+IF(AND(BW223&gt;0,OR(Inputs!C22&gt;Inputs!C18,AND(Inputs!C22=Inputs!C18,8&lt;4))),1,0)+IF(AND(CE223&gt;0,OR(Inputs!C23&gt;Inputs!C18,AND(Inputs!C23=Inputs!C18,9&lt;4))),1,0)))</f>
        <v>99</v>
      </c>
      <c r="AV223" s="3">
        <f>IF(Inputs!$B$27&lt;&gt;"Ready","PENDING INPUTS",IF(A223&gt;Inputs!$B$6,0,MIN(MAX(0,(AQ223+AR223+AS223)-AT223),MAX(0,C223-D223-(IF(O223&lt;AU223,K223+L223+M223-N223,0)+IF(W223&lt;AU223,S223+T223+U223-V223,0)+IF(AE223&lt;AU223,AA223+AB223+AC223-AD223,0)+IF(AM223&lt;AU223,AI223+AJ223+AK223-AL223,0)+IF(AU223&lt;AU223,AQ223+AR223+AS223-AT223,0)+IF(BC223&lt;AU223,AY223+AZ223+BA223-BB223,0)+IF(BK223&lt;AU223,BG223+BH223+BI223-BJ223,0)+IF(BS223&lt;AU223,BO223+BP223+BQ223-BR223,0)+IF(CA223&lt;AU223,BW223+BX223+BY223-BZ223,0)+IF(CI223&lt;AU223,CE223+CF223+CG223-CH223,0))))))</f>
        <v>0</v>
      </c>
      <c r="AW223" s="3">
        <f>IF(Inputs!$B$27&lt;&gt;"Ready","PENDING INPUTS",MIN((AQ223+AR223+AS223),IF(D223&gt;C223,IF(D223=0,0,AT223*C223/D223),AT223+AV223)))</f>
        <v>0</v>
      </c>
      <c r="AX223" s="3">
        <f>IF(Inputs!$B$27&lt;&gt;"Ready","PENDING INPUTS",MAX(0,(AQ223+AR223+AS223)-AW223))</f>
        <v>0</v>
      </c>
      <c r="AY223" s="3">
        <f>IF(Inputs!$B$27&lt;&gt;"Ready","PENDING INPUTS",BF222)</f>
        <v>0</v>
      </c>
      <c r="AZ223" s="3">
        <f>IF(Inputs!$B$27&lt;&gt;"Ready","PENDING INPUTS",IF(A223&lt;=Inputs!$B$6,ROUND(AY223*Inputs!C19/12,2),0))</f>
        <v>0</v>
      </c>
      <c r="BA223" s="3">
        <f>IF(Inputs!$B$27&lt;&gt;"Ready","PENDING INPUTS",IF(AND(A223&lt;=Inputs!$B$6,AY223&gt;0),Inputs!G19,0))</f>
        <v>0</v>
      </c>
      <c r="BB223" s="3">
        <f>IF(Inputs!$B$27&lt;&gt;"Ready","PENDING INPUTS",IF(A223&gt;Inputs!$B$6,0,MIN((AY223+AZ223+BA223),IF(Inputs!H19=1,Inputs!D19,MAX(Inputs!F19,ROUND(AY223*Inputs!E19+AZ223+BA223,2))))))</f>
        <v>0</v>
      </c>
      <c r="BC223">
        <f>IF(Inputs!$B$27&lt;&gt;"Ready","PENDING INPUTS",IF(AY223&lt;=0,99,1+IF(AND(K223&gt;0,OR(Inputs!C14&gt;Inputs!C19,AND(Inputs!C14=Inputs!C19,0&lt;5))),1,0)+IF(AND(S223&gt;0,OR(Inputs!C15&gt;Inputs!C19,AND(Inputs!C15=Inputs!C19,1&lt;5))),1,0)+IF(AND(AA223&gt;0,OR(Inputs!C16&gt;Inputs!C19,AND(Inputs!C16=Inputs!C19,2&lt;5))),1,0)+IF(AND(AI223&gt;0,OR(Inputs!C17&gt;Inputs!C19,AND(Inputs!C17=Inputs!C19,3&lt;5))),1,0)+IF(AND(AQ223&gt;0,OR(Inputs!C18&gt;Inputs!C19,AND(Inputs!C18=Inputs!C19,4&lt;5))),1,0)+IF(AND(BG223&gt;0,OR(Inputs!C20&gt;Inputs!C19,AND(Inputs!C20=Inputs!C19,6&lt;5))),1,0)+IF(AND(BO223&gt;0,OR(Inputs!C21&gt;Inputs!C19,AND(Inputs!C21=Inputs!C19,7&lt;5))),1,0)+IF(AND(BW223&gt;0,OR(Inputs!C22&gt;Inputs!C19,AND(Inputs!C22=Inputs!C19,8&lt;5))),1,0)+IF(AND(CE223&gt;0,OR(Inputs!C23&gt;Inputs!C19,AND(Inputs!C23=Inputs!C19,9&lt;5))),1,0)))</f>
        <v>99</v>
      </c>
      <c r="BD223" s="3">
        <f>IF(Inputs!$B$27&lt;&gt;"Ready","PENDING INPUTS",IF(A223&gt;Inputs!$B$6,0,MIN(MAX(0,(AY223+AZ223+BA223)-BB223),MAX(0,C223-D223-(IF(O223&lt;BC223,K223+L223+M223-N223,0)+IF(W223&lt;BC223,S223+T223+U223-V223,0)+IF(AE223&lt;BC223,AA223+AB223+AC223-AD223,0)+IF(AM223&lt;BC223,AI223+AJ223+AK223-AL223,0)+IF(AU223&lt;BC223,AQ223+AR223+AS223-AT223,0)+IF(BC223&lt;BC223,AY223+AZ223+BA223-BB223,0)+IF(BK223&lt;BC223,BG223+BH223+BI223-BJ223,0)+IF(BS223&lt;BC223,BO223+BP223+BQ223-BR223,0)+IF(CA223&lt;BC223,BW223+BX223+BY223-BZ223,0)+IF(CI223&lt;BC223,CE223+CF223+CG223-CH223,0))))))</f>
        <v>0</v>
      </c>
      <c r="BE223" s="3">
        <f>IF(Inputs!$B$27&lt;&gt;"Ready","PENDING INPUTS",MIN((AY223+AZ223+BA223),IF(D223&gt;C223,IF(D223=0,0,BB223*C223/D223),BB223+BD223)))</f>
        <v>0</v>
      </c>
      <c r="BF223" s="3">
        <f>IF(Inputs!$B$27&lt;&gt;"Ready","PENDING INPUTS",MAX(0,(AY223+AZ223+BA223)-BE223))</f>
        <v>0</v>
      </c>
      <c r="BG223" s="3">
        <f>IF(Inputs!$B$27&lt;&gt;"Ready","PENDING INPUTS",BN222)</f>
        <v>0</v>
      </c>
      <c r="BH223" s="3">
        <f>IF(Inputs!$B$27&lt;&gt;"Ready","PENDING INPUTS",IF(A223&lt;=Inputs!$B$6,ROUND(BG223*Inputs!C20/12,2),0))</f>
        <v>0</v>
      </c>
      <c r="BI223" s="3">
        <f>IF(Inputs!$B$27&lt;&gt;"Ready","PENDING INPUTS",IF(AND(A223&lt;=Inputs!$B$6,BG223&gt;0),Inputs!G20,0))</f>
        <v>0</v>
      </c>
      <c r="BJ223" s="3">
        <f>IF(Inputs!$B$27&lt;&gt;"Ready","PENDING INPUTS",IF(A223&gt;Inputs!$B$6,0,MIN((BG223+BH223+BI223),IF(Inputs!H20=1,Inputs!D20,MAX(Inputs!F20,ROUND(BG223*Inputs!E20+BH223+BI223,2))))))</f>
        <v>0</v>
      </c>
      <c r="BK223">
        <f>IF(Inputs!$B$27&lt;&gt;"Ready","PENDING INPUTS",IF(BG223&lt;=0,99,1+IF(AND(K223&gt;0,OR(Inputs!C14&gt;Inputs!C20,AND(Inputs!C14=Inputs!C20,0&lt;6))),1,0)+IF(AND(S223&gt;0,OR(Inputs!C15&gt;Inputs!C20,AND(Inputs!C15=Inputs!C20,1&lt;6))),1,0)+IF(AND(AA223&gt;0,OR(Inputs!C16&gt;Inputs!C20,AND(Inputs!C16=Inputs!C20,2&lt;6))),1,0)+IF(AND(AI223&gt;0,OR(Inputs!C17&gt;Inputs!C20,AND(Inputs!C17=Inputs!C20,3&lt;6))),1,0)+IF(AND(AQ223&gt;0,OR(Inputs!C18&gt;Inputs!C20,AND(Inputs!C18=Inputs!C20,4&lt;6))),1,0)+IF(AND(AY223&gt;0,OR(Inputs!C19&gt;Inputs!C20,AND(Inputs!C19=Inputs!C20,5&lt;6))),1,0)+IF(AND(BO223&gt;0,OR(Inputs!C21&gt;Inputs!C20,AND(Inputs!C21=Inputs!C20,7&lt;6))),1,0)+IF(AND(BW223&gt;0,OR(Inputs!C22&gt;Inputs!C20,AND(Inputs!C22=Inputs!C20,8&lt;6))),1,0)+IF(AND(CE223&gt;0,OR(Inputs!C23&gt;Inputs!C20,AND(Inputs!C23=Inputs!C20,9&lt;6))),1,0)))</f>
        <v>99</v>
      </c>
      <c r="BL223" s="3">
        <f>IF(Inputs!$B$27&lt;&gt;"Ready","PENDING INPUTS",IF(A223&gt;Inputs!$B$6,0,MIN(MAX(0,(BG223+BH223+BI223)-BJ223),MAX(0,C223-D223-(IF(O223&lt;BK223,K223+L223+M223-N223,0)+IF(W223&lt;BK223,S223+T223+U223-V223,0)+IF(AE223&lt;BK223,AA223+AB223+AC223-AD223,0)+IF(AM223&lt;BK223,AI223+AJ223+AK223-AL223,0)+IF(AU223&lt;BK223,AQ223+AR223+AS223-AT223,0)+IF(BC223&lt;BK223,AY223+AZ223+BA223-BB223,0)+IF(BK223&lt;BK223,BG223+BH223+BI223-BJ223,0)+IF(BS223&lt;BK223,BO223+BP223+BQ223-BR223,0)+IF(CA223&lt;BK223,BW223+BX223+BY223-BZ223,0)+IF(CI223&lt;BK223,CE223+CF223+CG223-CH223,0))))))</f>
        <v>0</v>
      </c>
      <c r="BM223" s="3">
        <f>IF(Inputs!$B$27&lt;&gt;"Ready","PENDING INPUTS",MIN((BG223+BH223+BI223),IF(D223&gt;C223,IF(D223=0,0,BJ223*C223/D223),BJ223+BL223)))</f>
        <v>0</v>
      </c>
      <c r="BN223" s="3">
        <f>IF(Inputs!$B$27&lt;&gt;"Ready","PENDING INPUTS",MAX(0,(BG223+BH223+BI223)-BM223))</f>
        <v>0</v>
      </c>
      <c r="BO223" s="3">
        <f>IF(Inputs!$B$27&lt;&gt;"Ready","PENDING INPUTS",BV222)</f>
        <v>0</v>
      </c>
      <c r="BP223" s="3">
        <f>IF(Inputs!$B$27&lt;&gt;"Ready","PENDING INPUTS",IF(A223&lt;=Inputs!$B$6,ROUND(BO223*Inputs!C21/12,2),0))</f>
        <v>0</v>
      </c>
      <c r="BQ223" s="3">
        <f>IF(Inputs!$B$27&lt;&gt;"Ready","PENDING INPUTS",IF(AND(A223&lt;=Inputs!$B$6,BO223&gt;0),Inputs!G21,0))</f>
        <v>0</v>
      </c>
      <c r="BR223" s="3">
        <f>IF(Inputs!$B$27&lt;&gt;"Ready","PENDING INPUTS",IF(A223&gt;Inputs!$B$6,0,MIN((BO223+BP223+BQ223),IF(Inputs!H21=1,Inputs!D21,MAX(Inputs!F21,ROUND(BO223*Inputs!E21+BP223+BQ223,2))))))</f>
        <v>0</v>
      </c>
      <c r="BS223">
        <f>IF(Inputs!$B$27&lt;&gt;"Ready","PENDING INPUTS",IF(BO223&lt;=0,99,1+IF(AND(K223&gt;0,OR(Inputs!C14&gt;Inputs!C21,AND(Inputs!C14=Inputs!C21,0&lt;7))),1,0)+IF(AND(S223&gt;0,OR(Inputs!C15&gt;Inputs!C21,AND(Inputs!C15=Inputs!C21,1&lt;7))),1,0)+IF(AND(AA223&gt;0,OR(Inputs!C16&gt;Inputs!C21,AND(Inputs!C16=Inputs!C21,2&lt;7))),1,0)+IF(AND(AI223&gt;0,OR(Inputs!C17&gt;Inputs!C21,AND(Inputs!C17=Inputs!C21,3&lt;7))),1,0)+IF(AND(AQ223&gt;0,OR(Inputs!C18&gt;Inputs!C21,AND(Inputs!C18=Inputs!C21,4&lt;7))),1,0)+IF(AND(AY223&gt;0,OR(Inputs!C19&gt;Inputs!C21,AND(Inputs!C19=Inputs!C21,5&lt;7))),1,0)+IF(AND(BG223&gt;0,OR(Inputs!C20&gt;Inputs!C21,AND(Inputs!C20=Inputs!C21,6&lt;7))),1,0)+IF(AND(BW223&gt;0,OR(Inputs!C22&gt;Inputs!C21,AND(Inputs!C22=Inputs!C21,8&lt;7))),1,0)+IF(AND(CE223&gt;0,OR(Inputs!C23&gt;Inputs!C21,AND(Inputs!C23=Inputs!C21,9&lt;7))),1,0)))</f>
        <v>99</v>
      </c>
      <c r="BT223" s="3">
        <f>IF(Inputs!$B$27&lt;&gt;"Ready","PENDING INPUTS",IF(A223&gt;Inputs!$B$6,0,MIN(MAX(0,(BO223+BP223+BQ223)-BR223),MAX(0,C223-D223-(IF(O223&lt;BS223,K223+L223+M223-N223,0)+IF(W223&lt;BS223,S223+T223+U223-V223,0)+IF(AE223&lt;BS223,AA223+AB223+AC223-AD223,0)+IF(AM223&lt;BS223,AI223+AJ223+AK223-AL223,0)+IF(AU223&lt;BS223,AQ223+AR223+AS223-AT223,0)+IF(BC223&lt;BS223,AY223+AZ223+BA223-BB223,0)+IF(BK223&lt;BS223,BG223+BH223+BI223-BJ223,0)+IF(BS223&lt;BS223,BO223+BP223+BQ223-BR223,0)+IF(CA223&lt;BS223,BW223+BX223+BY223-BZ223,0)+IF(CI223&lt;BS223,CE223+CF223+CG223-CH223,0))))))</f>
        <v>0</v>
      </c>
      <c r="BU223" s="3">
        <f>IF(Inputs!$B$27&lt;&gt;"Ready","PENDING INPUTS",MIN((BO223+BP223+BQ223),IF(D223&gt;C223,IF(D223=0,0,BR223*C223/D223),BR223+BT223)))</f>
        <v>0</v>
      </c>
      <c r="BV223" s="3">
        <f>IF(Inputs!$B$27&lt;&gt;"Ready","PENDING INPUTS",MAX(0,(BO223+BP223+BQ223)-BU223))</f>
        <v>0</v>
      </c>
      <c r="BW223" s="3">
        <f>IF(Inputs!$B$27&lt;&gt;"Ready","PENDING INPUTS",CD222)</f>
        <v>0</v>
      </c>
      <c r="BX223" s="3">
        <f>IF(Inputs!$B$27&lt;&gt;"Ready","PENDING INPUTS",IF(A223&lt;=Inputs!$B$6,ROUND(BW223*Inputs!C22/12,2),0))</f>
        <v>0</v>
      </c>
      <c r="BY223" s="3">
        <f>IF(Inputs!$B$27&lt;&gt;"Ready","PENDING INPUTS",IF(AND(A223&lt;=Inputs!$B$6,BW223&gt;0),Inputs!G22,0))</f>
        <v>0</v>
      </c>
      <c r="BZ223" s="3">
        <f>IF(Inputs!$B$27&lt;&gt;"Ready","PENDING INPUTS",IF(A223&gt;Inputs!$B$6,0,MIN((BW223+BX223+BY223),IF(Inputs!H22=1,Inputs!D22,MAX(Inputs!F22,ROUND(BW223*Inputs!E22+BX223+BY223,2))))))</f>
        <v>0</v>
      </c>
      <c r="CA223">
        <f>IF(Inputs!$B$27&lt;&gt;"Ready","PENDING INPUTS",IF(BW223&lt;=0,99,1+IF(AND(K223&gt;0,OR(Inputs!C14&gt;Inputs!C22,AND(Inputs!C14=Inputs!C22,0&lt;8))),1,0)+IF(AND(S223&gt;0,OR(Inputs!C15&gt;Inputs!C22,AND(Inputs!C15=Inputs!C22,1&lt;8))),1,0)+IF(AND(AA223&gt;0,OR(Inputs!C16&gt;Inputs!C22,AND(Inputs!C16=Inputs!C22,2&lt;8))),1,0)+IF(AND(AI223&gt;0,OR(Inputs!C17&gt;Inputs!C22,AND(Inputs!C17=Inputs!C22,3&lt;8))),1,0)+IF(AND(AQ223&gt;0,OR(Inputs!C18&gt;Inputs!C22,AND(Inputs!C18=Inputs!C22,4&lt;8))),1,0)+IF(AND(AY223&gt;0,OR(Inputs!C19&gt;Inputs!C22,AND(Inputs!C19=Inputs!C22,5&lt;8))),1,0)+IF(AND(BG223&gt;0,OR(Inputs!C20&gt;Inputs!C22,AND(Inputs!C20=Inputs!C22,6&lt;8))),1,0)+IF(AND(BO223&gt;0,OR(Inputs!C21&gt;Inputs!C22,AND(Inputs!C21=Inputs!C22,7&lt;8))),1,0)+IF(AND(CE223&gt;0,OR(Inputs!C23&gt;Inputs!C22,AND(Inputs!C23=Inputs!C22,9&lt;8))),1,0)))</f>
        <v>99</v>
      </c>
      <c r="CB223" s="3">
        <f>IF(Inputs!$B$27&lt;&gt;"Ready","PENDING INPUTS",IF(A223&gt;Inputs!$B$6,0,MIN(MAX(0,(BW223+BX223+BY223)-BZ223),MAX(0,C223-D223-(IF(O223&lt;CA223,K223+L223+M223-N223,0)+IF(W223&lt;CA223,S223+T223+U223-V223,0)+IF(AE223&lt;CA223,AA223+AB223+AC223-AD223,0)+IF(AM223&lt;CA223,AI223+AJ223+AK223-AL223,0)+IF(AU223&lt;CA223,AQ223+AR223+AS223-AT223,0)+IF(BC223&lt;CA223,AY223+AZ223+BA223-BB223,0)+IF(BK223&lt;CA223,BG223+BH223+BI223-BJ223,0)+IF(BS223&lt;CA223,BO223+BP223+BQ223-BR223,0)+IF(CA223&lt;CA223,BW223+BX223+BY223-BZ223,0)+IF(CI223&lt;CA223,CE223+CF223+CG223-CH223,0))))))</f>
        <v>0</v>
      </c>
      <c r="CC223" s="3">
        <f>IF(Inputs!$B$27&lt;&gt;"Ready","PENDING INPUTS",MIN((BW223+BX223+BY223),IF(D223&gt;C223,IF(D223=0,0,BZ223*C223/D223),BZ223+CB223)))</f>
        <v>0</v>
      </c>
      <c r="CD223" s="3">
        <f>IF(Inputs!$B$27&lt;&gt;"Ready","PENDING INPUTS",MAX(0,(BW223+BX223+BY223)-CC223))</f>
        <v>0</v>
      </c>
      <c r="CE223" s="3">
        <f>IF(Inputs!$B$27&lt;&gt;"Ready","PENDING INPUTS",CL222)</f>
        <v>0</v>
      </c>
      <c r="CF223" s="3">
        <f>IF(Inputs!$B$27&lt;&gt;"Ready","PENDING INPUTS",IF(A223&lt;=Inputs!$B$6,ROUND(CE223*Inputs!C23/12,2),0))</f>
        <v>0</v>
      </c>
      <c r="CG223" s="3">
        <f>IF(Inputs!$B$27&lt;&gt;"Ready","PENDING INPUTS",IF(AND(A223&lt;=Inputs!$B$6,CE223&gt;0),Inputs!G23,0))</f>
        <v>0</v>
      </c>
      <c r="CH223" s="3">
        <f>IF(Inputs!$B$27&lt;&gt;"Ready","PENDING INPUTS",IF(A223&gt;Inputs!$B$6,0,MIN((CE223+CF223+CG223),IF(Inputs!H23=1,Inputs!D23,MAX(Inputs!F23,ROUND(CE223*Inputs!E23+CF223+CG223,2))))))</f>
        <v>0</v>
      </c>
      <c r="CI223">
        <f>IF(Inputs!$B$27&lt;&gt;"Ready","PENDING INPUTS",IF(CE223&lt;=0,99,1+IF(AND(K223&gt;0,OR(Inputs!C14&gt;Inputs!C23,AND(Inputs!C14=Inputs!C23,0&lt;9))),1,0)+IF(AND(S223&gt;0,OR(Inputs!C15&gt;Inputs!C23,AND(Inputs!C15=Inputs!C23,1&lt;9))),1,0)+IF(AND(AA223&gt;0,OR(Inputs!C16&gt;Inputs!C23,AND(Inputs!C16=Inputs!C23,2&lt;9))),1,0)+IF(AND(AI223&gt;0,OR(Inputs!C17&gt;Inputs!C23,AND(Inputs!C17=Inputs!C23,3&lt;9))),1,0)+IF(AND(AQ223&gt;0,OR(Inputs!C18&gt;Inputs!C23,AND(Inputs!C18=Inputs!C23,4&lt;9))),1,0)+IF(AND(AY223&gt;0,OR(Inputs!C19&gt;Inputs!C23,AND(Inputs!C19=Inputs!C23,5&lt;9))),1,0)+IF(AND(BG223&gt;0,OR(Inputs!C20&gt;Inputs!C23,AND(Inputs!C20=Inputs!C23,6&lt;9))),1,0)+IF(AND(BO223&gt;0,OR(Inputs!C21&gt;Inputs!C23,AND(Inputs!C21=Inputs!C23,7&lt;9))),1,0)+IF(AND(BW223&gt;0,OR(Inputs!C22&gt;Inputs!C23,AND(Inputs!C22=Inputs!C23,8&lt;9))),1,0)))</f>
        <v>99</v>
      </c>
      <c r="CJ223" s="3">
        <f>IF(Inputs!$B$27&lt;&gt;"Ready","PENDING INPUTS",IF(A223&gt;Inputs!$B$6,0,MIN(MAX(0,(CE223+CF223+CG223)-CH223),MAX(0,C223-D223-(IF(O223&lt;CI223,K223+L223+M223-N223,0)+IF(W223&lt;CI223,S223+T223+U223-V223,0)+IF(AE223&lt;CI223,AA223+AB223+AC223-AD223,0)+IF(AM223&lt;CI223,AI223+AJ223+AK223-AL223,0)+IF(AU223&lt;CI223,AQ223+AR223+AS223-AT223,0)+IF(BC223&lt;CI223,AY223+AZ223+BA223-BB223,0)+IF(BK223&lt;CI223,BG223+BH223+BI223-BJ223,0)+IF(BS223&lt;CI223,BO223+BP223+BQ223-BR223,0)+IF(CA223&lt;CI223,BW223+BX223+BY223-BZ223,0)+IF(CI223&lt;CI223,CE223+CF223+CG223-CH223,0))))))</f>
        <v>0</v>
      </c>
      <c r="CK223" s="3">
        <f>IF(Inputs!$B$27&lt;&gt;"Ready","PENDING INPUTS",MIN((CE223+CF223+CG223),IF(D223&gt;C223,IF(D223=0,0,CH223*C223/D223),CH223+CJ223)))</f>
        <v>0</v>
      </c>
      <c r="CL223" s="3">
        <f>IF(Inputs!$B$27&lt;&gt;"Ready","PENDING INPUTS",MAX(0,(CE223+CF223+CG223)-CK223))</f>
        <v>0</v>
      </c>
    </row>
    <row r="224" spans="1:90" ht="27.95" customHeight="1" x14ac:dyDescent="0.25">
      <c r="A224">
        <v>220</v>
      </c>
      <c r="B224" s="13">
        <f>IF(Inputs!$B$27&lt;&gt;"Ready","PENDING INPUTS",EDATE(Inputs!$B$5,A224-1))</f>
        <v>52963</v>
      </c>
      <c r="C224" s="3">
        <f>IF(Inputs!$B$27&lt;&gt;"Ready","PENDING INPUTS",IF(A224&lt;=Inputs!$B$6,MAX(0,Inputs!$B$4+IF(A224=Inputs!$B$7,Inputs!$B$8,0)+IF(A224=Inputs!$B$9,Inputs!$B$10,0)),0))</f>
        <v>0</v>
      </c>
      <c r="D224" s="3">
        <f>IF(Inputs!$B$27&lt;&gt;"Ready","PENDING INPUTS",SUM(N224,V224,AD224,AL224,AT224,BB224,BJ224,BR224,BZ224,CH224))</f>
        <v>0</v>
      </c>
      <c r="E224" s="3">
        <f>IF(Inputs!$B$27&lt;&gt;"Ready","PENDING INPUTS",MAX(0,D224-C224))</f>
        <v>0</v>
      </c>
      <c r="F224" s="3">
        <f>IF(Inputs!$B$27&lt;&gt;"Ready","PENDING INPUTS",SUM(Q224,Y224,AG224,AO224,AW224,BE224,BM224,BU224,CC224,CK224))</f>
        <v>0</v>
      </c>
      <c r="G224" s="3">
        <f>IF(Inputs!$B$27&lt;&gt;"Ready","PENDING INPUTS",SUM(L224,T224,AB224,AJ224,AR224,AZ224,BH224,BP224,BX224,CF224))</f>
        <v>0</v>
      </c>
      <c r="H224" s="3">
        <f>IF(Inputs!$B$27&lt;&gt;"Ready","PENDING INPUTS",SUM(M224,U224,AC224,AK224,AS224,BA224,BI224,BQ224,BY224,CG224))</f>
        <v>0</v>
      </c>
      <c r="I224" s="3">
        <f>IF(Inputs!$B$27&lt;&gt;"Ready","PENDING INPUTS",SUM(R224,Z224,AH224,AP224,AX224,BF224,BN224,BV224,CD224,CL224))</f>
        <v>0</v>
      </c>
      <c r="J224" t="str">
        <f>IF(Inputs!$B$27&lt;&gt;"Ready","PENDING INPUTS",IF(A224&gt;Inputs!$B$6,"Beyond horizon",IF(E224&gt;0.005,"MINIMUM SHORTFALL",IF(I224&lt;0.005,"Paid off","In progress"))))</f>
        <v>Beyond horizon</v>
      </c>
      <c r="K224" s="3">
        <f>IF(Inputs!$B$27&lt;&gt;"Ready","PENDING INPUTS",R223)</f>
        <v>0</v>
      </c>
      <c r="L224" s="3">
        <f>IF(Inputs!$B$27&lt;&gt;"Ready","PENDING INPUTS",IF(A224&lt;=Inputs!$B$6,ROUND(K224*Inputs!C14/12,2),0))</f>
        <v>0</v>
      </c>
      <c r="M224" s="3">
        <f>IF(Inputs!$B$27&lt;&gt;"Ready","PENDING INPUTS",IF(AND(A224&lt;=Inputs!$B$6,K224&gt;0),Inputs!G14,0))</f>
        <v>0</v>
      </c>
      <c r="N224" s="3">
        <f>IF(Inputs!$B$27&lt;&gt;"Ready","PENDING INPUTS",IF(A224&gt;Inputs!$B$6,0,MIN((K224+L224+M224),IF(Inputs!H14=1,Inputs!D14,MAX(Inputs!F14,ROUND(K224*Inputs!E14+L224+M224,2))))))</f>
        <v>0</v>
      </c>
      <c r="O224">
        <f>IF(Inputs!$B$27&lt;&gt;"Ready","PENDING INPUTS",IF(K224&lt;=0,99,1+IF(AND(S224&gt;0,OR(Inputs!C15&gt;Inputs!C14,AND(Inputs!C15=Inputs!C14,1&lt;0))),1,0)+IF(AND(AA224&gt;0,OR(Inputs!C16&gt;Inputs!C14,AND(Inputs!C16=Inputs!C14,2&lt;0))),1,0)+IF(AND(AI224&gt;0,OR(Inputs!C17&gt;Inputs!C14,AND(Inputs!C17=Inputs!C14,3&lt;0))),1,0)+IF(AND(AQ224&gt;0,OR(Inputs!C18&gt;Inputs!C14,AND(Inputs!C18=Inputs!C14,4&lt;0))),1,0)+IF(AND(AY224&gt;0,OR(Inputs!C19&gt;Inputs!C14,AND(Inputs!C19=Inputs!C14,5&lt;0))),1,0)+IF(AND(BG224&gt;0,OR(Inputs!C20&gt;Inputs!C14,AND(Inputs!C20=Inputs!C14,6&lt;0))),1,0)+IF(AND(BO224&gt;0,OR(Inputs!C21&gt;Inputs!C14,AND(Inputs!C21=Inputs!C14,7&lt;0))),1,0)+IF(AND(BW224&gt;0,OR(Inputs!C22&gt;Inputs!C14,AND(Inputs!C22=Inputs!C14,8&lt;0))),1,0)+IF(AND(CE224&gt;0,OR(Inputs!C23&gt;Inputs!C14,AND(Inputs!C23=Inputs!C14,9&lt;0))),1,0)))</f>
        <v>99</v>
      </c>
      <c r="P224" s="3">
        <f>IF(Inputs!$B$27&lt;&gt;"Ready","PENDING INPUTS",IF(A224&gt;Inputs!$B$6,0,MIN(MAX(0,(K224+L224+M224)-N224),MAX(0,C224-D224-(IF(O224&lt;O224,K224+L224+M224-N224,0)+IF(W224&lt;O224,S224+T224+U224-V224,0)+IF(AE224&lt;O224,AA224+AB224+AC224-AD224,0)+IF(AM224&lt;O224,AI224+AJ224+AK224-AL224,0)+IF(AU224&lt;O224,AQ224+AR224+AS224-AT224,0)+IF(BC224&lt;O224,AY224+AZ224+BA224-BB224,0)+IF(BK224&lt;O224,BG224+BH224+BI224-BJ224,0)+IF(BS224&lt;O224,BO224+BP224+BQ224-BR224,0)+IF(CA224&lt;O224,BW224+BX224+BY224-BZ224,0)+IF(CI224&lt;O224,CE224+CF224+CG224-CH224,0))))))</f>
        <v>0</v>
      </c>
      <c r="Q224" s="3">
        <f>IF(Inputs!$B$27&lt;&gt;"Ready","PENDING INPUTS",MIN((K224+L224+M224),IF(D224&gt;C224,IF(D224=0,0,N224*C224/D224),N224+P224)))</f>
        <v>0</v>
      </c>
      <c r="R224" s="3">
        <f>IF(Inputs!$B$27&lt;&gt;"Ready","PENDING INPUTS",MAX(0,(K224+L224+M224)-Q224))</f>
        <v>0</v>
      </c>
      <c r="S224" s="3">
        <f>IF(Inputs!$B$27&lt;&gt;"Ready","PENDING INPUTS",Z223)</f>
        <v>0</v>
      </c>
      <c r="T224" s="3">
        <f>IF(Inputs!$B$27&lt;&gt;"Ready","PENDING INPUTS",IF(A224&lt;=Inputs!$B$6,ROUND(S224*Inputs!C15/12,2),0))</f>
        <v>0</v>
      </c>
      <c r="U224" s="3">
        <f>IF(Inputs!$B$27&lt;&gt;"Ready","PENDING INPUTS",IF(AND(A224&lt;=Inputs!$B$6,S224&gt;0),Inputs!G15,0))</f>
        <v>0</v>
      </c>
      <c r="V224" s="3">
        <f>IF(Inputs!$B$27&lt;&gt;"Ready","PENDING INPUTS",IF(A224&gt;Inputs!$B$6,0,MIN((S224+T224+U224),IF(Inputs!H15=1,Inputs!D15,MAX(Inputs!F15,ROUND(S224*Inputs!E15+T224+U224,2))))))</f>
        <v>0</v>
      </c>
      <c r="W224">
        <f>IF(Inputs!$B$27&lt;&gt;"Ready","PENDING INPUTS",IF(S224&lt;=0,99,1+IF(AND(K224&gt;0,OR(Inputs!C14&gt;Inputs!C15,AND(Inputs!C14=Inputs!C15,0&lt;1))),1,0)+IF(AND(AA224&gt;0,OR(Inputs!C16&gt;Inputs!C15,AND(Inputs!C16=Inputs!C15,2&lt;1))),1,0)+IF(AND(AI224&gt;0,OR(Inputs!C17&gt;Inputs!C15,AND(Inputs!C17=Inputs!C15,3&lt;1))),1,0)+IF(AND(AQ224&gt;0,OR(Inputs!C18&gt;Inputs!C15,AND(Inputs!C18=Inputs!C15,4&lt;1))),1,0)+IF(AND(AY224&gt;0,OR(Inputs!C19&gt;Inputs!C15,AND(Inputs!C19=Inputs!C15,5&lt;1))),1,0)+IF(AND(BG224&gt;0,OR(Inputs!C20&gt;Inputs!C15,AND(Inputs!C20=Inputs!C15,6&lt;1))),1,0)+IF(AND(BO224&gt;0,OR(Inputs!C21&gt;Inputs!C15,AND(Inputs!C21=Inputs!C15,7&lt;1))),1,0)+IF(AND(BW224&gt;0,OR(Inputs!C22&gt;Inputs!C15,AND(Inputs!C22=Inputs!C15,8&lt;1))),1,0)+IF(AND(CE224&gt;0,OR(Inputs!C23&gt;Inputs!C15,AND(Inputs!C23=Inputs!C15,9&lt;1))),1,0)))</f>
        <v>99</v>
      </c>
      <c r="X224" s="3">
        <f>IF(Inputs!$B$27&lt;&gt;"Ready","PENDING INPUTS",IF(A224&gt;Inputs!$B$6,0,MIN(MAX(0,(S224+T224+U224)-V224),MAX(0,C224-D224-(IF(O224&lt;W224,K224+L224+M224-N224,0)+IF(W224&lt;W224,S224+T224+U224-V224,0)+IF(AE224&lt;W224,AA224+AB224+AC224-AD224,0)+IF(AM224&lt;W224,AI224+AJ224+AK224-AL224,0)+IF(AU224&lt;W224,AQ224+AR224+AS224-AT224,0)+IF(BC224&lt;W224,AY224+AZ224+BA224-BB224,0)+IF(BK224&lt;W224,BG224+BH224+BI224-BJ224,0)+IF(BS224&lt;W224,BO224+BP224+BQ224-BR224,0)+IF(CA224&lt;W224,BW224+BX224+BY224-BZ224,0)+IF(CI224&lt;W224,CE224+CF224+CG224-CH224,0))))))</f>
        <v>0</v>
      </c>
      <c r="Y224" s="3">
        <f>IF(Inputs!$B$27&lt;&gt;"Ready","PENDING INPUTS",MIN((S224+T224+U224),IF(D224&gt;C224,IF(D224=0,0,V224*C224/D224),V224+X224)))</f>
        <v>0</v>
      </c>
      <c r="Z224" s="3">
        <f>IF(Inputs!$B$27&lt;&gt;"Ready","PENDING INPUTS",MAX(0,(S224+T224+U224)-Y224))</f>
        <v>0</v>
      </c>
      <c r="AA224" s="3">
        <f>IF(Inputs!$B$27&lt;&gt;"Ready","PENDING INPUTS",AH223)</f>
        <v>0</v>
      </c>
      <c r="AB224" s="3">
        <f>IF(Inputs!$B$27&lt;&gt;"Ready","PENDING INPUTS",IF(A224&lt;=Inputs!$B$6,ROUND(AA224*Inputs!C16/12,2),0))</f>
        <v>0</v>
      </c>
      <c r="AC224" s="3">
        <f>IF(Inputs!$B$27&lt;&gt;"Ready","PENDING INPUTS",IF(AND(A224&lt;=Inputs!$B$6,AA224&gt;0),Inputs!G16,0))</f>
        <v>0</v>
      </c>
      <c r="AD224" s="3">
        <f>IF(Inputs!$B$27&lt;&gt;"Ready","PENDING INPUTS",IF(A224&gt;Inputs!$B$6,0,MIN((AA224+AB224+AC224),IF(Inputs!H16=1,Inputs!D16,MAX(Inputs!F16,ROUND(AA224*Inputs!E16+AB224+AC224,2))))))</f>
        <v>0</v>
      </c>
      <c r="AE224">
        <f>IF(Inputs!$B$27&lt;&gt;"Ready","PENDING INPUTS",IF(AA224&lt;=0,99,1+IF(AND(K224&gt;0,OR(Inputs!C14&gt;Inputs!C16,AND(Inputs!C14=Inputs!C16,0&lt;2))),1,0)+IF(AND(S224&gt;0,OR(Inputs!C15&gt;Inputs!C16,AND(Inputs!C15=Inputs!C16,1&lt;2))),1,0)+IF(AND(AI224&gt;0,OR(Inputs!C17&gt;Inputs!C16,AND(Inputs!C17=Inputs!C16,3&lt;2))),1,0)+IF(AND(AQ224&gt;0,OR(Inputs!C18&gt;Inputs!C16,AND(Inputs!C18=Inputs!C16,4&lt;2))),1,0)+IF(AND(AY224&gt;0,OR(Inputs!C19&gt;Inputs!C16,AND(Inputs!C19=Inputs!C16,5&lt;2))),1,0)+IF(AND(BG224&gt;0,OR(Inputs!C20&gt;Inputs!C16,AND(Inputs!C20=Inputs!C16,6&lt;2))),1,0)+IF(AND(BO224&gt;0,OR(Inputs!C21&gt;Inputs!C16,AND(Inputs!C21=Inputs!C16,7&lt;2))),1,0)+IF(AND(BW224&gt;0,OR(Inputs!C22&gt;Inputs!C16,AND(Inputs!C22=Inputs!C16,8&lt;2))),1,0)+IF(AND(CE224&gt;0,OR(Inputs!C23&gt;Inputs!C16,AND(Inputs!C23=Inputs!C16,9&lt;2))),1,0)))</f>
        <v>99</v>
      </c>
      <c r="AF224" s="3">
        <f>IF(Inputs!$B$27&lt;&gt;"Ready","PENDING INPUTS",IF(A224&gt;Inputs!$B$6,0,MIN(MAX(0,(AA224+AB224+AC224)-AD224),MAX(0,C224-D224-(IF(O224&lt;AE224,K224+L224+M224-N224,0)+IF(W224&lt;AE224,S224+T224+U224-V224,0)+IF(AE224&lt;AE224,AA224+AB224+AC224-AD224,0)+IF(AM224&lt;AE224,AI224+AJ224+AK224-AL224,0)+IF(AU224&lt;AE224,AQ224+AR224+AS224-AT224,0)+IF(BC224&lt;AE224,AY224+AZ224+BA224-BB224,0)+IF(BK224&lt;AE224,BG224+BH224+BI224-BJ224,0)+IF(BS224&lt;AE224,BO224+BP224+BQ224-BR224,0)+IF(CA224&lt;AE224,BW224+BX224+BY224-BZ224,0)+IF(CI224&lt;AE224,CE224+CF224+CG224-CH224,0))))))</f>
        <v>0</v>
      </c>
      <c r="AG224" s="3">
        <f>IF(Inputs!$B$27&lt;&gt;"Ready","PENDING INPUTS",MIN((AA224+AB224+AC224),IF(D224&gt;C224,IF(D224=0,0,AD224*C224/D224),AD224+AF224)))</f>
        <v>0</v>
      </c>
      <c r="AH224" s="3">
        <f>IF(Inputs!$B$27&lt;&gt;"Ready","PENDING INPUTS",MAX(0,(AA224+AB224+AC224)-AG224))</f>
        <v>0</v>
      </c>
      <c r="AI224" s="3">
        <f>IF(Inputs!$B$27&lt;&gt;"Ready","PENDING INPUTS",AP223)</f>
        <v>0</v>
      </c>
      <c r="AJ224" s="3">
        <f>IF(Inputs!$B$27&lt;&gt;"Ready","PENDING INPUTS",IF(A224&lt;=Inputs!$B$6,ROUND(AI224*Inputs!C17/12,2),0))</f>
        <v>0</v>
      </c>
      <c r="AK224" s="3">
        <f>IF(Inputs!$B$27&lt;&gt;"Ready","PENDING INPUTS",IF(AND(A224&lt;=Inputs!$B$6,AI224&gt;0),Inputs!G17,0))</f>
        <v>0</v>
      </c>
      <c r="AL224" s="3">
        <f>IF(Inputs!$B$27&lt;&gt;"Ready","PENDING INPUTS",IF(A224&gt;Inputs!$B$6,0,MIN((AI224+AJ224+AK224),IF(Inputs!H17=1,Inputs!D17,MAX(Inputs!F17,ROUND(AI224*Inputs!E17+AJ224+AK224,2))))))</f>
        <v>0</v>
      </c>
      <c r="AM224">
        <f>IF(Inputs!$B$27&lt;&gt;"Ready","PENDING INPUTS",IF(AI224&lt;=0,99,1+IF(AND(K224&gt;0,OR(Inputs!C14&gt;Inputs!C17,AND(Inputs!C14=Inputs!C17,0&lt;3))),1,0)+IF(AND(S224&gt;0,OR(Inputs!C15&gt;Inputs!C17,AND(Inputs!C15=Inputs!C17,1&lt;3))),1,0)+IF(AND(AA224&gt;0,OR(Inputs!C16&gt;Inputs!C17,AND(Inputs!C16=Inputs!C17,2&lt;3))),1,0)+IF(AND(AQ224&gt;0,OR(Inputs!C18&gt;Inputs!C17,AND(Inputs!C18=Inputs!C17,4&lt;3))),1,0)+IF(AND(AY224&gt;0,OR(Inputs!C19&gt;Inputs!C17,AND(Inputs!C19=Inputs!C17,5&lt;3))),1,0)+IF(AND(BG224&gt;0,OR(Inputs!C20&gt;Inputs!C17,AND(Inputs!C20=Inputs!C17,6&lt;3))),1,0)+IF(AND(BO224&gt;0,OR(Inputs!C21&gt;Inputs!C17,AND(Inputs!C21=Inputs!C17,7&lt;3))),1,0)+IF(AND(BW224&gt;0,OR(Inputs!C22&gt;Inputs!C17,AND(Inputs!C22=Inputs!C17,8&lt;3))),1,0)+IF(AND(CE224&gt;0,OR(Inputs!C23&gt;Inputs!C17,AND(Inputs!C23=Inputs!C17,9&lt;3))),1,0)))</f>
        <v>99</v>
      </c>
      <c r="AN224" s="3">
        <f>IF(Inputs!$B$27&lt;&gt;"Ready","PENDING INPUTS",IF(A224&gt;Inputs!$B$6,0,MIN(MAX(0,(AI224+AJ224+AK224)-AL224),MAX(0,C224-D224-(IF(O224&lt;AM224,K224+L224+M224-N224,0)+IF(W224&lt;AM224,S224+T224+U224-V224,0)+IF(AE224&lt;AM224,AA224+AB224+AC224-AD224,0)+IF(AM224&lt;AM224,AI224+AJ224+AK224-AL224,0)+IF(AU224&lt;AM224,AQ224+AR224+AS224-AT224,0)+IF(BC224&lt;AM224,AY224+AZ224+BA224-BB224,0)+IF(BK224&lt;AM224,BG224+BH224+BI224-BJ224,0)+IF(BS224&lt;AM224,BO224+BP224+BQ224-BR224,0)+IF(CA224&lt;AM224,BW224+BX224+BY224-BZ224,0)+IF(CI224&lt;AM224,CE224+CF224+CG224-CH224,0))))))</f>
        <v>0</v>
      </c>
      <c r="AO224" s="3">
        <f>IF(Inputs!$B$27&lt;&gt;"Ready","PENDING INPUTS",MIN((AI224+AJ224+AK224),IF(D224&gt;C224,IF(D224=0,0,AL224*C224/D224),AL224+AN224)))</f>
        <v>0</v>
      </c>
      <c r="AP224" s="3">
        <f>IF(Inputs!$B$27&lt;&gt;"Ready","PENDING INPUTS",MAX(0,(AI224+AJ224+AK224)-AO224))</f>
        <v>0</v>
      </c>
      <c r="AQ224" s="3">
        <f>IF(Inputs!$B$27&lt;&gt;"Ready","PENDING INPUTS",AX223)</f>
        <v>0</v>
      </c>
      <c r="AR224" s="3">
        <f>IF(Inputs!$B$27&lt;&gt;"Ready","PENDING INPUTS",IF(A224&lt;=Inputs!$B$6,ROUND(AQ224*Inputs!C18/12,2),0))</f>
        <v>0</v>
      </c>
      <c r="AS224" s="3">
        <f>IF(Inputs!$B$27&lt;&gt;"Ready","PENDING INPUTS",IF(AND(A224&lt;=Inputs!$B$6,AQ224&gt;0),Inputs!G18,0))</f>
        <v>0</v>
      </c>
      <c r="AT224" s="3">
        <f>IF(Inputs!$B$27&lt;&gt;"Ready","PENDING INPUTS",IF(A224&gt;Inputs!$B$6,0,MIN((AQ224+AR224+AS224),IF(Inputs!H18=1,Inputs!D18,MAX(Inputs!F18,ROUND(AQ224*Inputs!E18+AR224+AS224,2))))))</f>
        <v>0</v>
      </c>
      <c r="AU224">
        <f>IF(Inputs!$B$27&lt;&gt;"Ready","PENDING INPUTS",IF(AQ224&lt;=0,99,1+IF(AND(K224&gt;0,OR(Inputs!C14&gt;Inputs!C18,AND(Inputs!C14=Inputs!C18,0&lt;4))),1,0)+IF(AND(S224&gt;0,OR(Inputs!C15&gt;Inputs!C18,AND(Inputs!C15=Inputs!C18,1&lt;4))),1,0)+IF(AND(AA224&gt;0,OR(Inputs!C16&gt;Inputs!C18,AND(Inputs!C16=Inputs!C18,2&lt;4))),1,0)+IF(AND(AI224&gt;0,OR(Inputs!C17&gt;Inputs!C18,AND(Inputs!C17=Inputs!C18,3&lt;4))),1,0)+IF(AND(AY224&gt;0,OR(Inputs!C19&gt;Inputs!C18,AND(Inputs!C19=Inputs!C18,5&lt;4))),1,0)+IF(AND(BG224&gt;0,OR(Inputs!C20&gt;Inputs!C18,AND(Inputs!C20=Inputs!C18,6&lt;4))),1,0)+IF(AND(BO224&gt;0,OR(Inputs!C21&gt;Inputs!C18,AND(Inputs!C21=Inputs!C18,7&lt;4))),1,0)+IF(AND(BW224&gt;0,OR(Inputs!C22&gt;Inputs!C18,AND(Inputs!C22=Inputs!C18,8&lt;4))),1,0)+IF(AND(CE224&gt;0,OR(Inputs!C23&gt;Inputs!C18,AND(Inputs!C23=Inputs!C18,9&lt;4))),1,0)))</f>
        <v>99</v>
      </c>
      <c r="AV224" s="3">
        <f>IF(Inputs!$B$27&lt;&gt;"Ready","PENDING INPUTS",IF(A224&gt;Inputs!$B$6,0,MIN(MAX(0,(AQ224+AR224+AS224)-AT224),MAX(0,C224-D224-(IF(O224&lt;AU224,K224+L224+M224-N224,0)+IF(W224&lt;AU224,S224+T224+U224-V224,0)+IF(AE224&lt;AU224,AA224+AB224+AC224-AD224,0)+IF(AM224&lt;AU224,AI224+AJ224+AK224-AL224,0)+IF(AU224&lt;AU224,AQ224+AR224+AS224-AT224,0)+IF(BC224&lt;AU224,AY224+AZ224+BA224-BB224,0)+IF(BK224&lt;AU224,BG224+BH224+BI224-BJ224,0)+IF(BS224&lt;AU224,BO224+BP224+BQ224-BR224,0)+IF(CA224&lt;AU224,BW224+BX224+BY224-BZ224,0)+IF(CI224&lt;AU224,CE224+CF224+CG224-CH224,0))))))</f>
        <v>0</v>
      </c>
      <c r="AW224" s="3">
        <f>IF(Inputs!$B$27&lt;&gt;"Ready","PENDING INPUTS",MIN((AQ224+AR224+AS224),IF(D224&gt;C224,IF(D224=0,0,AT224*C224/D224),AT224+AV224)))</f>
        <v>0</v>
      </c>
      <c r="AX224" s="3">
        <f>IF(Inputs!$B$27&lt;&gt;"Ready","PENDING INPUTS",MAX(0,(AQ224+AR224+AS224)-AW224))</f>
        <v>0</v>
      </c>
      <c r="AY224" s="3">
        <f>IF(Inputs!$B$27&lt;&gt;"Ready","PENDING INPUTS",BF223)</f>
        <v>0</v>
      </c>
      <c r="AZ224" s="3">
        <f>IF(Inputs!$B$27&lt;&gt;"Ready","PENDING INPUTS",IF(A224&lt;=Inputs!$B$6,ROUND(AY224*Inputs!C19/12,2),0))</f>
        <v>0</v>
      </c>
      <c r="BA224" s="3">
        <f>IF(Inputs!$B$27&lt;&gt;"Ready","PENDING INPUTS",IF(AND(A224&lt;=Inputs!$B$6,AY224&gt;0),Inputs!G19,0))</f>
        <v>0</v>
      </c>
      <c r="BB224" s="3">
        <f>IF(Inputs!$B$27&lt;&gt;"Ready","PENDING INPUTS",IF(A224&gt;Inputs!$B$6,0,MIN((AY224+AZ224+BA224),IF(Inputs!H19=1,Inputs!D19,MAX(Inputs!F19,ROUND(AY224*Inputs!E19+AZ224+BA224,2))))))</f>
        <v>0</v>
      </c>
      <c r="BC224">
        <f>IF(Inputs!$B$27&lt;&gt;"Ready","PENDING INPUTS",IF(AY224&lt;=0,99,1+IF(AND(K224&gt;0,OR(Inputs!C14&gt;Inputs!C19,AND(Inputs!C14=Inputs!C19,0&lt;5))),1,0)+IF(AND(S224&gt;0,OR(Inputs!C15&gt;Inputs!C19,AND(Inputs!C15=Inputs!C19,1&lt;5))),1,0)+IF(AND(AA224&gt;0,OR(Inputs!C16&gt;Inputs!C19,AND(Inputs!C16=Inputs!C19,2&lt;5))),1,0)+IF(AND(AI224&gt;0,OR(Inputs!C17&gt;Inputs!C19,AND(Inputs!C17=Inputs!C19,3&lt;5))),1,0)+IF(AND(AQ224&gt;0,OR(Inputs!C18&gt;Inputs!C19,AND(Inputs!C18=Inputs!C19,4&lt;5))),1,0)+IF(AND(BG224&gt;0,OR(Inputs!C20&gt;Inputs!C19,AND(Inputs!C20=Inputs!C19,6&lt;5))),1,0)+IF(AND(BO224&gt;0,OR(Inputs!C21&gt;Inputs!C19,AND(Inputs!C21=Inputs!C19,7&lt;5))),1,0)+IF(AND(BW224&gt;0,OR(Inputs!C22&gt;Inputs!C19,AND(Inputs!C22=Inputs!C19,8&lt;5))),1,0)+IF(AND(CE224&gt;0,OR(Inputs!C23&gt;Inputs!C19,AND(Inputs!C23=Inputs!C19,9&lt;5))),1,0)))</f>
        <v>99</v>
      </c>
      <c r="BD224" s="3">
        <f>IF(Inputs!$B$27&lt;&gt;"Ready","PENDING INPUTS",IF(A224&gt;Inputs!$B$6,0,MIN(MAX(0,(AY224+AZ224+BA224)-BB224),MAX(0,C224-D224-(IF(O224&lt;BC224,K224+L224+M224-N224,0)+IF(W224&lt;BC224,S224+T224+U224-V224,0)+IF(AE224&lt;BC224,AA224+AB224+AC224-AD224,0)+IF(AM224&lt;BC224,AI224+AJ224+AK224-AL224,0)+IF(AU224&lt;BC224,AQ224+AR224+AS224-AT224,0)+IF(BC224&lt;BC224,AY224+AZ224+BA224-BB224,0)+IF(BK224&lt;BC224,BG224+BH224+BI224-BJ224,0)+IF(BS224&lt;BC224,BO224+BP224+BQ224-BR224,0)+IF(CA224&lt;BC224,BW224+BX224+BY224-BZ224,0)+IF(CI224&lt;BC224,CE224+CF224+CG224-CH224,0))))))</f>
        <v>0</v>
      </c>
      <c r="BE224" s="3">
        <f>IF(Inputs!$B$27&lt;&gt;"Ready","PENDING INPUTS",MIN((AY224+AZ224+BA224),IF(D224&gt;C224,IF(D224=0,0,BB224*C224/D224),BB224+BD224)))</f>
        <v>0</v>
      </c>
      <c r="BF224" s="3">
        <f>IF(Inputs!$B$27&lt;&gt;"Ready","PENDING INPUTS",MAX(0,(AY224+AZ224+BA224)-BE224))</f>
        <v>0</v>
      </c>
      <c r="BG224" s="3">
        <f>IF(Inputs!$B$27&lt;&gt;"Ready","PENDING INPUTS",BN223)</f>
        <v>0</v>
      </c>
      <c r="BH224" s="3">
        <f>IF(Inputs!$B$27&lt;&gt;"Ready","PENDING INPUTS",IF(A224&lt;=Inputs!$B$6,ROUND(BG224*Inputs!C20/12,2),0))</f>
        <v>0</v>
      </c>
      <c r="BI224" s="3">
        <f>IF(Inputs!$B$27&lt;&gt;"Ready","PENDING INPUTS",IF(AND(A224&lt;=Inputs!$B$6,BG224&gt;0),Inputs!G20,0))</f>
        <v>0</v>
      </c>
      <c r="BJ224" s="3">
        <f>IF(Inputs!$B$27&lt;&gt;"Ready","PENDING INPUTS",IF(A224&gt;Inputs!$B$6,0,MIN((BG224+BH224+BI224),IF(Inputs!H20=1,Inputs!D20,MAX(Inputs!F20,ROUND(BG224*Inputs!E20+BH224+BI224,2))))))</f>
        <v>0</v>
      </c>
      <c r="BK224">
        <f>IF(Inputs!$B$27&lt;&gt;"Ready","PENDING INPUTS",IF(BG224&lt;=0,99,1+IF(AND(K224&gt;0,OR(Inputs!C14&gt;Inputs!C20,AND(Inputs!C14=Inputs!C20,0&lt;6))),1,0)+IF(AND(S224&gt;0,OR(Inputs!C15&gt;Inputs!C20,AND(Inputs!C15=Inputs!C20,1&lt;6))),1,0)+IF(AND(AA224&gt;0,OR(Inputs!C16&gt;Inputs!C20,AND(Inputs!C16=Inputs!C20,2&lt;6))),1,0)+IF(AND(AI224&gt;0,OR(Inputs!C17&gt;Inputs!C20,AND(Inputs!C17=Inputs!C20,3&lt;6))),1,0)+IF(AND(AQ224&gt;0,OR(Inputs!C18&gt;Inputs!C20,AND(Inputs!C18=Inputs!C20,4&lt;6))),1,0)+IF(AND(AY224&gt;0,OR(Inputs!C19&gt;Inputs!C20,AND(Inputs!C19=Inputs!C20,5&lt;6))),1,0)+IF(AND(BO224&gt;0,OR(Inputs!C21&gt;Inputs!C20,AND(Inputs!C21=Inputs!C20,7&lt;6))),1,0)+IF(AND(BW224&gt;0,OR(Inputs!C22&gt;Inputs!C20,AND(Inputs!C22=Inputs!C20,8&lt;6))),1,0)+IF(AND(CE224&gt;0,OR(Inputs!C23&gt;Inputs!C20,AND(Inputs!C23=Inputs!C20,9&lt;6))),1,0)))</f>
        <v>99</v>
      </c>
      <c r="BL224" s="3">
        <f>IF(Inputs!$B$27&lt;&gt;"Ready","PENDING INPUTS",IF(A224&gt;Inputs!$B$6,0,MIN(MAX(0,(BG224+BH224+BI224)-BJ224),MAX(0,C224-D224-(IF(O224&lt;BK224,K224+L224+M224-N224,0)+IF(W224&lt;BK224,S224+T224+U224-V224,0)+IF(AE224&lt;BK224,AA224+AB224+AC224-AD224,0)+IF(AM224&lt;BK224,AI224+AJ224+AK224-AL224,0)+IF(AU224&lt;BK224,AQ224+AR224+AS224-AT224,0)+IF(BC224&lt;BK224,AY224+AZ224+BA224-BB224,0)+IF(BK224&lt;BK224,BG224+BH224+BI224-BJ224,0)+IF(BS224&lt;BK224,BO224+BP224+BQ224-BR224,0)+IF(CA224&lt;BK224,BW224+BX224+BY224-BZ224,0)+IF(CI224&lt;BK224,CE224+CF224+CG224-CH224,0))))))</f>
        <v>0</v>
      </c>
      <c r="BM224" s="3">
        <f>IF(Inputs!$B$27&lt;&gt;"Ready","PENDING INPUTS",MIN((BG224+BH224+BI224),IF(D224&gt;C224,IF(D224=0,0,BJ224*C224/D224),BJ224+BL224)))</f>
        <v>0</v>
      </c>
      <c r="BN224" s="3">
        <f>IF(Inputs!$B$27&lt;&gt;"Ready","PENDING INPUTS",MAX(0,(BG224+BH224+BI224)-BM224))</f>
        <v>0</v>
      </c>
      <c r="BO224" s="3">
        <f>IF(Inputs!$B$27&lt;&gt;"Ready","PENDING INPUTS",BV223)</f>
        <v>0</v>
      </c>
      <c r="BP224" s="3">
        <f>IF(Inputs!$B$27&lt;&gt;"Ready","PENDING INPUTS",IF(A224&lt;=Inputs!$B$6,ROUND(BO224*Inputs!C21/12,2),0))</f>
        <v>0</v>
      </c>
      <c r="BQ224" s="3">
        <f>IF(Inputs!$B$27&lt;&gt;"Ready","PENDING INPUTS",IF(AND(A224&lt;=Inputs!$B$6,BO224&gt;0),Inputs!G21,0))</f>
        <v>0</v>
      </c>
      <c r="BR224" s="3">
        <f>IF(Inputs!$B$27&lt;&gt;"Ready","PENDING INPUTS",IF(A224&gt;Inputs!$B$6,0,MIN((BO224+BP224+BQ224),IF(Inputs!H21=1,Inputs!D21,MAX(Inputs!F21,ROUND(BO224*Inputs!E21+BP224+BQ224,2))))))</f>
        <v>0</v>
      </c>
      <c r="BS224">
        <f>IF(Inputs!$B$27&lt;&gt;"Ready","PENDING INPUTS",IF(BO224&lt;=0,99,1+IF(AND(K224&gt;0,OR(Inputs!C14&gt;Inputs!C21,AND(Inputs!C14=Inputs!C21,0&lt;7))),1,0)+IF(AND(S224&gt;0,OR(Inputs!C15&gt;Inputs!C21,AND(Inputs!C15=Inputs!C21,1&lt;7))),1,0)+IF(AND(AA224&gt;0,OR(Inputs!C16&gt;Inputs!C21,AND(Inputs!C16=Inputs!C21,2&lt;7))),1,0)+IF(AND(AI224&gt;0,OR(Inputs!C17&gt;Inputs!C21,AND(Inputs!C17=Inputs!C21,3&lt;7))),1,0)+IF(AND(AQ224&gt;0,OR(Inputs!C18&gt;Inputs!C21,AND(Inputs!C18=Inputs!C21,4&lt;7))),1,0)+IF(AND(AY224&gt;0,OR(Inputs!C19&gt;Inputs!C21,AND(Inputs!C19=Inputs!C21,5&lt;7))),1,0)+IF(AND(BG224&gt;0,OR(Inputs!C20&gt;Inputs!C21,AND(Inputs!C20=Inputs!C21,6&lt;7))),1,0)+IF(AND(BW224&gt;0,OR(Inputs!C22&gt;Inputs!C21,AND(Inputs!C22=Inputs!C21,8&lt;7))),1,0)+IF(AND(CE224&gt;0,OR(Inputs!C23&gt;Inputs!C21,AND(Inputs!C23=Inputs!C21,9&lt;7))),1,0)))</f>
        <v>99</v>
      </c>
      <c r="BT224" s="3">
        <f>IF(Inputs!$B$27&lt;&gt;"Ready","PENDING INPUTS",IF(A224&gt;Inputs!$B$6,0,MIN(MAX(0,(BO224+BP224+BQ224)-BR224),MAX(0,C224-D224-(IF(O224&lt;BS224,K224+L224+M224-N224,0)+IF(W224&lt;BS224,S224+T224+U224-V224,0)+IF(AE224&lt;BS224,AA224+AB224+AC224-AD224,0)+IF(AM224&lt;BS224,AI224+AJ224+AK224-AL224,0)+IF(AU224&lt;BS224,AQ224+AR224+AS224-AT224,0)+IF(BC224&lt;BS224,AY224+AZ224+BA224-BB224,0)+IF(BK224&lt;BS224,BG224+BH224+BI224-BJ224,0)+IF(BS224&lt;BS224,BO224+BP224+BQ224-BR224,0)+IF(CA224&lt;BS224,BW224+BX224+BY224-BZ224,0)+IF(CI224&lt;BS224,CE224+CF224+CG224-CH224,0))))))</f>
        <v>0</v>
      </c>
      <c r="BU224" s="3">
        <f>IF(Inputs!$B$27&lt;&gt;"Ready","PENDING INPUTS",MIN((BO224+BP224+BQ224),IF(D224&gt;C224,IF(D224=0,0,BR224*C224/D224),BR224+BT224)))</f>
        <v>0</v>
      </c>
      <c r="BV224" s="3">
        <f>IF(Inputs!$B$27&lt;&gt;"Ready","PENDING INPUTS",MAX(0,(BO224+BP224+BQ224)-BU224))</f>
        <v>0</v>
      </c>
      <c r="BW224" s="3">
        <f>IF(Inputs!$B$27&lt;&gt;"Ready","PENDING INPUTS",CD223)</f>
        <v>0</v>
      </c>
      <c r="BX224" s="3">
        <f>IF(Inputs!$B$27&lt;&gt;"Ready","PENDING INPUTS",IF(A224&lt;=Inputs!$B$6,ROUND(BW224*Inputs!C22/12,2),0))</f>
        <v>0</v>
      </c>
      <c r="BY224" s="3">
        <f>IF(Inputs!$B$27&lt;&gt;"Ready","PENDING INPUTS",IF(AND(A224&lt;=Inputs!$B$6,BW224&gt;0),Inputs!G22,0))</f>
        <v>0</v>
      </c>
      <c r="BZ224" s="3">
        <f>IF(Inputs!$B$27&lt;&gt;"Ready","PENDING INPUTS",IF(A224&gt;Inputs!$B$6,0,MIN((BW224+BX224+BY224),IF(Inputs!H22=1,Inputs!D22,MAX(Inputs!F22,ROUND(BW224*Inputs!E22+BX224+BY224,2))))))</f>
        <v>0</v>
      </c>
      <c r="CA224">
        <f>IF(Inputs!$B$27&lt;&gt;"Ready","PENDING INPUTS",IF(BW224&lt;=0,99,1+IF(AND(K224&gt;0,OR(Inputs!C14&gt;Inputs!C22,AND(Inputs!C14=Inputs!C22,0&lt;8))),1,0)+IF(AND(S224&gt;0,OR(Inputs!C15&gt;Inputs!C22,AND(Inputs!C15=Inputs!C22,1&lt;8))),1,0)+IF(AND(AA224&gt;0,OR(Inputs!C16&gt;Inputs!C22,AND(Inputs!C16=Inputs!C22,2&lt;8))),1,0)+IF(AND(AI224&gt;0,OR(Inputs!C17&gt;Inputs!C22,AND(Inputs!C17=Inputs!C22,3&lt;8))),1,0)+IF(AND(AQ224&gt;0,OR(Inputs!C18&gt;Inputs!C22,AND(Inputs!C18=Inputs!C22,4&lt;8))),1,0)+IF(AND(AY224&gt;0,OR(Inputs!C19&gt;Inputs!C22,AND(Inputs!C19=Inputs!C22,5&lt;8))),1,0)+IF(AND(BG224&gt;0,OR(Inputs!C20&gt;Inputs!C22,AND(Inputs!C20=Inputs!C22,6&lt;8))),1,0)+IF(AND(BO224&gt;0,OR(Inputs!C21&gt;Inputs!C22,AND(Inputs!C21=Inputs!C22,7&lt;8))),1,0)+IF(AND(CE224&gt;0,OR(Inputs!C23&gt;Inputs!C22,AND(Inputs!C23=Inputs!C22,9&lt;8))),1,0)))</f>
        <v>99</v>
      </c>
      <c r="CB224" s="3">
        <f>IF(Inputs!$B$27&lt;&gt;"Ready","PENDING INPUTS",IF(A224&gt;Inputs!$B$6,0,MIN(MAX(0,(BW224+BX224+BY224)-BZ224),MAX(0,C224-D224-(IF(O224&lt;CA224,K224+L224+M224-N224,0)+IF(W224&lt;CA224,S224+T224+U224-V224,0)+IF(AE224&lt;CA224,AA224+AB224+AC224-AD224,0)+IF(AM224&lt;CA224,AI224+AJ224+AK224-AL224,0)+IF(AU224&lt;CA224,AQ224+AR224+AS224-AT224,0)+IF(BC224&lt;CA224,AY224+AZ224+BA224-BB224,0)+IF(BK224&lt;CA224,BG224+BH224+BI224-BJ224,0)+IF(BS224&lt;CA224,BO224+BP224+BQ224-BR224,0)+IF(CA224&lt;CA224,BW224+BX224+BY224-BZ224,0)+IF(CI224&lt;CA224,CE224+CF224+CG224-CH224,0))))))</f>
        <v>0</v>
      </c>
      <c r="CC224" s="3">
        <f>IF(Inputs!$B$27&lt;&gt;"Ready","PENDING INPUTS",MIN((BW224+BX224+BY224),IF(D224&gt;C224,IF(D224=0,0,BZ224*C224/D224),BZ224+CB224)))</f>
        <v>0</v>
      </c>
      <c r="CD224" s="3">
        <f>IF(Inputs!$B$27&lt;&gt;"Ready","PENDING INPUTS",MAX(0,(BW224+BX224+BY224)-CC224))</f>
        <v>0</v>
      </c>
      <c r="CE224" s="3">
        <f>IF(Inputs!$B$27&lt;&gt;"Ready","PENDING INPUTS",CL223)</f>
        <v>0</v>
      </c>
      <c r="CF224" s="3">
        <f>IF(Inputs!$B$27&lt;&gt;"Ready","PENDING INPUTS",IF(A224&lt;=Inputs!$B$6,ROUND(CE224*Inputs!C23/12,2),0))</f>
        <v>0</v>
      </c>
      <c r="CG224" s="3">
        <f>IF(Inputs!$B$27&lt;&gt;"Ready","PENDING INPUTS",IF(AND(A224&lt;=Inputs!$B$6,CE224&gt;0),Inputs!G23,0))</f>
        <v>0</v>
      </c>
      <c r="CH224" s="3">
        <f>IF(Inputs!$B$27&lt;&gt;"Ready","PENDING INPUTS",IF(A224&gt;Inputs!$B$6,0,MIN((CE224+CF224+CG224),IF(Inputs!H23=1,Inputs!D23,MAX(Inputs!F23,ROUND(CE224*Inputs!E23+CF224+CG224,2))))))</f>
        <v>0</v>
      </c>
      <c r="CI224">
        <f>IF(Inputs!$B$27&lt;&gt;"Ready","PENDING INPUTS",IF(CE224&lt;=0,99,1+IF(AND(K224&gt;0,OR(Inputs!C14&gt;Inputs!C23,AND(Inputs!C14=Inputs!C23,0&lt;9))),1,0)+IF(AND(S224&gt;0,OR(Inputs!C15&gt;Inputs!C23,AND(Inputs!C15=Inputs!C23,1&lt;9))),1,0)+IF(AND(AA224&gt;0,OR(Inputs!C16&gt;Inputs!C23,AND(Inputs!C16=Inputs!C23,2&lt;9))),1,0)+IF(AND(AI224&gt;0,OR(Inputs!C17&gt;Inputs!C23,AND(Inputs!C17=Inputs!C23,3&lt;9))),1,0)+IF(AND(AQ224&gt;0,OR(Inputs!C18&gt;Inputs!C23,AND(Inputs!C18=Inputs!C23,4&lt;9))),1,0)+IF(AND(AY224&gt;0,OR(Inputs!C19&gt;Inputs!C23,AND(Inputs!C19=Inputs!C23,5&lt;9))),1,0)+IF(AND(BG224&gt;0,OR(Inputs!C20&gt;Inputs!C23,AND(Inputs!C20=Inputs!C23,6&lt;9))),1,0)+IF(AND(BO224&gt;0,OR(Inputs!C21&gt;Inputs!C23,AND(Inputs!C21=Inputs!C23,7&lt;9))),1,0)+IF(AND(BW224&gt;0,OR(Inputs!C22&gt;Inputs!C23,AND(Inputs!C22=Inputs!C23,8&lt;9))),1,0)))</f>
        <v>99</v>
      </c>
      <c r="CJ224" s="3">
        <f>IF(Inputs!$B$27&lt;&gt;"Ready","PENDING INPUTS",IF(A224&gt;Inputs!$B$6,0,MIN(MAX(0,(CE224+CF224+CG224)-CH224),MAX(0,C224-D224-(IF(O224&lt;CI224,K224+L224+M224-N224,0)+IF(W224&lt;CI224,S224+T224+U224-V224,0)+IF(AE224&lt;CI224,AA224+AB224+AC224-AD224,0)+IF(AM224&lt;CI224,AI224+AJ224+AK224-AL224,0)+IF(AU224&lt;CI224,AQ224+AR224+AS224-AT224,0)+IF(BC224&lt;CI224,AY224+AZ224+BA224-BB224,0)+IF(BK224&lt;CI224,BG224+BH224+BI224-BJ224,0)+IF(BS224&lt;CI224,BO224+BP224+BQ224-BR224,0)+IF(CA224&lt;CI224,BW224+BX224+BY224-BZ224,0)+IF(CI224&lt;CI224,CE224+CF224+CG224-CH224,0))))))</f>
        <v>0</v>
      </c>
      <c r="CK224" s="3">
        <f>IF(Inputs!$B$27&lt;&gt;"Ready","PENDING INPUTS",MIN((CE224+CF224+CG224),IF(D224&gt;C224,IF(D224=0,0,CH224*C224/D224),CH224+CJ224)))</f>
        <v>0</v>
      </c>
      <c r="CL224" s="3">
        <f>IF(Inputs!$B$27&lt;&gt;"Ready","PENDING INPUTS",MAX(0,(CE224+CF224+CG224)-CK224))</f>
        <v>0</v>
      </c>
    </row>
    <row r="225" spans="1:90" ht="27.95" customHeight="1" x14ac:dyDescent="0.25">
      <c r="A225">
        <v>221</v>
      </c>
      <c r="B225" s="13">
        <f>IF(Inputs!$B$27&lt;&gt;"Ready","PENDING INPUTS",EDATE(Inputs!$B$5,A225-1))</f>
        <v>52994</v>
      </c>
      <c r="C225" s="3">
        <f>IF(Inputs!$B$27&lt;&gt;"Ready","PENDING INPUTS",IF(A225&lt;=Inputs!$B$6,MAX(0,Inputs!$B$4+IF(A225=Inputs!$B$7,Inputs!$B$8,0)+IF(A225=Inputs!$B$9,Inputs!$B$10,0)),0))</f>
        <v>0</v>
      </c>
      <c r="D225" s="3">
        <f>IF(Inputs!$B$27&lt;&gt;"Ready","PENDING INPUTS",SUM(N225,V225,AD225,AL225,AT225,BB225,BJ225,BR225,BZ225,CH225))</f>
        <v>0</v>
      </c>
      <c r="E225" s="3">
        <f>IF(Inputs!$B$27&lt;&gt;"Ready","PENDING INPUTS",MAX(0,D225-C225))</f>
        <v>0</v>
      </c>
      <c r="F225" s="3">
        <f>IF(Inputs!$B$27&lt;&gt;"Ready","PENDING INPUTS",SUM(Q225,Y225,AG225,AO225,AW225,BE225,BM225,BU225,CC225,CK225))</f>
        <v>0</v>
      </c>
      <c r="G225" s="3">
        <f>IF(Inputs!$B$27&lt;&gt;"Ready","PENDING INPUTS",SUM(L225,T225,AB225,AJ225,AR225,AZ225,BH225,BP225,BX225,CF225))</f>
        <v>0</v>
      </c>
      <c r="H225" s="3">
        <f>IF(Inputs!$B$27&lt;&gt;"Ready","PENDING INPUTS",SUM(M225,U225,AC225,AK225,AS225,BA225,BI225,BQ225,BY225,CG225))</f>
        <v>0</v>
      </c>
      <c r="I225" s="3">
        <f>IF(Inputs!$B$27&lt;&gt;"Ready","PENDING INPUTS",SUM(R225,Z225,AH225,AP225,AX225,BF225,BN225,BV225,CD225,CL225))</f>
        <v>0</v>
      </c>
      <c r="J225" t="str">
        <f>IF(Inputs!$B$27&lt;&gt;"Ready","PENDING INPUTS",IF(A225&gt;Inputs!$B$6,"Beyond horizon",IF(E225&gt;0.005,"MINIMUM SHORTFALL",IF(I225&lt;0.005,"Paid off","In progress"))))</f>
        <v>Beyond horizon</v>
      </c>
      <c r="K225" s="3">
        <f>IF(Inputs!$B$27&lt;&gt;"Ready","PENDING INPUTS",R224)</f>
        <v>0</v>
      </c>
      <c r="L225" s="3">
        <f>IF(Inputs!$B$27&lt;&gt;"Ready","PENDING INPUTS",IF(A225&lt;=Inputs!$B$6,ROUND(K225*Inputs!C14/12,2),0))</f>
        <v>0</v>
      </c>
      <c r="M225" s="3">
        <f>IF(Inputs!$B$27&lt;&gt;"Ready","PENDING INPUTS",IF(AND(A225&lt;=Inputs!$B$6,K225&gt;0),Inputs!G14,0))</f>
        <v>0</v>
      </c>
      <c r="N225" s="3">
        <f>IF(Inputs!$B$27&lt;&gt;"Ready","PENDING INPUTS",IF(A225&gt;Inputs!$B$6,0,MIN((K225+L225+M225),IF(Inputs!H14=1,Inputs!D14,MAX(Inputs!F14,ROUND(K225*Inputs!E14+L225+M225,2))))))</f>
        <v>0</v>
      </c>
      <c r="O225">
        <f>IF(Inputs!$B$27&lt;&gt;"Ready","PENDING INPUTS",IF(K225&lt;=0,99,1+IF(AND(S225&gt;0,OR(Inputs!C15&gt;Inputs!C14,AND(Inputs!C15=Inputs!C14,1&lt;0))),1,0)+IF(AND(AA225&gt;0,OR(Inputs!C16&gt;Inputs!C14,AND(Inputs!C16=Inputs!C14,2&lt;0))),1,0)+IF(AND(AI225&gt;0,OR(Inputs!C17&gt;Inputs!C14,AND(Inputs!C17=Inputs!C14,3&lt;0))),1,0)+IF(AND(AQ225&gt;0,OR(Inputs!C18&gt;Inputs!C14,AND(Inputs!C18=Inputs!C14,4&lt;0))),1,0)+IF(AND(AY225&gt;0,OR(Inputs!C19&gt;Inputs!C14,AND(Inputs!C19=Inputs!C14,5&lt;0))),1,0)+IF(AND(BG225&gt;0,OR(Inputs!C20&gt;Inputs!C14,AND(Inputs!C20=Inputs!C14,6&lt;0))),1,0)+IF(AND(BO225&gt;0,OR(Inputs!C21&gt;Inputs!C14,AND(Inputs!C21=Inputs!C14,7&lt;0))),1,0)+IF(AND(BW225&gt;0,OR(Inputs!C22&gt;Inputs!C14,AND(Inputs!C22=Inputs!C14,8&lt;0))),1,0)+IF(AND(CE225&gt;0,OR(Inputs!C23&gt;Inputs!C14,AND(Inputs!C23=Inputs!C14,9&lt;0))),1,0)))</f>
        <v>99</v>
      </c>
      <c r="P225" s="3">
        <f>IF(Inputs!$B$27&lt;&gt;"Ready","PENDING INPUTS",IF(A225&gt;Inputs!$B$6,0,MIN(MAX(0,(K225+L225+M225)-N225),MAX(0,C225-D225-(IF(O225&lt;O225,K225+L225+M225-N225,0)+IF(W225&lt;O225,S225+T225+U225-V225,0)+IF(AE225&lt;O225,AA225+AB225+AC225-AD225,0)+IF(AM225&lt;O225,AI225+AJ225+AK225-AL225,0)+IF(AU225&lt;O225,AQ225+AR225+AS225-AT225,0)+IF(BC225&lt;O225,AY225+AZ225+BA225-BB225,0)+IF(BK225&lt;O225,BG225+BH225+BI225-BJ225,0)+IF(BS225&lt;O225,BO225+BP225+BQ225-BR225,0)+IF(CA225&lt;O225,BW225+BX225+BY225-BZ225,0)+IF(CI225&lt;O225,CE225+CF225+CG225-CH225,0))))))</f>
        <v>0</v>
      </c>
      <c r="Q225" s="3">
        <f>IF(Inputs!$B$27&lt;&gt;"Ready","PENDING INPUTS",MIN((K225+L225+M225),IF(D225&gt;C225,IF(D225=0,0,N225*C225/D225),N225+P225)))</f>
        <v>0</v>
      </c>
      <c r="R225" s="3">
        <f>IF(Inputs!$B$27&lt;&gt;"Ready","PENDING INPUTS",MAX(0,(K225+L225+M225)-Q225))</f>
        <v>0</v>
      </c>
      <c r="S225" s="3">
        <f>IF(Inputs!$B$27&lt;&gt;"Ready","PENDING INPUTS",Z224)</f>
        <v>0</v>
      </c>
      <c r="T225" s="3">
        <f>IF(Inputs!$B$27&lt;&gt;"Ready","PENDING INPUTS",IF(A225&lt;=Inputs!$B$6,ROUND(S225*Inputs!C15/12,2),0))</f>
        <v>0</v>
      </c>
      <c r="U225" s="3">
        <f>IF(Inputs!$B$27&lt;&gt;"Ready","PENDING INPUTS",IF(AND(A225&lt;=Inputs!$B$6,S225&gt;0),Inputs!G15,0))</f>
        <v>0</v>
      </c>
      <c r="V225" s="3">
        <f>IF(Inputs!$B$27&lt;&gt;"Ready","PENDING INPUTS",IF(A225&gt;Inputs!$B$6,0,MIN((S225+T225+U225),IF(Inputs!H15=1,Inputs!D15,MAX(Inputs!F15,ROUND(S225*Inputs!E15+T225+U225,2))))))</f>
        <v>0</v>
      </c>
      <c r="W225">
        <f>IF(Inputs!$B$27&lt;&gt;"Ready","PENDING INPUTS",IF(S225&lt;=0,99,1+IF(AND(K225&gt;0,OR(Inputs!C14&gt;Inputs!C15,AND(Inputs!C14=Inputs!C15,0&lt;1))),1,0)+IF(AND(AA225&gt;0,OR(Inputs!C16&gt;Inputs!C15,AND(Inputs!C16=Inputs!C15,2&lt;1))),1,0)+IF(AND(AI225&gt;0,OR(Inputs!C17&gt;Inputs!C15,AND(Inputs!C17=Inputs!C15,3&lt;1))),1,0)+IF(AND(AQ225&gt;0,OR(Inputs!C18&gt;Inputs!C15,AND(Inputs!C18=Inputs!C15,4&lt;1))),1,0)+IF(AND(AY225&gt;0,OR(Inputs!C19&gt;Inputs!C15,AND(Inputs!C19=Inputs!C15,5&lt;1))),1,0)+IF(AND(BG225&gt;0,OR(Inputs!C20&gt;Inputs!C15,AND(Inputs!C20=Inputs!C15,6&lt;1))),1,0)+IF(AND(BO225&gt;0,OR(Inputs!C21&gt;Inputs!C15,AND(Inputs!C21=Inputs!C15,7&lt;1))),1,0)+IF(AND(BW225&gt;0,OR(Inputs!C22&gt;Inputs!C15,AND(Inputs!C22=Inputs!C15,8&lt;1))),1,0)+IF(AND(CE225&gt;0,OR(Inputs!C23&gt;Inputs!C15,AND(Inputs!C23=Inputs!C15,9&lt;1))),1,0)))</f>
        <v>99</v>
      </c>
      <c r="X225" s="3">
        <f>IF(Inputs!$B$27&lt;&gt;"Ready","PENDING INPUTS",IF(A225&gt;Inputs!$B$6,0,MIN(MAX(0,(S225+T225+U225)-V225),MAX(0,C225-D225-(IF(O225&lt;W225,K225+L225+M225-N225,0)+IF(W225&lt;W225,S225+T225+U225-V225,0)+IF(AE225&lt;W225,AA225+AB225+AC225-AD225,0)+IF(AM225&lt;W225,AI225+AJ225+AK225-AL225,0)+IF(AU225&lt;W225,AQ225+AR225+AS225-AT225,0)+IF(BC225&lt;W225,AY225+AZ225+BA225-BB225,0)+IF(BK225&lt;W225,BG225+BH225+BI225-BJ225,0)+IF(BS225&lt;W225,BO225+BP225+BQ225-BR225,0)+IF(CA225&lt;W225,BW225+BX225+BY225-BZ225,0)+IF(CI225&lt;W225,CE225+CF225+CG225-CH225,0))))))</f>
        <v>0</v>
      </c>
      <c r="Y225" s="3">
        <f>IF(Inputs!$B$27&lt;&gt;"Ready","PENDING INPUTS",MIN((S225+T225+U225),IF(D225&gt;C225,IF(D225=0,0,V225*C225/D225),V225+X225)))</f>
        <v>0</v>
      </c>
      <c r="Z225" s="3">
        <f>IF(Inputs!$B$27&lt;&gt;"Ready","PENDING INPUTS",MAX(0,(S225+T225+U225)-Y225))</f>
        <v>0</v>
      </c>
      <c r="AA225" s="3">
        <f>IF(Inputs!$B$27&lt;&gt;"Ready","PENDING INPUTS",AH224)</f>
        <v>0</v>
      </c>
      <c r="AB225" s="3">
        <f>IF(Inputs!$B$27&lt;&gt;"Ready","PENDING INPUTS",IF(A225&lt;=Inputs!$B$6,ROUND(AA225*Inputs!C16/12,2),0))</f>
        <v>0</v>
      </c>
      <c r="AC225" s="3">
        <f>IF(Inputs!$B$27&lt;&gt;"Ready","PENDING INPUTS",IF(AND(A225&lt;=Inputs!$B$6,AA225&gt;0),Inputs!G16,0))</f>
        <v>0</v>
      </c>
      <c r="AD225" s="3">
        <f>IF(Inputs!$B$27&lt;&gt;"Ready","PENDING INPUTS",IF(A225&gt;Inputs!$B$6,0,MIN((AA225+AB225+AC225),IF(Inputs!H16=1,Inputs!D16,MAX(Inputs!F16,ROUND(AA225*Inputs!E16+AB225+AC225,2))))))</f>
        <v>0</v>
      </c>
      <c r="AE225">
        <f>IF(Inputs!$B$27&lt;&gt;"Ready","PENDING INPUTS",IF(AA225&lt;=0,99,1+IF(AND(K225&gt;0,OR(Inputs!C14&gt;Inputs!C16,AND(Inputs!C14=Inputs!C16,0&lt;2))),1,0)+IF(AND(S225&gt;0,OR(Inputs!C15&gt;Inputs!C16,AND(Inputs!C15=Inputs!C16,1&lt;2))),1,0)+IF(AND(AI225&gt;0,OR(Inputs!C17&gt;Inputs!C16,AND(Inputs!C17=Inputs!C16,3&lt;2))),1,0)+IF(AND(AQ225&gt;0,OR(Inputs!C18&gt;Inputs!C16,AND(Inputs!C18=Inputs!C16,4&lt;2))),1,0)+IF(AND(AY225&gt;0,OR(Inputs!C19&gt;Inputs!C16,AND(Inputs!C19=Inputs!C16,5&lt;2))),1,0)+IF(AND(BG225&gt;0,OR(Inputs!C20&gt;Inputs!C16,AND(Inputs!C20=Inputs!C16,6&lt;2))),1,0)+IF(AND(BO225&gt;0,OR(Inputs!C21&gt;Inputs!C16,AND(Inputs!C21=Inputs!C16,7&lt;2))),1,0)+IF(AND(BW225&gt;0,OR(Inputs!C22&gt;Inputs!C16,AND(Inputs!C22=Inputs!C16,8&lt;2))),1,0)+IF(AND(CE225&gt;0,OR(Inputs!C23&gt;Inputs!C16,AND(Inputs!C23=Inputs!C16,9&lt;2))),1,0)))</f>
        <v>99</v>
      </c>
      <c r="AF225" s="3">
        <f>IF(Inputs!$B$27&lt;&gt;"Ready","PENDING INPUTS",IF(A225&gt;Inputs!$B$6,0,MIN(MAX(0,(AA225+AB225+AC225)-AD225),MAX(0,C225-D225-(IF(O225&lt;AE225,K225+L225+M225-N225,0)+IF(W225&lt;AE225,S225+T225+U225-V225,0)+IF(AE225&lt;AE225,AA225+AB225+AC225-AD225,0)+IF(AM225&lt;AE225,AI225+AJ225+AK225-AL225,0)+IF(AU225&lt;AE225,AQ225+AR225+AS225-AT225,0)+IF(BC225&lt;AE225,AY225+AZ225+BA225-BB225,0)+IF(BK225&lt;AE225,BG225+BH225+BI225-BJ225,0)+IF(BS225&lt;AE225,BO225+BP225+BQ225-BR225,0)+IF(CA225&lt;AE225,BW225+BX225+BY225-BZ225,0)+IF(CI225&lt;AE225,CE225+CF225+CG225-CH225,0))))))</f>
        <v>0</v>
      </c>
      <c r="AG225" s="3">
        <f>IF(Inputs!$B$27&lt;&gt;"Ready","PENDING INPUTS",MIN((AA225+AB225+AC225),IF(D225&gt;C225,IF(D225=0,0,AD225*C225/D225),AD225+AF225)))</f>
        <v>0</v>
      </c>
      <c r="AH225" s="3">
        <f>IF(Inputs!$B$27&lt;&gt;"Ready","PENDING INPUTS",MAX(0,(AA225+AB225+AC225)-AG225))</f>
        <v>0</v>
      </c>
      <c r="AI225" s="3">
        <f>IF(Inputs!$B$27&lt;&gt;"Ready","PENDING INPUTS",AP224)</f>
        <v>0</v>
      </c>
      <c r="AJ225" s="3">
        <f>IF(Inputs!$B$27&lt;&gt;"Ready","PENDING INPUTS",IF(A225&lt;=Inputs!$B$6,ROUND(AI225*Inputs!C17/12,2),0))</f>
        <v>0</v>
      </c>
      <c r="AK225" s="3">
        <f>IF(Inputs!$B$27&lt;&gt;"Ready","PENDING INPUTS",IF(AND(A225&lt;=Inputs!$B$6,AI225&gt;0),Inputs!G17,0))</f>
        <v>0</v>
      </c>
      <c r="AL225" s="3">
        <f>IF(Inputs!$B$27&lt;&gt;"Ready","PENDING INPUTS",IF(A225&gt;Inputs!$B$6,0,MIN((AI225+AJ225+AK225),IF(Inputs!H17=1,Inputs!D17,MAX(Inputs!F17,ROUND(AI225*Inputs!E17+AJ225+AK225,2))))))</f>
        <v>0</v>
      </c>
      <c r="AM225">
        <f>IF(Inputs!$B$27&lt;&gt;"Ready","PENDING INPUTS",IF(AI225&lt;=0,99,1+IF(AND(K225&gt;0,OR(Inputs!C14&gt;Inputs!C17,AND(Inputs!C14=Inputs!C17,0&lt;3))),1,0)+IF(AND(S225&gt;0,OR(Inputs!C15&gt;Inputs!C17,AND(Inputs!C15=Inputs!C17,1&lt;3))),1,0)+IF(AND(AA225&gt;0,OR(Inputs!C16&gt;Inputs!C17,AND(Inputs!C16=Inputs!C17,2&lt;3))),1,0)+IF(AND(AQ225&gt;0,OR(Inputs!C18&gt;Inputs!C17,AND(Inputs!C18=Inputs!C17,4&lt;3))),1,0)+IF(AND(AY225&gt;0,OR(Inputs!C19&gt;Inputs!C17,AND(Inputs!C19=Inputs!C17,5&lt;3))),1,0)+IF(AND(BG225&gt;0,OR(Inputs!C20&gt;Inputs!C17,AND(Inputs!C20=Inputs!C17,6&lt;3))),1,0)+IF(AND(BO225&gt;0,OR(Inputs!C21&gt;Inputs!C17,AND(Inputs!C21=Inputs!C17,7&lt;3))),1,0)+IF(AND(BW225&gt;0,OR(Inputs!C22&gt;Inputs!C17,AND(Inputs!C22=Inputs!C17,8&lt;3))),1,0)+IF(AND(CE225&gt;0,OR(Inputs!C23&gt;Inputs!C17,AND(Inputs!C23=Inputs!C17,9&lt;3))),1,0)))</f>
        <v>99</v>
      </c>
      <c r="AN225" s="3">
        <f>IF(Inputs!$B$27&lt;&gt;"Ready","PENDING INPUTS",IF(A225&gt;Inputs!$B$6,0,MIN(MAX(0,(AI225+AJ225+AK225)-AL225),MAX(0,C225-D225-(IF(O225&lt;AM225,K225+L225+M225-N225,0)+IF(W225&lt;AM225,S225+T225+U225-V225,0)+IF(AE225&lt;AM225,AA225+AB225+AC225-AD225,0)+IF(AM225&lt;AM225,AI225+AJ225+AK225-AL225,0)+IF(AU225&lt;AM225,AQ225+AR225+AS225-AT225,0)+IF(BC225&lt;AM225,AY225+AZ225+BA225-BB225,0)+IF(BK225&lt;AM225,BG225+BH225+BI225-BJ225,0)+IF(BS225&lt;AM225,BO225+BP225+BQ225-BR225,0)+IF(CA225&lt;AM225,BW225+BX225+BY225-BZ225,0)+IF(CI225&lt;AM225,CE225+CF225+CG225-CH225,0))))))</f>
        <v>0</v>
      </c>
      <c r="AO225" s="3">
        <f>IF(Inputs!$B$27&lt;&gt;"Ready","PENDING INPUTS",MIN((AI225+AJ225+AK225),IF(D225&gt;C225,IF(D225=0,0,AL225*C225/D225),AL225+AN225)))</f>
        <v>0</v>
      </c>
      <c r="AP225" s="3">
        <f>IF(Inputs!$B$27&lt;&gt;"Ready","PENDING INPUTS",MAX(0,(AI225+AJ225+AK225)-AO225))</f>
        <v>0</v>
      </c>
      <c r="AQ225" s="3">
        <f>IF(Inputs!$B$27&lt;&gt;"Ready","PENDING INPUTS",AX224)</f>
        <v>0</v>
      </c>
      <c r="AR225" s="3">
        <f>IF(Inputs!$B$27&lt;&gt;"Ready","PENDING INPUTS",IF(A225&lt;=Inputs!$B$6,ROUND(AQ225*Inputs!C18/12,2),0))</f>
        <v>0</v>
      </c>
      <c r="AS225" s="3">
        <f>IF(Inputs!$B$27&lt;&gt;"Ready","PENDING INPUTS",IF(AND(A225&lt;=Inputs!$B$6,AQ225&gt;0),Inputs!G18,0))</f>
        <v>0</v>
      </c>
      <c r="AT225" s="3">
        <f>IF(Inputs!$B$27&lt;&gt;"Ready","PENDING INPUTS",IF(A225&gt;Inputs!$B$6,0,MIN((AQ225+AR225+AS225),IF(Inputs!H18=1,Inputs!D18,MAX(Inputs!F18,ROUND(AQ225*Inputs!E18+AR225+AS225,2))))))</f>
        <v>0</v>
      </c>
      <c r="AU225">
        <f>IF(Inputs!$B$27&lt;&gt;"Ready","PENDING INPUTS",IF(AQ225&lt;=0,99,1+IF(AND(K225&gt;0,OR(Inputs!C14&gt;Inputs!C18,AND(Inputs!C14=Inputs!C18,0&lt;4))),1,0)+IF(AND(S225&gt;0,OR(Inputs!C15&gt;Inputs!C18,AND(Inputs!C15=Inputs!C18,1&lt;4))),1,0)+IF(AND(AA225&gt;0,OR(Inputs!C16&gt;Inputs!C18,AND(Inputs!C16=Inputs!C18,2&lt;4))),1,0)+IF(AND(AI225&gt;0,OR(Inputs!C17&gt;Inputs!C18,AND(Inputs!C17=Inputs!C18,3&lt;4))),1,0)+IF(AND(AY225&gt;0,OR(Inputs!C19&gt;Inputs!C18,AND(Inputs!C19=Inputs!C18,5&lt;4))),1,0)+IF(AND(BG225&gt;0,OR(Inputs!C20&gt;Inputs!C18,AND(Inputs!C20=Inputs!C18,6&lt;4))),1,0)+IF(AND(BO225&gt;0,OR(Inputs!C21&gt;Inputs!C18,AND(Inputs!C21=Inputs!C18,7&lt;4))),1,0)+IF(AND(BW225&gt;0,OR(Inputs!C22&gt;Inputs!C18,AND(Inputs!C22=Inputs!C18,8&lt;4))),1,0)+IF(AND(CE225&gt;0,OR(Inputs!C23&gt;Inputs!C18,AND(Inputs!C23=Inputs!C18,9&lt;4))),1,0)))</f>
        <v>99</v>
      </c>
      <c r="AV225" s="3">
        <f>IF(Inputs!$B$27&lt;&gt;"Ready","PENDING INPUTS",IF(A225&gt;Inputs!$B$6,0,MIN(MAX(0,(AQ225+AR225+AS225)-AT225),MAX(0,C225-D225-(IF(O225&lt;AU225,K225+L225+M225-N225,0)+IF(W225&lt;AU225,S225+T225+U225-V225,0)+IF(AE225&lt;AU225,AA225+AB225+AC225-AD225,0)+IF(AM225&lt;AU225,AI225+AJ225+AK225-AL225,0)+IF(AU225&lt;AU225,AQ225+AR225+AS225-AT225,0)+IF(BC225&lt;AU225,AY225+AZ225+BA225-BB225,0)+IF(BK225&lt;AU225,BG225+BH225+BI225-BJ225,0)+IF(BS225&lt;AU225,BO225+BP225+BQ225-BR225,0)+IF(CA225&lt;AU225,BW225+BX225+BY225-BZ225,0)+IF(CI225&lt;AU225,CE225+CF225+CG225-CH225,0))))))</f>
        <v>0</v>
      </c>
      <c r="AW225" s="3">
        <f>IF(Inputs!$B$27&lt;&gt;"Ready","PENDING INPUTS",MIN((AQ225+AR225+AS225),IF(D225&gt;C225,IF(D225=0,0,AT225*C225/D225),AT225+AV225)))</f>
        <v>0</v>
      </c>
      <c r="AX225" s="3">
        <f>IF(Inputs!$B$27&lt;&gt;"Ready","PENDING INPUTS",MAX(0,(AQ225+AR225+AS225)-AW225))</f>
        <v>0</v>
      </c>
      <c r="AY225" s="3">
        <f>IF(Inputs!$B$27&lt;&gt;"Ready","PENDING INPUTS",BF224)</f>
        <v>0</v>
      </c>
      <c r="AZ225" s="3">
        <f>IF(Inputs!$B$27&lt;&gt;"Ready","PENDING INPUTS",IF(A225&lt;=Inputs!$B$6,ROUND(AY225*Inputs!C19/12,2),0))</f>
        <v>0</v>
      </c>
      <c r="BA225" s="3">
        <f>IF(Inputs!$B$27&lt;&gt;"Ready","PENDING INPUTS",IF(AND(A225&lt;=Inputs!$B$6,AY225&gt;0),Inputs!G19,0))</f>
        <v>0</v>
      </c>
      <c r="BB225" s="3">
        <f>IF(Inputs!$B$27&lt;&gt;"Ready","PENDING INPUTS",IF(A225&gt;Inputs!$B$6,0,MIN((AY225+AZ225+BA225),IF(Inputs!H19=1,Inputs!D19,MAX(Inputs!F19,ROUND(AY225*Inputs!E19+AZ225+BA225,2))))))</f>
        <v>0</v>
      </c>
      <c r="BC225">
        <f>IF(Inputs!$B$27&lt;&gt;"Ready","PENDING INPUTS",IF(AY225&lt;=0,99,1+IF(AND(K225&gt;0,OR(Inputs!C14&gt;Inputs!C19,AND(Inputs!C14=Inputs!C19,0&lt;5))),1,0)+IF(AND(S225&gt;0,OR(Inputs!C15&gt;Inputs!C19,AND(Inputs!C15=Inputs!C19,1&lt;5))),1,0)+IF(AND(AA225&gt;0,OR(Inputs!C16&gt;Inputs!C19,AND(Inputs!C16=Inputs!C19,2&lt;5))),1,0)+IF(AND(AI225&gt;0,OR(Inputs!C17&gt;Inputs!C19,AND(Inputs!C17=Inputs!C19,3&lt;5))),1,0)+IF(AND(AQ225&gt;0,OR(Inputs!C18&gt;Inputs!C19,AND(Inputs!C18=Inputs!C19,4&lt;5))),1,0)+IF(AND(BG225&gt;0,OR(Inputs!C20&gt;Inputs!C19,AND(Inputs!C20=Inputs!C19,6&lt;5))),1,0)+IF(AND(BO225&gt;0,OR(Inputs!C21&gt;Inputs!C19,AND(Inputs!C21=Inputs!C19,7&lt;5))),1,0)+IF(AND(BW225&gt;0,OR(Inputs!C22&gt;Inputs!C19,AND(Inputs!C22=Inputs!C19,8&lt;5))),1,0)+IF(AND(CE225&gt;0,OR(Inputs!C23&gt;Inputs!C19,AND(Inputs!C23=Inputs!C19,9&lt;5))),1,0)))</f>
        <v>99</v>
      </c>
      <c r="BD225" s="3">
        <f>IF(Inputs!$B$27&lt;&gt;"Ready","PENDING INPUTS",IF(A225&gt;Inputs!$B$6,0,MIN(MAX(0,(AY225+AZ225+BA225)-BB225),MAX(0,C225-D225-(IF(O225&lt;BC225,K225+L225+M225-N225,0)+IF(W225&lt;BC225,S225+T225+U225-V225,0)+IF(AE225&lt;BC225,AA225+AB225+AC225-AD225,0)+IF(AM225&lt;BC225,AI225+AJ225+AK225-AL225,0)+IF(AU225&lt;BC225,AQ225+AR225+AS225-AT225,0)+IF(BC225&lt;BC225,AY225+AZ225+BA225-BB225,0)+IF(BK225&lt;BC225,BG225+BH225+BI225-BJ225,0)+IF(BS225&lt;BC225,BO225+BP225+BQ225-BR225,0)+IF(CA225&lt;BC225,BW225+BX225+BY225-BZ225,0)+IF(CI225&lt;BC225,CE225+CF225+CG225-CH225,0))))))</f>
        <v>0</v>
      </c>
      <c r="BE225" s="3">
        <f>IF(Inputs!$B$27&lt;&gt;"Ready","PENDING INPUTS",MIN((AY225+AZ225+BA225),IF(D225&gt;C225,IF(D225=0,0,BB225*C225/D225),BB225+BD225)))</f>
        <v>0</v>
      </c>
      <c r="BF225" s="3">
        <f>IF(Inputs!$B$27&lt;&gt;"Ready","PENDING INPUTS",MAX(0,(AY225+AZ225+BA225)-BE225))</f>
        <v>0</v>
      </c>
      <c r="BG225" s="3">
        <f>IF(Inputs!$B$27&lt;&gt;"Ready","PENDING INPUTS",BN224)</f>
        <v>0</v>
      </c>
      <c r="BH225" s="3">
        <f>IF(Inputs!$B$27&lt;&gt;"Ready","PENDING INPUTS",IF(A225&lt;=Inputs!$B$6,ROUND(BG225*Inputs!C20/12,2),0))</f>
        <v>0</v>
      </c>
      <c r="BI225" s="3">
        <f>IF(Inputs!$B$27&lt;&gt;"Ready","PENDING INPUTS",IF(AND(A225&lt;=Inputs!$B$6,BG225&gt;0),Inputs!G20,0))</f>
        <v>0</v>
      </c>
      <c r="BJ225" s="3">
        <f>IF(Inputs!$B$27&lt;&gt;"Ready","PENDING INPUTS",IF(A225&gt;Inputs!$B$6,0,MIN((BG225+BH225+BI225),IF(Inputs!H20=1,Inputs!D20,MAX(Inputs!F20,ROUND(BG225*Inputs!E20+BH225+BI225,2))))))</f>
        <v>0</v>
      </c>
      <c r="BK225">
        <f>IF(Inputs!$B$27&lt;&gt;"Ready","PENDING INPUTS",IF(BG225&lt;=0,99,1+IF(AND(K225&gt;0,OR(Inputs!C14&gt;Inputs!C20,AND(Inputs!C14=Inputs!C20,0&lt;6))),1,0)+IF(AND(S225&gt;0,OR(Inputs!C15&gt;Inputs!C20,AND(Inputs!C15=Inputs!C20,1&lt;6))),1,0)+IF(AND(AA225&gt;0,OR(Inputs!C16&gt;Inputs!C20,AND(Inputs!C16=Inputs!C20,2&lt;6))),1,0)+IF(AND(AI225&gt;0,OR(Inputs!C17&gt;Inputs!C20,AND(Inputs!C17=Inputs!C20,3&lt;6))),1,0)+IF(AND(AQ225&gt;0,OR(Inputs!C18&gt;Inputs!C20,AND(Inputs!C18=Inputs!C20,4&lt;6))),1,0)+IF(AND(AY225&gt;0,OR(Inputs!C19&gt;Inputs!C20,AND(Inputs!C19=Inputs!C20,5&lt;6))),1,0)+IF(AND(BO225&gt;0,OR(Inputs!C21&gt;Inputs!C20,AND(Inputs!C21=Inputs!C20,7&lt;6))),1,0)+IF(AND(BW225&gt;0,OR(Inputs!C22&gt;Inputs!C20,AND(Inputs!C22=Inputs!C20,8&lt;6))),1,0)+IF(AND(CE225&gt;0,OR(Inputs!C23&gt;Inputs!C20,AND(Inputs!C23=Inputs!C20,9&lt;6))),1,0)))</f>
        <v>99</v>
      </c>
      <c r="BL225" s="3">
        <f>IF(Inputs!$B$27&lt;&gt;"Ready","PENDING INPUTS",IF(A225&gt;Inputs!$B$6,0,MIN(MAX(0,(BG225+BH225+BI225)-BJ225),MAX(0,C225-D225-(IF(O225&lt;BK225,K225+L225+M225-N225,0)+IF(W225&lt;BK225,S225+T225+U225-V225,0)+IF(AE225&lt;BK225,AA225+AB225+AC225-AD225,0)+IF(AM225&lt;BK225,AI225+AJ225+AK225-AL225,0)+IF(AU225&lt;BK225,AQ225+AR225+AS225-AT225,0)+IF(BC225&lt;BK225,AY225+AZ225+BA225-BB225,0)+IF(BK225&lt;BK225,BG225+BH225+BI225-BJ225,0)+IF(BS225&lt;BK225,BO225+BP225+BQ225-BR225,0)+IF(CA225&lt;BK225,BW225+BX225+BY225-BZ225,0)+IF(CI225&lt;BK225,CE225+CF225+CG225-CH225,0))))))</f>
        <v>0</v>
      </c>
      <c r="BM225" s="3">
        <f>IF(Inputs!$B$27&lt;&gt;"Ready","PENDING INPUTS",MIN((BG225+BH225+BI225),IF(D225&gt;C225,IF(D225=0,0,BJ225*C225/D225),BJ225+BL225)))</f>
        <v>0</v>
      </c>
      <c r="BN225" s="3">
        <f>IF(Inputs!$B$27&lt;&gt;"Ready","PENDING INPUTS",MAX(0,(BG225+BH225+BI225)-BM225))</f>
        <v>0</v>
      </c>
      <c r="BO225" s="3">
        <f>IF(Inputs!$B$27&lt;&gt;"Ready","PENDING INPUTS",BV224)</f>
        <v>0</v>
      </c>
      <c r="BP225" s="3">
        <f>IF(Inputs!$B$27&lt;&gt;"Ready","PENDING INPUTS",IF(A225&lt;=Inputs!$B$6,ROUND(BO225*Inputs!C21/12,2),0))</f>
        <v>0</v>
      </c>
      <c r="BQ225" s="3">
        <f>IF(Inputs!$B$27&lt;&gt;"Ready","PENDING INPUTS",IF(AND(A225&lt;=Inputs!$B$6,BO225&gt;0),Inputs!G21,0))</f>
        <v>0</v>
      </c>
      <c r="BR225" s="3">
        <f>IF(Inputs!$B$27&lt;&gt;"Ready","PENDING INPUTS",IF(A225&gt;Inputs!$B$6,0,MIN((BO225+BP225+BQ225),IF(Inputs!H21=1,Inputs!D21,MAX(Inputs!F21,ROUND(BO225*Inputs!E21+BP225+BQ225,2))))))</f>
        <v>0</v>
      </c>
      <c r="BS225">
        <f>IF(Inputs!$B$27&lt;&gt;"Ready","PENDING INPUTS",IF(BO225&lt;=0,99,1+IF(AND(K225&gt;0,OR(Inputs!C14&gt;Inputs!C21,AND(Inputs!C14=Inputs!C21,0&lt;7))),1,0)+IF(AND(S225&gt;0,OR(Inputs!C15&gt;Inputs!C21,AND(Inputs!C15=Inputs!C21,1&lt;7))),1,0)+IF(AND(AA225&gt;0,OR(Inputs!C16&gt;Inputs!C21,AND(Inputs!C16=Inputs!C21,2&lt;7))),1,0)+IF(AND(AI225&gt;0,OR(Inputs!C17&gt;Inputs!C21,AND(Inputs!C17=Inputs!C21,3&lt;7))),1,0)+IF(AND(AQ225&gt;0,OR(Inputs!C18&gt;Inputs!C21,AND(Inputs!C18=Inputs!C21,4&lt;7))),1,0)+IF(AND(AY225&gt;0,OR(Inputs!C19&gt;Inputs!C21,AND(Inputs!C19=Inputs!C21,5&lt;7))),1,0)+IF(AND(BG225&gt;0,OR(Inputs!C20&gt;Inputs!C21,AND(Inputs!C20=Inputs!C21,6&lt;7))),1,0)+IF(AND(BW225&gt;0,OR(Inputs!C22&gt;Inputs!C21,AND(Inputs!C22=Inputs!C21,8&lt;7))),1,0)+IF(AND(CE225&gt;0,OR(Inputs!C23&gt;Inputs!C21,AND(Inputs!C23=Inputs!C21,9&lt;7))),1,0)))</f>
        <v>99</v>
      </c>
      <c r="BT225" s="3">
        <f>IF(Inputs!$B$27&lt;&gt;"Ready","PENDING INPUTS",IF(A225&gt;Inputs!$B$6,0,MIN(MAX(0,(BO225+BP225+BQ225)-BR225),MAX(0,C225-D225-(IF(O225&lt;BS225,K225+L225+M225-N225,0)+IF(W225&lt;BS225,S225+T225+U225-V225,0)+IF(AE225&lt;BS225,AA225+AB225+AC225-AD225,0)+IF(AM225&lt;BS225,AI225+AJ225+AK225-AL225,0)+IF(AU225&lt;BS225,AQ225+AR225+AS225-AT225,0)+IF(BC225&lt;BS225,AY225+AZ225+BA225-BB225,0)+IF(BK225&lt;BS225,BG225+BH225+BI225-BJ225,0)+IF(BS225&lt;BS225,BO225+BP225+BQ225-BR225,0)+IF(CA225&lt;BS225,BW225+BX225+BY225-BZ225,0)+IF(CI225&lt;BS225,CE225+CF225+CG225-CH225,0))))))</f>
        <v>0</v>
      </c>
      <c r="BU225" s="3">
        <f>IF(Inputs!$B$27&lt;&gt;"Ready","PENDING INPUTS",MIN((BO225+BP225+BQ225),IF(D225&gt;C225,IF(D225=0,0,BR225*C225/D225),BR225+BT225)))</f>
        <v>0</v>
      </c>
      <c r="BV225" s="3">
        <f>IF(Inputs!$B$27&lt;&gt;"Ready","PENDING INPUTS",MAX(0,(BO225+BP225+BQ225)-BU225))</f>
        <v>0</v>
      </c>
      <c r="BW225" s="3">
        <f>IF(Inputs!$B$27&lt;&gt;"Ready","PENDING INPUTS",CD224)</f>
        <v>0</v>
      </c>
      <c r="BX225" s="3">
        <f>IF(Inputs!$B$27&lt;&gt;"Ready","PENDING INPUTS",IF(A225&lt;=Inputs!$B$6,ROUND(BW225*Inputs!C22/12,2),0))</f>
        <v>0</v>
      </c>
      <c r="BY225" s="3">
        <f>IF(Inputs!$B$27&lt;&gt;"Ready","PENDING INPUTS",IF(AND(A225&lt;=Inputs!$B$6,BW225&gt;0),Inputs!G22,0))</f>
        <v>0</v>
      </c>
      <c r="BZ225" s="3">
        <f>IF(Inputs!$B$27&lt;&gt;"Ready","PENDING INPUTS",IF(A225&gt;Inputs!$B$6,0,MIN((BW225+BX225+BY225),IF(Inputs!H22=1,Inputs!D22,MAX(Inputs!F22,ROUND(BW225*Inputs!E22+BX225+BY225,2))))))</f>
        <v>0</v>
      </c>
      <c r="CA225">
        <f>IF(Inputs!$B$27&lt;&gt;"Ready","PENDING INPUTS",IF(BW225&lt;=0,99,1+IF(AND(K225&gt;0,OR(Inputs!C14&gt;Inputs!C22,AND(Inputs!C14=Inputs!C22,0&lt;8))),1,0)+IF(AND(S225&gt;0,OR(Inputs!C15&gt;Inputs!C22,AND(Inputs!C15=Inputs!C22,1&lt;8))),1,0)+IF(AND(AA225&gt;0,OR(Inputs!C16&gt;Inputs!C22,AND(Inputs!C16=Inputs!C22,2&lt;8))),1,0)+IF(AND(AI225&gt;0,OR(Inputs!C17&gt;Inputs!C22,AND(Inputs!C17=Inputs!C22,3&lt;8))),1,0)+IF(AND(AQ225&gt;0,OR(Inputs!C18&gt;Inputs!C22,AND(Inputs!C18=Inputs!C22,4&lt;8))),1,0)+IF(AND(AY225&gt;0,OR(Inputs!C19&gt;Inputs!C22,AND(Inputs!C19=Inputs!C22,5&lt;8))),1,0)+IF(AND(BG225&gt;0,OR(Inputs!C20&gt;Inputs!C22,AND(Inputs!C20=Inputs!C22,6&lt;8))),1,0)+IF(AND(BO225&gt;0,OR(Inputs!C21&gt;Inputs!C22,AND(Inputs!C21=Inputs!C22,7&lt;8))),1,0)+IF(AND(CE225&gt;0,OR(Inputs!C23&gt;Inputs!C22,AND(Inputs!C23=Inputs!C22,9&lt;8))),1,0)))</f>
        <v>99</v>
      </c>
      <c r="CB225" s="3">
        <f>IF(Inputs!$B$27&lt;&gt;"Ready","PENDING INPUTS",IF(A225&gt;Inputs!$B$6,0,MIN(MAX(0,(BW225+BX225+BY225)-BZ225),MAX(0,C225-D225-(IF(O225&lt;CA225,K225+L225+M225-N225,0)+IF(W225&lt;CA225,S225+T225+U225-V225,0)+IF(AE225&lt;CA225,AA225+AB225+AC225-AD225,0)+IF(AM225&lt;CA225,AI225+AJ225+AK225-AL225,0)+IF(AU225&lt;CA225,AQ225+AR225+AS225-AT225,0)+IF(BC225&lt;CA225,AY225+AZ225+BA225-BB225,0)+IF(BK225&lt;CA225,BG225+BH225+BI225-BJ225,0)+IF(BS225&lt;CA225,BO225+BP225+BQ225-BR225,0)+IF(CA225&lt;CA225,BW225+BX225+BY225-BZ225,0)+IF(CI225&lt;CA225,CE225+CF225+CG225-CH225,0))))))</f>
        <v>0</v>
      </c>
      <c r="CC225" s="3">
        <f>IF(Inputs!$B$27&lt;&gt;"Ready","PENDING INPUTS",MIN((BW225+BX225+BY225),IF(D225&gt;C225,IF(D225=0,0,BZ225*C225/D225),BZ225+CB225)))</f>
        <v>0</v>
      </c>
      <c r="CD225" s="3">
        <f>IF(Inputs!$B$27&lt;&gt;"Ready","PENDING INPUTS",MAX(0,(BW225+BX225+BY225)-CC225))</f>
        <v>0</v>
      </c>
      <c r="CE225" s="3">
        <f>IF(Inputs!$B$27&lt;&gt;"Ready","PENDING INPUTS",CL224)</f>
        <v>0</v>
      </c>
      <c r="CF225" s="3">
        <f>IF(Inputs!$B$27&lt;&gt;"Ready","PENDING INPUTS",IF(A225&lt;=Inputs!$B$6,ROUND(CE225*Inputs!C23/12,2),0))</f>
        <v>0</v>
      </c>
      <c r="CG225" s="3">
        <f>IF(Inputs!$B$27&lt;&gt;"Ready","PENDING INPUTS",IF(AND(A225&lt;=Inputs!$B$6,CE225&gt;0),Inputs!G23,0))</f>
        <v>0</v>
      </c>
      <c r="CH225" s="3">
        <f>IF(Inputs!$B$27&lt;&gt;"Ready","PENDING INPUTS",IF(A225&gt;Inputs!$B$6,0,MIN((CE225+CF225+CG225),IF(Inputs!H23=1,Inputs!D23,MAX(Inputs!F23,ROUND(CE225*Inputs!E23+CF225+CG225,2))))))</f>
        <v>0</v>
      </c>
      <c r="CI225">
        <f>IF(Inputs!$B$27&lt;&gt;"Ready","PENDING INPUTS",IF(CE225&lt;=0,99,1+IF(AND(K225&gt;0,OR(Inputs!C14&gt;Inputs!C23,AND(Inputs!C14=Inputs!C23,0&lt;9))),1,0)+IF(AND(S225&gt;0,OR(Inputs!C15&gt;Inputs!C23,AND(Inputs!C15=Inputs!C23,1&lt;9))),1,0)+IF(AND(AA225&gt;0,OR(Inputs!C16&gt;Inputs!C23,AND(Inputs!C16=Inputs!C23,2&lt;9))),1,0)+IF(AND(AI225&gt;0,OR(Inputs!C17&gt;Inputs!C23,AND(Inputs!C17=Inputs!C23,3&lt;9))),1,0)+IF(AND(AQ225&gt;0,OR(Inputs!C18&gt;Inputs!C23,AND(Inputs!C18=Inputs!C23,4&lt;9))),1,0)+IF(AND(AY225&gt;0,OR(Inputs!C19&gt;Inputs!C23,AND(Inputs!C19=Inputs!C23,5&lt;9))),1,0)+IF(AND(BG225&gt;0,OR(Inputs!C20&gt;Inputs!C23,AND(Inputs!C20=Inputs!C23,6&lt;9))),1,0)+IF(AND(BO225&gt;0,OR(Inputs!C21&gt;Inputs!C23,AND(Inputs!C21=Inputs!C23,7&lt;9))),1,0)+IF(AND(BW225&gt;0,OR(Inputs!C22&gt;Inputs!C23,AND(Inputs!C22=Inputs!C23,8&lt;9))),1,0)))</f>
        <v>99</v>
      </c>
      <c r="CJ225" s="3">
        <f>IF(Inputs!$B$27&lt;&gt;"Ready","PENDING INPUTS",IF(A225&gt;Inputs!$B$6,0,MIN(MAX(0,(CE225+CF225+CG225)-CH225),MAX(0,C225-D225-(IF(O225&lt;CI225,K225+L225+M225-N225,0)+IF(W225&lt;CI225,S225+T225+U225-V225,0)+IF(AE225&lt;CI225,AA225+AB225+AC225-AD225,0)+IF(AM225&lt;CI225,AI225+AJ225+AK225-AL225,0)+IF(AU225&lt;CI225,AQ225+AR225+AS225-AT225,0)+IF(BC225&lt;CI225,AY225+AZ225+BA225-BB225,0)+IF(BK225&lt;CI225,BG225+BH225+BI225-BJ225,0)+IF(BS225&lt;CI225,BO225+BP225+BQ225-BR225,0)+IF(CA225&lt;CI225,BW225+BX225+BY225-BZ225,0)+IF(CI225&lt;CI225,CE225+CF225+CG225-CH225,0))))))</f>
        <v>0</v>
      </c>
      <c r="CK225" s="3">
        <f>IF(Inputs!$B$27&lt;&gt;"Ready","PENDING INPUTS",MIN((CE225+CF225+CG225),IF(D225&gt;C225,IF(D225=0,0,CH225*C225/D225),CH225+CJ225)))</f>
        <v>0</v>
      </c>
      <c r="CL225" s="3">
        <f>IF(Inputs!$B$27&lt;&gt;"Ready","PENDING INPUTS",MAX(0,(CE225+CF225+CG225)-CK225))</f>
        <v>0</v>
      </c>
    </row>
    <row r="226" spans="1:90" ht="27.95" customHeight="1" x14ac:dyDescent="0.25">
      <c r="A226">
        <v>222</v>
      </c>
      <c r="B226" s="13">
        <f>IF(Inputs!$B$27&lt;&gt;"Ready","PENDING INPUTS",EDATE(Inputs!$B$5,A226-1))</f>
        <v>53022</v>
      </c>
      <c r="C226" s="3">
        <f>IF(Inputs!$B$27&lt;&gt;"Ready","PENDING INPUTS",IF(A226&lt;=Inputs!$B$6,MAX(0,Inputs!$B$4+IF(A226=Inputs!$B$7,Inputs!$B$8,0)+IF(A226=Inputs!$B$9,Inputs!$B$10,0)),0))</f>
        <v>0</v>
      </c>
      <c r="D226" s="3">
        <f>IF(Inputs!$B$27&lt;&gt;"Ready","PENDING INPUTS",SUM(N226,V226,AD226,AL226,AT226,BB226,BJ226,BR226,BZ226,CH226))</f>
        <v>0</v>
      </c>
      <c r="E226" s="3">
        <f>IF(Inputs!$B$27&lt;&gt;"Ready","PENDING INPUTS",MAX(0,D226-C226))</f>
        <v>0</v>
      </c>
      <c r="F226" s="3">
        <f>IF(Inputs!$B$27&lt;&gt;"Ready","PENDING INPUTS",SUM(Q226,Y226,AG226,AO226,AW226,BE226,BM226,BU226,CC226,CK226))</f>
        <v>0</v>
      </c>
      <c r="G226" s="3">
        <f>IF(Inputs!$B$27&lt;&gt;"Ready","PENDING INPUTS",SUM(L226,T226,AB226,AJ226,AR226,AZ226,BH226,BP226,BX226,CF226))</f>
        <v>0</v>
      </c>
      <c r="H226" s="3">
        <f>IF(Inputs!$B$27&lt;&gt;"Ready","PENDING INPUTS",SUM(M226,U226,AC226,AK226,AS226,BA226,BI226,BQ226,BY226,CG226))</f>
        <v>0</v>
      </c>
      <c r="I226" s="3">
        <f>IF(Inputs!$B$27&lt;&gt;"Ready","PENDING INPUTS",SUM(R226,Z226,AH226,AP226,AX226,BF226,BN226,BV226,CD226,CL226))</f>
        <v>0</v>
      </c>
      <c r="J226" t="str">
        <f>IF(Inputs!$B$27&lt;&gt;"Ready","PENDING INPUTS",IF(A226&gt;Inputs!$B$6,"Beyond horizon",IF(E226&gt;0.005,"MINIMUM SHORTFALL",IF(I226&lt;0.005,"Paid off","In progress"))))</f>
        <v>Beyond horizon</v>
      </c>
      <c r="K226" s="3">
        <f>IF(Inputs!$B$27&lt;&gt;"Ready","PENDING INPUTS",R225)</f>
        <v>0</v>
      </c>
      <c r="L226" s="3">
        <f>IF(Inputs!$B$27&lt;&gt;"Ready","PENDING INPUTS",IF(A226&lt;=Inputs!$B$6,ROUND(K226*Inputs!C14/12,2),0))</f>
        <v>0</v>
      </c>
      <c r="M226" s="3">
        <f>IF(Inputs!$B$27&lt;&gt;"Ready","PENDING INPUTS",IF(AND(A226&lt;=Inputs!$B$6,K226&gt;0),Inputs!G14,0))</f>
        <v>0</v>
      </c>
      <c r="N226" s="3">
        <f>IF(Inputs!$B$27&lt;&gt;"Ready","PENDING INPUTS",IF(A226&gt;Inputs!$B$6,0,MIN((K226+L226+M226),IF(Inputs!H14=1,Inputs!D14,MAX(Inputs!F14,ROUND(K226*Inputs!E14+L226+M226,2))))))</f>
        <v>0</v>
      </c>
      <c r="O226">
        <f>IF(Inputs!$B$27&lt;&gt;"Ready","PENDING INPUTS",IF(K226&lt;=0,99,1+IF(AND(S226&gt;0,OR(Inputs!C15&gt;Inputs!C14,AND(Inputs!C15=Inputs!C14,1&lt;0))),1,0)+IF(AND(AA226&gt;0,OR(Inputs!C16&gt;Inputs!C14,AND(Inputs!C16=Inputs!C14,2&lt;0))),1,0)+IF(AND(AI226&gt;0,OR(Inputs!C17&gt;Inputs!C14,AND(Inputs!C17=Inputs!C14,3&lt;0))),1,0)+IF(AND(AQ226&gt;0,OR(Inputs!C18&gt;Inputs!C14,AND(Inputs!C18=Inputs!C14,4&lt;0))),1,0)+IF(AND(AY226&gt;0,OR(Inputs!C19&gt;Inputs!C14,AND(Inputs!C19=Inputs!C14,5&lt;0))),1,0)+IF(AND(BG226&gt;0,OR(Inputs!C20&gt;Inputs!C14,AND(Inputs!C20=Inputs!C14,6&lt;0))),1,0)+IF(AND(BO226&gt;0,OR(Inputs!C21&gt;Inputs!C14,AND(Inputs!C21=Inputs!C14,7&lt;0))),1,0)+IF(AND(BW226&gt;0,OR(Inputs!C22&gt;Inputs!C14,AND(Inputs!C22=Inputs!C14,8&lt;0))),1,0)+IF(AND(CE226&gt;0,OR(Inputs!C23&gt;Inputs!C14,AND(Inputs!C23=Inputs!C14,9&lt;0))),1,0)))</f>
        <v>99</v>
      </c>
      <c r="P226" s="3">
        <f>IF(Inputs!$B$27&lt;&gt;"Ready","PENDING INPUTS",IF(A226&gt;Inputs!$B$6,0,MIN(MAX(0,(K226+L226+M226)-N226),MAX(0,C226-D226-(IF(O226&lt;O226,K226+L226+M226-N226,0)+IF(W226&lt;O226,S226+T226+U226-V226,0)+IF(AE226&lt;O226,AA226+AB226+AC226-AD226,0)+IF(AM226&lt;O226,AI226+AJ226+AK226-AL226,0)+IF(AU226&lt;O226,AQ226+AR226+AS226-AT226,0)+IF(BC226&lt;O226,AY226+AZ226+BA226-BB226,0)+IF(BK226&lt;O226,BG226+BH226+BI226-BJ226,0)+IF(BS226&lt;O226,BO226+BP226+BQ226-BR226,0)+IF(CA226&lt;O226,BW226+BX226+BY226-BZ226,0)+IF(CI226&lt;O226,CE226+CF226+CG226-CH226,0))))))</f>
        <v>0</v>
      </c>
      <c r="Q226" s="3">
        <f>IF(Inputs!$B$27&lt;&gt;"Ready","PENDING INPUTS",MIN((K226+L226+M226),IF(D226&gt;C226,IF(D226=0,0,N226*C226/D226),N226+P226)))</f>
        <v>0</v>
      </c>
      <c r="R226" s="3">
        <f>IF(Inputs!$B$27&lt;&gt;"Ready","PENDING INPUTS",MAX(0,(K226+L226+M226)-Q226))</f>
        <v>0</v>
      </c>
      <c r="S226" s="3">
        <f>IF(Inputs!$B$27&lt;&gt;"Ready","PENDING INPUTS",Z225)</f>
        <v>0</v>
      </c>
      <c r="T226" s="3">
        <f>IF(Inputs!$B$27&lt;&gt;"Ready","PENDING INPUTS",IF(A226&lt;=Inputs!$B$6,ROUND(S226*Inputs!C15/12,2),0))</f>
        <v>0</v>
      </c>
      <c r="U226" s="3">
        <f>IF(Inputs!$B$27&lt;&gt;"Ready","PENDING INPUTS",IF(AND(A226&lt;=Inputs!$B$6,S226&gt;0),Inputs!G15,0))</f>
        <v>0</v>
      </c>
      <c r="V226" s="3">
        <f>IF(Inputs!$B$27&lt;&gt;"Ready","PENDING INPUTS",IF(A226&gt;Inputs!$B$6,0,MIN((S226+T226+U226),IF(Inputs!H15=1,Inputs!D15,MAX(Inputs!F15,ROUND(S226*Inputs!E15+T226+U226,2))))))</f>
        <v>0</v>
      </c>
      <c r="W226">
        <f>IF(Inputs!$B$27&lt;&gt;"Ready","PENDING INPUTS",IF(S226&lt;=0,99,1+IF(AND(K226&gt;0,OR(Inputs!C14&gt;Inputs!C15,AND(Inputs!C14=Inputs!C15,0&lt;1))),1,0)+IF(AND(AA226&gt;0,OR(Inputs!C16&gt;Inputs!C15,AND(Inputs!C16=Inputs!C15,2&lt;1))),1,0)+IF(AND(AI226&gt;0,OR(Inputs!C17&gt;Inputs!C15,AND(Inputs!C17=Inputs!C15,3&lt;1))),1,0)+IF(AND(AQ226&gt;0,OR(Inputs!C18&gt;Inputs!C15,AND(Inputs!C18=Inputs!C15,4&lt;1))),1,0)+IF(AND(AY226&gt;0,OR(Inputs!C19&gt;Inputs!C15,AND(Inputs!C19=Inputs!C15,5&lt;1))),1,0)+IF(AND(BG226&gt;0,OR(Inputs!C20&gt;Inputs!C15,AND(Inputs!C20=Inputs!C15,6&lt;1))),1,0)+IF(AND(BO226&gt;0,OR(Inputs!C21&gt;Inputs!C15,AND(Inputs!C21=Inputs!C15,7&lt;1))),1,0)+IF(AND(BW226&gt;0,OR(Inputs!C22&gt;Inputs!C15,AND(Inputs!C22=Inputs!C15,8&lt;1))),1,0)+IF(AND(CE226&gt;0,OR(Inputs!C23&gt;Inputs!C15,AND(Inputs!C23=Inputs!C15,9&lt;1))),1,0)))</f>
        <v>99</v>
      </c>
      <c r="X226" s="3">
        <f>IF(Inputs!$B$27&lt;&gt;"Ready","PENDING INPUTS",IF(A226&gt;Inputs!$B$6,0,MIN(MAX(0,(S226+T226+U226)-V226),MAX(0,C226-D226-(IF(O226&lt;W226,K226+L226+M226-N226,0)+IF(W226&lt;W226,S226+T226+U226-V226,0)+IF(AE226&lt;W226,AA226+AB226+AC226-AD226,0)+IF(AM226&lt;W226,AI226+AJ226+AK226-AL226,0)+IF(AU226&lt;W226,AQ226+AR226+AS226-AT226,0)+IF(BC226&lt;W226,AY226+AZ226+BA226-BB226,0)+IF(BK226&lt;W226,BG226+BH226+BI226-BJ226,0)+IF(BS226&lt;W226,BO226+BP226+BQ226-BR226,0)+IF(CA226&lt;W226,BW226+BX226+BY226-BZ226,0)+IF(CI226&lt;W226,CE226+CF226+CG226-CH226,0))))))</f>
        <v>0</v>
      </c>
      <c r="Y226" s="3">
        <f>IF(Inputs!$B$27&lt;&gt;"Ready","PENDING INPUTS",MIN((S226+T226+U226),IF(D226&gt;C226,IF(D226=0,0,V226*C226/D226),V226+X226)))</f>
        <v>0</v>
      </c>
      <c r="Z226" s="3">
        <f>IF(Inputs!$B$27&lt;&gt;"Ready","PENDING INPUTS",MAX(0,(S226+T226+U226)-Y226))</f>
        <v>0</v>
      </c>
      <c r="AA226" s="3">
        <f>IF(Inputs!$B$27&lt;&gt;"Ready","PENDING INPUTS",AH225)</f>
        <v>0</v>
      </c>
      <c r="AB226" s="3">
        <f>IF(Inputs!$B$27&lt;&gt;"Ready","PENDING INPUTS",IF(A226&lt;=Inputs!$B$6,ROUND(AA226*Inputs!C16/12,2),0))</f>
        <v>0</v>
      </c>
      <c r="AC226" s="3">
        <f>IF(Inputs!$B$27&lt;&gt;"Ready","PENDING INPUTS",IF(AND(A226&lt;=Inputs!$B$6,AA226&gt;0),Inputs!G16,0))</f>
        <v>0</v>
      </c>
      <c r="AD226" s="3">
        <f>IF(Inputs!$B$27&lt;&gt;"Ready","PENDING INPUTS",IF(A226&gt;Inputs!$B$6,0,MIN((AA226+AB226+AC226),IF(Inputs!H16=1,Inputs!D16,MAX(Inputs!F16,ROUND(AA226*Inputs!E16+AB226+AC226,2))))))</f>
        <v>0</v>
      </c>
      <c r="AE226">
        <f>IF(Inputs!$B$27&lt;&gt;"Ready","PENDING INPUTS",IF(AA226&lt;=0,99,1+IF(AND(K226&gt;0,OR(Inputs!C14&gt;Inputs!C16,AND(Inputs!C14=Inputs!C16,0&lt;2))),1,0)+IF(AND(S226&gt;0,OR(Inputs!C15&gt;Inputs!C16,AND(Inputs!C15=Inputs!C16,1&lt;2))),1,0)+IF(AND(AI226&gt;0,OR(Inputs!C17&gt;Inputs!C16,AND(Inputs!C17=Inputs!C16,3&lt;2))),1,0)+IF(AND(AQ226&gt;0,OR(Inputs!C18&gt;Inputs!C16,AND(Inputs!C18=Inputs!C16,4&lt;2))),1,0)+IF(AND(AY226&gt;0,OR(Inputs!C19&gt;Inputs!C16,AND(Inputs!C19=Inputs!C16,5&lt;2))),1,0)+IF(AND(BG226&gt;0,OR(Inputs!C20&gt;Inputs!C16,AND(Inputs!C20=Inputs!C16,6&lt;2))),1,0)+IF(AND(BO226&gt;0,OR(Inputs!C21&gt;Inputs!C16,AND(Inputs!C21=Inputs!C16,7&lt;2))),1,0)+IF(AND(BW226&gt;0,OR(Inputs!C22&gt;Inputs!C16,AND(Inputs!C22=Inputs!C16,8&lt;2))),1,0)+IF(AND(CE226&gt;0,OR(Inputs!C23&gt;Inputs!C16,AND(Inputs!C23=Inputs!C16,9&lt;2))),1,0)))</f>
        <v>99</v>
      </c>
      <c r="AF226" s="3">
        <f>IF(Inputs!$B$27&lt;&gt;"Ready","PENDING INPUTS",IF(A226&gt;Inputs!$B$6,0,MIN(MAX(0,(AA226+AB226+AC226)-AD226),MAX(0,C226-D226-(IF(O226&lt;AE226,K226+L226+M226-N226,0)+IF(W226&lt;AE226,S226+T226+U226-V226,0)+IF(AE226&lt;AE226,AA226+AB226+AC226-AD226,0)+IF(AM226&lt;AE226,AI226+AJ226+AK226-AL226,0)+IF(AU226&lt;AE226,AQ226+AR226+AS226-AT226,0)+IF(BC226&lt;AE226,AY226+AZ226+BA226-BB226,0)+IF(BK226&lt;AE226,BG226+BH226+BI226-BJ226,0)+IF(BS226&lt;AE226,BO226+BP226+BQ226-BR226,0)+IF(CA226&lt;AE226,BW226+BX226+BY226-BZ226,0)+IF(CI226&lt;AE226,CE226+CF226+CG226-CH226,0))))))</f>
        <v>0</v>
      </c>
      <c r="AG226" s="3">
        <f>IF(Inputs!$B$27&lt;&gt;"Ready","PENDING INPUTS",MIN((AA226+AB226+AC226),IF(D226&gt;C226,IF(D226=0,0,AD226*C226/D226),AD226+AF226)))</f>
        <v>0</v>
      </c>
      <c r="AH226" s="3">
        <f>IF(Inputs!$B$27&lt;&gt;"Ready","PENDING INPUTS",MAX(0,(AA226+AB226+AC226)-AG226))</f>
        <v>0</v>
      </c>
      <c r="AI226" s="3">
        <f>IF(Inputs!$B$27&lt;&gt;"Ready","PENDING INPUTS",AP225)</f>
        <v>0</v>
      </c>
      <c r="AJ226" s="3">
        <f>IF(Inputs!$B$27&lt;&gt;"Ready","PENDING INPUTS",IF(A226&lt;=Inputs!$B$6,ROUND(AI226*Inputs!C17/12,2),0))</f>
        <v>0</v>
      </c>
      <c r="AK226" s="3">
        <f>IF(Inputs!$B$27&lt;&gt;"Ready","PENDING INPUTS",IF(AND(A226&lt;=Inputs!$B$6,AI226&gt;0),Inputs!G17,0))</f>
        <v>0</v>
      </c>
      <c r="AL226" s="3">
        <f>IF(Inputs!$B$27&lt;&gt;"Ready","PENDING INPUTS",IF(A226&gt;Inputs!$B$6,0,MIN((AI226+AJ226+AK226),IF(Inputs!H17=1,Inputs!D17,MAX(Inputs!F17,ROUND(AI226*Inputs!E17+AJ226+AK226,2))))))</f>
        <v>0</v>
      </c>
      <c r="AM226">
        <f>IF(Inputs!$B$27&lt;&gt;"Ready","PENDING INPUTS",IF(AI226&lt;=0,99,1+IF(AND(K226&gt;0,OR(Inputs!C14&gt;Inputs!C17,AND(Inputs!C14=Inputs!C17,0&lt;3))),1,0)+IF(AND(S226&gt;0,OR(Inputs!C15&gt;Inputs!C17,AND(Inputs!C15=Inputs!C17,1&lt;3))),1,0)+IF(AND(AA226&gt;0,OR(Inputs!C16&gt;Inputs!C17,AND(Inputs!C16=Inputs!C17,2&lt;3))),1,0)+IF(AND(AQ226&gt;0,OR(Inputs!C18&gt;Inputs!C17,AND(Inputs!C18=Inputs!C17,4&lt;3))),1,0)+IF(AND(AY226&gt;0,OR(Inputs!C19&gt;Inputs!C17,AND(Inputs!C19=Inputs!C17,5&lt;3))),1,0)+IF(AND(BG226&gt;0,OR(Inputs!C20&gt;Inputs!C17,AND(Inputs!C20=Inputs!C17,6&lt;3))),1,0)+IF(AND(BO226&gt;0,OR(Inputs!C21&gt;Inputs!C17,AND(Inputs!C21=Inputs!C17,7&lt;3))),1,0)+IF(AND(BW226&gt;0,OR(Inputs!C22&gt;Inputs!C17,AND(Inputs!C22=Inputs!C17,8&lt;3))),1,0)+IF(AND(CE226&gt;0,OR(Inputs!C23&gt;Inputs!C17,AND(Inputs!C23=Inputs!C17,9&lt;3))),1,0)))</f>
        <v>99</v>
      </c>
      <c r="AN226" s="3">
        <f>IF(Inputs!$B$27&lt;&gt;"Ready","PENDING INPUTS",IF(A226&gt;Inputs!$B$6,0,MIN(MAX(0,(AI226+AJ226+AK226)-AL226),MAX(0,C226-D226-(IF(O226&lt;AM226,K226+L226+M226-N226,0)+IF(W226&lt;AM226,S226+T226+U226-V226,0)+IF(AE226&lt;AM226,AA226+AB226+AC226-AD226,0)+IF(AM226&lt;AM226,AI226+AJ226+AK226-AL226,0)+IF(AU226&lt;AM226,AQ226+AR226+AS226-AT226,0)+IF(BC226&lt;AM226,AY226+AZ226+BA226-BB226,0)+IF(BK226&lt;AM226,BG226+BH226+BI226-BJ226,0)+IF(BS226&lt;AM226,BO226+BP226+BQ226-BR226,0)+IF(CA226&lt;AM226,BW226+BX226+BY226-BZ226,0)+IF(CI226&lt;AM226,CE226+CF226+CG226-CH226,0))))))</f>
        <v>0</v>
      </c>
      <c r="AO226" s="3">
        <f>IF(Inputs!$B$27&lt;&gt;"Ready","PENDING INPUTS",MIN((AI226+AJ226+AK226),IF(D226&gt;C226,IF(D226=0,0,AL226*C226/D226),AL226+AN226)))</f>
        <v>0</v>
      </c>
      <c r="AP226" s="3">
        <f>IF(Inputs!$B$27&lt;&gt;"Ready","PENDING INPUTS",MAX(0,(AI226+AJ226+AK226)-AO226))</f>
        <v>0</v>
      </c>
      <c r="AQ226" s="3">
        <f>IF(Inputs!$B$27&lt;&gt;"Ready","PENDING INPUTS",AX225)</f>
        <v>0</v>
      </c>
      <c r="AR226" s="3">
        <f>IF(Inputs!$B$27&lt;&gt;"Ready","PENDING INPUTS",IF(A226&lt;=Inputs!$B$6,ROUND(AQ226*Inputs!C18/12,2),0))</f>
        <v>0</v>
      </c>
      <c r="AS226" s="3">
        <f>IF(Inputs!$B$27&lt;&gt;"Ready","PENDING INPUTS",IF(AND(A226&lt;=Inputs!$B$6,AQ226&gt;0),Inputs!G18,0))</f>
        <v>0</v>
      </c>
      <c r="AT226" s="3">
        <f>IF(Inputs!$B$27&lt;&gt;"Ready","PENDING INPUTS",IF(A226&gt;Inputs!$B$6,0,MIN((AQ226+AR226+AS226),IF(Inputs!H18=1,Inputs!D18,MAX(Inputs!F18,ROUND(AQ226*Inputs!E18+AR226+AS226,2))))))</f>
        <v>0</v>
      </c>
      <c r="AU226">
        <f>IF(Inputs!$B$27&lt;&gt;"Ready","PENDING INPUTS",IF(AQ226&lt;=0,99,1+IF(AND(K226&gt;0,OR(Inputs!C14&gt;Inputs!C18,AND(Inputs!C14=Inputs!C18,0&lt;4))),1,0)+IF(AND(S226&gt;0,OR(Inputs!C15&gt;Inputs!C18,AND(Inputs!C15=Inputs!C18,1&lt;4))),1,0)+IF(AND(AA226&gt;0,OR(Inputs!C16&gt;Inputs!C18,AND(Inputs!C16=Inputs!C18,2&lt;4))),1,0)+IF(AND(AI226&gt;0,OR(Inputs!C17&gt;Inputs!C18,AND(Inputs!C17=Inputs!C18,3&lt;4))),1,0)+IF(AND(AY226&gt;0,OR(Inputs!C19&gt;Inputs!C18,AND(Inputs!C19=Inputs!C18,5&lt;4))),1,0)+IF(AND(BG226&gt;0,OR(Inputs!C20&gt;Inputs!C18,AND(Inputs!C20=Inputs!C18,6&lt;4))),1,0)+IF(AND(BO226&gt;0,OR(Inputs!C21&gt;Inputs!C18,AND(Inputs!C21=Inputs!C18,7&lt;4))),1,0)+IF(AND(BW226&gt;0,OR(Inputs!C22&gt;Inputs!C18,AND(Inputs!C22=Inputs!C18,8&lt;4))),1,0)+IF(AND(CE226&gt;0,OR(Inputs!C23&gt;Inputs!C18,AND(Inputs!C23=Inputs!C18,9&lt;4))),1,0)))</f>
        <v>99</v>
      </c>
      <c r="AV226" s="3">
        <f>IF(Inputs!$B$27&lt;&gt;"Ready","PENDING INPUTS",IF(A226&gt;Inputs!$B$6,0,MIN(MAX(0,(AQ226+AR226+AS226)-AT226),MAX(0,C226-D226-(IF(O226&lt;AU226,K226+L226+M226-N226,0)+IF(W226&lt;AU226,S226+T226+U226-V226,0)+IF(AE226&lt;AU226,AA226+AB226+AC226-AD226,0)+IF(AM226&lt;AU226,AI226+AJ226+AK226-AL226,0)+IF(AU226&lt;AU226,AQ226+AR226+AS226-AT226,0)+IF(BC226&lt;AU226,AY226+AZ226+BA226-BB226,0)+IF(BK226&lt;AU226,BG226+BH226+BI226-BJ226,0)+IF(BS226&lt;AU226,BO226+BP226+BQ226-BR226,0)+IF(CA226&lt;AU226,BW226+BX226+BY226-BZ226,0)+IF(CI226&lt;AU226,CE226+CF226+CG226-CH226,0))))))</f>
        <v>0</v>
      </c>
      <c r="AW226" s="3">
        <f>IF(Inputs!$B$27&lt;&gt;"Ready","PENDING INPUTS",MIN((AQ226+AR226+AS226),IF(D226&gt;C226,IF(D226=0,0,AT226*C226/D226),AT226+AV226)))</f>
        <v>0</v>
      </c>
      <c r="AX226" s="3">
        <f>IF(Inputs!$B$27&lt;&gt;"Ready","PENDING INPUTS",MAX(0,(AQ226+AR226+AS226)-AW226))</f>
        <v>0</v>
      </c>
      <c r="AY226" s="3">
        <f>IF(Inputs!$B$27&lt;&gt;"Ready","PENDING INPUTS",BF225)</f>
        <v>0</v>
      </c>
      <c r="AZ226" s="3">
        <f>IF(Inputs!$B$27&lt;&gt;"Ready","PENDING INPUTS",IF(A226&lt;=Inputs!$B$6,ROUND(AY226*Inputs!C19/12,2),0))</f>
        <v>0</v>
      </c>
      <c r="BA226" s="3">
        <f>IF(Inputs!$B$27&lt;&gt;"Ready","PENDING INPUTS",IF(AND(A226&lt;=Inputs!$B$6,AY226&gt;0),Inputs!G19,0))</f>
        <v>0</v>
      </c>
      <c r="BB226" s="3">
        <f>IF(Inputs!$B$27&lt;&gt;"Ready","PENDING INPUTS",IF(A226&gt;Inputs!$B$6,0,MIN((AY226+AZ226+BA226),IF(Inputs!H19=1,Inputs!D19,MAX(Inputs!F19,ROUND(AY226*Inputs!E19+AZ226+BA226,2))))))</f>
        <v>0</v>
      </c>
      <c r="BC226">
        <f>IF(Inputs!$B$27&lt;&gt;"Ready","PENDING INPUTS",IF(AY226&lt;=0,99,1+IF(AND(K226&gt;0,OR(Inputs!C14&gt;Inputs!C19,AND(Inputs!C14=Inputs!C19,0&lt;5))),1,0)+IF(AND(S226&gt;0,OR(Inputs!C15&gt;Inputs!C19,AND(Inputs!C15=Inputs!C19,1&lt;5))),1,0)+IF(AND(AA226&gt;0,OR(Inputs!C16&gt;Inputs!C19,AND(Inputs!C16=Inputs!C19,2&lt;5))),1,0)+IF(AND(AI226&gt;0,OR(Inputs!C17&gt;Inputs!C19,AND(Inputs!C17=Inputs!C19,3&lt;5))),1,0)+IF(AND(AQ226&gt;0,OR(Inputs!C18&gt;Inputs!C19,AND(Inputs!C18=Inputs!C19,4&lt;5))),1,0)+IF(AND(BG226&gt;0,OR(Inputs!C20&gt;Inputs!C19,AND(Inputs!C20=Inputs!C19,6&lt;5))),1,0)+IF(AND(BO226&gt;0,OR(Inputs!C21&gt;Inputs!C19,AND(Inputs!C21=Inputs!C19,7&lt;5))),1,0)+IF(AND(BW226&gt;0,OR(Inputs!C22&gt;Inputs!C19,AND(Inputs!C22=Inputs!C19,8&lt;5))),1,0)+IF(AND(CE226&gt;0,OR(Inputs!C23&gt;Inputs!C19,AND(Inputs!C23=Inputs!C19,9&lt;5))),1,0)))</f>
        <v>99</v>
      </c>
      <c r="BD226" s="3">
        <f>IF(Inputs!$B$27&lt;&gt;"Ready","PENDING INPUTS",IF(A226&gt;Inputs!$B$6,0,MIN(MAX(0,(AY226+AZ226+BA226)-BB226),MAX(0,C226-D226-(IF(O226&lt;BC226,K226+L226+M226-N226,0)+IF(W226&lt;BC226,S226+T226+U226-V226,0)+IF(AE226&lt;BC226,AA226+AB226+AC226-AD226,0)+IF(AM226&lt;BC226,AI226+AJ226+AK226-AL226,0)+IF(AU226&lt;BC226,AQ226+AR226+AS226-AT226,0)+IF(BC226&lt;BC226,AY226+AZ226+BA226-BB226,0)+IF(BK226&lt;BC226,BG226+BH226+BI226-BJ226,0)+IF(BS226&lt;BC226,BO226+BP226+BQ226-BR226,0)+IF(CA226&lt;BC226,BW226+BX226+BY226-BZ226,0)+IF(CI226&lt;BC226,CE226+CF226+CG226-CH226,0))))))</f>
        <v>0</v>
      </c>
      <c r="BE226" s="3">
        <f>IF(Inputs!$B$27&lt;&gt;"Ready","PENDING INPUTS",MIN((AY226+AZ226+BA226),IF(D226&gt;C226,IF(D226=0,0,BB226*C226/D226),BB226+BD226)))</f>
        <v>0</v>
      </c>
      <c r="BF226" s="3">
        <f>IF(Inputs!$B$27&lt;&gt;"Ready","PENDING INPUTS",MAX(0,(AY226+AZ226+BA226)-BE226))</f>
        <v>0</v>
      </c>
      <c r="BG226" s="3">
        <f>IF(Inputs!$B$27&lt;&gt;"Ready","PENDING INPUTS",BN225)</f>
        <v>0</v>
      </c>
      <c r="BH226" s="3">
        <f>IF(Inputs!$B$27&lt;&gt;"Ready","PENDING INPUTS",IF(A226&lt;=Inputs!$B$6,ROUND(BG226*Inputs!C20/12,2),0))</f>
        <v>0</v>
      </c>
      <c r="BI226" s="3">
        <f>IF(Inputs!$B$27&lt;&gt;"Ready","PENDING INPUTS",IF(AND(A226&lt;=Inputs!$B$6,BG226&gt;0),Inputs!G20,0))</f>
        <v>0</v>
      </c>
      <c r="BJ226" s="3">
        <f>IF(Inputs!$B$27&lt;&gt;"Ready","PENDING INPUTS",IF(A226&gt;Inputs!$B$6,0,MIN((BG226+BH226+BI226),IF(Inputs!H20=1,Inputs!D20,MAX(Inputs!F20,ROUND(BG226*Inputs!E20+BH226+BI226,2))))))</f>
        <v>0</v>
      </c>
      <c r="BK226">
        <f>IF(Inputs!$B$27&lt;&gt;"Ready","PENDING INPUTS",IF(BG226&lt;=0,99,1+IF(AND(K226&gt;0,OR(Inputs!C14&gt;Inputs!C20,AND(Inputs!C14=Inputs!C20,0&lt;6))),1,0)+IF(AND(S226&gt;0,OR(Inputs!C15&gt;Inputs!C20,AND(Inputs!C15=Inputs!C20,1&lt;6))),1,0)+IF(AND(AA226&gt;0,OR(Inputs!C16&gt;Inputs!C20,AND(Inputs!C16=Inputs!C20,2&lt;6))),1,0)+IF(AND(AI226&gt;0,OR(Inputs!C17&gt;Inputs!C20,AND(Inputs!C17=Inputs!C20,3&lt;6))),1,0)+IF(AND(AQ226&gt;0,OR(Inputs!C18&gt;Inputs!C20,AND(Inputs!C18=Inputs!C20,4&lt;6))),1,0)+IF(AND(AY226&gt;0,OR(Inputs!C19&gt;Inputs!C20,AND(Inputs!C19=Inputs!C20,5&lt;6))),1,0)+IF(AND(BO226&gt;0,OR(Inputs!C21&gt;Inputs!C20,AND(Inputs!C21=Inputs!C20,7&lt;6))),1,0)+IF(AND(BW226&gt;0,OR(Inputs!C22&gt;Inputs!C20,AND(Inputs!C22=Inputs!C20,8&lt;6))),1,0)+IF(AND(CE226&gt;0,OR(Inputs!C23&gt;Inputs!C20,AND(Inputs!C23=Inputs!C20,9&lt;6))),1,0)))</f>
        <v>99</v>
      </c>
      <c r="BL226" s="3">
        <f>IF(Inputs!$B$27&lt;&gt;"Ready","PENDING INPUTS",IF(A226&gt;Inputs!$B$6,0,MIN(MAX(0,(BG226+BH226+BI226)-BJ226),MAX(0,C226-D226-(IF(O226&lt;BK226,K226+L226+M226-N226,0)+IF(W226&lt;BK226,S226+T226+U226-V226,0)+IF(AE226&lt;BK226,AA226+AB226+AC226-AD226,0)+IF(AM226&lt;BK226,AI226+AJ226+AK226-AL226,0)+IF(AU226&lt;BK226,AQ226+AR226+AS226-AT226,0)+IF(BC226&lt;BK226,AY226+AZ226+BA226-BB226,0)+IF(BK226&lt;BK226,BG226+BH226+BI226-BJ226,0)+IF(BS226&lt;BK226,BO226+BP226+BQ226-BR226,0)+IF(CA226&lt;BK226,BW226+BX226+BY226-BZ226,0)+IF(CI226&lt;BK226,CE226+CF226+CG226-CH226,0))))))</f>
        <v>0</v>
      </c>
      <c r="BM226" s="3">
        <f>IF(Inputs!$B$27&lt;&gt;"Ready","PENDING INPUTS",MIN((BG226+BH226+BI226),IF(D226&gt;C226,IF(D226=0,0,BJ226*C226/D226),BJ226+BL226)))</f>
        <v>0</v>
      </c>
      <c r="BN226" s="3">
        <f>IF(Inputs!$B$27&lt;&gt;"Ready","PENDING INPUTS",MAX(0,(BG226+BH226+BI226)-BM226))</f>
        <v>0</v>
      </c>
      <c r="BO226" s="3">
        <f>IF(Inputs!$B$27&lt;&gt;"Ready","PENDING INPUTS",BV225)</f>
        <v>0</v>
      </c>
      <c r="BP226" s="3">
        <f>IF(Inputs!$B$27&lt;&gt;"Ready","PENDING INPUTS",IF(A226&lt;=Inputs!$B$6,ROUND(BO226*Inputs!C21/12,2),0))</f>
        <v>0</v>
      </c>
      <c r="BQ226" s="3">
        <f>IF(Inputs!$B$27&lt;&gt;"Ready","PENDING INPUTS",IF(AND(A226&lt;=Inputs!$B$6,BO226&gt;0),Inputs!G21,0))</f>
        <v>0</v>
      </c>
      <c r="BR226" s="3">
        <f>IF(Inputs!$B$27&lt;&gt;"Ready","PENDING INPUTS",IF(A226&gt;Inputs!$B$6,0,MIN((BO226+BP226+BQ226),IF(Inputs!H21=1,Inputs!D21,MAX(Inputs!F21,ROUND(BO226*Inputs!E21+BP226+BQ226,2))))))</f>
        <v>0</v>
      </c>
      <c r="BS226">
        <f>IF(Inputs!$B$27&lt;&gt;"Ready","PENDING INPUTS",IF(BO226&lt;=0,99,1+IF(AND(K226&gt;0,OR(Inputs!C14&gt;Inputs!C21,AND(Inputs!C14=Inputs!C21,0&lt;7))),1,0)+IF(AND(S226&gt;0,OR(Inputs!C15&gt;Inputs!C21,AND(Inputs!C15=Inputs!C21,1&lt;7))),1,0)+IF(AND(AA226&gt;0,OR(Inputs!C16&gt;Inputs!C21,AND(Inputs!C16=Inputs!C21,2&lt;7))),1,0)+IF(AND(AI226&gt;0,OR(Inputs!C17&gt;Inputs!C21,AND(Inputs!C17=Inputs!C21,3&lt;7))),1,0)+IF(AND(AQ226&gt;0,OR(Inputs!C18&gt;Inputs!C21,AND(Inputs!C18=Inputs!C21,4&lt;7))),1,0)+IF(AND(AY226&gt;0,OR(Inputs!C19&gt;Inputs!C21,AND(Inputs!C19=Inputs!C21,5&lt;7))),1,0)+IF(AND(BG226&gt;0,OR(Inputs!C20&gt;Inputs!C21,AND(Inputs!C20=Inputs!C21,6&lt;7))),1,0)+IF(AND(BW226&gt;0,OR(Inputs!C22&gt;Inputs!C21,AND(Inputs!C22=Inputs!C21,8&lt;7))),1,0)+IF(AND(CE226&gt;0,OR(Inputs!C23&gt;Inputs!C21,AND(Inputs!C23=Inputs!C21,9&lt;7))),1,0)))</f>
        <v>99</v>
      </c>
      <c r="BT226" s="3">
        <f>IF(Inputs!$B$27&lt;&gt;"Ready","PENDING INPUTS",IF(A226&gt;Inputs!$B$6,0,MIN(MAX(0,(BO226+BP226+BQ226)-BR226),MAX(0,C226-D226-(IF(O226&lt;BS226,K226+L226+M226-N226,0)+IF(W226&lt;BS226,S226+T226+U226-V226,0)+IF(AE226&lt;BS226,AA226+AB226+AC226-AD226,0)+IF(AM226&lt;BS226,AI226+AJ226+AK226-AL226,0)+IF(AU226&lt;BS226,AQ226+AR226+AS226-AT226,0)+IF(BC226&lt;BS226,AY226+AZ226+BA226-BB226,0)+IF(BK226&lt;BS226,BG226+BH226+BI226-BJ226,0)+IF(BS226&lt;BS226,BO226+BP226+BQ226-BR226,0)+IF(CA226&lt;BS226,BW226+BX226+BY226-BZ226,0)+IF(CI226&lt;BS226,CE226+CF226+CG226-CH226,0))))))</f>
        <v>0</v>
      </c>
      <c r="BU226" s="3">
        <f>IF(Inputs!$B$27&lt;&gt;"Ready","PENDING INPUTS",MIN((BO226+BP226+BQ226),IF(D226&gt;C226,IF(D226=0,0,BR226*C226/D226),BR226+BT226)))</f>
        <v>0</v>
      </c>
      <c r="BV226" s="3">
        <f>IF(Inputs!$B$27&lt;&gt;"Ready","PENDING INPUTS",MAX(0,(BO226+BP226+BQ226)-BU226))</f>
        <v>0</v>
      </c>
      <c r="BW226" s="3">
        <f>IF(Inputs!$B$27&lt;&gt;"Ready","PENDING INPUTS",CD225)</f>
        <v>0</v>
      </c>
      <c r="BX226" s="3">
        <f>IF(Inputs!$B$27&lt;&gt;"Ready","PENDING INPUTS",IF(A226&lt;=Inputs!$B$6,ROUND(BW226*Inputs!C22/12,2),0))</f>
        <v>0</v>
      </c>
      <c r="BY226" s="3">
        <f>IF(Inputs!$B$27&lt;&gt;"Ready","PENDING INPUTS",IF(AND(A226&lt;=Inputs!$B$6,BW226&gt;0),Inputs!G22,0))</f>
        <v>0</v>
      </c>
      <c r="BZ226" s="3">
        <f>IF(Inputs!$B$27&lt;&gt;"Ready","PENDING INPUTS",IF(A226&gt;Inputs!$B$6,0,MIN((BW226+BX226+BY226),IF(Inputs!H22=1,Inputs!D22,MAX(Inputs!F22,ROUND(BW226*Inputs!E22+BX226+BY226,2))))))</f>
        <v>0</v>
      </c>
      <c r="CA226">
        <f>IF(Inputs!$B$27&lt;&gt;"Ready","PENDING INPUTS",IF(BW226&lt;=0,99,1+IF(AND(K226&gt;0,OR(Inputs!C14&gt;Inputs!C22,AND(Inputs!C14=Inputs!C22,0&lt;8))),1,0)+IF(AND(S226&gt;0,OR(Inputs!C15&gt;Inputs!C22,AND(Inputs!C15=Inputs!C22,1&lt;8))),1,0)+IF(AND(AA226&gt;0,OR(Inputs!C16&gt;Inputs!C22,AND(Inputs!C16=Inputs!C22,2&lt;8))),1,0)+IF(AND(AI226&gt;0,OR(Inputs!C17&gt;Inputs!C22,AND(Inputs!C17=Inputs!C22,3&lt;8))),1,0)+IF(AND(AQ226&gt;0,OR(Inputs!C18&gt;Inputs!C22,AND(Inputs!C18=Inputs!C22,4&lt;8))),1,0)+IF(AND(AY226&gt;0,OR(Inputs!C19&gt;Inputs!C22,AND(Inputs!C19=Inputs!C22,5&lt;8))),1,0)+IF(AND(BG226&gt;0,OR(Inputs!C20&gt;Inputs!C22,AND(Inputs!C20=Inputs!C22,6&lt;8))),1,0)+IF(AND(BO226&gt;0,OR(Inputs!C21&gt;Inputs!C22,AND(Inputs!C21=Inputs!C22,7&lt;8))),1,0)+IF(AND(CE226&gt;0,OR(Inputs!C23&gt;Inputs!C22,AND(Inputs!C23=Inputs!C22,9&lt;8))),1,0)))</f>
        <v>99</v>
      </c>
      <c r="CB226" s="3">
        <f>IF(Inputs!$B$27&lt;&gt;"Ready","PENDING INPUTS",IF(A226&gt;Inputs!$B$6,0,MIN(MAX(0,(BW226+BX226+BY226)-BZ226),MAX(0,C226-D226-(IF(O226&lt;CA226,K226+L226+M226-N226,0)+IF(W226&lt;CA226,S226+T226+U226-V226,0)+IF(AE226&lt;CA226,AA226+AB226+AC226-AD226,0)+IF(AM226&lt;CA226,AI226+AJ226+AK226-AL226,0)+IF(AU226&lt;CA226,AQ226+AR226+AS226-AT226,0)+IF(BC226&lt;CA226,AY226+AZ226+BA226-BB226,0)+IF(BK226&lt;CA226,BG226+BH226+BI226-BJ226,0)+IF(BS226&lt;CA226,BO226+BP226+BQ226-BR226,0)+IF(CA226&lt;CA226,BW226+BX226+BY226-BZ226,0)+IF(CI226&lt;CA226,CE226+CF226+CG226-CH226,0))))))</f>
        <v>0</v>
      </c>
      <c r="CC226" s="3">
        <f>IF(Inputs!$B$27&lt;&gt;"Ready","PENDING INPUTS",MIN((BW226+BX226+BY226),IF(D226&gt;C226,IF(D226=0,0,BZ226*C226/D226),BZ226+CB226)))</f>
        <v>0</v>
      </c>
      <c r="CD226" s="3">
        <f>IF(Inputs!$B$27&lt;&gt;"Ready","PENDING INPUTS",MAX(0,(BW226+BX226+BY226)-CC226))</f>
        <v>0</v>
      </c>
      <c r="CE226" s="3">
        <f>IF(Inputs!$B$27&lt;&gt;"Ready","PENDING INPUTS",CL225)</f>
        <v>0</v>
      </c>
      <c r="CF226" s="3">
        <f>IF(Inputs!$B$27&lt;&gt;"Ready","PENDING INPUTS",IF(A226&lt;=Inputs!$B$6,ROUND(CE226*Inputs!C23/12,2),0))</f>
        <v>0</v>
      </c>
      <c r="CG226" s="3">
        <f>IF(Inputs!$B$27&lt;&gt;"Ready","PENDING INPUTS",IF(AND(A226&lt;=Inputs!$B$6,CE226&gt;0),Inputs!G23,0))</f>
        <v>0</v>
      </c>
      <c r="CH226" s="3">
        <f>IF(Inputs!$B$27&lt;&gt;"Ready","PENDING INPUTS",IF(A226&gt;Inputs!$B$6,0,MIN((CE226+CF226+CG226),IF(Inputs!H23=1,Inputs!D23,MAX(Inputs!F23,ROUND(CE226*Inputs!E23+CF226+CG226,2))))))</f>
        <v>0</v>
      </c>
      <c r="CI226">
        <f>IF(Inputs!$B$27&lt;&gt;"Ready","PENDING INPUTS",IF(CE226&lt;=0,99,1+IF(AND(K226&gt;0,OR(Inputs!C14&gt;Inputs!C23,AND(Inputs!C14=Inputs!C23,0&lt;9))),1,0)+IF(AND(S226&gt;0,OR(Inputs!C15&gt;Inputs!C23,AND(Inputs!C15=Inputs!C23,1&lt;9))),1,0)+IF(AND(AA226&gt;0,OR(Inputs!C16&gt;Inputs!C23,AND(Inputs!C16=Inputs!C23,2&lt;9))),1,0)+IF(AND(AI226&gt;0,OR(Inputs!C17&gt;Inputs!C23,AND(Inputs!C17=Inputs!C23,3&lt;9))),1,0)+IF(AND(AQ226&gt;0,OR(Inputs!C18&gt;Inputs!C23,AND(Inputs!C18=Inputs!C23,4&lt;9))),1,0)+IF(AND(AY226&gt;0,OR(Inputs!C19&gt;Inputs!C23,AND(Inputs!C19=Inputs!C23,5&lt;9))),1,0)+IF(AND(BG226&gt;0,OR(Inputs!C20&gt;Inputs!C23,AND(Inputs!C20=Inputs!C23,6&lt;9))),1,0)+IF(AND(BO226&gt;0,OR(Inputs!C21&gt;Inputs!C23,AND(Inputs!C21=Inputs!C23,7&lt;9))),1,0)+IF(AND(BW226&gt;0,OR(Inputs!C22&gt;Inputs!C23,AND(Inputs!C22=Inputs!C23,8&lt;9))),1,0)))</f>
        <v>99</v>
      </c>
      <c r="CJ226" s="3">
        <f>IF(Inputs!$B$27&lt;&gt;"Ready","PENDING INPUTS",IF(A226&gt;Inputs!$B$6,0,MIN(MAX(0,(CE226+CF226+CG226)-CH226),MAX(0,C226-D226-(IF(O226&lt;CI226,K226+L226+M226-N226,0)+IF(W226&lt;CI226,S226+T226+U226-V226,0)+IF(AE226&lt;CI226,AA226+AB226+AC226-AD226,0)+IF(AM226&lt;CI226,AI226+AJ226+AK226-AL226,0)+IF(AU226&lt;CI226,AQ226+AR226+AS226-AT226,0)+IF(BC226&lt;CI226,AY226+AZ226+BA226-BB226,0)+IF(BK226&lt;CI226,BG226+BH226+BI226-BJ226,0)+IF(BS226&lt;CI226,BO226+BP226+BQ226-BR226,0)+IF(CA226&lt;CI226,BW226+BX226+BY226-BZ226,0)+IF(CI226&lt;CI226,CE226+CF226+CG226-CH226,0))))))</f>
        <v>0</v>
      </c>
      <c r="CK226" s="3">
        <f>IF(Inputs!$B$27&lt;&gt;"Ready","PENDING INPUTS",MIN((CE226+CF226+CG226),IF(D226&gt;C226,IF(D226=0,0,CH226*C226/D226),CH226+CJ226)))</f>
        <v>0</v>
      </c>
      <c r="CL226" s="3">
        <f>IF(Inputs!$B$27&lt;&gt;"Ready","PENDING INPUTS",MAX(0,(CE226+CF226+CG226)-CK226))</f>
        <v>0</v>
      </c>
    </row>
    <row r="227" spans="1:90" ht="27.95" customHeight="1" x14ac:dyDescent="0.25">
      <c r="A227">
        <v>223</v>
      </c>
      <c r="B227" s="13">
        <f>IF(Inputs!$B$27&lt;&gt;"Ready","PENDING INPUTS",EDATE(Inputs!$B$5,A227-1))</f>
        <v>53053</v>
      </c>
      <c r="C227" s="3">
        <f>IF(Inputs!$B$27&lt;&gt;"Ready","PENDING INPUTS",IF(A227&lt;=Inputs!$B$6,MAX(0,Inputs!$B$4+IF(A227=Inputs!$B$7,Inputs!$B$8,0)+IF(A227=Inputs!$B$9,Inputs!$B$10,0)),0))</f>
        <v>0</v>
      </c>
      <c r="D227" s="3">
        <f>IF(Inputs!$B$27&lt;&gt;"Ready","PENDING INPUTS",SUM(N227,V227,AD227,AL227,AT227,BB227,BJ227,BR227,BZ227,CH227))</f>
        <v>0</v>
      </c>
      <c r="E227" s="3">
        <f>IF(Inputs!$B$27&lt;&gt;"Ready","PENDING INPUTS",MAX(0,D227-C227))</f>
        <v>0</v>
      </c>
      <c r="F227" s="3">
        <f>IF(Inputs!$B$27&lt;&gt;"Ready","PENDING INPUTS",SUM(Q227,Y227,AG227,AO227,AW227,BE227,BM227,BU227,CC227,CK227))</f>
        <v>0</v>
      </c>
      <c r="G227" s="3">
        <f>IF(Inputs!$B$27&lt;&gt;"Ready","PENDING INPUTS",SUM(L227,T227,AB227,AJ227,AR227,AZ227,BH227,BP227,BX227,CF227))</f>
        <v>0</v>
      </c>
      <c r="H227" s="3">
        <f>IF(Inputs!$B$27&lt;&gt;"Ready","PENDING INPUTS",SUM(M227,U227,AC227,AK227,AS227,BA227,BI227,BQ227,BY227,CG227))</f>
        <v>0</v>
      </c>
      <c r="I227" s="3">
        <f>IF(Inputs!$B$27&lt;&gt;"Ready","PENDING INPUTS",SUM(R227,Z227,AH227,AP227,AX227,BF227,BN227,BV227,CD227,CL227))</f>
        <v>0</v>
      </c>
      <c r="J227" t="str">
        <f>IF(Inputs!$B$27&lt;&gt;"Ready","PENDING INPUTS",IF(A227&gt;Inputs!$B$6,"Beyond horizon",IF(E227&gt;0.005,"MINIMUM SHORTFALL",IF(I227&lt;0.005,"Paid off","In progress"))))</f>
        <v>Beyond horizon</v>
      </c>
      <c r="K227" s="3">
        <f>IF(Inputs!$B$27&lt;&gt;"Ready","PENDING INPUTS",R226)</f>
        <v>0</v>
      </c>
      <c r="L227" s="3">
        <f>IF(Inputs!$B$27&lt;&gt;"Ready","PENDING INPUTS",IF(A227&lt;=Inputs!$B$6,ROUND(K227*Inputs!C14/12,2),0))</f>
        <v>0</v>
      </c>
      <c r="M227" s="3">
        <f>IF(Inputs!$B$27&lt;&gt;"Ready","PENDING INPUTS",IF(AND(A227&lt;=Inputs!$B$6,K227&gt;0),Inputs!G14,0))</f>
        <v>0</v>
      </c>
      <c r="N227" s="3">
        <f>IF(Inputs!$B$27&lt;&gt;"Ready","PENDING INPUTS",IF(A227&gt;Inputs!$B$6,0,MIN((K227+L227+M227),IF(Inputs!H14=1,Inputs!D14,MAX(Inputs!F14,ROUND(K227*Inputs!E14+L227+M227,2))))))</f>
        <v>0</v>
      </c>
      <c r="O227">
        <f>IF(Inputs!$B$27&lt;&gt;"Ready","PENDING INPUTS",IF(K227&lt;=0,99,1+IF(AND(S227&gt;0,OR(Inputs!C15&gt;Inputs!C14,AND(Inputs!C15=Inputs!C14,1&lt;0))),1,0)+IF(AND(AA227&gt;0,OR(Inputs!C16&gt;Inputs!C14,AND(Inputs!C16=Inputs!C14,2&lt;0))),1,0)+IF(AND(AI227&gt;0,OR(Inputs!C17&gt;Inputs!C14,AND(Inputs!C17=Inputs!C14,3&lt;0))),1,0)+IF(AND(AQ227&gt;0,OR(Inputs!C18&gt;Inputs!C14,AND(Inputs!C18=Inputs!C14,4&lt;0))),1,0)+IF(AND(AY227&gt;0,OR(Inputs!C19&gt;Inputs!C14,AND(Inputs!C19=Inputs!C14,5&lt;0))),1,0)+IF(AND(BG227&gt;0,OR(Inputs!C20&gt;Inputs!C14,AND(Inputs!C20=Inputs!C14,6&lt;0))),1,0)+IF(AND(BO227&gt;0,OR(Inputs!C21&gt;Inputs!C14,AND(Inputs!C21=Inputs!C14,7&lt;0))),1,0)+IF(AND(BW227&gt;0,OR(Inputs!C22&gt;Inputs!C14,AND(Inputs!C22=Inputs!C14,8&lt;0))),1,0)+IF(AND(CE227&gt;0,OR(Inputs!C23&gt;Inputs!C14,AND(Inputs!C23=Inputs!C14,9&lt;0))),1,0)))</f>
        <v>99</v>
      </c>
      <c r="P227" s="3">
        <f>IF(Inputs!$B$27&lt;&gt;"Ready","PENDING INPUTS",IF(A227&gt;Inputs!$B$6,0,MIN(MAX(0,(K227+L227+M227)-N227),MAX(0,C227-D227-(IF(O227&lt;O227,K227+L227+M227-N227,0)+IF(W227&lt;O227,S227+T227+U227-V227,0)+IF(AE227&lt;O227,AA227+AB227+AC227-AD227,0)+IF(AM227&lt;O227,AI227+AJ227+AK227-AL227,0)+IF(AU227&lt;O227,AQ227+AR227+AS227-AT227,0)+IF(BC227&lt;O227,AY227+AZ227+BA227-BB227,0)+IF(BK227&lt;O227,BG227+BH227+BI227-BJ227,0)+IF(BS227&lt;O227,BO227+BP227+BQ227-BR227,0)+IF(CA227&lt;O227,BW227+BX227+BY227-BZ227,0)+IF(CI227&lt;O227,CE227+CF227+CG227-CH227,0))))))</f>
        <v>0</v>
      </c>
      <c r="Q227" s="3">
        <f>IF(Inputs!$B$27&lt;&gt;"Ready","PENDING INPUTS",MIN((K227+L227+M227),IF(D227&gt;C227,IF(D227=0,0,N227*C227/D227),N227+P227)))</f>
        <v>0</v>
      </c>
      <c r="R227" s="3">
        <f>IF(Inputs!$B$27&lt;&gt;"Ready","PENDING INPUTS",MAX(0,(K227+L227+M227)-Q227))</f>
        <v>0</v>
      </c>
      <c r="S227" s="3">
        <f>IF(Inputs!$B$27&lt;&gt;"Ready","PENDING INPUTS",Z226)</f>
        <v>0</v>
      </c>
      <c r="T227" s="3">
        <f>IF(Inputs!$B$27&lt;&gt;"Ready","PENDING INPUTS",IF(A227&lt;=Inputs!$B$6,ROUND(S227*Inputs!C15/12,2),0))</f>
        <v>0</v>
      </c>
      <c r="U227" s="3">
        <f>IF(Inputs!$B$27&lt;&gt;"Ready","PENDING INPUTS",IF(AND(A227&lt;=Inputs!$B$6,S227&gt;0),Inputs!G15,0))</f>
        <v>0</v>
      </c>
      <c r="V227" s="3">
        <f>IF(Inputs!$B$27&lt;&gt;"Ready","PENDING INPUTS",IF(A227&gt;Inputs!$B$6,0,MIN((S227+T227+U227),IF(Inputs!H15=1,Inputs!D15,MAX(Inputs!F15,ROUND(S227*Inputs!E15+T227+U227,2))))))</f>
        <v>0</v>
      </c>
      <c r="W227">
        <f>IF(Inputs!$B$27&lt;&gt;"Ready","PENDING INPUTS",IF(S227&lt;=0,99,1+IF(AND(K227&gt;0,OR(Inputs!C14&gt;Inputs!C15,AND(Inputs!C14=Inputs!C15,0&lt;1))),1,0)+IF(AND(AA227&gt;0,OR(Inputs!C16&gt;Inputs!C15,AND(Inputs!C16=Inputs!C15,2&lt;1))),1,0)+IF(AND(AI227&gt;0,OR(Inputs!C17&gt;Inputs!C15,AND(Inputs!C17=Inputs!C15,3&lt;1))),1,0)+IF(AND(AQ227&gt;0,OR(Inputs!C18&gt;Inputs!C15,AND(Inputs!C18=Inputs!C15,4&lt;1))),1,0)+IF(AND(AY227&gt;0,OR(Inputs!C19&gt;Inputs!C15,AND(Inputs!C19=Inputs!C15,5&lt;1))),1,0)+IF(AND(BG227&gt;0,OR(Inputs!C20&gt;Inputs!C15,AND(Inputs!C20=Inputs!C15,6&lt;1))),1,0)+IF(AND(BO227&gt;0,OR(Inputs!C21&gt;Inputs!C15,AND(Inputs!C21=Inputs!C15,7&lt;1))),1,0)+IF(AND(BW227&gt;0,OR(Inputs!C22&gt;Inputs!C15,AND(Inputs!C22=Inputs!C15,8&lt;1))),1,0)+IF(AND(CE227&gt;0,OR(Inputs!C23&gt;Inputs!C15,AND(Inputs!C23=Inputs!C15,9&lt;1))),1,0)))</f>
        <v>99</v>
      </c>
      <c r="X227" s="3">
        <f>IF(Inputs!$B$27&lt;&gt;"Ready","PENDING INPUTS",IF(A227&gt;Inputs!$B$6,0,MIN(MAX(0,(S227+T227+U227)-V227),MAX(0,C227-D227-(IF(O227&lt;W227,K227+L227+M227-N227,0)+IF(W227&lt;W227,S227+T227+U227-V227,0)+IF(AE227&lt;W227,AA227+AB227+AC227-AD227,0)+IF(AM227&lt;W227,AI227+AJ227+AK227-AL227,0)+IF(AU227&lt;W227,AQ227+AR227+AS227-AT227,0)+IF(BC227&lt;W227,AY227+AZ227+BA227-BB227,0)+IF(BK227&lt;W227,BG227+BH227+BI227-BJ227,0)+IF(BS227&lt;W227,BO227+BP227+BQ227-BR227,0)+IF(CA227&lt;W227,BW227+BX227+BY227-BZ227,0)+IF(CI227&lt;W227,CE227+CF227+CG227-CH227,0))))))</f>
        <v>0</v>
      </c>
      <c r="Y227" s="3">
        <f>IF(Inputs!$B$27&lt;&gt;"Ready","PENDING INPUTS",MIN((S227+T227+U227),IF(D227&gt;C227,IF(D227=0,0,V227*C227/D227),V227+X227)))</f>
        <v>0</v>
      </c>
      <c r="Z227" s="3">
        <f>IF(Inputs!$B$27&lt;&gt;"Ready","PENDING INPUTS",MAX(0,(S227+T227+U227)-Y227))</f>
        <v>0</v>
      </c>
      <c r="AA227" s="3">
        <f>IF(Inputs!$B$27&lt;&gt;"Ready","PENDING INPUTS",AH226)</f>
        <v>0</v>
      </c>
      <c r="AB227" s="3">
        <f>IF(Inputs!$B$27&lt;&gt;"Ready","PENDING INPUTS",IF(A227&lt;=Inputs!$B$6,ROUND(AA227*Inputs!C16/12,2),0))</f>
        <v>0</v>
      </c>
      <c r="AC227" s="3">
        <f>IF(Inputs!$B$27&lt;&gt;"Ready","PENDING INPUTS",IF(AND(A227&lt;=Inputs!$B$6,AA227&gt;0),Inputs!G16,0))</f>
        <v>0</v>
      </c>
      <c r="AD227" s="3">
        <f>IF(Inputs!$B$27&lt;&gt;"Ready","PENDING INPUTS",IF(A227&gt;Inputs!$B$6,0,MIN((AA227+AB227+AC227),IF(Inputs!H16=1,Inputs!D16,MAX(Inputs!F16,ROUND(AA227*Inputs!E16+AB227+AC227,2))))))</f>
        <v>0</v>
      </c>
      <c r="AE227">
        <f>IF(Inputs!$B$27&lt;&gt;"Ready","PENDING INPUTS",IF(AA227&lt;=0,99,1+IF(AND(K227&gt;0,OR(Inputs!C14&gt;Inputs!C16,AND(Inputs!C14=Inputs!C16,0&lt;2))),1,0)+IF(AND(S227&gt;0,OR(Inputs!C15&gt;Inputs!C16,AND(Inputs!C15=Inputs!C16,1&lt;2))),1,0)+IF(AND(AI227&gt;0,OR(Inputs!C17&gt;Inputs!C16,AND(Inputs!C17=Inputs!C16,3&lt;2))),1,0)+IF(AND(AQ227&gt;0,OR(Inputs!C18&gt;Inputs!C16,AND(Inputs!C18=Inputs!C16,4&lt;2))),1,0)+IF(AND(AY227&gt;0,OR(Inputs!C19&gt;Inputs!C16,AND(Inputs!C19=Inputs!C16,5&lt;2))),1,0)+IF(AND(BG227&gt;0,OR(Inputs!C20&gt;Inputs!C16,AND(Inputs!C20=Inputs!C16,6&lt;2))),1,0)+IF(AND(BO227&gt;0,OR(Inputs!C21&gt;Inputs!C16,AND(Inputs!C21=Inputs!C16,7&lt;2))),1,0)+IF(AND(BW227&gt;0,OR(Inputs!C22&gt;Inputs!C16,AND(Inputs!C22=Inputs!C16,8&lt;2))),1,0)+IF(AND(CE227&gt;0,OR(Inputs!C23&gt;Inputs!C16,AND(Inputs!C23=Inputs!C16,9&lt;2))),1,0)))</f>
        <v>99</v>
      </c>
      <c r="AF227" s="3">
        <f>IF(Inputs!$B$27&lt;&gt;"Ready","PENDING INPUTS",IF(A227&gt;Inputs!$B$6,0,MIN(MAX(0,(AA227+AB227+AC227)-AD227),MAX(0,C227-D227-(IF(O227&lt;AE227,K227+L227+M227-N227,0)+IF(W227&lt;AE227,S227+T227+U227-V227,0)+IF(AE227&lt;AE227,AA227+AB227+AC227-AD227,0)+IF(AM227&lt;AE227,AI227+AJ227+AK227-AL227,0)+IF(AU227&lt;AE227,AQ227+AR227+AS227-AT227,0)+IF(BC227&lt;AE227,AY227+AZ227+BA227-BB227,0)+IF(BK227&lt;AE227,BG227+BH227+BI227-BJ227,0)+IF(BS227&lt;AE227,BO227+BP227+BQ227-BR227,0)+IF(CA227&lt;AE227,BW227+BX227+BY227-BZ227,0)+IF(CI227&lt;AE227,CE227+CF227+CG227-CH227,0))))))</f>
        <v>0</v>
      </c>
      <c r="AG227" s="3">
        <f>IF(Inputs!$B$27&lt;&gt;"Ready","PENDING INPUTS",MIN((AA227+AB227+AC227),IF(D227&gt;C227,IF(D227=0,0,AD227*C227/D227),AD227+AF227)))</f>
        <v>0</v>
      </c>
      <c r="AH227" s="3">
        <f>IF(Inputs!$B$27&lt;&gt;"Ready","PENDING INPUTS",MAX(0,(AA227+AB227+AC227)-AG227))</f>
        <v>0</v>
      </c>
      <c r="AI227" s="3">
        <f>IF(Inputs!$B$27&lt;&gt;"Ready","PENDING INPUTS",AP226)</f>
        <v>0</v>
      </c>
      <c r="AJ227" s="3">
        <f>IF(Inputs!$B$27&lt;&gt;"Ready","PENDING INPUTS",IF(A227&lt;=Inputs!$B$6,ROUND(AI227*Inputs!C17/12,2),0))</f>
        <v>0</v>
      </c>
      <c r="AK227" s="3">
        <f>IF(Inputs!$B$27&lt;&gt;"Ready","PENDING INPUTS",IF(AND(A227&lt;=Inputs!$B$6,AI227&gt;0),Inputs!G17,0))</f>
        <v>0</v>
      </c>
      <c r="AL227" s="3">
        <f>IF(Inputs!$B$27&lt;&gt;"Ready","PENDING INPUTS",IF(A227&gt;Inputs!$B$6,0,MIN((AI227+AJ227+AK227),IF(Inputs!H17=1,Inputs!D17,MAX(Inputs!F17,ROUND(AI227*Inputs!E17+AJ227+AK227,2))))))</f>
        <v>0</v>
      </c>
      <c r="AM227">
        <f>IF(Inputs!$B$27&lt;&gt;"Ready","PENDING INPUTS",IF(AI227&lt;=0,99,1+IF(AND(K227&gt;0,OR(Inputs!C14&gt;Inputs!C17,AND(Inputs!C14=Inputs!C17,0&lt;3))),1,0)+IF(AND(S227&gt;0,OR(Inputs!C15&gt;Inputs!C17,AND(Inputs!C15=Inputs!C17,1&lt;3))),1,0)+IF(AND(AA227&gt;0,OR(Inputs!C16&gt;Inputs!C17,AND(Inputs!C16=Inputs!C17,2&lt;3))),1,0)+IF(AND(AQ227&gt;0,OR(Inputs!C18&gt;Inputs!C17,AND(Inputs!C18=Inputs!C17,4&lt;3))),1,0)+IF(AND(AY227&gt;0,OR(Inputs!C19&gt;Inputs!C17,AND(Inputs!C19=Inputs!C17,5&lt;3))),1,0)+IF(AND(BG227&gt;0,OR(Inputs!C20&gt;Inputs!C17,AND(Inputs!C20=Inputs!C17,6&lt;3))),1,0)+IF(AND(BO227&gt;0,OR(Inputs!C21&gt;Inputs!C17,AND(Inputs!C21=Inputs!C17,7&lt;3))),1,0)+IF(AND(BW227&gt;0,OR(Inputs!C22&gt;Inputs!C17,AND(Inputs!C22=Inputs!C17,8&lt;3))),1,0)+IF(AND(CE227&gt;0,OR(Inputs!C23&gt;Inputs!C17,AND(Inputs!C23=Inputs!C17,9&lt;3))),1,0)))</f>
        <v>99</v>
      </c>
      <c r="AN227" s="3">
        <f>IF(Inputs!$B$27&lt;&gt;"Ready","PENDING INPUTS",IF(A227&gt;Inputs!$B$6,0,MIN(MAX(0,(AI227+AJ227+AK227)-AL227),MAX(0,C227-D227-(IF(O227&lt;AM227,K227+L227+M227-N227,0)+IF(W227&lt;AM227,S227+T227+U227-V227,0)+IF(AE227&lt;AM227,AA227+AB227+AC227-AD227,0)+IF(AM227&lt;AM227,AI227+AJ227+AK227-AL227,0)+IF(AU227&lt;AM227,AQ227+AR227+AS227-AT227,0)+IF(BC227&lt;AM227,AY227+AZ227+BA227-BB227,0)+IF(BK227&lt;AM227,BG227+BH227+BI227-BJ227,0)+IF(BS227&lt;AM227,BO227+BP227+BQ227-BR227,0)+IF(CA227&lt;AM227,BW227+BX227+BY227-BZ227,0)+IF(CI227&lt;AM227,CE227+CF227+CG227-CH227,0))))))</f>
        <v>0</v>
      </c>
      <c r="AO227" s="3">
        <f>IF(Inputs!$B$27&lt;&gt;"Ready","PENDING INPUTS",MIN((AI227+AJ227+AK227),IF(D227&gt;C227,IF(D227=0,0,AL227*C227/D227),AL227+AN227)))</f>
        <v>0</v>
      </c>
      <c r="AP227" s="3">
        <f>IF(Inputs!$B$27&lt;&gt;"Ready","PENDING INPUTS",MAX(0,(AI227+AJ227+AK227)-AO227))</f>
        <v>0</v>
      </c>
      <c r="AQ227" s="3">
        <f>IF(Inputs!$B$27&lt;&gt;"Ready","PENDING INPUTS",AX226)</f>
        <v>0</v>
      </c>
      <c r="AR227" s="3">
        <f>IF(Inputs!$B$27&lt;&gt;"Ready","PENDING INPUTS",IF(A227&lt;=Inputs!$B$6,ROUND(AQ227*Inputs!C18/12,2),0))</f>
        <v>0</v>
      </c>
      <c r="AS227" s="3">
        <f>IF(Inputs!$B$27&lt;&gt;"Ready","PENDING INPUTS",IF(AND(A227&lt;=Inputs!$B$6,AQ227&gt;0),Inputs!G18,0))</f>
        <v>0</v>
      </c>
      <c r="AT227" s="3">
        <f>IF(Inputs!$B$27&lt;&gt;"Ready","PENDING INPUTS",IF(A227&gt;Inputs!$B$6,0,MIN((AQ227+AR227+AS227),IF(Inputs!H18=1,Inputs!D18,MAX(Inputs!F18,ROUND(AQ227*Inputs!E18+AR227+AS227,2))))))</f>
        <v>0</v>
      </c>
      <c r="AU227">
        <f>IF(Inputs!$B$27&lt;&gt;"Ready","PENDING INPUTS",IF(AQ227&lt;=0,99,1+IF(AND(K227&gt;0,OR(Inputs!C14&gt;Inputs!C18,AND(Inputs!C14=Inputs!C18,0&lt;4))),1,0)+IF(AND(S227&gt;0,OR(Inputs!C15&gt;Inputs!C18,AND(Inputs!C15=Inputs!C18,1&lt;4))),1,0)+IF(AND(AA227&gt;0,OR(Inputs!C16&gt;Inputs!C18,AND(Inputs!C16=Inputs!C18,2&lt;4))),1,0)+IF(AND(AI227&gt;0,OR(Inputs!C17&gt;Inputs!C18,AND(Inputs!C17=Inputs!C18,3&lt;4))),1,0)+IF(AND(AY227&gt;0,OR(Inputs!C19&gt;Inputs!C18,AND(Inputs!C19=Inputs!C18,5&lt;4))),1,0)+IF(AND(BG227&gt;0,OR(Inputs!C20&gt;Inputs!C18,AND(Inputs!C20=Inputs!C18,6&lt;4))),1,0)+IF(AND(BO227&gt;0,OR(Inputs!C21&gt;Inputs!C18,AND(Inputs!C21=Inputs!C18,7&lt;4))),1,0)+IF(AND(BW227&gt;0,OR(Inputs!C22&gt;Inputs!C18,AND(Inputs!C22=Inputs!C18,8&lt;4))),1,0)+IF(AND(CE227&gt;0,OR(Inputs!C23&gt;Inputs!C18,AND(Inputs!C23=Inputs!C18,9&lt;4))),1,0)))</f>
        <v>99</v>
      </c>
      <c r="AV227" s="3">
        <f>IF(Inputs!$B$27&lt;&gt;"Ready","PENDING INPUTS",IF(A227&gt;Inputs!$B$6,0,MIN(MAX(0,(AQ227+AR227+AS227)-AT227),MAX(0,C227-D227-(IF(O227&lt;AU227,K227+L227+M227-N227,0)+IF(W227&lt;AU227,S227+T227+U227-V227,0)+IF(AE227&lt;AU227,AA227+AB227+AC227-AD227,0)+IF(AM227&lt;AU227,AI227+AJ227+AK227-AL227,0)+IF(AU227&lt;AU227,AQ227+AR227+AS227-AT227,0)+IF(BC227&lt;AU227,AY227+AZ227+BA227-BB227,0)+IF(BK227&lt;AU227,BG227+BH227+BI227-BJ227,0)+IF(BS227&lt;AU227,BO227+BP227+BQ227-BR227,0)+IF(CA227&lt;AU227,BW227+BX227+BY227-BZ227,0)+IF(CI227&lt;AU227,CE227+CF227+CG227-CH227,0))))))</f>
        <v>0</v>
      </c>
      <c r="AW227" s="3">
        <f>IF(Inputs!$B$27&lt;&gt;"Ready","PENDING INPUTS",MIN((AQ227+AR227+AS227),IF(D227&gt;C227,IF(D227=0,0,AT227*C227/D227),AT227+AV227)))</f>
        <v>0</v>
      </c>
      <c r="AX227" s="3">
        <f>IF(Inputs!$B$27&lt;&gt;"Ready","PENDING INPUTS",MAX(0,(AQ227+AR227+AS227)-AW227))</f>
        <v>0</v>
      </c>
      <c r="AY227" s="3">
        <f>IF(Inputs!$B$27&lt;&gt;"Ready","PENDING INPUTS",BF226)</f>
        <v>0</v>
      </c>
      <c r="AZ227" s="3">
        <f>IF(Inputs!$B$27&lt;&gt;"Ready","PENDING INPUTS",IF(A227&lt;=Inputs!$B$6,ROUND(AY227*Inputs!C19/12,2),0))</f>
        <v>0</v>
      </c>
      <c r="BA227" s="3">
        <f>IF(Inputs!$B$27&lt;&gt;"Ready","PENDING INPUTS",IF(AND(A227&lt;=Inputs!$B$6,AY227&gt;0),Inputs!G19,0))</f>
        <v>0</v>
      </c>
      <c r="BB227" s="3">
        <f>IF(Inputs!$B$27&lt;&gt;"Ready","PENDING INPUTS",IF(A227&gt;Inputs!$B$6,0,MIN((AY227+AZ227+BA227),IF(Inputs!H19=1,Inputs!D19,MAX(Inputs!F19,ROUND(AY227*Inputs!E19+AZ227+BA227,2))))))</f>
        <v>0</v>
      </c>
      <c r="BC227">
        <f>IF(Inputs!$B$27&lt;&gt;"Ready","PENDING INPUTS",IF(AY227&lt;=0,99,1+IF(AND(K227&gt;0,OR(Inputs!C14&gt;Inputs!C19,AND(Inputs!C14=Inputs!C19,0&lt;5))),1,0)+IF(AND(S227&gt;0,OR(Inputs!C15&gt;Inputs!C19,AND(Inputs!C15=Inputs!C19,1&lt;5))),1,0)+IF(AND(AA227&gt;0,OR(Inputs!C16&gt;Inputs!C19,AND(Inputs!C16=Inputs!C19,2&lt;5))),1,0)+IF(AND(AI227&gt;0,OR(Inputs!C17&gt;Inputs!C19,AND(Inputs!C17=Inputs!C19,3&lt;5))),1,0)+IF(AND(AQ227&gt;0,OR(Inputs!C18&gt;Inputs!C19,AND(Inputs!C18=Inputs!C19,4&lt;5))),1,0)+IF(AND(BG227&gt;0,OR(Inputs!C20&gt;Inputs!C19,AND(Inputs!C20=Inputs!C19,6&lt;5))),1,0)+IF(AND(BO227&gt;0,OR(Inputs!C21&gt;Inputs!C19,AND(Inputs!C21=Inputs!C19,7&lt;5))),1,0)+IF(AND(BW227&gt;0,OR(Inputs!C22&gt;Inputs!C19,AND(Inputs!C22=Inputs!C19,8&lt;5))),1,0)+IF(AND(CE227&gt;0,OR(Inputs!C23&gt;Inputs!C19,AND(Inputs!C23=Inputs!C19,9&lt;5))),1,0)))</f>
        <v>99</v>
      </c>
      <c r="BD227" s="3">
        <f>IF(Inputs!$B$27&lt;&gt;"Ready","PENDING INPUTS",IF(A227&gt;Inputs!$B$6,0,MIN(MAX(0,(AY227+AZ227+BA227)-BB227),MAX(0,C227-D227-(IF(O227&lt;BC227,K227+L227+M227-N227,0)+IF(W227&lt;BC227,S227+T227+U227-V227,0)+IF(AE227&lt;BC227,AA227+AB227+AC227-AD227,0)+IF(AM227&lt;BC227,AI227+AJ227+AK227-AL227,0)+IF(AU227&lt;BC227,AQ227+AR227+AS227-AT227,0)+IF(BC227&lt;BC227,AY227+AZ227+BA227-BB227,0)+IF(BK227&lt;BC227,BG227+BH227+BI227-BJ227,0)+IF(BS227&lt;BC227,BO227+BP227+BQ227-BR227,0)+IF(CA227&lt;BC227,BW227+BX227+BY227-BZ227,0)+IF(CI227&lt;BC227,CE227+CF227+CG227-CH227,0))))))</f>
        <v>0</v>
      </c>
      <c r="BE227" s="3">
        <f>IF(Inputs!$B$27&lt;&gt;"Ready","PENDING INPUTS",MIN((AY227+AZ227+BA227),IF(D227&gt;C227,IF(D227=0,0,BB227*C227/D227),BB227+BD227)))</f>
        <v>0</v>
      </c>
      <c r="BF227" s="3">
        <f>IF(Inputs!$B$27&lt;&gt;"Ready","PENDING INPUTS",MAX(0,(AY227+AZ227+BA227)-BE227))</f>
        <v>0</v>
      </c>
      <c r="BG227" s="3">
        <f>IF(Inputs!$B$27&lt;&gt;"Ready","PENDING INPUTS",BN226)</f>
        <v>0</v>
      </c>
      <c r="BH227" s="3">
        <f>IF(Inputs!$B$27&lt;&gt;"Ready","PENDING INPUTS",IF(A227&lt;=Inputs!$B$6,ROUND(BG227*Inputs!C20/12,2),0))</f>
        <v>0</v>
      </c>
      <c r="BI227" s="3">
        <f>IF(Inputs!$B$27&lt;&gt;"Ready","PENDING INPUTS",IF(AND(A227&lt;=Inputs!$B$6,BG227&gt;0),Inputs!G20,0))</f>
        <v>0</v>
      </c>
      <c r="BJ227" s="3">
        <f>IF(Inputs!$B$27&lt;&gt;"Ready","PENDING INPUTS",IF(A227&gt;Inputs!$B$6,0,MIN((BG227+BH227+BI227),IF(Inputs!H20=1,Inputs!D20,MAX(Inputs!F20,ROUND(BG227*Inputs!E20+BH227+BI227,2))))))</f>
        <v>0</v>
      </c>
      <c r="BK227">
        <f>IF(Inputs!$B$27&lt;&gt;"Ready","PENDING INPUTS",IF(BG227&lt;=0,99,1+IF(AND(K227&gt;0,OR(Inputs!C14&gt;Inputs!C20,AND(Inputs!C14=Inputs!C20,0&lt;6))),1,0)+IF(AND(S227&gt;0,OR(Inputs!C15&gt;Inputs!C20,AND(Inputs!C15=Inputs!C20,1&lt;6))),1,0)+IF(AND(AA227&gt;0,OR(Inputs!C16&gt;Inputs!C20,AND(Inputs!C16=Inputs!C20,2&lt;6))),1,0)+IF(AND(AI227&gt;0,OR(Inputs!C17&gt;Inputs!C20,AND(Inputs!C17=Inputs!C20,3&lt;6))),1,0)+IF(AND(AQ227&gt;0,OR(Inputs!C18&gt;Inputs!C20,AND(Inputs!C18=Inputs!C20,4&lt;6))),1,0)+IF(AND(AY227&gt;0,OR(Inputs!C19&gt;Inputs!C20,AND(Inputs!C19=Inputs!C20,5&lt;6))),1,0)+IF(AND(BO227&gt;0,OR(Inputs!C21&gt;Inputs!C20,AND(Inputs!C21=Inputs!C20,7&lt;6))),1,0)+IF(AND(BW227&gt;0,OR(Inputs!C22&gt;Inputs!C20,AND(Inputs!C22=Inputs!C20,8&lt;6))),1,0)+IF(AND(CE227&gt;0,OR(Inputs!C23&gt;Inputs!C20,AND(Inputs!C23=Inputs!C20,9&lt;6))),1,0)))</f>
        <v>99</v>
      </c>
      <c r="BL227" s="3">
        <f>IF(Inputs!$B$27&lt;&gt;"Ready","PENDING INPUTS",IF(A227&gt;Inputs!$B$6,0,MIN(MAX(0,(BG227+BH227+BI227)-BJ227),MAX(0,C227-D227-(IF(O227&lt;BK227,K227+L227+M227-N227,0)+IF(W227&lt;BK227,S227+T227+U227-V227,0)+IF(AE227&lt;BK227,AA227+AB227+AC227-AD227,0)+IF(AM227&lt;BK227,AI227+AJ227+AK227-AL227,0)+IF(AU227&lt;BK227,AQ227+AR227+AS227-AT227,0)+IF(BC227&lt;BK227,AY227+AZ227+BA227-BB227,0)+IF(BK227&lt;BK227,BG227+BH227+BI227-BJ227,0)+IF(BS227&lt;BK227,BO227+BP227+BQ227-BR227,0)+IF(CA227&lt;BK227,BW227+BX227+BY227-BZ227,0)+IF(CI227&lt;BK227,CE227+CF227+CG227-CH227,0))))))</f>
        <v>0</v>
      </c>
      <c r="BM227" s="3">
        <f>IF(Inputs!$B$27&lt;&gt;"Ready","PENDING INPUTS",MIN((BG227+BH227+BI227),IF(D227&gt;C227,IF(D227=0,0,BJ227*C227/D227),BJ227+BL227)))</f>
        <v>0</v>
      </c>
      <c r="BN227" s="3">
        <f>IF(Inputs!$B$27&lt;&gt;"Ready","PENDING INPUTS",MAX(0,(BG227+BH227+BI227)-BM227))</f>
        <v>0</v>
      </c>
      <c r="BO227" s="3">
        <f>IF(Inputs!$B$27&lt;&gt;"Ready","PENDING INPUTS",BV226)</f>
        <v>0</v>
      </c>
      <c r="BP227" s="3">
        <f>IF(Inputs!$B$27&lt;&gt;"Ready","PENDING INPUTS",IF(A227&lt;=Inputs!$B$6,ROUND(BO227*Inputs!C21/12,2),0))</f>
        <v>0</v>
      </c>
      <c r="BQ227" s="3">
        <f>IF(Inputs!$B$27&lt;&gt;"Ready","PENDING INPUTS",IF(AND(A227&lt;=Inputs!$B$6,BO227&gt;0),Inputs!G21,0))</f>
        <v>0</v>
      </c>
      <c r="BR227" s="3">
        <f>IF(Inputs!$B$27&lt;&gt;"Ready","PENDING INPUTS",IF(A227&gt;Inputs!$B$6,0,MIN((BO227+BP227+BQ227),IF(Inputs!H21=1,Inputs!D21,MAX(Inputs!F21,ROUND(BO227*Inputs!E21+BP227+BQ227,2))))))</f>
        <v>0</v>
      </c>
      <c r="BS227">
        <f>IF(Inputs!$B$27&lt;&gt;"Ready","PENDING INPUTS",IF(BO227&lt;=0,99,1+IF(AND(K227&gt;0,OR(Inputs!C14&gt;Inputs!C21,AND(Inputs!C14=Inputs!C21,0&lt;7))),1,0)+IF(AND(S227&gt;0,OR(Inputs!C15&gt;Inputs!C21,AND(Inputs!C15=Inputs!C21,1&lt;7))),1,0)+IF(AND(AA227&gt;0,OR(Inputs!C16&gt;Inputs!C21,AND(Inputs!C16=Inputs!C21,2&lt;7))),1,0)+IF(AND(AI227&gt;0,OR(Inputs!C17&gt;Inputs!C21,AND(Inputs!C17=Inputs!C21,3&lt;7))),1,0)+IF(AND(AQ227&gt;0,OR(Inputs!C18&gt;Inputs!C21,AND(Inputs!C18=Inputs!C21,4&lt;7))),1,0)+IF(AND(AY227&gt;0,OR(Inputs!C19&gt;Inputs!C21,AND(Inputs!C19=Inputs!C21,5&lt;7))),1,0)+IF(AND(BG227&gt;0,OR(Inputs!C20&gt;Inputs!C21,AND(Inputs!C20=Inputs!C21,6&lt;7))),1,0)+IF(AND(BW227&gt;0,OR(Inputs!C22&gt;Inputs!C21,AND(Inputs!C22=Inputs!C21,8&lt;7))),1,0)+IF(AND(CE227&gt;0,OR(Inputs!C23&gt;Inputs!C21,AND(Inputs!C23=Inputs!C21,9&lt;7))),1,0)))</f>
        <v>99</v>
      </c>
      <c r="BT227" s="3">
        <f>IF(Inputs!$B$27&lt;&gt;"Ready","PENDING INPUTS",IF(A227&gt;Inputs!$B$6,0,MIN(MAX(0,(BO227+BP227+BQ227)-BR227),MAX(0,C227-D227-(IF(O227&lt;BS227,K227+L227+M227-N227,0)+IF(W227&lt;BS227,S227+T227+U227-V227,0)+IF(AE227&lt;BS227,AA227+AB227+AC227-AD227,0)+IF(AM227&lt;BS227,AI227+AJ227+AK227-AL227,0)+IF(AU227&lt;BS227,AQ227+AR227+AS227-AT227,0)+IF(BC227&lt;BS227,AY227+AZ227+BA227-BB227,0)+IF(BK227&lt;BS227,BG227+BH227+BI227-BJ227,0)+IF(BS227&lt;BS227,BO227+BP227+BQ227-BR227,0)+IF(CA227&lt;BS227,BW227+BX227+BY227-BZ227,0)+IF(CI227&lt;BS227,CE227+CF227+CG227-CH227,0))))))</f>
        <v>0</v>
      </c>
      <c r="BU227" s="3">
        <f>IF(Inputs!$B$27&lt;&gt;"Ready","PENDING INPUTS",MIN((BO227+BP227+BQ227),IF(D227&gt;C227,IF(D227=0,0,BR227*C227/D227),BR227+BT227)))</f>
        <v>0</v>
      </c>
      <c r="BV227" s="3">
        <f>IF(Inputs!$B$27&lt;&gt;"Ready","PENDING INPUTS",MAX(0,(BO227+BP227+BQ227)-BU227))</f>
        <v>0</v>
      </c>
      <c r="BW227" s="3">
        <f>IF(Inputs!$B$27&lt;&gt;"Ready","PENDING INPUTS",CD226)</f>
        <v>0</v>
      </c>
      <c r="BX227" s="3">
        <f>IF(Inputs!$B$27&lt;&gt;"Ready","PENDING INPUTS",IF(A227&lt;=Inputs!$B$6,ROUND(BW227*Inputs!C22/12,2),0))</f>
        <v>0</v>
      </c>
      <c r="BY227" s="3">
        <f>IF(Inputs!$B$27&lt;&gt;"Ready","PENDING INPUTS",IF(AND(A227&lt;=Inputs!$B$6,BW227&gt;0),Inputs!G22,0))</f>
        <v>0</v>
      </c>
      <c r="BZ227" s="3">
        <f>IF(Inputs!$B$27&lt;&gt;"Ready","PENDING INPUTS",IF(A227&gt;Inputs!$B$6,0,MIN((BW227+BX227+BY227),IF(Inputs!H22=1,Inputs!D22,MAX(Inputs!F22,ROUND(BW227*Inputs!E22+BX227+BY227,2))))))</f>
        <v>0</v>
      </c>
      <c r="CA227">
        <f>IF(Inputs!$B$27&lt;&gt;"Ready","PENDING INPUTS",IF(BW227&lt;=0,99,1+IF(AND(K227&gt;0,OR(Inputs!C14&gt;Inputs!C22,AND(Inputs!C14=Inputs!C22,0&lt;8))),1,0)+IF(AND(S227&gt;0,OR(Inputs!C15&gt;Inputs!C22,AND(Inputs!C15=Inputs!C22,1&lt;8))),1,0)+IF(AND(AA227&gt;0,OR(Inputs!C16&gt;Inputs!C22,AND(Inputs!C16=Inputs!C22,2&lt;8))),1,0)+IF(AND(AI227&gt;0,OR(Inputs!C17&gt;Inputs!C22,AND(Inputs!C17=Inputs!C22,3&lt;8))),1,0)+IF(AND(AQ227&gt;0,OR(Inputs!C18&gt;Inputs!C22,AND(Inputs!C18=Inputs!C22,4&lt;8))),1,0)+IF(AND(AY227&gt;0,OR(Inputs!C19&gt;Inputs!C22,AND(Inputs!C19=Inputs!C22,5&lt;8))),1,0)+IF(AND(BG227&gt;0,OR(Inputs!C20&gt;Inputs!C22,AND(Inputs!C20=Inputs!C22,6&lt;8))),1,0)+IF(AND(BO227&gt;0,OR(Inputs!C21&gt;Inputs!C22,AND(Inputs!C21=Inputs!C22,7&lt;8))),1,0)+IF(AND(CE227&gt;0,OR(Inputs!C23&gt;Inputs!C22,AND(Inputs!C23=Inputs!C22,9&lt;8))),1,0)))</f>
        <v>99</v>
      </c>
      <c r="CB227" s="3">
        <f>IF(Inputs!$B$27&lt;&gt;"Ready","PENDING INPUTS",IF(A227&gt;Inputs!$B$6,0,MIN(MAX(0,(BW227+BX227+BY227)-BZ227),MAX(0,C227-D227-(IF(O227&lt;CA227,K227+L227+M227-N227,0)+IF(W227&lt;CA227,S227+T227+U227-V227,0)+IF(AE227&lt;CA227,AA227+AB227+AC227-AD227,0)+IF(AM227&lt;CA227,AI227+AJ227+AK227-AL227,0)+IF(AU227&lt;CA227,AQ227+AR227+AS227-AT227,0)+IF(BC227&lt;CA227,AY227+AZ227+BA227-BB227,0)+IF(BK227&lt;CA227,BG227+BH227+BI227-BJ227,0)+IF(BS227&lt;CA227,BO227+BP227+BQ227-BR227,0)+IF(CA227&lt;CA227,BW227+BX227+BY227-BZ227,0)+IF(CI227&lt;CA227,CE227+CF227+CG227-CH227,0))))))</f>
        <v>0</v>
      </c>
      <c r="CC227" s="3">
        <f>IF(Inputs!$B$27&lt;&gt;"Ready","PENDING INPUTS",MIN((BW227+BX227+BY227),IF(D227&gt;C227,IF(D227=0,0,BZ227*C227/D227),BZ227+CB227)))</f>
        <v>0</v>
      </c>
      <c r="CD227" s="3">
        <f>IF(Inputs!$B$27&lt;&gt;"Ready","PENDING INPUTS",MAX(0,(BW227+BX227+BY227)-CC227))</f>
        <v>0</v>
      </c>
      <c r="CE227" s="3">
        <f>IF(Inputs!$B$27&lt;&gt;"Ready","PENDING INPUTS",CL226)</f>
        <v>0</v>
      </c>
      <c r="CF227" s="3">
        <f>IF(Inputs!$B$27&lt;&gt;"Ready","PENDING INPUTS",IF(A227&lt;=Inputs!$B$6,ROUND(CE227*Inputs!C23/12,2),0))</f>
        <v>0</v>
      </c>
      <c r="CG227" s="3">
        <f>IF(Inputs!$B$27&lt;&gt;"Ready","PENDING INPUTS",IF(AND(A227&lt;=Inputs!$B$6,CE227&gt;0),Inputs!G23,0))</f>
        <v>0</v>
      </c>
      <c r="CH227" s="3">
        <f>IF(Inputs!$B$27&lt;&gt;"Ready","PENDING INPUTS",IF(A227&gt;Inputs!$B$6,0,MIN((CE227+CF227+CG227),IF(Inputs!H23=1,Inputs!D23,MAX(Inputs!F23,ROUND(CE227*Inputs!E23+CF227+CG227,2))))))</f>
        <v>0</v>
      </c>
      <c r="CI227">
        <f>IF(Inputs!$B$27&lt;&gt;"Ready","PENDING INPUTS",IF(CE227&lt;=0,99,1+IF(AND(K227&gt;0,OR(Inputs!C14&gt;Inputs!C23,AND(Inputs!C14=Inputs!C23,0&lt;9))),1,0)+IF(AND(S227&gt;0,OR(Inputs!C15&gt;Inputs!C23,AND(Inputs!C15=Inputs!C23,1&lt;9))),1,0)+IF(AND(AA227&gt;0,OR(Inputs!C16&gt;Inputs!C23,AND(Inputs!C16=Inputs!C23,2&lt;9))),1,0)+IF(AND(AI227&gt;0,OR(Inputs!C17&gt;Inputs!C23,AND(Inputs!C17=Inputs!C23,3&lt;9))),1,0)+IF(AND(AQ227&gt;0,OR(Inputs!C18&gt;Inputs!C23,AND(Inputs!C18=Inputs!C23,4&lt;9))),1,0)+IF(AND(AY227&gt;0,OR(Inputs!C19&gt;Inputs!C23,AND(Inputs!C19=Inputs!C23,5&lt;9))),1,0)+IF(AND(BG227&gt;0,OR(Inputs!C20&gt;Inputs!C23,AND(Inputs!C20=Inputs!C23,6&lt;9))),1,0)+IF(AND(BO227&gt;0,OR(Inputs!C21&gt;Inputs!C23,AND(Inputs!C21=Inputs!C23,7&lt;9))),1,0)+IF(AND(BW227&gt;0,OR(Inputs!C22&gt;Inputs!C23,AND(Inputs!C22=Inputs!C23,8&lt;9))),1,0)))</f>
        <v>99</v>
      </c>
      <c r="CJ227" s="3">
        <f>IF(Inputs!$B$27&lt;&gt;"Ready","PENDING INPUTS",IF(A227&gt;Inputs!$B$6,0,MIN(MAX(0,(CE227+CF227+CG227)-CH227),MAX(0,C227-D227-(IF(O227&lt;CI227,K227+L227+M227-N227,0)+IF(W227&lt;CI227,S227+T227+U227-V227,0)+IF(AE227&lt;CI227,AA227+AB227+AC227-AD227,0)+IF(AM227&lt;CI227,AI227+AJ227+AK227-AL227,0)+IF(AU227&lt;CI227,AQ227+AR227+AS227-AT227,0)+IF(BC227&lt;CI227,AY227+AZ227+BA227-BB227,0)+IF(BK227&lt;CI227,BG227+BH227+BI227-BJ227,0)+IF(BS227&lt;CI227,BO227+BP227+BQ227-BR227,0)+IF(CA227&lt;CI227,BW227+BX227+BY227-BZ227,0)+IF(CI227&lt;CI227,CE227+CF227+CG227-CH227,0))))))</f>
        <v>0</v>
      </c>
      <c r="CK227" s="3">
        <f>IF(Inputs!$B$27&lt;&gt;"Ready","PENDING INPUTS",MIN((CE227+CF227+CG227),IF(D227&gt;C227,IF(D227=0,0,CH227*C227/D227),CH227+CJ227)))</f>
        <v>0</v>
      </c>
      <c r="CL227" s="3">
        <f>IF(Inputs!$B$27&lt;&gt;"Ready","PENDING INPUTS",MAX(0,(CE227+CF227+CG227)-CK227))</f>
        <v>0</v>
      </c>
    </row>
    <row r="228" spans="1:90" ht="27.95" customHeight="1" x14ac:dyDescent="0.25">
      <c r="A228">
        <v>224</v>
      </c>
      <c r="B228" s="13">
        <f>IF(Inputs!$B$27&lt;&gt;"Ready","PENDING INPUTS",EDATE(Inputs!$B$5,A228-1))</f>
        <v>53083</v>
      </c>
      <c r="C228" s="3">
        <f>IF(Inputs!$B$27&lt;&gt;"Ready","PENDING INPUTS",IF(A228&lt;=Inputs!$B$6,MAX(0,Inputs!$B$4+IF(A228=Inputs!$B$7,Inputs!$B$8,0)+IF(A228=Inputs!$B$9,Inputs!$B$10,0)),0))</f>
        <v>0</v>
      </c>
      <c r="D228" s="3">
        <f>IF(Inputs!$B$27&lt;&gt;"Ready","PENDING INPUTS",SUM(N228,V228,AD228,AL228,AT228,BB228,BJ228,BR228,BZ228,CH228))</f>
        <v>0</v>
      </c>
      <c r="E228" s="3">
        <f>IF(Inputs!$B$27&lt;&gt;"Ready","PENDING INPUTS",MAX(0,D228-C228))</f>
        <v>0</v>
      </c>
      <c r="F228" s="3">
        <f>IF(Inputs!$B$27&lt;&gt;"Ready","PENDING INPUTS",SUM(Q228,Y228,AG228,AO228,AW228,BE228,BM228,BU228,CC228,CK228))</f>
        <v>0</v>
      </c>
      <c r="G228" s="3">
        <f>IF(Inputs!$B$27&lt;&gt;"Ready","PENDING INPUTS",SUM(L228,T228,AB228,AJ228,AR228,AZ228,BH228,BP228,BX228,CF228))</f>
        <v>0</v>
      </c>
      <c r="H228" s="3">
        <f>IF(Inputs!$B$27&lt;&gt;"Ready","PENDING INPUTS",SUM(M228,U228,AC228,AK228,AS228,BA228,BI228,BQ228,BY228,CG228))</f>
        <v>0</v>
      </c>
      <c r="I228" s="3">
        <f>IF(Inputs!$B$27&lt;&gt;"Ready","PENDING INPUTS",SUM(R228,Z228,AH228,AP228,AX228,BF228,BN228,BV228,CD228,CL228))</f>
        <v>0</v>
      </c>
      <c r="J228" t="str">
        <f>IF(Inputs!$B$27&lt;&gt;"Ready","PENDING INPUTS",IF(A228&gt;Inputs!$B$6,"Beyond horizon",IF(E228&gt;0.005,"MINIMUM SHORTFALL",IF(I228&lt;0.005,"Paid off","In progress"))))</f>
        <v>Beyond horizon</v>
      </c>
      <c r="K228" s="3">
        <f>IF(Inputs!$B$27&lt;&gt;"Ready","PENDING INPUTS",R227)</f>
        <v>0</v>
      </c>
      <c r="L228" s="3">
        <f>IF(Inputs!$B$27&lt;&gt;"Ready","PENDING INPUTS",IF(A228&lt;=Inputs!$B$6,ROUND(K228*Inputs!C14/12,2),0))</f>
        <v>0</v>
      </c>
      <c r="M228" s="3">
        <f>IF(Inputs!$B$27&lt;&gt;"Ready","PENDING INPUTS",IF(AND(A228&lt;=Inputs!$B$6,K228&gt;0),Inputs!G14,0))</f>
        <v>0</v>
      </c>
      <c r="N228" s="3">
        <f>IF(Inputs!$B$27&lt;&gt;"Ready","PENDING INPUTS",IF(A228&gt;Inputs!$B$6,0,MIN((K228+L228+M228),IF(Inputs!H14=1,Inputs!D14,MAX(Inputs!F14,ROUND(K228*Inputs!E14+L228+M228,2))))))</f>
        <v>0</v>
      </c>
      <c r="O228">
        <f>IF(Inputs!$B$27&lt;&gt;"Ready","PENDING INPUTS",IF(K228&lt;=0,99,1+IF(AND(S228&gt;0,OR(Inputs!C15&gt;Inputs!C14,AND(Inputs!C15=Inputs!C14,1&lt;0))),1,0)+IF(AND(AA228&gt;0,OR(Inputs!C16&gt;Inputs!C14,AND(Inputs!C16=Inputs!C14,2&lt;0))),1,0)+IF(AND(AI228&gt;0,OR(Inputs!C17&gt;Inputs!C14,AND(Inputs!C17=Inputs!C14,3&lt;0))),1,0)+IF(AND(AQ228&gt;0,OR(Inputs!C18&gt;Inputs!C14,AND(Inputs!C18=Inputs!C14,4&lt;0))),1,0)+IF(AND(AY228&gt;0,OR(Inputs!C19&gt;Inputs!C14,AND(Inputs!C19=Inputs!C14,5&lt;0))),1,0)+IF(AND(BG228&gt;0,OR(Inputs!C20&gt;Inputs!C14,AND(Inputs!C20=Inputs!C14,6&lt;0))),1,0)+IF(AND(BO228&gt;0,OR(Inputs!C21&gt;Inputs!C14,AND(Inputs!C21=Inputs!C14,7&lt;0))),1,0)+IF(AND(BW228&gt;0,OR(Inputs!C22&gt;Inputs!C14,AND(Inputs!C22=Inputs!C14,8&lt;0))),1,0)+IF(AND(CE228&gt;0,OR(Inputs!C23&gt;Inputs!C14,AND(Inputs!C23=Inputs!C14,9&lt;0))),1,0)))</f>
        <v>99</v>
      </c>
      <c r="P228" s="3">
        <f>IF(Inputs!$B$27&lt;&gt;"Ready","PENDING INPUTS",IF(A228&gt;Inputs!$B$6,0,MIN(MAX(0,(K228+L228+M228)-N228),MAX(0,C228-D228-(IF(O228&lt;O228,K228+L228+M228-N228,0)+IF(W228&lt;O228,S228+T228+U228-V228,0)+IF(AE228&lt;O228,AA228+AB228+AC228-AD228,0)+IF(AM228&lt;O228,AI228+AJ228+AK228-AL228,0)+IF(AU228&lt;O228,AQ228+AR228+AS228-AT228,0)+IF(BC228&lt;O228,AY228+AZ228+BA228-BB228,0)+IF(BK228&lt;O228,BG228+BH228+BI228-BJ228,0)+IF(BS228&lt;O228,BO228+BP228+BQ228-BR228,0)+IF(CA228&lt;O228,BW228+BX228+BY228-BZ228,0)+IF(CI228&lt;O228,CE228+CF228+CG228-CH228,0))))))</f>
        <v>0</v>
      </c>
      <c r="Q228" s="3">
        <f>IF(Inputs!$B$27&lt;&gt;"Ready","PENDING INPUTS",MIN((K228+L228+M228),IF(D228&gt;C228,IF(D228=0,0,N228*C228/D228),N228+P228)))</f>
        <v>0</v>
      </c>
      <c r="R228" s="3">
        <f>IF(Inputs!$B$27&lt;&gt;"Ready","PENDING INPUTS",MAX(0,(K228+L228+M228)-Q228))</f>
        <v>0</v>
      </c>
      <c r="S228" s="3">
        <f>IF(Inputs!$B$27&lt;&gt;"Ready","PENDING INPUTS",Z227)</f>
        <v>0</v>
      </c>
      <c r="T228" s="3">
        <f>IF(Inputs!$B$27&lt;&gt;"Ready","PENDING INPUTS",IF(A228&lt;=Inputs!$B$6,ROUND(S228*Inputs!C15/12,2),0))</f>
        <v>0</v>
      </c>
      <c r="U228" s="3">
        <f>IF(Inputs!$B$27&lt;&gt;"Ready","PENDING INPUTS",IF(AND(A228&lt;=Inputs!$B$6,S228&gt;0),Inputs!G15,0))</f>
        <v>0</v>
      </c>
      <c r="V228" s="3">
        <f>IF(Inputs!$B$27&lt;&gt;"Ready","PENDING INPUTS",IF(A228&gt;Inputs!$B$6,0,MIN((S228+T228+U228),IF(Inputs!H15=1,Inputs!D15,MAX(Inputs!F15,ROUND(S228*Inputs!E15+T228+U228,2))))))</f>
        <v>0</v>
      </c>
      <c r="W228">
        <f>IF(Inputs!$B$27&lt;&gt;"Ready","PENDING INPUTS",IF(S228&lt;=0,99,1+IF(AND(K228&gt;0,OR(Inputs!C14&gt;Inputs!C15,AND(Inputs!C14=Inputs!C15,0&lt;1))),1,0)+IF(AND(AA228&gt;0,OR(Inputs!C16&gt;Inputs!C15,AND(Inputs!C16=Inputs!C15,2&lt;1))),1,0)+IF(AND(AI228&gt;0,OR(Inputs!C17&gt;Inputs!C15,AND(Inputs!C17=Inputs!C15,3&lt;1))),1,0)+IF(AND(AQ228&gt;0,OR(Inputs!C18&gt;Inputs!C15,AND(Inputs!C18=Inputs!C15,4&lt;1))),1,0)+IF(AND(AY228&gt;0,OR(Inputs!C19&gt;Inputs!C15,AND(Inputs!C19=Inputs!C15,5&lt;1))),1,0)+IF(AND(BG228&gt;0,OR(Inputs!C20&gt;Inputs!C15,AND(Inputs!C20=Inputs!C15,6&lt;1))),1,0)+IF(AND(BO228&gt;0,OR(Inputs!C21&gt;Inputs!C15,AND(Inputs!C21=Inputs!C15,7&lt;1))),1,0)+IF(AND(BW228&gt;0,OR(Inputs!C22&gt;Inputs!C15,AND(Inputs!C22=Inputs!C15,8&lt;1))),1,0)+IF(AND(CE228&gt;0,OR(Inputs!C23&gt;Inputs!C15,AND(Inputs!C23=Inputs!C15,9&lt;1))),1,0)))</f>
        <v>99</v>
      </c>
      <c r="X228" s="3">
        <f>IF(Inputs!$B$27&lt;&gt;"Ready","PENDING INPUTS",IF(A228&gt;Inputs!$B$6,0,MIN(MAX(0,(S228+T228+U228)-V228),MAX(0,C228-D228-(IF(O228&lt;W228,K228+L228+M228-N228,0)+IF(W228&lt;W228,S228+T228+U228-V228,0)+IF(AE228&lt;W228,AA228+AB228+AC228-AD228,0)+IF(AM228&lt;W228,AI228+AJ228+AK228-AL228,0)+IF(AU228&lt;W228,AQ228+AR228+AS228-AT228,0)+IF(BC228&lt;W228,AY228+AZ228+BA228-BB228,0)+IF(BK228&lt;W228,BG228+BH228+BI228-BJ228,0)+IF(BS228&lt;W228,BO228+BP228+BQ228-BR228,0)+IF(CA228&lt;W228,BW228+BX228+BY228-BZ228,0)+IF(CI228&lt;W228,CE228+CF228+CG228-CH228,0))))))</f>
        <v>0</v>
      </c>
      <c r="Y228" s="3">
        <f>IF(Inputs!$B$27&lt;&gt;"Ready","PENDING INPUTS",MIN((S228+T228+U228),IF(D228&gt;C228,IF(D228=0,0,V228*C228/D228),V228+X228)))</f>
        <v>0</v>
      </c>
      <c r="Z228" s="3">
        <f>IF(Inputs!$B$27&lt;&gt;"Ready","PENDING INPUTS",MAX(0,(S228+T228+U228)-Y228))</f>
        <v>0</v>
      </c>
      <c r="AA228" s="3">
        <f>IF(Inputs!$B$27&lt;&gt;"Ready","PENDING INPUTS",AH227)</f>
        <v>0</v>
      </c>
      <c r="AB228" s="3">
        <f>IF(Inputs!$B$27&lt;&gt;"Ready","PENDING INPUTS",IF(A228&lt;=Inputs!$B$6,ROUND(AA228*Inputs!C16/12,2),0))</f>
        <v>0</v>
      </c>
      <c r="AC228" s="3">
        <f>IF(Inputs!$B$27&lt;&gt;"Ready","PENDING INPUTS",IF(AND(A228&lt;=Inputs!$B$6,AA228&gt;0),Inputs!G16,0))</f>
        <v>0</v>
      </c>
      <c r="AD228" s="3">
        <f>IF(Inputs!$B$27&lt;&gt;"Ready","PENDING INPUTS",IF(A228&gt;Inputs!$B$6,0,MIN((AA228+AB228+AC228),IF(Inputs!H16=1,Inputs!D16,MAX(Inputs!F16,ROUND(AA228*Inputs!E16+AB228+AC228,2))))))</f>
        <v>0</v>
      </c>
      <c r="AE228">
        <f>IF(Inputs!$B$27&lt;&gt;"Ready","PENDING INPUTS",IF(AA228&lt;=0,99,1+IF(AND(K228&gt;0,OR(Inputs!C14&gt;Inputs!C16,AND(Inputs!C14=Inputs!C16,0&lt;2))),1,0)+IF(AND(S228&gt;0,OR(Inputs!C15&gt;Inputs!C16,AND(Inputs!C15=Inputs!C16,1&lt;2))),1,0)+IF(AND(AI228&gt;0,OR(Inputs!C17&gt;Inputs!C16,AND(Inputs!C17=Inputs!C16,3&lt;2))),1,0)+IF(AND(AQ228&gt;0,OR(Inputs!C18&gt;Inputs!C16,AND(Inputs!C18=Inputs!C16,4&lt;2))),1,0)+IF(AND(AY228&gt;0,OR(Inputs!C19&gt;Inputs!C16,AND(Inputs!C19=Inputs!C16,5&lt;2))),1,0)+IF(AND(BG228&gt;0,OR(Inputs!C20&gt;Inputs!C16,AND(Inputs!C20=Inputs!C16,6&lt;2))),1,0)+IF(AND(BO228&gt;0,OR(Inputs!C21&gt;Inputs!C16,AND(Inputs!C21=Inputs!C16,7&lt;2))),1,0)+IF(AND(BW228&gt;0,OR(Inputs!C22&gt;Inputs!C16,AND(Inputs!C22=Inputs!C16,8&lt;2))),1,0)+IF(AND(CE228&gt;0,OR(Inputs!C23&gt;Inputs!C16,AND(Inputs!C23=Inputs!C16,9&lt;2))),1,0)))</f>
        <v>99</v>
      </c>
      <c r="AF228" s="3">
        <f>IF(Inputs!$B$27&lt;&gt;"Ready","PENDING INPUTS",IF(A228&gt;Inputs!$B$6,0,MIN(MAX(0,(AA228+AB228+AC228)-AD228),MAX(0,C228-D228-(IF(O228&lt;AE228,K228+L228+M228-N228,0)+IF(W228&lt;AE228,S228+T228+U228-V228,0)+IF(AE228&lt;AE228,AA228+AB228+AC228-AD228,0)+IF(AM228&lt;AE228,AI228+AJ228+AK228-AL228,0)+IF(AU228&lt;AE228,AQ228+AR228+AS228-AT228,0)+IF(BC228&lt;AE228,AY228+AZ228+BA228-BB228,0)+IF(BK228&lt;AE228,BG228+BH228+BI228-BJ228,0)+IF(BS228&lt;AE228,BO228+BP228+BQ228-BR228,0)+IF(CA228&lt;AE228,BW228+BX228+BY228-BZ228,0)+IF(CI228&lt;AE228,CE228+CF228+CG228-CH228,0))))))</f>
        <v>0</v>
      </c>
      <c r="AG228" s="3">
        <f>IF(Inputs!$B$27&lt;&gt;"Ready","PENDING INPUTS",MIN((AA228+AB228+AC228),IF(D228&gt;C228,IF(D228=0,0,AD228*C228/D228),AD228+AF228)))</f>
        <v>0</v>
      </c>
      <c r="AH228" s="3">
        <f>IF(Inputs!$B$27&lt;&gt;"Ready","PENDING INPUTS",MAX(0,(AA228+AB228+AC228)-AG228))</f>
        <v>0</v>
      </c>
      <c r="AI228" s="3">
        <f>IF(Inputs!$B$27&lt;&gt;"Ready","PENDING INPUTS",AP227)</f>
        <v>0</v>
      </c>
      <c r="AJ228" s="3">
        <f>IF(Inputs!$B$27&lt;&gt;"Ready","PENDING INPUTS",IF(A228&lt;=Inputs!$B$6,ROUND(AI228*Inputs!C17/12,2),0))</f>
        <v>0</v>
      </c>
      <c r="AK228" s="3">
        <f>IF(Inputs!$B$27&lt;&gt;"Ready","PENDING INPUTS",IF(AND(A228&lt;=Inputs!$B$6,AI228&gt;0),Inputs!G17,0))</f>
        <v>0</v>
      </c>
      <c r="AL228" s="3">
        <f>IF(Inputs!$B$27&lt;&gt;"Ready","PENDING INPUTS",IF(A228&gt;Inputs!$B$6,0,MIN((AI228+AJ228+AK228),IF(Inputs!H17=1,Inputs!D17,MAX(Inputs!F17,ROUND(AI228*Inputs!E17+AJ228+AK228,2))))))</f>
        <v>0</v>
      </c>
      <c r="AM228">
        <f>IF(Inputs!$B$27&lt;&gt;"Ready","PENDING INPUTS",IF(AI228&lt;=0,99,1+IF(AND(K228&gt;0,OR(Inputs!C14&gt;Inputs!C17,AND(Inputs!C14=Inputs!C17,0&lt;3))),1,0)+IF(AND(S228&gt;0,OR(Inputs!C15&gt;Inputs!C17,AND(Inputs!C15=Inputs!C17,1&lt;3))),1,0)+IF(AND(AA228&gt;0,OR(Inputs!C16&gt;Inputs!C17,AND(Inputs!C16=Inputs!C17,2&lt;3))),1,0)+IF(AND(AQ228&gt;0,OR(Inputs!C18&gt;Inputs!C17,AND(Inputs!C18=Inputs!C17,4&lt;3))),1,0)+IF(AND(AY228&gt;0,OR(Inputs!C19&gt;Inputs!C17,AND(Inputs!C19=Inputs!C17,5&lt;3))),1,0)+IF(AND(BG228&gt;0,OR(Inputs!C20&gt;Inputs!C17,AND(Inputs!C20=Inputs!C17,6&lt;3))),1,0)+IF(AND(BO228&gt;0,OR(Inputs!C21&gt;Inputs!C17,AND(Inputs!C21=Inputs!C17,7&lt;3))),1,0)+IF(AND(BW228&gt;0,OR(Inputs!C22&gt;Inputs!C17,AND(Inputs!C22=Inputs!C17,8&lt;3))),1,0)+IF(AND(CE228&gt;0,OR(Inputs!C23&gt;Inputs!C17,AND(Inputs!C23=Inputs!C17,9&lt;3))),1,0)))</f>
        <v>99</v>
      </c>
      <c r="AN228" s="3">
        <f>IF(Inputs!$B$27&lt;&gt;"Ready","PENDING INPUTS",IF(A228&gt;Inputs!$B$6,0,MIN(MAX(0,(AI228+AJ228+AK228)-AL228),MAX(0,C228-D228-(IF(O228&lt;AM228,K228+L228+M228-N228,0)+IF(W228&lt;AM228,S228+T228+U228-V228,0)+IF(AE228&lt;AM228,AA228+AB228+AC228-AD228,0)+IF(AM228&lt;AM228,AI228+AJ228+AK228-AL228,0)+IF(AU228&lt;AM228,AQ228+AR228+AS228-AT228,0)+IF(BC228&lt;AM228,AY228+AZ228+BA228-BB228,0)+IF(BK228&lt;AM228,BG228+BH228+BI228-BJ228,0)+IF(BS228&lt;AM228,BO228+BP228+BQ228-BR228,0)+IF(CA228&lt;AM228,BW228+BX228+BY228-BZ228,0)+IF(CI228&lt;AM228,CE228+CF228+CG228-CH228,0))))))</f>
        <v>0</v>
      </c>
      <c r="AO228" s="3">
        <f>IF(Inputs!$B$27&lt;&gt;"Ready","PENDING INPUTS",MIN((AI228+AJ228+AK228),IF(D228&gt;C228,IF(D228=0,0,AL228*C228/D228),AL228+AN228)))</f>
        <v>0</v>
      </c>
      <c r="AP228" s="3">
        <f>IF(Inputs!$B$27&lt;&gt;"Ready","PENDING INPUTS",MAX(0,(AI228+AJ228+AK228)-AO228))</f>
        <v>0</v>
      </c>
      <c r="AQ228" s="3">
        <f>IF(Inputs!$B$27&lt;&gt;"Ready","PENDING INPUTS",AX227)</f>
        <v>0</v>
      </c>
      <c r="AR228" s="3">
        <f>IF(Inputs!$B$27&lt;&gt;"Ready","PENDING INPUTS",IF(A228&lt;=Inputs!$B$6,ROUND(AQ228*Inputs!C18/12,2),0))</f>
        <v>0</v>
      </c>
      <c r="AS228" s="3">
        <f>IF(Inputs!$B$27&lt;&gt;"Ready","PENDING INPUTS",IF(AND(A228&lt;=Inputs!$B$6,AQ228&gt;0),Inputs!G18,0))</f>
        <v>0</v>
      </c>
      <c r="AT228" s="3">
        <f>IF(Inputs!$B$27&lt;&gt;"Ready","PENDING INPUTS",IF(A228&gt;Inputs!$B$6,0,MIN((AQ228+AR228+AS228),IF(Inputs!H18=1,Inputs!D18,MAX(Inputs!F18,ROUND(AQ228*Inputs!E18+AR228+AS228,2))))))</f>
        <v>0</v>
      </c>
      <c r="AU228">
        <f>IF(Inputs!$B$27&lt;&gt;"Ready","PENDING INPUTS",IF(AQ228&lt;=0,99,1+IF(AND(K228&gt;0,OR(Inputs!C14&gt;Inputs!C18,AND(Inputs!C14=Inputs!C18,0&lt;4))),1,0)+IF(AND(S228&gt;0,OR(Inputs!C15&gt;Inputs!C18,AND(Inputs!C15=Inputs!C18,1&lt;4))),1,0)+IF(AND(AA228&gt;0,OR(Inputs!C16&gt;Inputs!C18,AND(Inputs!C16=Inputs!C18,2&lt;4))),1,0)+IF(AND(AI228&gt;0,OR(Inputs!C17&gt;Inputs!C18,AND(Inputs!C17=Inputs!C18,3&lt;4))),1,0)+IF(AND(AY228&gt;0,OR(Inputs!C19&gt;Inputs!C18,AND(Inputs!C19=Inputs!C18,5&lt;4))),1,0)+IF(AND(BG228&gt;0,OR(Inputs!C20&gt;Inputs!C18,AND(Inputs!C20=Inputs!C18,6&lt;4))),1,0)+IF(AND(BO228&gt;0,OR(Inputs!C21&gt;Inputs!C18,AND(Inputs!C21=Inputs!C18,7&lt;4))),1,0)+IF(AND(BW228&gt;0,OR(Inputs!C22&gt;Inputs!C18,AND(Inputs!C22=Inputs!C18,8&lt;4))),1,0)+IF(AND(CE228&gt;0,OR(Inputs!C23&gt;Inputs!C18,AND(Inputs!C23=Inputs!C18,9&lt;4))),1,0)))</f>
        <v>99</v>
      </c>
      <c r="AV228" s="3">
        <f>IF(Inputs!$B$27&lt;&gt;"Ready","PENDING INPUTS",IF(A228&gt;Inputs!$B$6,0,MIN(MAX(0,(AQ228+AR228+AS228)-AT228),MAX(0,C228-D228-(IF(O228&lt;AU228,K228+L228+M228-N228,0)+IF(W228&lt;AU228,S228+T228+U228-V228,0)+IF(AE228&lt;AU228,AA228+AB228+AC228-AD228,0)+IF(AM228&lt;AU228,AI228+AJ228+AK228-AL228,0)+IF(AU228&lt;AU228,AQ228+AR228+AS228-AT228,0)+IF(BC228&lt;AU228,AY228+AZ228+BA228-BB228,0)+IF(BK228&lt;AU228,BG228+BH228+BI228-BJ228,0)+IF(BS228&lt;AU228,BO228+BP228+BQ228-BR228,0)+IF(CA228&lt;AU228,BW228+BX228+BY228-BZ228,0)+IF(CI228&lt;AU228,CE228+CF228+CG228-CH228,0))))))</f>
        <v>0</v>
      </c>
      <c r="AW228" s="3">
        <f>IF(Inputs!$B$27&lt;&gt;"Ready","PENDING INPUTS",MIN((AQ228+AR228+AS228),IF(D228&gt;C228,IF(D228=0,0,AT228*C228/D228),AT228+AV228)))</f>
        <v>0</v>
      </c>
      <c r="AX228" s="3">
        <f>IF(Inputs!$B$27&lt;&gt;"Ready","PENDING INPUTS",MAX(0,(AQ228+AR228+AS228)-AW228))</f>
        <v>0</v>
      </c>
      <c r="AY228" s="3">
        <f>IF(Inputs!$B$27&lt;&gt;"Ready","PENDING INPUTS",BF227)</f>
        <v>0</v>
      </c>
      <c r="AZ228" s="3">
        <f>IF(Inputs!$B$27&lt;&gt;"Ready","PENDING INPUTS",IF(A228&lt;=Inputs!$B$6,ROUND(AY228*Inputs!C19/12,2),0))</f>
        <v>0</v>
      </c>
      <c r="BA228" s="3">
        <f>IF(Inputs!$B$27&lt;&gt;"Ready","PENDING INPUTS",IF(AND(A228&lt;=Inputs!$B$6,AY228&gt;0),Inputs!G19,0))</f>
        <v>0</v>
      </c>
      <c r="BB228" s="3">
        <f>IF(Inputs!$B$27&lt;&gt;"Ready","PENDING INPUTS",IF(A228&gt;Inputs!$B$6,0,MIN((AY228+AZ228+BA228),IF(Inputs!H19=1,Inputs!D19,MAX(Inputs!F19,ROUND(AY228*Inputs!E19+AZ228+BA228,2))))))</f>
        <v>0</v>
      </c>
      <c r="BC228">
        <f>IF(Inputs!$B$27&lt;&gt;"Ready","PENDING INPUTS",IF(AY228&lt;=0,99,1+IF(AND(K228&gt;0,OR(Inputs!C14&gt;Inputs!C19,AND(Inputs!C14=Inputs!C19,0&lt;5))),1,0)+IF(AND(S228&gt;0,OR(Inputs!C15&gt;Inputs!C19,AND(Inputs!C15=Inputs!C19,1&lt;5))),1,0)+IF(AND(AA228&gt;0,OR(Inputs!C16&gt;Inputs!C19,AND(Inputs!C16=Inputs!C19,2&lt;5))),1,0)+IF(AND(AI228&gt;0,OR(Inputs!C17&gt;Inputs!C19,AND(Inputs!C17=Inputs!C19,3&lt;5))),1,0)+IF(AND(AQ228&gt;0,OR(Inputs!C18&gt;Inputs!C19,AND(Inputs!C18=Inputs!C19,4&lt;5))),1,0)+IF(AND(BG228&gt;0,OR(Inputs!C20&gt;Inputs!C19,AND(Inputs!C20=Inputs!C19,6&lt;5))),1,0)+IF(AND(BO228&gt;0,OR(Inputs!C21&gt;Inputs!C19,AND(Inputs!C21=Inputs!C19,7&lt;5))),1,0)+IF(AND(BW228&gt;0,OR(Inputs!C22&gt;Inputs!C19,AND(Inputs!C22=Inputs!C19,8&lt;5))),1,0)+IF(AND(CE228&gt;0,OR(Inputs!C23&gt;Inputs!C19,AND(Inputs!C23=Inputs!C19,9&lt;5))),1,0)))</f>
        <v>99</v>
      </c>
      <c r="BD228" s="3">
        <f>IF(Inputs!$B$27&lt;&gt;"Ready","PENDING INPUTS",IF(A228&gt;Inputs!$B$6,0,MIN(MAX(0,(AY228+AZ228+BA228)-BB228),MAX(0,C228-D228-(IF(O228&lt;BC228,K228+L228+M228-N228,0)+IF(W228&lt;BC228,S228+T228+U228-V228,0)+IF(AE228&lt;BC228,AA228+AB228+AC228-AD228,0)+IF(AM228&lt;BC228,AI228+AJ228+AK228-AL228,0)+IF(AU228&lt;BC228,AQ228+AR228+AS228-AT228,0)+IF(BC228&lt;BC228,AY228+AZ228+BA228-BB228,0)+IF(BK228&lt;BC228,BG228+BH228+BI228-BJ228,0)+IF(BS228&lt;BC228,BO228+BP228+BQ228-BR228,0)+IF(CA228&lt;BC228,BW228+BX228+BY228-BZ228,0)+IF(CI228&lt;BC228,CE228+CF228+CG228-CH228,0))))))</f>
        <v>0</v>
      </c>
      <c r="BE228" s="3">
        <f>IF(Inputs!$B$27&lt;&gt;"Ready","PENDING INPUTS",MIN((AY228+AZ228+BA228),IF(D228&gt;C228,IF(D228=0,0,BB228*C228/D228),BB228+BD228)))</f>
        <v>0</v>
      </c>
      <c r="BF228" s="3">
        <f>IF(Inputs!$B$27&lt;&gt;"Ready","PENDING INPUTS",MAX(0,(AY228+AZ228+BA228)-BE228))</f>
        <v>0</v>
      </c>
      <c r="BG228" s="3">
        <f>IF(Inputs!$B$27&lt;&gt;"Ready","PENDING INPUTS",BN227)</f>
        <v>0</v>
      </c>
      <c r="BH228" s="3">
        <f>IF(Inputs!$B$27&lt;&gt;"Ready","PENDING INPUTS",IF(A228&lt;=Inputs!$B$6,ROUND(BG228*Inputs!C20/12,2),0))</f>
        <v>0</v>
      </c>
      <c r="BI228" s="3">
        <f>IF(Inputs!$B$27&lt;&gt;"Ready","PENDING INPUTS",IF(AND(A228&lt;=Inputs!$B$6,BG228&gt;0),Inputs!G20,0))</f>
        <v>0</v>
      </c>
      <c r="BJ228" s="3">
        <f>IF(Inputs!$B$27&lt;&gt;"Ready","PENDING INPUTS",IF(A228&gt;Inputs!$B$6,0,MIN((BG228+BH228+BI228),IF(Inputs!H20=1,Inputs!D20,MAX(Inputs!F20,ROUND(BG228*Inputs!E20+BH228+BI228,2))))))</f>
        <v>0</v>
      </c>
      <c r="BK228">
        <f>IF(Inputs!$B$27&lt;&gt;"Ready","PENDING INPUTS",IF(BG228&lt;=0,99,1+IF(AND(K228&gt;0,OR(Inputs!C14&gt;Inputs!C20,AND(Inputs!C14=Inputs!C20,0&lt;6))),1,0)+IF(AND(S228&gt;0,OR(Inputs!C15&gt;Inputs!C20,AND(Inputs!C15=Inputs!C20,1&lt;6))),1,0)+IF(AND(AA228&gt;0,OR(Inputs!C16&gt;Inputs!C20,AND(Inputs!C16=Inputs!C20,2&lt;6))),1,0)+IF(AND(AI228&gt;0,OR(Inputs!C17&gt;Inputs!C20,AND(Inputs!C17=Inputs!C20,3&lt;6))),1,0)+IF(AND(AQ228&gt;0,OR(Inputs!C18&gt;Inputs!C20,AND(Inputs!C18=Inputs!C20,4&lt;6))),1,0)+IF(AND(AY228&gt;0,OR(Inputs!C19&gt;Inputs!C20,AND(Inputs!C19=Inputs!C20,5&lt;6))),1,0)+IF(AND(BO228&gt;0,OR(Inputs!C21&gt;Inputs!C20,AND(Inputs!C21=Inputs!C20,7&lt;6))),1,0)+IF(AND(BW228&gt;0,OR(Inputs!C22&gt;Inputs!C20,AND(Inputs!C22=Inputs!C20,8&lt;6))),1,0)+IF(AND(CE228&gt;0,OR(Inputs!C23&gt;Inputs!C20,AND(Inputs!C23=Inputs!C20,9&lt;6))),1,0)))</f>
        <v>99</v>
      </c>
      <c r="BL228" s="3">
        <f>IF(Inputs!$B$27&lt;&gt;"Ready","PENDING INPUTS",IF(A228&gt;Inputs!$B$6,0,MIN(MAX(0,(BG228+BH228+BI228)-BJ228),MAX(0,C228-D228-(IF(O228&lt;BK228,K228+L228+M228-N228,0)+IF(W228&lt;BK228,S228+T228+U228-V228,0)+IF(AE228&lt;BK228,AA228+AB228+AC228-AD228,0)+IF(AM228&lt;BK228,AI228+AJ228+AK228-AL228,0)+IF(AU228&lt;BK228,AQ228+AR228+AS228-AT228,0)+IF(BC228&lt;BK228,AY228+AZ228+BA228-BB228,0)+IF(BK228&lt;BK228,BG228+BH228+BI228-BJ228,0)+IF(BS228&lt;BK228,BO228+BP228+BQ228-BR228,0)+IF(CA228&lt;BK228,BW228+BX228+BY228-BZ228,0)+IF(CI228&lt;BK228,CE228+CF228+CG228-CH228,0))))))</f>
        <v>0</v>
      </c>
      <c r="BM228" s="3">
        <f>IF(Inputs!$B$27&lt;&gt;"Ready","PENDING INPUTS",MIN((BG228+BH228+BI228),IF(D228&gt;C228,IF(D228=0,0,BJ228*C228/D228),BJ228+BL228)))</f>
        <v>0</v>
      </c>
      <c r="BN228" s="3">
        <f>IF(Inputs!$B$27&lt;&gt;"Ready","PENDING INPUTS",MAX(0,(BG228+BH228+BI228)-BM228))</f>
        <v>0</v>
      </c>
      <c r="BO228" s="3">
        <f>IF(Inputs!$B$27&lt;&gt;"Ready","PENDING INPUTS",BV227)</f>
        <v>0</v>
      </c>
      <c r="BP228" s="3">
        <f>IF(Inputs!$B$27&lt;&gt;"Ready","PENDING INPUTS",IF(A228&lt;=Inputs!$B$6,ROUND(BO228*Inputs!C21/12,2),0))</f>
        <v>0</v>
      </c>
      <c r="BQ228" s="3">
        <f>IF(Inputs!$B$27&lt;&gt;"Ready","PENDING INPUTS",IF(AND(A228&lt;=Inputs!$B$6,BO228&gt;0),Inputs!G21,0))</f>
        <v>0</v>
      </c>
      <c r="BR228" s="3">
        <f>IF(Inputs!$B$27&lt;&gt;"Ready","PENDING INPUTS",IF(A228&gt;Inputs!$B$6,0,MIN((BO228+BP228+BQ228),IF(Inputs!H21=1,Inputs!D21,MAX(Inputs!F21,ROUND(BO228*Inputs!E21+BP228+BQ228,2))))))</f>
        <v>0</v>
      </c>
      <c r="BS228">
        <f>IF(Inputs!$B$27&lt;&gt;"Ready","PENDING INPUTS",IF(BO228&lt;=0,99,1+IF(AND(K228&gt;0,OR(Inputs!C14&gt;Inputs!C21,AND(Inputs!C14=Inputs!C21,0&lt;7))),1,0)+IF(AND(S228&gt;0,OR(Inputs!C15&gt;Inputs!C21,AND(Inputs!C15=Inputs!C21,1&lt;7))),1,0)+IF(AND(AA228&gt;0,OR(Inputs!C16&gt;Inputs!C21,AND(Inputs!C16=Inputs!C21,2&lt;7))),1,0)+IF(AND(AI228&gt;0,OR(Inputs!C17&gt;Inputs!C21,AND(Inputs!C17=Inputs!C21,3&lt;7))),1,0)+IF(AND(AQ228&gt;0,OR(Inputs!C18&gt;Inputs!C21,AND(Inputs!C18=Inputs!C21,4&lt;7))),1,0)+IF(AND(AY228&gt;0,OR(Inputs!C19&gt;Inputs!C21,AND(Inputs!C19=Inputs!C21,5&lt;7))),1,0)+IF(AND(BG228&gt;0,OR(Inputs!C20&gt;Inputs!C21,AND(Inputs!C20=Inputs!C21,6&lt;7))),1,0)+IF(AND(BW228&gt;0,OR(Inputs!C22&gt;Inputs!C21,AND(Inputs!C22=Inputs!C21,8&lt;7))),1,0)+IF(AND(CE228&gt;0,OR(Inputs!C23&gt;Inputs!C21,AND(Inputs!C23=Inputs!C21,9&lt;7))),1,0)))</f>
        <v>99</v>
      </c>
      <c r="BT228" s="3">
        <f>IF(Inputs!$B$27&lt;&gt;"Ready","PENDING INPUTS",IF(A228&gt;Inputs!$B$6,0,MIN(MAX(0,(BO228+BP228+BQ228)-BR228),MAX(0,C228-D228-(IF(O228&lt;BS228,K228+L228+M228-N228,0)+IF(W228&lt;BS228,S228+T228+U228-V228,0)+IF(AE228&lt;BS228,AA228+AB228+AC228-AD228,0)+IF(AM228&lt;BS228,AI228+AJ228+AK228-AL228,0)+IF(AU228&lt;BS228,AQ228+AR228+AS228-AT228,0)+IF(BC228&lt;BS228,AY228+AZ228+BA228-BB228,0)+IF(BK228&lt;BS228,BG228+BH228+BI228-BJ228,0)+IF(BS228&lt;BS228,BO228+BP228+BQ228-BR228,0)+IF(CA228&lt;BS228,BW228+BX228+BY228-BZ228,0)+IF(CI228&lt;BS228,CE228+CF228+CG228-CH228,0))))))</f>
        <v>0</v>
      </c>
      <c r="BU228" s="3">
        <f>IF(Inputs!$B$27&lt;&gt;"Ready","PENDING INPUTS",MIN((BO228+BP228+BQ228),IF(D228&gt;C228,IF(D228=0,0,BR228*C228/D228),BR228+BT228)))</f>
        <v>0</v>
      </c>
      <c r="BV228" s="3">
        <f>IF(Inputs!$B$27&lt;&gt;"Ready","PENDING INPUTS",MAX(0,(BO228+BP228+BQ228)-BU228))</f>
        <v>0</v>
      </c>
      <c r="BW228" s="3">
        <f>IF(Inputs!$B$27&lt;&gt;"Ready","PENDING INPUTS",CD227)</f>
        <v>0</v>
      </c>
      <c r="BX228" s="3">
        <f>IF(Inputs!$B$27&lt;&gt;"Ready","PENDING INPUTS",IF(A228&lt;=Inputs!$B$6,ROUND(BW228*Inputs!C22/12,2),0))</f>
        <v>0</v>
      </c>
      <c r="BY228" s="3">
        <f>IF(Inputs!$B$27&lt;&gt;"Ready","PENDING INPUTS",IF(AND(A228&lt;=Inputs!$B$6,BW228&gt;0),Inputs!G22,0))</f>
        <v>0</v>
      </c>
      <c r="BZ228" s="3">
        <f>IF(Inputs!$B$27&lt;&gt;"Ready","PENDING INPUTS",IF(A228&gt;Inputs!$B$6,0,MIN((BW228+BX228+BY228),IF(Inputs!H22=1,Inputs!D22,MAX(Inputs!F22,ROUND(BW228*Inputs!E22+BX228+BY228,2))))))</f>
        <v>0</v>
      </c>
      <c r="CA228">
        <f>IF(Inputs!$B$27&lt;&gt;"Ready","PENDING INPUTS",IF(BW228&lt;=0,99,1+IF(AND(K228&gt;0,OR(Inputs!C14&gt;Inputs!C22,AND(Inputs!C14=Inputs!C22,0&lt;8))),1,0)+IF(AND(S228&gt;0,OR(Inputs!C15&gt;Inputs!C22,AND(Inputs!C15=Inputs!C22,1&lt;8))),1,0)+IF(AND(AA228&gt;0,OR(Inputs!C16&gt;Inputs!C22,AND(Inputs!C16=Inputs!C22,2&lt;8))),1,0)+IF(AND(AI228&gt;0,OR(Inputs!C17&gt;Inputs!C22,AND(Inputs!C17=Inputs!C22,3&lt;8))),1,0)+IF(AND(AQ228&gt;0,OR(Inputs!C18&gt;Inputs!C22,AND(Inputs!C18=Inputs!C22,4&lt;8))),1,0)+IF(AND(AY228&gt;0,OR(Inputs!C19&gt;Inputs!C22,AND(Inputs!C19=Inputs!C22,5&lt;8))),1,0)+IF(AND(BG228&gt;0,OR(Inputs!C20&gt;Inputs!C22,AND(Inputs!C20=Inputs!C22,6&lt;8))),1,0)+IF(AND(BO228&gt;0,OR(Inputs!C21&gt;Inputs!C22,AND(Inputs!C21=Inputs!C22,7&lt;8))),1,0)+IF(AND(CE228&gt;0,OR(Inputs!C23&gt;Inputs!C22,AND(Inputs!C23=Inputs!C22,9&lt;8))),1,0)))</f>
        <v>99</v>
      </c>
      <c r="CB228" s="3">
        <f>IF(Inputs!$B$27&lt;&gt;"Ready","PENDING INPUTS",IF(A228&gt;Inputs!$B$6,0,MIN(MAX(0,(BW228+BX228+BY228)-BZ228),MAX(0,C228-D228-(IF(O228&lt;CA228,K228+L228+M228-N228,0)+IF(W228&lt;CA228,S228+T228+U228-V228,0)+IF(AE228&lt;CA228,AA228+AB228+AC228-AD228,0)+IF(AM228&lt;CA228,AI228+AJ228+AK228-AL228,0)+IF(AU228&lt;CA228,AQ228+AR228+AS228-AT228,0)+IF(BC228&lt;CA228,AY228+AZ228+BA228-BB228,0)+IF(BK228&lt;CA228,BG228+BH228+BI228-BJ228,0)+IF(BS228&lt;CA228,BO228+BP228+BQ228-BR228,0)+IF(CA228&lt;CA228,BW228+BX228+BY228-BZ228,0)+IF(CI228&lt;CA228,CE228+CF228+CG228-CH228,0))))))</f>
        <v>0</v>
      </c>
      <c r="CC228" s="3">
        <f>IF(Inputs!$B$27&lt;&gt;"Ready","PENDING INPUTS",MIN((BW228+BX228+BY228),IF(D228&gt;C228,IF(D228=0,0,BZ228*C228/D228),BZ228+CB228)))</f>
        <v>0</v>
      </c>
      <c r="CD228" s="3">
        <f>IF(Inputs!$B$27&lt;&gt;"Ready","PENDING INPUTS",MAX(0,(BW228+BX228+BY228)-CC228))</f>
        <v>0</v>
      </c>
      <c r="CE228" s="3">
        <f>IF(Inputs!$B$27&lt;&gt;"Ready","PENDING INPUTS",CL227)</f>
        <v>0</v>
      </c>
      <c r="CF228" s="3">
        <f>IF(Inputs!$B$27&lt;&gt;"Ready","PENDING INPUTS",IF(A228&lt;=Inputs!$B$6,ROUND(CE228*Inputs!C23/12,2),0))</f>
        <v>0</v>
      </c>
      <c r="CG228" s="3">
        <f>IF(Inputs!$B$27&lt;&gt;"Ready","PENDING INPUTS",IF(AND(A228&lt;=Inputs!$B$6,CE228&gt;0),Inputs!G23,0))</f>
        <v>0</v>
      </c>
      <c r="CH228" s="3">
        <f>IF(Inputs!$B$27&lt;&gt;"Ready","PENDING INPUTS",IF(A228&gt;Inputs!$B$6,0,MIN((CE228+CF228+CG228),IF(Inputs!H23=1,Inputs!D23,MAX(Inputs!F23,ROUND(CE228*Inputs!E23+CF228+CG228,2))))))</f>
        <v>0</v>
      </c>
      <c r="CI228">
        <f>IF(Inputs!$B$27&lt;&gt;"Ready","PENDING INPUTS",IF(CE228&lt;=0,99,1+IF(AND(K228&gt;0,OR(Inputs!C14&gt;Inputs!C23,AND(Inputs!C14=Inputs!C23,0&lt;9))),1,0)+IF(AND(S228&gt;0,OR(Inputs!C15&gt;Inputs!C23,AND(Inputs!C15=Inputs!C23,1&lt;9))),1,0)+IF(AND(AA228&gt;0,OR(Inputs!C16&gt;Inputs!C23,AND(Inputs!C16=Inputs!C23,2&lt;9))),1,0)+IF(AND(AI228&gt;0,OR(Inputs!C17&gt;Inputs!C23,AND(Inputs!C17=Inputs!C23,3&lt;9))),1,0)+IF(AND(AQ228&gt;0,OR(Inputs!C18&gt;Inputs!C23,AND(Inputs!C18=Inputs!C23,4&lt;9))),1,0)+IF(AND(AY228&gt;0,OR(Inputs!C19&gt;Inputs!C23,AND(Inputs!C19=Inputs!C23,5&lt;9))),1,0)+IF(AND(BG228&gt;0,OR(Inputs!C20&gt;Inputs!C23,AND(Inputs!C20=Inputs!C23,6&lt;9))),1,0)+IF(AND(BO228&gt;0,OR(Inputs!C21&gt;Inputs!C23,AND(Inputs!C21=Inputs!C23,7&lt;9))),1,0)+IF(AND(BW228&gt;0,OR(Inputs!C22&gt;Inputs!C23,AND(Inputs!C22=Inputs!C23,8&lt;9))),1,0)))</f>
        <v>99</v>
      </c>
      <c r="CJ228" s="3">
        <f>IF(Inputs!$B$27&lt;&gt;"Ready","PENDING INPUTS",IF(A228&gt;Inputs!$B$6,0,MIN(MAX(0,(CE228+CF228+CG228)-CH228),MAX(0,C228-D228-(IF(O228&lt;CI228,K228+L228+M228-N228,0)+IF(W228&lt;CI228,S228+T228+U228-V228,0)+IF(AE228&lt;CI228,AA228+AB228+AC228-AD228,0)+IF(AM228&lt;CI228,AI228+AJ228+AK228-AL228,0)+IF(AU228&lt;CI228,AQ228+AR228+AS228-AT228,0)+IF(BC228&lt;CI228,AY228+AZ228+BA228-BB228,0)+IF(BK228&lt;CI228,BG228+BH228+BI228-BJ228,0)+IF(BS228&lt;CI228,BO228+BP228+BQ228-BR228,0)+IF(CA228&lt;CI228,BW228+BX228+BY228-BZ228,0)+IF(CI228&lt;CI228,CE228+CF228+CG228-CH228,0))))))</f>
        <v>0</v>
      </c>
      <c r="CK228" s="3">
        <f>IF(Inputs!$B$27&lt;&gt;"Ready","PENDING INPUTS",MIN((CE228+CF228+CG228),IF(D228&gt;C228,IF(D228=0,0,CH228*C228/D228),CH228+CJ228)))</f>
        <v>0</v>
      </c>
      <c r="CL228" s="3">
        <f>IF(Inputs!$B$27&lt;&gt;"Ready","PENDING INPUTS",MAX(0,(CE228+CF228+CG228)-CK228))</f>
        <v>0</v>
      </c>
    </row>
    <row r="229" spans="1:90" ht="27.95" customHeight="1" x14ac:dyDescent="0.25">
      <c r="A229">
        <v>225</v>
      </c>
      <c r="B229" s="13">
        <f>IF(Inputs!$B$27&lt;&gt;"Ready","PENDING INPUTS",EDATE(Inputs!$B$5,A229-1))</f>
        <v>53114</v>
      </c>
      <c r="C229" s="3">
        <f>IF(Inputs!$B$27&lt;&gt;"Ready","PENDING INPUTS",IF(A229&lt;=Inputs!$B$6,MAX(0,Inputs!$B$4+IF(A229=Inputs!$B$7,Inputs!$B$8,0)+IF(A229=Inputs!$B$9,Inputs!$B$10,0)),0))</f>
        <v>0</v>
      </c>
      <c r="D229" s="3">
        <f>IF(Inputs!$B$27&lt;&gt;"Ready","PENDING INPUTS",SUM(N229,V229,AD229,AL229,AT229,BB229,BJ229,BR229,BZ229,CH229))</f>
        <v>0</v>
      </c>
      <c r="E229" s="3">
        <f>IF(Inputs!$B$27&lt;&gt;"Ready","PENDING INPUTS",MAX(0,D229-C229))</f>
        <v>0</v>
      </c>
      <c r="F229" s="3">
        <f>IF(Inputs!$B$27&lt;&gt;"Ready","PENDING INPUTS",SUM(Q229,Y229,AG229,AO229,AW229,BE229,BM229,BU229,CC229,CK229))</f>
        <v>0</v>
      </c>
      <c r="G229" s="3">
        <f>IF(Inputs!$B$27&lt;&gt;"Ready","PENDING INPUTS",SUM(L229,T229,AB229,AJ229,AR229,AZ229,BH229,BP229,BX229,CF229))</f>
        <v>0</v>
      </c>
      <c r="H229" s="3">
        <f>IF(Inputs!$B$27&lt;&gt;"Ready","PENDING INPUTS",SUM(M229,U229,AC229,AK229,AS229,BA229,BI229,BQ229,BY229,CG229))</f>
        <v>0</v>
      </c>
      <c r="I229" s="3">
        <f>IF(Inputs!$B$27&lt;&gt;"Ready","PENDING INPUTS",SUM(R229,Z229,AH229,AP229,AX229,BF229,BN229,BV229,CD229,CL229))</f>
        <v>0</v>
      </c>
      <c r="J229" t="str">
        <f>IF(Inputs!$B$27&lt;&gt;"Ready","PENDING INPUTS",IF(A229&gt;Inputs!$B$6,"Beyond horizon",IF(E229&gt;0.005,"MINIMUM SHORTFALL",IF(I229&lt;0.005,"Paid off","In progress"))))</f>
        <v>Beyond horizon</v>
      </c>
      <c r="K229" s="3">
        <f>IF(Inputs!$B$27&lt;&gt;"Ready","PENDING INPUTS",R228)</f>
        <v>0</v>
      </c>
      <c r="L229" s="3">
        <f>IF(Inputs!$B$27&lt;&gt;"Ready","PENDING INPUTS",IF(A229&lt;=Inputs!$B$6,ROUND(K229*Inputs!C14/12,2),0))</f>
        <v>0</v>
      </c>
      <c r="M229" s="3">
        <f>IF(Inputs!$B$27&lt;&gt;"Ready","PENDING INPUTS",IF(AND(A229&lt;=Inputs!$B$6,K229&gt;0),Inputs!G14,0))</f>
        <v>0</v>
      </c>
      <c r="N229" s="3">
        <f>IF(Inputs!$B$27&lt;&gt;"Ready","PENDING INPUTS",IF(A229&gt;Inputs!$B$6,0,MIN((K229+L229+M229),IF(Inputs!H14=1,Inputs!D14,MAX(Inputs!F14,ROUND(K229*Inputs!E14+L229+M229,2))))))</f>
        <v>0</v>
      </c>
      <c r="O229">
        <f>IF(Inputs!$B$27&lt;&gt;"Ready","PENDING INPUTS",IF(K229&lt;=0,99,1+IF(AND(S229&gt;0,OR(Inputs!C15&gt;Inputs!C14,AND(Inputs!C15=Inputs!C14,1&lt;0))),1,0)+IF(AND(AA229&gt;0,OR(Inputs!C16&gt;Inputs!C14,AND(Inputs!C16=Inputs!C14,2&lt;0))),1,0)+IF(AND(AI229&gt;0,OR(Inputs!C17&gt;Inputs!C14,AND(Inputs!C17=Inputs!C14,3&lt;0))),1,0)+IF(AND(AQ229&gt;0,OR(Inputs!C18&gt;Inputs!C14,AND(Inputs!C18=Inputs!C14,4&lt;0))),1,0)+IF(AND(AY229&gt;0,OR(Inputs!C19&gt;Inputs!C14,AND(Inputs!C19=Inputs!C14,5&lt;0))),1,0)+IF(AND(BG229&gt;0,OR(Inputs!C20&gt;Inputs!C14,AND(Inputs!C20=Inputs!C14,6&lt;0))),1,0)+IF(AND(BO229&gt;0,OR(Inputs!C21&gt;Inputs!C14,AND(Inputs!C21=Inputs!C14,7&lt;0))),1,0)+IF(AND(BW229&gt;0,OR(Inputs!C22&gt;Inputs!C14,AND(Inputs!C22=Inputs!C14,8&lt;0))),1,0)+IF(AND(CE229&gt;0,OR(Inputs!C23&gt;Inputs!C14,AND(Inputs!C23=Inputs!C14,9&lt;0))),1,0)))</f>
        <v>99</v>
      </c>
      <c r="P229" s="3">
        <f>IF(Inputs!$B$27&lt;&gt;"Ready","PENDING INPUTS",IF(A229&gt;Inputs!$B$6,0,MIN(MAX(0,(K229+L229+M229)-N229),MAX(0,C229-D229-(IF(O229&lt;O229,K229+L229+M229-N229,0)+IF(W229&lt;O229,S229+T229+U229-V229,0)+IF(AE229&lt;O229,AA229+AB229+AC229-AD229,0)+IF(AM229&lt;O229,AI229+AJ229+AK229-AL229,0)+IF(AU229&lt;O229,AQ229+AR229+AS229-AT229,0)+IF(BC229&lt;O229,AY229+AZ229+BA229-BB229,0)+IF(BK229&lt;O229,BG229+BH229+BI229-BJ229,0)+IF(BS229&lt;O229,BO229+BP229+BQ229-BR229,0)+IF(CA229&lt;O229,BW229+BX229+BY229-BZ229,0)+IF(CI229&lt;O229,CE229+CF229+CG229-CH229,0))))))</f>
        <v>0</v>
      </c>
      <c r="Q229" s="3">
        <f>IF(Inputs!$B$27&lt;&gt;"Ready","PENDING INPUTS",MIN((K229+L229+M229),IF(D229&gt;C229,IF(D229=0,0,N229*C229/D229),N229+P229)))</f>
        <v>0</v>
      </c>
      <c r="R229" s="3">
        <f>IF(Inputs!$B$27&lt;&gt;"Ready","PENDING INPUTS",MAX(0,(K229+L229+M229)-Q229))</f>
        <v>0</v>
      </c>
      <c r="S229" s="3">
        <f>IF(Inputs!$B$27&lt;&gt;"Ready","PENDING INPUTS",Z228)</f>
        <v>0</v>
      </c>
      <c r="T229" s="3">
        <f>IF(Inputs!$B$27&lt;&gt;"Ready","PENDING INPUTS",IF(A229&lt;=Inputs!$B$6,ROUND(S229*Inputs!C15/12,2),0))</f>
        <v>0</v>
      </c>
      <c r="U229" s="3">
        <f>IF(Inputs!$B$27&lt;&gt;"Ready","PENDING INPUTS",IF(AND(A229&lt;=Inputs!$B$6,S229&gt;0),Inputs!G15,0))</f>
        <v>0</v>
      </c>
      <c r="V229" s="3">
        <f>IF(Inputs!$B$27&lt;&gt;"Ready","PENDING INPUTS",IF(A229&gt;Inputs!$B$6,0,MIN((S229+T229+U229),IF(Inputs!H15=1,Inputs!D15,MAX(Inputs!F15,ROUND(S229*Inputs!E15+T229+U229,2))))))</f>
        <v>0</v>
      </c>
      <c r="W229">
        <f>IF(Inputs!$B$27&lt;&gt;"Ready","PENDING INPUTS",IF(S229&lt;=0,99,1+IF(AND(K229&gt;0,OR(Inputs!C14&gt;Inputs!C15,AND(Inputs!C14=Inputs!C15,0&lt;1))),1,0)+IF(AND(AA229&gt;0,OR(Inputs!C16&gt;Inputs!C15,AND(Inputs!C16=Inputs!C15,2&lt;1))),1,0)+IF(AND(AI229&gt;0,OR(Inputs!C17&gt;Inputs!C15,AND(Inputs!C17=Inputs!C15,3&lt;1))),1,0)+IF(AND(AQ229&gt;0,OR(Inputs!C18&gt;Inputs!C15,AND(Inputs!C18=Inputs!C15,4&lt;1))),1,0)+IF(AND(AY229&gt;0,OR(Inputs!C19&gt;Inputs!C15,AND(Inputs!C19=Inputs!C15,5&lt;1))),1,0)+IF(AND(BG229&gt;0,OR(Inputs!C20&gt;Inputs!C15,AND(Inputs!C20=Inputs!C15,6&lt;1))),1,0)+IF(AND(BO229&gt;0,OR(Inputs!C21&gt;Inputs!C15,AND(Inputs!C21=Inputs!C15,7&lt;1))),1,0)+IF(AND(BW229&gt;0,OR(Inputs!C22&gt;Inputs!C15,AND(Inputs!C22=Inputs!C15,8&lt;1))),1,0)+IF(AND(CE229&gt;0,OR(Inputs!C23&gt;Inputs!C15,AND(Inputs!C23=Inputs!C15,9&lt;1))),1,0)))</f>
        <v>99</v>
      </c>
      <c r="X229" s="3">
        <f>IF(Inputs!$B$27&lt;&gt;"Ready","PENDING INPUTS",IF(A229&gt;Inputs!$B$6,0,MIN(MAX(0,(S229+T229+U229)-V229),MAX(0,C229-D229-(IF(O229&lt;W229,K229+L229+M229-N229,0)+IF(W229&lt;W229,S229+T229+U229-V229,0)+IF(AE229&lt;W229,AA229+AB229+AC229-AD229,0)+IF(AM229&lt;W229,AI229+AJ229+AK229-AL229,0)+IF(AU229&lt;W229,AQ229+AR229+AS229-AT229,0)+IF(BC229&lt;W229,AY229+AZ229+BA229-BB229,0)+IF(BK229&lt;W229,BG229+BH229+BI229-BJ229,0)+IF(BS229&lt;W229,BO229+BP229+BQ229-BR229,0)+IF(CA229&lt;W229,BW229+BX229+BY229-BZ229,0)+IF(CI229&lt;W229,CE229+CF229+CG229-CH229,0))))))</f>
        <v>0</v>
      </c>
      <c r="Y229" s="3">
        <f>IF(Inputs!$B$27&lt;&gt;"Ready","PENDING INPUTS",MIN((S229+T229+U229),IF(D229&gt;C229,IF(D229=0,0,V229*C229/D229),V229+X229)))</f>
        <v>0</v>
      </c>
      <c r="Z229" s="3">
        <f>IF(Inputs!$B$27&lt;&gt;"Ready","PENDING INPUTS",MAX(0,(S229+T229+U229)-Y229))</f>
        <v>0</v>
      </c>
      <c r="AA229" s="3">
        <f>IF(Inputs!$B$27&lt;&gt;"Ready","PENDING INPUTS",AH228)</f>
        <v>0</v>
      </c>
      <c r="AB229" s="3">
        <f>IF(Inputs!$B$27&lt;&gt;"Ready","PENDING INPUTS",IF(A229&lt;=Inputs!$B$6,ROUND(AA229*Inputs!C16/12,2),0))</f>
        <v>0</v>
      </c>
      <c r="AC229" s="3">
        <f>IF(Inputs!$B$27&lt;&gt;"Ready","PENDING INPUTS",IF(AND(A229&lt;=Inputs!$B$6,AA229&gt;0),Inputs!G16,0))</f>
        <v>0</v>
      </c>
      <c r="AD229" s="3">
        <f>IF(Inputs!$B$27&lt;&gt;"Ready","PENDING INPUTS",IF(A229&gt;Inputs!$B$6,0,MIN((AA229+AB229+AC229),IF(Inputs!H16=1,Inputs!D16,MAX(Inputs!F16,ROUND(AA229*Inputs!E16+AB229+AC229,2))))))</f>
        <v>0</v>
      </c>
      <c r="AE229">
        <f>IF(Inputs!$B$27&lt;&gt;"Ready","PENDING INPUTS",IF(AA229&lt;=0,99,1+IF(AND(K229&gt;0,OR(Inputs!C14&gt;Inputs!C16,AND(Inputs!C14=Inputs!C16,0&lt;2))),1,0)+IF(AND(S229&gt;0,OR(Inputs!C15&gt;Inputs!C16,AND(Inputs!C15=Inputs!C16,1&lt;2))),1,0)+IF(AND(AI229&gt;0,OR(Inputs!C17&gt;Inputs!C16,AND(Inputs!C17=Inputs!C16,3&lt;2))),1,0)+IF(AND(AQ229&gt;0,OR(Inputs!C18&gt;Inputs!C16,AND(Inputs!C18=Inputs!C16,4&lt;2))),1,0)+IF(AND(AY229&gt;0,OR(Inputs!C19&gt;Inputs!C16,AND(Inputs!C19=Inputs!C16,5&lt;2))),1,0)+IF(AND(BG229&gt;0,OR(Inputs!C20&gt;Inputs!C16,AND(Inputs!C20=Inputs!C16,6&lt;2))),1,0)+IF(AND(BO229&gt;0,OR(Inputs!C21&gt;Inputs!C16,AND(Inputs!C21=Inputs!C16,7&lt;2))),1,0)+IF(AND(BW229&gt;0,OR(Inputs!C22&gt;Inputs!C16,AND(Inputs!C22=Inputs!C16,8&lt;2))),1,0)+IF(AND(CE229&gt;0,OR(Inputs!C23&gt;Inputs!C16,AND(Inputs!C23=Inputs!C16,9&lt;2))),1,0)))</f>
        <v>99</v>
      </c>
      <c r="AF229" s="3">
        <f>IF(Inputs!$B$27&lt;&gt;"Ready","PENDING INPUTS",IF(A229&gt;Inputs!$B$6,0,MIN(MAX(0,(AA229+AB229+AC229)-AD229),MAX(0,C229-D229-(IF(O229&lt;AE229,K229+L229+M229-N229,0)+IF(W229&lt;AE229,S229+T229+U229-V229,0)+IF(AE229&lt;AE229,AA229+AB229+AC229-AD229,0)+IF(AM229&lt;AE229,AI229+AJ229+AK229-AL229,0)+IF(AU229&lt;AE229,AQ229+AR229+AS229-AT229,0)+IF(BC229&lt;AE229,AY229+AZ229+BA229-BB229,0)+IF(BK229&lt;AE229,BG229+BH229+BI229-BJ229,0)+IF(BS229&lt;AE229,BO229+BP229+BQ229-BR229,0)+IF(CA229&lt;AE229,BW229+BX229+BY229-BZ229,0)+IF(CI229&lt;AE229,CE229+CF229+CG229-CH229,0))))))</f>
        <v>0</v>
      </c>
      <c r="AG229" s="3">
        <f>IF(Inputs!$B$27&lt;&gt;"Ready","PENDING INPUTS",MIN((AA229+AB229+AC229),IF(D229&gt;C229,IF(D229=0,0,AD229*C229/D229),AD229+AF229)))</f>
        <v>0</v>
      </c>
      <c r="AH229" s="3">
        <f>IF(Inputs!$B$27&lt;&gt;"Ready","PENDING INPUTS",MAX(0,(AA229+AB229+AC229)-AG229))</f>
        <v>0</v>
      </c>
      <c r="AI229" s="3">
        <f>IF(Inputs!$B$27&lt;&gt;"Ready","PENDING INPUTS",AP228)</f>
        <v>0</v>
      </c>
      <c r="AJ229" s="3">
        <f>IF(Inputs!$B$27&lt;&gt;"Ready","PENDING INPUTS",IF(A229&lt;=Inputs!$B$6,ROUND(AI229*Inputs!C17/12,2),0))</f>
        <v>0</v>
      </c>
      <c r="AK229" s="3">
        <f>IF(Inputs!$B$27&lt;&gt;"Ready","PENDING INPUTS",IF(AND(A229&lt;=Inputs!$B$6,AI229&gt;0),Inputs!G17,0))</f>
        <v>0</v>
      </c>
      <c r="AL229" s="3">
        <f>IF(Inputs!$B$27&lt;&gt;"Ready","PENDING INPUTS",IF(A229&gt;Inputs!$B$6,0,MIN((AI229+AJ229+AK229),IF(Inputs!H17=1,Inputs!D17,MAX(Inputs!F17,ROUND(AI229*Inputs!E17+AJ229+AK229,2))))))</f>
        <v>0</v>
      </c>
      <c r="AM229">
        <f>IF(Inputs!$B$27&lt;&gt;"Ready","PENDING INPUTS",IF(AI229&lt;=0,99,1+IF(AND(K229&gt;0,OR(Inputs!C14&gt;Inputs!C17,AND(Inputs!C14=Inputs!C17,0&lt;3))),1,0)+IF(AND(S229&gt;0,OR(Inputs!C15&gt;Inputs!C17,AND(Inputs!C15=Inputs!C17,1&lt;3))),1,0)+IF(AND(AA229&gt;0,OR(Inputs!C16&gt;Inputs!C17,AND(Inputs!C16=Inputs!C17,2&lt;3))),1,0)+IF(AND(AQ229&gt;0,OR(Inputs!C18&gt;Inputs!C17,AND(Inputs!C18=Inputs!C17,4&lt;3))),1,0)+IF(AND(AY229&gt;0,OR(Inputs!C19&gt;Inputs!C17,AND(Inputs!C19=Inputs!C17,5&lt;3))),1,0)+IF(AND(BG229&gt;0,OR(Inputs!C20&gt;Inputs!C17,AND(Inputs!C20=Inputs!C17,6&lt;3))),1,0)+IF(AND(BO229&gt;0,OR(Inputs!C21&gt;Inputs!C17,AND(Inputs!C21=Inputs!C17,7&lt;3))),1,0)+IF(AND(BW229&gt;0,OR(Inputs!C22&gt;Inputs!C17,AND(Inputs!C22=Inputs!C17,8&lt;3))),1,0)+IF(AND(CE229&gt;0,OR(Inputs!C23&gt;Inputs!C17,AND(Inputs!C23=Inputs!C17,9&lt;3))),1,0)))</f>
        <v>99</v>
      </c>
      <c r="AN229" s="3">
        <f>IF(Inputs!$B$27&lt;&gt;"Ready","PENDING INPUTS",IF(A229&gt;Inputs!$B$6,0,MIN(MAX(0,(AI229+AJ229+AK229)-AL229),MAX(0,C229-D229-(IF(O229&lt;AM229,K229+L229+M229-N229,0)+IF(W229&lt;AM229,S229+T229+U229-V229,0)+IF(AE229&lt;AM229,AA229+AB229+AC229-AD229,0)+IF(AM229&lt;AM229,AI229+AJ229+AK229-AL229,0)+IF(AU229&lt;AM229,AQ229+AR229+AS229-AT229,0)+IF(BC229&lt;AM229,AY229+AZ229+BA229-BB229,0)+IF(BK229&lt;AM229,BG229+BH229+BI229-BJ229,0)+IF(BS229&lt;AM229,BO229+BP229+BQ229-BR229,0)+IF(CA229&lt;AM229,BW229+BX229+BY229-BZ229,0)+IF(CI229&lt;AM229,CE229+CF229+CG229-CH229,0))))))</f>
        <v>0</v>
      </c>
      <c r="AO229" s="3">
        <f>IF(Inputs!$B$27&lt;&gt;"Ready","PENDING INPUTS",MIN((AI229+AJ229+AK229),IF(D229&gt;C229,IF(D229=0,0,AL229*C229/D229),AL229+AN229)))</f>
        <v>0</v>
      </c>
      <c r="AP229" s="3">
        <f>IF(Inputs!$B$27&lt;&gt;"Ready","PENDING INPUTS",MAX(0,(AI229+AJ229+AK229)-AO229))</f>
        <v>0</v>
      </c>
      <c r="AQ229" s="3">
        <f>IF(Inputs!$B$27&lt;&gt;"Ready","PENDING INPUTS",AX228)</f>
        <v>0</v>
      </c>
      <c r="AR229" s="3">
        <f>IF(Inputs!$B$27&lt;&gt;"Ready","PENDING INPUTS",IF(A229&lt;=Inputs!$B$6,ROUND(AQ229*Inputs!C18/12,2),0))</f>
        <v>0</v>
      </c>
      <c r="AS229" s="3">
        <f>IF(Inputs!$B$27&lt;&gt;"Ready","PENDING INPUTS",IF(AND(A229&lt;=Inputs!$B$6,AQ229&gt;0),Inputs!G18,0))</f>
        <v>0</v>
      </c>
      <c r="AT229" s="3">
        <f>IF(Inputs!$B$27&lt;&gt;"Ready","PENDING INPUTS",IF(A229&gt;Inputs!$B$6,0,MIN((AQ229+AR229+AS229),IF(Inputs!H18=1,Inputs!D18,MAX(Inputs!F18,ROUND(AQ229*Inputs!E18+AR229+AS229,2))))))</f>
        <v>0</v>
      </c>
      <c r="AU229">
        <f>IF(Inputs!$B$27&lt;&gt;"Ready","PENDING INPUTS",IF(AQ229&lt;=0,99,1+IF(AND(K229&gt;0,OR(Inputs!C14&gt;Inputs!C18,AND(Inputs!C14=Inputs!C18,0&lt;4))),1,0)+IF(AND(S229&gt;0,OR(Inputs!C15&gt;Inputs!C18,AND(Inputs!C15=Inputs!C18,1&lt;4))),1,0)+IF(AND(AA229&gt;0,OR(Inputs!C16&gt;Inputs!C18,AND(Inputs!C16=Inputs!C18,2&lt;4))),1,0)+IF(AND(AI229&gt;0,OR(Inputs!C17&gt;Inputs!C18,AND(Inputs!C17=Inputs!C18,3&lt;4))),1,0)+IF(AND(AY229&gt;0,OR(Inputs!C19&gt;Inputs!C18,AND(Inputs!C19=Inputs!C18,5&lt;4))),1,0)+IF(AND(BG229&gt;0,OR(Inputs!C20&gt;Inputs!C18,AND(Inputs!C20=Inputs!C18,6&lt;4))),1,0)+IF(AND(BO229&gt;0,OR(Inputs!C21&gt;Inputs!C18,AND(Inputs!C21=Inputs!C18,7&lt;4))),1,0)+IF(AND(BW229&gt;0,OR(Inputs!C22&gt;Inputs!C18,AND(Inputs!C22=Inputs!C18,8&lt;4))),1,0)+IF(AND(CE229&gt;0,OR(Inputs!C23&gt;Inputs!C18,AND(Inputs!C23=Inputs!C18,9&lt;4))),1,0)))</f>
        <v>99</v>
      </c>
      <c r="AV229" s="3">
        <f>IF(Inputs!$B$27&lt;&gt;"Ready","PENDING INPUTS",IF(A229&gt;Inputs!$B$6,0,MIN(MAX(0,(AQ229+AR229+AS229)-AT229),MAX(0,C229-D229-(IF(O229&lt;AU229,K229+L229+M229-N229,0)+IF(W229&lt;AU229,S229+T229+U229-V229,0)+IF(AE229&lt;AU229,AA229+AB229+AC229-AD229,0)+IF(AM229&lt;AU229,AI229+AJ229+AK229-AL229,0)+IF(AU229&lt;AU229,AQ229+AR229+AS229-AT229,0)+IF(BC229&lt;AU229,AY229+AZ229+BA229-BB229,0)+IF(BK229&lt;AU229,BG229+BH229+BI229-BJ229,0)+IF(BS229&lt;AU229,BO229+BP229+BQ229-BR229,0)+IF(CA229&lt;AU229,BW229+BX229+BY229-BZ229,0)+IF(CI229&lt;AU229,CE229+CF229+CG229-CH229,0))))))</f>
        <v>0</v>
      </c>
      <c r="AW229" s="3">
        <f>IF(Inputs!$B$27&lt;&gt;"Ready","PENDING INPUTS",MIN((AQ229+AR229+AS229),IF(D229&gt;C229,IF(D229=0,0,AT229*C229/D229),AT229+AV229)))</f>
        <v>0</v>
      </c>
      <c r="AX229" s="3">
        <f>IF(Inputs!$B$27&lt;&gt;"Ready","PENDING INPUTS",MAX(0,(AQ229+AR229+AS229)-AW229))</f>
        <v>0</v>
      </c>
      <c r="AY229" s="3">
        <f>IF(Inputs!$B$27&lt;&gt;"Ready","PENDING INPUTS",BF228)</f>
        <v>0</v>
      </c>
      <c r="AZ229" s="3">
        <f>IF(Inputs!$B$27&lt;&gt;"Ready","PENDING INPUTS",IF(A229&lt;=Inputs!$B$6,ROUND(AY229*Inputs!C19/12,2),0))</f>
        <v>0</v>
      </c>
      <c r="BA229" s="3">
        <f>IF(Inputs!$B$27&lt;&gt;"Ready","PENDING INPUTS",IF(AND(A229&lt;=Inputs!$B$6,AY229&gt;0),Inputs!G19,0))</f>
        <v>0</v>
      </c>
      <c r="BB229" s="3">
        <f>IF(Inputs!$B$27&lt;&gt;"Ready","PENDING INPUTS",IF(A229&gt;Inputs!$B$6,0,MIN((AY229+AZ229+BA229),IF(Inputs!H19=1,Inputs!D19,MAX(Inputs!F19,ROUND(AY229*Inputs!E19+AZ229+BA229,2))))))</f>
        <v>0</v>
      </c>
      <c r="BC229">
        <f>IF(Inputs!$B$27&lt;&gt;"Ready","PENDING INPUTS",IF(AY229&lt;=0,99,1+IF(AND(K229&gt;0,OR(Inputs!C14&gt;Inputs!C19,AND(Inputs!C14=Inputs!C19,0&lt;5))),1,0)+IF(AND(S229&gt;0,OR(Inputs!C15&gt;Inputs!C19,AND(Inputs!C15=Inputs!C19,1&lt;5))),1,0)+IF(AND(AA229&gt;0,OR(Inputs!C16&gt;Inputs!C19,AND(Inputs!C16=Inputs!C19,2&lt;5))),1,0)+IF(AND(AI229&gt;0,OR(Inputs!C17&gt;Inputs!C19,AND(Inputs!C17=Inputs!C19,3&lt;5))),1,0)+IF(AND(AQ229&gt;0,OR(Inputs!C18&gt;Inputs!C19,AND(Inputs!C18=Inputs!C19,4&lt;5))),1,0)+IF(AND(BG229&gt;0,OR(Inputs!C20&gt;Inputs!C19,AND(Inputs!C20=Inputs!C19,6&lt;5))),1,0)+IF(AND(BO229&gt;0,OR(Inputs!C21&gt;Inputs!C19,AND(Inputs!C21=Inputs!C19,7&lt;5))),1,0)+IF(AND(BW229&gt;0,OR(Inputs!C22&gt;Inputs!C19,AND(Inputs!C22=Inputs!C19,8&lt;5))),1,0)+IF(AND(CE229&gt;0,OR(Inputs!C23&gt;Inputs!C19,AND(Inputs!C23=Inputs!C19,9&lt;5))),1,0)))</f>
        <v>99</v>
      </c>
      <c r="BD229" s="3">
        <f>IF(Inputs!$B$27&lt;&gt;"Ready","PENDING INPUTS",IF(A229&gt;Inputs!$B$6,0,MIN(MAX(0,(AY229+AZ229+BA229)-BB229),MAX(0,C229-D229-(IF(O229&lt;BC229,K229+L229+M229-N229,0)+IF(W229&lt;BC229,S229+T229+U229-V229,0)+IF(AE229&lt;BC229,AA229+AB229+AC229-AD229,0)+IF(AM229&lt;BC229,AI229+AJ229+AK229-AL229,0)+IF(AU229&lt;BC229,AQ229+AR229+AS229-AT229,0)+IF(BC229&lt;BC229,AY229+AZ229+BA229-BB229,0)+IF(BK229&lt;BC229,BG229+BH229+BI229-BJ229,0)+IF(BS229&lt;BC229,BO229+BP229+BQ229-BR229,0)+IF(CA229&lt;BC229,BW229+BX229+BY229-BZ229,0)+IF(CI229&lt;BC229,CE229+CF229+CG229-CH229,0))))))</f>
        <v>0</v>
      </c>
      <c r="BE229" s="3">
        <f>IF(Inputs!$B$27&lt;&gt;"Ready","PENDING INPUTS",MIN((AY229+AZ229+BA229),IF(D229&gt;C229,IF(D229=0,0,BB229*C229/D229),BB229+BD229)))</f>
        <v>0</v>
      </c>
      <c r="BF229" s="3">
        <f>IF(Inputs!$B$27&lt;&gt;"Ready","PENDING INPUTS",MAX(0,(AY229+AZ229+BA229)-BE229))</f>
        <v>0</v>
      </c>
      <c r="BG229" s="3">
        <f>IF(Inputs!$B$27&lt;&gt;"Ready","PENDING INPUTS",BN228)</f>
        <v>0</v>
      </c>
      <c r="BH229" s="3">
        <f>IF(Inputs!$B$27&lt;&gt;"Ready","PENDING INPUTS",IF(A229&lt;=Inputs!$B$6,ROUND(BG229*Inputs!C20/12,2),0))</f>
        <v>0</v>
      </c>
      <c r="BI229" s="3">
        <f>IF(Inputs!$B$27&lt;&gt;"Ready","PENDING INPUTS",IF(AND(A229&lt;=Inputs!$B$6,BG229&gt;0),Inputs!G20,0))</f>
        <v>0</v>
      </c>
      <c r="BJ229" s="3">
        <f>IF(Inputs!$B$27&lt;&gt;"Ready","PENDING INPUTS",IF(A229&gt;Inputs!$B$6,0,MIN((BG229+BH229+BI229),IF(Inputs!H20=1,Inputs!D20,MAX(Inputs!F20,ROUND(BG229*Inputs!E20+BH229+BI229,2))))))</f>
        <v>0</v>
      </c>
      <c r="BK229">
        <f>IF(Inputs!$B$27&lt;&gt;"Ready","PENDING INPUTS",IF(BG229&lt;=0,99,1+IF(AND(K229&gt;0,OR(Inputs!C14&gt;Inputs!C20,AND(Inputs!C14=Inputs!C20,0&lt;6))),1,0)+IF(AND(S229&gt;0,OR(Inputs!C15&gt;Inputs!C20,AND(Inputs!C15=Inputs!C20,1&lt;6))),1,0)+IF(AND(AA229&gt;0,OR(Inputs!C16&gt;Inputs!C20,AND(Inputs!C16=Inputs!C20,2&lt;6))),1,0)+IF(AND(AI229&gt;0,OR(Inputs!C17&gt;Inputs!C20,AND(Inputs!C17=Inputs!C20,3&lt;6))),1,0)+IF(AND(AQ229&gt;0,OR(Inputs!C18&gt;Inputs!C20,AND(Inputs!C18=Inputs!C20,4&lt;6))),1,0)+IF(AND(AY229&gt;0,OR(Inputs!C19&gt;Inputs!C20,AND(Inputs!C19=Inputs!C20,5&lt;6))),1,0)+IF(AND(BO229&gt;0,OR(Inputs!C21&gt;Inputs!C20,AND(Inputs!C21=Inputs!C20,7&lt;6))),1,0)+IF(AND(BW229&gt;0,OR(Inputs!C22&gt;Inputs!C20,AND(Inputs!C22=Inputs!C20,8&lt;6))),1,0)+IF(AND(CE229&gt;0,OR(Inputs!C23&gt;Inputs!C20,AND(Inputs!C23=Inputs!C20,9&lt;6))),1,0)))</f>
        <v>99</v>
      </c>
      <c r="BL229" s="3">
        <f>IF(Inputs!$B$27&lt;&gt;"Ready","PENDING INPUTS",IF(A229&gt;Inputs!$B$6,0,MIN(MAX(0,(BG229+BH229+BI229)-BJ229),MAX(0,C229-D229-(IF(O229&lt;BK229,K229+L229+M229-N229,0)+IF(W229&lt;BK229,S229+T229+U229-V229,0)+IF(AE229&lt;BK229,AA229+AB229+AC229-AD229,0)+IF(AM229&lt;BK229,AI229+AJ229+AK229-AL229,0)+IF(AU229&lt;BK229,AQ229+AR229+AS229-AT229,0)+IF(BC229&lt;BK229,AY229+AZ229+BA229-BB229,0)+IF(BK229&lt;BK229,BG229+BH229+BI229-BJ229,0)+IF(BS229&lt;BK229,BO229+BP229+BQ229-BR229,0)+IF(CA229&lt;BK229,BW229+BX229+BY229-BZ229,0)+IF(CI229&lt;BK229,CE229+CF229+CG229-CH229,0))))))</f>
        <v>0</v>
      </c>
      <c r="BM229" s="3">
        <f>IF(Inputs!$B$27&lt;&gt;"Ready","PENDING INPUTS",MIN((BG229+BH229+BI229),IF(D229&gt;C229,IF(D229=0,0,BJ229*C229/D229),BJ229+BL229)))</f>
        <v>0</v>
      </c>
      <c r="BN229" s="3">
        <f>IF(Inputs!$B$27&lt;&gt;"Ready","PENDING INPUTS",MAX(0,(BG229+BH229+BI229)-BM229))</f>
        <v>0</v>
      </c>
      <c r="BO229" s="3">
        <f>IF(Inputs!$B$27&lt;&gt;"Ready","PENDING INPUTS",BV228)</f>
        <v>0</v>
      </c>
      <c r="BP229" s="3">
        <f>IF(Inputs!$B$27&lt;&gt;"Ready","PENDING INPUTS",IF(A229&lt;=Inputs!$B$6,ROUND(BO229*Inputs!C21/12,2),0))</f>
        <v>0</v>
      </c>
      <c r="BQ229" s="3">
        <f>IF(Inputs!$B$27&lt;&gt;"Ready","PENDING INPUTS",IF(AND(A229&lt;=Inputs!$B$6,BO229&gt;0),Inputs!G21,0))</f>
        <v>0</v>
      </c>
      <c r="BR229" s="3">
        <f>IF(Inputs!$B$27&lt;&gt;"Ready","PENDING INPUTS",IF(A229&gt;Inputs!$B$6,0,MIN((BO229+BP229+BQ229),IF(Inputs!H21=1,Inputs!D21,MAX(Inputs!F21,ROUND(BO229*Inputs!E21+BP229+BQ229,2))))))</f>
        <v>0</v>
      </c>
      <c r="BS229">
        <f>IF(Inputs!$B$27&lt;&gt;"Ready","PENDING INPUTS",IF(BO229&lt;=0,99,1+IF(AND(K229&gt;0,OR(Inputs!C14&gt;Inputs!C21,AND(Inputs!C14=Inputs!C21,0&lt;7))),1,0)+IF(AND(S229&gt;0,OR(Inputs!C15&gt;Inputs!C21,AND(Inputs!C15=Inputs!C21,1&lt;7))),1,0)+IF(AND(AA229&gt;0,OR(Inputs!C16&gt;Inputs!C21,AND(Inputs!C16=Inputs!C21,2&lt;7))),1,0)+IF(AND(AI229&gt;0,OR(Inputs!C17&gt;Inputs!C21,AND(Inputs!C17=Inputs!C21,3&lt;7))),1,0)+IF(AND(AQ229&gt;0,OR(Inputs!C18&gt;Inputs!C21,AND(Inputs!C18=Inputs!C21,4&lt;7))),1,0)+IF(AND(AY229&gt;0,OR(Inputs!C19&gt;Inputs!C21,AND(Inputs!C19=Inputs!C21,5&lt;7))),1,0)+IF(AND(BG229&gt;0,OR(Inputs!C20&gt;Inputs!C21,AND(Inputs!C20=Inputs!C21,6&lt;7))),1,0)+IF(AND(BW229&gt;0,OR(Inputs!C22&gt;Inputs!C21,AND(Inputs!C22=Inputs!C21,8&lt;7))),1,0)+IF(AND(CE229&gt;0,OR(Inputs!C23&gt;Inputs!C21,AND(Inputs!C23=Inputs!C21,9&lt;7))),1,0)))</f>
        <v>99</v>
      </c>
      <c r="BT229" s="3">
        <f>IF(Inputs!$B$27&lt;&gt;"Ready","PENDING INPUTS",IF(A229&gt;Inputs!$B$6,0,MIN(MAX(0,(BO229+BP229+BQ229)-BR229),MAX(0,C229-D229-(IF(O229&lt;BS229,K229+L229+M229-N229,0)+IF(W229&lt;BS229,S229+T229+U229-V229,0)+IF(AE229&lt;BS229,AA229+AB229+AC229-AD229,0)+IF(AM229&lt;BS229,AI229+AJ229+AK229-AL229,0)+IF(AU229&lt;BS229,AQ229+AR229+AS229-AT229,0)+IF(BC229&lt;BS229,AY229+AZ229+BA229-BB229,0)+IF(BK229&lt;BS229,BG229+BH229+BI229-BJ229,0)+IF(BS229&lt;BS229,BO229+BP229+BQ229-BR229,0)+IF(CA229&lt;BS229,BW229+BX229+BY229-BZ229,0)+IF(CI229&lt;BS229,CE229+CF229+CG229-CH229,0))))))</f>
        <v>0</v>
      </c>
      <c r="BU229" s="3">
        <f>IF(Inputs!$B$27&lt;&gt;"Ready","PENDING INPUTS",MIN((BO229+BP229+BQ229),IF(D229&gt;C229,IF(D229=0,0,BR229*C229/D229),BR229+BT229)))</f>
        <v>0</v>
      </c>
      <c r="BV229" s="3">
        <f>IF(Inputs!$B$27&lt;&gt;"Ready","PENDING INPUTS",MAX(0,(BO229+BP229+BQ229)-BU229))</f>
        <v>0</v>
      </c>
      <c r="BW229" s="3">
        <f>IF(Inputs!$B$27&lt;&gt;"Ready","PENDING INPUTS",CD228)</f>
        <v>0</v>
      </c>
      <c r="BX229" s="3">
        <f>IF(Inputs!$B$27&lt;&gt;"Ready","PENDING INPUTS",IF(A229&lt;=Inputs!$B$6,ROUND(BW229*Inputs!C22/12,2),0))</f>
        <v>0</v>
      </c>
      <c r="BY229" s="3">
        <f>IF(Inputs!$B$27&lt;&gt;"Ready","PENDING INPUTS",IF(AND(A229&lt;=Inputs!$B$6,BW229&gt;0),Inputs!G22,0))</f>
        <v>0</v>
      </c>
      <c r="BZ229" s="3">
        <f>IF(Inputs!$B$27&lt;&gt;"Ready","PENDING INPUTS",IF(A229&gt;Inputs!$B$6,0,MIN((BW229+BX229+BY229),IF(Inputs!H22=1,Inputs!D22,MAX(Inputs!F22,ROUND(BW229*Inputs!E22+BX229+BY229,2))))))</f>
        <v>0</v>
      </c>
      <c r="CA229">
        <f>IF(Inputs!$B$27&lt;&gt;"Ready","PENDING INPUTS",IF(BW229&lt;=0,99,1+IF(AND(K229&gt;0,OR(Inputs!C14&gt;Inputs!C22,AND(Inputs!C14=Inputs!C22,0&lt;8))),1,0)+IF(AND(S229&gt;0,OR(Inputs!C15&gt;Inputs!C22,AND(Inputs!C15=Inputs!C22,1&lt;8))),1,0)+IF(AND(AA229&gt;0,OR(Inputs!C16&gt;Inputs!C22,AND(Inputs!C16=Inputs!C22,2&lt;8))),1,0)+IF(AND(AI229&gt;0,OR(Inputs!C17&gt;Inputs!C22,AND(Inputs!C17=Inputs!C22,3&lt;8))),1,0)+IF(AND(AQ229&gt;0,OR(Inputs!C18&gt;Inputs!C22,AND(Inputs!C18=Inputs!C22,4&lt;8))),1,0)+IF(AND(AY229&gt;0,OR(Inputs!C19&gt;Inputs!C22,AND(Inputs!C19=Inputs!C22,5&lt;8))),1,0)+IF(AND(BG229&gt;0,OR(Inputs!C20&gt;Inputs!C22,AND(Inputs!C20=Inputs!C22,6&lt;8))),1,0)+IF(AND(BO229&gt;0,OR(Inputs!C21&gt;Inputs!C22,AND(Inputs!C21=Inputs!C22,7&lt;8))),1,0)+IF(AND(CE229&gt;0,OR(Inputs!C23&gt;Inputs!C22,AND(Inputs!C23=Inputs!C22,9&lt;8))),1,0)))</f>
        <v>99</v>
      </c>
      <c r="CB229" s="3">
        <f>IF(Inputs!$B$27&lt;&gt;"Ready","PENDING INPUTS",IF(A229&gt;Inputs!$B$6,0,MIN(MAX(0,(BW229+BX229+BY229)-BZ229),MAX(0,C229-D229-(IF(O229&lt;CA229,K229+L229+M229-N229,0)+IF(W229&lt;CA229,S229+T229+U229-V229,0)+IF(AE229&lt;CA229,AA229+AB229+AC229-AD229,0)+IF(AM229&lt;CA229,AI229+AJ229+AK229-AL229,0)+IF(AU229&lt;CA229,AQ229+AR229+AS229-AT229,0)+IF(BC229&lt;CA229,AY229+AZ229+BA229-BB229,0)+IF(BK229&lt;CA229,BG229+BH229+BI229-BJ229,0)+IF(BS229&lt;CA229,BO229+BP229+BQ229-BR229,0)+IF(CA229&lt;CA229,BW229+BX229+BY229-BZ229,0)+IF(CI229&lt;CA229,CE229+CF229+CG229-CH229,0))))))</f>
        <v>0</v>
      </c>
      <c r="CC229" s="3">
        <f>IF(Inputs!$B$27&lt;&gt;"Ready","PENDING INPUTS",MIN((BW229+BX229+BY229),IF(D229&gt;C229,IF(D229=0,0,BZ229*C229/D229),BZ229+CB229)))</f>
        <v>0</v>
      </c>
      <c r="CD229" s="3">
        <f>IF(Inputs!$B$27&lt;&gt;"Ready","PENDING INPUTS",MAX(0,(BW229+BX229+BY229)-CC229))</f>
        <v>0</v>
      </c>
      <c r="CE229" s="3">
        <f>IF(Inputs!$B$27&lt;&gt;"Ready","PENDING INPUTS",CL228)</f>
        <v>0</v>
      </c>
      <c r="CF229" s="3">
        <f>IF(Inputs!$B$27&lt;&gt;"Ready","PENDING INPUTS",IF(A229&lt;=Inputs!$B$6,ROUND(CE229*Inputs!C23/12,2),0))</f>
        <v>0</v>
      </c>
      <c r="CG229" s="3">
        <f>IF(Inputs!$B$27&lt;&gt;"Ready","PENDING INPUTS",IF(AND(A229&lt;=Inputs!$B$6,CE229&gt;0),Inputs!G23,0))</f>
        <v>0</v>
      </c>
      <c r="CH229" s="3">
        <f>IF(Inputs!$B$27&lt;&gt;"Ready","PENDING INPUTS",IF(A229&gt;Inputs!$B$6,0,MIN((CE229+CF229+CG229),IF(Inputs!H23=1,Inputs!D23,MAX(Inputs!F23,ROUND(CE229*Inputs!E23+CF229+CG229,2))))))</f>
        <v>0</v>
      </c>
      <c r="CI229">
        <f>IF(Inputs!$B$27&lt;&gt;"Ready","PENDING INPUTS",IF(CE229&lt;=0,99,1+IF(AND(K229&gt;0,OR(Inputs!C14&gt;Inputs!C23,AND(Inputs!C14=Inputs!C23,0&lt;9))),1,0)+IF(AND(S229&gt;0,OR(Inputs!C15&gt;Inputs!C23,AND(Inputs!C15=Inputs!C23,1&lt;9))),1,0)+IF(AND(AA229&gt;0,OR(Inputs!C16&gt;Inputs!C23,AND(Inputs!C16=Inputs!C23,2&lt;9))),1,0)+IF(AND(AI229&gt;0,OR(Inputs!C17&gt;Inputs!C23,AND(Inputs!C17=Inputs!C23,3&lt;9))),1,0)+IF(AND(AQ229&gt;0,OR(Inputs!C18&gt;Inputs!C23,AND(Inputs!C18=Inputs!C23,4&lt;9))),1,0)+IF(AND(AY229&gt;0,OR(Inputs!C19&gt;Inputs!C23,AND(Inputs!C19=Inputs!C23,5&lt;9))),1,0)+IF(AND(BG229&gt;0,OR(Inputs!C20&gt;Inputs!C23,AND(Inputs!C20=Inputs!C23,6&lt;9))),1,0)+IF(AND(BO229&gt;0,OR(Inputs!C21&gt;Inputs!C23,AND(Inputs!C21=Inputs!C23,7&lt;9))),1,0)+IF(AND(BW229&gt;0,OR(Inputs!C22&gt;Inputs!C23,AND(Inputs!C22=Inputs!C23,8&lt;9))),1,0)))</f>
        <v>99</v>
      </c>
      <c r="CJ229" s="3">
        <f>IF(Inputs!$B$27&lt;&gt;"Ready","PENDING INPUTS",IF(A229&gt;Inputs!$B$6,0,MIN(MAX(0,(CE229+CF229+CG229)-CH229),MAX(0,C229-D229-(IF(O229&lt;CI229,K229+L229+M229-N229,0)+IF(W229&lt;CI229,S229+T229+U229-V229,0)+IF(AE229&lt;CI229,AA229+AB229+AC229-AD229,0)+IF(AM229&lt;CI229,AI229+AJ229+AK229-AL229,0)+IF(AU229&lt;CI229,AQ229+AR229+AS229-AT229,0)+IF(BC229&lt;CI229,AY229+AZ229+BA229-BB229,0)+IF(BK229&lt;CI229,BG229+BH229+BI229-BJ229,0)+IF(BS229&lt;CI229,BO229+BP229+BQ229-BR229,0)+IF(CA229&lt;CI229,BW229+BX229+BY229-BZ229,0)+IF(CI229&lt;CI229,CE229+CF229+CG229-CH229,0))))))</f>
        <v>0</v>
      </c>
      <c r="CK229" s="3">
        <f>IF(Inputs!$B$27&lt;&gt;"Ready","PENDING INPUTS",MIN((CE229+CF229+CG229),IF(D229&gt;C229,IF(D229=0,0,CH229*C229/D229),CH229+CJ229)))</f>
        <v>0</v>
      </c>
      <c r="CL229" s="3">
        <f>IF(Inputs!$B$27&lt;&gt;"Ready","PENDING INPUTS",MAX(0,(CE229+CF229+CG229)-CK229))</f>
        <v>0</v>
      </c>
    </row>
    <row r="230" spans="1:90" ht="27.95" customHeight="1" x14ac:dyDescent="0.25">
      <c r="A230">
        <v>226</v>
      </c>
      <c r="B230" s="13">
        <f>IF(Inputs!$B$27&lt;&gt;"Ready","PENDING INPUTS",EDATE(Inputs!$B$5,A230-1))</f>
        <v>53144</v>
      </c>
      <c r="C230" s="3">
        <f>IF(Inputs!$B$27&lt;&gt;"Ready","PENDING INPUTS",IF(A230&lt;=Inputs!$B$6,MAX(0,Inputs!$B$4+IF(A230=Inputs!$B$7,Inputs!$B$8,0)+IF(A230=Inputs!$B$9,Inputs!$B$10,0)),0))</f>
        <v>0</v>
      </c>
      <c r="D230" s="3">
        <f>IF(Inputs!$B$27&lt;&gt;"Ready","PENDING INPUTS",SUM(N230,V230,AD230,AL230,AT230,BB230,BJ230,BR230,BZ230,CH230))</f>
        <v>0</v>
      </c>
      <c r="E230" s="3">
        <f>IF(Inputs!$B$27&lt;&gt;"Ready","PENDING INPUTS",MAX(0,D230-C230))</f>
        <v>0</v>
      </c>
      <c r="F230" s="3">
        <f>IF(Inputs!$B$27&lt;&gt;"Ready","PENDING INPUTS",SUM(Q230,Y230,AG230,AO230,AW230,BE230,BM230,BU230,CC230,CK230))</f>
        <v>0</v>
      </c>
      <c r="G230" s="3">
        <f>IF(Inputs!$B$27&lt;&gt;"Ready","PENDING INPUTS",SUM(L230,T230,AB230,AJ230,AR230,AZ230,BH230,BP230,BX230,CF230))</f>
        <v>0</v>
      </c>
      <c r="H230" s="3">
        <f>IF(Inputs!$B$27&lt;&gt;"Ready","PENDING INPUTS",SUM(M230,U230,AC230,AK230,AS230,BA230,BI230,BQ230,BY230,CG230))</f>
        <v>0</v>
      </c>
      <c r="I230" s="3">
        <f>IF(Inputs!$B$27&lt;&gt;"Ready","PENDING INPUTS",SUM(R230,Z230,AH230,AP230,AX230,BF230,BN230,BV230,CD230,CL230))</f>
        <v>0</v>
      </c>
      <c r="J230" t="str">
        <f>IF(Inputs!$B$27&lt;&gt;"Ready","PENDING INPUTS",IF(A230&gt;Inputs!$B$6,"Beyond horizon",IF(E230&gt;0.005,"MINIMUM SHORTFALL",IF(I230&lt;0.005,"Paid off","In progress"))))</f>
        <v>Beyond horizon</v>
      </c>
      <c r="K230" s="3">
        <f>IF(Inputs!$B$27&lt;&gt;"Ready","PENDING INPUTS",R229)</f>
        <v>0</v>
      </c>
      <c r="L230" s="3">
        <f>IF(Inputs!$B$27&lt;&gt;"Ready","PENDING INPUTS",IF(A230&lt;=Inputs!$B$6,ROUND(K230*Inputs!C14/12,2),0))</f>
        <v>0</v>
      </c>
      <c r="M230" s="3">
        <f>IF(Inputs!$B$27&lt;&gt;"Ready","PENDING INPUTS",IF(AND(A230&lt;=Inputs!$B$6,K230&gt;0),Inputs!G14,0))</f>
        <v>0</v>
      </c>
      <c r="N230" s="3">
        <f>IF(Inputs!$B$27&lt;&gt;"Ready","PENDING INPUTS",IF(A230&gt;Inputs!$B$6,0,MIN((K230+L230+M230),IF(Inputs!H14=1,Inputs!D14,MAX(Inputs!F14,ROUND(K230*Inputs!E14+L230+M230,2))))))</f>
        <v>0</v>
      </c>
      <c r="O230">
        <f>IF(Inputs!$B$27&lt;&gt;"Ready","PENDING INPUTS",IF(K230&lt;=0,99,1+IF(AND(S230&gt;0,OR(Inputs!C15&gt;Inputs!C14,AND(Inputs!C15=Inputs!C14,1&lt;0))),1,0)+IF(AND(AA230&gt;0,OR(Inputs!C16&gt;Inputs!C14,AND(Inputs!C16=Inputs!C14,2&lt;0))),1,0)+IF(AND(AI230&gt;0,OR(Inputs!C17&gt;Inputs!C14,AND(Inputs!C17=Inputs!C14,3&lt;0))),1,0)+IF(AND(AQ230&gt;0,OR(Inputs!C18&gt;Inputs!C14,AND(Inputs!C18=Inputs!C14,4&lt;0))),1,0)+IF(AND(AY230&gt;0,OR(Inputs!C19&gt;Inputs!C14,AND(Inputs!C19=Inputs!C14,5&lt;0))),1,0)+IF(AND(BG230&gt;0,OR(Inputs!C20&gt;Inputs!C14,AND(Inputs!C20=Inputs!C14,6&lt;0))),1,0)+IF(AND(BO230&gt;0,OR(Inputs!C21&gt;Inputs!C14,AND(Inputs!C21=Inputs!C14,7&lt;0))),1,0)+IF(AND(BW230&gt;0,OR(Inputs!C22&gt;Inputs!C14,AND(Inputs!C22=Inputs!C14,8&lt;0))),1,0)+IF(AND(CE230&gt;0,OR(Inputs!C23&gt;Inputs!C14,AND(Inputs!C23=Inputs!C14,9&lt;0))),1,0)))</f>
        <v>99</v>
      </c>
      <c r="P230" s="3">
        <f>IF(Inputs!$B$27&lt;&gt;"Ready","PENDING INPUTS",IF(A230&gt;Inputs!$B$6,0,MIN(MAX(0,(K230+L230+M230)-N230),MAX(0,C230-D230-(IF(O230&lt;O230,K230+L230+M230-N230,0)+IF(W230&lt;O230,S230+T230+U230-V230,0)+IF(AE230&lt;O230,AA230+AB230+AC230-AD230,0)+IF(AM230&lt;O230,AI230+AJ230+AK230-AL230,0)+IF(AU230&lt;O230,AQ230+AR230+AS230-AT230,0)+IF(BC230&lt;O230,AY230+AZ230+BA230-BB230,0)+IF(BK230&lt;O230,BG230+BH230+BI230-BJ230,0)+IF(BS230&lt;O230,BO230+BP230+BQ230-BR230,0)+IF(CA230&lt;O230,BW230+BX230+BY230-BZ230,0)+IF(CI230&lt;O230,CE230+CF230+CG230-CH230,0))))))</f>
        <v>0</v>
      </c>
      <c r="Q230" s="3">
        <f>IF(Inputs!$B$27&lt;&gt;"Ready","PENDING INPUTS",MIN((K230+L230+M230),IF(D230&gt;C230,IF(D230=0,0,N230*C230/D230),N230+P230)))</f>
        <v>0</v>
      </c>
      <c r="R230" s="3">
        <f>IF(Inputs!$B$27&lt;&gt;"Ready","PENDING INPUTS",MAX(0,(K230+L230+M230)-Q230))</f>
        <v>0</v>
      </c>
      <c r="S230" s="3">
        <f>IF(Inputs!$B$27&lt;&gt;"Ready","PENDING INPUTS",Z229)</f>
        <v>0</v>
      </c>
      <c r="T230" s="3">
        <f>IF(Inputs!$B$27&lt;&gt;"Ready","PENDING INPUTS",IF(A230&lt;=Inputs!$B$6,ROUND(S230*Inputs!C15/12,2),0))</f>
        <v>0</v>
      </c>
      <c r="U230" s="3">
        <f>IF(Inputs!$B$27&lt;&gt;"Ready","PENDING INPUTS",IF(AND(A230&lt;=Inputs!$B$6,S230&gt;0),Inputs!G15,0))</f>
        <v>0</v>
      </c>
      <c r="V230" s="3">
        <f>IF(Inputs!$B$27&lt;&gt;"Ready","PENDING INPUTS",IF(A230&gt;Inputs!$B$6,0,MIN((S230+T230+U230),IF(Inputs!H15=1,Inputs!D15,MAX(Inputs!F15,ROUND(S230*Inputs!E15+T230+U230,2))))))</f>
        <v>0</v>
      </c>
      <c r="W230">
        <f>IF(Inputs!$B$27&lt;&gt;"Ready","PENDING INPUTS",IF(S230&lt;=0,99,1+IF(AND(K230&gt;0,OR(Inputs!C14&gt;Inputs!C15,AND(Inputs!C14=Inputs!C15,0&lt;1))),1,0)+IF(AND(AA230&gt;0,OR(Inputs!C16&gt;Inputs!C15,AND(Inputs!C16=Inputs!C15,2&lt;1))),1,0)+IF(AND(AI230&gt;0,OR(Inputs!C17&gt;Inputs!C15,AND(Inputs!C17=Inputs!C15,3&lt;1))),1,0)+IF(AND(AQ230&gt;0,OR(Inputs!C18&gt;Inputs!C15,AND(Inputs!C18=Inputs!C15,4&lt;1))),1,0)+IF(AND(AY230&gt;0,OR(Inputs!C19&gt;Inputs!C15,AND(Inputs!C19=Inputs!C15,5&lt;1))),1,0)+IF(AND(BG230&gt;0,OR(Inputs!C20&gt;Inputs!C15,AND(Inputs!C20=Inputs!C15,6&lt;1))),1,0)+IF(AND(BO230&gt;0,OR(Inputs!C21&gt;Inputs!C15,AND(Inputs!C21=Inputs!C15,7&lt;1))),1,0)+IF(AND(BW230&gt;0,OR(Inputs!C22&gt;Inputs!C15,AND(Inputs!C22=Inputs!C15,8&lt;1))),1,0)+IF(AND(CE230&gt;0,OR(Inputs!C23&gt;Inputs!C15,AND(Inputs!C23=Inputs!C15,9&lt;1))),1,0)))</f>
        <v>99</v>
      </c>
      <c r="X230" s="3">
        <f>IF(Inputs!$B$27&lt;&gt;"Ready","PENDING INPUTS",IF(A230&gt;Inputs!$B$6,0,MIN(MAX(0,(S230+T230+U230)-V230),MAX(0,C230-D230-(IF(O230&lt;W230,K230+L230+M230-N230,0)+IF(W230&lt;W230,S230+T230+U230-V230,0)+IF(AE230&lt;W230,AA230+AB230+AC230-AD230,0)+IF(AM230&lt;W230,AI230+AJ230+AK230-AL230,0)+IF(AU230&lt;W230,AQ230+AR230+AS230-AT230,0)+IF(BC230&lt;W230,AY230+AZ230+BA230-BB230,0)+IF(BK230&lt;W230,BG230+BH230+BI230-BJ230,0)+IF(BS230&lt;W230,BO230+BP230+BQ230-BR230,0)+IF(CA230&lt;W230,BW230+BX230+BY230-BZ230,0)+IF(CI230&lt;W230,CE230+CF230+CG230-CH230,0))))))</f>
        <v>0</v>
      </c>
      <c r="Y230" s="3">
        <f>IF(Inputs!$B$27&lt;&gt;"Ready","PENDING INPUTS",MIN((S230+T230+U230),IF(D230&gt;C230,IF(D230=0,0,V230*C230/D230),V230+X230)))</f>
        <v>0</v>
      </c>
      <c r="Z230" s="3">
        <f>IF(Inputs!$B$27&lt;&gt;"Ready","PENDING INPUTS",MAX(0,(S230+T230+U230)-Y230))</f>
        <v>0</v>
      </c>
      <c r="AA230" s="3">
        <f>IF(Inputs!$B$27&lt;&gt;"Ready","PENDING INPUTS",AH229)</f>
        <v>0</v>
      </c>
      <c r="AB230" s="3">
        <f>IF(Inputs!$B$27&lt;&gt;"Ready","PENDING INPUTS",IF(A230&lt;=Inputs!$B$6,ROUND(AA230*Inputs!C16/12,2),0))</f>
        <v>0</v>
      </c>
      <c r="AC230" s="3">
        <f>IF(Inputs!$B$27&lt;&gt;"Ready","PENDING INPUTS",IF(AND(A230&lt;=Inputs!$B$6,AA230&gt;0),Inputs!G16,0))</f>
        <v>0</v>
      </c>
      <c r="AD230" s="3">
        <f>IF(Inputs!$B$27&lt;&gt;"Ready","PENDING INPUTS",IF(A230&gt;Inputs!$B$6,0,MIN((AA230+AB230+AC230),IF(Inputs!H16=1,Inputs!D16,MAX(Inputs!F16,ROUND(AA230*Inputs!E16+AB230+AC230,2))))))</f>
        <v>0</v>
      </c>
      <c r="AE230">
        <f>IF(Inputs!$B$27&lt;&gt;"Ready","PENDING INPUTS",IF(AA230&lt;=0,99,1+IF(AND(K230&gt;0,OR(Inputs!C14&gt;Inputs!C16,AND(Inputs!C14=Inputs!C16,0&lt;2))),1,0)+IF(AND(S230&gt;0,OR(Inputs!C15&gt;Inputs!C16,AND(Inputs!C15=Inputs!C16,1&lt;2))),1,0)+IF(AND(AI230&gt;0,OR(Inputs!C17&gt;Inputs!C16,AND(Inputs!C17=Inputs!C16,3&lt;2))),1,0)+IF(AND(AQ230&gt;0,OR(Inputs!C18&gt;Inputs!C16,AND(Inputs!C18=Inputs!C16,4&lt;2))),1,0)+IF(AND(AY230&gt;0,OR(Inputs!C19&gt;Inputs!C16,AND(Inputs!C19=Inputs!C16,5&lt;2))),1,0)+IF(AND(BG230&gt;0,OR(Inputs!C20&gt;Inputs!C16,AND(Inputs!C20=Inputs!C16,6&lt;2))),1,0)+IF(AND(BO230&gt;0,OR(Inputs!C21&gt;Inputs!C16,AND(Inputs!C21=Inputs!C16,7&lt;2))),1,0)+IF(AND(BW230&gt;0,OR(Inputs!C22&gt;Inputs!C16,AND(Inputs!C22=Inputs!C16,8&lt;2))),1,0)+IF(AND(CE230&gt;0,OR(Inputs!C23&gt;Inputs!C16,AND(Inputs!C23=Inputs!C16,9&lt;2))),1,0)))</f>
        <v>99</v>
      </c>
      <c r="AF230" s="3">
        <f>IF(Inputs!$B$27&lt;&gt;"Ready","PENDING INPUTS",IF(A230&gt;Inputs!$B$6,0,MIN(MAX(0,(AA230+AB230+AC230)-AD230),MAX(0,C230-D230-(IF(O230&lt;AE230,K230+L230+M230-N230,0)+IF(W230&lt;AE230,S230+T230+U230-V230,0)+IF(AE230&lt;AE230,AA230+AB230+AC230-AD230,0)+IF(AM230&lt;AE230,AI230+AJ230+AK230-AL230,0)+IF(AU230&lt;AE230,AQ230+AR230+AS230-AT230,0)+IF(BC230&lt;AE230,AY230+AZ230+BA230-BB230,0)+IF(BK230&lt;AE230,BG230+BH230+BI230-BJ230,0)+IF(BS230&lt;AE230,BO230+BP230+BQ230-BR230,0)+IF(CA230&lt;AE230,BW230+BX230+BY230-BZ230,0)+IF(CI230&lt;AE230,CE230+CF230+CG230-CH230,0))))))</f>
        <v>0</v>
      </c>
      <c r="AG230" s="3">
        <f>IF(Inputs!$B$27&lt;&gt;"Ready","PENDING INPUTS",MIN((AA230+AB230+AC230),IF(D230&gt;C230,IF(D230=0,0,AD230*C230/D230),AD230+AF230)))</f>
        <v>0</v>
      </c>
      <c r="AH230" s="3">
        <f>IF(Inputs!$B$27&lt;&gt;"Ready","PENDING INPUTS",MAX(0,(AA230+AB230+AC230)-AG230))</f>
        <v>0</v>
      </c>
      <c r="AI230" s="3">
        <f>IF(Inputs!$B$27&lt;&gt;"Ready","PENDING INPUTS",AP229)</f>
        <v>0</v>
      </c>
      <c r="AJ230" s="3">
        <f>IF(Inputs!$B$27&lt;&gt;"Ready","PENDING INPUTS",IF(A230&lt;=Inputs!$B$6,ROUND(AI230*Inputs!C17/12,2),0))</f>
        <v>0</v>
      </c>
      <c r="AK230" s="3">
        <f>IF(Inputs!$B$27&lt;&gt;"Ready","PENDING INPUTS",IF(AND(A230&lt;=Inputs!$B$6,AI230&gt;0),Inputs!G17,0))</f>
        <v>0</v>
      </c>
      <c r="AL230" s="3">
        <f>IF(Inputs!$B$27&lt;&gt;"Ready","PENDING INPUTS",IF(A230&gt;Inputs!$B$6,0,MIN((AI230+AJ230+AK230),IF(Inputs!H17=1,Inputs!D17,MAX(Inputs!F17,ROUND(AI230*Inputs!E17+AJ230+AK230,2))))))</f>
        <v>0</v>
      </c>
      <c r="AM230">
        <f>IF(Inputs!$B$27&lt;&gt;"Ready","PENDING INPUTS",IF(AI230&lt;=0,99,1+IF(AND(K230&gt;0,OR(Inputs!C14&gt;Inputs!C17,AND(Inputs!C14=Inputs!C17,0&lt;3))),1,0)+IF(AND(S230&gt;0,OR(Inputs!C15&gt;Inputs!C17,AND(Inputs!C15=Inputs!C17,1&lt;3))),1,0)+IF(AND(AA230&gt;0,OR(Inputs!C16&gt;Inputs!C17,AND(Inputs!C16=Inputs!C17,2&lt;3))),1,0)+IF(AND(AQ230&gt;0,OR(Inputs!C18&gt;Inputs!C17,AND(Inputs!C18=Inputs!C17,4&lt;3))),1,0)+IF(AND(AY230&gt;0,OR(Inputs!C19&gt;Inputs!C17,AND(Inputs!C19=Inputs!C17,5&lt;3))),1,0)+IF(AND(BG230&gt;0,OR(Inputs!C20&gt;Inputs!C17,AND(Inputs!C20=Inputs!C17,6&lt;3))),1,0)+IF(AND(BO230&gt;0,OR(Inputs!C21&gt;Inputs!C17,AND(Inputs!C21=Inputs!C17,7&lt;3))),1,0)+IF(AND(BW230&gt;0,OR(Inputs!C22&gt;Inputs!C17,AND(Inputs!C22=Inputs!C17,8&lt;3))),1,0)+IF(AND(CE230&gt;0,OR(Inputs!C23&gt;Inputs!C17,AND(Inputs!C23=Inputs!C17,9&lt;3))),1,0)))</f>
        <v>99</v>
      </c>
      <c r="AN230" s="3">
        <f>IF(Inputs!$B$27&lt;&gt;"Ready","PENDING INPUTS",IF(A230&gt;Inputs!$B$6,0,MIN(MAX(0,(AI230+AJ230+AK230)-AL230),MAX(0,C230-D230-(IF(O230&lt;AM230,K230+L230+M230-N230,0)+IF(W230&lt;AM230,S230+T230+U230-V230,0)+IF(AE230&lt;AM230,AA230+AB230+AC230-AD230,0)+IF(AM230&lt;AM230,AI230+AJ230+AK230-AL230,0)+IF(AU230&lt;AM230,AQ230+AR230+AS230-AT230,0)+IF(BC230&lt;AM230,AY230+AZ230+BA230-BB230,0)+IF(BK230&lt;AM230,BG230+BH230+BI230-BJ230,0)+IF(BS230&lt;AM230,BO230+BP230+BQ230-BR230,0)+IF(CA230&lt;AM230,BW230+BX230+BY230-BZ230,0)+IF(CI230&lt;AM230,CE230+CF230+CG230-CH230,0))))))</f>
        <v>0</v>
      </c>
      <c r="AO230" s="3">
        <f>IF(Inputs!$B$27&lt;&gt;"Ready","PENDING INPUTS",MIN((AI230+AJ230+AK230),IF(D230&gt;C230,IF(D230=0,0,AL230*C230/D230),AL230+AN230)))</f>
        <v>0</v>
      </c>
      <c r="AP230" s="3">
        <f>IF(Inputs!$B$27&lt;&gt;"Ready","PENDING INPUTS",MAX(0,(AI230+AJ230+AK230)-AO230))</f>
        <v>0</v>
      </c>
      <c r="AQ230" s="3">
        <f>IF(Inputs!$B$27&lt;&gt;"Ready","PENDING INPUTS",AX229)</f>
        <v>0</v>
      </c>
      <c r="AR230" s="3">
        <f>IF(Inputs!$B$27&lt;&gt;"Ready","PENDING INPUTS",IF(A230&lt;=Inputs!$B$6,ROUND(AQ230*Inputs!C18/12,2),0))</f>
        <v>0</v>
      </c>
      <c r="AS230" s="3">
        <f>IF(Inputs!$B$27&lt;&gt;"Ready","PENDING INPUTS",IF(AND(A230&lt;=Inputs!$B$6,AQ230&gt;0),Inputs!G18,0))</f>
        <v>0</v>
      </c>
      <c r="AT230" s="3">
        <f>IF(Inputs!$B$27&lt;&gt;"Ready","PENDING INPUTS",IF(A230&gt;Inputs!$B$6,0,MIN((AQ230+AR230+AS230),IF(Inputs!H18=1,Inputs!D18,MAX(Inputs!F18,ROUND(AQ230*Inputs!E18+AR230+AS230,2))))))</f>
        <v>0</v>
      </c>
      <c r="AU230">
        <f>IF(Inputs!$B$27&lt;&gt;"Ready","PENDING INPUTS",IF(AQ230&lt;=0,99,1+IF(AND(K230&gt;0,OR(Inputs!C14&gt;Inputs!C18,AND(Inputs!C14=Inputs!C18,0&lt;4))),1,0)+IF(AND(S230&gt;0,OR(Inputs!C15&gt;Inputs!C18,AND(Inputs!C15=Inputs!C18,1&lt;4))),1,0)+IF(AND(AA230&gt;0,OR(Inputs!C16&gt;Inputs!C18,AND(Inputs!C16=Inputs!C18,2&lt;4))),1,0)+IF(AND(AI230&gt;0,OR(Inputs!C17&gt;Inputs!C18,AND(Inputs!C17=Inputs!C18,3&lt;4))),1,0)+IF(AND(AY230&gt;0,OR(Inputs!C19&gt;Inputs!C18,AND(Inputs!C19=Inputs!C18,5&lt;4))),1,0)+IF(AND(BG230&gt;0,OR(Inputs!C20&gt;Inputs!C18,AND(Inputs!C20=Inputs!C18,6&lt;4))),1,0)+IF(AND(BO230&gt;0,OR(Inputs!C21&gt;Inputs!C18,AND(Inputs!C21=Inputs!C18,7&lt;4))),1,0)+IF(AND(BW230&gt;0,OR(Inputs!C22&gt;Inputs!C18,AND(Inputs!C22=Inputs!C18,8&lt;4))),1,0)+IF(AND(CE230&gt;0,OR(Inputs!C23&gt;Inputs!C18,AND(Inputs!C23=Inputs!C18,9&lt;4))),1,0)))</f>
        <v>99</v>
      </c>
      <c r="AV230" s="3">
        <f>IF(Inputs!$B$27&lt;&gt;"Ready","PENDING INPUTS",IF(A230&gt;Inputs!$B$6,0,MIN(MAX(0,(AQ230+AR230+AS230)-AT230),MAX(0,C230-D230-(IF(O230&lt;AU230,K230+L230+M230-N230,0)+IF(W230&lt;AU230,S230+T230+U230-V230,0)+IF(AE230&lt;AU230,AA230+AB230+AC230-AD230,0)+IF(AM230&lt;AU230,AI230+AJ230+AK230-AL230,0)+IF(AU230&lt;AU230,AQ230+AR230+AS230-AT230,0)+IF(BC230&lt;AU230,AY230+AZ230+BA230-BB230,0)+IF(BK230&lt;AU230,BG230+BH230+BI230-BJ230,0)+IF(BS230&lt;AU230,BO230+BP230+BQ230-BR230,0)+IF(CA230&lt;AU230,BW230+BX230+BY230-BZ230,0)+IF(CI230&lt;AU230,CE230+CF230+CG230-CH230,0))))))</f>
        <v>0</v>
      </c>
      <c r="AW230" s="3">
        <f>IF(Inputs!$B$27&lt;&gt;"Ready","PENDING INPUTS",MIN((AQ230+AR230+AS230),IF(D230&gt;C230,IF(D230=0,0,AT230*C230/D230),AT230+AV230)))</f>
        <v>0</v>
      </c>
      <c r="AX230" s="3">
        <f>IF(Inputs!$B$27&lt;&gt;"Ready","PENDING INPUTS",MAX(0,(AQ230+AR230+AS230)-AW230))</f>
        <v>0</v>
      </c>
      <c r="AY230" s="3">
        <f>IF(Inputs!$B$27&lt;&gt;"Ready","PENDING INPUTS",BF229)</f>
        <v>0</v>
      </c>
      <c r="AZ230" s="3">
        <f>IF(Inputs!$B$27&lt;&gt;"Ready","PENDING INPUTS",IF(A230&lt;=Inputs!$B$6,ROUND(AY230*Inputs!C19/12,2),0))</f>
        <v>0</v>
      </c>
      <c r="BA230" s="3">
        <f>IF(Inputs!$B$27&lt;&gt;"Ready","PENDING INPUTS",IF(AND(A230&lt;=Inputs!$B$6,AY230&gt;0),Inputs!G19,0))</f>
        <v>0</v>
      </c>
      <c r="BB230" s="3">
        <f>IF(Inputs!$B$27&lt;&gt;"Ready","PENDING INPUTS",IF(A230&gt;Inputs!$B$6,0,MIN((AY230+AZ230+BA230),IF(Inputs!H19=1,Inputs!D19,MAX(Inputs!F19,ROUND(AY230*Inputs!E19+AZ230+BA230,2))))))</f>
        <v>0</v>
      </c>
      <c r="BC230">
        <f>IF(Inputs!$B$27&lt;&gt;"Ready","PENDING INPUTS",IF(AY230&lt;=0,99,1+IF(AND(K230&gt;0,OR(Inputs!C14&gt;Inputs!C19,AND(Inputs!C14=Inputs!C19,0&lt;5))),1,0)+IF(AND(S230&gt;0,OR(Inputs!C15&gt;Inputs!C19,AND(Inputs!C15=Inputs!C19,1&lt;5))),1,0)+IF(AND(AA230&gt;0,OR(Inputs!C16&gt;Inputs!C19,AND(Inputs!C16=Inputs!C19,2&lt;5))),1,0)+IF(AND(AI230&gt;0,OR(Inputs!C17&gt;Inputs!C19,AND(Inputs!C17=Inputs!C19,3&lt;5))),1,0)+IF(AND(AQ230&gt;0,OR(Inputs!C18&gt;Inputs!C19,AND(Inputs!C18=Inputs!C19,4&lt;5))),1,0)+IF(AND(BG230&gt;0,OR(Inputs!C20&gt;Inputs!C19,AND(Inputs!C20=Inputs!C19,6&lt;5))),1,0)+IF(AND(BO230&gt;0,OR(Inputs!C21&gt;Inputs!C19,AND(Inputs!C21=Inputs!C19,7&lt;5))),1,0)+IF(AND(BW230&gt;0,OR(Inputs!C22&gt;Inputs!C19,AND(Inputs!C22=Inputs!C19,8&lt;5))),1,0)+IF(AND(CE230&gt;0,OR(Inputs!C23&gt;Inputs!C19,AND(Inputs!C23=Inputs!C19,9&lt;5))),1,0)))</f>
        <v>99</v>
      </c>
      <c r="BD230" s="3">
        <f>IF(Inputs!$B$27&lt;&gt;"Ready","PENDING INPUTS",IF(A230&gt;Inputs!$B$6,0,MIN(MAX(0,(AY230+AZ230+BA230)-BB230),MAX(0,C230-D230-(IF(O230&lt;BC230,K230+L230+M230-N230,0)+IF(W230&lt;BC230,S230+T230+U230-V230,0)+IF(AE230&lt;BC230,AA230+AB230+AC230-AD230,0)+IF(AM230&lt;BC230,AI230+AJ230+AK230-AL230,0)+IF(AU230&lt;BC230,AQ230+AR230+AS230-AT230,0)+IF(BC230&lt;BC230,AY230+AZ230+BA230-BB230,0)+IF(BK230&lt;BC230,BG230+BH230+BI230-BJ230,0)+IF(BS230&lt;BC230,BO230+BP230+BQ230-BR230,0)+IF(CA230&lt;BC230,BW230+BX230+BY230-BZ230,0)+IF(CI230&lt;BC230,CE230+CF230+CG230-CH230,0))))))</f>
        <v>0</v>
      </c>
      <c r="BE230" s="3">
        <f>IF(Inputs!$B$27&lt;&gt;"Ready","PENDING INPUTS",MIN((AY230+AZ230+BA230),IF(D230&gt;C230,IF(D230=0,0,BB230*C230/D230),BB230+BD230)))</f>
        <v>0</v>
      </c>
      <c r="BF230" s="3">
        <f>IF(Inputs!$B$27&lt;&gt;"Ready","PENDING INPUTS",MAX(0,(AY230+AZ230+BA230)-BE230))</f>
        <v>0</v>
      </c>
      <c r="BG230" s="3">
        <f>IF(Inputs!$B$27&lt;&gt;"Ready","PENDING INPUTS",BN229)</f>
        <v>0</v>
      </c>
      <c r="BH230" s="3">
        <f>IF(Inputs!$B$27&lt;&gt;"Ready","PENDING INPUTS",IF(A230&lt;=Inputs!$B$6,ROUND(BG230*Inputs!C20/12,2),0))</f>
        <v>0</v>
      </c>
      <c r="BI230" s="3">
        <f>IF(Inputs!$B$27&lt;&gt;"Ready","PENDING INPUTS",IF(AND(A230&lt;=Inputs!$B$6,BG230&gt;0),Inputs!G20,0))</f>
        <v>0</v>
      </c>
      <c r="BJ230" s="3">
        <f>IF(Inputs!$B$27&lt;&gt;"Ready","PENDING INPUTS",IF(A230&gt;Inputs!$B$6,0,MIN((BG230+BH230+BI230),IF(Inputs!H20=1,Inputs!D20,MAX(Inputs!F20,ROUND(BG230*Inputs!E20+BH230+BI230,2))))))</f>
        <v>0</v>
      </c>
      <c r="BK230">
        <f>IF(Inputs!$B$27&lt;&gt;"Ready","PENDING INPUTS",IF(BG230&lt;=0,99,1+IF(AND(K230&gt;0,OR(Inputs!C14&gt;Inputs!C20,AND(Inputs!C14=Inputs!C20,0&lt;6))),1,0)+IF(AND(S230&gt;0,OR(Inputs!C15&gt;Inputs!C20,AND(Inputs!C15=Inputs!C20,1&lt;6))),1,0)+IF(AND(AA230&gt;0,OR(Inputs!C16&gt;Inputs!C20,AND(Inputs!C16=Inputs!C20,2&lt;6))),1,0)+IF(AND(AI230&gt;0,OR(Inputs!C17&gt;Inputs!C20,AND(Inputs!C17=Inputs!C20,3&lt;6))),1,0)+IF(AND(AQ230&gt;0,OR(Inputs!C18&gt;Inputs!C20,AND(Inputs!C18=Inputs!C20,4&lt;6))),1,0)+IF(AND(AY230&gt;0,OR(Inputs!C19&gt;Inputs!C20,AND(Inputs!C19=Inputs!C20,5&lt;6))),1,0)+IF(AND(BO230&gt;0,OR(Inputs!C21&gt;Inputs!C20,AND(Inputs!C21=Inputs!C20,7&lt;6))),1,0)+IF(AND(BW230&gt;0,OR(Inputs!C22&gt;Inputs!C20,AND(Inputs!C22=Inputs!C20,8&lt;6))),1,0)+IF(AND(CE230&gt;0,OR(Inputs!C23&gt;Inputs!C20,AND(Inputs!C23=Inputs!C20,9&lt;6))),1,0)))</f>
        <v>99</v>
      </c>
      <c r="BL230" s="3">
        <f>IF(Inputs!$B$27&lt;&gt;"Ready","PENDING INPUTS",IF(A230&gt;Inputs!$B$6,0,MIN(MAX(0,(BG230+BH230+BI230)-BJ230),MAX(0,C230-D230-(IF(O230&lt;BK230,K230+L230+M230-N230,0)+IF(W230&lt;BK230,S230+T230+U230-V230,0)+IF(AE230&lt;BK230,AA230+AB230+AC230-AD230,0)+IF(AM230&lt;BK230,AI230+AJ230+AK230-AL230,0)+IF(AU230&lt;BK230,AQ230+AR230+AS230-AT230,0)+IF(BC230&lt;BK230,AY230+AZ230+BA230-BB230,0)+IF(BK230&lt;BK230,BG230+BH230+BI230-BJ230,0)+IF(BS230&lt;BK230,BO230+BP230+BQ230-BR230,0)+IF(CA230&lt;BK230,BW230+BX230+BY230-BZ230,0)+IF(CI230&lt;BK230,CE230+CF230+CG230-CH230,0))))))</f>
        <v>0</v>
      </c>
      <c r="BM230" s="3">
        <f>IF(Inputs!$B$27&lt;&gt;"Ready","PENDING INPUTS",MIN((BG230+BH230+BI230),IF(D230&gt;C230,IF(D230=0,0,BJ230*C230/D230),BJ230+BL230)))</f>
        <v>0</v>
      </c>
      <c r="BN230" s="3">
        <f>IF(Inputs!$B$27&lt;&gt;"Ready","PENDING INPUTS",MAX(0,(BG230+BH230+BI230)-BM230))</f>
        <v>0</v>
      </c>
      <c r="BO230" s="3">
        <f>IF(Inputs!$B$27&lt;&gt;"Ready","PENDING INPUTS",BV229)</f>
        <v>0</v>
      </c>
      <c r="BP230" s="3">
        <f>IF(Inputs!$B$27&lt;&gt;"Ready","PENDING INPUTS",IF(A230&lt;=Inputs!$B$6,ROUND(BO230*Inputs!C21/12,2),0))</f>
        <v>0</v>
      </c>
      <c r="BQ230" s="3">
        <f>IF(Inputs!$B$27&lt;&gt;"Ready","PENDING INPUTS",IF(AND(A230&lt;=Inputs!$B$6,BO230&gt;0),Inputs!G21,0))</f>
        <v>0</v>
      </c>
      <c r="BR230" s="3">
        <f>IF(Inputs!$B$27&lt;&gt;"Ready","PENDING INPUTS",IF(A230&gt;Inputs!$B$6,0,MIN((BO230+BP230+BQ230),IF(Inputs!H21=1,Inputs!D21,MAX(Inputs!F21,ROUND(BO230*Inputs!E21+BP230+BQ230,2))))))</f>
        <v>0</v>
      </c>
      <c r="BS230">
        <f>IF(Inputs!$B$27&lt;&gt;"Ready","PENDING INPUTS",IF(BO230&lt;=0,99,1+IF(AND(K230&gt;0,OR(Inputs!C14&gt;Inputs!C21,AND(Inputs!C14=Inputs!C21,0&lt;7))),1,0)+IF(AND(S230&gt;0,OR(Inputs!C15&gt;Inputs!C21,AND(Inputs!C15=Inputs!C21,1&lt;7))),1,0)+IF(AND(AA230&gt;0,OR(Inputs!C16&gt;Inputs!C21,AND(Inputs!C16=Inputs!C21,2&lt;7))),1,0)+IF(AND(AI230&gt;0,OR(Inputs!C17&gt;Inputs!C21,AND(Inputs!C17=Inputs!C21,3&lt;7))),1,0)+IF(AND(AQ230&gt;0,OR(Inputs!C18&gt;Inputs!C21,AND(Inputs!C18=Inputs!C21,4&lt;7))),1,0)+IF(AND(AY230&gt;0,OR(Inputs!C19&gt;Inputs!C21,AND(Inputs!C19=Inputs!C21,5&lt;7))),1,0)+IF(AND(BG230&gt;0,OR(Inputs!C20&gt;Inputs!C21,AND(Inputs!C20=Inputs!C21,6&lt;7))),1,0)+IF(AND(BW230&gt;0,OR(Inputs!C22&gt;Inputs!C21,AND(Inputs!C22=Inputs!C21,8&lt;7))),1,0)+IF(AND(CE230&gt;0,OR(Inputs!C23&gt;Inputs!C21,AND(Inputs!C23=Inputs!C21,9&lt;7))),1,0)))</f>
        <v>99</v>
      </c>
      <c r="BT230" s="3">
        <f>IF(Inputs!$B$27&lt;&gt;"Ready","PENDING INPUTS",IF(A230&gt;Inputs!$B$6,0,MIN(MAX(0,(BO230+BP230+BQ230)-BR230),MAX(0,C230-D230-(IF(O230&lt;BS230,K230+L230+M230-N230,0)+IF(W230&lt;BS230,S230+T230+U230-V230,0)+IF(AE230&lt;BS230,AA230+AB230+AC230-AD230,0)+IF(AM230&lt;BS230,AI230+AJ230+AK230-AL230,0)+IF(AU230&lt;BS230,AQ230+AR230+AS230-AT230,0)+IF(BC230&lt;BS230,AY230+AZ230+BA230-BB230,0)+IF(BK230&lt;BS230,BG230+BH230+BI230-BJ230,0)+IF(BS230&lt;BS230,BO230+BP230+BQ230-BR230,0)+IF(CA230&lt;BS230,BW230+BX230+BY230-BZ230,0)+IF(CI230&lt;BS230,CE230+CF230+CG230-CH230,0))))))</f>
        <v>0</v>
      </c>
      <c r="BU230" s="3">
        <f>IF(Inputs!$B$27&lt;&gt;"Ready","PENDING INPUTS",MIN((BO230+BP230+BQ230),IF(D230&gt;C230,IF(D230=0,0,BR230*C230/D230),BR230+BT230)))</f>
        <v>0</v>
      </c>
      <c r="BV230" s="3">
        <f>IF(Inputs!$B$27&lt;&gt;"Ready","PENDING INPUTS",MAX(0,(BO230+BP230+BQ230)-BU230))</f>
        <v>0</v>
      </c>
      <c r="BW230" s="3">
        <f>IF(Inputs!$B$27&lt;&gt;"Ready","PENDING INPUTS",CD229)</f>
        <v>0</v>
      </c>
      <c r="BX230" s="3">
        <f>IF(Inputs!$B$27&lt;&gt;"Ready","PENDING INPUTS",IF(A230&lt;=Inputs!$B$6,ROUND(BW230*Inputs!C22/12,2),0))</f>
        <v>0</v>
      </c>
      <c r="BY230" s="3">
        <f>IF(Inputs!$B$27&lt;&gt;"Ready","PENDING INPUTS",IF(AND(A230&lt;=Inputs!$B$6,BW230&gt;0),Inputs!G22,0))</f>
        <v>0</v>
      </c>
      <c r="BZ230" s="3">
        <f>IF(Inputs!$B$27&lt;&gt;"Ready","PENDING INPUTS",IF(A230&gt;Inputs!$B$6,0,MIN((BW230+BX230+BY230),IF(Inputs!H22=1,Inputs!D22,MAX(Inputs!F22,ROUND(BW230*Inputs!E22+BX230+BY230,2))))))</f>
        <v>0</v>
      </c>
      <c r="CA230">
        <f>IF(Inputs!$B$27&lt;&gt;"Ready","PENDING INPUTS",IF(BW230&lt;=0,99,1+IF(AND(K230&gt;0,OR(Inputs!C14&gt;Inputs!C22,AND(Inputs!C14=Inputs!C22,0&lt;8))),1,0)+IF(AND(S230&gt;0,OR(Inputs!C15&gt;Inputs!C22,AND(Inputs!C15=Inputs!C22,1&lt;8))),1,0)+IF(AND(AA230&gt;0,OR(Inputs!C16&gt;Inputs!C22,AND(Inputs!C16=Inputs!C22,2&lt;8))),1,0)+IF(AND(AI230&gt;0,OR(Inputs!C17&gt;Inputs!C22,AND(Inputs!C17=Inputs!C22,3&lt;8))),1,0)+IF(AND(AQ230&gt;0,OR(Inputs!C18&gt;Inputs!C22,AND(Inputs!C18=Inputs!C22,4&lt;8))),1,0)+IF(AND(AY230&gt;0,OR(Inputs!C19&gt;Inputs!C22,AND(Inputs!C19=Inputs!C22,5&lt;8))),1,0)+IF(AND(BG230&gt;0,OR(Inputs!C20&gt;Inputs!C22,AND(Inputs!C20=Inputs!C22,6&lt;8))),1,0)+IF(AND(BO230&gt;0,OR(Inputs!C21&gt;Inputs!C22,AND(Inputs!C21=Inputs!C22,7&lt;8))),1,0)+IF(AND(CE230&gt;0,OR(Inputs!C23&gt;Inputs!C22,AND(Inputs!C23=Inputs!C22,9&lt;8))),1,0)))</f>
        <v>99</v>
      </c>
      <c r="CB230" s="3">
        <f>IF(Inputs!$B$27&lt;&gt;"Ready","PENDING INPUTS",IF(A230&gt;Inputs!$B$6,0,MIN(MAX(0,(BW230+BX230+BY230)-BZ230),MAX(0,C230-D230-(IF(O230&lt;CA230,K230+L230+M230-N230,0)+IF(W230&lt;CA230,S230+T230+U230-V230,0)+IF(AE230&lt;CA230,AA230+AB230+AC230-AD230,0)+IF(AM230&lt;CA230,AI230+AJ230+AK230-AL230,0)+IF(AU230&lt;CA230,AQ230+AR230+AS230-AT230,0)+IF(BC230&lt;CA230,AY230+AZ230+BA230-BB230,0)+IF(BK230&lt;CA230,BG230+BH230+BI230-BJ230,0)+IF(BS230&lt;CA230,BO230+BP230+BQ230-BR230,0)+IF(CA230&lt;CA230,BW230+BX230+BY230-BZ230,0)+IF(CI230&lt;CA230,CE230+CF230+CG230-CH230,0))))))</f>
        <v>0</v>
      </c>
      <c r="CC230" s="3">
        <f>IF(Inputs!$B$27&lt;&gt;"Ready","PENDING INPUTS",MIN((BW230+BX230+BY230),IF(D230&gt;C230,IF(D230=0,0,BZ230*C230/D230),BZ230+CB230)))</f>
        <v>0</v>
      </c>
      <c r="CD230" s="3">
        <f>IF(Inputs!$B$27&lt;&gt;"Ready","PENDING INPUTS",MAX(0,(BW230+BX230+BY230)-CC230))</f>
        <v>0</v>
      </c>
      <c r="CE230" s="3">
        <f>IF(Inputs!$B$27&lt;&gt;"Ready","PENDING INPUTS",CL229)</f>
        <v>0</v>
      </c>
      <c r="CF230" s="3">
        <f>IF(Inputs!$B$27&lt;&gt;"Ready","PENDING INPUTS",IF(A230&lt;=Inputs!$B$6,ROUND(CE230*Inputs!C23/12,2),0))</f>
        <v>0</v>
      </c>
      <c r="CG230" s="3">
        <f>IF(Inputs!$B$27&lt;&gt;"Ready","PENDING INPUTS",IF(AND(A230&lt;=Inputs!$B$6,CE230&gt;0),Inputs!G23,0))</f>
        <v>0</v>
      </c>
      <c r="CH230" s="3">
        <f>IF(Inputs!$B$27&lt;&gt;"Ready","PENDING INPUTS",IF(A230&gt;Inputs!$B$6,0,MIN((CE230+CF230+CG230),IF(Inputs!H23=1,Inputs!D23,MAX(Inputs!F23,ROUND(CE230*Inputs!E23+CF230+CG230,2))))))</f>
        <v>0</v>
      </c>
      <c r="CI230">
        <f>IF(Inputs!$B$27&lt;&gt;"Ready","PENDING INPUTS",IF(CE230&lt;=0,99,1+IF(AND(K230&gt;0,OR(Inputs!C14&gt;Inputs!C23,AND(Inputs!C14=Inputs!C23,0&lt;9))),1,0)+IF(AND(S230&gt;0,OR(Inputs!C15&gt;Inputs!C23,AND(Inputs!C15=Inputs!C23,1&lt;9))),1,0)+IF(AND(AA230&gt;0,OR(Inputs!C16&gt;Inputs!C23,AND(Inputs!C16=Inputs!C23,2&lt;9))),1,0)+IF(AND(AI230&gt;0,OR(Inputs!C17&gt;Inputs!C23,AND(Inputs!C17=Inputs!C23,3&lt;9))),1,0)+IF(AND(AQ230&gt;0,OR(Inputs!C18&gt;Inputs!C23,AND(Inputs!C18=Inputs!C23,4&lt;9))),1,0)+IF(AND(AY230&gt;0,OR(Inputs!C19&gt;Inputs!C23,AND(Inputs!C19=Inputs!C23,5&lt;9))),1,0)+IF(AND(BG230&gt;0,OR(Inputs!C20&gt;Inputs!C23,AND(Inputs!C20=Inputs!C23,6&lt;9))),1,0)+IF(AND(BO230&gt;0,OR(Inputs!C21&gt;Inputs!C23,AND(Inputs!C21=Inputs!C23,7&lt;9))),1,0)+IF(AND(BW230&gt;0,OR(Inputs!C22&gt;Inputs!C23,AND(Inputs!C22=Inputs!C23,8&lt;9))),1,0)))</f>
        <v>99</v>
      </c>
      <c r="CJ230" s="3">
        <f>IF(Inputs!$B$27&lt;&gt;"Ready","PENDING INPUTS",IF(A230&gt;Inputs!$B$6,0,MIN(MAX(0,(CE230+CF230+CG230)-CH230),MAX(0,C230-D230-(IF(O230&lt;CI230,K230+L230+M230-N230,0)+IF(W230&lt;CI230,S230+T230+U230-V230,0)+IF(AE230&lt;CI230,AA230+AB230+AC230-AD230,0)+IF(AM230&lt;CI230,AI230+AJ230+AK230-AL230,0)+IF(AU230&lt;CI230,AQ230+AR230+AS230-AT230,0)+IF(BC230&lt;CI230,AY230+AZ230+BA230-BB230,0)+IF(BK230&lt;CI230,BG230+BH230+BI230-BJ230,0)+IF(BS230&lt;CI230,BO230+BP230+BQ230-BR230,0)+IF(CA230&lt;CI230,BW230+BX230+BY230-BZ230,0)+IF(CI230&lt;CI230,CE230+CF230+CG230-CH230,0))))))</f>
        <v>0</v>
      </c>
      <c r="CK230" s="3">
        <f>IF(Inputs!$B$27&lt;&gt;"Ready","PENDING INPUTS",MIN((CE230+CF230+CG230),IF(D230&gt;C230,IF(D230=0,0,CH230*C230/D230),CH230+CJ230)))</f>
        <v>0</v>
      </c>
      <c r="CL230" s="3">
        <f>IF(Inputs!$B$27&lt;&gt;"Ready","PENDING INPUTS",MAX(0,(CE230+CF230+CG230)-CK230))</f>
        <v>0</v>
      </c>
    </row>
    <row r="231" spans="1:90" ht="27.95" customHeight="1" x14ac:dyDescent="0.25">
      <c r="A231">
        <v>227</v>
      </c>
      <c r="B231" s="13">
        <f>IF(Inputs!$B$27&lt;&gt;"Ready","PENDING INPUTS",EDATE(Inputs!$B$5,A231-1))</f>
        <v>53175</v>
      </c>
      <c r="C231" s="3">
        <f>IF(Inputs!$B$27&lt;&gt;"Ready","PENDING INPUTS",IF(A231&lt;=Inputs!$B$6,MAX(0,Inputs!$B$4+IF(A231=Inputs!$B$7,Inputs!$B$8,0)+IF(A231=Inputs!$B$9,Inputs!$B$10,0)),0))</f>
        <v>0</v>
      </c>
      <c r="D231" s="3">
        <f>IF(Inputs!$B$27&lt;&gt;"Ready","PENDING INPUTS",SUM(N231,V231,AD231,AL231,AT231,BB231,BJ231,BR231,BZ231,CH231))</f>
        <v>0</v>
      </c>
      <c r="E231" s="3">
        <f>IF(Inputs!$B$27&lt;&gt;"Ready","PENDING INPUTS",MAX(0,D231-C231))</f>
        <v>0</v>
      </c>
      <c r="F231" s="3">
        <f>IF(Inputs!$B$27&lt;&gt;"Ready","PENDING INPUTS",SUM(Q231,Y231,AG231,AO231,AW231,BE231,BM231,BU231,CC231,CK231))</f>
        <v>0</v>
      </c>
      <c r="G231" s="3">
        <f>IF(Inputs!$B$27&lt;&gt;"Ready","PENDING INPUTS",SUM(L231,T231,AB231,AJ231,AR231,AZ231,BH231,BP231,BX231,CF231))</f>
        <v>0</v>
      </c>
      <c r="H231" s="3">
        <f>IF(Inputs!$B$27&lt;&gt;"Ready","PENDING INPUTS",SUM(M231,U231,AC231,AK231,AS231,BA231,BI231,BQ231,BY231,CG231))</f>
        <v>0</v>
      </c>
      <c r="I231" s="3">
        <f>IF(Inputs!$B$27&lt;&gt;"Ready","PENDING INPUTS",SUM(R231,Z231,AH231,AP231,AX231,BF231,BN231,BV231,CD231,CL231))</f>
        <v>0</v>
      </c>
      <c r="J231" t="str">
        <f>IF(Inputs!$B$27&lt;&gt;"Ready","PENDING INPUTS",IF(A231&gt;Inputs!$B$6,"Beyond horizon",IF(E231&gt;0.005,"MINIMUM SHORTFALL",IF(I231&lt;0.005,"Paid off","In progress"))))</f>
        <v>Beyond horizon</v>
      </c>
      <c r="K231" s="3">
        <f>IF(Inputs!$B$27&lt;&gt;"Ready","PENDING INPUTS",R230)</f>
        <v>0</v>
      </c>
      <c r="L231" s="3">
        <f>IF(Inputs!$B$27&lt;&gt;"Ready","PENDING INPUTS",IF(A231&lt;=Inputs!$B$6,ROUND(K231*Inputs!C14/12,2),0))</f>
        <v>0</v>
      </c>
      <c r="M231" s="3">
        <f>IF(Inputs!$B$27&lt;&gt;"Ready","PENDING INPUTS",IF(AND(A231&lt;=Inputs!$B$6,K231&gt;0),Inputs!G14,0))</f>
        <v>0</v>
      </c>
      <c r="N231" s="3">
        <f>IF(Inputs!$B$27&lt;&gt;"Ready","PENDING INPUTS",IF(A231&gt;Inputs!$B$6,0,MIN((K231+L231+M231),IF(Inputs!H14=1,Inputs!D14,MAX(Inputs!F14,ROUND(K231*Inputs!E14+L231+M231,2))))))</f>
        <v>0</v>
      </c>
      <c r="O231">
        <f>IF(Inputs!$B$27&lt;&gt;"Ready","PENDING INPUTS",IF(K231&lt;=0,99,1+IF(AND(S231&gt;0,OR(Inputs!C15&gt;Inputs!C14,AND(Inputs!C15=Inputs!C14,1&lt;0))),1,0)+IF(AND(AA231&gt;0,OR(Inputs!C16&gt;Inputs!C14,AND(Inputs!C16=Inputs!C14,2&lt;0))),1,0)+IF(AND(AI231&gt;0,OR(Inputs!C17&gt;Inputs!C14,AND(Inputs!C17=Inputs!C14,3&lt;0))),1,0)+IF(AND(AQ231&gt;0,OR(Inputs!C18&gt;Inputs!C14,AND(Inputs!C18=Inputs!C14,4&lt;0))),1,0)+IF(AND(AY231&gt;0,OR(Inputs!C19&gt;Inputs!C14,AND(Inputs!C19=Inputs!C14,5&lt;0))),1,0)+IF(AND(BG231&gt;0,OR(Inputs!C20&gt;Inputs!C14,AND(Inputs!C20=Inputs!C14,6&lt;0))),1,0)+IF(AND(BO231&gt;0,OR(Inputs!C21&gt;Inputs!C14,AND(Inputs!C21=Inputs!C14,7&lt;0))),1,0)+IF(AND(BW231&gt;0,OR(Inputs!C22&gt;Inputs!C14,AND(Inputs!C22=Inputs!C14,8&lt;0))),1,0)+IF(AND(CE231&gt;0,OR(Inputs!C23&gt;Inputs!C14,AND(Inputs!C23=Inputs!C14,9&lt;0))),1,0)))</f>
        <v>99</v>
      </c>
      <c r="P231" s="3">
        <f>IF(Inputs!$B$27&lt;&gt;"Ready","PENDING INPUTS",IF(A231&gt;Inputs!$B$6,0,MIN(MAX(0,(K231+L231+M231)-N231),MAX(0,C231-D231-(IF(O231&lt;O231,K231+L231+M231-N231,0)+IF(W231&lt;O231,S231+T231+U231-V231,0)+IF(AE231&lt;O231,AA231+AB231+AC231-AD231,0)+IF(AM231&lt;O231,AI231+AJ231+AK231-AL231,0)+IF(AU231&lt;O231,AQ231+AR231+AS231-AT231,0)+IF(BC231&lt;O231,AY231+AZ231+BA231-BB231,0)+IF(BK231&lt;O231,BG231+BH231+BI231-BJ231,0)+IF(BS231&lt;O231,BO231+BP231+BQ231-BR231,0)+IF(CA231&lt;O231,BW231+BX231+BY231-BZ231,0)+IF(CI231&lt;O231,CE231+CF231+CG231-CH231,0))))))</f>
        <v>0</v>
      </c>
      <c r="Q231" s="3">
        <f>IF(Inputs!$B$27&lt;&gt;"Ready","PENDING INPUTS",MIN((K231+L231+M231),IF(D231&gt;C231,IF(D231=0,0,N231*C231/D231),N231+P231)))</f>
        <v>0</v>
      </c>
      <c r="R231" s="3">
        <f>IF(Inputs!$B$27&lt;&gt;"Ready","PENDING INPUTS",MAX(0,(K231+L231+M231)-Q231))</f>
        <v>0</v>
      </c>
      <c r="S231" s="3">
        <f>IF(Inputs!$B$27&lt;&gt;"Ready","PENDING INPUTS",Z230)</f>
        <v>0</v>
      </c>
      <c r="T231" s="3">
        <f>IF(Inputs!$B$27&lt;&gt;"Ready","PENDING INPUTS",IF(A231&lt;=Inputs!$B$6,ROUND(S231*Inputs!C15/12,2),0))</f>
        <v>0</v>
      </c>
      <c r="U231" s="3">
        <f>IF(Inputs!$B$27&lt;&gt;"Ready","PENDING INPUTS",IF(AND(A231&lt;=Inputs!$B$6,S231&gt;0),Inputs!G15,0))</f>
        <v>0</v>
      </c>
      <c r="V231" s="3">
        <f>IF(Inputs!$B$27&lt;&gt;"Ready","PENDING INPUTS",IF(A231&gt;Inputs!$B$6,0,MIN((S231+T231+U231),IF(Inputs!H15=1,Inputs!D15,MAX(Inputs!F15,ROUND(S231*Inputs!E15+T231+U231,2))))))</f>
        <v>0</v>
      </c>
      <c r="W231">
        <f>IF(Inputs!$B$27&lt;&gt;"Ready","PENDING INPUTS",IF(S231&lt;=0,99,1+IF(AND(K231&gt;0,OR(Inputs!C14&gt;Inputs!C15,AND(Inputs!C14=Inputs!C15,0&lt;1))),1,0)+IF(AND(AA231&gt;0,OR(Inputs!C16&gt;Inputs!C15,AND(Inputs!C16=Inputs!C15,2&lt;1))),1,0)+IF(AND(AI231&gt;0,OR(Inputs!C17&gt;Inputs!C15,AND(Inputs!C17=Inputs!C15,3&lt;1))),1,0)+IF(AND(AQ231&gt;0,OR(Inputs!C18&gt;Inputs!C15,AND(Inputs!C18=Inputs!C15,4&lt;1))),1,0)+IF(AND(AY231&gt;0,OR(Inputs!C19&gt;Inputs!C15,AND(Inputs!C19=Inputs!C15,5&lt;1))),1,0)+IF(AND(BG231&gt;0,OR(Inputs!C20&gt;Inputs!C15,AND(Inputs!C20=Inputs!C15,6&lt;1))),1,0)+IF(AND(BO231&gt;0,OR(Inputs!C21&gt;Inputs!C15,AND(Inputs!C21=Inputs!C15,7&lt;1))),1,0)+IF(AND(BW231&gt;0,OR(Inputs!C22&gt;Inputs!C15,AND(Inputs!C22=Inputs!C15,8&lt;1))),1,0)+IF(AND(CE231&gt;0,OR(Inputs!C23&gt;Inputs!C15,AND(Inputs!C23=Inputs!C15,9&lt;1))),1,0)))</f>
        <v>99</v>
      </c>
      <c r="X231" s="3">
        <f>IF(Inputs!$B$27&lt;&gt;"Ready","PENDING INPUTS",IF(A231&gt;Inputs!$B$6,0,MIN(MAX(0,(S231+T231+U231)-V231),MAX(0,C231-D231-(IF(O231&lt;W231,K231+L231+M231-N231,0)+IF(W231&lt;W231,S231+T231+U231-V231,0)+IF(AE231&lt;W231,AA231+AB231+AC231-AD231,0)+IF(AM231&lt;W231,AI231+AJ231+AK231-AL231,0)+IF(AU231&lt;W231,AQ231+AR231+AS231-AT231,0)+IF(BC231&lt;W231,AY231+AZ231+BA231-BB231,0)+IF(BK231&lt;W231,BG231+BH231+BI231-BJ231,0)+IF(BS231&lt;W231,BO231+BP231+BQ231-BR231,0)+IF(CA231&lt;W231,BW231+BX231+BY231-BZ231,0)+IF(CI231&lt;W231,CE231+CF231+CG231-CH231,0))))))</f>
        <v>0</v>
      </c>
      <c r="Y231" s="3">
        <f>IF(Inputs!$B$27&lt;&gt;"Ready","PENDING INPUTS",MIN((S231+T231+U231),IF(D231&gt;C231,IF(D231=0,0,V231*C231/D231),V231+X231)))</f>
        <v>0</v>
      </c>
      <c r="Z231" s="3">
        <f>IF(Inputs!$B$27&lt;&gt;"Ready","PENDING INPUTS",MAX(0,(S231+T231+U231)-Y231))</f>
        <v>0</v>
      </c>
      <c r="AA231" s="3">
        <f>IF(Inputs!$B$27&lt;&gt;"Ready","PENDING INPUTS",AH230)</f>
        <v>0</v>
      </c>
      <c r="AB231" s="3">
        <f>IF(Inputs!$B$27&lt;&gt;"Ready","PENDING INPUTS",IF(A231&lt;=Inputs!$B$6,ROUND(AA231*Inputs!C16/12,2),0))</f>
        <v>0</v>
      </c>
      <c r="AC231" s="3">
        <f>IF(Inputs!$B$27&lt;&gt;"Ready","PENDING INPUTS",IF(AND(A231&lt;=Inputs!$B$6,AA231&gt;0),Inputs!G16,0))</f>
        <v>0</v>
      </c>
      <c r="AD231" s="3">
        <f>IF(Inputs!$B$27&lt;&gt;"Ready","PENDING INPUTS",IF(A231&gt;Inputs!$B$6,0,MIN((AA231+AB231+AC231),IF(Inputs!H16=1,Inputs!D16,MAX(Inputs!F16,ROUND(AA231*Inputs!E16+AB231+AC231,2))))))</f>
        <v>0</v>
      </c>
      <c r="AE231">
        <f>IF(Inputs!$B$27&lt;&gt;"Ready","PENDING INPUTS",IF(AA231&lt;=0,99,1+IF(AND(K231&gt;0,OR(Inputs!C14&gt;Inputs!C16,AND(Inputs!C14=Inputs!C16,0&lt;2))),1,0)+IF(AND(S231&gt;0,OR(Inputs!C15&gt;Inputs!C16,AND(Inputs!C15=Inputs!C16,1&lt;2))),1,0)+IF(AND(AI231&gt;0,OR(Inputs!C17&gt;Inputs!C16,AND(Inputs!C17=Inputs!C16,3&lt;2))),1,0)+IF(AND(AQ231&gt;0,OR(Inputs!C18&gt;Inputs!C16,AND(Inputs!C18=Inputs!C16,4&lt;2))),1,0)+IF(AND(AY231&gt;0,OR(Inputs!C19&gt;Inputs!C16,AND(Inputs!C19=Inputs!C16,5&lt;2))),1,0)+IF(AND(BG231&gt;0,OR(Inputs!C20&gt;Inputs!C16,AND(Inputs!C20=Inputs!C16,6&lt;2))),1,0)+IF(AND(BO231&gt;0,OR(Inputs!C21&gt;Inputs!C16,AND(Inputs!C21=Inputs!C16,7&lt;2))),1,0)+IF(AND(BW231&gt;0,OR(Inputs!C22&gt;Inputs!C16,AND(Inputs!C22=Inputs!C16,8&lt;2))),1,0)+IF(AND(CE231&gt;0,OR(Inputs!C23&gt;Inputs!C16,AND(Inputs!C23=Inputs!C16,9&lt;2))),1,0)))</f>
        <v>99</v>
      </c>
      <c r="AF231" s="3">
        <f>IF(Inputs!$B$27&lt;&gt;"Ready","PENDING INPUTS",IF(A231&gt;Inputs!$B$6,0,MIN(MAX(0,(AA231+AB231+AC231)-AD231),MAX(0,C231-D231-(IF(O231&lt;AE231,K231+L231+M231-N231,0)+IF(W231&lt;AE231,S231+T231+U231-V231,0)+IF(AE231&lt;AE231,AA231+AB231+AC231-AD231,0)+IF(AM231&lt;AE231,AI231+AJ231+AK231-AL231,0)+IF(AU231&lt;AE231,AQ231+AR231+AS231-AT231,0)+IF(BC231&lt;AE231,AY231+AZ231+BA231-BB231,0)+IF(BK231&lt;AE231,BG231+BH231+BI231-BJ231,0)+IF(BS231&lt;AE231,BO231+BP231+BQ231-BR231,0)+IF(CA231&lt;AE231,BW231+BX231+BY231-BZ231,0)+IF(CI231&lt;AE231,CE231+CF231+CG231-CH231,0))))))</f>
        <v>0</v>
      </c>
      <c r="AG231" s="3">
        <f>IF(Inputs!$B$27&lt;&gt;"Ready","PENDING INPUTS",MIN((AA231+AB231+AC231),IF(D231&gt;C231,IF(D231=0,0,AD231*C231/D231),AD231+AF231)))</f>
        <v>0</v>
      </c>
      <c r="AH231" s="3">
        <f>IF(Inputs!$B$27&lt;&gt;"Ready","PENDING INPUTS",MAX(0,(AA231+AB231+AC231)-AG231))</f>
        <v>0</v>
      </c>
      <c r="AI231" s="3">
        <f>IF(Inputs!$B$27&lt;&gt;"Ready","PENDING INPUTS",AP230)</f>
        <v>0</v>
      </c>
      <c r="AJ231" s="3">
        <f>IF(Inputs!$B$27&lt;&gt;"Ready","PENDING INPUTS",IF(A231&lt;=Inputs!$B$6,ROUND(AI231*Inputs!C17/12,2),0))</f>
        <v>0</v>
      </c>
      <c r="AK231" s="3">
        <f>IF(Inputs!$B$27&lt;&gt;"Ready","PENDING INPUTS",IF(AND(A231&lt;=Inputs!$B$6,AI231&gt;0),Inputs!G17,0))</f>
        <v>0</v>
      </c>
      <c r="AL231" s="3">
        <f>IF(Inputs!$B$27&lt;&gt;"Ready","PENDING INPUTS",IF(A231&gt;Inputs!$B$6,0,MIN((AI231+AJ231+AK231),IF(Inputs!H17=1,Inputs!D17,MAX(Inputs!F17,ROUND(AI231*Inputs!E17+AJ231+AK231,2))))))</f>
        <v>0</v>
      </c>
      <c r="AM231">
        <f>IF(Inputs!$B$27&lt;&gt;"Ready","PENDING INPUTS",IF(AI231&lt;=0,99,1+IF(AND(K231&gt;0,OR(Inputs!C14&gt;Inputs!C17,AND(Inputs!C14=Inputs!C17,0&lt;3))),1,0)+IF(AND(S231&gt;0,OR(Inputs!C15&gt;Inputs!C17,AND(Inputs!C15=Inputs!C17,1&lt;3))),1,0)+IF(AND(AA231&gt;0,OR(Inputs!C16&gt;Inputs!C17,AND(Inputs!C16=Inputs!C17,2&lt;3))),1,0)+IF(AND(AQ231&gt;0,OR(Inputs!C18&gt;Inputs!C17,AND(Inputs!C18=Inputs!C17,4&lt;3))),1,0)+IF(AND(AY231&gt;0,OR(Inputs!C19&gt;Inputs!C17,AND(Inputs!C19=Inputs!C17,5&lt;3))),1,0)+IF(AND(BG231&gt;0,OR(Inputs!C20&gt;Inputs!C17,AND(Inputs!C20=Inputs!C17,6&lt;3))),1,0)+IF(AND(BO231&gt;0,OR(Inputs!C21&gt;Inputs!C17,AND(Inputs!C21=Inputs!C17,7&lt;3))),1,0)+IF(AND(BW231&gt;0,OR(Inputs!C22&gt;Inputs!C17,AND(Inputs!C22=Inputs!C17,8&lt;3))),1,0)+IF(AND(CE231&gt;0,OR(Inputs!C23&gt;Inputs!C17,AND(Inputs!C23=Inputs!C17,9&lt;3))),1,0)))</f>
        <v>99</v>
      </c>
      <c r="AN231" s="3">
        <f>IF(Inputs!$B$27&lt;&gt;"Ready","PENDING INPUTS",IF(A231&gt;Inputs!$B$6,0,MIN(MAX(0,(AI231+AJ231+AK231)-AL231),MAX(0,C231-D231-(IF(O231&lt;AM231,K231+L231+M231-N231,0)+IF(W231&lt;AM231,S231+T231+U231-V231,0)+IF(AE231&lt;AM231,AA231+AB231+AC231-AD231,0)+IF(AM231&lt;AM231,AI231+AJ231+AK231-AL231,0)+IF(AU231&lt;AM231,AQ231+AR231+AS231-AT231,0)+IF(BC231&lt;AM231,AY231+AZ231+BA231-BB231,0)+IF(BK231&lt;AM231,BG231+BH231+BI231-BJ231,0)+IF(BS231&lt;AM231,BO231+BP231+BQ231-BR231,0)+IF(CA231&lt;AM231,BW231+BX231+BY231-BZ231,0)+IF(CI231&lt;AM231,CE231+CF231+CG231-CH231,0))))))</f>
        <v>0</v>
      </c>
      <c r="AO231" s="3">
        <f>IF(Inputs!$B$27&lt;&gt;"Ready","PENDING INPUTS",MIN((AI231+AJ231+AK231),IF(D231&gt;C231,IF(D231=0,0,AL231*C231/D231),AL231+AN231)))</f>
        <v>0</v>
      </c>
      <c r="AP231" s="3">
        <f>IF(Inputs!$B$27&lt;&gt;"Ready","PENDING INPUTS",MAX(0,(AI231+AJ231+AK231)-AO231))</f>
        <v>0</v>
      </c>
      <c r="AQ231" s="3">
        <f>IF(Inputs!$B$27&lt;&gt;"Ready","PENDING INPUTS",AX230)</f>
        <v>0</v>
      </c>
      <c r="AR231" s="3">
        <f>IF(Inputs!$B$27&lt;&gt;"Ready","PENDING INPUTS",IF(A231&lt;=Inputs!$B$6,ROUND(AQ231*Inputs!C18/12,2),0))</f>
        <v>0</v>
      </c>
      <c r="AS231" s="3">
        <f>IF(Inputs!$B$27&lt;&gt;"Ready","PENDING INPUTS",IF(AND(A231&lt;=Inputs!$B$6,AQ231&gt;0),Inputs!G18,0))</f>
        <v>0</v>
      </c>
      <c r="AT231" s="3">
        <f>IF(Inputs!$B$27&lt;&gt;"Ready","PENDING INPUTS",IF(A231&gt;Inputs!$B$6,0,MIN((AQ231+AR231+AS231),IF(Inputs!H18=1,Inputs!D18,MAX(Inputs!F18,ROUND(AQ231*Inputs!E18+AR231+AS231,2))))))</f>
        <v>0</v>
      </c>
      <c r="AU231">
        <f>IF(Inputs!$B$27&lt;&gt;"Ready","PENDING INPUTS",IF(AQ231&lt;=0,99,1+IF(AND(K231&gt;0,OR(Inputs!C14&gt;Inputs!C18,AND(Inputs!C14=Inputs!C18,0&lt;4))),1,0)+IF(AND(S231&gt;0,OR(Inputs!C15&gt;Inputs!C18,AND(Inputs!C15=Inputs!C18,1&lt;4))),1,0)+IF(AND(AA231&gt;0,OR(Inputs!C16&gt;Inputs!C18,AND(Inputs!C16=Inputs!C18,2&lt;4))),1,0)+IF(AND(AI231&gt;0,OR(Inputs!C17&gt;Inputs!C18,AND(Inputs!C17=Inputs!C18,3&lt;4))),1,0)+IF(AND(AY231&gt;0,OR(Inputs!C19&gt;Inputs!C18,AND(Inputs!C19=Inputs!C18,5&lt;4))),1,0)+IF(AND(BG231&gt;0,OR(Inputs!C20&gt;Inputs!C18,AND(Inputs!C20=Inputs!C18,6&lt;4))),1,0)+IF(AND(BO231&gt;0,OR(Inputs!C21&gt;Inputs!C18,AND(Inputs!C21=Inputs!C18,7&lt;4))),1,0)+IF(AND(BW231&gt;0,OR(Inputs!C22&gt;Inputs!C18,AND(Inputs!C22=Inputs!C18,8&lt;4))),1,0)+IF(AND(CE231&gt;0,OR(Inputs!C23&gt;Inputs!C18,AND(Inputs!C23=Inputs!C18,9&lt;4))),1,0)))</f>
        <v>99</v>
      </c>
      <c r="AV231" s="3">
        <f>IF(Inputs!$B$27&lt;&gt;"Ready","PENDING INPUTS",IF(A231&gt;Inputs!$B$6,0,MIN(MAX(0,(AQ231+AR231+AS231)-AT231),MAX(0,C231-D231-(IF(O231&lt;AU231,K231+L231+M231-N231,0)+IF(W231&lt;AU231,S231+T231+U231-V231,0)+IF(AE231&lt;AU231,AA231+AB231+AC231-AD231,0)+IF(AM231&lt;AU231,AI231+AJ231+AK231-AL231,0)+IF(AU231&lt;AU231,AQ231+AR231+AS231-AT231,0)+IF(BC231&lt;AU231,AY231+AZ231+BA231-BB231,0)+IF(BK231&lt;AU231,BG231+BH231+BI231-BJ231,0)+IF(BS231&lt;AU231,BO231+BP231+BQ231-BR231,0)+IF(CA231&lt;AU231,BW231+BX231+BY231-BZ231,0)+IF(CI231&lt;AU231,CE231+CF231+CG231-CH231,0))))))</f>
        <v>0</v>
      </c>
      <c r="AW231" s="3">
        <f>IF(Inputs!$B$27&lt;&gt;"Ready","PENDING INPUTS",MIN((AQ231+AR231+AS231),IF(D231&gt;C231,IF(D231=0,0,AT231*C231/D231),AT231+AV231)))</f>
        <v>0</v>
      </c>
      <c r="AX231" s="3">
        <f>IF(Inputs!$B$27&lt;&gt;"Ready","PENDING INPUTS",MAX(0,(AQ231+AR231+AS231)-AW231))</f>
        <v>0</v>
      </c>
      <c r="AY231" s="3">
        <f>IF(Inputs!$B$27&lt;&gt;"Ready","PENDING INPUTS",BF230)</f>
        <v>0</v>
      </c>
      <c r="AZ231" s="3">
        <f>IF(Inputs!$B$27&lt;&gt;"Ready","PENDING INPUTS",IF(A231&lt;=Inputs!$B$6,ROUND(AY231*Inputs!C19/12,2),0))</f>
        <v>0</v>
      </c>
      <c r="BA231" s="3">
        <f>IF(Inputs!$B$27&lt;&gt;"Ready","PENDING INPUTS",IF(AND(A231&lt;=Inputs!$B$6,AY231&gt;0),Inputs!G19,0))</f>
        <v>0</v>
      </c>
      <c r="BB231" s="3">
        <f>IF(Inputs!$B$27&lt;&gt;"Ready","PENDING INPUTS",IF(A231&gt;Inputs!$B$6,0,MIN((AY231+AZ231+BA231),IF(Inputs!H19=1,Inputs!D19,MAX(Inputs!F19,ROUND(AY231*Inputs!E19+AZ231+BA231,2))))))</f>
        <v>0</v>
      </c>
      <c r="BC231">
        <f>IF(Inputs!$B$27&lt;&gt;"Ready","PENDING INPUTS",IF(AY231&lt;=0,99,1+IF(AND(K231&gt;0,OR(Inputs!C14&gt;Inputs!C19,AND(Inputs!C14=Inputs!C19,0&lt;5))),1,0)+IF(AND(S231&gt;0,OR(Inputs!C15&gt;Inputs!C19,AND(Inputs!C15=Inputs!C19,1&lt;5))),1,0)+IF(AND(AA231&gt;0,OR(Inputs!C16&gt;Inputs!C19,AND(Inputs!C16=Inputs!C19,2&lt;5))),1,0)+IF(AND(AI231&gt;0,OR(Inputs!C17&gt;Inputs!C19,AND(Inputs!C17=Inputs!C19,3&lt;5))),1,0)+IF(AND(AQ231&gt;0,OR(Inputs!C18&gt;Inputs!C19,AND(Inputs!C18=Inputs!C19,4&lt;5))),1,0)+IF(AND(BG231&gt;0,OR(Inputs!C20&gt;Inputs!C19,AND(Inputs!C20=Inputs!C19,6&lt;5))),1,0)+IF(AND(BO231&gt;0,OR(Inputs!C21&gt;Inputs!C19,AND(Inputs!C21=Inputs!C19,7&lt;5))),1,0)+IF(AND(BW231&gt;0,OR(Inputs!C22&gt;Inputs!C19,AND(Inputs!C22=Inputs!C19,8&lt;5))),1,0)+IF(AND(CE231&gt;0,OR(Inputs!C23&gt;Inputs!C19,AND(Inputs!C23=Inputs!C19,9&lt;5))),1,0)))</f>
        <v>99</v>
      </c>
      <c r="BD231" s="3">
        <f>IF(Inputs!$B$27&lt;&gt;"Ready","PENDING INPUTS",IF(A231&gt;Inputs!$B$6,0,MIN(MAX(0,(AY231+AZ231+BA231)-BB231),MAX(0,C231-D231-(IF(O231&lt;BC231,K231+L231+M231-N231,0)+IF(W231&lt;BC231,S231+T231+U231-V231,0)+IF(AE231&lt;BC231,AA231+AB231+AC231-AD231,0)+IF(AM231&lt;BC231,AI231+AJ231+AK231-AL231,0)+IF(AU231&lt;BC231,AQ231+AR231+AS231-AT231,0)+IF(BC231&lt;BC231,AY231+AZ231+BA231-BB231,0)+IF(BK231&lt;BC231,BG231+BH231+BI231-BJ231,0)+IF(BS231&lt;BC231,BO231+BP231+BQ231-BR231,0)+IF(CA231&lt;BC231,BW231+BX231+BY231-BZ231,0)+IF(CI231&lt;BC231,CE231+CF231+CG231-CH231,0))))))</f>
        <v>0</v>
      </c>
      <c r="BE231" s="3">
        <f>IF(Inputs!$B$27&lt;&gt;"Ready","PENDING INPUTS",MIN((AY231+AZ231+BA231),IF(D231&gt;C231,IF(D231=0,0,BB231*C231/D231),BB231+BD231)))</f>
        <v>0</v>
      </c>
      <c r="BF231" s="3">
        <f>IF(Inputs!$B$27&lt;&gt;"Ready","PENDING INPUTS",MAX(0,(AY231+AZ231+BA231)-BE231))</f>
        <v>0</v>
      </c>
      <c r="BG231" s="3">
        <f>IF(Inputs!$B$27&lt;&gt;"Ready","PENDING INPUTS",BN230)</f>
        <v>0</v>
      </c>
      <c r="BH231" s="3">
        <f>IF(Inputs!$B$27&lt;&gt;"Ready","PENDING INPUTS",IF(A231&lt;=Inputs!$B$6,ROUND(BG231*Inputs!C20/12,2),0))</f>
        <v>0</v>
      </c>
      <c r="BI231" s="3">
        <f>IF(Inputs!$B$27&lt;&gt;"Ready","PENDING INPUTS",IF(AND(A231&lt;=Inputs!$B$6,BG231&gt;0),Inputs!G20,0))</f>
        <v>0</v>
      </c>
      <c r="BJ231" s="3">
        <f>IF(Inputs!$B$27&lt;&gt;"Ready","PENDING INPUTS",IF(A231&gt;Inputs!$B$6,0,MIN((BG231+BH231+BI231),IF(Inputs!H20=1,Inputs!D20,MAX(Inputs!F20,ROUND(BG231*Inputs!E20+BH231+BI231,2))))))</f>
        <v>0</v>
      </c>
      <c r="BK231">
        <f>IF(Inputs!$B$27&lt;&gt;"Ready","PENDING INPUTS",IF(BG231&lt;=0,99,1+IF(AND(K231&gt;0,OR(Inputs!C14&gt;Inputs!C20,AND(Inputs!C14=Inputs!C20,0&lt;6))),1,0)+IF(AND(S231&gt;0,OR(Inputs!C15&gt;Inputs!C20,AND(Inputs!C15=Inputs!C20,1&lt;6))),1,0)+IF(AND(AA231&gt;0,OR(Inputs!C16&gt;Inputs!C20,AND(Inputs!C16=Inputs!C20,2&lt;6))),1,0)+IF(AND(AI231&gt;0,OR(Inputs!C17&gt;Inputs!C20,AND(Inputs!C17=Inputs!C20,3&lt;6))),1,0)+IF(AND(AQ231&gt;0,OR(Inputs!C18&gt;Inputs!C20,AND(Inputs!C18=Inputs!C20,4&lt;6))),1,0)+IF(AND(AY231&gt;0,OR(Inputs!C19&gt;Inputs!C20,AND(Inputs!C19=Inputs!C20,5&lt;6))),1,0)+IF(AND(BO231&gt;0,OR(Inputs!C21&gt;Inputs!C20,AND(Inputs!C21=Inputs!C20,7&lt;6))),1,0)+IF(AND(BW231&gt;0,OR(Inputs!C22&gt;Inputs!C20,AND(Inputs!C22=Inputs!C20,8&lt;6))),1,0)+IF(AND(CE231&gt;0,OR(Inputs!C23&gt;Inputs!C20,AND(Inputs!C23=Inputs!C20,9&lt;6))),1,0)))</f>
        <v>99</v>
      </c>
      <c r="BL231" s="3">
        <f>IF(Inputs!$B$27&lt;&gt;"Ready","PENDING INPUTS",IF(A231&gt;Inputs!$B$6,0,MIN(MAX(0,(BG231+BH231+BI231)-BJ231),MAX(0,C231-D231-(IF(O231&lt;BK231,K231+L231+M231-N231,0)+IF(W231&lt;BK231,S231+T231+U231-V231,0)+IF(AE231&lt;BK231,AA231+AB231+AC231-AD231,0)+IF(AM231&lt;BK231,AI231+AJ231+AK231-AL231,0)+IF(AU231&lt;BK231,AQ231+AR231+AS231-AT231,0)+IF(BC231&lt;BK231,AY231+AZ231+BA231-BB231,0)+IF(BK231&lt;BK231,BG231+BH231+BI231-BJ231,0)+IF(BS231&lt;BK231,BO231+BP231+BQ231-BR231,0)+IF(CA231&lt;BK231,BW231+BX231+BY231-BZ231,0)+IF(CI231&lt;BK231,CE231+CF231+CG231-CH231,0))))))</f>
        <v>0</v>
      </c>
      <c r="BM231" s="3">
        <f>IF(Inputs!$B$27&lt;&gt;"Ready","PENDING INPUTS",MIN((BG231+BH231+BI231),IF(D231&gt;C231,IF(D231=0,0,BJ231*C231/D231),BJ231+BL231)))</f>
        <v>0</v>
      </c>
      <c r="BN231" s="3">
        <f>IF(Inputs!$B$27&lt;&gt;"Ready","PENDING INPUTS",MAX(0,(BG231+BH231+BI231)-BM231))</f>
        <v>0</v>
      </c>
      <c r="BO231" s="3">
        <f>IF(Inputs!$B$27&lt;&gt;"Ready","PENDING INPUTS",BV230)</f>
        <v>0</v>
      </c>
      <c r="BP231" s="3">
        <f>IF(Inputs!$B$27&lt;&gt;"Ready","PENDING INPUTS",IF(A231&lt;=Inputs!$B$6,ROUND(BO231*Inputs!C21/12,2),0))</f>
        <v>0</v>
      </c>
      <c r="BQ231" s="3">
        <f>IF(Inputs!$B$27&lt;&gt;"Ready","PENDING INPUTS",IF(AND(A231&lt;=Inputs!$B$6,BO231&gt;0),Inputs!G21,0))</f>
        <v>0</v>
      </c>
      <c r="BR231" s="3">
        <f>IF(Inputs!$B$27&lt;&gt;"Ready","PENDING INPUTS",IF(A231&gt;Inputs!$B$6,0,MIN((BO231+BP231+BQ231),IF(Inputs!H21=1,Inputs!D21,MAX(Inputs!F21,ROUND(BO231*Inputs!E21+BP231+BQ231,2))))))</f>
        <v>0</v>
      </c>
      <c r="BS231">
        <f>IF(Inputs!$B$27&lt;&gt;"Ready","PENDING INPUTS",IF(BO231&lt;=0,99,1+IF(AND(K231&gt;0,OR(Inputs!C14&gt;Inputs!C21,AND(Inputs!C14=Inputs!C21,0&lt;7))),1,0)+IF(AND(S231&gt;0,OR(Inputs!C15&gt;Inputs!C21,AND(Inputs!C15=Inputs!C21,1&lt;7))),1,0)+IF(AND(AA231&gt;0,OR(Inputs!C16&gt;Inputs!C21,AND(Inputs!C16=Inputs!C21,2&lt;7))),1,0)+IF(AND(AI231&gt;0,OR(Inputs!C17&gt;Inputs!C21,AND(Inputs!C17=Inputs!C21,3&lt;7))),1,0)+IF(AND(AQ231&gt;0,OR(Inputs!C18&gt;Inputs!C21,AND(Inputs!C18=Inputs!C21,4&lt;7))),1,0)+IF(AND(AY231&gt;0,OR(Inputs!C19&gt;Inputs!C21,AND(Inputs!C19=Inputs!C21,5&lt;7))),1,0)+IF(AND(BG231&gt;0,OR(Inputs!C20&gt;Inputs!C21,AND(Inputs!C20=Inputs!C21,6&lt;7))),1,0)+IF(AND(BW231&gt;0,OR(Inputs!C22&gt;Inputs!C21,AND(Inputs!C22=Inputs!C21,8&lt;7))),1,0)+IF(AND(CE231&gt;0,OR(Inputs!C23&gt;Inputs!C21,AND(Inputs!C23=Inputs!C21,9&lt;7))),1,0)))</f>
        <v>99</v>
      </c>
      <c r="BT231" s="3">
        <f>IF(Inputs!$B$27&lt;&gt;"Ready","PENDING INPUTS",IF(A231&gt;Inputs!$B$6,0,MIN(MAX(0,(BO231+BP231+BQ231)-BR231),MAX(0,C231-D231-(IF(O231&lt;BS231,K231+L231+M231-N231,0)+IF(W231&lt;BS231,S231+T231+U231-V231,0)+IF(AE231&lt;BS231,AA231+AB231+AC231-AD231,0)+IF(AM231&lt;BS231,AI231+AJ231+AK231-AL231,0)+IF(AU231&lt;BS231,AQ231+AR231+AS231-AT231,0)+IF(BC231&lt;BS231,AY231+AZ231+BA231-BB231,0)+IF(BK231&lt;BS231,BG231+BH231+BI231-BJ231,0)+IF(BS231&lt;BS231,BO231+BP231+BQ231-BR231,0)+IF(CA231&lt;BS231,BW231+BX231+BY231-BZ231,0)+IF(CI231&lt;BS231,CE231+CF231+CG231-CH231,0))))))</f>
        <v>0</v>
      </c>
      <c r="BU231" s="3">
        <f>IF(Inputs!$B$27&lt;&gt;"Ready","PENDING INPUTS",MIN((BO231+BP231+BQ231),IF(D231&gt;C231,IF(D231=0,0,BR231*C231/D231),BR231+BT231)))</f>
        <v>0</v>
      </c>
      <c r="BV231" s="3">
        <f>IF(Inputs!$B$27&lt;&gt;"Ready","PENDING INPUTS",MAX(0,(BO231+BP231+BQ231)-BU231))</f>
        <v>0</v>
      </c>
      <c r="BW231" s="3">
        <f>IF(Inputs!$B$27&lt;&gt;"Ready","PENDING INPUTS",CD230)</f>
        <v>0</v>
      </c>
      <c r="BX231" s="3">
        <f>IF(Inputs!$B$27&lt;&gt;"Ready","PENDING INPUTS",IF(A231&lt;=Inputs!$B$6,ROUND(BW231*Inputs!C22/12,2),0))</f>
        <v>0</v>
      </c>
      <c r="BY231" s="3">
        <f>IF(Inputs!$B$27&lt;&gt;"Ready","PENDING INPUTS",IF(AND(A231&lt;=Inputs!$B$6,BW231&gt;0),Inputs!G22,0))</f>
        <v>0</v>
      </c>
      <c r="BZ231" s="3">
        <f>IF(Inputs!$B$27&lt;&gt;"Ready","PENDING INPUTS",IF(A231&gt;Inputs!$B$6,0,MIN((BW231+BX231+BY231),IF(Inputs!H22=1,Inputs!D22,MAX(Inputs!F22,ROUND(BW231*Inputs!E22+BX231+BY231,2))))))</f>
        <v>0</v>
      </c>
      <c r="CA231">
        <f>IF(Inputs!$B$27&lt;&gt;"Ready","PENDING INPUTS",IF(BW231&lt;=0,99,1+IF(AND(K231&gt;0,OR(Inputs!C14&gt;Inputs!C22,AND(Inputs!C14=Inputs!C22,0&lt;8))),1,0)+IF(AND(S231&gt;0,OR(Inputs!C15&gt;Inputs!C22,AND(Inputs!C15=Inputs!C22,1&lt;8))),1,0)+IF(AND(AA231&gt;0,OR(Inputs!C16&gt;Inputs!C22,AND(Inputs!C16=Inputs!C22,2&lt;8))),1,0)+IF(AND(AI231&gt;0,OR(Inputs!C17&gt;Inputs!C22,AND(Inputs!C17=Inputs!C22,3&lt;8))),1,0)+IF(AND(AQ231&gt;0,OR(Inputs!C18&gt;Inputs!C22,AND(Inputs!C18=Inputs!C22,4&lt;8))),1,0)+IF(AND(AY231&gt;0,OR(Inputs!C19&gt;Inputs!C22,AND(Inputs!C19=Inputs!C22,5&lt;8))),1,0)+IF(AND(BG231&gt;0,OR(Inputs!C20&gt;Inputs!C22,AND(Inputs!C20=Inputs!C22,6&lt;8))),1,0)+IF(AND(BO231&gt;0,OR(Inputs!C21&gt;Inputs!C22,AND(Inputs!C21=Inputs!C22,7&lt;8))),1,0)+IF(AND(CE231&gt;0,OR(Inputs!C23&gt;Inputs!C22,AND(Inputs!C23=Inputs!C22,9&lt;8))),1,0)))</f>
        <v>99</v>
      </c>
      <c r="CB231" s="3">
        <f>IF(Inputs!$B$27&lt;&gt;"Ready","PENDING INPUTS",IF(A231&gt;Inputs!$B$6,0,MIN(MAX(0,(BW231+BX231+BY231)-BZ231),MAX(0,C231-D231-(IF(O231&lt;CA231,K231+L231+M231-N231,0)+IF(W231&lt;CA231,S231+T231+U231-V231,0)+IF(AE231&lt;CA231,AA231+AB231+AC231-AD231,0)+IF(AM231&lt;CA231,AI231+AJ231+AK231-AL231,0)+IF(AU231&lt;CA231,AQ231+AR231+AS231-AT231,0)+IF(BC231&lt;CA231,AY231+AZ231+BA231-BB231,0)+IF(BK231&lt;CA231,BG231+BH231+BI231-BJ231,0)+IF(BS231&lt;CA231,BO231+BP231+BQ231-BR231,0)+IF(CA231&lt;CA231,BW231+BX231+BY231-BZ231,0)+IF(CI231&lt;CA231,CE231+CF231+CG231-CH231,0))))))</f>
        <v>0</v>
      </c>
      <c r="CC231" s="3">
        <f>IF(Inputs!$B$27&lt;&gt;"Ready","PENDING INPUTS",MIN((BW231+BX231+BY231),IF(D231&gt;C231,IF(D231=0,0,BZ231*C231/D231),BZ231+CB231)))</f>
        <v>0</v>
      </c>
      <c r="CD231" s="3">
        <f>IF(Inputs!$B$27&lt;&gt;"Ready","PENDING INPUTS",MAX(0,(BW231+BX231+BY231)-CC231))</f>
        <v>0</v>
      </c>
      <c r="CE231" s="3">
        <f>IF(Inputs!$B$27&lt;&gt;"Ready","PENDING INPUTS",CL230)</f>
        <v>0</v>
      </c>
      <c r="CF231" s="3">
        <f>IF(Inputs!$B$27&lt;&gt;"Ready","PENDING INPUTS",IF(A231&lt;=Inputs!$B$6,ROUND(CE231*Inputs!C23/12,2),0))</f>
        <v>0</v>
      </c>
      <c r="CG231" s="3">
        <f>IF(Inputs!$B$27&lt;&gt;"Ready","PENDING INPUTS",IF(AND(A231&lt;=Inputs!$B$6,CE231&gt;0),Inputs!G23,0))</f>
        <v>0</v>
      </c>
      <c r="CH231" s="3">
        <f>IF(Inputs!$B$27&lt;&gt;"Ready","PENDING INPUTS",IF(A231&gt;Inputs!$B$6,0,MIN((CE231+CF231+CG231),IF(Inputs!H23=1,Inputs!D23,MAX(Inputs!F23,ROUND(CE231*Inputs!E23+CF231+CG231,2))))))</f>
        <v>0</v>
      </c>
      <c r="CI231">
        <f>IF(Inputs!$B$27&lt;&gt;"Ready","PENDING INPUTS",IF(CE231&lt;=0,99,1+IF(AND(K231&gt;0,OR(Inputs!C14&gt;Inputs!C23,AND(Inputs!C14=Inputs!C23,0&lt;9))),1,0)+IF(AND(S231&gt;0,OR(Inputs!C15&gt;Inputs!C23,AND(Inputs!C15=Inputs!C23,1&lt;9))),1,0)+IF(AND(AA231&gt;0,OR(Inputs!C16&gt;Inputs!C23,AND(Inputs!C16=Inputs!C23,2&lt;9))),1,0)+IF(AND(AI231&gt;0,OR(Inputs!C17&gt;Inputs!C23,AND(Inputs!C17=Inputs!C23,3&lt;9))),1,0)+IF(AND(AQ231&gt;0,OR(Inputs!C18&gt;Inputs!C23,AND(Inputs!C18=Inputs!C23,4&lt;9))),1,0)+IF(AND(AY231&gt;0,OR(Inputs!C19&gt;Inputs!C23,AND(Inputs!C19=Inputs!C23,5&lt;9))),1,0)+IF(AND(BG231&gt;0,OR(Inputs!C20&gt;Inputs!C23,AND(Inputs!C20=Inputs!C23,6&lt;9))),1,0)+IF(AND(BO231&gt;0,OR(Inputs!C21&gt;Inputs!C23,AND(Inputs!C21=Inputs!C23,7&lt;9))),1,0)+IF(AND(BW231&gt;0,OR(Inputs!C22&gt;Inputs!C23,AND(Inputs!C22=Inputs!C23,8&lt;9))),1,0)))</f>
        <v>99</v>
      </c>
      <c r="CJ231" s="3">
        <f>IF(Inputs!$B$27&lt;&gt;"Ready","PENDING INPUTS",IF(A231&gt;Inputs!$B$6,0,MIN(MAX(0,(CE231+CF231+CG231)-CH231),MAX(0,C231-D231-(IF(O231&lt;CI231,K231+L231+M231-N231,0)+IF(W231&lt;CI231,S231+T231+U231-V231,0)+IF(AE231&lt;CI231,AA231+AB231+AC231-AD231,0)+IF(AM231&lt;CI231,AI231+AJ231+AK231-AL231,0)+IF(AU231&lt;CI231,AQ231+AR231+AS231-AT231,0)+IF(BC231&lt;CI231,AY231+AZ231+BA231-BB231,0)+IF(BK231&lt;CI231,BG231+BH231+BI231-BJ231,0)+IF(BS231&lt;CI231,BO231+BP231+BQ231-BR231,0)+IF(CA231&lt;CI231,BW231+BX231+BY231-BZ231,0)+IF(CI231&lt;CI231,CE231+CF231+CG231-CH231,0))))))</f>
        <v>0</v>
      </c>
      <c r="CK231" s="3">
        <f>IF(Inputs!$B$27&lt;&gt;"Ready","PENDING INPUTS",MIN((CE231+CF231+CG231),IF(D231&gt;C231,IF(D231=0,0,CH231*C231/D231),CH231+CJ231)))</f>
        <v>0</v>
      </c>
      <c r="CL231" s="3">
        <f>IF(Inputs!$B$27&lt;&gt;"Ready","PENDING INPUTS",MAX(0,(CE231+CF231+CG231)-CK231))</f>
        <v>0</v>
      </c>
    </row>
    <row r="232" spans="1:90" ht="27.95" customHeight="1" x14ac:dyDescent="0.25">
      <c r="A232">
        <v>228</v>
      </c>
      <c r="B232" s="13">
        <f>IF(Inputs!$B$27&lt;&gt;"Ready","PENDING INPUTS",EDATE(Inputs!$B$5,A232-1))</f>
        <v>53206</v>
      </c>
      <c r="C232" s="3">
        <f>IF(Inputs!$B$27&lt;&gt;"Ready","PENDING INPUTS",IF(A232&lt;=Inputs!$B$6,MAX(0,Inputs!$B$4+IF(A232=Inputs!$B$7,Inputs!$B$8,0)+IF(A232=Inputs!$B$9,Inputs!$B$10,0)),0))</f>
        <v>0</v>
      </c>
      <c r="D232" s="3">
        <f>IF(Inputs!$B$27&lt;&gt;"Ready","PENDING INPUTS",SUM(N232,V232,AD232,AL232,AT232,BB232,BJ232,BR232,BZ232,CH232))</f>
        <v>0</v>
      </c>
      <c r="E232" s="3">
        <f>IF(Inputs!$B$27&lt;&gt;"Ready","PENDING INPUTS",MAX(0,D232-C232))</f>
        <v>0</v>
      </c>
      <c r="F232" s="3">
        <f>IF(Inputs!$B$27&lt;&gt;"Ready","PENDING INPUTS",SUM(Q232,Y232,AG232,AO232,AW232,BE232,BM232,BU232,CC232,CK232))</f>
        <v>0</v>
      </c>
      <c r="G232" s="3">
        <f>IF(Inputs!$B$27&lt;&gt;"Ready","PENDING INPUTS",SUM(L232,T232,AB232,AJ232,AR232,AZ232,BH232,BP232,BX232,CF232))</f>
        <v>0</v>
      </c>
      <c r="H232" s="3">
        <f>IF(Inputs!$B$27&lt;&gt;"Ready","PENDING INPUTS",SUM(M232,U232,AC232,AK232,AS232,BA232,BI232,BQ232,BY232,CG232))</f>
        <v>0</v>
      </c>
      <c r="I232" s="3">
        <f>IF(Inputs!$B$27&lt;&gt;"Ready","PENDING INPUTS",SUM(R232,Z232,AH232,AP232,AX232,BF232,BN232,BV232,CD232,CL232))</f>
        <v>0</v>
      </c>
      <c r="J232" t="str">
        <f>IF(Inputs!$B$27&lt;&gt;"Ready","PENDING INPUTS",IF(A232&gt;Inputs!$B$6,"Beyond horizon",IF(E232&gt;0.005,"MINIMUM SHORTFALL",IF(I232&lt;0.005,"Paid off","In progress"))))</f>
        <v>Beyond horizon</v>
      </c>
      <c r="K232" s="3">
        <f>IF(Inputs!$B$27&lt;&gt;"Ready","PENDING INPUTS",R231)</f>
        <v>0</v>
      </c>
      <c r="L232" s="3">
        <f>IF(Inputs!$B$27&lt;&gt;"Ready","PENDING INPUTS",IF(A232&lt;=Inputs!$B$6,ROUND(K232*Inputs!C14/12,2),0))</f>
        <v>0</v>
      </c>
      <c r="M232" s="3">
        <f>IF(Inputs!$B$27&lt;&gt;"Ready","PENDING INPUTS",IF(AND(A232&lt;=Inputs!$B$6,K232&gt;0),Inputs!G14,0))</f>
        <v>0</v>
      </c>
      <c r="N232" s="3">
        <f>IF(Inputs!$B$27&lt;&gt;"Ready","PENDING INPUTS",IF(A232&gt;Inputs!$B$6,0,MIN((K232+L232+M232),IF(Inputs!H14=1,Inputs!D14,MAX(Inputs!F14,ROUND(K232*Inputs!E14+L232+M232,2))))))</f>
        <v>0</v>
      </c>
      <c r="O232">
        <f>IF(Inputs!$B$27&lt;&gt;"Ready","PENDING INPUTS",IF(K232&lt;=0,99,1+IF(AND(S232&gt;0,OR(Inputs!C15&gt;Inputs!C14,AND(Inputs!C15=Inputs!C14,1&lt;0))),1,0)+IF(AND(AA232&gt;0,OR(Inputs!C16&gt;Inputs!C14,AND(Inputs!C16=Inputs!C14,2&lt;0))),1,0)+IF(AND(AI232&gt;0,OR(Inputs!C17&gt;Inputs!C14,AND(Inputs!C17=Inputs!C14,3&lt;0))),1,0)+IF(AND(AQ232&gt;0,OR(Inputs!C18&gt;Inputs!C14,AND(Inputs!C18=Inputs!C14,4&lt;0))),1,0)+IF(AND(AY232&gt;0,OR(Inputs!C19&gt;Inputs!C14,AND(Inputs!C19=Inputs!C14,5&lt;0))),1,0)+IF(AND(BG232&gt;0,OR(Inputs!C20&gt;Inputs!C14,AND(Inputs!C20=Inputs!C14,6&lt;0))),1,0)+IF(AND(BO232&gt;0,OR(Inputs!C21&gt;Inputs!C14,AND(Inputs!C21=Inputs!C14,7&lt;0))),1,0)+IF(AND(BW232&gt;0,OR(Inputs!C22&gt;Inputs!C14,AND(Inputs!C22=Inputs!C14,8&lt;0))),1,0)+IF(AND(CE232&gt;0,OR(Inputs!C23&gt;Inputs!C14,AND(Inputs!C23=Inputs!C14,9&lt;0))),1,0)))</f>
        <v>99</v>
      </c>
      <c r="P232" s="3">
        <f>IF(Inputs!$B$27&lt;&gt;"Ready","PENDING INPUTS",IF(A232&gt;Inputs!$B$6,0,MIN(MAX(0,(K232+L232+M232)-N232),MAX(0,C232-D232-(IF(O232&lt;O232,K232+L232+M232-N232,0)+IF(W232&lt;O232,S232+T232+U232-V232,0)+IF(AE232&lt;O232,AA232+AB232+AC232-AD232,0)+IF(AM232&lt;O232,AI232+AJ232+AK232-AL232,0)+IF(AU232&lt;O232,AQ232+AR232+AS232-AT232,0)+IF(BC232&lt;O232,AY232+AZ232+BA232-BB232,0)+IF(BK232&lt;O232,BG232+BH232+BI232-BJ232,0)+IF(BS232&lt;O232,BO232+BP232+BQ232-BR232,0)+IF(CA232&lt;O232,BW232+BX232+BY232-BZ232,0)+IF(CI232&lt;O232,CE232+CF232+CG232-CH232,0))))))</f>
        <v>0</v>
      </c>
      <c r="Q232" s="3">
        <f>IF(Inputs!$B$27&lt;&gt;"Ready","PENDING INPUTS",MIN((K232+L232+M232),IF(D232&gt;C232,IF(D232=0,0,N232*C232/D232),N232+P232)))</f>
        <v>0</v>
      </c>
      <c r="R232" s="3">
        <f>IF(Inputs!$B$27&lt;&gt;"Ready","PENDING INPUTS",MAX(0,(K232+L232+M232)-Q232))</f>
        <v>0</v>
      </c>
      <c r="S232" s="3">
        <f>IF(Inputs!$B$27&lt;&gt;"Ready","PENDING INPUTS",Z231)</f>
        <v>0</v>
      </c>
      <c r="T232" s="3">
        <f>IF(Inputs!$B$27&lt;&gt;"Ready","PENDING INPUTS",IF(A232&lt;=Inputs!$B$6,ROUND(S232*Inputs!C15/12,2),0))</f>
        <v>0</v>
      </c>
      <c r="U232" s="3">
        <f>IF(Inputs!$B$27&lt;&gt;"Ready","PENDING INPUTS",IF(AND(A232&lt;=Inputs!$B$6,S232&gt;0),Inputs!G15,0))</f>
        <v>0</v>
      </c>
      <c r="V232" s="3">
        <f>IF(Inputs!$B$27&lt;&gt;"Ready","PENDING INPUTS",IF(A232&gt;Inputs!$B$6,0,MIN((S232+T232+U232),IF(Inputs!H15=1,Inputs!D15,MAX(Inputs!F15,ROUND(S232*Inputs!E15+T232+U232,2))))))</f>
        <v>0</v>
      </c>
      <c r="W232">
        <f>IF(Inputs!$B$27&lt;&gt;"Ready","PENDING INPUTS",IF(S232&lt;=0,99,1+IF(AND(K232&gt;0,OR(Inputs!C14&gt;Inputs!C15,AND(Inputs!C14=Inputs!C15,0&lt;1))),1,0)+IF(AND(AA232&gt;0,OR(Inputs!C16&gt;Inputs!C15,AND(Inputs!C16=Inputs!C15,2&lt;1))),1,0)+IF(AND(AI232&gt;0,OR(Inputs!C17&gt;Inputs!C15,AND(Inputs!C17=Inputs!C15,3&lt;1))),1,0)+IF(AND(AQ232&gt;0,OR(Inputs!C18&gt;Inputs!C15,AND(Inputs!C18=Inputs!C15,4&lt;1))),1,0)+IF(AND(AY232&gt;0,OR(Inputs!C19&gt;Inputs!C15,AND(Inputs!C19=Inputs!C15,5&lt;1))),1,0)+IF(AND(BG232&gt;0,OR(Inputs!C20&gt;Inputs!C15,AND(Inputs!C20=Inputs!C15,6&lt;1))),1,0)+IF(AND(BO232&gt;0,OR(Inputs!C21&gt;Inputs!C15,AND(Inputs!C21=Inputs!C15,7&lt;1))),1,0)+IF(AND(BW232&gt;0,OR(Inputs!C22&gt;Inputs!C15,AND(Inputs!C22=Inputs!C15,8&lt;1))),1,0)+IF(AND(CE232&gt;0,OR(Inputs!C23&gt;Inputs!C15,AND(Inputs!C23=Inputs!C15,9&lt;1))),1,0)))</f>
        <v>99</v>
      </c>
      <c r="X232" s="3">
        <f>IF(Inputs!$B$27&lt;&gt;"Ready","PENDING INPUTS",IF(A232&gt;Inputs!$B$6,0,MIN(MAX(0,(S232+T232+U232)-V232),MAX(0,C232-D232-(IF(O232&lt;W232,K232+L232+M232-N232,0)+IF(W232&lt;W232,S232+T232+U232-V232,0)+IF(AE232&lt;W232,AA232+AB232+AC232-AD232,0)+IF(AM232&lt;W232,AI232+AJ232+AK232-AL232,0)+IF(AU232&lt;W232,AQ232+AR232+AS232-AT232,0)+IF(BC232&lt;W232,AY232+AZ232+BA232-BB232,0)+IF(BK232&lt;W232,BG232+BH232+BI232-BJ232,0)+IF(BS232&lt;W232,BO232+BP232+BQ232-BR232,0)+IF(CA232&lt;W232,BW232+BX232+BY232-BZ232,0)+IF(CI232&lt;W232,CE232+CF232+CG232-CH232,0))))))</f>
        <v>0</v>
      </c>
      <c r="Y232" s="3">
        <f>IF(Inputs!$B$27&lt;&gt;"Ready","PENDING INPUTS",MIN((S232+T232+U232),IF(D232&gt;C232,IF(D232=0,0,V232*C232/D232),V232+X232)))</f>
        <v>0</v>
      </c>
      <c r="Z232" s="3">
        <f>IF(Inputs!$B$27&lt;&gt;"Ready","PENDING INPUTS",MAX(0,(S232+T232+U232)-Y232))</f>
        <v>0</v>
      </c>
      <c r="AA232" s="3">
        <f>IF(Inputs!$B$27&lt;&gt;"Ready","PENDING INPUTS",AH231)</f>
        <v>0</v>
      </c>
      <c r="AB232" s="3">
        <f>IF(Inputs!$B$27&lt;&gt;"Ready","PENDING INPUTS",IF(A232&lt;=Inputs!$B$6,ROUND(AA232*Inputs!C16/12,2),0))</f>
        <v>0</v>
      </c>
      <c r="AC232" s="3">
        <f>IF(Inputs!$B$27&lt;&gt;"Ready","PENDING INPUTS",IF(AND(A232&lt;=Inputs!$B$6,AA232&gt;0),Inputs!G16,0))</f>
        <v>0</v>
      </c>
      <c r="AD232" s="3">
        <f>IF(Inputs!$B$27&lt;&gt;"Ready","PENDING INPUTS",IF(A232&gt;Inputs!$B$6,0,MIN((AA232+AB232+AC232),IF(Inputs!H16=1,Inputs!D16,MAX(Inputs!F16,ROUND(AA232*Inputs!E16+AB232+AC232,2))))))</f>
        <v>0</v>
      </c>
      <c r="AE232">
        <f>IF(Inputs!$B$27&lt;&gt;"Ready","PENDING INPUTS",IF(AA232&lt;=0,99,1+IF(AND(K232&gt;0,OR(Inputs!C14&gt;Inputs!C16,AND(Inputs!C14=Inputs!C16,0&lt;2))),1,0)+IF(AND(S232&gt;0,OR(Inputs!C15&gt;Inputs!C16,AND(Inputs!C15=Inputs!C16,1&lt;2))),1,0)+IF(AND(AI232&gt;0,OR(Inputs!C17&gt;Inputs!C16,AND(Inputs!C17=Inputs!C16,3&lt;2))),1,0)+IF(AND(AQ232&gt;0,OR(Inputs!C18&gt;Inputs!C16,AND(Inputs!C18=Inputs!C16,4&lt;2))),1,0)+IF(AND(AY232&gt;0,OR(Inputs!C19&gt;Inputs!C16,AND(Inputs!C19=Inputs!C16,5&lt;2))),1,0)+IF(AND(BG232&gt;0,OR(Inputs!C20&gt;Inputs!C16,AND(Inputs!C20=Inputs!C16,6&lt;2))),1,0)+IF(AND(BO232&gt;0,OR(Inputs!C21&gt;Inputs!C16,AND(Inputs!C21=Inputs!C16,7&lt;2))),1,0)+IF(AND(BW232&gt;0,OR(Inputs!C22&gt;Inputs!C16,AND(Inputs!C22=Inputs!C16,8&lt;2))),1,0)+IF(AND(CE232&gt;0,OR(Inputs!C23&gt;Inputs!C16,AND(Inputs!C23=Inputs!C16,9&lt;2))),1,0)))</f>
        <v>99</v>
      </c>
      <c r="AF232" s="3">
        <f>IF(Inputs!$B$27&lt;&gt;"Ready","PENDING INPUTS",IF(A232&gt;Inputs!$B$6,0,MIN(MAX(0,(AA232+AB232+AC232)-AD232),MAX(0,C232-D232-(IF(O232&lt;AE232,K232+L232+M232-N232,0)+IF(W232&lt;AE232,S232+T232+U232-V232,0)+IF(AE232&lt;AE232,AA232+AB232+AC232-AD232,0)+IF(AM232&lt;AE232,AI232+AJ232+AK232-AL232,0)+IF(AU232&lt;AE232,AQ232+AR232+AS232-AT232,0)+IF(BC232&lt;AE232,AY232+AZ232+BA232-BB232,0)+IF(BK232&lt;AE232,BG232+BH232+BI232-BJ232,0)+IF(BS232&lt;AE232,BO232+BP232+BQ232-BR232,0)+IF(CA232&lt;AE232,BW232+BX232+BY232-BZ232,0)+IF(CI232&lt;AE232,CE232+CF232+CG232-CH232,0))))))</f>
        <v>0</v>
      </c>
      <c r="AG232" s="3">
        <f>IF(Inputs!$B$27&lt;&gt;"Ready","PENDING INPUTS",MIN((AA232+AB232+AC232),IF(D232&gt;C232,IF(D232=0,0,AD232*C232/D232),AD232+AF232)))</f>
        <v>0</v>
      </c>
      <c r="AH232" s="3">
        <f>IF(Inputs!$B$27&lt;&gt;"Ready","PENDING INPUTS",MAX(0,(AA232+AB232+AC232)-AG232))</f>
        <v>0</v>
      </c>
      <c r="AI232" s="3">
        <f>IF(Inputs!$B$27&lt;&gt;"Ready","PENDING INPUTS",AP231)</f>
        <v>0</v>
      </c>
      <c r="AJ232" s="3">
        <f>IF(Inputs!$B$27&lt;&gt;"Ready","PENDING INPUTS",IF(A232&lt;=Inputs!$B$6,ROUND(AI232*Inputs!C17/12,2),0))</f>
        <v>0</v>
      </c>
      <c r="AK232" s="3">
        <f>IF(Inputs!$B$27&lt;&gt;"Ready","PENDING INPUTS",IF(AND(A232&lt;=Inputs!$B$6,AI232&gt;0),Inputs!G17,0))</f>
        <v>0</v>
      </c>
      <c r="AL232" s="3">
        <f>IF(Inputs!$B$27&lt;&gt;"Ready","PENDING INPUTS",IF(A232&gt;Inputs!$B$6,0,MIN((AI232+AJ232+AK232),IF(Inputs!H17=1,Inputs!D17,MAX(Inputs!F17,ROUND(AI232*Inputs!E17+AJ232+AK232,2))))))</f>
        <v>0</v>
      </c>
      <c r="AM232">
        <f>IF(Inputs!$B$27&lt;&gt;"Ready","PENDING INPUTS",IF(AI232&lt;=0,99,1+IF(AND(K232&gt;0,OR(Inputs!C14&gt;Inputs!C17,AND(Inputs!C14=Inputs!C17,0&lt;3))),1,0)+IF(AND(S232&gt;0,OR(Inputs!C15&gt;Inputs!C17,AND(Inputs!C15=Inputs!C17,1&lt;3))),1,0)+IF(AND(AA232&gt;0,OR(Inputs!C16&gt;Inputs!C17,AND(Inputs!C16=Inputs!C17,2&lt;3))),1,0)+IF(AND(AQ232&gt;0,OR(Inputs!C18&gt;Inputs!C17,AND(Inputs!C18=Inputs!C17,4&lt;3))),1,0)+IF(AND(AY232&gt;0,OR(Inputs!C19&gt;Inputs!C17,AND(Inputs!C19=Inputs!C17,5&lt;3))),1,0)+IF(AND(BG232&gt;0,OR(Inputs!C20&gt;Inputs!C17,AND(Inputs!C20=Inputs!C17,6&lt;3))),1,0)+IF(AND(BO232&gt;0,OR(Inputs!C21&gt;Inputs!C17,AND(Inputs!C21=Inputs!C17,7&lt;3))),1,0)+IF(AND(BW232&gt;0,OR(Inputs!C22&gt;Inputs!C17,AND(Inputs!C22=Inputs!C17,8&lt;3))),1,0)+IF(AND(CE232&gt;0,OR(Inputs!C23&gt;Inputs!C17,AND(Inputs!C23=Inputs!C17,9&lt;3))),1,0)))</f>
        <v>99</v>
      </c>
      <c r="AN232" s="3">
        <f>IF(Inputs!$B$27&lt;&gt;"Ready","PENDING INPUTS",IF(A232&gt;Inputs!$B$6,0,MIN(MAX(0,(AI232+AJ232+AK232)-AL232),MAX(0,C232-D232-(IF(O232&lt;AM232,K232+L232+M232-N232,0)+IF(W232&lt;AM232,S232+T232+U232-V232,0)+IF(AE232&lt;AM232,AA232+AB232+AC232-AD232,0)+IF(AM232&lt;AM232,AI232+AJ232+AK232-AL232,0)+IF(AU232&lt;AM232,AQ232+AR232+AS232-AT232,0)+IF(BC232&lt;AM232,AY232+AZ232+BA232-BB232,0)+IF(BK232&lt;AM232,BG232+BH232+BI232-BJ232,0)+IF(BS232&lt;AM232,BO232+BP232+BQ232-BR232,0)+IF(CA232&lt;AM232,BW232+BX232+BY232-BZ232,0)+IF(CI232&lt;AM232,CE232+CF232+CG232-CH232,0))))))</f>
        <v>0</v>
      </c>
      <c r="AO232" s="3">
        <f>IF(Inputs!$B$27&lt;&gt;"Ready","PENDING INPUTS",MIN((AI232+AJ232+AK232),IF(D232&gt;C232,IF(D232=0,0,AL232*C232/D232),AL232+AN232)))</f>
        <v>0</v>
      </c>
      <c r="AP232" s="3">
        <f>IF(Inputs!$B$27&lt;&gt;"Ready","PENDING INPUTS",MAX(0,(AI232+AJ232+AK232)-AO232))</f>
        <v>0</v>
      </c>
      <c r="AQ232" s="3">
        <f>IF(Inputs!$B$27&lt;&gt;"Ready","PENDING INPUTS",AX231)</f>
        <v>0</v>
      </c>
      <c r="AR232" s="3">
        <f>IF(Inputs!$B$27&lt;&gt;"Ready","PENDING INPUTS",IF(A232&lt;=Inputs!$B$6,ROUND(AQ232*Inputs!C18/12,2),0))</f>
        <v>0</v>
      </c>
      <c r="AS232" s="3">
        <f>IF(Inputs!$B$27&lt;&gt;"Ready","PENDING INPUTS",IF(AND(A232&lt;=Inputs!$B$6,AQ232&gt;0),Inputs!G18,0))</f>
        <v>0</v>
      </c>
      <c r="AT232" s="3">
        <f>IF(Inputs!$B$27&lt;&gt;"Ready","PENDING INPUTS",IF(A232&gt;Inputs!$B$6,0,MIN((AQ232+AR232+AS232),IF(Inputs!H18=1,Inputs!D18,MAX(Inputs!F18,ROUND(AQ232*Inputs!E18+AR232+AS232,2))))))</f>
        <v>0</v>
      </c>
      <c r="AU232">
        <f>IF(Inputs!$B$27&lt;&gt;"Ready","PENDING INPUTS",IF(AQ232&lt;=0,99,1+IF(AND(K232&gt;0,OR(Inputs!C14&gt;Inputs!C18,AND(Inputs!C14=Inputs!C18,0&lt;4))),1,0)+IF(AND(S232&gt;0,OR(Inputs!C15&gt;Inputs!C18,AND(Inputs!C15=Inputs!C18,1&lt;4))),1,0)+IF(AND(AA232&gt;0,OR(Inputs!C16&gt;Inputs!C18,AND(Inputs!C16=Inputs!C18,2&lt;4))),1,0)+IF(AND(AI232&gt;0,OR(Inputs!C17&gt;Inputs!C18,AND(Inputs!C17=Inputs!C18,3&lt;4))),1,0)+IF(AND(AY232&gt;0,OR(Inputs!C19&gt;Inputs!C18,AND(Inputs!C19=Inputs!C18,5&lt;4))),1,0)+IF(AND(BG232&gt;0,OR(Inputs!C20&gt;Inputs!C18,AND(Inputs!C20=Inputs!C18,6&lt;4))),1,0)+IF(AND(BO232&gt;0,OR(Inputs!C21&gt;Inputs!C18,AND(Inputs!C21=Inputs!C18,7&lt;4))),1,0)+IF(AND(BW232&gt;0,OR(Inputs!C22&gt;Inputs!C18,AND(Inputs!C22=Inputs!C18,8&lt;4))),1,0)+IF(AND(CE232&gt;0,OR(Inputs!C23&gt;Inputs!C18,AND(Inputs!C23=Inputs!C18,9&lt;4))),1,0)))</f>
        <v>99</v>
      </c>
      <c r="AV232" s="3">
        <f>IF(Inputs!$B$27&lt;&gt;"Ready","PENDING INPUTS",IF(A232&gt;Inputs!$B$6,0,MIN(MAX(0,(AQ232+AR232+AS232)-AT232),MAX(0,C232-D232-(IF(O232&lt;AU232,K232+L232+M232-N232,0)+IF(W232&lt;AU232,S232+T232+U232-V232,0)+IF(AE232&lt;AU232,AA232+AB232+AC232-AD232,0)+IF(AM232&lt;AU232,AI232+AJ232+AK232-AL232,0)+IF(AU232&lt;AU232,AQ232+AR232+AS232-AT232,0)+IF(BC232&lt;AU232,AY232+AZ232+BA232-BB232,0)+IF(BK232&lt;AU232,BG232+BH232+BI232-BJ232,0)+IF(BS232&lt;AU232,BO232+BP232+BQ232-BR232,0)+IF(CA232&lt;AU232,BW232+BX232+BY232-BZ232,0)+IF(CI232&lt;AU232,CE232+CF232+CG232-CH232,0))))))</f>
        <v>0</v>
      </c>
      <c r="AW232" s="3">
        <f>IF(Inputs!$B$27&lt;&gt;"Ready","PENDING INPUTS",MIN((AQ232+AR232+AS232),IF(D232&gt;C232,IF(D232=0,0,AT232*C232/D232),AT232+AV232)))</f>
        <v>0</v>
      </c>
      <c r="AX232" s="3">
        <f>IF(Inputs!$B$27&lt;&gt;"Ready","PENDING INPUTS",MAX(0,(AQ232+AR232+AS232)-AW232))</f>
        <v>0</v>
      </c>
      <c r="AY232" s="3">
        <f>IF(Inputs!$B$27&lt;&gt;"Ready","PENDING INPUTS",BF231)</f>
        <v>0</v>
      </c>
      <c r="AZ232" s="3">
        <f>IF(Inputs!$B$27&lt;&gt;"Ready","PENDING INPUTS",IF(A232&lt;=Inputs!$B$6,ROUND(AY232*Inputs!C19/12,2),0))</f>
        <v>0</v>
      </c>
      <c r="BA232" s="3">
        <f>IF(Inputs!$B$27&lt;&gt;"Ready","PENDING INPUTS",IF(AND(A232&lt;=Inputs!$B$6,AY232&gt;0),Inputs!G19,0))</f>
        <v>0</v>
      </c>
      <c r="BB232" s="3">
        <f>IF(Inputs!$B$27&lt;&gt;"Ready","PENDING INPUTS",IF(A232&gt;Inputs!$B$6,0,MIN((AY232+AZ232+BA232),IF(Inputs!H19=1,Inputs!D19,MAX(Inputs!F19,ROUND(AY232*Inputs!E19+AZ232+BA232,2))))))</f>
        <v>0</v>
      </c>
      <c r="BC232">
        <f>IF(Inputs!$B$27&lt;&gt;"Ready","PENDING INPUTS",IF(AY232&lt;=0,99,1+IF(AND(K232&gt;0,OR(Inputs!C14&gt;Inputs!C19,AND(Inputs!C14=Inputs!C19,0&lt;5))),1,0)+IF(AND(S232&gt;0,OR(Inputs!C15&gt;Inputs!C19,AND(Inputs!C15=Inputs!C19,1&lt;5))),1,0)+IF(AND(AA232&gt;0,OR(Inputs!C16&gt;Inputs!C19,AND(Inputs!C16=Inputs!C19,2&lt;5))),1,0)+IF(AND(AI232&gt;0,OR(Inputs!C17&gt;Inputs!C19,AND(Inputs!C17=Inputs!C19,3&lt;5))),1,0)+IF(AND(AQ232&gt;0,OR(Inputs!C18&gt;Inputs!C19,AND(Inputs!C18=Inputs!C19,4&lt;5))),1,0)+IF(AND(BG232&gt;0,OR(Inputs!C20&gt;Inputs!C19,AND(Inputs!C20=Inputs!C19,6&lt;5))),1,0)+IF(AND(BO232&gt;0,OR(Inputs!C21&gt;Inputs!C19,AND(Inputs!C21=Inputs!C19,7&lt;5))),1,0)+IF(AND(BW232&gt;0,OR(Inputs!C22&gt;Inputs!C19,AND(Inputs!C22=Inputs!C19,8&lt;5))),1,0)+IF(AND(CE232&gt;0,OR(Inputs!C23&gt;Inputs!C19,AND(Inputs!C23=Inputs!C19,9&lt;5))),1,0)))</f>
        <v>99</v>
      </c>
      <c r="BD232" s="3">
        <f>IF(Inputs!$B$27&lt;&gt;"Ready","PENDING INPUTS",IF(A232&gt;Inputs!$B$6,0,MIN(MAX(0,(AY232+AZ232+BA232)-BB232),MAX(0,C232-D232-(IF(O232&lt;BC232,K232+L232+M232-N232,0)+IF(W232&lt;BC232,S232+T232+U232-V232,0)+IF(AE232&lt;BC232,AA232+AB232+AC232-AD232,0)+IF(AM232&lt;BC232,AI232+AJ232+AK232-AL232,0)+IF(AU232&lt;BC232,AQ232+AR232+AS232-AT232,0)+IF(BC232&lt;BC232,AY232+AZ232+BA232-BB232,0)+IF(BK232&lt;BC232,BG232+BH232+BI232-BJ232,0)+IF(BS232&lt;BC232,BO232+BP232+BQ232-BR232,0)+IF(CA232&lt;BC232,BW232+BX232+BY232-BZ232,0)+IF(CI232&lt;BC232,CE232+CF232+CG232-CH232,0))))))</f>
        <v>0</v>
      </c>
      <c r="BE232" s="3">
        <f>IF(Inputs!$B$27&lt;&gt;"Ready","PENDING INPUTS",MIN((AY232+AZ232+BA232),IF(D232&gt;C232,IF(D232=0,0,BB232*C232/D232),BB232+BD232)))</f>
        <v>0</v>
      </c>
      <c r="BF232" s="3">
        <f>IF(Inputs!$B$27&lt;&gt;"Ready","PENDING INPUTS",MAX(0,(AY232+AZ232+BA232)-BE232))</f>
        <v>0</v>
      </c>
      <c r="BG232" s="3">
        <f>IF(Inputs!$B$27&lt;&gt;"Ready","PENDING INPUTS",BN231)</f>
        <v>0</v>
      </c>
      <c r="BH232" s="3">
        <f>IF(Inputs!$B$27&lt;&gt;"Ready","PENDING INPUTS",IF(A232&lt;=Inputs!$B$6,ROUND(BG232*Inputs!C20/12,2),0))</f>
        <v>0</v>
      </c>
      <c r="BI232" s="3">
        <f>IF(Inputs!$B$27&lt;&gt;"Ready","PENDING INPUTS",IF(AND(A232&lt;=Inputs!$B$6,BG232&gt;0),Inputs!G20,0))</f>
        <v>0</v>
      </c>
      <c r="BJ232" s="3">
        <f>IF(Inputs!$B$27&lt;&gt;"Ready","PENDING INPUTS",IF(A232&gt;Inputs!$B$6,0,MIN((BG232+BH232+BI232),IF(Inputs!H20=1,Inputs!D20,MAX(Inputs!F20,ROUND(BG232*Inputs!E20+BH232+BI232,2))))))</f>
        <v>0</v>
      </c>
      <c r="BK232">
        <f>IF(Inputs!$B$27&lt;&gt;"Ready","PENDING INPUTS",IF(BG232&lt;=0,99,1+IF(AND(K232&gt;0,OR(Inputs!C14&gt;Inputs!C20,AND(Inputs!C14=Inputs!C20,0&lt;6))),1,0)+IF(AND(S232&gt;0,OR(Inputs!C15&gt;Inputs!C20,AND(Inputs!C15=Inputs!C20,1&lt;6))),1,0)+IF(AND(AA232&gt;0,OR(Inputs!C16&gt;Inputs!C20,AND(Inputs!C16=Inputs!C20,2&lt;6))),1,0)+IF(AND(AI232&gt;0,OR(Inputs!C17&gt;Inputs!C20,AND(Inputs!C17=Inputs!C20,3&lt;6))),1,0)+IF(AND(AQ232&gt;0,OR(Inputs!C18&gt;Inputs!C20,AND(Inputs!C18=Inputs!C20,4&lt;6))),1,0)+IF(AND(AY232&gt;0,OR(Inputs!C19&gt;Inputs!C20,AND(Inputs!C19=Inputs!C20,5&lt;6))),1,0)+IF(AND(BO232&gt;0,OR(Inputs!C21&gt;Inputs!C20,AND(Inputs!C21=Inputs!C20,7&lt;6))),1,0)+IF(AND(BW232&gt;0,OR(Inputs!C22&gt;Inputs!C20,AND(Inputs!C22=Inputs!C20,8&lt;6))),1,0)+IF(AND(CE232&gt;0,OR(Inputs!C23&gt;Inputs!C20,AND(Inputs!C23=Inputs!C20,9&lt;6))),1,0)))</f>
        <v>99</v>
      </c>
      <c r="BL232" s="3">
        <f>IF(Inputs!$B$27&lt;&gt;"Ready","PENDING INPUTS",IF(A232&gt;Inputs!$B$6,0,MIN(MAX(0,(BG232+BH232+BI232)-BJ232),MAX(0,C232-D232-(IF(O232&lt;BK232,K232+L232+M232-N232,0)+IF(W232&lt;BK232,S232+T232+U232-V232,0)+IF(AE232&lt;BK232,AA232+AB232+AC232-AD232,0)+IF(AM232&lt;BK232,AI232+AJ232+AK232-AL232,0)+IF(AU232&lt;BK232,AQ232+AR232+AS232-AT232,0)+IF(BC232&lt;BK232,AY232+AZ232+BA232-BB232,0)+IF(BK232&lt;BK232,BG232+BH232+BI232-BJ232,0)+IF(BS232&lt;BK232,BO232+BP232+BQ232-BR232,0)+IF(CA232&lt;BK232,BW232+BX232+BY232-BZ232,0)+IF(CI232&lt;BK232,CE232+CF232+CG232-CH232,0))))))</f>
        <v>0</v>
      </c>
      <c r="BM232" s="3">
        <f>IF(Inputs!$B$27&lt;&gt;"Ready","PENDING INPUTS",MIN((BG232+BH232+BI232),IF(D232&gt;C232,IF(D232=0,0,BJ232*C232/D232),BJ232+BL232)))</f>
        <v>0</v>
      </c>
      <c r="BN232" s="3">
        <f>IF(Inputs!$B$27&lt;&gt;"Ready","PENDING INPUTS",MAX(0,(BG232+BH232+BI232)-BM232))</f>
        <v>0</v>
      </c>
      <c r="BO232" s="3">
        <f>IF(Inputs!$B$27&lt;&gt;"Ready","PENDING INPUTS",BV231)</f>
        <v>0</v>
      </c>
      <c r="BP232" s="3">
        <f>IF(Inputs!$B$27&lt;&gt;"Ready","PENDING INPUTS",IF(A232&lt;=Inputs!$B$6,ROUND(BO232*Inputs!C21/12,2),0))</f>
        <v>0</v>
      </c>
      <c r="BQ232" s="3">
        <f>IF(Inputs!$B$27&lt;&gt;"Ready","PENDING INPUTS",IF(AND(A232&lt;=Inputs!$B$6,BO232&gt;0),Inputs!G21,0))</f>
        <v>0</v>
      </c>
      <c r="BR232" s="3">
        <f>IF(Inputs!$B$27&lt;&gt;"Ready","PENDING INPUTS",IF(A232&gt;Inputs!$B$6,0,MIN((BO232+BP232+BQ232),IF(Inputs!H21=1,Inputs!D21,MAX(Inputs!F21,ROUND(BO232*Inputs!E21+BP232+BQ232,2))))))</f>
        <v>0</v>
      </c>
      <c r="BS232">
        <f>IF(Inputs!$B$27&lt;&gt;"Ready","PENDING INPUTS",IF(BO232&lt;=0,99,1+IF(AND(K232&gt;0,OR(Inputs!C14&gt;Inputs!C21,AND(Inputs!C14=Inputs!C21,0&lt;7))),1,0)+IF(AND(S232&gt;0,OR(Inputs!C15&gt;Inputs!C21,AND(Inputs!C15=Inputs!C21,1&lt;7))),1,0)+IF(AND(AA232&gt;0,OR(Inputs!C16&gt;Inputs!C21,AND(Inputs!C16=Inputs!C21,2&lt;7))),1,0)+IF(AND(AI232&gt;0,OR(Inputs!C17&gt;Inputs!C21,AND(Inputs!C17=Inputs!C21,3&lt;7))),1,0)+IF(AND(AQ232&gt;0,OR(Inputs!C18&gt;Inputs!C21,AND(Inputs!C18=Inputs!C21,4&lt;7))),1,0)+IF(AND(AY232&gt;0,OR(Inputs!C19&gt;Inputs!C21,AND(Inputs!C19=Inputs!C21,5&lt;7))),1,0)+IF(AND(BG232&gt;0,OR(Inputs!C20&gt;Inputs!C21,AND(Inputs!C20=Inputs!C21,6&lt;7))),1,0)+IF(AND(BW232&gt;0,OR(Inputs!C22&gt;Inputs!C21,AND(Inputs!C22=Inputs!C21,8&lt;7))),1,0)+IF(AND(CE232&gt;0,OR(Inputs!C23&gt;Inputs!C21,AND(Inputs!C23=Inputs!C21,9&lt;7))),1,0)))</f>
        <v>99</v>
      </c>
      <c r="BT232" s="3">
        <f>IF(Inputs!$B$27&lt;&gt;"Ready","PENDING INPUTS",IF(A232&gt;Inputs!$B$6,0,MIN(MAX(0,(BO232+BP232+BQ232)-BR232),MAX(0,C232-D232-(IF(O232&lt;BS232,K232+L232+M232-N232,0)+IF(W232&lt;BS232,S232+T232+U232-V232,0)+IF(AE232&lt;BS232,AA232+AB232+AC232-AD232,0)+IF(AM232&lt;BS232,AI232+AJ232+AK232-AL232,0)+IF(AU232&lt;BS232,AQ232+AR232+AS232-AT232,0)+IF(BC232&lt;BS232,AY232+AZ232+BA232-BB232,0)+IF(BK232&lt;BS232,BG232+BH232+BI232-BJ232,0)+IF(BS232&lt;BS232,BO232+BP232+BQ232-BR232,0)+IF(CA232&lt;BS232,BW232+BX232+BY232-BZ232,0)+IF(CI232&lt;BS232,CE232+CF232+CG232-CH232,0))))))</f>
        <v>0</v>
      </c>
      <c r="BU232" s="3">
        <f>IF(Inputs!$B$27&lt;&gt;"Ready","PENDING INPUTS",MIN((BO232+BP232+BQ232),IF(D232&gt;C232,IF(D232=0,0,BR232*C232/D232),BR232+BT232)))</f>
        <v>0</v>
      </c>
      <c r="BV232" s="3">
        <f>IF(Inputs!$B$27&lt;&gt;"Ready","PENDING INPUTS",MAX(0,(BO232+BP232+BQ232)-BU232))</f>
        <v>0</v>
      </c>
      <c r="BW232" s="3">
        <f>IF(Inputs!$B$27&lt;&gt;"Ready","PENDING INPUTS",CD231)</f>
        <v>0</v>
      </c>
      <c r="BX232" s="3">
        <f>IF(Inputs!$B$27&lt;&gt;"Ready","PENDING INPUTS",IF(A232&lt;=Inputs!$B$6,ROUND(BW232*Inputs!C22/12,2),0))</f>
        <v>0</v>
      </c>
      <c r="BY232" s="3">
        <f>IF(Inputs!$B$27&lt;&gt;"Ready","PENDING INPUTS",IF(AND(A232&lt;=Inputs!$B$6,BW232&gt;0),Inputs!G22,0))</f>
        <v>0</v>
      </c>
      <c r="BZ232" s="3">
        <f>IF(Inputs!$B$27&lt;&gt;"Ready","PENDING INPUTS",IF(A232&gt;Inputs!$B$6,0,MIN((BW232+BX232+BY232),IF(Inputs!H22=1,Inputs!D22,MAX(Inputs!F22,ROUND(BW232*Inputs!E22+BX232+BY232,2))))))</f>
        <v>0</v>
      </c>
      <c r="CA232">
        <f>IF(Inputs!$B$27&lt;&gt;"Ready","PENDING INPUTS",IF(BW232&lt;=0,99,1+IF(AND(K232&gt;0,OR(Inputs!C14&gt;Inputs!C22,AND(Inputs!C14=Inputs!C22,0&lt;8))),1,0)+IF(AND(S232&gt;0,OR(Inputs!C15&gt;Inputs!C22,AND(Inputs!C15=Inputs!C22,1&lt;8))),1,0)+IF(AND(AA232&gt;0,OR(Inputs!C16&gt;Inputs!C22,AND(Inputs!C16=Inputs!C22,2&lt;8))),1,0)+IF(AND(AI232&gt;0,OR(Inputs!C17&gt;Inputs!C22,AND(Inputs!C17=Inputs!C22,3&lt;8))),1,0)+IF(AND(AQ232&gt;0,OR(Inputs!C18&gt;Inputs!C22,AND(Inputs!C18=Inputs!C22,4&lt;8))),1,0)+IF(AND(AY232&gt;0,OR(Inputs!C19&gt;Inputs!C22,AND(Inputs!C19=Inputs!C22,5&lt;8))),1,0)+IF(AND(BG232&gt;0,OR(Inputs!C20&gt;Inputs!C22,AND(Inputs!C20=Inputs!C22,6&lt;8))),1,0)+IF(AND(BO232&gt;0,OR(Inputs!C21&gt;Inputs!C22,AND(Inputs!C21=Inputs!C22,7&lt;8))),1,0)+IF(AND(CE232&gt;0,OR(Inputs!C23&gt;Inputs!C22,AND(Inputs!C23=Inputs!C22,9&lt;8))),1,0)))</f>
        <v>99</v>
      </c>
      <c r="CB232" s="3">
        <f>IF(Inputs!$B$27&lt;&gt;"Ready","PENDING INPUTS",IF(A232&gt;Inputs!$B$6,0,MIN(MAX(0,(BW232+BX232+BY232)-BZ232),MAX(0,C232-D232-(IF(O232&lt;CA232,K232+L232+M232-N232,0)+IF(W232&lt;CA232,S232+T232+U232-V232,0)+IF(AE232&lt;CA232,AA232+AB232+AC232-AD232,0)+IF(AM232&lt;CA232,AI232+AJ232+AK232-AL232,0)+IF(AU232&lt;CA232,AQ232+AR232+AS232-AT232,0)+IF(BC232&lt;CA232,AY232+AZ232+BA232-BB232,0)+IF(BK232&lt;CA232,BG232+BH232+BI232-BJ232,0)+IF(BS232&lt;CA232,BO232+BP232+BQ232-BR232,0)+IF(CA232&lt;CA232,BW232+BX232+BY232-BZ232,0)+IF(CI232&lt;CA232,CE232+CF232+CG232-CH232,0))))))</f>
        <v>0</v>
      </c>
      <c r="CC232" s="3">
        <f>IF(Inputs!$B$27&lt;&gt;"Ready","PENDING INPUTS",MIN((BW232+BX232+BY232),IF(D232&gt;C232,IF(D232=0,0,BZ232*C232/D232),BZ232+CB232)))</f>
        <v>0</v>
      </c>
      <c r="CD232" s="3">
        <f>IF(Inputs!$B$27&lt;&gt;"Ready","PENDING INPUTS",MAX(0,(BW232+BX232+BY232)-CC232))</f>
        <v>0</v>
      </c>
      <c r="CE232" s="3">
        <f>IF(Inputs!$B$27&lt;&gt;"Ready","PENDING INPUTS",CL231)</f>
        <v>0</v>
      </c>
      <c r="CF232" s="3">
        <f>IF(Inputs!$B$27&lt;&gt;"Ready","PENDING INPUTS",IF(A232&lt;=Inputs!$B$6,ROUND(CE232*Inputs!C23/12,2),0))</f>
        <v>0</v>
      </c>
      <c r="CG232" s="3">
        <f>IF(Inputs!$B$27&lt;&gt;"Ready","PENDING INPUTS",IF(AND(A232&lt;=Inputs!$B$6,CE232&gt;0),Inputs!G23,0))</f>
        <v>0</v>
      </c>
      <c r="CH232" s="3">
        <f>IF(Inputs!$B$27&lt;&gt;"Ready","PENDING INPUTS",IF(A232&gt;Inputs!$B$6,0,MIN((CE232+CF232+CG232),IF(Inputs!H23=1,Inputs!D23,MAX(Inputs!F23,ROUND(CE232*Inputs!E23+CF232+CG232,2))))))</f>
        <v>0</v>
      </c>
      <c r="CI232">
        <f>IF(Inputs!$B$27&lt;&gt;"Ready","PENDING INPUTS",IF(CE232&lt;=0,99,1+IF(AND(K232&gt;0,OR(Inputs!C14&gt;Inputs!C23,AND(Inputs!C14=Inputs!C23,0&lt;9))),1,0)+IF(AND(S232&gt;0,OR(Inputs!C15&gt;Inputs!C23,AND(Inputs!C15=Inputs!C23,1&lt;9))),1,0)+IF(AND(AA232&gt;0,OR(Inputs!C16&gt;Inputs!C23,AND(Inputs!C16=Inputs!C23,2&lt;9))),1,0)+IF(AND(AI232&gt;0,OR(Inputs!C17&gt;Inputs!C23,AND(Inputs!C17=Inputs!C23,3&lt;9))),1,0)+IF(AND(AQ232&gt;0,OR(Inputs!C18&gt;Inputs!C23,AND(Inputs!C18=Inputs!C23,4&lt;9))),1,0)+IF(AND(AY232&gt;0,OR(Inputs!C19&gt;Inputs!C23,AND(Inputs!C19=Inputs!C23,5&lt;9))),1,0)+IF(AND(BG232&gt;0,OR(Inputs!C20&gt;Inputs!C23,AND(Inputs!C20=Inputs!C23,6&lt;9))),1,0)+IF(AND(BO232&gt;0,OR(Inputs!C21&gt;Inputs!C23,AND(Inputs!C21=Inputs!C23,7&lt;9))),1,0)+IF(AND(BW232&gt;0,OR(Inputs!C22&gt;Inputs!C23,AND(Inputs!C22=Inputs!C23,8&lt;9))),1,0)))</f>
        <v>99</v>
      </c>
      <c r="CJ232" s="3">
        <f>IF(Inputs!$B$27&lt;&gt;"Ready","PENDING INPUTS",IF(A232&gt;Inputs!$B$6,0,MIN(MAX(0,(CE232+CF232+CG232)-CH232),MAX(0,C232-D232-(IF(O232&lt;CI232,K232+L232+M232-N232,0)+IF(W232&lt;CI232,S232+T232+U232-V232,0)+IF(AE232&lt;CI232,AA232+AB232+AC232-AD232,0)+IF(AM232&lt;CI232,AI232+AJ232+AK232-AL232,0)+IF(AU232&lt;CI232,AQ232+AR232+AS232-AT232,0)+IF(BC232&lt;CI232,AY232+AZ232+BA232-BB232,0)+IF(BK232&lt;CI232,BG232+BH232+BI232-BJ232,0)+IF(BS232&lt;CI232,BO232+BP232+BQ232-BR232,0)+IF(CA232&lt;CI232,BW232+BX232+BY232-BZ232,0)+IF(CI232&lt;CI232,CE232+CF232+CG232-CH232,0))))))</f>
        <v>0</v>
      </c>
      <c r="CK232" s="3">
        <f>IF(Inputs!$B$27&lt;&gt;"Ready","PENDING INPUTS",MIN((CE232+CF232+CG232),IF(D232&gt;C232,IF(D232=0,0,CH232*C232/D232),CH232+CJ232)))</f>
        <v>0</v>
      </c>
      <c r="CL232" s="3">
        <f>IF(Inputs!$B$27&lt;&gt;"Ready","PENDING INPUTS",MAX(0,(CE232+CF232+CG232)-CK232))</f>
        <v>0</v>
      </c>
    </row>
    <row r="233" spans="1:90" ht="27.95" customHeight="1" x14ac:dyDescent="0.25">
      <c r="A233">
        <v>229</v>
      </c>
      <c r="B233" s="13">
        <f>IF(Inputs!$B$27&lt;&gt;"Ready","PENDING INPUTS",EDATE(Inputs!$B$5,A233-1))</f>
        <v>53236</v>
      </c>
      <c r="C233" s="3">
        <f>IF(Inputs!$B$27&lt;&gt;"Ready","PENDING INPUTS",IF(A233&lt;=Inputs!$B$6,MAX(0,Inputs!$B$4+IF(A233=Inputs!$B$7,Inputs!$B$8,0)+IF(A233=Inputs!$B$9,Inputs!$B$10,0)),0))</f>
        <v>0</v>
      </c>
      <c r="D233" s="3">
        <f>IF(Inputs!$B$27&lt;&gt;"Ready","PENDING INPUTS",SUM(N233,V233,AD233,AL233,AT233,BB233,BJ233,BR233,BZ233,CH233))</f>
        <v>0</v>
      </c>
      <c r="E233" s="3">
        <f>IF(Inputs!$B$27&lt;&gt;"Ready","PENDING INPUTS",MAX(0,D233-C233))</f>
        <v>0</v>
      </c>
      <c r="F233" s="3">
        <f>IF(Inputs!$B$27&lt;&gt;"Ready","PENDING INPUTS",SUM(Q233,Y233,AG233,AO233,AW233,BE233,BM233,BU233,CC233,CK233))</f>
        <v>0</v>
      </c>
      <c r="G233" s="3">
        <f>IF(Inputs!$B$27&lt;&gt;"Ready","PENDING INPUTS",SUM(L233,T233,AB233,AJ233,AR233,AZ233,BH233,BP233,BX233,CF233))</f>
        <v>0</v>
      </c>
      <c r="H233" s="3">
        <f>IF(Inputs!$B$27&lt;&gt;"Ready","PENDING INPUTS",SUM(M233,U233,AC233,AK233,AS233,BA233,BI233,BQ233,BY233,CG233))</f>
        <v>0</v>
      </c>
      <c r="I233" s="3">
        <f>IF(Inputs!$B$27&lt;&gt;"Ready","PENDING INPUTS",SUM(R233,Z233,AH233,AP233,AX233,BF233,BN233,BV233,CD233,CL233))</f>
        <v>0</v>
      </c>
      <c r="J233" t="str">
        <f>IF(Inputs!$B$27&lt;&gt;"Ready","PENDING INPUTS",IF(A233&gt;Inputs!$B$6,"Beyond horizon",IF(E233&gt;0.005,"MINIMUM SHORTFALL",IF(I233&lt;0.005,"Paid off","In progress"))))</f>
        <v>Beyond horizon</v>
      </c>
      <c r="K233" s="3">
        <f>IF(Inputs!$B$27&lt;&gt;"Ready","PENDING INPUTS",R232)</f>
        <v>0</v>
      </c>
      <c r="L233" s="3">
        <f>IF(Inputs!$B$27&lt;&gt;"Ready","PENDING INPUTS",IF(A233&lt;=Inputs!$B$6,ROUND(K233*Inputs!C14/12,2),0))</f>
        <v>0</v>
      </c>
      <c r="M233" s="3">
        <f>IF(Inputs!$B$27&lt;&gt;"Ready","PENDING INPUTS",IF(AND(A233&lt;=Inputs!$B$6,K233&gt;0),Inputs!G14,0))</f>
        <v>0</v>
      </c>
      <c r="N233" s="3">
        <f>IF(Inputs!$B$27&lt;&gt;"Ready","PENDING INPUTS",IF(A233&gt;Inputs!$B$6,0,MIN((K233+L233+M233),IF(Inputs!H14=1,Inputs!D14,MAX(Inputs!F14,ROUND(K233*Inputs!E14+L233+M233,2))))))</f>
        <v>0</v>
      </c>
      <c r="O233">
        <f>IF(Inputs!$B$27&lt;&gt;"Ready","PENDING INPUTS",IF(K233&lt;=0,99,1+IF(AND(S233&gt;0,OR(Inputs!C15&gt;Inputs!C14,AND(Inputs!C15=Inputs!C14,1&lt;0))),1,0)+IF(AND(AA233&gt;0,OR(Inputs!C16&gt;Inputs!C14,AND(Inputs!C16=Inputs!C14,2&lt;0))),1,0)+IF(AND(AI233&gt;0,OR(Inputs!C17&gt;Inputs!C14,AND(Inputs!C17=Inputs!C14,3&lt;0))),1,0)+IF(AND(AQ233&gt;0,OR(Inputs!C18&gt;Inputs!C14,AND(Inputs!C18=Inputs!C14,4&lt;0))),1,0)+IF(AND(AY233&gt;0,OR(Inputs!C19&gt;Inputs!C14,AND(Inputs!C19=Inputs!C14,5&lt;0))),1,0)+IF(AND(BG233&gt;0,OR(Inputs!C20&gt;Inputs!C14,AND(Inputs!C20=Inputs!C14,6&lt;0))),1,0)+IF(AND(BO233&gt;0,OR(Inputs!C21&gt;Inputs!C14,AND(Inputs!C21=Inputs!C14,7&lt;0))),1,0)+IF(AND(BW233&gt;0,OR(Inputs!C22&gt;Inputs!C14,AND(Inputs!C22=Inputs!C14,8&lt;0))),1,0)+IF(AND(CE233&gt;0,OR(Inputs!C23&gt;Inputs!C14,AND(Inputs!C23=Inputs!C14,9&lt;0))),1,0)))</f>
        <v>99</v>
      </c>
      <c r="P233" s="3">
        <f>IF(Inputs!$B$27&lt;&gt;"Ready","PENDING INPUTS",IF(A233&gt;Inputs!$B$6,0,MIN(MAX(0,(K233+L233+M233)-N233),MAX(0,C233-D233-(IF(O233&lt;O233,K233+L233+M233-N233,0)+IF(W233&lt;O233,S233+T233+U233-V233,0)+IF(AE233&lt;O233,AA233+AB233+AC233-AD233,0)+IF(AM233&lt;O233,AI233+AJ233+AK233-AL233,0)+IF(AU233&lt;O233,AQ233+AR233+AS233-AT233,0)+IF(BC233&lt;O233,AY233+AZ233+BA233-BB233,0)+IF(BK233&lt;O233,BG233+BH233+BI233-BJ233,0)+IF(BS233&lt;O233,BO233+BP233+BQ233-BR233,0)+IF(CA233&lt;O233,BW233+BX233+BY233-BZ233,0)+IF(CI233&lt;O233,CE233+CF233+CG233-CH233,0))))))</f>
        <v>0</v>
      </c>
      <c r="Q233" s="3">
        <f>IF(Inputs!$B$27&lt;&gt;"Ready","PENDING INPUTS",MIN((K233+L233+M233),IF(D233&gt;C233,IF(D233=0,0,N233*C233/D233),N233+P233)))</f>
        <v>0</v>
      </c>
      <c r="R233" s="3">
        <f>IF(Inputs!$B$27&lt;&gt;"Ready","PENDING INPUTS",MAX(0,(K233+L233+M233)-Q233))</f>
        <v>0</v>
      </c>
      <c r="S233" s="3">
        <f>IF(Inputs!$B$27&lt;&gt;"Ready","PENDING INPUTS",Z232)</f>
        <v>0</v>
      </c>
      <c r="T233" s="3">
        <f>IF(Inputs!$B$27&lt;&gt;"Ready","PENDING INPUTS",IF(A233&lt;=Inputs!$B$6,ROUND(S233*Inputs!C15/12,2),0))</f>
        <v>0</v>
      </c>
      <c r="U233" s="3">
        <f>IF(Inputs!$B$27&lt;&gt;"Ready","PENDING INPUTS",IF(AND(A233&lt;=Inputs!$B$6,S233&gt;0),Inputs!G15,0))</f>
        <v>0</v>
      </c>
      <c r="V233" s="3">
        <f>IF(Inputs!$B$27&lt;&gt;"Ready","PENDING INPUTS",IF(A233&gt;Inputs!$B$6,0,MIN((S233+T233+U233),IF(Inputs!H15=1,Inputs!D15,MAX(Inputs!F15,ROUND(S233*Inputs!E15+T233+U233,2))))))</f>
        <v>0</v>
      </c>
      <c r="W233">
        <f>IF(Inputs!$B$27&lt;&gt;"Ready","PENDING INPUTS",IF(S233&lt;=0,99,1+IF(AND(K233&gt;0,OR(Inputs!C14&gt;Inputs!C15,AND(Inputs!C14=Inputs!C15,0&lt;1))),1,0)+IF(AND(AA233&gt;0,OR(Inputs!C16&gt;Inputs!C15,AND(Inputs!C16=Inputs!C15,2&lt;1))),1,0)+IF(AND(AI233&gt;0,OR(Inputs!C17&gt;Inputs!C15,AND(Inputs!C17=Inputs!C15,3&lt;1))),1,0)+IF(AND(AQ233&gt;0,OR(Inputs!C18&gt;Inputs!C15,AND(Inputs!C18=Inputs!C15,4&lt;1))),1,0)+IF(AND(AY233&gt;0,OR(Inputs!C19&gt;Inputs!C15,AND(Inputs!C19=Inputs!C15,5&lt;1))),1,0)+IF(AND(BG233&gt;0,OR(Inputs!C20&gt;Inputs!C15,AND(Inputs!C20=Inputs!C15,6&lt;1))),1,0)+IF(AND(BO233&gt;0,OR(Inputs!C21&gt;Inputs!C15,AND(Inputs!C21=Inputs!C15,7&lt;1))),1,0)+IF(AND(BW233&gt;0,OR(Inputs!C22&gt;Inputs!C15,AND(Inputs!C22=Inputs!C15,8&lt;1))),1,0)+IF(AND(CE233&gt;0,OR(Inputs!C23&gt;Inputs!C15,AND(Inputs!C23=Inputs!C15,9&lt;1))),1,0)))</f>
        <v>99</v>
      </c>
      <c r="X233" s="3">
        <f>IF(Inputs!$B$27&lt;&gt;"Ready","PENDING INPUTS",IF(A233&gt;Inputs!$B$6,0,MIN(MAX(0,(S233+T233+U233)-V233),MAX(0,C233-D233-(IF(O233&lt;W233,K233+L233+M233-N233,0)+IF(W233&lt;W233,S233+T233+U233-V233,0)+IF(AE233&lt;W233,AA233+AB233+AC233-AD233,0)+IF(AM233&lt;W233,AI233+AJ233+AK233-AL233,0)+IF(AU233&lt;W233,AQ233+AR233+AS233-AT233,0)+IF(BC233&lt;W233,AY233+AZ233+BA233-BB233,0)+IF(BK233&lt;W233,BG233+BH233+BI233-BJ233,0)+IF(BS233&lt;W233,BO233+BP233+BQ233-BR233,0)+IF(CA233&lt;W233,BW233+BX233+BY233-BZ233,0)+IF(CI233&lt;W233,CE233+CF233+CG233-CH233,0))))))</f>
        <v>0</v>
      </c>
      <c r="Y233" s="3">
        <f>IF(Inputs!$B$27&lt;&gt;"Ready","PENDING INPUTS",MIN((S233+T233+U233),IF(D233&gt;C233,IF(D233=0,0,V233*C233/D233),V233+X233)))</f>
        <v>0</v>
      </c>
      <c r="Z233" s="3">
        <f>IF(Inputs!$B$27&lt;&gt;"Ready","PENDING INPUTS",MAX(0,(S233+T233+U233)-Y233))</f>
        <v>0</v>
      </c>
      <c r="AA233" s="3">
        <f>IF(Inputs!$B$27&lt;&gt;"Ready","PENDING INPUTS",AH232)</f>
        <v>0</v>
      </c>
      <c r="AB233" s="3">
        <f>IF(Inputs!$B$27&lt;&gt;"Ready","PENDING INPUTS",IF(A233&lt;=Inputs!$B$6,ROUND(AA233*Inputs!C16/12,2),0))</f>
        <v>0</v>
      </c>
      <c r="AC233" s="3">
        <f>IF(Inputs!$B$27&lt;&gt;"Ready","PENDING INPUTS",IF(AND(A233&lt;=Inputs!$B$6,AA233&gt;0),Inputs!G16,0))</f>
        <v>0</v>
      </c>
      <c r="AD233" s="3">
        <f>IF(Inputs!$B$27&lt;&gt;"Ready","PENDING INPUTS",IF(A233&gt;Inputs!$B$6,0,MIN((AA233+AB233+AC233),IF(Inputs!H16=1,Inputs!D16,MAX(Inputs!F16,ROUND(AA233*Inputs!E16+AB233+AC233,2))))))</f>
        <v>0</v>
      </c>
      <c r="AE233">
        <f>IF(Inputs!$B$27&lt;&gt;"Ready","PENDING INPUTS",IF(AA233&lt;=0,99,1+IF(AND(K233&gt;0,OR(Inputs!C14&gt;Inputs!C16,AND(Inputs!C14=Inputs!C16,0&lt;2))),1,0)+IF(AND(S233&gt;0,OR(Inputs!C15&gt;Inputs!C16,AND(Inputs!C15=Inputs!C16,1&lt;2))),1,0)+IF(AND(AI233&gt;0,OR(Inputs!C17&gt;Inputs!C16,AND(Inputs!C17=Inputs!C16,3&lt;2))),1,0)+IF(AND(AQ233&gt;0,OR(Inputs!C18&gt;Inputs!C16,AND(Inputs!C18=Inputs!C16,4&lt;2))),1,0)+IF(AND(AY233&gt;0,OR(Inputs!C19&gt;Inputs!C16,AND(Inputs!C19=Inputs!C16,5&lt;2))),1,0)+IF(AND(BG233&gt;0,OR(Inputs!C20&gt;Inputs!C16,AND(Inputs!C20=Inputs!C16,6&lt;2))),1,0)+IF(AND(BO233&gt;0,OR(Inputs!C21&gt;Inputs!C16,AND(Inputs!C21=Inputs!C16,7&lt;2))),1,0)+IF(AND(BW233&gt;0,OR(Inputs!C22&gt;Inputs!C16,AND(Inputs!C22=Inputs!C16,8&lt;2))),1,0)+IF(AND(CE233&gt;0,OR(Inputs!C23&gt;Inputs!C16,AND(Inputs!C23=Inputs!C16,9&lt;2))),1,0)))</f>
        <v>99</v>
      </c>
      <c r="AF233" s="3">
        <f>IF(Inputs!$B$27&lt;&gt;"Ready","PENDING INPUTS",IF(A233&gt;Inputs!$B$6,0,MIN(MAX(0,(AA233+AB233+AC233)-AD233),MAX(0,C233-D233-(IF(O233&lt;AE233,K233+L233+M233-N233,0)+IF(W233&lt;AE233,S233+T233+U233-V233,0)+IF(AE233&lt;AE233,AA233+AB233+AC233-AD233,0)+IF(AM233&lt;AE233,AI233+AJ233+AK233-AL233,0)+IF(AU233&lt;AE233,AQ233+AR233+AS233-AT233,0)+IF(BC233&lt;AE233,AY233+AZ233+BA233-BB233,0)+IF(BK233&lt;AE233,BG233+BH233+BI233-BJ233,0)+IF(BS233&lt;AE233,BO233+BP233+BQ233-BR233,0)+IF(CA233&lt;AE233,BW233+BX233+BY233-BZ233,0)+IF(CI233&lt;AE233,CE233+CF233+CG233-CH233,0))))))</f>
        <v>0</v>
      </c>
      <c r="AG233" s="3">
        <f>IF(Inputs!$B$27&lt;&gt;"Ready","PENDING INPUTS",MIN((AA233+AB233+AC233),IF(D233&gt;C233,IF(D233=0,0,AD233*C233/D233),AD233+AF233)))</f>
        <v>0</v>
      </c>
      <c r="AH233" s="3">
        <f>IF(Inputs!$B$27&lt;&gt;"Ready","PENDING INPUTS",MAX(0,(AA233+AB233+AC233)-AG233))</f>
        <v>0</v>
      </c>
      <c r="AI233" s="3">
        <f>IF(Inputs!$B$27&lt;&gt;"Ready","PENDING INPUTS",AP232)</f>
        <v>0</v>
      </c>
      <c r="AJ233" s="3">
        <f>IF(Inputs!$B$27&lt;&gt;"Ready","PENDING INPUTS",IF(A233&lt;=Inputs!$B$6,ROUND(AI233*Inputs!C17/12,2),0))</f>
        <v>0</v>
      </c>
      <c r="AK233" s="3">
        <f>IF(Inputs!$B$27&lt;&gt;"Ready","PENDING INPUTS",IF(AND(A233&lt;=Inputs!$B$6,AI233&gt;0),Inputs!G17,0))</f>
        <v>0</v>
      </c>
      <c r="AL233" s="3">
        <f>IF(Inputs!$B$27&lt;&gt;"Ready","PENDING INPUTS",IF(A233&gt;Inputs!$B$6,0,MIN((AI233+AJ233+AK233),IF(Inputs!H17=1,Inputs!D17,MAX(Inputs!F17,ROUND(AI233*Inputs!E17+AJ233+AK233,2))))))</f>
        <v>0</v>
      </c>
      <c r="AM233">
        <f>IF(Inputs!$B$27&lt;&gt;"Ready","PENDING INPUTS",IF(AI233&lt;=0,99,1+IF(AND(K233&gt;0,OR(Inputs!C14&gt;Inputs!C17,AND(Inputs!C14=Inputs!C17,0&lt;3))),1,0)+IF(AND(S233&gt;0,OR(Inputs!C15&gt;Inputs!C17,AND(Inputs!C15=Inputs!C17,1&lt;3))),1,0)+IF(AND(AA233&gt;0,OR(Inputs!C16&gt;Inputs!C17,AND(Inputs!C16=Inputs!C17,2&lt;3))),1,0)+IF(AND(AQ233&gt;0,OR(Inputs!C18&gt;Inputs!C17,AND(Inputs!C18=Inputs!C17,4&lt;3))),1,0)+IF(AND(AY233&gt;0,OR(Inputs!C19&gt;Inputs!C17,AND(Inputs!C19=Inputs!C17,5&lt;3))),1,0)+IF(AND(BG233&gt;0,OR(Inputs!C20&gt;Inputs!C17,AND(Inputs!C20=Inputs!C17,6&lt;3))),1,0)+IF(AND(BO233&gt;0,OR(Inputs!C21&gt;Inputs!C17,AND(Inputs!C21=Inputs!C17,7&lt;3))),1,0)+IF(AND(BW233&gt;0,OR(Inputs!C22&gt;Inputs!C17,AND(Inputs!C22=Inputs!C17,8&lt;3))),1,0)+IF(AND(CE233&gt;0,OR(Inputs!C23&gt;Inputs!C17,AND(Inputs!C23=Inputs!C17,9&lt;3))),1,0)))</f>
        <v>99</v>
      </c>
      <c r="AN233" s="3">
        <f>IF(Inputs!$B$27&lt;&gt;"Ready","PENDING INPUTS",IF(A233&gt;Inputs!$B$6,0,MIN(MAX(0,(AI233+AJ233+AK233)-AL233),MAX(0,C233-D233-(IF(O233&lt;AM233,K233+L233+M233-N233,0)+IF(W233&lt;AM233,S233+T233+U233-V233,0)+IF(AE233&lt;AM233,AA233+AB233+AC233-AD233,0)+IF(AM233&lt;AM233,AI233+AJ233+AK233-AL233,0)+IF(AU233&lt;AM233,AQ233+AR233+AS233-AT233,0)+IF(BC233&lt;AM233,AY233+AZ233+BA233-BB233,0)+IF(BK233&lt;AM233,BG233+BH233+BI233-BJ233,0)+IF(BS233&lt;AM233,BO233+BP233+BQ233-BR233,0)+IF(CA233&lt;AM233,BW233+BX233+BY233-BZ233,0)+IF(CI233&lt;AM233,CE233+CF233+CG233-CH233,0))))))</f>
        <v>0</v>
      </c>
      <c r="AO233" s="3">
        <f>IF(Inputs!$B$27&lt;&gt;"Ready","PENDING INPUTS",MIN((AI233+AJ233+AK233),IF(D233&gt;C233,IF(D233=0,0,AL233*C233/D233),AL233+AN233)))</f>
        <v>0</v>
      </c>
      <c r="AP233" s="3">
        <f>IF(Inputs!$B$27&lt;&gt;"Ready","PENDING INPUTS",MAX(0,(AI233+AJ233+AK233)-AO233))</f>
        <v>0</v>
      </c>
      <c r="AQ233" s="3">
        <f>IF(Inputs!$B$27&lt;&gt;"Ready","PENDING INPUTS",AX232)</f>
        <v>0</v>
      </c>
      <c r="AR233" s="3">
        <f>IF(Inputs!$B$27&lt;&gt;"Ready","PENDING INPUTS",IF(A233&lt;=Inputs!$B$6,ROUND(AQ233*Inputs!C18/12,2),0))</f>
        <v>0</v>
      </c>
      <c r="AS233" s="3">
        <f>IF(Inputs!$B$27&lt;&gt;"Ready","PENDING INPUTS",IF(AND(A233&lt;=Inputs!$B$6,AQ233&gt;0),Inputs!G18,0))</f>
        <v>0</v>
      </c>
      <c r="AT233" s="3">
        <f>IF(Inputs!$B$27&lt;&gt;"Ready","PENDING INPUTS",IF(A233&gt;Inputs!$B$6,0,MIN((AQ233+AR233+AS233),IF(Inputs!H18=1,Inputs!D18,MAX(Inputs!F18,ROUND(AQ233*Inputs!E18+AR233+AS233,2))))))</f>
        <v>0</v>
      </c>
      <c r="AU233">
        <f>IF(Inputs!$B$27&lt;&gt;"Ready","PENDING INPUTS",IF(AQ233&lt;=0,99,1+IF(AND(K233&gt;0,OR(Inputs!C14&gt;Inputs!C18,AND(Inputs!C14=Inputs!C18,0&lt;4))),1,0)+IF(AND(S233&gt;0,OR(Inputs!C15&gt;Inputs!C18,AND(Inputs!C15=Inputs!C18,1&lt;4))),1,0)+IF(AND(AA233&gt;0,OR(Inputs!C16&gt;Inputs!C18,AND(Inputs!C16=Inputs!C18,2&lt;4))),1,0)+IF(AND(AI233&gt;0,OR(Inputs!C17&gt;Inputs!C18,AND(Inputs!C17=Inputs!C18,3&lt;4))),1,0)+IF(AND(AY233&gt;0,OR(Inputs!C19&gt;Inputs!C18,AND(Inputs!C19=Inputs!C18,5&lt;4))),1,0)+IF(AND(BG233&gt;0,OR(Inputs!C20&gt;Inputs!C18,AND(Inputs!C20=Inputs!C18,6&lt;4))),1,0)+IF(AND(BO233&gt;0,OR(Inputs!C21&gt;Inputs!C18,AND(Inputs!C21=Inputs!C18,7&lt;4))),1,0)+IF(AND(BW233&gt;0,OR(Inputs!C22&gt;Inputs!C18,AND(Inputs!C22=Inputs!C18,8&lt;4))),1,0)+IF(AND(CE233&gt;0,OR(Inputs!C23&gt;Inputs!C18,AND(Inputs!C23=Inputs!C18,9&lt;4))),1,0)))</f>
        <v>99</v>
      </c>
      <c r="AV233" s="3">
        <f>IF(Inputs!$B$27&lt;&gt;"Ready","PENDING INPUTS",IF(A233&gt;Inputs!$B$6,0,MIN(MAX(0,(AQ233+AR233+AS233)-AT233),MAX(0,C233-D233-(IF(O233&lt;AU233,K233+L233+M233-N233,0)+IF(W233&lt;AU233,S233+T233+U233-V233,0)+IF(AE233&lt;AU233,AA233+AB233+AC233-AD233,0)+IF(AM233&lt;AU233,AI233+AJ233+AK233-AL233,0)+IF(AU233&lt;AU233,AQ233+AR233+AS233-AT233,0)+IF(BC233&lt;AU233,AY233+AZ233+BA233-BB233,0)+IF(BK233&lt;AU233,BG233+BH233+BI233-BJ233,0)+IF(BS233&lt;AU233,BO233+BP233+BQ233-BR233,0)+IF(CA233&lt;AU233,BW233+BX233+BY233-BZ233,0)+IF(CI233&lt;AU233,CE233+CF233+CG233-CH233,0))))))</f>
        <v>0</v>
      </c>
      <c r="AW233" s="3">
        <f>IF(Inputs!$B$27&lt;&gt;"Ready","PENDING INPUTS",MIN((AQ233+AR233+AS233),IF(D233&gt;C233,IF(D233=0,0,AT233*C233/D233),AT233+AV233)))</f>
        <v>0</v>
      </c>
      <c r="AX233" s="3">
        <f>IF(Inputs!$B$27&lt;&gt;"Ready","PENDING INPUTS",MAX(0,(AQ233+AR233+AS233)-AW233))</f>
        <v>0</v>
      </c>
      <c r="AY233" s="3">
        <f>IF(Inputs!$B$27&lt;&gt;"Ready","PENDING INPUTS",BF232)</f>
        <v>0</v>
      </c>
      <c r="AZ233" s="3">
        <f>IF(Inputs!$B$27&lt;&gt;"Ready","PENDING INPUTS",IF(A233&lt;=Inputs!$B$6,ROUND(AY233*Inputs!C19/12,2),0))</f>
        <v>0</v>
      </c>
      <c r="BA233" s="3">
        <f>IF(Inputs!$B$27&lt;&gt;"Ready","PENDING INPUTS",IF(AND(A233&lt;=Inputs!$B$6,AY233&gt;0),Inputs!G19,0))</f>
        <v>0</v>
      </c>
      <c r="BB233" s="3">
        <f>IF(Inputs!$B$27&lt;&gt;"Ready","PENDING INPUTS",IF(A233&gt;Inputs!$B$6,0,MIN((AY233+AZ233+BA233),IF(Inputs!H19=1,Inputs!D19,MAX(Inputs!F19,ROUND(AY233*Inputs!E19+AZ233+BA233,2))))))</f>
        <v>0</v>
      </c>
      <c r="BC233">
        <f>IF(Inputs!$B$27&lt;&gt;"Ready","PENDING INPUTS",IF(AY233&lt;=0,99,1+IF(AND(K233&gt;0,OR(Inputs!C14&gt;Inputs!C19,AND(Inputs!C14=Inputs!C19,0&lt;5))),1,0)+IF(AND(S233&gt;0,OR(Inputs!C15&gt;Inputs!C19,AND(Inputs!C15=Inputs!C19,1&lt;5))),1,0)+IF(AND(AA233&gt;0,OR(Inputs!C16&gt;Inputs!C19,AND(Inputs!C16=Inputs!C19,2&lt;5))),1,0)+IF(AND(AI233&gt;0,OR(Inputs!C17&gt;Inputs!C19,AND(Inputs!C17=Inputs!C19,3&lt;5))),1,0)+IF(AND(AQ233&gt;0,OR(Inputs!C18&gt;Inputs!C19,AND(Inputs!C18=Inputs!C19,4&lt;5))),1,0)+IF(AND(BG233&gt;0,OR(Inputs!C20&gt;Inputs!C19,AND(Inputs!C20=Inputs!C19,6&lt;5))),1,0)+IF(AND(BO233&gt;0,OR(Inputs!C21&gt;Inputs!C19,AND(Inputs!C21=Inputs!C19,7&lt;5))),1,0)+IF(AND(BW233&gt;0,OR(Inputs!C22&gt;Inputs!C19,AND(Inputs!C22=Inputs!C19,8&lt;5))),1,0)+IF(AND(CE233&gt;0,OR(Inputs!C23&gt;Inputs!C19,AND(Inputs!C23=Inputs!C19,9&lt;5))),1,0)))</f>
        <v>99</v>
      </c>
      <c r="BD233" s="3">
        <f>IF(Inputs!$B$27&lt;&gt;"Ready","PENDING INPUTS",IF(A233&gt;Inputs!$B$6,0,MIN(MAX(0,(AY233+AZ233+BA233)-BB233),MAX(0,C233-D233-(IF(O233&lt;BC233,K233+L233+M233-N233,0)+IF(W233&lt;BC233,S233+T233+U233-V233,0)+IF(AE233&lt;BC233,AA233+AB233+AC233-AD233,0)+IF(AM233&lt;BC233,AI233+AJ233+AK233-AL233,0)+IF(AU233&lt;BC233,AQ233+AR233+AS233-AT233,0)+IF(BC233&lt;BC233,AY233+AZ233+BA233-BB233,0)+IF(BK233&lt;BC233,BG233+BH233+BI233-BJ233,0)+IF(BS233&lt;BC233,BO233+BP233+BQ233-BR233,0)+IF(CA233&lt;BC233,BW233+BX233+BY233-BZ233,0)+IF(CI233&lt;BC233,CE233+CF233+CG233-CH233,0))))))</f>
        <v>0</v>
      </c>
      <c r="BE233" s="3">
        <f>IF(Inputs!$B$27&lt;&gt;"Ready","PENDING INPUTS",MIN((AY233+AZ233+BA233),IF(D233&gt;C233,IF(D233=0,0,BB233*C233/D233),BB233+BD233)))</f>
        <v>0</v>
      </c>
      <c r="BF233" s="3">
        <f>IF(Inputs!$B$27&lt;&gt;"Ready","PENDING INPUTS",MAX(0,(AY233+AZ233+BA233)-BE233))</f>
        <v>0</v>
      </c>
      <c r="BG233" s="3">
        <f>IF(Inputs!$B$27&lt;&gt;"Ready","PENDING INPUTS",BN232)</f>
        <v>0</v>
      </c>
      <c r="BH233" s="3">
        <f>IF(Inputs!$B$27&lt;&gt;"Ready","PENDING INPUTS",IF(A233&lt;=Inputs!$B$6,ROUND(BG233*Inputs!C20/12,2),0))</f>
        <v>0</v>
      </c>
      <c r="BI233" s="3">
        <f>IF(Inputs!$B$27&lt;&gt;"Ready","PENDING INPUTS",IF(AND(A233&lt;=Inputs!$B$6,BG233&gt;0),Inputs!G20,0))</f>
        <v>0</v>
      </c>
      <c r="BJ233" s="3">
        <f>IF(Inputs!$B$27&lt;&gt;"Ready","PENDING INPUTS",IF(A233&gt;Inputs!$B$6,0,MIN((BG233+BH233+BI233),IF(Inputs!H20=1,Inputs!D20,MAX(Inputs!F20,ROUND(BG233*Inputs!E20+BH233+BI233,2))))))</f>
        <v>0</v>
      </c>
      <c r="BK233">
        <f>IF(Inputs!$B$27&lt;&gt;"Ready","PENDING INPUTS",IF(BG233&lt;=0,99,1+IF(AND(K233&gt;0,OR(Inputs!C14&gt;Inputs!C20,AND(Inputs!C14=Inputs!C20,0&lt;6))),1,0)+IF(AND(S233&gt;0,OR(Inputs!C15&gt;Inputs!C20,AND(Inputs!C15=Inputs!C20,1&lt;6))),1,0)+IF(AND(AA233&gt;0,OR(Inputs!C16&gt;Inputs!C20,AND(Inputs!C16=Inputs!C20,2&lt;6))),1,0)+IF(AND(AI233&gt;0,OR(Inputs!C17&gt;Inputs!C20,AND(Inputs!C17=Inputs!C20,3&lt;6))),1,0)+IF(AND(AQ233&gt;0,OR(Inputs!C18&gt;Inputs!C20,AND(Inputs!C18=Inputs!C20,4&lt;6))),1,0)+IF(AND(AY233&gt;0,OR(Inputs!C19&gt;Inputs!C20,AND(Inputs!C19=Inputs!C20,5&lt;6))),1,0)+IF(AND(BO233&gt;0,OR(Inputs!C21&gt;Inputs!C20,AND(Inputs!C21=Inputs!C20,7&lt;6))),1,0)+IF(AND(BW233&gt;0,OR(Inputs!C22&gt;Inputs!C20,AND(Inputs!C22=Inputs!C20,8&lt;6))),1,0)+IF(AND(CE233&gt;0,OR(Inputs!C23&gt;Inputs!C20,AND(Inputs!C23=Inputs!C20,9&lt;6))),1,0)))</f>
        <v>99</v>
      </c>
      <c r="BL233" s="3">
        <f>IF(Inputs!$B$27&lt;&gt;"Ready","PENDING INPUTS",IF(A233&gt;Inputs!$B$6,0,MIN(MAX(0,(BG233+BH233+BI233)-BJ233),MAX(0,C233-D233-(IF(O233&lt;BK233,K233+L233+M233-N233,0)+IF(W233&lt;BK233,S233+T233+U233-V233,0)+IF(AE233&lt;BK233,AA233+AB233+AC233-AD233,0)+IF(AM233&lt;BK233,AI233+AJ233+AK233-AL233,0)+IF(AU233&lt;BK233,AQ233+AR233+AS233-AT233,0)+IF(BC233&lt;BK233,AY233+AZ233+BA233-BB233,0)+IF(BK233&lt;BK233,BG233+BH233+BI233-BJ233,0)+IF(BS233&lt;BK233,BO233+BP233+BQ233-BR233,0)+IF(CA233&lt;BK233,BW233+BX233+BY233-BZ233,0)+IF(CI233&lt;BK233,CE233+CF233+CG233-CH233,0))))))</f>
        <v>0</v>
      </c>
      <c r="BM233" s="3">
        <f>IF(Inputs!$B$27&lt;&gt;"Ready","PENDING INPUTS",MIN((BG233+BH233+BI233),IF(D233&gt;C233,IF(D233=0,0,BJ233*C233/D233),BJ233+BL233)))</f>
        <v>0</v>
      </c>
      <c r="BN233" s="3">
        <f>IF(Inputs!$B$27&lt;&gt;"Ready","PENDING INPUTS",MAX(0,(BG233+BH233+BI233)-BM233))</f>
        <v>0</v>
      </c>
      <c r="BO233" s="3">
        <f>IF(Inputs!$B$27&lt;&gt;"Ready","PENDING INPUTS",BV232)</f>
        <v>0</v>
      </c>
      <c r="BP233" s="3">
        <f>IF(Inputs!$B$27&lt;&gt;"Ready","PENDING INPUTS",IF(A233&lt;=Inputs!$B$6,ROUND(BO233*Inputs!C21/12,2),0))</f>
        <v>0</v>
      </c>
      <c r="BQ233" s="3">
        <f>IF(Inputs!$B$27&lt;&gt;"Ready","PENDING INPUTS",IF(AND(A233&lt;=Inputs!$B$6,BO233&gt;0),Inputs!G21,0))</f>
        <v>0</v>
      </c>
      <c r="BR233" s="3">
        <f>IF(Inputs!$B$27&lt;&gt;"Ready","PENDING INPUTS",IF(A233&gt;Inputs!$B$6,0,MIN((BO233+BP233+BQ233),IF(Inputs!H21=1,Inputs!D21,MAX(Inputs!F21,ROUND(BO233*Inputs!E21+BP233+BQ233,2))))))</f>
        <v>0</v>
      </c>
      <c r="BS233">
        <f>IF(Inputs!$B$27&lt;&gt;"Ready","PENDING INPUTS",IF(BO233&lt;=0,99,1+IF(AND(K233&gt;0,OR(Inputs!C14&gt;Inputs!C21,AND(Inputs!C14=Inputs!C21,0&lt;7))),1,0)+IF(AND(S233&gt;0,OR(Inputs!C15&gt;Inputs!C21,AND(Inputs!C15=Inputs!C21,1&lt;7))),1,0)+IF(AND(AA233&gt;0,OR(Inputs!C16&gt;Inputs!C21,AND(Inputs!C16=Inputs!C21,2&lt;7))),1,0)+IF(AND(AI233&gt;0,OR(Inputs!C17&gt;Inputs!C21,AND(Inputs!C17=Inputs!C21,3&lt;7))),1,0)+IF(AND(AQ233&gt;0,OR(Inputs!C18&gt;Inputs!C21,AND(Inputs!C18=Inputs!C21,4&lt;7))),1,0)+IF(AND(AY233&gt;0,OR(Inputs!C19&gt;Inputs!C21,AND(Inputs!C19=Inputs!C21,5&lt;7))),1,0)+IF(AND(BG233&gt;0,OR(Inputs!C20&gt;Inputs!C21,AND(Inputs!C20=Inputs!C21,6&lt;7))),1,0)+IF(AND(BW233&gt;0,OR(Inputs!C22&gt;Inputs!C21,AND(Inputs!C22=Inputs!C21,8&lt;7))),1,0)+IF(AND(CE233&gt;0,OR(Inputs!C23&gt;Inputs!C21,AND(Inputs!C23=Inputs!C21,9&lt;7))),1,0)))</f>
        <v>99</v>
      </c>
      <c r="BT233" s="3">
        <f>IF(Inputs!$B$27&lt;&gt;"Ready","PENDING INPUTS",IF(A233&gt;Inputs!$B$6,0,MIN(MAX(0,(BO233+BP233+BQ233)-BR233),MAX(0,C233-D233-(IF(O233&lt;BS233,K233+L233+M233-N233,0)+IF(W233&lt;BS233,S233+T233+U233-V233,0)+IF(AE233&lt;BS233,AA233+AB233+AC233-AD233,0)+IF(AM233&lt;BS233,AI233+AJ233+AK233-AL233,0)+IF(AU233&lt;BS233,AQ233+AR233+AS233-AT233,0)+IF(BC233&lt;BS233,AY233+AZ233+BA233-BB233,0)+IF(BK233&lt;BS233,BG233+BH233+BI233-BJ233,0)+IF(BS233&lt;BS233,BO233+BP233+BQ233-BR233,0)+IF(CA233&lt;BS233,BW233+BX233+BY233-BZ233,0)+IF(CI233&lt;BS233,CE233+CF233+CG233-CH233,0))))))</f>
        <v>0</v>
      </c>
      <c r="BU233" s="3">
        <f>IF(Inputs!$B$27&lt;&gt;"Ready","PENDING INPUTS",MIN((BO233+BP233+BQ233),IF(D233&gt;C233,IF(D233=0,0,BR233*C233/D233),BR233+BT233)))</f>
        <v>0</v>
      </c>
      <c r="BV233" s="3">
        <f>IF(Inputs!$B$27&lt;&gt;"Ready","PENDING INPUTS",MAX(0,(BO233+BP233+BQ233)-BU233))</f>
        <v>0</v>
      </c>
      <c r="BW233" s="3">
        <f>IF(Inputs!$B$27&lt;&gt;"Ready","PENDING INPUTS",CD232)</f>
        <v>0</v>
      </c>
      <c r="BX233" s="3">
        <f>IF(Inputs!$B$27&lt;&gt;"Ready","PENDING INPUTS",IF(A233&lt;=Inputs!$B$6,ROUND(BW233*Inputs!C22/12,2),0))</f>
        <v>0</v>
      </c>
      <c r="BY233" s="3">
        <f>IF(Inputs!$B$27&lt;&gt;"Ready","PENDING INPUTS",IF(AND(A233&lt;=Inputs!$B$6,BW233&gt;0),Inputs!G22,0))</f>
        <v>0</v>
      </c>
      <c r="BZ233" s="3">
        <f>IF(Inputs!$B$27&lt;&gt;"Ready","PENDING INPUTS",IF(A233&gt;Inputs!$B$6,0,MIN((BW233+BX233+BY233),IF(Inputs!H22=1,Inputs!D22,MAX(Inputs!F22,ROUND(BW233*Inputs!E22+BX233+BY233,2))))))</f>
        <v>0</v>
      </c>
      <c r="CA233">
        <f>IF(Inputs!$B$27&lt;&gt;"Ready","PENDING INPUTS",IF(BW233&lt;=0,99,1+IF(AND(K233&gt;0,OR(Inputs!C14&gt;Inputs!C22,AND(Inputs!C14=Inputs!C22,0&lt;8))),1,0)+IF(AND(S233&gt;0,OR(Inputs!C15&gt;Inputs!C22,AND(Inputs!C15=Inputs!C22,1&lt;8))),1,0)+IF(AND(AA233&gt;0,OR(Inputs!C16&gt;Inputs!C22,AND(Inputs!C16=Inputs!C22,2&lt;8))),1,0)+IF(AND(AI233&gt;0,OR(Inputs!C17&gt;Inputs!C22,AND(Inputs!C17=Inputs!C22,3&lt;8))),1,0)+IF(AND(AQ233&gt;0,OR(Inputs!C18&gt;Inputs!C22,AND(Inputs!C18=Inputs!C22,4&lt;8))),1,0)+IF(AND(AY233&gt;0,OR(Inputs!C19&gt;Inputs!C22,AND(Inputs!C19=Inputs!C22,5&lt;8))),1,0)+IF(AND(BG233&gt;0,OR(Inputs!C20&gt;Inputs!C22,AND(Inputs!C20=Inputs!C22,6&lt;8))),1,0)+IF(AND(BO233&gt;0,OR(Inputs!C21&gt;Inputs!C22,AND(Inputs!C21=Inputs!C22,7&lt;8))),1,0)+IF(AND(CE233&gt;0,OR(Inputs!C23&gt;Inputs!C22,AND(Inputs!C23=Inputs!C22,9&lt;8))),1,0)))</f>
        <v>99</v>
      </c>
      <c r="CB233" s="3">
        <f>IF(Inputs!$B$27&lt;&gt;"Ready","PENDING INPUTS",IF(A233&gt;Inputs!$B$6,0,MIN(MAX(0,(BW233+BX233+BY233)-BZ233),MAX(0,C233-D233-(IF(O233&lt;CA233,K233+L233+M233-N233,0)+IF(W233&lt;CA233,S233+T233+U233-V233,0)+IF(AE233&lt;CA233,AA233+AB233+AC233-AD233,0)+IF(AM233&lt;CA233,AI233+AJ233+AK233-AL233,0)+IF(AU233&lt;CA233,AQ233+AR233+AS233-AT233,0)+IF(BC233&lt;CA233,AY233+AZ233+BA233-BB233,0)+IF(BK233&lt;CA233,BG233+BH233+BI233-BJ233,0)+IF(BS233&lt;CA233,BO233+BP233+BQ233-BR233,0)+IF(CA233&lt;CA233,BW233+BX233+BY233-BZ233,0)+IF(CI233&lt;CA233,CE233+CF233+CG233-CH233,0))))))</f>
        <v>0</v>
      </c>
      <c r="CC233" s="3">
        <f>IF(Inputs!$B$27&lt;&gt;"Ready","PENDING INPUTS",MIN((BW233+BX233+BY233),IF(D233&gt;C233,IF(D233=0,0,BZ233*C233/D233),BZ233+CB233)))</f>
        <v>0</v>
      </c>
      <c r="CD233" s="3">
        <f>IF(Inputs!$B$27&lt;&gt;"Ready","PENDING INPUTS",MAX(0,(BW233+BX233+BY233)-CC233))</f>
        <v>0</v>
      </c>
      <c r="CE233" s="3">
        <f>IF(Inputs!$B$27&lt;&gt;"Ready","PENDING INPUTS",CL232)</f>
        <v>0</v>
      </c>
      <c r="CF233" s="3">
        <f>IF(Inputs!$B$27&lt;&gt;"Ready","PENDING INPUTS",IF(A233&lt;=Inputs!$B$6,ROUND(CE233*Inputs!C23/12,2),0))</f>
        <v>0</v>
      </c>
      <c r="CG233" s="3">
        <f>IF(Inputs!$B$27&lt;&gt;"Ready","PENDING INPUTS",IF(AND(A233&lt;=Inputs!$B$6,CE233&gt;0),Inputs!G23,0))</f>
        <v>0</v>
      </c>
      <c r="CH233" s="3">
        <f>IF(Inputs!$B$27&lt;&gt;"Ready","PENDING INPUTS",IF(A233&gt;Inputs!$B$6,0,MIN((CE233+CF233+CG233),IF(Inputs!H23=1,Inputs!D23,MAX(Inputs!F23,ROUND(CE233*Inputs!E23+CF233+CG233,2))))))</f>
        <v>0</v>
      </c>
      <c r="CI233">
        <f>IF(Inputs!$B$27&lt;&gt;"Ready","PENDING INPUTS",IF(CE233&lt;=0,99,1+IF(AND(K233&gt;0,OR(Inputs!C14&gt;Inputs!C23,AND(Inputs!C14=Inputs!C23,0&lt;9))),1,0)+IF(AND(S233&gt;0,OR(Inputs!C15&gt;Inputs!C23,AND(Inputs!C15=Inputs!C23,1&lt;9))),1,0)+IF(AND(AA233&gt;0,OR(Inputs!C16&gt;Inputs!C23,AND(Inputs!C16=Inputs!C23,2&lt;9))),1,0)+IF(AND(AI233&gt;0,OR(Inputs!C17&gt;Inputs!C23,AND(Inputs!C17=Inputs!C23,3&lt;9))),1,0)+IF(AND(AQ233&gt;0,OR(Inputs!C18&gt;Inputs!C23,AND(Inputs!C18=Inputs!C23,4&lt;9))),1,0)+IF(AND(AY233&gt;0,OR(Inputs!C19&gt;Inputs!C23,AND(Inputs!C19=Inputs!C23,5&lt;9))),1,0)+IF(AND(BG233&gt;0,OR(Inputs!C20&gt;Inputs!C23,AND(Inputs!C20=Inputs!C23,6&lt;9))),1,0)+IF(AND(BO233&gt;0,OR(Inputs!C21&gt;Inputs!C23,AND(Inputs!C21=Inputs!C23,7&lt;9))),1,0)+IF(AND(BW233&gt;0,OR(Inputs!C22&gt;Inputs!C23,AND(Inputs!C22=Inputs!C23,8&lt;9))),1,0)))</f>
        <v>99</v>
      </c>
      <c r="CJ233" s="3">
        <f>IF(Inputs!$B$27&lt;&gt;"Ready","PENDING INPUTS",IF(A233&gt;Inputs!$B$6,0,MIN(MAX(0,(CE233+CF233+CG233)-CH233),MAX(0,C233-D233-(IF(O233&lt;CI233,K233+L233+M233-N233,0)+IF(W233&lt;CI233,S233+T233+U233-V233,0)+IF(AE233&lt;CI233,AA233+AB233+AC233-AD233,0)+IF(AM233&lt;CI233,AI233+AJ233+AK233-AL233,0)+IF(AU233&lt;CI233,AQ233+AR233+AS233-AT233,0)+IF(BC233&lt;CI233,AY233+AZ233+BA233-BB233,0)+IF(BK233&lt;CI233,BG233+BH233+BI233-BJ233,0)+IF(BS233&lt;CI233,BO233+BP233+BQ233-BR233,0)+IF(CA233&lt;CI233,BW233+BX233+BY233-BZ233,0)+IF(CI233&lt;CI233,CE233+CF233+CG233-CH233,0))))))</f>
        <v>0</v>
      </c>
      <c r="CK233" s="3">
        <f>IF(Inputs!$B$27&lt;&gt;"Ready","PENDING INPUTS",MIN((CE233+CF233+CG233),IF(D233&gt;C233,IF(D233=0,0,CH233*C233/D233),CH233+CJ233)))</f>
        <v>0</v>
      </c>
      <c r="CL233" s="3">
        <f>IF(Inputs!$B$27&lt;&gt;"Ready","PENDING INPUTS",MAX(0,(CE233+CF233+CG233)-CK233))</f>
        <v>0</v>
      </c>
    </row>
    <row r="234" spans="1:90" ht="27.95" customHeight="1" x14ac:dyDescent="0.25">
      <c r="A234">
        <v>230</v>
      </c>
      <c r="B234" s="13">
        <f>IF(Inputs!$B$27&lt;&gt;"Ready","PENDING INPUTS",EDATE(Inputs!$B$5,A234-1))</f>
        <v>53267</v>
      </c>
      <c r="C234" s="3">
        <f>IF(Inputs!$B$27&lt;&gt;"Ready","PENDING INPUTS",IF(A234&lt;=Inputs!$B$6,MAX(0,Inputs!$B$4+IF(A234=Inputs!$B$7,Inputs!$B$8,0)+IF(A234=Inputs!$B$9,Inputs!$B$10,0)),0))</f>
        <v>0</v>
      </c>
      <c r="D234" s="3">
        <f>IF(Inputs!$B$27&lt;&gt;"Ready","PENDING INPUTS",SUM(N234,V234,AD234,AL234,AT234,BB234,BJ234,BR234,BZ234,CH234))</f>
        <v>0</v>
      </c>
      <c r="E234" s="3">
        <f>IF(Inputs!$B$27&lt;&gt;"Ready","PENDING INPUTS",MAX(0,D234-C234))</f>
        <v>0</v>
      </c>
      <c r="F234" s="3">
        <f>IF(Inputs!$B$27&lt;&gt;"Ready","PENDING INPUTS",SUM(Q234,Y234,AG234,AO234,AW234,BE234,BM234,BU234,CC234,CK234))</f>
        <v>0</v>
      </c>
      <c r="G234" s="3">
        <f>IF(Inputs!$B$27&lt;&gt;"Ready","PENDING INPUTS",SUM(L234,T234,AB234,AJ234,AR234,AZ234,BH234,BP234,BX234,CF234))</f>
        <v>0</v>
      </c>
      <c r="H234" s="3">
        <f>IF(Inputs!$B$27&lt;&gt;"Ready","PENDING INPUTS",SUM(M234,U234,AC234,AK234,AS234,BA234,BI234,BQ234,BY234,CG234))</f>
        <v>0</v>
      </c>
      <c r="I234" s="3">
        <f>IF(Inputs!$B$27&lt;&gt;"Ready","PENDING INPUTS",SUM(R234,Z234,AH234,AP234,AX234,BF234,BN234,BV234,CD234,CL234))</f>
        <v>0</v>
      </c>
      <c r="J234" t="str">
        <f>IF(Inputs!$B$27&lt;&gt;"Ready","PENDING INPUTS",IF(A234&gt;Inputs!$B$6,"Beyond horizon",IF(E234&gt;0.005,"MINIMUM SHORTFALL",IF(I234&lt;0.005,"Paid off","In progress"))))</f>
        <v>Beyond horizon</v>
      </c>
      <c r="K234" s="3">
        <f>IF(Inputs!$B$27&lt;&gt;"Ready","PENDING INPUTS",R233)</f>
        <v>0</v>
      </c>
      <c r="L234" s="3">
        <f>IF(Inputs!$B$27&lt;&gt;"Ready","PENDING INPUTS",IF(A234&lt;=Inputs!$B$6,ROUND(K234*Inputs!C14/12,2),0))</f>
        <v>0</v>
      </c>
      <c r="M234" s="3">
        <f>IF(Inputs!$B$27&lt;&gt;"Ready","PENDING INPUTS",IF(AND(A234&lt;=Inputs!$B$6,K234&gt;0),Inputs!G14,0))</f>
        <v>0</v>
      </c>
      <c r="N234" s="3">
        <f>IF(Inputs!$B$27&lt;&gt;"Ready","PENDING INPUTS",IF(A234&gt;Inputs!$B$6,0,MIN((K234+L234+M234),IF(Inputs!H14=1,Inputs!D14,MAX(Inputs!F14,ROUND(K234*Inputs!E14+L234+M234,2))))))</f>
        <v>0</v>
      </c>
      <c r="O234">
        <f>IF(Inputs!$B$27&lt;&gt;"Ready","PENDING INPUTS",IF(K234&lt;=0,99,1+IF(AND(S234&gt;0,OR(Inputs!C15&gt;Inputs!C14,AND(Inputs!C15=Inputs!C14,1&lt;0))),1,0)+IF(AND(AA234&gt;0,OR(Inputs!C16&gt;Inputs!C14,AND(Inputs!C16=Inputs!C14,2&lt;0))),1,0)+IF(AND(AI234&gt;0,OR(Inputs!C17&gt;Inputs!C14,AND(Inputs!C17=Inputs!C14,3&lt;0))),1,0)+IF(AND(AQ234&gt;0,OR(Inputs!C18&gt;Inputs!C14,AND(Inputs!C18=Inputs!C14,4&lt;0))),1,0)+IF(AND(AY234&gt;0,OR(Inputs!C19&gt;Inputs!C14,AND(Inputs!C19=Inputs!C14,5&lt;0))),1,0)+IF(AND(BG234&gt;0,OR(Inputs!C20&gt;Inputs!C14,AND(Inputs!C20=Inputs!C14,6&lt;0))),1,0)+IF(AND(BO234&gt;0,OR(Inputs!C21&gt;Inputs!C14,AND(Inputs!C21=Inputs!C14,7&lt;0))),1,0)+IF(AND(BW234&gt;0,OR(Inputs!C22&gt;Inputs!C14,AND(Inputs!C22=Inputs!C14,8&lt;0))),1,0)+IF(AND(CE234&gt;0,OR(Inputs!C23&gt;Inputs!C14,AND(Inputs!C23=Inputs!C14,9&lt;0))),1,0)))</f>
        <v>99</v>
      </c>
      <c r="P234" s="3">
        <f>IF(Inputs!$B$27&lt;&gt;"Ready","PENDING INPUTS",IF(A234&gt;Inputs!$B$6,0,MIN(MAX(0,(K234+L234+M234)-N234),MAX(0,C234-D234-(IF(O234&lt;O234,K234+L234+M234-N234,0)+IF(W234&lt;O234,S234+T234+U234-V234,0)+IF(AE234&lt;O234,AA234+AB234+AC234-AD234,0)+IF(AM234&lt;O234,AI234+AJ234+AK234-AL234,0)+IF(AU234&lt;O234,AQ234+AR234+AS234-AT234,0)+IF(BC234&lt;O234,AY234+AZ234+BA234-BB234,0)+IF(BK234&lt;O234,BG234+BH234+BI234-BJ234,0)+IF(BS234&lt;O234,BO234+BP234+BQ234-BR234,0)+IF(CA234&lt;O234,BW234+BX234+BY234-BZ234,0)+IF(CI234&lt;O234,CE234+CF234+CG234-CH234,0))))))</f>
        <v>0</v>
      </c>
      <c r="Q234" s="3">
        <f>IF(Inputs!$B$27&lt;&gt;"Ready","PENDING INPUTS",MIN((K234+L234+M234),IF(D234&gt;C234,IF(D234=0,0,N234*C234/D234),N234+P234)))</f>
        <v>0</v>
      </c>
      <c r="R234" s="3">
        <f>IF(Inputs!$B$27&lt;&gt;"Ready","PENDING INPUTS",MAX(0,(K234+L234+M234)-Q234))</f>
        <v>0</v>
      </c>
      <c r="S234" s="3">
        <f>IF(Inputs!$B$27&lt;&gt;"Ready","PENDING INPUTS",Z233)</f>
        <v>0</v>
      </c>
      <c r="T234" s="3">
        <f>IF(Inputs!$B$27&lt;&gt;"Ready","PENDING INPUTS",IF(A234&lt;=Inputs!$B$6,ROUND(S234*Inputs!C15/12,2),0))</f>
        <v>0</v>
      </c>
      <c r="U234" s="3">
        <f>IF(Inputs!$B$27&lt;&gt;"Ready","PENDING INPUTS",IF(AND(A234&lt;=Inputs!$B$6,S234&gt;0),Inputs!G15,0))</f>
        <v>0</v>
      </c>
      <c r="V234" s="3">
        <f>IF(Inputs!$B$27&lt;&gt;"Ready","PENDING INPUTS",IF(A234&gt;Inputs!$B$6,0,MIN((S234+T234+U234),IF(Inputs!H15=1,Inputs!D15,MAX(Inputs!F15,ROUND(S234*Inputs!E15+T234+U234,2))))))</f>
        <v>0</v>
      </c>
      <c r="W234">
        <f>IF(Inputs!$B$27&lt;&gt;"Ready","PENDING INPUTS",IF(S234&lt;=0,99,1+IF(AND(K234&gt;0,OR(Inputs!C14&gt;Inputs!C15,AND(Inputs!C14=Inputs!C15,0&lt;1))),1,0)+IF(AND(AA234&gt;0,OR(Inputs!C16&gt;Inputs!C15,AND(Inputs!C16=Inputs!C15,2&lt;1))),1,0)+IF(AND(AI234&gt;0,OR(Inputs!C17&gt;Inputs!C15,AND(Inputs!C17=Inputs!C15,3&lt;1))),1,0)+IF(AND(AQ234&gt;0,OR(Inputs!C18&gt;Inputs!C15,AND(Inputs!C18=Inputs!C15,4&lt;1))),1,0)+IF(AND(AY234&gt;0,OR(Inputs!C19&gt;Inputs!C15,AND(Inputs!C19=Inputs!C15,5&lt;1))),1,0)+IF(AND(BG234&gt;0,OR(Inputs!C20&gt;Inputs!C15,AND(Inputs!C20=Inputs!C15,6&lt;1))),1,0)+IF(AND(BO234&gt;0,OR(Inputs!C21&gt;Inputs!C15,AND(Inputs!C21=Inputs!C15,7&lt;1))),1,0)+IF(AND(BW234&gt;0,OR(Inputs!C22&gt;Inputs!C15,AND(Inputs!C22=Inputs!C15,8&lt;1))),1,0)+IF(AND(CE234&gt;0,OR(Inputs!C23&gt;Inputs!C15,AND(Inputs!C23=Inputs!C15,9&lt;1))),1,0)))</f>
        <v>99</v>
      </c>
      <c r="X234" s="3">
        <f>IF(Inputs!$B$27&lt;&gt;"Ready","PENDING INPUTS",IF(A234&gt;Inputs!$B$6,0,MIN(MAX(0,(S234+T234+U234)-V234),MAX(0,C234-D234-(IF(O234&lt;W234,K234+L234+M234-N234,0)+IF(W234&lt;W234,S234+T234+U234-V234,0)+IF(AE234&lt;W234,AA234+AB234+AC234-AD234,0)+IF(AM234&lt;W234,AI234+AJ234+AK234-AL234,0)+IF(AU234&lt;W234,AQ234+AR234+AS234-AT234,0)+IF(BC234&lt;W234,AY234+AZ234+BA234-BB234,0)+IF(BK234&lt;W234,BG234+BH234+BI234-BJ234,0)+IF(BS234&lt;W234,BO234+BP234+BQ234-BR234,0)+IF(CA234&lt;W234,BW234+BX234+BY234-BZ234,0)+IF(CI234&lt;W234,CE234+CF234+CG234-CH234,0))))))</f>
        <v>0</v>
      </c>
      <c r="Y234" s="3">
        <f>IF(Inputs!$B$27&lt;&gt;"Ready","PENDING INPUTS",MIN((S234+T234+U234),IF(D234&gt;C234,IF(D234=0,0,V234*C234/D234),V234+X234)))</f>
        <v>0</v>
      </c>
      <c r="Z234" s="3">
        <f>IF(Inputs!$B$27&lt;&gt;"Ready","PENDING INPUTS",MAX(0,(S234+T234+U234)-Y234))</f>
        <v>0</v>
      </c>
      <c r="AA234" s="3">
        <f>IF(Inputs!$B$27&lt;&gt;"Ready","PENDING INPUTS",AH233)</f>
        <v>0</v>
      </c>
      <c r="AB234" s="3">
        <f>IF(Inputs!$B$27&lt;&gt;"Ready","PENDING INPUTS",IF(A234&lt;=Inputs!$B$6,ROUND(AA234*Inputs!C16/12,2),0))</f>
        <v>0</v>
      </c>
      <c r="AC234" s="3">
        <f>IF(Inputs!$B$27&lt;&gt;"Ready","PENDING INPUTS",IF(AND(A234&lt;=Inputs!$B$6,AA234&gt;0),Inputs!G16,0))</f>
        <v>0</v>
      </c>
      <c r="AD234" s="3">
        <f>IF(Inputs!$B$27&lt;&gt;"Ready","PENDING INPUTS",IF(A234&gt;Inputs!$B$6,0,MIN((AA234+AB234+AC234),IF(Inputs!H16=1,Inputs!D16,MAX(Inputs!F16,ROUND(AA234*Inputs!E16+AB234+AC234,2))))))</f>
        <v>0</v>
      </c>
      <c r="AE234">
        <f>IF(Inputs!$B$27&lt;&gt;"Ready","PENDING INPUTS",IF(AA234&lt;=0,99,1+IF(AND(K234&gt;0,OR(Inputs!C14&gt;Inputs!C16,AND(Inputs!C14=Inputs!C16,0&lt;2))),1,0)+IF(AND(S234&gt;0,OR(Inputs!C15&gt;Inputs!C16,AND(Inputs!C15=Inputs!C16,1&lt;2))),1,0)+IF(AND(AI234&gt;0,OR(Inputs!C17&gt;Inputs!C16,AND(Inputs!C17=Inputs!C16,3&lt;2))),1,0)+IF(AND(AQ234&gt;0,OR(Inputs!C18&gt;Inputs!C16,AND(Inputs!C18=Inputs!C16,4&lt;2))),1,0)+IF(AND(AY234&gt;0,OR(Inputs!C19&gt;Inputs!C16,AND(Inputs!C19=Inputs!C16,5&lt;2))),1,0)+IF(AND(BG234&gt;0,OR(Inputs!C20&gt;Inputs!C16,AND(Inputs!C20=Inputs!C16,6&lt;2))),1,0)+IF(AND(BO234&gt;0,OR(Inputs!C21&gt;Inputs!C16,AND(Inputs!C21=Inputs!C16,7&lt;2))),1,0)+IF(AND(BW234&gt;0,OR(Inputs!C22&gt;Inputs!C16,AND(Inputs!C22=Inputs!C16,8&lt;2))),1,0)+IF(AND(CE234&gt;0,OR(Inputs!C23&gt;Inputs!C16,AND(Inputs!C23=Inputs!C16,9&lt;2))),1,0)))</f>
        <v>99</v>
      </c>
      <c r="AF234" s="3">
        <f>IF(Inputs!$B$27&lt;&gt;"Ready","PENDING INPUTS",IF(A234&gt;Inputs!$B$6,0,MIN(MAX(0,(AA234+AB234+AC234)-AD234),MAX(0,C234-D234-(IF(O234&lt;AE234,K234+L234+M234-N234,0)+IF(W234&lt;AE234,S234+T234+U234-V234,0)+IF(AE234&lt;AE234,AA234+AB234+AC234-AD234,0)+IF(AM234&lt;AE234,AI234+AJ234+AK234-AL234,0)+IF(AU234&lt;AE234,AQ234+AR234+AS234-AT234,0)+IF(BC234&lt;AE234,AY234+AZ234+BA234-BB234,0)+IF(BK234&lt;AE234,BG234+BH234+BI234-BJ234,0)+IF(BS234&lt;AE234,BO234+BP234+BQ234-BR234,0)+IF(CA234&lt;AE234,BW234+BX234+BY234-BZ234,0)+IF(CI234&lt;AE234,CE234+CF234+CG234-CH234,0))))))</f>
        <v>0</v>
      </c>
      <c r="AG234" s="3">
        <f>IF(Inputs!$B$27&lt;&gt;"Ready","PENDING INPUTS",MIN((AA234+AB234+AC234),IF(D234&gt;C234,IF(D234=0,0,AD234*C234/D234),AD234+AF234)))</f>
        <v>0</v>
      </c>
      <c r="AH234" s="3">
        <f>IF(Inputs!$B$27&lt;&gt;"Ready","PENDING INPUTS",MAX(0,(AA234+AB234+AC234)-AG234))</f>
        <v>0</v>
      </c>
      <c r="AI234" s="3">
        <f>IF(Inputs!$B$27&lt;&gt;"Ready","PENDING INPUTS",AP233)</f>
        <v>0</v>
      </c>
      <c r="AJ234" s="3">
        <f>IF(Inputs!$B$27&lt;&gt;"Ready","PENDING INPUTS",IF(A234&lt;=Inputs!$B$6,ROUND(AI234*Inputs!C17/12,2),0))</f>
        <v>0</v>
      </c>
      <c r="AK234" s="3">
        <f>IF(Inputs!$B$27&lt;&gt;"Ready","PENDING INPUTS",IF(AND(A234&lt;=Inputs!$B$6,AI234&gt;0),Inputs!G17,0))</f>
        <v>0</v>
      </c>
      <c r="AL234" s="3">
        <f>IF(Inputs!$B$27&lt;&gt;"Ready","PENDING INPUTS",IF(A234&gt;Inputs!$B$6,0,MIN((AI234+AJ234+AK234),IF(Inputs!H17=1,Inputs!D17,MAX(Inputs!F17,ROUND(AI234*Inputs!E17+AJ234+AK234,2))))))</f>
        <v>0</v>
      </c>
      <c r="AM234">
        <f>IF(Inputs!$B$27&lt;&gt;"Ready","PENDING INPUTS",IF(AI234&lt;=0,99,1+IF(AND(K234&gt;0,OR(Inputs!C14&gt;Inputs!C17,AND(Inputs!C14=Inputs!C17,0&lt;3))),1,0)+IF(AND(S234&gt;0,OR(Inputs!C15&gt;Inputs!C17,AND(Inputs!C15=Inputs!C17,1&lt;3))),1,0)+IF(AND(AA234&gt;0,OR(Inputs!C16&gt;Inputs!C17,AND(Inputs!C16=Inputs!C17,2&lt;3))),1,0)+IF(AND(AQ234&gt;0,OR(Inputs!C18&gt;Inputs!C17,AND(Inputs!C18=Inputs!C17,4&lt;3))),1,0)+IF(AND(AY234&gt;0,OR(Inputs!C19&gt;Inputs!C17,AND(Inputs!C19=Inputs!C17,5&lt;3))),1,0)+IF(AND(BG234&gt;0,OR(Inputs!C20&gt;Inputs!C17,AND(Inputs!C20=Inputs!C17,6&lt;3))),1,0)+IF(AND(BO234&gt;0,OR(Inputs!C21&gt;Inputs!C17,AND(Inputs!C21=Inputs!C17,7&lt;3))),1,0)+IF(AND(BW234&gt;0,OR(Inputs!C22&gt;Inputs!C17,AND(Inputs!C22=Inputs!C17,8&lt;3))),1,0)+IF(AND(CE234&gt;0,OR(Inputs!C23&gt;Inputs!C17,AND(Inputs!C23=Inputs!C17,9&lt;3))),1,0)))</f>
        <v>99</v>
      </c>
      <c r="AN234" s="3">
        <f>IF(Inputs!$B$27&lt;&gt;"Ready","PENDING INPUTS",IF(A234&gt;Inputs!$B$6,0,MIN(MAX(0,(AI234+AJ234+AK234)-AL234),MAX(0,C234-D234-(IF(O234&lt;AM234,K234+L234+M234-N234,0)+IF(W234&lt;AM234,S234+T234+U234-V234,0)+IF(AE234&lt;AM234,AA234+AB234+AC234-AD234,0)+IF(AM234&lt;AM234,AI234+AJ234+AK234-AL234,0)+IF(AU234&lt;AM234,AQ234+AR234+AS234-AT234,0)+IF(BC234&lt;AM234,AY234+AZ234+BA234-BB234,0)+IF(BK234&lt;AM234,BG234+BH234+BI234-BJ234,0)+IF(BS234&lt;AM234,BO234+BP234+BQ234-BR234,0)+IF(CA234&lt;AM234,BW234+BX234+BY234-BZ234,0)+IF(CI234&lt;AM234,CE234+CF234+CG234-CH234,0))))))</f>
        <v>0</v>
      </c>
      <c r="AO234" s="3">
        <f>IF(Inputs!$B$27&lt;&gt;"Ready","PENDING INPUTS",MIN((AI234+AJ234+AK234),IF(D234&gt;C234,IF(D234=0,0,AL234*C234/D234),AL234+AN234)))</f>
        <v>0</v>
      </c>
      <c r="AP234" s="3">
        <f>IF(Inputs!$B$27&lt;&gt;"Ready","PENDING INPUTS",MAX(0,(AI234+AJ234+AK234)-AO234))</f>
        <v>0</v>
      </c>
      <c r="AQ234" s="3">
        <f>IF(Inputs!$B$27&lt;&gt;"Ready","PENDING INPUTS",AX233)</f>
        <v>0</v>
      </c>
      <c r="AR234" s="3">
        <f>IF(Inputs!$B$27&lt;&gt;"Ready","PENDING INPUTS",IF(A234&lt;=Inputs!$B$6,ROUND(AQ234*Inputs!C18/12,2),0))</f>
        <v>0</v>
      </c>
      <c r="AS234" s="3">
        <f>IF(Inputs!$B$27&lt;&gt;"Ready","PENDING INPUTS",IF(AND(A234&lt;=Inputs!$B$6,AQ234&gt;0),Inputs!G18,0))</f>
        <v>0</v>
      </c>
      <c r="AT234" s="3">
        <f>IF(Inputs!$B$27&lt;&gt;"Ready","PENDING INPUTS",IF(A234&gt;Inputs!$B$6,0,MIN((AQ234+AR234+AS234),IF(Inputs!H18=1,Inputs!D18,MAX(Inputs!F18,ROUND(AQ234*Inputs!E18+AR234+AS234,2))))))</f>
        <v>0</v>
      </c>
      <c r="AU234">
        <f>IF(Inputs!$B$27&lt;&gt;"Ready","PENDING INPUTS",IF(AQ234&lt;=0,99,1+IF(AND(K234&gt;0,OR(Inputs!C14&gt;Inputs!C18,AND(Inputs!C14=Inputs!C18,0&lt;4))),1,0)+IF(AND(S234&gt;0,OR(Inputs!C15&gt;Inputs!C18,AND(Inputs!C15=Inputs!C18,1&lt;4))),1,0)+IF(AND(AA234&gt;0,OR(Inputs!C16&gt;Inputs!C18,AND(Inputs!C16=Inputs!C18,2&lt;4))),1,0)+IF(AND(AI234&gt;0,OR(Inputs!C17&gt;Inputs!C18,AND(Inputs!C17=Inputs!C18,3&lt;4))),1,0)+IF(AND(AY234&gt;0,OR(Inputs!C19&gt;Inputs!C18,AND(Inputs!C19=Inputs!C18,5&lt;4))),1,0)+IF(AND(BG234&gt;0,OR(Inputs!C20&gt;Inputs!C18,AND(Inputs!C20=Inputs!C18,6&lt;4))),1,0)+IF(AND(BO234&gt;0,OR(Inputs!C21&gt;Inputs!C18,AND(Inputs!C21=Inputs!C18,7&lt;4))),1,0)+IF(AND(BW234&gt;0,OR(Inputs!C22&gt;Inputs!C18,AND(Inputs!C22=Inputs!C18,8&lt;4))),1,0)+IF(AND(CE234&gt;0,OR(Inputs!C23&gt;Inputs!C18,AND(Inputs!C23=Inputs!C18,9&lt;4))),1,0)))</f>
        <v>99</v>
      </c>
      <c r="AV234" s="3">
        <f>IF(Inputs!$B$27&lt;&gt;"Ready","PENDING INPUTS",IF(A234&gt;Inputs!$B$6,0,MIN(MAX(0,(AQ234+AR234+AS234)-AT234),MAX(0,C234-D234-(IF(O234&lt;AU234,K234+L234+M234-N234,0)+IF(W234&lt;AU234,S234+T234+U234-V234,0)+IF(AE234&lt;AU234,AA234+AB234+AC234-AD234,0)+IF(AM234&lt;AU234,AI234+AJ234+AK234-AL234,0)+IF(AU234&lt;AU234,AQ234+AR234+AS234-AT234,0)+IF(BC234&lt;AU234,AY234+AZ234+BA234-BB234,0)+IF(BK234&lt;AU234,BG234+BH234+BI234-BJ234,0)+IF(BS234&lt;AU234,BO234+BP234+BQ234-BR234,0)+IF(CA234&lt;AU234,BW234+BX234+BY234-BZ234,0)+IF(CI234&lt;AU234,CE234+CF234+CG234-CH234,0))))))</f>
        <v>0</v>
      </c>
      <c r="AW234" s="3">
        <f>IF(Inputs!$B$27&lt;&gt;"Ready","PENDING INPUTS",MIN((AQ234+AR234+AS234),IF(D234&gt;C234,IF(D234=0,0,AT234*C234/D234),AT234+AV234)))</f>
        <v>0</v>
      </c>
      <c r="AX234" s="3">
        <f>IF(Inputs!$B$27&lt;&gt;"Ready","PENDING INPUTS",MAX(0,(AQ234+AR234+AS234)-AW234))</f>
        <v>0</v>
      </c>
      <c r="AY234" s="3">
        <f>IF(Inputs!$B$27&lt;&gt;"Ready","PENDING INPUTS",BF233)</f>
        <v>0</v>
      </c>
      <c r="AZ234" s="3">
        <f>IF(Inputs!$B$27&lt;&gt;"Ready","PENDING INPUTS",IF(A234&lt;=Inputs!$B$6,ROUND(AY234*Inputs!C19/12,2),0))</f>
        <v>0</v>
      </c>
      <c r="BA234" s="3">
        <f>IF(Inputs!$B$27&lt;&gt;"Ready","PENDING INPUTS",IF(AND(A234&lt;=Inputs!$B$6,AY234&gt;0),Inputs!G19,0))</f>
        <v>0</v>
      </c>
      <c r="BB234" s="3">
        <f>IF(Inputs!$B$27&lt;&gt;"Ready","PENDING INPUTS",IF(A234&gt;Inputs!$B$6,0,MIN((AY234+AZ234+BA234),IF(Inputs!H19=1,Inputs!D19,MAX(Inputs!F19,ROUND(AY234*Inputs!E19+AZ234+BA234,2))))))</f>
        <v>0</v>
      </c>
      <c r="BC234">
        <f>IF(Inputs!$B$27&lt;&gt;"Ready","PENDING INPUTS",IF(AY234&lt;=0,99,1+IF(AND(K234&gt;0,OR(Inputs!C14&gt;Inputs!C19,AND(Inputs!C14=Inputs!C19,0&lt;5))),1,0)+IF(AND(S234&gt;0,OR(Inputs!C15&gt;Inputs!C19,AND(Inputs!C15=Inputs!C19,1&lt;5))),1,0)+IF(AND(AA234&gt;0,OR(Inputs!C16&gt;Inputs!C19,AND(Inputs!C16=Inputs!C19,2&lt;5))),1,0)+IF(AND(AI234&gt;0,OR(Inputs!C17&gt;Inputs!C19,AND(Inputs!C17=Inputs!C19,3&lt;5))),1,0)+IF(AND(AQ234&gt;0,OR(Inputs!C18&gt;Inputs!C19,AND(Inputs!C18=Inputs!C19,4&lt;5))),1,0)+IF(AND(BG234&gt;0,OR(Inputs!C20&gt;Inputs!C19,AND(Inputs!C20=Inputs!C19,6&lt;5))),1,0)+IF(AND(BO234&gt;0,OR(Inputs!C21&gt;Inputs!C19,AND(Inputs!C21=Inputs!C19,7&lt;5))),1,0)+IF(AND(BW234&gt;0,OR(Inputs!C22&gt;Inputs!C19,AND(Inputs!C22=Inputs!C19,8&lt;5))),1,0)+IF(AND(CE234&gt;0,OR(Inputs!C23&gt;Inputs!C19,AND(Inputs!C23=Inputs!C19,9&lt;5))),1,0)))</f>
        <v>99</v>
      </c>
      <c r="BD234" s="3">
        <f>IF(Inputs!$B$27&lt;&gt;"Ready","PENDING INPUTS",IF(A234&gt;Inputs!$B$6,0,MIN(MAX(0,(AY234+AZ234+BA234)-BB234),MAX(0,C234-D234-(IF(O234&lt;BC234,K234+L234+M234-N234,0)+IF(W234&lt;BC234,S234+T234+U234-V234,0)+IF(AE234&lt;BC234,AA234+AB234+AC234-AD234,0)+IF(AM234&lt;BC234,AI234+AJ234+AK234-AL234,0)+IF(AU234&lt;BC234,AQ234+AR234+AS234-AT234,0)+IF(BC234&lt;BC234,AY234+AZ234+BA234-BB234,0)+IF(BK234&lt;BC234,BG234+BH234+BI234-BJ234,0)+IF(BS234&lt;BC234,BO234+BP234+BQ234-BR234,0)+IF(CA234&lt;BC234,BW234+BX234+BY234-BZ234,0)+IF(CI234&lt;BC234,CE234+CF234+CG234-CH234,0))))))</f>
        <v>0</v>
      </c>
      <c r="BE234" s="3">
        <f>IF(Inputs!$B$27&lt;&gt;"Ready","PENDING INPUTS",MIN((AY234+AZ234+BA234),IF(D234&gt;C234,IF(D234=0,0,BB234*C234/D234),BB234+BD234)))</f>
        <v>0</v>
      </c>
      <c r="BF234" s="3">
        <f>IF(Inputs!$B$27&lt;&gt;"Ready","PENDING INPUTS",MAX(0,(AY234+AZ234+BA234)-BE234))</f>
        <v>0</v>
      </c>
      <c r="BG234" s="3">
        <f>IF(Inputs!$B$27&lt;&gt;"Ready","PENDING INPUTS",BN233)</f>
        <v>0</v>
      </c>
      <c r="BH234" s="3">
        <f>IF(Inputs!$B$27&lt;&gt;"Ready","PENDING INPUTS",IF(A234&lt;=Inputs!$B$6,ROUND(BG234*Inputs!C20/12,2),0))</f>
        <v>0</v>
      </c>
      <c r="BI234" s="3">
        <f>IF(Inputs!$B$27&lt;&gt;"Ready","PENDING INPUTS",IF(AND(A234&lt;=Inputs!$B$6,BG234&gt;0),Inputs!G20,0))</f>
        <v>0</v>
      </c>
      <c r="BJ234" s="3">
        <f>IF(Inputs!$B$27&lt;&gt;"Ready","PENDING INPUTS",IF(A234&gt;Inputs!$B$6,0,MIN((BG234+BH234+BI234),IF(Inputs!H20=1,Inputs!D20,MAX(Inputs!F20,ROUND(BG234*Inputs!E20+BH234+BI234,2))))))</f>
        <v>0</v>
      </c>
      <c r="BK234">
        <f>IF(Inputs!$B$27&lt;&gt;"Ready","PENDING INPUTS",IF(BG234&lt;=0,99,1+IF(AND(K234&gt;0,OR(Inputs!C14&gt;Inputs!C20,AND(Inputs!C14=Inputs!C20,0&lt;6))),1,0)+IF(AND(S234&gt;0,OR(Inputs!C15&gt;Inputs!C20,AND(Inputs!C15=Inputs!C20,1&lt;6))),1,0)+IF(AND(AA234&gt;0,OR(Inputs!C16&gt;Inputs!C20,AND(Inputs!C16=Inputs!C20,2&lt;6))),1,0)+IF(AND(AI234&gt;0,OR(Inputs!C17&gt;Inputs!C20,AND(Inputs!C17=Inputs!C20,3&lt;6))),1,0)+IF(AND(AQ234&gt;0,OR(Inputs!C18&gt;Inputs!C20,AND(Inputs!C18=Inputs!C20,4&lt;6))),1,0)+IF(AND(AY234&gt;0,OR(Inputs!C19&gt;Inputs!C20,AND(Inputs!C19=Inputs!C20,5&lt;6))),1,0)+IF(AND(BO234&gt;0,OR(Inputs!C21&gt;Inputs!C20,AND(Inputs!C21=Inputs!C20,7&lt;6))),1,0)+IF(AND(BW234&gt;0,OR(Inputs!C22&gt;Inputs!C20,AND(Inputs!C22=Inputs!C20,8&lt;6))),1,0)+IF(AND(CE234&gt;0,OR(Inputs!C23&gt;Inputs!C20,AND(Inputs!C23=Inputs!C20,9&lt;6))),1,0)))</f>
        <v>99</v>
      </c>
      <c r="BL234" s="3">
        <f>IF(Inputs!$B$27&lt;&gt;"Ready","PENDING INPUTS",IF(A234&gt;Inputs!$B$6,0,MIN(MAX(0,(BG234+BH234+BI234)-BJ234),MAX(0,C234-D234-(IF(O234&lt;BK234,K234+L234+M234-N234,0)+IF(W234&lt;BK234,S234+T234+U234-V234,0)+IF(AE234&lt;BK234,AA234+AB234+AC234-AD234,0)+IF(AM234&lt;BK234,AI234+AJ234+AK234-AL234,0)+IF(AU234&lt;BK234,AQ234+AR234+AS234-AT234,0)+IF(BC234&lt;BK234,AY234+AZ234+BA234-BB234,0)+IF(BK234&lt;BK234,BG234+BH234+BI234-BJ234,0)+IF(BS234&lt;BK234,BO234+BP234+BQ234-BR234,0)+IF(CA234&lt;BK234,BW234+BX234+BY234-BZ234,0)+IF(CI234&lt;BK234,CE234+CF234+CG234-CH234,0))))))</f>
        <v>0</v>
      </c>
      <c r="BM234" s="3">
        <f>IF(Inputs!$B$27&lt;&gt;"Ready","PENDING INPUTS",MIN((BG234+BH234+BI234),IF(D234&gt;C234,IF(D234=0,0,BJ234*C234/D234),BJ234+BL234)))</f>
        <v>0</v>
      </c>
      <c r="BN234" s="3">
        <f>IF(Inputs!$B$27&lt;&gt;"Ready","PENDING INPUTS",MAX(0,(BG234+BH234+BI234)-BM234))</f>
        <v>0</v>
      </c>
      <c r="BO234" s="3">
        <f>IF(Inputs!$B$27&lt;&gt;"Ready","PENDING INPUTS",BV233)</f>
        <v>0</v>
      </c>
      <c r="BP234" s="3">
        <f>IF(Inputs!$B$27&lt;&gt;"Ready","PENDING INPUTS",IF(A234&lt;=Inputs!$B$6,ROUND(BO234*Inputs!C21/12,2),0))</f>
        <v>0</v>
      </c>
      <c r="BQ234" s="3">
        <f>IF(Inputs!$B$27&lt;&gt;"Ready","PENDING INPUTS",IF(AND(A234&lt;=Inputs!$B$6,BO234&gt;0),Inputs!G21,0))</f>
        <v>0</v>
      </c>
      <c r="BR234" s="3">
        <f>IF(Inputs!$B$27&lt;&gt;"Ready","PENDING INPUTS",IF(A234&gt;Inputs!$B$6,0,MIN((BO234+BP234+BQ234),IF(Inputs!H21=1,Inputs!D21,MAX(Inputs!F21,ROUND(BO234*Inputs!E21+BP234+BQ234,2))))))</f>
        <v>0</v>
      </c>
      <c r="BS234">
        <f>IF(Inputs!$B$27&lt;&gt;"Ready","PENDING INPUTS",IF(BO234&lt;=0,99,1+IF(AND(K234&gt;0,OR(Inputs!C14&gt;Inputs!C21,AND(Inputs!C14=Inputs!C21,0&lt;7))),1,0)+IF(AND(S234&gt;0,OR(Inputs!C15&gt;Inputs!C21,AND(Inputs!C15=Inputs!C21,1&lt;7))),1,0)+IF(AND(AA234&gt;0,OR(Inputs!C16&gt;Inputs!C21,AND(Inputs!C16=Inputs!C21,2&lt;7))),1,0)+IF(AND(AI234&gt;0,OR(Inputs!C17&gt;Inputs!C21,AND(Inputs!C17=Inputs!C21,3&lt;7))),1,0)+IF(AND(AQ234&gt;0,OR(Inputs!C18&gt;Inputs!C21,AND(Inputs!C18=Inputs!C21,4&lt;7))),1,0)+IF(AND(AY234&gt;0,OR(Inputs!C19&gt;Inputs!C21,AND(Inputs!C19=Inputs!C21,5&lt;7))),1,0)+IF(AND(BG234&gt;0,OR(Inputs!C20&gt;Inputs!C21,AND(Inputs!C20=Inputs!C21,6&lt;7))),1,0)+IF(AND(BW234&gt;0,OR(Inputs!C22&gt;Inputs!C21,AND(Inputs!C22=Inputs!C21,8&lt;7))),1,0)+IF(AND(CE234&gt;0,OR(Inputs!C23&gt;Inputs!C21,AND(Inputs!C23=Inputs!C21,9&lt;7))),1,0)))</f>
        <v>99</v>
      </c>
      <c r="BT234" s="3">
        <f>IF(Inputs!$B$27&lt;&gt;"Ready","PENDING INPUTS",IF(A234&gt;Inputs!$B$6,0,MIN(MAX(0,(BO234+BP234+BQ234)-BR234),MAX(0,C234-D234-(IF(O234&lt;BS234,K234+L234+M234-N234,0)+IF(W234&lt;BS234,S234+T234+U234-V234,0)+IF(AE234&lt;BS234,AA234+AB234+AC234-AD234,0)+IF(AM234&lt;BS234,AI234+AJ234+AK234-AL234,0)+IF(AU234&lt;BS234,AQ234+AR234+AS234-AT234,0)+IF(BC234&lt;BS234,AY234+AZ234+BA234-BB234,0)+IF(BK234&lt;BS234,BG234+BH234+BI234-BJ234,0)+IF(BS234&lt;BS234,BO234+BP234+BQ234-BR234,0)+IF(CA234&lt;BS234,BW234+BX234+BY234-BZ234,0)+IF(CI234&lt;BS234,CE234+CF234+CG234-CH234,0))))))</f>
        <v>0</v>
      </c>
      <c r="BU234" s="3">
        <f>IF(Inputs!$B$27&lt;&gt;"Ready","PENDING INPUTS",MIN((BO234+BP234+BQ234),IF(D234&gt;C234,IF(D234=0,0,BR234*C234/D234),BR234+BT234)))</f>
        <v>0</v>
      </c>
      <c r="BV234" s="3">
        <f>IF(Inputs!$B$27&lt;&gt;"Ready","PENDING INPUTS",MAX(0,(BO234+BP234+BQ234)-BU234))</f>
        <v>0</v>
      </c>
      <c r="BW234" s="3">
        <f>IF(Inputs!$B$27&lt;&gt;"Ready","PENDING INPUTS",CD233)</f>
        <v>0</v>
      </c>
      <c r="BX234" s="3">
        <f>IF(Inputs!$B$27&lt;&gt;"Ready","PENDING INPUTS",IF(A234&lt;=Inputs!$B$6,ROUND(BW234*Inputs!C22/12,2),0))</f>
        <v>0</v>
      </c>
      <c r="BY234" s="3">
        <f>IF(Inputs!$B$27&lt;&gt;"Ready","PENDING INPUTS",IF(AND(A234&lt;=Inputs!$B$6,BW234&gt;0),Inputs!G22,0))</f>
        <v>0</v>
      </c>
      <c r="BZ234" s="3">
        <f>IF(Inputs!$B$27&lt;&gt;"Ready","PENDING INPUTS",IF(A234&gt;Inputs!$B$6,0,MIN((BW234+BX234+BY234),IF(Inputs!H22=1,Inputs!D22,MAX(Inputs!F22,ROUND(BW234*Inputs!E22+BX234+BY234,2))))))</f>
        <v>0</v>
      </c>
      <c r="CA234">
        <f>IF(Inputs!$B$27&lt;&gt;"Ready","PENDING INPUTS",IF(BW234&lt;=0,99,1+IF(AND(K234&gt;0,OR(Inputs!C14&gt;Inputs!C22,AND(Inputs!C14=Inputs!C22,0&lt;8))),1,0)+IF(AND(S234&gt;0,OR(Inputs!C15&gt;Inputs!C22,AND(Inputs!C15=Inputs!C22,1&lt;8))),1,0)+IF(AND(AA234&gt;0,OR(Inputs!C16&gt;Inputs!C22,AND(Inputs!C16=Inputs!C22,2&lt;8))),1,0)+IF(AND(AI234&gt;0,OR(Inputs!C17&gt;Inputs!C22,AND(Inputs!C17=Inputs!C22,3&lt;8))),1,0)+IF(AND(AQ234&gt;0,OR(Inputs!C18&gt;Inputs!C22,AND(Inputs!C18=Inputs!C22,4&lt;8))),1,0)+IF(AND(AY234&gt;0,OR(Inputs!C19&gt;Inputs!C22,AND(Inputs!C19=Inputs!C22,5&lt;8))),1,0)+IF(AND(BG234&gt;0,OR(Inputs!C20&gt;Inputs!C22,AND(Inputs!C20=Inputs!C22,6&lt;8))),1,0)+IF(AND(BO234&gt;0,OR(Inputs!C21&gt;Inputs!C22,AND(Inputs!C21=Inputs!C22,7&lt;8))),1,0)+IF(AND(CE234&gt;0,OR(Inputs!C23&gt;Inputs!C22,AND(Inputs!C23=Inputs!C22,9&lt;8))),1,0)))</f>
        <v>99</v>
      </c>
      <c r="CB234" s="3">
        <f>IF(Inputs!$B$27&lt;&gt;"Ready","PENDING INPUTS",IF(A234&gt;Inputs!$B$6,0,MIN(MAX(0,(BW234+BX234+BY234)-BZ234),MAX(0,C234-D234-(IF(O234&lt;CA234,K234+L234+M234-N234,0)+IF(W234&lt;CA234,S234+T234+U234-V234,0)+IF(AE234&lt;CA234,AA234+AB234+AC234-AD234,0)+IF(AM234&lt;CA234,AI234+AJ234+AK234-AL234,0)+IF(AU234&lt;CA234,AQ234+AR234+AS234-AT234,0)+IF(BC234&lt;CA234,AY234+AZ234+BA234-BB234,0)+IF(BK234&lt;CA234,BG234+BH234+BI234-BJ234,0)+IF(BS234&lt;CA234,BO234+BP234+BQ234-BR234,0)+IF(CA234&lt;CA234,BW234+BX234+BY234-BZ234,0)+IF(CI234&lt;CA234,CE234+CF234+CG234-CH234,0))))))</f>
        <v>0</v>
      </c>
      <c r="CC234" s="3">
        <f>IF(Inputs!$B$27&lt;&gt;"Ready","PENDING INPUTS",MIN((BW234+BX234+BY234),IF(D234&gt;C234,IF(D234=0,0,BZ234*C234/D234),BZ234+CB234)))</f>
        <v>0</v>
      </c>
      <c r="CD234" s="3">
        <f>IF(Inputs!$B$27&lt;&gt;"Ready","PENDING INPUTS",MAX(0,(BW234+BX234+BY234)-CC234))</f>
        <v>0</v>
      </c>
      <c r="CE234" s="3">
        <f>IF(Inputs!$B$27&lt;&gt;"Ready","PENDING INPUTS",CL233)</f>
        <v>0</v>
      </c>
      <c r="CF234" s="3">
        <f>IF(Inputs!$B$27&lt;&gt;"Ready","PENDING INPUTS",IF(A234&lt;=Inputs!$B$6,ROUND(CE234*Inputs!C23/12,2),0))</f>
        <v>0</v>
      </c>
      <c r="CG234" s="3">
        <f>IF(Inputs!$B$27&lt;&gt;"Ready","PENDING INPUTS",IF(AND(A234&lt;=Inputs!$B$6,CE234&gt;0),Inputs!G23,0))</f>
        <v>0</v>
      </c>
      <c r="CH234" s="3">
        <f>IF(Inputs!$B$27&lt;&gt;"Ready","PENDING INPUTS",IF(A234&gt;Inputs!$B$6,0,MIN((CE234+CF234+CG234),IF(Inputs!H23=1,Inputs!D23,MAX(Inputs!F23,ROUND(CE234*Inputs!E23+CF234+CG234,2))))))</f>
        <v>0</v>
      </c>
      <c r="CI234">
        <f>IF(Inputs!$B$27&lt;&gt;"Ready","PENDING INPUTS",IF(CE234&lt;=0,99,1+IF(AND(K234&gt;0,OR(Inputs!C14&gt;Inputs!C23,AND(Inputs!C14=Inputs!C23,0&lt;9))),1,0)+IF(AND(S234&gt;0,OR(Inputs!C15&gt;Inputs!C23,AND(Inputs!C15=Inputs!C23,1&lt;9))),1,0)+IF(AND(AA234&gt;0,OR(Inputs!C16&gt;Inputs!C23,AND(Inputs!C16=Inputs!C23,2&lt;9))),1,0)+IF(AND(AI234&gt;0,OR(Inputs!C17&gt;Inputs!C23,AND(Inputs!C17=Inputs!C23,3&lt;9))),1,0)+IF(AND(AQ234&gt;0,OR(Inputs!C18&gt;Inputs!C23,AND(Inputs!C18=Inputs!C23,4&lt;9))),1,0)+IF(AND(AY234&gt;0,OR(Inputs!C19&gt;Inputs!C23,AND(Inputs!C19=Inputs!C23,5&lt;9))),1,0)+IF(AND(BG234&gt;0,OR(Inputs!C20&gt;Inputs!C23,AND(Inputs!C20=Inputs!C23,6&lt;9))),1,0)+IF(AND(BO234&gt;0,OR(Inputs!C21&gt;Inputs!C23,AND(Inputs!C21=Inputs!C23,7&lt;9))),1,0)+IF(AND(BW234&gt;0,OR(Inputs!C22&gt;Inputs!C23,AND(Inputs!C22=Inputs!C23,8&lt;9))),1,0)))</f>
        <v>99</v>
      </c>
      <c r="CJ234" s="3">
        <f>IF(Inputs!$B$27&lt;&gt;"Ready","PENDING INPUTS",IF(A234&gt;Inputs!$B$6,0,MIN(MAX(0,(CE234+CF234+CG234)-CH234),MAX(0,C234-D234-(IF(O234&lt;CI234,K234+L234+M234-N234,0)+IF(W234&lt;CI234,S234+T234+U234-V234,0)+IF(AE234&lt;CI234,AA234+AB234+AC234-AD234,0)+IF(AM234&lt;CI234,AI234+AJ234+AK234-AL234,0)+IF(AU234&lt;CI234,AQ234+AR234+AS234-AT234,0)+IF(BC234&lt;CI234,AY234+AZ234+BA234-BB234,0)+IF(BK234&lt;CI234,BG234+BH234+BI234-BJ234,0)+IF(BS234&lt;CI234,BO234+BP234+BQ234-BR234,0)+IF(CA234&lt;CI234,BW234+BX234+BY234-BZ234,0)+IF(CI234&lt;CI234,CE234+CF234+CG234-CH234,0))))))</f>
        <v>0</v>
      </c>
      <c r="CK234" s="3">
        <f>IF(Inputs!$B$27&lt;&gt;"Ready","PENDING INPUTS",MIN((CE234+CF234+CG234),IF(D234&gt;C234,IF(D234=0,0,CH234*C234/D234),CH234+CJ234)))</f>
        <v>0</v>
      </c>
      <c r="CL234" s="3">
        <f>IF(Inputs!$B$27&lt;&gt;"Ready","PENDING INPUTS",MAX(0,(CE234+CF234+CG234)-CK234))</f>
        <v>0</v>
      </c>
    </row>
    <row r="235" spans="1:90" ht="27.95" customHeight="1" x14ac:dyDescent="0.25">
      <c r="A235">
        <v>231</v>
      </c>
      <c r="B235" s="13">
        <f>IF(Inputs!$B$27&lt;&gt;"Ready","PENDING INPUTS",EDATE(Inputs!$B$5,A235-1))</f>
        <v>53297</v>
      </c>
      <c r="C235" s="3">
        <f>IF(Inputs!$B$27&lt;&gt;"Ready","PENDING INPUTS",IF(A235&lt;=Inputs!$B$6,MAX(0,Inputs!$B$4+IF(A235=Inputs!$B$7,Inputs!$B$8,0)+IF(A235=Inputs!$B$9,Inputs!$B$10,0)),0))</f>
        <v>0</v>
      </c>
      <c r="D235" s="3">
        <f>IF(Inputs!$B$27&lt;&gt;"Ready","PENDING INPUTS",SUM(N235,V235,AD235,AL235,AT235,BB235,BJ235,BR235,BZ235,CH235))</f>
        <v>0</v>
      </c>
      <c r="E235" s="3">
        <f>IF(Inputs!$B$27&lt;&gt;"Ready","PENDING INPUTS",MAX(0,D235-C235))</f>
        <v>0</v>
      </c>
      <c r="F235" s="3">
        <f>IF(Inputs!$B$27&lt;&gt;"Ready","PENDING INPUTS",SUM(Q235,Y235,AG235,AO235,AW235,BE235,BM235,BU235,CC235,CK235))</f>
        <v>0</v>
      </c>
      <c r="G235" s="3">
        <f>IF(Inputs!$B$27&lt;&gt;"Ready","PENDING INPUTS",SUM(L235,T235,AB235,AJ235,AR235,AZ235,BH235,BP235,BX235,CF235))</f>
        <v>0</v>
      </c>
      <c r="H235" s="3">
        <f>IF(Inputs!$B$27&lt;&gt;"Ready","PENDING INPUTS",SUM(M235,U235,AC235,AK235,AS235,BA235,BI235,BQ235,BY235,CG235))</f>
        <v>0</v>
      </c>
      <c r="I235" s="3">
        <f>IF(Inputs!$B$27&lt;&gt;"Ready","PENDING INPUTS",SUM(R235,Z235,AH235,AP235,AX235,BF235,BN235,BV235,CD235,CL235))</f>
        <v>0</v>
      </c>
      <c r="J235" t="str">
        <f>IF(Inputs!$B$27&lt;&gt;"Ready","PENDING INPUTS",IF(A235&gt;Inputs!$B$6,"Beyond horizon",IF(E235&gt;0.005,"MINIMUM SHORTFALL",IF(I235&lt;0.005,"Paid off","In progress"))))</f>
        <v>Beyond horizon</v>
      </c>
      <c r="K235" s="3">
        <f>IF(Inputs!$B$27&lt;&gt;"Ready","PENDING INPUTS",R234)</f>
        <v>0</v>
      </c>
      <c r="L235" s="3">
        <f>IF(Inputs!$B$27&lt;&gt;"Ready","PENDING INPUTS",IF(A235&lt;=Inputs!$B$6,ROUND(K235*Inputs!C14/12,2),0))</f>
        <v>0</v>
      </c>
      <c r="M235" s="3">
        <f>IF(Inputs!$B$27&lt;&gt;"Ready","PENDING INPUTS",IF(AND(A235&lt;=Inputs!$B$6,K235&gt;0),Inputs!G14,0))</f>
        <v>0</v>
      </c>
      <c r="N235" s="3">
        <f>IF(Inputs!$B$27&lt;&gt;"Ready","PENDING INPUTS",IF(A235&gt;Inputs!$B$6,0,MIN((K235+L235+M235),IF(Inputs!H14=1,Inputs!D14,MAX(Inputs!F14,ROUND(K235*Inputs!E14+L235+M235,2))))))</f>
        <v>0</v>
      </c>
      <c r="O235">
        <f>IF(Inputs!$B$27&lt;&gt;"Ready","PENDING INPUTS",IF(K235&lt;=0,99,1+IF(AND(S235&gt;0,OR(Inputs!C15&gt;Inputs!C14,AND(Inputs!C15=Inputs!C14,1&lt;0))),1,0)+IF(AND(AA235&gt;0,OR(Inputs!C16&gt;Inputs!C14,AND(Inputs!C16=Inputs!C14,2&lt;0))),1,0)+IF(AND(AI235&gt;0,OR(Inputs!C17&gt;Inputs!C14,AND(Inputs!C17=Inputs!C14,3&lt;0))),1,0)+IF(AND(AQ235&gt;0,OR(Inputs!C18&gt;Inputs!C14,AND(Inputs!C18=Inputs!C14,4&lt;0))),1,0)+IF(AND(AY235&gt;0,OR(Inputs!C19&gt;Inputs!C14,AND(Inputs!C19=Inputs!C14,5&lt;0))),1,0)+IF(AND(BG235&gt;0,OR(Inputs!C20&gt;Inputs!C14,AND(Inputs!C20=Inputs!C14,6&lt;0))),1,0)+IF(AND(BO235&gt;0,OR(Inputs!C21&gt;Inputs!C14,AND(Inputs!C21=Inputs!C14,7&lt;0))),1,0)+IF(AND(BW235&gt;0,OR(Inputs!C22&gt;Inputs!C14,AND(Inputs!C22=Inputs!C14,8&lt;0))),1,0)+IF(AND(CE235&gt;0,OR(Inputs!C23&gt;Inputs!C14,AND(Inputs!C23=Inputs!C14,9&lt;0))),1,0)))</f>
        <v>99</v>
      </c>
      <c r="P235" s="3">
        <f>IF(Inputs!$B$27&lt;&gt;"Ready","PENDING INPUTS",IF(A235&gt;Inputs!$B$6,0,MIN(MAX(0,(K235+L235+M235)-N235),MAX(0,C235-D235-(IF(O235&lt;O235,K235+L235+M235-N235,0)+IF(W235&lt;O235,S235+T235+U235-V235,0)+IF(AE235&lt;O235,AA235+AB235+AC235-AD235,0)+IF(AM235&lt;O235,AI235+AJ235+AK235-AL235,0)+IF(AU235&lt;O235,AQ235+AR235+AS235-AT235,0)+IF(BC235&lt;O235,AY235+AZ235+BA235-BB235,0)+IF(BK235&lt;O235,BG235+BH235+BI235-BJ235,0)+IF(BS235&lt;O235,BO235+BP235+BQ235-BR235,0)+IF(CA235&lt;O235,BW235+BX235+BY235-BZ235,0)+IF(CI235&lt;O235,CE235+CF235+CG235-CH235,0))))))</f>
        <v>0</v>
      </c>
      <c r="Q235" s="3">
        <f>IF(Inputs!$B$27&lt;&gt;"Ready","PENDING INPUTS",MIN((K235+L235+M235),IF(D235&gt;C235,IF(D235=0,0,N235*C235/D235),N235+P235)))</f>
        <v>0</v>
      </c>
      <c r="R235" s="3">
        <f>IF(Inputs!$B$27&lt;&gt;"Ready","PENDING INPUTS",MAX(0,(K235+L235+M235)-Q235))</f>
        <v>0</v>
      </c>
      <c r="S235" s="3">
        <f>IF(Inputs!$B$27&lt;&gt;"Ready","PENDING INPUTS",Z234)</f>
        <v>0</v>
      </c>
      <c r="T235" s="3">
        <f>IF(Inputs!$B$27&lt;&gt;"Ready","PENDING INPUTS",IF(A235&lt;=Inputs!$B$6,ROUND(S235*Inputs!C15/12,2),0))</f>
        <v>0</v>
      </c>
      <c r="U235" s="3">
        <f>IF(Inputs!$B$27&lt;&gt;"Ready","PENDING INPUTS",IF(AND(A235&lt;=Inputs!$B$6,S235&gt;0),Inputs!G15,0))</f>
        <v>0</v>
      </c>
      <c r="V235" s="3">
        <f>IF(Inputs!$B$27&lt;&gt;"Ready","PENDING INPUTS",IF(A235&gt;Inputs!$B$6,0,MIN((S235+T235+U235),IF(Inputs!H15=1,Inputs!D15,MAX(Inputs!F15,ROUND(S235*Inputs!E15+T235+U235,2))))))</f>
        <v>0</v>
      </c>
      <c r="W235">
        <f>IF(Inputs!$B$27&lt;&gt;"Ready","PENDING INPUTS",IF(S235&lt;=0,99,1+IF(AND(K235&gt;0,OR(Inputs!C14&gt;Inputs!C15,AND(Inputs!C14=Inputs!C15,0&lt;1))),1,0)+IF(AND(AA235&gt;0,OR(Inputs!C16&gt;Inputs!C15,AND(Inputs!C16=Inputs!C15,2&lt;1))),1,0)+IF(AND(AI235&gt;0,OR(Inputs!C17&gt;Inputs!C15,AND(Inputs!C17=Inputs!C15,3&lt;1))),1,0)+IF(AND(AQ235&gt;0,OR(Inputs!C18&gt;Inputs!C15,AND(Inputs!C18=Inputs!C15,4&lt;1))),1,0)+IF(AND(AY235&gt;0,OR(Inputs!C19&gt;Inputs!C15,AND(Inputs!C19=Inputs!C15,5&lt;1))),1,0)+IF(AND(BG235&gt;0,OR(Inputs!C20&gt;Inputs!C15,AND(Inputs!C20=Inputs!C15,6&lt;1))),1,0)+IF(AND(BO235&gt;0,OR(Inputs!C21&gt;Inputs!C15,AND(Inputs!C21=Inputs!C15,7&lt;1))),1,0)+IF(AND(BW235&gt;0,OR(Inputs!C22&gt;Inputs!C15,AND(Inputs!C22=Inputs!C15,8&lt;1))),1,0)+IF(AND(CE235&gt;0,OR(Inputs!C23&gt;Inputs!C15,AND(Inputs!C23=Inputs!C15,9&lt;1))),1,0)))</f>
        <v>99</v>
      </c>
      <c r="X235" s="3">
        <f>IF(Inputs!$B$27&lt;&gt;"Ready","PENDING INPUTS",IF(A235&gt;Inputs!$B$6,0,MIN(MAX(0,(S235+T235+U235)-V235),MAX(0,C235-D235-(IF(O235&lt;W235,K235+L235+M235-N235,0)+IF(W235&lt;W235,S235+T235+U235-V235,0)+IF(AE235&lt;W235,AA235+AB235+AC235-AD235,0)+IF(AM235&lt;W235,AI235+AJ235+AK235-AL235,0)+IF(AU235&lt;W235,AQ235+AR235+AS235-AT235,0)+IF(BC235&lt;W235,AY235+AZ235+BA235-BB235,0)+IF(BK235&lt;W235,BG235+BH235+BI235-BJ235,0)+IF(BS235&lt;W235,BO235+BP235+BQ235-BR235,0)+IF(CA235&lt;W235,BW235+BX235+BY235-BZ235,0)+IF(CI235&lt;W235,CE235+CF235+CG235-CH235,0))))))</f>
        <v>0</v>
      </c>
      <c r="Y235" s="3">
        <f>IF(Inputs!$B$27&lt;&gt;"Ready","PENDING INPUTS",MIN((S235+T235+U235),IF(D235&gt;C235,IF(D235=0,0,V235*C235/D235),V235+X235)))</f>
        <v>0</v>
      </c>
      <c r="Z235" s="3">
        <f>IF(Inputs!$B$27&lt;&gt;"Ready","PENDING INPUTS",MAX(0,(S235+T235+U235)-Y235))</f>
        <v>0</v>
      </c>
      <c r="AA235" s="3">
        <f>IF(Inputs!$B$27&lt;&gt;"Ready","PENDING INPUTS",AH234)</f>
        <v>0</v>
      </c>
      <c r="AB235" s="3">
        <f>IF(Inputs!$B$27&lt;&gt;"Ready","PENDING INPUTS",IF(A235&lt;=Inputs!$B$6,ROUND(AA235*Inputs!C16/12,2),0))</f>
        <v>0</v>
      </c>
      <c r="AC235" s="3">
        <f>IF(Inputs!$B$27&lt;&gt;"Ready","PENDING INPUTS",IF(AND(A235&lt;=Inputs!$B$6,AA235&gt;0),Inputs!G16,0))</f>
        <v>0</v>
      </c>
      <c r="AD235" s="3">
        <f>IF(Inputs!$B$27&lt;&gt;"Ready","PENDING INPUTS",IF(A235&gt;Inputs!$B$6,0,MIN((AA235+AB235+AC235),IF(Inputs!H16=1,Inputs!D16,MAX(Inputs!F16,ROUND(AA235*Inputs!E16+AB235+AC235,2))))))</f>
        <v>0</v>
      </c>
      <c r="AE235">
        <f>IF(Inputs!$B$27&lt;&gt;"Ready","PENDING INPUTS",IF(AA235&lt;=0,99,1+IF(AND(K235&gt;0,OR(Inputs!C14&gt;Inputs!C16,AND(Inputs!C14=Inputs!C16,0&lt;2))),1,0)+IF(AND(S235&gt;0,OR(Inputs!C15&gt;Inputs!C16,AND(Inputs!C15=Inputs!C16,1&lt;2))),1,0)+IF(AND(AI235&gt;0,OR(Inputs!C17&gt;Inputs!C16,AND(Inputs!C17=Inputs!C16,3&lt;2))),1,0)+IF(AND(AQ235&gt;0,OR(Inputs!C18&gt;Inputs!C16,AND(Inputs!C18=Inputs!C16,4&lt;2))),1,0)+IF(AND(AY235&gt;0,OR(Inputs!C19&gt;Inputs!C16,AND(Inputs!C19=Inputs!C16,5&lt;2))),1,0)+IF(AND(BG235&gt;0,OR(Inputs!C20&gt;Inputs!C16,AND(Inputs!C20=Inputs!C16,6&lt;2))),1,0)+IF(AND(BO235&gt;0,OR(Inputs!C21&gt;Inputs!C16,AND(Inputs!C21=Inputs!C16,7&lt;2))),1,0)+IF(AND(BW235&gt;0,OR(Inputs!C22&gt;Inputs!C16,AND(Inputs!C22=Inputs!C16,8&lt;2))),1,0)+IF(AND(CE235&gt;0,OR(Inputs!C23&gt;Inputs!C16,AND(Inputs!C23=Inputs!C16,9&lt;2))),1,0)))</f>
        <v>99</v>
      </c>
      <c r="AF235" s="3">
        <f>IF(Inputs!$B$27&lt;&gt;"Ready","PENDING INPUTS",IF(A235&gt;Inputs!$B$6,0,MIN(MAX(0,(AA235+AB235+AC235)-AD235),MAX(0,C235-D235-(IF(O235&lt;AE235,K235+L235+M235-N235,0)+IF(W235&lt;AE235,S235+T235+U235-V235,0)+IF(AE235&lt;AE235,AA235+AB235+AC235-AD235,0)+IF(AM235&lt;AE235,AI235+AJ235+AK235-AL235,0)+IF(AU235&lt;AE235,AQ235+AR235+AS235-AT235,0)+IF(BC235&lt;AE235,AY235+AZ235+BA235-BB235,0)+IF(BK235&lt;AE235,BG235+BH235+BI235-BJ235,0)+IF(BS235&lt;AE235,BO235+BP235+BQ235-BR235,0)+IF(CA235&lt;AE235,BW235+BX235+BY235-BZ235,0)+IF(CI235&lt;AE235,CE235+CF235+CG235-CH235,0))))))</f>
        <v>0</v>
      </c>
      <c r="AG235" s="3">
        <f>IF(Inputs!$B$27&lt;&gt;"Ready","PENDING INPUTS",MIN((AA235+AB235+AC235),IF(D235&gt;C235,IF(D235=0,0,AD235*C235/D235),AD235+AF235)))</f>
        <v>0</v>
      </c>
      <c r="AH235" s="3">
        <f>IF(Inputs!$B$27&lt;&gt;"Ready","PENDING INPUTS",MAX(0,(AA235+AB235+AC235)-AG235))</f>
        <v>0</v>
      </c>
      <c r="AI235" s="3">
        <f>IF(Inputs!$B$27&lt;&gt;"Ready","PENDING INPUTS",AP234)</f>
        <v>0</v>
      </c>
      <c r="AJ235" s="3">
        <f>IF(Inputs!$B$27&lt;&gt;"Ready","PENDING INPUTS",IF(A235&lt;=Inputs!$B$6,ROUND(AI235*Inputs!C17/12,2),0))</f>
        <v>0</v>
      </c>
      <c r="AK235" s="3">
        <f>IF(Inputs!$B$27&lt;&gt;"Ready","PENDING INPUTS",IF(AND(A235&lt;=Inputs!$B$6,AI235&gt;0),Inputs!G17,0))</f>
        <v>0</v>
      </c>
      <c r="AL235" s="3">
        <f>IF(Inputs!$B$27&lt;&gt;"Ready","PENDING INPUTS",IF(A235&gt;Inputs!$B$6,0,MIN((AI235+AJ235+AK235),IF(Inputs!H17=1,Inputs!D17,MAX(Inputs!F17,ROUND(AI235*Inputs!E17+AJ235+AK235,2))))))</f>
        <v>0</v>
      </c>
      <c r="AM235">
        <f>IF(Inputs!$B$27&lt;&gt;"Ready","PENDING INPUTS",IF(AI235&lt;=0,99,1+IF(AND(K235&gt;0,OR(Inputs!C14&gt;Inputs!C17,AND(Inputs!C14=Inputs!C17,0&lt;3))),1,0)+IF(AND(S235&gt;0,OR(Inputs!C15&gt;Inputs!C17,AND(Inputs!C15=Inputs!C17,1&lt;3))),1,0)+IF(AND(AA235&gt;0,OR(Inputs!C16&gt;Inputs!C17,AND(Inputs!C16=Inputs!C17,2&lt;3))),1,0)+IF(AND(AQ235&gt;0,OR(Inputs!C18&gt;Inputs!C17,AND(Inputs!C18=Inputs!C17,4&lt;3))),1,0)+IF(AND(AY235&gt;0,OR(Inputs!C19&gt;Inputs!C17,AND(Inputs!C19=Inputs!C17,5&lt;3))),1,0)+IF(AND(BG235&gt;0,OR(Inputs!C20&gt;Inputs!C17,AND(Inputs!C20=Inputs!C17,6&lt;3))),1,0)+IF(AND(BO235&gt;0,OR(Inputs!C21&gt;Inputs!C17,AND(Inputs!C21=Inputs!C17,7&lt;3))),1,0)+IF(AND(BW235&gt;0,OR(Inputs!C22&gt;Inputs!C17,AND(Inputs!C22=Inputs!C17,8&lt;3))),1,0)+IF(AND(CE235&gt;0,OR(Inputs!C23&gt;Inputs!C17,AND(Inputs!C23=Inputs!C17,9&lt;3))),1,0)))</f>
        <v>99</v>
      </c>
      <c r="AN235" s="3">
        <f>IF(Inputs!$B$27&lt;&gt;"Ready","PENDING INPUTS",IF(A235&gt;Inputs!$B$6,0,MIN(MAX(0,(AI235+AJ235+AK235)-AL235),MAX(0,C235-D235-(IF(O235&lt;AM235,K235+L235+M235-N235,0)+IF(W235&lt;AM235,S235+T235+U235-V235,0)+IF(AE235&lt;AM235,AA235+AB235+AC235-AD235,0)+IF(AM235&lt;AM235,AI235+AJ235+AK235-AL235,0)+IF(AU235&lt;AM235,AQ235+AR235+AS235-AT235,0)+IF(BC235&lt;AM235,AY235+AZ235+BA235-BB235,0)+IF(BK235&lt;AM235,BG235+BH235+BI235-BJ235,0)+IF(BS235&lt;AM235,BO235+BP235+BQ235-BR235,0)+IF(CA235&lt;AM235,BW235+BX235+BY235-BZ235,0)+IF(CI235&lt;AM235,CE235+CF235+CG235-CH235,0))))))</f>
        <v>0</v>
      </c>
      <c r="AO235" s="3">
        <f>IF(Inputs!$B$27&lt;&gt;"Ready","PENDING INPUTS",MIN((AI235+AJ235+AK235),IF(D235&gt;C235,IF(D235=0,0,AL235*C235/D235),AL235+AN235)))</f>
        <v>0</v>
      </c>
      <c r="AP235" s="3">
        <f>IF(Inputs!$B$27&lt;&gt;"Ready","PENDING INPUTS",MAX(0,(AI235+AJ235+AK235)-AO235))</f>
        <v>0</v>
      </c>
      <c r="AQ235" s="3">
        <f>IF(Inputs!$B$27&lt;&gt;"Ready","PENDING INPUTS",AX234)</f>
        <v>0</v>
      </c>
      <c r="AR235" s="3">
        <f>IF(Inputs!$B$27&lt;&gt;"Ready","PENDING INPUTS",IF(A235&lt;=Inputs!$B$6,ROUND(AQ235*Inputs!C18/12,2),0))</f>
        <v>0</v>
      </c>
      <c r="AS235" s="3">
        <f>IF(Inputs!$B$27&lt;&gt;"Ready","PENDING INPUTS",IF(AND(A235&lt;=Inputs!$B$6,AQ235&gt;0),Inputs!G18,0))</f>
        <v>0</v>
      </c>
      <c r="AT235" s="3">
        <f>IF(Inputs!$B$27&lt;&gt;"Ready","PENDING INPUTS",IF(A235&gt;Inputs!$B$6,0,MIN((AQ235+AR235+AS235),IF(Inputs!H18=1,Inputs!D18,MAX(Inputs!F18,ROUND(AQ235*Inputs!E18+AR235+AS235,2))))))</f>
        <v>0</v>
      </c>
      <c r="AU235">
        <f>IF(Inputs!$B$27&lt;&gt;"Ready","PENDING INPUTS",IF(AQ235&lt;=0,99,1+IF(AND(K235&gt;0,OR(Inputs!C14&gt;Inputs!C18,AND(Inputs!C14=Inputs!C18,0&lt;4))),1,0)+IF(AND(S235&gt;0,OR(Inputs!C15&gt;Inputs!C18,AND(Inputs!C15=Inputs!C18,1&lt;4))),1,0)+IF(AND(AA235&gt;0,OR(Inputs!C16&gt;Inputs!C18,AND(Inputs!C16=Inputs!C18,2&lt;4))),1,0)+IF(AND(AI235&gt;0,OR(Inputs!C17&gt;Inputs!C18,AND(Inputs!C17=Inputs!C18,3&lt;4))),1,0)+IF(AND(AY235&gt;0,OR(Inputs!C19&gt;Inputs!C18,AND(Inputs!C19=Inputs!C18,5&lt;4))),1,0)+IF(AND(BG235&gt;0,OR(Inputs!C20&gt;Inputs!C18,AND(Inputs!C20=Inputs!C18,6&lt;4))),1,0)+IF(AND(BO235&gt;0,OR(Inputs!C21&gt;Inputs!C18,AND(Inputs!C21=Inputs!C18,7&lt;4))),1,0)+IF(AND(BW235&gt;0,OR(Inputs!C22&gt;Inputs!C18,AND(Inputs!C22=Inputs!C18,8&lt;4))),1,0)+IF(AND(CE235&gt;0,OR(Inputs!C23&gt;Inputs!C18,AND(Inputs!C23=Inputs!C18,9&lt;4))),1,0)))</f>
        <v>99</v>
      </c>
      <c r="AV235" s="3">
        <f>IF(Inputs!$B$27&lt;&gt;"Ready","PENDING INPUTS",IF(A235&gt;Inputs!$B$6,0,MIN(MAX(0,(AQ235+AR235+AS235)-AT235),MAX(0,C235-D235-(IF(O235&lt;AU235,K235+L235+M235-N235,0)+IF(W235&lt;AU235,S235+T235+U235-V235,0)+IF(AE235&lt;AU235,AA235+AB235+AC235-AD235,0)+IF(AM235&lt;AU235,AI235+AJ235+AK235-AL235,0)+IF(AU235&lt;AU235,AQ235+AR235+AS235-AT235,0)+IF(BC235&lt;AU235,AY235+AZ235+BA235-BB235,0)+IF(BK235&lt;AU235,BG235+BH235+BI235-BJ235,0)+IF(BS235&lt;AU235,BO235+BP235+BQ235-BR235,0)+IF(CA235&lt;AU235,BW235+BX235+BY235-BZ235,0)+IF(CI235&lt;AU235,CE235+CF235+CG235-CH235,0))))))</f>
        <v>0</v>
      </c>
      <c r="AW235" s="3">
        <f>IF(Inputs!$B$27&lt;&gt;"Ready","PENDING INPUTS",MIN((AQ235+AR235+AS235),IF(D235&gt;C235,IF(D235=0,0,AT235*C235/D235),AT235+AV235)))</f>
        <v>0</v>
      </c>
      <c r="AX235" s="3">
        <f>IF(Inputs!$B$27&lt;&gt;"Ready","PENDING INPUTS",MAX(0,(AQ235+AR235+AS235)-AW235))</f>
        <v>0</v>
      </c>
      <c r="AY235" s="3">
        <f>IF(Inputs!$B$27&lt;&gt;"Ready","PENDING INPUTS",BF234)</f>
        <v>0</v>
      </c>
      <c r="AZ235" s="3">
        <f>IF(Inputs!$B$27&lt;&gt;"Ready","PENDING INPUTS",IF(A235&lt;=Inputs!$B$6,ROUND(AY235*Inputs!C19/12,2),0))</f>
        <v>0</v>
      </c>
      <c r="BA235" s="3">
        <f>IF(Inputs!$B$27&lt;&gt;"Ready","PENDING INPUTS",IF(AND(A235&lt;=Inputs!$B$6,AY235&gt;0),Inputs!G19,0))</f>
        <v>0</v>
      </c>
      <c r="BB235" s="3">
        <f>IF(Inputs!$B$27&lt;&gt;"Ready","PENDING INPUTS",IF(A235&gt;Inputs!$B$6,0,MIN((AY235+AZ235+BA235),IF(Inputs!H19=1,Inputs!D19,MAX(Inputs!F19,ROUND(AY235*Inputs!E19+AZ235+BA235,2))))))</f>
        <v>0</v>
      </c>
      <c r="BC235">
        <f>IF(Inputs!$B$27&lt;&gt;"Ready","PENDING INPUTS",IF(AY235&lt;=0,99,1+IF(AND(K235&gt;0,OR(Inputs!C14&gt;Inputs!C19,AND(Inputs!C14=Inputs!C19,0&lt;5))),1,0)+IF(AND(S235&gt;0,OR(Inputs!C15&gt;Inputs!C19,AND(Inputs!C15=Inputs!C19,1&lt;5))),1,0)+IF(AND(AA235&gt;0,OR(Inputs!C16&gt;Inputs!C19,AND(Inputs!C16=Inputs!C19,2&lt;5))),1,0)+IF(AND(AI235&gt;0,OR(Inputs!C17&gt;Inputs!C19,AND(Inputs!C17=Inputs!C19,3&lt;5))),1,0)+IF(AND(AQ235&gt;0,OR(Inputs!C18&gt;Inputs!C19,AND(Inputs!C18=Inputs!C19,4&lt;5))),1,0)+IF(AND(BG235&gt;0,OR(Inputs!C20&gt;Inputs!C19,AND(Inputs!C20=Inputs!C19,6&lt;5))),1,0)+IF(AND(BO235&gt;0,OR(Inputs!C21&gt;Inputs!C19,AND(Inputs!C21=Inputs!C19,7&lt;5))),1,0)+IF(AND(BW235&gt;0,OR(Inputs!C22&gt;Inputs!C19,AND(Inputs!C22=Inputs!C19,8&lt;5))),1,0)+IF(AND(CE235&gt;0,OR(Inputs!C23&gt;Inputs!C19,AND(Inputs!C23=Inputs!C19,9&lt;5))),1,0)))</f>
        <v>99</v>
      </c>
      <c r="BD235" s="3">
        <f>IF(Inputs!$B$27&lt;&gt;"Ready","PENDING INPUTS",IF(A235&gt;Inputs!$B$6,0,MIN(MAX(0,(AY235+AZ235+BA235)-BB235),MAX(0,C235-D235-(IF(O235&lt;BC235,K235+L235+M235-N235,0)+IF(W235&lt;BC235,S235+T235+U235-V235,0)+IF(AE235&lt;BC235,AA235+AB235+AC235-AD235,0)+IF(AM235&lt;BC235,AI235+AJ235+AK235-AL235,0)+IF(AU235&lt;BC235,AQ235+AR235+AS235-AT235,0)+IF(BC235&lt;BC235,AY235+AZ235+BA235-BB235,0)+IF(BK235&lt;BC235,BG235+BH235+BI235-BJ235,0)+IF(BS235&lt;BC235,BO235+BP235+BQ235-BR235,0)+IF(CA235&lt;BC235,BW235+BX235+BY235-BZ235,0)+IF(CI235&lt;BC235,CE235+CF235+CG235-CH235,0))))))</f>
        <v>0</v>
      </c>
      <c r="BE235" s="3">
        <f>IF(Inputs!$B$27&lt;&gt;"Ready","PENDING INPUTS",MIN((AY235+AZ235+BA235),IF(D235&gt;C235,IF(D235=0,0,BB235*C235/D235),BB235+BD235)))</f>
        <v>0</v>
      </c>
      <c r="BF235" s="3">
        <f>IF(Inputs!$B$27&lt;&gt;"Ready","PENDING INPUTS",MAX(0,(AY235+AZ235+BA235)-BE235))</f>
        <v>0</v>
      </c>
      <c r="BG235" s="3">
        <f>IF(Inputs!$B$27&lt;&gt;"Ready","PENDING INPUTS",BN234)</f>
        <v>0</v>
      </c>
      <c r="BH235" s="3">
        <f>IF(Inputs!$B$27&lt;&gt;"Ready","PENDING INPUTS",IF(A235&lt;=Inputs!$B$6,ROUND(BG235*Inputs!C20/12,2),0))</f>
        <v>0</v>
      </c>
      <c r="BI235" s="3">
        <f>IF(Inputs!$B$27&lt;&gt;"Ready","PENDING INPUTS",IF(AND(A235&lt;=Inputs!$B$6,BG235&gt;0),Inputs!G20,0))</f>
        <v>0</v>
      </c>
      <c r="BJ235" s="3">
        <f>IF(Inputs!$B$27&lt;&gt;"Ready","PENDING INPUTS",IF(A235&gt;Inputs!$B$6,0,MIN((BG235+BH235+BI235),IF(Inputs!H20=1,Inputs!D20,MAX(Inputs!F20,ROUND(BG235*Inputs!E20+BH235+BI235,2))))))</f>
        <v>0</v>
      </c>
      <c r="BK235">
        <f>IF(Inputs!$B$27&lt;&gt;"Ready","PENDING INPUTS",IF(BG235&lt;=0,99,1+IF(AND(K235&gt;0,OR(Inputs!C14&gt;Inputs!C20,AND(Inputs!C14=Inputs!C20,0&lt;6))),1,0)+IF(AND(S235&gt;0,OR(Inputs!C15&gt;Inputs!C20,AND(Inputs!C15=Inputs!C20,1&lt;6))),1,0)+IF(AND(AA235&gt;0,OR(Inputs!C16&gt;Inputs!C20,AND(Inputs!C16=Inputs!C20,2&lt;6))),1,0)+IF(AND(AI235&gt;0,OR(Inputs!C17&gt;Inputs!C20,AND(Inputs!C17=Inputs!C20,3&lt;6))),1,0)+IF(AND(AQ235&gt;0,OR(Inputs!C18&gt;Inputs!C20,AND(Inputs!C18=Inputs!C20,4&lt;6))),1,0)+IF(AND(AY235&gt;0,OR(Inputs!C19&gt;Inputs!C20,AND(Inputs!C19=Inputs!C20,5&lt;6))),1,0)+IF(AND(BO235&gt;0,OR(Inputs!C21&gt;Inputs!C20,AND(Inputs!C21=Inputs!C20,7&lt;6))),1,0)+IF(AND(BW235&gt;0,OR(Inputs!C22&gt;Inputs!C20,AND(Inputs!C22=Inputs!C20,8&lt;6))),1,0)+IF(AND(CE235&gt;0,OR(Inputs!C23&gt;Inputs!C20,AND(Inputs!C23=Inputs!C20,9&lt;6))),1,0)))</f>
        <v>99</v>
      </c>
      <c r="BL235" s="3">
        <f>IF(Inputs!$B$27&lt;&gt;"Ready","PENDING INPUTS",IF(A235&gt;Inputs!$B$6,0,MIN(MAX(0,(BG235+BH235+BI235)-BJ235),MAX(0,C235-D235-(IF(O235&lt;BK235,K235+L235+M235-N235,0)+IF(W235&lt;BK235,S235+T235+U235-V235,0)+IF(AE235&lt;BK235,AA235+AB235+AC235-AD235,0)+IF(AM235&lt;BK235,AI235+AJ235+AK235-AL235,0)+IF(AU235&lt;BK235,AQ235+AR235+AS235-AT235,0)+IF(BC235&lt;BK235,AY235+AZ235+BA235-BB235,0)+IF(BK235&lt;BK235,BG235+BH235+BI235-BJ235,0)+IF(BS235&lt;BK235,BO235+BP235+BQ235-BR235,0)+IF(CA235&lt;BK235,BW235+BX235+BY235-BZ235,0)+IF(CI235&lt;BK235,CE235+CF235+CG235-CH235,0))))))</f>
        <v>0</v>
      </c>
      <c r="BM235" s="3">
        <f>IF(Inputs!$B$27&lt;&gt;"Ready","PENDING INPUTS",MIN((BG235+BH235+BI235),IF(D235&gt;C235,IF(D235=0,0,BJ235*C235/D235),BJ235+BL235)))</f>
        <v>0</v>
      </c>
      <c r="BN235" s="3">
        <f>IF(Inputs!$B$27&lt;&gt;"Ready","PENDING INPUTS",MAX(0,(BG235+BH235+BI235)-BM235))</f>
        <v>0</v>
      </c>
      <c r="BO235" s="3">
        <f>IF(Inputs!$B$27&lt;&gt;"Ready","PENDING INPUTS",BV234)</f>
        <v>0</v>
      </c>
      <c r="BP235" s="3">
        <f>IF(Inputs!$B$27&lt;&gt;"Ready","PENDING INPUTS",IF(A235&lt;=Inputs!$B$6,ROUND(BO235*Inputs!C21/12,2),0))</f>
        <v>0</v>
      </c>
      <c r="BQ235" s="3">
        <f>IF(Inputs!$B$27&lt;&gt;"Ready","PENDING INPUTS",IF(AND(A235&lt;=Inputs!$B$6,BO235&gt;0),Inputs!G21,0))</f>
        <v>0</v>
      </c>
      <c r="BR235" s="3">
        <f>IF(Inputs!$B$27&lt;&gt;"Ready","PENDING INPUTS",IF(A235&gt;Inputs!$B$6,0,MIN((BO235+BP235+BQ235),IF(Inputs!H21=1,Inputs!D21,MAX(Inputs!F21,ROUND(BO235*Inputs!E21+BP235+BQ235,2))))))</f>
        <v>0</v>
      </c>
      <c r="BS235">
        <f>IF(Inputs!$B$27&lt;&gt;"Ready","PENDING INPUTS",IF(BO235&lt;=0,99,1+IF(AND(K235&gt;0,OR(Inputs!C14&gt;Inputs!C21,AND(Inputs!C14=Inputs!C21,0&lt;7))),1,0)+IF(AND(S235&gt;0,OR(Inputs!C15&gt;Inputs!C21,AND(Inputs!C15=Inputs!C21,1&lt;7))),1,0)+IF(AND(AA235&gt;0,OR(Inputs!C16&gt;Inputs!C21,AND(Inputs!C16=Inputs!C21,2&lt;7))),1,0)+IF(AND(AI235&gt;0,OR(Inputs!C17&gt;Inputs!C21,AND(Inputs!C17=Inputs!C21,3&lt;7))),1,0)+IF(AND(AQ235&gt;0,OR(Inputs!C18&gt;Inputs!C21,AND(Inputs!C18=Inputs!C21,4&lt;7))),1,0)+IF(AND(AY235&gt;0,OR(Inputs!C19&gt;Inputs!C21,AND(Inputs!C19=Inputs!C21,5&lt;7))),1,0)+IF(AND(BG235&gt;0,OR(Inputs!C20&gt;Inputs!C21,AND(Inputs!C20=Inputs!C21,6&lt;7))),1,0)+IF(AND(BW235&gt;0,OR(Inputs!C22&gt;Inputs!C21,AND(Inputs!C22=Inputs!C21,8&lt;7))),1,0)+IF(AND(CE235&gt;0,OR(Inputs!C23&gt;Inputs!C21,AND(Inputs!C23=Inputs!C21,9&lt;7))),1,0)))</f>
        <v>99</v>
      </c>
      <c r="BT235" s="3">
        <f>IF(Inputs!$B$27&lt;&gt;"Ready","PENDING INPUTS",IF(A235&gt;Inputs!$B$6,0,MIN(MAX(0,(BO235+BP235+BQ235)-BR235),MAX(0,C235-D235-(IF(O235&lt;BS235,K235+L235+M235-N235,0)+IF(W235&lt;BS235,S235+T235+U235-V235,0)+IF(AE235&lt;BS235,AA235+AB235+AC235-AD235,0)+IF(AM235&lt;BS235,AI235+AJ235+AK235-AL235,0)+IF(AU235&lt;BS235,AQ235+AR235+AS235-AT235,0)+IF(BC235&lt;BS235,AY235+AZ235+BA235-BB235,0)+IF(BK235&lt;BS235,BG235+BH235+BI235-BJ235,0)+IF(BS235&lt;BS235,BO235+BP235+BQ235-BR235,0)+IF(CA235&lt;BS235,BW235+BX235+BY235-BZ235,0)+IF(CI235&lt;BS235,CE235+CF235+CG235-CH235,0))))))</f>
        <v>0</v>
      </c>
      <c r="BU235" s="3">
        <f>IF(Inputs!$B$27&lt;&gt;"Ready","PENDING INPUTS",MIN((BO235+BP235+BQ235),IF(D235&gt;C235,IF(D235=0,0,BR235*C235/D235),BR235+BT235)))</f>
        <v>0</v>
      </c>
      <c r="BV235" s="3">
        <f>IF(Inputs!$B$27&lt;&gt;"Ready","PENDING INPUTS",MAX(0,(BO235+BP235+BQ235)-BU235))</f>
        <v>0</v>
      </c>
      <c r="BW235" s="3">
        <f>IF(Inputs!$B$27&lt;&gt;"Ready","PENDING INPUTS",CD234)</f>
        <v>0</v>
      </c>
      <c r="BX235" s="3">
        <f>IF(Inputs!$B$27&lt;&gt;"Ready","PENDING INPUTS",IF(A235&lt;=Inputs!$B$6,ROUND(BW235*Inputs!C22/12,2),0))</f>
        <v>0</v>
      </c>
      <c r="BY235" s="3">
        <f>IF(Inputs!$B$27&lt;&gt;"Ready","PENDING INPUTS",IF(AND(A235&lt;=Inputs!$B$6,BW235&gt;0),Inputs!G22,0))</f>
        <v>0</v>
      </c>
      <c r="BZ235" s="3">
        <f>IF(Inputs!$B$27&lt;&gt;"Ready","PENDING INPUTS",IF(A235&gt;Inputs!$B$6,0,MIN((BW235+BX235+BY235),IF(Inputs!H22=1,Inputs!D22,MAX(Inputs!F22,ROUND(BW235*Inputs!E22+BX235+BY235,2))))))</f>
        <v>0</v>
      </c>
      <c r="CA235">
        <f>IF(Inputs!$B$27&lt;&gt;"Ready","PENDING INPUTS",IF(BW235&lt;=0,99,1+IF(AND(K235&gt;0,OR(Inputs!C14&gt;Inputs!C22,AND(Inputs!C14=Inputs!C22,0&lt;8))),1,0)+IF(AND(S235&gt;0,OR(Inputs!C15&gt;Inputs!C22,AND(Inputs!C15=Inputs!C22,1&lt;8))),1,0)+IF(AND(AA235&gt;0,OR(Inputs!C16&gt;Inputs!C22,AND(Inputs!C16=Inputs!C22,2&lt;8))),1,0)+IF(AND(AI235&gt;0,OR(Inputs!C17&gt;Inputs!C22,AND(Inputs!C17=Inputs!C22,3&lt;8))),1,0)+IF(AND(AQ235&gt;0,OR(Inputs!C18&gt;Inputs!C22,AND(Inputs!C18=Inputs!C22,4&lt;8))),1,0)+IF(AND(AY235&gt;0,OR(Inputs!C19&gt;Inputs!C22,AND(Inputs!C19=Inputs!C22,5&lt;8))),1,0)+IF(AND(BG235&gt;0,OR(Inputs!C20&gt;Inputs!C22,AND(Inputs!C20=Inputs!C22,6&lt;8))),1,0)+IF(AND(BO235&gt;0,OR(Inputs!C21&gt;Inputs!C22,AND(Inputs!C21=Inputs!C22,7&lt;8))),1,0)+IF(AND(CE235&gt;0,OR(Inputs!C23&gt;Inputs!C22,AND(Inputs!C23=Inputs!C22,9&lt;8))),1,0)))</f>
        <v>99</v>
      </c>
      <c r="CB235" s="3">
        <f>IF(Inputs!$B$27&lt;&gt;"Ready","PENDING INPUTS",IF(A235&gt;Inputs!$B$6,0,MIN(MAX(0,(BW235+BX235+BY235)-BZ235),MAX(0,C235-D235-(IF(O235&lt;CA235,K235+L235+M235-N235,0)+IF(W235&lt;CA235,S235+T235+U235-V235,0)+IF(AE235&lt;CA235,AA235+AB235+AC235-AD235,0)+IF(AM235&lt;CA235,AI235+AJ235+AK235-AL235,0)+IF(AU235&lt;CA235,AQ235+AR235+AS235-AT235,0)+IF(BC235&lt;CA235,AY235+AZ235+BA235-BB235,0)+IF(BK235&lt;CA235,BG235+BH235+BI235-BJ235,0)+IF(BS235&lt;CA235,BO235+BP235+BQ235-BR235,0)+IF(CA235&lt;CA235,BW235+BX235+BY235-BZ235,0)+IF(CI235&lt;CA235,CE235+CF235+CG235-CH235,0))))))</f>
        <v>0</v>
      </c>
      <c r="CC235" s="3">
        <f>IF(Inputs!$B$27&lt;&gt;"Ready","PENDING INPUTS",MIN((BW235+BX235+BY235),IF(D235&gt;C235,IF(D235=0,0,BZ235*C235/D235),BZ235+CB235)))</f>
        <v>0</v>
      </c>
      <c r="CD235" s="3">
        <f>IF(Inputs!$B$27&lt;&gt;"Ready","PENDING INPUTS",MAX(0,(BW235+BX235+BY235)-CC235))</f>
        <v>0</v>
      </c>
      <c r="CE235" s="3">
        <f>IF(Inputs!$B$27&lt;&gt;"Ready","PENDING INPUTS",CL234)</f>
        <v>0</v>
      </c>
      <c r="CF235" s="3">
        <f>IF(Inputs!$B$27&lt;&gt;"Ready","PENDING INPUTS",IF(A235&lt;=Inputs!$B$6,ROUND(CE235*Inputs!C23/12,2),0))</f>
        <v>0</v>
      </c>
      <c r="CG235" s="3">
        <f>IF(Inputs!$B$27&lt;&gt;"Ready","PENDING INPUTS",IF(AND(A235&lt;=Inputs!$B$6,CE235&gt;0),Inputs!G23,0))</f>
        <v>0</v>
      </c>
      <c r="CH235" s="3">
        <f>IF(Inputs!$B$27&lt;&gt;"Ready","PENDING INPUTS",IF(A235&gt;Inputs!$B$6,0,MIN((CE235+CF235+CG235),IF(Inputs!H23=1,Inputs!D23,MAX(Inputs!F23,ROUND(CE235*Inputs!E23+CF235+CG235,2))))))</f>
        <v>0</v>
      </c>
      <c r="CI235">
        <f>IF(Inputs!$B$27&lt;&gt;"Ready","PENDING INPUTS",IF(CE235&lt;=0,99,1+IF(AND(K235&gt;0,OR(Inputs!C14&gt;Inputs!C23,AND(Inputs!C14=Inputs!C23,0&lt;9))),1,0)+IF(AND(S235&gt;0,OR(Inputs!C15&gt;Inputs!C23,AND(Inputs!C15=Inputs!C23,1&lt;9))),1,0)+IF(AND(AA235&gt;0,OR(Inputs!C16&gt;Inputs!C23,AND(Inputs!C16=Inputs!C23,2&lt;9))),1,0)+IF(AND(AI235&gt;0,OR(Inputs!C17&gt;Inputs!C23,AND(Inputs!C17=Inputs!C23,3&lt;9))),1,0)+IF(AND(AQ235&gt;0,OR(Inputs!C18&gt;Inputs!C23,AND(Inputs!C18=Inputs!C23,4&lt;9))),1,0)+IF(AND(AY235&gt;0,OR(Inputs!C19&gt;Inputs!C23,AND(Inputs!C19=Inputs!C23,5&lt;9))),1,0)+IF(AND(BG235&gt;0,OR(Inputs!C20&gt;Inputs!C23,AND(Inputs!C20=Inputs!C23,6&lt;9))),1,0)+IF(AND(BO235&gt;0,OR(Inputs!C21&gt;Inputs!C23,AND(Inputs!C21=Inputs!C23,7&lt;9))),1,0)+IF(AND(BW235&gt;0,OR(Inputs!C22&gt;Inputs!C23,AND(Inputs!C22=Inputs!C23,8&lt;9))),1,0)))</f>
        <v>99</v>
      </c>
      <c r="CJ235" s="3">
        <f>IF(Inputs!$B$27&lt;&gt;"Ready","PENDING INPUTS",IF(A235&gt;Inputs!$B$6,0,MIN(MAX(0,(CE235+CF235+CG235)-CH235),MAX(0,C235-D235-(IF(O235&lt;CI235,K235+L235+M235-N235,0)+IF(W235&lt;CI235,S235+T235+U235-V235,0)+IF(AE235&lt;CI235,AA235+AB235+AC235-AD235,0)+IF(AM235&lt;CI235,AI235+AJ235+AK235-AL235,0)+IF(AU235&lt;CI235,AQ235+AR235+AS235-AT235,0)+IF(BC235&lt;CI235,AY235+AZ235+BA235-BB235,0)+IF(BK235&lt;CI235,BG235+BH235+BI235-BJ235,0)+IF(BS235&lt;CI235,BO235+BP235+BQ235-BR235,0)+IF(CA235&lt;CI235,BW235+BX235+BY235-BZ235,0)+IF(CI235&lt;CI235,CE235+CF235+CG235-CH235,0))))))</f>
        <v>0</v>
      </c>
      <c r="CK235" s="3">
        <f>IF(Inputs!$B$27&lt;&gt;"Ready","PENDING INPUTS",MIN((CE235+CF235+CG235),IF(D235&gt;C235,IF(D235=0,0,CH235*C235/D235),CH235+CJ235)))</f>
        <v>0</v>
      </c>
      <c r="CL235" s="3">
        <f>IF(Inputs!$B$27&lt;&gt;"Ready","PENDING INPUTS",MAX(0,(CE235+CF235+CG235)-CK235))</f>
        <v>0</v>
      </c>
    </row>
    <row r="236" spans="1:90" ht="27.95" customHeight="1" x14ac:dyDescent="0.25">
      <c r="A236">
        <v>232</v>
      </c>
      <c r="B236" s="13">
        <f>IF(Inputs!$B$27&lt;&gt;"Ready","PENDING INPUTS",EDATE(Inputs!$B$5,A236-1))</f>
        <v>53328</v>
      </c>
      <c r="C236" s="3">
        <f>IF(Inputs!$B$27&lt;&gt;"Ready","PENDING INPUTS",IF(A236&lt;=Inputs!$B$6,MAX(0,Inputs!$B$4+IF(A236=Inputs!$B$7,Inputs!$B$8,0)+IF(A236=Inputs!$B$9,Inputs!$B$10,0)),0))</f>
        <v>0</v>
      </c>
      <c r="D236" s="3">
        <f>IF(Inputs!$B$27&lt;&gt;"Ready","PENDING INPUTS",SUM(N236,V236,AD236,AL236,AT236,BB236,BJ236,BR236,BZ236,CH236))</f>
        <v>0</v>
      </c>
      <c r="E236" s="3">
        <f>IF(Inputs!$B$27&lt;&gt;"Ready","PENDING INPUTS",MAX(0,D236-C236))</f>
        <v>0</v>
      </c>
      <c r="F236" s="3">
        <f>IF(Inputs!$B$27&lt;&gt;"Ready","PENDING INPUTS",SUM(Q236,Y236,AG236,AO236,AW236,BE236,BM236,BU236,CC236,CK236))</f>
        <v>0</v>
      </c>
      <c r="G236" s="3">
        <f>IF(Inputs!$B$27&lt;&gt;"Ready","PENDING INPUTS",SUM(L236,T236,AB236,AJ236,AR236,AZ236,BH236,BP236,BX236,CF236))</f>
        <v>0</v>
      </c>
      <c r="H236" s="3">
        <f>IF(Inputs!$B$27&lt;&gt;"Ready","PENDING INPUTS",SUM(M236,U236,AC236,AK236,AS236,BA236,BI236,BQ236,BY236,CG236))</f>
        <v>0</v>
      </c>
      <c r="I236" s="3">
        <f>IF(Inputs!$B$27&lt;&gt;"Ready","PENDING INPUTS",SUM(R236,Z236,AH236,AP236,AX236,BF236,BN236,BV236,CD236,CL236))</f>
        <v>0</v>
      </c>
      <c r="J236" t="str">
        <f>IF(Inputs!$B$27&lt;&gt;"Ready","PENDING INPUTS",IF(A236&gt;Inputs!$B$6,"Beyond horizon",IF(E236&gt;0.005,"MINIMUM SHORTFALL",IF(I236&lt;0.005,"Paid off","In progress"))))</f>
        <v>Beyond horizon</v>
      </c>
      <c r="K236" s="3">
        <f>IF(Inputs!$B$27&lt;&gt;"Ready","PENDING INPUTS",R235)</f>
        <v>0</v>
      </c>
      <c r="L236" s="3">
        <f>IF(Inputs!$B$27&lt;&gt;"Ready","PENDING INPUTS",IF(A236&lt;=Inputs!$B$6,ROUND(K236*Inputs!C14/12,2),0))</f>
        <v>0</v>
      </c>
      <c r="M236" s="3">
        <f>IF(Inputs!$B$27&lt;&gt;"Ready","PENDING INPUTS",IF(AND(A236&lt;=Inputs!$B$6,K236&gt;0),Inputs!G14,0))</f>
        <v>0</v>
      </c>
      <c r="N236" s="3">
        <f>IF(Inputs!$B$27&lt;&gt;"Ready","PENDING INPUTS",IF(A236&gt;Inputs!$B$6,0,MIN((K236+L236+M236),IF(Inputs!H14=1,Inputs!D14,MAX(Inputs!F14,ROUND(K236*Inputs!E14+L236+M236,2))))))</f>
        <v>0</v>
      </c>
      <c r="O236">
        <f>IF(Inputs!$B$27&lt;&gt;"Ready","PENDING INPUTS",IF(K236&lt;=0,99,1+IF(AND(S236&gt;0,OR(Inputs!C15&gt;Inputs!C14,AND(Inputs!C15=Inputs!C14,1&lt;0))),1,0)+IF(AND(AA236&gt;0,OR(Inputs!C16&gt;Inputs!C14,AND(Inputs!C16=Inputs!C14,2&lt;0))),1,0)+IF(AND(AI236&gt;0,OR(Inputs!C17&gt;Inputs!C14,AND(Inputs!C17=Inputs!C14,3&lt;0))),1,0)+IF(AND(AQ236&gt;0,OR(Inputs!C18&gt;Inputs!C14,AND(Inputs!C18=Inputs!C14,4&lt;0))),1,0)+IF(AND(AY236&gt;0,OR(Inputs!C19&gt;Inputs!C14,AND(Inputs!C19=Inputs!C14,5&lt;0))),1,0)+IF(AND(BG236&gt;0,OR(Inputs!C20&gt;Inputs!C14,AND(Inputs!C20=Inputs!C14,6&lt;0))),1,0)+IF(AND(BO236&gt;0,OR(Inputs!C21&gt;Inputs!C14,AND(Inputs!C21=Inputs!C14,7&lt;0))),1,0)+IF(AND(BW236&gt;0,OR(Inputs!C22&gt;Inputs!C14,AND(Inputs!C22=Inputs!C14,8&lt;0))),1,0)+IF(AND(CE236&gt;0,OR(Inputs!C23&gt;Inputs!C14,AND(Inputs!C23=Inputs!C14,9&lt;0))),1,0)))</f>
        <v>99</v>
      </c>
      <c r="P236" s="3">
        <f>IF(Inputs!$B$27&lt;&gt;"Ready","PENDING INPUTS",IF(A236&gt;Inputs!$B$6,0,MIN(MAX(0,(K236+L236+M236)-N236),MAX(0,C236-D236-(IF(O236&lt;O236,K236+L236+M236-N236,0)+IF(W236&lt;O236,S236+T236+U236-V236,0)+IF(AE236&lt;O236,AA236+AB236+AC236-AD236,0)+IF(AM236&lt;O236,AI236+AJ236+AK236-AL236,0)+IF(AU236&lt;O236,AQ236+AR236+AS236-AT236,0)+IF(BC236&lt;O236,AY236+AZ236+BA236-BB236,0)+IF(BK236&lt;O236,BG236+BH236+BI236-BJ236,0)+IF(BS236&lt;O236,BO236+BP236+BQ236-BR236,0)+IF(CA236&lt;O236,BW236+BX236+BY236-BZ236,0)+IF(CI236&lt;O236,CE236+CF236+CG236-CH236,0))))))</f>
        <v>0</v>
      </c>
      <c r="Q236" s="3">
        <f>IF(Inputs!$B$27&lt;&gt;"Ready","PENDING INPUTS",MIN((K236+L236+M236),IF(D236&gt;C236,IF(D236=0,0,N236*C236/D236),N236+P236)))</f>
        <v>0</v>
      </c>
      <c r="R236" s="3">
        <f>IF(Inputs!$B$27&lt;&gt;"Ready","PENDING INPUTS",MAX(0,(K236+L236+M236)-Q236))</f>
        <v>0</v>
      </c>
      <c r="S236" s="3">
        <f>IF(Inputs!$B$27&lt;&gt;"Ready","PENDING INPUTS",Z235)</f>
        <v>0</v>
      </c>
      <c r="T236" s="3">
        <f>IF(Inputs!$B$27&lt;&gt;"Ready","PENDING INPUTS",IF(A236&lt;=Inputs!$B$6,ROUND(S236*Inputs!C15/12,2),0))</f>
        <v>0</v>
      </c>
      <c r="U236" s="3">
        <f>IF(Inputs!$B$27&lt;&gt;"Ready","PENDING INPUTS",IF(AND(A236&lt;=Inputs!$B$6,S236&gt;0),Inputs!G15,0))</f>
        <v>0</v>
      </c>
      <c r="V236" s="3">
        <f>IF(Inputs!$B$27&lt;&gt;"Ready","PENDING INPUTS",IF(A236&gt;Inputs!$B$6,0,MIN((S236+T236+U236),IF(Inputs!H15=1,Inputs!D15,MAX(Inputs!F15,ROUND(S236*Inputs!E15+T236+U236,2))))))</f>
        <v>0</v>
      </c>
      <c r="W236">
        <f>IF(Inputs!$B$27&lt;&gt;"Ready","PENDING INPUTS",IF(S236&lt;=0,99,1+IF(AND(K236&gt;0,OR(Inputs!C14&gt;Inputs!C15,AND(Inputs!C14=Inputs!C15,0&lt;1))),1,0)+IF(AND(AA236&gt;0,OR(Inputs!C16&gt;Inputs!C15,AND(Inputs!C16=Inputs!C15,2&lt;1))),1,0)+IF(AND(AI236&gt;0,OR(Inputs!C17&gt;Inputs!C15,AND(Inputs!C17=Inputs!C15,3&lt;1))),1,0)+IF(AND(AQ236&gt;0,OR(Inputs!C18&gt;Inputs!C15,AND(Inputs!C18=Inputs!C15,4&lt;1))),1,0)+IF(AND(AY236&gt;0,OR(Inputs!C19&gt;Inputs!C15,AND(Inputs!C19=Inputs!C15,5&lt;1))),1,0)+IF(AND(BG236&gt;0,OR(Inputs!C20&gt;Inputs!C15,AND(Inputs!C20=Inputs!C15,6&lt;1))),1,0)+IF(AND(BO236&gt;0,OR(Inputs!C21&gt;Inputs!C15,AND(Inputs!C21=Inputs!C15,7&lt;1))),1,0)+IF(AND(BW236&gt;0,OR(Inputs!C22&gt;Inputs!C15,AND(Inputs!C22=Inputs!C15,8&lt;1))),1,0)+IF(AND(CE236&gt;0,OR(Inputs!C23&gt;Inputs!C15,AND(Inputs!C23=Inputs!C15,9&lt;1))),1,0)))</f>
        <v>99</v>
      </c>
      <c r="X236" s="3">
        <f>IF(Inputs!$B$27&lt;&gt;"Ready","PENDING INPUTS",IF(A236&gt;Inputs!$B$6,0,MIN(MAX(0,(S236+T236+U236)-V236),MAX(0,C236-D236-(IF(O236&lt;W236,K236+L236+M236-N236,0)+IF(W236&lt;W236,S236+T236+U236-V236,0)+IF(AE236&lt;W236,AA236+AB236+AC236-AD236,0)+IF(AM236&lt;W236,AI236+AJ236+AK236-AL236,0)+IF(AU236&lt;W236,AQ236+AR236+AS236-AT236,0)+IF(BC236&lt;W236,AY236+AZ236+BA236-BB236,0)+IF(BK236&lt;W236,BG236+BH236+BI236-BJ236,0)+IF(BS236&lt;W236,BO236+BP236+BQ236-BR236,0)+IF(CA236&lt;W236,BW236+BX236+BY236-BZ236,0)+IF(CI236&lt;W236,CE236+CF236+CG236-CH236,0))))))</f>
        <v>0</v>
      </c>
      <c r="Y236" s="3">
        <f>IF(Inputs!$B$27&lt;&gt;"Ready","PENDING INPUTS",MIN((S236+T236+U236),IF(D236&gt;C236,IF(D236=0,0,V236*C236/D236),V236+X236)))</f>
        <v>0</v>
      </c>
      <c r="Z236" s="3">
        <f>IF(Inputs!$B$27&lt;&gt;"Ready","PENDING INPUTS",MAX(0,(S236+T236+U236)-Y236))</f>
        <v>0</v>
      </c>
      <c r="AA236" s="3">
        <f>IF(Inputs!$B$27&lt;&gt;"Ready","PENDING INPUTS",AH235)</f>
        <v>0</v>
      </c>
      <c r="AB236" s="3">
        <f>IF(Inputs!$B$27&lt;&gt;"Ready","PENDING INPUTS",IF(A236&lt;=Inputs!$B$6,ROUND(AA236*Inputs!C16/12,2),0))</f>
        <v>0</v>
      </c>
      <c r="AC236" s="3">
        <f>IF(Inputs!$B$27&lt;&gt;"Ready","PENDING INPUTS",IF(AND(A236&lt;=Inputs!$B$6,AA236&gt;0),Inputs!G16,0))</f>
        <v>0</v>
      </c>
      <c r="AD236" s="3">
        <f>IF(Inputs!$B$27&lt;&gt;"Ready","PENDING INPUTS",IF(A236&gt;Inputs!$B$6,0,MIN((AA236+AB236+AC236),IF(Inputs!H16=1,Inputs!D16,MAX(Inputs!F16,ROUND(AA236*Inputs!E16+AB236+AC236,2))))))</f>
        <v>0</v>
      </c>
      <c r="AE236">
        <f>IF(Inputs!$B$27&lt;&gt;"Ready","PENDING INPUTS",IF(AA236&lt;=0,99,1+IF(AND(K236&gt;0,OR(Inputs!C14&gt;Inputs!C16,AND(Inputs!C14=Inputs!C16,0&lt;2))),1,0)+IF(AND(S236&gt;0,OR(Inputs!C15&gt;Inputs!C16,AND(Inputs!C15=Inputs!C16,1&lt;2))),1,0)+IF(AND(AI236&gt;0,OR(Inputs!C17&gt;Inputs!C16,AND(Inputs!C17=Inputs!C16,3&lt;2))),1,0)+IF(AND(AQ236&gt;0,OR(Inputs!C18&gt;Inputs!C16,AND(Inputs!C18=Inputs!C16,4&lt;2))),1,0)+IF(AND(AY236&gt;0,OR(Inputs!C19&gt;Inputs!C16,AND(Inputs!C19=Inputs!C16,5&lt;2))),1,0)+IF(AND(BG236&gt;0,OR(Inputs!C20&gt;Inputs!C16,AND(Inputs!C20=Inputs!C16,6&lt;2))),1,0)+IF(AND(BO236&gt;0,OR(Inputs!C21&gt;Inputs!C16,AND(Inputs!C21=Inputs!C16,7&lt;2))),1,0)+IF(AND(BW236&gt;0,OR(Inputs!C22&gt;Inputs!C16,AND(Inputs!C22=Inputs!C16,8&lt;2))),1,0)+IF(AND(CE236&gt;0,OR(Inputs!C23&gt;Inputs!C16,AND(Inputs!C23=Inputs!C16,9&lt;2))),1,0)))</f>
        <v>99</v>
      </c>
      <c r="AF236" s="3">
        <f>IF(Inputs!$B$27&lt;&gt;"Ready","PENDING INPUTS",IF(A236&gt;Inputs!$B$6,0,MIN(MAX(0,(AA236+AB236+AC236)-AD236),MAX(0,C236-D236-(IF(O236&lt;AE236,K236+L236+M236-N236,0)+IF(W236&lt;AE236,S236+T236+U236-V236,0)+IF(AE236&lt;AE236,AA236+AB236+AC236-AD236,0)+IF(AM236&lt;AE236,AI236+AJ236+AK236-AL236,0)+IF(AU236&lt;AE236,AQ236+AR236+AS236-AT236,0)+IF(BC236&lt;AE236,AY236+AZ236+BA236-BB236,0)+IF(BK236&lt;AE236,BG236+BH236+BI236-BJ236,0)+IF(BS236&lt;AE236,BO236+BP236+BQ236-BR236,0)+IF(CA236&lt;AE236,BW236+BX236+BY236-BZ236,0)+IF(CI236&lt;AE236,CE236+CF236+CG236-CH236,0))))))</f>
        <v>0</v>
      </c>
      <c r="AG236" s="3">
        <f>IF(Inputs!$B$27&lt;&gt;"Ready","PENDING INPUTS",MIN((AA236+AB236+AC236),IF(D236&gt;C236,IF(D236=0,0,AD236*C236/D236),AD236+AF236)))</f>
        <v>0</v>
      </c>
      <c r="AH236" s="3">
        <f>IF(Inputs!$B$27&lt;&gt;"Ready","PENDING INPUTS",MAX(0,(AA236+AB236+AC236)-AG236))</f>
        <v>0</v>
      </c>
      <c r="AI236" s="3">
        <f>IF(Inputs!$B$27&lt;&gt;"Ready","PENDING INPUTS",AP235)</f>
        <v>0</v>
      </c>
      <c r="AJ236" s="3">
        <f>IF(Inputs!$B$27&lt;&gt;"Ready","PENDING INPUTS",IF(A236&lt;=Inputs!$B$6,ROUND(AI236*Inputs!C17/12,2),0))</f>
        <v>0</v>
      </c>
      <c r="AK236" s="3">
        <f>IF(Inputs!$B$27&lt;&gt;"Ready","PENDING INPUTS",IF(AND(A236&lt;=Inputs!$B$6,AI236&gt;0),Inputs!G17,0))</f>
        <v>0</v>
      </c>
      <c r="AL236" s="3">
        <f>IF(Inputs!$B$27&lt;&gt;"Ready","PENDING INPUTS",IF(A236&gt;Inputs!$B$6,0,MIN((AI236+AJ236+AK236),IF(Inputs!H17=1,Inputs!D17,MAX(Inputs!F17,ROUND(AI236*Inputs!E17+AJ236+AK236,2))))))</f>
        <v>0</v>
      </c>
      <c r="AM236">
        <f>IF(Inputs!$B$27&lt;&gt;"Ready","PENDING INPUTS",IF(AI236&lt;=0,99,1+IF(AND(K236&gt;0,OR(Inputs!C14&gt;Inputs!C17,AND(Inputs!C14=Inputs!C17,0&lt;3))),1,0)+IF(AND(S236&gt;0,OR(Inputs!C15&gt;Inputs!C17,AND(Inputs!C15=Inputs!C17,1&lt;3))),1,0)+IF(AND(AA236&gt;0,OR(Inputs!C16&gt;Inputs!C17,AND(Inputs!C16=Inputs!C17,2&lt;3))),1,0)+IF(AND(AQ236&gt;0,OR(Inputs!C18&gt;Inputs!C17,AND(Inputs!C18=Inputs!C17,4&lt;3))),1,0)+IF(AND(AY236&gt;0,OR(Inputs!C19&gt;Inputs!C17,AND(Inputs!C19=Inputs!C17,5&lt;3))),1,0)+IF(AND(BG236&gt;0,OR(Inputs!C20&gt;Inputs!C17,AND(Inputs!C20=Inputs!C17,6&lt;3))),1,0)+IF(AND(BO236&gt;0,OR(Inputs!C21&gt;Inputs!C17,AND(Inputs!C21=Inputs!C17,7&lt;3))),1,0)+IF(AND(BW236&gt;0,OR(Inputs!C22&gt;Inputs!C17,AND(Inputs!C22=Inputs!C17,8&lt;3))),1,0)+IF(AND(CE236&gt;0,OR(Inputs!C23&gt;Inputs!C17,AND(Inputs!C23=Inputs!C17,9&lt;3))),1,0)))</f>
        <v>99</v>
      </c>
      <c r="AN236" s="3">
        <f>IF(Inputs!$B$27&lt;&gt;"Ready","PENDING INPUTS",IF(A236&gt;Inputs!$B$6,0,MIN(MAX(0,(AI236+AJ236+AK236)-AL236),MAX(0,C236-D236-(IF(O236&lt;AM236,K236+L236+M236-N236,0)+IF(W236&lt;AM236,S236+T236+U236-V236,0)+IF(AE236&lt;AM236,AA236+AB236+AC236-AD236,0)+IF(AM236&lt;AM236,AI236+AJ236+AK236-AL236,0)+IF(AU236&lt;AM236,AQ236+AR236+AS236-AT236,0)+IF(BC236&lt;AM236,AY236+AZ236+BA236-BB236,0)+IF(BK236&lt;AM236,BG236+BH236+BI236-BJ236,0)+IF(BS236&lt;AM236,BO236+BP236+BQ236-BR236,0)+IF(CA236&lt;AM236,BW236+BX236+BY236-BZ236,0)+IF(CI236&lt;AM236,CE236+CF236+CG236-CH236,0))))))</f>
        <v>0</v>
      </c>
      <c r="AO236" s="3">
        <f>IF(Inputs!$B$27&lt;&gt;"Ready","PENDING INPUTS",MIN((AI236+AJ236+AK236),IF(D236&gt;C236,IF(D236=0,0,AL236*C236/D236),AL236+AN236)))</f>
        <v>0</v>
      </c>
      <c r="AP236" s="3">
        <f>IF(Inputs!$B$27&lt;&gt;"Ready","PENDING INPUTS",MAX(0,(AI236+AJ236+AK236)-AO236))</f>
        <v>0</v>
      </c>
      <c r="AQ236" s="3">
        <f>IF(Inputs!$B$27&lt;&gt;"Ready","PENDING INPUTS",AX235)</f>
        <v>0</v>
      </c>
      <c r="AR236" s="3">
        <f>IF(Inputs!$B$27&lt;&gt;"Ready","PENDING INPUTS",IF(A236&lt;=Inputs!$B$6,ROUND(AQ236*Inputs!C18/12,2),0))</f>
        <v>0</v>
      </c>
      <c r="AS236" s="3">
        <f>IF(Inputs!$B$27&lt;&gt;"Ready","PENDING INPUTS",IF(AND(A236&lt;=Inputs!$B$6,AQ236&gt;0),Inputs!G18,0))</f>
        <v>0</v>
      </c>
      <c r="AT236" s="3">
        <f>IF(Inputs!$B$27&lt;&gt;"Ready","PENDING INPUTS",IF(A236&gt;Inputs!$B$6,0,MIN((AQ236+AR236+AS236),IF(Inputs!H18=1,Inputs!D18,MAX(Inputs!F18,ROUND(AQ236*Inputs!E18+AR236+AS236,2))))))</f>
        <v>0</v>
      </c>
      <c r="AU236">
        <f>IF(Inputs!$B$27&lt;&gt;"Ready","PENDING INPUTS",IF(AQ236&lt;=0,99,1+IF(AND(K236&gt;0,OR(Inputs!C14&gt;Inputs!C18,AND(Inputs!C14=Inputs!C18,0&lt;4))),1,0)+IF(AND(S236&gt;0,OR(Inputs!C15&gt;Inputs!C18,AND(Inputs!C15=Inputs!C18,1&lt;4))),1,0)+IF(AND(AA236&gt;0,OR(Inputs!C16&gt;Inputs!C18,AND(Inputs!C16=Inputs!C18,2&lt;4))),1,0)+IF(AND(AI236&gt;0,OR(Inputs!C17&gt;Inputs!C18,AND(Inputs!C17=Inputs!C18,3&lt;4))),1,0)+IF(AND(AY236&gt;0,OR(Inputs!C19&gt;Inputs!C18,AND(Inputs!C19=Inputs!C18,5&lt;4))),1,0)+IF(AND(BG236&gt;0,OR(Inputs!C20&gt;Inputs!C18,AND(Inputs!C20=Inputs!C18,6&lt;4))),1,0)+IF(AND(BO236&gt;0,OR(Inputs!C21&gt;Inputs!C18,AND(Inputs!C21=Inputs!C18,7&lt;4))),1,0)+IF(AND(BW236&gt;0,OR(Inputs!C22&gt;Inputs!C18,AND(Inputs!C22=Inputs!C18,8&lt;4))),1,0)+IF(AND(CE236&gt;0,OR(Inputs!C23&gt;Inputs!C18,AND(Inputs!C23=Inputs!C18,9&lt;4))),1,0)))</f>
        <v>99</v>
      </c>
      <c r="AV236" s="3">
        <f>IF(Inputs!$B$27&lt;&gt;"Ready","PENDING INPUTS",IF(A236&gt;Inputs!$B$6,0,MIN(MAX(0,(AQ236+AR236+AS236)-AT236),MAX(0,C236-D236-(IF(O236&lt;AU236,K236+L236+M236-N236,0)+IF(W236&lt;AU236,S236+T236+U236-V236,0)+IF(AE236&lt;AU236,AA236+AB236+AC236-AD236,0)+IF(AM236&lt;AU236,AI236+AJ236+AK236-AL236,0)+IF(AU236&lt;AU236,AQ236+AR236+AS236-AT236,0)+IF(BC236&lt;AU236,AY236+AZ236+BA236-BB236,0)+IF(BK236&lt;AU236,BG236+BH236+BI236-BJ236,0)+IF(BS236&lt;AU236,BO236+BP236+BQ236-BR236,0)+IF(CA236&lt;AU236,BW236+BX236+BY236-BZ236,0)+IF(CI236&lt;AU236,CE236+CF236+CG236-CH236,0))))))</f>
        <v>0</v>
      </c>
      <c r="AW236" s="3">
        <f>IF(Inputs!$B$27&lt;&gt;"Ready","PENDING INPUTS",MIN((AQ236+AR236+AS236),IF(D236&gt;C236,IF(D236=0,0,AT236*C236/D236),AT236+AV236)))</f>
        <v>0</v>
      </c>
      <c r="AX236" s="3">
        <f>IF(Inputs!$B$27&lt;&gt;"Ready","PENDING INPUTS",MAX(0,(AQ236+AR236+AS236)-AW236))</f>
        <v>0</v>
      </c>
      <c r="AY236" s="3">
        <f>IF(Inputs!$B$27&lt;&gt;"Ready","PENDING INPUTS",BF235)</f>
        <v>0</v>
      </c>
      <c r="AZ236" s="3">
        <f>IF(Inputs!$B$27&lt;&gt;"Ready","PENDING INPUTS",IF(A236&lt;=Inputs!$B$6,ROUND(AY236*Inputs!C19/12,2),0))</f>
        <v>0</v>
      </c>
      <c r="BA236" s="3">
        <f>IF(Inputs!$B$27&lt;&gt;"Ready","PENDING INPUTS",IF(AND(A236&lt;=Inputs!$B$6,AY236&gt;0),Inputs!G19,0))</f>
        <v>0</v>
      </c>
      <c r="BB236" s="3">
        <f>IF(Inputs!$B$27&lt;&gt;"Ready","PENDING INPUTS",IF(A236&gt;Inputs!$B$6,0,MIN((AY236+AZ236+BA236),IF(Inputs!H19=1,Inputs!D19,MAX(Inputs!F19,ROUND(AY236*Inputs!E19+AZ236+BA236,2))))))</f>
        <v>0</v>
      </c>
      <c r="BC236">
        <f>IF(Inputs!$B$27&lt;&gt;"Ready","PENDING INPUTS",IF(AY236&lt;=0,99,1+IF(AND(K236&gt;0,OR(Inputs!C14&gt;Inputs!C19,AND(Inputs!C14=Inputs!C19,0&lt;5))),1,0)+IF(AND(S236&gt;0,OR(Inputs!C15&gt;Inputs!C19,AND(Inputs!C15=Inputs!C19,1&lt;5))),1,0)+IF(AND(AA236&gt;0,OR(Inputs!C16&gt;Inputs!C19,AND(Inputs!C16=Inputs!C19,2&lt;5))),1,0)+IF(AND(AI236&gt;0,OR(Inputs!C17&gt;Inputs!C19,AND(Inputs!C17=Inputs!C19,3&lt;5))),1,0)+IF(AND(AQ236&gt;0,OR(Inputs!C18&gt;Inputs!C19,AND(Inputs!C18=Inputs!C19,4&lt;5))),1,0)+IF(AND(BG236&gt;0,OR(Inputs!C20&gt;Inputs!C19,AND(Inputs!C20=Inputs!C19,6&lt;5))),1,0)+IF(AND(BO236&gt;0,OR(Inputs!C21&gt;Inputs!C19,AND(Inputs!C21=Inputs!C19,7&lt;5))),1,0)+IF(AND(BW236&gt;0,OR(Inputs!C22&gt;Inputs!C19,AND(Inputs!C22=Inputs!C19,8&lt;5))),1,0)+IF(AND(CE236&gt;0,OR(Inputs!C23&gt;Inputs!C19,AND(Inputs!C23=Inputs!C19,9&lt;5))),1,0)))</f>
        <v>99</v>
      </c>
      <c r="BD236" s="3">
        <f>IF(Inputs!$B$27&lt;&gt;"Ready","PENDING INPUTS",IF(A236&gt;Inputs!$B$6,0,MIN(MAX(0,(AY236+AZ236+BA236)-BB236),MAX(0,C236-D236-(IF(O236&lt;BC236,K236+L236+M236-N236,0)+IF(W236&lt;BC236,S236+T236+U236-V236,0)+IF(AE236&lt;BC236,AA236+AB236+AC236-AD236,0)+IF(AM236&lt;BC236,AI236+AJ236+AK236-AL236,0)+IF(AU236&lt;BC236,AQ236+AR236+AS236-AT236,0)+IF(BC236&lt;BC236,AY236+AZ236+BA236-BB236,0)+IF(BK236&lt;BC236,BG236+BH236+BI236-BJ236,0)+IF(BS236&lt;BC236,BO236+BP236+BQ236-BR236,0)+IF(CA236&lt;BC236,BW236+BX236+BY236-BZ236,0)+IF(CI236&lt;BC236,CE236+CF236+CG236-CH236,0))))))</f>
        <v>0</v>
      </c>
      <c r="BE236" s="3">
        <f>IF(Inputs!$B$27&lt;&gt;"Ready","PENDING INPUTS",MIN((AY236+AZ236+BA236),IF(D236&gt;C236,IF(D236=0,0,BB236*C236/D236),BB236+BD236)))</f>
        <v>0</v>
      </c>
      <c r="BF236" s="3">
        <f>IF(Inputs!$B$27&lt;&gt;"Ready","PENDING INPUTS",MAX(0,(AY236+AZ236+BA236)-BE236))</f>
        <v>0</v>
      </c>
      <c r="BG236" s="3">
        <f>IF(Inputs!$B$27&lt;&gt;"Ready","PENDING INPUTS",BN235)</f>
        <v>0</v>
      </c>
      <c r="BH236" s="3">
        <f>IF(Inputs!$B$27&lt;&gt;"Ready","PENDING INPUTS",IF(A236&lt;=Inputs!$B$6,ROUND(BG236*Inputs!C20/12,2),0))</f>
        <v>0</v>
      </c>
      <c r="BI236" s="3">
        <f>IF(Inputs!$B$27&lt;&gt;"Ready","PENDING INPUTS",IF(AND(A236&lt;=Inputs!$B$6,BG236&gt;0),Inputs!G20,0))</f>
        <v>0</v>
      </c>
      <c r="BJ236" s="3">
        <f>IF(Inputs!$B$27&lt;&gt;"Ready","PENDING INPUTS",IF(A236&gt;Inputs!$B$6,0,MIN((BG236+BH236+BI236),IF(Inputs!H20=1,Inputs!D20,MAX(Inputs!F20,ROUND(BG236*Inputs!E20+BH236+BI236,2))))))</f>
        <v>0</v>
      </c>
      <c r="BK236">
        <f>IF(Inputs!$B$27&lt;&gt;"Ready","PENDING INPUTS",IF(BG236&lt;=0,99,1+IF(AND(K236&gt;0,OR(Inputs!C14&gt;Inputs!C20,AND(Inputs!C14=Inputs!C20,0&lt;6))),1,0)+IF(AND(S236&gt;0,OR(Inputs!C15&gt;Inputs!C20,AND(Inputs!C15=Inputs!C20,1&lt;6))),1,0)+IF(AND(AA236&gt;0,OR(Inputs!C16&gt;Inputs!C20,AND(Inputs!C16=Inputs!C20,2&lt;6))),1,0)+IF(AND(AI236&gt;0,OR(Inputs!C17&gt;Inputs!C20,AND(Inputs!C17=Inputs!C20,3&lt;6))),1,0)+IF(AND(AQ236&gt;0,OR(Inputs!C18&gt;Inputs!C20,AND(Inputs!C18=Inputs!C20,4&lt;6))),1,0)+IF(AND(AY236&gt;0,OR(Inputs!C19&gt;Inputs!C20,AND(Inputs!C19=Inputs!C20,5&lt;6))),1,0)+IF(AND(BO236&gt;0,OR(Inputs!C21&gt;Inputs!C20,AND(Inputs!C21=Inputs!C20,7&lt;6))),1,0)+IF(AND(BW236&gt;0,OR(Inputs!C22&gt;Inputs!C20,AND(Inputs!C22=Inputs!C20,8&lt;6))),1,0)+IF(AND(CE236&gt;0,OR(Inputs!C23&gt;Inputs!C20,AND(Inputs!C23=Inputs!C20,9&lt;6))),1,0)))</f>
        <v>99</v>
      </c>
      <c r="BL236" s="3">
        <f>IF(Inputs!$B$27&lt;&gt;"Ready","PENDING INPUTS",IF(A236&gt;Inputs!$B$6,0,MIN(MAX(0,(BG236+BH236+BI236)-BJ236),MAX(0,C236-D236-(IF(O236&lt;BK236,K236+L236+M236-N236,0)+IF(W236&lt;BK236,S236+T236+U236-V236,0)+IF(AE236&lt;BK236,AA236+AB236+AC236-AD236,0)+IF(AM236&lt;BK236,AI236+AJ236+AK236-AL236,0)+IF(AU236&lt;BK236,AQ236+AR236+AS236-AT236,0)+IF(BC236&lt;BK236,AY236+AZ236+BA236-BB236,0)+IF(BK236&lt;BK236,BG236+BH236+BI236-BJ236,0)+IF(BS236&lt;BK236,BO236+BP236+BQ236-BR236,0)+IF(CA236&lt;BK236,BW236+BX236+BY236-BZ236,0)+IF(CI236&lt;BK236,CE236+CF236+CG236-CH236,0))))))</f>
        <v>0</v>
      </c>
      <c r="BM236" s="3">
        <f>IF(Inputs!$B$27&lt;&gt;"Ready","PENDING INPUTS",MIN((BG236+BH236+BI236),IF(D236&gt;C236,IF(D236=0,0,BJ236*C236/D236),BJ236+BL236)))</f>
        <v>0</v>
      </c>
      <c r="BN236" s="3">
        <f>IF(Inputs!$B$27&lt;&gt;"Ready","PENDING INPUTS",MAX(0,(BG236+BH236+BI236)-BM236))</f>
        <v>0</v>
      </c>
      <c r="BO236" s="3">
        <f>IF(Inputs!$B$27&lt;&gt;"Ready","PENDING INPUTS",BV235)</f>
        <v>0</v>
      </c>
      <c r="BP236" s="3">
        <f>IF(Inputs!$B$27&lt;&gt;"Ready","PENDING INPUTS",IF(A236&lt;=Inputs!$B$6,ROUND(BO236*Inputs!C21/12,2),0))</f>
        <v>0</v>
      </c>
      <c r="BQ236" s="3">
        <f>IF(Inputs!$B$27&lt;&gt;"Ready","PENDING INPUTS",IF(AND(A236&lt;=Inputs!$B$6,BO236&gt;0),Inputs!G21,0))</f>
        <v>0</v>
      </c>
      <c r="BR236" s="3">
        <f>IF(Inputs!$B$27&lt;&gt;"Ready","PENDING INPUTS",IF(A236&gt;Inputs!$B$6,0,MIN((BO236+BP236+BQ236),IF(Inputs!H21=1,Inputs!D21,MAX(Inputs!F21,ROUND(BO236*Inputs!E21+BP236+BQ236,2))))))</f>
        <v>0</v>
      </c>
      <c r="BS236">
        <f>IF(Inputs!$B$27&lt;&gt;"Ready","PENDING INPUTS",IF(BO236&lt;=0,99,1+IF(AND(K236&gt;0,OR(Inputs!C14&gt;Inputs!C21,AND(Inputs!C14=Inputs!C21,0&lt;7))),1,0)+IF(AND(S236&gt;0,OR(Inputs!C15&gt;Inputs!C21,AND(Inputs!C15=Inputs!C21,1&lt;7))),1,0)+IF(AND(AA236&gt;0,OR(Inputs!C16&gt;Inputs!C21,AND(Inputs!C16=Inputs!C21,2&lt;7))),1,0)+IF(AND(AI236&gt;0,OR(Inputs!C17&gt;Inputs!C21,AND(Inputs!C17=Inputs!C21,3&lt;7))),1,0)+IF(AND(AQ236&gt;0,OR(Inputs!C18&gt;Inputs!C21,AND(Inputs!C18=Inputs!C21,4&lt;7))),1,0)+IF(AND(AY236&gt;0,OR(Inputs!C19&gt;Inputs!C21,AND(Inputs!C19=Inputs!C21,5&lt;7))),1,0)+IF(AND(BG236&gt;0,OR(Inputs!C20&gt;Inputs!C21,AND(Inputs!C20=Inputs!C21,6&lt;7))),1,0)+IF(AND(BW236&gt;0,OR(Inputs!C22&gt;Inputs!C21,AND(Inputs!C22=Inputs!C21,8&lt;7))),1,0)+IF(AND(CE236&gt;0,OR(Inputs!C23&gt;Inputs!C21,AND(Inputs!C23=Inputs!C21,9&lt;7))),1,0)))</f>
        <v>99</v>
      </c>
      <c r="BT236" s="3">
        <f>IF(Inputs!$B$27&lt;&gt;"Ready","PENDING INPUTS",IF(A236&gt;Inputs!$B$6,0,MIN(MAX(0,(BO236+BP236+BQ236)-BR236),MAX(0,C236-D236-(IF(O236&lt;BS236,K236+L236+M236-N236,0)+IF(W236&lt;BS236,S236+T236+U236-V236,0)+IF(AE236&lt;BS236,AA236+AB236+AC236-AD236,0)+IF(AM236&lt;BS236,AI236+AJ236+AK236-AL236,0)+IF(AU236&lt;BS236,AQ236+AR236+AS236-AT236,0)+IF(BC236&lt;BS236,AY236+AZ236+BA236-BB236,0)+IF(BK236&lt;BS236,BG236+BH236+BI236-BJ236,0)+IF(BS236&lt;BS236,BO236+BP236+BQ236-BR236,0)+IF(CA236&lt;BS236,BW236+BX236+BY236-BZ236,0)+IF(CI236&lt;BS236,CE236+CF236+CG236-CH236,0))))))</f>
        <v>0</v>
      </c>
      <c r="BU236" s="3">
        <f>IF(Inputs!$B$27&lt;&gt;"Ready","PENDING INPUTS",MIN((BO236+BP236+BQ236),IF(D236&gt;C236,IF(D236=0,0,BR236*C236/D236),BR236+BT236)))</f>
        <v>0</v>
      </c>
      <c r="BV236" s="3">
        <f>IF(Inputs!$B$27&lt;&gt;"Ready","PENDING INPUTS",MAX(0,(BO236+BP236+BQ236)-BU236))</f>
        <v>0</v>
      </c>
      <c r="BW236" s="3">
        <f>IF(Inputs!$B$27&lt;&gt;"Ready","PENDING INPUTS",CD235)</f>
        <v>0</v>
      </c>
      <c r="BX236" s="3">
        <f>IF(Inputs!$B$27&lt;&gt;"Ready","PENDING INPUTS",IF(A236&lt;=Inputs!$B$6,ROUND(BW236*Inputs!C22/12,2),0))</f>
        <v>0</v>
      </c>
      <c r="BY236" s="3">
        <f>IF(Inputs!$B$27&lt;&gt;"Ready","PENDING INPUTS",IF(AND(A236&lt;=Inputs!$B$6,BW236&gt;0),Inputs!G22,0))</f>
        <v>0</v>
      </c>
      <c r="BZ236" s="3">
        <f>IF(Inputs!$B$27&lt;&gt;"Ready","PENDING INPUTS",IF(A236&gt;Inputs!$B$6,0,MIN((BW236+BX236+BY236),IF(Inputs!H22=1,Inputs!D22,MAX(Inputs!F22,ROUND(BW236*Inputs!E22+BX236+BY236,2))))))</f>
        <v>0</v>
      </c>
      <c r="CA236">
        <f>IF(Inputs!$B$27&lt;&gt;"Ready","PENDING INPUTS",IF(BW236&lt;=0,99,1+IF(AND(K236&gt;0,OR(Inputs!C14&gt;Inputs!C22,AND(Inputs!C14=Inputs!C22,0&lt;8))),1,0)+IF(AND(S236&gt;0,OR(Inputs!C15&gt;Inputs!C22,AND(Inputs!C15=Inputs!C22,1&lt;8))),1,0)+IF(AND(AA236&gt;0,OR(Inputs!C16&gt;Inputs!C22,AND(Inputs!C16=Inputs!C22,2&lt;8))),1,0)+IF(AND(AI236&gt;0,OR(Inputs!C17&gt;Inputs!C22,AND(Inputs!C17=Inputs!C22,3&lt;8))),1,0)+IF(AND(AQ236&gt;0,OR(Inputs!C18&gt;Inputs!C22,AND(Inputs!C18=Inputs!C22,4&lt;8))),1,0)+IF(AND(AY236&gt;0,OR(Inputs!C19&gt;Inputs!C22,AND(Inputs!C19=Inputs!C22,5&lt;8))),1,0)+IF(AND(BG236&gt;0,OR(Inputs!C20&gt;Inputs!C22,AND(Inputs!C20=Inputs!C22,6&lt;8))),1,0)+IF(AND(BO236&gt;0,OR(Inputs!C21&gt;Inputs!C22,AND(Inputs!C21=Inputs!C22,7&lt;8))),1,0)+IF(AND(CE236&gt;0,OR(Inputs!C23&gt;Inputs!C22,AND(Inputs!C23=Inputs!C22,9&lt;8))),1,0)))</f>
        <v>99</v>
      </c>
      <c r="CB236" s="3">
        <f>IF(Inputs!$B$27&lt;&gt;"Ready","PENDING INPUTS",IF(A236&gt;Inputs!$B$6,0,MIN(MAX(0,(BW236+BX236+BY236)-BZ236),MAX(0,C236-D236-(IF(O236&lt;CA236,K236+L236+M236-N236,0)+IF(W236&lt;CA236,S236+T236+U236-V236,0)+IF(AE236&lt;CA236,AA236+AB236+AC236-AD236,0)+IF(AM236&lt;CA236,AI236+AJ236+AK236-AL236,0)+IF(AU236&lt;CA236,AQ236+AR236+AS236-AT236,0)+IF(BC236&lt;CA236,AY236+AZ236+BA236-BB236,0)+IF(BK236&lt;CA236,BG236+BH236+BI236-BJ236,0)+IF(BS236&lt;CA236,BO236+BP236+BQ236-BR236,0)+IF(CA236&lt;CA236,BW236+BX236+BY236-BZ236,0)+IF(CI236&lt;CA236,CE236+CF236+CG236-CH236,0))))))</f>
        <v>0</v>
      </c>
      <c r="CC236" s="3">
        <f>IF(Inputs!$B$27&lt;&gt;"Ready","PENDING INPUTS",MIN((BW236+BX236+BY236),IF(D236&gt;C236,IF(D236=0,0,BZ236*C236/D236),BZ236+CB236)))</f>
        <v>0</v>
      </c>
      <c r="CD236" s="3">
        <f>IF(Inputs!$B$27&lt;&gt;"Ready","PENDING INPUTS",MAX(0,(BW236+BX236+BY236)-CC236))</f>
        <v>0</v>
      </c>
      <c r="CE236" s="3">
        <f>IF(Inputs!$B$27&lt;&gt;"Ready","PENDING INPUTS",CL235)</f>
        <v>0</v>
      </c>
      <c r="CF236" s="3">
        <f>IF(Inputs!$B$27&lt;&gt;"Ready","PENDING INPUTS",IF(A236&lt;=Inputs!$B$6,ROUND(CE236*Inputs!C23/12,2),0))</f>
        <v>0</v>
      </c>
      <c r="CG236" s="3">
        <f>IF(Inputs!$B$27&lt;&gt;"Ready","PENDING INPUTS",IF(AND(A236&lt;=Inputs!$B$6,CE236&gt;0),Inputs!G23,0))</f>
        <v>0</v>
      </c>
      <c r="CH236" s="3">
        <f>IF(Inputs!$B$27&lt;&gt;"Ready","PENDING INPUTS",IF(A236&gt;Inputs!$B$6,0,MIN((CE236+CF236+CG236),IF(Inputs!H23=1,Inputs!D23,MAX(Inputs!F23,ROUND(CE236*Inputs!E23+CF236+CG236,2))))))</f>
        <v>0</v>
      </c>
      <c r="CI236">
        <f>IF(Inputs!$B$27&lt;&gt;"Ready","PENDING INPUTS",IF(CE236&lt;=0,99,1+IF(AND(K236&gt;0,OR(Inputs!C14&gt;Inputs!C23,AND(Inputs!C14=Inputs!C23,0&lt;9))),1,0)+IF(AND(S236&gt;0,OR(Inputs!C15&gt;Inputs!C23,AND(Inputs!C15=Inputs!C23,1&lt;9))),1,0)+IF(AND(AA236&gt;0,OR(Inputs!C16&gt;Inputs!C23,AND(Inputs!C16=Inputs!C23,2&lt;9))),1,0)+IF(AND(AI236&gt;0,OR(Inputs!C17&gt;Inputs!C23,AND(Inputs!C17=Inputs!C23,3&lt;9))),1,0)+IF(AND(AQ236&gt;0,OR(Inputs!C18&gt;Inputs!C23,AND(Inputs!C18=Inputs!C23,4&lt;9))),1,0)+IF(AND(AY236&gt;0,OR(Inputs!C19&gt;Inputs!C23,AND(Inputs!C19=Inputs!C23,5&lt;9))),1,0)+IF(AND(BG236&gt;0,OR(Inputs!C20&gt;Inputs!C23,AND(Inputs!C20=Inputs!C23,6&lt;9))),1,0)+IF(AND(BO236&gt;0,OR(Inputs!C21&gt;Inputs!C23,AND(Inputs!C21=Inputs!C23,7&lt;9))),1,0)+IF(AND(BW236&gt;0,OR(Inputs!C22&gt;Inputs!C23,AND(Inputs!C22=Inputs!C23,8&lt;9))),1,0)))</f>
        <v>99</v>
      </c>
      <c r="CJ236" s="3">
        <f>IF(Inputs!$B$27&lt;&gt;"Ready","PENDING INPUTS",IF(A236&gt;Inputs!$B$6,0,MIN(MAX(0,(CE236+CF236+CG236)-CH236),MAX(0,C236-D236-(IF(O236&lt;CI236,K236+L236+M236-N236,0)+IF(W236&lt;CI236,S236+T236+U236-V236,0)+IF(AE236&lt;CI236,AA236+AB236+AC236-AD236,0)+IF(AM236&lt;CI236,AI236+AJ236+AK236-AL236,0)+IF(AU236&lt;CI236,AQ236+AR236+AS236-AT236,0)+IF(BC236&lt;CI236,AY236+AZ236+BA236-BB236,0)+IF(BK236&lt;CI236,BG236+BH236+BI236-BJ236,0)+IF(BS236&lt;CI236,BO236+BP236+BQ236-BR236,0)+IF(CA236&lt;CI236,BW236+BX236+BY236-BZ236,0)+IF(CI236&lt;CI236,CE236+CF236+CG236-CH236,0))))))</f>
        <v>0</v>
      </c>
      <c r="CK236" s="3">
        <f>IF(Inputs!$B$27&lt;&gt;"Ready","PENDING INPUTS",MIN((CE236+CF236+CG236),IF(D236&gt;C236,IF(D236=0,0,CH236*C236/D236),CH236+CJ236)))</f>
        <v>0</v>
      </c>
      <c r="CL236" s="3">
        <f>IF(Inputs!$B$27&lt;&gt;"Ready","PENDING INPUTS",MAX(0,(CE236+CF236+CG236)-CK236))</f>
        <v>0</v>
      </c>
    </row>
    <row r="237" spans="1:90" ht="27.95" customHeight="1" x14ac:dyDescent="0.25">
      <c r="A237">
        <v>233</v>
      </c>
      <c r="B237" s="13">
        <f>IF(Inputs!$B$27&lt;&gt;"Ready","PENDING INPUTS",EDATE(Inputs!$B$5,A237-1))</f>
        <v>53359</v>
      </c>
      <c r="C237" s="3">
        <f>IF(Inputs!$B$27&lt;&gt;"Ready","PENDING INPUTS",IF(A237&lt;=Inputs!$B$6,MAX(0,Inputs!$B$4+IF(A237=Inputs!$B$7,Inputs!$B$8,0)+IF(A237=Inputs!$B$9,Inputs!$B$10,0)),0))</f>
        <v>0</v>
      </c>
      <c r="D237" s="3">
        <f>IF(Inputs!$B$27&lt;&gt;"Ready","PENDING INPUTS",SUM(N237,V237,AD237,AL237,AT237,BB237,BJ237,BR237,BZ237,CH237))</f>
        <v>0</v>
      </c>
      <c r="E237" s="3">
        <f>IF(Inputs!$B$27&lt;&gt;"Ready","PENDING INPUTS",MAX(0,D237-C237))</f>
        <v>0</v>
      </c>
      <c r="F237" s="3">
        <f>IF(Inputs!$B$27&lt;&gt;"Ready","PENDING INPUTS",SUM(Q237,Y237,AG237,AO237,AW237,BE237,BM237,BU237,CC237,CK237))</f>
        <v>0</v>
      </c>
      <c r="G237" s="3">
        <f>IF(Inputs!$B$27&lt;&gt;"Ready","PENDING INPUTS",SUM(L237,T237,AB237,AJ237,AR237,AZ237,BH237,BP237,BX237,CF237))</f>
        <v>0</v>
      </c>
      <c r="H237" s="3">
        <f>IF(Inputs!$B$27&lt;&gt;"Ready","PENDING INPUTS",SUM(M237,U237,AC237,AK237,AS237,BA237,BI237,BQ237,BY237,CG237))</f>
        <v>0</v>
      </c>
      <c r="I237" s="3">
        <f>IF(Inputs!$B$27&lt;&gt;"Ready","PENDING INPUTS",SUM(R237,Z237,AH237,AP237,AX237,BF237,BN237,BV237,CD237,CL237))</f>
        <v>0</v>
      </c>
      <c r="J237" t="str">
        <f>IF(Inputs!$B$27&lt;&gt;"Ready","PENDING INPUTS",IF(A237&gt;Inputs!$B$6,"Beyond horizon",IF(E237&gt;0.005,"MINIMUM SHORTFALL",IF(I237&lt;0.005,"Paid off","In progress"))))</f>
        <v>Beyond horizon</v>
      </c>
      <c r="K237" s="3">
        <f>IF(Inputs!$B$27&lt;&gt;"Ready","PENDING INPUTS",R236)</f>
        <v>0</v>
      </c>
      <c r="L237" s="3">
        <f>IF(Inputs!$B$27&lt;&gt;"Ready","PENDING INPUTS",IF(A237&lt;=Inputs!$B$6,ROUND(K237*Inputs!C14/12,2),0))</f>
        <v>0</v>
      </c>
      <c r="M237" s="3">
        <f>IF(Inputs!$B$27&lt;&gt;"Ready","PENDING INPUTS",IF(AND(A237&lt;=Inputs!$B$6,K237&gt;0),Inputs!G14,0))</f>
        <v>0</v>
      </c>
      <c r="N237" s="3">
        <f>IF(Inputs!$B$27&lt;&gt;"Ready","PENDING INPUTS",IF(A237&gt;Inputs!$B$6,0,MIN((K237+L237+M237),IF(Inputs!H14=1,Inputs!D14,MAX(Inputs!F14,ROUND(K237*Inputs!E14+L237+M237,2))))))</f>
        <v>0</v>
      </c>
      <c r="O237">
        <f>IF(Inputs!$B$27&lt;&gt;"Ready","PENDING INPUTS",IF(K237&lt;=0,99,1+IF(AND(S237&gt;0,OR(Inputs!C15&gt;Inputs!C14,AND(Inputs!C15=Inputs!C14,1&lt;0))),1,0)+IF(AND(AA237&gt;0,OR(Inputs!C16&gt;Inputs!C14,AND(Inputs!C16=Inputs!C14,2&lt;0))),1,0)+IF(AND(AI237&gt;0,OR(Inputs!C17&gt;Inputs!C14,AND(Inputs!C17=Inputs!C14,3&lt;0))),1,0)+IF(AND(AQ237&gt;0,OR(Inputs!C18&gt;Inputs!C14,AND(Inputs!C18=Inputs!C14,4&lt;0))),1,0)+IF(AND(AY237&gt;0,OR(Inputs!C19&gt;Inputs!C14,AND(Inputs!C19=Inputs!C14,5&lt;0))),1,0)+IF(AND(BG237&gt;0,OR(Inputs!C20&gt;Inputs!C14,AND(Inputs!C20=Inputs!C14,6&lt;0))),1,0)+IF(AND(BO237&gt;0,OR(Inputs!C21&gt;Inputs!C14,AND(Inputs!C21=Inputs!C14,7&lt;0))),1,0)+IF(AND(BW237&gt;0,OR(Inputs!C22&gt;Inputs!C14,AND(Inputs!C22=Inputs!C14,8&lt;0))),1,0)+IF(AND(CE237&gt;0,OR(Inputs!C23&gt;Inputs!C14,AND(Inputs!C23=Inputs!C14,9&lt;0))),1,0)))</f>
        <v>99</v>
      </c>
      <c r="P237" s="3">
        <f>IF(Inputs!$B$27&lt;&gt;"Ready","PENDING INPUTS",IF(A237&gt;Inputs!$B$6,0,MIN(MAX(0,(K237+L237+M237)-N237),MAX(0,C237-D237-(IF(O237&lt;O237,K237+L237+M237-N237,0)+IF(W237&lt;O237,S237+T237+U237-V237,0)+IF(AE237&lt;O237,AA237+AB237+AC237-AD237,0)+IF(AM237&lt;O237,AI237+AJ237+AK237-AL237,0)+IF(AU237&lt;O237,AQ237+AR237+AS237-AT237,0)+IF(BC237&lt;O237,AY237+AZ237+BA237-BB237,0)+IF(BK237&lt;O237,BG237+BH237+BI237-BJ237,0)+IF(BS237&lt;O237,BO237+BP237+BQ237-BR237,0)+IF(CA237&lt;O237,BW237+BX237+BY237-BZ237,0)+IF(CI237&lt;O237,CE237+CF237+CG237-CH237,0))))))</f>
        <v>0</v>
      </c>
      <c r="Q237" s="3">
        <f>IF(Inputs!$B$27&lt;&gt;"Ready","PENDING INPUTS",MIN((K237+L237+M237),IF(D237&gt;C237,IF(D237=0,0,N237*C237/D237),N237+P237)))</f>
        <v>0</v>
      </c>
      <c r="R237" s="3">
        <f>IF(Inputs!$B$27&lt;&gt;"Ready","PENDING INPUTS",MAX(0,(K237+L237+M237)-Q237))</f>
        <v>0</v>
      </c>
      <c r="S237" s="3">
        <f>IF(Inputs!$B$27&lt;&gt;"Ready","PENDING INPUTS",Z236)</f>
        <v>0</v>
      </c>
      <c r="T237" s="3">
        <f>IF(Inputs!$B$27&lt;&gt;"Ready","PENDING INPUTS",IF(A237&lt;=Inputs!$B$6,ROUND(S237*Inputs!C15/12,2),0))</f>
        <v>0</v>
      </c>
      <c r="U237" s="3">
        <f>IF(Inputs!$B$27&lt;&gt;"Ready","PENDING INPUTS",IF(AND(A237&lt;=Inputs!$B$6,S237&gt;0),Inputs!G15,0))</f>
        <v>0</v>
      </c>
      <c r="V237" s="3">
        <f>IF(Inputs!$B$27&lt;&gt;"Ready","PENDING INPUTS",IF(A237&gt;Inputs!$B$6,0,MIN((S237+T237+U237),IF(Inputs!H15=1,Inputs!D15,MAX(Inputs!F15,ROUND(S237*Inputs!E15+T237+U237,2))))))</f>
        <v>0</v>
      </c>
      <c r="W237">
        <f>IF(Inputs!$B$27&lt;&gt;"Ready","PENDING INPUTS",IF(S237&lt;=0,99,1+IF(AND(K237&gt;0,OR(Inputs!C14&gt;Inputs!C15,AND(Inputs!C14=Inputs!C15,0&lt;1))),1,0)+IF(AND(AA237&gt;0,OR(Inputs!C16&gt;Inputs!C15,AND(Inputs!C16=Inputs!C15,2&lt;1))),1,0)+IF(AND(AI237&gt;0,OR(Inputs!C17&gt;Inputs!C15,AND(Inputs!C17=Inputs!C15,3&lt;1))),1,0)+IF(AND(AQ237&gt;0,OR(Inputs!C18&gt;Inputs!C15,AND(Inputs!C18=Inputs!C15,4&lt;1))),1,0)+IF(AND(AY237&gt;0,OR(Inputs!C19&gt;Inputs!C15,AND(Inputs!C19=Inputs!C15,5&lt;1))),1,0)+IF(AND(BG237&gt;0,OR(Inputs!C20&gt;Inputs!C15,AND(Inputs!C20=Inputs!C15,6&lt;1))),1,0)+IF(AND(BO237&gt;0,OR(Inputs!C21&gt;Inputs!C15,AND(Inputs!C21=Inputs!C15,7&lt;1))),1,0)+IF(AND(BW237&gt;0,OR(Inputs!C22&gt;Inputs!C15,AND(Inputs!C22=Inputs!C15,8&lt;1))),1,0)+IF(AND(CE237&gt;0,OR(Inputs!C23&gt;Inputs!C15,AND(Inputs!C23=Inputs!C15,9&lt;1))),1,0)))</f>
        <v>99</v>
      </c>
      <c r="X237" s="3">
        <f>IF(Inputs!$B$27&lt;&gt;"Ready","PENDING INPUTS",IF(A237&gt;Inputs!$B$6,0,MIN(MAX(0,(S237+T237+U237)-V237),MAX(0,C237-D237-(IF(O237&lt;W237,K237+L237+M237-N237,0)+IF(W237&lt;W237,S237+T237+U237-V237,0)+IF(AE237&lt;W237,AA237+AB237+AC237-AD237,0)+IF(AM237&lt;W237,AI237+AJ237+AK237-AL237,0)+IF(AU237&lt;W237,AQ237+AR237+AS237-AT237,0)+IF(BC237&lt;W237,AY237+AZ237+BA237-BB237,0)+IF(BK237&lt;W237,BG237+BH237+BI237-BJ237,0)+IF(BS237&lt;W237,BO237+BP237+BQ237-BR237,0)+IF(CA237&lt;W237,BW237+BX237+BY237-BZ237,0)+IF(CI237&lt;W237,CE237+CF237+CG237-CH237,0))))))</f>
        <v>0</v>
      </c>
      <c r="Y237" s="3">
        <f>IF(Inputs!$B$27&lt;&gt;"Ready","PENDING INPUTS",MIN((S237+T237+U237),IF(D237&gt;C237,IF(D237=0,0,V237*C237/D237),V237+X237)))</f>
        <v>0</v>
      </c>
      <c r="Z237" s="3">
        <f>IF(Inputs!$B$27&lt;&gt;"Ready","PENDING INPUTS",MAX(0,(S237+T237+U237)-Y237))</f>
        <v>0</v>
      </c>
      <c r="AA237" s="3">
        <f>IF(Inputs!$B$27&lt;&gt;"Ready","PENDING INPUTS",AH236)</f>
        <v>0</v>
      </c>
      <c r="AB237" s="3">
        <f>IF(Inputs!$B$27&lt;&gt;"Ready","PENDING INPUTS",IF(A237&lt;=Inputs!$B$6,ROUND(AA237*Inputs!C16/12,2),0))</f>
        <v>0</v>
      </c>
      <c r="AC237" s="3">
        <f>IF(Inputs!$B$27&lt;&gt;"Ready","PENDING INPUTS",IF(AND(A237&lt;=Inputs!$B$6,AA237&gt;0),Inputs!G16,0))</f>
        <v>0</v>
      </c>
      <c r="AD237" s="3">
        <f>IF(Inputs!$B$27&lt;&gt;"Ready","PENDING INPUTS",IF(A237&gt;Inputs!$B$6,0,MIN((AA237+AB237+AC237),IF(Inputs!H16=1,Inputs!D16,MAX(Inputs!F16,ROUND(AA237*Inputs!E16+AB237+AC237,2))))))</f>
        <v>0</v>
      </c>
      <c r="AE237">
        <f>IF(Inputs!$B$27&lt;&gt;"Ready","PENDING INPUTS",IF(AA237&lt;=0,99,1+IF(AND(K237&gt;0,OR(Inputs!C14&gt;Inputs!C16,AND(Inputs!C14=Inputs!C16,0&lt;2))),1,0)+IF(AND(S237&gt;0,OR(Inputs!C15&gt;Inputs!C16,AND(Inputs!C15=Inputs!C16,1&lt;2))),1,0)+IF(AND(AI237&gt;0,OR(Inputs!C17&gt;Inputs!C16,AND(Inputs!C17=Inputs!C16,3&lt;2))),1,0)+IF(AND(AQ237&gt;0,OR(Inputs!C18&gt;Inputs!C16,AND(Inputs!C18=Inputs!C16,4&lt;2))),1,0)+IF(AND(AY237&gt;0,OR(Inputs!C19&gt;Inputs!C16,AND(Inputs!C19=Inputs!C16,5&lt;2))),1,0)+IF(AND(BG237&gt;0,OR(Inputs!C20&gt;Inputs!C16,AND(Inputs!C20=Inputs!C16,6&lt;2))),1,0)+IF(AND(BO237&gt;0,OR(Inputs!C21&gt;Inputs!C16,AND(Inputs!C21=Inputs!C16,7&lt;2))),1,0)+IF(AND(BW237&gt;0,OR(Inputs!C22&gt;Inputs!C16,AND(Inputs!C22=Inputs!C16,8&lt;2))),1,0)+IF(AND(CE237&gt;0,OR(Inputs!C23&gt;Inputs!C16,AND(Inputs!C23=Inputs!C16,9&lt;2))),1,0)))</f>
        <v>99</v>
      </c>
      <c r="AF237" s="3">
        <f>IF(Inputs!$B$27&lt;&gt;"Ready","PENDING INPUTS",IF(A237&gt;Inputs!$B$6,0,MIN(MAX(0,(AA237+AB237+AC237)-AD237),MAX(0,C237-D237-(IF(O237&lt;AE237,K237+L237+M237-N237,0)+IF(W237&lt;AE237,S237+T237+U237-V237,0)+IF(AE237&lt;AE237,AA237+AB237+AC237-AD237,0)+IF(AM237&lt;AE237,AI237+AJ237+AK237-AL237,0)+IF(AU237&lt;AE237,AQ237+AR237+AS237-AT237,0)+IF(BC237&lt;AE237,AY237+AZ237+BA237-BB237,0)+IF(BK237&lt;AE237,BG237+BH237+BI237-BJ237,0)+IF(BS237&lt;AE237,BO237+BP237+BQ237-BR237,0)+IF(CA237&lt;AE237,BW237+BX237+BY237-BZ237,0)+IF(CI237&lt;AE237,CE237+CF237+CG237-CH237,0))))))</f>
        <v>0</v>
      </c>
      <c r="AG237" s="3">
        <f>IF(Inputs!$B$27&lt;&gt;"Ready","PENDING INPUTS",MIN((AA237+AB237+AC237),IF(D237&gt;C237,IF(D237=0,0,AD237*C237/D237),AD237+AF237)))</f>
        <v>0</v>
      </c>
      <c r="AH237" s="3">
        <f>IF(Inputs!$B$27&lt;&gt;"Ready","PENDING INPUTS",MAX(0,(AA237+AB237+AC237)-AG237))</f>
        <v>0</v>
      </c>
      <c r="AI237" s="3">
        <f>IF(Inputs!$B$27&lt;&gt;"Ready","PENDING INPUTS",AP236)</f>
        <v>0</v>
      </c>
      <c r="AJ237" s="3">
        <f>IF(Inputs!$B$27&lt;&gt;"Ready","PENDING INPUTS",IF(A237&lt;=Inputs!$B$6,ROUND(AI237*Inputs!C17/12,2),0))</f>
        <v>0</v>
      </c>
      <c r="AK237" s="3">
        <f>IF(Inputs!$B$27&lt;&gt;"Ready","PENDING INPUTS",IF(AND(A237&lt;=Inputs!$B$6,AI237&gt;0),Inputs!G17,0))</f>
        <v>0</v>
      </c>
      <c r="AL237" s="3">
        <f>IF(Inputs!$B$27&lt;&gt;"Ready","PENDING INPUTS",IF(A237&gt;Inputs!$B$6,0,MIN((AI237+AJ237+AK237),IF(Inputs!H17=1,Inputs!D17,MAX(Inputs!F17,ROUND(AI237*Inputs!E17+AJ237+AK237,2))))))</f>
        <v>0</v>
      </c>
      <c r="AM237">
        <f>IF(Inputs!$B$27&lt;&gt;"Ready","PENDING INPUTS",IF(AI237&lt;=0,99,1+IF(AND(K237&gt;0,OR(Inputs!C14&gt;Inputs!C17,AND(Inputs!C14=Inputs!C17,0&lt;3))),1,0)+IF(AND(S237&gt;0,OR(Inputs!C15&gt;Inputs!C17,AND(Inputs!C15=Inputs!C17,1&lt;3))),1,0)+IF(AND(AA237&gt;0,OR(Inputs!C16&gt;Inputs!C17,AND(Inputs!C16=Inputs!C17,2&lt;3))),1,0)+IF(AND(AQ237&gt;0,OR(Inputs!C18&gt;Inputs!C17,AND(Inputs!C18=Inputs!C17,4&lt;3))),1,0)+IF(AND(AY237&gt;0,OR(Inputs!C19&gt;Inputs!C17,AND(Inputs!C19=Inputs!C17,5&lt;3))),1,0)+IF(AND(BG237&gt;0,OR(Inputs!C20&gt;Inputs!C17,AND(Inputs!C20=Inputs!C17,6&lt;3))),1,0)+IF(AND(BO237&gt;0,OR(Inputs!C21&gt;Inputs!C17,AND(Inputs!C21=Inputs!C17,7&lt;3))),1,0)+IF(AND(BW237&gt;0,OR(Inputs!C22&gt;Inputs!C17,AND(Inputs!C22=Inputs!C17,8&lt;3))),1,0)+IF(AND(CE237&gt;0,OR(Inputs!C23&gt;Inputs!C17,AND(Inputs!C23=Inputs!C17,9&lt;3))),1,0)))</f>
        <v>99</v>
      </c>
      <c r="AN237" s="3">
        <f>IF(Inputs!$B$27&lt;&gt;"Ready","PENDING INPUTS",IF(A237&gt;Inputs!$B$6,0,MIN(MAX(0,(AI237+AJ237+AK237)-AL237),MAX(0,C237-D237-(IF(O237&lt;AM237,K237+L237+M237-N237,0)+IF(W237&lt;AM237,S237+T237+U237-V237,0)+IF(AE237&lt;AM237,AA237+AB237+AC237-AD237,0)+IF(AM237&lt;AM237,AI237+AJ237+AK237-AL237,0)+IF(AU237&lt;AM237,AQ237+AR237+AS237-AT237,0)+IF(BC237&lt;AM237,AY237+AZ237+BA237-BB237,0)+IF(BK237&lt;AM237,BG237+BH237+BI237-BJ237,0)+IF(BS237&lt;AM237,BO237+BP237+BQ237-BR237,0)+IF(CA237&lt;AM237,BW237+BX237+BY237-BZ237,0)+IF(CI237&lt;AM237,CE237+CF237+CG237-CH237,0))))))</f>
        <v>0</v>
      </c>
      <c r="AO237" s="3">
        <f>IF(Inputs!$B$27&lt;&gt;"Ready","PENDING INPUTS",MIN((AI237+AJ237+AK237),IF(D237&gt;C237,IF(D237=0,0,AL237*C237/D237),AL237+AN237)))</f>
        <v>0</v>
      </c>
      <c r="AP237" s="3">
        <f>IF(Inputs!$B$27&lt;&gt;"Ready","PENDING INPUTS",MAX(0,(AI237+AJ237+AK237)-AO237))</f>
        <v>0</v>
      </c>
      <c r="AQ237" s="3">
        <f>IF(Inputs!$B$27&lt;&gt;"Ready","PENDING INPUTS",AX236)</f>
        <v>0</v>
      </c>
      <c r="AR237" s="3">
        <f>IF(Inputs!$B$27&lt;&gt;"Ready","PENDING INPUTS",IF(A237&lt;=Inputs!$B$6,ROUND(AQ237*Inputs!C18/12,2),0))</f>
        <v>0</v>
      </c>
      <c r="AS237" s="3">
        <f>IF(Inputs!$B$27&lt;&gt;"Ready","PENDING INPUTS",IF(AND(A237&lt;=Inputs!$B$6,AQ237&gt;0),Inputs!G18,0))</f>
        <v>0</v>
      </c>
      <c r="AT237" s="3">
        <f>IF(Inputs!$B$27&lt;&gt;"Ready","PENDING INPUTS",IF(A237&gt;Inputs!$B$6,0,MIN((AQ237+AR237+AS237),IF(Inputs!H18=1,Inputs!D18,MAX(Inputs!F18,ROUND(AQ237*Inputs!E18+AR237+AS237,2))))))</f>
        <v>0</v>
      </c>
      <c r="AU237">
        <f>IF(Inputs!$B$27&lt;&gt;"Ready","PENDING INPUTS",IF(AQ237&lt;=0,99,1+IF(AND(K237&gt;0,OR(Inputs!C14&gt;Inputs!C18,AND(Inputs!C14=Inputs!C18,0&lt;4))),1,0)+IF(AND(S237&gt;0,OR(Inputs!C15&gt;Inputs!C18,AND(Inputs!C15=Inputs!C18,1&lt;4))),1,0)+IF(AND(AA237&gt;0,OR(Inputs!C16&gt;Inputs!C18,AND(Inputs!C16=Inputs!C18,2&lt;4))),1,0)+IF(AND(AI237&gt;0,OR(Inputs!C17&gt;Inputs!C18,AND(Inputs!C17=Inputs!C18,3&lt;4))),1,0)+IF(AND(AY237&gt;0,OR(Inputs!C19&gt;Inputs!C18,AND(Inputs!C19=Inputs!C18,5&lt;4))),1,0)+IF(AND(BG237&gt;0,OR(Inputs!C20&gt;Inputs!C18,AND(Inputs!C20=Inputs!C18,6&lt;4))),1,0)+IF(AND(BO237&gt;0,OR(Inputs!C21&gt;Inputs!C18,AND(Inputs!C21=Inputs!C18,7&lt;4))),1,0)+IF(AND(BW237&gt;0,OR(Inputs!C22&gt;Inputs!C18,AND(Inputs!C22=Inputs!C18,8&lt;4))),1,0)+IF(AND(CE237&gt;0,OR(Inputs!C23&gt;Inputs!C18,AND(Inputs!C23=Inputs!C18,9&lt;4))),1,0)))</f>
        <v>99</v>
      </c>
      <c r="AV237" s="3">
        <f>IF(Inputs!$B$27&lt;&gt;"Ready","PENDING INPUTS",IF(A237&gt;Inputs!$B$6,0,MIN(MAX(0,(AQ237+AR237+AS237)-AT237),MAX(0,C237-D237-(IF(O237&lt;AU237,K237+L237+M237-N237,0)+IF(W237&lt;AU237,S237+T237+U237-V237,0)+IF(AE237&lt;AU237,AA237+AB237+AC237-AD237,0)+IF(AM237&lt;AU237,AI237+AJ237+AK237-AL237,0)+IF(AU237&lt;AU237,AQ237+AR237+AS237-AT237,0)+IF(BC237&lt;AU237,AY237+AZ237+BA237-BB237,0)+IF(BK237&lt;AU237,BG237+BH237+BI237-BJ237,0)+IF(BS237&lt;AU237,BO237+BP237+BQ237-BR237,0)+IF(CA237&lt;AU237,BW237+BX237+BY237-BZ237,0)+IF(CI237&lt;AU237,CE237+CF237+CG237-CH237,0))))))</f>
        <v>0</v>
      </c>
      <c r="AW237" s="3">
        <f>IF(Inputs!$B$27&lt;&gt;"Ready","PENDING INPUTS",MIN((AQ237+AR237+AS237),IF(D237&gt;C237,IF(D237=0,0,AT237*C237/D237),AT237+AV237)))</f>
        <v>0</v>
      </c>
      <c r="AX237" s="3">
        <f>IF(Inputs!$B$27&lt;&gt;"Ready","PENDING INPUTS",MAX(0,(AQ237+AR237+AS237)-AW237))</f>
        <v>0</v>
      </c>
      <c r="AY237" s="3">
        <f>IF(Inputs!$B$27&lt;&gt;"Ready","PENDING INPUTS",BF236)</f>
        <v>0</v>
      </c>
      <c r="AZ237" s="3">
        <f>IF(Inputs!$B$27&lt;&gt;"Ready","PENDING INPUTS",IF(A237&lt;=Inputs!$B$6,ROUND(AY237*Inputs!C19/12,2),0))</f>
        <v>0</v>
      </c>
      <c r="BA237" s="3">
        <f>IF(Inputs!$B$27&lt;&gt;"Ready","PENDING INPUTS",IF(AND(A237&lt;=Inputs!$B$6,AY237&gt;0),Inputs!G19,0))</f>
        <v>0</v>
      </c>
      <c r="BB237" s="3">
        <f>IF(Inputs!$B$27&lt;&gt;"Ready","PENDING INPUTS",IF(A237&gt;Inputs!$B$6,0,MIN((AY237+AZ237+BA237),IF(Inputs!H19=1,Inputs!D19,MAX(Inputs!F19,ROUND(AY237*Inputs!E19+AZ237+BA237,2))))))</f>
        <v>0</v>
      </c>
      <c r="BC237">
        <f>IF(Inputs!$B$27&lt;&gt;"Ready","PENDING INPUTS",IF(AY237&lt;=0,99,1+IF(AND(K237&gt;0,OR(Inputs!C14&gt;Inputs!C19,AND(Inputs!C14=Inputs!C19,0&lt;5))),1,0)+IF(AND(S237&gt;0,OR(Inputs!C15&gt;Inputs!C19,AND(Inputs!C15=Inputs!C19,1&lt;5))),1,0)+IF(AND(AA237&gt;0,OR(Inputs!C16&gt;Inputs!C19,AND(Inputs!C16=Inputs!C19,2&lt;5))),1,0)+IF(AND(AI237&gt;0,OR(Inputs!C17&gt;Inputs!C19,AND(Inputs!C17=Inputs!C19,3&lt;5))),1,0)+IF(AND(AQ237&gt;0,OR(Inputs!C18&gt;Inputs!C19,AND(Inputs!C18=Inputs!C19,4&lt;5))),1,0)+IF(AND(BG237&gt;0,OR(Inputs!C20&gt;Inputs!C19,AND(Inputs!C20=Inputs!C19,6&lt;5))),1,0)+IF(AND(BO237&gt;0,OR(Inputs!C21&gt;Inputs!C19,AND(Inputs!C21=Inputs!C19,7&lt;5))),1,0)+IF(AND(BW237&gt;0,OR(Inputs!C22&gt;Inputs!C19,AND(Inputs!C22=Inputs!C19,8&lt;5))),1,0)+IF(AND(CE237&gt;0,OR(Inputs!C23&gt;Inputs!C19,AND(Inputs!C23=Inputs!C19,9&lt;5))),1,0)))</f>
        <v>99</v>
      </c>
      <c r="BD237" s="3">
        <f>IF(Inputs!$B$27&lt;&gt;"Ready","PENDING INPUTS",IF(A237&gt;Inputs!$B$6,0,MIN(MAX(0,(AY237+AZ237+BA237)-BB237),MAX(0,C237-D237-(IF(O237&lt;BC237,K237+L237+M237-N237,0)+IF(W237&lt;BC237,S237+T237+U237-V237,0)+IF(AE237&lt;BC237,AA237+AB237+AC237-AD237,0)+IF(AM237&lt;BC237,AI237+AJ237+AK237-AL237,0)+IF(AU237&lt;BC237,AQ237+AR237+AS237-AT237,0)+IF(BC237&lt;BC237,AY237+AZ237+BA237-BB237,0)+IF(BK237&lt;BC237,BG237+BH237+BI237-BJ237,0)+IF(BS237&lt;BC237,BO237+BP237+BQ237-BR237,0)+IF(CA237&lt;BC237,BW237+BX237+BY237-BZ237,0)+IF(CI237&lt;BC237,CE237+CF237+CG237-CH237,0))))))</f>
        <v>0</v>
      </c>
      <c r="BE237" s="3">
        <f>IF(Inputs!$B$27&lt;&gt;"Ready","PENDING INPUTS",MIN((AY237+AZ237+BA237),IF(D237&gt;C237,IF(D237=0,0,BB237*C237/D237),BB237+BD237)))</f>
        <v>0</v>
      </c>
      <c r="BF237" s="3">
        <f>IF(Inputs!$B$27&lt;&gt;"Ready","PENDING INPUTS",MAX(0,(AY237+AZ237+BA237)-BE237))</f>
        <v>0</v>
      </c>
      <c r="BG237" s="3">
        <f>IF(Inputs!$B$27&lt;&gt;"Ready","PENDING INPUTS",BN236)</f>
        <v>0</v>
      </c>
      <c r="BH237" s="3">
        <f>IF(Inputs!$B$27&lt;&gt;"Ready","PENDING INPUTS",IF(A237&lt;=Inputs!$B$6,ROUND(BG237*Inputs!C20/12,2),0))</f>
        <v>0</v>
      </c>
      <c r="BI237" s="3">
        <f>IF(Inputs!$B$27&lt;&gt;"Ready","PENDING INPUTS",IF(AND(A237&lt;=Inputs!$B$6,BG237&gt;0),Inputs!G20,0))</f>
        <v>0</v>
      </c>
      <c r="BJ237" s="3">
        <f>IF(Inputs!$B$27&lt;&gt;"Ready","PENDING INPUTS",IF(A237&gt;Inputs!$B$6,0,MIN((BG237+BH237+BI237),IF(Inputs!H20=1,Inputs!D20,MAX(Inputs!F20,ROUND(BG237*Inputs!E20+BH237+BI237,2))))))</f>
        <v>0</v>
      </c>
      <c r="BK237">
        <f>IF(Inputs!$B$27&lt;&gt;"Ready","PENDING INPUTS",IF(BG237&lt;=0,99,1+IF(AND(K237&gt;0,OR(Inputs!C14&gt;Inputs!C20,AND(Inputs!C14=Inputs!C20,0&lt;6))),1,0)+IF(AND(S237&gt;0,OR(Inputs!C15&gt;Inputs!C20,AND(Inputs!C15=Inputs!C20,1&lt;6))),1,0)+IF(AND(AA237&gt;0,OR(Inputs!C16&gt;Inputs!C20,AND(Inputs!C16=Inputs!C20,2&lt;6))),1,0)+IF(AND(AI237&gt;0,OR(Inputs!C17&gt;Inputs!C20,AND(Inputs!C17=Inputs!C20,3&lt;6))),1,0)+IF(AND(AQ237&gt;0,OR(Inputs!C18&gt;Inputs!C20,AND(Inputs!C18=Inputs!C20,4&lt;6))),1,0)+IF(AND(AY237&gt;0,OR(Inputs!C19&gt;Inputs!C20,AND(Inputs!C19=Inputs!C20,5&lt;6))),1,0)+IF(AND(BO237&gt;0,OR(Inputs!C21&gt;Inputs!C20,AND(Inputs!C21=Inputs!C20,7&lt;6))),1,0)+IF(AND(BW237&gt;0,OR(Inputs!C22&gt;Inputs!C20,AND(Inputs!C22=Inputs!C20,8&lt;6))),1,0)+IF(AND(CE237&gt;0,OR(Inputs!C23&gt;Inputs!C20,AND(Inputs!C23=Inputs!C20,9&lt;6))),1,0)))</f>
        <v>99</v>
      </c>
      <c r="BL237" s="3">
        <f>IF(Inputs!$B$27&lt;&gt;"Ready","PENDING INPUTS",IF(A237&gt;Inputs!$B$6,0,MIN(MAX(0,(BG237+BH237+BI237)-BJ237),MAX(0,C237-D237-(IF(O237&lt;BK237,K237+L237+M237-N237,0)+IF(W237&lt;BK237,S237+T237+U237-V237,0)+IF(AE237&lt;BK237,AA237+AB237+AC237-AD237,0)+IF(AM237&lt;BK237,AI237+AJ237+AK237-AL237,0)+IF(AU237&lt;BK237,AQ237+AR237+AS237-AT237,0)+IF(BC237&lt;BK237,AY237+AZ237+BA237-BB237,0)+IF(BK237&lt;BK237,BG237+BH237+BI237-BJ237,0)+IF(BS237&lt;BK237,BO237+BP237+BQ237-BR237,0)+IF(CA237&lt;BK237,BW237+BX237+BY237-BZ237,0)+IF(CI237&lt;BK237,CE237+CF237+CG237-CH237,0))))))</f>
        <v>0</v>
      </c>
      <c r="BM237" s="3">
        <f>IF(Inputs!$B$27&lt;&gt;"Ready","PENDING INPUTS",MIN((BG237+BH237+BI237),IF(D237&gt;C237,IF(D237=0,0,BJ237*C237/D237),BJ237+BL237)))</f>
        <v>0</v>
      </c>
      <c r="BN237" s="3">
        <f>IF(Inputs!$B$27&lt;&gt;"Ready","PENDING INPUTS",MAX(0,(BG237+BH237+BI237)-BM237))</f>
        <v>0</v>
      </c>
      <c r="BO237" s="3">
        <f>IF(Inputs!$B$27&lt;&gt;"Ready","PENDING INPUTS",BV236)</f>
        <v>0</v>
      </c>
      <c r="BP237" s="3">
        <f>IF(Inputs!$B$27&lt;&gt;"Ready","PENDING INPUTS",IF(A237&lt;=Inputs!$B$6,ROUND(BO237*Inputs!C21/12,2),0))</f>
        <v>0</v>
      </c>
      <c r="BQ237" s="3">
        <f>IF(Inputs!$B$27&lt;&gt;"Ready","PENDING INPUTS",IF(AND(A237&lt;=Inputs!$B$6,BO237&gt;0),Inputs!G21,0))</f>
        <v>0</v>
      </c>
      <c r="BR237" s="3">
        <f>IF(Inputs!$B$27&lt;&gt;"Ready","PENDING INPUTS",IF(A237&gt;Inputs!$B$6,0,MIN((BO237+BP237+BQ237),IF(Inputs!H21=1,Inputs!D21,MAX(Inputs!F21,ROUND(BO237*Inputs!E21+BP237+BQ237,2))))))</f>
        <v>0</v>
      </c>
      <c r="BS237">
        <f>IF(Inputs!$B$27&lt;&gt;"Ready","PENDING INPUTS",IF(BO237&lt;=0,99,1+IF(AND(K237&gt;0,OR(Inputs!C14&gt;Inputs!C21,AND(Inputs!C14=Inputs!C21,0&lt;7))),1,0)+IF(AND(S237&gt;0,OR(Inputs!C15&gt;Inputs!C21,AND(Inputs!C15=Inputs!C21,1&lt;7))),1,0)+IF(AND(AA237&gt;0,OR(Inputs!C16&gt;Inputs!C21,AND(Inputs!C16=Inputs!C21,2&lt;7))),1,0)+IF(AND(AI237&gt;0,OR(Inputs!C17&gt;Inputs!C21,AND(Inputs!C17=Inputs!C21,3&lt;7))),1,0)+IF(AND(AQ237&gt;0,OR(Inputs!C18&gt;Inputs!C21,AND(Inputs!C18=Inputs!C21,4&lt;7))),1,0)+IF(AND(AY237&gt;0,OR(Inputs!C19&gt;Inputs!C21,AND(Inputs!C19=Inputs!C21,5&lt;7))),1,0)+IF(AND(BG237&gt;0,OR(Inputs!C20&gt;Inputs!C21,AND(Inputs!C20=Inputs!C21,6&lt;7))),1,0)+IF(AND(BW237&gt;0,OR(Inputs!C22&gt;Inputs!C21,AND(Inputs!C22=Inputs!C21,8&lt;7))),1,0)+IF(AND(CE237&gt;0,OR(Inputs!C23&gt;Inputs!C21,AND(Inputs!C23=Inputs!C21,9&lt;7))),1,0)))</f>
        <v>99</v>
      </c>
      <c r="BT237" s="3">
        <f>IF(Inputs!$B$27&lt;&gt;"Ready","PENDING INPUTS",IF(A237&gt;Inputs!$B$6,0,MIN(MAX(0,(BO237+BP237+BQ237)-BR237),MAX(0,C237-D237-(IF(O237&lt;BS237,K237+L237+M237-N237,0)+IF(W237&lt;BS237,S237+T237+U237-V237,0)+IF(AE237&lt;BS237,AA237+AB237+AC237-AD237,0)+IF(AM237&lt;BS237,AI237+AJ237+AK237-AL237,0)+IF(AU237&lt;BS237,AQ237+AR237+AS237-AT237,0)+IF(BC237&lt;BS237,AY237+AZ237+BA237-BB237,0)+IF(BK237&lt;BS237,BG237+BH237+BI237-BJ237,0)+IF(BS237&lt;BS237,BO237+BP237+BQ237-BR237,0)+IF(CA237&lt;BS237,BW237+BX237+BY237-BZ237,0)+IF(CI237&lt;BS237,CE237+CF237+CG237-CH237,0))))))</f>
        <v>0</v>
      </c>
      <c r="BU237" s="3">
        <f>IF(Inputs!$B$27&lt;&gt;"Ready","PENDING INPUTS",MIN((BO237+BP237+BQ237),IF(D237&gt;C237,IF(D237=0,0,BR237*C237/D237),BR237+BT237)))</f>
        <v>0</v>
      </c>
      <c r="BV237" s="3">
        <f>IF(Inputs!$B$27&lt;&gt;"Ready","PENDING INPUTS",MAX(0,(BO237+BP237+BQ237)-BU237))</f>
        <v>0</v>
      </c>
      <c r="BW237" s="3">
        <f>IF(Inputs!$B$27&lt;&gt;"Ready","PENDING INPUTS",CD236)</f>
        <v>0</v>
      </c>
      <c r="BX237" s="3">
        <f>IF(Inputs!$B$27&lt;&gt;"Ready","PENDING INPUTS",IF(A237&lt;=Inputs!$B$6,ROUND(BW237*Inputs!C22/12,2),0))</f>
        <v>0</v>
      </c>
      <c r="BY237" s="3">
        <f>IF(Inputs!$B$27&lt;&gt;"Ready","PENDING INPUTS",IF(AND(A237&lt;=Inputs!$B$6,BW237&gt;0),Inputs!G22,0))</f>
        <v>0</v>
      </c>
      <c r="BZ237" s="3">
        <f>IF(Inputs!$B$27&lt;&gt;"Ready","PENDING INPUTS",IF(A237&gt;Inputs!$B$6,0,MIN((BW237+BX237+BY237),IF(Inputs!H22=1,Inputs!D22,MAX(Inputs!F22,ROUND(BW237*Inputs!E22+BX237+BY237,2))))))</f>
        <v>0</v>
      </c>
      <c r="CA237">
        <f>IF(Inputs!$B$27&lt;&gt;"Ready","PENDING INPUTS",IF(BW237&lt;=0,99,1+IF(AND(K237&gt;0,OR(Inputs!C14&gt;Inputs!C22,AND(Inputs!C14=Inputs!C22,0&lt;8))),1,0)+IF(AND(S237&gt;0,OR(Inputs!C15&gt;Inputs!C22,AND(Inputs!C15=Inputs!C22,1&lt;8))),1,0)+IF(AND(AA237&gt;0,OR(Inputs!C16&gt;Inputs!C22,AND(Inputs!C16=Inputs!C22,2&lt;8))),1,0)+IF(AND(AI237&gt;0,OR(Inputs!C17&gt;Inputs!C22,AND(Inputs!C17=Inputs!C22,3&lt;8))),1,0)+IF(AND(AQ237&gt;0,OR(Inputs!C18&gt;Inputs!C22,AND(Inputs!C18=Inputs!C22,4&lt;8))),1,0)+IF(AND(AY237&gt;0,OR(Inputs!C19&gt;Inputs!C22,AND(Inputs!C19=Inputs!C22,5&lt;8))),1,0)+IF(AND(BG237&gt;0,OR(Inputs!C20&gt;Inputs!C22,AND(Inputs!C20=Inputs!C22,6&lt;8))),1,0)+IF(AND(BO237&gt;0,OR(Inputs!C21&gt;Inputs!C22,AND(Inputs!C21=Inputs!C22,7&lt;8))),1,0)+IF(AND(CE237&gt;0,OR(Inputs!C23&gt;Inputs!C22,AND(Inputs!C23=Inputs!C22,9&lt;8))),1,0)))</f>
        <v>99</v>
      </c>
      <c r="CB237" s="3">
        <f>IF(Inputs!$B$27&lt;&gt;"Ready","PENDING INPUTS",IF(A237&gt;Inputs!$B$6,0,MIN(MAX(0,(BW237+BX237+BY237)-BZ237),MAX(0,C237-D237-(IF(O237&lt;CA237,K237+L237+M237-N237,0)+IF(W237&lt;CA237,S237+T237+U237-V237,0)+IF(AE237&lt;CA237,AA237+AB237+AC237-AD237,0)+IF(AM237&lt;CA237,AI237+AJ237+AK237-AL237,0)+IF(AU237&lt;CA237,AQ237+AR237+AS237-AT237,0)+IF(BC237&lt;CA237,AY237+AZ237+BA237-BB237,0)+IF(BK237&lt;CA237,BG237+BH237+BI237-BJ237,0)+IF(BS237&lt;CA237,BO237+BP237+BQ237-BR237,0)+IF(CA237&lt;CA237,BW237+BX237+BY237-BZ237,0)+IF(CI237&lt;CA237,CE237+CF237+CG237-CH237,0))))))</f>
        <v>0</v>
      </c>
      <c r="CC237" s="3">
        <f>IF(Inputs!$B$27&lt;&gt;"Ready","PENDING INPUTS",MIN((BW237+BX237+BY237),IF(D237&gt;C237,IF(D237=0,0,BZ237*C237/D237),BZ237+CB237)))</f>
        <v>0</v>
      </c>
      <c r="CD237" s="3">
        <f>IF(Inputs!$B$27&lt;&gt;"Ready","PENDING INPUTS",MAX(0,(BW237+BX237+BY237)-CC237))</f>
        <v>0</v>
      </c>
      <c r="CE237" s="3">
        <f>IF(Inputs!$B$27&lt;&gt;"Ready","PENDING INPUTS",CL236)</f>
        <v>0</v>
      </c>
      <c r="CF237" s="3">
        <f>IF(Inputs!$B$27&lt;&gt;"Ready","PENDING INPUTS",IF(A237&lt;=Inputs!$B$6,ROUND(CE237*Inputs!C23/12,2),0))</f>
        <v>0</v>
      </c>
      <c r="CG237" s="3">
        <f>IF(Inputs!$B$27&lt;&gt;"Ready","PENDING INPUTS",IF(AND(A237&lt;=Inputs!$B$6,CE237&gt;0),Inputs!G23,0))</f>
        <v>0</v>
      </c>
      <c r="CH237" s="3">
        <f>IF(Inputs!$B$27&lt;&gt;"Ready","PENDING INPUTS",IF(A237&gt;Inputs!$B$6,0,MIN((CE237+CF237+CG237),IF(Inputs!H23=1,Inputs!D23,MAX(Inputs!F23,ROUND(CE237*Inputs!E23+CF237+CG237,2))))))</f>
        <v>0</v>
      </c>
      <c r="CI237">
        <f>IF(Inputs!$B$27&lt;&gt;"Ready","PENDING INPUTS",IF(CE237&lt;=0,99,1+IF(AND(K237&gt;0,OR(Inputs!C14&gt;Inputs!C23,AND(Inputs!C14=Inputs!C23,0&lt;9))),1,0)+IF(AND(S237&gt;0,OR(Inputs!C15&gt;Inputs!C23,AND(Inputs!C15=Inputs!C23,1&lt;9))),1,0)+IF(AND(AA237&gt;0,OR(Inputs!C16&gt;Inputs!C23,AND(Inputs!C16=Inputs!C23,2&lt;9))),1,0)+IF(AND(AI237&gt;0,OR(Inputs!C17&gt;Inputs!C23,AND(Inputs!C17=Inputs!C23,3&lt;9))),1,0)+IF(AND(AQ237&gt;0,OR(Inputs!C18&gt;Inputs!C23,AND(Inputs!C18=Inputs!C23,4&lt;9))),1,0)+IF(AND(AY237&gt;0,OR(Inputs!C19&gt;Inputs!C23,AND(Inputs!C19=Inputs!C23,5&lt;9))),1,0)+IF(AND(BG237&gt;0,OR(Inputs!C20&gt;Inputs!C23,AND(Inputs!C20=Inputs!C23,6&lt;9))),1,0)+IF(AND(BO237&gt;0,OR(Inputs!C21&gt;Inputs!C23,AND(Inputs!C21=Inputs!C23,7&lt;9))),1,0)+IF(AND(BW237&gt;0,OR(Inputs!C22&gt;Inputs!C23,AND(Inputs!C22=Inputs!C23,8&lt;9))),1,0)))</f>
        <v>99</v>
      </c>
      <c r="CJ237" s="3">
        <f>IF(Inputs!$B$27&lt;&gt;"Ready","PENDING INPUTS",IF(A237&gt;Inputs!$B$6,0,MIN(MAX(0,(CE237+CF237+CG237)-CH237),MAX(0,C237-D237-(IF(O237&lt;CI237,K237+L237+M237-N237,0)+IF(W237&lt;CI237,S237+T237+U237-V237,0)+IF(AE237&lt;CI237,AA237+AB237+AC237-AD237,0)+IF(AM237&lt;CI237,AI237+AJ237+AK237-AL237,0)+IF(AU237&lt;CI237,AQ237+AR237+AS237-AT237,0)+IF(BC237&lt;CI237,AY237+AZ237+BA237-BB237,0)+IF(BK237&lt;CI237,BG237+BH237+BI237-BJ237,0)+IF(BS237&lt;CI237,BO237+BP237+BQ237-BR237,0)+IF(CA237&lt;CI237,BW237+BX237+BY237-BZ237,0)+IF(CI237&lt;CI237,CE237+CF237+CG237-CH237,0))))))</f>
        <v>0</v>
      </c>
      <c r="CK237" s="3">
        <f>IF(Inputs!$B$27&lt;&gt;"Ready","PENDING INPUTS",MIN((CE237+CF237+CG237),IF(D237&gt;C237,IF(D237=0,0,CH237*C237/D237),CH237+CJ237)))</f>
        <v>0</v>
      </c>
      <c r="CL237" s="3">
        <f>IF(Inputs!$B$27&lt;&gt;"Ready","PENDING INPUTS",MAX(0,(CE237+CF237+CG237)-CK237))</f>
        <v>0</v>
      </c>
    </row>
    <row r="238" spans="1:90" ht="27.95" customHeight="1" x14ac:dyDescent="0.25">
      <c r="A238">
        <v>234</v>
      </c>
      <c r="B238" s="13">
        <f>IF(Inputs!$B$27&lt;&gt;"Ready","PENDING INPUTS",EDATE(Inputs!$B$5,A238-1))</f>
        <v>53387</v>
      </c>
      <c r="C238" s="3">
        <f>IF(Inputs!$B$27&lt;&gt;"Ready","PENDING INPUTS",IF(A238&lt;=Inputs!$B$6,MAX(0,Inputs!$B$4+IF(A238=Inputs!$B$7,Inputs!$B$8,0)+IF(A238=Inputs!$B$9,Inputs!$B$10,0)),0))</f>
        <v>0</v>
      </c>
      <c r="D238" s="3">
        <f>IF(Inputs!$B$27&lt;&gt;"Ready","PENDING INPUTS",SUM(N238,V238,AD238,AL238,AT238,BB238,BJ238,BR238,BZ238,CH238))</f>
        <v>0</v>
      </c>
      <c r="E238" s="3">
        <f>IF(Inputs!$B$27&lt;&gt;"Ready","PENDING INPUTS",MAX(0,D238-C238))</f>
        <v>0</v>
      </c>
      <c r="F238" s="3">
        <f>IF(Inputs!$B$27&lt;&gt;"Ready","PENDING INPUTS",SUM(Q238,Y238,AG238,AO238,AW238,BE238,BM238,BU238,CC238,CK238))</f>
        <v>0</v>
      </c>
      <c r="G238" s="3">
        <f>IF(Inputs!$B$27&lt;&gt;"Ready","PENDING INPUTS",SUM(L238,T238,AB238,AJ238,AR238,AZ238,BH238,BP238,BX238,CF238))</f>
        <v>0</v>
      </c>
      <c r="H238" s="3">
        <f>IF(Inputs!$B$27&lt;&gt;"Ready","PENDING INPUTS",SUM(M238,U238,AC238,AK238,AS238,BA238,BI238,BQ238,BY238,CG238))</f>
        <v>0</v>
      </c>
      <c r="I238" s="3">
        <f>IF(Inputs!$B$27&lt;&gt;"Ready","PENDING INPUTS",SUM(R238,Z238,AH238,AP238,AX238,BF238,BN238,BV238,CD238,CL238))</f>
        <v>0</v>
      </c>
      <c r="J238" t="str">
        <f>IF(Inputs!$B$27&lt;&gt;"Ready","PENDING INPUTS",IF(A238&gt;Inputs!$B$6,"Beyond horizon",IF(E238&gt;0.005,"MINIMUM SHORTFALL",IF(I238&lt;0.005,"Paid off","In progress"))))</f>
        <v>Beyond horizon</v>
      </c>
      <c r="K238" s="3">
        <f>IF(Inputs!$B$27&lt;&gt;"Ready","PENDING INPUTS",R237)</f>
        <v>0</v>
      </c>
      <c r="L238" s="3">
        <f>IF(Inputs!$B$27&lt;&gt;"Ready","PENDING INPUTS",IF(A238&lt;=Inputs!$B$6,ROUND(K238*Inputs!C14/12,2),0))</f>
        <v>0</v>
      </c>
      <c r="M238" s="3">
        <f>IF(Inputs!$B$27&lt;&gt;"Ready","PENDING INPUTS",IF(AND(A238&lt;=Inputs!$B$6,K238&gt;0),Inputs!G14,0))</f>
        <v>0</v>
      </c>
      <c r="N238" s="3">
        <f>IF(Inputs!$B$27&lt;&gt;"Ready","PENDING INPUTS",IF(A238&gt;Inputs!$B$6,0,MIN((K238+L238+M238),IF(Inputs!H14=1,Inputs!D14,MAX(Inputs!F14,ROUND(K238*Inputs!E14+L238+M238,2))))))</f>
        <v>0</v>
      </c>
      <c r="O238">
        <f>IF(Inputs!$B$27&lt;&gt;"Ready","PENDING INPUTS",IF(K238&lt;=0,99,1+IF(AND(S238&gt;0,OR(Inputs!C15&gt;Inputs!C14,AND(Inputs!C15=Inputs!C14,1&lt;0))),1,0)+IF(AND(AA238&gt;0,OR(Inputs!C16&gt;Inputs!C14,AND(Inputs!C16=Inputs!C14,2&lt;0))),1,0)+IF(AND(AI238&gt;0,OR(Inputs!C17&gt;Inputs!C14,AND(Inputs!C17=Inputs!C14,3&lt;0))),1,0)+IF(AND(AQ238&gt;0,OR(Inputs!C18&gt;Inputs!C14,AND(Inputs!C18=Inputs!C14,4&lt;0))),1,0)+IF(AND(AY238&gt;0,OR(Inputs!C19&gt;Inputs!C14,AND(Inputs!C19=Inputs!C14,5&lt;0))),1,0)+IF(AND(BG238&gt;0,OR(Inputs!C20&gt;Inputs!C14,AND(Inputs!C20=Inputs!C14,6&lt;0))),1,0)+IF(AND(BO238&gt;0,OR(Inputs!C21&gt;Inputs!C14,AND(Inputs!C21=Inputs!C14,7&lt;0))),1,0)+IF(AND(BW238&gt;0,OR(Inputs!C22&gt;Inputs!C14,AND(Inputs!C22=Inputs!C14,8&lt;0))),1,0)+IF(AND(CE238&gt;0,OR(Inputs!C23&gt;Inputs!C14,AND(Inputs!C23=Inputs!C14,9&lt;0))),1,0)))</f>
        <v>99</v>
      </c>
      <c r="P238" s="3">
        <f>IF(Inputs!$B$27&lt;&gt;"Ready","PENDING INPUTS",IF(A238&gt;Inputs!$B$6,0,MIN(MAX(0,(K238+L238+M238)-N238),MAX(0,C238-D238-(IF(O238&lt;O238,K238+L238+M238-N238,0)+IF(W238&lt;O238,S238+T238+U238-V238,0)+IF(AE238&lt;O238,AA238+AB238+AC238-AD238,0)+IF(AM238&lt;O238,AI238+AJ238+AK238-AL238,0)+IF(AU238&lt;O238,AQ238+AR238+AS238-AT238,0)+IF(BC238&lt;O238,AY238+AZ238+BA238-BB238,0)+IF(BK238&lt;O238,BG238+BH238+BI238-BJ238,0)+IF(BS238&lt;O238,BO238+BP238+BQ238-BR238,0)+IF(CA238&lt;O238,BW238+BX238+BY238-BZ238,0)+IF(CI238&lt;O238,CE238+CF238+CG238-CH238,0))))))</f>
        <v>0</v>
      </c>
      <c r="Q238" s="3">
        <f>IF(Inputs!$B$27&lt;&gt;"Ready","PENDING INPUTS",MIN((K238+L238+M238),IF(D238&gt;C238,IF(D238=0,0,N238*C238/D238),N238+P238)))</f>
        <v>0</v>
      </c>
      <c r="R238" s="3">
        <f>IF(Inputs!$B$27&lt;&gt;"Ready","PENDING INPUTS",MAX(0,(K238+L238+M238)-Q238))</f>
        <v>0</v>
      </c>
      <c r="S238" s="3">
        <f>IF(Inputs!$B$27&lt;&gt;"Ready","PENDING INPUTS",Z237)</f>
        <v>0</v>
      </c>
      <c r="T238" s="3">
        <f>IF(Inputs!$B$27&lt;&gt;"Ready","PENDING INPUTS",IF(A238&lt;=Inputs!$B$6,ROUND(S238*Inputs!C15/12,2),0))</f>
        <v>0</v>
      </c>
      <c r="U238" s="3">
        <f>IF(Inputs!$B$27&lt;&gt;"Ready","PENDING INPUTS",IF(AND(A238&lt;=Inputs!$B$6,S238&gt;0),Inputs!G15,0))</f>
        <v>0</v>
      </c>
      <c r="V238" s="3">
        <f>IF(Inputs!$B$27&lt;&gt;"Ready","PENDING INPUTS",IF(A238&gt;Inputs!$B$6,0,MIN((S238+T238+U238),IF(Inputs!H15=1,Inputs!D15,MAX(Inputs!F15,ROUND(S238*Inputs!E15+T238+U238,2))))))</f>
        <v>0</v>
      </c>
      <c r="W238">
        <f>IF(Inputs!$B$27&lt;&gt;"Ready","PENDING INPUTS",IF(S238&lt;=0,99,1+IF(AND(K238&gt;0,OR(Inputs!C14&gt;Inputs!C15,AND(Inputs!C14=Inputs!C15,0&lt;1))),1,0)+IF(AND(AA238&gt;0,OR(Inputs!C16&gt;Inputs!C15,AND(Inputs!C16=Inputs!C15,2&lt;1))),1,0)+IF(AND(AI238&gt;0,OR(Inputs!C17&gt;Inputs!C15,AND(Inputs!C17=Inputs!C15,3&lt;1))),1,0)+IF(AND(AQ238&gt;0,OR(Inputs!C18&gt;Inputs!C15,AND(Inputs!C18=Inputs!C15,4&lt;1))),1,0)+IF(AND(AY238&gt;0,OR(Inputs!C19&gt;Inputs!C15,AND(Inputs!C19=Inputs!C15,5&lt;1))),1,0)+IF(AND(BG238&gt;0,OR(Inputs!C20&gt;Inputs!C15,AND(Inputs!C20=Inputs!C15,6&lt;1))),1,0)+IF(AND(BO238&gt;0,OR(Inputs!C21&gt;Inputs!C15,AND(Inputs!C21=Inputs!C15,7&lt;1))),1,0)+IF(AND(BW238&gt;0,OR(Inputs!C22&gt;Inputs!C15,AND(Inputs!C22=Inputs!C15,8&lt;1))),1,0)+IF(AND(CE238&gt;0,OR(Inputs!C23&gt;Inputs!C15,AND(Inputs!C23=Inputs!C15,9&lt;1))),1,0)))</f>
        <v>99</v>
      </c>
      <c r="X238" s="3">
        <f>IF(Inputs!$B$27&lt;&gt;"Ready","PENDING INPUTS",IF(A238&gt;Inputs!$B$6,0,MIN(MAX(0,(S238+T238+U238)-V238),MAX(0,C238-D238-(IF(O238&lt;W238,K238+L238+M238-N238,0)+IF(W238&lt;W238,S238+T238+U238-V238,0)+IF(AE238&lt;W238,AA238+AB238+AC238-AD238,0)+IF(AM238&lt;W238,AI238+AJ238+AK238-AL238,0)+IF(AU238&lt;W238,AQ238+AR238+AS238-AT238,0)+IF(BC238&lt;W238,AY238+AZ238+BA238-BB238,0)+IF(BK238&lt;W238,BG238+BH238+BI238-BJ238,0)+IF(BS238&lt;W238,BO238+BP238+BQ238-BR238,0)+IF(CA238&lt;W238,BW238+BX238+BY238-BZ238,0)+IF(CI238&lt;W238,CE238+CF238+CG238-CH238,0))))))</f>
        <v>0</v>
      </c>
      <c r="Y238" s="3">
        <f>IF(Inputs!$B$27&lt;&gt;"Ready","PENDING INPUTS",MIN((S238+T238+U238),IF(D238&gt;C238,IF(D238=0,0,V238*C238/D238),V238+X238)))</f>
        <v>0</v>
      </c>
      <c r="Z238" s="3">
        <f>IF(Inputs!$B$27&lt;&gt;"Ready","PENDING INPUTS",MAX(0,(S238+T238+U238)-Y238))</f>
        <v>0</v>
      </c>
      <c r="AA238" s="3">
        <f>IF(Inputs!$B$27&lt;&gt;"Ready","PENDING INPUTS",AH237)</f>
        <v>0</v>
      </c>
      <c r="AB238" s="3">
        <f>IF(Inputs!$B$27&lt;&gt;"Ready","PENDING INPUTS",IF(A238&lt;=Inputs!$B$6,ROUND(AA238*Inputs!C16/12,2),0))</f>
        <v>0</v>
      </c>
      <c r="AC238" s="3">
        <f>IF(Inputs!$B$27&lt;&gt;"Ready","PENDING INPUTS",IF(AND(A238&lt;=Inputs!$B$6,AA238&gt;0),Inputs!G16,0))</f>
        <v>0</v>
      </c>
      <c r="AD238" s="3">
        <f>IF(Inputs!$B$27&lt;&gt;"Ready","PENDING INPUTS",IF(A238&gt;Inputs!$B$6,0,MIN((AA238+AB238+AC238),IF(Inputs!H16=1,Inputs!D16,MAX(Inputs!F16,ROUND(AA238*Inputs!E16+AB238+AC238,2))))))</f>
        <v>0</v>
      </c>
      <c r="AE238">
        <f>IF(Inputs!$B$27&lt;&gt;"Ready","PENDING INPUTS",IF(AA238&lt;=0,99,1+IF(AND(K238&gt;0,OR(Inputs!C14&gt;Inputs!C16,AND(Inputs!C14=Inputs!C16,0&lt;2))),1,0)+IF(AND(S238&gt;0,OR(Inputs!C15&gt;Inputs!C16,AND(Inputs!C15=Inputs!C16,1&lt;2))),1,0)+IF(AND(AI238&gt;0,OR(Inputs!C17&gt;Inputs!C16,AND(Inputs!C17=Inputs!C16,3&lt;2))),1,0)+IF(AND(AQ238&gt;0,OR(Inputs!C18&gt;Inputs!C16,AND(Inputs!C18=Inputs!C16,4&lt;2))),1,0)+IF(AND(AY238&gt;0,OR(Inputs!C19&gt;Inputs!C16,AND(Inputs!C19=Inputs!C16,5&lt;2))),1,0)+IF(AND(BG238&gt;0,OR(Inputs!C20&gt;Inputs!C16,AND(Inputs!C20=Inputs!C16,6&lt;2))),1,0)+IF(AND(BO238&gt;0,OR(Inputs!C21&gt;Inputs!C16,AND(Inputs!C21=Inputs!C16,7&lt;2))),1,0)+IF(AND(BW238&gt;0,OR(Inputs!C22&gt;Inputs!C16,AND(Inputs!C22=Inputs!C16,8&lt;2))),1,0)+IF(AND(CE238&gt;0,OR(Inputs!C23&gt;Inputs!C16,AND(Inputs!C23=Inputs!C16,9&lt;2))),1,0)))</f>
        <v>99</v>
      </c>
      <c r="AF238" s="3">
        <f>IF(Inputs!$B$27&lt;&gt;"Ready","PENDING INPUTS",IF(A238&gt;Inputs!$B$6,0,MIN(MAX(0,(AA238+AB238+AC238)-AD238),MAX(0,C238-D238-(IF(O238&lt;AE238,K238+L238+M238-N238,0)+IF(W238&lt;AE238,S238+T238+U238-V238,0)+IF(AE238&lt;AE238,AA238+AB238+AC238-AD238,0)+IF(AM238&lt;AE238,AI238+AJ238+AK238-AL238,0)+IF(AU238&lt;AE238,AQ238+AR238+AS238-AT238,0)+IF(BC238&lt;AE238,AY238+AZ238+BA238-BB238,0)+IF(BK238&lt;AE238,BG238+BH238+BI238-BJ238,0)+IF(BS238&lt;AE238,BO238+BP238+BQ238-BR238,0)+IF(CA238&lt;AE238,BW238+BX238+BY238-BZ238,0)+IF(CI238&lt;AE238,CE238+CF238+CG238-CH238,0))))))</f>
        <v>0</v>
      </c>
      <c r="AG238" s="3">
        <f>IF(Inputs!$B$27&lt;&gt;"Ready","PENDING INPUTS",MIN((AA238+AB238+AC238),IF(D238&gt;C238,IF(D238=0,0,AD238*C238/D238),AD238+AF238)))</f>
        <v>0</v>
      </c>
      <c r="AH238" s="3">
        <f>IF(Inputs!$B$27&lt;&gt;"Ready","PENDING INPUTS",MAX(0,(AA238+AB238+AC238)-AG238))</f>
        <v>0</v>
      </c>
      <c r="AI238" s="3">
        <f>IF(Inputs!$B$27&lt;&gt;"Ready","PENDING INPUTS",AP237)</f>
        <v>0</v>
      </c>
      <c r="AJ238" s="3">
        <f>IF(Inputs!$B$27&lt;&gt;"Ready","PENDING INPUTS",IF(A238&lt;=Inputs!$B$6,ROUND(AI238*Inputs!C17/12,2),0))</f>
        <v>0</v>
      </c>
      <c r="AK238" s="3">
        <f>IF(Inputs!$B$27&lt;&gt;"Ready","PENDING INPUTS",IF(AND(A238&lt;=Inputs!$B$6,AI238&gt;0),Inputs!G17,0))</f>
        <v>0</v>
      </c>
      <c r="AL238" s="3">
        <f>IF(Inputs!$B$27&lt;&gt;"Ready","PENDING INPUTS",IF(A238&gt;Inputs!$B$6,0,MIN((AI238+AJ238+AK238),IF(Inputs!H17=1,Inputs!D17,MAX(Inputs!F17,ROUND(AI238*Inputs!E17+AJ238+AK238,2))))))</f>
        <v>0</v>
      </c>
      <c r="AM238">
        <f>IF(Inputs!$B$27&lt;&gt;"Ready","PENDING INPUTS",IF(AI238&lt;=0,99,1+IF(AND(K238&gt;0,OR(Inputs!C14&gt;Inputs!C17,AND(Inputs!C14=Inputs!C17,0&lt;3))),1,0)+IF(AND(S238&gt;0,OR(Inputs!C15&gt;Inputs!C17,AND(Inputs!C15=Inputs!C17,1&lt;3))),1,0)+IF(AND(AA238&gt;0,OR(Inputs!C16&gt;Inputs!C17,AND(Inputs!C16=Inputs!C17,2&lt;3))),1,0)+IF(AND(AQ238&gt;0,OR(Inputs!C18&gt;Inputs!C17,AND(Inputs!C18=Inputs!C17,4&lt;3))),1,0)+IF(AND(AY238&gt;0,OR(Inputs!C19&gt;Inputs!C17,AND(Inputs!C19=Inputs!C17,5&lt;3))),1,0)+IF(AND(BG238&gt;0,OR(Inputs!C20&gt;Inputs!C17,AND(Inputs!C20=Inputs!C17,6&lt;3))),1,0)+IF(AND(BO238&gt;0,OR(Inputs!C21&gt;Inputs!C17,AND(Inputs!C21=Inputs!C17,7&lt;3))),1,0)+IF(AND(BW238&gt;0,OR(Inputs!C22&gt;Inputs!C17,AND(Inputs!C22=Inputs!C17,8&lt;3))),1,0)+IF(AND(CE238&gt;0,OR(Inputs!C23&gt;Inputs!C17,AND(Inputs!C23=Inputs!C17,9&lt;3))),1,0)))</f>
        <v>99</v>
      </c>
      <c r="AN238" s="3">
        <f>IF(Inputs!$B$27&lt;&gt;"Ready","PENDING INPUTS",IF(A238&gt;Inputs!$B$6,0,MIN(MAX(0,(AI238+AJ238+AK238)-AL238),MAX(0,C238-D238-(IF(O238&lt;AM238,K238+L238+M238-N238,0)+IF(W238&lt;AM238,S238+T238+U238-V238,0)+IF(AE238&lt;AM238,AA238+AB238+AC238-AD238,0)+IF(AM238&lt;AM238,AI238+AJ238+AK238-AL238,0)+IF(AU238&lt;AM238,AQ238+AR238+AS238-AT238,0)+IF(BC238&lt;AM238,AY238+AZ238+BA238-BB238,0)+IF(BK238&lt;AM238,BG238+BH238+BI238-BJ238,0)+IF(BS238&lt;AM238,BO238+BP238+BQ238-BR238,0)+IF(CA238&lt;AM238,BW238+BX238+BY238-BZ238,0)+IF(CI238&lt;AM238,CE238+CF238+CG238-CH238,0))))))</f>
        <v>0</v>
      </c>
      <c r="AO238" s="3">
        <f>IF(Inputs!$B$27&lt;&gt;"Ready","PENDING INPUTS",MIN((AI238+AJ238+AK238),IF(D238&gt;C238,IF(D238=0,0,AL238*C238/D238),AL238+AN238)))</f>
        <v>0</v>
      </c>
      <c r="AP238" s="3">
        <f>IF(Inputs!$B$27&lt;&gt;"Ready","PENDING INPUTS",MAX(0,(AI238+AJ238+AK238)-AO238))</f>
        <v>0</v>
      </c>
      <c r="AQ238" s="3">
        <f>IF(Inputs!$B$27&lt;&gt;"Ready","PENDING INPUTS",AX237)</f>
        <v>0</v>
      </c>
      <c r="AR238" s="3">
        <f>IF(Inputs!$B$27&lt;&gt;"Ready","PENDING INPUTS",IF(A238&lt;=Inputs!$B$6,ROUND(AQ238*Inputs!C18/12,2),0))</f>
        <v>0</v>
      </c>
      <c r="AS238" s="3">
        <f>IF(Inputs!$B$27&lt;&gt;"Ready","PENDING INPUTS",IF(AND(A238&lt;=Inputs!$B$6,AQ238&gt;0),Inputs!G18,0))</f>
        <v>0</v>
      </c>
      <c r="AT238" s="3">
        <f>IF(Inputs!$B$27&lt;&gt;"Ready","PENDING INPUTS",IF(A238&gt;Inputs!$B$6,0,MIN((AQ238+AR238+AS238),IF(Inputs!H18=1,Inputs!D18,MAX(Inputs!F18,ROUND(AQ238*Inputs!E18+AR238+AS238,2))))))</f>
        <v>0</v>
      </c>
      <c r="AU238">
        <f>IF(Inputs!$B$27&lt;&gt;"Ready","PENDING INPUTS",IF(AQ238&lt;=0,99,1+IF(AND(K238&gt;0,OR(Inputs!C14&gt;Inputs!C18,AND(Inputs!C14=Inputs!C18,0&lt;4))),1,0)+IF(AND(S238&gt;0,OR(Inputs!C15&gt;Inputs!C18,AND(Inputs!C15=Inputs!C18,1&lt;4))),1,0)+IF(AND(AA238&gt;0,OR(Inputs!C16&gt;Inputs!C18,AND(Inputs!C16=Inputs!C18,2&lt;4))),1,0)+IF(AND(AI238&gt;0,OR(Inputs!C17&gt;Inputs!C18,AND(Inputs!C17=Inputs!C18,3&lt;4))),1,0)+IF(AND(AY238&gt;0,OR(Inputs!C19&gt;Inputs!C18,AND(Inputs!C19=Inputs!C18,5&lt;4))),1,0)+IF(AND(BG238&gt;0,OR(Inputs!C20&gt;Inputs!C18,AND(Inputs!C20=Inputs!C18,6&lt;4))),1,0)+IF(AND(BO238&gt;0,OR(Inputs!C21&gt;Inputs!C18,AND(Inputs!C21=Inputs!C18,7&lt;4))),1,0)+IF(AND(BW238&gt;0,OR(Inputs!C22&gt;Inputs!C18,AND(Inputs!C22=Inputs!C18,8&lt;4))),1,0)+IF(AND(CE238&gt;0,OR(Inputs!C23&gt;Inputs!C18,AND(Inputs!C23=Inputs!C18,9&lt;4))),1,0)))</f>
        <v>99</v>
      </c>
      <c r="AV238" s="3">
        <f>IF(Inputs!$B$27&lt;&gt;"Ready","PENDING INPUTS",IF(A238&gt;Inputs!$B$6,0,MIN(MAX(0,(AQ238+AR238+AS238)-AT238),MAX(0,C238-D238-(IF(O238&lt;AU238,K238+L238+M238-N238,0)+IF(W238&lt;AU238,S238+T238+U238-V238,0)+IF(AE238&lt;AU238,AA238+AB238+AC238-AD238,0)+IF(AM238&lt;AU238,AI238+AJ238+AK238-AL238,0)+IF(AU238&lt;AU238,AQ238+AR238+AS238-AT238,0)+IF(BC238&lt;AU238,AY238+AZ238+BA238-BB238,0)+IF(BK238&lt;AU238,BG238+BH238+BI238-BJ238,0)+IF(BS238&lt;AU238,BO238+BP238+BQ238-BR238,0)+IF(CA238&lt;AU238,BW238+BX238+BY238-BZ238,0)+IF(CI238&lt;AU238,CE238+CF238+CG238-CH238,0))))))</f>
        <v>0</v>
      </c>
      <c r="AW238" s="3">
        <f>IF(Inputs!$B$27&lt;&gt;"Ready","PENDING INPUTS",MIN((AQ238+AR238+AS238),IF(D238&gt;C238,IF(D238=0,0,AT238*C238/D238),AT238+AV238)))</f>
        <v>0</v>
      </c>
      <c r="AX238" s="3">
        <f>IF(Inputs!$B$27&lt;&gt;"Ready","PENDING INPUTS",MAX(0,(AQ238+AR238+AS238)-AW238))</f>
        <v>0</v>
      </c>
      <c r="AY238" s="3">
        <f>IF(Inputs!$B$27&lt;&gt;"Ready","PENDING INPUTS",BF237)</f>
        <v>0</v>
      </c>
      <c r="AZ238" s="3">
        <f>IF(Inputs!$B$27&lt;&gt;"Ready","PENDING INPUTS",IF(A238&lt;=Inputs!$B$6,ROUND(AY238*Inputs!C19/12,2),0))</f>
        <v>0</v>
      </c>
      <c r="BA238" s="3">
        <f>IF(Inputs!$B$27&lt;&gt;"Ready","PENDING INPUTS",IF(AND(A238&lt;=Inputs!$B$6,AY238&gt;0),Inputs!G19,0))</f>
        <v>0</v>
      </c>
      <c r="BB238" s="3">
        <f>IF(Inputs!$B$27&lt;&gt;"Ready","PENDING INPUTS",IF(A238&gt;Inputs!$B$6,0,MIN((AY238+AZ238+BA238),IF(Inputs!H19=1,Inputs!D19,MAX(Inputs!F19,ROUND(AY238*Inputs!E19+AZ238+BA238,2))))))</f>
        <v>0</v>
      </c>
      <c r="BC238">
        <f>IF(Inputs!$B$27&lt;&gt;"Ready","PENDING INPUTS",IF(AY238&lt;=0,99,1+IF(AND(K238&gt;0,OR(Inputs!C14&gt;Inputs!C19,AND(Inputs!C14=Inputs!C19,0&lt;5))),1,0)+IF(AND(S238&gt;0,OR(Inputs!C15&gt;Inputs!C19,AND(Inputs!C15=Inputs!C19,1&lt;5))),1,0)+IF(AND(AA238&gt;0,OR(Inputs!C16&gt;Inputs!C19,AND(Inputs!C16=Inputs!C19,2&lt;5))),1,0)+IF(AND(AI238&gt;0,OR(Inputs!C17&gt;Inputs!C19,AND(Inputs!C17=Inputs!C19,3&lt;5))),1,0)+IF(AND(AQ238&gt;0,OR(Inputs!C18&gt;Inputs!C19,AND(Inputs!C18=Inputs!C19,4&lt;5))),1,0)+IF(AND(BG238&gt;0,OR(Inputs!C20&gt;Inputs!C19,AND(Inputs!C20=Inputs!C19,6&lt;5))),1,0)+IF(AND(BO238&gt;0,OR(Inputs!C21&gt;Inputs!C19,AND(Inputs!C21=Inputs!C19,7&lt;5))),1,0)+IF(AND(BW238&gt;0,OR(Inputs!C22&gt;Inputs!C19,AND(Inputs!C22=Inputs!C19,8&lt;5))),1,0)+IF(AND(CE238&gt;0,OR(Inputs!C23&gt;Inputs!C19,AND(Inputs!C23=Inputs!C19,9&lt;5))),1,0)))</f>
        <v>99</v>
      </c>
      <c r="BD238" s="3">
        <f>IF(Inputs!$B$27&lt;&gt;"Ready","PENDING INPUTS",IF(A238&gt;Inputs!$B$6,0,MIN(MAX(0,(AY238+AZ238+BA238)-BB238),MAX(0,C238-D238-(IF(O238&lt;BC238,K238+L238+M238-N238,0)+IF(W238&lt;BC238,S238+T238+U238-V238,0)+IF(AE238&lt;BC238,AA238+AB238+AC238-AD238,0)+IF(AM238&lt;BC238,AI238+AJ238+AK238-AL238,0)+IF(AU238&lt;BC238,AQ238+AR238+AS238-AT238,0)+IF(BC238&lt;BC238,AY238+AZ238+BA238-BB238,0)+IF(BK238&lt;BC238,BG238+BH238+BI238-BJ238,0)+IF(BS238&lt;BC238,BO238+BP238+BQ238-BR238,0)+IF(CA238&lt;BC238,BW238+BX238+BY238-BZ238,0)+IF(CI238&lt;BC238,CE238+CF238+CG238-CH238,0))))))</f>
        <v>0</v>
      </c>
      <c r="BE238" s="3">
        <f>IF(Inputs!$B$27&lt;&gt;"Ready","PENDING INPUTS",MIN((AY238+AZ238+BA238),IF(D238&gt;C238,IF(D238=0,0,BB238*C238/D238),BB238+BD238)))</f>
        <v>0</v>
      </c>
      <c r="BF238" s="3">
        <f>IF(Inputs!$B$27&lt;&gt;"Ready","PENDING INPUTS",MAX(0,(AY238+AZ238+BA238)-BE238))</f>
        <v>0</v>
      </c>
      <c r="BG238" s="3">
        <f>IF(Inputs!$B$27&lt;&gt;"Ready","PENDING INPUTS",BN237)</f>
        <v>0</v>
      </c>
      <c r="BH238" s="3">
        <f>IF(Inputs!$B$27&lt;&gt;"Ready","PENDING INPUTS",IF(A238&lt;=Inputs!$B$6,ROUND(BG238*Inputs!C20/12,2),0))</f>
        <v>0</v>
      </c>
      <c r="BI238" s="3">
        <f>IF(Inputs!$B$27&lt;&gt;"Ready","PENDING INPUTS",IF(AND(A238&lt;=Inputs!$B$6,BG238&gt;0),Inputs!G20,0))</f>
        <v>0</v>
      </c>
      <c r="BJ238" s="3">
        <f>IF(Inputs!$B$27&lt;&gt;"Ready","PENDING INPUTS",IF(A238&gt;Inputs!$B$6,0,MIN((BG238+BH238+BI238),IF(Inputs!H20=1,Inputs!D20,MAX(Inputs!F20,ROUND(BG238*Inputs!E20+BH238+BI238,2))))))</f>
        <v>0</v>
      </c>
      <c r="BK238">
        <f>IF(Inputs!$B$27&lt;&gt;"Ready","PENDING INPUTS",IF(BG238&lt;=0,99,1+IF(AND(K238&gt;0,OR(Inputs!C14&gt;Inputs!C20,AND(Inputs!C14=Inputs!C20,0&lt;6))),1,0)+IF(AND(S238&gt;0,OR(Inputs!C15&gt;Inputs!C20,AND(Inputs!C15=Inputs!C20,1&lt;6))),1,0)+IF(AND(AA238&gt;0,OR(Inputs!C16&gt;Inputs!C20,AND(Inputs!C16=Inputs!C20,2&lt;6))),1,0)+IF(AND(AI238&gt;0,OR(Inputs!C17&gt;Inputs!C20,AND(Inputs!C17=Inputs!C20,3&lt;6))),1,0)+IF(AND(AQ238&gt;0,OR(Inputs!C18&gt;Inputs!C20,AND(Inputs!C18=Inputs!C20,4&lt;6))),1,0)+IF(AND(AY238&gt;0,OR(Inputs!C19&gt;Inputs!C20,AND(Inputs!C19=Inputs!C20,5&lt;6))),1,0)+IF(AND(BO238&gt;0,OR(Inputs!C21&gt;Inputs!C20,AND(Inputs!C21=Inputs!C20,7&lt;6))),1,0)+IF(AND(BW238&gt;0,OR(Inputs!C22&gt;Inputs!C20,AND(Inputs!C22=Inputs!C20,8&lt;6))),1,0)+IF(AND(CE238&gt;0,OR(Inputs!C23&gt;Inputs!C20,AND(Inputs!C23=Inputs!C20,9&lt;6))),1,0)))</f>
        <v>99</v>
      </c>
      <c r="BL238" s="3">
        <f>IF(Inputs!$B$27&lt;&gt;"Ready","PENDING INPUTS",IF(A238&gt;Inputs!$B$6,0,MIN(MAX(0,(BG238+BH238+BI238)-BJ238),MAX(0,C238-D238-(IF(O238&lt;BK238,K238+L238+M238-N238,0)+IF(W238&lt;BK238,S238+T238+U238-V238,0)+IF(AE238&lt;BK238,AA238+AB238+AC238-AD238,0)+IF(AM238&lt;BK238,AI238+AJ238+AK238-AL238,0)+IF(AU238&lt;BK238,AQ238+AR238+AS238-AT238,0)+IF(BC238&lt;BK238,AY238+AZ238+BA238-BB238,0)+IF(BK238&lt;BK238,BG238+BH238+BI238-BJ238,0)+IF(BS238&lt;BK238,BO238+BP238+BQ238-BR238,0)+IF(CA238&lt;BK238,BW238+BX238+BY238-BZ238,0)+IF(CI238&lt;BK238,CE238+CF238+CG238-CH238,0))))))</f>
        <v>0</v>
      </c>
      <c r="BM238" s="3">
        <f>IF(Inputs!$B$27&lt;&gt;"Ready","PENDING INPUTS",MIN((BG238+BH238+BI238),IF(D238&gt;C238,IF(D238=0,0,BJ238*C238/D238),BJ238+BL238)))</f>
        <v>0</v>
      </c>
      <c r="BN238" s="3">
        <f>IF(Inputs!$B$27&lt;&gt;"Ready","PENDING INPUTS",MAX(0,(BG238+BH238+BI238)-BM238))</f>
        <v>0</v>
      </c>
      <c r="BO238" s="3">
        <f>IF(Inputs!$B$27&lt;&gt;"Ready","PENDING INPUTS",BV237)</f>
        <v>0</v>
      </c>
      <c r="BP238" s="3">
        <f>IF(Inputs!$B$27&lt;&gt;"Ready","PENDING INPUTS",IF(A238&lt;=Inputs!$B$6,ROUND(BO238*Inputs!C21/12,2),0))</f>
        <v>0</v>
      </c>
      <c r="BQ238" s="3">
        <f>IF(Inputs!$B$27&lt;&gt;"Ready","PENDING INPUTS",IF(AND(A238&lt;=Inputs!$B$6,BO238&gt;0),Inputs!G21,0))</f>
        <v>0</v>
      </c>
      <c r="BR238" s="3">
        <f>IF(Inputs!$B$27&lt;&gt;"Ready","PENDING INPUTS",IF(A238&gt;Inputs!$B$6,0,MIN((BO238+BP238+BQ238),IF(Inputs!H21=1,Inputs!D21,MAX(Inputs!F21,ROUND(BO238*Inputs!E21+BP238+BQ238,2))))))</f>
        <v>0</v>
      </c>
      <c r="BS238">
        <f>IF(Inputs!$B$27&lt;&gt;"Ready","PENDING INPUTS",IF(BO238&lt;=0,99,1+IF(AND(K238&gt;0,OR(Inputs!C14&gt;Inputs!C21,AND(Inputs!C14=Inputs!C21,0&lt;7))),1,0)+IF(AND(S238&gt;0,OR(Inputs!C15&gt;Inputs!C21,AND(Inputs!C15=Inputs!C21,1&lt;7))),1,0)+IF(AND(AA238&gt;0,OR(Inputs!C16&gt;Inputs!C21,AND(Inputs!C16=Inputs!C21,2&lt;7))),1,0)+IF(AND(AI238&gt;0,OR(Inputs!C17&gt;Inputs!C21,AND(Inputs!C17=Inputs!C21,3&lt;7))),1,0)+IF(AND(AQ238&gt;0,OR(Inputs!C18&gt;Inputs!C21,AND(Inputs!C18=Inputs!C21,4&lt;7))),1,0)+IF(AND(AY238&gt;0,OR(Inputs!C19&gt;Inputs!C21,AND(Inputs!C19=Inputs!C21,5&lt;7))),1,0)+IF(AND(BG238&gt;0,OR(Inputs!C20&gt;Inputs!C21,AND(Inputs!C20=Inputs!C21,6&lt;7))),1,0)+IF(AND(BW238&gt;0,OR(Inputs!C22&gt;Inputs!C21,AND(Inputs!C22=Inputs!C21,8&lt;7))),1,0)+IF(AND(CE238&gt;0,OR(Inputs!C23&gt;Inputs!C21,AND(Inputs!C23=Inputs!C21,9&lt;7))),1,0)))</f>
        <v>99</v>
      </c>
      <c r="BT238" s="3">
        <f>IF(Inputs!$B$27&lt;&gt;"Ready","PENDING INPUTS",IF(A238&gt;Inputs!$B$6,0,MIN(MAX(0,(BO238+BP238+BQ238)-BR238),MAX(0,C238-D238-(IF(O238&lt;BS238,K238+L238+M238-N238,0)+IF(W238&lt;BS238,S238+T238+U238-V238,0)+IF(AE238&lt;BS238,AA238+AB238+AC238-AD238,0)+IF(AM238&lt;BS238,AI238+AJ238+AK238-AL238,0)+IF(AU238&lt;BS238,AQ238+AR238+AS238-AT238,0)+IF(BC238&lt;BS238,AY238+AZ238+BA238-BB238,0)+IF(BK238&lt;BS238,BG238+BH238+BI238-BJ238,0)+IF(BS238&lt;BS238,BO238+BP238+BQ238-BR238,0)+IF(CA238&lt;BS238,BW238+BX238+BY238-BZ238,0)+IF(CI238&lt;BS238,CE238+CF238+CG238-CH238,0))))))</f>
        <v>0</v>
      </c>
      <c r="BU238" s="3">
        <f>IF(Inputs!$B$27&lt;&gt;"Ready","PENDING INPUTS",MIN((BO238+BP238+BQ238),IF(D238&gt;C238,IF(D238=0,0,BR238*C238/D238),BR238+BT238)))</f>
        <v>0</v>
      </c>
      <c r="BV238" s="3">
        <f>IF(Inputs!$B$27&lt;&gt;"Ready","PENDING INPUTS",MAX(0,(BO238+BP238+BQ238)-BU238))</f>
        <v>0</v>
      </c>
      <c r="BW238" s="3">
        <f>IF(Inputs!$B$27&lt;&gt;"Ready","PENDING INPUTS",CD237)</f>
        <v>0</v>
      </c>
      <c r="BX238" s="3">
        <f>IF(Inputs!$B$27&lt;&gt;"Ready","PENDING INPUTS",IF(A238&lt;=Inputs!$B$6,ROUND(BW238*Inputs!C22/12,2),0))</f>
        <v>0</v>
      </c>
      <c r="BY238" s="3">
        <f>IF(Inputs!$B$27&lt;&gt;"Ready","PENDING INPUTS",IF(AND(A238&lt;=Inputs!$B$6,BW238&gt;0),Inputs!G22,0))</f>
        <v>0</v>
      </c>
      <c r="BZ238" s="3">
        <f>IF(Inputs!$B$27&lt;&gt;"Ready","PENDING INPUTS",IF(A238&gt;Inputs!$B$6,0,MIN((BW238+BX238+BY238),IF(Inputs!H22=1,Inputs!D22,MAX(Inputs!F22,ROUND(BW238*Inputs!E22+BX238+BY238,2))))))</f>
        <v>0</v>
      </c>
      <c r="CA238">
        <f>IF(Inputs!$B$27&lt;&gt;"Ready","PENDING INPUTS",IF(BW238&lt;=0,99,1+IF(AND(K238&gt;0,OR(Inputs!C14&gt;Inputs!C22,AND(Inputs!C14=Inputs!C22,0&lt;8))),1,0)+IF(AND(S238&gt;0,OR(Inputs!C15&gt;Inputs!C22,AND(Inputs!C15=Inputs!C22,1&lt;8))),1,0)+IF(AND(AA238&gt;0,OR(Inputs!C16&gt;Inputs!C22,AND(Inputs!C16=Inputs!C22,2&lt;8))),1,0)+IF(AND(AI238&gt;0,OR(Inputs!C17&gt;Inputs!C22,AND(Inputs!C17=Inputs!C22,3&lt;8))),1,0)+IF(AND(AQ238&gt;0,OR(Inputs!C18&gt;Inputs!C22,AND(Inputs!C18=Inputs!C22,4&lt;8))),1,0)+IF(AND(AY238&gt;0,OR(Inputs!C19&gt;Inputs!C22,AND(Inputs!C19=Inputs!C22,5&lt;8))),1,0)+IF(AND(BG238&gt;0,OR(Inputs!C20&gt;Inputs!C22,AND(Inputs!C20=Inputs!C22,6&lt;8))),1,0)+IF(AND(BO238&gt;0,OR(Inputs!C21&gt;Inputs!C22,AND(Inputs!C21=Inputs!C22,7&lt;8))),1,0)+IF(AND(CE238&gt;0,OR(Inputs!C23&gt;Inputs!C22,AND(Inputs!C23=Inputs!C22,9&lt;8))),1,0)))</f>
        <v>99</v>
      </c>
      <c r="CB238" s="3">
        <f>IF(Inputs!$B$27&lt;&gt;"Ready","PENDING INPUTS",IF(A238&gt;Inputs!$B$6,0,MIN(MAX(0,(BW238+BX238+BY238)-BZ238),MAX(0,C238-D238-(IF(O238&lt;CA238,K238+L238+M238-N238,0)+IF(W238&lt;CA238,S238+T238+U238-V238,0)+IF(AE238&lt;CA238,AA238+AB238+AC238-AD238,0)+IF(AM238&lt;CA238,AI238+AJ238+AK238-AL238,0)+IF(AU238&lt;CA238,AQ238+AR238+AS238-AT238,0)+IF(BC238&lt;CA238,AY238+AZ238+BA238-BB238,0)+IF(BK238&lt;CA238,BG238+BH238+BI238-BJ238,0)+IF(BS238&lt;CA238,BO238+BP238+BQ238-BR238,0)+IF(CA238&lt;CA238,BW238+BX238+BY238-BZ238,0)+IF(CI238&lt;CA238,CE238+CF238+CG238-CH238,0))))))</f>
        <v>0</v>
      </c>
      <c r="CC238" s="3">
        <f>IF(Inputs!$B$27&lt;&gt;"Ready","PENDING INPUTS",MIN((BW238+BX238+BY238),IF(D238&gt;C238,IF(D238=0,0,BZ238*C238/D238),BZ238+CB238)))</f>
        <v>0</v>
      </c>
      <c r="CD238" s="3">
        <f>IF(Inputs!$B$27&lt;&gt;"Ready","PENDING INPUTS",MAX(0,(BW238+BX238+BY238)-CC238))</f>
        <v>0</v>
      </c>
      <c r="CE238" s="3">
        <f>IF(Inputs!$B$27&lt;&gt;"Ready","PENDING INPUTS",CL237)</f>
        <v>0</v>
      </c>
      <c r="CF238" s="3">
        <f>IF(Inputs!$B$27&lt;&gt;"Ready","PENDING INPUTS",IF(A238&lt;=Inputs!$B$6,ROUND(CE238*Inputs!C23/12,2),0))</f>
        <v>0</v>
      </c>
      <c r="CG238" s="3">
        <f>IF(Inputs!$B$27&lt;&gt;"Ready","PENDING INPUTS",IF(AND(A238&lt;=Inputs!$B$6,CE238&gt;0),Inputs!G23,0))</f>
        <v>0</v>
      </c>
      <c r="CH238" s="3">
        <f>IF(Inputs!$B$27&lt;&gt;"Ready","PENDING INPUTS",IF(A238&gt;Inputs!$B$6,0,MIN((CE238+CF238+CG238),IF(Inputs!H23=1,Inputs!D23,MAX(Inputs!F23,ROUND(CE238*Inputs!E23+CF238+CG238,2))))))</f>
        <v>0</v>
      </c>
      <c r="CI238">
        <f>IF(Inputs!$B$27&lt;&gt;"Ready","PENDING INPUTS",IF(CE238&lt;=0,99,1+IF(AND(K238&gt;0,OR(Inputs!C14&gt;Inputs!C23,AND(Inputs!C14=Inputs!C23,0&lt;9))),1,0)+IF(AND(S238&gt;0,OR(Inputs!C15&gt;Inputs!C23,AND(Inputs!C15=Inputs!C23,1&lt;9))),1,0)+IF(AND(AA238&gt;0,OR(Inputs!C16&gt;Inputs!C23,AND(Inputs!C16=Inputs!C23,2&lt;9))),1,0)+IF(AND(AI238&gt;0,OR(Inputs!C17&gt;Inputs!C23,AND(Inputs!C17=Inputs!C23,3&lt;9))),1,0)+IF(AND(AQ238&gt;0,OR(Inputs!C18&gt;Inputs!C23,AND(Inputs!C18=Inputs!C23,4&lt;9))),1,0)+IF(AND(AY238&gt;0,OR(Inputs!C19&gt;Inputs!C23,AND(Inputs!C19=Inputs!C23,5&lt;9))),1,0)+IF(AND(BG238&gt;0,OR(Inputs!C20&gt;Inputs!C23,AND(Inputs!C20=Inputs!C23,6&lt;9))),1,0)+IF(AND(BO238&gt;0,OR(Inputs!C21&gt;Inputs!C23,AND(Inputs!C21=Inputs!C23,7&lt;9))),1,0)+IF(AND(BW238&gt;0,OR(Inputs!C22&gt;Inputs!C23,AND(Inputs!C22=Inputs!C23,8&lt;9))),1,0)))</f>
        <v>99</v>
      </c>
      <c r="CJ238" s="3">
        <f>IF(Inputs!$B$27&lt;&gt;"Ready","PENDING INPUTS",IF(A238&gt;Inputs!$B$6,0,MIN(MAX(0,(CE238+CF238+CG238)-CH238),MAX(0,C238-D238-(IF(O238&lt;CI238,K238+L238+M238-N238,0)+IF(W238&lt;CI238,S238+T238+U238-V238,0)+IF(AE238&lt;CI238,AA238+AB238+AC238-AD238,0)+IF(AM238&lt;CI238,AI238+AJ238+AK238-AL238,0)+IF(AU238&lt;CI238,AQ238+AR238+AS238-AT238,0)+IF(BC238&lt;CI238,AY238+AZ238+BA238-BB238,0)+IF(BK238&lt;CI238,BG238+BH238+BI238-BJ238,0)+IF(BS238&lt;CI238,BO238+BP238+BQ238-BR238,0)+IF(CA238&lt;CI238,BW238+BX238+BY238-BZ238,0)+IF(CI238&lt;CI238,CE238+CF238+CG238-CH238,0))))))</f>
        <v>0</v>
      </c>
      <c r="CK238" s="3">
        <f>IF(Inputs!$B$27&lt;&gt;"Ready","PENDING INPUTS",MIN((CE238+CF238+CG238),IF(D238&gt;C238,IF(D238=0,0,CH238*C238/D238),CH238+CJ238)))</f>
        <v>0</v>
      </c>
      <c r="CL238" s="3">
        <f>IF(Inputs!$B$27&lt;&gt;"Ready","PENDING INPUTS",MAX(0,(CE238+CF238+CG238)-CK238))</f>
        <v>0</v>
      </c>
    </row>
    <row r="239" spans="1:90" ht="27.95" customHeight="1" x14ac:dyDescent="0.25">
      <c r="A239">
        <v>235</v>
      </c>
      <c r="B239" s="13">
        <f>IF(Inputs!$B$27&lt;&gt;"Ready","PENDING INPUTS",EDATE(Inputs!$B$5,A239-1))</f>
        <v>53418</v>
      </c>
      <c r="C239" s="3">
        <f>IF(Inputs!$B$27&lt;&gt;"Ready","PENDING INPUTS",IF(A239&lt;=Inputs!$B$6,MAX(0,Inputs!$B$4+IF(A239=Inputs!$B$7,Inputs!$B$8,0)+IF(A239=Inputs!$B$9,Inputs!$B$10,0)),0))</f>
        <v>0</v>
      </c>
      <c r="D239" s="3">
        <f>IF(Inputs!$B$27&lt;&gt;"Ready","PENDING INPUTS",SUM(N239,V239,AD239,AL239,AT239,BB239,BJ239,BR239,BZ239,CH239))</f>
        <v>0</v>
      </c>
      <c r="E239" s="3">
        <f>IF(Inputs!$B$27&lt;&gt;"Ready","PENDING INPUTS",MAX(0,D239-C239))</f>
        <v>0</v>
      </c>
      <c r="F239" s="3">
        <f>IF(Inputs!$B$27&lt;&gt;"Ready","PENDING INPUTS",SUM(Q239,Y239,AG239,AO239,AW239,BE239,BM239,BU239,CC239,CK239))</f>
        <v>0</v>
      </c>
      <c r="G239" s="3">
        <f>IF(Inputs!$B$27&lt;&gt;"Ready","PENDING INPUTS",SUM(L239,T239,AB239,AJ239,AR239,AZ239,BH239,BP239,BX239,CF239))</f>
        <v>0</v>
      </c>
      <c r="H239" s="3">
        <f>IF(Inputs!$B$27&lt;&gt;"Ready","PENDING INPUTS",SUM(M239,U239,AC239,AK239,AS239,BA239,BI239,BQ239,BY239,CG239))</f>
        <v>0</v>
      </c>
      <c r="I239" s="3">
        <f>IF(Inputs!$B$27&lt;&gt;"Ready","PENDING INPUTS",SUM(R239,Z239,AH239,AP239,AX239,BF239,BN239,BV239,CD239,CL239))</f>
        <v>0</v>
      </c>
      <c r="J239" t="str">
        <f>IF(Inputs!$B$27&lt;&gt;"Ready","PENDING INPUTS",IF(A239&gt;Inputs!$B$6,"Beyond horizon",IF(E239&gt;0.005,"MINIMUM SHORTFALL",IF(I239&lt;0.005,"Paid off","In progress"))))</f>
        <v>Beyond horizon</v>
      </c>
      <c r="K239" s="3">
        <f>IF(Inputs!$B$27&lt;&gt;"Ready","PENDING INPUTS",R238)</f>
        <v>0</v>
      </c>
      <c r="L239" s="3">
        <f>IF(Inputs!$B$27&lt;&gt;"Ready","PENDING INPUTS",IF(A239&lt;=Inputs!$B$6,ROUND(K239*Inputs!C14/12,2),0))</f>
        <v>0</v>
      </c>
      <c r="M239" s="3">
        <f>IF(Inputs!$B$27&lt;&gt;"Ready","PENDING INPUTS",IF(AND(A239&lt;=Inputs!$B$6,K239&gt;0),Inputs!G14,0))</f>
        <v>0</v>
      </c>
      <c r="N239" s="3">
        <f>IF(Inputs!$B$27&lt;&gt;"Ready","PENDING INPUTS",IF(A239&gt;Inputs!$B$6,0,MIN((K239+L239+M239),IF(Inputs!H14=1,Inputs!D14,MAX(Inputs!F14,ROUND(K239*Inputs!E14+L239+M239,2))))))</f>
        <v>0</v>
      </c>
      <c r="O239">
        <f>IF(Inputs!$B$27&lt;&gt;"Ready","PENDING INPUTS",IF(K239&lt;=0,99,1+IF(AND(S239&gt;0,OR(Inputs!C15&gt;Inputs!C14,AND(Inputs!C15=Inputs!C14,1&lt;0))),1,0)+IF(AND(AA239&gt;0,OR(Inputs!C16&gt;Inputs!C14,AND(Inputs!C16=Inputs!C14,2&lt;0))),1,0)+IF(AND(AI239&gt;0,OR(Inputs!C17&gt;Inputs!C14,AND(Inputs!C17=Inputs!C14,3&lt;0))),1,0)+IF(AND(AQ239&gt;0,OR(Inputs!C18&gt;Inputs!C14,AND(Inputs!C18=Inputs!C14,4&lt;0))),1,0)+IF(AND(AY239&gt;0,OR(Inputs!C19&gt;Inputs!C14,AND(Inputs!C19=Inputs!C14,5&lt;0))),1,0)+IF(AND(BG239&gt;0,OR(Inputs!C20&gt;Inputs!C14,AND(Inputs!C20=Inputs!C14,6&lt;0))),1,0)+IF(AND(BO239&gt;0,OR(Inputs!C21&gt;Inputs!C14,AND(Inputs!C21=Inputs!C14,7&lt;0))),1,0)+IF(AND(BW239&gt;0,OR(Inputs!C22&gt;Inputs!C14,AND(Inputs!C22=Inputs!C14,8&lt;0))),1,0)+IF(AND(CE239&gt;0,OR(Inputs!C23&gt;Inputs!C14,AND(Inputs!C23=Inputs!C14,9&lt;0))),1,0)))</f>
        <v>99</v>
      </c>
      <c r="P239" s="3">
        <f>IF(Inputs!$B$27&lt;&gt;"Ready","PENDING INPUTS",IF(A239&gt;Inputs!$B$6,0,MIN(MAX(0,(K239+L239+M239)-N239),MAX(0,C239-D239-(IF(O239&lt;O239,K239+L239+M239-N239,0)+IF(W239&lt;O239,S239+T239+U239-V239,0)+IF(AE239&lt;O239,AA239+AB239+AC239-AD239,0)+IF(AM239&lt;O239,AI239+AJ239+AK239-AL239,0)+IF(AU239&lt;O239,AQ239+AR239+AS239-AT239,0)+IF(BC239&lt;O239,AY239+AZ239+BA239-BB239,0)+IF(BK239&lt;O239,BG239+BH239+BI239-BJ239,0)+IF(BS239&lt;O239,BO239+BP239+BQ239-BR239,0)+IF(CA239&lt;O239,BW239+BX239+BY239-BZ239,0)+IF(CI239&lt;O239,CE239+CF239+CG239-CH239,0))))))</f>
        <v>0</v>
      </c>
      <c r="Q239" s="3">
        <f>IF(Inputs!$B$27&lt;&gt;"Ready","PENDING INPUTS",MIN((K239+L239+M239),IF(D239&gt;C239,IF(D239=0,0,N239*C239/D239),N239+P239)))</f>
        <v>0</v>
      </c>
      <c r="R239" s="3">
        <f>IF(Inputs!$B$27&lt;&gt;"Ready","PENDING INPUTS",MAX(0,(K239+L239+M239)-Q239))</f>
        <v>0</v>
      </c>
      <c r="S239" s="3">
        <f>IF(Inputs!$B$27&lt;&gt;"Ready","PENDING INPUTS",Z238)</f>
        <v>0</v>
      </c>
      <c r="T239" s="3">
        <f>IF(Inputs!$B$27&lt;&gt;"Ready","PENDING INPUTS",IF(A239&lt;=Inputs!$B$6,ROUND(S239*Inputs!C15/12,2),0))</f>
        <v>0</v>
      </c>
      <c r="U239" s="3">
        <f>IF(Inputs!$B$27&lt;&gt;"Ready","PENDING INPUTS",IF(AND(A239&lt;=Inputs!$B$6,S239&gt;0),Inputs!G15,0))</f>
        <v>0</v>
      </c>
      <c r="V239" s="3">
        <f>IF(Inputs!$B$27&lt;&gt;"Ready","PENDING INPUTS",IF(A239&gt;Inputs!$B$6,0,MIN((S239+T239+U239),IF(Inputs!H15=1,Inputs!D15,MAX(Inputs!F15,ROUND(S239*Inputs!E15+T239+U239,2))))))</f>
        <v>0</v>
      </c>
      <c r="W239">
        <f>IF(Inputs!$B$27&lt;&gt;"Ready","PENDING INPUTS",IF(S239&lt;=0,99,1+IF(AND(K239&gt;0,OR(Inputs!C14&gt;Inputs!C15,AND(Inputs!C14=Inputs!C15,0&lt;1))),1,0)+IF(AND(AA239&gt;0,OR(Inputs!C16&gt;Inputs!C15,AND(Inputs!C16=Inputs!C15,2&lt;1))),1,0)+IF(AND(AI239&gt;0,OR(Inputs!C17&gt;Inputs!C15,AND(Inputs!C17=Inputs!C15,3&lt;1))),1,0)+IF(AND(AQ239&gt;0,OR(Inputs!C18&gt;Inputs!C15,AND(Inputs!C18=Inputs!C15,4&lt;1))),1,0)+IF(AND(AY239&gt;0,OR(Inputs!C19&gt;Inputs!C15,AND(Inputs!C19=Inputs!C15,5&lt;1))),1,0)+IF(AND(BG239&gt;0,OR(Inputs!C20&gt;Inputs!C15,AND(Inputs!C20=Inputs!C15,6&lt;1))),1,0)+IF(AND(BO239&gt;0,OR(Inputs!C21&gt;Inputs!C15,AND(Inputs!C21=Inputs!C15,7&lt;1))),1,0)+IF(AND(BW239&gt;0,OR(Inputs!C22&gt;Inputs!C15,AND(Inputs!C22=Inputs!C15,8&lt;1))),1,0)+IF(AND(CE239&gt;0,OR(Inputs!C23&gt;Inputs!C15,AND(Inputs!C23=Inputs!C15,9&lt;1))),1,0)))</f>
        <v>99</v>
      </c>
      <c r="X239" s="3">
        <f>IF(Inputs!$B$27&lt;&gt;"Ready","PENDING INPUTS",IF(A239&gt;Inputs!$B$6,0,MIN(MAX(0,(S239+T239+U239)-V239),MAX(0,C239-D239-(IF(O239&lt;W239,K239+L239+M239-N239,0)+IF(W239&lt;W239,S239+T239+U239-V239,0)+IF(AE239&lt;W239,AA239+AB239+AC239-AD239,0)+IF(AM239&lt;W239,AI239+AJ239+AK239-AL239,0)+IF(AU239&lt;W239,AQ239+AR239+AS239-AT239,0)+IF(BC239&lt;W239,AY239+AZ239+BA239-BB239,0)+IF(BK239&lt;W239,BG239+BH239+BI239-BJ239,0)+IF(BS239&lt;W239,BO239+BP239+BQ239-BR239,0)+IF(CA239&lt;W239,BW239+BX239+BY239-BZ239,0)+IF(CI239&lt;W239,CE239+CF239+CG239-CH239,0))))))</f>
        <v>0</v>
      </c>
      <c r="Y239" s="3">
        <f>IF(Inputs!$B$27&lt;&gt;"Ready","PENDING INPUTS",MIN((S239+T239+U239),IF(D239&gt;C239,IF(D239=0,0,V239*C239/D239),V239+X239)))</f>
        <v>0</v>
      </c>
      <c r="Z239" s="3">
        <f>IF(Inputs!$B$27&lt;&gt;"Ready","PENDING INPUTS",MAX(0,(S239+T239+U239)-Y239))</f>
        <v>0</v>
      </c>
      <c r="AA239" s="3">
        <f>IF(Inputs!$B$27&lt;&gt;"Ready","PENDING INPUTS",AH238)</f>
        <v>0</v>
      </c>
      <c r="AB239" s="3">
        <f>IF(Inputs!$B$27&lt;&gt;"Ready","PENDING INPUTS",IF(A239&lt;=Inputs!$B$6,ROUND(AA239*Inputs!C16/12,2),0))</f>
        <v>0</v>
      </c>
      <c r="AC239" s="3">
        <f>IF(Inputs!$B$27&lt;&gt;"Ready","PENDING INPUTS",IF(AND(A239&lt;=Inputs!$B$6,AA239&gt;0),Inputs!G16,0))</f>
        <v>0</v>
      </c>
      <c r="AD239" s="3">
        <f>IF(Inputs!$B$27&lt;&gt;"Ready","PENDING INPUTS",IF(A239&gt;Inputs!$B$6,0,MIN((AA239+AB239+AC239),IF(Inputs!H16=1,Inputs!D16,MAX(Inputs!F16,ROUND(AA239*Inputs!E16+AB239+AC239,2))))))</f>
        <v>0</v>
      </c>
      <c r="AE239">
        <f>IF(Inputs!$B$27&lt;&gt;"Ready","PENDING INPUTS",IF(AA239&lt;=0,99,1+IF(AND(K239&gt;0,OR(Inputs!C14&gt;Inputs!C16,AND(Inputs!C14=Inputs!C16,0&lt;2))),1,0)+IF(AND(S239&gt;0,OR(Inputs!C15&gt;Inputs!C16,AND(Inputs!C15=Inputs!C16,1&lt;2))),1,0)+IF(AND(AI239&gt;0,OR(Inputs!C17&gt;Inputs!C16,AND(Inputs!C17=Inputs!C16,3&lt;2))),1,0)+IF(AND(AQ239&gt;0,OR(Inputs!C18&gt;Inputs!C16,AND(Inputs!C18=Inputs!C16,4&lt;2))),1,0)+IF(AND(AY239&gt;0,OR(Inputs!C19&gt;Inputs!C16,AND(Inputs!C19=Inputs!C16,5&lt;2))),1,0)+IF(AND(BG239&gt;0,OR(Inputs!C20&gt;Inputs!C16,AND(Inputs!C20=Inputs!C16,6&lt;2))),1,0)+IF(AND(BO239&gt;0,OR(Inputs!C21&gt;Inputs!C16,AND(Inputs!C21=Inputs!C16,7&lt;2))),1,0)+IF(AND(BW239&gt;0,OR(Inputs!C22&gt;Inputs!C16,AND(Inputs!C22=Inputs!C16,8&lt;2))),1,0)+IF(AND(CE239&gt;0,OR(Inputs!C23&gt;Inputs!C16,AND(Inputs!C23=Inputs!C16,9&lt;2))),1,0)))</f>
        <v>99</v>
      </c>
      <c r="AF239" s="3">
        <f>IF(Inputs!$B$27&lt;&gt;"Ready","PENDING INPUTS",IF(A239&gt;Inputs!$B$6,0,MIN(MAX(0,(AA239+AB239+AC239)-AD239),MAX(0,C239-D239-(IF(O239&lt;AE239,K239+L239+M239-N239,0)+IF(W239&lt;AE239,S239+T239+U239-V239,0)+IF(AE239&lt;AE239,AA239+AB239+AC239-AD239,0)+IF(AM239&lt;AE239,AI239+AJ239+AK239-AL239,0)+IF(AU239&lt;AE239,AQ239+AR239+AS239-AT239,0)+IF(BC239&lt;AE239,AY239+AZ239+BA239-BB239,0)+IF(BK239&lt;AE239,BG239+BH239+BI239-BJ239,0)+IF(BS239&lt;AE239,BO239+BP239+BQ239-BR239,0)+IF(CA239&lt;AE239,BW239+BX239+BY239-BZ239,0)+IF(CI239&lt;AE239,CE239+CF239+CG239-CH239,0))))))</f>
        <v>0</v>
      </c>
      <c r="AG239" s="3">
        <f>IF(Inputs!$B$27&lt;&gt;"Ready","PENDING INPUTS",MIN((AA239+AB239+AC239),IF(D239&gt;C239,IF(D239=0,0,AD239*C239/D239),AD239+AF239)))</f>
        <v>0</v>
      </c>
      <c r="AH239" s="3">
        <f>IF(Inputs!$B$27&lt;&gt;"Ready","PENDING INPUTS",MAX(0,(AA239+AB239+AC239)-AG239))</f>
        <v>0</v>
      </c>
      <c r="AI239" s="3">
        <f>IF(Inputs!$B$27&lt;&gt;"Ready","PENDING INPUTS",AP238)</f>
        <v>0</v>
      </c>
      <c r="AJ239" s="3">
        <f>IF(Inputs!$B$27&lt;&gt;"Ready","PENDING INPUTS",IF(A239&lt;=Inputs!$B$6,ROUND(AI239*Inputs!C17/12,2),0))</f>
        <v>0</v>
      </c>
      <c r="AK239" s="3">
        <f>IF(Inputs!$B$27&lt;&gt;"Ready","PENDING INPUTS",IF(AND(A239&lt;=Inputs!$B$6,AI239&gt;0),Inputs!G17,0))</f>
        <v>0</v>
      </c>
      <c r="AL239" s="3">
        <f>IF(Inputs!$B$27&lt;&gt;"Ready","PENDING INPUTS",IF(A239&gt;Inputs!$B$6,0,MIN((AI239+AJ239+AK239),IF(Inputs!H17=1,Inputs!D17,MAX(Inputs!F17,ROUND(AI239*Inputs!E17+AJ239+AK239,2))))))</f>
        <v>0</v>
      </c>
      <c r="AM239">
        <f>IF(Inputs!$B$27&lt;&gt;"Ready","PENDING INPUTS",IF(AI239&lt;=0,99,1+IF(AND(K239&gt;0,OR(Inputs!C14&gt;Inputs!C17,AND(Inputs!C14=Inputs!C17,0&lt;3))),1,0)+IF(AND(S239&gt;0,OR(Inputs!C15&gt;Inputs!C17,AND(Inputs!C15=Inputs!C17,1&lt;3))),1,0)+IF(AND(AA239&gt;0,OR(Inputs!C16&gt;Inputs!C17,AND(Inputs!C16=Inputs!C17,2&lt;3))),1,0)+IF(AND(AQ239&gt;0,OR(Inputs!C18&gt;Inputs!C17,AND(Inputs!C18=Inputs!C17,4&lt;3))),1,0)+IF(AND(AY239&gt;0,OR(Inputs!C19&gt;Inputs!C17,AND(Inputs!C19=Inputs!C17,5&lt;3))),1,0)+IF(AND(BG239&gt;0,OR(Inputs!C20&gt;Inputs!C17,AND(Inputs!C20=Inputs!C17,6&lt;3))),1,0)+IF(AND(BO239&gt;0,OR(Inputs!C21&gt;Inputs!C17,AND(Inputs!C21=Inputs!C17,7&lt;3))),1,0)+IF(AND(BW239&gt;0,OR(Inputs!C22&gt;Inputs!C17,AND(Inputs!C22=Inputs!C17,8&lt;3))),1,0)+IF(AND(CE239&gt;0,OR(Inputs!C23&gt;Inputs!C17,AND(Inputs!C23=Inputs!C17,9&lt;3))),1,0)))</f>
        <v>99</v>
      </c>
      <c r="AN239" s="3">
        <f>IF(Inputs!$B$27&lt;&gt;"Ready","PENDING INPUTS",IF(A239&gt;Inputs!$B$6,0,MIN(MAX(0,(AI239+AJ239+AK239)-AL239),MAX(0,C239-D239-(IF(O239&lt;AM239,K239+L239+M239-N239,0)+IF(W239&lt;AM239,S239+T239+U239-V239,0)+IF(AE239&lt;AM239,AA239+AB239+AC239-AD239,0)+IF(AM239&lt;AM239,AI239+AJ239+AK239-AL239,0)+IF(AU239&lt;AM239,AQ239+AR239+AS239-AT239,0)+IF(BC239&lt;AM239,AY239+AZ239+BA239-BB239,0)+IF(BK239&lt;AM239,BG239+BH239+BI239-BJ239,0)+IF(BS239&lt;AM239,BO239+BP239+BQ239-BR239,0)+IF(CA239&lt;AM239,BW239+BX239+BY239-BZ239,0)+IF(CI239&lt;AM239,CE239+CF239+CG239-CH239,0))))))</f>
        <v>0</v>
      </c>
      <c r="AO239" s="3">
        <f>IF(Inputs!$B$27&lt;&gt;"Ready","PENDING INPUTS",MIN((AI239+AJ239+AK239),IF(D239&gt;C239,IF(D239=0,0,AL239*C239/D239),AL239+AN239)))</f>
        <v>0</v>
      </c>
      <c r="AP239" s="3">
        <f>IF(Inputs!$B$27&lt;&gt;"Ready","PENDING INPUTS",MAX(0,(AI239+AJ239+AK239)-AO239))</f>
        <v>0</v>
      </c>
      <c r="AQ239" s="3">
        <f>IF(Inputs!$B$27&lt;&gt;"Ready","PENDING INPUTS",AX238)</f>
        <v>0</v>
      </c>
      <c r="AR239" s="3">
        <f>IF(Inputs!$B$27&lt;&gt;"Ready","PENDING INPUTS",IF(A239&lt;=Inputs!$B$6,ROUND(AQ239*Inputs!C18/12,2),0))</f>
        <v>0</v>
      </c>
      <c r="AS239" s="3">
        <f>IF(Inputs!$B$27&lt;&gt;"Ready","PENDING INPUTS",IF(AND(A239&lt;=Inputs!$B$6,AQ239&gt;0),Inputs!G18,0))</f>
        <v>0</v>
      </c>
      <c r="AT239" s="3">
        <f>IF(Inputs!$B$27&lt;&gt;"Ready","PENDING INPUTS",IF(A239&gt;Inputs!$B$6,0,MIN((AQ239+AR239+AS239),IF(Inputs!H18=1,Inputs!D18,MAX(Inputs!F18,ROUND(AQ239*Inputs!E18+AR239+AS239,2))))))</f>
        <v>0</v>
      </c>
      <c r="AU239">
        <f>IF(Inputs!$B$27&lt;&gt;"Ready","PENDING INPUTS",IF(AQ239&lt;=0,99,1+IF(AND(K239&gt;0,OR(Inputs!C14&gt;Inputs!C18,AND(Inputs!C14=Inputs!C18,0&lt;4))),1,0)+IF(AND(S239&gt;0,OR(Inputs!C15&gt;Inputs!C18,AND(Inputs!C15=Inputs!C18,1&lt;4))),1,0)+IF(AND(AA239&gt;0,OR(Inputs!C16&gt;Inputs!C18,AND(Inputs!C16=Inputs!C18,2&lt;4))),1,0)+IF(AND(AI239&gt;0,OR(Inputs!C17&gt;Inputs!C18,AND(Inputs!C17=Inputs!C18,3&lt;4))),1,0)+IF(AND(AY239&gt;0,OR(Inputs!C19&gt;Inputs!C18,AND(Inputs!C19=Inputs!C18,5&lt;4))),1,0)+IF(AND(BG239&gt;0,OR(Inputs!C20&gt;Inputs!C18,AND(Inputs!C20=Inputs!C18,6&lt;4))),1,0)+IF(AND(BO239&gt;0,OR(Inputs!C21&gt;Inputs!C18,AND(Inputs!C21=Inputs!C18,7&lt;4))),1,0)+IF(AND(BW239&gt;0,OR(Inputs!C22&gt;Inputs!C18,AND(Inputs!C22=Inputs!C18,8&lt;4))),1,0)+IF(AND(CE239&gt;0,OR(Inputs!C23&gt;Inputs!C18,AND(Inputs!C23=Inputs!C18,9&lt;4))),1,0)))</f>
        <v>99</v>
      </c>
      <c r="AV239" s="3">
        <f>IF(Inputs!$B$27&lt;&gt;"Ready","PENDING INPUTS",IF(A239&gt;Inputs!$B$6,0,MIN(MAX(0,(AQ239+AR239+AS239)-AT239),MAX(0,C239-D239-(IF(O239&lt;AU239,K239+L239+M239-N239,0)+IF(W239&lt;AU239,S239+T239+U239-V239,0)+IF(AE239&lt;AU239,AA239+AB239+AC239-AD239,0)+IF(AM239&lt;AU239,AI239+AJ239+AK239-AL239,0)+IF(AU239&lt;AU239,AQ239+AR239+AS239-AT239,0)+IF(BC239&lt;AU239,AY239+AZ239+BA239-BB239,0)+IF(BK239&lt;AU239,BG239+BH239+BI239-BJ239,0)+IF(BS239&lt;AU239,BO239+BP239+BQ239-BR239,0)+IF(CA239&lt;AU239,BW239+BX239+BY239-BZ239,0)+IF(CI239&lt;AU239,CE239+CF239+CG239-CH239,0))))))</f>
        <v>0</v>
      </c>
      <c r="AW239" s="3">
        <f>IF(Inputs!$B$27&lt;&gt;"Ready","PENDING INPUTS",MIN((AQ239+AR239+AS239),IF(D239&gt;C239,IF(D239=0,0,AT239*C239/D239),AT239+AV239)))</f>
        <v>0</v>
      </c>
      <c r="AX239" s="3">
        <f>IF(Inputs!$B$27&lt;&gt;"Ready","PENDING INPUTS",MAX(0,(AQ239+AR239+AS239)-AW239))</f>
        <v>0</v>
      </c>
      <c r="AY239" s="3">
        <f>IF(Inputs!$B$27&lt;&gt;"Ready","PENDING INPUTS",BF238)</f>
        <v>0</v>
      </c>
      <c r="AZ239" s="3">
        <f>IF(Inputs!$B$27&lt;&gt;"Ready","PENDING INPUTS",IF(A239&lt;=Inputs!$B$6,ROUND(AY239*Inputs!C19/12,2),0))</f>
        <v>0</v>
      </c>
      <c r="BA239" s="3">
        <f>IF(Inputs!$B$27&lt;&gt;"Ready","PENDING INPUTS",IF(AND(A239&lt;=Inputs!$B$6,AY239&gt;0),Inputs!G19,0))</f>
        <v>0</v>
      </c>
      <c r="BB239" s="3">
        <f>IF(Inputs!$B$27&lt;&gt;"Ready","PENDING INPUTS",IF(A239&gt;Inputs!$B$6,0,MIN((AY239+AZ239+BA239),IF(Inputs!H19=1,Inputs!D19,MAX(Inputs!F19,ROUND(AY239*Inputs!E19+AZ239+BA239,2))))))</f>
        <v>0</v>
      </c>
      <c r="BC239">
        <f>IF(Inputs!$B$27&lt;&gt;"Ready","PENDING INPUTS",IF(AY239&lt;=0,99,1+IF(AND(K239&gt;0,OR(Inputs!C14&gt;Inputs!C19,AND(Inputs!C14=Inputs!C19,0&lt;5))),1,0)+IF(AND(S239&gt;0,OR(Inputs!C15&gt;Inputs!C19,AND(Inputs!C15=Inputs!C19,1&lt;5))),1,0)+IF(AND(AA239&gt;0,OR(Inputs!C16&gt;Inputs!C19,AND(Inputs!C16=Inputs!C19,2&lt;5))),1,0)+IF(AND(AI239&gt;0,OR(Inputs!C17&gt;Inputs!C19,AND(Inputs!C17=Inputs!C19,3&lt;5))),1,0)+IF(AND(AQ239&gt;0,OR(Inputs!C18&gt;Inputs!C19,AND(Inputs!C18=Inputs!C19,4&lt;5))),1,0)+IF(AND(BG239&gt;0,OR(Inputs!C20&gt;Inputs!C19,AND(Inputs!C20=Inputs!C19,6&lt;5))),1,0)+IF(AND(BO239&gt;0,OR(Inputs!C21&gt;Inputs!C19,AND(Inputs!C21=Inputs!C19,7&lt;5))),1,0)+IF(AND(BW239&gt;0,OR(Inputs!C22&gt;Inputs!C19,AND(Inputs!C22=Inputs!C19,8&lt;5))),1,0)+IF(AND(CE239&gt;0,OR(Inputs!C23&gt;Inputs!C19,AND(Inputs!C23=Inputs!C19,9&lt;5))),1,0)))</f>
        <v>99</v>
      </c>
      <c r="BD239" s="3">
        <f>IF(Inputs!$B$27&lt;&gt;"Ready","PENDING INPUTS",IF(A239&gt;Inputs!$B$6,0,MIN(MAX(0,(AY239+AZ239+BA239)-BB239),MAX(0,C239-D239-(IF(O239&lt;BC239,K239+L239+M239-N239,0)+IF(W239&lt;BC239,S239+T239+U239-V239,0)+IF(AE239&lt;BC239,AA239+AB239+AC239-AD239,0)+IF(AM239&lt;BC239,AI239+AJ239+AK239-AL239,0)+IF(AU239&lt;BC239,AQ239+AR239+AS239-AT239,0)+IF(BC239&lt;BC239,AY239+AZ239+BA239-BB239,0)+IF(BK239&lt;BC239,BG239+BH239+BI239-BJ239,0)+IF(BS239&lt;BC239,BO239+BP239+BQ239-BR239,0)+IF(CA239&lt;BC239,BW239+BX239+BY239-BZ239,0)+IF(CI239&lt;BC239,CE239+CF239+CG239-CH239,0))))))</f>
        <v>0</v>
      </c>
      <c r="BE239" s="3">
        <f>IF(Inputs!$B$27&lt;&gt;"Ready","PENDING INPUTS",MIN((AY239+AZ239+BA239),IF(D239&gt;C239,IF(D239=0,0,BB239*C239/D239),BB239+BD239)))</f>
        <v>0</v>
      </c>
      <c r="BF239" s="3">
        <f>IF(Inputs!$B$27&lt;&gt;"Ready","PENDING INPUTS",MAX(0,(AY239+AZ239+BA239)-BE239))</f>
        <v>0</v>
      </c>
      <c r="BG239" s="3">
        <f>IF(Inputs!$B$27&lt;&gt;"Ready","PENDING INPUTS",BN238)</f>
        <v>0</v>
      </c>
      <c r="BH239" s="3">
        <f>IF(Inputs!$B$27&lt;&gt;"Ready","PENDING INPUTS",IF(A239&lt;=Inputs!$B$6,ROUND(BG239*Inputs!C20/12,2),0))</f>
        <v>0</v>
      </c>
      <c r="BI239" s="3">
        <f>IF(Inputs!$B$27&lt;&gt;"Ready","PENDING INPUTS",IF(AND(A239&lt;=Inputs!$B$6,BG239&gt;0),Inputs!G20,0))</f>
        <v>0</v>
      </c>
      <c r="BJ239" s="3">
        <f>IF(Inputs!$B$27&lt;&gt;"Ready","PENDING INPUTS",IF(A239&gt;Inputs!$B$6,0,MIN((BG239+BH239+BI239),IF(Inputs!H20=1,Inputs!D20,MAX(Inputs!F20,ROUND(BG239*Inputs!E20+BH239+BI239,2))))))</f>
        <v>0</v>
      </c>
      <c r="BK239">
        <f>IF(Inputs!$B$27&lt;&gt;"Ready","PENDING INPUTS",IF(BG239&lt;=0,99,1+IF(AND(K239&gt;0,OR(Inputs!C14&gt;Inputs!C20,AND(Inputs!C14=Inputs!C20,0&lt;6))),1,0)+IF(AND(S239&gt;0,OR(Inputs!C15&gt;Inputs!C20,AND(Inputs!C15=Inputs!C20,1&lt;6))),1,0)+IF(AND(AA239&gt;0,OR(Inputs!C16&gt;Inputs!C20,AND(Inputs!C16=Inputs!C20,2&lt;6))),1,0)+IF(AND(AI239&gt;0,OR(Inputs!C17&gt;Inputs!C20,AND(Inputs!C17=Inputs!C20,3&lt;6))),1,0)+IF(AND(AQ239&gt;0,OR(Inputs!C18&gt;Inputs!C20,AND(Inputs!C18=Inputs!C20,4&lt;6))),1,0)+IF(AND(AY239&gt;0,OR(Inputs!C19&gt;Inputs!C20,AND(Inputs!C19=Inputs!C20,5&lt;6))),1,0)+IF(AND(BO239&gt;0,OR(Inputs!C21&gt;Inputs!C20,AND(Inputs!C21=Inputs!C20,7&lt;6))),1,0)+IF(AND(BW239&gt;0,OR(Inputs!C22&gt;Inputs!C20,AND(Inputs!C22=Inputs!C20,8&lt;6))),1,0)+IF(AND(CE239&gt;0,OR(Inputs!C23&gt;Inputs!C20,AND(Inputs!C23=Inputs!C20,9&lt;6))),1,0)))</f>
        <v>99</v>
      </c>
      <c r="BL239" s="3">
        <f>IF(Inputs!$B$27&lt;&gt;"Ready","PENDING INPUTS",IF(A239&gt;Inputs!$B$6,0,MIN(MAX(0,(BG239+BH239+BI239)-BJ239),MAX(0,C239-D239-(IF(O239&lt;BK239,K239+L239+M239-N239,0)+IF(W239&lt;BK239,S239+T239+U239-V239,0)+IF(AE239&lt;BK239,AA239+AB239+AC239-AD239,0)+IF(AM239&lt;BK239,AI239+AJ239+AK239-AL239,0)+IF(AU239&lt;BK239,AQ239+AR239+AS239-AT239,0)+IF(BC239&lt;BK239,AY239+AZ239+BA239-BB239,0)+IF(BK239&lt;BK239,BG239+BH239+BI239-BJ239,0)+IF(BS239&lt;BK239,BO239+BP239+BQ239-BR239,0)+IF(CA239&lt;BK239,BW239+BX239+BY239-BZ239,0)+IF(CI239&lt;BK239,CE239+CF239+CG239-CH239,0))))))</f>
        <v>0</v>
      </c>
      <c r="BM239" s="3">
        <f>IF(Inputs!$B$27&lt;&gt;"Ready","PENDING INPUTS",MIN((BG239+BH239+BI239),IF(D239&gt;C239,IF(D239=0,0,BJ239*C239/D239),BJ239+BL239)))</f>
        <v>0</v>
      </c>
      <c r="BN239" s="3">
        <f>IF(Inputs!$B$27&lt;&gt;"Ready","PENDING INPUTS",MAX(0,(BG239+BH239+BI239)-BM239))</f>
        <v>0</v>
      </c>
      <c r="BO239" s="3">
        <f>IF(Inputs!$B$27&lt;&gt;"Ready","PENDING INPUTS",BV238)</f>
        <v>0</v>
      </c>
      <c r="BP239" s="3">
        <f>IF(Inputs!$B$27&lt;&gt;"Ready","PENDING INPUTS",IF(A239&lt;=Inputs!$B$6,ROUND(BO239*Inputs!C21/12,2),0))</f>
        <v>0</v>
      </c>
      <c r="BQ239" s="3">
        <f>IF(Inputs!$B$27&lt;&gt;"Ready","PENDING INPUTS",IF(AND(A239&lt;=Inputs!$B$6,BO239&gt;0),Inputs!G21,0))</f>
        <v>0</v>
      </c>
      <c r="BR239" s="3">
        <f>IF(Inputs!$B$27&lt;&gt;"Ready","PENDING INPUTS",IF(A239&gt;Inputs!$B$6,0,MIN((BO239+BP239+BQ239),IF(Inputs!H21=1,Inputs!D21,MAX(Inputs!F21,ROUND(BO239*Inputs!E21+BP239+BQ239,2))))))</f>
        <v>0</v>
      </c>
      <c r="BS239">
        <f>IF(Inputs!$B$27&lt;&gt;"Ready","PENDING INPUTS",IF(BO239&lt;=0,99,1+IF(AND(K239&gt;0,OR(Inputs!C14&gt;Inputs!C21,AND(Inputs!C14=Inputs!C21,0&lt;7))),1,0)+IF(AND(S239&gt;0,OR(Inputs!C15&gt;Inputs!C21,AND(Inputs!C15=Inputs!C21,1&lt;7))),1,0)+IF(AND(AA239&gt;0,OR(Inputs!C16&gt;Inputs!C21,AND(Inputs!C16=Inputs!C21,2&lt;7))),1,0)+IF(AND(AI239&gt;0,OR(Inputs!C17&gt;Inputs!C21,AND(Inputs!C17=Inputs!C21,3&lt;7))),1,0)+IF(AND(AQ239&gt;0,OR(Inputs!C18&gt;Inputs!C21,AND(Inputs!C18=Inputs!C21,4&lt;7))),1,0)+IF(AND(AY239&gt;0,OR(Inputs!C19&gt;Inputs!C21,AND(Inputs!C19=Inputs!C21,5&lt;7))),1,0)+IF(AND(BG239&gt;0,OR(Inputs!C20&gt;Inputs!C21,AND(Inputs!C20=Inputs!C21,6&lt;7))),1,0)+IF(AND(BW239&gt;0,OR(Inputs!C22&gt;Inputs!C21,AND(Inputs!C22=Inputs!C21,8&lt;7))),1,0)+IF(AND(CE239&gt;0,OR(Inputs!C23&gt;Inputs!C21,AND(Inputs!C23=Inputs!C21,9&lt;7))),1,0)))</f>
        <v>99</v>
      </c>
      <c r="BT239" s="3">
        <f>IF(Inputs!$B$27&lt;&gt;"Ready","PENDING INPUTS",IF(A239&gt;Inputs!$B$6,0,MIN(MAX(0,(BO239+BP239+BQ239)-BR239),MAX(0,C239-D239-(IF(O239&lt;BS239,K239+L239+M239-N239,0)+IF(W239&lt;BS239,S239+T239+U239-V239,0)+IF(AE239&lt;BS239,AA239+AB239+AC239-AD239,0)+IF(AM239&lt;BS239,AI239+AJ239+AK239-AL239,0)+IF(AU239&lt;BS239,AQ239+AR239+AS239-AT239,0)+IF(BC239&lt;BS239,AY239+AZ239+BA239-BB239,0)+IF(BK239&lt;BS239,BG239+BH239+BI239-BJ239,0)+IF(BS239&lt;BS239,BO239+BP239+BQ239-BR239,0)+IF(CA239&lt;BS239,BW239+BX239+BY239-BZ239,0)+IF(CI239&lt;BS239,CE239+CF239+CG239-CH239,0))))))</f>
        <v>0</v>
      </c>
      <c r="BU239" s="3">
        <f>IF(Inputs!$B$27&lt;&gt;"Ready","PENDING INPUTS",MIN((BO239+BP239+BQ239),IF(D239&gt;C239,IF(D239=0,0,BR239*C239/D239),BR239+BT239)))</f>
        <v>0</v>
      </c>
      <c r="BV239" s="3">
        <f>IF(Inputs!$B$27&lt;&gt;"Ready","PENDING INPUTS",MAX(0,(BO239+BP239+BQ239)-BU239))</f>
        <v>0</v>
      </c>
      <c r="BW239" s="3">
        <f>IF(Inputs!$B$27&lt;&gt;"Ready","PENDING INPUTS",CD238)</f>
        <v>0</v>
      </c>
      <c r="BX239" s="3">
        <f>IF(Inputs!$B$27&lt;&gt;"Ready","PENDING INPUTS",IF(A239&lt;=Inputs!$B$6,ROUND(BW239*Inputs!C22/12,2),0))</f>
        <v>0</v>
      </c>
      <c r="BY239" s="3">
        <f>IF(Inputs!$B$27&lt;&gt;"Ready","PENDING INPUTS",IF(AND(A239&lt;=Inputs!$B$6,BW239&gt;0),Inputs!G22,0))</f>
        <v>0</v>
      </c>
      <c r="BZ239" s="3">
        <f>IF(Inputs!$B$27&lt;&gt;"Ready","PENDING INPUTS",IF(A239&gt;Inputs!$B$6,0,MIN((BW239+BX239+BY239),IF(Inputs!H22=1,Inputs!D22,MAX(Inputs!F22,ROUND(BW239*Inputs!E22+BX239+BY239,2))))))</f>
        <v>0</v>
      </c>
      <c r="CA239">
        <f>IF(Inputs!$B$27&lt;&gt;"Ready","PENDING INPUTS",IF(BW239&lt;=0,99,1+IF(AND(K239&gt;0,OR(Inputs!C14&gt;Inputs!C22,AND(Inputs!C14=Inputs!C22,0&lt;8))),1,0)+IF(AND(S239&gt;0,OR(Inputs!C15&gt;Inputs!C22,AND(Inputs!C15=Inputs!C22,1&lt;8))),1,0)+IF(AND(AA239&gt;0,OR(Inputs!C16&gt;Inputs!C22,AND(Inputs!C16=Inputs!C22,2&lt;8))),1,0)+IF(AND(AI239&gt;0,OR(Inputs!C17&gt;Inputs!C22,AND(Inputs!C17=Inputs!C22,3&lt;8))),1,0)+IF(AND(AQ239&gt;0,OR(Inputs!C18&gt;Inputs!C22,AND(Inputs!C18=Inputs!C22,4&lt;8))),1,0)+IF(AND(AY239&gt;0,OR(Inputs!C19&gt;Inputs!C22,AND(Inputs!C19=Inputs!C22,5&lt;8))),1,0)+IF(AND(BG239&gt;0,OR(Inputs!C20&gt;Inputs!C22,AND(Inputs!C20=Inputs!C22,6&lt;8))),1,0)+IF(AND(BO239&gt;0,OR(Inputs!C21&gt;Inputs!C22,AND(Inputs!C21=Inputs!C22,7&lt;8))),1,0)+IF(AND(CE239&gt;0,OR(Inputs!C23&gt;Inputs!C22,AND(Inputs!C23=Inputs!C22,9&lt;8))),1,0)))</f>
        <v>99</v>
      </c>
      <c r="CB239" s="3">
        <f>IF(Inputs!$B$27&lt;&gt;"Ready","PENDING INPUTS",IF(A239&gt;Inputs!$B$6,0,MIN(MAX(0,(BW239+BX239+BY239)-BZ239),MAX(0,C239-D239-(IF(O239&lt;CA239,K239+L239+M239-N239,0)+IF(W239&lt;CA239,S239+T239+U239-V239,0)+IF(AE239&lt;CA239,AA239+AB239+AC239-AD239,0)+IF(AM239&lt;CA239,AI239+AJ239+AK239-AL239,0)+IF(AU239&lt;CA239,AQ239+AR239+AS239-AT239,0)+IF(BC239&lt;CA239,AY239+AZ239+BA239-BB239,0)+IF(BK239&lt;CA239,BG239+BH239+BI239-BJ239,0)+IF(BS239&lt;CA239,BO239+BP239+BQ239-BR239,0)+IF(CA239&lt;CA239,BW239+BX239+BY239-BZ239,0)+IF(CI239&lt;CA239,CE239+CF239+CG239-CH239,0))))))</f>
        <v>0</v>
      </c>
      <c r="CC239" s="3">
        <f>IF(Inputs!$B$27&lt;&gt;"Ready","PENDING INPUTS",MIN((BW239+BX239+BY239),IF(D239&gt;C239,IF(D239=0,0,BZ239*C239/D239),BZ239+CB239)))</f>
        <v>0</v>
      </c>
      <c r="CD239" s="3">
        <f>IF(Inputs!$B$27&lt;&gt;"Ready","PENDING INPUTS",MAX(0,(BW239+BX239+BY239)-CC239))</f>
        <v>0</v>
      </c>
      <c r="CE239" s="3">
        <f>IF(Inputs!$B$27&lt;&gt;"Ready","PENDING INPUTS",CL238)</f>
        <v>0</v>
      </c>
      <c r="CF239" s="3">
        <f>IF(Inputs!$B$27&lt;&gt;"Ready","PENDING INPUTS",IF(A239&lt;=Inputs!$B$6,ROUND(CE239*Inputs!C23/12,2),0))</f>
        <v>0</v>
      </c>
      <c r="CG239" s="3">
        <f>IF(Inputs!$B$27&lt;&gt;"Ready","PENDING INPUTS",IF(AND(A239&lt;=Inputs!$B$6,CE239&gt;0),Inputs!G23,0))</f>
        <v>0</v>
      </c>
      <c r="CH239" s="3">
        <f>IF(Inputs!$B$27&lt;&gt;"Ready","PENDING INPUTS",IF(A239&gt;Inputs!$B$6,0,MIN((CE239+CF239+CG239),IF(Inputs!H23=1,Inputs!D23,MAX(Inputs!F23,ROUND(CE239*Inputs!E23+CF239+CG239,2))))))</f>
        <v>0</v>
      </c>
      <c r="CI239">
        <f>IF(Inputs!$B$27&lt;&gt;"Ready","PENDING INPUTS",IF(CE239&lt;=0,99,1+IF(AND(K239&gt;0,OR(Inputs!C14&gt;Inputs!C23,AND(Inputs!C14=Inputs!C23,0&lt;9))),1,0)+IF(AND(S239&gt;0,OR(Inputs!C15&gt;Inputs!C23,AND(Inputs!C15=Inputs!C23,1&lt;9))),1,0)+IF(AND(AA239&gt;0,OR(Inputs!C16&gt;Inputs!C23,AND(Inputs!C16=Inputs!C23,2&lt;9))),1,0)+IF(AND(AI239&gt;0,OR(Inputs!C17&gt;Inputs!C23,AND(Inputs!C17=Inputs!C23,3&lt;9))),1,0)+IF(AND(AQ239&gt;0,OR(Inputs!C18&gt;Inputs!C23,AND(Inputs!C18=Inputs!C23,4&lt;9))),1,0)+IF(AND(AY239&gt;0,OR(Inputs!C19&gt;Inputs!C23,AND(Inputs!C19=Inputs!C23,5&lt;9))),1,0)+IF(AND(BG239&gt;0,OR(Inputs!C20&gt;Inputs!C23,AND(Inputs!C20=Inputs!C23,6&lt;9))),1,0)+IF(AND(BO239&gt;0,OR(Inputs!C21&gt;Inputs!C23,AND(Inputs!C21=Inputs!C23,7&lt;9))),1,0)+IF(AND(BW239&gt;0,OR(Inputs!C22&gt;Inputs!C23,AND(Inputs!C22=Inputs!C23,8&lt;9))),1,0)))</f>
        <v>99</v>
      </c>
      <c r="CJ239" s="3">
        <f>IF(Inputs!$B$27&lt;&gt;"Ready","PENDING INPUTS",IF(A239&gt;Inputs!$B$6,0,MIN(MAX(0,(CE239+CF239+CG239)-CH239),MAX(0,C239-D239-(IF(O239&lt;CI239,K239+L239+M239-N239,0)+IF(W239&lt;CI239,S239+T239+U239-V239,0)+IF(AE239&lt;CI239,AA239+AB239+AC239-AD239,0)+IF(AM239&lt;CI239,AI239+AJ239+AK239-AL239,0)+IF(AU239&lt;CI239,AQ239+AR239+AS239-AT239,0)+IF(BC239&lt;CI239,AY239+AZ239+BA239-BB239,0)+IF(BK239&lt;CI239,BG239+BH239+BI239-BJ239,0)+IF(BS239&lt;CI239,BO239+BP239+BQ239-BR239,0)+IF(CA239&lt;CI239,BW239+BX239+BY239-BZ239,0)+IF(CI239&lt;CI239,CE239+CF239+CG239-CH239,0))))))</f>
        <v>0</v>
      </c>
      <c r="CK239" s="3">
        <f>IF(Inputs!$B$27&lt;&gt;"Ready","PENDING INPUTS",MIN((CE239+CF239+CG239),IF(D239&gt;C239,IF(D239=0,0,CH239*C239/D239),CH239+CJ239)))</f>
        <v>0</v>
      </c>
      <c r="CL239" s="3">
        <f>IF(Inputs!$B$27&lt;&gt;"Ready","PENDING INPUTS",MAX(0,(CE239+CF239+CG239)-CK239))</f>
        <v>0</v>
      </c>
    </row>
    <row r="240" spans="1:90" ht="27.95" customHeight="1" x14ac:dyDescent="0.25">
      <c r="A240">
        <v>236</v>
      </c>
      <c r="B240" s="13">
        <f>IF(Inputs!$B$27&lt;&gt;"Ready","PENDING INPUTS",EDATE(Inputs!$B$5,A240-1))</f>
        <v>53448</v>
      </c>
      <c r="C240" s="3">
        <f>IF(Inputs!$B$27&lt;&gt;"Ready","PENDING INPUTS",IF(A240&lt;=Inputs!$B$6,MAX(0,Inputs!$B$4+IF(A240=Inputs!$B$7,Inputs!$B$8,0)+IF(A240=Inputs!$B$9,Inputs!$B$10,0)),0))</f>
        <v>0</v>
      </c>
      <c r="D240" s="3">
        <f>IF(Inputs!$B$27&lt;&gt;"Ready","PENDING INPUTS",SUM(N240,V240,AD240,AL240,AT240,BB240,BJ240,BR240,BZ240,CH240))</f>
        <v>0</v>
      </c>
      <c r="E240" s="3">
        <f>IF(Inputs!$B$27&lt;&gt;"Ready","PENDING INPUTS",MAX(0,D240-C240))</f>
        <v>0</v>
      </c>
      <c r="F240" s="3">
        <f>IF(Inputs!$B$27&lt;&gt;"Ready","PENDING INPUTS",SUM(Q240,Y240,AG240,AO240,AW240,BE240,BM240,BU240,CC240,CK240))</f>
        <v>0</v>
      </c>
      <c r="G240" s="3">
        <f>IF(Inputs!$B$27&lt;&gt;"Ready","PENDING INPUTS",SUM(L240,T240,AB240,AJ240,AR240,AZ240,BH240,BP240,BX240,CF240))</f>
        <v>0</v>
      </c>
      <c r="H240" s="3">
        <f>IF(Inputs!$B$27&lt;&gt;"Ready","PENDING INPUTS",SUM(M240,U240,AC240,AK240,AS240,BA240,BI240,BQ240,BY240,CG240))</f>
        <v>0</v>
      </c>
      <c r="I240" s="3">
        <f>IF(Inputs!$B$27&lt;&gt;"Ready","PENDING INPUTS",SUM(R240,Z240,AH240,AP240,AX240,BF240,BN240,BV240,CD240,CL240))</f>
        <v>0</v>
      </c>
      <c r="J240" t="str">
        <f>IF(Inputs!$B$27&lt;&gt;"Ready","PENDING INPUTS",IF(A240&gt;Inputs!$B$6,"Beyond horizon",IF(E240&gt;0.005,"MINIMUM SHORTFALL",IF(I240&lt;0.005,"Paid off","In progress"))))</f>
        <v>Beyond horizon</v>
      </c>
      <c r="K240" s="3">
        <f>IF(Inputs!$B$27&lt;&gt;"Ready","PENDING INPUTS",R239)</f>
        <v>0</v>
      </c>
      <c r="L240" s="3">
        <f>IF(Inputs!$B$27&lt;&gt;"Ready","PENDING INPUTS",IF(A240&lt;=Inputs!$B$6,ROUND(K240*Inputs!C14/12,2),0))</f>
        <v>0</v>
      </c>
      <c r="M240" s="3">
        <f>IF(Inputs!$B$27&lt;&gt;"Ready","PENDING INPUTS",IF(AND(A240&lt;=Inputs!$B$6,K240&gt;0),Inputs!G14,0))</f>
        <v>0</v>
      </c>
      <c r="N240" s="3">
        <f>IF(Inputs!$B$27&lt;&gt;"Ready","PENDING INPUTS",IF(A240&gt;Inputs!$B$6,0,MIN((K240+L240+M240),IF(Inputs!H14=1,Inputs!D14,MAX(Inputs!F14,ROUND(K240*Inputs!E14+L240+M240,2))))))</f>
        <v>0</v>
      </c>
      <c r="O240">
        <f>IF(Inputs!$B$27&lt;&gt;"Ready","PENDING INPUTS",IF(K240&lt;=0,99,1+IF(AND(S240&gt;0,OR(Inputs!C15&gt;Inputs!C14,AND(Inputs!C15=Inputs!C14,1&lt;0))),1,0)+IF(AND(AA240&gt;0,OR(Inputs!C16&gt;Inputs!C14,AND(Inputs!C16=Inputs!C14,2&lt;0))),1,0)+IF(AND(AI240&gt;0,OR(Inputs!C17&gt;Inputs!C14,AND(Inputs!C17=Inputs!C14,3&lt;0))),1,0)+IF(AND(AQ240&gt;0,OR(Inputs!C18&gt;Inputs!C14,AND(Inputs!C18=Inputs!C14,4&lt;0))),1,0)+IF(AND(AY240&gt;0,OR(Inputs!C19&gt;Inputs!C14,AND(Inputs!C19=Inputs!C14,5&lt;0))),1,0)+IF(AND(BG240&gt;0,OR(Inputs!C20&gt;Inputs!C14,AND(Inputs!C20=Inputs!C14,6&lt;0))),1,0)+IF(AND(BO240&gt;0,OR(Inputs!C21&gt;Inputs!C14,AND(Inputs!C21=Inputs!C14,7&lt;0))),1,0)+IF(AND(BW240&gt;0,OR(Inputs!C22&gt;Inputs!C14,AND(Inputs!C22=Inputs!C14,8&lt;0))),1,0)+IF(AND(CE240&gt;0,OR(Inputs!C23&gt;Inputs!C14,AND(Inputs!C23=Inputs!C14,9&lt;0))),1,0)))</f>
        <v>99</v>
      </c>
      <c r="P240" s="3">
        <f>IF(Inputs!$B$27&lt;&gt;"Ready","PENDING INPUTS",IF(A240&gt;Inputs!$B$6,0,MIN(MAX(0,(K240+L240+M240)-N240),MAX(0,C240-D240-(IF(O240&lt;O240,K240+L240+M240-N240,0)+IF(W240&lt;O240,S240+T240+U240-V240,0)+IF(AE240&lt;O240,AA240+AB240+AC240-AD240,0)+IF(AM240&lt;O240,AI240+AJ240+AK240-AL240,0)+IF(AU240&lt;O240,AQ240+AR240+AS240-AT240,0)+IF(BC240&lt;O240,AY240+AZ240+BA240-BB240,0)+IF(BK240&lt;O240,BG240+BH240+BI240-BJ240,0)+IF(BS240&lt;O240,BO240+BP240+BQ240-BR240,0)+IF(CA240&lt;O240,BW240+BX240+BY240-BZ240,0)+IF(CI240&lt;O240,CE240+CF240+CG240-CH240,0))))))</f>
        <v>0</v>
      </c>
      <c r="Q240" s="3">
        <f>IF(Inputs!$B$27&lt;&gt;"Ready","PENDING INPUTS",MIN((K240+L240+M240),IF(D240&gt;C240,IF(D240=0,0,N240*C240/D240),N240+P240)))</f>
        <v>0</v>
      </c>
      <c r="R240" s="3">
        <f>IF(Inputs!$B$27&lt;&gt;"Ready","PENDING INPUTS",MAX(0,(K240+L240+M240)-Q240))</f>
        <v>0</v>
      </c>
      <c r="S240" s="3">
        <f>IF(Inputs!$B$27&lt;&gt;"Ready","PENDING INPUTS",Z239)</f>
        <v>0</v>
      </c>
      <c r="T240" s="3">
        <f>IF(Inputs!$B$27&lt;&gt;"Ready","PENDING INPUTS",IF(A240&lt;=Inputs!$B$6,ROUND(S240*Inputs!C15/12,2),0))</f>
        <v>0</v>
      </c>
      <c r="U240" s="3">
        <f>IF(Inputs!$B$27&lt;&gt;"Ready","PENDING INPUTS",IF(AND(A240&lt;=Inputs!$B$6,S240&gt;0),Inputs!G15,0))</f>
        <v>0</v>
      </c>
      <c r="V240" s="3">
        <f>IF(Inputs!$B$27&lt;&gt;"Ready","PENDING INPUTS",IF(A240&gt;Inputs!$B$6,0,MIN((S240+T240+U240),IF(Inputs!H15=1,Inputs!D15,MAX(Inputs!F15,ROUND(S240*Inputs!E15+T240+U240,2))))))</f>
        <v>0</v>
      </c>
      <c r="W240">
        <f>IF(Inputs!$B$27&lt;&gt;"Ready","PENDING INPUTS",IF(S240&lt;=0,99,1+IF(AND(K240&gt;0,OR(Inputs!C14&gt;Inputs!C15,AND(Inputs!C14=Inputs!C15,0&lt;1))),1,0)+IF(AND(AA240&gt;0,OR(Inputs!C16&gt;Inputs!C15,AND(Inputs!C16=Inputs!C15,2&lt;1))),1,0)+IF(AND(AI240&gt;0,OR(Inputs!C17&gt;Inputs!C15,AND(Inputs!C17=Inputs!C15,3&lt;1))),1,0)+IF(AND(AQ240&gt;0,OR(Inputs!C18&gt;Inputs!C15,AND(Inputs!C18=Inputs!C15,4&lt;1))),1,0)+IF(AND(AY240&gt;0,OR(Inputs!C19&gt;Inputs!C15,AND(Inputs!C19=Inputs!C15,5&lt;1))),1,0)+IF(AND(BG240&gt;0,OR(Inputs!C20&gt;Inputs!C15,AND(Inputs!C20=Inputs!C15,6&lt;1))),1,0)+IF(AND(BO240&gt;0,OR(Inputs!C21&gt;Inputs!C15,AND(Inputs!C21=Inputs!C15,7&lt;1))),1,0)+IF(AND(BW240&gt;0,OR(Inputs!C22&gt;Inputs!C15,AND(Inputs!C22=Inputs!C15,8&lt;1))),1,0)+IF(AND(CE240&gt;0,OR(Inputs!C23&gt;Inputs!C15,AND(Inputs!C23=Inputs!C15,9&lt;1))),1,0)))</f>
        <v>99</v>
      </c>
      <c r="X240" s="3">
        <f>IF(Inputs!$B$27&lt;&gt;"Ready","PENDING INPUTS",IF(A240&gt;Inputs!$B$6,0,MIN(MAX(0,(S240+T240+U240)-V240),MAX(0,C240-D240-(IF(O240&lt;W240,K240+L240+M240-N240,0)+IF(W240&lt;W240,S240+T240+U240-V240,0)+IF(AE240&lt;W240,AA240+AB240+AC240-AD240,0)+IF(AM240&lt;W240,AI240+AJ240+AK240-AL240,0)+IF(AU240&lt;W240,AQ240+AR240+AS240-AT240,0)+IF(BC240&lt;W240,AY240+AZ240+BA240-BB240,0)+IF(BK240&lt;W240,BG240+BH240+BI240-BJ240,0)+IF(BS240&lt;W240,BO240+BP240+BQ240-BR240,0)+IF(CA240&lt;W240,BW240+BX240+BY240-BZ240,0)+IF(CI240&lt;W240,CE240+CF240+CG240-CH240,0))))))</f>
        <v>0</v>
      </c>
      <c r="Y240" s="3">
        <f>IF(Inputs!$B$27&lt;&gt;"Ready","PENDING INPUTS",MIN((S240+T240+U240),IF(D240&gt;C240,IF(D240=0,0,V240*C240/D240),V240+X240)))</f>
        <v>0</v>
      </c>
      <c r="Z240" s="3">
        <f>IF(Inputs!$B$27&lt;&gt;"Ready","PENDING INPUTS",MAX(0,(S240+T240+U240)-Y240))</f>
        <v>0</v>
      </c>
      <c r="AA240" s="3">
        <f>IF(Inputs!$B$27&lt;&gt;"Ready","PENDING INPUTS",AH239)</f>
        <v>0</v>
      </c>
      <c r="AB240" s="3">
        <f>IF(Inputs!$B$27&lt;&gt;"Ready","PENDING INPUTS",IF(A240&lt;=Inputs!$B$6,ROUND(AA240*Inputs!C16/12,2),0))</f>
        <v>0</v>
      </c>
      <c r="AC240" s="3">
        <f>IF(Inputs!$B$27&lt;&gt;"Ready","PENDING INPUTS",IF(AND(A240&lt;=Inputs!$B$6,AA240&gt;0),Inputs!G16,0))</f>
        <v>0</v>
      </c>
      <c r="AD240" s="3">
        <f>IF(Inputs!$B$27&lt;&gt;"Ready","PENDING INPUTS",IF(A240&gt;Inputs!$B$6,0,MIN((AA240+AB240+AC240),IF(Inputs!H16=1,Inputs!D16,MAX(Inputs!F16,ROUND(AA240*Inputs!E16+AB240+AC240,2))))))</f>
        <v>0</v>
      </c>
      <c r="AE240">
        <f>IF(Inputs!$B$27&lt;&gt;"Ready","PENDING INPUTS",IF(AA240&lt;=0,99,1+IF(AND(K240&gt;0,OR(Inputs!C14&gt;Inputs!C16,AND(Inputs!C14=Inputs!C16,0&lt;2))),1,0)+IF(AND(S240&gt;0,OR(Inputs!C15&gt;Inputs!C16,AND(Inputs!C15=Inputs!C16,1&lt;2))),1,0)+IF(AND(AI240&gt;0,OR(Inputs!C17&gt;Inputs!C16,AND(Inputs!C17=Inputs!C16,3&lt;2))),1,0)+IF(AND(AQ240&gt;0,OR(Inputs!C18&gt;Inputs!C16,AND(Inputs!C18=Inputs!C16,4&lt;2))),1,0)+IF(AND(AY240&gt;0,OR(Inputs!C19&gt;Inputs!C16,AND(Inputs!C19=Inputs!C16,5&lt;2))),1,0)+IF(AND(BG240&gt;0,OR(Inputs!C20&gt;Inputs!C16,AND(Inputs!C20=Inputs!C16,6&lt;2))),1,0)+IF(AND(BO240&gt;0,OR(Inputs!C21&gt;Inputs!C16,AND(Inputs!C21=Inputs!C16,7&lt;2))),1,0)+IF(AND(BW240&gt;0,OR(Inputs!C22&gt;Inputs!C16,AND(Inputs!C22=Inputs!C16,8&lt;2))),1,0)+IF(AND(CE240&gt;0,OR(Inputs!C23&gt;Inputs!C16,AND(Inputs!C23=Inputs!C16,9&lt;2))),1,0)))</f>
        <v>99</v>
      </c>
      <c r="AF240" s="3">
        <f>IF(Inputs!$B$27&lt;&gt;"Ready","PENDING INPUTS",IF(A240&gt;Inputs!$B$6,0,MIN(MAX(0,(AA240+AB240+AC240)-AD240),MAX(0,C240-D240-(IF(O240&lt;AE240,K240+L240+M240-N240,0)+IF(W240&lt;AE240,S240+T240+U240-V240,0)+IF(AE240&lt;AE240,AA240+AB240+AC240-AD240,0)+IF(AM240&lt;AE240,AI240+AJ240+AK240-AL240,0)+IF(AU240&lt;AE240,AQ240+AR240+AS240-AT240,0)+IF(BC240&lt;AE240,AY240+AZ240+BA240-BB240,0)+IF(BK240&lt;AE240,BG240+BH240+BI240-BJ240,0)+IF(BS240&lt;AE240,BO240+BP240+BQ240-BR240,0)+IF(CA240&lt;AE240,BW240+BX240+BY240-BZ240,0)+IF(CI240&lt;AE240,CE240+CF240+CG240-CH240,0))))))</f>
        <v>0</v>
      </c>
      <c r="AG240" s="3">
        <f>IF(Inputs!$B$27&lt;&gt;"Ready","PENDING INPUTS",MIN((AA240+AB240+AC240),IF(D240&gt;C240,IF(D240=0,0,AD240*C240/D240),AD240+AF240)))</f>
        <v>0</v>
      </c>
      <c r="AH240" s="3">
        <f>IF(Inputs!$B$27&lt;&gt;"Ready","PENDING INPUTS",MAX(0,(AA240+AB240+AC240)-AG240))</f>
        <v>0</v>
      </c>
      <c r="AI240" s="3">
        <f>IF(Inputs!$B$27&lt;&gt;"Ready","PENDING INPUTS",AP239)</f>
        <v>0</v>
      </c>
      <c r="AJ240" s="3">
        <f>IF(Inputs!$B$27&lt;&gt;"Ready","PENDING INPUTS",IF(A240&lt;=Inputs!$B$6,ROUND(AI240*Inputs!C17/12,2),0))</f>
        <v>0</v>
      </c>
      <c r="AK240" s="3">
        <f>IF(Inputs!$B$27&lt;&gt;"Ready","PENDING INPUTS",IF(AND(A240&lt;=Inputs!$B$6,AI240&gt;0),Inputs!G17,0))</f>
        <v>0</v>
      </c>
      <c r="AL240" s="3">
        <f>IF(Inputs!$B$27&lt;&gt;"Ready","PENDING INPUTS",IF(A240&gt;Inputs!$B$6,0,MIN((AI240+AJ240+AK240),IF(Inputs!H17=1,Inputs!D17,MAX(Inputs!F17,ROUND(AI240*Inputs!E17+AJ240+AK240,2))))))</f>
        <v>0</v>
      </c>
      <c r="AM240">
        <f>IF(Inputs!$B$27&lt;&gt;"Ready","PENDING INPUTS",IF(AI240&lt;=0,99,1+IF(AND(K240&gt;0,OR(Inputs!C14&gt;Inputs!C17,AND(Inputs!C14=Inputs!C17,0&lt;3))),1,0)+IF(AND(S240&gt;0,OR(Inputs!C15&gt;Inputs!C17,AND(Inputs!C15=Inputs!C17,1&lt;3))),1,0)+IF(AND(AA240&gt;0,OR(Inputs!C16&gt;Inputs!C17,AND(Inputs!C16=Inputs!C17,2&lt;3))),1,0)+IF(AND(AQ240&gt;0,OR(Inputs!C18&gt;Inputs!C17,AND(Inputs!C18=Inputs!C17,4&lt;3))),1,0)+IF(AND(AY240&gt;0,OR(Inputs!C19&gt;Inputs!C17,AND(Inputs!C19=Inputs!C17,5&lt;3))),1,0)+IF(AND(BG240&gt;0,OR(Inputs!C20&gt;Inputs!C17,AND(Inputs!C20=Inputs!C17,6&lt;3))),1,0)+IF(AND(BO240&gt;0,OR(Inputs!C21&gt;Inputs!C17,AND(Inputs!C21=Inputs!C17,7&lt;3))),1,0)+IF(AND(BW240&gt;0,OR(Inputs!C22&gt;Inputs!C17,AND(Inputs!C22=Inputs!C17,8&lt;3))),1,0)+IF(AND(CE240&gt;0,OR(Inputs!C23&gt;Inputs!C17,AND(Inputs!C23=Inputs!C17,9&lt;3))),1,0)))</f>
        <v>99</v>
      </c>
      <c r="AN240" s="3">
        <f>IF(Inputs!$B$27&lt;&gt;"Ready","PENDING INPUTS",IF(A240&gt;Inputs!$B$6,0,MIN(MAX(0,(AI240+AJ240+AK240)-AL240),MAX(0,C240-D240-(IF(O240&lt;AM240,K240+L240+M240-N240,0)+IF(W240&lt;AM240,S240+T240+U240-V240,0)+IF(AE240&lt;AM240,AA240+AB240+AC240-AD240,0)+IF(AM240&lt;AM240,AI240+AJ240+AK240-AL240,0)+IF(AU240&lt;AM240,AQ240+AR240+AS240-AT240,0)+IF(BC240&lt;AM240,AY240+AZ240+BA240-BB240,0)+IF(BK240&lt;AM240,BG240+BH240+BI240-BJ240,0)+IF(BS240&lt;AM240,BO240+BP240+BQ240-BR240,0)+IF(CA240&lt;AM240,BW240+BX240+BY240-BZ240,0)+IF(CI240&lt;AM240,CE240+CF240+CG240-CH240,0))))))</f>
        <v>0</v>
      </c>
      <c r="AO240" s="3">
        <f>IF(Inputs!$B$27&lt;&gt;"Ready","PENDING INPUTS",MIN((AI240+AJ240+AK240),IF(D240&gt;C240,IF(D240=0,0,AL240*C240/D240),AL240+AN240)))</f>
        <v>0</v>
      </c>
      <c r="AP240" s="3">
        <f>IF(Inputs!$B$27&lt;&gt;"Ready","PENDING INPUTS",MAX(0,(AI240+AJ240+AK240)-AO240))</f>
        <v>0</v>
      </c>
      <c r="AQ240" s="3">
        <f>IF(Inputs!$B$27&lt;&gt;"Ready","PENDING INPUTS",AX239)</f>
        <v>0</v>
      </c>
      <c r="AR240" s="3">
        <f>IF(Inputs!$B$27&lt;&gt;"Ready","PENDING INPUTS",IF(A240&lt;=Inputs!$B$6,ROUND(AQ240*Inputs!C18/12,2),0))</f>
        <v>0</v>
      </c>
      <c r="AS240" s="3">
        <f>IF(Inputs!$B$27&lt;&gt;"Ready","PENDING INPUTS",IF(AND(A240&lt;=Inputs!$B$6,AQ240&gt;0),Inputs!G18,0))</f>
        <v>0</v>
      </c>
      <c r="AT240" s="3">
        <f>IF(Inputs!$B$27&lt;&gt;"Ready","PENDING INPUTS",IF(A240&gt;Inputs!$B$6,0,MIN((AQ240+AR240+AS240),IF(Inputs!H18=1,Inputs!D18,MAX(Inputs!F18,ROUND(AQ240*Inputs!E18+AR240+AS240,2))))))</f>
        <v>0</v>
      </c>
      <c r="AU240">
        <f>IF(Inputs!$B$27&lt;&gt;"Ready","PENDING INPUTS",IF(AQ240&lt;=0,99,1+IF(AND(K240&gt;0,OR(Inputs!C14&gt;Inputs!C18,AND(Inputs!C14=Inputs!C18,0&lt;4))),1,0)+IF(AND(S240&gt;0,OR(Inputs!C15&gt;Inputs!C18,AND(Inputs!C15=Inputs!C18,1&lt;4))),1,0)+IF(AND(AA240&gt;0,OR(Inputs!C16&gt;Inputs!C18,AND(Inputs!C16=Inputs!C18,2&lt;4))),1,0)+IF(AND(AI240&gt;0,OR(Inputs!C17&gt;Inputs!C18,AND(Inputs!C17=Inputs!C18,3&lt;4))),1,0)+IF(AND(AY240&gt;0,OR(Inputs!C19&gt;Inputs!C18,AND(Inputs!C19=Inputs!C18,5&lt;4))),1,0)+IF(AND(BG240&gt;0,OR(Inputs!C20&gt;Inputs!C18,AND(Inputs!C20=Inputs!C18,6&lt;4))),1,0)+IF(AND(BO240&gt;0,OR(Inputs!C21&gt;Inputs!C18,AND(Inputs!C21=Inputs!C18,7&lt;4))),1,0)+IF(AND(BW240&gt;0,OR(Inputs!C22&gt;Inputs!C18,AND(Inputs!C22=Inputs!C18,8&lt;4))),1,0)+IF(AND(CE240&gt;0,OR(Inputs!C23&gt;Inputs!C18,AND(Inputs!C23=Inputs!C18,9&lt;4))),1,0)))</f>
        <v>99</v>
      </c>
      <c r="AV240" s="3">
        <f>IF(Inputs!$B$27&lt;&gt;"Ready","PENDING INPUTS",IF(A240&gt;Inputs!$B$6,0,MIN(MAX(0,(AQ240+AR240+AS240)-AT240),MAX(0,C240-D240-(IF(O240&lt;AU240,K240+L240+M240-N240,0)+IF(W240&lt;AU240,S240+T240+U240-V240,0)+IF(AE240&lt;AU240,AA240+AB240+AC240-AD240,0)+IF(AM240&lt;AU240,AI240+AJ240+AK240-AL240,0)+IF(AU240&lt;AU240,AQ240+AR240+AS240-AT240,0)+IF(BC240&lt;AU240,AY240+AZ240+BA240-BB240,0)+IF(BK240&lt;AU240,BG240+BH240+BI240-BJ240,0)+IF(BS240&lt;AU240,BO240+BP240+BQ240-BR240,0)+IF(CA240&lt;AU240,BW240+BX240+BY240-BZ240,0)+IF(CI240&lt;AU240,CE240+CF240+CG240-CH240,0))))))</f>
        <v>0</v>
      </c>
      <c r="AW240" s="3">
        <f>IF(Inputs!$B$27&lt;&gt;"Ready","PENDING INPUTS",MIN((AQ240+AR240+AS240),IF(D240&gt;C240,IF(D240=0,0,AT240*C240/D240),AT240+AV240)))</f>
        <v>0</v>
      </c>
      <c r="AX240" s="3">
        <f>IF(Inputs!$B$27&lt;&gt;"Ready","PENDING INPUTS",MAX(0,(AQ240+AR240+AS240)-AW240))</f>
        <v>0</v>
      </c>
      <c r="AY240" s="3">
        <f>IF(Inputs!$B$27&lt;&gt;"Ready","PENDING INPUTS",BF239)</f>
        <v>0</v>
      </c>
      <c r="AZ240" s="3">
        <f>IF(Inputs!$B$27&lt;&gt;"Ready","PENDING INPUTS",IF(A240&lt;=Inputs!$B$6,ROUND(AY240*Inputs!C19/12,2),0))</f>
        <v>0</v>
      </c>
      <c r="BA240" s="3">
        <f>IF(Inputs!$B$27&lt;&gt;"Ready","PENDING INPUTS",IF(AND(A240&lt;=Inputs!$B$6,AY240&gt;0),Inputs!G19,0))</f>
        <v>0</v>
      </c>
      <c r="BB240" s="3">
        <f>IF(Inputs!$B$27&lt;&gt;"Ready","PENDING INPUTS",IF(A240&gt;Inputs!$B$6,0,MIN((AY240+AZ240+BA240),IF(Inputs!H19=1,Inputs!D19,MAX(Inputs!F19,ROUND(AY240*Inputs!E19+AZ240+BA240,2))))))</f>
        <v>0</v>
      </c>
      <c r="BC240">
        <f>IF(Inputs!$B$27&lt;&gt;"Ready","PENDING INPUTS",IF(AY240&lt;=0,99,1+IF(AND(K240&gt;0,OR(Inputs!C14&gt;Inputs!C19,AND(Inputs!C14=Inputs!C19,0&lt;5))),1,0)+IF(AND(S240&gt;0,OR(Inputs!C15&gt;Inputs!C19,AND(Inputs!C15=Inputs!C19,1&lt;5))),1,0)+IF(AND(AA240&gt;0,OR(Inputs!C16&gt;Inputs!C19,AND(Inputs!C16=Inputs!C19,2&lt;5))),1,0)+IF(AND(AI240&gt;0,OR(Inputs!C17&gt;Inputs!C19,AND(Inputs!C17=Inputs!C19,3&lt;5))),1,0)+IF(AND(AQ240&gt;0,OR(Inputs!C18&gt;Inputs!C19,AND(Inputs!C18=Inputs!C19,4&lt;5))),1,0)+IF(AND(BG240&gt;0,OR(Inputs!C20&gt;Inputs!C19,AND(Inputs!C20=Inputs!C19,6&lt;5))),1,0)+IF(AND(BO240&gt;0,OR(Inputs!C21&gt;Inputs!C19,AND(Inputs!C21=Inputs!C19,7&lt;5))),1,0)+IF(AND(BW240&gt;0,OR(Inputs!C22&gt;Inputs!C19,AND(Inputs!C22=Inputs!C19,8&lt;5))),1,0)+IF(AND(CE240&gt;0,OR(Inputs!C23&gt;Inputs!C19,AND(Inputs!C23=Inputs!C19,9&lt;5))),1,0)))</f>
        <v>99</v>
      </c>
      <c r="BD240" s="3">
        <f>IF(Inputs!$B$27&lt;&gt;"Ready","PENDING INPUTS",IF(A240&gt;Inputs!$B$6,0,MIN(MAX(0,(AY240+AZ240+BA240)-BB240),MAX(0,C240-D240-(IF(O240&lt;BC240,K240+L240+M240-N240,0)+IF(W240&lt;BC240,S240+T240+U240-V240,0)+IF(AE240&lt;BC240,AA240+AB240+AC240-AD240,0)+IF(AM240&lt;BC240,AI240+AJ240+AK240-AL240,0)+IF(AU240&lt;BC240,AQ240+AR240+AS240-AT240,0)+IF(BC240&lt;BC240,AY240+AZ240+BA240-BB240,0)+IF(BK240&lt;BC240,BG240+BH240+BI240-BJ240,0)+IF(BS240&lt;BC240,BO240+BP240+BQ240-BR240,0)+IF(CA240&lt;BC240,BW240+BX240+BY240-BZ240,0)+IF(CI240&lt;BC240,CE240+CF240+CG240-CH240,0))))))</f>
        <v>0</v>
      </c>
      <c r="BE240" s="3">
        <f>IF(Inputs!$B$27&lt;&gt;"Ready","PENDING INPUTS",MIN((AY240+AZ240+BA240),IF(D240&gt;C240,IF(D240=0,0,BB240*C240/D240),BB240+BD240)))</f>
        <v>0</v>
      </c>
      <c r="BF240" s="3">
        <f>IF(Inputs!$B$27&lt;&gt;"Ready","PENDING INPUTS",MAX(0,(AY240+AZ240+BA240)-BE240))</f>
        <v>0</v>
      </c>
      <c r="BG240" s="3">
        <f>IF(Inputs!$B$27&lt;&gt;"Ready","PENDING INPUTS",BN239)</f>
        <v>0</v>
      </c>
      <c r="BH240" s="3">
        <f>IF(Inputs!$B$27&lt;&gt;"Ready","PENDING INPUTS",IF(A240&lt;=Inputs!$B$6,ROUND(BG240*Inputs!C20/12,2),0))</f>
        <v>0</v>
      </c>
      <c r="BI240" s="3">
        <f>IF(Inputs!$B$27&lt;&gt;"Ready","PENDING INPUTS",IF(AND(A240&lt;=Inputs!$B$6,BG240&gt;0),Inputs!G20,0))</f>
        <v>0</v>
      </c>
      <c r="BJ240" s="3">
        <f>IF(Inputs!$B$27&lt;&gt;"Ready","PENDING INPUTS",IF(A240&gt;Inputs!$B$6,0,MIN((BG240+BH240+BI240),IF(Inputs!H20=1,Inputs!D20,MAX(Inputs!F20,ROUND(BG240*Inputs!E20+BH240+BI240,2))))))</f>
        <v>0</v>
      </c>
      <c r="BK240">
        <f>IF(Inputs!$B$27&lt;&gt;"Ready","PENDING INPUTS",IF(BG240&lt;=0,99,1+IF(AND(K240&gt;0,OR(Inputs!C14&gt;Inputs!C20,AND(Inputs!C14=Inputs!C20,0&lt;6))),1,0)+IF(AND(S240&gt;0,OR(Inputs!C15&gt;Inputs!C20,AND(Inputs!C15=Inputs!C20,1&lt;6))),1,0)+IF(AND(AA240&gt;0,OR(Inputs!C16&gt;Inputs!C20,AND(Inputs!C16=Inputs!C20,2&lt;6))),1,0)+IF(AND(AI240&gt;0,OR(Inputs!C17&gt;Inputs!C20,AND(Inputs!C17=Inputs!C20,3&lt;6))),1,0)+IF(AND(AQ240&gt;0,OR(Inputs!C18&gt;Inputs!C20,AND(Inputs!C18=Inputs!C20,4&lt;6))),1,0)+IF(AND(AY240&gt;0,OR(Inputs!C19&gt;Inputs!C20,AND(Inputs!C19=Inputs!C20,5&lt;6))),1,0)+IF(AND(BO240&gt;0,OR(Inputs!C21&gt;Inputs!C20,AND(Inputs!C21=Inputs!C20,7&lt;6))),1,0)+IF(AND(BW240&gt;0,OR(Inputs!C22&gt;Inputs!C20,AND(Inputs!C22=Inputs!C20,8&lt;6))),1,0)+IF(AND(CE240&gt;0,OR(Inputs!C23&gt;Inputs!C20,AND(Inputs!C23=Inputs!C20,9&lt;6))),1,0)))</f>
        <v>99</v>
      </c>
      <c r="BL240" s="3">
        <f>IF(Inputs!$B$27&lt;&gt;"Ready","PENDING INPUTS",IF(A240&gt;Inputs!$B$6,0,MIN(MAX(0,(BG240+BH240+BI240)-BJ240),MAX(0,C240-D240-(IF(O240&lt;BK240,K240+L240+M240-N240,0)+IF(W240&lt;BK240,S240+T240+U240-V240,0)+IF(AE240&lt;BK240,AA240+AB240+AC240-AD240,0)+IF(AM240&lt;BK240,AI240+AJ240+AK240-AL240,0)+IF(AU240&lt;BK240,AQ240+AR240+AS240-AT240,0)+IF(BC240&lt;BK240,AY240+AZ240+BA240-BB240,0)+IF(BK240&lt;BK240,BG240+BH240+BI240-BJ240,0)+IF(BS240&lt;BK240,BO240+BP240+BQ240-BR240,0)+IF(CA240&lt;BK240,BW240+BX240+BY240-BZ240,0)+IF(CI240&lt;BK240,CE240+CF240+CG240-CH240,0))))))</f>
        <v>0</v>
      </c>
      <c r="BM240" s="3">
        <f>IF(Inputs!$B$27&lt;&gt;"Ready","PENDING INPUTS",MIN((BG240+BH240+BI240),IF(D240&gt;C240,IF(D240=0,0,BJ240*C240/D240),BJ240+BL240)))</f>
        <v>0</v>
      </c>
      <c r="BN240" s="3">
        <f>IF(Inputs!$B$27&lt;&gt;"Ready","PENDING INPUTS",MAX(0,(BG240+BH240+BI240)-BM240))</f>
        <v>0</v>
      </c>
      <c r="BO240" s="3">
        <f>IF(Inputs!$B$27&lt;&gt;"Ready","PENDING INPUTS",BV239)</f>
        <v>0</v>
      </c>
      <c r="BP240" s="3">
        <f>IF(Inputs!$B$27&lt;&gt;"Ready","PENDING INPUTS",IF(A240&lt;=Inputs!$B$6,ROUND(BO240*Inputs!C21/12,2),0))</f>
        <v>0</v>
      </c>
      <c r="BQ240" s="3">
        <f>IF(Inputs!$B$27&lt;&gt;"Ready","PENDING INPUTS",IF(AND(A240&lt;=Inputs!$B$6,BO240&gt;0),Inputs!G21,0))</f>
        <v>0</v>
      </c>
      <c r="BR240" s="3">
        <f>IF(Inputs!$B$27&lt;&gt;"Ready","PENDING INPUTS",IF(A240&gt;Inputs!$B$6,0,MIN((BO240+BP240+BQ240),IF(Inputs!H21=1,Inputs!D21,MAX(Inputs!F21,ROUND(BO240*Inputs!E21+BP240+BQ240,2))))))</f>
        <v>0</v>
      </c>
      <c r="BS240">
        <f>IF(Inputs!$B$27&lt;&gt;"Ready","PENDING INPUTS",IF(BO240&lt;=0,99,1+IF(AND(K240&gt;0,OR(Inputs!C14&gt;Inputs!C21,AND(Inputs!C14=Inputs!C21,0&lt;7))),1,0)+IF(AND(S240&gt;0,OR(Inputs!C15&gt;Inputs!C21,AND(Inputs!C15=Inputs!C21,1&lt;7))),1,0)+IF(AND(AA240&gt;0,OR(Inputs!C16&gt;Inputs!C21,AND(Inputs!C16=Inputs!C21,2&lt;7))),1,0)+IF(AND(AI240&gt;0,OR(Inputs!C17&gt;Inputs!C21,AND(Inputs!C17=Inputs!C21,3&lt;7))),1,0)+IF(AND(AQ240&gt;0,OR(Inputs!C18&gt;Inputs!C21,AND(Inputs!C18=Inputs!C21,4&lt;7))),1,0)+IF(AND(AY240&gt;0,OR(Inputs!C19&gt;Inputs!C21,AND(Inputs!C19=Inputs!C21,5&lt;7))),1,0)+IF(AND(BG240&gt;0,OR(Inputs!C20&gt;Inputs!C21,AND(Inputs!C20=Inputs!C21,6&lt;7))),1,0)+IF(AND(BW240&gt;0,OR(Inputs!C22&gt;Inputs!C21,AND(Inputs!C22=Inputs!C21,8&lt;7))),1,0)+IF(AND(CE240&gt;0,OR(Inputs!C23&gt;Inputs!C21,AND(Inputs!C23=Inputs!C21,9&lt;7))),1,0)))</f>
        <v>99</v>
      </c>
      <c r="BT240" s="3">
        <f>IF(Inputs!$B$27&lt;&gt;"Ready","PENDING INPUTS",IF(A240&gt;Inputs!$B$6,0,MIN(MAX(0,(BO240+BP240+BQ240)-BR240),MAX(0,C240-D240-(IF(O240&lt;BS240,K240+L240+M240-N240,0)+IF(W240&lt;BS240,S240+T240+U240-V240,0)+IF(AE240&lt;BS240,AA240+AB240+AC240-AD240,0)+IF(AM240&lt;BS240,AI240+AJ240+AK240-AL240,0)+IF(AU240&lt;BS240,AQ240+AR240+AS240-AT240,0)+IF(BC240&lt;BS240,AY240+AZ240+BA240-BB240,0)+IF(BK240&lt;BS240,BG240+BH240+BI240-BJ240,0)+IF(BS240&lt;BS240,BO240+BP240+BQ240-BR240,0)+IF(CA240&lt;BS240,BW240+BX240+BY240-BZ240,0)+IF(CI240&lt;BS240,CE240+CF240+CG240-CH240,0))))))</f>
        <v>0</v>
      </c>
      <c r="BU240" s="3">
        <f>IF(Inputs!$B$27&lt;&gt;"Ready","PENDING INPUTS",MIN((BO240+BP240+BQ240),IF(D240&gt;C240,IF(D240=0,0,BR240*C240/D240),BR240+BT240)))</f>
        <v>0</v>
      </c>
      <c r="BV240" s="3">
        <f>IF(Inputs!$B$27&lt;&gt;"Ready","PENDING INPUTS",MAX(0,(BO240+BP240+BQ240)-BU240))</f>
        <v>0</v>
      </c>
      <c r="BW240" s="3">
        <f>IF(Inputs!$B$27&lt;&gt;"Ready","PENDING INPUTS",CD239)</f>
        <v>0</v>
      </c>
      <c r="BX240" s="3">
        <f>IF(Inputs!$B$27&lt;&gt;"Ready","PENDING INPUTS",IF(A240&lt;=Inputs!$B$6,ROUND(BW240*Inputs!C22/12,2),0))</f>
        <v>0</v>
      </c>
      <c r="BY240" s="3">
        <f>IF(Inputs!$B$27&lt;&gt;"Ready","PENDING INPUTS",IF(AND(A240&lt;=Inputs!$B$6,BW240&gt;0),Inputs!G22,0))</f>
        <v>0</v>
      </c>
      <c r="BZ240" s="3">
        <f>IF(Inputs!$B$27&lt;&gt;"Ready","PENDING INPUTS",IF(A240&gt;Inputs!$B$6,0,MIN((BW240+BX240+BY240),IF(Inputs!H22=1,Inputs!D22,MAX(Inputs!F22,ROUND(BW240*Inputs!E22+BX240+BY240,2))))))</f>
        <v>0</v>
      </c>
      <c r="CA240">
        <f>IF(Inputs!$B$27&lt;&gt;"Ready","PENDING INPUTS",IF(BW240&lt;=0,99,1+IF(AND(K240&gt;0,OR(Inputs!C14&gt;Inputs!C22,AND(Inputs!C14=Inputs!C22,0&lt;8))),1,0)+IF(AND(S240&gt;0,OR(Inputs!C15&gt;Inputs!C22,AND(Inputs!C15=Inputs!C22,1&lt;8))),1,0)+IF(AND(AA240&gt;0,OR(Inputs!C16&gt;Inputs!C22,AND(Inputs!C16=Inputs!C22,2&lt;8))),1,0)+IF(AND(AI240&gt;0,OR(Inputs!C17&gt;Inputs!C22,AND(Inputs!C17=Inputs!C22,3&lt;8))),1,0)+IF(AND(AQ240&gt;0,OR(Inputs!C18&gt;Inputs!C22,AND(Inputs!C18=Inputs!C22,4&lt;8))),1,0)+IF(AND(AY240&gt;0,OR(Inputs!C19&gt;Inputs!C22,AND(Inputs!C19=Inputs!C22,5&lt;8))),1,0)+IF(AND(BG240&gt;0,OR(Inputs!C20&gt;Inputs!C22,AND(Inputs!C20=Inputs!C22,6&lt;8))),1,0)+IF(AND(BO240&gt;0,OR(Inputs!C21&gt;Inputs!C22,AND(Inputs!C21=Inputs!C22,7&lt;8))),1,0)+IF(AND(CE240&gt;0,OR(Inputs!C23&gt;Inputs!C22,AND(Inputs!C23=Inputs!C22,9&lt;8))),1,0)))</f>
        <v>99</v>
      </c>
      <c r="CB240" s="3">
        <f>IF(Inputs!$B$27&lt;&gt;"Ready","PENDING INPUTS",IF(A240&gt;Inputs!$B$6,0,MIN(MAX(0,(BW240+BX240+BY240)-BZ240),MAX(0,C240-D240-(IF(O240&lt;CA240,K240+L240+M240-N240,0)+IF(W240&lt;CA240,S240+T240+U240-V240,0)+IF(AE240&lt;CA240,AA240+AB240+AC240-AD240,0)+IF(AM240&lt;CA240,AI240+AJ240+AK240-AL240,0)+IF(AU240&lt;CA240,AQ240+AR240+AS240-AT240,0)+IF(BC240&lt;CA240,AY240+AZ240+BA240-BB240,0)+IF(BK240&lt;CA240,BG240+BH240+BI240-BJ240,0)+IF(BS240&lt;CA240,BO240+BP240+BQ240-BR240,0)+IF(CA240&lt;CA240,BW240+BX240+BY240-BZ240,0)+IF(CI240&lt;CA240,CE240+CF240+CG240-CH240,0))))))</f>
        <v>0</v>
      </c>
      <c r="CC240" s="3">
        <f>IF(Inputs!$B$27&lt;&gt;"Ready","PENDING INPUTS",MIN((BW240+BX240+BY240),IF(D240&gt;C240,IF(D240=0,0,BZ240*C240/D240),BZ240+CB240)))</f>
        <v>0</v>
      </c>
      <c r="CD240" s="3">
        <f>IF(Inputs!$B$27&lt;&gt;"Ready","PENDING INPUTS",MAX(0,(BW240+BX240+BY240)-CC240))</f>
        <v>0</v>
      </c>
      <c r="CE240" s="3">
        <f>IF(Inputs!$B$27&lt;&gt;"Ready","PENDING INPUTS",CL239)</f>
        <v>0</v>
      </c>
      <c r="CF240" s="3">
        <f>IF(Inputs!$B$27&lt;&gt;"Ready","PENDING INPUTS",IF(A240&lt;=Inputs!$B$6,ROUND(CE240*Inputs!C23/12,2),0))</f>
        <v>0</v>
      </c>
      <c r="CG240" s="3">
        <f>IF(Inputs!$B$27&lt;&gt;"Ready","PENDING INPUTS",IF(AND(A240&lt;=Inputs!$B$6,CE240&gt;0),Inputs!G23,0))</f>
        <v>0</v>
      </c>
      <c r="CH240" s="3">
        <f>IF(Inputs!$B$27&lt;&gt;"Ready","PENDING INPUTS",IF(A240&gt;Inputs!$B$6,0,MIN((CE240+CF240+CG240),IF(Inputs!H23=1,Inputs!D23,MAX(Inputs!F23,ROUND(CE240*Inputs!E23+CF240+CG240,2))))))</f>
        <v>0</v>
      </c>
      <c r="CI240">
        <f>IF(Inputs!$B$27&lt;&gt;"Ready","PENDING INPUTS",IF(CE240&lt;=0,99,1+IF(AND(K240&gt;0,OR(Inputs!C14&gt;Inputs!C23,AND(Inputs!C14=Inputs!C23,0&lt;9))),1,0)+IF(AND(S240&gt;0,OR(Inputs!C15&gt;Inputs!C23,AND(Inputs!C15=Inputs!C23,1&lt;9))),1,0)+IF(AND(AA240&gt;0,OR(Inputs!C16&gt;Inputs!C23,AND(Inputs!C16=Inputs!C23,2&lt;9))),1,0)+IF(AND(AI240&gt;0,OR(Inputs!C17&gt;Inputs!C23,AND(Inputs!C17=Inputs!C23,3&lt;9))),1,0)+IF(AND(AQ240&gt;0,OR(Inputs!C18&gt;Inputs!C23,AND(Inputs!C18=Inputs!C23,4&lt;9))),1,0)+IF(AND(AY240&gt;0,OR(Inputs!C19&gt;Inputs!C23,AND(Inputs!C19=Inputs!C23,5&lt;9))),1,0)+IF(AND(BG240&gt;0,OR(Inputs!C20&gt;Inputs!C23,AND(Inputs!C20=Inputs!C23,6&lt;9))),1,0)+IF(AND(BO240&gt;0,OR(Inputs!C21&gt;Inputs!C23,AND(Inputs!C21=Inputs!C23,7&lt;9))),1,0)+IF(AND(BW240&gt;0,OR(Inputs!C22&gt;Inputs!C23,AND(Inputs!C22=Inputs!C23,8&lt;9))),1,0)))</f>
        <v>99</v>
      </c>
      <c r="CJ240" s="3">
        <f>IF(Inputs!$B$27&lt;&gt;"Ready","PENDING INPUTS",IF(A240&gt;Inputs!$B$6,0,MIN(MAX(0,(CE240+CF240+CG240)-CH240),MAX(0,C240-D240-(IF(O240&lt;CI240,K240+L240+M240-N240,0)+IF(W240&lt;CI240,S240+T240+U240-V240,0)+IF(AE240&lt;CI240,AA240+AB240+AC240-AD240,0)+IF(AM240&lt;CI240,AI240+AJ240+AK240-AL240,0)+IF(AU240&lt;CI240,AQ240+AR240+AS240-AT240,0)+IF(BC240&lt;CI240,AY240+AZ240+BA240-BB240,0)+IF(BK240&lt;CI240,BG240+BH240+BI240-BJ240,0)+IF(BS240&lt;CI240,BO240+BP240+BQ240-BR240,0)+IF(CA240&lt;CI240,BW240+BX240+BY240-BZ240,0)+IF(CI240&lt;CI240,CE240+CF240+CG240-CH240,0))))))</f>
        <v>0</v>
      </c>
      <c r="CK240" s="3">
        <f>IF(Inputs!$B$27&lt;&gt;"Ready","PENDING INPUTS",MIN((CE240+CF240+CG240),IF(D240&gt;C240,IF(D240=0,0,CH240*C240/D240),CH240+CJ240)))</f>
        <v>0</v>
      </c>
      <c r="CL240" s="3">
        <f>IF(Inputs!$B$27&lt;&gt;"Ready","PENDING INPUTS",MAX(0,(CE240+CF240+CG240)-CK240))</f>
        <v>0</v>
      </c>
    </row>
    <row r="241" spans="1:90" ht="27.95" customHeight="1" x14ac:dyDescent="0.25">
      <c r="A241">
        <v>237</v>
      </c>
      <c r="B241" s="13">
        <f>IF(Inputs!$B$27&lt;&gt;"Ready","PENDING INPUTS",EDATE(Inputs!$B$5,A241-1))</f>
        <v>53479</v>
      </c>
      <c r="C241" s="3">
        <f>IF(Inputs!$B$27&lt;&gt;"Ready","PENDING INPUTS",IF(A241&lt;=Inputs!$B$6,MAX(0,Inputs!$B$4+IF(A241=Inputs!$B$7,Inputs!$B$8,0)+IF(A241=Inputs!$B$9,Inputs!$B$10,0)),0))</f>
        <v>0</v>
      </c>
      <c r="D241" s="3">
        <f>IF(Inputs!$B$27&lt;&gt;"Ready","PENDING INPUTS",SUM(N241,V241,AD241,AL241,AT241,BB241,BJ241,BR241,BZ241,CH241))</f>
        <v>0</v>
      </c>
      <c r="E241" s="3">
        <f>IF(Inputs!$B$27&lt;&gt;"Ready","PENDING INPUTS",MAX(0,D241-C241))</f>
        <v>0</v>
      </c>
      <c r="F241" s="3">
        <f>IF(Inputs!$B$27&lt;&gt;"Ready","PENDING INPUTS",SUM(Q241,Y241,AG241,AO241,AW241,BE241,BM241,BU241,CC241,CK241))</f>
        <v>0</v>
      </c>
      <c r="G241" s="3">
        <f>IF(Inputs!$B$27&lt;&gt;"Ready","PENDING INPUTS",SUM(L241,T241,AB241,AJ241,AR241,AZ241,BH241,BP241,BX241,CF241))</f>
        <v>0</v>
      </c>
      <c r="H241" s="3">
        <f>IF(Inputs!$B$27&lt;&gt;"Ready","PENDING INPUTS",SUM(M241,U241,AC241,AK241,AS241,BA241,BI241,BQ241,BY241,CG241))</f>
        <v>0</v>
      </c>
      <c r="I241" s="3">
        <f>IF(Inputs!$B$27&lt;&gt;"Ready","PENDING INPUTS",SUM(R241,Z241,AH241,AP241,AX241,BF241,BN241,BV241,CD241,CL241))</f>
        <v>0</v>
      </c>
      <c r="J241" t="str">
        <f>IF(Inputs!$B$27&lt;&gt;"Ready","PENDING INPUTS",IF(A241&gt;Inputs!$B$6,"Beyond horizon",IF(E241&gt;0.005,"MINIMUM SHORTFALL",IF(I241&lt;0.005,"Paid off","In progress"))))</f>
        <v>Beyond horizon</v>
      </c>
      <c r="K241" s="3">
        <f>IF(Inputs!$B$27&lt;&gt;"Ready","PENDING INPUTS",R240)</f>
        <v>0</v>
      </c>
      <c r="L241" s="3">
        <f>IF(Inputs!$B$27&lt;&gt;"Ready","PENDING INPUTS",IF(A241&lt;=Inputs!$B$6,ROUND(K241*Inputs!C14/12,2),0))</f>
        <v>0</v>
      </c>
      <c r="M241" s="3">
        <f>IF(Inputs!$B$27&lt;&gt;"Ready","PENDING INPUTS",IF(AND(A241&lt;=Inputs!$B$6,K241&gt;0),Inputs!G14,0))</f>
        <v>0</v>
      </c>
      <c r="N241" s="3">
        <f>IF(Inputs!$B$27&lt;&gt;"Ready","PENDING INPUTS",IF(A241&gt;Inputs!$B$6,0,MIN((K241+L241+M241),IF(Inputs!H14=1,Inputs!D14,MAX(Inputs!F14,ROUND(K241*Inputs!E14+L241+M241,2))))))</f>
        <v>0</v>
      </c>
      <c r="O241">
        <f>IF(Inputs!$B$27&lt;&gt;"Ready","PENDING INPUTS",IF(K241&lt;=0,99,1+IF(AND(S241&gt;0,OR(Inputs!C15&gt;Inputs!C14,AND(Inputs!C15=Inputs!C14,1&lt;0))),1,0)+IF(AND(AA241&gt;0,OR(Inputs!C16&gt;Inputs!C14,AND(Inputs!C16=Inputs!C14,2&lt;0))),1,0)+IF(AND(AI241&gt;0,OR(Inputs!C17&gt;Inputs!C14,AND(Inputs!C17=Inputs!C14,3&lt;0))),1,0)+IF(AND(AQ241&gt;0,OR(Inputs!C18&gt;Inputs!C14,AND(Inputs!C18=Inputs!C14,4&lt;0))),1,0)+IF(AND(AY241&gt;0,OR(Inputs!C19&gt;Inputs!C14,AND(Inputs!C19=Inputs!C14,5&lt;0))),1,0)+IF(AND(BG241&gt;0,OR(Inputs!C20&gt;Inputs!C14,AND(Inputs!C20=Inputs!C14,6&lt;0))),1,0)+IF(AND(BO241&gt;0,OR(Inputs!C21&gt;Inputs!C14,AND(Inputs!C21=Inputs!C14,7&lt;0))),1,0)+IF(AND(BW241&gt;0,OR(Inputs!C22&gt;Inputs!C14,AND(Inputs!C22=Inputs!C14,8&lt;0))),1,0)+IF(AND(CE241&gt;0,OR(Inputs!C23&gt;Inputs!C14,AND(Inputs!C23=Inputs!C14,9&lt;0))),1,0)))</f>
        <v>99</v>
      </c>
      <c r="P241" s="3">
        <f>IF(Inputs!$B$27&lt;&gt;"Ready","PENDING INPUTS",IF(A241&gt;Inputs!$B$6,0,MIN(MAX(0,(K241+L241+M241)-N241),MAX(0,C241-D241-(IF(O241&lt;O241,K241+L241+M241-N241,0)+IF(W241&lt;O241,S241+T241+U241-V241,0)+IF(AE241&lt;O241,AA241+AB241+AC241-AD241,0)+IF(AM241&lt;O241,AI241+AJ241+AK241-AL241,0)+IF(AU241&lt;O241,AQ241+AR241+AS241-AT241,0)+IF(BC241&lt;O241,AY241+AZ241+BA241-BB241,0)+IF(BK241&lt;O241,BG241+BH241+BI241-BJ241,0)+IF(BS241&lt;O241,BO241+BP241+BQ241-BR241,0)+IF(CA241&lt;O241,BW241+BX241+BY241-BZ241,0)+IF(CI241&lt;O241,CE241+CF241+CG241-CH241,0))))))</f>
        <v>0</v>
      </c>
      <c r="Q241" s="3">
        <f>IF(Inputs!$B$27&lt;&gt;"Ready","PENDING INPUTS",MIN((K241+L241+M241),IF(D241&gt;C241,IF(D241=0,0,N241*C241/D241),N241+P241)))</f>
        <v>0</v>
      </c>
      <c r="R241" s="3">
        <f>IF(Inputs!$B$27&lt;&gt;"Ready","PENDING INPUTS",MAX(0,(K241+L241+M241)-Q241))</f>
        <v>0</v>
      </c>
      <c r="S241" s="3">
        <f>IF(Inputs!$B$27&lt;&gt;"Ready","PENDING INPUTS",Z240)</f>
        <v>0</v>
      </c>
      <c r="T241" s="3">
        <f>IF(Inputs!$B$27&lt;&gt;"Ready","PENDING INPUTS",IF(A241&lt;=Inputs!$B$6,ROUND(S241*Inputs!C15/12,2),0))</f>
        <v>0</v>
      </c>
      <c r="U241" s="3">
        <f>IF(Inputs!$B$27&lt;&gt;"Ready","PENDING INPUTS",IF(AND(A241&lt;=Inputs!$B$6,S241&gt;0),Inputs!G15,0))</f>
        <v>0</v>
      </c>
      <c r="V241" s="3">
        <f>IF(Inputs!$B$27&lt;&gt;"Ready","PENDING INPUTS",IF(A241&gt;Inputs!$B$6,0,MIN((S241+T241+U241),IF(Inputs!H15=1,Inputs!D15,MAX(Inputs!F15,ROUND(S241*Inputs!E15+T241+U241,2))))))</f>
        <v>0</v>
      </c>
      <c r="W241">
        <f>IF(Inputs!$B$27&lt;&gt;"Ready","PENDING INPUTS",IF(S241&lt;=0,99,1+IF(AND(K241&gt;0,OR(Inputs!C14&gt;Inputs!C15,AND(Inputs!C14=Inputs!C15,0&lt;1))),1,0)+IF(AND(AA241&gt;0,OR(Inputs!C16&gt;Inputs!C15,AND(Inputs!C16=Inputs!C15,2&lt;1))),1,0)+IF(AND(AI241&gt;0,OR(Inputs!C17&gt;Inputs!C15,AND(Inputs!C17=Inputs!C15,3&lt;1))),1,0)+IF(AND(AQ241&gt;0,OR(Inputs!C18&gt;Inputs!C15,AND(Inputs!C18=Inputs!C15,4&lt;1))),1,0)+IF(AND(AY241&gt;0,OR(Inputs!C19&gt;Inputs!C15,AND(Inputs!C19=Inputs!C15,5&lt;1))),1,0)+IF(AND(BG241&gt;0,OR(Inputs!C20&gt;Inputs!C15,AND(Inputs!C20=Inputs!C15,6&lt;1))),1,0)+IF(AND(BO241&gt;0,OR(Inputs!C21&gt;Inputs!C15,AND(Inputs!C21=Inputs!C15,7&lt;1))),1,0)+IF(AND(BW241&gt;0,OR(Inputs!C22&gt;Inputs!C15,AND(Inputs!C22=Inputs!C15,8&lt;1))),1,0)+IF(AND(CE241&gt;0,OR(Inputs!C23&gt;Inputs!C15,AND(Inputs!C23=Inputs!C15,9&lt;1))),1,0)))</f>
        <v>99</v>
      </c>
      <c r="X241" s="3">
        <f>IF(Inputs!$B$27&lt;&gt;"Ready","PENDING INPUTS",IF(A241&gt;Inputs!$B$6,0,MIN(MAX(0,(S241+T241+U241)-V241),MAX(0,C241-D241-(IF(O241&lt;W241,K241+L241+M241-N241,0)+IF(W241&lt;W241,S241+T241+U241-V241,0)+IF(AE241&lt;W241,AA241+AB241+AC241-AD241,0)+IF(AM241&lt;W241,AI241+AJ241+AK241-AL241,0)+IF(AU241&lt;W241,AQ241+AR241+AS241-AT241,0)+IF(BC241&lt;W241,AY241+AZ241+BA241-BB241,0)+IF(BK241&lt;W241,BG241+BH241+BI241-BJ241,0)+IF(BS241&lt;W241,BO241+BP241+BQ241-BR241,0)+IF(CA241&lt;W241,BW241+BX241+BY241-BZ241,0)+IF(CI241&lt;W241,CE241+CF241+CG241-CH241,0))))))</f>
        <v>0</v>
      </c>
      <c r="Y241" s="3">
        <f>IF(Inputs!$B$27&lt;&gt;"Ready","PENDING INPUTS",MIN((S241+T241+U241),IF(D241&gt;C241,IF(D241=0,0,V241*C241/D241),V241+X241)))</f>
        <v>0</v>
      </c>
      <c r="Z241" s="3">
        <f>IF(Inputs!$B$27&lt;&gt;"Ready","PENDING INPUTS",MAX(0,(S241+T241+U241)-Y241))</f>
        <v>0</v>
      </c>
      <c r="AA241" s="3">
        <f>IF(Inputs!$B$27&lt;&gt;"Ready","PENDING INPUTS",AH240)</f>
        <v>0</v>
      </c>
      <c r="AB241" s="3">
        <f>IF(Inputs!$B$27&lt;&gt;"Ready","PENDING INPUTS",IF(A241&lt;=Inputs!$B$6,ROUND(AA241*Inputs!C16/12,2),0))</f>
        <v>0</v>
      </c>
      <c r="AC241" s="3">
        <f>IF(Inputs!$B$27&lt;&gt;"Ready","PENDING INPUTS",IF(AND(A241&lt;=Inputs!$B$6,AA241&gt;0),Inputs!G16,0))</f>
        <v>0</v>
      </c>
      <c r="AD241" s="3">
        <f>IF(Inputs!$B$27&lt;&gt;"Ready","PENDING INPUTS",IF(A241&gt;Inputs!$B$6,0,MIN((AA241+AB241+AC241),IF(Inputs!H16=1,Inputs!D16,MAX(Inputs!F16,ROUND(AA241*Inputs!E16+AB241+AC241,2))))))</f>
        <v>0</v>
      </c>
      <c r="AE241">
        <f>IF(Inputs!$B$27&lt;&gt;"Ready","PENDING INPUTS",IF(AA241&lt;=0,99,1+IF(AND(K241&gt;0,OR(Inputs!C14&gt;Inputs!C16,AND(Inputs!C14=Inputs!C16,0&lt;2))),1,0)+IF(AND(S241&gt;0,OR(Inputs!C15&gt;Inputs!C16,AND(Inputs!C15=Inputs!C16,1&lt;2))),1,0)+IF(AND(AI241&gt;0,OR(Inputs!C17&gt;Inputs!C16,AND(Inputs!C17=Inputs!C16,3&lt;2))),1,0)+IF(AND(AQ241&gt;0,OR(Inputs!C18&gt;Inputs!C16,AND(Inputs!C18=Inputs!C16,4&lt;2))),1,0)+IF(AND(AY241&gt;0,OR(Inputs!C19&gt;Inputs!C16,AND(Inputs!C19=Inputs!C16,5&lt;2))),1,0)+IF(AND(BG241&gt;0,OR(Inputs!C20&gt;Inputs!C16,AND(Inputs!C20=Inputs!C16,6&lt;2))),1,0)+IF(AND(BO241&gt;0,OR(Inputs!C21&gt;Inputs!C16,AND(Inputs!C21=Inputs!C16,7&lt;2))),1,0)+IF(AND(BW241&gt;0,OR(Inputs!C22&gt;Inputs!C16,AND(Inputs!C22=Inputs!C16,8&lt;2))),1,0)+IF(AND(CE241&gt;0,OR(Inputs!C23&gt;Inputs!C16,AND(Inputs!C23=Inputs!C16,9&lt;2))),1,0)))</f>
        <v>99</v>
      </c>
      <c r="AF241" s="3">
        <f>IF(Inputs!$B$27&lt;&gt;"Ready","PENDING INPUTS",IF(A241&gt;Inputs!$B$6,0,MIN(MAX(0,(AA241+AB241+AC241)-AD241),MAX(0,C241-D241-(IF(O241&lt;AE241,K241+L241+M241-N241,0)+IF(W241&lt;AE241,S241+T241+U241-V241,0)+IF(AE241&lt;AE241,AA241+AB241+AC241-AD241,0)+IF(AM241&lt;AE241,AI241+AJ241+AK241-AL241,0)+IF(AU241&lt;AE241,AQ241+AR241+AS241-AT241,0)+IF(BC241&lt;AE241,AY241+AZ241+BA241-BB241,0)+IF(BK241&lt;AE241,BG241+BH241+BI241-BJ241,0)+IF(BS241&lt;AE241,BO241+BP241+BQ241-BR241,0)+IF(CA241&lt;AE241,BW241+BX241+BY241-BZ241,0)+IF(CI241&lt;AE241,CE241+CF241+CG241-CH241,0))))))</f>
        <v>0</v>
      </c>
      <c r="AG241" s="3">
        <f>IF(Inputs!$B$27&lt;&gt;"Ready","PENDING INPUTS",MIN((AA241+AB241+AC241),IF(D241&gt;C241,IF(D241=0,0,AD241*C241/D241),AD241+AF241)))</f>
        <v>0</v>
      </c>
      <c r="AH241" s="3">
        <f>IF(Inputs!$B$27&lt;&gt;"Ready","PENDING INPUTS",MAX(0,(AA241+AB241+AC241)-AG241))</f>
        <v>0</v>
      </c>
      <c r="AI241" s="3">
        <f>IF(Inputs!$B$27&lt;&gt;"Ready","PENDING INPUTS",AP240)</f>
        <v>0</v>
      </c>
      <c r="AJ241" s="3">
        <f>IF(Inputs!$B$27&lt;&gt;"Ready","PENDING INPUTS",IF(A241&lt;=Inputs!$B$6,ROUND(AI241*Inputs!C17/12,2),0))</f>
        <v>0</v>
      </c>
      <c r="AK241" s="3">
        <f>IF(Inputs!$B$27&lt;&gt;"Ready","PENDING INPUTS",IF(AND(A241&lt;=Inputs!$B$6,AI241&gt;0),Inputs!G17,0))</f>
        <v>0</v>
      </c>
      <c r="AL241" s="3">
        <f>IF(Inputs!$B$27&lt;&gt;"Ready","PENDING INPUTS",IF(A241&gt;Inputs!$B$6,0,MIN((AI241+AJ241+AK241),IF(Inputs!H17=1,Inputs!D17,MAX(Inputs!F17,ROUND(AI241*Inputs!E17+AJ241+AK241,2))))))</f>
        <v>0</v>
      </c>
      <c r="AM241">
        <f>IF(Inputs!$B$27&lt;&gt;"Ready","PENDING INPUTS",IF(AI241&lt;=0,99,1+IF(AND(K241&gt;0,OR(Inputs!C14&gt;Inputs!C17,AND(Inputs!C14=Inputs!C17,0&lt;3))),1,0)+IF(AND(S241&gt;0,OR(Inputs!C15&gt;Inputs!C17,AND(Inputs!C15=Inputs!C17,1&lt;3))),1,0)+IF(AND(AA241&gt;0,OR(Inputs!C16&gt;Inputs!C17,AND(Inputs!C16=Inputs!C17,2&lt;3))),1,0)+IF(AND(AQ241&gt;0,OR(Inputs!C18&gt;Inputs!C17,AND(Inputs!C18=Inputs!C17,4&lt;3))),1,0)+IF(AND(AY241&gt;0,OR(Inputs!C19&gt;Inputs!C17,AND(Inputs!C19=Inputs!C17,5&lt;3))),1,0)+IF(AND(BG241&gt;0,OR(Inputs!C20&gt;Inputs!C17,AND(Inputs!C20=Inputs!C17,6&lt;3))),1,0)+IF(AND(BO241&gt;0,OR(Inputs!C21&gt;Inputs!C17,AND(Inputs!C21=Inputs!C17,7&lt;3))),1,0)+IF(AND(BW241&gt;0,OR(Inputs!C22&gt;Inputs!C17,AND(Inputs!C22=Inputs!C17,8&lt;3))),1,0)+IF(AND(CE241&gt;0,OR(Inputs!C23&gt;Inputs!C17,AND(Inputs!C23=Inputs!C17,9&lt;3))),1,0)))</f>
        <v>99</v>
      </c>
      <c r="AN241" s="3">
        <f>IF(Inputs!$B$27&lt;&gt;"Ready","PENDING INPUTS",IF(A241&gt;Inputs!$B$6,0,MIN(MAX(0,(AI241+AJ241+AK241)-AL241),MAX(0,C241-D241-(IF(O241&lt;AM241,K241+L241+M241-N241,0)+IF(W241&lt;AM241,S241+T241+U241-V241,0)+IF(AE241&lt;AM241,AA241+AB241+AC241-AD241,0)+IF(AM241&lt;AM241,AI241+AJ241+AK241-AL241,0)+IF(AU241&lt;AM241,AQ241+AR241+AS241-AT241,0)+IF(BC241&lt;AM241,AY241+AZ241+BA241-BB241,0)+IF(BK241&lt;AM241,BG241+BH241+BI241-BJ241,0)+IF(BS241&lt;AM241,BO241+BP241+BQ241-BR241,0)+IF(CA241&lt;AM241,BW241+BX241+BY241-BZ241,0)+IF(CI241&lt;AM241,CE241+CF241+CG241-CH241,0))))))</f>
        <v>0</v>
      </c>
      <c r="AO241" s="3">
        <f>IF(Inputs!$B$27&lt;&gt;"Ready","PENDING INPUTS",MIN((AI241+AJ241+AK241),IF(D241&gt;C241,IF(D241=0,0,AL241*C241/D241),AL241+AN241)))</f>
        <v>0</v>
      </c>
      <c r="AP241" s="3">
        <f>IF(Inputs!$B$27&lt;&gt;"Ready","PENDING INPUTS",MAX(0,(AI241+AJ241+AK241)-AO241))</f>
        <v>0</v>
      </c>
      <c r="AQ241" s="3">
        <f>IF(Inputs!$B$27&lt;&gt;"Ready","PENDING INPUTS",AX240)</f>
        <v>0</v>
      </c>
      <c r="AR241" s="3">
        <f>IF(Inputs!$B$27&lt;&gt;"Ready","PENDING INPUTS",IF(A241&lt;=Inputs!$B$6,ROUND(AQ241*Inputs!C18/12,2),0))</f>
        <v>0</v>
      </c>
      <c r="AS241" s="3">
        <f>IF(Inputs!$B$27&lt;&gt;"Ready","PENDING INPUTS",IF(AND(A241&lt;=Inputs!$B$6,AQ241&gt;0),Inputs!G18,0))</f>
        <v>0</v>
      </c>
      <c r="AT241" s="3">
        <f>IF(Inputs!$B$27&lt;&gt;"Ready","PENDING INPUTS",IF(A241&gt;Inputs!$B$6,0,MIN((AQ241+AR241+AS241),IF(Inputs!H18=1,Inputs!D18,MAX(Inputs!F18,ROUND(AQ241*Inputs!E18+AR241+AS241,2))))))</f>
        <v>0</v>
      </c>
      <c r="AU241">
        <f>IF(Inputs!$B$27&lt;&gt;"Ready","PENDING INPUTS",IF(AQ241&lt;=0,99,1+IF(AND(K241&gt;0,OR(Inputs!C14&gt;Inputs!C18,AND(Inputs!C14=Inputs!C18,0&lt;4))),1,0)+IF(AND(S241&gt;0,OR(Inputs!C15&gt;Inputs!C18,AND(Inputs!C15=Inputs!C18,1&lt;4))),1,0)+IF(AND(AA241&gt;0,OR(Inputs!C16&gt;Inputs!C18,AND(Inputs!C16=Inputs!C18,2&lt;4))),1,0)+IF(AND(AI241&gt;0,OR(Inputs!C17&gt;Inputs!C18,AND(Inputs!C17=Inputs!C18,3&lt;4))),1,0)+IF(AND(AY241&gt;0,OR(Inputs!C19&gt;Inputs!C18,AND(Inputs!C19=Inputs!C18,5&lt;4))),1,0)+IF(AND(BG241&gt;0,OR(Inputs!C20&gt;Inputs!C18,AND(Inputs!C20=Inputs!C18,6&lt;4))),1,0)+IF(AND(BO241&gt;0,OR(Inputs!C21&gt;Inputs!C18,AND(Inputs!C21=Inputs!C18,7&lt;4))),1,0)+IF(AND(BW241&gt;0,OR(Inputs!C22&gt;Inputs!C18,AND(Inputs!C22=Inputs!C18,8&lt;4))),1,0)+IF(AND(CE241&gt;0,OR(Inputs!C23&gt;Inputs!C18,AND(Inputs!C23=Inputs!C18,9&lt;4))),1,0)))</f>
        <v>99</v>
      </c>
      <c r="AV241" s="3">
        <f>IF(Inputs!$B$27&lt;&gt;"Ready","PENDING INPUTS",IF(A241&gt;Inputs!$B$6,0,MIN(MAX(0,(AQ241+AR241+AS241)-AT241),MAX(0,C241-D241-(IF(O241&lt;AU241,K241+L241+M241-N241,0)+IF(W241&lt;AU241,S241+T241+U241-V241,0)+IF(AE241&lt;AU241,AA241+AB241+AC241-AD241,0)+IF(AM241&lt;AU241,AI241+AJ241+AK241-AL241,0)+IF(AU241&lt;AU241,AQ241+AR241+AS241-AT241,0)+IF(BC241&lt;AU241,AY241+AZ241+BA241-BB241,0)+IF(BK241&lt;AU241,BG241+BH241+BI241-BJ241,0)+IF(BS241&lt;AU241,BO241+BP241+BQ241-BR241,0)+IF(CA241&lt;AU241,BW241+BX241+BY241-BZ241,0)+IF(CI241&lt;AU241,CE241+CF241+CG241-CH241,0))))))</f>
        <v>0</v>
      </c>
      <c r="AW241" s="3">
        <f>IF(Inputs!$B$27&lt;&gt;"Ready","PENDING INPUTS",MIN((AQ241+AR241+AS241),IF(D241&gt;C241,IF(D241=0,0,AT241*C241/D241),AT241+AV241)))</f>
        <v>0</v>
      </c>
      <c r="AX241" s="3">
        <f>IF(Inputs!$B$27&lt;&gt;"Ready","PENDING INPUTS",MAX(0,(AQ241+AR241+AS241)-AW241))</f>
        <v>0</v>
      </c>
      <c r="AY241" s="3">
        <f>IF(Inputs!$B$27&lt;&gt;"Ready","PENDING INPUTS",BF240)</f>
        <v>0</v>
      </c>
      <c r="AZ241" s="3">
        <f>IF(Inputs!$B$27&lt;&gt;"Ready","PENDING INPUTS",IF(A241&lt;=Inputs!$B$6,ROUND(AY241*Inputs!C19/12,2),0))</f>
        <v>0</v>
      </c>
      <c r="BA241" s="3">
        <f>IF(Inputs!$B$27&lt;&gt;"Ready","PENDING INPUTS",IF(AND(A241&lt;=Inputs!$B$6,AY241&gt;0),Inputs!G19,0))</f>
        <v>0</v>
      </c>
      <c r="BB241" s="3">
        <f>IF(Inputs!$B$27&lt;&gt;"Ready","PENDING INPUTS",IF(A241&gt;Inputs!$B$6,0,MIN((AY241+AZ241+BA241),IF(Inputs!H19=1,Inputs!D19,MAX(Inputs!F19,ROUND(AY241*Inputs!E19+AZ241+BA241,2))))))</f>
        <v>0</v>
      </c>
      <c r="BC241">
        <f>IF(Inputs!$B$27&lt;&gt;"Ready","PENDING INPUTS",IF(AY241&lt;=0,99,1+IF(AND(K241&gt;0,OR(Inputs!C14&gt;Inputs!C19,AND(Inputs!C14=Inputs!C19,0&lt;5))),1,0)+IF(AND(S241&gt;0,OR(Inputs!C15&gt;Inputs!C19,AND(Inputs!C15=Inputs!C19,1&lt;5))),1,0)+IF(AND(AA241&gt;0,OR(Inputs!C16&gt;Inputs!C19,AND(Inputs!C16=Inputs!C19,2&lt;5))),1,0)+IF(AND(AI241&gt;0,OR(Inputs!C17&gt;Inputs!C19,AND(Inputs!C17=Inputs!C19,3&lt;5))),1,0)+IF(AND(AQ241&gt;0,OR(Inputs!C18&gt;Inputs!C19,AND(Inputs!C18=Inputs!C19,4&lt;5))),1,0)+IF(AND(BG241&gt;0,OR(Inputs!C20&gt;Inputs!C19,AND(Inputs!C20=Inputs!C19,6&lt;5))),1,0)+IF(AND(BO241&gt;0,OR(Inputs!C21&gt;Inputs!C19,AND(Inputs!C21=Inputs!C19,7&lt;5))),1,0)+IF(AND(BW241&gt;0,OR(Inputs!C22&gt;Inputs!C19,AND(Inputs!C22=Inputs!C19,8&lt;5))),1,0)+IF(AND(CE241&gt;0,OR(Inputs!C23&gt;Inputs!C19,AND(Inputs!C23=Inputs!C19,9&lt;5))),1,0)))</f>
        <v>99</v>
      </c>
      <c r="BD241" s="3">
        <f>IF(Inputs!$B$27&lt;&gt;"Ready","PENDING INPUTS",IF(A241&gt;Inputs!$B$6,0,MIN(MAX(0,(AY241+AZ241+BA241)-BB241),MAX(0,C241-D241-(IF(O241&lt;BC241,K241+L241+M241-N241,0)+IF(W241&lt;BC241,S241+T241+U241-V241,0)+IF(AE241&lt;BC241,AA241+AB241+AC241-AD241,0)+IF(AM241&lt;BC241,AI241+AJ241+AK241-AL241,0)+IF(AU241&lt;BC241,AQ241+AR241+AS241-AT241,0)+IF(BC241&lt;BC241,AY241+AZ241+BA241-BB241,0)+IF(BK241&lt;BC241,BG241+BH241+BI241-BJ241,0)+IF(BS241&lt;BC241,BO241+BP241+BQ241-BR241,0)+IF(CA241&lt;BC241,BW241+BX241+BY241-BZ241,0)+IF(CI241&lt;BC241,CE241+CF241+CG241-CH241,0))))))</f>
        <v>0</v>
      </c>
      <c r="BE241" s="3">
        <f>IF(Inputs!$B$27&lt;&gt;"Ready","PENDING INPUTS",MIN((AY241+AZ241+BA241),IF(D241&gt;C241,IF(D241=0,0,BB241*C241/D241),BB241+BD241)))</f>
        <v>0</v>
      </c>
      <c r="BF241" s="3">
        <f>IF(Inputs!$B$27&lt;&gt;"Ready","PENDING INPUTS",MAX(0,(AY241+AZ241+BA241)-BE241))</f>
        <v>0</v>
      </c>
      <c r="BG241" s="3">
        <f>IF(Inputs!$B$27&lt;&gt;"Ready","PENDING INPUTS",BN240)</f>
        <v>0</v>
      </c>
      <c r="BH241" s="3">
        <f>IF(Inputs!$B$27&lt;&gt;"Ready","PENDING INPUTS",IF(A241&lt;=Inputs!$B$6,ROUND(BG241*Inputs!C20/12,2),0))</f>
        <v>0</v>
      </c>
      <c r="BI241" s="3">
        <f>IF(Inputs!$B$27&lt;&gt;"Ready","PENDING INPUTS",IF(AND(A241&lt;=Inputs!$B$6,BG241&gt;0),Inputs!G20,0))</f>
        <v>0</v>
      </c>
      <c r="BJ241" s="3">
        <f>IF(Inputs!$B$27&lt;&gt;"Ready","PENDING INPUTS",IF(A241&gt;Inputs!$B$6,0,MIN((BG241+BH241+BI241),IF(Inputs!H20=1,Inputs!D20,MAX(Inputs!F20,ROUND(BG241*Inputs!E20+BH241+BI241,2))))))</f>
        <v>0</v>
      </c>
      <c r="BK241">
        <f>IF(Inputs!$B$27&lt;&gt;"Ready","PENDING INPUTS",IF(BG241&lt;=0,99,1+IF(AND(K241&gt;0,OR(Inputs!C14&gt;Inputs!C20,AND(Inputs!C14=Inputs!C20,0&lt;6))),1,0)+IF(AND(S241&gt;0,OR(Inputs!C15&gt;Inputs!C20,AND(Inputs!C15=Inputs!C20,1&lt;6))),1,0)+IF(AND(AA241&gt;0,OR(Inputs!C16&gt;Inputs!C20,AND(Inputs!C16=Inputs!C20,2&lt;6))),1,0)+IF(AND(AI241&gt;0,OR(Inputs!C17&gt;Inputs!C20,AND(Inputs!C17=Inputs!C20,3&lt;6))),1,0)+IF(AND(AQ241&gt;0,OR(Inputs!C18&gt;Inputs!C20,AND(Inputs!C18=Inputs!C20,4&lt;6))),1,0)+IF(AND(AY241&gt;0,OR(Inputs!C19&gt;Inputs!C20,AND(Inputs!C19=Inputs!C20,5&lt;6))),1,0)+IF(AND(BO241&gt;0,OR(Inputs!C21&gt;Inputs!C20,AND(Inputs!C21=Inputs!C20,7&lt;6))),1,0)+IF(AND(BW241&gt;0,OR(Inputs!C22&gt;Inputs!C20,AND(Inputs!C22=Inputs!C20,8&lt;6))),1,0)+IF(AND(CE241&gt;0,OR(Inputs!C23&gt;Inputs!C20,AND(Inputs!C23=Inputs!C20,9&lt;6))),1,0)))</f>
        <v>99</v>
      </c>
      <c r="BL241" s="3">
        <f>IF(Inputs!$B$27&lt;&gt;"Ready","PENDING INPUTS",IF(A241&gt;Inputs!$B$6,0,MIN(MAX(0,(BG241+BH241+BI241)-BJ241),MAX(0,C241-D241-(IF(O241&lt;BK241,K241+L241+M241-N241,0)+IF(W241&lt;BK241,S241+T241+U241-V241,0)+IF(AE241&lt;BK241,AA241+AB241+AC241-AD241,0)+IF(AM241&lt;BK241,AI241+AJ241+AK241-AL241,0)+IF(AU241&lt;BK241,AQ241+AR241+AS241-AT241,0)+IF(BC241&lt;BK241,AY241+AZ241+BA241-BB241,0)+IF(BK241&lt;BK241,BG241+BH241+BI241-BJ241,0)+IF(BS241&lt;BK241,BO241+BP241+BQ241-BR241,0)+IF(CA241&lt;BK241,BW241+BX241+BY241-BZ241,0)+IF(CI241&lt;BK241,CE241+CF241+CG241-CH241,0))))))</f>
        <v>0</v>
      </c>
      <c r="BM241" s="3">
        <f>IF(Inputs!$B$27&lt;&gt;"Ready","PENDING INPUTS",MIN((BG241+BH241+BI241),IF(D241&gt;C241,IF(D241=0,0,BJ241*C241/D241),BJ241+BL241)))</f>
        <v>0</v>
      </c>
      <c r="BN241" s="3">
        <f>IF(Inputs!$B$27&lt;&gt;"Ready","PENDING INPUTS",MAX(0,(BG241+BH241+BI241)-BM241))</f>
        <v>0</v>
      </c>
      <c r="BO241" s="3">
        <f>IF(Inputs!$B$27&lt;&gt;"Ready","PENDING INPUTS",BV240)</f>
        <v>0</v>
      </c>
      <c r="BP241" s="3">
        <f>IF(Inputs!$B$27&lt;&gt;"Ready","PENDING INPUTS",IF(A241&lt;=Inputs!$B$6,ROUND(BO241*Inputs!C21/12,2),0))</f>
        <v>0</v>
      </c>
      <c r="BQ241" s="3">
        <f>IF(Inputs!$B$27&lt;&gt;"Ready","PENDING INPUTS",IF(AND(A241&lt;=Inputs!$B$6,BO241&gt;0),Inputs!G21,0))</f>
        <v>0</v>
      </c>
      <c r="BR241" s="3">
        <f>IF(Inputs!$B$27&lt;&gt;"Ready","PENDING INPUTS",IF(A241&gt;Inputs!$B$6,0,MIN((BO241+BP241+BQ241),IF(Inputs!H21=1,Inputs!D21,MAX(Inputs!F21,ROUND(BO241*Inputs!E21+BP241+BQ241,2))))))</f>
        <v>0</v>
      </c>
      <c r="BS241">
        <f>IF(Inputs!$B$27&lt;&gt;"Ready","PENDING INPUTS",IF(BO241&lt;=0,99,1+IF(AND(K241&gt;0,OR(Inputs!C14&gt;Inputs!C21,AND(Inputs!C14=Inputs!C21,0&lt;7))),1,0)+IF(AND(S241&gt;0,OR(Inputs!C15&gt;Inputs!C21,AND(Inputs!C15=Inputs!C21,1&lt;7))),1,0)+IF(AND(AA241&gt;0,OR(Inputs!C16&gt;Inputs!C21,AND(Inputs!C16=Inputs!C21,2&lt;7))),1,0)+IF(AND(AI241&gt;0,OR(Inputs!C17&gt;Inputs!C21,AND(Inputs!C17=Inputs!C21,3&lt;7))),1,0)+IF(AND(AQ241&gt;0,OR(Inputs!C18&gt;Inputs!C21,AND(Inputs!C18=Inputs!C21,4&lt;7))),1,0)+IF(AND(AY241&gt;0,OR(Inputs!C19&gt;Inputs!C21,AND(Inputs!C19=Inputs!C21,5&lt;7))),1,0)+IF(AND(BG241&gt;0,OR(Inputs!C20&gt;Inputs!C21,AND(Inputs!C20=Inputs!C21,6&lt;7))),1,0)+IF(AND(BW241&gt;0,OR(Inputs!C22&gt;Inputs!C21,AND(Inputs!C22=Inputs!C21,8&lt;7))),1,0)+IF(AND(CE241&gt;0,OR(Inputs!C23&gt;Inputs!C21,AND(Inputs!C23=Inputs!C21,9&lt;7))),1,0)))</f>
        <v>99</v>
      </c>
      <c r="BT241" s="3">
        <f>IF(Inputs!$B$27&lt;&gt;"Ready","PENDING INPUTS",IF(A241&gt;Inputs!$B$6,0,MIN(MAX(0,(BO241+BP241+BQ241)-BR241),MAX(0,C241-D241-(IF(O241&lt;BS241,K241+L241+M241-N241,0)+IF(W241&lt;BS241,S241+T241+U241-V241,0)+IF(AE241&lt;BS241,AA241+AB241+AC241-AD241,0)+IF(AM241&lt;BS241,AI241+AJ241+AK241-AL241,0)+IF(AU241&lt;BS241,AQ241+AR241+AS241-AT241,0)+IF(BC241&lt;BS241,AY241+AZ241+BA241-BB241,0)+IF(BK241&lt;BS241,BG241+BH241+BI241-BJ241,0)+IF(BS241&lt;BS241,BO241+BP241+BQ241-BR241,0)+IF(CA241&lt;BS241,BW241+BX241+BY241-BZ241,0)+IF(CI241&lt;BS241,CE241+CF241+CG241-CH241,0))))))</f>
        <v>0</v>
      </c>
      <c r="BU241" s="3">
        <f>IF(Inputs!$B$27&lt;&gt;"Ready","PENDING INPUTS",MIN((BO241+BP241+BQ241),IF(D241&gt;C241,IF(D241=0,0,BR241*C241/D241),BR241+BT241)))</f>
        <v>0</v>
      </c>
      <c r="BV241" s="3">
        <f>IF(Inputs!$B$27&lt;&gt;"Ready","PENDING INPUTS",MAX(0,(BO241+BP241+BQ241)-BU241))</f>
        <v>0</v>
      </c>
      <c r="BW241" s="3">
        <f>IF(Inputs!$B$27&lt;&gt;"Ready","PENDING INPUTS",CD240)</f>
        <v>0</v>
      </c>
      <c r="BX241" s="3">
        <f>IF(Inputs!$B$27&lt;&gt;"Ready","PENDING INPUTS",IF(A241&lt;=Inputs!$B$6,ROUND(BW241*Inputs!C22/12,2),0))</f>
        <v>0</v>
      </c>
      <c r="BY241" s="3">
        <f>IF(Inputs!$B$27&lt;&gt;"Ready","PENDING INPUTS",IF(AND(A241&lt;=Inputs!$B$6,BW241&gt;0),Inputs!G22,0))</f>
        <v>0</v>
      </c>
      <c r="BZ241" s="3">
        <f>IF(Inputs!$B$27&lt;&gt;"Ready","PENDING INPUTS",IF(A241&gt;Inputs!$B$6,0,MIN((BW241+BX241+BY241),IF(Inputs!H22=1,Inputs!D22,MAX(Inputs!F22,ROUND(BW241*Inputs!E22+BX241+BY241,2))))))</f>
        <v>0</v>
      </c>
      <c r="CA241">
        <f>IF(Inputs!$B$27&lt;&gt;"Ready","PENDING INPUTS",IF(BW241&lt;=0,99,1+IF(AND(K241&gt;0,OR(Inputs!C14&gt;Inputs!C22,AND(Inputs!C14=Inputs!C22,0&lt;8))),1,0)+IF(AND(S241&gt;0,OR(Inputs!C15&gt;Inputs!C22,AND(Inputs!C15=Inputs!C22,1&lt;8))),1,0)+IF(AND(AA241&gt;0,OR(Inputs!C16&gt;Inputs!C22,AND(Inputs!C16=Inputs!C22,2&lt;8))),1,0)+IF(AND(AI241&gt;0,OR(Inputs!C17&gt;Inputs!C22,AND(Inputs!C17=Inputs!C22,3&lt;8))),1,0)+IF(AND(AQ241&gt;0,OR(Inputs!C18&gt;Inputs!C22,AND(Inputs!C18=Inputs!C22,4&lt;8))),1,0)+IF(AND(AY241&gt;0,OR(Inputs!C19&gt;Inputs!C22,AND(Inputs!C19=Inputs!C22,5&lt;8))),1,0)+IF(AND(BG241&gt;0,OR(Inputs!C20&gt;Inputs!C22,AND(Inputs!C20=Inputs!C22,6&lt;8))),1,0)+IF(AND(BO241&gt;0,OR(Inputs!C21&gt;Inputs!C22,AND(Inputs!C21=Inputs!C22,7&lt;8))),1,0)+IF(AND(CE241&gt;0,OR(Inputs!C23&gt;Inputs!C22,AND(Inputs!C23=Inputs!C22,9&lt;8))),1,0)))</f>
        <v>99</v>
      </c>
      <c r="CB241" s="3">
        <f>IF(Inputs!$B$27&lt;&gt;"Ready","PENDING INPUTS",IF(A241&gt;Inputs!$B$6,0,MIN(MAX(0,(BW241+BX241+BY241)-BZ241),MAX(0,C241-D241-(IF(O241&lt;CA241,K241+L241+M241-N241,0)+IF(W241&lt;CA241,S241+T241+U241-V241,0)+IF(AE241&lt;CA241,AA241+AB241+AC241-AD241,0)+IF(AM241&lt;CA241,AI241+AJ241+AK241-AL241,0)+IF(AU241&lt;CA241,AQ241+AR241+AS241-AT241,0)+IF(BC241&lt;CA241,AY241+AZ241+BA241-BB241,0)+IF(BK241&lt;CA241,BG241+BH241+BI241-BJ241,0)+IF(BS241&lt;CA241,BO241+BP241+BQ241-BR241,0)+IF(CA241&lt;CA241,BW241+BX241+BY241-BZ241,0)+IF(CI241&lt;CA241,CE241+CF241+CG241-CH241,0))))))</f>
        <v>0</v>
      </c>
      <c r="CC241" s="3">
        <f>IF(Inputs!$B$27&lt;&gt;"Ready","PENDING INPUTS",MIN((BW241+BX241+BY241),IF(D241&gt;C241,IF(D241=0,0,BZ241*C241/D241),BZ241+CB241)))</f>
        <v>0</v>
      </c>
      <c r="CD241" s="3">
        <f>IF(Inputs!$B$27&lt;&gt;"Ready","PENDING INPUTS",MAX(0,(BW241+BX241+BY241)-CC241))</f>
        <v>0</v>
      </c>
      <c r="CE241" s="3">
        <f>IF(Inputs!$B$27&lt;&gt;"Ready","PENDING INPUTS",CL240)</f>
        <v>0</v>
      </c>
      <c r="CF241" s="3">
        <f>IF(Inputs!$B$27&lt;&gt;"Ready","PENDING INPUTS",IF(A241&lt;=Inputs!$B$6,ROUND(CE241*Inputs!C23/12,2),0))</f>
        <v>0</v>
      </c>
      <c r="CG241" s="3">
        <f>IF(Inputs!$B$27&lt;&gt;"Ready","PENDING INPUTS",IF(AND(A241&lt;=Inputs!$B$6,CE241&gt;0),Inputs!G23,0))</f>
        <v>0</v>
      </c>
      <c r="CH241" s="3">
        <f>IF(Inputs!$B$27&lt;&gt;"Ready","PENDING INPUTS",IF(A241&gt;Inputs!$B$6,0,MIN((CE241+CF241+CG241),IF(Inputs!H23=1,Inputs!D23,MAX(Inputs!F23,ROUND(CE241*Inputs!E23+CF241+CG241,2))))))</f>
        <v>0</v>
      </c>
      <c r="CI241">
        <f>IF(Inputs!$B$27&lt;&gt;"Ready","PENDING INPUTS",IF(CE241&lt;=0,99,1+IF(AND(K241&gt;0,OR(Inputs!C14&gt;Inputs!C23,AND(Inputs!C14=Inputs!C23,0&lt;9))),1,0)+IF(AND(S241&gt;0,OR(Inputs!C15&gt;Inputs!C23,AND(Inputs!C15=Inputs!C23,1&lt;9))),1,0)+IF(AND(AA241&gt;0,OR(Inputs!C16&gt;Inputs!C23,AND(Inputs!C16=Inputs!C23,2&lt;9))),1,0)+IF(AND(AI241&gt;0,OR(Inputs!C17&gt;Inputs!C23,AND(Inputs!C17=Inputs!C23,3&lt;9))),1,0)+IF(AND(AQ241&gt;0,OR(Inputs!C18&gt;Inputs!C23,AND(Inputs!C18=Inputs!C23,4&lt;9))),1,0)+IF(AND(AY241&gt;0,OR(Inputs!C19&gt;Inputs!C23,AND(Inputs!C19=Inputs!C23,5&lt;9))),1,0)+IF(AND(BG241&gt;0,OR(Inputs!C20&gt;Inputs!C23,AND(Inputs!C20=Inputs!C23,6&lt;9))),1,0)+IF(AND(BO241&gt;0,OR(Inputs!C21&gt;Inputs!C23,AND(Inputs!C21=Inputs!C23,7&lt;9))),1,0)+IF(AND(BW241&gt;0,OR(Inputs!C22&gt;Inputs!C23,AND(Inputs!C22=Inputs!C23,8&lt;9))),1,0)))</f>
        <v>99</v>
      </c>
      <c r="CJ241" s="3">
        <f>IF(Inputs!$B$27&lt;&gt;"Ready","PENDING INPUTS",IF(A241&gt;Inputs!$B$6,0,MIN(MAX(0,(CE241+CF241+CG241)-CH241),MAX(0,C241-D241-(IF(O241&lt;CI241,K241+L241+M241-N241,0)+IF(W241&lt;CI241,S241+T241+U241-V241,0)+IF(AE241&lt;CI241,AA241+AB241+AC241-AD241,0)+IF(AM241&lt;CI241,AI241+AJ241+AK241-AL241,0)+IF(AU241&lt;CI241,AQ241+AR241+AS241-AT241,0)+IF(BC241&lt;CI241,AY241+AZ241+BA241-BB241,0)+IF(BK241&lt;CI241,BG241+BH241+BI241-BJ241,0)+IF(BS241&lt;CI241,BO241+BP241+BQ241-BR241,0)+IF(CA241&lt;CI241,BW241+BX241+BY241-BZ241,0)+IF(CI241&lt;CI241,CE241+CF241+CG241-CH241,0))))))</f>
        <v>0</v>
      </c>
      <c r="CK241" s="3">
        <f>IF(Inputs!$B$27&lt;&gt;"Ready","PENDING INPUTS",MIN((CE241+CF241+CG241),IF(D241&gt;C241,IF(D241=0,0,CH241*C241/D241),CH241+CJ241)))</f>
        <v>0</v>
      </c>
      <c r="CL241" s="3">
        <f>IF(Inputs!$B$27&lt;&gt;"Ready","PENDING INPUTS",MAX(0,(CE241+CF241+CG241)-CK241))</f>
        <v>0</v>
      </c>
    </row>
    <row r="242" spans="1:90" ht="27.95" customHeight="1" x14ac:dyDescent="0.25">
      <c r="A242">
        <v>238</v>
      </c>
      <c r="B242" s="13">
        <f>IF(Inputs!$B$27&lt;&gt;"Ready","PENDING INPUTS",EDATE(Inputs!$B$5,A242-1))</f>
        <v>53509</v>
      </c>
      <c r="C242" s="3">
        <f>IF(Inputs!$B$27&lt;&gt;"Ready","PENDING INPUTS",IF(A242&lt;=Inputs!$B$6,MAX(0,Inputs!$B$4+IF(A242=Inputs!$B$7,Inputs!$B$8,0)+IF(A242=Inputs!$B$9,Inputs!$B$10,0)),0))</f>
        <v>0</v>
      </c>
      <c r="D242" s="3">
        <f>IF(Inputs!$B$27&lt;&gt;"Ready","PENDING INPUTS",SUM(N242,V242,AD242,AL242,AT242,BB242,BJ242,BR242,BZ242,CH242))</f>
        <v>0</v>
      </c>
      <c r="E242" s="3">
        <f>IF(Inputs!$B$27&lt;&gt;"Ready","PENDING INPUTS",MAX(0,D242-C242))</f>
        <v>0</v>
      </c>
      <c r="F242" s="3">
        <f>IF(Inputs!$B$27&lt;&gt;"Ready","PENDING INPUTS",SUM(Q242,Y242,AG242,AO242,AW242,BE242,BM242,BU242,CC242,CK242))</f>
        <v>0</v>
      </c>
      <c r="G242" s="3">
        <f>IF(Inputs!$B$27&lt;&gt;"Ready","PENDING INPUTS",SUM(L242,T242,AB242,AJ242,AR242,AZ242,BH242,BP242,BX242,CF242))</f>
        <v>0</v>
      </c>
      <c r="H242" s="3">
        <f>IF(Inputs!$B$27&lt;&gt;"Ready","PENDING INPUTS",SUM(M242,U242,AC242,AK242,AS242,BA242,BI242,BQ242,BY242,CG242))</f>
        <v>0</v>
      </c>
      <c r="I242" s="3">
        <f>IF(Inputs!$B$27&lt;&gt;"Ready","PENDING INPUTS",SUM(R242,Z242,AH242,AP242,AX242,BF242,BN242,BV242,CD242,CL242))</f>
        <v>0</v>
      </c>
      <c r="J242" t="str">
        <f>IF(Inputs!$B$27&lt;&gt;"Ready","PENDING INPUTS",IF(A242&gt;Inputs!$B$6,"Beyond horizon",IF(E242&gt;0.005,"MINIMUM SHORTFALL",IF(I242&lt;0.005,"Paid off","In progress"))))</f>
        <v>Beyond horizon</v>
      </c>
      <c r="K242" s="3">
        <f>IF(Inputs!$B$27&lt;&gt;"Ready","PENDING INPUTS",R241)</f>
        <v>0</v>
      </c>
      <c r="L242" s="3">
        <f>IF(Inputs!$B$27&lt;&gt;"Ready","PENDING INPUTS",IF(A242&lt;=Inputs!$B$6,ROUND(K242*Inputs!C14/12,2),0))</f>
        <v>0</v>
      </c>
      <c r="M242" s="3">
        <f>IF(Inputs!$B$27&lt;&gt;"Ready","PENDING INPUTS",IF(AND(A242&lt;=Inputs!$B$6,K242&gt;0),Inputs!G14,0))</f>
        <v>0</v>
      </c>
      <c r="N242" s="3">
        <f>IF(Inputs!$B$27&lt;&gt;"Ready","PENDING INPUTS",IF(A242&gt;Inputs!$B$6,0,MIN((K242+L242+M242),IF(Inputs!H14=1,Inputs!D14,MAX(Inputs!F14,ROUND(K242*Inputs!E14+L242+M242,2))))))</f>
        <v>0</v>
      </c>
      <c r="O242">
        <f>IF(Inputs!$B$27&lt;&gt;"Ready","PENDING INPUTS",IF(K242&lt;=0,99,1+IF(AND(S242&gt;0,OR(Inputs!C15&gt;Inputs!C14,AND(Inputs!C15=Inputs!C14,1&lt;0))),1,0)+IF(AND(AA242&gt;0,OR(Inputs!C16&gt;Inputs!C14,AND(Inputs!C16=Inputs!C14,2&lt;0))),1,0)+IF(AND(AI242&gt;0,OR(Inputs!C17&gt;Inputs!C14,AND(Inputs!C17=Inputs!C14,3&lt;0))),1,0)+IF(AND(AQ242&gt;0,OR(Inputs!C18&gt;Inputs!C14,AND(Inputs!C18=Inputs!C14,4&lt;0))),1,0)+IF(AND(AY242&gt;0,OR(Inputs!C19&gt;Inputs!C14,AND(Inputs!C19=Inputs!C14,5&lt;0))),1,0)+IF(AND(BG242&gt;0,OR(Inputs!C20&gt;Inputs!C14,AND(Inputs!C20=Inputs!C14,6&lt;0))),1,0)+IF(AND(BO242&gt;0,OR(Inputs!C21&gt;Inputs!C14,AND(Inputs!C21=Inputs!C14,7&lt;0))),1,0)+IF(AND(BW242&gt;0,OR(Inputs!C22&gt;Inputs!C14,AND(Inputs!C22=Inputs!C14,8&lt;0))),1,0)+IF(AND(CE242&gt;0,OR(Inputs!C23&gt;Inputs!C14,AND(Inputs!C23=Inputs!C14,9&lt;0))),1,0)))</f>
        <v>99</v>
      </c>
      <c r="P242" s="3">
        <f>IF(Inputs!$B$27&lt;&gt;"Ready","PENDING INPUTS",IF(A242&gt;Inputs!$B$6,0,MIN(MAX(0,(K242+L242+M242)-N242),MAX(0,C242-D242-(IF(O242&lt;O242,K242+L242+M242-N242,0)+IF(W242&lt;O242,S242+T242+U242-V242,0)+IF(AE242&lt;O242,AA242+AB242+AC242-AD242,0)+IF(AM242&lt;O242,AI242+AJ242+AK242-AL242,0)+IF(AU242&lt;O242,AQ242+AR242+AS242-AT242,0)+IF(BC242&lt;O242,AY242+AZ242+BA242-BB242,0)+IF(BK242&lt;O242,BG242+BH242+BI242-BJ242,0)+IF(BS242&lt;O242,BO242+BP242+BQ242-BR242,0)+IF(CA242&lt;O242,BW242+BX242+BY242-BZ242,0)+IF(CI242&lt;O242,CE242+CF242+CG242-CH242,0))))))</f>
        <v>0</v>
      </c>
      <c r="Q242" s="3">
        <f>IF(Inputs!$B$27&lt;&gt;"Ready","PENDING INPUTS",MIN((K242+L242+M242),IF(D242&gt;C242,IF(D242=0,0,N242*C242/D242),N242+P242)))</f>
        <v>0</v>
      </c>
      <c r="R242" s="3">
        <f>IF(Inputs!$B$27&lt;&gt;"Ready","PENDING INPUTS",MAX(0,(K242+L242+M242)-Q242))</f>
        <v>0</v>
      </c>
      <c r="S242" s="3">
        <f>IF(Inputs!$B$27&lt;&gt;"Ready","PENDING INPUTS",Z241)</f>
        <v>0</v>
      </c>
      <c r="T242" s="3">
        <f>IF(Inputs!$B$27&lt;&gt;"Ready","PENDING INPUTS",IF(A242&lt;=Inputs!$B$6,ROUND(S242*Inputs!C15/12,2),0))</f>
        <v>0</v>
      </c>
      <c r="U242" s="3">
        <f>IF(Inputs!$B$27&lt;&gt;"Ready","PENDING INPUTS",IF(AND(A242&lt;=Inputs!$B$6,S242&gt;0),Inputs!G15,0))</f>
        <v>0</v>
      </c>
      <c r="V242" s="3">
        <f>IF(Inputs!$B$27&lt;&gt;"Ready","PENDING INPUTS",IF(A242&gt;Inputs!$B$6,0,MIN((S242+T242+U242),IF(Inputs!H15=1,Inputs!D15,MAX(Inputs!F15,ROUND(S242*Inputs!E15+T242+U242,2))))))</f>
        <v>0</v>
      </c>
      <c r="W242">
        <f>IF(Inputs!$B$27&lt;&gt;"Ready","PENDING INPUTS",IF(S242&lt;=0,99,1+IF(AND(K242&gt;0,OR(Inputs!C14&gt;Inputs!C15,AND(Inputs!C14=Inputs!C15,0&lt;1))),1,0)+IF(AND(AA242&gt;0,OR(Inputs!C16&gt;Inputs!C15,AND(Inputs!C16=Inputs!C15,2&lt;1))),1,0)+IF(AND(AI242&gt;0,OR(Inputs!C17&gt;Inputs!C15,AND(Inputs!C17=Inputs!C15,3&lt;1))),1,0)+IF(AND(AQ242&gt;0,OR(Inputs!C18&gt;Inputs!C15,AND(Inputs!C18=Inputs!C15,4&lt;1))),1,0)+IF(AND(AY242&gt;0,OR(Inputs!C19&gt;Inputs!C15,AND(Inputs!C19=Inputs!C15,5&lt;1))),1,0)+IF(AND(BG242&gt;0,OR(Inputs!C20&gt;Inputs!C15,AND(Inputs!C20=Inputs!C15,6&lt;1))),1,0)+IF(AND(BO242&gt;0,OR(Inputs!C21&gt;Inputs!C15,AND(Inputs!C21=Inputs!C15,7&lt;1))),1,0)+IF(AND(BW242&gt;0,OR(Inputs!C22&gt;Inputs!C15,AND(Inputs!C22=Inputs!C15,8&lt;1))),1,0)+IF(AND(CE242&gt;0,OR(Inputs!C23&gt;Inputs!C15,AND(Inputs!C23=Inputs!C15,9&lt;1))),1,0)))</f>
        <v>99</v>
      </c>
      <c r="X242" s="3">
        <f>IF(Inputs!$B$27&lt;&gt;"Ready","PENDING INPUTS",IF(A242&gt;Inputs!$B$6,0,MIN(MAX(0,(S242+T242+U242)-V242),MAX(0,C242-D242-(IF(O242&lt;W242,K242+L242+M242-N242,0)+IF(W242&lt;W242,S242+T242+U242-V242,0)+IF(AE242&lt;W242,AA242+AB242+AC242-AD242,0)+IF(AM242&lt;W242,AI242+AJ242+AK242-AL242,0)+IF(AU242&lt;W242,AQ242+AR242+AS242-AT242,0)+IF(BC242&lt;W242,AY242+AZ242+BA242-BB242,0)+IF(BK242&lt;W242,BG242+BH242+BI242-BJ242,0)+IF(BS242&lt;W242,BO242+BP242+BQ242-BR242,0)+IF(CA242&lt;W242,BW242+BX242+BY242-BZ242,0)+IF(CI242&lt;W242,CE242+CF242+CG242-CH242,0))))))</f>
        <v>0</v>
      </c>
      <c r="Y242" s="3">
        <f>IF(Inputs!$B$27&lt;&gt;"Ready","PENDING INPUTS",MIN((S242+T242+U242),IF(D242&gt;C242,IF(D242=0,0,V242*C242/D242),V242+X242)))</f>
        <v>0</v>
      </c>
      <c r="Z242" s="3">
        <f>IF(Inputs!$B$27&lt;&gt;"Ready","PENDING INPUTS",MAX(0,(S242+T242+U242)-Y242))</f>
        <v>0</v>
      </c>
      <c r="AA242" s="3">
        <f>IF(Inputs!$B$27&lt;&gt;"Ready","PENDING INPUTS",AH241)</f>
        <v>0</v>
      </c>
      <c r="AB242" s="3">
        <f>IF(Inputs!$B$27&lt;&gt;"Ready","PENDING INPUTS",IF(A242&lt;=Inputs!$B$6,ROUND(AA242*Inputs!C16/12,2),0))</f>
        <v>0</v>
      </c>
      <c r="AC242" s="3">
        <f>IF(Inputs!$B$27&lt;&gt;"Ready","PENDING INPUTS",IF(AND(A242&lt;=Inputs!$B$6,AA242&gt;0),Inputs!G16,0))</f>
        <v>0</v>
      </c>
      <c r="AD242" s="3">
        <f>IF(Inputs!$B$27&lt;&gt;"Ready","PENDING INPUTS",IF(A242&gt;Inputs!$B$6,0,MIN((AA242+AB242+AC242),IF(Inputs!H16=1,Inputs!D16,MAX(Inputs!F16,ROUND(AA242*Inputs!E16+AB242+AC242,2))))))</f>
        <v>0</v>
      </c>
      <c r="AE242">
        <f>IF(Inputs!$B$27&lt;&gt;"Ready","PENDING INPUTS",IF(AA242&lt;=0,99,1+IF(AND(K242&gt;0,OR(Inputs!C14&gt;Inputs!C16,AND(Inputs!C14=Inputs!C16,0&lt;2))),1,0)+IF(AND(S242&gt;0,OR(Inputs!C15&gt;Inputs!C16,AND(Inputs!C15=Inputs!C16,1&lt;2))),1,0)+IF(AND(AI242&gt;0,OR(Inputs!C17&gt;Inputs!C16,AND(Inputs!C17=Inputs!C16,3&lt;2))),1,0)+IF(AND(AQ242&gt;0,OR(Inputs!C18&gt;Inputs!C16,AND(Inputs!C18=Inputs!C16,4&lt;2))),1,0)+IF(AND(AY242&gt;0,OR(Inputs!C19&gt;Inputs!C16,AND(Inputs!C19=Inputs!C16,5&lt;2))),1,0)+IF(AND(BG242&gt;0,OR(Inputs!C20&gt;Inputs!C16,AND(Inputs!C20=Inputs!C16,6&lt;2))),1,0)+IF(AND(BO242&gt;0,OR(Inputs!C21&gt;Inputs!C16,AND(Inputs!C21=Inputs!C16,7&lt;2))),1,0)+IF(AND(BW242&gt;0,OR(Inputs!C22&gt;Inputs!C16,AND(Inputs!C22=Inputs!C16,8&lt;2))),1,0)+IF(AND(CE242&gt;0,OR(Inputs!C23&gt;Inputs!C16,AND(Inputs!C23=Inputs!C16,9&lt;2))),1,0)))</f>
        <v>99</v>
      </c>
      <c r="AF242" s="3">
        <f>IF(Inputs!$B$27&lt;&gt;"Ready","PENDING INPUTS",IF(A242&gt;Inputs!$B$6,0,MIN(MAX(0,(AA242+AB242+AC242)-AD242),MAX(0,C242-D242-(IF(O242&lt;AE242,K242+L242+M242-N242,0)+IF(W242&lt;AE242,S242+T242+U242-V242,0)+IF(AE242&lt;AE242,AA242+AB242+AC242-AD242,0)+IF(AM242&lt;AE242,AI242+AJ242+AK242-AL242,0)+IF(AU242&lt;AE242,AQ242+AR242+AS242-AT242,0)+IF(BC242&lt;AE242,AY242+AZ242+BA242-BB242,0)+IF(BK242&lt;AE242,BG242+BH242+BI242-BJ242,0)+IF(BS242&lt;AE242,BO242+BP242+BQ242-BR242,0)+IF(CA242&lt;AE242,BW242+BX242+BY242-BZ242,0)+IF(CI242&lt;AE242,CE242+CF242+CG242-CH242,0))))))</f>
        <v>0</v>
      </c>
      <c r="AG242" s="3">
        <f>IF(Inputs!$B$27&lt;&gt;"Ready","PENDING INPUTS",MIN((AA242+AB242+AC242),IF(D242&gt;C242,IF(D242=0,0,AD242*C242/D242),AD242+AF242)))</f>
        <v>0</v>
      </c>
      <c r="AH242" s="3">
        <f>IF(Inputs!$B$27&lt;&gt;"Ready","PENDING INPUTS",MAX(0,(AA242+AB242+AC242)-AG242))</f>
        <v>0</v>
      </c>
      <c r="AI242" s="3">
        <f>IF(Inputs!$B$27&lt;&gt;"Ready","PENDING INPUTS",AP241)</f>
        <v>0</v>
      </c>
      <c r="AJ242" s="3">
        <f>IF(Inputs!$B$27&lt;&gt;"Ready","PENDING INPUTS",IF(A242&lt;=Inputs!$B$6,ROUND(AI242*Inputs!C17/12,2),0))</f>
        <v>0</v>
      </c>
      <c r="AK242" s="3">
        <f>IF(Inputs!$B$27&lt;&gt;"Ready","PENDING INPUTS",IF(AND(A242&lt;=Inputs!$B$6,AI242&gt;0),Inputs!G17,0))</f>
        <v>0</v>
      </c>
      <c r="AL242" s="3">
        <f>IF(Inputs!$B$27&lt;&gt;"Ready","PENDING INPUTS",IF(A242&gt;Inputs!$B$6,0,MIN((AI242+AJ242+AK242),IF(Inputs!H17=1,Inputs!D17,MAX(Inputs!F17,ROUND(AI242*Inputs!E17+AJ242+AK242,2))))))</f>
        <v>0</v>
      </c>
      <c r="AM242">
        <f>IF(Inputs!$B$27&lt;&gt;"Ready","PENDING INPUTS",IF(AI242&lt;=0,99,1+IF(AND(K242&gt;0,OR(Inputs!C14&gt;Inputs!C17,AND(Inputs!C14=Inputs!C17,0&lt;3))),1,0)+IF(AND(S242&gt;0,OR(Inputs!C15&gt;Inputs!C17,AND(Inputs!C15=Inputs!C17,1&lt;3))),1,0)+IF(AND(AA242&gt;0,OR(Inputs!C16&gt;Inputs!C17,AND(Inputs!C16=Inputs!C17,2&lt;3))),1,0)+IF(AND(AQ242&gt;0,OR(Inputs!C18&gt;Inputs!C17,AND(Inputs!C18=Inputs!C17,4&lt;3))),1,0)+IF(AND(AY242&gt;0,OR(Inputs!C19&gt;Inputs!C17,AND(Inputs!C19=Inputs!C17,5&lt;3))),1,0)+IF(AND(BG242&gt;0,OR(Inputs!C20&gt;Inputs!C17,AND(Inputs!C20=Inputs!C17,6&lt;3))),1,0)+IF(AND(BO242&gt;0,OR(Inputs!C21&gt;Inputs!C17,AND(Inputs!C21=Inputs!C17,7&lt;3))),1,0)+IF(AND(BW242&gt;0,OR(Inputs!C22&gt;Inputs!C17,AND(Inputs!C22=Inputs!C17,8&lt;3))),1,0)+IF(AND(CE242&gt;0,OR(Inputs!C23&gt;Inputs!C17,AND(Inputs!C23=Inputs!C17,9&lt;3))),1,0)))</f>
        <v>99</v>
      </c>
      <c r="AN242" s="3">
        <f>IF(Inputs!$B$27&lt;&gt;"Ready","PENDING INPUTS",IF(A242&gt;Inputs!$B$6,0,MIN(MAX(0,(AI242+AJ242+AK242)-AL242),MAX(0,C242-D242-(IF(O242&lt;AM242,K242+L242+M242-N242,0)+IF(W242&lt;AM242,S242+T242+U242-V242,0)+IF(AE242&lt;AM242,AA242+AB242+AC242-AD242,0)+IF(AM242&lt;AM242,AI242+AJ242+AK242-AL242,0)+IF(AU242&lt;AM242,AQ242+AR242+AS242-AT242,0)+IF(BC242&lt;AM242,AY242+AZ242+BA242-BB242,0)+IF(BK242&lt;AM242,BG242+BH242+BI242-BJ242,0)+IF(BS242&lt;AM242,BO242+BP242+BQ242-BR242,0)+IF(CA242&lt;AM242,BW242+BX242+BY242-BZ242,0)+IF(CI242&lt;AM242,CE242+CF242+CG242-CH242,0))))))</f>
        <v>0</v>
      </c>
      <c r="AO242" s="3">
        <f>IF(Inputs!$B$27&lt;&gt;"Ready","PENDING INPUTS",MIN((AI242+AJ242+AK242),IF(D242&gt;C242,IF(D242=0,0,AL242*C242/D242),AL242+AN242)))</f>
        <v>0</v>
      </c>
      <c r="AP242" s="3">
        <f>IF(Inputs!$B$27&lt;&gt;"Ready","PENDING INPUTS",MAX(0,(AI242+AJ242+AK242)-AO242))</f>
        <v>0</v>
      </c>
      <c r="AQ242" s="3">
        <f>IF(Inputs!$B$27&lt;&gt;"Ready","PENDING INPUTS",AX241)</f>
        <v>0</v>
      </c>
      <c r="AR242" s="3">
        <f>IF(Inputs!$B$27&lt;&gt;"Ready","PENDING INPUTS",IF(A242&lt;=Inputs!$B$6,ROUND(AQ242*Inputs!C18/12,2),0))</f>
        <v>0</v>
      </c>
      <c r="AS242" s="3">
        <f>IF(Inputs!$B$27&lt;&gt;"Ready","PENDING INPUTS",IF(AND(A242&lt;=Inputs!$B$6,AQ242&gt;0),Inputs!G18,0))</f>
        <v>0</v>
      </c>
      <c r="AT242" s="3">
        <f>IF(Inputs!$B$27&lt;&gt;"Ready","PENDING INPUTS",IF(A242&gt;Inputs!$B$6,0,MIN((AQ242+AR242+AS242),IF(Inputs!H18=1,Inputs!D18,MAX(Inputs!F18,ROUND(AQ242*Inputs!E18+AR242+AS242,2))))))</f>
        <v>0</v>
      </c>
      <c r="AU242">
        <f>IF(Inputs!$B$27&lt;&gt;"Ready","PENDING INPUTS",IF(AQ242&lt;=0,99,1+IF(AND(K242&gt;0,OR(Inputs!C14&gt;Inputs!C18,AND(Inputs!C14=Inputs!C18,0&lt;4))),1,0)+IF(AND(S242&gt;0,OR(Inputs!C15&gt;Inputs!C18,AND(Inputs!C15=Inputs!C18,1&lt;4))),1,0)+IF(AND(AA242&gt;0,OR(Inputs!C16&gt;Inputs!C18,AND(Inputs!C16=Inputs!C18,2&lt;4))),1,0)+IF(AND(AI242&gt;0,OR(Inputs!C17&gt;Inputs!C18,AND(Inputs!C17=Inputs!C18,3&lt;4))),1,0)+IF(AND(AY242&gt;0,OR(Inputs!C19&gt;Inputs!C18,AND(Inputs!C19=Inputs!C18,5&lt;4))),1,0)+IF(AND(BG242&gt;0,OR(Inputs!C20&gt;Inputs!C18,AND(Inputs!C20=Inputs!C18,6&lt;4))),1,0)+IF(AND(BO242&gt;0,OR(Inputs!C21&gt;Inputs!C18,AND(Inputs!C21=Inputs!C18,7&lt;4))),1,0)+IF(AND(BW242&gt;0,OR(Inputs!C22&gt;Inputs!C18,AND(Inputs!C22=Inputs!C18,8&lt;4))),1,0)+IF(AND(CE242&gt;0,OR(Inputs!C23&gt;Inputs!C18,AND(Inputs!C23=Inputs!C18,9&lt;4))),1,0)))</f>
        <v>99</v>
      </c>
      <c r="AV242" s="3">
        <f>IF(Inputs!$B$27&lt;&gt;"Ready","PENDING INPUTS",IF(A242&gt;Inputs!$B$6,0,MIN(MAX(0,(AQ242+AR242+AS242)-AT242),MAX(0,C242-D242-(IF(O242&lt;AU242,K242+L242+M242-N242,0)+IF(W242&lt;AU242,S242+T242+U242-V242,0)+IF(AE242&lt;AU242,AA242+AB242+AC242-AD242,0)+IF(AM242&lt;AU242,AI242+AJ242+AK242-AL242,0)+IF(AU242&lt;AU242,AQ242+AR242+AS242-AT242,0)+IF(BC242&lt;AU242,AY242+AZ242+BA242-BB242,0)+IF(BK242&lt;AU242,BG242+BH242+BI242-BJ242,0)+IF(BS242&lt;AU242,BO242+BP242+BQ242-BR242,0)+IF(CA242&lt;AU242,BW242+BX242+BY242-BZ242,0)+IF(CI242&lt;AU242,CE242+CF242+CG242-CH242,0))))))</f>
        <v>0</v>
      </c>
      <c r="AW242" s="3">
        <f>IF(Inputs!$B$27&lt;&gt;"Ready","PENDING INPUTS",MIN((AQ242+AR242+AS242),IF(D242&gt;C242,IF(D242=0,0,AT242*C242/D242),AT242+AV242)))</f>
        <v>0</v>
      </c>
      <c r="AX242" s="3">
        <f>IF(Inputs!$B$27&lt;&gt;"Ready","PENDING INPUTS",MAX(0,(AQ242+AR242+AS242)-AW242))</f>
        <v>0</v>
      </c>
      <c r="AY242" s="3">
        <f>IF(Inputs!$B$27&lt;&gt;"Ready","PENDING INPUTS",BF241)</f>
        <v>0</v>
      </c>
      <c r="AZ242" s="3">
        <f>IF(Inputs!$B$27&lt;&gt;"Ready","PENDING INPUTS",IF(A242&lt;=Inputs!$B$6,ROUND(AY242*Inputs!C19/12,2),0))</f>
        <v>0</v>
      </c>
      <c r="BA242" s="3">
        <f>IF(Inputs!$B$27&lt;&gt;"Ready","PENDING INPUTS",IF(AND(A242&lt;=Inputs!$B$6,AY242&gt;0),Inputs!G19,0))</f>
        <v>0</v>
      </c>
      <c r="BB242" s="3">
        <f>IF(Inputs!$B$27&lt;&gt;"Ready","PENDING INPUTS",IF(A242&gt;Inputs!$B$6,0,MIN((AY242+AZ242+BA242),IF(Inputs!H19=1,Inputs!D19,MAX(Inputs!F19,ROUND(AY242*Inputs!E19+AZ242+BA242,2))))))</f>
        <v>0</v>
      </c>
      <c r="BC242">
        <f>IF(Inputs!$B$27&lt;&gt;"Ready","PENDING INPUTS",IF(AY242&lt;=0,99,1+IF(AND(K242&gt;0,OR(Inputs!C14&gt;Inputs!C19,AND(Inputs!C14=Inputs!C19,0&lt;5))),1,0)+IF(AND(S242&gt;0,OR(Inputs!C15&gt;Inputs!C19,AND(Inputs!C15=Inputs!C19,1&lt;5))),1,0)+IF(AND(AA242&gt;0,OR(Inputs!C16&gt;Inputs!C19,AND(Inputs!C16=Inputs!C19,2&lt;5))),1,0)+IF(AND(AI242&gt;0,OR(Inputs!C17&gt;Inputs!C19,AND(Inputs!C17=Inputs!C19,3&lt;5))),1,0)+IF(AND(AQ242&gt;0,OR(Inputs!C18&gt;Inputs!C19,AND(Inputs!C18=Inputs!C19,4&lt;5))),1,0)+IF(AND(BG242&gt;0,OR(Inputs!C20&gt;Inputs!C19,AND(Inputs!C20=Inputs!C19,6&lt;5))),1,0)+IF(AND(BO242&gt;0,OR(Inputs!C21&gt;Inputs!C19,AND(Inputs!C21=Inputs!C19,7&lt;5))),1,0)+IF(AND(BW242&gt;0,OR(Inputs!C22&gt;Inputs!C19,AND(Inputs!C22=Inputs!C19,8&lt;5))),1,0)+IF(AND(CE242&gt;0,OR(Inputs!C23&gt;Inputs!C19,AND(Inputs!C23=Inputs!C19,9&lt;5))),1,0)))</f>
        <v>99</v>
      </c>
      <c r="BD242" s="3">
        <f>IF(Inputs!$B$27&lt;&gt;"Ready","PENDING INPUTS",IF(A242&gt;Inputs!$B$6,0,MIN(MAX(0,(AY242+AZ242+BA242)-BB242),MAX(0,C242-D242-(IF(O242&lt;BC242,K242+L242+M242-N242,0)+IF(W242&lt;BC242,S242+T242+U242-V242,0)+IF(AE242&lt;BC242,AA242+AB242+AC242-AD242,0)+IF(AM242&lt;BC242,AI242+AJ242+AK242-AL242,0)+IF(AU242&lt;BC242,AQ242+AR242+AS242-AT242,0)+IF(BC242&lt;BC242,AY242+AZ242+BA242-BB242,0)+IF(BK242&lt;BC242,BG242+BH242+BI242-BJ242,0)+IF(BS242&lt;BC242,BO242+BP242+BQ242-BR242,0)+IF(CA242&lt;BC242,BW242+BX242+BY242-BZ242,0)+IF(CI242&lt;BC242,CE242+CF242+CG242-CH242,0))))))</f>
        <v>0</v>
      </c>
      <c r="BE242" s="3">
        <f>IF(Inputs!$B$27&lt;&gt;"Ready","PENDING INPUTS",MIN((AY242+AZ242+BA242),IF(D242&gt;C242,IF(D242=0,0,BB242*C242/D242),BB242+BD242)))</f>
        <v>0</v>
      </c>
      <c r="BF242" s="3">
        <f>IF(Inputs!$B$27&lt;&gt;"Ready","PENDING INPUTS",MAX(0,(AY242+AZ242+BA242)-BE242))</f>
        <v>0</v>
      </c>
      <c r="BG242" s="3">
        <f>IF(Inputs!$B$27&lt;&gt;"Ready","PENDING INPUTS",BN241)</f>
        <v>0</v>
      </c>
      <c r="BH242" s="3">
        <f>IF(Inputs!$B$27&lt;&gt;"Ready","PENDING INPUTS",IF(A242&lt;=Inputs!$B$6,ROUND(BG242*Inputs!C20/12,2),0))</f>
        <v>0</v>
      </c>
      <c r="BI242" s="3">
        <f>IF(Inputs!$B$27&lt;&gt;"Ready","PENDING INPUTS",IF(AND(A242&lt;=Inputs!$B$6,BG242&gt;0),Inputs!G20,0))</f>
        <v>0</v>
      </c>
      <c r="BJ242" s="3">
        <f>IF(Inputs!$B$27&lt;&gt;"Ready","PENDING INPUTS",IF(A242&gt;Inputs!$B$6,0,MIN((BG242+BH242+BI242),IF(Inputs!H20=1,Inputs!D20,MAX(Inputs!F20,ROUND(BG242*Inputs!E20+BH242+BI242,2))))))</f>
        <v>0</v>
      </c>
      <c r="BK242">
        <f>IF(Inputs!$B$27&lt;&gt;"Ready","PENDING INPUTS",IF(BG242&lt;=0,99,1+IF(AND(K242&gt;0,OR(Inputs!C14&gt;Inputs!C20,AND(Inputs!C14=Inputs!C20,0&lt;6))),1,0)+IF(AND(S242&gt;0,OR(Inputs!C15&gt;Inputs!C20,AND(Inputs!C15=Inputs!C20,1&lt;6))),1,0)+IF(AND(AA242&gt;0,OR(Inputs!C16&gt;Inputs!C20,AND(Inputs!C16=Inputs!C20,2&lt;6))),1,0)+IF(AND(AI242&gt;0,OR(Inputs!C17&gt;Inputs!C20,AND(Inputs!C17=Inputs!C20,3&lt;6))),1,0)+IF(AND(AQ242&gt;0,OR(Inputs!C18&gt;Inputs!C20,AND(Inputs!C18=Inputs!C20,4&lt;6))),1,0)+IF(AND(AY242&gt;0,OR(Inputs!C19&gt;Inputs!C20,AND(Inputs!C19=Inputs!C20,5&lt;6))),1,0)+IF(AND(BO242&gt;0,OR(Inputs!C21&gt;Inputs!C20,AND(Inputs!C21=Inputs!C20,7&lt;6))),1,0)+IF(AND(BW242&gt;0,OR(Inputs!C22&gt;Inputs!C20,AND(Inputs!C22=Inputs!C20,8&lt;6))),1,0)+IF(AND(CE242&gt;0,OR(Inputs!C23&gt;Inputs!C20,AND(Inputs!C23=Inputs!C20,9&lt;6))),1,0)))</f>
        <v>99</v>
      </c>
      <c r="BL242" s="3">
        <f>IF(Inputs!$B$27&lt;&gt;"Ready","PENDING INPUTS",IF(A242&gt;Inputs!$B$6,0,MIN(MAX(0,(BG242+BH242+BI242)-BJ242),MAX(0,C242-D242-(IF(O242&lt;BK242,K242+L242+M242-N242,0)+IF(W242&lt;BK242,S242+T242+U242-V242,0)+IF(AE242&lt;BK242,AA242+AB242+AC242-AD242,0)+IF(AM242&lt;BK242,AI242+AJ242+AK242-AL242,0)+IF(AU242&lt;BK242,AQ242+AR242+AS242-AT242,0)+IF(BC242&lt;BK242,AY242+AZ242+BA242-BB242,0)+IF(BK242&lt;BK242,BG242+BH242+BI242-BJ242,0)+IF(BS242&lt;BK242,BO242+BP242+BQ242-BR242,0)+IF(CA242&lt;BK242,BW242+BX242+BY242-BZ242,0)+IF(CI242&lt;BK242,CE242+CF242+CG242-CH242,0))))))</f>
        <v>0</v>
      </c>
      <c r="BM242" s="3">
        <f>IF(Inputs!$B$27&lt;&gt;"Ready","PENDING INPUTS",MIN((BG242+BH242+BI242),IF(D242&gt;C242,IF(D242=0,0,BJ242*C242/D242),BJ242+BL242)))</f>
        <v>0</v>
      </c>
      <c r="BN242" s="3">
        <f>IF(Inputs!$B$27&lt;&gt;"Ready","PENDING INPUTS",MAX(0,(BG242+BH242+BI242)-BM242))</f>
        <v>0</v>
      </c>
      <c r="BO242" s="3">
        <f>IF(Inputs!$B$27&lt;&gt;"Ready","PENDING INPUTS",BV241)</f>
        <v>0</v>
      </c>
      <c r="BP242" s="3">
        <f>IF(Inputs!$B$27&lt;&gt;"Ready","PENDING INPUTS",IF(A242&lt;=Inputs!$B$6,ROUND(BO242*Inputs!C21/12,2),0))</f>
        <v>0</v>
      </c>
      <c r="BQ242" s="3">
        <f>IF(Inputs!$B$27&lt;&gt;"Ready","PENDING INPUTS",IF(AND(A242&lt;=Inputs!$B$6,BO242&gt;0),Inputs!G21,0))</f>
        <v>0</v>
      </c>
      <c r="BR242" s="3">
        <f>IF(Inputs!$B$27&lt;&gt;"Ready","PENDING INPUTS",IF(A242&gt;Inputs!$B$6,0,MIN((BO242+BP242+BQ242),IF(Inputs!H21=1,Inputs!D21,MAX(Inputs!F21,ROUND(BO242*Inputs!E21+BP242+BQ242,2))))))</f>
        <v>0</v>
      </c>
      <c r="BS242">
        <f>IF(Inputs!$B$27&lt;&gt;"Ready","PENDING INPUTS",IF(BO242&lt;=0,99,1+IF(AND(K242&gt;0,OR(Inputs!C14&gt;Inputs!C21,AND(Inputs!C14=Inputs!C21,0&lt;7))),1,0)+IF(AND(S242&gt;0,OR(Inputs!C15&gt;Inputs!C21,AND(Inputs!C15=Inputs!C21,1&lt;7))),1,0)+IF(AND(AA242&gt;0,OR(Inputs!C16&gt;Inputs!C21,AND(Inputs!C16=Inputs!C21,2&lt;7))),1,0)+IF(AND(AI242&gt;0,OR(Inputs!C17&gt;Inputs!C21,AND(Inputs!C17=Inputs!C21,3&lt;7))),1,0)+IF(AND(AQ242&gt;0,OR(Inputs!C18&gt;Inputs!C21,AND(Inputs!C18=Inputs!C21,4&lt;7))),1,0)+IF(AND(AY242&gt;0,OR(Inputs!C19&gt;Inputs!C21,AND(Inputs!C19=Inputs!C21,5&lt;7))),1,0)+IF(AND(BG242&gt;0,OR(Inputs!C20&gt;Inputs!C21,AND(Inputs!C20=Inputs!C21,6&lt;7))),1,0)+IF(AND(BW242&gt;0,OR(Inputs!C22&gt;Inputs!C21,AND(Inputs!C22=Inputs!C21,8&lt;7))),1,0)+IF(AND(CE242&gt;0,OR(Inputs!C23&gt;Inputs!C21,AND(Inputs!C23=Inputs!C21,9&lt;7))),1,0)))</f>
        <v>99</v>
      </c>
      <c r="BT242" s="3">
        <f>IF(Inputs!$B$27&lt;&gt;"Ready","PENDING INPUTS",IF(A242&gt;Inputs!$B$6,0,MIN(MAX(0,(BO242+BP242+BQ242)-BR242),MAX(0,C242-D242-(IF(O242&lt;BS242,K242+L242+M242-N242,0)+IF(W242&lt;BS242,S242+T242+U242-V242,0)+IF(AE242&lt;BS242,AA242+AB242+AC242-AD242,0)+IF(AM242&lt;BS242,AI242+AJ242+AK242-AL242,0)+IF(AU242&lt;BS242,AQ242+AR242+AS242-AT242,0)+IF(BC242&lt;BS242,AY242+AZ242+BA242-BB242,0)+IF(BK242&lt;BS242,BG242+BH242+BI242-BJ242,0)+IF(BS242&lt;BS242,BO242+BP242+BQ242-BR242,0)+IF(CA242&lt;BS242,BW242+BX242+BY242-BZ242,0)+IF(CI242&lt;BS242,CE242+CF242+CG242-CH242,0))))))</f>
        <v>0</v>
      </c>
      <c r="BU242" s="3">
        <f>IF(Inputs!$B$27&lt;&gt;"Ready","PENDING INPUTS",MIN((BO242+BP242+BQ242),IF(D242&gt;C242,IF(D242=0,0,BR242*C242/D242),BR242+BT242)))</f>
        <v>0</v>
      </c>
      <c r="BV242" s="3">
        <f>IF(Inputs!$B$27&lt;&gt;"Ready","PENDING INPUTS",MAX(0,(BO242+BP242+BQ242)-BU242))</f>
        <v>0</v>
      </c>
      <c r="BW242" s="3">
        <f>IF(Inputs!$B$27&lt;&gt;"Ready","PENDING INPUTS",CD241)</f>
        <v>0</v>
      </c>
      <c r="BX242" s="3">
        <f>IF(Inputs!$B$27&lt;&gt;"Ready","PENDING INPUTS",IF(A242&lt;=Inputs!$B$6,ROUND(BW242*Inputs!C22/12,2),0))</f>
        <v>0</v>
      </c>
      <c r="BY242" s="3">
        <f>IF(Inputs!$B$27&lt;&gt;"Ready","PENDING INPUTS",IF(AND(A242&lt;=Inputs!$B$6,BW242&gt;0),Inputs!G22,0))</f>
        <v>0</v>
      </c>
      <c r="BZ242" s="3">
        <f>IF(Inputs!$B$27&lt;&gt;"Ready","PENDING INPUTS",IF(A242&gt;Inputs!$B$6,0,MIN((BW242+BX242+BY242),IF(Inputs!H22=1,Inputs!D22,MAX(Inputs!F22,ROUND(BW242*Inputs!E22+BX242+BY242,2))))))</f>
        <v>0</v>
      </c>
      <c r="CA242">
        <f>IF(Inputs!$B$27&lt;&gt;"Ready","PENDING INPUTS",IF(BW242&lt;=0,99,1+IF(AND(K242&gt;0,OR(Inputs!C14&gt;Inputs!C22,AND(Inputs!C14=Inputs!C22,0&lt;8))),1,0)+IF(AND(S242&gt;0,OR(Inputs!C15&gt;Inputs!C22,AND(Inputs!C15=Inputs!C22,1&lt;8))),1,0)+IF(AND(AA242&gt;0,OR(Inputs!C16&gt;Inputs!C22,AND(Inputs!C16=Inputs!C22,2&lt;8))),1,0)+IF(AND(AI242&gt;0,OR(Inputs!C17&gt;Inputs!C22,AND(Inputs!C17=Inputs!C22,3&lt;8))),1,0)+IF(AND(AQ242&gt;0,OR(Inputs!C18&gt;Inputs!C22,AND(Inputs!C18=Inputs!C22,4&lt;8))),1,0)+IF(AND(AY242&gt;0,OR(Inputs!C19&gt;Inputs!C22,AND(Inputs!C19=Inputs!C22,5&lt;8))),1,0)+IF(AND(BG242&gt;0,OR(Inputs!C20&gt;Inputs!C22,AND(Inputs!C20=Inputs!C22,6&lt;8))),1,0)+IF(AND(BO242&gt;0,OR(Inputs!C21&gt;Inputs!C22,AND(Inputs!C21=Inputs!C22,7&lt;8))),1,0)+IF(AND(CE242&gt;0,OR(Inputs!C23&gt;Inputs!C22,AND(Inputs!C23=Inputs!C22,9&lt;8))),1,0)))</f>
        <v>99</v>
      </c>
      <c r="CB242" s="3">
        <f>IF(Inputs!$B$27&lt;&gt;"Ready","PENDING INPUTS",IF(A242&gt;Inputs!$B$6,0,MIN(MAX(0,(BW242+BX242+BY242)-BZ242),MAX(0,C242-D242-(IF(O242&lt;CA242,K242+L242+M242-N242,0)+IF(W242&lt;CA242,S242+T242+U242-V242,0)+IF(AE242&lt;CA242,AA242+AB242+AC242-AD242,0)+IF(AM242&lt;CA242,AI242+AJ242+AK242-AL242,0)+IF(AU242&lt;CA242,AQ242+AR242+AS242-AT242,0)+IF(BC242&lt;CA242,AY242+AZ242+BA242-BB242,0)+IF(BK242&lt;CA242,BG242+BH242+BI242-BJ242,0)+IF(BS242&lt;CA242,BO242+BP242+BQ242-BR242,0)+IF(CA242&lt;CA242,BW242+BX242+BY242-BZ242,0)+IF(CI242&lt;CA242,CE242+CF242+CG242-CH242,0))))))</f>
        <v>0</v>
      </c>
      <c r="CC242" s="3">
        <f>IF(Inputs!$B$27&lt;&gt;"Ready","PENDING INPUTS",MIN((BW242+BX242+BY242),IF(D242&gt;C242,IF(D242=0,0,BZ242*C242/D242),BZ242+CB242)))</f>
        <v>0</v>
      </c>
      <c r="CD242" s="3">
        <f>IF(Inputs!$B$27&lt;&gt;"Ready","PENDING INPUTS",MAX(0,(BW242+BX242+BY242)-CC242))</f>
        <v>0</v>
      </c>
      <c r="CE242" s="3">
        <f>IF(Inputs!$B$27&lt;&gt;"Ready","PENDING INPUTS",CL241)</f>
        <v>0</v>
      </c>
      <c r="CF242" s="3">
        <f>IF(Inputs!$B$27&lt;&gt;"Ready","PENDING INPUTS",IF(A242&lt;=Inputs!$B$6,ROUND(CE242*Inputs!C23/12,2),0))</f>
        <v>0</v>
      </c>
      <c r="CG242" s="3">
        <f>IF(Inputs!$B$27&lt;&gt;"Ready","PENDING INPUTS",IF(AND(A242&lt;=Inputs!$B$6,CE242&gt;0),Inputs!G23,0))</f>
        <v>0</v>
      </c>
      <c r="CH242" s="3">
        <f>IF(Inputs!$B$27&lt;&gt;"Ready","PENDING INPUTS",IF(A242&gt;Inputs!$B$6,0,MIN((CE242+CF242+CG242),IF(Inputs!H23=1,Inputs!D23,MAX(Inputs!F23,ROUND(CE242*Inputs!E23+CF242+CG242,2))))))</f>
        <v>0</v>
      </c>
      <c r="CI242">
        <f>IF(Inputs!$B$27&lt;&gt;"Ready","PENDING INPUTS",IF(CE242&lt;=0,99,1+IF(AND(K242&gt;0,OR(Inputs!C14&gt;Inputs!C23,AND(Inputs!C14=Inputs!C23,0&lt;9))),1,0)+IF(AND(S242&gt;0,OR(Inputs!C15&gt;Inputs!C23,AND(Inputs!C15=Inputs!C23,1&lt;9))),1,0)+IF(AND(AA242&gt;0,OR(Inputs!C16&gt;Inputs!C23,AND(Inputs!C16=Inputs!C23,2&lt;9))),1,0)+IF(AND(AI242&gt;0,OR(Inputs!C17&gt;Inputs!C23,AND(Inputs!C17=Inputs!C23,3&lt;9))),1,0)+IF(AND(AQ242&gt;0,OR(Inputs!C18&gt;Inputs!C23,AND(Inputs!C18=Inputs!C23,4&lt;9))),1,0)+IF(AND(AY242&gt;0,OR(Inputs!C19&gt;Inputs!C23,AND(Inputs!C19=Inputs!C23,5&lt;9))),1,0)+IF(AND(BG242&gt;0,OR(Inputs!C20&gt;Inputs!C23,AND(Inputs!C20=Inputs!C23,6&lt;9))),1,0)+IF(AND(BO242&gt;0,OR(Inputs!C21&gt;Inputs!C23,AND(Inputs!C21=Inputs!C23,7&lt;9))),1,0)+IF(AND(BW242&gt;0,OR(Inputs!C22&gt;Inputs!C23,AND(Inputs!C22=Inputs!C23,8&lt;9))),1,0)))</f>
        <v>99</v>
      </c>
      <c r="CJ242" s="3">
        <f>IF(Inputs!$B$27&lt;&gt;"Ready","PENDING INPUTS",IF(A242&gt;Inputs!$B$6,0,MIN(MAX(0,(CE242+CF242+CG242)-CH242),MAX(0,C242-D242-(IF(O242&lt;CI242,K242+L242+M242-N242,0)+IF(W242&lt;CI242,S242+T242+U242-V242,0)+IF(AE242&lt;CI242,AA242+AB242+AC242-AD242,0)+IF(AM242&lt;CI242,AI242+AJ242+AK242-AL242,0)+IF(AU242&lt;CI242,AQ242+AR242+AS242-AT242,0)+IF(BC242&lt;CI242,AY242+AZ242+BA242-BB242,0)+IF(BK242&lt;CI242,BG242+BH242+BI242-BJ242,0)+IF(BS242&lt;CI242,BO242+BP242+BQ242-BR242,0)+IF(CA242&lt;CI242,BW242+BX242+BY242-BZ242,0)+IF(CI242&lt;CI242,CE242+CF242+CG242-CH242,0))))))</f>
        <v>0</v>
      </c>
      <c r="CK242" s="3">
        <f>IF(Inputs!$B$27&lt;&gt;"Ready","PENDING INPUTS",MIN((CE242+CF242+CG242),IF(D242&gt;C242,IF(D242=0,0,CH242*C242/D242),CH242+CJ242)))</f>
        <v>0</v>
      </c>
      <c r="CL242" s="3">
        <f>IF(Inputs!$B$27&lt;&gt;"Ready","PENDING INPUTS",MAX(0,(CE242+CF242+CG242)-CK242))</f>
        <v>0</v>
      </c>
    </row>
    <row r="243" spans="1:90" ht="27.95" customHeight="1" x14ac:dyDescent="0.25">
      <c r="A243">
        <v>239</v>
      </c>
      <c r="B243" s="13">
        <f>IF(Inputs!$B$27&lt;&gt;"Ready","PENDING INPUTS",EDATE(Inputs!$B$5,A243-1))</f>
        <v>53540</v>
      </c>
      <c r="C243" s="3">
        <f>IF(Inputs!$B$27&lt;&gt;"Ready","PENDING INPUTS",IF(A243&lt;=Inputs!$B$6,MAX(0,Inputs!$B$4+IF(A243=Inputs!$B$7,Inputs!$B$8,0)+IF(A243=Inputs!$B$9,Inputs!$B$10,0)),0))</f>
        <v>0</v>
      </c>
      <c r="D243" s="3">
        <f>IF(Inputs!$B$27&lt;&gt;"Ready","PENDING INPUTS",SUM(N243,V243,AD243,AL243,AT243,BB243,BJ243,BR243,BZ243,CH243))</f>
        <v>0</v>
      </c>
      <c r="E243" s="3">
        <f>IF(Inputs!$B$27&lt;&gt;"Ready","PENDING INPUTS",MAX(0,D243-C243))</f>
        <v>0</v>
      </c>
      <c r="F243" s="3">
        <f>IF(Inputs!$B$27&lt;&gt;"Ready","PENDING INPUTS",SUM(Q243,Y243,AG243,AO243,AW243,BE243,BM243,BU243,CC243,CK243))</f>
        <v>0</v>
      </c>
      <c r="G243" s="3">
        <f>IF(Inputs!$B$27&lt;&gt;"Ready","PENDING INPUTS",SUM(L243,T243,AB243,AJ243,AR243,AZ243,BH243,BP243,BX243,CF243))</f>
        <v>0</v>
      </c>
      <c r="H243" s="3">
        <f>IF(Inputs!$B$27&lt;&gt;"Ready","PENDING INPUTS",SUM(M243,U243,AC243,AK243,AS243,BA243,BI243,BQ243,BY243,CG243))</f>
        <v>0</v>
      </c>
      <c r="I243" s="3">
        <f>IF(Inputs!$B$27&lt;&gt;"Ready","PENDING INPUTS",SUM(R243,Z243,AH243,AP243,AX243,BF243,BN243,BV243,CD243,CL243))</f>
        <v>0</v>
      </c>
      <c r="J243" t="str">
        <f>IF(Inputs!$B$27&lt;&gt;"Ready","PENDING INPUTS",IF(A243&gt;Inputs!$B$6,"Beyond horizon",IF(E243&gt;0.005,"MINIMUM SHORTFALL",IF(I243&lt;0.005,"Paid off","In progress"))))</f>
        <v>Beyond horizon</v>
      </c>
      <c r="K243" s="3">
        <f>IF(Inputs!$B$27&lt;&gt;"Ready","PENDING INPUTS",R242)</f>
        <v>0</v>
      </c>
      <c r="L243" s="3">
        <f>IF(Inputs!$B$27&lt;&gt;"Ready","PENDING INPUTS",IF(A243&lt;=Inputs!$B$6,ROUND(K243*Inputs!C14/12,2),0))</f>
        <v>0</v>
      </c>
      <c r="M243" s="3">
        <f>IF(Inputs!$B$27&lt;&gt;"Ready","PENDING INPUTS",IF(AND(A243&lt;=Inputs!$B$6,K243&gt;0),Inputs!G14,0))</f>
        <v>0</v>
      </c>
      <c r="N243" s="3">
        <f>IF(Inputs!$B$27&lt;&gt;"Ready","PENDING INPUTS",IF(A243&gt;Inputs!$B$6,0,MIN((K243+L243+M243),IF(Inputs!H14=1,Inputs!D14,MAX(Inputs!F14,ROUND(K243*Inputs!E14+L243+M243,2))))))</f>
        <v>0</v>
      </c>
      <c r="O243">
        <f>IF(Inputs!$B$27&lt;&gt;"Ready","PENDING INPUTS",IF(K243&lt;=0,99,1+IF(AND(S243&gt;0,OR(Inputs!C15&gt;Inputs!C14,AND(Inputs!C15=Inputs!C14,1&lt;0))),1,0)+IF(AND(AA243&gt;0,OR(Inputs!C16&gt;Inputs!C14,AND(Inputs!C16=Inputs!C14,2&lt;0))),1,0)+IF(AND(AI243&gt;0,OR(Inputs!C17&gt;Inputs!C14,AND(Inputs!C17=Inputs!C14,3&lt;0))),1,0)+IF(AND(AQ243&gt;0,OR(Inputs!C18&gt;Inputs!C14,AND(Inputs!C18=Inputs!C14,4&lt;0))),1,0)+IF(AND(AY243&gt;0,OR(Inputs!C19&gt;Inputs!C14,AND(Inputs!C19=Inputs!C14,5&lt;0))),1,0)+IF(AND(BG243&gt;0,OR(Inputs!C20&gt;Inputs!C14,AND(Inputs!C20=Inputs!C14,6&lt;0))),1,0)+IF(AND(BO243&gt;0,OR(Inputs!C21&gt;Inputs!C14,AND(Inputs!C21=Inputs!C14,7&lt;0))),1,0)+IF(AND(BW243&gt;0,OR(Inputs!C22&gt;Inputs!C14,AND(Inputs!C22=Inputs!C14,8&lt;0))),1,0)+IF(AND(CE243&gt;0,OR(Inputs!C23&gt;Inputs!C14,AND(Inputs!C23=Inputs!C14,9&lt;0))),1,0)))</f>
        <v>99</v>
      </c>
      <c r="P243" s="3">
        <f>IF(Inputs!$B$27&lt;&gt;"Ready","PENDING INPUTS",IF(A243&gt;Inputs!$B$6,0,MIN(MAX(0,(K243+L243+M243)-N243),MAX(0,C243-D243-(IF(O243&lt;O243,K243+L243+M243-N243,0)+IF(W243&lt;O243,S243+T243+U243-V243,0)+IF(AE243&lt;O243,AA243+AB243+AC243-AD243,0)+IF(AM243&lt;O243,AI243+AJ243+AK243-AL243,0)+IF(AU243&lt;O243,AQ243+AR243+AS243-AT243,0)+IF(BC243&lt;O243,AY243+AZ243+BA243-BB243,0)+IF(BK243&lt;O243,BG243+BH243+BI243-BJ243,0)+IF(BS243&lt;O243,BO243+BP243+BQ243-BR243,0)+IF(CA243&lt;O243,BW243+BX243+BY243-BZ243,0)+IF(CI243&lt;O243,CE243+CF243+CG243-CH243,0))))))</f>
        <v>0</v>
      </c>
      <c r="Q243" s="3">
        <f>IF(Inputs!$B$27&lt;&gt;"Ready","PENDING INPUTS",MIN((K243+L243+M243),IF(D243&gt;C243,IF(D243=0,0,N243*C243/D243),N243+P243)))</f>
        <v>0</v>
      </c>
      <c r="R243" s="3">
        <f>IF(Inputs!$B$27&lt;&gt;"Ready","PENDING INPUTS",MAX(0,(K243+L243+M243)-Q243))</f>
        <v>0</v>
      </c>
      <c r="S243" s="3">
        <f>IF(Inputs!$B$27&lt;&gt;"Ready","PENDING INPUTS",Z242)</f>
        <v>0</v>
      </c>
      <c r="T243" s="3">
        <f>IF(Inputs!$B$27&lt;&gt;"Ready","PENDING INPUTS",IF(A243&lt;=Inputs!$B$6,ROUND(S243*Inputs!C15/12,2),0))</f>
        <v>0</v>
      </c>
      <c r="U243" s="3">
        <f>IF(Inputs!$B$27&lt;&gt;"Ready","PENDING INPUTS",IF(AND(A243&lt;=Inputs!$B$6,S243&gt;0),Inputs!G15,0))</f>
        <v>0</v>
      </c>
      <c r="V243" s="3">
        <f>IF(Inputs!$B$27&lt;&gt;"Ready","PENDING INPUTS",IF(A243&gt;Inputs!$B$6,0,MIN((S243+T243+U243),IF(Inputs!H15=1,Inputs!D15,MAX(Inputs!F15,ROUND(S243*Inputs!E15+T243+U243,2))))))</f>
        <v>0</v>
      </c>
      <c r="W243">
        <f>IF(Inputs!$B$27&lt;&gt;"Ready","PENDING INPUTS",IF(S243&lt;=0,99,1+IF(AND(K243&gt;0,OR(Inputs!C14&gt;Inputs!C15,AND(Inputs!C14=Inputs!C15,0&lt;1))),1,0)+IF(AND(AA243&gt;0,OR(Inputs!C16&gt;Inputs!C15,AND(Inputs!C16=Inputs!C15,2&lt;1))),1,0)+IF(AND(AI243&gt;0,OR(Inputs!C17&gt;Inputs!C15,AND(Inputs!C17=Inputs!C15,3&lt;1))),1,0)+IF(AND(AQ243&gt;0,OR(Inputs!C18&gt;Inputs!C15,AND(Inputs!C18=Inputs!C15,4&lt;1))),1,0)+IF(AND(AY243&gt;0,OR(Inputs!C19&gt;Inputs!C15,AND(Inputs!C19=Inputs!C15,5&lt;1))),1,0)+IF(AND(BG243&gt;0,OR(Inputs!C20&gt;Inputs!C15,AND(Inputs!C20=Inputs!C15,6&lt;1))),1,0)+IF(AND(BO243&gt;0,OR(Inputs!C21&gt;Inputs!C15,AND(Inputs!C21=Inputs!C15,7&lt;1))),1,0)+IF(AND(BW243&gt;0,OR(Inputs!C22&gt;Inputs!C15,AND(Inputs!C22=Inputs!C15,8&lt;1))),1,0)+IF(AND(CE243&gt;0,OR(Inputs!C23&gt;Inputs!C15,AND(Inputs!C23=Inputs!C15,9&lt;1))),1,0)))</f>
        <v>99</v>
      </c>
      <c r="X243" s="3">
        <f>IF(Inputs!$B$27&lt;&gt;"Ready","PENDING INPUTS",IF(A243&gt;Inputs!$B$6,0,MIN(MAX(0,(S243+T243+U243)-V243),MAX(0,C243-D243-(IF(O243&lt;W243,K243+L243+M243-N243,0)+IF(W243&lt;W243,S243+T243+U243-V243,0)+IF(AE243&lt;W243,AA243+AB243+AC243-AD243,0)+IF(AM243&lt;W243,AI243+AJ243+AK243-AL243,0)+IF(AU243&lt;W243,AQ243+AR243+AS243-AT243,0)+IF(BC243&lt;W243,AY243+AZ243+BA243-BB243,0)+IF(BK243&lt;W243,BG243+BH243+BI243-BJ243,0)+IF(BS243&lt;W243,BO243+BP243+BQ243-BR243,0)+IF(CA243&lt;W243,BW243+BX243+BY243-BZ243,0)+IF(CI243&lt;W243,CE243+CF243+CG243-CH243,0))))))</f>
        <v>0</v>
      </c>
      <c r="Y243" s="3">
        <f>IF(Inputs!$B$27&lt;&gt;"Ready","PENDING INPUTS",MIN((S243+T243+U243),IF(D243&gt;C243,IF(D243=0,0,V243*C243/D243),V243+X243)))</f>
        <v>0</v>
      </c>
      <c r="Z243" s="3">
        <f>IF(Inputs!$B$27&lt;&gt;"Ready","PENDING INPUTS",MAX(0,(S243+T243+U243)-Y243))</f>
        <v>0</v>
      </c>
      <c r="AA243" s="3">
        <f>IF(Inputs!$B$27&lt;&gt;"Ready","PENDING INPUTS",AH242)</f>
        <v>0</v>
      </c>
      <c r="AB243" s="3">
        <f>IF(Inputs!$B$27&lt;&gt;"Ready","PENDING INPUTS",IF(A243&lt;=Inputs!$B$6,ROUND(AA243*Inputs!C16/12,2),0))</f>
        <v>0</v>
      </c>
      <c r="AC243" s="3">
        <f>IF(Inputs!$B$27&lt;&gt;"Ready","PENDING INPUTS",IF(AND(A243&lt;=Inputs!$B$6,AA243&gt;0),Inputs!G16,0))</f>
        <v>0</v>
      </c>
      <c r="AD243" s="3">
        <f>IF(Inputs!$B$27&lt;&gt;"Ready","PENDING INPUTS",IF(A243&gt;Inputs!$B$6,0,MIN((AA243+AB243+AC243),IF(Inputs!H16=1,Inputs!D16,MAX(Inputs!F16,ROUND(AA243*Inputs!E16+AB243+AC243,2))))))</f>
        <v>0</v>
      </c>
      <c r="AE243">
        <f>IF(Inputs!$B$27&lt;&gt;"Ready","PENDING INPUTS",IF(AA243&lt;=0,99,1+IF(AND(K243&gt;0,OR(Inputs!C14&gt;Inputs!C16,AND(Inputs!C14=Inputs!C16,0&lt;2))),1,0)+IF(AND(S243&gt;0,OR(Inputs!C15&gt;Inputs!C16,AND(Inputs!C15=Inputs!C16,1&lt;2))),1,0)+IF(AND(AI243&gt;0,OR(Inputs!C17&gt;Inputs!C16,AND(Inputs!C17=Inputs!C16,3&lt;2))),1,0)+IF(AND(AQ243&gt;0,OR(Inputs!C18&gt;Inputs!C16,AND(Inputs!C18=Inputs!C16,4&lt;2))),1,0)+IF(AND(AY243&gt;0,OR(Inputs!C19&gt;Inputs!C16,AND(Inputs!C19=Inputs!C16,5&lt;2))),1,0)+IF(AND(BG243&gt;0,OR(Inputs!C20&gt;Inputs!C16,AND(Inputs!C20=Inputs!C16,6&lt;2))),1,0)+IF(AND(BO243&gt;0,OR(Inputs!C21&gt;Inputs!C16,AND(Inputs!C21=Inputs!C16,7&lt;2))),1,0)+IF(AND(BW243&gt;0,OR(Inputs!C22&gt;Inputs!C16,AND(Inputs!C22=Inputs!C16,8&lt;2))),1,0)+IF(AND(CE243&gt;0,OR(Inputs!C23&gt;Inputs!C16,AND(Inputs!C23=Inputs!C16,9&lt;2))),1,0)))</f>
        <v>99</v>
      </c>
      <c r="AF243" s="3">
        <f>IF(Inputs!$B$27&lt;&gt;"Ready","PENDING INPUTS",IF(A243&gt;Inputs!$B$6,0,MIN(MAX(0,(AA243+AB243+AC243)-AD243),MAX(0,C243-D243-(IF(O243&lt;AE243,K243+L243+M243-N243,0)+IF(W243&lt;AE243,S243+T243+U243-V243,0)+IF(AE243&lt;AE243,AA243+AB243+AC243-AD243,0)+IF(AM243&lt;AE243,AI243+AJ243+AK243-AL243,0)+IF(AU243&lt;AE243,AQ243+AR243+AS243-AT243,0)+IF(BC243&lt;AE243,AY243+AZ243+BA243-BB243,0)+IF(BK243&lt;AE243,BG243+BH243+BI243-BJ243,0)+IF(BS243&lt;AE243,BO243+BP243+BQ243-BR243,0)+IF(CA243&lt;AE243,BW243+BX243+BY243-BZ243,0)+IF(CI243&lt;AE243,CE243+CF243+CG243-CH243,0))))))</f>
        <v>0</v>
      </c>
      <c r="AG243" s="3">
        <f>IF(Inputs!$B$27&lt;&gt;"Ready","PENDING INPUTS",MIN((AA243+AB243+AC243),IF(D243&gt;C243,IF(D243=0,0,AD243*C243/D243),AD243+AF243)))</f>
        <v>0</v>
      </c>
      <c r="AH243" s="3">
        <f>IF(Inputs!$B$27&lt;&gt;"Ready","PENDING INPUTS",MAX(0,(AA243+AB243+AC243)-AG243))</f>
        <v>0</v>
      </c>
      <c r="AI243" s="3">
        <f>IF(Inputs!$B$27&lt;&gt;"Ready","PENDING INPUTS",AP242)</f>
        <v>0</v>
      </c>
      <c r="AJ243" s="3">
        <f>IF(Inputs!$B$27&lt;&gt;"Ready","PENDING INPUTS",IF(A243&lt;=Inputs!$B$6,ROUND(AI243*Inputs!C17/12,2),0))</f>
        <v>0</v>
      </c>
      <c r="AK243" s="3">
        <f>IF(Inputs!$B$27&lt;&gt;"Ready","PENDING INPUTS",IF(AND(A243&lt;=Inputs!$B$6,AI243&gt;0),Inputs!G17,0))</f>
        <v>0</v>
      </c>
      <c r="AL243" s="3">
        <f>IF(Inputs!$B$27&lt;&gt;"Ready","PENDING INPUTS",IF(A243&gt;Inputs!$B$6,0,MIN((AI243+AJ243+AK243),IF(Inputs!H17=1,Inputs!D17,MAX(Inputs!F17,ROUND(AI243*Inputs!E17+AJ243+AK243,2))))))</f>
        <v>0</v>
      </c>
      <c r="AM243">
        <f>IF(Inputs!$B$27&lt;&gt;"Ready","PENDING INPUTS",IF(AI243&lt;=0,99,1+IF(AND(K243&gt;0,OR(Inputs!C14&gt;Inputs!C17,AND(Inputs!C14=Inputs!C17,0&lt;3))),1,0)+IF(AND(S243&gt;0,OR(Inputs!C15&gt;Inputs!C17,AND(Inputs!C15=Inputs!C17,1&lt;3))),1,0)+IF(AND(AA243&gt;0,OR(Inputs!C16&gt;Inputs!C17,AND(Inputs!C16=Inputs!C17,2&lt;3))),1,0)+IF(AND(AQ243&gt;0,OR(Inputs!C18&gt;Inputs!C17,AND(Inputs!C18=Inputs!C17,4&lt;3))),1,0)+IF(AND(AY243&gt;0,OR(Inputs!C19&gt;Inputs!C17,AND(Inputs!C19=Inputs!C17,5&lt;3))),1,0)+IF(AND(BG243&gt;0,OR(Inputs!C20&gt;Inputs!C17,AND(Inputs!C20=Inputs!C17,6&lt;3))),1,0)+IF(AND(BO243&gt;0,OR(Inputs!C21&gt;Inputs!C17,AND(Inputs!C21=Inputs!C17,7&lt;3))),1,0)+IF(AND(BW243&gt;0,OR(Inputs!C22&gt;Inputs!C17,AND(Inputs!C22=Inputs!C17,8&lt;3))),1,0)+IF(AND(CE243&gt;0,OR(Inputs!C23&gt;Inputs!C17,AND(Inputs!C23=Inputs!C17,9&lt;3))),1,0)))</f>
        <v>99</v>
      </c>
      <c r="AN243" s="3">
        <f>IF(Inputs!$B$27&lt;&gt;"Ready","PENDING INPUTS",IF(A243&gt;Inputs!$B$6,0,MIN(MAX(0,(AI243+AJ243+AK243)-AL243),MAX(0,C243-D243-(IF(O243&lt;AM243,K243+L243+M243-N243,0)+IF(W243&lt;AM243,S243+T243+U243-V243,0)+IF(AE243&lt;AM243,AA243+AB243+AC243-AD243,0)+IF(AM243&lt;AM243,AI243+AJ243+AK243-AL243,0)+IF(AU243&lt;AM243,AQ243+AR243+AS243-AT243,0)+IF(BC243&lt;AM243,AY243+AZ243+BA243-BB243,0)+IF(BK243&lt;AM243,BG243+BH243+BI243-BJ243,0)+IF(BS243&lt;AM243,BO243+BP243+BQ243-BR243,0)+IF(CA243&lt;AM243,BW243+BX243+BY243-BZ243,0)+IF(CI243&lt;AM243,CE243+CF243+CG243-CH243,0))))))</f>
        <v>0</v>
      </c>
      <c r="AO243" s="3">
        <f>IF(Inputs!$B$27&lt;&gt;"Ready","PENDING INPUTS",MIN((AI243+AJ243+AK243),IF(D243&gt;C243,IF(D243=0,0,AL243*C243/D243),AL243+AN243)))</f>
        <v>0</v>
      </c>
      <c r="AP243" s="3">
        <f>IF(Inputs!$B$27&lt;&gt;"Ready","PENDING INPUTS",MAX(0,(AI243+AJ243+AK243)-AO243))</f>
        <v>0</v>
      </c>
      <c r="AQ243" s="3">
        <f>IF(Inputs!$B$27&lt;&gt;"Ready","PENDING INPUTS",AX242)</f>
        <v>0</v>
      </c>
      <c r="AR243" s="3">
        <f>IF(Inputs!$B$27&lt;&gt;"Ready","PENDING INPUTS",IF(A243&lt;=Inputs!$B$6,ROUND(AQ243*Inputs!C18/12,2),0))</f>
        <v>0</v>
      </c>
      <c r="AS243" s="3">
        <f>IF(Inputs!$B$27&lt;&gt;"Ready","PENDING INPUTS",IF(AND(A243&lt;=Inputs!$B$6,AQ243&gt;0),Inputs!G18,0))</f>
        <v>0</v>
      </c>
      <c r="AT243" s="3">
        <f>IF(Inputs!$B$27&lt;&gt;"Ready","PENDING INPUTS",IF(A243&gt;Inputs!$B$6,0,MIN((AQ243+AR243+AS243),IF(Inputs!H18=1,Inputs!D18,MAX(Inputs!F18,ROUND(AQ243*Inputs!E18+AR243+AS243,2))))))</f>
        <v>0</v>
      </c>
      <c r="AU243">
        <f>IF(Inputs!$B$27&lt;&gt;"Ready","PENDING INPUTS",IF(AQ243&lt;=0,99,1+IF(AND(K243&gt;0,OR(Inputs!C14&gt;Inputs!C18,AND(Inputs!C14=Inputs!C18,0&lt;4))),1,0)+IF(AND(S243&gt;0,OR(Inputs!C15&gt;Inputs!C18,AND(Inputs!C15=Inputs!C18,1&lt;4))),1,0)+IF(AND(AA243&gt;0,OR(Inputs!C16&gt;Inputs!C18,AND(Inputs!C16=Inputs!C18,2&lt;4))),1,0)+IF(AND(AI243&gt;0,OR(Inputs!C17&gt;Inputs!C18,AND(Inputs!C17=Inputs!C18,3&lt;4))),1,0)+IF(AND(AY243&gt;0,OR(Inputs!C19&gt;Inputs!C18,AND(Inputs!C19=Inputs!C18,5&lt;4))),1,0)+IF(AND(BG243&gt;0,OR(Inputs!C20&gt;Inputs!C18,AND(Inputs!C20=Inputs!C18,6&lt;4))),1,0)+IF(AND(BO243&gt;0,OR(Inputs!C21&gt;Inputs!C18,AND(Inputs!C21=Inputs!C18,7&lt;4))),1,0)+IF(AND(BW243&gt;0,OR(Inputs!C22&gt;Inputs!C18,AND(Inputs!C22=Inputs!C18,8&lt;4))),1,0)+IF(AND(CE243&gt;0,OR(Inputs!C23&gt;Inputs!C18,AND(Inputs!C23=Inputs!C18,9&lt;4))),1,0)))</f>
        <v>99</v>
      </c>
      <c r="AV243" s="3">
        <f>IF(Inputs!$B$27&lt;&gt;"Ready","PENDING INPUTS",IF(A243&gt;Inputs!$B$6,0,MIN(MAX(0,(AQ243+AR243+AS243)-AT243),MAX(0,C243-D243-(IF(O243&lt;AU243,K243+L243+M243-N243,0)+IF(W243&lt;AU243,S243+T243+U243-V243,0)+IF(AE243&lt;AU243,AA243+AB243+AC243-AD243,0)+IF(AM243&lt;AU243,AI243+AJ243+AK243-AL243,0)+IF(AU243&lt;AU243,AQ243+AR243+AS243-AT243,0)+IF(BC243&lt;AU243,AY243+AZ243+BA243-BB243,0)+IF(BK243&lt;AU243,BG243+BH243+BI243-BJ243,0)+IF(BS243&lt;AU243,BO243+BP243+BQ243-BR243,0)+IF(CA243&lt;AU243,BW243+BX243+BY243-BZ243,0)+IF(CI243&lt;AU243,CE243+CF243+CG243-CH243,0))))))</f>
        <v>0</v>
      </c>
      <c r="AW243" s="3">
        <f>IF(Inputs!$B$27&lt;&gt;"Ready","PENDING INPUTS",MIN((AQ243+AR243+AS243),IF(D243&gt;C243,IF(D243=0,0,AT243*C243/D243),AT243+AV243)))</f>
        <v>0</v>
      </c>
      <c r="AX243" s="3">
        <f>IF(Inputs!$B$27&lt;&gt;"Ready","PENDING INPUTS",MAX(0,(AQ243+AR243+AS243)-AW243))</f>
        <v>0</v>
      </c>
      <c r="AY243" s="3">
        <f>IF(Inputs!$B$27&lt;&gt;"Ready","PENDING INPUTS",BF242)</f>
        <v>0</v>
      </c>
      <c r="AZ243" s="3">
        <f>IF(Inputs!$B$27&lt;&gt;"Ready","PENDING INPUTS",IF(A243&lt;=Inputs!$B$6,ROUND(AY243*Inputs!C19/12,2),0))</f>
        <v>0</v>
      </c>
      <c r="BA243" s="3">
        <f>IF(Inputs!$B$27&lt;&gt;"Ready","PENDING INPUTS",IF(AND(A243&lt;=Inputs!$B$6,AY243&gt;0),Inputs!G19,0))</f>
        <v>0</v>
      </c>
      <c r="BB243" s="3">
        <f>IF(Inputs!$B$27&lt;&gt;"Ready","PENDING INPUTS",IF(A243&gt;Inputs!$B$6,0,MIN((AY243+AZ243+BA243),IF(Inputs!H19=1,Inputs!D19,MAX(Inputs!F19,ROUND(AY243*Inputs!E19+AZ243+BA243,2))))))</f>
        <v>0</v>
      </c>
      <c r="BC243">
        <f>IF(Inputs!$B$27&lt;&gt;"Ready","PENDING INPUTS",IF(AY243&lt;=0,99,1+IF(AND(K243&gt;0,OR(Inputs!C14&gt;Inputs!C19,AND(Inputs!C14=Inputs!C19,0&lt;5))),1,0)+IF(AND(S243&gt;0,OR(Inputs!C15&gt;Inputs!C19,AND(Inputs!C15=Inputs!C19,1&lt;5))),1,0)+IF(AND(AA243&gt;0,OR(Inputs!C16&gt;Inputs!C19,AND(Inputs!C16=Inputs!C19,2&lt;5))),1,0)+IF(AND(AI243&gt;0,OR(Inputs!C17&gt;Inputs!C19,AND(Inputs!C17=Inputs!C19,3&lt;5))),1,0)+IF(AND(AQ243&gt;0,OR(Inputs!C18&gt;Inputs!C19,AND(Inputs!C18=Inputs!C19,4&lt;5))),1,0)+IF(AND(BG243&gt;0,OR(Inputs!C20&gt;Inputs!C19,AND(Inputs!C20=Inputs!C19,6&lt;5))),1,0)+IF(AND(BO243&gt;0,OR(Inputs!C21&gt;Inputs!C19,AND(Inputs!C21=Inputs!C19,7&lt;5))),1,0)+IF(AND(BW243&gt;0,OR(Inputs!C22&gt;Inputs!C19,AND(Inputs!C22=Inputs!C19,8&lt;5))),1,0)+IF(AND(CE243&gt;0,OR(Inputs!C23&gt;Inputs!C19,AND(Inputs!C23=Inputs!C19,9&lt;5))),1,0)))</f>
        <v>99</v>
      </c>
      <c r="BD243" s="3">
        <f>IF(Inputs!$B$27&lt;&gt;"Ready","PENDING INPUTS",IF(A243&gt;Inputs!$B$6,0,MIN(MAX(0,(AY243+AZ243+BA243)-BB243),MAX(0,C243-D243-(IF(O243&lt;BC243,K243+L243+M243-N243,0)+IF(W243&lt;BC243,S243+T243+U243-V243,0)+IF(AE243&lt;BC243,AA243+AB243+AC243-AD243,0)+IF(AM243&lt;BC243,AI243+AJ243+AK243-AL243,0)+IF(AU243&lt;BC243,AQ243+AR243+AS243-AT243,0)+IF(BC243&lt;BC243,AY243+AZ243+BA243-BB243,0)+IF(BK243&lt;BC243,BG243+BH243+BI243-BJ243,0)+IF(BS243&lt;BC243,BO243+BP243+BQ243-BR243,0)+IF(CA243&lt;BC243,BW243+BX243+BY243-BZ243,0)+IF(CI243&lt;BC243,CE243+CF243+CG243-CH243,0))))))</f>
        <v>0</v>
      </c>
      <c r="BE243" s="3">
        <f>IF(Inputs!$B$27&lt;&gt;"Ready","PENDING INPUTS",MIN((AY243+AZ243+BA243),IF(D243&gt;C243,IF(D243=0,0,BB243*C243/D243),BB243+BD243)))</f>
        <v>0</v>
      </c>
      <c r="BF243" s="3">
        <f>IF(Inputs!$B$27&lt;&gt;"Ready","PENDING INPUTS",MAX(0,(AY243+AZ243+BA243)-BE243))</f>
        <v>0</v>
      </c>
      <c r="BG243" s="3">
        <f>IF(Inputs!$B$27&lt;&gt;"Ready","PENDING INPUTS",BN242)</f>
        <v>0</v>
      </c>
      <c r="BH243" s="3">
        <f>IF(Inputs!$B$27&lt;&gt;"Ready","PENDING INPUTS",IF(A243&lt;=Inputs!$B$6,ROUND(BG243*Inputs!C20/12,2),0))</f>
        <v>0</v>
      </c>
      <c r="BI243" s="3">
        <f>IF(Inputs!$B$27&lt;&gt;"Ready","PENDING INPUTS",IF(AND(A243&lt;=Inputs!$B$6,BG243&gt;0),Inputs!G20,0))</f>
        <v>0</v>
      </c>
      <c r="BJ243" s="3">
        <f>IF(Inputs!$B$27&lt;&gt;"Ready","PENDING INPUTS",IF(A243&gt;Inputs!$B$6,0,MIN((BG243+BH243+BI243),IF(Inputs!H20=1,Inputs!D20,MAX(Inputs!F20,ROUND(BG243*Inputs!E20+BH243+BI243,2))))))</f>
        <v>0</v>
      </c>
      <c r="BK243">
        <f>IF(Inputs!$B$27&lt;&gt;"Ready","PENDING INPUTS",IF(BG243&lt;=0,99,1+IF(AND(K243&gt;0,OR(Inputs!C14&gt;Inputs!C20,AND(Inputs!C14=Inputs!C20,0&lt;6))),1,0)+IF(AND(S243&gt;0,OR(Inputs!C15&gt;Inputs!C20,AND(Inputs!C15=Inputs!C20,1&lt;6))),1,0)+IF(AND(AA243&gt;0,OR(Inputs!C16&gt;Inputs!C20,AND(Inputs!C16=Inputs!C20,2&lt;6))),1,0)+IF(AND(AI243&gt;0,OR(Inputs!C17&gt;Inputs!C20,AND(Inputs!C17=Inputs!C20,3&lt;6))),1,0)+IF(AND(AQ243&gt;0,OR(Inputs!C18&gt;Inputs!C20,AND(Inputs!C18=Inputs!C20,4&lt;6))),1,0)+IF(AND(AY243&gt;0,OR(Inputs!C19&gt;Inputs!C20,AND(Inputs!C19=Inputs!C20,5&lt;6))),1,0)+IF(AND(BO243&gt;0,OR(Inputs!C21&gt;Inputs!C20,AND(Inputs!C21=Inputs!C20,7&lt;6))),1,0)+IF(AND(BW243&gt;0,OR(Inputs!C22&gt;Inputs!C20,AND(Inputs!C22=Inputs!C20,8&lt;6))),1,0)+IF(AND(CE243&gt;0,OR(Inputs!C23&gt;Inputs!C20,AND(Inputs!C23=Inputs!C20,9&lt;6))),1,0)))</f>
        <v>99</v>
      </c>
      <c r="BL243" s="3">
        <f>IF(Inputs!$B$27&lt;&gt;"Ready","PENDING INPUTS",IF(A243&gt;Inputs!$B$6,0,MIN(MAX(0,(BG243+BH243+BI243)-BJ243),MAX(0,C243-D243-(IF(O243&lt;BK243,K243+L243+M243-N243,0)+IF(W243&lt;BK243,S243+T243+U243-V243,0)+IF(AE243&lt;BK243,AA243+AB243+AC243-AD243,0)+IF(AM243&lt;BK243,AI243+AJ243+AK243-AL243,0)+IF(AU243&lt;BK243,AQ243+AR243+AS243-AT243,0)+IF(BC243&lt;BK243,AY243+AZ243+BA243-BB243,0)+IF(BK243&lt;BK243,BG243+BH243+BI243-BJ243,0)+IF(BS243&lt;BK243,BO243+BP243+BQ243-BR243,0)+IF(CA243&lt;BK243,BW243+BX243+BY243-BZ243,0)+IF(CI243&lt;BK243,CE243+CF243+CG243-CH243,0))))))</f>
        <v>0</v>
      </c>
      <c r="BM243" s="3">
        <f>IF(Inputs!$B$27&lt;&gt;"Ready","PENDING INPUTS",MIN((BG243+BH243+BI243),IF(D243&gt;C243,IF(D243=0,0,BJ243*C243/D243),BJ243+BL243)))</f>
        <v>0</v>
      </c>
      <c r="BN243" s="3">
        <f>IF(Inputs!$B$27&lt;&gt;"Ready","PENDING INPUTS",MAX(0,(BG243+BH243+BI243)-BM243))</f>
        <v>0</v>
      </c>
      <c r="BO243" s="3">
        <f>IF(Inputs!$B$27&lt;&gt;"Ready","PENDING INPUTS",BV242)</f>
        <v>0</v>
      </c>
      <c r="BP243" s="3">
        <f>IF(Inputs!$B$27&lt;&gt;"Ready","PENDING INPUTS",IF(A243&lt;=Inputs!$B$6,ROUND(BO243*Inputs!C21/12,2),0))</f>
        <v>0</v>
      </c>
      <c r="BQ243" s="3">
        <f>IF(Inputs!$B$27&lt;&gt;"Ready","PENDING INPUTS",IF(AND(A243&lt;=Inputs!$B$6,BO243&gt;0),Inputs!G21,0))</f>
        <v>0</v>
      </c>
      <c r="BR243" s="3">
        <f>IF(Inputs!$B$27&lt;&gt;"Ready","PENDING INPUTS",IF(A243&gt;Inputs!$B$6,0,MIN((BO243+BP243+BQ243),IF(Inputs!H21=1,Inputs!D21,MAX(Inputs!F21,ROUND(BO243*Inputs!E21+BP243+BQ243,2))))))</f>
        <v>0</v>
      </c>
      <c r="BS243">
        <f>IF(Inputs!$B$27&lt;&gt;"Ready","PENDING INPUTS",IF(BO243&lt;=0,99,1+IF(AND(K243&gt;0,OR(Inputs!C14&gt;Inputs!C21,AND(Inputs!C14=Inputs!C21,0&lt;7))),1,0)+IF(AND(S243&gt;0,OR(Inputs!C15&gt;Inputs!C21,AND(Inputs!C15=Inputs!C21,1&lt;7))),1,0)+IF(AND(AA243&gt;0,OR(Inputs!C16&gt;Inputs!C21,AND(Inputs!C16=Inputs!C21,2&lt;7))),1,0)+IF(AND(AI243&gt;0,OR(Inputs!C17&gt;Inputs!C21,AND(Inputs!C17=Inputs!C21,3&lt;7))),1,0)+IF(AND(AQ243&gt;0,OR(Inputs!C18&gt;Inputs!C21,AND(Inputs!C18=Inputs!C21,4&lt;7))),1,0)+IF(AND(AY243&gt;0,OR(Inputs!C19&gt;Inputs!C21,AND(Inputs!C19=Inputs!C21,5&lt;7))),1,0)+IF(AND(BG243&gt;0,OR(Inputs!C20&gt;Inputs!C21,AND(Inputs!C20=Inputs!C21,6&lt;7))),1,0)+IF(AND(BW243&gt;0,OR(Inputs!C22&gt;Inputs!C21,AND(Inputs!C22=Inputs!C21,8&lt;7))),1,0)+IF(AND(CE243&gt;0,OR(Inputs!C23&gt;Inputs!C21,AND(Inputs!C23=Inputs!C21,9&lt;7))),1,0)))</f>
        <v>99</v>
      </c>
      <c r="BT243" s="3">
        <f>IF(Inputs!$B$27&lt;&gt;"Ready","PENDING INPUTS",IF(A243&gt;Inputs!$B$6,0,MIN(MAX(0,(BO243+BP243+BQ243)-BR243),MAX(0,C243-D243-(IF(O243&lt;BS243,K243+L243+M243-N243,0)+IF(W243&lt;BS243,S243+T243+U243-V243,0)+IF(AE243&lt;BS243,AA243+AB243+AC243-AD243,0)+IF(AM243&lt;BS243,AI243+AJ243+AK243-AL243,0)+IF(AU243&lt;BS243,AQ243+AR243+AS243-AT243,0)+IF(BC243&lt;BS243,AY243+AZ243+BA243-BB243,0)+IF(BK243&lt;BS243,BG243+BH243+BI243-BJ243,0)+IF(BS243&lt;BS243,BO243+BP243+BQ243-BR243,0)+IF(CA243&lt;BS243,BW243+BX243+BY243-BZ243,0)+IF(CI243&lt;BS243,CE243+CF243+CG243-CH243,0))))))</f>
        <v>0</v>
      </c>
      <c r="BU243" s="3">
        <f>IF(Inputs!$B$27&lt;&gt;"Ready","PENDING INPUTS",MIN((BO243+BP243+BQ243),IF(D243&gt;C243,IF(D243=0,0,BR243*C243/D243),BR243+BT243)))</f>
        <v>0</v>
      </c>
      <c r="BV243" s="3">
        <f>IF(Inputs!$B$27&lt;&gt;"Ready","PENDING INPUTS",MAX(0,(BO243+BP243+BQ243)-BU243))</f>
        <v>0</v>
      </c>
      <c r="BW243" s="3">
        <f>IF(Inputs!$B$27&lt;&gt;"Ready","PENDING INPUTS",CD242)</f>
        <v>0</v>
      </c>
      <c r="BX243" s="3">
        <f>IF(Inputs!$B$27&lt;&gt;"Ready","PENDING INPUTS",IF(A243&lt;=Inputs!$B$6,ROUND(BW243*Inputs!C22/12,2),0))</f>
        <v>0</v>
      </c>
      <c r="BY243" s="3">
        <f>IF(Inputs!$B$27&lt;&gt;"Ready","PENDING INPUTS",IF(AND(A243&lt;=Inputs!$B$6,BW243&gt;0),Inputs!G22,0))</f>
        <v>0</v>
      </c>
      <c r="BZ243" s="3">
        <f>IF(Inputs!$B$27&lt;&gt;"Ready","PENDING INPUTS",IF(A243&gt;Inputs!$B$6,0,MIN((BW243+BX243+BY243),IF(Inputs!H22=1,Inputs!D22,MAX(Inputs!F22,ROUND(BW243*Inputs!E22+BX243+BY243,2))))))</f>
        <v>0</v>
      </c>
      <c r="CA243">
        <f>IF(Inputs!$B$27&lt;&gt;"Ready","PENDING INPUTS",IF(BW243&lt;=0,99,1+IF(AND(K243&gt;0,OR(Inputs!C14&gt;Inputs!C22,AND(Inputs!C14=Inputs!C22,0&lt;8))),1,0)+IF(AND(S243&gt;0,OR(Inputs!C15&gt;Inputs!C22,AND(Inputs!C15=Inputs!C22,1&lt;8))),1,0)+IF(AND(AA243&gt;0,OR(Inputs!C16&gt;Inputs!C22,AND(Inputs!C16=Inputs!C22,2&lt;8))),1,0)+IF(AND(AI243&gt;0,OR(Inputs!C17&gt;Inputs!C22,AND(Inputs!C17=Inputs!C22,3&lt;8))),1,0)+IF(AND(AQ243&gt;0,OR(Inputs!C18&gt;Inputs!C22,AND(Inputs!C18=Inputs!C22,4&lt;8))),1,0)+IF(AND(AY243&gt;0,OR(Inputs!C19&gt;Inputs!C22,AND(Inputs!C19=Inputs!C22,5&lt;8))),1,0)+IF(AND(BG243&gt;0,OR(Inputs!C20&gt;Inputs!C22,AND(Inputs!C20=Inputs!C22,6&lt;8))),1,0)+IF(AND(BO243&gt;0,OR(Inputs!C21&gt;Inputs!C22,AND(Inputs!C21=Inputs!C22,7&lt;8))),1,0)+IF(AND(CE243&gt;0,OR(Inputs!C23&gt;Inputs!C22,AND(Inputs!C23=Inputs!C22,9&lt;8))),1,0)))</f>
        <v>99</v>
      </c>
      <c r="CB243" s="3">
        <f>IF(Inputs!$B$27&lt;&gt;"Ready","PENDING INPUTS",IF(A243&gt;Inputs!$B$6,0,MIN(MAX(0,(BW243+BX243+BY243)-BZ243),MAX(0,C243-D243-(IF(O243&lt;CA243,K243+L243+M243-N243,0)+IF(W243&lt;CA243,S243+T243+U243-V243,0)+IF(AE243&lt;CA243,AA243+AB243+AC243-AD243,0)+IF(AM243&lt;CA243,AI243+AJ243+AK243-AL243,0)+IF(AU243&lt;CA243,AQ243+AR243+AS243-AT243,0)+IF(BC243&lt;CA243,AY243+AZ243+BA243-BB243,0)+IF(BK243&lt;CA243,BG243+BH243+BI243-BJ243,0)+IF(BS243&lt;CA243,BO243+BP243+BQ243-BR243,0)+IF(CA243&lt;CA243,BW243+BX243+BY243-BZ243,0)+IF(CI243&lt;CA243,CE243+CF243+CG243-CH243,0))))))</f>
        <v>0</v>
      </c>
      <c r="CC243" s="3">
        <f>IF(Inputs!$B$27&lt;&gt;"Ready","PENDING INPUTS",MIN((BW243+BX243+BY243),IF(D243&gt;C243,IF(D243=0,0,BZ243*C243/D243),BZ243+CB243)))</f>
        <v>0</v>
      </c>
      <c r="CD243" s="3">
        <f>IF(Inputs!$B$27&lt;&gt;"Ready","PENDING INPUTS",MAX(0,(BW243+BX243+BY243)-CC243))</f>
        <v>0</v>
      </c>
      <c r="CE243" s="3">
        <f>IF(Inputs!$B$27&lt;&gt;"Ready","PENDING INPUTS",CL242)</f>
        <v>0</v>
      </c>
      <c r="CF243" s="3">
        <f>IF(Inputs!$B$27&lt;&gt;"Ready","PENDING INPUTS",IF(A243&lt;=Inputs!$B$6,ROUND(CE243*Inputs!C23/12,2),0))</f>
        <v>0</v>
      </c>
      <c r="CG243" s="3">
        <f>IF(Inputs!$B$27&lt;&gt;"Ready","PENDING INPUTS",IF(AND(A243&lt;=Inputs!$B$6,CE243&gt;0),Inputs!G23,0))</f>
        <v>0</v>
      </c>
      <c r="CH243" s="3">
        <f>IF(Inputs!$B$27&lt;&gt;"Ready","PENDING INPUTS",IF(A243&gt;Inputs!$B$6,0,MIN((CE243+CF243+CG243),IF(Inputs!H23=1,Inputs!D23,MAX(Inputs!F23,ROUND(CE243*Inputs!E23+CF243+CG243,2))))))</f>
        <v>0</v>
      </c>
      <c r="CI243">
        <f>IF(Inputs!$B$27&lt;&gt;"Ready","PENDING INPUTS",IF(CE243&lt;=0,99,1+IF(AND(K243&gt;0,OR(Inputs!C14&gt;Inputs!C23,AND(Inputs!C14=Inputs!C23,0&lt;9))),1,0)+IF(AND(S243&gt;0,OR(Inputs!C15&gt;Inputs!C23,AND(Inputs!C15=Inputs!C23,1&lt;9))),1,0)+IF(AND(AA243&gt;0,OR(Inputs!C16&gt;Inputs!C23,AND(Inputs!C16=Inputs!C23,2&lt;9))),1,0)+IF(AND(AI243&gt;0,OR(Inputs!C17&gt;Inputs!C23,AND(Inputs!C17=Inputs!C23,3&lt;9))),1,0)+IF(AND(AQ243&gt;0,OR(Inputs!C18&gt;Inputs!C23,AND(Inputs!C18=Inputs!C23,4&lt;9))),1,0)+IF(AND(AY243&gt;0,OR(Inputs!C19&gt;Inputs!C23,AND(Inputs!C19=Inputs!C23,5&lt;9))),1,0)+IF(AND(BG243&gt;0,OR(Inputs!C20&gt;Inputs!C23,AND(Inputs!C20=Inputs!C23,6&lt;9))),1,0)+IF(AND(BO243&gt;0,OR(Inputs!C21&gt;Inputs!C23,AND(Inputs!C21=Inputs!C23,7&lt;9))),1,0)+IF(AND(BW243&gt;0,OR(Inputs!C22&gt;Inputs!C23,AND(Inputs!C22=Inputs!C23,8&lt;9))),1,0)))</f>
        <v>99</v>
      </c>
      <c r="CJ243" s="3">
        <f>IF(Inputs!$B$27&lt;&gt;"Ready","PENDING INPUTS",IF(A243&gt;Inputs!$B$6,0,MIN(MAX(0,(CE243+CF243+CG243)-CH243),MAX(0,C243-D243-(IF(O243&lt;CI243,K243+L243+M243-N243,0)+IF(W243&lt;CI243,S243+T243+U243-V243,0)+IF(AE243&lt;CI243,AA243+AB243+AC243-AD243,0)+IF(AM243&lt;CI243,AI243+AJ243+AK243-AL243,0)+IF(AU243&lt;CI243,AQ243+AR243+AS243-AT243,0)+IF(BC243&lt;CI243,AY243+AZ243+BA243-BB243,0)+IF(BK243&lt;CI243,BG243+BH243+BI243-BJ243,0)+IF(BS243&lt;CI243,BO243+BP243+BQ243-BR243,0)+IF(CA243&lt;CI243,BW243+BX243+BY243-BZ243,0)+IF(CI243&lt;CI243,CE243+CF243+CG243-CH243,0))))))</f>
        <v>0</v>
      </c>
      <c r="CK243" s="3">
        <f>IF(Inputs!$B$27&lt;&gt;"Ready","PENDING INPUTS",MIN((CE243+CF243+CG243),IF(D243&gt;C243,IF(D243=0,0,CH243*C243/D243),CH243+CJ243)))</f>
        <v>0</v>
      </c>
      <c r="CL243" s="3">
        <f>IF(Inputs!$B$27&lt;&gt;"Ready","PENDING INPUTS",MAX(0,(CE243+CF243+CG243)-CK243))</f>
        <v>0</v>
      </c>
    </row>
    <row r="244" spans="1:90" ht="27.95" customHeight="1" x14ac:dyDescent="0.25">
      <c r="A244">
        <v>240</v>
      </c>
      <c r="B244" s="13">
        <f>IF(Inputs!$B$27&lt;&gt;"Ready","PENDING INPUTS",EDATE(Inputs!$B$5,A244-1))</f>
        <v>53571</v>
      </c>
      <c r="C244" s="3">
        <f>IF(Inputs!$B$27&lt;&gt;"Ready","PENDING INPUTS",IF(A244&lt;=Inputs!$B$6,MAX(0,Inputs!$B$4+IF(A244=Inputs!$B$7,Inputs!$B$8,0)+IF(A244=Inputs!$B$9,Inputs!$B$10,0)),0))</f>
        <v>0</v>
      </c>
      <c r="D244" s="3">
        <f>IF(Inputs!$B$27&lt;&gt;"Ready","PENDING INPUTS",SUM(N244,V244,AD244,AL244,AT244,BB244,BJ244,BR244,BZ244,CH244))</f>
        <v>0</v>
      </c>
      <c r="E244" s="3">
        <f>IF(Inputs!$B$27&lt;&gt;"Ready","PENDING INPUTS",MAX(0,D244-C244))</f>
        <v>0</v>
      </c>
      <c r="F244" s="3">
        <f>IF(Inputs!$B$27&lt;&gt;"Ready","PENDING INPUTS",SUM(Q244,Y244,AG244,AO244,AW244,BE244,BM244,BU244,CC244,CK244))</f>
        <v>0</v>
      </c>
      <c r="G244" s="3">
        <f>IF(Inputs!$B$27&lt;&gt;"Ready","PENDING INPUTS",SUM(L244,T244,AB244,AJ244,AR244,AZ244,BH244,BP244,BX244,CF244))</f>
        <v>0</v>
      </c>
      <c r="H244" s="3">
        <f>IF(Inputs!$B$27&lt;&gt;"Ready","PENDING INPUTS",SUM(M244,U244,AC244,AK244,AS244,BA244,BI244,BQ244,BY244,CG244))</f>
        <v>0</v>
      </c>
      <c r="I244" s="3">
        <f>IF(Inputs!$B$27&lt;&gt;"Ready","PENDING INPUTS",SUM(R244,Z244,AH244,AP244,AX244,BF244,BN244,BV244,CD244,CL244))</f>
        <v>0</v>
      </c>
      <c r="J244" t="str">
        <f>IF(Inputs!$B$27&lt;&gt;"Ready","PENDING INPUTS",IF(A244&gt;Inputs!$B$6,"Beyond horizon",IF(E244&gt;0.005,"MINIMUM SHORTFALL",IF(I244&lt;0.005,"Paid off","In progress"))))</f>
        <v>Beyond horizon</v>
      </c>
      <c r="K244" s="3">
        <f>IF(Inputs!$B$27&lt;&gt;"Ready","PENDING INPUTS",R243)</f>
        <v>0</v>
      </c>
      <c r="L244" s="3">
        <f>IF(Inputs!$B$27&lt;&gt;"Ready","PENDING INPUTS",IF(A244&lt;=Inputs!$B$6,ROUND(K244*Inputs!C14/12,2),0))</f>
        <v>0</v>
      </c>
      <c r="M244" s="3">
        <f>IF(Inputs!$B$27&lt;&gt;"Ready","PENDING INPUTS",IF(AND(A244&lt;=Inputs!$B$6,K244&gt;0),Inputs!G14,0))</f>
        <v>0</v>
      </c>
      <c r="N244" s="3">
        <f>IF(Inputs!$B$27&lt;&gt;"Ready","PENDING INPUTS",IF(A244&gt;Inputs!$B$6,0,MIN((K244+L244+M244),IF(Inputs!H14=1,Inputs!D14,MAX(Inputs!F14,ROUND(K244*Inputs!E14+L244+M244,2))))))</f>
        <v>0</v>
      </c>
      <c r="O244">
        <f>IF(Inputs!$B$27&lt;&gt;"Ready","PENDING INPUTS",IF(K244&lt;=0,99,1+IF(AND(S244&gt;0,OR(Inputs!C15&gt;Inputs!C14,AND(Inputs!C15=Inputs!C14,1&lt;0))),1,0)+IF(AND(AA244&gt;0,OR(Inputs!C16&gt;Inputs!C14,AND(Inputs!C16=Inputs!C14,2&lt;0))),1,0)+IF(AND(AI244&gt;0,OR(Inputs!C17&gt;Inputs!C14,AND(Inputs!C17=Inputs!C14,3&lt;0))),1,0)+IF(AND(AQ244&gt;0,OR(Inputs!C18&gt;Inputs!C14,AND(Inputs!C18=Inputs!C14,4&lt;0))),1,0)+IF(AND(AY244&gt;0,OR(Inputs!C19&gt;Inputs!C14,AND(Inputs!C19=Inputs!C14,5&lt;0))),1,0)+IF(AND(BG244&gt;0,OR(Inputs!C20&gt;Inputs!C14,AND(Inputs!C20=Inputs!C14,6&lt;0))),1,0)+IF(AND(BO244&gt;0,OR(Inputs!C21&gt;Inputs!C14,AND(Inputs!C21=Inputs!C14,7&lt;0))),1,0)+IF(AND(BW244&gt;0,OR(Inputs!C22&gt;Inputs!C14,AND(Inputs!C22=Inputs!C14,8&lt;0))),1,0)+IF(AND(CE244&gt;0,OR(Inputs!C23&gt;Inputs!C14,AND(Inputs!C23=Inputs!C14,9&lt;0))),1,0)))</f>
        <v>99</v>
      </c>
      <c r="P244" s="3">
        <f>IF(Inputs!$B$27&lt;&gt;"Ready","PENDING INPUTS",IF(A244&gt;Inputs!$B$6,0,MIN(MAX(0,(K244+L244+M244)-N244),MAX(0,C244-D244-(IF(O244&lt;O244,K244+L244+M244-N244,0)+IF(W244&lt;O244,S244+T244+U244-V244,0)+IF(AE244&lt;O244,AA244+AB244+AC244-AD244,0)+IF(AM244&lt;O244,AI244+AJ244+AK244-AL244,0)+IF(AU244&lt;O244,AQ244+AR244+AS244-AT244,0)+IF(BC244&lt;O244,AY244+AZ244+BA244-BB244,0)+IF(BK244&lt;O244,BG244+BH244+BI244-BJ244,0)+IF(BS244&lt;O244,BO244+BP244+BQ244-BR244,0)+IF(CA244&lt;O244,BW244+BX244+BY244-BZ244,0)+IF(CI244&lt;O244,CE244+CF244+CG244-CH244,0))))))</f>
        <v>0</v>
      </c>
      <c r="Q244" s="3">
        <f>IF(Inputs!$B$27&lt;&gt;"Ready","PENDING INPUTS",MIN((K244+L244+M244),IF(D244&gt;C244,IF(D244=0,0,N244*C244/D244),N244+P244)))</f>
        <v>0</v>
      </c>
      <c r="R244" s="3">
        <f>IF(Inputs!$B$27&lt;&gt;"Ready","PENDING INPUTS",MAX(0,(K244+L244+M244)-Q244))</f>
        <v>0</v>
      </c>
      <c r="S244" s="3">
        <f>IF(Inputs!$B$27&lt;&gt;"Ready","PENDING INPUTS",Z243)</f>
        <v>0</v>
      </c>
      <c r="T244" s="3">
        <f>IF(Inputs!$B$27&lt;&gt;"Ready","PENDING INPUTS",IF(A244&lt;=Inputs!$B$6,ROUND(S244*Inputs!C15/12,2),0))</f>
        <v>0</v>
      </c>
      <c r="U244" s="3">
        <f>IF(Inputs!$B$27&lt;&gt;"Ready","PENDING INPUTS",IF(AND(A244&lt;=Inputs!$B$6,S244&gt;0),Inputs!G15,0))</f>
        <v>0</v>
      </c>
      <c r="V244" s="3">
        <f>IF(Inputs!$B$27&lt;&gt;"Ready","PENDING INPUTS",IF(A244&gt;Inputs!$B$6,0,MIN((S244+T244+U244),IF(Inputs!H15=1,Inputs!D15,MAX(Inputs!F15,ROUND(S244*Inputs!E15+T244+U244,2))))))</f>
        <v>0</v>
      </c>
      <c r="W244">
        <f>IF(Inputs!$B$27&lt;&gt;"Ready","PENDING INPUTS",IF(S244&lt;=0,99,1+IF(AND(K244&gt;0,OR(Inputs!C14&gt;Inputs!C15,AND(Inputs!C14=Inputs!C15,0&lt;1))),1,0)+IF(AND(AA244&gt;0,OR(Inputs!C16&gt;Inputs!C15,AND(Inputs!C16=Inputs!C15,2&lt;1))),1,0)+IF(AND(AI244&gt;0,OR(Inputs!C17&gt;Inputs!C15,AND(Inputs!C17=Inputs!C15,3&lt;1))),1,0)+IF(AND(AQ244&gt;0,OR(Inputs!C18&gt;Inputs!C15,AND(Inputs!C18=Inputs!C15,4&lt;1))),1,0)+IF(AND(AY244&gt;0,OR(Inputs!C19&gt;Inputs!C15,AND(Inputs!C19=Inputs!C15,5&lt;1))),1,0)+IF(AND(BG244&gt;0,OR(Inputs!C20&gt;Inputs!C15,AND(Inputs!C20=Inputs!C15,6&lt;1))),1,0)+IF(AND(BO244&gt;0,OR(Inputs!C21&gt;Inputs!C15,AND(Inputs!C21=Inputs!C15,7&lt;1))),1,0)+IF(AND(BW244&gt;0,OR(Inputs!C22&gt;Inputs!C15,AND(Inputs!C22=Inputs!C15,8&lt;1))),1,0)+IF(AND(CE244&gt;0,OR(Inputs!C23&gt;Inputs!C15,AND(Inputs!C23=Inputs!C15,9&lt;1))),1,0)))</f>
        <v>99</v>
      </c>
      <c r="X244" s="3">
        <f>IF(Inputs!$B$27&lt;&gt;"Ready","PENDING INPUTS",IF(A244&gt;Inputs!$B$6,0,MIN(MAX(0,(S244+T244+U244)-V244),MAX(0,C244-D244-(IF(O244&lt;W244,K244+L244+M244-N244,0)+IF(W244&lt;W244,S244+T244+U244-V244,0)+IF(AE244&lt;W244,AA244+AB244+AC244-AD244,0)+IF(AM244&lt;W244,AI244+AJ244+AK244-AL244,0)+IF(AU244&lt;W244,AQ244+AR244+AS244-AT244,0)+IF(BC244&lt;W244,AY244+AZ244+BA244-BB244,0)+IF(BK244&lt;W244,BG244+BH244+BI244-BJ244,0)+IF(BS244&lt;W244,BO244+BP244+BQ244-BR244,0)+IF(CA244&lt;W244,BW244+BX244+BY244-BZ244,0)+IF(CI244&lt;W244,CE244+CF244+CG244-CH244,0))))))</f>
        <v>0</v>
      </c>
      <c r="Y244" s="3">
        <f>IF(Inputs!$B$27&lt;&gt;"Ready","PENDING INPUTS",MIN((S244+T244+U244),IF(D244&gt;C244,IF(D244=0,0,V244*C244/D244),V244+X244)))</f>
        <v>0</v>
      </c>
      <c r="Z244" s="3">
        <f>IF(Inputs!$B$27&lt;&gt;"Ready","PENDING INPUTS",MAX(0,(S244+T244+U244)-Y244))</f>
        <v>0</v>
      </c>
      <c r="AA244" s="3">
        <f>IF(Inputs!$B$27&lt;&gt;"Ready","PENDING INPUTS",AH243)</f>
        <v>0</v>
      </c>
      <c r="AB244" s="3">
        <f>IF(Inputs!$B$27&lt;&gt;"Ready","PENDING INPUTS",IF(A244&lt;=Inputs!$B$6,ROUND(AA244*Inputs!C16/12,2),0))</f>
        <v>0</v>
      </c>
      <c r="AC244" s="3">
        <f>IF(Inputs!$B$27&lt;&gt;"Ready","PENDING INPUTS",IF(AND(A244&lt;=Inputs!$B$6,AA244&gt;0),Inputs!G16,0))</f>
        <v>0</v>
      </c>
      <c r="AD244" s="3">
        <f>IF(Inputs!$B$27&lt;&gt;"Ready","PENDING INPUTS",IF(A244&gt;Inputs!$B$6,0,MIN((AA244+AB244+AC244),IF(Inputs!H16=1,Inputs!D16,MAX(Inputs!F16,ROUND(AA244*Inputs!E16+AB244+AC244,2))))))</f>
        <v>0</v>
      </c>
      <c r="AE244">
        <f>IF(Inputs!$B$27&lt;&gt;"Ready","PENDING INPUTS",IF(AA244&lt;=0,99,1+IF(AND(K244&gt;0,OR(Inputs!C14&gt;Inputs!C16,AND(Inputs!C14=Inputs!C16,0&lt;2))),1,0)+IF(AND(S244&gt;0,OR(Inputs!C15&gt;Inputs!C16,AND(Inputs!C15=Inputs!C16,1&lt;2))),1,0)+IF(AND(AI244&gt;0,OR(Inputs!C17&gt;Inputs!C16,AND(Inputs!C17=Inputs!C16,3&lt;2))),1,0)+IF(AND(AQ244&gt;0,OR(Inputs!C18&gt;Inputs!C16,AND(Inputs!C18=Inputs!C16,4&lt;2))),1,0)+IF(AND(AY244&gt;0,OR(Inputs!C19&gt;Inputs!C16,AND(Inputs!C19=Inputs!C16,5&lt;2))),1,0)+IF(AND(BG244&gt;0,OR(Inputs!C20&gt;Inputs!C16,AND(Inputs!C20=Inputs!C16,6&lt;2))),1,0)+IF(AND(BO244&gt;0,OR(Inputs!C21&gt;Inputs!C16,AND(Inputs!C21=Inputs!C16,7&lt;2))),1,0)+IF(AND(BW244&gt;0,OR(Inputs!C22&gt;Inputs!C16,AND(Inputs!C22=Inputs!C16,8&lt;2))),1,0)+IF(AND(CE244&gt;0,OR(Inputs!C23&gt;Inputs!C16,AND(Inputs!C23=Inputs!C16,9&lt;2))),1,0)))</f>
        <v>99</v>
      </c>
      <c r="AF244" s="3">
        <f>IF(Inputs!$B$27&lt;&gt;"Ready","PENDING INPUTS",IF(A244&gt;Inputs!$B$6,0,MIN(MAX(0,(AA244+AB244+AC244)-AD244),MAX(0,C244-D244-(IF(O244&lt;AE244,K244+L244+M244-N244,0)+IF(W244&lt;AE244,S244+T244+U244-V244,0)+IF(AE244&lt;AE244,AA244+AB244+AC244-AD244,0)+IF(AM244&lt;AE244,AI244+AJ244+AK244-AL244,0)+IF(AU244&lt;AE244,AQ244+AR244+AS244-AT244,0)+IF(BC244&lt;AE244,AY244+AZ244+BA244-BB244,0)+IF(BK244&lt;AE244,BG244+BH244+BI244-BJ244,0)+IF(BS244&lt;AE244,BO244+BP244+BQ244-BR244,0)+IF(CA244&lt;AE244,BW244+BX244+BY244-BZ244,0)+IF(CI244&lt;AE244,CE244+CF244+CG244-CH244,0))))))</f>
        <v>0</v>
      </c>
      <c r="AG244" s="3">
        <f>IF(Inputs!$B$27&lt;&gt;"Ready","PENDING INPUTS",MIN((AA244+AB244+AC244),IF(D244&gt;C244,IF(D244=0,0,AD244*C244/D244),AD244+AF244)))</f>
        <v>0</v>
      </c>
      <c r="AH244" s="3">
        <f>IF(Inputs!$B$27&lt;&gt;"Ready","PENDING INPUTS",MAX(0,(AA244+AB244+AC244)-AG244))</f>
        <v>0</v>
      </c>
      <c r="AI244" s="3">
        <f>IF(Inputs!$B$27&lt;&gt;"Ready","PENDING INPUTS",AP243)</f>
        <v>0</v>
      </c>
      <c r="AJ244" s="3">
        <f>IF(Inputs!$B$27&lt;&gt;"Ready","PENDING INPUTS",IF(A244&lt;=Inputs!$B$6,ROUND(AI244*Inputs!C17/12,2),0))</f>
        <v>0</v>
      </c>
      <c r="AK244" s="3">
        <f>IF(Inputs!$B$27&lt;&gt;"Ready","PENDING INPUTS",IF(AND(A244&lt;=Inputs!$B$6,AI244&gt;0),Inputs!G17,0))</f>
        <v>0</v>
      </c>
      <c r="AL244" s="3">
        <f>IF(Inputs!$B$27&lt;&gt;"Ready","PENDING INPUTS",IF(A244&gt;Inputs!$B$6,0,MIN((AI244+AJ244+AK244),IF(Inputs!H17=1,Inputs!D17,MAX(Inputs!F17,ROUND(AI244*Inputs!E17+AJ244+AK244,2))))))</f>
        <v>0</v>
      </c>
      <c r="AM244">
        <f>IF(Inputs!$B$27&lt;&gt;"Ready","PENDING INPUTS",IF(AI244&lt;=0,99,1+IF(AND(K244&gt;0,OR(Inputs!C14&gt;Inputs!C17,AND(Inputs!C14=Inputs!C17,0&lt;3))),1,0)+IF(AND(S244&gt;0,OR(Inputs!C15&gt;Inputs!C17,AND(Inputs!C15=Inputs!C17,1&lt;3))),1,0)+IF(AND(AA244&gt;0,OR(Inputs!C16&gt;Inputs!C17,AND(Inputs!C16=Inputs!C17,2&lt;3))),1,0)+IF(AND(AQ244&gt;0,OR(Inputs!C18&gt;Inputs!C17,AND(Inputs!C18=Inputs!C17,4&lt;3))),1,0)+IF(AND(AY244&gt;0,OR(Inputs!C19&gt;Inputs!C17,AND(Inputs!C19=Inputs!C17,5&lt;3))),1,0)+IF(AND(BG244&gt;0,OR(Inputs!C20&gt;Inputs!C17,AND(Inputs!C20=Inputs!C17,6&lt;3))),1,0)+IF(AND(BO244&gt;0,OR(Inputs!C21&gt;Inputs!C17,AND(Inputs!C21=Inputs!C17,7&lt;3))),1,0)+IF(AND(BW244&gt;0,OR(Inputs!C22&gt;Inputs!C17,AND(Inputs!C22=Inputs!C17,8&lt;3))),1,0)+IF(AND(CE244&gt;0,OR(Inputs!C23&gt;Inputs!C17,AND(Inputs!C23=Inputs!C17,9&lt;3))),1,0)))</f>
        <v>99</v>
      </c>
      <c r="AN244" s="3">
        <f>IF(Inputs!$B$27&lt;&gt;"Ready","PENDING INPUTS",IF(A244&gt;Inputs!$B$6,0,MIN(MAX(0,(AI244+AJ244+AK244)-AL244),MAX(0,C244-D244-(IF(O244&lt;AM244,K244+L244+M244-N244,0)+IF(W244&lt;AM244,S244+T244+U244-V244,0)+IF(AE244&lt;AM244,AA244+AB244+AC244-AD244,0)+IF(AM244&lt;AM244,AI244+AJ244+AK244-AL244,0)+IF(AU244&lt;AM244,AQ244+AR244+AS244-AT244,0)+IF(BC244&lt;AM244,AY244+AZ244+BA244-BB244,0)+IF(BK244&lt;AM244,BG244+BH244+BI244-BJ244,0)+IF(BS244&lt;AM244,BO244+BP244+BQ244-BR244,0)+IF(CA244&lt;AM244,BW244+BX244+BY244-BZ244,0)+IF(CI244&lt;AM244,CE244+CF244+CG244-CH244,0))))))</f>
        <v>0</v>
      </c>
      <c r="AO244" s="3">
        <f>IF(Inputs!$B$27&lt;&gt;"Ready","PENDING INPUTS",MIN((AI244+AJ244+AK244),IF(D244&gt;C244,IF(D244=0,0,AL244*C244/D244),AL244+AN244)))</f>
        <v>0</v>
      </c>
      <c r="AP244" s="3">
        <f>IF(Inputs!$B$27&lt;&gt;"Ready","PENDING INPUTS",MAX(0,(AI244+AJ244+AK244)-AO244))</f>
        <v>0</v>
      </c>
      <c r="AQ244" s="3">
        <f>IF(Inputs!$B$27&lt;&gt;"Ready","PENDING INPUTS",AX243)</f>
        <v>0</v>
      </c>
      <c r="AR244" s="3">
        <f>IF(Inputs!$B$27&lt;&gt;"Ready","PENDING INPUTS",IF(A244&lt;=Inputs!$B$6,ROUND(AQ244*Inputs!C18/12,2),0))</f>
        <v>0</v>
      </c>
      <c r="AS244" s="3">
        <f>IF(Inputs!$B$27&lt;&gt;"Ready","PENDING INPUTS",IF(AND(A244&lt;=Inputs!$B$6,AQ244&gt;0),Inputs!G18,0))</f>
        <v>0</v>
      </c>
      <c r="AT244" s="3">
        <f>IF(Inputs!$B$27&lt;&gt;"Ready","PENDING INPUTS",IF(A244&gt;Inputs!$B$6,0,MIN((AQ244+AR244+AS244),IF(Inputs!H18=1,Inputs!D18,MAX(Inputs!F18,ROUND(AQ244*Inputs!E18+AR244+AS244,2))))))</f>
        <v>0</v>
      </c>
      <c r="AU244">
        <f>IF(Inputs!$B$27&lt;&gt;"Ready","PENDING INPUTS",IF(AQ244&lt;=0,99,1+IF(AND(K244&gt;0,OR(Inputs!C14&gt;Inputs!C18,AND(Inputs!C14=Inputs!C18,0&lt;4))),1,0)+IF(AND(S244&gt;0,OR(Inputs!C15&gt;Inputs!C18,AND(Inputs!C15=Inputs!C18,1&lt;4))),1,0)+IF(AND(AA244&gt;0,OR(Inputs!C16&gt;Inputs!C18,AND(Inputs!C16=Inputs!C18,2&lt;4))),1,0)+IF(AND(AI244&gt;0,OR(Inputs!C17&gt;Inputs!C18,AND(Inputs!C17=Inputs!C18,3&lt;4))),1,0)+IF(AND(AY244&gt;0,OR(Inputs!C19&gt;Inputs!C18,AND(Inputs!C19=Inputs!C18,5&lt;4))),1,0)+IF(AND(BG244&gt;0,OR(Inputs!C20&gt;Inputs!C18,AND(Inputs!C20=Inputs!C18,6&lt;4))),1,0)+IF(AND(BO244&gt;0,OR(Inputs!C21&gt;Inputs!C18,AND(Inputs!C21=Inputs!C18,7&lt;4))),1,0)+IF(AND(BW244&gt;0,OR(Inputs!C22&gt;Inputs!C18,AND(Inputs!C22=Inputs!C18,8&lt;4))),1,0)+IF(AND(CE244&gt;0,OR(Inputs!C23&gt;Inputs!C18,AND(Inputs!C23=Inputs!C18,9&lt;4))),1,0)))</f>
        <v>99</v>
      </c>
      <c r="AV244" s="3">
        <f>IF(Inputs!$B$27&lt;&gt;"Ready","PENDING INPUTS",IF(A244&gt;Inputs!$B$6,0,MIN(MAX(0,(AQ244+AR244+AS244)-AT244),MAX(0,C244-D244-(IF(O244&lt;AU244,K244+L244+M244-N244,0)+IF(W244&lt;AU244,S244+T244+U244-V244,0)+IF(AE244&lt;AU244,AA244+AB244+AC244-AD244,0)+IF(AM244&lt;AU244,AI244+AJ244+AK244-AL244,0)+IF(AU244&lt;AU244,AQ244+AR244+AS244-AT244,0)+IF(BC244&lt;AU244,AY244+AZ244+BA244-BB244,0)+IF(BK244&lt;AU244,BG244+BH244+BI244-BJ244,0)+IF(BS244&lt;AU244,BO244+BP244+BQ244-BR244,0)+IF(CA244&lt;AU244,BW244+BX244+BY244-BZ244,0)+IF(CI244&lt;AU244,CE244+CF244+CG244-CH244,0))))))</f>
        <v>0</v>
      </c>
      <c r="AW244" s="3">
        <f>IF(Inputs!$B$27&lt;&gt;"Ready","PENDING INPUTS",MIN((AQ244+AR244+AS244),IF(D244&gt;C244,IF(D244=0,0,AT244*C244/D244),AT244+AV244)))</f>
        <v>0</v>
      </c>
      <c r="AX244" s="3">
        <f>IF(Inputs!$B$27&lt;&gt;"Ready","PENDING INPUTS",MAX(0,(AQ244+AR244+AS244)-AW244))</f>
        <v>0</v>
      </c>
      <c r="AY244" s="3">
        <f>IF(Inputs!$B$27&lt;&gt;"Ready","PENDING INPUTS",BF243)</f>
        <v>0</v>
      </c>
      <c r="AZ244" s="3">
        <f>IF(Inputs!$B$27&lt;&gt;"Ready","PENDING INPUTS",IF(A244&lt;=Inputs!$B$6,ROUND(AY244*Inputs!C19/12,2),0))</f>
        <v>0</v>
      </c>
      <c r="BA244" s="3">
        <f>IF(Inputs!$B$27&lt;&gt;"Ready","PENDING INPUTS",IF(AND(A244&lt;=Inputs!$B$6,AY244&gt;0),Inputs!G19,0))</f>
        <v>0</v>
      </c>
      <c r="BB244" s="3">
        <f>IF(Inputs!$B$27&lt;&gt;"Ready","PENDING INPUTS",IF(A244&gt;Inputs!$B$6,0,MIN((AY244+AZ244+BA244),IF(Inputs!H19=1,Inputs!D19,MAX(Inputs!F19,ROUND(AY244*Inputs!E19+AZ244+BA244,2))))))</f>
        <v>0</v>
      </c>
      <c r="BC244">
        <f>IF(Inputs!$B$27&lt;&gt;"Ready","PENDING INPUTS",IF(AY244&lt;=0,99,1+IF(AND(K244&gt;0,OR(Inputs!C14&gt;Inputs!C19,AND(Inputs!C14=Inputs!C19,0&lt;5))),1,0)+IF(AND(S244&gt;0,OR(Inputs!C15&gt;Inputs!C19,AND(Inputs!C15=Inputs!C19,1&lt;5))),1,0)+IF(AND(AA244&gt;0,OR(Inputs!C16&gt;Inputs!C19,AND(Inputs!C16=Inputs!C19,2&lt;5))),1,0)+IF(AND(AI244&gt;0,OR(Inputs!C17&gt;Inputs!C19,AND(Inputs!C17=Inputs!C19,3&lt;5))),1,0)+IF(AND(AQ244&gt;0,OR(Inputs!C18&gt;Inputs!C19,AND(Inputs!C18=Inputs!C19,4&lt;5))),1,0)+IF(AND(BG244&gt;0,OR(Inputs!C20&gt;Inputs!C19,AND(Inputs!C20=Inputs!C19,6&lt;5))),1,0)+IF(AND(BO244&gt;0,OR(Inputs!C21&gt;Inputs!C19,AND(Inputs!C21=Inputs!C19,7&lt;5))),1,0)+IF(AND(BW244&gt;0,OR(Inputs!C22&gt;Inputs!C19,AND(Inputs!C22=Inputs!C19,8&lt;5))),1,0)+IF(AND(CE244&gt;0,OR(Inputs!C23&gt;Inputs!C19,AND(Inputs!C23=Inputs!C19,9&lt;5))),1,0)))</f>
        <v>99</v>
      </c>
      <c r="BD244" s="3">
        <f>IF(Inputs!$B$27&lt;&gt;"Ready","PENDING INPUTS",IF(A244&gt;Inputs!$B$6,0,MIN(MAX(0,(AY244+AZ244+BA244)-BB244),MAX(0,C244-D244-(IF(O244&lt;BC244,K244+L244+M244-N244,0)+IF(W244&lt;BC244,S244+T244+U244-V244,0)+IF(AE244&lt;BC244,AA244+AB244+AC244-AD244,0)+IF(AM244&lt;BC244,AI244+AJ244+AK244-AL244,0)+IF(AU244&lt;BC244,AQ244+AR244+AS244-AT244,0)+IF(BC244&lt;BC244,AY244+AZ244+BA244-BB244,0)+IF(BK244&lt;BC244,BG244+BH244+BI244-BJ244,0)+IF(BS244&lt;BC244,BO244+BP244+BQ244-BR244,0)+IF(CA244&lt;BC244,BW244+BX244+BY244-BZ244,0)+IF(CI244&lt;BC244,CE244+CF244+CG244-CH244,0))))))</f>
        <v>0</v>
      </c>
      <c r="BE244" s="3">
        <f>IF(Inputs!$B$27&lt;&gt;"Ready","PENDING INPUTS",MIN((AY244+AZ244+BA244),IF(D244&gt;C244,IF(D244=0,0,BB244*C244/D244),BB244+BD244)))</f>
        <v>0</v>
      </c>
      <c r="BF244" s="3">
        <f>IF(Inputs!$B$27&lt;&gt;"Ready","PENDING INPUTS",MAX(0,(AY244+AZ244+BA244)-BE244))</f>
        <v>0</v>
      </c>
      <c r="BG244" s="3">
        <f>IF(Inputs!$B$27&lt;&gt;"Ready","PENDING INPUTS",BN243)</f>
        <v>0</v>
      </c>
      <c r="BH244" s="3">
        <f>IF(Inputs!$B$27&lt;&gt;"Ready","PENDING INPUTS",IF(A244&lt;=Inputs!$B$6,ROUND(BG244*Inputs!C20/12,2),0))</f>
        <v>0</v>
      </c>
      <c r="BI244" s="3">
        <f>IF(Inputs!$B$27&lt;&gt;"Ready","PENDING INPUTS",IF(AND(A244&lt;=Inputs!$B$6,BG244&gt;0),Inputs!G20,0))</f>
        <v>0</v>
      </c>
      <c r="BJ244" s="3">
        <f>IF(Inputs!$B$27&lt;&gt;"Ready","PENDING INPUTS",IF(A244&gt;Inputs!$B$6,0,MIN((BG244+BH244+BI244),IF(Inputs!H20=1,Inputs!D20,MAX(Inputs!F20,ROUND(BG244*Inputs!E20+BH244+BI244,2))))))</f>
        <v>0</v>
      </c>
      <c r="BK244">
        <f>IF(Inputs!$B$27&lt;&gt;"Ready","PENDING INPUTS",IF(BG244&lt;=0,99,1+IF(AND(K244&gt;0,OR(Inputs!C14&gt;Inputs!C20,AND(Inputs!C14=Inputs!C20,0&lt;6))),1,0)+IF(AND(S244&gt;0,OR(Inputs!C15&gt;Inputs!C20,AND(Inputs!C15=Inputs!C20,1&lt;6))),1,0)+IF(AND(AA244&gt;0,OR(Inputs!C16&gt;Inputs!C20,AND(Inputs!C16=Inputs!C20,2&lt;6))),1,0)+IF(AND(AI244&gt;0,OR(Inputs!C17&gt;Inputs!C20,AND(Inputs!C17=Inputs!C20,3&lt;6))),1,0)+IF(AND(AQ244&gt;0,OR(Inputs!C18&gt;Inputs!C20,AND(Inputs!C18=Inputs!C20,4&lt;6))),1,0)+IF(AND(AY244&gt;0,OR(Inputs!C19&gt;Inputs!C20,AND(Inputs!C19=Inputs!C20,5&lt;6))),1,0)+IF(AND(BO244&gt;0,OR(Inputs!C21&gt;Inputs!C20,AND(Inputs!C21=Inputs!C20,7&lt;6))),1,0)+IF(AND(BW244&gt;0,OR(Inputs!C22&gt;Inputs!C20,AND(Inputs!C22=Inputs!C20,8&lt;6))),1,0)+IF(AND(CE244&gt;0,OR(Inputs!C23&gt;Inputs!C20,AND(Inputs!C23=Inputs!C20,9&lt;6))),1,0)))</f>
        <v>99</v>
      </c>
      <c r="BL244" s="3">
        <f>IF(Inputs!$B$27&lt;&gt;"Ready","PENDING INPUTS",IF(A244&gt;Inputs!$B$6,0,MIN(MAX(0,(BG244+BH244+BI244)-BJ244),MAX(0,C244-D244-(IF(O244&lt;BK244,K244+L244+M244-N244,0)+IF(W244&lt;BK244,S244+T244+U244-V244,0)+IF(AE244&lt;BK244,AA244+AB244+AC244-AD244,0)+IF(AM244&lt;BK244,AI244+AJ244+AK244-AL244,0)+IF(AU244&lt;BK244,AQ244+AR244+AS244-AT244,0)+IF(BC244&lt;BK244,AY244+AZ244+BA244-BB244,0)+IF(BK244&lt;BK244,BG244+BH244+BI244-BJ244,0)+IF(BS244&lt;BK244,BO244+BP244+BQ244-BR244,0)+IF(CA244&lt;BK244,BW244+BX244+BY244-BZ244,0)+IF(CI244&lt;BK244,CE244+CF244+CG244-CH244,0))))))</f>
        <v>0</v>
      </c>
      <c r="BM244" s="3">
        <f>IF(Inputs!$B$27&lt;&gt;"Ready","PENDING INPUTS",MIN((BG244+BH244+BI244),IF(D244&gt;C244,IF(D244=0,0,BJ244*C244/D244),BJ244+BL244)))</f>
        <v>0</v>
      </c>
      <c r="BN244" s="3">
        <f>IF(Inputs!$B$27&lt;&gt;"Ready","PENDING INPUTS",MAX(0,(BG244+BH244+BI244)-BM244))</f>
        <v>0</v>
      </c>
      <c r="BO244" s="3">
        <f>IF(Inputs!$B$27&lt;&gt;"Ready","PENDING INPUTS",BV243)</f>
        <v>0</v>
      </c>
      <c r="BP244" s="3">
        <f>IF(Inputs!$B$27&lt;&gt;"Ready","PENDING INPUTS",IF(A244&lt;=Inputs!$B$6,ROUND(BO244*Inputs!C21/12,2),0))</f>
        <v>0</v>
      </c>
      <c r="BQ244" s="3">
        <f>IF(Inputs!$B$27&lt;&gt;"Ready","PENDING INPUTS",IF(AND(A244&lt;=Inputs!$B$6,BO244&gt;0),Inputs!G21,0))</f>
        <v>0</v>
      </c>
      <c r="BR244" s="3">
        <f>IF(Inputs!$B$27&lt;&gt;"Ready","PENDING INPUTS",IF(A244&gt;Inputs!$B$6,0,MIN((BO244+BP244+BQ244),IF(Inputs!H21=1,Inputs!D21,MAX(Inputs!F21,ROUND(BO244*Inputs!E21+BP244+BQ244,2))))))</f>
        <v>0</v>
      </c>
      <c r="BS244">
        <f>IF(Inputs!$B$27&lt;&gt;"Ready","PENDING INPUTS",IF(BO244&lt;=0,99,1+IF(AND(K244&gt;0,OR(Inputs!C14&gt;Inputs!C21,AND(Inputs!C14=Inputs!C21,0&lt;7))),1,0)+IF(AND(S244&gt;0,OR(Inputs!C15&gt;Inputs!C21,AND(Inputs!C15=Inputs!C21,1&lt;7))),1,0)+IF(AND(AA244&gt;0,OR(Inputs!C16&gt;Inputs!C21,AND(Inputs!C16=Inputs!C21,2&lt;7))),1,0)+IF(AND(AI244&gt;0,OR(Inputs!C17&gt;Inputs!C21,AND(Inputs!C17=Inputs!C21,3&lt;7))),1,0)+IF(AND(AQ244&gt;0,OR(Inputs!C18&gt;Inputs!C21,AND(Inputs!C18=Inputs!C21,4&lt;7))),1,0)+IF(AND(AY244&gt;0,OR(Inputs!C19&gt;Inputs!C21,AND(Inputs!C19=Inputs!C21,5&lt;7))),1,0)+IF(AND(BG244&gt;0,OR(Inputs!C20&gt;Inputs!C21,AND(Inputs!C20=Inputs!C21,6&lt;7))),1,0)+IF(AND(BW244&gt;0,OR(Inputs!C22&gt;Inputs!C21,AND(Inputs!C22=Inputs!C21,8&lt;7))),1,0)+IF(AND(CE244&gt;0,OR(Inputs!C23&gt;Inputs!C21,AND(Inputs!C23=Inputs!C21,9&lt;7))),1,0)))</f>
        <v>99</v>
      </c>
      <c r="BT244" s="3">
        <f>IF(Inputs!$B$27&lt;&gt;"Ready","PENDING INPUTS",IF(A244&gt;Inputs!$B$6,0,MIN(MAX(0,(BO244+BP244+BQ244)-BR244),MAX(0,C244-D244-(IF(O244&lt;BS244,K244+L244+M244-N244,0)+IF(W244&lt;BS244,S244+T244+U244-V244,0)+IF(AE244&lt;BS244,AA244+AB244+AC244-AD244,0)+IF(AM244&lt;BS244,AI244+AJ244+AK244-AL244,0)+IF(AU244&lt;BS244,AQ244+AR244+AS244-AT244,0)+IF(BC244&lt;BS244,AY244+AZ244+BA244-BB244,0)+IF(BK244&lt;BS244,BG244+BH244+BI244-BJ244,0)+IF(BS244&lt;BS244,BO244+BP244+BQ244-BR244,0)+IF(CA244&lt;BS244,BW244+BX244+BY244-BZ244,0)+IF(CI244&lt;BS244,CE244+CF244+CG244-CH244,0))))))</f>
        <v>0</v>
      </c>
      <c r="BU244" s="3">
        <f>IF(Inputs!$B$27&lt;&gt;"Ready","PENDING INPUTS",MIN((BO244+BP244+BQ244),IF(D244&gt;C244,IF(D244=0,0,BR244*C244/D244),BR244+BT244)))</f>
        <v>0</v>
      </c>
      <c r="BV244" s="3">
        <f>IF(Inputs!$B$27&lt;&gt;"Ready","PENDING INPUTS",MAX(0,(BO244+BP244+BQ244)-BU244))</f>
        <v>0</v>
      </c>
      <c r="BW244" s="3">
        <f>IF(Inputs!$B$27&lt;&gt;"Ready","PENDING INPUTS",CD243)</f>
        <v>0</v>
      </c>
      <c r="BX244" s="3">
        <f>IF(Inputs!$B$27&lt;&gt;"Ready","PENDING INPUTS",IF(A244&lt;=Inputs!$B$6,ROUND(BW244*Inputs!C22/12,2),0))</f>
        <v>0</v>
      </c>
      <c r="BY244" s="3">
        <f>IF(Inputs!$B$27&lt;&gt;"Ready","PENDING INPUTS",IF(AND(A244&lt;=Inputs!$B$6,BW244&gt;0),Inputs!G22,0))</f>
        <v>0</v>
      </c>
      <c r="BZ244" s="3">
        <f>IF(Inputs!$B$27&lt;&gt;"Ready","PENDING INPUTS",IF(A244&gt;Inputs!$B$6,0,MIN((BW244+BX244+BY244),IF(Inputs!H22=1,Inputs!D22,MAX(Inputs!F22,ROUND(BW244*Inputs!E22+BX244+BY244,2))))))</f>
        <v>0</v>
      </c>
      <c r="CA244">
        <f>IF(Inputs!$B$27&lt;&gt;"Ready","PENDING INPUTS",IF(BW244&lt;=0,99,1+IF(AND(K244&gt;0,OR(Inputs!C14&gt;Inputs!C22,AND(Inputs!C14=Inputs!C22,0&lt;8))),1,0)+IF(AND(S244&gt;0,OR(Inputs!C15&gt;Inputs!C22,AND(Inputs!C15=Inputs!C22,1&lt;8))),1,0)+IF(AND(AA244&gt;0,OR(Inputs!C16&gt;Inputs!C22,AND(Inputs!C16=Inputs!C22,2&lt;8))),1,0)+IF(AND(AI244&gt;0,OR(Inputs!C17&gt;Inputs!C22,AND(Inputs!C17=Inputs!C22,3&lt;8))),1,0)+IF(AND(AQ244&gt;0,OR(Inputs!C18&gt;Inputs!C22,AND(Inputs!C18=Inputs!C22,4&lt;8))),1,0)+IF(AND(AY244&gt;0,OR(Inputs!C19&gt;Inputs!C22,AND(Inputs!C19=Inputs!C22,5&lt;8))),1,0)+IF(AND(BG244&gt;0,OR(Inputs!C20&gt;Inputs!C22,AND(Inputs!C20=Inputs!C22,6&lt;8))),1,0)+IF(AND(BO244&gt;0,OR(Inputs!C21&gt;Inputs!C22,AND(Inputs!C21=Inputs!C22,7&lt;8))),1,0)+IF(AND(CE244&gt;0,OR(Inputs!C23&gt;Inputs!C22,AND(Inputs!C23=Inputs!C22,9&lt;8))),1,0)))</f>
        <v>99</v>
      </c>
      <c r="CB244" s="3">
        <f>IF(Inputs!$B$27&lt;&gt;"Ready","PENDING INPUTS",IF(A244&gt;Inputs!$B$6,0,MIN(MAX(0,(BW244+BX244+BY244)-BZ244),MAX(0,C244-D244-(IF(O244&lt;CA244,K244+L244+M244-N244,0)+IF(W244&lt;CA244,S244+T244+U244-V244,0)+IF(AE244&lt;CA244,AA244+AB244+AC244-AD244,0)+IF(AM244&lt;CA244,AI244+AJ244+AK244-AL244,0)+IF(AU244&lt;CA244,AQ244+AR244+AS244-AT244,0)+IF(BC244&lt;CA244,AY244+AZ244+BA244-BB244,0)+IF(BK244&lt;CA244,BG244+BH244+BI244-BJ244,0)+IF(BS244&lt;CA244,BO244+BP244+BQ244-BR244,0)+IF(CA244&lt;CA244,BW244+BX244+BY244-BZ244,0)+IF(CI244&lt;CA244,CE244+CF244+CG244-CH244,0))))))</f>
        <v>0</v>
      </c>
      <c r="CC244" s="3">
        <f>IF(Inputs!$B$27&lt;&gt;"Ready","PENDING INPUTS",MIN((BW244+BX244+BY244),IF(D244&gt;C244,IF(D244=0,0,BZ244*C244/D244),BZ244+CB244)))</f>
        <v>0</v>
      </c>
      <c r="CD244" s="3">
        <f>IF(Inputs!$B$27&lt;&gt;"Ready","PENDING INPUTS",MAX(0,(BW244+BX244+BY244)-CC244))</f>
        <v>0</v>
      </c>
      <c r="CE244" s="3">
        <f>IF(Inputs!$B$27&lt;&gt;"Ready","PENDING INPUTS",CL243)</f>
        <v>0</v>
      </c>
      <c r="CF244" s="3">
        <f>IF(Inputs!$B$27&lt;&gt;"Ready","PENDING INPUTS",IF(A244&lt;=Inputs!$B$6,ROUND(CE244*Inputs!C23/12,2),0))</f>
        <v>0</v>
      </c>
      <c r="CG244" s="3">
        <f>IF(Inputs!$B$27&lt;&gt;"Ready","PENDING INPUTS",IF(AND(A244&lt;=Inputs!$B$6,CE244&gt;0),Inputs!G23,0))</f>
        <v>0</v>
      </c>
      <c r="CH244" s="3">
        <f>IF(Inputs!$B$27&lt;&gt;"Ready","PENDING INPUTS",IF(A244&gt;Inputs!$B$6,0,MIN((CE244+CF244+CG244),IF(Inputs!H23=1,Inputs!D23,MAX(Inputs!F23,ROUND(CE244*Inputs!E23+CF244+CG244,2))))))</f>
        <v>0</v>
      </c>
      <c r="CI244">
        <f>IF(Inputs!$B$27&lt;&gt;"Ready","PENDING INPUTS",IF(CE244&lt;=0,99,1+IF(AND(K244&gt;0,OR(Inputs!C14&gt;Inputs!C23,AND(Inputs!C14=Inputs!C23,0&lt;9))),1,0)+IF(AND(S244&gt;0,OR(Inputs!C15&gt;Inputs!C23,AND(Inputs!C15=Inputs!C23,1&lt;9))),1,0)+IF(AND(AA244&gt;0,OR(Inputs!C16&gt;Inputs!C23,AND(Inputs!C16=Inputs!C23,2&lt;9))),1,0)+IF(AND(AI244&gt;0,OR(Inputs!C17&gt;Inputs!C23,AND(Inputs!C17=Inputs!C23,3&lt;9))),1,0)+IF(AND(AQ244&gt;0,OR(Inputs!C18&gt;Inputs!C23,AND(Inputs!C18=Inputs!C23,4&lt;9))),1,0)+IF(AND(AY244&gt;0,OR(Inputs!C19&gt;Inputs!C23,AND(Inputs!C19=Inputs!C23,5&lt;9))),1,0)+IF(AND(BG244&gt;0,OR(Inputs!C20&gt;Inputs!C23,AND(Inputs!C20=Inputs!C23,6&lt;9))),1,0)+IF(AND(BO244&gt;0,OR(Inputs!C21&gt;Inputs!C23,AND(Inputs!C21=Inputs!C23,7&lt;9))),1,0)+IF(AND(BW244&gt;0,OR(Inputs!C22&gt;Inputs!C23,AND(Inputs!C22=Inputs!C23,8&lt;9))),1,0)))</f>
        <v>99</v>
      </c>
      <c r="CJ244" s="3">
        <f>IF(Inputs!$B$27&lt;&gt;"Ready","PENDING INPUTS",IF(A244&gt;Inputs!$B$6,0,MIN(MAX(0,(CE244+CF244+CG244)-CH244),MAX(0,C244-D244-(IF(O244&lt;CI244,K244+L244+M244-N244,0)+IF(W244&lt;CI244,S244+T244+U244-V244,0)+IF(AE244&lt;CI244,AA244+AB244+AC244-AD244,0)+IF(AM244&lt;CI244,AI244+AJ244+AK244-AL244,0)+IF(AU244&lt;CI244,AQ244+AR244+AS244-AT244,0)+IF(BC244&lt;CI244,AY244+AZ244+BA244-BB244,0)+IF(BK244&lt;CI244,BG244+BH244+BI244-BJ244,0)+IF(BS244&lt;CI244,BO244+BP244+BQ244-BR244,0)+IF(CA244&lt;CI244,BW244+BX244+BY244-BZ244,0)+IF(CI244&lt;CI244,CE244+CF244+CG244-CH244,0))))))</f>
        <v>0</v>
      </c>
      <c r="CK244" s="3">
        <f>IF(Inputs!$B$27&lt;&gt;"Ready","PENDING INPUTS",MIN((CE244+CF244+CG244),IF(D244&gt;C244,IF(D244=0,0,CH244*C244/D244),CH244+CJ244)))</f>
        <v>0</v>
      </c>
      <c r="CL244" s="3">
        <f>IF(Inputs!$B$27&lt;&gt;"Ready","PENDING INPUTS",MAX(0,(CE244+CF244+CG244)-CK244))</f>
        <v>0</v>
      </c>
    </row>
    <row r="245" spans="1:90" ht="27.95" customHeight="1" x14ac:dyDescent="0.25">
      <c r="A245">
        <v>241</v>
      </c>
      <c r="B245" s="13">
        <f>IF(Inputs!$B$27&lt;&gt;"Ready","PENDING INPUTS",EDATE(Inputs!$B$5,A245-1))</f>
        <v>53601</v>
      </c>
      <c r="C245" s="3">
        <f>IF(Inputs!$B$27&lt;&gt;"Ready","PENDING INPUTS",IF(A245&lt;=Inputs!$B$6,MAX(0,Inputs!$B$4+IF(A245=Inputs!$B$7,Inputs!$B$8,0)+IF(A245=Inputs!$B$9,Inputs!$B$10,0)),0))</f>
        <v>0</v>
      </c>
      <c r="D245" s="3">
        <f>IF(Inputs!$B$27&lt;&gt;"Ready","PENDING INPUTS",SUM(N245,V245,AD245,AL245,AT245,BB245,BJ245,BR245,BZ245,CH245))</f>
        <v>0</v>
      </c>
      <c r="E245" s="3">
        <f>IF(Inputs!$B$27&lt;&gt;"Ready","PENDING INPUTS",MAX(0,D245-C245))</f>
        <v>0</v>
      </c>
      <c r="F245" s="3">
        <f>IF(Inputs!$B$27&lt;&gt;"Ready","PENDING INPUTS",SUM(Q245,Y245,AG245,AO245,AW245,BE245,BM245,BU245,CC245,CK245))</f>
        <v>0</v>
      </c>
      <c r="G245" s="3">
        <f>IF(Inputs!$B$27&lt;&gt;"Ready","PENDING INPUTS",SUM(L245,T245,AB245,AJ245,AR245,AZ245,BH245,BP245,BX245,CF245))</f>
        <v>0</v>
      </c>
      <c r="H245" s="3">
        <f>IF(Inputs!$B$27&lt;&gt;"Ready","PENDING INPUTS",SUM(M245,U245,AC245,AK245,AS245,BA245,BI245,BQ245,BY245,CG245))</f>
        <v>0</v>
      </c>
      <c r="I245" s="3">
        <f>IF(Inputs!$B$27&lt;&gt;"Ready","PENDING INPUTS",SUM(R245,Z245,AH245,AP245,AX245,BF245,BN245,BV245,CD245,CL245))</f>
        <v>0</v>
      </c>
      <c r="J245" t="str">
        <f>IF(Inputs!$B$27&lt;&gt;"Ready","PENDING INPUTS",IF(A245&gt;Inputs!$B$6,"Beyond horizon",IF(E245&gt;0.005,"MINIMUM SHORTFALL",IF(I245&lt;0.005,"Paid off","In progress"))))</f>
        <v>Beyond horizon</v>
      </c>
      <c r="K245" s="3">
        <f>IF(Inputs!$B$27&lt;&gt;"Ready","PENDING INPUTS",R244)</f>
        <v>0</v>
      </c>
      <c r="L245" s="3">
        <f>IF(Inputs!$B$27&lt;&gt;"Ready","PENDING INPUTS",IF(A245&lt;=Inputs!$B$6,ROUND(K245*Inputs!C14/12,2),0))</f>
        <v>0</v>
      </c>
      <c r="M245" s="3">
        <f>IF(Inputs!$B$27&lt;&gt;"Ready","PENDING INPUTS",IF(AND(A245&lt;=Inputs!$B$6,K245&gt;0),Inputs!G14,0))</f>
        <v>0</v>
      </c>
      <c r="N245" s="3">
        <f>IF(Inputs!$B$27&lt;&gt;"Ready","PENDING INPUTS",IF(A245&gt;Inputs!$B$6,0,MIN((K245+L245+M245),IF(Inputs!H14=1,Inputs!D14,MAX(Inputs!F14,ROUND(K245*Inputs!E14+L245+M245,2))))))</f>
        <v>0</v>
      </c>
      <c r="O245">
        <f>IF(Inputs!$B$27&lt;&gt;"Ready","PENDING INPUTS",IF(K245&lt;=0,99,1+IF(AND(S245&gt;0,OR(Inputs!C15&gt;Inputs!C14,AND(Inputs!C15=Inputs!C14,1&lt;0))),1,0)+IF(AND(AA245&gt;0,OR(Inputs!C16&gt;Inputs!C14,AND(Inputs!C16=Inputs!C14,2&lt;0))),1,0)+IF(AND(AI245&gt;0,OR(Inputs!C17&gt;Inputs!C14,AND(Inputs!C17=Inputs!C14,3&lt;0))),1,0)+IF(AND(AQ245&gt;0,OR(Inputs!C18&gt;Inputs!C14,AND(Inputs!C18=Inputs!C14,4&lt;0))),1,0)+IF(AND(AY245&gt;0,OR(Inputs!C19&gt;Inputs!C14,AND(Inputs!C19=Inputs!C14,5&lt;0))),1,0)+IF(AND(BG245&gt;0,OR(Inputs!C20&gt;Inputs!C14,AND(Inputs!C20=Inputs!C14,6&lt;0))),1,0)+IF(AND(BO245&gt;0,OR(Inputs!C21&gt;Inputs!C14,AND(Inputs!C21=Inputs!C14,7&lt;0))),1,0)+IF(AND(BW245&gt;0,OR(Inputs!C22&gt;Inputs!C14,AND(Inputs!C22=Inputs!C14,8&lt;0))),1,0)+IF(AND(CE245&gt;0,OR(Inputs!C23&gt;Inputs!C14,AND(Inputs!C23=Inputs!C14,9&lt;0))),1,0)))</f>
        <v>99</v>
      </c>
      <c r="P245" s="3">
        <f>IF(Inputs!$B$27&lt;&gt;"Ready","PENDING INPUTS",IF(A245&gt;Inputs!$B$6,0,MIN(MAX(0,(K245+L245+M245)-N245),MAX(0,C245-D245-(IF(O245&lt;O245,K245+L245+M245-N245,0)+IF(W245&lt;O245,S245+T245+U245-V245,0)+IF(AE245&lt;O245,AA245+AB245+AC245-AD245,0)+IF(AM245&lt;O245,AI245+AJ245+AK245-AL245,0)+IF(AU245&lt;O245,AQ245+AR245+AS245-AT245,0)+IF(BC245&lt;O245,AY245+AZ245+BA245-BB245,0)+IF(BK245&lt;O245,BG245+BH245+BI245-BJ245,0)+IF(BS245&lt;O245,BO245+BP245+BQ245-BR245,0)+IF(CA245&lt;O245,BW245+BX245+BY245-BZ245,0)+IF(CI245&lt;O245,CE245+CF245+CG245-CH245,0))))))</f>
        <v>0</v>
      </c>
      <c r="Q245" s="3">
        <f>IF(Inputs!$B$27&lt;&gt;"Ready","PENDING INPUTS",MIN((K245+L245+M245),IF(D245&gt;C245,IF(D245=0,0,N245*C245/D245),N245+P245)))</f>
        <v>0</v>
      </c>
      <c r="R245" s="3">
        <f>IF(Inputs!$B$27&lt;&gt;"Ready","PENDING INPUTS",MAX(0,(K245+L245+M245)-Q245))</f>
        <v>0</v>
      </c>
      <c r="S245" s="3">
        <f>IF(Inputs!$B$27&lt;&gt;"Ready","PENDING INPUTS",Z244)</f>
        <v>0</v>
      </c>
      <c r="T245" s="3">
        <f>IF(Inputs!$B$27&lt;&gt;"Ready","PENDING INPUTS",IF(A245&lt;=Inputs!$B$6,ROUND(S245*Inputs!C15/12,2),0))</f>
        <v>0</v>
      </c>
      <c r="U245" s="3">
        <f>IF(Inputs!$B$27&lt;&gt;"Ready","PENDING INPUTS",IF(AND(A245&lt;=Inputs!$B$6,S245&gt;0),Inputs!G15,0))</f>
        <v>0</v>
      </c>
      <c r="V245" s="3">
        <f>IF(Inputs!$B$27&lt;&gt;"Ready","PENDING INPUTS",IF(A245&gt;Inputs!$B$6,0,MIN((S245+T245+U245),IF(Inputs!H15=1,Inputs!D15,MAX(Inputs!F15,ROUND(S245*Inputs!E15+T245+U245,2))))))</f>
        <v>0</v>
      </c>
      <c r="W245">
        <f>IF(Inputs!$B$27&lt;&gt;"Ready","PENDING INPUTS",IF(S245&lt;=0,99,1+IF(AND(K245&gt;0,OR(Inputs!C14&gt;Inputs!C15,AND(Inputs!C14=Inputs!C15,0&lt;1))),1,0)+IF(AND(AA245&gt;0,OR(Inputs!C16&gt;Inputs!C15,AND(Inputs!C16=Inputs!C15,2&lt;1))),1,0)+IF(AND(AI245&gt;0,OR(Inputs!C17&gt;Inputs!C15,AND(Inputs!C17=Inputs!C15,3&lt;1))),1,0)+IF(AND(AQ245&gt;0,OR(Inputs!C18&gt;Inputs!C15,AND(Inputs!C18=Inputs!C15,4&lt;1))),1,0)+IF(AND(AY245&gt;0,OR(Inputs!C19&gt;Inputs!C15,AND(Inputs!C19=Inputs!C15,5&lt;1))),1,0)+IF(AND(BG245&gt;0,OR(Inputs!C20&gt;Inputs!C15,AND(Inputs!C20=Inputs!C15,6&lt;1))),1,0)+IF(AND(BO245&gt;0,OR(Inputs!C21&gt;Inputs!C15,AND(Inputs!C21=Inputs!C15,7&lt;1))),1,0)+IF(AND(BW245&gt;0,OR(Inputs!C22&gt;Inputs!C15,AND(Inputs!C22=Inputs!C15,8&lt;1))),1,0)+IF(AND(CE245&gt;0,OR(Inputs!C23&gt;Inputs!C15,AND(Inputs!C23=Inputs!C15,9&lt;1))),1,0)))</f>
        <v>99</v>
      </c>
      <c r="X245" s="3">
        <f>IF(Inputs!$B$27&lt;&gt;"Ready","PENDING INPUTS",IF(A245&gt;Inputs!$B$6,0,MIN(MAX(0,(S245+T245+U245)-V245),MAX(0,C245-D245-(IF(O245&lt;W245,K245+L245+M245-N245,0)+IF(W245&lt;W245,S245+T245+U245-V245,0)+IF(AE245&lt;W245,AA245+AB245+AC245-AD245,0)+IF(AM245&lt;W245,AI245+AJ245+AK245-AL245,0)+IF(AU245&lt;W245,AQ245+AR245+AS245-AT245,0)+IF(BC245&lt;W245,AY245+AZ245+BA245-BB245,0)+IF(BK245&lt;W245,BG245+BH245+BI245-BJ245,0)+IF(BS245&lt;W245,BO245+BP245+BQ245-BR245,0)+IF(CA245&lt;W245,BW245+BX245+BY245-BZ245,0)+IF(CI245&lt;W245,CE245+CF245+CG245-CH245,0))))))</f>
        <v>0</v>
      </c>
      <c r="Y245" s="3">
        <f>IF(Inputs!$B$27&lt;&gt;"Ready","PENDING INPUTS",MIN((S245+T245+U245),IF(D245&gt;C245,IF(D245=0,0,V245*C245/D245),V245+X245)))</f>
        <v>0</v>
      </c>
      <c r="Z245" s="3">
        <f>IF(Inputs!$B$27&lt;&gt;"Ready","PENDING INPUTS",MAX(0,(S245+T245+U245)-Y245))</f>
        <v>0</v>
      </c>
      <c r="AA245" s="3">
        <f>IF(Inputs!$B$27&lt;&gt;"Ready","PENDING INPUTS",AH244)</f>
        <v>0</v>
      </c>
      <c r="AB245" s="3">
        <f>IF(Inputs!$B$27&lt;&gt;"Ready","PENDING INPUTS",IF(A245&lt;=Inputs!$B$6,ROUND(AA245*Inputs!C16/12,2),0))</f>
        <v>0</v>
      </c>
      <c r="AC245" s="3">
        <f>IF(Inputs!$B$27&lt;&gt;"Ready","PENDING INPUTS",IF(AND(A245&lt;=Inputs!$B$6,AA245&gt;0),Inputs!G16,0))</f>
        <v>0</v>
      </c>
      <c r="AD245" s="3">
        <f>IF(Inputs!$B$27&lt;&gt;"Ready","PENDING INPUTS",IF(A245&gt;Inputs!$B$6,0,MIN((AA245+AB245+AC245),IF(Inputs!H16=1,Inputs!D16,MAX(Inputs!F16,ROUND(AA245*Inputs!E16+AB245+AC245,2))))))</f>
        <v>0</v>
      </c>
      <c r="AE245">
        <f>IF(Inputs!$B$27&lt;&gt;"Ready","PENDING INPUTS",IF(AA245&lt;=0,99,1+IF(AND(K245&gt;0,OR(Inputs!C14&gt;Inputs!C16,AND(Inputs!C14=Inputs!C16,0&lt;2))),1,0)+IF(AND(S245&gt;0,OR(Inputs!C15&gt;Inputs!C16,AND(Inputs!C15=Inputs!C16,1&lt;2))),1,0)+IF(AND(AI245&gt;0,OR(Inputs!C17&gt;Inputs!C16,AND(Inputs!C17=Inputs!C16,3&lt;2))),1,0)+IF(AND(AQ245&gt;0,OR(Inputs!C18&gt;Inputs!C16,AND(Inputs!C18=Inputs!C16,4&lt;2))),1,0)+IF(AND(AY245&gt;0,OR(Inputs!C19&gt;Inputs!C16,AND(Inputs!C19=Inputs!C16,5&lt;2))),1,0)+IF(AND(BG245&gt;0,OR(Inputs!C20&gt;Inputs!C16,AND(Inputs!C20=Inputs!C16,6&lt;2))),1,0)+IF(AND(BO245&gt;0,OR(Inputs!C21&gt;Inputs!C16,AND(Inputs!C21=Inputs!C16,7&lt;2))),1,0)+IF(AND(BW245&gt;0,OR(Inputs!C22&gt;Inputs!C16,AND(Inputs!C22=Inputs!C16,8&lt;2))),1,0)+IF(AND(CE245&gt;0,OR(Inputs!C23&gt;Inputs!C16,AND(Inputs!C23=Inputs!C16,9&lt;2))),1,0)))</f>
        <v>99</v>
      </c>
      <c r="AF245" s="3">
        <f>IF(Inputs!$B$27&lt;&gt;"Ready","PENDING INPUTS",IF(A245&gt;Inputs!$B$6,0,MIN(MAX(0,(AA245+AB245+AC245)-AD245),MAX(0,C245-D245-(IF(O245&lt;AE245,K245+L245+M245-N245,0)+IF(W245&lt;AE245,S245+T245+U245-V245,0)+IF(AE245&lt;AE245,AA245+AB245+AC245-AD245,0)+IF(AM245&lt;AE245,AI245+AJ245+AK245-AL245,0)+IF(AU245&lt;AE245,AQ245+AR245+AS245-AT245,0)+IF(BC245&lt;AE245,AY245+AZ245+BA245-BB245,0)+IF(BK245&lt;AE245,BG245+BH245+BI245-BJ245,0)+IF(BS245&lt;AE245,BO245+BP245+BQ245-BR245,0)+IF(CA245&lt;AE245,BW245+BX245+BY245-BZ245,0)+IF(CI245&lt;AE245,CE245+CF245+CG245-CH245,0))))))</f>
        <v>0</v>
      </c>
      <c r="AG245" s="3">
        <f>IF(Inputs!$B$27&lt;&gt;"Ready","PENDING INPUTS",MIN((AA245+AB245+AC245),IF(D245&gt;C245,IF(D245=0,0,AD245*C245/D245),AD245+AF245)))</f>
        <v>0</v>
      </c>
      <c r="AH245" s="3">
        <f>IF(Inputs!$B$27&lt;&gt;"Ready","PENDING INPUTS",MAX(0,(AA245+AB245+AC245)-AG245))</f>
        <v>0</v>
      </c>
      <c r="AI245" s="3">
        <f>IF(Inputs!$B$27&lt;&gt;"Ready","PENDING INPUTS",AP244)</f>
        <v>0</v>
      </c>
      <c r="AJ245" s="3">
        <f>IF(Inputs!$B$27&lt;&gt;"Ready","PENDING INPUTS",IF(A245&lt;=Inputs!$B$6,ROUND(AI245*Inputs!C17/12,2),0))</f>
        <v>0</v>
      </c>
      <c r="AK245" s="3">
        <f>IF(Inputs!$B$27&lt;&gt;"Ready","PENDING INPUTS",IF(AND(A245&lt;=Inputs!$B$6,AI245&gt;0),Inputs!G17,0))</f>
        <v>0</v>
      </c>
      <c r="AL245" s="3">
        <f>IF(Inputs!$B$27&lt;&gt;"Ready","PENDING INPUTS",IF(A245&gt;Inputs!$B$6,0,MIN((AI245+AJ245+AK245),IF(Inputs!H17=1,Inputs!D17,MAX(Inputs!F17,ROUND(AI245*Inputs!E17+AJ245+AK245,2))))))</f>
        <v>0</v>
      </c>
      <c r="AM245">
        <f>IF(Inputs!$B$27&lt;&gt;"Ready","PENDING INPUTS",IF(AI245&lt;=0,99,1+IF(AND(K245&gt;0,OR(Inputs!C14&gt;Inputs!C17,AND(Inputs!C14=Inputs!C17,0&lt;3))),1,0)+IF(AND(S245&gt;0,OR(Inputs!C15&gt;Inputs!C17,AND(Inputs!C15=Inputs!C17,1&lt;3))),1,0)+IF(AND(AA245&gt;0,OR(Inputs!C16&gt;Inputs!C17,AND(Inputs!C16=Inputs!C17,2&lt;3))),1,0)+IF(AND(AQ245&gt;0,OR(Inputs!C18&gt;Inputs!C17,AND(Inputs!C18=Inputs!C17,4&lt;3))),1,0)+IF(AND(AY245&gt;0,OR(Inputs!C19&gt;Inputs!C17,AND(Inputs!C19=Inputs!C17,5&lt;3))),1,0)+IF(AND(BG245&gt;0,OR(Inputs!C20&gt;Inputs!C17,AND(Inputs!C20=Inputs!C17,6&lt;3))),1,0)+IF(AND(BO245&gt;0,OR(Inputs!C21&gt;Inputs!C17,AND(Inputs!C21=Inputs!C17,7&lt;3))),1,0)+IF(AND(BW245&gt;0,OR(Inputs!C22&gt;Inputs!C17,AND(Inputs!C22=Inputs!C17,8&lt;3))),1,0)+IF(AND(CE245&gt;0,OR(Inputs!C23&gt;Inputs!C17,AND(Inputs!C23=Inputs!C17,9&lt;3))),1,0)))</f>
        <v>99</v>
      </c>
      <c r="AN245" s="3">
        <f>IF(Inputs!$B$27&lt;&gt;"Ready","PENDING INPUTS",IF(A245&gt;Inputs!$B$6,0,MIN(MAX(0,(AI245+AJ245+AK245)-AL245),MAX(0,C245-D245-(IF(O245&lt;AM245,K245+L245+M245-N245,0)+IF(W245&lt;AM245,S245+T245+U245-V245,0)+IF(AE245&lt;AM245,AA245+AB245+AC245-AD245,0)+IF(AM245&lt;AM245,AI245+AJ245+AK245-AL245,0)+IF(AU245&lt;AM245,AQ245+AR245+AS245-AT245,0)+IF(BC245&lt;AM245,AY245+AZ245+BA245-BB245,0)+IF(BK245&lt;AM245,BG245+BH245+BI245-BJ245,0)+IF(BS245&lt;AM245,BO245+BP245+BQ245-BR245,0)+IF(CA245&lt;AM245,BW245+BX245+BY245-BZ245,0)+IF(CI245&lt;AM245,CE245+CF245+CG245-CH245,0))))))</f>
        <v>0</v>
      </c>
      <c r="AO245" s="3">
        <f>IF(Inputs!$B$27&lt;&gt;"Ready","PENDING INPUTS",MIN((AI245+AJ245+AK245),IF(D245&gt;C245,IF(D245=0,0,AL245*C245/D245),AL245+AN245)))</f>
        <v>0</v>
      </c>
      <c r="AP245" s="3">
        <f>IF(Inputs!$B$27&lt;&gt;"Ready","PENDING INPUTS",MAX(0,(AI245+AJ245+AK245)-AO245))</f>
        <v>0</v>
      </c>
      <c r="AQ245" s="3">
        <f>IF(Inputs!$B$27&lt;&gt;"Ready","PENDING INPUTS",AX244)</f>
        <v>0</v>
      </c>
      <c r="AR245" s="3">
        <f>IF(Inputs!$B$27&lt;&gt;"Ready","PENDING INPUTS",IF(A245&lt;=Inputs!$B$6,ROUND(AQ245*Inputs!C18/12,2),0))</f>
        <v>0</v>
      </c>
      <c r="AS245" s="3">
        <f>IF(Inputs!$B$27&lt;&gt;"Ready","PENDING INPUTS",IF(AND(A245&lt;=Inputs!$B$6,AQ245&gt;0),Inputs!G18,0))</f>
        <v>0</v>
      </c>
      <c r="AT245" s="3">
        <f>IF(Inputs!$B$27&lt;&gt;"Ready","PENDING INPUTS",IF(A245&gt;Inputs!$B$6,0,MIN((AQ245+AR245+AS245),IF(Inputs!H18=1,Inputs!D18,MAX(Inputs!F18,ROUND(AQ245*Inputs!E18+AR245+AS245,2))))))</f>
        <v>0</v>
      </c>
      <c r="AU245">
        <f>IF(Inputs!$B$27&lt;&gt;"Ready","PENDING INPUTS",IF(AQ245&lt;=0,99,1+IF(AND(K245&gt;0,OR(Inputs!C14&gt;Inputs!C18,AND(Inputs!C14=Inputs!C18,0&lt;4))),1,0)+IF(AND(S245&gt;0,OR(Inputs!C15&gt;Inputs!C18,AND(Inputs!C15=Inputs!C18,1&lt;4))),1,0)+IF(AND(AA245&gt;0,OR(Inputs!C16&gt;Inputs!C18,AND(Inputs!C16=Inputs!C18,2&lt;4))),1,0)+IF(AND(AI245&gt;0,OR(Inputs!C17&gt;Inputs!C18,AND(Inputs!C17=Inputs!C18,3&lt;4))),1,0)+IF(AND(AY245&gt;0,OR(Inputs!C19&gt;Inputs!C18,AND(Inputs!C19=Inputs!C18,5&lt;4))),1,0)+IF(AND(BG245&gt;0,OR(Inputs!C20&gt;Inputs!C18,AND(Inputs!C20=Inputs!C18,6&lt;4))),1,0)+IF(AND(BO245&gt;0,OR(Inputs!C21&gt;Inputs!C18,AND(Inputs!C21=Inputs!C18,7&lt;4))),1,0)+IF(AND(BW245&gt;0,OR(Inputs!C22&gt;Inputs!C18,AND(Inputs!C22=Inputs!C18,8&lt;4))),1,0)+IF(AND(CE245&gt;0,OR(Inputs!C23&gt;Inputs!C18,AND(Inputs!C23=Inputs!C18,9&lt;4))),1,0)))</f>
        <v>99</v>
      </c>
      <c r="AV245" s="3">
        <f>IF(Inputs!$B$27&lt;&gt;"Ready","PENDING INPUTS",IF(A245&gt;Inputs!$B$6,0,MIN(MAX(0,(AQ245+AR245+AS245)-AT245),MAX(0,C245-D245-(IF(O245&lt;AU245,K245+L245+M245-N245,0)+IF(W245&lt;AU245,S245+T245+U245-V245,0)+IF(AE245&lt;AU245,AA245+AB245+AC245-AD245,0)+IF(AM245&lt;AU245,AI245+AJ245+AK245-AL245,0)+IF(AU245&lt;AU245,AQ245+AR245+AS245-AT245,0)+IF(BC245&lt;AU245,AY245+AZ245+BA245-BB245,0)+IF(BK245&lt;AU245,BG245+BH245+BI245-BJ245,0)+IF(BS245&lt;AU245,BO245+BP245+BQ245-BR245,0)+IF(CA245&lt;AU245,BW245+BX245+BY245-BZ245,0)+IF(CI245&lt;AU245,CE245+CF245+CG245-CH245,0))))))</f>
        <v>0</v>
      </c>
      <c r="AW245" s="3">
        <f>IF(Inputs!$B$27&lt;&gt;"Ready","PENDING INPUTS",MIN((AQ245+AR245+AS245),IF(D245&gt;C245,IF(D245=0,0,AT245*C245/D245),AT245+AV245)))</f>
        <v>0</v>
      </c>
      <c r="AX245" s="3">
        <f>IF(Inputs!$B$27&lt;&gt;"Ready","PENDING INPUTS",MAX(0,(AQ245+AR245+AS245)-AW245))</f>
        <v>0</v>
      </c>
      <c r="AY245" s="3">
        <f>IF(Inputs!$B$27&lt;&gt;"Ready","PENDING INPUTS",BF244)</f>
        <v>0</v>
      </c>
      <c r="AZ245" s="3">
        <f>IF(Inputs!$B$27&lt;&gt;"Ready","PENDING INPUTS",IF(A245&lt;=Inputs!$B$6,ROUND(AY245*Inputs!C19/12,2),0))</f>
        <v>0</v>
      </c>
      <c r="BA245" s="3">
        <f>IF(Inputs!$B$27&lt;&gt;"Ready","PENDING INPUTS",IF(AND(A245&lt;=Inputs!$B$6,AY245&gt;0),Inputs!G19,0))</f>
        <v>0</v>
      </c>
      <c r="BB245" s="3">
        <f>IF(Inputs!$B$27&lt;&gt;"Ready","PENDING INPUTS",IF(A245&gt;Inputs!$B$6,0,MIN((AY245+AZ245+BA245),IF(Inputs!H19=1,Inputs!D19,MAX(Inputs!F19,ROUND(AY245*Inputs!E19+AZ245+BA245,2))))))</f>
        <v>0</v>
      </c>
      <c r="BC245">
        <f>IF(Inputs!$B$27&lt;&gt;"Ready","PENDING INPUTS",IF(AY245&lt;=0,99,1+IF(AND(K245&gt;0,OR(Inputs!C14&gt;Inputs!C19,AND(Inputs!C14=Inputs!C19,0&lt;5))),1,0)+IF(AND(S245&gt;0,OR(Inputs!C15&gt;Inputs!C19,AND(Inputs!C15=Inputs!C19,1&lt;5))),1,0)+IF(AND(AA245&gt;0,OR(Inputs!C16&gt;Inputs!C19,AND(Inputs!C16=Inputs!C19,2&lt;5))),1,0)+IF(AND(AI245&gt;0,OR(Inputs!C17&gt;Inputs!C19,AND(Inputs!C17=Inputs!C19,3&lt;5))),1,0)+IF(AND(AQ245&gt;0,OR(Inputs!C18&gt;Inputs!C19,AND(Inputs!C18=Inputs!C19,4&lt;5))),1,0)+IF(AND(BG245&gt;0,OR(Inputs!C20&gt;Inputs!C19,AND(Inputs!C20=Inputs!C19,6&lt;5))),1,0)+IF(AND(BO245&gt;0,OR(Inputs!C21&gt;Inputs!C19,AND(Inputs!C21=Inputs!C19,7&lt;5))),1,0)+IF(AND(BW245&gt;0,OR(Inputs!C22&gt;Inputs!C19,AND(Inputs!C22=Inputs!C19,8&lt;5))),1,0)+IF(AND(CE245&gt;0,OR(Inputs!C23&gt;Inputs!C19,AND(Inputs!C23=Inputs!C19,9&lt;5))),1,0)))</f>
        <v>99</v>
      </c>
      <c r="BD245" s="3">
        <f>IF(Inputs!$B$27&lt;&gt;"Ready","PENDING INPUTS",IF(A245&gt;Inputs!$B$6,0,MIN(MAX(0,(AY245+AZ245+BA245)-BB245),MAX(0,C245-D245-(IF(O245&lt;BC245,K245+L245+M245-N245,0)+IF(W245&lt;BC245,S245+T245+U245-V245,0)+IF(AE245&lt;BC245,AA245+AB245+AC245-AD245,0)+IF(AM245&lt;BC245,AI245+AJ245+AK245-AL245,0)+IF(AU245&lt;BC245,AQ245+AR245+AS245-AT245,0)+IF(BC245&lt;BC245,AY245+AZ245+BA245-BB245,0)+IF(BK245&lt;BC245,BG245+BH245+BI245-BJ245,0)+IF(BS245&lt;BC245,BO245+BP245+BQ245-BR245,0)+IF(CA245&lt;BC245,BW245+BX245+BY245-BZ245,0)+IF(CI245&lt;BC245,CE245+CF245+CG245-CH245,0))))))</f>
        <v>0</v>
      </c>
      <c r="BE245" s="3">
        <f>IF(Inputs!$B$27&lt;&gt;"Ready","PENDING INPUTS",MIN((AY245+AZ245+BA245),IF(D245&gt;C245,IF(D245=0,0,BB245*C245/D245),BB245+BD245)))</f>
        <v>0</v>
      </c>
      <c r="BF245" s="3">
        <f>IF(Inputs!$B$27&lt;&gt;"Ready","PENDING INPUTS",MAX(0,(AY245+AZ245+BA245)-BE245))</f>
        <v>0</v>
      </c>
      <c r="BG245" s="3">
        <f>IF(Inputs!$B$27&lt;&gt;"Ready","PENDING INPUTS",BN244)</f>
        <v>0</v>
      </c>
      <c r="BH245" s="3">
        <f>IF(Inputs!$B$27&lt;&gt;"Ready","PENDING INPUTS",IF(A245&lt;=Inputs!$B$6,ROUND(BG245*Inputs!C20/12,2),0))</f>
        <v>0</v>
      </c>
      <c r="BI245" s="3">
        <f>IF(Inputs!$B$27&lt;&gt;"Ready","PENDING INPUTS",IF(AND(A245&lt;=Inputs!$B$6,BG245&gt;0),Inputs!G20,0))</f>
        <v>0</v>
      </c>
      <c r="BJ245" s="3">
        <f>IF(Inputs!$B$27&lt;&gt;"Ready","PENDING INPUTS",IF(A245&gt;Inputs!$B$6,0,MIN((BG245+BH245+BI245),IF(Inputs!H20=1,Inputs!D20,MAX(Inputs!F20,ROUND(BG245*Inputs!E20+BH245+BI245,2))))))</f>
        <v>0</v>
      </c>
      <c r="BK245">
        <f>IF(Inputs!$B$27&lt;&gt;"Ready","PENDING INPUTS",IF(BG245&lt;=0,99,1+IF(AND(K245&gt;0,OR(Inputs!C14&gt;Inputs!C20,AND(Inputs!C14=Inputs!C20,0&lt;6))),1,0)+IF(AND(S245&gt;0,OR(Inputs!C15&gt;Inputs!C20,AND(Inputs!C15=Inputs!C20,1&lt;6))),1,0)+IF(AND(AA245&gt;0,OR(Inputs!C16&gt;Inputs!C20,AND(Inputs!C16=Inputs!C20,2&lt;6))),1,0)+IF(AND(AI245&gt;0,OR(Inputs!C17&gt;Inputs!C20,AND(Inputs!C17=Inputs!C20,3&lt;6))),1,0)+IF(AND(AQ245&gt;0,OR(Inputs!C18&gt;Inputs!C20,AND(Inputs!C18=Inputs!C20,4&lt;6))),1,0)+IF(AND(AY245&gt;0,OR(Inputs!C19&gt;Inputs!C20,AND(Inputs!C19=Inputs!C20,5&lt;6))),1,0)+IF(AND(BO245&gt;0,OR(Inputs!C21&gt;Inputs!C20,AND(Inputs!C21=Inputs!C20,7&lt;6))),1,0)+IF(AND(BW245&gt;0,OR(Inputs!C22&gt;Inputs!C20,AND(Inputs!C22=Inputs!C20,8&lt;6))),1,0)+IF(AND(CE245&gt;0,OR(Inputs!C23&gt;Inputs!C20,AND(Inputs!C23=Inputs!C20,9&lt;6))),1,0)))</f>
        <v>99</v>
      </c>
      <c r="BL245" s="3">
        <f>IF(Inputs!$B$27&lt;&gt;"Ready","PENDING INPUTS",IF(A245&gt;Inputs!$B$6,0,MIN(MAX(0,(BG245+BH245+BI245)-BJ245),MAX(0,C245-D245-(IF(O245&lt;BK245,K245+L245+M245-N245,0)+IF(W245&lt;BK245,S245+T245+U245-V245,0)+IF(AE245&lt;BK245,AA245+AB245+AC245-AD245,0)+IF(AM245&lt;BK245,AI245+AJ245+AK245-AL245,0)+IF(AU245&lt;BK245,AQ245+AR245+AS245-AT245,0)+IF(BC245&lt;BK245,AY245+AZ245+BA245-BB245,0)+IF(BK245&lt;BK245,BG245+BH245+BI245-BJ245,0)+IF(BS245&lt;BK245,BO245+BP245+BQ245-BR245,0)+IF(CA245&lt;BK245,BW245+BX245+BY245-BZ245,0)+IF(CI245&lt;BK245,CE245+CF245+CG245-CH245,0))))))</f>
        <v>0</v>
      </c>
      <c r="BM245" s="3">
        <f>IF(Inputs!$B$27&lt;&gt;"Ready","PENDING INPUTS",MIN((BG245+BH245+BI245),IF(D245&gt;C245,IF(D245=0,0,BJ245*C245/D245),BJ245+BL245)))</f>
        <v>0</v>
      </c>
      <c r="BN245" s="3">
        <f>IF(Inputs!$B$27&lt;&gt;"Ready","PENDING INPUTS",MAX(0,(BG245+BH245+BI245)-BM245))</f>
        <v>0</v>
      </c>
      <c r="BO245" s="3">
        <f>IF(Inputs!$B$27&lt;&gt;"Ready","PENDING INPUTS",BV244)</f>
        <v>0</v>
      </c>
      <c r="BP245" s="3">
        <f>IF(Inputs!$B$27&lt;&gt;"Ready","PENDING INPUTS",IF(A245&lt;=Inputs!$B$6,ROUND(BO245*Inputs!C21/12,2),0))</f>
        <v>0</v>
      </c>
      <c r="BQ245" s="3">
        <f>IF(Inputs!$B$27&lt;&gt;"Ready","PENDING INPUTS",IF(AND(A245&lt;=Inputs!$B$6,BO245&gt;0),Inputs!G21,0))</f>
        <v>0</v>
      </c>
      <c r="BR245" s="3">
        <f>IF(Inputs!$B$27&lt;&gt;"Ready","PENDING INPUTS",IF(A245&gt;Inputs!$B$6,0,MIN((BO245+BP245+BQ245),IF(Inputs!H21=1,Inputs!D21,MAX(Inputs!F21,ROUND(BO245*Inputs!E21+BP245+BQ245,2))))))</f>
        <v>0</v>
      </c>
      <c r="BS245">
        <f>IF(Inputs!$B$27&lt;&gt;"Ready","PENDING INPUTS",IF(BO245&lt;=0,99,1+IF(AND(K245&gt;0,OR(Inputs!C14&gt;Inputs!C21,AND(Inputs!C14=Inputs!C21,0&lt;7))),1,0)+IF(AND(S245&gt;0,OR(Inputs!C15&gt;Inputs!C21,AND(Inputs!C15=Inputs!C21,1&lt;7))),1,0)+IF(AND(AA245&gt;0,OR(Inputs!C16&gt;Inputs!C21,AND(Inputs!C16=Inputs!C21,2&lt;7))),1,0)+IF(AND(AI245&gt;0,OR(Inputs!C17&gt;Inputs!C21,AND(Inputs!C17=Inputs!C21,3&lt;7))),1,0)+IF(AND(AQ245&gt;0,OR(Inputs!C18&gt;Inputs!C21,AND(Inputs!C18=Inputs!C21,4&lt;7))),1,0)+IF(AND(AY245&gt;0,OR(Inputs!C19&gt;Inputs!C21,AND(Inputs!C19=Inputs!C21,5&lt;7))),1,0)+IF(AND(BG245&gt;0,OR(Inputs!C20&gt;Inputs!C21,AND(Inputs!C20=Inputs!C21,6&lt;7))),1,0)+IF(AND(BW245&gt;0,OR(Inputs!C22&gt;Inputs!C21,AND(Inputs!C22=Inputs!C21,8&lt;7))),1,0)+IF(AND(CE245&gt;0,OR(Inputs!C23&gt;Inputs!C21,AND(Inputs!C23=Inputs!C21,9&lt;7))),1,0)))</f>
        <v>99</v>
      </c>
      <c r="BT245" s="3">
        <f>IF(Inputs!$B$27&lt;&gt;"Ready","PENDING INPUTS",IF(A245&gt;Inputs!$B$6,0,MIN(MAX(0,(BO245+BP245+BQ245)-BR245),MAX(0,C245-D245-(IF(O245&lt;BS245,K245+L245+M245-N245,0)+IF(W245&lt;BS245,S245+T245+U245-V245,0)+IF(AE245&lt;BS245,AA245+AB245+AC245-AD245,0)+IF(AM245&lt;BS245,AI245+AJ245+AK245-AL245,0)+IF(AU245&lt;BS245,AQ245+AR245+AS245-AT245,0)+IF(BC245&lt;BS245,AY245+AZ245+BA245-BB245,0)+IF(BK245&lt;BS245,BG245+BH245+BI245-BJ245,0)+IF(BS245&lt;BS245,BO245+BP245+BQ245-BR245,0)+IF(CA245&lt;BS245,BW245+BX245+BY245-BZ245,0)+IF(CI245&lt;BS245,CE245+CF245+CG245-CH245,0))))))</f>
        <v>0</v>
      </c>
      <c r="BU245" s="3">
        <f>IF(Inputs!$B$27&lt;&gt;"Ready","PENDING INPUTS",MIN((BO245+BP245+BQ245),IF(D245&gt;C245,IF(D245=0,0,BR245*C245/D245),BR245+BT245)))</f>
        <v>0</v>
      </c>
      <c r="BV245" s="3">
        <f>IF(Inputs!$B$27&lt;&gt;"Ready","PENDING INPUTS",MAX(0,(BO245+BP245+BQ245)-BU245))</f>
        <v>0</v>
      </c>
      <c r="BW245" s="3">
        <f>IF(Inputs!$B$27&lt;&gt;"Ready","PENDING INPUTS",CD244)</f>
        <v>0</v>
      </c>
      <c r="BX245" s="3">
        <f>IF(Inputs!$B$27&lt;&gt;"Ready","PENDING INPUTS",IF(A245&lt;=Inputs!$B$6,ROUND(BW245*Inputs!C22/12,2),0))</f>
        <v>0</v>
      </c>
      <c r="BY245" s="3">
        <f>IF(Inputs!$B$27&lt;&gt;"Ready","PENDING INPUTS",IF(AND(A245&lt;=Inputs!$B$6,BW245&gt;0),Inputs!G22,0))</f>
        <v>0</v>
      </c>
      <c r="BZ245" s="3">
        <f>IF(Inputs!$B$27&lt;&gt;"Ready","PENDING INPUTS",IF(A245&gt;Inputs!$B$6,0,MIN((BW245+BX245+BY245),IF(Inputs!H22=1,Inputs!D22,MAX(Inputs!F22,ROUND(BW245*Inputs!E22+BX245+BY245,2))))))</f>
        <v>0</v>
      </c>
      <c r="CA245">
        <f>IF(Inputs!$B$27&lt;&gt;"Ready","PENDING INPUTS",IF(BW245&lt;=0,99,1+IF(AND(K245&gt;0,OR(Inputs!C14&gt;Inputs!C22,AND(Inputs!C14=Inputs!C22,0&lt;8))),1,0)+IF(AND(S245&gt;0,OR(Inputs!C15&gt;Inputs!C22,AND(Inputs!C15=Inputs!C22,1&lt;8))),1,0)+IF(AND(AA245&gt;0,OR(Inputs!C16&gt;Inputs!C22,AND(Inputs!C16=Inputs!C22,2&lt;8))),1,0)+IF(AND(AI245&gt;0,OR(Inputs!C17&gt;Inputs!C22,AND(Inputs!C17=Inputs!C22,3&lt;8))),1,0)+IF(AND(AQ245&gt;0,OR(Inputs!C18&gt;Inputs!C22,AND(Inputs!C18=Inputs!C22,4&lt;8))),1,0)+IF(AND(AY245&gt;0,OR(Inputs!C19&gt;Inputs!C22,AND(Inputs!C19=Inputs!C22,5&lt;8))),1,0)+IF(AND(BG245&gt;0,OR(Inputs!C20&gt;Inputs!C22,AND(Inputs!C20=Inputs!C22,6&lt;8))),1,0)+IF(AND(BO245&gt;0,OR(Inputs!C21&gt;Inputs!C22,AND(Inputs!C21=Inputs!C22,7&lt;8))),1,0)+IF(AND(CE245&gt;0,OR(Inputs!C23&gt;Inputs!C22,AND(Inputs!C23=Inputs!C22,9&lt;8))),1,0)))</f>
        <v>99</v>
      </c>
      <c r="CB245" s="3">
        <f>IF(Inputs!$B$27&lt;&gt;"Ready","PENDING INPUTS",IF(A245&gt;Inputs!$B$6,0,MIN(MAX(0,(BW245+BX245+BY245)-BZ245),MAX(0,C245-D245-(IF(O245&lt;CA245,K245+L245+M245-N245,0)+IF(W245&lt;CA245,S245+T245+U245-V245,0)+IF(AE245&lt;CA245,AA245+AB245+AC245-AD245,0)+IF(AM245&lt;CA245,AI245+AJ245+AK245-AL245,0)+IF(AU245&lt;CA245,AQ245+AR245+AS245-AT245,0)+IF(BC245&lt;CA245,AY245+AZ245+BA245-BB245,0)+IF(BK245&lt;CA245,BG245+BH245+BI245-BJ245,0)+IF(BS245&lt;CA245,BO245+BP245+BQ245-BR245,0)+IF(CA245&lt;CA245,BW245+BX245+BY245-BZ245,0)+IF(CI245&lt;CA245,CE245+CF245+CG245-CH245,0))))))</f>
        <v>0</v>
      </c>
      <c r="CC245" s="3">
        <f>IF(Inputs!$B$27&lt;&gt;"Ready","PENDING INPUTS",MIN((BW245+BX245+BY245),IF(D245&gt;C245,IF(D245=0,0,BZ245*C245/D245),BZ245+CB245)))</f>
        <v>0</v>
      </c>
      <c r="CD245" s="3">
        <f>IF(Inputs!$B$27&lt;&gt;"Ready","PENDING INPUTS",MAX(0,(BW245+BX245+BY245)-CC245))</f>
        <v>0</v>
      </c>
      <c r="CE245" s="3">
        <f>IF(Inputs!$B$27&lt;&gt;"Ready","PENDING INPUTS",CL244)</f>
        <v>0</v>
      </c>
      <c r="CF245" s="3">
        <f>IF(Inputs!$B$27&lt;&gt;"Ready","PENDING INPUTS",IF(A245&lt;=Inputs!$B$6,ROUND(CE245*Inputs!C23/12,2),0))</f>
        <v>0</v>
      </c>
      <c r="CG245" s="3">
        <f>IF(Inputs!$B$27&lt;&gt;"Ready","PENDING INPUTS",IF(AND(A245&lt;=Inputs!$B$6,CE245&gt;0),Inputs!G23,0))</f>
        <v>0</v>
      </c>
      <c r="CH245" s="3">
        <f>IF(Inputs!$B$27&lt;&gt;"Ready","PENDING INPUTS",IF(A245&gt;Inputs!$B$6,0,MIN((CE245+CF245+CG245),IF(Inputs!H23=1,Inputs!D23,MAX(Inputs!F23,ROUND(CE245*Inputs!E23+CF245+CG245,2))))))</f>
        <v>0</v>
      </c>
      <c r="CI245">
        <f>IF(Inputs!$B$27&lt;&gt;"Ready","PENDING INPUTS",IF(CE245&lt;=0,99,1+IF(AND(K245&gt;0,OR(Inputs!C14&gt;Inputs!C23,AND(Inputs!C14=Inputs!C23,0&lt;9))),1,0)+IF(AND(S245&gt;0,OR(Inputs!C15&gt;Inputs!C23,AND(Inputs!C15=Inputs!C23,1&lt;9))),1,0)+IF(AND(AA245&gt;0,OR(Inputs!C16&gt;Inputs!C23,AND(Inputs!C16=Inputs!C23,2&lt;9))),1,0)+IF(AND(AI245&gt;0,OR(Inputs!C17&gt;Inputs!C23,AND(Inputs!C17=Inputs!C23,3&lt;9))),1,0)+IF(AND(AQ245&gt;0,OR(Inputs!C18&gt;Inputs!C23,AND(Inputs!C18=Inputs!C23,4&lt;9))),1,0)+IF(AND(AY245&gt;0,OR(Inputs!C19&gt;Inputs!C23,AND(Inputs!C19=Inputs!C23,5&lt;9))),1,0)+IF(AND(BG245&gt;0,OR(Inputs!C20&gt;Inputs!C23,AND(Inputs!C20=Inputs!C23,6&lt;9))),1,0)+IF(AND(BO245&gt;0,OR(Inputs!C21&gt;Inputs!C23,AND(Inputs!C21=Inputs!C23,7&lt;9))),1,0)+IF(AND(BW245&gt;0,OR(Inputs!C22&gt;Inputs!C23,AND(Inputs!C22=Inputs!C23,8&lt;9))),1,0)))</f>
        <v>99</v>
      </c>
      <c r="CJ245" s="3">
        <f>IF(Inputs!$B$27&lt;&gt;"Ready","PENDING INPUTS",IF(A245&gt;Inputs!$B$6,0,MIN(MAX(0,(CE245+CF245+CG245)-CH245),MAX(0,C245-D245-(IF(O245&lt;CI245,K245+L245+M245-N245,0)+IF(W245&lt;CI245,S245+T245+U245-V245,0)+IF(AE245&lt;CI245,AA245+AB245+AC245-AD245,0)+IF(AM245&lt;CI245,AI245+AJ245+AK245-AL245,0)+IF(AU245&lt;CI245,AQ245+AR245+AS245-AT245,0)+IF(BC245&lt;CI245,AY245+AZ245+BA245-BB245,0)+IF(BK245&lt;CI245,BG245+BH245+BI245-BJ245,0)+IF(BS245&lt;CI245,BO245+BP245+BQ245-BR245,0)+IF(CA245&lt;CI245,BW245+BX245+BY245-BZ245,0)+IF(CI245&lt;CI245,CE245+CF245+CG245-CH245,0))))))</f>
        <v>0</v>
      </c>
      <c r="CK245" s="3">
        <f>IF(Inputs!$B$27&lt;&gt;"Ready","PENDING INPUTS",MIN((CE245+CF245+CG245),IF(D245&gt;C245,IF(D245=0,0,CH245*C245/D245),CH245+CJ245)))</f>
        <v>0</v>
      </c>
      <c r="CL245" s="3">
        <f>IF(Inputs!$B$27&lt;&gt;"Ready","PENDING INPUTS",MAX(0,(CE245+CF245+CG245)-CK245))</f>
        <v>0</v>
      </c>
    </row>
    <row r="246" spans="1:90" ht="27.95" customHeight="1" x14ac:dyDescent="0.25">
      <c r="A246">
        <v>242</v>
      </c>
      <c r="B246" s="13">
        <f>IF(Inputs!$B$27&lt;&gt;"Ready","PENDING INPUTS",EDATE(Inputs!$B$5,A246-1))</f>
        <v>53632</v>
      </c>
      <c r="C246" s="3">
        <f>IF(Inputs!$B$27&lt;&gt;"Ready","PENDING INPUTS",IF(A246&lt;=Inputs!$B$6,MAX(0,Inputs!$B$4+IF(A246=Inputs!$B$7,Inputs!$B$8,0)+IF(A246=Inputs!$B$9,Inputs!$B$10,0)),0))</f>
        <v>0</v>
      </c>
      <c r="D246" s="3">
        <f>IF(Inputs!$B$27&lt;&gt;"Ready","PENDING INPUTS",SUM(N246,V246,AD246,AL246,AT246,BB246,BJ246,BR246,BZ246,CH246))</f>
        <v>0</v>
      </c>
      <c r="E246" s="3">
        <f>IF(Inputs!$B$27&lt;&gt;"Ready","PENDING INPUTS",MAX(0,D246-C246))</f>
        <v>0</v>
      </c>
      <c r="F246" s="3">
        <f>IF(Inputs!$B$27&lt;&gt;"Ready","PENDING INPUTS",SUM(Q246,Y246,AG246,AO246,AW246,BE246,BM246,BU246,CC246,CK246))</f>
        <v>0</v>
      </c>
      <c r="G246" s="3">
        <f>IF(Inputs!$B$27&lt;&gt;"Ready","PENDING INPUTS",SUM(L246,T246,AB246,AJ246,AR246,AZ246,BH246,BP246,BX246,CF246))</f>
        <v>0</v>
      </c>
      <c r="H246" s="3">
        <f>IF(Inputs!$B$27&lt;&gt;"Ready","PENDING INPUTS",SUM(M246,U246,AC246,AK246,AS246,BA246,BI246,BQ246,BY246,CG246))</f>
        <v>0</v>
      </c>
      <c r="I246" s="3">
        <f>IF(Inputs!$B$27&lt;&gt;"Ready","PENDING INPUTS",SUM(R246,Z246,AH246,AP246,AX246,BF246,BN246,BV246,CD246,CL246))</f>
        <v>0</v>
      </c>
      <c r="J246" t="str">
        <f>IF(Inputs!$B$27&lt;&gt;"Ready","PENDING INPUTS",IF(A246&gt;Inputs!$B$6,"Beyond horizon",IF(E246&gt;0.005,"MINIMUM SHORTFALL",IF(I246&lt;0.005,"Paid off","In progress"))))</f>
        <v>Beyond horizon</v>
      </c>
      <c r="K246" s="3">
        <f>IF(Inputs!$B$27&lt;&gt;"Ready","PENDING INPUTS",R245)</f>
        <v>0</v>
      </c>
      <c r="L246" s="3">
        <f>IF(Inputs!$B$27&lt;&gt;"Ready","PENDING INPUTS",IF(A246&lt;=Inputs!$B$6,ROUND(K246*Inputs!C14/12,2),0))</f>
        <v>0</v>
      </c>
      <c r="M246" s="3">
        <f>IF(Inputs!$B$27&lt;&gt;"Ready","PENDING INPUTS",IF(AND(A246&lt;=Inputs!$B$6,K246&gt;0),Inputs!G14,0))</f>
        <v>0</v>
      </c>
      <c r="N246" s="3">
        <f>IF(Inputs!$B$27&lt;&gt;"Ready","PENDING INPUTS",IF(A246&gt;Inputs!$B$6,0,MIN((K246+L246+M246),IF(Inputs!H14=1,Inputs!D14,MAX(Inputs!F14,ROUND(K246*Inputs!E14+L246+M246,2))))))</f>
        <v>0</v>
      </c>
      <c r="O246">
        <f>IF(Inputs!$B$27&lt;&gt;"Ready","PENDING INPUTS",IF(K246&lt;=0,99,1+IF(AND(S246&gt;0,OR(Inputs!C15&gt;Inputs!C14,AND(Inputs!C15=Inputs!C14,1&lt;0))),1,0)+IF(AND(AA246&gt;0,OR(Inputs!C16&gt;Inputs!C14,AND(Inputs!C16=Inputs!C14,2&lt;0))),1,0)+IF(AND(AI246&gt;0,OR(Inputs!C17&gt;Inputs!C14,AND(Inputs!C17=Inputs!C14,3&lt;0))),1,0)+IF(AND(AQ246&gt;0,OR(Inputs!C18&gt;Inputs!C14,AND(Inputs!C18=Inputs!C14,4&lt;0))),1,0)+IF(AND(AY246&gt;0,OR(Inputs!C19&gt;Inputs!C14,AND(Inputs!C19=Inputs!C14,5&lt;0))),1,0)+IF(AND(BG246&gt;0,OR(Inputs!C20&gt;Inputs!C14,AND(Inputs!C20=Inputs!C14,6&lt;0))),1,0)+IF(AND(BO246&gt;0,OR(Inputs!C21&gt;Inputs!C14,AND(Inputs!C21=Inputs!C14,7&lt;0))),1,0)+IF(AND(BW246&gt;0,OR(Inputs!C22&gt;Inputs!C14,AND(Inputs!C22=Inputs!C14,8&lt;0))),1,0)+IF(AND(CE246&gt;0,OR(Inputs!C23&gt;Inputs!C14,AND(Inputs!C23=Inputs!C14,9&lt;0))),1,0)))</f>
        <v>99</v>
      </c>
      <c r="P246" s="3">
        <f>IF(Inputs!$B$27&lt;&gt;"Ready","PENDING INPUTS",IF(A246&gt;Inputs!$B$6,0,MIN(MAX(0,(K246+L246+M246)-N246),MAX(0,C246-D246-(IF(O246&lt;O246,K246+L246+M246-N246,0)+IF(W246&lt;O246,S246+T246+U246-V246,0)+IF(AE246&lt;O246,AA246+AB246+AC246-AD246,0)+IF(AM246&lt;O246,AI246+AJ246+AK246-AL246,0)+IF(AU246&lt;O246,AQ246+AR246+AS246-AT246,0)+IF(BC246&lt;O246,AY246+AZ246+BA246-BB246,0)+IF(BK246&lt;O246,BG246+BH246+BI246-BJ246,0)+IF(BS246&lt;O246,BO246+BP246+BQ246-BR246,0)+IF(CA246&lt;O246,BW246+BX246+BY246-BZ246,0)+IF(CI246&lt;O246,CE246+CF246+CG246-CH246,0))))))</f>
        <v>0</v>
      </c>
      <c r="Q246" s="3">
        <f>IF(Inputs!$B$27&lt;&gt;"Ready","PENDING INPUTS",MIN((K246+L246+M246),IF(D246&gt;C246,IF(D246=0,0,N246*C246/D246),N246+P246)))</f>
        <v>0</v>
      </c>
      <c r="R246" s="3">
        <f>IF(Inputs!$B$27&lt;&gt;"Ready","PENDING INPUTS",MAX(0,(K246+L246+M246)-Q246))</f>
        <v>0</v>
      </c>
      <c r="S246" s="3">
        <f>IF(Inputs!$B$27&lt;&gt;"Ready","PENDING INPUTS",Z245)</f>
        <v>0</v>
      </c>
      <c r="T246" s="3">
        <f>IF(Inputs!$B$27&lt;&gt;"Ready","PENDING INPUTS",IF(A246&lt;=Inputs!$B$6,ROUND(S246*Inputs!C15/12,2),0))</f>
        <v>0</v>
      </c>
      <c r="U246" s="3">
        <f>IF(Inputs!$B$27&lt;&gt;"Ready","PENDING INPUTS",IF(AND(A246&lt;=Inputs!$B$6,S246&gt;0),Inputs!G15,0))</f>
        <v>0</v>
      </c>
      <c r="V246" s="3">
        <f>IF(Inputs!$B$27&lt;&gt;"Ready","PENDING INPUTS",IF(A246&gt;Inputs!$B$6,0,MIN((S246+T246+U246),IF(Inputs!H15=1,Inputs!D15,MAX(Inputs!F15,ROUND(S246*Inputs!E15+T246+U246,2))))))</f>
        <v>0</v>
      </c>
      <c r="W246">
        <f>IF(Inputs!$B$27&lt;&gt;"Ready","PENDING INPUTS",IF(S246&lt;=0,99,1+IF(AND(K246&gt;0,OR(Inputs!C14&gt;Inputs!C15,AND(Inputs!C14=Inputs!C15,0&lt;1))),1,0)+IF(AND(AA246&gt;0,OR(Inputs!C16&gt;Inputs!C15,AND(Inputs!C16=Inputs!C15,2&lt;1))),1,0)+IF(AND(AI246&gt;0,OR(Inputs!C17&gt;Inputs!C15,AND(Inputs!C17=Inputs!C15,3&lt;1))),1,0)+IF(AND(AQ246&gt;0,OR(Inputs!C18&gt;Inputs!C15,AND(Inputs!C18=Inputs!C15,4&lt;1))),1,0)+IF(AND(AY246&gt;0,OR(Inputs!C19&gt;Inputs!C15,AND(Inputs!C19=Inputs!C15,5&lt;1))),1,0)+IF(AND(BG246&gt;0,OR(Inputs!C20&gt;Inputs!C15,AND(Inputs!C20=Inputs!C15,6&lt;1))),1,0)+IF(AND(BO246&gt;0,OR(Inputs!C21&gt;Inputs!C15,AND(Inputs!C21=Inputs!C15,7&lt;1))),1,0)+IF(AND(BW246&gt;0,OR(Inputs!C22&gt;Inputs!C15,AND(Inputs!C22=Inputs!C15,8&lt;1))),1,0)+IF(AND(CE246&gt;0,OR(Inputs!C23&gt;Inputs!C15,AND(Inputs!C23=Inputs!C15,9&lt;1))),1,0)))</f>
        <v>99</v>
      </c>
      <c r="X246" s="3">
        <f>IF(Inputs!$B$27&lt;&gt;"Ready","PENDING INPUTS",IF(A246&gt;Inputs!$B$6,0,MIN(MAX(0,(S246+T246+U246)-V246),MAX(0,C246-D246-(IF(O246&lt;W246,K246+L246+M246-N246,0)+IF(W246&lt;W246,S246+T246+U246-V246,0)+IF(AE246&lt;W246,AA246+AB246+AC246-AD246,0)+IF(AM246&lt;W246,AI246+AJ246+AK246-AL246,0)+IF(AU246&lt;W246,AQ246+AR246+AS246-AT246,0)+IF(BC246&lt;W246,AY246+AZ246+BA246-BB246,0)+IF(BK246&lt;W246,BG246+BH246+BI246-BJ246,0)+IF(BS246&lt;W246,BO246+BP246+BQ246-BR246,0)+IF(CA246&lt;W246,BW246+BX246+BY246-BZ246,0)+IF(CI246&lt;W246,CE246+CF246+CG246-CH246,0))))))</f>
        <v>0</v>
      </c>
      <c r="Y246" s="3">
        <f>IF(Inputs!$B$27&lt;&gt;"Ready","PENDING INPUTS",MIN((S246+T246+U246),IF(D246&gt;C246,IF(D246=0,0,V246*C246/D246),V246+X246)))</f>
        <v>0</v>
      </c>
      <c r="Z246" s="3">
        <f>IF(Inputs!$B$27&lt;&gt;"Ready","PENDING INPUTS",MAX(0,(S246+T246+U246)-Y246))</f>
        <v>0</v>
      </c>
      <c r="AA246" s="3">
        <f>IF(Inputs!$B$27&lt;&gt;"Ready","PENDING INPUTS",AH245)</f>
        <v>0</v>
      </c>
      <c r="AB246" s="3">
        <f>IF(Inputs!$B$27&lt;&gt;"Ready","PENDING INPUTS",IF(A246&lt;=Inputs!$B$6,ROUND(AA246*Inputs!C16/12,2),0))</f>
        <v>0</v>
      </c>
      <c r="AC246" s="3">
        <f>IF(Inputs!$B$27&lt;&gt;"Ready","PENDING INPUTS",IF(AND(A246&lt;=Inputs!$B$6,AA246&gt;0),Inputs!G16,0))</f>
        <v>0</v>
      </c>
      <c r="AD246" s="3">
        <f>IF(Inputs!$B$27&lt;&gt;"Ready","PENDING INPUTS",IF(A246&gt;Inputs!$B$6,0,MIN((AA246+AB246+AC246),IF(Inputs!H16=1,Inputs!D16,MAX(Inputs!F16,ROUND(AA246*Inputs!E16+AB246+AC246,2))))))</f>
        <v>0</v>
      </c>
      <c r="AE246">
        <f>IF(Inputs!$B$27&lt;&gt;"Ready","PENDING INPUTS",IF(AA246&lt;=0,99,1+IF(AND(K246&gt;0,OR(Inputs!C14&gt;Inputs!C16,AND(Inputs!C14=Inputs!C16,0&lt;2))),1,0)+IF(AND(S246&gt;0,OR(Inputs!C15&gt;Inputs!C16,AND(Inputs!C15=Inputs!C16,1&lt;2))),1,0)+IF(AND(AI246&gt;0,OR(Inputs!C17&gt;Inputs!C16,AND(Inputs!C17=Inputs!C16,3&lt;2))),1,0)+IF(AND(AQ246&gt;0,OR(Inputs!C18&gt;Inputs!C16,AND(Inputs!C18=Inputs!C16,4&lt;2))),1,0)+IF(AND(AY246&gt;0,OR(Inputs!C19&gt;Inputs!C16,AND(Inputs!C19=Inputs!C16,5&lt;2))),1,0)+IF(AND(BG246&gt;0,OR(Inputs!C20&gt;Inputs!C16,AND(Inputs!C20=Inputs!C16,6&lt;2))),1,0)+IF(AND(BO246&gt;0,OR(Inputs!C21&gt;Inputs!C16,AND(Inputs!C21=Inputs!C16,7&lt;2))),1,0)+IF(AND(BW246&gt;0,OR(Inputs!C22&gt;Inputs!C16,AND(Inputs!C22=Inputs!C16,8&lt;2))),1,0)+IF(AND(CE246&gt;0,OR(Inputs!C23&gt;Inputs!C16,AND(Inputs!C23=Inputs!C16,9&lt;2))),1,0)))</f>
        <v>99</v>
      </c>
      <c r="AF246" s="3">
        <f>IF(Inputs!$B$27&lt;&gt;"Ready","PENDING INPUTS",IF(A246&gt;Inputs!$B$6,0,MIN(MAX(0,(AA246+AB246+AC246)-AD246),MAX(0,C246-D246-(IF(O246&lt;AE246,K246+L246+M246-N246,0)+IF(W246&lt;AE246,S246+T246+U246-V246,0)+IF(AE246&lt;AE246,AA246+AB246+AC246-AD246,0)+IF(AM246&lt;AE246,AI246+AJ246+AK246-AL246,0)+IF(AU246&lt;AE246,AQ246+AR246+AS246-AT246,0)+IF(BC246&lt;AE246,AY246+AZ246+BA246-BB246,0)+IF(BK246&lt;AE246,BG246+BH246+BI246-BJ246,0)+IF(BS246&lt;AE246,BO246+BP246+BQ246-BR246,0)+IF(CA246&lt;AE246,BW246+BX246+BY246-BZ246,0)+IF(CI246&lt;AE246,CE246+CF246+CG246-CH246,0))))))</f>
        <v>0</v>
      </c>
      <c r="AG246" s="3">
        <f>IF(Inputs!$B$27&lt;&gt;"Ready","PENDING INPUTS",MIN((AA246+AB246+AC246),IF(D246&gt;C246,IF(D246=0,0,AD246*C246/D246),AD246+AF246)))</f>
        <v>0</v>
      </c>
      <c r="AH246" s="3">
        <f>IF(Inputs!$B$27&lt;&gt;"Ready","PENDING INPUTS",MAX(0,(AA246+AB246+AC246)-AG246))</f>
        <v>0</v>
      </c>
      <c r="AI246" s="3">
        <f>IF(Inputs!$B$27&lt;&gt;"Ready","PENDING INPUTS",AP245)</f>
        <v>0</v>
      </c>
      <c r="AJ246" s="3">
        <f>IF(Inputs!$B$27&lt;&gt;"Ready","PENDING INPUTS",IF(A246&lt;=Inputs!$B$6,ROUND(AI246*Inputs!C17/12,2),0))</f>
        <v>0</v>
      </c>
      <c r="AK246" s="3">
        <f>IF(Inputs!$B$27&lt;&gt;"Ready","PENDING INPUTS",IF(AND(A246&lt;=Inputs!$B$6,AI246&gt;0),Inputs!G17,0))</f>
        <v>0</v>
      </c>
      <c r="AL246" s="3">
        <f>IF(Inputs!$B$27&lt;&gt;"Ready","PENDING INPUTS",IF(A246&gt;Inputs!$B$6,0,MIN((AI246+AJ246+AK246),IF(Inputs!H17=1,Inputs!D17,MAX(Inputs!F17,ROUND(AI246*Inputs!E17+AJ246+AK246,2))))))</f>
        <v>0</v>
      </c>
      <c r="AM246">
        <f>IF(Inputs!$B$27&lt;&gt;"Ready","PENDING INPUTS",IF(AI246&lt;=0,99,1+IF(AND(K246&gt;0,OR(Inputs!C14&gt;Inputs!C17,AND(Inputs!C14=Inputs!C17,0&lt;3))),1,0)+IF(AND(S246&gt;0,OR(Inputs!C15&gt;Inputs!C17,AND(Inputs!C15=Inputs!C17,1&lt;3))),1,0)+IF(AND(AA246&gt;0,OR(Inputs!C16&gt;Inputs!C17,AND(Inputs!C16=Inputs!C17,2&lt;3))),1,0)+IF(AND(AQ246&gt;0,OR(Inputs!C18&gt;Inputs!C17,AND(Inputs!C18=Inputs!C17,4&lt;3))),1,0)+IF(AND(AY246&gt;0,OR(Inputs!C19&gt;Inputs!C17,AND(Inputs!C19=Inputs!C17,5&lt;3))),1,0)+IF(AND(BG246&gt;0,OR(Inputs!C20&gt;Inputs!C17,AND(Inputs!C20=Inputs!C17,6&lt;3))),1,0)+IF(AND(BO246&gt;0,OR(Inputs!C21&gt;Inputs!C17,AND(Inputs!C21=Inputs!C17,7&lt;3))),1,0)+IF(AND(BW246&gt;0,OR(Inputs!C22&gt;Inputs!C17,AND(Inputs!C22=Inputs!C17,8&lt;3))),1,0)+IF(AND(CE246&gt;0,OR(Inputs!C23&gt;Inputs!C17,AND(Inputs!C23=Inputs!C17,9&lt;3))),1,0)))</f>
        <v>99</v>
      </c>
      <c r="AN246" s="3">
        <f>IF(Inputs!$B$27&lt;&gt;"Ready","PENDING INPUTS",IF(A246&gt;Inputs!$B$6,0,MIN(MAX(0,(AI246+AJ246+AK246)-AL246),MAX(0,C246-D246-(IF(O246&lt;AM246,K246+L246+M246-N246,0)+IF(W246&lt;AM246,S246+T246+U246-V246,0)+IF(AE246&lt;AM246,AA246+AB246+AC246-AD246,0)+IF(AM246&lt;AM246,AI246+AJ246+AK246-AL246,0)+IF(AU246&lt;AM246,AQ246+AR246+AS246-AT246,0)+IF(BC246&lt;AM246,AY246+AZ246+BA246-BB246,0)+IF(BK246&lt;AM246,BG246+BH246+BI246-BJ246,0)+IF(BS246&lt;AM246,BO246+BP246+BQ246-BR246,0)+IF(CA246&lt;AM246,BW246+BX246+BY246-BZ246,0)+IF(CI246&lt;AM246,CE246+CF246+CG246-CH246,0))))))</f>
        <v>0</v>
      </c>
      <c r="AO246" s="3">
        <f>IF(Inputs!$B$27&lt;&gt;"Ready","PENDING INPUTS",MIN((AI246+AJ246+AK246),IF(D246&gt;C246,IF(D246=0,0,AL246*C246/D246),AL246+AN246)))</f>
        <v>0</v>
      </c>
      <c r="AP246" s="3">
        <f>IF(Inputs!$B$27&lt;&gt;"Ready","PENDING INPUTS",MAX(0,(AI246+AJ246+AK246)-AO246))</f>
        <v>0</v>
      </c>
      <c r="AQ246" s="3">
        <f>IF(Inputs!$B$27&lt;&gt;"Ready","PENDING INPUTS",AX245)</f>
        <v>0</v>
      </c>
      <c r="AR246" s="3">
        <f>IF(Inputs!$B$27&lt;&gt;"Ready","PENDING INPUTS",IF(A246&lt;=Inputs!$B$6,ROUND(AQ246*Inputs!C18/12,2),0))</f>
        <v>0</v>
      </c>
      <c r="AS246" s="3">
        <f>IF(Inputs!$B$27&lt;&gt;"Ready","PENDING INPUTS",IF(AND(A246&lt;=Inputs!$B$6,AQ246&gt;0),Inputs!G18,0))</f>
        <v>0</v>
      </c>
      <c r="AT246" s="3">
        <f>IF(Inputs!$B$27&lt;&gt;"Ready","PENDING INPUTS",IF(A246&gt;Inputs!$B$6,0,MIN((AQ246+AR246+AS246),IF(Inputs!H18=1,Inputs!D18,MAX(Inputs!F18,ROUND(AQ246*Inputs!E18+AR246+AS246,2))))))</f>
        <v>0</v>
      </c>
      <c r="AU246">
        <f>IF(Inputs!$B$27&lt;&gt;"Ready","PENDING INPUTS",IF(AQ246&lt;=0,99,1+IF(AND(K246&gt;0,OR(Inputs!C14&gt;Inputs!C18,AND(Inputs!C14=Inputs!C18,0&lt;4))),1,0)+IF(AND(S246&gt;0,OR(Inputs!C15&gt;Inputs!C18,AND(Inputs!C15=Inputs!C18,1&lt;4))),1,0)+IF(AND(AA246&gt;0,OR(Inputs!C16&gt;Inputs!C18,AND(Inputs!C16=Inputs!C18,2&lt;4))),1,0)+IF(AND(AI246&gt;0,OR(Inputs!C17&gt;Inputs!C18,AND(Inputs!C17=Inputs!C18,3&lt;4))),1,0)+IF(AND(AY246&gt;0,OR(Inputs!C19&gt;Inputs!C18,AND(Inputs!C19=Inputs!C18,5&lt;4))),1,0)+IF(AND(BG246&gt;0,OR(Inputs!C20&gt;Inputs!C18,AND(Inputs!C20=Inputs!C18,6&lt;4))),1,0)+IF(AND(BO246&gt;0,OR(Inputs!C21&gt;Inputs!C18,AND(Inputs!C21=Inputs!C18,7&lt;4))),1,0)+IF(AND(BW246&gt;0,OR(Inputs!C22&gt;Inputs!C18,AND(Inputs!C22=Inputs!C18,8&lt;4))),1,0)+IF(AND(CE246&gt;0,OR(Inputs!C23&gt;Inputs!C18,AND(Inputs!C23=Inputs!C18,9&lt;4))),1,0)))</f>
        <v>99</v>
      </c>
      <c r="AV246" s="3">
        <f>IF(Inputs!$B$27&lt;&gt;"Ready","PENDING INPUTS",IF(A246&gt;Inputs!$B$6,0,MIN(MAX(0,(AQ246+AR246+AS246)-AT246),MAX(0,C246-D246-(IF(O246&lt;AU246,K246+L246+M246-N246,0)+IF(W246&lt;AU246,S246+T246+U246-V246,0)+IF(AE246&lt;AU246,AA246+AB246+AC246-AD246,0)+IF(AM246&lt;AU246,AI246+AJ246+AK246-AL246,0)+IF(AU246&lt;AU246,AQ246+AR246+AS246-AT246,0)+IF(BC246&lt;AU246,AY246+AZ246+BA246-BB246,0)+IF(BK246&lt;AU246,BG246+BH246+BI246-BJ246,0)+IF(BS246&lt;AU246,BO246+BP246+BQ246-BR246,0)+IF(CA246&lt;AU246,BW246+BX246+BY246-BZ246,0)+IF(CI246&lt;AU246,CE246+CF246+CG246-CH246,0))))))</f>
        <v>0</v>
      </c>
      <c r="AW246" s="3">
        <f>IF(Inputs!$B$27&lt;&gt;"Ready","PENDING INPUTS",MIN((AQ246+AR246+AS246),IF(D246&gt;C246,IF(D246=0,0,AT246*C246/D246),AT246+AV246)))</f>
        <v>0</v>
      </c>
      <c r="AX246" s="3">
        <f>IF(Inputs!$B$27&lt;&gt;"Ready","PENDING INPUTS",MAX(0,(AQ246+AR246+AS246)-AW246))</f>
        <v>0</v>
      </c>
      <c r="AY246" s="3">
        <f>IF(Inputs!$B$27&lt;&gt;"Ready","PENDING INPUTS",BF245)</f>
        <v>0</v>
      </c>
      <c r="AZ246" s="3">
        <f>IF(Inputs!$B$27&lt;&gt;"Ready","PENDING INPUTS",IF(A246&lt;=Inputs!$B$6,ROUND(AY246*Inputs!C19/12,2),0))</f>
        <v>0</v>
      </c>
      <c r="BA246" s="3">
        <f>IF(Inputs!$B$27&lt;&gt;"Ready","PENDING INPUTS",IF(AND(A246&lt;=Inputs!$B$6,AY246&gt;0),Inputs!G19,0))</f>
        <v>0</v>
      </c>
      <c r="BB246" s="3">
        <f>IF(Inputs!$B$27&lt;&gt;"Ready","PENDING INPUTS",IF(A246&gt;Inputs!$B$6,0,MIN((AY246+AZ246+BA246),IF(Inputs!H19=1,Inputs!D19,MAX(Inputs!F19,ROUND(AY246*Inputs!E19+AZ246+BA246,2))))))</f>
        <v>0</v>
      </c>
      <c r="BC246">
        <f>IF(Inputs!$B$27&lt;&gt;"Ready","PENDING INPUTS",IF(AY246&lt;=0,99,1+IF(AND(K246&gt;0,OR(Inputs!C14&gt;Inputs!C19,AND(Inputs!C14=Inputs!C19,0&lt;5))),1,0)+IF(AND(S246&gt;0,OR(Inputs!C15&gt;Inputs!C19,AND(Inputs!C15=Inputs!C19,1&lt;5))),1,0)+IF(AND(AA246&gt;0,OR(Inputs!C16&gt;Inputs!C19,AND(Inputs!C16=Inputs!C19,2&lt;5))),1,0)+IF(AND(AI246&gt;0,OR(Inputs!C17&gt;Inputs!C19,AND(Inputs!C17=Inputs!C19,3&lt;5))),1,0)+IF(AND(AQ246&gt;0,OR(Inputs!C18&gt;Inputs!C19,AND(Inputs!C18=Inputs!C19,4&lt;5))),1,0)+IF(AND(BG246&gt;0,OR(Inputs!C20&gt;Inputs!C19,AND(Inputs!C20=Inputs!C19,6&lt;5))),1,0)+IF(AND(BO246&gt;0,OR(Inputs!C21&gt;Inputs!C19,AND(Inputs!C21=Inputs!C19,7&lt;5))),1,0)+IF(AND(BW246&gt;0,OR(Inputs!C22&gt;Inputs!C19,AND(Inputs!C22=Inputs!C19,8&lt;5))),1,0)+IF(AND(CE246&gt;0,OR(Inputs!C23&gt;Inputs!C19,AND(Inputs!C23=Inputs!C19,9&lt;5))),1,0)))</f>
        <v>99</v>
      </c>
      <c r="BD246" s="3">
        <f>IF(Inputs!$B$27&lt;&gt;"Ready","PENDING INPUTS",IF(A246&gt;Inputs!$B$6,0,MIN(MAX(0,(AY246+AZ246+BA246)-BB246),MAX(0,C246-D246-(IF(O246&lt;BC246,K246+L246+M246-N246,0)+IF(W246&lt;BC246,S246+T246+U246-V246,0)+IF(AE246&lt;BC246,AA246+AB246+AC246-AD246,0)+IF(AM246&lt;BC246,AI246+AJ246+AK246-AL246,0)+IF(AU246&lt;BC246,AQ246+AR246+AS246-AT246,0)+IF(BC246&lt;BC246,AY246+AZ246+BA246-BB246,0)+IF(BK246&lt;BC246,BG246+BH246+BI246-BJ246,0)+IF(BS246&lt;BC246,BO246+BP246+BQ246-BR246,0)+IF(CA246&lt;BC246,BW246+BX246+BY246-BZ246,0)+IF(CI246&lt;BC246,CE246+CF246+CG246-CH246,0))))))</f>
        <v>0</v>
      </c>
      <c r="BE246" s="3">
        <f>IF(Inputs!$B$27&lt;&gt;"Ready","PENDING INPUTS",MIN((AY246+AZ246+BA246),IF(D246&gt;C246,IF(D246=0,0,BB246*C246/D246),BB246+BD246)))</f>
        <v>0</v>
      </c>
      <c r="BF246" s="3">
        <f>IF(Inputs!$B$27&lt;&gt;"Ready","PENDING INPUTS",MAX(0,(AY246+AZ246+BA246)-BE246))</f>
        <v>0</v>
      </c>
      <c r="BG246" s="3">
        <f>IF(Inputs!$B$27&lt;&gt;"Ready","PENDING INPUTS",BN245)</f>
        <v>0</v>
      </c>
      <c r="BH246" s="3">
        <f>IF(Inputs!$B$27&lt;&gt;"Ready","PENDING INPUTS",IF(A246&lt;=Inputs!$B$6,ROUND(BG246*Inputs!C20/12,2),0))</f>
        <v>0</v>
      </c>
      <c r="BI246" s="3">
        <f>IF(Inputs!$B$27&lt;&gt;"Ready","PENDING INPUTS",IF(AND(A246&lt;=Inputs!$B$6,BG246&gt;0),Inputs!G20,0))</f>
        <v>0</v>
      </c>
      <c r="BJ246" s="3">
        <f>IF(Inputs!$B$27&lt;&gt;"Ready","PENDING INPUTS",IF(A246&gt;Inputs!$B$6,0,MIN((BG246+BH246+BI246),IF(Inputs!H20=1,Inputs!D20,MAX(Inputs!F20,ROUND(BG246*Inputs!E20+BH246+BI246,2))))))</f>
        <v>0</v>
      </c>
      <c r="BK246">
        <f>IF(Inputs!$B$27&lt;&gt;"Ready","PENDING INPUTS",IF(BG246&lt;=0,99,1+IF(AND(K246&gt;0,OR(Inputs!C14&gt;Inputs!C20,AND(Inputs!C14=Inputs!C20,0&lt;6))),1,0)+IF(AND(S246&gt;0,OR(Inputs!C15&gt;Inputs!C20,AND(Inputs!C15=Inputs!C20,1&lt;6))),1,0)+IF(AND(AA246&gt;0,OR(Inputs!C16&gt;Inputs!C20,AND(Inputs!C16=Inputs!C20,2&lt;6))),1,0)+IF(AND(AI246&gt;0,OR(Inputs!C17&gt;Inputs!C20,AND(Inputs!C17=Inputs!C20,3&lt;6))),1,0)+IF(AND(AQ246&gt;0,OR(Inputs!C18&gt;Inputs!C20,AND(Inputs!C18=Inputs!C20,4&lt;6))),1,0)+IF(AND(AY246&gt;0,OR(Inputs!C19&gt;Inputs!C20,AND(Inputs!C19=Inputs!C20,5&lt;6))),1,0)+IF(AND(BO246&gt;0,OR(Inputs!C21&gt;Inputs!C20,AND(Inputs!C21=Inputs!C20,7&lt;6))),1,0)+IF(AND(BW246&gt;0,OR(Inputs!C22&gt;Inputs!C20,AND(Inputs!C22=Inputs!C20,8&lt;6))),1,0)+IF(AND(CE246&gt;0,OR(Inputs!C23&gt;Inputs!C20,AND(Inputs!C23=Inputs!C20,9&lt;6))),1,0)))</f>
        <v>99</v>
      </c>
      <c r="BL246" s="3">
        <f>IF(Inputs!$B$27&lt;&gt;"Ready","PENDING INPUTS",IF(A246&gt;Inputs!$B$6,0,MIN(MAX(0,(BG246+BH246+BI246)-BJ246),MAX(0,C246-D246-(IF(O246&lt;BK246,K246+L246+M246-N246,0)+IF(W246&lt;BK246,S246+T246+U246-V246,0)+IF(AE246&lt;BK246,AA246+AB246+AC246-AD246,0)+IF(AM246&lt;BK246,AI246+AJ246+AK246-AL246,0)+IF(AU246&lt;BK246,AQ246+AR246+AS246-AT246,0)+IF(BC246&lt;BK246,AY246+AZ246+BA246-BB246,0)+IF(BK246&lt;BK246,BG246+BH246+BI246-BJ246,0)+IF(BS246&lt;BK246,BO246+BP246+BQ246-BR246,0)+IF(CA246&lt;BK246,BW246+BX246+BY246-BZ246,0)+IF(CI246&lt;BK246,CE246+CF246+CG246-CH246,0))))))</f>
        <v>0</v>
      </c>
      <c r="BM246" s="3">
        <f>IF(Inputs!$B$27&lt;&gt;"Ready","PENDING INPUTS",MIN((BG246+BH246+BI246),IF(D246&gt;C246,IF(D246=0,0,BJ246*C246/D246),BJ246+BL246)))</f>
        <v>0</v>
      </c>
      <c r="BN246" s="3">
        <f>IF(Inputs!$B$27&lt;&gt;"Ready","PENDING INPUTS",MAX(0,(BG246+BH246+BI246)-BM246))</f>
        <v>0</v>
      </c>
      <c r="BO246" s="3">
        <f>IF(Inputs!$B$27&lt;&gt;"Ready","PENDING INPUTS",BV245)</f>
        <v>0</v>
      </c>
      <c r="BP246" s="3">
        <f>IF(Inputs!$B$27&lt;&gt;"Ready","PENDING INPUTS",IF(A246&lt;=Inputs!$B$6,ROUND(BO246*Inputs!C21/12,2),0))</f>
        <v>0</v>
      </c>
      <c r="BQ246" s="3">
        <f>IF(Inputs!$B$27&lt;&gt;"Ready","PENDING INPUTS",IF(AND(A246&lt;=Inputs!$B$6,BO246&gt;0),Inputs!G21,0))</f>
        <v>0</v>
      </c>
      <c r="BR246" s="3">
        <f>IF(Inputs!$B$27&lt;&gt;"Ready","PENDING INPUTS",IF(A246&gt;Inputs!$B$6,0,MIN((BO246+BP246+BQ246),IF(Inputs!H21=1,Inputs!D21,MAX(Inputs!F21,ROUND(BO246*Inputs!E21+BP246+BQ246,2))))))</f>
        <v>0</v>
      </c>
      <c r="BS246">
        <f>IF(Inputs!$B$27&lt;&gt;"Ready","PENDING INPUTS",IF(BO246&lt;=0,99,1+IF(AND(K246&gt;0,OR(Inputs!C14&gt;Inputs!C21,AND(Inputs!C14=Inputs!C21,0&lt;7))),1,0)+IF(AND(S246&gt;0,OR(Inputs!C15&gt;Inputs!C21,AND(Inputs!C15=Inputs!C21,1&lt;7))),1,0)+IF(AND(AA246&gt;0,OR(Inputs!C16&gt;Inputs!C21,AND(Inputs!C16=Inputs!C21,2&lt;7))),1,0)+IF(AND(AI246&gt;0,OR(Inputs!C17&gt;Inputs!C21,AND(Inputs!C17=Inputs!C21,3&lt;7))),1,0)+IF(AND(AQ246&gt;0,OR(Inputs!C18&gt;Inputs!C21,AND(Inputs!C18=Inputs!C21,4&lt;7))),1,0)+IF(AND(AY246&gt;0,OR(Inputs!C19&gt;Inputs!C21,AND(Inputs!C19=Inputs!C21,5&lt;7))),1,0)+IF(AND(BG246&gt;0,OR(Inputs!C20&gt;Inputs!C21,AND(Inputs!C20=Inputs!C21,6&lt;7))),1,0)+IF(AND(BW246&gt;0,OR(Inputs!C22&gt;Inputs!C21,AND(Inputs!C22=Inputs!C21,8&lt;7))),1,0)+IF(AND(CE246&gt;0,OR(Inputs!C23&gt;Inputs!C21,AND(Inputs!C23=Inputs!C21,9&lt;7))),1,0)))</f>
        <v>99</v>
      </c>
      <c r="BT246" s="3">
        <f>IF(Inputs!$B$27&lt;&gt;"Ready","PENDING INPUTS",IF(A246&gt;Inputs!$B$6,0,MIN(MAX(0,(BO246+BP246+BQ246)-BR246),MAX(0,C246-D246-(IF(O246&lt;BS246,K246+L246+M246-N246,0)+IF(W246&lt;BS246,S246+T246+U246-V246,0)+IF(AE246&lt;BS246,AA246+AB246+AC246-AD246,0)+IF(AM246&lt;BS246,AI246+AJ246+AK246-AL246,0)+IF(AU246&lt;BS246,AQ246+AR246+AS246-AT246,0)+IF(BC246&lt;BS246,AY246+AZ246+BA246-BB246,0)+IF(BK246&lt;BS246,BG246+BH246+BI246-BJ246,0)+IF(BS246&lt;BS246,BO246+BP246+BQ246-BR246,0)+IF(CA246&lt;BS246,BW246+BX246+BY246-BZ246,0)+IF(CI246&lt;BS246,CE246+CF246+CG246-CH246,0))))))</f>
        <v>0</v>
      </c>
      <c r="BU246" s="3">
        <f>IF(Inputs!$B$27&lt;&gt;"Ready","PENDING INPUTS",MIN((BO246+BP246+BQ246),IF(D246&gt;C246,IF(D246=0,0,BR246*C246/D246),BR246+BT246)))</f>
        <v>0</v>
      </c>
      <c r="BV246" s="3">
        <f>IF(Inputs!$B$27&lt;&gt;"Ready","PENDING INPUTS",MAX(0,(BO246+BP246+BQ246)-BU246))</f>
        <v>0</v>
      </c>
      <c r="BW246" s="3">
        <f>IF(Inputs!$B$27&lt;&gt;"Ready","PENDING INPUTS",CD245)</f>
        <v>0</v>
      </c>
      <c r="BX246" s="3">
        <f>IF(Inputs!$B$27&lt;&gt;"Ready","PENDING INPUTS",IF(A246&lt;=Inputs!$B$6,ROUND(BW246*Inputs!C22/12,2),0))</f>
        <v>0</v>
      </c>
      <c r="BY246" s="3">
        <f>IF(Inputs!$B$27&lt;&gt;"Ready","PENDING INPUTS",IF(AND(A246&lt;=Inputs!$B$6,BW246&gt;0),Inputs!G22,0))</f>
        <v>0</v>
      </c>
      <c r="BZ246" s="3">
        <f>IF(Inputs!$B$27&lt;&gt;"Ready","PENDING INPUTS",IF(A246&gt;Inputs!$B$6,0,MIN((BW246+BX246+BY246),IF(Inputs!H22=1,Inputs!D22,MAX(Inputs!F22,ROUND(BW246*Inputs!E22+BX246+BY246,2))))))</f>
        <v>0</v>
      </c>
      <c r="CA246">
        <f>IF(Inputs!$B$27&lt;&gt;"Ready","PENDING INPUTS",IF(BW246&lt;=0,99,1+IF(AND(K246&gt;0,OR(Inputs!C14&gt;Inputs!C22,AND(Inputs!C14=Inputs!C22,0&lt;8))),1,0)+IF(AND(S246&gt;0,OR(Inputs!C15&gt;Inputs!C22,AND(Inputs!C15=Inputs!C22,1&lt;8))),1,0)+IF(AND(AA246&gt;0,OR(Inputs!C16&gt;Inputs!C22,AND(Inputs!C16=Inputs!C22,2&lt;8))),1,0)+IF(AND(AI246&gt;0,OR(Inputs!C17&gt;Inputs!C22,AND(Inputs!C17=Inputs!C22,3&lt;8))),1,0)+IF(AND(AQ246&gt;0,OR(Inputs!C18&gt;Inputs!C22,AND(Inputs!C18=Inputs!C22,4&lt;8))),1,0)+IF(AND(AY246&gt;0,OR(Inputs!C19&gt;Inputs!C22,AND(Inputs!C19=Inputs!C22,5&lt;8))),1,0)+IF(AND(BG246&gt;0,OR(Inputs!C20&gt;Inputs!C22,AND(Inputs!C20=Inputs!C22,6&lt;8))),1,0)+IF(AND(BO246&gt;0,OR(Inputs!C21&gt;Inputs!C22,AND(Inputs!C21=Inputs!C22,7&lt;8))),1,0)+IF(AND(CE246&gt;0,OR(Inputs!C23&gt;Inputs!C22,AND(Inputs!C23=Inputs!C22,9&lt;8))),1,0)))</f>
        <v>99</v>
      </c>
      <c r="CB246" s="3">
        <f>IF(Inputs!$B$27&lt;&gt;"Ready","PENDING INPUTS",IF(A246&gt;Inputs!$B$6,0,MIN(MAX(0,(BW246+BX246+BY246)-BZ246),MAX(0,C246-D246-(IF(O246&lt;CA246,K246+L246+M246-N246,0)+IF(W246&lt;CA246,S246+T246+U246-V246,0)+IF(AE246&lt;CA246,AA246+AB246+AC246-AD246,0)+IF(AM246&lt;CA246,AI246+AJ246+AK246-AL246,0)+IF(AU246&lt;CA246,AQ246+AR246+AS246-AT246,0)+IF(BC246&lt;CA246,AY246+AZ246+BA246-BB246,0)+IF(BK246&lt;CA246,BG246+BH246+BI246-BJ246,0)+IF(BS246&lt;CA246,BO246+BP246+BQ246-BR246,0)+IF(CA246&lt;CA246,BW246+BX246+BY246-BZ246,0)+IF(CI246&lt;CA246,CE246+CF246+CG246-CH246,0))))))</f>
        <v>0</v>
      </c>
      <c r="CC246" s="3">
        <f>IF(Inputs!$B$27&lt;&gt;"Ready","PENDING INPUTS",MIN((BW246+BX246+BY246),IF(D246&gt;C246,IF(D246=0,0,BZ246*C246/D246),BZ246+CB246)))</f>
        <v>0</v>
      </c>
      <c r="CD246" s="3">
        <f>IF(Inputs!$B$27&lt;&gt;"Ready","PENDING INPUTS",MAX(0,(BW246+BX246+BY246)-CC246))</f>
        <v>0</v>
      </c>
      <c r="CE246" s="3">
        <f>IF(Inputs!$B$27&lt;&gt;"Ready","PENDING INPUTS",CL245)</f>
        <v>0</v>
      </c>
      <c r="CF246" s="3">
        <f>IF(Inputs!$B$27&lt;&gt;"Ready","PENDING INPUTS",IF(A246&lt;=Inputs!$B$6,ROUND(CE246*Inputs!C23/12,2),0))</f>
        <v>0</v>
      </c>
      <c r="CG246" s="3">
        <f>IF(Inputs!$B$27&lt;&gt;"Ready","PENDING INPUTS",IF(AND(A246&lt;=Inputs!$B$6,CE246&gt;0),Inputs!G23,0))</f>
        <v>0</v>
      </c>
      <c r="CH246" s="3">
        <f>IF(Inputs!$B$27&lt;&gt;"Ready","PENDING INPUTS",IF(A246&gt;Inputs!$B$6,0,MIN((CE246+CF246+CG246),IF(Inputs!H23=1,Inputs!D23,MAX(Inputs!F23,ROUND(CE246*Inputs!E23+CF246+CG246,2))))))</f>
        <v>0</v>
      </c>
      <c r="CI246">
        <f>IF(Inputs!$B$27&lt;&gt;"Ready","PENDING INPUTS",IF(CE246&lt;=0,99,1+IF(AND(K246&gt;0,OR(Inputs!C14&gt;Inputs!C23,AND(Inputs!C14=Inputs!C23,0&lt;9))),1,0)+IF(AND(S246&gt;0,OR(Inputs!C15&gt;Inputs!C23,AND(Inputs!C15=Inputs!C23,1&lt;9))),1,0)+IF(AND(AA246&gt;0,OR(Inputs!C16&gt;Inputs!C23,AND(Inputs!C16=Inputs!C23,2&lt;9))),1,0)+IF(AND(AI246&gt;0,OR(Inputs!C17&gt;Inputs!C23,AND(Inputs!C17=Inputs!C23,3&lt;9))),1,0)+IF(AND(AQ246&gt;0,OR(Inputs!C18&gt;Inputs!C23,AND(Inputs!C18=Inputs!C23,4&lt;9))),1,0)+IF(AND(AY246&gt;0,OR(Inputs!C19&gt;Inputs!C23,AND(Inputs!C19=Inputs!C23,5&lt;9))),1,0)+IF(AND(BG246&gt;0,OR(Inputs!C20&gt;Inputs!C23,AND(Inputs!C20=Inputs!C23,6&lt;9))),1,0)+IF(AND(BO246&gt;0,OR(Inputs!C21&gt;Inputs!C23,AND(Inputs!C21=Inputs!C23,7&lt;9))),1,0)+IF(AND(BW246&gt;0,OR(Inputs!C22&gt;Inputs!C23,AND(Inputs!C22=Inputs!C23,8&lt;9))),1,0)))</f>
        <v>99</v>
      </c>
      <c r="CJ246" s="3">
        <f>IF(Inputs!$B$27&lt;&gt;"Ready","PENDING INPUTS",IF(A246&gt;Inputs!$B$6,0,MIN(MAX(0,(CE246+CF246+CG246)-CH246),MAX(0,C246-D246-(IF(O246&lt;CI246,K246+L246+M246-N246,0)+IF(W246&lt;CI246,S246+T246+U246-V246,0)+IF(AE246&lt;CI246,AA246+AB246+AC246-AD246,0)+IF(AM246&lt;CI246,AI246+AJ246+AK246-AL246,0)+IF(AU246&lt;CI246,AQ246+AR246+AS246-AT246,0)+IF(BC246&lt;CI246,AY246+AZ246+BA246-BB246,0)+IF(BK246&lt;CI246,BG246+BH246+BI246-BJ246,0)+IF(BS246&lt;CI246,BO246+BP246+BQ246-BR246,0)+IF(CA246&lt;CI246,BW246+BX246+BY246-BZ246,0)+IF(CI246&lt;CI246,CE246+CF246+CG246-CH246,0))))))</f>
        <v>0</v>
      </c>
      <c r="CK246" s="3">
        <f>IF(Inputs!$B$27&lt;&gt;"Ready","PENDING INPUTS",MIN((CE246+CF246+CG246),IF(D246&gt;C246,IF(D246=0,0,CH246*C246/D246),CH246+CJ246)))</f>
        <v>0</v>
      </c>
      <c r="CL246" s="3">
        <f>IF(Inputs!$B$27&lt;&gt;"Ready","PENDING INPUTS",MAX(0,(CE246+CF246+CG246)-CK246))</f>
        <v>0</v>
      </c>
    </row>
    <row r="247" spans="1:90" ht="27.95" customHeight="1" x14ac:dyDescent="0.25">
      <c r="A247">
        <v>243</v>
      </c>
      <c r="B247" s="13">
        <f>IF(Inputs!$B$27&lt;&gt;"Ready","PENDING INPUTS",EDATE(Inputs!$B$5,A247-1))</f>
        <v>53662</v>
      </c>
      <c r="C247" s="3">
        <f>IF(Inputs!$B$27&lt;&gt;"Ready","PENDING INPUTS",IF(A247&lt;=Inputs!$B$6,MAX(0,Inputs!$B$4+IF(A247=Inputs!$B$7,Inputs!$B$8,0)+IF(A247=Inputs!$B$9,Inputs!$B$10,0)),0))</f>
        <v>0</v>
      </c>
      <c r="D247" s="3">
        <f>IF(Inputs!$B$27&lt;&gt;"Ready","PENDING INPUTS",SUM(N247,V247,AD247,AL247,AT247,BB247,BJ247,BR247,BZ247,CH247))</f>
        <v>0</v>
      </c>
      <c r="E247" s="3">
        <f>IF(Inputs!$B$27&lt;&gt;"Ready","PENDING INPUTS",MAX(0,D247-C247))</f>
        <v>0</v>
      </c>
      <c r="F247" s="3">
        <f>IF(Inputs!$B$27&lt;&gt;"Ready","PENDING INPUTS",SUM(Q247,Y247,AG247,AO247,AW247,BE247,BM247,BU247,CC247,CK247))</f>
        <v>0</v>
      </c>
      <c r="G247" s="3">
        <f>IF(Inputs!$B$27&lt;&gt;"Ready","PENDING INPUTS",SUM(L247,T247,AB247,AJ247,AR247,AZ247,BH247,BP247,BX247,CF247))</f>
        <v>0</v>
      </c>
      <c r="H247" s="3">
        <f>IF(Inputs!$B$27&lt;&gt;"Ready","PENDING INPUTS",SUM(M247,U247,AC247,AK247,AS247,BA247,BI247,BQ247,BY247,CG247))</f>
        <v>0</v>
      </c>
      <c r="I247" s="3">
        <f>IF(Inputs!$B$27&lt;&gt;"Ready","PENDING INPUTS",SUM(R247,Z247,AH247,AP247,AX247,BF247,BN247,BV247,CD247,CL247))</f>
        <v>0</v>
      </c>
      <c r="J247" t="str">
        <f>IF(Inputs!$B$27&lt;&gt;"Ready","PENDING INPUTS",IF(A247&gt;Inputs!$B$6,"Beyond horizon",IF(E247&gt;0.005,"MINIMUM SHORTFALL",IF(I247&lt;0.005,"Paid off","In progress"))))</f>
        <v>Beyond horizon</v>
      </c>
      <c r="K247" s="3">
        <f>IF(Inputs!$B$27&lt;&gt;"Ready","PENDING INPUTS",R246)</f>
        <v>0</v>
      </c>
      <c r="L247" s="3">
        <f>IF(Inputs!$B$27&lt;&gt;"Ready","PENDING INPUTS",IF(A247&lt;=Inputs!$B$6,ROUND(K247*Inputs!C14/12,2),0))</f>
        <v>0</v>
      </c>
      <c r="M247" s="3">
        <f>IF(Inputs!$B$27&lt;&gt;"Ready","PENDING INPUTS",IF(AND(A247&lt;=Inputs!$B$6,K247&gt;0),Inputs!G14,0))</f>
        <v>0</v>
      </c>
      <c r="N247" s="3">
        <f>IF(Inputs!$B$27&lt;&gt;"Ready","PENDING INPUTS",IF(A247&gt;Inputs!$B$6,0,MIN((K247+L247+M247),IF(Inputs!H14=1,Inputs!D14,MAX(Inputs!F14,ROUND(K247*Inputs!E14+L247+M247,2))))))</f>
        <v>0</v>
      </c>
      <c r="O247">
        <f>IF(Inputs!$B$27&lt;&gt;"Ready","PENDING INPUTS",IF(K247&lt;=0,99,1+IF(AND(S247&gt;0,OR(Inputs!C15&gt;Inputs!C14,AND(Inputs!C15=Inputs!C14,1&lt;0))),1,0)+IF(AND(AA247&gt;0,OR(Inputs!C16&gt;Inputs!C14,AND(Inputs!C16=Inputs!C14,2&lt;0))),1,0)+IF(AND(AI247&gt;0,OR(Inputs!C17&gt;Inputs!C14,AND(Inputs!C17=Inputs!C14,3&lt;0))),1,0)+IF(AND(AQ247&gt;0,OR(Inputs!C18&gt;Inputs!C14,AND(Inputs!C18=Inputs!C14,4&lt;0))),1,0)+IF(AND(AY247&gt;0,OR(Inputs!C19&gt;Inputs!C14,AND(Inputs!C19=Inputs!C14,5&lt;0))),1,0)+IF(AND(BG247&gt;0,OR(Inputs!C20&gt;Inputs!C14,AND(Inputs!C20=Inputs!C14,6&lt;0))),1,0)+IF(AND(BO247&gt;0,OR(Inputs!C21&gt;Inputs!C14,AND(Inputs!C21=Inputs!C14,7&lt;0))),1,0)+IF(AND(BW247&gt;0,OR(Inputs!C22&gt;Inputs!C14,AND(Inputs!C22=Inputs!C14,8&lt;0))),1,0)+IF(AND(CE247&gt;0,OR(Inputs!C23&gt;Inputs!C14,AND(Inputs!C23=Inputs!C14,9&lt;0))),1,0)))</f>
        <v>99</v>
      </c>
      <c r="P247" s="3">
        <f>IF(Inputs!$B$27&lt;&gt;"Ready","PENDING INPUTS",IF(A247&gt;Inputs!$B$6,0,MIN(MAX(0,(K247+L247+M247)-N247),MAX(0,C247-D247-(IF(O247&lt;O247,K247+L247+M247-N247,0)+IF(W247&lt;O247,S247+T247+U247-V247,0)+IF(AE247&lt;O247,AA247+AB247+AC247-AD247,0)+IF(AM247&lt;O247,AI247+AJ247+AK247-AL247,0)+IF(AU247&lt;O247,AQ247+AR247+AS247-AT247,0)+IF(BC247&lt;O247,AY247+AZ247+BA247-BB247,0)+IF(BK247&lt;O247,BG247+BH247+BI247-BJ247,0)+IF(BS247&lt;O247,BO247+BP247+BQ247-BR247,0)+IF(CA247&lt;O247,BW247+BX247+BY247-BZ247,0)+IF(CI247&lt;O247,CE247+CF247+CG247-CH247,0))))))</f>
        <v>0</v>
      </c>
      <c r="Q247" s="3">
        <f>IF(Inputs!$B$27&lt;&gt;"Ready","PENDING INPUTS",MIN((K247+L247+M247),IF(D247&gt;C247,IF(D247=0,0,N247*C247/D247),N247+P247)))</f>
        <v>0</v>
      </c>
      <c r="R247" s="3">
        <f>IF(Inputs!$B$27&lt;&gt;"Ready","PENDING INPUTS",MAX(0,(K247+L247+M247)-Q247))</f>
        <v>0</v>
      </c>
      <c r="S247" s="3">
        <f>IF(Inputs!$B$27&lt;&gt;"Ready","PENDING INPUTS",Z246)</f>
        <v>0</v>
      </c>
      <c r="T247" s="3">
        <f>IF(Inputs!$B$27&lt;&gt;"Ready","PENDING INPUTS",IF(A247&lt;=Inputs!$B$6,ROUND(S247*Inputs!C15/12,2),0))</f>
        <v>0</v>
      </c>
      <c r="U247" s="3">
        <f>IF(Inputs!$B$27&lt;&gt;"Ready","PENDING INPUTS",IF(AND(A247&lt;=Inputs!$B$6,S247&gt;0),Inputs!G15,0))</f>
        <v>0</v>
      </c>
      <c r="V247" s="3">
        <f>IF(Inputs!$B$27&lt;&gt;"Ready","PENDING INPUTS",IF(A247&gt;Inputs!$B$6,0,MIN((S247+T247+U247),IF(Inputs!H15=1,Inputs!D15,MAX(Inputs!F15,ROUND(S247*Inputs!E15+T247+U247,2))))))</f>
        <v>0</v>
      </c>
      <c r="W247">
        <f>IF(Inputs!$B$27&lt;&gt;"Ready","PENDING INPUTS",IF(S247&lt;=0,99,1+IF(AND(K247&gt;0,OR(Inputs!C14&gt;Inputs!C15,AND(Inputs!C14=Inputs!C15,0&lt;1))),1,0)+IF(AND(AA247&gt;0,OR(Inputs!C16&gt;Inputs!C15,AND(Inputs!C16=Inputs!C15,2&lt;1))),1,0)+IF(AND(AI247&gt;0,OR(Inputs!C17&gt;Inputs!C15,AND(Inputs!C17=Inputs!C15,3&lt;1))),1,0)+IF(AND(AQ247&gt;0,OR(Inputs!C18&gt;Inputs!C15,AND(Inputs!C18=Inputs!C15,4&lt;1))),1,0)+IF(AND(AY247&gt;0,OR(Inputs!C19&gt;Inputs!C15,AND(Inputs!C19=Inputs!C15,5&lt;1))),1,0)+IF(AND(BG247&gt;0,OR(Inputs!C20&gt;Inputs!C15,AND(Inputs!C20=Inputs!C15,6&lt;1))),1,0)+IF(AND(BO247&gt;0,OR(Inputs!C21&gt;Inputs!C15,AND(Inputs!C21=Inputs!C15,7&lt;1))),1,0)+IF(AND(BW247&gt;0,OR(Inputs!C22&gt;Inputs!C15,AND(Inputs!C22=Inputs!C15,8&lt;1))),1,0)+IF(AND(CE247&gt;0,OR(Inputs!C23&gt;Inputs!C15,AND(Inputs!C23=Inputs!C15,9&lt;1))),1,0)))</f>
        <v>99</v>
      </c>
      <c r="X247" s="3">
        <f>IF(Inputs!$B$27&lt;&gt;"Ready","PENDING INPUTS",IF(A247&gt;Inputs!$B$6,0,MIN(MAX(0,(S247+T247+U247)-V247),MAX(0,C247-D247-(IF(O247&lt;W247,K247+L247+M247-N247,0)+IF(W247&lt;W247,S247+T247+U247-V247,0)+IF(AE247&lt;W247,AA247+AB247+AC247-AD247,0)+IF(AM247&lt;W247,AI247+AJ247+AK247-AL247,0)+IF(AU247&lt;W247,AQ247+AR247+AS247-AT247,0)+IF(BC247&lt;W247,AY247+AZ247+BA247-BB247,0)+IF(BK247&lt;W247,BG247+BH247+BI247-BJ247,0)+IF(BS247&lt;W247,BO247+BP247+BQ247-BR247,0)+IF(CA247&lt;W247,BW247+BX247+BY247-BZ247,0)+IF(CI247&lt;W247,CE247+CF247+CG247-CH247,0))))))</f>
        <v>0</v>
      </c>
      <c r="Y247" s="3">
        <f>IF(Inputs!$B$27&lt;&gt;"Ready","PENDING INPUTS",MIN((S247+T247+U247),IF(D247&gt;C247,IF(D247=0,0,V247*C247/D247),V247+X247)))</f>
        <v>0</v>
      </c>
      <c r="Z247" s="3">
        <f>IF(Inputs!$B$27&lt;&gt;"Ready","PENDING INPUTS",MAX(0,(S247+T247+U247)-Y247))</f>
        <v>0</v>
      </c>
      <c r="AA247" s="3">
        <f>IF(Inputs!$B$27&lt;&gt;"Ready","PENDING INPUTS",AH246)</f>
        <v>0</v>
      </c>
      <c r="AB247" s="3">
        <f>IF(Inputs!$B$27&lt;&gt;"Ready","PENDING INPUTS",IF(A247&lt;=Inputs!$B$6,ROUND(AA247*Inputs!C16/12,2),0))</f>
        <v>0</v>
      </c>
      <c r="AC247" s="3">
        <f>IF(Inputs!$B$27&lt;&gt;"Ready","PENDING INPUTS",IF(AND(A247&lt;=Inputs!$B$6,AA247&gt;0),Inputs!G16,0))</f>
        <v>0</v>
      </c>
      <c r="AD247" s="3">
        <f>IF(Inputs!$B$27&lt;&gt;"Ready","PENDING INPUTS",IF(A247&gt;Inputs!$B$6,0,MIN((AA247+AB247+AC247),IF(Inputs!H16=1,Inputs!D16,MAX(Inputs!F16,ROUND(AA247*Inputs!E16+AB247+AC247,2))))))</f>
        <v>0</v>
      </c>
      <c r="AE247">
        <f>IF(Inputs!$B$27&lt;&gt;"Ready","PENDING INPUTS",IF(AA247&lt;=0,99,1+IF(AND(K247&gt;0,OR(Inputs!C14&gt;Inputs!C16,AND(Inputs!C14=Inputs!C16,0&lt;2))),1,0)+IF(AND(S247&gt;0,OR(Inputs!C15&gt;Inputs!C16,AND(Inputs!C15=Inputs!C16,1&lt;2))),1,0)+IF(AND(AI247&gt;0,OR(Inputs!C17&gt;Inputs!C16,AND(Inputs!C17=Inputs!C16,3&lt;2))),1,0)+IF(AND(AQ247&gt;0,OR(Inputs!C18&gt;Inputs!C16,AND(Inputs!C18=Inputs!C16,4&lt;2))),1,0)+IF(AND(AY247&gt;0,OR(Inputs!C19&gt;Inputs!C16,AND(Inputs!C19=Inputs!C16,5&lt;2))),1,0)+IF(AND(BG247&gt;0,OR(Inputs!C20&gt;Inputs!C16,AND(Inputs!C20=Inputs!C16,6&lt;2))),1,0)+IF(AND(BO247&gt;0,OR(Inputs!C21&gt;Inputs!C16,AND(Inputs!C21=Inputs!C16,7&lt;2))),1,0)+IF(AND(BW247&gt;0,OR(Inputs!C22&gt;Inputs!C16,AND(Inputs!C22=Inputs!C16,8&lt;2))),1,0)+IF(AND(CE247&gt;0,OR(Inputs!C23&gt;Inputs!C16,AND(Inputs!C23=Inputs!C16,9&lt;2))),1,0)))</f>
        <v>99</v>
      </c>
      <c r="AF247" s="3">
        <f>IF(Inputs!$B$27&lt;&gt;"Ready","PENDING INPUTS",IF(A247&gt;Inputs!$B$6,0,MIN(MAX(0,(AA247+AB247+AC247)-AD247),MAX(0,C247-D247-(IF(O247&lt;AE247,K247+L247+M247-N247,0)+IF(W247&lt;AE247,S247+T247+U247-V247,0)+IF(AE247&lt;AE247,AA247+AB247+AC247-AD247,0)+IF(AM247&lt;AE247,AI247+AJ247+AK247-AL247,0)+IF(AU247&lt;AE247,AQ247+AR247+AS247-AT247,0)+IF(BC247&lt;AE247,AY247+AZ247+BA247-BB247,0)+IF(BK247&lt;AE247,BG247+BH247+BI247-BJ247,0)+IF(BS247&lt;AE247,BO247+BP247+BQ247-BR247,0)+IF(CA247&lt;AE247,BW247+BX247+BY247-BZ247,0)+IF(CI247&lt;AE247,CE247+CF247+CG247-CH247,0))))))</f>
        <v>0</v>
      </c>
      <c r="AG247" s="3">
        <f>IF(Inputs!$B$27&lt;&gt;"Ready","PENDING INPUTS",MIN((AA247+AB247+AC247),IF(D247&gt;C247,IF(D247=0,0,AD247*C247/D247),AD247+AF247)))</f>
        <v>0</v>
      </c>
      <c r="AH247" s="3">
        <f>IF(Inputs!$B$27&lt;&gt;"Ready","PENDING INPUTS",MAX(0,(AA247+AB247+AC247)-AG247))</f>
        <v>0</v>
      </c>
      <c r="AI247" s="3">
        <f>IF(Inputs!$B$27&lt;&gt;"Ready","PENDING INPUTS",AP246)</f>
        <v>0</v>
      </c>
      <c r="AJ247" s="3">
        <f>IF(Inputs!$B$27&lt;&gt;"Ready","PENDING INPUTS",IF(A247&lt;=Inputs!$B$6,ROUND(AI247*Inputs!C17/12,2),0))</f>
        <v>0</v>
      </c>
      <c r="AK247" s="3">
        <f>IF(Inputs!$B$27&lt;&gt;"Ready","PENDING INPUTS",IF(AND(A247&lt;=Inputs!$B$6,AI247&gt;0),Inputs!G17,0))</f>
        <v>0</v>
      </c>
      <c r="AL247" s="3">
        <f>IF(Inputs!$B$27&lt;&gt;"Ready","PENDING INPUTS",IF(A247&gt;Inputs!$B$6,0,MIN((AI247+AJ247+AK247),IF(Inputs!H17=1,Inputs!D17,MAX(Inputs!F17,ROUND(AI247*Inputs!E17+AJ247+AK247,2))))))</f>
        <v>0</v>
      </c>
      <c r="AM247">
        <f>IF(Inputs!$B$27&lt;&gt;"Ready","PENDING INPUTS",IF(AI247&lt;=0,99,1+IF(AND(K247&gt;0,OR(Inputs!C14&gt;Inputs!C17,AND(Inputs!C14=Inputs!C17,0&lt;3))),1,0)+IF(AND(S247&gt;0,OR(Inputs!C15&gt;Inputs!C17,AND(Inputs!C15=Inputs!C17,1&lt;3))),1,0)+IF(AND(AA247&gt;0,OR(Inputs!C16&gt;Inputs!C17,AND(Inputs!C16=Inputs!C17,2&lt;3))),1,0)+IF(AND(AQ247&gt;0,OR(Inputs!C18&gt;Inputs!C17,AND(Inputs!C18=Inputs!C17,4&lt;3))),1,0)+IF(AND(AY247&gt;0,OR(Inputs!C19&gt;Inputs!C17,AND(Inputs!C19=Inputs!C17,5&lt;3))),1,0)+IF(AND(BG247&gt;0,OR(Inputs!C20&gt;Inputs!C17,AND(Inputs!C20=Inputs!C17,6&lt;3))),1,0)+IF(AND(BO247&gt;0,OR(Inputs!C21&gt;Inputs!C17,AND(Inputs!C21=Inputs!C17,7&lt;3))),1,0)+IF(AND(BW247&gt;0,OR(Inputs!C22&gt;Inputs!C17,AND(Inputs!C22=Inputs!C17,8&lt;3))),1,0)+IF(AND(CE247&gt;0,OR(Inputs!C23&gt;Inputs!C17,AND(Inputs!C23=Inputs!C17,9&lt;3))),1,0)))</f>
        <v>99</v>
      </c>
      <c r="AN247" s="3">
        <f>IF(Inputs!$B$27&lt;&gt;"Ready","PENDING INPUTS",IF(A247&gt;Inputs!$B$6,0,MIN(MAX(0,(AI247+AJ247+AK247)-AL247),MAX(0,C247-D247-(IF(O247&lt;AM247,K247+L247+M247-N247,0)+IF(W247&lt;AM247,S247+T247+U247-V247,0)+IF(AE247&lt;AM247,AA247+AB247+AC247-AD247,0)+IF(AM247&lt;AM247,AI247+AJ247+AK247-AL247,0)+IF(AU247&lt;AM247,AQ247+AR247+AS247-AT247,0)+IF(BC247&lt;AM247,AY247+AZ247+BA247-BB247,0)+IF(BK247&lt;AM247,BG247+BH247+BI247-BJ247,0)+IF(BS247&lt;AM247,BO247+BP247+BQ247-BR247,0)+IF(CA247&lt;AM247,BW247+BX247+BY247-BZ247,0)+IF(CI247&lt;AM247,CE247+CF247+CG247-CH247,0))))))</f>
        <v>0</v>
      </c>
      <c r="AO247" s="3">
        <f>IF(Inputs!$B$27&lt;&gt;"Ready","PENDING INPUTS",MIN((AI247+AJ247+AK247),IF(D247&gt;C247,IF(D247=0,0,AL247*C247/D247),AL247+AN247)))</f>
        <v>0</v>
      </c>
      <c r="AP247" s="3">
        <f>IF(Inputs!$B$27&lt;&gt;"Ready","PENDING INPUTS",MAX(0,(AI247+AJ247+AK247)-AO247))</f>
        <v>0</v>
      </c>
      <c r="AQ247" s="3">
        <f>IF(Inputs!$B$27&lt;&gt;"Ready","PENDING INPUTS",AX246)</f>
        <v>0</v>
      </c>
      <c r="AR247" s="3">
        <f>IF(Inputs!$B$27&lt;&gt;"Ready","PENDING INPUTS",IF(A247&lt;=Inputs!$B$6,ROUND(AQ247*Inputs!C18/12,2),0))</f>
        <v>0</v>
      </c>
      <c r="AS247" s="3">
        <f>IF(Inputs!$B$27&lt;&gt;"Ready","PENDING INPUTS",IF(AND(A247&lt;=Inputs!$B$6,AQ247&gt;0),Inputs!G18,0))</f>
        <v>0</v>
      </c>
      <c r="AT247" s="3">
        <f>IF(Inputs!$B$27&lt;&gt;"Ready","PENDING INPUTS",IF(A247&gt;Inputs!$B$6,0,MIN((AQ247+AR247+AS247),IF(Inputs!H18=1,Inputs!D18,MAX(Inputs!F18,ROUND(AQ247*Inputs!E18+AR247+AS247,2))))))</f>
        <v>0</v>
      </c>
      <c r="AU247">
        <f>IF(Inputs!$B$27&lt;&gt;"Ready","PENDING INPUTS",IF(AQ247&lt;=0,99,1+IF(AND(K247&gt;0,OR(Inputs!C14&gt;Inputs!C18,AND(Inputs!C14=Inputs!C18,0&lt;4))),1,0)+IF(AND(S247&gt;0,OR(Inputs!C15&gt;Inputs!C18,AND(Inputs!C15=Inputs!C18,1&lt;4))),1,0)+IF(AND(AA247&gt;0,OR(Inputs!C16&gt;Inputs!C18,AND(Inputs!C16=Inputs!C18,2&lt;4))),1,0)+IF(AND(AI247&gt;0,OR(Inputs!C17&gt;Inputs!C18,AND(Inputs!C17=Inputs!C18,3&lt;4))),1,0)+IF(AND(AY247&gt;0,OR(Inputs!C19&gt;Inputs!C18,AND(Inputs!C19=Inputs!C18,5&lt;4))),1,0)+IF(AND(BG247&gt;0,OR(Inputs!C20&gt;Inputs!C18,AND(Inputs!C20=Inputs!C18,6&lt;4))),1,0)+IF(AND(BO247&gt;0,OR(Inputs!C21&gt;Inputs!C18,AND(Inputs!C21=Inputs!C18,7&lt;4))),1,0)+IF(AND(BW247&gt;0,OR(Inputs!C22&gt;Inputs!C18,AND(Inputs!C22=Inputs!C18,8&lt;4))),1,0)+IF(AND(CE247&gt;0,OR(Inputs!C23&gt;Inputs!C18,AND(Inputs!C23=Inputs!C18,9&lt;4))),1,0)))</f>
        <v>99</v>
      </c>
      <c r="AV247" s="3">
        <f>IF(Inputs!$B$27&lt;&gt;"Ready","PENDING INPUTS",IF(A247&gt;Inputs!$B$6,0,MIN(MAX(0,(AQ247+AR247+AS247)-AT247),MAX(0,C247-D247-(IF(O247&lt;AU247,K247+L247+M247-N247,0)+IF(W247&lt;AU247,S247+T247+U247-V247,0)+IF(AE247&lt;AU247,AA247+AB247+AC247-AD247,0)+IF(AM247&lt;AU247,AI247+AJ247+AK247-AL247,0)+IF(AU247&lt;AU247,AQ247+AR247+AS247-AT247,0)+IF(BC247&lt;AU247,AY247+AZ247+BA247-BB247,0)+IF(BK247&lt;AU247,BG247+BH247+BI247-BJ247,0)+IF(BS247&lt;AU247,BO247+BP247+BQ247-BR247,0)+IF(CA247&lt;AU247,BW247+BX247+BY247-BZ247,0)+IF(CI247&lt;AU247,CE247+CF247+CG247-CH247,0))))))</f>
        <v>0</v>
      </c>
      <c r="AW247" s="3">
        <f>IF(Inputs!$B$27&lt;&gt;"Ready","PENDING INPUTS",MIN((AQ247+AR247+AS247),IF(D247&gt;C247,IF(D247=0,0,AT247*C247/D247),AT247+AV247)))</f>
        <v>0</v>
      </c>
      <c r="AX247" s="3">
        <f>IF(Inputs!$B$27&lt;&gt;"Ready","PENDING INPUTS",MAX(0,(AQ247+AR247+AS247)-AW247))</f>
        <v>0</v>
      </c>
      <c r="AY247" s="3">
        <f>IF(Inputs!$B$27&lt;&gt;"Ready","PENDING INPUTS",BF246)</f>
        <v>0</v>
      </c>
      <c r="AZ247" s="3">
        <f>IF(Inputs!$B$27&lt;&gt;"Ready","PENDING INPUTS",IF(A247&lt;=Inputs!$B$6,ROUND(AY247*Inputs!C19/12,2),0))</f>
        <v>0</v>
      </c>
      <c r="BA247" s="3">
        <f>IF(Inputs!$B$27&lt;&gt;"Ready","PENDING INPUTS",IF(AND(A247&lt;=Inputs!$B$6,AY247&gt;0),Inputs!G19,0))</f>
        <v>0</v>
      </c>
      <c r="BB247" s="3">
        <f>IF(Inputs!$B$27&lt;&gt;"Ready","PENDING INPUTS",IF(A247&gt;Inputs!$B$6,0,MIN((AY247+AZ247+BA247),IF(Inputs!H19=1,Inputs!D19,MAX(Inputs!F19,ROUND(AY247*Inputs!E19+AZ247+BA247,2))))))</f>
        <v>0</v>
      </c>
      <c r="BC247">
        <f>IF(Inputs!$B$27&lt;&gt;"Ready","PENDING INPUTS",IF(AY247&lt;=0,99,1+IF(AND(K247&gt;0,OR(Inputs!C14&gt;Inputs!C19,AND(Inputs!C14=Inputs!C19,0&lt;5))),1,0)+IF(AND(S247&gt;0,OR(Inputs!C15&gt;Inputs!C19,AND(Inputs!C15=Inputs!C19,1&lt;5))),1,0)+IF(AND(AA247&gt;0,OR(Inputs!C16&gt;Inputs!C19,AND(Inputs!C16=Inputs!C19,2&lt;5))),1,0)+IF(AND(AI247&gt;0,OR(Inputs!C17&gt;Inputs!C19,AND(Inputs!C17=Inputs!C19,3&lt;5))),1,0)+IF(AND(AQ247&gt;0,OR(Inputs!C18&gt;Inputs!C19,AND(Inputs!C18=Inputs!C19,4&lt;5))),1,0)+IF(AND(BG247&gt;0,OR(Inputs!C20&gt;Inputs!C19,AND(Inputs!C20=Inputs!C19,6&lt;5))),1,0)+IF(AND(BO247&gt;0,OR(Inputs!C21&gt;Inputs!C19,AND(Inputs!C21=Inputs!C19,7&lt;5))),1,0)+IF(AND(BW247&gt;0,OR(Inputs!C22&gt;Inputs!C19,AND(Inputs!C22=Inputs!C19,8&lt;5))),1,0)+IF(AND(CE247&gt;0,OR(Inputs!C23&gt;Inputs!C19,AND(Inputs!C23=Inputs!C19,9&lt;5))),1,0)))</f>
        <v>99</v>
      </c>
      <c r="BD247" s="3">
        <f>IF(Inputs!$B$27&lt;&gt;"Ready","PENDING INPUTS",IF(A247&gt;Inputs!$B$6,0,MIN(MAX(0,(AY247+AZ247+BA247)-BB247),MAX(0,C247-D247-(IF(O247&lt;BC247,K247+L247+M247-N247,0)+IF(W247&lt;BC247,S247+T247+U247-V247,0)+IF(AE247&lt;BC247,AA247+AB247+AC247-AD247,0)+IF(AM247&lt;BC247,AI247+AJ247+AK247-AL247,0)+IF(AU247&lt;BC247,AQ247+AR247+AS247-AT247,0)+IF(BC247&lt;BC247,AY247+AZ247+BA247-BB247,0)+IF(BK247&lt;BC247,BG247+BH247+BI247-BJ247,0)+IF(BS247&lt;BC247,BO247+BP247+BQ247-BR247,0)+IF(CA247&lt;BC247,BW247+BX247+BY247-BZ247,0)+IF(CI247&lt;BC247,CE247+CF247+CG247-CH247,0))))))</f>
        <v>0</v>
      </c>
      <c r="BE247" s="3">
        <f>IF(Inputs!$B$27&lt;&gt;"Ready","PENDING INPUTS",MIN((AY247+AZ247+BA247),IF(D247&gt;C247,IF(D247=0,0,BB247*C247/D247),BB247+BD247)))</f>
        <v>0</v>
      </c>
      <c r="BF247" s="3">
        <f>IF(Inputs!$B$27&lt;&gt;"Ready","PENDING INPUTS",MAX(0,(AY247+AZ247+BA247)-BE247))</f>
        <v>0</v>
      </c>
      <c r="BG247" s="3">
        <f>IF(Inputs!$B$27&lt;&gt;"Ready","PENDING INPUTS",BN246)</f>
        <v>0</v>
      </c>
      <c r="BH247" s="3">
        <f>IF(Inputs!$B$27&lt;&gt;"Ready","PENDING INPUTS",IF(A247&lt;=Inputs!$B$6,ROUND(BG247*Inputs!C20/12,2),0))</f>
        <v>0</v>
      </c>
      <c r="BI247" s="3">
        <f>IF(Inputs!$B$27&lt;&gt;"Ready","PENDING INPUTS",IF(AND(A247&lt;=Inputs!$B$6,BG247&gt;0),Inputs!G20,0))</f>
        <v>0</v>
      </c>
      <c r="BJ247" s="3">
        <f>IF(Inputs!$B$27&lt;&gt;"Ready","PENDING INPUTS",IF(A247&gt;Inputs!$B$6,0,MIN((BG247+BH247+BI247),IF(Inputs!H20=1,Inputs!D20,MAX(Inputs!F20,ROUND(BG247*Inputs!E20+BH247+BI247,2))))))</f>
        <v>0</v>
      </c>
      <c r="BK247">
        <f>IF(Inputs!$B$27&lt;&gt;"Ready","PENDING INPUTS",IF(BG247&lt;=0,99,1+IF(AND(K247&gt;0,OR(Inputs!C14&gt;Inputs!C20,AND(Inputs!C14=Inputs!C20,0&lt;6))),1,0)+IF(AND(S247&gt;0,OR(Inputs!C15&gt;Inputs!C20,AND(Inputs!C15=Inputs!C20,1&lt;6))),1,0)+IF(AND(AA247&gt;0,OR(Inputs!C16&gt;Inputs!C20,AND(Inputs!C16=Inputs!C20,2&lt;6))),1,0)+IF(AND(AI247&gt;0,OR(Inputs!C17&gt;Inputs!C20,AND(Inputs!C17=Inputs!C20,3&lt;6))),1,0)+IF(AND(AQ247&gt;0,OR(Inputs!C18&gt;Inputs!C20,AND(Inputs!C18=Inputs!C20,4&lt;6))),1,0)+IF(AND(AY247&gt;0,OR(Inputs!C19&gt;Inputs!C20,AND(Inputs!C19=Inputs!C20,5&lt;6))),1,0)+IF(AND(BO247&gt;0,OR(Inputs!C21&gt;Inputs!C20,AND(Inputs!C21=Inputs!C20,7&lt;6))),1,0)+IF(AND(BW247&gt;0,OR(Inputs!C22&gt;Inputs!C20,AND(Inputs!C22=Inputs!C20,8&lt;6))),1,0)+IF(AND(CE247&gt;0,OR(Inputs!C23&gt;Inputs!C20,AND(Inputs!C23=Inputs!C20,9&lt;6))),1,0)))</f>
        <v>99</v>
      </c>
      <c r="BL247" s="3">
        <f>IF(Inputs!$B$27&lt;&gt;"Ready","PENDING INPUTS",IF(A247&gt;Inputs!$B$6,0,MIN(MAX(0,(BG247+BH247+BI247)-BJ247),MAX(0,C247-D247-(IF(O247&lt;BK247,K247+L247+M247-N247,0)+IF(W247&lt;BK247,S247+T247+U247-V247,0)+IF(AE247&lt;BK247,AA247+AB247+AC247-AD247,0)+IF(AM247&lt;BK247,AI247+AJ247+AK247-AL247,0)+IF(AU247&lt;BK247,AQ247+AR247+AS247-AT247,0)+IF(BC247&lt;BK247,AY247+AZ247+BA247-BB247,0)+IF(BK247&lt;BK247,BG247+BH247+BI247-BJ247,0)+IF(BS247&lt;BK247,BO247+BP247+BQ247-BR247,0)+IF(CA247&lt;BK247,BW247+BX247+BY247-BZ247,0)+IF(CI247&lt;BK247,CE247+CF247+CG247-CH247,0))))))</f>
        <v>0</v>
      </c>
      <c r="BM247" s="3">
        <f>IF(Inputs!$B$27&lt;&gt;"Ready","PENDING INPUTS",MIN((BG247+BH247+BI247),IF(D247&gt;C247,IF(D247=0,0,BJ247*C247/D247),BJ247+BL247)))</f>
        <v>0</v>
      </c>
      <c r="BN247" s="3">
        <f>IF(Inputs!$B$27&lt;&gt;"Ready","PENDING INPUTS",MAX(0,(BG247+BH247+BI247)-BM247))</f>
        <v>0</v>
      </c>
      <c r="BO247" s="3">
        <f>IF(Inputs!$B$27&lt;&gt;"Ready","PENDING INPUTS",BV246)</f>
        <v>0</v>
      </c>
      <c r="BP247" s="3">
        <f>IF(Inputs!$B$27&lt;&gt;"Ready","PENDING INPUTS",IF(A247&lt;=Inputs!$B$6,ROUND(BO247*Inputs!C21/12,2),0))</f>
        <v>0</v>
      </c>
      <c r="BQ247" s="3">
        <f>IF(Inputs!$B$27&lt;&gt;"Ready","PENDING INPUTS",IF(AND(A247&lt;=Inputs!$B$6,BO247&gt;0),Inputs!G21,0))</f>
        <v>0</v>
      </c>
      <c r="BR247" s="3">
        <f>IF(Inputs!$B$27&lt;&gt;"Ready","PENDING INPUTS",IF(A247&gt;Inputs!$B$6,0,MIN((BO247+BP247+BQ247),IF(Inputs!H21=1,Inputs!D21,MAX(Inputs!F21,ROUND(BO247*Inputs!E21+BP247+BQ247,2))))))</f>
        <v>0</v>
      </c>
      <c r="BS247">
        <f>IF(Inputs!$B$27&lt;&gt;"Ready","PENDING INPUTS",IF(BO247&lt;=0,99,1+IF(AND(K247&gt;0,OR(Inputs!C14&gt;Inputs!C21,AND(Inputs!C14=Inputs!C21,0&lt;7))),1,0)+IF(AND(S247&gt;0,OR(Inputs!C15&gt;Inputs!C21,AND(Inputs!C15=Inputs!C21,1&lt;7))),1,0)+IF(AND(AA247&gt;0,OR(Inputs!C16&gt;Inputs!C21,AND(Inputs!C16=Inputs!C21,2&lt;7))),1,0)+IF(AND(AI247&gt;0,OR(Inputs!C17&gt;Inputs!C21,AND(Inputs!C17=Inputs!C21,3&lt;7))),1,0)+IF(AND(AQ247&gt;0,OR(Inputs!C18&gt;Inputs!C21,AND(Inputs!C18=Inputs!C21,4&lt;7))),1,0)+IF(AND(AY247&gt;0,OR(Inputs!C19&gt;Inputs!C21,AND(Inputs!C19=Inputs!C21,5&lt;7))),1,0)+IF(AND(BG247&gt;0,OR(Inputs!C20&gt;Inputs!C21,AND(Inputs!C20=Inputs!C21,6&lt;7))),1,0)+IF(AND(BW247&gt;0,OR(Inputs!C22&gt;Inputs!C21,AND(Inputs!C22=Inputs!C21,8&lt;7))),1,0)+IF(AND(CE247&gt;0,OR(Inputs!C23&gt;Inputs!C21,AND(Inputs!C23=Inputs!C21,9&lt;7))),1,0)))</f>
        <v>99</v>
      </c>
      <c r="BT247" s="3">
        <f>IF(Inputs!$B$27&lt;&gt;"Ready","PENDING INPUTS",IF(A247&gt;Inputs!$B$6,0,MIN(MAX(0,(BO247+BP247+BQ247)-BR247),MAX(0,C247-D247-(IF(O247&lt;BS247,K247+L247+M247-N247,0)+IF(W247&lt;BS247,S247+T247+U247-V247,0)+IF(AE247&lt;BS247,AA247+AB247+AC247-AD247,0)+IF(AM247&lt;BS247,AI247+AJ247+AK247-AL247,0)+IF(AU247&lt;BS247,AQ247+AR247+AS247-AT247,0)+IF(BC247&lt;BS247,AY247+AZ247+BA247-BB247,0)+IF(BK247&lt;BS247,BG247+BH247+BI247-BJ247,0)+IF(BS247&lt;BS247,BO247+BP247+BQ247-BR247,0)+IF(CA247&lt;BS247,BW247+BX247+BY247-BZ247,0)+IF(CI247&lt;BS247,CE247+CF247+CG247-CH247,0))))))</f>
        <v>0</v>
      </c>
      <c r="BU247" s="3">
        <f>IF(Inputs!$B$27&lt;&gt;"Ready","PENDING INPUTS",MIN((BO247+BP247+BQ247),IF(D247&gt;C247,IF(D247=0,0,BR247*C247/D247),BR247+BT247)))</f>
        <v>0</v>
      </c>
      <c r="BV247" s="3">
        <f>IF(Inputs!$B$27&lt;&gt;"Ready","PENDING INPUTS",MAX(0,(BO247+BP247+BQ247)-BU247))</f>
        <v>0</v>
      </c>
      <c r="BW247" s="3">
        <f>IF(Inputs!$B$27&lt;&gt;"Ready","PENDING INPUTS",CD246)</f>
        <v>0</v>
      </c>
      <c r="BX247" s="3">
        <f>IF(Inputs!$B$27&lt;&gt;"Ready","PENDING INPUTS",IF(A247&lt;=Inputs!$B$6,ROUND(BW247*Inputs!C22/12,2),0))</f>
        <v>0</v>
      </c>
      <c r="BY247" s="3">
        <f>IF(Inputs!$B$27&lt;&gt;"Ready","PENDING INPUTS",IF(AND(A247&lt;=Inputs!$B$6,BW247&gt;0),Inputs!G22,0))</f>
        <v>0</v>
      </c>
      <c r="BZ247" s="3">
        <f>IF(Inputs!$B$27&lt;&gt;"Ready","PENDING INPUTS",IF(A247&gt;Inputs!$B$6,0,MIN((BW247+BX247+BY247),IF(Inputs!H22=1,Inputs!D22,MAX(Inputs!F22,ROUND(BW247*Inputs!E22+BX247+BY247,2))))))</f>
        <v>0</v>
      </c>
      <c r="CA247">
        <f>IF(Inputs!$B$27&lt;&gt;"Ready","PENDING INPUTS",IF(BW247&lt;=0,99,1+IF(AND(K247&gt;0,OR(Inputs!C14&gt;Inputs!C22,AND(Inputs!C14=Inputs!C22,0&lt;8))),1,0)+IF(AND(S247&gt;0,OR(Inputs!C15&gt;Inputs!C22,AND(Inputs!C15=Inputs!C22,1&lt;8))),1,0)+IF(AND(AA247&gt;0,OR(Inputs!C16&gt;Inputs!C22,AND(Inputs!C16=Inputs!C22,2&lt;8))),1,0)+IF(AND(AI247&gt;0,OR(Inputs!C17&gt;Inputs!C22,AND(Inputs!C17=Inputs!C22,3&lt;8))),1,0)+IF(AND(AQ247&gt;0,OR(Inputs!C18&gt;Inputs!C22,AND(Inputs!C18=Inputs!C22,4&lt;8))),1,0)+IF(AND(AY247&gt;0,OR(Inputs!C19&gt;Inputs!C22,AND(Inputs!C19=Inputs!C22,5&lt;8))),1,0)+IF(AND(BG247&gt;0,OR(Inputs!C20&gt;Inputs!C22,AND(Inputs!C20=Inputs!C22,6&lt;8))),1,0)+IF(AND(BO247&gt;0,OR(Inputs!C21&gt;Inputs!C22,AND(Inputs!C21=Inputs!C22,7&lt;8))),1,0)+IF(AND(CE247&gt;0,OR(Inputs!C23&gt;Inputs!C22,AND(Inputs!C23=Inputs!C22,9&lt;8))),1,0)))</f>
        <v>99</v>
      </c>
      <c r="CB247" s="3">
        <f>IF(Inputs!$B$27&lt;&gt;"Ready","PENDING INPUTS",IF(A247&gt;Inputs!$B$6,0,MIN(MAX(0,(BW247+BX247+BY247)-BZ247),MAX(0,C247-D247-(IF(O247&lt;CA247,K247+L247+M247-N247,0)+IF(W247&lt;CA247,S247+T247+U247-V247,0)+IF(AE247&lt;CA247,AA247+AB247+AC247-AD247,0)+IF(AM247&lt;CA247,AI247+AJ247+AK247-AL247,0)+IF(AU247&lt;CA247,AQ247+AR247+AS247-AT247,0)+IF(BC247&lt;CA247,AY247+AZ247+BA247-BB247,0)+IF(BK247&lt;CA247,BG247+BH247+BI247-BJ247,0)+IF(BS247&lt;CA247,BO247+BP247+BQ247-BR247,0)+IF(CA247&lt;CA247,BW247+BX247+BY247-BZ247,0)+IF(CI247&lt;CA247,CE247+CF247+CG247-CH247,0))))))</f>
        <v>0</v>
      </c>
      <c r="CC247" s="3">
        <f>IF(Inputs!$B$27&lt;&gt;"Ready","PENDING INPUTS",MIN((BW247+BX247+BY247),IF(D247&gt;C247,IF(D247=0,0,BZ247*C247/D247),BZ247+CB247)))</f>
        <v>0</v>
      </c>
      <c r="CD247" s="3">
        <f>IF(Inputs!$B$27&lt;&gt;"Ready","PENDING INPUTS",MAX(0,(BW247+BX247+BY247)-CC247))</f>
        <v>0</v>
      </c>
      <c r="CE247" s="3">
        <f>IF(Inputs!$B$27&lt;&gt;"Ready","PENDING INPUTS",CL246)</f>
        <v>0</v>
      </c>
      <c r="CF247" s="3">
        <f>IF(Inputs!$B$27&lt;&gt;"Ready","PENDING INPUTS",IF(A247&lt;=Inputs!$B$6,ROUND(CE247*Inputs!C23/12,2),0))</f>
        <v>0</v>
      </c>
      <c r="CG247" s="3">
        <f>IF(Inputs!$B$27&lt;&gt;"Ready","PENDING INPUTS",IF(AND(A247&lt;=Inputs!$B$6,CE247&gt;0),Inputs!G23,0))</f>
        <v>0</v>
      </c>
      <c r="CH247" s="3">
        <f>IF(Inputs!$B$27&lt;&gt;"Ready","PENDING INPUTS",IF(A247&gt;Inputs!$B$6,0,MIN((CE247+CF247+CG247),IF(Inputs!H23=1,Inputs!D23,MAX(Inputs!F23,ROUND(CE247*Inputs!E23+CF247+CG247,2))))))</f>
        <v>0</v>
      </c>
      <c r="CI247">
        <f>IF(Inputs!$B$27&lt;&gt;"Ready","PENDING INPUTS",IF(CE247&lt;=0,99,1+IF(AND(K247&gt;0,OR(Inputs!C14&gt;Inputs!C23,AND(Inputs!C14=Inputs!C23,0&lt;9))),1,0)+IF(AND(S247&gt;0,OR(Inputs!C15&gt;Inputs!C23,AND(Inputs!C15=Inputs!C23,1&lt;9))),1,0)+IF(AND(AA247&gt;0,OR(Inputs!C16&gt;Inputs!C23,AND(Inputs!C16=Inputs!C23,2&lt;9))),1,0)+IF(AND(AI247&gt;0,OR(Inputs!C17&gt;Inputs!C23,AND(Inputs!C17=Inputs!C23,3&lt;9))),1,0)+IF(AND(AQ247&gt;0,OR(Inputs!C18&gt;Inputs!C23,AND(Inputs!C18=Inputs!C23,4&lt;9))),1,0)+IF(AND(AY247&gt;0,OR(Inputs!C19&gt;Inputs!C23,AND(Inputs!C19=Inputs!C23,5&lt;9))),1,0)+IF(AND(BG247&gt;0,OR(Inputs!C20&gt;Inputs!C23,AND(Inputs!C20=Inputs!C23,6&lt;9))),1,0)+IF(AND(BO247&gt;0,OR(Inputs!C21&gt;Inputs!C23,AND(Inputs!C21=Inputs!C23,7&lt;9))),1,0)+IF(AND(BW247&gt;0,OR(Inputs!C22&gt;Inputs!C23,AND(Inputs!C22=Inputs!C23,8&lt;9))),1,0)))</f>
        <v>99</v>
      </c>
      <c r="CJ247" s="3">
        <f>IF(Inputs!$B$27&lt;&gt;"Ready","PENDING INPUTS",IF(A247&gt;Inputs!$B$6,0,MIN(MAX(0,(CE247+CF247+CG247)-CH247),MAX(0,C247-D247-(IF(O247&lt;CI247,K247+L247+M247-N247,0)+IF(W247&lt;CI247,S247+T247+U247-V247,0)+IF(AE247&lt;CI247,AA247+AB247+AC247-AD247,0)+IF(AM247&lt;CI247,AI247+AJ247+AK247-AL247,0)+IF(AU247&lt;CI247,AQ247+AR247+AS247-AT247,0)+IF(BC247&lt;CI247,AY247+AZ247+BA247-BB247,0)+IF(BK247&lt;CI247,BG247+BH247+BI247-BJ247,0)+IF(BS247&lt;CI247,BO247+BP247+BQ247-BR247,0)+IF(CA247&lt;CI247,BW247+BX247+BY247-BZ247,0)+IF(CI247&lt;CI247,CE247+CF247+CG247-CH247,0))))))</f>
        <v>0</v>
      </c>
      <c r="CK247" s="3">
        <f>IF(Inputs!$B$27&lt;&gt;"Ready","PENDING INPUTS",MIN((CE247+CF247+CG247),IF(D247&gt;C247,IF(D247=0,0,CH247*C247/D247),CH247+CJ247)))</f>
        <v>0</v>
      </c>
      <c r="CL247" s="3">
        <f>IF(Inputs!$B$27&lt;&gt;"Ready","PENDING INPUTS",MAX(0,(CE247+CF247+CG247)-CK247))</f>
        <v>0</v>
      </c>
    </row>
    <row r="248" spans="1:90" ht="27.95" customHeight="1" x14ac:dyDescent="0.25">
      <c r="A248">
        <v>244</v>
      </c>
      <c r="B248" s="13">
        <f>IF(Inputs!$B$27&lt;&gt;"Ready","PENDING INPUTS",EDATE(Inputs!$B$5,A248-1))</f>
        <v>53693</v>
      </c>
      <c r="C248" s="3">
        <f>IF(Inputs!$B$27&lt;&gt;"Ready","PENDING INPUTS",IF(A248&lt;=Inputs!$B$6,MAX(0,Inputs!$B$4+IF(A248=Inputs!$B$7,Inputs!$B$8,0)+IF(A248=Inputs!$B$9,Inputs!$B$10,0)),0))</f>
        <v>0</v>
      </c>
      <c r="D248" s="3">
        <f>IF(Inputs!$B$27&lt;&gt;"Ready","PENDING INPUTS",SUM(N248,V248,AD248,AL248,AT248,BB248,BJ248,BR248,BZ248,CH248))</f>
        <v>0</v>
      </c>
      <c r="E248" s="3">
        <f>IF(Inputs!$B$27&lt;&gt;"Ready","PENDING INPUTS",MAX(0,D248-C248))</f>
        <v>0</v>
      </c>
      <c r="F248" s="3">
        <f>IF(Inputs!$B$27&lt;&gt;"Ready","PENDING INPUTS",SUM(Q248,Y248,AG248,AO248,AW248,BE248,BM248,BU248,CC248,CK248))</f>
        <v>0</v>
      </c>
      <c r="G248" s="3">
        <f>IF(Inputs!$B$27&lt;&gt;"Ready","PENDING INPUTS",SUM(L248,T248,AB248,AJ248,AR248,AZ248,BH248,BP248,BX248,CF248))</f>
        <v>0</v>
      </c>
      <c r="H248" s="3">
        <f>IF(Inputs!$B$27&lt;&gt;"Ready","PENDING INPUTS",SUM(M248,U248,AC248,AK248,AS248,BA248,BI248,BQ248,BY248,CG248))</f>
        <v>0</v>
      </c>
      <c r="I248" s="3">
        <f>IF(Inputs!$B$27&lt;&gt;"Ready","PENDING INPUTS",SUM(R248,Z248,AH248,AP248,AX248,BF248,BN248,BV248,CD248,CL248))</f>
        <v>0</v>
      </c>
      <c r="J248" t="str">
        <f>IF(Inputs!$B$27&lt;&gt;"Ready","PENDING INPUTS",IF(A248&gt;Inputs!$B$6,"Beyond horizon",IF(E248&gt;0.005,"MINIMUM SHORTFALL",IF(I248&lt;0.005,"Paid off","In progress"))))</f>
        <v>Beyond horizon</v>
      </c>
      <c r="K248" s="3">
        <f>IF(Inputs!$B$27&lt;&gt;"Ready","PENDING INPUTS",R247)</f>
        <v>0</v>
      </c>
      <c r="L248" s="3">
        <f>IF(Inputs!$B$27&lt;&gt;"Ready","PENDING INPUTS",IF(A248&lt;=Inputs!$B$6,ROUND(K248*Inputs!C14/12,2),0))</f>
        <v>0</v>
      </c>
      <c r="M248" s="3">
        <f>IF(Inputs!$B$27&lt;&gt;"Ready","PENDING INPUTS",IF(AND(A248&lt;=Inputs!$B$6,K248&gt;0),Inputs!G14,0))</f>
        <v>0</v>
      </c>
      <c r="N248" s="3">
        <f>IF(Inputs!$B$27&lt;&gt;"Ready","PENDING INPUTS",IF(A248&gt;Inputs!$B$6,0,MIN((K248+L248+M248),IF(Inputs!H14=1,Inputs!D14,MAX(Inputs!F14,ROUND(K248*Inputs!E14+L248+M248,2))))))</f>
        <v>0</v>
      </c>
      <c r="O248">
        <f>IF(Inputs!$B$27&lt;&gt;"Ready","PENDING INPUTS",IF(K248&lt;=0,99,1+IF(AND(S248&gt;0,OR(Inputs!C15&gt;Inputs!C14,AND(Inputs!C15=Inputs!C14,1&lt;0))),1,0)+IF(AND(AA248&gt;0,OR(Inputs!C16&gt;Inputs!C14,AND(Inputs!C16=Inputs!C14,2&lt;0))),1,0)+IF(AND(AI248&gt;0,OR(Inputs!C17&gt;Inputs!C14,AND(Inputs!C17=Inputs!C14,3&lt;0))),1,0)+IF(AND(AQ248&gt;0,OR(Inputs!C18&gt;Inputs!C14,AND(Inputs!C18=Inputs!C14,4&lt;0))),1,0)+IF(AND(AY248&gt;0,OR(Inputs!C19&gt;Inputs!C14,AND(Inputs!C19=Inputs!C14,5&lt;0))),1,0)+IF(AND(BG248&gt;0,OR(Inputs!C20&gt;Inputs!C14,AND(Inputs!C20=Inputs!C14,6&lt;0))),1,0)+IF(AND(BO248&gt;0,OR(Inputs!C21&gt;Inputs!C14,AND(Inputs!C21=Inputs!C14,7&lt;0))),1,0)+IF(AND(BW248&gt;0,OR(Inputs!C22&gt;Inputs!C14,AND(Inputs!C22=Inputs!C14,8&lt;0))),1,0)+IF(AND(CE248&gt;0,OR(Inputs!C23&gt;Inputs!C14,AND(Inputs!C23=Inputs!C14,9&lt;0))),1,0)))</f>
        <v>99</v>
      </c>
      <c r="P248" s="3">
        <f>IF(Inputs!$B$27&lt;&gt;"Ready","PENDING INPUTS",IF(A248&gt;Inputs!$B$6,0,MIN(MAX(0,(K248+L248+M248)-N248),MAX(0,C248-D248-(IF(O248&lt;O248,K248+L248+M248-N248,0)+IF(W248&lt;O248,S248+T248+U248-V248,0)+IF(AE248&lt;O248,AA248+AB248+AC248-AD248,0)+IF(AM248&lt;O248,AI248+AJ248+AK248-AL248,0)+IF(AU248&lt;O248,AQ248+AR248+AS248-AT248,0)+IF(BC248&lt;O248,AY248+AZ248+BA248-BB248,0)+IF(BK248&lt;O248,BG248+BH248+BI248-BJ248,0)+IF(BS248&lt;O248,BO248+BP248+BQ248-BR248,0)+IF(CA248&lt;O248,BW248+BX248+BY248-BZ248,0)+IF(CI248&lt;O248,CE248+CF248+CG248-CH248,0))))))</f>
        <v>0</v>
      </c>
      <c r="Q248" s="3">
        <f>IF(Inputs!$B$27&lt;&gt;"Ready","PENDING INPUTS",MIN((K248+L248+M248),IF(D248&gt;C248,IF(D248=0,0,N248*C248/D248),N248+P248)))</f>
        <v>0</v>
      </c>
      <c r="R248" s="3">
        <f>IF(Inputs!$B$27&lt;&gt;"Ready","PENDING INPUTS",MAX(0,(K248+L248+M248)-Q248))</f>
        <v>0</v>
      </c>
      <c r="S248" s="3">
        <f>IF(Inputs!$B$27&lt;&gt;"Ready","PENDING INPUTS",Z247)</f>
        <v>0</v>
      </c>
      <c r="T248" s="3">
        <f>IF(Inputs!$B$27&lt;&gt;"Ready","PENDING INPUTS",IF(A248&lt;=Inputs!$B$6,ROUND(S248*Inputs!C15/12,2),0))</f>
        <v>0</v>
      </c>
      <c r="U248" s="3">
        <f>IF(Inputs!$B$27&lt;&gt;"Ready","PENDING INPUTS",IF(AND(A248&lt;=Inputs!$B$6,S248&gt;0),Inputs!G15,0))</f>
        <v>0</v>
      </c>
      <c r="V248" s="3">
        <f>IF(Inputs!$B$27&lt;&gt;"Ready","PENDING INPUTS",IF(A248&gt;Inputs!$B$6,0,MIN((S248+T248+U248),IF(Inputs!H15=1,Inputs!D15,MAX(Inputs!F15,ROUND(S248*Inputs!E15+T248+U248,2))))))</f>
        <v>0</v>
      </c>
      <c r="W248">
        <f>IF(Inputs!$B$27&lt;&gt;"Ready","PENDING INPUTS",IF(S248&lt;=0,99,1+IF(AND(K248&gt;0,OR(Inputs!C14&gt;Inputs!C15,AND(Inputs!C14=Inputs!C15,0&lt;1))),1,0)+IF(AND(AA248&gt;0,OR(Inputs!C16&gt;Inputs!C15,AND(Inputs!C16=Inputs!C15,2&lt;1))),1,0)+IF(AND(AI248&gt;0,OR(Inputs!C17&gt;Inputs!C15,AND(Inputs!C17=Inputs!C15,3&lt;1))),1,0)+IF(AND(AQ248&gt;0,OR(Inputs!C18&gt;Inputs!C15,AND(Inputs!C18=Inputs!C15,4&lt;1))),1,0)+IF(AND(AY248&gt;0,OR(Inputs!C19&gt;Inputs!C15,AND(Inputs!C19=Inputs!C15,5&lt;1))),1,0)+IF(AND(BG248&gt;0,OR(Inputs!C20&gt;Inputs!C15,AND(Inputs!C20=Inputs!C15,6&lt;1))),1,0)+IF(AND(BO248&gt;0,OR(Inputs!C21&gt;Inputs!C15,AND(Inputs!C21=Inputs!C15,7&lt;1))),1,0)+IF(AND(BW248&gt;0,OR(Inputs!C22&gt;Inputs!C15,AND(Inputs!C22=Inputs!C15,8&lt;1))),1,0)+IF(AND(CE248&gt;0,OR(Inputs!C23&gt;Inputs!C15,AND(Inputs!C23=Inputs!C15,9&lt;1))),1,0)))</f>
        <v>99</v>
      </c>
      <c r="X248" s="3">
        <f>IF(Inputs!$B$27&lt;&gt;"Ready","PENDING INPUTS",IF(A248&gt;Inputs!$B$6,0,MIN(MAX(0,(S248+T248+U248)-V248),MAX(0,C248-D248-(IF(O248&lt;W248,K248+L248+M248-N248,0)+IF(W248&lt;W248,S248+T248+U248-V248,0)+IF(AE248&lt;W248,AA248+AB248+AC248-AD248,0)+IF(AM248&lt;W248,AI248+AJ248+AK248-AL248,0)+IF(AU248&lt;W248,AQ248+AR248+AS248-AT248,0)+IF(BC248&lt;W248,AY248+AZ248+BA248-BB248,0)+IF(BK248&lt;W248,BG248+BH248+BI248-BJ248,0)+IF(BS248&lt;W248,BO248+BP248+BQ248-BR248,0)+IF(CA248&lt;W248,BW248+BX248+BY248-BZ248,0)+IF(CI248&lt;W248,CE248+CF248+CG248-CH248,0))))))</f>
        <v>0</v>
      </c>
      <c r="Y248" s="3">
        <f>IF(Inputs!$B$27&lt;&gt;"Ready","PENDING INPUTS",MIN((S248+T248+U248),IF(D248&gt;C248,IF(D248=0,0,V248*C248/D248),V248+X248)))</f>
        <v>0</v>
      </c>
      <c r="Z248" s="3">
        <f>IF(Inputs!$B$27&lt;&gt;"Ready","PENDING INPUTS",MAX(0,(S248+T248+U248)-Y248))</f>
        <v>0</v>
      </c>
      <c r="AA248" s="3">
        <f>IF(Inputs!$B$27&lt;&gt;"Ready","PENDING INPUTS",AH247)</f>
        <v>0</v>
      </c>
      <c r="AB248" s="3">
        <f>IF(Inputs!$B$27&lt;&gt;"Ready","PENDING INPUTS",IF(A248&lt;=Inputs!$B$6,ROUND(AA248*Inputs!C16/12,2),0))</f>
        <v>0</v>
      </c>
      <c r="AC248" s="3">
        <f>IF(Inputs!$B$27&lt;&gt;"Ready","PENDING INPUTS",IF(AND(A248&lt;=Inputs!$B$6,AA248&gt;0),Inputs!G16,0))</f>
        <v>0</v>
      </c>
      <c r="AD248" s="3">
        <f>IF(Inputs!$B$27&lt;&gt;"Ready","PENDING INPUTS",IF(A248&gt;Inputs!$B$6,0,MIN((AA248+AB248+AC248),IF(Inputs!H16=1,Inputs!D16,MAX(Inputs!F16,ROUND(AA248*Inputs!E16+AB248+AC248,2))))))</f>
        <v>0</v>
      </c>
      <c r="AE248">
        <f>IF(Inputs!$B$27&lt;&gt;"Ready","PENDING INPUTS",IF(AA248&lt;=0,99,1+IF(AND(K248&gt;0,OR(Inputs!C14&gt;Inputs!C16,AND(Inputs!C14=Inputs!C16,0&lt;2))),1,0)+IF(AND(S248&gt;0,OR(Inputs!C15&gt;Inputs!C16,AND(Inputs!C15=Inputs!C16,1&lt;2))),1,0)+IF(AND(AI248&gt;0,OR(Inputs!C17&gt;Inputs!C16,AND(Inputs!C17=Inputs!C16,3&lt;2))),1,0)+IF(AND(AQ248&gt;0,OR(Inputs!C18&gt;Inputs!C16,AND(Inputs!C18=Inputs!C16,4&lt;2))),1,0)+IF(AND(AY248&gt;0,OR(Inputs!C19&gt;Inputs!C16,AND(Inputs!C19=Inputs!C16,5&lt;2))),1,0)+IF(AND(BG248&gt;0,OR(Inputs!C20&gt;Inputs!C16,AND(Inputs!C20=Inputs!C16,6&lt;2))),1,0)+IF(AND(BO248&gt;0,OR(Inputs!C21&gt;Inputs!C16,AND(Inputs!C21=Inputs!C16,7&lt;2))),1,0)+IF(AND(BW248&gt;0,OR(Inputs!C22&gt;Inputs!C16,AND(Inputs!C22=Inputs!C16,8&lt;2))),1,0)+IF(AND(CE248&gt;0,OR(Inputs!C23&gt;Inputs!C16,AND(Inputs!C23=Inputs!C16,9&lt;2))),1,0)))</f>
        <v>99</v>
      </c>
      <c r="AF248" s="3">
        <f>IF(Inputs!$B$27&lt;&gt;"Ready","PENDING INPUTS",IF(A248&gt;Inputs!$B$6,0,MIN(MAX(0,(AA248+AB248+AC248)-AD248),MAX(0,C248-D248-(IF(O248&lt;AE248,K248+L248+M248-N248,0)+IF(W248&lt;AE248,S248+T248+U248-V248,0)+IF(AE248&lt;AE248,AA248+AB248+AC248-AD248,0)+IF(AM248&lt;AE248,AI248+AJ248+AK248-AL248,0)+IF(AU248&lt;AE248,AQ248+AR248+AS248-AT248,0)+IF(BC248&lt;AE248,AY248+AZ248+BA248-BB248,0)+IF(BK248&lt;AE248,BG248+BH248+BI248-BJ248,0)+IF(BS248&lt;AE248,BO248+BP248+BQ248-BR248,0)+IF(CA248&lt;AE248,BW248+BX248+BY248-BZ248,0)+IF(CI248&lt;AE248,CE248+CF248+CG248-CH248,0))))))</f>
        <v>0</v>
      </c>
      <c r="AG248" s="3">
        <f>IF(Inputs!$B$27&lt;&gt;"Ready","PENDING INPUTS",MIN((AA248+AB248+AC248),IF(D248&gt;C248,IF(D248=0,0,AD248*C248/D248),AD248+AF248)))</f>
        <v>0</v>
      </c>
      <c r="AH248" s="3">
        <f>IF(Inputs!$B$27&lt;&gt;"Ready","PENDING INPUTS",MAX(0,(AA248+AB248+AC248)-AG248))</f>
        <v>0</v>
      </c>
      <c r="AI248" s="3">
        <f>IF(Inputs!$B$27&lt;&gt;"Ready","PENDING INPUTS",AP247)</f>
        <v>0</v>
      </c>
      <c r="AJ248" s="3">
        <f>IF(Inputs!$B$27&lt;&gt;"Ready","PENDING INPUTS",IF(A248&lt;=Inputs!$B$6,ROUND(AI248*Inputs!C17/12,2),0))</f>
        <v>0</v>
      </c>
      <c r="AK248" s="3">
        <f>IF(Inputs!$B$27&lt;&gt;"Ready","PENDING INPUTS",IF(AND(A248&lt;=Inputs!$B$6,AI248&gt;0),Inputs!G17,0))</f>
        <v>0</v>
      </c>
      <c r="AL248" s="3">
        <f>IF(Inputs!$B$27&lt;&gt;"Ready","PENDING INPUTS",IF(A248&gt;Inputs!$B$6,0,MIN((AI248+AJ248+AK248),IF(Inputs!H17=1,Inputs!D17,MAX(Inputs!F17,ROUND(AI248*Inputs!E17+AJ248+AK248,2))))))</f>
        <v>0</v>
      </c>
      <c r="AM248">
        <f>IF(Inputs!$B$27&lt;&gt;"Ready","PENDING INPUTS",IF(AI248&lt;=0,99,1+IF(AND(K248&gt;0,OR(Inputs!C14&gt;Inputs!C17,AND(Inputs!C14=Inputs!C17,0&lt;3))),1,0)+IF(AND(S248&gt;0,OR(Inputs!C15&gt;Inputs!C17,AND(Inputs!C15=Inputs!C17,1&lt;3))),1,0)+IF(AND(AA248&gt;0,OR(Inputs!C16&gt;Inputs!C17,AND(Inputs!C16=Inputs!C17,2&lt;3))),1,0)+IF(AND(AQ248&gt;0,OR(Inputs!C18&gt;Inputs!C17,AND(Inputs!C18=Inputs!C17,4&lt;3))),1,0)+IF(AND(AY248&gt;0,OR(Inputs!C19&gt;Inputs!C17,AND(Inputs!C19=Inputs!C17,5&lt;3))),1,0)+IF(AND(BG248&gt;0,OR(Inputs!C20&gt;Inputs!C17,AND(Inputs!C20=Inputs!C17,6&lt;3))),1,0)+IF(AND(BO248&gt;0,OR(Inputs!C21&gt;Inputs!C17,AND(Inputs!C21=Inputs!C17,7&lt;3))),1,0)+IF(AND(BW248&gt;0,OR(Inputs!C22&gt;Inputs!C17,AND(Inputs!C22=Inputs!C17,8&lt;3))),1,0)+IF(AND(CE248&gt;0,OR(Inputs!C23&gt;Inputs!C17,AND(Inputs!C23=Inputs!C17,9&lt;3))),1,0)))</f>
        <v>99</v>
      </c>
      <c r="AN248" s="3">
        <f>IF(Inputs!$B$27&lt;&gt;"Ready","PENDING INPUTS",IF(A248&gt;Inputs!$B$6,0,MIN(MAX(0,(AI248+AJ248+AK248)-AL248),MAX(0,C248-D248-(IF(O248&lt;AM248,K248+L248+M248-N248,0)+IF(W248&lt;AM248,S248+T248+U248-V248,0)+IF(AE248&lt;AM248,AA248+AB248+AC248-AD248,0)+IF(AM248&lt;AM248,AI248+AJ248+AK248-AL248,0)+IF(AU248&lt;AM248,AQ248+AR248+AS248-AT248,0)+IF(BC248&lt;AM248,AY248+AZ248+BA248-BB248,0)+IF(BK248&lt;AM248,BG248+BH248+BI248-BJ248,0)+IF(BS248&lt;AM248,BO248+BP248+BQ248-BR248,0)+IF(CA248&lt;AM248,BW248+BX248+BY248-BZ248,0)+IF(CI248&lt;AM248,CE248+CF248+CG248-CH248,0))))))</f>
        <v>0</v>
      </c>
      <c r="AO248" s="3">
        <f>IF(Inputs!$B$27&lt;&gt;"Ready","PENDING INPUTS",MIN((AI248+AJ248+AK248),IF(D248&gt;C248,IF(D248=0,0,AL248*C248/D248),AL248+AN248)))</f>
        <v>0</v>
      </c>
      <c r="AP248" s="3">
        <f>IF(Inputs!$B$27&lt;&gt;"Ready","PENDING INPUTS",MAX(0,(AI248+AJ248+AK248)-AO248))</f>
        <v>0</v>
      </c>
      <c r="AQ248" s="3">
        <f>IF(Inputs!$B$27&lt;&gt;"Ready","PENDING INPUTS",AX247)</f>
        <v>0</v>
      </c>
      <c r="AR248" s="3">
        <f>IF(Inputs!$B$27&lt;&gt;"Ready","PENDING INPUTS",IF(A248&lt;=Inputs!$B$6,ROUND(AQ248*Inputs!C18/12,2),0))</f>
        <v>0</v>
      </c>
      <c r="AS248" s="3">
        <f>IF(Inputs!$B$27&lt;&gt;"Ready","PENDING INPUTS",IF(AND(A248&lt;=Inputs!$B$6,AQ248&gt;0),Inputs!G18,0))</f>
        <v>0</v>
      </c>
      <c r="AT248" s="3">
        <f>IF(Inputs!$B$27&lt;&gt;"Ready","PENDING INPUTS",IF(A248&gt;Inputs!$B$6,0,MIN((AQ248+AR248+AS248),IF(Inputs!H18=1,Inputs!D18,MAX(Inputs!F18,ROUND(AQ248*Inputs!E18+AR248+AS248,2))))))</f>
        <v>0</v>
      </c>
      <c r="AU248">
        <f>IF(Inputs!$B$27&lt;&gt;"Ready","PENDING INPUTS",IF(AQ248&lt;=0,99,1+IF(AND(K248&gt;0,OR(Inputs!C14&gt;Inputs!C18,AND(Inputs!C14=Inputs!C18,0&lt;4))),1,0)+IF(AND(S248&gt;0,OR(Inputs!C15&gt;Inputs!C18,AND(Inputs!C15=Inputs!C18,1&lt;4))),1,0)+IF(AND(AA248&gt;0,OR(Inputs!C16&gt;Inputs!C18,AND(Inputs!C16=Inputs!C18,2&lt;4))),1,0)+IF(AND(AI248&gt;0,OR(Inputs!C17&gt;Inputs!C18,AND(Inputs!C17=Inputs!C18,3&lt;4))),1,0)+IF(AND(AY248&gt;0,OR(Inputs!C19&gt;Inputs!C18,AND(Inputs!C19=Inputs!C18,5&lt;4))),1,0)+IF(AND(BG248&gt;0,OR(Inputs!C20&gt;Inputs!C18,AND(Inputs!C20=Inputs!C18,6&lt;4))),1,0)+IF(AND(BO248&gt;0,OR(Inputs!C21&gt;Inputs!C18,AND(Inputs!C21=Inputs!C18,7&lt;4))),1,0)+IF(AND(BW248&gt;0,OR(Inputs!C22&gt;Inputs!C18,AND(Inputs!C22=Inputs!C18,8&lt;4))),1,0)+IF(AND(CE248&gt;0,OR(Inputs!C23&gt;Inputs!C18,AND(Inputs!C23=Inputs!C18,9&lt;4))),1,0)))</f>
        <v>99</v>
      </c>
      <c r="AV248" s="3">
        <f>IF(Inputs!$B$27&lt;&gt;"Ready","PENDING INPUTS",IF(A248&gt;Inputs!$B$6,0,MIN(MAX(0,(AQ248+AR248+AS248)-AT248),MAX(0,C248-D248-(IF(O248&lt;AU248,K248+L248+M248-N248,0)+IF(W248&lt;AU248,S248+T248+U248-V248,0)+IF(AE248&lt;AU248,AA248+AB248+AC248-AD248,0)+IF(AM248&lt;AU248,AI248+AJ248+AK248-AL248,0)+IF(AU248&lt;AU248,AQ248+AR248+AS248-AT248,0)+IF(BC248&lt;AU248,AY248+AZ248+BA248-BB248,0)+IF(BK248&lt;AU248,BG248+BH248+BI248-BJ248,0)+IF(BS248&lt;AU248,BO248+BP248+BQ248-BR248,0)+IF(CA248&lt;AU248,BW248+BX248+BY248-BZ248,0)+IF(CI248&lt;AU248,CE248+CF248+CG248-CH248,0))))))</f>
        <v>0</v>
      </c>
      <c r="AW248" s="3">
        <f>IF(Inputs!$B$27&lt;&gt;"Ready","PENDING INPUTS",MIN((AQ248+AR248+AS248),IF(D248&gt;C248,IF(D248=0,0,AT248*C248/D248),AT248+AV248)))</f>
        <v>0</v>
      </c>
      <c r="AX248" s="3">
        <f>IF(Inputs!$B$27&lt;&gt;"Ready","PENDING INPUTS",MAX(0,(AQ248+AR248+AS248)-AW248))</f>
        <v>0</v>
      </c>
      <c r="AY248" s="3">
        <f>IF(Inputs!$B$27&lt;&gt;"Ready","PENDING INPUTS",BF247)</f>
        <v>0</v>
      </c>
      <c r="AZ248" s="3">
        <f>IF(Inputs!$B$27&lt;&gt;"Ready","PENDING INPUTS",IF(A248&lt;=Inputs!$B$6,ROUND(AY248*Inputs!C19/12,2),0))</f>
        <v>0</v>
      </c>
      <c r="BA248" s="3">
        <f>IF(Inputs!$B$27&lt;&gt;"Ready","PENDING INPUTS",IF(AND(A248&lt;=Inputs!$B$6,AY248&gt;0),Inputs!G19,0))</f>
        <v>0</v>
      </c>
      <c r="BB248" s="3">
        <f>IF(Inputs!$B$27&lt;&gt;"Ready","PENDING INPUTS",IF(A248&gt;Inputs!$B$6,0,MIN((AY248+AZ248+BA248),IF(Inputs!H19=1,Inputs!D19,MAX(Inputs!F19,ROUND(AY248*Inputs!E19+AZ248+BA248,2))))))</f>
        <v>0</v>
      </c>
      <c r="BC248">
        <f>IF(Inputs!$B$27&lt;&gt;"Ready","PENDING INPUTS",IF(AY248&lt;=0,99,1+IF(AND(K248&gt;0,OR(Inputs!C14&gt;Inputs!C19,AND(Inputs!C14=Inputs!C19,0&lt;5))),1,0)+IF(AND(S248&gt;0,OR(Inputs!C15&gt;Inputs!C19,AND(Inputs!C15=Inputs!C19,1&lt;5))),1,0)+IF(AND(AA248&gt;0,OR(Inputs!C16&gt;Inputs!C19,AND(Inputs!C16=Inputs!C19,2&lt;5))),1,0)+IF(AND(AI248&gt;0,OR(Inputs!C17&gt;Inputs!C19,AND(Inputs!C17=Inputs!C19,3&lt;5))),1,0)+IF(AND(AQ248&gt;0,OR(Inputs!C18&gt;Inputs!C19,AND(Inputs!C18=Inputs!C19,4&lt;5))),1,0)+IF(AND(BG248&gt;0,OR(Inputs!C20&gt;Inputs!C19,AND(Inputs!C20=Inputs!C19,6&lt;5))),1,0)+IF(AND(BO248&gt;0,OR(Inputs!C21&gt;Inputs!C19,AND(Inputs!C21=Inputs!C19,7&lt;5))),1,0)+IF(AND(BW248&gt;0,OR(Inputs!C22&gt;Inputs!C19,AND(Inputs!C22=Inputs!C19,8&lt;5))),1,0)+IF(AND(CE248&gt;0,OR(Inputs!C23&gt;Inputs!C19,AND(Inputs!C23=Inputs!C19,9&lt;5))),1,0)))</f>
        <v>99</v>
      </c>
      <c r="BD248" s="3">
        <f>IF(Inputs!$B$27&lt;&gt;"Ready","PENDING INPUTS",IF(A248&gt;Inputs!$B$6,0,MIN(MAX(0,(AY248+AZ248+BA248)-BB248),MAX(0,C248-D248-(IF(O248&lt;BC248,K248+L248+M248-N248,0)+IF(W248&lt;BC248,S248+T248+U248-V248,0)+IF(AE248&lt;BC248,AA248+AB248+AC248-AD248,0)+IF(AM248&lt;BC248,AI248+AJ248+AK248-AL248,0)+IF(AU248&lt;BC248,AQ248+AR248+AS248-AT248,0)+IF(BC248&lt;BC248,AY248+AZ248+BA248-BB248,0)+IF(BK248&lt;BC248,BG248+BH248+BI248-BJ248,0)+IF(BS248&lt;BC248,BO248+BP248+BQ248-BR248,0)+IF(CA248&lt;BC248,BW248+BX248+BY248-BZ248,0)+IF(CI248&lt;BC248,CE248+CF248+CG248-CH248,0))))))</f>
        <v>0</v>
      </c>
      <c r="BE248" s="3">
        <f>IF(Inputs!$B$27&lt;&gt;"Ready","PENDING INPUTS",MIN((AY248+AZ248+BA248),IF(D248&gt;C248,IF(D248=0,0,BB248*C248/D248),BB248+BD248)))</f>
        <v>0</v>
      </c>
      <c r="BF248" s="3">
        <f>IF(Inputs!$B$27&lt;&gt;"Ready","PENDING INPUTS",MAX(0,(AY248+AZ248+BA248)-BE248))</f>
        <v>0</v>
      </c>
      <c r="BG248" s="3">
        <f>IF(Inputs!$B$27&lt;&gt;"Ready","PENDING INPUTS",BN247)</f>
        <v>0</v>
      </c>
      <c r="BH248" s="3">
        <f>IF(Inputs!$B$27&lt;&gt;"Ready","PENDING INPUTS",IF(A248&lt;=Inputs!$B$6,ROUND(BG248*Inputs!C20/12,2),0))</f>
        <v>0</v>
      </c>
      <c r="BI248" s="3">
        <f>IF(Inputs!$B$27&lt;&gt;"Ready","PENDING INPUTS",IF(AND(A248&lt;=Inputs!$B$6,BG248&gt;0),Inputs!G20,0))</f>
        <v>0</v>
      </c>
      <c r="BJ248" s="3">
        <f>IF(Inputs!$B$27&lt;&gt;"Ready","PENDING INPUTS",IF(A248&gt;Inputs!$B$6,0,MIN((BG248+BH248+BI248),IF(Inputs!H20=1,Inputs!D20,MAX(Inputs!F20,ROUND(BG248*Inputs!E20+BH248+BI248,2))))))</f>
        <v>0</v>
      </c>
      <c r="BK248">
        <f>IF(Inputs!$B$27&lt;&gt;"Ready","PENDING INPUTS",IF(BG248&lt;=0,99,1+IF(AND(K248&gt;0,OR(Inputs!C14&gt;Inputs!C20,AND(Inputs!C14=Inputs!C20,0&lt;6))),1,0)+IF(AND(S248&gt;0,OR(Inputs!C15&gt;Inputs!C20,AND(Inputs!C15=Inputs!C20,1&lt;6))),1,0)+IF(AND(AA248&gt;0,OR(Inputs!C16&gt;Inputs!C20,AND(Inputs!C16=Inputs!C20,2&lt;6))),1,0)+IF(AND(AI248&gt;0,OR(Inputs!C17&gt;Inputs!C20,AND(Inputs!C17=Inputs!C20,3&lt;6))),1,0)+IF(AND(AQ248&gt;0,OR(Inputs!C18&gt;Inputs!C20,AND(Inputs!C18=Inputs!C20,4&lt;6))),1,0)+IF(AND(AY248&gt;0,OR(Inputs!C19&gt;Inputs!C20,AND(Inputs!C19=Inputs!C20,5&lt;6))),1,0)+IF(AND(BO248&gt;0,OR(Inputs!C21&gt;Inputs!C20,AND(Inputs!C21=Inputs!C20,7&lt;6))),1,0)+IF(AND(BW248&gt;0,OR(Inputs!C22&gt;Inputs!C20,AND(Inputs!C22=Inputs!C20,8&lt;6))),1,0)+IF(AND(CE248&gt;0,OR(Inputs!C23&gt;Inputs!C20,AND(Inputs!C23=Inputs!C20,9&lt;6))),1,0)))</f>
        <v>99</v>
      </c>
      <c r="BL248" s="3">
        <f>IF(Inputs!$B$27&lt;&gt;"Ready","PENDING INPUTS",IF(A248&gt;Inputs!$B$6,0,MIN(MAX(0,(BG248+BH248+BI248)-BJ248),MAX(0,C248-D248-(IF(O248&lt;BK248,K248+L248+M248-N248,0)+IF(W248&lt;BK248,S248+T248+U248-V248,0)+IF(AE248&lt;BK248,AA248+AB248+AC248-AD248,0)+IF(AM248&lt;BK248,AI248+AJ248+AK248-AL248,0)+IF(AU248&lt;BK248,AQ248+AR248+AS248-AT248,0)+IF(BC248&lt;BK248,AY248+AZ248+BA248-BB248,0)+IF(BK248&lt;BK248,BG248+BH248+BI248-BJ248,0)+IF(BS248&lt;BK248,BO248+BP248+BQ248-BR248,0)+IF(CA248&lt;BK248,BW248+BX248+BY248-BZ248,0)+IF(CI248&lt;BK248,CE248+CF248+CG248-CH248,0))))))</f>
        <v>0</v>
      </c>
      <c r="BM248" s="3">
        <f>IF(Inputs!$B$27&lt;&gt;"Ready","PENDING INPUTS",MIN((BG248+BH248+BI248),IF(D248&gt;C248,IF(D248=0,0,BJ248*C248/D248),BJ248+BL248)))</f>
        <v>0</v>
      </c>
      <c r="BN248" s="3">
        <f>IF(Inputs!$B$27&lt;&gt;"Ready","PENDING INPUTS",MAX(0,(BG248+BH248+BI248)-BM248))</f>
        <v>0</v>
      </c>
      <c r="BO248" s="3">
        <f>IF(Inputs!$B$27&lt;&gt;"Ready","PENDING INPUTS",BV247)</f>
        <v>0</v>
      </c>
      <c r="BP248" s="3">
        <f>IF(Inputs!$B$27&lt;&gt;"Ready","PENDING INPUTS",IF(A248&lt;=Inputs!$B$6,ROUND(BO248*Inputs!C21/12,2),0))</f>
        <v>0</v>
      </c>
      <c r="BQ248" s="3">
        <f>IF(Inputs!$B$27&lt;&gt;"Ready","PENDING INPUTS",IF(AND(A248&lt;=Inputs!$B$6,BO248&gt;0),Inputs!G21,0))</f>
        <v>0</v>
      </c>
      <c r="BR248" s="3">
        <f>IF(Inputs!$B$27&lt;&gt;"Ready","PENDING INPUTS",IF(A248&gt;Inputs!$B$6,0,MIN((BO248+BP248+BQ248),IF(Inputs!H21=1,Inputs!D21,MAX(Inputs!F21,ROUND(BO248*Inputs!E21+BP248+BQ248,2))))))</f>
        <v>0</v>
      </c>
      <c r="BS248">
        <f>IF(Inputs!$B$27&lt;&gt;"Ready","PENDING INPUTS",IF(BO248&lt;=0,99,1+IF(AND(K248&gt;0,OR(Inputs!C14&gt;Inputs!C21,AND(Inputs!C14=Inputs!C21,0&lt;7))),1,0)+IF(AND(S248&gt;0,OR(Inputs!C15&gt;Inputs!C21,AND(Inputs!C15=Inputs!C21,1&lt;7))),1,0)+IF(AND(AA248&gt;0,OR(Inputs!C16&gt;Inputs!C21,AND(Inputs!C16=Inputs!C21,2&lt;7))),1,0)+IF(AND(AI248&gt;0,OR(Inputs!C17&gt;Inputs!C21,AND(Inputs!C17=Inputs!C21,3&lt;7))),1,0)+IF(AND(AQ248&gt;0,OR(Inputs!C18&gt;Inputs!C21,AND(Inputs!C18=Inputs!C21,4&lt;7))),1,0)+IF(AND(AY248&gt;0,OR(Inputs!C19&gt;Inputs!C21,AND(Inputs!C19=Inputs!C21,5&lt;7))),1,0)+IF(AND(BG248&gt;0,OR(Inputs!C20&gt;Inputs!C21,AND(Inputs!C20=Inputs!C21,6&lt;7))),1,0)+IF(AND(BW248&gt;0,OR(Inputs!C22&gt;Inputs!C21,AND(Inputs!C22=Inputs!C21,8&lt;7))),1,0)+IF(AND(CE248&gt;0,OR(Inputs!C23&gt;Inputs!C21,AND(Inputs!C23=Inputs!C21,9&lt;7))),1,0)))</f>
        <v>99</v>
      </c>
      <c r="BT248" s="3">
        <f>IF(Inputs!$B$27&lt;&gt;"Ready","PENDING INPUTS",IF(A248&gt;Inputs!$B$6,0,MIN(MAX(0,(BO248+BP248+BQ248)-BR248),MAX(0,C248-D248-(IF(O248&lt;BS248,K248+L248+M248-N248,0)+IF(W248&lt;BS248,S248+T248+U248-V248,0)+IF(AE248&lt;BS248,AA248+AB248+AC248-AD248,0)+IF(AM248&lt;BS248,AI248+AJ248+AK248-AL248,0)+IF(AU248&lt;BS248,AQ248+AR248+AS248-AT248,0)+IF(BC248&lt;BS248,AY248+AZ248+BA248-BB248,0)+IF(BK248&lt;BS248,BG248+BH248+BI248-BJ248,0)+IF(BS248&lt;BS248,BO248+BP248+BQ248-BR248,0)+IF(CA248&lt;BS248,BW248+BX248+BY248-BZ248,0)+IF(CI248&lt;BS248,CE248+CF248+CG248-CH248,0))))))</f>
        <v>0</v>
      </c>
      <c r="BU248" s="3">
        <f>IF(Inputs!$B$27&lt;&gt;"Ready","PENDING INPUTS",MIN((BO248+BP248+BQ248),IF(D248&gt;C248,IF(D248=0,0,BR248*C248/D248),BR248+BT248)))</f>
        <v>0</v>
      </c>
      <c r="BV248" s="3">
        <f>IF(Inputs!$B$27&lt;&gt;"Ready","PENDING INPUTS",MAX(0,(BO248+BP248+BQ248)-BU248))</f>
        <v>0</v>
      </c>
      <c r="BW248" s="3">
        <f>IF(Inputs!$B$27&lt;&gt;"Ready","PENDING INPUTS",CD247)</f>
        <v>0</v>
      </c>
      <c r="BX248" s="3">
        <f>IF(Inputs!$B$27&lt;&gt;"Ready","PENDING INPUTS",IF(A248&lt;=Inputs!$B$6,ROUND(BW248*Inputs!C22/12,2),0))</f>
        <v>0</v>
      </c>
      <c r="BY248" s="3">
        <f>IF(Inputs!$B$27&lt;&gt;"Ready","PENDING INPUTS",IF(AND(A248&lt;=Inputs!$B$6,BW248&gt;0),Inputs!G22,0))</f>
        <v>0</v>
      </c>
      <c r="BZ248" s="3">
        <f>IF(Inputs!$B$27&lt;&gt;"Ready","PENDING INPUTS",IF(A248&gt;Inputs!$B$6,0,MIN((BW248+BX248+BY248),IF(Inputs!H22=1,Inputs!D22,MAX(Inputs!F22,ROUND(BW248*Inputs!E22+BX248+BY248,2))))))</f>
        <v>0</v>
      </c>
      <c r="CA248">
        <f>IF(Inputs!$B$27&lt;&gt;"Ready","PENDING INPUTS",IF(BW248&lt;=0,99,1+IF(AND(K248&gt;0,OR(Inputs!C14&gt;Inputs!C22,AND(Inputs!C14=Inputs!C22,0&lt;8))),1,0)+IF(AND(S248&gt;0,OR(Inputs!C15&gt;Inputs!C22,AND(Inputs!C15=Inputs!C22,1&lt;8))),1,0)+IF(AND(AA248&gt;0,OR(Inputs!C16&gt;Inputs!C22,AND(Inputs!C16=Inputs!C22,2&lt;8))),1,0)+IF(AND(AI248&gt;0,OR(Inputs!C17&gt;Inputs!C22,AND(Inputs!C17=Inputs!C22,3&lt;8))),1,0)+IF(AND(AQ248&gt;0,OR(Inputs!C18&gt;Inputs!C22,AND(Inputs!C18=Inputs!C22,4&lt;8))),1,0)+IF(AND(AY248&gt;0,OR(Inputs!C19&gt;Inputs!C22,AND(Inputs!C19=Inputs!C22,5&lt;8))),1,0)+IF(AND(BG248&gt;0,OR(Inputs!C20&gt;Inputs!C22,AND(Inputs!C20=Inputs!C22,6&lt;8))),1,0)+IF(AND(BO248&gt;0,OR(Inputs!C21&gt;Inputs!C22,AND(Inputs!C21=Inputs!C22,7&lt;8))),1,0)+IF(AND(CE248&gt;0,OR(Inputs!C23&gt;Inputs!C22,AND(Inputs!C23=Inputs!C22,9&lt;8))),1,0)))</f>
        <v>99</v>
      </c>
      <c r="CB248" s="3">
        <f>IF(Inputs!$B$27&lt;&gt;"Ready","PENDING INPUTS",IF(A248&gt;Inputs!$B$6,0,MIN(MAX(0,(BW248+BX248+BY248)-BZ248),MAX(0,C248-D248-(IF(O248&lt;CA248,K248+L248+M248-N248,0)+IF(W248&lt;CA248,S248+T248+U248-V248,0)+IF(AE248&lt;CA248,AA248+AB248+AC248-AD248,0)+IF(AM248&lt;CA248,AI248+AJ248+AK248-AL248,0)+IF(AU248&lt;CA248,AQ248+AR248+AS248-AT248,0)+IF(BC248&lt;CA248,AY248+AZ248+BA248-BB248,0)+IF(BK248&lt;CA248,BG248+BH248+BI248-BJ248,0)+IF(BS248&lt;CA248,BO248+BP248+BQ248-BR248,0)+IF(CA248&lt;CA248,BW248+BX248+BY248-BZ248,0)+IF(CI248&lt;CA248,CE248+CF248+CG248-CH248,0))))))</f>
        <v>0</v>
      </c>
      <c r="CC248" s="3">
        <f>IF(Inputs!$B$27&lt;&gt;"Ready","PENDING INPUTS",MIN((BW248+BX248+BY248),IF(D248&gt;C248,IF(D248=0,0,BZ248*C248/D248),BZ248+CB248)))</f>
        <v>0</v>
      </c>
      <c r="CD248" s="3">
        <f>IF(Inputs!$B$27&lt;&gt;"Ready","PENDING INPUTS",MAX(0,(BW248+BX248+BY248)-CC248))</f>
        <v>0</v>
      </c>
      <c r="CE248" s="3">
        <f>IF(Inputs!$B$27&lt;&gt;"Ready","PENDING INPUTS",CL247)</f>
        <v>0</v>
      </c>
      <c r="CF248" s="3">
        <f>IF(Inputs!$B$27&lt;&gt;"Ready","PENDING INPUTS",IF(A248&lt;=Inputs!$B$6,ROUND(CE248*Inputs!C23/12,2),0))</f>
        <v>0</v>
      </c>
      <c r="CG248" s="3">
        <f>IF(Inputs!$B$27&lt;&gt;"Ready","PENDING INPUTS",IF(AND(A248&lt;=Inputs!$B$6,CE248&gt;0),Inputs!G23,0))</f>
        <v>0</v>
      </c>
      <c r="CH248" s="3">
        <f>IF(Inputs!$B$27&lt;&gt;"Ready","PENDING INPUTS",IF(A248&gt;Inputs!$B$6,0,MIN((CE248+CF248+CG248),IF(Inputs!H23=1,Inputs!D23,MAX(Inputs!F23,ROUND(CE248*Inputs!E23+CF248+CG248,2))))))</f>
        <v>0</v>
      </c>
      <c r="CI248">
        <f>IF(Inputs!$B$27&lt;&gt;"Ready","PENDING INPUTS",IF(CE248&lt;=0,99,1+IF(AND(K248&gt;0,OR(Inputs!C14&gt;Inputs!C23,AND(Inputs!C14=Inputs!C23,0&lt;9))),1,0)+IF(AND(S248&gt;0,OR(Inputs!C15&gt;Inputs!C23,AND(Inputs!C15=Inputs!C23,1&lt;9))),1,0)+IF(AND(AA248&gt;0,OR(Inputs!C16&gt;Inputs!C23,AND(Inputs!C16=Inputs!C23,2&lt;9))),1,0)+IF(AND(AI248&gt;0,OR(Inputs!C17&gt;Inputs!C23,AND(Inputs!C17=Inputs!C23,3&lt;9))),1,0)+IF(AND(AQ248&gt;0,OR(Inputs!C18&gt;Inputs!C23,AND(Inputs!C18=Inputs!C23,4&lt;9))),1,0)+IF(AND(AY248&gt;0,OR(Inputs!C19&gt;Inputs!C23,AND(Inputs!C19=Inputs!C23,5&lt;9))),1,0)+IF(AND(BG248&gt;0,OR(Inputs!C20&gt;Inputs!C23,AND(Inputs!C20=Inputs!C23,6&lt;9))),1,0)+IF(AND(BO248&gt;0,OR(Inputs!C21&gt;Inputs!C23,AND(Inputs!C21=Inputs!C23,7&lt;9))),1,0)+IF(AND(BW248&gt;0,OR(Inputs!C22&gt;Inputs!C23,AND(Inputs!C22=Inputs!C23,8&lt;9))),1,0)))</f>
        <v>99</v>
      </c>
      <c r="CJ248" s="3">
        <f>IF(Inputs!$B$27&lt;&gt;"Ready","PENDING INPUTS",IF(A248&gt;Inputs!$B$6,0,MIN(MAX(0,(CE248+CF248+CG248)-CH248),MAX(0,C248-D248-(IF(O248&lt;CI248,K248+L248+M248-N248,0)+IF(W248&lt;CI248,S248+T248+U248-V248,0)+IF(AE248&lt;CI248,AA248+AB248+AC248-AD248,0)+IF(AM248&lt;CI248,AI248+AJ248+AK248-AL248,0)+IF(AU248&lt;CI248,AQ248+AR248+AS248-AT248,0)+IF(BC248&lt;CI248,AY248+AZ248+BA248-BB248,0)+IF(BK248&lt;CI248,BG248+BH248+BI248-BJ248,0)+IF(BS248&lt;CI248,BO248+BP248+BQ248-BR248,0)+IF(CA248&lt;CI248,BW248+BX248+BY248-BZ248,0)+IF(CI248&lt;CI248,CE248+CF248+CG248-CH248,0))))))</f>
        <v>0</v>
      </c>
      <c r="CK248" s="3">
        <f>IF(Inputs!$B$27&lt;&gt;"Ready","PENDING INPUTS",MIN((CE248+CF248+CG248),IF(D248&gt;C248,IF(D248=0,0,CH248*C248/D248),CH248+CJ248)))</f>
        <v>0</v>
      </c>
      <c r="CL248" s="3">
        <f>IF(Inputs!$B$27&lt;&gt;"Ready","PENDING INPUTS",MAX(0,(CE248+CF248+CG248)-CK248))</f>
        <v>0</v>
      </c>
    </row>
    <row r="249" spans="1:90" ht="27.95" customHeight="1" x14ac:dyDescent="0.25">
      <c r="A249">
        <v>245</v>
      </c>
      <c r="B249" s="13">
        <f>IF(Inputs!$B$27&lt;&gt;"Ready","PENDING INPUTS",EDATE(Inputs!$B$5,A249-1))</f>
        <v>53724</v>
      </c>
      <c r="C249" s="3">
        <f>IF(Inputs!$B$27&lt;&gt;"Ready","PENDING INPUTS",IF(A249&lt;=Inputs!$B$6,MAX(0,Inputs!$B$4+IF(A249=Inputs!$B$7,Inputs!$B$8,0)+IF(A249=Inputs!$B$9,Inputs!$B$10,0)),0))</f>
        <v>0</v>
      </c>
      <c r="D249" s="3">
        <f>IF(Inputs!$B$27&lt;&gt;"Ready","PENDING INPUTS",SUM(N249,V249,AD249,AL249,AT249,BB249,BJ249,BR249,BZ249,CH249))</f>
        <v>0</v>
      </c>
      <c r="E249" s="3">
        <f>IF(Inputs!$B$27&lt;&gt;"Ready","PENDING INPUTS",MAX(0,D249-C249))</f>
        <v>0</v>
      </c>
      <c r="F249" s="3">
        <f>IF(Inputs!$B$27&lt;&gt;"Ready","PENDING INPUTS",SUM(Q249,Y249,AG249,AO249,AW249,BE249,BM249,BU249,CC249,CK249))</f>
        <v>0</v>
      </c>
      <c r="G249" s="3">
        <f>IF(Inputs!$B$27&lt;&gt;"Ready","PENDING INPUTS",SUM(L249,T249,AB249,AJ249,AR249,AZ249,BH249,BP249,BX249,CF249))</f>
        <v>0</v>
      </c>
      <c r="H249" s="3">
        <f>IF(Inputs!$B$27&lt;&gt;"Ready","PENDING INPUTS",SUM(M249,U249,AC249,AK249,AS249,BA249,BI249,BQ249,BY249,CG249))</f>
        <v>0</v>
      </c>
      <c r="I249" s="3">
        <f>IF(Inputs!$B$27&lt;&gt;"Ready","PENDING INPUTS",SUM(R249,Z249,AH249,AP249,AX249,BF249,BN249,BV249,CD249,CL249))</f>
        <v>0</v>
      </c>
      <c r="J249" t="str">
        <f>IF(Inputs!$B$27&lt;&gt;"Ready","PENDING INPUTS",IF(A249&gt;Inputs!$B$6,"Beyond horizon",IF(E249&gt;0.005,"MINIMUM SHORTFALL",IF(I249&lt;0.005,"Paid off","In progress"))))</f>
        <v>Beyond horizon</v>
      </c>
      <c r="K249" s="3">
        <f>IF(Inputs!$B$27&lt;&gt;"Ready","PENDING INPUTS",R248)</f>
        <v>0</v>
      </c>
      <c r="L249" s="3">
        <f>IF(Inputs!$B$27&lt;&gt;"Ready","PENDING INPUTS",IF(A249&lt;=Inputs!$B$6,ROUND(K249*Inputs!C14/12,2),0))</f>
        <v>0</v>
      </c>
      <c r="M249" s="3">
        <f>IF(Inputs!$B$27&lt;&gt;"Ready","PENDING INPUTS",IF(AND(A249&lt;=Inputs!$B$6,K249&gt;0),Inputs!G14,0))</f>
        <v>0</v>
      </c>
      <c r="N249" s="3">
        <f>IF(Inputs!$B$27&lt;&gt;"Ready","PENDING INPUTS",IF(A249&gt;Inputs!$B$6,0,MIN((K249+L249+M249),IF(Inputs!H14=1,Inputs!D14,MAX(Inputs!F14,ROUND(K249*Inputs!E14+L249+M249,2))))))</f>
        <v>0</v>
      </c>
      <c r="O249">
        <f>IF(Inputs!$B$27&lt;&gt;"Ready","PENDING INPUTS",IF(K249&lt;=0,99,1+IF(AND(S249&gt;0,OR(Inputs!C15&gt;Inputs!C14,AND(Inputs!C15=Inputs!C14,1&lt;0))),1,0)+IF(AND(AA249&gt;0,OR(Inputs!C16&gt;Inputs!C14,AND(Inputs!C16=Inputs!C14,2&lt;0))),1,0)+IF(AND(AI249&gt;0,OR(Inputs!C17&gt;Inputs!C14,AND(Inputs!C17=Inputs!C14,3&lt;0))),1,0)+IF(AND(AQ249&gt;0,OR(Inputs!C18&gt;Inputs!C14,AND(Inputs!C18=Inputs!C14,4&lt;0))),1,0)+IF(AND(AY249&gt;0,OR(Inputs!C19&gt;Inputs!C14,AND(Inputs!C19=Inputs!C14,5&lt;0))),1,0)+IF(AND(BG249&gt;0,OR(Inputs!C20&gt;Inputs!C14,AND(Inputs!C20=Inputs!C14,6&lt;0))),1,0)+IF(AND(BO249&gt;0,OR(Inputs!C21&gt;Inputs!C14,AND(Inputs!C21=Inputs!C14,7&lt;0))),1,0)+IF(AND(BW249&gt;0,OR(Inputs!C22&gt;Inputs!C14,AND(Inputs!C22=Inputs!C14,8&lt;0))),1,0)+IF(AND(CE249&gt;0,OR(Inputs!C23&gt;Inputs!C14,AND(Inputs!C23=Inputs!C14,9&lt;0))),1,0)))</f>
        <v>99</v>
      </c>
      <c r="P249" s="3">
        <f>IF(Inputs!$B$27&lt;&gt;"Ready","PENDING INPUTS",IF(A249&gt;Inputs!$B$6,0,MIN(MAX(0,(K249+L249+M249)-N249),MAX(0,C249-D249-(IF(O249&lt;O249,K249+L249+M249-N249,0)+IF(W249&lt;O249,S249+T249+U249-V249,0)+IF(AE249&lt;O249,AA249+AB249+AC249-AD249,0)+IF(AM249&lt;O249,AI249+AJ249+AK249-AL249,0)+IF(AU249&lt;O249,AQ249+AR249+AS249-AT249,0)+IF(BC249&lt;O249,AY249+AZ249+BA249-BB249,0)+IF(BK249&lt;O249,BG249+BH249+BI249-BJ249,0)+IF(BS249&lt;O249,BO249+BP249+BQ249-BR249,0)+IF(CA249&lt;O249,BW249+BX249+BY249-BZ249,0)+IF(CI249&lt;O249,CE249+CF249+CG249-CH249,0))))))</f>
        <v>0</v>
      </c>
      <c r="Q249" s="3">
        <f>IF(Inputs!$B$27&lt;&gt;"Ready","PENDING INPUTS",MIN((K249+L249+M249),IF(D249&gt;C249,IF(D249=0,0,N249*C249/D249),N249+P249)))</f>
        <v>0</v>
      </c>
      <c r="R249" s="3">
        <f>IF(Inputs!$B$27&lt;&gt;"Ready","PENDING INPUTS",MAX(0,(K249+L249+M249)-Q249))</f>
        <v>0</v>
      </c>
      <c r="S249" s="3">
        <f>IF(Inputs!$B$27&lt;&gt;"Ready","PENDING INPUTS",Z248)</f>
        <v>0</v>
      </c>
      <c r="T249" s="3">
        <f>IF(Inputs!$B$27&lt;&gt;"Ready","PENDING INPUTS",IF(A249&lt;=Inputs!$B$6,ROUND(S249*Inputs!C15/12,2),0))</f>
        <v>0</v>
      </c>
      <c r="U249" s="3">
        <f>IF(Inputs!$B$27&lt;&gt;"Ready","PENDING INPUTS",IF(AND(A249&lt;=Inputs!$B$6,S249&gt;0),Inputs!G15,0))</f>
        <v>0</v>
      </c>
      <c r="V249" s="3">
        <f>IF(Inputs!$B$27&lt;&gt;"Ready","PENDING INPUTS",IF(A249&gt;Inputs!$B$6,0,MIN((S249+T249+U249),IF(Inputs!H15=1,Inputs!D15,MAX(Inputs!F15,ROUND(S249*Inputs!E15+T249+U249,2))))))</f>
        <v>0</v>
      </c>
      <c r="W249">
        <f>IF(Inputs!$B$27&lt;&gt;"Ready","PENDING INPUTS",IF(S249&lt;=0,99,1+IF(AND(K249&gt;0,OR(Inputs!C14&gt;Inputs!C15,AND(Inputs!C14=Inputs!C15,0&lt;1))),1,0)+IF(AND(AA249&gt;0,OR(Inputs!C16&gt;Inputs!C15,AND(Inputs!C16=Inputs!C15,2&lt;1))),1,0)+IF(AND(AI249&gt;0,OR(Inputs!C17&gt;Inputs!C15,AND(Inputs!C17=Inputs!C15,3&lt;1))),1,0)+IF(AND(AQ249&gt;0,OR(Inputs!C18&gt;Inputs!C15,AND(Inputs!C18=Inputs!C15,4&lt;1))),1,0)+IF(AND(AY249&gt;0,OR(Inputs!C19&gt;Inputs!C15,AND(Inputs!C19=Inputs!C15,5&lt;1))),1,0)+IF(AND(BG249&gt;0,OR(Inputs!C20&gt;Inputs!C15,AND(Inputs!C20=Inputs!C15,6&lt;1))),1,0)+IF(AND(BO249&gt;0,OR(Inputs!C21&gt;Inputs!C15,AND(Inputs!C21=Inputs!C15,7&lt;1))),1,0)+IF(AND(BW249&gt;0,OR(Inputs!C22&gt;Inputs!C15,AND(Inputs!C22=Inputs!C15,8&lt;1))),1,0)+IF(AND(CE249&gt;0,OR(Inputs!C23&gt;Inputs!C15,AND(Inputs!C23=Inputs!C15,9&lt;1))),1,0)))</f>
        <v>99</v>
      </c>
      <c r="X249" s="3">
        <f>IF(Inputs!$B$27&lt;&gt;"Ready","PENDING INPUTS",IF(A249&gt;Inputs!$B$6,0,MIN(MAX(0,(S249+T249+U249)-V249),MAX(0,C249-D249-(IF(O249&lt;W249,K249+L249+M249-N249,0)+IF(W249&lt;W249,S249+T249+U249-V249,0)+IF(AE249&lt;W249,AA249+AB249+AC249-AD249,0)+IF(AM249&lt;W249,AI249+AJ249+AK249-AL249,0)+IF(AU249&lt;W249,AQ249+AR249+AS249-AT249,0)+IF(BC249&lt;W249,AY249+AZ249+BA249-BB249,0)+IF(BK249&lt;W249,BG249+BH249+BI249-BJ249,0)+IF(BS249&lt;W249,BO249+BP249+BQ249-BR249,0)+IF(CA249&lt;W249,BW249+BX249+BY249-BZ249,0)+IF(CI249&lt;W249,CE249+CF249+CG249-CH249,0))))))</f>
        <v>0</v>
      </c>
      <c r="Y249" s="3">
        <f>IF(Inputs!$B$27&lt;&gt;"Ready","PENDING INPUTS",MIN((S249+T249+U249),IF(D249&gt;C249,IF(D249=0,0,V249*C249/D249),V249+X249)))</f>
        <v>0</v>
      </c>
      <c r="Z249" s="3">
        <f>IF(Inputs!$B$27&lt;&gt;"Ready","PENDING INPUTS",MAX(0,(S249+T249+U249)-Y249))</f>
        <v>0</v>
      </c>
      <c r="AA249" s="3">
        <f>IF(Inputs!$B$27&lt;&gt;"Ready","PENDING INPUTS",AH248)</f>
        <v>0</v>
      </c>
      <c r="AB249" s="3">
        <f>IF(Inputs!$B$27&lt;&gt;"Ready","PENDING INPUTS",IF(A249&lt;=Inputs!$B$6,ROUND(AA249*Inputs!C16/12,2),0))</f>
        <v>0</v>
      </c>
      <c r="AC249" s="3">
        <f>IF(Inputs!$B$27&lt;&gt;"Ready","PENDING INPUTS",IF(AND(A249&lt;=Inputs!$B$6,AA249&gt;0),Inputs!G16,0))</f>
        <v>0</v>
      </c>
      <c r="AD249" s="3">
        <f>IF(Inputs!$B$27&lt;&gt;"Ready","PENDING INPUTS",IF(A249&gt;Inputs!$B$6,0,MIN((AA249+AB249+AC249),IF(Inputs!H16=1,Inputs!D16,MAX(Inputs!F16,ROUND(AA249*Inputs!E16+AB249+AC249,2))))))</f>
        <v>0</v>
      </c>
      <c r="AE249">
        <f>IF(Inputs!$B$27&lt;&gt;"Ready","PENDING INPUTS",IF(AA249&lt;=0,99,1+IF(AND(K249&gt;0,OR(Inputs!C14&gt;Inputs!C16,AND(Inputs!C14=Inputs!C16,0&lt;2))),1,0)+IF(AND(S249&gt;0,OR(Inputs!C15&gt;Inputs!C16,AND(Inputs!C15=Inputs!C16,1&lt;2))),1,0)+IF(AND(AI249&gt;0,OR(Inputs!C17&gt;Inputs!C16,AND(Inputs!C17=Inputs!C16,3&lt;2))),1,0)+IF(AND(AQ249&gt;0,OR(Inputs!C18&gt;Inputs!C16,AND(Inputs!C18=Inputs!C16,4&lt;2))),1,0)+IF(AND(AY249&gt;0,OR(Inputs!C19&gt;Inputs!C16,AND(Inputs!C19=Inputs!C16,5&lt;2))),1,0)+IF(AND(BG249&gt;0,OR(Inputs!C20&gt;Inputs!C16,AND(Inputs!C20=Inputs!C16,6&lt;2))),1,0)+IF(AND(BO249&gt;0,OR(Inputs!C21&gt;Inputs!C16,AND(Inputs!C21=Inputs!C16,7&lt;2))),1,0)+IF(AND(BW249&gt;0,OR(Inputs!C22&gt;Inputs!C16,AND(Inputs!C22=Inputs!C16,8&lt;2))),1,0)+IF(AND(CE249&gt;0,OR(Inputs!C23&gt;Inputs!C16,AND(Inputs!C23=Inputs!C16,9&lt;2))),1,0)))</f>
        <v>99</v>
      </c>
      <c r="AF249" s="3">
        <f>IF(Inputs!$B$27&lt;&gt;"Ready","PENDING INPUTS",IF(A249&gt;Inputs!$B$6,0,MIN(MAX(0,(AA249+AB249+AC249)-AD249),MAX(0,C249-D249-(IF(O249&lt;AE249,K249+L249+M249-N249,0)+IF(W249&lt;AE249,S249+T249+U249-V249,0)+IF(AE249&lt;AE249,AA249+AB249+AC249-AD249,0)+IF(AM249&lt;AE249,AI249+AJ249+AK249-AL249,0)+IF(AU249&lt;AE249,AQ249+AR249+AS249-AT249,0)+IF(BC249&lt;AE249,AY249+AZ249+BA249-BB249,0)+IF(BK249&lt;AE249,BG249+BH249+BI249-BJ249,0)+IF(BS249&lt;AE249,BO249+BP249+BQ249-BR249,0)+IF(CA249&lt;AE249,BW249+BX249+BY249-BZ249,0)+IF(CI249&lt;AE249,CE249+CF249+CG249-CH249,0))))))</f>
        <v>0</v>
      </c>
      <c r="AG249" s="3">
        <f>IF(Inputs!$B$27&lt;&gt;"Ready","PENDING INPUTS",MIN((AA249+AB249+AC249),IF(D249&gt;C249,IF(D249=0,0,AD249*C249/D249),AD249+AF249)))</f>
        <v>0</v>
      </c>
      <c r="AH249" s="3">
        <f>IF(Inputs!$B$27&lt;&gt;"Ready","PENDING INPUTS",MAX(0,(AA249+AB249+AC249)-AG249))</f>
        <v>0</v>
      </c>
      <c r="AI249" s="3">
        <f>IF(Inputs!$B$27&lt;&gt;"Ready","PENDING INPUTS",AP248)</f>
        <v>0</v>
      </c>
      <c r="AJ249" s="3">
        <f>IF(Inputs!$B$27&lt;&gt;"Ready","PENDING INPUTS",IF(A249&lt;=Inputs!$B$6,ROUND(AI249*Inputs!C17/12,2),0))</f>
        <v>0</v>
      </c>
      <c r="AK249" s="3">
        <f>IF(Inputs!$B$27&lt;&gt;"Ready","PENDING INPUTS",IF(AND(A249&lt;=Inputs!$B$6,AI249&gt;0),Inputs!G17,0))</f>
        <v>0</v>
      </c>
      <c r="AL249" s="3">
        <f>IF(Inputs!$B$27&lt;&gt;"Ready","PENDING INPUTS",IF(A249&gt;Inputs!$B$6,0,MIN((AI249+AJ249+AK249),IF(Inputs!H17=1,Inputs!D17,MAX(Inputs!F17,ROUND(AI249*Inputs!E17+AJ249+AK249,2))))))</f>
        <v>0</v>
      </c>
      <c r="AM249">
        <f>IF(Inputs!$B$27&lt;&gt;"Ready","PENDING INPUTS",IF(AI249&lt;=0,99,1+IF(AND(K249&gt;0,OR(Inputs!C14&gt;Inputs!C17,AND(Inputs!C14=Inputs!C17,0&lt;3))),1,0)+IF(AND(S249&gt;0,OR(Inputs!C15&gt;Inputs!C17,AND(Inputs!C15=Inputs!C17,1&lt;3))),1,0)+IF(AND(AA249&gt;0,OR(Inputs!C16&gt;Inputs!C17,AND(Inputs!C16=Inputs!C17,2&lt;3))),1,0)+IF(AND(AQ249&gt;0,OR(Inputs!C18&gt;Inputs!C17,AND(Inputs!C18=Inputs!C17,4&lt;3))),1,0)+IF(AND(AY249&gt;0,OR(Inputs!C19&gt;Inputs!C17,AND(Inputs!C19=Inputs!C17,5&lt;3))),1,0)+IF(AND(BG249&gt;0,OR(Inputs!C20&gt;Inputs!C17,AND(Inputs!C20=Inputs!C17,6&lt;3))),1,0)+IF(AND(BO249&gt;0,OR(Inputs!C21&gt;Inputs!C17,AND(Inputs!C21=Inputs!C17,7&lt;3))),1,0)+IF(AND(BW249&gt;0,OR(Inputs!C22&gt;Inputs!C17,AND(Inputs!C22=Inputs!C17,8&lt;3))),1,0)+IF(AND(CE249&gt;0,OR(Inputs!C23&gt;Inputs!C17,AND(Inputs!C23=Inputs!C17,9&lt;3))),1,0)))</f>
        <v>99</v>
      </c>
      <c r="AN249" s="3">
        <f>IF(Inputs!$B$27&lt;&gt;"Ready","PENDING INPUTS",IF(A249&gt;Inputs!$B$6,0,MIN(MAX(0,(AI249+AJ249+AK249)-AL249),MAX(0,C249-D249-(IF(O249&lt;AM249,K249+L249+M249-N249,0)+IF(W249&lt;AM249,S249+T249+U249-V249,0)+IF(AE249&lt;AM249,AA249+AB249+AC249-AD249,0)+IF(AM249&lt;AM249,AI249+AJ249+AK249-AL249,0)+IF(AU249&lt;AM249,AQ249+AR249+AS249-AT249,0)+IF(BC249&lt;AM249,AY249+AZ249+BA249-BB249,0)+IF(BK249&lt;AM249,BG249+BH249+BI249-BJ249,0)+IF(BS249&lt;AM249,BO249+BP249+BQ249-BR249,0)+IF(CA249&lt;AM249,BW249+BX249+BY249-BZ249,0)+IF(CI249&lt;AM249,CE249+CF249+CG249-CH249,0))))))</f>
        <v>0</v>
      </c>
      <c r="AO249" s="3">
        <f>IF(Inputs!$B$27&lt;&gt;"Ready","PENDING INPUTS",MIN((AI249+AJ249+AK249),IF(D249&gt;C249,IF(D249=0,0,AL249*C249/D249),AL249+AN249)))</f>
        <v>0</v>
      </c>
      <c r="AP249" s="3">
        <f>IF(Inputs!$B$27&lt;&gt;"Ready","PENDING INPUTS",MAX(0,(AI249+AJ249+AK249)-AO249))</f>
        <v>0</v>
      </c>
      <c r="AQ249" s="3">
        <f>IF(Inputs!$B$27&lt;&gt;"Ready","PENDING INPUTS",AX248)</f>
        <v>0</v>
      </c>
      <c r="AR249" s="3">
        <f>IF(Inputs!$B$27&lt;&gt;"Ready","PENDING INPUTS",IF(A249&lt;=Inputs!$B$6,ROUND(AQ249*Inputs!C18/12,2),0))</f>
        <v>0</v>
      </c>
      <c r="AS249" s="3">
        <f>IF(Inputs!$B$27&lt;&gt;"Ready","PENDING INPUTS",IF(AND(A249&lt;=Inputs!$B$6,AQ249&gt;0),Inputs!G18,0))</f>
        <v>0</v>
      </c>
      <c r="AT249" s="3">
        <f>IF(Inputs!$B$27&lt;&gt;"Ready","PENDING INPUTS",IF(A249&gt;Inputs!$B$6,0,MIN((AQ249+AR249+AS249),IF(Inputs!H18=1,Inputs!D18,MAX(Inputs!F18,ROUND(AQ249*Inputs!E18+AR249+AS249,2))))))</f>
        <v>0</v>
      </c>
      <c r="AU249">
        <f>IF(Inputs!$B$27&lt;&gt;"Ready","PENDING INPUTS",IF(AQ249&lt;=0,99,1+IF(AND(K249&gt;0,OR(Inputs!C14&gt;Inputs!C18,AND(Inputs!C14=Inputs!C18,0&lt;4))),1,0)+IF(AND(S249&gt;0,OR(Inputs!C15&gt;Inputs!C18,AND(Inputs!C15=Inputs!C18,1&lt;4))),1,0)+IF(AND(AA249&gt;0,OR(Inputs!C16&gt;Inputs!C18,AND(Inputs!C16=Inputs!C18,2&lt;4))),1,0)+IF(AND(AI249&gt;0,OR(Inputs!C17&gt;Inputs!C18,AND(Inputs!C17=Inputs!C18,3&lt;4))),1,0)+IF(AND(AY249&gt;0,OR(Inputs!C19&gt;Inputs!C18,AND(Inputs!C19=Inputs!C18,5&lt;4))),1,0)+IF(AND(BG249&gt;0,OR(Inputs!C20&gt;Inputs!C18,AND(Inputs!C20=Inputs!C18,6&lt;4))),1,0)+IF(AND(BO249&gt;0,OR(Inputs!C21&gt;Inputs!C18,AND(Inputs!C21=Inputs!C18,7&lt;4))),1,0)+IF(AND(BW249&gt;0,OR(Inputs!C22&gt;Inputs!C18,AND(Inputs!C22=Inputs!C18,8&lt;4))),1,0)+IF(AND(CE249&gt;0,OR(Inputs!C23&gt;Inputs!C18,AND(Inputs!C23=Inputs!C18,9&lt;4))),1,0)))</f>
        <v>99</v>
      </c>
      <c r="AV249" s="3">
        <f>IF(Inputs!$B$27&lt;&gt;"Ready","PENDING INPUTS",IF(A249&gt;Inputs!$B$6,0,MIN(MAX(0,(AQ249+AR249+AS249)-AT249),MAX(0,C249-D249-(IF(O249&lt;AU249,K249+L249+M249-N249,0)+IF(W249&lt;AU249,S249+T249+U249-V249,0)+IF(AE249&lt;AU249,AA249+AB249+AC249-AD249,0)+IF(AM249&lt;AU249,AI249+AJ249+AK249-AL249,0)+IF(AU249&lt;AU249,AQ249+AR249+AS249-AT249,0)+IF(BC249&lt;AU249,AY249+AZ249+BA249-BB249,0)+IF(BK249&lt;AU249,BG249+BH249+BI249-BJ249,0)+IF(BS249&lt;AU249,BO249+BP249+BQ249-BR249,0)+IF(CA249&lt;AU249,BW249+BX249+BY249-BZ249,0)+IF(CI249&lt;AU249,CE249+CF249+CG249-CH249,0))))))</f>
        <v>0</v>
      </c>
      <c r="AW249" s="3">
        <f>IF(Inputs!$B$27&lt;&gt;"Ready","PENDING INPUTS",MIN((AQ249+AR249+AS249),IF(D249&gt;C249,IF(D249=0,0,AT249*C249/D249),AT249+AV249)))</f>
        <v>0</v>
      </c>
      <c r="AX249" s="3">
        <f>IF(Inputs!$B$27&lt;&gt;"Ready","PENDING INPUTS",MAX(0,(AQ249+AR249+AS249)-AW249))</f>
        <v>0</v>
      </c>
      <c r="AY249" s="3">
        <f>IF(Inputs!$B$27&lt;&gt;"Ready","PENDING INPUTS",BF248)</f>
        <v>0</v>
      </c>
      <c r="AZ249" s="3">
        <f>IF(Inputs!$B$27&lt;&gt;"Ready","PENDING INPUTS",IF(A249&lt;=Inputs!$B$6,ROUND(AY249*Inputs!C19/12,2),0))</f>
        <v>0</v>
      </c>
      <c r="BA249" s="3">
        <f>IF(Inputs!$B$27&lt;&gt;"Ready","PENDING INPUTS",IF(AND(A249&lt;=Inputs!$B$6,AY249&gt;0),Inputs!G19,0))</f>
        <v>0</v>
      </c>
      <c r="BB249" s="3">
        <f>IF(Inputs!$B$27&lt;&gt;"Ready","PENDING INPUTS",IF(A249&gt;Inputs!$B$6,0,MIN((AY249+AZ249+BA249),IF(Inputs!H19=1,Inputs!D19,MAX(Inputs!F19,ROUND(AY249*Inputs!E19+AZ249+BA249,2))))))</f>
        <v>0</v>
      </c>
      <c r="BC249">
        <f>IF(Inputs!$B$27&lt;&gt;"Ready","PENDING INPUTS",IF(AY249&lt;=0,99,1+IF(AND(K249&gt;0,OR(Inputs!C14&gt;Inputs!C19,AND(Inputs!C14=Inputs!C19,0&lt;5))),1,0)+IF(AND(S249&gt;0,OR(Inputs!C15&gt;Inputs!C19,AND(Inputs!C15=Inputs!C19,1&lt;5))),1,0)+IF(AND(AA249&gt;0,OR(Inputs!C16&gt;Inputs!C19,AND(Inputs!C16=Inputs!C19,2&lt;5))),1,0)+IF(AND(AI249&gt;0,OR(Inputs!C17&gt;Inputs!C19,AND(Inputs!C17=Inputs!C19,3&lt;5))),1,0)+IF(AND(AQ249&gt;0,OR(Inputs!C18&gt;Inputs!C19,AND(Inputs!C18=Inputs!C19,4&lt;5))),1,0)+IF(AND(BG249&gt;0,OR(Inputs!C20&gt;Inputs!C19,AND(Inputs!C20=Inputs!C19,6&lt;5))),1,0)+IF(AND(BO249&gt;0,OR(Inputs!C21&gt;Inputs!C19,AND(Inputs!C21=Inputs!C19,7&lt;5))),1,0)+IF(AND(BW249&gt;0,OR(Inputs!C22&gt;Inputs!C19,AND(Inputs!C22=Inputs!C19,8&lt;5))),1,0)+IF(AND(CE249&gt;0,OR(Inputs!C23&gt;Inputs!C19,AND(Inputs!C23=Inputs!C19,9&lt;5))),1,0)))</f>
        <v>99</v>
      </c>
      <c r="BD249" s="3">
        <f>IF(Inputs!$B$27&lt;&gt;"Ready","PENDING INPUTS",IF(A249&gt;Inputs!$B$6,0,MIN(MAX(0,(AY249+AZ249+BA249)-BB249),MAX(0,C249-D249-(IF(O249&lt;BC249,K249+L249+M249-N249,0)+IF(W249&lt;BC249,S249+T249+U249-V249,0)+IF(AE249&lt;BC249,AA249+AB249+AC249-AD249,0)+IF(AM249&lt;BC249,AI249+AJ249+AK249-AL249,0)+IF(AU249&lt;BC249,AQ249+AR249+AS249-AT249,0)+IF(BC249&lt;BC249,AY249+AZ249+BA249-BB249,0)+IF(BK249&lt;BC249,BG249+BH249+BI249-BJ249,0)+IF(BS249&lt;BC249,BO249+BP249+BQ249-BR249,0)+IF(CA249&lt;BC249,BW249+BX249+BY249-BZ249,0)+IF(CI249&lt;BC249,CE249+CF249+CG249-CH249,0))))))</f>
        <v>0</v>
      </c>
      <c r="BE249" s="3">
        <f>IF(Inputs!$B$27&lt;&gt;"Ready","PENDING INPUTS",MIN((AY249+AZ249+BA249),IF(D249&gt;C249,IF(D249=0,0,BB249*C249/D249),BB249+BD249)))</f>
        <v>0</v>
      </c>
      <c r="BF249" s="3">
        <f>IF(Inputs!$B$27&lt;&gt;"Ready","PENDING INPUTS",MAX(0,(AY249+AZ249+BA249)-BE249))</f>
        <v>0</v>
      </c>
      <c r="BG249" s="3">
        <f>IF(Inputs!$B$27&lt;&gt;"Ready","PENDING INPUTS",BN248)</f>
        <v>0</v>
      </c>
      <c r="BH249" s="3">
        <f>IF(Inputs!$B$27&lt;&gt;"Ready","PENDING INPUTS",IF(A249&lt;=Inputs!$B$6,ROUND(BG249*Inputs!C20/12,2),0))</f>
        <v>0</v>
      </c>
      <c r="BI249" s="3">
        <f>IF(Inputs!$B$27&lt;&gt;"Ready","PENDING INPUTS",IF(AND(A249&lt;=Inputs!$B$6,BG249&gt;0),Inputs!G20,0))</f>
        <v>0</v>
      </c>
      <c r="BJ249" s="3">
        <f>IF(Inputs!$B$27&lt;&gt;"Ready","PENDING INPUTS",IF(A249&gt;Inputs!$B$6,0,MIN((BG249+BH249+BI249),IF(Inputs!H20=1,Inputs!D20,MAX(Inputs!F20,ROUND(BG249*Inputs!E20+BH249+BI249,2))))))</f>
        <v>0</v>
      </c>
      <c r="BK249">
        <f>IF(Inputs!$B$27&lt;&gt;"Ready","PENDING INPUTS",IF(BG249&lt;=0,99,1+IF(AND(K249&gt;0,OR(Inputs!C14&gt;Inputs!C20,AND(Inputs!C14=Inputs!C20,0&lt;6))),1,0)+IF(AND(S249&gt;0,OR(Inputs!C15&gt;Inputs!C20,AND(Inputs!C15=Inputs!C20,1&lt;6))),1,0)+IF(AND(AA249&gt;0,OR(Inputs!C16&gt;Inputs!C20,AND(Inputs!C16=Inputs!C20,2&lt;6))),1,0)+IF(AND(AI249&gt;0,OR(Inputs!C17&gt;Inputs!C20,AND(Inputs!C17=Inputs!C20,3&lt;6))),1,0)+IF(AND(AQ249&gt;0,OR(Inputs!C18&gt;Inputs!C20,AND(Inputs!C18=Inputs!C20,4&lt;6))),1,0)+IF(AND(AY249&gt;0,OR(Inputs!C19&gt;Inputs!C20,AND(Inputs!C19=Inputs!C20,5&lt;6))),1,0)+IF(AND(BO249&gt;0,OR(Inputs!C21&gt;Inputs!C20,AND(Inputs!C21=Inputs!C20,7&lt;6))),1,0)+IF(AND(BW249&gt;0,OR(Inputs!C22&gt;Inputs!C20,AND(Inputs!C22=Inputs!C20,8&lt;6))),1,0)+IF(AND(CE249&gt;0,OR(Inputs!C23&gt;Inputs!C20,AND(Inputs!C23=Inputs!C20,9&lt;6))),1,0)))</f>
        <v>99</v>
      </c>
      <c r="BL249" s="3">
        <f>IF(Inputs!$B$27&lt;&gt;"Ready","PENDING INPUTS",IF(A249&gt;Inputs!$B$6,0,MIN(MAX(0,(BG249+BH249+BI249)-BJ249),MAX(0,C249-D249-(IF(O249&lt;BK249,K249+L249+M249-N249,0)+IF(W249&lt;BK249,S249+T249+U249-V249,0)+IF(AE249&lt;BK249,AA249+AB249+AC249-AD249,0)+IF(AM249&lt;BK249,AI249+AJ249+AK249-AL249,0)+IF(AU249&lt;BK249,AQ249+AR249+AS249-AT249,0)+IF(BC249&lt;BK249,AY249+AZ249+BA249-BB249,0)+IF(BK249&lt;BK249,BG249+BH249+BI249-BJ249,0)+IF(BS249&lt;BK249,BO249+BP249+BQ249-BR249,0)+IF(CA249&lt;BK249,BW249+BX249+BY249-BZ249,0)+IF(CI249&lt;BK249,CE249+CF249+CG249-CH249,0))))))</f>
        <v>0</v>
      </c>
      <c r="BM249" s="3">
        <f>IF(Inputs!$B$27&lt;&gt;"Ready","PENDING INPUTS",MIN((BG249+BH249+BI249),IF(D249&gt;C249,IF(D249=0,0,BJ249*C249/D249),BJ249+BL249)))</f>
        <v>0</v>
      </c>
      <c r="BN249" s="3">
        <f>IF(Inputs!$B$27&lt;&gt;"Ready","PENDING INPUTS",MAX(0,(BG249+BH249+BI249)-BM249))</f>
        <v>0</v>
      </c>
      <c r="BO249" s="3">
        <f>IF(Inputs!$B$27&lt;&gt;"Ready","PENDING INPUTS",BV248)</f>
        <v>0</v>
      </c>
      <c r="BP249" s="3">
        <f>IF(Inputs!$B$27&lt;&gt;"Ready","PENDING INPUTS",IF(A249&lt;=Inputs!$B$6,ROUND(BO249*Inputs!C21/12,2),0))</f>
        <v>0</v>
      </c>
      <c r="BQ249" s="3">
        <f>IF(Inputs!$B$27&lt;&gt;"Ready","PENDING INPUTS",IF(AND(A249&lt;=Inputs!$B$6,BO249&gt;0),Inputs!G21,0))</f>
        <v>0</v>
      </c>
      <c r="BR249" s="3">
        <f>IF(Inputs!$B$27&lt;&gt;"Ready","PENDING INPUTS",IF(A249&gt;Inputs!$B$6,0,MIN((BO249+BP249+BQ249),IF(Inputs!H21=1,Inputs!D21,MAX(Inputs!F21,ROUND(BO249*Inputs!E21+BP249+BQ249,2))))))</f>
        <v>0</v>
      </c>
      <c r="BS249">
        <f>IF(Inputs!$B$27&lt;&gt;"Ready","PENDING INPUTS",IF(BO249&lt;=0,99,1+IF(AND(K249&gt;0,OR(Inputs!C14&gt;Inputs!C21,AND(Inputs!C14=Inputs!C21,0&lt;7))),1,0)+IF(AND(S249&gt;0,OR(Inputs!C15&gt;Inputs!C21,AND(Inputs!C15=Inputs!C21,1&lt;7))),1,0)+IF(AND(AA249&gt;0,OR(Inputs!C16&gt;Inputs!C21,AND(Inputs!C16=Inputs!C21,2&lt;7))),1,0)+IF(AND(AI249&gt;0,OR(Inputs!C17&gt;Inputs!C21,AND(Inputs!C17=Inputs!C21,3&lt;7))),1,0)+IF(AND(AQ249&gt;0,OR(Inputs!C18&gt;Inputs!C21,AND(Inputs!C18=Inputs!C21,4&lt;7))),1,0)+IF(AND(AY249&gt;0,OR(Inputs!C19&gt;Inputs!C21,AND(Inputs!C19=Inputs!C21,5&lt;7))),1,0)+IF(AND(BG249&gt;0,OR(Inputs!C20&gt;Inputs!C21,AND(Inputs!C20=Inputs!C21,6&lt;7))),1,0)+IF(AND(BW249&gt;0,OR(Inputs!C22&gt;Inputs!C21,AND(Inputs!C22=Inputs!C21,8&lt;7))),1,0)+IF(AND(CE249&gt;0,OR(Inputs!C23&gt;Inputs!C21,AND(Inputs!C23=Inputs!C21,9&lt;7))),1,0)))</f>
        <v>99</v>
      </c>
      <c r="BT249" s="3">
        <f>IF(Inputs!$B$27&lt;&gt;"Ready","PENDING INPUTS",IF(A249&gt;Inputs!$B$6,0,MIN(MAX(0,(BO249+BP249+BQ249)-BR249),MAX(0,C249-D249-(IF(O249&lt;BS249,K249+L249+M249-N249,0)+IF(W249&lt;BS249,S249+T249+U249-V249,0)+IF(AE249&lt;BS249,AA249+AB249+AC249-AD249,0)+IF(AM249&lt;BS249,AI249+AJ249+AK249-AL249,0)+IF(AU249&lt;BS249,AQ249+AR249+AS249-AT249,0)+IF(BC249&lt;BS249,AY249+AZ249+BA249-BB249,0)+IF(BK249&lt;BS249,BG249+BH249+BI249-BJ249,0)+IF(BS249&lt;BS249,BO249+BP249+BQ249-BR249,0)+IF(CA249&lt;BS249,BW249+BX249+BY249-BZ249,0)+IF(CI249&lt;BS249,CE249+CF249+CG249-CH249,0))))))</f>
        <v>0</v>
      </c>
      <c r="BU249" s="3">
        <f>IF(Inputs!$B$27&lt;&gt;"Ready","PENDING INPUTS",MIN((BO249+BP249+BQ249),IF(D249&gt;C249,IF(D249=0,0,BR249*C249/D249),BR249+BT249)))</f>
        <v>0</v>
      </c>
      <c r="BV249" s="3">
        <f>IF(Inputs!$B$27&lt;&gt;"Ready","PENDING INPUTS",MAX(0,(BO249+BP249+BQ249)-BU249))</f>
        <v>0</v>
      </c>
      <c r="BW249" s="3">
        <f>IF(Inputs!$B$27&lt;&gt;"Ready","PENDING INPUTS",CD248)</f>
        <v>0</v>
      </c>
      <c r="BX249" s="3">
        <f>IF(Inputs!$B$27&lt;&gt;"Ready","PENDING INPUTS",IF(A249&lt;=Inputs!$B$6,ROUND(BW249*Inputs!C22/12,2),0))</f>
        <v>0</v>
      </c>
      <c r="BY249" s="3">
        <f>IF(Inputs!$B$27&lt;&gt;"Ready","PENDING INPUTS",IF(AND(A249&lt;=Inputs!$B$6,BW249&gt;0),Inputs!G22,0))</f>
        <v>0</v>
      </c>
      <c r="BZ249" s="3">
        <f>IF(Inputs!$B$27&lt;&gt;"Ready","PENDING INPUTS",IF(A249&gt;Inputs!$B$6,0,MIN((BW249+BX249+BY249),IF(Inputs!H22=1,Inputs!D22,MAX(Inputs!F22,ROUND(BW249*Inputs!E22+BX249+BY249,2))))))</f>
        <v>0</v>
      </c>
      <c r="CA249">
        <f>IF(Inputs!$B$27&lt;&gt;"Ready","PENDING INPUTS",IF(BW249&lt;=0,99,1+IF(AND(K249&gt;0,OR(Inputs!C14&gt;Inputs!C22,AND(Inputs!C14=Inputs!C22,0&lt;8))),1,0)+IF(AND(S249&gt;0,OR(Inputs!C15&gt;Inputs!C22,AND(Inputs!C15=Inputs!C22,1&lt;8))),1,0)+IF(AND(AA249&gt;0,OR(Inputs!C16&gt;Inputs!C22,AND(Inputs!C16=Inputs!C22,2&lt;8))),1,0)+IF(AND(AI249&gt;0,OR(Inputs!C17&gt;Inputs!C22,AND(Inputs!C17=Inputs!C22,3&lt;8))),1,0)+IF(AND(AQ249&gt;0,OR(Inputs!C18&gt;Inputs!C22,AND(Inputs!C18=Inputs!C22,4&lt;8))),1,0)+IF(AND(AY249&gt;0,OR(Inputs!C19&gt;Inputs!C22,AND(Inputs!C19=Inputs!C22,5&lt;8))),1,0)+IF(AND(BG249&gt;0,OR(Inputs!C20&gt;Inputs!C22,AND(Inputs!C20=Inputs!C22,6&lt;8))),1,0)+IF(AND(BO249&gt;0,OR(Inputs!C21&gt;Inputs!C22,AND(Inputs!C21=Inputs!C22,7&lt;8))),1,0)+IF(AND(CE249&gt;0,OR(Inputs!C23&gt;Inputs!C22,AND(Inputs!C23=Inputs!C22,9&lt;8))),1,0)))</f>
        <v>99</v>
      </c>
      <c r="CB249" s="3">
        <f>IF(Inputs!$B$27&lt;&gt;"Ready","PENDING INPUTS",IF(A249&gt;Inputs!$B$6,0,MIN(MAX(0,(BW249+BX249+BY249)-BZ249),MAX(0,C249-D249-(IF(O249&lt;CA249,K249+L249+M249-N249,0)+IF(W249&lt;CA249,S249+T249+U249-V249,0)+IF(AE249&lt;CA249,AA249+AB249+AC249-AD249,0)+IF(AM249&lt;CA249,AI249+AJ249+AK249-AL249,0)+IF(AU249&lt;CA249,AQ249+AR249+AS249-AT249,0)+IF(BC249&lt;CA249,AY249+AZ249+BA249-BB249,0)+IF(BK249&lt;CA249,BG249+BH249+BI249-BJ249,0)+IF(BS249&lt;CA249,BO249+BP249+BQ249-BR249,0)+IF(CA249&lt;CA249,BW249+BX249+BY249-BZ249,0)+IF(CI249&lt;CA249,CE249+CF249+CG249-CH249,0))))))</f>
        <v>0</v>
      </c>
      <c r="CC249" s="3">
        <f>IF(Inputs!$B$27&lt;&gt;"Ready","PENDING INPUTS",MIN((BW249+BX249+BY249),IF(D249&gt;C249,IF(D249=0,0,BZ249*C249/D249),BZ249+CB249)))</f>
        <v>0</v>
      </c>
      <c r="CD249" s="3">
        <f>IF(Inputs!$B$27&lt;&gt;"Ready","PENDING INPUTS",MAX(0,(BW249+BX249+BY249)-CC249))</f>
        <v>0</v>
      </c>
      <c r="CE249" s="3">
        <f>IF(Inputs!$B$27&lt;&gt;"Ready","PENDING INPUTS",CL248)</f>
        <v>0</v>
      </c>
      <c r="CF249" s="3">
        <f>IF(Inputs!$B$27&lt;&gt;"Ready","PENDING INPUTS",IF(A249&lt;=Inputs!$B$6,ROUND(CE249*Inputs!C23/12,2),0))</f>
        <v>0</v>
      </c>
      <c r="CG249" s="3">
        <f>IF(Inputs!$B$27&lt;&gt;"Ready","PENDING INPUTS",IF(AND(A249&lt;=Inputs!$B$6,CE249&gt;0),Inputs!G23,0))</f>
        <v>0</v>
      </c>
      <c r="CH249" s="3">
        <f>IF(Inputs!$B$27&lt;&gt;"Ready","PENDING INPUTS",IF(A249&gt;Inputs!$B$6,0,MIN((CE249+CF249+CG249),IF(Inputs!H23=1,Inputs!D23,MAX(Inputs!F23,ROUND(CE249*Inputs!E23+CF249+CG249,2))))))</f>
        <v>0</v>
      </c>
      <c r="CI249">
        <f>IF(Inputs!$B$27&lt;&gt;"Ready","PENDING INPUTS",IF(CE249&lt;=0,99,1+IF(AND(K249&gt;0,OR(Inputs!C14&gt;Inputs!C23,AND(Inputs!C14=Inputs!C23,0&lt;9))),1,0)+IF(AND(S249&gt;0,OR(Inputs!C15&gt;Inputs!C23,AND(Inputs!C15=Inputs!C23,1&lt;9))),1,0)+IF(AND(AA249&gt;0,OR(Inputs!C16&gt;Inputs!C23,AND(Inputs!C16=Inputs!C23,2&lt;9))),1,0)+IF(AND(AI249&gt;0,OR(Inputs!C17&gt;Inputs!C23,AND(Inputs!C17=Inputs!C23,3&lt;9))),1,0)+IF(AND(AQ249&gt;0,OR(Inputs!C18&gt;Inputs!C23,AND(Inputs!C18=Inputs!C23,4&lt;9))),1,0)+IF(AND(AY249&gt;0,OR(Inputs!C19&gt;Inputs!C23,AND(Inputs!C19=Inputs!C23,5&lt;9))),1,0)+IF(AND(BG249&gt;0,OR(Inputs!C20&gt;Inputs!C23,AND(Inputs!C20=Inputs!C23,6&lt;9))),1,0)+IF(AND(BO249&gt;0,OR(Inputs!C21&gt;Inputs!C23,AND(Inputs!C21=Inputs!C23,7&lt;9))),1,0)+IF(AND(BW249&gt;0,OR(Inputs!C22&gt;Inputs!C23,AND(Inputs!C22=Inputs!C23,8&lt;9))),1,0)))</f>
        <v>99</v>
      </c>
      <c r="CJ249" s="3">
        <f>IF(Inputs!$B$27&lt;&gt;"Ready","PENDING INPUTS",IF(A249&gt;Inputs!$B$6,0,MIN(MAX(0,(CE249+CF249+CG249)-CH249),MAX(0,C249-D249-(IF(O249&lt;CI249,K249+L249+M249-N249,0)+IF(W249&lt;CI249,S249+T249+U249-V249,0)+IF(AE249&lt;CI249,AA249+AB249+AC249-AD249,0)+IF(AM249&lt;CI249,AI249+AJ249+AK249-AL249,0)+IF(AU249&lt;CI249,AQ249+AR249+AS249-AT249,0)+IF(BC249&lt;CI249,AY249+AZ249+BA249-BB249,0)+IF(BK249&lt;CI249,BG249+BH249+BI249-BJ249,0)+IF(BS249&lt;CI249,BO249+BP249+BQ249-BR249,0)+IF(CA249&lt;CI249,BW249+BX249+BY249-BZ249,0)+IF(CI249&lt;CI249,CE249+CF249+CG249-CH249,0))))))</f>
        <v>0</v>
      </c>
      <c r="CK249" s="3">
        <f>IF(Inputs!$B$27&lt;&gt;"Ready","PENDING INPUTS",MIN((CE249+CF249+CG249),IF(D249&gt;C249,IF(D249=0,0,CH249*C249/D249),CH249+CJ249)))</f>
        <v>0</v>
      </c>
      <c r="CL249" s="3">
        <f>IF(Inputs!$B$27&lt;&gt;"Ready","PENDING INPUTS",MAX(0,(CE249+CF249+CG249)-CK249))</f>
        <v>0</v>
      </c>
    </row>
    <row r="250" spans="1:90" ht="27.95" customHeight="1" x14ac:dyDescent="0.25">
      <c r="A250">
        <v>246</v>
      </c>
      <c r="B250" s="13">
        <f>IF(Inputs!$B$27&lt;&gt;"Ready","PENDING INPUTS",EDATE(Inputs!$B$5,A250-1))</f>
        <v>53752</v>
      </c>
      <c r="C250" s="3">
        <f>IF(Inputs!$B$27&lt;&gt;"Ready","PENDING INPUTS",IF(A250&lt;=Inputs!$B$6,MAX(0,Inputs!$B$4+IF(A250=Inputs!$B$7,Inputs!$B$8,0)+IF(A250=Inputs!$B$9,Inputs!$B$10,0)),0))</f>
        <v>0</v>
      </c>
      <c r="D250" s="3">
        <f>IF(Inputs!$B$27&lt;&gt;"Ready","PENDING INPUTS",SUM(N250,V250,AD250,AL250,AT250,BB250,BJ250,BR250,BZ250,CH250))</f>
        <v>0</v>
      </c>
      <c r="E250" s="3">
        <f>IF(Inputs!$B$27&lt;&gt;"Ready","PENDING INPUTS",MAX(0,D250-C250))</f>
        <v>0</v>
      </c>
      <c r="F250" s="3">
        <f>IF(Inputs!$B$27&lt;&gt;"Ready","PENDING INPUTS",SUM(Q250,Y250,AG250,AO250,AW250,BE250,BM250,BU250,CC250,CK250))</f>
        <v>0</v>
      </c>
      <c r="G250" s="3">
        <f>IF(Inputs!$B$27&lt;&gt;"Ready","PENDING INPUTS",SUM(L250,T250,AB250,AJ250,AR250,AZ250,BH250,BP250,BX250,CF250))</f>
        <v>0</v>
      </c>
      <c r="H250" s="3">
        <f>IF(Inputs!$B$27&lt;&gt;"Ready","PENDING INPUTS",SUM(M250,U250,AC250,AK250,AS250,BA250,BI250,BQ250,BY250,CG250))</f>
        <v>0</v>
      </c>
      <c r="I250" s="3">
        <f>IF(Inputs!$B$27&lt;&gt;"Ready","PENDING INPUTS",SUM(R250,Z250,AH250,AP250,AX250,BF250,BN250,BV250,CD250,CL250))</f>
        <v>0</v>
      </c>
      <c r="J250" t="str">
        <f>IF(Inputs!$B$27&lt;&gt;"Ready","PENDING INPUTS",IF(A250&gt;Inputs!$B$6,"Beyond horizon",IF(E250&gt;0.005,"MINIMUM SHORTFALL",IF(I250&lt;0.005,"Paid off","In progress"))))</f>
        <v>Beyond horizon</v>
      </c>
      <c r="K250" s="3">
        <f>IF(Inputs!$B$27&lt;&gt;"Ready","PENDING INPUTS",R249)</f>
        <v>0</v>
      </c>
      <c r="L250" s="3">
        <f>IF(Inputs!$B$27&lt;&gt;"Ready","PENDING INPUTS",IF(A250&lt;=Inputs!$B$6,ROUND(K250*Inputs!C14/12,2),0))</f>
        <v>0</v>
      </c>
      <c r="M250" s="3">
        <f>IF(Inputs!$B$27&lt;&gt;"Ready","PENDING INPUTS",IF(AND(A250&lt;=Inputs!$B$6,K250&gt;0),Inputs!G14,0))</f>
        <v>0</v>
      </c>
      <c r="N250" s="3">
        <f>IF(Inputs!$B$27&lt;&gt;"Ready","PENDING INPUTS",IF(A250&gt;Inputs!$B$6,0,MIN((K250+L250+M250),IF(Inputs!H14=1,Inputs!D14,MAX(Inputs!F14,ROUND(K250*Inputs!E14+L250+M250,2))))))</f>
        <v>0</v>
      </c>
      <c r="O250">
        <f>IF(Inputs!$B$27&lt;&gt;"Ready","PENDING INPUTS",IF(K250&lt;=0,99,1+IF(AND(S250&gt;0,OR(Inputs!C15&gt;Inputs!C14,AND(Inputs!C15=Inputs!C14,1&lt;0))),1,0)+IF(AND(AA250&gt;0,OR(Inputs!C16&gt;Inputs!C14,AND(Inputs!C16=Inputs!C14,2&lt;0))),1,0)+IF(AND(AI250&gt;0,OR(Inputs!C17&gt;Inputs!C14,AND(Inputs!C17=Inputs!C14,3&lt;0))),1,0)+IF(AND(AQ250&gt;0,OR(Inputs!C18&gt;Inputs!C14,AND(Inputs!C18=Inputs!C14,4&lt;0))),1,0)+IF(AND(AY250&gt;0,OR(Inputs!C19&gt;Inputs!C14,AND(Inputs!C19=Inputs!C14,5&lt;0))),1,0)+IF(AND(BG250&gt;0,OR(Inputs!C20&gt;Inputs!C14,AND(Inputs!C20=Inputs!C14,6&lt;0))),1,0)+IF(AND(BO250&gt;0,OR(Inputs!C21&gt;Inputs!C14,AND(Inputs!C21=Inputs!C14,7&lt;0))),1,0)+IF(AND(BW250&gt;0,OR(Inputs!C22&gt;Inputs!C14,AND(Inputs!C22=Inputs!C14,8&lt;0))),1,0)+IF(AND(CE250&gt;0,OR(Inputs!C23&gt;Inputs!C14,AND(Inputs!C23=Inputs!C14,9&lt;0))),1,0)))</f>
        <v>99</v>
      </c>
      <c r="P250" s="3">
        <f>IF(Inputs!$B$27&lt;&gt;"Ready","PENDING INPUTS",IF(A250&gt;Inputs!$B$6,0,MIN(MAX(0,(K250+L250+M250)-N250),MAX(0,C250-D250-(IF(O250&lt;O250,K250+L250+M250-N250,0)+IF(W250&lt;O250,S250+T250+U250-V250,0)+IF(AE250&lt;O250,AA250+AB250+AC250-AD250,0)+IF(AM250&lt;O250,AI250+AJ250+AK250-AL250,0)+IF(AU250&lt;O250,AQ250+AR250+AS250-AT250,0)+IF(BC250&lt;O250,AY250+AZ250+BA250-BB250,0)+IF(BK250&lt;O250,BG250+BH250+BI250-BJ250,0)+IF(BS250&lt;O250,BO250+BP250+BQ250-BR250,0)+IF(CA250&lt;O250,BW250+BX250+BY250-BZ250,0)+IF(CI250&lt;O250,CE250+CF250+CG250-CH250,0))))))</f>
        <v>0</v>
      </c>
      <c r="Q250" s="3">
        <f>IF(Inputs!$B$27&lt;&gt;"Ready","PENDING INPUTS",MIN((K250+L250+M250),IF(D250&gt;C250,IF(D250=0,0,N250*C250/D250),N250+P250)))</f>
        <v>0</v>
      </c>
      <c r="R250" s="3">
        <f>IF(Inputs!$B$27&lt;&gt;"Ready","PENDING INPUTS",MAX(0,(K250+L250+M250)-Q250))</f>
        <v>0</v>
      </c>
      <c r="S250" s="3">
        <f>IF(Inputs!$B$27&lt;&gt;"Ready","PENDING INPUTS",Z249)</f>
        <v>0</v>
      </c>
      <c r="T250" s="3">
        <f>IF(Inputs!$B$27&lt;&gt;"Ready","PENDING INPUTS",IF(A250&lt;=Inputs!$B$6,ROUND(S250*Inputs!C15/12,2),0))</f>
        <v>0</v>
      </c>
      <c r="U250" s="3">
        <f>IF(Inputs!$B$27&lt;&gt;"Ready","PENDING INPUTS",IF(AND(A250&lt;=Inputs!$B$6,S250&gt;0),Inputs!G15,0))</f>
        <v>0</v>
      </c>
      <c r="V250" s="3">
        <f>IF(Inputs!$B$27&lt;&gt;"Ready","PENDING INPUTS",IF(A250&gt;Inputs!$B$6,0,MIN((S250+T250+U250),IF(Inputs!H15=1,Inputs!D15,MAX(Inputs!F15,ROUND(S250*Inputs!E15+T250+U250,2))))))</f>
        <v>0</v>
      </c>
      <c r="W250">
        <f>IF(Inputs!$B$27&lt;&gt;"Ready","PENDING INPUTS",IF(S250&lt;=0,99,1+IF(AND(K250&gt;0,OR(Inputs!C14&gt;Inputs!C15,AND(Inputs!C14=Inputs!C15,0&lt;1))),1,0)+IF(AND(AA250&gt;0,OR(Inputs!C16&gt;Inputs!C15,AND(Inputs!C16=Inputs!C15,2&lt;1))),1,0)+IF(AND(AI250&gt;0,OR(Inputs!C17&gt;Inputs!C15,AND(Inputs!C17=Inputs!C15,3&lt;1))),1,0)+IF(AND(AQ250&gt;0,OR(Inputs!C18&gt;Inputs!C15,AND(Inputs!C18=Inputs!C15,4&lt;1))),1,0)+IF(AND(AY250&gt;0,OR(Inputs!C19&gt;Inputs!C15,AND(Inputs!C19=Inputs!C15,5&lt;1))),1,0)+IF(AND(BG250&gt;0,OR(Inputs!C20&gt;Inputs!C15,AND(Inputs!C20=Inputs!C15,6&lt;1))),1,0)+IF(AND(BO250&gt;0,OR(Inputs!C21&gt;Inputs!C15,AND(Inputs!C21=Inputs!C15,7&lt;1))),1,0)+IF(AND(BW250&gt;0,OR(Inputs!C22&gt;Inputs!C15,AND(Inputs!C22=Inputs!C15,8&lt;1))),1,0)+IF(AND(CE250&gt;0,OR(Inputs!C23&gt;Inputs!C15,AND(Inputs!C23=Inputs!C15,9&lt;1))),1,0)))</f>
        <v>99</v>
      </c>
      <c r="X250" s="3">
        <f>IF(Inputs!$B$27&lt;&gt;"Ready","PENDING INPUTS",IF(A250&gt;Inputs!$B$6,0,MIN(MAX(0,(S250+T250+U250)-V250),MAX(0,C250-D250-(IF(O250&lt;W250,K250+L250+M250-N250,0)+IF(W250&lt;W250,S250+T250+U250-V250,0)+IF(AE250&lt;W250,AA250+AB250+AC250-AD250,0)+IF(AM250&lt;W250,AI250+AJ250+AK250-AL250,0)+IF(AU250&lt;W250,AQ250+AR250+AS250-AT250,0)+IF(BC250&lt;W250,AY250+AZ250+BA250-BB250,0)+IF(BK250&lt;W250,BG250+BH250+BI250-BJ250,0)+IF(BS250&lt;W250,BO250+BP250+BQ250-BR250,0)+IF(CA250&lt;W250,BW250+BX250+BY250-BZ250,0)+IF(CI250&lt;W250,CE250+CF250+CG250-CH250,0))))))</f>
        <v>0</v>
      </c>
      <c r="Y250" s="3">
        <f>IF(Inputs!$B$27&lt;&gt;"Ready","PENDING INPUTS",MIN((S250+T250+U250),IF(D250&gt;C250,IF(D250=0,0,V250*C250/D250),V250+X250)))</f>
        <v>0</v>
      </c>
      <c r="Z250" s="3">
        <f>IF(Inputs!$B$27&lt;&gt;"Ready","PENDING INPUTS",MAX(0,(S250+T250+U250)-Y250))</f>
        <v>0</v>
      </c>
      <c r="AA250" s="3">
        <f>IF(Inputs!$B$27&lt;&gt;"Ready","PENDING INPUTS",AH249)</f>
        <v>0</v>
      </c>
      <c r="AB250" s="3">
        <f>IF(Inputs!$B$27&lt;&gt;"Ready","PENDING INPUTS",IF(A250&lt;=Inputs!$B$6,ROUND(AA250*Inputs!C16/12,2),0))</f>
        <v>0</v>
      </c>
      <c r="AC250" s="3">
        <f>IF(Inputs!$B$27&lt;&gt;"Ready","PENDING INPUTS",IF(AND(A250&lt;=Inputs!$B$6,AA250&gt;0),Inputs!G16,0))</f>
        <v>0</v>
      </c>
      <c r="AD250" s="3">
        <f>IF(Inputs!$B$27&lt;&gt;"Ready","PENDING INPUTS",IF(A250&gt;Inputs!$B$6,0,MIN((AA250+AB250+AC250),IF(Inputs!H16=1,Inputs!D16,MAX(Inputs!F16,ROUND(AA250*Inputs!E16+AB250+AC250,2))))))</f>
        <v>0</v>
      </c>
      <c r="AE250">
        <f>IF(Inputs!$B$27&lt;&gt;"Ready","PENDING INPUTS",IF(AA250&lt;=0,99,1+IF(AND(K250&gt;0,OR(Inputs!C14&gt;Inputs!C16,AND(Inputs!C14=Inputs!C16,0&lt;2))),1,0)+IF(AND(S250&gt;0,OR(Inputs!C15&gt;Inputs!C16,AND(Inputs!C15=Inputs!C16,1&lt;2))),1,0)+IF(AND(AI250&gt;0,OR(Inputs!C17&gt;Inputs!C16,AND(Inputs!C17=Inputs!C16,3&lt;2))),1,0)+IF(AND(AQ250&gt;0,OR(Inputs!C18&gt;Inputs!C16,AND(Inputs!C18=Inputs!C16,4&lt;2))),1,0)+IF(AND(AY250&gt;0,OR(Inputs!C19&gt;Inputs!C16,AND(Inputs!C19=Inputs!C16,5&lt;2))),1,0)+IF(AND(BG250&gt;0,OR(Inputs!C20&gt;Inputs!C16,AND(Inputs!C20=Inputs!C16,6&lt;2))),1,0)+IF(AND(BO250&gt;0,OR(Inputs!C21&gt;Inputs!C16,AND(Inputs!C21=Inputs!C16,7&lt;2))),1,0)+IF(AND(BW250&gt;0,OR(Inputs!C22&gt;Inputs!C16,AND(Inputs!C22=Inputs!C16,8&lt;2))),1,0)+IF(AND(CE250&gt;0,OR(Inputs!C23&gt;Inputs!C16,AND(Inputs!C23=Inputs!C16,9&lt;2))),1,0)))</f>
        <v>99</v>
      </c>
      <c r="AF250" s="3">
        <f>IF(Inputs!$B$27&lt;&gt;"Ready","PENDING INPUTS",IF(A250&gt;Inputs!$B$6,0,MIN(MAX(0,(AA250+AB250+AC250)-AD250),MAX(0,C250-D250-(IF(O250&lt;AE250,K250+L250+M250-N250,0)+IF(W250&lt;AE250,S250+T250+U250-V250,0)+IF(AE250&lt;AE250,AA250+AB250+AC250-AD250,0)+IF(AM250&lt;AE250,AI250+AJ250+AK250-AL250,0)+IF(AU250&lt;AE250,AQ250+AR250+AS250-AT250,0)+IF(BC250&lt;AE250,AY250+AZ250+BA250-BB250,0)+IF(BK250&lt;AE250,BG250+BH250+BI250-BJ250,0)+IF(BS250&lt;AE250,BO250+BP250+BQ250-BR250,0)+IF(CA250&lt;AE250,BW250+BX250+BY250-BZ250,0)+IF(CI250&lt;AE250,CE250+CF250+CG250-CH250,0))))))</f>
        <v>0</v>
      </c>
      <c r="AG250" s="3">
        <f>IF(Inputs!$B$27&lt;&gt;"Ready","PENDING INPUTS",MIN((AA250+AB250+AC250),IF(D250&gt;C250,IF(D250=0,0,AD250*C250/D250),AD250+AF250)))</f>
        <v>0</v>
      </c>
      <c r="AH250" s="3">
        <f>IF(Inputs!$B$27&lt;&gt;"Ready","PENDING INPUTS",MAX(0,(AA250+AB250+AC250)-AG250))</f>
        <v>0</v>
      </c>
      <c r="AI250" s="3">
        <f>IF(Inputs!$B$27&lt;&gt;"Ready","PENDING INPUTS",AP249)</f>
        <v>0</v>
      </c>
      <c r="AJ250" s="3">
        <f>IF(Inputs!$B$27&lt;&gt;"Ready","PENDING INPUTS",IF(A250&lt;=Inputs!$B$6,ROUND(AI250*Inputs!C17/12,2),0))</f>
        <v>0</v>
      </c>
      <c r="AK250" s="3">
        <f>IF(Inputs!$B$27&lt;&gt;"Ready","PENDING INPUTS",IF(AND(A250&lt;=Inputs!$B$6,AI250&gt;0),Inputs!G17,0))</f>
        <v>0</v>
      </c>
      <c r="AL250" s="3">
        <f>IF(Inputs!$B$27&lt;&gt;"Ready","PENDING INPUTS",IF(A250&gt;Inputs!$B$6,0,MIN((AI250+AJ250+AK250),IF(Inputs!H17=1,Inputs!D17,MAX(Inputs!F17,ROUND(AI250*Inputs!E17+AJ250+AK250,2))))))</f>
        <v>0</v>
      </c>
      <c r="AM250">
        <f>IF(Inputs!$B$27&lt;&gt;"Ready","PENDING INPUTS",IF(AI250&lt;=0,99,1+IF(AND(K250&gt;0,OR(Inputs!C14&gt;Inputs!C17,AND(Inputs!C14=Inputs!C17,0&lt;3))),1,0)+IF(AND(S250&gt;0,OR(Inputs!C15&gt;Inputs!C17,AND(Inputs!C15=Inputs!C17,1&lt;3))),1,0)+IF(AND(AA250&gt;0,OR(Inputs!C16&gt;Inputs!C17,AND(Inputs!C16=Inputs!C17,2&lt;3))),1,0)+IF(AND(AQ250&gt;0,OR(Inputs!C18&gt;Inputs!C17,AND(Inputs!C18=Inputs!C17,4&lt;3))),1,0)+IF(AND(AY250&gt;0,OR(Inputs!C19&gt;Inputs!C17,AND(Inputs!C19=Inputs!C17,5&lt;3))),1,0)+IF(AND(BG250&gt;0,OR(Inputs!C20&gt;Inputs!C17,AND(Inputs!C20=Inputs!C17,6&lt;3))),1,0)+IF(AND(BO250&gt;0,OR(Inputs!C21&gt;Inputs!C17,AND(Inputs!C21=Inputs!C17,7&lt;3))),1,0)+IF(AND(BW250&gt;0,OR(Inputs!C22&gt;Inputs!C17,AND(Inputs!C22=Inputs!C17,8&lt;3))),1,0)+IF(AND(CE250&gt;0,OR(Inputs!C23&gt;Inputs!C17,AND(Inputs!C23=Inputs!C17,9&lt;3))),1,0)))</f>
        <v>99</v>
      </c>
      <c r="AN250" s="3">
        <f>IF(Inputs!$B$27&lt;&gt;"Ready","PENDING INPUTS",IF(A250&gt;Inputs!$B$6,0,MIN(MAX(0,(AI250+AJ250+AK250)-AL250),MAX(0,C250-D250-(IF(O250&lt;AM250,K250+L250+M250-N250,0)+IF(W250&lt;AM250,S250+T250+U250-V250,0)+IF(AE250&lt;AM250,AA250+AB250+AC250-AD250,0)+IF(AM250&lt;AM250,AI250+AJ250+AK250-AL250,0)+IF(AU250&lt;AM250,AQ250+AR250+AS250-AT250,0)+IF(BC250&lt;AM250,AY250+AZ250+BA250-BB250,0)+IF(BK250&lt;AM250,BG250+BH250+BI250-BJ250,0)+IF(BS250&lt;AM250,BO250+BP250+BQ250-BR250,0)+IF(CA250&lt;AM250,BW250+BX250+BY250-BZ250,0)+IF(CI250&lt;AM250,CE250+CF250+CG250-CH250,0))))))</f>
        <v>0</v>
      </c>
      <c r="AO250" s="3">
        <f>IF(Inputs!$B$27&lt;&gt;"Ready","PENDING INPUTS",MIN((AI250+AJ250+AK250),IF(D250&gt;C250,IF(D250=0,0,AL250*C250/D250),AL250+AN250)))</f>
        <v>0</v>
      </c>
      <c r="AP250" s="3">
        <f>IF(Inputs!$B$27&lt;&gt;"Ready","PENDING INPUTS",MAX(0,(AI250+AJ250+AK250)-AO250))</f>
        <v>0</v>
      </c>
      <c r="AQ250" s="3">
        <f>IF(Inputs!$B$27&lt;&gt;"Ready","PENDING INPUTS",AX249)</f>
        <v>0</v>
      </c>
      <c r="AR250" s="3">
        <f>IF(Inputs!$B$27&lt;&gt;"Ready","PENDING INPUTS",IF(A250&lt;=Inputs!$B$6,ROUND(AQ250*Inputs!C18/12,2),0))</f>
        <v>0</v>
      </c>
      <c r="AS250" s="3">
        <f>IF(Inputs!$B$27&lt;&gt;"Ready","PENDING INPUTS",IF(AND(A250&lt;=Inputs!$B$6,AQ250&gt;0),Inputs!G18,0))</f>
        <v>0</v>
      </c>
      <c r="AT250" s="3">
        <f>IF(Inputs!$B$27&lt;&gt;"Ready","PENDING INPUTS",IF(A250&gt;Inputs!$B$6,0,MIN((AQ250+AR250+AS250),IF(Inputs!H18=1,Inputs!D18,MAX(Inputs!F18,ROUND(AQ250*Inputs!E18+AR250+AS250,2))))))</f>
        <v>0</v>
      </c>
      <c r="AU250">
        <f>IF(Inputs!$B$27&lt;&gt;"Ready","PENDING INPUTS",IF(AQ250&lt;=0,99,1+IF(AND(K250&gt;0,OR(Inputs!C14&gt;Inputs!C18,AND(Inputs!C14=Inputs!C18,0&lt;4))),1,0)+IF(AND(S250&gt;0,OR(Inputs!C15&gt;Inputs!C18,AND(Inputs!C15=Inputs!C18,1&lt;4))),1,0)+IF(AND(AA250&gt;0,OR(Inputs!C16&gt;Inputs!C18,AND(Inputs!C16=Inputs!C18,2&lt;4))),1,0)+IF(AND(AI250&gt;0,OR(Inputs!C17&gt;Inputs!C18,AND(Inputs!C17=Inputs!C18,3&lt;4))),1,0)+IF(AND(AY250&gt;0,OR(Inputs!C19&gt;Inputs!C18,AND(Inputs!C19=Inputs!C18,5&lt;4))),1,0)+IF(AND(BG250&gt;0,OR(Inputs!C20&gt;Inputs!C18,AND(Inputs!C20=Inputs!C18,6&lt;4))),1,0)+IF(AND(BO250&gt;0,OR(Inputs!C21&gt;Inputs!C18,AND(Inputs!C21=Inputs!C18,7&lt;4))),1,0)+IF(AND(BW250&gt;0,OR(Inputs!C22&gt;Inputs!C18,AND(Inputs!C22=Inputs!C18,8&lt;4))),1,0)+IF(AND(CE250&gt;0,OR(Inputs!C23&gt;Inputs!C18,AND(Inputs!C23=Inputs!C18,9&lt;4))),1,0)))</f>
        <v>99</v>
      </c>
      <c r="AV250" s="3">
        <f>IF(Inputs!$B$27&lt;&gt;"Ready","PENDING INPUTS",IF(A250&gt;Inputs!$B$6,0,MIN(MAX(0,(AQ250+AR250+AS250)-AT250),MAX(0,C250-D250-(IF(O250&lt;AU250,K250+L250+M250-N250,0)+IF(W250&lt;AU250,S250+T250+U250-V250,0)+IF(AE250&lt;AU250,AA250+AB250+AC250-AD250,0)+IF(AM250&lt;AU250,AI250+AJ250+AK250-AL250,0)+IF(AU250&lt;AU250,AQ250+AR250+AS250-AT250,0)+IF(BC250&lt;AU250,AY250+AZ250+BA250-BB250,0)+IF(BK250&lt;AU250,BG250+BH250+BI250-BJ250,0)+IF(BS250&lt;AU250,BO250+BP250+BQ250-BR250,0)+IF(CA250&lt;AU250,BW250+BX250+BY250-BZ250,0)+IF(CI250&lt;AU250,CE250+CF250+CG250-CH250,0))))))</f>
        <v>0</v>
      </c>
      <c r="AW250" s="3">
        <f>IF(Inputs!$B$27&lt;&gt;"Ready","PENDING INPUTS",MIN((AQ250+AR250+AS250),IF(D250&gt;C250,IF(D250=0,0,AT250*C250/D250),AT250+AV250)))</f>
        <v>0</v>
      </c>
      <c r="AX250" s="3">
        <f>IF(Inputs!$B$27&lt;&gt;"Ready","PENDING INPUTS",MAX(0,(AQ250+AR250+AS250)-AW250))</f>
        <v>0</v>
      </c>
      <c r="AY250" s="3">
        <f>IF(Inputs!$B$27&lt;&gt;"Ready","PENDING INPUTS",BF249)</f>
        <v>0</v>
      </c>
      <c r="AZ250" s="3">
        <f>IF(Inputs!$B$27&lt;&gt;"Ready","PENDING INPUTS",IF(A250&lt;=Inputs!$B$6,ROUND(AY250*Inputs!C19/12,2),0))</f>
        <v>0</v>
      </c>
      <c r="BA250" s="3">
        <f>IF(Inputs!$B$27&lt;&gt;"Ready","PENDING INPUTS",IF(AND(A250&lt;=Inputs!$B$6,AY250&gt;0),Inputs!G19,0))</f>
        <v>0</v>
      </c>
      <c r="BB250" s="3">
        <f>IF(Inputs!$B$27&lt;&gt;"Ready","PENDING INPUTS",IF(A250&gt;Inputs!$B$6,0,MIN((AY250+AZ250+BA250),IF(Inputs!H19=1,Inputs!D19,MAX(Inputs!F19,ROUND(AY250*Inputs!E19+AZ250+BA250,2))))))</f>
        <v>0</v>
      </c>
      <c r="BC250">
        <f>IF(Inputs!$B$27&lt;&gt;"Ready","PENDING INPUTS",IF(AY250&lt;=0,99,1+IF(AND(K250&gt;0,OR(Inputs!C14&gt;Inputs!C19,AND(Inputs!C14=Inputs!C19,0&lt;5))),1,0)+IF(AND(S250&gt;0,OR(Inputs!C15&gt;Inputs!C19,AND(Inputs!C15=Inputs!C19,1&lt;5))),1,0)+IF(AND(AA250&gt;0,OR(Inputs!C16&gt;Inputs!C19,AND(Inputs!C16=Inputs!C19,2&lt;5))),1,0)+IF(AND(AI250&gt;0,OR(Inputs!C17&gt;Inputs!C19,AND(Inputs!C17=Inputs!C19,3&lt;5))),1,0)+IF(AND(AQ250&gt;0,OR(Inputs!C18&gt;Inputs!C19,AND(Inputs!C18=Inputs!C19,4&lt;5))),1,0)+IF(AND(BG250&gt;0,OR(Inputs!C20&gt;Inputs!C19,AND(Inputs!C20=Inputs!C19,6&lt;5))),1,0)+IF(AND(BO250&gt;0,OR(Inputs!C21&gt;Inputs!C19,AND(Inputs!C21=Inputs!C19,7&lt;5))),1,0)+IF(AND(BW250&gt;0,OR(Inputs!C22&gt;Inputs!C19,AND(Inputs!C22=Inputs!C19,8&lt;5))),1,0)+IF(AND(CE250&gt;0,OR(Inputs!C23&gt;Inputs!C19,AND(Inputs!C23=Inputs!C19,9&lt;5))),1,0)))</f>
        <v>99</v>
      </c>
      <c r="BD250" s="3">
        <f>IF(Inputs!$B$27&lt;&gt;"Ready","PENDING INPUTS",IF(A250&gt;Inputs!$B$6,0,MIN(MAX(0,(AY250+AZ250+BA250)-BB250),MAX(0,C250-D250-(IF(O250&lt;BC250,K250+L250+M250-N250,0)+IF(W250&lt;BC250,S250+T250+U250-V250,0)+IF(AE250&lt;BC250,AA250+AB250+AC250-AD250,0)+IF(AM250&lt;BC250,AI250+AJ250+AK250-AL250,0)+IF(AU250&lt;BC250,AQ250+AR250+AS250-AT250,0)+IF(BC250&lt;BC250,AY250+AZ250+BA250-BB250,0)+IF(BK250&lt;BC250,BG250+BH250+BI250-BJ250,0)+IF(BS250&lt;BC250,BO250+BP250+BQ250-BR250,0)+IF(CA250&lt;BC250,BW250+BX250+BY250-BZ250,0)+IF(CI250&lt;BC250,CE250+CF250+CG250-CH250,0))))))</f>
        <v>0</v>
      </c>
      <c r="BE250" s="3">
        <f>IF(Inputs!$B$27&lt;&gt;"Ready","PENDING INPUTS",MIN((AY250+AZ250+BA250),IF(D250&gt;C250,IF(D250=0,0,BB250*C250/D250),BB250+BD250)))</f>
        <v>0</v>
      </c>
      <c r="BF250" s="3">
        <f>IF(Inputs!$B$27&lt;&gt;"Ready","PENDING INPUTS",MAX(0,(AY250+AZ250+BA250)-BE250))</f>
        <v>0</v>
      </c>
      <c r="BG250" s="3">
        <f>IF(Inputs!$B$27&lt;&gt;"Ready","PENDING INPUTS",BN249)</f>
        <v>0</v>
      </c>
      <c r="BH250" s="3">
        <f>IF(Inputs!$B$27&lt;&gt;"Ready","PENDING INPUTS",IF(A250&lt;=Inputs!$B$6,ROUND(BG250*Inputs!C20/12,2),0))</f>
        <v>0</v>
      </c>
      <c r="BI250" s="3">
        <f>IF(Inputs!$B$27&lt;&gt;"Ready","PENDING INPUTS",IF(AND(A250&lt;=Inputs!$B$6,BG250&gt;0),Inputs!G20,0))</f>
        <v>0</v>
      </c>
      <c r="BJ250" s="3">
        <f>IF(Inputs!$B$27&lt;&gt;"Ready","PENDING INPUTS",IF(A250&gt;Inputs!$B$6,0,MIN((BG250+BH250+BI250),IF(Inputs!H20=1,Inputs!D20,MAX(Inputs!F20,ROUND(BG250*Inputs!E20+BH250+BI250,2))))))</f>
        <v>0</v>
      </c>
      <c r="BK250">
        <f>IF(Inputs!$B$27&lt;&gt;"Ready","PENDING INPUTS",IF(BG250&lt;=0,99,1+IF(AND(K250&gt;0,OR(Inputs!C14&gt;Inputs!C20,AND(Inputs!C14=Inputs!C20,0&lt;6))),1,0)+IF(AND(S250&gt;0,OR(Inputs!C15&gt;Inputs!C20,AND(Inputs!C15=Inputs!C20,1&lt;6))),1,0)+IF(AND(AA250&gt;0,OR(Inputs!C16&gt;Inputs!C20,AND(Inputs!C16=Inputs!C20,2&lt;6))),1,0)+IF(AND(AI250&gt;0,OR(Inputs!C17&gt;Inputs!C20,AND(Inputs!C17=Inputs!C20,3&lt;6))),1,0)+IF(AND(AQ250&gt;0,OR(Inputs!C18&gt;Inputs!C20,AND(Inputs!C18=Inputs!C20,4&lt;6))),1,0)+IF(AND(AY250&gt;0,OR(Inputs!C19&gt;Inputs!C20,AND(Inputs!C19=Inputs!C20,5&lt;6))),1,0)+IF(AND(BO250&gt;0,OR(Inputs!C21&gt;Inputs!C20,AND(Inputs!C21=Inputs!C20,7&lt;6))),1,0)+IF(AND(BW250&gt;0,OR(Inputs!C22&gt;Inputs!C20,AND(Inputs!C22=Inputs!C20,8&lt;6))),1,0)+IF(AND(CE250&gt;0,OR(Inputs!C23&gt;Inputs!C20,AND(Inputs!C23=Inputs!C20,9&lt;6))),1,0)))</f>
        <v>99</v>
      </c>
      <c r="BL250" s="3">
        <f>IF(Inputs!$B$27&lt;&gt;"Ready","PENDING INPUTS",IF(A250&gt;Inputs!$B$6,0,MIN(MAX(0,(BG250+BH250+BI250)-BJ250),MAX(0,C250-D250-(IF(O250&lt;BK250,K250+L250+M250-N250,0)+IF(W250&lt;BK250,S250+T250+U250-V250,0)+IF(AE250&lt;BK250,AA250+AB250+AC250-AD250,0)+IF(AM250&lt;BK250,AI250+AJ250+AK250-AL250,0)+IF(AU250&lt;BK250,AQ250+AR250+AS250-AT250,0)+IF(BC250&lt;BK250,AY250+AZ250+BA250-BB250,0)+IF(BK250&lt;BK250,BG250+BH250+BI250-BJ250,0)+IF(BS250&lt;BK250,BO250+BP250+BQ250-BR250,0)+IF(CA250&lt;BK250,BW250+BX250+BY250-BZ250,0)+IF(CI250&lt;BK250,CE250+CF250+CG250-CH250,0))))))</f>
        <v>0</v>
      </c>
      <c r="BM250" s="3">
        <f>IF(Inputs!$B$27&lt;&gt;"Ready","PENDING INPUTS",MIN((BG250+BH250+BI250),IF(D250&gt;C250,IF(D250=0,0,BJ250*C250/D250),BJ250+BL250)))</f>
        <v>0</v>
      </c>
      <c r="BN250" s="3">
        <f>IF(Inputs!$B$27&lt;&gt;"Ready","PENDING INPUTS",MAX(0,(BG250+BH250+BI250)-BM250))</f>
        <v>0</v>
      </c>
      <c r="BO250" s="3">
        <f>IF(Inputs!$B$27&lt;&gt;"Ready","PENDING INPUTS",BV249)</f>
        <v>0</v>
      </c>
      <c r="BP250" s="3">
        <f>IF(Inputs!$B$27&lt;&gt;"Ready","PENDING INPUTS",IF(A250&lt;=Inputs!$B$6,ROUND(BO250*Inputs!C21/12,2),0))</f>
        <v>0</v>
      </c>
      <c r="BQ250" s="3">
        <f>IF(Inputs!$B$27&lt;&gt;"Ready","PENDING INPUTS",IF(AND(A250&lt;=Inputs!$B$6,BO250&gt;0),Inputs!G21,0))</f>
        <v>0</v>
      </c>
      <c r="BR250" s="3">
        <f>IF(Inputs!$B$27&lt;&gt;"Ready","PENDING INPUTS",IF(A250&gt;Inputs!$B$6,0,MIN((BO250+BP250+BQ250),IF(Inputs!H21=1,Inputs!D21,MAX(Inputs!F21,ROUND(BO250*Inputs!E21+BP250+BQ250,2))))))</f>
        <v>0</v>
      </c>
      <c r="BS250">
        <f>IF(Inputs!$B$27&lt;&gt;"Ready","PENDING INPUTS",IF(BO250&lt;=0,99,1+IF(AND(K250&gt;0,OR(Inputs!C14&gt;Inputs!C21,AND(Inputs!C14=Inputs!C21,0&lt;7))),1,0)+IF(AND(S250&gt;0,OR(Inputs!C15&gt;Inputs!C21,AND(Inputs!C15=Inputs!C21,1&lt;7))),1,0)+IF(AND(AA250&gt;0,OR(Inputs!C16&gt;Inputs!C21,AND(Inputs!C16=Inputs!C21,2&lt;7))),1,0)+IF(AND(AI250&gt;0,OR(Inputs!C17&gt;Inputs!C21,AND(Inputs!C17=Inputs!C21,3&lt;7))),1,0)+IF(AND(AQ250&gt;0,OR(Inputs!C18&gt;Inputs!C21,AND(Inputs!C18=Inputs!C21,4&lt;7))),1,0)+IF(AND(AY250&gt;0,OR(Inputs!C19&gt;Inputs!C21,AND(Inputs!C19=Inputs!C21,5&lt;7))),1,0)+IF(AND(BG250&gt;0,OR(Inputs!C20&gt;Inputs!C21,AND(Inputs!C20=Inputs!C21,6&lt;7))),1,0)+IF(AND(BW250&gt;0,OR(Inputs!C22&gt;Inputs!C21,AND(Inputs!C22=Inputs!C21,8&lt;7))),1,0)+IF(AND(CE250&gt;0,OR(Inputs!C23&gt;Inputs!C21,AND(Inputs!C23=Inputs!C21,9&lt;7))),1,0)))</f>
        <v>99</v>
      </c>
      <c r="BT250" s="3">
        <f>IF(Inputs!$B$27&lt;&gt;"Ready","PENDING INPUTS",IF(A250&gt;Inputs!$B$6,0,MIN(MAX(0,(BO250+BP250+BQ250)-BR250),MAX(0,C250-D250-(IF(O250&lt;BS250,K250+L250+M250-N250,0)+IF(W250&lt;BS250,S250+T250+U250-V250,0)+IF(AE250&lt;BS250,AA250+AB250+AC250-AD250,0)+IF(AM250&lt;BS250,AI250+AJ250+AK250-AL250,0)+IF(AU250&lt;BS250,AQ250+AR250+AS250-AT250,0)+IF(BC250&lt;BS250,AY250+AZ250+BA250-BB250,0)+IF(BK250&lt;BS250,BG250+BH250+BI250-BJ250,0)+IF(BS250&lt;BS250,BO250+BP250+BQ250-BR250,0)+IF(CA250&lt;BS250,BW250+BX250+BY250-BZ250,0)+IF(CI250&lt;BS250,CE250+CF250+CG250-CH250,0))))))</f>
        <v>0</v>
      </c>
      <c r="BU250" s="3">
        <f>IF(Inputs!$B$27&lt;&gt;"Ready","PENDING INPUTS",MIN((BO250+BP250+BQ250),IF(D250&gt;C250,IF(D250=0,0,BR250*C250/D250),BR250+BT250)))</f>
        <v>0</v>
      </c>
      <c r="BV250" s="3">
        <f>IF(Inputs!$B$27&lt;&gt;"Ready","PENDING INPUTS",MAX(0,(BO250+BP250+BQ250)-BU250))</f>
        <v>0</v>
      </c>
      <c r="BW250" s="3">
        <f>IF(Inputs!$B$27&lt;&gt;"Ready","PENDING INPUTS",CD249)</f>
        <v>0</v>
      </c>
      <c r="BX250" s="3">
        <f>IF(Inputs!$B$27&lt;&gt;"Ready","PENDING INPUTS",IF(A250&lt;=Inputs!$B$6,ROUND(BW250*Inputs!C22/12,2),0))</f>
        <v>0</v>
      </c>
      <c r="BY250" s="3">
        <f>IF(Inputs!$B$27&lt;&gt;"Ready","PENDING INPUTS",IF(AND(A250&lt;=Inputs!$B$6,BW250&gt;0),Inputs!G22,0))</f>
        <v>0</v>
      </c>
      <c r="BZ250" s="3">
        <f>IF(Inputs!$B$27&lt;&gt;"Ready","PENDING INPUTS",IF(A250&gt;Inputs!$B$6,0,MIN((BW250+BX250+BY250),IF(Inputs!H22=1,Inputs!D22,MAX(Inputs!F22,ROUND(BW250*Inputs!E22+BX250+BY250,2))))))</f>
        <v>0</v>
      </c>
      <c r="CA250">
        <f>IF(Inputs!$B$27&lt;&gt;"Ready","PENDING INPUTS",IF(BW250&lt;=0,99,1+IF(AND(K250&gt;0,OR(Inputs!C14&gt;Inputs!C22,AND(Inputs!C14=Inputs!C22,0&lt;8))),1,0)+IF(AND(S250&gt;0,OR(Inputs!C15&gt;Inputs!C22,AND(Inputs!C15=Inputs!C22,1&lt;8))),1,0)+IF(AND(AA250&gt;0,OR(Inputs!C16&gt;Inputs!C22,AND(Inputs!C16=Inputs!C22,2&lt;8))),1,0)+IF(AND(AI250&gt;0,OR(Inputs!C17&gt;Inputs!C22,AND(Inputs!C17=Inputs!C22,3&lt;8))),1,0)+IF(AND(AQ250&gt;0,OR(Inputs!C18&gt;Inputs!C22,AND(Inputs!C18=Inputs!C22,4&lt;8))),1,0)+IF(AND(AY250&gt;0,OR(Inputs!C19&gt;Inputs!C22,AND(Inputs!C19=Inputs!C22,5&lt;8))),1,0)+IF(AND(BG250&gt;0,OR(Inputs!C20&gt;Inputs!C22,AND(Inputs!C20=Inputs!C22,6&lt;8))),1,0)+IF(AND(BO250&gt;0,OR(Inputs!C21&gt;Inputs!C22,AND(Inputs!C21=Inputs!C22,7&lt;8))),1,0)+IF(AND(CE250&gt;0,OR(Inputs!C23&gt;Inputs!C22,AND(Inputs!C23=Inputs!C22,9&lt;8))),1,0)))</f>
        <v>99</v>
      </c>
      <c r="CB250" s="3">
        <f>IF(Inputs!$B$27&lt;&gt;"Ready","PENDING INPUTS",IF(A250&gt;Inputs!$B$6,0,MIN(MAX(0,(BW250+BX250+BY250)-BZ250),MAX(0,C250-D250-(IF(O250&lt;CA250,K250+L250+M250-N250,0)+IF(W250&lt;CA250,S250+T250+U250-V250,0)+IF(AE250&lt;CA250,AA250+AB250+AC250-AD250,0)+IF(AM250&lt;CA250,AI250+AJ250+AK250-AL250,0)+IF(AU250&lt;CA250,AQ250+AR250+AS250-AT250,0)+IF(BC250&lt;CA250,AY250+AZ250+BA250-BB250,0)+IF(BK250&lt;CA250,BG250+BH250+BI250-BJ250,0)+IF(BS250&lt;CA250,BO250+BP250+BQ250-BR250,0)+IF(CA250&lt;CA250,BW250+BX250+BY250-BZ250,0)+IF(CI250&lt;CA250,CE250+CF250+CG250-CH250,0))))))</f>
        <v>0</v>
      </c>
      <c r="CC250" s="3">
        <f>IF(Inputs!$B$27&lt;&gt;"Ready","PENDING INPUTS",MIN((BW250+BX250+BY250),IF(D250&gt;C250,IF(D250=0,0,BZ250*C250/D250),BZ250+CB250)))</f>
        <v>0</v>
      </c>
      <c r="CD250" s="3">
        <f>IF(Inputs!$B$27&lt;&gt;"Ready","PENDING INPUTS",MAX(0,(BW250+BX250+BY250)-CC250))</f>
        <v>0</v>
      </c>
      <c r="CE250" s="3">
        <f>IF(Inputs!$B$27&lt;&gt;"Ready","PENDING INPUTS",CL249)</f>
        <v>0</v>
      </c>
      <c r="CF250" s="3">
        <f>IF(Inputs!$B$27&lt;&gt;"Ready","PENDING INPUTS",IF(A250&lt;=Inputs!$B$6,ROUND(CE250*Inputs!C23/12,2),0))</f>
        <v>0</v>
      </c>
      <c r="CG250" s="3">
        <f>IF(Inputs!$B$27&lt;&gt;"Ready","PENDING INPUTS",IF(AND(A250&lt;=Inputs!$B$6,CE250&gt;0),Inputs!G23,0))</f>
        <v>0</v>
      </c>
      <c r="CH250" s="3">
        <f>IF(Inputs!$B$27&lt;&gt;"Ready","PENDING INPUTS",IF(A250&gt;Inputs!$B$6,0,MIN((CE250+CF250+CG250),IF(Inputs!H23=1,Inputs!D23,MAX(Inputs!F23,ROUND(CE250*Inputs!E23+CF250+CG250,2))))))</f>
        <v>0</v>
      </c>
      <c r="CI250">
        <f>IF(Inputs!$B$27&lt;&gt;"Ready","PENDING INPUTS",IF(CE250&lt;=0,99,1+IF(AND(K250&gt;0,OR(Inputs!C14&gt;Inputs!C23,AND(Inputs!C14=Inputs!C23,0&lt;9))),1,0)+IF(AND(S250&gt;0,OR(Inputs!C15&gt;Inputs!C23,AND(Inputs!C15=Inputs!C23,1&lt;9))),1,0)+IF(AND(AA250&gt;0,OR(Inputs!C16&gt;Inputs!C23,AND(Inputs!C16=Inputs!C23,2&lt;9))),1,0)+IF(AND(AI250&gt;0,OR(Inputs!C17&gt;Inputs!C23,AND(Inputs!C17=Inputs!C23,3&lt;9))),1,0)+IF(AND(AQ250&gt;0,OR(Inputs!C18&gt;Inputs!C23,AND(Inputs!C18=Inputs!C23,4&lt;9))),1,0)+IF(AND(AY250&gt;0,OR(Inputs!C19&gt;Inputs!C23,AND(Inputs!C19=Inputs!C23,5&lt;9))),1,0)+IF(AND(BG250&gt;0,OR(Inputs!C20&gt;Inputs!C23,AND(Inputs!C20=Inputs!C23,6&lt;9))),1,0)+IF(AND(BO250&gt;0,OR(Inputs!C21&gt;Inputs!C23,AND(Inputs!C21=Inputs!C23,7&lt;9))),1,0)+IF(AND(BW250&gt;0,OR(Inputs!C22&gt;Inputs!C23,AND(Inputs!C22=Inputs!C23,8&lt;9))),1,0)))</f>
        <v>99</v>
      </c>
      <c r="CJ250" s="3">
        <f>IF(Inputs!$B$27&lt;&gt;"Ready","PENDING INPUTS",IF(A250&gt;Inputs!$B$6,0,MIN(MAX(0,(CE250+CF250+CG250)-CH250),MAX(0,C250-D250-(IF(O250&lt;CI250,K250+L250+M250-N250,0)+IF(W250&lt;CI250,S250+T250+U250-V250,0)+IF(AE250&lt;CI250,AA250+AB250+AC250-AD250,0)+IF(AM250&lt;CI250,AI250+AJ250+AK250-AL250,0)+IF(AU250&lt;CI250,AQ250+AR250+AS250-AT250,0)+IF(BC250&lt;CI250,AY250+AZ250+BA250-BB250,0)+IF(BK250&lt;CI250,BG250+BH250+BI250-BJ250,0)+IF(BS250&lt;CI250,BO250+BP250+BQ250-BR250,0)+IF(CA250&lt;CI250,BW250+BX250+BY250-BZ250,0)+IF(CI250&lt;CI250,CE250+CF250+CG250-CH250,0))))))</f>
        <v>0</v>
      </c>
      <c r="CK250" s="3">
        <f>IF(Inputs!$B$27&lt;&gt;"Ready","PENDING INPUTS",MIN((CE250+CF250+CG250),IF(D250&gt;C250,IF(D250=0,0,CH250*C250/D250),CH250+CJ250)))</f>
        <v>0</v>
      </c>
      <c r="CL250" s="3">
        <f>IF(Inputs!$B$27&lt;&gt;"Ready","PENDING INPUTS",MAX(0,(CE250+CF250+CG250)-CK250))</f>
        <v>0</v>
      </c>
    </row>
    <row r="251" spans="1:90" ht="27.95" customHeight="1" x14ac:dyDescent="0.25">
      <c r="A251">
        <v>247</v>
      </c>
      <c r="B251" s="13">
        <f>IF(Inputs!$B$27&lt;&gt;"Ready","PENDING INPUTS",EDATE(Inputs!$B$5,A251-1))</f>
        <v>53783</v>
      </c>
      <c r="C251" s="3">
        <f>IF(Inputs!$B$27&lt;&gt;"Ready","PENDING INPUTS",IF(A251&lt;=Inputs!$B$6,MAX(0,Inputs!$B$4+IF(A251=Inputs!$B$7,Inputs!$B$8,0)+IF(A251=Inputs!$B$9,Inputs!$B$10,0)),0))</f>
        <v>0</v>
      </c>
      <c r="D251" s="3">
        <f>IF(Inputs!$B$27&lt;&gt;"Ready","PENDING INPUTS",SUM(N251,V251,AD251,AL251,AT251,BB251,BJ251,BR251,BZ251,CH251))</f>
        <v>0</v>
      </c>
      <c r="E251" s="3">
        <f>IF(Inputs!$B$27&lt;&gt;"Ready","PENDING INPUTS",MAX(0,D251-C251))</f>
        <v>0</v>
      </c>
      <c r="F251" s="3">
        <f>IF(Inputs!$B$27&lt;&gt;"Ready","PENDING INPUTS",SUM(Q251,Y251,AG251,AO251,AW251,BE251,BM251,BU251,CC251,CK251))</f>
        <v>0</v>
      </c>
      <c r="G251" s="3">
        <f>IF(Inputs!$B$27&lt;&gt;"Ready","PENDING INPUTS",SUM(L251,T251,AB251,AJ251,AR251,AZ251,BH251,BP251,BX251,CF251))</f>
        <v>0</v>
      </c>
      <c r="H251" s="3">
        <f>IF(Inputs!$B$27&lt;&gt;"Ready","PENDING INPUTS",SUM(M251,U251,AC251,AK251,AS251,BA251,BI251,BQ251,BY251,CG251))</f>
        <v>0</v>
      </c>
      <c r="I251" s="3">
        <f>IF(Inputs!$B$27&lt;&gt;"Ready","PENDING INPUTS",SUM(R251,Z251,AH251,AP251,AX251,BF251,BN251,BV251,CD251,CL251))</f>
        <v>0</v>
      </c>
      <c r="J251" t="str">
        <f>IF(Inputs!$B$27&lt;&gt;"Ready","PENDING INPUTS",IF(A251&gt;Inputs!$B$6,"Beyond horizon",IF(E251&gt;0.005,"MINIMUM SHORTFALL",IF(I251&lt;0.005,"Paid off","In progress"))))</f>
        <v>Beyond horizon</v>
      </c>
      <c r="K251" s="3">
        <f>IF(Inputs!$B$27&lt;&gt;"Ready","PENDING INPUTS",R250)</f>
        <v>0</v>
      </c>
      <c r="L251" s="3">
        <f>IF(Inputs!$B$27&lt;&gt;"Ready","PENDING INPUTS",IF(A251&lt;=Inputs!$B$6,ROUND(K251*Inputs!C14/12,2),0))</f>
        <v>0</v>
      </c>
      <c r="M251" s="3">
        <f>IF(Inputs!$B$27&lt;&gt;"Ready","PENDING INPUTS",IF(AND(A251&lt;=Inputs!$B$6,K251&gt;0),Inputs!G14,0))</f>
        <v>0</v>
      </c>
      <c r="N251" s="3">
        <f>IF(Inputs!$B$27&lt;&gt;"Ready","PENDING INPUTS",IF(A251&gt;Inputs!$B$6,0,MIN((K251+L251+M251),IF(Inputs!H14=1,Inputs!D14,MAX(Inputs!F14,ROUND(K251*Inputs!E14+L251+M251,2))))))</f>
        <v>0</v>
      </c>
      <c r="O251">
        <f>IF(Inputs!$B$27&lt;&gt;"Ready","PENDING INPUTS",IF(K251&lt;=0,99,1+IF(AND(S251&gt;0,OR(Inputs!C15&gt;Inputs!C14,AND(Inputs!C15=Inputs!C14,1&lt;0))),1,0)+IF(AND(AA251&gt;0,OR(Inputs!C16&gt;Inputs!C14,AND(Inputs!C16=Inputs!C14,2&lt;0))),1,0)+IF(AND(AI251&gt;0,OR(Inputs!C17&gt;Inputs!C14,AND(Inputs!C17=Inputs!C14,3&lt;0))),1,0)+IF(AND(AQ251&gt;0,OR(Inputs!C18&gt;Inputs!C14,AND(Inputs!C18=Inputs!C14,4&lt;0))),1,0)+IF(AND(AY251&gt;0,OR(Inputs!C19&gt;Inputs!C14,AND(Inputs!C19=Inputs!C14,5&lt;0))),1,0)+IF(AND(BG251&gt;0,OR(Inputs!C20&gt;Inputs!C14,AND(Inputs!C20=Inputs!C14,6&lt;0))),1,0)+IF(AND(BO251&gt;0,OR(Inputs!C21&gt;Inputs!C14,AND(Inputs!C21=Inputs!C14,7&lt;0))),1,0)+IF(AND(BW251&gt;0,OR(Inputs!C22&gt;Inputs!C14,AND(Inputs!C22=Inputs!C14,8&lt;0))),1,0)+IF(AND(CE251&gt;0,OR(Inputs!C23&gt;Inputs!C14,AND(Inputs!C23=Inputs!C14,9&lt;0))),1,0)))</f>
        <v>99</v>
      </c>
      <c r="P251" s="3">
        <f>IF(Inputs!$B$27&lt;&gt;"Ready","PENDING INPUTS",IF(A251&gt;Inputs!$B$6,0,MIN(MAX(0,(K251+L251+M251)-N251),MAX(0,C251-D251-(IF(O251&lt;O251,K251+L251+M251-N251,0)+IF(W251&lt;O251,S251+T251+U251-V251,0)+IF(AE251&lt;O251,AA251+AB251+AC251-AD251,0)+IF(AM251&lt;O251,AI251+AJ251+AK251-AL251,0)+IF(AU251&lt;O251,AQ251+AR251+AS251-AT251,0)+IF(BC251&lt;O251,AY251+AZ251+BA251-BB251,0)+IF(BK251&lt;O251,BG251+BH251+BI251-BJ251,0)+IF(BS251&lt;O251,BO251+BP251+BQ251-BR251,0)+IF(CA251&lt;O251,BW251+BX251+BY251-BZ251,0)+IF(CI251&lt;O251,CE251+CF251+CG251-CH251,0))))))</f>
        <v>0</v>
      </c>
      <c r="Q251" s="3">
        <f>IF(Inputs!$B$27&lt;&gt;"Ready","PENDING INPUTS",MIN((K251+L251+M251),IF(D251&gt;C251,IF(D251=0,0,N251*C251/D251),N251+P251)))</f>
        <v>0</v>
      </c>
      <c r="R251" s="3">
        <f>IF(Inputs!$B$27&lt;&gt;"Ready","PENDING INPUTS",MAX(0,(K251+L251+M251)-Q251))</f>
        <v>0</v>
      </c>
      <c r="S251" s="3">
        <f>IF(Inputs!$B$27&lt;&gt;"Ready","PENDING INPUTS",Z250)</f>
        <v>0</v>
      </c>
      <c r="T251" s="3">
        <f>IF(Inputs!$B$27&lt;&gt;"Ready","PENDING INPUTS",IF(A251&lt;=Inputs!$B$6,ROUND(S251*Inputs!C15/12,2),0))</f>
        <v>0</v>
      </c>
      <c r="U251" s="3">
        <f>IF(Inputs!$B$27&lt;&gt;"Ready","PENDING INPUTS",IF(AND(A251&lt;=Inputs!$B$6,S251&gt;0),Inputs!G15,0))</f>
        <v>0</v>
      </c>
      <c r="V251" s="3">
        <f>IF(Inputs!$B$27&lt;&gt;"Ready","PENDING INPUTS",IF(A251&gt;Inputs!$B$6,0,MIN((S251+T251+U251),IF(Inputs!H15=1,Inputs!D15,MAX(Inputs!F15,ROUND(S251*Inputs!E15+T251+U251,2))))))</f>
        <v>0</v>
      </c>
      <c r="W251">
        <f>IF(Inputs!$B$27&lt;&gt;"Ready","PENDING INPUTS",IF(S251&lt;=0,99,1+IF(AND(K251&gt;0,OR(Inputs!C14&gt;Inputs!C15,AND(Inputs!C14=Inputs!C15,0&lt;1))),1,0)+IF(AND(AA251&gt;0,OR(Inputs!C16&gt;Inputs!C15,AND(Inputs!C16=Inputs!C15,2&lt;1))),1,0)+IF(AND(AI251&gt;0,OR(Inputs!C17&gt;Inputs!C15,AND(Inputs!C17=Inputs!C15,3&lt;1))),1,0)+IF(AND(AQ251&gt;0,OR(Inputs!C18&gt;Inputs!C15,AND(Inputs!C18=Inputs!C15,4&lt;1))),1,0)+IF(AND(AY251&gt;0,OR(Inputs!C19&gt;Inputs!C15,AND(Inputs!C19=Inputs!C15,5&lt;1))),1,0)+IF(AND(BG251&gt;0,OR(Inputs!C20&gt;Inputs!C15,AND(Inputs!C20=Inputs!C15,6&lt;1))),1,0)+IF(AND(BO251&gt;0,OR(Inputs!C21&gt;Inputs!C15,AND(Inputs!C21=Inputs!C15,7&lt;1))),1,0)+IF(AND(BW251&gt;0,OR(Inputs!C22&gt;Inputs!C15,AND(Inputs!C22=Inputs!C15,8&lt;1))),1,0)+IF(AND(CE251&gt;0,OR(Inputs!C23&gt;Inputs!C15,AND(Inputs!C23=Inputs!C15,9&lt;1))),1,0)))</f>
        <v>99</v>
      </c>
      <c r="X251" s="3">
        <f>IF(Inputs!$B$27&lt;&gt;"Ready","PENDING INPUTS",IF(A251&gt;Inputs!$B$6,0,MIN(MAX(0,(S251+T251+U251)-V251),MAX(0,C251-D251-(IF(O251&lt;W251,K251+L251+M251-N251,0)+IF(W251&lt;W251,S251+T251+U251-V251,0)+IF(AE251&lt;W251,AA251+AB251+AC251-AD251,0)+IF(AM251&lt;W251,AI251+AJ251+AK251-AL251,0)+IF(AU251&lt;W251,AQ251+AR251+AS251-AT251,0)+IF(BC251&lt;W251,AY251+AZ251+BA251-BB251,0)+IF(BK251&lt;W251,BG251+BH251+BI251-BJ251,0)+IF(BS251&lt;W251,BO251+BP251+BQ251-BR251,0)+IF(CA251&lt;W251,BW251+BX251+BY251-BZ251,0)+IF(CI251&lt;W251,CE251+CF251+CG251-CH251,0))))))</f>
        <v>0</v>
      </c>
      <c r="Y251" s="3">
        <f>IF(Inputs!$B$27&lt;&gt;"Ready","PENDING INPUTS",MIN((S251+T251+U251),IF(D251&gt;C251,IF(D251=0,0,V251*C251/D251),V251+X251)))</f>
        <v>0</v>
      </c>
      <c r="Z251" s="3">
        <f>IF(Inputs!$B$27&lt;&gt;"Ready","PENDING INPUTS",MAX(0,(S251+T251+U251)-Y251))</f>
        <v>0</v>
      </c>
      <c r="AA251" s="3">
        <f>IF(Inputs!$B$27&lt;&gt;"Ready","PENDING INPUTS",AH250)</f>
        <v>0</v>
      </c>
      <c r="AB251" s="3">
        <f>IF(Inputs!$B$27&lt;&gt;"Ready","PENDING INPUTS",IF(A251&lt;=Inputs!$B$6,ROUND(AA251*Inputs!C16/12,2),0))</f>
        <v>0</v>
      </c>
      <c r="AC251" s="3">
        <f>IF(Inputs!$B$27&lt;&gt;"Ready","PENDING INPUTS",IF(AND(A251&lt;=Inputs!$B$6,AA251&gt;0),Inputs!G16,0))</f>
        <v>0</v>
      </c>
      <c r="AD251" s="3">
        <f>IF(Inputs!$B$27&lt;&gt;"Ready","PENDING INPUTS",IF(A251&gt;Inputs!$B$6,0,MIN((AA251+AB251+AC251),IF(Inputs!H16=1,Inputs!D16,MAX(Inputs!F16,ROUND(AA251*Inputs!E16+AB251+AC251,2))))))</f>
        <v>0</v>
      </c>
      <c r="AE251">
        <f>IF(Inputs!$B$27&lt;&gt;"Ready","PENDING INPUTS",IF(AA251&lt;=0,99,1+IF(AND(K251&gt;0,OR(Inputs!C14&gt;Inputs!C16,AND(Inputs!C14=Inputs!C16,0&lt;2))),1,0)+IF(AND(S251&gt;0,OR(Inputs!C15&gt;Inputs!C16,AND(Inputs!C15=Inputs!C16,1&lt;2))),1,0)+IF(AND(AI251&gt;0,OR(Inputs!C17&gt;Inputs!C16,AND(Inputs!C17=Inputs!C16,3&lt;2))),1,0)+IF(AND(AQ251&gt;0,OR(Inputs!C18&gt;Inputs!C16,AND(Inputs!C18=Inputs!C16,4&lt;2))),1,0)+IF(AND(AY251&gt;0,OR(Inputs!C19&gt;Inputs!C16,AND(Inputs!C19=Inputs!C16,5&lt;2))),1,0)+IF(AND(BG251&gt;0,OR(Inputs!C20&gt;Inputs!C16,AND(Inputs!C20=Inputs!C16,6&lt;2))),1,0)+IF(AND(BO251&gt;0,OR(Inputs!C21&gt;Inputs!C16,AND(Inputs!C21=Inputs!C16,7&lt;2))),1,0)+IF(AND(BW251&gt;0,OR(Inputs!C22&gt;Inputs!C16,AND(Inputs!C22=Inputs!C16,8&lt;2))),1,0)+IF(AND(CE251&gt;0,OR(Inputs!C23&gt;Inputs!C16,AND(Inputs!C23=Inputs!C16,9&lt;2))),1,0)))</f>
        <v>99</v>
      </c>
      <c r="AF251" s="3">
        <f>IF(Inputs!$B$27&lt;&gt;"Ready","PENDING INPUTS",IF(A251&gt;Inputs!$B$6,0,MIN(MAX(0,(AA251+AB251+AC251)-AD251),MAX(0,C251-D251-(IF(O251&lt;AE251,K251+L251+M251-N251,0)+IF(W251&lt;AE251,S251+T251+U251-V251,0)+IF(AE251&lt;AE251,AA251+AB251+AC251-AD251,0)+IF(AM251&lt;AE251,AI251+AJ251+AK251-AL251,0)+IF(AU251&lt;AE251,AQ251+AR251+AS251-AT251,0)+IF(BC251&lt;AE251,AY251+AZ251+BA251-BB251,0)+IF(BK251&lt;AE251,BG251+BH251+BI251-BJ251,0)+IF(BS251&lt;AE251,BO251+BP251+BQ251-BR251,0)+IF(CA251&lt;AE251,BW251+BX251+BY251-BZ251,0)+IF(CI251&lt;AE251,CE251+CF251+CG251-CH251,0))))))</f>
        <v>0</v>
      </c>
      <c r="AG251" s="3">
        <f>IF(Inputs!$B$27&lt;&gt;"Ready","PENDING INPUTS",MIN((AA251+AB251+AC251),IF(D251&gt;C251,IF(D251=0,0,AD251*C251/D251),AD251+AF251)))</f>
        <v>0</v>
      </c>
      <c r="AH251" s="3">
        <f>IF(Inputs!$B$27&lt;&gt;"Ready","PENDING INPUTS",MAX(0,(AA251+AB251+AC251)-AG251))</f>
        <v>0</v>
      </c>
      <c r="AI251" s="3">
        <f>IF(Inputs!$B$27&lt;&gt;"Ready","PENDING INPUTS",AP250)</f>
        <v>0</v>
      </c>
      <c r="AJ251" s="3">
        <f>IF(Inputs!$B$27&lt;&gt;"Ready","PENDING INPUTS",IF(A251&lt;=Inputs!$B$6,ROUND(AI251*Inputs!C17/12,2),0))</f>
        <v>0</v>
      </c>
      <c r="AK251" s="3">
        <f>IF(Inputs!$B$27&lt;&gt;"Ready","PENDING INPUTS",IF(AND(A251&lt;=Inputs!$B$6,AI251&gt;0),Inputs!G17,0))</f>
        <v>0</v>
      </c>
      <c r="AL251" s="3">
        <f>IF(Inputs!$B$27&lt;&gt;"Ready","PENDING INPUTS",IF(A251&gt;Inputs!$B$6,0,MIN((AI251+AJ251+AK251),IF(Inputs!H17=1,Inputs!D17,MAX(Inputs!F17,ROUND(AI251*Inputs!E17+AJ251+AK251,2))))))</f>
        <v>0</v>
      </c>
      <c r="AM251">
        <f>IF(Inputs!$B$27&lt;&gt;"Ready","PENDING INPUTS",IF(AI251&lt;=0,99,1+IF(AND(K251&gt;0,OR(Inputs!C14&gt;Inputs!C17,AND(Inputs!C14=Inputs!C17,0&lt;3))),1,0)+IF(AND(S251&gt;0,OR(Inputs!C15&gt;Inputs!C17,AND(Inputs!C15=Inputs!C17,1&lt;3))),1,0)+IF(AND(AA251&gt;0,OR(Inputs!C16&gt;Inputs!C17,AND(Inputs!C16=Inputs!C17,2&lt;3))),1,0)+IF(AND(AQ251&gt;0,OR(Inputs!C18&gt;Inputs!C17,AND(Inputs!C18=Inputs!C17,4&lt;3))),1,0)+IF(AND(AY251&gt;0,OR(Inputs!C19&gt;Inputs!C17,AND(Inputs!C19=Inputs!C17,5&lt;3))),1,0)+IF(AND(BG251&gt;0,OR(Inputs!C20&gt;Inputs!C17,AND(Inputs!C20=Inputs!C17,6&lt;3))),1,0)+IF(AND(BO251&gt;0,OR(Inputs!C21&gt;Inputs!C17,AND(Inputs!C21=Inputs!C17,7&lt;3))),1,0)+IF(AND(BW251&gt;0,OR(Inputs!C22&gt;Inputs!C17,AND(Inputs!C22=Inputs!C17,8&lt;3))),1,0)+IF(AND(CE251&gt;0,OR(Inputs!C23&gt;Inputs!C17,AND(Inputs!C23=Inputs!C17,9&lt;3))),1,0)))</f>
        <v>99</v>
      </c>
      <c r="AN251" s="3">
        <f>IF(Inputs!$B$27&lt;&gt;"Ready","PENDING INPUTS",IF(A251&gt;Inputs!$B$6,0,MIN(MAX(0,(AI251+AJ251+AK251)-AL251),MAX(0,C251-D251-(IF(O251&lt;AM251,K251+L251+M251-N251,0)+IF(W251&lt;AM251,S251+T251+U251-V251,0)+IF(AE251&lt;AM251,AA251+AB251+AC251-AD251,0)+IF(AM251&lt;AM251,AI251+AJ251+AK251-AL251,0)+IF(AU251&lt;AM251,AQ251+AR251+AS251-AT251,0)+IF(BC251&lt;AM251,AY251+AZ251+BA251-BB251,0)+IF(BK251&lt;AM251,BG251+BH251+BI251-BJ251,0)+IF(BS251&lt;AM251,BO251+BP251+BQ251-BR251,0)+IF(CA251&lt;AM251,BW251+BX251+BY251-BZ251,0)+IF(CI251&lt;AM251,CE251+CF251+CG251-CH251,0))))))</f>
        <v>0</v>
      </c>
      <c r="AO251" s="3">
        <f>IF(Inputs!$B$27&lt;&gt;"Ready","PENDING INPUTS",MIN((AI251+AJ251+AK251),IF(D251&gt;C251,IF(D251=0,0,AL251*C251/D251),AL251+AN251)))</f>
        <v>0</v>
      </c>
      <c r="AP251" s="3">
        <f>IF(Inputs!$B$27&lt;&gt;"Ready","PENDING INPUTS",MAX(0,(AI251+AJ251+AK251)-AO251))</f>
        <v>0</v>
      </c>
      <c r="AQ251" s="3">
        <f>IF(Inputs!$B$27&lt;&gt;"Ready","PENDING INPUTS",AX250)</f>
        <v>0</v>
      </c>
      <c r="AR251" s="3">
        <f>IF(Inputs!$B$27&lt;&gt;"Ready","PENDING INPUTS",IF(A251&lt;=Inputs!$B$6,ROUND(AQ251*Inputs!C18/12,2),0))</f>
        <v>0</v>
      </c>
      <c r="AS251" s="3">
        <f>IF(Inputs!$B$27&lt;&gt;"Ready","PENDING INPUTS",IF(AND(A251&lt;=Inputs!$B$6,AQ251&gt;0),Inputs!G18,0))</f>
        <v>0</v>
      </c>
      <c r="AT251" s="3">
        <f>IF(Inputs!$B$27&lt;&gt;"Ready","PENDING INPUTS",IF(A251&gt;Inputs!$B$6,0,MIN((AQ251+AR251+AS251),IF(Inputs!H18=1,Inputs!D18,MAX(Inputs!F18,ROUND(AQ251*Inputs!E18+AR251+AS251,2))))))</f>
        <v>0</v>
      </c>
      <c r="AU251">
        <f>IF(Inputs!$B$27&lt;&gt;"Ready","PENDING INPUTS",IF(AQ251&lt;=0,99,1+IF(AND(K251&gt;0,OR(Inputs!C14&gt;Inputs!C18,AND(Inputs!C14=Inputs!C18,0&lt;4))),1,0)+IF(AND(S251&gt;0,OR(Inputs!C15&gt;Inputs!C18,AND(Inputs!C15=Inputs!C18,1&lt;4))),1,0)+IF(AND(AA251&gt;0,OR(Inputs!C16&gt;Inputs!C18,AND(Inputs!C16=Inputs!C18,2&lt;4))),1,0)+IF(AND(AI251&gt;0,OR(Inputs!C17&gt;Inputs!C18,AND(Inputs!C17=Inputs!C18,3&lt;4))),1,0)+IF(AND(AY251&gt;0,OR(Inputs!C19&gt;Inputs!C18,AND(Inputs!C19=Inputs!C18,5&lt;4))),1,0)+IF(AND(BG251&gt;0,OR(Inputs!C20&gt;Inputs!C18,AND(Inputs!C20=Inputs!C18,6&lt;4))),1,0)+IF(AND(BO251&gt;0,OR(Inputs!C21&gt;Inputs!C18,AND(Inputs!C21=Inputs!C18,7&lt;4))),1,0)+IF(AND(BW251&gt;0,OR(Inputs!C22&gt;Inputs!C18,AND(Inputs!C22=Inputs!C18,8&lt;4))),1,0)+IF(AND(CE251&gt;0,OR(Inputs!C23&gt;Inputs!C18,AND(Inputs!C23=Inputs!C18,9&lt;4))),1,0)))</f>
        <v>99</v>
      </c>
      <c r="AV251" s="3">
        <f>IF(Inputs!$B$27&lt;&gt;"Ready","PENDING INPUTS",IF(A251&gt;Inputs!$B$6,0,MIN(MAX(0,(AQ251+AR251+AS251)-AT251),MAX(0,C251-D251-(IF(O251&lt;AU251,K251+L251+M251-N251,0)+IF(W251&lt;AU251,S251+T251+U251-V251,0)+IF(AE251&lt;AU251,AA251+AB251+AC251-AD251,0)+IF(AM251&lt;AU251,AI251+AJ251+AK251-AL251,0)+IF(AU251&lt;AU251,AQ251+AR251+AS251-AT251,0)+IF(BC251&lt;AU251,AY251+AZ251+BA251-BB251,0)+IF(BK251&lt;AU251,BG251+BH251+BI251-BJ251,0)+IF(BS251&lt;AU251,BO251+BP251+BQ251-BR251,0)+IF(CA251&lt;AU251,BW251+BX251+BY251-BZ251,0)+IF(CI251&lt;AU251,CE251+CF251+CG251-CH251,0))))))</f>
        <v>0</v>
      </c>
      <c r="AW251" s="3">
        <f>IF(Inputs!$B$27&lt;&gt;"Ready","PENDING INPUTS",MIN((AQ251+AR251+AS251),IF(D251&gt;C251,IF(D251=0,0,AT251*C251/D251),AT251+AV251)))</f>
        <v>0</v>
      </c>
      <c r="AX251" s="3">
        <f>IF(Inputs!$B$27&lt;&gt;"Ready","PENDING INPUTS",MAX(0,(AQ251+AR251+AS251)-AW251))</f>
        <v>0</v>
      </c>
      <c r="AY251" s="3">
        <f>IF(Inputs!$B$27&lt;&gt;"Ready","PENDING INPUTS",BF250)</f>
        <v>0</v>
      </c>
      <c r="AZ251" s="3">
        <f>IF(Inputs!$B$27&lt;&gt;"Ready","PENDING INPUTS",IF(A251&lt;=Inputs!$B$6,ROUND(AY251*Inputs!C19/12,2),0))</f>
        <v>0</v>
      </c>
      <c r="BA251" s="3">
        <f>IF(Inputs!$B$27&lt;&gt;"Ready","PENDING INPUTS",IF(AND(A251&lt;=Inputs!$B$6,AY251&gt;0),Inputs!G19,0))</f>
        <v>0</v>
      </c>
      <c r="BB251" s="3">
        <f>IF(Inputs!$B$27&lt;&gt;"Ready","PENDING INPUTS",IF(A251&gt;Inputs!$B$6,0,MIN((AY251+AZ251+BA251),IF(Inputs!H19=1,Inputs!D19,MAX(Inputs!F19,ROUND(AY251*Inputs!E19+AZ251+BA251,2))))))</f>
        <v>0</v>
      </c>
      <c r="BC251">
        <f>IF(Inputs!$B$27&lt;&gt;"Ready","PENDING INPUTS",IF(AY251&lt;=0,99,1+IF(AND(K251&gt;0,OR(Inputs!C14&gt;Inputs!C19,AND(Inputs!C14=Inputs!C19,0&lt;5))),1,0)+IF(AND(S251&gt;0,OR(Inputs!C15&gt;Inputs!C19,AND(Inputs!C15=Inputs!C19,1&lt;5))),1,0)+IF(AND(AA251&gt;0,OR(Inputs!C16&gt;Inputs!C19,AND(Inputs!C16=Inputs!C19,2&lt;5))),1,0)+IF(AND(AI251&gt;0,OR(Inputs!C17&gt;Inputs!C19,AND(Inputs!C17=Inputs!C19,3&lt;5))),1,0)+IF(AND(AQ251&gt;0,OR(Inputs!C18&gt;Inputs!C19,AND(Inputs!C18=Inputs!C19,4&lt;5))),1,0)+IF(AND(BG251&gt;0,OR(Inputs!C20&gt;Inputs!C19,AND(Inputs!C20=Inputs!C19,6&lt;5))),1,0)+IF(AND(BO251&gt;0,OR(Inputs!C21&gt;Inputs!C19,AND(Inputs!C21=Inputs!C19,7&lt;5))),1,0)+IF(AND(BW251&gt;0,OR(Inputs!C22&gt;Inputs!C19,AND(Inputs!C22=Inputs!C19,8&lt;5))),1,0)+IF(AND(CE251&gt;0,OR(Inputs!C23&gt;Inputs!C19,AND(Inputs!C23=Inputs!C19,9&lt;5))),1,0)))</f>
        <v>99</v>
      </c>
      <c r="BD251" s="3">
        <f>IF(Inputs!$B$27&lt;&gt;"Ready","PENDING INPUTS",IF(A251&gt;Inputs!$B$6,0,MIN(MAX(0,(AY251+AZ251+BA251)-BB251),MAX(0,C251-D251-(IF(O251&lt;BC251,K251+L251+M251-N251,0)+IF(W251&lt;BC251,S251+T251+U251-V251,0)+IF(AE251&lt;BC251,AA251+AB251+AC251-AD251,0)+IF(AM251&lt;BC251,AI251+AJ251+AK251-AL251,0)+IF(AU251&lt;BC251,AQ251+AR251+AS251-AT251,0)+IF(BC251&lt;BC251,AY251+AZ251+BA251-BB251,0)+IF(BK251&lt;BC251,BG251+BH251+BI251-BJ251,0)+IF(BS251&lt;BC251,BO251+BP251+BQ251-BR251,0)+IF(CA251&lt;BC251,BW251+BX251+BY251-BZ251,0)+IF(CI251&lt;BC251,CE251+CF251+CG251-CH251,0))))))</f>
        <v>0</v>
      </c>
      <c r="BE251" s="3">
        <f>IF(Inputs!$B$27&lt;&gt;"Ready","PENDING INPUTS",MIN((AY251+AZ251+BA251),IF(D251&gt;C251,IF(D251=0,0,BB251*C251/D251),BB251+BD251)))</f>
        <v>0</v>
      </c>
      <c r="BF251" s="3">
        <f>IF(Inputs!$B$27&lt;&gt;"Ready","PENDING INPUTS",MAX(0,(AY251+AZ251+BA251)-BE251))</f>
        <v>0</v>
      </c>
      <c r="BG251" s="3">
        <f>IF(Inputs!$B$27&lt;&gt;"Ready","PENDING INPUTS",BN250)</f>
        <v>0</v>
      </c>
      <c r="BH251" s="3">
        <f>IF(Inputs!$B$27&lt;&gt;"Ready","PENDING INPUTS",IF(A251&lt;=Inputs!$B$6,ROUND(BG251*Inputs!C20/12,2),0))</f>
        <v>0</v>
      </c>
      <c r="BI251" s="3">
        <f>IF(Inputs!$B$27&lt;&gt;"Ready","PENDING INPUTS",IF(AND(A251&lt;=Inputs!$B$6,BG251&gt;0),Inputs!G20,0))</f>
        <v>0</v>
      </c>
      <c r="BJ251" s="3">
        <f>IF(Inputs!$B$27&lt;&gt;"Ready","PENDING INPUTS",IF(A251&gt;Inputs!$B$6,0,MIN((BG251+BH251+BI251),IF(Inputs!H20=1,Inputs!D20,MAX(Inputs!F20,ROUND(BG251*Inputs!E20+BH251+BI251,2))))))</f>
        <v>0</v>
      </c>
      <c r="BK251">
        <f>IF(Inputs!$B$27&lt;&gt;"Ready","PENDING INPUTS",IF(BG251&lt;=0,99,1+IF(AND(K251&gt;0,OR(Inputs!C14&gt;Inputs!C20,AND(Inputs!C14=Inputs!C20,0&lt;6))),1,0)+IF(AND(S251&gt;0,OR(Inputs!C15&gt;Inputs!C20,AND(Inputs!C15=Inputs!C20,1&lt;6))),1,0)+IF(AND(AA251&gt;0,OR(Inputs!C16&gt;Inputs!C20,AND(Inputs!C16=Inputs!C20,2&lt;6))),1,0)+IF(AND(AI251&gt;0,OR(Inputs!C17&gt;Inputs!C20,AND(Inputs!C17=Inputs!C20,3&lt;6))),1,0)+IF(AND(AQ251&gt;0,OR(Inputs!C18&gt;Inputs!C20,AND(Inputs!C18=Inputs!C20,4&lt;6))),1,0)+IF(AND(AY251&gt;0,OR(Inputs!C19&gt;Inputs!C20,AND(Inputs!C19=Inputs!C20,5&lt;6))),1,0)+IF(AND(BO251&gt;0,OR(Inputs!C21&gt;Inputs!C20,AND(Inputs!C21=Inputs!C20,7&lt;6))),1,0)+IF(AND(BW251&gt;0,OR(Inputs!C22&gt;Inputs!C20,AND(Inputs!C22=Inputs!C20,8&lt;6))),1,0)+IF(AND(CE251&gt;0,OR(Inputs!C23&gt;Inputs!C20,AND(Inputs!C23=Inputs!C20,9&lt;6))),1,0)))</f>
        <v>99</v>
      </c>
      <c r="BL251" s="3">
        <f>IF(Inputs!$B$27&lt;&gt;"Ready","PENDING INPUTS",IF(A251&gt;Inputs!$B$6,0,MIN(MAX(0,(BG251+BH251+BI251)-BJ251),MAX(0,C251-D251-(IF(O251&lt;BK251,K251+L251+M251-N251,0)+IF(W251&lt;BK251,S251+T251+U251-V251,0)+IF(AE251&lt;BK251,AA251+AB251+AC251-AD251,0)+IF(AM251&lt;BK251,AI251+AJ251+AK251-AL251,0)+IF(AU251&lt;BK251,AQ251+AR251+AS251-AT251,0)+IF(BC251&lt;BK251,AY251+AZ251+BA251-BB251,0)+IF(BK251&lt;BK251,BG251+BH251+BI251-BJ251,0)+IF(BS251&lt;BK251,BO251+BP251+BQ251-BR251,0)+IF(CA251&lt;BK251,BW251+BX251+BY251-BZ251,0)+IF(CI251&lt;BK251,CE251+CF251+CG251-CH251,0))))))</f>
        <v>0</v>
      </c>
      <c r="BM251" s="3">
        <f>IF(Inputs!$B$27&lt;&gt;"Ready","PENDING INPUTS",MIN((BG251+BH251+BI251),IF(D251&gt;C251,IF(D251=0,0,BJ251*C251/D251),BJ251+BL251)))</f>
        <v>0</v>
      </c>
      <c r="BN251" s="3">
        <f>IF(Inputs!$B$27&lt;&gt;"Ready","PENDING INPUTS",MAX(0,(BG251+BH251+BI251)-BM251))</f>
        <v>0</v>
      </c>
      <c r="BO251" s="3">
        <f>IF(Inputs!$B$27&lt;&gt;"Ready","PENDING INPUTS",BV250)</f>
        <v>0</v>
      </c>
      <c r="BP251" s="3">
        <f>IF(Inputs!$B$27&lt;&gt;"Ready","PENDING INPUTS",IF(A251&lt;=Inputs!$B$6,ROUND(BO251*Inputs!C21/12,2),0))</f>
        <v>0</v>
      </c>
      <c r="BQ251" s="3">
        <f>IF(Inputs!$B$27&lt;&gt;"Ready","PENDING INPUTS",IF(AND(A251&lt;=Inputs!$B$6,BO251&gt;0),Inputs!G21,0))</f>
        <v>0</v>
      </c>
      <c r="BR251" s="3">
        <f>IF(Inputs!$B$27&lt;&gt;"Ready","PENDING INPUTS",IF(A251&gt;Inputs!$B$6,0,MIN((BO251+BP251+BQ251),IF(Inputs!H21=1,Inputs!D21,MAX(Inputs!F21,ROUND(BO251*Inputs!E21+BP251+BQ251,2))))))</f>
        <v>0</v>
      </c>
      <c r="BS251">
        <f>IF(Inputs!$B$27&lt;&gt;"Ready","PENDING INPUTS",IF(BO251&lt;=0,99,1+IF(AND(K251&gt;0,OR(Inputs!C14&gt;Inputs!C21,AND(Inputs!C14=Inputs!C21,0&lt;7))),1,0)+IF(AND(S251&gt;0,OR(Inputs!C15&gt;Inputs!C21,AND(Inputs!C15=Inputs!C21,1&lt;7))),1,0)+IF(AND(AA251&gt;0,OR(Inputs!C16&gt;Inputs!C21,AND(Inputs!C16=Inputs!C21,2&lt;7))),1,0)+IF(AND(AI251&gt;0,OR(Inputs!C17&gt;Inputs!C21,AND(Inputs!C17=Inputs!C21,3&lt;7))),1,0)+IF(AND(AQ251&gt;0,OR(Inputs!C18&gt;Inputs!C21,AND(Inputs!C18=Inputs!C21,4&lt;7))),1,0)+IF(AND(AY251&gt;0,OR(Inputs!C19&gt;Inputs!C21,AND(Inputs!C19=Inputs!C21,5&lt;7))),1,0)+IF(AND(BG251&gt;0,OR(Inputs!C20&gt;Inputs!C21,AND(Inputs!C20=Inputs!C21,6&lt;7))),1,0)+IF(AND(BW251&gt;0,OR(Inputs!C22&gt;Inputs!C21,AND(Inputs!C22=Inputs!C21,8&lt;7))),1,0)+IF(AND(CE251&gt;0,OR(Inputs!C23&gt;Inputs!C21,AND(Inputs!C23=Inputs!C21,9&lt;7))),1,0)))</f>
        <v>99</v>
      </c>
      <c r="BT251" s="3">
        <f>IF(Inputs!$B$27&lt;&gt;"Ready","PENDING INPUTS",IF(A251&gt;Inputs!$B$6,0,MIN(MAX(0,(BO251+BP251+BQ251)-BR251),MAX(0,C251-D251-(IF(O251&lt;BS251,K251+L251+M251-N251,0)+IF(W251&lt;BS251,S251+T251+U251-V251,0)+IF(AE251&lt;BS251,AA251+AB251+AC251-AD251,0)+IF(AM251&lt;BS251,AI251+AJ251+AK251-AL251,0)+IF(AU251&lt;BS251,AQ251+AR251+AS251-AT251,0)+IF(BC251&lt;BS251,AY251+AZ251+BA251-BB251,0)+IF(BK251&lt;BS251,BG251+BH251+BI251-BJ251,0)+IF(BS251&lt;BS251,BO251+BP251+BQ251-BR251,0)+IF(CA251&lt;BS251,BW251+BX251+BY251-BZ251,0)+IF(CI251&lt;BS251,CE251+CF251+CG251-CH251,0))))))</f>
        <v>0</v>
      </c>
      <c r="BU251" s="3">
        <f>IF(Inputs!$B$27&lt;&gt;"Ready","PENDING INPUTS",MIN((BO251+BP251+BQ251),IF(D251&gt;C251,IF(D251=0,0,BR251*C251/D251),BR251+BT251)))</f>
        <v>0</v>
      </c>
      <c r="BV251" s="3">
        <f>IF(Inputs!$B$27&lt;&gt;"Ready","PENDING INPUTS",MAX(0,(BO251+BP251+BQ251)-BU251))</f>
        <v>0</v>
      </c>
      <c r="BW251" s="3">
        <f>IF(Inputs!$B$27&lt;&gt;"Ready","PENDING INPUTS",CD250)</f>
        <v>0</v>
      </c>
      <c r="BX251" s="3">
        <f>IF(Inputs!$B$27&lt;&gt;"Ready","PENDING INPUTS",IF(A251&lt;=Inputs!$B$6,ROUND(BW251*Inputs!C22/12,2),0))</f>
        <v>0</v>
      </c>
      <c r="BY251" s="3">
        <f>IF(Inputs!$B$27&lt;&gt;"Ready","PENDING INPUTS",IF(AND(A251&lt;=Inputs!$B$6,BW251&gt;0),Inputs!G22,0))</f>
        <v>0</v>
      </c>
      <c r="BZ251" s="3">
        <f>IF(Inputs!$B$27&lt;&gt;"Ready","PENDING INPUTS",IF(A251&gt;Inputs!$B$6,0,MIN((BW251+BX251+BY251),IF(Inputs!H22=1,Inputs!D22,MAX(Inputs!F22,ROUND(BW251*Inputs!E22+BX251+BY251,2))))))</f>
        <v>0</v>
      </c>
      <c r="CA251">
        <f>IF(Inputs!$B$27&lt;&gt;"Ready","PENDING INPUTS",IF(BW251&lt;=0,99,1+IF(AND(K251&gt;0,OR(Inputs!C14&gt;Inputs!C22,AND(Inputs!C14=Inputs!C22,0&lt;8))),1,0)+IF(AND(S251&gt;0,OR(Inputs!C15&gt;Inputs!C22,AND(Inputs!C15=Inputs!C22,1&lt;8))),1,0)+IF(AND(AA251&gt;0,OR(Inputs!C16&gt;Inputs!C22,AND(Inputs!C16=Inputs!C22,2&lt;8))),1,0)+IF(AND(AI251&gt;0,OR(Inputs!C17&gt;Inputs!C22,AND(Inputs!C17=Inputs!C22,3&lt;8))),1,0)+IF(AND(AQ251&gt;0,OR(Inputs!C18&gt;Inputs!C22,AND(Inputs!C18=Inputs!C22,4&lt;8))),1,0)+IF(AND(AY251&gt;0,OR(Inputs!C19&gt;Inputs!C22,AND(Inputs!C19=Inputs!C22,5&lt;8))),1,0)+IF(AND(BG251&gt;0,OR(Inputs!C20&gt;Inputs!C22,AND(Inputs!C20=Inputs!C22,6&lt;8))),1,0)+IF(AND(BO251&gt;0,OR(Inputs!C21&gt;Inputs!C22,AND(Inputs!C21=Inputs!C22,7&lt;8))),1,0)+IF(AND(CE251&gt;0,OR(Inputs!C23&gt;Inputs!C22,AND(Inputs!C23=Inputs!C22,9&lt;8))),1,0)))</f>
        <v>99</v>
      </c>
      <c r="CB251" s="3">
        <f>IF(Inputs!$B$27&lt;&gt;"Ready","PENDING INPUTS",IF(A251&gt;Inputs!$B$6,0,MIN(MAX(0,(BW251+BX251+BY251)-BZ251),MAX(0,C251-D251-(IF(O251&lt;CA251,K251+L251+M251-N251,0)+IF(W251&lt;CA251,S251+T251+U251-V251,0)+IF(AE251&lt;CA251,AA251+AB251+AC251-AD251,0)+IF(AM251&lt;CA251,AI251+AJ251+AK251-AL251,0)+IF(AU251&lt;CA251,AQ251+AR251+AS251-AT251,0)+IF(BC251&lt;CA251,AY251+AZ251+BA251-BB251,0)+IF(BK251&lt;CA251,BG251+BH251+BI251-BJ251,0)+IF(BS251&lt;CA251,BO251+BP251+BQ251-BR251,0)+IF(CA251&lt;CA251,BW251+BX251+BY251-BZ251,0)+IF(CI251&lt;CA251,CE251+CF251+CG251-CH251,0))))))</f>
        <v>0</v>
      </c>
      <c r="CC251" s="3">
        <f>IF(Inputs!$B$27&lt;&gt;"Ready","PENDING INPUTS",MIN((BW251+BX251+BY251),IF(D251&gt;C251,IF(D251=0,0,BZ251*C251/D251),BZ251+CB251)))</f>
        <v>0</v>
      </c>
      <c r="CD251" s="3">
        <f>IF(Inputs!$B$27&lt;&gt;"Ready","PENDING INPUTS",MAX(0,(BW251+BX251+BY251)-CC251))</f>
        <v>0</v>
      </c>
      <c r="CE251" s="3">
        <f>IF(Inputs!$B$27&lt;&gt;"Ready","PENDING INPUTS",CL250)</f>
        <v>0</v>
      </c>
      <c r="CF251" s="3">
        <f>IF(Inputs!$B$27&lt;&gt;"Ready","PENDING INPUTS",IF(A251&lt;=Inputs!$B$6,ROUND(CE251*Inputs!C23/12,2),0))</f>
        <v>0</v>
      </c>
      <c r="CG251" s="3">
        <f>IF(Inputs!$B$27&lt;&gt;"Ready","PENDING INPUTS",IF(AND(A251&lt;=Inputs!$B$6,CE251&gt;0),Inputs!G23,0))</f>
        <v>0</v>
      </c>
      <c r="CH251" s="3">
        <f>IF(Inputs!$B$27&lt;&gt;"Ready","PENDING INPUTS",IF(A251&gt;Inputs!$B$6,0,MIN((CE251+CF251+CG251),IF(Inputs!H23=1,Inputs!D23,MAX(Inputs!F23,ROUND(CE251*Inputs!E23+CF251+CG251,2))))))</f>
        <v>0</v>
      </c>
      <c r="CI251">
        <f>IF(Inputs!$B$27&lt;&gt;"Ready","PENDING INPUTS",IF(CE251&lt;=0,99,1+IF(AND(K251&gt;0,OR(Inputs!C14&gt;Inputs!C23,AND(Inputs!C14=Inputs!C23,0&lt;9))),1,0)+IF(AND(S251&gt;0,OR(Inputs!C15&gt;Inputs!C23,AND(Inputs!C15=Inputs!C23,1&lt;9))),1,0)+IF(AND(AA251&gt;0,OR(Inputs!C16&gt;Inputs!C23,AND(Inputs!C16=Inputs!C23,2&lt;9))),1,0)+IF(AND(AI251&gt;0,OR(Inputs!C17&gt;Inputs!C23,AND(Inputs!C17=Inputs!C23,3&lt;9))),1,0)+IF(AND(AQ251&gt;0,OR(Inputs!C18&gt;Inputs!C23,AND(Inputs!C18=Inputs!C23,4&lt;9))),1,0)+IF(AND(AY251&gt;0,OR(Inputs!C19&gt;Inputs!C23,AND(Inputs!C19=Inputs!C23,5&lt;9))),1,0)+IF(AND(BG251&gt;0,OR(Inputs!C20&gt;Inputs!C23,AND(Inputs!C20=Inputs!C23,6&lt;9))),1,0)+IF(AND(BO251&gt;0,OR(Inputs!C21&gt;Inputs!C23,AND(Inputs!C21=Inputs!C23,7&lt;9))),1,0)+IF(AND(BW251&gt;0,OR(Inputs!C22&gt;Inputs!C23,AND(Inputs!C22=Inputs!C23,8&lt;9))),1,0)))</f>
        <v>99</v>
      </c>
      <c r="CJ251" s="3">
        <f>IF(Inputs!$B$27&lt;&gt;"Ready","PENDING INPUTS",IF(A251&gt;Inputs!$B$6,0,MIN(MAX(0,(CE251+CF251+CG251)-CH251),MAX(0,C251-D251-(IF(O251&lt;CI251,K251+L251+M251-N251,0)+IF(W251&lt;CI251,S251+T251+U251-V251,0)+IF(AE251&lt;CI251,AA251+AB251+AC251-AD251,0)+IF(AM251&lt;CI251,AI251+AJ251+AK251-AL251,0)+IF(AU251&lt;CI251,AQ251+AR251+AS251-AT251,0)+IF(BC251&lt;CI251,AY251+AZ251+BA251-BB251,0)+IF(BK251&lt;CI251,BG251+BH251+BI251-BJ251,0)+IF(BS251&lt;CI251,BO251+BP251+BQ251-BR251,0)+IF(CA251&lt;CI251,BW251+BX251+BY251-BZ251,0)+IF(CI251&lt;CI251,CE251+CF251+CG251-CH251,0))))))</f>
        <v>0</v>
      </c>
      <c r="CK251" s="3">
        <f>IF(Inputs!$B$27&lt;&gt;"Ready","PENDING INPUTS",MIN((CE251+CF251+CG251),IF(D251&gt;C251,IF(D251=0,0,CH251*C251/D251),CH251+CJ251)))</f>
        <v>0</v>
      </c>
      <c r="CL251" s="3">
        <f>IF(Inputs!$B$27&lt;&gt;"Ready","PENDING INPUTS",MAX(0,(CE251+CF251+CG251)-CK251))</f>
        <v>0</v>
      </c>
    </row>
    <row r="252" spans="1:90" ht="27.95" customHeight="1" x14ac:dyDescent="0.25">
      <c r="A252">
        <v>248</v>
      </c>
      <c r="B252" s="13">
        <f>IF(Inputs!$B$27&lt;&gt;"Ready","PENDING INPUTS",EDATE(Inputs!$B$5,A252-1))</f>
        <v>53813</v>
      </c>
      <c r="C252" s="3">
        <f>IF(Inputs!$B$27&lt;&gt;"Ready","PENDING INPUTS",IF(A252&lt;=Inputs!$B$6,MAX(0,Inputs!$B$4+IF(A252=Inputs!$B$7,Inputs!$B$8,0)+IF(A252=Inputs!$B$9,Inputs!$B$10,0)),0))</f>
        <v>0</v>
      </c>
      <c r="D252" s="3">
        <f>IF(Inputs!$B$27&lt;&gt;"Ready","PENDING INPUTS",SUM(N252,V252,AD252,AL252,AT252,BB252,BJ252,BR252,BZ252,CH252))</f>
        <v>0</v>
      </c>
      <c r="E252" s="3">
        <f>IF(Inputs!$B$27&lt;&gt;"Ready","PENDING INPUTS",MAX(0,D252-C252))</f>
        <v>0</v>
      </c>
      <c r="F252" s="3">
        <f>IF(Inputs!$B$27&lt;&gt;"Ready","PENDING INPUTS",SUM(Q252,Y252,AG252,AO252,AW252,BE252,BM252,BU252,CC252,CK252))</f>
        <v>0</v>
      </c>
      <c r="G252" s="3">
        <f>IF(Inputs!$B$27&lt;&gt;"Ready","PENDING INPUTS",SUM(L252,T252,AB252,AJ252,AR252,AZ252,BH252,BP252,BX252,CF252))</f>
        <v>0</v>
      </c>
      <c r="H252" s="3">
        <f>IF(Inputs!$B$27&lt;&gt;"Ready","PENDING INPUTS",SUM(M252,U252,AC252,AK252,AS252,BA252,BI252,BQ252,BY252,CG252))</f>
        <v>0</v>
      </c>
      <c r="I252" s="3">
        <f>IF(Inputs!$B$27&lt;&gt;"Ready","PENDING INPUTS",SUM(R252,Z252,AH252,AP252,AX252,BF252,BN252,BV252,CD252,CL252))</f>
        <v>0</v>
      </c>
      <c r="J252" t="str">
        <f>IF(Inputs!$B$27&lt;&gt;"Ready","PENDING INPUTS",IF(A252&gt;Inputs!$B$6,"Beyond horizon",IF(E252&gt;0.005,"MINIMUM SHORTFALL",IF(I252&lt;0.005,"Paid off","In progress"))))</f>
        <v>Beyond horizon</v>
      </c>
      <c r="K252" s="3">
        <f>IF(Inputs!$B$27&lt;&gt;"Ready","PENDING INPUTS",R251)</f>
        <v>0</v>
      </c>
      <c r="L252" s="3">
        <f>IF(Inputs!$B$27&lt;&gt;"Ready","PENDING INPUTS",IF(A252&lt;=Inputs!$B$6,ROUND(K252*Inputs!C14/12,2),0))</f>
        <v>0</v>
      </c>
      <c r="M252" s="3">
        <f>IF(Inputs!$B$27&lt;&gt;"Ready","PENDING INPUTS",IF(AND(A252&lt;=Inputs!$B$6,K252&gt;0),Inputs!G14,0))</f>
        <v>0</v>
      </c>
      <c r="N252" s="3">
        <f>IF(Inputs!$B$27&lt;&gt;"Ready","PENDING INPUTS",IF(A252&gt;Inputs!$B$6,0,MIN((K252+L252+M252),IF(Inputs!H14=1,Inputs!D14,MAX(Inputs!F14,ROUND(K252*Inputs!E14+L252+M252,2))))))</f>
        <v>0</v>
      </c>
      <c r="O252">
        <f>IF(Inputs!$B$27&lt;&gt;"Ready","PENDING INPUTS",IF(K252&lt;=0,99,1+IF(AND(S252&gt;0,OR(Inputs!C15&gt;Inputs!C14,AND(Inputs!C15=Inputs!C14,1&lt;0))),1,0)+IF(AND(AA252&gt;0,OR(Inputs!C16&gt;Inputs!C14,AND(Inputs!C16=Inputs!C14,2&lt;0))),1,0)+IF(AND(AI252&gt;0,OR(Inputs!C17&gt;Inputs!C14,AND(Inputs!C17=Inputs!C14,3&lt;0))),1,0)+IF(AND(AQ252&gt;0,OR(Inputs!C18&gt;Inputs!C14,AND(Inputs!C18=Inputs!C14,4&lt;0))),1,0)+IF(AND(AY252&gt;0,OR(Inputs!C19&gt;Inputs!C14,AND(Inputs!C19=Inputs!C14,5&lt;0))),1,0)+IF(AND(BG252&gt;0,OR(Inputs!C20&gt;Inputs!C14,AND(Inputs!C20=Inputs!C14,6&lt;0))),1,0)+IF(AND(BO252&gt;0,OR(Inputs!C21&gt;Inputs!C14,AND(Inputs!C21=Inputs!C14,7&lt;0))),1,0)+IF(AND(BW252&gt;0,OR(Inputs!C22&gt;Inputs!C14,AND(Inputs!C22=Inputs!C14,8&lt;0))),1,0)+IF(AND(CE252&gt;0,OR(Inputs!C23&gt;Inputs!C14,AND(Inputs!C23=Inputs!C14,9&lt;0))),1,0)))</f>
        <v>99</v>
      </c>
      <c r="P252" s="3">
        <f>IF(Inputs!$B$27&lt;&gt;"Ready","PENDING INPUTS",IF(A252&gt;Inputs!$B$6,0,MIN(MAX(0,(K252+L252+M252)-N252),MAX(0,C252-D252-(IF(O252&lt;O252,K252+L252+M252-N252,0)+IF(W252&lt;O252,S252+T252+U252-V252,0)+IF(AE252&lt;O252,AA252+AB252+AC252-AD252,0)+IF(AM252&lt;O252,AI252+AJ252+AK252-AL252,0)+IF(AU252&lt;O252,AQ252+AR252+AS252-AT252,0)+IF(BC252&lt;O252,AY252+AZ252+BA252-BB252,0)+IF(BK252&lt;O252,BG252+BH252+BI252-BJ252,0)+IF(BS252&lt;O252,BO252+BP252+BQ252-BR252,0)+IF(CA252&lt;O252,BW252+BX252+BY252-BZ252,0)+IF(CI252&lt;O252,CE252+CF252+CG252-CH252,0))))))</f>
        <v>0</v>
      </c>
      <c r="Q252" s="3">
        <f>IF(Inputs!$B$27&lt;&gt;"Ready","PENDING INPUTS",MIN((K252+L252+M252),IF(D252&gt;C252,IF(D252=0,0,N252*C252/D252),N252+P252)))</f>
        <v>0</v>
      </c>
      <c r="R252" s="3">
        <f>IF(Inputs!$B$27&lt;&gt;"Ready","PENDING INPUTS",MAX(0,(K252+L252+M252)-Q252))</f>
        <v>0</v>
      </c>
      <c r="S252" s="3">
        <f>IF(Inputs!$B$27&lt;&gt;"Ready","PENDING INPUTS",Z251)</f>
        <v>0</v>
      </c>
      <c r="T252" s="3">
        <f>IF(Inputs!$B$27&lt;&gt;"Ready","PENDING INPUTS",IF(A252&lt;=Inputs!$B$6,ROUND(S252*Inputs!C15/12,2),0))</f>
        <v>0</v>
      </c>
      <c r="U252" s="3">
        <f>IF(Inputs!$B$27&lt;&gt;"Ready","PENDING INPUTS",IF(AND(A252&lt;=Inputs!$B$6,S252&gt;0),Inputs!G15,0))</f>
        <v>0</v>
      </c>
      <c r="V252" s="3">
        <f>IF(Inputs!$B$27&lt;&gt;"Ready","PENDING INPUTS",IF(A252&gt;Inputs!$B$6,0,MIN((S252+T252+U252),IF(Inputs!H15=1,Inputs!D15,MAX(Inputs!F15,ROUND(S252*Inputs!E15+T252+U252,2))))))</f>
        <v>0</v>
      </c>
      <c r="W252">
        <f>IF(Inputs!$B$27&lt;&gt;"Ready","PENDING INPUTS",IF(S252&lt;=0,99,1+IF(AND(K252&gt;0,OR(Inputs!C14&gt;Inputs!C15,AND(Inputs!C14=Inputs!C15,0&lt;1))),1,0)+IF(AND(AA252&gt;0,OR(Inputs!C16&gt;Inputs!C15,AND(Inputs!C16=Inputs!C15,2&lt;1))),1,0)+IF(AND(AI252&gt;0,OR(Inputs!C17&gt;Inputs!C15,AND(Inputs!C17=Inputs!C15,3&lt;1))),1,0)+IF(AND(AQ252&gt;0,OR(Inputs!C18&gt;Inputs!C15,AND(Inputs!C18=Inputs!C15,4&lt;1))),1,0)+IF(AND(AY252&gt;0,OR(Inputs!C19&gt;Inputs!C15,AND(Inputs!C19=Inputs!C15,5&lt;1))),1,0)+IF(AND(BG252&gt;0,OR(Inputs!C20&gt;Inputs!C15,AND(Inputs!C20=Inputs!C15,6&lt;1))),1,0)+IF(AND(BO252&gt;0,OR(Inputs!C21&gt;Inputs!C15,AND(Inputs!C21=Inputs!C15,7&lt;1))),1,0)+IF(AND(BW252&gt;0,OR(Inputs!C22&gt;Inputs!C15,AND(Inputs!C22=Inputs!C15,8&lt;1))),1,0)+IF(AND(CE252&gt;0,OR(Inputs!C23&gt;Inputs!C15,AND(Inputs!C23=Inputs!C15,9&lt;1))),1,0)))</f>
        <v>99</v>
      </c>
      <c r="X252" s="3">
        <f>IF(Inputs!$B$27&lt;&gt;"Ready","PENDING INPUTS",IF(A252&gt;Inputs!$B$6,0,MIN(MAX(0,(S252+T252+U252)-V252),MAX(0,C252-D252-(IF(O252&lt;W252,K252+L252+M252-N252,0)+IF(W252&lt;W252,S252+T252+U252-V252,0)+IF(AE252&lt;W252,AA252+AB252+AC252-AD252,0)+IF(AM252&lt;W252,AI252+AJ252+AK252-AL252,0)+IF(AU252&lt;W252,AQ252+AR252+AS252-AT252,0)+IF(BC252&lt;W252,AY252+AZ252+BA252-BB252,0)+IF(BK252&lt;W252,BG252+BH252+BI252-BJ252,0)+IF(BS252&lt;W252,BO252+BP252+BQ252-BR252,0)+IF(CA252&lt;W252,BW252+BX252+BY252-BZ252,0)+IF(CI252&lt;W252,CE252+CF252+CG252-CH252,0))))))</f>
        <v>0</v>
      </c>
      <c r="Y252" s="3">
        <f>IF(Inputs!$B$27&lt;&gt;"Ready","PENDING INPUTS",MIN((S252+T252+U252),IF(D252&gt;C252,IF(D252=0,0,V252*C252/D252),V252+X252)))</f>
        <v>0</v>
      </c>
      <c r="Z252" s="3">
        <f>IF(Inputs!$B$27&lt;&gt;"Ready","PENDING INPUTS",MAX(0,(S252+T252+U252)-Y252))</f>
        <v>0</v>
      </c>
      <c r="AA252" s="3">
        <f>IF(Inputs!$B$27&lt;&gt;"Ready","PENDING INPUTS",AH251)</f>
        <v>0</v>
      </c>
      <c r="AB252" s="3">
        <f>IF(Inputs!$B$27&lt;&gt;"Ready","PENDING INPUTS",IF(A252&lt;=Inputs!$B$6,ROUND(AA252*Inputs!C16/12,2),0))</f>
        <v>0</v>
      </c>
      <c r="AC252" s="3">
        <f>IF(Inputs!$B$27&lt;&gt;"Ready","PENDING INPUTS",IF(AND(A252&lt;=Inputs!$B$6,AA252&gt;0),Inputs!G16,0))</f>
        <v>0</v>
      </c>
      <c r="AD252" s="3">
        <f>IF(Inputs!$B$27&lt;&gt;"Ready","PENDING INPUTS",IF(A252&gt;Inputs!$B$6,0,MIN((AA252+AB252+AC252),IF(Inputs!H16=1,Inputs!D16,MAX(Inputs!F16,ROUND(AA252*Inputs!E16+AB252+AC252,2))))))</f>
        <v>0</v>
      </c>
      <c r="AE252">
        <f>IF(Inputs!$B$27&lt;&gt;"Ready","PENDING INPUTS",IF(AA252&lt;=0,99,1+IF(AND(K252&gt;0,OR(Inputs!C14&gt;Inputs!C16,AND(Inputs!C14=Inputs!C16,0&lt;2))),1,0)+IF(AND(S252&gt;0,OR(Inputs!C15&gt;Inputs!C16,AND(Inputs!C15=Inputs!C16,1&lt;2))),1,0)+IF(AND(AI252&gt;0,OR(Inputs!C17&gt;Inputs!C16,AND(Inputs!C17=Inputs!C16,3&lt;2))),1,0)+IF(AND(AQ252&gt;0,OR(Inputs!C18&gt;Inputs!C16,AND(Inputs!C18=Inputs!C16,4&lt;2))),1,0)+IF(AND(AY252&gt;0,OR(Inputs!C19&gt;Inputs!C16,AND(Inputs!C19=Inputs!C16,5&lt;2))),1,0)+IF(AND(BG252&gt;0,OR(Inputs!C20&gt;Inputs!C16,AND(Inputs!C20=Inputs!C16,6&lt;2))),1,0)+IF(AND(BO252&gt;0,OR(Inputs!C21&gt;Inputs!C16,AND(Inputs!C21=Inputs!C16,7&lt;2))),1,0)+IF(AND(BW252&gt;0,OR(Inputs!C22&gt;Inputs!C16,AND(Inputs!C22=Inputs!C16,8&lt;2))),1,0)+IF(AND(CE252&gt;0,OR(Inputs!C23&gt;Inputs!C16,AND(Inputs!C23=Inputs!C16,9&lt;2))),1,0)))</f>
        <v>99</v>
      </c>
      <c r="AF252" s="3">
        <f>IF(Inputs!$B$27&lt;&gt;"Ready","PENDING INPUTS",IF(A252&gt;Inputs!$B$6,0,MIN(MAX(0,(AA252+AB252+AC252)-AD252),MAX(0,C252-D252-(IF(O252&lt;AE252,K252+L252+M252-N252,0)+IF(W252&lt;AE252,S252+T252+U252-V252,0)+IF(AE252&lt;AE252,AA252+AB252+AC252-AD252,0)+IF(AM252&lt;AE252,AI252+AJ252+AK252-AL252,0)+IF(AU252&lt;AE252,AQ252+AR252+AS252-AT252,0)+IF(BC252&lt;AE252,AY252+AZ252+BA252-BB252,0)+IF(BK252&lt;AE252,BG252+BH252+BI252-BJ252,0)+IF(BS252&lt;AE252,BO252+BP252+BQ252-BR252,0)+IF(CA252&lt;AE252,BW252+BX252+BY252-BZ252,0)+IF(CI252&lt;AE252,CE252+CF252+CG252-CH252,0))))))</f>
        <v>0</v>
      </c>
      <c r="AG252" s="3">
        <f>IF(Inputs!$B$27&lt;&gt;"Ready","PENDING INPUTS",MIN((AA252+AB252+AC252),IF(D252&gt;C252,IF(D252=0,0,AD252*C252/D252),AD252+AF252)))</f>
        <v>0</v>
      </c>
      <c r="AH252" s="3">
        <f>IF(Inputs!$B$27&lt;&gt;"Ready","PENDING INPUTS",MAX(0,(AA252+AB252+AC252)-AG252))</f>
        <v>0</v>
      </c>
      <c r="AI252" s="3">
        <f>IF(Inputs!$B$27&lt;&gt;"Ready","PENDING INPUTS",AP251)</f>
        <v>0</v>
      </c>
      <c r="AJ252" s="3">
        <f>IF(Inputs!$B$27&lt;&gt;"Ready","PENDING INPUTS",IF(A252&lt;=Inputs!$B$6,ROUND(AI252*Inputs!C17/12,2),0))</f>
        <v>0</v>
      </c>
      <c r="AK252" s="3">
        <f>IF(Inputs!$B$27&lt;&gt;"Ready","PENDING INPUTS",IF(AND(A252&lt;=Inputs!$B$6,AI252&gt;0),Inputs!G17,0))</f>
        <v>0</v>
      </c>
      <c r="AL252" s="3">
        <f>IF(Inputs!$B$27&lt;&gt;"Ready","PENDING INPUTS",IF(A252&gt;Inputs!$B$6,0,MIN((AI252+AJ252+AK252),IF(Inputs!H17=1,Inputs!D17,MAX(Inputs!F17,ROUND(AI252*Inputs!E17+AJ252+AK252,2))))))</f>
        <v>0</v>
      </c>
      <c r="AM252">
        <f>IF(Inputs!$B$27&lt;&gt;"Ready","PENDING INPUTS",IF(AI252&lt;=0,99,1+IF(AND(K252&gt;0,OR(Inputs!C14&gt;Inputs!C17,AND(Inputs!C14=Inputs!C17,0&lt;3))),1,0)+IF(AND(S252&gt;0,OR(Inputs!C15&gt;Inputs!C17,AND(Inputs!C15=Inputs!C17,1&lt;3))),1,0)+IF(AND(AA252&gt;0,OR(Inputs!C16&gt;Inputs!C17,AND(Inputs!C16=Inputs!C17,2&lt;3))),1,0)+IF(AND(AQ252&gt;0,OR(Inputs!C18&gt;Inputs!C17,AND(Inputs!C18=Inputs!C17,4&lt;3))),1,0)+IF(AND(AY252&gt;0,OR(Inputs!C19&gt;Inputs!C17,AND(Inputs!C19=Inputs!C17,5&lt;3))),1,0)+IF(AND(BG252&gt;0,OR(Inputs!C20&gt;Inputs!C17,AND(Inputs!C20=Inputs!C17,6&lt;3))),1,0)+IF(AND(BO252&gt;0,OR(Inputs!C21&gt;Inputs!C17,AND(Inputs!C21=Inputs!C17,7&lt;3))),1,0)+IF(AND(BW252&gt;0,OR(Inputs!C22&gt;Inputs!C17,AND(Inputs!C22=Inputs!C17,8&lt;3))),1,0)+IF(AND(CE252&gt;0,OR(Inputs!C23&gt;Inputs!C17,AND(Inputs!C23=Inputs!C17,9&lt;3))),1,0)))</f>
        <v>99</v>
      </c>
      <c r="AN252" s="3">
        <f>IF(Inputs!$B$27&lt;&gt;"Ready","PENDING INPUTS",IF(A252&gt;Inputs!$B$6,0,MIN(MAX(0,(AI252+AJ252+AK252)-AL252),MAX(0,C252-D252-(IF(O252&lt;AM252,K252+L252+M252-N252,0)+IF(W252&lt;AM252,S252+T252+U252-V252,0)+IF(AE252&lt;AM252,AA252+AB252+AC252-AD252,0)+IF(AM252&lt;AM252,AI252+AJ252+AK252-AL252,0)+IF(AU252&lt;AM252,AQ252+AR252+AS252-AT252,0)+IF(BC252&lt;AM252,AY252+AZ252+BA252-BB252,0)+IF(BK252&lt;AM252,BG252+BH252+BI252-BJ252,0)+IF(BS252&lt;AM252,BO252+BP252+BQ252-BR252,0)+IF(CA252&lt;AM252,BW252+BX252+BY252-BZ252,0)+IF(CI252&lt;AM252,CE252+CF252+CG252-CH252,0))))))</f>
        <v>0</v>
      </c>
      <c r="AO252" s="3">
        <f>IF(Inputs!$B$27&lt;&gt;"Ready","PENDING INPUTS",MIN((AI252+AJ252+AK252),IF(D252&gt;C252,IF(D252=0,0,AL252*C252/D252),AL252+AN252)))</f>
        <v>0</v>
      </c>
      <c r="AP252" s="3">
        <f>IF(Inputs!$B$27&lt;&gt;"Ready","PENDING INPUTS",MAX(0,(AI252+AJ252+AK252)-AO252))</f>
        <v>0</v>
      </c>
      <c r="AQ252" s="3">
        <f>IF(Inputs!$B$27&lt;&gt;"Ready","PENDING INPUTS",AX251)</f>
        <v>0</v>
      </c>
      <c r="AR252" s="3">
        <f>IF(Inputs!$B$27&lt;&gt;"Ready","PENDING INPUTS",IF(A252&lt;=Inputs!$B$6,ROUND(AQ252*Inputs!C18/12,2),0))</f>
        <v>0</v>
      </c>
      <c r="AS252" s="3">
        <f>IF(Inputs!$B$27&lt;&gt;"Ready","PENDING INPUTS",IF(AND(A252&lt;=Inputs!$B$6,AQ252&gt;0),Inputs!G18,0))</f>
        <v>0</v>
      </c>
      <c r="AT252" s="3">
        <f>IF(Inputs!$B$27&lt;&gt;"Ready","PENDING INPUTS",IF(A252&gt;Inputs!$B$6,0,MIN((AQ252+AR252+AS252),IF(Inputs!H18=1,Inputs!D18,MAX(Inputs!F18,ROUND(AQ252*Inputs!E18+AR252+AS252,2))))))</f>
        <v>0</v>
      </c>
      <c r="AU252">
        <f>IF(Inputs!$B$27&lt;&gt;"Ready","PENDING INPUTS",IF(AQ252&lt;=0,99,1+IF(AND(K252&gt;0,OR(Inputs!C14&gt;Inputs!C18,AND(Inputs!C14=Inputs!C18,0&lt;4))),1,0)+IF(AND(S252&gt;0,OR(Inputs!C15&gt;Inputs!C18,AND(Inputs!C15=Inputs!C18,1&lt;4))),1,0)+IF(AND(AA252&gt;0,OR(Inputs!C16&gt;Inputs!C18,AND(Inputs!C16=Inputs!C18,2&lt;4))),1,0)+IF(AND(AI252&gt;0,OR(Inputs!C17&gt;Inputs!C18,AND(Inputs!C17=Inputs!C18,3&lt;4))),1,0)+IF(AND(AY252&gt;0,OR(Inputs!C19&gt;Inputs!C18,AND(Inputs!C19=Inputs!C18,5&lt;4))),1,0)+IF(AND(BG252&gt;0,OR(Inputs!C20&gt;Inputs!C18,AND(Inputs!C20=Inputs!C18,6&lt;4))),1,0)+IF(AND(BO252&gt;0,OR(Inputs!C21&gt;Inputs!C18,AND(Inputs!C21=Inputs!C18,7&lt;4))),1,0)+IF(AND(BW252&gt;0,OR(Inputs!C22&gt;Inputs!C18,AND(Inputs!C22=Inputs!C18,8&lt;4))),1,0)+IF(AND(CE252&gt;0,OR(Inputs!C23&gt;Inputs!C18,AND(Inputs!C23=Inputs!C18,9&lt;4))),1,0)))</f>
        <v>99</v>
      </c>
      <c r="AV252" s="3">
        <f>IF(Inputs!$B$27&lt;&gt;"Ready","PENDING INPUTS",IF(A252&gt;Inputs!$B$6,0,MIN(MAX(0,(AQ252+AR252+AS252)-AT252),MAX(0,C252-D252-(IF(O252&lt;AU252,K252+L252+M252-N252,0)+IF(W252&lt;AU252,S252+T252+U252-V252,0)+IF(AE252&lt;AU252,AA252+AB252+AC252-AD252,0)+IF(AM252&lt;AU252,AI252+AJ252+AK252-AL252,0)+IF(AU252&lt;AU252,AQ252+AR252+AS252-AT252,0)+IF(BC252&lt;AU252,AY252+AZ252+BA252-BB252,0)+IF(BK252&lt;AU252,BG252+BH252+BI252-BJ252,0)+IF(BS252&lt;AU252,BO252+BP252+BQ252-BR252,0)+IF(CA252&lt;AU252,BW252+BX252+BY252-BZ252,0)+IF(CI252&lt;AU252,CE252+CF252+CG252-CH252,0))))))</f>
        <v>0</v>
      </c>
      <c r="AW252" s="3">
        <f>IF(Inputs!$B$27&lt;&gt;"Ready","PENDING INPUTS",MIN((AQ252+AR252+AS252),IF(D252&gt;C252,IF(D252=0,0,AT252*C252/D252),AT252+AV252)))</f>
        <v>0</v>
      </c>
      <c r="AX252" s="3">
        <f>IF(Inputs!$B$27&lt;&gt;"Ready","PENDING INPUTS",MAX(0,(AQ252+AR252+AS252)-AW252))</f>
        <v>0</v>
      </c>
      <c r="AY252" s="3">
        <f>IF(Inputs!$B$27&lt;&gt;"Ready","PENDING INPUTS",BF251)</f>
        <v>0</v>
      </c>
      <c r="AZ252" s="3">
        <f>IF(Inputs!$B$27&lt;&gt;"Ready","PENDING INPUTS",IF(A252&lt;=Inputs!$B$6,ROUND(AY252*Inputs!C19/12,2),0))</f>
        <v>0</v>
      </c>
      <c r="BA252" s="3">
        <f>IF(Inputs!$B$27&lt;&gt;"Ready","PENDING INPUTS",IF(AND(A252&lt;=Inputs!$B$6,AY252&gt;0),Inputs!G19,0))</f>
        <v>0</v>
      </c>
      <c r="BB252" s="3">
        <f>IF(Inputs!$B$27&lt;&gt;"Ready","PENDING INPUTS",IF(A252&gt;Inputs!$B$6,0,MIN((AY252+AZ252+BA252),IF(Inputs!H19=1,Inputs!D19,MAX(Inputs!F19,ROUND(AY252*Inputs!E19+AZ252+BA252,2))))))</f>
        <v>0</v>
      </c>
      <c r="BC252">
        <f>IF(Inputs!$B$27&lt;&gt;"Ready","PENDING INPUTS",IF(AY252&lt;=0,99,1+IF(AND(K252&gt;0,OR(Inputs!C14&gt;Inputs!C19,AND(Inputs!C14=Inputs!C19,0&lt;5))),1,0)+IF(AND(S252&gt;0,OR(Inputs!C15&gt;Inputs!C19,AND(Inputs!C15=Inputs!C19,1&lt;5))),1,0)+IF(AND(AA252&gt;0,OR(Inputs!C16&gt;Inputs!C19,AND(Inputs!C16=Inputs!C19,2&lt;5))),1,0)+IF(AND(AI252&gt;0,OR(Inputs!C17&gt;Inputs!C19,AND(Inputs!C17=Inputs!C19,3&lt;5))),1,0)+IF(AND(AQ252&gt;0,OR(Inputs!C18&gt;Inputs!C19,AND(Inputs!C18=Inputs!C19,4&lt;5))),1,0)+IF(AND(BG252&gt;0,OR(Inputs!C20&gt;Inputs!C19,AND(Inputs!C20=Inputs!C19,6&lt;5))),1,0)+IF(AND(BO252&gt;0,OR(Inputs!C21&gt;Inputs!C19,AND(Inputs!C21=Inputs!C19,7&lt;5))),1,0)+IF(AND(BW252&gt;0,OR(Inputs!C22&gt;Inputs!C19,AND(Inputs!C22=Inputs!C19,8&lt;5))),1,0)+IF(AND(CE252&gt;0,OR(Inputs!C23&gt;Inputs!C19,AND(Inputs!C23=Inputs!C19,9&lt;5))),1,0)))</f>
        <v>99</v>
      </c>
      <c r="BD252" s="3">
        <f>IF(Inputs!$B$27&lt;&gt;"Ready","PENDING INPUTS",IF(A252&gt;Inputs!$B$6,0,MIN(MAX(0,(AY252+AZ252+BA252)-BB252),MAX(0,C252-D252-(IF(O252&lt;BC252,K252+L252+M252-N252,0)+IF(W252&lt;BC252,S252+T252+U252-V252,0)+IF(AE252&lt;BC252,AA252+AB252+AC252-AD252,0)+IF(AM252&lt;BC252,AI252+AJ252+AK252-AL252,0)+IF(AU252&lt;BC252,AQ252+AR252+AS252-AT252,0)+IF(BC252&lt;BC252,AY252+AZ252+BA252-BB252,0)+IF(BK252&lt;BC252,BG252+BH252+BI252-BJ252,0)+IF(BS252&lt;BC252,BO252+BP252+BQ252-BR252,0)+IF(CA252&lt;BC252,BW252+BX252+BY252-BZ252,0)+IF(CI252&lt;BC252,CE252+CF252+CG252-CH252,0))))))</f>
        <v>0</v>
      </c>
      <c r="BE252" s="3">
        <f>IF(Inputs!$B$27&lt;&gt;"Ready","PENDING INPUTS",MIN((AY252+AZ252+BA252),IF(D252&gt;C252,IF(D252=0,0,BB252*C252/D252),BB252+BD252)))</f>
        <v>0</v>
      </c>
      <c r="BF252" s="3">
        <f>IF(Inputs!$B$27&lt;&gt;"Ready","PENDING INPUTS",MAX(0,(AY252+AZ252+BA252)-BE252))</f>
        <v>0</v>
      </c>
      <c r="BG252" s="3">
        <f>IF(Inputs!$B$27&lt;&gt;"Ready","PENDING INPUTS",BN251)</f>
        <v>0</v>
      </c>
      <c r="BH252" s="3">
        <f>IF(Inputs!$B$27&lt;&gt;"Ready","PENDING INPUTS",IF(A252&lt;=Inputs!$B$6,ROUND(BG252*Inputs!C20/12,2),0))</f>
        <v>0</v>
      </c>
      <c r="BI252" s="3">
        <f>IF(Inputs!$B$27&lt;&gt;"Ready","PENDING INPUTS",IF(AND(A252&lt;=Inputs!$B$6,BG252&gt;0),Inputs!G20,0))</f>
        <v>0</v>
      </c>
      <c r="BJ252" s="3">
        <f>IF(Inputs!$B$27&lt;&gt;"Ready","PENDING INPUTS",IF(A252&gt;Inputs!$B$6,0,MIN((BG252+BH252+BI252),IF(Inputs!H20=1,Inputs!D20,MAX(Inputs!F20,ROUND(BG252*Inputs!E20+BH252+BI252,2))))))</f>
        <v>0</v>
      </c>
      <c r="BK252">
        <f>IF(Inputs!$B$27&lt;&gt;"Ready","PENDING INPUTS",IF(BG252&lt;=0,99,1+IF(AND(K252&gt;0,OR(Inputs!C14&gt;Inputs!C20,AND(Inputs!C14=Inputs!C20,0&lt;6))),1,0)+IF(AND(S252&gt;0,OR(Inputs!C15&gt;Inputs!C20,AND(Inputs!C15=Inputs!C20,1&lt;6))),1,0)+IF(AND(AA252&gt;0,OR(Inputs!C16&gt;Inputs!C20,AND(Inputs!C16=Inputs!C20,2&lt;6))),1,0)+IF(AND(AI252&gt;0,OR(Inputs!C17&gt;Inputs!C20,AND(Inputs!C17=Inputs!C20,3&lt;6))),1,0)+IF(AND(AQ252&gt;0,OR(Inputs!C18&gt;Inputs!C20,AND(Inputs!C18=Inputs!C20,4&lt;6))),1,0)+IF(AND(AY252&gt;0,OR(Inputs!C19&gt;Inputs!C20,AND(Inputs!C19=Inputs!C20,5&lt;6))),1,0)+IF(AND(BO252&gt;0,OR(Inputs!C21&gt;Inputs!C20,AND(Inputs!C21=Inputs!C20,7&lt;6))),1,0)+IF(AND(BW252&gt;0,OR(Inputs!C22&gt;Inputs!C20,AND(Inputs!C22=Inputs!C20,8&lt;6))),1,0)+IF(AND(CE252&gt;0,OR(Inputs!C23&gt;Inputs!C20,AND(Inputs!C23=Inputs!C20,9&lt;6))),1,0)))</f>
        <v>99</v>
      </c>
      <c r="BL252" s="3">
        <f>IF(Inputs!$B$27&lt;&gt;"Ready","PENDING INPUTS",IF(A252&gt;Inputs!$B$6,0,MIN(MAX(0,(BG252+BH252+BI252)-BJ252),MAX(0,C252-D252-(IF(O252&lt;BK252,K252+L252+M252-N252,0)+IF(W252&lt;BK252,S252+T252+U252-V252,0)+IF(AE252&lt;BK252,AA252+AB252+AC252-AD252,0)+IF(AM252&lt;BK252,AI252+AJ252+AK252-AL252,0)+IF(AU252&lt;BK252,AQ252+AR252+AS252-AT252,0)+IF(BC252&lt;BK252,AY252+AZ252+BA252-BB252,0)+IF(BK252&lt;BK252,BG252+BH252+BI252-BJ252,0)+IF(BS252&lt;BK252,BO252+BP252+BQ252-BR252,0)+IF(CA252&lt;BK252,BW252+BX252+BY252-BZ252,0)+IF(CI252&lt;BK252,CE252+CF252+CG252-CH252,0))))))</f>
        <v>0</v>
      </c>
      <c r="BM252" s="3">
        <f>IF(Inputs!$B$27&lt;&gt;"Ready","PENDING INPUTS",MIN((BG252+BH252+BI252),IF(D252&gt;C252,IF(D252=0,0,BJ252*C252/D252),BJ252+BL252)))</f>
        <v>0</v>
      </c>
      <c r="BN252" s="3">
        <f>IF(Inputs!$B$27&lt;&gt;"Ready","PENDING INPUTS",MAX(0,(BG252+BH252+BI252)-BM252))</f>
        <v>0</v>
      </c>
      <c r="BO252" s="3">
        <f>IF(Inputs!$B$27&lt;&gt;"Ready","PENDING INPUTS",BV251)</f>
        <v>0</v>
      </c>
      <c r="BP252" s="3">
        <f>IF(Inputs!$B$27&lt;&gt;"Ready","PENDING INPUTS",IF(A252&lt;=Inputs!$B$6,ROUND(BO252*Inputs!C21/12,2),0))</f>
        <v>0</v>
      </c>
      <c r="BQ252" s="3">
        <f>IF(Inputs!$B$27&lt;&gt;"Ready","PENDING INPUTS",IF(AND(A252&lt;=Inputs!$B$6,BO252&gt;0),Inputs!G21,0))</f>
        <v>0</v>
      </c>
      <c r="BR252" s="3">
        <f>IF(Inputs!$B$27&lt;&gt;"Ready","PENDING INPUTS",IF(A252&gt;Inputs!$B$6,0,MIN((BO252+BP252+BQ252),IF(Inputs!H21=1,Inputs!D21,MAX(Inputs!F21,ROUND(BO252*Inputs!E21+BP252+BQ252,2))))))</f>
        <v>0</v>
      </c>
      <c r="BS252">
        <f>IF(Inputs!$B$27&lt;&gt;"Ready","PENDING INPUTS",IF(BO252&lt;=0,99,1+IF(AND(K252&gt;0,OR(Inputs!C14&gt;Inputs!C21,AND(Inputs!C14=Inputs!C21,0&lt;7))),1,0)+IF(AND(S252&gt;0,OR(Inputs!C15&gt;Inputs!C21,AND(Inputs!C15=Inputs!C21,1&lt;7))),1,0)+IF(AND(AA252&gt;0,OR(Inputs!C16&gt;Inputs!C21,AND(Inputs!C16=Inputs!C21,2&lt;7))),1,0)+IF(AND(AI252&gt;0,OR(Inputs!C17&gt;Inputs!C21,AND(Inputs!C17=Inputs!C21,3&lt;7))),1,0)+IF(AND(AQ252&gt;0,OR(Inputs!C18&gt;Inputs!C21,AND(Inputs!C18=Inputs!C21,4&lt;7))),1,0)+IF(AND(AY252&gt;0,OR(Inputs!C19&gt;Inputs!C21,AND(Inputs!C19=Inputs!C21,5&lt;7))),1,0)+IF(AND(BG252&gt;0,OR(Inputs!C20&gt;Inputs!C21,AND(Inputs!C20=Inputs!C21,6&lt;7))),1,0)+IF(AND(BW252&gt;0,OR(Inputs!C22&gt;Inputs!C21,AND(Inputs!C22=Inputs!C21,8&lt;7))),1,0)+IF(AND(CE252&gt;0,OR(Inputs!C23&gt;Inputs!C21,AND(Inputs!C23=Inputs!C21,9&lt;7))),1,0)))</f>
        <v>99</v>
      </c>
      <c r="BT252" s="3">
        <f>IF(Inputs!$B$27&lt;&gt;"Ready","PENDING INPUTS",IF(A252&gt;Inputs!$B$6,0,MIN(MAX(0,(BO252+BP252+BQ252)-BR252),MAX(0,C252-D252-(IF(O252&lt;BS252,K252+L252+M252-N252,0)+IF(W252&lt;BS252,S252+T252+U252-V252,0)+IF(AE252&lt;BS252,AA252+AB252+AC252-AD252,0)+IF(AM252&lt;BS252,AI252+AJ252+AK252-AL252,0)+IF(AU252&lt;BS252,AQ252+AR252+AS252-AT252,0)+IF(BC252&lt;BS252,AY252+AZ252+BA252-BB252,0)+IF(BK252&lt;BS252,BG252+BH252+BI252-BJ252,0)+IF(BS252&lt;BS252,BO252+BP252+BQ252-BR252,0)+IF(CA252&lt;BS252,BW252+BX252+BY252-BZ252,0)+IF(CI252&lt;BS252,CE252+CF252+CG252-CH252,0))))))</f>
        <v>0</v>
      </c>
      <c r="BU252" s="3">
        <f>IF(Inputs!$B$27&lt;&gt;"Ready","PENDING INPUTS",MIN((BO252+BP252+BQ252),IF(D252&gt;C252,IF(D252=0,0,BR252*C252/D252),BR252+BT252)))</f>
        <v>0</v>
      </c>
      <c r="BV252" s="3">
        <f>IF(Inputs!$B$27&lt;&gt;"Ready","PENDING INPUTS",MAX(0,(BO252+BP252+BQ252)-BU252))</f>
        <v>0</v>
      </c>
      <c r="BW252" s="3">
        <f>IF(Inputs!$B$27&lt;&gt;"Ready","PENDING INPUTS",CD251)</f>
        <v>0</v>
      </c>
      <c r="BX252" s="3">
        <f>IF(Inputs!$B$27&lt;&gt;"Ready","PENDING INPUTS",IF(A252&lt;=Inputs!$B$6,ROUND(BW252*Inputs!C22/12,2),0))</f>
        <v>0</v>
      </c>
      <c r="BY252" s="3">
        <f>IF(Inputs!$B$27&lt;&gt;"Ready","PENDING INPUTS",IF(AND(A252&lt;=Inputs!$B$6,BW252&gt;0),Inputs!G22,0))</f>
        <v>0</v>
      </c>
      <c r="BZ252" s="3">
        <f>IF(Inputs!$B$27&lt;&gt;"Ready","PENDING INPUTS",IF(A252&gt;Inputs!$B$6,0,MIN((BW252+BX252+BY252),IF(Inputs!H22=1,Inputs!D22,MAX(Inputs!F22,ROUND(BW252*Inputs!E22+BX252+BY252,2))))))</f>
        <v>0</v>
      </c>
      <c r="CA252">
        <f>IF(Inputs!$B$27&lt;&gt;"Ready","PENDING INPUTS",IF(BW252&lt;=0,99,1+IF(AND(K252&gt;0,OR(Inputs!C14&gt;Inputs!C22,AND(Inputs!C14=Inputs!C22,0&lt;8))),1,0)+IF(AND(S252&gt;0,OR(Inputs!C15&gt;Inputs!C22,AND(Inputs!C15=Inputs!C22,1&lt;8))),1,0)+IF(AND(AA252&gt;0,OR(Inputs!C16&gt;Inputs!C22,AND(Inputs!C16=Inputs!C22,2&lt;8))),1,0)+IF(AND(AI252&gt;0,OR(Inputs!C17&gt;Inputs!C22,AND(Inputs!C17=Inputs!C22,3&lt;8))),1,0)+IF(AND(AQ252&gt;0,OR(Inputs!C18&gt;Inputs!C22,AND(Inputs!C18=Inputs!C22,4&lt;8))),1,0)+IF(AND(AY252&gt;0,OR(Inputs!C19&gt;Inputs!C22,AND(Inputs!C19=Inputs!C22,5&lt;8))),1,0)+IF(AND(BG252&gt;0,OR(Inputs!C20&gt;Inputs!C22,AND(Inputs!C20=Inputs!C22,6&lt;8))),1,0)+IF(AND(BO252&gt;0,OR(Inputs!C21&gt;Inputs!C22,AND(Inputs!C21=Inputs!C22,7&lt;8))),1,0)+IF(AND(CE252&gt;0,OR(Inputs!C23&gt;Inputs!C22,AND(Inputs!C23=Inputs!C22,9&lt;8))),1,0)))</f>
        <v>99</v>
      </c>
      <c r="CB252" s="3">
        <f>IF(Inputs!$B$27&lt;&gt;"Ready","PENDING INPUTS",IF(A252&gt;Inputs!$B$6,0,MIN(MAX(0,(BW252+BX252+BY252)-BZ252),MAX(0,C252-D252-(IF(O252&lt;CA252,K252+L252+M252-N252,0)+IF(W252&lt;CA252,S252+T252+U252-V252,0)+IF(AE252&lt;CA252,AA252+AB252+AC252-AD252,0)+IF(AM252&lt;CA252,AI252+AJ252+AK252-AL252,0)+IF(AU252&lt;CA252,AQ252+AR252+AS252-AT252,0)+IF(BC252&lt;CA252,AY252+AZ252+BA252-BB252,0)+IF(BK252&lt;CA252,BG252+BH252+BI252-BJ252,0)+IF(BS252&lt;CA252,BO252+BP252+BQ252-BR252,0)+IF(CA252&lt;CA252,BW252+BX252+BY252-BZ252,0)+IF(CI252&lt;CA252,CE252+CF252+CG252-CH252,0))))))</f>
        <v>0</v>
      </c>
      <c r="CC252" s="3">
        <f>IF(Inputs!$B$27&lt;&gt;"Ready","PENDING INPUTS",MIN((BW252+BX252+BY252),IF(D252&gt;C252,IF(D252=0,0,BZ252*C252/D252),BZ252+CB252)))</f>
        <v>0</v>
      </c>
      <c r="CD252" s="3">
        <f>IF(Inputs!$B$27&lt;&gt;"Ready","PENDING INPUTS",MAX(0,(BW252+BX252+BY252)-CC252))</f>
        <v>0</v>
      </c>
      <c r="CE252" s="3">
        <f>IF(Inputs!$B$27&lt;&gt;"Ready","PENDING INPUTS",CL251)</f>
        <v>0</v>
      </c>
      <c r="CF252" s="3">
        <f>IF(Inputs!$B$27&lt;&gt;"Ready","PENDING INPUTS",IF(A252&lt;=Inputs!$B$6,ROUND(CE252*Inputs!C23/12,2),0))</f>
        <v>0</v>
      </c>
      <c r="CG252" s="3">
        <f>IF(Inputs!$B$27&lt;&gt;"Ready","PENDING INPUTS",IF(AND(A252&lt;=Inputs!$B$6,CE252&gt;0),Inputs!G23,0))</f>
        <v>0</v>
      </c>
      <c r="CH252" s="3">
        <f>IF(Inputs!$B$27&lt;&gt;"Ready","PENDING INPUTS",IF(A252&gt;Inputs!$B$6,0,MIN((CE252+CF252+CG252),IF(Inputs!H23=1,Inputs!D23,MAX(Inputs!F23,ROUND(CE252*Inputs!E23+CF252+CG252,2))))))</f>
        <v>0</v>
      </c>
      <c r="CI252">
        <f>IF(Inputs!$B$27&lt;&gt;"Ready","PENDING INPUTS",IF(CE252&lt;=0,99,1+IF(AND(K252&gt;0,OR(Inputs!C14&gt;Inputs!C23,AND(Inputs!C14=Inputs!C23,0&lt;9))),1,0)+IF(AND(S252&gt;0,OR(Inputs!C15&gt;Inputs!C23,AND(Inputs!C15=Inputs!C23,1&lt;9))),1,0)+IF(AND(AA252&gt;0,OR(Inputs!C16&gt;Inputs!C23,AND(Inputs!C16=Inputs!C23,2&lt;9))),1,0)+IF(AND(AI252&gt;0,OR(Inputs!C17&gt;Inputs!C23,AND(Inputs!C17=Inputs!C23,3&lt;9))),1,0)+IF(AND(AQ252&gt;0,OR(Inputs!C18&gt;Inputs!C23,AND(Inputs!C18=Inputs!C23,4&lt;9))),1,0)+IF(AND(AY252&gt;0,OR(Inputs!C19&gt;Inputs!C23,AND(Inputs!C19=Inputs!C23,5&lt;9))),1,0)+IF(AND(BG252&gt;0,OR(Inputs!C20&gt;Inputs!C23,AND(Inputs!C20=Inputs!C23,6&lt;9))),1,0)+IF(AND(BO252&gt;0,OR(Inputs!C21&gt;Inputs!C23,AND(Inputs!C21=Inputs!C23,7&lt;9))),1,0)+IF(AND(BW252&gt;0,OR(Inputs!C22&gt;Inputs!C23,AND(Inputs!C22=Inputs!C23,8&lt;9))),1,0)))</f>
        <v>99</v>
      </c>
      <c r="CJ252" s="3">
        <f>IF(Inputs!$B$27&lt;&gt;"Ready","PENDING INPUTS",IF(A252&gt;Inputs!$B$6,0,MIN(MAX(0,(CE252+CF252+CG252)-CH252),MAX(0,C252-D252-(IF(O252&lt;CI252,K252+L252+M252-N252,0)+IF(W252&lt;CI252,S252+T252+U252-V252,0)+IF(AE252&lt;CI252,AA252+AB252+AC252-AD252,0)+IF(AM252&lt;CI252,AI252+AJ252+AK252-AL252,0)+IF(AU252&lt;CI252,AQ252+AR252+AS252-AT252,0)+IF(BC252&lt;CI252,AY252+AZ252+BA252-BB252,0)+IF(BK252&lt;CI252,BG252+BH252+BI252-BJ252,0)+IF(BS252&lt;CI252,BO252+BP252+BQ252-BR252,0)+IF(CA252&lt;CI252,BW252+BX252+BY252-BZ252,0)+IF(CI252&lt;CI252,CE252+CF252+CG252-CH252,0))))))</f>
        <v>0</v>
      </c>
      <c r="CK252" s="3">
        <f>IF(Inputs!$B$27&lt;&gt;"Ready","PENDING INPUTS",MIN((CE252+CF252+CG252),IF(D252&gt;C252,IF(D252=0,0,CH252*C252/D252),CH252+CJ252)))</f>
        <v>0</v>
      </c>
      <c r="CL252" s="3">
        <f>IF(Inputs!$B$27&lt;&gt;"Ready","PENDING INPUTS",MAX(0,(CE252+CF252+CG252)-CK252))</f>
        <v>0</v>
      </c>
    </row>
    <row r="253" spans="1:90" ht="27.95" customHeight="1" x14ac:dyDescent="0.25">
      <c r="A253">
        <v>249</v>
      </c>
      <c r="B253" s="13">
        <f>IF(Inputs!$B$27&lt;&gt;"Ready","PENDING INPUTS",EDATE(Inputs!$B$5,A253-1))</f>
        <v>53844</v>
      </c>
      <c r="C253" s="3">
        <f>IF(Inputs!$B$27&lt;&gt;"Ready","PENDING INPUTS",IF(A253&lt;=Inputs!$B$6,MAX(0,Inputs!$B$4+IF(A253=Inputs!$B$7,Inputs!$B$8,0)+IF(A253=Inputs!$B$9,Inputs!$B$10,0)),0))</f>
        <v>0</v>
      </c>
      <c r="D253" s="3">
        <f>IF(Inputs!$B$27&lt;&gt;"Ready","PENDING INPUTS",SUM(N253,V253,AD253,AL253,AT253,BB253,BJ253,BR253,BZ253,CH253))</f>
        <v>0</v>
      </c>
      <c r="E253" s="3">
        <f>IF(Inputs!$B$27&lt;&gt;"Ready","PENDING INPUTS",MAX(0,D253-C253))</f>
        <v>0</v>
      </c>
      <c r="F253" s="3">
        <f>IF(Inputs!$B$27&lt;&gt;"Ready","PENDING INPUTS",SUM(Q253,Y253,AG253,AO253,AW253,BE253,BM253,BU253,CC253,CK253))</f>
        <v>0</v>
      </c>
      <c r="G253" s="3">
        <f>IF(Inputs!$B$27&lt;&gt;"Ready","PENDING INPUTS",SUM(L253,T253,AB253,AJ253,AR253,AZ253,BH253,BP253,BX253,CF253))</f>
        <v>0</v>
      </c>
      <c r="H253" s="3">
        <f>IF(Inputs!$B$27&lt;&gt;"Ready","PENDING INPUTS",SUM(M253,U253,AC253,AK253,AS253,BA253,BI253,BQ253,BY253,CG253))</f>
        <v>0</v>
      </c>
      <c r="I253" s="3">
        <f>IF(Inputs!$B$27&lt;&gt;"Ready","PENDING INPUTS",SUM(R253,Z253,AH253,AP253,AX253,BF253,BN253,BV253,CD253,CL253))</f>
        <v>0</v>
      </c>
      <c r="J253" t="str">
        <f>IF(Inputs!$B$27&lt;&gt;"Ready","PENDING INPUTS",IF(A253&gt;Inputs!$B$6,"Beyond horizon",IF(E253&gt;0.005,"MINIMUM SHORTFALL",IF(I253&lt;0.005,"Paid off","In progress"))))</f>
        <v>Beyond horizon</v>
      </c>
      <c r="K253" s="3">
        <f>IF(Inputs!$B$27&lt;&gt;"Ready","PENDING INPUTS",R252)</f>
        <v>0</v>
      </c>
      <c r="L253" s="3">
        <f>IF(Inputs!$B$27&lt;&gt;"Ready","PENDING INPUTS",IF(A253&lt;=Inputs!$B$6,ROUND(K253*Inputs!C14/12,2),0))</f>
        <v>0</v>
      </c>
      <c r="M253" s="3">
        <f>IF(Inputs!$B$27&lt;&gt;"Ready","PENDING INPUTS",IF(AND(A253&lt;=Inputs!$B$6,K253&gt;0),Inputs!G14,0))</f>
        <v>0</v>
      </c>
      <c r="N253" s="3">
        <f>IF(Inputs!$B$27&lt;&gt;"Ready","PENDING INPUTS",IF(A253&gt;Inputs!$B$6,0,MIN((K253+L253+M253),IF(Inputs!H14=1,Inputs!D14,MAX(Inputs!F14,ROUND(K253*Inputs!E14+L253+M253,2))))))</f>
        <v>0</v>
      </c>
      <c r="O253">
        <f>IF(Inputs!$B$27&lt;&gt;"Ready","PENDING INPUTS",IF(K253&lt;=0,99,1+IF(AND(S253&gt;0,OR(Inputs!C15&gt;Inputs!C14,AND(Inputs!C15=Inputs!C14,1&lt;0))),1,0)+IF(AND(AA253&gt;0,OR(Inputs!C16&gt;Inputs!C14,AND(Inputs!C16=Inputs!C14,2&lt;0))),1,0)+IF(AND(AI253&gt;0,OR(Inputs!C17&gt;Inputs!C14,AND(Inputs!C17=Inputs!C14,3&lt;0))),1,0)+IF(AND(AQ253&gt;0,OR(Inputs!C18&gt;Inputs!C14,AND(Inputs!C18=Inputs!C14,4&lt;0))),1,0)+IF(AND(AY253&gt;0,OR(Inputs!C19&gt;Inputs!C14,AND(Inputs!C19=Inputs!C14,5&lt;0))),1,0)+IF(AND(BG253&gt;0,OR(Inputs!C20&gt;Inputs!C14,AND(Inputs!C20=Inputs!C14,6&lt;0))),1,0)+IF(AND(BO253&gt;0,OR(Inputs!C21&gt;Inputs!C14,AND(Inputs!C21=Inputs!C14,7&lt;0))),1,0)+IF(AND(BW253&gt;0,OR(Inputs!C22&gt;Inputs!C14,AND(Inputs!C22=Inputs!C14,8&lt;0))),1,0)+IF(AND(CE253&gt;0,OR(Inputs!C23&gt;Inputs!C14,AND(Inputs!C23=Inputs!C14,9&lt;0))),1,0)))</f>
        <v>99</v>
      </c>
      <c r="P253" s="3">
        <f>IF(Inputs!$B$27&lt;&gt;"Ready","PENDING INPUTS",IF(A253&gt;Inputs!$B$6,0,MIN(MAX(0,(K253+L253+M253)-N253),MAX(0,C253-D253-(IF(O253&lt;O253,K253+L253+M253-N253,0)+IF(W253&lt;O253,S253+T253+U253-V253,0)+IF(AE253&lt;O253,AA253+AB253+AC253-AD253,0)+IF(AM253&lt;O253,AI253+AJ253+AK253-AL253,0)+IF(AU253&lt;O253,AQ253+AR253+AS253-AT253,0)+IF(BC253&lt;O253,AY253+AZ253+BA253-BB253,0)+IF(BK253&lt;O253,BG253+BH253+BI253-BJ253,0)+IF(BS253&lt;O253,BO253+BP253+BQ253-BR253,0)+IF(CA253&lt;O253,BW253+BX253+BY253-BZ253,0)+IF(CI253&lt;O253,CE253+CF253+CG253-CH253,0))))))</f>
        <v>0</v>
      </c>
      <c r="Q253" s="3">
        <f>IF(Inputs!$B$27&lt;&gt;"Ready","PENDING INPUTS",MIN((K253+L253+M253),IF(D253&gt;C253,IF(D253=0,0,N253*C253/D253),N253+P253)))</f>
        <v>0</v>
      </c>
      <c r="R253" s="3">
        <f>IF(Inputs!$B$27&lt;&gt;"Ready","PENDING INPUTS",MAX(0,(K253+L253+M253)-Q253))</f>
        <v>0</v>
      </c>
      <c r="S253" s="3">
        <f>IF(Inputs!$B$27&lt;&gt;"Ready","PENDING INPUTS",Z252)</f>
        <v>0</v>
      </c>
      <c r="T253" s="3">
        <f>IF(Inputs!$B$27&lt;&gt;"Ready","PENDING INPUTS",IF(A253&lt;=Inputs!$B$6,ROUND(S253*Inputs!C15/12,2),0))</f>
        <v>0</v>
      </c>
      <c r="U253" s="3">
        <f>IF(Inputs!$B$27&lt;&gt;"Ready","PENDING INPUTS",IF(AND(A253&lt;=Inputs!$B$6,S253&gt;0),Inputs!G15,0))</f>
        <v>0</v>
      </c>
      <c r="V253" s="3">
        <f>IF(Inputs!$B$27&lt;&gt;"Ready","PENDING INPUTS",IF(A253&gt;Inputs!$B$6,0,MIN((S253+T253+U253),IF(Inputs!H15=1,Inputs!D15,MAX(Inputs!F15,ROUND(S253*Inputs!E15+T253+U253,2))))))</f>
        <v>0</v>
      </c>
      <c r="W253">
        <f>IF(Inputs!$B$27&lt;&gt;"Ready","PENDING INPUTS",IF(S253&lt;=0,99,1+IF(AND(K253&gt;0,OR(Inputs!C14&gt;Inputs!C15,AND(Inputs!C14=Inputs!C15,0&lt;1))),1,0)+IF(AND(AA253&gt;0,OR(Inputs!C16&gt;Inputs!C15,AND(Inputs!C16=Inputs!C15,2&lt;1))),1,0)+IF(AND(AI253&gt;0,OR(Inputs!C17&gt;Inputs!C15,AND(Inputs!C17=Inputs!C15,3&lt;1))),1,0)+IF(AND(AQ253&gt;0,OR(Inputs!C18&gt;Inputs!C15,AND(Inputs!C18=Inputs!C15,4&lt;1))),1,0)+IF(AND(AY253&gt;0,OR(Inputs!C19&gt;Inputs!C15,AND(Inputs!C19=Inputs!C15,5&lt;1))),1,0)+IF(AND(BG253&gt;0,OR(Inputs!C20&gt;Inputs!C15,AND(Inputs!C20=Inputs!C15,6&lt;1))),1,0)+IF(AND(BO253&gt;0,OR(Inputs!C21&gt;Inputs!C15,AND(Inputs!C21=Inputs!C15,7&lt;1))),1,0)+IF(AND(BW253&gt;0,OR(Inputs!C22&gt;Inputs!C15,AND(Inputs!C22=Inputs!C15,8&lt;1))),1,0)+IF(AND(CE253&gt;0,OR(Inputs!C23&gt;Inputs!C15,AND(Inputs!C23=Inputs!C15,9&lt;1))),1,0)))</f>
        <v>99</v>
      </c>
      <c r="X253" s="3">
        <f>IF(Inputs!$B$27&lt;&gt;"Ready","PENDING INPUTS",IF(A253&gt;Inputs!$B$6,0,MIN(MAX(0,(S253+T253+U253)-V253),MAX(0,C253-D253-(IF(O253&lt;W253,K253+L253+M253-N253,0)+IF(W253&lt;W253,S253+T253+U253-V253,0)+IF(AE253&lt;W253,AA253+AB253+AC253-AD253,0)+IF(AM253&lt;W253,AI253+AJ253+AK253-AL253,0)+IF(AU253&lt;W253,AQ253+AR253+AS253-AT253,0)+IF(BC253&lt;W253,AY253+AZ253+BA253-BB253,0)+IF(BK253&lt;W253,BG253+BH253+BI253-BJ253,0)+IF(BS253&lt;W253,BO253+BP253+BQ253-BR253,0)+IF(CA253&lt;W253,BW253+BX253+BY253-BZ253,0)+IF(CI253&lt;W253,CE253+CF253+CG253-CH253,0))))))</f>
        <v>0</v>
      </c>
      <c r="Y253" s="3">
        <f>IF(Inputs!$B$27&lt;&gt;"Ready","PENDING INPUTS",MIN((S253+T253+U253),IF(D253&gt;C253,IF(D253=0,0,V253*C253/D253),V253+X253)))</f>
        <v>0</v>
      </c>
      <c r="Z253" s="3">
        <f>IF(Inputs!$B$27&lt;&gt;"Ready","PENDING INPUTS",MAX(0,(S253+T253+U253)-Y253))</f>
        <v>0</v>
      </c>
      <c r="AA253" s="3">
        <f>IF(Inputs!$B$27&lt;&gt;"Ready","PENDING INPUTS",AH252)</f>
        <v>0</v>
      </c>
      <c r="AB253" s="3">
        <f>IF(Inputs!$B$27&lt;&gt;"Ready","PENDING INPUTS",IF(A253&lt;=Inputs!$B$6,ROUND(AA253*Inputs!C16/12,2),0))</f>
        <v>0</v>
      </c>
      <c r="AC253" s="3">
        <f>IF(Inputs!$B$27&lt;&gt;"Ready","PENDING INPUTS",IF(AND(A253&lt;=Inputs!$B$6,AA253&gt;0),Inputs!G16,0))</f>
        <v>0</v>
      </c>
      <c r="AD253" s="3">
        <f>IF(Inputs!$B$27&lt;&gt;"Ready","PENDING INPUTS",IF(A253&gt;Inputs!$B$6,0,MIN((AA253+AB253+AC253),IF(Inputs!H16=1,Inputs!D16,MAX(Inputs!F16,ROUND(AA253*Inputs!E16+AB253+AC253,2))))))</f>
        <v>0</v>
      </c>
      <c r="AE253">
        <f>IF(Inputs!$B$27&lt;&gt;"Ready","PENDING INPUTS",IF(AA253&lt;=0,99,1+IF(AND(K253&gt;0,OR(Inputs!C14&gt;Inputs!C16,AND(Inputs!C14=Inputs!C16,0&lt;2))),1,0)+IF(AND(S253&gt;0,OR(Inputs!C15&gt;Inputs!C16,AND(Inputs!C15=Inputs!C16,1&lt;2))),1,0)+IF(AND(AI253&gt;0,OR(Inputs!C17&gt;Inputs!C16,AND(Inputs!C17=Inputs!C16,3&lt;2))),1,0)+IF(AND(AQ253&gt;0,OR(Inputs!C18&gt;Inputs!C16,AND(Inputs!C18=Inputs!C16,4&lt;2))),1,0)+IF(AND(AY253&gt;0,OR(Inputs!C19&gt;Inputs!C16,AND(Inputs!C19=Inputs!C16,5&lt;2))),1,0)+IF(AND(BG253&gt;0,OR(Inputs!C20&gt;Inputs!C16,AND(Inputs!C20=Inputs!C16,6&lt;2))),1,0)+IF(AND(BO253&gt;0,OR(Inputs!C21&gt;Inputs!C16,AND(Inputs!C21=Inputs!C16,7&lt;2))),1,0)+IF(AND(BW253&gt;0,OR(Inputs!C22&gt;Inputs!C16,AND(Inputs!C22=Inputs!C16,8&lt;2))),1,0)+IF(AND(CE253&gt;0,OR(Inputs!C23&gt;Inputs!C16,AND(Inputs!C23=Inputs!C16,9&lt;2))),1,0)))</f>
        <v>99</v>
      </c>
      <c r="AF253" s="3">
        <f>IF(Inputs!$B$27&lt;&gt;"Ready","PENDING INPUTS",IF(A253&gt;Inputs!$B$6,0,MIN(MAX(0,(AA253+AB253+AC253)-AD253),MAX(0,C253-D253-(IF(O253&lt;AE253,K253+L253+M253-N253,0)+IF(W253&lt;AE253,S253+T253+U253-V253,0)+IF(AE253&lt;AE253,AA253+AB253+AC253-AD253,0)+IF(AM253&lt;AE253,AI253+AJ253+AK253-AL253,0)+IF(AU253&lt;AE253,AQ253+AR253+AS253-AT253,0)+IF(BC253&lt;AE253,AY253+AZ253+BA253-BB253,0)+IF(BK253&lt;AE253,BG253+BH253+BI253-BJ253,0)+IF(BS253&lt;AE253,BO253+BP253+BQ253-BR253,0)+IF(CA253&lt;AE253,BW253+BX253+BY253-BZ253,0)+IF(CI253&lt;AE253,CE253+CF253+CG253-CH253,0))))))</f>
        <v>0</v>
      </c>
      <c r="AG253" s="3">
        <f>IF(Inputs!$B$27&lt;&gt;"Ready","PENDING INPUTS",MIN((AA253+AB253+AC253),IF(D253&gt;C253,IF(D253=0,0,AD253*C253/D253),AD253+AF253)))</f>
        <v>0</v>
      </c>
      <c r="AH253" s="3">
        <f>IF(Inputs!$B$27&lt;&gt;"Ready","PENDING INPUTS",MAX(0,(AA253+AB253+AC253)-AG253))</f>
        <v>0</v>
      </c>
      <c r="AI253" s="3">
        <f>IF(Inputs!$B$27&lt;&gt;"Ready","PENDING INPUTS",AP252)</f>
        <v>0</v>
      </c>
      <c r="AJ253" s="3">
        <f>IF(Inputs!$B$27&lt;&gt;"Ready","PENDING INPUTS",IF(A253&lt;=Inputs!$B$6,ROUND(AI253*Inputs!C17/12,2),0))</f>
        <v>0</v>
      </c>
      <c r="AK253" s="3">
        <f>IF(Inputs!$B$27&lt;&gt;"Ready","PENDING INPUTS",IF(AND(A253&lt;=Inputs!$B$6,AI253&gt;0),Inputs!G17,0))</f>
        <v>0</v>
      </c>
      <c r="AL253" s="3">
        <f>IF(Inputs!$B$27&lt;&gt;"Ready","PENDING INPUTS",IF(A253&gt;Inputs!$B$6,0,MIN((AI253+AJ253+AK253),IF(Inputs!H17=1,Inputs!D17,MAX(Inputs!F17,ROUND(AI253*Inputs!E17+AJ253+AK253,2))))))</f>
        <v>0</v>
      </c>
      <c r="AM253">
        <f>IF(Inputs!$B$27&lt;&gt;"Ready","PENDING INPUTS",IF(AI253&lt;=0,99,1+IF(AND(K253&gt;0,OR(Inputs!C14&gt;Inputs!C17,AND(Inputs!C14=Inputs!C17,0&lt;3))),1,0)+IF(AND(S253&gt;0,OR(Inputs!C15&gt;Inputs!C17,AND(Inputs!C15=Inputs!C17,1&lt;3))),1,0)+IF(AND(AA253&gt;0,OR(Inputs!C16&gt;Inputs!C17,AND(Inputs!C16=Inputs!C17,2&lt;3))),1,0)+IF(AND(AQ253&gt;0,OR(Inputs!C18&gt;Inputs!C17,AND(Inputs!C18=Inputs!C17,4&lt;3))),1,0)+IF(AND(AY253&gt;0,OR(Inputs!C19&gt;Inputs!C17,AND(Inputs!C19=Inputs!C17,5&lt;3))),1,0)+IF(AND(BG253&gt;0,OR(Inputs!C20&gt;Inputs!C17,AND(Inputs!C20=Inputs!C17,6&lt;3))),1,0)+IF(AND(BO253&gt;0,OR(Inputs!C21&gt;Inputs!C17,AND(Inputs!C21=Inputs!C17,7&lt;3))),1,0)+IF(AND(BW253&gt;0,OR(Inputs!C22&gt;Inputs!C17,AND(Inputs!C22=Inputs!C17,8&lt;3))),1,0)+IF(AND(CE253&gt;0,OR(Inputs!C23&gt;Inputs!C17,AND(Inputs!C23=Inputs!C17,9&lt;3))),1,0)))</f>
        <v>99</v>
      </c>
      <c r="AN253" s="3">
        <f>IF(Inputs!$B$27&lt;&gt;"Ready","PENDING INPUTS",IF(A253&gt;Inputs!$B$6,0,MIN(MAX(0,(AI253+AJ253+AK253)-AL253),MAX(0,C253-D253-(IF(O253&lt;AM253,K253+L253+M253-N253,0)+IF(W253&lt;AM253,S253+T253+U253-V253,0)+IF(AE253&lt;AM253,AA253+AB253+AC253-AD253,0)+IF(AM253&lt;AM253,AI253+AJ253+AK253-AL253,0)+IF(AU253&lt;AM253,AQ253+AR253+AS253-AT253,0)+IF(BC253&lt;AM253,AY253+AZ253+BA253-BB253,0)+IF(BK253&lt;AM253,BG253+BH253+BI253-BJ253,0)+IF(BS253&lt;AM253,BO253+BP253+BQ253-BR253,0)+IF(CA253&lt;AM253,BW253+BX253+BY253-BZ253,0)+IF(CI253&lt;AM253,CE253+CF253+CG253-CH253,0))))))</f>
        <v>0</v>
      </c>
      <c r="AO253" s="3">
        <f>IF(Inputs!$B$27&lt;&gt;"Ready","PENDING INPUTS",MIN((AI253+AJ253+AK253),IF(D253&gt;C253,IF(D253=0,0,AL253*C253/D253),AL253+AN253)))</f>
        <v>0</v>
      </c>
      <c r="AP253" s="3">
        <f>IF(Inputs!$B$27&lt;&gt;"Ready","PENDING INPUTS",MAX(0,(AI253+AJ253+AK253)-AO253))</f>
        <v>0</v>
      </c>
      <c r="AQ253" s="3">
        <f>IF(Inputs!$B$27&lt;&gt;"Ready","PENDING INPUTS",AX252)</f>
        <v>0</v>
      </c>
      <c r="AR253" s="3">
        <f>IF(Inputs!$B$27&lt;&gt;"Ready","PENDING INPUTS",IF(A253&lt;=Inputs!$B$6,ROUND(AQ253*Inputs!C18/12,2),0))</f>
        <v>0</v>
      </c>
      <c r="AS253" s="3">
        <f>IF(Inputs!$B$27&lt;&gt;"Ready","PENDING INPUTS",IF(AND(A253&lt;=Inputs!$B$6,AQ253&gt;0),Inputs!G18,0))</f>
        <v>0</v>
      </c>
      <c r="AT253" s="3">
        <f>IF(Inputs!$B$27&lt;&gt;"Ready","PENDING INPUTS",IF(A253&gt;Inputs!$B$6,0,MIN((AQ253+AR253+AS253),IF(Inputs!H18=1,Inputs!D18,MAX(Inputs!F18,ROUND(AQ253*Inputs!E18+AR253+AS253,2))))))</f>
        <v>0</v>
      </c>
      <c r="AU253">
        <f>IF(Inputs!$B$27&lt;&gt;"Ready","PENDING INPUTS",IF(AQ253&lt;=0,99,1+IF(AND(K253&gt;0,OR(Inputs!C14&gt;Inputs!C18,AND(Inputs!C14=Inputs!C18,0&lt;4))),1,0)+IF(AND(S253&gt;0,OR(Inputs!C15&gt;Inputs!C18,AND(Inputs!C15=Inputs!C18,1&lt;4))),1,0)+IF(AND(AA253&gt;0,OR(Inputs!C16&gt;Inputs!C18,AND(Inputs!C16=Inputs!C18,2&lt;4))),1,0)+IF(AND(AI253&gt;0,OR(Inputs!C17&gt;Inputs!C18,AND(Inputs!C17=Inputs!C18,3&lt;4))),1,0)+IF(AND(AY253&gt;0,OR(Inputs!C19&gt;Inputs!C18,AND(Inputs!C19=Inputs!C18,5&lt;4))),1,0)+IF(AND(BG253&gt;0,OR(Inputs!C20&gt;Inputs!C18,AND(Inputs!C20=Inputs!C18,6&lt;4))),1,0)+IF(AND(BO253&gt;0,OR(Inputs!C21&gt;Inputs!C18,AND(Inputs!C21=Inputs!C18,7&lt;4))),1,0)+IF(AND(BW253&gt;0,OR(Inputs!C22&gt;Inputs!C18,AND(Inputs!C22=Inputs!C18,8&lt;4))),1,0)+IF(AND(CE253&gt;0,OR(Inputs!C23&gt;Inputs!C18,AND(Inputs!C23=Inputs!C18,9&lt;4))),1,0)))</f>
        <v>99</v>
      </c>
      <c r="AV253" s="3">
        <f>IF(Inputs!$B$27&lt;&gt;"Ready","PENDING INPUTS",IF(A253&gt;Inputs!$B$6,0,MIN(MAX(0,(AQ253+AR253+AS253)-AT253),MAX(0,C253-D253-(IF(O253&lt;AU253,K253+L253+M253-N253,0)+IF(W253&lt;AU253,S253+T253+U253-V253,0)+IF(AE253&lt;AU253,AA253+AB253+AC253-AD253,0)+IF(AM253&lt;AU253,AI253+AJ253+AK253-AL253,0)+IF(AU253&lt;AU253,AQ253+AR253+AS253-AT253,0)+IF(BC253&lt;AU253,AY253+AZ253+BA253-BB253,0)+IF(BK253&lt;AU253,BG253+BH253+BI253-BJ253,0)+IF(BS253&lt;AU253,BO253+BP253+BQ253-BR253,0)+IF(CA253&lt;AU253,BW253+BX253+BY253-BZ253,0)+IF(CI253&lt;AU253,CE253+CF253+CG253-CH253,0))))))</f>
        <v>0</v>
      </c>
      <c r="AW253" s="3">
        <f>IF(Inputs!$B$27&lt;&gt;"Ready","PENDING INPUTS",MIN((AQ253+AR253+AS253),IF(D253&gt;C253,IF(D253=0,0,AT253*C253/D253),AT253+AV253)))</f>
        <v>0</v>
      </c>
      <c r="AX253" s="3">
        <f>IF(Inputs!$B$27&lt;&gt;"Ready","PENDING INPUTS",MAX(0,(AQ253+AR253+AS253)-AW253))</f>
        <v>0</v>
      </c>
      <c r="AY253" s="3">
        <f>IF(Inputs!$B$27&lt;&gt;"Ready","PENDING INPUTS",BF252)</f>
        <v>0</v>
      </c>
      <c r="AZ253" s="3">
        <f>IF(Inputs!$B$27&lt;&gt;"Ready","PENDING INPUTS",IF(A253&lt;=Inputs!$B$6,ROUND(AY253*Inputs!C19/12,2),0))</f>
        <v>0</v>
      </c>
      <c r="BA253" s="3">
        <f>IF(Inputs!$B$27&lt;&gt;"Ready","PENDING INPUTS",IF(AND(A253&lt;=Inputs!$B$6,AY253&gt;0),Inputs!G19,0))</f>
        <v>0</v>
      </c>
      <c r="BB253" s="3">
        <f>IF(Inputs!$B$27&lt;&gt;"Ready","PENDING INPUTS",IF(A253&gt;Inputs!$B$6,0,MIN((AY253+AZ253+BA253),IF(Inputs!H19=1,Inputs!D19,MAX(Inputs!F19,ROUND(AY253*Inputs!E19+AZ253+BA253,2))))))</f>
        <v>0</v>
      </c>
      <c r="BC253">
        <f>IF(Inputs!$B$27&lt;&gt;"Ready","PENDING INPUTS",IF(AY253&lt;=0,99,1+IF(AND(K253&gt;0,OR(Inputs!C14&gt;Inputs!C19,AND(Inputs!C14=Inputs!C19,0&lt;5))),1,0)+IF(AND(S253&gt;0,OR(Inputs!C15&gt;Inputs!C19,AND(Inputs!C15=Inputs!C19,1&lt;5))),1,0)+IF(AND(AA253&gt;0,OR(Inputs!C16&gt;Inputs!C19,AND(Inputs!C16=Inputs!C19,2&lt;5))),1,0)+IF(AND(AI253&gt;0,OR(Inputs!C17&gt;Inputs!C19,AND(Inputs!C17=Inputs!C19,3&lt;5))),1,0)+IF(AND(AQ253&gt;0,OR(Inputs!C18&gt;Inputs!C19,AND(Inputs!C18=Inputs!C19,4&lt;5))),1,0)+IF(AND(BG253&gt;0,OR(Inputs!C20&gt;Inputs!C19,AND(Inputs!C20=Inputs!C19,6&lt;5))),1,0)+IF(AND(BO253&gt;0,OR(Inputs!C21&gt;Inputs!C19,AND(Inputs!C21=Inputs!C19,7&lt;5))),1,0)+IF(AND(BW253&gt;0,OR(Inputs!C22&gt;Inputs!C19,AND(Inputs!C22=Inputs!C19,8&lt;5))),1,0)+IF(AND(CE253&gt;0,OR(Inputs!C23&gt;Inputs!C19,AND(Inputs!C23=Inputs!C19,9&lt;5))),1,0)))</f>
        <v>99</v>
      </c>
      <c r="BD253" s="3">
        <f>IF(Inputs!$B$27&lt;&gt;"Ready","PENDING INPUTS",IF(A253&gt;Inputs!$B$6,0,MIN(MAX(0,(AY253+AZ253+BA253)-BB253),MAX(0,C253-D253-(IF(O253&lt;BC253,K253+L253+M253-N253,0)+IF(W253&lt;BC253,S253+T253+U253-V253,0)+IF(AE253&lt;BC253,AA253+AB253+AC253-AD253,0)+IF(AM253&lt;BC253,AI253+AJ253+AK253-AL253,0)+IF(AU253&lt;BC253,AQ253+AR253+AS253-AT253,0)+IF(BC253&lt;BC253,AY253+AZ253+BA253-BB253,0)+IF(BK253&lt;BC253,BG253+BH253+BI253-BJ253,0)+IF(BS253&lt;BC253,BO253+BP253+BQ253-BR253,0)+IF(CA253&lt;BC253,BW253+BX253+BY253-BZ253,0)+IF(CI253&lt;BC253,CE253+CF253+CG253-CH253,0))))))</f>
        <v>0</v>
      </c>
      <c r="BE253" s="3">
        <f>IF(Inputs!$B$27&lt;&gt;"Ready","PENDING INPUTS",MIN((AY253+AZ253+BA253),IF(D253&gt;C253,IF(D253=0,0,BB253*C253/D253),BB253+BD253)))</f>
        <v>0</v>
      </c>
      <c r="BF253" s="3">
        <f>IF(Inputs!$B$27&lt;&gt;"Ready","PENDING INPUTS",MAX(0,(AY253+AZ253+BA253)-BE253))</f>
        <v>0</v>
      </c>
      <c r="BG253" s="3">
        <f>IF(Inputs!$B$27&lt;&gt;"Ready","PENDING INPUTS",BN252)</f>
        <v>0</v>
      </c>
      <c r="BH253" s="3">
        <f>IF(Inputs!$B$27&lt;&gt;"Ready","PENDING INPUTS",IF(A253&lt;=Inputs!$B$6,ROUND(BG253*Inputs!C20/12,2),0))</f>
        <v>0</v>
      </c>
      <c r="BI253" s="3">
        <f>IF(Inputs!$B$27&lt;&gt;"Ready","PENDING INPUTS",IF(AND(A253&lt;=Inputs!$B$6,BG253&gt;0),Inputs!G20,0))</f>
        <v>0</v>
      </c>
      <c r="BJ253" s="3">
        <f>IF(Inputs!$B$27&lt;&gt;"Ready","PENDING INPUTS",IF(A253&gt;Inputs!$B$6,0,MIN((BG253+BH253+BI253),IF(Inputs!H20=1,Inputs!D20,MAX(Inputs!F20,ROUND(BG253*Inputs!E20+BH253+BI253,2))))))</f>
        <v>0</v>
      </c>
      <c r="BK253">
        <f>IF(Inputs!$B$27&lt;&gt;"Ready","PENDING INPUTS",IF(BG253&lt;=0,99,1+IF(AND(K253&gt;0,OR(Inputs!C14&gt;Inputs!C20,AND(Inputs!C14=Inputs!C20,0&lt;6))),1,0)+IF(AND(S253&gt;0,OR(Inputs!C15&gt;Inputs!C20,AND(Inputs!C15=Inputs!C20,1&lt;6))),1,0)+IF(AND(AA253&gt;0,OR(Inputs!C16&gt;Inputs!C20,AND(Inputs!C16=Inputs!C20,2&lt;6))),1,0)+IF(AND(AI253&gt;0,OR(Inputs!C17&gt;Inputs!C20,AND(Inputs!C17=Inputs!C20,3&lt;6))),1,0)+IF(AND(AQ253&gt;0,OR(Inputs!C18&gt;Inputs!C20,AND(Inputs!C18=Inputs!C20,4&lt;6))),1,0)+IF(AND(AY253&gt;0,OR(Inputs!C19&gt;Inputs!C20,AND(Inputs!C19=Inputs!C20,5&lt;6))),1,0)+IF(AND(BO253&gt;0,OR(Inputs!C21&gt;Inputs!C20,AND(Inputs!C21=Inputs!C20,7&lt;6))),1,0)+IF(AND(BW253&gt;0,OR(Inputs!C22&gt;Inputs!C20,AND(Inputs!C22=Inputs!C20,8&lt;6))),1,0)+IF(AND(CE253&gt;0,OR(Inputs!C23&gt;Inputs!C20,AND(Inputs!C23=Inputs!C20,9&lt;6))),1,0)))</f>
        <v>99</v>
      </c>
      <c r="BL253" s="3">
        <f>IF(Inputs!$B$27&lt;&gt;"Ready","PENDING INPUTS",IF(A253&gt;Inputs!$B$6,0,MIN(MAX(0,(BG253+BH253+BI253)-BJ253),MAX(0,C253-D253-(IF(O253&lt;BK253,K253+L253+M253-N253,0)+IF(W253&lt;BK253,S253+T253+U253-V253,0)+IF(AE253&lt;BK253,AA253+AB253+AC253-AD253,0)+IF(AM253&lt;BK253,AI253+AJ253+AK253-AL253,0)+IF(AU253&lt;BK253,AQ253+AR253+AS253-AT253,0)+IF(BC253&lt;BK253,AY253+AZ253+BA253-BB253,0)+IF(BK253&lt;BK253,BG253+BH253+BI253-BJ253,0)+IF(BS253&lt;BK253,BO253+BP253+BQ253-BR253,0)+IF(CA253&lt;BK253,BW253+BX253+BY253-BZ253,0)+IF(CI253&lt;BK253,CE253+CF253+CG253-CH253,0))))))</f>
        <v>0</v>
      </c>
      <c r="BM253" s="3">
        <f>IF(Inputs!$B$27&lt;&gt;"Ready","PENDING INPUTS",MIN((BG253+BH253+BI253),IF(D253&gt;C253,IF(D253=0,0,BJ253*C253/D253),BJ253+BL253)))</f>
        <v>0</v>
      </c>
      <c r="BN253" s="3">
        <f>IF(Inputs!$B$27&lt;&gt;"Ready","PENDING INPUTS",MAX(0,(BG253+BH253+BI253)-BM253))</f>
        <v>0</v>
      </c>
      <c r="BO253" s="3">
        <f>IF(Inputs!$B$27&lt;&gt;"Ready","PENDING INPUTS",BV252)</f>
        <v>0</v>
      </c>
      <c r="BP253" s="3">
        <f>IF(Inputs!$B$27&lt;&gt;"Ready","PENDING INPUTS",IF(A253&lt;=Inputs!$B$6,ROUND(BO253*Inputs!C21/12,2),0))</f>
        <v>0</v>
      </c>
      <c r="BQ253" s="3">
        <f>IF(Inputs!$B$27&lt;&gt;"Ready","PENDING INPUTS",IF(AND(A253&lt;=Inputs!$B$6,BO253&gt;0),Inputs!G21,0))</f>
        <v>0</v>
      </c>
      <c r="BR253" s="3">
        <f>IF(Inputs!$B$27&lt;&gt;"Ready","PENDING INPUTS",IF(A253&gt;Inputs!$B$6,0,MIN((BO253+BP253+BQ253),IF(Inputs!H21=1,Inputs!D21,MAX(Inputs!F21,ROUND(BO253*Inputs!E21+BP253+BQ253,2))))))</f>
        <v>0</v>
      </c>
      <c r="BS253">
        <f>IF(Inputs!$B$27&lt;&gt;"Ready","PENDING INPUTS",IF(BO253&lt;=0,99,1+IF(AND(K253&gt;0,OR(Inputs!C14&gt;Inputs!C21,AND(Inputs!C14=Inputs!C21,0&lt;7))),1,0)+IF(AND(S253&gt;0,OR(Inputs!C15&gt;Inputs!C21,AND(Inputs!C15=Inputs!C21,1&lt;7))),1,0)+IF(AND(AA253&gt;0,OR(Inputs!C16&gt;Inputs!C21,AND(Inputs!C16=Inputs!C21,2&lt;7))),1,0)+IF(AND(AI253&gt;0,OR(Inputs!C17&gt;Inputs!C21,AND(Inputs!C17=Inputs!C21,3&lt;7))),1,0)+IF(AND(AQ253&gt;0,OR(Inputs!C18&gt;Inputs!C21,AND(Inputs!C18=Inputs!C21,4&lt;7))),1,0)+IF(AND(AY253&gt;0,OR(Inputs!C19&gt;Inputs!C21,AND(Inputs!C19=Inputs!C21,5&lt;7))),1,0)+IF(AND(BG253&gt;0,OR(Inputs!C20&gt;Inputs!C21,AND(Inputs!C20=Inputs!C21,6&lt;7))),1,0)+IF(AND(BW253&gt;0,OR(Inputs!C22&gt;Inputs!C21,AND(Inputs!C22=Inputs!C21,8&lt;7))),1,0)+IF(AND(CE253&gt;0,OR(Inputs!C23&gt;Inputs!C21,AND(Inputs!C23=Inputs!C21,9&lt;7))),1,0)))</f>
        <v>99</v>
      </c>
      <c r="BT253" s="3">
        <f>IF(Inputs!$B$27&lt;&gt;"Ready","PENDING INPUTS",IF(A253&gt;Inputs!$B$6,0,MIN(MAX(0,(BO253+BP253+BQ253)-BR253),MAX(0,C253-D253-(IF(O253&lt;BS253,K253+L253+M253-N253,0)+IF(W253&lt;BS253,S253+T253+U253-V253,0)+IF(AE253&lt;BS253,AA253+AB253+AC253-AD253,0)+IF(AM253&lt;BS253,AI253+AJ253+AK253-AL253,0)+IF(AU253&lt;BS253,AQ253+AR253+AS253-AT253,0)+IF(BC253&lt;BS253,AY253+AZ253+BA253-BB253,0)+IF(BK253&lt;BS253,BG253+BH253+BI253-BJ253,0)+IF(BS253&lt;BS253,BO253+BP253+BQ253-BR253,0)+IF(CA253&lt;BS253,BW253+BX253+BY253-BZ253,0)+IF(CI253&lt;BS253,CE253+CF253+CG253-CH253,0))))))</f>
        <v>0</v>
      </c>
      <c r="BU253" s="3">
        <f>IF(Inputs!$B$27&lt;&gt;"Ready","PENDING INPUTS",MIN((BO253+BP253+BQ253),IF(D253&gt;C253,IF(D253=0,0,BR253*C253/D253),BR253+BT253)))</f>
        <v>0</v>
      </c>
      <c r="BV253" s="3">
        <f>IF(Inputs!$B$27&lt;&gt;"Ready","PENDING INPUTS",MAX(0,(BO253+BP253+BQ253)-BU253))</f>
        <v>0</v>
      </c>
      <c r="BW253" s="3">
        <f>IF(Inputs!$B$27&lt;&gt;"Ready","PENDING INPUTS",CD252)</f>
        <v>0</v>
      </c>
      <c r="BX253" s="3">
        <f>IF(Inputs!$B$27&lt;&gt;"Ready","PENDING INPUTS",IF(A253&lt;=Inputs!$B$6,ROUND(BW253*Inputs!C22/12,2),0))</f>
        <v>0</v>
      </c>
      <c r="BY253" s="3">
        <f>IF(Inputs!$B$27&lt;&gt;"Ready","PENDING INPUTS",IF(AND(A253&lt;=Inputs!$B$6,BW253&gt;0),Inputs!G22,0))</f>
        <v>0</v>
      </c>
      <c r="BZ253" s="3">
        <f>IF(Inputs!$B$27&lt;&gt;"Ready","PENDING INPUTS",IF(A253&gt;Inputs!$B$6,0,MIN((BW253+BX253+BY253),IF(Inputs!H22=1,Inputs!D22,MAX(Inputs!F22,ROUND(BW253*Inputs!E22+BX253+BY253,2))))))</f>
        <v>0</v>
      </c>
      <c r="CA253">
        <f>IF(Inputs!$B$27&lt;&gt;"Ready","PENDING INPUTS",IF(BW253&lt;=0,99,1+IF(AND(K253&gt;0,OR(Inputs!C14&gt;Inputs!C22,AND(Inputs!C14=Inputs!C22,0&lt;8))),1,0)+IF(AND(S253&gt;0,OR(Inputs!C15&gt;Inputs!C22,AND(Inputs!C15=Inputs!C22,1&lt;8))),1,0)+IF(AND(AA253&gt;0,OR(Inputs!C16&gt;Inputs!C22,AND(Inputs!C16=Inputs!C22,2&lt;8))),1,0)+IF(AND(AI253&gt;0,OR(Inputs!C17&gt;Inputs!C22,AND(Inputs!C17=Inputs!C22,3&lt;8))),1,0)+IF(AND(AQ253&gt;0,OR(Inputs!C18&gt;Inputs!C22,AND(Inputs!C18=Inputs!C22,4&lt;8))),1,0)+IF(AND(AY253&gt;0,OR(Inputs!C19&gt;Inputs!C22,AND(Inputs!C19=Inputs!C22,5&lt;8))),1,0)+IF(AND(BG253&gt;0,OR(Inputs!C20&gt;Inputs!C22,AND(Inputs!C20=Inputs!C22,6&lt;8))),1,0)+IF(AND(BO253&gt;0,OR(Inputs!C21&gt;Inputs!C22,AND(Inputs!C21=Inputs!C22,7&lt;8))),1,0)+IF(AND(CE253&gt;0,OR(Inputs!C23&gt;Inputs!C22,AND(Inputs!C23=Inputs!C22,9&lt;8))),1,0)))</f>
        <v>99</v>
      </c>
      <c r="CB253" s="3">
        <f>IF(Inputs!$B$27&lt;&gt;"Ready","PENDING INPUTS",IF(A253&gt;Inputs!$B$6,0,MIN(MAX(0,(BW253+BX253+BY253)-BZ253),MAX(0,C253-D253-(IF(O253&lt;CA253,K253+L253+M253-N253,0)+IF(W253&lt;CA253,S253+T253+U253-V253,0)+IF(AE253&lt;CA253,AA253+AB253+AC253-AD253,0)+IF(AM253&lt;CA253,AI253+AJ253+AK253-AL253,0)+IF(AU253&lt;CA253,AQ253+AR253+AS253-AT253,0)+IF(BC253&lt;CA253,AY253+AZ253+BA253-BB253,0)+IF(BK253&lt;CA253,BG253+BH253+BI253-BJ253,0)+IF(BS253&lt;CA253,BO253+BP253+BQ253-BR253,0)+IF(CA253&lt;CA253,BW253+BX253+BY253-BZ253,0)+IF(CI253&lt;CA253,CE253+CF253+CG253-CH253,0))))))</f>
        <v>0</v>
      </c>
      <c r="CC253" s="3">
        <f>IF(Inputs!$B$27&lt;&gt;"Ready","PENDING INPUTS",MIN((BW253+BX253+BY253),IF(D253&gt;C253,IF(D253=0,0,BZ253*C253/D253),BZ253+CB253)))</f>
        <v>0</v>
      </c>
      <c r="CD253" s="3">
        <f>IF(Inputs!$B$27&lt;&gt;"Ready","PENDING INPUTS",MAX(0,(BW253+BX253+BY253)-CC253))</f>
        <v>0</v>
      </c>
      <c r="CE253" s="3">
        <f>IF(Inputs!$B$27&lt;&gt;"Ready","PENDING INPUTS",CL252)</f>
        <v>0</v>
      </c>
      <c r="CF253" s="3">
        <f>IF(Inputs!$B$27&lt;&gt;"Ready","PENDING INPUTS",IF(A253&lt;=Inputs!$B$6,ROUND(CE253*Inputs!C23/12,2),0))</f>
        <v>0</v>
      </c>
      <c r="CG253" s="3">
        <f>IF(Inputs!$B$27&lt;&gt;"Ready","PENDING INPUTS",IF(AND(A253&lt;=Inputs!$B$6,CE253&gt;0),Inputs!G23,0))</f>
        <v>0</v>
      </c>
      <c r="CH253" s="3">
        <f>IF(Inputs!$B$27&lt;&gt;"Ready","PENDING INPUTS",IF(A253&gt;Inputs!$B$6,0,MIN((CE253+CF253+CG253),IF(Inputs!H23=1,Inputs!D23,MAX(Inputs!F23,ROUND(CE253*Inputs!E23+CF253+CG253,2))))))</f>
        <v>0</v>
      </c>
      <c r="CI253">
        <f>IF(Inputs!$B$27&lt;&gt;"Ready","PENDING INPUTS",IF(CE253&lt;=0,99,1+IF(AND(K253&gt;0,OR(Inputs!C14&gt;Inputs!C23,AND(Inputs!C14=Inputs!C23,0&lt;9))),1,0)+IF(AND(S253&gt;0,OR(Inputs!C15&gt;Inputs!C23,AND(Inputs!C15=Inputs!C23,1&lt;9))),1,0)+IF(AND(AA253&gt;0,OR(Inputs!C16&gt;Inputs!C23,AND(Inputs!C16=Inputs!C23,2&lt;9))),1,0)+IF(AND(AI253&gt;0,OR(Inputs!C17&gt;Inputs!C23,AND(Inputs!C17=Inputs!C23,3&lt;9))),1,0)+IF(AND(AQ253&gt;0,OR(Inputs!C18&gt;Inputs!C23,AND(Inputs!C18=Inputs!C23,4&lt;9))),1,0)+IF(AND(AY253&gt;0,OR(Inputs!C19&gt;Inputs!C23,AND(Inputs!C19=Inputs!C23,5&lt;9))),1,0)+IF(AND(BG253&gt;0,OR(Inputs!C20&gt;Inputs!C23,AND(Inputs!C20=Inputs!C23,6&lt;9))),1,0)+IF(AND(BO253&gt;0,OR(Inputs!C21&gt;Inputs!C23,AND(Inputs!C21=Inputs!C23,7&lt;9))),1,0)+IF(AND(BW253&gt;0,OR(Inputs!C22&gt;Inputs!C23,AND(Inputs!C22=Inputs!C23,8&lt;9))),1,0)))</f>
        <v>99</v>
      </c>
      <c r="CJ253" s="3">
        <f>IF(Inputs!$B$27&lt;&gt;"Ready","PENDING INPUTS",IF(A253&gt;Inputs!$B$6,0,MIN(MAX(0,(CE253+CF253+CG253)-CH253),MAX(0,C253-D253-(IF(O253&lt;CI253,K253+L253+M253-N253,0)+IF(W253&lt;CI253,S253+T253+U253-V253,0)+IF(AE253&lt;CI253,AA253+AB253+AC253-AD253,0)+IF(AM253&lt;CI253,AI253+AJ253+AK253-AL253,0)+IF(AU253&lt;CI253,AQ253+AR253+AS253-AT253,0)+IF(BC253&lt;CI253,AY253+AZ253+BA253-BB253,0)+IF(BK253&lt;CI253,BG253+BH253+BI253-BJ253,0)+IF(BS253&lt;CI253,BO253+BP253+BQ253-BR253,0)+IF(CA253&lt;CI253,BW253+BX253+BY253-BZ253,0)+IF(CI253&lt;CI253,CE253+CF253+CG253-CH253,0))))))</f>
        <v>0</v>
      </c>
      <c r="CK253" s="3">
        <f>IF(Inputs!$B$27&lt;&gt;"Ready","PENDING INPUTS",MIN((CE253+CF253+CG253),IF(D253&gt;C253,IF(D253=0,0,CH253*C253/D253),CH253+CJ253)))</f>
        <v>0</v>
      </c>
      <c r="CL253" s="3">
        <f>IF(Inputs!$B$27&lt;&gt;"Ready","PENDING INPUTS",MAX(0,(CE253+CF253+CG253)-CK253))</f>
        <v>0</v>
      </c>
    </row>
    <row r="254" spans="1:90" ht="27.95" customHeight="1" x14ac:dyDescent="0.25">
      <c r="A254">
        <v>250</v>
      </c>
      <c r="B254" s="13">
        <f>IF(Inputs!$B$27&lt;&gt;"Ready","PENDING INPUTS",EDATE(Inputs!$B$5,A254-1))</f>
        <v>53874</v>
      </c>
      <c r="C254" s="3">
        <f>IF(Inputs!$B$27&lt;&gt;"Ready","PENDING INPUTS",IF(A254&lt;=Inputs!$B$6,MAX(0,Inputs!$B$4+IF(A254=Inputs!$B$7,Inputs!$B$8,0)+IF(A254=Inputs!$B$9,Inputs!$B$10,0)),0))</f>
        <v>0</v>
      </c>
      <c r="D254" s="3">
        <f>IF(Inputs!$B$27&lt;&gt;"Ready","PENDING INPUTS",SUM(N254,V254,AD254,AL254,AT254,BB254,BJ254,BR254,BZ254,CH254))</f>
        <v>0</v>
      </c>
      <c r="E254" s="3">
        <f>IF(Inputs!$B$27&lt;&gt;"Ready","PENDING INPUTS",MAX(0,D254-C254))</f>
        <v>0</v>
      </c>
      <c r="F254" s="3">
        <f>IF(Inputs!$B$27&lt;&gt;"Ready","PENDING INPUTS",SUM(Q254,Y254,AG254,AO254,AW254,BE254,BM254,BU254,CC254,CK254))</f>
        <v>0</v>
      </c>
      <c r="G254" s="3">
        <f>IF(Inputs!$B$27&lt;&gt;"Ready","PENDING INPUTS",SUM(L254,T254,AB254,AJ254,AR254,AZ254,BH254,BP254,BX254,CF254))</f>
        <v>0</v>
      </c>
      <c r="H254" s="3">
        <f>IF(Inputs!$B$27&lt;&gt;"Ready","PENDING INPUTS",SUM(M254,U254,AC254,AK254,AS254,BA254,BI254,BQ254,BY254,CG254))</f>
        <v>0</v>
      </c>
      <c r="I254" s="3">
        <f>IF(Inputs!$B$27&lt;&gt;"Ready","PENDING INPUTS",SUM(R254,Z254,AH254,AP254,AX254,BF254,BN254,BV254,CD254,CL254))</f>
        <v>0</v>
      </c>
      <c r="J254" t="str">
        <f>IF(Inputs!$B$27&lt;&gt;"Ready","PENDING INPUTS",IF(A254&gt;Inputs!$B$6,"Beyond horizon",IF(E254&gt;0.005,"MINIMUM SHORTFALL",IF(I254&lt;0.005,"Paid off","In progress"))))</f>
        <v>Beyond horizon</v>
      </c>
      <c r="K254" s="3">
        <f>IF(Inputs!$B$27&lt;&gt;"Ready","PENDING INPUTS",R253)</f>
        <v>0</v>
      </c>
      <c r="L254" s="3">
        <f>IF(Inputs!$B$27&lt;&gt;"Ready","PENDING INPUTS",IF(A254&lt;=Inputs!$B$6,ROUND(K254*Inputs!C14/12,2),0))</f>
        <v>0</v>
      </c>
      <c r="M254" s="3">
        <f>IF(Inputs!$B$27&lt;&gt;"Ready","PENDING INPUTS",IF(AND(A254&lt;=Inputs!$B$6,K254&gt;0),Inputs!G14,0))</f>
        <v>0</v>
      </c>
      <c r="N254" s="3">
        <f>IF(Inputs!$B$27&lt;&gt;"Ready","PENDING INPUTS",IF(A254&gt;Inputs!$B$6,0,MIN((K254+L254+M254),IF(Inputs!H14=1,Inputs!D14,MAX(Inputs!F14,ROUND(K254*Inputs!E14+L254+M254,2))))))</f>
        <v>0</v>
      </c>
      <c r="O254">
        <f>IF(Inputs!$B$27&lt;&gt;"Ready","PENDING INPUTS",IF(K254&lt;=0,99,1+IF(AND(S254&gt;0,OR(Inputs!C15&gt;Inputs!C14,AND(Inputs!C15=Inputs!C14,1&lt;0))),1,0)+IF(AND(AA254&gt;0,OR(Inputs!C16&gt;Inputs!C14,AND(Inputs!C16=Inputs!C14,2&lt;0))),1,0)+IF(AND(AI254&gt;0,OR(Inputs!C17&gt;Inputs!C14,AND(Inputs!C17=Inputs!C14,3&lt;0))),1,0)+IF(AND(AQ254&gt;0,OR(Inputs!C18&gt;Inputs!C14,AND(Inputs!C18=Inputs!C14,4&lt;0))),1,0)+IF(AND(AY254&gt;0,OR(Inputs!C19&gt;Inputs!C14,AND(Inputs!C19=Inputs!C14,5&lt;0))),1,0)+IF(AND(BG254&gt;0,OR(Inputs!C20&gt;Inputs!C14,AND(Inputs!C20=Inputs!C14,6&lt;0))),1,0)+IF(AND(BO254&gt;0,OR(Inputs!C21&gt;Inputs!C14,AND(Inputs!C21=Inputs!C14,7&lt;0))),1,0)+IF(AND(BW254&gt;0,OR(Inputs!C22&gt;Inputs!C14,AND(Inputs!C22=Inputs!C14,8&lt;0))),1,0)+IF(AND(CE254&gt;0,OR(Inputs!C23&gt;Inputs!C14,AND(Inputs!C23=Inputs!C14,9&lt;0))),1,0)))</f>
        <v>99</v>
      </c>
      <c r="P254" s="3">
        <f>IF(Inputs!$B$27&lt;&gt;"Ready","PENDING INPUTS",IF(A254&gt;Inputs!$B$6,0,MIN(MAX(0,(K254+L254+M254)-N254),MAX(0,C254-D254-(IF(O254&lt;O254,K254+L254+M254-N254,0)+IF(W254&lt;O254,S254+T254+U254-V254,0)+IF(AE254&lt;O254,AA254+AB254+AC254-AD254,0)+IF(AM254&lt;O254,AI254+AJ254+AK254-AL254,0)+IF(AU254&lt;O254,AQ254+AR254+AS254-AT254,0)+IF(BC254&lt;O254,AY254+AZ254+BA254-BB254,0)+IF(BK254&lt;O254,BG254+BH254+BI254-BJ254,0)+IF(BS254&lt;O254,BO254+BP254+BQ254-BR254,0)+IF(CA254&lt;O254,BW254+BX254+BY254-BZ254,0)+IF(CI254&lt;O254,CE254+CF254+CG254-CH254,0))))))</f>
        <v>0</v>
      </c>
      <c r="Q254" s="3">
        <f>IF(Inputs!$B$27&lt;&gt;"Ready","PENDING INPUTS",MIN((K254+L254+M254),IF(D254&gt;C254,IF(D254=0,0,N254*C254/D254),N254+P254)))</f>
        <v>0</v>
      </c>
      <c r="R254" s="3">
        <f>IF(Inputs!$B$27&lt;&gt;"Ready","PENDING INPUTS",MAX(0,(K254+L254+M254)-Q254))</f>
        <v>0</v>
      </c>
      <c r="S254" s="3">
        <f>IF(Inputs!$B$27&lt;&gt;"Ready","PENDING INPUTS",Z253)</f>
        <v>0</v>
      </c>
      <c r="T254" s="3">
        <f>IF(Inputs!$B$27&lt;&gt;"Ready","PENDING INPUTS",IF(A254&lt;=Inputs!$B$6,ROUND(S254*Inputs!C15/12,2),0))</f>
        <v>0</v>
      </c>
      <c r="U254" s="3">
        <f>IF(Inputs!$B$27&lt;&gt;"Ready","PENDING INPUTS",IF(AND(A254&lt;=Inputs!$B$6,S254&gt;0),Inputs!G15,0))</f>
        <v>0</v>
      </c>
      <c r="V254" s="3">
        <f>IF(Inputs!$B$27&lt;&gt;"Ready","PENDING INPUTS",IF(A254&gt;Inputs!$B$6,0,MIN((S254+T254+U254),IF(Inputs!H15=1,Inputs!D15,MAX(Inputs!F15,ROUND(S254*Inputs!E15+T254+U254,2))))))</f>
        <v>0</v>
      </c>
      <c r="W254">
        <f>IF(Inputs!$B$27&lt;&gt;"Ready","PENDING INPUTS",IF(S254&lt;=0,99,1+IF(AND(K254&gt;0,OR(Inputs!C14&gt;Inputs!C15,AND(Inputs!C14=Inputs!C15,0&lt;1))),1,0)+IF(AND(AA254&gt;0,OR(Inputs!C16&gt;Inputs!C15,AND(Inputs!C16=Inputs!C15,2&lt;1))),1,0)+IF(AND(AI254&gt;0,OR(Inputs!C17&gt;Inputs!C15,AND(Inputs!C17=Inputs!C15,3&lt;1))),1,0)+IF(AND(AQ254&gt;0,OR(Inputs!C18&gt;Inputs!C15,AND(Inputs!C18=Inputs!C15,4&lt;1))),1,0)+IF(AND(AY254&gt;0,OR(Inputs!C19&gt;Inputs!C15,AND(Inputs!C19=Inputs!C15,5&lt;1))),1,0)+IF(AND(BG254&gt;0,OR(Inputs!C20&gt;Inputs!C15,AND(Inputs!C20=Inputs!C15,6&lt;1))),1,0)+IF(AND(BO254&gt;0,OR(Inputs!C21&gt;Inputs!C15,AND(Inputs!C21=Inputs!C15,7&lt;1))),1,0)+IF(AND(BW254&gt;0,OR(Inputs!C22&gt;Inputs!C15,AND(Inputs!C22=Inputs!C15,8&lt;1))),1,0)+IF(AND(CE254&gt;0,OR(Inputs!C23&gt;Inputs!C15,AND(Inputs!C23=Inputs!C15,9&lt;1))),1,0)))</f>
        <v>99</v>
      </c>
      <c r="X254" s="3">
        <f>IF(Inputs!$B$27&lt;&gt;"Ready","PENDING INPUTS",IF(A254&gt;Inputs!$B$6,0,MIN(MAX(0,(S254+T254+U254)-V254),MAX(0,C254-D254-(IF(O254&lt;W254,K254+L254+M254-N254,0)+IF(W254&lt;W254,S254+T254+U254-V254,0)+IF(AE254&lt;W254,AA254+AB254+AC254-AD254,0)+IF(AM254&lt;W254,AI254+AJ254+AK254-AL254,0)+IF(AU254&lt;W254,AQ254+AR254+AS254-AT254,0)+IF(BC254&lt;W254,AY254+AZ254+BA254-BB254,0)+IF(BK254&lt;W254,BG254+BH254+BI254-BJ254,0)+IF(BS254&lt;W254,BO254+BP254+BQ254-BR254,0)+IF(CA254&lt;W254,BW254+BX254+BY254-BZ254,0)+IF(CI254&lt;W254,CE254+CF254+CG254-CH254,0))))))</f>
        <v>0</v>
      </c>
      <c r="Y254" s="3">
        <f>IF(Inputs!$B$27&lt;&gt;"Ready","PENDING INPUTS",MIN((S254+T254+U254),IF(D254&gt;C254,IF(D254=0,0,V254*C254/D254),V254+X254)))</f>
        <v>0</v>
      </c>
      <c r="Z254" s="3">
        <f>IF(Inputs!$B$27&lt;&gt;"Ready","PENDING INPUTS",MAX(0,(S254+T254+U254)-Y254))</f>
        <v>0</v>
      </c>
      <c r="AA254" s="3">
        <f>IF(Inputs!$B$27&lt;&gt;"Ready","PENDING INPUTS",AH253)</f>
        <v>0</v>
      </c>
      <c r="AB254" s="3">
        <f>IF(Inputs!$B$27&lt;&gt;"Ready","PENDING INPUTS",IF(A254&lt;=Inputs!$B$6,ROUND(AA254*Inputs!C16/12,2),0))</f>
        <v>0</v>
      </c>
      <c r="AC254" s="3">
        <f>IF(Inputs!$B$27&lt;&gt;"Ready","PENDING INPUTS",IF(AND(A254&lt;=Inputs!$B$6,AA254&gt;0),Inputs!G16,0))</f>
        <v>0</v>
      </c>
      <c r="AD254" s="3">
        <f>IF(Inputs!$B$27&lt;&gt;"Ready","PENDING INPUTS",IF(A254&gt;Inputs!$B$6,0,MIN((AA254+AB254+AC254),IF(Inputs!H16=1,Inputs!D16,MAX(Inputs!F16,ROUND(AA254*Inputs!E16+AB254+AC254,2))))))</f>
        <v>0</v>
      </c>
      <c r="AE254">
        <f>IF(Inputs!$B$27&lt;&gt;"Ready","PENDING INPUTS",IF(AA254&lt;=0,99,1+IF(AND(K254&gt;0,OR(Inputs!C14&gt;Inputs!C16,AND(Inputs!C14=Inputs!C16,0&lt;2))),1,0)+IF(AND(S254&gt;0,OR(Inputs!C15&gt;Inputs!C16,AND(Inputs!C15=Inputs!C16,1&lt;2))),1,0)+IF(AND(AI254&gt;0,OR(Inputs!C17&gt;Inputs!C16,AND(Inputs!C17=Inputs!C16,3&lt;2))),1,0)+IF(AND(AQ254&gt;0,OR(Inputs!C18&gt;Inputs!C16,AND(Inputs!C18=Inputs!C16,4&lt;2))),1,0)+IF(AND(AY254&gt;0,OR(Inputs!C19&gt;Inputs!C16,AND(Inputs!C19=Inputs!C16,5&lt;2))),1,0)+IF(AND(BG254&gt;0,OR(Inputs!C20&gt;Inputs!C16,AND(Inputs!C20=Inputs!C16,6&lt;2))),1,0)+IF(AND(BO254&gt;0,OR(Inputs!C21&gt;Inputs!C16,AND(Inputs!C21=Inputs!C16,7&lt;2))),1,0)+IF(AND(BW254&gt;0,OR(Inputs!C22&gt;Inputs!C16,AND(Inputs!C22=Inputs!C16,8&lt;2))),1,0)+IF(AND(CE254&gt;0,OR(Inputs!C23&gt;Inputs!C16,AND(Inputs!C23=Inputs!C16,9&lt;2))),1,0)))</f>
        <v>99</v>
      </c>
      <c r="AF254" s="3">
        <f>IF(Inputs!$B$27&lt;&gt;"Ready","PENDING INPUTS",IF(A254&gt;Inputs!$B$6,0,MIN(MAX(0,(AA254+AB254+AC254)-AD254),MAX(0,C254-D254-(IF(O254&lt;AE254,K254+L254+M254-N254,0)+IF(W254&lt;AE254,S254+T254+U254-V254,0)+IF(AE254&lt;AE254,AA254+AB254+AC254-AD254,0)+IF(AM254&lt;AE254,AI254+AJ254+AK254-AL254,0)+IF(AU254&lt;AE254,AQ254+AR254+AS254-AT254,0)+IF(BC254&lt;AE254,AY254+AZ254+BA254-BB254,0)+IF(BK254&lt;AE254,BG254+BH254+BI254-BJ254,0)+IF(BS254&lt;AE254,BO254+BP254+BQ254-BR254,0)+IF(CA254&lt;AE254,BW254+BX254+BY254-BZ254,0)+IF(CI254&lt;AE254,CE254+CF254+CG254-CH254,0))))))</f>
        <v>0</v>
      </c>
      <c r="AG254" s="3">
        <f>IF(Inputs!$B$27&lt;&gt;"Ready","PENDING INPUTS",MIN((AA254+AB254+AC254),IF(D254&gt;C254,IF(D254=0,0,AD254*C254/D254),AD254+AF254)))</f>
        <v>0</v>
      </c>
      <c r="AH254" s="3">
        <f>IF(Inputs!$B$27&lt;&gt;"Ready","PENDING INPUTS",MAX(0,(AA254+AB254+AC254)-AG254))</f>
        <v>0</v>
      </c>
      <c r="AI254" s="3">
        <f>IF(Inputs!$B$27&lt;&gt;"Ready","PENDING INPUTS",AP253)</f>
        <v>0</v>
      </c>
      <c r="AJ254" s="3">
        <f>IF(Inputs!$B$27&lt;&gt;"Ready","PENDING INPUTS",IF(A254&lt;=Inputs!$B$6,ROUND(AI254*Inputs!C17/12,2),0))</f>
        <v>0</v>
      </c>
      <c r="AK254" s="3">
        <f>IF(Inputs!$B$27&lt;&gt;"Ready","PENDING INPUTS",IF(AND(A254&lt;=Inputs!$B$6,AI254&gt;0),Inputs!G17,0))</f>
        <v>0</v>
      </c>
      <c r="AL254" s="3">
        <f>IF(Inputs!$B$27&lt;&gt;"Ready","PENDING INPUTS",IF(A254&gt;Inputs!$B$6,0,MIN((AI254+AJ254+AK254),IF(Inputs!H17=1,Inputs!D17,MAX(Inputs!F17,ROUND(AI254*Inputs!E17+AJ254+AK254,2))))))</f>
        <v>0</v>
      </c>
      <c r="AM254">
        <f>IF(Inputs!$B$27&lt;&gt;"Ready","PENDING INPUTS",IF(AI254&lt;=0,99,1+IF(AND(K254&gt;0,OR(Inputs!C14&gt;Inputs!C17,AND(Inputs!C14=Inputs!C17,0&lt;3))),1,0)+IF(AND(S254&gt;0,OR(Inputs!C15&gt;Inputs!C17,AND(Inputs!C15=Inputs!C17,1&lt;3))),1,0)+IF(AND(AA254&gt;0,OR(Inputs!C16&gt;Inputs!C17,AND(Inputs!C16=Inputs!C17,2&lt;3))),1,0)+IF(AND(AQ254&gt;0,OR(Inputs!C18&gt;Inputs!C17,AND(Inputs!C18=Inputs!C17,4&lt;3))),1,0)+IF(AND(AY254&gt;0,OR(Inputs!C19&gt;Inputs!C17,AND(Inputs!C19=Inputs!C17,5&lt;3))),1,0)+IF(AND(BG254&gt;0,OR(Inputs!C20&gt;Inputs!C17,AND(Inputs!C20=Inputs!C17,6&lt;3))),1,0)+IF(AND(BO254&gt;0,OR(Inputs!C21&gt;Inputs!C17,AND(Inputs!C21=Inputs!C17,7&lt;3))),1,0)+IF(AND(BW254&gt;0,OR(Inputs!C22&gt;Inputs!C17,AND(Inputs!C22=Inputs!C17,8&lt;3))),1,0)+IF(AND(CE254&gt;0,OR(Inputs!C23&gt;Inputs!C17,AND(Inputs!C23=Inputs!C17,9&lt;3))),1,0)))</f>
        <v>99</v>
      </c>
      <c r="AN254" s="3">
        <f>IF(Inputs!$B$27&lt;&gt;"Ready","PENDING INPUTS",IF(A254&gt;Inputs!$B$6,0,MIN(MAX(0,(AI254+AJ254+AK254)-AL254),MAX(0,C254-D254-(IF(O254&lt;AM254,K254+L254+M254-N254,0)+IF(W254&lt;AM254,S254+T254+U254-V254,0)+IF(AE254&lt;AM254,AA254+AB254+AC254-AD254,0)+IF(AM254&lt;AM254,AI254+AJ254+AK254-AL254,0)+IF(AU254&lt;AM254,AQ254+AR254+AS254-AT254,0)+IF(BC254&lt;AM254,AY254+AZ254+BA254-BB254,0)+IF(BK254&lt;AM254,BG254+BH254+BI254-BJ254,0)+IF(BS254&lt;AM254,BO254+BP254+BQ254-BR254,0)+IF(CA254&lt;AM254,BW254+BX254+BY254-BZ254,0)+IF(CI254&lt;AM254,CE254+CF254+CG254-CH254,0))))))</f>
        <v>0</v>
      </c>
      <c r="AO254" s="3">
        <f>IF(Inputs!$B$27&lt;&gt;"Ready","PENDING INPUTS",MIN((AI254+AJ254+AK254),IF(D254&gt;C254,IF(D254=0,0,AL254*C254/D254),AL254+AN254)))</f>
        <v>0</v>
      </c>
      <c r="AP254" s="3">
        <f>IF(Inputs!$B$27&lt;&gt;"Ready","PENDING INPUTS",MAX(0,(AI254+AJ254+AK254)-AO254))</f>
        <v>0</v>
      </c>
      <c r="AQ254" s="3">
        <f>IF(Inputs!$B$27&lt;&gt;"Ready","PENDING INPUTS",AX253)</f>
        <v>0</v>
      </c>
      <c r="AR254" s="3">
        <f>IF(Inputs!$B$27&lt;&gt;"Ready","PENDING INPUTS",IF(A254&lt;=Inputs!$B$6,ROUND(AQ254*Inputs!C18/12,2),0))</f>
        <v>0</v>
      </c>
      <c r="AS254" s="3">
        <f>IF(Inputs!$B$27&lt;&gt;"Ready","PENDING INPUTS",IF(AND(A254&lt;=Inputs!$B$6,AQ254&gt;0),Inputs!G18,0))</f>
        <v>0</v>
      </c>
      <c r="AT254" s="3">
        <f>IF(Inputs!$B$27&lt;&gt;"Ready","PENDING INPUTS",IF(A254&gt;Inputs!$B$6,0,MIN((AQ254+AR254+AS254),IF(Inputs!H18=1,Inputs!D18,MAX(Inputs!F18,ROUND(AQ254*Inputs!E18+AR254+AS254,2))))))</f>
        <v>0</v>
      </c>
      <c r="AU254">
        <f>IF(Inputs!$B$27&lt;&gt;"Ready","PENDING INPUTS",IF(AQ254&lt;=0,99,1+IF(AND(K254&gt;0,OR(Inputs!C14&gt;Inputs!C18,AND(Inputs!C14=Inputs!C18,0&lt;4))),1,0)+IF(AND(S254&gt;0,OR(Inputs!C15&gt;Inputs!C18,AND(Inputs!C15=Inputs!C18,1&lt;4))),1,0)+IF(AND(AA254&gt;0,OR(Inputs!C16&gt;Inputs!C18,AND(Inputs!C16=Inputs!C18,2&lt;4))),1,0)+IF(AND(AI254&gt;0,OR(Inputs!C17&gt;Inputs!C18,AND(Inputs!C17=Inputs!C18,3&lt;4))),1,0)+IF(AND(AY254&gt;0,OR(Inputs!C19&gt;Inputs!C18,AND(Inputs!C19=Inputs!C18,5&lt;4))),1,0)+IF(AND(BG254&gt;0,OR(Inputs!C20&gt;Inputs!C18,AND(Inputs!C20=Inputs!C18,6&lt;4))),1,0)+IF(AND(BO254&gt;0,OR(Inputs!C21&gt;Inputs!C18,AND(Inputs!C21=Inputs!C18,7&lt;4))),1,0)+IF(AND(BW254&gt;0,OR(Inputs!C22&gt;Inputs!C18,AND(Inputs!C22=Inputs!C18,8&lt;4))),1,0)+IF(AND(CE254&gt;0,OR(Inputs!C23&gt;Inputs!C18,AND(Inputs!C23=Inputs!C18,9&lt;4))),1,0)))</f>
        <v>99</v>
      </c>
      <c r="AV254" s="3">
        <f>IF(Inputs!$B$27&lt;&gt;"Ready","PENDING INPUTS",IF(A254&gt;Inputs!$B$6,0,MIN(MAX(0,(AQ254+AR254+AS254)-AT254),MAX(0,C254-D254-(IF(O254&lt;AU254,K254+L254+M254-N254,0)+IF(W254&lt;AU254,S254+T254+U254-V254,0)+IF(AE254&lt;AU254,AA254+AB254+AC254-AD254,0)+IF(AM254&lt;AU254,AI254+AJ254+AK254-AL254,0)+IF(AU254&lt;AU254,AQ254+AR254+AS254-AT254,0)+IF(BC254&lt;AU254,AY254+AZ254+BA254-BB254,0)+IF(BK254&lt;AU254,BG254+BH254+BI254-BJ254,0)+IF(BS254&lt;AU254,BO254+BP254+BQ254-BR254,0)+IF(CA254&lt;AU254,BW254+BX254+BY254-BZ254,0)+IF(CI254&lt;AU254,CE254+CF254+CG254-CH254,0))))))</f>
        <v>0</v>
      </c>
      <c r="AW254" s="3">
        <f>IF(Inputs!$B$27&lt;&gt;"Ready","PENDING INPUTS",MIN((AQ254+AR254+AS254),IF(D254&gt;C254,IF(D254=0,0,AT254*C254/D254),AT254+AV254)))</f>
        <v>0</v>
      </c>
      <c r="AX254" s="3">
        <f>IF(Inputs!$B$27&lt;&gt;"Ready","PENDING INPUTS",MAX(0,(AQ254+AR254+AS254)-AW254))</f>
        <v>0</v>
      </c>
      <c r="AY254" s="3">
        <f>IF(Inputs!$B$27&lt;&gt;"Ready","PENDING INPUTS",BF253)</f>
        <v>0</v>
      </c>
      <c r="AZ254" s="3">
        <f>IF(Inputs!$B$27&lt;&gt;"Ready","PENDING INPUTS",IF(A254&lt;=Inputs!$B$6,ROUND(AY254*Inputs!C19/12,2),0))</f>
        <v>0</v>
      </c>
      <c r="BA254" s="3">
        <f>IF(Inputs!$B$27&lt;&gt;"Ready","PENDING INPUTS",IF(AND(A254&lt;=Inputs!$B$6,AY254&gt;0),Inputs!G19,0))</f>
        <v>0</v>
      </c>
      <c r="BB254" s="3">
        <f>IF(Inputs!$B$27&lt;&gt;"Ready","PENDING INPUTS",IF(A254&gt;Inputs!$B$6,0,MIN((AY254+AZ254+BA254),IF(Inputs!H19=1,Inputs!D19,MAX(Inputs!F19,ROUND(AY254*Inputs!E19+AZ254+BA254,2))))))</f>
        <v>0</v>
      </c>
      <c r="BC254">
        <f>IF(Inputs!$B$27&lt;&gt;"Ready","PENDING INPUTS",IF(AY254&lt;=0,99,1+IF(AND(K254&gt;0,OR(Inputs!C14&gt;Inputs!C19,AND(Inputs!C14=Inputs!C19,0&lt;5))),1,0)+IF(AND(S254&gt;0,OR(Inputs!C15&gt;Inputs!C19,AND(Inputs!C15=Inputs!C19,1&lt;5))),1,0)+IF(AND(AA254&gt;0,OR(Inputs!C16&gt;Inputs!C19,AND(Inputs!C16=Inputs!C19,2&lt;5))),1,0)+IF(AND(AI254&gt;0,OR(Inputs!C17&gt;Inputs!C19,AND(Inputs!C17=Inputs!C19,3&lt;5))),1,0)+IF(AND(AQ254&gt;0,OR(Inputs!C18&gt;Inputs!C19,AND(Inputs!C18=Inputs!C19,4&lt;5))),1,0)+IF(AND(BG254&gt;0,OR(Inputs!C20&gt;Inputs!C19,AND(Inputs!C20=Inputs!C19,6&lt;5))),1,0)+IF(AND(BO254&gt;0,OR(Inputs!C21&gt;Inputs!C19,AND(Inputs!C21=Inputs!C19,7&lt;5))),1,0)+IF(AND(BW254&gt;0,OR(Inputs!C22&gt;Inputs!C19,AND(Inputs!C22=Inputs!C19,8&lt;5))),1,0)+IF(AND(CE254&gt;0,OR(Inputs!C23&gt;Inputs!C19,AND(Inputs!C23=Inputs!C19,9&lt;5))),1,0)))</f>
        <v>99</v>
      </c>
      <c r="BD254" s="3">
        <f>IF(Inputs!$B$27&lt;&gt;"Ready","PENDING INPUTS",IF(A254&gt;Inputs!$B$6,0,MIN(MAX(0,(AY254+AZ254+BA254)-BB254),MAX(0,C254-D254-(IF(O254&lt;BC254,K254+L254+M254-N254,0)+IF(W254&lt;BC254,S254+T254+U254-V254,0)+IF(AE254&lt;BC254,AA254+AB254+AC254-AD254,0)+IF(AM254&lt;BC254,AI254+AJ254+AK254-AL254,0)+IF(AU254&lt;BC254,AQ254+AR254+AS254-AT254,0)+IF(BC254&lt;BC254,AY254+AZ254+BA254-BB254,0)+IF(BK254&lt;BC254,BG254+BH254+BI254-BJ254,0)+IF(BS254&lt;BC254,BO254+BP254+BQ254-BR254,0)+IF(CA254&lt;BC254,BW254+BX254+BY254-BZ254,0)+IF(CI254&lt;BC254,CE254+CF254+CG254-CH254,0))))))</f>
        <v>0</v>
      </c>
      <c r="BE254" s="3">
        <f>IF(Inputs!$B$27&lt;&gt;"Ready","PENDING INPUTS",MIN((AY254+AZ254+BA254),IF(D254&gt;C254,IF(D254=0,0,BB254*C254/D254),BB254+BD254)))</f>
        <v>0</v>
      </c>
      <c r="BF254" s="3">
        <f>IF(Inputs!$B$27&lt;&gt;"Ready","PENDING INPUTS",MAX(0,(AY254+AZ254+BA254)-BE254))</f>
        <v>0</v>
      </c>
      <c r="BG254" s="3">
        <f>IF(Inputs!$B$27&lt;&gt;"Ready","PENDING INPUTS",BN253)</f>
        <v>0</v>
      </c>
      <c r="BH254" s="3">
        <f>IF(Inputs!$B$27&lt;&gt;"Ready","PENDING INPUTS",IF(A254&lt;=Inputs!$B$6,ROUND(BG254*Inputs!C20/12,2),0))</f>
        <v>0</v>
      </c>
      <c r="BI254" s="3">
        <f>IF(Inputs!$B$27&lt;&gt;"Ready","PENDING INPUTS",IF(AND(A254&lt;=Inputs!$B$6,BG254&gt;0),Inputs!G20,0))</f>
        <v>0</v>
      </c>
      <c r="BJ254" s="3">
        <f>IF(Inputs!$B$27&lt;&gt;"Ready","PENDING INPUTS",IF(A254&gt;Inputs!$B$6,0,MIN((BG254+BH254+BI254),IF(Inputs!H20=1,Inputs!D20,MAX(Inputs!F20,ROUND(BG254*Inputs!E20+BH254+BI254,2))))))</f>
        <v>0</v>
      </c>
      <c r="BK254">
        <f>IF(Inputs!$B$27&lt;&gt;"Ready","PENDING INPUTS",IF(BG254&lt;=0,99,1+IF(AND(K254&gt;0,OR(Inputs!C14&gt;Inputs!C20,AND(Inputs!C14=Inputs!C20,0&lt;6))),1,0)+IF(AND(S254&gt;0,OR(Inputs!C15&gt;Inputs!C20,AND(Inputs!C15=Inputs!C20,1&lt;6))),1,0)+IF(AND(AA254&gt;0,OR(Inputs!C16&gt;Inputs!C20,AND(Inputs!C16=Inputs!C20,2&lt;6))),1,0)+IF(AND(AI254&gt;0,OR(Inputs!C17&gt;Inputs!C20,AND(Inputs!C17=Inputs!C20,3&lt;6))),1,0)+IF(AND(AQ254&gt;0,OR(Inputs!C18&gt;Inputs!C20,AND(Inputs!C18=Inputs!C20,4&lt;6))),1,0)+IF(AND(AY254&gt;0,OR(Inputs!C19&gt;Inputs!C20,AND(Inputs!C19=Inputs!C20,5&lt;6))),1,0)+IF(AND(BO254&gt;0,OR(Inputs!C21&gt;Inputs!C20,AND(Inputs!C21=Inputs!C20,7&lt;6))),1,0)+IF(AND(BW254&gt;0,OR(Inputs!C22&gt;Inputs!C20,AND(Inputs!C22=Inputs!C20,8&lt;6))),1,0)+IF(AND(CE254&gt;0,OR(Inputs!C23&gt;Inputs!C20,AND(Inputs!C23=Inputs!C20,9&lt;6))),1,0)))</f>
        <v>99</v>
      </c>
      <c r="BL254" s="3">
        <f>IF(Inputs!$B$27&lt;&gt;"Ready","PENDING INPUTS",IF(A254&gt;Inputs!$B$6,0,MIN(MAX(0,(BG254+BH254+BI254)-BJ254),MAX(0,C254-D254-(IF(O254&lt;BK254,K254+L254+M254-N254,0)+IF(W254&lt;BK254,S254+T254+U254-V254,0)+IF(AE254&lt;BK254,AA254+AB254+AC254-AD254,0)+IF(AM254&lt;BK254,AI254+AJ254+AK254-AL254,0)+IF(AU254&lt;BK254,AQ254+AR254+AS254-AT254,0)+IF(BC254&lt;BK254,AY254+AZ254+BA254-BB254,0)+IF(BK254&lt;BK254,BG254+BH254+BI254-BJ254,0)+IF(BS254&lt;BK254,BO254+BP254+BQ254-BR254,0)+IF(CA254&lt;BK254,BW254+BX254+BY254-BZ254,0)+IF(CI254&lt;BK254,CE254+CF254+CG254-CH254,0))))))</f>
        <v>0</v>
      </c>
      <c r="BM254" s="3">
        <f>IF(Inputs!$B$27&lt;&gt;"Ready","PENDING INPUTS",MIN((BG254+BH254+BI254),IF(D254&gt;C254,IF(D254=0,0,BJ254*C254/D254),BJ254+BL254)))</f>
        <v>0</v>
      </c>
      <c r="BN254" s="3">
        <f>IF(Inputs!$B$27&lt;&gt;"Ready","PENDING INPUTS",MAX(0,(BG254+BH254+BI254)-BM254))</f>
        <v>0</v>
      </c>
      <c r="BO254" s="3">
        <f>IF(Inputs!$B$27&lt;&gt;"Ready","PENDING INPUTS",BV253)</f>
        <v>0</v>
      </c>
      <c r="BP254" s="3">
        <f>IF(Inputs!$B$27&lt;&gt;"Ready","PENDING INPUTS",IF(A254&lt;=Inputs!$B$6,ROUND(BO254*Inputs!C21/12,2),0))</f>
        <v>0</v>
      </c>
      <c r="BQ254" s="3">
        <f>IF(Inputs!$B$27&lt;&gt;"Ready","PENDING INPUTS",IF(AND(A254&lt;=Inputs!$B$6,BO254&gt;0),Inputs!G21,0))</f>
        <v>0</v>
      </c>
      <c r="BR254" s="3">
        <f>IF(Inputs!$B$27&lt;&gt;"Ready","PENDING INPUTS",IF(A254&gt;Inputs!$B$6,0,MIN((BO254+BP254+BQ254),IF(Inputs!H21=1,Inputs!D21,MAX(Inputs!F21,ROUND(BO254*Inputs!E21+BP254+BQ254,2))))))</f>
        <v>0</v>
      </c>
      <c r="BS254">
        <f>IF(Inputs!$B$27&lt;&gt;"Ready","PENDING INPUTS",IF(BO254&lt;=0,99,1+IF(AND(K254&gt;0,OR(Inputs!C14&gt;Inputs!C21,AND(Inputs!C14=Inputs!C21,0&lt;7))),1,0)+IF(AND(S254&gt;0,OR(Inputs!C15&gt;Inputs!C21,AND(Inputs!C15=Inputs!C21,1&lt;7))),1,0)+IF(AND(AA254&gt;0,OR(Inputs!C16&gt;Inputs!C21,AND(Inputs!C16=Inputs!C21,2&lt;7))),1,0)+IF(AND(AI254&gt;0,OR(Inputs!C17&gt;Inputs!C21,AND(Inputs!C17=Inputs!C21,3&lt;7))),1,0)+IF(AND(AQ254&gt;0,OR(Inputs!C18&gt;Inputs!C21,AND(Inputs!C18=Inputs!C21,4&lt;7))),1,0)+IF(AND(AY254&gt;0,OR(Inputs!C19&gt;Inputs!C21,AND(Inputs!C19=Inputs!C21,5&lt;7))),1,0)+IF(AND(BG254&gt;0,OR(Inputs!C20&gt;Inputs!C21,AND(Inputs!C20=Inputs!C21,6&lt;7))),1,0)+IF(AND(BW254&gt;0,OR(Inputs!C22&gt;Inputs!C21,AND(Inputs!C22=Inputs!C21,8&lt;7))),1,0)+IF(AND(CE254&gt;0,OR(Inputs!C23&gt;Inputs!C21,AND(Inputs!C23=Inputs!C21,9&lt;7))),1,0)))</f>
        <v>99</v>
      </c>
      <c r="BT254" s="3">
        <f>IF(Inputs!$B$27&lt;&gt;"Ready","PENDING INPUTS",IF(A254&gt;Inputs!$B$6,0,MIN(MAX(0,(BO254+BP254+BQ254)-BR254),MAX(0,C254-D254-(IF(O254&lt;BS254,K254+L254+M254-N254,0)+IF(W254&lt;BS254,S254+T254+U254-V254,0)+IF(AE254&lt;BS254,AA254+AB254+AC254-AD254,0)+IF(AM254&lt;BS254,AI254+AJ254+AK254-AL254,0)+IF(AU254&lt;BS254,AQ254+AR254+AS254-AT254,0)+IF(BC254&lt;BS254,AY254+AZ254+BA254-BB254,0)+IF(BK254&lt;BS254,BG254+BH254+BI254-BJ254,0)+IF(BS254&lt;BS254,BO254+BP254+BQ254-BR254,0)+IF(CA254&lt;BS254,BW254+BX254+BY254-BZ254,0)+IF(CI254&lt;BS254,CE254+CF254+CG254-CH254,0))))))</f>
        <v>0</v>
      </c>
      <c r="BU254" s="3">
        <f>IF(Inputs!$B$27&lt;&gt;"Ready","PENDING INPUTS",MIN((BO254+BP254+BQ254),IF(D254&gt;C254,IF(D254=0,0,BR254*C254/D254),BR254+BT254)))</f>
        <v>0</v>
      </c>
      <c r="BV254" s="3">
        <f>IF(Inputs!$B$27&lt;&gt;"Ready","PENDING INPUTS",MAX(0,(BO254+BP254+BQ254)-BU254))</f>
        <v>0</v>
      </c>
      <c r="BW254" s="3">
        <f>IF(Inputs!$B$27&lt;&gt;"Ready","PENDING INPUTS",CD253)</f>
        <v>0</v>
      </c>
      <c r="BX254" s="3">
        <f>IF(Inputs!$B$27&lt;&gt;"Ready","PENDING INPUTS",IF(A254&lt;=Inputs!$B$6,ROUND(BW254*Inputs!C22/12,2),0))</f>
        <v>0</v>
      </c>
      <c r="BY254" s="3">
        <f>IF(Inputs!$B$27&lt;&gt;"Ready","PENDING INPUTS",IF(AND(A254&lt;=Inputs!$B$6,BW254&gt;0),Inputs!G22,0))</f>
        <v>0</v>
      </c>
      <c r="BZ254" s="3">
        <f>IF(Inputs!$B$27&lt;&gt;"Ready","PENDING INPUTS",IF(A254&gt;Inputs!$B$6,0,MIN((BW254+BX254+BY254),IF(Inputs!H22=1,Inputs!D22,MAX(Inputs!F22,ROUND(BW254*Inputs!E22+BX254+BY254,2))))))</f>
        <v>0</v>
      </c>
      <c r="CA254">
        <f>IF(Inputs!$B$27&lt;&gt;"Ready","PENDING INPUTS",IF(BW254&lt;=0,99,1+IF(AND(K254&gt;0,OR(Inputs!C14&gt;Inputs!C22,AND(Inputs!C14=Inputs!C22,0&lt;8))),1,0)+IF(AND(S254&gt;0,OR(Inputs!C15&gt;Inputs!C22,AND(Inputs!C15=Inputs!C22,1&lt;8))),1,0)+IF(AND(AA254&gt;0,OR(Inputs!C16&gt;Inputs!C22,AND(Inputs!C16=Inputs!C22,2&lt;8))),1,0)+IF(AND(AI254&gt;0,OR(Inputs!C17&gt;Inputs!C22,AND(Inputs!C17=Inputs!C22,3&lt;8))),1,0)+IF(AND(AQ254&gt;0,OR(Inputs!C18&gt;Inputs!C22,AND(Inputs!C18=Inputs!C22,4&lt;8))),1,0)+IF(AND(AY254&gt;0,OR(Inputs!C19&gt;Inputs!C22,AND(Inputs!C19=Inputs!C22,5&lt;8))),1,0)+IF(AND(BG254&gt;0,OR(Inputs!C20&gt;Inputs!C22,AND(Inputs!C20=Inputs!C22,6&lt;8))),1,0)+IF(AND(BO254&gt;0,OR(Inputs!C21&gt;Inputs!C22,AND(Inputs!C21=Inputs!C22,7&lt;8))),1,0)+IF(AND(CE254&gt;0,OR(Inputs!C23&gt;Inputs!C22,AND(Inputs!C23=Inputs!C22,9&lt;8))),1,0)))</f>
        <v>99</v>
      </c>
      <c r="CB254" s="3">
        <f>IF(Inputs!$B$27&lt;&gt;"Ready","PENDING INPUTS",IF(A254&gt;Inputs!$B$6,0,MIN(MAX(0,(BW254+BX254+BY254)-BZ254),MAX(0,C254-D254-(IF(O254&lt;CA254,K254+L254+M254-N254,0)+IF(W254&lt;CA254,S254+T254+U254-V254,0)+IF(AE254&lt;CA254,AA254+AB254+AC254-AD254,0)+IF(AM254&lt;CA254,AI254+AJ254+AK254-AL254,0)+IF(AU254&lt;CA254,AQ254+AR254+AS254-AT254,0)+IF(BC254&lt;CA254,AY254+AZ254+BA254-BB254,0)+IF(BK254&lt;CA254,BG254+BH254+BI254-BJ254,0)+IF(BS254&lt;CA254,BO254+BP254+BQ254-BR254,0)+IF(CA254&lt;CA254,BW254+BX254+BY254-BZ254,0)+IF(CI254&lt;CA254,CE254+CF254+CG254-CH254,0))))))</f>
        <v>0</v>
      </c>
      <c r="CC254" s="3">
        <f>IF(Inputs!$B$27&lt;&gt;"Ready","PENDING INPUTS",MIN((BW254+BX254+BY254),IF(D254&gt;C254,IF(D254=0,0,BZ254*C254/D254),BZ254+CB254)))</f>
        <v>0</v>
      </c>
      <c r="CD254" s="3">
        <f>IF(Inputs!$B$27&lt;&gt;"Ready","PENDING INPUTS",MAX(0,(BW254+BX254+BY254)-CC254))</f>
        <v>0</v>
      </c>
      <c r="CE254" s="3">
        <f>IF(Inputs!$B$27&lt;&gt;"Ready","PENDING INPUTS",CL253)</f>
        <v>0</v>
      </c>
      <c r="CF254" s="3">
        <f>IF(Inputs!$B$27&lt;&gt;"Ready","PENDING INPUTS",IF(A254&lt;=Inputs!$B$6,ROUND(CE254*Inputs!C23/12,2),0))</f>
        <v>0</v>
      </c>
      <c r="CG254" s="3">
        <f>IF(Inputs!$B$27&lt;&gt;"Ready","PENDING INPUTS",IF(AND(A254&lt;=Inputs!$B$6,CE254&gt;0),Inputs!G23,0))</f>
        <v>0</v>
      </c>
      <c r="CH254" s="3">
        <f>IF(Inputs!$B$27&lt;&gt;"Ready","PENDING INPUTS",IF(A254&gt;Inputs!$B$6,0,MIN((CE254+CF254+CG254),IF(Inputs!H23=1,Inputs!D23,MAX(Inputs!F23,ROUND(CE254*Inputs!E23+CF254+CG254,2))))))</f>
        <v>0</v>
      </c>
      <c r="CI254">
        <f>IF(Inputs!$B$27&lt;&gt;"Ready","PENDING INPUTS",IF(CE254&lt;=0,99,1+IF(AND(K254&gt;0,OR(Inputs!C14&gt;Inputs!C23,AND(Inputs!C14=Inputs!C23,0&lt;9))),1,0)+IF(AND(S254&gt;0,OR(Inputs!C15&gt;Inputs!C23,AND(Inputs!C15=Inputs!C23,1&lt;9))),1,0)+IF(AND(AA254&gt;0,OR(Inputs!C16&gt;Inputs!C23,AND(Inputs!C16=Inputs!C23,2&lt;9))),1,0)+IF(AND(AI254&gt;0,OR(Inputs!C17&gt;Inputs!C23,AND(Inputs!C17=Inputs!C23,3&lt;9))),1,0)+IF(AND(AQ254&gt;0,OR(Inputs!C18&gt;Inputs!C23,AND(Inputs!C18=Inputs!C23,4&lt;9))),1,0)+IF(AND(AY254&gt;0,OR(Inputs!C19&gt;Inputs!C23,AND(Inputs!C19=Inputs!C23,5&lt;9))),1,0)+IF(AND(BG254&gt;0,OR(Inputs!C20&gt;Inputs!C23,AND(Inputs!C20=Inputs!C23,6&lt;9))),1,0)+IF(AND(BO254&gt;0,OR(Inputs!C21&gt;Inputs!C23,AND(Inputs!C21=Inputs!C23,7&lt;9))),1,0)+IF(AND(BW254&gt;0,OR(Inputs!C22&gt;Inputs!C23,AND(Inputs!C22=Inputs!C23,8&lt;9))),1,0)))</f>
        <v>99</v>
      </c>
      <c r="CJ254" s="3">
        <f>IF(Inputs!$B$27&lt;&gt;"Ready","PENDING INPUTS",IF(A254&gt;Inputs!$B$6,0,MIN(MAX(0,(CE254+CF254+CG254)-CH254),MAX(0,C254-D254-(IF(O254&lt;CI254,K254+L254+M254-N254,0)+IF(W254&lt;CI254,S254+T254+U254-V254,0)+IF(AE254&lt;CI254,AA254+AB254+AC254-AD254,0)+IF(AM254&lt;CI254,AI254+AJ254+AK254-AL254,0)+IF(AU254&lt;CI254,AQ254+AR254+AS254-AT254,0)+IF(BC254&lt;CI254,AY254+AZ254+BA254-BB254,0)+IF(BK254&lt;CI254,BG254+BH254+BI254-BJ254,0)+IF(BS254&lt;CI254,BO254+BP254+BQ254-BR254,0)+IF(CA254&lt;CI254,BW254+BX254+BY254-BZ254,0)+IF(CI254&lt;CI254,CE254+CF254+CG254-CH254,0))))))</f>
        <v>0</v>
      </c>
      <c r="CK254" s="3">
        <f>IF(Inputs!$B$27&lt;&gt;"Ready","PENDING INPUTS",MIN((CE254+CF254+CG254),IF(D254&gt;C254,IF(D254=0,0,CH254*C254/D254),CH254+CJ254)))</f>
        <v>0</v>
      </c>
      <c r="CL254" s="3">
        <f>IF(Inputs!$B$27&lt;&gt;"Ready","PENDING INPUTS",MAX(0,(CE254+CF254+CG254)-CK254))</f>
        <v>0</v>
      </c>
    </row>
    <row r="255" spans="1:90" ht="27.95" customHeight="1" x14ac:dyDescent="0.25">
      <c r="A255">
        <v>251</v>
      </c>
      <c r="B255" s="13">
        <f>IF(Inputs!$B$27&lt;&gt;"Ready","PENDING INPUTS",EDATE(Inputs!$B$5,A255-1))</f>
        <v>53905</v>
      </c>
      <c r="C255" s="3">
        <f>IF(Inputs!$B$27&lt;&gt;"Ready","PENDING INPUTS",IF(A255&lt;=Inputs!$B$6,MAX(0,Inputs!$B$4+IF(A255=Inputs!$B$7,Inputs!$B$8,0)+IF(A255=Inputs!$B$9,Inputs!$B$10,0)),0))</f>
        <v>0</v>
      </c>
      <c r="D255" s="3">
        <f>IF(Inputs!$B$27&lt;&gt;"Ready","PENDING INPUTS",SUM(N255,V255,AD255,AL255,AT255,BB255,BJ255,BR255,BZ255,CH255))</f>
        <v>0</v>
      </c>
      <c r="E255" s="3">
        <f>IF(Inputs!$B$27&lt;&gt;"Ready","PENDING INPUTS",MAX(0,D255-C255))</f>
        <v>0</v>
      </c>
      <c r="F255" s="3">
        <f>IF(Inputs!$B$27&lt;&gt;"Ready","PENDING INPUTS",SUM(Q255,Y255,AG255,AO255,AW255,BE255,BM255,BU255,CC255,CK255))</f>
        <v>0</v>
      </c>
      <c r="G255" s="3">
        <f>IF(Inputs!$B$27&lt;&gt;"Ready","PENDING INPUTS",SUM(L255,T255,AB255,AJ255,AR255,AZ255,BH255,BP255,BX255,CF255))</f>
        <v>0</v>
      </c>
      <c r="H255" s="3">
        <f>IF(Inputs!$B$27&lt;&gt;"Ready","PENDING INPUTS",SUM(M255,U255,AC255,AK255,AS255,BA255,BI255,BQ255,BY255,CG255))</f>
        <v>0</v>
      </c>
      <c r="I255" s="3">
        <f>IF(Inputs!$B$27&lt;&gt;"Ready","PENDING INPUTS",SUM(R255,Z255,AH255,AP255,AX255,BF255,BN255,BV255,CD255,CL255))</f>
        <v>0</v>
      </c>
      <c r="J255" t="str">
        <f>IF(Inputs!$B$27&lt;&gt;"Ready","PENDING INPUTS",IF(A255&gt;Inputs!$B$6,"Beyond horizon",IF(E255&gt;0.005,"MINIMUM SHORTFALL",IF(I255&lt;0.005,"Paid off","In progress"))))</f>
        <v>Beyond horizon</v>
      </c>
      <c r="K255" s="3">
        <f>IF(Inputs!$B$27&lt;&gt;"Ready","PENDING INPUTS",R254)</f>
        <v>0</v>
      </c>
      <c r="L255" s="3">
        <f>IF(Inputs!$B$27&lt;&gt;"Ready","PENDING INPUTS",IF(A255&lt;=Inputs!$B$6,ROUND(K255*Inputs!C14/12,2),0))</f>
        <v>0</v>
      </c>
      <c r="M255" s="3">
        <f>IF(Inputs!$B$27&lt;&gt;"Ready","PENDING INPUTS",IF(AND(A255&lt;=Inputs!$B$6,K255&gt;0),Inputs!G14,0))</f>
        <v>0</v>
      </c>
      <c r="N255" s="3">
        <f>IF(Inputs!$B$27&lt;&gt;"Ready","PENDING INPUTS",IF(A255&gt;Inputs!$B$6,0,MIN((K255+L255+M255),IF(Inputs!H14=1,Inputs!D14,MAX(Inputs!F14,ROUND(K255*Inputs!E14+L255+M255,2))))))</f>
        <v>0</v>
      </c>
      <c r="O255">
        <f>IF(Inputs!$B$27&lt;&gt;"Ready","PENDING INPUTS",IF(K255&lt;=0,99,1+IF(AND(S255&gt;0,OR(Inputs!C15&gt;Inputs!C14,AND(Inputs!C15=Inputs!C14,1&lt;0))),1,0)+IF(AND(AA255&gt;0,OR(Inputs!C16&gt;Inputs!C14,AND(Inputs!C16=Inputs!C14,2&lt;0))),1,0)+IF(AND(AI255&gt;0,OR(Inputs!C17&gt;Inputs!C14,AND(Inputs!C17=Inputs!C14,3&lt;0))),1,0)+IF(AND(AQ255&gt;0,OR(Inputs!C18&gt;Inputs!C14,AND(Inputs!C18=Inputs!C14,4&lt;0))),1,0)+IF(AND(AY255&gt;0,OR(Inputs!C19&gt;Inputs!C14,AND(Inputs!C19=Inputs!C14,5&lt;0))),1,0)+IF(AND(BG255&gt;0,OR(Inputs!C20&gt;Inputs!C14,AND(Inputs!C20=Inputs!C14,6&lt;0))),1,0)+IF(AND(BO255&gt;0,OR(Inputs!C21&gt;Inputs!C14,AND(Inputs!C21=Inputs!C14,7&lt;0))),1,0)+IF(AND(BW255&gt;0,OR(Inputs!C22&gt;Inputs!C14,AND(Inputs!C22=Inputs!C14,8&lt;0))),1,0)+IF(AND(CE255&gt;0,OR(Inputs!C23&gt;Inputs!C14,AND(Inputs!C23=Inputs!C14,9&lt;0))),1,0)))</f>
        <v>99</v>
      </c>
      <c r="P255" s="3">
        <f>IF(Inputs!$B$27&lt;&gt;"Ready","PENDING INPUTS",IF(A255&gt;Inputs!$B$6,0,MIN(MAX(0,(K255+L255+M255)-N255),MAX(0,C255-D255-(IF(O255&lt;O255,K255+L255+M255-N255,0)+IF(W255&lt;O255,S255+T255+U255-V255,0)+IF(AE255&lt;O255,AA255+AB255+AC255-AD255,0)+IF(AM255&lt;O255,AI255+AJ255+AK255-AL255,0)+IF(AU255&lt;O255,AQ255+AR255+AS255-AT255,0)+IF(BC255&lt;O255,AY255+AZ255+BA255-BB255,0)+IF(BK255&lt;O255,BG255+BH255+BI255-BJ255,0)+IF(BS255&lt;O255,BO255+BP255+BQ255-BR255,0)+IF(CA255&lt;O255,BW255+BX255+BY255-BZ255,0)+IF(CI255&lt;O255,CE255+CF255+CG255-CH255,0))))))</f>
        <v>0</v>
      </c>
      <c r="Q255" s="3">
        <f>IF(Inputs!$B$27&lt;&gt;"Ready","PENDING INPUTS",MIN((K255+L255+M255),IF(D255&gt;C255,IF(D255=0,0,N255*C255/D255),N255+P255)))</f>
        <v>0</v>
      </c>
      <c r="R255" s="3">
        <f>IF(Inputs!$B$27&lt;&gt;"Ready","PENDING INPUTS",MAX(0,(K255+L255+M255)-Q255))</f>
        <v>0</v>
      </c>
      <c r="S255" s="3">
        <f>IF(Inputs!$B$27&lt;&gt;"Ready","PENDING INPUTS",Z254)</f>
        <v>0</v>
      </c>
      <c r="T255" s="3">
        <f>IF(Inputs!$B$27&lt;&gt;"Ready","PENDING INPUTS",IF(A255&lt;=Inputs!$B$6,ROUND(S255*Inputs!C15/12,2),0))</f>
        <v>0</v>
      </c>
      <c r="U255" s="3">
        <f>IF(Inputs!$B$27&lt;&gt;"Ready","PENDING INPUTS",IF(AND(A255&lt;=Inputs!$B$6,S255&gt;0),Inputs!G15,0))</f>
        <v>0</v>
      </c>
      <c r="V255" s="3">
        <f>IF(Inputs!$B$27&lt;&gt;"Ready","PENDING INPUTS",IF(A255&gt;Inputs!$B$6,0,MIN((S255+T255+U255),IF(Inputs!H15=1,Inputs!D15,MAX(Inputs!F15,ROUND(S255*Inputs!E15+T255+U255,2))))))</f>
        <v>0</v>
      </c>
      <c r="W255">
        <f>IF(Inputs!$B$27&lt;&gt;"Ready","PENDING INPUTS",IF(S255&lt;=0,99,1+IF(AND(K255&gt;0,OR(Inputs!C14&gt;Inputs!C15,AND(Inputs!C14=Inputs!C15,0&lt;1))),1,0)+IF(AND(AA255&gt;0,OR(Inputs!C16&gt;Inputs!C15,AND(Inputs!C16=Inputs!C15,2&lt;1))),1,0)+IF(AND(AI255&gt;0,OR(Inputs!C17&gt;Inputs!C15,AND(Inputs!C17=Inputs!C15,3&lt;1))),1,0)+IF(AND(AQ255&gt;0,OR(Inputs!C18&gt;Inputs!C15,AND(Inputs!C18=Inputs!C15,4&lt;1))),1,0)+IF(AND(AY255&gt;0,OR(Inputs!C19&gt;Inputs!C15,AND(Inputs!C19=Inputs!C15,5&lt;1))),1,0)+IF(AND(BG255&gt;0,OR(Inputs!C20&gt;Inputs!C15,AND(Inputs!C20=Inputs!C15,6&lt;1))),1,0)+IF(AND(BO255&gt;0,OR(Inputs!C21&gt;Inputs!C15,AND(Inputs!C21=Inputs!C15,7&lt;1))),1,0)+IF(AND(BW255&gt;0,OR(Inputs!C22&gt;Inputs!C15,AND(Inputs!C22=Inputs!C15,8&lt;1))),1,0)+IF(AND(CE255&gt;0,OR(Inputs!C23&gt;Inputs!C15,AND(Inputs!C23=Inputs!C15,9&lt;1))),1,0)))</f>
        <v>99</v>
      </c>
      <c r="X255" s="3">
        <f>IF(Inputs!$B$27&lt;&gt;"Ready","PENDING INPUTS",IF(A255&gt;Inputs!$B$6,0,MIN(MAX(0,(S255+T255+U255)-V255),MAX(0,C255-D255-(IF(O255&lt;W255,K255+L255+M255-N255,0)+IF(W255&lt;W255,S255+T255+U255-V255,0)+IF(AE255&lt;W255,AA255+AB255+AC255-AD255,0)+IF(AM255&lt;W255,AI255+AJ255+AK255-AL255,0)+IF(AU255&lt;W255,AQ255+AR255+AS255-AT255,0)+IF(BC255&lt;W255,AY255+AZ255+BA255-BB255,0)+IF(BK255&lt;W255,BG255+BH255+BI255-BJ255,0)+IF(BS255&lt;W255,BO255+BP255+BQ255-BR255,0)+IF(CA255&lt;W255,BW255+BX255+BY255-BZ255,0)+IF(CI255&lt;W255,CE255+CF255+CG255-CH255,0))))))</f>
        <v>0</v>
      </c>
      <c r="Y255" s="3">
        <f>IF(Inputs!$B$27&lt;&gt;"Ready","PENDING INPUTS",MIN((S255+T255+U255),IF(D255&gt;C255,IF(D255=0,0,V255*C255/D255),V255+X255)))</f>
        <v>0</v>
      </c>
      <c r="Z255" s="3">
        <f>IF(Inputs!$B$27&lt;&gt;"Ready","PENDING INPUTS",MAX(0,(S255+T255+U255)-Y255))</f>
        <v>0</v>
      </c>
      <c r="AA255" s="3">
        <f>IF(Inputs!$B$27&lt;&gt;"Ready","PENDING INPUTS",AH254)</f>
        <v>0</v>
      </c>
      <c r="AB255" s="3">
        <f>IF(Inputs!$B$27&lt;&gt;"Ready","PENDING INPUTS",IF(A255&lt;=Inputs!$B$6,ROUND(AA255*Inputs!C16/12,2),0))</f>
        <v>0</v>
      </c>
      <c r="AC255" s="3">
        <f>IF(Inputs!$B$27&lt;&gt;"Ready","PENDING INPUTS",IF(AND(A255&lt;=Inputs!$B$6,AA255&gt;0),Inputs!G16,0))</f>
        <v>0</v>
      </c>
      <c r="AD255" s="3">
        <f>IF(Inputs!$B$27&lt;&gt;"Ready","PENDING INPUTS",IF(A255&gt;Inputs!$B$6,0,MIN((AA255+AB255+AC255),IF(Inputs!H16=1,Inputs!D16,MAX(Inputs!F16,ROUND(AA255*Inputs!E16+AB255+AC255,2))))))</f>
        <v>0</v>
      </c>
      <c r="AE255">
        <f>IF(Inputs!$B$27&lt;&gt;"Ready","PENDING INPUTS",IF(AA255&lt;=0,99,1+IF(AND(K255&gt;0,OR(Inputs!C14&gt;Inputs!C16,AND(Inputs!C14=Inputs!C16,0&lt;2))),1,0)+IF(AND(S255&gt;0,OR(Inputs!C15&gt;Inputs!C16,AND(Inputs!C15=Inputs!C16,1&lt;2))),1,0)+IF(AND(AI255&gt;0,OR(Inputs!C17&gt;Inputs!C16,AND(Inputs!C17=Inputs!C16,3&lt;2))),1,0)+IF(AND(AQ255&gt;0,OR(Inputs!C18&gt;Inputs!C16,AND(Inputs!C18=Inputs!C16,4&lt;2))),1,0)+IF(AND(AY255&gt;0,OR(Inputs!C19&gt;Inputs!C16,AND(Inputs!C19=Inputs!C16,5&lt;2))),1,0)+IF(AND(BG255&gt;0,OR(Inputs!C20&gt;Inputs!C16,AND(Inputs!C20=Inputs!C16,6&lt;2))),1,0)+IF(AND(BO255&gt;0,OR(Inputs!C21&gt;Inputs!C16,AND(Inputs!C21=Inputs!C16,7&lt;2))),1,0)+IF(AND(BW255&gt;0,OR(Inputs!C22&gt;Inputs!C16,AND(Inputs!C22=Inputs!C16,8&lt;2))),1,0)+IF(AND(CE255&gt;0,OR(Inputs!C23&gt;Inputs!C16,AND(Inputs!C23=Inputs!C16,9&lt;2))),1,0)))</f>
        <v>99</v>
      </c>
      <c r="AF255" s="3">
        <f>IF(Inputs!$B$27&lt;&gt;"Ready","PENDING INPUTS",IF(A255&gt;Inputs!$B$6,0,MIN(MAX(0,(AA255+AB255+AC255)-AD255),MAX(0,C255-D255-(IF(O255&lt;AE255,K255+L255+M255-N255,0)+IF(W255&lt;AE255,S255+T255+U255-V255,0)+IF(AE255&lt;AE255,AA255+AB255+AC255-AD255,0)+IF(AM255&lt;AE255,AI255+AJ255+AK255-AL255,0)+IF(AU255&lt;AE255,AQ255+AR255+AS255-AT255,0)+IF(BC255&lt;AE255,AY255+AZ255+BA255-BB255,0)+IF(BK255&lt;AE255,BG255+BH255+BI255-BJ255,0)+IF(BS255&lt;AE255,BO255+BP255+BQ255-BR255,0)+IF(CA255&lt;AE255,BW255+BX255+BY255-BZ255,0)+IF(CI255&lt;AE255,CE255+CF255+CG255-CH255,0))))))</f>
        <v>0</v>
      </c>
      <c r="AG255" s="3">
        <f>IF(Inputs!$B$27&lt;&gt;"Ready","PENDING INPUTS",MIN((AA255+AB255+AC255),IF(D255&gt;C255,IF(D255=0,0,AD255*C255/D255),AD255+AF255)))</f>
        <v>0</v>
      </c>
      <c r="AH255" s="3">
        <f>IF(Inputs!$B$27&lt;&gt;"Ready","PENDING INPUTS",MAX(0,(AA255+AB255+AC255)-AG255))</f>
        <v>0</v>
      </c>
      <c r="AI255" s="3">
        <f>IF(Inputs!$B$27&lt;&gt;"Ready","PENDING INPUTS",AP254)</f>
        <v>0</v>
      </c>
      <c r="AJ255" s="3">
        <f>IF(Inputs!$B$27&lt;&gt;"Ready","PENDING INPUTS",IF(A255&lt;=Inputs!$B$6,ROUND(AI255*Inputs!C17/12,2),0))</f>
        <v>0</v>
      </c>
      <c r="AK255" s="3">
        <f>IF(Inputs!$B$27&lt;&gt;"Ready","PENDING INPUTS",IF(AND(A255&lt;=Inputs!$B$6,AI255&gt;0),Inputs!G17,0))</f>
        <v>0</v>
      </c>
      <c r="AL255" s="3">
        <f>IF(Inputs!$B$27&lt;&gt;"Ready","PENDING INPUTS",IF(A255&gt;Inputs!$B$6,0,MIN((AI255+AJ255+AK255),IF(Inputs!H17=1,Inputs!D17,MAX(Inputs!F17,ROUND(AI255*Inputs!E17+AJ255+AK255,2))))))</f>
        <v>0</v>
      </c>
      <c r="AM255">
        <f>IF(Inputs!$B$27&lt;&gt;"Ready","PENDING INPUTS",IF(AI255&lt;=0,99,1+IF(AND(K255&gt;0,OR(Inputs!C14&gt;Inputs!C17,AND(Inputs!C14=Inputs!C17,0&lt;3))),1,0)+IF(AND(S255&gt;0,OR(Inputs!C15&gt;Inputs!C17,AND(Inputs!C15=Inputs!C17,1&lt;3))),1,0)+IF(AND(AA255&gt;0,OR(Inputs!C16&gt;Inputs!C17,AND(Inputs!C16=Inputs!C17,2&lt;3))),1,0)+IF(AND(AQ255&gt;0,OR(Inputs!C18&gt;Inputs!C17,AND(Inputs!C18=Inputs!C17,4&lt;3))),1,0)+IF(AND(AY255&gt;0,OR(Inputs!C19&gt;Inputs!C17,AND(Inputs!C19=Inputs!C17,5&lt;3))),1,0)+IF(AND(BG255&gt;0,OR(Inputs!C20&gt;Inputs!C17,AND(Inputs!C20=Inputs!C17,6&lt;3))),1,0)+IF(AND(BO255&gt;0,OR(Inputs!C21&gt;Inputs!C17,AND(Inputs!C21=Inputs!C17,7&lt;3))),1,0)+IF(AND(BW255&gt;0,OR(Inputs!C22&gt;Inputs!C17,AND(Inputs!C22=Inputs!C17,8&lt;3))),1,0)+IF(AND(CE255&gt;0,OR(Inputs!C23&gt;Inputs!C17,AND(Inputs!C23=Inputs!C17,9&lt;3))),1,0)))</f>
        <v>99</v>
      </c>
      <c r="AN255" s="3">
        <f>IF(Inputs!$B$27&lt;&gt;"Ready","PENDING INPUTS",IF(A255&gt;Inputs!$B$6,0,MIN(MAX(0,(AI255+AJ255+AK255)-AL255),MAX(0,C255-D255-(IF(O255&lt;AM255,K255+L255+M255-N255,0)+IF(W255&lt;AM255,S255+T255+U255-V255,0)+IF(AE255&lt;AM255,AA255+AB255+AC255-AD255,0)+IF(AM255&lt;AM255,AI255+AJ255+AK255-AL255,0)+IF(AU255&lt;AM255,AQ255+AR255+AS255-AT255,0)+IF(BC255&lt;AM255,AY255+AZ255+BA255-BB255,0)+IF(BK255&lt;AM255,BG255+BH255+BI255-BJ255,0)+IF(BS255&lt;AM255,BO255+BP255+BQ255-BR255,0)+IF(CA255&lt;AM255,BW255+BX255+BY255-BZ255,0)+IF(CI255&lt;AM255,CE255+CF255+CG255-CH255,0))))))</f>
        <v>0</v>
      </c>
      <c r="AO255" s="3">
        <f>IF(Inputs!$B$27&lt;&gt;"Ready","PENDING INPUTS",MIN((AI255+AJ255+AK255),IF(D255&gt;C255,IF(D255=0,0,AL255*C255/D255),AL255+AN255)))</f>
        <v>0</v>
      </c>
      <c r="AP255" s="3">
        <f>IF(Inputs!$B$27&lt;&gt;"Ready","PENDING INPUTS",MAX(0,(AI255+AJ255+AK255)-AO255))</f>
        <v>0</v>
      </c>
      <c r="AQ255" s="3">
        <f>IF(Inputs!$B$27&lt;&gt;"Ready","PENDING INPUTS",AX254)</f>
        <v>0</v>
      </c>
      <c r="AR255" s="3">
        <f>IF(Inputs!$B$27&lt;&gt;"Ready","PENDING INPUTS",IF(A255&lt;=Inputs!$B$6,ROUND(AQ255*Inputs!C18/12,2),0))</f>
        <v>0</v>
      </c>
      <c r="AS255" s="3">
        <f>IF(Inputs!$B$27&lt;&gt;"Ready","PENDING INPUTS",IF(AND(A255&lt;=Inputs!$B$6,AQ255&gt;0),Inputs!G18,0))</f>
        <v>0</v>
      </c>
      <c r="AT255" s="3">
        <f>IF(Inputs!$B$27&lt;&gt;"Ready","PENDING INPUTS",IF(A255&gt;Inputs!$B$6,0,MIN((AQ255+AR255+AS255),IF(Inputs!H18=1,Inputs!D18,MAX(Inputs!F18,ROUND(AQ255*Inputs!E18+AR255+AS255,2))))))</f>
        <v>0</v>
      </c>
      <c r="AU255">
        <f>IF(Inputs!$B$27&lt;&gt;"Ready","PENDING INPUTS",IF(AQ255&lt;=0,99,1+IF(AND(K255&gt;0,OR(Inputs!C14&gt;Inputs!C18,AND(Inputs!C14=Inputs!C18,0&lt;4))),1,0)+IF(AND(S255&gt;0,OR(Inputs!C15&gt;Inputs!C18,AND(Inputs!C15=Inputs!C18,1&lt;4))),1,0)+IF(AND(AA255&gt;0,OR(Inputs!C16&gt;Inputs!C18,AND(Inputs!C16=Inputs!C18,2&lt;4))),1,0)+IF(AND(AI255&gt;0,OR(Inputs!C17&gt;Inputs!C18,AND(Inputs!C17=Inputs!C18,3&lt;4))),1,0)+IF(AND(AY255&gt;0,OR(Inputs!C19&gt;Inputs!C18,AND(Inputs!C19=Inputs!C18,5&lt;4))),1,0)+IF(AND(BG255&gt;0,OR(Inputs!C20&gt;Inputs!C18,AND(Inputs!C20=Inputs!C18,6&lt;4))),1,0)+IF(AND(BO255&gt;0,OR(Inputs!C21&gt;Inputs!C18,AND(Inputs!C21=Inputs!C18,7&lt;4))),1,0)+IF(AND(BW255&gt;0,OR(Inputs!C22&gt;Inputs!C18,AND(Inputs!C22=Inputs!C18,8&lt;4))),1,0)+IF(AND(CE255&gt;0,OR(Inputs!C23&gt;Inputs!C18,AND(Inputs!C23=Inputs!C18,9&lt;4))),1,0)))</f>
        <v>99</v>
      </c>
      <c r="AV255" s="3">
        <f>IF(Inputs!$B$27&lt;&gt;"Ready","PENDING INPUTS",IF(A255&gt;Inputs!$B$6,0,MIN(MAX(0,(AQ255+AR255+AS255)-AT255),MAX(0,C255-D255-(IF(O255&lt;AU255,K255+L255+M255-N255,0)+IF(W255&lt;AU255,S255+T255+U255-V255,0)+IF(AE255&lt;AU255,AA255+AB255+AC255-AD255,0)+IF(AM255&lt;AU255,AI255+AJ255+AK255-AL255,0)+IF(AU255&lt;AU255,AQ255+AR255+AS255-AT255,0)+IF(BC255&lt;AU255,AY255+AZ255+BA255-BB255,0)+IF(BK255&lt;AU255,BG255+BH255+BI255-BJ255,0)+IF(BS255&lt;AU255,BO255+BP255+BQ255-BR255,0)+IF(CA255&lt;AU255,BW255+BX255+BY255-BZ255,0)+IF(CI255&lt;AU255,CE255+CF255+CG255-CH255,0))))))</f>
        <v>0</v>
      </c>
      <c r="AW255" s="3">
        <f>IF(Inputs!$B$27&lt;&gt;"Ready","PENDING INPUTS",MIN((AQ255+AR255+AS255),IF(D255&gt;C255,IF(D255=0,0,AT255*C255/D255),AT255+AV255)))</f>
        <v>0</v>
      </c>
      <c r="AX255" s="3">
        <f>IF(Inputs!$B$27&lt;&gt;"Ready","PENDING INPUTS",MAX(0,(AQ255+AR255+AS255)-AW255))</f>
        <v>0</v>
      </c>
      <c r="AY255" s="3">
        <f>IF(Inputs!$B$27&lt;&gt;"Ready","PENDING INPUTS",BF254)</f>
        <v>0</v>
      </c>
      <c r="AZ255" s="3">
        <f>IF(Inputs!$B$27&lt;&gt;"Ready","PENDING INPUTS",IF(A255&lt;=Inputs!$B$6,ROUND(AY255*Inputs!C19/12,2),0))</f>
        <v>0</v>
      </c>
      <c r="BA255" s="3">
        <f>IF(Inputs!$B$27&lt;&gt;"Ready","PENDING INPUTS",IF(AND(A255&lt;=Inputs!$B$6,AY255&gt;0),Inputs!G19,0))</f>
        <v>0</v>
      </c>
      <c r="BB255" s="3">
        <f>IF(Inputs!$B$27&lt;&gt;"Ready","PENDING INPUTS",IF(A255&gt;Inputs!$B$6,0,MIN((AY255+AZ255+BA255),IF(Inputs!H19=1,Inputs!D19,MAX(Inputs!F19,ROUND(AY255*Inputs!E19+AZ255+BA255,2))))))</f>
        <v>0</v>
      </c>
      <c r="BC255">
        <f>IF(Inputs!$B$27&lt;&gt;"Ready","PENDING INPUTS",IF(AY255&lt;=0,99,1+IF(AND(K255&gt;0,OR(Inputs!C14&gt;Inputs!C19,AND(Inputs!C14=Inputs!C19,0&lt;5))),1,0)+IF(AND(S255&gt;0,OR(Inputs!C15&gt;Inputs!C19,AND(Inputs!C15=Inputs!C19,1&lt;5))),1,0)+IF(AND(AA255&gt;0,OR(Inputs!C16&gt;Inputs!C19,AND(Inputs!C16=Inputs!C19,2&lt;5))),1,0)+IF(AND(AI255&gt;0,OR(Inputs!C17&gt;Inputs!C19,AND(Inputs!C17=Inputs!C19,3&lt;5))),1,0)+IF(AND(AQ255&gt;0,OR(Inputs!C18&gt;Inputs!C19,AND(Inputs!C18=Inputs!C19,4&lt;5))),1,0)+IF(AND(BG255&gt;0,OR(Inputs!C20&gt;Inputs!C19,AND(Inputs!C20=Inputs!C19,6&lt;5))),1,0)+IF(AND(BO255&gt;0,OR(Inputs!C21&gt;Inputs!C19,AND(Inputs!C21=Inputs!C19,7&lt;5))),1,0)+IF(AND(BW255&gt;0,OR(Inputs!C22&gt;Inputs!C19,AND(Inputs!C22=Inputs!C19,8&lt;5))),1,0)+IF(AND(CE255&gt;0,OR(Inputs!C23&gt;Inputs!C19,AND(Inputs!C23=Inputs!C19,9&lt;5))),1,0)))</f>
        <v>99</v>
      </c>
      <c r="BD255" s="3">
        <f>IF(Inputs!$B$27&lt;&gt;"Ready","PENDING INPUTS",IF(A255&gt;Inputs!$B$6,0,MIN(MAX(0,(AY255+AZ255+BA255)-BB255),MAX(0,C255-D255-(IF(O255&lt;BC255,K255+L255+M255-N255,0)+IF(W255&lt;BC255,S255+T255+U255-V255,0)+IF(AE255&lt;BC255,AA255+AB255+AC255-AD255,0)+IF(AM255&lt;BC255,AI255+AJ255+AK255-AL255,0)+IF(AU255&lt;BC255,AQ255+AR255+AS255-AT255,0)+IF(BC255&lt;BC255,AY255+AZ255+BA255-BB255,0)+IF(BK255&lt;BC255,BG255+BH255+BI255-BJ255,0)+IF(BS255&lt;BC255,BO255+BP255+BQ255-BR255,0)+IF(CA255&lt;BC255,BW255+BX255+BY255-BZ255,0)+IF(CI255&lt;BC255,CE255+CF255+CG255-CH255,0))))))</f>
        <v>0</v>
      </c>
      <c r="BE255" s="3">
        <f>IF(Inputs!$B$27&lt;&gt;"Ready","PENDING INPUTS",MIN((AY255+AZ255+BA255),IF(D255&gt;C255,IF(D255=0,0,BB255*C255/D255),BB255+BD255)))</f>
        <v>0</v>
      </c>
      <c r="BF255" s="3">
        <f>IF(Inputs!$B$27&lt;&gt;"Ready","PENDING INPUTS",MAX(0,(AY255+AZ255+BA255)-BE255))</f>
        <v>0</v>
      </c>
      <c r="BG255" s="3">
        <f>IF(Inputs!$B$27&lt;&gt;"Ready","PENDING INPUTS",BN254)</f>
        <v>0</v>
      </c>
      <c r="BH255" s="3">
        <f>IF(Inputs!$B$27&lt;&gt;"Ready","PENDING INPUTS",IF(A255&lt;=Inputs!$B$6,ROUND(BG255*Inputs!C20/12,2),0))</f>
        <v>0</v>
      </c>
      <c r="BI255" s="3">
        <f>IF(Inputs!$B$27&lt;&gt;"Ready","PENDING INPUTS",IF(AND(A255&lt;=Inputs!$B$6,BG255&gt;0),Inputs!G20,0))</f>
        <v>0</v>
      </c>
      <c r="BJ255" s="3">
        <f>IF(Inputs!$B$27&lt;&gt;"Ready","PENDING INPUTS",IF(A255&gt;Inputs!$B$6,0,MIN((BG255+BH255+BI255),IF(Inputs!H20=1,Inputs!D20,MAX(Inputs!F20,ROUND(BG255*Inputs!E20+BH255+BI255,2))))))</f>
        <v>0</v>
      </c>
      <c r="BK255">
        <f>IF(Inputs!$B$27&lt;&gt;"Ready","PENDING INPUTS",IF(BG255&lt;=0,99,1+IF(AND(K255&gt;0,OR(Inputs!C14&gt;Inputs!C20,AND(Inputs!C14=Inputs!C20,0&lt;6))),1,0)+IF(AND(S255&gt;0,OR(Inputs!C15&gt;Inputs!C20,AND(Inputs!C15=Inputs!C20,1&lt;6))),1,0)+IF(AND(AA255&gt;0,OR(Inputs!C16&gt;Inputs!C20,AND(Inputs!C16=Inputs!C20,2&lt;6))),1,0)+IF(AND(AI255&gt;0,OR(Inputs!C17&gt;Inputs!C20,AND(Inputs!C17=Inputs!C20,3&lt;6))),1,0)+IF(AND(AQ255&gt;0,OR(Inputs!C18&gt;Inputs!C20,AND(Inputs!C18=Inputs!C20,4&lt;6))),1,0)+IF(AND(AY255&gt;0,OR(Inputs!C19&gt;Inputs!C20,AND(Inputs!C19=Inputs!C20,5&lt;6))),1,0)+IF(AND(BO255&gt;0,OR(Inputs!C21&gt;Inputs!C20,AND(Inputs!C21=Inputs!C20,7&lt;6))),1,0)+IF(AND(BW255&gt;0,OR(Inputs!C22&gt;Inputs!C20,AND(Inputs!C22=Inputs!C20,8&lt;6))),1,0)+IF(AND(CE255&gt;0,OR(Inputs!C23&gt;Inputs!C20,AND(Inputs!C23=Inputs!C20,9&lt;6))),1,0)))</f>
        <v>99</v>
      </c>
      <c r="BL255" s="3">
        <f>IF(Inputs!$B$27&lt;&gt;"Ready","PENDING INPUTS",IF(A255&gt;Inputs!$B$6,0,MIN(MAX(0,(BG255+BH255+BI255)-BJ255),MAX(0,C255-D255-(IF(O255&lt;BK255,K255+L255+M255-N255,0)+IF(W255&lt;BK255,S255+T255+U255-V255,0)+IF(AE255&lt;BK255,AA255+AB255+AC255-AD255,0)+IF(AM255&lt;BK255,AI255+AJ255+AK255-AL255,0)+IF(AU255&lt;BK255,AQ255+AR255+AS255-AT255,0)+IF(BC255&lt;BK255,AY255+AZ255+BA255-BB255,0)+IF(BK255&lt;BK255,BG255+BH255+BI255-BJ255,0)+IF(BS255&lt;BK255,BO255+BP255+BQ255-BR255,0)+IF(CA255&lt;BK255,BW255+BX255+BY255-BZ255,0)+IF(CI255&lt;BK255,CE255+CF255+CG255-CH255,0))))))</f>
        <v>0</v>
      </c>
      <c r="BM255" s="3">
        <f>IF(Inputs!$B$27&lt;&gt;"Ready","PENDING INPUTS",MIN((BG255+BH255+BI255),IF(D255&gt;C255,IF(D255=0,0,BJ255*C255/D255),BJ255+BL255)))</f>
        <v>0</v>
      </c>
      <c r="BN255" s="3">
        <f>IF(Inputs!$B$27&lt;&gt;"Ready","PENDING INPUTS",MAX(0,(BG255+BH255+BI255)-BM255))</f>
        <v>0</v>
      </c>
      <c r="BO255" s="3">
        <f>IF(Inputs!$B$27&lt;&gt;"Ready","PENDING INPUTS",BV254)</f>
        <v>0</v>
      </c>
      <c r="BP255" s="3">
        <f>IF(Inputs!$B$27&lt;&gt;"Ready","PENDING INPUTS",IF(A255&lt;=Inputs!$B$6,ROUND(BO255*Inputs!C21/12,2),0))</f>
        <v>0</v>
      </c>
      <c r="BQ255" s="3">
        <f>IF(Inputs!$B$27&lt;&gt;"Ready","PENDING INPUTS",IF(AND(A255&lt;=Inputs!$B$6,BO255&gt;0),Inputs!G21,0))</f>
        <v>0</v>
      </c>
      <c r="BR255" s="3">
        <f>IF(Inputs!$B$27&lt;&gt;"Ready","PENDING INPUTS",IF(A255&gt;Inputs!$B$6,0,MIN((BO255+BP255+BQ255),IF(Inputs!H21=1,Inputs!D21,MAX(Inputs!F21,ROUND(BO255*Inputs!E21+BP255+BQ255,2))))))</f>
        <v>0</v>
      </c>
      <c r="BS255">
        <f>IF(Inputs!$B$27&lt;&gt;"Ready","PENDING INPUTS",IF(BO255&lt;=0,99,1+IF(AND(K255&gt;0,OR(Inputs!C14&gt;Inputs!C21,AND(Inputs!C14=Inputs!C21,0&lt;7))),1,0)+IF(AND(S255&gt;0,OR(Inputs!C15&gt;Inputs!C21,AND(Inputs!C15=Inputs!C21,1&lt;7))),1,0)+IF(AND(AA255&gt;0,OR(Inputs!C16&gt;Inputs!C21,AND(Inputs!C16=Inputs!C21,2&lt;7))),1,0)+IF(AND(AI255&gt;0,OR(Inputs!C17&gt;Inputs!C21,AND(Inputs!C17=Inputs!C21,3&lt;7))),1,0)+IF(AND(AQ255&gt;0,OR(Inputs!C18&gt;Inputs!C21,AND(Inputs!C18=Inputs!C21,4&lt;7))),1,0)+IF(AND(AY255&gt;0,OR(Inputs!C19&gt;Inputs!C21,AND(Inputs!C19=Inputs!C21,5&lt;7))),1,0)+IF(AND(BG255&gt;0,OR(Inputs!C20&gt;Inputs!C21,AND(Inputs!C20=Inputs!C21,6&lt;7))),1,0)+IF(AND(BW255&gt;0,OR(Inputs!C22&gt;Inputs!C21,AND(Inputs!C22=Inputs!C21,8&lt;7))),1,0)+IF(AND(CE255&gt;0,OR(Inputs!C23&gt;Inputs!C21,AND(Inputs!C23=Inputs!C21,9&lt;7))),1,0)))</f>
        <v>99</v>
      </c>
      <c r="BT255" s="3">
        <f>IF(Inputs!$B$27&lt;&gt;"Ready","PENDING INPUTS",IF(A255&gt;Inputs!$B$6,0,MIN(MAX(0,(BO255+BP255+BQ255)-BR255),MAX(0,C255-D255-(IF(O255&lt;BS255,K255+L255+M255-N255,0)+IF(W255&lt;BS255,S255+T255+U255-V255,0)+IF(AE255&lt;BS255,AA255+AB255+AC255-AD255,0)+IF(AM255&lt;BS255,AI255+AJ255+AK255-AL255,0)+IF(AU255&lt;BS255,AQ255+AR255+AS255-AT255,0)+IF(BC255&lt;BS255,AY255+AZ255+BA255-BB255,0)+IF(BK255&lt;BS255,BG255+BH255+BI255-BJ255,0)+IF(BS255&lt;BS255,BO255+BP255+BQ255-BR255,0)+IF(CA255&lt;BS255,BW255+BX255+BY255-BZ255,0)+IF(CI255&lt;BS255,CE255+CF255+CG255-CH255,0))))))</f>
        <v>0</v>
      </c>
      <c r="BU255" s="3">
        <f>IF(Inputs!$B$27&lt;&gt;"Ready","PENDING INPUTS",MIN((BO255+BP255+BQ255),IF(D255&gt;C255,IF(D255=0,0,BR255*C255/D255),BR255+BT255)))</f>
        <v>0</v>
      </c>
      <c r="BV255" s="3">
        <f>IF(Inputs!$B$27&lt;&gt;"Ready","PENDING INPUTS",MAX(0,(BO255+BP255+BQ255)-BU255))</f>
        <v>0</v>
      </c>
      <c r="BW255" s="3">
        <f>IF(Inputs!$B$27&lt;&gt;"Ready","PENDING INPUTS",CD254)</f>
        <v>0</v>
      </c>
      <c r="BX255" s="3">
        <f>IF(Inputs!$B$27&lt;&gt;"Ready","PENDING INPUTS",IF(A255&lt;=Inputs!$B$6,ROUND(BW255*Inputs!C22/12,2),0))</f>
        <v>0</v>
      </c>
      <c r="BY255" s="3">
        <f>IF(Inputs!$B$27&lt;&gt;"Ready","PENDING INPUTS",IF(AND(A255&lt;=Inputs!$B$6,BW255&gt;0),Inputs!G22,0))</f>
        <v>0</v>
      </c>
      <c r="BZ255" s="3">
        <f>IF(Inputs!$B$27&lt;&gt;"Ready","PENDING INPUTS",IF(A255&gt;Inputs!$B$6,0,MIN((BW255+BX255+BY255),IF(Inputs!H22=1,Inputs!D22,MAX(Inputs!F22,ROUND(BW255*Inputs!E22+BX255+BY255,2))))))</f>
        <v>0</v>
      </c>
      <c r="CA255">
        <f>IF(Inputs!$B$27&lt;&gt;"Ready","PENDING INPUTS",IF(BW255&lt;=0,99,1+IF(AND(K255&gt;0,OR(Inputs!C14&gt;Inputs!C22,AND(Inputs!C14=Inputs!C22,0&lt;8))),1,0)+IF(AND(S255&gt;0,OR(Inputs!C15&gt;Inputs!C22,AND(Inputs!C15=Inputs!C22,1&lt;8))),1,0)+IF(AND(AA255&gt;0,OR(Inputs!C16&gt;Inputs!C22,AND(Inputs!C16=Inputs!C22,2&lt;8))),1,0)+IF(AND(AI255&gt;0,OR(Inputs!C17&gt;Inputs!C22,AND(Inputs!C17=Inputs!C22,3&lt;8))),1,0)+IF(AND(AQ255&gt;0,OR(Inputs!C18&gt;Inputs!C22,AND(Inputs!C18=Inputs!C22,4&lt;8))),1,0)+IF(AND(AY255&gt;0,OR(Inputs!C19&gt;Inputs!C22,AND(Inputs!C19=Inputs!C22,5&lt;8))),1,0)+IF(AND(BG255&gt;0,OR(Inputs!C20&gt;Inputs!C22,AND(Inputs!C20=Inputs!C22,6&lt;8))),1,0)+IF(AND(BO255&gt;0,OR(Inputs!C21&gt;Inputs!C22,AND(Inputs!C21=Inputs!C22,7&lt;8))),1,0)+IF(AND(CE255&gt;0,OR(Inputs!C23&gt;Inputs!C22,AND(Inputs!C23=Inputs!C22,9&lt;8))),1,0)))</f>
        <v>99</v>
      </c>
      <c r="CB255" s="3">
        <f>IF(Inputs!$B$27&lt;&gt;"Ready","PENDING INPUTS",IF(A255&gt;Inputs!$B$6,0,MIN(MAX(0,(BW255+BX255+BY255)-BZ255),MAX(0,C255-D255-(IF(O255&lt;CA255,K255+L255+M255-N255,0)+IF(W255&lt;CA255,S255+T255+U255-V255,0)+IF(AE255&lt;CA255,AA255+AB255+AC255-AD255,0)+IF(AM255&lt;CA255,AI255+AJ255+AK255-AL255,0)+IF(AU255&lt;CA255,AQ255+AR255+AS255-AT255,0)+IF(BC255&lt;CA255,AY255+AZ255+BA255-BB255,0)+IF(BK255&lt;CA255,BG255+BH255+BI255-BJ255,0)+IF(BS255&lt;CA255,BO255+BP255+BQ255-BR255,0)+IF(CA255&lt;CA255,BW255+BX255+BY255-BZ255,0)+IF(CI255&lt;CA255,CE255+CF255+CG255-CH255,0))))))</f>
        <v>0</v>
      </c>
      <c r="CC255" s="3">
        <f>IF(Inputs!$B$27&lt;&gt;"Ready","PENDING INPUTS",MIN((BW255+BX255+BY255),IF(D255&gt;C255,IF(D255=0,0,BZ255*C255/D255),BZ255+CB255)))</f>
        <v>0</v>
      </c>
      <c r="CD255" s="3">
        <f>IF(Inputs!$B$27&lt;&gt;"Ready","PENDING INPUTS",MAX(0,(BW255+BX255+BY255)-CC255))</f>
        <v>0</v>
      </c>
      <c r="CE255" s="3">
        <f>IF(Inputs!$B$27&lt;&gt;"Ready","PENDING INPUTS",CL254)</f>
        <v>0</v>
      </c>
      <c r="CF255" s="3">
        <f>IF(Inputs!$B$27&lt;&gt;"Ready","PENDING INPUTS",IF(A255&lt;=Inputs!$B$6,ROUND(CE255*Inputs!C23/12,2),0))</f>
        <v>0</v>
      </c>
      <c r="CG255" s="3">
        <f>IF(Inputs!$B$27&lt;&gt;"Ready","PENDING INPUTS",IF(AND(A255&lt;=Inputs!$B$6,CE255&gt;0),Inputs!G23,0))</f>
        <v>0</v>
      </c>
      <c r="CH255" s="3">
        <f>IF(Inputs!$B$27&lt;&gt;"Ready","PENDING INPUTS",IF(A255&gt;Inputs!$B$6,0,MIN((CE255+CF255+CG255),IF(Inputs!H23=1,Inputs!D23,MAX(Inputs!F23,ROUND(CE255*Inputs!E23+CF255+CG255,2))))))</f>
        <v>0</v>
      </c>
      <c r="CI255">
        <f>IF(Inputs!$B$27&lt;&gt;"Ready","PENDING INPUTS",IF(CE255&lt;=0,99,1+IF(AND(K255&gt;0,OR(Inputs!C14&gt;Inputs!C23,AND(Inputs!C14=Inputs!C23,0&lt;9))),1,0)+IF(AND(S255&gt;0,OR(Inputs!C15&gt;Inputs!C23,AND(Inputs!C15=Inputs!C23,1&lt;9))),1,0)+IF(AND(AA255&gt;0,OR(Inputs!C16&gt;Inputs!C23,AND(Inputs!C16=Inputs!C23,2&lt;9))),1,0)+IF(AND(AI255&gt;0,OR(Inputs!C17&gt;Inputs!C23,AND(Inputs!C17=Inputs!C23,3&lt;9))),1,0)+IF(AND(AQ255&gt;0,OR(Inputs!C18&gt;Inputs!C23,AND(Inputs!C18=Inputs!C23,4&lt;9))),1,0)+IF(AND(AY255&gt;0,OR(Inputs!C19&gt;Inputs!C23,AND(Inputs!C19=Inputs!C23,5&lt;9))),1,0)+IF(AND(BG255&gt;0,OR(Inputs!C20&gt;Inputs!C23,AND(Inputs!C20=Inputs!C23,6&lt;9))),1,0)+IF(AND(BO255&gt;0,OR(Inputs!C21&gt;Inputs!C23,AND(Inputs!C21=Inputs!C23,7&lt;9))),1,0)+IF(AND(BW255&gt;0,OR(Inputs!C22&gt;Inputs!C23,AND(Inputs!C22=Inputs!C23,8&lt;9))),1,0)))</f>
        <v>99</v>
      </c>
      <c r="CJ255" s="3">
        <f>IF(Inputs!$B$27&lt;&gt;"Ready","PENDING INPUTS",IF(A255&gt;Inputs!$B$6,0,MIN(MAX(0,(CE255+CF255+CG255)-CH255),MAX(0,C255-D255-(IF(O255&lt;CI255,K255+L255+M255-N255,0)+IF(W255&lt;CI255,S255+T255+U255-V255,0)+IF(AE255&lt;CI255,AA255+AB255+AC255-AD255,0)+IF(AM255&lt;CI255,AI255+AJ255+AK255-AL255,0)+IF(AU255&lt;CI255,AQ255+AR255+AS255-AT255,0)+IF(BC255&lt;CI255,AY255+AZ255+BA255-BB255,0)+IF(BK255&lt;CI255,BG255+BH255+BI255-BJ255,0)+IF(BS255&lt;CI255,BO255+BP255+BQ255-BR255,0)+IF(CA255&lt;CI255,BW255+BX255+BY255-BZ255,0)+IF(CI255&lt;CI255,CE255+CF255+CG255-CH255,0))))))</f>
        <v>0</v>
      </c>
      <c r="CK255" s="3">
        <f>IF(Inputs!$B$27&lt;&gt;"Ready","PENDING INPUTS",MIN((CE255+CF255+CG255),IF(D255&gt;C255,IF(D255=0,0,CH255*C255/D255),CH255+CJ255)))</f>
        <v>0</v>
      </c>
      <c r="CL255" s="3">
        <f>IF(Inputs!$B$27&lt;&gt;"Ready","PENDING INPUTS",MAX(0,(CE255+CF255+CG255)-CK255))</f>
        <v>0</v>
      </c>
    </row>
    <row r="256" spans="1:90" ht="27.95" customHeight="1" x14ac:dyDescent="0.25">
      <c r="A256">
        <v>252</v>
      </c>
      <c r="B256" s="13">
        <f>IF(Inputs!$B$27&lt;&gt;"Ready","PENDING INPUTS",EDATE(Inputs!$B$5,A256-1))</f>
        <v>53936</v>
      </c>
      <c r="C256" s="3">
        <f>IF(Inputs!$B$27&lt;&gt;"Ready","PENDING INPUTS",IF(A256&lt;=Inputs!$B$6,MAX(0,Inputs!$B$4+IF(A256=Inputs!$B$7,Inputs!$B$8,0)+IF(A256=Inputs!$B$9,Inputs!$B$10,0)),0))</f>
        <v>0</v>
      </c>
      <c r="D256" s="3">
        <f>IF(Inputs!$B$27&lt;&gt;"Ready","PENDING INPUTS",SUM(N256,V256,AD256,AL256,AT256,BB256,BJ256,BR256,BZ256,CH256))</f>
        <v>0</v>
      </c>
      <c r="E256" s="3">
        <f>IF(Inputs!$B$27&lt;&gt;"Ready","PENDING INPUTS",MAX(0,D256-C256))</f>
        <v>0</v>
      </c>
      <c r="F256" s="3">
        <f>IF(Inputs!$B$27&lt;&gt;"Ready","PENDING INPUTS",SUM(Q256,Y256,AG256,AO256,AW256,BE256,BM256,BU256,CC256,CK256))</f>
        <v>0</v>
      </c>
      <c r="G256" s="3">
        <f>IF(Inputs!$B$27&lt;&gt;"Ready","PENDING INPUTS",SUM(L256,T256,AB256,AJ256,AR256,AZ256,BH256,BP256,BX256,CF256))</f>
        <v>0</v>
      </c>
      <c r="H256" s="3">
        <f>IF(Inputs!$B$27&lt;&gt;"Ready","PENDING INPUTS",SUM(M256,U256,AC256,AK256,AS256,BA256,BI256,BQ256,BY256,CG256))</f>
        <v>0</v>
      </c>
      <c r="I256" s="3">
        <f>IF(Inputs!$B$27&lt;&gt;"Ready","PENDING INPUTS",SUM(R256,Z256,AH256,AP256,AX256,BF256,BN256,BV256,CD256,CL256))</f>
        <v>0</v>
      </c>
      <c r="J256" t="str">
        <f>IF(Inputs!$B$27&lt;&gt;"Ready","PENDING INPUTS",IF(A256&gt;Inputs!$B$6,"Beyond horizon",IF(E256&gt;0.005,"MINIMUM SHORTFALL",IF(I256&lt;0.005,"Paid off","In progress"))))</f>
        <v>Beyond horizon</v>
      </c>
      <c r="K256" s="3">
        <f>IF(Inputs!$B$27&lt;&gt;"Ready","PENDING INPUTS",R255)</f>
        <v>0</v>
      </c>
      <c r="L256" s="3">
        <f>IF(Inputs!$B$27&lt;&gt;"Ready","PENDING INPUTS",IF(A256&lt;=Inputs!$B$6,ROUND(K256*Inputs!C14/12,2),0))</f>
        <v>0</v>
      </c>
      <c r="M256" s="3">
        <f>IF(Inputs!$B$27&lt;&gt;"Ready","PENDING INPUTS",IF(AND(A256&lt;=Inputs!$B$6,K256&gt;0),Inputs!G14,0))</f>
        <v>0</v>
      </c>
      <c r="N256" s="3">
        <f>IF(Inputs!$B$27&lt;&gt;"Ready","PENDING INPUTS",IF(A256&gt;Inputs!$B$6,0,MIN((K256+L256+M256),IF(Inputs!H14=1,Inputs!D14,MAX(Inputs!F14,ROUND(K256*Inputs!E14+L256+M256,2))))))</f>
        <v>0</v>
      </c>
      <c r="O256">
        <f>IF(Inputs!$B$27&lt;&gt;"Ready","PENDING INPUTS",IF(K256&lt;=0,99,1+IF(AND(S256&gt;0,OR(Inputs!C15&gt;Inputs!C14,AND(Inputs!C15=Inputs!C14,1&lt;0))),1,0)+IF(AND(AA256&gt;0,OR(Inputs!C16&gt;Inputs!C14,AND(Inputs!C16=Inputs!C14,2&lt;0))),1,0)+IF(AND(AI256&gt;0,OR(Inputs!C17&gt;Inputs!C14,AND(Inputs!C17=Inputs!C14,3&lt;0))),1,0)+IF(AND(AQ256&gt;0,OR(Inputs!C18&gt;Inputs!C14,AND(Inputs!C18=Inputs!C14,4&lt;0))),1,0)+IF(AND(AY256&gt;0,OR(Inputs!C19&gt;Inputs!C14,AND(Inputs!C19=Inputs!C14,5&lt;0))),1,0)+IF(AND(BG256&gt;0,OR(Inputs!C20&gt;Inputs!C14,AND(Inputs!C20=Inputs!C14,6&lt;0))),1,0)+IF(AND(BO256&gt;0,OR(Inputs!C21&gt;Inputs!C14,AND(Inputs!C21=Inputs!C14,7&lt;0))),1,0)+IF(AND(BW256&gt;0,OR(Inputs!C22&gt;Inputs!C14,AND(Inputs!C22=Inputs!C14,8&lt;0))),1,0)+IF(AND(CE256&gt;0,OR(Inputs!C23&gt;Inputs!C14,AND(Inputs!C23=Inputs!C14,9&lt;0))),1,0)))</f>
        <v>99</v>
      </c>
      <c r="P256" s="3">
        <f>IF(Inputs!$B$27&lt;&gt;"Ready","PENDING INPUTS",IF(A256&gt;Inputs!$B$6,0,MIN(MAX(0,(K256+L256+M256)-N256),MAX(0,C256-D256-(IF(O256&lt;O256,K256+L256+M256-N256,0)+IF(W256&lt;O256,S256+T256+U256-V256,0)+IF(AE256&lt;O256,AA256+AB256+AC256-AD256,0)+IF(AM256&lt;O256,AI256+AJ256+AK256-AL256,0)+IF(AU256&lt;O256,AQ256+AR256+AS256-AT256,0)+IF(BC256&lt;O256,AY256+AZ256+BA256-BB256,0)+IF(BK256&lt;O256,BG256+BH256+BI256-BJ256,0)+IF(BS256&lt;O256,BO256+BP256+BQ256-BR256,0)+IF(CA256&lt;O256,BW256+BX256+BY256-BZ256,0)+IF(CI256&lt;O256,CE256+CF256+CG256-CH256,0))))))</f>
        <v>0</v>
      </c>
      <c r="Q256" s="3">
        <f>IF(Inputs!$B$27&lt;&gt;"Ready","PENDING INPUTS",MIN((K256+L256+M256),IF(D256&gt;C256,IF(D256=0,0,N256*C256/D256),N256+P256)))</f>
        <v>0</v>
      </c>
      <c r="R256" s="3">
        <f>IF(Inputs!$B$27&lt;&gt;"Ready","PENDING INPUTS",MAX(0,(K256+L256+M256)-Q256))</f>
        <v>0</v>
      </c>
      <c r="S256" s="3">
        <f>IF(Inputs!$B$27&lt;&gt;"Ready","PENDING INPUTS",Z255)</f>
        <v>0</v>
      </c>
      <c r="T256" s="3">
        <f>IF(Inputs!$B$27&lt;&gt;"Ready","PENDING INPUTS",IF(A256&lt;=Inputs!$B$6,ROUND(S256*Inputs!C15/12,2),0))</f>
        <v>0</v>
      </c>
      <c r="U256" s="3">
        <f>IF(Inputs!$B$27&lt;&gt;"Ready","PENDING INPUTS",IF(AND(A256&lt;=Inputs!$B$6,S256&gt;0),Inputs!G15,0))</f>
        <v>0</v>
      </c>
      <c r="V256" s="3">
        <f>IF(Inputs!$B$27&lt;&gt;"Ready","PENDING INPUTS",IF(A256&gt;Inputs!$B$6,0,MIN((S256+T256+U256),IF(Inputs!H15=1,Inputs!D15,MAX(Inputs!F15,ROUND(S256*Inputs!E15+T256+U256,2))))))</f>
        <v>0</v>
      </c>
      <c r="W256">
        <f>IF(Inputs!$B$27&lt;&gt;"Ready","PENDING INPUTS",IF(S256&lt;=0,99,1+IF(AND(K256&gt;0,OR(Inputs!C14&gt;Inputs!C15,AND(Inputs!C14=Inputs!C15,0&lt;1))),1,0)+IF(AND(AA256&gt;0,OR(Inputs!C16&gt;Inputs!C15,AND(Inputs!C16=Inputs!C15,2&lt;1))),1,0)+IF(AND(AI256&gt;0,OR(Inputs!C17&gt;Inputs!C15,AND(Inputs!C17=Inputs!C15,3&lt;1))),1,0)+IF(AND(AQ256&gt;0,OR(Inputs!C18&gt;Inputs!C15,AND(Inputs!C18=Inputs!C15,4&lt;1))),1,0)+IF(AND(AY256&gt;0,OR(Inputs!C19&gt;Inputs!C15,AND(Inputs!C19=Inputs!C15,5&lt;1))),1,0)+IF(AND(BG256&gt;0,OR(Inputs!C20&gt;Inputs!C15,AND(Inputs!C20=Inputs!C15,6&lt;1))),1,0)+IF(AND(BO256&gt;0,OR(Inputs!C21&gt;Inputs!C15,AND(Inputs!C21=Inputs!C15,7&lt;1))),1,0)+IF(AND(BW256&gt;0,OR(Inputs!C22&gt;Inputs!C15,AND(Inputs!C22=Inputs!C15,8&lt;1))),1,0)+IF(AND(CE256&gt;0,OR(Inputs!C23&gt;Inputs!C15,AND(Inputs!C23=Inputs!C15,9&lt;1))),1,0)))</f>
        <v>99</v>
      </c>
      <c r="X256" s="3">
        <f>IF(Inputs!$B$27&lt;&gt;"Ready","PENDING INPUTS",IF(A256&gt;Inputs!$B$6,0,MIN(MAX(0,(S256+T256+U256)-V256),MAX(0,C256-D256-(IF(O256&lt;W256,K256+L256+M256-N256,0)+IF(W256&lt;W256,S256+T256+U256-V256,0)+IF(AE256&lt;W256,AA256+AB256+AC256-AD256,0)+IF(AM256&lt;W256,AI256+AJ256+AK256-AL256,0)+IF(AU256&lt;W256,AQ256+AR256+AS256-AT256,0)+IF(BC256&lt;W256,AY256+AZ256+BA256-BB256,0)+IF(BK256&lt;W256,BG256+BH256+BI256-BJ256,0)+IF(BS256&lt;W256,BO256+BP256+BQ256-BR256,0)+IF(CA256&lt;W256,BW256+BX256+BY256-BZ256,0)+IF(CI256&lt;W256,CE256+CF256+CG256-CH256,0))))))</f>
        <v>0</v>
      </c>
      <c r="Y256" s="3">
        <f>IF(Inputs!$B$27&lt;&gt;"Ready","PENDING INPUTS",MIN((S256+T256+U256),IF(D256&gt;C256,IF(D256=0,0,V256*C256/D256),V256+X256)))</f>
        <v>0</v>
      </c>
      <c r="Z256" s="3">
        <f>IF(Inputs!$B$27&lt;&gt;"Ready","PENDING INPUTS",MAX(0,(S256+T256+U256)-Y256))</f>
        <v>0</v>
      </c>
      <c r="AA256" s="3">
        <f>IF(Inputs!$B$27&lt;&gt;"Ready","PENDING INPUTS",AH255)</f>
        <v>0</v>
      </c>
      <c r="AB256" s="3">
        <f>IF(Inputs!$B$27&lt;&gt;"Ready","PENDING INPUTS",IF(A256&lt;=Inputs!$B$6,ROUND(AA256*Inputs!C16/12,2),0))</f>
        <v>0</v>
      </c>
      <c r="AC256" s="3">
        <f>IF(Inputs!$B$27&lt;&gt;"Ready","PENDING INPUTS",IF(AND(A256&lt;=Inputs!$B$6,AA256&gt;0),Inputs!G16,0))</f>
        <v>0</v>
      </c>
      <c r="AD256" s="3">
        <f>IF(Inputs!$B$27&lt;&gt;"Ready","PENDING INPUTS",IF(A256&gt;Inputs!$B$6,0,MIN((AA256+AB256+AC256),IF(Inputs!H16=1,Inputs!D16,MAX(Inputs!F16,ROUND(AA256*Inputs!E16+AB256+AC256,2))))))</f>
        <v>0</v>
      </c>
      <c r="AE256">
        <f>IF(Inputs!$B$27&lt;&gt;"Ready","PENDING INPUTS",IF(AA256&lt;=0,99,1+IF(AND(K256&gt;0,OR(Inputs!C14&gt;Inputs!C16,AND(Inputs!C14=Inputs!C16,0&lt;2))),1,0)+IF(AND(S256&gt;0,OR(Inputs!C15&gt;Inputs!C16,AND(Inputs!C15=Inputs!C16,1&lt;2))),1,0)+IF(AND(AI256&gt;0,OR(Inputs!C17&gt;Inputs!C16,AND(Inputs!C17=Inputs!C16,3&lt;2))),1,0)+IF(AND(AQ256&gt;0,OR(Inputs!C18&gt;Inputs!C16,AND(Inputs!C18=Inputs!C16,4&lt;2))),1,0)+IF(AND(AY256&gt;0,OR(Inputs!C19&gt;Inputs!C16,AND(Inputs!C19=Inputs!C16,5&lt;2))),1,0)+IF(AND(BG256&gt;0,OR(Inputs!C20&gt;Inputs!C16,AND(Inputs!C20=Inputs!C16,6&lt;2))),1,0)+IF(AND(BO256&gt;0,OR(Inputs!C21&gt;Inputs!C16,AND(Inputs!C21=Inputs!C16,7&lt;2))),1,0)+IF(AND(BW256&gt;0,OR(Inputs!C22&gt;Inputs!C16,AND(Inputs!C22=Inputs!C16,8&lt;2))),1,0)+IF(AND(CE256&gt;0,OR(Inputs!C23&gt;Inputs!C16,AND(Inputs!C23=Inputs!C16,9&lt;2))),1,0)))</f>
        <v>99</v>
      </c>
      <c r="AF256" s="3">
        <f>IF(Inputs!$B$27&lt;&gt;"Ready","PENDING INPUTS",IF(A256&gt;Inputs!$B$6,0,MIN(MAX(0,(AA256+AB256+AC256)-AD256),MAX(0,C256-D256-(IF(O256&lt;AE256,K256+L256+M256-N256,0)+IF(W256&lt;AE256,S256+T256+U256-V256,0)+IF(AE256&lt;AE256,AA256+AB256+AC256-AD256,0)+IF(AM256&lt;AE256,AI256+AJ256+AK256-AL256,0)+IF(AU256&lt;AE256,AQ256+AR256+AS256-AT256,0)+IF(BC256&lt;AE256,AY256+AZ256+BA256-BB256,0)+IF(BK256&lt;AE256,BG256+BH256+BI256-BJ256,0)+IF(BS256&lt;AE256,BO256+BP256+BQ256-BR256,0)+IF(CA256&lt;AE256,BW256+BX256+BY256-BZ256,0)+IF(CI256&lt;AE256,CE256+CF256+CG256-CH256,0))))))</f>
        <v>0</v>
      </c>
      <c r="AG256" s="3">
        <f>IF(Inputs!$B$27&lt;&gt;"Ready","PENDING INPUTS",MIN((AA256+AB256+AC256),IF(D256&gt;C256,IF(D256=0,0,AD256*C256/D256),AD256+AF256)))</f>
        <v>0</v>
      </c>
      <c r="AH256" s="3">
        <f>IF(Inputs!$B$27&lt;&gt;"Ready","PENDING INPUTS",MAX(0,(AA256+AB256+AC256)-AG256))</f>
        <v>0</v>
      </c>
      <c r="AI256" s="3">
        <f>IF(Inputs!$B$27&lt;&gt;"Ready","PENDING INPUTS",AP255)</f>
        <v>0</v>
      </c>
      <c r="AJ256" s="3">
        <f>IF(Inputs!$B$27&lt;&gt;"Ready","PENDING INPUTS",IF(A256&lt;=Inputs!$B$6,ROUND(AI256*Inputs!C17/12,2),0))</f>
        <v>0</v>
      </c>
      <c r="AK256" s="3">
        <f>IF(Inputs!$B$27&lt;&gt;"Ready","PENDING INPUTS",IF(AND(A256&lt;=Inputs!$B$6,AI256&gt;0),Inputs!G17,0))</f>
        <v>0</v>
      </c>
      <c r="AL256" s="3">
        <f>IF(Inputs!$B$27&lt;&gt;"Ready","PENDING INPUTS",IF(A256&gt;Inputs!$B$6,0,MIN((AI256+AJ256+AK256),IF(Inputs!H17=1,Inputs!D17,MAX(Inputs!F17,ROUND(AI256*Inputs!E17+AJ256+AK256,2))))))</f>
        <v>0</v>
      </c>
      <c r="AM256">
        <f>IF(Inputs!$B$27&lt;&gt;"Ready","PENDING INPUTS",IF(AI256&lt;=0,99,1+IF(AND(K256&gt;0,OR(Inputs!C14&gt;Inputs!C17,AND(Inputs!C14=Inputs!C17,0&lt;3))),1,0)+IF(AND(S256&gt;0,OR(Inputs!C15&gt;Inputs!C17,AND(Inputs!C15=Inputs!C17,1&lt;3))),1,0)+IF(AND(AA256&gt;0,OR(Inputs!C16&gt;Inputs!C17,AND(Inputs!C16=Inputs!C17,2&lt;3))),1,0)+IF(AND(AQ256&gt;0,OR(Inputs!C18&gt;Inputs!C17,AND(Inputs!C18=Inputs!C17,4&lt;3))),1,0)+IF(AND(AY256&gt;0,OR(Inputs!C19&gt;Inputs!C17,AND(Inputs!C19=Inputs!C17,5&lt;3))),1,0)+IF(AND(BG256&gt;0,OR(Inputs!C20&gt;Inputs!C17,AND(Inputs!C20=Inputs!C17,6&lt;3))),1,0)+IF(AND(BO256&gt;0,OR(Inputs!C21&gt;Inputs!C17,AND(Inputs!C21=Inputs!C17,7&lt;3))),1,0)+IF(AND(BW256&gt;0,OR(Inputs!C22&gt;Inputs!C17,AND(Inputs!C22=Inputs!C17,8&lt;3))),1,0)+IF(AND(CE256&gt;0,OR(Inputs!C23&gt;Inputs!C17,AND(Inputs!C23=Inputs!C17,9&lt;3))),1,0)))</f>
        <v>99</v>
      </c>
      <c r="AN256" s="3">
        <f>IF(Inputs!$B$27&lt;&gt;"Ready","PENDING INPUTS",IF(A256&gt;Inputs!$B$6,0,MIN(MAX(0,(AI256+AJ256+AK256)-AL256),MAX(0,C256-D256-(IF(O256&lt;AM256,K256+L256+M256-N256,0)+IF(W256&lt;AM256,S256+T256+U256-V256,0)+IF(AE256&lt;AM256,AA256+AB256+AC256-AD256,0)+IF(AM256&lt;AM256,AI256+AJ256+AK256-AL256,0)+IF(AU256&lt;AM256,AQ256+AR256+AS256-AT256,0)+IF(BC256&lt;AM256,AY256+AZ256+BA256-BB256,0)+IF(BK256&lt;AM256,BG256+BH256+BI256-BJ256,0)+IF(BS256&lt;AM256,BO256+BP256+BQ256-BR256,0)+IF(CA256&lt;AM256,BW256+BX256+BY256-BZ256,0)+IF(CI256&lt;AM256,CE256+CF256+CG256-CH256,0))))))</f>
        <v>0</v>
      </c>
      <c r="AO256" s="3">
        <f>IF(Inputs!$B$27&lt;&gt;"Ready","PENDING INPUTS",MIN((AI256+AJ256+AK256),IF(D256&gt;C256,IF(D256=0,0,AL256*C256/D256),AL256+AN256)))</f>
        <v>0</v>
      </c>
      <c r="AP256" s="3">
        <f>IF(Inputs!$B$27&lt;&gt;"Ready","PENDING INPUTS",MAX(0,(AI256+AJ256+AK256)-AO256))</f>
        <v>0</v>
      </c>
      <c r="AQ256" s="3">
        <f>IF(Inputs!$B$27&lt;&gt;"Ready","PENDING INPUTS",AX255)</f>
        <v>0</v>
      </c>
      <c r="AR256" s="3">
        <f>IF(Inputs!$B$27&lt;&gt;"Ready","PENDING INPUTS",IF(A256&lt;=Inputs!$B$6,ROUND(AQ256*Inputs!C18/12,2),0))</f>
        <v>0</v>
      </c>
      <c r="AS256" s="3">
        <f>IF(Inputs!$B$27&lt;&gt;"Ready","PENDING INPUTS",IF(AND(A256&lt;=Inputs!$B$6,AQ256&gt;0),Inputs!G18,0))</f>
        <v>0</v>
      </c>
      <c r="AT256" s="3">
        <f>IF(Inputs!$B$27&lt;&gt;"Ready","PENDING INPUTS",IF(A256&gt;Inputs!$B$6,0,MIN((AQ256+AR256+AS256),IF(Inputs!H18=1,Inputs!D18,MAX(Inputs!F18,ROUND(AQ256*Inputs!E18+AR256+AS256,2))))))</f>
        <v>0</v>
      </c>
      <c r="AU256">
        <f>IF(Inputs!$B$27&lt;&gt;"Ready","PENDING INPUTS",IF(AQ256&lt;=0,99,1+IF(AND(K256&gt;0,OR(Inputs!C14&gt;Inputs!C18,AND(Inputs!C14=Inputs!C18,0&lt;4))),1,0)+IF(AND(S256&gt;0,OR(Inputs!C15&gt;Inputs!C18,AND(Inputs!C15=Inputs!C18,1&lt;4))),1,0)+IF(AND(AA256&gt;0,OR(Inputs!C16&gt;Inputs!C18,AND(Inputs!C16=Inputs!C18,2&lt;4))),1,0)+IF(AND(AI256&gt;0,OR(Inputs!C17&gt;Inputs!C18,AND(Inputs!C17=Inputs!C18,3&lt;4))),1,0)+IF(AND(AY256&gt;0,OR(Inputs!C19&gt;Inputs!C18,AND(Inputs!C19=Inputs!C18,5&lt;4))),1,0)+IF(AND(BG256&gt;0,OR(Inputs!C20&gt;Inputs!C18,AND(Inputs!C20=Inputs!C18,6&lt;4))),1,0)+IF(AND(BO256&gt;0,OR(Inputs!C21&gt;Inputs!C18,AND(Inputs!C21=Inputs!C18,7&lt;4))),1,0)+IF(AND(BW256&gt;0,OR(Inputs!C22&gt;Inputs!C18,AND(Inputs!C22=Inputs!C18,8&lt;4))),1,0)+IF(AND(CE256&gt;0,OR(Inputs!C23&gt;Inputs!C18,AND(Inputs!C23=Inputs!C18,9&lt;4))),1,0)))</f>
        <v>99</v>
      </c>
      <c r="AV256" s="3">
        <f>IF(Inputs!$B$27&lt;&gt;"Ready","PENDING INPUTS",IF(A256&gt;Inputs!$B$6,0,MIN(MAX(0,(AQ256+AR256+AS256)-AT256),MAX(0,C256-D256-(IF(O256&lt;AU256,K256+L256+M256-N256,0)+IF(W256&lt;AU256,S256+T256+U256-V256,0)+IF(AE256&lt;AU256,AA256+AB256+AC256-AD256,0)+IF(AM256&lt;AU256,AI256+AJ256+AK256-AL256,0)+IF(AU256&lt;AU256,AQ256+AR256+AS256-AT256,0)+IF(BC256&lt;AU256,AY256+AZ256+BA256-BB256,0)+IF(BK256&lt;AU256,BG256+BH256+BI256-BJ256,0)+IF(BS256&lt;AU256,BO256+BP256+BQ256-BR256,0)+IF(CA256&lt;AU256,BW256+BX256+BY256-BZ256,0)+IF(CI256&lt;AU256,CE256+CF256+CG256-CH256,0))))))</f>
        <v>0</v>
      </c>
      <c r="AW256" s="3">
        <f>IF(Inputs!$B$27&lt;&gt;"Ready","PENDING INPUTS",MIN((AQ256+AR256+AS256),IF(D256&gt;C256,IF(D256=0,0,AT256*C256/D256),AT256+AV256)))</f>
        <v>0</v>
      </c>
      <c r="AX256" s="3">
        <f>IF(Inputs!$B$27&lt;&gt;"Ready","PENDING INPUTS",MAX(0,(AQ256+AR256+AS256)-AW256))</f>
        <v>0</v>
      </c>
      <c r="AY256" s="3">
        <f>IF(Inputs!$B$27&lt;&gt;"Ready","PENDING INPUTS",BF255)</f>
        <v>0</v>
      </c>
      <c r="AZ256" s="3">
        <f>IF(Inputs!$B$27&lt;&gt;"Ready","PENDING INPUTS",IF(A256&lt;=Inputs!$B$6,ROUND(AY256*Inputs!C19/12,2),0))</f>
        <v>0</v>
      </c>
      <c r="BA256" s="3">
        <f>IF(Inputs!$B$27&lt;&gt;"Ready","PENDING INPUTS",IF(AND(A256&lt;=Inputs!$B$6,AY256&gt;0),Inputs!G19,0))</f>
        <v>0</v>
      </c>
      <c r="BB256" s="3">
        <f>IF(Inputs!$B$27&lt;&gt;"Ready","PENDING INPUTS",IF(A256&gt;Inputs!$B$6,0,MIN((AY256+AZ256+BA256),IF(Inputs!H19=1,Inputs!D19,MAX(Inputs!F19,ROUND(AY256*Inputs!E19+AZ256+BA256,2))))))</f>
        <v>0</v>
      </c>
      <c r="BC256">
        <f>IF(Inputs!$B$27&lt;&gt;"Ready","PENDING INPUTS",IF(AY256&lt;=0,99,1+IF(AND(K256&gt;0,OR(Inputs!C14&gt;Inputs!C19,AND(Inputs!C14=Inputs!C19,0&lt;5))),1,0)+IF(AND(S256&gt;0,OR(Inputs!C15&gt;Inputs!C19,AND(Inputs!C15=Inputs!C19,1&lt;5))),1,0)+IF(AND(AA256&gt;0,OR(Inputs!C16&gt;Inputs!C19,AND(Inputs!C16=Inputs!C19,2&lt;5))),1,0)+IF(AND(AI256&gt;0,OR(Inputs!C17&gt;Inputs!C19,AND(Inputs!C17=Inputs!C19,3&lt;5))),1,0)+IF(AND(AQ256&gt;0,OR(Inputs!C18&gt;Inputs!C19,AND(Inputs!C18=Inputs!C19,4&lt;5))),1,0)+IF(AND(BG256&gt;0,OR(Inputs!C20&gt;Inputs!C19,AND(Inputs!C20=Inputs!C19,6&lt;5))),1,0)+IF(AND(BO256&gt;0,OR(Inputs!C21&gt;Inputs!C19,AND(Inputs!C21=Inputs!C19,7&lt;5))),1,0)+IF(AND(BW256&gt;0,OR(Inputs!C22&gt;Inputs!C19,AND(Inputs!C22=Inputs!C19,8&lt;5))),1,0)+IF(AND(CE256&gt;0,OR(Inputs!C23&gt;Inputs!C19,AND(Inputs!C23=Inputs!C19,9&lt;5))),1,0)))</f>
        <v>99</v>
      </c>
      <c r="BD256" s="3">
        <f>IF(Inputs!$B$27&lt;&gt;"Ready","PENDING INPUTS",IF(A256&gt;Inputs!$B$6,0,MIN(MAX(0,(AY256+AZ256+BA256)-BB256),MAX(0,C256-D256-(IF(O256&lt;BC256,K256+L256+M256-N256,0)+IF(W256&lt;BC256,S256+T256+U256-V256,0)+IF(AE256&lt;BC256,AA256+AB256+AC256-AD256,0)+IF(AM256&lt;BC256,AI256+AJ256+AK256-AL256,0)+IF(AU256&lt;BC256,AQ256+AR256+AS256-AT256,0)+IF(BC256&lt;BC256,AY256+AZ256+BA256-BB256,0)+IF(BK256&lt;BC256,BG256+BH256+BI256-BJ256,0)+IF(BS256&lt;BC256,BO256+BP256+BQ256-BR256,0)+IF(CA256&lt;BC256,BW256+BX256+BY256-BZ256,0)+IF(CI256&lt;BC256,CE256+CF256+CG256-CH256,0))))))</f>
        <v>0</v>
      </c>
      <c r="BE256" s="3">
        <f>IF(Inputs!$B$27&lt;&gt;"Ready","PENDING INPUTS",MIN((AY256+AZ256+BA256),IF(D256&gt;C256,IF(D256=0,0,BB256*C256/D256),BB256+BD256)))</f>
        <v>0</v>
      </c>
      <c r="BF256" s="3">
        <f>IF(Inputs!$B$27&lt;&gt;"Ready","PENDING INPUTS",MAX(0,(AY256+AZ256+BA256)-BE256))</f>
        <v>0</v>
      </c>
      <c r="BG256" s="3">
        <f>IF(Inputs!$B$27&lt;&gt;"Ready","PENDING INPUTS",BN255)</f>
        <v>0</v>
      </c>
      <c r="BH256" s="3">
        <f>IF(Inputs!$B$27&lt;&gt;"Ready","PENDING INPUTS",IF(A256&lt;=Inputs!$B$6,ROUND(BG256*Inputs!C20/12,2),0))</f>
        <v>0</v>
      </c>
      <c r="BI256" s="3">
        <f>IF(Inputs!$B$27&lt;&gt;"Ready","PENDING INPUTS",IF(AND(A256&lt;=Inputs!$B$6,BG256&gt;0),Inputs!G20,0))</f>
        <v>0</v>
      </c>
      <c r="BJ256" s="3">
        <f>IF(Inputs!$B$27&lt;&gt;"Ready","PENDING INPUTS",IF(A256&gt;Inputs!$B$6,0,MIN((BG256+BH256+BI256),IF(Inputs!H20=1,Inputs!D20,MAX(Inputs!F20,ROUND(BG256*Inputs!E20+BH256+BI256,2))))))</f>
        <v>0</v>
      </c>
      <c r="BK256">
        <f>IF(Inputs!$B$27&lt;&gt;"Ready","PENDING INPUTS",IF(BG256&lt;=0,99,1+IF(AND(K256&gt;0,OR(Inputs!C14&gt;Inputs!C20,AND(Inputs!C14=Inputs!C20,0&lt;6))),1,0)+IF(AND(S256&gt;0,OR(Inputs!C15&gt;Inputs!C20,AND(Inputs!C15=Inputs!C20,1&lt;6))),1,0)+IF(AND(AA256&gt;0,OR(Inputs!C16&gt;Inputs!C20,AND(Inputs!C16=Inputs!C20,2&lt;6))),1,0)+IF(AND(AI256&gt;0,OR(Inputs!C17&gt;Inputs!C20,AND(Inputs!C17=Inputs!C20,3&lt;6))),1,0)+IF(AND(AQ256&gt;0,OR(Inputs!C18&gt;Inputs!C20,AND(Inputs!C18=Inputs!C20,4&lt;6))),1,0)+IF(AND(AY256&gt;0,OR(Inputs!C19&gt;Inputs!C20,AND(Inputs!C19=Inputs!C20,5&lt;6))),1,0)+IF(AND(BO256&gt;0,OR(Inputs!C21&gt;Inputs!C20,AND(Inputs!C21=Inputs!C20,7&lt;6))),1,0)+IF(AND(BW256&gt;0,OR(Inputs!C22&gt;Inputs!C20,AND(Inputs!C22=Inputs!C20,8&lt;6))),1,0)+IF(AND(CE256&gt;0,OR(Inputs!C23&gt;Inputs!C20,AND(Inputs!C23=Inputs!C20,9&lt;6))),1,0)))</f>
        <v>99</v>
      </c>
      <c r="BL256" s="3">
        <f>IF(Inputs!$B$27&lt;&gt;"Ready","PENDING INPUTS",IF(A256&gt;Inputs!$B$6,0,MIN(MAX(0,(BG256+BH256+BI256)-BJ256),MAX(0,C256-D256-(IF(O256&lt;BK256,K256+L256+M256-N256,0)+IF(W256&lt;BK256,S256+T256+U256-V256,0)+IF(AE256&lt;BK256,AA256+AB256+AC256-AD256,0)+IF(AM256&lt;BK256,AI256+AJ256+AK256-AL256,0)+IF(AU256&lt;BK256,AQ256+AR256+AS256-AT256,0)+IF(BC256&lt;BK256,AY256+AZ256+BA256-BB256,0)+IF(BK256&lt;BK256,BG256+BH256+BI256-BJ256,0)+IF(BS256&lt;BK256,BO256+BP256+BQ256-BR256,0)+IF(CA256&lt;BK256,BW256+BX256+BY256-BZ256,0)+IF(CI256&lt;BK256,CE256+CF256+CG256-CH256,0))))))</f>
        <v>0</v>
      </c>
      <c r="BM256" s="3">
        <f>IF(Inputs!$B$27&lt;&gt;"Ready","PENDING INPUTS",MIN((BG256+BH256+BI256),IF(D256&gt;C256,IF(D256=0,0,BJ256*C256/D256),BJ256+BL256)))</f>
        <v>0</v>
      </c>
      <c r="BN256" s="3">
        <f>IF(Inputs!$B$27&lt;&gt;"Ready","PENDING INPUTS",MAX(0,(BG256+BH256+BI256)-BM256))</f>
        <v>0</v>
      </c>
      <c r="BO256" s="3">
        <f>IF(Inputs!$B$27&lt;&gt;"Ready","PENDING INPUTS",BV255)</f>
        <v>0</v>
      </c>
      <c r="BP256" s="3">
        <f>IF(Inputs!$B$27&lt;&gt;"Ready","PENDING INPUTS",IF(A256&lt;=Inputs!$B$6,ROUND(BO256*Inputs!C21/12,2),0))</f>
        <v>0</v>
      </c>
      <c r="BQ256" s="3">
        <f>IF(Inputs!$B$27&lt;&gt;"Ready","PENDING INPUTS",IF(AND(A256&lt;=Inputs!$B$6,BO256&gt;0),Inputs!G21,0))</f>
        <v>0</v>
      </c>
      <c r="BR256" s="3">
        <f>IF(Inputs!$B$27&lt;&gt;"Ready","PENDING INPUTS",IF(A256&gt;Inputs!$B$6,0,MIN((BO256+BP256+BQ256),IF(Inputs!H21=1,Inputs!D21,MAX(Inputs!F21,ROUND(BO256*Inputs!E21+BP256+BQ256,2))))))</f>
        <v>0</v>
      </c>
      <c r="BS256">
        <f>IF(Inputs!$B$27&lt;&gt;"Ready","PENDING INPUTS",IF(BO256&lt;=0,99,1+IF(AND(K256&gt;0,OR(Inputs!C14&gt;Inputs!C21,AND(Inputs!C14=Inputs!C21,0&lt;7))),1,0)+IF(AND(S256&gt;0,OR(Inputs!C15&gt;Inputs!C21,AND(Inputs!C15=Inputs!C21,1&lt;7))),1,0)+IF(AND(AA256&gt;0,OR(Inputs!C16&gt;Inputs!C21,AND(Inputs!C16=Inputs!C21,2&lt;7))),1,0)+IF(AND(AI256&gt;0,OR(Inputs!C17&gt;Inputs!C21,AND(Inputs!C17=Inputs!C21,3&lt;7))),1,0)+IF(AND(AQ256&gt;0,OR(Inputs!C18&gt;Inputs!C21,AND(Inputs!C18=Inputs!C21,4&lt;7))),1,0)+IF(AND(AY256&gt;0,OR(Inputs!C19&gt;Inputs!C21,AND(Inputs!C19=Inputs!C21,5&lt;7))),1,0)+IF(AND(BG256&gt;0,OR(Inputs!C20&gt;Inputs!C21,AND(Inputs!C20=Inputs!C21,6&lt;7))),1,0)+IF(AND(BW256&gt;0,OR(Inputs!C22&gt;Inputs!C21,AND(Inputs!C22=Inputs!C21,8&lt;7))),1,0)+IF(AND(CE256&gt;0,OR(Inputs!C23&gt;Inputs!C21,AND(Inputs!C23=Inputs!C21,9&lt;7))),1,0)))</f>
        <v>99</v>
      </c>
      <c r="BT256" s="3">
        <f>IF(Inputs!$B$27&lt;&gt;"Ready","PENDING INPUTS",IF(A256&gt;Inputs!$B$6,0,MIN(MAX(0,(BO256+BP256+BQ256)-BR256),MAX(0,C256-D256-(IF(O256&lt;BS256,K256+L256+M256-N256,0)+IF(W256&lt;BS256,S256+T256+U256-V256,0)+IF(AE256&lt;BS256,AA256+AB256+AC256-AD256,0)+IF(AM256&lt;BS256,AI256+AJ256+AK256-AL256,0)+IF(AU256&lt;BS256,AQ256+AR256+AS256-AT256,0)+IF(BC256&lt;BS256,AY256+AZ256+BA256-BB256,0)+IF(BK256&lt;BS256,BG256+BH256+BI256-BJ256,0)+IF(BS256&lt;BS256,BO256+BP256+BQ256-BR256,0)+IF(CA256&lt;BS256,BW256+BX256+BY256-BZ256,0)+IF(CI256&lt;BS256,CE256+CF256+CG256-CH256,0))))))</f>
        <v>0</v>
      </c>
      <c r="BU256" s="3">
        <f>IF(Inputs!$B$27&lt;&gt;"Ready","PENDING INPUTS",MIN((BO256+BP256+BQ256),IF(D256&gt;C256,IF(D256=0,0,BR256*C256/D256),BR256+BT256)))</f>
        <v>0</v>
      </c>
      <c r="BV256" s="3">
        <f>IF(Inputs!$B$27&lt;&gt;"Ready","PENDING INPUTS",MAX(0,(BO256+BP256+BQ256)-BU256))</f>
        <v>0</v>
      </c>
      <c r="BW256" s="3">
        <f>IF(Inputs!$B$27&lt;&gt;"Ready","PENDING INPUTS",CD255)</f>
        <v>0</v>
      </c>
      <c r="BX256" s="3">
        <f>IF(Inputs!$B$27&lt;&gt;"Ready","PENDING INPUTS",IF(A256&lt;=Inputs!$B$6,ROUND(BW256*Inputs!C22/12,2),0))</f>
        <v>0</v>
      </c>
      <c r="BY256" s="3">
        <f>IF(Inputs!$B$27&lt;&gt;"Ready","PENDING INPUTS",IF(AND(A256&lt;=Inputs!$B$6,BW256&gt;0),Inputs!G22,0))</f>
        <v>0</v>
      </c>
      <c r="BZ256" s="3">
        <f>IF(Inputs!$B$27&lt;&gt;"Ready","PENDING INPUTS",IF(A256&gt;Inputs!$B$6,0,MIN((BW256+BX256+BY256),IF(Inputs!H22=1,Inputs!D22,MAX(Inputs!F22,ROUND(BW256*Inputs!E22+BX256+BY256,2))))))</f>
        <v>0</v>
      </c>
      <c r="CA256">
        <f>IF(Inputs!$B$27&lt;&gt;"Ready","PENDING INPUTS",IF(BW256&lt;=0,99,1+IF(AND(K256&gt;0,OR(Inputs!C14&gt;Inputs!C22,AND(Inputs!C14=Inputs!C22,0&lt;8))),1,0)+IF(AND(S256&gt;0,OR(Inputs!C15&gt;Inputs!C22,AND(Inputs!C15=Inputs!C22,1&lt;8))),1,0)+IF(AND(AA256&gt;0,OR(Inputs!C16&gt;Inputs!C22,AND(Inputs!C16=Inputs!C22,2&lt;8))),1,0)+IF(AND(AI256&gt;0,OR(Inputs!C17&gt;Inputs!C22,AND(Inputs!C17=Inputs!C22,3&lt;8))),1,0)+IF(AND(AQ256&gt;0,OR(Inputs!C18&gt;Inputs!C22,AND(Inputs!C18=Inputs!C22,4&lt;8))),1,0)+IF(AND(AY256&gt;0,OR(Inputs!C19&gt;Inputs!C22,AND(Inputs!C19=Inputs!C22,5&lt;8))),1,0)+IF(AND(BG256&gt;0,OR(Inputs!C20&gt;Inputs!C22,AND(Inputs!C20=Inputs!C22,6&lt;8))),1,0)+IF(AND(BO256&gt;0,OR(Inputs!C21&gt;Inputs!C22,AND(Inputs!C21=Inputs!C22,7&lt;8))),1,0)+IF(AND(CE256&gt;0,OR(Inputs!C23&gt;Inputs!C22,AND(Inputs!C23=Inputs!C22,9&lt;8))),1,0)))</f>
        <v>99</v>
      </c>
      <c r="CB256" s="3">
        <f>IF(Inputs!$B$27&lt;&gt;"Ready","PENDING INPUTS",IF(A256&gt;Inputs!$B$6,0,MIN(MAX(0,(BW256+BX256+BY256)-BZ256),MAX(0,C256-D256-(IF(O256&lt;CA256,K256+L256+M256-N256,0)+IF(W256&lt;CA256,S256+T256+U256-V256,0)+IF(AE256&lt;CA256,AA256+AB256+AC256-AD256,0)+IF(AM256&lt;CA256,AI256+AJ256+AK256-AL256,0)+IF(AU256&lt;CA256,AQ256+AR256+AS256-AT256,0)+IF(BC256&lt;CA256,AY256+AZ256+BA256-BB256,0)+IF(BK256&lt;CA256,BG256+BH256+BI256-BJ256,0)+IF(BS256&lt;CA256,BO256+BP256+BQ256-BR256,0)+IF(CA256&lt;CA256,BW256+BX256+BY256-BZ256,0)+IF(CI256&lt;CA256,CE256+CF256+CG256-CH256,0))))))</f>
        <v>0</v>
      </c>
      <c r="CC256" s="3">
        <f>IF(Inputs!$B$27&lt;&gt;"Ready","PENDING INPUTS",MIN((BW256+BX256+BY256),IF(D256&gt;C256,IF(D256=0,0,BZ256*C256/D256),BZ256+CB256)))</f>
        <v>0</v>
      </c>
      <c r="CD256" s="3">
        <f>IF(Inputs!$B$27&lt;&gt;"Ready","PENDING INPUTS",MAX(0,(BW256+BX256+BY256)-CC256))</f>
        <v>0</v>
      </c>
      <c r="CE256" s="3">
        <f>IF(Inputs!$B$27&lt;&gt;"Ready","PENDING INPUTS",CL255)</f>
        <v>0</v>
      </c>
      <c r="CF256" s="3">
        <f>IF(Inputs!$B$27&lt;&gt;"Ready","PENDING INPUTS",IF(A256&lt;=Inputs!$B$6,ROUND(CE256*Inputs!C23/12,2),0))</f>
        <v>0</v>
      </c>
      <c r="CG256" s="3">
        <f>IF(Inputs!$B$27&lt;&gt;"Ready","PENDING INPUTS",IF(AND(A256&lt;=Inputs!$B$6,CE256&gt;0),Inputs!G23,0))</f>
        <v>0</v>
      </c>
      <c r="CH256" s="3">
        <f>IF(Inputs!$B$27&lt;&gt;"Ready","PENDING INPUTS",IF(A256&gt;Inputs!$B$6,0,MIN((CE256+CF256+CG256),IF(Inputs!H23=1,Inputs!D23,MAX(Inputs!F23,ROUND(CE256*Inputs!E23+CF256+CG256,2))))))</f>
        <v>0</v>
      </c>
      <c r="CI256">
        <f>IF(Inputs!$B$27&lt;&gt;"Ready","PENDING INPUTS",IF(CE256&lt;=0,99,1+IF(AND(K256&gt;0,OR(Inputs!C14&gt;Inputs!C23,AND(Inputs!C14=Inputs!C23,0&lt;9))),1,0)+IF(AND(S256&gt;0,OR(Inputs!C15&gt;Inputs!C23,AND(Inputs!C15=Inputs!C23,1&lt;9))),1,0)+IF(AND(AA256&gt;0,OR(Inputs!C16&gt;Inputs!C23,AND(Inputs!C16=Inputs!C23,2&lt;9))),1,0)+IF(AND(AI256&gt;0,OR(Inputs!C17&gt;Inputs!C23,AND(Inputs!C17=Inputs!C23,3&lt;9))),1,0)+IF(AND(AQ256&gt;0,OR(Inputs!C18&gt;Inputs!C23,AND(Inputs!C18=Inputs!C23,4&lt;9))),1,0)+IF(AND(AY256&gt;0,OR(Inputs!C19&gt;Inputs!C23,AND(Inputs!C19=Inputs!C23,5&lt;9))),1,0)+IF(AND(BG256&gt;0,OR(Inputs!C20&gt;Inputs!C23,AND(Inputs!C20=Inputs!C23,6&lt;9))),1,0)+IF(AND(BO256&gt;0,OR(Inputs!C21&gt;Inputs!C23,AND(Inputs!C21=Inputs!C23,7&lt;9))),1,0)+IF(AND(BW256&gt;0,OR(Inputs!C22&gt;Inputs!C23,AND(Inputs!C22=Inputs!C23,8&lt;9))),1,0)))</f>
        <v>99</v>
      </c>
      <c r="CJ256" s="3">
        <f>IF(Inputs!$B$27&lt;&gt;"Ready","PENDING INPUTS",IF(A256&gt;Inputs!$B$6,0,MIN(MAX(0,(CE256+CF256+CG256)-CH256),MAX(0,C256-D256-(IF(O256&lt;CI256,K256+L256+M256-N256,0)+IF(W256&lt;CI256,S256+T256+U256-V256,0)+IF(AE256&lt;CI256,AA256+AB256+AC256-AD256,0)+IF(AM256&lt;CI256,AI256+AJ256+AK256-AL256,0)+IF(AU256&lt;CI256,AQ256+AR256+AS256-AT256,0)+IF(BC256&lt;CI256,AY256+AZ256+BA256-BB256,0)+IF(BK256&lt;CI256,BG256+BH256+BI256-BJ256,0)+IF(BS256&lt;CI256,BO256+BP256+BQ256-BR256,0)+IF(CA256&lt;CI256,BW256+BX256+BY256-BZ256,0)+IF(CI256&lt;CI256,CE256+CF256+CG256-CH256,0))))))</f>
        <v>0</v>
      </c>
      <c r="CK256" s="3">
        <f>IF(Inputs!$B$27&lt;&gt;"Ready","PENDING INPUTS",MIN((CE256+CF256+CG256),IF(D256&gt;C256,IF(D256=0,0,CH256*C256/D256),CH256+CJ256)))</f>
        <v>0</v>
      </c>
      <c r="CL256" s="3">
        <f>IF(Inputs!$B$27&lt;&gt;"Ready","PENDING INPUTS",MAX(0,(CE256+CF256+CG256)-CK256))</f>
        <v>0</v>
      </c>
    </row>
    <row r="257" spans="1:90" ht="27.95" customHeight="1" x14ac:dyDescent="0.25">
      <c r="A257">
        <v>253</v>
      </c>
      <c r="B257" s="13">
        <f>IF(Inputs!$B$27&lt;&gt;"Ready","PENDING INPUTS",EDATE(Inputs!$B$5,A257-1))</f>
        <v>53966</v>
      </c>
      <c r="C257" s="3">
        <f>IF(Inputs!$B$27&lt;&gt;"Ready","PENDING INPUTS",IF(A257&lt;=Inputs!$B$6,MAX(0,Inputs!$B$4+IF(A257=Inputs!$B$7,Inputs!$B$8,0)+IF(A257=Inputs!$B$9,Inputs!$B$10,0)),0))</f>
        <v>0</v>
      </c>
      <c r="D257" s="3">
        <f>IF(Inputs!$B$27&lt;&gt;"Ready","PENDING INPUTS",SUM(N257,V257,AD257,AL257,AT257,BB257,BJ257,BR257,BZ257,CH257))</f>
        <v>0</v>
      </c>
      <c r="E257" s="3">
        <f>IF(Inputs!$B$27&lt;&gt;"Ready","PENDING INPUTS",MAX(0,D257-C257))</f>
        <v>0</v>
      </c>
      <c r="F257" s="3">
        <f>IF(Inputs!$B$27&lt;&gt;"Ready","PENDING INPUTS",SUM(Q257,Y257,AG257,AO257,AW257,BE257,BM257,BU257,CC257,CK257))</f>
        <v>0</v>
      </c>
      <c r="G257" s="3">
        <f>IF(Inputs!$B$27&lt;&gt;"Ready","PENDING INPUTS",SUM(L257,T257,AB257,AJ257,AR257,AZ257,BH257,BP257,BX257,CF257))</f>
        <v>0</v>
      </c>
      <c r="H257" s="3">
        <f>IF(Inputs!$B$27&lt;&gt;"Ready","PENDING INPUTS",SUM(M257,U257,AC257,AK257,AS257,BA257,BI257,BQ257,BY257,CG257))</f>
        <v>0</v>
      </c>
      <c r="I257" s="3">
        <f>IF(Inputs!$B$27&lt;&gt;"Ready","PENDING INPUTS",SUM(R257,Z257,AH257,AP257,AX257,BF257,BN257,BV257,CD257,CL257))</f>
        <v>0</v>
      </c>
      <c r="J257" t="str">
        <f>IF(Inputs!$B$27&lt;&gt;"Ready","PENDING INPUTS",IF(A257&gt;Inputs!$B$6,"Beyond horizon",IF(E257&gt;0.005,"MINIMUM SHORTFALL",IF(I257&lt;0.005,"Paid off","In progress"))))</f>
        <v>Beyond horizon</v>
      </c>
      <c r="K257" s="3">
        <f>IF(Inputs!$B$27&lt;&gt;"Ready","PENDING INPUTS",R256)</f>
        <v>0</v>
      </c>
      <c r="L257" s="3">
        <f>IF(Inputs!$B$27&lt;&gt;"Ready","PENDING INPUTS",IF(A257&lt;=Inputs!$B$6,ROUND(K257*Inputs!C14/12,2),0))</f>
        <v>0</v>
      </c>
      <c r="M257" s="3">
        <f>IF(Inputs!$B$27&lt;&gt;"Ready","PENDING INPUTS",IF(AND(A257&lt;=Inputs!$B$6,K257&gt;0),Inputs!G14,0))</f>
        <v>0</v>
      </c>
      <c r="N257" s="3">
        <f>IF(Inputs!$B$27&lt;&gt;"Ready","PENDING INPUTS",IF(A257&gt;Inputs!$B$6,0,MIN((K257+L257+M257),IF(Inputs!H14=1,Inputs!D14,MAX(Inputs!F14,ROUND(K257*Inputs!E14+L257+M257,2))))))</f>
        <v>0</v>
      </c>
      <c r="O257">
        <f>IF(Inputs!$B$27&lt;&gt;"Ready","PENDING INPUTS",IF(K257&lt;=0,99,1+IF(AND(S257&gt;0,OR(Inputs!C15&gt;Inputs!C14,AND(Inputs!C15=Inputs!C14,1&lt;0))),1,0)+IF(AND(AA257&gt;0,OR(Inputs!C16&gt;Inputs!C14,AND(Inputs!C16=Inputs!C14,2&lt;0))),1,0)+IF(AND(AI257&gt;0,OR(Inputs!C17&gt;Inputs!C14,AND(Inputs!C17=Inputs!C14,3&lt;0))),1,0)+IF(AND(AQ257&gt;0,OR(Inputs!C18&gt;Inputs!C14,AND(Inputs!C18=Inputs!C14,4&lt;0))),1,0)+IF(AND(AY257&gt;0,OR(Inputs!C19&gt;Inputs!C14,AND(Inputs!C19=Inputs!C14,5&lt;0))),1,0)+IF(AND(BG257&gt;0,OR(Inputs!C20&gt;Inputs!C14,AND(Inputs!C20=Inputs!C14,6&lt;0))),1,0)+IF(AND(BO257&gt;0,OR(Inputs!C21&gt;Inputs!C14,AND(Inputs!C21=Inputs!C14,7&lt;0))),1,0)+IF(AND(BW257&gt;0,OR(Inputs!C22&gt;Inputs!C14,AND(Inputs!C22=Inputs!C14,8&lt;0))),1,0)+IF(AND(CE257&gt;0,OR(Inputs!C23&gt;Inputs!C14,AND(Inputs!C23=Inputs!C14,9&lt;0))),1,0)))</f>
        <v>99</v>
      </c>
      <c r="P257" s="3">
        <f>IF(Inputs!$B$27&lt;&gt;"Ready","PENDING INPUTS",IF(A257&gt;Inputs!$B$6,0,MIN(MAX(0,(K257+L257+M257)-N257),MAX(0,C257-D257-(IF(O257&lt;O257,K257+L257+M257-N257,0)+IF(W257&lt;O257,S257+T257+U257-V257,0)+IF(AE257&lt;O257,AA257+AB257+AC257-AD257,0)+IF(AM257&lt;O257,AI257+AJ257+AK257-AL257,0)+IF(AU257&lt;O257,AQ257+AR257+AS257-AT257,0)+IF(BC257&lt;O257,AY257+AZ257+BA257-BB257,0)+IF(BK257&lt;O257,BG257+BH257+BI257-BJ257,0)+IF(BS257&lt;O257,BO257+BP257+BQ257-BR257,0)+IF(CA257&lt;O257,BW257+BX257+BY257-BZ257,0)+IF(CI257&lt;O257,CE257+CF257+CG257-CH257,0))))))</f>
        <v>0</v>
      </c>
      <c r="Q257" s="3">
        <f>IF(Inputs!$B$27&lt;&gt;"Ready","PENDING INPUTS",MIN((K257+L257+M257),IF(D257&gt;C257,IF(D257=0,0,N257*C257/D257),N257+P257)))</f>
        <v>0</v>
      </c>
      <c r="R257" s="3">
        <f>IF(Inputs!$B$27&lt;&gt;"Ready","PENDING INPUTS",MAX(0,(K257+L257+M257)-Q257))</f>
        <v>0</v>
      </c>
      <c r="S257" s="3">
        <f>IF(Inputs!$B$27&lt;&gt;"Ready","PENDING INPUTS",Z256)</f>
        <v>0</v>
      </c>
      <c r="T257" s="3">
        <f>IF(Inputs!$B$27&lt;&gt;"Ready","PENDING INPUTS",IF(A257&lt;=Inputs!$B$6,ROUND(S257*Inputs!C15/12,2),0))</f>
        <v>0</v>
      </c>
      <c r="U257" s="3">
        <f>IF(Inputs!$B$27&lt;&gt;"Ready","PENDING INPUTS",IF(AND(A257&lt;=Inputs!$B$6,S257&gt;0),Inputs!G15,0))</f>
        <v>0</v>
      </c>
      <c r="V257" s="3">
        <f>IF(Inputs!$B$27&lt;&gt;"Ready","PENDING INPUTS",IF(A257&gt;Inputs!$B$6,0,MIN((S257+T257+U257),IF(Inputs!H15=1,Inputs!D15,MAX(Inputs!F15,ROUND(S257*Inputs!E15+T257+U257,2))))))</f>
        <v>0</v>
      </c>
      <c r="W257">
        <f>IF(Inputs!$B$27&lt;&gt;"Ready","PENDING INPUTS",IF(S257&lt;=0,99,1+IF(AND(K257&gt;0,OR(Inputs!C14&gt;Inputs!C15,AND(Inputs!C14=Inputs!C15,0&lt;1))),1,0)+IF(AND(AA257&gt;0,OR(Inputs!C16&gt;Inputs!C15,AND(Inputs!C16=Inputs!C15,2&lt;1))),1,0)+IF(AND(AI257&gt;0,OR(Inputs!C17&gt;Inputs!C15,AND(Inputs!C17=Inputs!C15,3&lt;1))),1,0)+IF(AND(AQ257&gt;0,OR(Inputs!C18&gt;Inputs!C15,AND(Inputs!C18=Inputs!C15,4&lt;1))),1,0)+IF(AND(AY257&gt;0,OR(Inputs!C19&gt;Inputs!C15,AND(Inputs!C19=Inputs!C15,5&lt;1))),1,0)+IF(AND(BG257&gt;0,OR(Inputs!C20&gt;Inputs!C15,AND(Inputs!C20=Inputs!C15,6&lt;1))),1,0)+IF(AND(BO257&gt;0,OR(Inputs!C21&gt;Inputs!C15,AND(Inputs!C21=Inputs!C15,7&lt;1))),1,0)+IF(AND(BW257&gt;0,OR(Inputs!C22&gt;Inputs!C15,AND(Inputs!C22=Inputs!C15,8&lt;1))),1,0)+IF(AND(CE257&gt;0,OR(Inputs!C23&gt;Inputs!C15,AND(Inputs!C23=Inputs!C15,9&lt;1))),1,0)))</f>
        <v>99</v>
      </c>
      <c r="X257" s="3">
        <f>IF(Inputs!$B$27&lt;&gt;"Ready","PENDING INPUTS",IF(A257&gt;Inputs!$B$6,0,MIN(MAX(0,(S257+T257+U257)-V257),MAX(0,C257-D257-(IF(O257&lt;W257,K257+L257+M257-N257,0)+IF(W257&lt;W257,S257+T257+U257-V257,0)+IF(AE257&lt;W257,AA257+AB257+AC257-AD257,0)+IF(AM257&lt;W257,AI257+AJ257+AK257-AL257,0)+IF(AU257&lt;W257,AQ257+AR257+AS257-AT257,0)+IF(BC257&lt;W257,AY257+AZ257+BA257-BB257,0)+IF(BK257&lt;W257,BG257+BH257+BI257-BJ257,0)+IF(BS257&lt;W257,BO257+BP257+BQ257-BR257,0)+IF(CA257&lt;W257,BW257+BX257+BY257-BZ257,0)+IF(CI257&lt;W257,CE257+CF257+CG257-CH257,0))))))</f>
        <v>0</v>
      </c>
      <c r="Y257" s="3">
        <f>IF(Inputs!$B$27&lt;&gt;"Ready","PENDING INPUTS",MIN((S257+T257+U257),IF(D257&gt;C257,IF(D257=0,0,V257*C257/D257),V257+X257)))</f>
        <v>0</v>
      </c>
      <c r="Z257" s="3">
        <f>IF(Inputs!$B$27&lt;&gt;"Ready","PENDING INPUTS",MAX(0,(S257+T257+U257)-Y257))</f>
        <v>0</v>
      </c>
      <c r="AA257" s="3">
        <f>IF(Inputs!$B$27&lt;&gt;"Ready","PENDING INPUTS",AH256)</f>
        <v>0</v>
      </c>
      <c r="AB257" s="3">
        <f>IF(Inputs!$B$27&lt;&gt;"Ready","PENDING INPUTS",IF(A257&lt;=Inputs!$B$6,ROUND(AA257*Inputs!C16/12,2),0))</f>
        <v>0</v>
      </c>
      <c r="AC257" s="3">
        <f>IF(Inputs!$B$27&lt;&gt;"Ready","PENDING INPUTS",IF(AND(A257&lt;=Inputs!$B$6,AA257&gt;0),Inputs!G16,0))</f>
        <v>0</v>
      </c>
      <c r="AD257" s="3">
        <f>IF(Inputs!$B$27&lt;&gt;"Ready","PENDING INPUTS",IF(A257&gt;Inputs!$B$6,0,MIN((AA257+AB257+AC257),IF(Inputs!H16=1,Inputs!D16,MAX(Inputs!F16,ROUND(AA257*Inputs!E16+AB257+AC257,2))))))</f>
        <v>0</v>
      </c>
      <c r="AE257">
        <f>IF(Inputs!$B$27&lt;&gt;"Ready","PENDING INPUTS",IF(AA257&lt;=0,99,1+IF(AND(K257&gt;0,OR(Inputs!C14&gt;Inputs!C16,AND(Inputs!C14=Inputs!C16,0&lt;2))),1,0)+IF(AND(S257&gt;0,OR(Inputs!C15&gt;Inputs!C16,AND(Inputs!C15=Inputs!C16,1&lt;2))),1,0)+IF(AND(AI257&gt;0,OR(Inputs!C17&gt;Inputs!C16,AND(Inputs!C17=Inputs!C16,3&lt;2))),1,0)+IF(AND(AQ257&gt;0,OR(Inputs!C18&gt;Inputs!C16,AND(Inputs!C18=Inputs!C16,4&lt;2))),1,0)+IF(AND(AY257&gt;0,OR(Inputs!C19&gt;Inputs!C16,AND(Inputs!C19=Inputs!C16,5&lt;2))),1,0)+IF(AND(BG257&gt;0,OR(Inputs!C20&gt;Inputs!C16,AND(Inputs!C20=Inputs!C16,6&lt;2))),1,0)+IF(AND(BO257&gt;0,OR(Inputs!C21&gt;Inputs!C16,AND(Inputs!C21=Inputs!C16,7&lt;2))),1,0)+IF(AND(BW257&gt;0,OR(Inputs!C22&gt;Inputs!C16,AND(Inputs!C22=Inputs!C16,8&lt;2))),1,0)+IF(AND(CE257&gt;0,OR(Inputs!C23&gt;Inputs!C16,AND(Inputs!C23=Inputs!C16,9&lt;2))),1,0)))</f>
        <v>99</v>
      </c>
      <c r="AF257" s="3">
        <f>IF(Inputs!$B$27&lt;&gt;"Ready","PENDING INPUTS",IF(A257&gt;Inputs!$B$6,0,MIN(MAX(0,(AA257+AB257+AC257)-AD257),MAX(0,C257-D257-(IF(O257&lt;AE257,K257+L257+M257-N257,0)+IF(W257&lt;AE257,S257+T257+U257-V257,0)+IF(AE257&lt;AE257,AA257+AB257+AC257-AD257,0)+IF(AM257&lt;AE257,AI257+AJ257+AK257-AL257,0)+IF(AU257&lt;AE257,AQ257+AR257+AS257-AT257,0)+IF(BC257&lt;AE257,AY257+AZ257+BA257-BB257,0)+IF(BK257&lt;AE257,BG257+BH257+BI257-BJ257,0)+IF(BS257&lt;AE257,BO257+BP257+BQ257-BR257,0)+IF(CA257&lt;AE257,BW257+BX257+BY257-BZ257,0)+IF(CI257&lt;AE257,CE257+CF257+CG257-CH257,0))))))</f>
        <v>0</v>
      </c>
      <c r="AG257" s="3">
        <f>IF(Inputs!$B$27&lt;&gt;"Ready","PENDING INPUTS",MIN((AA257+AB257+AC257),IF(D257&gt;C257,IF(D257=0,0,AD257*C257/D257),AD257+AF257)))</f>
        <v>0</v>
      </c>
      <c r="AH257" s="3">
        <f>IF(Inputs!$B$27&lt;&gt;"Ready","PENDING INPUTS",MAX(0,(AA257+AB257+AC257)-AG257))</f>
        <v>0</v>
      </c>
      <c r="AI257" s="3">
        <f>IF(Inputs!$B$27&lt;&gt;"Ready","PENDING INPUTS",AP256)</f>
        <v>0</v>
      </c>
      <c r="AJ257" s="3">
        <f>IF(Inputs!$B$27&lt;&gt;"Ready","PENDING INPUTS",IF(A257&lt;=Inputs!$B$6,ROUND(AI257*Inputs!C17/12,2),0))</f>
        <v>0</v>
      </c>
      <c r="AK257" s="3">
        <f>IF(Inputs!$B$27&lt;&gt;"Ready","PENDING INPUTS",IF(AND(A257&lt;=Inputs!$B$6,AI257&gt;0),Inputs!G17,0))</f>
        <v>0</v>
      </c>
      <c r="AL257" s="3">
        <f>IF(Inputs!$B$27&lt;&gt;"Ready","PENDING INPUTS",IF(A257&gt;Inputs!$B$6,0,MIN((AI257+AJ257+AK257),IF(Inputs!H17=1,Inputs!D17,MAX(Inputs!F17,ROUND(AI257*Inputs!E17+AJ257+AK257,2))))))</f>
        <v>0</v>
      </c>
      <c r="AM257">
        <f>IF(Inputs!$B$27&lt;&gt;"Ready","PENDING INPUTS",IF(AI257&lt;=0,99,1+IF(AND(K257&gt;0,OR(Inputs!C14&gt;Inputs!C17,AND(Inputs!C14=Inputs!C17,0&lt;3))),1,0)+IF(AND(S257&gt;0,OR(Inputs!C15&gt;Inputs!C17,AND(Inputs!C15=Inputs!C17,1&lt;3))),1,0)+IF(AND(AA257&gt;0,OR(Inputs!C16&gt;Inputs!C17,AND(Inputs!C16=Inputs!C17,2&lt;3))),1,0)+IF(AND(AQ257&gt;0,OR(Inputs!C18&gt;Inputs!C17,AND(Inputs!C18=Inputs!C17,4&lt;3))),1,0)+IF(AND(AY257&gt;0,OR(Inputs!C19&gt;Inputs!C17,AND(Inputs!C19=Inputs!C17,5&lt;3))),1,0)+IF(AND(BG257&gt;0,OR(Inputs!C20&gt;Inputs!C17,AND(Inputs!C20=Inputs!C17,6&lt;3))),1,0)+IF(AND(BO257&gt;0,OR(Inputs!C21&gt;Inputs!C17,AND(Inputs!C21=Inputs!C17,7&lt;3))),1,0)+IF(AND(BW257&gt;0,OR(Inputs!C22&gt;Inputs!C17,AND(Inputs!C22=Inputs!C17,8&lt;3))),1,0)+IF(AND(CE257&gt;0,OR(Inputs!C23&gt;Inputs!C17,AND(Inputs!C23=Inputs!C17,9&lt;3))),1,0)))</f>
        <v>99</v>
      </c>
      <c r="AN257" s="3">
        <f>IF(Inputs!$B$27&lt;&gt;"Ready","PENDING INPUTS",IF(A257&gt;Inputs!$B$6,0,MIN(MAX(0,(AI257+AJ257+AK257)-AL257),MAX(0,C257-D257-(IF(O257&lt;AM257,K257+L257+M257-N257,0)+IF(W257&lt;AM257,S257+T257+U257-V257,0)+IF(AE257&lt;AM257,AA257+AB257+AC257-AD257,0)+IF(AM257&lt;AM257,AI257+AJ257+AK257-AL257,0)+IF(AU257&lt;AM257,AQ257+AR257+AS257-AT257,0)+IF(BC257&lt;AM257,AY257+AZ257+BA257-BB257,0)+IF(BK257&lt;AM257,BG257+BH257+BI257-BJ257,0)+IF(BS257&lt;AM257,BO257+BP257+BQ257-BR257,0)+IF(CA257&lt;AM257,BW257+BX257+BY257-BZ257,0)+IF(CI257&lt;AM257,CE257+CF257+CG257-CH257,0))))))</f>
        <v>0</v>
      </c>
      <c r="AO257" s="3">
        <f>IF(Inputs!$B$27&lt;&gt;"Ready","PENDING INPUTS",MIN((AI257+AJ257+AK257),IF(D257&gt;C257,IF(D257=0,0,AL257*C257/D257),AL257+AN257)))</f>
        <v>0</v>
      </c>
      <c r="AP257" s="3">
        <f>IF(Inputs!$B$27&lt;&gt;"Ready","PENDING INPUTS",MAX(0,(AI257+AJ257+AK257)-AO257))</f>
        <v>0</v>
      </c>
      <c r="AQ257" s="3">
        <f>IF(Inputs!$B$27&lt;&gt;"Ready","PENDING INPUTS",AX256)</f>
        <v>0</v>
      </c>
      <c r="AR257" s="3">
        <f>IF(Inputs!$B$27&lt;&gt;"Ready","PENDING INPUTS",IF(A257&lt;=Inputs!$B$6,ROUND(AQ257*Inputs!C18/12,2),0))</f>
        <v>0</v>
      </c>
      <c r="AS257" s="3">
        <f>IF(Inputs!$B$27&lt;&gt;"Ready","PENDING INPUTS",IF(AND(A257&lt;=Inputs!$B$6,AQ257&gt;0),Inputs!G18,0))</f>
        <v>0</v>
      </c>
      <c r="AT257" s="3">
        <f>IF(Inputs!$B$27&lt;&gt;"Ready","PENDING INPUTS",IF(A257&gt;Inputs!$B$6,0,MIN((AQ257+AR257+AS257),IF(Inputs!H18=1,Inputs!D18,MAX(Inputs!F18,ROUND(AQ257*Inputs!E18+AR257+AS257,2))))))</f>
        <v>0</v>
      </c>
      <c r="AU257">
        <f>IF(Inputs!$B$27&lt;&gt;"Ready","PENDING INPUTS",IF(AQ257&lt;=0,99,1+IF(AND(K257&gt;0,OR(Inputs!C14&gt;Inputs!C18,AND(Inputs!C14=Inputs!C18,0&lt;4))),1,0)+IF(AND(S257&gt;0,OR(Inputs!C15&gt;Inputs!C18,AND(Inputs!C15=Inputs!C18,1&lt;4))),1,0)+IF(AND(AA257&gt;0,OR(Inputs!C16&gt;Inputs!C18,AND(Inputs!C16=Inputs!C18,2&lt;4))),1,0)+IF(AND(AI257&gt;0,OR(Inputs!C17&gt;Inputs!C18,AND(Inputs!C17=Inputs!C18,3&lt;4))),1,0)+IF(AND(AY257&gt;0,OR(Inputs!C19&gt;Inputs!C18,AND(Inputs!C19=Inputs!C18,5&lt;4))),1,0)+IF(AND(BG257&gt;0,OR(Inputs!C20&gt;Inputs!C18,AND(Inputs!C20=Inputs!C18,6&lt;4))),1,0)+IF(AND(BO257&gt;0,OR(Inputs!C21&gt;Inputs!C18,AND(Inputs!C21=Inputs!C18,7&lt;4))),1,0)+IF(AND(BW257&gt;0,OR(Inputs!C22&gt;Inputs!C18,AND(Inputs!C22=Inputs!C18,8&lt;4))),1,0)+IF(AND(CE257&gt;0,OR(Inputs!C23&gt;Inputs!C18,AND(Inputs!C23=Inputs!C18,9&lt;4))),1,0)))</f>
        <v>99</v>
      </c>
      <c r="AV257" s="3">
        <f>IF(Inputs!$B$27&lt;&gt;"Ready","PENDING INPUTS",IF(A257&gt;Inputs!$B$6,0,MIN(MAX(0,(AQ257+AR257+AS257)-AT257),MAX(0,C257-D257-(IF(O257&lt;AU257,K257+L257+M257-N257,0)+IF(W257&lt;AU257,S257+T257+U257-V257,0)+IF(AE257&lt;AU257,AA257+AB257+AC257-AD257,0)+IF(AM257&lt;AU257,AI257+AJ257+AK257-AL257,0)+IF(AU257&lt;AU257,AQ257+AR257+AS257-AT257,0)+IF(BC257&lt;AU257,AY257+AZ257+BA257-BB257,0)+IF(BK257&lt;AU257,BG257+BH257+BI257-BJ257,0)+IF(BS257&lt;AU257,BO257+BP257+BQ257-BR257,0)+IF(CA257&lt;AU257,BW257+BX257+BY257-BZ257,0)+IF(CI257&lt;AU257,CE257+CF257+CG257-CH257,0))))))</f>
        <v>0</v>
      </c>
      <c r="AW257" s="3">
        <f>IF(Inputs!$B$27&lt;&gt;"Ready","PENDING INPUTS",MIN((AQ257+AR257+AS257),IF(D257&gt;C257,IF(D257=0,0,AT257*C257/D257),AT257+AV257)))</f>
        <v>0</v>
      </c>
      <c r="AX257" s="3">
        <f>IF(Inputs!$B$27&lt;&gt;"Ready","PENDING INPUTS",MAX(0,(AQ257+AR257+AS257)-AW257))</f>
        <v>0</v>
      </c>
      <c r="AY257" s="3">
        <f>IF(Inputs!$B$27&lt;&gt;"Ready","PENDING INPUTS",BF256)</f>
        <v>0</v>
      </c>
      <c r="AZ257" s="3">
        <f>IF(Inputs!$B$27&lt;&gt;"Ready","PENDING INPUTS",IF(A257&lt;=Inputs!$B$6,ROUND(AY257*Inputs!C19/12,2),0))</f>
        <v>0</v>
      </c>
      <c r="BA257" s="3">
        <f>IF(Inputs!$B$27&lt;&gt;"Ready","PENDING INPUTS",IF(AND(A257&lt;=Inputs!$B$6,AY257&gt;0),Inputs!G19,0))</f>
        <v>0</v>
      </c>
      <c r="BB257" s="3">
        <f>IF(Inputs!$B$27&lt;&gt;"Ready","PENDING INPUTS",IF(A257&gt;Inputs!$B$6,0,MIN((AY257+AZ257+BA257),IF(Inputs!H19=1,Inputs!D19,MAX(Inputs!F19,ROUND(AY257*Inputs!E19+AZ257+BA257,2))))))</f>
        <v>0</v>
      </c>
      <c r="BC257">
        <f>IF(Inputs!$B$27&lt;&gt;"Ready","PENDING INPUTS",IF(AY257&lt;=0,99,1+IF(AND(K257&gt;0,OR(Inputs!C14&gt;Inputs!C19,AND(Inputs!C14=Inputs!C19,0&lt;5))),1,0)+IF(AND(S257&gt;0,OR(Inputs!C15&gt;Inputs!C19,AND(Inputs!C15=Inputs!C19,1&lt;5))),1,0)+IF(AND(AA257&gt;0,OR(Inputs!C16&gt;Inputs!C19,AND(Inputs!C16=Inputs!C19,2&lt;5))),1,0)+IF(AND(AI257&gt;0,OR(Inputs!C17&gt;Inputs!C19,AND(Inputs!C17=Inputs!C19,3&lt;5))),1,0)+IF(AND(AQ257&gt;0,OR(Inputs!C18&gt;Inputs!C19,AND(Inputs!C18=Inputs!C19,4&lt;5))),1,0)+IF(AND(BG257&gt;0,OR(Inputs!C20&gt;Inputs!C19,AND(Inputs!C20=Inputs!C19,6&lt;5))),1,0)+IF(AND(BO257&gt;0,OR(Inputs!C21&gt;Inputs!C19,AND(Inputs!C21=Inputs!C19,7&lt;5))),1,0)+IF(AND(BW257&gt;0,OR(Inputs!C22&gt;Inputs!C19,AND(Inputs!C22=Inputs!C19,8&lt;5))),1,0)+IF(AND(CE257&gt;0,OR(Inputs!C23&gt;Inputs!C19,AND(Inputs!C23=Inputs!C19,9&lt;5))),1,0)))</f>
        <v>99</v>
      </c>
      <c r="BD257" s="3">
        <f>IF(Inputs!$B$27&lt;&gt;"Ready","PENDING INPUTS",IF(A257&gt;Inputs!$B$6,0,MIN(MAX(0,(AY257+AZ257+BA257)-BB257),MAX(0,C257-D257-(IF(O257&lt;BC257,K257+L257+M257-N257,0)+IF(W257&lt;BC257,S257+T257+U257-V257,0)+IF(AE257&lt;BC257,AA257+AB257+AC257-AD257,0)+IF(AM257&lt;BC257,AI257+AJ257+AK257-AL257,0)+IF(AU257&lt;BC257,AQ257+AR257+AS257-AT257,0)+IF(BC257&lt;BC257,AY257+AZ257+BA257-BB257,0)+IF(BK257&lt;BC257,BG257+BH257+BI257-BJ257,0)+IF(BS257&lt;BC257,BO257+BP257+BQ257-BR257,0)+IF(CA257&lt;BC257,BW257+BX257+BY257-BZ257,0)+IF(CI257&lt;BC257,CE257+CF257+CG257-CH257,0))))))</f>
        <v>0</v>
      </c>
      <c r="BE257" s="3">
        <f>IF(Inputs!$B$27&lt;&gt;"Ready","PENDING INPUTS",MIN((AY257+AZ257+BA257),IF(D257&gt;C257,IF(D257=0,0,BB257*C257/D257),BB257+BD257)))</f>
        <v>0</v>
      </c>
      <c r="BF257" s="3">
        <f>IF(Inputs!$B$27&lt;&gt;"Ready","PENDING INPUTS",MAX(0,(AY257+AZ257+BA257)-BE257))</f>
        <v>0</v>
      </c>
      <c r="BG257" s="3">
        <f>IF(Inputs!$B$27&lt;&gt;"Ready","PENDING INPUTS",BN256)</f>
        <v>0</v>
      </c>
      <c r="BH257" s="3">
        <f>IF(Inputs!$B$27&lt;&gt;"Ready","PENDING INPUTS",IF(A257&lt;=Inputs!$B$6,ROUND(BG257*Inputs!C20/12,2),0))</f>
        <v>0</v>
      </c>
      <c r="BI257" s="3">
        <f>IF(Inputs!$B$27&lt;&gt;"Ready","PENDING INPUTS",IF(AND(A257&lt;=Inputs!$B$6,BG257&gt;0),Inputs!G20,0))</f>
        <v>0</v>
      </c>
      <c r="BJ257" s="3">
        <f>IF(Inputs!$B$27&lt;&gt;"Ready","PENDING INPUTS",IF(A257&gt;Inputs!$B$6,0,MIN((BG257+BH257+BI257),IF(Inputs!H20=1,Inputs!D20,MAX(Inputs!F20,ROUND(BG257*Inputs!E20+BH257+BI257,2))))))</f>
        <v>0</v>
      </c>
      <c r="BK257">
        <f>IF(Inputs!$B$27&lt;&gt;"Ready","PENDING INPUTS",IF(BG257&lt;=0,99,1+IF(AND(K257&gt;0,OR(Inputs!C14&gt;Inputs!C20,AND(Inputs!C14=Inputs!C20,0&lt;6))),1,0)+IF(AND(S257&gt;0,OR(Inputs!C15&gt;Inputs!C20,AND(Inputs!C15=Inputs!C20,1&lt;6))),1,0)+IF(AND(AA257&gt;0,OR(Inputs!C16&gt;Inputs!C20,AND(Inputs!C16=Inputs!C20,2&lt;6))),1,0)+IF(AND(AI257&gt;0,OR(Inputs!C17&gt;Inputs!C20,AND(Inputs!C17=Inputs!C20,3&lt;6))),1,0)+IF(AND(AQ257&gt;0,OR(Inputs!C18&gt;Inputs!C20,AND(Inputs!C18=Inputs!C20,4&lt;6))),1,0)+IF(AND(AY257&gt;0,OR(Inputs!C19&gt;Inputs!C20,AND(Inputs!C19=Inputs!C20,5&lt;6))),1,0)+IF(AND(BO257&gt;0,OR(Inputs!C21&gt;Inputs!C20,AND(Inputs!C21=Inputs!C20,7&lt;6))),1,0)+IF(AND(BW257&gt;0,OR(Inputs!C22&gt;Inputs!C20,AND(Inputs!C22=Inputs!C20,8&lt;6))),1,0)+IF(AND(CE257&gt;0,OR(Inputs!C23&gt;Inputs!C20,AND(Inputs!C23=Inputs!C20,9&lt;6))),1,0)))</f>
        <v>99</v>
      </c>
      <c r="BL257" s="3">
        <f>IF(Inputs!$B$27&lt;&gt;"Ready","PENDING INPUTS",IF(A257&gt;Inputs!$B$6,0,MIN(MAX(0,(BG257+BH257+BI257)-BJ257),MAX(0,C257-D257-(IF(O257&lt;BK257,K257+L257+M257-N257,0)+IF(W257&lt;BK257,S257+T257+U257-V257,0)+IF(AE257&lt;BK257,AA257+AB257+AC257-AD257,0)+IF(AM257&lt;BK257,AI257+AJ257+AK257-AL257,0)+IF(AU257&lt;BK257,AQ257+AR257+AS257-AT257,0)+IF(BC257&lt;BK257,AY257+AZ257+BA257-BB257,0)+IF(BK257&lt;BK257,BG257+BH257+BI257-BJ257,0)+IF(BS257&lt;BK257,BO257+BP257+BQ257-BR257,0)+IF(CA257&lt;BK257,BW257+BX257+BY257-BZ257,0)+IF(CI257&lt;BK257,CE257+CF257+CG257-CH257,0))))))</f>
        <v>0</v>
      </c>
      <c r="BM257" s="3">
        <f>IF(Inputs!$B$27&lt;&gt;"Ready","PENDING INPUTS",MIN((BG257+BH257+BI257),IF(D257&gt;C257,IF(D257=0,0,BJ257*C257/D257),BJ257+BL257)))</f>
        <v>0</v>
      </c>
      <c r="BN257" s="3">
        <f>IF(Inputs!$B$27&lt;&gt;"Ready","PENDING INPUTS",MAX(0,(BG257+BH257+BI257)-BM257))</f>
        <v>0</v>
      </c>
      <c r="BO257" s="3">
        <f>IF(Inputs!$B$27&lt;&gt;"Ready","PENDING INPUTS",BV256)</f>
        <v>0</v>
      </c>
      <c r="BP257" s="3">
        <f>IF(Inputs!$B$27&lt;&gt;"Ready","PENDING INPUTS",IF(A257&lt;=Inputs!$B$6,ROUND(BO257*Inputs!C21/12,2),0))</f>
        <v>0</v>
      </c>
      <c r="BQ257" s="3">
        <f>IF(Inputs!$B$27&lt;&gt;"Ready","PENDING INPUTS",IF(AND(A257&lt;=Inputs!$B$6,BO257&gt;0),Inputs!G21,0))</f>
        <v>0</v>
      </c>
      <c r="BR257" s="3">
        <f>IF(Inputs!$B$27&lt;&gt;"Ready","PENDING INPUTS",IF(A257&gt;Inputs!$B$6,0,MIN((BO257+BP257+BQ257),IF(Inputs!H21=1,Inputs!D21,MAX(Inputs!F21,ROUND(BO257*Inputs!E21+BP257+BQ257,2))))))</f>
        <v>0</v>
      </c>
      <c r="BS257">
        <f>IF(Inputs!$B$27&lt;&gt;"Ready","PENDING INPUTS",IF(BO257&lt;=0,99,1+IF(AND(K257&gt;0,OR(Inputs!C14&gt;Inputs!C21,AND(Inputs!C14=Inputs!C21,0&lt;7))),1,0)+IF(AND(S257&gt;0,OR(Inputs!C15&gt;Inputs!C21,AND(Inputs!C15=Inputs!C21,1&lt;7))),1,0)+IF(AND(AA257&gt;0,OR(Inputs!C16&gt;Inputs!C21,AND(Inputs!C16=Inputs!C21,2&lt;7))),1,0)+IF(AND(AI257&gt;0,OR(Inputs!C17&gt;Inputs!C21,AND(Inputs!C17=Inputs!C21,3&lt;7))),1,0)+IF(AND(AQ257&gt;0,OR(Inputs!C18&gt;Inputs!C21,AND(Inputs!C18=Inputs!C21,4&lt;7))),1,0)+IF(AND(AY257&gt;0,OR(Inputs!C19&gt;Inputs!C21,AND(Inputs!C19=Inputs!C21,5&lt;7))),1,0)+IF(AND(BG257&gt;0,OR(Inputs!C20&gt;Inputs!C21,AND(Inputs!C20=Inputs!C21,6&lt;7))),1,0)+IF(AND(BW257&gt;0,OR(Inputs!C22&gt;Inputs!C21,AND(Inputs!C22=Inputs!C21,8&lt;7))),1,0)+IF(AND(CE257&gt;0,OR(Inputs!C23&gt;Inputs!C21,AND(Inputs!C23=Inputs!C21,9&lt;7))),1,0)))</f>
        <v>99</v>
      </c>
      <c r="BT257" s="3">
        <f>IF(Inputs!$B$27&lt;&gt;"Ready","PENDING INPUTS",IF(A257&gt;Inputs!$B$6,0,MIN(MAX(0,(BO257+BP257+BQ257)-BR257),MAX(0,C257-D257-(IF(O257&lt;BS257,K257+L257+M257-N257,0)+IF(W257&lt;BS257,S257+T257+U257-V257,0)+IF(AE257&lt;BS257,AA257+AB257+AC257-AD257,0)+IF(AM257&lt;BS257,AI257+AJ257+AK257-AL257,0)+IF(AU257&lt;BS257,AQ257+AR257+AS257-AT257,0)+IF(BC257&lt;BS257,AY257+AZ257+BA257-BB257,0)+IF(BK257&lt;BS257,BG257+BH257+BI257-BJ257,0)+IF(BS257&lt;BS257,BO257+BP257+BQ257-BR257,0)+IF(CA257&lt;BS257,BW257+BX257+BY257-BZ257,0)+IF(CI257&lt;BS257,CE257+CF257+CG257-CH257,0))))))</f>
        <v>0</v>
      </c>
      <c r="BU257" s="3">
        <f>IF(Inputs!$B$27&lt;&gt;"Ready","PENDING INPUTS",MIN((BO257+BP257+BQ257),IF(D257&gt;C257,IF(D257=0,0,BR257*C257/D257),BR257+BT257)))</f>
        <v>0</v>
      </c>
      <c r="BV257" s="3">
        <f>IF(Inputs!$B$27&lt;&gt;"Ready","PENDING INPUTS",MAX(0,(BO257+BP257+BQ257)-BU257))</f>
        <v>0</v>
      </c>
      <c r="BW257" s="3">
        <f>IF(Inputs!$B$27&lt;&gt;"Ready","PENDING INPUTS",CD256)</f>
        <v>0</v>
      </c>
      <c r="BX257" s="3">
        <f>IF(Inputs!$B$27&lt;&gt;"Ready","PENDING INPUTS",IF(A257&lt;=Inputs!$B$6,ROUND(BW257*Inputs!C22/12,2),0))</f>
        <v>0</v>
      </c>
      <c r="BY257" s="3">
        <f>IF(Inputs!$B$27&lt;&gt;"Ready","PENDING INPUTS",IF(AND(A257&lt;=Inputs!$B$6,BW257&gt;0),Inputs!G22,0))</f>
        <v>0</v>
      </c>
      <c r="BZ257" s="3">
        <f>IF(Inputs!$B$27&lt;&gt;"Ready","PENDING INPUTS",IF(A257&gt;Inputs!$B$6,0,MIN((BW257+BX257+BY257),IF(Inputs!H22=1,Inputs!D22,MAX(Inputs!F22,ROUND(BW257*Inputs!E22+BX257+BY257,2))))))</f>
        <v>0</v>
      </c>
      <c r="CA257">
        <f>IF(Inputs!$B$27&lt;&gt;"Ready","PENDING INPUTS",IF(BW257&lt;=0,99,1+IF(AND(K257&gt;0,OR(Inputs!C14&gt;Inputs!C22,AND(Inputs!C14=Inputs!C22,0&lt;8))),1,0)+IF(AND(S257&gt;0,OR(Inputs!C15&gt;Inputs!C22,AND(Inputs!C15=Inputs!C22,1&lt;8))),1,0)+IF(AND(AA257&gt;0,OR(Inputs!C16&gt;Inputs!C22,AND(Inputs!C16=Inputs!C22,2&lt;8))),1,0)+IF(AND(AI257&gt;0,OR(Inputs!C17&gt;Inputs!C22,AND(Inputs!C17=Inputs!C22,3&lt;8))),1,0)+IF(AND(AQ257&gt;0,OR(Inputs!C18&gt;Inputs!C22,AND(Inputs!C18=Inputs!C22,4&lt;8))),1,0)+IF(AND(AY257&gt;0,OR(Inputs!C19&gt;Inputs!C22,AND(Inputs!C19=Inputs!C22,5&lt;8))),1,0)+IF(AND(BG257&gt;0,OR(Inputs!C20&gt;Inputs!C22,AND(Inputs!C20=Inputs!C22,6&lt;8))),1,0)+IF(AND(BO257&gt;0,OR(Inputs!C21&gt;Inputs!C22,AND(Inputs!C21=Inputs!C22,7&lt;8))),1,0)+IF(AND(CE257&gt;0,OR(Inputs!C23&gt;Inputs!C22,AND(Inputs!C23=Inputs!C22,9&lt;8))),1,0)))</f>
        <v>99</v>
      </c>
      <c r="CB257" s="3">
        <f>IF(Inputs!$B$27&lt;&gt;"Ready","PENDING INPUTS",IF(A257&gt;Inputs!$B$6,0,MIN(MAX(0,(BW257+BX257+BY257)-BZ257),MAX(0,C257-D257-(IF(O257&lt;CA257,K257+L257+M257-N257,0)+IF(W257&lt;CA257,S257+T257+U257-V257,0)+IF(AE257&lt;CA257,AA257+AB257+AC257-AD257,0)+IF(AM257&lt;CA257,AI257+AJ257+AK257-AL257,0)+IF(AU257&lt;CA257,AQ257+AR257+AS257-AT257,0)+IF(BC257&lt;CA257,AY257+AZ257+BA257-BB257,0)+IF(BK257&lt;CA257,BG257+BH257+BI257-BJ257,0)+IF(BS257&lt;CA257,BO257+BP257+BQ257-BR257,0)+IF(CA257&lt;CA257,BW257+BX257+BY257-BZ257,0)+IF(CI257&lt;CA257,CE257+CF257+CG257-CH257,0))))))</f>
        <v>0</v>
      </c>
      <c r="CC257" s="3">
        <f>IF(Inputs!$B$27&lt;&gt;"Ready","PENDING INPUTS",MIN((BW257+BX257+BY257),IF(D257&gt;C257,IF(D257=0,0,BZ257*C257/D257),BZ257+CB257)))</f>
        <v>0</v>
      </c>
      <c r="CD257" s="3">
        <f>IF(Inputs!$B$27&lt;&gt;"Ready","PENDING INPUTS",MAX(0,(BW257+BX257+BY257)-CC257))</f>
        <v>0</v>
      </c>
      <c r="CE257" s="3">
        <f>IF(Inputs!$B$27&lt;&gt;"Ready","PENDING INPUTS",CL256)</f>
        <v>0</v>
      </c>
      <c r="CF257" s="3">
        <f>IF(Inputs!$B$27&lt;&gt;"Ready","PENDING INPUTS",IF(A257&lt;=Inputs!$B$6,ROUND(CE257*Inputs!C23/12,2),0))</f>
        <v>0</v>
      </c>
      <c r="CG257" s="3">
        <f>IF(Inputs!$B$27&lt;&gt;"Ready","PENDING INPUTS",IF(AND(A257&lt;=Inputs!$B$6,CE257&gt;0),Inputs!G23,0))</f>
        <v>0</v>
      </c>
      <c r="CH257" s="3">
        <f>IF(Inputs!$B$27&lt;&gt;"Ready","PENDING INPUTS",IF(A257&gt;Inputs!$B$6,0,MIN((CE257+CF257+CG257),IF(Inputs!H23=1,Inputs!D23,MAX(Inputs!F23,ROUND(CE257*Inputs!E23+CF257+CG257,2))))))</f>
        <v>0</v>
      </c>
      <c r="CI257">
        <f>IF(Inputs!$B$27&lt;&gt;"Ready","PENDING INPUTS",IF(CE257&lt;=0,99,1+IF(AND(K257&gt;0,OR(Inputs!C14&gt;Inputs!C23,AND(Inputs!C14=Inputs!C23,0&lt;9))),1,0)+IF(AND(S257&gt;0,OR(Inputs!C15&gt;Inputs!C23,AND(Inputs!C15=Inputs!C23,1&lt;9))),1,0)+IF(AND(AA257&gt;0,OR(Inputs!C16&gt;Inputs!C23,AND(Inputs!C16=Inputs!C23,2&lt;9))),1,0)+IF(AND(AI257&gt;0,OR(Inputs!C17&gt;Inputs!C23,AND(Inputs!C17=Inputs!C23,3&lt;9))),1,0)+IF(AND(AQ257&gt;0,OR(Inputs!C18&gt;Inputs!C23,AND(Inputs!C18=Inputs!C23,4&lt;9))),1,0)+IF(AND(AY257&gt;0,OR(Inputs!C19&gt;Inputs!C23,AND(Inputs!C19=Inputs!C23,5&lt;9))),1,0)+IF(AND(BG257&gt;0,OR(Inputs!C20&gt;Inputs!C23,AND(Inputs!C20=Inputs!C23,6&lt;9))),1,0)+IF(AND(BO257&gt;0,OR(Inputs!C21&gt;Inputs!C23,AND(Inputs!C21=Inputs!C23,7&lt;9))),1,0)+IF(AND(BW257&gt;0,OR(Inputs!C22&gt;Inputs!C23,AND(Inputs!C22=Inputs!C23,8&lt;9))),1,0)))</f>
        <v>99</v>
      </c>
      <c r="CJ257" s="3">
        <f>IF(Inputs!$B$27&lt;&gt;"Ready","PENDING INPUTS",IF(A257&gt;Inputs!$B$6,0,MIN(MAX(0,(CE257+CF257+CG257)-CH257),MAX(0,C257-D257-(IF(O257&lt;CI257,K257+L257+M257-N257,0)+IF(W257&lt;CI257,S257+T257+U257-V257,0)+IF(AE257&lt;CI257,AA257+AB257+AC257-AD257,0)+IF(AM257&lt;CI257,AI257+AJ257+AK257-AL257,0)+IF(AU257&lt;CI257,AQ257+AR257+AS257-AT257,0)+IF(BC257&lt;CI257,AY257+AZ257+BA257-BB257,0)+IF(BK257&lt;CI257,BG257+BH257+BI257-BJ257,0)+IF(BS257&lt;CI257,BO257+BP257+BQ257-BR257,0)+IF(CA257&lt;CI257,BW257+BX257+BY257-BZ257,0)+IF(CI257&lt;CI257,CE257+CF257+CG257-CH257,0))))))</f>
        <v>0</v>
      </c>
      <c r="CK257" s="3">
        <f>IF(Inputs!$B$27&lt;&gt;"Ready","PENDING INPUTS",MIN((CE257+CF257+CG257),IF(D257&gt;C257,IF(D257=0,0,CH257*C257/D257),CH257+CJ257)))</f>
        <v>0</v>
      </c>
      <c r="CL257" s="3">
        <f>IF(Inputs!$B$27&lt;&gt;"Ready","PENDING INPUTS",MAX(0,(CE257+CF257+CG257)-CK257))</f>
        <v>0</v>
      </c>
    </row>
    <row r="258" spans="1:90" ht="27.95" customHeight="1" x14ac:dyDescent="0.25">
      <c r="A258">
        <v>254</v>
      </c>
      <c r="B258" s="13">
        <f>IF(Inputs!$B$27&lt;&gt;"Ready","PENDING INPUTS",EDATE(Inputs!$B$5,A258-1))</f>
        <v>53997</v>
      </c>
      <c r="C258" s="3">
        <f>IF(Inputs!$B$27&lt;&gt;"Ready","PENDING INPUTS",IF(A258&lt;=Inputs!$B$6,MAX(0,Inputs!$B$4+IF(A258=Inputs!$B$7,Inputs!$B$8,0)+IF(A258=Inputs!$B$9,Inputs!$B$10,0)),0))</f>
        <v>0</v>
      </c>
      <c r="D258" s="3">
        <f>IF(Inputs!$B$27&lt;&gt;"Ready","PENDING INPUTS",SUM(N258,V258,AD258,AL258,AT258,BB258,BJ258,BR258,BZ258,CH258))</f>
        <v>0</v>
      </c>
      <c r="E258" s="3">
        <f>IF(Inputs!$B$27&lt;&gt;"Ready","PENDING INPUTS",MAX(0,D258-C258))</f>
        <v>0</v>
      </c>
      <c r="F258" s="3">
        <f>IF(Inputs!$B$27&lt;&gt;"Ready","PENDING INPUTS",SUM(Q258,Y258,AG258,AO258,AW258,BE258,BM258,BU258,CC258,CK258))</f>
        <v>0</v>
      </c>
      <c r="G258" s="3">
        <f>IF(Inputs!$B$27&lt;&gt;"Ready","PENDING INPUTS",SUM(L258,T258,AB258,AJ258,AR258,AZ258,BH258,BP258,BX258,CF258))</f>
        <v>0</v>
      </c>
      <c r="H258" s="3">
        <f>IF(Inputs!$B$27&lt;&gt;"Ready","PENDING INPUTS",SUM(M258,U258,AC258,AK258,AS258,BA258,BI258,BQ258,BY258,CG258))</f>
        <v>0</v>
      </c>
      <c r="I258" s="3">
        <f>IF(Inputs!$B$27&lt;&gt;"Ready","PENDING INPUTS",SUM(R258,Z258,AH258,AP258,AX258,BF258,BN258,BV258,CD258,CL258))</f>
        <v>0</v>
      </c>
      <c r="J258" t="str">
        <f>IF(Inputs!$B$27&lt;&gt;"Ready","PENDING INPUTS",IF(A258&gt;Inputs!$B$6,"Beyond horizon",IF(E258&gt;0.005,"MINIMUM SHORTFALL",IF(I258&lt;0.005,"Paid off","In progress"))))</f>
        <v>Beyond horizon</v>
      </c>
      <c r="K258" s="3">
        <f>IF(Inputs!$B$27&lt;&gt;"Ready","PENDING INPUTS",R257)</f>
        <v>0</v>
      </c>
      <c r="L258" s="3">
        <f>IF(Inputs!$B$27&lt;&gt;"Ready","PENDING INPUTS",IF(A258&lt;=Inputs!$B$6,ROUND(K258*Inputs!C14/12,2),0))</f>
        <v>0</v>
      </c>
      <c r="M258" s="3">
        <f>IF(Inputs!$B$27&lt;&gt;"Ready","PENDING INPUTS",IF(AND(A258&lt;=Inputs!$B$6,K258&gt;0),Inputs!G14,0))</f>
        <v>0</v>
      </c>
      <c r="N258" s="3">
        <f>IF(Inputs!$B$27&lt;&gt;"Ready","PENDING INPUTS",IF(A258&gt;Inputs!$B$6,0,MIN((K258+L258+M258),IF(Inputs!H14=1,Inputs!D14,MAX(Inputs!F14,ROUND(K258*Inputs!E14+L258+M258,2))))))</f>
        <v>0</v>
      </c>
      <c r="O258">
        <f>IF(Inputs!$B$27&lt;&gt;"Ready","PENDING INPUTS",IF(K258&lt;=0,99,1+IF(AND(S258&gt;0,OR(Inputs!C15&gt;Inputs!C14,AND(Inputs!C15=Inputs!C14,1&lt;0))),1,0)+IF(AND(AA258&gt;0,OR(Inputs!C16&gt;Inputs!C14,AND(Inputs!C16=Inputs!C14,2&lt;0))),1,0)+IF(AND(AI258&gt;0,OR(Inputs!C17&gt;Inputs!C14,AND(Inputs!C17=Inputs!C14,3&lt;0))),1,0)+IF(AND(AQ258&gt;0,OR(Inputs!C18&gt;Inputs!C14,AND(Inputs!C18=Inputs!C14,4&lt;0))),1,0)+IF(AND(AY258&gt;0,OR(Inputs!C19&gt;Inputs!C14,AND(Inputs!C19=Inputs!C14,5&lt;0))),1,0)+IF(AND(BG258&gt;0,OR(Inputs!C20&gt;Inputs!C14,AND(Inputs!C20=Inputs!C14,6&lt;0))),1,0)+IF(AND(BO258&gt;0,OR(Inputs!C21&gt;Inputs!C14,AND(Inputs!C21=Inputs!C14,7&lt;0))),1,0)+IF(AND(BW258&gt;0,OR(Inputs!C22&gt;Inputs!C14,AND(Inputs!C22=Inputs!C14,8&lt;0))),1,0)+IF(AND(CE258&gt;0,OR(Inputs!C23&gt;Inputs!C14,AND(Inputs!C23=Inputs!C14,9&lt;0))),1,0)))</f>
        <v>99</v>
      </c>
      <c r="P258" s="3">
        <f>IF(Inputs!$B$27&lt;&gt;"Ready","PENDING INPUTS",IF(A258&gt;Inputs!$B$6,0,MIN(MAX(0,(K258+L258+M258)-N258),MAX(0,C258-D258-(IF(O258&lt;O258,K258+L258+M258-N258,0)+IF(W258&lt;O258,S258+T258+U258-V258,0)+IF(AE258&lt;O258,AA258+AB258+AC258-AD258,0)+IF(AM258&lt;O258,AI258+AJ258+AK258-AL258,0)+IF(AU258&lt;O258,AQ258+AR258+AS258-AT258,0)+IF(BC258&lt;O258,AY258+AZ258+BA258-BB258,0)+IF(BK258&lt;O258,BG258+BH258+BI258-BJ258,0)+IF(BS258&lt;O258,BO258+BP258+BQ258-BR258,0)+IF(CA258&lt;O258,BW258+BX258+BY258-BZ258,0)+IF(CI258&lt;O258,CE258+CF258+CG258-CH258,0))))))</f>
        <v>0</v>
      </c>
      <c r="Q258" s="3">
        <f>IF(Inputs!$B$27&lt;&gt;"Ready","PENDING INPUTS",MIN((K258+L258+M258),IF(D258&gt;C258,IF(D258=0,0,N258*C258/D258),N258+P258)))</f>
        <v>0</v>
      </c>
      <c r="R258" s="3">
        <f>IF(Inputs!$B$27&lt;&gt;"Ready","PENDING INPUTS",MAX(0,(K258+L258+M258)-Q258))</f>
        <v>0</v>
      </c>
      <c r="S258" s="3">
        <f>IF(Inputs!$B$27&lt;&gt;"Ready","PENDING INPUTS",Z257)</f>
        <v>0</v>
      </c>
      <c r="T258" s="3">
        <f>IF(Inputs!$B$27&lt;&gt;"Ready","PENDING INPUTS",IF(A258&lt;=Inputs!$B$6,ROUND(S258*Inputs!C15/12,2),0))</f>
        <v>0</v>
      </c>
      <c r="U258" s="3">
        <f>IF(Inputs!$B$27&lt;&gt;"Ready","PENDING INPUTS",IF(AND(A258&lt;=Inputs!$B$6,S258&gt;0),Inputs!G15,0))</f>
        <v>0</v>
      </c>
      <c r="V258" s="3">
        <f>IF(Inputs!$B$27&lt;&gt;"Ready","PENDING INPUTS",IF(A258&gt;Inputs!$B$6,0,MIN((S258+T258+U258),IF(Inputs!H15=1,Inputs!D15,MAX(Inputs!F15,ROUND(S258*Inputs!E15+T258+U258,2))))))</f>
        <v>0</v>
      </c>
      <c r="W258">
        <f>IF(Inputs!$B$27&lt;&gt;"Ready","PENDING INPUTS",IF(S258&lt;=0,99,1+IF(AND(K258&gt;0,OR(Inputs!C14&gt;Inputs!C15,AND(Inputs!C14=Inputs!C15,0&lt;1))),1,0)+IF(AND(AA258&gt;0,OR(Inputs!C16&gt;Inputs!C15,AND(Inputs!C16=Inputs!C15,2&lt;1))),1,0)+IF(AND(AI258&gt;0,OR(Inputs!C17&gt;Inputs!C15,AND(Inputs!C17=Inputs!C15,3&lt;1))),1,0)+IF(AND(AQ258&gt;0,OR(Inputs!C18&gt;Inputs!C15,AND(Inputs!C18=Inputs!C15,4&lt;1))),1,0)+IF(AND(AY258&gt;0,OR(Inputs!C19&gt;Inputs!C15,AND(Inputs!C19=Inputs!C15,5&lt;1))),1,0)+IF(AND(BG258&gt;0,OR(Inputs!C20&gt;Inputs!C15,AND(Inputs!C20=Inputs!C15,6&lt;1))),1,0)+IF(AND(BO258&gt;0,OR(Inputs!C21&gt;Inputs!C15,AND(Inputs!C21=Inputs!C15,7&lt;1))),1,0)+IF(AND(BW258&gt;0,OR(Inputs!C22&gt;Inputs!C15,AND(Inputs!C22=Inputs!C15,8&lt;1))),1,0)+IF(AND(CE258&gt;0,OR(Inputs!C23&gt;Inputs!C15,AND(Inputs!C23=Inputs!C15,9&lt;1))),1,0)))</f>
        <v>99</v>
      </c>
      <c r="X258" s="3">
        <f>IF(Inputs!$B$27&lt;&gt;"Ready","PENDING INPUTS",IF(A258&gt;Inputs!$B$6,0,MIN(MAX(0,(S258+T258+U258)-V258),MAX(0,C258-D258-(IF(O258&lt;W258,K258+L258+M258-N258,0)+IF(W258&lt;W258,S258+T258+U258-V258,0)+IF(AE258&lt;W258,AA258+AB258+AC258-AD258,0)+IF(AM258&lt;W258,AI258+AJ258+AK258-AL258,0)+IF(AU258&lt;W258,AQ258+AR258+AS258-AT258,0)+IF(BC258&lt;W258,AY258+AZ258+BA258-BB258,0)+IF(BK258&lt;W258,BG258+BH258+BI258-BJ258,0)+IF(BS258&lt;W258,BO258+BP258+BQ258-BR258,0)+IF(CA258&lt;W258,BW258+BX258+BY258-BZ258,0)+IF(CI258&lt;W258,CE258+CF258+CG258-CH258,0))))))</f>
        <v>0</v>
      </c>
      <c r="Y258" s="3">
        <f>IF(Inputs!$B$27&lt;&gt;"Ready","PENDING INPUTS",MIN((S258+T258+U258),IF(D258&gt;C258,IF(D258=0,0,V258*C258/D258),V258+X258)))</f>
        <v>0</v>
      </c>
      <c r="Z258" s="3">
        <f>IF(Inputs!$B$27&lt;&gt;"Ready","PENDING INPUTS",MAX(0,(S258+T258+U258)-Y258))</f>
        <v>0</v>
      </c>
      <c r="AA258" s="3">
        <f>IF(Inputs!$B$27&lt;&gt;"Ready","PENDING INPUTS",AH257)</f>
        <v>0</v>
      </c>
      <c r="AB258" s="3">
        <f>IF(Inputs!$B$27&lt;&gt;"Ready","PENDING INPUTS",IF(A258&lt;=Inputs!$B$6,ROUND(AA258*Inputs!C16/12,2),0))</f>
        <v>0</v>
      </c>
      <c r="AC258" s="3">
        <f>IF(Inputs!$B$27&lt;&gt;"Ready","PENDING INPUTS",IF(AND(A258&lt;=Inputs!$B$6,AA258&gt;0),Inputs!G16,0))</f>
        <v>0</v>
      </c>
      <c r="AD258" s="3">
        <f>IF(Inputs!$B$27&lt;&gt;"Ready","PENDING INPUTS",IF(A258&gt;Inputs!$B$6,0,MIN((AA258+AB258+AC258),IF(Inputs!H16=1,Inputs!D16,MAX(Inputs!F16,ROUND(AA258*Inputs!E16+AB258+AC258,2))))))</f>
        <v>0</v>
      </c>
      <c r="AE258">
        <f>IF(Inputs!$B$27&lt;&gt;"Ready","PENDING INPUTS",IF(AA258&lt;=0,99,1+IF(AND(K258&gt;0,OR(Inputs!C14&gt;Inputs!C16,AND(Inputs!C14=Inputs!C16,0&lt;2))),1,0)+IF(AND(S258&gt;0,OR(Inputs!C15&gt;Inputs!C16,AND(Inputs!C15=Inputs!C16,1&lt;2))),1,0)+IF(AND(AI258&gt;0,OR(Inputs!C17&gt;Inputs!C16,AND(Inputs!C17=Inputs!C16,3&lt;2))),1,0)+IF(AND(AQ258&gt;0,OR(Inputs!C18&gt;Inputs!C16,AND(Inputs!C18=Inputs!C16,4&lt;2))),1,0)+IF(AND(AY258&gt;0,OR(Inputs!C19&gt;Inputs!C16,AND(Inputs!C19=Inputs!C16,5&lt;2))),1,0)+IF(AND(BG258&gt;0,OR(Inputs!C20&gt;Inputs!C16,AND(Inputs!C20=Inputs!C16,6&lt;2))),1,0)+IF(AND(BO258&gt;0,OR(Inputs!C21&gt;Inputs!C16,AND(Inputs!C21=Inputs!C16,7&lt;2))),1,0)+IF(AND(BW258&gt;0,OR(Inputs!C22&gt;Inputs!C16,AND(Inputs!C22=Inputs!C16,8&lt;2))),1,0)+IF(AND(CE258&gt;0,OR(Inputs!C23&gt;Inputs!C16,AND(Inputs!C23=Inputs!C16,9&lt;2))),1,0)))</f>
        <v>99</v>
      </c>
      <c r="AF258" s="3">
        <f>IF(Inputs!$B$27&lt;&gt;"Ready","PENDING INPUTS",IF(A258&gt;Inputs!$B$6,0,MIN(MAX(0,(AA258+AB258+AC258)-AD258),MAX(0,C258-D258-(IF(O258&lt;AE258,K258+L258+M258-N258,0)+IF(W258&lt;AE258,S258+T258+U258-V258,0)+IF(AE258&lt;AE258,AA258+AB258+AC258-AD258,0)+IF(AM258&lt;AE258,AI258+AJ258+AK258-AL258,0)+IF(AU258&lt;AE258,AQ258+AR258+AS258-AT258,0)+IF(BC258&lt;AE258,AY258+AZ258+BA258-BB258,0)+IF(BK258&lt;AE258,BG258+BH258+BI258-BJ258,0)+IF(BS258&lt;AE258,BO258+BP258+BQ258-BR258,0)+IF(CA258&lt;AE258,BW258+BX258+BY258-BZ258,0)+IF(CI258&lt;AE258,CE258+CF258+CG258-CH258,0))))))</f>
        <v>0</v>
      </c>
      <c r="AG258" s="3">
        <f>IF(Inputs!$B$27&lt;&gt;"Ready","PENDING INPUTS",MIN((AA258+AB258+AC258),IF(D258&gt;C258,IF(D258=0,0,AD258*C258/D258),AD258+AF258)))</f>
        <v>0</v>
      </c>
      <c r="AH258" s="3">
        <f>IF(Inputs!$B$27&lt;&gt;"Ready","PENDING INPUTS",MAX(0,(AA258+AB258+AC258)-AG258))</f>
        <v>0</v>
      </c>
      <c r="AI258" s="3">
        <f>IF(Inputs!$B$27&lt;&gt;"Ready","PENDING INPUTS",AP257)</f>
        <v>0</v>
      </c>
      <c r="AJ258" s="3">
        <f>IF(Inputs!$B$27&lt;&gt;"Ready","PENDING INPUTS",IF(A258&lt;=Inputs!$B$6,ROUND(AI258*Inputs!C17/12,2),0))</f>
        <v>0</v>
      </c>
      <c r="AK258" s="3">
        <f>IF(Inputs!$B$27&lt;&gt;"Ready","PENDING INPUTS",IF(AND(A258&lt;=Inputs!$B$6,AI258&gt;0),Inputs!G17,0))</f>
        <v>0</v>
      </c>
      <c r="AL258" s="3">
        <f>IF(Inputs!$B$27&lt;&gt;"Ready","PENDING INPUTS",IF(A258&gt;Inputs!$B$6,0,MIN((AI258+AJ258+AK258),IF(Inputs!H17=1,Inputs!D17,MAX(Inputs!F17,ROUND(AI258*Inputs!E17+AJ258+AK258,2))))))</f>
        <v>0</v>
      </c>
      <c r="AM258">
        <f>IF(Inputs!$B$27&lt;&gt;"Ready","PENDING INPUTS",IF(AI258&lt;=0,99,1+IF(AND(K258&gt;0,OR(Inputs!C14&gt;Inputs!C17,AND(Inputs!C14=Inputs!C17,0&lt;3))),1,0)+IF(AND(S258&gt;0,OR(Inputs!C15&gt;Inputs!C17,AND(Inputs!C15=Inputs!C17,1&lt;3))),1,0)+IF(AND(AA258&gt;0,OR(Inputs!C16&gt;Inputs!C17,AND(Inputs!C16=Inputs!C17,2&lt;3))),1,0)+IF(AND(AQ258&gt;0,OR(Inputs!C18&gt;Inputs!C17,AND(Inputs!C18=Inputs!C17,4&lt;3))),1,0)+IF(AND(AY258&gt;0,OR(Inputs!C19&gt;Inputs!C17,AND(Inputs!C19=Inputs!C17,5&lt;3))),1,0)+IF(AND(BG258&gt;0,OR(Inputs!C20&gt;Inputs!C17,AND(Inputs!C20=Inputs!C17,6&lt;3))),1,0)+IF(AND(BO258&gt;0,OR(Inputs!C21&gt;Inputs!C17,AND(Inputs!C21=Inputs!C17,7&lt;3))),1,0)+IF(AND(BW258&gt;0,OR(Inputs!C22&gt;Inputs!C17,AND(Inputs!C22=Inputs!C17,8&lt;3))),1,0)+IF(AND(CE258&gt;0,OR(Inputs!C23&gt;Inputs!C17,AND(Inputs!C23=Inputs!C17,9&lt;3))),1,0)))</f>
        <v>99</v>
      </c>
      <c r="AN258" s="3">
        <f>IF(Inputs!$B$27&lt;&gt;"Ready","PENDING INPUTS",IF(A258&gt;Inputs!$B$6,0,MIN(MAX(0,(AI258+AJ258+AK258)-AL258),MAX(0,C258-D258-(IF(O258&lt;AM258,K258+L258+M258-N258,0)+IF(W258&lt;AM258,S258+T258+U258-V258,0)+IF(AE258&lt;AM258,AA258+AB258+AC258-AD258,0)+IF(AM258&lt;AM258,AI258+AJ258+AK258-AL258,0)+IF(AU258&lt;AM258,AQ258+AR258+AS258-AT258,0)+IF(BC258&lt;AM258,AY258+AZ258+BA258-BB258,0)+IF(BK258&lt;AM258,BG258+BH258+BI258-BJ258,0)+IF(BS258&lt;AM258,BO258+BP258+BQ258-BR258,0)+IF(CA258&lt;AM258,BW258+BX258+BY258-BZ258,0)+IF(CI258&lt;AM258,CE258+CF258+CG258-CH258,0))))))</f>
        <v>0</v>
      </c>
      <c r="AO258" s="3">
        <f>IF(Inputs!$B$27&lt;&gt;"Ready","PENDING INPUTS",MIN((AI258+AJ258+AK258),IF(D258&gt;C258,IF(D258=0,0,AL258*C258/D258),AL258+AN258)))</f>
        <v>0</v>
      </c>
      <c r="AP258" s="3">
        <f>IF(Inputs!$B$27&lt;&gt;"Ready","PENDING INPUTS",MAX(0,(AI258+AJ258+AK258)-AO258))</f>
        <v>0</v>
      </c>
      <c r="AQ258" s="3">
        <f>IF(Inputs!$B$27&lt;&gt;"Ready","PENDING INPUTS",AX257)</f>
        <v>0</v>
      </c>
      <c r="AR258" s="3">
        <f>IF(Inputs!$B$27&lt;&gt;"Ready","PENDING INPUTS",IF(A258&lt;=Inputs!$B$6,ROUND(AQ258*Inputs!C18/12,2),0))</f>
        <v>0</v>
      </c>
      <c r="AS258" s="3">
        <f>IF(Inputs!$B$27&lt;&gt;"Ready","PENDING INPUTS",IF(AND(A258&lt;=Inputs!$B$6,AQ258&gt;0),Inputs!G18,0))</f>
        <v>0</v>
      </c>
      <c r="AT258" s="3">
        <f>IF(Inputs!$B$27&lt;&gt;"Ready","PENDING INPUTS",IF(A258&gt;Inputs!$B$6,0,MIN((AQ258+AR258+AS258),IF(Inputs!H18=1,Inputs!D18,MAX(Inputs!F18,ROUND(AQ258*Inputs!E18+AR258+AS258,2))))))</f>
        <v>0</v>
      </c>
      <c r="AU258">
        <f>IF(Inputs!$B$27&lt;&gt;"Ready","PENDING INPUTS",IF(AQ258&lt;=0,99,1+IF(AND(K258&gt;0,OR(Inputs!C14&gt;Inputs!C18,AND(Inputs!C14=Inputs!C18,0&lt;4))),1,0)+IF(AND(S258&gt;0,OR(Inputs!C15&gt;Inputs!C18,AND(Inputs!C15=Inputs!C18,1&lt;4))),1,0)+IF(AND(AA258&gt;0,OR(Inputs!C16&gt;Inputs!C18,AND(Inputs!C16=Inputs!C18,2&lt;4))),1,0)+IF(AND(AI258&gt;0,OR(Inputs!C17&gt;Inputs!C18,AND(Inputs!C17=Inputs!C18,3&lt;4))),1,0)+IF(AND(AY258&gt;0,OR(Inputs!C19&gt;Inputs!C18,AND(Inputs!C19=Inputs!C18,5&lt;4))),1,0)+IF(AND(BG258&gt;0,OR(Inputs!C20&gt;Inputs!C18,AND(Inputs!C20=Inputs!C18,6&lt;4))),1,0)+IF(AND(BO258&gt;0,OR(Inputs!C21&gt;Inputs!C18,AND(Inputs!C21=Inputs!C18,7&lt;4))),1,0)+IF(AND(BW258&gt;0,OR(Inputs!C22&gt;Inputs!C18,AND(Inputs!C22=Inputs!C18,8&lt;4))),1,0)+IF(AND(CE258&gt;0,OR(Inputs!C23&gt;Inputs!C18,AND(Inputs!C23=Inputs!C18,9&lt;4))),1,0)))</f>
        <v>99</v>
      </c>
      <c r="AV258" s="3">
        <f>IF(Inputs!$B$27&lt;&gt;"Ready","PENDING INPUTS",IF(A258&gt;Inputs!$B$6,0,MIN(MAX(0,(AQ258+AR258+AS258)-AT258),MAX(0,C258-D258-(IF(O258&lt;AU258,K258+L258+M258-N258,0)+IF(W258&lt;AU258,S258+T258+U258-V258,0)+IF(AE258&lt;AU258,AA258+AB258+AC258-AD258,0)+IF(AM258&lt;AU258,AI258+AJ258+AK258-AL258,0)+IF(AU258&lt;AU258,AQ258+AR258+AS258-AT258,0)+IF(BC258&lt;AU258,AY258+AZ258+BA258-BB258,0)+IF(BK258&lt;AU258,BG258+BH258+BI258-BJ258,0)+IF(BS258&lt;AU258,BO258+BP258+BQ258-BR258,0)+IF(CA258&lt;AU258,BW258+BX258+BY258-BZ258,0)+IF(CI258&lt;AU258,CE258+CF258+CG258-CH258,0))))))</f>
        <v>0</v>
      </c>
      <c r="AW258" s="3">
        <f>IF(Inputs!$B$27&lt;&gt;"Ready","PENDING INPUTS",MIN((AQ258+AR258+AS258),IF(D258&gt;C258,IF(D258=0,0,AT258*C258/D258),AT258+AV258)))</f>
        <v>0</v>
      </c>
      <c r="AX258" s="3">
        <f>IF(Inputs!$B$27&lt;&gt;"Ready","PENDING INPUTS",MAX(0,(AQ258+AR258+AS258)-AW258))</f>
        <v>0</v>
      </c>
      <c r="AY258" s="3">
        <f>IF(Inputs!$B$27&lt;&gt;"Ready","PENDING INPUTS",BF257)</f>
        <v>0</v>
      </c>
      <c r="AZ258" s="3">
        <f>IF(Inputs!$B$27&lt;&gt;"Ready","PENDING INPUTS",IF(A258&lt;=Inputs!$B$6,ROUND(AY258*Inputs!C19/12,2),0))</f>
        <v>0</v>
      </c>
      <c r="BA258" s="3">
        <f>IF(Inputs!$B$27&lt;&gt;"Ready","PENDING INPUTS",IF(AND(A258&lt;=Inputs!$B$6,AY258&gt;0),Inputs!G19,0))</f>
        <v>0</v>
      </c>
      <c r="BB258" s="3">
        <f>IF(Inputs!$B$27&lt;&gt;"Ready","PENDING INPUTS",IF(A258&gt;Inputs!$B$6,0,MIN((AY258+AZ258+BA258),IF(Inputs!H19=1,Inputs!D19,MAX(Inputs!F19,ROUND(AY258*Inputs!E19+AZ258+BA258,2))))))</f>
        <v>0</v>
      </c>
      <c r="BC258">
        <f>IF(Inputs!$B$27&lt;&gt;"Ready","PENDING INPUTS",IF(AY258&lt;=0,99,1+IF(AND(K258&gt;0,OR(Inputs!C14&gt;Inputs!C19,AND(Inputs!C14=Inputs!C19,0&lt;5))),1,0)+IF(AND(S258&gt;0,OR(Inputs!C15&gt;Inputs!C19,AND(Inputs!C15=Inputs!C19,1&lt;5))),1,0)+IF(AND(AA258&gt;0,OR(Inputs!C16&gt;Inputs!C19,AND(Inputs!C16=Inputs!C19,2&lt;5))),1,0)+IF(AND(AI258&gt;0,OR(Inputs!C17&gt;Inputs!C19,AND(Inputs!C17=Inputs!C19,3&lt;5))),1,0)+IF(AND(AQ258&gt;0,OR(Inputs!C18&gt;Inputs!C19,AND(Inputs!C18=Inputs!C19,4&lt;5))),1,0)+IF(AND(BG258&gt;0,OR(Inputs!C20&gt;Inputs!C19,AND(Inputs!C20=Inputs!C19,6&lt;5))),1,0)+IF(AND(BO258&gt;0,OR(Inputs!C21&gt;Inputs!C19,AND(Inputs!C21=Inputs!C19,7&lt;5))),1,0)+IF(AND(BW258&gt;0,OR(Inputs!C22&gt;Inputs!C19,AND(Inputs!C22=Inputs!C19,8&lt;5))),1,0)+IF(AND(CE258&gt;0,OR(Inputs!C23&gt;Inputs!C19,AND(Inputs!C23=Inputs!C19,9&lt;5))),1,0)))</f>
        <v>99</v>
      </c>
      <c r="BD258" s="3">
        <f>IF(Inputs!$B$27&lt;&gt;"Ready","PENDING INPUTS",IF(A258&gt;Inputs!$B$6,0,MIN(MAX(0,(AY258+AZ258+BA258)-BB258),MAX(0,C258-D258-(IF(O258&lt;BC258,K258+L258+M258-N258,0)+IF(W258&lt;BC258,S258+T258+U258-V258,0)+IF(AE258&lt;BC258,AA258+AB258+AC258-AD258,0)+IF(AM258&lt;BC258,AI258+AJ258+AK258-AL258,0)+IF(AU258&lt;BC258,AQ258+AR258+AS258-AT258,0)+IF(BC258&lt;BC258,AY258+AZ258+BA258-BB258,0)+IF(BK258&lt;BC258,BG258+BH258+BI258-BJ258,0)+IF(BS258&lt;BC258,BO258+BP258+BQ258-BR258,0)+IF(CA258&lt;BC258,BW258+BX258+BY258-BZ258,0)+IF(CI258&lt;BC258,CE258+CF258+CG258-CH258,0))))))</f>
        <v>0</v>
      </c>
      <c r="BE258" s="3">
        <f>IF(Inputs!$B$27&lt;&gt;"Ready","PENDING INPUTS",MIN((AY258+AZ258+BA258),IF(D258&gt;C258,IF(D258=0,0,BB258*C258/D258),BB258+BD258)))</f>
        <v>0</v>
      </c>
      <c r="BF258" s="3">
        <f>IF(Inputs!$B$27&lt;&gt;"Ready","PENDING INPUTS",MAX(0,(AY258+AZ258+BA258)-BE258))</f>
        <v>0</v>
      </c>
      <c r="BG258" s="3">
        <f>IF(Inputs!$B$27&lt;&gt;"Ready","PENDING INPUTS",BN257)</f>
        <v>0</v>
      </c>
      <c r="BH258" s="3">
        <f>IF(Inputs!$B$27&lt;&gt;"Ready","PENDING INPUTS",IF(A258&lt;=Inputs!$B$6,ROUND(BG258*Inputs!C20/12,2),0))</f>
        <v>0</v>
      </c>
      <c r="BI258" s="3">
        <f>IF(Inputs!$B$27&lt;&gt;"Ready","PENDING INPUTS",IF(AND(A258&lt;=Inputs!$B$6,BG258&gt;0),Inputs!G20,0))</f>
        <v>0</v>
      </c>
      <c r="BJ258" s="3">
        <f>IF(Inputs!$B$27&lt;&gt;"Ready","PENDING INPUTS",IF(A258&gt;Inputs!$B$6,0,MIN((BG258+BH258+BI258),IF(Inputs!H20=1,Inputs!D20,MAX(Inputs!F20,ROUND(BG258*Inputs!E20+BH258+BI258,2))))))</f>
        <v>0</v>
      </c>
      <c r="BK258">
        <f>IF(Inputs!$B$27&lt;&gt;"Ready","PENDING INPUTS",IF(BG258&lt;=0,99,1+IF(AND(K258&gt;0,OR(Inputs!C14&gt;Inputs!C20,AND(Inputs!C14=Inputs!C20,0&lt;6))),1,0)+IF(AND(S258&gt;0,OR(Inputs!C15&gt;Inputs!C20,AND(Inputs!C15=Inputs!C20,1&lt;6))),1,0)+IF(AND(AA258&gt;0,OR(Inputs!C16&gt;Inputs!C20,AND(Inputs!C16=Inputs!C20,2&lt;6))),1,0)+IF(AND(AI258&gt;0,OR(Inputs!C17&gt;Inputs!C20,AND(Inputs!C17=Inputs!C20,3&lt;6))),1,0)+IF(AND(AQ258&gt;0,OR(Inputs!C18&gt;Inputs!C20,AND(Inputs!C18=Inputs!C20,4&lt;6))),1,0)+IF(AND(AY258&gt;0,OR(Inputs!C19&gt;Inputs!C20,AND(Inputs!C19=Inputs!C20,5&lt;6))),1,0)+IF(AND(BO258&gt;0,OR(Inputs!C21&gt;Inputs!C20,AND(Inputs!C21=Inputs!C20,7&lt;6))),1,0)+IF(AND(BW258&gt;0,OR(Inputs!C22&gt;Inputs!C20,AND(Inputs!C22=Inputs!C20,8&lt;6))),1,0)+IF(AND(CE258&gt;0,OR(Inputs!C23&gt;Inputs!C20,AND(Inputs!C23=Inputs!C20,9&lt;6))),1,0)))</f>
        <v>99</v>
      </c>
      <c r="BL258" s="3">
        <f>IF(Inputs!$B$27&lt;&gt;"Ready","PENDING INPUTS",IF(A258&gt;Inputs!$B$6,0,MIN(MAX(0,(BG258+BH258+BI258)-BJ258),MAX(0,C258-D258-(IF(O258&lt;BK258,K258+L258+M258-N258,0)+IF(W258&lt;BK258,S258+T258+U258-V258,0)+IF(AE258&lt;BK258,AA258+AB258+AC258-AD258,0)+IF(AM258&lt;BK258,AI258+AJ258+AK258-AL258,0)+IF(AU258&lt;BK258,AQ258+AR258+AS258-AT258,0)+IF(BC258&lt;BK258,AY258+AZ258+BA258-BB258,0)+IF(BK258&lt;BK258,BG258+BH258+BI258-BJ258,0)+IF(BS258&lt;BK258,BO258+BP258+BQ258-BR258,0)+IF(CA258&lt;BK258,BW258+BX258+BY258-BZ258,0)+IF(CI258&lt;BK258,CE258+CF258+CG258-CH258,0))))))</f>
        <v>0</v>
      </c>
      <c r="BM258" s="3">
        <f>IF(Inputs!$B$27&lt;&gt;"Ready","PENDING INPUTS",MIN((BG258+BH258+BI258),IF(D258&gt;C258,IF(D258=0,0,BJ258*C258/D258),BJ258+BL258)))</f>
        <v>0</v>
      </c>
      <c r="BN258" s="3">
        <f>IF(Inputs!$B$27&lt;&gt;"Ready","PENDING INPUTS",MAX(0,(BG258+BH258+BI258)-BM258))</f>
        <v>0</v>
      </c>
      <c r="BO258" s="3">
        <f>IF(Inputs!$B$27&lt;&gt;"Ready","PENDING INPUTS",BV257)</f>
        <v>0</v>
      </c>
      <c r="BP258" s="3">
        <f>IF(Inputs!$B$27&lt;&gt;"Ready","PENDING INPUTS",IF(A258&lt;=Inputs!$B$6,ROUND(BO258*Inputs!C21/12,2),0))</f>
        <v>0</v>
      </c>
      <c r="BQ258" s="3">
        <f>IF(Inputs!$B$27&lt;&gt;"Ready","PENDING INPUTS",IF(AND(A258&lt;=Inputs!$B$6,BO258&gt;0),Inputs!G21,0))</f>
        <v>0</v>
      </c>
      <c r="BR258" s="3">
        <f>IF(Inputs!$B$27&lt;&gt;"Ready","PENDING INPUTS",IF(A258&gt;Inputs!$B$6,0,MIN((BO258+BP258+BQ258),IF(Inputs!H21=1,Inputs!D21,MAX(Inputs!F21,ROUND(BO258*Inputs!E21+BP258+BQ258,2))))))</f>
        <v>0</v>
      </c>
      <c r="BS258">
        <f>IF(Inputs!$B$27&lt;&gt;"Ready","PENDING INPUTS",IF(BO258&lt;=0,99,1+IF(AND(K258&gt;0,OR(Inputs!C14&gt;Inputs!C21,AND(Inputs!C14=Inputs!C21,0&lt;7))),1,0)+IF(AND(S258&gt;0,OR(Inputs!C15&gt;Inputs!C21,AND(Inputs!C15=Inputs!C21,1&lt;7))),1,0)+IF(AND(AA258&gt;0,OR(Inputs!C16&gt;Inputs!C21,AND(Inputs!C16=Inputs!C21,2&lt;7))),1,0)+IF(AND(AI258&gt;0,OR(Inputs!C17&gt;Inputs!C21,AND(Inputs!C17=Inputs!C21,3&lt;7))),1,0)+IF(AND(AQ258&gt;0,OR(Inputs!C18&gt;Inputs!C21,AND(Inputs!C18=Inputs!C21,4&lt;7))),1,0)+IF(AND(AY258&gt;0,OR(Inputs!C19&gt;Inputs!C21,AND(Inputs!C19=Inputs!C21,5&lt;7))),1,0)+IF(AND(BG258&gt;0,OR(Inputs!C20&gt;Inputs!C21,AND(Inputs!C20=Inputs!C21,6&lt;7))),1,0)+IF(AND(BW258&gt;0,OR(Inputs!C22&gt;Inputs!C21,AND(Inputs!C22=Inputs!C21,8&lt;7))),1,0)+IF(AND(CE258&gt;0,OR(Inputs!C23&gt;Inputs!C21,AND(Inputs!C23=Inputs!C21,9&lt;7))),1,0)))</f>
        <v>99</v>
      </c>
      <c r="BT258" s="3">
        <f>IF(Inputs!$B$27&lt;&gt;"Ready","PENDING INPUTS",IF(A258&gt;Inputs!$B$6,0,MIN(MAX(0,(BO258+BP258+BQ258)-BR258),MAX(0,C258-D258-(IF(O258&lt;BS258,K258+L258+M258-N258,0)+IF(W258&lt;BS258,S258+T258+U258-V258,0)+IF(AE258&lt;BS258,AA258+AB258+AC258-AD258,0)+IF(AM258&lt;BS258,AI258+AJ258+AK258-AL258,0)+IF(AU258&lt;BS258,AQ258+AR258+AS258-AT258,0)+IF(BC258&lt;BS258,AY258+AZ258+BA258-BB258,0)+IF(BK258&lt;BS258,BG258+BH258+BI258-BJ258,0)+IF(BS258&lt;BS258,BO258+BP258+BQ258-BR258,0)+IF(CA258&lt;BS258,BW258+BX258+BY258-BZ258,0)+IF(CI258&lt;BS258,CE258+CF258+CG258-CH258,0))))))</f>
        <v>0</v>
      </c>
      <c r="BU258" s="3">
        <f>IF(Inputs!$B$27&lt;&gt;"Ready","PENDING INPUTS",MIN((BO258+BP258+BQ258),IF(D258&gt;C258,IF(D258=0,0,BR258*C258/D258),BR258+BT258)))</f>
        <v>0</v>
      </c>
      <c r="BV258" s="3">
        <f>IF(Inputs!$B$27&lt;&gt;"Ready","PENDING INPUTS",MAX(0,(BO258+BP258+BQ258)-BU258))</f>
        <v>0</v>
      </c>
      <c r="BW258" s="3">
        <f>IF(Inputs!$B$27&lt;&gt;"Ready","PENDING INPUTS",CD257)</f>
        <v>0</v>
      </c>
      <c r="BX258" s="3">
        <f>IF(Inputs!$B$27&lt;&gt;"Ready","PENDING INPUTS",IF(A258&lt;=Inputs!$B$6,ROUND(BW258*Inputs!C22/12,2),0))</f>
        <v>0</v>
      </c>
      <c r="BY258" s="3">
        <f>IF(Inputs!$B$27&lt;&gt;"Ready","PENDING INPUTS",IF(AND(A258&lt;=Inputs!$B$6,BW258&gt;0),Inputs!G22,0))</f>
        <v>0</v>
      </c>
      <c r="BZ258" s="3">
        <f>IF(Inputs!$B$27&lt;&gt;"Ready","PENDING INPUTS",IF(A258&gt;Inputs!$B$6,0,MIN((BW258+BX258+BY258),IF(Inputs!H22=1,Inputs!D22,MAX(Inputs!F22,ROUND(BW258*Inputs!E22+BX258+BY258,2))))))</f>
        <v>0</v>
      </c>
      <c r="CA258">
        <f>IF(Inputs!$B$27&lt;&gt;"Ready","PENDING INPUTS",IF(BW258&lt;=0,99,1+IF(AND(K258&gt;0,OR(Inputs!C14&gt;Inputs!C22,AND(Inputs!C14=Inputs!C22,0&lt;8))),1,0)+IF(AND(S258&gt;0,OR(Inputs!C15&gt;Inputs!C22,AND(Inputs!C15=Inputs!C22,1&lt;8))),1,0)+IF(AND(AA258&gt;0,OR(Inputs!C16&gt;Inputs!C22,AND(Inputs!C16=Inputs!C22,2&lt;8))),1,0)+IF(AND(AI258&gt;0,OR(Inputs!C17&gt;Inputs!C22,AND(Inputs!C17=Inputs!C22,3&lt;8))),1,0)+IF(AND(AQ258&gt;0,OR(Inputs!C18&gt;Inputs!C22,AND(Inputs!C18=Inputs!C22,4&lt;8))),1,0)+IF(AND(AY258&gt;0,OR(Inputs!C19&gt;Inputs!C22,AND(Inputs!C19=Inputs!C22,5&lt;8))),1,0)+IF(AND(BG258&gt;0,OR(Inputs!C20&gt;Inputs!C22,AND(Inputs!C20=Inputs!C22,6&lt;8))),1,0)+IF(AND(BO258&gt;0,OR(Inputs!C21&gt;Inputs!C22,AND(Inputs!C21=Inputs!C22,7&lt;8))),1,0)+IF(AND(CE258&gt;0,OR(Inputs!C23&gt;Inputs!C22,AND(Inputs!C23=Inputs!C22,9&lt;8))),1,0)))</f>
        <v>99</v>
      </c>
      <c r="CB258" s="3">
        <f>IF(Inputs!$B$27&lt;&gt;"Ready","PENDING INPUTS",IF(A258&gt;Inputs!$B$6,0,MIN(MAX(0,(BW258+BX258+BY258)-BZ258),MAX(0,C258-D258-(IF(O258&lt;CA258,K258+L258+M258-N258,0)+IF(W258&lt;CA258,S258+T258+U258-V258,0)+IF(AE258&lt;CA258,AA258+AB258+AC258-AD258,0)+IF(AM258&lt;CA258,AI258+AJ258+AK258-AL258,0)+IF(AU258&lt;CA258,AQ258+AR258+AS258-AT258,0)+IF(BC258&lt;CA258,AY258+AZ258+BA258-BB258,0)+IF(BK258&lt;CA258,BG258+BH258+BI258-BJ258,0)+IF(BS258&lt;CA258,BO258+BP258+BQ258-BR258,0)+IF(CA258&lt;CA258,BW258+BX258+BY258-BZ258,0)+IF(CI258&lt;CA258,CE258+CF258+CG258-CH258,0))))))</f>
        <v>0</v>
      </c>
      <c r="CC258" s="3">
        <f>IF(Inputs!$B$27&lt;&gt;"Ready","PENDING INPUTS",MIN((BW258+BX258+BY258),IF(D258&gt;C258,IF(D258=0,0,BZ258*C258/D258),BZ258+CB258)))</f>
        <v>0</v>
      </c>
      <c r="CD258" s="3">
        <f>IF(Inputs!$B$27&lt;&gt;"Ready","PENDING INPUTS",MAX(0,(BW258+BX258+BY258)-CC258))</f>
        <v>0</v>
      </c>
      <c r="CE258" s="3">
        <f>IF(Inputs!$B$27&lt;&gt;"Ready","PENDING INPUTS",CL257)</f>
        <v>0</v>
      </c>
      <c r="CF258" s="3">
        <f>IF(Inputs!$B$27&lt;&gt;"Ready","PENDING INPUTS",IF(A258&lt;=Inputs!$B$6,ROUND(CE258*Inputs!C23/12,2),0))</f>
        <v>0</v>
      </c>
      <c r="CG258" s="3">
        <f>IF(Inputs!$B$27&lt;&gt;"Ready","PENDING INPUTS",IF(AND(A258&lt;=Inputs!$B$6,CE258&gt;0),Inputs!G23,0))</f>
        <v>0</v>
      </c>
      <c r="CH258" s="3">
        <f>IF(Inputs!$B$27&lt;&gt;"Ready","PENDING INPUTS",IF(A258&gt;Inputs!$B$6,0,MIN((CE258+CF258+CG258),IF(Inputs!H23=1,Inputs!D23,MAX(Inputs!F23,ROUND(CE258*Inputs!E23+CF258+CG258,2))))))</f>
        <v>0</v>
      </c>
      <c r="CI258">
        <f>IF(Inputs!$B$27&lt;&gt;"Ready","PENDING INPUTS",IF(CE258&lt;=0,99,1+IF(AND(K258&gt;0,OR(Inputs!C14&gt;Inputs!C23,AND(Inputs!C14=Inputs!C23,0&lt;9))),1,0)+IF(AND(S258&gt;0,OR(Inputs!C15&gt;Inputs!C23,AND(Inputs!C15=Inputs!C23,1&lt;9))),1,0)+IF(AND(AA258&gt;0,OR(Inputs!C16&gt;Inputs!C23,AND(Inputs!C16=Inputs!C23,2&lt;9))),1,0)+IF(AND(AI258&gt;0,OR(Inputs!C17&gt;Inputs!C23,AND(Inputs!C17=Inputs!C23,3&lt;9))),1,0)+IF(AND(AQ258&gt;0,OR(Inputs!C18&gt;Inputs!C23,AND(Inputs!C18=Inputs!C23,4&lt;9))),1,0)+IF(AND(AY258&gt;0,OR(Inputs!C19&gt;Inputs!C23,AND(Inputs!C19=Inputs!C23,5&lt;9))),1,0)+IF(AND(BG258&gt;0,OR(Inputs!C20&gt;Inputs!C23,AND(Inputs!C20=Inputs!C23,6&lt;9))),1,0)+IF(AND(BO258&gt;0,OR(Inputs!C21&gt;Inputs!C23,AND(Inputs!C21=Inputs!C23,7&lt;9))),1,0)+IF(AND(BW258&gt;0,OR(Inputs!C22&gt;Inputs!C23,AND(Inputs!C22=Inputs!C23,8&lt;9))),1,0)))</f>
        <v>99</v>
      </c>
      <c r="CJ258" s="3">
        <f>IF(Inputs!$B$27&lt;&gt;"Ready","PENDING INPUTS",IF(A258&gt;Inputs!$B$6,0,MIN(MAX(0,(CE258+CF258+CG258)-CH258),MAX(0,C258-D258-(IF(O258&lt;CI258,K258+L258+M258-N258,0)+IF(W258&lt;CI258,S258+T258+U258-V258,0)+IF(AE258&lt;CI258,AA258+AB258+AC258-AD258,0)+IF(AM258&lt;CI258,AI258+AJ258+AK258-AL258,0)+IF(AU258&lt;CI258,AQ258+AR258+AS258-AT258,0)+IF(BC258&lt;CI258,AY258+AZ258+BA258-BB258,0)+IF(BK258&lt;CI258,BG258+BH258+BI258-BJ258,0)+IF(BS258&lt;CI258,BO258+BP258+BQ258-BR258,0)+IF(CA258&lt;CI258,BW258+BX258+BY258-BZ258,0)+IF(CI258&lt;CI258,CE258+CF258+CG258-CH258,0))))))</f>
        <v>0</v>
      </c>
      <c r="CK258" s="3">
        <f>IF(Inputs!$B$27&lt;&gt;"Ready","PENDING INPUTS",MIN((CE258+CF258+CG258),IF(D258&gt;C258,IF(D258=0,0,CH258*C258/D258),CH258+CJ258)))</f>
        <v>0</v>
      </c>
      <c r="CL258" s="3">
        <f>IF(Inputs!$B$27&lt;&gt;"Ready","PENDING INPUTS",MAX(0,(CE258+CF258+CG258)-CK258))</f>
        <v>0</v>
      </c>
    </row>
    <row r="259" spans="1:90" ht="27.95" customHeight="1" x14ac:dyDescent="0.25">
      <c r="A259">
        <v>255</v>
      </c>
      <c r="B259" s="13">
        <f>IF(Inputs!$B$27&lt;&gt;"Ready","PENDING INPUTS",EDATE(Inputs!$B$5,A259-1))</f>
        <v>54027</v>
      </c>
      <c r="C259" s="3">
        <f>IF(Inputs!$B$27&lt;&gt;"Ready","PENDING INPUTS",IF(A259&lt;=Inputs!$B$6,MAX(0,Inputs!$B$4+IF(A259=Inputs!$B$7,Inputs!$B$8,0)+IF(A259=Inputs!$B$9,Inputs!$B$10,0)),0))</f>
        <v>0</v>
      </c>
      <c r="D259" s="3">
        <f>IF(Inputs!$B$27&lt;&gt;"Ready","PENDING INPUTS",SUM(N259,V259,AD259,AL259,AT259,BB259,BJ259,BR259,BZ259,CH259))</f>
        <v>0</v>
      </c>
      <c r="E259" s="3">
        <f>IF(Inputs!$B$27&lt;&gt;"Ready","PENDING INPUTS",MAX(0,D259-C259))</f>
        <v>0</v>
      </c>
      <c r="F259" s="3">
        <f>IF(Inputs!$B$27&lt;&gt;"Ready","PENDING INPUTS",SUM(Q259,Y259,AG259,AO259,AW259,BE259,BM259,BU259,CC259,CK259))</f>
        <v>0</v>
      </c>
      <c r="G259" s="3">
        <f>IF(Inputs!$B$27&lt;&gt;"Ready","PENDING INPUTS",SUM(L259,T259,AB259,AJ259,AR259,AZ259,BH259,BP259,BX259,CF259))</f>
        <v>0</v>
      </c>
      <c r="H259" s="3">
        <f>IF(Inputs!$B$27&lt;&gt;"Ready","PENDING INPUTS",SUM(M259,U259,AC259,AK259,AS259,BA259,BI259,BQ259,BY259,CG259))</f>
        <v>0</v>
      </c>
      <c r="I259" s="3">
        <f>IF(Inputs!$B$27&lt;&gt;"Ready","PENDING INPUTS",SUM(R259,Z259,AH259,AP259,AX259,BF259,BN259,BV259,CD259,CL259))</f>
        <v>0</v>
      </c>
      <c r="J259" t="str">
        <f>IF(Inputs!$B$27&lt;&gt;"Ready","PENDING INPUTS",IF(A259&gt;Inputs!$B$6,"Beyond horizon",IF(E259&gt;0.005,"MINIMUM SHORTFALL",IF(I259&lt;0.005,"Paid off","In progress"))))</f>
        <v>Beyond horizon</v>
      </c>
      <c r="K259" s="3">
        <f>IF(Inputs!$B$27&lt;&gt;"Ready","PENDING INPUTS",R258)</f>
        <v>0</v>
      </c>
      <c r="L259" s="3">
        <f>IF(Inputs!$B$27&lt;&gt;"Ready","PENDING INPUTS",IF(A259&lt;=Inputs!$B$6,ROUND(K259*Inputs!C14/12,2),0))</f>
        <v>0</v>
      </c>
      <c r="M259" s="3">
        <f>IF(Inputs!$B$27&lt;&gt;"Ready","PENDING INPUTS",IF(AND(A259&lt;=Inputs!$B$6,K259&gt;0),Inputs!G14,0))</f>
        <v>0</v>
      </c>
      <c r="N259" s="3">
        <f>IF(Inputs!$B$27&lt;&gt;"Ready","PENDING INPUTS",IF(A259&gt;Inputs!$B$6,0,MIN((K259+L259+M259),IF(Inputs!H14=1,Inputs!D14,MAX(Inputs!F14,ROUND(K259*Inputs!E14+L259+M259,2))))))</f>
        <v>0</v>
      </c>
      <c r="O259">
        <f>IF(Inputs!$B$27&lt;&gt;"Ready","PENDING INPUTS",IF(K259&lt;=0,99,1+IF(AND(S259&gt;0,OR(Inputs!C15&gt;Inputs!C14,AND(Inputs!C15=Inputs!C14,1&lt;0))),1,0)+IF(AND(AA259&gt;0,OR(Inputs!C16&gt;Inputs!C14,AND(Inputs!C16=Inputs!C14,2&lt;0))),1,0)+IF(AND(AI259&gt;0,OR(Inputs!C17&gt;Inputs!C14,AND(Inputs!C17=Inputs!C14,3&lt;0))),1,0)+IF(AND(AQ259&gt;0,OR(Inputs!C18&gt;Inputs!C14,AND(Inputs!C18=Inputs!C14,4&lt;0))),1,0)+IF(AND(AY259&gt;0,OR(Inputs!C19&gt;Inputs!C14,AND(Inputs!C19=Inputs!C14,5&lt;0))),1,0)+IF(AND(BG259&gt;0,OR(Inputs!C20&gt;Inputs!C14,AND(Inputs!C20=Inputs!C14,6&lt;0))),1,0)+IF(AND(BO259&gt;0,OR(Inputs!C21&gt;Inputs!C14,AND(Inputs!C21=Inputs!C14,7&lt;0))),1,0)+IF(AND(BW259&gt;0,OR(Inputs!C22&gt;Inputs!C14,AND(Inputs!C22=Inputs!C14,8&lt;0))),1,0)+IF(AND(CE259&gt;0,OR(Inputs!C23&gt;Inputs!C14,AND(Inputs!C23=Inputs!C14,9&lt;0))),1,0)))</f>
        <v>99</v>
      </c>
      <c r="P259" s="3">
        <f>IF(Inputs!$B$27&lt;&gt;"Ready","PENDING INPUTS",IF(A259&gt;Inputs!$B$6,0,MIN(MAX(0,(K259+L259+M259)-N259),MAX(0,C259-D259-(IF(O259&lt;O259,K259+L259+M259-N259,0)+IF(W259&lt;O259,S259+T259+U259-V259,0)+IF(AE259&lt;O259,AA259+AB259+AC259-AD259,0)+IF(AM259&lt;O259,AI259+AJ259+AK259-AL259,0)+IF(AU259&lt;O259,AQ259+AR259+AS259-AT259,0)+IF(BC259&lt;O259,AY259+AZ259+BA259-BB259,0)+IF(BK259&lt;O259,BG259+BH259+BI259-BJ259,0)+IF(BS259&lt;O259,BO259+BP259+BQ259-BR259,0)+IF(CA259&lt;O259,BW259+BX259+BY259-BZ259,0)+IF(CI259&lt;O259,CE259+CF259+CG259-CH259,0))))))</f>
        <v>0</v>
      </c>
      <c r="Q259" s="3">
        <f>IF(Inputs!$B$27&lt;&gt;"Ready","PENDING INPUTS",MIN((K259+L259+M259),IF(D259&gt;C259,IF(D259=0,0,N259*C259/D259),N259+P259)))</f>
        <v>0</v>
      </c>
      <c r="R259" s="3">
        <f>IF(Inputs!$B$27&lt;&gt;"Ready","PENDING INPUTS",MAX(0,(K259+L259+M259)-Q259))</f>
        <v>0</v>
      </c>
      <c r="S259" s="3">
        <f>IF(Inputs!$B$27&lt;&gt;"Ready","PENDING INPUTS",Z258)</f>
        <v>0</v>
      </c>
      <c r="T259" s="3">
        <f>IF(Inputs!$B$27&lt;&gt;"Ready","PENDING INPUTS",IF(A259&lt;=Inputs!$B$6,ROUND(S259*Inputs!C15/12,2),0))</f>
        <v>0</v>
      </c>
      <c r="U259" s="3">
        <f>IF(Inputs!$B$27&lt;&gt;"Ready","PENDING INPUTS",IF(AND(A259&lt;=Inputs!$B$6,S259&gt;0),Inputs!G15,0))</f>
        <v>0</v>
      </c>
      <c r="V259" s="3">
        <f>IF(Inputs!$B$27&lt;&gt;"Ready","PENDING INPUTS",IF(A259&gt;Inputs!$B$6,0,MIN((S259+T259+U259),IF(Inputs!H15=1,Inputs!D15,MAX(Inputs!F15,ROUND(S259*Inputs!E15+T259+U259,2))))))</f>
        <v>0</v>
      </c>
      <c r="W259">
        <f>IF(Inputs!$B$27&lt;&gt;"Ready","PENDING INPUTS",IF(S259&lt;=0,99,1+IF(AND(K259&gt;0,OR(Inputs!C14&gt;Inputs!C15,AND(Inputs!C14=Inputs!C15,0&lt;1))),1,0)+IF(AND(AA259&gt;0,OR(Inputs!C16&gt;Inputs!C15,AND(Inputs!C16=Inputs!C15,2&lt;1))),1,0)+IF(AND(AI259&gt;0,OR(Inputs!C17&gt;Inputs!C15,AND(Inputs!C17=Inputs!C15,3&lt;1))),1,0)+IF(AND(AQ259&gt;0,OR(Inputs!C18&gt;Inputs!C15,AND(Inputs!C18=Inputs!C15,4&lt;1))),1,0)+IF(AND(AY259&gt;0,OR(Inputs!C19&gt;Inputs!C15,AND(Inputs!C19=Inputs!C15,5&lt;1))),1,0)+IF(AND(BG259&gt;0,OR(Inputs!C20&gt;Inputs!C15,AND(Inputs!C20=Inputs!C15,6&lt;1))),1,0)+IF(AND(BO259&gt;0,OR(Inputs!C21&gt;Inputs!C15,AND(Inputs!C21=Inputs!C15,7&lt;1))),1,0)+IF(AND(BW259&gt;0,OR(Inputs!C22&gt;Inputs!C15,AND(Inputs!C22=Inputs!C15,8&lt;1))),1,0)+IF(AND(CE259&gt;0,OR(Inputs!C23&gt;Inputs!C15,AND(Inputs!C23=Inputs!C15,9&lt;1))),1,0)))</f>
        <v>99</v>
      </c>
      <c r="X259" s="3">
        <f>IF(Inputs!$B$27&lt;&gt;"Ready","PENDING INPUTS",IF(A259&gt;Inputs!$B$6,0,MIN(MAX(0,(S259+T259+U259)-V259),MAX(0,C259-D259-(IF(O259&lt;W259,K259+L259+M259-N259,0)+IF(W259&lt;W259,S259+T259+U259-V259,0)+IF(AE259&lt;W259,AA259+AB259+AC259-AD259,0)+IF(AM259&lt;W259,AI259+AJ259+AK259-AL259,0)+IF(AU259&lt;W259,AQ259+AR259+AS259-AT259,0)+IF(BC259&lt;W259,AY259+AZ259+BA259-BB259,0)+IF(BK259&lt;W259,BG259+BH259+BI259-BJ259,0)+IF(BS259&lt;W259,BO259+BP259+BQ259-BR259,0)+IF(CA259&lt;W259,BW259+BX259+BY259-BZ259,0)+IF(CI259&lt;W259,CE259+CF259+CG259-CH259,0))))))</f>
        <v>0</v>
      </c>
      <c r="Y259" s="3">
        <f>IF(Inputs!$B$27&lt;&gt;"Ready","PENDING INPUTS",MIN((S259+T259+U259),IF(D259&gt;C259,IF(D259=0,0,V259*C259/D259),V259+X259)))</f>
        <v>0</v>
      </c>
      <c r="Z259" s="3">
        <f>IF(Inputs!$B$27&lt;&gt;"Ready","PENDING INPUTS",MAX(0,(S259+T259+U259)-Y259))</f>
        <v>0</v>
      </c>
      <c r="AA259" s="3">
        <f>IF(Inputs!$B$27&lt;&gt;"Ready","PENDING INPUTS",AH258)</f>
        <v>0</v>
      </c>
      <c r="AB259" s="3">
        <f>IF(Inputs!$B$27&lt;&gt;"Ready","PENDING INPUTS",IF(A259&lt;=Inputs!$B$6,ROUND(AA259*Inputs!C16/12,2),0))</f>
        <v>0</v>
      </c>
      <c r="AC259" s="3">
        <f>IF(Inputs!$B$27&lt;&gt;"Ready","PENDING INPUTS",IF(AND(A259&lt;=Inputs!$B$6,AA259&gt;0),Inputs!G16,0))</f>
        <v>0</v>
      </c>
      <c r="AD259" s="3">
        <f>IF(Inputs!$B$27&lt;&gt;"Ready","PENDING INPUTS",IF(A259&gt;Inputs!$B$6,0,MIN((AA259+AB259+AC259),IF(Inputs!H16=1,Inputs!D16,MAX(Inputs!F16,ROUND(AA259*Inputs!E16+AB259+AC259,2))))))</f>
        <v>0</v>
      </c>
      <c r="AE259">
        <f>IF(Inputs!$B$27&lt;&gt;"Ready","PENDING INPUTS",IF(AA259&lt;=0,99,1+IF(AND(K259&gt;0,OR(Inputs!C14&gt;Inputs!C16,AND(Inputs!C14=Inputs!C16,0&lt;2))),1,0)+IF(AND(S259&gt;0,OR(Inputs!C15&gt;Inputs!C16,AND(Inputs!C15=Inputs!C16,1&lt;2))),1,0)+IF(AND(AI259&gt;0,OR(Inputs!C17&gt;Inputs!C16,AND(Inputs!C17=Inputs!C16,3&lt;2))),1,0)+IF(AND(AQ259&gt;0,OR(Inputs!C18&gt;Inputs!C16,AND(Inputs!C18=Inputs!C16,4&lt;2))),1,0)+IF(AND(AY259&gt;0,OR(Inputs!C19&gt;Inputs!C16,AND(Inputs!C19=Inputs!C16,5&lt;2))),1,0)+IF(AND(BG259&gt;0,OR(Inputs!C20&gt;Inputs!C16,AND(Inputs!C20=Inputs!C16,6&lt;2))),1,0)+IF(AND(BO259&gt;0,OR(Inputs!C21&gt;Inputs!C16,AND(Inputs!C21=Inputs!C16,7&lt;2))),1,0)+IF(AND(BW259&gt;0,OR(Inputs!C22&gt;Inputs!C16,AND(Inputs!C22=Inputs!C16,8&lt;2))),1,0)+IF(AND(CE259&gt;0,OR(Inputs!C23&gt;Inputs!C16,AND(Inputs!C23=Inputs!C16,9&lt;2))),1,0)))</f>
        <v>99</v>
      </c>
      <c r="AF259" s="3">
        <f>IF(Inputs!$B$27&lt;&gt;"Ready","PENDING INPUTS",IF(A259&gt;Inputs!$B$6,0,MIN(MAX(0,(AA259+AB259+AC259)-AD259),MAX(0,C259-D259-(IF(O259&lt;AE259,K259+L259+M259-N259,0)+IF(W259&lt;AE259,S259+T259+U259-V259,0)+IF(AE259&lt;AE259,AA259+AB259+AC259-AD259,0)+IF(AM259&lt;AE259,AI259+AJ259+AK259-AL259,0)+IF(AU259&lt;AE259,AQ259+AR259+AS259-AT259,0)+IF(BC259&lt;AE259,AY259+AZ259+BA259-BB259,0)+IF(BK259&lt;AE259,BG259+BH259+BI259-BJ259,0)+IF(BS259&lt;AE259,BO259+BP259+BQ259-BR259,0)+IF(CA259&lt;AE259,BW259+BX259+BY259-BZ259,0)+IF(CI259&lt;AE259,CE259+CF259+CG259-CH259,0))))))</f>
        <v>0</v>
      </c>
      <c r="AG259" s="3">
        <f>IF(Inputs!$B$27&lt;&gt;"Ready","PENDING INPUTS",MIN((AA259+AB259+AC259),IF(D259&gt;C259,IF(D259=0,0,AD259*C259/D259),AD259+AF259)))</f>
        <v>0</v>
      </c>
      <c r="AH259" s="3">
        <f>IF(Inputs!$B$27&lt;&gt;"Ready","PENDING INPUTS",MAX(0,(AA259+AB259+AC259)-AG259))</f>
        <v>0</v>
      </c>
      <c r="AI259" s="3">
        <f>IF(Inputs!$B$27&lt;&gt;"Ready","PENDING INPUTS",AP258)</f>
        <v>0</v>
      </c>
      <c r="AJ259" s="3">
        <f>IF(Inputs!$B$27&lt;&gt;"Ready","PENDING INPUTS",IF(A259&lt;=Inputs!$B$6,ROUND(AI259*Inputs!C17/12,2),0))</f>
        <v>0</v>
      </c>
      <c r="AK259" s="3">
        <f>IF(Inputs!$B$27&lt;&gt;"Ready","PENDING INPUTS",IF(AND(A259&lt;=Inputs!$B$6,AI259&gt;0),Inputs!G17,0))</f>
        <v>0</v>
      </c>
      <c r="AL259" s="3">
        <f>IF(Inputs!$B$27&lt;&gt;"Ready","PENDING INPUTS",IF(A259&gt;Inputs!$B$6,0,MIN((AI259+AJ259+AK259),IF(Inputs!H17=1,Inputs!D17,MAX(Inputs!F17,ROUND(AI259*Inputs!E17+AJ259+AK259,2))))))</f>
        <v>0</v>
      </c>
      <c r="AM259">
        <f>IF(Inputs!$B$27&lt;&gt;"Ready","PENDING INPUTS",IF(AI259&lt;=0,99,1+IF(AND(K259&gt;0,OR(Inputs!C14&gt;Inputs!C17,AND(Inputs!C14=Inputs!C17,0&lt;3))),1,0)+IF(AND(S259&gt;0,OR(Inputs!C15&gt;Inputs!C17,AND(Inputs!C15=Inputs!C17,1&lt;3))),1,0)+IF(AND(AA259&gt;0,OR(Inputs!C16&gt;Inputs!C17,AND(Inputs!C16=Inputs!C17,2&lt;3))),1,0)+IF(AND(AQ259&gt;0,OR(Inputs!C18&gt;Inputs!C17,AND(Inputs!C18=Inputs!C17,4&lt;3))),1,0)+IF(AND(AY259&gt;0,OR(Inputs!C19&gt;Inputs!C17,AND(Inputs!C19=Inputs!C17,5&lt;3))),1,0)+IF(AND(BG259&gt;0,OR(Inputs!C20&gt;Inputs!C17,AND(Inputs!C20=Inputs!C17,6&lt;3))),1,0)+IF(AND(BO259&gt;0,OR(Inputs!C21&gt;Inputs!C17,AND(Inputs!C21=Inputs!C17,7&lt;3))),1,0)+IF(AND(BW259&gt;0,OR(Inputs!C22&gt;Inputs!C17,AND(Inputs!C22=Inputs!C17,8&lt;3))),1,0)+IF(AND(CE259&gt;0,OR(Inputs!C23&gt;Inputs!C17,AND(Inputs!C23=Inputs!C17,9&lt;3))),1,0)))</f>
        <v>99</v>
      </c>
      <c r="AN259" s="3">
        <f>IF(Inputs!$B$27&lt;&gt;"Ready","PENDING INPUTS",IF(A259&gt;Inputs!$B$6,0,MIN(MAX(0,(AI259+AJ259+AK259)-AL259),MAX(0,C259-D259-(IF(O259&lt;AM259,K259+L259+M259-N259,0)+IF(W259&lt;AM259,S259+T259+U259-V259,0)+IF(AE259&lt;AM259,AA259+AB259+AC259-AD259,0)+IF(AM259&lt;AM259,AI259+AJ259+AK259-AL259,0)+IF(AU259&lt;AM259,AQ259+AR259+AS259-AT259,0)+IF(BC259&lt;AM259,AY259+AZ259+BA259-BB259,0)+IF(BK259&lt;AM259,BG259+BH259+BI259-BJ259,0)+IF(BS259&lt;AM259,BO259+BP259+BQ259-BR259,0)+IF(CA259&lt;AM259,BW259+BX259+BY259-BZ259,0)+IF(CI259&lt;AM259,CE259+CF259+CG259-CH259,0))))))</f>
        <v>0</v>
      </c>
      <c r="AO259" s="3">
        <f>IF(Inputs!$B$27&lt;&gt;"Ready","PENDING INPUTS",MIN((AI259+AJ259+AK259),IF(D259&gt;C259,IF(D259=0,0,AL259*C259/D259),AL259+AN259)))</f>
        <v>0</v>
      </c>
      <c r="AP259" s="3">
        <f>IF(Inputs!$B$27&lt;&gt;"Ready","PENDING INPUTS",MAX(0,(AI259+AJ259+AK259)-AO259))</f>
        <v>0</v>
      </c>
      <c r="AQ259" s="3">
        <f>IF(Inputs!$B$27&lt;&gt;"Ready","PENDING INPUTS",AX258)</f>
        <v>0</v>
      </c>
      <c r="AR259" s="3">
        <f>IF(Inputs!$B$27&lt;&gt;"Ready","PENDING INPUTS",IF(A259&lt;=Inputs!$B$6,ROUND(AQ259*Inputs!C18/12,2),0))</f>
        <v>0</v>
      </c>
      <c r="AS259" s="3">
        <f>IF(Inputs!$B$27&lt;&gt;"Ready","PENDING INPUTS",IF(AND(A259&lt;=Inputs!$B$6,AQ259&gt;0),Inputs!G18,0))</f>
        <v>0</v>
      </c>
      <c r="AT259" s="3">
        <f>IF(Inputs!$B$27&lt;&gt;"Ready","PENDING INPUTS",IF(A259&gt;Inputs!$B$6,0,MIN((AQ259+AR259+AS259),IF(Inputs!H18=1,Inputs!D18,MAX(Inputs!F18,ROUND(AQ259*Inputs!E18+AR259+AS259,2))))))</f>
        <v>0</v>
      </c>
      <c r="AU259">
        <f>IF(Inputs!$B$27&lt;&gt;"Ready","PENDING INPUTS",IF(AQ259&lt;=0,99,1+IF(AND(K259&gt;0,OR(Inputs!C14&gt;Inputs!C18,AND(Inputs!C14=Inputs!C18,0&lt;4))),1,0)+IF(AND(S259&gt;0,OR(Inputs!C15&gt;Inputs!C18,AND(Inputs!C15=Inputs!C18,1&lt;4))),1,0)+IF(AND(AA259&gt;0,OR(Inputs!C16&gt;Inputs!C18,AND(Inputs!C16=Inputs!C18,2&lt;4))),1,0)+IF(AND(AI259&gt;0,OR(Inputs!C17&gt;Inputs!C18,AND(Inputs!C17=Inputs!C18,3&lt;4))),1,0)+IF(AND(AY259&gt;0,OR(Inputs!C19&gt;Inputs!C18,AND(Inputs!C19=Inputs!C18,5&lt;4))),1,0)+IF(AND(BG259&gt;0,OR(Inputs!C20&gt;Inputs!C18,AND(Inputs!C20=Inputs!C18,6&lt;4))),1,0)+IF(AND(BO259&gt;0,OR(Inputs!C21&gt;Inputs!C18,AND(Inputs!C21=Inputs!C18,7&lt;4))),1,0)+IF(AND(BW259&gt;0,OR(Inputs!C22&gt;Inputs!C18,AND(Inputs!C22=Inputs!C18,8&lt;4))),1,0)+IF(AND(CE259&gt;0,OR(Inputs!C23&gt;Inputs!C18,AND(Inputs!C23=Inputs!C18,9&lt;4))),1,0)))</f>
        <v>99</v>
      </c>
      <c r="AV259" s="3">
        <f>IF(Inputs!$B$27&lt;&gt;"Ready","PENDING INPUTS",IF(A259&gt;Inputs!$B$6,0,MIN(MAX(0,(AQ259+AR259+AS259)-AT259),MAX(0,C259-D259-(IF(O259&lt;AU259,K259+L259+M259-N259,0)+IF(W259&lt;AU259,S259+T259+U259-V259,0)+IF(AE259&lt;AU259,AA259+AB259+AC259-AD259,0)+IF(AM259&lt;AU259,AI259+AJ259+AK259-AL259,0)+IF(AU259&lt;AU259,AQ259+AR259+AS259-AT259,0)+IF(BC259&lt;AU259,AY259+AZ259+BA259-BB259,0)+IF(BK259&lt;AU259,BG259+BH259+BI259-BJ259,0)+IF(BS259&lt;AU259,BO259+BP259+BQ259-BR259,0)+IF(CA259&lt;AU259,BW259+BX259+BY259-BZ259,0)+IF(CI259&lt;AU259,CE259+CF259+CG259-CH259,0))))))</f>
        <v>0</v>
      </c>
      <c r="AW259" s="3">
        <f>IF(Inputs!$B$27&lt;&gt;"Ready","PENDING INPUTS",MIN((AQ259+AR259+AS259),IF(D259&gt;C259,IF(D259=0,0,AT259*C259/D259),AT259+AV259)))</f>
        <v>0</v>
      </c>
      <c r="AX259" s="3">
        <f>IF(Inputs!$B$27&lt;&gt;"Ready","PENDING INPUTS",MAX(0,(AQ259+AR259+AS259)-AW259))</f>
        <v>0</v>
      </c>
      <c r="AY259" s="3">
        <f>IF(Inputs!$B$27&lt;&gt;"Ready","PENDING INPUTS",BF258)</f>
        <v>0</v>
      </c>
      <c r="AZ259" s="3">
        <f>IF(Inputs!$B$27&lt;&gt;"Ready","PENDING INPUTS",IF(A259&lt;=Inputs!$B$6,ROUND(AY259*Inputs!C19/12,2),0))</f>
        <v>0</v>
      </c>
      <c r="BA259" s="3">
        <f>IF(Inputs!$B$27&lt;&gt;"Ready","PENDING INPUTS",IF(AND(A259&lt;=Inputs!$B$6,AY259&gt;0),Inputs!G19,0))</f>
        <v>0</v>
      </c>
      <c r="BB259" s="3">
        <f>IF(Inputs!$B$27&lt;&gt;"Ready","PENDING INPUTS",IF(A259&gt;Inputs!$B$6,0,MIN((AY259+AZ259+BA259),IF(Inputs!H19=1,Inputs!D19,MAX(Inputs!F19,ROUND(AY259*Inputs!E19+AZ259+BA259,2))))))</f>
        <v>0</v>
      </c>
      <c r="BC259">
        <f>IF(Inputs!$B$27&lt;&gt;"Ready","PENDING INPUTS",IF(AY259&lt;=0,99,1+IF(AND(K259&gt;0,OR(Inputs!C14&gt;Inputs!C19,AND(Inputs!C14=Inputs!C19,0&lt;5))),1,0)+IF(AND(S259&gt;0,OR(Inputs!C15&gt;Inputs!C19,AND(Inputs!C15=Inputs!C19,1&lt;5))),1,0)+IF(AND(AA259&gt;0,OR(Inputs!C16&gt;Inputs!C19,AND(Inputs!C16=Inputs!C19,2&lt;5))),1,0)+IF(AND(AI259&gt;0,OR(Inputs!C17&gt;Inputs!C19,AND(Inputs!C17=Inputs!C19,3&lt;5))),1,0)+IF(AND(AQ259&gt;0,OR(Inputs!C18&gt;Inputs!C19,AND(Inputs!C18=Inputs!C19,4&lt;5))),1,0)+IF(AND(BG259&gt;0,OR(Inputs!C20&gt;Inputs!C19,AND(Inputs!C20=Inputs!C19,6&lt;5))),1,0)+IF(AND(BO259&gt;0,OR(Inputs!C21&gt;Inputs!C19,AND(Inputs!C21=Inputs!C19,7&lt;5))),1,0)+IF(AND(BW259&gt;0,OR(Inputs!C22&gt;Inputs!C19,AND(Inputs!C22=Inputs!C19,8&lt;5))),1,0)+IF(AND(CE259&gt;0,OR(Inputs!C23&gt;Inputs!C19,AND(Inputs!C23=Inputs!C19,9&lt;5))),1,0)))</f>
        <v>99</v>
      </c>
      <c r="BD259" s="3">
        <f>IF(Inputs!$B$27&lt;&gt;"Ready","PENDING INPUTS",IF(A259&gt;Inputs!$B$6,0,MIN(MAX(0,(AY259+AZ259+BA259)-BB259),MAX(0,C259-D259-(IF(O259&lt;BC259,K259+L259+M259-N259,0)+IF(W259&lt;BC259,S259+T259+U259-V259,0)+IF(AE259&lt;BC259,AA259+AB259+AC259-AD259,0)+IF(AM259&lt;BC259,AI259+AJ259+AK259-AL259,0)+IF(AU259&lt;BC259,AQ259+AR259+AS259-AT259,0)+IF(BC259&lt;BC259,AY259+AZ259+BA259-BB259,0)+IF(BK259&lt;BC259,BG259+BH259+BI259-BJ259,0)+IF(BS259&lt;BC259,BO259+BP259+BQ259-BR259,0)+IF(CA259&lt;BC259,BW259+BX259+BY259-BZ259,0)+IF(CI259&lt;BC259,CE259+CF259+CG259-CH259,0))))))</f>
        <v>0</v>
      </c>
      <c r="BE259" s="3">
        <f>IF(Inputs!$B$27&lt;&gt;"Ready","PENDING INPUTS",MIN((AY259+AZ259+BA259),IF(D259&gt;C259,IF(D259=0,0,BB259*C259/D259),BB259+BD259)))</f>
        <v>0</v>
      </c>
      <c r="BF259" s="3">
        <f>IF(Inputs!$B$27&lt;&gt;"Ready","PENDING INPUTS",MAX(0,(AY259+AZ259+BA259)-BE259))</f>
        <v>0</v>
      </c>
      <c r="BG259" s="3">
        <f>IF(Inputs!$B$27&lt;&gt;"Ready","PENDING INPUTS",BN258)</f>
        <v>0</v>
      </c>
      <c r="BH259" s="3">
        <f>IF(Inputs!$B$27&lt;&gt;"Ready","PENDING INPUTS",IF(A259&lt;=Inputs!$B$6,ROUND(BG259*Inputs!C20/12,2),0))</f>
        <v>0</v>
      </c>
      <c r="BI259" s="3">
        <f>IF(Inputs!$B$27&lt;&gt;"Ready","PENDING INPUTS",IF(AND(A259&lt;=Inputs!$B$6,BG259&gt;0),Inputs!G20,0))</f>
        <v>0</v>
      </c>
      <c r="BJ259" s="3">
        <f>IF(Inputs!$B$27&lt;&gt;"Ready","PENDING INPUTS",IF(A259&gt;Inputs!$B$6,0,MIN((BG259+BH259+BI259),IF(Inputs!H20=1,Inputs!D20,MAX(Inputs!F20,ROUND(BG259*Inputs!E20+BH259+BI259,2))))))</f>
        <v>0</v>
      </c>
      <c r="BK259">
        <f>IF(Inputs!$B$27&lt;&gt;"Ready","PENDING INPUTS",IF(BG259&lt;=0,99,1+IF(AND(K259&gt;0,OR(Inputs!C14&gt;Inputs!C20,AND(Inputs!C14=Inputs!C20,0&lt;6))),1,0)+IF(AND(S259&gt;0,OR(Inputs!C15&gt;Inputs!C20,AND(Inputs!C15=Inputs!C20,1&lt;6))),1,0)+IF(AND(AA259&gt;0,OR(Inputs!C16&gt;Inputs!C20,AND(Inputs!C16=Inputs!C20,2&lt;6))),1,0)+IF(AND(AI259&gt;0,OR(Inputs!C17&gt;Inputs!C20,AND(Inputs!C17=Inputs!C20,3&lt;6))),1,0)+IF(AND(AQ259&gt;0,OR(Inputs!C18&gt;Inputs!C20,AND(Inputs!C18=Inputs!C20,4&lt;6))),1,0)+IF(AND(AY259&gt;0,OR(Inputs!C19&gt;Inputs!C20,AND(Inputs!C19=Inputs!C20,5&lt;6))),1,0)+IF(AND(BO259&gt;0,OR(Inputs!C21&gt;Inputs!C20,AND(Inputs!C21=Inputs!C20,7&lt;6))),1,0)+IF(AND(BW259&gt;0,OR(Inputs!C22&gt;Inputs!C20,AND(Inputs!C22=Inputs!C20,8&lt;6))),1,0)+IF(AND(CE259&gt;0,OR(Inputs!C23&gt;Inputs!C20,AND(Inputs!C23=Inputs!C20,9&lt;6))),1,0)))</f>
        <v>99</v>
      </c>
      <c r="BL259" s="3">
        <f>IF(Inputs!$B$27&lt;&gt;"Ready","PENDING INPUTS",IF(A259&gt;Inputs!$B$6,0,MIN(MAX(0,(BG259+BH259+BI259)-BJ259),MAX(0,C259-D259-(IF(O259&lt;BK259,K259+L259+M259-N259,0)+IF(W259&lt;BK259,S259+T259+U259-V259,0)+IF(AE259&lt;BK259,AA259+AB259+AC259-AD259,0)+IF(AM259&lt;BK259,AI259+AJ259+AK259-AL259,0)+IF(AU259&lt;BK259,AQ259+AR259+AS259-AT259,0)+IF(BC259&lt;BK259,AY259+AZ259+BA259-BB259,0)+IF(BK259&lt;BK259,BG259+BH259+BI259-BJ259,0)+IF(BS259&lt;BK259,BO259+BP259+BQ259-BR259,0)+IF(CA259&lt;BK259,BW259+BX259+BY259-BZ259,0)+IF(CI259&lt;BK259,CE259+CF259+CG259-CH259,0))))))</f>
        <v>0</v>
      </c>
      <c r="BM259" s="3">
        <f>IF(Inputs!$B$27&lt;&gt;"Ready","PENDING INPUTS",MIN((BG259+BH259+BI259),IF(D259&gt;C259,IF(D259=0,0,BJ259*C259/D259),BJ259+BL259)))</f>
        <v>0</v>
      </c>
      <c r="BN259" s="3">
        <f>IF(Inputs!$B$27&lt;&gt;"Ready","PENDING INPUTS",MAX(0,(BG259+BH259+BI259)-BM259))</f>
        <v>0</v>
      </c>
      <c r="BO259" s="3">
        <f>IF(Inputs!$B$27&lt;&gt;"Ready","PENDING INPUTS",BV258)</f>
        <v>0</v>
      </c>
      <c r="BP259" s="3">
        <f>IF(Inputs!$B$27&lt;&gt;"Ready","PENDING INPUTS",IF(A259&lt;=Inputs!$B$6,ROUND(BO259*Inputs!C21/12,2),0))</f>
        <v>0</v>
      </c>
      <c r="BQ259" s="3">
        <f>IF(Inputs!$B$27&lt;&gt;"Ready","PENDING INPUTS",IF(AND(A259&lt;=Inputs!$B$6,BO259&gt;0),Inputs!G21,0))</f>
        <v>0</v>
      </c>
      <c r="BR259" s="3">
        <f>IF(Inputs!$B$27&lt;&gt;"Ready","PENDING INPUTS",IF(A259&gt;Inputs!$B$6,0,MIN((BO259+BP259+BQ259),IF(Inputs!H21=1,Inputs!D21,MAX(Inputs!F21,ROUND(BO259*Inputs!E21+BP259+BQ259,2))))))</f>
        <v>0</v>
      </c>
      <c r="BS259">
        <f>IF(Inputs!$B$27&lt;&gt;"Ready","PENDING INPUTS",IF(BO259&lt;=0,99,1+IF(AND(K259&gt;0,OR(Inputs!C14&gt;Inputs!C21,AND(Inputs!C14=Inputs!C21,0&lt;7))),1,0)+IF(AND(S259&gt;0,OR(Inputs!C15&gt;Inputs!C21,AND(Inputs!C15=Inputs!C21,1&lt;7))),1,0)+IF(AND(AA259&gt;0,OR(Inputs!C16&gt;Inputs!C21,AND(Inputs!C16=Inputs!C21,2&lt;7))),1,0)+IF(AND(AI259&gt;0,OR(Inputs!C17&gt;Inputs!C21,AND(Inputs!C17=Inputs!C21,3&lt;7))),1,0)+IF(AND(AQ259&gt;0,OR(Inputs!C18&gt;Inputs!C21,AND(Inputs!C18=Inputs!C21,4&lt;7))),1,0)+IF(AND(AY259&gt;0,OR(Inputs!C19&gt;Inputs!C21,AND(Inputs!C19=Inputs!C21,5&lt;7))),1,0)+IF(AND(BG259&gt;0,OR(Inputs!C20&gt;Inputs!C21,AND(Inputs!C20=Inputs!C21,6&lt;7))),1,0)+IF(AND(BW259&gt;0,OR(Inputs!C22&gt;Inputs!C21,AND(Inputs!C22=Inputs!C21,8&lt;7))),1,0)+IF(AND(CE259&gt;0,OR(Inputs!C23&gt;Inputs!C21,AND(Inputs!C23=Inputs!C21,9&lt;7))),1,0)))</f>
        <v>99</v>
      </c>
      <c r="BT259" s="3">
        <f>IF(Inputs!$B$27&lt;&gt;"Ready","PENDING INPUTS",IF(A259&gt;Inputs!$B$6,0,MIN(MAX(0,(BO259+BP259+BQ259)-BR259),MAX(0,C259-D259-(IF(O259&lt;BS259,K259+L259+M259-N259,0)+IF(W259&lt;BS259,S259+T259+U259-V259,0)+IF(AE259&lt;BS259,AA259+AB259+AC259-AD259,0)+IF(AM259&lt;BS259,AI259+AJ259+AK259-AL259,0)+IF(AU259&lt;BS259,AQ259+AR259+AS259-AT259,0)+IF(BC259&lt;BS259,AY259+AZ259+BA259-BB259,0)+IF(BK259&lt;BS259,BG259+BH259+BI259-BJ259,0)+IF(BS259&lt;BS259,BO259+BP259+BQ259-BR259,0)+IF(CA259&lt;BS259,BW259+BX259+BY259-BZ259,0)+IF(CI259&lt;BS259,CE259+CF259+CG259-CH259,0))))))</f>
        <v>0</v>
      </c>
      <c r="BU259" s="3">
        <f>IF(Inputs!$B$27&lt;&gt;"Ready","PENDING INPUTS",MIN((BO259+BP259+BQ259),IF(D259&gt;C259,IF(D259=0,0,BR259*C259/D259),BR259+BT259)))</f>
        <v>0</v>
      </c>
      <c r="BV259" s="3">
        <f>IF(Inputs!$B$27&lt;&gt;"Ready","PENDING INPUTS",MAX(0,(BO259+BP259+BQ259)-BU259))</f>
        <v>0</v>
      </c>
      <c r="BW259" s="3">
        <f>IF(Inputs!$B$27&lt;&gt;"Ready","PENDING INPUTS",CD258)</f>
        <v>0</v>
      </c>
      <c r="BX259" s="3">
        <f>IF(Inputs!$B$27&lt;&gt;"Ready","PENDING INPUTS",IF(A259&lt;=Inputs!$B$6,ROUND(BW259*Inputs!C22/12,2),0))</f>
        <v>0</v>
      </c>
      <c r="BY259" s="3">
        <f>IF(Inputs!$B$27&lt;&gt;"Ready","PENDING INPUTS",IF(AND(A259&lt;=Inputs!$B$6,BW259&gt;0),Inputs!G22,0))</f>
        <v>0</v>
      </c>
      <c r="BZ259" s="3">
        <f>IF(Inputs!$B$27&lt;&gt;"Ready","PENDING INPUTS",IF(A259&gt;Inputs!$B$6,0,MIN((BW259+BX259+BY259),IF(Inputs!H22=1,Inputs!D22,MAX(Inputs!F22,ROUND(BW259*Inputs!E22+BX259+BY259,2))))))</f>
        <v>0</v>
      </c>
      <c r="CA259">
        <f>IF(Inputs!$B$27&lt;&gt;"Ready","PENDING INPUTS",IF(BW259&lt;=0,99,1+IF(AND(K259&gt;0,OR(Inputs!C14&gt;Inputs!C22,AND(Inputs!C14=Inputs!C22,0&lt;8))),1,0)+IF(AND(S259&gt;0,OR(Inputs!C15&gt;Inputs!C22,AND(Inputs!C15=Inputs!C22,1&lt;8))),1,0)+IF(AND(AA259&gt;0,OR(Inputs!C16&gt;Inputs!C22,AND(Inputs!C16=Inputs!C22,2&lt;8))),1,0)+IF(AND(AI259&gt;0,OR(Inputs!C17&gt;Inputs!C22,AND(Inputs!C17=Inputs!C22,3&lt;8))),1,0)+IF(AND(AQ259&gt;0,OR(Inputs!C18&gt;Inputs!C22,AND(Inputs!C18=Inputs!C22,4&lt;8))),1,0)+IF(AND(AY259&gt;0,OR(Inputs!C19&gt;Inputs!C22,AND(Inputs!C19=Inputs!C22,5&lt;8))),1,0)+IF(AND(BG259&gt;0,OR(Inputs!C20&gt;Inputs!C22,AND(Inputs!C20=Inputs!C22,6&lt;8))),1,0)+IF(AND(BO259&gt;0,OR(Inputs!C21&gt;Inputs!C22,AND(Inputs!C21=Inputs!C22,7&lt;8))),1,0)+IF(AND(CE259&gt;0,OR(Inputs!C23&gt;Inputs!C22,AND(Inputs!C23=Inputs!C22,9&lt;8))),1,0)))</f>
        <v>99</v>
      </c>
      <c r="CB259" s="3">
        <f>IF(Inputs!$B$27&lt;&gt;"Ready","PENDING INPUTS",IF(A259&gt;Inputs!$B$6,0,MIN(MAX(0,(BW259+BX259+BY259)-BZ259),MAX(0,C259-D259-(IF(O259&lt;CA259,K259+L259+M259-N259,0)+IF(W259&lt;CA259,S259+T259+U259-V259,0)+IF(AE259&lt;CA259,AA259+AB259+AC259-AD259,0)+IF(AM259&lt;CA259,AI259+AJ259+AK259-AL259,0)+IF(AU259&lt;CA259,AQ259+AR259+AS259-AT259,0)+IF(BC259&lt;CA259,AY259+AZ259+BA259-BB259,0)+IF(BK259&lt;CA259,BG259+BH259+BI259-BJ259,0)+IF(BS259&lt;CA259,BO259+BP259+BQ259-BR259,0)+IF(CA259&lt;CA259,BW259+BX259+BY259-BZ259,0)+IF(CI259&lt;CA259,CE259+CF259+CG259-CH259,0))))))</f>
        <v>0</v>
      </c>
      <c r="CC259" s="3">
        <f>IF(Inputs!$B$27&lt;&gt;"Ready","PENDING INPUTS",MIN((BW259+BX259+BY259),IF(D259&gt;C259,IF(D259=0,0,BZ259*C259/D259),BZ259+CB259)))</f>
        <v>0</v>
      </c>
      <c r="CD259" s="3">
        <f>IF(Inputs!$B$27&lt;&gt;"Ready","PENDING INPUTS",MAX(0,(BW259+BX259+BY259)-CC259))</f>
        <v>0</v>
      </c>
      <c r="CE259" s="3">
        <f>IF(Inputs!$B$27&lt;&gt;"Ready","PENDING INPUTS",CL258)</f>
        <v>0</v>
      </c>
      <c r="CF259" s="3">
        <f>IF(Inputs!$B$27&lt;&gt;"Ready","PENDING INPUTS",IF(A259&lt;=Inputs!$B$6,ROUND(CE259*Inputs!C23/12,2),0))</f>
        <v>0</v>
      </c>
      <c r="CG259" s="3">
        <f>IF(Inputs!$B$27&lt;&gt;"Ready","PENDING INPUTS",IF(AND(A259&lt;=Inputs!$B$6,CE259&gt;0),Inputs!G23,0))</f>
        <v>0</v>
      </c>
      <c r="CH259" s="3">
        <f>IF(Inputs!$B$27&lt;&gt;"Ready","PENDING INPUTS",IF(A259&gt;Inputs!$B$6,0,MIN((CE259+CF259+CG259),IF(Inputs!H23=1,Inputs!D23,MAX(Inputs!F23,ROUND(CE259*Inputs!E23+CF259+CG259,2))))))</f>
        <v>0</v>
      </c>
      <c r="CI259">
        <f>IF(Inputs!$B$27&lt;&gt;"Ready","PENDING INPUTS",IF(CE259&lt;=0,99,1+IF(AND(K259&gt;0,OR(Inputs!C14&gt;Inputs!C23,AND(Inputs!C14=Inputs!C23,0&lt;9))),1,0)+IF(AND(S259&gt;0,OR(Inputs!C15&gt;Inputs!C23,AND(Inputs!C15=Inputs!C23,1&lt;9))),1,0)+IF(AND(AA259&gt;0,OR(Inputs!C16&gt;Inputs!C23,AND(Inputs!C16=Inputs!C23,2&lt;9))),1,0)+IF(AND(AI259&gt;0,OR(Inputs!C17&gt;Inputs!C23,AND(Inputs!C17=Inputs!C23,3&lt;9))),1,0)+IF(AND(AQ259&gt;0,OR(Inputs!C18&gt;Inputs!C23,AND(Inputs!C18=Inputs!C23,4&lt;9))),1,0)+IF(AND(AY259&gt;0,OR(Inputs!C19&gt;Inputs!C23,AND(Inputs!C19=Inputs!C23,5&lt;9))),1,0)+IF(AND(BG259&gt;0,OR(Inputs!C20&gt;Inputs!C23,AND(Inputs!C20=Inputs!C23,6&lt;9))),1,0)+IF(AND(BO259&gt;0,OR(Inputs!C21&gt;Inputs!C23,AND(Inputs!C21=Inputs!C23,7&lt;9))),1,0)+IF(AND(BW259&gt;0,OR(Inputs!C22&gt;Inputs!C23,AND(Inputs!C22=Inputs!C23,8&lt;9))),1,0)))</f>
        <v>99</v>
      </c>
      <c r="CJ259" s="3">
        <f>IF(Inputs!$B$27&lt;&gt;"Ready","PENDING INPUTS",IF(A259&gt;Inputs!$B$6,0,MIN(MAX(0,(CE259+CF259+CG259)-CH259),MAX(0,C259-D259-(IF(O259&lt;CI259,K259+L259+M259-N259,0)+IF(W259&lt;CI259,S259+T259+U259-V259,0)+IF(AE259&lt;CI259,AA259+AB259+AC259-AD259,0)+IF(AM259&lt;CI259,AI259+AJ259+AK259-AL259,0)+IF(AU259&lt;CI259,AQ259+AR259+AS259-AT259,0)+IF(BC259&lt;CI259,AY259+AZ259+BA259-BB259,0)+IF(BK259&lt;CI259,BG259+BH259+BI259-BJ259,0)+IF(BS259&lt;CI259,BO259+BP259+BQ259-BR259,0)+IF(CA259&lt;CI259,BW259+BX259+BY259-BZ259,0)+IF(CI259&lt;CI259,CE259+CF259+CG259-CH259,0))))))</f>
        <v>0</v>
      </c>
      <c r="CK259" s="3">
        <f>IF(Inputs!$B$27&lt;&gt;"Ready","PENDING INPUTS",MIN((CE259+CF259+CG259),IF(D259&gt;C259,IF(D259=0,0,CH259*C259/D259),CH259+CJ259)))</f>
        <v>0</v>
      </c>
      <c r="CL259" s="3">
        <f>IF(Inputs!$B$27&lt;&gt;"Ready","PENDING INPUTS",MAX(0,(CE259+CF259+CG259)-CK259))</f>
        <v>0</v>
      </c>
    </row>
    <row r="260" spans="1:90" ht="27.95" customHeight="1" x14ac:dyDescent="0.25">
      <c r="A260">
        <v>256</v>
      </c>
      <c r="B260" s="13">
        <f>IF(Inputs!$B$27&lt;&gt;"Ready","PENDING INPUTS",EDATE(Inputs!$B$5,A260-1))</f>
        <v>54058</v>
      </c>
      <c r="C260" s="3">
        <f>IF(Inputs!$B$27&lt;&gt;"Ready","PENDING INPUTS",IF(A260&lt;=Inputs!$B$6,MAX(0,Inputs!$B$4+IF(A260=Inputs!$B$7,Inputs!$B$8,0)+IF(A260=Inputs!$B$9,Inputs!$B$10,0)),0))</f>
        <v>0</v>
      </c>
      <c r="D260" s="3">
        <f>IF(Inputs!$B$27&lt;&gt;"Ready","PENDING INPUTS",SUM(N260,V260,AD260,AL260,AT260,BB260,BJ260,BR260,BZ260,CH260))</f>
        <v>0</v>
      </c>
      <c r="E260" s="3">
        <f>IF(Inputs!$B$27&lt;&gt;"Ready","PENDING INPUTS",MAX(0,D260-C260))</f>
        <v>0</v>
      </c>
      <c r="F260" s="3">
        <f>IF(Inputs!$B$27&lt;&gt;"Ready","PENDING INPUTS",SUM(Q260,Y260,AG260,AO260,AW260,BE260,BM260,BU260,CC260,CK260))</f>
        <v>0</v>
      </c>
      <c r="G260" s="3">
        <f>IF(Inputs!$B$27&lt;&gt;"Ready","PENDING INPUTS",SUM(L260,T260,AB260,AJ260,AR260,AZ260,BH260,BP260,BX260,CF260))</f>
        <v>0</v>
      </c>
      <c r="H260" s="3">
        <f>IF(Inputs!$B$27&lt;&gt;"Ready","PENDING INPUTS",SUM(M260,U260,AC260,AK260,AS260,BA260,BI260,BQ260,BY260,CG260))</f>
        <v>0</v>
      </c>
      <c r="I260" s="3">
        <f>IF(Inputs!$B$27&lt;&gt;"Ready","PENDING INPUTS",SUM(R260,Z260,AH260,AP260,AX260,BF260,BN260,BV260,CD260,CL260))</f>
        <v>0</v>
      </c>
      <c r="J260" t="str">
        <f>IF(Inputs!$B$27&lt;&gt;"Ready","PENDING INPUTS",IF(A260&gt;Inputs!$B$6,"Beyond horizon",IF(E260&gt;0.005,"MINIMUM SHORTFALL",IF(I260&lt;0.005,"Paid off","In progress"))))</f>
        <v>Beyond horizon</v>
      </c>
      <c r="K260" s="3">
        <f>IF(Inputs!$B$27&lt;&gt;"Ready","PENDING INPUTS",R259)</f>
        <v>0</v>
      </c>
      <c r="L260" s="3">
        <f>IF(Inputs!$B$27&lt;&gt;"Ready","PENDING INPUTS",IF(A260&lt;=Inputs!$B$6,ROUND(K260*Inputs!C14/12,2),0))</f>
        <v>0</v>
      </c>
      <c r="M260" s="3">
        <f>IF(Inputs!$B$27&lt;&gt;"Ready","PENDING INPUTS",IF(AND(A260&lt;=Inputs!$B$6,K260&gt;0),Inputs!G14,0))</f>
        <v>0</v>
      </c>
      <c r="N260" s="3">
        <f>IF(Inputs!$B$27&lt;&gt;"Ready","PENDING INPUTS",IF(A260&gt;Inputs!$B$6,0,MIN((K260+L260+M260),IF(Inputs!H14=1,Inputs!D14,MAX(Inputs!F14,ROUND(K260*Inputs!E14+L260+M260,2))))))</f>
        <v>0</v>
      </c>
      <c r="O260">
        <f>IF(Inputs!$B$27&lt;&gt;"Ready","PENDING INPUTS",IF(K260&lt;=0,99,1+IF(AND(S260&gt;0,OR(Inputs!C15&gt;Inputs!C14,AND(Inputs!C15=Inputs!C14,1&lt;0))),1,0)+IF(AND(AA260&gt;0,OR(Inputs!C16&gt;Inputs!C14,AND(Inputs!C16=Inputs!C14,2&lt;0))),1,0)+IF(AND(AI260&gt;0,OR(Inputs!C17&gt;Inputs!C14,AND(Inputs!C17=Inputs!C14,3&lt;0))),1,0)+IF(AND(AQ260&gt;0,OR(Inputs!C18&gt;Inputs!C14,AND(Inputs!C18=Inputs!C14,4&lt;0))),1,0)+IF(AND(AY260&gt;0,OR(Inputs!C19&gt;Inputs!C14,AND(Inputs!C19=Inputs!C14,5&lt;0))),1,0)+IF(AND(BG260&gt;0,OR(Inputs!C20&gt;Inputs!C14,AND(Inputs!C20=Inputs!C14,6&lt;0))),1,0)+IF(AND(BO260&gt;0,OR(Inputs!C21&gt;Inputs!C14,AND(Inputs!C21=Inputs!C14,7&lt;0))),1,0)+IF(AND(BW260&gt;0,OR(Inputs!C22&gt;Inputs!C14,AND(Inputs!C22=Inputs!C14,8&lt;0))),1,0)+IF(AND(CE260&gt;0,OR(Inputs!C23&gt;Inputs!C14,AND(Inputs!C23=Inputs!C14,9&lt;0))),1,0)))</f>
        <v>99</v>
      </c>
      <c r="P260" s="3">
        <f>IF(Inputs!$B$27&lt;&gt;"Ready","PENDING INPUTS",IF(A260&gt;Inputs!$B$6,0,MIN(MAX(0,(K260+L260+M260)-N260),MAX(0,C260-D260-(IF(O260&lt;O260,K260+L260+M260-N260,0)+IF(W260&lt;O260,S260+T260+U260-V260,0)+IF(AE260&lt;O260,AA260+AB260+AC260-AD260,0)+IF(AM260&lt;O260,AI260+AJ260+AK260-AL260,0)+IF(AU260&lt;O260,AQ260+AR260+AS260-AT260,0)+IF(BC260&lt;O260,AY260+AZ260+BA260-BB260,0)+IF(BK260&lt;O260,BG260+BH260+BI260-BJ260,0)+IF(BS260&lt;O260,BO260+BP260+BQ260-BR260,0)+IF(CA260&lt;O260,BW260+BX260+BY260-BZ260,0)+IF(CI260&lt;O260,CE260+CF260+CG260-CH260,0))))))</f>
        <v>0</v>
      </c>
      <c r="Q260" s="3">
        <f>IF(Inputs!$B$27&lt;&gt;"Ready","PENDING INPUTS",MIN((K260+L260+M260),IF(D260&gt;C260,IF(D260=0,0,N260*C260/D260),N260+P260)))</f>
        <v>0</v>
      </c>
      <c r="R260" s="3">
        <f>IF(Inputs!$B$27&lt;&gt;"Ready","PENDING INPUTS",MAX(0,(K260+L260+M260)-Q260))</f>
        <v>0</v>
      </c>
      <c r="S260" s="3">
        <f>IF(Inputs!$B$27&lt;&gt;"Ready","PENDING INPUTS",Z259)</f>
        <v>0</v>
      </c>
      <c r="T260" s="3">
        <f>IF(Inputs!$B$27&lt;&gt;"Ready","PENDING INPUTS",IF(A260&lt;=Inputs!$B$6,ROUND(S260*Inputs!C15/12,2),0))</f>
        <v>0</v>
      </c>
      <c r="U260" s="3">
        <f>IF(Inputs!$B$27&lt;&gt;"Ready","PENDING INPUTS",IF(AND(A260&lt;=Inputs!$B$6,S260&gt;0),Inputs!G15,0))</f>
        <v>0</v>
      </c>
      <c r="V260" s="3">
        <f>IF(Inputs!$B$27&lt;&gt;"Ready","PENDING INPUTS",IF(A260&gt;Inputs!$B$6,0,MIN((S260+T260+U260),IF(Inputs!H15=1,Inputs!D15,MAX(Inputs!F15,ROUND(S260*Inputs!E15+T260+U260,2))))))</f>
        <v>0</v>
      </c>
      <c r="W260">
        <f>IF(Inputs!$B$27&lt;&gt;"Ready","PENDING INPUTS",IF(S260&lt;=0,99,1+IF(AND(K260&gt;0,OR(Inputs!C14&gt;Inputs!C15,AND(Inputs!C14=Inputs!C15,0&lt;1))),1,0)+IF(AND(AA260&gt;0,OR(Inputs!C16&gt;Inputs!C15,AND(Inputs!C16=Inputs!C15,2&lt;1))),1,0)+IF(AND(AI260&gt;0,OR(Inputs!C17&gt;Inputs!C15,AND(Inputs!C17=Inputs!C15,3&lt;1))),1,0)+IF(AND(AQ260&gt;0,OR(Inputs!C18&gt;Inputs!C15,AND(Inputs!C18=Inputs!C15,4&lt;1))),1,0)+IF(AND(AY260&gt;0,OR(Inputs!C19&gt;Inputs!C15,AND(Inputs!C19=Inputs!C15,5&lt;1))),1,0)+IF(AND(BG260&gt;0,OR(Inputs!C20&gt;Inputs!C15,AND(Inputs!C20=Inputs!C15,6&lt;1))),1,0)+IF(AND(BO260&gt;0,OR(Inputs!C21&gt;Inputs!C15,AND(Inputs!C21=Inputs!C15,7&lt;1))),1,0)+IF(AND(BW260&gt;0,OR(Inputs!C22&gt;Inputs!C15,AND(Inputs!C22=Inputs!C15,8&lt;1))),1,0)+IF(AND(CE260&gt;0,OR(Inputs!C23&gt;Inputs!C15,AND(Inputs!C23=Inputs!C15,9&lt;1))),1,0)))</f>
        <v>99</v>
      </c>
      <c r="X260" s="3">
        <f>IF(Inputs!$B$27&lt;&gt;"Ready","PENDING INPUTS",IF(A260&gt;Inputs!$B$6,0,MIN(MAX(0,(S260+T260+U260)-V260),MAX(0,C260-D260-(IF(O260&lt;W260,K260+L260+M260-N260,0)+IF(W260&lt;W260,S260+T260+U260-V260,0)+IF(AE260&lt;W260,AA260+AB260+AC260-AD260,0)+IF(AM260&lt;W260,AI260+AJ260+AK260-AL260,0)+IF(AU260&lt;W260,AQ260+AR260+AS260-AT260,0)+IF(BC260&lt;W260,AY260+AZ260+BA260-BB260,0)+IF(BK260&lt;W260,BG260+BH260+BI260-BJ260,0)+IF(BS260&lt;W260,BO260+BP260+BQ260-BR260,0)+IF(CA260&lt;W260,BW260+BX260+BY260-BZ260,0)+IF(CI260&lt;W260,CE260+CF260+CG260-CH260,0))))))</f>
        <v>0</v>
      </c>
      <c r="Y260" s="3">
        <f>IF(Inputs!$B$27&lt;&gt;"Ready","PENDING INPUTS",MIN((S260+T260+U260),IF(D260&gt;C260,IF(D260=0,0,V260*C260/D260),V260+X260)))</f>
        <v>0</v>
      </c>
      <c r="Z260" s="3">
        <f>IF(Inputs!$B$27&lt;&gt;"Ready","PENDING INPUTS",MAX(0,(S260+T260+U260)-Y260))</f>
        <v>0</v>
      </c>
      <c r="AA260" s="3">
        <f>IF(Inputs!$B$27&lt;&gt;"Ready","PENDING INPUTS",AH259)</f>
        <v>0</v>
      </c>
      <c r="AB260" s="3">
        <f>IF(Inputs!$B$27&lt;&gt;"Ready","PENDING INPUTS",IF(A260&lt;=Inputs!$B$6,ROUND(AA260*Inputs!C16/12,2),0))</f>
        <v>0</v>
      </c>
      <c r="AC260" s="3">
        <f>IF(Inputs!$B$27&lt;&gt;"Ready","PENDING INPUTS",IF(AND(A260&lt;=Inputs!$B$6,AA260&gt;0),Inputs!G16,0))</f>
        <v>0</v>
      </c>
      <c r="AD260" s="3">
        <f>IF(Inputs!$B$27&lt;&gt;"Ready","PENDING INPUTS",IF(A260&gt;Inputs!$B$6,0,MIN((AA260+AB260+AC260),IF(Inputs!H16=1,Inputs!D16,MAX(Inputs!F16,ROUND(AA260*Inputs!E16+AB260+AC260,2))))))</f>
        <v>0</v>
      </c>
      <c r="AE260">
        <f>IF(Inputs!$B$27&lt;&gt;"Ready","PENDING INPUTS",IF(AA260&lt;=0,99,1+IF(AND(K260&gt;0,OR(Inputs!C14&gt;Inputs!C16,AND(Inputs!C14=Inputs!C16,0&lt;2))),1,0)+IF(AND(S260&gt;0,OR(Inputs!C15&gt;Inputs!C16,AND(Inputs!C15=Inputs!C16,1&lt;2))),1,0)+IF(AND(AI260&gt;0,OR(Inputs!C17&gt;Inputs!C16,AND(Inputs!C17=Inputs!C16,3&lt;2))),1,0)+IF(AND(AQ260&gt;0,OR(Inputs!C18&gt;Inputs!C16,AND(Inputs!C18=Inputs!C16,4&lt;2))),1,0)+IF(AND(AY260&gt;0,OR(Inputs!C19&gt;Inputs!C16,AND(Inputs!C19=Inputs!C16,5&lt;2))),1,0)+IF(AND(BG260&gt;0,OR(Inputs!C20&gt;Inputs!C16,AND(Inputs!C20=Inputs!C16,6&lt;2))),1,0)+IF(AND(BO260&gt;0,OR(Inputs!C21&gt;Inputs!C16,AND(Inputs!C21=Inputs!C16,7&lt;2))),1,0)+IF(AND(BW260&gt;0,OR(Inputs!C22&gt;Inputs!C16,AND(Inputs!C22=Inputs!C16,8&lt;2))),1,0)+IF(AND(CE260&gt;0,OR(Inputs!C23&gt;Inputs!C16,AND(Inputs!C23=Inputs!C16,9&lt;2))),1,0)))</f>
        <v>99</v>
      </c>
      <c r="AF260" s="3">
        <f>IF(Inputs!$B$27&lt;&gt;"Ready","PENDING INPUTS",IF(A260&gt;Inputs!$B$6,0,MIN(MAX(0,(AA260+AB260+AC260)-AD260),MAX(0,C260-D260-(IF(O260&lt;AE260,K260+L260+M260-N260,0)+IF(W260&lt;AE260,S260+T260+U260-V260,0)+IF(AE260&lt;AE260,AA260+AB260+AC260-AD260,0)+IF(AM260&lt;AE260,AI260+AJ260+AK260-AL260,0)+IF(AU260&lt;AE260,AQ260+AR260+AS260-AT260,0)+IF(BC260&lt;AE260,AY260+AZ260+BA260-BB260,0)+IF(BK260&lt;AE260,BG260+BH260+BI260-BJ260,0)+IF(BS260&lt;AE260,BO260+BP260+BQ260-BR260,0)+IF(CA260&lt;AE260,BW260+BX260+BY260-BZ260,0)+IF(CI260&lt;AE260,CE260+CF260+CG260-CH260,0))))))</f>
        <v>0</v>
      </c>
      <c r="AG260" s="3">
        <f>IF(Inputs!$B$27&lt;&gt;"Ready","PENDING INPUTS",MIN((AA260+AB260+AC260),IF(D260&gt;C260,IF(D260=0,0,AD260*C260/D260),AD260+AF260)))</f>
        <v>0</v>
      </c>
      <c r="AH260" s="3">
        <f>IF(Inputs!$B$27&lt;&gt;"Ready","PENDING INPUTS",MAX(0,(AA260+AB260+AC260)-AG260))</f>
        <v>0</v>
      </c>
      <c r="AI260" s="3">
        <f>IF(Inputs!$B$27&lt;&gt;"Ready","PENDING INPUTS",AP259)</f>
        <v>0</v>
      </c>
      <c r="AJ260" s="3">
        <f>IF(Inputs!$B$27&lt;&gt;"Ready","PENDING INPUTS",IF(A260&lt;=Inputs!$B$6,ROUND(AI260*Inputs!C17/12,2),0))</f>
        <v>0</v>
      </c>
      <c r="AK260" s="3">
        <f>IF(Inputs!$B$27&lt;&gt;"Ready","PENDING INPUTS",IF(AND(A260&lt;=Inputs!$B$6,AI260&gt;0),Inputs!G17,0))</f>
        <v>0</v>
      </c>
      <c r="AL260" s="3">
        <f>IF(Inputs!$B$27&lt;&gt;"Ready","PENDING INPUTS",IF(A260&gt;Inputs!$B$6,0,MIN((AI260+AJ260+AK260),IF(Inputs!H17=1,Inputs!D17,MAX(Inputs!F17,ROUND(AI260*Inputs!E17+AJ260+AK260,2))))))</f>
        <v>0</v>
      </c>
      <c r="AM260">
        <f>IF(Inputs!$B$27&lt;&gt;"Ready","PENDING INPUTS",IF(AI260&lt;=0,99,1+IF(AND(K260&gt;0,OR(Inputs!C14&gt;Inputs!C17,AND(Inputs!C14=Inputs!C17,0&lt;3))),1,0)+IF(AND(S260&gt;0,OR(Inputs!C15&gt;Inputs!C17,AND(Inputs!C15=Inputs!C17,1&lt;3))),1,0)+IF(AND(AA260&gt;0,OR(Inputs!C16&gt;Inputs!C17,AND(Inputs!C16=Inputs!C17,2&lt;3))),1,0)+IF(AND(AQ260&gt;0,OR(Inputs!C18&gt;Inputs!C17,AND(Inputs!C18=Inputs!C17,4&lt;3))),1,0)+IF(AND(AY260&gt;0,OR(Inputs!C19&gt;Inputs!C17,AND(Inputs!C19=Inputs!C17,5&lt;3))),1,0)+IF(AND(BG260&gt;0,OR(Inputs!C20&gt;Inputs!C17,AND(Inputs!C20=Inputs!C17,6&lt;3))),1,0)+IF(AND(BO260&gt;0,OR(Inputs!C21&gt;Inputs!C17,AND(Inputs!C21=Inputs!C17,7&lt;3))),1,0)+IF(AND(BW260&gt;0,OR(Inputs!C22&gt;Inputs!C17,AND(Inputs!C22=Inputs!C17,8&lt;3))),1,0)+IF(AND(CE260&gt;0,OR(Inputs!C23&gt;Inputs!C17,AND(Inputs!C23=Inputs!C17,9&lt;3))),1,0)))</f>
        <v>99</v>
      </c>
      <c r="AN260" s="3">
        <f>IF(Inputs!$B$27&lt;&gt;"Ready","PENDING INPUTS",IF(A260&gt;Inputs!$B$6,0,MIN(MAX(0,(AI260+AJ260+AK260)-AL260),MAX(0,C260-D260-(IF(O260&lt;AM260,K260+L260+M260-N260,0)+IF(W260&lt;AM260,S260+T260+U260-V260,0)+IF(AE260&lt;AM260,AA260+AB260+AC260-AD260,0)+IF(AM260&lt;AM260,AI260+AJ260+AK260-AL260,0)+IF(AU260&lt;AM260,AQ260+AR260+AS260-AT260,0)+IF(BC260&lt;AM260,AY260+AZ260+BA260-BB260,0)+IF(BK260&lt;AM260,BG260+BH260+BI260-BJ260,0)+IF(BS260&lt;AM260,BO260+BP260+BQ260-BR260,0)+IF(CA260&lt;AM260,BW260+BX260+BY260-BZ260,0)+IF(CI260&lt;AM260,CE260+CF260+CG260-CH260,0))))))</f>
        <v>0</v>
      </c>
      <c r="AO260" s="3">
        <f>IF(Inputs!$B$27&lt;&gt;"Ready","PENDING INPUTS",MIN((AI260+AJ260+AK260),IF(D260&gt;C260,IF(D260=0,0,AL260*C260/D260),AL260+AN260)))</f>
        <v>0</v>
      </c>
      <c r="AP260" s="3">
        <f>IF(Inputs!$B$27&lt;&gt;"Ready","PENDING INPUTS",MAX(0,(AI260+AJ260+AK260)-AO260))</f>
        <v>0</v>
      </c>
      <c r="AQ260" s="3">
        <f>IF(Inputs!$B$27&lt;&gt;"Ready","PENDING INPUTS",AX259)</f>
        <v>0</v>
      </c>
      <c r="AR260" s="3">
        <f>IF(Inputs!$B$27&lt;&gt;"Ready","PENDING INPUTS",IF(A260&lt;=Inputs!$B$6,ROUND(AQ260*Inputs!C18/12,2),0))</f>
        <v>0</v>
      </c>
      <c r="AS260" s="3">
        <f>IF(Inputs!$B$27&lt;&gt;"Ready","PENDING INPUTS",IF(AND(A260&lt;=Inputs!$B$6,AQ260&gt;0),Inputs!G18,0))</f>
        <v>0</v>
      </c>
      <c r="AT260" s="3">
        <f>IF(Inputs!$B$27&lt;&gt;"Ready","PENDING INPUTS",IF(A260&gt;Inputs!$B$6,0,MIN((AQ260+AR260+AS260),IF(Inputs!H18=1,Inputs!D18,MAX(Inputs!F18,ROUND(AQ260*Inputs!E18+AR260+AS260,2))))))</f>
        <v>0</v>
      </c>
      <c r="AU260">
        <f>IF(Inputs!$B$27&lt;&gt;"Ready","PENDING INPUTS",IF(AQ260&lt;=0,99,1+IF(AND(K260&gt;0,OR(Inputs!C14&gt;Inputs!C18,AND(Inputs!C14=Inputs!C18,0&lt;4))),1,0)+IF(AND(S260&gt;0,OR(Inputs!C15&gt;Inputs!C18,AND(Inputs!C15=Inputs!C18,1&lt;4))),1,0)+IF(AND(AA260&gt;0,OR(Inputs!C16&gt;Inputs!C18,AND(Inputs!C16=Inputs!C18,2&lt;4))),1,0)+IF(AND(AI260&gt;0,OR(Inputs!C17&gt;Inputs!C18,AND(Inputs!C17=Inputs!C18,3&lt;4))),1,0)+IF(AND(AY260&gt;0,OR(Inputs!C19&gt;Inputs!C18,AND(Inputs!C19=Inputs!C18,5&lt;4))),1,0)+IF(AND(BG260&gt;0,OR(Inputs!C20&gt;Inputs!C18,AND(Inputs!C20=Inputs!C18,6&lt;4))),1,0)+IF(AND(BO260&gt;0,OR(Inputs!C21&gt;Inputs!C18,AND(Inputs!C21=Inputs!C18,7&lt;4))),1,0)+IF(AND(BW260&gt;0,OR(Inputs!C22&gt;Inputs!C18,AND(Inputs!C22=Inputs!C18,8&lt;4))),1,0)+IF(AND(CE260&gt;0,OR(Inputs!C23&gt;Inputs!C18,AND(Inputs!C23=Inputs!C18,9&lt;4))),1,0)))</f>
        <v>99</v>
      </c>
      <c r="AV260" s="3">
        <f>IF(Inputs!$B$27&lt;&gt;"Ready","PENDING INPUTS",IF(A260&gt;Inputs!$B$6,0,MIN(MAX(0,(AQ260+AR260+AS260)-AT260),MAX(0,C260-D260-(IF(O260&lt;AU260,K260+L260+M260-N260,0)+IF(W260&lt;AU260,S260+T260+U260-V260,0)+IF(AE260&lt;AU260,AA260+AB260+AC260-AD260,0)+IF(AM260&lt;AU260,AI260+AJ260+AK260-AL260,0)+IF(AU260&lt;AU260,AQ260+AR260+AS260-AT260,0)+IF(BC260&lt;AU260,AY260+AZ260+BA260-BB260,0)+IF(BK260&lt;AU260,BG260+BH260+BI260-BJ260,0)+IF(BS260&lt;AU260,BO260+BP260+BQ260-BR260,0)+IF(CA260&lt;AU260,BW260+BX260+BY260-BZ260,0)+IF(CI260&lt;AU260,CE260+CF260+CG260-CH260,0))))))</f>
        <v>0</v>
      </c>
      <c r="AW260" s="3">
        <f>IF(Inputs!$B$27&lt;&gt;"Ready","PENDING INPUTS",MIN((AQ260+AR260+AS260),IF(D260&gt;C260,IF(D260=0,0,AT260*C260/D260),AT260+AV260)))</f>
        <v>0</v>
      </c>
      <c r="AX260" s="3">
        <f>IF(Inputs!$B$27&lt;&gt;"Ready","PENDING INPUTS",MAX(0,(AQ260+AR260+AS260)-AW260))</f>
        <v>0</v>
      </c>
      <c r="AY260" s="3">
        <f>IF(Inputs!$B$27&lt;&gt;"Ready","PENDING INPUTS",BF259)</f>
        <v>0</v>
      </c>
      <c r="AZ260" s="3">
        <f>IF(Inputs!$B$27&lt;&gt;"Ready","PENDING INPUTS",IF(A260&lt;=Inputs!$B$6,ROUND(AY260*Inputs!C19/12,2),0))</f>
        <v>0</v>
      </c>
      <c r="BA260" s="3">
        <f>IF(Inputs!$B$27&lt;&gt;"Ready","PENDING INPUTS",IF(AND(A260&lt;=Inputs!$B$6,AY260&gt;0),Inputs!G19,0))</f>
        <v>0</v>
      </c>
      <c r="BB260" s="3">
        <f>IF(Inputs!$B$27&lt;&gt;"Ready","PENDING INPUTS",IF(A260&gt;Inputs!$B$6,0,MIN((AY260+AZ260+BA260),IF(Inputs!H19=1,Inputs!D19,MAX(Inputs!F19,ROUND(AY260*Inputs!E19+AZ260+BA260,2))))))</f>
        <v>0</v>
      </c>
      <c r="BC260">
        <f>IF(Inputs!$B$27&lt;&gt;"Ready","PENDING INPUTS",IF(AY260&lt;=0,99,1+IF(AND(K260&gt;0,OR(Inputs!C14&gt;Inputs!C19,AND(Inputs!C14=Inputs!C19,0&lt;5))),1,0)+IF(AND(S260&gt;0,OR(Inputs!C15&gt;Inputs!C19,AND(Inputs!C15=Inputs!C19,1&lt;5))),1,0)+IF(AND(AA260&gt;0,OR(Inputs!C16&gt;Inputs!C19,AND(Inputs!C16=Inputs!C19,2&lt;5))),1,0)+IF(AND(AI260&gt;0,OR(Inputs!C17&gt;Inputs!C19,AND(Inputs!C17=Inputs!C19,3&lt;5))),1,0)+IF(AND(AQ260&gt;0,OR(Inputs!C18&gt;Inputs!C19,AND(Inputs!C18=Inputs!C19,4&lt;5))),1,0)+IF(AND(BG260&gt;0,OR(Inputs!C20&gt;Inputs!C19,AND(Inputs!C20=Inputs!C19,6&lt;5))),1,0)+IF(AND(BO260&gt;0,OR(Inputs!C21&gt;Inputs!C19,AND(Inputs!C21=Inputs!C19,7&lt;5))),1,0)+IF(AND(BW260&gt;0,OR(Inputs!C22&gt;Inputs!C19,AND(Inputs!C22=Inputs!C19,8&lt;5))),1,0)+IF(AND(CE260&gt;0,OR(Inputs!C23&gt;Inputs!C19,AND(Inputs!C23=Inputs!C19,9&lt;5))),1,0)))</f>
        <v>99</v>
      </c>
      <c r="BD260" s="3">
        <f>IF(Inputs!$B$27&lt;&gt;"Ready","PENDING INPUTS",IF(A260&gt;Inputs!$B$6,0,MIN(MAX(0,(AY260+AZ260+BA260)-BB260),MAX(0,C260-D260-(IF(O260&lt;BC260,K260+L260+M260-N260,0)+IF(W260&lt;BC260,S260+T260+U260-V260,0)+IF(AE260&lt;BC260,AA260+AB260+AC260-AD260,0)+IF(AM260&lt;BC260,AI260+AJ260+AK260-AL260,0)+IF(AU260&lt;BC260,AQ260+AR260+AS260-AT260,0)+IF(BC260&lt;BC260,AY260+AZ260+BA260-BB260,0)+IF(BK260&lt;BC260,BG260+BH260+BI260-BJ260,0)+IF(BS260&lt;BC260,BO260+BP260+BQ260-BR260,0)+IF(CA260&lt;BC260,BW260+BX260+BY260-BZ260,0)+IF(CI260&lt;BC260,CE260+CF260+CG260-CH260,0))))))</f>
        <v>0</v>
      </c>
      <c r="BE260" s="3">
        <f>IF(Inputs!$B$27&lt;&gt;"Ready","PENDING INPUTS",MIN((AY260+AZ260+BA260),IF(D260&gt;C260,IF(D260=0,0,BB260*C260/D260),BB260+BD260)))</f>
        <v>0</v>
      </c>
      <c r="BF260" s="3">
        <f>IF(Inputs!$B$27&lt;&gt;"Ready","PENDING INPUTS",MAX(0,(AY260+AZ260+BA260)-BE260))</f>
        <v>0</v>
      </c>
      <c r="BG260" s="3">
        <f>IF(Inputs!$B$27&lt;&gt;"Ready","PENDING INPUTS",BN259)</f>
        <v>0</v>
      </c>
      <c r="BH260" s="3">
        <f>IF(Inputs!$B$27&lt;&gt;"Ready","PENDING INPUTS",IF(A260&lt;=Inputs!$B$6,ROUND(BG260*Inputs!C20/12,2),0))</f>
        <v>0</v>
      </c>
      <c r="BI260" s="3">
        <f>IF(Inputs!$B$27&lt;&gt;"Ready","PENDING INPUTS",IF(AND(A260&lt;=Inputs!$B$6,BG260&gt;0),Inputs!G20,0))</f>
        <v>0</v>
      </c>
      <c r="BJ260" s="3">
        <f>IF(Inputs!$B$27&lt;&gt;"Ready","PENDING INPUTS",IF(A260&gt;Inputs!$B$6,0,MIN((BG260+BH260+BI260),IF(Inputs!H20=1,Inputs!D20,MAX(Inputs!F20,ROUND(BG260*Inputs!E20+BH260+BI260,2))))))</f>
        <v>0</v>
      </c>
      <c r="BK260">
        <f>IF(Inputs!$B$27&lt;&gt;"Ready","PENDING INPUTS",IF(BG260&lt;=0,99,1+IF(AND(K260&gt;0,OR(Inputs!C14&gt;Inputs!C20,AND(Inputs!C14=Inputs!C20,0&lt;6))),1,0)+IF(AND(S260&gt;0,OR(Inputs!C15&gt;Inputs!C20,AND(Inputs!C15=Inputs!C20,1&lt;6))),1,0)+IF(AND(AA260&gt;0,OR(Inputs!C16&gt;Inputs!C20,AND(Inputs!C16=Inputs!C20,2&lt;6))),1,0)+IF(AND(AI260&gt;0,OR(Inputs!C17&gt;Inputs!C20,AND(Inputs!C17=Inputs!C20,3&lt;6))),1,0)+IF(AND(AQ260&gt;0,OR(Inputs!C18&gt;Inputs!C20,AND(Inputs!C18=Inputs!C20,4&lt;6))),1,0)+IF(AND(AY260&gt;0,OR(Inputs!C19&gt;Inputs!C20,AND(Inputs!C19=Inputs!C20,5&lt;6))),1,0)+IF(AND(BO260&gt;0,OR(Inputs!C21&gt;Inputs!C20,AND(Inputs!C21=Inputs!C20,7&lt;6))),1,0)+IF(AND(BW260&gt;0,OR(Inputs!C22&gt;Inputs!C20,AND(Inputs!C22=Inputs!C20,8&lt;6))),1,0)+IF(AND(CE260&gt;0,OR(Inputs!C23&gt;Inputs!C20,AND(Inputs!C23=Inputs!C20,9&lt;6))),1,0)))</f>
        <v>99</v>
      </c>
      <c r="BL260" s="3">
        <f>IF(Inputs!$B$27&lt;&gt;"Ready","PENDING INPUTS",IF(A260&gt;Inputs!$B$6,0,MIN(MAX(0,(BG260+BH260+BI260)-BJ260),MAX(0,C260-D260-(IF(O260&lt;BK260,K260+L260+M260-N260,0)+IF(W260&lt;BK260,S260+T260+U260-V260,0)+IF(AE260&lt;BK260,AA260+AB260+AC260-AD260,0)+IF(AM260&lt;BK260,AI260+AJ260+AK260-AL260,0)+IF(AU260&lt;BK260,AQ260+AR260+AS260-AT260,0)+IF(BC260&lt;BK260,AY260+AZ260+BA260-BB260,0)+IF(BK260&lt;BK260,BG260+BH260+BI260-BJ260,0)+IF(BS260&lt;BK260,BO260+BP260+BQ260-BR260,0)+IF(CA260&lt;BK260,BW260+BX260+BY260-BZ260,0)+IF(CI260&lt;BK260,CE260+CF260+CG260-CH260,0))))))</f>
        <v>0</v>
      </c>
      <c r="BM260" s="3">
        <f>IF(Inputs!$B$27&lt;&gt;"Ready","PENDING INPUTS",MIN((BG260+BH260+BI260),IF(D260&gt;C260,IF(D260=0,0,BJ260*C260/D260),BJ260+BL260)))</f>
        <v>0</v>
      </c>
      <c r="BN260" s="3">
        <f>IF(Inputs!$B$27&lt;&gt;"Ready","PENDING INPUTS",MAX(0,(BG260+BH260+BI260)-BM260))</f>
        <v>0</v>
      </c>
      <c r="BO260" s="3">
        <f>IF(Inputs!$B$27&lt;&gt;"Ready","PENDING INPUTS",BV259)</f>
        <v>0</v>
      </c>
      <c r="BP260" s="3">
        <f>IF(Inputs!$B$27&lt;&gt;"Ready","PENDING INPUTS",IF(A260&lt;=Inputs!$B$6,ROUND(BO260*Inputs!C21/12,2),0))</f>
        <v>0</v>
      </c>
      <c r="BQ260" s="3">
        <f>IF(Inputs!$B$27&lt;&gt;"Ready","PENDING INPUTS",IF(AND(A260&lt;=Inputs!$B$6,BO260&gt;0),Inputs!G21,0))</f>
        <v>0</v>
      </c>
      <c r="BR260" s="3">
        <f>IF(Inputs!$B$27&lt;&gt;"Ready","PENDING INPUTS",IF(A260&gt;Inputs!$B$6,0,MIN((BO260+BP260+BQ260),IF(Inputs!H21=1,Inputs!D21,MAX(Inputs!F21,ROUND(BO260*Inputs!E21+BP260+BQ260,2))))))</f>
        <v>0</v>
      </c>
      <c r="BS260">
        <f>IF(Inputs!$B$27&lt;&gt;"Ready","PENDING INPUTS",IF(BO260&lt;=0,99,1+IF(AND(K260&gt;0,OR(Inputs!C14&gt;Inputs!C21,AND(Inputs!C14=Inputs!C21,0&lt;7))),1,0)+IF(AND(S260&gt;0,OR(Inputs!C15&gt;Inputs!C21,AND(Inputs!C15=Inputs!C21,1&lt;7))),1,0)+IF(AND(AA260&gt;0,OR(Inputs!C16&gt;Inputs!C21,AND(Inputs!C16=Inputs!C21,2&lt;7))),1,0)+IF(AND(AI260&gt;0,OR(Inputs!C17&gt;Inputs!C21,AND(Inputs!C17=Inputs!C21,3&lt;7))),1,0)+IF(AND(AQ260&gt;0,OR(Inputs!C18&gt;Inputs!C21,AND(Inputs!C18=Inputs!C21,4&lt;7))),1,0)+IF(AND(AY260&gt;0,OR(Inputs!C19&gt;Inputs!C21,AND(Inputs!C19=Inputs!C21,5&lt;7))),1,0)+IF(AND(BG260&gt;0,OR(Inputs!C20&gt;Inputs!C21,AND(Inputs!C20=Inputs!C21,6&lt;7))),1,0)+IF(AND(BW260&gt;0,OR(Inputs!C22&gt;Inputs!C21,AND(Inputs!C22=Inputs!C21,8&lt;7))),1,0)+IF(AND(CE260&gt;0,OR(Inputs!C23&gt;Inputs!C21,AND(Inputs!C23=Inputs!C21,9&lt;7))),1,0)))</f>
        <v>99</v>
      </c>
      <c r="BT260" s="3">
        <f>IF(Inputs!$B$27&lt;&gt;"Ready","PENDING INPUTS",IF(A260&gt;Inputs!$B$6,0,MIN(MAX(0,(BO260+BP260+BQ260)-BR260),MAX(0,C260-D260-(IF(O260&lt;BS260,K260+L260+M260-N260,0)+IF(W260&lt;BS260,S260+T260+U260-V260,0)+IF(AE260&lt;BS260,AA260+AB260+AC260-AD260,0)+IF(AM260&lt;BS260,AI260+AJ260+AK260-AL260,0)+IF(AU260&lt;BS260,AQ260+AR260+AS260-AT260,0)+IF(BC260&lt;BS260,AY260+AZ260+BA260-BB260,0)+IF(BK260&lt;BS260,BG260+BH260+BI260-BJ260,0)+IF(BS260&lt;BS260,BO260+BP260+BQ260-BR260,0)+IF(CA260&lt;BS260,BW260+BX260+BY260-BZ260,0)+IF(CI260&lt;BS260,CE260+CF260+CG260-CH260,0))))))</f>
        <v>0</v>
      </c>
      <c r="BU260" s="3">
        <f>IF(Inputs!$B$27&lt;&gt;"Ready","PENDING INPUTS",MIN((BO260+BP260+BQ260),IF(D260&gt;C260,IF(D260=0,0,BR260*C260/D260),BR260+BT260)))</f>
        <v>0</v>
      </c>
      <c r="BV260" s="3">
        <f>IF(Inputs!$B$27&lt;&gt;"Ready","PENDING INPUTS",MAX(0,(BO260+BP260+BQ260)-BU260))</f>
        <v>0</v>
      </c>
      <c r="BW260" s="3">
        <f>IF(Inputs!$B$27&lt;&gt;"Ready","PENDING INPUTS",CD259)</f>
        <v>0</v>
      </c>
      <c r="BX260" s="3">
        <f>IF(Inputs!$B$27&lt;&gt;"Ready","PENDING INPUTS",IF(A260&lt;=Inputs!$B$6,ROUND(BW260*Inputs!C22/12,2),0))</f>
        <v>0</v>
      </c>
      <c r="BY260" s="3">
        <f>IF(Inputs!$B$27&lt;&gt;"Ready","PENDING INPUTS",IF(AND(A260&lt;=Inputs!$B$6,BW260&gt;0),Inputs!G22,0))</f>
        <v>0</v>
      </c>
      <c r="BZ260" s="3">
        <f>IF(Inputs!$B$27&lt;&gt;"Ready","PENDING INPUTS",IF(A260&gt;Inputs!$B$6,0,MIN((BW260+BX260+BY260),IF(Inputs!H22=1,Inputs!D22,MAX(Inputs!F22,ROUND(BW260*Inputs!E22+BX260+BY260,2))))))</f>
        <v>0</v>
      </c>
      <c r="CA260">
        <f>IF(Inputs!$B$27&lt;&gt;"Ready","PENDING INPUTS",IF(BW260&lt;=0,99,1+IF(AND(K260&gt;0,OR(Inputs!C14&gt;Inputs!C22,AND(Inputs!C14=Inputs!C22,0&lt;8))),1,0)+IF(AND(S260&gt;0,OR(Inputs!C15&gt;Inputs!C22,AND(Inputs!C15=Inputs!C22,1&lt;8))),1,0)+IF(AND(AA260&gt;0,OR(Inputs!C16&gt;Inputs!C22,AND(Inputs!C16=Inputs!C22,2&lt;8))),1,0)+IF(AND(AI260&gt;0,OR(Inputs!C17&gt;Inputs!C22,AND(Inputs!C17=Inputs!C22,3&lt;8))),1,0)+IF(AND(AQ260&gt;0,OR(Inputs!C18&gt;Inputs!C22,AND(Inputs!C18=Inputs!C22,4&lt;8))),1,0)+IF(AND(AY260&gt;0,OR(Inputs!C19&gt;Inputs!C22,AND(Inputs!C19=Inputs!C22,5&lt;8))),1,0)+IF(AND(BG260&gt;0,OR(Inputs!C20&gt;Inputs!C22,AND(Inputs!C20=Inputs!C22,6&lt;8))),1,0)+IF(AND(BO260&gt;0,OR(Inputs!C21&gt;Inputs!C22,AND(Inputs!C21=Inputs!C22,7&lt;8))),1,0)+IF(AND(CE260&gt;0,OR(Inputs!C23&gt;Inputs!C22,AND(Inputs!C23=Inputs!C22,9&lt;8))),1,0)))</f>
        <v>99</v>
      </c>
      <c r="CB260" s="3">
        <f>IF(Inputs!$B$27&lt;&gt;"Ready","PENDING INPUTS",IF(A260&gt;Inputs!$B$6,0,MIN(MAX(0,(BW260+BX260+BY260)-BZ260),MAX(0,C260-D260-(IF(O260&lt;CA260,K260+L260+M260-N260,0)+IF(W260&lt;CA260,S260+T260+U260-V260,0)+IF(AE260&lt;CA260,AA260+AB260+AC260-AD260,0)+IF(AM260&lt;CA260,AI260+AJ260+AK260-AL260,0)+IF(AU260&lt;CA260,AQ260+AR260+AS260-AT260,0)+IF(BC260&lt;CA260,AY260+AZ260+BA260-BB260,0)+IF(BK260&lt;CA260,BG260+BH260+BI260-BJ260,0)+IF(BS260&lt;CA260,BO260+BP260+BQ260-BR260,0)+IF(CA260&lt;CA260,BW260+BX260+BY260-BZ260,0)+IF(CI260&lt;CA260,CE260+CF260+CG260-CH260,0))))))</f>
        <v>0</v>
      </c>
      <c r="CC260" s="3">
        <f>IF(Inputs!$B$27&lt;&gt;"Ready","PENDING INPUTS",MIN((BW260+BX260+BY260),IF(D260&gt;C260,IF(D260=0,0,BZ260*C260/D260),BZ260+CB260)))</f>
        <v>0</v>
      </c>
      <c r="CD260" s="3">
        <f>IF(Inputs!$B$27&lt;&gt;"Ready","PENDING INPUTS",MAX(0,(BW260+BX260+BY260)-CC260))</f>
        <v>0</v>
      </c>
      <c r="CE260" s="3">
        <f>IF(Inputs!$B$27&lt;&gt;"Ready","PENDING INPUTS",CL259)</f>
        <v>0</v>
      </c>
      <c r="CF260" s="3">
        <f>IF(Inputs!$B$27&lt;&gt;"Ready","PENDING INPUTS",IF(A260&lt;=Inputs!$B$6,ROUND(CE260*Inputs!C23/12,2),0))</f>
        <v>0</v>
      </c>
      <c r="CG260" s="3">
        <f>IF(Inputs!$B$27&lt;&gt;"Ready","PENDING INPUTS",IF(AND(A260&lt;=Inputs!$B$6,CE260&gt;0),Inputs!G23,0))</f>
        <v>0</v>
      </c>
      <c r="CH260" s="3">
        <f>IF(Inputs!$B$27&lt;&gt;"Ready","PENDING INPUTS",IF(A260&gt;Inputs!$B$6,0,MIN((CE260+CF260+CG260),IF(Inputs!H23=1,Inputs!D23,MAX(Inputs!F23,ROUND(CE260*Inputs!E23+CF260+CG260,2))))))</f>
        <v>0</v>
      </c>
      <c r="CI260">
        <f>IF(Inputs!$B$27&lt;&gt;"Ready","PENDING INPUTS",IF(CE260&lt;=0,99,1+IF(AND(K260&gt;0,OR(Inputs!C14&gt;Inputs!C23,AND(Inputs!C14=Inputs!C23,0&lt;9))),1,0)+IF(AND(S260&gt;0,OR(Inputs!C15&gt;Inputs!C23,AND(Inputs!C15=Inputs!C23,1&lt;9))),1,0)+IF(AND(AA260&gt;0,OR(Inputs!C16&gt;Inputs!C23,AND(Inputs!C16=Inputs!C23,2&lt;9))),1,0)+IF(AND(AI260&gt;0,OR(Inputs!C17&gt;Inputs!C23,AND(Inputs!C17=Inputs!C23,3&lt;9))),1,0)+IF(AND(AQ260&gt;0,OR(Inputs!C18&gt;Inputs!C23,AND(Inputs!C18=Inputs!C23,4&lt;9))),1,0)+IF(AND(AY260&gt;0,OR(Inputs!C19&gt;Inputs!C23,AND(Inputs!C19=Inputs!C23,5&lt;9))),1,0)+IF(AND(BG260&gt;0,OR(Inputs!C20&gt;Inputs!C23,AND(Inputs!C20=Inputs!C23,6&lt;9))),1,0)+IF(AND(BO260&gt;0,OR(Inputs!C21&gt;Inputs!C23,AND(Inputs!C21=Inputs!C23,7&lt;9))),1,0)+IF(AND(BW260&gt;0,OR(Inputs!C22&gt;Inputs!C23,AND(Inputs!C22=Inputs!C23,8&lt;9))),1,0)))</f>
        <v>99</v>
      </c>
      <c r="CJ260" s="3">
        <f>IF(Inputs!$B$27&lt;&gt;"Ready","PENDING INPUTS",IF(A260&gt;Inputs!$B$6,0,MIN(MAX(0,(CE260+CF260+CG260)-CH260),MAX(0,C260-D260-(IF(O260&lt;CI260,K260+L260+M260-N260,0)+IF(W260&lt;CI260,S260+T260+U260-V260,0)+IF(AE260&lt;CI260,AA260+AB260+AC260-AD260,0)+IF(AM260&lt;CI260,AI260+AJ260+AK260-AL260,0)+IF(AU260&lt;CI260,AQ260+AR260+AS260-AT260,0)+IF(BC260&lt;CI260,AY260+AZ260+BA260-BB260,0)+IF(BK260&lt;CI260,BG260+BH260+BI260-BJ260,0)+IF(BS260&lt;CI260,BO260+BP260+BQ260-BR260,0)+IF(CA260&lt;CI260,BW260+BX260+BY260-BZ260,0)+IF(CI260&lt;CI260,CE260+CF260+CG260-CH260,0))))))</f>
        <v>0</v>
      </c>
      <c r="CK260" s="3">
        <f>IF(Inputs!$B$27&lt;&gt;"Ready","PENDING INPUTS",MIN((CE260+CF260+CG260),IF(D260&gt;C260,IF(D260=0,0,CH260*C260/D260),CH260+CJ260)))</f>
        <v>0</v>
      </c>
      <c r="CL260" s="3">
        <f>IF(Inputs!$B$27&lt;&gt;"Ready","PENDING INPUTS",MAX(0,(CE260+CF260+CG260)-CK260))</f>
        <v>0</v>
      </c>
    </row>
    <row r="261" spans="1:90" ht="27.95" customHeight="1" x14ac:dyDescent="0.25">
      <c r="A261">
        <v>257</v>
      </c>
      <c r="B261" s="13">
        <f>IF(Inputs!$B$27&lt;&gt;"Ready","PENDING INPUTS",EDATE(Inputs!$B$5,A261-1))</f>
        <v>54089</v>
      </c>
      <c r="C261" s="3">
        <f>IF(Inputs!$B$27&lt;&gt;"Ready","PENDING INPUTS",IF(A261&lt;=Inputs!$B$6,MAX(0,Inputs!$B$4+IF(A261=Inputs!$B$7,Inputs!$B$8,0)+IF(A261=Inputs!$B$9,Inputs!$B$10,0)),0))</f>
        <v>0</v>
      </c>
      <c r="D261" s="3">
        <f>IF(Inputs!$B$27&lt;&gt;"Ready","PENDING INPUTS",SUM(N261,V261,AD261,AL261,AT261,BB261,BJ261,BR261,BZ261,CH261))</f>
        <v>0</v>
      </c>
      <c r="E261" s="3">
        <f>IF(Inputs!$B$27&lt;&gt;"Ready","PENDING INPUTS",MAX(0,D261-C261))</f>
        <v>0</v>
      </c>
      <c r="F261" s="3">
        <f>IF(Inputs!$B$27&lt;&gt;"Ready","PENDING INPUTS",SUM(Q261,Y261,AG261,AO261,AW261,BE261,BM261,BU261,CC261,CK261))</f>
        <v>0</v>
      </c>
      <c r="G261" s="3">
        <f>IF(Inputs!$B$27&lt;&gt;"Ready","PENDING INPUTS",SUM(L261,T261,AB261,AJ261,AR261,AZ261,BH261,BP261,BX261,CF261))</f>
        <v>0</v>
      </c>
      <c r="H261" s="3">
        <f>IF(Inputs!$B$27&lt;&gt;"Ready","PENDING INPUTS",SUM(M261,U261,AC261,AK261,AS261,BA261,BI261,BQ261,BY261,CG261))</f>
        <v>0</v>
      </c>
      <c r="I261" s="3">
        <f>IF(Inputs!$B$27&lt;&gt;"Ready","PENDING INPUTS",SUM(R261,Z261,AH261,AP261,AX261,BF261,BN261,BV261,CD261,CL261))</f>
        <v>0</v>
      </c>
      <c r="J261" t="str">
        <f>IF(Inputs!$B$27&lt;&gt;"Ready","PENDING INPUTS",IF(A261&gt;Inputs!$B$6,"Beyond horizon",IF(E261&gt;0.005,"MINIMUM SHORTFALL",IF(I261&lt;0.005,"Paid off","In progress"))))</f>
        <v>Beyond horizon</v>
      </c>
      <c r="K261" s="3">
        <f>IF(Inputs!$B$27&lt;&gt;"Ready","PENDING INPUTS",R260)</f>
        <v>0</v>
      </c>
      <c r="L261" s="3">
        <f>IF(Inputs!$B$27&lt;&gt;"Ready","PENDING INPUTS",IF(A261&lt;=Inputs!$B$6,ROUND(K261*Inputs!C14/12,2),0))</f>
        <v>0</v>
      </c>
      <c r="M261" s="3">
        <f>IF(Inputs!$B$27&lt;&gt;"Ready","PENDING INPUTS",IF(AND(A261&lt;=Inputs!$B$6,K261&gt;0),Inputs!G14,0))</f>
        <v>0</v>
      </c>
      <c r="N261" s="3">
        <f>IF(Inputs!$B$27&lt;&gt;"Ready","PENDING INPUTS",IF(A261&gt;Inputs!$B$6,0,MIN((K261+L261+M261),IF(Inputs!H14=1,Inputs!D14,MAX(Inputs!F14,ROUND(K261*Inputs!E14+L261+M261,2))))))</f>
        <v>0</v>
      </c>
      <c r="O261">
        <f>IF(Inputs!$B$27&lt;&gt;"Ready","PENDING INPUTS",IF(K261&lt;=0,99,1+IF(AND(S261&gt;0,OR(Inputs!C15&gt;Inputs!C14,AND(Inputs!C15=Inputs!C14,1&lt;0))),1,0)+IF(AND(AA261&gt;0,OR(Inputs!C16&gt;Inputs!C14,AND(Inputs!C16=Inputs!C14,2&lt;0))),1,0)+IF(AND(AI261&gt;0,OR(Inputs!C17&gt;Inputs!C14,AND(Inputs!C17=Inputs!C14,3&lt;0))),1,0)+IF(AND(AQ261&gt;0,OR(Inputs!C18&gt;Inputs!C14,AND(Inputs!C18=Inputs!C14,4&lt;0))),1,0)+IF(AND(AY261&gt;0,OR(Inputs!C19&gt;Inputs!C14,AND(Inputs!C19=Inputs!C14,5&lt;0))),1,0)+IF(AND(BG261&gt;0,OR(Inputs!C20&gt;Inputs!C14,AND(Inputs!C20=Inputs!C14,6&lt;0))),1,0)+IF(AND(BO261&gt;0,OR(Inputs!C21&gt;Inputs!C14,AND(Inputs!C21=Inputs!C14,7&lt;0))),1,0)+IF(AND(BW261&gt;0,OR(Inputs!C22&gt;Inputs!C14,AND(Inputs!C22=Inputs!C14,8&lt;0))),1,0)+IF(AND(CE261&gt;0,OR(Inputs!C23&gt;Inputs!C14,AND(Inputs!C23=Inputs!C14,9&lt;0))),1,0)))</f>
        <v>99</v>
      </c>
      <c r="P261" s="3">
        <f>IF(Inputs!$B$27&lt;&gt;"Ready","PENDING INPUTS",IF(A261&gt;Inputs!$B$6,0,MIN(MAX(0,(K261+L261+M261)-N261),MAX(0,C261-D261-(IF(O261&lt;O261,K261+L261+M261-N261,0)+IF(W261&lt;O261,S261+T261+U261-V261,0)+IF(AE261&lt;O261,AA261+AB261+AC261-AD261,0)+IF(AM261&lt;O261,AI261+AJ261+AK261-AL261,0)+IF(AU261&lt;O261,AQ261+AR261+AS261-AT261,0)+IF(BC261&lt;O261,AY261+AZ261+BA261-BB261,0)+IF(BK261&lt;O261,BG261+BH261+BI261-BJ261,0)+IF(BS261&lt;O261,BO261+BP261+BQ261-BR261,0)+IF(CA261&lt;O261,BW261+BX261+BY261-BZ261,0)+IF(CI261&lt;O261,CE261+CF261+CG261-CH261,0))))))</f>
        <v>0</v>
      </c>
      <c r="Q261" s="3">
        <f>IF(Inputs!$B$27&lt;&gt;"Ready","PENDING INPUTS",MIN((K261+L261+M261),IF(D261&gt;C261,IF(D261=0,0,N261*C261/D261),N261+P261)))</f>
        <v>0</v>
      </c>
      <c r="R261" s="3">
        <f>IF(Inputs!$B$27&lt;&gt;"Ready","PENDING INPUTS",MAX(0,(K261+L261+M261)-Q261))</f>
        <v>0</v>
      </c>
      <c r="S261" s="3">
        <f>IF(Inputs!$B$27&lt;&gt;"Ready","PENDING INPUTS",Z260)</f>
        <v>0</v>
      </c>
      <c r="T261" s="3">
        <f>IF(Inputs!$B$27&lt;&gt;"Ready","PENDING INPUTS",IF(A261&lt;=Inputs!$B$6,ROUND(S261*Inputs!C15/12,2),0))</f>
        <v>0</v>
      </c>
      <c r="U261" s="3">
        <f>IF(Inputs!$B$27&lt;&gt;"Ready","PENDING INPUTS",IF(AND(A261&lt;=Inputs!$B$6,S261&gt;0),Inputs!G15,0))</f>
        <v>0</v>
      </c>
      <c r="V261" s="3">
        <f>IF(Inputs!$B$27&lt;&gt;"Ready","PENDING INPUTS",IF(A261&gt;Inputs!$B$6,0,MIN((S261+T261+U261),IF(Inputs!H15=1,Inputs!D15,MAX(Inputs!F15,ROUND(S261*Inputs!E15+T261+U261,2))))))</f>
        <v>0</v>
      </c>
      <c r="W261">
        <f>IF(Inputs!$B$27&lt;&gt;"Ready","PENDING INPUTS",IF(S261&lt;=0,99,1+IF(AND(K261&gt;0,OR(Inputs!C14&gt;Inputs!C15,AND(Inputs!C14=Inputs!C15,0&lt;1))),1,0)+IF(AND(AA261&gt;0,OR(Inputs!C16&gt;Inputs!C15,AND(Inputs!C16=Inputs!C15,2&lt;1))),1,0)+IF(AND(AI261&gt;0,OR(Inputs!C17&gt;Inputs!C15,AND(Inputs!C17=Inputs!C15,3&lt;1))),1,0)+IF(AND(AQ261&gt;0,OR(Inputs!C18&gt;Inputs!C15,AND(Inputs!C18=Inputs!C15,4&lt;1))),1,0)+IF(AND(AY261&gt;0,OR(Inputs!C19&gt;Inputs!C15,AND(Inputs!C19=Inputs!C15,5&lt;1))),1,0)+IF(AND(BG261&gt;0,OR(Inputs!C20&gt;Inputs!C15,AND(Inputs!C20=Inputs!C15,6&lt;1))),1,0)+IF(AND(BO261&gt;0,OR(Inputs!C21&gt;Inputs!C15,AND(Inputs!C21=Inputs!C15,7&lt;1))),1,0)+IF(AND(BW261&gt;0,OR(Inputs!C22&gt;Inputs!C15,AND(Inputs!C22=Inputs!C15,8&lt;1))),1,0)+IF(AND(CE261&gt;0,OR(Inputs!C23&gt;Inputs!C15,AND(Inputs!C23=Inputs!C15,9&lt;1))),1,0)))</f>
        <v>99</v>
      </c>
      <c r="X261" s="3">
        <f>IF(Inputs!$B$27&lt;&gt;"Ready","PENDING INPUTS",IF(A261&gt;Inputs!$B$6,0,MIN(MAX(0,(S261+T261+U261)-V261),MAX(0,C261-D261-(IF(O261&lt;W261,K261+L261+M261-N261,0)+IF(W261&lt;W261,S261+T261+U261-V261,0)+IF(AE261&lt;W261,AA261+AB261+AC261-AD261,0)+IF(AM261&lt;W261,AI261+AJ261+AK261-AL261,0)+IF(AU261&lt;W261,AQ261+AR261+AS261-AT261,0)+IF(BC261&lt;W261,AY261+AZ261+BA261-BB261,0)+IF(BK261&lt;W261,BG261+BH261+BI261-BJ261,0)+IF(BS261&lt;W261,BO261+BP261+BQ261-BR261,0)+IF(CA261&lt;W261,BW261+BX261+BY261-BZ261,0)+IF(CI261&lt;W261,CE261+CF261+CG261-CH261,0))))))</f>
        <v>0</v>
      </c>
      <c r="Y261" s="3">
        <f>IF(Inputs!$B$27&lt;&gt;"Ready","PENDING INPUTS",MIN((S261+T261+U261),IF(D261&gt;C261,IF(D261=0,0,V261*C261/D261),V261+X261)))</f>
        <v>0</v>
      </c>
      <c r="Z261" s="3">
        <f>IF(Inputs!$B$27&lt;&gt;"Ready","PENDING INPUTS",MAX(0,(S261+T261+U261)-Y261))</f>
        <v>0</v>
      </c>
      <c r="AA261" s="3">
        <f>IF(Inputs!$B$27&lt;&gt;"Ready","PENDING INPUTS",AH260)</f>
        <v>0</v>
      </c>
      <c r="AB261" s="3">
        <f>IF(Inputs!$B$27&lt;&gt;"Ready","PENDING INPUTS",IF(A261&lt;=Inputs!$B$6,ROUND(AA261*Inputs!C16/12,2),0))</f>
        <v>0</v>
      </c>
      <c r="AC261" s="3">
        <f>IF(Inputs!$B$27&lt;&gt;"Ready","PENDING INPUTS",IF(AND(A261&lt;=Inputs!$B$6,AA261&gt;0),Inputs!G16,0))</f>
        <v>0</v>
      </c>
      <c r="AD261" s="3">
        <f>IF(Inputs!$B$27&lt;&gt;"Ready","PENDING INPUTS",IF(A261&gt;Inputs!$B$6,0,MIN((AA261+AB261+AC261),IF(Inputs!H16=1,Inputs!D16,MAX(Inputs!F16,ROUND(AA261*Inputs!E16+AB261+AC261,2))))))</f>
        <v>0</v>
      </c>
      <c r="AE261">
        <f>IF(Inputs!$B$27&lt;&gt;"Ready","PENDING INPUTS",IF(AA261&lt;=0,99,1+IF(AND(K261&gt;0,OR(Inputs!C14&gt;Inputs!C16,AND(Inputs!C14=Inputs!C16,0&lt;2))),1,0)+IF(AND(S261&gt;0,OR(Inputs!C15&gt;Inputs!C16,AND(Inputs!C15=Inputs!C16,1&lt;2))),1,0)+IF(AND(AI261&gt;0,OR(Inputs!C17&gt;Inputs!C16,AND(Inputs!C17=Inputs!C16,3&lt;2))),1,0)+IF(AND(AQ261&gt;0,OR(Inputs!C18&gt;Inputs!C16,AND(Inputs!C18=Inputs!C16,4&lt;2))),1,0)+IF(AND(AY261&gt;0,OR(Inputs!C19&gt;Inputs!C16,AND(Inputs!C19=Inputs!C16,5&lt;2))),1,0)+IF(AND(BG261&gt;0,OR(Inputs!C20&gt;Inputs!C16,AND(Inputs!C20=Inputs!C16,6&lt;2))),1,0)+IF(AND(BO261&gt;0,OR(Inputs!C21&gt;Inputs!C16,AND(Inputs!C21=Inputs!C16,7&lt;2))),1,0)+IF(AND(BW261&gt;0,OR(Inputs!C22&gt;Inputs!C16,AND(Inputs!C22=Inputs!C16,8&lt;2))),1,0)+IF(AND(CE261&gt;0,OR(Inputs!C23&gt;Inputs!C16,AND(Inputs!C23=Inputs!C16,9&lt;2))),1,0)))</f>
        <v>99</v>
      </c>
      <c r="AF261" s="3">
        <f>IF(Inputs!$B$27&lt;&gt;"Ready","PENDING INPUTS",IF(A261&gt;Inputs!$B$6,0,MIN(MAX(0,(AA261+AB261+AC261)-AD261),MAX(0,C261-D261-(IF(O261&lt;AE261,K261+L261+M261-N261,0)+IF(W261&lt;AE261,S261+T261+U261-V261,0)+IF(AE261&lt;AE261,AA261+AB261+AC261-AD261,0)+IF(AM261&lt;AE261,AI261+AJ261+AK261-AL261,0)+IF(AU261&lt;AE261,AQ261+AR261+AS261-AT261,0)+IF(BC261&lt;AE261,AY261+AZ261+BA261-BB261,0)+IF(BK261&lt;AE261,BG261+BH261+BI261-BJ261,0)+IF(BS261&lt;AE261,BO261+BP261+BQ261-BR261,0)+IF(CA261&lt;AE261,BW261+BX261+BY261-BZ261,0)+IF(CI261&lt;AE261,CE261+CF261+CG261-CH261,0))))))</f>
        <v>0</v>
      </c>
      <c r="AG261" s="3">
        <f>IF(Inputs!$B$27&lt;&gt;"Ready","PENDING INPUTS",MIN((AA261+AB261+AC261),IF(D261&gt;C261,IF(D261=0,0,AD261*C261/D261),AD261+AF261)))</f>
        <v>0</v>
      </c>
      <c r="AH261" s="3">
        <f>IF(Inputs!$B$27&lt;&gt;"Ready","PENDING INPUTS",MAX(0,(AA261+AB261+AC261)-AG261))</f>
        <v>0</v>
      </c>
      <c r="AI261" s="3">
        <f>IF(Inputs!$B$27&lt;&gt;"Ready","PENDING INPUTS",AP260)</f>
        <v>0</v>
      </c>
      <c r="AJ261" s="3">
        <f>IF(Inputs!$B$27&lt;&gt;"Ready","PENDING INPUTS",IF(A261&lt;=Inputs!$B$6,ROUND(AI261*Inputs!C17/12,2),0))</f>
        <v>0</v>
      </c>
      <c r="AK261" s="3">
        <f>IF(Inputs!$B$27&lt;&gt;"Ready","PENDING INPUTS",IF(AND(A261&lt;=Inputs!$B$6,AI261&gt;0),Inputs!G17,0))</f>
        <v>0</v>
      </c>
      <c r="AL261" s="3">
        <f>IF(Inputs!$B$27&lt;&gt;"Ready","PENDING INPUTS",IF(A261&gt;Inputs!$B$6,0,MIN((AI261+AJ261+AK261),IF(Inputs!H17=1,Inputs!D17,MAX(Inputs!F17,ROUND(AI261*Inputs!E17+AJ261+AK261,2))))))</f>
        <v>0</v>
      </c>
      <c r="AM261">
        <f>IF(Inputs!$B$27&lt;&gt;"Ready","PENDING INPUTS",IF(AI261&lt;=0,99,1+IF(AND(K261&gt;0,OR(Inputs!C14&gt;Inputs!C17,AND(Inputs!C14=Inputs!C17,0&lt;3))),1,0)+IF(AND(S261&gt;0,OR(Inputs!C15&gt;Inputs!C17,AND(Inputs!C15=Inputs!C17,1&lt;3))),1,0)+IF(AND(AA261&gt;0,OR(Inputs!C16&gt;Inputs!C17,AND(Inputs!C16=Inputs!C17,2&lt;3))),1,0)+IF(AND(AQ261&gt;0,OR(Inputs!C18&gt;Inputs!C17,AND(Inputs!C18=Inputs!C17,4&lt;3))),1,0)+IF(AND(AY261&gt;0,OR(Inputs!C19&gt;Inputs!C17,AND(Inputs!C19=Inputs!C17,5&lt;3))),1,0)+IF(AND(BG261&gt;0,OR(Inputs!C20&gt;Inputs!C17,AND(Inputs!C20=Inputs!C17,6&lt;3))),1,0)+IF(AND(BO261&gt;0,OR(Inputs!C21&gt;Inputs!C17,AND(Inputs!C21=Inputs!C17,7&lt;3))),1,0)+IF(AND(BW261&gt;0,OR(Inputs!C22&gt;Inputs!C17,AND(Inputs!C22=Inputs!C17,8&lt;3))),1,0)+IF(AND(CE261&gt;0,OR(Inputs!C23&gt;Inputs!C17,AND(Inputs!C23=Inputs!C17,9&lt;3))),1,0)))</f>
        <v>99</v>
      </c>
      <c r="AN261" s="3">
        <f>IF(Inputs!$B$27&lt;&gt;"Ready","PENDING INPUTS",IF(A261&gt;Inputs!$B$6,0,MIN(MAX(0,(AI261+AJ261+AK261)-AL261),MAX(0,C261-D261-(IF(O261&lt;AM261,K261+L261+M261-N261,0)+IF(W261&lt;AM261,S261+T261+U261-V261,0)+IF(AE261&lt;AM261,AA261+AB261+AC261-AD261,0)+IF(AM261&lt;AM261,AI261+AJ261+AK261-AL261,0)+IF(AU261&lt;AM261,AQ261+AR261+AS261-AT261,0)+IF(BC261&lt;AM261,AY261+AZ261+BA261-BB261,0)+IF(BK261&lt;AM261,BG261+BH261+BI261-BJ261,0)+IF(BS261&lt;AM261,BO261+BP261+BQ261-BR261,0)+IF(CA261&lt;AM261,BW261+BX261+BY261-BZ261,0)+IF(CI261&lt;AM261,CE261+CF261+CG261-CH261,0))))))</f>
        <v>0</v>
      </c>
      <c r="AO261" s="3">
        <f>IF(Inputs!$B$27&lt;&gt;"Ready","PENDING INPUTS",MIN((AI261+AJ261+AK261),IF(D261&gt;C261,IF(D261=0,0,AL261*C261/D261),AL261+AN261)))</f>
        <v>0</v>
      </c>
      <c r="AP261" s="3">
        <f>IF(Inputs!$B$27&lt;&gt;"Ready","PENDING INPUTS",MAX(0,(AI261+AJ261+AK261)-AO261))</f>
        <v>0</v>
      </c>
      <c r="AQ261" s="3">
        <f>IF(Inputs!$B$27&lt;&gt;"Ready","PENDING INPUTS",AX260)</f>
        <v>0</v>
      </c>
      <c r="AR261" s="3">
        <f>IF(Inputs!$B$27&lt;&gt;"Ready","PENDING INPUTS",IF(A261&lt;=Inputs!$B$6,ROUND(AQ261*Inputs!C18/12,2),0))</f>
        <v>0</v>
      </c>
      <c r="AS261" s="3">
        <f>IF(Inputs!$B$27&lt;&gt;"Ready","PENDING INPUTS",IF(AND(A261&lt;=Inputs!$B$6,AQ261&gt;0),Inputs!G18,0))</f>
        <v>0</v>
      </c>
      <c r="AT261" s="3">
        <f>IF(Inputs!$B$27&lt;&gt;"Ready","PENDING INPUTS",IF(A261&gt;Inputs!$B$6,0,MIN((AQ261+AR261+AS261),IF(Inputs!H18=1,Inputs!D18,MAX(Inputs!F18,ROUND(AQ261*Inputs!E18+AR261+AS261,2))))))</f>
        <v>0</v>
      </c>
      <c r="AU261">
        <f>IF(Inputs!$B$27&lt;&gt;"Ready","PENDING INPUTS",IF(AQ261&lt;=0,99,1+IF(AND(K261&gt;0,OR(Inputs!C14&gt;Inputs!C18,AND(Inputs!C14=Inputs!C18,0&lt;4))),1,0)+IF(AND(S261&gt;0,OR(Inputs!C15&gt;Inputs!C18,AND(Inputs!C15=Inputs!C18,1&lt;4))),1,0)+IF(AND(AA261&gt;0,OR(Inputs!C16&gt;Inputs!C18,AND(Inputs!C16=Inputs!C18,2&lt;4))),1,0)+IF(AND(AI261&gt;0,OR(Inputs!C17&gt;Inputs!C18,AND(Inputs!C17=Inputs!C18,3&lt;4))),1,0)+IF(AND(AY261&gt;0,OR(Inputs!C19&gt;Inputs!C18,AND(Inputs!C19=Inputs!C18,5&lt;4))),1,0)+IF(AND(BG261&gt;0,OR(Inputs!C20&gt;Inputs!C18,AND(Inputs!C20=Inputs!C18,6&lt;4))),1,0)+IF(AND(BO261&gt;0,OR(Inputs!C21&gt;Inputs!C18,AND(Inputs!C21=Inputs!C18,7&lt;4))),1,0)+IF(AND(BW261&gt;0,OR(Inputs!C22&gt;Inputs!C18,AND(Inputs!C22=Inputs!C18,8&lt;4))),1,0)+IF(AND(CE261&gt;0,OR(Inputs!C23&gt;Inputs!C18,AND(Inputs!C23=Inputs!C18,9&lt;4))),1,0)))</f>
        <v>99</v>
      </c>
      <c r="AV261" s="3">
        <f>IF(Inputs!$B$27&lt;&gt;"Ready","PENDING INPUTS",IF(A261&gt;Inputs!$B$6,0,MIN(MAX(0,(AQ261+AR261+AS261)-AT261),MAX(0,C261-D261-(IF(O261&lt;AU261,K261+L261+M261-N261,0)+IF(W261&lt;AU261,S261+T261+U261-V261,0)+IF(AE261&lt;AU261,AA261+AB261+AC261-AD261,0)+IF(AM261&lt;AU261,AI261+AJ261+AK261-AL261,0)+IF(AU261&lt;AU261,AQ261+AR261+AS261-AT261,0)+IF(BC261&lt;AU261,AY261+AZ261+BA261-BB261,0)+IF(BK261&lt;AU261,BG261+BH261+BI261-BJ261,0)+IF(BS261&lt;AU261,BO261+BP261+BQ261-BR261,0)+IF(CA261&lt;AU261,BW261+BX261+BY261-BZ261,0)+IF(CI261&lt;AU261,CE261+CF261+CG261-CH261,0))))))</f>
        <v>0</v>
      </c>
      <c r="AW261" s="3">
        <f>IF(Inputs!$B$27&lt;&gt;"Ready","PENDING INPUTS",MIN((AQ261+AR261+AS261),IF(D261&gt;C261,IF(D261=0,0,AT261*C261/D261),AT261+AV261)))</f>
        <v>0</v>
      </c>
      <c r="AX261" s="3">
        <f>IF(Inputs!$B$27&lt;&gt;"Ready","PENDING INPUTS",MAX(0,(AQ261+AR261+AS261)-AW261))</f>
        <v>0</v>
      </c>
      <c r="AY261" s="3">
        <f>IF(Inputs!$B$27&lt;&gt;"Ready","PENDING INPUTS",BF260)</f>
        <v>0</v>
      </c>
      <c r="AZ261" s="3">
        <f>IF(Inputs!$B$27&lt;&gt;"Ready","PENDING INPUTS",IF(A261&lt;=Inputs!$B$6,ROUND(AY261*Inputs!C19/12,2),0))</f>
        <v>0</v>
      </c>
      <c r="BA261" s="3">
        <f>IF(Inputs!$B$27&lt;&gt;"Ready","PENDING INPUTS",IF(AND(A261&lt;=Inputs!$B$6,AY261&gt;0),Inputs!G19,0))</f>
        <v>0</v>
      </c>
      <c r="BB261" s="3">
        <f>IF(Inputs!$B$27&lt;&gt;"Ready","PENDING INPUTS",IF(A261&gt;Inputs!$B$6,0,MIN((AY261+AZ261+BA261),IF(Inputs!H19=1,Inputs!D19,MAX(Inputs!F19,ROUND(AY261*Inputs!E19+AZ261+BA261,2))))))</f>
        <v>0</v>
      </c>
      <c r="BC261">
        <f>IF(Inputs!$B$27&lt;&gt;"Ready","PENDING INPUTS",IF(AY261&lt;=0,99,1+IF(AND(K261&gt;0,OR(Inputs!C14&gt;Inputs!C19,AND(Inputs!C14=Inputs!C19,0&lt;5))),1,0)+IF(AND(S261&gt;0,OR(Inputs!C15&gt;Inputs!C19,AND(Inputs!C15=Inputs!C19,1&lt;5))),1,0)+IF(AND(AA261&gt;0,OR(Inputs!C16&gt;Inputs!C19,AND(Inputs!C16=Inputs!C19,2&lt;5))),1,0)+IF(AND(AI261&gt;0,OR(Inputs!C17&gt;Inputs!C19,AND(Inputs!C17=Inputs!C19,3&lt;5))),1,0)+IF(AND(AQ261&gt;0,OR(Inputs!C18&gt;Inputs!C19,AND(Inputs!C18=Inputs!C19,4&lt;5))),1,0)+IF(AND(BG261&gt;0,OR(Inputs!C20&gt;Inputs!C19,AND(Inputs!C20=Inputs!C19,6&lt;5))),1,0)+IF(AND(BO261&gt;0,OR(Inputs!C21&gt;Inputs!C19,AND(Inputs!C21=Inputs!C19,7&lt;5))),1,0)+IF(AND(BW261&gt;0,OR(Inputs!C22&gt;Inputs!C19,AND(Inputs!C22=Inputs!C19,8&lt;5))),1,0)+IF(AND(CE261&gt;0,OR(Inputs!C23&gt;Inputs!C19,AND(Inputs!C23=Inputs!C19,9&lt;5))),1,0)))</f>
        <v>99</v>
      </c>
      <c r="BD261" s="3">
        <f>IF(Inputs!$B$27&lt;&gt;"Ready","PENDING INPUTS",IF(A261&gt;Inputs!$B$6,0,MIN(MAX(0,(AY261+AZ261+BA261)-BB261),MAX(0,C261-D261-(IF(O261&lt;BC261,K261+L261+M261-N261,0)+IF(W261&lt;BC261,S261+T261+U261-V261,0)+IF(AE261&lt;BC261,AA261+AB261+AC261-AD261,0)+IF(AM261&lt;BC261,AI261+AJ261+AK261-AL261,0)+IF(AU261&lt;BC261,AQ261+AR261+AS261-AT261,0)+IF(BC261&lt;BC261,AY261+AZ261+BA261-BB261,0)+IF(BK261&lt;BC261,BG261+BH261+BI261-BJ261,0)+IF(BS261&lt;BC261,BO261+BP261+BQ261-BR261,0)+IF(CA261&lt;BC261,BW261+BX261+BY261-BZ261,0)+IF(CI261&lt;BC261,CE261+CF261+CG261-CH261,0))))))</f>
        <v>0</v>
      </c>
      <c r="BE261" s="3">
        <f>IF(Inputs!$B$27&lt;&gt;"Ready","PENDING INPUTS",MIN((AY261+AZ261+BA261),IF(D261&gt;C261,IF(D261=0,0,BB261*C261/D261),BB261+BD261)))</f>
        <v>0</v>
      </c>
      <c r="BF261" s="3">
        <f>IF(Inputs!$B$27&lt;&gt;"Ready","PENDING INPUTS",MAX(0,(AY261+AZ261+BA261)-BE261))</f>
        <v>0</v>
      </c>
      <c r="BG261" s="3">
        <f>IF(Inputs!$B$27&lt;&gt;"Ready","PENDING INPUTS",BN260)</f>
        <v>0</v>
      </c>
      <c r="BH261" s="3">
        <f>IF(Inputs!$B$27&lt;&gt;"Ready","PENDING INPUTS",IF(A261&lt;=Inputs!$B$6,ROUND(BG261*Inputs!C20/12,2),0))</f>
        <v>0</v>
      </c>
      <c r="BI261" s="3">
        <f>IF(Inputs!$B$27&lt;&gt;"Ready","PENDING INPUTS",IF(AND(A261&lt;=Inputs!$B$6,BG261&gt;0),Inputs!G20,0))</f>
        <v>0</v>
      </c>
      <c r="BJ261" s="3">
        <f>IF(Inputs!$B$27&lt;&gt;"Ready","PENDING INPUTS",IF(A261&gt;Inputs!$B$6,0,MIN((BG261+BH261+BI261),IF(Inputs!H20=1,Inputs!D20,MAX(Inputs!F20,ROUND(BG261*Inputs!E20+BH261+BI261,2))))))</f>
        <v>0</v>
      </c>
      <c r="BK261">
        <f>IF(Inputs!$B$27&lt;&gt;"Ready","PENDING INPUTS",IF(BG261&lt;=0,99,1+IF(AND(K261&gt;0,OR(Inputs!C14&gt;Inputs!C20,AND(Inputs!C14=Inputs!C20,0&lt;6))),1,0)+IF(AND(S261&gt;0,OR(Inputs!C15&gt;Inputs!C20,AND(Inputs!C15=Inputs!C20,1&lt;6))),1,0)+IF(AND(AA261&gt;0,OR(Inputs!C16&gt;Inputs!C20,AND(Inputs!C16=Inputs!C20,2&lt;6))),1,0)+IF(AND(AI261&gt;0,OR(Inputs!C17&gt;Inputs!C20,AND(Inputs!C17=Inputs!C20,3&lt;6))),1,0)+IF(AND(AQ261&gt;0,OR(Inputs!C18&gt;Inputs!C20,AND(Inputs!C18=Inputs!C20,4&lt;6))),1,0)+IF(AND(AY261&gt;0,OR(Inputs!C19&gt;Inputs!C20,AND(Inputs!C19=Inputs!C20,5&lt;6))),1,0)+IF(AND(BO261&gt;0,OR(Inputs!C21&gt;Inputs!C20,AND(Inputs!C21=Inputs!C20,7&lt;6))),1,0)+IF(AND(BW261&gt;0,OR(Inputs!C22&gt;Inputs!C20,AND(Inputs!C22=Inputs!C20,8&lt;6))),1,0)+IF(AND(CE261&gt;0,OR(Inputs!C23&gt;Inputs!C20,AND(Inputs!C23=Inputs!C20,9&lt;6))),1,0)))</f>
        <v>99</v>
      </c>
      <c r="BL261" s="3">
        <f>IF(Inputs!$B$27&lt;&gt;"Ready","PENDING INPUTS",IF(A261&gt;Inputs!$B$6,0,MIN(MAX(0,(BG261+BH261+BI261)-BJ261),MAX(0,C261-D261-(IF(O261&lt;BK261,K261+L261+M261-N261,0)+IF(W261&lt;BK261,S261+T261+U261-V261,0)+IF(AE261&lt;BK261,AA261+AB261+AC261-AD261,0)+IF(AM261&lt;BK261,AI261+AJ261+AK261-AL261,0)+IF(AU261&lt;BK261,AQ261+AR261+AS261-AT261,0)+IF(BC261&lt;BK261,AY261+AZ261+BA261-BB261,0)+IF(BK261&lt;BK261,BG261+BH261+BI261-BJ261,0)+IF(BS261&lt;BK261,BO261+BP261+BQ261-BR261,0)+IF(CA261&lt;BK261,BW261+BX261+BY261-BZ261,0)+IF(CI261&lt;BK261,CE261+CF261+CG261-CH261,0))))))</f>
        <v>0</v>
      </c>
      <c r="BM261" s="3">
        <f>IF(Inputs!$B$27&lt;&gt;"Ready","PENDING INPUTS",MIN((BG261+BH261+BI261),IF(D261&gt;C261,IF(D261=0,0,BJ261*C261/D261),BJ261+BL261)))</f>
        <v>0</v>
      </c>
      <c r="BN261" s="3">
        <f>IF(Inputs!$B$27&lt;&gt;"Ready","PENDING INPUTS",MAX(0,(BG261+BH261+BI261)-BM261))</f>
        <v>0</v>
      </c>
      <c r="BO261" s="3">
        <f>IF(Inputs!$B$27&lt;&gt;"Ready","PENDING INPUTS",BV260)</f>
        <v>0</v>
      </c>
      <c r="BP261" s="3">
        <f>IF(Inputs!$B$27&lt;&gt;"Ready","PENDING INPUTS",IF(A261&lt;=Inputs!$B$6,ROUND(BO261*Inputs!C21/12,2),0))</f>
        <v>0</v>
      </c>
      <c r="BQ261" s="3">
        <f>IF(Inputs!$B$27&lt;&gt;"Ready","PENDING INPUTS",IF(AND(A261&lt;=Inputs!$B$6,BO261&gt;0),Inputs!G21,0))</f>
        <v>0</v>
      </c>
      <c r="BR261" s="3">
        <f>IF(Inputs!$B$27&lt;&gt;"Ready","PENDING INPUTS",IF(A261&gt;Inputs!$B$6,0,MIN((BO261+BP261+BQ261),IF(Inputs!H21=1,Inputs!D21,MAX(Inputs!F21,ROUND(BO261*Inputs!E21+BP261+BQ261,2))))))</f>
        <v>0</v>
      </c>
      <c r="BS261">
        <f>IF(Inputs!$B$27&lt;&gt;"Ready","PENDING INPUTS",IF(BO261&lt;=0,99,1+IF(AND(K261&gt;0,OR(Inputs!C14&gt;Inputs!C21,AND(Inputs!C14=Inputs!C21,0&lt;7))),1,0)+IF(AND(S261&gt;0,OR(Inputs!C15&gt;Inputs!C21,AND(Inputs!C15=Inputs!C21,1&lt;7))),1,0)+IF(AND(AA261&gt;0,OR(Inputs!C16&gt;Inputs!C21,AND(Inputs!C16=Inputs!C21,2&lt;7))),1,0)+IF(AND(AI261&gt;0,OR(Inputs!C17&gt;Inputs!C21,AND(Inputs!C17=Inputs!C21,3&lt;7))),1,0)+IF(AND(AQ261&gt;0,OR(Inputs!C18&gt;Inputs!C21,AND(Inputs!C18=Inputs!C21,4&lt;7))),1,0)+IF(AND(AY261&gt;0,OR(Inputs!C19&gt;Inputs!C21,AND(Inputs!C19=Inputs!C21,5&lt;7))),1,0)+IF(AND(BG261&gt;0,OR(Inputs!C20&gt;Inputs!C21,AND(Inputs!C20=Inputs!C21,6&lt;7))),1,0)+IF(AND(BW261&gt;0,OR(Inputs!C22&gt;Inputs!C21,AND(Inputs!C22=Inputs!C21,8&lt;7))),1,0)+IF(AND(CE261&gt;0,OR(Inputs!C23&gt;Inputs!C21,AND(Inputs!C23=Inputs!C21,9&lt;7))),1,0)))</f>
        <v>99</v>
      </c>
      <c r="BT261" s="3">
        <f>IF(Inputs!$B$27&lt;&gt;"Ready","PENDING INPUTS",IF(A261&gt;Inputs!$B$6,0,MIN(MAX(0,(BO261+BP261+BQ261)-BR261),MAX(0,C261-D261-(IF(O261&lt;BS261,K261+L261+M261-N261,0)+IF(W261&lt;BS261,S261+T261+U261-V261,0)+IF(AE261&lt;BS261,AA261+AB261+AC261-AD261,0)+IF(AM261&lt;BS261,AI261+AJ261+AK261-AL261,0)+IF(AU261&lt;BS261,AQ261+AR261+AS261-AT261,0)+IF(BC261&lt;BS261,AY261+AZ261+BA261-BB261,0)+IF(BK261&lt;BS261,BG261+BH261+BI261-BJ261,0)+IF(BS261&lt;BS261,BO261+BP261+BQ261-BR261,0)+IF(CA261&lt;BS261,BW261+BX261+BY261-BZ261,0)+IF(CI261&lt;BS261,CE261+CF261+CG261-CH261,0))))))</f>
        <v>0</v>
      </c>
      <c r="BU261" s="3">
        <f>IF(Inputs!$B$27&lt;&gt;"Ready","PENDING INPUTS",MIN((BO261+BP261+BQ261),IF(D261&gt;C261,IF(D261=0,0,BR261*C261/D261),BR261+BT261)))</f>
        <v>0</v>
      </c>
      <c r="BV261" s="3">
        <f>IF(Inputs!$B$27&lt;&gt;"Ready","PENDING INPUTS",MAX(0,(BO261+BP261+BQ261)-BU261))</f>
        <v>0</v>
      </c>
      <c r="BW261" s="3">
        <f>IF(Inputs!$B$27&lt;&gt;"Ready","PENDING INPUTS",CD260)</f>
        <v>0</v>
      </c>
      <c r="BX261" s="3">
        <f>IF(Inputs!$B$27&lt;&gt;"Ready","PENDING INPUTS",IF(A261&lt;=Inputs!$B$6,ROUND(BW261*Inputs!C22/12,2),0))</f>
        <v>0</v>
      </c>
      <c r="BY261" s="3">
        <f>IF(Inputs!$B$27&lt;&gt;"Ready","PENDING INPUTS",IF(AND(A261&lt;=Inputs!$B$6,BW261&gt;0),Inputs!G22,0))</f>
        <v>0</v>
      </c>
      <c r="BZ261" s="3">
        <f>IF(Inputs!$B$27&lt;&gt;"Ready","PENDING INPUTS",IF(A261&gt;Inputs!$B$6,0,MIN((BW261+BX261+BY261),IF(Inputs!H22=1,Inputs!D22,MAX(Inputs!F22,ROUND(BW261*Inputs!E22+BX261+BY261,2))))))</f>
        <v>0</v>
      </c>
      <c r="CA261">
        <f>IF(Inputs!$B$27&lt;&gt;"Ready","PENDING INPUTS",IF(BW261&lt;=0,99,1+IF(AND(K261&gt;0,OR(Inputs!C14&gt;Inputs!C22,AND(Inputs!C14=Inputs!C22,0&lt;8))),1,0)+IF(AND(S261&gt;0,OR(Inputs!C15&gt;Inputs!C22,AND(Inputs!C15=Inputs!C22,1&lt;8))),1,0)+IF(AND(AA261&gt;0,OR(Inputs!C16&gt;Inputs!C22,AND(Inputs!C16=Inputs!C22,2&lt;8))),1,0)+IF(AND(AI261&gt;0,OR(Inputs!C17&gt;Inputs!C22,AND(Inputs!C17=Inputs!C22,3&lt;8))),1,0)+IF(AND(AQ261&gt;0,OR(Inputs!C18&gt;Inputs!C22,AND(Inputs!C18=Inputs!C22,4&lt;8))),1,0)+IF(AND(AY261&gt;0,OR(Inputs!C19&gt;Inputs!C22,AND(Inputs!C19=Inputs!C22,5&lt;8))),1,0)+IF(AND(BG261&gt;0,OR(Inputs!C20&gt;Inputs!C22,AND(Inputs!C20=Inputs!C22,6&lt;8))),1,0)+IF(AND(BO261&gt;0,OR(Inputs!C21&gt;Inputs!C22,AND(Inputs!C21=Inputs!C22,7&lt;8))),1,0)+IF(AND(CE261&gt;0,OR(Inputs!C23&gt;Inputs!C22,AND(Inputs!C23=Inputs!C22,9&lt;8))),1,0)))</f>
        <v>99</v>
      </c>
      <c r="CB261" s="3">
        <f>IF(Inputs!$B$27&lt;&gt;"Ready","PENDING INPUTS",IF(A261&gt;Inputs!$B$6,0,MIN(MAX(0,(BW261+BX261+BY261)-BZ261),MAX(0,C261-D261-(IF(O261&lt;CA261,K261+L261+M261-N261,0)+IF(W261&lt;CA261,S261+T261+U261-V261,0)+IF(AE261&lt;CA261,AA261+AB261+AC261-AD261,0)+IF(AM261&lt;CA261,AI261+AJ261+AK261-AL261,0)+IF(AU261&lt;CA261,AQ261+AR261+AS261-AT261,0)+IF(BC261&lt;CA261,AY261+AZ261+BA261-BB261,0)+IF(BK261&lt;CA261,BG261+BH261+BI261-BJ261,0)+IF(BS261&lt;CA261,BO261+BP261+BQ261-BR261,0)+IF(CA261&lt;CA261,BW261+BX261+BY261-BZ261,0)+IF(CI261&lt;CA261,CE261+CF261+CG261-CH261,0))))))</f>
        <v>0</v>
      </c>
      <c r="CC261" s="3">
        <f>IF(Inputs!$B$27&lt;&gt;"Ready","PENDING INPUTS",MIN((BW261+BX261+BY261),IF(D261&gt;C261,IF(D261=0,0,BZ261*C261/D261),BZ261+CB261)))</f>
        <v>0</v>
      </c>
      <c r="CD261" s="3">
        <f>IF(Inputs!$B$27&lt;&gt;"Ready","PENDING INPUTS",MAX(0,(BW261+BX261+BY261)-CC261))</f>
        <v>0</v>
      </c>
      <c r="CE261" s="3">
        <f>IF(Inputs!$B$27&lt;&gt;"Ready","PENDING INPUTS",CL260)</f>
        <v>0</v>
      </c>
      <c r="CF261" s="3">
        <f>IF(Inputs!$B$27&lt;&gt;"Ready","PENDING INPUTS",IF(A261&lt;=Inputs!$B$6,ROUND(CE261*Inputs!C23/12,2),0))</f>
        <v>0</v>
      </c>
      <c r="CG261" s="3">
        <f>IF(Inputs!$B$27&lt;&gt;"Ready","PENDING INPUTS",IF(AND(A261&lt;=Inputs!$B$6,CE261&gt;0),Inputs!G23,0))</f>
        <v>0</v>
      </c>
      <c r="CH261" s="3">
        <f>IF(Inputs!$B$27&lt;&gt;"Ready","PENDING INPUTS",IF(A261&gt;Inputs!$B$6,0,MIN((CE261+CF261+CG261),IF(Inputs!H23=1,Inputs!D23,MAX(Inputs!F23,ROUND(CE261*Inputs!E23+CF261+CG261,2))))))</f>
        <v>0</v>
      </c>
      <c r="CI261">
        <f>IF(Inputs!$B$27&lt;&gt;"Ready","PENDING INPUTS",IF(CE261&lt;=0,99,1+IF(AND(K261&gt;0,OR(Inputs!C14&gt;Inputs!C23,AND(Inputs!C14=Inputs!C23,0&lt;9))),1,0)+IF(AND(S261&gt;0,OR(Inputs!C15&gt;Inputs!C23,AND(Inputs!C15=Inputs!C23,1&lt;9))),1,0)+IF(AND(AA261&gt;0,OR(Inputs!C16&gt;Inputs!C23,AND(Inputs!C16=Inputs!C23,2&lt;9))),1,0)+IF(AND(AI261&gt;0,OR(Inputs!C17&gt;Inputs!C23,AND(Inputs!C17=Inputs!C23,3&lt;9))),1,0)+IF(AND(AQ261&gt;0,OR(Inputs!C18&gt;Inputs!C23,AND(Inputs!C18=Inputs!C23,4&lt;9))),1,0)+IF(AND(AY261&gt;0,OR(Inputs!C19&gt;Inputs!C23,AND(Inputs!C19=Inputs!C23,5&lt;9))),1,0)+IF(AND(BG261&gt;0,OR(Inputs!C20&gt;Inputs!C23,AND(Inputs!C20=Inputs!C23,6&lt;9))),1,0)+IF(AND(BO261&gt;0,OR(Inputs!C21&gt;Inputs!C23,AND(Inputs!C21=Inputs!C23,7&lt;9))),1,0)+IF(AND(BW261&gt;0,OR(Inputs!C22&gt;Inputs!C23,AND(Inputs!C22=Inputs!C23,8&lt;9))),1,0)))</f>
        <v>99</v>
      </c>
      <c r="CJ261" s="3">
        <f>IF(Inputs!$B$27&lt;&gt;"Ready","PENDING INPUTS",IF(A261&gt;Inputs!$B$6,0,MIN(MAX(0,(CE261+CF261+CG261)-CH261),MAX(0,C261-D261-(IF(O261&lt;CI261,K261+L261+M261-N261,0)+IF(W261&lt;CI261,S261+T261+U261-V261,0)+IF(AE261&lt;CI261,AA261+AB261+AC261-AD261,0)+IF(AM261&lt;CI261,AI261+AJ261+AK261-AL261,0)+IF(AU261&lt;CI261,AQ261+AR261+AS261-AT261,0)+IF(BC261&lt;CI261,AY261+AZ261+BA261-BB261,0)+IF(BK261&lt;CI261,BG261+BH261+BI261-BJ261,0)+IF(BS261&lt;CI261,BO261+BP261+BQ261-BR261,0)+IF(CA261&lt;CI261,BW261+BX261+BY261-BZ261,0)+IF(CI261&lt;CI261,CE261+CF261+CG261-CH261,0))))))</f>
        <v>0</v>
      </c>
      <c r="CK261" s="3">
        <f>IF(Inputs!$B$27&lt;&gt;"Ready","PENDING INPUTS",MIN((CE261+CF261+CG261),IF(D261&gt;C261,IF(D261=0,0,CH261*C261/D261),CH261+CJ261)))</f>
        <v>0</v>
      </c>
      <c r="CL261" s="3">
        <f>IF(Inputs!$B$27&lt;&gt;"Ready","PENDING INPUTS",MAX(0,(CE261+CF261+CG261)-CK261))</f>
        <v>0</v>
      </c>
    </row>
    <row r="262" spans="1:90" ht="27.95" customHeight="1" x14ac:dyDescent="0.25">
      <c r="A262">
        <v>258</v>
      </c>
      <c r="B262" s="13">
        <f>IF(Inputs!$B$27&lt;&gt;"Ready","PENDING INPUTS",EDATE(Inputs!$B$5,A262-1))</f>
        <v>54118</v>
      </c>
      <c r="C262" s="3">
        <f>IF(Inputs!$B$27&lt;&gt;"Ready","PENDING INPUTS",IF(A262&lt;=Inputs!$B$6,MAX(0,Inputs!$B$4+IF(A262=Inputs!$B$7,Inputs!$B$8,0)+IF(A262=Inputs!$B$9,Inputs!$B$10,0)),0))</f>
        <v>0</v>
      </c>
      <c r="D262" s="3">
        <f>IF(Inputs!$B$27&lt;&gt;"Ready","PENDING INPUTS",SUM(N262,V262,AD262,AL262,AT262,BB262,BJ262,BR262,BZ262,CH262))</f>
        <v>0</v>
      </c>
      <c r="E262" s="3">
        <f>IF(Inputs!$B$27&lt;&gt;"Ready","PENDING INPUTS",MAX(0,D262-C262))</f>
        <v>0</v>
      </c>
      <c r="F262" s="3">
        <f>IF(Inputs!$B$27&lt;&gt;"Ready","PENDING INPUTS",SUM(Q262,Y262,AG262,AO262,AW262,BE262,BM262,BU262,CC262,CK262))</f>
        <v>0</v>
      </c>
      <c r="G262" s="3">
        <f>IF(Inputs!$B$27&lt;&gt;"Ready","PENDING INPUTS",SUM(L262,T262,AB262,AJ262,AR262,AZ262,BH262,BP262,BX262,CF262))</f>
        <v>0</v>
      </c>
      <c r="H262" s="3">
        <f>IF(Inputs!$B$27&lt;&gt;"Ready","PENDING INPUTS",SUM(M262,U262,AC262,AK262,AS262,BA262,BI262,BQ262,BY262,CG262))</f>
        <v>0</v>
      </c>
      <c r="I262" s="3">
        <f>IF(Inputs!$B$27&lt;&gt;"Ready","PENDING INPUTS",SUM(R262,Z262,AH262,AP262,AX262,BF262,BN262,BV262,CD262,CL262))</f>
        <v>0</v>
      </c>
      <c r="J262" t="str">
        <f>IF(Inputs!$B$27&lt;&gt;"Ready","PENDING INPUTS",IF(A262&gt;Inputs!$B$6,"Beyond horizon",IF(E262&gt;0.005,"MINIMUM SHORTFALL",IF(I262&lt;0.005,"Paid off","In progress"))))</f>
        <v>Beyond horizon</v>
      </c>
      <c r="K262" s="3">
        <f>IF(Inputs!$B$27&lt;&gt;"Ready","PENDING INPUTS",R261)</f>
        <v>0</v>
      </c>
      <c r="L262" s="3">
        <f>IF(Inputs!$B$27&lt;&gt;"Ready","PENDING INPUTS",IF(A262&lt;=Inputs!$B$6,ROUND(K262*Inputs!C14/12,2),0))</f>
        <v>0</v>
      </c>
      <c r="M262" s="3">
        <f>IF(Inputs!$B$27&lt;&gt;"Ready","PENDING INPUTS",IF(AND(A262&lt;=Inputs!$B$6,K262&gt;0),Inputs!G14,0))</f>
        <v>0</v>
      </c>
      <c r="N262" s="3">
        <f>IF(Inputs!$B$27&lt;&gt;"Ready","PENDING INPUTS",IF(A262&gt;Inputs!$B$6,0,MIN((K262+L262+M262),IF(Inputs!H14=1,Inputs!D14,MAX(Inputs!F14,ROUND(K262*Inputs!E14+L262+M262,2))))))</f>
        <v>0</v>
      </c>
      <c r="O262">
        <f>IF(Inputs!$B$27&lt;&gt;"Ready","PENDING INPUTS",IF(K262&lt;=0,99,1+IF(AND(S262&gt;0,OR(Inputs!C15&gt;Inputs!C14,AND(Inputs!C15=Inputs!C14,1&lt;0))),1,0)+IF(AND(AA262&gt;0,OR(Inputs!C16&gt;Inputs!C14,AND(Inputs!C16=Inputs!C14,2&lt;0))),1,0)+IF(AND(AI262&gt;0,OR(Inputs!C17&gt;Inputs!C14,AND(Inputs!C17=Inputs!C14,3&lt;0))),1,0)+IF(AND(AQ262&gt;0,OR(Inputs!C18&gt;Inputs!C14,AND(Inputs!C18=Inputs!C14,4&lt;0))),1,0)+IF(AND(AY262&gt;0,OR(Inputs!C19&gt;Inputs!C14,AND(Inputs!C19=Inputs!C14,5&lt;0))),1,0)+IF(AND(BG262&gt;0,OR(Inputs!C20&gt;Inputs!C14,AND(Inputs!C20=Inputs!C14,6&lt;0))),1,0)+IF(AND(BO262&gt;0,OR(Inputs!C21&gt;Inputs!C14,AND(Inputs!C21=Inputs!C14,7&lt;0))),1,0)+IF(AND(BW262&gt;0,OR(Inputs!C22&gt;Inputs!C14,AND(Inputs!C22=Inputs!C14,8&lt;0))),1,0)+IF(AND(CE262&gt;0,OR(Inputs!C23&gt;Inputs!C14,AND(Inputs!C23=Inputs!C14,9&lt;0))),1,0)))</f>
        <v>99</v>
      </c>
      <c r="P262" s="3">
        <f>IF(Inputs!$B$27&lt;&gt;"Ready","PENDING INPUTS",IF(A262&gt;Inputs!$B$6,0,MIN(MAX(0,(K262+L262+M262)-N262),MAX(0,C262-D262-(IF(O262&lt;O262,K262+L262+M262-N262,0)+IF(W262&lt;O262,S262+T262+U262-V262,0)+IF(AE262&lt;O262,AA262+AB262+AC262-AD262,0)+IF(AM262&lt;O262,AI262+AJ262+AK262-AL262,0)+IF(AU262&lt;O262,AQ262+AR262+AS262-AT262,0)+IF(BC262&lt;O262,AY262+AZ262+BA262-BB262,0)+IF(BK262&lt;O262,BG262+BH262+BI262-BJ262,0)+IF(BS262&lt;O262,BO262+BP262+BQ262-BR262,0)+IF(CA262&lt;O262,BW262+BX262+BY262-BZ262,0)+IF(CI262&lt;O262,CE262+CF262+CG262-CH262,0))))))</f>
        <v>0</v>
      </c>
      <c r="Q262" s="3">
        <f>IF(Inputs!$B$27&lt;&gt;"Ready","PENDING INPUTS",MIN((K262+L262+M262),IF(D262&gt;C262,IF(D262=0,0,N262*C262/D262),N262+P262)))</f>
        <v>0</v>
      </c>
      <c r="R262" s="3">
        <f>IF(Inputs!$B$27&lt;&gt;"Ready","PENDING INPUTS",MAX(0,(K262+L262+M262)-Q262))</f>
        <v>0</v>
      </c>
      <c r="S262" s="3">
        <f>IF(Inputs!$B$27&lt;&gt;"Ready","PENDING INPUTS",Z261)</f>
        <v>0</v>
      </c>
      <c r="T262" s="3">
        <f>IF(Inputs!$B$27&lt;&gt;"Ready","PENDING INPUTS",IF(A262&lt;=Inputs!$B$6,ROUND(S262*Inputs!C15/12,2),0))</f>
        <v>0</v>
      </c>
      <c r="U262" s="3">
        <f>IF(Inputs!$B$27&lt;&gt;"Ready","PENDING INPUTS",IF(AND(A262&lt;=Inputs!$B$6,S262&gt;0),Inputs!G15,0))</f>
        <v>0</v>
      </c>
      <c r="V262" s="3">
        <f>IF(Inputs!$B$27&lt;&gt;"Ready","PENDING INPUTS",IF(A262&gt;Inputs!$B$6,0,MIN((S262+T262+U262),IF(Inputs!H15=1,Inputs!D15,MAX(Inputs!F15,ROUND(S262*Inputs!E15+T262+U262,2))))))</f>
        <v>0</v>
      </c>
      <c r="W262">
        <f>IF(Inputs!$B$27&lt;&gt;"Ready","PENDING INPUTS",IF(S262&lt;=0,99,1+IF(AND(K262&gt;0,OR(Inputs!C14&gt;Inputs!C15,AND(Inputs!C14=Inputs!C15,0&lt;1))),1,0)+IF(AND(AA262&gt;0,OR(Inputs!C16&gt;Inputs!C15,AND(Inputs!C16=Inputs!C15,2&lt;1))),1,0)+IF(AND(AI262&gt;0,OR(Inputs!C17&gt;Inputs!C15,AND(Inputs!C17=Inputs!C15,3&lt;1))),1,0)+IF(AND(AQ262&gt;0,OR(Inputs!C18&gt;Inputs!C15,AND(Inputs!C18=Inputs!C15,4&lt;1))),1,0)+IF(AND(AY262&gt;0,OR(Inputs!C19&gt;Inputs!C15,AND(Inputs!C19=Inputs!C15,5&lt;1))),1,0)+IF(AND(BG262&gt;0,OR(Inputs!C20&gt;Inputs!C15,AND(Inputs!C20=Inputs!C15,6&lt;1))),1,0)+IF(AND(BO262&gt;0,OR(Inputs!C21&gt;Inputs!C15,AND(Inputs!C21=Inputs!C15,7&lt;1))),1,0)+IF(AND(BW262&gt;0,OR(Inputs!C22&gt;Inputs!C15,AND(Inputs!C22=Inputs!C15,8&lt;1))),1,0)+IF(AND(CE262&gt;0,OR(Inputs!C23&gt;Inputs!C15,AND(Inputs!C23=Inputs!C15,9&lt;1))),1,0)))</f>
        <v>99</v>
      </c>
      <c r="X262" s="3">
        <f>IF(Inputs!$B$27&lt;&gt;"Ready","PENDING INPUTS",IF(A262&gt;Inputs!$B$6,0,MIN(MAX(0,(S262+T262+U262)-V262),MAX(0,C262-D262-(IF(O262&lt;W262,K262+L262+M262-N262,0)+IF(W262&lt;W262,S262+T262+U262-V262,0)+IF(AE262&lt;W262,AA262+AB262+AC262-AD262,0)+IF(AM262&lt;W262,AI262+AJ262+AK262-AL262,0)+IF(AU262&lt;W262,AQ262+AR262+AS262-AT262,0)+IF(BC262&lt;W262,AY262+AZ262+BA262-BB262,0)+IF(BK262&lt;W262,BG262+BH262+BI262-BJ262,0)+IF(BS262&lt;W262,BO262+BP262+BQ262-BR262,0)+IF(CA262&lt;W262,BW262+BX262+BY262-BZ262,0)+IF(CI262&lt;W262,CE262+CF262+CG262-CH262,0))))))</f>
        <v>0</v>
      </c>
      <c r="Y262" s="3">
        <f>IF(Inputs!$B$27&lt;&gt;"Ready","PENDING INPUTS",MIN((S262+T262+U262),IF(D262&gt;C262,IF(D262=0,0,V262*C262/D262),V262+X262)))</f>
        <v>0</v>
      </c>
      <c r="Z262" s="3">
        <f>IF(Inputs!$B$27&lt;&gt;"Ready","PENDING INPUTS",MAX(0,(S262+T262+U262)-Y262))</f>
        <v>0</v>
      </c>
      <c r="AA262" s="3">
        <f>IF(Inputs!$B$27&lt;&gt;"Ready","PENDING INPUTS",AH261)</f>
        <v>0</v>
      </c>
      <c r="AB262" s="3">
        <f>IF(Inputs!$B$27&lt;&gt;"Ready","PENDING INPUTS",IF(A262&lt;=Inputs!$B$6,ROUND(AA262*Inputs!C16/12,2),0))</f>
        <v>0</v>
      </c>
      <c r="AC262" s="3">
        <f>IF(Inputs!$B$27&lt;&gt;"Ready","PENDING INPUTS",IF(AND(A262&lt;=Inputs!$B$6,AA262&gt;0),Inputs!G16,0))</f>
        <v>0</v>
      </c>
      <c r="AD262" s="3">
        <f>IF(Inputs!$B$27&lt;&gt;"Ready","PENDING INPUTS",IF(A262&gt;Inputs!$B$6,0,MIN((AA262+AB262+AC262),IF(Inputs!H16=1,Inputs!D16,MAX(Inputs!F16,ROUND(AA262*Inputs!E16+AB262+AC262,2))))))</f>
        <v>0</v>
      </c>
      <c r="AE262">
        <f>IF(Inputs!$B$27&lt;&gt;"Ready","PENDING INPUTS",IF(AA262&lt;=0,99,1+IF(AND(K262&gt;0,OR(Inputs!C14&gt;Inputs!C16,AND(Inputs!C14=Inputs!C16,0&lt;2))),1,0)+IF(AND(S262&gt;0,OR(Inputs!C15&gt;Inputs!C16,AND(Inputs!C15=Inputs!C16,1&lt;2))),1,0)+IF(AND(AI262&gt;0,OR(Inputs!C17&gt;Inputs!C16,AND(Inputs!C17=Inputs!C16,3&lt;2))),1,0)+IF(AND(AQ262&gt;0,OR(Inputs!C18&gt;Inputs!C16,AND(Inputs!C18=Inputs!C16,4&lt;2))),1,0)+IF(AND(AY262&gt;0,OR(Inputs!C19&gt;Inputs!C16,AND(Inputs!C19=Inputs!C16,5&lt;2))),1,0)+IF(AND(BG262&gt;0,OR(Inputs!C20&gt;Inputs!C16,AND(Inputs!C20=Inputs!C16,6&lt;2))),1,0)+IF(AND(BO262&gt;0,OR(Inputs!C21&gt;Inputs!C16,AND(Inputs!C21=Inputs!C16,7&lt;2))),1,0)+IF(AND(BW262&gt;0,OR(Inputs!C22&gt;Inputs!C16,AND(Inputs!C22=Inputs!C16,8&lt;2))),1,0)+IF(AND(CE262&gt;0,OR(Inputs!C23&gt;Inputs!C16,AND(Inputs!C23=Inputs!C16,9&lt;2))),1,0)))</f>
        <v>99</v>
      </c>
      <c r="AF262" s="3">
        <f>IF(Inputs!$B$27&lt;&gt;"Ready","PENDING INPUTS",IF(A262&gt;Inputs!$B$6,0,MIN(MAX(0,(AA262+AB262+AC262)-AD262),MAX(0,C262-D262-(IF(O262&lt;AE262,K262+L262+M262-N262,0)+IF(W262&lt;AE262,S262+T262+U262-V262,0)+IF(AE262&lt;AE262,AA262+AB262+AC262-AD262,0)+IF(AM262&lt;AE262,AI262+AJ262+AK262-AL262,0)+IF(AU262&lt;AE262,AQ262+AR262+AS262-AT262,0)+IF(BC262&lt;AE262,AY262+AZ262+BA262-BB262,0)+IF(BK262&lt;AE262,BG262+BH262+BI262-BJ262,0)+IF(BS262&lt;AE262,BO262+BP262+BQ262-BR262,0)+IF(CA262&lt;AE262,BW262+BX262+BY262-BZ262,0)+IF(CI262&lt;AE262,CE262+CF262+CG262-CH262,0))))))</f>
        <v>0</v>
      </c>
      <c r="AG262" s="3">
        <f>IF(Inputs!$B$27&lt;&gt;"Ready","PENDING INPUTS",MIN((AA262+AB262+AC262),IF(D262&gt;C262,IF(D262=0,0,AD262*C262/D262),AD262+AF262)))</f>
        <v>0</v>
      </c>
      <c r="AH262" s="3">
        <f>IF(Inputs!$B$27&lt;&gt;"Ready","PENDING INPUTS",MAX(0,(AA262+AB262+AC262)-AG262))</f>
        <v>0</v>
      </c>
      <c r="AI262" s="3">
        <f>IF(Inputs!$B$27&lt;&gt;"Ready","PENDING INPUTS",AP261)</f>
        <v>0</v>
      </c>
      <c r="AJ262" s="3">
        <f>IF(Inputs!$B$27&lt;&gt;"Ready","PENDING INPUTS",IF(A262&lt;=Inputs!$B$6,ROUND(AI262*Inputs!C17/12,2),0))</f>
        <v>0</v>
      </c>
      <c r="AK262" s="3">
        <f>IF(Inputs!$B$27&lt;&gt;"Ready","PENDING INPUTS",IF(AND(A262&lt;=Inputs!$B$6,AI262&gt;0),Inputs!G17,0))</f>
        <v>0</v>
      </c>
      <c r="AL262" s="3">
        <f>IF(Inputs!$B$27&lt;&gt;"Ready","PENDING INPUTS",IF(A262&gt;Inputs!$B$6,0,MIN((AI262+AJ262+AK262),IF(Inputs!H17=1,Inputs!D17,MAX(Inputs!F17,ROUND(AI262*Inputs!E17+AJ262+AK262,2))))))</f>
        <v>0</v>
      </c>
      <c r="AM262">
        <f>IF(Inputs!$B$27&lt;&gt;"Ready","PENDING INPUTS",IF(AI262&lt;=0,99,1+IF(AND(K262&gt;0,OR(Inputs!C14&gt;Inputs!C17,AND(Inputs!C14=Inputs!C17,0&lt;3))),1,0)+IF(AND(S262&gt;0,OR(Inputs!C15&gt;Inputs!C17,AND(Inputs!C15=Inputs!C17,1&lt;3))),1,0)+IF(AND(AA262&gt;0,OR(Inputs!C16&gt;Inputs!C17,AND(Inputs!C16=Inputs!C17,2&lt;3))),1,0)+IF(AND(AQ262&gt;0,OR(Inputs!C18&gt;Inputs!C17,AND(Inputs!C18=Inputs!C17,4&lt;3))),1,0)+IF(AND(AY262&gt;0,OR(Inputs!C19&gt;Inputs!C17,AND(Inputs!C19=Inputs!C17,5&lt;3))),1,0)+IF(AND(BG262&gt;0,OR(Inputs!C20&gt;Inputs!C17,AND(Inputs!C20=Inputs!C17,6&lt;3))),1,0)+IF(AND(BO262&gt;0,OR(Inputs!C21&gt;Inputs!C17,AND(Inputs!C21=Inputs!C17,7&lt;3))),1,0)+IF(AND(BW262&gt;0,OR(Inputs!C22&gt;Inputs!C17,AND(Inputs!C22=Inputs!C17,8&lt;3))),1,0)+IF(AND(CE262&gt;0,OR(Inputs!C23&gt;Inputs!C17,AND(Inputs!C23=Inputs!C17,9&lt;3))),1,0)))</f>
        <v>99</v>
      </c>
      <c r="AN262" s="3">
        <f>IF(Inputs!$B$27&lt;&gt;"Ready","PENDING INPUTS",IF(A262&gt;Inputs!$B$6,0,MIN(MAX(0,(AI262+AJ262+AK262)-AL262),MAX(0,C262-D262-(IF(O262&lt;AM262,K262+L262+M262-N262,0)+IF(W262&lt;AM262,S262+T262+U262-V262,0)+IF(AE262&lt;AM262,AA262+AB262+AC262-AD262,0)+IF(AM262&lt;AM262,AI262+AJ262+AK262-AL262,0)+IF(AU262&lt;AM262,AQ262+AR262+AS262-AT262,0)+IF(BC262&lt;AM262,AY262+AZ262+BA262-BB262,0)+IF(BK262&lt;AM262,BG262+BH262+BI262-BJ262,0)+IF(BS262&lt;AM262,BO262+BP262+BQ262-BR262,0)+IF(CA262&lt;AM262,BW262+BX262+BY262-BZ262,0)+IF(CI262&lt;AM262,CE262+CF262+CG262-CH262,0))))))</f>
        <v>0</v>
      </c>
      <c r="AO262" s="3">
        <f>IF(Inputs!$B$27&lt;&gt;"Ready","PENDING INPUTS",MIN((AI262+AJ262+AK262),IF(D262&gt;C262,IF(D262=0,0,AL262*C262/D262),AL262+AN262)))</f>
        <v>0</v>
      </c>
      <c r="AP262" s="3">
        <f>IF(Inputs!$B$27&lt;&gt;"Ready","PENDING INPUTS",MAX(0,(AI262+AJ262+AK262)-AO262))</f>
        <v>0</v>
      </c>
      <c r="AQ262" s="3">
        <f>IF(Inputs!$B$27&lt;&gt;"Ready","PENDING INPUTS",AX261)</f>
        <v>0</v>
      </c>
      <c r="AR262" s="3">
        <f>IF(Inputs!$B$27&lt;&gt;"Ready","PENDING INPUTS",IF(A262&lt;=Inputs!$B$6,ROUND(AQ262*Inputs!C18/12,2),0))</f>
        <v>0</v>
      </c>
      <c r="AS262" s="3">
        <f>IF(Inputs!$B$27&lt;&gt;"Ready","PENDING INPUTS",IF(AND(A262&lt;=Inputs!$B$6,AQ262&gt;0),Inputs!G18,0))</f>
        <v>0</v>
      </c>
      <c r="AT262" s="3">
        <f>IF(Inputs!$B$27&lt;&gt;"Ready","PENDING INPUTS",IF(A262&gt;Inputs!$B$6,0,MIN((AQ262+AR262+AS262),IF(Inputs!H18=1,Inputs!D18,MAX(Inputs!F18,ROUND(AQ262*Inputs!E18+AR262+AS262,2))))))</f>
        <v>0</v>
      </c>
      <c r="AU262">
        <f>IF(Inputs!$B$27&lt;&gt;"Ready","PENDING INPUTS",IF(AQ262&lt;=0,99,1+IF(AND(K262&gt;0,OR(Inputs!C14&gt;Inputs!C18,AND(Inputs!C14=Inputs!C18,0&lt;4))),1,0)+IF(AND(S262&gt;0,OR(Inputs!C15&gt;Inputs!C18,AND(Inputs!C15=Inputs!C18,1&lt;4))),1,0)+IF(AND(AA262&gt;0,OR(Inputs!C16&gt;Inputs!C18,AND(Inputs!C16=Inputs!C18,2&lt;4))),1,0)+IF(AND(AI262&gt;0,OR(Inputs!C17&gt;Inputs!C18,AND(Inputs!C17=Inputs!C18,3&lt;4))),1,0)+IF(AND(AY262&gt;0,OR(Inputs!C19&gt;Inputs!C18,AND(Inputs!C19=Inputs!C18,5&lt;4))),1,0)+IF(AND(BG262&gt;0,OR(Inputs!C20&gt;Inputs!C18,AND(Inputs!C20=Inputs!C18,6&lt;4))),1,0)+IF(AND(BO262&gt;0,OR(Inputs!C21&gt;Inputs!C18,AND(Inputs!C21=Inputs!C18,7&lt;4))),1,0)+IF(AND(BW262&gt;0,OR(Inputs!C22&gt;Inputs!C18,AND(Inputs!C22=Inputs!C18,8&lt;4))),1,0)+IF(AND(CE262&gt;0,OR(Inputs!C23&gt;Inputs!C18,AND(Inputs!C23=Inputs!C18,9&lt;4))),1,0)))</f>
        <v>99</v>
      </c>
      <c r="AV262" s="3">
        <f>IF(Inputs!$B$27&lt;&gt;"Ready","PENDING INPUTS",IF(A262&gt;Inputs!$B$6,0,MIN(MAX(0,(AQ262+AR262+AS262)-AT262),MAX(0,C262-D262-(IF(O262&lt;AU262,K262+L262+M262-N262,0)+IF(W262&lt;AU262,S262+T262+U262-V262,0)+IF(AE262&lt;AU262,AA262+AB262+AC262-AD262,0)+IF(AM262&lt;AU262,AI262+AJ262+AK262-AL262,0)+IF(AU262&lt;AU262,AQ262+AR262+AS262-AT262,0)+IF(BC262&lt;AU262,AY262+AZ262+BA262-BB262,0)+IF(BK262&lt;AU262,BG262+BH262+BI262-BJ262,0)+IF(BS262&lt;AU262,BO262+BP262+BQ262-BR262,0)+IF(CA262&lt;AU262,BW262+BX262+BY262-BZ262,0)+IF(CI262&lt;AU262,CE262+CF262+CG262-CH262,0))))))</f>
        <v>0</v>
      </c>
      <c r="AW262" s="3">
        <f>IF(Inputs!$B$27&lt;&gt;"Ready","PENDING INPUTS",MIN((AQ262+AR262+AS262),IF(D262&gt;C262,IF(D262=0,0,AT262*C262/D262),AT262+AV262)))</f>
        <v>0</v>
      </c>
      <c r="AX262" s="3">
        <f>IF(Inputs!$B$27&lt;&gt;"Ready","PENDING INPUTS",MAX(0,(AQ262+AR262+AS262)-AW262))</f>
        <v>0</v>
      </c>
      <c r="AY262" s="3">
        <f>IF(Inputs!$B$27&lt;&gt;"Ready","PENDING INPUTS",BF261)</f>
        <v>0</v>
      </c>
      <c r="AZ262" s="3">
        <f>IF(Inputs!$B$27&lt;&gt;"Ready","PENDING INPUTS",IF(A262&lt;=Inputs!$B$6,ROUND(AY262*Inputs!C19/12,2),0))</f>
        <v>0</v>
      </c>
      <c r="BA262" s="3">
        <f>IF(Inputs!$B$27&lt;&gt;"Ready","PENDING INPUTS",IF(AND(A262&lt;=Inputs!$B$6,AY262&gt;0),Inputs!G19,0))</f>
        <v>0</v>
      </c>
      <c r="BB262" s="3">
        <f>IF(Inputs!$B$27&lt;&gt;"Ready","PENDING INPUTS",IF(A262&gt;Inputs!$B$6,0,MIN((AY262+AZ262+BA262),IF(Inputs!H19=1,Inputs!D19,MAX(Inputs!F19,ROUND(AY262*Inputs!E19+AZ262+BA262,2))))))</f>
        <v>0</v>
      </c>
      <c r="BC262">
        <f>IF(Inputs!$B$27&lt;&gt;"Ready","PENDING INPUTS",IF(AY262&lt;=0,99,1+IF(AND(K262&gt;0,OR(Inputs!C14&gt;Inputs!C19,AND(Inputs!C14=Inputs!C19,0&lt;5))),1,0)+IF(AND(S262&gt;0,OR(Inputs!C15&gt;Inputs!C19,AND(Inputs!C15=Inputs!C19,1&lt;5))),1,0)+IF(AND(AA262&gt;0,OR(Inputs!C16&gt;Inputs!C19,AND(Inputs!C16=Inputs!C19,2&lt;5))),1,0)+IF(AND(AI262&gt;0,OR(Inputs!C17&gt;Inputs!C19,AND(Inputs!C17=Inputs!C19,3&lt;5))),1,0)+IF(AND(AQ262&gt;0,OR(Inputs!C18&gt;Inputs!C19,AND(Inputs!C18=Inputs!C19,4&lt;5))),1,0)+IF(AND(BG262&gt;0,OR(Inputs!C20&gt;Inputs!C19,AND(Inputs!C20=Inputs!C19,6&lt;5))),1,0)+IF(AND(BO262&gt;0,OR(Inputs!C21&gt;Inputs!C19,AND(Inputs!C21=Inputs!C19,7&lt;5))),1,0)+IF(AND(BW262&gt;0,OR(Inputs!C22&gt;Inputs!C19,AND(Inputs!C22=Inputs!C19,8&lt;5))),1,0)+IF(AND(CE262&gt;0,OR(Inputs!C23&gt;Inputs!C19,AND(Inputs!C23=Inputs!C19,9&lt;5))),1,0)))</f>
        <v>99</v>
      </c>
      <c r="BD262" s="3">
        <f>IF(Inputs!$B$27&lt;&gt;"Ready","PENDING INPUTS",IF(A262&gt;Inputs!$B$6,0,MIN(MAX(0,(AY262+AZ262+BA262)-BB262),MAX(0,C262-D262-(IF(O262&lt;BC262,K262+L262+M262-N262,0)+IF(W262&lt;BC262,S262+T262+U262-V262,0)+IF(AE262&lt;BC262,AA262+AB262+AC262-AD262,0)+IF(AM262&lt;BC262,AI262+AJ262+AK262-AL262,0)+IF(AU262&lt;BC262,AQ262+AR262+AS262-AT262,0)+IF(BC262&lt;BC262,AY262+AZ262+BA262-BB262,0)+IF(BK262&lt;BC262,BG262+BH262+BI262-BJ262,0)+IF(BS262&lt;BC262,BO262+BP262+BQ262-BR262,0)+IF(CA262&lt;BC262,BW262+BX262+BY262-BZ262,0)+IF(CI262&lt;BC262,CE262+CF262+CG262-CH262,0))))))</f>
        <v>0</v>
      </c>
      <c r="BE262" s="3">
        <f>IF(Inputs!$B$27&lt;&gt;"Ready","PENDING INPUTS",MIN((AY262+AZ262+BA262),IF(D262&gt;C262,IF(D262=0,0,BB262*C262/D262),BB262+BD262)))</f>
        <v>0</v>
      </c>
      <c r="BF262" s="3">
        <f>IF(Inputs!$B$27&lt;&gt;"Ready","PENDING INPUTS",MAX(0,(AY262+AZ262+BA262)-BE262))</f>
        <v>0</v>
      </c>
      <c r="BG262" s="3">
        <f>IF(Inputs!$B$27&lt;&gt;"Ready","PENDING INPUTS",BN261)</f>
        <v>0</v>
      </c>
      <c r="BH262" s="3">
        <f>IF(Inputs!$B$27&lt;&gt;"Ready","PENDING INPUTS",IF(A262&lt;=Inputs!$B$6,ROUND(BG262*Inputs!C20/12,2),0))</f>
        <v>0</v>
      </c>
      <c r="BI262" s="3">
        <f>IF(Inputs!$B$27&lt;&gt;"Ready","PENDING INPUTS",IF(AND(A262&lt;=Inputs!$B$6,BG262&gt;0),Inputs!G20,0))</f>
        <v>0</v>
      </c>
      <c r="BJ262" s="3">
        <f>IF(Inputs!$B$27&lt;&gt;"Ready","PENDING INPUTS",IF(A262&gt;Inputs!$B$6,0,MIN((BG262+BH262+BI262),IF(Inputs!H20=1,Inputs!D20,MAX(Inputs!F20,ROUND(BG262*Inputs!E20+BH262+BI262,2))))))</f>
        <v>0</v>
      </c>
      <c r="BK262">
        <f>IF(Inputs!$B$27&lt;&gt;"Ready","PENDING INPUTS",IF(BG262&lt;=0,99,1+IF(AND(K262&gt;0,OR(Inputs!C14&gt;Inputs!C20,AND(Inputs!C14=Inputs!C20,0&lt;6))),1,0)+IF(AND(S262&gt;0,OR(Inputs!C15&gt;Inputs!C20,AND(Inputs!C15=Inputs!C20,1&lt;6))),1,0)+IF(AND(AA262&gt;0,OR(Inputs!C16&gt;Inputs!C20,AND(Inputs!C16=Inputs!C20,2&lt;6))),1,0)+IF(AND(AI262&gt;0,OR(Inputs!C17&gt;Inputs!C20,AND(Inputs!C17=Inputs!C20,3&lt;6))),1,0)+IF(AND(AQ262&gt;0,OR(Inputs!C18&gt;Inputs!C20,AND(Inputs!C18=Inputs!C20,4&lt;6))),1,0)+IF(AND(AY262&gt;0,OR(Inputs!C19&gt;Inputs!C20,AND(Inputs!C19=Inputs!C20,5&lt;6))),1,0)+IF(AND(BO262&gt;0,OR(Inputs!C21&gt;Inputs!C20,AND(Inputs!C21=Inputs!C20,7&lt;6))),1,0)+IF(AND(BW262&gt;0,OR(Inputs!C22&gt;Inputs!C20,AND(Inputs!C22=Inputs!C20,8&lt;6))),1,0)+IF(AND(CE262&gt;0,OR(Inputs!C23&gt;Inputs!C20,AND(Inputs!C23=Inputs!C20,9&lt;6))),1,0)))</f>
        <v>99</v>
      </c>
      <c r="BL262" s="3">
        <f>IF(Inputs!$B$27&lt;&gt;"Ready","PENDING INPUTS",IF(A262&gt;Inputs!$B$6,0,MIN(MAX(0,(BG262+BH262+BI262)-BJ262),MAX(0,C262-D262-(IF(O262&lt;BK262,K262+L262+M262-N262,0)+IF(W262&lt;BK262,S262+T262+U262-V262,0)+IF(AE262&lt;BK262,AA262+AB262+AC262-AD262,0)+IF(AM262&lt;BK262,AI262+AJ262+AK262-AL262,0)+IF(AU262&lt;BK262,AQ262+AR262+AS262-AT262,0)+IF(BC262&lt;BK262,AY262+AZ262+BA262-BB262,0)+IF(BK262&lt;BK262,BG262+BH262+BI262-BJ262,0)+IF(BS262&lt;BK262,BO262+BP262+BQ262-BR262,0)+IF(CA262&lt;BK262,BW262+BX262+BY262-BZ262,0)+IF(CI262&lt;BK262,CE262+CF262+CG262-CH262,0))))))</f>
        <v>0</v>
      </c>
      <c r="BM262" s="3">
        <f>IF(Inputs!$B$27&lt;&gt;"Ready","PENDING INPUTS",MIN((BG262+BH262+BI262),IF(D262&gt;C262,IF(D262=0,0,BJ262*C262/D262),BJ262+BL262)))</f>
        <v>0</v>
      </c>
      <c r="BN262" s="3">
        <f>IF(Inputs!$B$27&lt;&gt;"Ready","PENDING INPUTS",MAX(0,(BG262+BH262+BI262)-BM262))</f>
        <v>0</v>
      </c>
      <c r="BO262" s="3">
        <f>IF(Inputs!$B$27&lt;&gt;"Ready","PENDING INPUTS",BV261)</f>
        <v>0</v>
      </c>
      <c r="BP262" s="3">
        <f>IF(Inputs!$B$27&lt;&gt;"Ready","PENDING INPUTS",IF(A262&lt;=Inputs!$B$6,ROUND(BO262*Inputs!C21/12,2),0))</f>
        <v>0</v>
      </c>
      <c r="BQ262" s="3">
        <f>IF(Inputs!$B$27&lt;&gt;"Ready","PENDING INPUTS",IF(AND(A262&lt;=Inputs!$B$6,BO262&gt;0),Inputs!G21,0))</f>
        <v>0</v>
      </c>
      <c r="BR262" s="3">
        <f>IF(Inputs!$B$27&lt;&gt;"Ready","PENDING INPUTS",IF(A262&gt;Inputs!$B$6,0,MIN((BO262+BP262+BQ262),IF(Inputs!H21=1,Inputs!D21,MAX(Inputs!F21,ROUND(BO262*Inputs!E21+BP262+BQ262,2))))))</f>
        <v>0</v>
      </c>
      <c r="BS262">
        <f>IF(Inputs!$B$27&lt;&gt;"Ready","PENDING INPUTS",IF(BO262&lt;=0,99,1+IF(AND(K262&gt;0,OR(Inputs!C14&gt;Inputs!C21,AND(Inputs!C14=Inputs!C21,0&lt;7))),1,0)+IF(AND(S262&gt;0,OR(Inputs!C15&gt;Inputs!C21,AND(Inputs!C15=Inputs!C21,1&lt;7))),1,0)+IF(AND(AA262&gt;0,OR(Inputs!C16&gt;Inputs!C21,AND(Inputs!C16=Inputs!C21,2&lt;7))),1,0)+IF(AND(AI262&gt;0,OR(Inputs!C17&gt;Inputs!C21,AND(Inputs!C17=Inputs!C21,3&lt;7))),1,0)+IF(AND(AQ262&gt;0,OR(Inputs!C18&gt;Inputs!C21,AND(Inputs!C18=Inputs!C21,4&lt;7))),1,0)+IF(AND(AY262&gt;0,OR(Inputs!C19&gt;Inputs!C21,AND(Inputs!C19=Inputs!C21,5&lt;7))),1,0)+IF(AND(BG262&gt;0,OR(Inputs!C20&gt;Inputs!C21,AND(Inputs!C20=Inputs!C21,6&lt;7))),1,0)+IF(AND(BW262&gt;0,OR(Inputs!C22&gt;Inputs!C21,AND(Inputs!C22=Inputs!C21,8&lt;7))),1,0)+IF(AND(CE262&gt;0,OR(Inputs!C23&gt;Inputs!C21,AND(Inputs!C23=Inputs!C21,9&lt;7))),1,0)))</f>
        <v>99</v>
      </c>
      <c r="BT262" s="3">
        <f>IF(Inputs!$B$27&lt;&gt;"Ready","PENDING INPUTS",IF(A262&gt;Inputs!$B$6,0,MIN(MAX(0,(BO262+BP262+BQ262)-BR262),MAX(0,C262-D262-(IF(O262&lt;BS262,K262+L262+M262-N262,0)+IF(W262&lt;BS262,S262+T262+U262-V262,0)+IF(AE262&lt;BS262,AA262+AB262+AC262-AD262,0)+IF(AM262&lt;BS262,AI262+AJ262+AK262-AL262,0)+IF(AU262&lt;BS262,AQ262+AR262+AS262-AT262,0)+IF(BC262&lt;BS262,AY262+AZ262+BA262-BB262,0)+IF(BK262&lt;BS262,BG262+BH262+BI262-BJ262,0)+IF(BS262&lt;BS262,BO262+BP262+BQ262-BR262,0)+IF(CA262&lt;BS262,BW262+BX262+BY262-BZ262,0)+IF(CI262&lt;BS262,CE262+CF262+CG262-CH262,0))))))</f>
        <v>0</v>
      </c>
      <c r="BU262" s="3">
        <f>IF(Inputs!$B$27&lt;&gt;"Ready","PENDING INPUTS",MIN((BO262+BP262+BQ262),IF(D262&gt;C262,IF(D262=0,0,BR262*C262/D262),BR262+BT262)))</f>
        <v>0</v>
      </c>
      <c r="BV262" s="3">
        <f>IF(Inputs!$B$27&lt;&gt;"Ready","PENDING INPUTS",MAX(0,(BO262+BP262+BQ262)-BU262))</f>
        <v>0</v>
      </c>
      <c r="BW262" s="3">
        <f>IF(Inputs!$B$27&lt;&gt;"Ready","PENDING INPUTS",CD261)</f>
        <v>0</v>
      </c>
      <c r="BX262" s="3">
        <f>IF(Inputs!$B$27&lt;&gt;"Ready","PENDING INPUTS",IF(A262&lt;=Inputs!$B$6,ROUND(BW262*Inputs!C22/12,2),0))</f>
        <v>0</v>
      </c>
      <c r="BY262" s="3">
        <f>IF(Inputs!$B$27&lt;&gt;"Ready","PENDING INPUTS",IF(AND(A262&lt;=Inputs!$B$6,BW262&gt;0),Inputs!G22,0))</f>
        <v>0</v>
      </c>
      <c r="BZ262" s="3">
        <f>IF(Inputs!$B$27&lt;&gt;"Ready","PENDING INPUTS",IF(A262&gt;Inputs!$B$6,0,MIN((BW262+BX262+BY262),IF(Inputs!H22=1,Inputs!D22,MAX(Inputs!F22,ROUND(BW262*Inputs!E22+BX262+BY262,2))))))</f>
        <v>0</v>
      </c>
      <c r="CA262">
        <f>IF(Inputs!$B$27&lt;&gt;"Ready","PENDING INPUTS",IF(BW262&lt;=0,99,1+IF(AND(K262&gt;0,OR(Inputs!C14&gt;Inputs!C22,AND(Inputs!C14=Inputs!C22,0&lt;8))),1,0)+IF(AND(S262&gt;0,OR(Inputs!C15&gt;Inputs!C22,AND(Inputs!C15=Inputs!C22,1&lt;8))),1,0)+IF(AND(AA262&gt;0,OR(Inputs!C16&gt;Inputs!C22,AND(Inputs!C16=Inputs!C22,2&lt;8))),1,0)+IF(AND(AI262&gt;0,OR(Inputs!C17&gt;Inputs!C22,AND(Inputs!C17=Inputs!C22,3&lt;8))),1,0)+IF(AND(AQ262&gt;0,OR(Inputs!C18&gt;Inputs!C22,AND(Inputs!C18=Inputs!C22,4&lt;8))),1,0)+IF(AND(AY262&gt;0,OR(Inputs!C19&gt;Inputs!C22,AND(Inputs!C19=Inputs!C22,5&lt;8))),1,0)+IF(AND(BG262&gt;0,OR(Inputs!C20&gt;Inputs!C22,AND(Inputs!C20=Inputs!C22,6&lt;8))),1,0)+IF(AND(BO262&gt;0,OR(Inputs!C21&gt;Inputs!C22,AND(Inputs!C21=Inputs!C22,7&lt;8))),1,0)+IF(AND(CE262&gt;0,OR(Inputs!C23&gt;Inputs!C22,AND(Inputs!C23=Inputs!C22,9&lt;8))),1,0)))</f>
        <v>99</v>
      </c>
      <c r="CB262" s="3">
        <f>IF(Inputs!$B$27&lt;&gt;"Ready","PENDING INPUTS",IF(A262&gt;Inputs!$B$6,0,MIN(MAX(0,(BW262+BX262+BY262)-BZ262),MAX(0,C262-D262-(IF(O262&lt;CA262,K262+L262+M262-N262,0)+IF(W262&lt;CA262,S262+T262+U262-V262,0)+IF(AE262&lt;CA262,AA262+AB262+AC262-AD262,0)+IF(AM262&lt;CA262,AI262+AJ262+AK262-AL262,0)+IF(AU262&lt;CA262,AQ262+AR262+AS262-AT262,0)+IF(BC262&lt;CA262,AY262+AZ262+BA262-BB262,0)+IF(BK262&lt;CA262,BG262+BH262+BI262-BJ262,0)+IF(BS262&lt;CA262,BO262+BP262+BQ262-BR262,0)+IF(CA262&lt;CA262,BW262+BX262+BY262-BZ262,0)+IF(CI262&lt;CA262,CE262+CF262+CG262-CH262,0))))))</f>
        <v>0</v>
      </c>
      <c r="CC262" s="3">
        <f>IF(Inputs!$B$27&lt;&gt;"Ready","PENDING INPUTS",MIN((BW262+BX262+BY262),IF(D262&gt;C262,IF(D262=0,0,BZ262*C262/D262),BZ262+CB262)))</f>
        <v>0</v>
      </c>
      <c r="CD262" s="3">
        <f>IF(Inputs!$B$27&lt;&gt;"Ready","PENDING INPUTS",MAX(0,(BW262+BX262+BY262)-CC262))</f>
        <v>0</v>
      </c>
      <c r="CE262" s="3">
        <f>IF(Inputs!$B$27&lt;&gt;"Ready","PENDING INPUTS",CL261)</f>
        <v>0</v>
      </c>
      <c r="CF262" s="3">
        <f>IF(Inputs!$B$27&lt;&gt;"Ready","PENDING INPUTS",IF(A262&lt;=Inputs!$B$6,ROUND(CE262*Inputs!C23/12,2),0))</f>
        <v>0</v>
      </c>
      <c r="CG262" s="3">
        <f>IF(Inputs!$B$27&lt;&gt;"Ready","PENDING INPUTS",IF(AND(A262&lt;=Inputs!$B$6,CE262&gt;0),Inputs!G23,0))</f>
        <v>0</v>
      </c>
      <c r="CH262" s="3">
        <f>IF(Inputs!$B$27&lt;&gt;"Ready","PENDING INPUTS",IF(A262&gt;Inputs!$B$6,0,MIN((CE262+CF262+CG262),IF(Inputs!H23=1,Inputs!D23,MAX(Inputs!F23,ROUND(CE262*Inputs!E23+CF262+CG262,2))))))</f>
        <v>0</v>
      </c>
      <c r="CI262">
        <f>IF(Inputs!$B$27&lt;&gt;"Ready","PENDING INPUTS",IF(CE262&lt;=0,99,1+IF(AND(K262&gt;0,OR(Inputs!C14&gt;Inputs!C23,AND(Inputs!C14=Inputs!C23,0&lt;9))),1,0)+IF(AND(S262&gt;0,OR(Inputs!C15&gt;Inputs!C23,AND(Inputs!C15=Inputs!C23,1&lt;9))),1,0)+IF(AND(AA262&gt;0,OR(Inputs!C16&gt;Inputs!C23,AND(Inputs!C16=Inputs!C23,2&lt;9))),1,0)+IF(AND(AI262&gt;0,OR(Inputs!C17&gt;Inputs!C23,AND(Inputs!C17=Inputs!C23,3&lt;9))),1,0)+IF(AND(AQ262&gt;0,OR(Inputs!C18&gt;Inputs!C23,AND(Inputs!C18=Inputs!C23,4&lt;9))),1,0)+IF(AND(AY262&gt;0,OR(Inputs!C19&gt;Inputs!C23,AND(Inputs!C19=Inputs!C23,5&lt;9))),1,0)+IF(AND(BG262&gt;0,OR(Inputs!C20&gt;Inputs!C23,AND(Inputs!C20=Inputs!C23,6&lt;9))),1,0)+IF(AND(BO262&gt;0,OR(Inputs!C21&gt;Inputs!C23,AND(Inputs!C21=Inputs!C23,7&lt;9))),1,0)+IF(AND(BW262&gt;0,OR(Inputs!C22&gt;Inputs!C23,AND(Inputs!C22=Inputs!C23,8&lt;9))),1,0)))</f>
        <v>99</v>
      </c>
      <c r="CJ262" s="3">
        <f>IF(Inputs!$B$27&lt;&gt;"Ready","PENDING INPUTS",IF(A262&gt;Inputs!$B$6,0,MIN(MAX(0,(CE262+CF262+CG262)-CH262),MAX(0,C262-D262-(IF(O262&lt;CI262,K262+L262+M262-N262,0)+IF(W262&lt;CI262,S262+T262+U262-V262,0)+IF(AE262&lt;CI262,AA262+AB262+AC262-AD262,0)+IF(AM262&lt;CI262,AI262+AJ262+AK262-AL262,0)+IF(AU262&lt;CI262,AQ262+AR262+AS262-AT262,0)+IF(BC262&lt;CI262,AY262+AZ262+BA262-BB262,0)+IF(BK262&lt;CI262,BG262+BH262+BI262-BJ262,0)+IF(BS262&lt;CI262,BO262+BP262+BQ262-BR262,0)+IF(CA262&lt;CI262,BW262+BX262+BY262-BZ262,0)+IF(CI262&lt;CI262,CE262+CF262+CG262-CH262,0))))))</f>
        <v>0</v>
      </c>
      <c r="CK262" s="3">
        <f>IF(Inputs!$B$27&lt;&gt;"Ready","PENDING INPUTS",MIN((CE262+CF262+CG262),IF(D262&gt;C262,IF(D262=0,0,CH262*C262/D262),CH262+CJ262)))</f>
        <v>0</v>
      </c>
      <c r="CL262" s="3">
        <f>IF(Inputs!$B$27&lt;&gt;"Ready","PENDING INPUTS",MAX(0,(CE262+CF262+CG262)-CK262))</f>
        <v>0</v>
      </c>
    </row>
    <row r="263" spans="1:90" ht="27.95" customHeight="1" x14ac:dyDescent="0.25">
      <c r="A263">
        <v>259</v>
      </c>
      <c r="B263" s="13">
        <f>IF(Inputs!$B$27&lt;&gt;"Ready","PENDING INPUTS",EDATE(Inputs!$B$5,A263-1))</f>
        <v>54149</v>
      </c>
      <c r="C263" s="3">
        <f>IF(Inputs!$B$27&lt;&gt;"Ready","PENDING INPUTS",IF(A263&lt;=Inputs!$B$6,MAX(0,Inputs!$B$4+IF(A263=Inputs!$B$7,Inputs!$B$8,0)+IF(A263=Inputs!$B$9,Inputs!$B$10,0)),0))</f>
        <v>0</v>
      </c>
      <c r="D263" s="3">
        <f>IF(Inputs!$B$27&lt;&gt;"Ready","PENDING INPUTS",SUM(N263,V263,AD263,AL263,AT263,BB263,BJ263,BR263,BZ263,CH263))</f>
        <v>0</v>
      </c>
      <c r="E263" s="3">
        <f>IF(Inputs!$B$27&lt;&gt;"Ready","PENDING INPUTS",MAX(0,D263-C263))</f>
        <v>0</v>
      </c>
      <c r="F263" s="3">
        <f>IF(Inputs!$B$27&lt;&gt;"Ready","PENDING INPUTS",SUM(Q263,Y263,AG263,AO263,AW263,BE263,BM263,BU263,CC263,CK263))</f>
        <v>0</v>
      </c>
      <c r="G263" s="3">
        <f>IF(Inputs!$B$27&lt;&gt;"Ready","PENDING INPUTS",SUM(L263,T263,AB263,AJ263,AR263,AZ263,BH263,BP263,BX263,CF263))</f>
        <v>0</v>
      </c>
      <c r="H263" s="3">
        <f>IF(Inputs!$B$27&lt;&gt;"Ready","PENDING INPUTS",SUM(M263,U263,AC263,AK263,AS263,BA263,BI263,BQ263,BY263,CG263))</f>
        <v>0</v>
      </c>
      <c r="I263" s="3">
        <f>IF(Inputs!$B$27&lt;&gt;"Ready","PENDING INPUTS",SUM(R263,Z263,AH263,AP263,AX263,BF263,BN263,BV263,CD263,CL263))</f>
        <v>0</v>
      </c>
      <c r="J263" t="str">
        <f>IF(Inputs!$B$27&lt;&gt;"Ready","PENDING INPUTS",IF(A263&gt;Inputs!$B$6,"Beyond horizon",IF(E263&gt;0.005,"MINIMUM SHORTFALL",IF(I263&lt;0.005,"Paid off","In progress"))))</f>
        <v>Beyond horizon</v>
      </c>
      <c r="K263" s="3">
        <f>IF(Inputs!$B$27&lt;&gt;"Ready","PENDING INPUTS",R262)</f>
        <v>0</v>
      </c>
      <c r="L263" s="3">
        <f>IF(Inputs!$B$27&lt;&gt;"Ready","PENDING INPUTS",IF(A263&lt;=Inputs!$B$6,ROUND(K263*Inputs!C14/12,2),0))</f>
        <v>0</v>
      </c>
      <c r="M263" s="3">
        <f>IF(Inputs!$B$27&lt;&gt;"Ready","PENDING INPUTS",IF(AND(A263&lt;=Inputs!$B$6,K263&gt;0),Inputs!G14,0))</f>
        <v>0</v>
      </c>
      <c r="N263" s="3">
        <f>IF(Inputs!$B$27&lt;&gt;"Ready","PENDING INPUTS",IF(A263&gt;Inputs!$B$6,0,MIN((K263+L263+M263),IF(Inputs!H14=1,Inputs!D14,MAX(Inputs!F14,ROUND(K263*Inputs!E14+L263+M263,2))))))</f>
        <v>0</v>
      </c>
      <c r="O263">
        <f>IF(Inputs!$B$27&lt;&gt;"Ready","PENDING INPUTS",IF(K263&lt;=0,99,1+IF(AND(S263&gt;0,OR(Inputs!C15&gt;Inputs!C14,AND(Inputs!C15=Inputs!C14,1&lt;0))),1,0)+IF(AND(AA263&gt;0,OR(Inputs!C16&gt;Inputs!C14,AND(Inputs!C16=Inputs!C14,2&lt;0))),1,0)+IF(AND(AI263&gt;0,OR(Inputs!C17&gt;Inputs!C14,AND(Inputs!C17=Inputs!C14,3&lt;0))),1,0)+IF(AND(AQ263&gt;0,OR(Inputs!C18&gt;Inputs!C14,AND(Inputs!C18=Inputs!C14,4&lt;0))),1,0)+IF(AND(AY263&gt;0,OR(Inputs!C19&gt;Inputs!C14,AND(Inputs!C19=Inputs!C14,5&lt;0))),1,0)+IF(AND(BG263&gt;0,OR(Inputs!C20&gt;Inputs!C14,AND(Inputs!C20=Inputs!C14,6&lt;0))),1,0)+IF(AND(BO263&gt;0,OR(Inputs!C21&gt;Inputs!C14,AND(Inputs!C21=Inputs!C14,7&lt;0))),1,0)+IF(AND(BW263&gt;0,OR(Inputs!C22&gt;Inputs!C14,AND(Inputs!C22=Inputs!C14,8&lt;0))),1,0)+IF(AND(CE263&gt;0,OR(Inputs!C23&gt;Inputs!C14,AND(Inputs!C23=Inputs!C14,9&lt;0))),1,0)))</f>
        <v>99</v>
      </c>
      <c r="P263" s="3">
        <f>IF(Inputs!$B$27&lt;&gt;"Ready","PENDING INPUTS",IF(A263&gt;Inputs!$B$6,0,MIN(MAX(0,(K263+L263+M263)-N263),MAX(0,C263-D263-(IF(O263&lt;O263,K263+L263+M263-N263,0)+IF(W263&lt;O263,S263+T263+U263-V263,0)+IF(AE263&lt;O263,AA263+AB263+AC263-AD263,0)+IF(AM263&lt;O263,AI263+AJ263+AK263-AL263,0)+IF(AU263&lt;O263,AQ263+AR263+AS263-AT263,0)+IF(BC263&lt;O263,AY263+AZ263+BA263-BB263,0)+IF(BK263&lt;O263,BG263+BH263+BI263-BJ263,0)+IF(BS263&lt;O263,BO263+BP263+BQ263-BR263,0)+IF(CA263&lt;O263,BW263+BX263+BY263-BZ263,0)+IF(CI263&lt;O263,CE263+CF263+CG263-CH263,0))))))</f>
        <v>0</v>
      </c>
      <c r="Q263" s="3">
        <f>IF(Inputs!$B$27&lt;&gt;"Ready","PENDING INPUTS",MIN((K263+L263+M263),IF(D263&gt;C263,IF(D263=0,0,N263*C263/D263),N263+P263)))</f>
        <v>0</v>
      </c>
      <c r="R263" s="3">
        <f>IF(Inputs!$B$27&lt;&gt;"Ready","PENDING INPUTS",MAX(0,(K263+L263+M263)-Q263))</f>
        <v>0</v>
      </c>
      <c r="S263" s="3">
        <f>IF(Inputs!$B$27&lt;&gt;"Ready","PENDING INPUTS",Z262)</f>
        <v>0</v>
      </c>
      <c r="T263" s="3">
        <f>IF(Inputs!$B$27&lt;&gt;"Ready","PENDING INPUTS",IF(A263&lt;=Inputs!$B$6,ROUND(S263*Inputs!C15/12,2),0))</f>
        <v>0</v>
      </c>
      <c r="U263" s="3">
        <f>IF(Inputs!$B$27&lt;&gt;"Ready","PENDING INPUTS",IF(AND(A263&lt;=Inputs!$B$6,S263&gt;0),Inputs!G15,0))</f>
        <v>0</v>
      </c>
      <c r="V263" s="3">
        <f>IF(Inputs!$B$27&lt;&gt;"Ready","PENDING INPUTS",IF(A263&gt;Inputs!$B$6,0,MIN((S263+T263+U263),IF(Inputs!H15=1,Inputs!D15,MAX(Inputs!F15,ROUND(S263*Inputs!E15+T263+U263,2))))))</f>
        <v>0</v>
      </c>
      <c r="W263">
        <f>IF(Inputs!$B$27&lt;&gt;"Ready","PENDING INPUTS",IF(S263&lt;=0,99,1+IF(AND(K263&gt;0,OR(Inputs!C14&gt;Inputs!C15,AND(Inputs!C14=Inputs!C15,0&lt;1))),1,0)+IF(AND(AA263&gt;0,OR(Inputs!C16&gt;Inputs!C15,AND(Inputs!C16=Inputs!C15,2&lt;1))),1,0)+IF(AND(AI263&gt;0,OR(Inputs!C17&gt;Inputs!C15,AND(Inputs!C17=Inputs!C15,3&lt;1))),1,0)+IF(AND(AQ263&gt;0,OR(Inputs!C18&gt;Inputs!C15,AND(Inputs!C18=Inputs!C15,4&lt;1))),1,0)+IF(AND(AY263&gt;0,OR(Inputs!C19&gt;Inputs!C15,AND(Inputs!C19=Inputs!C15,5&lt;1))),1,0)+IF(AND(BG263&gt;0,OR(Inputs!C20&gt;Inputs!C15,AND(Inputs!C20=Inputs!C15,6&lt;1))),1,0)+IF(AND(BO263&gt;0,OR(Inputs!C21&gt;Inputs!C15,AND(Inputs!C21=Inputs!C15,7&lt;1))),1,0)+IF(AND(BW263&gt;0,OR(Inputs!C22&gt;Inputs!C15,AND(Inputs!C22=Inputs!C15,8&lt;1))),1,0)+IF(AND(CE263&gt;0,OR(Inputs!C23&gt;Inputs!C15,AND(Inputs!C23=Inputs!C15,9&lt;1))),1,0)))</f>
        <v>99</v>
      </c>
      <c r="X263" s="3">
        <f>IF(Inputs!$B$27&lt;&gt;"Ready","PENDING INPUTS",IF(A263&gt;Inputs!$B$6,0,MIN(MAX(0,(S263+T263+U263)-V263),MAX(0,C263-D263-(IF(O263&lt;W263,K263+L263+M263-N263,0)+IF(W263&lt;W263,S263+T263+U263-V263,0)+IF(AE263&lt;W263,AA263+AB263+AC263-AD263,0)+IF(AM263&lt;W263,AI263+AJ263+AK263-AL263,0)+IF(AU263&lt;W263,AQ263+AR263+AS263-AT263,0)+IF(BC263&lt;W263,AY263+AZ263+BA263-BB263,0)+IF(BK263&lt;W263,BG263+BH263+BI263-BJ263,0)+IF(BS263&lt;W263,BO263+BP263+BQ263-BR263,0)+IF(CA263&lt;W263,BW263+BX263+BY263-BZ263,0)+IF(CI263&lt;W263,CE263+CF263+CG263-CH263,0))))))</f>
        <v>0</v>
      </c>
      <c r="Y263" s="3">
        <f>IF(Inputs!$B$27&lt;&gt;"Ready","PENDING INPUTS",MIN((S263+T263+U263),IF(D263&gt;C263,IF(D263=0,0,V263*C263/D263),V263+X263)))</f>
        <v>0</v>
      </c>
      <c r="Z263" s="3">
        <f>IF(Inputs!$B$27&lt;&gt;"Ready","PENDING INPUTS",MAX(0,(S263+T263+U263)-Y263))</f>
        <v>0</v>
      </c>
      <c r="AA263" s="3">
        <f>IF(Inputs!$B$27&lt;&gt;"Ready","PENDING INPUTS",AH262)</f>
        <v>0</v>
      </c>
      <c r="AB263" s="3">
        <f>IF(Inputs!$B$27&lt;&gt;"Ready","PENDING INPUTS",IF(A263&lt;=Inputs!$B$6,ROUND(AA263*Inputs!C16/12,2),0))</f>
        <v>0</v>
      </c>
      <c r="AC263" s="3">
        <f>IF(Inputs!$B$27&lt;&gt;"Ready","PENDING INPUTS",IF(AND(A263&lt;=Inputs!$B$6,AA263&gt;0),Inputs!G16,0))</f>
        <v>0</v>
      </c>
      <c r="AD263" s="3">
        <f>IF(Inputs!$B$27&lt;&gt;"Ready","PENDING INPUTS",IF(A263&gt;Inputs!$B$6,0,MIN((AA263+AB263+AC263),IF(Inputs!H16=1,Inputs!D16,MAX(Inputs!F16,ROUND(AA263*Inputs!E16+AB263+AC263,2))))))</f>
        <v>0</v>
      </c>
      <c r="AE263">
        <f>IF(Inputs!$B$27&lt;&gt;"Ready","PENDING INPUTS",IF(AA263&lt;=0,99,1+IF(AND(K263&gt;0,OR(Inputs!C14&gt;Inputs!C16,AND(Inputs!C14=Inputs!C16,0&lt;2))),1,0)+IF(AND(S263&gt;0,OR(Inputs!C15&gt;Inputs!C16,AND(Inputs!C15=Inputs!C16,1&lt;2))),1,0)+IF(AND(AI263&gt;0,OR(Inputs!C17&gt;Inputs!C16,AND(Inputs!C17=Inputs!C16,3&lt;2))),1,0)+IF(AND(AQ263&gt;0,OR(Inputs!C18&gt;Inputs!C16,AND(Inputs!C18=Inputs!C16,4&lt;2))),1,0)+IF(AND(AY263&gt;0,OR(Inputs!C19&gt;Inputs!C16,AND(Inputs!C19=Inputs!C16,5&lt;2))),1,0)+IF(AND(BG263&gt;0,OR(Inputs!C20&gt;Inputs!C16,AND(Inputs!C20=Inputs!C16,6&lt;2))),1,0)+IF(AND(BO263&gt;0,OR(Inputs!C21&gt;Inputs!C16,AND(Inputs!C21=Inputs!C16,7&lt;2))),1,0)+IF(AND(BW263&gt;0,OR(Inputs!C22&gt;Inputs!C16,AND(Inputs!C22=Inputs!C16,8&lt;2))),1,0)+IF(AND(CE263&gt;0,OR(Inputs!C23&gt;Inputs!C16,AND(Inputs!C23=Inputs!C16,9&lt;2))),1,0)))</f>
        <v>99</v>
      </c>
      <c r="AF263" s="3">
        <f>IF(Inputs!$B$27&lt;&gt;"Ready","PENDING INPUTS",IF(A263&gt;Inputs!$B$6,0,MIN(MAX(0,(AA263+AB263+AC263)-AD263),MAX(0,C263-D263-(IF(O263&lt;AE263,K263+L263+M263-N263,0)+IF(W263&lt;AE263,S263+T263+U263-V263,0)+IF(AE263&lt;AE263,AA263+AB263+AC263-AD263,0)+IF(AM263&lt;AE263,AI263+AJ263+AK263-AL263,0)+IF(AU263&lt;AE263,AQ263+AR263+AS263-AT263,0)+IF(BC263&lt;AE263,AY263+AZ263+BA263-BB263,0)+IF(BK263&lt;AE263,BG263+BH263+BI263-BJ263,0)+IF(BS263&lt;AE263,BO263+BP263+BQ263-BR263,0)+IF(CA263&lt;AE263,BW263+BX263+BY263-BZ263,0)+IF(CI263&lt;AE263,CE263+CF263+CG263-CH263,0))))))</f>
        <v>0</v>
      </c>
      <c r="AG263" s="3">
        <f>IF(Inputs!$B$27&lt;&gt;"Ready","PENDING INPUTS",MIN((AA263+AB263+AC263),IF(D263&gt;C263,IF(D263=0,0,AD263*C263/D263),AD263+AF263)))</f>
        <v>0</v>
      </c>
      <c r="AH263" s="3">
        <f>IF(Inputs!$B$27&lt;&gt;"Ready","PENDING INPUTS",MAX(0,(AA263+AB263+AC263)-AG263))</f>
        <v>0</v>
      </c>
      <c r="AI263" s="3">
        <f>IF(Inputs!$B$27&lt;&gt;"Ready","PENDING INPUTS",AP262)</f>
        <v>0</v>
      </c>
      <c r="AJ263" s="3">
        <f>IF(Inputs!$B$27&lt;&gt;"Ready","PENDING INPUTS",IF(A263&lt;=Inputs!$B$6,ROUND(AI263*Inputs!C17/12,2),0))</f>
        <v>0</v>
      </c>
      <c r="AK263" s="3">
        <f>IF(Inputs!$B$27&lt;&gt;"Ready","PENDING INPUTS",IF(AND(A263&lt;=Inputs!$B$6,AI263&gt;0),Inputs!G17,0))</f>
        <v>0</v>
      </c>
      <c r="AL263" s="3">
        <f>IF(Inputs!$B$27&lt;&gt;"Ready","PENDING INPUTS",IF(A263&gt;Inputs!$B$6,0,MIN((AI263+AJ263+AK263),IF(Inputs!H17=1,Inputs!D17,MAX(Inputs!F17,ROUND(AI263*Inputs!E17+AJ263+AK263,2))))))</f>
        <v>0</v>
      </c>
      <c r="AM263">
        <f>IF(Inputs!$B$27&lt;&gt;"Ready","PENDING INPUTS",IF(AI263&lt;=0,99,1+IF(AND(K263&gt;0,OR(Inputs!C14&gt;Inputs!C17,AND(Inputs!C14=Inputs!C17,0&lt;3))),1,0)+IF(AND(S263&gt;0,OR(Inputs!C15&gt;Inputs!C17,AND(Inputs!C15=Inputs!C17,1&lt;3))),1,0)+IF(AND(AA263&gt;0,OR(Inputs!C16&gt;Inputs!C17,AND(Inputs!C16=Inputs!C17,2&lt;3))),1,0)+IF(AND(AQ263&gt;0,OR(Inputs!C18&gt;Inputs!C17,AND(Inputs!C18=Inputs!C17,4&lt;3))),1,0)+IF(AND(AY263&gt;0,OR(Inputs!C19&gt;Inputs!C17,AND(Inputs!C19=Inputs!C17,5&lt;3))),1,0)+IF(AND(BG263&gt;0,OR(Inputs!C20&gt;Inputs!C17,AND(Inputs!C20=Inputs!C17,6&lt;3))),1,0)+IF(AND(BO263&gt;0,OR(Inputs!C21&gt;Inputs!C17,AND(Inputs!C21=Inputs!C17,7&lt;3))),1,0)+IF(AND(BW263&gt;0,OR(Inputs!C22&gt;Inputs!C17,AND(Inputs!C22=Inputs!C17,8&lt;3))),1,0)+IF(AND(CE263&gt;0,OR(Inputs!C23&gt;Inputs!C17,AND(Inputs!C23=Inputs!C17,9&lt;3))),1,0)))</f>
        <v>99</v>
      </c>
      <c r="AN263" s="3">
        <f>IF(Inputs!$B$27&lt;&gt;"Ready","PENDING INPUTS",IF(A263&gt;Inputs!$B$6,0,MIN(MAX(0,(AI263+AJ263+AK263)-AL263),MAX(0,C263-D263-(IF(O263&lt;AM263,K263+L263+M263-N263,0)+IF(W263&lt;AM263,S263+T263+U263-V263,0)+IF(AE263&lt;AM263,AA263+AB263+AC263-AD263,0)+IF(AM263&lt;AM263,AI263+AJ263+AK263-AL263,0)+IF(AU263&lt;AM263,AQ263+AR263+AS263-AT263,0)+IF(BC263&lt;AM263,AY263+AZ263+BA263-BB263,0)+IF(BK263&lt;AM263,BG263+BH263+BI263-BJ263,0)+IF(BS263&lt;AM263,BO263+BP263+BQ263-BR263,0)+IF(CA263&lt;AM263,BW263+BX263+BY263-BZ263,0)+IF(CI263&lt;AM263,CE263+CF263+CG263-CH263,0))))))</f>
        <v>0</v>
      </c>
      <c r="AO263" s="3">
        <f>IF(Inputs!$B$27&lt;&gt;"Ready","PENDING INPUTS",MIN((AI263+AJ263+AK263),IF(D263&gt;C263,IF(D263=0,0,AL263*C263/D263),AL263+AN263)))</f>
        <v>0</v>
      </c>
      <c r="AP263" s="3">
        <f>IF(Inputs!$B$27&lt;&gt;"Ready","PENDING INPUTS",MAX(0,(AI263+AJ263+AK263)-AO263))</f>
        <v>0</v>
      </c>
      <c r="AQ263" s="3">
        <f>IF(Inputs!$B$27&lt;&gt;"Ready","PENDING INPUTS",AX262)</f>
        <v>0</v>
      </c>
      <c r="AR263" s="3">
        <f>IF(Inputs!$B$27&lt;&gt;"Ready","PENDING INPUTS",IF(A263&lt;=Inputs!$B$6,ROUND(AQ263*Inputs!C18/12,2),0))</f>
        <v>0</v>
      </c>
      <c r="AS263" s="3">
        <f>IF(Inputs!$B$27&lt;&gt;"Ready","PENDING INPUTS",IF(AND(A263&lt;=Inputs!$B$6,AQ263&gt;0),Inputs!G18,0))</f>
        <v>0</v>
      </c>
      <c r="AT263" s="3">
        <f>IF(Inputs!$B$27&lt;&gt;"Ready","PENDING INPUTS",IF(A263&gt;Inputs!$B$6,0,MIN((AQ263+AR263+AS263),IF(Inputs!H18=1,Inputs!D18,MAX(Inputs!F18,ROUND(AQ263*Inputs!E18+AR263+AS263,2))))))</f>
        <v>0</v>
      </c>
      <c r="AU263">
        <f>IF(Inputs!$B$27&lt;&gt;"Ready","PENDING INPUTS",IF(AQ263&lt;=0,99,1+IF(AND(K263&gt;0,OR(Inputs!C14&gt;Inputs!C18,AND(Inputs!C14=Inputs!C18,0&lt;4))),1,0)+IF(AND(S263&gt;0,OR(Inputs!C15&gt;Inputs!C18,AND(Inputs!C15=Inputs!C18,1&lt;4))),1,0)+IF(AND(AA263&gt;0,OR(Inputs!C16&gt;Inputs!C18,AND(Inputs!C16=Inputs!C18,2&lt;4))),1,0)+IF(AND(AI263&gt;0,OR(Inputs!C17&gt;Inputs!C18,AND(Inputs!C17=Inputs!C18,3&lt;4))),1,0)+IF(AND(AY263&gt;0,OR(Inputs!C19&gt;Inputs!C18,AND(Inputs!C19=Inputs!C18,5&lt;4))),1,0)+IF(AND(BG263&gt;0,OR(Inputs!C20&gt;Inputs!C18,AND(Inputs!C20=Inputs!C18,6&lt;4))),1,0)+IF(AND(BO263&gt;0,OR(Inputs!C21&gt;Inputs!C18,AND(Inputs!C21=Inputs!C18,7&lt;4))),1,0)+IF(AND(BW263&gt;0,OR(Inputs!C22&gt;Inputs!C18,AND(Inputs!C22=Inputs!C18,8&lt;4))),1,0)+IF(AND(CE263&gt;0,OR(Inputs!C23&gt;Inputs!C18,AND(Inputs!C23=Inputs!C18,9&lt;4))),1,0)))</f>
        <v>99</v>
      </c>
      <c r="AV263" s="3">
        <f>IF(Inputs!$B$27&lt;&gt;"Ready","PENDING INPUTS",IF(A263&gt;Inputs!$B$6,0,MIN(MAX(0,(AQ263+AR263+AS263)-AT263),MAX(0,C263-D263-(IF(O263&lt;AU263,K263+L263+M263-N263,0)+IF(W263&lt;AU263,S263+T263+U263-V263,0)+IF(AE263&lt;AU263,AA263+AB263+AC263-AD263,0)+IF(AM263&lt;AU263,AI263+AJ263+AK263-AL263,0)+IF(AU263&lt;AU263,AQ263+AR263+AS263-AT263,0)+IF(BC263&lt;AU263,AY263+AZ263+BA263-BB263,0)+IF(BK263&lt;AU263,BG263+BH263+BI263-BJ263,0)+IF(BS263&lt;AU263,BO263+BP263+BQ263-BR263,0)+IF(CA263&lt;AU263,BW263+BX263+BY263-BZ263,0)+IF(CI263&lt;AU263,CE263+CF263+CG263-CH263,0))))))</f>
        <v>0</v>
      </c>
      <c r="AW263" s="3">
        <f>IF(Inputs!$B$27&lt;&gt;"Ready","PENDING INPUTS",MIN((AQ263+AR263+AS263),IF(D263&gt;C263,IF(D263=0,0,AT263*C263/D263),AT263+AV263)))</f>
        <v>0</v>
      </c>
      <c r="AX263" s="3">
        <f>IF(Inputs!$B$27&lt;&gt;"Ready","PENDING INPUTS",MAX(0,(AQ263+AR263+AS263)-AW263))</f>
        <v>0</v>
      </c>
      <c r="AY263" s="3">
        <f>IF(Inputs!$B$27&lt;&gt;"Ready","PENDING INPUTS",BF262)</f>
        <v>0</v>
      </c>
      <c r="AZ263" s="3">
        <f>IF(Inputs!$B$27&lt;&gt;"Ready","PENDING INPUTS",IF(A263&lt;=Inputs!$B$6,ROUND(AY263*Inputs!C19/12,2),0))</f>
        <v>0</v>
      </c>
      <c r="BA263" s="3">
        <f>IF(Inputs!$B$27&lt;&gt;"Ready","PENDING INPUTS",IF(AND(A263&lt;=Inputs!$B$6,AY263&gt;0),Inputs!G19,0))</f>
        <v>0</v>
      </c>
      <c r="BB263" s="3">
        <f>IF(Inputs!$B$27&lt;&gt;"Ready","PENDING INPUTS",IF(A263&gt;Inputs!$B$6,0,MIN((AY263+AZ263+BA263),IF(Inputs!H19=1,Inputs!D19,MAX(Inputs!F19,ROUND(AY263*Inputs!E19+AZ263+BA263,2))))))</f>
        <v>0</v>
      </c>
      <c r="BC263">
        <f>IF(Inputs!$B$27&lt;&gt;"Ready","PENDING INPUTS",IF(AY263&lt;=0,99,1+IF(AND(K263&gt;0,OR(Inputs!C14&gt;Inputs!C19,AND(Inputs!C14=Inputs!C19,0&lt;5))),1,0)+IF(AND(S263&gt;0,OR(Inputs!C15&gt;Inputs!C19,AND(Inputs!C15=Inputs!C19,1&lt;5))),1,0)+IF(AND(AA263&gt;0,OR(Inputs!C16&gt;Inputs!C19,AND(Inputs!C16=Inputs!C19,2&lt;5))),1,0)+IF(AND(AI263&gt;0,OR(Inputs!C17&gt;Inputs!C19,AND(Inputs!C17=Inputs!C19,3&lt;5))),1,0)+IF(AND(AQ263&gt;0,OR(Inputs!C18&gt;Inputs!C19,AND(Inputs!C18=Inputs!C19,4&lt;5))),1,0)+IF(AND(BG263&gt;0,OR(Inputs!C20&gt;Inputs!C19,AND(Inputs!C20=Inputs!C19,6&lt;5))),1,0)+IF(AND(BO263&gt;0,OR(Inputs!C21&gt;Inputs!C19,AND(Inputs!C21=Inputs!C19,7&lt;5))),1,0)+IF(AND(BW263&gt;0,OR(Inputs!C22&gt;Inputs!C19,AND(Inputs!C22=Inputs!C19,8&lt;5))),1,0)+IF(AND(CE263&gt;0,OR(Inputs!C23&gt;Inputs!C19,AND(Inputs!C23=Inputs!C19,9&lt;5))),1,0)))</f>
        <v>99</v>
      </c>
      <c r="BD263" s="3">
        <f>IF(Inputs!$B$27&lt;&gt;"Ready","PENDING INPUTS",IF(A263&gt;Inputs!$B$6,0,MIN(MAX(0,(AY263+AZ263+BA263)-BB263),MAX(0,C263-D263-(IF(O263&lt;BC263,K263+L263+M263-N263,0)+IF(W263&lt;BC263,S263+T263+U263-V263,0)+IF(AE263&lt;BC263,AA263+AB263+AC263-AD263,0)+IF(AM263&lt;BC263,AI263+AJ263+AK263-AL263,0)+IF(AU263&lt;BC263,AQ263+AR263+AS263-AT263,0)+IF(BC263&lt;BC263,AY263+AZ263+BA263-BB263,0)+IF(BK263&lt;BC263,BG263+BH263+BI263-BJ263,0)+IF(BS263&lt;BC263,BO263+BP263+BQ263-BR263,0)+IF(CA263&lt;BC263,BW263+BX263+BY263-BZ263,0)+IF(CI263&lt;BC263,CE263+CF263+CG263-CH263,0))))))</f>
        <v>0</v>
      </c>
      <c r="BE263" s="3">
        <f>IF(Inputs!$B$27&lt;&gt;"Ready","PENDING INPUTS",MIN((AY263+AZ263+BA263),IF(D263&gt;C263,IF(D263=0,0,BB263*C263/D263),BB263+BD263)))</f>
        <v>0</v>
      </c>
      <c r="BF263" s="3">
        <f>IF(Inputs!$B$27&lt;&gt;"Ready","PENDING INPUTS",MAX(0,(AY263+AZ263+BA263)-BE263))</f>
        <v>0</v>
      </c>
      <c r="BG263" s="3">
        <f>IF(Inputs!$B$27&lt;&gt;"Ready","PENDING INPUTS",BN262)</f>
        <v>0</v>
      </c>
      <c r="BH263" s="3">
        <f>IF(Inputs!$B$27&lt;&gt;"Ready","PENDING INPUTS",IF(A263&lt;=Inputs!$B$6,ROUND(BG263*Inputs!C20/12,2),0))</f>
        <v>0</v>
      </c>
      <c r="BI263" s="3">
        <f>IF(Inputs!$B$27&lt;&gt;"Ready","PENDING INPUTS",IF(AND(A263&lt;=Inputs!$B$6,BG263&gt;0),Inputs!G20,0))</f>
        <v>0</v>
      </c>
      <c r="BJ263" s="3">
        <f>IF(Inputs!$B$27&lt;&gt;"Ready","PENDING INPUTS",IF(A263&gt;Inputs!$B$6,0,MIN((BG263+BH263+BI263),IF(Inputs!H20=1,Inputs!D20,MAX(Inputs!F20,ROUND(BG263*Inputs!E20+BH263+BI263,2))))))</f>
        <v>0</v>
      </c>
      <c r="BK263">
        <f>IF(Inputs!$B$27&lt;&gt;"Ready","PENDING INPUTS",IF(BG263&lt;=0,99,1+IF(AND(K263&gt;0,OR(Inputs!C14&gt;Inputs!C20,AND(Inputs!C14=Inputs!C20,0&lt;6))),1,0)+IF(AND(S263&gt;0,OR(Inputs!C15&gt;Inputs!C20,AND(Inputs!C15=Inputs!C20,1&lt;6))),1,0)+IF(AND(AA263&gt;0,OR(Inputs!C16&gt;Inputs!C20,AND(Inputs!C16=Inputs!C20,2&lt;6))),1,0)+IF(AND(AI263&gt;0,OR(Inputs!C17&gt;Inputs!C20,AND(Inputs!C17=Inputs!C20,3&lt;6))),1,0)+IF(AND(AQ263&gt;0,OR(Inputs!C18&gt;Inputs!C20,AND(Inputs!C18=Inputs!C20,4&lt;6))),1,0)+IF(AND(AY263&gt;0,OR(Inputs!C19&gt;Inputs!C20,AND(Inputs!C19=Inputs!C20,5&lt;6))),1,0)+IF(AND(BO263&gt;0,OR(Inputs!C21&gt;Inputs!C20,AND(Inputs!C21=Inputs!C20,7&lt;6))),1,0)+IF(AND(BW263&gt;0,OR(Inputs!C22&gt;Inputs!C20,AND(Inputs!C22=Inputs!C20,8&lt;6))),1,0)+IF(AND(CE263&gt;0,OR(Inputs!C23&gt;Inputs!C20,AND(Inputs!C23=Inputs!C20,9&lt;6))),1,0)))</f>
        <v>99</v>
      </c>
      <c r="BL263" s="3">
        <f>IF(Inputs!$B$27&lt;&gt;"Ready","PENDING INPUTS",IF(A263&gt;Inputs!$B$6,0,MIN(MAX(0,(BG263+BH263+BI263)-BJ263),MAX(0,C263-D263-(IF(O263&lt;BK263,K263+L263+M263-N263,0)+IF(W263&lt;BK263,S263+T263+U263-V263,0)+IF(AE263&lt;BK263,AA263+AB263+AC263-AD263,0)+IF(AM263&lt;BK263,AI263+AJ263+AK263-AL263,0)+IF(AU263&lt;BK263,AQ263+AR263+AS263-AT263,0)+IF(BC263&lt;BK263,AY263+AZ263+BA263-BB263,0)+IF(BK263&lt;BK263,BG263+BH263+BI263-BJ263,0)+IF(BS263&lt;BK263,BO263+BP263+BQ263-BR263,0)+IF(CA263&lt;BK263,BW263+BX263+BY263-BZ263,0)+IF(CI263&lt;BK263,CE263+CF263+CG263-CH263,0))))))</f>
        <v>0</v>
      </c>
      <c r="BM263" s="3">
        <f>IF(Inputs!$B$27&lt;&gt;"Ready","PENDING INPUTS",MIN((BG263+BH263+BI263),IF(D263&gt;C263,IF(D263=0,0,BJ263*C263/D263),BJ263+BL263)))</f>
        <v>0</v>
      </c>
      <c r="BN263" s="3">
        <f>IF(Inputs!$B$27&lt;&gt;"Ready","PENDING INPUTS",MAX(0,(BG263+BH263+BI263)-BM263))</f>
        <v>0</v>
      </c>
      <c r="BO263" s="3">
        <f>IF(Inputs!$B$27&lt;&gt;"Ready","PENDING INPUTS",BV262)</f>
        <v>0</v>
      </c>
      <c r="BP263" s="3">
        <f>IF(Inputs!$B$27&lt;&gt;"Ready","PENDING INPUTS",IF(A263&lt;=Inputs!$B$6,ROUND(BO263*Inputs!C21/12,2),0))</f>
        <v>0</v>
      </c>
      <c r="BQ263" s="3">
        <f>IF(Inputs!$B$27&lt;&gt;"Ready","PENDING INPUTS",IF(AND(A263&lt;=Inputs!$B$6,BO263&gt;0),Inputs!G21,0))</f>
        <v>0</v>
      </c>
      <c r="BR263" s="3">
        <f>IF(Inputs!$B$27&lt;&gt;"Ready","PENDING INPUTS",IF(A263&gt;Inputs!$B$6,0,MIN((BO263+BP263+BQ263),IF(Inputs!H21=1,Inputs!D21,MAX(Inputs!F21,ROUND(BO263*Inputs!E21+BP263+BQ263,2))))))</f>
        <v>0</v>
      </c>
      <c r="BS263">
        <f>IF(Inputs!$B$27&lt;&gt;"Ready","PENDING INPUTS",IF(BO263&lt;=0,99,1+IF(AND(K263&gt;0,OR(Inputs!C14&gt;Inputs!C21,AND(Inputs!C14=Inputs!C21,0&lt;7))),1,0)+IF(AND(S263&gt;0,OR(Inputs!C15&gt;Inputs!C21,AND(Inputs!C15=Inputs!C21,1&lt;7))),1,0)+IF(AND(AA263&gt;0,OR(Inputs!C16&gt;Inputs!C21,AND(Inputs!C16=Inputs!C21,2&lt;7))),1,0)+IF(AND(AI263&gt;0,OR(Inputs!C17&gt;Inputs!C21,AND(Inputs!C17=Inputs!C21,3&lt;7))),1,0)+IF(AND(AQ263&gt;0,OR(Inputs!C18&gt;Inputs!C21,AND(Inputs!C18=Inputs!C21,4&lt;7))),1,0)+IF(AND(AY263&gt;0,OR(Inputs!C19&gt;Inputs!C21,AND(Inputs!C19=Inputs!C21,5&lt;7))),1,0)+IF(AND(BG263&gt;0,OR(Inputs!C20&gt;Inputs!C21,AND(Inputs!C20=Inputs!C21,6&lt;7))),1,0)+IF(AND(BW263&gt;0,OR(Inputs!C22&gt;Inputs!C21,AND(Inputs!C22=Inputs!C21,8&lt;7))),1,0)+IF(AND(CE263&gt;0,OR(Inputs!C23&gt;Inputs!C21,AND(Inputs!C23=Inputs!C21,9&lt;7))),1,0)))</f>
        <v>99</v>
      </c>
      <c r="BT263" s="3">
        <f>IF(Inputs!$B$27&lt;&gt;"Ready","PENDING INPUTS",IF(A263&gt;Inputs!$B$6,0,MIN(MAX(0,(BO263+BP263+BQ263)-BR263),MAX(0,C263-D263-(IF(O263&lt;BS263,K263+L263+M263-N263,0)+IF(W263&lt;BS263,S263+T263+U263-V263,0)+IF(AE263&lt;BS263,AA263+AB263+AC263-AD263,0)+IF(AM263&lt;BS263,AI263+AJ263+AK263-AL263,0)+IF(AU263&lt;BS263,AQ263+AR263+AS263-AT263,0)+IF(BC263&lt;BS263,AY263+AZ263+BA263-BB263,0)+IF(BK263&lt;BS263,BG263+BH263+BI263-BJ263,0)+IF(BS263&lt;BS263,BO263+BP263+BQ263-BR263,0)+IF(CA263&lt;BS263,BW263+BX263+BY263-BZ263,0)+IF(CI263&lt;BS263,CE263+CF263+CG263-CH263,0))))))</f>
        <v>0</v>
      </c>
      <c r="BU263" s="3">
        <f>IF(Inputs!$B$27&lt;&gt;"Ready","PENDING INPUTS",MIN((BO263+BP263+BQ263),IF(D263&gt;C263,IF(D263=0,0,BR263*C263/D263),BR263+BT263)))</f>
        <v>0</v>
      </c>
      <c r="BV263" s="3">
        <f>IF(Inputs!$B$27&lt;&gt;"Ready","PENDING INPUTS",MAX(0,(BO263+BP263+BQ263)-BU263))</f>
        <v>0</v>
      </c>
      <c r="BW263" s="3">
        <f>IF(Inputs!$B$27&lt;&gt;"Ready","PENDING INPUTS",CD262)</f>
        <v>0</v>
      </c>
      <c r="BX263" s="3">
        <f>IF(Inputs!$B$27&lt;&gt;"Ready","PENDING INPUTS",IF(A263&lt;=Inputs!$B$6,ROUND(BW263*Inputs!C22/12,2),0))</f>
        <v>0</v>
      </c>
      <c r="BY263" s="3">
        <f>IF(Inputs!$B$27&lt;&gt;"Ready","PENDING INPUTS",IF(AND(A263&lt;=Inputs!$B$6,BW263&gt;0),Inputs!G22,0))</f>
        <v>0</v>
      </c>
      <c r="BZ263" s="3">
        <f>IF(Inputs!$B$27&lt;&gt;"Ready","PENDING INPUTS",IF(A263&gt;Inputs!$B$6,0,MIN((BW263+BX263+BY263),IF(Inputs!H22=1,Inputs!D22,MAX(Inputs!F22,ROUND(BW263*Inputs!E22+BX263+BY263,2))))))</f>
        <v>0</v>
      </c>
      <c r="CA263">
        <f>IF(Inputs!$B$27&lt;&gt;"Ready","PENDING INPUTS",IF(BW263&lt;=0,99,1+IF(AND(K263&gt;0,OR(Inputs!C14&gt;Inputs!C22,AND(Inputs!C14=Inputs!C22,0&lt;8))),1,0)+IF(AND(S263&gt;0,OR(Inputs!C15&gt;Inputs!C22,AND(Inputs!C15=Inputs!C22,1&lt;8))),1,0)+IF(AND(AA263&gt;0,OR(Inputs!C16&gt;Inputs!C22,AND(Inputs!C16=Inputs!C22,2&lt;8))),1,0)+IF(AND(AI263&gt;0,OR(Inputs!C17&gt;Inputs!C22,AND(Inputs!C17=Inputs!C22,3&lt;8))),1,0)+IF(AND(AQ263&gt;0,OR(Inputs!C18&gt;Inputs!C22,AND(Inputs!C18=Inputs!C22,4&lt;8))),1,0)+IF(AND(AY263&gt;0,OR(Inputs!C19&gt;Inputs!C22,AND(Inputs!C19=Inputs!C22,5&lt;8))),1,0)+IF(AND(BG263&gt;0,OR(Inputs!C20&gt;Inputs!C22,AND(Inputs!C20=Inputs!C22,6&lt;8))),1,0)+IF(AND(BO263&gt;0,OR(Inputs!C21&gt;Inputs!C22,AND(Inputs!C21=Inputs!C22,7&lt;8))),1,0)+IF(AND(CE263&gt;0,OR(Inputs!C23&gt;Inputs!C22,AND(Inputs!C23=Inputs!C22,9&lt;8))),1,0)))</f>
        <v>99</v>
      </c>
      <c r="CB263" s="3">
        <f>IF(Inputs!$B$27&lt;&gt;"Ready","PENDING INPUTS",IF(A263&gt;Inputs!$B$6,0,MIN(MAX(0,(BW263+BX263+BY263)-BZ263),MAX(0,C263-D263-(IF(O263&lt;CA263,K263+L263+M263-N263,0)+IF(W263&lt;CA263,S263+T263+U263-V263,0)+IF(AE263&lt;CA263,AA263+AB263+AC263-AD263,0)+IF(AM263&lt;CA263,AI263+AJ263+AK263-AL263,0)+IF(AU263&lt;CA263,AQ263+AR263+AS263-AT263,0)+IF(BC263&lt;CA263,AY263+AZ263+BA263-BB263,0)+IF(BK263&lt;CA263,BG263+BH263+BI263-BJ263,0)+IF(BS263&lt;CA263,BO263+BP263+BQ263-BR263,0)+IF(CA263&lt;CA263,BW263+BX263+BY263-BZ263,0)+IF(CI263&lt;CA263,CE263+CF263+CG263-CH263,0))))))</f>
        <v>0</v>
      </c>
      <c r="CC263" s="3">
        <f>IF(Inputs!$B$27&lt;&gt;"Ready","PENDING INPUTS",MIN((BW263+BX263+BY263),IF(D263&gt;C263,IF(D263=0,0,BZ263*C263/D263),BZ263+CB263)))</f>
        <v>0</v>
      </c>
      <c r="CD263" s="3">
        <f>IF(Inputs!$B$27&lt;&gt;"Ready","PENDING INPUTS",MAX(0,(BW263+BX263+BY263)-CC263))</f>
        <v>0</v>
      </c>
      <c r="CE263" s="3">
        <f>IF(Inputs!$B$27&lt;&gt;"Ready","PENDING INPUTS",CL262)</f>
        <v>0</v>
      </c>
      <c r="CF263" s="3">
        <f>IF(Inputs!$B$27&lt;&gt;"Ready","PENDING INPUTS",IF(A263&lt;=Inputs!$B$6,ROUND(CE263*Inputs!C23/12,2),0))</f>
        <v>0</v>
      </c>
      <c r="CG263" s="3">
        <f>IF(Inputs!$B$27&lt;&gt;"Ready","PENDING INPUTS",IF(AND(A263&lt;=Inputs!$B$6,CE263&gt;0),Inputs!G23,0))</f>
        <v>0</v>
      </c>
      <c r="CH263" s="3">
        <f>IF(Inputs!$B$27&lt;&gt;"Ready","PENDING INPUTS",IF(A263&gt;Inputs!$B$6,0,MIN((CE263+CF263+CG263),IF(Inputs!H23=1,Inputs!D23,MAX(Inputs!F23,ROUND(CE263*Inputs!E23+CF263+CG263,2))))))</f>
        <v>0</v>
      </c>
      <c r="CI263">
        <f>IF(Inputs!$B$27&lt;&gt;"Ready","PENDING INPUTS",IF(CE263&lt;=0,99,1+IF(AND(K263&gt;0,OR(Inputs!C14&gt;Inputs!C23,AND(Inputs!C14=Inputs!C23,0&lt;9))),1,0)+IF(AND(S263&gt;0,OR(Inputs!C15&gt;Inputs!C23,AND(Inputs!C15=Inputs!C23,1&lt;9))),1,0)+IF(AND(AA263&gt;0,OR(Inputs!C16&gt;Inputs!C23,AND(Inputs!C16=Inputs!C23,2&lt;9))),1,0)+IF(AND(AI263&gt;0,OR(Inputs!C17&gt;Inputs!C23,AND(Inputs!C17=Inputs!C23,3&lt;9))),1,0)+IF(AND(AQ263&gt;0,OR(Inputs!C18&gt;Inputs!C23,AND(Inputs!C18=Inputs!C23,4&lt;9))),1,0)+IF(AND(AY263&gt;0,OR(Inputs!C19&gt;Inputs!C23,AND(Inputs!C19=Inputs!C23,5&lt;9))),1,0)+IF(AND(BG263&gt;0,OR(Inputs!C20&gt;Inputs!C23,AND(Inputs!C20=Inputs!C23,6&lt;9))),1,0)+IF(AND(BO263&gt;0,OR(Inputs!C21&gt;Inputs!C23,AND(Inputs!C21=Inputs!C23,7&lt;9))),1,0)+IF(AND(BW263&gt;0,OR(Inputs!C22&gt;Inputs!C23,AND(Inputs!C22=Inputs!C23,8&lt;9))),1,0)))</f>
        <v>99</v>
      </c>
      <c r="CJ263" s="3">
        <f>IF(Inputs!$B$27&lt;&gt;"Ready","PENDING INPUTS",IF(A263&gt;Inputs!$B$6,0,MIN(MAX(0,(CE263+CF263+CG263)-CH263),MAX(0,C263-D263-(IF(O263&lt;CI263,K263+L263+M263-N263,0)+IF(W263&lt;CI263,S263+T263+U263-V263,0)+IF(AE263&lt;CI263,AA263+AB263+AC263-AD263,0)+IF(AM263&lt;CI263,AI263+AJ263+AK263-AL263,0)+IF(AU263&lt;CI263,AQ263+AR263+AS263-AT263,0)+IF(BC263&lt;CI263,AY263+AZ263+BA263-BB263,0)+IF(BK263&lt;CI263,BG263+BH263+BI263-BJ263,0)+IF(BS263&lt;CI263,BO263+BP263+BQ263-BR263,0)+IF(CA263&lt;CI263,BW263+BX263+BY263-BZ263,0)+IF(CI263&lt;CI263,CE263+CF263+CG263-CH263,0))))))</f>
        <v>0</v>
      </c>
      <c r="CK263" s="3">
        <f>IF(Inputs!$B$27&lt;&gt;"Ready","PENDING INPUTS",MIN((CE263+CF263+CG263),IF(D263&gt;C263,IF(D263=0,0,CH263*C263/D263),CH263+CJ263)))</f>
        <v>0</v>
      </c>
      <c r="CL263" s="3">
        <f>IF(Inputs!$B$27&lt;&gt;"Ready","PENDING INPUTS",MAX(0,(CE263+CF263+CG263)-CK263))</f>
        <v>0</v>
      </c>
    </row>
    <row r="264" spans="1:90" ht="27.95" customHeight="1" x14ac:dyDescent="0.25">
      <c r="A264">
        <v>260</v>
      </c>
      <c r="B264" s="13">
        <f>IF(Inputs!$B$27&lt;&gt;"Ready","PENDING INPUTS",EDATE(Inputs!$B$5,A264-1))</f>
        <v>54179</v>
      </c>
      <c r="C264" s="3">
        <f>IF(Inputs!$B$27&lt;&gt;"Ready","PENDING INPUTS",IF(A264&lt;=Inputs!$B$6,MAX(0,Inputs!$B$4+IF(A264=Inputs!$B$7,Inputs!$B$8,0)+IF(A264=Inputs!$B$9,Inputs!$B$10,0)),0))</f>
        <v>0</v>
      </c>
      <c r="D264" s="3">
        <f>IF(Inputs!$B$27&lt;&gt;"Ready","PENDING INPUTS",SUM(N264,V264,AD264,AL264,AT264,BB264,BJ264,BR264,BZ264,CH264))</f>
        <v>0</v>
      </c>
      <c r="E264" s="3">
        <f>IF(Inputs!$B$27&lt;&gt;"Ready","PENDING INPUTS",MAX(0,D264-C264))</f>
        <v>0</v>
      </c>
      <c r="F264" s="3">
        <f>IF(Inputs!$B$27&lt;&gt;"Ready","PENDING INPUTS",SUM(Q264,Y264,AG264,AO264,AW264,BE264,BM264,BU264,CC264,CK264))</f>
        <v>0</v>
      </c>
      <c r="G264" s="3">
        <f>IF(Inputs!$B$27&lt;&gt;"Ready","PENDING INPUTS",SUM(L264,T264,AB264,AJ264,AR264,AZ264,BH264,BP264,BX264,CF264))</f>
        <v>0</v>
      </c>
      <c r="H264" s="3">
        <f>IF(Inputs!$B$27&lt;&gt;"Ready","PENDING INPUTS",SUM(M264,U264,AC264,AK264,AS264,BA264,BI264,BQ264,BY264,CG264))</f>
        <v>0</v>
      </c>
      <c r="I264" s="3">
        <f>IF(Inputs!$B$27&lt;&gt;"Ready","PENDING INPUTS",SUM(R264,Z264,AH264,AP264,AX264,BF264,BN264,BV264,CD264,CL264))</f>
        <v>0</v>
      </c>
      <c r="J264" t="str">
        <f>IF(Inputs!$B$27&lt;&gt;"Ready","PENDING INPUTS",IF(A264&gt;Inputs!$B$6,"Beyond horizon",IF(E264&gt;0.005,"MINIMUM SHORTFALL",IF(I264&lt;0.005,"Paid off","In progress"))))</f>
        <v>Beyond horizon</v>
      </c>
      <c r="K264" s="3">
        <f>IF(Inputs!$B$27&lt;&gt;"Ready","PENDING INPUTS",R263)</f>
        <v>0</v>
      </c>
      <c r="L264" s="3">
        <f>IF(Inputs!$B$27&lt;&gt;"Ready","PENDING INPUTS",IF(A264&lt;=Inputs!$B$6,ROUND(K264*Inputs!C14/12,2),0))</f>
        <v>0</v>
      </c>
      <c r="M264" s="3">
        <f>IF(Inputs!$B$27&lt;&gt;"Ready","PENDING INPUTS",IF(AND(A264&lt;=Inputs!$B$6,K264&gt;0),Inputs!G14,0))</f>
        <v>0</v>
      </c>
      <c r="N264" s="3">
        <f>IF(Inputs!$B$27&lt;&gt;"Ready","PENDING INPUTS",IF(A264&gt;Inputs!$B$6,0,MIN((K264+L264+M264),IF(Inputs!H14=1,Inputs!D14,MAX(Inputs!F14,ROUND(K264*Inputs!E14+L264+M264,2))))))</f>
        <v>0</v>
      </c>
      <c r="O264">
        <f>IF(Inputs!$B$27&lt;&gt;"Ready","PENDING INPUTS",IF(K264&lt;=0,99,1+IF(AND(S264&gt;0,OR(Inputs!C15&gt;Inputs!C14,AND(Inputs!C15=Inputs!C14,1&lt;0))),1,0)+IF(AND(AA264&gt;0,OR(Inputs!C16&gt;Inputs!C14,AND(Inputs!C16=Inputs!C14,2&lt;0))),1,0)+IF(AND(AI264&gt;0,OR(Inputs!C17&gt;Inputs!C14,AND(Inputs!C17=Inputs!C14,3&lt;0))),1,0)+IF(AND(AQ264&gt;0,OR(Inputs!C18&gt;Inputs!C14,AND(Inputs!C18=Inputs!C14,4&lt;0))),1,0)+IF(AND(AY264&gt;0,OR(Inputs!C19&gt;Inputs!C14,AND(Inputs!C19=Inputs!C14,5&lt;0))),1,0)+IF(AND(BG264&gt;0,OR(Inputs!C20&gt;Inputs!C14,AND(Inputs!C20=Inputs!C14,6&lt;0))),1,0)+IF(AND(BO264&gt;0,OR(Inputs!C21&gt;Inputs!C14,AND(Inputs!C21=Inputs!C14,7&lt;0))),1,0)+IF(AND(BW264&gt;0,OR(Inputs!C22&gt;Inputs!C14,AND(Inputs!C22=Inputs!C14,8&lt;0))),1,0)+IF(AND(CE264&gt;0,OR(Inputs!C23&gt;Inputs!C14,AND(Inputs!C23=Inputs!C14,9&lt;0))),1,0)))</f>
        <v>99</v>
      </c>
      <c r="P264" s="3">
        <f>IF(Inputs!$B$27&lt;&gt;"Ready","PENDING INPUTS",IF(A264&gt;Inputs!$B$6,0,MIN(MAX(0,(K264+L264+M264)-N264),MAX(0,C264-D264-(IF(O264&lt;O264,K264+L264+M264-N264,0)+IF(W264&lt;O264,S264+T264+U264-V264,0)+IF(AE264&lt;O264,AA264+AB264+AC264-AD264,0)+IF(AM264&lt;O264,AI264+AJ264+AK264-AL264,0)+IF(AU264&lt;O264,AQ264+AR264+AS264-AT264,0)+IF(BC264&lt;O264,AY264+AZ264+BA264-BB264,0)+IF(BK264&lt;O264,BG264+BH264+BI264-BJ264,0)+IF(BS264&lt;O264,BO264+BP264+BQ264-BR264,0)+IF(CA264&lt;O264,BW264+BX264+BY264-BZ264,0)+IF(CI264&lt;O264,CE264+CF264+CG264-CH264,0))))))</f>
        <v>0</v>
      </c>
      <c r="Q264" s="3">
        <f>IF(Inputs!$B$27&lt;&gt;"Ready","PENDING INPUTS",MIN((K264+L264+M264),IF(D264&gt;C264,IF(D264=0,0,N264*C264/D264),N264+P264)))</f>
        <v>0</v>
      </c>
      <c r="R264" s="3">
        <f>IF(Inputs!$B$27&lt;&gt;"Ready","PENDING INPUTS",MAX(0,(K264+L264+M264)-Q264))</f>
        <v>0</v>
      </c>
      <c r="S264" s="3">
        <f>IF(Inputs!$B$27&lt;&gt;"Ready","PENDING INPUTS",Z263)</f>
        <v>0</v>
      </c>
      <c r="T264" s="3">
        <f>IF(Inputs!$B$27&lt;&gt;"Ready","PENDING INPUTS",IF(A264&lt;=Inputs!$B$6,ROUND(S264*Inputs!C15/12,2),0))</f>
        <v>0</v>
      </c>
      <c r="U264" s="3">
        <f>IF(Inputs!$B$27&lt;&gt;"Ready","PENDING INPUTS",IF(AND(A264&lt;=Inputs!$B$6,S264&gt;0),Inputs!G15,0))</f>
        <v>0</v>
      </c>
      <c r="V264" s="3">
        <f>IF(Inputs!$B$27&lt;&gt;"Ready","PENDING INPUTS",IF(A264&gt;Inputs!$B$6,0,MIN((S264+T264+U264),IF(Inputs!H15=1,Inputs!D15,MAX(Inputs!F15,ROUND(S264*Inputs!E15+T264+U264,2))))))</f>
        <v>0</v>
      </c>
      <c r="W264">
        <f>IF(Inputs!$B$27&lt;&gt;"Ready","PENDING INPUTS",IF(S264&lt;=0,99,1+IF(AND(K264&gt;0,OR(Inputs!C14&gt;Inputs!C15,AND(Inputs!C14=Inputs!C15,0&lt;1))),1,0)+IF(AND(AA264&gt;0,OR(Inputs!C16&gt;Inputs!C15,AND(Inputs!C16=Inputs!C15,2&lt;1))),1,0)+IF(AND(AI264&gt;0,OR(Inputs!C17&gt;Inputs!C15,AND(Inputs!C17=Inputs!C15,3&lt;1))),1,0)+IF(AND(AQ264&gt;0,OR(Inputs!C18&gt;Inputs!C15,AND(Inputs!C18=Inputs!C15,4&lt;1))),1,0)+IF(AND(AY264&gt;0,OR(Inputs!C19&gt;Inputs!C15,AND(Inputs!C19=Inputs!C15,5&lt;1))),1,0)+IF(AND(BG264&gt;0,OR(Inputs!C20&gt;Inputs!C15,AND(Inputs!C20=Inputs!C15,6&lt;1))),1,0)+IF(AND(BO264&gt;0,OR(Inputs!C21&gt;Inputs!C15,AND(Inputs!C21=Inputs!C15,7&lt;1))),1,0)+IF(AND(BW264&gt;0,OR(Inputs!C22&gt;Inputs!C15,AND(Inputs!C22=Inputs!C15,8&lt;1))),1,0)+IF(AND(CE264&gt;0,OR(Inputs!C23&gt;Inputs!C15,AND(Inputs!C23=Inputs!C15,9&lt;1))),1,0)))</f>
        <v>99</v>
      </c>
      <c r="X264" s="3">
        <f>IF(Inputs!$B$27&lt;&gt;"Ready","PENDING INPUTS",IF(A264&gt;Inputs!$B$6,0,MIN(MAX(0,(S264+T264+U264)-V264),MAX(0,C264-D264-(IF(O264&lt;W264,K264+L264+M264-N264,0)+IF(W264&lt;W264,S264+T264+U264-V264,0)+IF(AE264&lt;W264,AA264+AB264+AC264-AD264,0)+IF(AM264&lt;W264,AI264+AJ264+AK264-AL264,0)+IF(AU264&lt;W264,AQ264+AR264+AS264-AT264,0)+IF(BC264&lt;W264,AY264+AZ264+BA264-BB264,0)+IF(BK264&lt;W264,BG264+BH264+BI264-BJ264,0)+IF(BS264&lt;W264,BO264+BP264+BQ264-BR264,0)+IF(CA264&lt;W264,BW264+BX264+BY264-BZ264,0)+IF(CI264&lt;W264,CE264+CF264+CG264-CH264,0))))))</f>
        <v>0</v>
      </c>
      <c r="Y264" s="3">
        <f>IF(Inputs!$B$27&lt;&gt;"Ready","PENDING INPUTS",MIN((S264+T264+U264),IF(D264&gt;C264,IF(D264=0,0,V264*C264/D264),V264+X264)))</f>
        <v>0</v>
      </c>
      <c r="Z264" s="3">
        <f>IF(Inputs!$B$27&lt;&gt;"Ready","PENDING INPUTS",MAX(0,(S264+T264+U264)-Y264))</f>
        <v>0</v>
      </c>
      <c r="AA264" s="3">
        <f>IF(Inputs!$B$27&lt;&gt;"Ready","PENDING INPUTS",AH263)</f>
        <v>0</v>
      </c>
      <c r="AB264" s="3">
        <f>IF(Inputs!$B$27&lt;&gt;"Ready","PENDING INPUTS",IF(A264&lt;=Inputs!$B$6,ROUND(AA264*Inputs!C16/12,2),0))</f>
        <v>0</v>
      </c>
      <c r="AC264" s="3">
        <f>IF(Inputs!$B$27&lt;&gt;"Ready","PENDING INPUTS",IF(AND(A264&lt;=Inputs!$B$6,AA264&gt;0),Inputs!G16,0))</f>
        <v>0</v>
      </c>
      <c r="AD264" s="3">
        <f>IF(Inputs!$B$27&lt;&gt;"Ready","PENDING INPUTS",IF(A264&gt;Inputs!$B$6,0,MIN((AA264+AB264+AC264),IF(Inputs!H16=1,Inputs!D16,MAX(Inputs!F16,ROUND(AA264*Inputs!E16+AB264+AC264,2))))))</f>
        <v>0</v>
      </c>
      <c r="AE264">
        <f>IF(Inputs!$B$27&lt;&gt;"Ready","PENDING INPUTS",IF(AA264&lt;=0,99,1+IF(AND(K264&gt;0,OR(Inputs!C14&gt;Inputs!C16,AND(Inputs!C14=Inputs!C16,0&lt;2))),1,0)+IF(AND(S264&gt;0,OR(Inputs!C15&gt;Inputs!C16,AND(Inputs!C15=Inputs!C16,1&lt;2))),1,0)+IF(AND(AI264&gt;0,OR(Inputs!C17&gt;Inputs!C16,AND(Inputs!C17=Inputs!C16,3&lt;2))),1,0)+IF(AND(AQ264&gt;0,OR(Inputs!C18&gt;Inputs!C16,AND(Inputs!C18=Inputs!C16,4&lt;2))),1,0)+IF(AND(AY264&gt;0,OR(Inputs!C19&gt;Inputs!C16,AND(Inputs!C19=Inputs!C16,5&lt;2))),1,0)+IF(AND(BG264&gt;0,OR(Inputs!C20&gt;Inputs!C16,AND(Inputs!C20=Inputs!C16,6&lt;2))),1,0)+IF(AND(BO264&gt;0,OR(Inputs!C21&gt;Inputs!C16,AND(Inputs!C21=Inputs!C16,7&lt;2))),1,0)+IF(AND(BW264&gt;0,OR(Inputs!C22&gt;Inputs!C16,AND(Inputs!C22=Inputs!C16,8&lt;2))),1,0)+IF(AND(CE264&gt;0,OR(Inputs!C23&gt;Inputs!C16,AND(Inputs!C23=Inputs!C16,9&lt;2))),1,0)))</f>
        <v>99</v>
      </c>
      <c r="AF264" s="3">
        <f>IF(Inputs!$B$27&lt;&gt;"Ready","PENDING INPUTS",IF(A264&gt;Inputs!$B$6,0,MIN(MAX(0,(AA264+AB264+AC264)-AD264),MAX(0,C264-D264-(IF(O264&lt;AE264,K264+L264+M264-N264,0)+IF(W264&lt;AE264,S264+T264+U264-V264,0)+IF(AE264&lt;AE264,AA264+AB264+AC264-AD264,0)+IF(AM264&lt;AE264,AI264+AJ264+AK264-AL264,0)+IF(AU264&lt;AE264,AQ264+AR264+AS264-AT264,0)+IF(BC264&lt;AE264,AY264+AZ264+BA264-BB264,0)+IF(BK264&lt;AE264,BG264+BH264+BI264-BJ264,0)+IF(BS264&lt;AE264,BO264+BP264+BQ264-BR264,0)+IF(CA264&lt;AE264,BW264+BX264+BY264-BZ264,0)+IF(CI264&lt;AE264,CE264+CF264+CG264-CH264,0))))))</f>
        <v>0</v>
      </c>
      <c r="AG264" s="3">
        <f>IF(Inputs!$B$27&lt;&gt;"Ready","PENDING INPUTS",MIN((AA264+AB264+AC264),IF(D264&gt;C264,IF(D264=0,0,AD264*C264/D264),AD264+AF264)))</f>
        <v>0</v>
      </c>
      <c r="AH264" s="3">
        <f>IF(Inputs!$B$27&lt;&gt;"Ready","PENDING INPUTS",MAX(0,(AA264+AB264+AC264)-AG264))</f>
        <v>0</v>
      </c>
      <c r="AI264" s="3">
        <f>IF(Inputs!$B$27&lt;&gt;"Ready","PENDING INPUTS",AP263)</f>
        <v>0</v>
      </c>
      <c r="AJ264" s="3">
        <f>IF(Inputs!$B$27&lt;&gt;"Ready","PENDING INPUTS",IF(A264&lt;=Inputs!$B$6,ROUND(AI264*Inputs!C17/12,2),0))</f>
        <v>0</v>
      </c>
      <c r="AK264" s="3">
        <f>IF(Inputs!$B$27&lt;&gt;"Ready","PENDING INPUTS",IF(AND(A264&lt;=Inputs!$B$6,AI264&gt;0),Inputs!G17,0))</f>
        <v>0</v>
      </c>
      <c r="AL264" s="3">
        <f>IF(Inputs!$B$27&lt;&gt;"Ready","PENDING INPUTS",IF(A264&gt;Inputs!$B$6,0,MIN((AI264+AJ264+AK264),IF(Inputs!H17=1,Inputs!D17,MAX(Inputs!F17,ROUND(AI264*Inputs!E17+AJ264+AK264,2))))))</f>
        <v>0</v>
      </c>
      <c r="AM264">
        <f>IF(Inputs!$B$27&lt;&gt;"Ready","PENDING INPUTS",IF(AI264&lt;=0,99,1+IF(AND(K264&gt;0,OR(Inputs!C14&gt;Inputs!C17,AND(Inputs!C14=Inputs!C17,0&lt;3))),1,0)+IF(AND(S264&gt;0,OR(Inputs!C15&gt;Inputs!C17,AND(Inputs!C15=Inputs!C17,1&lt;3))),1,0)+IF(AND(AA264&gt;0,OR(Inputs!C16&gt;Inputs!C17,AND(Inputs!C16=Inputs!C17,2&lt;3))),1,0)+IF(AND(AQ264&gt;0,OR(Inputs!C18&gt;Inputs!C17,AND(Inputs!C18=Inputs!C17,4&lt;3))),1,0)+IF(AND(AY264&gt;0,OR(Inputs!C19&gt;Inputs!C17,AND(Inputs!C19=Inputs!C17,5&lt;3))),1,0)+IF(AND(BG264&gt;0,OR(Inputs!C20&gt;Inputs!C17,AND(Inputs!C20=Inputs!C17,6&lt;3))),1,0)+IF(AND(BO264&gt;0,OR(Inputs!C21&gt;Inputs!C17,AND(Inputs!C21=Inputs!C17,7&lt;3))),1,0)+IF(AND(BW264&gt;0,OR(Inputs!C22&gt;Inputs!C17,AND(Inputs!C22=Inputs!C17,8&lt;3))),1,0)+IF(AND(CE264&gt;0,OR(Inputs!C23&gt;Inputs!C17,AND(Inputs!C23=Inputs!C17,9&lt;3))),1,0)))</f>
        <v>99</v>
      </c>
      <c r="AN264" s="3">
        <f>IF(Inputs!$B$27&lt;&gt;"Ready","PENDING INPUTS",IF(A264&gt;Inputs!$B$6,0,MIN(MAX(0,(AI264+AJ264+AK264)-AL264),MAX(0,C264-D264-(IF(O264&lt;AM264,K264+L264+M264-N264,0)+IF(W264&lt;AM264,S264+T264+U264-V264,0)+IF(AE264&lt;AM264,AA264+AB264+AC264-AD264,0)+IF(AM264&lt;AM264,AI264+AJ264+AK264-AL264,0)+IF(AU264&lt;AM264,AQ264+AR264+AS264-AT264,0)+IF(BC264&lt;AM264,AY264+AZ264+BA264-BB264,0)+IF(BK264&lt;AM264,BG264+BH264+BI264-BJ264,0)+IF(BS264&lt;AM264,BO264+BP264+BQ264-BR264,0)+IF(CA264&lt;AM264,BW264+BX264+BY264-BZ264,0)+IF(CI264&lt;AM264,CE264+CF264+CG264-CH264,0))))))</f>
        <v>0</v>
      </c>
      <c r="AO264" s="3">
        <f>IF(Inputs!$B$27&lt;&gt;"Ready","PENDING INPUTS",MIN((AI264+AJ264+AK264),IF(D264&gt;C264,IF(D264=0,0,AL264*C264/D264),AL264+AN264)))</f>
        <v>0</v>
      </c>
      <c r="AP264" s="3">
        <f>IF(Inputs!$B$27&lt;&gt;"Ready","PENDING INPUTS",MAX(0,(AI264+AJ264+AK264)-AO264))</f>
        <v>0</v>
      </c>
      <c r="AQ264" s="3">
        <f>IF(Inputs!$B$27&lt;&gt;"Ready","PENDING INPUTS",AX263)</f>
        <v>0</v>
      </c>
      <c r="AR264" s="3">
        <f>IF(Inputs!$B$27&lt;&gt;"Ready","PENDING INPUTS",IF(A264&lt;=Inputs!$B$6,ROUND(AQ264*Inputs!C18/12,2),0))</f>
        <v>0</v>
      </c>
      <c r="AS264" s="3">
        <f>IF(Inputs!$B$27&lt;&gt;"Ready","PENDING INPUTS",IF(AND(A264&lt;=Inputs!$B$6,AQ264&gt;0),Inputs!G18,0))</f>
        <v>0</v>
      </c>
      <c r="AT264" s="3">
        <f>IF(Inputs!$B$27&lt;&gt;"Ready","PENDING INPUTS",IF(A264&gt;Inputs!$B$6,0,MIN((AQ264+AR264+AS264),IF(Inputs!H18=1,Inputs!D18,MAX(Inputs!F18,ROUND(AQ264*Inputs!E18+AR264+AS264,2))))))</f>
        <v>0</v>
      </c>
      <c r="AU264">
        <f>IF(Inputs!$B$27&lt;&gt;"Ready","PENDING INPUTS",IF(AQ264&lt;=0,99,1+IF(AND(K264&gt;0,OR(Inputs!C14&gt;Inputs!C18,AND(Inputs!C14=Inputs!C18,0&lt;4))),1,0)+IF(AND(S264&gt;0,OR(Inputs!C15&gt;Inputs!C18,AND(Inputs!C15=Inputs!C18,1&lt;4))),1,0)+IF(AND(AA264&gt;0,OR(Inputs!C16&gt;Inputs!C18,AND(Inputs!C16=Inputs!C18,2&lt;4))),1,0)+IF(AND(AI264&gt;0,OR(Inputs!C17&gt;Inputs!C18,AND(Inputs!C17=Inputs!C18,3&lt;4))),1,0)+IF(AND(AY264&gt;0,OR(Inputs!C19&gt;Inputs!C18,AND(Inputs!C19=Inputs!C18,5&lt;4))),1,0)+IF(AND(BG264&gt;0,OR(Inputs!C20&gt;Inputs!C18,AND(Inputs!C20=Inputs!C18,6&lt;4))),1,0)+IF(AND(BO264&gt;0,OR(Inputs!C21&gt;Inputs!C18,AND(Inputs!C21=Inputs!C18,7&lt;4))),1,0)+IF(AND(BW264&gt;0,OR(Inputs!C22&gt;Inputs!C18,AND(Inputs!C22=Inputs!C18,8&lt;4))),1,0)+IF(AND(CE264&gt;0,OR(Inputs!C23&gt;Inputs!C18,AND(Inputs!C23=Inputs!C18,9&lt;4))),1,0)))</f>
        <v>99</v>
      </c>
      <c r="AV264" s="3">
        <f>IF(Inputs!$B$27&lt;&gt;"Ready","PENDING INPUTS",IF(A264&gt;Inputs!$B$6,0,MIN(MAX(0,(AQ264+AR264+AS264)-AT264),MAX(0,C264-D264-(IF(O264&lt;AU264,K264+L264+M264-N264,0)+IF(W264&lt;AU264,S264+T264+U264-V264,0)+IF(AE264&lt;AU264,AA264+AB264+AC264-AD264,0)+IF(AM264&lt;AU264,AI264+AJ264+AK264-AL264,0)+IF(AU264&lt;AU264,AQ264+AR264+AS264-AT264,0)+IF(BC264&lt;AU264,AY264+AZ264+BA264-BB264,0)+IF(BK264&lt;AU264,BG264+BH264+BI264-BJ264,0)+IF(BS264&lt;AU264,BO264+BP264+BQ264-BR264,0)+IF(CA264&lt;AU264,BW264+BX264+BY264-BZ264,0)+IF(CI264&lt;AU264,CE264+CF264+CG264-CH264,0))))))</f>
        <v>0</v>
      </c>
      <c r="AW264" s="3">
        <f>IF(Inputs!$B$27&lt;&gt;"Ready","PENDING INPUTS",MIN((AQ264+AR264+AS264),IF(D264&gt;C264,IF(D264=0,0,AT264*C264/D264),AT264+AV264)))</f>
        <v>0</v>
      </c>
      <c r="AX264" s="3">
        <f>IF(Inputs!$B$27&lt;&gt;"Ready","PENDING INPUTS",MAX(0,(AQ264+AR264+AS264)-AW264))</f>
        <v>0</v>
      </c>
      <c r="AY264" s="3">
        <f>IF(Inputs!$B$27&lt;&gt;"Ready","PENDING INPUTS",BF263)</f>
        <v>0</v>
      </c>
      <c r="AZ264" s="3">
        <f>IF(Inputs!$B$27&lt;&gt;"Ready","PENDING INPUTS",IF(A264&lt;=Inputs!$B$6,ROUND(AY264*Inputs!C19/12,2),0))</f>
        <v>0</v>
      </c>
      <c r="BA264" s="3">
        <f>IF(Inputs!$B$27&lt;&gt;"Ready","PENDING INPUTS",IF(AND(A264&lt;=Inputs!$B$6,AY264&gt;0),Inputs!G19,0))</f>
        <v>0</v>
      </c>
      <c r="BB264" s="3">
        <f>IF(Inputs!$B$27&lt;&gt;"Ready","PENDING INPUTS",IF(A264&gt;Inputs!$B$6,0,MIN((AY264+AZ264+BA264),IF(Inputs!H19=1,Inputs!D19,MAX(Inputs!F19,ROUND(AY264*Inputs!E19+AZ264+BA264,2))))))</f>
        <v>0</v>
      </c>
      <c r="BC264">
        <f>IF(Inputs!$B$27&lt;&gt;"Ready","PENDING INPUTS",IF(AY264&lt;=0,99,1+IF(AND(K264&gt;0,OR(Inputs!C14&gt;Inputs!C19,AND(Inputs!C14=Inputs!C19,0&lt;5))),1,0)+IF(AND(S264&gt;0,OR(Inputs!C15&gt;Inputs!C19,AND(Inputs!C15=Inputs!C19,1&lt;5))),1,0)+IF(AND(AA264&gt;0,OR(Inputs!C16&gt;Inputs!C19,AND(Inputs!C16=Inputs!C19,2&lt;5))),1,0)+IF(AND(AI264&gt;0,OR(Inputs!C17&gt;Inputs!C19,AND(Inputs!C17=Inputs!C19,3&lt;5))),1,0)+IF(AND(AQ264&gt;0,OR(Inputs!C18&gt;Inputs!C19,AND(Inputs!C18=Inputs!C19,4&lt;5))),1,0)+IF(AND(BG264&gt;0,OR(Inputs!C20&gt;Inputs!C19,AND(Inputs!C20=Inputs!C19,6&lt;5))),1,0)+IF(AND(BO264&gt;0,OR(Inputs!C21&gt;Inputs!C19,AND(Inputs!C21=Inputs!C19,7&lt;5))),1,0)+IF(AND(BW264&gt;0,OR(Inputs!C22&gt;Inputs!C19,AND(Inputs!C22=Inputs!C19,8&lt;5))),1,0)+IF(AND(CE264&gt;0,OR(Inputs!C23&gt;Inputs!C19,AND(Inputs!C23=Inputs!C19,9&lt;5))),1,0)))</f>
        <v>99</v>
      </c>
      <c r="BD264" s="3">
        <f>IF(Inputs!$B$27&lt;&gt;"Ready","PENDING INPUTS",IF(A264&gt;Inputs!$B$6,0,MIN(MAX(0,(AY264+AZ264+BA264)-BB264),MAX(0,C264-D264-(IF(O264&lt;BC264,K264+L264+M264-N264,0)+IF(W264&lt;BC264,S264+T264+U264-V264,0)+IF(AE264&lt;BC264,AA264+AB264+AC264-AD264,0)+IF(AM264&lt;BC264,AI264+AJ264+AK264-AL264,0)+IF(AU264&lt;BC264,AQ264+AR264+AS264-AT264,0)+IF(BC264&lt;BC264,AY264+AZ264+BA264-BB264,0)+IF(BK264&lt;BC264,BG264+BH264+BI264-BJ264,0)+IF(BS264&lt;BC264,BO264+BP264+BQ264-BR264,0)+IF(CA264&lt;BC264,BW264+BX264+BY264-BZ264,0)+IF(CI264&lt;BC264,CE264+CF264+CG264-CH264,0))))))</f>
        <v>0</v>
      </c>
      <c r="BE264" s="3">
        <f>IF(Inputs!$B$27&lt;&gt;"Ready","PENDING INPUTS",MIN((AY264+AZ264+BA264),IF(D264&gt;C264,IF(D264=0,0,BB264*C264/D264),BB264+BD264)))</f>
        <v>0</v>
      </c>
      <c r="BF264" s="3">
        <f>IF(Inputs!$B$27&lt;&gt;"Ready","PENDING INPUTS",MAX(0,(AY264+AZ264+BA264)-BE264))</f>
        <v>0</v>
      </c>
      <c r="BG264" s="3">
        <f>IF(Inputs!$B$27&lt;&gt;"Ready","PENDING INPUTS",BN263)</f>
        <v>0</v>
      </c>
      <c r="BH264" s="3">
        <f>IF(Inputs!$B$27&lt;&gt;"Ready","PENDING INPUTS",IF(A264&lt;=Inputs!$B$6,ROUND(BG264*Inputs!C20/12,2),0))</f>
        <v>0</v>
      </c>
      <c r="BI264" s="3">
        <f>IF(Inputs!$B$27&lt;&gt;"Ready","PENDING INPUTS",IF(AND(A264&lt;=Inputs!$B$6,BG264&gt;0),Inputs!G20,0))</f>
        <v>0</v>
      </c>
      <c r="BJ264" s="3">
        <f>IF(Inputs!$B$27&lt;&gt;"Ready","PENDING INPUTS",IF(A264&gt;Inputs!$B$6,0,MIN((BG264+BH264+BI264),IF(Inputs!H20=1,Inputs!D20,MAX(Inputs!F20,ROUND(BG264*Inputs!E20+BH264+BI264,2))))))</f>
        <v>0</v>
      </c>
      <c r="BK264">
        <f>IF(Inputs!$B$27&lt;&gt;"Ready","PENDING INPUTS",IF(BG264&lt;=0,99,1+IF(AND(K264&gt;0,OR(Inputs!C14&gt;Inputs!C20,AND(Inputs!C14=Inputs!C20,0&lt;6))),1,0)+IF(AND(S264&gt;0,OR(Inputs!C15&gt;Inputs!C20,AND(Inputs!C15=Inputs!C20,1&lt;6))),1,0)+IF(AND(AA264&gt;0,OR(Inputs!C16&gt;Inputs!C20,AND(Inputs!C16=Inputs!C20,2&lt;6))),1,0)+IF(AND(AI264&gt;0,OR(Inputs!C17&gt;Inputs!C20,AND(Inputs!C17=Inputs!C20,3&lt;6))),1,0)+IF(AND(AQ264&gt;0,OR(Inputs!C18&gt;Inputs!C20,AND(Inputs!C18=Inputs!C20,4&lt;6))),1,0)+IF(AND(AY264&gt;0,OR(Inputs!C19&gt;Inputs!C20,AND(Inputs!C19=Inputs!C20,5&lt;6))),1,0)+IF(AND(BO264&gt;0,OR(Inputs!C21&gt;Inputs!C20,AND(Inputs!C21=Inputs!C20,7&lt;6))),1,0)+IF(AND(BW264&gt;0,OR(Inputs!C22&gt;Inputs!C20,AND(Inputs!C22=Inputs!C20,8&lt;6))),1,0)+IF(AND(CE264&gt;0,OR(Inputs!C23&gt;Inputs!C20,AND(Inputs!C23=Inputs!C20,9&lt;6))),1,0)))</f>
        <v>99</v>
      </c>
      <c r="BL264" s="3">
        <f>IF(Inputs!$B$27&lt;&gt;"Ready","PENDING INPUTS",IF(A264&gt;Inputs!$B$6,0,MIN(MAX(0,(BG264+BH264+BI264)-BJ264),MAX(0,C264-D264-(IF(O264&lt;BK264,K264+L264+M264-N264,0)+IF(W264&lt;BK264,S264+T264+U264-V264,0)+IF(AE264&lt;BK264,AA264+AB264+AC264-AD264,0)+IF(AM264&lt;BK264,AI264+AJ264+AK264-AL264,0)+IF(AU264&lt;BK264,AQ264+AR264+AS264-AT264,0)+IF(BC264&lt;BK264,AY264+AZ264+BA264-BB264,0)+IF(BK264&lt;BK264,BG264+BH264+BI264-BJ264,0)+IF(BS264&lt;BK264,BO264+BP264+BQ264-BR264,0)+IF(CA264&lt;BK264,BW264+BX264+BY264-BZ264,0)+IF(CI264&lt;BK264,CE264+CF264+CG264-CH264,0))))))</f>
        <v>0</v>
      </c>
      <c r="BM264" s="3">
        <f>IF(Inputs!$B$27&lt;&gt;"Ready","PENDING INPUTS",MIN((BG264+BH264+BI264),IF(D264&gt;C264,IF(D264=0,0,BJ264*C264/D264),BJ264+BL264)))</f>
        <v>0</v>
      </c>
      <c r="BN264" s="3">
        <f>IF(Inputs!$B$27&lt;&gt;"Ready","PENDING INPUTS",MAX(0,(BG264+BH264+BI264)-BM264))</f>
        <v>0</v>
      </c>
      <c r="BO264" s="3">
        <f>IF(Inputs!$B$27&lt;&gt;"Ready","PENDING INPUTS",BV263)</f>
        <v>0</v>
      </c>
      <c r="BP264" s="3">
        <f>IF(Inputs!$B$27&lt;&gt;"Ready","PENDING INPUTS",IF(A264&lt;=Inputs!$B$6,ROUND(BO264*Inputs!C21/12,2),0))</f>
        <v>0</v>
      </c>
      <c r="BQ264" s="3">
        <f>IF(Inputs!$B$27&lt;&gt;"Ready","PENDING INPUTS",IF(AND(A264&lt;=Inputs!$B$6,BO264&gt;0),Inputs!G21,0))</f>
        <v>0</v>
      </c>
      <c r="BR264" s="3">
        <f>IF(Inputs!$B$27&lt;&gt;"Ready","PENDING INPUTS",IF(A264&gt;Inputs!$B$6,0,MIN((BO264+BP264+BQ264),IF(Inputs!H21=1,Inputs!D21,MAX(Inputs!F21,ROUND(BO264*Inputs!E21+BP264+BQ264,2))))))</f>
        <v>0</v>
      </c>
      <c r="BS264">
        <f>IF(Inputs!$B$27&lt;&gt;"Ready","PENDING INPUTS",IF(BO264&lt;=0,99,1+IF(AND(K264&gt;0,OR(Inputs!C14&gt;Inputs!C21,AND(Inputs!C14=Inputs!C21,0&lt;7))),1,0)+IF(AND(S264&gt;0,OR(Inputs!C15&gt;Inputs!C21,AND(Inputs!C15=Inputs!C21,1&lt;7))),1,0)+IF(AND(AA264&gt;0,OR(Inputs!C16&gt;Inputs!C21,AND(Inputs!C16=Inputs!C21,2&lt;7))),1,0)+IF(AND(AI264&gt;0,OR(Inputs!C17&gt;Inputs!C21,AND(Inputs!C17=Inputs!C21,3&lt;7))),1,0)+IF(AND(AQ264&gt;0,OR(Inputs!C18&gt;Inputs!C21,AND(Inputs!C18=Inputs!C21,4&lt;7))),1,0)+IF(AND(AY264&gt;0,OR(Inputs!C19&gt;Inputs!C21,AND(Inputs!C19=Inputs!C21,5&lt;7))),1,0)+IF(AND(BG264&gt;0,OR(Inputs!C20&gt;Inputs!C21,AND(Inputs!C20=Inputs!C21,6&lt;7))),1,0)+IF(AND(BW264&gt;0,OR(Inputs!C22&gt;Inputs!C21,AND(Inputs!C22=Inputs!C21,8&lt;7))),1,0)+IF(AND(CE264&gt;0,OR(Inputs!C23&gt;Inputs!C21,AND(Inputs!C23=Inputs!C21,9&lt;7))),1,0)))</f>
        <v>99</v>
      </c>
      <c r="BT264" s="3">
        <f>IF(Inputs!$B$27&lt;&gt;"Ready","PENDING INPUTS",IF(A264&gt;Inputs!$B$6,0,MIN(MAX(0,(BO264+BP264+BQ264)-BR264),MAX(0,C264-D264-(IF(O264&lt;BS264,K264+L264+M264-N264,0)+IF(W264&lt;BS264,S264+T264+U264-V264,0)+IF(AE264&lt;BS264,AA264+AB264+AC264-AD264,0)+IF(AM264&lt;BS264,AI264+AJ264+AK264-AL264,0)+IF(AU264&lt;BS264,AQ264+AR264+AS264-AT264,0)+IF(BC264&lt;BS264,AY264+AZ264+BA264-BB264,0)+IF(BK264&lt;BS264,BG264+BH264+BI264-BJ264,0)+IF(BS264&lt;BS264,BO264+BP264+BQ264-BR264,0)+IF(CA264&lt;BS264,BW264+BX264+BY264-BZ264,0)+IF(CI264&lt;BS264,CE264+CF264+CG264-CH264,0))))))</f>
        <v>0</v>
      </c>
      <c r="BU264" s="3">
        <f>IF(Inputs!$B$27&lt;&gt;"Ready","PENDING INPUTS",MIN((BO264+BP264+BQ264),IF(D264&gt;C264,IF(D264=0,0,BR264*C264/D264),BR264+BT264)))</f>
        <v>0</v>
      </c>
      <c r="BV264" s="3">
        <f>IF(Inputs!$B$27&lt;&gt;"Ready","PENDING INPUTS",MAX(0,(BO264+BP264+BQ264)-BU264))</f>
        <v>0</v>
      </c>
      <c r="BW264" s="3">
        <f>IF(Inputs!$B$27&lt;&gt;"Ready","PENDING INPUTS",CD263)</f>
        <v>0</v>
      </c>
      <c r="BX264" s="3">
        <f>IF(Inputs!$B$27&lt;&gt;"Ready","PENDING INPUTS",IF(A264&lt;=Inputs!$B$6,ROUND(BW264*Inputs!C22/12,2),0))</f>
        <v>0</v>
      </c>
      <c r="BY264" s="3">
        <f>IF(Inputs!$B$27&lt;&gt;"Ready","PENDING INPUTS",IF(AND(A264&lt;=Inputs!$B$6,BW264&gt;0),Inputs!G22,0))</f>
        <v>0</v>
      </c>
      <c r="BZ264" s="3">
        <f>IF(Inputs!$B$27&lt;&gt;"Ready","PENDING INPUTS",IF(A264&gt;Inputs!$B$6,0,MIN((BW264+BX264+BY264),IF(Inputs!H22=1,Inputs!D22,MAX(Inputs!F22,ROUND(BW264*Inputs!E22+BX264+BY264,2))))))</f>
        <v>0</v>
      </c>
      <c r="CA264">
        <f>IF(Inputs!$B$27&lt;&gt;"Ready","PENDING INPUTS",IF(BW264&lt;=0,99,1+IF(AND(K264&gt;0,OR(Inputs!C14&gt;Inputs!C22,AND(Inputs!C14=Inputs!C22,0&lt;8))),1,0)+IF(AND(S264&gt;0,OR(Inputs!C15&gt;Inputs!C22,AND(Inputs!C15=Inputs!C22,1&lt;8))),1,0)+IF(AND(AA264&gt;0,OR(Inputs!C16&gt;Inputs!C22,AND(Inputs!C16=Inputs!C22,2&lt;8))),1,0)+IF(AND(AI264&gt;0,OR(Inputs!C17&gt;Inputs!C22,AND(Inputs!C17=Inputs!C22,3&lt;8))),1,0)+IF(AND(AQ264&gt;0,OR(Inputs!C18&gt;Inputs!C22,AND(Inputs!C18=Inputs!C22,4&lt;8))),1,0)+IF(AND(AY264&gt;0,OR(Inputs!C19&gt;Inputs!C22,AND(Inputs!C19=Inputs!C22,5&lt;8))),1,0)+IF(AND(BG264&gt;0,OR(Inputs!C20&gt;Inputs!C22,AND(Inputs!C20=Inputs!C22,6&lt;8))),1,0)+IF(AND(BO264&gt;0,OR(Inputs!C21&gt;Inputs!C22,AND(Inputs!C21=Inputs!C22,7&lt;8))),1,0)+IF(AND(CE264&gt;0,OR(Inputs!C23&gt;Inputs!C22,AND(Inputs!C23=Inputs!C22,9&lt;8))),1,0)))</f>
        <v>99</v>
      </c>
      <c r="CB264" s="3">
        <f>IF(Inputs!$B$27&lt;&gt;"Ready","PENDING INPUTS",IF(A264&gt;Inputs!$B$6,0,MIN(MAX(0,(BW264+BX264+BY264)-BZ264),MAX(0,C264-D264-(IF(O264&lt;CA264,K264+L264+M264-N264,0)+IF(W264&lt;CA264,S264+T264+U264-V264,0)+IF(AE264&lt;CA264,AA264+AB264+AC264-AD264,0)+IF(AM264&lt;CA264,AI264+AJ264+AK264-AL264,0)+IF(AU264&lt;CA264,AQ264+AR264+AS264-AT264,0)+IF(BC264&lt;CA264,AY264+AZ264+BA264-BB264,0)+IF(BK264&lt;CA264,BG264+BH264+BI264-BJ264,0)+IF(BS264&lt;CA264,BO264+BP264+BQ264-BR264,0)+IF(CA264&lt;CA264,BW264+BX264+BY264-BZ264,0)+IF(CI264&lt;CA264,CE264+CF264+CG264-CH264,0))))))</f>
        <v>0</v>
      </c>
      <c r="CC264" s="3">
        <f>IF(Inputs!$B$27&lt;&gt;"Ready","PENDING INPUTS",MIN((BW264+BX264+BY264),IF(D264&gt;C264,IF(D264=0,0,BZ264*C264/D264),BZ264+CB264)))</f>
        <v>0</v>
      </c>
      <c r="CD264" s="3">
        <f>IF(Inputs!$B$27&lt;&gt;"Ready","PENDING INPUTS",MAX(0,(BW264+BX264+BY264)-CC264))</f>
        <v>0</v>
      </c>
      <c r="CE264" s="3">
        <f>IF(Inputs!$B$27&lt;&gt;"Ready","PENDING INPUTS",CL263)</f>
        <v>0</v>
      </c>
      <c r="CF264" s="3">
        <f>IF(Inputs!$B$27&lt;&gt;"Ready","PENDING INPUTS",IF(A264&lt;=Inputs!$B$6,ROUND(CE264*Inputs!C23/12,2),0))</f>
        <v>0</v>
      </c>
      <c r="CG264" s="3">
        <f>IF(Inputs!$B$27&lt;&gt;"Ready","PENDING INPUTS",IF(AND(A264&lt;=Inputs!$B$6,CE264&gt;0),Inputs!G23,0))</f>
        <v>0</v>
      </c>
      <c r="CH264" s="3">
        <f>IF(Inputs!$B$27&lt;&gt;"Ready","PENDING INPUTS",IF(A264&gt;Inputs!$B$6,0,MIN((CE264+CF264+CG264),IF(Inputs!H23=1,Inputs!D23,MAX(Inputs!F23,ROUND(CE264*Inputs!E23+CF264+CG264,2))))))</f>
        <v>0</v>
      </c>
      <c r="CI264">
        <f>IF(Inputs!$B$27&lt;&gt;"Ready","PENDING INPUTS",IF(CE264&lt;=0,99,1+IF(AND(K264&gt;0,OR(Inputs!C14&gt;Inputs!C23,AND(Inputs!C14=Inputs!C23,0&lt;9))),1,0)+IF(AND(S264&gt;0,OR(Inputs!C15&gt;Inputs!C23,AND(Inputs!C15=Inputs!C23,1&lt;9))),1,0)+IF(AND(AA264&gt;0,OR(Inputs!C16&gt;Inputs!C23,AND(Inputs!C16=Inputs!C23,2&lt;9))),1,0)+IF(AND(AI264&gt;0,OR(Inputs!C17&gt;Inputs!C23,AND(Inputs!C17=Inputs!C23,3&lt;9))),1,0)+IF(AND(AQ264&gt;0,OR(Inputs!C18&gt;Inputs!C23,AND(Inputs!C18=Inputs!C23,4&lt;9))),1,0)+IF(AND(AY264&gt;0,OR(Inputs!C19&gt;Inputs!C23,AND(Inputs!C19=Inputs!C23,5&lt;9))),1,0)+IF(AND(BG264&gt;0,OR(Inputs!C20&gt;Inputs!C23,AND(Inputs!C20=Inputs!C23,6&lt;9))),1,0)+IF(AND(BO264&gt;0,OR(Inputs!C21&gt;Inputs!C23,AND(Inputs!C21=Inputs!C23,7&lt;9))),1,0)+IF(AND(BW264&gt;0,OR(Inputs!C22&gt;Inputs!C23,AND(Inputs!C22=Inputs!C23,8&lt;9))),1,0)))</f>
        <v>99</v>
      </c>
      <c r="CJ264" s="3">
        <f>IF(Inputs!$B$27&lt;&gt;"Ready","PENDING INPUTS",IF(A264&gt;Inputs!$B$6,0,MIN(MAX(0,(CE264+CF264+CG264)-CH264),MAX(0,C264-D264-(IF(O264&lt;CI264,K264+L264+M264-N264,0)+IF(W264&lt;CI264,S264+T264+U264-V264,0)+IF(AE264&lt;CI264,AA264+AB264+AC264-AD264,0)+IF(AM264&lt;CI264,AI264+AJ264+AK264-AL264,0)+IF(AU264&lt;CI264,AQ264+AR264+AS264-AT264,0)+IF(BC264&lt;CI264,AY264+AZ264+BA264-BB264,0)+IF(BK264&lt;CI264,BG264+BH264+BI264-BJ264,0)+IF(BS264&lt;CI264,BO264+BP264+BQ264-BR264,0)+IF(CA264&lt;CI264,BW264+BX264+BY264-BZ264,0)+IF(CI264&lt;CI264,CE264+CF264+CG264-CH264,0))))))</f>
        <v>0</v>
      </c>
      <c r="CK264" s="3">
        <f>IF(Inputs!$B$27&lt;&gt;"Ready","PENDING INPUTS",MIN((CE264+CF264+CG264),IF(D264&gt;C264,IF(D264=0,0,CH264*C264/D264),CH264+CJ264)))</f>
        <v>0</v>
      </c>
      <c r="CL264" s="3">
        <f>IF(Inputs!$B$27&lt;&gt;"Ready","PENDING INPUTS",MAX(0,(CE264+CF264+CG264)-CK264))</f>
        <v>0</v>
      </c>
    </row>
    <row r="265" spans="1:90" ht="27.95" customHeight="1" x14ac:dyDescent="0.25">
      <c r="A265">
        <v>261</v>
      </c>
      <c r="B265" s="13">
        <f>IF(Inputs!$B$27&lt;&gt;"Ready","PENDING INPUTS",EDATE(Inputs!$B$5,A265-1))</f>
        <v>54210</v>
      </c>
      <c r="C265" s="3">
        <f>IF(Inputs!$B$27&lt;&gt;"Ready","PENDING INPUTS",IF(A265&lt;=Inputs!$B$6,MAX(0,Inputs!$B$4+IF(A265=Inputs!$B$7,Inputs!$B$8,0)+IF(A265=Inputs!$B$9,Inputs!$B$10,0)),0))</f>
        <v>0</v>
      </c>
      <c r="D265" s="3">
        <f>IF(Inputs!$B$27&lt;&gt;"Ready","PENDING INPUTS",SUM(N265,V265,AD265,AL265,AT265,BB265,BJ265,BR265,BZ265,CH265))</f>
        <v>0</v>
      </c>
      <c r="E265" s="3">
        <f>IF(Inputs!$B$27&lt;&gt;"Ready","PENDING INPUTS",MAX(0,D265-C265))</f>
        <v>0</v>
      </c>
      <c r="F265" s="3">
        <f>IF(Inputs!$B$27&lt;&gt;"Ready","PENDING INPUTS",SUM(Q265,Y265,AG265,AO265,AW265,BE265,BM265,BU265,CC265,CK265))</f>
        <v>0</v>
      </c>
      <c r="G265" s="3">
        <f>IF(Inputs!$B$27&lt;&gt;"Ready","PENDING INPUTS",SUM(L265,T265,AB265,AJ265,AR265,AZ265,BH265,BP265,BX265,CF265))</f>
        <v>0</v>
      </c>
      <c r="H265" s="3">
        <f>IF(Inputs!$B$27&lt;&gt;"Ready","PENDING INPUTS",SUM(M265,U265,AC265,AK265,AS265,BA265,BI265,BQ265,BY265,CG265))</f>
        <v>0</v>
      </c>
      <c r="I265" s="3">
        <f>IF(Inputs!$B$27&lt;&gt;"Ready","PENDING INPUTS",SUM(R265,Z265,AH265,AP265,AX265,BF265,BN265,BV265,CD265,CL265))</f>
        <v>0</v>
      </c>
      <c r="J265" t="str">
        <f>IF(Inputs!$B$27&lt;&gt;"Ready","PENDING INPUTS",IF(A265&gt;Inputs!$B$6,"Beyond horizon",IF(E265&gt;0.005,"MINIMUM SHORTFALL",IF(I265&lt;0.005,"Paid off","In progress"))))</f>
        <v>Beyond horizon</v>
      </c>
      <c r="K265" s="3">
        <f>IF(Inputs!$B$27&lt;&gt;"Ready","PENDING INPUTS",R264)</f>
        <v>0</v>
      </c>
      <c r="L265" s="3">
        <f>IF(Inputs!$B$27&lt;&gt;"Ready","PENDING INPUTS",IF(A265&lt;=Inputs!$B$6,ROUND(K265*Inputs!C14/12,2),0))</f>
        <v>0</v>
      </c>
      <c r="M265" s="3">
        <f>IF(Inputs!$B$27&lt;&gt;"Ready","PENDING INPUTS",IF(AND(A265&lt;=Inputs!$B$6,K265&gt;0),Inputs!G14,0))</f>
        <v>0</v>
      </c>
      <c r="N265" s="3">
        <f>IF(Inputs!$B$27&lt;&gt;"Ready","PENDING INPUTS",IF(A265&gt;Inputs!$B$6,0,MIN((K265+L265+M265),IF(Inputs!H14=1,Inputs!D14,MAX(Inputs!F14,ROUND(K265*Inputs!E14+L265+M265,2))))))</f>
        <v>0</v>
      </c>
      <c r="O265">
        <f>IF(Inputs!$B$27&lt;&gt;"Ready","PENDING INPUTS",IF(K265&lt;=0,99,1+IF(AND(S265&gt;0,OR(Inputs!C15&gt;Inputs!C14,AND(Inputs!C15=Inputs!C14,1&lt;0))),1,0)+IF(AND(AA265&gt;0,OR(Inputs!C16&gt;Inputs!C14,AND(Inputs!C16=Inputs!C14,2&lt;0))),1,0)+IF(AND(AI265&gt;0,OR(Inputs!C17&gt;Inputs!C14,AND(Inputs!C17=Inputs!C14,3&lt;0))),1,0)+IF(AND(AQ265&gt;0,OR(Inputs!C18&gt;Inputs!C14,AND(Inputs!C18=Inputs!C14,4&lt;0))),1,0)+IF(AND(AY265&gt;0,OR(Inputs!C19&gt;Inputs!C14,AND(Inputs!C19=Inputs!C14,5&lt;0))),1,0)+IF(AND(BG265&gt;0,OR(Inputs!C20&gt;Inputs!C14,AND(Inputs!C20=Inputs!C14,6&lt;0))),1,0)+IF(AND(BO265&gt;0,OR(Inputs!C21&gt;Inputs!C14,AND(Inputs!C21=Inputs!C14,7&lt;0))),1,0)+IF(AND(BW265&gt;0,OR(Inputs!C22&gt;Inputs!C14,AND(Inputs!C22=Inputs!C14,8&lt;0))),1,0)+IF(AND(CE265&gt;0,OR(Inputs!C23&gt;Inputs!C14,AND(Inputs!C23=Inputs!C14,9&lt;0))),1,0)))</f>
        <v>99</v>
      </c>
      <c r="P265" s="3">
        <f>IF(Inputs!$B$27&lt;&gt;"Ready","PENDING INPUTS",IF(A265&gt;Inputs!$B$6,0,MIN(MAX(0,(K265+L265+M265)-N265),MAX(0,C265-D265-(IF(O265&lt;O265,K265+L265+M265-N265,0)+IF(W265&lt;O265,S265+T265+U265-V265,0)+IF(AE265&lt;O265,AA265+AB265+AC265-AD265,0)+IF(AM265&lt;O265,AI265+AJ265+AK265-AL265,0)+IF(AU265&lt;O265,AQ265+AR265+AS265-AT265,0)+IF(BC265&lt;O265,AY265+AZ265+BA265-BB265,0)+IF(BK265&lt;O265,BG265+BH265+BI265-BJ265,0)+IF(BS265&lt;O265,BO265+BP265+BQ265-BR265,0)+IF(CA265&lt;O265,BW265+BX265+BY265-BZ265,0)+IF(CI265&lt;O265,CE265+CF265+CG265-CH265,0))))))</f>
        <v>0</v>
      </c>
      <c r="Q265" s="3">
        <f>IF(Inputs!$B$27&lt;&gt;"Ready","PENDING INPUTS",MIN((K265+L265+M265),IF(D265&gt;C265,IF(D265=0,0,N265*C265/D265),N265+P265)))</f>
        <v>0</v>
      </c>
      <c r="R265" s="3">
        <f>IF(Inputs!$B$27&lt;&gt;"Ready","PENDING INPUTS",MAX(0,(K265+L265+M265)-Q265))</f>
        <v>0</v>
      </c>
      <c r="S265" s="3">
        <f>IF(Inputs!$B$27&lt;&gt;"Ready","PENDING INPUTS",Z264)</f>
        <v>0</v>
      </c>
      <c r="T265" s="3">
        <f>IF(Inputs!$B$27&lt;&gt;"Ready","PENDING INPUTS",IF(A265&lt;=Inputs!$B$6,ROUND(S265*Inputs!C15/12,2),0))</f>
        <v>0</v>
      </c>
      <c r="U265" s="3">
        <f>IF(Inputs!$B$27&lt;&gt;"Ready","PENDING INPUTS",IF(AND(A265&lt;=Inputs!$B$6,S265&gt;0),Inputs!G15,0))</f>
        <v>0</v>
      </c>
      <c r="V265" s="3">
        <f>IF(Inputs!$B$27&lt;&gt;"Ready","PENDING INPUTS",IF(A265&gt;Inputs!$B$6,0,MIN((S265+T265+U265),IF(Inputs!H15=1,Inputs!D15,MAX(Inputs!F15,ROUND(S265*Inputs!E15+T265+U265,2))))))</f>
        <v>0</v>
      </c>
      <c r="W265">
        <f>IF(Inputs!$B$27&lt;&gt;"Ready","PENDING INPUTS",IF(S265&lt;=0,99,1+IF(AND(K265&gt;0,OR(Inputs!C14&gt;Inputs!C15,AND(Inputs!C14=Inputs!C15,0&lt;1))),1,0)+IF(AND(AA265&gt;0,OR(Inputs!C16&gt;Inputs!C15,AND(Inputs!C16=Inputs!C15,2&lt;1))),1,0)+IF(AND(AI265&gt;0,OR(Inputs!C17&gt;Inputs!C15,AND(Inputs!C17=Inputs!C15,3&lt;1))),1,0)+IF(AND(AQ265&gt;0,OR(Inputs!C18&gt;Inputs!C15,AND(Inputs!C18=Inputs!C15,4&lt;1))),1,0)+IF(AND(AY265&gt;0,OR(Inputs!C19&gt;Inputs!C15,AND(Inputs!C19=Inputs!C15,5&lt;1))),1,0)+IF(AND(BG265&gt;0,OR(Inputs!C20&gt;Inputs!C15,AND(Inputs!C20=Inputs!C15,6&lt;1))),1,0)+IF(AND(BO265&gt;0,OR(Inputs!C21&gt;Inputs!C15,AND(Inputs!C21=Inputs!C15,7&lt;1))),1,0)+IF(AND(BW265&gt;0,OR(Inputs!C22&gt;Inputs!C15,AND(Inputs!C22=Inputs!C15,8&lt;1))),1,0)+IF(AND(CE265&gt;0,OR(Inputs!C23&gt;Inputs!C15,AND(Inputs!C23=Inputs!C15,9&lt;1))),1,0)))</f>
        <v>99</v>
      </c>
      <c r="X265" s="3">
        <f>IF(Inputs!$B$27&lt;&gt;"Ready","PENDING INPUTS",IF(A265&gt;Inputs!$B$6,0,MIN(MAX(0,(S265+T265+U265)-V265),MAX(0,C265-D265-(IF(O265&lt;W265,K265+L265+M265-N265,0)+IF(W265&lt;W265,S265+T265+U265-V265,0)+IF(AE265&lt;W265,AA265+AB265+AC265-AD265,0)+IF(AM265&lt;W265,AI265+AJ265+AK265-AL265,0)+IF(AU265&lt;W265,AQ265+AR265+AS265-AT265,0)+IF(BC265&lt;W265,AY265+AZ265+BA265-BB265,0)+IF(BK265&lt;W265,BG265+BH265+BI265-BJ265,0)+IF(BS265&lt;W265,BO265+BP265+BQ265-BR265,0)+IF(CA265&lt;W265,BW265+BX265+BY265-BZ265,0)+IF(CI265&lt;W265,CE265+CF265+CG265-CH265,0))))))</f>
        <v>0</v>
      </c>
      <c r="Y265" s="3">
        <f>IF(Inputs!$B$27&lt;&gt;"Ready","PENDING INPUTS",MIN((S265+T265+U265),IF(D265&gt;C265,IF(D265=0,0,V265*C265/D265),V265+X265)))</f>
        <v>0</v>
      </c>
      <c r="Z265" s="3">
        <f>IF(Inputs!$B$27&lt;&gt;"Ready","PENDING INPUTS",MAX(0,(S265+T265+U265)-Y265))</f>
        <v>0</v>
      </c>
      <c r="AA265" s="3">
        <f>IF(Inputs!$B$27&lt;&gt;"Ready","PENDING INPUTS",AH264)</f>
        <v>0</v>
      </c>
      <c r="AB265" s="3">
        <f>IF(Inputs!$B$27&lt;&gt;"Ready","PENDING INPUTS",IF(A265&lt;=Inputs!$B$6,ROUND(AA265*Inputs!C16/12,2),0))</f>
        <v>0</v>
      </c>
      <c r="AC265" s="3">
        <f>IF(Inputs!$B$27&lt;&gt;"Ready","PENDING INPUTS",IF(AND(A265&lt;=Inputs!$B$6,AA265&gt;0),Inputs!G16,0))</f>
        <v>0</v>
      </c>
      <c r="AD265" s="3">
        <f>IF(Inputs!$B$27&lt;&gt;"Ready","PENDING INPUTS",IF(A265&gt;Inputs!$B$6,0,MIN((AA265+AB265+AC265),IF(Inputs!H16=1,Inputs!D16,MAX(Inputs!F16,ROUND(AA265*Inputs!E16+AB265+AC265,2))))))</f>
        <v>0</v>
      </c>
      <c r="AE265">
        <f>IF(Inputs!$B$27&lt;&gt;"Ready","PENDING INPUTS",IF(AA265&lt;=0,99,1+IF(AND(K265&gt;0,OR(Inputs!C14&gt;Inputs!C16,AND(Inputs!C14=Inputs!C16,0&lt;2))),1,0)+IF(AND(S265&gt;0,OR(Inputs!C15&gt;Inputs!C16,AND(Inputs!C15=Inputs!C16,1&lt;2))),1,0)+IF(AND(AI265&gt;0,OR(Inputs!C17&gt;Inputs!C16,AND(Inputs!C17=Inputs!C16,3&lt;2))),1,0)+IF(AND(AQ265&gt;0,OR(Inputs!C18&gt;Inputs!C16,AND(Inputs!C18=Inputs!C16,4&lt;2))),1,0)+IF(AND(AY265&gt;0,OR(Inputs!C19&gt;Inputs!C16,AND(Inputs!C19=Inputs!C16,5&lt;2))),1,0)+IF(AND(BG265&gt;0,OR(Inputs!C20&gt;Inputs!C16,AND(Inputs!C20=Inputs!C16,6&lt;2))),1,0)+IF(AND(BO265&gt;0,OR(Inputs!C21&gt;Inputs!C16,AND(Inputs!C21=Inputs!C16,7&lt;2))),1,0)+IF(AND(BW265&gt;0,OR(Inputs!C22&gt;Inputs!C16,AND(Inputs!C22=Inputs!C16,8&lt;2))),1,0)+IF(AND(CE265&gt;0,OR(Inputs!C23&gt;Inputs!C16,AND(Inputs!C23=Inputs!C16,9&lt;2))),1,0)))</f>
        <v>99</v>
      </c>
      <c r="AF265" s="3">
        <f>IF(Inputs!$B$27&lt;&gt;"Ready","PENDING INPUTS",IF(A265&gt;Inputs!$B$6,0,MIN(MAX(0,(AA265+AB265+AC265)-AD265),MAX(0,C265-D265-(IF(O265&lt;AE265,K265+L265+M265-N265,0)+IF(W265&lt;AE265,S265+T265+U265-V265,0)+IF(AE265&lt;AE265,AA265+AB265+AC265-AD265,0)+IF(AM265&lt;AE265,AI265+AJ265+AK265-AL265,0)+IF(AU265&lt;AE265,AQ265+AR265+AS265-AT265,0)+IF(BC265&lt;AE265,AY265+AZ265+BA265-BB265,0)+IF(BK265&lt;AE265,BG265+BH265+BI265-BJ265,0)+IF(BS265&lt;AE265,BO265+BP265+BQ265-BR265,0)+IF(CA265&lt;AE265,BW265+BX265+BY265-BZ265,0)+IF(CI265&lt;AE265,CE265+CF265+CG265-CH265,0))))))</f>
        <v>0</v>
      </c>
      <c r="AG265" s="3">
        <f>IF(Inputs!$B$27&lt;&gt;"Ready","PENDING INPUTS",MIN((AA265+AB265+AC265),IF(D265&gt;C265,IF(D265=0,0,AD265*C265/D265),AD265+AF265)))</f>
        <v>0</v>
      </c>
      <c r="AH265" s="3">
        <f>IF(Inputs!$B$27&lt;&gt;"Ready","PENDING INPUTS",MAX(0,(AA265+AB265+AC265)-AG265))</f>
        <v>0</v>
      </c>
      <c r="AI265" s="3">
        <f>IF(Inputs!$B$27&lt;&gt;"Ready","PENDING INPUTS",AP264)</f>
        <v>0</v>
      </c>
      <c r="AJ265" s="3">
        <f>IF(Inputs!$B$27&lt;&gt;"Ready","PENDING INPUTS",IF(A265&lt;=Inputs!$B$6,ROUND(AI265*Inputs!C17/12,2),0))</f>
        <v>0</v>
      </c>
      <c r="AK265" s="3">
        <f>IF(Inputs!$B$27&lt;&gt;"Ready","PENDING INPUTS",IF(AND(A265&lt;=Inputs!$B$6,AI265&gt;0),Inputs!G17,0))</f>
        <v>0</v>
      </c>
      <c r="AL265" s="3">
        <f>IF(Inputs!$B$27&lt;&gt;"Ready","PENDING INPUTS",IF(A265&gt;Inputs!$B$6,0,MIN((AI265+AJ265+AK265),IF(Inputs!H17=1,Inputs!D17,MAX(Inputs!F17,ROUND(AI265*Inputs!E17+AJ265+AK265,2))))))</f>
        <v>0</v>
      </c>
      <c r="AM265">
        <f>IF(Inputs!$B$27&lt;&gt;"Ready","PENDING INPUTS",IF(AI265&lt;=0,99,1+IF(AND(K265&gt;0,OR(Inputs!C14&gt;Inputs!C17,AND(Inputs!C14=Inputs!C17,0&lt;3))),1,0)+IF(AND(S265&gt;0,OR(Inputs!C15&gt;Inputs!C17,AND(Inputs!C15=Inputs!C17,1&lt;3))),1,0)+IF(AND(AA265&gt;0,OR(Inputs!C16&gt;Inputs!C17,AND(Inputs!C16=Inputs!C17,2&lt;3))),1,0)+IF(AND(AQ265&gt;0,OR(Inputs!C18&gt;Inputs!C17,AND(Inputs!C18=Inputs!C17,4&lt;3))),1,0)+IF(AND(AY265&gt;0,OR(Inputs!C19&gt;Inputs!C17,AND(Inputs!C19=Inputs!C17,5&lt;3))),1,0)+IF(AND(BG265&gt;0,OR(Inputs!C20&gt;Inputs!C17,AND(Inputs!C20=Inputs!C17,6&lt;3))),1,0)+IF(AND(BO265&gt;0,OR(Inputs!C21&gt;Inputs!C17,AND(Inputs!C21=Inputs!C17,7&lt;3))),1,0)+IF(AND(BW265&gt;0,OR(Inputs!C22&gt;Inputs!C17,AND(Inputs!C22=Inputs!C17,8&lt;3))),1,0)+IF(AND(CE265&gt;0,OR(Inputs!C23&gt;Inputs!C17,AND(Inputs!C23=Inputs!C17,9&lt;3))),1,0)))</f>
        <v>99</v>
      </c>
      <c r="AN265" s="3">
        <f>IF(Inputs!$B$27&lt;&gt;"Ready","PENDING INPUTS",IF(A265&gt;Inputs!$B$6,0,MIN(MAX(0,(AI265+AJ265+AK265)-AL265),MAX(0,C265-D265-(IF(O265&lt;AM265,K265+L265+M265-N265,0)+IF(W265&lt;AM265,S265+T265+U265-V265,0)+IF(AE265&lt;AM265,AA265+AB265+AC265-AD265,0)+IF(AM265&lt;AM265,AI265+AJ265+AK265-AL265,0)+IF(AU265&lt;AM265,AQ265+AR265+AS265-AT265,0)+IF(BC265&lt;AM265,AY265+AZ265+BA265-BB265,0)+IF(BK265&lt;AM265,BG265+BH265+BI265-BJ265,0)+IF(BS265&lt;AM265,BO265+BP265+BQ265-BR265,0)+IF(CA265&lt;AM265,BW265+BX265+BY265-BZ265,0)+IF(CI265&lt;AM265,CE265+CF265+CG265-CH265,0))))))</f>
        <v>0</v>
      </c>
      <c r="AO265" s="3">
        <f>IF(Inputs!$B$27&lt;&gt;"Ready","PENDING INPUTS",MIN((AI265+AJ265+AK265),IF(D265&gt;C265,IF(D265=0,0,AL265*C265/D265),AL265+AN265)))</f>
        <v>0</v>
      </c>
      <c r="AP265" s="3">
        <f>IF(Inputs!$B$27&lt;&gt;"Ready","PENDING INPUTS",MAX(0,(AI265+AJ265+AK265)-AO265))</f>
        <v>0</v>
      </c>
      <c r="AQ265" s="3">
        <f>IF(Inputs!$B$27&lt;&gt;"Ready","PENDING INPUTS",AX264)</f>
        <v>0</v>
      </c>
      <c r="AR265" s="3">
        <f>IF(Inputs!$B$27&lt;&gt;"Ready","PENDING INPUTS",IF(A265&lt;=Inputs!$B$6,ROUND(AQ265*Inputs!C18/12,2),0))</f>
        <v>0</v>
      </c>
      <c r="AS265" s="3">
        <f>IF(Inputs!$B$27&lt;&gt;"Ready","PENDING INPUTS",IF(AND(A265&lt;=Inputs!$B$6,AQ265&gt;0),Inputs!G18,0))</f>
        <v>0</v>
      </c>
      <c r="AT265" s="3">
        <f>IF(Inputs!$B$27&lt;&gt;"Ready","PENDING INPUTS",IF(A265&gt;Inputs!$B$6,0,MIN((AQ265+AR265+AS265),IF(Inputs!H18=1,Inputs!D18,MAX(Inputs!F18,ROUND(AQ265*Inputs!E18+AR265+AS265,2))))))</f>
        <v>0</v>
      </c>
      <c r="AU265">
        <f>IF(Inputs!$B$27&lt;&gt;"Ready","PENDING INPUTS",IF(AQ265&lt;=0,99,1+IF(AND(K265&gt;0,OR(Inputs!C14&gt;Inputs!C18,AND(Inputs!C14=Inputs!C18,0&lt;4))),1,0)+IF(AND(S265&gt;0,OR(Inputs!C15&gt;Inputs!C18,AND(Inputs!C15=Inputs!C18,1&lt;4))),1,0)+IF(AND(AA265&gt;0,OR(Inputs!C16&gt;Inputs!C18,AND(Inputs!C16=Inputs!C18,2&lt;4))),1,0)+IF(AND(AI265&gt;0,OR(Inputs!C17&gt;Inputs!C18,AND(Inputs!C17=Inputs!C18,3&lt;4))),1,0)+IF(AND(AY265&gt;0,OR(Inputs!C19&gt;Inputs!C18,AND(Inputs!C19=Inputs!C18,5&lt;4))),1,0)+IF(AND(BG265&gt;0,OR(Inputs!C20&gt;Inputs!C18,AND(Inputs!C20=Inputs!C18,6&lt;4))),1,0)+IF(AND(BO265&gt;0,OR(Inputs!C21&gt;Inputs!C18,AND(Inputs!C21=Inputs!C18,7&lt;4))),1,0)+IF(AND(BW265&gt;0,OR(Inputs!C22&gt;Inputs!C18,AND(Inputs!C22=Inputs!C18,8&lt;4))),1,0)+IF(AND(CE265&gt;0,OR(Inputs!C23&gt;Inputs!C18,AND(Inputs!C23=Inputs!C18,9&lt;4))),1,0)))</f>
        <v>99</v>
      </c>
      <c r="AV265" s="3">
        <f>IF(Inputs!$B$27&lt;&gt;"Ready","PENDING INPUTS",IF(A265&gt;Inputs!$B$6,0,MIN(MAX(0,(AQ265+AR265+AS265)-AT265),MAX(0,C265-D265-(IF(O265&lt;AU265,K265+L265+M265-N265,0)+IF(W265&lt;AU265,S265+T265+U265-V265,0)+IF(AE265&lt;AU265,AA265+AB265+AC265-AD265,0)+IF(AM265&lt;AU265,AI265+AJ265+AK265-AL265,0)+IF(AU265&lt;AU265,AQ265+AR265+AS265-AT265,0)+IF(BC265&lt;AU265,AY265+AZ265+BA265-BB265,0)+IF(BK265&lt;AU265,BG265+BH265+BI265-BJ265,0)+IF(BS265&lt;AU265,BO265+BP265+BQ265-BR265,0)+IF(CA265&lt;AU265,BW265+BX265+BY265-BZ265,0)+IF(CI265&lt;AU265,CE265+CF265+CG265-CH265,0))))))</f>
        <v>0</v>
      </c>
      <c r="AW265" s="3">
        <f>IF(Inputs!$B$27&lt;&gt;"Ready","PENDING INPUTS",MIN((AQ265+AR265+AS265),IF(D265&gt;C265,IF(D265=0,0,AT265*C265/D265),AT265+AV265)))</f>
        <v>0</v>
      </c>
      <c r="AX265" s="3">
        <f>IF(Inputs!$B$27&lt;&gt;"Ready","PENDING INPUTS",MAX(0,(AQ265+AR265+AS265)-AW265))</f>
        <v>0</v>
      </c>
      <c r="AY265" s="3">
        <f>IF(Inputs!$B$27&lt;&gt;"Ready","PENDING INPUTS",BF264)</f>
        <v>0</v>
      </c>
      <c r="AZ265" s="3">
        <f>IF(Inputs!$B$27&lt;&gt;"Ready","PENDING INPUTS",IF(A265&lt;=Inputs!$B$6,ROUND(AY265*Inputs!C19/12,2),0))</f>
        <v>0</v>
      </c>
      <c r="BA265" s="3">
        <f>IF(Inputs!$B$27&lt;&gt;"Ready","PENDING INPUTS",IF(AND(A265&lt;=Inputs!$B$6,AY265&gt;0),Inputs!G19,0))</f>
        <v>0</v>
      </c>
      <c r="BB265" s="3">
        <f>IF(Inputs!$B$27&lt;&gt;"Ready","PENDING INPUTS",IF(A265&gt;Inputs!$B$6,0,MIN((AY265+AZ265+BA265),IF(Inputs!H19=1,Inputs!D19,MAX(Inputs!F19,ROUND(AY265*Inputs!E19+AZ265+BA265,2))))))</f>
        <v>0</v>
      </c>
      <c r="BC265">
        <f>IF(Inputs!$B$27&lt;&gt;"Ready","PENDING INPUTS",IF(AY265&lt;=0,99,1+IF(AND(K265&gt;0,OR(Inputs!C14&gt;Inputs!C19,AND(Inputs!C14=Inputs!C19,0&lt;5))),1,0)+IF(AND(S265&gt;0,OR(Inputs!C15&gt;Inputs!C19,AND(Inputs!C15=Inputs!C19,1&lt;5))),1,0)+IF(AND(AA265&gt;0,OR(Inputs!C16&gt;Inputs!C19,AND(Inputs!C16=Inputs!C19,2&lt;5))),1,0)+IF(AND(AI265&gt;0,OR(Inputs!C17&gt;Inputs!C19,AND(Inputs!C17=Inputs!C19,3&lt;5))),1,0)+IF(AND(AQ265&gt;0,OR(Inputs!C18&gt;Inputs!C19,AND(Inputs!C18=Inputs!C19,4&lt;5))),1,0)+IF(AND(BG265&gt;0,OR(Inputs!C20&gt;Inputs!C19,AND(Inputs!C20=Inputs!C19,6&lt;5))),1,0)+IF(AND(BO265&gt;0,OR(Inputs!C21&gt;Inputs!C19,AND(Inputs!C21=Inputs!C19,7&lt;5))),1,0)+IF(AND(BW265&gt;0,OR(Inputs!C22&gt;Inputs!C19,AND(Inputs!C22=Inputs!C19,8&lt;5))),1,0)+IF(AND(CE265&gt;0,OR(Inputs!C23&gt;Inputs!C19,AND(Inputs!C23=Inputs!C19,9&lt;5))),1,0)))</f>
        <v>99</v>
      </c>
      <c r="BD265" s="3">
        <f>IF(Inputs!$B$27&lt;&gt;"Ready","PENDING INPUTS",IF(A265&gt;Inputs!$B$6,0,MIN(MAX(0,(AY265+AZ265+BA265)-BB265),MAX(0,C265-D265-(IF(O265&lt;BC265,K265+L265+M265-N265,0)+IF(W265&lt;BC265,S265+T265+U265-V265,0)+IF(AE265&lt;BC265,AA265+AB265+AC265-AD265,0)+IF(AM265&lt;BC265,AI265+AJ265+AK265-AL265,0)+IF(AU265&lt;BC265,AQ265+AR265+AS265-AT265,0)+IF(BC265&lt;BC265,AY265+AZ265+BA265-BB265,0)+IF(BK265&lt;BC265,BG265+BH265+BI265-BJ265,0)+IF(BS265&lt;BC265,BO265+BP265+BQ265-BR265,0)+IF(CA265&lt;BC265,BW265+BX265+BY265-BZ265,0)+IF(CI265&lt;BC265,CE265+CF265+CG265-CH265,0))))))</f>
        <v>0</v>
      </c>
      <c r="BE265" s="3">
        <f>IF(Inputs!$B$27&lt;&gt;"Ready","PENDING INPUTS",MIN((AY265+AZ265+BA265),IF(D265&gt;C265,IF(D265=0,0,BB265*C265/D265),BB265+BD265)))</f>
        <v>0</v>
      </c>
      <c r="BF265" s="3">
        <f>IF(Inputs!$B$27&lt;&gt;"Ready","PENDING INPUTS",MAX(0,(AY265+AZ265+BA265)-BE265))</f>
        <v>0</v>
      </c>
      <c r="BG265" s="3">
        <f>IF(Inputs!$B$27&lt;&gt;"Ready","PENDING INPUTS",BN264)</f>
        <v>0</v>
      </c>
      <c r="BH265" s="3">
        <f>IF(Inputs!$B$27&lt;&gt;"Ready","PENDING INPUTS",IF(A265&lt;=Inputs!$B$6,ROUND(BG265*Inputs!C20/12,2),0))</f>
        <v>0</v>
      </c>
      <c r="BI265" s="3">
        <f>IF(Inputs!$B$27&lt;&gt;"Ready","PENDING INPUTS",IF(AND(A265&lt;=Inputs!$B$6,BG265&gt;0),Inputs!G20,0))</f>
        <v>0</v>
      </c>
      <c r="BJ265" s="3">
        <f>IF(Inputs!$B$27&lt;&gt;"Ready","PENDING INPUTS",IF(A265&gt;Inputs!$B$6,0,MIN((BG265+BH265+BI265),IF(Inputs!H20=1,Inputs!D20,MAX(Inputs!F20,ROUND(BG265*Inputs!E20+BH265+BI265,2))))))</f>
        <v>0</v>
      </c>
      <c r="BK265">
        <f>IF(Inputs!$B$27&lt;&gt;"Ready","PENDING INPUTS",IF(BG265&lt;=0,99,1+IF(AND(K265&gt;0,OR(Inputs!C14&gt;Inputs!C20,AND(Inputs!C14=Inputs!C20,0&lt;6))),1,0)+IF(AND(S265&gt;0,OR(Inputs!C15&gt;Inputs!C20,AND(Inputs!C15=Inputs!C20,1&lt;6))),1,0)+IF(AND(AA265&gt;0,OR(Inputs!C16&gt;Inputs!C20,AND(Inputs!C16=Inputs!C20,2&lt;6))),1,0)+IF(AND(AI265&gt;0,OR(Inputs!C17&gt;Inputs!C20,AND(Inputs!C17=Inputs!C20,3&lt;6))),1,0)+IF(AND(AQ265&gt;0,OR(Inputs!C18&gt;Inputs!C20,AND(Inputs!C18=Inputs!C20,4&lt;6))),1,0)+IF(AND(AY265&gt;0,OR(Inputs!C19&gt;Inputs!C20,AND(Inputs!C19=Inputs!C20,5&lt;6))),1,0)+IF(AND(BO265&gt;0,OR(Inputs!C21&gt;Inputs!C20,AND(Inputs!C21=Inputs!C20,7&lt;6))),1,0)+IF(AND(BW265&gt;0,OR(Inputs!C22&gt;Inputs!C20,AND(Inputs!C22=Inputs!C20,8&lt;6))),1,0)+IF(AND(CE265&gt;0,OR(Inputs!C23&gt;Inputs!C20,AND(Inputs!C23=Inputs!C20,9&lt;6))),1,0)))</f>
        <v>99</v>
      </c>
      <c r="BL265" s="3">
        <f>IF(Inputs!$B$27&lt;&gt;"Ready","PENDING INPUTS",IF(A265&gt;Inputs!$B$6,0,MIN(MAX(0,(BG265+BH265+BI265)-BJ265),MAX(0,C265-D265-(IF(O265&lt;BK265,K265+L265+M265-N265,0)+IF(W265&lt;BK265,S265+T265+U265-V265,0)+IF(AE265&lt;BK265,AA265+AB265+AC265-AD265,0)+IF(AM265&lt;BK265,AI265+AJ265+AK265-AL265,0)+IF(AU265&lt;BK265,AQ265+AR265+AS265-AT265,0)+IF(BC265&lt;BK265,AY265+AZ265+BA265-BB265,0)+IF(BK265&lt;BK265,BG265+BH265+BI265-BJ265,0)+IF(BS265&lt;BK265,BO265+BP265+BQ265-BR265,0)+IF(CA265&lt;BK265,BW265+BX265+BY265-BZ265,0)+IF(CI265&lt;BK265,CE265+CF265+CG265-CH265,0))))))</f>
        <v>0</v>
      </c>
      <c r="BM265" s="3">
        <f>IF(Inputs!$B$27&lt;&gt;"Ready","PENDING INPUTS",MIN((BG265+BH265+BI265),IF(D265&gt;C265,IF(D265=0,0,BJ265*C265/D265),BJ265+BL265)))</f>
        <v>0</v>
      </c>
      <c r="BN265" s="3">
        <f>IF(Inputs!$B$27&lt;&gt;"Ready","PENDING INPUTS",MAX(0,(BG265+BH265+BI265)-BM265))</f>
        <v>0</v>
      </c>
      <c r="BO265" s="3">
        <f>IF(Inputs!$B$27&lt;&gt;"Ready","PENDING INPUTS",BV264)</f>
        <v>0</v>
      </c>
      <c r="BP265" s="3">
        <f>IF(Inputs!$B$27&lt;&gt;"Ready","PENDING INPUTS",IF(A265&lt;=Inputs!$B$6,ROUND(BO265*Inputs!C21/12,2),0))</f>
        <v>0</v>
      </c>
      <c r="BQ265" s="3">
        <f>IF(Inputs!$B$27&lt;&gt;"Ready","PENDING INPUTS",IF(AND(A265&lt;=Inputs!$B$6,BO265&gt;0),Inputs!G21,0))</f>
        <v>0</v>
      </c>
      <c r="BR265" s="3">
        <f>IF(Inputs!$B$27&lt;&gt;"Ready","PENDING INPUTS",IF(A265&gt;Inputs!$B$6,0,MIN((BO265+BP265+BQ265),IF(Inputs!H21=1,Inputs!D21,MAX(Inputs!F21,ROUND(BO265*Inputs!E21+BP265+BQ265,2))))))</f>
        <v>0</v>
      </c>
      <c r="BS265">
        <f>IF(Inputs!$B$27&lt;&gt;"Ready","PENDING INPUTS",IF(BO265&lt;=0,99,1+IF(AND(K265&gt;0,OR(Inputs!C14&gt;Inputs!C21,AND(Inputs!C14=Inputs!C21,0&lt;7))),1,0)+IF(AND(S265&gt;0,OR(Inputs!C15&gt;Inputs!C21,AND(Inputs!C15=Inputs!C21,1&lt;7))),1,0)+IF(AND(AA265&gt;0,OR(Inputs!C16&gt;Inputs!C21,AND(Inputs!C16=Inputs!C21,2&lt;7))),1,0)+IF(AND(AI265&gt;0,OR(Inputs!C17&gt;Inputs!C21,AND(Inputs!C17=Inputs!C21,3&lt;7))),1,0)+IF(AND(AQ265&gt;0,OR(Inputs!C18&gt;Inputs!C21,AND(Inputs!C18=Inputs!C21,4&lt;7))),1,0)+IF(AND(AY265&gt;0,OR(Inputs!C19&gt;Inputs!C21,AND(Inputs!C19=Inputs!C21,5&lt;7))),1,0)+IF(AND(BG265&gt;0,OR(Inputs!C20&gt;Inputs!C21,AND(Inputs!C20=Inputs!C21,6&lt;7))),1,0)+IF(AND(BW265&gt;0,OR(Inputs!C22&gt;Inputs!C21,AND(Inputs!C22=Inputs!C21,8&lt;7))),1,0)+IF(AND(CE265&gt;0,OR(Inputs!C23&gt;Inputs!C21,AND(Inputs!C23=Inputs!C21,9&lt;7))),1,0)))</f>
        <v>99</v>
      </c>
      <c r="BT265" s="3">
        <f>IF(Inputs!$B$27&lt;&gt;"Ready","PENDING INPUTS",IF(A265&gt;Inputs!$B$6,0,MIN(MAX(0,(BO265+BP265+BQ265)-BR265),MAX(0,C265-D265-(IF(O265&lt;BS265,K265+L265+M265-N265,0)+IF(W265&lt;BS265,S265+T265+U265-V265,0)+IF(AE265&lt;BS265,AA265+AB265+AC265-AD265,0)+IF(AM265&lt;BS265,AI265+AJ265+AK265-AL265,0)+IF(AU265&lt;BS265,AQ265+AR265+AS265-AT265,0)+IF(BC265&lt;BS265,AY265+AZ265+BA265-BB265,0)+IF(BK265&lt;BS265,BG265+BH265+BI265-BJ265,0)+IF(BS265&lt;BS265,BO265+BP265+BQ265-BR265,0)+IF(CA265&lt;BS265,BW265+BX265+BY265-BZ265,0)+IF(CI265&lt;BS265,CE265+CF265+CG265-CH265,0))))))</f>
        <v>0</v>
      </c>
      <c r="BU265" s="3">
        <f>IF(Inputs!$B$27&lt;&gt;"Ready","PENDING INPUTS",MIN((BO265+BP265+BQ265),IF(D265&gt;C265,IF(D265=0,0,BR265*C265/D265),BR265+BT265)))</f>
        <v>0</v>
      </c>
      <c r="BV265" s="3">
        <f>IF(Inputs!$B$27&lt;&gt;"Ready","PENDING INPUTS",MAX(0,(BO265+BP265+BQ265)-BU265))</f>
        <v>0</v>
      </c>
      <c r="BW265" s="3">
        <f>IF(Inputs!$B$27&lt;&gt;"Ready","PENDING INPUTS",CD264)</f>
        <v>0</v>
      </c>
      <c r="BX265" s="3">
        <f>IF(Inputs!$B$27&lt;&gt;"Ready","PENDING INPUTS",IF(A265&lt;=Inputs!$B$6,ROUND(BW265*Inputs!C22/12,2),0))</f>
        <v>0</v>
      </c>
      <c r="BY265" s="3">
        <f>IF(Inputs!$B$27&lt;&gt;"Ready","PENDING INPUTS",IF(AND(A265&lt;=Inputs!$B$6,BW265&gt;0),Inputs!G22,0))</f>
        <v>0</v>
      </c>
      <c r="BZ265" s="3">
        <f>IF(Inputs!$B$27&lt;&gt;"Ready","PENDING INPUTS",IF(A265&gt;Inputs!$B$6,0,MIN((BW265+BX265+BY265),IF(Inputs!H22=1,Inputs!D22,MAX(Inputs!F22,ROUND(BW265*Inputs!E22+BX265+BY265,2))))))</f>
        <v>0</v>
      </c>
      <c r="CA265">
        <f>IF(Inputs!$B$27&lt;&gt;"Ready","PENDING INPUTS",IF(BW265&lt;=0,99,1+IF(AND(K265&gt;0,OR(Inputs!C14&gt;Inputs!C22,AND(Inputs!C14=Inputs!C22,0&lt;8))),1,0)+IF(AND(S265&gt;0,OR(Inputs!C15&gt;Inputs!C22,AND(Inputs!C15=Inputs!C22,1&lt;8))),1,0)+IF(AND(AA265&gt;0,OR(Inputs!C16&gt;Inputs!C22,AND(Inputs!C16=Inputs!C22,2&lt;8))),1,0)+IF(AND(AI265&gt;0,OR(Inputs!C17&gt;Inputs!C22,AND(Inputs!C17=Inputs!C22,3&lt;8))),1,0)+IF(AND(AQ265&gt;0,OR(Inputs!C18&gt;Inputs!C22,AND(Inputs!C18=Inputs!C22,4&lt;8))),1,0)+IF(AND(AY265&gt;0,OR(Inputs!C19&gt;Inputs!C22,AND(Inputs!C19=Inputs!C22,5&lt;8))),1,0)+IF(AND(BG265&gt;0,OR(Inputs!C20&gt;Inputs!C22,AND(Inputs!C20=Inputs!C22,6&lt;8))),1,0)+IF(AND(BO265&gt;0,OR(Inputs!C21&gt;Inputs!C22,AND(Inputs!C21=Inputs!C22,7&lt;8))),1,0)+IF(AND(CE265&gt;0,OR(Inputs!C23&gt;Inputs!C22,AND(Inputs!C23=Inputs!C22,9&lt;8))),1,0)))</f>
        <v>99</v>
      </c>
      <c r="CB265" s="3">
        <f>IF(Inputs!$B$27&lt;&gt;"Ready","PENDING INPUTS",IF(A265&gt;Inputs!$B$6,0,MIN(MAX(0,(BW265+BX265+BY265)-BZ265),MAX(0,C265-D265-(IF(O265&lt;CA265,K265+L265+M265-N265,0)+IF(W265&lt;CA265,S265+T265+U265-V265,0)+IF(AE265&lt;CA265,AA265+AB265+AC265-AD265,0)+IF(AM265&lt;CA265,AI265+AJ265+AK265-AL265,0)+IF(AU265&lt;CA265,AQ265+AR265+AS265-AT265,0)+IF(BC265&lt;CA265,AY265+AZ265+BA265-BB265,0)+IF(BK265&lt;CA265,BG265+BH265+BI265-BJ265,0)+IF(BS265&lt;CA265,BO265+BP265+BQ265-BR265,0)+IF(CA265&lt;CA265,BW265+BX265+BY265-BZ265,0)+IF(CI265&lt;CA265,CE265+CF265+CG265-CH265,0))))))</f>
        <v>0</v>
      </c>
      <c r="CC265" s="3">
        <f>IF(Inputs!$B$27&lt;&gt;"Ready","PENDING INPUTS",MIN((BW265+BX265+BY265),IF(D265&gt;C265,IF(D265=0,0,BZ265*C265/D265),BZ265+CB265)))</f>
        <v>0</v>
      </c>
      <c r="CD265" s="3">
        <f>IF(Inputs!$B$27&lt;&gt;"Ready","PENDING INPUTS",MAX(0,(BW265+BX265+BY265)-CC265))</f>
        <v>0</v>
      </c>
      <c r="CE265" s="3">
        <f>IF(Inputs!$B$27&lt;&gt;"Ready","PENDING INPUTS",CL264)</f>
        <v>0</v>
      </c>
      <c r="CF265" s="3">
        <f>IF(Inputs!$B$27&lt;&gt;"Ready","PENDING INPUTS",IF(A265&lt;=Inputs!$B$6,ROUND(CE265*Inputs!C23/12,2),0))</f>
        <v>0</v>
      </c>
      <c r="CG265" s="3">
        <f>IF(Inputs!$B$27&lt;&gt;"Ready","PENDING INPUTS",IF(AND(A265&lt;=Inputs!$B$6,CE265&gt;0),Inputs!G23,0))</f>
        <v>0</v>
      </c>
      <c r="CH265" s="3">
        <f>IF(Inputs!$B$27&lt;&gt;"Ready","PENDING INPUTS",IF(A265&gt;Inputs!$B$6,0,MIN((CE265+CF265+CG265),IF(Inputs!H23=1,Inputs!D23,MAX(Inputs!F23,ROUND(CE265*Inputs!E23+CF265+CG265,2))))))</f>
        <v>0</v>
      </c>
      <c r="CI265">
        <f>IF(Inputs!$B$27&lt;&gt;"Ready","PENDING INPUTS",IF(CE265&lt;=0,99,1+IF(AND(K265&gt;0,OR(Inputs!C14&gt;Inputs!C23,AND(Inputs!C14=Inputs!C23,0&lt;9))),1,0)+IF(AND(S265&gt;0,OR(Inputs!C15&gt;Inputs!C23,AND(Inputs!C15=Inputs!C23,1&lt;9))),1,0)+IF(AND(AA265&gt;0,OR(Inputs!C16&gt;Inputs!C23,AND(Inputs!C16=Inputs!C23,2&lt;9))),1,0)+IF(AND(AI265&gt;0,OR(Inputs!C17&gt;Inputs!C23,AND(Inputs!C17=Inputs!C23,3&lt;9))),1,0)+IF(AND(AQ265&gt;0,OR(Inputs!C18&gt;Inputs!C23,AND(Inputs!C18=Inputs!C23,4&lt;9))),1,0)+IF(AND(AY265&gt;0,OR(Inputs!C19&gt;Inputs!C23,AND(Inputs!C19=Inputs!C23,5&lt;9))),1,0)+IF(AND(BG265&gt;0,OR(Inputs!C20&gt;Inputs!C23,AND(Inputs!C20=Inputs!C23,6&lt;9))),1,0)+IF(AND(BO265&gt;0,OR(Inputs!C21&gt;Inputs!C23,AND(Inputs!C21=Inputs!C23,7&lt;9))),1,0)+IF(AND(BW265&gt;0,OR(Inputs!C22&gt;Inputs!C23,AND(Inputs!C22=Inputs!C23,8&lt;9))),1,0)))</f>
        <v>99</v>
      </c>
      <c r="CJ265" s="3">
        <f>IF(Inputs!$B$27&lt;&gt;"Ready","PENDING INPUTS",IF(A265&gt;Inputs!$B$6,0,MIN(MAX(0,(CE265+CF265+CG265)-CH265),MAX(0,C265-D265-(IF(O265&lt;CI265,K265+L265+M265-N265,0)+IF(W265&lt;CI265,S265+T265+U265-V265,0)+IF(AE265&lt;CI265,AA265+AB265+AC265-AD265,0)+IF(AM265&lt;CI265,AI265+AJ265+AK265-AL265,0)+IF(AU265&lt;CI265,AQ265+AR265+AS265-AT265,0)+IF(BC265&lt;CI265,AY265+AZ265+BA265-BB265,0)+IF(BK265&lt;CI265,BG265+BH265+BI265-BJ265,0)+IF(BS265&lt;CI265,BO265+BP265+BQ265-BR265,0)+IF(CA265&lt;CI265,BW265+BX265+BY265-BZ265,0)+IF(CI265&lt;CI265,CE265+CF265+CG265-CH265,0))))))</f>
        <v>0</v>
      </c>
      <c r="CK265" s="3">
        <f>IF(Inputs!$B$27&lt;&gt;"Ready","PENDING INPUTS",MIN((CE265+CF265+CG265),IF(D265&gt;C265,IF(D265=0,0,CH265*C265/D265),CH265+CJ265)))</f>
        <v>0</v>
      </c>
      <c r="CL265" s="3">
        <f>IF(Inputs!$B$27&lt;&gt;"Ready","PENDING INPUTS",MAX(0,(CE265+CF265+CG265)-CK265))</f>
        <v>0</v>
      </c>
    </row>
    <row r="266" spans="1:90" ht="27.95" customHeight="1" x14ac:dyDescent="0.25">
      <c r="A266">
        <v>262</v>
      </c>
      <c r="B266" s="13">
        <f>IF(Inputs!$B$27&lt;&gt;"Ready","PENDING INPUTS",EDATE(Inputs!$B$5,A266-1))</f>
        <v>54240</v>
      </c>
      <c r="C266" s="3">
        <f>IF(Inputs!$B$27&lt;&gt;"Ready","PENDING INPUTS",IF(A266&lt;=Inputs!$B$6,MAX(0,Inputs!$B$4+IF(A266=Inputs!$B$7,Inputs!$B$8,0)+IF(A266=Inputs!$B$9,Inputs!$B$10,0)),0))</f>
        <v>0</v>
      </c>
      <c r="D266" s="3">
        <f>IF(Inputs!$B$27&lt;&gt;"Ready","PENDING INPUTS",SUM(N266,V266,AD266,AL266,AT266,BB266,BJ266,BR266,BZ266,CH266))</f>
        <v>0</v>
      </c>
      <c r="E266" s="3">
        <f>IF(Inputs!$B$27&lt;&gt;"Ready","PENDING INPUTS",MAX(0,D266-C266))</f>
        <v>0</v>
      </c>
      <c r="F266" s="3">
        <f>IF(Inputs!$B$27&lt;&gt;"Ready","PENDING INPUTS",SUM(Q266,Y266,AG266,AO266,AW266,BE266,BM266,BU266,CC266,CK266))</f>
        <v>0</v>
      </c>
      <c r="G266" s="3">
        <f>IF(Inputs!$B$27&lt;&gt;"Ready","PENDING INPUTS",SUM(L266,T266,AB266,AJ266,AR266,AZ266,BH266,BP266,BX266,CF266))</f>
        <v>0</v>
      </c>
      <c r="H266" s="3">
        <f>IF(Inputs!$B$27&lt;&gt;"Ready","PENDING INPUTS",SUM(M266,U266,AC266,AK266,AS266,BA266,BI266,BQ266,BY266,CG266))</f>
        <v>0</v>
      </c>
      <c r="I266" s="3">
        <f>IF(Inputs!$B$27&lt;&gt;"Ready","PENDING INPUTS",SUM(R266,Z266,AH266,AP266,AX266,BF266,BN266,BV266,CD266,CL266))</f>
        <v>0</v>
      </c>
      <c r="J266" t="str">
        <f>IF(Inputs!$B$27&lt;&gt;"Ready","PENDING INPUTS",IF(A266&gt;Inputs!$B$6,"Beyond horizon",IF(E266&gt;0.005,"MINIMUM SHORTFALL",IF(I266&lt;0.005,"Paid off","In progress"))))</f>
        <v>Beyond horizon</v>
      </c>
      <c r="K266" s="3">
        <f>IF(Inputs!$B$27&lt;&gt;"Ready","PENDING INPUTS",R265)</f>
        <v>0</v>
      </c>
      <c r="L266" s="3">
        <f>IF(Inputs!$B$27&lt;&gt;"Ready","PENDING INPUTS",IF(A266&lt;=Inputs!$B$6,ROUND(K266*Inputs!C14/12,2),0))</f>
        <v>0</v>
      </c>
      <c r="M266" s="3">
        <f>IF(Inputs!$B$27&lt;&gt;"Ready","PENDING INPUTS",IF(AND(A266&lt;=Inputs!$B$6,K266&gt;0),Inputs!G14,0))</f>
        <v>0</v>
      </c>
      <c r="N266" s="3">
        <f>IF(Inputs!$B$27&lt;&gt;"Ready","PENDING INPUTS",IF(A266&gt;Inputs!$B$6,0,MIN((K266+L266+M266),IF(Inputs!H14=1,Inputs!D14,MAX(Inputs!F14,ROUND(K266*Inputs!E14+L266+M266,2))))))</f>
        <v>0</v>
      </c>
      <c r="O266">
        <f>IF(Inputs!$B$27&lt;&gt;"Ready","PENDING INPUTS",IF(K266&lt;=0,99,1+IF(AND(S266&gt;0,OR(Inputs!C15&gt;Inputs!C14,AND(Inputs!C15=Inputs!C14,1&lt;0))),1,0)+IF(AND(AA266&gt;0,OR(Inputs!C16&gt;Inputs!C14,AND(Inputs!C16=Inputs!C14,2&lt;0))),1,0)+IF(AND(AI266&gt;0,OR(Inputs!C17&gt;Inputs!C14,AND(Inputs!C17=Inputs!C14,3&lt;0))),1,0)+IF(AND(AQ266&gt;0,OR(Inputs!C18&gt;Inputs!C14,AND(Inputs!C18=Inputs!C14,4&lt;0))),1,0)+IF(AND(AY266&gt;0,OR(Inputs!C19&gt;Inputs!C14,AND(Inputs!C19=Inputs!C14,5&lt;0))),1,0)+IF(AND(BG266&gt;0,OR(Inputs!C20&gt;Inputs!C14,AND(Inputs!C20=Inputs!C14,6&lt;0))),1,0)+IF(AND(BO266&gt;0,OR(Inputs!C21&gt;Inputs!C14,AND(Inputs!C21=Inputs!C14,7&lt;0))),1,0)+IF(AND(BW266&gt;0,OR(Inputs!C22&gt;Inputs!C14,AND(Inputs!C22=Inputs!C14,8&lt;0))),1,0)+IF(AND(CE266&gt;0,OR(Inputs!C23&gt;Inputs!C14,AND(Inputs!C23=Inputs!C14,9&lt;0))),1,0)))</f>
        <v>99</v>
      </c>
      <c r="P266" s="3">
        <f>IF(Inputs!$B$27&lt;&gt;"Ready","PENDING INPUTS",IF(A266&gt;Inputs!$B$6,0,MIN(MAX(0,(K266+L266+M266)-N266),MAX(0,C266-D266-(IF(O266&lt;O266,K266+L266+M266-N266,0)+IF(W266&lt;O266,S266+T266+U266-V266,0)+IF(AE266&lt;O266,AA266+AB266+AC266-AD266,0)+IF(AM266&lt;O266,AI266+AJ266+AK266-AL266,0)+IF(AU266&lt;O266,AQ266+AR266+AS266-AT266,0)+IF(BC266&lt;O266,AY266+AZ266+BA266-BB266,0)+IF(BK266&lt;O266,BG266+BH266+BI266-BJ266,0)+IF(BS266&lt;O266,BO266+BP266+BQ266-BR266,0)+IF(CA266&lt;O266,BW266+BX266+BY266-BZ266,0)+IF(CI266&lt;O266,CE266+CF266+CG266-CH266,0))))))</f>
        <v>0</v>
      </c>
      <c r="Q266" s="3">
        <f>IF(Inputs!$B$27&lt;&gt;"Ready","PENDING INPUTS",MIN((K266+L266+M266),IF(D266&gt;C266,IF(D266=0,0,N266*C266/D266),N266+P266)))</f>
        <v>0</v>
      </c>
      <c r="R266" s="3">
        <f>IF(Inputs!$B$27&lt;&gt;"Ready","PENDING INPUTS",MAX(0,(K266+L266+M266)-Q266))</f>
        <v>0</v>
      </c>
      <c r="S266" s="3">
        <f>IF(Inputs!$B$27&lt;&gt;"Ready","PENDING INPUTS",Z265)</f>
        <v>0</v>
      </c>
      <c r="T266" s="3">
        <f>IF(Inputs!$B$27&lt;&gt;"Ready","PENDING INPUTS",IF(A266&lt;=Inputs!$B$6,ROUND(S266*Inputs!C15/12,2),0))</f>
        <v>0</v>
      </c>
      <c r="U266" s="3">
        <f>IF(Inputs!$B$27&lt;&gt;"Ready","PENDING INPUTS",IF(AND(A266&lt;=Inputs!$B$6,S266&gt;0),Inputs!G15,0))</f>
        <v>0</v>
      </c>
      <c r="V266" s="3">
        <f>IF(Inputs!$B$27&lt;&gt;"Ready","PENDING INPUTS",IF(A266&gt;Inputs!$B$6,0,MIN((S266+T266+U266),IF(Inputs!H15=1,Inputs!D15,MAX(Inputs!F15,ROUND(S266*Inputs!E15+T266+U266,2))))))</f>
        <v>0</v>
      </c>
      <c r="W266">
        <f>IF(Inputs!$B$27&lt;&gt;"Ready","PENDING INPUTS",IF(S266&lt;=0,99,1+IF(AND(K266&gt;0,OR(Inputs!C14&gt;Inputs!C15,AND(Inputs!C14=Inputs!C15,0&lt;1))),1,0)+IF(AND(AA266&gt;0,OR(Inputs!C16&gt;Inputs!C15,AND(Inputs!C16=Inputs!C15,2&lt;1))),1,0)+IF(AND(AI266&gt;0,OR(Inputs!C17&gt;Inputs!C15,AND(Inputs!C17=Inputs!C15,3&lt;1))),1,0)+IF(AND(AQ266&gt;0,OR(Inputs!C18&gt;Inputs!C15,AND(Inputs!C18=Inputs!C15,4&lt;1))),1,0)+IF(AND(AY266&gt;0,OR(Inputs!C19&gt;Inputs!C15,AND(Inputs!C19=Inputs!C15,5&lt;1))),1,0)+IF(AND(BG266&gt;0,OR(Inputs!C20&gt;Inputs!C15,AND(Inputs!C20=Inputs!C15,6&lt;1))),1,0)+IF(AND(BO266&gt;0,OR(Inputs!C21&gt;Inputs!C15,AND(Inputs!C21=Inputs!C15,7&lt;1))),1,0)+IF(AND(BW266&gt;0,OR(Inputs!C22&gt;Inputs!C15,AND(Inputs!C22=Inputs!C15,8&lt;1))),1,0)+IF(AND(CE266&gt;0,OR(Inputs!C23&gt;Inputs!C15,AND(Inputs!C23=Inputs!C15,9&lt;1))),1,0)))</f>
        <v>99</v>
      </c>
      <c r="X266" s="3">
        <f>IF(Inputs!$B$27&lt;&gt;"Ready","PENDING INPUTS",IF(A266&gt;Inputs!$B$6,0,MIN(MAX(0,(S266+T266+U266)-V266),MAX(0,C266-D266-(IF(O266&lt;W266,K266+L266+M266-N266,0)+IF(W266&lt;W266,S266+T266+U266-V266,0)+IF(AE266&lt;W266,AA266+AB266+AC266-AD266,0)+IF(AM266&lt;W266,AI266+AJ266+AK266-AL266,0)+IF(AU266&lt;W266,AQ266+AR266+AS266-AT266,0)+IF(BC266&lt;W266,AY266+AZ266+BA266-BB266,0)+IF(BK266&lt;W266,BG266+BH266+BI266-BJ266,0)+IF(BS266&lt;W266,BO266+BP266+BQ266-BR266,0)+IF(CA266&lt;W266,BW266+BX266+BY266-BZ266,0)+IF(CI266&lt;W266,CE266+CF266+CG266-CH266,0))))))</f>
        <v>0</v>
      </c>
      <c r="Y266" s="3">
        <f>IF(Inputs!$B$27&lt;&gt;"Ready","PENDING INPUTS",MIN((S266+T266+U266),IF(D266&gt;C266,IF(D266=0,0,V266*C266/D266),V266+X266)))</f>
        <v>0</v>
      </c>
      <c r="Z266" s="3">
        <f>IF(Inputs!$B$27&lt;&gt;"Ready","PENDING INPUTS",MAX(0,(S266+T266+U266)-Y266))</f>
        <v>0</v>
      </c>
      <c r="AA266" s="3">
        <f>IF(Inputs!$B$27&lt;&gt;"Ready","PENDING INPUTS",AH265)</f>
        <v>0</v>
      </c>
      <c r="AB266" s="3">
        <f>IF(Inputs!$B$27&lt;&gt;"Ready","PENDING INPUTS",IF(A266&lt;=Inputs!$B$6,ROUND(AA266*Inputs!C16/12,2),0))</f>
        <v>0</v>
      </c>
      <c r="AC266" s="3">
        <f>IF(Inputs!$B$27&lt;&gt;"Ready","PENDING INPUTS",IF(AND(A266&lt;=Inputs!$B$6,AA266&gt;0),Inputs!G16,0))</f>
        <v>0</v>
      </c>
      <c r="AD266" s="3">
        <f>IF(Inputs!$B$27&lt;&gt;"Ready","PENDING INPUTS",IF(A266&gt;Inputs!$B$6,0,MIN((AA266+AB266+AC266),IF(Inputs!H16=1,Inputs!D16,MAX(Inputs!F16,ROUND(AA266*Inputs!E16+AB266+AC266,2))))))</f>
        <v>0</v>
      </c>
      <c r="AE266">
        <f>IF(Inputs!$B$27&lt;&gt;"Ready","PENDING INPUTS",IF(AA266&lt;=0,99,1+IF(AND(K266&gt;0,OR(Inputs!C14&gt;Inputs!C16,AND(Inputs!C14=Inputs!C16,0&lt;2))),1,0)+IF(AND(S266&gt;0,OR(Inputs!C15&gt;Inputs!C16,AND(Inputs!C15=Inputs!C16,1&lt;2))),1,0)+IF(AND(AI266&gt;0,OR(Inputs!C17&gt;Inputs!C16,AND(Inputs!C17=Inputs!C16,3&lt;2))),1,0)+IF(AND(AQ266&gt;0,OR(Inputs!C18&gt;Inputs!C16,AND(Inputs!C18=Inputs!C16,4&lt;2))),1,0)+IF(AND(AY266&gt;0,OR(Inputs!C19&gt;Inputs!C16,AND(Inputs!C19=Inputs!C16,5&lt;2))),1,0)+IF(AND(BG266&gt;0,OR(Inputs!C20&gt;Inputs!C16,AND(Inputs!C20=Inputs!C16,6&lt;2))),1,0)+IF(AND(BO266&gt;0,OR(Inputs!C21&gt;Inputs!C16,AND(Inputs!C21=Inputs!C16,7&lt;2))),1,0)+IF(AND(BW266&gt;0,OR(Inputs!C22&gt;Inputs!C16,AND(Inputs!C22=Inputs!C16,8&lt;2))),1,0)+IF(AND(CE266&gt;0,OR(Inputs!C23&gt;Inputs!C16,AND(Inputs!C23=Inputs!C16,9&lt;2))),1,0)))</f>
        <v>99</v>
      </c>
      <c r="AF266" s="3">
        <f>IF(Inputs!$B$27&lt;&gt;"Ready","PENDING INPUTS",IF(A266&gt;Inputs!$B$6,0,MIN(MAX(0,(AA266+AB266+AC266)-AD266),MAX(0,C266-D266-(IF(O266&lt;AE266,K266+L266+M266-N266,0)+IF(W266&lt;AE266,S266+T266+U266-V266,0)+IF(AE266&lt;AE266,AA266+AB266+AC266-AD266,0)+IF(AM266&lt;AE266,AI266+AJ266+AK266-AL266,0)+IF(AU266&lt;AE266,AQ266+AR266+AS266-AT266,0)+IF(BC266&lt;AE266,AY266+AZ266+BA266-BB266,0)+IF(BK266&lt;AE266,BG266+BH266+BI266-BJ266,0)+IF(BS266&lt;AE266,BO266+BP266+BQ266-BR266,0)+IF(CA266&lt;AE266,BW266+BX266+BY266-BZ266,0)+IF(CI266&lt;AE266,CE266+CF266+CG266-CH266,0))))))</f>
        <v>0</v>
      </c>
      <c r="AG266" s="3">
        <f>IF(Inputs!$B$27&lt;&gt;"Ready","PENDING INPUTS",MIN((AA266+AB266+AC266),IF(D266&gt;C266,IF(D266=0,0,AD266*C266/D266),AD266+AF266)))</f>
        <v>0</v>
      </c>
      <c r="AH266" s="3">
        <f>IF(Inputs!$B$27&lt;&gt;"Ready","PENDING INPUTS",MAX(0,(AA266+AB266+AC266)-AG266))</f>
        <v>0</v>
      </c>
      <c r="AI266" s="3">
        <f>IF(Inputs!$B$27&lt;&gt;"Ready","PENDING INPUTS",AP265)</f>
        <v>0</v>
      </c>
      <c r="AJ266" s="3">
        <f>IF(Inputs!$B$27&lt;&gt;"Ready","PENDING INPUTS",IF(A266&lt;=Inputs!$B$6,ROUND(AI266*Inputs!C17/12,2),0))</f>
        <v>0</v>
      </c>
      <c r="AK266" s="3">
        <f>IF(Inputs!$B$27&lt;&gt;"Ready","PENDING INPUTS",IF(AND(A266&lt;=Inputs!$B$6,AI266&gt;0),Inputs!G17,0))</f>
        <v>0</v>
      </c>
      <c r="AL266" s="3">
        <f>IF(Inputs!$B$27&lt;&gt;"Ready","PENDING INPUTS",IF(A266&gt;Inputs!$B$6,0,MIN((AI266+AJ266+AK266),IF(Inputs!H17=1,Inputs!D17,MAX(Inputs!F17,ROUND(AI266*Inputs!E17+AJ266+AK266,2))))))</f>
        <v>0</v>
      </c>
      <c r="AM266">
        <f>IF(Inputs!$B$27&lt;&gt;"Ready","PENDING INPUTS",IF(AI266&lt;=0,99,1+IF(AND(K266&gt;0,OR(Inputs!C14&gt;Inputs!C17,AND(Inputs!C14=Inputs!C17,0&lt;3))),1,0)+IF(AND(S266&gt;0,OR(Inputs!C15&gt;Inputs!C17,AND(Inputs!C15=Inputs!C17,1&lt;3))),1,0)+IF(AND(AA266&gt;0,OR(Inputs!C16&gt;Inputs!C17,AND(Inputs!C16=Inputs!C17,2&lt;3))),1,0)+IF(AND(AQ266&gt;0,OR(Inputs!C18&gt;Inputs!C17,AND(Inputs!C18=Inputs!C17,4&lt;3))),1,0)+IF(AND(AY266&gt;0,OR(Inputs!C19&gt;Inputs!C17,AND(Inputs!C19=Inputs!C17,5&lt;3))),1,0)+IF(AND(BG266&gt;0,OR(Inputs!C20&gt;Inputs!C17,AND(Inputs!C20=Inputs!C17,6&lt;3))),1,0)+IF(AND(BO266&gt;0,OR(Inputs!C21&gt;Inputs!C17,AND(Inputs!C21=Inputs!C17,7&lt;3))),1,0)+IF(AND(BW266&gt;0,OR(Inputs!C22&gt;Inputs!C17,AND(Inputs!C22=Inputs!C17,8&lt;3))),1,0)+IF(AND(CE266&gt;0,OR(Inputs!C23&gt;Inputs!C17,AND(Inputs!C23=Inputs!C17,9&lt;3))),1,0)))</f>
        <v>99</v>
      </c>
      <c r="AN266" s="3">
        <f>IF(Inputs!$B$27&lt;&gt;"Ready","PENDING INPUTS",IF(A266&gt;Inputs!$B$6,0,MIN(MAX(0,(AI266+AJ266+AK266)-AL266),MAX(0,C266-D266-(IF(O266&lt;AM266,K266+L266+M266-N266,0)+IF(W266&lt;AM266,S266+T266+U266-V266,0)+IF(AE266&lt;AM266,AA266+AB266+AC266-AD266,0)+IF(AM266&lt;AM266,AI266+AJ266+AK266-AL266,0)+IF(AU266&lt;AM266,AQ266+AR266+AS266-AT266,0)+IF(BC266&lt;AM266,AY266+AZ266+BA266-BB266,0)+IF(BK266&lt;AM266,BG266+BH266+BI266-BJ266,0)+IF(BS266&lt;AM266,BO266+BP266+BQ266-BR266,0)+IF(CA266&lt;AM266,BW266+BX266+BY266-BZ266,0)+IF(CI266&lt;AM266,CE266+CF266+CG266-CH266,0))))))</f>
        <v>0</v>
      </c>
      <c r="AO266" s="3">
        <f>IF(Inputs!$B$27&lt;&gt;"Ready","PENDING INPUTS",MIN((AI266+AJ266+AK266),IF(D266&gt;C266,IF(D266=0,0,AL266*C266/D266),AL266+AN266)))</f>
        <v>0</v>
      </c>
      <c r="AP266" s="3">
        <f>IF(Inputs!$B$27&lt;&gt;"Ready","PENDING INPUTS",MAX(0,(AI266+AJ266+AK266)-AO266))</f>
        <v>0</v>
      </c>
      <c r="AQ266" s="3">
        <f>IF(Inputs!$B$27&lt;&gt;"Ready","PENDING INPUTS",AX265)</f>
        <v>0</v>
      </c>
      <c r="AR266" s="3">
        <f>IF(Inputs!$B$27&lt;&gt;"Ready","PENDING INPUTS",IF(A266&lt;=Inputs!$B$6,ROUND(AQ266*Inputs!C18/12,2),0))</f>
        <v>0</v>
      </c>
      <c r="AS266" s="3">
        <f>IF(Inputs!$B$27&lt;&gt;"Ready","PENDING INPUTS",IF(AND(A266&lt;=Inputs!$B$6,AQ266&gt;0),Inputs!G18,0))</f>
        <v>0</v>
      </c>
      <c r="AT266" s="3">
        <f>IF(Inputs!$B$27&lt;&gt;"Ready","PENDING INPUTS",IF(A266&gt;Inputs!$B$6,0,MIN((AQ266+AR266+AS266),IF(Inputs!H18=1,Inputs!D18,MAX(Inputs!F18,ROUND(AQ266*Inputs!E18+AR266+AS266,2))))))</f>
        <v>0</v>
      </c>
      <c r="AU266">
        <f>IF(Inputs!$B$27&lt;&gt;"Ready","PENDING INPUTS",IF(AQ266&lt;=0,99,1+IF(AND(K266&gt;0,OR(Inputs!C14&gt;Inputs!C18,AND(Inputs!C14=Inputs!C18,0&lt;4))),1,0)+IF(AND(S266&gt;0,OR(Inputs!C15&gt;Inputs!C18,AND(Inputs!C15=Inputs!C18,1&lt;4))),1,0)+IF(AND(AA266&gt;0,OR(Inputs!C16&gt;Inputs!C18,AND(Inputs!C16=Inputs!C18,2&lt;4))),1,0)+IF(AND(AI266&gt;0,OR(Inputs!C17&gt;Inputs!C18,AND(Inputs!C17=Inputs!C18,3&lt;4))),1,0)+IF(AND(AY266&gt;0,OR(Inputs!C19&gt;Inputs!C18,AND(Inputs!C19=Inputs!C18,5&lt;4))),1,0)+IF(AND(BG266&gt;0,OR(Inputs!C20&gt;Inputs!C18,AND(Inputs!C20=Inputs!C18,6&lt;4))),1,0)+IF(AND(BO266&gt;0,OR(Inputs!C21&gt;Inputs!C18,AND(Inputs!C21=Inputs!C18,7&lt;4))),1,0)+IF(AND(BW266&gt;0,OR(Inputs!C22&gt;Inputs!C18,AND(Inputs!C22=Inputs!C18,8&lt;4))),1,0)+IF(AND(CE266&gt;0,OR(Inputs!C23&gt;Inputs!C18,AND(Inputs!C23=Inputs!C18,9&lt;4))),1,0)))</f>
        <v>99</v>
      </c>
      <c r="AV266" s="3">
        <f>IF(Inputs!$B$27&lt;&gt;"Ready","PENDING INPUTS",IF(A266&gt;Inputs!$B$6,0,MIN(MAX(0,(AQ266+AR266+AS266)-AT266),MAX(0,C266-D266-(IF(O266&lt;AU266,K266+L266+M266-N266,0)+IF(W266&lt;AU266,S266+T266+U266-V266,0)+IF(AE266&lt;AU266,AA266+AB266+AC266-AD266,0)+IF(AM266&lt;AU266,AI266+AJ266+AK266-AL266,0)+IF(AU266&lt;AU266,AQ266+AR266+AS266-AT266,0)+IF(BC266&lt;AU266,AY266+AZ266+BA266-BB266,0)+IF(BK266&lt;AU266,BG266+BH266+BI266-BJ266,0)+IF(BS266&lt;AU266,BO266+BP266+BQ266-BR266,0)+IF(CA266&lt;AU266,BW266+BX266+BY266-BZ266,0)+IF(CI266&lt;AU266,CE266+CF266+CG266-CH266,0))))))</f>
        <v>0</v>
      </c>
      <c r="AW266" s="3">
        <f>IF(Inputs!$B$27&lt;&gt;"Ready","PENDING INPUTS",MIN((AQ266+AR266+AS266),IF(D266&gt;C266,IF(D266=0,0,AT266*C266/D266),AT266+AV266)))</f>
        <v>0</v>
      </c>
      <c r="AX266" s="3">
        <f>IF(Inputs!$B$27&lt;&gt;"Ready","PENDING INPUTS",MAX(0,(AQ266+AR266+AS266)-AW266))</f>
        <v>0</v>
      </c>
      <c r="AY266" s="3">
        <f>IF(Inputs!$B$27&lt;&gt;"Ready","PENDING INPUTS",BF265)</f>
        <v>0</v>
      </c>
      <c r="AZ266" s="3">
        <f>IF(Inputs!$B$27&lt;&gt;"Ready","PENDING INPUTS",IF(A266&lt;=Inputs!$B$6,ROUND(AY266*Inputs!C19/12,2),0))</f>
        <v>0</v>
      </c>
      <c r="BA266" s="3">
        <f>IF(Inputs!$B$27&lt;&gt;"Ready","PENDING INPUTS",IF(AND(A266&lt;=Inputs!$B$6,AY266&gt;0),Inputs!G19,0))</f>
        <v>0</v>
      </c>
      <c r="BB266" s="3">
        <f>IF(Inputs!$B$27&lt;&gt;"Ready","PENDING INPUTS",IF(A266&gt;Inputs!$B$6,0,MIN((AY266+AZ266+BA266),IF(Inputs!H19=1,Inputs!D19,MAX(Inputs!F19,ROUND(AY266*Inputs!E19+AZ266+BA266,2))))))</f>
        <v>0</v>
      </c>
      <c r="BC266">
        <f>IF(Inputs!$B$27&lt;&gt;"Ready","PENDING INPUTS",IF(AY266&lt;=0,99,1+IF(AND(K266&gt;0,OR(Inputs!C14&gt;Inputs!C19,AND(Inputs!C14=Inputs!C19,0&lt;5))),1,0)+IF(AND(S266&gt;0,OR(Inputs!C15&gt;Inputs!C19,AND(Inputs!C15=Inputs!C19,1&lt;5))),1,0)+IF(AND(AA266&gt;0,OR(Inputs!C16&gt;Inputs!C19,AND(Inputs!C16=Inputs!C19,2&lt;5))),1,0)+IF(AND(AI266&gt;0,OR(Inputs!C17&gt;Inputs!C19,AND(Inputs!C17=Inputs!C19,3&lt;5))),1,0)+IF(AND(AQ266&gt;0,OR(Inputs!C18&gt;Inputs!C19,AND(Inputs!C18=Inputs!C19,4&lt;5))),1,0)+IF(AND(BG266&gt;0,OR(Inputs!C20&gt;Inputs!C19,AND(Inputs!C20=Inputs!C19,6&lt;5))),1,0)+IF(AND(BO266&gt;0,OR(Inputs!C21&gt;Inputs!C19,AND(Inputs!C21=Inputs!C19,7&lt;5))),1,0)+IF(AND(BW266&gt;0,OR(Inputs!C22&gt;Inputs!C19,AND(Inputs!C22=Inputs!C19,8&lt;5))),1,0)+IF(AND(CE266&gt;0,OR(Inputs!C23&gt;Inputs!C19,AND(Inputs!C23=Inputs!C19,9&lt;5))),1,0)))</f>
        <v>99</v>
      </c>
      <c r="BD266" s="3">
        <f>IF(Inputs!$B$27&lt;&gt;"Ready","PENDING INPUTS",IF(A266&gt;Inputs!$B$6,0,MIN(MAX(0,(AY266+AZ266+BA266)-BB266),MAX(0,C266-D266-(IF(O266&lt;BC266,K266+L266+M266-N266,0)+IF(W266&lt;BC266,S266+T266+U266-V266,0)+IF(AE266&lt;BC266,AA266+AB266+AC266-AD266,0)+IF(AM266&lt;BC266,AI266+AJ266+AK266-AL266,0)+IF(AU266&lt;BC266,AQ266+AR266+AS266-AT266,0)+IF(BC266&lt;BC266,AY266+AZ266+BA266-BB266,0)+IF(BK266&lt;BC266,BG266+BH266+BI266-BJ266,0)+IF(BS266&lt;BC266,BO266+BP266+BQ266-BR266,0)+IF(CA266&lt;BC266,BW266+BX266+BY266-BZ266,0)+IF(CI266&lt;BC266,CE266+CF266+CG266-CH266,0))))))</f>
        <v>0</v>
      </c>
      <c r="BE266" s="3">
        <f>IF(Inputs!$B$27&lt;&gt;"Ready","PENDING INPUTS",MIN((AY266+AZ266+BA266),IF(D266&gt;C266,IF(D266=0,0,BB266*C266/D266),BB266+BD266)))</f>
        <v>0</v>
      </c>
      <c r="BF266" s="3">
        <f>IF(Inputs!$B$27&lt;&gt;"Ready","PENDING INPUTS",MAX(0,(AY266+AZ266+BA266)-BE266))</f>
        <v>0</v>
      </c>
      <c r="BG266" s="3">
        <f>IF(Inputs!$B$27&lt;&gt;"Ready","PENDING INPUTS",BN265)</f>
        <v>0</v>
      </c>
      <c r="BH266" s="3">
        <f>IF(Inputs!$B$27&lt;&gt;"Ready","PENDING INPUTS",IF(A266&lt;=Inputs!$B$6,ROUND(BG266*Inputs!C20/12,2),0))</f>
        <v>0</v>
      </c>
      <c r="BI266" s="3">
        <f>IF(Inputs!$B$27&lt;&gt;"Ready","PENDING INPUTS",IF(AND(A266&lt;=Inputs!$B$6,BG266&gt;0),Inputs!G20,0))</f>
        <v>0</v>
      </c>
      <c r="BJ266" s="3">
        <f>IF(Inputs!$B$27&lt;&gt;"Ready","PENDING INPUTS",IF(A266&gt;Inputs!$B$6,0,MIN((BG266+BH266+BI266),IF(Inputs!H20=1,Inputs!D20,MAX(Inputs!F20,ROUND(BG266*Inputs!E20+BH266+BI266,2))))))</f>
        <v>0</v>
      </c>
      <c r="BK266">
        <f>IF(Inputs!$B$27&lt;&gt;"Ready","PENDING INPUTS",IF(BG266&lt;=0,99,1+IF(AND(K266&gt;0,OR(Inputs!C14&gt;Inputs!C20,AND(Inputs!C14=Inputs!C20,0&lt;6))),1,0)+IF(AND(S266&gt;0,OR(Inputs!C15&gt;Inputs!C20,AND(Inputs!C15=Inputs!C20,1&lt;6))),1,0)+IF(AND(AA266&gt;0,OR(Inputs!C16&gt;Inputs!C20,AND(Inputs!C16=Inputs!C20,2&lt;6))),1,0)+IF(AND(AI266&gt;0,OR(Inputs!C17&gt;Inputs!C20,AND(Inputs!C17=Inputs!C20,3&lt;6))),1,0)+IF(AND(AQ266&gt;0,OR(Inputs!C18&gt;Inputs!C20,AND(Inputs!C18=Inputs!C20,4&lt;6))),1,0)+IF(AND(AY266&gt;0,OR(Inputs!C19&gt;Inputs!C20,AND(Inputs!C19=Inputs!C20,5&lt;6))),1,0)+IF(AND(BO266&gt;0,OR(Inputs!C21&gt;Inputs!C20,AND(Inputs!C21=Inputs!C20,7&lt;6))),1,0)+IF(AND(BW266&gt;0,OR(Inputs!C22&gt;Inputs!C20,AND(Inputs!C22=Inputs!C20,8&lt;6))),1,0)+IF(AND(CE266&gt;0,OR(Inputs!C23&gt;Inputs!C20,AND(Inputs!C23=Inputs!C20,9&lt;6))),1,0)))</f>
        <v>99</v>
      </c>
      <c r="BL266" s="3">
        <f>IF(Inputs!$B$27&lt;&gt;"Ready","PENDING INPUTS",IF(A266&gt;Inputs!$B$6,0,MIN(MAX(0,(BG266+BH266+BI266)-BJ266),MAX(0,C266-D266-(IF(O266&lt;BK266,K266+L266+M266-N266,0)+IF(W266&lt;BK266,S266+T266+U266-V266,0)+IF(AE266&lt;BK266,AA266+AB266+AC266-AD266,0)+IF(AM266&lt;BK266,AI266+AJ266+AK266-AL266,0)+IF(AU266&lt;BK266,AQ266+AR266+AS266-AT266,0)+IF(BC266&lt;BK266,AY266+AZ266+BA266-BB266,0)+IF(BK266&lt;BK266,BG266+BH266+BI266-BJ266,0)+IF(BS266&lt;BK266,BO266+BP266+BQ266-BR266,0)+IF(CA266&lt;BK266,BW266+BX266+BY266-BZ266,0)+IF(CI266&lt;BK266,CE266+CF266+CG266-CH266,0))))))</f>
        <v>0</v>
      </c>
      <c r="BM266" s="3">
        <f>IF(Inputs!$B$27&lt;&gt;"Ready","PENDING INPUTS",MIN((BG266+BH266+BI266),IF(D266&gt;C266,IF(D266=0,0,BJ266*C266/D266),BJ266+BL266)))</f>
        <v>0</v>
      </c>
      <c r="BN266" s="3">
        <f>IF(Inputs!$B$27&lt;&gt;"Ready","PENDING INPUTS",MAX(0,(BG266+BH266+BI266)-BM266))</f>
        <v>0</v>
      </c>
      <c r="BO266" s="3">
        <f>IF(Inputs!$B$27&lt;&gt;"Ready","PENDING INPUTS",BV265)</f>
        <v>0</v>
      </c>
      <c r="BP266" s="3">
        <f>IF(Inputs!$B$27&lt;&gt;"Ready","PENDING INPUTS",IF(A266&lt;=Inputs!$B$6,ROUND(BO266*Inputs!C21/12,2),0))</f>
        <v>0</v>
      </c>
      <c r="BQ266" s="3">
        <f>IF(Inputs!$B$27&lt;&gt;"Ready","PENDING INPUTS",IF(AND(A266&lt;=Inputs!$B$6,BO266&gt;0),Inputs!G21,0))</f>
        <v>0</v>
      </c>
      <c r="BR266" s="3">
        <f>IF(Inputs!$B$27&lt;&gt;"Ready","PENDING INPUTS",IF(A266&gt;Inputs!$B$6,0,MIN((BO266+BP266+BQ266),IF(Inputs!H21=1,Inputs!D21,MAX(Inputs!F21,ROUND(BO266*Inputs!E21+BP266+BQ266,2))))))</f>
        <v>0</v>
      </c>
      <c r="BS266">
        <f>IF(Inputs!$B$27&lt;&gt;"Ready","PENDING INPUTS",IF(BO266&lt;=0,99,1+IF(AND(K266&gt;0,OR(Inputs!C14&gt;Inputs!C21,AND(Inputs!C14=Inputs!C21,0&lt;7))),1,0)+IF(AND(S266&gt;0,OR(Inputs!C15&gt;Inputs!C21,AND(Inputs!C15=Inputs!C21,1&lt;7))),1,0)+IF(AND(AA266&gt;0,OR(Inputs!C16&gt;Inputs!C21,AND(Inputs!C16=Inputs!C21,2&lt;7))),1,0)+IF(AND(AI266&gt;0,OR(Inputs!C17&gt;Inputs!C21,AND(Inputs!C17=Inputs!C21,3&lt;7))),1,0)+IF(AND(AQ266&gt;0,OR(Inputs!C18&gt;Inputs!C21,AND(Inputs!C18=Inputs!C21,4&lt;7))),1,0)+IF(AND(AY266&gt;0,OR(Inputs!C19&gt;Inputs!C21,AND(Inputs!C19=Inputs!C21,5&lt;7))),1,0)+IF(AND(BG266&gt;0,OR(Inputs!C20&gt;Inputs!C21,AND(Inputs!C20=Inputs!C21,6&lt;7))),1,0)+IF(AND(BW266&gt;0,OR(Inputs!C22&gt;Inputs!C21,AND(Inputs!C22=Inputs!C21,8&lt;7))),1,0)+IF(AND(CE266&gt;0,OR(Inputs!C23&gt;Inputs!C21,AND(Inputs!C23=Inputs!C21,9&lt;7))),1,0)))</f>
        <v>99</v>
      </c>
      <c r="BT266" s="3">
        <f>IF(Inputs!$B$27&lt;&gt;"Ready","PENDING INPUTS",IF(A266&gt;Inputs!$B$6,0,MIN(MAX(0,(BO266+BP266+BQ266)-BR266),MAX(0,C266-D266-(IF(O266&lt;BS266,K266+L266+M266-N266,0)+IF(W266&lt;BS266,S266+T266+U266-V266,0)+IF(AE266&lt;BS266,AA266+AB266+AC266-AD266,0)+IF(AM266&lt;BS266,AI266+AJ266+AK266-AL266,0)+IF(AU266&lt;BS266,AQ266+AR266+AS266-AT266,0)+IF(BC266&lt;BS266,AY266+AZ266+BA266-BB266,0)+IF(BK266&lt;BS266,BG266+BH266+BI266-BJ266,0)+IF(BS266&lt;BS266,BO266+BP266+BQ266-BR266,0)+IF(CA266&lt;BS266,BW266+BX266+BY266-BZ266,0)+IF(CI266&lt;BS266,CE266+CF266+CG266-CH266,0))))))</f>
        <v>0</v>
      </c>
      <c r="BU266" s="3">
        <f>IF(Inputs!$B$27&lt;&gt;"Ready","PENDING INPUTS",MIN((BO266+BP266+BQ266),IF(D266&gt;C266,IF(D266=0,0,BR266*C266/D266),BR266+BT266)))</f>
        <v>0</v>
      </c>
      <c r="BV266" s="3">
        <f>IF(Inputs!$B$27&lt;&gt;"Ready","PENDING INPUTS",MAX(0,(BO266+BP266+BQ266)-BU266))</f>
        <v>0</v>
      </c>
      <c r="BW266" s="3">
        <f>IF(Inputs!$B$27&lt;&gt;"Ready","PENDING INPUTS",CD265)</f>
        <v>0</v>
      </c>
      <c r="BX266" s="3">
        <f>IF(Inputs!$B$27&lt;&gt;"Ready","PENDING INPUTS",IF(A266&lt;=Inputs!$B$6,ROUND(BW266*Inputs!C22/12,2),0))</f>
        <v>0</v>
      </c>
      <c r="BY266" s="3">
        <f>IF(Inputs!$B$27&lt;&gt;"Ready","PENDING INPUTS",IF(AND(A266&lt;=Inputs!$B$6,BW266&gt;0),Inputs!G22,0))</f>
        <v>0</v>
      </c>
      <c r="BZ266" s="3">
        <f>IF(Inputs!$B$27&lt;&gt;"Ready","PENDING INPUTS",IF(A266&gt;Inputs!$B$6,0,MIN((BW266+BX266+BY266),IF(Inputs!H22=1,Inputs!D22,MAX(Inputs!F22,ROUND(BW266*Inputs!E22+BX266+BY266,2))))))</f>
        <v>0</v>
      </c>
      <c r="CA266">
        <f>IF(Inputs!$B$27&lt;&gt;"Ready","PENDING INPUTS",IF(BW266&lt;=0,99,1+IF(AND(K266&gt;0,OR(Inputs!C14&gt;Inputs!C22,AND(Inputs!C14=Inputs!C22,0&lt;8))),1,0)+IF(AND(S266&gt;0,OR(Inputs!C15&gt;Inputs!C22,AND(Inputs!C15=Inputs!C22,1&lt;8))),1,0)+IF(AND(AA266&gt;0,OR(Inputs!C16&gt;Inputs!C22,AND(Inputs!C16=Inputs!C22,2&lt;8))),1,0)+IF(AND(AI266&gt;0,OR(Inputs!C17&gt;Inputs!C22,AND(Inputs!C17=Inputs!C22,3&lt;8))),1,0)+IF(AND(AQ266&gt;0,OR(Inputs!C18&gt;Inputs!C22,AND(Inputs!C18=Inputs!C22,4&lt;8))),1,0)+IF(AND(AY266&gt;0,OR(Inputs!C19&gt;Inputs!C22,AND(Inputs!C19=Inputs!C22,5&lt;8))),1,0)+IF(AND(BG266&gt;0,OR(Inputs!C20&gt;Inputs!C22,AND(Inputs!C20=Inputs!C22,6&lt;8))),1,0)+IF(AND(BO266&gt;0,OR(Inputs!C21&gt;Inputs!C22,AND(Inputs!C21=Inputs!C22,7&lt;8))),1,0)+IF(AND(CE266&gt;0,OR(Inputs!C23&gt;Inputs!C22,AND(Inputs!C23=Inputs!C22,9&lt;8))),1,0)))</f>
        <v>99</v>
      </c>
      <c r="CB266" s="3">
        <f>IF(Inputs!$B$27&lt;&gt;"Ready","PENDING INPUTS",IF(A266&gt;Inputs!$B$6,0,MIN(MAX(0,(BW266+BX266+BY266)-BZ266),MAX(0,C266-D266-(IF(O266&lt;CA266,K266+L266+M266-N266,0)+IF(W266&lt;CA266,S266+T266+U266-V266,0)+IF(AE266&lt;CA266,AA266+AB266+AC266-AD266,0)+IF(AM266&lt;CA266,AI266+AJ266+AK266-AL266,0)+IF(AU266&lt;CA266,AQ266+AR266+AS266-AT266,0)+IF(BC266&lt;CA266,AY266+AZ266+BA266-BB266,0)+IF(BK266&lt;CA266,BG266+BH266+BI266-BJ266,0)+IF(BS266&lt;CA266,BO266+BP266+BQ266-BR266,0)+IF(CA266&lt;CA266,BW266+BX266+BY266-BZ266,0)+IF(CI266&lt;CA266,CE266+CF266+CG266-CH266,0))))))</f>
        <v>0</v>
      </c>
      <c r="CC266" s="3">
        <f>IF(Inputs!$B$27&lt;&gt;"Ready","PENDING INPUTS",MIN((BW266+BX266+BY266),IF(D266&gt;C266,IF(D266=0,0,BZ266*C266/D266),BZ266+CB266)))</f>
        <v>0</v>
      </c>
      <c r="CD266" s="3">
        <f>IF(Inputs!$B$27&lt;&gt;"Ready","PENDING INPUTS",MAX(0,(BW266+BX266+BY266)-CC266))</f>
        <v>0</v>
      </c>
      <c r="CE266" s="3">
        <f>IF(Inputs!$B$27&lt;&gt;"Ready","PENDING INPUTS",CL265)</f>
        <v>0</v>
      </c>
      <c r="CF266" s="3">
        <f>IF(Inputs!$B$27&lt;&gt;"Ready","PENDING INPUTS",IF(A266&lt;=Inputs!$B$6,ROUND(CE266*Inputs!C23/12,2),0))</f>
        <v>0</v>
      </c>
      <c r="CG266" s="3">
        <f>IF(Inputs!$B$27&lt;&gt;"Ready","PENDING INPUTS",IF(AND(A266&lt;=Inputs!$B$6,CE266&gt;0),Inputs!G23,0))</f>
        <v>0</v>
      </c>
      <c r="CH266" s="3">
        <f>IF(Inputs!$B$27&lt;&gt;"Ready","PENDING INPUTS",IF(A266&gt;Inputs!$B$6,0,MIN((CE266+CF266+CG266),IF(Inputs!H23=1,Inputs!D23,MAX(Inputs!F23,ROUND(CE266*Inputs!E23+CF266+CG266,2))))))</f>
        <v>0</v>
      </c>
      <c r="CI266">
        <f>IF(Inputs!$B$27&lt;&gt;"Ready","PENDING INPUTS",IF(CE266&lt;=0,99,1+IF(AND(K266&gt;0,OR(Inputs!C14&gt;Inputs!C23,AND(Inputs!C14=Inputs!C23,0&lt;9))),1,0)+IF(AND(S266&gt;0,OR(Inputs!C15&gt;Inputs!C23,AND(Inputs!C15=Inputs!C23,1&lt;9))),1,0)+IF(AND(AA266&gt;0,OR(Inputs!C16&gt;Inputs!C23,AND(Inputs!C16=Inputs!C23,2&lt;9))),1,0)+IF(AND(AI266&gt;0,OR(Inputs!C17&gt;Inputs!C23,AND(Inputs!C17=Inputs!C23,3&lt;9))),1,0)+IF(AND(AQ266&gt;0,OR(Inputs!C18&gt;Inputs!C23,AND(Inputs!C18=Inputs!C23,4&lt;9))),1,0)+IF(AND(AY266&gt;0,OR(Inputs!C19&gt;Inputs!C23,AND(Inputs!C19=Inputs!C23,5&lt;9))),1,0)+IF(AND(BG266&gt;0,OR(Inputs!C20&gt;Inputs!C23,AND(Inputs!C20=Inputs!C23,6&lt;9))),1,0)+IF(AND(BO266&gt;0,OR(Inputs!C21&gt;Inputs!C23,AND(Inputs!C21=Inputs!C23,7&lt;9))),1,0)+IF(AND(BW266&gt;0,OR(Inputs!C22&gt;Inputs!C23,AND(Inputs!C22=Inputs!C23,8&lt;9))),1,0)))</f>
        <v>99</v>
      </c>
      <c r="CJ266" s="3">
        <f>IF(Inputs!$B$27&lt;&gt;"Ready","PENDING INPUTS",IF(A266&gt;Inputs!$B$6,0,MIN(MAX(0,(CE266+CF266+CG266)-CH266),MAX(0,C266-D266-(IF(O266&lt;CI266,K266+L266+M266-N266,0)+IF(W266&lt;CI266,S266+T266+U266-V266,0)+IF(AE266&lt;CI266,AA266+AB266+AC266-AD266,0)+IF(AM266&lt;CI266,AI266+AJ266+AK266-AL266,0)+IF(AU266&lt;CI266,AQ266+AR266+AS266-AT266,0)+IF(BC266&lt;CI266,AY266+AZ266+BA266-BB266,0)+IF(BK266&lt;CI266,BG266+BH266+BI266-BJ266,0)+IF(BS266&lt;CI266,BO266+BP266+BQ266-BR266,0)+IF(CA266&lt;CI266,BW266+BX266+BY266-BZ266,0)+IF(CI266&lt;CI266,CE266+CF266+CG266-CH266,0))))))</f>
        <v>0</v>
      </c>
      <c r="CK266" s="3">
        <f>IF(Inputs!$B$27&lt;&gt;"Ready","PENDING INPUTS",MIN((CE266+CF266+CG266),IF(D266&gt;C266,IF(D266=0,0,CH266*C266/D266),CH266+CJ266)))</f>
        <v>0</v>
      </c>
      <c r="CL266" s="3">
        <f>IF(Inputs!$B$27&lt;&gt;"Ready","PENDING INPUTS",MAX(0,(CE266+CF266+CG266)-CK266))</f>
        <v>0</v>
      </c>
    </row>
    <row r="267" spans="1:90" ht="27.95" customHeight="1" x14ac:dyDescent="0.25">
      <c r="A267">
        <v>263</v>
      </c>
      <c r="B267" s="13">
        <f>IF(Inputs!$B$27&lt;&gt;"Ready","PENDING INPUTS",EDATE(Inputs!$B$5,A267-1))</f>
        <v>54271</v>
      </c>
      <c r="C267" s="3">
        <f>IF(Inputs!$B$27&lt;&gt;"Ready","PENDING INPUTS",IF(A267&lt;=Inputs!$B$6,MAX(0,Inputs!$B$4+IF(A267=Inputs!$B$7,Inputs!$B$8,0)+IF(A267=Inputs!$B$9,Inputs!$B$10,0)),0))</f>
        <v>0</v>
      </c>
      <c r="D267" s="3">
        <f>IF(Inputs!$B$27&lt;&gt;"Ready","PENDING INPUTS",SUM(N267,V267,AD267,AL267,AT267,BB267,BJ267,BR267,BZ267,CH267))</f>
        <v>0</v>
      </c>
      <c r="E267" s="3">
        <f>IF(Inputs!$B$27&lt;&gt;"Ready","PENDING INPUTS",MAX(0,D267-C267))</f>
        <v>0</v>
      </c>
      <c r="F267" s="3">
        <f>IF(Inputs!$B$27&lt;&gt;"Ready","PENDING INPUTS",SUM(Q267,Y267,AG267,AO267,AW267,BE267,BM267,BU267,CC267,CK267))</f>
        <v>0</v>
      </c>
      <c r="G267" s="3">
        <f>IF(Inputs!$B$27&lt;&gt;"Ready","PENDING INPUTS",SUM(L267,T267,AB267,AJ267,AR267,AZ267,BH267,BP267,BX267,CF267))</f>
        <v>0</v>
      </c>
      <c r="H267" s="3">
        <f>IF(Inputs!$B$27&lt;&gt;"Ready","PENDING INPUTS",SUM(M267,U267,AC267,AK267,AS267,BA267,BI267,BQ267,BY267,CG267))</f>
        <v>0</v>
      </c>
      <c r="I267" s="3">
        <f>IF(Inputs!$B$27&lt;&gt;"Ready","PENDING INPUTS",SUM(R267,Z267,AH267,AP267,AX267,BF267,BN267,BV267,CD267,CL267))</f>
        <v>0</v>
      </c>
      <c r="J267" t="str">
        <f>IF(Inputs!$B$27&lt;&gt;"Ready","PENDING INPUTS",IF(A267&gt;Inputs!$B$6,"Beyond horizon",IF(E267&gt;0.005,"MINIMUM SHORTFALL",IF(I267&lt;0.005,"Paid off","In progress"))))</f>
        <v>Beyond horizon</v>
      </c>
      <c r="K267" s="3">
        <f>IF(Inputs!$B$27&lt;&gt;"Ready","PENDING INPUTS",R266)</f>
        <v>0</v>
      </c>
      <c r="L267" s="3">
        <f>IF(Inputs!$B$27&lt;&gt;"Ready","PENDING INPUTS",IF(A267&lt;=Inputs!$B$6,ROUND(K267*Inputs!C14/12,2),0))</f>
        <v>0</v>
      </c>
      <c r="M267" s="3">
        <f>IF(Inputs!$B$27&lt;&gt;"Ready","PENDING INPUTS",IF(AND(A267&lt;=Inputs!$B$6,K267&gt;0),Inputs!G14,0))</f>
        <v>0</v>
      </c>
      <c r="N267" s="3">
        <f>IF(Inputs!$B$27&lt;&gt;"Ready","PENDING INPUTS",IF(A267&gt;Inputs!$B$6,0,MIN((K267+L267+M267),IF(Inputs!H14=1,Inputs!D14,MAX(Inputs!F14,ROUND(K267*Inputs!E14+L267+M267,2))))))</f>
        <v>0</v>
      </c>
      <c r="O267">
        <f>IF(Inputs!$B$27&lt;&gt;"Ready","PENDING INPUTS",IF(K267&lt;=0,99,1+IF(AND(S267&gt;0,OR(Inputs!C15&gt;Inputs!C14,AND(Inputs!C15=Inputs!C14,1&lt;0))),1,0)+IF(AND(AA267&gt;0,OR(Inputs!C16&gt;Inputs!C14,AND(Inputs!C16=Inputs!C14,2&lt;0))),1,0)+IF(AND(AI267&gt;0,OR(Inputs!C17&gt;Inputs!C14,AND(Inputs!C17=Inputs!C14,3&lt;0))),1,0)+IF(AND(AQ267&gt;0,OR(Inputs!C18&gt;Inputs!C14,AND(Inputs!C18=Inputs!C14,4&lt;0))),1,0)+IF(AND(AY267&gt;0,OR(Inputs!C19&gt;Inputs!C14,AND(Inputs!C19=Inputs!C14,5&lt;0))),1,0)+IF(AND(BG267&gt;0,OR(Inputs!C20&gt;Inputs!C14,AND(Inputs!C20=Inputs!C14,6&lt;0))),1,0)+IF(AND(BO267&gt;0,OR(Inputs!C21&gt;Inputs!C14,AND(Inputs!C21=Inputs!C14,7&lt;0))),1,0)+IF(AND(BW267&gt;0,OR(Inputs!C22&gt;Inputs!C14,AND(Inputs!C22=Inputs!C14,8&lt;0))),1,0)+IF(AND(CE267&gt;0,OR(Inputs!C23&gt;Inputs!C14,AND(Inputs!C23=Inputs!C14,9&lt;0))),1,0)))</f>
        <v>99</v>
      </c>
      <c r="P267" s="3">
        <f>IF(Inputs!$B$27&lt;&gt;"Ready","PENDING INPUTS",IF(A267&gt;Inputs!$B$6,0,MIN(MAX(0,(K267+L267+M267)-N267),MAX(0,C267-D267-(IF(O267&lt;O267,K267+L267+M267-N267,0)+IF(W267&lt;O267,S267+T267+U267-V267,0)+IF(AE267&lt;O267,AA267+AB267+AC267-AD267,0)+IF(AM267&lt;O267,AI267+AJ267+AK267-AL267,0)+IF(AU267&lt;O267,AQ267+AR267+AS267-AT267,0)+IF(BC267&lt;O267,AY267+AZ267+BA267-BB267,0)+IF(BK267&lt;O267,BG267+BH267+BI267-BJ267,0)+IF(BS267&lt;O267,BO267+BP267+BQ267-BR267,0)+IF(CA267&lt;O267,BW267+BX267+BY267-BZ267,0)+IF(CI267&lt;O267,CE267+CF267+CG267-CH267,0))))))</f>
        <v>0</v>
      </c>
      <c r="Q267" s="3">
        <f>IF(Inputs!$B$27&lt;&gt;"Ready","PENDING INPUTS",MIN((K267+L267+M267),IF(D267&gt;C267,IF(D267=0,0,N267*C267/D267),N267+P267)))</f>
        <v>0</v>
      </c>
      <c r="R267" s="3">
        <f>IF(Inputs!$B$27&lt;&gt;"Ready","PENDING INPUTS",MAX(0,(K267+L267+M267)-Q267))</f>
        <v>0</v>
      </c>
      <c r="S267" s="3">
        <f>IF(Inputs!$B$27&lt;&gt;"Ready","PENDING INPUTS",Z266)</f>
        <v>0</v>
      </c>
      <c r="T267" s="3">
        <f>IF(Inputs!$B$27&lt;&gt;"Ready","PENDING INPUTS",IF(A267&lt;=Inputs!$B$6,ROUND(S267*Inputs!C15/12,2),0))</f>
        <v>0</v>
      </c>
      <c r="U267" s="3">
        <f>IF(Inputs!$B$27&lt;&gt;"Ready","PENDING INPUTS",IF(AND(A267&lt;=Inputs!$B$6,S267&gt;0),Inputs!G15,0))</f>
        <v>0</v>
      </c>
      <c r="V267" s="3">
        <f>IF(Inputs!$B$27&lt;&gt;"Ready","PENDING INPUTS",IF(A267&gt;Inputs!$B$6,0,MIN((S267+T267+U267),IF(Inputs!H15=1,Inputs!D15,MAX(Inputs!F15,ROUND(S267*Inputs!E15+T267+U267,2))))))</f>
        <v>0</v>
      </c>
      <c r="W267">
        <f>IF(Inputs!$B$27&lt;&gt;"Ready","PENDING INPUTS",IF(S267&lt;=0,99,1+IF(AND(K267&gt;0,OR(Inputs!C14&gt;Inputs!C15,AND(Inputs!C14=Inputs!C15,0&lt;1))),1,0)+IF(AND(AA267&gt;0,OR(Inputs!C16&gt;Inputs!C15,AND(Inputs!C16=Inputs!C15,2&lt;1))),1,0)+IF(AND(AI267&gt;0,OR(Inputs!C17&gt;Inputs!C15,AND(Inputs!C17=Inputs!C15,3&lt;1))),1,0)+IF(AND(AQ267&gt;0,OR(Inputs!C18&gt;Inputs!C15,AND(Inputs!C18=Inputs!C15,4&lt;1))),1,0)+IF(AND(AY267&gt;0,OR(Inputs!C19&gt;Inputs!C15,AND(Inputs!C19=Inputs!C15,5&lt;1))),1,0)+IF(AND(BG267&gt;0,OR(Inputs!C20&gt;Inputs!C15,AND(Inputs!C20=Inputs!C15,6&lt;1))),1,0)+IF(AND(BO267&gt;0,OR(Inputs!C21&gt;Inputs!C15,AND(Inputs!C21=Inputs!C15,7&lt;1))),1,0)+IF(AND(BW267&gt;0,OR(Inputs!C22&gt;Inputs!C15,AND(Inputs!C22=Inputs!C15,8&lt;1))),1,0)+IF(AND(CE267&gt;0,OR(Inputs!C23&gt;Inputs!C15,AND(Inputs!C23=Inputs!C15,9&lt;1))),1,0)))</f>
        <v>99</v>
      </c>
      <c r="X267" s="3">
        <f>IF(Inputs!$B$27&lt;&gt;"Ready","PENDING INPUTS",IF(A267&gt;Inputs!$B$6,0,MIN(MAX(0,(S267+T267+U267)-V267),MAX(0,C267-D267-(IF(O267&lt;W267,K267+L267+M267-N267,0)+IF(W267&lt;W267,S267+T267+U267-V267,0)+IF(AE267&lt;W267,AA267+AB267+AC267-AD267,0)+IF(AM267&lt;W267,AI267+AJ267+AK267-AL267,0)+IF(AU267&lt;W267,AQ267+AR267+AS267-AT267,0)+IF(BC267&lt;W267,AY267+AZ267+BA267-BB267,0)+IF(BK267&lt;W267,BG267+BH267+BI267-BJ267,0)+IF(BS267&lt;W267,BO267+BP267+BQ267-BR267,0)+IF(CA267&lt;W267,BW267+BX267+BY267-BZ267,0)+IF(CI267&lt;W267,CE267+CF267+CG267-CH267,0))))))</f>
        <v>0</v>
      </c>
      <c r="Y267" s="3">
        <f>IF(Inputs!$B$27&lt;&gt;"Ready","PENDING INPUTS",MIN((S267+T267+U267),IF(D267&gt;C267,IF(D267=0,0,V267*C267/D267),V267+X267)))</f>
        <v>0</v>
      </c>
      <c r="Z267" s="3">
        <f>IF(Inputs!$B$27&lt;&gt;"Ready","PENDING INPUTS",MAX(0,(S267+T267+U267)-Y267))</f>
        <v>0</v>
      </c>
      <c r="AA267" s="3">
        <f>IF(Inputs!$B$27&lt;&gt;"Ready","PENDING INPUTS",AH266)</f>
        <v>0</v>
      </c>
      <c r="AB267" s="3">
        <f>IF(Inputs!$B$27&lt;&gt;"Ready","PENDING INPUTS",IF(A267&lt;=Inputs!$B$6,ROUND(AA267*Inputs!C16/12,2),0))</f>
        <v>0</v>
      </c>
      <c r="AC267" s="3">
        <f>IF(Inputs!$B$27&lt;&gt;"Ready","PENDING INPUTS",IF(AND(A267&lt;=Inputs!$B$6,AA267&gt;0),Inputs!G16,0))</f>
        <v>0</v>
      </c>
      <c r="AD267" s="3">
        <f>IF(Inputs!$B$27&lt;&gt;"Ready","PENDING INPUTS",IF(A267&gt;Inputs!$B$6,0,MIN((AA267+AB267+AC267),IF(Inputs!H16=1,Inputs!D16,MAX(Inputs!F16,ROUND(AA267*Inputs!E16+AB267+AC267,2))))))</f>
        <v>0</v>
      </c>
      <c r="AE267">
        <f>IF(Inputs!$B$27&lt;&gt;"Ready","PENDING INPUTS",IF(AA267&lt;=0,99,1+IF(AND(K267&gt;0,OR(Inputs!C14&gt;Inputs!C16,AND(Inputs!C14=Inputs!C16,0&lt;2))),1,0)+IF(AND(S267&gt;0,OR(Inputs!C15&gt;Inputs!C16,AND(Inputs!C15=Inputs!C16,1&lt;2))),1,0)+IF(AND(AI267&gt;0,OR(Inputs!C17&gt;Inputs!C16,AND(Inputs!C17=Inputs!C16,3&lt;2))),1,0)+IF(AND(AQ267&gt;0,OR(Inputs!C18&gt;Inputs!C16,AND(Inputs!C18=Inputs!C16,4&lt;2))),1,0)+IF(AND(AY267&gt;0,OR(Inputs!C19&gt;Inputs!C16,AND(Inputs!C19=Inputs!C16,5&lt;2))),1,0)+IF(AND(BG267&gt;0,OR(Inputs!C20&gt;Inputs!C16,AND(Inputs!C20=Inputs!C16,6&lt;2))),1,0)+IF(AND(BO267&gt;0,OR(Inputs!C21&gt;Inputs!C16,AND(Inputs!C21=Inputs!C16,7&lt;2))),1,0)+IF(AND(BW267&gt;0,OR(Inputs!C22&gt;Inputs!C16,AND(Inputs!C22=Inputs!C16,8&lt;2))),1,0)+IF(AND(CE267&gt;0,OR(Inputs!C23&gt;Inputs!C16,AND(Inputs!C23=Inputs!C16,9&lt;2))),1,0)))</f>
        <v>99</v>
      </c>
      <c r="AF267" s="3">
        <f>IF(Inputs!$B$27&lt;&gt;"Ready","PENDING INPUTS",IF(A267&gt;Inputs!$B$6,0,MIN(MAX(0,(AA267+AB267+AC267)-AD267),MAX(0,C267-D267-(IF(O267&lt;AE267,K267+L267+M267-N267,0)+IF(W267&lt;AE267,S267+T267+U267-V267,0)+IF(AE267&lt;AE267,AA267+AB267+AC267-AD267,0)+IF(AM267&lt;AE267,AI267+AJ267+AK267-AL267,0)+IF(AU267&lt;AE267,AQ267+AR267+AS267-AT267,0)+IF(BC267&lt;AE267,AY267+AZ267+BA267-BB267,0)+IF(BK267&lt;AE267,BG267+BH267+BI267-BJ267,0)+IF(BS267&lt;AE267,BO267+BP267+BQ267-BR267,0)+IF(CA267&lt;AE267,BW267+BX267+BY267-BZ267,0)+IF(CI267&lt;AE267,CE267+CF267+CG267-CH267,0))))))</f>
        <v>0</v>
      </c>
      <c r="AG267" s="3">
        <f>IF(Inputs!$B$27&lt;&gt;"Ready","PENDING INPUTS",MIN((AA267+AB267+AC267),IF(D267&gt;C267,IF(D267=0,0,AD267*C267/D267),AD267+AF267)))</f>
        <v>0</v>
      </c>
      <c r="AH267" s="3">
        <f>IF(Inputs!$B$27&lt;&gt;"Ready","PENDING INPUTS",MAX(0,(AA267+AB267+AC267)-AG267))</f>
        <v>0</v>
      </c>
      <c r="AI267" s="3">
        <f>IF(Inputs!$B$27&lt;&gt;"Ready","PENDING INPUTS",AP266)</f>
        <v>0</v>
      </c>
      <c r="AJ267" s="3">
        <f>IF(Inputs!$B$27&lt;&gt;"Ready","PENDING INPUTS",IF(A267&lt;=Inputs!$B$6,ROUND(AI267*Inputs!C17/12,2),0))</f>
        <v>0</v>
      </c>
      <c r="AK267" s="3">
        <f>IF(Inputs!$B$27&lt;&gt;"Ready","PENDING INPUTS",IF(AND(A267&lt;=Inputs!$B$6,AI267&gt;0),Inputs!G17,0))</f>
        <v>0</v>
      </c>
      <c r="AL267" s="3">
        <f>IF(Inputs!$B$27&lt;&gt;"Ready","PENDING INPUTS",IF(A267&gt;Inputs!$B$6,0,MIN((AI267+AJ267+AK267),IF(Inputs!H17=1,Inputs!D17,MAX(Inputs!F17,ROUND(AI267*Inputs!E17+AJ267+AK267,2))))))</f>
        <v>0</v>
      </c>
      <c r="AM267">
        <f>IF(Inputs!$B$27&lt;&gt;"Ready","PENDING INPUTS",IF(AI267&lt;=0,99,1+IF(AND(K267&gt;0,OR(Inputs!C14&gt;Inputs!C17,AND(Inputs!C14=Inputs!C17,0&lt;3))),1,0)+IF(AND(S267&gt;0,OR(Inputs!C15&gt;Inputs!C17,AND(Inputs!C15=Inputs!C17,1&lt;3))),1,0)+IF(AND(AA267&gt;0,OR(Inputs!C16&gt;Inputs!C17,AND(Inputs!C16=Inputs!C17,2&lt;3))),1,0)+IF(AND(AQ267&gt;0,OR(Inputs!C18&gt;Inputs!C17,AND(Inputs!C18=Inputs!C17,4&lt;3))),1,0)+IF(AND(AY267&gt;0,OR(Inputs!C19&gt;Inputs!C17,AND(Inputs!C19=Inputs!C17,5&lt;3))),1,0)+IF(AND(BG267&gt;0,OR(Inputs!C20&gt;Inputs!C17,AND(Inputs!C20=Inputs!C17,6&lt;3))),1,0)+IF(AND(BO267&gt;0,OR(Inputs!C21&gt;Inputs!C17,AND(Inputs!C21=Inputs!C17,7&lt;3))),1,0)+IF(AND(BW267&gt;0,OR(Inputs!C22&gt;Inputs!C17,AND(Inputs!C22=Inputs!C17,8&lt;3))),1,0)+IF(AND(CE267&gt;0,OR(Inputs!C23&gt;Inputs!C17,AND(Inputs!C23=Inputs!C17,9&lt;3))),1,0)))</f>
        <v>99</v>
      </c>
      <c r="AN267" s="3">
        <f>IF(Inputs!$B$27&lt;&gt;"Ready","PENDING INPUTS",IF(A267&gt;Inputs!$B$6,0,MIN(MAX(0,(AI267+AJ267+AK267)-AL267),MAX(0,C267-D267-(IF(O267&lt;AM267,K267+L267+M267-N267,0)+IF(W267&lt;AM267,S267+T267+U267-V267,0)+IF(AE267&lt;AM267,AA267+AB267+AC267-AD267,0)+IF(AM267&lt;AM267,AI267+AJ267+AK267-AL267,0)+IF(AU267&lt;AM267,AQ267+AR267+AS267-AT267,0)+IF(BC267&lt;AM267,AY267+AZ267+BA267-BB267,0)+IF(BK267&lt;AM267,BG267+BH267+BI267-BJ267,0)+IF(BS267&lt;AM267,BO267+BP267+BQ267-BR267,0)+IF(CA267&lt;AM267,BW267+BX267+BY267-BZ267,0)+IF(CI267&lt;AM267,CE267+CF267+CG267-CH267,0))))))</f>
        <v>0</v>
      </c>
      <c r="AO267" s="3">
        <f>IF(Inputs!$B$27&lt;&gt;"Ready","PENDING INPUTS",MIN((AI267+AJ267+AK267),IF(D267&gt;C267,IF(D267=0,0,AL267*C267/D267),AL267+AN267)))</f>
        <v>0</v>
      </c>
      <c r="AP267" s="3">
        <f>IF(Inputs!$B$27&lt;&gt;"Ready","PENDING INPUTS",MAX(0,(AI267+AJ267+AK267)-AO267))</f>
        <v>0</v>
      </c>
      <c r="AQ267" s="3">
        <f>IF(Inputs!$B$27&lt;&gt;"Ready","PENDING INPUTS",AX266)</f>
        <v>0</v>
      </c>
      <c r="AR267" s="3">
        <f>IF(Inputs!$B$27&lt;&gt;"Ready","PENDING INPUTS",IF(A267&lt;=Inputs!$B$6,ROUND(AQ267*Inputs!C18/12,2),0))</f>
        <v>0</v>
      </c>
      <c r="AS267" s="3">
        <f>IF(Inputs!$B$27&lt;&gt;"Ready","PENDING INPUTS",IF(AND(A267&lt;=Inputs!$B$6,AQ267&gt;0),Inputs!G18,0))</f>
        <v>0</v>
      </c>
      <c r="AT267" s="3">
        <f>IF(Inputs!$B$27&lt;&gt;"Ready","PENDING INPUTS",IF(A267&gt;Inputs!$B$6,0,MIN((AQ267+AR267+AS267),IF(Inputs!H18=1,Inputs!D18,MAX(Inputs!F18,ROUND(AQ267*Inputs!E18+AR267+AS267,2))))))</f>
        <v>0</v>
      </c>
      <c r="AU267">
        <f>IF(Inputs!$B$27&lt;&gt;"Ready","PENDING INPUTS",IF(AQ267&lt;=0,99,1+IF(AND(K267&gt;0,OR(Inputs!C14&gt;Inputs!C18,AND(Inputs!C14=Inputs!C18,0&lt;4))),1,0)+IF(AND(S267&gt;0,OR(Inputs!C15&gt;Inputs!C18,AND(Inputs!C15=Inputs!C18,1&lt;4))),1,0)+IF(AND(AA267&gt;0,OR(Inputs!C16&gt;Inputs!C18,AND(Inputs!C16=Inputs!C18,2&lt;4))),1,0)+IF(AND(AI267&gt;0,OR(Inputs!C17&gt;Inputs!C18,AND(Inputs!C17=Inputs!C18,3&lt;4))),1,0)+IF(AND(AY267&gt;0,OR(Inputs!C19&gt;Inputs!C18,AND(Inputs!C19=Inputs!C18,5&lt;4))),1,0)+IF(AND(BG267&gt;0,OR(Inputs!C20&gt;Inputs!C18,AND(Inputs!C20=Inputs!C18,6&lt;4))),1,0)+IF(AND(BO267&gt;0,OR(Inputs!C21&gt;Inputs!C18,AND(Inputs!C21=Inputs!C18,7&lt;4))),1,0)+IF(AND(BW267&gt;0,OR(Inputs!C22&gt;Inputs!C18,AND(Inputs!C22=Inputs!C18,8&lt;4))),1,0)+IF(AND(CE267&gt;0,OR(Inputs!C23&gt;Inputs!C18,AND(Inputs!C23=Inputs!C18,9&lt;4))),1,0)))</f>
        <v>99</v>
      </c>
      <c r="AV267" s="3">
        <f>IF(Inputs!$B$27&lt;&gt;"Ready","PENDING INPUTS",IF(A267&gt;Inputs!$B$6,0,MIN(MAX(0,(AQ267+AR267+AS267)-AT267),MAX(0,C267-D267-(IF(O267&lt;AU267,K267+L267+M267-N267,0)+IF(W267&lt;AU267,S267+T267+U267-V267,0)+IF(AE267&lt;AU267,AA267+AB267+AC267-AD267,0)+IF(AM267&lt;AU267,AI267+AJ267+AK267-AL267,0)+IF(AU267&lt;AU267,AQ267+AR267+AS267-AT267,0)+IF(BC267&lt;AU267,AY267+AZ267+BA267-BB267,0)+IF(BK267&lt;AU267,BG267+BH267+BI267-BJ267,0)+IF(BS267&lt;AU267,BO267+BP267+BQ267-BR267,0)+IF(CA267&lt;AU267,BW267+BX267+BY267-BZ267,0)+IF(CI267&lt;AU267,CE267+CF267+CG267-CH267,0))))))</f>
        <v>0</v>
      </c>
      <c r="AW267" s="3">
        <f>IF(Inputs!$B$27&lt;&gt;"Ready","PENDING INPUTS",MIN((AQ267+AR267+AS267),IF(D267&gt;C267,IF(D267=0,0,AT267*C267/D267),AT267+AV267)))</f>
        <v>0</v>
      </c>
      <c r="AX267" s="3">
        <f>IF(Inputs!$B$27&lt;&gt;"Ready","PENDING INPUTS",MAX(0,(AQ267+AR267+AS267)-AW267))</f>
        <v>0</v>
      </c>
      <c r="AY267" s="3">
        <f>IF(Inputs!$B$27&lt;&gt;"Ready","PENDING INPUTS",BF266)</f>
        <v>0</v>
      </c>
      <c r="AZ267" s="3">
        <f>IF(Inputs!$B$27&lt;&gt;"Ready","PENDING INPUTS",IF(A267&lt;=Inputs!$B$6,ROUND(AY267*Inputs!C19/12,2),0))</f>
        <v>0</v>
      </c>
      <c r="BA267" s="3">
        <f>IF(Inputs!$B$27&lt;&gt;"Ready","PENDING INPUTS",IF(AND(A267&lt;=Inputs!$B$6,AY267&gt;0),Inputs!G19,0))</f>
        <v>0</v>
      </c>
      <c r="BB267" s="3">
        <f>IF(Inputs!$B$27&lt;&gt;"Ready","PENDING INPUTS",IF(A267&gt;Inputs!$B$6,0,MIN((AY267+AZ267+BA267),IF(Inputs!H19=1,Inputs!D19,MAX(Inputs!F19,ROUND(AY267*Inputs!E19+AZ267+BA267,2))))))</f>
        <v>0</v>
      </c>
      <c r="BC267">
        <f>IF(Inputs!$B$27&lt;&gt;"Ready","PENDING INPUTS",IF(AY267&lt;=0,99,1+IF(AND(K267&gt;0,OR(Inputs!C14&gt;Inputs!C19,AND(Inputs!C14=Inputs!C19,0&lt;5))),1,0)+IF(AND(S267&gt;0,OR(Inputs!C15&gt;Inputs!C19,AND(Inputs!C15=Inputs!C19,1&lt;5))),1,0)+IF(AND(AA267&gt;0,OR(Inputs!C16&gt;Inputs!C19,AND(Inputs!C16=Inputs!C19,2&lt;5))),1,0)+IF(AND(AI267&gt;0,OR(Inputs!C17&gt;Inputs!C19,AND(Inputs!C17=Inputs!C19,3&lt;5))),1,0)+IF(AND(AQ267&gt;0,OR(Inputs!C18&gt;Inputs!C19,AND(Inputs!C18=Inputs!C19,4&lt;5))),1,0)+IF(AND(BG267&gt;0,OR(Inputs!C20&gt;Inputs!C19,AND(Inputs!C20=Inputs!C19,6&lt;5))),1,0)+IF(AND(BO267&gt;0,OR(Inputs!C21&gt;Inputs!C19,AND(Inputs!C21=Inputs!C19,7&lt;5))),1,0)+IF(AND(BW267&gt;0,OR(Inputs!C22&gt;Inputs!C19,AND(Inputs!C22=Inputs!C19,8&lt;5))),1,0)+IF(AND(CE267&gt;0,OR(Inputs!C23&gt;Inputs!C19,AND(Inputs!C23=Inputs!C19,9&lt;5))),1,0)))</f>
        <v>99</v>
      </c>
      <c r="BD267" s="3">
        <f>IF(Inputs!$B$27&lt;&gt;"Ready","PENDING INPUTS",IF(A267&gt;Inputs!$B$6,0,MIN(MAX(0,(AY267+AZ267+BA267)-BB267),MAX(0,C267-D267-(IF(O267&lt;BC267,K267+L267+M267-N267,0)+IF(W267&lt;BC267,S267+T267+U267-V267,0)+IF(AE267&lt;BC267,AA267+AB267+AC267-AD267,0)+IF(AM267&lt;BC267,AI267+AJ267+AK267-AL267,0)+IF(AU267&lt;BC267,AQ267+AR267+AS267-AT267,0)+IF(BC267&lt;BC267,AY267+AZ267+BA267-BB267,0)+IF(BK267&lt;BC267,BG267+BH267+BI267-BJ267,0)+IF(BS267&lt;BC267,BO267+BP267+BQ267-BR267,0)+IF(CA267&lt;BC267,BW267+BX267+BY267-BZ267,0)+IF(CI267&lt;BC267,CE267+CF267+CG267-CH267,0))))))</f>
        <v>0</v>
      </c>
      <c r="BE267" s="3">
        <f>IF(Inputs!$B$27&lt;&gt;"Ready","PENDING INPUTS",MIN((AY267+AZ267+BA267),IF(D267&gt;C267,IF(D267=0,0,BB267*C267/D267),BB267+BD267)))</f>
        <v>0</v>
      </c>
      <c r="BF267" s="3">
        <f>IF(Inputs!$B$27&lt;&gt;"Ready","PENDING INPUTS",MAX(0,(AY267+AZ267+BA267)-BE267))</f>
        <v>0</v>
      </c>
      <c r="BG267" s="3">
        <f>IF(Inputs!$B$27&lt;&gt;"Ready","PENDING INPUTS",BN266)</f>
        <v>0</v>
      </c>
      <c r="BH267" s="3">
        <f>IF(Inputs!$B$27&lt;&gt;"Ready","PENDING INPUTS",IF(A267&lt;=Inputs!$B$6,ROUND(BG267*Inputs!C20/12,2),0))</f>
        <v>0</v>
      </c>
      <c r="BI267" s="3">
        <f>IF(Inputs!$B$27&lt;&gt;"Ready","PENDING INPUTS",IF(AND(A267&lt;=Inputs!$B$6,BG267&gt;0),Inputs!G20,0))</f>
        <v>0</v>
      </c>
      <c r="BJ267" s="3">
        <f>IF(Inputs!$B$27&lt;&gt;"Ready","PENDING INPUTS",IF(A267&gt;Inputs!$B$6,0,MIN((BG267+BH267+BI267),IF(Inputs!H20=1,Inputs!D20,MAX(Inputs!F20,ROUND(BG267*Inputs!E20+BH267+BI267,2))))))</f>
        <v>0</v>
      </c>
      <c r="BK267">
        <f>IF(Inputs!$B$27&lt;&gt;"Ready","PENDING INPUTS",IF(BG267&lt;=0,99,1+IF(AND(K267&gt;0,OR(Inputs!C14&gt;Inputs!C20,AND(Inputs!C14=Inputs!C20,0&lt;6))),1,0)+IF(AND(S267&gt;0,OR(Inputs!C15&gt;Inputs!C20,AND(Inputs!C15=Inputs!C20,1&lt;6))),1,0)+IF(AND(AA267&gt;0,OR(Inputs!C16&gt;Inputs!C20,AND(Inputs!C16=Inputs!C20,2&lt;6))),1,0)+IF(AND(AI267&gt;0,OR(Inputs!C17&gt;Inputs!C20,AND(Inputs!C17=Inputs!C20,3&lt;6))),1,0)+IF(AND(AQ267&gt;0,OR(Inputs!C18&gt;Inputs!C20,AND(Inputs!C18=Inputs!C20,4&lt;6))),1,0)+IF(AND(AY267&gt;0,OR(Inputs!C19&gt;Inputs!C20,AND(Inputs!C19=Inputs!C20,5&lt;6))),1,0)+IF(AND(BO267&gt;0,OR(Inputs!C21&gt;Inputs!C20,AND(Inputs!C21=Inputs!C20,7&lt;6))),1,0)+IF(AND(BW267&gt;0,OR(Inputs!C22&gt;Inputs!C20,AND(Inputs!C22=Inputs!C20,8&lt;6))),1,0)+IF(AND(CE267&gt;0,OR(Inputs!C23&gt;Inputs!C20,AND(Inputs!C23=Inputs!C20,9&lt;6))),1,0)))</f>
        <v>99</v>
      </c>
      <c r="BL267" s="3">
        <f>IF(Inputs!$B$27&lt;&gt;"Ready","PENDING INPUTS",IF(A267&gt;Inputs!$B$6,0,MIN(MAX(0,(BG267+BH267+BI267)-BJ267),MAX(0,C267-D267-(IF(O267&lt;BK267,K267+L267+M267-N267,0)+IF(W267&lt;BK267,S267+T267+U267-V267,0)+IF(AE267&lt;BK267,AA267+AB267+AC267-AD267,0)+IF(AM267&lt;BK267,AI267+AJ267+AK267-AL267,0)+IF(AU267&lt;BK267,AQ267+AR267+AS267-AT267,0)+IF(BC267&lt;BK267,AY267+AZ267+BA267-BB267,0)+IF(BK267&lt;BK267,BG267+BH267+BI267-BJ267,0)+IF(BS267&lt;BK267,BO267+BP267+BQ267-BR267,0)+IF(CA267&lt;BK267,BW267+BX267+BY267-BZ267,0)+IF(CI267&lt;BK267,CE267+CF267+CG267-CH267,0))))))</f>
        <v>0</v>
      </c>
      <c r="BM267" s="3">
        <f>IF(Inputs!$B$27&lt;&gt;"Ready","PENDING INPUTS",MIN((BG267+BH267+BI267),IF(D267&gt;C267,IF(D267=0,0,BJ267*C267/D267),BJ267+BL267)))</f>
        <v>0</v>
      </c>
      <c r="BN267" s="3">
        <f>IF(Inputs!$B$27&lt;&gt;"Ready","PENDING INPUTS",MAX(0,(BG267+BH267+BI267)-BM267))</f>
        <v>0</v>
      </c>
      <c r="BO267" s="3">
        <f>IF(Inputs!$B$27&lt;&gt;"Ready","PENDING INPUTS",BV266)</f>
        <v>0</v>
      </c>
      <c r="BP267" s="3">
        <f>IF(Inputs!$B$27&lt;&gt;"Ready","PENDING INPUTS",IF(A267&lt;=Inputs!$B$6,ROUND(BO267*Inputs!C21/12,2),0))</f>
        <v>0</v>
      </c>
      <c r="BQ267" s="3">
        <f>IF(Inputs!$B$27&lt;&gt;"Ready","PENDING INPUTS",IF(AND(A267&lt;=Inputs!$B$6,BO267&gt;0),Inputs!G21,0))</f>
        <v>0</v>
      </c>
      <c r="BR267" s="3">
        <f>IF(Inputs!$B$27&lt;&gt;"Ready","PENDING INPUTS",IF(A267&gt;Inputs!$B$6,0,MIN((BO267+BP267+BQ267),IF(Inputs!H21=1,Inputs!D21,MAX(Inputs!F21,ROUND(BO267*Inputs!E21+BP267+BQ267,2))))))</f>
        <v>0</v>
      </c>
      <c r="BS267">
        <f>IF(Inputs!$B$27&lt;&gt;"Ready","PENDING INPUTS",IF(BO267&lt;=0,99,1+IF(AND(K267&gt;0,OR(Inputs!C14&gt;Inputs!C21,AND(Inputs!C14=Inputs!C21,0&lt;7))),1,0)+IF(AND(S267&gt;0,OR(Inputs!C15&gt;Inputs!C21,AND(Inputs!C15=Inputs!C21,1&lt;7))),1,0)+IF(AND(AA267&gt;0,OR(Inputs!C16&gt;Inputs!C21,AND(Inputs!C16=Inputs!C21,2&lt;7))),1,0)+IF(AND(AI267&gt;0,OR(Inputs!C17&gt;Inputs!C21,AND(Inputs!C17=Inputs!C21,3&lt;7))),1,0)+IF(AND(AQ267&gt;0,OR(Inputs!C18&gt;Inputs!C21,AND(Inputs!C18=Inputs!C21,4&lt;7))),1,0)+IF(AND(AY267&gt;0,OR(Inputs!C19&gt;Inputs!C21,AND(Inputs!C19=Inputs!C21,5&lt;7))),1,0)+IF(AND(BG267&gt;0,OR(Inputs!C20&gt;Inputs!C21,AND(Inputs!C20=Inputs!C21,6&lt;7))),1,0)+IF(AND(BW267&gt;0,OR(Inputs!C22&gt;Inputs!C21,AND(Inputs!C22=Inputs!C21,8&lt;7))),1,0)+IF(AND(CE267&gt;0,OR(Inputs!C23&gt;Inputs!C21,AND(Inputs!C23=Inputs!C21,9&lt;7))),1,0)))</f>
        <v>99</v>
      </c>
      <c r="BT267" s="3">
        <f>IF(Inputs!$B$27&lt;&gt;"Ready","PENDING INPUTS",IF(A267&gt;Inputs!$B$6,0,MIN(MAX(0,(BO267+BP267+BQ267)-BR267),MAX(0,C267-D267-(IF(O267&lt;BS267,K267+L267+M267-N267,0)+IF(W267&lt;BS267,S267+T267+U267-V267,0)+IF(AE267&lt;BS267,AA267+AB267+AC267-AD267,0)+IF(AM267&lt;BS267,AI267+AJ267+AK267-AL267,0)+IF(AU267&lt;BS267,AQ267+AR267+AS267-AT267,0)+IF(BC267&lt;BS267,AY267+AZ267+BA267-BB267,0)+IF(BK267&lt;BS267,BG267+BH267+BI267-BJ267,0)+IF(BS267&lt;BS267,BO267+BP267+BQ267-BR267,0)+IF(CA267&lt;BS267,BW267+BX267+BY267-BZ267,0)+IF(CI267&lt;BS267,CE267+CF267+CG267-CH267,0))))))</f>
        <v>0</v>
      </c>
      <c r="BU267" s="3">
        <f>IF(Inputs!$B$27&lt;&gt;"Ready","PENDING INPUTS",MIN((BO267+BP267+BQ267),IF(D267&gt;C267,IF(D267=0,0,BR267*C267/D267),BR267+BT267)))</f>
        <v>0</v>
      </c>
      <c r="BV267" s="3">
        <f>IF(Inputs!$B$27&lt;&gt;"Ready","PENDING INPUTS",MAX(0,(BO267+BP267+BQ267)-BU267))</f>
        <v>0</v>
      </c>
      <c r="BW267" s="3">
        <f>IF(Inputs!$B$27&lt;&gt;"Ready","PENDING INPUTS",CD266)</f>
        <v>0</v>
      </c>
      <c r="BX267" s="3">
        <f>IF(Inputs!$B$27&lt;&gt;"Ready","PENDING INPUTS",IF(A267&lt;=Inputs!$B$6,ROUND(BW267*Inputs!C22/12,2),0))</f>
        <v>0</v>
      </c>
      <c r="BY267" s="3">
        <f>IF(Inputs!$B$27&lt;&gt;"Ready","PENDING INPUTS",IF(AND(A267&lt;=Inputs!$B$6,BW267&gt;0),Inputs!G22,0))</f>
        <v>0</v>
      </c>
      <c r="BZ267" s="3">
        <f>IF(Inputs!$B$27&lt;&gt;"Ready","PENDING INPUTS",IF(A267&gt;Inputs!$B$6,0,MIN((BW267+BX267+BY267),IF(Inputs!H22=1,Inputs!D22,MAX(Inputs!F22,ROUND(BW267*Inputs!E22+BX267+BY267,2))))))</f>
        <v>0</v>
      </c>
      <c r="CA267">
        <f>IF(Inputs!$B$27&lt;&gt;"Ready","PENDING INPUTS",IF(BW267&lt;=0,99,1+IF(AND(K267&gt;0,OR(Inputs!C14&gt;Inputs!C22,AND(Inputs!C14=Inputs!C22,0&lt;8))),1,0)+IF(AND(S267&gt;0,OR(Inputs!C15&gt;Inputs!C22,AND(Inputs!C15=Inputs!C22,1&lt;8))),1,0)+IF(AND(AA267&gt;0,OR(Inputs!C16&gt;Inputs!C22,AND(Inputs!C16=Inputs!C22,2&lt;8))),1,0)+IF(AND(AI267&gt;0,OR(Inputs!C17&gt;Inputs!C22,AND(Inputs!C17=Inputs!C22,3&lt;8))),1,0)+IF(AND(AQ267&gt;0,OR(Inputs!C18&gt;Inputs!C22,AND(Inputs!C18=Inputs!C22,4&lt;8))),1,0)+IF(AND(AY267&gt;0,OR(Inputs!C19&gt;Inputs!C22,AND(Inputs!C19=Inputs!C22,5&lt;8))),1,0)+IF(AND(BG267&gt;0,OR(Inputs!C20&gt;Inputs!C22,AND(Inputs!C20=Inputs!C22,6&lt;8))),1,0)+IF(AND(BO267&gt;0,OR(Inputs!C21&gt;Inputs!C22,AND(Inputs!C21=Inputs!C22,7&lt;8))),1,0)+IF(AND(CE267&gt;0,OR(Inputs!C23&gt;Inputs!C22,AND(Inputs!C23=Inputs!C22,9&lt;8))),1,0)))</f>
        <v>99</v>
      </c>
      <c r="CB267" s="3">
        <f>IF(Inputs!$B$27&lt;&gt;"Ready","PENDING INPUTS",IF(A267&gt;Inputs!$B$6,0,MIN(MAX(0,(BW267+BX267+BY267)-BZ267),MAX(0,C267-D267-(IF(O267&lt;CA267,K267+L267+M267-N267,0)+IF(W267&lt;CA267,S267+T267+U267-V267,0)+IF(AE267&lt;CA267,AA267+AB267+AC267-AD267,0)+IF(AM267&lt;CA267,AI267+AJ267+AK267-AL267,0)+IF(AU267&lt;CA267,AQ267+AR267+AS267-AT267,0)+IF(BC267&lt;CA267,AY267+AZ267+BA267-BB267,0)+IF(BK267&lt;CA267,BG267+BH267+BI267-BJ267,0)+IF(BS267&lt;CA267,BO267+BP267+BQ267-BR267,0)+IF(CA267&lt;CA267,BW267+BX267+BY267-BZ267,0)+IF(CI267&lt;CA267,CE267+CF267+CG267-CH267,0))))))</f>
        <v>0</v>
      </c>
      <c r="CC267" s="3">
        <f>IF(Inputs!$B$27&lt;&gt;"Ready","PENDING INPUTS",MIN((BW267+BX267+BY267),IF(D267&gt;C267,IF(D267=0,0,BZ267*C267/D267),BZ267+CB267)))</f>
        <v>0</v>
      </c>
      <c r="CD267" s="3">
        <f>IF(Inputs!$B$27&lt;&gt;"Ready","PENDING INPUTS",MAX(0,(BW267+BX267+BY267)-CC267))</f>
        <v>0</v>
      </c>
      <c r="CE267" s="3">
        <f>IF(Inputs!$B$27&lt;&gt;"Ready","PENDING INPUTS",CL266)</f>
        <v>0</v>
      </c>
      <c r="CF267" s="3">
        <f>IF(Inputs!$B$27&lt;&gt;"Ready","PENDING INPUTS",IF(A267&lt;=Inputs!$B$6,ROUND(CE267*Inputs!C23/12,2),0))</f>
        <v>0</v>
      </c>
      <c r="CG267" s="3">
        <f>IF(Inputs!$B$27&lt;&gt;"Ready","PENDING INPUTS",IF(AND(A267&lt;=Inputs!$B$6,CE267&gt;0),Inputs!G23,0))</f>
        <v>0</v>
      </c>
      <c r="CH267" s="3">
        <f>IF(Inputs!$B$27&lt;&gt;"Ready","PENDING INPUTS",IF(A267&gt;Inputs!$B$6,0,MIN((CE267+CF267+CG267),IF(Inputs!H23=1,Inputs!D23,MAX(Inputs!F23,ROUND(CE267*Inputs!E23+CF267+CG267,2))))))</f>
        <v>0</v>
      </c>
      <c r="CI267">
        <f>IF(Inputs!$B$27&lt;&gt;"Ready","PENDING INPUTS",IF(CE267&lt;=0,99,1+IF(AND(K267&gt;0,OR(Inputs!C14&gt;Inputs!C23,AND(Inputs!C14=Inputs!C23,0&lt;9))),1,0)+IF(AND(S267&gt;0,OR(Inputs!C15&gt;Inputs!C23,AND(Inputs!C15=Inputs!C23,1&lt;9))),1,0)+IF(AND(AA267&gt;0,OR(Inputs!C16&gt;Inputs!C23,AND(Inputs!C16=Inputs!C23,2&lt;9))),1,0)+IF(AND(AI267&gt;0,OR(Inputs!C17&gt;Inputs!C23,AND(Inputs!C17=Inputs!C23,3&lt;9))),1,0)+IF(AND(AQ267&gt;0,OR(Inputs!C18&gt;Inputs!C23,AND(Inputs!C18=Inputs!C23,4&lt;9))),1,0)+IF(AND(AY267&gt;0,OR(Inputs!C19&gt;Inputs!C23,AND(Inputs!C19=Inputs!C23,5&lt;9))),1,0)+IF(AND(BG267&gt;0,OR(Inputs!C20&gt;Inputs!C23,AND(Inputs!C20=Inputs!C23,6&lt;9))),1,0)+IF(AND(BO267&gt;0,OR(Inputs!C21&gt;Inputs!C23,AND(Inputs!C21=Inputs!C23,7&lt;9))),1,0)+IF(AND(BW267&gt;0,OR(Inputs!C22&gt;Inputs!C23,AND(Inputs!C22=Inputs!C23,8&lt;9))),1,0)))</f>
        <v>99</v>
      </c>
      <c r="CJ267" s="3">
        <f>IF(Inputs!$B$27&lt;&gt;"Ready","PENDING INPUTS",IF(A267&gt;Inputs!$B$6,0,MIN(MAX(0,(CE267+CF267+CG267)-CH267),MAX(0,C267-D267-(IF(O267&lt;CI267,K267+L267+M267-N267,0)+IF(W267&lt;CI267,S267+T267+U267-V267,0)+IF(AE267&lt;CI267,AA267+AB267+AC267-AD267,0)+IF(AM267&lt;CI267,AI267+AJ267+AK267-AL267,0)+IF(AU267&lt;CI267,AQ267+AR267+AS267-AT267,0)+IF(BC267&lt;CI267,AY267+AZ267+BA267-BB267,0)+IF(BK267&lt;CI267,BG267+BH267+BI267-BJ267,0)+IF(BS267&lt;CI267,BO267+BP267+BQ267-BR267,0)+IF(CA267&lt;CI267,BW267+BX267+BY267-BZ267,0)+IF(CI267&lt;CI267,CE267+CF267+CG267-CH267,0))))))</f>
        <v>0</v>
      </c>
      <c r="CK267" s="3">
        <f>IF(Inputs!$B$27&lt;&gt;"Ready","PENDING INPUTS",MIN((CE267+CF267+CG267),IF(D267&gt;C267,IF(D267=0,0,CH267*C267/D267),CH267+CJ267)))</f>
        <v>0</v>
      </c>
      <c r="CL267" s="3">
        <f>IF(Inputs!$B$27&lt;&gt;"Ready","PENDING INPUTS",MAX(0,(CE267+CF267+CG267)-CK267))</f>
        <v>0</v>
      </c>
    </row>
    <row r="268" spans="1:90" ht="27.95" customHeight="1" x14ac:dyDescent="0.25">
      <c r="A268">
        <v>264</v>
      </c>
      <c r="B268" s="13">
        <f>IF(Inputs!$B$27&lt;&gt;"Ready","PENDING INPUTS",EDATE(Inputs!$B$5,A268-1))</f>
        <v>54302</v>
      </c>
      <c r="C268" s="3">
        <f>IF(Inputs!$B$27&lt;&gt;"Ready","PENDING INPUTS",IF(A268&lt;=Inputs!$B$6,MAX(0,Inputs!$B$4+IF(A268=Inputs!$B$7,Inputs!$B$8,0)+IF(A268=Inputs!$B$9,Inputs!$B$10,0)),0))</f>
        <v>0</v>
      </c>
      <c r="D268" s="3">
        <f>IF(Inputs!$B$27&lt;&gt;"Ready","PENDING INPUTS",SUM(N268,V268,AD268,AL268,AT268,BB268,BJ268,BR268,BZ268,CH268))</f>
        <v>0</v>
      </c>
      <c r="E268" s="3">
        <f>IF(Inputs!$B$27&lt;&gt;"Ready","PENDING INPUTS",MAX(0,D268-C268))</f>
        <v>0</v>
      </c>
      <c r="F268" s="3">
        <f>IF(Inputs!$B$27&lt;&gt;"Ready","PENDING INPUTS",SUM(Q268,Y268,AG268,AO268,AW268,BE268,BM268,BU268,CC268,CK268))</f>
        <v>0</v>
      </c>
      <c r="G268" s="3">
        <f>IF(Inputs!$B$27&lt;&gt;"Ready","PENDING INPUTS",SUM(L268,T268,AB268,AJ268,AR268,AZ268,BH268,BP268,BX268,CF268))</f>
        <v>0</v>
      </c>
      <c r="H268" s="3">
        <f>IF(Inputs!$B$27&lt;&gt;"Ready","PENDING INPUTS",SUM(M268,U268,AC268,AK268,AS268,BA268,BI268,BQ268,BY268,CG268))</f>
        <v>0</v>
      </c>
      <c r="I268" s="3">
        <f>IF(Inputs!$B$27&lt;&gt;"Ready","PENDING INPUTS",SUM(R268,Z268,AH268,AP268,AX268,BF268,BN268,BV268,CD268,CL268))</f>
        <v>0</v>
      </c>
      <c r="J268" t="str">
        <f>IF(Inputs!$B$27&lt;&gt;"Ready","PENDING INPUTS",IF(A268&gt;Inputs!$B$6,"Beyond horizon",IF(E268&gt;0.005,"MINIMUM SHORTFALL",IF(I268&lt;0.005,"Paid off","In progress"))))</f>
        <v>Beyond horizon</v>
      </c>
      <c r="K268" s="3">
        <f>IF(Inputs!$B$27&lt;&gt;"Ready","PENDING INPUTS",R267)</f>
        <v>0</v>
      </c>
      <c r="L268" s="3">
        <f>IF(Inputs!$B$27&lt;&gt;"Ready","PENDING INPUTS",IF(A268&lt;=Inputs!$B$6,ROUND(K268*Inputs!C14/12,2),0))</f>
        <v>0</v>
      </c>
      <c r="M268" s="3">
        <f>IF(Inputs!$B$27&lt;&gt;"Ready","PENDING INPUTS",IF(AND(A268&lt;=Inputs!$B$6,K268&gt;0),Inputs!G14,0))</f>
        <v>0</v>
      </c>
      <c r="N268" s="3">
        <f>IF(Inputs!$B$27&lt;&gt;"Ready","PENDING INPUTS",IF(A268&gt;Inputs!$B$6,0,MIN((K268+L268+M268),IF(Inputs!H14=1,Inputs!D14,MAX(Inputs!F14,ROUND(K268*Inputs!E14+L268+M268,2))))))</f>
        <v>0</v>
      </c>
      <c r="O268">
        <f>IF(Inputs!$B$27&lt;&gt;"Ready","PENDING INPUTS",IF(K268&lt;=0,99,1+IF(AND(S268&gt;0,OR(Inputs!C15&gt;Inputs!C14,AND(Inputs!C15=Inputs!C14,1&lt;0))),1,0)+IF(AND(AA268&gt;0,OR(Inputs!C16&gt;Inputs!C14,AND(Inputs!C16=Inputs!C14,2&lt;0))),1,0)+IF(AND(AI268&gt;0,OR(Inputs!C17&gt;Inputs!C14,AND(Inputs!C17=Inputs!C14,3&lt;0))),1,0)+IF(AND(AQ268&gt;0,OR(Inputs!C18&gt;Inputs!C14,AND(Inputs!C18=Inputs!C14,4&lt;0))),1,0)+IF(AND(AY268&gt;0,OR(Inputs!C19&gt;Inputs!C14,AND(Inputs!C19=Inputs!C14,5&lt;0))),1,0)+IF(AND(BG268&gt;0,OR(Inputs!C20&gt;Inputs!C14,AND(Inputs!C20=Inputs!C14,6&lt;0))),1,0)+IF(AND(BO268&gt;0,OR(Inputs!C21&gt;Inputs!C14,AND(Inputs!C21=Inputs!C14,7&lt;0))),1,0)+IF(AND(BW268&gt;0,OR(Inputs!C22&gt;Inputs!C14,AND(Inputs!C22=Inputs!C14,8&lt;0))),1,0)+IF(AND(CE268&gt;0,OR(Inputs!C23&gt;Inputs!C14,AND(Inputs!C23=Inputs!C14,9&lt;0))),1,0)))</f>
        <v>99</v>
      </c>
      <c r="P268" s="3">
        <f>IF(Inputs!$B$27&lt;&gt;"Ready","PENDING INPUTS",IF(A268&gt;Inputs!$B$6,0,MIN(MAX(0,(K268+L268+M268)-N268),MAX(0,C268-D268-(IF(O268&lt;O268,K268+L268+M268-N268,0)+IF(W268&lt;O268,S268+T268+U268-V268,0)+IF(AE268&lt;O268,AA268+AB268+AC268-AD268,0)+IF(AM268&lt;O268,AI268+AJ268+AK268-AL268,0)+IF(AU268&lt;O268,AQ268+AR268+AS268-AT268,0)+IF(BC268&lt;O268,AY268+AZ268+BA268-BB268,0)+IF(BK268&lt;O268,BG268+BH268+BI268-BJ268,0)+IF(BS268&lt;O268,BO268+BP268+BQ268-BR268,0)+IF(CA268&lt;O268,BW268+BX268+BY268-BZ268,0)+IF(CI268&lt;O268,CE268+CF268+CG268-CH268,0))))))</f>
        <v>0</v>
      </c>
      <c r="Q268" s="3">
        <f>IF(Inputs!$B$27&lt;&gt;"Ready","PENDING INPUTS",MIN((K268+L268+M268),IF(D268&gt;C268,IF(D268=0,0,N268*C268/D268),N268+P268)))</f>
        <v>0</v>
      </c>
      <c r="R268" s="3">
        <f>IF(Inputs!$B$27&lt;&gt;"Ready","PENDING INPUTS",MAX(0,(K268+L268+M268)-Q268))</f>
        <v>0</v>
      </c>
      <c r="S268" s="3">
        <f>IF(Inputs!$B$27&lt;&gt;"Ready","PENDING INPUTS",Z267)</f>
        <v>0</v>
      </c>
      <c r="T268" s="3">
        <f>IF(Inputs!$B$27&lt;&gt;"Ready","PENDING INPUTS",IF(A268&lt;=Inputs!$B$6,ROUND(S268*Inputs!C15/12,2),0))</f>
        <v>0</v>
      </c>
      <c r="U268" s="3">
        <f>IF(Inputs!$B$27&lt;&gt;"Ready","PENDING INPUTS",IF(AND(A268&lt;=Inputs!$B$6,S268&gt;0),Inputs!G15,0))</f>
        <v>0</v>
      </c>
      <c r="V268" s="3">
        <f>IF(Inputs!$B$27&lt;&gt;"Ready","PENDING INPUTS",IF(A268&gt;Inputs!$B$6,0,MIN((S268+T268+U268),IF(Inputs!H15=1,Inputs!D15,MAX(Inputs!F15,ROUND(S268*Inputs!E15+T268+U268,2))))))</f>
        <v>0</v>
      </c>
      <c r="W268">
        <f>IF(Inputs!$B$27&lt;&gt;"Ready","PENDING INPUTS",IF(S268&lt;=0,99,1+IF(AND(K268&gt;0,OR(Inputs!C14&gt;Inputs!C15,AND(Inputs!C14=Inputs!C15,0&lt;1))),1,0)+IF(AND(AA268&gt;0,OR(Inputs!C16&gt;Inputs!C15,AND(Inputs!C16=Inputs!C15,2&lt;1))),1,0)+IF(AND(AI268&gt;0,OR(Inputs!C17&gt;Inputs!C15,AND(Inputs!C17=Inputs!C15,3&lt;1))),1,0)+IF(AND(AQ268&gt;0,OR(Inputs!C18&gt;Inputs!C15,AND(Inputs!C18=Inputs!C15,4&lt;1))),1,0)+IF(AND(AY268&gt;0,OR(Inputs!C19&gt;Inputs!C15,AND(Inputs!C19=Inputs!C15,5&lt;1))),1,0)+IF(AND(BG268&gt;0,OR(Inputs!C20&gt;Inputs!C15,AND(Inputs!C20=Inputs!C15,6&lt;1))),1,0)+IF(AND(BO268&gt;0,OR(Inputs!C21&gt;Inputs!C15,AND(Inputs!C21=Inputs!C15,7&lt;1))),1,0)+IF(AND(BW268&gt;0,OR(Inputs!C22&gt;Inputs!C15,AND(Inputs!C22=Inputs!C15,8&lt;1))),1,0)+IF(AND(CE268&gt;0,OR(Inputs!C23&gt;Inputs!C15,AND(Inputs!C23=Inputs!C15,9&lt;1))),1,0)))</f>
        <v>99</v>
      </c>
      <c r="X268" s="3">
        <f>IF(Inputs!$B$27&lt;&gt;"Ready","PENDING INPUTS",IF(A268&gt;Inputs!$B$6,0,MIN(MAX(0,(S268+T268+U268)-V268),MAX(0,C268-D268-(IF(O268&lt;W268,K268+L268+M268-N268,0)+IF(W268&lt;W268,S268+T268+U268-V268,0)+IF(AE268&lt;W268,AA268+AB268+AC268-AD268,0)+IF(AM268&lt;W268,AI268+AJ268+AK268-AL268,0)+IF(AU268&lt;W268,AQ268+AR268+AS268-AT268,0)+IF(BC268&lt;W268,AY268+AZ268+BA268-BB268,0)+IF(BK268&lt;W268,BG268+BH268+BI268-BJ268,0)+IF(BS268&lt;W268,BO268+BP268+BQ268-BR268,0)+IF(CA268&lt;W268,BW268+BX268+BY268-BZ268,0)+IF(CI268&lt;W268,CE268+CF268+CG268-CH268,0))))))</f>
        <v>0</v>
      </c>
      <c r="Y268" s="3">
        <f>IF(Inputs!$B$27&lt;&gt;"Ready","PENDING INPUTS",MIN((S268+T268+U268),IF(D268&gt;C268,IF(D268=0,0,V268*C268/D268),V268+X268)))</f>
        <v>0</v>
      </c>
      <c r="Z268" s="3">
        <f>IF(Inputs!$B$27&lt;&gt;"Ready","PENDING INPUTS",MAX(0,(S268+T268+U268)-Y268))</f>
        <v>0</v>
      </c>
      <c r="AA268" s="3">
        <f>IF(Inputs!$B$27&lt;&gt;"Ready","PENDING INPUTS",AH267)</f>
        <v>0</v>
      </c>
      <c r="AB268" s="3">
        <f>IF(Inputs!$B$27&lt;&gt;"Ready","PENDING INPUTS",IF(A268&lt;=Inputs!$B$6,ROUND(AA268*Inputs!C16/12,2),0))</f>
        <v>0</v>
      </c>
      <c r="AC268" s="3">
        <f>IF(Inputs!$B$27&lt;&gt;"Ready","PENDING INPUTS",IF(AND(A268&lt;=Inputs!$B$6,AA268&gt;0),Inputs!G16,0))</f>
        <v>0</v>
      </c>
      <c r="AD268" s="3">
        <f>IF(Inputs!$B$27&lt;&gt;"Ready","PENDING INPUTS",IF(A268&gt;Inputs!$B$6,0,MIN((AA268+AB268+AC268),IF(Inputs!H16=1,Inputs!D16,MAX(Inputs!F16,ROUND(AA268*Inputs!E16+AB268+AC268,2))))))</f>
        <v>0</v>
      </c>
      <c r="AE268">
        <f>IF(Inputs!$B$27&lt;&gt;"Ready","PENDING INPUTS",IF(AA268&lt;=0,99,1+IF(AND(K268&gt;0,OR(Inputs!C14&gt;Inputs!C16,AND(Inputs!C14=Inputs!C16,0&lt;2))),1,0)+IF(AND(S268&gt;0,OR(Inputs!C15&gt;Inputs!C16,AND(Inputs!C15=Inputs!C16,1&lt;2))),1,0)+IF(AND(AI268&gt;0,OR(Inputs!C17&gt;Inputs!C16,AND(Inputs!C17=Inputs!C16,3&lt;2))),1,0)+IF(AND(AQ268&gt;0,OR(Inputs!C18&gt;Inputs!C16,AND(Inputs!C18=Inputs!C16,4&lt;2))),1,0)+IF(AND(AY268&gt;0,OR(Inputs!C19&gt;Inputs!C16,AND(Inputs!C19=Inputs!C16,5&lt;2))),1,0)+IF(AND(BG268&gt;0,OR(Inputs!C20&gt;Inputs!C16,AND(Inputs!C20=Inputs!C16,6&lt;2))),1,0)+IF(AND(BO268&gt;0,OR(Inputs!C21&gt;Inputs!C16,AND(Inputs!C21=Inputs!C16,7&lt;2))),1,0)+IF(AND(BW268&gt;0,OR(Inputs!C22&gt;Inputs!C16,AND(Inputs!C22=Inputs!C16,8&lt;2))),1,0)+IF(AND(CE268&gt;0,OR(Inputs!C23&gt;Inputs!C16,AND(Inputs!C23=Inputs!C16,9&lt;2))),1,0)))</f>
        <v>99</v>
      </c>
      <c r="AF268" s="3">
        <f>IF(Inputs!$B$27&lt;&gt;"Ready","PENDING INPUTS",IF(A268&gt;Inputs!$B$6,0,MIN(MAX(0,(AA268+AB268+AC268)-AD268),MAX(0,C268-D268-(IF(O268&lt;AE268,K268+L268+M268-N268,0)+IF(W268&lt;AE268,S268+T268+U268-V268,0)+IF(AE268&lt;AE268,AA268+AB268+AC268-AD268,0)+IF(AM268&lt;AE268,AI268+AJ268+AK268-AL268,0)+IF(AU268&lt;AE268,AQ268+AR268+AS268-AT268,0)+IF(BC268&lt;AE268,AY268+AZ268+BA268-BB268,0)+IF(BK268&lt;AE268,BG268+BH268+BI268-BJ268,0)+IF(BS268&lt;AE268,BO268+BP268+BQ268-BR268,0)+IF(CA268&lt;AE268,BW268+BX268+BY268-BZ268,0)+IF(CI268&lt;AE268,CE268+CF268+CG268-CH268,0))))))</f>
        <v>0</v>
      </c>
      <c r="AG268" s="3">
        <f>IF(Inputs!$B$27&lt;&gt;"Ready","PENDING INPUTS",MIN((AA268+AB268+AC268),IF(D268&gt;C268,IF(D268=0,0,AD268*C268/D268),AD268+AF268)))</f>
        <v>0</v>
      </c>
      <c r="AH268" s="3">
        <f>IF(Inputs!$B$27&lt;&gt;"Ready","PENDING INPUTS",MAX(0,(AA268+AB268+AC268)-AG268))</f>
        <v>0</v>
      </c>
      <c r="AI268" s="3">
        <f>IF(Inputs!$B$27&lt;&gt;"Ready","PENDING INPUTS",AP267)</f>
        <v>0</v>
      </c>
      <c r="AJ268" s="3">
        <f>IF(Inputs!$B$27&lt;&gt;"Ready","PENDING INPUTS",IF(A268&lt;=Inputs!$B$6,ROUND(AI268*Inputs!C17/12,2),0))</f>
        <v>0</v>
      </c>
      <c r="AK268" s="3">
        <f>IF(Inputs!$B$27&lt;&gt;"Ready","PENDING INPUTS",IF(AND(A268&lt;=Inputs!$B$6,AI268&gt;0),Inputs!G17,0))</f>
        <v>0</v>
      </c>
      <c r="AL268" s="3">
        <f>IF(Inputs!$B$27&lt;&gt;"Ready","PENDING INPUTS",IF(A268&gt;Inputs!$B$6,0,MIN((AI268+AJ268+AK268),IF(Inputs!H17=1,Inputs!D17,MAX(Inputs!F17,ROUND(AI268*Inputs!E17+AJ268+AK268,2))))))</f>
        <v>0</v>
      </c>
      <c r="AM268">
        <f>IF(Inputs!$B$27&lt;&gt;"Ready","PENDING INPUTS",IF(AI268&lt;=0,99,1+IF(AND(K268&gt;0,OR(Inputs!C14&gt;Inputs!C17,AND(Inputs!C14=Inputs!C17,0&lt;3))),1,0)+IF(AND(S268&gt;0,OR(Inputs!C15&gt;Inputs!C17,AND(Inputs!C15=Inputs!C17,1&lt;3))),1,0)+IF(AND(AA268&gt;0,OR(Inputs!C16&gt;Inputs!C17,AND(Inputs!C16=Inputs!C17,2&lt;3))),1,0)+IF(AND(AQ268&gt;0,OR(Inputs!C18&gt;Inputs!C17,AND(Inputs!C18=Inputs!C17,4&lt;3))),1,0)+IF(AND(AY268&gt;0,OR(Inputs!C19&gt;Inputs!C17,AND(Inputs!C19=Inputs!C17,5&lt;3))),1,0)+IF(AND(BG268&gt;0,OR(Inputs!C20&gt;Inputs!C17,AND(Inputs!C20=Inputs!C17,6&lt;3))),1,0)+IF(AND(BO268&gt;0,OR(Inputs!C21&gt;Inputs!C17,AND(Inputs!C21=Inputs!C17,7&lt;3))),1,0)+IF(AND(BW268&gt;0,OR(Inputs!C22&gt;Inputs!C17,AND(Inputs!C22=Inputs!C17,8&lt;3))),1,0)+IF(AND(CE268&gt;0,OR(Inputs!C23&gt;Inputs!C17,AND(Inputs!C23=Inputs!C17,9&lt;3))),1,0)))</f>
        <v>99</v>
      </c>
      <c r="AN268" s="3">
        <f>IF(Inputs!$B$27&lt;&gt;"Ready","PENDING INPUTS",IF(A268&gt;Inputs!$B$6,0,MIN(MAX(0,(AI268+AJ268+AK268)-AL268),MAX(0,C268-D268-(IF(O268&lt;AM268,K268+L268+M268-N268,0)+IF(W268&lt;AM268,S268+T268+U268-V268,0)+IF(AE268&lt;AM268,AA268+AB268+AC268-AD268,0)+IF(AM268&lt;AM268,AI268+AJ268+AK268-AL268,0)+IF(AU268&lt;AM268,AQ268+AR268+AS268-AT268,0)+IF(BC268&lt;AM268,AY268+AZ268+BA268-BB268,0)+IF(BK268&lt;AM268,BG268+BH268+BI268-BJ268,0)+IF(BS268&lt;AM268,BO268+BP268+BQ268-BR268,0)+IF(CA268&lt;AM268,BW268+BX268+BY268-BZ268,0)+IF(CI268&lt;AM268,CE268+CF268+CG268-CH268,0))))))</f>
        <v>0</v>
      </c>
      <c r="AO268" s="3">
        <f>IF(Inputs!$B$27&lt;&gt;"Ready","PENDING INPUTS",MIN((AI268+AJ268+AK268),IF(D268&gt;C268,IF(D268=0,0,AL268*C268/D268),AL268+AN268)))</f>
        <v>0</v>
      </c>
      <c r="AP268" s="3">
        <f>IF(Inputs!$B$27&lt;&gt;"Ready","PENDING INPUTS",MAX(0,(AI268+AJ268+AK268)-AO268))</f>
        <v>0</v>
      </c>
      <c r="AQ268" s="3">
        <f>IF(Inputs!$B$27&lt;&gt;"Ready","PENDING INPUTS",AX267)</f>
        <v>0</v>
      </c>
      <c r="AR268" s="3">
        <f>IF(Inputs!$B$27&lt;&gt;"Ready","PENDING INPUTS",IF(A268&lt;=Inputs!$B$6,ROUND(AQ268*Inputs!C18/12,2),0))</f>
        <v>0</v>
      </c>
      <c r="AS268" s="3">
        <f>IF(Inputs!$B$27&lt;&gt;"Ready","PENDING INPUTS",IF(AND(A268&lt;=Inputs!$B$6,AQ268&gt;0),Inputs!G18,0))</f>
        <v>0</v>
      </c>
      <c r="AT268" s="3">
        <f>IF(Inputs!$B$27&lt;&gt;"Ready","PENDING INPUTS",IF(A268&gt;Inputs!$B$6,0,MIN((AQ268+AR268+AS268),IF(Inputs!H18=1,Inputs!D18,MAX(Inputs!F18,ROUND(AQ268*Inputs!E18+AR268+AS268,2))))))</f>
        <v>0</v>
      </c>
      <c r="AU268">
        <f>IF(Inputs!$B$27&lt;&gt;"Ready","PENDING INPUTS",IF(AQ268&lt;=0,99,1+IF(AND(K268&gt;0,OR(Inputs!C14&gt;Inputs!C18,AND(Inputs!C14=Inputs!C18,0&lt;4))),1,0)+IF(AND(S268&gt;0,OR(Inputs!C15&gt;Inputs!C18,AND(Inputs!C15=Inputs!C18,1&lt;4))),1,0)+IF(AND(AA268&gt;0,OR(Inputs!C16&gt;Inputs!C18,AND(Inputs!C16=Inputs!C18,2&lt;4))),1,0)+IF(AND(AI268&gt;0,OR(Inputs!C17&gt;Inputs!C18,AND(Inputs!C17=Inputs!C18,3&lt;4))),1,0)+IF(AND(AY268&gt;0,OR(Inputs!C19&gt;Inputs!C18,AND(Inputs!C19=Inputs!C18,5&lt;4))),1,0)+IF(AND(BG268&gt;0,OR(Inputs!C20&gt;Inputs!C18,AND(Inputs!C20=Inputs!C18,6&lt;4))),1,0)+IF(AND(BO268&gt;0,OR(Inputs!C21&gt;Inputs!C18,AND(Inputs!C21=Inputs!C18,7&lt;4))),1,0)+IF(AND(BW268&gt;0,OR(Inputs!C22&gt;Inputs!C18,AND(Inputs!C22=Inputs!C18,8&lt;4))),1,0)+IF(AND(CE268&gt;0,OR(Inputs!C23&gt;Inputs!C18,AND(Inputs!C23=Inputs!C18,9&lt;4))),1,0)))</f>
        <v>99</v>
      </c>
      <c r="AV268" s="3">
        <f>IF(Inputs!$B$27&lt;&gt;"Ready","PENDING INPUTS",IF(A268&gt;Inputs!$B$6,0,MIN(MAX(0,(AQ268+AR268+AS268)-AT268),MAX(0,C268-D268-(IF(O268&lt;AU268,K268+L268+M268-N268,0)+IF(W268&lt;AU268,S268+T268+U268-V268,0)+IF(AE268&lt;AU268,AA268+AB268+AC268-AD268,0)+IF(AM268&lt;AU268,AI268+AJ268+AK268-AL268,0)+IF(AU268&lt;AU268,AQ268+AR268+AS268-AT268,0)+IF(BC268&lt;AU268,AY268+AZ268+BA268-BB268,0)+IF(BK268&lt;AU268,BG268+BH268+BI268-BJ268,0)+IF(BS268&lt;AU268,BO268+BP268+BQ268-BR268,0)+IF(CA268&lt;AU268,BW268+BX268+BY268-BZ268,0)+IF(CI268&lt;AU268,CE268+CF268+CG268-CH268,0))))))</f>
        <v>0</v>
      </c>
      <c r="AW268" s="3">
        <f>IF(Inputs!$B$27&lt;&gt;"Ready","PENDING INPUTS",MIN((AQ268+AR268+AS268),IF(D268&gt;C268,IF(D268=0,0,AT268*C268/D268),AT268+AV268)))</f>
        <v>0</v>
      </c>
      <c r="AX268" s="3">
        <f>IF(Inputs!$B$27&lt;&gt;"Ready","PENDING INPUTS",MAX(0,(AQ268+AR268+AS268)-AW268))</f>
        <v>0</v>
      </c>
      <c r="AY268" s="3">
        <f>IF(Inputs!$B$27&lt;&gt;"Ready","PENDING INPUTS",BF267)</f>
        <v>0</v>
      </c>
      <c r="AZ268" s="3">
        <f>IF(Inputs!$B$27&lt;&gt;"Ready","PENDING INPUTS",IF(A268&lt;=Inputs!$B$6,ROUND(AY268*Inputs!C19/12,2),0))</f>
        <v>0</v>
      </c>
      <c r="BA268" s="3">
        <f>IF(Inputs!$B$27&lt;&gt;"Ready","PENDING INPUTS",IF(AND(A268&lt;=Inputs!$B$6,AY268&gt;0),Inputs!G19,0))</f>
        <v>0</v>
      </c>
      <c r="BB268" s="3">
        <f>IF(Inputs!$B$27&lt;&gt;"Ready","PENDING INPUTS",IF(A268&gt;Inputs!$B$6,0,MIN((AY268+AZ268+BA268),IF(Inputs!H19=1,Inputs!D19,MAX(Inputs!F19,ROUND(AY268*Inputs!E19+AZ268+BA268,2))))))</f>
        <v>0</v>
      </c>
      <c r="BC268">
        <f>IF(Inputs!$B$27&lt;&gt;"Ready","PENDING INPUTS",IF(AY268&lt;=0,99,1+IF(AND(K268&gt;0,OR(Inputs!C14&gt;Inputs!C19,AND(Inputs!C14=Inputs!C19,0&lt;5))),1,0)+IF(AND(S268&gt;0,OR(Inputs!C15&gt;Inputs!C19,AND(Inputs!C15=Inputs!C19,1&lt;5))),1,0)+IF(AND(AA268&gt;0,OR(Inputs!C16&gt;Inputs!C19,AND(Inputs!C16=Inputs!C19,2&lt;5))),1,0)+IF(AND(AI268&gt;0,OR(Inputs!C17&gt;Inputs!C19,AND(Inputs!C17=Inputs!C19,3&lt;5))),1,0)+IF(AND(AQ268&gt;0,OR(Inputs!C18&gt;Inputs!C19,AND(Inputs!C18=Inputs!C19,4&lt;5))),1,0)+IF(AND(BG268&gt;0,OR(Inputs!C20&gt;Inputs!C19,AND(Inputs!C20=Inputs!C19,6&lt;5))),1,0)+IF(AND(BO268&gt;0,OR(Inputs!C21&gt;Inputs!C19,AND(Inputs!C21=Inputs!C19,7&lt;5))),1,0)+IF(AND(BW268&gt;0,OR(Inputs!C22&gt;Inputs!C19,AND(Inputs!C22=Inputs!C19,8&lt;5))),1,0)+IF(AND(CE268&gt;0,OR(Inputs!C23&gt;Inputs!C19,AND(Inputs!C23=Inputs!C19,9&lt;5))),1,0)))</f>
        <v>99</v>
      </c>
      <c r="BD268" s="3">
        <f>IF(Inputs!$B$27&lt;&gt;"Ready","PENDING INPUTS",IF(A268&gt;Inputs!$B$6,0,MIN(MAX(0,(AY268+AZ268+BA268)-BB268),MAX(0,C268-D268-(IF(O268&lt;BC268,K268+L268+M268-N268,0)+IF(W268&lt;BC268,S268+T268+U268-V268,0)+IF(AE268&lt;BC268,AA268+AB268+AC268-AD268,0)+IF(AM268&lt;BC268,AI268+AJ268+AK268-AL268,0)+IF(AU268&lt;BC268,AQ268+AR268+AS268-AT268,0)+IF(BC268&lt;BC268,AY268+AZ268+BA268-BB268,0)+IF(BK268&lt;BC268,BG268+BH268+BI268-BJ268,0)+IF(BS268&lt;BC268,BO268+BP268+BQ268-BR268,0)+IF(CA268&lt;BC268,BW268+BX268+BY268-BZ268,0)+IF(CI268&lt;BC268,CE268+CF268+CG268-CH268,0))))))</f>
        <v>0</v>
      </c>
      <c r="BE268" s="3">
        <f>IF(Inputs!$B$27&lt;&gt;"Ready","PENDING INPUTS",MIN((AY268+AZ268+BA268),IF(D268&gt;C268,IF(D268=0,0,BB268*C268/D268),BB268+BD268)))</f>
        <v>0</v>
      </c>
      <c r="BF268" s="3">
        <f>IF(Inputs!$B$27&lt;&gt;"Ready","PENDING INPUTS",MAX(0,(AY268+AZ268+BA268)-BE268))</f>
        <v>0</v>
      </c>
      <c r="BG268" s="3">
        <f>IF(Inputs!$B$27&lt;&gt;"Ready","PENDING INPUTS",BN267)</f>
        <v>0</v>
      </c>
      <c r="BH268" s="3">
        <f>IF(Inputs!$B$27&lt;&gt;"Ready","PENDING INPUTS",IF(A268&lt;=Inputs!$B$6,ROUND(BG268*Inputs!C20/12,2),0))</f>
        <v>0</v>
      </c>
      <c r="BI268" s="3">
        <f>IF(Inputs!$B$27&lt;&gt;"Ready","PENDING INPUTS",IF(AND(A268&lt;=Inputs!$B$6,BG268&gt;0),Inputs!G20,0))</f>
        <v>0</v>
      </c>
      <c r="BJ268" s="3">
        <f>IF(Inputs!$B$27&lt;&gt;"Ready","PENDING INPUTS",IF(A268&gt;Inputs!$B$6,0,MIN((BG268+BH268+BI268),IF(Inputs!H20=1,Inputs!D20,MAX(Inputs!F20,ROUND(BG268*Inputs!E20+BH268+BI268,2))))))</f>
        <v>0</v>
      </c>
      <c r="BK268">
        <f>IF(Inputs!$B$27&lt;&gt;"Ready","PENDING INPUTS",IF(BG268&lt;=0,99,1+IF(AND(K268&gt;0,OR(Inputs!C14&gt;Inputs!C20,AND(Inputs!C14=Inputs!C20,0&lt;6))),1,0)+IF(AND(S268&gt;0,OR(Inputs!C15&gt;Inputs!C20,AND(Inputs!C15=Inputs!C20,1&lt;6))),1,0)+IF(AND(AA268&gt;0,OR(Inputs!C16&gt;Inputs!C20,AND(Inputs!C16=Inputs!C20,2&lt;6))),1,0)+IF(AND(AI268&gt;0,OR(Inputs!C17&gt;Inputs!C20,AND(Inputs!C17=Inputs!C20,3&lt;6))),1,0)+IF(AND(AQ268&gt;0,OR(Inputs!C18&gt;Inputs!C20,AND(Inputs!C18=Inputs!C20,4&lt;6))),1,0)+IF(AND(AY268&gt;0,OR(Inputs!C19&gt;Inputs!C20,AND(Inputs!C19=Inputs!C20,5&lt;6))),1,0)+IF(AND(BO268&gt;0,OR(Inputs!C21&gt;Inputs!C20,AND(Inputs!C21=Inputs!C20,7&lt;6))),1,0)+IF(AND(BW268&gt;0,OR(Inputs!C22&gt;Inputs!C20,AND(Inputs!C22=Inputs!C20,8&lt;6))),1,0)+IF(AND(CE268&gt;0,OR(Inputs!C23&gt;Inputs!C20,AND(Inputs!C23=Inputs!C20,9&lt;6))),1,0)))</f>
        <v>99</v>
      </c>
      <c r="BL268" s="3">
        <f>IF(Inputs!$B$27&lt;&gt;"Ready","PENDING INPUTS",IF(A268&gt;Inputs!$B$6,0,MIN(MAX(0,(BG268+BH268+BI268)-BJ268),MAX(0,C268-D268-(IF(O268&lt;BK268,K268+L268+M268-N268,0)+IF(W268&lt;BK268,S268+T268+U268-V268,0)+IF(AE268&lt;BK268,AA268+AB268+AC268-AD268,0)+IF(AM268&lt;BK268,AI268+AJ268+AK268-AL268,0)+IF(AU268&lt;BK268,AQ268+AR268+AS268-AT268,0)+IF(BC268&lt;BK268,AY268+AZ268+BA268-BB268,0)+IF(BK268&lt;BK268,BG268+BH268+BI268-BJ268,0)+IF(BS268&lt;BK268,BO268+BP268+BQ268-BR268,0)+IF(CA268&lt;BK268,BW268+BX268+BY268-BZ268,0)+IF(CI268&lt;BK268,CE268+CF268+CG268-CH268,0))))))</f>
        <v>0</v>
      </c>
      <c r="BM268" s="3">
        <f>IF(Inputs!$B$27&lt;&gt;"Ready","PENDING INPUTS",MIN((BG268+BH268+BI268),IF(D268&gt;C268,IF(D268=0,0,BJ268*C268/D268),BJ268+BL268)))</f>
        <v>0</v>
      </c>
      <c r="BN268" s="3">
        <f>IF(Inputs!$B$27&lt;&gt;"Ready","PENDING INPUTS",MAX(0,(BG268+BH268+BI268)-BM268))</f>
        <v>0</v>
      </c>
      <c r="BO268" s="3">
        <f>IF(Inputs!$B$27&lt;&gt;"Ready","PENDING INPUTS",BV267)</f>
        <v>0</v>
      </c>
      <c r="BP268" s="3">
        <f>IF(Inputs!$B$27&lt;&gt;"Ready","PENDING INPUTS",IF(A268&lt;=Inputs!$B$6,ROUND(BO268*Inputs!C21/12,2),0))</f>
        <v>0</v>
      </c>
      <c r="BQ268" s="3">
        <f>IF(Inputs!$B$27&lt;&gt;"Ready","PENDING INPUTS",IF(AND(A268&lt;=Inputs!$B$6,BO268&gt;0),Inputs!G21,0))</f>
        <v>0</v>
      </c>
      <c r="BR268" s="3">
        <f>IF(Inputs!$B$27&lt;&gt;"Ready","PENDING INPUTS",IF(A268&gt;Inputs!$B$6,0,MIN((BO268+BP268+BQ268),IF(Inputs!H21=1,Inputs!D21,MAX(Inputs!F21,ROUND(BO268*Inputs!E21+BP268+BQ268,2))))))</f>
        <v>0</v>
      </c>
      <c r="BS268">
        <f>IF(Inputs!$B$27&lt;&gt;"Ready","PENDING INPUTS",IF(BO268&lt;=0,99,1+IF(AND(K268&gt;0,OR(Inputs!C14&gt;Inputs!C21,AND(Inputs!C14=Inputs!C21,0&lt;7))),1,0)+IF(AND(S268&gt;0,OR(Inputs!C15&gt;Inputs!C21,AND(Inputs!C15=Inputs!C21,1&lt;7))),1,0)+IF(AND(AA268&gt;0,OR(Inputs!C16&gt;Inputs!C21,AND(Inputs!C16=Inputs!C21,2&lt;7))),1,0)+IF(AND(AI268&gt;0,OR(Inputs!C17&gt;Inputs!C21,AND(Inputs!C17=Inputs!C21,3&lt;7))),1,0)+IF(AND(AQ268&gt;0,OR(Inputs!C18&gt;Inputs!C21,AND(Inputs!C18=Inputs!C21,4&lt;7))),1,0)+IF(AND(AY268&gt;0,OR(Inputs!C19&gt;Inputs!C21,AND(Inputs!C19=Inputs!C21,5&lt;7))),1,0)+IF(AND(BG268&gt;0,OR(Inputs!C20&gt;Inputs!C21,AND(Inputs!C20=Inputs!C21,6&lt;7))),1,0)+IF(AND(BW268&gt;0,OR(Inputs!C22&gt;Inputs!C21,AND(Inputs!C22=Inputs!C21,8&lt;7))),1,0)+IF(AND(CE268&gt;0,OR(Inputs!C23&gt;Inputs!C21,AND(Inputs!C23=Inputs!C21,9&lt;7))),1,0)))</f>
        <v>99</v>
      </c>
      <c r="BT268" s="3">
        <f>IF(Inputs!$B$27&lt;&gt;"Ready","PENDING INPUTS",IF(A268&gt;Inputs!$B$6,0,MIN(MAX(0,(BO268+BP268+BQ268)-BR268),MAX(0,C268-D268-(IF(O268&lt;BS268,K268+L268+M268-N268,0)+IF(W268&lt;BS268,S268+T268+U268-V268,0)+IF(AE268&lt;BS268,AA268+AB268+AC268-AD268,0)+IF(AM268&lt;BS268,AI268+AJ268+AK268-AL268,0)+IF(AU268&lt;BS268,AQ268+AR268+AS268-AT268,0)+IF(BC268&lt;BS268,AY268+AZ268+BA268-BB268,0)+IF(BK268&lt;BS268,BG268+BH268+BI268-BJ268,0)+IF(BS268&lt;BS268,BO268+BP268+BQ268-BR268,0)+IF(CA268&lt;BS268,BW268+BX268+BY268-BZ268,0)+IF(CI268&lt;BS268,CE268+CF268+CG268-CH268,0))))))</f>
        <v>0</v>
      </c>
      <c r="BU268" s="3">
        <f>IF(Inputs!$B$27&lt;&gt;"Ready","PENDING INPUTS",MIN((BO268+BP268+BQ268),IF(D268&gt;C268,IF(D268=0,0,BR268*C268/D268),BR268+BT268)))</f>
        <v>0</v>
      </c>
      <c r="BV268" s="3">
        <f>IF(Inputs!$B$27&lt;&gt;"Ready","PENDING INPUTS",MAX(0,(BO268+BP268+BQ268)-BU268))</f>
        <v>0</v>
      </c>
      <c r="BW268" s="3">
        <f>IF(Inputs!$B$27&lt;&gt;"Ready","PENDING INPUTS",CD267)</f>
        <v>0</v>
      </c>
      <c r="BX268" s="3">
        <f>IF(Inputs!$B$27&lt;&gt;"Ready","PENDING INPUTS",IF(A268&lt;=Inputs!$B$6,ROUND(BW268*Inputs!C22/12,2),0))</f>
        <v>0</v>
      </c>
      <c r="BY268" s="3">
        <f>IF(Inputs!$B$27&lt;&gt;"Ready","PENDING INPUTS",IF(AND(A268&lt;=Inputs!$B$6,BW268&gt;0),Inputs!G22,0))</f>
        <v>0</v>
      </c>
      <c r="BZ268" s="3">
        <f>IF(Inputs!$B$27&lt;&gt;"Ready","PENDING INPUTS",IF(A268&gt;Inputs!$B$6,0,MIN((BW268+BX268+BY268),IF(Inputs!H22=1,Inputs!D22,MAX(Inputs!F22,ROUND(BW268*Inputs!E22+BX268+BY268,2))))))</f>
        <v>0</v>
      </c>
      <c r="CA268">
        <f>IF(Inputs!$B$27&lt;&gt;"Ready","PENDING INPUTS",IF(BW268&lt;=0,99,1+IF(AND(K268&gt;0,OR(Inputs!C14&gt;Inputs!C22,AND(Inputs!C14=Inputs!C22,0&lt;8))),1,0)+IF(AND(S268&gt;0,OR(Inputs!C15&gt;Inputs!C22,AND(Inputs!C15=Inputs!C22,1&lt;8))),1,0)+IF(AND(AA268&gt;0,OR(Inputs!C16&gt;Inputs!C22,AND(Inputs!C16=Inputs!C22,2&lt;8))),1,0)+IF(AND(AI268&gt;0,OR(Inputs!C17&gt;Inputs!C22,AND(Inputs!C17=Inputs!C22,3&lt;8))),1,0)+IF(AND(AQ268&gt;0,OR(Inputs!C18&gt;Inputs!C22,AND(Inputs!C18=Inputs!C22,4&lt;8))),1,0)+IF(AND(AY268&gt;0,OR(Inputs!C19&gt;Inputs!C22,AND(Inputs!C19=Inputs!C22,5&lt;8))),1,0)+IF(AND(BG268&gt;0,OR(Inputs!C20&gt;Inputs!C22,AND(Inputs!C20=Inputs!C22,6&lt;8))),1,0)+IF(AND(BO268&gt;0,OR(Inputs!C21&gt;Inputs!C22,AND(Inputs!C21=Inputs!C22,7&lt;8))),1,0)+IF(AND(CE268&gt;0,OR(Inputs!C23&gt;Inputs!C22,AND(Inputs!C23=Inputs!C22,9&lt;8))),1,0)))</f>
        <v>99</v>
      </c>
      <c r="CB268" s="3">
        <f>IF(Inputs!$B$27&lt;&gt;"Ready","PENDING INPUTS",IF(A268&gt;Inputs!$B$6,0,MIN(MAX(0,(BW268+BX268+BY268)-BZ268),MAX(0,C268-D268-(IF(O268&lt;CA268,K268+L268+M268-N268,0)+IF(W268&lt;CA268,S268+T268+U268-V268,0)+IF(AE268&lt;CA268,AA268+AB268+AC268-AD268,0)+IF(AM268&lt;CA268,AI268+AJ268+AK268-AL268,0)+IF(AU268&lt;CA268,AQ268+AR268+AS268-AT268,0)+IF(BC268&lt;CA268,AY268+AZ268+BA268-BB268,0)+IF(BK268&lt;CA268,BG268+BH268+BI268-BJ268,0)+IF(BS268&lt;CA268,BO268+BP268+BQ268-BR268,0)+IF(CA268&lt;CA268,BW268+BX268+BY268-BZ268,0)+IF(CI268&lt;CA268,CE268+CF268+CG268-CH268,0))))))</f>
        <v>0</v>
      </c>
      <c r="CC268" s="3">
        <f>IF(Inputs!$B$27&lt;&gt;"Ready","PENDING INPUTS",MIN((BW268+BX268+BY268),IF(D268&gt;C268,IF(D268=0,0,BZ268*C268/D268),BZ268+CB268)))</f>
        <v>0</v>
      </c>
      <c r="CD268" s="3">
        <f>IF(Inputs!$B$27&lt;&gt;"Ready","PENDING INPUTS",MAX(0,(BW268+BX268+BY268)-CC268))</f>
        <v>0</v>
      </c>
      <c r="CE268" s="3">
        <f>IF(Inputs!$B$27&lt;&gt;"Ready","PENDING INPUTS",CL267)</f>
        <v>0</v>
      </c>
      <c r="CF268" s="3">
        <f>IF(Inputs!$B$27&lt;&gt;"Ready","PENDING INPUTS",IF(A268&lt;=Inputs!$B$6,ROUND(CE268*Inputs!C23/12,2),0))</f>
        <v>0</v>
      </c>
      <c r="CG268" s="3">
        <f>IF(Inputs!$B$27&lt;&gt;"Ready","PENDING INPUTS",IF(AND(A268&lt;=Inputs!$B$6,CE268&gt;0),Inputs!G23,0))</f>
        <v>0</v>
      </c>
      <c r="CH268" s="3">
        <f>IF(Inputs!$B$27&lt;&gt;"Ready","PENDING INPUTS",IF(A268&gt;Inputs!$B$6,0,MIN((CE268+CF268+CG268),IF(Inputs!H23=1,Inputs!D23,MAX(Inputs!F23,ROUND(CE268*Inputs!E23+CF268+CG268,2))))))</f>
        <v>0</v>
      </c>
      <c r="CI268">
        <f>IF(Inputs!$B$27&lt;&gt;"Ready","PENDING INPUTS",IF(CE268&lt;=0,99,1+IF(AND(K268&gt;0,OR(Inputs!C14&gt;Inputs!C23,AND(Inputs!C14=Inputs!C23,0&lt;9))),1,0)+IF(AND(S268&gt;0,OR(Inputs!C15&gt;Inputs!C23,AND(Inputs!C15=Inputs!C23,1&lt;9))),1,0)+IF(AND(AA268&gt;0,OR(Inputs!C16&gt;Inputs!C23,AND(Inputs!C16=Inputs!C23,2&lt;9))),1,0)+IF(AND(AI268&gt;0,OR(Inputs!C17&gt;Inputs!C23,AND(Inputs!C17=Inputs!C23,3&lt;9))),1,0)+IF(AND(AQ268&gt;0,OR(Inputs!C18&gt;Inputs!C23,AND(Inputs!C18=Inputs!C23,4&lt;9))),1,0)+IF(AND(AY268&gt;0,OR(Inputs!C19&gt;Inputs!C23,AND(Inputs!C19=Inputs!C23,5&lt;9))),1,0)+IF(AND(BG268&gt;0,OR(Inputs!C20&gt;Inputs!C23,AND(Inputs!C20=Inputs!C23,6&lt;9))),1,0)+IF(AND(BO268&gt;0,OR(Inputs!C21&gt;Inputs!C23,AND(Inputs!C21=Inputs!C23,7&lt;9))),1,0)+IF(AND(BW268&gt;0,OR(Inputs!C22&gt;Inputs!C23,AND(Inputs!C22=Inputs!C23,8&lt;9))),1,0)))</f>
        <v>99</v>
      </c>
      <c r="CJ268" s="3">
        <f>IF(Inputs!$B$27&lt;&gt;"Ready","PENDING INPUTS",IF(A268&gt;Inputs!$B$6,0,MIN(MAX(0,(CE268+CF268+CG268)-CH268),MAX(0,C268-D268-(IF(O268&lt;CI268,K268+L268+M268-N268,0)+IF(W268&lt;CI268,S268+T268+U268-V268,0)+IF(AE268&lt;CI268,AA268+AB268+AC268-AD268,0)+IF(AM268&lt;CI268,AI268+AJ268+AK268-AL268,0)+IF(AU268&lt;CI268,AQ268+AR268+AS268-AT268,0)+IF(BC268&lt;CI268,AY268+AZ268+BA268-BB268,0)+IF(BK268&lt;CI268,BG268+BH268+BI268-BJ268,0)+IF(BS268&lt;CI268,BO268+BP268+BQ268-BR268,0)+IF(CA268&lt;CI268,BW268+BX268+BY268-BZ268,0)+IF(CI268&lt;CI268,CE268+CF268+CG268-CH268,0))))))</f>
        <v>0</v>
      </c>
      <c r="CK268" s="3">
        <f>IF(Inputs!$B$27&lt;&gt;"Ready","PENDING INPUTS",MIN((CE268+CF268+CG268),IF(D268&gt;C268,IF(D268=0,0,CH268*C268/D268),CH268+CJ268)))</f>
        <v>0</v>
      </c>
      <c r="CL268" s="3">
        <f>IF(Inputs!$B$27&lt;&gt;"Ready","PENDING INPUTS",MAX(0,(CE268+CF268+CG268)-CK268))</f>
        <v>0</v>
      </c>
    </row>
    <row r="269" spans="1:90" ht="27.95" customHeight="1" x14ac:dyDescent="0.25">
      <c r="A269">
        <v>265</v>
      </c>
      <c r="B269" s="13">
        <f>IF(Inputs!$B$27&lt;&gt;"Ready","PENDING INPUTS",EDATE(Inputs!$B$5,A269-1))</f>
        <v>54332</v>
      </c>
      <c r="C269" s="3">
        <f>IF(Inputs!$B$27&lt;&gt;"Ready","PENDING INPUTS",IF(A269&lt;=Inputs!$B$6,MAX(0,Inputs!$B$4+IF(A269=Inputs!$B$7,Inputs!$B$8,0)+IF(A269=Inputs!$B$9,Inputs!$B$10,0)),0))</f>
        <v>0</v>
      </c>
      <c r="D269" s="3">
        <f>IF(Inputs!$B$27&lt;&gt;"Ready","PENDING INPUTS",SUM(N269,V269,AD269,AL269,AT269,BB269,BJ269,BR269,BZ269,CH269))</f>
        <v>0</v>
      </c>
      <c r="E269" s="3">
        <f>IF(Inputs!$B$27&lt;&gt;"Ready","PENDING INPUTS",MAX(0,D269-C269))</f>
        <v>0</v>
      </c>
      <c r="F269" s="3">
        <f>IF(Inputs!$B$27&lt;&gt;"Ready","PENDING INPUTS",SUM(Q269,Y269,AG269,AO269,AW269,BE269,BM269,BU269,CC269,CK269))</f>
        <v>0</v>
      </c>
      <c r="G269" s="3">
        <f>IF(Inputs!$B$27&lt;&gt;"Ready","PENDING INPUTS",SUM(L269,T269,AB269,AJ269,AR269,AZ269,BH269,BP269,BX269,CF269))</f>
        <v>0</v>
      </c>
      <c r="H269" s="3">
        <f>IF(Inputs!$B$27&lt;&gt;"Ready","PENDING INPUTS",SUM(M269,U269,AC269,AK269,AS269,BA269,BI269,BQ269,BY269,CG269))</f>
        <v>0</v>
      </c>
      <c r="I269" s="3">
        <f>IF(Inputs!$B$27&lt;&gt;"Ready","PENDING INPUTS",SUM(R269,Z269,AH269,AP269,AX269,BF269,BN269,BV269,CD269,CL269))</f>
        <v>0</v>
      </c>
      <c r="J269" t="str">
        <f>IF(Inputs!$B$27&lt;&gt;"Ready","PENDING INPUTS",IF(A269&gt;Inputs!$B$6,"Beyond horizon",IF(E269&gt;0.005,"MINIMUM SHORTFALL",IF(I269&lt;0.005,"Paid off","In progress"))))</f>
        <v>Beyond horizon</v>
      </c>
      <c r="K269" s="3">
        <f>IF(Inputs!$B$27&lt;&gt;"Ready","PENDING INPUTS",R268)</f>
        <v>0</v>
      </c>
      <c r="L269" s="3">
        <f>IF(Inputs!$B$27&lt;&gt;"Ready","PENDING INPUTS",IF(A269&lt;=Inputs!$B$6,ROUND(K269*Inputs!C14/12,2),0))</f>
        <v>0</v>
      </c>
      <c r="M269" s="3">
        <f>IF(Inputs!$B$27&lt;&gt;"Ready","PENDING INPUTS",IF(AND(A269&lt;=Inputs!$B$6,K269&gt;0),Inputs!G14,0))</f>
        <v>0</v>
      </c>
      <c r="N269" s="3">
        <f>IF(Inputs!$B$27&lt;&gt;"Ready","PENDING INPUTS",IF(A269&gt;Inputs!$B$6,0,MIN((K269+L269+M269),IF(Inputs!H14=1,Inputs!D14,MAX(Inputs!F14,ROUND(K269*Inputs!E14+L269+M269,2))))))</f>
        <v>0</v>
      </c>
      <c r="O269">
        <f>IF(Inputs!$B$27&lt;&gt;"Ready","PENDING INPUTS",IF(K269&lt;=0,99,1+IF(AND(S269&gt;0,OR(Inputs!C15&gt;Inputs!C14,AND(Inputs!C15=Inputs!C14,1&lt;0))),1,0)+IF(AND(AA269&gt;0,OR(Inputs!C16&gt;Inputs!C14,AND(Inputs!C16=Inputs!C14,2&lt;0))),1,0)+IF(AND(AI269&gt;0,OR(Inputs!C17&gt;Inputs!C14,AND(Inputs!C17=Inputs!C14,3&lt;0))),1,0)+IF(AND(AQ269&gt;0,OR(Inputs!C18&gt;Inputs!C14,AND(Inputs!C18=Inputs!C14,4&lt;0))),1,0)+IF(AND(AY269&gt;0,OR(Inputs!C19&gt;Inputs!C14,AND(Inputs!C19=Inputs!C14,5&lt;0))),1,0)+IF(AND(BG269&gt;0,OR(Inputs!C20&gt;Inputs!C14,AND(Inputs!C20=Inputs!C14,6&lt;0))),1,0)+IF(AND(BO269&gt;0,OR(Inputs!C21&gt;Inputs!C14,AND(Inputs!C21=Inputs!C14,7&lt;0))),1,0)+IF(AND(BW269&gt;0,OR(Inputs!C22&gt;Inputs!C14,AND(Inputs!C22=Inputs!C14,8&lt;0))),1,0)+IF(AND(CE269&gt;0,OR(Inputs!C23&gt;Inputs!C14,AND(Inputs!C23=Inputs!C14,9&lt;0))),1,0)))</f>
        <v>99</v>
      </c>
      <c r="P269" s="3">
        <f>IF(Inputs!$B$27&lt;&gt;"Ready","PENDING INPUTS",IF(A269&gt;Inputs!$B$6,0,MIN(MAX(0,(K269+L269+M269)-N269),MAX(0,C269-D269-(IF(O269&lt;O269,K269+L269+M269-N269,0)+IF(W269&lt;O269,S269+T269+U269-V269,0)+IF(AE269&lt;O269,AA269+AB269+AC269-AD269,0)+IF(AM269&lt;O269,AI269+AJ269+AK269-AL269,0)+IF(AU269&lt;O269,AQ269+AR269+AS269-AT269,0)+IF(BC269&lt;O269,AY269+AZ269+BA269-BB269,0)+IF(BK269&lt;O269,BG269+BH269+BI269-BJ269,0)+IF(BS269&lt;O269,BO269+BP269+BQ269-BR269,0)+IF(CA269&lt;O269,BW269+BX269+BY269-BZ269,0)+IF(CI269&lt;O269,CE269+CF269+CG269-CH269,0))))))</f>
        <v>0</v>
      </c>
      <c r="Q269" s="3">
        <f>IF(Inputs!$B$27&lt;&gt;"Ready","PENDING INPUTS",MIN((K269+L269+M269),IF(D269&gt;C269,IF(D269=0,0,N269*C269/D269),N269+P269)))</f>
        <v>0</v>
      </c>
      <c r="R269" s="3">
        <f>IF(Inputs!$B$27&lt;&gt;"Ready","PENDING INPUTS",MAX(0,(K269+L269+M269)-Q269))</f>
        <v>0</v>
      </c>
      <c r="S269" s="3">
        <f>IF(Inputs!$B$27&lt;&gt;"Ready","PENDING INPUTS",Z268)</f>
        <v>0</v>
      </c>
      <c r="T269" s="3">
        <f>IF(Inputs!$B$27&lt;&gt;"Ready","PENDING INPUTS",IF(A269&lt;=Inputs!$B$6,ROUND(S269*Inputs!C15/12,2),0))</f>
        <v>0</v>
      </c>
      <c r="U269" s="3">
        <f>IF(Inputs!$B$27&lt;&gt;"Ready","PENDING INPUTS",IF(AND(A269&lt;=Inputs!$B$6,S269&gt;0),Inputs!G15,0))</f>
        <v>0</v>
      </c>
      <c r="V269" s="3">
        <f>IF(Inputs!$B$27&lt;&gt;"Ready","PENDING INPUTS",IF(A269&gt;Inputs!$B$6,0,MIN((S269+T269+U269),IF(Inputs!H15=1,Inputs!D15,MAX(Inputs!F15,ROUND(S269*Inputs!E15+T269+U269,2))))))</f>
        <v>0</v>
      </c>
      <c r="W269">
        <f>IF(Inputs!$B$27&lt;&gt;"Ready","PENDING INPUTS",IF(S269&lt;=0,99,1+IF(AND(K269&gt;0,OR(Inputs!C14&gt;Inputs!C15,AND(Inputs!C14=Inputs!C15,0&lt;1))),1,0)+IF(AND(AA269&gt;0,OR(Inputs!C16&gt;Inputs!C15,AND(Inputs!C16=Inputs!C15,2&lt;1))),1,0)+IF(AND(AI269&gt;0,OR(Inputs!C17&gt;Inputs!C15,AND(Inputs!C17=Inputs!C15,3&lt;1))),1,0)+IF(AND(AQ269&gt;0,OR(Inputs!C18&gt;Inputs!C15,AND(Inputs!C18=Inputs!C15,4&lt;1))),1,0)+IF(AND(AY269&gt;0,OR(Inputs!C19&gt;Inputs!C15,AND(Inputs!C19=Inputs!C15,5&lt;1))),1,0)+IF(AND(BG269&gt;0,OR(Inputs!C20&gt;Inputs!C15,AND(Inputs!C20=Inputs!C15,6&lt;1))),1,0)+IF(AND(BO269&gt;0,OR(Inputs!C21&gt;Inputs!C15,AND(Inputs!C21=Inputs!C15,7&lt;1))),1,0)+IF(AND(BW269&gt;0,OR(Inputs!C22&gt;Inputs!C15,AND(Inputs!C22=Inputs!C15,8&lt;1))),1,0)+IF(AND(CE269&gt;0,OR(Inputs!C23&gt;Inputs!C15,AND(Inputs!C23=Inputs!C15,9&lt;1))),1,0)))</f>
        <v>99</v>
      </c>
      <c r="X269" s="3">
        <f>IF(Inputs!$B$27&lt;&gt;"Ready","PENDING INPUTS",IF(A269&gt;Inputs!$B$6,0,MIN(MAX(0,(S269+T269+U269)-V269),MAX(0,C269-D269-(IF(O269&lt;W269,K269+L269+M269-N269,0)+IF(W269&lt;W269,S269+T269+U269-V269,0)+IF(AE269&lt;W269,AA269+AB269+AC269-AD269,0)+IF(AM269&lt;W269,AI269+AJ269+AK269-AL269,0)+IF(AU269&lt;W269,AQ269+AR269+AS269-AT269,0)+IF(BC269&lt;W269,AY269+AZ269+BA269-BB269,0)+IF(BK269&lt;W269,BG269+BH269+BI269-BJ269,0)+IF(BS269&lt;W269,BO269+BP269+BQ269-BR269,0)+IF(CA269&lt;W269,BW269+BX269+BY269-BZ269,0)+IF(CI269&lt;W269,CE269+CF269+CG269-CH269,0))))))</f>
        <v>0</v>
      </c>
      <c r="Y269" s="3">
        <f>IF(Inputs!$B$27&lt;&gt;"Ready","PENDING INPUTS",MIN((S269+T269+U269),IF(D269&gt;C269,IF(D269=0,0,V269*C269/D269),V269+X269)))</f>
        <v>0</v>
      </c>
      <c r="Z269" s="3">
        <f>IF(Inputs!$B$27&lt;&gt;"Ready","PENDING INPUTS",MAX(0,(S269+T269+U269)-Y269))</f>
        <v>0</v>
      </c>
      <c r="AA269" s="3">
        <f>IF(Inputs!$B$27&lt;&gt;"Ready","PENDING INPUTS",AH268)</f>
        <v>0</v>
      </c>
      <c r="AB269" s="3">
        <f>IF(Inputs!$B$27&lt;&gt;"Ready","PENDING INPUTS",IF(A269&lt;=Inputs!$B$6,ROUND(AA269*Inputs!C16/12,2),0))</f>
        <v>0</v>
      </c>
      <c r="AC269" s="3">
        <f>IF(Inputs!$B$27&lt;&gt;"Ready","PENDING INPUTS",IF(AND(A269&lt;=Inputs!$B$6,AA269&gt;0),Inputs!G16,0))</f>
        <v>0</v>
      </c>
      <c r="AD269" s="3">
        <f>IF(Inputs!$B$27&lt;&gt;"Ready","PENDING INPUTS",IF(A269&gt;Inputs!$B$6,0,MIN((AA269+AB269+AC269),IF(Inputs!H16=1,Inputs!D16,MAX(Inputs!F16,ROUND(AA269*Inputs!E16+AB269+AC269,2))))))</f>
        <v>0</v>
      </c>
      <c r="AE269">
        <f>IF(Inputs!$B$27&lt;&gt;"Ready","PENDING INPUTS",IF(AA269&lt;=0,99,1+IF(AND(K269&gt;0,OR(Inputs!C14&gt;Inputs!C16,AND(Inputs!C14=Inputs!C16,0&lt;2))),1,0)+IF(AND(S269&gt;0,OR(Inputs!C15&gt;Inputs!C16,AND(Inputs!C15=Inputs!C16,1&lt;2))),1,0)+IF(AND(AI269&gt;0,OR(Inputs!C17&gt;Inputs!C16,AND(Inputs!C17=Inputs!C16,3&lt;2))),1,0)+IF(AND(AQ269&gt;0,OR(Inputs!C18&gt;Inputs!C16,AND(Inputs!C18=Inputs!C16,4&lt;2))),1,0)+IF(AND(AY269&gt;0,OR(Inputs!C19&gt;Inputs!C16,AND(Inputs!C19=Inputs!C16,5&lt;2))),1,0)+IF(AND(BG269&gt;0,OR(Inputs!C20&gt;Inputs!C16,AND(Inputs!C20=Inputs!C16,6&lt;2))),1,0)+IF(AND(BO269&gt;0,OR(Inputs!C21&gt;Inputs!C16,AND(Inputs!C21=Inputs!C16,7&lt;2))),1,0)+IF(AND(BW269&gt;0,OR(Inputs!C22&gt;Inputs!C16,AND(Inputs!C22=Inputs!C16,8&lt;2))),1,0)+IF(AND(CE269&gt;0,OR(Inputs!C23&gt;Inputs!C16,AND(Inputs!C23=Inputs!C16,9&lt;2))),1,0)))</f>
        <v>99</v>
      </c>
      <c r="AF269" s="3">
        <f>IF(Inputs!$B$27&lt;&gt;"Ready","PENDING INPUTS",IF(A269&gt;Inputs!$B$6,0,MIN(MAX(0,(AA269+AB269+AC269)-AD269),MAX(0,C269-D269-(IF(O269&lt;AE269,K269+L269+M269-N269,0)+IF(W269&lt;AE269,S269+T269+U269-V269,0)+IF(AE269&lt;AE269,AA269+AB269+AC269-AD269,0)+IF(AM269&lt;AE269,AI269+AJ269+AK269-AL269,0)+IF(AU269&lt;AE269,AQ269+AR269+AS269-AT269,0)+IF(BC269&lt;AE269,AY269+AZ269+BA269-BB269,0)+IF(BK269&lt;AE269,BG269+BH269+BI269-BJ269,0)+IF(BS269&lt;AE269,BO269+BP269+BQ269-BR269,0)+IF(CA269&lt;AE269,BW269+BX269+BY269-BZ269,0)+IF(CI269&lt;AE269,CE269+CF269+CG269-CH269,0))))))</f>
        <v>0</v>
      </c>
      <c r="AG269" s="3">
        <f>IF(Inputs!$B$27&lt;&gt;"Ready","PENDING INPUTS",MIN((AA269+AB269+AC269),IF(D269&gt;C269,IF(D269=0,0,AD269*C269/D269),AD269+AF269)))</f>
        <v>0</v>
      </c>
      <c r="AH269" s="3">
        <f>IF(Inputs!$B$27&lt;&gt;"Ready","PENDING INPUTS",MAX(0,(AA269+AB269+AC269)-AG269))</f>
        <v>0</v>
      </c>
      <c r="AI269" s="3">
        <f>IF(Inputs!$B$27&lt;&gt;"Ready","PENDING INPUTS",AP268)</f>
        <v>0</v>
      </c>
      <c r="AJ269" s="3">
        <f>IF(Inputs!$B$27&lt;&gt;"Ready","PENDING INPUTS",IF(A269&lt;=Inputs!$B$6,ROUND(AI269*Inputs!C17/12,2),0))</f>
        <v>0</v>
      </c>
      <c r="AK269" s="3">
        <f>IF(Inputs!$B$27&lt;&gt;"Ready","PENDING INPUTS",IF(AND(A269&lt;=Inputs!$B$6,AI269&gt;0),Inputs!G17,0))</f>
        <v>0</v>
      </c>
      <c r="AL269" s="3">
        <f>IF(Inputs!$B$27&lt;&gt;"Ready","PENDING INPUTS",IF(A269&gt;Inputs!$B$6,0,MIN((AI269+AJ269+AK269),IF(Inputs!H17=1,Inputs!D17,MAX(Inputs!F17,ROUND(AI269*Inputs!E17+AJ269+AK269,2))))))</f>
        <v>0</v>
      </c>
      <c r="AM269">
        <f>IF(Inputs!$B$27&lt;&gt;"Ready","PENDING INPUTS",IF(AI269&lt;=0,99,1+IF(AND(K269&gt;0,OR(Inputs!C14&gt;Inputs!C17,AND(Inputs!C14=Inputs!C17,0&lt;3))),1,0)+IF(AND(S269&gt;0,OR(Inputs!C15&gt;Inputs!C17,AND(Inputs!C15=Inputs!C17,1&lt;3))),1,0)+IF(AND(AA269&gt;0,OR(Inputs!C16&gt;Inputs!C17,AND(Inputs!C16=Inputs!C17,2&lt;3))),1,0)+IF(AND(AQ269&gt;0,OR(Inputs!C18&gt;Inputs!C17,AND(Inputs!C18=Inputs!C17,4&lt;3))),1,0)+IF(AND(AY269&gt;0,OR(Inputs!C19&gt;Inputs!C17,AND(Inputs!C19=Inputs!C17,5&lt;3))),1,0)+IF(AND(BG269&gt;0,OR(Inputs!C20&gt;Inputs!C17,AND(Inputs!C20=Inputs!C17,6&lt;3))),1,0)+IF(AND(BO269&gt;0,OR(Inputs!C21&gt;Inputs!C17,AND(Inputs!C21=Inputs!C17,7&lt;3))),1,0)+IF(AND(BW269&gt;0,OR(Inputs!C22&gt;Inputs!C17,AND(Inputs!C22=Inputs!C17,8&lt;3))),1,0)+IF(AND(CE269&gt;0,OR(Inputs!C23&gt;Inputs!C17,AND(Inputs!C23=Inputs!C17,9&lt;3))),1,0)))</f>
        <v>99</v>
      </c>
      <c r="AN269" s="3">
        <f>IF(Inputs!$B$27&lt;&gt;"Ready","PENDING INPUTS",IF(A269&gt;Inputs!$B$6,0,MIN(MAX(0,(AI269+AJ269+AK269)-AL269),MAX(0,C269-D269-(IF(O269&lt;AM269,K269+L269+M269-N269,0)+IF(W269&lt;AM269,S269+T269+U269-V269,0)+IF(AE269&lt;AM269,AA269+AB269+AC269-AD269,0)+IF(AM269&lt;AM269,AI269+AJ269+AK269-AL269,0)+IF(AU269&lt;AM269,AQ269+AR269+AS269-AT269,0)+IF(BC269&lt;AM269,AY269+AZ269+BA269-BB269,0)+IF(BK269&lt;AM269,BG269+BH269+BI269-BJ269,0)+IF(BS269&lt;AM269,BO269+BP269+BQ269-BR269,0)+IF(CA269&lt;AM269,BW269+BX269+BY269-BZ269,0)+IF(CI269&lt;AM269,CE269+CF269+CG269-CH269,0))))))</f>
        <v>0</v>
      </c>
      <c r="AO269" s="3">
        <f>IF(Inputs!$B$27&lt;&gt;"Ready","PENDING INPUTS",MIN((AI269+AJ269+AK269),IF(D269&gt;C269,IF(D269=0,0,AL269*C269/D269),AL269+AN269)))</f>
        <v>0</v>
      </c>
      <c r="AP269" s="3">
        <f>IF(Inputs!$B$27&lt;&gt;"Ready","PENDING INPUTS",MAX(0,(AI269+AJ269+AK269)-AO269))</f>
        <v>0</v>
      </c>
      <c r="AQ269" s="3">
        <f>IF(Inputs!$B$27&lt;&gt;"Ready","PENDING INPUTS",AX268)</f>
        <v>0</v>
      </c>
      <c r="AR269" s="3">
        <f>IF(Inputs!$B$27&lt;&gt;"Ready","PENDING INPUTS",IF(A269&lt;=Inputs!$B$6,ROUND(AQ269*Inputs!C18/12,2),0))</f>
        <v>0</v>
      </c>
      <c r="AS269" s="3">
        <f>IF(Inputs!$B$27&lt;&gt;"Ready","PENDING INPUTS",IF(AND(A269&lt;=Inputs!$B$6,AQ269&gt;0),Inputs!G18,0))</f>
        <v>0</v>
      </c>
      <c r="AT269" s="3">
        <f>IF(Inputs!$B$27&lt;&gt;"Ready","PENDING INPUTS",IF(A269&gt;Inputs!$B$6,0,MIN((AQ269+AR269+AS269),IF(Inputs!H18=1,Inputs!D18,MAX(Inputs!F18,ROUND(AQ269*Inputs!E18+AR269+AS269,2))))))</f>
        <v>0</v>
      </c>
      <c r="AU269">
        <f>IF(Inputs!$B$27&lt;&gt;"Ready","PENDING INPUTS",IF(AQ269&lt;=0,99,1+IF(AND(K269&gt;0,OR(Inputs!C14&gt;Inputs!C18,AND(Inputs!C14=Inputs!C18,0&lt;4))),1,0)+IF(AND(S269&gt;0,OR(Inputs!C15&gt;Inputs!C18,AND(Inputs!C15=Inputs!C18,1&lt;4))),1,0)+IF(AND(AA269&gt;0,OR(Inputs!C16&gt;Inputs!C18,AND(Inputs!C16=Inputs!C18,2&lt;4))),1,0)+IF(AND(AI269&gt;0,OR(Inputs!C17&gt;Inputs!C18,AND(Inputs!C17=Inputs!C18,3&lt;4))),1,0)+IF(AND(AY269&gt;0,OR(Inputs!C19&gt;Inputs!C18,AND(Inputs!C19=Inputs!C18,5&lt;4))),1,0)+IF(AND(BG269&gt;0,OR(Inputs!C20&gt;Inputs!C18,AND(Inputs!C20=Inputs!C18,6&lt;4))),1,0)+IF(AND(BO269&gt;0,OR(Inputs!C21&gt;Inputs!C18,AND(Inputs!C21=Inputs!C18,7&lt;4))),1,0)+IF(AND(BW269&gt;0,OR(Inputs!C22&gt;Inputs!C18,AND(Inputs!C22=Inputs!C18,8&lt;4))),1,0)+IF(AND(CE269&gt;0,OR(Inputs!C23&gt;Inputs!C18,AND(Inputs!C23=Inputs!C18,9&lt;4))),1,0)))</f>
        <v>99</v>
      </c>
      <c r="AV269" s="3">
        <f>IF(Inputs!$B$27&lt;&gt;"Ready","PENDING INPUTS",IF(A269&gt;Inputs!$B$6,0,MIN(MAX(0,(AQ269+AR269+AS269)-AT269),MAX(0,C269-D269-(IF(O269&lt;AU269,K269+L269+M269-N269,0)+IF(W269&lt;AU269,S269+T269+U269-V269,0)+IF(AE269&lt;AU269,AA269+AB269+AC269-AD269,0)+IF(AM269&lt;AU269,AI269+AJ269+AK269-AL269,0)+IF(AU269&lt;AU269,AQ269+AR269+AS269-AT269,0)+IF(BC269&lt;AU269,AY269+AZ269+BA269-BB269,0)+IF(BK269&lt;AU269,BG269+BH269+BI269-BJ269,0)+IF(BS269&lt;AU269,BO269+BP269+BQ269-BR269,0)+IF(CA269&lt;AU269,BW269+BX269+BY269-BZ269,0)+IF(CI269&lt;AU269,CE269+CF269+CG269-CH269,0))))))</f>
        <v>0</v>
      </c>
      <c r="AW269" s="3">
        <f>IF(Inputs!$B$27&lt;&gt;"Ready","PENDING INPUTS",MIN((AQ269+AR269+AS269),IF(D269&gt;C269,IF(D269=0,0,AT269*C269/D269),AT269+AV269)))</f>
        <v>0</v>
      </c>
      <c r="AX269" s="3">
        <f>IF(Inputs!$B$27&lt;&gt;"Ready","PENDING INPUTS",MAX(0,(AQ269+AR269+AS269)-AW269))</f>
        <v>0</v>
      </c>
      <c r="AY269" s="3">
        <f>IF(Inputs!$B$27&lt;&gt;"Ready","PENDING INPUTS",BF268)</f>
        <v>0</v>
      </c>
      <c r="AZ269" s="3">
        <f>IF(Inputs!$B$27&lt;&gt;"Ready","PENDING INPUTS",IF(A269&lt;=Inputs!$B$6,ROUND(AY269*Inputs!C19/12,2),0))</f>
        <v>0</v>
      </c>
      <c r="BA269" s="3">
        <f>IF(Inputs!$B$27&lt;&gt;"Ready","PENDING INPUTS",IF(AND(A269&lt;=Inputs!$B$6,AY269&gt;0),Inputs!G19,0))</f>
        <v>0</v>
      </c>
      <c r="BB269" s="3">
        <f>IF(Inputs!$B$27&lt;&gt;"Ready","PENDING INPUTS",IF(A269&gt;Inputs!$B$6,0,MIN((AY269+AZ269+BA269),IF(Inputs!H19=1,Inputs!D19,MAX(Inputs!F19,ROUND(AY269*Inputs!E19+AZ269+BA269,2))))))</f>
        <v>0</v>
      </c>
      <c r="BC269">
        <f>IF(Inputs!$B$27&lt;&gt;"Ready","PENDING INPUTS",IF(AY269&lt;=0,99,1+IF(AND(K269&gt;0,OR(Inputs!C14&gt;Inputs!C19,AND(Inputs!C14=Inputs!C19,0&lt;5))),1,0)+IF(AND(S269&gt;0,OR(Inputs!C15&gt;Inputs!C19,AND(Inputs!C15=Inputs!C19,1&lt;5))),1,0)+IF(AND(AA269&gt;0,OR(Inputs!C16&gt;Inputs!C19,AND(Inputs!C16=Inputs!C19,2&lt;5))),1,0)+IF(AND(AI269&gt;0,OR(Inputs!C17&gt;Inputs!C19,AND(Inputs!C17=Inputs!C19,3&lt;5))),1,0)+IF(AND(AQ269&gt;0,OR(Inputs!C18&gt;Inputs!C19,AND(Inputs!C18=Inputs!C19,4&lt;5))),1,0)+IF(AND(BG269&gt;0,OR(Inputs!C20&gt;Inputs!C19,AND(Inputs!C20=Inputs!C19,6&lt;5))),1,0)+IF(AND(BO269&gt;0,OR(Inputs!C21&gt;Inputs!C19,AND(Inputs!C21=Inputs!C19,7&lt;5))),1,0)+IF(AND(BW269&gt;0,OR(Inputs!C22&gt;Inputs!C19,AND(Inputs!C22=Inputs!C19,8&lt;5))),1,0)+IF(AND(CE269&gt;0,OR(Inputs!C23&gt;Inputs!C19,AND(Inputs!C23=Inputs!C19,9&lt;5))),1,0)))</f>
        <v>99</v>
      </c>
      <c r="BD269" s="3">
        <f>IF(Inputs!$B$27&lt;&gt;"Ready","PENDING INPUTS",IF(A269&gt;Inputs!$B$6,0,MIN(MAX(0,(AY269+AZ269+BA269)-BB269),MAX(0,C269-D269-(IF(O269&lt;BC269,K269+L269+M269-N269,0)+IF(W269&lt;BC269,S269+T269+U269-V269,0)+IF(AE269&lt;BC269,AA269+AB269+AC269-AD269,0)+IF(AM269&lt;BC269,AI269+AJ269+AK269-AL269,0)+IF(AU269&lt;BC269,AQ269+AR269+AS269-AT269,0)+IF(BC269&lt;BC269,AY269+AZ269+BA269-BB269,0)+IF(BK269&lt;BC269,BG269+BH269+BI269-BJ269,0)+IF(BS269&lt;BC269,BO269+BP269+BQ269-BR269,0)+IF(CA269&lt;BC269,BW269+BX269+BY269-BZ269,0)+IF(CI269&lt;BC269,CE269+CF269+CG269-CH269,0))))))</f>
        <v>0</v>
      </c>
      <c r="BE269" s="3">
        <f>IF(Inputs!$B$27&lt;&gt;"Ready","PENDING INPUTS",MIN((AY269+AZ269+BA269),IF(D269&gt;C269,IF(D269=0,0,BB269*C269/D269),BB269+BD269)))</f>
        <v>0</v>
      </c>
      <c r="BF269" s="3">
        <f>IF(Inputs!$B$27&lt;&gt;"Ready","PENDING INPUTS",MAX(0,(AY269+AZ269+BA269)-BE269))</f>
        <v>0</v>
      </c>
      <c r="BG269" s="3">
        <f>IF(Inputs!$B$27&lt;&gt;"Ready","PENDING INPUTS",BN268)</f>
        <v>0</v>
      </c>
      <c r="BH269" s="3">
        <f>IF(Inputs!$B$27&lt;&gt;"Ready","PENDING INPUTS",IF(A269&lt;=Inputs!$B$6,ROUND(BG269*Inputs!C20/12,2),0))</f>
        <v>0</v>
      </c>
      <c r="BI269" s="3">
        <f>IF(Inputs!$B$27&lt;&gt;"Ready","PENDING INPUTS",IF(AND(A269&lt;=Inputs!$B$6,BG269&gt;0),Inputs!G20,0))</f>
        <v>0</v>
      </c>
      <c r="BJ269" s="3">
        <f>IF(Inputs!$B$27&lt;&gt;"Ready","PENDING INPUTS",IF(A269&gt;Inputs!$B$6,0,MIN((BG269+BH269+BI269),IF(Inputs!H20=1,Inputs!D20,MAX(Inputs!F20,ROUND(BG269*Inputs!E20+BH269+BI269,2))))))</f>
        <v>0</v>
      </c>
      <c r="BK269">
        <f>IF(Inputs!$B$27&lt;&gt;"Ready","PENDING INPUTS",IF(BG269&lt;=0,99,1+IF(AND(K269&gt;0,OR(Inputs!C14&gt;Inputs!C20,AND(Inputs!C14=Inputs!C20,0&lt;6))),1,0)+IF(AND(S269&gt;0,OR(Inputs!C15&gt;Inputs!C20,AND(Inputs!C15=Inputs!C20,1&lt;6))),1,0)+IF(AND(AA269&gt;0,OR(Inputs!C16&gt;Inputs!C20,AND(Inputs!C16=Inputs!C20,2&lt;6))),1,0)+IF(AND(AI269&gt;0,OR(Inputs!C17&gt;Inputs!C20,AND(Inputs!C17=Inputs!C20,3&lt;6))),1,0)+IF(AND(AQ269&gt;0,OR(Inputs!C18&gt;Inputs!C20,AND(Inputs!C18=Inputs!C20,4&lt;6))),1,0)+IF(AND(AY269&gt;0,OR(Inputs!C19&gt;Inputs!C20,AND(Inputs!C19=Inputs!C20,5&lt;6))),1,0)+IF(AND(BO269&gt;0,OR(Inputs!C21&gt;Inputs!C20,AND(Inputs!C21=Inputs!C20,7&lt;6))),1,0)+IF(AND(BW269&gt;0,OR(Inputs!C22&gt;Inputs!C20,AND(Inputs!C22=Inputs!C20,8&lt;6))),1,0)+IF(AND(CE269&gt;0,OR(Inputs!C23&gt;Inputs!C20,AND(Inputs!C23=Inputs!C20,9&lt;6))),1,0)))</f>
        <v>99</v>
      </c>
      <c r="BL269" s="3">
        <f>IF(Inputs!$B$27&lt;&gt;"Ready","PENDING INPUTS",IF(A269&gt;Inputs!$B$6,0,MIN(MAX(0,(BG269+BH269+BI269)-BJ269),MAX(0,C269-D269-(IF(O269&lt;BK269,K269+L269+M269-N269,0)+IF(W269&lt;BK269,S269+T269+U269-V269,0)+IF(AE269&lt;BK269,AA269+AB269+AC269-AD269,0)+IF(AM269&lt;BK269,AI269+AJ269+AK269-AL269,0)+IF(AU269&lt;BK269,AQ269+AR269+AS269-AT269,0)+IF(BC269&lt;BK269,AY269+AZ269+BA269-BB269,0)+IF(BK269&lt;BK269,BG269+BH269+BI269-BJ269,0)+IF(BS269&lt;BK269,BO269+BP269+BQ269-BR269,0)+IF(CA269&lt;BK269,BW269+BX269+BY269-BZ269,0)+IF(CI269&lt;BK269,CE269+CF269+CG269-CH269,0))))))</f>
        <v>0</v>
      </c>
      <c r="BM269" s="3">
        <f>IF(Inputs!$B$27&lt;&gt;"Ready","PENDING INPUTS",MIN((BG269+BH269+BI269),IF(D269&gt;C269,IF(D269=0,0,BJ269*C269/D269),BJ269+BL269)))</f>
        <v>0</v>
      </c>
      <c r="BN269" s="3">
        <f>IF(Inputs!$B$27&lt;&gt;"Ready","PENDING INPUTS",MAX(0,(BG269+BH269+BI269)-BM269))</f>
        <v>0</v>
      </c>
      <c r="BO269" s="3">
        <f>IF(Inputs!$B$27&lt;&gt;"Ready","PENDING INPUTS",BV268)</f>
        <v>0</v>
      </c>
      <c r="BP269" s="3">
        <f>IF(Inputs!$B$27&lt;&gt;"Ready","PENDING INPUTS",IF(A269&lt;=Inputs!$B$6,ROUND(BO269*Inputs!C21/12,2),0))</f>
        <v>0</v>
      </c>
      <c r="BQ269" s="3">
        <f>IF(Inputs!$B$27&lt;&gt;"Ready","PENDING INPUTS",IF(AND(A269&lt;=Inputs!$B$6,BO269&gt;0),Inputs!G21,0))</f>
        <v>0</v>
      </c>
      <c r="BR269" s="3">
        <f>IF(Inputs!$B$27&lt;&gt;"Ready","PENDING INPUTS",IF(A269&gt;Inputs!$B$6,0,MIN((BO269+BP269+BQ269),IF(Inputs!H21=1,Inputs!D21,MAX(Inputs!F21,ROUND(BO269*Inputs!E21+BP269+BQ269,2))))))</f>
        <v>0</v>
      </c>
      <c r="BS269">
        <f>IF(Inputs!$B$27&lt;&gt;"Ready","PENDING INPUTS",IF(BO269&lt;=0,99,1+IF(AND(K269&gt;0,OR(Inputs!C14&gt;Inputs!C21,AND(Inputs!C14=Inputs!C21,0&lt;7))),1,0)+IF(AND(S269&gt;0,OR(Inputs!C15&gt;Inputs!C21,AND(Inputs!C15=Inputs!C21,1&lt;7))),1,0)+IF(AND(AA269&gt;0,OR(Inputs!C16&gt;Inputs!C21,AND(Inputs!C16=Inputs!C21,2&lt;7))),1,0)+IF(AND(AI269&gt;0,OR(Inputs!C17&gt;Inputs!C21,AND(Inputs!C17=Inputs!C21,3&lt;7))),1,0)+IF(AND(AQ269&gt;0,OR(Inputs!C18&gt;Inputs!C21,AND(Inputs!C18=Inputs!C21,4&lt;7))),1,0)+IF(AND(AY269&gt;0,OR(Inputs!C19&gt;Inputs!C21,AND(Inputs!C19=Inputs!C21,5&lt;7))),1,0)+IF(AND(BG269&gt;0,OR(Inputs!C20&gt;Inputs!C21,AND(Inputs!C20=Inputs!C21,6&lt;7))),1,0)+IF(AND(BW269&gt;0,OR(Inputs!C22&gt;Inputs!C21,AND(Inputs!C22=Inputs!C21,8&lt;7))),1,0)+IF(AND(CE269&gt;0,OR(Inputs!C23&gt;Inputs!C21,AND(Inputs!C23=Inputs!C21,9&lt;7))),1,0)))</f>
        <v>99</v>
      </c>
      <c r="BT269" s="3">
        <f>IF(Inputs!$B$27&lt;&gt;"Ready","PENDING INPUTS",IF(A269&gt;Inputs!$B$6,0,MIN(MAX(0,(BO269+BP269+BQ269)-BR269),MAX(0,C269-D269-(IF(O269&lt;BS269,K269+L269+M269-N269,0)+IF(W269&lt;BS269,S269+T269+U269-V269,0)+IF(AE269&lt;BS269,AA269+AB269+AC269-AD269,0)+IF(AM269&lt;BS269,AI269+AJ269+AK269-AL269,0)+IF(AU269&lt;BS269,AQ269+AR269+AS269-AT269,0)+IF(BC269&lt;BS269,AY269+AZ269+BA269-BB269,0)+IF(BK269&lt;BS269,BG269+BH269+BI269-BJ269,0)+IF(BS269&lt;BS269,BO269+BP269+BQ269-BR269,0)+IF(CA269&lt;BS269,BW269+BX269+BY269-BZ269,0)+IF(CI269&lt;BS269,CE269+CF269+CG269-CH269,0))))))</f>
        <v>0</v>
      </c>
      <c r="BU269" s="3">
        <f>IF(Inputs!$B$27&lt;&gt;"Ready","PENDING INPUTS",MIN((BO269+BP269+BQ269),IF(D269&gt;C269,IF(D269=0,0,BR269*C269/D269),BR269+BT269)))</f>
        <v>0</v>
      </c>
      <c r="BV269" s="3">
        <f>IF(Inputs!$B$27&lt;&gt;"Ready","PENDING INPUTS",MAX(0,(BO269+BP269+BQ269)-BU269))</f>
        <v>0</v>
      </c>
      <c r="BW269" s="3">
        <f>IF(Inputs!$B$27&lt;&gt;"Ready","PENDING INPUTS",CD268)</f>
        <v>0</v>
      </c>
      <c r="BX269" s="3">
        <f>IF(Inputs!$B$27&lt;&gt;"Ready","PENDING INPUTS",IF(A269&lt;=Inputs!$B$6,ROUND(BW269*Inputs!C22/12,2),0))</f>
        <v>0</v>
      </c>
      <c r="BY269" s="3">
        <f>IF(Inputs!$B$27&lt;&gt;"Ready","PENDING INPUTS",IF(AND(A269&lt;=Inputs!$B$6,BW269&gt;0),Inputs!G22,0))</f>
        <v>0</v>
      </c>
      <c r="BZ269" s="3">
        <f>IF(Inputs!$B$27&lt;&gt;"Ready","PENDING INPUTS",IF(A269&gt;Inputs!$B$6,0,MIN((BW269+BX269+BY269),IF(Inputs!H22=1,Inputs!D22,MAX(Inputs!F22,ROUND(BW269*Inputs!E22+BX269+BY269,2))))))</f>
        <v>0</v>
      </c>
      <c r="CA269">
        <f>IF(Inputs!$B$27&lt;&gt;"Ready","PENDING INPUTS",IF(BW269&lt;=0,99,1+IF(AND(K269&gt;0,OR(Inputs!C14&gt;Inputs!C22,AND(Inputs!C14=Inputs!C22,0&lt;8))),1,0)+IF(AND(S269&gt;0,OR(Inputs!C15&gt;Inputs!C22,AND(Inputs!C15=Inputs!C22,1&lt;8))),1,0)+IF(AND(AA269&gt;0,OR(Inputs!C16&gt;Inputs!C22,AND(Inputs!C16=Inputs!C22,2&lt;8))),1,0)+IF(AND(AI269&gt;0,OR(Inputs!C17&gt;Inputs!C22,AND(Inputs!C17=Inputs!C22,3&lt;8))),1,0)+IF(AND(AQ269&gt;0,OR(Inputs!C18&gt;Inputs!C22,AND(Inputs!C18=Inputs!C22,4&lt;8))),1,0)+IF(AND(AY269&gt;0,OR(Inputs!C19&gt;Inputs!C22,AND(Inputs!C19=Inputs!C22,5&lt;8))),1,0)+IF(AND(BG269&gt;0,OR(Inputs!C20&gt;Inputs!C22,AND(Inputs!C20=Inputs!C22,6&lt;8))),1,0)+IF(AND(BO269&gt;0,OR(Inputs!C21&gt;Inputs!C22,AND(Inputs!C21=Inputs!C22,7&lt;8))),1,0)+IF(AND(CE269&gt;0,OR(Inputs!C23&gt;Inputs!C22,AND(Inputs!C23=Inputs!C22,9&lt;8))),1,0)))</f>
        <v>99</v>
      </c>
      <c r="CB269" s="3">
        <f>IF(Inputs!$B$27&lt;&gt;"Ready","PENDING INPUTS",IF(A269&gt;Inputs!$B$6,0,MIN(MAX(0,(BW269+BX269+BY269)-BZ269),MAX(0,C269-D269-(IF(O269&lt;CA269,K269+L269+M269-N269,0)+IF(W269&lt;CA269,S269+T269+U269-V269,0)+IF(AE269&lt;CA269,AA269+AB269+AC269-AD269,0)+IF(AM269&lt;CA269,AI269+AJ269+AK269-AL269,0)+IF(AU269&lt;CA269,AQ269+AR269+AS269-AT269,0)+IF(BC269&lt;CA269,AY269+AZ269+BA269-BB269,0)+IF(BK269&lt;CA269,BG269+BH269+BI269-BJ269,0)+IF(BS269&lt;CA269,BO269+BP269+BQ269-BR269,0)+IF(CA269&lt;CA269,BW269+BX269+BY269-BZ269,0)+IF(CI269&lt;CA269,CE269+CF269+CG269-CH269,0))))))</f>
        <v>0</v>
      </c>
      <c r="CC269" s="3">
        <f>IF(Inputs!$B$27&lt;&gt;"Ready","PENDING INPUTS",MIN((BW269+BX269+BY269),IF(D269&gt;C269,IF(D269=0,0,BZ269*C269/D269),BZ269+CB269)))</f>
        <v>0</v>
      </c>
      <c r="CD269" s="3">
        <f>IF(Inputs!$B$27&lt;&gt;"Ready","PENDING INPUTS",MAX(0,(BW269+BX269+BY269)-CC269))</f>
        <v>0</v>
      </c>
      <c r="CE269" s="3">
        <f>IF(Inputs!$B$27&lt;&gt;"Ready","PENDING INPUTS",CL268)</f>
        <v>0</v>
      </c>
      <c r="CF269" s="3">
        <f>IF(Inputs!$B$27&lt;&gt;"Ready","PENDING INPUTS",IF(A269&lt;=Inputs!$B$6,ROUND(CE269*Inputs!C23/12,2),0))</f>
        <v>0</v>
      </c>
      <c r="CG269" s="3">
        <f>IF(Inputs!$B$27&lt;&gt;"Ready","PENDING INPUTS",IF(AND(A269&lt;=Inputs!$B$6,CE269&gt;0),Inputs!G23,0))</f>
        <v>0</v>
      </c>
      <c r="CH269" s="3">
        <f>IF(Inputs!$B$27&lt;&gt;"Ready","PENDING INPUTS",IF(A269&gt;Inputs!$B$6,0,MIN((CE269+CF269+CG269),IF(Inputs!H23=1,Inputs!D23,MAX(Inputs!F23,ROUND(CE269*Inputs!E23+CF269+CG269,2))))))</f>
        <v>0</v>
      </c>
      <c r="CI269">
        <f>IF(Inputs!$B$27&lt;&gt;"Ready","PENDING INPUTS",IF(CE269&lt;=0,99,1+IF(AND(K269&gt;0,OR(Inputs!C14&gt;Inputs!C23,AND(Inputs!C14=Inputs!C23,0&lt;9))),1,0)+IF(AND(S269&gt;0,OR(Inputs!C15&gt;Inputs!C23,AND(Inputs!C15=Inputs!C23,1&lt;9))),1,0)+IF(AND(AA269&gt;0,OR(Inputs!C16&gt;Inputs!C23,AND(Inputs!C16=Inputs!C23,2&lt;9))),1,0)+IF(AND(AI269&gt;0,OR(Inputs!C17&gt;Inputs!C23,AND(Inputs!C17=Inputs!C23,3&lt;9))),1,0)+IF(AND(AQ269&gt;0,OR(Inputs!C18&gt;Inputs!C23,AND(Inputs!C18=Inputs!C23,4&lt;9))),1,0)+IF(AND(AY269&gt;0,OR(Inputs!C19&gt;Inputs!C23,AND(Inputs!C19=Inputs!C23,5&lt;9))),1,0)+IF(AND(BG269&gt;0,OR(Inputs!C20&gt;Inputs!C23,AND(Inputs!C20=Inputs!C23,6&lt;9))),1,0)+IF(AND(BO269&gt;0,OR(Inputs!C21&gt;Inputs!C23,AND(Inputs!C21=Inputs!C23,7&lt;9))),1,0)+IF(AND(BW269&gt;0,OR(Inputs!C22&gt;Inputs!C23,AND(Inputs!C22=Inputs!C23,8&lt;9))),1,0)))</f>
        <v>99</v>
      </c>
      <c r="CJ269" s="3">
        <f>IF(Inputs!$B$27&lt;&gt;"Ready","PENDING INPUTS",IF(A269&gt;Inputs!$B$6,0,MIN(MAX(0,(CE269+CF269+CG269)-CH269),MAX(0,C269-D269-(IF(O269&lt;CI269,K269+L269+M269-N269,0)+IF(W269&lt;CI269,S269+T269+U269-V269,0)+IF(AE269&lt;CI269,AA269+AB269+AC269-AD269,0)+IF(AM269&lt;CI269,AI269+AJ269+AK269-AL269,0)+IF(AU269&lt;CI269,AQ269+AR269+AS269-AT269,0)+IF(BC269&lt;CI269,AY269+AZ269+BA269-BB269,0)+IF(BK269&lt;CI269,BG269+BH269+BI269-BJ269,0)+IF(BS269&lt;CI269,BO269+BP269+BQ269-BR269,0)+IF(CA269&lt;CI269,BW269+BX269+BY269-BZ269,0)+IF(CI269&lt;CI269,CE269+CF269+CG269-CH269,0))))))</f>
        <v>0</v>
      </c>
      <c r="CK269" s="3">
        <f>IF(Inputs!$B$27&lt;&gt;"Ready","PENDING INPUTS",MIN((CE269+CF269+CG269),IF(D269&gt;C269,IF(D269=0,0,CH269*C269/D269),CH269+CJ269)))</f>
        <v>0</v>
      </c>
      <c r="CL269" s="3">
        <f>IF(Inputs!$B$27&lt;&gt;"Ready","PENDING INPUTS",MAX(0,(CE269+CF269+CG269)-CK269))</f>
        <v>0</v>
      </c>
    </row>
    <row r="270" spans="1:90" ht="27.95" customHeight="1" x14ac:dyDescent="0.25">
      <c r="A270">
        <v>266</v>
      </c>
      <c r="B270" s="13">
        <f>IF(Inputs!$B$27&lt;&gt;"Ready","PENDING INPUTS",EDATE(Inputs!$B$5,A270-1))</f>
        <v>54363</v>
      </c>
      <c r="C270" s="3">
        <f>IF(Inputs!$B$27&lt;&gt;"Ready","PENDING INPUTS",IF(A270&lt;=Inputs!$B$6,MAX(0,Inputs!$B$4+IF(A270=Inputs!$B$7,Inputs!$B$8,0)+IF(A270=Inputs!$B$9,Inputs!$B$10,0)),0))</f>
        <v>0</v>
      </c>
      <c r="D270" s="3">
        <f>IF(Inputs!$B$27&lt;&gt;"Ready","PENDING INPUTS",SUM(N270,V270,AD270,AL270,AT270,BB270,BJ270,BR270,BZ270,CH270))</f>
        <v>0</v>
      </c>
      <c r="E270" s="3">
        <f>IF(Inputs!$B$27&lt;&gt;"Ready","PENDING INPUTS",MAX(0,D270-C270))</f>
        <v>0</v>
      </c>
      <c r="F270" s="3">
        <f>IF(Inputs!$B$27&lt;&gt;"Ready","PENDING INPUTS",SUM(Q270,Y270,AG270,AO270,AW270,BE270,BM270,BU270,CC270,CK270))</f>
        <v>0</v>
      </c>
      <c r="G270" s="3">
        <f>IF(Inputs!$B$27&lt;&gt;"Ready","PENDING INPUTS",SUM(L270,T270,AB270,AJ270,AR270,AZ270,BH270,BP270,BX270,CF270))</f>
        <v>0</v>
      </c>
      <c r="H270" s="3">
        <f>IF(Inputs!$B$27&lt;&gt;"Ready","PENDING INPUTS",SUM(M270,U270,AC270,AK270,AS270,BA270,BI270,BQ270,BY270,CG270))</f>
        <v>0</v>
      </c>
      <c r="I270" s="3">
        <f>IF(Inputs!$B$27&lt;&gt;"Ready","PENDING INPUTS",SUM(R270,Z270,AH270,AP270,AX270,BF270,BN270,BV270,CD270,CL270))</f>
        <v>0</v>
      </c>
      <c r="J270" t="str">
        <f>IF(Inputs!$B$27&lt;&gt;"Ready","PENDING INPUTS",IF(A270&gt;Inputs!$B$6,"Beyond horizon",IF(E270&gt;0.005,"MINIMUM SHORTFALL",IF(I270&lt;0.005,"Paid off","In progress"))))</f>
        <v>Beyond horizon</v>
      </c>
      <c r="K270" s="3">
        <f>IF(Inputs!$B$27&lt;&gt;"Ready","PENDING INPUTS",R269)</f>
        <v>0</v>
      </c>
      <c r="L270" s="3">
        <f>IF(Inputs!$B$27&lt;&gt;"Ready","PENDING INPUTS",IF(A270&lt;=Inputs!$B$6,ROUND(K270*Inputs!C14/12,2),0))</f>
        <v>0</v>
      </c>
      <c r="M270" s="3">
        <f>IF(Inputs!$B$27&lt;&gt;"Ready","PENDING INPUTS",IF(AND(A270&lt;=Inputs!$B$6,K270&gt;0),Inputs!G14,0))</f>
        <v>0</v>
      </c>
      <c r="N270" s="3">
        <f>IF(Inputs!$B$27&lt;&gt;"Ready","PENDING INPUTS",IF(A270&gt;Inputs!$B$6,0,MIN((K270+L270+M270),IF(Inputs!H14=1,Inputs!D14,MAX(Inputs!F14,ROUND(K270*Inputs!E14+L270+M270,2))))))</f>
        <v>0</v>
      </c>
      <c r="O270">
        <f>IF(Inputs!$B$27&lt;&gt;"Ready","PENDING INPUTS",IF(K270&lt;=0,99,1+IF(AND(S270&gt;0,OR(Inputs!C15&gt;Inputs!C14,AND(Inputs!C15=Inputs!C14,1&lt;0))),1,0)+IF(AND(AA270&gt;0,OR(Inputs!C16&gt;Inputs!C14,AND(Inputs!C16=Inputs!C14,2&lt;0))),1,0)+IF(AND(AI270&gt;0,OR(Inputs!C17&gt;Inputs!C14,AND(Inputs!C17=Inputs!C14,3&lt;0))),1,0)+IF(AND(AQ270&gt;0,OR(Inputs!C18&gt;Inputs!C14,AND(Inputs!C18=Inputs!C14,4&lt;0))),1,0)+IF(AND(AY270&gt;0,OR(Inputs!C19&gt;Inputs!C14,AND(Inputs!C19=Inputs!C14,5&lt;0))),1,0)+IF(AND(BG270&gt;0,OR(Inputs!C20&gt;Inputs!C14,AND(Inputs!C20=Inputs!C14,6&lt;0))),1,0)+IF(AND(BO270&gt;0,OR(Inputs!C21&gt;Inputs!C14,AND(Inputs!C21=Inputs!C14,7&lt;0))),1,0)+IF(AND(BW270&gt;0,OR(Inputs!C22&gt;Inputs!C14,AND(Inputs!C22=Inputs!C14,8&lt;0))),1,0)+IF(AND(CE270&gt;0,OR(Inputs!C23&gt;Inputs!C14,AND(Inputs!C23=Inputs!C14,9&lt;0))),1,0)))</f>
        <v>99</v>
      </c>
      <c r="P270" s="3">
        <f>IF(Inputs!$B$27&lt;&gt;"Ready","PENDING INPUTS",IF(A270&gt;Inputs!$B$6,0,MIN(MAX(0,(K270+L270+M270)-N270),MAX(0,C270-D270-(IF(O270&lt;O270,K270+L270+M270-N270,0)+IF(W270&lt;O270,S270+T270+U270-V270,0)+IF(AE270&lt;O270,AA270+AB270+AC270-AD270,0)+IF(AM270&lt;O270,AI270+AJ270+AK270-AL270,0)+IF(AU270&lt;O270,AQ270+AR270+AS270-AT270,0)+IF(BC270&lt;O270,AY270+AZ270+BA270-BB270,0)+IF(BK270&lt;O270,BG270+BH270+BI270-BJ270,0)+IF(BS270&lt;O270,BO270+BP270+BQ270-BR270,0)+IF(CA270&lt;O270,BW270+BX270+BY270-BZ270,0)+IF(CI270&lt;O270,CE270+CF270+CG270-CH270,0))))))</f>
        <v>0</v>
      </c>
      <c r="Q270" s="3">
        <f>IF(Inputs!$B$27&lt;&gt;"Ready","PENDING INPUTS",MIN((K270+L270+M270),IF(D270&gt;C270,IF(D270=0,0,N270*C270/D270),N270+P270)))</f>
        <v>0</v>
      </c>
      <c r="R270" s="3">
        <f>IF(Inputs!$B$27&lt;&gt;"Ready","PENDING INPUTS",MAX(0,(K270+L270+M270)-Q270))</f>
        <v>0</v>
      </c>
      <c r="S270" s="3">
        <f>IF(Inputs!$B$27&lt;&gt;"Ready","PENDING INPUTS",Z269)</f>
        <v>0</v>
      </c>
      <c r="T270" s="3">
        <f>IF(Inputs!$B$27&lt;&gt;"Ready","PENDING INPUTS",IF(A270&lt;=Inputs!$B$6,ROUND(S270*Inputs!C15/12,2),0))</f>
        <v>0</v>
      </c>
      <c r="U270" s="3">
        <f>IF(Inputs!$B$27&lt;&gt;"Ready","PENDING INPUTS",IF(AND(A270&lt;=Inputs!$B$6,S270&gt;0),Inputs!G15,0))</f>
        <v>0</v>
      </c>
      <c r="V270" s="3">
        <f>IF(Inputs!$B$27&lt;&gt;"Ready","PENDING INPUTS",IF(A270&gt;Inputs!$B$6,0,MIN((S270+T270+U270),IF(Inputs!H15=1,Inputs!D15,MAX(Inputs!F15,ROUND(S270*Inputs!E15+T270+U270,2))))))</f>
        <v>0</v>
      </c>
      <c r="W270">
        <f>IF(Inputs!$B$27&lt;&gt;"Ready","PENDING INPUTS",IF(S270&lt;=0,99,1+IF(AND(K270&gt;0,OR(Inputs!C14&gt;Inputs!C15,AND(Inputs!C14=Inputs!C15,0&lt;1))),1,0)+IF(AND(AA270&gt;0,OR(Inputs!C16&gt;Inputs!C15,AND(Inputs!C16=Inputs!C15,2&lt;1))),1,0)+IF(AND(AI270&gt;0,OR(Inputs!C17&gt;Inputs!C15,AND(Inputs!C17=Inputs!C15,3&lt;1))),1,0)+IF(AND(AQ270&gt;0,OR(Inputs!C18&gt;Inputs!C15,AND(Inputs!C18=Inputs!C15,4&lt;1))),1,0)+IF(AND(AY270&gt;0,OR(Inputs!C19&gt;Inputs!C15,AND(Inputs!C19=Inputs!C15,5&lt;1))),1,0)+IF(AND(BG270&gt;0,OR(Inputs!C20&gt;Inputs!C15,AND(Inputs!C20=Inputs!C15,6&lt;1))),1,0)+IF(AND(BO270&gt;0,OR(Inputs!C21&gt;Inputs!C15,AND(Inputs!C21=Inputs!C15,7&lt;1))),1,0)+IF(AND(BW270&gt;0,OR(Inputs!C22&gt;Inputs!C15,AND(Inputs!C22=Inputs!C15,8&lt;1))),1,0)+IF(AND(CE270&gt;0,OR(Inputs!C23&gt;Inputs!C15,AND(Inputs!C23=Inputs!C15,9&lt;1))),1,0)))</f>
        <v>99</v>
      </c>
      <c r="X270" s="3">
        <f>IF(Inputs!$B$27&lt;&gt;"Ready","PENDING INPUTS",IF(A270&gt;Inputs!$B$6,0,MIN(MAX(0,(S270+T270+U270)-V270),MAX(0,C270-D270-(IF(O270&lt;W270,K270+L270+M270-N270,0)+IF(W270&lt;W270,S270+T270+U270-V270,0)+IF(AE270&lt;W270,AA270+AB270+AC270-AD270,0)+IF(AM270&lt;W270,AI270+AJ270+AK270-AL270,0)+IF(AU270&lt;W270,AQ270+AR270+AS270-AT270,0)+IF(BC270&lt;W270,AY270+AZ270+BA270-BB270,0)+IF(BK270&lt;W270,BG270+BH270+BI270-BJ270,0)+IF(BS270&lt;W270,BO270+BP270+BQ270-BR270,0)+IF(CA270&lt;W270,BW270+BX270+BY270-BZ270,0)+IF(CI270&lt;W270,CE270+CF270+CG270-CH270,0))))))</f>
        <v>0</v>
      </c>
      <c r="Y270" s="3">
        <f>IF(Inputs!$B$27&lt;&gt;"Ready","PENDING INPUTS",MIN((S270+T270+U270),IF(D270&gt;C270,IF(D270=0,0,V270*C270/D270),V270+X270)))</f>
        <v>0</v>
      </c>
      <c r="Z270" s="3">
        <f>IF(Inputs!$B$27&lt;&gt;"Ready","PENDING INPUTS",MAX(0,(S270+T270+U270)-Y270))</f>
        <v>0</v>
      </c>
      <c r="AA270" s="3">
        <f>IF(Inputs!$B$27&lt;&gt;"Ready","PENDING INPUTS",AH269)</f>
        <v>0</v>
      </c>
      <c r="AB270" s="3">
        <f>IF(Inputs!$B$27&lt;&gt;"Ready","PENDING INPUTS",IF(A270&lt;=Inputs!$B$6,ROUND(AA270*Inputs!C16/12,2),0))</f>
        <v>0</v>
      </c>
      <c r="AC270" s="3">
        <f>IF(Inputs!$B$27&lt;&gt;"Ready","PENDING INPUTS",IF(AND(A270&lt;=Inputs!$B$6,AA270&gt;0),Inputs!G16,0))</f>
        <v>0</v>
      </c>
      <c r="AD270" s="3">
        <f>IF(Inputs!$B$27&lt;&gt;"Ready","PENDING INPUTS",IF(A270&gt;Inputs!$B$6,0,MIN((AA270+AB270+AC270),IF(Inputs!H16=1,Inputs!D16,MAX(Inputs!F16,ROUND(AA270*Inputs!E16+AB270+AC270,2))))))</f>
        <v>0</v>
      </c>
      <c r="AE270">
        <f>IF(Inputs!$B$27&lt;&gt;"Ready","PENDING INPUTS",IF(AA270&lt;=0,99,1+IF(AND(K270&gt;0,OR(Inputs!C14&gt;Inputs!C16,AND(Inputs!C14=Inputs!C16,0&lt;2))),1,0)+IF(AND(S270&gt;0,OR(Inputs!C15&gt;Inputs!C16,AND(Inputs!C15=Inputs!C16,1&lt;2))),1,0)+IF(AND(AI270&gt;0,OR(Inputs!C17&gt;Inputs!C16,AND(Inputs!C17=Inputs!C16,3&lt;2))),1,0)+IF(AND(AQ270&gt;0,OR(Inputs!C18&gt;Inputs!C16,AND(Inputs!C18=Inputs!C16,4&lt;2))),1,0)+IF(AND(AY270&gt;0,OR(Inputs!C19&gt;Inputs!C16,AND(Inputs!C19=Inputs!C16,5&lt;2))),1,0)+IF(AND(BG270&gt;0,OR(Inputs!C20&gt;Inputs!C16,AND(Inputs!C20=Inputs!C16,6&lt;2))),1,0)+IF(AND(BO270&gt;0,OR(Inputs!C21&gt;Inputs!C16,AND(Inputs!C21=Inputs!C16,7&lt;2))),1,0)+IF(AND(BW270&gt;0,OR(Inputs!C22&gt;Inputs!C16,AND(Inputs!C22=Inputs!C16,8&lt;2))),1,0)+IF(AND(CE270&gt;0,OR(Inputs!C23&gt;Inputs!C16,AND(Inputs!C23=Inputs!C16,9&lt;2))),1,0)))</f>
        <v>99</v>
      </c>
      <c r="AF270" s="3">
        <f>IF(Inputs!$B$27&lt;&gt;"Ready","PENDING INPUTS",IF(A270&gt;Inputs!$B$6,0,MIN(MAX(0,(AA270+AB270+AC270)-AD270),MAX(0,C270-D270-(IF(O270&lt;AE270,K270+L270+M270-N270,0)+IF(W270&lt;AE270,S270+T270+U270-V270,0)+IF(AE270&lt;AE270,AA270+AB270+AC270-AD270,0)+IF(AM270&lt;AE270,AI270+AJ270+AK270-AL270,0)+IF(AU270&lt;AE270,AQ270+AR270+AS270-AT270,0)+IF(BC270&lt;AE270,AY270+AZ270+BA270-BB270,0)+IF(BK270&lt;AE270,BG270+BH270+BI270-BJ270,0)+IF(BS270&lt;AE270,BO270+BP270+BQ270-BR270,0)+IF(CA270&lt;AE270,BW270+BX270+BY270-BZ270,0)+IF(CI270&lt;AE270,CE270+CF270+CG270-CH270,0))))))</f>
        <v>0</v>
      </c>
      <c r="AG270" s="3">
        <f>IF(Inputs!$B$27&lt;&gt;"Ready","PENDING INPUTS",MIN((AA270+AB270+AC270),IF(D270&gt;C270,IF(D270=0,0,AD270*C270/D270),AD270+AF270)))</f>
        <v>0</v>
      </c>
      <c r="AH270" s="3">
        <f>IF(Inputs!$B$27&lt;&gt;"Ready","PENDING INPUTS",MAX(0,(AA270+AB270+AC270)-AG270))</f>
        <v>0</v>
      </c>
      <c r="AI270" s="3">
        <f>IF(Inputs!$B$27&lt;&gt;"Ready","PENDING INPUTS",AP269)</f>
        <v>0</v>
      </c>
      <c r="AJ270" s="3">
        <f>IF(Inputs!$B$27&lt;&gt;"Ready","PENDING INPUTS",IF(A270&lt;=Inputs!$B$6,ROUND(AI270*Inputs!C17/12,2),0))</f>
        <v>0</v>
      </c>
      <c r="AK270" s="3">
        <f>IF(Inputs!$B$27&lt;&gt;"Ready","PENDING INPUTS",IF(AND(A270&lt;=Inputs!$B$6,AI270&gt;0),Inputs!G17,0))</f>
        <v>0</v>
      </c>
      <c r="AL270" s="3">
        <f>IF(Inputs!$B$27&lt;&gt;"Ready","PENDING INPUTS",IF(A270&gt;Inputs!$B$6,0,MIN((AI270+AJ270+AK270),IF(Inputs!H17=1,Inputs!D17,MAX(Inputs!F17,ROUND(AI270*Inputs!E17+AJ270+AK270,2))))))</f>
        <v>0</v>
      </c>
      <c r="AM270">
        <f>IF(Inputs!$B$27&lt;&gt;"Ready","PENDING INPUTS",IF(AI270&lt;=0,99,1+IF(AND(K270&gt;0,OR(Inputs!C14&gt;Inputs!C17,AND(Inputs!C14=Inputs!C17,0&lt;3))),1,0)+IF(AND(S270&gt;0,OR(Inputs!C15&gt;Inputs!C17,AND(Inputs!C15=Inputs!C17,1&lt;3))),1,0)+IF(AND(AA270&gt;0,OR(Inputs!C16&gt;Inputs!C17,AND(Inputs!C16=Inputs!C17,2&lt;3))),1,0)+IF(AND(AQ270&gt;0,OR(Inputs!C18&gt;Inputs!C17,AND(Inputs!C18=Inputs!C17,4&lt;3))),1,0)+IF(AND(AY270&gt;0,OR(Inputs!C19&gt;Inputs!C17,AND(Inputs!C19=Inputs!C17,5&lt;3))),1,0)+IF(AND(BG270&gt;0,OR(Inputs!C20&gt;Inputs!C17,AND(Inputs!C20=Inputs!C17,6&lt;3))),1,0)+IF(AND(BO270&gt;0,OR(Inputs!C21&gt;Inputs!C17,AND(Inputs!C21=Inputs!C17,7&lt;3))),1,0)+IF(AND(BW270&gt;0,OR(Inputs!C22&gt;Inputs!C17,AND(Inputs!C22=Inputs!C17,8&lt;3))),1,0)+IF(AND(CE270&gt;0,OR(Inputs!C23&gt;Inputs!C17,AND(Inputs!C23=Inputs!C17,9&lt;3))),1,0)))</f>
        <v>99</v>
      </c>
      <c r="AN270" s="3">
        <f>IF(Inputs!$B$27&lt;&gt;"Ready","PENDING INPUTS",IF(A270&gt;Inputs!$B$6,0,MIN(MAX(0,(AI270+AJ270+AK270)-AL270),MAX(0,C270-D270-(IF(O270&lt;AM270,K270+L270+M270-N270,0)+IF(W270&lt;AM270,S270+T270+U270-V270,0)+IF(AE270&lt;AM270,AA270+AB270+AC270-AD270,0)+IF(AM270&lt;AM270,AI270+AJ270+AK270-AL270,0)+IF(AU270&lt;AM270,AQ270+AR270+AS270-AT270,0)+IF(BC270&lt;AM270,AY270+AZ270+BA270-BB270,0)+IF(BK270&lt;AM270,BG270+BH270+BI270-BJ270,0)+IF(BS270&lt;AM270,BO270+BP270+BQ270-BR270,0)+IF(CA270&lt;AM270,BW270+BX270+BY270-BZ270,0)+IF(CI270&lt;AM270,CE270+CF270+CG270-CH270,0))))))</f>
        <v>0</v>
      </c>
      <c r="AO270" s="3">
        <f>IF(Inputs!$B$27&lt;&gt;"Ready","PENDING INPUTS",MIN((AI270+AJ270+AK270),IF(D270&gt;C270,IF(D270=0,0,AL270*C270/D270),AL270+AN270)))</f>
        <v>0</v>
      </c>
      <c r="AP270" s="3">
        <f>IF(Inputs!$B$27&lt;&gt;"Ready","PENDING INPUTS",MAX(0,(AI270+AJ270+AK270)-AO270))</f>
        <v>0</v>
      </c>
      <c r="AQ270" s="3">
        <f>IF(Inputs!$B$27&lt;&gt;"Ready","PENDING INPUTS",AX269)</f>
        <v>0</v>
      </c>
      <c r="AR270" s="3">
        <f>IF(Inputs!$B$27&lt;&gt;"Ready","PENDING INPUTS",IF(A270&lt;=Inputs!$B$6,ROUND(AQ270*Inputs!C18/12,2),0))</f>
        <v>0</v>
      </c>
      <c r="AS270" s="3">
        <f>IF(Inputs!$B$27&lt;&gt;"Ready","PENDING INPUTS",IF(AND(A270&lt;=Inputs!$B$6,AQ270&gt;0),Inputs!G18,0))</f>
        <v>0</v>
      </c>
      <c r="AT270" s="3">
        <f>IF(Inputs!$B$27&lt;&gt;"Ready","PENDING INPUTS",IF(A270&gt;Inputs!$B$6,0,MIN((AQ270+AR270+AS270),IF(Inputs!H18=1,Inputs!D18,MAX(Inputs!F18,ROUND(AQ270*Inputs!E18+AR270+AS270,2))))))</f>
        <v>0</v>
      </c>
      <c r="AU270">
        <f>IF(Inputs!$B$27&lt;&gt;"Ready","PENDING INPUTS",IF(AQ270&lt;=0,99,1+IF(AND(K270&gt;0,OR(Inputs!C14&gt;Inputs!C18,AND(Inputs!C14=Inputs!C18,0&lt;4))),1,0)+IF(AND(S270&gt;0,OR(Inputs!C15&gt;Inputs!C18,AND(Inputs!C15=Inputs!C18,1&lt;4))),1,0)+IF(AND(AA270&gt;0,OR(Inputs!C16&gt;Inputs!C18,AND(Inputs!C16=Inputs!C18,2&lt;4))),1,0)+IF(AND(AI270&gt;0,OR(Inputs!C17&gt;Inputs!C18,AND(Inputs!C17=Inputs!C18,3&lt;4))),1,0)+IF(AND(AY270&gt;0,OR(Inputs!C19&gt;Inputs!C18,AND(Inputs!C19=Inputs!C18,5&lt;4))),1,0)+IF(AND(BG270&gt;0,OR(Inputs!C20&gt;Inputs!C18,AND(Inputs!C20=Inputs!C18,6&lt;4))),1,0)+IF(AND(BO270&gt;0,OR(Inputs!C21&gt;Inputs!C18,AND(Inputs!C21=Inputs!C18,7&lt;4))),1,0)+IF(AND(BW270&gt;0,OR(Inputs!C22&gt;Inputs!C18,AND(Inputs!C22=Inputs!C18,8&lt;4))),1,0)+IF(AND(CE270&gt;0,OR(Inputs!C23&gt;Inputs!C18,AND(Inputs!C23=Inputs!C18,9&lt;4))),1,0)))</f>
        <v>99</v>
      </c>
      <c r="AV270" s="3">
        <f>IF(Inputs!$B$27&lt;&gt;"Ready","PENDING INPUTS",IF(A270&gt;Inputs!$B$6,0,MIN(MAX(0,(AQ270+AR270+AS270)-AT270),MAX(0,C270-D270-(IF(O270&lt;AU270,K270+L270+M270-N270,0)+IF(W270&lt;AU270,S270+T270+U270-V270,0)+IF(AE270&lt;AU270,AA270+AB270+AC270-AD270,0)+IF(AM270&lt;AU270,AI270+AJ270+AK270-AL270,0)+IF(AU270&lt;AU270,AQ270+AR270+AS270-AT270,0)+IF(BC270&lt;AU270,AY270+AZ270+BA270-BB270,0)+IF(BK270&lt;AU270,BG270+BH270+BI270-BJ270,0)+IF(BS270&lt;AU270,BO270+BP270+BQ270-BR270,0)+IF(CA270&lt;AU270,BW270+BX270+BY270-BZ270,0)+IF(CI270&lt;AU270,CE270+CF270+CG270-CH270,0))))))</f>
        <v>0</v>
      </c>
      <c r="AW270" s="3">
        <f>IF(Inputs!$B$27&lt;&gt;"Ready","PENDING INPUTS",MIN((AQ270+AR270+AS270),IF(D270&gt;C270,IF(D270=0,0,AT270*C270/D270),AT270+AV270)))</f>
        <v>0</v>
      </c>
      <c r="AX270" s="3">
        <f>IF(Inputs!$B$27&lt;&gt;"Ready","PENDING INPUTS",MAX(0,(AQ270+AR270+AS270)-AW270))</f>
        <v>0</v>
      </c>
      <c r="AY270" s="3">
        <f>IF(Inputs!$B$27&lt;&gt;"Ready","PENDING INPUTS",BF269)</f>
        <v>0</v>
      </c>
      <c r="AZ270" s="3">
        <f>IF(Inputs!$B$27&lt;&gt;"Ready","PENDING INPUTS",IF(A270&lt;=Inputs!$B$6,ROUND(AY270*Inputs!C19/12,2),0))</f>
        <v>0</v>
      </c>
      <c r="BA270" s="3">
        <f>IF(Inputs!$B$27&lt;&gt;"Ready","PENDING INPUTS",IF(AND(A270&lt;=Inputs!$B$6,AY270&gt;0),Inputs!G19,0))</f>
        <v>0</v>
      </c>
      <c r="BB270" s="3">
        <f>IF(Inputs!$B$27&lt;&gt;"Ready","PENDING INPUTS",IF(A270&gt;Inputs!$B$6,0,MIN((AY270+AZ270+BA270),IF(Inputs!H19=1,Inputs!D19,MAX(Inputs!F19,ROUND(AY270*Inputs!E19+AZ270+BA270,2))))))</f>
        <v>0</v>
      </c>
      <c r="BC270">
        <f>IF(Inputs!$B$27&lt;&gt;"Ready","PENDING INPUTS",IF(AY270&lt;=0,99,1+IF(AND(K270&gt;0,OR(Inputs!C14&gt;Inputs!C19,AND(Inputs!C14=Inputs!C19,0&lt;5))),1,0)+IF(AND(S270&gt;0,OR(Inputs!C15&gt;Inputs!C19,AND(Inputs!C15=Inputs!C19,1&lt;5))),1,0)+IF(AND(AA270&gt;0,OR(Inputs!C16&gt;Inputs!C19,AND(Inputs!C16=Inputs!C19,2&lt;5))),1,0)+IF(AND(AI270&gt;0,OR(Inputs!C17&gt;Inputs!C19,AND(Inputs!C17=Inputs!C19,3&lt;5))),1,0)+IF(AND(AQ270&gt;0,OR(Inputs!C18&gt;Inputs!C19,AND(Inputs!C18=Inputs!C19,4&lt;5))),1,0)+IF(AND(BG270&gt;0,OR(Inputs!C20&gt;Inputs!C19,AND(Inputs!C20=Inputs!C19,6&lt;5))),1,0)+IF(AND(BO270&gt;0,OR(Inputs!C21&gt;Inputs!C19,AND(Inputs!C21=Inputs!C19,7&lt;5))),1,0)+IF(AND(BW270&gt;0,OR(Inputs!C22&gt;Inputs!C19,AND(Inputs!C22=Inputs!C19,8&lt;5))),1,0)+IF(AND(CE270&gt;0,OR(Inputs!C23&gt;Inputs!C19,AND(Inputs!C23=Inputs!C19,9&lt;5))),1,0)))</f>
        <v>99</v>
      </c>
      <c r="BD270" s="3">
        <f>IF(Inputs!$B$27&lt;&gt;"Ready","PENDING INPUTS",IF(A270&gt;Inputs!$B$6,0,MIN(MAX(0,(AY270+AZ270+BA270)-BB270),MAX(0,C270-D270-(IF(O270&lt;BC270,K270+L270+M270-N270,0)+IF(W270&lt;BC270,S270+T270+U270-V270,0)+IF(AE270&lt;BC270,AA270+AB270+AC270-AD270,0)+IF(AM270&lt;BC270,AI270+AJ270+AK270-AL270,0)+IF(AU270&lt;BC270,AQ270+AR270+AS270-AT270,0)+IF(BC270&lt;BC270,AY270+AZ270+BA270-BB270,0)+IF(BK270&lt;BC270,BG270+BH270+BI270-BJ270,0)+IF(BS270&lt;BC270,BO270+BP270+BQ270-BR270,0)+IF(CA270&lt;BC270,BW270+BX270+BY270-BZ270,0)+IF(CI270&lt;BC270,CE270+CF270+CG270-CH270,0))))))</f>
        <v>0</v>
      </c>
      <c r="BE270" s="3">
        <f>IF(Inputs!$B$27&lt;&gt;"Ready","PENDING INPUTS",MIN((AY270+AZ270+BA270),IF(D270&gt;C270,IF(D270=0,0,BB270*C270/D270),BB270+BD270)))</f>
        <v>0</v>
      </c>
      <c r="BF270" s="3">
        <f>IF(Inputs!$B$27&lt;&gt;"Ready","PENDING INPUTS",MAX(0,(AY270+AZ270+BA270)-BE270))</f>
        <v>0</v>
      </c>
      <c r="BG270" s="3">
        <f>IF(Inputs!$B$27&lt;&gt;"Ready","PENDING INPUTS",BN269)</f>
        <v>0</v>
      </c>
      <c r="BH270" s="3">
        <f>IF(Inputs!$B$27&lt;&gt;"Ready","PENDING INPUTS",IF(A270&lt;=Inputs!$B$6,ROUND(BG270*Inputs!C20/12,2),0))</f>
        <v>0</v>
      </c>
      <c r="BI270" s="3">
        <f>IF(Inputs!$B$27&lt;&gt;"Ready","PENDING INPUTS",IF(AND(A270&lt;=Inputs!$B$6,BG270&gt;0),Inputs!G20,0))</f>
        <v>0</v>
      </c>
      <c r="BJ270" s="3">
        <f>IF(Inputs!$B$27&lt;&gt;"Ready","PENDING INPUTS",IF(A270&gt;Inputs!$B$6,0,MIN((BG270+BH270+BI270),IF(Inputs!H20=1,Inputs!D20,MAX(Inputs!F20,ROUND(BG270*Inputs!E20+BH270+BI270,2))))))</f>
        <v>0</v>
      </c>
      <c r="BK270">
        <f>IF(Inputs!$B$27&lt;&gt;"Ready","PENDING INPUTS",IF(BG270&lt;=0,99,1+IF(AND(K270&gt;0,OR(Inputs!C14&gt;Inputs!C20,AND(Inputs!C14=Inputs!C20,0&lt;6))),1,0)+IF(AND(S270&gt;0,OR(Inputs!C15&gt;Inputs!C20,AND(Inputs!C15=Inputs!C20,1&lt;6))),1,0)+IF(AND(AA270&gt;0,OR(Inputs!C16&gt;Inputs!C20,AND(Inputs!C16=Inputs!C20,2&lt;6))),1,0)+IF(AND(AI270&gt;0,OR(Inputs!C17&gt;Inputs!C20,AND(Inputs!C17=Inputs!C20,3&lt;6))),1,0)+IF(AND(AQ270&gt;0,OR(Inputs!C18&gt;Inputs!C20,AND(Inputs!C18=Inputs!C20,4&lt;6))),1,0)+IF(AND(AY270&gt;0,OR(Inputs!C19&gt;Inputs!C20,AND(Inputs!C19=Inputs!C20,5&lt;6))),1,0)+IF(AND(BO270&gt;0,OR(Inputs!C21&gt;Inputs!C20,AND(Inputs!C21=Inputs!C20,7&lt;6))),1,0)+IF(AND(BW270&gt;0,OR(Inputs!C22&gt;Inputs!C20,AND(Inputs!C22=Inputs!C20,8&lt;6))),1,0)+IF(AND(CE270&gt;0,OR(Inputs!C23&gt;Inputs!C20,AND(Inputs!C23=Inputs!C20,9&lt;6))),1,0)))</f>
        <v>99</v>
      </c>
      <c r="BL270" s="3">
        <f>IF(Inputs!$B$27&lt;&gt;"Ready","PENDING INPUTS",IF(A270&gt;Inputs!$B$6,0,MIN(MAX(0,(BG270+BH270+BI270)-BJ270),MAX(0,C270-D270-(IF(O270&lt;BK270,K270+L270+M270-N270,0)+IF(W270&lt;BK270,S270+T270+U270-V270,0)+IF(AE270&lt;BK270,AA270+AB270+AC270-AD270,0)+IF(AM270&lt;BK270,AI270+AJ270+AK270-AL270,0)+IF(AU270&lt;BK270,AQ270+AR270+AS270-AT270,0)+IF(BC270&lt;BK270,AY270+AZ270+BA270-BB270,0)+IF(BK270&lt;BK270,BG270+BH270+BI270-BJ270,0)+IF(BS270&lt;BK270,BO270+BP270+BQ270-BR270,0)+IF(CA270&lt;BK270,BW270+BX270+BY270-BZ270,0)+IF(CI270&lt;BK270,CE270+CF270+CG270-CH270,0))))))</f>
        <v>0</v>
      </c>
      <c r="BM270" s="3">
        <f>IF(Inputs!$B$27&lt;&gt;"Ready","PENDING INPUTS",MIN((BG270+BH270+BI270),IF(D270&gt;C270,IF(D270=0,0,BJ270*C270/D270),BJ270+BL270)))</f>
        <v>0</v>
      </c>
      <c r="BN270" s="3">
        <f>IF(Inputs!$B$27&lt;&gt;"Ready","PENDING INPUTS",MAX(0,(BG270+BH270+BI270)-BM270))</f>
        <v>0</v>
      </c>
      <c r="BO270" s="3">
        <f>IF(Inputs!$B$27&lt;&gt;"Ready","PENDING INPUTS",BV269)</f>
        <v>0</v>
      </c>
      <c r="BP270" s="3">
        <f>IF(Inputs!$B$27&lt;&gt;"Ready","PENDING INPUTS",IF(A270&lt;=Inputs!$B$6,ROUND(BO270*Inputs!C21/12,2),0))</f>
        <v>0</v>
      </c>
      <c r="BQ270" s="3">
        <f>IF(Inputs!$B$27&lt;&gt;"Ready","PENDING INPUTS",IF(AND(A270&lt;=Inputs!$B$6,BO270&gt;0),Inputs!G21,0))</f>
        <v>0</v>
      </c>
      <c r="BR270" s="3">
        <f>IF(Inputs!$B$27&lt;&gt;"Ready","PENDING INPUTS",IF(A270&gt;Inputs!$B$6,0,MIN((BO270+BP270+BQ270),IF(Inputs!H21=1,Inputs!D21,MAX(Inputs!F21,ROUND(BO270*Inputs!E21+BP270+BQ270,2))))))</f>
        <v>0</v>
      </c>
      <c r="BS270">
        <f>IF(Inputs!$B$27&lt;&gt;"Ready","PENDING INPUTS",IF(BO270&lt;=0,99,1+IF(AND(K270&gt;0,OR(Inputs!C14&gt;Inputs!C21,AND(Inputs!C14=Inputs!C21,0&lt;7))),1,0)+IF(AND(S270&gt;0,OR(Inputs!C15&gt;Inputs!C21,AND(Inputs!C15=Inputs!C21,1&lt;7))),1,0)+IF(AND(AA270&gt;0,OR(Inputs!C16&gt;Inputs!C21,AND(Inputs!C16=Inputs!C21,2&lt;7))),1,0)+IF(AND(AI270&gt;0,OR(Inputs!C17&gt;Inputs!C21,AND(Inputs!C17=Inputs!C21,3&lt;7))),1,0)+IF(AND(AQ270&gt;0,OR(Inputs!C18&gt;Inputs!C21,AND(Inputs!C18=Inputs!C21,4&lt;7))),1,0)+IF(AND(AY270&gt;0,OR(Inputs!C19&gt;Inputs!C21,AND(Inputs!C19=Inputs!C21,5&lt;7))),1,0)+IF(AND(BG270&gt;0,OR(Inputs!C20&gt;Inputs!C21,AND(Inputs!C20=Inputs!C21,6&lt;7))),1,0)+IF(AND(BW270&gt;0,OR(Inputs!C22&gt;Inputs!C21,AND(Inputs!C22=Inputs!C21,8&lt;7))),1,0)+IF(AND(CE270&gt;0,OR(Inputs!C23&gt;Inputs!C21,AND(Inputs!C23=Inputs!C21,9&lt;7))),1,0)))</f>
        <v>99</v>
      </c>
      <c r="BT270" s="3">
        <f>IF(Inputs!$B$27&lt;&gt;"Ready","PENDING INPUTS",IF(A270&gt;Inputs!$B$6,0,MIN(MAX(0,(BO270+BP270+BQ270)-BR270),MAX(0,C270-D270-(IF(O270&lt;BS270,K270+L270+M270-N270,0)+IF(W270&lt;BS270,S270+T270+U270-V270,0)+IF(AE270&lt;BS270,AA270+AB270+AC270-AD270,0)+IF(AM270&lt;BS270,AI270+AJ270+AK270-AL270,0)+IF(AU270&lt;BS270,AQ270+AR270+AS270-AT270,0)+IF(BC270&lt;BS270,AY270+AZ270+BA270-BB270,0)+IF(BK270&lt;BS270,BG270+BH270+BI270-BJ270,0)+IF(BS270&lt;BS270,BO270+BP270+BQ270-BR270,0)+IF(CA270&lt;BS270,BW270+BX270+BY270-BZ270,0)+IF(CI270&lt;BS270,CE270+CF270+CG270-CH270,0))))))</f>
        <v>0</v>
      </c>
      <c r="BU270" s="3">
        <f>IF(Inputs!$B$27&lt;&gt;"Ready","PENDING INPUTS",MIN((BO270+BP270+BQ270),IF(D270&gt;C270,IF(D270=0,0,BR270*C270/D270),BR270+BT270)))</f>
        <v>0</v>
      </c>
      <c r="BV270" s="3">
        <f>IF(Inputs!$B$27&lt;&gt;"Ready","PENDING INPUTS",MAX(0,(BO270+BP270+BQ270)-BU270))</f>
        <v>0</v>
      </c>
      <c r="BW270" s="3">
        <f>IF(Inputs!$B$27&lt;&gt;"Ready","PENDING INPUTS",CD269)</f>
        <v>0</v>
      </c>
      <c r="BX270" s="3">
        <f>IF(Inputs!$B$27&lt;&gt;"Ready","PENDING INPUTS",IF(A270&lt;=Inputs!$B$6,ROUND(BW270*Inputs!C22/12,2),0))</f>
        <v>0</v>
      </c>
      <c r="BY270" s="3">
        <f>IF(Inputs!$B$27&lt;&gt;"Ready","PENDING INPUTS",IF(AND(A270&lt;=Inputs!$B$6,BW270&gt;0),Inputs!G22,0))</f>
        <v>0</v>
      </c>
      <c r="BZ270" s="3">
        <f>IF(Inputs!$B$27&lt;&gt;"Ready","PENDING INPUTS",IF(A270&gt;Inputs!$B$6,0,MIN((BW270+BX270+BY270),IF(Inputs!H22=1,Inputs!D22,MAX(Inputs!F22,ROUND(BW270*Inputs!E22+BX270+BY270,2))))))</f>
        <v>0</v>
      </c>
      <c r="CA270">
        <f>IF(Inputs!$B$27&lt;&gt;"Ready","PENDING INPUTS",IF(BW270&lt;=0,99,1+IF(AND(K270&gt;0,OR(Inputs!C14&gt;Inputs!C22,AND(Inputs!C14=Inputs!C22,0&lt;8))),1,0)+IF(AND(S270&gt;0,OR(Inputs!C15&gt;Inputs!C22,AND(Inputs!C15=Inputs!C22,1&lt;8))),1,0)+IF(AND(AA270&gt;0,OR(Inputs!C16&gt;Inputs!C22,AND(Inputs!C16=Inputs!C22,2&lt;8))),1,0)+IF(AND(AI270&gt;0,OR(Inputs!C17&gt;Inputs!C22,AND(Inputs!C17=Inputs!C22,3&lt;8))),1,0)+IF(AND(AQ270&gt;0,OR(Inputs!C18&gt;Inputs!C22,AND(Inputs!C18=Inputs!C22,4&lt;8))),1,0)+IF(AND(AY270&gt;0,OR(Inputs!C19&gt;Inputs!C22,AND(Inputs!C19=Inputs!C22,5&lt;8))),1,0)+IF(AND(BG270&gt;0,OR(Inputs!C20&gt;Inputs!C22,AND(Inputs!C20=Inputs!C22,6&lt;8))),1,0)+IF(AND(BO270&gt;0,OR(Inputs!C21&gt;Inputs!C22,AND(Inputs!C21=Inputs!C22,7&lt;8))),1,0)+IF(AND(CE270&gt;0,OR(Inputs!C23&gt;Inputs!C22,AND(Inputs!C23=Inputs!C22,9&lt;8))),1,0)))</f>
        <v>99</v>
      </c>
      <c r="CB270" s="3">
        <f>IF(Inputs!$B$27&lt;&gt;"Ready","PENDING INPUTS",IF(A270&gt;Inputs!$B$6,0,MIN(MAX(0,(BW270+BX270+BY270)-BZ270),MAX(0,C270-D270-(IF(O270&lt;CA270,K270+L270+M270-N270,0)+IF(W270&lt;CA270,S270+T270+U270-V270,0)+IF(AE270&lt;CA270,AA270+AB270+AC270-AD270,0)+IF(AM270&lt;CA270,AI270+AJ270+AK270-AL270,0)+IF(AU270&lt;CA270,AQ270+AR270+AS270-AT270,0)+IF(BC270&lt;CA270,AY270+AZ270+BA270-BB270,0)+IF(BK270&lt;CA270,BG270+BH270+BI270-BJ270,0)+IF(BS270&lt;CA270,BO270+BP270+BQ270-BR270,0)+IF(CA270&lt;CA270,BW270+BX270+BY270-BZ270,0)+IF(CI270&lt;CA270,CE270+CF270+CG270-CH270,0))))))</f>
        <v>0</v>
      </c>
      <c r="CC270" s="3">
        <f>IF(Inputs!$B$27&lt;&gt;"Ready","PENDING INPUTS",MIN((BW270+BX270+BY270),IF(D270&gt;C270,IF(D270=0,0,BZ270*C270/D270),BZ270+CB270)))</f>
        <v>0</v>
      </c>
      <c r="CD270" s="3">
        <f>IF(Inputs!$B$27&lt;&gt;"Ready","PENDING INPUTS",MAX(0,(BW270+BX270+BY270)-CC270))</f>
        <v>0</v>
      </c>
      <c r="CE270" s="3">
        <f>IF(Inputs!$B$27&lt;&gt;"Ready","PENDING INPUTS",CL269)</f>
        <v>0</v>
      </c>
      <c r="CF270" s="3">
        <f>IF(Inputs!$B$27&lt;&gt;"Ready","PENDING INPUTS",IF(A270&lt;=Inputs!$B$6,ROUND(CE270*Inputs!C23/12,2),0))</f>
        <v>0</v>
      </c>
      <c r="CG270" s="3">
        <f>IF(Inputs!$B$27&lt;&gt;"Ready","PENDING INPUTS",IF(AND(A270&lt;=Inputs!$B$6,CE270&gt;0),Inputs!G23,0))</f>
        <v>0</v>
      </c>
      <c r="CH270" s="3">
        <f>IF(Inputs!$B$27&lt;&gt;"Ready","PENDING INPUTS",IF(A270&gt;Inputs!$B$6,0,MIN((CE270+CF270+CG270),IF(Inputs!H23=1,Inputs!D23,MAX(Inputs!F23,ROUND(CE270*Inputs!E23+CF270+CG270,2))))))</f>
        <v>0</v>
      </c>
      <c r="CI270">
        <f>IF(Inputs!$B$27&lt;&gt;"Ready","PENDING INPUTS",IF(CE270&lt;=0,99,1+IF(AND(K270&gt;0,OR(Inputs!C14&gt;Inputs!C23,AND(Inputs!C14=Inputs!C23,0&lt;9))),1,0)+IF(AND(S270&gt;0,OR(Inputs!C15&gt;Inputs!C23,AND(Inputs!C15=Inputs!C23,1&lt;9))),1,0)+IF(AND(AA270&gt;0,OR(Inputs!C16&gt;Inputs!C23,AND(Inputs!C16=Inputs!C23,2&lt;9))),1,0)+IF(AND(AI270&gt;0,OR(Inputs!C17&gt;Inputs!C23,AND(Inputs!C17=Inputs!C23,3&lt;9))),1,0)+IF(AND(AQ270&gt;0,OR(Inputs!C18&gt;Inputs!C23,AND(Inputs!C18=Inputs!C23,4&lt;9))),1,0)+IF(AND(AY270&gt;0,OR(Inputs!C19&gt;Inputs!C23,AND(Inputs!C19=Inputs!C23,5&lt;9))),1,0)+IF(AND(BG270&gt;0,OR(Inputs!C20&gt;Inputs!C23,AND(Inputs!C20=Inputs!C23,6&lt;9))),1,0)+IF(AND(BO270&gt;0,OR(Inputs!C21&gt;Inputs!C23,AND(Inputs!C21=Inputs!C23,7&lt;9))),1,0)+IF(AND(BW270&gt;0,OR(Inputs!C22&gt;Inputs!C23,AND(Inputs!C22=Inputs!C23,8&lt;9))),1,0)))</f>
        <v>99</v>
      </c>
      <c r="CJ270" s="3">
        <f>IF(Inputs!$B$27&lt;&gt;"Ready","PENDING INPUTS",IF(A270&gt;Inputs!$B$6,0,MIN(MAX(0,(CE270+CF270+CG270)-CH270),MAX(0,C270-D270-(IF(O270&lt;CI270,K270+L270+M270-N270,0)+IF(W270&lt;CI270,S270+T270+U270-V270,0)+IF(AE270&lt;CI270,AA270+AB270+AC270-AD270,0)+IF(AM270&lt;CI270,AI270+AJ270+AK270-AL270,0)+IF(AU270&lt;CI270,AQ270+AR270+AS270-AT270,0)+IF(BC270&lt;CI270,AY270+AZ270+BA270-BB270,0)+IF(BK270&lt;CI270,BG270+BH270+BI270-BJ270,0)+IF(BS270&lt;CI270,BO270+BP270+BQ270-BR270,0)+IF(CA270&lt;CI270,BW270+BX270+BY270-BZ270,0)+IF(CI270&lt;CI270,CE270+CF270+CG270-CH270,0))))))</f>
        <v>0</v>
      </c>
      <c r="CK270" s="3">
        <f>IF(Inputs!$B$27&lt;&gt;"Ready","PENDING INPUTS",MIN((CE270+CF270+CG270),IF(D270&gt;C270,IF(D270=0,0,CH270*C270/D270),CH270+CJ270)))</f>
        <v>0</v>
      </c>
      <c r="CL270" s="3">
        <f>IF(Inputs!$B$27&lt;&gt;"Ready","PENDING INPUTS",MAX(0,(CE270+CF270+CG270)-CK270))</f>
        <v>0</v>
      </c>
    </row>
    <row r="271" spans="1:90" ht="27.95" customHeight="1" x14ac:dyDescent="0.25">
      <c r="A271">
        <v>267</v>
      </c>
      <c r="B271" s="13">
        <f>IF(Inputs!$B$27&lt;&gt;"Ready","PENDING INPUTS",EDATE(Inputs!$B$5,A271-1))</f>
        <v>54393</v>
      </c>
      <c r="C271" s="3">
        <f>IF(Inputs!$B$27&lt;&gt;"Ready","PENDING INPUTS",IF(A271&lt;=Inputs!$B$6,MAX(0,Inputs!$B$4+IF(A271=Inputs!$B$7,Inputs!$B$8,0)+IF(A271=Inputs!$B$9,Inputs!$B$10,0)),0))</f>
        <v>0</v>
      </c>
      <c r="D271" s="3">
        <f>IF(Inputs!$B$27&lt;&gt;"Ready","PENDING INPUTS",SUM(N271,V271,AD271,AL271,AT271,BB271,BJ271,BR271,BZ271,CH271))</f>
        <v>0</v>
      </c>
      <c r="E271" s="3">
        <f>IF(Inputs!$B$27&lt;&gt;"Ready","PENDING INPUTS",MAX(0,D271-C271))</f>
        <v>0</v>
      </c>
      <c r="F271" s="3">
        <f>IF(Inputs!$B$27&lt;&gt;"Ready","PENDING INPUTS",SUM(Q271,Y271,AG271,AO271,AW271,BE271,BM271,BU271,CC271,CK271))</f>
        <v>0</v>
      </c>
      <c r="G271" s="3">
        <f>IF(Inputs!$B$27&lt;&gt;"Ready","PENDING INPUTS",SUM(L271,T271,AB271,AJ271,AR271,AZ271,BH271,BP271,BX271,CF271))</f>
        <v>0</v>
      </c>
      <c r="H271" s="3">
        <f>IF(Inputs!$B$27&lt;&gt;"Ready","PENDING INPUTS",SUM(M271,U271,AC271,AK271,AS271,BA271,BI271,BQ271,BY271,CG271))</f>
        <v>0</v>
      </c>
      <c r="I271" s="3">
        <f>IF(Inputs!$B$27&lt;&gt;"Ready","PENDING INPUTS",SUM(R271,Z271,AH271,AP271,AX271,BF271,BN271,BV271,CD271,CL271))</f>
        <v>0</v>
      </c>
      <c r="J271" t="str">
        <f>IF(Inputs!$B$27&lt;&gt;"Ready","PENDING INPUTS",IF(A271&gt;Inputs!$B$6,"Beyond horizon",IF(E271&gt;0.005,"MINIMUM SHORTFALL",IF(I271&lt;0.005,"Paid off","In progress"))))</f>
        <v>Beyond horizon</v>
      </c>
      <c r="K271" s="3">
        <f>IF(Inputs!$B$27&lt;&gt;"Ready","PENDING INPUTS",R270)</f>
        <v>0</v>
      </c>
      <c r="L271" s="3">
        <f>IF(Inputs!$B$27&lt;&gt;"Ready","PENDING INPUTS",IF(A271&lt;=Inputs!$B$6,ROUND(K271*Inputs!C14/12,2),0))</f>
        <v>0</v>
      </c>
      <c r="M271" s="3">
        <f>IF(Inputs!$B$27&lt;&gt;"Ready","PENDING INPUTS",IF(AND(A271&lt;=Inputs!$B$6,K271&gt;0),Inputs!G14,0))</f>
        <v>0</v>
      </c>
      <c r="N271" s="3">
        <f>IF(Inputs!$B$27&lt;&gt;"Ready","PENDING INPUTS",IF(A271&gt;Inputs!$B$6,0,MIN((K271+L271+M271),IF(Inputs!H14=1,Inputs!D14,MAX(Inputs!F14,ROUND(K271*Inputs!E14+L271+M271,2))))))</f>
        <v>0</v>
      </c>
      <c r="O271">
        <f>IF(Inputs!$B$27&lt;&gt;"Ready","PENDING INPUTS",IF(K271&lt;=0,99,1+IF(AND(S271&gt;0,OR(Inputs!C15&gt;Inputs!C14,AND(Inputs!C15=Inputs!C14,1&lt;0))),1,0)+IF(AND(AA271&gt;0,OR(Inputs!C16&gt;Inputs!C14,AND(Inputs!C16=Inputs!C14,2&lt;0))),1,0)+IF(AND(AI271&gt;0,OR(Inputs!C17&gt;Inputs!C14,AND(Inputs!C17=Inputs!C14,3&lt;0))),1,0)+IF(AND(AQ271&gt;0,OR(Inputs!C18&gt;Inputs!C14,AND(Inputs!C18=Inputs!C14,4&lt;0))),1,0)+IF(AND(AY271&gt;0,OR(Inputs!C19&gt;Inputs!C14,AND(Inputs!C19=Inputs!C14,5&lt;0))),1,0)+IF(AND(BG271&gt;0,OR(Inputs!C20&gt;Inputs!C14,AND(Inputs!C20=Inputs!C14,6&lt;0))),1,0)+IF(AND(BO271&gt;0,OR(Inputs!C21&gt;Inputs!C14,AND(Inputs!C21=Inputs!C14,7&lt;0))),1,0)+IF(AND(BW271&gt;0,OR(Inputs!C22&gt;Inputs!C14,AND(Inputs!C22=Inputs!C14,8&lt;0))),1,0)+IF(AND(CE271&gt;0,OR(Inputs!C23&gt;Inputs!C14,AND(Inputs!C23=Inputs!C14,9&lt;0))),1,0)))</f>
        <v>99</v>
      </c>
      <c r="P271" s="3">
        <f>IF(Inputs!$B$27&lt;&gt;"Ready","PENDING INPUTS",IF(A271&gt;Inputs!$B$6,0,MIN(MAX(0,(K271+L271+M271)-N271),MAX(0,C271-D271-(IF(O271&lt;O271,K271+L271+M271-N271,0)+IF(W271&lt;O271,S271+T271+U271-V271,0)+IF(AE271&lt;O271,AA271+AB271+AC271-AD271,0)+IF(AM271&lt;O271,AI271+AJ271+AK271-AL271,0)+IF(AU271&lt;O271,AQ271+AR271+AS271-AT271,0)+IF(BC271&lt;O271,AY271+AZ271+BA271-BB271,0)+IF(BK271&lt;O271,BG271+BH271+BI271-BJ271,0)+IF(BS271&lt;O271,BO271+BP271+BQ271-BR271,0)+IF(CA271&lt;O271,BW271+BX271+BY271-BZ271,0)+IF(CI271&lt;O271,CE271+CF271+CG271-CH271,0))))))</f>
        <v>0</v>
      </c>
      <c r="Q271" s="3">
        <f>IF(Inputs!$B$27&lt;&gt;"Ready","PENDING INPUTS",MIN((K271+L271+M271),IF(D271&gt;C271,IF(D271=0,0,N271*C271/D271),N271+P271)))</f>
        <v>0</v>
      </c>
      <c r="R271" s="3">
        <f>IF(Inputs!$B$27&lt;&gt;"Ready","PENDING INPUTS",MAX(0,(K271+L271+M271)-Q271))</f>
        <v>0</v>
      </c>
      <c r="S271" s="3">
        <f>IF(Inputs!$B$27&lt;&gt;"Ready","PENDING INPUTS",Z270)</f>
        <v>0</v>
      </c>
      <c r="T271" s="3">
        <f>IF(Inputs!$B$27&lt;&gt;"Ready","PENDING INPUTS",IF(A271&lt;=Inputs!$B$6,ROUND(S271*Inputs!C15/12,2),0))</f>
        <v>0</v>
      </c>
      <c r="U271" s="3">
        <f>IF(Inputs!$B$27&lt;&gt;"Ready","PENDING INPUTS",IF(AND(A271&lt;=Inputs!$B$6,S271&gt;0),Inputs!G15,0))</f>
        <v>0</v>
      </c>
      <c r="V271" s="3">
        <f>IF(Inputs!$B$27&lt;&gt;"Ready","PENDING INPUTS",IF(A271&gt;Inputs!$B$6,0,MIN((S271+T271+U271),IF(Inputs!H15=1,Inputs!D15,MAX(Inputs!F15,ROUND(S271*Inputs!E15+T271+U271,2))))))</f>
        <v>0</v>
      </c>
      <c r="W271">
        <f>IF(Inputs!$B$27&lt;&gt;"Ready","PENDING INPUTS",IF(S271&lt;=0,99,1+IF(AND(K271&gt;0,OR(Inputs!C14&gt;Inputs!C15,AND(Inputs!C14=Inputs!C15,0&lt;1))),1,0)+IF(AND(AA271&gt;0,OR(Inputs!C16&gt;Inputs!C15,AND(Inputs!C16=Inputs!C15,2&lt;1))),1,0)+IF(AND(AI271&gt;0,OR(Inputs!C17&gt;Inputs!C15,AND(Inputs!C17=Inputs!C15,3&lt;1))),1,0)+IF(AND(AQ271&gt;0,OR(Inputs!C18&gt;Inputs!C15,AND(Inputs!C18=Inputs!C15,4&lt;1))),1,0)+IF(AND(AY271&gt;0,OR(Inputs!C19&gt;Inputs!C15,AND(Inputs!C19=Inputs!C15,5&lt;1))),1,0)+IF(AND(BG271&gt;0,OR(Inputs!C20&gt;Inputs!C15,AND(Inputs!C20=Inputs!C15,6&lt;1))),1,0)+IF(AND(BO271&gt;0,OR(Inputs!C21&gt;Inputs!C15,AND(Inputs!C21=Inputs!C15,7&lt;1))),1,0)+IF(AND(BW271&gt;0,OR(Inputs!C22&gt;Inputs!C15,AND(Inputs!C22=Inputs!C15,8&lt;1))),1,0)+IF(AND(CE271&gt;0,OR(Inputs!C23&gt;Inputs!C15,AND(Inputs!C23=Inputs!C15,9&lt;1))),1,0)))</f>
        <v>99</v>
      </c>
      <c r="X271" s="3">
        <f>IF(Inputs!$B$27&lt;&gt;"Ready","PENDING INPUTS",IF(A271&gt;Inputs!$B$6,0,MIN(MAX(0,(S271+T271+U271)-V271),MAX(0,C271-D271-(IF(O271&lt;W271,K271+L271+M271-N271,0)+IF(W271&lt;W271,S271+T271+U271-V271,0)+IF(AE271&lt;W271,AA271+AB271+AC271-AD271,0)+IF(AM271&lt;W271,AI271+AJ271+AK271-AL271,0)+IF(AU271&lt;W271,AQ271+AR271+AS271-AT271,0)+IF(BC271&lt;W271,AY271+AZ271+BA271-BB271,0)+IF(BK271&lt;W271,BG271+BH271+BI271-BJ271,0)+IF(BS271&lt;W271,BO271+BP271+BQ271-BR271,0)+IF(CA271&lt;W271,BW271+BX271+BY271-BZ271,0)+IF(CI271&lt;W271,CE271+CF271+CG271-CH271,0))))))</f>
        <v>0</v>
      </c>
      <c r="Y271" s="3">
        <f>IF(Inputs!$B$27&lt;&gt;"Ready","PENDING INPUTS",MIN((S271+T271+U271),IF(D271&gt;C271,IF(D271=0,0,V271*C271/D271),V271+X271)))</f>
        <v>0</v>
      </c>
      <c r="Z271" s="3">
        <f>IF(Inputs!$B$27&lt;&gt;"Ready","PENDING INPUTS",MAX(0,(S271+T271+U271)-Y271))</f>
        <v>0</v>
      </c>
      <c r="AA271" s="3">
        <f>IF(Inputs!$B$27&lt;&gt;"Ready","PENDING INPUTS",AH270)</f>
        <v>0</v>
      </c>
      <c r="AB271" s="3">
        <f>IF(Inputs!$B$27&lt;&gt;"Ready","PENDING INPUTS",IF(A271&lt;=Inputs!$B$6,ROUND(AA271*Inputs!C16/12,2),0))</f>
        <v>0</v>
      </c>
      <c r="AC271" s="3">
        <f>IF(Inputs!$B$27&lt;&gt;"Ready","PENDING INPUTS",IF(AND(A271&lt;=Inputs!$B$6,AA271&gt;0),Inputs!G16,0))</f>
        <v>0</v>
      </c>
      <c r="AD271" s="3">
        <f>IF(Inputs!$B$27&lt;&gt;"Ready","PENDING INPUTS",IF(A271&gt;Inputs!$B$6,0,MIN((AA271+AB271+AC271),IF(Inputs!H16=1,Inputs!D16,MAX(Inputs!F16,ROUND(AA271*Inputs!E16+AB271+AC271,2))))))</f>
        <v>0</v>
      </c>
      <c r="AE271">
        <f>IF(Inputs!$B$27&lt;&gt;"Ready","PENDING INPUTS",IF(AA271&lt;=0,99,1+IF(AND(K271&gt;0,OR(Inputs!C14&gt;Inputs!C16,AND(Inputs!C14=Inputs!C16,0&lt;2))),1,0)+IF(AND(S271&gt;0,OR(Inputs!C15&gt;Inputs!C16,AND(Inputs!C15=Inputs!C16,1&lt;2))),1,0)+IF(AND(AI271&gt;0,OR(Inputs!C17&gt;Inputs!C16,AND(Inputs!C17=Inputs!C16,3&lt;2))),1,0)+IF(AND(AQ271&gt;0,OR(Inputs!C18&gt;Inputs!C16,AND(Inputs!C18=Inputs!C16,4&lt;2))),1,0)+IF(AND(AY271&gt;0,OR(Inputs!C19&gt;Inputs!C16,AND(Inputs!C19=Inputs!C16,5&lt;2))),1,0)+IF(AND(BG271&gt;0,OR(Inputs!C20&gt;Inputs!C16,AND(Inputs!C20=Inputs!C16,6&lt;2))),1,0)+IF(AND(BO271&gt;0,OR(Inputs!C21&gt;Inputs!C16,AND(Inputs!C21=Inputs!C16,7&lt;2))),1,0)+IF(AND(BW271&gt;0,OR(Inputs!C22&gt;Inputs!C16,AND(Inputs!C22=Inputs!C16,8&lt;2))),1,0)+IF(AND(CE271&gt;0,OR(Inputs!C23&gt;Inputs!C16,AND(Inputs!C23=Inputs!C16,9&lt;2))),1,0)))</f>
        <v>99</v>
      </c>
      <c r="AF271" s="3">
        <f>IF(Inputs!$B$27&lt;&gt;"Ready","PENDING INPUTS",IF(A271&gt;Inputs!$B$6,0,MIN(MAX(0,(AA271+AB271+AC271)-AD271),MAX(0,C271-D271-(IF(O271&lt;AE271,K271+L271+M271-N271,0)+IF(W271&lt;AE271,S271+T271+U271-V271,0)+IF(AE271&lt;AE271,AA271+AB271+AC271-AD271,0)+IF(AM271&lt;AE271,AI271+AJ271+AK271-AL271,0)+IF(AU271&lt;AE271,AQ271+AR271+AS271-AT271,0)+IF(BC271&lt;AE271,AY271+AZ271+BA271-BB271,0)+IF(BK271&lt;AE271,BG271+BH271+BI271-BJ271,0)+IF(BS271&lt;AE271,BO271+BP271+BQ271-BR271,0)+IF(CA271&lt;AE271,BW271+BX271+BY271-BZ271,0)+IF(CI271&lt;AE271,CE271+CF271+CG271-CH271,0))))))</f>
        <v>0</v>
      </c>
      <c r="AG271" s="3">
        <f>IF(Inputs!$B$27&lt;&gt;"Ready","PENDING INPUTS",MIN((AA271+AB271+AC271),IF(D271&gt;C271,IF(D271=0,0,AD271*C271/D271),AD271+AF271)))</f>
        <v>0</v>
      </c>
      <c r="AH271" s="3">
        <f>IF(Inputs!$B$27&lt;&gt;"Ready","PENDING INPUTS",MAX(0,(AA271+AB271+AC271)-AG271))</f>
        <v>0</v>
      </c>
      <c r="AI271" s="3">
        <f>IF(Inputs!$B$27&lt;&gt;"Ready","PENDING INPUTS",AP270)</f>
        <v>0</v>
      </c>
      <c r="AJ271" s="3">
        <f>IF(Inputs!$B$27&lt;&gt;"Ready","PENDING INPUTS",IF(A271&lt;=Inputs!$B$6,ROUND(AI271*Inputs!C17/12,2),0))</f>
        <v>0</v>
      </c>
      <c r="AK271" s="3">
        <f>IF(Inputs!$B$27&lt;&gt;"Ready","PENDING INPUTS",IF(AND(A271&lt;=Inputs!$B$6,AI271&gt;0),Inputs!G17,0))</f>
        <v>0</v>
      </c>
      <c r="AL271" s="3">
        <f>IF(Inputs!$B$27&lt;&gt;"Ready","PENDING INPUTS",IF(A271&gt;Inputs!$B$6,0,MIN((AI271+AJ271+AK271),IF(Inputs!H17=1,Inputs!D17,MAX(Inputs!F17,ROUND(AI271*Inputs!E17+AJ271+AK271,2))))))</f>
        <v>0</v>
      </c>
      <c r="AM271">
        <f>IF(Inputs!$B$27&lt;&gt;"Ready","PENDING INPUTS",IF(AI271&lt;=0,99,1+IF(AND(K271&gt;0,OR(Inputs!C14&gt;Inputs!C17,AND(Inputs!C14=Inputs!C17,0&lt;3))),1,0)+IF(AND(S271&gt;0,OR(Inputs!C15&gt;Inputs!C17,AND(Inputs!C15=Inputs!C17,1&lt;3))),1,0)+IF(AND(AA271&gt;0,OR(Inputs!C16&gt;Inputs!C17,AND(Inputs!C16=Inputs!C17,2&lt;3))),1,0)+IF(AND(AQ271&gt;0,OR(Inputs!C18&gt;Inputs!C17,AND(Inputs!C18=Inputs!C17,4&lt;3))),1,0)+IF(AND(AY271&gt;0,OR(Inputs!C19&gt;Inputs!C17,AND(Inputs!C19=Inputs!C17,5&lt;3))),1,0)+IF(AND(BG271&gt;0,OR(Inputs!C20&gt;Inputs!C17,AND(Inputs!C20=Inputs!C17,6&lt;3))),1,0)+IF(AND(BO271&gt;0,OR(Inputs!C21&gt;Inputs!C17,AND(Inputs!C21=Inputs!C17,7&lt;3))),1,0)+IF(AND(BW271&gt;0,OR(Inputs!C22&gt;Inputs!C17,AND(Inputs!C22=Inputs!C17,8&lt;3))),1,0)+IF(AND(CE271&gt;0,OR(Inputs!C23&gt;Inputs!C17,AND(Inputs!C23=Inputs!C17,9&lt;3))),1,0)))</f>
        <v>99</v>
      </c>
      <c r="AN271" s="3">
        <f>IF(Inputs!$B$27&lt;&gt;"Ready","PENDING INPUTS",IF(A271&gt;Inputs!$B$6,0,MIN(MAX(0,(AI271+AJ271+AK271)-AL271),MAX(0,C271-D271-(IF(O271&lt;AM271,K271+L271+M271-N271,0)+IF(W271&lt;AM271,S271+T271+U271-V271,0)+IF(AE271&lt;AM271,AA271+AB271+AC271-AD271,0)+IF(AM271&lt;AM271,AI271+AJ271+AK271-AL271,0)+IF(AU271&lt;AM271,AQ271+AR271+AS271-AT271,0)+IF(BC271&lt;AM271,AY271+AZ271+BA271-BB271,0)+IF(BK271&lt;AM271,BG271+BH271+BI271-BJ271,0)+IF(BS271&lt;AM271,BO271+BP271+BQ271-BR271,0)+IF(CA271&lt;AM271,BW271+BX271+BY271-BZ271,0)+IF(CI271&lt;AM271,CE271+CF271+CG271-CH271,0))))))</f>
        <v>0</v>
      </c>
      <c r="AO271" s="3">
        <f>IF(Inputs!$B$27&lt;&gt;"Ready","PENDING INPUTS",MIN((AI271+AJ271+AK271),IF(D271&gt;C271,IF(D271=0,0,AL271*C271/D271),AL271+AN271)))</f>
        <v>0</v>
      </c>
      <c r="AP271" s="3">
        <f>IF(Inputs!$B$27&lt;&gt;"Ready","PENDING INPUTS",MAX(0,(AI271+AJ271+AK271)-AO271))</f>
        <v>0</v>
      </c>
      <c r="AQ271" s="3">
        <f>IF(Inputs!$B$27&lt;&gt;"Ready","PENDING INPUTS",AX270)</f>
        <v>0</v>
      </c>
      <c r="AR271" s="3">
        <f>IF(Inputs!$B$27&lt;&gt;"Ready","PENDING INPUTS",IF(A271&lt;=Inputs!$B$6,ROUND(AQ271*Inputs!C18/12,2),0))</f>
        <v>0</v>
      </c>
      <c r="AS271" s="3">
        <f>IF(Inputs!$B$27&lt;&gt;"Ready","PENDING INPUTS",IF(AND(A271&lt;=Inputs!$B$6,AQ271&gt;0),Inputs!G18,0))</f>
        <v>0</v>
      </c>
      <c r="AT271" s="3">
        <f>IF(Inputs!$B$27&lt;&gt;"Ready","PENDING INPUTS",IF(A271&gt;Inputs!$B$6,0,MIN((AQ271+AR271+AS271),IF(Inputs!H18=1,Inputs!D18,MAX(Inputs!F18,ROUND(AQ271*Inputs!E18+AR271+AS271,2))))))</f>
        <v>0</v>
      </c>
      <c r="AU271">
        <f>IF(Inputs!$B$27&lt;&gt;"Ready","PENDING INPUTS",IF(AQ271&lt;=0,99,1+IF(AND(K271&gt;0,OR(Inputs!C14&gt;Inputs!C18,AND(Inputs!C14=Inputs!C18,0&lt;4))),1,0)+IF(AND(S271&gt;0,OR(Inputs!C15&gt;Inputs!C18,AND(Inputs!C15=Inputs!C18,1&lt;4))),1,0)+IF(AND(AA271&gt;0,OR(Inputs!C16&gt;Inputs!C18,AND(Inputs!C16=Inputs!C18,2&lt;4))),1,0)+IF(AND(AI271&gt;0,OR(Inputs!C17&gt;Inputs!C18,AND(Inputs!C17=Inputs!C18,3&lt;4))),1,0)+IF(AND(AY271&gt;0,OR(Inputs!C19&gt;Inputs!C18,AND(Inputs!C19=Inputs!C18,5&lt;4))),1,0)+IF(AND(BG271&gt;0,OR(Inputs!C20&gt;Inputs!C18,AND(Inputs!C20=Inputs!C18,6&lt;4))),1,0)+IF(AND(BO271&gt;0,OR(Inputs!C21&gt;Inputs!C18,AND(Inputs!C21=Inputs!C18,7&lt;4))),1,0)+IF(AND(BW271&gt;0,OR(Inputs!C22&gt;Inputs!C18,AND(Inputs!C22=Inputs!C18,8&lt;4))),1,0)+IF(AND(CE271&gt;0,OR(Inputs!C23&gt;Inputs!C18,AND(Inputs!C23=Inputs!C18,9&lt;4))),1,0)))</f>
        <v>99</v>
      </c>
      <c r="AV271" s="3">
        <f>IF(Inputs!$B$27&lt;&gt;"Ready","PENDING INPUTS",IF(A271&gt;Inputs!$B$6,0,MIN(MAX(0,(AQ271+AR271+AS271)-AT271),MAX(0,C271-D271-(IF(O271&lt;AU271,K271+L271+M271-N271,0)+IF(W271&lt;AU271,S271+T271+U271-V271,0)+IF(AE271&lt;AU271,AA271+AB271+AC271-AD271,0)+IF(AM271&lt;AU271,AI271+AJ271+AK271-AL271,0)+IF(AU271&lt;AU271,AQ271+AR271+AS271-AT271,0)+IF(BC271&lt;AU271,AY271+AZ271+BA271-BB271,0)+IF(BK271&lt;AU271,BG271+BH271+BI271-BJ271,0)+IF(BS271&lt;AU271,BO271+BP271+BQ271-BR271,0)+IF(CA271&lt;AU271,BW271+BX271+BY271-BZ271,0)+IF(CI271&lt;AU271,CE271+CF271+CG271-CH271,0))))))</f>
        <v>0</v>
      </c>
      <c r="AW271" s="3">
        <f>IF(Inputs!$B$27&lt;&gt;"Ready","PENDING INPUTS",MIN((AQ271+AR271+AS271),IF(D271&gt;C271,IF(D271=0,0,AT271*C271/D271),AT271+AV271)))</f>
        <v>0</v>
      </c>
      <c r="AX271" s="3">
        <f>IF(Inputs!$B$27&lt;&gt;"Ready","PENDING INPUTS",MAX(0,(AQ271+AR271+AS271)-AW271))</f>
        <v>0</v>
      </c>
      <c r="AY271" s="3">
        <f>IF(Inputs!$B$27&lt;&gt;"Ready","PENDING INPUTS",BF270)</f>
        <v>0</v>
      </c>
      <c r="AZ271" s="3">
        <f>IF(Inputs!$B$27&lt;&gt;"Ready","PENDING INPUTS",IF(A271&lt;=Inputs!$B$6,ROUND(AY271*Inputs!C19/12,2),0))</f>
        <v>0</v>
      </c>
      <c r="BA271" s="3">
        <f>IF(Inputs!$B$27&lt;&gt;"Ready","PENDING INPUTS",IF(AND(A271&lt;=Inputs!$B$6,AY271&gt;0),Inputs!G19,0))</f>
        <v>0</v>
      </c>
      <c r="BB271" s="3">
        <f>IF(Inputs!$B$27&lt;&gt;"Ready","PENDING INPUTS",IF(A271&gt;Inputs!$B$6,0,MIN((AY271+AZ271+BA271),IF(Inputs!H19=1,Inputs!D19,MAX(Inputs!F19,ROUND(AY271*Inputs!E19+AZ271+BA271,2))))))</f>
        <v>0</v>
      </c>
      <c r="BC271">
        <f>IF(Inputs!$B$27&lt;&gt;"Ready","PENDING INPUTS",IF(AY271&lt;=0,99,1+IF(AND(K271&gt;0,OR(Inputs!C14&gt;Inputs!C19,AND(Inputs!C14=Inputs!C19,0&lt;5))),1,0)+IF(AND(S271&gt;0,OR(Inputs!C15&gt;Inputs!C19,AND(Inputs!C15=Inputs!C19,1&lt;5))),1,0)+IF(AND(AA271&gt;0,OR(Inputs!C16&gt;Inputs!C19,AND(Inputs!C16=Inputs!C19,2&lt;5))),1,0)+IF(AND(AI271&gt;0,OR(Inputs!C17&gt;Inputs!C19,AND(Inputs!C17=Inputs!C19,3&lt;5))),1,0)+IF(AND(AQ271&gt;0,OR(Inputs!C18&gt;Inputs!C19,AND(Inputs!C18=Inputs!C19,4&lt;5))),1,0)+IF(AND(BG271&gt;0,OR(Inputs!C20&gt;Inputs!C19,AND(Inputs!C20=Inputs!C19,6&lt;5))),1,0)+IF(AND(BO271&gt;0,OR(Inputs!C21&gt;Inputs!C19,AND(Inputs!C21=Inputs!C19,7&lt;5))),1,0)+IF(AND(BW271&gt;0,OR(Inputs!C22&gt;Inputs!C19,AND(Inputs!C22=Inputs!C19,8&lt;5))),1,0)+IF(AND(CE271&gt;0,OR(Inputs!C23&gt;Inputs!C19,AND(Inputs!C23=Inputs!C19,9&lt;5))),1,0)))</f>
        <v>99</v>
      </c>
      <c r="BD271" s="3">
        <f>IF(Inputs!$B$27&lt;&gt;"Ready","PENDING INPUTS",IF(A271&gt;Inputs!$B$6,0,MIN(MAX(0,(AY271+AZ271+BA271)-BB271),MAX(0,C271-D271-(IF(O271&lt;BC271,K271+L271+M271-N271,0)+IF(W271&lt;BC271,S271+T271+U271-V271,0)+IF(AE271&lt;BC271,AA271+AB271+AC271-AD271,0)+IF(AM271&lt;BC271,AI271+AJ271+AK271-AL271,0)+IF(AU271&lt;BC271,AQ271+AR271+AS271-AT271,0)+IF(BC271&lt;BC271,AY271+AZ271+BA271-BB271,0)+IF(BK271&lt;BC271,BG271+BH271+BI271-BJ271,0)+IF(BS271&lt;BC271,BO271+BP271+BQ271-BR271,0)+IF(CA271&lt;BC271,BW271+BX271+BY271-BZ271,0)+IF(CI271&lt;BC271,CE271+CF271+CG271-CH271,0))))))</f>
        <v>0</v>
      </c>
      <c r="BE271" s="3">
        <f>IF(Inputs!$B$27&lt;&gt;"Ready","PENDING INPUTS",MIN((AY271+AZ271+BA271),IF(D271&gt;C271,IF(D271=0,0,BB271*C271/D271),BB271+BD271)))</f>
        <v>0</v>
      </c>
      <c r="BF271" s="3">
        <f>IF(Inputs!$B$27&lt;&gt;"Ready","PENDING INPUTS",MAX(0,(AY271+AZ271+BA271)-BE271))</f>
        <v>0</v>
      </c>
      <c r="BG271" s="3">
        <f>IF(Inputs!$B$27&lt;&gt;"Ready","PENDING INPUTS",BN270)</f>
        <v>0</v>
      </c>
      <c r="BH271" s="3">
        <f>IF(Inputs!$B$27&lt;&gt;"Ready","PENDING INPUTS",IF(A271&lt;=Inputs!$B$6,ROUND(BG271*Inputs!C20/12,2),0))</f>
        <v>0</v>
      </c>
      <c r="BI271" s="3">
        <f>IF(Inputs!$B$27&lt;&gt;"Ready","PENDING INPUTS",IF(AND(A271&lt;=Inputs!$B$6,BG271&gt;0),Inputs!G20,0))</f>
        <v>0</v>
      </c>
      <c r="BJ271" s="3">
        <f>IF(Inputs!$B$27&lt;&gt;"Ready","PENDING INPUTS",IF(A271&gt;Inputs!$B$6,0,MIN((BG271+BH271+BI271),IF(Inputs!H20=1,Inputs!D20,MAX(Inputs!F20,ROUND(BG271*Inputs!E20+BH271+BI271,2))))))</f>
        <v>0</v>
      </c>
      <c r="BK271">
        <f>IF(Inputs!$B$27&lt;&gt;"Ready","PENDING INPUTS",IF(BG271&lt;=0,99,1+IF(AND(K271&gt;0,OR(Inputs!C14&gt;Inputs!C20,AND(Inputs!C14=Inputs!C20,0&lt;6))),1,0)+IF(AND(S271&gt;0,OR(Inputs!C15&gt;Inputs!C20,AND(Inputs!C15=Inputs!C20,1&lt;6))),1,0)+IF(AND(AA271&gt;0,OR(Inputs!C16&gt;Inputs!C20,AND(Inputs!C16=Inputs!C20,2&lt;6))),1,0)+IF(AND(AI271&gt;0,OR(Inputs!C17&gt;Inputs!C20,AND(Inputs!C17=Inputs!C20,3&lt;6))),1,0)+IF(AND(AQ271&gt;0,OR(Inputs!C18&gt;Inputs!C20,AND(Inputs!C18=Inputs!C20,4&lt;6))),1,0)+IF(AND(AY271&gt;0,OR(Inputs!C19&gt;Inputs!C20,AND(Inputs!C19=Inputs!C20,5&lt;6))),1,0)+IF(AND(BO271&gt;0,OR(Inputs!C21&gt;Inputs!C20,AND(Inputs!C21=Inputs!C20,7&lt;6))),1,0)+IF(AND(BW271&gt;0,OR(Inputs!C22&gt;Inputs!C20,AND(Inputs!C22=Inputs!C20,8&lt;6))),1,0)+IF(AND(CE271&gt;0,OR(Inputs!C23&gt;Inputs!C20,AND(Inputs!C23=Inputs!C20,9&lt;6))),1,0)))</f>
        <v>99</v>
      </c>
      <c r="BL271" s="3">
        <f>IF(Inputs!$B$27&lt;&gt;"Ready","PENDING INPUTS",IF(A271&gt;Inputs!$B$6,0,MIN(MAX(0,(BG271+BH271+BI271)-BJ271),MAX(0,C271-D271-(IF(O271&lt;BK271,K271+L271+M271-N271,0)+IF(W271&lt;BK271,S271+T271+U271-V271,0)+IF(AE271&lt;BK271,AA271+AB271+AC271-AD271,0)+IF(AM271&lt;BK271,AI271+AJ271+AK271-AL271,0)+IF(AU271&lt;BK271,AQ271+AR271+AS271-AT271,0)+IF(BC271&lt;BK271,AY271+AZ271+BA271-BB271,0)+IF(BK271&lt;BK271,BG271+BH271+BI271-BJ271,0)+IF(BS271&lt;BK271,BO271+BP271+BQ271-BR271,0)+IF(CA271&lt;BK271,BW271+BX271+BY271-BZ271,0)+IF(CI271&lt;BK271,CE271+CF271+CG271-CH271,0))))))</f>
        <v>0</v>
      </c>
      <c r="BM271" s="3">
        <f>IF(Inputs!$B$27&lt;&gt;"Ready","PENDING INPUTS",MIN((BG271+BH271+BI271),IF(D271&gt;C271,IF(D271=0,0,BJ271*C271/D271),BJ271+BL271)))</f>
        <v>0</v>
      </c>
      <c r="BN271" s="3">
        <f>IF(Inputs!$B$27&lt;&gt;"Ready","PENDING INPUTS",MAX(0,(BG271+BH271+BI271)-BM271))</f>
        <v>0</v>
      </c>
      <c r="BO271" s="3">
        <f>IF(Inputs!$B$27&lt;&gt;"Ready","PENDING INPUTS",BV270)</f>
        <v>0</v>
      </c>
      <c r="BP271" s="3">
        <f>IF(Inputs!$B$27&lt;&gt;"Ready","PENDING INPUTS",IF(A271&lt;=Inputs!$B$6,ROUND(BO271*Inputs!C21/12,2),0))</f>
        <v>0</v>
      </c>
      <c r="BQ271" s="3">
        <f>IF(Inputs!$B$27&lt;&gt;"Ready","PENDING INPUTS",IF(AND(A271&lt;=Inputs!$B$6,BO271&gt;0),Inputs!G21,0))</f>
        <v>0</v>
      </c>
      <c r="BR271" s="3">
        <f>IF(Inputs!$B$27&lt;&gt;"Ready","PENDING INPUTS",IF(A271&gt;Inputs!$B$6,0,MIN((BO271+BP271+BQ271),IF(Inputs!H21=1,Inputs!D21,MAX(Inputs!F21,ROUND(BO271*Inputs!E21+BP271+BQ271,2))))))</f>
        <v>0</v>
      </c>
      <c r="BS271">
        <f>IF(Inputs!$B$27&lt;&gt;"Ready","PENDING INPUTS",IF(BO271&lt;=0,99,1+IF(AND(K271&gt;0,OR(Inputs!C14&gt;Inputs!C21,AND(Inputs!C14=Inputs!C21,0&lt;7))),1,0)+IF(AND(S271&gt;0,OR(Inputs!C15&gt;Inputs!C21,AND(Inputs!C15=Inputs!C21,1&lt;7))),1,0)+IF(AND(AA271&gt;0,OR(Inputs!C16&gt;Inputs!C21,AND(Inputs!C16=Inputs!C21,2&lt;7))),1,0)+IF(AND(AI271&gt;0,OR(Inputs!C17&gt;Inputs!C21,AND(Inputs!C17=Inputs!C21,3&lt;7))),1,0)+IF(AND(AQ271&gt;0,OR(Inputs!C18&gt;Inputs!C21,AND(Inputs!C18=Inputs!C21,4&lt;7))),1,0)+IF(AND(AY271&gt;0,OR(Inputs!C19&gt;Inputs!C21,AND(Inputs!C19=Inputs!C21,5&lt;7))),1,0)+IF(AND(BG271&gt;0,OR(Inputs!C20&gt;Inputs!C21,AND(Inputs!C20=Inputs!C21,6&lt;7))),1,0)+IF(AND(BW271&gt;0,OR(Inputs!C22&gt;Inputs!C21,AND(Inputs!C22=Inputs!C21,8&lt;7))),1,0)+IF(AND(CE271&gt;0,OR(Inputs!C23&gt;Inputs!C21,AND(Inputs!C23=Inputs!C21,9&lt;7))),1,0)))</f>
        <v>99</v>
      </c>
      <c r="BT271" s="3">
        <f>IF(Inputs!$B$27&lt;&gt;"Ready","PENDING INPUTS",IF(A271&gt;Inputs!$B$6,0,MIN(MAX(0,(BO271+BP271+BQ271)-BR271),MAX(0,C271-D271-(IF(O271&lt;BS271,K271+L271+M271-N271,0)+IF(W271&lt;BS271,S271+T271+U271-V271,0)+IF(AE271&lt;BS271,AA271+AB271+AC271-AD271,0)+IF(AM271&lt;BS271,AI271+AJ271+AK271-AL271,0)+IF(AU271&lt;BS271,AQ271+AR271+AS271-AT271,0)+IF(BC271&lt;BS271,AY271+AZ271+BA271-BB271,0)+IF(BK271&lt;BS271,BG271+BH271+BI271-BJ271,0)+IF(BS271&lt;BS271,BO271+BP271+BQ271-BR271,0)+IF(CA271&lt;BS271,BW271+BX271+BY271-BZ271,0)+IF(CI271&lt;BS271,CE271+CF271+CG271-CH271,0))))))</f>
        <v>0</v>
      </c>
      <c r="BU271" s="3">
        <f>IF(Inputs!$B$27&lt;&gt;"Ready","PENDING INPUTS",MIN((BO271+BP271+BQ271),IF(D271&gt;C271,IF(D271=0,0,BR271*C271/D271),BR271+BT271)))</f>
        <v>0</v>
      </c>
      <c r="BV271" s="3">
        <f>IF(Inputs!$B$27&lt;&gt;"Ready","PENDING INPUTS",MAX(0,(BO271+BP271+BQ271)-BU271))</f>
        <v>0</v>
      </c>
      <c r="BW271" s="3">
        <f>IF(Inputs!$B$27&lt;&gt;"Ready","PENDING INPUTS",CD270)</f>
        <v>0</v>
      </c>
      <c r="BX271" s="3">
        <f>IF(Inputs!$B$27&lt;&gt;"Ready","PENDING INPUTS",IF(A271&lt;=Inputs!$B$6,ROUND(BW271*Inputs!C22/12,2),0))</f>
        <v>0</v>
      </c>
      <c r="BY271" s="3">
        <f>IF(Inputs!$B$27&lt;&gt;"Ready","PENDING INPUTS",IF(AND(A271&lt;=Inputs!$B$6,BW271&gt;0),Inputs!G22,0))</f>
        <v>0</v>
      </c>
      <c r="BZ271" s="3">
        <f>IF(Inputs!$B$27&lt;&gt;"Ready","PENDING INPUTS",IF(A271&gt;Inputs!$B$6,0,MIN((BW271+BX271+BY271),IF(Inputs!H22=1,Inputs!D22,MAX(Inputs!F22,ROUND(BW271*Inputs!E22+BX271+BY271,2))))))</f>
        <v>0</v>
      </c>
      <c r="CA271">
        <f>IF(Inputs!$B$27&lt;&gt;"Ready","PENDING INPUTS",IF(BW271&lt;=0,99,1+IF(AND(K271&gt;0,OR(Inputs!C14&gt;Inputs!C22,AND(Inputs!C14=Inputs!C22,0&lt;8))),1,0)+IF(AND(S271&gt;0,OR(Inputs!C15&gt;Inputs!C22,AND(Inputs!C15=Inputs!C22,1&lt;8))),1,0)+IF(AND(AA271&gt;0,OR(Inputs!C16&gt;Inputs!C22,AND(Inputs!C16=Inputs!C22,2&lt;8))),1,0)+IF(AND(AI271&gt;0,OR(Inputs!C17&gt;Inputs!C22,AND(Inputs!C17=Inputs!C22,3&lt;8))),1,0)+IF(AND(AQ271&gt;0,OR(Inputs!C18&gt;Inputs!C22,AND(Inputs!C18=Inputs!C22,4&lt;8))),1,0)+IF(AND(AY271&gt;0,OR(Inputs!C19&gt;Inputs!C22,AND(Inputs!C19=Inputs!C22,5&lt;8))),1,0)+IF(AND(BG271&gt;0,OR(Inputs!C20&gt;Inputs!C22,AND(Inputs!C20=Inputs!C22,6&lt;8))),1,0)+IF(AND(BO271&gt;0,OR(Inputs!C21&gt;Inputs!C22,AND(Inputs!C21=Inputs!C22,7&lt;8))),1,0)+IF(AND(CE271&gt;0,OR(Inputs!C23&gt;Inputs!C22,AND(Inputs!C23=Inputs!C22,9&lt;8))),1,0)))</f>
        <v>99</v>
      </c>
      <c r="CB271" s="3">
        <f>IF(Inputs!$B$27&lt;&gt;"Ready","PENDING INPUTS",IF(A271&gt;Inputs!$B$6,0,MIN(MAX(0,(BW271+BX271+BY271)-BZ271),MAX(0,C271-D271-(IF(O271&lt;CA271,K271+L271+M271-N271,0)+IF(W271&lt;CA271,S271+T271+U271-V271,0)+IF(AE271&lt;CA271,AA271+AB271+AC271-AD271,0)+IF(AM271&lt;CA271,AI271+AJ271+AK271-AL271,0)+IF(AU271&lt;CA271,AQ271+AR271+AS271-AT271,0)+IF(BC271&lt;CA271,AY271+AZ271+BA271-BB271,0)+IF(BK271&lt;CA271,BG271+BH271+BI271-BJ271,0)+IF(BS271&lt;CA271,BO271+BP271+BQ271-BR271,0)+IF(CA271&lt;CA271,BW271+BX271+BY271-BZ271,0)+IF(CI271&lt;CA271,CE271+CF271+CG271-CH271,0))))))</f>
        <v>0</v>
      </c>
      <c r="CC271" s="3">
        <f>IF(Inputs!$B$27&lt;&gt;"Ready","PENDING INPUTS",MIN((BW271+BX271+BY271),IF(D271&gt;C271,IF(D271=0,0,BZ271*C271/D271),BZ271+CB271)))</f>
        <v>0</v>
      </c>
      <c r="CD271" s="3">
        <f>IF(Inputs!$B$27&lt;&gt;"Ready","PENDING INPUTS",MAX(0,(BW271+BX271+BY271)-CC271))</f>
        <v>0</v>
      </c>
      <c r="CE271" s="3">
        <f>IF(Inputs!$B$27&lt;&gt;"Ready","PENDING INPUTS",CL270)</f>
        <v>0</v>
      </c>
      <c r="CF271" s="3">
        <f>IF(Inputs!$B$27&lt;&gt;"Ready","PENDING INPUTS",IF(A271&lt;=Inputs!$B$6,ROUND(CE271*Inputs!C23/12,2),0))</f>
        <v>0</v>
      </c>
      <c r="CG271" s="3">
        <f>IF(Inputs!$B$27&lt;&gt;"Ready","PENDING INPUTS",IF(AND(A271&lt;=Inputs!$B$6,CE271&gt;0),Inputs!G23,0))</f>
        <v>0</v>
      </c>
      <c r="CH271" s="3">
        <f>IF(Inputs!$B$27&lt;&gt;"Ready","PENDING INPUTS",IF(A271&gt;Inputs!$B$6,0,MIN((CE271+CF271+CG271),IF(Inputs!H23=1,Inputs!D23,MAX(Inputs!F23,ROUND(CE271*Inputs!E23+CF271+CG271,2))))))</f>
        <v>0</v>
      </c>
      <c r="CI271">
        <f>IF(Inputs!$B$27&lt;&gt;"Ready","PENDING INPUTS",IF(CE271&lt;=0,99,1+IF(AND(K271&gt;0,OR(Inputs!C14&gt;Inputs!C23,AND(Inputs!C14=Inputs!C23,0&lt;9))),1,0)+IF(AND(S271&gt;0,OR(Inputs!C15&gt;Inputs!C23,AND(Inputs!C15=Inputs!C23,1&lt;9))),1,0)+IF(AND(AA271&gt;0,OR(Inputs!C16&gt;Inputs!C23,AND(Inputs!C16=Inputs!C23,2&lt;9))),1,0)+IF(AND(AI271&gt;0,OR(Inputs!C17&gt;Inputs!C23,AND(Inputs!C17=Inputs!C23,3&lt;9))),1,0)+IF(AND(AQ271&gt;0,OR(Inputs!C18&gt;Inputs!C23,AND(Inputs!C18=Inputs!C23,4&lt;9))),1,0)+IF(AND(AY271&gt;0,OR(Inputs!C19&gt;Inputs!C23,AND(Inputs!C19=Inputs!C23,5&lt;9))),1,0)+IF(AND(BG271&gt;0,OR(Inputs!C20&gt;Inputs!C23,AND(Inputs!C20=Inputs!C23,6&lt;9))),1,0)+IF(AND(BO271&gt;0,OR(Inputs!C21&gt;Inputs!C23,AND(Inputs!C21=Inputs!C23,7&lt;9))),1,0)+IF(AND(BW271&gt;0,OR(Inputs!C22&gt;Inputs!C23,AND(Inputs!C22=Inputs!C23,8&lt;9))),1,0)))</f>
        <v>99</v>
      </c>
      <c r="CJ271" s="3">
        <f>IF(Inputs!$B$27&lt;&gt;"Ready","PENDING INPUTS",IF(A271&gt;Inputs!$B$6,0,MIN(MAX(0,(CE271+CF271+CG271)-CH271),MAX(0,C271-D271-(IF(O271&lt;CI271,K271+L271+M271-N271,0)+IF(W271&lt;CI271,S271+T271+U271-V271,0)+IF(AE271&lt;CI271,AA271+AB271+AC271-AD271,0)+IF(AM271&lt;CI271,AI271+AJ271+AK271-AL271,0)+IF(AU271&lt;CI271,AQ271+AR271+AS271-AT271,0)+IF(BC271&lt;CI271,AY271+AZ271+BA271-BB271,0)+IF(BK271&lt;CI271,BG271+BH271+BI271-BJ271,0)+IF(BS271&lt;CI271,BO271+BP271+BQ271-BR271,0)+IF(CA271&lt;CI271,BW271+BX271+BY271-BZ271,0)+IF(CI271&lt;CI271,CE271+CF271+CG271-CH271,0))))))</f>
        <v>0</v>
      </c>
      <c r="CK271" s="3">
        <f>IF(Inputs!$B$27&lt;&gt;"Ready","PENDING INPUTS",MIN((CE271+CF271+CG271),IF(D271&gt;C271,IF(D271=0,0,CH271*C271/D271),CH271+CJ271)))</f>
        <v>0</v>
      </c>
      <c r="CL271" s="3">
        <f>IF(Inputs!$B$27&lt;&gt;"Ready","PENDING INPUTS",MAX(0,(CE271+CF271+CG271)-CK271))</f>
        <v>0</v>
      </c>
    </row>
    <row r="272" spans="1:90" ht="27.95" customHeight="1" x14ac:dyDescent="0.25">
      <c r="A272">
        <v>268</v>
      </c>
      <c r="B272" s="13">
        <f>IF(Inputs!$B$27&lt;&gt;"Ready","PENDING INPUTS",EDATE(Inputs!$B$5,A272-1))</f>
        <v>54424</v>
      </c>
      <c r="C272" s="3">
        <f>IF(Inputs!$B$27&lt;&gt;"Ready","PENDING INPUTS",IF(A272&lt;=Inputs!$B$6,MAX(0,Inputs!$B$4+IF(A272=Inputs!$B$7,Inputs!$B$8,0)+IF(A272=Inputs!$B$9,Inputs!$B$10,0)),0))</f>
        <v>0</v>
      </c>
      <c r="D272" s="3">
        <f>IF(Inputs!$B$27&lt;&gt;"Ready","PENDING INPUTS",SUM(N272,V272,AD272,AL272,AT272,BB272,BJ272,BR272,BZ272,CH272))</f>
        <v>0</v>
      </c>
      <c r="E272" s="3">
        <f>IF(Inputs!$B$27&lt;&gt;"Ready","PENDING INPUTS",MAX(0,D272-C272))</f>
        <v>0</v>
      </c>
      <c r="F272" s="3">
        <f>IF(Inputs!$B$27&lt;&gt;"Ready","PENDING INPUTS",SUM(Q272,Y272,AG272,AO272,AW272,BE272,BM272,BU272,CC272,CK272))</f>
        <v>0</v>
      </c>
      <c r="G272" s="3">
        <f>IF(Inputs!$B$27&lt;&gt;"Ready","PENDING INPUTS",SUM(L272,T272,AB272,AJ272,AR272,AZ272,BH272,BP272,BX272,CF272))</f>
        <v>0</v>
      </c>
      <c r="H272" s="3">
        <f>IF(Inputs!$B$27&lt;&gt;"Ready","PENDING INPUTS",SUM(M272,U272,AC272,AK272,AS272,BA272,BI272,BQ272,BY272,CG272))</f>
        <v>0</v>
      </c>
      <c r="I272" s="3">
        <f>IF(Inputs!$B$27&lt;&gt;"Ready","PENDING INPUTS",SUM(R272,Z272,AH272,AP272,AX272,BF272,BN272,BV272,CD272,CL272))</f>
        <v>0</v>
      </c>
      <c r="J272" t="str">
        <f>IF(Inputs!$B$27&lt;&gt;"Ready","PENDING INPUTS",IF(A272&gt;Inputs!$B$6,"Beyond horizon",IF(E272&gt;0.005,"MINIMUM SHORTFALL",IF(I272&lt;0.005,"Paid off","In progress"))))</f>
        <v>Beyond horizon</v>
      </c>
      <c r="K272" s="3">
        <f>IF(Inputs!$B$27&lt;&gt;"Ready","PENDING INPUTS",R271)</f>
        <v>0</v>
      </c>
      <c r="L272" s="3">
        <f>IF(Inputs!$B$27&lt;&gt;"Ready","PENDING INPUTS",IF(A272&lt;=Inputs!$B$6,ROUND(K272*Inputs!C14/12,2),0))</f>
        <v>0</v>
      </c>
      <c r="M272" s="3">
        <f>IF(Inputs!$B$27&lt;&gt;"Ready","PENDING INPUTS",IF(AND(A272&lt;=Inputs!$B$6,K272&gt;0),Inputs!G14,0))</f>
        <v>0</v>
      </c>
      <c r="N272" s="3">
        <f>IF(Inputs!$B$27&lt;&gt;"Ready","PENDING INPUTS",IF(A272&gt;Inputs!$B$6,0,MIN((K272+L272+M272),IF(Inputs!H14=1,Inputs!D14,MAX(Inputs!F14,ROUND(K272*Inputs!E14+L272+M272,2))))))</f>
        <v>0</v>
      </c>
      <c r="O272">
        <f>IF(Inputs!$B$27&lt;&gt;"Ready","PENDING INPUTS",IF(K272&lt;=0,99,1+IF(AND(S272&gt;0,OR(Inputs!C15&gt;Inputs!C14,AND(Inputs!C15=Inputs!C14,1&lt;0))),1,0)+IF(AND(AA272&gt;0,OR(Inputs!C16&gt;Inputs!C14,AND(Inputs!C16=Inputs!C14,2&lt;0))),1,0)+IF(AND(AI272&gt;0,OR(Inputs!C17&gt;Inputs!C14,AND(Inputs!C17=Inputs!C14,3&lt;0))),1,0)+IF(AND(AQ272&gt;0,OR(Inputs!C18&gt;Inputs!C14,AND(Inputs!C18=Inputs!C14,4&lt;0))),1,0)+IF(AND(AY272&gt;0,OR(Inputs!C19&gt;Inputs!C14,AND(Inputs!C19=Inputs!C14,5&lt;0))),1,0)+IF(AND(BG272&gt;0,OR(Inputs!C20&gt;Inputs!C14,AND(Inputs!C20=Inputs!C14,6&lt;0))),1,0)+IF(AND(BO272&gt;0,OR(Inputs!C21&gt;Inputs!C14,AND(Inputs!C21=Inputs!C14,7&lt;0))),1,0)+IF(AND(BW272&gt;0,OR(Inputs!C22&gt;Inputs!C14,AND(Inputs!C22=Inputs!C14,8&lt;0))),1,0)+IF(AND(CE272&gt;0,OR(Inputs!C23&gt;Inputs!C14,AND(Inputs!C23=Inputs!C14,9&lt;0))),1,0)))</f>
        <v>99</v>
      </c>
      <c r="P272" s="3">
        <f>IF(Inputs!$B$27&lt;&gt;"Ready","PENDING INPUTS",IF(A272&gt;Inputs!$B$6,0,MIN(MAX(0,(K272+L272+M272)-N272),MAX(0,C272-D272-(IF(O272&lt;O272,K272+L272+M272-N272,0)+IF(W272&lt;O272,S272+T272+U272-V272,0)+IF(AE272&lt;O272,AA272+AB272+AC272-AD272,0)+IF(AM272&lt;O272,AI272+AJ272+AK272-AL272,0)+IF(AU272&lt;O272,AQ272+AR272+AS272-AT272,0)+IF(BC272&lt;O272,AY272+AZ272+BA272-BB272,0)+IF(BK272&lt;O272,BG272+BH272+BI272-BJ272,0)+IF(BS272&lt;O272,BO272+BP272+BQ272-BR272,0)+IF(CA272&lt;O272,BW272+BX272+BY272-BZ272,0)+IF(CI272&lt;O272,CE272+CF272+CG272-CH272,0))))))</f>
        <v>0</v>
      </c>
      <c r="Q272" s="3">
        <f>IF(Inputs!$B$27&lt;&gt;"Ready","PENDING INPUTS",MIN((K272+L272+M272),IF(D272&gt;C272,IF(D272=0,0,N272*C272/D272),N272+P272)))</f>
        <v>0</v>
      </c>
      <c r="R272" s="3">
        <f>IF(Inputs!$B$27&lt;&gt;"Ready","PENDING INPUTS",MAX(0,(K272+L272+M272)-Q272))</f>
        <v>0</v>
      </c>
      <c r="S272" s="3">
        <f>IF(Inputs!$B$27&lt;&gt;"Ready","PENDING INPUTS",Z271)</f>
        <v>0</v>
      </c>
      <c r="T272" s="3">
        <f>IF(Inputs!$B$27&lt;&gt;"Ready","PENDING INPUTS",IF(A272&lt;=Inputs!$B$6,ROUND(S272*Inputs!C15/12,2),0))</f>
        <v>0</v>
      </c>
      <c r="U272" s="3">
        <f>IF(Inputs!$B$27&lt;&gt;"Ready","PENDING INPUTS",IF(AND(A272&lt;=Inputs!$B$6,S272&gt;0),Inputs!G15,0))</f>
        <v>0</v>
      </c>
      <c r="V272" s="3">
        <f>IF(Inputs!$B$27&lt;&gt;"Ready","PENDING INPUTS",IF(A272&gt;Inputs!$B$6,0,MIN((S272+T272+U272),IF(Inputs!H15=1,Inputs!D15,MAX(Inputs!F15,ROUND(S272*Inputs!E15+T272+U272,2))))))</f>
        <v>0</v>
      </c>
      <c r="W272">
        <f>IF(Inputs!$B$27&lt;&gt;"Ready","PENDING INPUTS",IF(S272&lt;=0,99,1+IF(AND(K272&gt;0,OR(Inputs!C14&gt;Inputs!C15,AND(Inputs!C14=Inputs!C15,0&lt;1))),1,0)+IF(AND(AA272&gt;0,OR(Inputs!C16&gt;Inputs!C15,AND(Inputs!C16=Inputs!C15,2&lt;1))),1,0)+IF(AND(AI272&gt;0,OR(Inputs!C17&gt;Inputs!C15,AND(Inputs!C17=Inputs!C15,3&lt;1))),1,0)+IF(AND(AQ272&gt;0,OR(Inputs!C18&gt;Inputs!C15,AND(Inputs!C18=Inputs!C15,4&lt;1))),1,0)+IF(AND(AY272&gt;0,OR(Inputs!C19&gt;Inputs!C15,AND(Inputs!C19=Inputs!C15,5&lt;1))),1,0)+IF(AND(BG272&gt;0,OR(Inputs!C20&gt;Inputs!C15,AND(Inputs!C20=Inputs!C15,6&lt;1))),1,0)+IF(AND(BO272&gt;0,OR(Inputs!C21&gt;Inputs!C15,AND(Inputs!C21=Inputs!C15,7&lt;1))),1,0)+IF(AND(BW272&gt;0,OR(Inputs!C22&gt;Inputs!C15,AND(Inputs!C22=Inputs!C15,8&lt;1))),1,0)+IF(AND(CE272&gt;0,OR(Inputs!C23&gt;Inputs!C15,AND(Inputs!C23=Inputs!C15,9&lt;1))),1,0)))</f>
        <v>99</v>
      </c>
      <c r="X272" s="3">
        <f>IF(Inputs!$B$27&lt;&gt;"Ready","PENDING INPUTS",IF(A272&gt;Inputs!$B$6,0,MIN(MAX(0,(S272+T272+U272)-V272),MAX(0,C272-D272-(IF(O272&lt;W272,K272+L272+M272-N272,0)+IF(W272&lt;W272,S272+T272+U272-V272,0)+IF(AE272&lt;W272,AA272+AB272+AC272-AD272,0)+IF(AM272&lt;W272,AI272+AJ272+AK272-AL272,0)+IF(AU272&lt;W272,AQ272+AR272+AS272-AT272,0)+IF(BC272&lt;W272,AY272+AZ272+BA272-BB272,0)+IF(BK272&lt;W272,BG272+BH272+BI272-BJ272,0)+IF(BS272&lt;W272,BO272+BP272+BQ272-BR272,0)+IF(CA272&lt;W272,BW272+BX272+BY272-BZ272,0)+IF(CI272&lt;W272,CE272+CF272+CG272-CH272,0))))))</f>
        <v>0</v>
      </c>
      <c r="Y272" s="3">
        <f>IF(Inputs!$B$27&lt;&gt;"Ready","PENDING INPUTS",MIN((S272+T272+U272),IF(D272&gt;C272,IF(D272=0,0,V272*C272/D272),V272+X272)))</f>
        <v>0</v>
      </c>
      <c r="Z272" s="3">
        <f>IF(Inputs!$B$27&lt;&gt;"Ready","PENDING INPUTS",MAX(0,(S272+T272+U272)-Y272))</f>
        <v>0</v>
      </c>
      <c r="AA272" s="3">
        <f>IF(Inputs!$B$27&lt;&gt;"Ready","PENDING INPUTS",AH271)</f>
        <v>0</v>
      </c>
      <c r="AB272" s="3">
        <f>IF(Inputs!$B$27&lt;&gt;"Ready","PENDING INPUTS",IF(A272&lt;=Inputs!$B$6,ROUND(AA272*Inputs!C16/12,2),0))</f>
        <v>0</v>
      </c>
      <c r="AC272" s="3">
        <f>IF(Inputs!$B$27&lt;&gt;"Ready","PENDING INPUTS",IF(AND(A272&lt;=Inputs!$B$6,AA272&gt;0),Inputs!G16,0))</f>
        <v>0</v>
      </c>
      <c r="AD272" s="3">
        <f>IF(Inputs!$B$27&lt;&gt;"Ready","PENDING INPUTS",IF(A272&gt;Inputs!$B$6,0,MIN((AA272+AB272+AC272),IF(Inputs!H16=1,Inputs!D16,MAX(Inputs!F16,ROUND(AA272*Inputs!E16+AB272+AC272,2))))))</f>
        <v>0</v>
      </c>
      <c r="AE272">
        <f>IF(Inputs!$B$27&lt;&gt;"Ready","PENDING INPUTS",IF(AA272&lt;=0,99,1+IF(AND(K272&gt;0,OR(Inputs!C14&gt;Inputs!C16,AND(Inputs!C14=Inputs!C16,0&lt;2))),1,0)+IF(AND(S272&gt;0,OR(Inputs!C15&gt;Inputs!C16,AND(Inputs!C15=Inputs!C16,1&lt;2))),1,0)+IF(AND(AI272&gt;0,OR(Inputs!C17&gt;Inputs!C16,AND(Inputs!C17=Inputs!C16,3&lt;2))),1,0)+IF(AND(AQ272&gt;0,OR(Inputs!C18&gt;Inputs!C16,AND(Inputs!C18=Inputs!C16,4&lt;2))),1,0)+IF(AND(AY272&gt;0,OR(Inputs!C19&gt;Inputs!C16,AND(Inputs!C19=Inputs!C16,5&lt;2))),1,0)+IF(AND(BG272&gt;0,OR(Inputs!C20&gt;Inputs!C16,AND(Inputs!C20=Inputs!C16,6&lt;2))),1,0)+IF(AND(BO272&gt;0,OR(Inputs!C21&gt;Inputs!C16,AND(Inputs!C21=Inputs!C16,7&lt;2))),1,0)+IF(AND(BW272&gt;0,OR(Inputs!C22&gt;Inputs!C16,AND(Inputs!C22=Inputs!C16,8&lt;2))),1,0)+IF(AND(CE272&gt;0,OR(Inputs!C23&gt;Inputs!C16,AND(Inputs!C23=Inputs!C16,9&lt;2))),1,0)))</f>
        <v>99</v>
      </c>
      <c r="AF272" s="3">
        <f>IF(Inputs!$B$27&lt;&gt;"Ready","PENDING INPUTS",IF(A272&gt;Inputs!$B$6,0,MIN(MAX(0,(AA272+AB272+AC272)-AD272),MAX(0,C272-D272-(IF(O272&lt;AE272,K272+L272+M272-N272,0)+IF(W272&lt;AE272,S272+T272+U272-V272,0)+IF(AE272&lt;AE272,AA272+AB272+AC272-AD272,0)+IF(AM272&lt;AE272,AI272+AJ272+AK272-AL272,0)+IF(AU272&lt;AE272,AQ272+AR272+AS272-AT272,0)+IF(BC272&lt;AE272,AY272+AZ272+BA272-BB272,0)+IF(BK272&lt;AE272,BG272+BH272+BI272-BJ272,0)+IF(BS272&lt;AE272,BO272+BP272+BQ272-BR272,0)+IF(CA272&lt;AE272,BW272+BX272+BY272-BZ272,0)+IF(CI272&lt;AE272,CE272+CF272+CG272-CH272,0))))))</f>
        <v>0</v>
      </c>
      <c r="AG272" s="3">
        <f>IF(Inputs!$B$27&lt;&gt;"Ready","PENDING INPUTS",MIN((AA272+AB272+AC272),IF(D272&gt;C272,IF(D272=0,0,AD272*C272/D272),AD272+AF272)))</f>
        <v>0</v>
      </c>
      <c r="AH272" s="3">
        <f>IF(Inputs!$B$27&lt;&gt;"Ready","PENDING INPUTS",MAX(0,(AA272+AB272+AC272)-AG272))</f>
        <v>0</v>
      </c>
      <c r="AI272" s="3">
        <f>IF(Inputs!$B$27&lt;&gt;"Ready","PENDING INPUTS",AP271)</f>
        <v>0</v>
      </c>
      <c r="AJ272" s="3">
        <f>IF(Inputs!$B$27&lt;&gt;"Ready","PENDING INPUTS",IF(A272&lt;=Inputs!$B$6,ROUND(AI272*Inputs!C17/12,2),0))</f>
        <v>0</v>
      </c>
      <c r="AK272" s="3">
        <f>IF(Inputs!$B$27&lt;&gt;"Ready","PENDING INPUTS",IF(AND(A272&lt;=Inputs!$B$6,AI272&gt;0),Inputs!G17,0))</f>
        <v>0</v>
      </c>
      <c r="AL272" s="3">
        <f>IF(Inputs!$B$27&lt;&gt;"Ready","PENDING INPUTS",IF(A272&gt;Inputs!$B$6,0,MIN((AI272+AJ272+AK272),IF(Inputs!H17=1,Inputs!D17,MAX(Inputs!F17,ROUND(AI272*Inputs!E17+AJ272+AK272,2))))))</f>
        <v>0</v>
      </c>
      <c r="AM272">
        <f>IF(Inputs!$B$27&lt;&gt;"Ready","PENDING INPUTS",IF(AI272&lt;=0,99,1+IF(AND(K272&gt;0,OR(Inputs!C14&gt;Inputs!C17,AND(Inputs!C14=Inputs!C17,0&lt;3))),1,0)+IF(AND(S272&gt;0,OR(Inputs!C15&gt;Inputs!C17,AND(Inputs!C15=Inputs!C17,1&lt;3))),1,0)+IF(AND(AA272&gt;0,OR(Inputs!C16&gt;Inputs!C17,AND(Inputs!C16=Inputs!C17,2&lt;3))),1,0)+IF(AND(AQ272&gt;0,OR(Inputs!C18&gt;Inputs!C17,AND(Inputs!C18=Inputs!C17,4&lt;3))),1,0)+IF(AND(AY272&gt;0,OR(Inputs!C19&gt;Inputs!C17,AND(Inputs!C19=Inputs!C17,5&lt;3))),1,0)+IF(AND(BG272&gt;0,OR(Inputs!C20&gt;Inputs!C17,AND(Inputs!C20=Inputs!C17,6&lt;3))),1,0)+IF(AND(BO272&gt;0,OR(Inputs!C21&gt;Inputs!C17,AND(Inputs!C21=Inputs!C17,7&lt;3))),1,0)+IF(AND(BW272&gt;0,OR(Inputs!C22&gt;Inputs!C17,AND(Inputs!C22=Inputs!C17,8&lt;3))),1,0)+IF(AND(CE272&gt;0,OR(Inputs!C23&gt;Inputs!C17,AND(Inputs!C23=Inputs!C17,9&lt;3))),1,0)))</f>
        <v>99</v>
      </c>
      <c r="AN272" s="3">
        <f>IF(Inputs!$B$27&lt;&gt;"Ready","PENDING INPUTS",IF(A272&gt;Inputs!$B$6,0,MIN(MAX(0,(AI272+AJ272+AK272)-AL272),MAX(0,C272-D272-(IF(O272&lt;AM272,K272+L272+M272-N272,0)+IF(W272&lt;AM272,S272+T272+U272-V272,0)+IF(AE272&lt;AM272,AA272+AB272+AC272-AD272,0)+IF(AM272&lt;AM272,AI272+AJ272+AK272-AL272,0)+IF(AU272&lt;AM272,AQ272+AR272+AS272-AT272,0)+IF(BC272&lt;AM272,AY272+AZ272+BA272-BB272,0)+IF(BK272&lt;AM272,BG272+BH272+BI272-BJ272,0)+IF(BS272&lt;AM272,BO272+BP272+BQ272-BR272,0)+IF(CA272&lt;AM272,BW272+BX272+BY272-BZ272,0)+IF(CI272&lt;AM272,CE272+CF272+CG272-CH272,0))))))</f>
        <v>0</v>
      </c>
      <c r="AO272" s="3">
        <f>IF(Inputs!$B$27&lt;&gt;"Ready","PENDING INPUTS",MIN((AI272+AJ272+AK272),IF(D272&gt;C272,IF(D272=0,0,AL272*C272/D272),AL272+AN272)))</f>
        <v>0</v>
      </c>
      <c r="AP272" s="3">
        <f>IF(Inputs!$B$27&lt;&gt;"Ready","PENDING INPUTS",MAX(0,(AI272+AJ272+AK272)-AO272))</f>
        <v>0</v>
      </c>
      <c r="AQ272" s="3">
        <f>IF(Inputs!$B$27&lt;&gt;"Ready","PENDING INPUTS",AX271)</f>
        <v>0</v>
      </c>
      <c r="AR272" s="3">
        <f>IF(Inputs!$B$27&lt;&gt;"Ready","PENDING INPUTS",IF(A272&lt;=Inputs!$B$6,ROUND(AQ272*Inputs!C18/12,2),0))</f>
        <v>0</v>
      </c>
      <c r="AS272" s="3">
        <f>IF(Inputs!$B$27&lt;&gt;"Ready","PENDING INPUTS",IF(AND(A272&lt;=Inputs!$B$6,AQ272&gt;0),Inputs!G18,0))</f>
        <v>0</v>
      </c>
      <c r="AT272" s="3">
        <f>IF(Inputs!$B$27&lt;&gt;"Ready","PENDING INPUTS",IF(A272&gt;Inputs!$B$6,0,MIN((AQ272+AR272+AS272),IF(Inputs!H18=1,Inputs!D18,MAX(Inputs!F18,ROUND(AQ272*Inputs!E18+AR272+AS272,2))))))</f>
        <v>0</v>
      </c>
      <c r="AU272">
        <f>IF(Inputs!$B$27&lt;&gt;"Ready","PENDING INPUTS",IF(AQ272&lt;=0,99,1+IF(AND(K272&gt;0,OR(Inputs!C14&gt;Inputs!C18,AND(Inputs!C14=Inputs!C18,0&lt;4))),1,0)+IF(AND(S272&gt;0,OR(Inputs!C15&gt;Inputs!C18,AND(Inputs!C15=Inputs!C18,1&lt;4))),1,0)+IF(AND(AA272&gt;0,OR(Inputs!C16&gt;Inputs!C18,AND(Inputs!C16=Inputs!C18,2&lt;4))),1,0)+IF(AND(AI272&gt;0,OR(Inputs!C17&gt;Inputs!C18,AND(Inputs!C17=Inputs!C18,3&lt;4))),1,0)+IF(AND(AY272&gt;0,OR(Inputs!C19&gt;Inputs!C18,AND(Inputs!C19=Inputs!C18,5&lt;4))),1,0)+IF(AND(BG272&gt;0,OR(Inputs!C20&gt;Inputs!C18,AND(Inputs!C20=Inputs!C18,6&lt;4))),1,0)+IF(AND(BO272&gt;0,OR(Inputs!C21&gt;Inputs!C18,AND(Inputs!C21=Inputs!C18,7&lt;4))),1,0)+IF(AND(BW272&gt;0,OR(Inputs!C22&gt;Inputs!C18,AND(Inputs!C22=Inputs!C18,8&lt;4))),1,0)+IF(AND(CE272&gt;0,OR(Inputs!C23&gt;Inputs!C18,AND(Inputs!C23=Inputs!C18,9&lt;4))),1,0)))</f>
        <v>99</v>
      </c>
      <c r="AV272" s="3">
        <f>IF(Inputs!$B$27&lt;&gt;"Ready","PENDING INPUTS",IF(A272&gt;Inputs!$B$6,0,MIN(MAX(0,(AQ272+AR272+AS272)-AT272),MAX(0,C272-D272-(IF(O272&lt;AU272,K272+L272+M272-N272,0)+IF(W272&lt;AU272,S272+T272+U272-V272,0)+IF(AE272&lt;AU272,AA272+AB272+AC272-AD272,0)+IF(AM272&lt;AU272,AI272+AJ272+AK272-AL272,0)+IF(AU272&lt;AU272,AQ272+AR272+AS272-AT272,0)+IF(BC272&lt;AU272,AY272+AZ272+BA272-BB272,0)+IF(BK272&lt;AU272,BG272+BH272+BI272-BJ272,0)+IF(BS272&lt;AU272,BO272+BP272+BQ272-BR272,0)+IF(CA272&lt;AU272,BW272+BX272+BY272-BZ272,0)+IF(CI272&lt;AU272,CE272+CF272+CG272-CH272,0))))))</f>
        <v>0</v>
      </c>
      <c r="AW272" s="3">
        <f>IF(Inputs!$B$27&lt;&gt;"Ready","PENDING INPUTS",MIN((AQ272+AR272+AS272),IF(D272&gt;C272,IF(D272=0,0,AT272*C272/D272),AT272+AV272)))</f>
        <v>0</v>
      </c>
      <c r="AX272" s="3">
        <f>IF(Inputs!$B$27&lt;&gt;"Ready","PENDING INPUTS",MAX(0,(AQ272+AR272+AS272)-AW272))</f>
        <v>0</v>
      </c>
      <c r="AY272" s="3">
        <f>IF(Inputs!$B$27&lt;&gt;"Ready","PENDING INPUTS",BF271)</f>
        <v>0</v>
      </c>
      <c r="AZ272" s="3">
        <f>IF(Inputs!$B$27&lt;&gt;"Ready","PENDING INPUTS",IF(A272&lt;=Inputs!$B$6,ROUND(AY272*Inputs!C19/12,2),0))</f>
        <v>0</v>
      </c>
      <c r="BA272" s="3">
        <f>IF(Inputs!$B$27&lt;&gt;"Ready","PENDING INPUTS",IF(AND(A272&lt;=Inputs!$B$6,AY272&gt;0),Inputs!G19,0))</f>
        <v>0</v>
      </c>
      <c r="BB272" s="3">
        <f>IF(Inputs!$B$27&lt;&gt;"Ready","PENDING INPUTS",IF(A272&gt;Inputs!$B$6,0,MIN((AY272+AZ272+BA272),IF(Inputs!H19=1,Inputs!D19,MAX(Inputs!F19,ROUND(AY272*Inputs!E19+AZ272+BA272,2))))))</f>
        <v>0</v>
      </c>
      <c r="BC272">
        <f>IF(Inputs!$B$27&lt;&gt;"Ready","PENDING INPUTS",IF(AY272&lt;=0,99,1+IF(AND(K272&gt;0,OR(Inputs!C14&gt;Inputs!C19,AND(Inputs!C14=Inputs!C19,0&lt;5))),1,0)+IF(AND(S272&gt;0,OR(Inputs!C15&gt;Inputs!C19,AND(Inputs!C15=Inputs!C19,1&lt;5))),1,0)+IF(AND(AA272&gt;0,OR(Inputs!C16&gt;Inputs!C19,AND(Inputs!C16=Inputs!C19,2&lt;5))),1,0)+IF(AND(AI272&gt;0,OR(Inputs!C17&gt;Inputs!C19,AND(Inputs!C17=Inputs!C19,3&lt;5))),1,0)+IF(AND(AQ272&gt;0,OR(Inputs!C18&gt;Inputs!C19,AND(Inputs!C18=Inputs!C19,4&lt;5))),1,0)+IF(AND(BG272&gt;0,OR(Inputs!C20&gt;Inputs!C19,AND(Inputs!C20=Inputs!C19,6&lt;5))),1,0)+IF(AND(BO272&gt;0,OR(Inputs!C21&gt;Inputs!C19,AND(Inputs!C21=Inputs!C19,7&lt;5))),1,0)+IF(AND(BW272&gt;0,OR(Inputs!C22&gt;Inputs!C19,AND(Inputs!C22=Inputs!C19,8&lt;5))),1,0)+IF(AND(CE272&gt;0,OR(Inputs!C23&gt;Inputs!C19,AND(Inputs!C23=Inputs!C19,9&lt;5))),1,0)))</f>
        <v>99</v>
      </c>
      <c r="BD272" s="3">
        <f>IF(Inputs!$B$27&lt;&gt;"Ready","PENDING INPUTS",IF(A272&gt;Inputs!$B$6,0,MIN(MAX(0,(AY272+AZ272+BA272)-BB272),MAX(0,C272-D272-(IF(O272&lt;BC272,K272+L272+M272-N272,0)+IF(W272&lt;BC272,S272+T272+U272-V272,0)+IF(AE272&lt;BC272,AA272+AB272+AC272-AD272,0)+IF(AM272&lt;BC272,AI272+AJ272+AK272-AL272,0)+IF(AU272&lt;BC272,AQ272+AR272+AS272-AT272,0)+IF(BC272&lt;BC272,AY272+AZ272+BA272-BB272,0)+IF(BK272&lt;BC272,BG272+BH272+BI272-BJ272,0)+IF(BS272&lt;BC272,BO272+BP272+BQ272-BR272,0)+IF(CA272&lt;BC272,BW272+BX272+BY272-BZ272,0)+IF(CI272&lt;BC272,CE272+CF272+CG272-CH272,0))))))</f>
        <v>0</v>
      </c>
      <c r="BE272" s="3">
        <f>IF(Inputs!$B$27&lt;&gt;"Ready","PENDING INPUTS",MIN((AY272+AZ272+BA272),IF(D272&gt;C272,IF(D272=0,0,BB272*C272/D272),BB272+BD272)))</f>
        <v>0</v>
      </c>
      <c r="BF272" s="3">
        <f>IF(Inputs!$B$27&lt;&gt;"Ready","PENDING INPUTS",MAX(0,(AY272+AZ272+BA272)-BE272))</f>
        <v>0</v>
      </c>
      <c r="BG272" s="3">
        <f>IF(Inputs!$B$27&lt;&gt;"Ready","PENDING INPUTS",BN271)</f>
        <v>0</v>
      </c>
      <c r="BH272" s="3">
        <f>IF(Inputs!$B$27&lt;&gt;"Ready","PENDING INPUTS",IF(A272&lt;=Inputs!$B$6,ROUND(BG272*Inputs!C20/12,2),0))</f>
        <v>0</v>
      </c>
      <c r="BI272" s="3">
        <f>IF(Inputs!$B$27&lt;&gt;"Ready","PENDING INPUTS",IF(AND(A272&lt;=Inputs!$B$6,BG272&gt;0),Inputs!G20,0))</f>
        <v>0</v>
      </c>
      <c r="BJ272" s="3">
        <f>IF(Inputs!$B$27&lt;&gt;"Ready","PENDING INPUTS",IF(A272&gt;Inputs!$B$6,0,MIN((BG272+BH272+BI272),IF(Inputs!H20=1,Inputs!D20,MAX(Inputs!F20,ROUND(BG272*Inputs!E20+BH272+BI272,2))))))</f>
        <v>0</v>
      </c>
      <c r="BK272">
        <f>IF(Inputs!$B$27&lt;&gt;"Ready","PENDING INPUTS",IF(BG272&lt;=0,99,1+IF(AND(K272&gt;0,OR(Inputs!C14&gt;Inputs!C20,AND(Inputs!C14=Inputs!C20,0&lt;6))),1,0)+IF(AND(S272&gt;0,OR(Inputs!C15&gt;Inputs!C20,AND(Inputs!C15=Inputs!C20,1&lt;6))),1,0)+IF(AND(AA272&gt;0,OR(Inputs!C16&gt;Inputs!C20,AND(Inputs!C16=Inputs!C20,2&lt;6))),1,0)+IF(AND(AI272&gt;0,OR(Inputs!C17&gt;Inputs!C20,AND(Inputs!C17=Inputs!C20,3&lt;6))),1,0)+IF(AND(AQ272&gt;0,OR(Inputs!C18&gt;Inputs!C20,AND(Inputs!C18=Inputs!C20,4&lt;6))),1,0)+IF(AND(AY272&gt;0,OR(Inputs!C19&gt;Inputs!C20,AND(Inputs!C19=Inputs!C20,5&lt;6))),1,0)+IF(AND(BO272&gt;0,OR(Inputs!C21&gt;Inputs!C20,AND(Inputs!C21=Inputs!C20,7&lt;6))),1,0)+IF(AND(BW272&gt;0,OR(Inputs!C22&gt;Inputs!C20,AND(Inputs!C22=Inputs!C20,8&lt;6))),1,0)+IF(AND(CE272&gt;0,OR(Inputs!C23&gt;Inputs!C20,AND(Inputs!C23=Inputs!C20,9&lt;6))),1,0)))</f>
        <v>99</v>
      </c>
      <c r="BL272" s="3">
        <f>IF(Inputs!$B$27&lt;&gt;"Ready","PENDING INPUTS",IF(A272&gt;Inputs!$B$6,0,MIN(MAX(0,(BG272+BH272+BI272)-BJ272),MAX(0,C272-D272-(IF(O272&lt;BK272,K272+L272+M272-N272,0)+IF(W272&lt;BK272,S272+T272+U272-V272,0)+IF(AE272&lt;BK272,AA272+AB272+AC272-AD272,0)+IF(AM272&lt;BK272,AI272+AJ272+AK272-AL272,0)+IF(AU272&lt;BK272,AQ272+AR272+AS272-AT272,0)+IF(BC272&lt;BK272,AY272+AZ272+BA272-BB272,0)+IF(BK272&lt;BK272,BG272+BH272+BI272-BJ272,0)+IF(BS272&lt;BK272,BO272+BP272+BQ272-BR272,0)+IF(CA272&lt;BK272,BW272+BX272+BY272-BZ272,0)+IF(CI272&lt;BK272,CE272+CF272+CG272-CH272,0))))))</f>
        <v>0</v>
      </c>
      <c r="BM272" s="3">
        <f>IF(Inputs!$B$27&lt;&gt;"Ready","PENDING INPUTS",MIN((BG272+BH272+BI272),IF(D272&gt;C272,IF(D272=0,0,BJ272*C272/D272),BJ272+BL272)))</f>
        <v>0</v>
      </c>
      <c r="BN272" s="3">
        <f>IF(Inputs!$B$27&lt;&gt;"Ready","PENDING INPUTS",MAX(0,(BG272+BH272+BI272)-BM272))</f>
        <v>0</v>
      </c>
      <c r="BO272" s="3">
        <f>IF(Inputs!$B$27&lt;&gt;"Ready","PENDING INPUTS",BV271)</f>
        <v>0</v>
      </c>
      <c r="BP272" s="3">
        <f>IF(Inputs!$B$27&lt;&gt;"Ready","PENDING INPUTS",IF(A272&lt;=Inputs!$B$6,ROUND(BO272*Inputs!C21/12,2),0))</f>
        <v>0</v>
      </c>
      <c r="BQ272" s="3">
        <f>IF(Inputs!$B$27&lt;&gt;"Ready","PENDING INPUTS",IF(AND(A272&lt;=Inputs!$B$6,BO272&gt;0),Inputs!G21,0))</f>
        <v>0</v>
      </c>
      <c r="BR272" s="3">
        <f>IF(Inputs!$B$27&lt;&gt;"Ready","PENDING INPUTS",IF(A272&gt;Inputs!$B$6,0,MIN((BO272+BP272+BQ272),IF(Inputs!H21=1,Inputs!D21,MAX(Inputs!F21,ROUND(BO272*Inputs!E21+BP272+BQ272,2))))))</f>
        <v>0</v>
      </c>
      <c r="BS272">
        <f>IF(Inputs!$B$27&lt;&gt;"Ready","PENDING INPUTS",IF(BO272&lt;=0,99,1+IF(AND(K272&gt;0,OR(Inputs!C14&gt;Inputs!C21,AND(Inputs!C14=Inputs!C21,0&lt;7))),1,0)+IF(AND(S272&gt;0,OR(Inputs!C15&gt;Inputs!C21,AND(Inputs!C15=Inputs!C21,1&lt;7))),1,0)+IF(AND(AA272&gt;0,OR(Inputs!C16&gt;Inputs!C21,AND(Inputs!C16=Inputs!C21,2&lt;7))),1,0)+IF(AND(AI272&gt;0,OR(Inputs!C17&gt;Inputs!C21,AND(Inputs!C17=Inputs!C21,3&lt;7))),1,0)+IF(AND(AQ272&gt;0,OR(Inputs!C18&gt;Inputs!C21,AND(Inputs!C18=Inputs!C21,4&lt;7))),1,0)+IF(AND(AY272&gt;0,OR(Inputs!C19&gt;Inputs!C21,AND(Inputs!C19=Inputs!C21,5&lt;7))),1,0)+IF(AND(BG272&gt;0,OR(Inputs!C20&gt;Inputs!C21,AND(Inputs!C20=Inputs!C21,6&lt;7))),1,0)+IF(AND(BW272&gt;0,OR(Inputs!C22&gt;Inputs!C21,AND(Inputs!C22=Inputs!C21,8&lt;7))),1,0)+IF(AND(CE272&gt;0,OR(Inputs!C23&gt;Inputs!C21,AND(Inputs!C23=Inputs!C21,9&lt;7))),1,0)))</f>
        <v>99</v>
      </c>
      <c r="BT272" s="3">
        <f>IF(Inputs!$B$27&lt;&gt;"Ready","PENDING INPUTS",IF(A272&gt;Inputs!$B$6,0,MIN(MAX(0,(BO272+BP272+BQ272)-BR272),MAX(0,C272-D272-(IF(O272&lt;BS272,K272+L272+M272-N272,0)+IF(W272&lt;BS272,S272+T272+U272-V272,0)+IF(AE272&lt;BS272,AA272+AB272+AC272-AD272,0)+IF(AM272&lt;BS272,AI272+AJ272+AK272-AL272,0)+IF(AU272&lt;BS272,AQ272+AR272+AS272-AT272,0)+IF(BC272&lt;BS272,AY272+AZ272+BA272-BB272,0)+IF(BK272&lt;BS272,BG272+BH272+BI272-BJ272,0)+IF(BS272&lt;BS272,BO272+BP272+BQ272-BR272,0)+IF(CA272&lt;BS272,BW272+BX272+BY272-BZ272,0)+IF(CI272&lt;BS272,CE272+CF272+CG272-CH272,0))))))</f>
        <v>0</v>
      </c>
      <c r="BU272" s="3">
        <f>IF(Inputs!$B$27&lt;&gt;"Ready","PENDING INPUTS",MIN((BO272+BP272+BQ272),IF(D272&gt;C272,IF(D272=0,0,BR272*C272/D272),BR272+BT272)))</f>
        <v>0</v>
      </c>
      <c r="BV272" s="3">
        <f>IF(Inputs!$B$27&lt;&gt;"Ready","PENDING INPUTS",MAX(0,(BO272+BP272+BQ272)-BU272))</f>
        <v>0</v>
      </c>
      <c r="BW272" s="3">
        <f>IF(Inputs!$B$27&lt;&gt;"Ready","PENDING INPUTS",CD271)</f>
        <v>0</v>
      </c>
      <c r="BX272" s="3">
        <f>IF(Inputs!$B$27&lt;&gt;"Ready","PENDING INPUTS",IF(A272&lt;=Inputs!$B$6,ROUND(BW272*Inputs!C22/12,2),0))</f>
        <v>0</v>
      </c>
      <c r="BY272" s="3">
        <f>IF(Inputs!$B$27&lt;&gt;"Ready","PENDING INPUTS",IF(AND(A272&lt;=Inputs!$B$6,BW272&gt;0),Inputs!G22,0))</f>
        <v>0</v>
      </c>
      <c r="BZ272" s="3">
        <f>IF(Inputs!$B$27&lt;&gt;"Ready","PENDING INPUTS",IF(A272&gt;Inputs!$B$6,0,MIN((BW272+BX272+BY272),IF(Inputs!H22=1,Inputs!D22,MAX(Inputs!F22,ROUND(BW272*Inputs!E22+BX272+BY272,2))))))</f>
        <v>0</v>
      </c>
      <c r="CA272">
        <f>IF(Inputs!$B$27&lt;&gt;"Ready","PENDING INPUTS",IF(BW272&lt;=0,99,1+IF(AND(K272&gt;0,OR(Inputs!C14&gt;Inputs!C22,AND(Inputs!C14=Inputs!C22,0&lt;8))),1,0)+IF(AND(S272&gt;0,OR(Inputs!C15&gt;Inputs!C22,AND(Inputs!C15=Inputs!C22,1&lt;8))),1,0)+IF(AND(AA272&gt;0,OR(Inputs!C16&gt;Inputs!C22,AND(Inputs!C16=Inputs!C22,2&lt;8))),1,0)+IF(AND(AI272&gt;0,OR(Inputs!C17&gt;Inputs!C22,AND(Inputs!C17=Inputs!C22,3&lt;8))),1,0)+IF(AND(AQ272&gt;0,OR(Inputs!C18&gt;Inputs!C22,AND(Inputs!C18=Inputs!C22,4&lt;8))),1,0)+IF(AND(AY272&gt;0,OR(Inputs!C19&gt;Inputs!C22,AND(Inputs!C19=Inputs!C22,5&lt;8))),1,0)+IF(AND(BG272&gt;0,OR(Inputs!C20&gt;Inputs!C22,AND(Inputs!C20=Inputs!C22,6&lt;8))),1,0)+IF(AND(BO272&gt;0,OR(Inputs!C21&gt;Inputs!C22,AND(Inputs!C21=Inputs!C22,7&lt;8))),1,0)+IF(AND(CE272&gt;0,OR(Inputs!C23&gt;Inputs!C22,AND(Inputs!C23=Inputs!C22,9&lt;8))),1,0)))</f>
        <v>99</v>
      </c>
      <c r="CB272" s="3">
        <f>IF(Inputs!$B$27&lt;&gt;"Ready","PENDING INPUTS",IF(A272&gt;Inputs!$B$6,0,MIN(MAX(0,(BW272+BX272+BY272)-BZ272),MAX(0,C272-D272-(IF(O272&lt;CA272,K272+L272+M272-N272,0)+IF(W272&lt;CA272,S272+T272+U272-V272,0)+IF(AE272&lt;CA272,AA272+AB272+AC272-AD272,0)+IF(AM272&lt;CA272,AI272+AJ272+AK272-AL272,0)+IF(AU272&lt;CA272,AQ272+AR272+AS272-AT272,0)+IF(BC272&lt;CA272,AY272+AZ272+BA272-BB272,0)+IF(BK272&lt;CA272,BG272+BH272+BI272-BJ272,0)+IF(BS272&lt;CA272,BO272+BP272+BQ272-BR272,0)+IF(CA272&lt;CA272,BW272+BX272+BY272-BZ272,0)+IF(CI272&lt;CA272,CE272+CF272+CG272-CH272,0))))))</f>
        <v>0</v>
      </c>
      <c r="CC272" s="3">
        <f>IF(Inputs!$B$27&lt;&gt;"Ready","PENDING INPUTS",MIN((BW272+BX272+BY272),IF(D272&gt;C272,IF(D272=0,0,BZ272*C272/D272),BZ272+CB272)))</f>
        <v>0</v>
      </c>
      <c r="CD272" s="3">
        <f>IF(Inputs!$B$27&lt;&gt;"Ready","PENDING INPUTS",MAX(0,(BW272+BX272+BY272)-CC272))</f>
        <v>0</v>
      </c>
      <c r="CE272" s="3">
        <f>IF(Inputs!$B$27&lt;&gt;"Ready","PENDING INPUTS",CL271)</f>
        <v>0</v>
      </c>
      <c r="CF272" s="3">
        <f>IF(Inputs!$B$27&lt;&gt;"Ready","PENDING INPUTS",IF(A272&lt;=Inputs!$B$6,ROUND(CE272*Inputs!C23/12,2),0))</f>
        <v>0</v>
      </c>
      <c r="CG272" s="3">
        <f>IF(Inputs!$B$27&lt;&gt;"Ready","PENDING INPUTS",IF(AND(A272&lt;=Inputs!$B$6,CE272&gt;0),Inputs!G23,0))</f>
        <v>0</v>
      </c>
      <c r="CH272" s="3">
        <f>IF(Inputs!$B$27&lt;&gt;"Ready","PENDING INPUTS",IF(A272&gt;Inputs!$B$6,0,MIN((CE272+CF272+CG272),IF(Inputs!H23=1,Inputs!D23,MAX(Inputs!F23,ROUND(CE272*Inputs!E23+CF272+CG272,2))))))</f>
        <v>0</v>
      </c>
      <c r="CI272">
        <f>IF(Inputs!$B$27&lt;&gt;"Ready","PENDING INPUTS",IF(CE272&lt;=0,99,1+IF(AND(K272&gt;0,OR(Inputs!C14&gt;Inputs!C23,AND(Inputs!C14=Inputs!C23,0&lt;9))),1,0)+IF(AND(S272&gt;0,OR(Inputs!C15&gt;Inputs!C23,AND(Inputs!C15=Inputs!C23,1&lt;9))),1,0)+IF(AND(AA272&gt;0,OR(Inputs!C16&gt;Inputs!C23,AND(Inputs!C16=Inputs!C23,2&lt;9))),1,0)+IF(AND(AI272&gt;0,OR(Inputs!C17&gt;Inputs!C23,AND(Inputs!C17=Inputs!C23,3&lt;9))),1,0)+IF(AND(AQ272&gt;0,OR(Inputs!C18&gt;Inputs!C23,AND(Inputs!C18=Inputs!C23,4&lt;9))),1,0)+IF(AND(AY272&gt;0,OR(Inputs!C19&gt;Inputs!C23,AND(Inputs!C19=Inputs!C23,5&lt;9))),1,0)+IF(AND(BG272&gt;0,OR(Inputs!C20&gt;Inputs!C23,AND(Inputs!C20=Inputs!C23,6&lt;9))),1,0)+IF(AND(BO272&gt;0,OR(Inputs!C21&gt;Inputs!C23,AND(Inputs!C21=Inputs!C23,7&lt;9))),1,0)+IF(AND(BW272&gt;0,OR(Inputs!C22&gt;Inputs!C23,AND(Inputs!C22=Inputs!C23,8&lt;9))),1,0)))</f>
        <v>99</v>
      </c>
      <c r="CJ272" s="3">
        <f>IF(Inputs!$B$27&lt;&gt;"Ready","PENDING INPUTS",IF(A272&gt;Inputs!$B$6,0,MIN(MAX(0,(CE272+CF272+CG272)-CH272),MAX(0,C272-D272-(IF(O272&lt;CI272,K272+L272+M272-N272,0)+IF(W272&lt;CI272,S272+T272+U272-V272,0)+IF(AE272&lt;CI272,AA272+AB272+AC272-AD272,0)+IF(AM272&lt;CI272,AI272+AJ272+AK272-AL272,0)+IF(AU272&lt;CI272,AQ272+AR272+AS272-AT272,0)+IF(BC272&lt;CI272,AY272+AZ272+BA272-BB272,0)+IF(BK272&lt;CI272,BG272+BH272+BI272-BJ272,0)+IF(BS272&lt;CI272,BO272+BP272+BQ272-BR272,0)+IF(CA272&lt;CI272,BW272+BX272+BY272-BZ272,0)+IF(CI272&lt;CI272,CE272+CF272+CG272-CH272,0))))))</f>
        <v>0</v>
      </c>
      <c r="CK272" s="3">
        <f>IF(Inputs!$B$27&lt;&gt;"Ready","PENDING INPUTS",MIN((CE272+CF272+CG272),IF(D272&gt;C272,IF(D272=0,0,CH272*C272/D272),CH272+CJ272)))</f>
        <v>0</v>
      </c>
      <c r="CL272" s="3">
        <f>IF(Inputs!$B$27&lt;&gt;"Ready","PENDING INPUTS",MAX(0,(CE272+CF272+CG272)-CK272))</f>
        <v>0</v>
      </c>
    </row>
    <row r="273" spans="1:90" ht="27.95" customHeight="1" x14ac:dyDescent="0.25">
      <c r="A273">
        <v>269</v>
      </c>
      <c r="B273" s="13">
        <f>IF(Inputs!$B$27&lt;&gt;"Ready","PENDING INPUTS",EDATE(Inputs!$B$5,A273-1))</f>
        <v>54455</v>
      </c>
      <c r="C273" s="3">
        <f>IF(Inputs!$B$27&lt;&gt;"Ready","PENDING INPUTS",IF(A273&lt;=Inputs!$B$6,MAX(0,Inputs!$B$4+IF(A273=Inputs!$B$7,Inputs!$B$8,0)+IF(A273=Inputs!$B$9,Inputs!$B$10,0)),0))</f>
        <v>0</v>
      </c>
      <c r="D273" s="3">
        <f>IF(Inputs!$B$27&lt;&gt;"Ready","PENDING INPUTS",SUM(N273,V273,AD273,AL273,AT273,BB273,BJ273,BR273,BZ273,CH273))</f>
        <v>0</v>
      </c>
      <c r="E273" s="3">
        <f>IF(Inputs!$B$27&lt;&gt;"Ready","PENDING INPUTS",MAX(0,D273-C273))</f>
        <v>0</v>
      </c>
      <c r="F273" s="3">
        <f>IF(Inputs!$B$27&lt;&gt;"Ready","PENDING INPUTS",SUM(Q273,Y273,AG273,AO273,AW273,BE273,BM273,BU273,CC273,CK273))</f>
        <v>0</v>
      </c>
      <c r="G273" s="3">
        <f>IF(Inputs!$B$27&lt;&gt;"Ready","PENDING INPUTS",SUM(L273,T273,AB273,AJ273,AR273,AZ273,BH273,BP273,BX273,CF273))</f>
        <v>0</v>
      </c>
      <c r="H273" s="3">
        <f>IF(Inputs!$B$27&lt;&gt;"Ready","PENDING INPUTS",SUM(M273,U273,AC273,AK273,AS273,BA273,BI273,BQ273,BY273,CG273))</f>
        <v>0</v>
      </c>
      <c r="I273" s="3">
        <f>IF(Inputs!$B$27&lt;&gt;"Ready","PENDING INPUTS",SUM(R273,Z273,AH273,AP273,AX273,BF273,BN273,BV273,CD273,CL273))</f>
        <v>0</v>
      </c>
      <c r="J273" t="str">
        <f>IF(Inputs!$B$27&lt;&gt;"Ready","PENDING INPUTS",IF(A273&gt;Inputs!$B$6,"Beyond horizon",IF(E273&gt;0.005,"MINIMUM SHORTFALL",IF(I273&lt;0.005,"Paid off","In progress"))))</f>
        <v>Beyond horizon</v>
      </c>
      <c r="K273" s="3">
        <f>IF(Inputs!$B$27&lt;&gt;"Ready","PENDING INPUTS",R272)</f>
        <v>0</v>
      </c>
      <c r="L273" s="3">
        <f>IF(Inputs!$B$27&lt;&gt;"Ready","PENDING INPUTS",IF(A273&lt;=Inputs!$B$6,ROUND(K273*Inputs!C14/12,2),0))</f>
        <v>0</v>
      </c>
      <c r="M273" s="3">
        <f>IF(Inputs!$B$27&lt;&gt;"Ready","PENDING INPUTS",IF(AND(A273&lt;=Inputs!$B$6,K273&gt;0),Inputs!G14,0))</f>
        <v>0</v>
      </c>
      <c r="N273" s="3">
        <f>IF(Inputs!$B$27&lt;&gt;"Ready","PENDING INPUTS",IF(A273&gt;Inputs!$B$6,0,MIN((K273+L273+M273),IF(Inputs!H14=1,Inputs!D14,MAX(Inputs!F14,ROUND(K273*Inputs!E14+L273+M273,2))))))</f>
        <v>0</v>
      </c>
      <c r="O273">
        <f>IF(Inputs!$B$27&lt;&gt;"Ready","PENDING INPUTS",IF(K273&lt;=0,99,1+IF(AND(S273&gt;0,OR(Inputs!C15&gt;Inputs!C14,AND(Inputs!C15=Inputs!C14,1&lt;0))),1,0)+IF(AND(AA273&gt;0,OR(Inputs!C16&gt;Inputs!C14,AND(Inputs!C16=Inputs!C14,2&lt;0))),1,0)+IF(AND(AI273&gt;0,OR(Inputs!C17&gt;Inputs!C14,AND(Inputs!C17=Inputs!C14,3&lt;0))),1,0)+IF(AND(AQ273&gt;0,OR(Inputs!C18&gt;Inputs!C14,AND(Inputs!C18=Inputs!C14,4&lt;0))),1,0)+IF(AND(AY273&gt;0,OR(Inputs!C19&gt;Inputs!C14,AND(Inputs!C19=Inputs!C14,5&lt;0))),1,0)+IF(AND(BG273&gt;0,OR(Inputs!C20&gt;Inputs!C14,AND(Inputs!C20=Inputs!C14,6&lt;0))),1,0)+IF(AND(BO273&gt;0,OR(Inputs!C21&gt;Inputs!C14,AND(Inputs!C21=Inputs!C14,7&lt;0))),1,0)+IF(AND(BW273&gt;0,OR(Inputs!C22&gt;Inputs!C14,AND(Inputs!C22=Inputs!C14,8&lt;0))),1,0)+IF(AND(CE273&gt;0,OR(Inputs!C23&gt;Inputs!C14,AND(Inputs!C23=Inputs!C14,9&lt;0))),1,0)))</f>
        <v>99</v>
      </c>
      <c r="P273" s="3">
        <f>IF(Inputs!$B$27&lt;&gt;"Ready","PENDING INPUTS",IF(A273&gt;Inputs!$B$6,0,MIN(MAX(0,(K273+L273+M273)-N273),MAX(0,C273-D273-(IF(O273&lt;O273,K273+L273+M273-N273,0)+IF(W273&lt;O273,S273+T273+U273-V273,0)+IF(AE273&lt;O273,AA273+AB273+AC273-AD273,0)+IF(AM273&lt;O273,AI273+AJ273+AK273-AL273,0)+IF(AU273&lt;O273,AQ273+AR273+AS273-AT273,0)+IF(BC273&lt;O273,AY273+AZ273+BA273-BB273,0)+IF(BK273&lt;O273,BG273+BH273+BI273-BJ273,0)+IF(BS273&lt;O273,BO273+BP273+BQ273-BR273,0)+IF(CA273&lt;O273,BW273+BX273+BY273-BZ273,0)+IF(CI273&lt;O273,CE273+CF273+CG273-CH273,0))))))</f>
        <v>0</v>
      </c>
      <c r="Q273" s="3">
        <f>IF(Inputs!$B$27&lt;&gt;"Ready","PENDING INPUTS",MIN((K273+L273+M273),IF(D273&gt;C273,IF(D273=0,0,N273*C273/D273),N273+P273)))</f>
        <v>0</v>
      </c>
      <c r="R273" s="3">
        <f>IF(Inputs!$B$27&lt;&gt;"Ready","PENDING INPUTS",MAX(0,(K273+L273+M273)-Q273))</f>
        <v>0</v>
      </c>
      <c r="S273" s="3">
        <f>IF(Inputs!$B$27&lt;&gt;"Ready","PENDING INPUTS",Z272)</f>
        <v>0</v>
      </c>
      <c r="T273" s="3">
        <f>IF(Inputs!$B$27&lt;&gt;"Ready","PENDING INPUTS",IF(A273&lt;=Inputs!$B$6,ROUND(S273*Inputs!C15/12,2),0))</f>
        <v>0</v>
      </c>
      <c r="U273" s="3">
        <f>IF(Inputs!$B$27&lt;&gt;"Ready","PENDING INPUTS",IF(AND(A273&lt;=Inputs!$B$6,S273&gt;0),Inputs!G15,0))</f>
        <v>0</v>
      </c>
      <c r="V273" s="3">
        <f>IF(Inputs!$B$27&lt;&gt;"Ready","PENDING INPUTS",IF(A273&gt;Inputs!$B$6,0,MIN((S273+T273+U273),IF(Inputs!H15=1,Inputs!D15,MAX(Inputs!F15,ROUND(S273*Inputs!E15+T273+U273,2))))))</f>
        <v>0</v>
      </c>
      <c r="W273">
        <f>IF(Inputs!$B$27&lt;&gt;"Ready","PENDING INPUTS",IF(S273&lt;=0,99,1+IF(AND(K273&gt;0,OR(Inputs!C14&gt;Inputs!C15,AND(Inputs!C14=Inputs!C15,0&lt;1))),1,0)+IF(AND(AA273&gt;0,OR(Inputs!C16&gt;Inputs!C15,AND(Inputs!C16=Inputs!C15,2&lt;1))),1,0)+IF(AND(AI273&gt;0,OR(Inputs!C17&gt;Inputs!C15,AND(Inputs!C17=Inputs!C15,3&lt;1))),1,0)+IF(AND(AQ273&gt;0,OR(Inputs!C18&gt;Inputs!C15,AND(Inputs!C18=Inputs!C15,4&lt;1))),1,0)+IF(AND(AY273&gt;0,OR(Inputs!C19&gt;Inputs!C15,AND(Inputs!C19=Inputs!C15,5&lt;1))),1,0)+IF(AND(BG273&gt;0,OR(Inputs!C20&gt;Inputs!C15,AND(Inputs!C20=Inputs!C15,6&lt;1))),1,0)+IF(AND(BO273&gt;0,OR(Inputs!C21&gt;Inputs!C15,AND(Inputs!C21=Inputs!C15,7&lt;1))),1,0)+IF(AND(BW273&gt;0,OR(Inputs!C22&gt;Inputs!C15,AND(Inputs!C22=Inputs!C15,8&lt;1))),1,0)+IF(AND(CE273&gt;0,OR(Inputs!C23&gt;Inputs!C15,AND(Inputs!C23=Inputs!C15,9&lt;1))),1,0)))</f>
        <v>99</v>
      </c>
      <c r="X273" s="3">
        <f>IF(Inputs!$B$27&lt;&gt;"Ready","PENDING INPUTS",IF(A273&gt;Inputs!$B$6,0,MIN(MAX(0,(S273+T273+U273)-V273),MAX(0,C273-D273-(IF(O273&lt;W273,K273+L273+M273-N273,0)+IF(W273&lt;W273,S273+T273+U273-V273,0)+IF(AE273&lt;W273,AA273+AB273+AC273-AD273,0)+IF(AM273&lt;W273,AI273+AJ273+AK273-AL273,0)+IF(AU273&lt;W273,AQ273+AR273+AS273-AT273,0)+IF(BC273&lt;W273,AY273+AZ273+BA273-BB273,0)+IF(BK273&lt;W273,BG273+BH273+BI273-BJ273,0)+IF(BS273&lt;W273,BO273+BP273+BQ273-BR273,0)+IF(CA273&lt;W273,BW273+BX273+BY273-BZ273,0)+IF(CI273&lt;W273,CE273+CF273+CG273-CH273,0))))))</f>
        <v>0</v>
      </c>
      <c r="Y273" s="3">
        <f>IF(Inputs!$B$27&lt;&gt;"Ready","PENDING INPUTS",MIN((S273+T273+U273),IF(D273&gt;C273,IF(D273=0,0,V273*C273/D273),V273+X273)))</f>
        <v>0</v>
      </c>
      <c r="Z273" s="3">
        <f>IF(Inputs!$B$27&lt;&gt;"Ready","PENDING INPUTS",MAX(0,(S273+T273+U273)-Y273))</f>
        <v>0</v>
      </c>
      <c r="AA273" s="3">
        <f>IF(Inputs!$B$27&lt;&gt;"Ready","PENDING INPUTS",AH272)</f>
        <v>0</v>
      </c>
      <c r="AB273" s="3">
        <f>IF(Inputs!$B$27&lt;&gt;"Ready","PENDING INPUTS",IF(A273&lt;=Inputs!$B$6,ROUND(AA273*Inputs!C16/12,2),0))</f>
        <v>0</v>
      </c>
      <c r="AC273" s="3">
        <f>IF(Inputs!$B$27&lt;&gt;"Ready","PENDING INPUTS",IF(AND(A273&lt;=Inputs!$B$6,AA273&gt;0),Inputs!G16,0))</f>
        <v>0</v>
      </c>
      <c r="AD273" s="3">
        <f>IF(Inputs!$B$27&lt;&gt;"Ready","PENDING INPUTS",IF(A273&gt;Inputs!$B$6,0,MIN((AA273+AB273+AC273),IF(Inputs!H16=1,Inputs!D16,MAX(Inputs!F16,ROUND(AA273*Inputs!E16+AB273+AC273,2))))))</f>
        <v>0</v>
      </c>
      <c r="AE273">
        <f>IF(Inputs!$B$27&lt;&gt;"Ready","PENDING INPUTS",IF(AA273&lt;=0,99,1+IF(AND(K273&gt;0,OR(Inputs!C14&gt;Inputs!C16,AND(Inputs!C14=Inputs!C16,0&lt;2))),1,0)+IF(AND(S273&gt;0,OR(Inputs!C15&gt;Inputs!C16,AND(Inputs!C15=Inputs!C16,1&lt;2))),1,0)+IF(AND(AI273&gt;0,OR(Inputs!C17&gt;Inputs!C16,AND(Inputs!C17=Inputs!C16,3&lt;2))),1,0)+IF(AND(AQ273&gt;0,OR(Inputs!C18&gt;Inputs!C16,AND(Inputs!C18=Inputs!C16,4&lt;2))),1,0)+IF(AND(AY273&gt;0,OR(Inputs!C19&gt;Inputs!C16,AND(Inputs!C19=Inputs!C16,5&lt;2))),1,0)+IF(AND(BG273&gt;0,OR(Inputs!C20&gt;Inputs!C16,AND(Inputs!C20=Inputs!C16,6&lt;2))),1,0)+IF(AND(BO273&gt;0,OR(Inputs!C21&gt;Inputs!C16,AND(Inputs!C21=Inputs!C16,7&lt;2))),1,0)+IF(AND(BW273&gt;0,OR(Inputs!C22&gt;Inputs!C16,AND(Inputs!C22=Inputs!C16,8&lt;2))),1,0)+IF(AND(CE273&gt;0,OR(Inputs!C23&gt;Inputs!C16,AND(Inputs!C23=Inputs!C16,9&lt;2))),1,0)))</f>
        <v>99</v>
      </c>
      <c r="AF273" s="3">
        <f>IF(Inputs!$B$27&lt;&gt;"Ready","PENDING INPUTS",IF(A273&gt;Inputs!$B$6,0,MIN(MAX(0,(AA273+AB273+AC273)-AD273),MAX(0,C273-D273-(IF(O273&lt;AE273,K273+L273+M273-N273,0)+IF(W273&lt;AE273,S273+T273+U273-V273,0)+IF(AE273&lt;AE273,AA273+AB273+AC273-AD273,0)+IF(AM273&lt;AE273,AI273+AJ273+AK273-AL273,0)+IF(AU273&lt;AE273,AQ273+AR273+AS273-AT273,0)+IF(BC273&lt;AE273,AY273+AZ273+BA273-BB273,0)+IF(BK273&lt;AE273,BG273+BH273+BI273-BJ273,0)+IF(BS273&lt;AE273,BO273+BP273+BQ273-BR273,0)+IF(CA273&lt;AE273,BW273+BX273+BY273-BZ273,0)+IF(CI273&lt;AE273,CE273+CF273+CG273-CH273,0))))))</f>
        <v>0</v>
      </c>
      <c r="AG273" s="3">
        <f>IF(Inputs!$B$27&lt;&gt;"Ready","PENDING INPUTS",MIN((AA273+AB273+AC273),IF(D273&gt;C273,IF(D273=0,0,AD273*C273/D273),AD273+AF273)))</f>
        <v>0</v>
      </c>
      <c r="AH273" s="3">
        <f>IF(Inputs!$B$27&lt;&gt;"Ready","PENDING INPUTS",MAX(0,(AA273+AB273+AC273)-AG273))</f>
        <v>0</v>
      </c>
      <c r="AI273" s="3">
        <f>IF(Inputs!$B$27&lt;&gt;"Ready","PENDING INPUTS",AP272)</f>
        <v>0</v>
      </c>
      <c r="AJ273" s="3">
        <f>IF(Inputs!$B$27&lt;&gt;"Ready","PENDING INPUTS",IF(A273&lt;=Inputs!$B$6,ROUND(AI273*Inputs!C17/12,2),0))</f>
        <v>0</v>
      </c>
      <c r="AK273" s="3">
        <f>IF(Inputs!$B$27&lt;&gt;"Ready","PENDING INPUTS",IF(AND(A273&lt;=Inputs!$B$6,AI273&gt;0),Inputs!G17,0))</f>
        <v>0</v>
      </c>
      <c r="AL273" s="3">
        <f>IF(Inputs!$B$27&lt;&gt;"Ready","PENDING INPUTS",IF(A273&gt;Inputs!$B$6,0,MIN((AI273+AJ273+AK273),IF(Inputs!H17=1,Inputs!D17,MAX(Inputs!F17,ROUND(AI273*Inputs!E17+AJ273+AK273,2))))))</f>
        <v>0</v>
      </c>
      <c r="AM273">
        <f>IF(Inputs!$B$27&lt;&gt;"Ready","PENDING INPUTS",IF(AI273&lt;=0,99,1+IF(AND(K273&gt;0,OR(Inputs!C14&gt;Inputs!C17,AND(Inputs!C14=Inputs!C17,0&lt;3))),1,0)+IF(AND(S273&gt;0,OR(Inputs!C15&gt;Inputs!C17,AND(Inputs!C15=Inputs!C17,1&lt;3))),1,0)+IF(AND(AA273&gt;0,OR(Inputs!C16&gt;Inputs!C17,AND(Inputs!C16=Inputs!C17,2&lt;3))),1,0)+IF(AND(AQ273&gt;0,OR(Inputs!C18&gt;Inputs!C17,AND(Inputs!C18=Inputs!C17,4&lt;3))),1,0)+IF(AND(AY273&gt;0,OR(Inputs!C19&gt;Inputs!C17,AND(Inputs!C19=Inputs!C17,5&lt;3))),1,0)+IF(AND(BG273&gt;0,OR(Inputs!C20&gt;Inputs!C17,AND(Inputs!C20=Inputs!C17,6&lt;3))),1,0)+IF(AND(BO273&gt;0,OR(Inputs!C21&gt;Inputs!C17,AND(Inputs!C21=Inputs!C17,7&lt;3))),1,0)+IF(AND(BW273&gt;0,OR(Inputs!C22&gt;Inputs!C17,AND(Inputs!C22=Inputs!C17,8&lt;3))),1,0)+IF(AND(CE273&gt;0,OR(Inputs!C23&gt;Inputs!C17,AND(Inputs!C23=Inputs!C17,9&lt;3))),1,0)))</f>
        <v>99</v>
      </c>
      <c r="AN273" s="3">
        <f>IF(Inputs!$B$27&lt;&gt;"Ready","PENDING INPUTS",IF(A273&gt;Inputs!$B$6,0,MIN(MAX(0,(AI273+AJ273+AK273)-AL273),MAX(0,C273-D273-(IF(O273&lt;AM273,K273+L273+M273-N273,0)+IF(W273&lt;AM273,S273+T273+U273-V273,0)+IF(AE273&lt;AM273,AA273+AB273+AC273-AD273,0)+IF(AM273&lt;AM273,AI273+AJ273+AK273-AL273,0)+IF(AU273&lt;AM273,AQ273+AR273+AS273-AT273,0)+IF(BC273&lt;AM273,AY273+AZ273+BA273-BB273,0)+IF(BK273&lt;AM273,BG273+BH273+BI273-BJ273,0)+IF(BS273&lt;AM273,BO273+BP273+BQ273-BR273,0)+IF(CA273&lt;AM273,BW273+BX273+BY273-BZ273,0)+IF(CI273&lt;AM273,CE273+CF273+CG273-CH273,0))))))</f>
        <v>0</v>
      </c>
      <c r="AO273" s="3">
        <f>IF(Inputs!$B$27&lt;&gt;"Ready","PENDING INPUTS",MIN((AI273+AJ273+AK273),IF(D273&gt;C273,IF(D273=0,0,AL273*C273/D273),AL273+AN273)))</f>
        <v>0</v>
      </c>
      <c r="AP273" s="3">
        <f>IF(Inputs!$B$27&lt;&gt;"Ready","PENDING INPUTS",MAX(0,(AI273+AJ273+AK273)-AO273))</f>
        <v>0</v>
      </c>
      <c r="AQ273" s="3">
        <f>IF(Inputs!$B$27&lt;&gt;"Ready","PENDING INPUTS",AX272)</f>
        <v>0</v>
      </c>
      <c r="AR273" s="3">
        <f>IF(Inputs!$B$27&lt;&gt;"Ready","PENDING INPUTS",IF(A273&lt;=Inputs!$B$6,ROUND(AQ273*Inputs!C18/12,2),0))</f>
        <v>0</v>
      </c>
      <c r="AS273" s="3">
        <f>IF(Inputs!$B$27&lt;&gt;"Ready","PENDING INPUTS",IF(AND(A273&lt;=Inputs!$B$6,AQ273&gt;0),Inputs!G18,0))</f>
        <v>0</v>
      </c>
      <c r="AT273" s="3">
        <f>IF(Inputs!$B$27&lt;&gt;"Ready","PENDING INPUTS",IF(A273&gt;Inputs!$B$6,0,MIN((AQ273+AR273+AS273),IF(Inputs!H18=1,Inputs!D18,MAX(Inputs!F18,ROUND(AQ273*Inputs!E18+AR273+AS273,2))))))</f>
        <v>0</v>
      </c>
      <c r="AU273">
        <f>IF(Inputs!$B$27&lt;&gt;"Ready","PENDING INPUTS",IF(AQ273&lt;=0,99,1+IF(AND(K273&gt;0,OR(Inputs!C14&gt;Inputs!C18,AND(Inputs!C14=Inputs!C18,0&lt;4))),1,0)+IF(AND(S273&gt;0,OR(Inputs!C15&gt;Inputs!C18,AND(Inputs!C15=Inputs!C18,1&lt;4))),1,0)+IF(AND(AA273&gt;0,OR(Inputs!C16&gt;Inputs!C18,AND(Inputs!C16=Inputs!C18,2&lt;4))),1,0)+IF(AND(AI273&gt;0,OR(Inputs!C17&gt;Inputs!C18,AND(Inputs!C17=Inputs!C18,3&lt;4))),1,0)+IF(AND(AY273&gt;0,OR(Inputs!C19&gt;Inputs!C18,AND(Inputs!C19=Inputs!C18,5&lt;4))),1,0)+IF(AND(BG273&gt;0,OR(Inputs!C20&gt;Inputs!C18,AND(Inputs!C20=Inputs!C18,6&lt;4))),1,0)+IF(AND(BO273&gt;0,OR(Inputs!C21&gt;Inputs!C18,AND(Inputs!C21=Inputs!C18,7&lt;4))),1,0)+IF(AND(BW273&gt;0,OR(Inputs!C22&gt;Inputs!C18,AND(Inputs!C22=Inputs!C18,8&lt;4))),1,0)+IF(AND(CE273&gt;0,OR(Inputs!C23&gt;Inputs!C18,AND(Inputs!C23=Inputs!C18,9&lt;4))),1,0)))</f>
        <v>99</v>
      </c>
      <c r="AV273" s="3">
        <f>IF(Inputs!$B$27&lt;&gt;"Ready","PENDING INPUTS",IF(A273&gt;Inputs!$B$6,0,MIN(MAX(0,(AQ273+AR273+AS273)-AT273),MAX(0,C273-D273-(IF(O273&lt;AU273,K273+L273+M273-N273,0)+IF(W273&lt;AU273,S273+T273+U273-V273,0)+IF(AE273&lt;AU273,AA273+AB273+AC273-AD273,0)+IF(AM273&lt;AU273,AI273+AJ273+AK273-AL273,0)+IF(AU273&lt;AU273,AQ273+AR273+AS273-AT273,0)+IF(BC273&lt;AU273,AY273+AZ273+BA273-BB273,0)+IF(BK273&lt;AU273,BG273+BH273+BI273-BJ273,0)+IF(BS273&lt;AU273,BO273+BP273+BQ273-BR273,0)+IF(CA273&lt;AU273,BW273+BX273+BY273-BZ273,0)+IF(CI273&lt;AU273,CE273+CF273+CG273-CH273,0))))))</f>
        <v>0</v>
      </c>
      <c r="AW273" s="3">
        <f>IF(Inputs!$B$27&lt;&gt;"Ready","PENDING INPUTS",MIN((AQ273+AR273+AS273),IF(D273&gt;C273,IF(D273=0,0,AT273*C273/D273),AT273+AV273)))</f>
        <v>0</v>
      </c>
      <c r="AX273" s="3">
        <f>IF(Inputs!$B$27&lt;&gt;"Ready","PENDING INPUTS",MAX(0,(AQ273+AR273+AS273)-AW273))</f>
        <v>0</v>
      </c>
      <c r="AY273" s="3">
        <f>IF(Inputs!$B$27&lt;&gt;"Ready","PENDING INPUTS",BF272)</f>
        <v>0</v>
      </c>
      <c r="AZ273" s="3">
        <f>IF(Inputs!$B$27&lt;&gt;"Ready","PENDING INPUTS",IF(A273&lt;=Inputs!$B$6,ROUND(AY273*Inputs!C19/12,2),0))</f>
        <v>0</v>
      </c>
      <c r="BA273" s="3">
        <f>IF(Inputs!$B$27&lt;&gt;"Ready","PENDING INPUTS",IF(AND(A273&lt;=Inputs!$B$6,AY273&gt;0),Inputs!G19,0))</f>
        <v>0</v>
      </c>
      <c r="BB273" s="3">
        <f>IF(Inputs!$B$27&lt;&gt;"Ready","PENDING INPUTS",IF(A273&gt;Inputs!$B$6,0,MIN((AY273+AZ273+BA273),IF(Inputs!H19=1,Inputs!D19,MAX(Inputs!F19,ROUND(AY273*Inputs!E19+AZ273+BA273,2))))))</f>
        <v>0</v>
      </c>
      <c r="BC273">
        <f>IF(Inputs!$B$27&lt;&gt;"Ready","PENDING INPUTS",IF(AY273&lt;=0,99,1+IF(AND(K273&gt;0,OR(Inputs!C14&gt;Inputs!C19,AND(Inputs!C14=Inputs!C19,0&lt;5))),1,0)+IF(AND(S273&gt;0,OR(Inputs!C15&gt;Inputs!C19,AND(Inputs!C15=Inputs!C19,1&lt;5))),1,0)+IF(AND(AA273&gt;0,OR(Inputs!C16&gt;Inputs!C19,AND(Inputs!C16=Inputs!C19,2&lt;5))),1,0)+IF(AND(AI273&gt;0,OR(Inputs!C17&gt;Inputs!C19,AND(Inputs!C17=Inputs!C19,3&lt;5))),1,0)+IF(AND(AQ273&gt;0,OR(Inputs!C18&gt;Inputs!C19,AND(Inputs!C18=Inputs!C19,4&lt;5))),1,0)+IF(AND(BG273&gt;0,OR(Inputs!C20&gt;Inputs!C19,AND(Inputs!C20=Inputs!C19,6&lt;5))),1,0)+IF(AND(BO273&gt;0,OR(Inputs!C21&gt;Inputs!C19,AND(Inputs!C21=Inputs!C19,7&lt;5))),1,0)+IF(AND(BW273&gt;0,OR(Inputs!C22&gt;Inputs!C19,AND(Inputs!C22=Inputs!C19,8&lt;5))),1,0)+IF(AND(CE273&gt;0,OR(Inputs!C23&gt;Inputs!C19,AND(Inputs!C23=Inputs!C19,9&lt;5))),1,0)))</f>
        <v>99</v>
      </c>
      <c r="BD273" s="3">
        <f>IF(Inputs!$B$27&lt;&gt;"Ready","PENDING INPUTS",IF(A273&gt;Inputs!$B$6,0,MIN(MAX(0,(AY273+AZ273+BA273)-BB273),MAX(0,C273-D273-(IF(O273&lt;BC273,K273+L273+M273-N273,0)+IF(W273&lt;BC273,S273+T273+U273-V273,0)+IF(AE273&lt;BC273,AA273+AB273+AC273-AD273,0)+IF(AM273&lt;BC273,AI273+AJ273+AK273-AL273,0)+IF(AU273&lt;BC273,AQ273+AR273+AS273-AT273,0)+IF(BC273&lt;BC273,AY273+AZ273+BA273-BB273,0)+IF(BK273&lt;BC273,BG273+BH273+BI273-BJ273,0)+IF(BS273&lt;BC273,BO273+BP273+BQ273-BR273,0)+IF(CA273&lt;BC273,BW273+BX273+BY273-BZ273,0)+IF(CI273&lt;BC273,CE273+CF273+CG273-CH273,0))))))</f>
        <v>0</v>
      </c>
      <c r="BE273" s="3">
        <f>IF(Inputs!$B$27&lt;&gt;"Ready","PENDING INPUTS",MIN((AY273+AZ273+BA273),IF(D273&gt;C273,IF(D273=0,0,BB273*C273/D273),BB273+BD273)))</f>
        <v>0</v>
      </c>
      <c r="BF273" s="3">
        <f>IF(Inputs!$B$27&lt;&gt;"Ready","PENDING INPUTS",MAX(0,(AY273+AZ273+BA273)-BE273))</f>
        <v>0</v>
      </c>
      <c r="BG273" s="3">
        <f>IF(Inputs!$B$27&lt;&gt;"Ready","PENDING INPUTS",BN272)</f>
        <v>0</v>
      </c>
      <c r="BH273" s="3">
        <f>IF(Inputs!$B$27&lt;&gt;"Ready","PENDING INPUTS",IF(A273&lt;=Inputs!$B$6,ROUND(BG273*Inputs!C20/12,2),0))</f>
        <v>0</v>
      </c>
      <c r="BI273" s="3">
        <f>IF(Inputs!$B$27&lt;&gt;"Ready","PENDING INPUTS",IF(AND(A273&lt;=Inputs!$B$6,BG273&gt;0),Inputs!G20,0))</f>
        <v>0</v>
      </c>
      <c r="BJ273" s="3">
        <f>IF(Inputs!$B$27&lt;&gt;"Ready","PENDING INPUTS",IF(A273&gt;Inputs!$B$6,0,MIN((BG273+BH273+BI273),IF(Inputs!H20=1,Inputs!D20,MAX(Inputs!F20,ROUND(BG273*Inputs!E20+BH273+BI273,2))))))</f>
        <v>0</v>
      </c>
      <c r="BK273">
        <f>IF(Inputs!$B$27&lt;&gt;"Ready","PENDING INPUTS",IF(BG273&lt;=0,99,1+IF(AND(K273&gt;0,OR(Inputs!C14&gt;Inputs!C20,AND(Inputs!C14=Inputs!C20,0&lt;6))),1,0)+IF(AND(S273&gt;0,OR(Inputs!C15&gt;Inputs!C20,AND(Inputs!C15=Inputs!C20,1&lt;6))),1,0)+IF(AND(AA273&gt;0,OR(Inputs!C16&gt;Inputs!C20,AND(Inputs!C16=Inputs!C20,2&lt;6))),1,0)+IF(AND(AI273&gt;0,OR(Inputs!C17&gt;Inputs!C20,AND(Inputs!C17=Inputs!C20,3&lt;6))),1,0)+IF(AND(AQ273&gt;0,OR(Inputs!C18&gt;Inputs!C20,AND(Inputs!C18=Inputs!C20,4&lt;6))),1,0)+IF(AND(AY273&gt;0,OR(Inputs!C19&gt;Inputs!C20,AND(Inputs!C19=Inputs!C20,5&lt;6))),1,0)+IF(AND(BO273&gt;0,OR(Inputs!C21&gt;Inputs!C20,AND(Inputs!C21=Inputs!C20,7&lt;6))),1,0)+IF(AND(BW273&gt;0,OR(Inputs!C22&gt;Inputs!C20,AND(Inputs!C22=Inputs!C20,8&lt;6))),1,0)+IF(AND(CE273&gt;0,OR(Inputs!C23&gt;Inputs!C20,AND(Inputs!C23=Inputs!C20,9&lt;6))),1,0)))</f>
        <v>99</v>
      </c>
      <c r="BL273" s="3">
        <f>IF(Inputs!$B$27&lt;&gt;"Ready","PENDING INPUTS",IF(A273&gt;Inputs!$B$6,0,MIN(MAX(0,(BG273+BH273+BI273)-BJ273),MAX(0,C273-D273-(IF(O273&lt;BK273,K273+L273+M273-N273,0)+IF(W273&lt;BK273,S273+T273+U273-V273,0)+IF(AE273&lt;BK273,AA273+AB273+AC273-AD273,0)+IF(AM273&lt;BK273,AI273+AJ273+AK273-AL273,0)+IF(AU273&lt;BK273,AQ273+AR273+AS273-AT273,0)+IF(BC273&lt;BK273,AY273+AZ273+BA273-BB273,0)+IF(BK273&lt;BK273,BG273+BH273+BI273-BJ273,0)+IF(BS273&lt;BK273,BO273+BP273+BQ273-BR273,0)+IF(CA273&lt;BK273,BW273+BX273+BY273-BZ273,0)+IF(CI273&lt;BK273,CE273+CF273+CG273-CH273,0))))))</f>
        <v>0</v>
      </c>
      <c r="BM273" s="3">
        <f>IF(Inputs!$B$27&lt;&gt;"Ready","PENDING INPUTS",MIN((BG273+BH273+BI273),IF(D273&gt;C273,IF(D273=0,0,BJ273*C273/D273),BJ273+BL273)))</f>
        <v>0</v>
      </c>
      <c r="BN273" s="3">
        <f>IF(Inputs!$B$27&lt;&gt;"Ready","PENDING INPUTS",MAX(0,(BG273+BH273+BI273)-BM273))</f>
        <v>0</v>
      </c>
      <c r="BO273" s="3">
        <f>IF(Inputs!$B$27&lt;&gt;"Ready","PENDING INPUTS",BV272)</f>
        <v>0</v>
      </c>
      <c r="BP273" s="3">
        <f>IF(Inputs!$B$27&lt;&gt;"Ready","PENDING INPUTS",IF(A273&lt;=Inputs!$B$6,ROUND(BO273*Inputs!C21/12,2),0))</f>
        <v>0</v>
      </c>
      <c r="BQ273" s="3">
        <f>IF(Inputs!$B$27&lt;&gt;"Ready","PENDING INPUTS",IF(AND(A273&lt;=Inputs!$B$6,BO273&gt;0),Inputs!G21,0))</f>
        <v>0</v>
      </c>
      <c r="BR273" s="3">
        <f>IF(Inputs!$B$27&lt;&gt;"Ready","PENDING INPUTS",IF(A273&gt;Inputs!$B$6,0,MIN((BO273+BP273+BQ273),IF(Inputs!H21=1,Inputs!D21,MAX(Inputs!F21,ROUND(BO273*Inputs!E21+BP273+BQ273,2))))))</f>
        <v>0</v>
      </c>
      <c r="BS273">
        <f>IF(Inputs!$B$27&lt;&gt;"Ready","PENDING INPUTS",IF(BO273&lt;=0,99,1+IF(AND(K273&gt;0,OR(Inputs!C14&gt;Inputs!C21,AND(Inputs!C14=Inputs!C21,0&lt;7))),1,0)+IF(AND(S273&gt;0,OR(Inputs!C15&gt;Inputs!C21,AND(Inputs!C15=Inputs!C21,1&lt;7))),1,0)+IF(AND(AA273&gt;0,OR(Inputs!C16&gt;Inputs!C21,AND(Inputs!C16=Inputs!C21,2&lt;7))),1,0)+IF(AND(AI273&gt;0,OR(Inputs!C17&gt;Inputs!C21,AND(Inputs!C17=Inputs!C21,3&lt;7))),1,0)+IF(AND(AQ273&gt;0,OR(Inputs!C18&gt;Inputs!C21,AND(Inputs!C18=Inputs!C21,4&lt;7))),1,0)+IF(AND(AY273&gt;0,OR(Inputs!C19&gt;Inputs!C21,AND(Inputs!C19=Inputs!C21,5&lt;7))),1,0)+IF(AND(BG273&gt;0,OR(Inputs!C20&gt;Inputs!C21,AND(Inputs!C20=Inputs!C21,6&lt;7))),1,0)+IF(AND(BW273&gt;0,OR(Inputs!C22&gt;Inputs!C21,AND(Inputs!C22=Inputs!C21,8&lt;7))),1,0)+IF(AND(CE273&gt;0,OR(Inputs!C23&gt;Inputs!C21,AND(Inputs!C23=Inputs!C21,9&lt;7))),1,0)))</f>
        <v>99</v>
      </c>
      <c r="BT273" s="3">
        <f>IF(Inputs!$B$27&lt;&gt;"Ready","PENDING INPUTS",IF(A273&gt;Inputs!$B$6,0,MIN(MAX(0,(BO273+BP273+BQ273)-BR273),MAX(0,C273-D273-(IF(O273&lt;BS273,K273+L273+M273-N273,0)+IF(W273&lt;BS273,S273+T273+U273-V273,0)+IF(AE273&lt;BS273,AA273+AB273+AC273-AD273,0)+IF(AM273&lt;BS273,AI273+AJ273+AK273-AL273,0)+IF(AU273&lt;BS273,AQ273+AR273+AS273-AT273,0)+IF(BC273&lt;BS273,AY273+AZ273+BA273-BB273,0)+IF(BK273&lt;BS273,BG273+BH273+BI273-BJ273,0)+IF(BS273&lt;BS273,BO273+BP273+BQ273-BR273,0)+IF(CA273&lt;BS273,BW273+BX273+BY273-BZ273,0)+IF(CI273&lt;BS273,CE273+CF273+CG273-CH273,0))))))</f>
        <v>0</v>
      </c>
      <c r="BU273" s="3">
        <f>IF(Inputs!$B$27&lt;&gt;"Ready","PENDING INPUTS",MIN((BO273+BP273+BQ273),IF(D273&gt;C273,IF(D273=0,0,BR273*C273/D273),BR273+BT273)))</f>
        <v>0</v>
      </c>
      <c r="BV273" s="3">
        <f>IF(Inputs!$B$27&lt;&gt;"Ready","PENDING INPUTS",MAX(0,(BO273+BP273+BQ273)-BU273))</f>
        <v>0</v>
      </c>
      <c r="BW273" s="3">
        <f>IF(Inputs!$B$27&lt;&gt;"Ready","PENDING INPUTS",CD272)</f>
        <v>0</v>
      </c>
      <c r="BX273" s="3">
        <f>IF(Inputs!$B$27&lt;&gt;"Ready","PENDING INPUTS",IF(A273&lt;=Inputs!$B$6,ROUND(BW273*Inputs!C22/12,2),0))</f>
        <v>0</v>
      </c>
      <c r="BY273" s="3">
        <f>IF(Inputs!$B$27&lt;&gt;"Ready","PENDING INPUTS",IF(AND(A273&lt;=Inputs!$B$6,BW273&gt;0),Inputs!G22,0))</f>
        <v>0</v>
      </c>
      <c r="BZ273" s="3">
        <f>IF(Inputs!$B$27&lt;&gt;"Ready","PENDING INPUTS",IF(A273&gt;Inputs!$B$6,0,MIN((BW273+BX273+BY273),IF(Inputs!H22=1,Inputs!D22,MAX(Inputs!F22,ROUND(BW273*Inputs!E22+BX273+BY273,2))))))</f>
        <v>0</v>
      </c>
      <c r="CA273">
        <f>IF(Inputs!$B$27&lt;&gt;"Ready","PENDING INPUTS",IF(BW273&lt;=0,99,1+IF(AND(K273&gt;0,OR(Inputs!C14&gt;Inputs!C22,AND(Inputs!C14=Inputs!C22,0&lt;8))),1,0)+IF(AND(S273&gt;0,OR(Inputs!C15&gt;Inputs!C22,AND(Inputs!C15=Inputs!C22,1&lt;8))),1,0)+IF(AND(AA273&gt;0,OR(Inputs!C16&gt;Inputs!C22,AND(Inputs!C16=Inputs!C22,2&lt;8))),1,0)+IF(AND(AI273&gt;0,OR(Inputs!C17&gt;Inputs!C22,AND(Inputs!C17=Inputs!C22,3&lt;8))),1,0)+IF(AND(AQ273&gt;0,OR(Inputs!C18&gt;Inputs!C22,AND(Inputs!C18=Inputs!C22,4&lt;8))),1,0)+IF(AND(AY273&gt;0,OR(Inputs!C19&gt;Inputs!C22,AND(Inputs!C19=Inputs!C22,5&lt;8))),1,0)+IF(AND(BG273&gt;0,OR(Inputs!C20&gt;Inputs!C22,AND(Inputs!C20=Inputs!C22,6&lt;8))),1,0)+IF(AND(BO273&gt;0,OR(Inputs!C21&gt;Inputs!C22,AND(Inputs!C21=Inputs!C22,7&lt;8))),1,0)+IF(AND(CE273&gt;0,OR(Inputs!C23&gt;Inputs!C22,AND(Inputs!C23=Inputs!C22,9&lt;8))),1,0)))</f>
        <v>99</v>
      </c>
      <c r="CB273" s="3">
        <f>IF(Inputs!$B$27&lt;&gt;"Ready","PENDING INPUTS",IF(A273&gt;Inputs!$B$6,0,MIN(MAX(0,(BW273+BX273+BY273)-BZ273),MAX(0,C273-D273-(IF(O273&lt;CA273,K273+L273+M273-N273,0)+IF(W273&lt;CA273,S273+T273+U273-V273,0)+IF(AE273&lt;CA273,AA273+AB273+AC273-AD273,0)+IF(AM273&lt;CA273,AI273+AJ273+AK273-AL273,0)+IF(AU273&lt;CA273,AQ273+AR273+AS273-AT273,0)+IF(BC273&lt;CA273,AY273+AZ273+BA273-BB273,0)+IF(BK273&lt;CA273,BG273+BH273+BI273-BJ273,0)+IF(BS273&lt;CA273,BO273+BP273+BQ273-BR273,0)+IF(CA273&lt;CA273,BW273+BX273+BY273-BZ273,0)+IF(CI273&lt;CA273,CE273+CF273+CG273-CH273,0))))))</f>
        <v>0</v>
      </c>
      <c r="CC273" s="3">
        <f>IF(Inputs!$B$27&lt;&gt;"Ready","PENDING INPUTS",MIN((BW273+BX273+BY273),IF(D273&gt;C273,IF(D273=0,0,BZ273*C273/D273),BZ273+CB273)))</f>
        <v>0</v>
      </c>
      <c r="CD273" s="3">
        <f>IF(Inputs!$B$27&lt;&gt;"Ready","PENDING INPUTS",MAX(0,(BW273+BX273+BY273)-CC273))</f>
        <v>0</v>
      </c>
      <c r="CE273" s="3">
        <f>IF(Inputs!$B$27&lt;&gt;"Ready","PENDING INPUTS",CL272)</f>
        <v>0</v>
      </c>
      <c r="CF273" s="3">
        <f>IF(Inputs!$B$27&lt;&gt;"Ready","PENDING INPUTS",IF(A273&lt;=Inputs!$B$6,ROUND(CE273*Inputs!C23/12,2),0))</f>
        <v>0</v>
      </c>
      <c r="CG273" s="3">
        <f>IF(Inputs!$B$27&lt;&gt;"Ready","PENDING INPUTS",IF(AND(A273&lt;=Inputs!$B$6,CE273&gt;0),Inputs!G23,0))</f>
        <v>0</v>
      </c>
      <c r="CH273" s="3">
        <f>IF(Inputs!$B$27&lt;&gt;"Ready","PENDING INPUTS",IF(A273&gt;Inputs!$B$6,0,MIN((CE273+CF273+CG273),IF(Inputs!H23=1,Inputs!D23,MAX(Inputs!F23,ROUND(CE273*Inputs!E23+CF273+CG273,2))))))</f>
        <v>0</v>
      </c>
      <c r="CI273">
        <f>IF(Inputs!$B$27&lt;&gt;"Ready","PENDING INPUTS",IF(CE273&lt;=0,99,1+IF(AND(K273&gt;0,OR(Inputs!C14&gt;Inputs!C23,AND(Inputs!C14=Inputs!C23,0&lt;9))),1,0)+IF(AND(S273&gt;0,OR(Inputs!C15&gt;Inputs!C23,AND(Inputs!C15=Inputs!C23,1&lt;9))),1,0)+IF(AND(AA273&gt;0,OR(Inputs!C16&gt;Inputs!C23,AND(Inputs!C16=Inputs!C23,2&lt;9))),1,0)+IF(AND(AI273&gt;0,OR(Inputs!C17&gt;Inputs!C23,AND(Inputs!C17=Inputs!C23,3&lt;9))),1,0)+IF(AND(AQ273&gt;0,OR(Inputs!C18&gt;Inputs!C23,AND(Inputs!C18=Inputs!C23,4&lt;9))),1,0)+IF(AND(AY273&gt;0,OR(Inputs!C19&gt;Inputs!C23,AND(Inputs!C19=Inputs!C23,5&lt;9))),1,0)+IF(AND(BG273&gt;0,OR(Inputs!C20&gt;Inputs!C23,AND(Inputs!C20=Inputs!C23,6&lt;9))),1,0)+IF(AND(BO273&gt;0,OR(Inputs!C21&gt;Inputs!C23,AND(Inputs!C21=Inputs!C23,7&lt;9))),1,0)+IF(AND(BW273&gt;0,OR(Inputs!C22&gt;Inputs!C23,AND(Inputs!C22=Inputs!C23,8&lt;9))),1,0)))</f>
        <v>99</v>
      </c>
      <c r="CJ273" s="3">
        <f>IF(Inputs!$B$27&lt;&gt;"Ready","PENDING INPUTS",IF(A273&gt;Inputs!$B$6,0,MIN(MAX(0,(CE273+CF273+CG273)-CH273),MAX(0,C273-D273-(IF(O273&lt;CI273,K273+L273+M273-N273,0)+IF(W273&lt;CI273,S273+T273+U273-V273,0)+IF(AE273&lt;CI273,AA273+AB273+AC273-AD273,0)+IF(AM273&lt;CI273,AI273+AJ273+AK273-AL273,0)+IF(AU273&lt;CI273,AQ273+AR273+AS273-AT273,0)+IF(BC273&lt;CI273,AY273+AZ273+BA273-BB273,0)+IF(BK273&lt;CI273,BG273+BH273+BI273-BJ273,0)+IF(BS273&lt;CI273,BO273+BP273+BQ273-BR273,0)+IF(CA273&lt;CI273,BW273+BX273+BY273-BZ273,0)+IF(CI273&lt;CI273,CE273+CF273+CG273-CH273,0))))))</f>
        <v>0</v>
      </c>
      <c r="CK273" s="3">
        <f>IF(Inputs!$B$27&lt;&gt;"Ready","PENDING INPUTS",MIN((CE273+CF273+CG273),IF(D273&gt;C273,IF(D273=0,0,CH273*C273/D273),CH273+CJ273)))</f>
        <v>0</v>
      </c>
      <c r="CL273" s="3">
        <f>IF(Inputs!$B$27&lt;&gt;"Ready","PENDING INPUTS",MAX(0,(CE273+CF273+CG273)-CK273))</f>
        <v>0</v>
      </c>
    </row>
    <row r="274" spans="1:90" ht="27.95" customHeight="1" x14ac:dyDescent="0.25">
      <c r="A274">
        <v>270</v>
      </c>
      <c r="B274" s="13">
        <f>IF(Inputs!$B$27&lt;&gt;"Ready","PENDING INPUTS",EDATE(Inputs!$B$5,A274-1))</f>
        <v>54483</v>
      </c>
      <c r="C274" s="3">
        <f>IF(Inputs!$B$27&lt;&gt;"Ready","PENDING INPUTS",IF(A274&lt;=Inputs!$B$6,MAX(0,Inputs!$B$4+IF(A274=Inputs!$B$7,Inputs!$B$8,0)+IF(A274=Inputs!$B$9,Inputs!$B$10,0)),0))</f>
        <v>0</v>
      </c>
      <c r="D274" s="3">
        <f>IF(Inputs!$B$27&lt;&gt;"Ready","PENDING INPUTS",SUM(N274,V274,AD274,AL274,AT274,BB274,BJ274,BR274,BZ274,CH274))</f>
        <v>0</v>
      </c>
      <c r="E274" s="3">
        <f>IF(Inputs!$B$27&lt;&gt;"Ready","PENDING INPUTS",MAX(0,D274-C274))</f>
        <v>0</v>
      </c>
      <c r="F274" s="3">
        <f>IF(Inputs!$B$27&lt;&gt;"Ready","PENDING INPUTS",SUM(Q274,Y274,AG274,AO274,AW274,BE274,BM274,BU274,CC274,CK274))</f>
        <v>0</v>
      </c>
      <c r="G274" s="3">
        <f>IF(Inputs!$B$27&lt;&gt;"Ready","PENDING INPUTS",SUM(L274,T274,AB274,AJ274,AR274,AZ274,BH274,BP274,BX274,CF274))</f>
        <v>0</v>
      </c>
      <c r="H274" s="3">
        <f>IF(Inputs!$B$27&lt;&gt;"Ready","PENDING INPUTS",SUM(M274,U274,AC274,AK274,AS274,BA274,BI274,BQ274,BY274,CG274))</f>
        <v>0</v>
      </c>
      <c r="I274" s="3">
        <f>IF(Inputs!$B$27&lt;&gt;"Ready","PENDING INPUTS",SUM(R274,Z274,AH274,AP274,AX274,BF274,BN274,BV274,CD274,CL274))</f>
        <v>0</v>
      </c>
      <c r="J274" t="str">
        <f>IF(Inputs!$B$27&lt;&gt;"Ready","PENDING INPUTS",IF(A274&gt;Inputs!$B$6,"Beyond horizon",IF(E274&gt;0.005,"MINIMUM SHORTFALL",IF(I274&lt;0.005,"Paid off","In progress"))))</f>
        <v>Beyond horizon</v>
      </c>
      <c r="K274" s="3">
        <f>IF(Inputs!$B$27&lt;&gt;"Ready","PENDING INPUTS",R273)</f>
        <v>0</v>
      </c>
      <c r="L274" s="3">
        <f>IF(Inputs!$B$27&lt;&gt;"Ready","PENDING INPUTS",IF(A274&lt;=Inputs!$B$6,ROUND(K274*Inputs!C14/12,2),0))</f>
        <v>0</v>
      </c>
      <c r="M274" s="3">
        <f>IF(Inputs!$B$27&lt;&gt;"Ready","PENDING INPUTS",IF(AND(A274&lt;=Inputs!$B$6,K274&gt;0),Inputs!G14,0))</f>
        <v>0</v>
      </c>
      <c r="N274" s="3">
        <f>IF(Inputs!$B$27&lt;&gt;"Ready","PENDING INPUTS",IF(A274&gt;Inputs!$B$6,0,MIN((K274+L274+M274),IF(Inputs!H14=1,Inputs!D14,MAX(Inputs!F14,ROUND(K274*Inputs!E14+L274+M274,2))))))</f>
        <v>0</v>
      </c>
      <c r="O274">
        <f>IF(Inputs!$B$27&lt;&gt;"Ready","PENDING INPUTS",IF(K274&lt;=0,99,1+IF(AND(S274&gt;0,OR(Inputs!C15&gt;Inputs!C14,AND(Inputs!C15=Inputs!C14,1&lt;0))),1,0)+IF(AND(AA274&gt;0,OR(Inputs!C16&gt;Inputs!C14,AND(Inputs!C16=Inputs!C14,2&lt;0))),1,0)+IF(AND(AI274&gt;0,OR(Inputs!C17&gt;Inputs!C14,AND(Inputs!C17=Inputs!C14,3&lt;0))),1,0)+IF(AND(AQ274&gt;0,OR(Inputs!C18&gt;Inputs!C14,AND(Inputs!C18=Inputs!C14,4&lt;0))),1,0)+IF(AND(AY274&gt;0,OR(Inputs!C19&gt;Inputs!C14,AND(Inputs!C19=Inputs!C14,5&lt;0))),1,0)+IF(AND(BG274&gt;0,OR(Inputs!C20&gt;Inputs!C14,AND(Inputs!C20=Inputs!C14,6&lt;0))),1,0)+IF(AND(BO274&gt;0,OR(Inputs!C21&gt;Inputs!C14,AND(Inputs!C21=Inputs!C14,7&lt;0))),1,0)+IF(AND(BW274&gt;0,OR(Inputs!C22&gt;Inputs!C14,AND(Inputs!C22=Inputs!C14,8&lt;0))),1,0)+IF(AND(CE274&gt;0,OR(Inputs!C23&gt;Inputs!C14,AND(Inputs!C23=Inputs!C14,9&lt;0))),1,0)))</f>
        <v>99</v>
      </c>
      <c r="P274" s="3">
        <f>IF(Inputs!$B$27&lt;&gt;"Ready","PENDING INPUTS",IF(A274&gt;Inputs!$B$6,0,MIN(MAX(0,(K274+L274+M274)-N274),MAX(0,C274-D274-(IF(O274&lt;O274,K274+L274+M274-N274,0)+IF(W274&lt;O274,S274+T274+U274-V274,0)+IF(AE274&lt;O274,AA274+AB274+AC274-AD274,0)+IF(AM274&lt;O274,AI274+AJ274+AK274-AL274,0)+IF(AU274&lt;O274,AQ274+AR274+AS274-AT274,0)+IF(BC274&lt;O274,AY274+AZ274+BA274-BB274,0)+IF(BK274&lt;O274,BG274+BH274+BI274-BJ274,0)+IF(BS274&lt;O274,BO274+BP274+BQ274-BR274,0)+IF(CA274&lt;O274,BW274+BX274+BY274-BZ274,0)+IF(CI274&lt;O274,CE274+CF274+CG274-CH274,0))))))</f>
        <v>0</v>
      </c>
      <c r="Q274" s="3">
        <f>IF(Inputs!$B$27&lt;&gt;"Ready","PENDING INPUTS",MIN((K274+L274+M274),IF(D274&gt;C274,IF(D274=0,0,N274*C274/D274),N274+P274)))</f>
        <v>0</v>
      </c>
      <c r="R274" s="3">
        <f>IF(Inputs!$B$27&lt;&gt;"Ready","PENDING INPUTS",MAX(0,(K274+L274+M274)-Q274))</f>
        <v>0</v>
      </c>
      <c r="S274" s="3">
        <f>IF(Inputs!$B$27&lt;&gt;"Ready","PENDING INPUTS",Z273)</f>
        <v>0</v>
      </c>
      <c r="T274" s="3">
        <f>IF(Inputs!$B$27&lt;&gt;"Ready","PENDING INPUTS",IF(A274&lt;=Inputs!$B$6,ROUND(S274*Inputs!C15/12,2),0))</f>
        <v>0</v>
      </c>
      <c r="U274" s="3">
        <f>IF(Inputs!$B$27&lt;&gt;"Ready","PENDING INPUTS",IF(AND(A274&lt;=Inputs!$B$6,S274&gt;0),Inputs!G15,0))</f>
        <v>0</v>
      </c>
      <c r="V274" s="3">
        <f>IF(Inputs!$B$27&lt;&gt;"Ready","PENDING INPUTS",IF(A274&gt;Inputs!$B$6,0,MIN((S274+T274+U274),IF(Inputs!H15=1,Inputs!D15,MAX(Inputs!F15,ROUND(S274*Inputs!E15+T274+U274,2))))))</f>
        <v>0</v>
      </c>
      <c r="W274">
        <f>IF(Inputs!$B$27&lt;&gt;"Ready","PENDING INPUTS",IF(S274&lt;=0,99,1+IF(AND(K274&gt;0,OR(Inputs!C14&gt;Inputs!C15,AND(Inputs!C14=Inputs!C15,0&lt;1))),1,0)+IF(AND(AA274&gt;0,OR(Inputs!C16&gt;Inputs!C15,AND(Inputs!C16=Inputs!C15,2&lt;1))),1,0)+IF(AND(AI274&gt;0,OR(Inputs!C17&gt;Inputs!C15,AND(Inputs!C17=Inputs!C15,3&lt;1))),1,0)+IF(AND(AQ274&gt;0,OR(Inputs!C18&gt;Inputs!C15,AND(Inputs!C18=Inputs!C15,4&lt;1))),1,0)+IF(AND(AY274&gt;0,OR(Inputs!C19&gt;Inputs!C15,AND(Inputs!C19=Inputs!C15,5&lt;1))),1,0)+IF(AND(BG274&gt;0,OR(Inputs!C20&gt;Inputs!C15,AND(Inputs!C20=Inputs!C15,6&lt;1))),1,0)+IF(AND(BO274&gt;0,OR(Inputs!C21&gt;Inputs!C15,AND(Inputs!C21=Inputs!C15,7&lt;1))),1,0)+IF(AND(BW274&gt;0,OR(Inputs!C22&gt;Inputs!C15,AND(Inputs!C22=Inputs!C15,8&lt;1))),1,0)+IF(AND(CE274&gt;0,OR(Inputs!C23&gt;Inputs!C15,AND(Inputs!C23=Inputs!C15,9&lt;1))),1,0)))</f>
        <v>99</v>
      </c>
      <c r="X274" s="3">
        <f>IF(Inputs!$B$27&lt;&gt;"Ready","PENDING INPUTS",IF(A274&gt;Inputs!$B$6,0,MIN(MAX(0,(S274+T274+U274)-V274),MAX(0,C274-D274-(IF(O274&lt;W274,K274+L274+M274-N274,0)+IF(W274&lt;W274,S274+T274+U274-V274,0)+IF(AE274&lt;W274,AA274+AB274+AC274-AD274,0)+IF(AM274&lt;W274,AI274+AJ274+AK274-AL274,0)+IF(AU274&lt;W274,AQ274+AR274+AS274-AT274,0)+IF(BC274&lt;W274,AY274+AZ274+BA274-BB274,0)+IF(BK274&lt;W274,BG274+BH274+BI274-BJ274,0)+IF(BS274&lt;W274,BO274+BP274+BQ274-BR274,0)+IF(CA274&lt;W274,BW274+BX274+BY274-BZ274,0)+IF(CI274&lt;W274,CE274+CF274+CG274-CH274,0))))))</f>
        <v>0</v>
      </c>
      <c r="Y274" s="3">
        <f>IF(Inputs!$B$27&lt;&gt;"Ready","PENDING INPUTS",MIN((S274+T274+U274),IF(D274&gt;C274,IF(D274=0,0,V274*C274/D274),V274+X274)))</f>
        <v>0</v>
      </c>
      <c r="Z274" s="3">
        <f>IF(Inputs!$B$27&lt;&gt;"Ready","PENDING INPUTS",MAX(0,(S274+T274+U274)-Y274))</f>
        <v>0</v>
      </c>
      <c r="AA274" s="3">
        <f>IF(Inputs!$B$27&lt;&gt;"Ready","PENDING INPUTS",AH273)</f>
        <v>0</v>
      </c>
      <c r="AB274" s="3">
        <f>IF(Inputs!$B$27&lt;&gt;"Ready","PENDING INPUTS",IF(A274&lt;=Inputs!$B$6,ROUND(AA274*Inputs!C16/12,2),0))</f>
        <v>0</v>
      </c>
      <c r="AC274" s="3">
        <f>IF(Inputs!$B$27&lt;&gt;"Ready","PENDING INPUTS",IF(AND(A274&lt;=Inputs!$B$6,AA274&gt;0),Inputs!G16,0))</f>
        <v>0</v>
      </c>
      <c r="AD274" s="3">
        <f>IF(Inputs!$B$27&lt;&gt;"Ready","PENDING INPUTS",IF(A274&gt;Inputs!$B$6,0,MIN((AA274+AB274+AC274),IF(Inputs!H16=1,Inputs!D16,MAX(Inputs!F16,ROUND(AA274*Inputs!E16+AB274+AC274,2))))))</f>
        <v>0</v>
      </c>
      <c r="AE274">
        <f>IF(Inputs!$B$27&lt;&gt;"Ready","PENDING INPUTS",IF(AA274&lt;=0,99,1+IF(AND(K274&gt;0,OR(Inputs!C14&gt;Inputs!C16,AND(Inputs!C14=Inputs!C16,0&lt;2))),1,0)+IF(AND(S274&gt;0,OR(Inputs!C15&gt;Inputs!C16,AND(Inputs!C15=Inputs!C16,1&lt;2))),1,0)+IF(AND(AI274&gt;0,OR(Inputs!C17&gt;Inputs!C16,AND(Inputs!C17=Inputs!C16,3&lt;2))),1,0)+IF(AND(AQ274&gt;0,OR(Inputs!C18&gt;Inputs!C16,AND(Inputs!C18=Inputs!C16,4&lt;2))),1,0)+IF(AND(AY274&gt;0,OR(Inputs!C19&gt;Inputs!C16,AND(Inputs!C19=Inputs!C16,5&lt;2))),1,0)+IF(AND(BG274&gt;0,OR(Inputs!C20&gt;Inputs!C16,AND(Inputs!C20=Inputs!C16,6&lt;2))),1,0)+IF(AND(BO274&gt;0,OR(Inputs!C21&gt;Inputs!C16,AND(Inputs!C21=Inputs!C16,7&lt;2))),1,0)+IF(AND(BW274&gt;0,OR(Inputs!C22&gt;Inputs!C16,AND(Inputs!C22=Inputs!C16,8&lt;2))),1,0)+IF(AND(CE274&gt;0,OR(Inputs!C23&gt;Inputs!C16,AND(Inputs!C23=Inputs!C16,9&lt;2))),1,0)))</f>
        <v>99</v>
      </c>
      <c r="AF274" s="3">
        <f>IF(Inputs!$B$27&lt;&gt;"Ready","PENDING INPUTS",IF(A274&gt;Inputs!$B$6,0,MIN(MAX(0,(AA274+AB274+AC274)-AD274),MAX(0,C274-D274-(IF(O274&lt;AE274,K274+L274+M274-N274,0)+IF(W274&lt;AE274,S274+T274+U274-V274,0)+IF(AE274&lt;AE274,AA274+AB274+AC274-AD274,0)+IF(AM274&lt;AE274,AI274+AJ274+AK274-AL274,0)+IF(AU274&lt;AE274,AQ274+AR274+AS274-AT274,0)+IF(BC274&lt;AE274,AY274+AZ274+BA274-BB274,0)+IF(BK274&lt;AE274,BG274+BH274+BI274-BJ274,0)+IF(BS274&lt;AE274,BO274+BP274+BQ274-BR274,0)+IF(CA274&lt;AE274,BW274+BX274+BY274-BZ274,0)+IF(CI274&lt;AE274,CE274+CF274+CG274-CH274,0))))))</f>
        <v>0</v>
      </c>
      <c r="AG274" s="3">
        <f>IF(Inputs!$B$27&lt;&gt;"Ready","PENDING INPUTS",MIN((AA274+AB274+AC274),IF(D274&gt;C274,IF(D274=0,0,AD274*C274/D274),AD274+AF274)))</f>
        <v>0</v>
      </c>
      <c r="AH274" s="3">
        <f>IF(Inputs!$B$27&lt;&gt;"Ready","PENDING INPUTS",MAX(0,(AA274+AB274+AC274)-AG274))</f>
        <v>0</v>
      </c>
      <c r="AI274" s="3">
        <f>IF(Inputs!$B$27&lt;&gt;"Ready","PENDING INPUTS",AP273)</f>
        <v>0</v>
      </c>
      <c r="AJ274" s="3">
        <f>IF(Inputs!$B$27&lt;&gt;"Ready","PENDING INPUTS",IF(A274&lt;=Inputs!$B$6,ROUND(AI274*Inputs!C17/12,2),0))</f>
        <v>0</v>
      </c>
      <c r="AK274" s="3">
        <f>IF(Inputs!$B$27&lt;&gt;"Ready","PENDING INPUTS",IF(AND(A274&lt;=Inputs!$B$6,AI274&gt;0),Inputs!G17,0))</f>
        <v>0</v>
      </c>
      <c r="AL274" s="3">
        <f>IF(Inputs!$B$27&lt;&gt;"Ready","PENDING INPUTS",IF(A274&gt;Inputs!$B$6,0,MIN((AI274+AJ274+AK274),IF(Inputs!H17=1,Inputs!D17,MAX(Inputs!F17,ROUND(AI274*Inputs!E17+AJ274+AK274,2))))))</f>
        <v>0</v>
      </c>
      <c r="AM274">
        <f>IF(Inputs!$B$27&lt;&gt;"Ready","PENDING INPUTS",IF(AI274&lt;=0,99,1+IF(AND(K274&gt;0,OR(Inputs!C14&gt;Inputs!C17,AND(Inputs!C14=Inputs!C17,0&lt;3))),1,0)+IF(AND(S274&gt;0,OR(Inputs!C15&gt;Inputs!C17,AND(Inputs!C15=Inputs!C17,1&lt;3))),1,0)+IF(AND(AA274&gt;0,OR(Inputs!C16&gt;Inputs!C17,AND(Inputs!C16=Inputs!C17,2&lt;3))),1,0)+IF(AND(AQ274&gt;0,OR(Inputs!C18&gt;Inputs!C17,AND(Inputs!C18=Inputs!C17,4&lt;3))),1,0)+IF(AND(AY274&gt;0,OR(Inputs!C19&gt;Inputs!C17,AND(Inputs!C19=Inputs!C17,5&lt;3))),1,0)+IF(AND(BG274&gt;0,OR(Inputs!C20&gt;Inputs!C17,AND(Inputs!C20=Inputs!C17,6&lt;3))),1,0)+IF(AND(BO274&gt;0,OR(Inputs!C21&gt;Inputs!C17,AND(Inputs!C21=Inputs!C17,7&lt;3))),1,0)+IF(AND(BW274&gt;0,OR(Inputs!C22&gt;Inputs!C17,AND(Inputs!C22=Inputs!C17,8&lt;3))),1,0)+IF(AND(CE274&gt;0,OR(Inputs!C23&gt;Inputs!C17,AND(Inputs!C23=Inputs!C17,9&lt;3))),1,0)))</f>
        <v>99</v>
      </c>
      <c r="AN274" s="3">
        <f>IF(Inputs!$B$27&lt;&gt;"Ready","PENDING INPUTS",IF(A274&gt;Inputs!$B$6,0,MIN(MAX(0,(AI274+AJ274+AK274)-AL274),MAX(0,C274-D274-(IF(O274&lt;AM274,K274+L274+M274-N274,0)+IF(W274&lt;AM274,S274+T274+U274-V274,0)+IF(AE274&lt;AM274,AA274+AB274+AC274-AD274,0)+IF(AM274&lt;AM274,AI274+AJ274+AK274-AL274,0)+IF(AU274&lt;AM274,AQ274+AR274+AS274-AT274,0)+IF(BC274&lt;AM274,AY274+AZ274+BA274-BB274,0)+IF(BK274&lt;AM274,BG274+BH274+BI274-BJ274,0)+IF(BS274&lt;AM274,BO274+BP274+BQ274-BR274,0)+IF(CA274&lt;AM274,BW274+BX274+BY274-BZ274,0)+IF(CI274&lt;AM274,CE274+CF274+CG274-CH274,0))))))</f>
        <v>0</v>
      </c>
      <c r="AO274" s="3">
        <f>IF(Inputs!$B$27&lt;&gt;"Ready","PENDING INPUTS",MIN((AI274+AJ274+AK274),IF(D274&gt;C274,IF(D274=0,0,AL274*C274/D274),AL274+AN274)))</f>
        <v>0</v>
      </c>
      <c r="AP274" s="3">
        <f>IF(Inputs!$B$27&lt;&gt;"Ready","PENDING INPUTS",MAX(0,(AI274+AJ274+AK274)-AO274))</f>
        <v>0</v>
      </c>
      <c r="AQ274" s="3">
        <f>IF(Inputs!$B$27&lt;&gt;"Ready","PENDING INPUTS",AX273)</f>
        <v>0</v>
      </c>
      <c r="AR274" s="3">
        <f>IF(Inputs!$B$27&lt;&gt;"Ready","PENDING INPUTS",IF(A274&lt;=Inputs!$B$6,ROUND(AQ274*Inputs!C18/12,2),0))</f>
        <v>0</v>
      </c>
      <c r="AS274" s="3">
        <f>IF(Inputs!$B$27&lt;&gt;"Ready","PENDING INPUTS",IF(AND(A274&lt;=Inputs!$B$6,AQ274&gt;0),Inputs!G18,0))</f>
        <v>0</v>
      </c>
      <c r="AT274" s="3">
        <f>IF(Inputs!$B$27&lt;&gt;"Ready","PENDING INPUTS",IF(A274&gt;Inputs!$B$6,0,MIN((AQ274+AR274+AS274),IF(Inputs!H18=1,Inputs!D18,MAX(Inputs!F18,ROUND(AQ274*Inputs!E18+AR274+AS274,2))))))</f>
        <v>0</v>
      </c>
      <c r="AU274">
        <f>IF(Inputs!$B$27&lt;&gt;"Ready","PENDING INPUTS",IF(AQ274&lt;=0,99,1+IF(AND(K274&gt;0,OR(Inputs!C14&gt;Inputs!C18,AND(Inputs!C14=Inputs!C18,0&lt;4))),1,0)+IF(AND(S274&gt;0,OR(Inputs!C15&gt;Inputs!C18,AND(Inputs!C15=Inputs!C18,1&lt;4))),1,0)+IF(AND(AA274&gt;0,OR(Inputs!C16&gt;Inputs!C18,AND(Inputs!C16=Inputs!C18,2&lt;4))),1,0)+IF(AND(AI274&gt;0,OR(Inputs!C17&gt;Inputs!C18,AND(Inputs!C17=Inputs!C18,3&lt;4))),1,0)+IF(AND(AY274&gt;0,OR(Inputs!C19&gt;Inputs!C18,AND(Inputs!C19=Inputs!C18,5&lt;4))),1,0)+IF(AND(BG274&gt;0,OR(Inputs!C20&gt;Inputs!C18,AND(Inputs!C20=Inputs!C18,6&lt;4))),1,0)+IF(AND(BO274&gt;0,OR(Inputs!C21&gt;Inputs!C18,AND(Inputs!C21=Inputs!C18,7&lt;4))),1,0)+IF(AND(BW274&gt;0,OR(Inputs!C22&gt;Inputs!C18,AND(Inputs!C22=Inputs!C18,8&lt;4))),1,0)+IF(AND(CE274&gt;0,OR(Inputs!C23&gt;Inputs!C18,AND(Inputs!C23=Inputs!C18,9&lt;4))),1,0)))</f>
        <v>99</v>
      </c>
      <c r="AV274" s="3">
        <f>IF(Inputs!$B$27&lt;&gt;"Ready","PENDING INPUTS",IF(A274&gt;Inputs!$B$6,0,MIN(MAX(0,(AQ274+AR274+AS274)-AT274),MAX(0,C274-D274-(IF(O274&lt;AU274,K274+L274+M274-N274,0)+IF(W274&lt;AU274,S274+T274+U274-V274,0)+IF(AE274&lt;AU274,AA274+AB274+AC274-AD274,0)+IF(AM274&lt;AU274,AI274+AJ274+AK274-AL274,0)+IF(AU274&lt;AU274,AQ274+AR274+AS274-AT274,0)+IF(BC274&lt;AU274,AY274+AZ274+BA274-BB274,0)+IF(BK274&lt;AU274,BG274+BH274+BI274-BJ274,0)+IF(BS274&lt;AU274,BO274+BP274+BQ274-BR274,0)+IF(CA274&lt;AU274,BW274+BX274+BY274-BZ274,0)+IF(CI274&lt;AU274,CE274+CF274+CG274-CH274,0))))))</f>
        <v>0</v>
      </c>
      <c r="AW274" s="3">
        <f>IF(Inputs!$B$27&lt;&gt;"Ready","PENDING INPUTS",MIN((AQ274+AR274+AS274),IF(D274&gt;C274,IF(D274=0,0,AT274*C274/D274),AT274+AV274)))</f>
        <v>0</v>
      </c>
      <c r="AX274" s="3">
        <f>IF(Inputs!$B$27&lt;&gt;"Ready","PENDING INPUTS",MAX(0,(AQ274+AR274+AS274)-AW274))</f>
        <v>0</v>
      </c>
      <c r="AY274" s="3">
        <f>IF(Inputs!$B$27&lt;&gt;"Ready","PENDING INPUTS",BF273)</f>
        <v>0</v>
      </c>
      <c r="AZ274" s="3">
        <f>IF(Inputs!$B$27&lt;&gt;"Ready","PENDING INPUTS",IF(A274&lt;=Inputs!$B$6,ROUND(AY274*Inputs!C19/12,2),0))</f>
        <v>0</v>
      </c>
      <c r="BA274" s="3">
        <f>IF(Inputs!$B$27&lt;&gt;"Ready","PENDING INPUTS",IF(AND(A274&lt;=Inputs!$B$6,AY274&gt;0),Inputs!G19,0))</f>
        <v>0</v>
      </c>
      <c r="BB274" s="3">
        <f>IF(Inputs!$B$27&lt;&gt;"Ready","PENDING INPUTS",IF(A274&gt;Inputs!$B$6,0,MIN((AY274+AZ274+BA274),IF(Inputs!H19=1,Inputs!D19,MAX(Inputs!F19,ROUND(AY274*Inputs!E19+AZ274+BA274,2))))))</f>
        <v>0</v>
      </c>
      <c r="BC274">
        <f>IF(Inputs!$B$27&lt;&gt;"Ready","PENDING INPUTS",IF(AY274&lt;=0,99,1+IF(AND(K274&gt;0,OR(Inputs!C14&gt;Inputs!C19,AND(Inputs!C14=Inputs!C19,0&lt;5))),1,0)+IF(AND(S274&gt;0,OR(Inputs!C15&gt;Inputs!C19,AND(Inputs!C15=Inputs!C19,1&lt;5))),1,0)+IF(AND(AA274&gt;0,OR(Inputs!C16&gt;Inputs!C19,AND(Inputs!C16=Inputs!C19,2&lt;5))),1,0)+IF(AND(AI274&gt;0,OR(Inputs!C17&gt;Inputs!C19,AND(Inputs!C17=Inputs!C19,3&lt;5))),1,0)+IF(AND(AQ274&gt;0,OR(Inputs!C18&gt;Inputs!C19,AND(Inputs!C18=Inputs!C19,4&lt;5))),1,0)+IF(AND(BG274&gt;0,OR(Inputs!C20&gt;Inputs!C19,AND(Inputs!C20=Inputs!C19,6&lt;5))),1,0)+IF(AND(BO274&gt;0,OR(Inputs!C21&gt;Inputs!C19,AND(Inputs!C21=Inputs!C19,7&lt;5))),1,0)+IF(AND(BW274&gt;0,OR(Inputs!C22&gt;Inputs!C19,AND(Inputs!C22=Inputs!C19,8&lt;5))),1,0)+IF(AND(CE274&gt;0,OR(Inputs!C23&gt;Inputs!C19,AND(Inputs!C23=Inputs!C19,9&lt;5))),1,0)))</f>
        <v>99</v>
      </c>
      <c r="BD274" s="3">
        <f>IF(Inputs!$B$27&lt;&gt;"Ready","PENDING INPUTS",IF(A274&gt;Inputs!$B$6,0,MIN(MAX(0,(AY274+AZ274+BA274)-BB274),MAX(0,C274-D274-(IF(O274&lt;BC274,K274+L274+M274-N274,0)+IF(W274&lt;BC274,S274+T274+U274-V274,0)+IF(AE274&lt;BC274,AA274+AB274+AC274-AD274,0)+IF(AM274&lt;BC274,AI274+AJ274+AK274-AL274,0)+IF(AU274&lt;BC274,AQ274+AR274+AS274-AT274,0)+IF(BC274&lt;BC274,AY274+AZ274+BA274-BB274,0)+IF(BK274&lt;BC274,BG274+BH274+BI274-BJ274,0)+IF(BS274&lt;BC274,BO274+BP274+BQ274-BR274,0)+IF(CA274&lt;BC274,BW274+BX274+BY274-BZ274,0)+IF(CI274&lt;BC274,CE274+CF274+CG274-CH274,0))))))</f>
        <v>0</v>
      </c>
      <c r="BE274" s="3">
        <f>IF(Inputs!$B$27&lt;&gt;"Ready","PENDING INPUTS",MIN((AY274+AZ274+BA274),IF(D274&gt;C274,IF(D274=0,0,BB274*C274/D274),BB274+BD274)))</f>
        <v>0</v>
      </c>
      <c r="BF274" s="3">
        <f>IF(Inputs!$B$27&lt;&gt;"Ready","PENDING INPUTS",MAX(0,(AY274+AZ274+BA274)-BE274))</f>
        <v>0</v>
      </c>
      <c r="BG274" s="3">
        <f>IF(Inputs!$B$27&lt;&gt;"Ready","PENDING INPUTS",BN273)</f>
        <v>0</v>
      </c>
      <c r="BH274" s="3">
        <f>IF(Inputs!$B$27&lt;&gt;"Ready","PENDING INPUTS",IF(A274&lt;=Inputs!$B$6,ROUND(BG274*Inputs!C20/12,2),0))</f>
        <v>0</v>
      </c>
      <c r="BI274" s="3">
        <f>IF(Inputs!$B$27&lt;&gt;"Ready","PENDING INPUTS",IF(AND(A274&lt;=Inputs!$B$6,BG274&gt;0),Inputs!G20,0))</f>
        <v>0</v>
      </c>
      <c r="BJ274" s="3">
        <f>IF(Inputs!$B$27&lt;&gt;"Ready","PENDING INPUTS",IF(A274&gt;Inputs!$B$6,0,MIN((BG274+BH274+BI274),IF(Inputs!H20=1,Inputs!D20,MAX(Inputs!F20,ROUND(BG274*Inputs!E20+BH274+BI274,2))))))</f>
        <v>0</v>
      </c>
      <c r="BK274">
        <f>IF(Inputs!$B$27&lt;&gt;"Ready","PENDING INPUTS",IF(BG274&lt;=0,99,1+IF(AND(K274&gt;0,OR(Inputs!C14&gt;Inputs!C20,AND(Inputs!C14=Inputs!C20,0&lt;6))),1,0)+IF(AND(S274&gt;0,OR(Inputs!C15&gt;Inputs!C20,AND(Inputs!C15=Inputs!C20,1&lt;6))),1,0)+IF(AND(AA274&gt;0,OR(Inputs!C16&gt;Inputs!C20,AND(Inputs!C16=Inputs!C20,2&lt;6))),1,0)+IF(AND(AI274&gt;0,OR(Inputs!C17&gt;Inputs!C20,AND(Inputs!C17=Inputs!C20,3&lt;6))),1,0)+IF(AND(AQ274&gt;0,OR(Inputs!C18&gt;Inputs!C20,AND(Inputs!C18=Inputs!C20,4&lt;6))),1,0)+IF(AND(AY274&gt;0,OR(Inputs!C19&gt;Inputs!C20,AND(Inputs!C19=Inputs!C20,5&lt;6))),1,0)+IF(AND(BO274&gt;0,OR(Inputs!C21&gt;Inputs!C20,AND(Inputs!C21=Inputs!C20,7&lt;6))),1,0)+IF(AND(BW274&gt;0,OR(Inputs!C22&gt;Inputs!C20,AND(Inputs!C22=Inputs!C20,8&lt;6))),1,0)+IF(AND(CE274&gt;0,OR(Inputs!C23&gt;Inputs!C20,AND(Inputs!C23=Inputs!C20,9&lt;6))),1,0)))</f>
        <v>99</v>
      </c>
      <c r="BL274" s="3">
        <f>IF(Inputs!$B$27&lt;&gt;"Ready","PENDING INPUTS",IF(A274&gt;Inputs!$B$6,0,MIN(MAX(0,(BG274+BH274+BI274)-BJ274),MAX(0,C274-D274-(IF(O274&lt;BK274,K274+L274+M274-N274,0)+IF(W274&lt;BK274,S274+T274+U274-V274,0)+IF(AE274&lt;BK274,AA274+AB274+AC274-AD274,0)+IF(AM274&lt;BK274,AI274+AJ274+AK274-AL274,0)+IF(AU274&lt;BK274,AQ274+AR274+AS274-AT274,0)+IF(BC274&lt;BK274,AY274+AZ274+BA274-BB274,0)+IF(BK274&lt;BK274,BG274+BH274+BI274-BJ274,0)+IF(BS274&lt;BK274,BO274+BP274+BQ274-BR274,0)+IF(CA274&lt;BK274,BW274+BX274+BY274-BZ274,0)+IF(CI274&lt;BK274,CE274+CF274+CG274-CH274,0))))))</f>
        <v>0</v>
      </c>
      <c r="BM274" s="3">
        <f>IF(Inputs!$B$27&lt;&gt;"Ready","PENDING INPUTS",MIN((BG274+BH274+BI274),IF(D274&gt;C274,IF(D274=0,0,BJ274*C274/D274),BJ274+BL274)))</f>
        <v>0</v>
      </c>
      <c r="BN274" s="3">
        <f>IF(Inputs!$B$27&lt;&gt;"Ready","PENDING INPUTS",MAX(0,(BG274+BH274+BI274)-BM274))</f>
        <v>0</v>
      </c>
      <c r="BO274" s="3">
        <f>IF(Inputs!$B$27&lt;&gt;"Ready","PENDING INPUTS",BV273)</f>
        <v>0</v>
      </c>
      <c r="BP274" s="3">
        <f>IF(Inputs!$B$27&lt;&gt;"Ready","PENDING INPUTS",IF(A274&lt;=Inputs!$B$6,ROUND(BO274*Inputs!C21/12,2),0))</f>
        <v>0</v>
      </c>
      <c r="BQ274" s="3">
        <f>IF(Inputs!$B$27&lt;&gt;"Ready","PENDING INPUTS",IF(AND(A274&lt;=Inputs!$B$6,BO274&gt;0),Inputs!G21,0))</f>
        <v>0</v>
      </c>
      <c r="BR274" s="3">
        <f>IF(Inputs!$B$27&lt;&gt;"Ready","PENDING INPUTS",IF(A274&gt;Inputs!$B$6,0,MIN((BO274+BP274+BQ274),IF(Inputs!H21=1,Inputs!D21,MAX(Inputs!F21,ROUND(BO274*Inputs!E21+BP274+BQ274,2))))))</f>
        <v>0</v>
      </c>
      <c r="BS274">
        <f>IF(Inputs!$B$27&lt;&gt;"Ready","PENDING INPUTS",IF(BO274&lt;=0,99,1+IF(AND(K274&gt;0,OR(Inputs!C14&gt;Inputs!C21,AND(Inputs!C14=Inputs!C21,0&lt;7))),1,0)+IF(AND(S274&gt;0,OR(Inputs!C15&gt;Inputs!C21,AND(Inputs!C15=Inputs!C21,1&lt;7))),1,0)+IF(AND(AA274&gt;0,OR(Inputs!C16&gt;Inputs!C21,AND(Inputs!C16=Inputs!C21,2&lt;7))),1,0)+IF(AND(AI274&gt;0,OR(Inputs!C17&gt;Inputs!C21,AND(Inputs!C17=Inputs!C21,3&lt;7))),1,0)+IF(AND(AQ274&gt;0,OR(Inputs!C18&gt;Inputs!C21,AND(Inputs!C18=Inputs!C21,4&lt;7))),1,0)+IF(AND(AY274&gt;0,OR(Inputs!C19&gt;Inputs!C21,AND(Inputs!C19=Inputs!C21,5&lt;7))),1,0)+IF(AND(BG274&gt;0,OR(Inputs!C20&gt;Inputs!C21,AND(Inputs!C20=Inputs!C21,6&lt;7))),1,0)+IF(AND(BW274&gt;0,OR(Inputs!C22&gt;Inputs!C21,AND(Inputs!C22=Inputs!C21,8&lt;7))),1,0)+IF(AND(CE274&gt;0,OR(Inputs!C23&gt;Inputs!C21,AND(Inputs!C23=Inputs!C21,9&lt;7))),1,0)))</f>
        <v>99</v>
      </c>
      <c r="BT274" s="3">
        <f>IF(Inputs!$B$27&lt;&gt;"Ready","PENDING INPUTS",IF(A274&gt;Inputs!$B$6,0,MIN(MAX(0,(BO274+BP274+BQ274)-BR274),MAX(0,C274-D274-(IF(O274&lt;BS274,K274+L274+M274-N274,0)+IF(W274&lt;BS274,S274+T274+U274-V274,0)+IF(AE274&lt;BS274,AA274+AB274+AC274-AD274,0)+IF(AM274&lt;BS274,AI274+AJ274+AK274-AL274,0)+IF(AU274&lt;BS274,AQ274+AR274+AS274-AT274,0)+IF(BC274&lt;BS274,AY274+AZ274+BA274-BB274,0)+IF(BK274&lt;BS274,BG274+BH274+BI274-BJ274,0)+IF(BS274&lt;BS274,BO274+BP274+BQ274-BR274,0)+IF(CA274&lt;BS274,BW274+BX274+BY274-BZ274,0)+IF(CI274&lt;BS274,CE274+CF274+CG274-CH274,0))))))</f>
        <v>0</v>
      </c>
      <c r="BU274" s="3">
        <f>IF(Inputs!$B$27&lt;&gt;"Ready","PENDING INPUTS",MIN((BO274+BP274+BQ274),IF(D274&gt;C274,IF(D274=0,0,BR274*C274/D274),BR274+BT274)))</f>
        <v>0</v>
      </c>
      <c r="BV274" s="3">
        <f>IF(Inputs!$B$27&lt;&gt;"Ready","PENDING INPUTS",MAX(0,(BO274+BP274+BQ274)-BU274))</f>
        <v>0</v>
      </c>
      <c r="BW274" s="3">
        <f>IF(Inputs!$B$27&lt;&gt;"Ready","PENDING INPUTS",CD273)</f>
        <v>0</v>
      </c>
      <c r="BX274" s="3">
        <f>IF(Inputs!$B$27&lt;&gt;"Ready","PENDING INPUTS",IF(A274&lt;=Inputs!$B$6,ROUND(BW274*Inputs!C22/12,2),0))</f>
        <v>0</v>
      </c>
      <c r="BY274" s="3">
        <f>IF(Inputs!$B$27&lt;&gt;"Ready","PENDING INPUTS",IF(AND(A274&lt;=Inputs!$B$6,BW274&gt;0),Inputs!G22,0))</f>
        <v>0</v>
      </c>
      <c r="BZ274" s="3">
        <f>IF(Inputs!$B$27&lt;&gt;"Ready","PENDING INPUTS",IF(A274&gt;Inputs!$B$6,0,MIN((BW274+BX274+BY274),IF(Inputs!H22=1,Inputs!D22,MAX(Inputs!F22,ROUND(BW274*Inputs!E22+BX274+BY274,2))))))</f>
        <v>0</v>
      </c>
      <c r="CA274">
        <f>IF(Inputs!$B$27&lt;&gt;"Ready","PENDING INPUTS",IF(BW274&lt;=0,99,1+IF(AND(K274&gt;0,OR(Inputs!C14&gt;Inputs!C22,AND(Inputs!C14=Inputs!C22,0&lt;8))),1,0)+IF(AND(S274&gt;0,OR(Inputs!C15&gt;Inputs!C22,AND(Inputs!C15=Inputs!C22,1&lt;8))),1,0)+IF(AND(AA274&gt;0,OR(Inputs!C16&gt;Inputs!C22,AND(Inputs!C16=Inputs!C22,2&lt;8))),1,0)+IF(AND(AI274&gt;0,OR(Inputs!C17&gt;Inputs!C22,AND(Inputs!C17=Inputs!C22,3&lt;8))),1,0)+IF(AND(AQ274&gt;0,OR(Inputs!C18&gt;Inputs!C22,AND(Inputs!C18=Inputs!C22,4&lt;8))),1,0)+IF(AND(AY274&gt;0,OR(Inputs!C19&gt;Inputs!C22,AND(Inputs!C19=Inputs!C22,5&lt;8))),1,0)+IF(AND(BG274&gt;0,OR(Inputs!C20&gt;Inputs!C22,AND(Inputs!C20=Inputs!C22,6&lt;8))),1,0)+IF(AND(BO274&gt;0,OR(Inputs!C21&gt;Inputs!C22,AND(Inputs!C21=Inputs!C22,7&lt;8))),1,0)+IF(AND(CE274&gt;0,OR(Inputs!C23&gt;Inputs!C22,AND(Inputs!C23=Inputs!C22,9&lt;8))),1,0)))</f>
        <v>99</v>
      </c>
      <c r="CB274" s="3">
        <f>IF(Inputs!$B$27&lt;&gt;"Ready","PENDING INPUTS",IF(A274&gt;Inputs!$B$6,0,MIN(MAX(0,(BW274+BX274+BY274)-BZ274),MAX(0,C274-D274-(IF(O274&lt;CA274,K274+L274+M274-N274,0)+IF(W274&lt;CA274,S274+T274+U274-V274,0)+IF(AE274&lt;CA274,AA274+AB274+AC274-AD274,0)+IF(AM274&lt;CA274,AI274+AJ274+AK274-AL274,0)+IF(AU274&lt;CA274,AQ274+AR274+AS274-AT274,0)+IF(BC274&lt;CA274,AY274+AZ274+BA274-BB274,0)+IF(BK274&lt;CA274,BG274+BH274+BI274-BJ274,0)+IF(BS274&lt;CA274,BO274+BP274+BQ274-BR274,0)+IF(CA274&lt;CA274,BW274+BX274+BY274-BZ274,0)+IF(CI274&lt;CA274,CE274+CF274+CG274-CH274,0))))))</f>
        <v>0</v>
      </c>
      <c r="CC274" s="3">
        <f>IF(Inputs!$B$27&lt;&gt;"Ready","PENDING INPUTS",MIN((BW274+BX274+BY274),IF(D274&gt;C274,IF(D274=0,0,BZ274*C274/D274),BZ274+CB274)))</f>
        <v>0</v>
      </c>
      <c r="CD274" s="3">
        <f>IF(Inputs!$B$27&lt;&gt;"Ready","PENDING INPUTS",MAX(0,(BW274+BX274+BY274)-CC274))</f>
        <v>0</v>
      </c>
      <c r="CE274" s="3">
        <f>IF(Inputs!$B$27&lt;&gt;"Ready","PENDING INPUTS",CL273)</f>
        <v>0</v>
      </c>
      <c r="CF274" s="3">
        <f>IF(Inputs!$B$27&lt;&gt;"Ready","PENDING INPUTS",IF(A274&lt;=Inputs!$B$6,ROUND(CE274*Inputs!C23/12,2),0))</f>
        <v>0</v>
      </c>
      <c r="CG274" s="3">
        <f>IF(Inputs!$B$27&lt;&gt;"Ready","PENDING INPUTS",IF(AND(A274&lt;=Inputs!$B$6,CE274&gt;0),Inputs!G23,0))</f>
        <v>0</v>
      </c>
      <c r="CH274" s="3">
        <f>IF(Inputs!$B$27&lt;&gt;"Ready","PENDING INPUTS",IF(A274&gt;Inputs!$B$6,0,MIN((CE274+CF274+CG274),IF(Inputs!H23=1,Inputs!D23,MAX(Inputs!F23,ROUND(CE274*Inputs!E23+CF274+CG274,2))))))</f>
        <v>0</v>
      </c>
      <c r="CI274">
        <f>IF(Inputs!$B$27&lt;&gt;"Ready","PENDING INPUTS",IF(CE274&lt;=0,99,1+IF(AND(K274&gt;0,OR(Inputs!C14&gt;Inputs!C23,AND(Inputs!C14=Inputs!C23,0&lt;9))),1,0)+IF(AND(S274&gt;0,OR(Inputs!C15&gt;Inputs!C23,AND(Inputs!C15=Inputs!C23,1&lt;9))),1,0)+IF(AND(AA274&gt;0,OR(Inputs!C16&gt;Inputs!C23,AND(Inputs!C16=Inputs!C23,2&lt;9))),1,0)+IF(AND(AI274&gt;0,OR(Inputs!C17&gt;Inputs!C23,AND(Inputs!C17=Inputs!C23,3&lt;9))),1,0)+IF(AND(AQ274&gt;0,OR(Inputs!C18&gt;Inputs!C23,AND(Inputs!C18=Inputs!C23,4&lt;9))),1,0)+IF(AND(AY274&gt;0,OR(Inputs!C19&gt;Inputs!C23,AND(Inputs!C19=Inputs!C23,5&lt;9))),1,0)+IF(AND(BG274&gt;0,OR(Inputs!C20&gt;Inputs!C23,AND(Inputs!C20=Inputs!C23,6&lt;9))),1,0)+IF(AND(BO274&gt;0,OR(Inputs!C21&gt;Inputs!C23,AND(Inputs!C21=Inputs!C23,7&lt;9))),1,0)+IF(AND(BW274&gt;0,OR(Inputs!C22&gt;Inputs!C23,AND(Inputs!C22=Inputs!C23,8&lt;9))),1,0)))</f>
        <v>99</v>
      </c>
      <c r="CJ274" s="3">
        <f>IF(Inputs!$B$27&lt;&gt;"Ready","PENDING INPUTS",IF(A274&gt;Inputs!$B$6,0,MIN(MAX(0,(CE274+CF274+CG274)-CH274),MAX(0,C274-D274-(IF(O274&lt;CI274,K274+L274+M274-N274,0)+IF(W274&lt;CI274,S274+T274+U274-V274,0)+IF(AE274&lt;CI274,AA274+AB274+AC274-AD274,0)+IF(AM274&lt;CI274,AI274+AJ274+AK274-AL274,0)+IF(AU274&lt;CI274,AQ274+AR274+AS274-AT274,0)+IF(BC274&lt;CI274,AY274+AZ274+BA274-BB274,0)+IF(BK274&lt;CI274,BG274+BH274+BI274-BJ274,0)+IF(BS274&lt;CI274,BO274+BP274+BQ274-BR274,0)+IF(CA274&lt;CI274,BW274+BX274+BY274-BZ274,0)+IF(CI274&lt;CI274,CE274+CF274+CG274-CH274,0))))))</f>
        <v>0</v>
      </c>
      <c r="CK274" s="3">
        <f>IF(Inputs!$B$27&lt;&gt;"Ready","PENDING INPUTS",MIN((CE274+CF274+CG274),IF(D274&gt;C274,IF(D274=0,0,CH274*C274/D274),CH274+CJ274)))</f>
        <v>0</v>
      </c>
      <c r="CL274" s="3">
        <f>IF(Inputs!$B$27&lt;&gt;"Ready","PENDING INPUTS",MAX(0,(CE274+CF274+CG274)-CK274))</f>
        <v>0</v>
      </c>
    </row>
    <row r="275" spans="1:90" ht="27.95" customHeight="1" x14ac:dyDescent="0.25">
      <c r="A275">
        <v>271</v>
      </c>
      <c r="B275" s="13">
        <f>IF(Inputs!$B$27&lt;&gt;"Ready","PENDING INPUTS",EDATE(Inputs!$B$5,A275-1))</f>
        <v>54514</v>
      </c>
      <c r="C275" s="3">
        <f>IF(Inputs!$B$27&lt;&gt;"Ready","PENDING INPUTS",IF(A275&lt;=Inputs!$B$6,MAX(0,Inputs!$B$4+IF(A275=Inputs!$B$7,Inputs!$B$8,0)+IF(A275=Inputs!$B$9,Inputs!$B$10,0)),0))</f>
        <v>0</v>
      </c>
      <c r="D275" s="3">
        <f>IF(Inputs!$B$27&lt;&gt;"Ready","PENDING INPUTS",SUM(N275,V275,AD275,AL275,AT275,BB275,BJ275,BR275,BZ275,CH275))</f>
        <v>0</v>
      </c>
      <c r="E275" s="3">
        <f>IF(Inputs!$B$27&lt;&gt;"Ready","PENDING INPUTS",MAX(0,D275-C275))</f>
        <v>0</v>
      </c>
      <c r="F275" s="3">
        <f>IF(Inputs!$B$27&lt;&gt;"Ready","PENDING INPUTS",SUM(Q275,Y275,AG275,AO275,AW275,BE275,BM275,BU275,CC275,CK275))</f>
        <v>0</v>
      </c>
      <c r="G275" s="3">
        <f>IF(Inputs!$B$27&lt;&gt;"Ready","PENDING INPUTS",SUM(L275,T275,AB275,AJ275,AR275,AZ275,BH275,BP275,BX275,CF275))</f>
        <v>0</v>
      </c>
      <c r="H275" s="3">
        <f>IF(Inputs!$B$27&lt;&gt;"Ready","PENDING INPUTS",SUM(M275,U275,AC275,AK275,AS275,BA275,BI275,BQ275,BY275,CG275))</f>
        <v>0</v>
      </c>
      <c r="I275" s="3">
        <f>IF(Inputs!$B$27&lt;&gt;"Ready","PENDING INPUTS",SUM(R275,Z275,AH275,AP275,AX275,BF275,BN275,BV275,CD275,CL275))</f>
        <v>0</v>
      </c>
      <c r="J275" t="str">
        <f>IF(Inputs!$B$27&lt;&gt;"Ready","PENDING INPUTS",IF(A275&gt;Inputs!$B$6,"Beyond horizon",IF(E275&gt;0.005,"MINIMUM SHORTFALL",IF(I275&lt;0.005,"Paid off","In progress"))))</f>
        <v>Beyond horizon</v>
      </c>
      <c r="K275" s="3">
        <f>IF(Inputs!$B$27&lt;&gt;"Ready","PENDING INPUTS",R274)</f>
        <v>0</v>
      </c>
      <c r="L275" s="3">
        <f>IF(Inputs!$B$27&lt;&gt;"Ready","PENDING INPUTS",IF(A275&lt;=Inputs!$B$6,ROUND(K275*Inputs!C14/12,2),0))</f>
        <v>0</v>
      </c>
      <c r="M275" s="3">
        <f>IF(Inputs!$B$27&lt;&gt;"Ready","PENDING INPUTS",IF(AND(A275&lt;=Inputs!$B$6,K275&gt;0),Inputs!G14,0))</f>
        <v>0</v>
      </c>
      <c r="N275" s="3">
        <f>IF(Inputs!$B$27&lt;&gt;"Ready","PENDING INPUTS",IF(A275&gt;Inputs!$B$6,0,MIN((K275+L275+M275),IF(Inputs!H14=1,Inputs!D14,MAX(Inputs!F14,ROUND(K275*Inputs!E14+L275+M275,2))))))</f>
        <v>0</v>
      </c>
      <c r="O275">
        <f>IF(Inputs!$B$27&lt;&gt;"Ready","PENDING INPUTS",IF(K275&lt;=0,99,1+IF(AND(S275&gt;0,OR(Inputs!C15&gt;Inputs!C14,AND(Inputs!C15=Inputs!C14,1&lt;0))),1,0)+IF(AND(AA275&gt;0,OR(Inputs!C16&gt;Inputs!C14,AND(Inputs!C16=Inputs!C14,2&lt;0))),1,0)+IF(AND(AI275&gt;0,OR(Inputs!C17&gt;Inputs!C14,AND(Inputs!C17=Inputs!C14,3&lt;0))),1,0)+IF(AND(AQ275&gt;0,OR(Inputs!C18&gt;Inputs!C14,AND(Inputs!C18=Inputs!C14,4&lt;0))),1,0)+IF(AND(AY275&gt;0,OR(Inputs!C19&gt;Inputs!C14,AND(Inputs!C19=Inputs!C14,5&lt;0))),1,0)+IF(AND(BG275&gt;0,OR(Inputs!C20&gt;Inputs!C14,AND(Inputs!C20=Inputs!C14,6&lt;0))),1,0)+IF(AND(BO275&gt;0,OR(Inputs!C21&gt;Inputs!C14,AND(Inputs!C21=Inputs!C14,7&lt;0))),1,0)+IF(AND(BW275&gt;0,OR(Inputs!C22&gt;Inputs!C14,AND(Inputs!C22=Inputs!C14,8&lt;0))),1,0)+IF(AND(CE275&gt;0,OR(Inputs!C23&gt;Inputs!C14,AND(Inputs!C23=Inputs!C14,9&lt;0))),1,0)))</f>
        <v>99</v>
      </c>
      <c r="P275" s="3">
        <f>IF(Inputs!$B$27&lt;&gt;"Ready","PENDING INPUTS",IF(A275&gt;Inputs!$B$6,0,MIN(MAX(0,(K275+L275+M275)-N275),MAX(0,C275-D275-(IF(O275&lt;O275,K275+L275+M275-N275,0)+IF(W275&lt;O275,S275+T275+U275-V275,0)+IF(AE275&lt;O275,AA275+AB275+AC275-AD275,0)+IF(AM275&lt;O275,AI275+AJ275+AK275-AL275,0)+IF(AU275&lt;O275,AQ275+AR275+AS275-AT275,0)+IF(BC275&lt;O275,AY275+AZ275+BA275-BB275,0)+IF(BK275&lt;O275,BG275+BH275+BI275-BJ275,0)+IF(BS275&lt;O275,BO275+BP275+BQ275-BR275,0)+IF(CA275&lt;O275,BW275+BX275+BY275-BZ275,0)+IF(CI275&lt;O275,CE275+CF275+CG275-CH275,0))))))</f>
        <v>0</v>
      </c>
      <c r="Q275" s="3">
        <f>IF(Inputs!$B$27&lt;&gt;"Ready","PENDING INPUTS",MIN((K275+L275+M275),IF(D275&gt;C275,IF(D275=0,0,N275*C275/D275),N275+P275)))</f>
        <v>0</v>
      </c>
      <c r="R275" s="3">
        <f>IF(Inputs!$B$27&lt;&gt;"Ready","PENDING INPUTS",MAX(0,(K275+L275+M275)-Q275))</f>
        <v>0</v>
      </c>
      <c r="S275" s="3">
        <f>IF(Inputs!$B$27&lt;&gt;"Ready","PENDING INPUTS",Z274)</f>
        <v>0</v>
      </c>
      <c r="T275" s="3">
        <f>IF(Inputs!$B$27&lt;&gt;"Ready","PENDING INPUTS",IF(A275&lt;=Inputs!$B$6,ROUND(S275*Inputs!C15/12,2),0))</f>
        <v>0</v>
      </c>
      <c r="U275" s="3">
        <f>IF(Inputs!$B$27&lt;&gt;"Ready","PENDING INPUTS",IF(AND(A275&lt;=Inputs!$B$6,S275&gt;0),Inputs!G15,0))</f>
        <v>0</v>
      </c>
      <c r="V275" s="3">
        <f>IF(Inputs!$B$27&lt;&gt;"Ready","PENDING INPUTS",IF(A275&gt;Inputs!$B$6,0,MIN((S275+T275+U275),IF(Inputs!H15=1,Inputs!D15,MAX(Inputs!F15,ROUND(S275*Inputs!E15+T275+U275,2))))))</f>
        <v>0</v>
      </c>
      <c r="W275">
        <f>IF(Inputs!$B$27&lt;&gt;"Ready","PENDING INPUTS",IF(S275&lt;=0,99,1+IF(AND(K275&gt;0,OR(Inputs!C14&gt;Inputs!C15,AND(Inputs!C14=Inputs!C15,0&lt;1))),1,0)+IF(AND(AA275&gt;0,OR(Inputs!C16&gt;Inputs!C15,AND(Inputs!C16=Inputs!C15,2&lt;1))),1,0)+IF(AND(AI275&gt;0,OR(Inputs!C17&gt;Inputs!C15,AND(Inputs!C17=Inputs!C15,3&lt;1))),1,0)+IF(AND(AQ275&gt;0,OR(Inputs!C18&gt;Inputs!C15,AND(Inputs!C18=Inputs!C15,4&lt;1))),1,0)+IF(AND(AY275&gt;0,OR(Inputs!C19&gt;Inputs!C15,AND(Inputs!C19=Inputs!C15,5&lt;1))),1,0)+IF(AND(BG275&gt;0,OR(Inputs!C20&gt;Inputs!C15,AND(Inputs!C20=Inputs!C15,6&lt;1))),1,0)+IF(AND(BO275&gt;0,OR(Inputs!C21&gt;Inputs!C15,AND(Inputs!C21=Inputs!C15,7&lt;1))),1,0)+IF(AND(BW275&gt;0,OR(Inputs!C22&gt;Inputs!C15,AND(Inputs!C22=Inputs!C15,8&lt;1))),1,0)+IF(AND(CE275&gt;0,OR(Inputs!C23&gt;Inputs!C15,AND(Inputs!C23=Inputs!C15,9&lt;1))),1,0)))</f>
        <v>99</v>
      </c>
      <c r="X275" s="3">
        <f>IF(Inputs!$B$27&lt;&gt;"Ready","PENDING INPUTS",IF(A275&gt;Inputs!$B$6,0,MIN(MAX(0,(S275+T275+U275)-V275),MAX(0,C275-D275-(IF(O275&lt;W275,K275+L275+M275-N275,0)+IF(W275&lt;W275,S275+T275+U275-V275,0)+IF(AE275&lt;W275,AA275+AB275+AC275-AD275,0)+IF(AM275&lt;W275,AI275+AJ275+AK275-AL275,0)+IF(AU275&lt;W275,AQ275+AR275+AS275-AT275,0)+IF(BC275&lt;W275,AY275+AZ275+BA275-BB275,0)+IF(BK275&lt;W275,BG275+BH275+BI275-BJ275,0)+IF(BS275&lt;W275,BO275+BP275+BQ275-BR275,0)+IF(CA275&lt;W275,BW275+BX275+BY275-BZ275,0)+IF(CI275&lt;W275,CE275+CF275+CG275-CH275,0))))))</f>
        <v>0</v>
      </c>
      <c r="Y275" s="3">
        <f>IF(Inputs!$B$27&lt;&gt;"Ready","PENDING INPUTS",MIN((S275+T275+U275),IF(D275&gt;C275,IF(D275=0,0,V275*C275/D275),V275+X275)))</f>
        <v>0</v>
      </c>
      <c r="Z275" s="3">
        <f>IF(Inputs!$B$27&lt;&gt;"Ready","PENDING INPUTS",MAX(0,(S275+T275+U275)-Y275))</f>
        <v>0</v>
      </c>
      <c r="AA275" s="3">
        <f>IF(Inputs!$B$27&lt;&gt;"Ready","PENDING INPUTS",AH274)</f>
        <v>0</v>
      </c>
      <c r="AB275" s="3">
        <f>IF(Inputs!$B$27&lt;&gt;"Ready","PENDING INPUTS",IF(A275&lt;=Inputs!$B$6,ROUND(AA275*Inputs!C16/12,2),0))</f>
        <v>0</v>
      </c>
      <c r="AC275" s="3">
        <f>IF(Inputs!$B$27&lt;&gt;"Ready","PENDING INPUTS",IF(AND(A275&lt;=Inputs!$B$6,AA275&gt;0),Inputs!G16,0))</f>
        <v>0</v>
      </c>
      <c r="AD275" s="3">
        <f>IF(Inputs!$B$27&lt;&gt;"Ready","PENDING INPUTS",IF(A275&gt;Inputs!$B$6,0,MIN((AA275+AB275+AC275),IF(Inputs!H16=1,Inputs!D16,MAX(Inputs!F16,ROUND(AA275*Inputs!E16+AB275+AC275,2))))))</f>
        <v>0</v>
      </c>
      <c r="AE275">
        <f>IF(Inputs!$B$27&lt;&gt;"Ready","PENDING INPUTS",IF(AA275&lt;=0,99,1+IF(AND(K275&gt;0,OR(Inputs!C14&gt;Inputs!C16,AND(Inputs!C14=Inputs!C16,0&lt;2))),1,0)+IF(AND(S275&gt;0,OR(Inputs!C15&gt;Inputs!C16,AND(Inputs!C15=Inputs!C16,1&lt;2))),1,0)+IF(AND(AI275&gt;0,OR(Inputs!C17&gt;Inputs!C16,AND(Inputs!C17=Inputs!C16,3&lt;2))),1,0)+IF(AND(AQ275&gt;0,OR(Inputs!C18&gt;Inputs!C16,AND(Inputs!C18=Inputs!C16,4&lt;2))),1,0)+IF(AND(AY275&gt;0,OR(Inputs!C19&gt;Inputs!C16,AND(Inputs!C19=Inputs!C16,5&lt;2))),1,0)+IF(AND(BG275&gt;0,OR(Inputs!C20&gt;Inputs!C16,AND(Inputs!C20=Inputs!C16,6&lt;2))),1,0)+IF(AND(BO275&gt;0,OR(Inputs!C21&gt;Inputs!C16,AND(Inputs!C21=Inputs!C16,7&lt;2))),1,0)+IF(AND(BW275&gt;0,OR(Inputs!C22&gt;Inputs!C16,AND(Inputs!C22=Inputs!C16,8&lt;2))),1,0)+IF(AND(CE275&gt;0,OR(Inputs!C23&gt;Inputs!C16,AND(Inputs!C23=Inputs!C16,9&lt;2))),1,0)))</f>
        <v>99</v>
      </c>
      <c r="AF275" s="3">
        <f>IF(Inputs!$B$27&lt;&gt;"Ready","PENDING INPUTS",IF(A275&gt;Inputs!$B$6,0,MIN(MAX(0,(AA275+AB275+AC275)-AD275),MAX(0,C275-D275-(IF(O275&lt;AE275,K275+L275+M275-N275,0)+IF(W275&lt;AE275,S275+T275+U275-V275,0)+IF(AE275&lt;AE275,AA275+AB275+AC275-AD275,0)+IF(AM275&lt;AE275,AI275+AJ275+AK275-AL275,0)+IF(AU275&lt;AE275,AQ275+AR275+AS275-AT275,0)+IF(BC275&lt;AE275,AY275+AZ275+BA275-BB275,0)+IF(BK275&lt;AE275,BG275+BH275+BI275-BJ275,0)+IF(BS275&lt;AE275,BO275+BP275+BQ275-BR275,0)+IF(CA275&lt;AE275,BW275+BX275+BY275-BZ275,0)+IF(CI275&lt;AE275,CE275+CF275+CG275-CH275,0))))))</f>
        <v>0</v>
      </c>
      <c r="AG275" s="3">
        <f>IF(Inputs!$B$27&lt;&gt;"Ready","PENDING INPUTS",MIN((AA275+AB275+AC275),IF(D275&gt;C275,IF(D275=0,0,AD275*C275/D275),AD275+AF275)))</f>
        <v>0</v>
      </c>
      <c r="AH275" s="3">
        <f>IF(Inputs!$B$27&lt;&gt;"Ready","PENDING INPUTS",MAX(0,(AA275+AB275+AC275)-AG275))</f>
        <v>0</v>
      </c>
      <c r="AI275" s="3">
        <f>IF(Inputs!$B$27&lt;&gt;"Ready","PENDING INPUTS",AP274)</f>
        <v>0</v>
      </c>
      <c r="AJ275" s="3">
        <f>IF(Inputs!$B$27&lt;&gt;"Ready","PENDING INPUTS",IF(A275&lt;=Inputs!$B$6,ROUND(AI275*Inputs!C17/12,2),0))</f>
        <v>0</v>
      </c>
      <c r="AK275" s="3">
        <f>IF(Inputs!$B$27&lt;&gt;"Ready","PENDING INPUTS",IF(AND(A275&lt;=Inputs!$B$6,AI275&gt;0),Inputs!G17,0))</f>
        <v>0</v>
      </c>
      <c r="AL275" s="3">
        <f>IF(Inputs!$B$27&lt;&gt;"Ready","PENDING INPUTS",IF(A275&gt;Inputs!$B$6,0,MIN((AI275+AJ275+AK275),IF(Inputs!H17=1,Inputs!D17,MAX(Inputs!F17,ROUND(AI275*Inputs!E17+AJ275+AK275,2))))))</f>
        <v>0</v>
      </c>
      <c r="AM275">
        <f>IF(Inputs!$B$27&lt;&gt;"Ready","PENDING INPUTS",IF(AI275&lt;=0,99,1+IF(AND(K275&gt;0,OR(Inputs!C14&gt;Inputs!C17,AND(Inputs!C14=Inputs!C17,0&lt;3))),1,0)+IF(AND(S275&gt;0,OR(Inputs!C15&gt;Inputs!C17,AND(Inputs!C15=Inputs!C17,1&lt;3))),1,0)+IF(AND(AA275&gt;0,OR(Inputs!C16&gt;Inputs!C17,AND(Inputs!C16=Inputs!C17,2&lt;3))),1,0)+IF(AND(AQ275&gt;0,OR(Inputs!C18&gt;Inputs!C17,AND(Inputs!C18=Inputs!C17,4&lt;3))),1,0)+IF(AND(AY275&gt;0,OR(Inputs!C19&gt;Inputs!C17,AND(Inputs!C19=Inputs!C17,5&lt;3))),1,0)+IF(AND(BG275&gt;0,OR(Inputs!C20&gt;Inputs!C17,AND(Inputs!C20=Inputs!C17,6&lt;3))),1,0)+IF(AND(BO275&gt;0,OR(Inputs!C21&gt;Inputs!C17,AND(Inputs!C21=Inputs!C17,7&lt;3))),1,0)+IF(AND(BW275&gt;0,OR(Inputs!C22&gt;Inputs!C17,AND(Inputs!C22=Inputs!C17,8&lt;3))),1,0)+IF(AND(CE275&gt;0,OR(Inputs!C23&gt;Inputs!C17,AND(Inputs!C23=Inputs!C17,9&lt;3))),1,0)))</f>
        <v>99</v>
      </c>
      <c r="AN275" s="3">
        <f>IF(Inputs!$B$27&lt;&gt;"Ready","PENDING INPUTS",IF(A275&gt;Inputs!$B$6,0,MIN(MAX(0,(AI275+AJ275+AK275)-AL275),MAX(0,C275-D275-(IF(O275&lt;AM275,K275+L275+M275-N275,0)+IF(W275&lt;AM275,S275+T275+U275-V275,0)+IF(AE275&lt;AM275,AA275+AB275+AC275-AD275,0)+IF(AM275&lt;AM275,AI275+AJ275+AK275-AL275,0)+IF(AU275&lt;AM275,AQ275+AR275+AS275-AT275,0)+IF(BC275&lt;AM275,AY275+AZ275+BA275-BB275,0)+IF(BK275&lt;AM275,BG275+BH275+BI275-BJ275,0)+IF(BS275&lt;AM275,BO275+BP275+BQ275-BR275,0)+IF(CA275&lt;AM275,BW275+BX275+BY275-BZ275,0)+IF(CI275&lt;AM275,CE275+CF275+CG275-CH275,0))))))</f>
        <v>0</v>
      </c>
      <c r="AO275" s="3">
        <f>IF(Inputs!$B$27&lt;&gt;"Ready","PENDING INPUTS",MIN((AI275+AJ275+AK275),IF(D275&gt;C275,IF(D275=0,0,AL275*C275/D275),AL275+AN275)))</f>
        <v>0</v>
      </c>
      <c r="AP275" s="3">
        <f>IF(Inputs!$B$27&lt;&gt;"Ready","PENDING INPUTS",MAX(0,(AI275+AJ275+AK275)-AO275))</f>
        <v>0</v>
      </c>
      <c r="AQ275" s="3">
        <f>IF(Inputs!$B$27&lt;&gt;"Ready","PENDING INPUTS",AX274)</f>
        <v>0</v>
      </c>
      <c r="AR275" s="3">
        <f>IF(Inputs!$B$27&lt;&gt;"Ready","PENDING INPUTS",IF(A275&lt;=Inputs!$B$6,ROUND(AQ275*Inputs!C18/12,2),0))</f>
        <v>0</v>
      </c>
      <c r="AS275" s="3">
        <f>IF(Inputs!$B$27&lt;&gt;"Ready","PENDING INPUTS",IF(AND(A275&lt;=Inputs!$B$6,AQ275&gt;0),Inputs!G18,0))</f>
        <v>0</v>
      </c>
      <c r="AT275" s="3">
        <f>IF(Inputs!$B$27&lt;&gt;"Ready","PENDING INPUTS",IF(A275&gt;Inputs!$B$6,0,MIN((AQ275+AR275+AS275),IF(Inputs!H18=1,Inputs!D18,MAX(Inputs!F18,ROUND(AQ275*Inputs!E18+AR275+AS275,2))))))</f>
        <v>0</v>
      </c>
      <c r="AU275">
        <f>IF(Inputs!$B$27&lt;&gt;"Ready","PENDING INPUTS",IF(AQ275&lt;=0,99,1+IF(AND(K275&gt;0,OR(Inputs!C14&gt;Inputs!C18,AND(Inputs!C14=Inputs!C18,0&lt;4))),1,0)+IF(AND(S275&gt;0,OR(Inputs!C15&gt;Inputs!C18,AND(Inputs!C15=Inputs!C18,1&lt;4))),1,0)+IF(AND(AA275&gt;0,OR(Inputs!C16&gt;Inputs!C18,AND(Inputs!C16=Inputs!C18,2&lt;4))),1,0)+IF(AND(AI275&gt;0,OR(Inputs!C17&gt;Inputs!C18,AND(Inputs!C17=Inputs!C18,3&lt;4))),1,0)+IF(AND(AY275&gt;0,OR(Inputs!C19&gt;Inputs!C18,AND(Inputs!C19=Inputs!C18,5&lt;4))),1,0)+IF(AND(BG275&gt;0,OR(Inputs!C20&gt;Inputs!C18,AND(Inputs!C20=Inputs!C18,6&lt;4))),1,0)+IF(AND(BO275&gt;0,OR(Inputs!C21&gt;Inputs!C18,AND(Inputs!C21=Inputs!C18,7&lt;4))),1,0)+IF(AND(BW275&gt;0,OR(Inputs!C22&gt;Inputs!C18,AND(Inputs!C22=Inputs!C18,8&lt;4))),1,0)+IF(AND(CE275&gt;0,OR(Inputs!C23&gt;Inputs!C18,AND(Inputs!C23=Inputs!C18,9&lt;4))),1,0)))</f>
        <v>99</v>
      </c>
      <c r="AV275" s="3">
        <f>IF(Inputs!$B$27&lt;&gt;"Ready","PENDING INPUTS",IF(A275&gt;Inputs!$B$6,0,MIN(MAX(0,(AQ275+AR275+AS275)-AT275),MAX(0,C275-D275-(IF(O275&lt;AU275,K275+L275+M275-N275,0)+IF(W275&lt;AU275,S275+T275+U275-V275,0)+IF(AE275&lt;AU275,AA275+AB275+AC275-AD275,0)+IF(AM275&lt;AU275,AI275+AJ275+AK275-AL275,0)+IF(AU275&lt;AU275,AQ275+AR275+AS275-AT275,0)+IF(BC275&lt;AU275,AY275+AZ275+BA275-BB275,0)+IF(BK275&lt;AU275,BG275+BH275+BI275-BJ275,0)+IF(BS275&lt;AU275,BO275+BP275+BQ275-BR275,0)+IF(CA275&lt;AU275,BW275+BX275+BY275-BZ275,0)+IF(CI275&lt;AU275,CE275+CF275+CG275-CH275,0))))))</f>
        <v>0</v>
      </c>
      <c r="AW275" s="3">
        <f>IF(Inputs!$B$27&lt;&gt;"Ready","PENDING INPUTS",MIN((AQ275+AR275+AS275),IF(D275&gt;C275,IF(D275=0,0,AT275*C275/D275),AT275+AV275)))</f>
        <v>0</v>
      </c>
      <c r="AX275" s="3">
        <f>IF(Inputs!$B$27&lt;&gt;"Ready","PENDING INPUTS",MAX(0,(AQ275+AR275+AS275)-AW275))</f>
        <v>0</v>
      </c>
      <c r="AY275" s="3">
        <f>IF(Inputs!$B$27&lt;&gt;"Ready","PENDING INPUTS",BF274)</f>
        <v>0</v>
      </c>
      <c r="AZ275" s="3">
        <f>IF(Inputs!$B$27&lt;&gt;"Ready","PENDING INPUTS",IF(A275&lt;=Inputs!$B$6,ROUND(AY275*Inputs!C19/12,2),0))</f>
        <v>0</v>
      </c>
      <c r="BA275" s="3">
        <f>IF(Inputs!$B$27&lt;&gt;"Ready","PENDING INPUTS",IF(AND(A275&lt;=Inputs!$B$6,AY275&gt;0),Inputs!G19,0))</f>
        <v>0</v>
      </c>
      <c r="BB275" s="3">
        <f>IF(Inputs!$B$27&lt;&gt;"Ready","PENDING INPUTS",IF(A275&gt;Inputs!$B$6,0,MIN((AY275+AZ275+BA275),IF(Inputs!H19=1,Inputs!D19,MAX(Inputs!F19,ROUND(AY275*Inputs!E19+AZ275+BA275,2))))))</f>
        <v>0</v>
      </c>
      <c r="BC275">
        <f>IF(Inputs!$B$27&lt;&gt;"Ready","PENDING INPUTS",IF(AY275&lt;=0,99,1+IF(AND(K275&gt;0,OR(Inputs!C14&gt;Inputs!C19,AND(Inputs!C14=Inputs!C19,0&lt;5))),1,0)+IF(AND(S275&gt;0,OR(Inputs!C15&gt;Inputs!C19,AND(Inputs!C15=Inputs!C19,1&lt;5))),1,0)+IF(AND(AA275&gt;0,OR(Inputs!C16&gt;Inputs!C19,AND(Inputs!C16=Inputs!C19,2&lt;5))),1,0)+IF(AND(AI275&gt;0,OR(Inputs!C17&gt;Inputs!C19,AND(Inputs!C17=Inputs!C19,3&lt;5))),1,0)+IF(AND(AQ275&gt;0,OR(Inputs!C18&gt;Inputs!C19,AND(Inputs!C18=Inputs!C19,4&lt;5))),1,0)+IF(AND(BG275&gt;0,OR(Inputs!C20&gt;Inputs!C19,AND(Inputs!C20=Inputs!C19,6&lt;5))),1,0)+IF(AND(BO275&gt;0,OR(Inputs!C21&gt;Inputs!C19,AND(Inputs!C21=Inputs!C19,7&lt;5))),1,0)+IF(AND(BW275&gt;0,OR(Inputs!C22&gt;Inputs!C19,AND(Inputs!C22=Inputs!C19,8&lt;5))),1,0)+IF(AND(CE275&gt;0,OR(Inputs!C23&gt;Inputs!C19,AND(Inputs!C23=Inputs!C19,9&lt;5))),1,0)))</f>
        <v>99</v>
      </c>
      <c r="BD275" s="3">
        <f>IF(Inputs!$B$27&lt;&gt;"Ready","PENDING INPUTS",IF(A275&gt;Inputs!$B$6,0,MIN(MAX(0,(AY275+AZ275+BA275)-BB275),MAX(0,C275-D275-(IF(O275&lt;BC275,K275+L275+M275-N275,0)+IF(W275&lt;BC275,S275+T275+U275-V275,0)+IF(AE275&lt;BC275,AA275+AB275+AC275-AD275,0)+IF(AM275&lt;BC275,AI275+AJ275+AK275-AL275,0)+IF(AU275&lt;BC275,AQ275+AR275+AS275-AT275,0)+IF(BC275&lt;BC275,AY275+AZ275+BA275-BB275,0)+IF(BK275&lt;BC275,BG275+BH275+BI275-BJ275,0)+IF(BS275&lt;BC275,BO275+BP275+BQ275-BR275,0)+IF(CA275&lt;BC275,BW275+BX275+BY275-BZ275,0)+IF(CI275&lt;BC275,CE275+CF275+CG275-CH275,0))))))</f>
        <v>0</v>
      </c>
      <c r="BE275" s="3">
        <f>IF(Inputs!$B$27&lt;&gt;"Ready","PENDING INPUTS",MIN((AY275+AZ275+BA275),IF(D275&gt;C275,IF(D275=0,0,BB275*C275/D275),BB275+BD275)))</f>
        <v>0</v>
      </c>
      <c r="BF275" s="3">
        <f>IF(Inputs!$B$27&lt;&gt;"Ready","PENDING INPUTS",MAX(0,(AY275+AZ275+BA275)-BE275))</f>
        <v>0</v>
      </c>
      <c r="BG275" s="3">
        <f>IF(Inputs!$B$27&lt;&gt;"Ready","PENDING INPUTS",BN274)</f>
        <v>0</v>
      </c>
      <c r="BH275" s="3">
        <f>IF(Inputs!$B$27&lt;&gt;"Ready","PENDING INPUTS",IF(A275&lt;=Inputs!$B$6,ROUND(BG275*Inputs!C20/12,2),0))</f>
        <v>0</v>
      </c>
      <c r="BI275" s="3">
        <f>IF(Inputs!$B$27&lt;&gt;"Ready","PENDING INPUTS",IF(AND(A275&lt;=Inputs!$B$6,BG275&gt;0),Inputs!G20,0))</f>
        <v>0</v>
      </c>
      <c r="BJ275" s="3">
        <f>IF(Inputs!$B$27&lt;&gt;"Ready","PENDING INPUTS",IF(A275&gt;Inputs!$B$6,0,MIN((BG275+BH275+BI275),IF(Inputs!H20=1,Inputs!D20,MAX(Inputs!F20,ROUND(BG275*Inputs!E20+BH275+BI275,2))))))</f>
        <v>0</v>
      </c>
      <c r="BK275">
        <f>IF(Inputs!$B$27&lt;&gt;"Ready","PENDING INPUTS",IF(BG275&lt;=0,99,1+IF(AND(K275&gt;0,OR(Inputs!C14&gt;Inputs!C20,AND(Inputs!C14=Inputs!C20,0&lt;6))),1,0)+IF(AND(S275&gt;0,OR(Inputs!C15&gt;Inputs!C20,AND(Inputs!C15=Inputs!C20,1&lt;6))),1,0)+IF(AND(AA275&gt;0,OR(Inputs!C16&gt;Inputs!C20,AND(Inputs!C16=Inputs!C20,2&lt;6))),1,0)+IF(AND(AI275&gt;0,OR(Inputs!C17&gt;Inputs!C20,AND(Inputs!C17=Inputs!C20,3&lt;6))),1,0)+IF(AND(AQ275&gt;0,OR(Inputs!C18&gt;Inputs!C20,AND(Inputs!C18=Inputs!C20,4&lt;6))),1,0)+IF(AND(AY275&gt;0,OR(Inputs!C19&gt;Inputs!C20,AND(Inputs!C19=Inputs!C20,5&lt;6))),1,0)+IF(AND(BO275&gt;0,OR(Inputs!C21&gt;Inputs!C20,AND(Inputs!C21=Inputs!C20,7&lt;6))),1,0)+IF(AND(BW275&gt;0,OR(Inputs!C22&gt;Inputs!C20,AND(Inputs!C22=Inputs!C20,8&lt;6))),1,0)+IF(AND(CE275&gt;0,OR(Inputs!C23&gt;Inputs!C20,AND(Inputs!C23=Inputs!C20,9&lt;6))),1,0)))</f>
        <v>99</v>
      </c>
      <c r="BL275" s="3">
        <f>IF(Inputs!$B$27&lt;&gt;"Ready","PENDING INPUTS",IF(A275&gt;Inputs!$B$6,0,MIN(MAX(0,(BG275+BH275+BI275)-BJ275),MAX(0,C275-D275-(IF(O275&lt;BK275,K275+L275+M275-N275,0)+IF(W275&lt;BK275,S275+T275+U275-V275,0)+IF(AE275&lt;BK275,AA275+AB275+AC275-AD275,0)+IF(AM275&lt;BK275,AI275+AJ275+AK275-AL275,0)+IF(AU275&lt;BK275,AQ275+AR275+AS275-AT275,0)+IF(BC275&lt;BK275,AY275+AZ275+BA275-BB275,0)+IF(BK275&lt;BK275,BG275+BH275+BI275-BJ275,0)+IF(BS275&lt;BK275,BO275+BP275+BQ275-BR275,0)+IF(CA275&lt;BK275,BW275+BX275+BY275-BZ275,0)+IF(CI275&lt;BK275,CE275+CF275+CG275-CH275,0))))))</f>
        <v>0</v>
      </c>
      <c r="BM275" s="3">
        <f>IF(Inputs!$B$27&lt;&gt;"Ready","PENDING INPUTS",MIN((BG275+BH275+BI275),IF(D275&gt;C275,IF(D275=0,0,BJ275*C275/D275),BJ275+BL275)))</f>
        <v>0</v>
      </c>
      <c r="BN275" s="3">
        <f>IF(Inputs!$B$27&lt;&gt;"Ready","PENDING INPUTS",MAX(0,(BG275+BH275+BI275)-BM275))</f>
        <v>0</v>
      </c>
      <c r="BO275" s="3">
        <f>IF(Inputs!$B$27&lt;&gt;"Ready","PENDING INPUTS",BV274)</f>
        <v>0</v>
      </c>
      <c r="BP275" s="3">
        <f>IF(Inputs!$B$27&lt;&gt;"Ready","PENDING INPUTS",IF(A275&lt;=Inputs!$B$6,ROUND(BO275*Inputs!C21/12,2),0))</f>
        <v>0</v>
      </c>
      <c r="BQ275" s="3">
        <f>IF(Inputs!$B$27&lt;&gt;"Ready","PENDING INPUTS",IF(AND(A275&lt;=Inputs!$B$6,BO275&gt;0),Inputs!G21,0))</f>
        <v>0</v>
      </c>
      <c r="BR275" s="3">
        <f>IF(Inputs!$B$27&lt;&gt;"Ready","PENDING INPUTS",IF(A275&gt;Inputs!$B$6,0,MIN((BO275+BP275+BQ275),IF(Inputs!H21=1,Inputs!D21,MAX(Inputs!F21,ROUND(BO275*Inputs!E21+BP275+BQ275,2))))))</f>
        <v>0</v>
      </c>
      <c r="BS275">
        <f>IF(Inputs!$B$27&lt;&gt;"Ready","PENDING INPUTS",IF(BO275&lt;=0,99,1+IF(AND(K275&gt;0,OR(Inputs!C14&gt;Inputs!C21,AND(Inputs!C14=Inputs!C21,0&lt;7))),1,0)+IF(AND(S275&gt;0,OR(Inputs!C15&gt;Inputs!C21,AND(Inputs!C15=Inputs!C21,1&lt;7))),1,0)+IF(AND(AA275&gt;0,OR(Inputs!C16&gt;Inputs!C21,AND(Inputs!C16=Inputs!C21,2&lt;7))),1,0)+IF(AND(AI275&gt;0,OR(Inputs!C17&gt;Inputs!C21,AND(Inputs!C17=Inputs!C21,3&lt;7))),1,0)+IF(AND(AQ275&gt;0,OR(Inputs!C18&gt;Inputs!C21,AND(Inputs!C18=Inputs!C21,4&lt;7))),1,0)+IF(AND(AY275&gt;0,OR(Inputs!C19&gt;Inputs!C21,AND(Inputs!C19=Inputs!C21,5&lt;7))),1,0)+IF(AND(BG275&gt;0,OR(Inputs!C20&gt;Inputs!C21,AND(Inputs!C20=Inputs!C21,6&lt;7))),1,0)+IF(AND(BW275&gt;0,OR(Inputs!C22&gt;Inputs!C21,AND(Inputs!C22=Inputs!C21,8&lt;7))),1,0)+IF(AND(CE275&gt;0,OR(Inputs!C23&gt;Inputs!C21,AND(Inputs!C23=Inputs!C21,9&lt;7))),1,0)))</f>
        <v>99</v>
      </c>
      <c r="BT275" s="3">
        <f>IF(Inputs!$B$27&lt;&gt;"Ready","PENDING INPUTS",IF(A275&gt;Inputs!$B$6,0,MIN(MAX(0,(BO275+BP275+BQ275)-BR275),MAX(0,C275-D275-(IF(O275&lt;BS275,K275+L275+M275-N275,0)+IF(W275&lt;BS275,S275+T275+U275-V275,0)+IF(AE275&lt;BS275,AA275+AB275+AC275-AD275,0)+IF(AM275&lt;BS275,AI275+AJ275+AK275-AL275,0)+IF(AU275&lt;BS275,AQ275+AR275+AS275-AT275,0)+IF(BC275&lt;BS275,AY275+AZ275+BA275-BB275,0)+IF(BK275&lt;BS275,BG275+BH275+BI275-BJ275,0)+IF(BS275&lt;BS275,BO275+BP275+BQ275-BR275,0)+IF(CA275&lt;BS275,BW275+BX275+BY275-BZ275,0)+IF(CI275&lt;BS275,CE275+CF275+CG275-CH275,0))))))</f>
        <v>0</v>
      </c>
      <c r="BU275" s="3">
        <f>IF(Inputs!$B$27&lt;&gt;"Ready","PENDING INPUTS",MIN((BO275+BP275+BQ275),IF(D275&gt;C275,IF(D275=0,0,BR275*C275/D275),BR275+BT275)))</f>
        <v>0</v>
      </c>
      <c r="BV275" s="3">
        <f>IF(Inputs!$B$27&lt;&gt;"Ready","PENDING INPUTS",MAX(0,(BO275+BP275+BQ275)-BU275))</f>
        <v>0</v>
      </c>
      <c r="BW275" s="3">
        <f>IF(Inputs!$B$27&lt;&gt;"Ready","PENDING INPUTS",CD274)</f>
        <v>0</v>
      </c>
      <c r="BX275" s="3">
        <f>IF(Inputs!$B$27&lt;&gt;"Ready","PENDING INPUTS",IF(A275&lt;=Inputs!$B$6,ROUND(BW275*Inputs!C22/12,2),0))</f>
        <v>0</v>
      </c>
      <c r="BY275" s="3">
        <f>IF(Inputs!$B$27&lt;&gt;"Ready","PENDING INPUTS",IF(AND(A275&lt;=Inputs!$B$6,BW275&gt;0),Inputs!G22,0))</f>
        <v>0</v>
      </c>
      <c r="BZ275" s="3">
        <f>IF(Inputs!$B$27&lt;&gt;"Ready","PENDING INPUTS",IF(A275&gt;Inputs!$B$6,0,MIN((BW275+BX275+BY275),IF(Inputs!H22=1,Inputs!D22,MAX(Inputs!F22,ROUND(BW275*Inputs!E22+BX275+BY275,2))))))</f>
        <v>0</v>
      </c>
      <c r="CA275">
        <f>IF(Inputs!$B$27&lt;&gt;"Ready","PENDING INPUTS",IF(BW275&lt;=0,99,1+IF(AND(K275&gt;0,OR(Inputs!C14&gt;Inputs!C22,AND(Inputs!C14=Inputs!C22,0&lt;8))),1,0)+IF(AND(S275&gt;0,OR(Inputs!C15&gt;Inputs!C22,AND(Inputs!C15=Inputs!C22,1&lt;8))),1,0)+IF(AND(AA275&gt;0,OR(Inputs!C16&gt;Inputs!C22,AND(Inputs!C16=Inputs!C22,2&lt;8))),1,0)+IF(AND(AI275&gt;0,OR(Inputs!C17&gt;Inputs!C22,AND(Inputs!C17=Inputs!C22,3&lt;8))),1,0)+IF(AND(AQ275&gt;0,OR(Inputs!C18&gt;Inputs!C22,AND(Inputs!C18=Inputs!C22,4&lt;8))),1,0)+IF(AND(AY275&gt;0,OR(Inputs!C19&gt;Inputs!C22,AND(Inputs!C19=Inputs!C22,5&lt;8))),1,0)+IF(AND(BG275&gt;0,OR(Inputs!C20&gt;Inputs!C22,AND(Inputs!C20=Inputs!C22,6&lt;8))),1,0)+IF(AND(BO275&gt;0,OR(Inputs!C21&gt;Inputs!C22,AND(Inputs!C21=Inputs!C22,7&lt;8))),1,0)+IF(AND(CE275&gt;0,OR(Inputs!C23&gt;Inputs!C22,AND(Inputs!C23=Inputs!C22,9&lt;8))),1,0)))</f>
        <v>99</v>
      </c>
      <c r="CB275" s="3">
        <f>IF(Inputs!$B$27&lt;&gt;"Ready","PENDING INPUTS",IF(A275&gt;Inputs!$B$6,0,MIN(MAX(0,(BW275+BX275+BY275)-BZ275),MAX(0,C275-D275-(IF(O275&lt;CA275,K275+L275+M275-N275,0)+IF(W275&lt;CA275,S275+T275+U275-V275,0)+IF(AE275&lt;CA275,AA275+AB275+AC275-AD275,0)+IF(AM275&lt;CA275,AI275+AJ275+AK275-AL275,0)+IF(AU275&lt;CA275,AQ275+AR275+AS275-AT275,0)+IF(BC275&lt;CA275,AY275+AZ275+BA275-BB275,0)+IF(BK275&lt;CA275,BG275+BH275+BI275-BJ275,0)+IF(BS275&lt;CA275,BO275+BP275+BQ275-BR275,0)+IF(CA275&lt;CA275,BW275+BX275+BY275-BZ275,0)+IF(CI275&lt;CA275,CE275+CF275+CG275-CH275,0))))))</f>
        <v>0</v>
      </c>
      <c r="CC275" s="3">
        <f>IF(Inputs!$B$27&lt;&gt;"Ready","PENDING INPUTS",MIN((BW275+BX275+BY275),IF(D275&gt;C275,IF(D275=0,0,BZ275*C275/D275),BZ275+CB275)))</f>
        <v>0</v>
      </c>
      <c r="CD275" s="3">
        <f>IF(Inputs!$B$27&lt;&gt;"Ready","PENDING INPUTS",MAX(0,(BW275+BX275+BY275)-CC275))</f>
        <v>0</v>
      </c>
      <c r="CE275" s="3">
        <f>IF(Inputs!$B$27&lt;&gt;"Ready","PENDING INPUTS",CL274)</f>
        <v>0</v>
      </c>
      <c r="CF275" s="3">
        <f>IF(Inputs!$B$27&lt;&gt;"Ready","PENDING INPUTS",IF(A275&lt;=Inputs!$B$6,ROUND(CE275*Inputs!C23/12,2),0))</f>
        <v>0</v>
      </c>
      <c r="CG275" s="3">
        <f>IF(Inputs!$B$27&lt;&gt;"Ready","PENDING INPUTS",IF(AND(A275&lt;=Inputs!$B$6,CE275&gt;0),Inputs!G23,0))</f>
        <v>0</v>
      </c>
      <c r="CH275" s="3">
        <f>IF(Inputs!$B$27&lt;&gt;"Ready","PENDING INPUTS",IF(A275&gt;Inputs!$B$6,0,MIN((CE275+CF275+CG275),IF(Inputs!H23=1,Inputs!D23,MAX(Inputs!F23,ROUND(CE275*Inputs!E23+CF275+CG275,2))))))</f>
        <v>0</v>
      </c>
      <c r="CI275">
        <f>IF(Inputs!$B$27&lt;&gt;"Ready","PENDING INPUTS",IF(CE275&lt;=0,99,1+IF(AND(K275&gt;0,OR(Inputs!C14&gt;Inputs!C23,AND(Inputs!C14=Inputs!C23,0&lt;9))),1,0)+IF(AND(S275&gt;0,OR(Inputs!C15&gt;Inputs!C23,AND(Inputs!C15=Inputs!C23,1&lt;9))),1,0)+IF(AND(AA275&gt;0,OR(Inputs!C16&gt;Inputs!C23,AND(Inputs!C16=Inputs!C23,2&lt;9))),1,0)+IF(AND(AI275&gt;0,OR(Inputs!C17&gt;Inputs!C23,AND(Inputs!C17=Inputs!C23,3&lt;9))),1,0)+IF(AND(AQ275&gt;0,OR(Inputs!C18&gt;Inputs!C23,AND(Inputs!C18=Inputs!C23,4&lt;9))),1,0)+IF(AND(AY275&gt;0,OR(Inputs!C19&gt;Inputs!C23,AND(Inputs!C19=Inputs!C23,5&lt;9))),1,0)+IF(AND(BG275&gt;0,OR(Inputs!C20&gt;Inputs!C23,AND(Inputs!C20=Inputs!C23,6&lt;9))),1,0)+IF(AND(BO275&gt;0,OR(Inputs!C21&gt;Inputs!C23,AND(Inputs!C21=Inputs!C23,7&lt;9))),1,0)+IF(AND(BW275&gt;0,OR(Inputs!C22&gt;Inputs!C23,AND(Inputs!C22=Inputs!C23,8&lt;9))),1,0)))</f>
        <v>99</v>
      </c>
      <c r="CJ275" s="3">
        <f>IF(Inputs!$B$27&lt;&gt;"Ready","PENDING INPUTS",IF(A275&gt;Inputs!$B$6,0,MIN(MAX(0,(CE275+CF275+CG275)-CH275),MAX(0,C275-D275-(IF(O275&lt;CI275,K275+L275+M275-N275,0)+IF(W275&lt;CI275,S275+T275+U275-V275,0)+IF(AE275&lt;CI275,AA275+AB275+AC275-AD275,0)+IF(AM275&lt;CI275,AI275+AJ275+AK275-AL275,0)+IF(AU275&lt;CI275,AQ275+AR275+AS275-AT275,0)+IF(BC275&lt;CI275,AY275+AZ275+BA275-BB275,0)+IF(BK275&lt;CI275,BG275+BH275+BI275-BJ275,0)+IF(BS275&lt;CI275,BO275+BP275+BQ275-BR275,0)+IF(CA275&lt;CI275,BW275+BX275+BY275-BZ275,0)+IF(CI275&lt;CI275,CE275+CF275+CG275-CH275,0))))))</f>
        <v>0</v>
      </c>
      <c r="CK275" s="3">
        <f>IF(Inputs!$B$27&lt;&gt;"Ready","PENDING INPUTS",MIN((CE275+CF275+CG275),IF(D275&gt;C275,IF(D275=0,0,CH275*C275/D275),CH275+CJ275)))</f>
        <v>0</v>
      </c>
      <c r="CL275" s="3">
        <f>IF(Inputs!$B$27&lt;&gt;"Ready","PENDING INPUTS",MAX(0,(CE275+CF275+CG275)-CK275))</f>
        <v>0</v>
      </c>
    </row>
    <row r="276" spans="1:90" ht="27.95" customHeight="1" x14ac:dyDescent="0.25">
      <c r="A276">
        <v>272</v>
      </c>
      <c r="B276" s="13">
        <f>IF(Inputs!$B$27&lt;&gt;"Ready","PENDING INPUTS",EDATE(Inputs!$B$5,A276-1))</f>
        <v>54544</v>
      </c>
      <c r="C276" s="3">
        <f>IF(Inputs!$B$27&lt;&gt;"Ready","PENDING INPUTS",IF(A276&lt;=Inputs!$B$6,MAX(0,Inputs!$B$4+IF(A276=Inputs!$B$7,Inputs!$B$8,0)+IF(A276=Inputs!$B$9,Inputs!$B$10,0)),0))</f>
        <v>0</v>
      </c>
      <c r="D276" s="3">
        <f>IF(Inputs!$B$27&lt;&gt;"Ready","PENDING INPUTS",SUM(N276,V276,AD276,AL276,AT276,BB276,BJ276,BR276,BZ276,CH276))</f>
        <v>0</v>
      </c>
      <c r="E276" s="3">
        <f>IF(Inputs!$B$27&lt;&gt;"Ready","PENDING INPUTS",MAX(0,D276-C276))</f>
        <v>0</v>
      </c>
      <c r="F276" s="3">
        <f>IF(Inputs!$B$27&lt;&gt;"Ready","PENDING INPUTS",SUM(Q276,Y276,AG276,AO276,AW276,BE276,BM276,BU276,CC276,CK276))</f>
        <v>0</v>
      </c>
      <c r="G276" s="3">
        <f>IF(Inputs!$B$27&lt;&gt;"Ready","PENDING INPUTS",SUM(L276,T276,AB276,AJ276,AR276,AZ276,BH276,BP276,BX276,CF276))</f>
        <v>0</v>
      </c>
      <c r="H276" s="3">
        <f>IF(Inputs!$B$27&lt;&gt;"Ready","PENDING INPUTS",SUM(M276,U276,AC276,AK276,AS276,BA276,BI276,BQ276,BY276,CG276))</f>
        <v>0</v>
      </c>
      <c r="I276" s="3">
        <f>IF(Inputs!$B$27&lt;&gt;"Ready","PENDING INPUTS",SUM(R276,Z276,AH276,AP276,AX276,BF276,BN276,BV276,CD276,CL276))</f>
        <v>0</v>
      </c>
      <c r="J276" t="str">
        <f>IF(Inputs!$B$27&lt;&gt;"Ready","PENDING INPUTS",IF(A276&gt;Inputs!$B$6,"Beyond horizon",IF(E276&gt;0.005,"MINIMUM SHORTFALL",IF(I276&lt;0.005,"Paid off","In progress"))))</f>
        <v>Beyond horizon</v>
      </c>
      <c r="K276" s="3">
        <f>IF(Inputs!$B$27&lt;&gt;"Ready","PENDING INPUTS",R275)</f>
        <v>0</v>
      </c>
      <c r="L276" s="3">
        <f>IF(Inputs!$B$27&lt;&gt;"Ready","PENDING INPUTS",IF(A276&lt;=Inputs!$B$6,ROUND(K276*Inputs!C14/12,2),0))</f>
        <v>0</v>
      </c>
      <c r="M276" s="3">
        <f>IF(Inputs!$B$27&lt;&gt;"Ready","PENDING INPUTS",IF(AND(A276&lt;=Inputs!$B$6,K276&gt;0),Inputs!G14,0))</f>
        <v>0</v>
      </c>
      <c r="N276" s="3">
        <f>IF(Inputs!$B$27&lt;&gt;"Ready","PENDING INPUTS",IF(A276&gt;Inputs!$B$6,0,MIN((K276+L276+M276),IF(Inputs!H14=1,Inputs!D14,MAX(Inputs!F14,ROUND(K276*Inputs!E14+L276+M276,2))))))</f>
        <v>0</v>
      </c>
      <c r="O276">
        <f>IF(Inputs!$B$27&lt;&gt;"Ready","PENDING INPUTS",IF(K276&lt;=0,99,1+IF(AND(S276&gt;0,OR(Inputs!C15&gt;Inputs!C14,AND(Inputs!C15=Inputs!C14,1&lt;0))),1,0)+IF(AND(AA276&gt;0,OR(Inputs!C16&gt;Inputs!C14,AND(Inputs!C16=Inputs!C14,2&lt;0))),1,0)+IF(AND(AI276&gt;0,OR(Inputs!C17&gt;Inputs!C14,AND(Inputs!C17=Inputs!C14,3&lt;0))),1,0)+IF(AND(AQ276&gt;0,OR(Inputs!C18&gt;Inputs!C14,AND(Inputs!C18=Inputs!C14,4&lt;0))),1,0)+IF(AND(AY276&gt;0,OR(Inputs!C19&gt;Inputs!C14,AND(Inputs!C19=Inputs!C14,5&lt;0))),1,0)+IF(AND(BG276&gt;0,OR(Inputs!C20&gt;Inputs!C14,AND(Inputs!C20=Inputs!C14,6&lt;0))),1,0)+IF(AND(BO276&gt;0,OR(Inputs!C21&gt;Inputs!C14,AND(Inputs!C21=Inputs!C14,7&lt;0))),1,0)+IF(AND(BW276&gt;0,OR(Inputs!C22&gt;Inputs!C14,AND(Inputs!C22=Inputs!C14,8&lt;0))),1,0)+IF(AND(CE276&gt;0,OR(Inputs!C23&gt;Inputs!C14,AND(Inputs!C23=Inputs!C14,9&lt;0))),1,0)))</f>
        <v>99</v>
      </c>
      <c r="P276" s="3">
        <f>IF(Inputs!$B$27&lt;&gt;"Ready","PENDING INPUTS",IF(A276&gt;Inputs!$B$6,0,MIN(MAX(0,(K276+L276+M276)-N276),MAX(0,C276-D276-(IF(O276&lt;O276,K276+L276+M276-N276,0)+IF(W276&lt;O276,S276+T276+U276-V276,0)+IF(AE276&lt;O276,AA276+AB276+AC276-AD276,0)+IF(AM276&lt;O276,AI276+AJ276+AK276-AL276,0)+IF(AU276&lt;O276,AQ276+AR276+AS276-AT276,0)+IF(BC276&lt;O276,AY276+AZ276+BA276-BB276,0)+IF(BK276&lt;O276,BG276+BH276+BI276-BJ276,0)+IF(BS276&lt;O276,BO276+BP276+BQ276-BR276,0)+IF(CA276&lt;O276,BW276+BX276+BY276-BZ276,0)+IF(CI276&lt;O276,CE276+CF276+CG276-CH276,0))))))</f>
        <v>0</v>
      </c>
      <c r="Q276" s="3">
        <f>IF(Inputs!$B$27&lt;&gt;"Ready","PENDING INPUTS",MIN((K276+L276+M276),IF(D276&gt;C276,IF(D276=0,0,N276*C276/D276),N276+P276)))</f>
        <v>0</v>
      </c>
      <c r="R276" s="3">
        <f>IF(Inputs!$B$27&lt;&gt;"Ready","PENDING INPUTS",MAX(0,(K276+L276+M276)-Q276))</f>
        <v>0</v>
      </c>
      <c r="S276" s="3">
        <f>IF(Inputs!$B$27&lt;&gt;"Ready","PENDING INPUTS",Z275)</f>
        <v>0</v>
      </c>
      <c r="T276" s="3">
        <f>IF(Inputs!$B$27&lt;&gt;"Ready","PENDING INPUTS",IF(A276&lt;=Inputs!$B$6,ROUND(S276*Inputs!C15/12,2),0))</f>
        <v>0</v>
      </c>
      <c r="U276" s="3">
        <f>IF(Inputs!$B$27&lt;&gt;"Ready","PENDING INPUTS",IF(AND(A276&lt;=Inputs!$B$6,S276&gt;0),Inputs!G15,0))</f>
        <v>0</v>
      </c>
      <c r="V276" s="3">
        <f>IF(Inputs!$B$27&lt;&gt;"Ready","PENDING INPUTS",IF(A276&gt;Inputs!$B$6,0,MIN((S276+T276+U276),IF(Inputs!H15=1,Inputs!D15,MAX(Inputs!F15,ROUND(S276*Inputs!E15+T276+U276,2))))))</f>
        <v>0</v>
      </c>
      <c r="W276">
        <f>IF(Inputs!$B$27&lt;&gt;"Ready","PENDING INPUTS",IF(S276&lt;=0,99,1+IF(AND(K276&gt;0,OR(Inputs!C14&gt;Inputs!C15,AND(Inputs!C14=Inputs!C15,0&lt;1))),1,0)+IF(AND(AA276&gt;0,OR(Inputs!C16&gt;Inputs!C15,AND(Inputs!C16=Inputs!C15,2&lt;1))),1,0)+IF(AND(AI276&gt;0,OR(Inputs!C17&gt;Inputs!C15,AND(Inputs!C17=Inputs!C15,3&lt;1))),1,0)+IF(AND(AQ276&gt;0,OR(Inputs!C18&gt;Inputs!C15,AND(Inputs!C18=Inputs!C15,4&lt;1))),1,0)+IF(AND(AY276&gt;0,OR(Inputs!C19&gt;Inputs!C15,AND(Inputs!C19=Inputs!C15,5&lt;1))),1,0)+IF(AND(BG276&gt;0,OR(Inputs!C20&gt;Inputs!C15,AND(Inputs!C20=Inputs!C15,6&lt;1))),1,0)+IF(AND(BO276&gt;0,OR(Inputs!C21&gt;Inputs!C15,AND(Inputs!C21=Inputs!C15,7&lt;1))),1,0)+IF(AND(BW276&gt;0,OR(Inputs!C22&gt;Inputs!C15,AND(Inputs!C22=Inputs!C15,8&lt;1))),1,0)+IF(AND(CE276&gt;0,OR(Inputs!C23&gt;Inputs!C15,AND(Inputs!C23=Inputs!C15,9&lt;1))),1,0)))</f>
        <v>99</v>
      </c>
      <c r="X276" s="3">
        <f>IF(Inputs!$B$27&lt;&gt;"Ready","PENDING INPUTS",IF(A276&gt;Inputs!$B$6,0,MIN(MAX(0,(S276+T276+U276)-V276),MAX(0,C276-D276-(IF(O276&lt;W276,K276+L276+M276-N276,0)+IF(W276&lt;W276,S276+T276+U276-V276,0)+IF(AE276&lt;W276,AA276+AB276+AC276-AD276,0)+IF(AM276&lt;W276,AI276+AJ276+AK276-AL276,0)+IF(AU276&lt;W276,AQ276+AR276+AS276-AT276,0)+IF(BC276&lt;W276,AY276+AZ276+BA276-BB276,0)+IF(BK276&lt;W276,BG276+BH276+BI276-BJ276,0)+IF(BS276&lt;W276,BO276+BP276+BQ276-BR276,0)+IF(CA276&lt;W276,BW276+BX276+BY276-BZ276,0)+IF(CI276&lt;W276,CE276+CF276+CG276-CH276,0))))))</f>
        <v>0</v>
      </c>
      <c r="Y276" s="3">
        <f>IF(Inputs!$B$27&lt;&gt;"Ready","PENDING INPUTS",MIN((S276+T276+U276),IF(D276&gt;C276,IF(D276=0,0,V276*C276/D276),V276+X276)))</f>
        <v>0</v>
      </c>
      <c r="Z276" s="3">
        <f>IF(Inputs!$B$27&lt;&gt;"Ready","PENDING INPUTS",MAX(0,(S276+T276+U276)-Y276))</f>
        <v>0</v>
      </c>
      <c r="AA276" s="3">
        <f>IF(Inputs!$B$27&lt;&gt;"Ready","PENDING INPUTS",AH275)</f>
        <v>0</v>
      </c>
      <c r="AB276" s="3">
        <f>IF(Inputs!$B$27&lt;&gt;"Ready","PENDING INPUTS",IF(A276&lt;=Inputs!$B$6,ROUND(AA276*Inputs!C16/12,2),0))</f>
        <v>0</v>
      </c>
      <c r="AC276" s="3">
        <f>IF(Inputs!$B$27&lt;&gt;"Ready","PENDING INPUTS",IF(AND(A276&lt;=Inputs!$B$6,AA276&gt;0),Inputs!G16,0))</f>
        <v>0</v>
      </c>
      <c r="AD276" s="3">
        <f>IF(Inputs!$B$27&lt;&gt;"Ready","PENDING INPUTS",IF(A276&gt;Inputs!$B$6,0,MIN((AA276+AB276+AC276),IF(Inputs!H16=1,Inputs!D16,MAX(Inputs!F16,ROUND(AA276*Inputs!E16+AB276+AC276,2))))))</f>
        <v>0</v>
      </c>
      <c r="AE276">
        <f>IF(Inputs!$B$27&lt;&gt;"Ready","PENDING INPUTS",IF(AA276&lt;=0,99,1+IF(AND(K276&gt;0,OR(Inputs!C14&gt;Inputs!C16,AND(Inputs!C14=Inputs!C16,0&lt;2))),1,0)+IF(AND(S276&gt;0,OR(Inputs!C15&gt;Inputs!C16,AND(Inputs!C15=Inputs!C16,1&lt;2))),1,0)+IF(AND(AI276&gt;0,OR(Inputs!C17&gt;Inputs!C16,AND(Inputs!C17=Inputs!C16,3&lt;2))),1,0)+IF(AND(AQ276&gt;0,OR(Inputs!C18&gt;Inputs!C16,AND(Inputs!C18=Inputs!C16,4&lt;2))),1,0)+IF(AND(AY276&gt;0,OR(Inputs!C19&gt;Inputs!C16,AND(Inputs!C19=Inputs!C16,5&lt;2))),1,0)+IF(AND(BG276&gt;0,OR(Inputs!C20&gt;Inputs!C16,AND(Inputs!C20=Inputs!C16,6&lt;2))),1,0)+IF(AND(BO276&gt;0,OR(Inputs!C21&gt;Inputs!C16,AND(Inputs!C21=Inputs!C16,7&lt;2))),1,0)+IF(AND(BW276&gt;0,OR(Inputs!C22&gt;Inputs!C16,AND(Inputs!C22=Inputs!C16,8&lt;2))),1,0)+IF(AND(CE276&gt;0,OR(Inputs!C23&gt;Inputs!C16,AND(Inputs!C23=Inputs!C16,9&lt;2))),1,0)))</f>
        <v>99</v>
      </c>
      <c r="AF276" s="3">
        <f>IF(Inputs!$B$27&lt;&gt;"Ready","PENDING INPUTS",IF(A276&gt;Inputs!$B$6,0,MIN(MAX(0,(AA276+AB276+AC276)-AD276),MAX(0,C276-D276-(IF(O276&lt;AE276,K276+L276+M276-N276,0)+IF(W276&lt;AE276,S276+T276+U276-V276,0)+IF(AE276&lt;AE276,AA276+AB276+AC276-AD276,0)+IF(AM276&lt;AE276,AI276+AJ276+AK276-AL276,0)+IF(AU276&lt;AE276,AQ276+AR276+AS276-AT276,0)+IF(BC276&lt;AE276,AY276+AZ276+BA276-BB276,0)+IF(BK276&lt;AE276,BG276+BH276+BI276-BJ276,0)+IF(BS276&lt;AE276,BO276+BP276+BQ276-BR276,0)+IF(CA276&lt;AE276,BW276+BX276+BY276-BZ276,0)+IF(CI276&lt;AE276,CE276+CF276+CG276-CH276,0))))))</f>
        <v>0</v>
      </c>
      <c r="AG276" s="3">
        <f>IF(Inputs!$B$27&lt;&gt;"Ready","PENDING INPUTS",MIN((AA276+AB276+AC276),IF(D276&gt;C276,IF(D276=0,0,AD276*C276/D276),AD276+AF276)))</f>
        <v>0</v>
      </c>
      <c r="AH276" s="3">
        <f>IF(Inputs!$B$27&lt;&gt;"Ready","PENDING INPUTS",MAX(0,(AA276+AB276+AC276)-AG276))</f>
        <v>0</v>
      </c>
      <c r="AI276" s="3">
        <f>IF(Inputs!$B$27&lt;&gt;"Ready","PENDING INPUTS",AP275)</f>
        <v>0</v>
      </c>
      <c r="AJ276" s="3">
        <f>IF(Inputs!$B$27&lt;&gt;"Ready","PENDING INPUTS",IF(A276&lt;=Inputs!$B$6,ROUND(AI276*Inputs!C17/12,2),0))</f>
        <v>0</v>
      </c>
      <c r="AK276" s="3">
        <f>IF(Inputs!$B$27&lt;&gt;"Ready","PENDING INPUTS",IF(AND(A276&lt;=Inputs!$B$6,AI276&gt;0),Inputs!G17,0))</f>
        <v>0</v>
      </c>
      <c r="AL276" s="3">
        <f>IF(Inputs!$B$27&lt;&gt;"Ready","PENDING INPUTS",IF(A276&gt;Inputs!$B$6,0,MIN((AI276+AJ276+AK276),IF(Inputs!H17=1,Inputs!D17,MAX(Inputs!F17,ROUND(AI276*Inputs!E17+AJ276+AK276,2))))))</f>
        <v>0</v>
      </c>
      <c r="AM276">
        <f>IF(Inputs!$B$27&lt;&gt;"Ready","PENDING INPUTS",IF(AI276&lt;=0,99,1+IF(AND(K276&gt;0,OR(Inputs!C14&gt;Inputs!C17,AND(Inputs!C14=Inputs!C17,0&lt;3))),1,0)+IF(AND(S276&gt;0,OR(Inputs!C15&gt;Inputs!C17,AND(Inputs!C15=Inputs!C17,1&lt;3))),1,0)+IF(AND(AA276&gt;0,OR(Inputs!C16&gt;Inputs!C17,AND(Inputs!C16=Inputs!C17,2&lt;3))),1,0)+IF(AND(AQ276&gt;0,OR(Inputs!C18&gt;Inputs!C17,AND(Inputs!C18=Inputs!C17,4&lt;3))),1,0)+IF(AND(AY276&gt;0,OR(Inputs!C19&gt;Inputs!C17,AND(Inputs!C19=Inputs!C17,5&lt;3))),1,0)+IF(AND(BG276&gt;0,OR(Inputs!C20&gt;Inputs!C17,AND(Inputs!C20=Inputs!C17,6&lt;3))),1,0)+IF(AND(BO276&gt;0,OR(Inputs!C21&gt;Inputs!C17,AND(Inputs!C21=Inputs!C17,7&lt;3))),1,0)+IF(AND(BW276&gt;0,OR(Inputs!C22&gt;Inputs!C17,AND(Inputs!C22=Inputs!C17,8&lt;3))),1,0)+IF(AND(CE276&gt;0,OR(Inputs!C23&gt;Inputs!C17,AND(Inputs!C23=Inputs!C17,9&lt;3))),1,0)))</f>
        <v>99</v>
      </c>
      <c r="AN276" s="3">
        <f>IF(Inputs!$B$27&lt;&gt;"Ready","PENDING INPUTS",IF(A276&gt;Inputs!$B$6,0,MIN(MAX(0,(AI276+AJ276+AK276)-AL276),MAX(0,C276-D276-(IF(O276&lt;AM276,K276+L276+M276-N276,0)+IF(W276&lt;AM276,S276+T276+U276-V276,0)+IF(AE276&lt;AM276,AA276+AB276+AC276-AD276,0)+IF(AM276&lt;AM276,AI276+AJ276+AK276-AL276,0)+IF(AU276&lt;AM276,AQ276+AR276+AS276-AT276,0)+IF(BC276&lt;AM276,AY276+AZ276+BA276-BB276,0)+IF(BK276&lt;AM276,BG276+BH276+BI276-BJ276,0)+IF(BS276&lt;AM276,BO276+BP276+BQ276-BR276,0)+IF(CA276&lt;AM276,BW276+BX276+BY276-BZ276,0)+IF(CI276&lt;AM276,CE276+CF276+CG276-CH276,0))))))</f>
        <v>0</v>
      </c>
      <c r="AO276" s="3">
        <f>IF(Inputs!$B$27&lt;&gt;"Ready","PENDING INPUTS",MIN((AI276+AJ276+AK276),IF(D276&gt;C276,IF(D276=0,0,AL276*C276/D276),AL276+AN276)))</f>
        <v>0</v>
      </c>
      <c r="AP276" s="3">
        <f>IF(Inputs!$B$27&lt;&gt;"Ready","PENDING INPUTS",MAX(0,(AI276+AJ276+AK276)-AO276))</f>
        <v>0</v>
      </c>
      <c r="AQ276" s="3">
        <f>IF(Inputs!$B$27&lt;&gt;"Ready","PENDING INPUTS",AX275)</f>
        <v>0</v>
      </c>
      <c r="AR276" s="3">
        <f>IF(Inputs!$B$27&lt;&gt;"Ready","PENDING INPUTS",IF(A276&lt;=Inputs!$B$6,ROUND(AQ276*Inputs!C18/12,2),0))</f>
        <v>0</v>
      </c>
      <c r="AS276" s="3">
        <f>IF(Inputs!$B$27&lt;&gt;"Ready","PENDING INPUTS",IF(AND(A276&lt;=Inputs!$B$6,AQ276&gt;0),Inputs!G18,0))</f>
        <v>0</v>
      </c>
      <c r="AT276" s="3">
        <f>IF(Inputs!$B$27&lt;&gt;"Ready","PENDING INPUTS",IF(A276&gt;Inputs!$B$6,0,MIN((AQ276+AR276+AS276),IF(Inputs!H18=1,Inputs!D18,MAX(Inputs!F18,ROUND(AQ276*Inputs!E18+AR276+AS276,2))))))</f>
        <v>0</v>
      </c>
      <c r="AU276">
        <f>IF(Inputs!$B$27&lt;&gt;"Ready","PENDING INPUTS",IF(AQ276&lt;=0,99,1+IF(AND(K276&gt;0,OR(Inputs!C14&gt;Inputs!C18,AND(Inputs!C14=Inputs!C18,0&lt;4))),1,0)+IF(AND(S276&gt;0,OR(Inputs!C15&gt;Inputs!C18,AND(Inputs!C15=Inputs!C18,1&lt;4))),1,0)+IF(AND(AA276&gt;0,OR(Inputs!C16&gt;Inputs!C18,AND(Inputs!C16=Inputs!C18,2&lt;4))),1,0)+IF(AND(AI276&gt;0,OR(Inputs!C17&gt;Inputs!C18,AND(Inputs!C17=Inputs!C18,3&lt;4))),1,0)+IF(AND(AY276&gt;0,OR(Inputs!C19&gt;Inputs!C18,AND(Inputs!C19=Inputs!C18,5&lt;4))),1,0)+IF(AND(BG276&gt;0,OR(Inputs!C20&gt;Inputs!C18,AND(Inputs!C20=Inputs!C18,6&lt;4))),1,0)+IF(AND(BO276&gt;0,OR(Inputs!C21&gt;Inputs!C18,AND(Inputs!C21=Inputs!C18,7&lt;4))),1,0)+IF(AND(BW276&gt;0,OR(Inputs!C22&gt;Inputs!C18,AND(Inputs!C22=Inputs!C18,8&lt;4))),1,0)+IF(AND(CE276&gt;0,OR(Inputs!C23&gt;Inputs!C18,AND(Inputs!C23=Inputs!C18,9&lt;4))),1,0)))</f>
        <v>99</v>
      </c>
      <c r="AV276" s="3">
        <f>IF(Inputs!$B$27&lt;&gt;"Ready","PENDING INPUTS",IF(A276&gt;Inputs!$B$6,0,MIN(MAX(0,(AQ276+AR276+AS276)-AT276),MAX(0,C276-D276-(IF(O276&lt;AU276,K276+L276+M276-N276,0)+IF(W276&lt;AU276,S276+T276+U276-V276,0)+IF(AE276&lt;AU276,AA276+AB276+AC276-AD276,0)+IF(AM276&lt;AU276,AI276+AJ276+AK276-AL276,0)+IF(AU276&lt;AU276,AQ276+AR276+AS276-AT276,0)+IF(BC276&lt;AU276,AY276+AZ276+BA276-BB276,0)+IF(BK276&lt;AU276,BG276+BH276+BI276-BJ276,0)+IF(BS276&lt;AU276,BO276+BP276+BQ276-BR276,0)+IF(CA276&lt;AU276,BW276+BX276+BY276-BZ276,0)+IF(CI276&lt;AU276,CE276+CF276+CG276-CH276,0))))))</f>
        <v>0</v>
      </c>
      <c r="AW276" s="3">
        <f>IF(Inputs!$B$27&lt;&gt;"Ready","PENDING INPUTS",MIN((AQ276+AR276+AS276),IF(D276&gt;C276,IF(D276=0,0,AT276*C276/D276),AT276+AV276)))</f>
        <v>0</v>
      </c>
      <c r="AX276" s="3">
        <f>IF(Inputs!$B$27&lt;&gt;"Ready","PENDING INPUTS",MAX(0,(AQ276+AR276+AS276)-AW276))</f>
        <v>0</v>
      </c>
      <c r="AY276" s="3">
        <f>IF(Inputs!$B$27&lt;&gt;"Ready","PENDING INPUTS",BF275)</f>
        <v>0</v>
      </c>
      <c r="AZ276" s="3">
        <f>IF(Inputs!$B$27&lt;&gt;"Ready","PENDING INPUTS",IF(A276&lt;=Inputs!$B$6,ROUND(AY276*Inputs!C19/12,2),0))</f>
        <v>0</v>
      </c>
      <c r="BA276" s="3">
        <f>IF(Inputs!$B$27&lt;&gt;"Ready","PENDING INPUTS",IF(AND(A276&lt;=Inputs!$B$6,AY276&gt;0),Inputs!G19,0))</f>
        <v>0</v>
      </c>
      <c r="BB276" s="3">
        <f>IF(Inputs!$B$27&lt;&gt;"Ready","PENDING INPUTS",IF(A276&gt;Inputs!$B$6,0,MIN((AY276+AZ276+BA276),IF(Inputs!H19=1,Inputs!D19,MAX(Inputs!F19,ROUND(AY276*Inputs!E19+AZ276+BA276,2))))))</f>
        <v>0</v>
      </c>
      <c r="BC276">
        <f>IF(Inputs!$B$27&lt;&gt;"Ready","PENDING INPUTS",IF(AY276&lt;=0,99,1+IF(AND(K276&gt;0,OR(Inputs!C14&gt;Inputs!C19,AND(Inputs!C14=Inputs!C19,0&lt;5))),1,0)+IF(AND(S276&gt;0,OR(Inputs!C15&gt;Inputs!C19,AND(Inputs!C15=Inputs!C19,1&lt;5))),1,0)+IF(AND(AA276&gt;0,OR(Inputs!C16&gt;Inputs!C19,AND(Inputs!C16=Inputs!C19,2&lt;5))),1,0)+IF(AND(AI276&gt;0,OR(Inputs!C17&gt;Inputs!C19,AND(Inputs!C17=Inputs!C19,3&lt;5))),1,0)+IF(AND(AQ276&gt;0,OR(Inputs!C18&gt;Inputs!C19,AND(Inputs!C18=Inputs!C19,4&lt;5))),1,0)+IF(AND(BG276&gt;0,OR(Inputs!C20&gt;Inputs!C19,AND(Inputs!C20=Inputs!C19,6&lt;5))),1,0)+IF(AND(BO276&gt;0,OR(Inputs!C21&gt;Inputs!C19,AND(Inputs!C21=Inputs!C19,7&lt;5))),1,0)+IF(AND(BW276&gt;0,OR(Inputs!C22&gt;Inputs!C19,AND(Inputs!C22=Inputs!C19,8&lt;5))),1,0)+IF(AND(CE276&gt;0,OR(Inputs!C23&gt;Inputs!C19,AND(Inputs!C23=Inputs!C19,9&lt;5))),1,0)))</f>
        <v>99</v>
      </c>
      <c r="BD276" s="3">
        <f>IF(Inputs!$B$27&lt;&gt;"Ready","PENDING INPUTS",IF(A276&gt;Inputs!$B$6,0,MIN(MAX(0,(AY276+AZ276+BA276)-BB276),MAX(0,C276-D276-(IF(O276&lt;BC276,K276+L276+M276-N276,0)+IF(W276&lt;BC276,S276+T276+U276-V276,0)+IF(AE276&lt;BC276,AA276+AB276+AC276-AD276,0)+IF(AM276&lt;BC276,AI276+AJ276+AK276-AL276,0)+IF(AU276&lt;BC276,AQ276+AR276+AS276-AT276,0)+IF(BC276&lt;BC276,AY276+AZ276+BA276-BB276,0)+IF(BK276&lt;BC276,BG276+BH276+BI276-BJ276,0)+IF(BS276&lt;BC276,BO276+BP276+BQ276-BR276,0)+IF(CA276&lt;BC276,BW276+BX276+BY276-BZ276,0)+IF(CI276&lt;BC276,CE276+CF276+CG276-CH276,0))))))</f>
        <v>0</v>
      </c>
      <c r="BE276" s="3">
        <f>IF(Inputs!$B$27&lt;&gt;"Ready","PENDING INPUTS",MIN((AY276+AZ276+BA276),IF(D276&gt;C276,IF(D276=0,0,BB276*C276/D276),BB276+BD276)))</f>
        <v>0</v>
      </c>
      <c r="BF276" s="3">
        <f>IF(Inputs!$B$27&lt;&gt;"Ready","PENDING INPUTS",MAX(0,(AY276+AZ276+BA276)-BE276))</f>
        <v>0</v>
      </c>
      <c r="BG276" s="3">
        <f>IF(Inputs!$B$27&lt;&gt;"Ready","PENDING INPUTS",BN275)</f>
        <v>0</v>
      </c>
      <c r="BH276" s="3">
        <f>IF(Inputs!$B$27&lt;&gt;"Ready","PENDING INPUTS",IF(A276&lt;=Inputs!$B$6,ROUND(BG276*Inputs!C20/12,2),0))</f>
        <v>0</v>
      </c>
      <c r="BI276" s="3">
        <f>IF(Inputs!$B$27&lt;&gt;"Ready","PENDING INPUTS",IF(AND(A276&lt;=Inputs!$B$6,BG276&gt;0),Inputs!G20,0))</f>
        <v>0</v>
      </c>
      <c r="BJ276" s="3">
        <f>IF(Inputs!$B$27&lt;&gt;"Ready","PENDING INPUTS",IF(A276&gt;Inputs!$B$6,0,MIN((BG276+BH276+BI276),IF(Inputs!H20=1,Inputs!D20,MAX(Inputs!F20,ROUND(BG276*Inputs!E20+BH276+BI276,2))))))</f>
        <v>0</v>
      </c>
      <c r="BK276">
        <f>IF(Inputs!$B$27&lt;&gt;"Ready","PENDING INPUTS",IF(BG276&lt;=0,99,1+IF(AND(K276&gt;0,OR(Inputs!C14&gt;Inputs!C20,AND(Inputs!C14=Inputs!C20,0&lt;6))),1,0)+IF(AND(S276&gt;0,OR(Inputs!C15&gt;Inputs!C20,AND(Inputs!C15=Inputs!C20,1&lt;6))),1,0)+IF(AND(AA276&gt;0,OR(Inputs!C16&gt;Inputs!C20,AND(Inputs!C16=Inputs!C20,2&lt;6))),1,0)+IF(AND(AI276&gt;0,OR(Inputs!C17&gt;Inputs!C20,AND(Inputs!C17=Inputs!C20,3&lt;6))),1,0)+IF(AND(AQ276&gt;0,OR(Inputs!C18&gt;Inputs!C20,AND(Inputs!C18=Inputs!C20,4&lt;6))),1,0)+IF(AND(AY276&gt;0,OR(Inputs!C19&gt;Inputs!C20,AND(Inputs!C19=Inputs!C20,5&lt;6))),1,0)+IF(AND(BO276&gt;0,OR(Inputs!C21&gt;Inputs!C20,AND(Inputs!C21=Inputs!C20,7&lt;6))),1,0)+IF(AND(BW276&gt;0,OR(Inputs!C22&gt;Inputs!C20,AND(Inputs!C22=Inputs!C20,8&lt;6))),1,0)+IF(AND(CE276&gt;0,OR(Inputs!C23&gt;Inputs!C20,AND(Inputs!C23=Inputs!C20,9&lt;6))),1,0)))</f>
        <v>99</v>
      </c>
      <c r="BL276" s="3">
        <f>IF(Inputs!$B$27&lt;&gt;"Ready","PENDING INPUTS",IF(A276&gt;Inputs!$B$6,0,MIN(MAX(0,(BG276+BH276+BI276)-BJ276),MAX(0,C276-D276-(IF(O276&lt;BK276,K276+L276+M276-N276,0)+IF(W276&lt;BK276,S276+T276+U276-V276,0)+IF(AE276&lt;BK276,AA276+AB276+AC276-AD276,0)+IF(AM276&lt;BK276,AI276+AJ276+AK276-AL276,0)+IF(AU276&lt;BK276,AQ276+AR276+AS276-AT276,0)+IF(BC276&lt;BK276,AY276+AZ276+BA276-BB276,0)+IF(BK276&lt;BK276,BG276+BH276+BI276-BJ276,0)+IF(BS276&lt;BK276,BO276+BP276+BQ276-BR276,0)+IF(CA276&lt;BK276,BW276+BX276+BY276-BZ276,0)+IF(CI276&lt;BK276,CE276+CF276+CG276-CH276,0))))))</f>
        <v>0</v>
      </c>
      <c r="BM276" s="3">
        <f>IF(Inputs!$B$27&lt;&gt;"Ready","PENDING INPUTS",MIN((BG276+BH276+BI276),IF(D276&gt;C276,IF(D276=0,0,BJ276*C276/D276),BJ276+BL276)))</f>
        <v>0</v>
      </c>
      <c r="BN276" s="3">
        <f>IF(Inputs!$B$27&lt;&gt;"Ready","PENDING INPUTS",MAX(0,(BG276+BH276+BI276)-BM276))</f>
        <v>0</v>
      </c>
      <c r="BO276" s="3">
        <f>IF(Inputs!$B$27&lt;&gt;"Ready","PENDING INPUTS",BV275)</f>
        <v>0</v>
      </c>
      <c r="BP276" s="3">
        <f>IF(Inputs!$B$27&lt;&gt;"Ready","PENDING INPUTS",IF(A276&lt;=Inputs!$B$6,ROUND(BO276*Inputs!C21/12,2),0))</f>
        <v>0</v>
      </c>
      <c r="BQ276" s="3">
        <f>IF(Inputs!$B$27&lt;&gt;"Ready","PENDING INPUTS",IF(AND(A276&lt;=Inputs!$B$6,BO276&gt;0),Inputs!G21,0))</f>
        <v>0</v>
      </c>
      <c r="BR276" s="3">
        <f>IF(Inputs!$B$27&lt;&gt;"Ready","PENDING INPUTS",IF(A276&gt;Inputs!$B$6,0,MIN((BO276+BP276+BQ276),IF(Inputs!H21=1,Inputs!D21,MAX(Inputs!F21,ROUND(BO276*Inputs!E21+BP276+BQ276,2))))))</f>
        <v>0</v>
      </c>
      <c r="BS276">
        <f>IF(Inputs!$B$27&lt;&gt;"Ready","PENDING INPUTS",IF(BO276&lt;=0,99,1+IF(AND(K276&gt;0,OR(Inputs!C14&gt;Inputs!C21,AND(Inputs!C14=Inputs!C21,0&lt;7))),1,0)+IF(AND(S276&gt;0,OR(Inputs!C15&gt;Inputs!C21,AND(Inputs!C15=Inputs!C21,1&lt;7))),1,0)+IF(AND(AA276&gt;0,OR(Inputs!C16&gt;Inputs!C21,AND(Inputs!C16=Inputs!C21,2&lt;7))),1,0)+IF(AND(AI276&gt;0,OR(Inputs!C17&gt;Inputs!C21,AND(Inputs!C17=Inputs!C21,3&lt;7))),1,0)+IF(AND(AQ276&gt;0,OR(Inputs!C18&gt;Inputs!C21,AND(Inputs!C18=Inputs!C21,4&lt;7))),1,0)+IF(AND(AY276&gt;0,OR(Inputs!C19&gt;Inputs!C21,AND(Inputs!C19=Inputs!C21,5&lt;7))),1,0)+IF(AND(BG276&gt;0,OR(Inputs!C20&gt;Inputs!C21,AND(Inputs!C20=Inputs!C21,6&lt;7))),1,0)+IF(AND(BW276&gt;0,OR(Inputs!C22&gt;Inputs!C21,AND(Inputs!C22=Inputs!C21,8&lt;7))),1,0)+IF(AND(CE276&gt;0,OR(Inputs!C23&gt;Inputs!C21,AND(Inputs!C23=Inputs!C21,9&lt;7))),1,0)))</f>
        <v>99</v>
      </c>
      <c r="BT276" s="3">
        <f>IF(Inputs!$B$27&lt;&gt;"Ready","PENDING INPUTS",IF(A276&gt;Inputs!$B$6,0,MIN(MAX(0,(BO276+BP276+BQ276)-BR276),MAX(0,C276-D276-(IF(O276&lt;BS276,K276+L276+M276-N276,0)+IF(W276&lt;BS276,S276+T276+U276-V276,0)+IF(AE276&lt;BS276,AA276+AB276+AC276-AD276,0)+IF(AM276&lt;BS276,AI276+AJ276+AK276-AL276,0)+IF(AU276&lt;BS276,AQ276+AR276+AS276-AT276,0)+IF(BC276&lt;BS276,AY276+AZ276+BA276-BB276,0)+IF(BK276&lt;BS276,BG276+BH276+BI276-BJ276,0)+IF(BS276&lt;BS276,BO276+BP276+BQ276-BR276,0)+IF(CA276&lt;BS276,BW276+BX276+BY276-BZ276,0)+IF(CI276&lt;BS276,CE276+CF276+CG276-CH276,0))))))</f>
        <v>0</v>
      </c>
      <c r="BU276" s="3">
        <f>IF(Inputs!$B$27&lt;&gt;"Ready","PENDING INPUTS",MIN((BO276+BP276+BQ276),IF(D276&gt;C276,IF(D276=0,0,BR276*C276/D276),BR276+BT276)))</f>
        <v>0</v>
      </c>
      <c r="BV276" s="3">
        <f>IF(Inputs!$B$27&lt;&gt;"Ready","PENDING INPUTS",MAX(0,(BO276+BP276+BQ276)-BU276))</f>
        <v>0</v>
      </c>
      <c r="BW276" s="3">
        <f>IF(Inputs!$B$27&lt;&gt;"Ready","PENDING INPUTS",CD275)</f>
        <v>0</v>
      </c>
      <c r="BX276" s="3">
        <f>IF(Inputs!$B$27&lt;&gt;"Ready","PENDING INPUTS",IF(A276&lt;=Inputs!$B$6,ROUND(BW276*Inputs!C22/12,2),0))</f>
        <v>0</v>
      </c>
      <c r="BY276" s="3">
        <f>IF(Inputs!$B$27&lt;&gt;"Ready","PENDING INPUTS",IF(AND(A276&lt;=Inputs!$B$6,BW276&gt;0),Inputs!G22,0))</f>
        <v>0</v>
      </c>
      <c r="BZ276" s="3">
        <f>IF(Inputs!$B$27&lt;&gt;"Ready","PENDING INPUTS",IF(A276&gt;Inputs!$B$6,0,MIN((BW276+BX276+BY276),IF(Inputs!H22=1,Inputs!D22,MAX(Inputs!F22,ROUND(BW276*Inputs!E22+BX276+BY276,2))))))</f>
        <v>0</v>
      </c>
      <c r="CA276">
        <f>IF(Inputs!$B$27&lt;&gt;"Ready","PENDING INPUTS",IF(BW276&lt;=0,99,1+IF(AND(K276&gt;0,OR(Inputs!C14&gt;Inputs!C22,AND(Inputs!C14=Inputs!C22,0&lt;8))),1,0)+IF(AND(S276&gt;0,OR(Inputs!C15&gt;Inputs!C22,AND(Inputs!C15=Inputs!C22,1&lt;8))),1,0)+IF(AND(AA276&gt;0,OR(Inputs!C16&gt;Inputs!C22,AND(Inputs!C16=Inputs!C22,2&lt;8))),1,0)+IF(AND(AI276&gt;0,OR(Inputs!C17&gt;Inputs!C22,AND(Inputs!C17=Inputs!C22,3&lt;8))),1,0)+IF(AND(AQ276&gt;0,OR(Inputs!C18&gt;Inputs!C22,AND(Inputs!C18=Inputs!C22,4&lt;8))),1,0)+IF(AND(AY276&gt;0,OR(Inputs!C19&gt;Inputs!C22,AND(Inputs!C19=Inputs!C22,5&lt;8))),1,0)+IF(AND(BG276&gt;0,OR(Inputs!C20&gt;Inputs!C22,AND(Inputs!C20=Inputs!C22,6&lt;8))),1,0)+IF(AND(BO276&gt;0,OR(Inputs!C21&gt;Inputs!C22,AND(Inputs!C21=Inputs!C22,7&lt;8))),1,0)+IF(AND(CE276&gt;0,OR(Inputs!C23&gt;Inputs!C22,AND(Inputs!C23=Inputs!C22,9&lt;8))),1,0)))</f>
        <v>99</v>
      </c>
      <c r="CB276" s="3">
        <f>IF(Inputs!$B$27&lt;&gt;"Ready","PENDING INPUTS",IF(A276&gt;Inputs!$B$6,0,MIN(MAX(0,(BW276+BX276+BY276)-BZ276),MAX(0,C276-D276-(IF(O276&lt;CA276,K276+L276+M276-N276,0)+IF(W276&lt;CA276,S276+T276+U276-V276,0)+IF(AE276&lt;CA276,AA276+AB276+AC276-AD276,0)+IF(AM276&lt;CA276,AI276+AJ276+AK276-AL276,0)+IF(AU276&lt;CA276,AQ276+AR276+AS276-AT276,0)+IF(BC276&lt;CA276,AY276+AZ276+BA276-BB276,0)+IF(BK276&lt;CA276,BG276+BH276+BI276-BJ276,0)+IF(BS276&lt;CA276,BO276+BP276+BQ276-BR276,0)+IF(CA276&lt;CA276,BW276+BX276+BY276-BZ276,0)+IF(CI276&lt;CA276,CE276+CF276+CG276-CH276,0))))))</f>
        <v>0</v>
      </c>
      <c r="CC276" s="3">
        <f>IF(Inputs!$B$27&lt;&gt;"Ready","PENDING INPUTS",MIN((BW276+BX276+BY276),IF(D276&gt;C276,IF(D276=0,0,BZ276*C276/D276),BZ276+CB276)))</f>
        <v>0</v>
      </c>
      <c r="CD276" s="3">
        <f>IF(Inputs!$B$27&lt;&gt;"Ready","PENDING INPUTS",MAX(0,(BW276+BX276+BY276)-CC276))</f>
        <v>0</v>
      </c>
      <c r="CE276" s="3">
        <f>IF(Inputs!$B$27&lt;&gt;"Ready","PENDING INPUTS",CL275)</f>
        <v>0</v>
      </c>
      <c r="CF276" s="3">
        <f>IF(Inputs!$B$27&lt;&gt;"Ready","PENDING INPUTS",IF(A276&lt;=Inputs!$B$6,ROUND(CE276*Inputs!C23/12,2),0))</f>
        <v>0</v>
      </c>
      <c r="CG276" s="3">
        <f>IF(Inputs!$B$27&lt;&gt;"Ready","PENDING INPUTS",IF(AND(A276&lt;=Inputs!$B$6,CE276&gt;0),Inputs!G23,0))</f>
        <v>0</v>
      </c>
      <c r="CH276" s="3">
        <f>IF(Inputs!$B$27&lt;&gt;"Ready","PENDING INPUTS",IF(A276&gt;Inputs!$B$6,0,MIN((CE276+CF276+CG276),IF(Inputs!H23=1,Inputs!D23,MAX(Inputs!F23,ROUND(CE276*Inputs!E23+CF276+CG276,2))))))</f>
        <v>0</v>
      </c>
      <c r="CI276">
        <f>IF(Inputs!$B$27&lt;&gt;"Ready","PENDING INPUTS",IF(CE276&lt;=0,99,1+IF(AND(K276&gt;0,OR(Inputs!C14&gt;Inputs!C23,AND(Inputs!C14=Inputs!C23,0&lt;9))),1,0)+IF(AND(S276&gt;0,OR(Inputs!C15&gt;Inputs!C23,AND(Inputs!C15=Inputs!C23,1&lt;9))),1,0)+IF(AND(AA276&gt;0,OR(Inputs!C16&gt;Inputs!C23,AND(Inputs!C16=Inputs!C23,2&lt;9))),1,0)+IF(AND(AI276&gt;0,OR(Inputs!C17&gt;Inputs!C23,AND(Inputs!C17=Inputs!C23,3&lt;9))),1,0)+IF(AND(AQ276&gt;0,OR(Inputs!C18&gt;Inputs!C23,AND(Inputs!C18=Inputs!C23,4&lt;9))),1,0)+IF(AND(AY276&gt;0,OR(Inputs!C19&gt;Inputs!C23,AND(Inputs!C19=Inputs!C23,5&lt;9))),1,0)+IF(AND(BG276&gt;0,OR(Inputs!C20&gt;Inputs!C23,AND(Inputs!C20=Inputs!C23,6&lt;9))),1,0)+IF(AND(BO276&gt;0,OR(Inputs!C21&gt;Inputs!C23,AND(Inputs!C21=Inputs!C23,7&lt;9))),1,0)+IF(AND(BW276&gt;0,OR(Inputs!C22&gt;Inputs!C23,AND(Inputs!C22=Inputs!C23,8&lt;9))),1,0)))</f>
        <v>99</v>
      </c>
      <c r="CJ276" s="3">
        <f>IF(Inputs!$B$27&lt;&gt;"Ready","PENDING INPUTS",IF(A276&gt;Inputs!$B$6,0,MIN(MAX(0,(CE276+CF276+CG276)-CH276),MAX(0,C276-D276-(IF(O276&lt;CI276,K276+L276+M276-N276,0)+IF(W276&lt;CI276,S276+T276+U276-V276,0)+IF(AE276&lt;CI276,AA276+AB276+AC276-AD276,0)+IF(AM276&lt;CI276,AI276+AJ276+AK276-AL276,0)+IF(AU276&lt;CI276,AQ276+AR276+AS276-AT276,0)+IF(BC276&lt;CI276,AY276+AZ276+BA276-BB276,0)+IF(BK276&lt;CI276,BG276+BH276+BI276-BJ276,0)+IF(BS276&lt;CI276,BO276+BP276+BQ276-BR276,0)+IF(CA276&lt;CI276,BW276+BX276+BY276-BZ276,0)+IF(CI276&lt;CI276,CE276+CF276+CG276-CH276,0))))))</f>
        <v>0</v>
      </c>
      <c r="CK276" s="3">
        <f>IF(Inputs!$B$27&lt;&gt;"Ready","PENDING INPUTS",MIN((CE276+CF276+CG276),IF(D276&gt;C276,IF(D276=0,0,CH276*C276/D276),CH276+CJ276)))</f>
        <v>0</v>
      </c>
      <c r="CL276" s="3">
        <f>IF(Inputs!$B$27&lt;&gt;"Ready","PENDING INPUTS",MAX(0,(CE276+CF276+CG276)-CK276))</f>
        <v>0</v>
      </c>
    </row>
    <row r="277" spans="1:90" ht="27.95" customHeight="1" x14ac:dyDescent="0.25">
      <c r="A277">
        <v>273</v>
      </c>
      <c r="B277" s="13">
        <f>IF(Inputs!$B$27&lt;&gt;"Ready","PENDING INPUTS",EDATE(Inputs!$B$5,A277-1))</f>
        <v>54575</v>
      </c>
      <c r="C277" s="3">
        <f>IF(Inputs!$B$27&lt;&gt;"Ready","PENDING INPUTS",IF(A277&lt;=Inputs!$B$6,MAX(0,Inputs!$B$4+IF(A277=Inputs!$B$7,Inputs!$B$8,0)+IF(A277=Inputs!$B$9,Inputs!$B$10,0)),0))</f>
        <v>0</v>
      </c>
      <c r="D277" s="3">
        <f>IF(Inputs!$B$27&lt;&gt;"Ready","PENDING INPUTS",SUM(N277,V277,AD277,AL277,AT277,BB277,BJ277,BR277,BZ277,CH277))</f>
        <v>0</v>
      </c>
      <c r="E277" s="3">
        <f>IF(Inputs!$B$27&lt;&gt;"Ready","PENDING INPUTS",MAX(0,D277-C277))</f>
        <v>0</v>
      </c>
      <c r="F277" s="3">
        <f>IF(Inputs!$B$27&lt;&gt;"Ready","PENDING INPUTS",SUM(Q277,Y277,AG277,AO277,AW277,BE277,BM277,BU277,CC277,CK277))</f>
        <v>0</v>
      </c>
      <c r="G277" s="3">
        <f>IF(Inputs!$B$27&lt;&gt;"Ready","PENDING INPUTS",SUM(L277,T277,AB277,AJ277,AR277,AZ277,BH277,BP277,BX277,CF277))</f>
        <v>0</v>
      </c>
      <c r="H277" s="3">
        <f>IF(Inputs!$B$27&lt;&gt;"Ready","PENDING INPUTS",SUM(M277,U277,AC277,AK277,AS277,BA277,BI277,BQ277,BY277,CG277))</f>
        <v>0</v>
      </c>
      <c r="I277" s="3">
        <f>IF(Inputs!$B$27&lt;&gt;"Ready","PENDING INPUTS",SUM(R277,Z277,AH277,AP277,AX277,BF277,BN277,BV277,CD277,CL277))</f>
        <v>0</v>
      </c>
      <c r="J277" t="str">
        <f>IF(Inputs!$B$27&lt;&gt;"Ready","PENDING INPUTS",IF(A277&gt;Inputs!$B$6,"Beyond horizon",IF(E277&gt;0.005,"MINIMUM SHORTFALL",IF(I277&lt;0.005,"Paid off","In progress"))))</f>
        <v>Beyond horizon</v>
      </c>
      <c r="K277" s="3">
        <f>IF(Inputs!$B$27&lt;&gt;"Ready","PENDING INPUTS",R276)</f>
        <v>0</v>
      </c>
      <c r="L277" s="3">
        <f>IF(Inputs!$B$27&lt;&gt;"Ready","PENDING INPUTS",IF(A277&lt;=Inputs!$B$6,ROUND(K277*Inputs!C14/12,2),0))</f>
        <v>0</v>
      </c>
      <c r="M277" s="3">
        <f>IF(Inputs!$B$27&lt;&gt;"Ready","PENDING INPUTS",IF(AND(A277&lt;=Inputs!$B$6,K277&gt;0),Inputs!G14,0))</f>
        <v>0</v>
      </c>
      <c r="N277" s="3">
        <f>IF(Inputs!$B$27&lt;&gt;"Ready","PENDING INPUTS",IF(A277&gt;Inputs!$B$6,0,MIN((K277+L277+M277),IF(Inputs!H14=1,Inputs!D14,MAX(Inputs!F14,ROUND(K277*Inputs!E14+L277+M277,2))))))</f>
        <v>0</v>
      </c>
      <c r="O277">
        <f>IF(Inputs!$B$27&lt;&gt;"Ready","PENDING INPUTS",IF(K277&lt;=0,99,1+IF(AND(S277&gt;0,OR(Inputs!C15&gt;Inputs!C14,AND(Inputs!C15=Inputs!C14,1&lt;0))),1,0)+IF(AND(AA277&gt;0,OR(Inputs!C16&gt;Inputs!C14,AND(Inputs!C16=Inputs!C14,2&lt;0))),1,0)+IF(AND(AI277&gt;0,OR(Inputs!C17&gt;Inputs!C14,AND(Inputs!C17=Inputs!C14,3&lt;0))),1,0)+IF(AND(AQ277&gt;0,OR(Inputs!C18&gt;Inputs!C14,AND(Inputs!C18=Inputs!C14,4&lt;0))),1,0)+IF(AND(AY277&gt;0,OR(Inputs!C19&gt;Inputs!C14,AND(Inputs!C19=Inputs!C14,5&lt;0))),1,0)+IF(AND(BG277&gt;0,OR(Inputs!C20&gt;Inputs!C14,AND(Inputs!C20=Inputs!C14,6&lt;0))),1,0)+IF(AND(BO277&gt;0,OR(Inputs!C21&gt;Inputs!C14,AND(Inputs!C21=Inputs!C14,7&lt;0))),1,0)+IF(AND(BW277&gt;0,OR(Inputs!C22&gt;Inputs!C14,AND(Inputs!C22=Inputs!C14,8&lt;0))),1,0)+IF(AND(CE277&gt;0,OR(Inputs!C23&gt;Inputs!C14,AND(Inputs!C23=Inputs!C14,9&lt;0))),1,0)))</f>
        <v>99</v>
      </c>
      <c r="P277" s="3">
        <f>IF(Inputs!$B$27&lt;&gt;"Ready","PENDING INPUTS",IF(A277&gt;Inputs!$B$6,0,MIN(MAX(0,(K277+L277+M277)-N277),MAX(0,C277-D277-(IF(O277&lt;O277,K277+L277+M277-N277,0)+IF(W277&lt;O277,S277+T277+U277-V277,0)+IF(AE277&lt;O277,AA277+AB277+AC277-AD277,0)+IF(AM277&lt;O277,AI277+AJ277+AK277-AL277,0)+IF(AU277&lt;O277,AQ277+AR277+AS277-AT277,0)+IF(BC277&lt;O277,AY277+AZ277+BA277-BB277,0)+IF(BK277&lt;O277,BG277+BH277+BI277-BJ277,0)+IF(BS277&lt;O277,BO277+BP277+BQ277-BR277,0)+IF(CA277&lt;O277,BW277+BX277+BY277-BZ277,0)+IF(CI277&lt;O277,CE277+CF277+CG277-CH277,0))))))</f>
        <v>0</v>
      </c>
      <c r="Q277" s="3">
        <f>IF(Inputs!$B$27&lt;&gt;"Ready","PENDING INPUTS",MIN((K277+L277+M277),IF(D277&gt;C277,IF(D277=0,0,N277*C277/D277),N277+P277)))</f>
        <v>0</v>
      </c>
      <c r="R277" s="3">
        <f>IF(Inputs!$B$27&lt;&gt;"Ready","PENDING INPUTS",MAX(0,(K277+L277+M277)-Q277))</f>
        <v>0</v>
      </c>
      <c r="S277" s="3">
        <f>IF(Inputs!$B$27&lt;&gt;"Ready","PENDING INPUTS",Z276)</f>
        <v>0</v>
      </c>
      <c r="T277" s="3">
        <f>IF(Inputs!$B$27&lt;&gt;"Ready","PENDING INPUTS",IF(A277&lt;=Inputs!$B$6,ROUND(S277*Inputs!C15/12,2),0))</f>
        <v>0</v>
      </c>
      <c r="U277" s="3">
        <f>IF(Inputs!$B$27&lt;&gt;"Ready","PENDING INPUTS",IF(AND(A277&lt;=Inputs!$B$6,S277&gt;0),Inputs!G15,0))</f>
        <v>0</v>
      </c>
      <c r="V277" s="3">
        <f>IF(Inputs!$B$27&lt;&gt;"Ready","PENDING INPUTS",IF(A277&gt;Inputs!$B$6,0,MIN((S277+T277+U277),IF(Inputs!H15=1,Inputs!D15,MAX(Inputs!F15,ROUND(S277*Inputs!E15+T277+U277,2))))))</f>
        <v>0</v>
      </c>
      <c r="W277">
        <f>IF(Inputs!$B$27&lt;&gt;"Ready","PENDING INPUTS",IF(S277&lt;=0,99,1+IF(AND(K277&gt;0,OR(Inputs!C14&gt;Inputs!C15,AND(Inputs!C14=Inputs!C15,0&lt;1))),1,0)+IF(AND(AA277&gt;0,OR(Inputs!C16&gt;Inputs!C15,AND(Inputs!C16=Inputs!C15,2&lt;1))),1,0)+IF(AND(AI277&gt;0,OR(Inputs!C17&gt;Inputs!C15,AND(Inputs!C17=Inputs!C15,3&lt;1))),1,0)+IF(AND(AQ277&gt;0,OR(Inputs!C18&gt;Inputs!C15,AND(Inputs!C18=Inputs!C15,4&lt;1))),1,0)+IF(AND(AY277&gt;0,OR(Inputs!C19&gt;Inputs!C15,AND(Inputs!C19=Inputs!C15,5&lt;1))),1,0)+IF(AND(BG277&gt;0,OR(Inputs!C20&gt;Inputs!C15,AND(Inputs!C20=Inputs!C15,6&lt;1))),1,0)+IF(AND(BO277&gt;0,OR(Inputs!C21&gt;Inputs!C15,AND(Inputs!C21=Inputs!C15,7&lt;1))),1,0)+IF(AND(BW277&gt;0,OR(Inputs!C22&gt;Inputs!C15,AND(Inputs!C22=Inputs!C15,8&lt;1))),1,0)+IF(AND(CE277&gt;0,OR(Inputs!C23&gt;Inputs!C15,AND(Inputs!C23=Inputs!C15,9&lt;1))),1,0)))</f>
        <v>99</v>
      </c>
      <c r="X277" s="3">
        <f>IF(Inputs!$B$27&lt;&gt;"Ready","PENDING INPUTS",IF(A277&gt;Inputs!$B$6,0,MIN(MAX(0,(S277+T277+U277)-V277),MAX(0,C277-D277-(IF(O277&lt;W277,K277+L277+M277-N277,0)+IF(W277&lt;W277,S277+T277+U277-V277,0)+IF(AE277&lt;W277,AA277+AB277+AC277-AD277,0)+IF(AM277&lt;W277,AI277+AJ277+AK277-AL277,0)+IF(AU277&lt;W277,AQ277+AR277+AS277-AT277,0)+IF(BC277&lt;W277,AY277+AZ277+BA277-BB277,0)+IF(BK277&lt;W277,BG277+BH277+BI277-BJ277,0)+IF(BS277&lt;W277,BO277+BP277+BQ277-BR277,0)+IF(CA277&lt;W277,BW277+BX277+BY277-BZ277,0)+IF(CI277&lt;W277,CE277+CF277+CG277-CH277,0))))))</f>
        <v>0</v>
      </c>
      <c r="Y277" s="3">
        <f>IF(Inputs!$B$27&lt;&gt;"Ready","PENDING INPUTS",MIN((S277+T277+U277),IF(D277&gt;C277,IF(D277=0,0,V277*C277/D277),V277+X277)))</f>
        <v>0</v>
      </c>
      <c r="Z277" s="3">
        <f>IF(Inputs!$B$27&lt;&gt;"Ready","PENDING INPUTS",MAX(0,(S277+T277+U277)-Y277))</f>
        <v>0</v>
      </c>
      <c r="AA277" s="3">
        <f>IF(Inputs!$B$27&lt;&gt;"Ready","PENDING INPUTS",AH276)</f>
        <v>0</v>
      </c>
      <c r="AB277" s="3">
        <f>IF(Inputs!$B$27&lt;&gt;"Ready","PENDING INPUTS",IF(A277&lt;=Inputs!$B$6,ROUND(AA277*Inputs!C16/12,2),0))</f>
        <v>0</v>
      </c>
      <c r="AC277" s="3">
        <f>IF(Inputs!$B$27&lt;&gt;"Ready","PENDING INPUTS",IF(AND(A277&lt;=Inputs!$B$6,AA277&gt;0),Inputs!G16,0))</f>
        <v>0</v>
      </c>
      <c r="AD277" s="3">
        <f>IF(Inputs!$B$27&lt;&gt;"Ready","PENDING INPUTS",IF(A277&gt;Inputs!$B$6,0,MIN((AA277+AB277+AC277),IF(Inputs!H16=1,Inputs!D16,MAX(Inputs!F16,ROUND(AA277*Inputs!E16+AB277+AC277,2))))))</f>
        <v>0</v>
      </c>
      <c r="AE277">
        <f>IF(Inputs!$B$27&lt;&gt;"Ready","PENDING INPUTS",IF(AA277&lt;=0,99,1+IF(AND(K277&gt;0,OR(Inputs!C14&gt;Inputs!C16,AND(Inputs!C14=Inputs!C16,0&lt;2))),1,0)+IF(AND(S277&gt;0,OR(Inputs!C15&gt;Inputs!C16,AND(Inputs!C15=Inputs!C16,1&lt;2))),1,0)+IF(AND(AI277&gt;0,OR(Inputs!C17&gt;Inputs!C16,AND(Inputs!C17=Inputs!C16,3&lt;2))),1,0)+IF(AND(AQ277&gt;0,OR(Inputs!C18&gt;Inputs!C16,AND(Inputs!C18=Inputs!C16,4&lt;2))),1,0)+IF(AND(AY277&gt;0,OR(Inputs!C19&gt;Inputs!C16,AND(Inputs!C19=Inputs!C16,5&lt;2))),1,0)+IF(AND(BG277&gt;0,OR(Inputs!C20&gt;Inputs!C16,AND(Inputs!C20=Inputs!C16,6&lt;2))),1,0)+IF(AND(BO277&gt;0,OR(Inputs!C21&gt;Inputs!C16,AND(Inputs!C21=Inputs!C16,7&lt;2))),1,0)+IF(AND(BW277&gt;0,OR(Inputs!C22&gt;Inputs!C16,AND(Inputs!C22=Inputs!C16,8&lt;2))),1,0)+IF(AND(CE277&gt;0,OR(Inputs!C23&gt;Inputs!C16,AND(Inputs!C23=Inputs!C16,9&lt;2))),1,0)))</f>
        <v>99</v>
      </c>
      <c r="AF277" s="3">
        <f>IF(Inputs!$B$27&lt;&gt;"Ready","PENDING INPUTS",IF(A277&gt;Inputs!$B$6,0,MIN(MAX(0,(AA277+AB277+AC277)-AD277),MAX(0,C277-D277-(IF(O277&lt;AE277,K277+L277+M277-N277,0)+IF(W277&lt;AE277,S277+T277+U277-V277,0)+IF(AE277&lt;AE277,AA277+AB277+AC277-AD277,0)+IF(AM277&lt;AE277,AI277+AJ277+AK277-AL277,0)+IF(AU277&lt;AE277,AQ277+AR277+AS277-AT277,0)+IF(BC277&lt;AE277,AY277+AZ277+BA277-BB277,0)+IF(BK277&lt;AE277,BG277+BH277+BI277-BJ277,0)+IF(BS277&lt;AE277,BO277+BP277+BQ277-BR277,0)+IF(CA277&lt;AE277,BW277+BX277+BY277-BZ277,0)+IF(CI277&lt;AE277,CE277+CF277+CG277-CH277,0))))))</f>
        <v>0</v>
      </c>
      <c r="AG277" s="3">
        <f>IF(Inputs!$B$27&lt;&gt;"Ready","PENDING INPUTS",MIN((AA277+AB277+AC277),IF(D277&gt;C277,IF(D277=0,0,AD277*C277/D277),AD277+AF277)))</f>
        <v>0</v>
      </c>
      <c r="AH277" s="3">
        <f>IF(Inputs!$B$27&lt;&gt;"Ready","PENDING INPUTS",MAX(0,(AA277+AB277+AC277)-AG277))</f>
        <v>0</v>
      </c>
      <c r="AI277" s="3">
        <f>IF(Inputs!$B$27&lt;&gt;"Ready","PENDING INPUTS",AP276)</f>
        <v>0</v>
      </c>
      <c r="AJ277" s="3">
        <f>IF(Inputs!$B$27&lt;&gt;"Ready","PENDING INPUTS",IF(A277&lt;=Inputs!$B$6,ROUND(AI277*Inputs!C17/12,2),0))</f>
        <v>0</v>
      </c>
      <c r="AK277" s="3">
        <f>IF(Inputs!$B$27&lt;&gt;"Ready","PENDING INPUTS",IF(AND(A277&lt;=Inputs!$B$6,AI277&gt;0),Inputs!G17,0))</f>
        <v>0</v>
      </c>
      <c r="AL277" s="3">
        <f>IF(Inputs!$B$27&lt;&gt;"Ready","PENDING INPUTS",IF(A277&gt;Inputs!$B$6,0,MIN((AI277+AJ277+AK277),IF(Inputs!H17=1,Inputs!D17,MAX(Inputs!F17,ROUND(AI277*Inputs!E17+AJ277+AK277,2))))))</f>
        <v>0</v>
      </c>
      <c r="AM277">
        <f>IF(Inputs!$B$27&lt;&gt;"Ready","PENDING INPUTS",IF(AI277&lt;=0,99,1+IF(AND(K277&gt;0,OR(Inputs!C14&gt;Inputs!C17,AND(Inputs!C14=Inputs!C17,0&lt;3))),1,0)+IF(AND(S277&gt;0,OR(Inputs!C15&gt;Inputs!C17,AND(Inputs!C15=Inputs!C17,1&lt;3))),1,0)+IF(AND(AA277&gt;0,OR(Inputs!C16&gt;Inputs!C17,AND(Inputs!C16=Inputs!C17,2&lt;3))),1,0)+IF(AND(AQ277&gt;0,OR(Inputs!C18&gt;Inputs!C17,AND(Inputs!C18=Inputs!C17,4&lt;3))),1,0)+IF(AND(AY277&gt;0,OR(Inputs!C19&gt;Inputs!C17,AND(Inputs!C19=Inputs!C17,5&lt;3))),1,0)+IF(AND(BG277&gt;0,OR(Inputs!C20&gt;Inputs!C17,AND(Inputs!C20=Inputs!C17,6&lt;3))),1,0)+IF(AND(BO277&gt;0,OR(Inputs!C21&gt;Inputs!C17,AND(Inputs!C21=Inputs!C17,7&lt;3))),1,0)+IF(AND(BW277&gt;0,OR(Inputs!C22&gt;Inputs!C17,AND(Inputs!C22=Inputs!C17,8&lt;3))),1,0)+IF(AND(CE277&gt;0,OR(Inputs!C23&gt;Inputs!C17,AND(Inputs!C23=Inputs!C17,9&lt;3))),1,0)))</f>
        <v>99</v>
      </c>
      <c r="AN277" s="3">
        <f>IF(Inputs!$B$27&lt;&gt;"Ready","PENDING INPUTS",IF(A277&gt;Inputs!$B$6,0,MIN(MAX(0,(AI277+AJ277+AK277)-AL277),MAX(0,C277-D277-(IF(O277&lt;AM277,K277+L277+M277-N277,0)+IF(W277&lt;AM277,S277+T277+U277-V277,0)+IF(AE277&lt;AM277,AA277+AB277+AC277-AD277,0)+IF(AM277&lt;AM277,AI277+AJ277+AK277-AL277,0)+IF(AU277&lt;AM277,AQ277+AR277+AS277-AT277,0)+IF(BC277&lt;AM277,AY277+AZ277+BA277-BB277,0)+IF(BK277&lt;AM277,BG277+BH277+BI277-BJ277,0)+IF(BS277&lt;AM277,BO277+BP277+BQ277-BR277,0)+IF(CA277&lt;AM277,BW277+BX277+BY277-BZ277,0)+IF(CI277&lt;AM277,CE277+CF277+CG277-CH277,0))))))</f>
        <v>0</v>
      </c>
      <c r="AO277" s="3">
        <f>IF(Inputs!$B$27&lt;&gt;"Ready","PENDING INPUTS",MIN((AI277+AJ277+AK277),IF(D277&gt;C277,IF(D277=0,0,AL277*C277/D277),AL277+AN277)))</f>
        <v>0</v>
      </c>
      <c r="AP277" s="3">
        <f>IF(Inputs!$B$27&lt;&gt;"Ready","PENDING INPUTS",MAX(0,(AI277+AJ277+AK277)-AO277))</f>
        <v>0</v>
      </c>
      <c r="AQ277" s="3">
        <f>IF(Inputs!$B$27&lt;&gt;"Ready","PENDING INPUTS",AX276)</f>
        <v>0</v>
      </c>
      <c r="AR277" s="3">
        <f>IF(Inputs!$B$27&lt;&gt;"Ready","PENDING INPUTS",IF(A277&lt;=Inputs!$B$6,ROUND(AQ277*Inputs!C18/12,2),0))</f>
        <v>0</v>
      </c>
      <c r="AS277" s="3">
        <f>IF(Inputs!$B$27&lt;&gt;"Ready","PENDING INPUTS",IF(AND(A277&lt;=Inputs!$B$6,AQ277&gt;0),Inputs!G18,0))</f>
        <v>0</v>
      </c>
      <c r="AT277" s="3">
        <f>IF(Inputs!$B$27&lt;&gt;"Ready","PENDING INPUTS",IF(A277&gt;Inputs!$B$6,0,MIN((AQ277+AR277+AS277),IF(Inputs!H18=1,Inputs!D18,MAX(Inputs!F18,ROUND(AQ277*Inputs!E18+AR277+AS277,2))))))</f>
        <v>0</v>
      </c>
      <c r="AU277">
        <f>IF(Inputs!$B$27&lt;&gt;"Ready","PENDING INPUTS",IF(AQ277&lt;=0,99,1+IF(AND(K277&gt;0,OR(Inputs!C14&gt;Inputs!C18,AND(Inputs!C14=Inputs!C18,0&lt;4))),1,0)+IF(AND(S277&gt;0,OR(Inputs!C15&gt;Inputs!C18,AND(Inputs!C15=Inputs!C18,1&lt;4))),1,0)+IF(AND(AA277&gt;0,OR(Inputs!C16&gt;Inputs!C18,AND(Inputs!C16=Inputs!C18,2&lt;4))),1,0)+IF(AND(AI277&gt;0,OR(Inputs!C17&gt;Inputs!C18,AND(Inputs!C17=Inputs!C18,3&lt;4))),1,0)+IF(AND(AY277&gt;0,OR(Inputs!C19&gt;Inputs!C18,AND(Inputs!C19=Inputs!C18,5&lt;4))),1,0)+IF(AND(BG277&gt;0,OR(Inputs!C20&gt;Inputs!C18,AND(Inputs!C20=Inputs!C18,6&lt;4))),1,0)+IF(AND(BO277&gt;0,OR(Inputs!C21&gt;Inputs!C18,AND(Inputs!C21=Inputs!C18,7&lt;4))),1,0)+IF(AND(BW277&gt;0,OR(Inputs!C22&gt;Inputs!C18,AND(Inputs!C22=Inputs!C18,8&lt;4))),1,0)+IF(AND(CE277&gt;0,OR(Inputs!C23&gt;Inputs!C18,AND(Inputs!C23=Inputs!C18,9&lt;4))),1,0)))</f>
        <v>99</v>
      </c>
      <c r="AV277" s="3">
        <f>IF(Inputs!$B$27&lt;&gt;"Ready","PENDING INPUTS",IF(A277&gt;Inputs!$B$6,0,MIN(MAX(0,(AQ277+AR277+AS277)-AT277),MAX(0,C277-D277-(IF(O277&lt;AU277,K277+L277+M277-N277,0)+IF(W277&lt;AU277,S277+T277+U277-V277,0)+IF(AE277&lt;AU277,AA277+AB277+AC277-AD277,0)+IF(AM277&lt;AU277,AI277+AJ277+AK277-AL277,0)+IF(AU277&lt;AU277,AQ277+AR277+AS277-AT277,0)+IF(BC277&lt;AU277,AY277+AZ277+BA277-BB277,0)+IF(BK277&lt;AU277,BG277+BH277+BI277-BJ277,0)+IF(BS277&lt;AU277,BO277+BP277+BQ277-BR277,0)+IF(CA277&lt;AU277,BW277+BX277+BY277-BZ277,0)+IF(CI277&lt;AU277,CE277+CF277+CG277-CH277,0))))))</f>
        <v>0</v>
      </c>
      <c r="AW277" s="3">
        <f>IF(Inputs!$B$27&lt;&gt;"Ready","PENDING INPUTS",MIN((AQ277+AR277+AS277),IF(D277&gt;C277,IF(D277=0,0,AT277*C277/D277),AT277+AV277)))</f>
        <v>0</v>
      </c>
      <c r="AX277" s="3">
        <f>IF(Inputs!$B$27&lt;&gt;"Ready","PENDING INPUTS",MAX(0,(AQ277+AR277+AS277)-AW277))</f>
        <v>0</v>
      </c>
      <c r="AY277" s="3">
        <f>IF(Inputs!$B$27&lt;&gt;"Ready","PENDING INPUTS",BF276)</f>
        <v>0</v>
      </c>
      <c r="AZ277" s="3">
        <f>IF(Inputs!$B$27&lt;&gt;"Ready","PENDING INPUTS",IF(A277&lt;=Inputs!$B$6,ROUND(AY277*Inputs!C19/12,2),0))</f>
        <v>0</v>
      </c>
      <c r="BA277" s="3">
        <f>IF(Inputs!$B$27&lt;&gt;"Ready","PENDING INPUTS",IF(AND(A277&lt;=Inputs!$B$6,AY277&gt;0),Inputs!G19,0))</f>
        <v>0</v>
      </c>
      <c r="BB277" s="3">
        <f>IF(Inputs!$B$27&lt;&gt;"Ready","PENDING INPUTS",IF(A277&gt;Inputs!$B$6,0,MIN((AY277+AZ277+BA277),IF(Inputs!H19=1,Inputs!D19,MAX(Inputs!F19,ROUND(AY277*Inputs!E19+AZ277+BA277,2))))))</f>
        <v>0</v>
      </c>
      <c r="BC277">
        <f>IF(Inputs!$B$27&lt;&gt;"Ready","PENDING INPUTS",IF(AY277&lt;=0,99,1+IF(AND(K277&gt;0,OR(Inputs!C14&gt;Inputs!C19,AND(Inputs!C14=Inputs!C19,0&lt;5))),1,0)+IF(AND(S277&gt;0,OR(Inputs!C15&gt;Inputs!C19,AND(Inputs!C15=Inputs!C19,1&lt;5))),1,0)+IF(AND(AA277&gt;0,OR(Inputs!C16&gt;Inputs!C19,AND(Inputs!C16=Inputs!C19,2&lt;5))),1,0)+IF(AND(AI277&gt;0,OR(Inputs!C17&gt;Inputs!C19,AND(Inputs!C17=Inputs!C19,3&lt;5))),1,0)+IF(AND(AQ277&gt;0,OR(Inputs!C18&gt;Inputs!C19,AND(Inputs!C18=Inputs!C19,4&lt;5))),1,0)+IF(AND(BG277&gt;0,OR(Inputs!C20&gt;Inputs!C19,AND(Inputs!C20=Inputs!C19,6&lt;5))),1,0)+IF(AND(BO277&gt;0,OR(Inputs!C21&gt;Inputs!C19,AND(Inputs!C21=Inputs!C19,7&lt;5))),1,0)+IF(AND(BW277&gt;0,OR(Inputs!C22&gt;Inputs!C19,AND(Inputs!C22=Inputs!C19,8&lt;5))),1,0)+IF(AND(CE277&gt;0,OR(Inputs!C23&gt;Inputs!C19,AND(Inputs!C23=Inputs!C19,9&lt;5))),1,0)))</f>
        <v>99</v>
      </c>
      <c r="BD277" s="3">
        <f>IF(Inputs!$B$27&lt;&gt;"Ready","PENDING INPUTS",IF(A277&gt;Inputs!$B$6,0,MIN(MAX(0,(AY277+AZ277+BA277)-BB277),MAX(0,C277-D277-(IF(O277&lt;BC277,K277+L277+M277-N277,0)+IF(W277&lt;BC277,S277+T277+U277-V277,0)+IF(AE277&lt;BC277,AA277+AB277+AC277-AD277,0)+IF(AM277&lt;BC277,AI277+AJ277+AK277-AL277,0)+IF(AU277&lt;BC277,AQ277+AR277+AS277-AT277,0)+IF(BC277&lt;BC277,AY277+AZ277+BA277-BB277,0)+IF(BK277&lt;BC277,BG277+BH277+BI277-BJ277,0)+IF(BS277&lt;BC277,BO277+BP277+BQ277-BR277,0)+IF(CA277&lt;BC277,BW277+BX277+BY277-BZ277,0)+IF(CI277&lt;BC277,CE277+CF277+CG277-CH277,0))))))</f>
        <v>0</v>
      </c>
      <c r="BE277" s="3">
        <f>IF(Inputs!$B$27&lt;&gt;"Ready","PENDING INPUTS",MIN((AY277+AZ277+BA277),IF(D277&gt;C277,IF(D277=0,0,BB277*C277/D277),BB277+BD277)))</f>
        <v>0</v>
      </c>
      <c r="BF277" s="3">
        <f>IF(Inputs!$B$27&lt;&gt;"Ready","PENDING INPUTS",MAX(0,(AY277+AZ277+BA277)-BE277))</f>
        <v>0</v>
      </c>
      <c r="BG277" s="3">
        <f>IF(Inputs!$B$27&lt;&gt;"Ready","PENDING INPUTS",BN276)</f>
        <v>0</v>
      </c>
      <c r="BH277" s="3">
        <f>IF(Inputs!$B$27&lt;&gt;"Ready","PENDING INPUTS",IF(A277&lt;=Inputs!$B$6,ROUND(BG277*Inputs!C20/12,2),0))</f>
        <v>0</v>
      </c>
      <c r="BI277" s="3">
        <f>IF(Inputs!$B$27&lt;&gt;"Ready","PENDING INPUTS",IF(AND(A277&lt;=Inputs!$B$6,BG277&gt;0),Inputs!G20,0))</f>
        <v>0</v>
      </c>
      <c r="BJ277" s="3">
        <f>IF(Inputs!$B$27&lt;&gt;"Ready","PENDING INPUTS",IF(A277&gt;Inputs!$B$6,0,MIN((BG277+BH277+BI277),IF(Inputs!H20=1,Inputs!D20,MAX(Inputs!F20,ROUND(BG277*Inputs!E20+BH277+BI277,2))))))</f>
        <v>0</v>
      </c>
      <c r="BK277">
        <f>IF(Inputs!$B$27&lt;&gt;"Ready","PENDING INPUTS",IF(BG277&lt;=0,99,1+IF(AND(K277&gt;0,OR(Inputs!C14&gt;Inputs!C20,AND(Inputs!C14=Inputs!C20,0&lt;6))),1,0)+IF(AND(S277&gt;0,OR(Inputs!C15&gt;Inputs!C20,AND(Inputs!C15=Inputs!C20,1&lt;6))),1,0)+IF(AND(AA277&gt;0,OR(Inputs!C16&gt;Inputs!C20,AND(Inputs!C16=Inputs!C20,2&lt;6))),1,0)+IF(AND(AI277&gt;0,OR(Inputs!C17&gt;Inputs!C20,AND(Inputs!C17=Inputs!C20,3&lt;6))),1,0)+IF(AND(AQ277&gt;0,OR(Inputs!C18&gt;Inputs!C20,AND(Inputs!C18=Inputs!C20,4&lt;6))),1,0)+IF(AND(AY277&gt;0,OR(Inputs!C19&gt;Inputs!C20,AND(Inputs!C19=Inputs!C20,5&lt;6))),1,0)+IF(AND(BO277&gt;0,OR(Inputs!C21&gt;Inputs!C20,AND(Inputs!C21=Inputs!C20,7&lt;6))),1,0)+IF(AND(BW277&gt;0,OR(Inputs!C22&gt;Inputs!C20,AND(Inputs!C22=Inputs!C20,8&lt;6))),1,0)+IF(AND(CE277&gt;0,OR(Inputs!C23&gt;Inputs!C20,AND(Inputs!C23=Inputs!C20,9&lt;6))),1,0)))</f>
        <v>99</v>
      </c>
      <c r="BL277" s="3">
        <f>IF(Inputs!$B$27&lt;&gt;"Ready","PENDING INPUTS",IF(A277&gt;Inputs!$B$6,0,MIN(MAX(0,(BG277+BH277+BI277)-BJ277),MAX(0,C277-D277-(IF(O277&lt;BK277,K277+L277+M277-N277,0)+IF(W277&lt;BK277,S277+T277+U277-V277,0)+IF(AE277&lt;BK277,AA277+AB277+AC277-AD277,0)+IF(AM277&lt;BK277,AI277+AJ277+AK277-AL277,0)+IF(AU277&lt;BK277,AQ277+AR277+AS277-AT277,0)+IF(BC277&lt;BK277,AY277+AZ277+BA277-BB277,0)+IF(BK277&lt;BK277,BG277+BH277+BI277-BJ277,0)+IF(BS277&lt;BK277,BO277+BP277+BQ277-BR277,0)+IF(CA277&lt;BK277,BW277+BX277+BY277-BZ277,0)+IF(CI277&lt;BK277,CE277+CF277+CG277-CH277,0))))))</f>
        <v>0</v>
      </c>
      <c r="BM277" s="3">
        <f>IF(Inputs!$B$27&lt;&gt;"Ready","PENDING INPUTS",MIN((BG277+BH277+BI277),IF(D277&gt;C277,IF(D277=0,0,BJ277*C277/D277),BJ277+BL277)))</f>
        <v>0</v>
      </c>
      <c r="BN277" s="3">
        <f>IF(Inputs!$B$27&lt;&gt;"Ready","PENDING INPUTS",MAX(0,(BG277+BH277+BI277)-BM277))</f>
        <v>0</v>
      </c>
      <c r="BO277" s="3">
        <f>IF(Inputs!$B$27&lt;&gt;"Ready","PENDING INPUTS",BV276)</f>
        <v>0</v>
      </c>
      <c r="BP277" s="3">
        <f>IF(Inputs!$B$27&lt;&gt;"Ready","PENDING INPUTS",IF(A277&lt;=Inputs!$B$6,ROUND(BO277*Inputs!C21/12,2),0))</f>
        <v>0</v>
      </c>
      <c r="BQ277" s="3">
        <f>IF(Inputs!$B$27&lt;&gt;"Ready","PENDING INPUTS",IF(AND(A277&lt;=Inputs!$B$6,BO277&gt;0),Inputs!G21,0))</f>
        <v>0</v>
      </c>
      <c r="BR277" s="3">
        <f>IF(Inputs!$B$27&lt;&gt;"Ready","PENDING INPUTS",IF(A277&gt;Inputs!$B$6,0,MIN((BO277+BP277+BQ277),IF(Inputs!H21=1,Inputs!D21,MAX(Inputs!F21,ROUND(BO277*Inputs!E21+BP277+BQ277,2))))))</f>
        <v>0</v>
      </c>
      <c r="BS277">
        <f>IF(Inputs!$B$27&lt;&gt;"Ready","PENDING INPUTS",IF(BO277&lt;=0,99,1+IF(AND(K277&gt;0,OR(Inputs!C14&gt;Inputs!C21,AND(Inputs!C14=Inputs!C21,0&lt;7))),1,0)+IF(AND(S277&gt;0,OR(Inputs!C15&gt;Inputs!C21,AND(Inputs!C15=Inputs!C21,1&lt;7))),1,0)+IF(AND(AA277&gt;0,OR(Inputs!C16&gt;Inputs!C21,AND(Inputs!C16=Inputs!C21,2&lt;7))),1,0)+IF(AND(AI277&gt;0,OR(Inputs!C17&gt;Inputs!C21,AND(Inputs!C17=Inputs!C21,3&lt;7))),1,0)+IF(AND(AQ277&gt;0,OR(Inputs!C18&gt;Inputs!C21,AND(Inputs!C18=Inputs!C21,4&lt;7))),1,0)+IF(AND(AY277&gt;0,OR(Inputs!C19&gt;Inputs!C21,AND(Inputs!C19=Inputs!C21,5&lt;7))),1,0)+IF(AND(BG277&gt;0,OR(Inputs!C20&gt;Inputs!C21,AND(Inputs!C20=Inputs!C21,6&lt;7))),1,0)+IF(AND(BW277&gt;0,OR(Inputs!C22&gt;Inputs!C21,AND(Inputs!C22=Inputs!C21,8&lt;7))),1,0)+IF(AND(CE277&gt;0,OR(Inputs!C23&gt;Inputs!C21,AND(Inputs!C23=Inputs!C21,9&lt;7))),1,0)))</f>
        <v>99</v>
      </c>
      <c r="BT277" s="3">
        <f>IF(Inputs!$B$27&lt;&gt;"Ready","PENDING INPUTS",IF(A277&gt;Inputs!$B$6,0,MIN(MAX(0,(BO277+BP277+BQ277)-BR277),MAX(0,C277-D277-(IF(O277&lt;BS277,K277+L277+M277-N277,0)+IF(W277&lt;BS277,S277+T277+U277-V277,0)+IF(AE277&lt;BS277,AA277+AB277+AC277-AD277,0)+IF(AM277&lt;BS277,AI277+AJ277+AK277-AL277,0)+IF(AU277&lt;BS277,AQ277+AR277+AS277-AT277,0)+IF(BC277&lt;BS277,AY277+AZ277+BA277-BB277,0)+IF(BK277&lt;BS277,BG277+BH277+BI277-BJ277,0)+IF(BS277&lt;BS277,BO277+BP277+BQ277-BR277,0)+IF(CA277&lt;BS277,BW277+BX277+BY277-BZ277,0)+IF(CI277&lt;BS277,CE277+CF277+CG277-CH277,0))))))</f>
        <v>0</v>
      </c>
      <c r="BU277" s="3">
        <f>IF(Inputs!$B$27&lt;&gt;"Ready","PENDING INPUTS",MIN((BO277+BP277+BQ277),IF(D277&gt;C277,IF(D277=0,0,BR277*C277/D277),BR277+BT277)))</f>
        <v>0</v>
      </c>
      <c r="BV277" s="3">
        <f>IF(Inputs!$B$27&lt;&gt;"Ready","PENDING INPUTS",MAX(0,(BO277+BP277+BQ277)-BU277))</f>
        <v>0</v>
      </c>
      <c r="BW277" s="3">
        <f>IF(Inputs!$B$27&lt;&gt;"Ready","PENDING INPUTS",CD276)</f>
        <v>0</v>
      </c>
      <c r="BX277" s="3">
        <f>IF(Inputs!$B$27&lt;&gt;"Ready","PENDING INPUTS",IF(A277&lt;=Inputs!$B$6,ROUND(BW277*Inputs!C22/12,2),0))</f>
        <v>0</v>
      </c>
      <c r="BY277" s="3">
        <f>IF(Inputs!$B$27&lt;&gt;"Ready","PENDING INPUTS",IF(AND(A277&lt;=Inputs!$B$6,BW277&gt;0),Inputs!G22,0))</f>
        <v>0</v>
      </c>
      <c r="BZ277" s="3">
        <f>IF(Inputs!$B$27&lt;&gt;"Ready","PENDING INPUTS",IF(A277&gt;Inputs!$B$6,0,MIN((BW277+BX277+BY277),IF(Inputs!H22=1,Inputs!D22,MAX(Inputs!F22,ROUND(BW277*Inputs!E22+BX277+BY277,2))))))</f>
        <v>0</v>
      </c>
      <c r="CA277">
        <f>IF(Inputs!$B$27&lt;&gt;"Ready","PENDING INPUTS",IF(BW277&lt;=0,99,1+IF(AND(K277&gt;0,OR(Inputs!C14&gt;Inputs!C22,AND(Inputs!C14=Inputs!C22,0&lt;8))),1,0)+IF(AND(S277&gt;0,OR(Inputs!C15&gt;Inputs!C22,AND(Inputs!C15=Inputs!C22,1&lt;8))),1,0)+IF(AND(AA277&gt;0,OR(Inputs!C16&gt;Inputs!C22,AND(Inputs!C16=Inputs!C22,2&lt;8))),1,0)+IF(AND(AI277&gt;0,OR(Inputs!C17&gt;Inputs!C22,AND(Inputs!C17=Inputs!C22,3&lt;8))),1,0)+IF(AND(AQ277&gt;0,OR(Inputs!C18&gt;Inputs!C22,AND(Inputs!C18=Inputs!C22,4&lt;8))),1,0)+IF(AND(AY277&gt;0,OR(Inputs!C19&gt;Inputs!C22,AND(Inputs!C19=Inputs!C22,5&lt;8))),1,0)+IF(AND(BG277&gt;0,OR(Inputs!C20&gt;Inputs!C22,AND(Inputs!C20=Inputs!C22,6&lt;8))),1,0)+IF(AND(BO277&gt;0,OR(Inputs!C21&gt;Inputs!C22,AND(Inputs!C21=Inputs!C22,7&lt;8))),1,0)+IF(AND(CE277&gt;0,OR(Inputs!C23&gt;Inputs!C22,AND(Inputs!C23=Inputs!C22,9&lt;8))),1,0)))</f>
        <v>99</v>
      </c>
      <c r="CB277" s="3">
        <f>IF(Inputs!$B$27&lt;&gt;"Ready","PENDING INPUTS",IF(A277&gt;Inputs!$B$6,0,MIN(MAX(0,(BW277+BX277+BY277)-BZ277),MAX(0,C277-D277-(IF(O277&lt;CA277,K277+L277+M277-N277,0)+IF(W277&lt;CA277,S277+T277+U277-V277,0)+IF(AE277&lt;CA277,AA277+AB277+AC277-AD277,0)+IF(AM277&lt;CA277,AI277+AJ277+AK277-AL277,0)+IF(AU277&lt;CA277,AQ277+AR277+AS277-AT277,0)+IF(BC277&lt;CA277,AY277+AZ277+BA277-BB277,0)+IF(BK277&lt;CA277,BG277+BH277+BI277-BJ277,0)+IF(BS277&lt;CA277,BO277+BP277+BQ277-BR277,0)+IF(CA277&lt;CA277,BW277+BX277+BY277-BZ277,0)+IF(CI277&lt;CA277,CE277+CF277+CG277-CH277,0))))))</f>
        <v>0</v>
      </c>
      <c r="CC277" s="3">
        <f>IF(Inputs!$B$27&lt;&gt;"Ready","PENDING INPUTS",MIN((BW277+BX277+BY277),IF(D277&gt;C277,IF(D277=0,0,BZ277*C277/D277),BZ277+CB277)))</f>
        <v>0</v>
      </c>
      <c r="CD277" s="3">
        <f>IF(Inputs!$B$27&lt;&gt;"Ready","PENDING INPUTS",MAX(0,(BW277+BX277+BY277)-CC277))</f>
        <v>0</v>
      </c>
      <c r="CE277" s="3">
        <f>IF(Inputs!$B$27&lt;&gt;"Ready","PENDING INPUTS",CL276)</f>
        <v>0</v>
      </c>
      <c r="CF277" s="3">
        <f>IF(Inputs!$B$27&lt;&gt;"Ready","PENDING INPUTS",IF(A277&lt;=Inputs!$B$6,ROUND(CE277*Inputs!C23/12,2),0))</f>
        <v>0</v>
      </c>
      <c r="CG277" s="3">
        <f>IF(Inputs!$B$27&lt;&gt;"Ready","PENDING INPUTS",IF(AND(A277&lt;=Inputs!$B$6,CE277&gt;0),Inputs!G23,0))</f>
        <v>0</v>
      </c>
      <c r="CH277" s="3">
        <f>IF(Inputs!$B$27&lt;&gt;"Ready","PENDING INPUTS",IF(A277&gt;Inputs!$B$6,0,MIN((CE277+CF277+CG277),IF(Inputs!H23=1,Inputs!D23,MAX(Inputs!F23,ROUND(CE277*Inputs!E23+CF277+CG277,2))))))</f>
        <v>0</v>
      </c>
      <c r="CI277">
        <f>IF(Inputs!$B$27&lt;&gt;"Ready","PENDING INPUTS",IF(CE277&lt;=0,99,1+IF(AND(K277&gt;0,OR(Inputs!C14&gt;Inputs!C23,AND(Inputs!C14=Inputs!C23,0&lt;9))),1,0)+IF(AND(S277&gt;0,OR(Inputs!C15&gt;Inputs!C23,AND(Inputs!C15=Inputs!C23,1&lt;9))),1,0)+IF(AND(AA277&gt;0,OR(Inputs!C16&gt;Inputs!C23,AND(Inputs!C16=Inputs!C23,2&lt;9))),1,0)+IF(AND(AI277&gt;0,OR(Inputs!C17&gt;Inputs!C23,AND(Inputs!C17=Inputs!C23,3&lt;9))),1,0)+IF(AND(AQ277&gt;0,OR(Inputs!C18&gt;Inputs!C23,AND(Inputs!C18=Inputs!C23,4&lt;9))),1,0)+IF(AND(AY277&gt;0,OR(Inputs!C19&gt;Inputs!C23,AND(Inputs!C19=Inputs!C23,5&lt;9))),1,0)+IF(AND(BG277&gt;0,OR(Inputs!C20&gt;Inputs!C23,AND(Inputs!C20=Inputs!C23,6&lt;9))),1,0)+IF(AND(BO277&gt;0,OR(Inputs!C21&gt;Inputs!C23,AND(Inputs!C21=Inputs!C23,7&lt;9))),1,0)+IF(AND(BW277&gt;0,OR(Inputs!C22&gt;Inputs!C23,AND(Inputs!C22=Inputs!C23,8&lt;9))),1,0)))</f>
        <v>99</v>
      </c>
      <c r="CJ277" s="3">
        <f>IF(Inputs!$B$27&lt;&gt;"Ready","PENDING INPUTS",IF(A277&gt;Inputs!$B$6,0,MIN(MAX(0,(CE277+CF277+CG277)-CH277),MAX(0,C277-D277-(IF(O277&lt;CI277,K277+L277+M277-N277,0)+IF(W277&lt;CI277,S277+T277+U277-V277,0)+IF(AE277&lt;CI277,AA277+AB277+AC277-AD277,0)+IF(AM277&lt;CI277,AI277+AJ277+AK277-AL277,0)+IF(AU277&lt;CI277,AQ277+AR277+AS277-AT277,0)+IF(BC277&lt;CI277,AY277+AZ277+BA277-BB277,0)+IF(BK277&lt;CI277,BG277+BH277+BI277-BJ277,0)+IF(BS277&lt;CI277,BO277+BP277+BQ277-BR277,0)+IF(CA277&lt;CI277,BW277+BX277+BY277-BZ277,0)+IF(CI277&lt;CI277,CE277+CF277+CG277-CH277,0))))))</f>
        <v>0</v>
      </c>
      <c r="CK277" s="3">
        <f>IF(Inputs!$B$27&lt;&gt;"Ready","PENDING INPUTS",MIN((CE277+CF277+CG277),IF(D277&gt;C277,IF(D277=0,0,CH277*C277/D277),CH277+CJ277)))</f>
        <v>0</v>
      </c>
      <c r="CL277" s="3">
        <f>IF(Inputs!$B$27&lt;&gt;"Ready","PENDING INPUTS",MAX(0,(CE277+CF277+CG277)-CK277))</f>
        <v>0</v>
      </c>
    </row>
    <row r="278" spans="1:90" ht="27.95" customHeight="1" x14ac:dyDescent="0.25">
      <c r="A278">
        <v>274</v>
      </c>
      <c r="B278" s="13">
        <f>IF(Inputs!$B$27&lt;&gt;"Ready","PENDING INPUTS",EDATE(Inputs!$B$5,A278-1))</f>
        <v>54605</v>
      </c>
      <c r="C278" s="3">
        <f>IF(Inputs!$B$27&lt;&gt;"Ready","PENDING INPUTS",IF(A278&lt;=Inputs!$B$6,MAX(0,Inputs!$B$4+IF(A278=Inputs!$B$7,Inputs!$B$8,0)+IF(A278=Inputs!$B$9,Inputs!$B$10,0)),0))</f>
        <v>0</v>
      </c>
      <c r="D278" s="3">
        <f>IF(Inputs!$B$27&lt;&gt;"Ready","PENDING INPUTS",SUM(N278,V278,AD278,AL278,AT278,BB278,BJ278,BR278,BZ278,CH278))</f>
        <v>0</v>
      </c>
      <c r="E278" s="3">
        <f>IF(Inputs!$B$27&lt;&gt;"Ready","PENDING INPUTS",MAX(0,D278-C278))</f>
        <v>0</v>
      </c>
      <c r="F278" s="3">
        <f>IF(Inputs!$B$27&lt;&gt;"Ready","PENDING INPUTS",SUM(Q278,Y278,AG278,AO278,AW278,BE278,BM278,BU278,CC278,CK278))</f>
        <v>0</v>
      </c>
      <c r="G278" s="3">
        <f>IF(Inputs!$B$27&lt;&gt;"Ready","PENDING INPUTS",SUM(L278,T278,AB278,AJ278,AR278,AZ278,BH278,BP278,BX278,CF278))</f>
        <v>0</v>
      </c>
      <c r="H278" s="3">
        <f>IF(Inputs!$B$27&lt;&gt;"Ready","PENDING INPUTS",SUM(M278,U278,AC278,AK278,AS278,BA278,BI278,BQ278,BY278,CG278))</f>
        <v>0</v>
      </c>
      <c r="I278" s="3">
        <f>IF(Inputs!$B$27&lt;&gt;"Ready","PENDING INPUTS",SUM(R278,Z278,AH278,AP278,AX278,BF278,BN278,BV278,CD278,CL278))</f>
        <v>0</v>
      </c>
      <c r="J278" t="str">
        <f>IF(Inputs!$B$27&lt;&gt;"Ready","PENDING INPUTS",IF(A278&gt;Inputs!$B$6,"Beyond horizon",IF(E278&gt;0.005,"MINIMUM SHORTFALL",IF(I278&lt;0.005,"Paid off","In progress"))))</f>
        <v>Beyond horizon</v>
      </c>
      <c r="K278" s="3">
        <f>IF(Inputs!$B$27&lt;&gt;"Ready","PENDING INPUTS",R277)</f>
        <v>0</v>
      </c>
      <c r="L278" s="3">
        <f>IF(Inputs!$B$27&lt;&gt;"Ready","PENDING INPUTS",IF(A278&lt;=Inputs!$B$6,ROUND(K278*Inputs!C14/12,2),0))</f>
        <v>0</v>
      </c>
      <c r="M278" s="3">
        <f>IF(Inputs!$B$27&lt;&gt;"Ready","PENDING INPUTS",IF(AND(A278&lt;=Inputs!$B$6,K278&gt;0),Inputs!G14,0))</f>
        <v>0</v>
      </c>
      <c r="N278" s="3">
        <f>IF(Inputs!$B$27&lt;&gt;"Ready","PENDING INPUTS",IF(A278&gt;Inputs!$B$6,0,MIN((K278+L278+M278),IF(Inputs!H14=1,Inputs!D14,MAX(Inputs!F14,ROUND(K278*Inputs!E14+L278+M278,2))))))</f>
        <v>0</v>
      </c>
      <c r="O278">
        <f>IF(Inputs!$B$27&lt;&gt;"Ready","PENDING INPUTS",IF(K278&lt;=0,99,1+IF(AND(S278&gt;0,OR(Inputs!C15&gt;Inputs!C14,AND(Inputs!C15=Inputs!C14,1&lt;0))),1,0)+IF(AND(AA278&gt;0,OR(Inputs!C16&gt;Inputs!C14,AND(Inputs!C16=Inputs!C14,2&lt;0))),1,0)+IF(AND(AI278&gt;0,OR(Inputs!C17&gt;Inputs!C14,AND(Inputs!C17=Inputs!C14,3&lt;0))),1,0)+IF(AND(AQ278&gt;0,OR(Inputs!C18&gt;Inputs!C14,AND(Inputs!C18=Inputs!C14,4&lt;0))),1,0)+IF(AND(AY278&gt;0,OR(Inputs!C19&gt;Inputs!C14,AND(Inputs!C19=Inputs!C14,5&lt;0))),1,0)+IF(AND(BG278&gt;0,OR(Inputs!C20&gt;Inputs!C14,AND(Inputs!C20=Inputs!C14,6&lt;0))),1,0)+IF(AND(BO278&gt;0,OR(Inputs!C21&gt;Inputs!C14,AND(Inputs!C21=Inputs!C14,7&lt;0))),1,0)+IF(AND(BW278&gt;0,OR(Inputs!C22&gt;Inputs!C14,AND(Inputs!C22=Inputs!C14,8&lt;0))),1,0)+IF(AND(CE278&gt;0,OR(Inputs!C23&gt;Inputs!C14,AND(Inputs!C23=Inputs!C14,9&lt;0))),1,0)))</f>
        <v>99</v>
      </c>
      <c r="P278" s="3">
        <f>IF(Inputs!$B$27&lt;&gt;"Ready","PENDING INPUTS",IF(A278&gt;Inputs!$B$6,0,MIN(MAX(0,(K278+L278+M278)-N278),MAX(0,C278-D278-(IF(O278&lt;O278,K278+L278+M278-N278,0)+IF(W278&lt;O278,S278+T278+U278-V278,0)+IF(AE278&lt;O278,AA278+AB278+AC278-AD278,0)+IF(AM278&lt;O278,AI278+AJ278+AK278-AL278,0)+IF(AU278&lt;O278,AQ278+AR278+AS278-AT278,0)+IF(BC278&lt;O278,AY278+AZ278+BA278-BB278,0)+IF(BK278&lt;O278,BG278+BH278+BI278-BJ278,0)+IF(BS278&lt;O278,BO278+BP278+BQ278-BR278,0)+IF(CA278&lt;O278,BW278+BX278+BY278-BZ278,0)+IF(CI278&lt;O278,CE278+CF278+CG278-CH278,0))))))</f>
        <v>0</v>
      </c>
      <c r="Q278" s="3">
        <f>IF(Inputs!$B$27&lt;&gt;"Ready","PENDING INPUTS",MIN((K278+L278+M278),IF(D278&gt;C278,IF(D278=0,0,N278*C278/D278),N278+P278)))</f>
        <v>0</v>
      </c>
      <c r="R278" s="3">
        <f>IF(Inputs!$B$27&lt;&gt;"Ready","PENDING INPUTS",MAX(0,(K278+L278+M278)-Q278))</f>
        <v>0</v>
      </c>
      <c r="S278" s="3">
        <f>IF(Inputs!$B$27&lt;&gt;"Ready","PENDING INPUTS",Z277)</f>
        <v>0</v>
      </c>
      <c r="T278" s="3">
        <f>IF(Inputs!$B$27&lt;&gt;"Ready","PENDING INPUTS",IF(A278&lt;=Inputs!$B$6,ROUND(S278*Inputs!C15/12,2),0))</f>
        <v>0</v>
      </c>
      <c r="U278" s="3">
        <f>IF(Inputs!$B$27&lt;&gt;"Ready","PENDING INPUTS",IF(AND(A278&lt;=Inputs!$B$6,S278&gt;0),Inputs!G15,0))</f>
        <v>0</v>
      </c>
      <c r="V278" s="3">
        <f>IF(Inputs!$B$27&lt;&gt;"Ready","PENDING INPUTS",IF(A278&gt;Inputs!$B$6,0,MIN((S278+T278+U278),IF(Inputs!H15=1,Inputs!D15,MAX(Inputs!F15,ROUND(S278*Inputs!E15+T278+U278,2))))))</f>
        <v>0</v>
      </c>
      <c r="W278">
        <f>IF(Inputs!$B$27&lt;&gt;"Ready","PENDING INPUTS",IF(S278&lt;=0,99,1+IF(AND(K278&gt;0,OR(Inputs!C14&gt;Inputs!C15,AND(Inputs!C14=Inputs!C15,0&lt;1))),1,0)+IF(AND(AA278&gt;0,OR(Inputs!C16&gt;Inputs!C15,AND(Inputs!C16=Inputs!C15,2&lt;1))),1,0)+IF(AND(AI278&gt;0,OR(Inputs!C17&gt;Inputs!C15,AND(Inputs!C17=Inputs!C15,3&lt;1))),1,0)+IF(AND(AQ278&gt;0,OR(Inputs!C18&gt;Inputs!C15,AND(Inputs!C18=Inputs!C15,4&lt;1))),1,0)+IF(AND(AY278&gt;0,OR(Inputs!C19&gt;Inputs!C15,AND(Inputs!C19=Inputs!C15,5&lt;1))),1,0)+IF(AND(BG278&gt;0,OR(Inputs!C20&gt;Inputs!C15,AND(Inputs!C20=Inputs!C15,6&lt;1))),1,0)+IF(AND(BO278&gt;0,OR(Inputs!C21&gt;Inputs!C15,AND(Inputs!C21=Inputs!C15,7&lt;1))),1,0)+IF(AND(BW278&gt;0,OR(Inputs!C22&gt;Inputs!C15,AND(Inputs!C22=Inputs!C15,8&lt;1))),1,0)+IF(AND(CE278&gt;0,OR(Inputs!C23&gt;Inputs!C15,AND(Inputs!C23=Inputs!C15,9&lt;1))),1,0)))</f>
        <v>99</v>
      </c>
      <c r="X278" s="3">
        <f>IF(Inputs!$B$27&lt;&gt;"Ready","PENDING INPUTS",IF(A278&gt;Inputs!$B$6,0,MIN(MAX(0,(S278+T278+U278)-V278),MAX(0,C278-D278-(IF(O278&lt;W278,K278+L278+M278-N278,0)+IF(W278&lt;W278,S278+T278+U278-V278,0)+IF(AE278&lt;W278,AA278+AB278+AC278-AD278,0)+IF(AM278&lt;W278,AI278+AJ278+AK278-AL278,0)+IF(AU278&lt;W278,AQ278+AR278+AS278-AT278,0)+IF(BC278&lt;W278,AY278+AZ278+BA278-BB278,0)+IF(BK278&lt;W278,BG278+BH278+BI278-BJ278,0)+IF(BS278&lt;W278,BO278+BP278+BQ278-BR278,0)+IF(CA278&lt;W278,BW278+BX278+BY278-BZ278,0)+IF(CI278&lt;W278,CE278+CF278+CG278-CH278,0))))))</f>
        <v>0</v>
      </c>
      <c r="Y278" s="3">
        <f>IF(Inputs!$B$27&lt;&gt;"Ready","PENDING INPUTS",MIN((S278+T278+U278),IF(D278&gt;C278,IF(D278=0,0,V278*C278/D278),V278+X278)))</f>
        <v>0</v>
      </c>
      <c r="Z278" s="3">
        <f>IF(Inputs!$B$27&lt;&gt;"Ready","PENDING INPUTS",MAX(0,(S278+T278+U278)-Y278))</f>
        <v>0</v>
      </c>
      <c r="AA278" s="3">
        <f>IF(Inputs!$B$27&lt;&gt;"Ready","PENDING INPUTS",AH277)</f>
        <v>0</v>
      </c>
      <c r="AB278" s="3">
        <f>IF(Inputs!$B$27&lt;&gt;"Ready","PENDING INPUTS",IF(A278&lt;=Inputs!$B$6,ROUND(AA278*Inputs!C16/12,2),0))</f>
        <v>0</v>
      </c>
      <c r="AC278" s="3">
        <f>IF(Inputs!$B$27&lt;&gt;"Ready","PENDING INPUTS",IF(AND(A278&lt;=Inputs!$B$6,AA278&gt;0),Inputs!G16,0))</f>
        <v>0</v>
      </c>
      <c r="AD278" s="3">
        <f>IF(Inputs!$B$27&lt;&gt;"Ready","PENDING INPUTS",IF(A278&gt;Inputs!$B$6,0,MIN((AA278+AB278+AC278),IF(Inputs!H16=1,Inputs!D16,MAX(Inputs!F16,ROUND(AA278*Inputs!E16+AB278+AC278,2))))))</f>
        <v>0</v>
      </c>
      <c r="AE278">
        <f>IF(Inputs!$B$27&lt;&gt;"Ready","PENDING INPUTS",IF(AA278&lt;=0,99,1+IF(AND(K278&gt;0,OR(Inputs!C14&gt;Inputs!C16,AND(Inputs!C14=Inputs!C16,0&lt;2))),1,0)+IF(AND(S278&gt;0,OR(Inputs!C15&gt;Inputs!C16,AND(Inputs!C15=Inputs!C16,1&lt;2))),1,0)+IF(AND(AI278&gt;0,OR(Inputs!C17&gt;Inputs!C16,AND(Inputs!C17=Inputs!C16,3&lt;2))),1,0)+IF(AND(AQ278&gt;0,OR(Inputs!C18&gt;Inputs!C16,AND(Inputs!C18=Inputs!C16,4&lt;2))),1,0)+IF(AND(AY278&gt;0,OR(Inputs!C19&gt;Inputs!C16,AND(Inputs!C19=Inputs!C16,5&lt;2))),1,0)+IF(AND(BG278&gt;0,OR(Inputs!C20&gt;Inputs!C16,AND(Inputs!C20=Inputs!C16,6&lt;2))),1,0)+IF(AND(BO278&gt;0,OR(Inputs!C21&gt;Inputs!C16,AND(Inputs!C21=Inputs!C16,7&lt;2))),1,0)+IF(AND(BW278&gt;0,OR(Inputs!C22&gt;Inputs!C16,AND(Inputs!C22=Inputs!C16,8&lt;2))),1,0)+IF(AND(CE278&gt;0,OR(Inputs!C23&gt;Inputs!C16,AND(Inputs!C23=Inputs!C16,9&lt;2))),1,0)))</f>
        <v>99</v>
      </c>
      <c r="AF278" s="3">
        <f>IF(Inputs!$B$27&lt;&gt;"Ready","PENDING INPUTS",IF(A278&gt;Inputs!$B$6,0,MIN(MAX(0,(AA278+AB278+AC278)-AD278),MAX(0,C278-D278-(IF(O278&lt;AE278,K278+L278+M278-N278,0)+IF(W278&lt;AE278,S278+T278+U278-V278,0)+IF(AE278&lt;AE278,AA278+AB278+AC278-AD278,0)+IF(AM278&lt;AE278,AI278+AJ278+AK278-AL278,0)+IF(AU278&lt;AE278,AQ278+AR278+AS278-AT278,0)+IF(BC278&lt;AE278,AY278+AZ278+BA278-BB278,0)+IF(BK278&lt;AE278,BG278+BH278+BI278-BJ278,0)+IF(BS278&lt;AE278,BO278+BP278+BQ278-BR278,0)+IF(CA278&lt;AE278,BW278+BX278+BY278-BZ278,0)+IF(CI278&lt;AE278,CE278+CF278+CG278-CH278,0))))))</f>
        <v>0</v>
      </c>
      <c r="AG278" s="3">
        <f>IF(Inputs!$B$27&lt;&gt;"Ready","PENDING INPUTS",MIN((AA278+AB278+AC278),IF(D278&gt;C278,IF(D278=0,0,AD278*C278/D278),AD278+AF278)))</f>
        <v>0</v>
      </c>
      <c r="AH278" s="3">
        <f>IF(Inputs!$B$27&lt;&gt;"Ready","PENDING INPUTS",MAX(0,(AA278+AB278+AC278)-AG278))</f>
        <v>0</v>
      </c>
      <c r="AI278" s="3">
        <f>IF(Inputs!$B$27&lt;&gt;"Ready","PENDING INPUTS",AP277)</f>
        <v>0</v>
      </c>
      <c r="AJ278" s="3">
        <f>IF(Inputs!$B$27&lt;&gt;"Ready","PENDING INPUTS",IF(A278&lt;=Inputs!$B$6,ROUND(AI278*Inputs!C17/12,2),0))</f>
        <v>0</v>
      </c>
      <c r="AK278" s="3">
        <f>IF(Inputs!$B$27&lt;&gt;"Ready","PENDING INPUTS",IF(AND(A278&lt;=Inputs!$B$6,AI278&gt;0),Inputs!G17,0))</f>
        <v>0</v>
      </c>
      <c r="AL278" s="3">
        <f>IF(Inputs!$B$27&lt;&gt;"Ready","PENDING INPUTS",IF(A278&gt;Inputs!$B$6,0,MIN((AI278+AJ278+AK278),IF(Inputs!H17=1,Inputs!D17,MAX(Inputs!F17,ROUND(AI278*Inputs!E17+AJ278+AK278,2))))))</f>
        <v>0</v>
      </c>
      <c r="AM278">
        <f>IF(Inputs!$B$27&lt;&gt;"Ready","PENDING INPUTS",IF(AI278&lt;=0,99,1+IF(AND(K278&gt;0,OR(Inputs!C14&gt;Inputs!C17,AND(Inputs!C14=Inputs!C17,0&lt;3))),1,0)+IF(AND(S278&gt;0,OR(Inputs!C15&gt;Inputs!C17,AND(Inputs!C15=Inputs!C17,1&lt;3))),1,0)+IF(AND(AA278&gt;0,OR(Inputs!C16&gt;Inputs!C17,AND(Inputs!C16=Inputs!C17,2&lt;3))),1,0)+IF(AND(AQ278&gt;0,OR(Inputs!C18&gt;Inputs!C17,AND(Inputs!C18=Inputs!C17,4&lt;3))),1,0)+IF(AND(AY278&gt;0,OR(Inputs!C19&gt;Inputs!C17,AND(Inputs!C19=Inputs!C17,5&lt;3))),1,0)+IF(AND(BG278&gt;0,OR(Inputs!C20&gt;Inputs!C17,AND(Inputs!C20=Inputs!C17,6&lt;3))),1,0)+IF(AND(BO278&gt;0,OR(Inputs!C21&gt;Inputs!C17,AND(Inputs!C21=Inputs!C17,7&lt;3))),1,0)+IF(AND(BW278&gt;0,OR(Inputs!C22&gt;Inputs!C17,AND(Inputs!C22=Inputs!C17,8&lt;3))),1,0)+IF(AND(CE278&gt;0,OR(Inputs!C23&gt;Inputs!C17,AND(Inputs!C23=Inputs!C17,9&lt;3))),1,0)))</f>
        <v>99</v>
      </c>
      <c r="AN278" s="3">
        <f>IF(Inputs!$B$27&lt;&gt;"Ready","PENDING INPUTS",IF(A278&gt;Inputs!$B$6,0,MIN(MAX(0,(AI278+AJ278+AK278)-AL278),MAX(0,C278-D278-(IF(O278&lt;AM278,K278+L278+M278-N278,0)+IF(W278&lt;AM278,S278+T278+U278-V278,0)+IF(AE278&lt;AM278,AA278+AB278+AC278-AD278,0)+IF(AM278&lt;AM278,AI278+AJ278+AK278-AL278,0)+IF(AU278&lt;AM278,AQ278+AR278+AS278-AT278,0)+IF(BC278&lt;AM278,AY278+AZ278+BA278-BB278,0)+IF(BK278&lt;AM278,BG278+BH278+BI278-BJ278,0)+IF(BS278&lt;AM278,BO278+BP278+BQ278-BR278,0)+IF(CA278&lt;AM278,BW278+BX278+BY278-BZ278,0)+IF(CI278&lt;AM278,CE278+CF278+CG278-CH278,0))))))</f>
        <v>0</v>
      </c>
      <c r="AO278" s="3">
        <f>IF(Inputs!$B$27&lt;&gt;"Ready","PENDING INPUTS",MIN((AI278+AJ278+AK278),IF(D278&gt;C278,IF(D278=0,0,AL278*C278/D278),AL278+AN278)))</f>
        <v>0</v>
      </c>
      <c r="AP278" s="3">
        <f>IF(Inputs!$B$27&lt;&gt;"Ready","PENDING INPUTS",MAX(0,(AI278+AJ278+AK278)-AO278))</f>
        <v>0</v>
      </c>
      <c r="AQ278" s="3">
        <f>IF(Inputs!$B$27&lt;&gt;"Ready","PENDING INPUTS",AX277)</f>
        <v>0</v>
      </c>
      <c r="AR278" s="3">
        <f>IF(Inputs!$B$27&lt;&gt;"Ready","PENDING INPUTS",IF(A278&lt;=Inputs!$B$6,ROUND(AQ278*Inputs!C18/12,2),0))</f>
        <v>0</v>
      </c>
      <c r="AS278" s="3">
        <f>IF(Inputs!$B$27&lt;&gt;"Ready","PENDING INPUTS",IF(AND(A278&lt;=Inputs!$B$6,AQ278&gt;0),Inputs!G18,0))</f>
        <v>0</v>
      </c>
      <c r="AT278" s="3">
        <f>IF(Inputs!$B$27&lt;&gt;"Ready","PENDING INPUTS",IF(A278&gt;Inputs!$B$6,0,MIN((AQ278+AR278+AS278),IF(Inputs!H18=1,Inputs!D18,MAX(Inputs!F18,ROUND(AQ278*Inputs!E18+AR278+AS278,2))))))</f>
        <v>0</v>
      </c>
      <c r="AU278">
        <f>IF(Inputs!$B$27&lt;&gt;"Ready","PENDING INPUTS",IF(AQ278&lt;=0,99,1+IF(AND(K278&gt;0,OR(Inputs!C14&gt;Inputs!C18,AND(Inputs!C14=Inputs!C18,0&lt;4))),1,0)+IF(AND(S278&gt;0,OR(Inputs!C15&gt;Inputs!C18,AND(Inputs!C15=Inputs!C18,1&lt;4))),1,0)+IF(AND(AA278&gt;0,OR(Inputs!C16&gt;Inputs!C18,AND(Inputs!C16=Inputs!C18,2&lt;4))),1,0)+IF(AND(AI278&gt;0,OR(Inputs!C17&gt;Inputs!C18,AND(Inputs!C17=Inputs!C18,3&lt;4))),1,0)+IF(AND(AY278&gt;0,OR(Inputs!C19&gt;Inputs!C18,AND(Inputs!C19=Inputs!C18,5&lt;4))),1,0)+IF(AND(BG278&gt;0,OR(Inputs!C20&gt;Inputs!C18,AND(Inputs!C20=Inputs!C18,6&lt;4))),1,0)+IF(AND(BO278&gt;0,OR(Inputs!C21&gt;Inputs!C18,AND(Inputs!C21=Inputs!C18,7&lt;4))),1,0)+IF(AND(BW278&gt;0,OR(Inputs!C22&gt;Inputs!C18,AND(Inputs!C22=Inputs!C18,8&lt;4))),1,0)+IF(AND(CE278&gt;0,OR(Inputs!C23&gt;Inputs!C18,AND(Inputs!C23=Inputs!C18,9&lt;4))),1,0)))</f>
        <v>99</v>
      </c>
      <c r="AV278" s="3">
        <f>IF(Inputs!$B$27&lt;&gt;"Ready","PENDING INPUTS",IF(A278&gt;Inputs!$B$6,0,MIN(MAX(0,(AQ278+AR278+AS278)-AT278),MAX(0,C278-D278-(IF(O278&lt;AU278,K278+L278+M278-N278,0)+IF(W278&lt;AU278,S278+T278+U278-V278,0)+IF(AE278&lt;AU278,AA278+AB278+AC278-AD278,0)+IF(AM278&lt;AU278,AI278+AJ278+AK278-AL278,0)+IF(AU278&lt;AU278,AQ278+AR278+AS278-AT278,0)+IF(BC278&lt;AU278,AY278+AZ278+BA278-BB278,0)+IF(BK278&lt;AU278,BG278+BH278+BI278-BJ278,0)+IF(BS278&lt;AU278,BO278+BP278+BQ278-BR278,0)+IF(CA278&lt;AU278,BW278+BX278+BY278-BZ278,0)+IF(CI278&lt;AU278,CE278+CF278+CG278-CH278,0))))))</f>
        <v>0</v>
      </c>
      <c r="AW278" s="3">
        <f>IF(Inputs!$B$27&lt;&gt;"Ready","PENDING INPUTS",MIN((AQ278+AR278+AS278),IF(D278&gt;C278,IF(D278=0,0,AT278*C278/D278),AT278+AV278)))</f>
        <v>0</v>
      </c>
      <c r="AX278" s="3">
        <f>IF(Inputs!$B$27&lt;&gt;"Ready","PENDING INPUTS",MAX(0,(AQ278+AR278+AS278)-AW278))</f>
        <v>0</v>
      </c>
      <c r="AY278" s="3">
        <f>IF(Inputs!$B$27&lt;&gt;"Ready","PENDING INPUTS",BF277)</f>
        <v>0</v>
      </c>
      <c r="AZ278" s="3">
        <f>IF(Inputs!$B$27&lt;&gt;"Ready","PENDING INPUTS",IF(A278&lt;=Inputs!$B$6,ROUND(AY278*Inputs!C19/12,2),0))</f>
        <v>0</v>
      </c>
      <c r="BA278" s="3">
        <f>IF(Inputs!$B$27&lt;&gt;"Ready","PENDING INPUTS",IF(AND(A278&lt;=Inputs!$B$6,AY278&gt;0),Inputs!G19,0))</f>
        <v>0</v>
      </c>
      <c r="BB278" s="3">
        <f>IF(Inputs!$B$27&lt;&gt;"Ready","PENDING INPUTS",IF(A278&gt;Inputs!$B$6,0,MIN((AY278+AZ278+BA278),IF(Inputs!H19=1,Inputs!D19,MAX(Inputs!F19,ROUND(AY278*Inputs!E19+AZ278+BA278,2))))))</f>
        <v>0</v>
      </c>
      <c r="BC278">
        <f>IF(Inputs!$B$27&lt;&gt;"Ready","PENDING INPUTS",IF(AY278&lt;=0,99,1+IF(AND(K278&gt;0,OR(Inputs!C14&gt;Inputs!C19,AND(Inputs!C14=Inputs!C19,0&lt;5))),1,0)+IF(AND(S278&gt;0,OR(Inputs!C15&gt;Inputs!C19,AND(Inputs!C15=Inputs!C19,1&lt;5))),1,0)+IF(AND(AA278&gt;0,OR(Inputs!C16&gt;Inputs!C19,AND(Inputs!C16=Inputs!C19,2&lt;5))),1,0)+IF(AND(AI278&gt;0,OR(Inputs!C17&gt;Inputs!C19,AND(Inputs!C17=Inputs!C19,3&lt;5))),1,0)+IF(AND(AQ278&gt;0,OR(Inputs!C18&gt;Inputs!C19,AND(Inputs!C18=Inputs!C19,4&lt;5))),1,0)+IF(AND(BG278&gt;0,OR(Inputs!C20&gt;Inputs!C19,AND(Inputs!C20=Inputs!C19,6&lt;5))),1,0)+IF(AND(BO278&gt;0,OR(Inputs!C21&gt;Inputs!C19,AND(Inputs!C21=Inputs!C19,7&lt;5))),1,0)+IF(AND(BW278&gt;0,OR(Inputs!C22&gt;Inputs!C19,AND(Inputs!C22=Inputs!C19,8&lt;5))),1,0)+IF(AND(CE278&gt;0,OR(Inputs!C23&gt;Inputs!C19,AND(Inputs!C23=Inputs!C19,9&lt;5))),1,0)))</f>
        <v>99</v>
      </c>
      <c r="BD278" s="3">
        <f>IF(Inputs!$B$27&lt;&gt;"Ready","PENDING INPUTS",IF(A278&gt;Inputs!$B$6,0,MIN(MAX(0,(AY278+AZ278+BA278)-BB278),MAX(0,C278-D278-(IF(O278&lt;BC278,K278+L278+M278-N278,0)+IF(W278&lt;BC278,S278+T278+U278-V278,0)+IF(AE278&lt;BC278,AA278+AB278+AC278-AD278,0)+IF(AM278&lt;BC278,AI278+AJ278+AK278-AL278,0)+IF(AU278&lt;BC278,AQ278+AR278+AS278-AT278,0)+IF(BC278&lt;BC278,AY278+AZ278+BA278-BB278,0)+IF(BK278&lt;BC278,BG278+BH278+BI278-BJ278,0)+IF(BS278&lt;BC278,BO278+BP278+BQ278-BR278,0)+IF(CA278&lt;BC278,BW278+BX278+BY278-BZ278,0)+IF(CI278&lt;BC278,CE278+CF278+CG278-CH278,0))))))</f>
        <v>0</v>
      </c>
      <c r="BE278" s="3">
        <f>IF(Inputs!$B$27&lt;&gt;"Ready","PENDING INPUTS",MIN((AY278+AZ278+BA278),IF(D278&gt;C278,IF(D278=0,0,BB278*C278/D278),BB278+BD278)))</f>
        <v>0</v>
      </c>
      <c r="BF278" s="3">
        <f>IF(Inputs!$B$27&lt;&gt;"Ready","PENDING INPUTS",MAX(0,(AY278+AZ278+BA278)-BE278))</f>
        <v>0</v>
      </c>
      <c r="BG278" s="3">
        <f>IF(Inputs!$B$27&lt;&gt;"Ready","PENDING INPUTS",BN277)</f>
        <v>0</v>
      </c>
      <c r="BH278" s="3">
        <f>IF(Inputs!$B$27&lt;&gt;"Ready","PENDING INPUTS",IF(A278&lt;=Inputs!$B$6,ROUND(BG278*Inputs!C20/12,2),0))</f>
        <v>0</v>
      </c>
      <c r="BI278" s="3">
        <f>IF(Inputs!$B$27&lt;&gt;"Ready","PENDING INPUTS",IF(AND(A278&lt;=Inputs!$B$6,BG278&gt;0),Inputs!G20,0))</f>
        <v>0</v>
      </c>
      <c r="BJ278" s="3">
        <f>IF(Inputs!$B$27&lt;&gt;"Ready","PENDING INPUTS",IF(A278&gt;Inputs!$B$6,0,MIN((BG278+BH278+BI278),IF(Inputs!H20=1,Inputs!D20,MAX(Inputs!F20,ROUND(BG278*Inputs!E20+BH278+BI278,2))))))</f>
        <v>0</v>
      </c>
      <c r="BK278">
        <f>IF(Inputs!$B$27&lt;&gt;"Ready","PENDING INPUTS",IF(BG278&lt;=0,99,1+IF(AND(K278&gt;0,OR(Inputs!C14&gt;Inputs!C20,AND(Inputs!C14=Inputs!C20,0&lt;6))),1,0)+IF(AND(S278&gt;0,OR(Inputs!C15&gt;Inputs!C20,AND(Inputs!C15=Inputs!C20,1&lt;6))),1,0)+IF(AND(AA278&gt;0,OR(Inputs!C16&gt;Inputs!C20,AND(Inputs!C16=Inputs!C20,2&lt;6))),1,0)+IF(AND(AI278&gt;0,OR(Inputs!C17&gt;Inputs!C20,AND(Inputs!C17=Inputs!C20,3&lt;6))),1,0)+IF(AND(AQ278&gt;0,OR(Inputs!C18&gt;Inputs!C20,AND(Inputs!C18=Inputs!C20,4&lt;6))),1,0)+IF(AND(AY278&gt;0,OR(Inputs!C19&gt;Inputs!C20,AND(Inputs!C19=Inputs!C20,5&lt;6))),1,0)+IF(AND(BO278&gt;0,OR(Inputs!C21&gt;Inputs!C20,AND(Inputs!C21=Inputs!C20,7&lt;6))),1,0)+IF(AND(BW278&gt;0,OR(Inputs!C22&gt;Inputs!C20,AND(Inputs!C22=Inputs!C20,8&lt;6))),1,0)+IF(AND(CE278&gt;0,OR(Inputs!C23&gt;Inputs!C20,AND(Inputs!C23=Inputs!C20,9&lt;6))),1,0)))</f>
        <v>99</v>
      </c>
      <c r="BL278" s="3">
        <f>IF(Inputs!$B$27&lt;&gt;"Ready","PENDING INPUTS",IF(A278&gt;Inputs!$B$6,0,MIN(MAX(0,(BG278+BH278+BI278)-BJ278),MAX(0,C278-D278-(IF(O278&lt;BK278,K278+L278+M278-N278,0)+IF(W278&lt;BK278,S278+T278+U278-V278,0)+IF(AE278&lt;BK278,AA278+AB278+AC278-AD278,0)+IF(AM278&lt;BK278,AI278+AJ278+AK278-AL278,0)+IF(AU278&lt;BK278,AQ278+AR278+AS278-AT278,0)+IF(BC278&lt;BK278,AY278+AZ278+BA278-BB278,0)+IF(BK278&lt;BK278,BG278+BH278+BI278-BJ278,0)+IF(BS278&lt;BK278,BO278+BP278+BQ278-BR278,0)+IF(CA278&lt;BK278,BW278+BX278+BY278-BZ278,0)+IF(CI278&lt;BK278,CE278+CF278+CG278-CH278,0))))))</f>
        <v>0</v>
      </c>
      <c r="BM278" s="3">
        <f>IF(Inputs!$B$27&lt;&gt;"Ready","PENDING INPUTS",MIN((BG278+BH278+BI278),IF(D278&gt;C278,IF(D278=0,0,BJ278*C278/D278),BJ278+BL278)))</f>
        <v>0</v>
      </c>
      <c r="BN278" s="3">
        <f>IF(Inputs!$B$27&lt;&gt;"Ready","PENDING INPUTS",MAX(0,(BG278+BH278+BI278)-BM278))</f>
        <v>0</v>
      </c>
      <c r="BO278" s="3">
        <f>IF(Inputs!$B$27&lt;&gt;"Ready","PENDING INPUTS",BV277)</f>
        <v>0</v>
      </c>
      <c r="BP278" s="3">
        <f>IF(Inputs!$B$27&lt;&gt;"Ready","PENDING INPUTS",IF(A278&lt;=Inputs!$B$6,ROUND(BO278*Inputs!C21/12,2),0))</f>
        <v>0</v>
      </c>
      <c r="BQ278" s="3">
        <f>IF(Inputs!$B$27&lt;&gt;"Ready","PENDING INPUTS",IF(AND(A278&lt;=Inputs!$B$6,BO278&gt;0),Inputs!G21,0))</f>
        <v>0</v>
      </c>
      <c r="BR278" s="3">
        <f>IF(Inputs!$B$27&lt;&gt;"Ready","PENDING INPUTS",IF(A278&gt;Inputs!$B$6,0,MIN((BO278+BP278+BQ278),IF(Inputs!H21=1,Inputs!D21,MAX(Inputs!F21,ROUND(BO278*Inputs!E21+BP278+BQ278,2))))))</f>
        <v>0</v>
      </c>
      <c r="BS278">
        <f>IF(Inputs!$B$27&lt;&gt;"Ready","PENDING INPUTS",IF(BO278&lt;=0,99,1+IF(AND(K278&gt;0,OR(Inputs!C14&gt;Inputs!C21,AND(Inputs!C14=Inputs!C21,0&lt;7))),1,0)+IF(AND(S278&gt;0,OR(Inputs!C15&gt;Inputs!C21,AND(Inputs!C15=Inputs!C21,1&lt;7))),1,0)+IF(AND(AA278&gt;0,OR(Inputs!C16&gt;Inputs!C21,AND(Inputs!C16=Inputs!C21,2&lt;7))),1,0)+IF(AND(AI278&gt;0,OR(Inputs!C17&gt;Inputs!C21,AND(Inputs!C17=Inputs!C21,3&lt;7))),1,0)+IF(AND(AQ278&gt;0,OR(Inputs!C18&gt;Inputs!C21,AND(Inputs!C18=Inputs!C21,4&lt;7))),1,0)+IF(AND(AY278&gt;0,OR(Inputs!C19&gt;Inputs!C21,AND(Inputs!C19=Inputs!C21,5&lt;7))),1,0)+IF(AND(BG278&gt;0,OR(Inputs!C20&gt;Inputs!C21,AND(Inputs!C20=Inputs!C21,6&lt;7))),1,0)+IF(AND(BW278&gt;0,OR(Inputs!C22&gt;Inputs!C21,AND(Inputs!C22=Inputs!C21,8&lt;7))),1,0)+IF(AND(CE278&gt;0,OR(Inputs!C23&gt;Inputs!C21,AND(Inputs!C23=Inputs!C21,9&lt;7))),1,0)))</f>
        <v>99</v>
      </c>
      <c r="BT278" s="3">
        <f>IF(Inputs!$B$27&lt;&gt;"Ready","PENDING INPUTS",IF(A278&gt;Inputs!$B$6,0,MIN(MAX(0,(BO278+BP278+BQ278)-BR278),MAX(0,C278-D278-(IF(O278&lt;BS278,K278+L278+M278-N278,0)+IF(W278&lt;BS278,S278+T278+U278-V278,0)+IF(AE278&lt;BS278,AA278+AB278+AC278-AD278,0)+IF(AM278&lt;BS278,AI278+AJ278+AK278-AL278,0)+IF(AU278&lt;BS278,AQ278+AR278+AS278-AT278,0)+IF(BC278&lt;BS278,AY278+AZ278+BA278-BB278,0)+IF(BK278&lt;BS278,BG278+BH278+BI278-BJ278,0)+IF(BS278&lt;BS278,BO278+BP278+BQ278-BR278,0)+IF(CA278&lt;BS278,BW278+BX278+BY278-BZ278,0)+IF(CI278&lt;BS278,CE278+CF278+CG278-CH278,0))))))</f>
        <v>0</v>
      </c>
      <c r="BU278" s="3">
        <f>IF(Inputs!$B$27&lt;&gt;"Ready","PENDING INPUTS",MIN((BO278+BP278+BQ278),IF(D278&gt;C278,IF(D278=0,0,BR278*C278/D278),BR278+BT278)))</f>
        <v>0</v>
      </c>
      <c r="BV278" s="3">
        <f>IF(Inputs!$B$27&lt;&gt;"Ready","PENDING INPUTS",MAX(0,(BO278+BP278+BQ278)-BU278))</f>
        <v>0</v>
      </c>
      <c r="BW278" s="3">
        <f>IF(Inputs!$B$27&lt;&gt;"Ready","PENDING INPUTS",CD277)</f>
        <v>0</v>
      </c>
      <c r="BX278" s="3">
        <f>IF(Inputs!$B$27&lt;&gt;"Ready","PENDING INPUTS",IF(A278&lt;=Inputs!$B$6,ROUND(BW278*Inputs!C22/12,2),0))</f>
        <v>0</v>
      </c>
      <c r="BY278" s="3">
        <f>IF(Inputs!$B$27&lt;&gt;"Ready","PENDING INPUTS",IF(AND(A278&lt;=Inputs!$B$6,BW278&gt;0),Inputs!G22,0))</f>
        <v>0</v>
      </c>
      <c r="BZ278" s="3">
        <f>IF(Inputs!$B$27&lt;&gt;"Ready","PENDING INPUTS",IF(A278&gt;Inputs!$B$6,0,MIN((BW278+BX278+BY278),IF(Inputs!H22=1,Inputs!D22,MAX(Inputs!F22,ROUND(BW278*Inputs!E22+BX278+BY278,2))))))</f>
        <v>0</v>
      </c>
      <c r="CA278">
        <f>IF(Inputs!$B$27&lt;&gt;"Ready","PENDING INPUTS",IF(BW278&lt;=0,99,1+IF(AND(K278&gt;0,OR(Inputs!C14&gt;Inputs!C22,AND(Inputs!C14=Inputs!C22,0&lt;8))),1,0)+IF(AND(S278&gt;0,OR(Inputs!C15&gt;Inputs!C22,AND(Inputs!C15=Inputs!C22,1&lt;8))),1,0)+IF(AND(AA278&gt;0,OR(Inputs!C16&gt;Inputs!C22,AND(Inputs!C16=Inputs!C22,2&lt;8))),1,0)+IF(AND(AI278&gt;0,OR(Inputs!C17&gt;Inputs!C22,AND(Inputs!C17=Inputs!C22,3&lt;8))),1,0)+IF(AND(AQ278&gt;0,OR(Inputs!C18&gt;Inputs!C22,AND(Inputs!C18=Inputs!C22,4&lt;8))),1,0)+IF(AND(AY278&gt;0,OR(Inputs!C19&gt;Inputs!C22,AND(Inputs!C19=Inputs!C22,5&lt;8))),1,0)+IF(AND(BG278&gt;0,OR(Inputs!C20&gt;Inputs!C22,AND(Inputs!C20=Inputs!C22,6&lt;8))),1,0)+IF(AND(BO278&gt;0,OR(Inputs!C21&gt;Inputs!C22,AND(Inputs!C21=Inputs!C22,7&lt;8))),1,0)+IF(AND(CE278&gt;0,OR(Inputs!C23&gt;Inputs!C22,AND(Inputs!C23=Inputs!C22,9&lt;8))),1,0)))</f>
        <v>99</v>
      </c>
      <c r="CB278" s="3">
        <f>IF(Inputs!$B$27&lt;&gt;"Ready","PENDING INPUTS",IF(A278&gt;Inputs!$B$6,0,MIN(MAX(0,(BW278+BX278+BY278)-BZ278),MAX(0,C278-D278-(IF(O278&lt;CA278,K278+L278+M278-N278,0)+IF(W278&lt;CA278,S278+T278+U278-V278,0)+IF(AE278&lt;CA278,AA278+AB278+AC278-AD278,0)+IF(AM278&lt;CA278,AI278+AJ278+AK278-AL278,0)+IF(AU278&lt;CA278,AQ278+AR278+AS278-AT278,0)+IF(BC278&lt;CA278,AY278+AZ278+BA278-BB278,0)+IF(BK278&lt;CA278,BG278+BH278+BI278-BJ278,0)+IF(BS278&lt;CA278,BO278+BP278+BQ278-BR278,0)+IF(CA278&lt;CA278,BW278+BX278+BY278-BZ278,0)+IF(CI278&lt;CA278,CE278+CF278+CG278-CH278,0))))))</f>
        <v>0</v>
      </c>
      <c r="CC278" s="3">
        <f>IF(Inputs!$B$27&lt;&gt;"Ready","PENDING INPUTS",MIN((BW278+BX278+BY278),IF(D278&gt;C278,IF(D278=0,0,BZ278*C278/D278),BZ278+CB278)))</f>
        <v>0</v>
      </c>
      <c r="CD278" s="3">
        <f>IF(Inputs!$B$27&lt;&gt;"Ready","PENDING INPUTS",MAX(0,(BW278+BX278+BY278)-CC278))</f>
        <v>0</v>
      </c>
      <c r="CE278" s="3">
        <f>IF(Inputs!$B$27&lt;&gt;"Ready","PENDING INPUTS",CL277)</f>
        <v>0</v>
      </c>
      <c r="CF278" s="3">
        <f>IF(Inputs!$B$27&lt;&gt;"Ready","PENDING INPUTS",IF(A278&lt;=Inputs!$B$6,ROUND(CE278*Inputs!C23/12,2),0))</f>
        <v>0</v>
      </c>
      <c r="CG278" s="3">
        <f>IF(Inputs!$B$27&lt;&gt;"Ready","PENDING INPUTS",IF(AND(A278&lt;=Inputs!$B$6,CE278&gt;0),Inputs!G23,0))</f>
        <v>0</v>
      </c>
      <c r="CH278" s="3">
        <f>IF(Inputs!$B$27&lt;&gt;"Ready","PENDING INPUTS",IF(A278&gt;Inputs!$B$6,0,MIN((CE278+CF278+CG278),IF(Inputs!H23=1,Inputs!D23,MAX(Inputs!F23,ROUND(CE278*Inputs!E23+CF278+CG278,2))))))</f>
        <v>0</v>
      </c>
      <c r="CI278">
        <f>IF(Inputs!$B$27&lt;&gt;"Ready","PENDING INPUTS",IF(CE278&lt;=0,99,1+IF(AND(K278&gt;0,OR(Inputs!C14&gt;Inputs!C23,AND(Inputs!C14=Inputs!C23,0&lt;9))),1,0)+IF(AND(S278&gt;0,OR(Inputs!C15&gt;Inputs!C23,AND(Inputs!C15=Inputs!C23,1&lt;9))),1,0)+IF(AND(AA278&gt;0,OR(Inputs!C16&gt;Inputs!C23,AND(Inputs!C16=Inputs!C23,2&lt;9))),1,0)+IF(AND(AI278&gt;0,OR(Inputs!C17&gt;Inputs!C23,AND(Inputs!C17=Inputs!C23,3&lt;9))),1,0)+IF(AND(AQ278&gt;0,OR(Inputs!C18&gt;Inputs!C23,AND(Inputs!C18=Inputs!C23,4&lt;9))),1,0)+IF(AND(AY278&gt;0,OR(Inputs!C19&gt;Inputs!C23,AND(Inputs!C19=Inputs!C23,5&lt;9))),1,0)+IF(AND(BG278&gt;0,OR(Inputs!C20&gt;Inputs!C23,AND(Inputs!C20=Inputs!C23,6&lt;9))),1,0)+IF(AND(BO278&gt;0,OR(Inputs!C21&gt;Inputs!C23,AND(Inputs!C21=Inputs!C23,7&lt;9))),1,0)+IF(AND(BW278&gt;0,OR(Inputs!C22&gt;Inputs!C23,AND(Inputs!C22=Inputs!C23,8&lt;9))),1,0)))</f>
        <v>99</v>
      </c>
      <c r="CJ278" s="3">
        <f>IF(Inputs!$B$27&lt;&gt;"Ready","PENDING INPUTS",IF(A278&gt;Inputs!$B$6,0,MIN(MAX(0,(CE278+CF278+CG278)-CH278),MAX(0,C278-D278-(IF(O278&lt;CI278,K278+L278+M278-N278,0)+IF(W278&lt;CI278,S278+T278+U278-V278,0)+IF(AE278&lt;CI278,AA278+AB278+AC278-AD278,0)+IF(AM278&lt;CI278,AI278+AJ278+AK278-AL278,0)+IF(AU278&lt;CI278,AQ278+AR278+AS278-AT278,0)+IF(BC278&lt;CI278,AY278+AZ278+BA278-BB278,0)+IF(BK278&lt;CI278,BG278+BH278+BI278-BJ278,0)+IF(BS278&lt;CI278,BO278+BP278+BQ278-BR278,0)+IF(CA278&lt;CI278,BW278+BX278+BY278-BZ278,0)+IF(CI278&lt;CI278,CE278+CF278+CG278-CH278,0))))))</f>
        <v>0</v>
      </c>
      <c r="CK278" s="3">
        <f>IF(Inputs!$B$27&lt;&gt;"Ready","PENDING INPUTS",MIN((CE278+CF278+CG278),IF(D278&gt;C278,IF(D278=0,0,CH278*C278/D278),CH278+CJ278)))</f>
        <v>0</v>
      </c>
      <c r="CL278" s="3">
        <f>IF(Inputs!$B$27&lt;&gt;"Ready","PENDING INPUTS",MAX(0,(CE278+CF278+CG278)-CK278))</f>
        <v>0</v>
      </c>
    </row>
    <row r="279" spans="1:90" ht="27.95" customHeight="1" x14ac:dyDescent="0.25">
      <c r="A279">
        <v>275</v>
      </c>
      <c r="B279" s="13">
        <f>IF(Inputs!$B$27&lt;&gt;"Ready","PENDING INPUTS",EDATE(Inputs!$B$5,A279-1))</f>
        <v>54636</v>
      </c>
      <c r="C279" s="3">
        <f>IF(Inputs!$B$27&lt;&gt;"Ready","PENDING INPUTS",IF(A279&lt;=Inputs!$B$6,MAX(0,Inputs!$B$4+IF(A279=Inputs!$B$7,Inputs!$B$8,0)+IF(A279=Inputs!$B$9,Inputs!$B$10,0)),0))</f>
        <v>0</v>
      </c>
      <c r="D279" s="3">
        <f>IF(Inputs!$B$27&lt;&gt;"Ready","PENDING INPUTS",SUM(N279,V279,AD279,AL279,AT279,BB279,BJ279,BR279,BZ279,CH279))</f>
        <v>0</v>
      </c>
      <c r="E279" s="3">
        <f>IF(Inputs!$B$27&lt;&gt;"Ready","PENDING INPUTS",MAX(0,D279-C279))</f>
        <v>0</v>
      </c>
      <c r="F279" s="3">
        <f>IF(Inputs!$B$27&lt;&gt;"Ready","PENDING INPUTS",SUM(Q279,Y279,AG279,AO279,AW279,BE279,BM279,BU279,CC279,CK279))</f>
        <v>0</v>
      </c>
      <c r="G279" s="3">
        <f>IF(Inputs!$B$27&lt;&gt;"Ready","PENDING INPUTS",SUM(L279,T279,AB279,AJ279,AR279,AZ279,BH279,BP279,BX279,CF279))</f>
        <v>0</v>
      </c>
      <c r="H279" s="3">
        <f>IF(Inputs!$B$27&lt;&gt;"Ready","PENDING INPUTS",SUM(M279,U279,AC279,AK279,AS279,BA279,BI279,BQ279,BY279,CG279))</f>
        <v>0</v>
      </c>
      <c r="I279" s="3">
        <f>IF(Inputs!$B$27&lt;&gt;"Ready","PENDING INPUTS",SUM(R279,Z279,AH279,AP279,AX279,BF279,BN279,BV279,CD279,CL279))</f>
        <v>0</v>
      </c>
      <c r="J279" t="str">
        <f>IF(Inputs!$B$27&lt;&gt;"Ready","PENDING INPUTS",IF(A279&gt;Inputs!$B$6,"Beyond horizon",IF(E279&gt;0.005,"MINIMUM SHORTFALL",IF(I279&lt;0.005,"Paid off","In progress"))))</f>
        <v>Beyond horizon</v>
      </c>
      <c r="K279" s="3">
        <f>IF(Inputs!$B$27&lt;&gt;"Ready","PENDING INPUTS",R278)</f>
        <v>0</v>
      </c>
      <c r="L279" s="3">
        <f>IF(Inputs!$B$27&lt;&gt;"Ready","PENDING INPUTS",IF(A279&lt;=Inputs!$B$6,ROUND(K279*Inputs!C14/12,2),0))</f>
        <v>0</v>
      </c>
      <c r="M279" s="3">
        <f>IF(Inputs!$B$27&lt;&gt;"Ready","PENDING INPUTS",IF(AND(A279&lt;=Inputs!$B$6,K279&gt;0),Inputs!G14,0))</f>
        <v>0</v>
      </c>
      <c r="N279" s="3">
        <f>IF(Inputs!$B$27&lt;&gt;"Ready","PENDING INPUTS",IF(A279&gt;Inputs!$B$6,0,MIN((K279+L279+M279),IF(Inputs!H14=1,Inputs!D14,MAX(Inputs!F14,ROUND(K279*Inputs!E14+L279+M279,2))))))</f>
        <v>0</v>
      </c>
      <c r="O279">
        <f>IF(Inputs!$B$27&lt;&gt;"Ready","PENDING INPUTS",IF(K279&lt;=0,99,1+IF(AND(S279&gt;0,OR(Inputs!C15&gt;Inputs!C14,AND(Inputs!C15=Inputs!C14,1&lt;0))),1,0)+IF(AND(AA279&gt;0,OR(Inputs!C16&gt;Inputs!C14,AND(Inputs!C16=Inputs!C14,2&lt;0))),1,0)+IF(AND(AI279&gt;0,OR(Inputs!C17&gt;Inputs!C14,AND(Inputs!C17=Inputs!C14,3&lt;0))),1,0)+IF(AND(AQ279&gt;0,OR(Inputs!C18&gt;Inputs!C14,AND(Inputs!C18=Inputs!C14,4&lt;0))),1,0)+IF(AND(AY279&gt;0,OR(Inputs!C19&gt;Inputs!C14,AND(Inputs!C19=Inputs!C14,5&lt;0))),1,0)+IF(AND(BG279&gt;0,OR(Inputs!C20&gt;Inputs!C14,AND(Inputs!C20=Inputs!C14,6&lt;0))),1,0)+IF(AND(BO279&gt;0,OR(Inputs!C21&gt;Inputs!C14,AND(Inputs!C21=Inputs!C14,7&lt;0))),1,0)+IF(AND(BW279&gt;0,OR(Inputs!C22&gt;Inputs!C14,AND(Inputs!C22=Inputs!C14,8&lt;0))),1,0)+IF(AND(CE279&gt;0,OR(Inputs!C23&gt;Inputs!C14,AND(Inputs!C23=Inputs!C14,9&lt;0))),1,0)))</f>
        <v>99</v>
      </c>
      <c r="P279" s="3">
        <f>IF(Inputs!$B$27&lt;&gt;"Ready","PENDING INPUTS",IF(A279&gt;Inputs!$B$6,0,MIN(MAX(0,(K279+L279+M279)-N279),MAX(0,C279-D279-(IF(O279&lt;O279,K279+L279+M279-N279,0)+IF(W279&lt;O279,S279+T279+U279-V279,0)+IF(AE279&lt;O279,AA279+AB279+AC279-AD279,0)+IF(AM279&lt;O279,AI279+AJ279+AK279-AL279,0)+IF(AU279&lt;O279,AQ279+AR279+AS279-AT279,0)+IF(BC279&lt;O279,AY279+AZ279+BA279-BB279,0)+IF(BK279&lt;O279,BG279+BH279+BI279-BJ279,0)+IF(BS279&lt;O279,BO279+BP279+BQ279-BR279,0)+IF(CA279&lt;O279,BW279+BX279+BY279-BZ279,0)+IF(CI279&lt;O279,CE279+CF279+CG279-CH279,0))))))</f>
        <v>0</v>
      </c>
      <c r="Q279" s="3">
        <f>IF(Inputs!$B$27&lt;&gt;"Ready","PENDING INPUTS",MIN((K279+L279+M279),IF(D279&gt;C279,IF(D279=0,0,N279*C279/D279),N279+P279)))</f>
        <v>0</v>
      </c>
      <c r="R279" s="3">
        <f>IF(Inputs!$B$27&lt;&gt;"Ready","PENDING INPUTS",MAX(0,(K279+L279+M279)-Q279))</f>
        <v>0</v>
      </c>
      <c r="S279" s="3">
        <f>IF(Inputs!$B$27&lt;&gt;"Ready","PENDING INPUTS",Z278)</f>
        <v>0</v>
      </c>
      <c r="T279" s="3">
        <f>IF(Inputs!$B$27&lt;&gt;"Ready","PENDING INPUTS",IF(A279&lt;=Inputs!$B$6,ROUND(S279*Inputs!C15/12,2),0))</f>
        <v>0</v>
      </c>
      <c r="U279" s="3">
        <f>IF(Inputs!$B$27&lt;&gt;"Ready","PENDING INPUTS",IF(AND(A279&lt;=Inputs!$B$6,S279&gt;0),Inputs!G15,0))</f>
        <v>0</v>
      </c>
      <c r="V279" s="3">
        <f>IF(Inputs!$B$27&lt;&gt;"Ready","PENDING INPUTS",IF(A279&gt;Inputs!$B$6,0,MIN((S279+T279+U279),IF(Inputs!H15=1,Inputs!D15,MAX(Inputs!F15,ROUND(S279*Inputs!E15+T279+U279,2))))))</f>
        <v>0</v>
      </c>
      <c r="W279">
        <f>IF(Inputs!$B$27&lt;&gt;"Ready","PENDING INPUTS",IF(S279&lt;=0,99,1+IF(AND(K279&gt;0,OR(Inputs!C14&gt;Inputs!C15,AND(Inputs!C14=Inputs!C15,0&lt;1))),1,0)+IF(AND(AA279&gt;0,OR(Inputs!C16&gt;Inputs!C15,AND(Inputs!C16=Inputs!C15,2&lt;1))),1,0)+IF(AND(AI279&gt;0,OR(Inputs!C17&gt;Inputs!C15,AND(Inputs!C17=Inputs!C15,3&lt;1))),1,0)+IF(AND(AQ279&gt;0,OR(Inputs!C18&gt;Inputs!C15,AND(Inputs!C18=Inputs!C15,4&lt;1))),1,0)+IF(AND(AY279&gt;0,OR(Inputs!C19&gt;Inputs!C15,AND(Inputs!C19=Inputs!C15,5&lt;1))),1,0)+IF(AND(BG279&gt;0,OR(Inputs!C20&gt;Inputs!C15,AND(Inputs!C20=Inputs!C15,6&lt;1))),1,0)+IF(AND(BO279&gt;0,OR(Inputs!C21&gt;Inputs!C15,AND(Inputs!C21=Inputs!C15,7&lt;1))),1,0)+IF(AND(BW279&gt;0,OR(Inputs!C22&gt;Inputs!C15,AND(Inputs!C22=Inputs!C15,8&lt;1))),1,0)+IF(AND(CE279&gt;0,OR(Inputs!C23&gt;Inputs!C15,AND(Inputs!C23=Inputs!C15,9&lt;1))),1,0)))</f>
        <v>99</v>
      </c>
      <c r="X279" s="3">
        <f>IF(Inputs!$B$27&lt;&gt;"Ready","PENDING INPUTS",IF(A279&gt;Inputs!$B$6,0,MIN(MAX(0,(S279+T279+U279)-V279),MAX(0,C279-D279-(IF(O279&lt;W279,K279+L279+M279-N279,0)+IF(W279&lt;W279,S279+T279+U279-V279,0)+IF(AE279&lt;W279,AA279+AB279+AC279-AD279,0)+IF(AM279&lt;W279,AI279+AJ279+AK279-AL279,0)+IF(AU279&lt;W279,AQ279+AR279+AS279-AT279,0)+IF(BC279&lt;W279,AY279+AZ279+BA279-BB279,0)+IF(BK279&lt;W279,BG279+BH279+BI279-BJ279,0)+IF(BS279&lt;W279,BO279+BP279+BQ279-BR279,0)+IF(CA279&lt;W279,BW279+BX279+BY279-BZ279,0)+IF(CI279&lt;W279,CE279+CF279+CG279-CH279,0))))))</f>
        <v>0</v>
      </c>
      <c r="Y279" s="3">
        <f>IF(Inputs!$B$27&lt;&gt;"Ready","PENDING INPUTS",MIN((S279+T279+U279),IF(D279&gt;C279,IF(D279=0,0,V279*C279/D279),V279+X279)))</f>
        <v>0</v>
      </c>
      <c r="Z279" s="3">
        <f>IF(Inputs!$B$27&lt;&gt;"Ready","PENDING INPUTS",MAX(0,(S279+T279+U279)-Y279))</f>
        <v>0</v>
      </c>
      <c r="AA279" s="3">
        <f>IF(Inputs!$B$27&lt;&gt;"Ready","PENDING INPUTS",AH278)</f>
        <v>0</v>
      </c>
      <c r="AB279" s="3">
        <f>IF(Inputs!$B$27&lt;&gt;"Ready","PENDING INPUTS",IF(A279&lt;=Inputs!$B$6,ROUND(AA279*Inputs!C16/12,2),0))</f>
        <v>0</v>
      </c>
      <c r="AC279" s="3">
        <f>IF(Inputs!$B$27&lt;&gt;"Ready","PENDING INPUTS",IF(AND(A279&lt;=Inputs!$B$6,AA279&gt;0),Inputs!G16,0))</f>
        <v>0</v>
      </c>
      <c r="AD279" s="3">
        <f>IF(Inputs!$B$27&lt;&gt;"Ready","PENDING INPUTS",IF(A279&gt;Inputs!$B$6,0,MIN((AA279+AB279+AC279),IF(Inputs!H16=1,Inputs!D16,MAX(Inputs!F16,ROUND(AA279*Inputs!E16+AB279+AC279,2))))))</f>
        <v>0</v>
      </c>
      <c r="AE279">
        <f>IF(Inputs!$B$27&lt;&gt;"Ready","PENDING INPUTS",IF(AA279&lt;=0,99,1+IF(AND(K279&gt;0,OR(Inputs!C14&gt;Inputs!C16,AND(Inputs!C14=Inputs!C16,0&lt;2))),1,0)+IF(AND(S279&gt;0,OR(Inputs!C15&gt;Inputs!C16,AND(Inputs!C15=Inputs!C16,1&lt;2))),1,0)+IF(AND(AI279&gt;0,OR(Inputs!C17&gt;Inputs!C16,AND(Inputs!C17=Inputs!C16,3&lt;2))),1,0)+IF(AND(AQ279&gt;0,OR(Inputs!C18&gt;Inputs!C16,AND(Inputs!C18=Inputs!C16,4&lt;2))),1,0)+IF(AND(AY279&gt;0,OR(Inputs!C19&gt;Inputs!C16,AND(Inputs!C19=Inputs!C16,5&lt;2))),1,0)+IF(AND(BG279&gt;0,OR(Inputs!C20&gt;Inputs!C16,AND(Inputs!C20=Inputs!C16,6&lt;2))),1,0)+IF(AND(BO279&gt;0,OR(Inputs!C21&gt;Inputs!C16,AND(Inputs!C21=Inputs!C16,7&lt;2))),1,0)+IF(AND(BW279&gt;0,OR(Inputs!C22&gt;Inputs!C16,AND(Inputs!C22=Inputs!C16,8&lt;2))),1,0)+IF(AND(CE279&gt;0,OR(Inputs!C23&gt;Inputs!C16,AND(Inputs!C23=Inputs!C16,9&lt;2))),1,0)))</f>
        <v>99</v>
      </c>
      <c r="AF279" s="3">
        <f>IF(Inputs!$B$27&lt;&gt;"Ready","PENDING INPUTS",IF(A279&gt;Inputs!$B$6,0,MIN(MAX(0,(AA279+AB279+AC279)-AD279),MAX(0,C279-D279-(IF(O279&lt;AE279,K279+L279+M279-N279,0)+IF(W279&lt;AE279,S279+T279+U279-V279,0)+IF(AE279&lt;AE279,AA279+AB279+AC279-AD279,0)+IF(AM279&lt;AE279,AI279+AJ279+AK279-AL279,0)+IF(AU279&lt;AE279,AQ279+AR279+AS279-AT279,0)+IF(BC279&lt;AE279,AY279+AZ279+BA279-BB279,0)+IF(BK279&lt;AE279,BG279+BH279+BI279-BJ279,0)+IF(BS279&lt;AE279,BO279+BP279+BQ279-BR279,0)+IF(CA279&lt;AE279,BW279+BX279+BY279-BZ279,0)+IF(CI279&lt;AE279,CE279+CF279+CG279-CH279,0))))))</f>
        <v>0</v>
      </c>
      <c r="AG279" s="3">
        <f>IF(Inputs!$B$27&lt;&gt;"Ready","PENDING INPUTS",MIN((AA279+AB279+AC279),IF(D279&gt;C279,IF(D279=0,0,AD279*C279/D279),AD279+AF279)))</f>
        <v>0</v>
      </c>
      <c r="AH279" s="3">
        <f>IF(Inputs!$B$27&lt;&gt;"Ready","PENDING INPUTS",MAX(0,(AA279+AB279+AC279)-AG279))</f>
        <v>0</v>
      </c>
      <c r="AI279" s="3">
        <f>IF(Inputs!$B$27&lt;&gt;"Ready","PENDING INPUTS",AP278)</f>
        <v>0</v>
      </c>
      <c r="AJ279" s="3">
        <f>IF(Inputs!$B$27&lt;&gt;"Ready","PENDING INPUTS",IF(A279&lt;=Inputs!$B$6,ROUND(AI279*Inputs!C17/12,2),0))</f>
        <v>0</v>
      </c>
      <c r="AK279" s="3">
        <f>IF(Inputs!$B$27&lt;&gt;"Ready","PENDING INPUTS",IF(AND(A279&lt;=Inputs!$B$6,AI279&gt;0),Inputs!G17,0))</f>
        <v>0</v>
      </c>
      <c r="AL279" s="3">
        <f>IF(Inputs!$B$27&lt;&gt;"Ready","PENDING INPUTS",IF(A279&gt;Inputs!$B$6,0,MIN((AI279+AJ279+AK279),IF(Inputs!H17=1,Inputs!D17,MAX(Inputs!F17,ROUND(AI279*Inputs!E17+AJ279+AK279,2))))))</f>
        <v>0</v>
      </c>
      <c r="AM279">
        <f>IF(Inputs!$B$27&lt;&gt;"Ready","PENDING INPUTS",IF(AI279&lt;=0,99,1+IF(AND(K279&gt;0,OR(Inputs!C14&gt;Inputs!C17,AND(Inputs!C14=Inputs!C17,0&lt;3))),1,0)+IF(AND(S279&gt;0,OR(Inputs!C15&gt;Inputs!C17,AND(Inputs!C15=Inputs!C17,1&lt;3))),1,0)+IF(AND(AA279&gt;0,OR(Inputs!C16&gt;Inputs!C17,AND(Inputs!C16=Inputs!C17,2&lt;3))),1,0)+IF(AND(AQ279&gt;0,OR(Inputs!C18&gt;Inputs!C17,AND(Inputs!C18=Inputs!C17,4&lt;3))),1,0)+IF(AND(AY279&gt;0,OR(Inputs!C19&gt;Inputs!C17,AND(Inputs!C19=Inputs!C17,5&lt;3))),1,0)+IF(AND(BG279&gt;0,OR(Inputs!C20&gt;Inputs!C17,AND(Inputs!C20=Inputs!C17,6&lt;3))),1,0)+IF(AND(BO279&gt;0,OR(Inputs!C21&gt;Inputs!C17,AND(Inputs!C21=Inputs!C17,7&lt;3))),1,0)+IF(AND(BW279&gt;0,OR(Inputs!C22&gt;Inputs!C17,AND(Inputs!C22=Inputs!C17,8&lt;3))),1,0)+IF(AND(CE279&gt;0,OR(Inputs!C23&gt;Inputs!C17,AND(Inputs!C23=Inputs!C17,9&lt;3))),1,0)))</f>
        <v>99</v>
      </c>
      <c r="AN279" s="3">
        <f>IF(Inputs!$B$27&lt;&gt;"Ready","PENDING INPUTS",IF(A279&gt;Inputs!$B$6,0,MIN(MAX(0,(AI279+AJ279+AK279)-AL279),MAX(0,C279-D279-(IF(O279&lt;AM279,K279+L279+M279-N279,0)+IF(W279&lt;AM279,S279+T279+U279-V279,0)+IF(AE279&lt;AM279,AA279+AB279+AC279-AD279,0)+IF(AM279&lt;AM279,AI279+AJ279+AK279-AL279,0)+IF(AU279&lt;AM279,AQ279+AR279+AS279-AT279,0)+IF(BC279&lt;AM279,AY279+AZ279+BA279-BB279,0)+IF(BK279&lt;AM279,BG279+BH279+BI279-BJ279,0)+IF(BS279&lt;AM279,BO279+BP279+BQ279-BR279,0)+IF(CA279&lt;AM279,BW279+BX279+BY279-BZ279,0)+IF(CI279&lt;AM279,CE279+CF279+CG279-CH279,0))))))</f>
        <v>0</v>
      </c>
      <c r="AO279" s="3">
        <f>IF(Inputs!$B$27&lt;&gt;"Ready","PENDING INPUTS",MIN((AI279+AJ279+AK279),IF(D279&gt;C279,IF(D279=0,0,AL279*C279/D279),AL279+AN279)))</f>
        <v>0</v>
      </c>
      <c r="AP279" s="3">
        <f>IF(Inputs!$B$27&lt;&gt;"Ready","PENDING INPUTS",MAX(0,(AI279+AJ279+AK279)-AO279))</f>
        <v>0</v>
      </c>
      <c r="AQ279" s="3">
        <f>IF(Inputs!$B$27&lt;&gt;"Ready","PENDING INPUTS",AX278)</f>
        <v>0</v>
      </c>
      <c r="AR279" s="3">
        <f>IF(Inputs!$B$27&lt;&gt;"Ready","PENDING INPUTS",IF(A279&lt;=Inputs!$B$6,ROUND(AQ279*Inputs!C18/12,2),0))</f>
        <v>0</v>
      </c>
      <c r="AS279" s="3">
        <f>IF(Inputs!$B$27&lt;&gt;"Ready","PENDING INPUTS",IF(AND(A279&lt;=Inputs!$B$6,AQ279&gt;0),Inputs!G18,0))</f>
        <v>0</v>
      </c>
      <c r="AT279" s="3">
        <f>IF(Inputs!$B$27&lt;&gt;"Ready","PENDING INPUTS",IF(A279&gt;Inputs!$B$6,0,MIN((AQ279+AR279+AS279),IF(Inputs!H18=1,Inputs!D18,MAX(Inputs!F18,ROUND(AQ279*Inputs!E18+AR279+AS279,2))))))</f>
        <v>0</v>
      </c>
      <c r="AU279">
        <f>IF(Inputs!$B$27&lt;&gt;"Ready","PENDING INPUTS",IF(AQ279&lt;=0,99,1+IF(AND(K279&gt;0,OR(Inputs!C14&gt;Inputs!C18,AND(Inputs!C14=Inputs!C18,0&lt;4))),1,0)+IF(AND(S279&gt;0,OR(Inputs!C15&gt;Inputs!C18,AND(Inputs!C15=Inputs!C18,1&lt;4))),1,0)+IF(AND(AA279&gt;0,OR(Inputs!C16&gt;Inputs!C18,AND(Inputs!C16=Inputs!C18,2&lt;4))),1,0)+IF(AND(AI279&gt;0,OR(Inputs!C17&gt;Inputs!C18,AND(Inputs!C17=Inputs!C18,3&lt;4))),1,0)+IF(AND(AY279&gt;0,OR(Inputs!C19&gt;Inputs!C18,AND(Inputs!C19=Inputs!C18,5&lt;4))),1,0)+IF(AND(BG279&gt;0,OR(Inputs!C20&gt;Inputs!C18,AND(Inputs!C20=Inputs!C18,6&lt;4))),1,0)+IF(AND(BO279&gt;0,OR(Inputs!C21&gt;Inputs!C18,AND(Inputs!C21=Inputs!C18,7&lt;4))),1,0)+IF(AND(BW279&gt;0,OR(Inputs!C22&gt;Inputs!C18,AND(Inputs!C22=Inputs!C18,8&lt;4))),1,0)+IF(AND(CE279&gt;0,OR(Inputs!C23&gt;Inputs!C18,AND(Inputs!C23=Inputs!C18,9&lt;4))),1,0)))</f>
        <v>99</v>
      </c>
      <c r="AV279" s="3">
        <f>IF(Inputs!$B$27&lt;&gt;"Ready","PENDING INPUTS",IF(A279&gt;Inputs!$B$6,0,MIN(MAX(0,(AQ279+AR279+AS279)-AT279),MAX(0,C279-D279-(IF(O279&lt;AU279,K279+L279+M279-N279,0)+IF(W279&lt;AU279,S279+T279+U279-V279,0)+IF(AE279&lt;AU279,AA279+AB279+AC279-AD279,0)+IF(AM279&lt;AU279,AI279+AJ279+AK279-AL279,0)+IF(AU279&lt;AU279,AQ279+AR279+AS279-AT279,0)+IF(BC279&lt;AU279,AY279+AZ279+BA279-BB279,0)+IF(BK279&lt;AU279,BG279+BH279+BI279-BJ279,0)+IF(BS279&lt;AU279,BO279+BP279+BQ279-BR279,0)+IF(CA279&lt;AU279,BW279+BX279+BY279-BZ279,0)+IF(CI279&lt;AU279,CE279+CF279+CG279-CH279,0))))))</f>
        <v>0</v>
      </c>
      <c r="AW279" s="3">
        <f>IF(Inputs!$B$27&lt;&gt;"Ready","PENDING INPUTS",MIN((AQ279+AR279+AS279),IF(D279&gt;C279,IF(D279=0,0,AT279*C279/D279),AT279+AV279)))</f>
        <v>0</v>
      </c>
      <c r="AX279" s="3">
        <f>IF(Inputs!$B$27&lt;&gt;"Ready","PENDING INPUTS",MAX(0,(AQ279+AR279+AS279)-AW279))</f>
        <v>0</v>
      </c>
      <c r="AY279" s="3">
        <f>IF(Inputs!$B$27&lt;&gt;"Ready","PENDING INPUTS",BF278)</f>
        <v>0</v>
      </c>
      <c r="AZ279" s="3">
        <f>IF(Inputs!$B$27&lt;&gt;"Ready","PENDING INPUTS",IF(A279&lt;=Inputs!$B$6,ROUND(AY279*Inputs!C19/12,2),0))</f>
        <v>0</v>
      </c>
      <c r="BA279" s="3">
        <f>IF(Inputs!$B$27&lt;&gt;"Ready","PENDING INPUTS",IF(AND(A279&lt;=Inputs!$B$6,AY279&gt;0),Inputs!G19,0))</f>
        <v>0</v>
      </c>
      <c r="BB279" s="3">
        <f>IF(Inputs!$B$27&lt;&gt;"Ready","PENDING INPUTS",IF(A279&gt;Inputs!$B$6,0,MIN((AY279+AZ279+BA279),IF(Inputs!H19=1,Inputs!D19,MAX(Inputs!F19,ROUND(AY279*Inputs!E19+AZ279+BA279,2))))))</f>
        <v>0</v>
      </c>
      <c r="BC279">
        <f>IF(Inputs!$B$27&lt;&gt;"Ready","PENDING INPUTS",IF(AY279&lt;=0,99,1+IF(AND(K279&gt;0,OR(Inputs!C14&gt;Inputs!C19,AND(Inputs!C14=Inputs!C19,0&lt;5))),1,0)+IF(AND(S279&gt;0,OR(Inputs!C15&gt;Inputs!C19,AND(Inputs!C15=Inputs!C19,1&lt;5))),1,0)+IF(AND(AA279&gt;0,OR(Inputs!C16&gt;Inputs!C19,AND(Inputs!C16=Inputs!C19,2&lt;5))),1,0)+IF(AND(AI279&gt;0,OR(Inputs!C17&gt;Inputs!C19,AND(Inputs!C17=Inputs!C19,3&lt;5))),1,0)+IF(AND(AQ279&gt;0,OR(Inputs!C18&gt;Inputs!C19,AND(Inputs!C18=Inputs!C19,4&lt;5))),1,0)+IF(AND(BG279&gt;0,OR(Inputs!C20&gt;Inputs!C19,AND(Inputs!C20=Inputs!C19,6&lt;5))),1,0)+IF(AND(BO279&gt;0,OR(Inputs!C21&gt;Inputs!C19,AND(Inputs!C21=Inputs!C19,7&lt;5))),1,0)+IF(AND(BW279&gt;0,OR(Inputs!C22&gt;Inputs!C19,AND(Inputs!C22=Inputs!C19,8&lt;5))),1,0)+IF(AND(CE279&gt;0,OR(Inputs!C23&gt;Inputs!C19,AND(Inputs!C23=Inputs!C19,9&lt;5))),1,0)))</f>
        <v>99</v>
      </c>
      <c r="BD279" s="3">
        <f>IF(Inputs!$B$27&lt;&gt;"Ready","PENDING INPUTS",IF(A279&gt;Inputs!$B$6,0,MIN(MAX(0,(AY279+AZ279+BA279)-BB279),MAX(0,C279-D279-(IF(O279&lt;BC279,K279+L279+M279-N279,0)+IF(W279&lt;BC279,S279+T279+U279-V279,0)+IF(AE279&lt;BC279,AA279+AB279+AC279-AD279,0)+IF(AM279&lt;BC279,AI279+AJ279+AK279-AL279,0)+IF(AU279&lt;BC279,AQ279+AR279+AS279-AT279,0)+IF(BC279&lt;BC279,AY279+AZ279+BA279-BB279,0)+IF(BK279&lt;BC279,BG279+BH279+BI279-BJ279,0)+IF(BS279&lt;BC279,BO279+BP279+BQ279-BR279,0)+IF(CA279&lt;BC279,BW279+BX279+BY279-BZ279,0)+IF(CI279&lt;BC279,CE279+CF279+CG279-CH279,0))))))</f>
        <v>0</v>
      </c>
      <c r="BE279" s="3">
        <f>IF(Inputs!$B$27&lt;&gt;"Ready","PENDING INPUTS",MIN((AY279+AZ279+BA279),IF(D279&gt;C279,IF(D279=0,0,BB279*C279/D279),BB279+BD279)))</f>
        <v>0</v>
      </c>
      <c r="BF279" s="3">
        <f>IF(Inputs!$B$27&lt;&gt;"Ready","PENDING INPUTS",MAX(0,(AY279+AZ279+BA279)-BE279))</f>
        <v>0</v>
      </c>
      <c r="BG279" s="3">
        <f>IF(Inputs!$B$27&lt;&gt;"Ready","PENDING INPUTS",BN278)</f>
        <v>0</v>
      </c>
      <c r="BH279" s="3">
        <f>IF(Inputs!$B$27&lt;&gt;"Ready","PENDING INPUTS",IF(A279&lt;=Inputs!$B$6,ROUND(BG279*Inputs!C20/12,2),0))</f>
        <v>0</v>
      </c>
      <c r="BI279" s="3">
        <f>IF(Inputs!$B$27&lt;&gt;"Ready","PENDING INPUTS",IF(AND(A279&lt;=Inputs!$B$6,BG279&gt;0),Inputs!G20,0))</f>
        <v>0</v>
      </c>
      <c r="BJ279" s="3">
        <f>IF(Inputs!$B$27&lt;&gt;"Ready","PENDING INPUTS",IF(A279&gt;Inputs!$B$6,0,MIN((BG279+BH279+BI279),IF(Inputs!H20=1,Inputs!D20,MAX(Inputs!F20,ROUND(BG279*Inputs!E20+BH279+BI279,2))))))</f>
        <v>0</v>
      </c>
      <c r="BK279">
        <f>IF(Inputs!$B$27&lt;&gt;"Ready","PENDING INPUTS",IF(BG279&lt;=0,99,1+IF(AND(K279&gt;0,OR(Inputs!C14&gt;Inputs!C20,AND(Inputs!C14=Inputs!C20,0&lt;6))),1,0)+IF(AND(S279&gt;0,OR(Inputs!C15&gt;Inputs!C20,AND(Inputs!C15=Inputs!C20,1&lt;6))),1,0)+IF(AND(AA279&gt;0,OR(Inputs!C16&gt;Inputs!C20,AND(Inputs!C16=Inputs!C20,2&lt;6))),1,0)+IF(AND(AI279&gt;0,OR(Inputs!C17&gt;Inputs!C20,AND(Inputs!C17=Inputs!C20,3&lt;6))),1,0)+IF(AND(AQ279&gt;0,OR(Inputs!C18&gt;Inputs!C20,AND(Inputs!C18=Inputs!C20,4&lt;6))),1,0)+IF(AND(AY279&gt;0,OR(Inputs!C19&gt;Inputs!C20,AND(Inputs!C19=Inputs!C20,5&lt;6))),1,0)+IF(AND(BO279&gt;0,OR(Inputs!C21&gt;Inputs!C20,AND(Inputs!C21=Inputs!C20,7&lt;6))),1,0)+IF(AND(BW279&gt;0,OR(Inputs!C22&gt;Inputs!C20,AND(Inputs!C22=Inputs!C20,8&lt;6))),1,0)+IF(AND(CE279&gt;0,OR(Inputs!C23&gt;Inputs!C20,AND(Inputs!C23=Inputs!C20,9&lt;6))),1,0)))</f>
        <v>99</v>
      </c>
      <c r="BL279" s="3">
        <f>IF(Inputs!$B$27&lt;&gt;"Ready","PENDING INPUTS",IF(A279&gt;Inputs!$B$6,0,MIN(MAX(0,(BG279+BH279+BI279)-BJ279),MAX(0,C279-D279-(IF(O279&lt;BK279,K279+L279+M279-N279,0)+IF(W279&lt;BK279,S279+T279+U279-V279,0)+IF(AE279&lt;BK279,AA279+AB279+AC279-AD279,0)+IF(AM279&lt;BK279,AI279+AJ279+AK279-AL279,0)+IF(AU279&lt;BK279,AQ279+AR279+AS279-AT279,0)+IF(BC279&lt;BK279,AY279+AZ279+BA279-BB279,0)+IF(BK279&lt;BK279,BG279+BH279+BI279-BJ279,0)+IF(BS279&lt;BK279,BO279+BP279+BQ279-BR279,0)+IF(CA279&lt;BK279,BW279+BX279+BY279-BZ279,0)+IF(CI279&lt;BK279,CE279+CF279+CG279-CH279,0))))))</f>
        <v>0</v>
      </c>
      <c r="BM279" s="3">
        <f>IF(Inputs!$B$27&lt;&gt;"Ready","PENDING INPUTS",MIN((BG279+BH279+BI279),IF(D279&gt;C279,IF(D279=0,0,BJ279*C279/D279),BJ279+BL279)))</f>
        <v>0</v>
      </c>
      <c r="BN279" s="3">
        <f>IF(Inputs!$B$27&lt;&gt;"Ready","PENDING INPUTS",MAX(0,(BG279+BH279+BI279)-BM279))</f>
        <v>0</v>
      </c>
      <c r="BO279" s="3">
        <f>IF(Inputs!$B$27&lt;&gt;"Ready","PENDING INPUTS",BV278)</f>
        <v>0</v>
      </c>
      <c r="BP279" s="3">
        <f>IF(Inputs!$B$27&lt;&gt;"Ready","PENDING INPUTS",IF(A279&lt;=Inputs!$B$6,ROUND(BO279*Inputs!C21/12,2),0))</f>
        <v>0</v>
      </c>
      <c r="BQ279" s="3">
        <f>IF(Inputs!$B$27&lt;&gt;"Ready","PENDING INPUTS",IF(AND(A279&lt;=Inputs!$B$6,BO279&gt;0),Inputs!G21,0))</f>
        <v>0</v>
      </c>
      <c r="BR279" s="3">
        <f>IF(Inputs!$B$27&lt;&gt;"Ready","PENDING INPUTS",IF(A279&gt;Inputs!$B$6,0,MIN((BO279+BP279+BQ279),IF(Inputs!H21=1,Inputs!D21,MAX(Inputs!F21,ROUND(BO279*Inputs!E21+BP279+BQ279,2))))))</f>
        <v>0</v>
      </c>
      <c r="BS279">
        <f>IF(Inputs!$B$27&lt;&gt;"Ready","PENDING INPUTS",IF(BO279&lt;=0,99,1+IF(AND(K279&gt;0,OR(Inputs!C14&gt;Inputs!C21,AND(Inputs!C14=Inputs!C21,0&lt;7))),1,0)+IF(AND(S279&gt;0,OR(Inputs!C15&gt;Inputs!C21,AND(Inputs!C15=Inputs!C21,1&lt;7))),1,0)+IF(AND(AA279&gt;0,OR(Inputs!C16&gt;Inputs!C21,AND(Inputs!C16=Inputs!C21,2&lt;7))),1,0)+IF(AND(AI279&gt;0,OR(Inputs!C17&gt;Inputs!C21,AND(Inputs!C17=Inputs!C21,3&lt;7))),1,0)+IF(AND(AQ279&gt;0,OR(Inputs!C18&gt;Inputs!C21,AND(Inputs!C18=Inputs!C21,4&lt;7))),1,0)+IF(AND(AY279&gt;0,OR(Inputs!C19&gt;Inputs!C21,AND(Inputs!C19=Inputs!C21,5&lt;7))),1,0)+IF(AND(BG279&gt;0,OR(Inputs!C20&gt;Inputs!C21,AND(Inputs!C20=Inputs!C21,6&lt;7))),1,0)+IF(AND(BW279&gt;0,OR(Inputs!C22&gt;Inputs!C21,AND(Inputs!C22=Inputs!C21,8&lt;7))),1,0)+IF(AND(CE279&gt;0,OR(Inputs!C23&gt;Inputs!C21,AND(Inputs!C23=Inputs!C21,9&lt;7))),1,0)))</f>
        <v>99</v>
      </c>
      <c r="BT279" s="3">
        <f>IF(Inputs!$B$27&lt;&gt;"Ready","PENDING INPUTS",IF(A279&gt;Inputs!$B$6,0,MIN(MAX(0,(BO279+BP279+BQ279)-BR279),MAX(0,C279-D279-(IF(O279&lt;BS279,K279+L279+M279-N279,0)+IF(W279&lt;BS279,S279+T279+U279-V279,0)+IF(AE279&lt;BS279,AA279+AB279+AC279-AD279,0)+IF(AM279&lt;BS279,AI279+AJ279+AK279-AL279,0)+IF(AU279&lt;BS279,AQ279+AR279+AS279-AT279,0)+IF(BC279&lt;BS279,AY279+AZ279+BA279-BB279,0)+IF(BK279&lt;BS279,BG279+BH279+BI279-BJ279,0)+IF(BS279&lt;BS279,BO279+BP279+BQ279-BR279,0)+IF(CA279&lt;BS279,BW279+BX279+BY279-BZ279,0)+IF(CI279&lt;BS279,CE279+CF279+CG279-CH279,0))))))</f>
        <v>0</v>
      </c>
      <c r="BU279" s="3">
        <f>IF(Inputs!$B$27&lt;&gt;"Ready","PENDING INPUTS",MIN((BO279+BP279+BQ279),IF(D279&gt;C279,IF(D279=0,0,BR279*C279/D279),BR279+BT279)))</f>
        <v>0</v>
      </c>
      <c r="BV279" s="3">
        <f>IF(Inputs!$B$27&lt;&gt;"Ready","PENDING INPUTS",MAX(0,(BO279+BP279+BQ279)-BU279))</f>
        <v>0</v>
      </c>
      <c r="BW279" s="3">
        <f>IF(Inputs!$B$27&lt;&gt;"Ready","PENDING INPUTS",CD278)</f>
        <v>0</v>
      </c>
      <c r="BX279" s="3">
        <f>IF(Inputs!$B$27&lt;&gt;"Ready","PENDING INPUTS",IF(A279&lt;=Inputs!$B$6,ROUND(BW279*Inputs!C22/12,2),0))</f>
        <v>0</v>
      </c>
      <c r="BY279" s="3">
        <f>IF(Inputs!$B$27&lt;&gt;"Ready","PENDING INPUTS",IF(AND(A279&lt;=Inputs!$B$6,BW279&gt;0),Inputs!G22,0))</f>
        <v>0</v>
      </c>
      <c r="BZ279" s="3">
        <f>IF(Inputs!$B$27&lt;&gt;"Ready","PENDING INPUTS",IF(A279&gt;Inputs!$B$6,0,MIN((BW279+BX279+BY279),IF(Inputs!H22=1,Inputs!D22,MAX(Inputs!F22,ROUND(BW279*Inputs!E22+BX279+BY279,2))))))</f>
        <v>0</v>
      </c>
      <c r="CA279">
        <f>IF(Inputs!$B$27&lt;&gt;"Ready","PENDING INPUTS",IF(BW279&lt;=0,99,1+IF(AND(K279&gt;0,OR(Inputs!C14&gt;Inputs!C22,AND(Inputs!C14=Inputs!C22,0&lt;8))),1,0)+IF(AND(S279&gt;0,OR(Inputs!C15&gt;Inputs!C22,AND(Inputs!C15=Inputs!C22,1&lt;8))),1,0)+IF(AND(AA279&gt;0,OR(Inputs!C16&gt;Inputs!C22,AND(Inputs!C16=Inputs!C22,2&lt;8))),1,0)+IF(AND(AI279&gt;0,OR(Inputs!C17&gt;Inputs!C22,AND(Inputs!C17=Inputs!C22,3&lt;8))),1,0)+IF(AND(AQ279&gt;0,OR(Inputs!C18&gt;Inputs!C22,AND(Inputs!C18=Inputs!C22,4&lt;8))),1,0)+IF(AND(AY279&gt;0,OR(Inputs!C19&gt;Inputs!C22,AND(Inputs!C19=Inputs!C22,5&lt;8))),1,0)+IF(AND(BG279&gt;0,OR(Inputs!C20&gt;Inputs!C22,AND(Inputs!C20=Inputs!C22,6&lt;8))),1,0)+IF(AND(BO279&gt;0,OR(Inputs!C21&gt;Inputs!C22,AND(Inputs!C21=Inputs!C22,7&lt;8))),1,0)+IF(AND(CE279&gt;0,OR(Inputs!C23&gt;Inputs!C22,AND(Inputs!C23=Inputs!C22,9&lt;8))),1,0)))</f>
        <v>99</v>
      </c>
      <c r="CB279" s="3">
        <f>IF(Inputs!$B$27&lt;&gt;"Ready","PENDING INPUTS",IF(A279&gt;Inputs!$B$6,0,MIN(MAX(0,(BW279+BX279+BY279)-BZ279),MAX(0,C279-D279-(IF(O279&lt;CA279,K279+L279+M279-N279,0)+IF(W279&lt;CA279,S279+T279+U279-V279,0)+IF(AE279&lt;CA279,AA279+AB279+AC279-AD279,0)+IF(AM279&lt;CA279,AI279+AJ279+AK279-AL279,0)+IF(AU279&lt;CA279,AQ279+AR279+AS279-AT279,0)+IF(BC279&lt;CA279,AY279+AZ279+BA279-BB279,0)+IF(BK279&lt;CA279,BG279+BH279+BI279-BJ279,0)+IF(BS279&lt;CA279,BO279+BP279+BQ279-BR279,0)+IF(CA279&lt;CA279,BW279+BX279+BY279-BZ279,0)+IF(CI279&lt;CA279,CE279+CF279+CG279-CH279,0))))))</f>
        <v>0</v>
      </c>
      <c r="CC279" s="3">
        <f>IF(Inputs!$B$27&lt;&gt;"Ready","PENDING INPUTS",MIN((BW279+BX279+BY279),IF(D279&gt;C279,IF(D279=0,0,BZ279*C279/D279),BZ279+CB279)))</f>
        <v>0</v>
      </c>
      <c r="CD279" s="3">
        <f>IF(Inputs!$B$27&lt;&gt;"Ready","PENDING INPUTS",MAX(0,(BW279+BX279+BY279)-CC279))</f>
        <v>0</v>
      </c>
      <c r="CE279" s="3">
        <f>IF(Inputs!$B$27&lt;&gt;"Ready","PENDING INPUTS",CL278)</f>
        <v>0</v>
      </c>
      <c r="CF279" s="3">
        <f>IF(Inputs!$B$27&lt;&gt;"Ready","PENDING INPUTS",IF(A279&lt;=Inputs!$B$6,ROUND(CE279*Inputs!C23/12,2),0))</f>
        <v>0</v>
      </c>
      <c r="CG279" s="3">
        <f>IF(Inputs!$B$27&lt;&gt;"Ready","PENDING INPUTS",IF(AND(A279&lt;=Inputs!$B$6,CE279&gt;0),Inputs!G23,0))</f>
        <v>0</v>
      </c>
      <c r="CH279" s="3">
        <f>IF(Inputs!$B$27&lt;&gt;"Ready","PENDING INPUTS",IF(A279&gt;Inputs!$B$6,0,MIN((CE279+CF279+CG279),IF(Inputs!H23=1,Inputs!D23,MAX(Inputs!F23,ROUND(CE279*Inputs!E23+CF279+CG279,2))))))</f>
        <v>0</v>
      </c>
      <c r="CI279">
        <f>IF(Inputs!$B$27&lt;&gt;"Ready","PENDING INPUTS",IF(CE279&lt;=0,99,1+IF(AND(K279&gt;0,OR(Inputs!C14&gt;Inputs!C23,AND(Inputs!C14=Inputs!C23,0&lt;9))),1,0)+IF(AND(S279&gt;0,OR(Inputs!C15&gt;Inputs!C23,AND(Inputs!C15=Inputs!C23,1&lt;9))),1,0)+IF(AND(AA279&gt;0,OR(Inputs!C16&gt;Inputs!C23,AND(Inputs!C16=Inputs!C23,2&lt;9))),1,0)+IF(AND(AI279&gt;0,OR(Inputs!C17&gt;Inputs!C23,AND(Inputs!C17=Inputs!C23,3&lt;9))),1,0)+IF(AND(AQ279&gt;0,OR(Inputs!C18&gt;Inputs!C23,AND(Inputs!C18=Inputs!C23,4&lt;9))),1,0)+IF(AND(AY279&gt;0,OR(Inputs!C19&gt;Inputs!C23,AND(Inputs!C19=Inputs!C23,5&lt;9))),1,0)+IF(AND(BG279&gt;0,OR(Inputs!C20&gt;Inputs!C23,AND(Inputs!C20=Inputs!C23,6&lt;9))),1,0)+IF(AND(BO279&gt;0,OR(Inputs!C21&gt;Inputs!C23,AND(Inputs!C21=Inputs!C23,7&lt;9))),1,0)+IF(AND(BW279&gt;0,OR(Inputs!C22&gt;Inputs!C23,AND(Inputs!C22=Inputs!C23,8&lt;9))),1,0)))</f>
        <v>99</v>
      </c>
      <c r="CJ279" s="3">
        <f>IF(Inputs!$B$27&lt;&gt;"Ready","PENDING INPUTS",IF(A279&gt;Inputs!$B$6,0,MIN(MAX(0,(CE279+CF279+CG279)-CH279),MAX(0,C279-D279-(IF(O279&lt;CI279,K279+L279+M279-N279,0)+IF(W279&lt;CI279,S279+T279+U279-V279,0)+IF(AE279&lt;CI279,AA279+AB279+AC279-AD279,0)+IF(AM279&lt;CI279,AI279+AJ279+AK279-AL279,0)+IF(AU279&lt;CI279,AQ279+AR279+AS279-AT279,0)+IF(BC279&lt;CI279,AY279+AZ279+BA279-BB279,0)+IF(BK279&lt;CI279,BG279+BH279+BI279-BJ279,0)+IF(BS279&lt;CI279,BO279+BP279+BQ279-BR279,0)+IF(CA279&lt;CI279,BW279+BX279+BY279-BZ279,0)+IF(CI279&lt;CI279,CE279+CF279+CG279-CH279,0))))))</f>
        <v>0</v>
      </c>
      <c r="CK279" s="3">
        <f>IF(Inputs!$B$27&lt;&gt;"Ready","PENDING INPUTS",MIN((CE279+CF279+CG279),IF(D279&gt;C279,IF(D279=0,0,CH279*C279/D279),CH279+CJ279)))</f>
        <v>0</v>
      </c>
      <c r="CL279" s="3">
        <f>IF(Inputs!$B$27&lt;&gt;"Ready","PENDING INPUTS",MAX(0,(CE279+CF279+CG279)-CK279))</f>
        <v>0</v>
      </c>
    </row>
    <row r="280" spans="1:90" ht="27.95" customHeight="1" x14ac:dyDescent="0.25">
      <c r="A280">
        <v>276</v>
      </c>
      <c r="B280" s="13">
        <f>IF(Inputs!$B$27&lt;&gt;"Ready","PENDING INPUTS",EDATE(Inputs!$B$5,A280-1))</f>
        <v>54667</v>
      </c>
      <c r="C280" s="3">
        <f>IF(Inputs!$B$27&lt;&gt;"Ready","PENDING INPUTS",IF(A280&lt;=Inputs!$B$6,MAX(0,Inputs!$B$4+IF(A280=Inputs!$B$7,Inputs!$B$8,0)+IF(A280=Inputs!$B$9,Inputs!$B$10,0)),0))</f>
        <v>0</v>
      </c>
      <c r="D280" s="3">
        <f>IF(Inputs!$B$27&lt;&gt;"Ready","PENDING INPUTS",SUM(N280,V280,AD280,AL280,AT280,BB280,BJ280,BR280,BZ280,CH280))</f>
        <v>0</v>
      </c>
      <c r="E280" s="3">
        <f>IF(Inputs!$B$27&lt;&gt;"Ready","PENDING INPUTS",MAX(0,D280-C280))</f>
        <v>0</v>
      </c>
      <c r="F280" s="3">
        <f>IF(Inputs!$B$27&lt;&gt;"Ready","PENDING INPUTS",SUM(Q280,Y280,AG280,AO280,AW280,BE280,BM280,BU280,CC280,CK280))</f>
        <v>0</v>
      </c>
      <c r="G280" s="3">
        <f>IF(Inputs!$B$27&lt;&gt;"Ready","PENDING INPUTS",SUM(L280,T280,AB280,AJ280,AR280,AZ280,BH280,BP280,BX280,CF280))</f>
        <v>0</v>
      </c>
      <c r="H280" s="3">
        <f>IF(Inputs!$B$27&lt;&gt;"Ready","PENDING INPUTS",SUM(M280,U280,AC280,AK280,AS280,BA280,BI280,BQ280,BY280,CG280))</f>
        <v>0</v>
      </c>
      <c r="I280" s="3">
        <f>IF(Inputs!$B$27&lt;&gt;"Ready","PENDING INPUTS",SUM(R280,Z280,AH280,AP280,AX280,BF280,BN280,BV280,CD280,CL280))</f>
        <v>0</v>
      </c>
      <c r="J280" t="str">
        <f>IF(Inputs!$B$27&lt;&gt;"Ready","PENDING INPUTS",IF(A280&gt;Inputs!$B$6,"Beyond horizon",IF(E280&gt;0.005,"MINIMUM SHORTFALL",IF(I280&lt;0.005,"Paid off","In progress"))))</f>
        <v>Beyond horizon</v>
      </c>
      <c r="K280" s="3">
        <f>IF(Inputs!$B$27&lt;&gt;"Ready","PENDING INPUTS",R279)</f>
        <v>0</v>
      </c>
      <c r="L280" s="3">
        <f>IF(Inputs!$B$27&lt;&gt;"Ready","PENDING INPUTS",IF(A280&lt;=Inputs!$B$6,ROUND(K280*Inputs!C14/12,2),0))</f>
        <v>0</v>
      </c>
      <c r="M280" s="3">
        <f>IF(Inputs!$B$27&lt;&gt;"Ready","PENDING INPUTS",IF(AND(A280&lt;=Inputs!$B$6,K280&gt;0),Inputs!G14,0))</f>
        <v>0</v>
      </c>
      <c r="N280" s="3">
        <f>IF(Inputs!$B$27&lt;&gt;"Ready","PENDING INPUTS",IF(A280&gt;Inputs!$B$6,0,MIN((K280+L280+M280),IF(Inputs!H14=1,Inputs!D14,MAX(Inputs!F14,ROUND(K280*Inputs!E14+L280+M280,2))))))</f>
        <v>0</v>
      </c>
      <c r="O280">
        <f>IF(Inputs!$B$27&lt;&gt;"Ready","PENDING INPUTS",IF(K280&lt;=0,99,1+IF(AND(S280&gt;0,OR(Inputs!C15&gt;Inputs!C14,AND(Inputs!C15=Inputs!C14,1&lt;0))),1,0)+IF(AND(AA280&gt;0,OR(Inputs!C16&gt;Inputs!C14,AND(Inputs!C16=Inputs!C14,2&lt;0))),1,0)+IF(AND(AI280&gt;0,OR(Inputs!C17&gt;Inputs!C14,AND(Inputs!C17=Inputs!C14,3&lt;0))),1,0)+IF(AND(AQ280&gt;0,OR(Inputs!C18&gt;Inputs!C14,AND(Inputs!C18=Inputs!C14,4&lt;0))),1,0)+IF(AND(AY280&gt;0,OR(Inputs!C19&gt;Inputs!C14,AND(Inputs!C19=Inputs!C14,5&lt;0))),1,0)+IF(AND(BG280&gt;0,OR(Inputs!C20&gt;Inputs!C14,AND(Inputs!C20=Inputs!C14,6&lt;0))),1,0)+IF(AND(BO280&gt;0,OR(Inputs!C21&gt;Inputs!C14,AND(Inputs!C21=Inputs!C14,7&lt;0))),1,0)+IF(AND(BW280&gt;0,OR(Inputs!C22&gt;Inputs!C14,AND(Inputs!C22=Inputs!C14,8&lt;0))),1,0)+IF(AND(CE280&gt;0,OR(Inputs!C23&gt;Inputs!C14,AND(Inputs!C23=Inputs!C14,9&lt;0))),1,0)))</f>
        <v>99</v>
      </c>
      <c r="P280" s="3">
        <f>IF(Inputs!$B$27&lt;&gt;"Ready","PENDING INPUTS",IF(A280&gt;Inputs!$B$6,0,MIN(MAX(0,(K280+L280+M280)-N280),MAX(0,C280-D280-(IF(O280&lt;O280,K280+L280+M280-N280,0)+IF(W280&lt;O280,S280+T280+U280-V280,0)+IF(AE280&lt;O280,AA280+AB280+AC280-AD280,0)+IF(AM280&lt;O280,AI280+AJ280+AK280-AL280,0)+IF(AU280&lt;O280,AQ280+AR280+AS280-AT280,0)+IF(BC280&lt;O280,AY280+AZ280+BA280-BB280,0)+IF(BK280&lt;O280,BG280+BH280+BI280-BJ280,0)+IF(BS280&lt;O280,BO280+BP280+BQ280-BR280,0)+IF(CA280&lt;O280,BW280+BX280+BY280-BZ280,0)+IF(CI280&lt;O280,CE280+CF280+CG280-CH280,0))))))</f>
        <v>0</v>
      </c>
      <c r="Q280" s="3">
        <f>IF(Inputs!$B$27&lt;&gt;"Ready","PENDING INPUTS",MIN((K280+L280+M280),IF(D280&gt;C280,IF(D280=0,0,N280*C280/D280),N280+P280)))</f>
        <v>0</v>
      </c>
      <c r="R280" s="3">
        <f>IF(Inputs!$B$27&lt;&gt;"Ready","PENDING INPUTS",MAX(0,(K280+L280+M280)-Q280))</f>
        <v>0</v>
      </c>
      <c r="S280" s="3">
        <f>IF(Inputs!$B$27&lt;&gt;"Ready","PENDING INPUTS",Z279)</f>
        <v>0</v>
      </c>
      <c r="T280" s="3">
        <f>IF(Inputs!$B$27&lt;&gt;"Ready","PENDING INPUTS",IF(A280&lt;=Inputs!$B$6,ROUND(S280*Inputs!C15/12,2),0))</f>
        <v>0</v>
      </c>
      <c r="U280" s="3">
        <f>IF(Inputs!$B$27&lt;&gt;"Ready","PENDING INPUTS",IF(AND(A280&lt;=Inputs!$B$6,S280&gt;0),Inputs!G15,0))</f>
        <v>0</v>
      </c>
      <c r="V280" s="3">
        <f>IF(Inputs!$B$27&lt;&gt;"Ready","PENDING INPUTS",IF(A280&gt;Inputs!$B$6,0,MIN((S280+T280+U280),IF(Inputs!H15=1,Inputs!D15,MAX(Inputs!F15,ROUND(S280*Inputs!E15+T280+U280,2))))))</f>
        <v>0</v>
      </c>
      <c r="W280">
        <f>IF(Inputs!$B$27&lt;&gt;"Ready","PENDING INPUTS",IF(S280&lt;=0,99,1+IF(AND(K280&gt;0,OR(Inputs!C14&gt;Inputs!C15,AND(Inputs!C14=Inputs!C15,0&lt;1))),1,0)+IF(AND(AA280&gt;0,OR(Inputs!C16&gt;Inputs!C15,AND(Inputs!C16=Inputs!C15,2&lt;1))),1,0)+IF(AND(AI280&gt;0,OR(Inputs!C17&gt;Inputs!C15,AND(Inputs!C17=Inputs!C15,3&lt;1))),1,0)+IF(AND(AQ280&gt;0,OR(Inputs!C18&gt;Inputs!C15,AND(Inputs!C18=Inputs!C15,4&lt;1))),1,0)+IF(AND(AY280&gt;0,OR(Inputs!C19&gt;Inputs!C15,AND(Inputs!C19=Inputs!C15,5&lt;1))),1,0)+IF(AND(BG280&gt;0,OR(Inputs!C20&gt;Inputs!C15,AND(Inputs!C20=Inputs!C15,6&lt;1))),1,0)+IF(AND(BO280&gt;0,OR(Inputs!C21&gt;Inputs!C15,AND(Inputs!C21=Inputs!C15,7&lt;1))),1,0)+IF(AND(BW280&gt;0,OR(Inputs!C22&gt;Inputs!C15,AND(Inputs!C22=Inputs!C15,8&lt;1))),1,0)+IF(AND(CE280&gt;0,OR(Inputs!C23&gt;Inputs!C15,AND(Inputs!C23=Inputs!C15,9&lt;1))),1,0)))</f>
        <v>99</v>
      </c>
      <c r="X280" s="3">
        <f>IF(Inputs!$B$27&lt;&gt;"Ready","PENDING INPUTS",IF(A280&gt;Inputs!$B$6,0,MIN(MAX(0,(S280+T280+U280)-V280),MAX(0,C280-D280-(IF(O280&lt;W280,K280+L280+M280-N280,0)+IF(W280&lt;W280,S280+T280+U280-V280,0)+IF(AE280&lt;W280,AA280+AB280+AC280-AD280,0)+IF(AM280&lt;W280,AI280+AJ280+AK280-AL280,0)+IF(AU280&lt;W280,AQ280+AR280+AS280-AT280,0)+IF(BC280&lt;W280,AY280+AZ280+BA280-BB280,0)+IF(BK280&lt;W280,BG280+BH280+BI280-BJ280,0)+IF(BS280&lt;W280,BO280+BP280+BQ280-BR280,0)+IF(CA280&lt;W280,BW280+BX280+BY280-BZ280,0)+IF(CI280&lt;W280,CE280+CF280+CG280-CH280,0))))))</f>
        <v>0</v>
      </c>
      <c r="Y280" s="3">
        <f>IF(Inputs!$B$27&lt;&gt;"Ready","PENDING INPUTS",MIN((S280+T280+U280),IF(D280&gt;C280,IF(D280=0,0,V280*C280/D280),V280+X280)))</f>
        <v>0</v>
      </c>
      <c r="Z280" s="3">
        <f>IF(Inputs!$B$27&lt;&gt;"Ready","PENDING INPUTS",MAX(0,(S280+T280+U280)-Y280))</f>
        <v>0</v>
      </c>
      <c r="AA280" s="3">
        <f>IF(Inputs!$B$27&lt;&gt;"Ready","PENDING INPUTS",AH279)</f>
        <v>0</v>
      </c>
      <c r="AB280" s="3">
        <f>IF(Inputs!$B$27&lt;&gt;"Ready","PENDING INPUTS",IF(A280&lt;=Inputs!$B$6,ROUND(AA280*Inputs!C16/12,2),0))</f>
        <v>0</v>
      </c>
      <c r="AC280" s="3">
        <f>IF(Inputs!$B$27&lt;&gt;"Ready","PENDING INPUTS",IF(AND(A280&lt;=Inputs!$B$6,AA280&gt;0),Inputs!G16,0))</f>
        <v>0</v>
      </c>
      <c r="AD280" s="3">
        <f>IF(Inputs!$B$27&lt;&gt;"Ready","PENDING INPUTS",IF(A280&gt;Inputs!$B$6,0,MIN((AA280+AB280+AC280),IF(Inputs!H16=1,Inputs!D16,MAX(Inputs!F16,ROUND(AA280*Inputs!E16+AB280+AC280,2))))))</f>
        <v>0</v>
      </c>
      <c r="AE280">
        <f>IF(Inputs!$B$27&lt;&gt;"Ready","PENDING INPUTS",IF(AA280&lt;=0,99,1+IF(AND(K280&gt;0,OR(Inputs!C14&gt;Inputs!C16,AND(Inputs!C14=Inputs!C16,0&lt;2))),1,0)+IF(AND(S280&gt;0,OR(Inputs!C15&gt;Inputs!C16,AND(Inputs!C15=Inputs!C16,1&lt;2))),1,0)+IF(AND(AI280&gt;0,OR(Inputs!C17&gt;Inputs!C16,AND(Inputs!C17=Inputs!C16,3&lt;2))),1,0)+IF(AND(AQ280&gt;0,OR(Inputs!C18&gt;Inputs!C16,AND(Inputs!C18=Inputs!C16,4&lt;2))),1,0)+IF(AND(AY280&gt;0,OR(Inputs!C19&gt;Inputs!C16,AND(Inputs!C19=Inputs!C16,5&lt;2))),1,0)+IF(AND(BG280&gt;0,OR(Inputs!C20&gt;Inputs!C16,AND(Inputs!C20=Inputs!C16,6&lt;2))),1,0)+IF(AND(BO280&gt;0,OR(Inputs!C21&gt;Inputs!C16,AND(Inputs!C21=Inputs!C16,7&lt;2))),1,0)+IF(AND(BW280&gt;0,OR(Inputs!C22&gt;Inputs!C16,AND(Inputs!C22=Inputs!C16,8&lt;2))),1,0)+IF(AND(CE280&gt;0,OR(Inputs!C23&gt;Inputs!C16,AND(Inputs!C23=Inputs!C16,9&lt;2))),1,0)))</f>
        <v>99</v>
      </c>
      <c r="AF280" s="3">
        <f>IF(Inputs!$B$27&lt;&gt;"Ready","PENDING INPUTS",IF(A280&gt;Inputs!$B$6,0,MIN(MAX(0,(AA280+AB280+AC280)-AD280),MAX(0,C280-D280-(IF(O280&lt;AE280,K280+L280+M280-N280,0)+IF(W280&lt;AE280,S280+T280+U280-V280,0)+IF(AE280&lt;AE280,AA280+AB280+AC280-AD280,0)+IF(AM280&lt;AE280,AI280+AJ280+AK280-AL280,0)+IF(AU280&lt;AE280,AQ280+AR280+AS280-AT280,0)+IF(BC280&lt;AE280,AY280+AZ280+BA280-BB280,0)+IF(BK280&lt;AE280,BG280+BH280+BI280-BJ280,0)+IF(BS280&lt;AE280,BO280+BP280+BQ280-BR280,0)+IF(CA280&lt;AE280,BW280+BX280+BY280-BZ280,0)+IF(CI280&lt;AE280,CE280+CF280+CG280-CH280,0))))))</f>
        <v>0</v>
      </c>
      <c r="AG280" s="3">
        <f>IF(Inputs!$B$27&lt;&gt;"Ready","PENDING INPUTS",MIN((AA280+AB280+AC280),IF(D280&gt;C280,IF(D280=0,0,AD280*C280/D280),AD280+AF280)))</f>
        <v>0</v>
      </c>
      <c r="AH280" s="3">
        <f>IF(Inputs!$B$27&lt;&gt;"Ready","PENDING INPUTS",MAX(0,(AA280+AB280+AC280)-AG280))</f>
        <v>0</v>
      </c>
      <c r="AI280" s="3">
        <f>IF(Inputs!$B$27&lt;&gt;"Ready","PENDING INPUTS",AP279)</f>
        <v>0</v>
      </c>
      <c r="AJ280" s="3">
        <f>IF(Inputs!$B$27&lt;&gt;"Ready","PENDING INPUTS",IF(A280&lt;=Inputs!$B$6,ROUND(AI280*Inputs!C17/12,2),0))</f>
        <v>0</v>
      </c>
      <c r="AK280" s="3">
        <f>IF(Inputs!$B$27&lt;&gt;"Ready","PENDING INPUTS",IF(AND(A280&lt;=Inputs!$B$6,AI280&gt;0),Inputs!G17,0))</f>
        <v>0</v>
      </c>
      <c r="AL280" s="3">
        <f>IF(Inputs!$B$27&lt;&gt;"Ready","PENDING INPUTS",IF(A280&gt;Inputs!$B$6,0,MIN((AI280+AJ280+AK280),IF(Inputs!H17=1,Inputs!D17,MAX(Inputs!F17,ROUND(AI280*Inputs!E17+AJ280+AK280,2))))))</f>
        <v>0</v>
      </c>
      <c r="AM280">
        <f>IF(Inputs!$B$27&lt;&gt;"Ready","PENDING INPUTS",IF(AI280&lt;=0,99,1+IF(AND(K280&gt;0,OR(Inputs!C14&gt;Inputs!C17,AND(Inputs!C14=Inputs!C17,0&lt;3))),1,0)+IF(AND(S280&gt;0,OR(Inputs!C15&gt;Inputs!C17,AND(Inputs!C15=Inputs!C17,1&lt;3))),1,0)+IF(AND(AA280&gt;0,OR(Inputs!C16&gt;Inputs!C17,AND(Inputs!C16=Inputs!C17,2&lt;3))),1,0)+IF(AND(AQ280&gt;0,OR(Inputs!C18&gt;Inputs!C17,AND(Inputs!C18=Inputs!C17,4&lt;3))),1,0)+IF(AND(AY280&gt;0,OR(Inputs!C19&gt;Inputs!C17,AND(Inputs!C19=Inputs!C17,5&lt;3))),1,0)+IF(AND(BG280&gt;0,OR(Inputs!C20&gt;Inputs!C17,AND(Inputs!C20=Inputs!C17,6&lt;3))),1,0)+IF(AND(BO280&gt;0,OR(Inputs!C21&gt;Inputs!C17,AND(Inputs!C21=Inputs!C17,7&lt;3))),1,0)+IF(AND(BW280&gt;0,OR(Inputs!C22&gt;Inputs!C17,AND(Inputs!C22=Inputs!C17,8&lt;3))),1,0)+IF(AND(CE280&gt;0,OR(Inputs!C23&gt;Inputs!C17,AND(Inputs!C23=Inputs!C17,9&lt;3))),1,0)))</f>
        <v>99</v>
      </c>
      <c r="AN280" s="3">
        <f>IF(Inputs!$B$27&lt;&gt;"Ready","PENDING INPUTS",IF(A280&gt;Inputs!$B$6,0,MIN(MAX(0,(AI280+AJ280+AK280)-AL280),MAX(0,C280-D280-(IF(O280&lt;AM280,K280+L280+M280-N280,0)+IF(W280&lt;AM280,S280+T280+U280-V280,0)+IF(AE280&lt;AM280,AA280+AB280+AC280-AD280,0)+IF(AM280&lt;AM280,AI280+AJ280+AK280-AL280,0)+IF(AU280&lt;AM280,AQ280+AR280+AS280-AT280,0)+IF(BC280&lt;AM280,AY280+AZ280+BA280-BB280,0)+IF(BK280&lt;AM280,BG280+BH280+BI280-BJ280,0)+IF(BS280&lt;AM280,BO280+BP280+BQ280-BR280,0)+IF(CA280&lt;AM280,BW280+BX280+BY280-BZ280,0)+IF(CI280&lt;AM280,CE280+CF280+CG280-CH280,0))))))</f>
        <v>0</v>
      </c>
      <c r="AO280" s="3">
        <f>IF(Inputs!$B$27&lt;&gt;"Ready","PENDING INPUTS",MIN((AI280+AJ280+AK280),IF(D280&gt;C280,IF(D280=0,0,AL280*C280/D280),AL280+AN280)))</f>
        <v>0</v>
      </c>
      <c r="AP280" s="3">
        <f>IF(Inputs!$B$27&lt;&gt;"Ready","PENDING INPUTS",MAX(0,(AI280+AJ280+AK280)-AO280))</f>
        <v>0</v>
      </c>
      <c r="AQ280" s="3">
        <f>IF(Inputs!$B$27&lt;&gt;"Ready","PENDING INPUTS",AX279)</f>
        <v>0</v>
      </c>
      <c r="AR280" s="3">
        <f>IF(Inputs!$B$27&lt;&gt;"Ready","PENDING INPUTS",IF(A280&lt;=Inputs!$B$6,ROUND(AQ280*Inputs!C18/12,2),0))</f>
        <v>0</v>
      </c>
      <c r="AS280" s="3">
        <f>IF(Inputs!$B$27&lt;&gt;"Ready","PENDING INPUTS",IF(AND(A280&lt;=Inputs!$B$6,AQ280&gt;0),Inputs!G18,0))</f>
        <v>0</v>
      </c>
      <c r="AT280" s="3">
        <f>IF(Inputs!$B$27&lt;&gt;"Ready","PENDING INPUTS",IF(A280&gt;Inputs!$B$6,0,MIN((AQ280+AR280+AS280),IF(Inputs!H18=1,Inputs!D18,MAX(Inputs!F18,ROUND(AQ280*Inputs!E18+AR280+AS280,2))))))</f>
        <v>0</v>
      </c>
      <c r="AU280">
        <f>IF(Inputs!$B$27&lt;&gt;"Ready","PENDING INPUTS",IF(AQ280&lt;=0,99,1+IF(AND(K280&gt;0,OR(Inputs!C14&gt;Inputs!C18,AND(Inputs!C14=Inputs!C18,0&lt;4))),1,0)+IF(AND(S280&gt;0,OR(Inputs!C15&gt;Inputs!C18,AND(Inputs!C15=Inputs!C18,1&lt;4))),1,0)+IF(AND(AA280&gt;0,OR(Inputs!C16&gt;Inputs!C18,AND(Inputs!C16=Inputs!C18,2&lt;4))),1,0)+IF(AND(AI280&gt;0,OR(Inputs!C17&gt;Inputs!C18,AND(Inputs!C17=Inputs!C18,3&lt;4))),1,0)+IF(AND(AY280&gt;0,OR(Inputs!C19&gt;Inputs!C18,AND(Inputs!C19=Inputs!C18,5&lt;4))),1,0)+IF(AND(BG280&gt;0,OR(Inputs!C20&gt;Inputs!C18,AND(Inputs!C20=Inputs!C18,6&lt;4))),1,0)+IF(AND(BO280&gt;0,OR(Inputs!C21&gt;Inputs!C18,AND(Inputs!C21=Inputs!C18,7&lt;4))),1,0)+IF(AND(BW280&gt;0,OR(Inputs!C22&gt;Inputs!C18,AND(Inputs!C22=Inputs!C18,8&lt;4))),1,0)+IF(AND(CE280&gt;0,OR(Inputs!C23&gt;Inputs!C18,AND(Inputs!C23=Inputs!C18,9&lt;4))),1,0)))</f>
        <v>99</v>
      </c>
      <c r="AV280" s="3">
        <f>IF(Inputs!$B$27&lt;&gt;"Ready","PENDING INPUTS",IF(A280&gt;Inputs!$B$6,0,MIN(MAX(0,(AQ280+AR280+AS280)-AT280),MAX(0,C280-D280-(IF(O280&lt;AU280,K280+L280+M280-N280,0)+IF(W280&lt;AU280,S280+T280+U280-V280,0)+IF(AE280&lt;AU280,AA280+AB280+AC280-AD280,0)+IF(AM280&lt;AU280,AI280+AJ280+AK280-AL280,0)+IF(AU280&lt;AU280,AQ280+AR280+AS280-AT280,0)+IF(BC280&lt;AU280,AY280+AZ280+BA280-BB280,0)+IF(BK280&lt;AU280,BG280+BH280+BI280-BJ280,0)+IF(BS280&lt;AU280,BO280+BP280+BQ280-BR280,0)+IF(CA280&lt;AU280,BW280+BX280+BY280-BZ280,0)+IF(CI280&lt;AU280,CE280+CF280+CG280-CH280,0))))))</f>
        <v>0</v>
      </c>
      <c r="AW280" s="3">
        <f>IF(Inputs!$B$27&lt;&gt;"Ready","PENDING INPUTS",MIN((AQ280+AR280+AS280),IF(D280&gt;C280,IF(D280=0,0,AT280*C280/D280),AT280+AV280)))</f>
        <v>0</v>
      </c>
      <c r="AX280" s="3">
        <f>IF(Inputs!$B$27&lt;&gt;"Ready","PENDING INPUTS",MAX(0,(AQ280+AR280+AS280)-AW280))</f>
        <v>0</v>
      </c>
      <c r="AY280" s="3">
        <f>IF(Inputs!$B$27&lt;&gt;"Ready","PENDING INPUTS",BF279)</f>
        <v>0</v>
      </c>
      <c r="AZ280" s="3">
        <f>IF(Inputs!$B$27&lt;&gt;"Ready","PENDING INPUTS",IF(A280&lt;=Inputs!$B$6,ROUND(AY280*Inputs!C19/12,2),0))</f>
        <v>0</v>
      </c>
      <c r="BA280" s="3">
        <f>IF(Inputs!$B$27&lt;&gt;"Ready","PENDING INPUTS",IF(AND(A280&lt;=Inputs!$B$6,AY280&gt;0),Inputs!G19,0))</f>
        <v>0</v>
      </c>
      <c r="BB280" s="3">
        <f>IF(Inputs!$B$27&lt;&gt;"Ready","PENDING INPUTS",IF(A280&gt;Inputs!$B$6,0,MIN((AY280+AZ280+BA280),IF(Inputs!H19=1,Inputs!D19,MAX(Inputs!F19,ROUND(AY280*Inputs!E19+AZ280+BA280,2))))))</f>
        <v>0</v>
      </c>
      <c r="BC280">
        <f>IF(Inputs!$B$27&lt;&gt;"Ready","PENDING INPUTS",IF(AY280&lt;=0,99,1+IF(AND(K280&gt;0,OR(Inputs!C14&gt;Inputs!C19,AND(Inputs!C14=Inputs!C19,0&lt;5))),1,0)+IF(AND(S280&gt;0,OR(Inputs!C15&gt;Inputs!C19,AND(Inputs!C15=Inputs!C19,1&lt;5))),1,0)+IF(AND(AA280&gt;0,OR(Inputs!C16&gt;Inputs!C19,AND(Inputs!C16=Inputs!C19,2&lt;5))),1,0)+IF(AND(AI280&gt;0,OR(Inputs!C17&gt;Inputs!C19,AND(Inputs!C17=Inputs!C19,3&lt;5))),1,0)+IF(AND(AQ280&gt;0,OR(Inputs!C18&gt;Inputs!C19,AND(Inputs!C18=Inputs!C19,4&lt;5))),1,0)+IF(AND(BG280&gt;0,OR(Inputs!C20&gt;Inputs!C19,AND(Inputs!C20=Inputs!C19,6&lt;5))),1,0)+IF(AND(BO280&gt;0,OR(Inputs!C21&gt;Inputs!C19,AND(Inputs!C21=Inputs!C19,7&lt;5))),1,0)+IF(AND(BW280&gt;0,OR(Inputs!C22&gt;Inputs!C19,AND(Inputs!C22=Inputs!C19,8&lt;5))),1,0)+IF(AND(CE280&gt;0,OR(Inputs!C23&gt;Inputs!C19,AND(Inputs!C23=Inputs!C19,9&lt;5))),1,0)))</f>
        <v>99</v>
      </c>
      <c r="BD280" s="3">
        <f>IF(Inputs!$B$27&lt;&gt;"Ready","PENDING INPUTS",IF(A280&gt;Inputs!$B$6,0,MIN(MAX(0,(AY280+AZ280+BA280)-BB280),MAX(0,C280-D280-(IF(O280&lt;BC280,K280+L280+M280-N280,0)+IF(W280&lt;BC280,S280+T280+U280-V280,0)+IF(AE280&lt;BC280,AA280+AB280+AC280-AD280,0)+IF(AM280&lt;BC280,AI280+AJ280+AK280-AL280,0)+IF(AU280&lt;BC280,AQ280+AR280+AS280-AT280,0)+IF(BC280&lt;BC280,AY280+AZ280+BA280-BB280,0)+IF(BK280&lt;BC280,BG280+BH280+BI280-BJ280,0)+IF(BS280&lt;BC280,BO280+BP280+BQ280-BR280,0)+IF(CA280&lt;BC280,BW280+BX280+BY280-BZ280,0)+IF(CI280&lt;BC280,CE280+CF280+CG280-CH280,0))))))</f>
        <v>0</v>
      </c>
      <c r="BE280" s="3">
        <f>IF(Inputs!$B$27&lt;&gt;"Ready","PENDING INPUTS",MIN((AY280+AZ280+BA280),IF(D280&gt;C280,IF(D280=0,0,BB280*C280/D280),BB280+BD280)))</f>
        <v>0</v>
      </c>
      <c r="BF280" s="3">
        <f>IF(Inputs!$B$27&lt;&gt;"Ready","PENDING INPUTS",MAX(0,(AY280+AZ280+BA280)-BE280))</f>
        <v>0</v>
      </c>
      <c r="BG280" s="3">
        <f>IF(Inputs!$B$27&lt;&gt;"Ready","PENDING INPUTS",BN279)</f>
        <v>0</v>
      </c>
      <c r="BH280" s="3">
        <f>IF(Inputs!$B$27&lt;&gt;"Ready","PENDING INPUTS",IF(A280&lt;=Inputs!$B$6,ROUND(BG280*Inputs!C20/12,2),0))</f>
        <v>0</v>
      </c>
      <c r="BI280" s="3">
        <f>IF(Inputs!$B$27&lt;&gt;"Ready","PENDING INPUTS",IF(AND(A280&lt;=Inputs!$B$6,BG280&gt;0),Inputs!G20,0))</f>
        <v>0</v>
      </c>
      <c r="BJ280" s="3">
        <f>IF(Inputs!$B$27&lt;&gt;"Ready","PENDING INPUTS",IF(A280&gt;Inputs!$B$6,0,MIN((BG280+BH280+BI280),IF(Inputs!H20=1,Inputs!D20,MAX(Inputs!F20,ROUND(BG280*Inputs!E20+BH280+BI280,2))))))</f>
        <v>0</v>
      </c>
      <c r="BK280">
        <f>IF(Inputs!$B$27&lt;&gt;"Ready","PENDING INPUTS",IF(BG280&lt;=0,99,1+IF(AND(K280&gt;0,OR(Inputs!C14&gt;Inputs!C20,AND(Inputs!C14=Inputs!C20,0&lt;6))),1,0)+IF(AND(S280&gt;0,OR(Inputs!C15&gt;Inputs!C20,AND(Inputs!C15=Inputs!C20,1&lt;6))),1,0)+IF(AND(AA280&gt;0,OR(Inputs!C16&gt;Inputs!C20,AND(Inputs!C16=Inputs!C20,2&lt;6))),1,0)+IF(AND(AI280&gt;0,OR(Inputs!C17&gt;Inputs!C20,AND(Inputs!C17=Inputs!C20,3&lt;6))),1,0)+IF(AND(AQ280&gt;0,OR(Inputs!C18&gt;Inputs!C20,AND(Inputs!C18=Inputs!C20,4&lt;6))),1,0)+IF(AND(AY280&gt;0,OR(Inputs!C19&gt;Inputs!C20,AND(Inputs!C19=Inputs!C20,5&lt;6))),1,0)+IF(AND(BO280&gt;0,OR(Inputs!C21&gt;Inputs!C20,AND(Inputs!C21=Inputs!C20,7&lt;6))),1,0)+IF(AND(BW280&gt;0,OR(Inputs!C22&gt;Inputs!C20,AND(Inputs!C22=Inputs!C20,8&lt;6))),1,0)+IF(AND(CE280&gt;0,OR(Inputs!C23&gt;Inputs!C20,AND(Inputs!C23=Inputs!C20,9&lt;6))),1,0)))</f>
        <v>99</v>
      </c>
      <c r="BL280" s="3">
        <f>IF(Inputs!$B$27&lt;&gt;"Ready","PENDING INPUTS",IF(A280&gt;Inputs!$B$6,0,MIN(MAX(0,(BG280+BH280+BI280)-BJ280),MAX(0,C280-D280-(IF(O280&lt;BK280,K280+L280+M280-N280,0)+IF(W280&lt;BK280,S280+T280+U280-V280,0)+IF(AE280&lt;BK280,AA280+AB280+AC280-AD280,0)+IF(AM280&lt;BK280,AI280+AJ280+AK280-AL280,0)+IF(AU280&lt;BK280,AQ280+AR280+AS280-AT280,0)+IF(BC280&lt;BK280,AY280+AZ280+BA280-BB280,0)+IF(BK280&lt;BK280,BG280+BH280+BI280-BJ280,0)+IF(BS280&lt;BK280,BO280+BP280+BQ280-BR280,0)+IF(CA280&lt;BK280,BW280+BX280+BY280-BZ280,0)+IF(CI280&lt;BK280,CE280+CF280+CG280-CH280,0))))))</f>
        <v>0</v>
      </c>
      <c r="BM280" s="3">
        <f>IF(Inputs!$B$27&lt;&gt;"Ready","PENDING INPUTS",MIN((BG280+BH280+BI280),IF(D280&gt;C280,IF(D280=0,0,BJ280*C280/D280),BJ280+BL280)))</f>
        <v>0</v>
      </c>
      <c r="BN280" s="3">
        <f>IF(Inputs!$B$27&lt;&gt;"Ready","PENDING INPUTS",MAX(0,(BG280+BH280+BI280)-BM280))</f>
        <v>0</v>
      </c>
      <c r="BO280" s="3">
        <f>IF(Inputs!$B$27&lt;&gt;"Ready","PENDING INPUTS",BV279)</f>
        <v>0</v>
      </c>
      <c r="BP280" s="3">
        <f>IF(Inputs!$B$27&lt;&gt;"Ready","PENDING INPUTS",IF(A280&lt;=Inputs!$B$6,ROUND(BO280*Inputs!C21/12,2),0))</f>
        <v>0</v>
      </c>
      <c r="BQ280" s="3">
        <f>IF(Inputs!$B$27&lt;&gt;"Ready","PENDING INPUTS",IF(AND(A280&lt;=Inputs!$B$6,BO280&gt;0),Inputs!G21,0))</f>
        <v>0</v>
      </c>
      <c r="BR280" s="3">
        <f>IF(Inputs!$B$27&lt;&gt;"Ready","PENDING INPUTS",IF(A280&gt;Inputs!$B$6,0,MIN((BO280+BP280+BQ280),IF(Inputs!H21=1,Inputs!D21,MAX(Inputs!F21,ROUND(BO280*Inputs!E21+BP280+BQ280,2))))))</f>
        <v>0</v>
      </c>
      <c r="BS280">
        <f>IF(Inputs!$B$27&lt;&gt;"Ready","PENDING INPUTS",IF(BO280&lt;=0,99,1+IF(AND(K280&gt;0,OR(Inputs!C14&gt;Inputs!C21,AND(Inputs!C14=Inputs!C21,0&lt;7))),1,0)+IF(AND(S280&gt;0,OR(Inputs!C15&gt;Inputs!C21,AND(Inputs!C15=Inputs!C21,1&lt;7))),1,0)+IF(AND(AA280&gt;0,OR(Inputs!C16&gt;Inputs!C21,AND(Inputs!C16=Inputs!C21,2&lt;7))),1,0)+IF(AND(AI280&gt;0,OR(Inputs!C17&gt;Inputs!C21,AND(Inputs!C17=Inputs!C21,3&lt;7))),1,0)+IF(AND(AQ280&gt;0,OR(Inputs!C18&gt;Inputs!C21,AND(Inputs!C18=Inputs!C21,4&lt;7))),1,0)+IF(AND(AY280&gt;0,OR(Inputs!C19&gt;Inputs!C21,AND(Inputs!C19=Inputs!C21,5&lt;7))),1,0)+IF(AND(BG280&gt;0,OR(Inputs!C20&gt;Inputs!C21,AND(Inputs!C20=Inputs!C21,6&lt;7))),1,0)+IF(AND(BW280&gt;0,OR(Inputs!C22&gt;Inputs!C21,AND(Inputs!C22=Inputs!C21,8&lt;7))),1,0)+IF(AND(CE280&gt;0,OR(Inputs!C23&gt;Inputs!C21,AND(Inputs!C23=Inputs!C21,9&lt;7))),1,0)))</f>
        <v>99</v>
      </c>
      <c r="BT280" s="3">
        <f>IF(Inputs!$B$27&lt;&gt;"Ready","PENDING INPUTS",IF(A280&gt;Inputs!$B$6,0,MIN(MAX(0,(BO280+BP280+BQ280)-BR280),MAX(0,C280-D280-(IF(O280&lt;BS280,K280+L280+M280-N280,0)+IF(W280&lt;BS280,S280+T280+U280-V280,0)+IF(AE280&lt;BS280,AA280+AB280+AC280-AD280,0)+IF(AM280&lt;BS280,AI280+AJ280+AK280-AL280,0)+IF(AU280&lt;BS280,AQ280+AR280+AS280-AT280,0)+IF(BC280&lt;BS280,AY280+AZ280+BA280-BB280,0)+IF(BK280&lt;BS280,BG280+BH280+BI280-BJ280,0)+IF(BS280&lt;BS280,BO280+BP280+BQ280-BR280,0)+IF(CA280&lt;BS280,BW280+BX280+BY280-BZ280,0)+IF(CI280&lt;BS280,CE280+CF280+CG280-CH280,0))))))</f>
        <v>0</v>
      </c>
      <c r="BU280" s="3">
        <f>IF(Inputs!$B$27&lt;&gt;"Ready","PENDING INPUTS",MIN((BO280+BP280+BQ280),IF(D280&gt;C280,IF(D280=0,0,BR280*C280/D280),BR280+BT280)))</f>
        <v>0</v>
      </c>
      <c r="BV280" s="3">
        <f>IF(Inputs!$B$27&lt;&gt;"Ready","PENDING INPUTS",MAX(0,(BO280+BP280+BQ280)-BU280))</f>
        <v>0</v>
      </c>
      <c r="BW280" s="3">
        <f>IF(Inputs!$B$27&lt;&gt;"Ready","PENDING INPUTS",CD279)</f>
        <v>0</v>
      </c>
      <c r="BX280" s="3">
        <f>IF(Inputs!$B$27&lt;&gt;"Ready","PENDING INPUTS",IF(A280&lt;=Inputs!$B$6,ROUND(BW280*Inputs!C22/12,2),0))</f>
        <v>0</v>
      </c>
      <c r="BY280" s="3">
        <f>IF(Inputs!$B$27&lt;&gt;"Ready","PENDING INPUTS",IF(AND(A280&lt;=Inputs!$B$6,BW280&gt;0),Inputs!G22,0))</f>
        <v>0</v>
      </c>
      <c r="BZ280" s="3">
        <f>IF(Inputs!$B$27&lt;&gt;"Ready","PENDING INPUTS",IF(A280&gt;Inputs!$B$6,0,MIN((BW280+BX280+BY280),IF(Inputs!H22=1,Inputs!D22,MAX(Inputs!F22,ROUND(BW280*Inputs!E22+BX280+BY280,2))))))</f>
        <v>0</v>
      </c>
      <c r="CA280">
        <f>IF(Inputs!$B$27&lt;&gt;"Ready","PENDING INPUTS",IF(BW280&lt;=0,99,1+IF(AND(K280&gt;0,OR(Inputs!C14&gt;Inputs!C22,AND(Inputs!C14=Inputs!C22,0&lt;8))),1,0)+IF(AND(S280&gt;0,OR(Inputs!C15&gt;Inputs!C22,AND(Inputs!C15=Inputs!C22,1&lt;8))),1,0)+IF(AND(AA280&gt;0,OR(Inputs!C16&gt;Inputs!C22,AND(Inputs!C16=Inputs!C22,2&lt;8))),1,0)+IF(AND(AI280&gt;0,OR(Inputs!C17&gt;Inputs!C22,AND(Inputs!C17=Inputs!C22,3&lt;8))),1,0)+IF(AND(AQ280&gt;0,OR(Inputs!C18&gt;Inputs!C22,AND(Inputs!C18=Inputs!C22,4&lt;8))),1,0)+IF(AND(AY280&gt;0,OR(Inputs!C19&gt;Inputs!C22,AND(Inputs!C19=Inputs!C22,5&lt;8))),1,0)+IF(AND(BG280&gt;0,OR(Inputs!C20&gt;Inputs!C22,AND(Inputs!C20=Inputs!C22,6&lt;8))),1,0)+IF(AND(BO280&gt;0,OR(Inputs!C21&gt;Inputs!C22,AND(Inputs!C21=Inputs!C22,7&lt;8))),1,0)+IF(AND(CE280&gt;0,OR(Inputs!C23&gt;Inputs!C22,AND(Inputs!C23=Inputs!C22,9&lt;8))),1,0)))</f>
        <v>99</v>
      </c>
      <c r="CB280" s="3">
        <f>IF(Inputs!$B$27&lt;&gt;"Ready","PENDING INPUTS",IF(A280&gt;Inputs!$B$6,0,MIN(MAX(0,(BW280+BX280+BY280)-BZ280),MAX(0,C280-D280-(IF(O280&lt;CA280,K280+L280+M280-N280,0)+IF(W280&lt;CA280,S280+T280+U280-V280,0)+IF(AE280&lt;CA280,AA280+AB280+AC280-AD280,0)+IF(AM280&lt;CA280,AI280+AJ280+AK280-AL280,0)+IF(AU280&lt;CA280,AQ280+AR280+AS280-AT280,0)+IF(BC280&lt;CA280,AY280+AZ280+BA280-BB280,0)+IF(BK280&lt;CA280,BG280+BH280+BI280-BJ280,0)+IF(BS280&lt;CA280,BO280+BP280+BQ280-BR280,0)+IF(CA280&lt;CA280,BW280+BX280+BY280-BZ280,0)+IF(CI280&lt;CA280,CE280+CF280+CG280-CH280,0))))))</f>
        <v>0</v>
      </c>
      <c r="CC280" s="3">
        <f>IF(Inputs!$B$27&lt;&gt;"Ready","PENDING INPUTS",MIN((BW280+BX280+BY280),IF(D280&gt;C280,IF(D280=0,0,BZ280*C280/D280),BZ280+CB280)))</f>
        <v>0</v>
      </c>
      <c r="CD280" s="3">
        <f>IF(Inputs!$B$27&lt;&gt;"Ready","PENDING INPUTS",MAX(0,(BW280+BX280+BY280)-CC280))</f>
        <v>0</v>
      </c>
      <c r="CE280" s="3">
        <f>IF(Inputs!$B$27&lt;&gt;"Ready","PENDING INPUTS",CL279)</f>
        <v>0</v>
      </c>
      <c r="CF280" s="3">
        <f>IF(Inputs!$B$27&lt;&gt;"Ready","PENDING INPUTS",IF(A280&lt;=Inputs!$B$6,ROUND(CE280*Inputs!C23/12,2),0))</f>
        <v>0</v>
      </c>
      <c r="CG280" s="3">
        <f>IF(Inputs!$B$27&lt;&gt;"Ready","PENDING INPUTS",IF(AND(A280&lt;=Inputs!$B$6,CE280&gt;0),Inputs!G23,0))</f>
        <v>0</v>
      </c>
      <c r="CH280" s="3">
        <f>IF(Inputs!$B$27&lt;&gt;"Ready","PENDING INPUTS",IF(A280&gt;Inputs!$B$6,0,MIN((CE280+CF280+CG280),IF(Inputs!H23=1,Inputs!D23,MAX(Inputs!F23,ROUND(CE280*Inputs!E23+CF280+CG280,2))))))</f>
        <v>0</v>
      </c>
      <c r="CI280">
        <f>IF(Inputs!$B$27&lt;&gt;"Ready","PENDING INPUTS",IF(CE280&lt;=0,99,1+IF(AND(K280&gt;0,OR(Inputs!C14&gt;Inputs!C23,AND(Inputs!C14=Inputs!C23,0&lt;9))),1,0)+IF(AND(S280&gt;0,OR(Inputs!C15&gt;Inputs!C23,AND(Inputs!C15=Inputs!C23,1&lt;9))),1,0)+IF(AND(AA280&gt;0,OR(Inputs!C16&gt;Inputs!C23,AND(Inputs!C16=Inputs!C23,2&lt;9))),1,0)+IF(AND(AI280&gt;0,OR(Inputs!C17&gt;Inputs!C23,AND(Inputs!C17=Inputs!C23,3&lt;9))),1,0)+IF(AND(AQ280&gt;0,OR(Inputs!C18&gt;Inputs!C23,AND(Inputs!C18=Inputs!C23,4&lt;9))),1,0)+IF(AND(AY280&gt;0,OR(Inputs!C19&gt;Inputs!C23,AND(Inputs!C19=Inputs!C23,5&lt;9))),1,0)+IF(AND(BG280&gt;0,OR(Inputs!C20&gt;Inputs!C23,AND(Inputs!C20=Inputs!C23,6&lt;9))),1,0)+IF(AND(BO280&gt;0,OR(Inputs!C21&gt;Inputs!C23,AND(Inputs!C21=Inputs!C23,7&lt;9))),1,0)+IF(AND(BW280&gt;0,OR(Inputs!C22&gt;Inputs!C23,AND(Inputs!C22=Inputs!C23,8&lt;9))),1,0)))</f>
        <v>99</v>
      </c>
      <c r="CJ280" s="3">
        <f>IF(Inputs!$B$27&lt;&gt;"Ready","PENDING INPUTS",IF(A280&gt;Inputs!$B$6,0,MIN(MAX(0,(CE280+CF280+CG280)-CH280),MAX(0,C280-D280-(IF(O280&lt;CI280,K280+L280+M280-N280,0)+IF(W280&lt;CI280,S280+T280+U280-V280,0)+IF(AE280&lt;CI280,AA280+AB280+AC280-AD280,0)+IF(AM280&lt;CI280,AI280+AJ280+AK280-AL280,0)+IF(AU280&lt;CI280,AQ280+AR280+AS280-AT280,0)+IF(BC280&lt;CI280,AY280+AZ280+BA280-BB280,0)+IF(BK280&lt;CI280,BG280+BH280+BI280-BJ280,0)+IF(BS280&lt;CI280,BO280+BP280+BQ280-BR280,0)+IF(CA280&lt;CI280,BW280+BX280+BY280-BZ280,0)+IF(CI280&lt;CI280,CE280+CF280+CG280-CH280,0))))))</f>
        <v>0</v>
      </c>
      <c r="CK280" s="3">
        <f>IF(Inputs!$B$27&lt;&gt;"Ready","PENDING INPUTS",MIN((CE280+CF280+CG280),IF(D280&gt;C280,IF(D280=0,0,CH280*C280/D280),CH280+CJ280)))</f>
        <v>0</v>
      </c>
      <c r="CL280" s="3">
        <f>IF(Inputs!$B$27&lt;&gt;"Ready","PENDING INPUTS",MAX(0,(CE280+CF280+CG280)-CK280))</f>
        <v>0</v>
      </c>
    </row>
    <row r="281" spans="1:90" ht="27.95" customHeight="1" x14ac:dyDescent="0.25">
      <c r="A281">
        <v>277</v>
      </c>
      <c r="B281" s="13">
        <f>IF(Inputs!$B$27&lt;&gt;"Ready","PENDING INPUTS",EDATE(Inputs!$B$5,A281-1))</f>
        <v>54697</v>
      </c>
      <c r="C281" s="3">
        <f>IF(Inputs!$B$27&lt;&gt;"Ready","PENDING INPUTS",IF(A281&lt;=Inputs!$B$6,MAX(0,Inputs!$B$4+IF(A281=Inputs!$B$7,Inputs!$B$8,0)+IF(A281=Inputs!$B$9,Inputs!$B$10,0)),0))</f>
        <v>0</v>
      </c>
      <c r="D281" s="3">
        <f>IF(Inputs!$B$27&lt;&gt;"Ready","PENDING INPUTS",SUM(N281,V281,AD281,AL281,AT281,BB281,BJ281,BR281,BZ281,CH281))</f>
        <v>0</v>
      </c>
      <c r="E281" s="3">
        <f>IF(Inputs!$B$27&lt;&gt;"Ready","PENDING INPUTS",MAX(0,D281-C281))</f>
        <v>0</v>
      </c>
      <c r="F281" s="3">
        <f>IF(Inputs!$B$27&lt;&gt;"Ready","PENDING INPUTS",SUM(Q281,Y281,AG281,AO281,AW281,BE281,BM281,BU281,CC281,CK281))</f>
        <v>0</v>
      </c>
      <c r="G281" s="3">
        <f>IF(Inputs!$B$27&lt;&gt;"Ready","PENDING INPUTS",SUM(L281,T281,AB281,AJ281,AR281,AZ281,BH281,BP281,BX281,CF281))</f>
        <v>0</v>
      </c>
      <c r="H281" s="3">
        <f>IF(Inputs!$B$27&lt;&gt;"Ready","PENDING INPUTS",SUM(M281,U281,AC281,AK281,AS281,BA281,BI281,BQ281,BY281,CG281))</f>
        <v>0</v>
      </c>
      <c r="I281" s="3">
        <f>IF(Inputs!$B$27&lt;&gt;"Ready","PENDING INPUTS",SUM(R281,Z281,AH281,AP281,AX281,BF281,BN281,BV281,CD281,CL281))</f>
        <v>0</v>
      </c>
      <c r="J281" t="str">
        <f>IF(Inputs!$B$27&lt;&gt;"Ready","PENDING INPUTS",IF(A281&gt;Inputs!$B$6,"Beyond horizon",IF(E281&gt;0.005,"MINIMUM SHORTFALL",IF(I281&lt;0.005,"Paid off","In progress"))))</f>
        <v>Beyond horizon</v>
      </c>
      <c r="K281" s="3">
        <f>IF(Inputs!$B$27&lt;&gt;"Ready","PENDING INPUTS",R280)</f>
        <v>0</v>
      </c>
      <c r="L281" s="3">
        <f>IF(Inputs!$B$27&lt;&gt;"Ready","PENDING INPUTS",IF(A281&lt;=Inputs!$B$6,ROUND(K281*Inputs!C14/12,2),0))</f>
        <v>0</v>
      </c>
      <c r="M281" s="3">
        <f>IF(Inputs!$B$27&lt;&gt;"Ready","PENDING INPUTS",IF(AND(A281&lt;=Inputs!$B$6,K281&gt;0),Inputs!G14,0))</f>
        <v>0</v>
      </c>
      <c r="N281" s="3">
        <f>IF(Inputs!$B$27&lt;&gt;"Ready","PENDING INPUTS",IF(A281&gt;Inputs!$B$6,0,MIN((K281+L281+M281),IF(Inputs!H14=1,Inputs!D14,MAX(Inputs!F14,ROUND(K281*Inputs!E14+L281+M281,2))))))</f>
        <v>0</v>
      </c>
      <c r="O281">
        <f>IF(Inputs!$B$27&lt;&gt;"Ready","PENDING INPUTS",IF(K281&lt;=0,99,1+IF(AND(S281&gt;0,OR(Inputs!C15&gt;Inputs!C14,AND(Inputs!C15=Inputs!C14,1&lt;0))),1,0)+IF(AND(AA281&gt;0,OR(Inputs!C16&gt;Inputs!C14,AND(Inputs!C16=Inputs!C14,2&lt;0))),1,0)+IF(AND(AI281&gt;0,OR(Inputs!C17&gt;Inputs!C14,AND(Inputs!C17=Inputs!C14,3&lt;0))),1,0)+IF(AND(AQ281&gt;0,OR(Inputs!C18&gt;Inputs!C14,AND(Inputs!C18=Inputs!C14,4&lt;0))),1,0)+IF(AND(AY281&gt;0,OR(Inputs!C19&gt;Inputs!C14,AND(Inputs!C19=Inputs!C14,5&lt;0))),1,0)+IF(AND(BG281&gt;0,OR(Inputs!C20&gt;Inputs!C14,AND(Inputs!C20=Inputs!C14,6&lt;0))),1,0)+IF(AND(BO281&gt;0,OR(Inputs!C21&gt;Inputs!C14,AND(Inputs!C21=Inputs!C14,7&lt;0))),1,0)+IF(AND(BW281&gt;0,OR(Inputs!C22&gt;Inputs!C14,AND(Inputs!C22=Inputs!C14,8&lt;0))),1,0)+IF(AND(CE281&gt;0,OR(Inputs!C23&gt;Inputs!C14,AND(Inputs!C23=Inputs!C14,9&lt;0))),1,0)))</f>
        <v>99</v>
      </c>
      <c r="P281" s="3">
        <f>IF(Inputs!$B$27&lt;&gt;"Ready","PENDING INPUTS",IF(A281&gt;Inputs!$B$6,0,MIN(MAX(0,(K281+L281+M281)-N281),MAX(0,C281-D281-(IF(O281&lt;O281,K281+L281+M281-N281,0)+IF(W281&lt;O281,S281+T281+U281-V281,0)+IF(AE281&lt;O281,AA281+AB281+AC281-AD281,0)+IF(AM281&lt;O281,AI281+AJ281+AK281-AL281,0)+IF(AU281&lt;O281,AQ281+AR281+AS281-AT281,0)+IF(BC281&lt;O281,AY281+AZ281+BA281-BB281,0)+IF(BK281&lt;O281,BG281+BH281+BI281-BJ281,0)+IF(BS281&lt;O281,BO281+BP281+BQ281-BR281,0)+IF(CA281&lt;O281,BW281+BX281+BY281-BZ281,0)+IF(CI281&lt;O281,CE281+CF281+CG281-CH281,0))))))</f>
        <v>0</v>
      </c>
      <c r="Q281" s="3">
        <f>IF(Inputs!$B$27&lt;&gt;"Ready","PENDING INPUTS",MIN((K281+L281+M281),IF(D281&gt;C281,IF(D281=0,0,N281*C281/D281),N281+P281)))</f>
        <v>0</v>
      </c>
      <c r="R281" s="3">
        <f>IF(Inputs!$B$27&lt;&gt;"Ready","PENDING INPUTS",MAX(0,(K281+L281+M281)-Q281))</f>
        <v>0</v>
      </c>
      <c r="S281" s="3">
        <f>IF(Inputs!$B$27&lt;&gt;"Ready","PENDING INPUTS",Z280)</f>
        <v>0</v>
      </c>
      <c r="T281" s="3">
        <f>IF(Inputs!$B$27&lt;&gt;"Ready","PENDING INPUTS",IF(A281&lt;=Inputs!$B$6,ROUND(S281*Inputs!C15/12,2),0))</f>
        <v>0</v>
      </c>
      <c r="U281" s="3">
        <f>IF(Inputs!$B$27&lt;&gt;"Ready","PENDING INPUTS",IF(AND(A281&lt;=Inputs!$B$6,S281&gt;0),Inputs!G15,0))</f>
        <v>0</v>
      </c>
      <c r="V281" s="3">
        <f>IF(Inputs!$B$27&lt;&gt;"Ready","PENDING INPUTS",IF(A281&gt;Inputs!$B$6,0,MIN((S281+T281+U281),IF(Inputs!H15=1,Inputs!D15,MAX(Inputs!F15,ROUND(S281*Inputs!E15+T281+U281,2))))))</f>
        <v>0</v>
      </c>
      <c r="W281">
        <f>IF(Inputs!$B$27&lt;&gt;"Ready","PENDING INPUTS",IF(S281&lt;=0,99,1+IF(AND(K281&gt;0,OR(Inputs!C14&gt;Inputs!C15,AND(Inputs!C14=Inputs!C15,0&lt;1))),1,0)+IF(AND(AA281&gt;0,OR(Inputs!C16&gt;Inputs!C15,AND(Inputs!C16=Inputs!C15,2&lt;1))),1,0)+IF(AND(AI281&gt;0,OR(Inputs!C17&gt;Inputs!C15,AND(Inputs!C17=Inputs!C15,3&lt;1))),1,0)+IF(AND(AQ281&gt;0,OR(Inputs!C18&gt;Inputs!C15,AND(Inputs!C18=Inputs!C15,4&lt;1))),1,0)+IF(AND(AY281&gt;0,OR(Inputs!C19&gt;Inputs!C15,AND(Inputs!C19=Inputs!C15,5&lt;1))),1,0)+IF(AND(BG281&gt;0,OR(Inputs!C20&gt;Inputs!C15,AND(Inputs!C20=Inputs!C15,6&lt;1))),1,0)+IF(AND(BO281&gt;0,OR(Inputs!C21&gt;Inputs!C15,AND(Inputs!C21=Inputs!C15,7&lt;1))),1,0)+IF(AND(BW281&gt;0,OR(Inputs!C22&gt;Inputs!C15,AND(Inputs!C22=Inputs!C15,8&lt;1))),1,0)+IF(AND(CE281&gt;0,OR(Inputs!C23&gt;Inputs!C15,AND(Inputs!C23=Inputs!C15,9&lt;1))),1,0)))</f>
        <v>99</v>
      </c>
      <c r="X281" s="3">
        <f>IF(Inputs!$B$27&lt;&gt;"Ready","PENDING INPUTS",IF(A281&gt;Inputs!$B$6,0,MIN(MAX(0,(S281+T281+U281)-V281),MAX(0,C281-D281-(IF(O281&lt;W281,K281+L281+M281-N281,0)+IF(W281&lt;W281,S281+T281+U281-V281,0)+IF(AE281&lt;W281,AA281+AB281+AC281-AD281,0)+IF(AM281&lt;W281,AI281+AJ281+AK281-AL281,0)+IF(AU281&lt;W281,AQ281+AR281+AS281-AT281,0)+IF(BC281&lt;W281,AY281+AZ281+BA281-BB281,0)+IF(BK281&lt;W281,BG281+BH281+BI281-BJ281,0)+IF(BS281&lt;W281,BO281+BP281+BQ281-BR281,0)+IF(CA281&lt;W281,BW281+BX281+BY281-BZ281,0)+IF(CI281&lt;W281,CE281+CF281+CG281-CH281,0))))))</f>
        <v>0</v>
      </c>
      <c r="Y281" s="3">
        <f>IF(Inputs!$B$27&lt;&gt;"Ready","PENDING INPUTS",MIN((S281+T281+U281),IF(D281&gt;C281,IF(D281=0,0,V281*C281/D281),V281+X281)))</f>
        <v>0</v>
      </c>
      <c r="Z281" s="3">
        <f>IF(Inputs!$B$27&lt;&gt;"Ready","PENDING INPUTS",MAX(0,(S281+T281+U281)-Y281))</f>
        <v>0</v>
      </c>
      <c r="AA281" s="3">
        <f>IF(Inputs!$B$27&lt;&gt;"Ready","PENDING INPUTS",AH280)</f>
        <v>0</v>
      </c>
      <c r="AB281" s="3">
        <f>IF(Inputs!$B$27&lt;&gt;"Ready","PENDING INPUTS",IF(A281&lt;=Inputs!$B$6,ROUND(AA281*Inputs!C16/12,2),0))</f>
        <v>0</v>
      </c>
      <c r="AC281" s="3">
        <f>IF(Inputs!$B$27&lt;&gt;"Ready","PENDING INPUTS",IF(AND(A281&lt;=Inputs!$B$6,AA281&gt;0),Inputs!G16,0))</f>
        <v>0</v>
      </c>
      <c r="AD281" s="3">
        <f>IF(Inputs!$B$27&lt;&gt;"Ready","PENDING INPUTS",IF(A281&gt;Inputs!$B$6,0,MIN((AA281+AB281+AC281),IF(Inputs!H16=1,Inputs!D16,MAX(Inputs!F16,ROUND(AA281*Inputs!E16+AB281+AC281,2))))))</f>
        <v>0</v>
      </c>
      <c r="AE281">
        <f>IF(Inputs!$B$27&lt;&gt;"Ready","PENDING INPUTS",IF(AA281&lt;=0,99,1+IF(AND(K281&gt;0,OR(Inputs!C14&gt;Inputs!C16,AND(Inputs!C14=Inputs!C16,0&lt;2))),1,0)+IF(AND(S281&gt;0,OR(Inputs!C15&gt;Inputs!C16,AND(Inputs!C15=Inputs!C16,1&lt;2))),1,0)+IF(AND(AI281&gt;0,OR(Inputs!C17&gt;Inputs!C16,AND(Inputs!C17=Inputs!C16,3&lt;2))),1,0)+IF(AND(AQ281&gt;0,OR(Inputs!C18&gt;Inputs!C16,AND(Inputs!C18=Inputs!C16,4&lt;2))),1,0)+IF(AND(AY281&gt;0,OR(Inputs!C19&gt;Inputs!C16,AND(Inputs!C19=Inputs!C16,5&lt;2))),1,0)+IF(AND(BG281&gt;0,OR(Inputs!C20&gt;Inputs!C16,AND(Inputs!C20=Inputs!C16,6&lt;2))),1,0)+IF(AND(BO281&gt;0,OR(Inputs!C21&gt;Inputs!C16,AND(Inputs!C21=Inputs!C16,7&lt;2))),1,0)+IF(AND(BW281&gt;0,OR(Inputs!C22&gt;Inputs!C16,AND(Inputs!C22=Inputs!C16,8&lt;2))),1,0)+IF(AND(CE281&gt;0,OR(Inputs!C23&gt;Inputs!C16,AND(Inputs!C23=Inputs!C16,9&lt;2))),1,0)))</f>
        <v>99</v>
      </c>
      <c r="AF281" s="3">
        <f>IF(Inputs!$B$27&lt;&gt;"Ready","PENDING INPUTS",IF(A281&gt;Inputs!$B$6,0,MIN(MAX(0,(AA281+AB281+AC281)-AD281),MAX(0,C281-D281-(IF(O281&lt;AE281,K281+L281+M281-N281,0)+IF(W281&lt;AE281,S281+T281+U281-V281,0)+IF(AE281&lt;AE281,AA281+AB281+AC281-AD281,0)+IF(AM281&lt;AE281,AI281+AJ281+AK281-AL281,0)+IF(AU281&lt;AE281,AQ281+AR281+AS281-AT281,0)+IF(BC281&lt;AE281,AY281+AZ281+BA281-BB281,0)+IF(BK281&lt;AE281,BG281+BH281+BI281-BJ281,0)+IF(BS281&lt;AE281,BO281+BP281+BQ281-BR281,0)+IF(CA281&lt;AE281,BW281+BX281+BY281-BZ281,0)+IF(CI281&lt;AE281,CE281+CF281+CG281-CH281,0))))))</f>
        <v>0</v>
      </c>
      <c r="AG281" s="3">
        <f>IF(Inputs!$B$27&lt;&gt;"Ready","PENDING INPUTS",MIN((AA281+AB281+AC281),IF(D281&gt;C281,IF(D281=0,0,AD281*C281/D281),AD281+AF281)))</f>
        <v>0</v>
      </c>
      <c r="AH281" s="3">
        <f>IF(Inputs!$B$27&lt;&gt;"Ready","PENDING INPUTS",MAX(0,(AA281+AB281+AC281)-AG281))</f>
        <v>0</v>
      </c>
      <c r="AI281" s="3">
        <f>IF(Inputs!$B$27&lt;&gt;"Ready","PENDING INPUTS",AP280)</f>
        <v>0</v>
      </c>
      <c r="AJ281" s="3">
        <f>IF(Inputs!$B$27&lt;&gt;"Ready","PENDING INPUTS",IF(A281&lt;=Inputs!$B$6,ROUND(AI281*Inputs!C17/12,2),0))</f>
        <v>0</v>
      </c>
      <c r="AK281" s="3">
        <f>IF(Inputs!$B$27&lt;&gt;"Ready","PENDING INPUTS",IF(AND(A281&lt;=Inputs!$B$6,AI281&gt;0),Inputs!G17,0))</f>
        <v>0</v>
      </c>
      <c r="AL281" s="3">
        <f>IF(Inputs!$B$27&lt;&gt;"Ready","PENDING INPUTS",IF(A281&gt;Inputs!$B$6,0,MIN((AI281+AJ281+AK281),IF(Inputs!H17=1,Inputs!D17,MAX(Inputs!F17,ROUND(AI281*Inputs!E17+AJ281+AK281,2))))))</f>
        <v>0</v>
      </c>
      <c r="AM281">
        <f>IF(Inputs!$B$27&lt;&gt;"Ready","PENDING INPUTS",IF(AI281&lt;=0,99,1+IF(AND(K281&gt;0,OR(Inputs!C14&gt;Inputs!C17,AND(Inputs!C14=Inputs!C17,0&lt;3))),1,0)+IF(AND(S281&gt;0,OR(Inputs!C15&gt;Inputs!C17,AND(Inputs!C15=Inputs!C17,1&lt;3))),1,0)+IF(AND(AA281&gt;0,OR(Inputs!C16&gt;Inputs!C17,AND(Inputs!C16=Inputs!C17,2&lt;3))),1,0)+IF(AND(AQ281&gt;0,OR(Inputs!C18&gt;Inputs!C17,AND(Inputs!C18=Inputs!C17,4&lt;3))),1,0)+IF(AND(AY281&gt;0,OR(Inputs!C19&gt;Inputs!C17,AND(Inputs!C19=Inputs!C17,5&lt;3))),1,0)+IF(AND(BG281&gt;0,OR(Inputs!C20&gt;Inputs!C17,AND(Inputs!C20=Inputs!C17,6&lt;3))),1,0)+IF(AND(BO281&gt;0,OR(Inputs!C21&gt;Inputs!C17,AND(Inputs!C21=Inputs!C17,7&lt;3))),1,0)+IF(AND(BW281&gt;0,OR(Inputs!C22&gt;Inputs!C17,AND(Inputs!C22=Inputs!C17,8&lt;3))),1,0)+IF(AND(CE281&gt;0,OR(Inputs!C23&gt;Inputs!C17,AND(Inputs!C23=Inputs!C17,9&lt;3))),1,0)))</f>
        <v>99</v>
      </c>
      <c r="AN281" s="3">
        <f>IF(Inputs!$B$27&lt;&gt;"Ready","PENDING INPUTS",IF(A281&gt;Inputs!$B$6,0,MIN(MAX(0,(AI281+AJ281+AK281)-AL281),MAX(0,C281-D281-(IF(O281&lt;AM281,K281+L281+M281-N281,0)+IF(W281&lt;AM281,S281+T281+U281-V281,0)+IF(AE281&lt;AM281,AA281+AB281+AC281-AD281,0)+IF(AM281&lt;AM281,AI281+AJ281+AK281-AL281,0)+IF(AU281&lt;AM281,AQ281+AR281+AS281-AT281,0)+IF(BC281&lt;AM281,AY281+AZ281+BA281-BB281,0)+IF(BK281&lt;AM281,BG281+BH281+BI281-BJ281,0)+IF(BS281&lt;AM281,BO281+BP281+BQ281-BR281,0)+IF(CA281&lt;AM281,BW281+BX281+BY281-BZ281,0)+IF(CI281&lt;AM281,CE281+CF281+CG281-CH281,0))))))</f>
        <v>0</v>
      </c>
      <c r="AO281" s="3">
        <f>IF(Inputs!$B$27&lt;&gt;"Ready","PENDING INPUTS",MIN((AI281+AJ281+AK281),IF(D281&gt;C281,IF(D281=0,0,AL281*C281/D281),AL281+AN281)))</f>
        <v>0</v>
      </c>
      <c r="AP281" s="3">
        <f>IF(Inputs!$B$27&lt;&gt;"Ready","PENDING INPUTS",MAX(0,(AI281+AJ281+AK281)-AO281))</f>
        <v>0</v>
      </c>
      <c r="AQ281" s="3">
        <f>IF(Inputs!$B$27&lt;&gt;"Ready","PENDING INPUTS",AX280)</f>
        <v>0</v>
      </c>
      <c r="AR281" s="3">
        <f>IF(Inputs!$B$27&lt;&gt;"Ready","PENDING INPUTS",IF(A281&lt;=Inputs!$B$6,ROUND(AQ281*Inputs!C18/12,2),0))</f>
        <v>0</v>
      </c>
      <c r="AS281" s="3">
        <f>IF(Inputs!$B$27&lt;&gt;"Ready","PENDING INPUTS",IF(AND(A281&lt;=Inputs!$B$6,AQ281&gt;0),Inputs!G18,0))</f>
        <v>0</v>
      </c>
      <c r="AT281" s="3">
        <f>IF(Inputs!$B$27&lt;&gt;"Ready","PENDING INPUTS",IF(A281&gt;Inputs!$B$6,0,MIN((AQ281+AR281+AS281),IF(Inputs!H18=1,Inputs!D18,MAX(Inputs!F18,ROUND(AQ281*Inputs!E18+AR281+AS281,2))))))</f>
        <v>0</v>
      </c>
      <c r="AU281">
        <f>IF(Inputs!$B$27&lt;&gt;"Ready","PENDING INPUTS",IF(AQ281&lt;=0,99,1+IF(AND(K281&gt;0,OR(Inputs!C14&gt;Inputs!C18,AND(Inputs!C14=Inputs!C18,0&lt;4))),1,0)+IF(AND(S281&gt;0,OR(Inputs!C15&gt;Inputs!C18,AND(Inputs!C15=Inputs!C18,1&lt;4))),1,0)+IF(AND(AA281&gt;0,OR(Inputs!C16&gt;Inputs!C18,AND(Inputs!C16=Inputs!C18,2&lt;4))),1,0)+IF(AND(AI281&gt;0,OR(Inputs!C17&gt;Inputs!C18,AND(Inputs!C17=Inputs!C18,3&lt;4))),1,0)+IF(AND(AY281&gt;0,OR(Inputs!C19&gt;Inputs!C18,AND(Inputs!C19=Inputs!C18,5&lt;4))),1,0)+IF(AND(BG281&gt;0,OR(Inputs!C20&gt;Inputs!C18,AND(Inputs!C20=Inputs!C18,6&lt;4))),1,0)+IF(AND(BO281&gt;0,OR(Inputs!C21&gt;Inputs!C18,AND(Inputs!C21=Inputs!C18,7&lt;4))),1,0)+IF(AND(BW281&gt;0,OR(Inputs!C22&gt;Inputs!C18,AND(Inputs!C22=Inputs!C18,8&lt;4))),1,0)+IF(AND(CE281&gt;0,OR(Inputs!C23&gt;Inputs!C18,AND(Inputs!C23=Inputs!C18,9&lt;4))),1,0)))</f>
        <v>99</v>
      </c>
      <c r="AV281" s="3">
        <f>IF(Inputs!$B$27&lt;&gt;"Ready","PENDING INPUTS",IF(A281&gt;Inputs!$B$6,0,MIN(MAX(0,(AQ281+AR281+AS281)-AT281),MAX(0,C281-D281-(IF(O281&lt;AU281,K281+L281+M281-N281,0)+IF(W281&lt;AU281,S281+T281+U281-V281,0)+IF(AE281&lt;AU281,AA281+AB281+AC281-AD281,0)+IF(AM281&lt;AU281,AI281+AJ281+AK281-AL281,0)+IF(AU281&lt;AU281,AQ281+AR281+AS281-AT281,0)+IF(BC281&lt;AU281,AY281+AZ281+BA281-BB281,0)+IF(BK281&lt;AU281,BG281+BH281+BI281-BJ281,0)+IF(BS281&lt;AU281,BO281+BP281+BQ281-BR281,0)+IF(CA281&lt;AU281,BW281+BX281+BY281-BZ281,0)+IF(CI281&lt;AU281,CE281+CF281+CG281-CH281,0))))))</f>
        <v>0</v>
      </c>
      <c r="AW281" s="3">
        <f>IF(Inputs!$B$27&lt;&gt;"Ready","PENDING INPUTS",MIN((AQ281+AR281+AS281),IF(D281&gt;C281,IF(D281=0,0,AT281*C281/D281),AT281+AV281)))</f>
        <v>0</v>
      </c>
      <c r="AX281" s="3">
        <f>IF(Inputs!$B$27&lt;&gt;"Ready","PENDING INPUTS",MAX(0,(AQ281+AR281+AS281)-AW281))</f>
        <v>0</v>
      </c>
      <c r="AY281" s="3">
        <f>IF(Inputs!$B$27&lt;&gt;"Ready","PENDING INPUTS",BF280)</f>
        <v>0</v>
      </c>
      <c r="AZ281" s="3">
        <f>IF(Inputs!$B$27&lt;&gt;"Ready","PENDING INPUTS",IF(A281&lt;=Inputs!$B$6,ROUND(AY281*Inputs!C19/12,2),0))</f>
        <v>0</v>
      </c>
      <c r="BA281" s="3">
        <f>IF(Inputs!$B$27&lt;&gt;"Ready","PENDING INPUTS",IF(AND(A281&lt;=Inputs!$B$6,AY281&gt;0),Inputs!G19,0))</f>
        <v>0</v>
      </c>
      <c r="BB281" s="3">
        <f>IF(Inputs!$B$27&lt;&gt;"Ready","PENDING INPUTS",IF(A281&gt;Inputs!$B$6,0,MIN((AY281+AZ281+BA281),IF(Inputs!H19=1,Inputs!D19,MAX(Inputs!F19,ROUND(AY281*Inputs!E19+AZ281+BA281,2))))))</f>
        <v>0</v>
      </c>
      <c r="BC281">
        <f>IF(Inputs!$B$27&lt;&gt;"Ready","PENDING INPUTS",IF(AY281&lt;=0,99,1+IF(AND(K281&gt;0,OR(Inputs!C14&gt;Inputs!C19,AND(Inputs!C14=Inputs!C19,0&lt;5))),1,0)+IF(AND(S281&gt;0,OR(Inputs!C15&gt;Inputs!C19,AND(Inputs!C15=Inputs!C19,1&lt;5))),1,0)+IF(AND(AA281&gt;0,OR(Inputs!C16&gt;Inputs!C19,AND(Inputs!C16=Inputs!C19,2&lt;5))),1,0)+IF(AND(AI281&gt;0,OR(Inputs!C17&gt;Inputs!C19,AND(Inputs!C17=Inputs!C19,3&lt;5))),1,0)+IF(AND(AQ281&gt;0,OR(Inputs!C18&gt;Inputs!C19,AND(Inputs!C18=Inputs!C19,4&lt;5))),1,0)+IF(AND(BG281&gt;0,OR(Inputs!C20&gt;Inputs!C19,AND(Inputs!C20=Inputs!C19,6&lt;5))),1,0)+IF(AND(BO281&gt;0,OR(Inputs!C21&gt;Inputs!C19,AND(Inputs!C21=Inputs!C19,7&lt;5))),1,0)+IF(AND(BW281&gt;0,OR(Inputs!C22&gt;Inputs!C19,AND(Inputs!C22=Inputs!C19,8&lt;5))),1,0)+IF(AND(CE281&gt;0,OR(Inputs!C23&gt;Inputs!C19,AND(Inputs!C23=Inputs!C19,9&lt;5))),1,0)))</f>
        <v>99</v>
      </c>
      <c r="BD281" s="3">
        <f>IF(Inputs!$B$27&lt;&gt;"Ready","PENDING INPUTS",IF(A281&gt;Inputs!$B$6,0,MIN(MAX(0,(AY281+AZ281+BA281)-BB281),MAX(0,C281-D281-(IF(O281&lt;BC281,K281+L281+M281-N281,0)+IF(W281&lt;BC281,S281+T281+U281-V281,0)+IF(AE281&lt;BC281,AA281+AB281+AC281-AD281,0)+IF(AM281&lt;BC281,AI281+AJ281+AK281-AL281,0)+IF(AU281&lt;BC281,AQ281+AR281+AS281-AT281,0)+IF(BC281&lt;BC281,AY281+AZ281+BA281-BB281,0)+IF(BK281&lt;BC281,BG281+BH281+BI281-BJ281,0)+IF(BS281&lt;BC281,BO281+BP281+BQ281-BR281,0)+IF(CA281&lt;BC281,BW281+BX281+BY281-BZ281,0)+IF(CI281&lt;BC281,CE281+CF281+CG281-CH281,0))))))</f>
        <v>0</v>
      </c>
      <c r="BE281" s="3">
        <f>IF(Inputs!$B$27&lt;&gt;"Ready","PENDING INPUTS",MIN((AY281+AZ281+BA281),IF(D281&gt;C281,IF(D281=0,0,BB281*C281/D281),BB281+BD281)))</f>
        <v>0</v>
      </c>
      <c r="BF281" s="3">
        <f>IF(Inputs!$B$27&lt;&gt;"Ready","PENDING INPUTS",MAX(0,(AY281+AZ281+BA281)-BE281))</f>
        <v>0</v>
      </c>
      <c r="BG281" s="3">
        <f>IF(Inputs!$B$27&lt;&gt;"Ready","PENDING INPUTS",BN280)</f>
        <v>0</v>
      </c>
      <c r="BH281" s="3">
        <f>IF(Inputs!$B$27&lt;&gt;"Ready","PENDING INPUTS",IF(A281&lt;=Inputs!$B$6,ROUND(BG281*Inputs!C20/12,2),0))</f>
        <v>0</v>
      </c>
      <c r="BI281" s="3">
        <f>IF(Inputs!$B$27&lt;&gt;"Ready","PENDING INPUTS",IF(AND(A281&lt;=Inputs!$B$6,BG281&gt;0),Inputs!G20,0))</f>
        <v>0</v>
      </c>
      <c r="BJ281" s="3">
        <f>IF(Inputs!$B$27&lt;&gt;"Ready","PENDING INPUTS",IF(A281&gt;Inputs!$B$6,0,MIN((BG281+BH281+BI281),IF(Inputs!H20=1,Inputs!D20,MAX(Inputs!F20,ROUND(BG281*Inputs!E20+BH281+BI281,2))))))</f>
        <v>0</v>
      </c>
      <c r="BK281">
        <f>IF(Inputs!$B$27&lt;&gt;"Ready","PENDING INPUTS",IF(BG281&lt;=0,99,1+IF(AND(K281&gt;0,OR(Inputs!C14&gt;Inputs!C20,AND(Inputs!C14=Inputs!C20,0&lt;6))),1,0)+IF(AND(S281&gt;0,OR(Inputs!C15&gt;Inputs!C20,AND(Inputs!C15=Inputs!C20,1&lt;6))),1,0)+IF(AND(AA281&gt;0,OR(Inputs!C16&gt;Inputs!C20,AND(Inputs!C16=Inputs!C20,2&lt;6))),1,0)+IF(AND(AI281&gt;0,OR(Inputs!C17&gt;Inputs!C20,AND(Inputs!C17=Inputs!C20,3&lt;6))),1,0)+IF(AND(AQ281&gt;0,OR(Inputs!C18&gt;Inputs!C20,AND(Inputs!C18=Inputs!C20,4&lt;6))),1,0)+IF(AND(AY281&gt;0,OR(Inputs!C19&gt;Inputs!C20,AND(Inputs!C19=Inputs!C20,5&lt;6))),1,0)+IF(AND(BO281&gt;0,OR(Inputs!C21&gt;Inputs!C20,AND(Inputs!C21=Inputs!C20,7&lt;6))),1,0)+IF(AND(BW281&gt;0,OR(Inputs!C22&gt;Inputs!C20,AND(Inputs!C22=Inputs!C20,8&lt;6))),1,0)+IF(AND(CE281&gt;0,OR(Inputs!C23&gt;Inputs!C20,AND(Inputs!C23=Inputs!C20,9&lt;6))),1,0)))</f>
        <v>99</v>
      </c>
      <c r="BL281" s="3">
        <f>IF(Inputs!$B$27&lt;&gt;"Ready","PENDING INPUTS",IF(A281&gt;Inputs!$B$6,0,MIN(MAX(0,(BG281+BH281+BI281)-BJ281),MAX(0,C281-D281-(IF(O281&lt;BK281,K281+L281+M281-N281,0)+IF(W281&lt;BK281,S281+T281+U281-V281,0)+IF(AE281&lt;BK281,AA281+AB281+AC281-AD281,0)+IF(AM281&lt;BK281,AI281+AJ281+AK281-AL281,0)+IF(AU281&lt;BK281,AQ281+AR281+AS281-AT281,0)+IF(BC281&lt;BK281,AY281+AZ281+BA281-BB281,0)+IF(BK281&lt;BK281,BG281+BH281+BI281-BJ281,0)+IF(BS281&lt;BK281,BO281+BP281+BQ281-BR281,0)+IF(CA281&lt;BK281,BW281+BX281+BY281-BZ281,0)+IF(CI281&lt;BK281,CE281+CF281+CG281-CH281,0))))))</f>
        <v>0</v>
      </c>
      <c r="BM281" s="3">
        <f>IF(Inputs!$B$27&lt;&gt;"Ready","PENDING INPUTS",MIN((BG281+BH281+BI281),IF(D281&gt;C281,IF(D281=0,0,BJ281*C281/D281),BJ281+BL281)))</f>
        <v>0</v>
      </c>
      <c r="BN281" s="3">
        <f>IF(Inputs!$B$27&lt;&gt;"Ready","PENDING INPUTS",MAX(0,(BG281+BH281+BI281)-BM281))</f>
        <v>0</v>
      </c>
      <c r="BO281" s="3">
        <f>IF(Inputs!$B$27&lt;&gt;"Ready","PENDING INPUTS",BV280)</f>
        <v>0</v>
      </c>
      <c r="BP281" s="3">
        <f>IF(Inputs!$B$27&lt;&gt;"Ready","PENDING INPUTS",IF(A281&lt;=Inputs!$B$6,ROUND(BO281*Inputs!C21/12,2),0))</f>
        <v>0</v>
      </c>
      <c r="BQ281" s="3">
        <f>IF(Inputs!$B$27&lt;&gt;"Ready","PENDING INPUTS",IF(AND(A281&lt;=Inputs!$B$6,BO281&gt;0),Inputs!G21,0))</f>
        <v>0</v>
      </c>
      <c r="BR281" s="3">
        <f>IF(Inputs!$B$27&lt;&gt;"Ready","PENDING INPUTS",IF(A281&gt;Inputs!$B$6,0,MIN((BO281+BP281+BQ281),IF(Inputs!H21=1,Inputs!D21,MAX(Inputs!F21,ROUND(BO281*Inputs!E21+BP281+BQ281,2))))))</f>
        <v>0</v>
      </c>
      <c r="BS281">
        <f>IF(Inputs!$B$27&lt;&gt;"Ready","PENDING INPUTS",IF(BO281&lt;=0,99,1+IF(AND(K281&gt;0,OR(Inputs!C14&gt;Inputs!C21,AND(Inputs!C14=Inputs!C21,0&lt;7))),1,0)+IF(AND(S281&gt;0,OR(Inputs!C15&gt;Inputs!C21,AND(Inputs!C15=Inputs!C21,1&lt;7))),1,0)+IF(AND(AA281&gt;0,OR(Inputs!C16&gt;Inputs!C21,AND(Inputs!C16=Inputs!C21,2&lt;7))),1,0)+IF(AND(AI281&gt;0,OR(Inputs!C17&gt;Inputs!C21,AND(Inputs!C17=Inputs!C21,3&lt;7))),1,0)+IF(AND(AQ281&gt;0,OR(Inputs!C18&gt;Inputs!C21,AND(Inputs!C18=Inputs!C21,4&lt;7))),1,0)+IF(AND(AY281&gt;0,OR(Inputs!C19&gt;Inputs!C21,AND(Inputs!C19=Inputs!C21,5&lt;7))),1,0)+IF(AND(BG281&gt;0,OR(Inputs!C20&gt;Inputs!C21,AND(Inputs!C20=Inputs!C21,6&lt;7))),1,0)+IF(AND(BW281&gt;0,OR(Inputs!C22&gt;Inputs!C21,AND(Inputs!C22=Inputs!C21,8&lt;7))),1,0)+IF(AND(CE281&gt;0,OR(Inputs!C23&gt;Inputs!C21,AND(Inputs!C23=Inputs!C21,9&lt;7))),1,0)))</f>
        <v>99</v>
      </c>
      <c r="BT281" s="3">
        <f>IF(Inputs!$B$27&lt;&gt;"Ready","PENDING INPUTS",IF(A281&gt;Inputs!$B$6,0,MIN(MAX(0,(BO281+BP281+BQ281)-BR281),MAX(0,C281-D281-(IF(O281&lt;BS281,K281+L281+M281-N281,0)+IF(W281&lt;BS281,S281+T281+U281-V281,0)+IF(AE281&lt;BS281,AA281+AB281+AC281-AD281,0)+IF(AM281&lt;BS281,AI281+AJ281+AK281-AL281,0)+IF(AU281&lt;BS281,AQ281+AR281+AS281-AT281,0)+IF(BC281&lt;BS281,AY281+AZ281+BA281-BB281,0)+IF(BK281&lt;BS281,BG281+BH281+BI281-BJ281,0)+IF(BS281&lt;BS281,BO281+BP281+BQ281-BR281,0)+IF(CA281&lt;BS281,BW281+BX281+BY281-BZ281,0)+IF(CI281&lt;BS281,CE281+CF281+CG281-CH281,0))))))</f>
        <v>0</v>
      </c>
      <c r="BU281" s="3">
        <f>IF(Inputs!$B$27&lt;&gt;"Ready","PENDING INPUTS",MIN((BO281+BP281+BQ281),IF(D281&gt;C281,IF(D281=0,0,BR281*C281/D281),BR281+BT281)))</f>
        <v>0</v>
      </c>
      <c r="BV281" s="3">
        <f>IF(Inputs!$B$27&lt;&gt;"Ready","PENDING INPUTS",MAX(0,(BO281+BP281+BQ281)-BU281))</f>
        <v>0</v>
      </c>
      <c r="BW281" s="3">
        <f>IF(Inputs!$B$27&lt;&gt;"Ready","PENDING INPUTS",CD280)</f>
        <v>0</v>
      </c>
      <c r="BX281" s="3">
        <f>IF(Inputs!$B$27&lt;&gt;"Ready","PENDING INPUTS",IF(A281&lt;=Inputs!$B$6,ROUND(BW281*Inputs!C22/12,2),0))</f>
        <v>0</v>
      </c>
      <c r="BY281" s="3">
        <f>IF(Inputs!$B$27&lt;&gt;"Ready","PENDING INPUTS",IF(AND(A281&lt;=Inputs!$B$6,BW281&gt;0),Inputs!G22,0))</f>
        <v>0</v>
      </c>
      <c r="BZ281" s="3">
        <f>IF(Inputs!$B$27&lt;&gt;"Ready","PENDING INPUTS",IF(A281&gt;Inputs!$B$6,0,MIN((BW281+BX281+BY281),IF(Inputs!H22=1,Inputs!D22,MAX(Inputs!F22,ROUND(BW281*Inputs!E22+BX281+BY281,2))))))</f>
        <v>0</v>
      </c>
      <c r="CA281">
        <f>IF(Inputs!$B$27&lt;&gt;"Ready","PENDING INPUTS",IF(BW281&lt;=0,99,1+IF(AND(K281&gt;0,OR(Inputs!C14&gt;Inputs!C22,AND(Inputs!C14=Inputs!C22,0&lt;8))),1,0)+IF(AND(S281&gt;0,OR(Inputs!C15&gt;Inputs!C22,AND(Inputs!C15=Inputs!C22,1&lt;8))),1,0)+IF(AND(AA281&gt;0,OR(Inputs!C16&gt;Inputs!C22,AND(Inputs!C16=Inputs!C22,2&lt;8))),1,0)+IF(AND(AI281&gt;0,OR(Inputs!C17&gt;Inputs!C22,AND(Inputs!C17=Inputs!C22,3&lt;8))),1,0)+IF(AND(AQ281&gt;0,OR(Inputs!C18&gt;Inputs!C22,AND(Inputs!C18=Inputs!C22,4&lt;8))),1,0)+IF(AND(AY281&gt;0,OR(Inputs!C19&gt;Inputs!C22,AND(Inputs!C19=Inputs!C22,5&lt;8))),1,0)+IF(AND(BG281&gt;0,OR(Inputs!C20&gt;Inputs!C22,AND(Inputs!C20=Inputs!C22,6&lt;8))),1,0)+IF(AND(BO281&gt;0,OR(Inputs!C21&gt;Inputs!C22,AND(Inputs!C21=Inputs!C22,7&lt;8))),1,0)+IF(AND(CE281&gt;0,OR(Inputs!C23&gt;Inputs!C22,AND(Inputs!C23=Inputs!C22,9&lt;8))),1,0)))</f>
        <v>99</v>
      </c>
      <c r="CB281" s="3">
        <f>IF(Inputs!$B$27&lt;&gt;"Ready","PENDING INPUTS",IF(A281&gt;Inputs!$B$6,0,MIN(MAX(0,(BW281+BX281+BY281)-BZ281),MAX(0,C281-D281-(IF(O281&lt;CA281,K281+L281+M281-N281,0)+IF(W281&lt;CA281,S281+T281+U281-V281,0)+IF(AE281&lt;CA281,AA281+AB281+AC281-AD281,0)+IF(AM281&lt;CA281,AI281+AJ281+AK281-AL281,0)+IF(AU281&lt;CA281,AQ281+AR281+AS281-AT281,0)+IF(BC281&lt;CA281,AY281+AZ281+BA281-BB281,0)+IF(BK281&lt;CA281,BG281+BH281+BI281-BJ281,0)+IF(BS281&lt;CA281,BO281+BP281+BQ281-BR281,0)+IF(CA281&lt;CA281,BW281+BX281+BY281-BZ281,0)+IF(CI281&lt;CA281,CE281+CF281+CG281-CH281,0))))))</f>
        <v>0</v>
      </c>
      <c r="CC281" s="3">
        <f>IF(Inputs!$B$27&lt;&gt;"Ready","PENDING INPUTS",MIN((BW281+BX281+BY281),IF(D281&gt;C281,IF(D281=0,0,BZ281*C281/D281),BZ281+CB281)))</f>
        <v>0</v>
      </c>
      <c r="CD281" s="3">
        <f>IF(Inputs!$B$27&lt;&gt;"Ready","PENDING INPUTS",MAX(0,(BW281+BX281+BY281)-CC281))</f>
        <v>0</v>
      </c>
      <c r="CE281" s="3">
        <f>IF(Inputs!$B$27&lt;&gt;"Ready","PENDING INPUTS",CL280)</f>
        <v>0</v>
      </c>
      <c r="CF281" s="3">
        <f>IF(Inputs!$B$27&lt;&gt;"Ready","PENDING INPUTS",IF(A281&lt;=Inputs!$B$6,ROUND(CE281*Inputs!C23/12,2),0))</f>
        <v>0</v>
      </c>
      <c r="CG281" s="3">
        <f>IF(Inputs!$B$27&lt;&gt;"Ready","PENDING INPUTS",IF(AND(A281&lt;=Inputs!$B$6,CE281&gt;0),Inputs!G23,0))</f>
        <v>0</v>
      </c>
      <c r="CH281" s="3">
        <f>IF(Inputs!$B$27&lt;&gt;"Ready","PENDING INPUTS",IF(A281&gt;Inputs!$B$6,0,MIN((CE281+CF281+CG281),IF(Inputs!H23=1,Inputs!D23,MAX(Inputs!F23,ROUND(CE281*Inputs!E23+CF281+CG281,2))))))</f>
        <v>0</v>
      </c>
      <c r="CI281">
        <f>IF(Inputs!$B$27&lt;&gt;"Ready","PENDING INPUTS",IF(CE281&lt;=0,99,1+IF(AND(K281&gt;0,OR(Inputs!C14&gt;Inputs!C23,AND(Inputs!C14=Inputs!C23,0&lt;9))),1,0)+IF(AND(S281&gt;0,OR(Inputs!C15&gt;Inputs!C23,AND(Inputs!C15=Inputs!C23,1&lt;9))),1,0)+IF(AND(AA281&gt;0,OR(Inputs!C16&gt;Inputs!C23,AND(Inputs!C16=Inputs!C23,2&lt;9))),1,0)+IF(AND(AI281&gt;0,OR(Inputs!C17&gt;Inputs!C23,AND(Inputs!C17=Inputs!C23,3&lt;9))),1,0)+IF(AND(AQ281&gt;0,OR(Inputs!C18&gt;Inputs!C23,AND(Inputs!C18=Inputs!C23,4&lt;9))),1,0)+IF(AND(AY281&gt;0,OR(Inputs!C19&gt;Inputs!C23,AND(Inputs!C19=Inputs!C23,5&lt;9))),1,0)+IF(AND(BG281&gt;0,OR(Inputs!C20&gt;Inputs!C23,AND(Inputs!C20=Inputs!C23,6&lt;9))),1,0)+IF(AND(BO281&gt;0,OR(Inputs!C21&gt;Inputs!C23,AND(Inputs!C21=Inputs!C23,7&lt;9))),1,0)+IF(AND(BW281&gt;0,OR(Inputs!C22&gt;Inputs!C23,AND(Inputs!C22=Inputs!C23,8&lt;9))),1,0)))</f>
        <v>99</v>
      </c>
      <c r="CJ281" s="3">
        <f>IF(Inputs!$B$27&lt;&gt;"Ready","PENDING INPUTS",IF(A281&gt;Inputs!$B$6,0,MIN(MAX(0,(CE281+CF281+CG281)-CH281),MAX(0,C281-D281-(IF(O281&lt;CI281,K281+L281+M281-N281,0)+IF(W281&lt;CI281,S281+T281+U281-V281,0)+IF(AE281&lt;CI281,AA281+AB281+AC281-AD281,0)+IF(AM281&lt;CI281,AI281+AJ281+AK281-AL281,0)+IF(AU281&lt;CI281,AQ281+AR281+AS281-AT281,0)+IF(BC281&lt;CI281,AY281+AZ281+BA281-BB281,0)+IF(BK281&lt;CI281,BG281+BH281+BI281-BJ281,0)+IF(BS281&lt;CI281,BO281+BP281+BQ281-BR281,0)+IF(CA281&lt;CI281,BW281+BX281+BY281-BZ281,0)+IF(CI281&lt;CI281,CE281+CF281+CG281-CH281,0))))))</f>
        <v>0</v>
      </c>
      <c r="CK281" s="3">
        <f>IF(Inputs!$B$27&lt;&gt;"Ready","PENDING INPUTS",MIN((CE281+CF281+CG281),IF(D281&gt;C281,IF(D281=0,0,CH281*C281/D281),CH281+CJ281)))</f>
        <v>0</v>
      </c>
      <c r="CL281" s="3">
        <f>IF(Inputs!$B$27&lt;&gt;"Ready","PENDING INPUTS",MAX(0,(CE281+CF281+CG281)-CK281))</f>
        <v>0</v>
      </c>
    </row>
    <row r="282" spans="1:90" ht="27.95" customHeight="1" x14ac:dyDescent="0.25">
      <c r="A282">
        <v>278</v>
      </c>
      <c r="B282" s="13">
        <f>IF(Inputs!$B$27&lt;&gt;"Ready","PENDING INPUTS",EDATE(Inputs!$B$5,A282-1))</f>
        <v>54728</v>
      </c>
      <c r="C282" s="3">
        <f>IF(Inputs!$B$27&lt;&gt;"Ready","PENDING INPUTS",IF(A282&lt;=Inputs!$B$6,MAX(0,Inputs!$B$4+IF(A282=Inputs!$B$7,Inputs!$B$8,0)+IF(A282=Inputs!$B$9,Inputs!$B$10,0)),0))</f>
        <v>0</v>
      </c>
      <c r="D282" s="3">
        <f>IF(Inputs!$B$27&lt;&gt;"Ready","PENDING INPUTS",SUM(N282,V282,AD282,AL282,AT282,BB282,BJ282,BR282,BZ282,CH282))</f>
        <v>0</v>
      </c>
      <c r="E282" s="3">
        <f>IF(Inputs!$B$27&lt;&gt;"Ready","PENDING INPUTS",MAX(0,D282-C282))</f>
        <v>0</v>
      </c>
      <c r="F282" s="3">
        <f>IF(Inputs!$B$27&lt;&gt;"Ready","PENDING INPUTS",SUM(Q282,Y282,AG282,AO282,AW282,BE282,BM282,BU282,CC282,CK282))</f>
        <v>0</v>
      </c>
      <c r="G282" s="3">
        <f>IF(Inputs!$B$27&lt;&gt;"Ready","PENDING INPUTS",SUM(L282,T282,AB282,AJ282,AR282,AZ282,BH282,BP282,BX282,CF282))</f>
        <v>0</v>
      </c>
      <c r="H282" s="3">
        <f>IF(Inputs!$B$27&lt;&gt;"Ready","PENDING INPUTS",SUM(M282,U282,AC282,AK282,AS282,BA282,BI282,BQ282,BY282,CG282))</f>
        <v>0</v>
      </c>
      <c r="I282" s="3">
        <f>IF(Inputs!$B$27&lt;&gt;"Ready","PENDING INPUTS",SUM(R282,Z282,AH282,AP282,AX282,BF282,BN282,BV282,CD282,CL282))</f>
        <v>0</v>
      </c>
      <c r="J282" t="str">
        <f>IF(Inputs!$B$27&lt;&gt;"Ready","PENDING INPUTS",IF(A282&gt;Inputs!$B$6,"Beyond horizon",IF(E282&gt;0.005,"MINIMUM SHORTFALL",IF(I282&lt;0.005,"Paid off","In progress"))))</f>
        <v>Beyond horizon</v>
      </c>
      <c r="K282" s="3">
        <f>IF(Inputs!$B$27&lt;&gt;"Ready","PENDING INPUTS",R281)</f>
        <v>0</v>
      </c>
      <c r="L282" s="3">
        <f>IF(Inputs!$B$27&lt;&gt;"Ready","PENDING INPUTS",IF(A282&lt;=Inputs!$B$6,ROUND(K282*Inputs!C14/12,2),0))</f>
        <v>0</v>
      </c>
      <c r="M282" s="3">
        <f>IF(Inputs!$B$27&lt;&gt;"Ready","PENDING INPUTS",IF(AND(A282&lt;=Inputs!$B$6,K282&gt;0),Inputs!G14,0))</f>
        <v>0</v>
      </c>
      <c r="N282" s="3">
        <f>IF(Inputs!$B$27&lt;&gt;"Ready","PENDING INPUTS",IF(A282&gt;Inputs!$B$6,0,MIN((K282+L282+M282),IF(Inputs!H14=1,Inputs!D14,MAX(Inputs!F14,ROUND(K282*Inputs!E14+L282+M282,2))))))</f>
        <v>0</v>
      </c>
      <c r="O282">
        <f>IF(Inputs!$B$27&lt;&gt;"Ready","PENDING INPUTS",IF(K282&lt;=0,99,1+IF(AND(S282&gt;0,OR(Inputs!C15&gt;Inputs!C14,AND(Inputs!C15=Inputs!C14,1&lt;0))),1,0)+IF(AND(AA282&gt;0,OR(Inputs!C16&gt;Inputs!C14,AND(Inputs!C16=Inputs!C14,2&lt;0))),1,0)+IF(AND(AI282&gt;0,OR(Inputs!C17&gt;Inputs!C14,AND(Inputs!C17=Inputs!C14,3&lt;0))),1,0)+IF(AND(AQ282&gt;0,OR(Inputs!C18&gt;Inputs!C14,AND(Inputs!C18=Inputs!C14,4&lt;0))),1,0)+IF(AND(AY282&gt;0,OR(Inputs!C19&gt;Inputs!C14,AND(Inputs!C19=Inputs!C14,5&lt;0))),1,0)+IF(AND(BG282&gt;0,OR(Inputs!C20&gt;Inputs!C14,AND(Inputs!C20=Inputs!C14,6&lt;0))),1,0)+IF(AND(BO282&gt;0,OR(Inputs!C21&gt;Inputs!C14,AND(Inputs!C21=Inputs!C14,7&lt;0))),1,0)+IF(AND(BW282&gt;0,OR(Inputs!C22&gt;Inputs!C14,AND(Inputs!C22=Inputs!C14,8&lt;0))),1,0)+IF(AND(CE282&gt;0,OR(Inputs!C23&gt;Inputs!C14,AND(Inputs!C23=Inputs!C14,9&lt;0))),1,0)))</f>
        <v>99</v>
      </c>
      <c r="P282" s="3">
        <f>IF(Inputs!$B$27&lt;&gt;"Ready","PENDING INPUTS",IF(A282&gt;Inputs!$B$6,0,MIN(MAX(0,(K282+L282+M282)-N282),MAX(0,C282-D282-(IF(O282&lt;O282,K282+L282+M282-N282,0)+IF(W282&lt;O282,S282+T282+U282-V282,0)+IF(AE282&lt;O282,AA282+AB282+AC282-AD282,0)+IF(AM282&lt;O282,AI282+AJ282+AK282-AL282,0)+IF(AU282&lt;O282,AQ282+AR282+AS282-AT282,0)+IF(BC282&lt;O282,AY282+AZ282+BA282-BB282,0)+IF(BK282&lt;O282,BG282+BH282+BI282-BJ282,0)+IF(BS282&lt;O282,BO282+BP282+BQ282-BR282,0)+IF(CA282&lt;O282,BW282+BX282+BY282-BZ282,0)+IF(CI282&lt;O282,CE282+CF282+CG282-CH282,0))))))</f>
        <v>0</v>
      </c>
      <c r="Q282" s="3">
        <f>IF(Inputs!$B$27&lt;&gt;"Ready","PENDING INPUTS",MIN((K282+L282+M282),IF(D282&gt;C282,IF(D282=0,0,N282*C282/D282),N282+P282)))</f>
        <v>0</v>
      </c>
      <c r="R282" s="3">
        <f>IF(Inputs!$B$27&lt;&gt;"Ready","PENDING INPUTS",MAX(0,(K282+L282+M282)-Q282))</f>
        <v>0</v>
      </c>
      <c r="S282" s="3">
        <f>IF(Inputs!$B$27&lt;&gt;"Ready","PENDING INPUTS",Z281)</f>
        <v>0</v>
      </c>
      <c r="T282" s="3">
        <f>IF(Inputs!$B$27&lt;&gt;"Ready","PENDING INPUTS",IF(A282&lt;=Inputs!$B$6,ROUND(S282*Inputs!C15/12,2),0))</f>
        <v>0</v>
      </c>
      <c r="U282" s="3">
        <f>IF(Inputs!$B$27&lt;&gt;"Ready","PENDING INPUTS",IF(AND(A282&lt;=Inputs!$B$6,S282&gt;0),Inputs!G15,0))</f>
        <v>0</v>
      </c>
      <c r="V282" s="3">
        <f>IF(Inputs!$B$27&lt;&gt;"Ready","PENDING INPUTS",IF(A282&gt;Inputs!$B$6,0,MIN((S282+T282+U282),IF(Inputs!H15=1,Inputs!D15,MAX(Inputs!F15,ROUND(S282*Inputs!E15+T282+U282,2))))))</f>
        <v>0</v>
      </c>
      <c r="W282">
        <f>IF(Inputs!$B$27&lt;&gt;"Ready","PENDING INPUTS",IF(S282&lt;=0,99,1+IF(AND(K282&gt;0,OR(Inputs!C14&gt;Inputs!C15,AND(Inputs!C14=Inputs!C15,0&lt;1))),1,0)+IF(AND(AA282&gt;0,OR(Inputs!C16&gt;Inputs!C15,AND(Inputs!C16=Inputs!C15,2&lt;1))),1,0)+IF(AND(AI282&gt;0,OR(Inputs!C17&gt;Inputs!C15,AND(Inputs!C17=Inputs!C15,3&lt;1))),1,0)+IF(AND(AQ282&gt;0,OR(Inputs!C18&gt;Inputs!C15,AND(Inputs!C18=Inputs!C15,4&lt;1))),1,0)+IF(AND(AY282&gt;0,OR(Inputs!C19&gt;Inputs!C15,AND(Inputs!C19=Inputs!C15,5&lt;1))),1,0)+IF(AND(BG282&gt;0,OR(Inputs!C20&gt;Inputs!C15,AND(Inputs!C20=Inputs!C15,6&lt;1))),1,0)+IF(AND(BO282&gt;0,OR(Inputs!C21&gt;Inputs!C15,AND(Inputs!C21=Inputs!C15,7&lt;1))),1,0)+IF(AND(BW282&gt;0,OR(Inputs!C22&gt;Inputs!C15,AND(Inputs!C22=Inputs!C15,8&lt;1))),1,0)+IF(AND(CE282&gt;0,OR(Inputs!C23&gt;Inputs!C15,AND(Inputs!C23=Inputs!C15,9&lt;1))),1,0)))</f>
        <v>99</v>
      </c>
      <c r="X282" s="3">
        <f>IF(Inputs!$B$27&lt;&gt;"Ready","PENDING INPUTS",IF(A282&gt;Inputs!$B$6,0,MIN(MAX(0,(S282+T282+U282)-V282),MAX(0,C282-D282-(IF(O282&lt;W282,K282+L282+M282-N282,0)+IF(W282&lt;W282,S282+T282+U282-V282,0)+IF(AE282&lt;W282,AA282+AB282+AC282-AD282,0)+IF(AM282&lt;W282,AI282+AJ282+AK282-AL282,0)+IF(AU282&lt;W282,AQ282+AR282+AS282-AT282,0)+IF(BC282&lt;W282,AY282+AZ282+BA282-BB282,0)+IF(BK282&lt;W282,BG282+BH282+BI282-BJ282,0)+IF(BS282&lt;W282,BO282+BP282+BQ282-BR282,0)+IF(CA282&lt;W282,BW282+BX282+BY282-BZ282,0)+IF(CI282&lt;W282,CE282+CF282+CG282-CH282,0))))))</f>
        <v>0</v>
      </c>
      <c r="Y282" s="3">
        <f>IF(Inputs!$B$27&lt;&gt;"Ready","PENDING INPUTS",MIN((S282+T282+U282),IF(D282&gt;C282,IF(D282=0,0,V282*C282/D282),V282+X282)))</f>
        <v>0</v>
      </c>
      <c r="Z282" s="3">
        <f>IF(Inputs!$B$27&lt;&gt;"Ready","PENDING INPUTS",MAX(0,(S282+T282+U282)-Y282))</f>
        <v>0</v>
      </c>
      <c r="AA282" s="3">
        <f>IF(Inputs!$B$27&lt;&gt;"Ready","PENDING INPUTS",AH281)</f>
        <v>0</v>
      </c>
      <c r="AB282" s="3">
        <f>IF(Inputs!$B$27&lt;&gt;"Ready","PENDING INPUTS",IF(A282&lt;=Inputs!$B$6,ROUND(AA282*Inputs!C16/12,2),0))</f>
        <v>0</v>
      </c>
      <c r="AC282" s="3">
        <f>IF(Inputs!$B$27&lt;&gt;"Ready","PENDING INPUTS",IF(AND(A282&lt;=Inputs!$B$6,AA282&gt;0),Inputs!G16,0))</f>
        <v>0</v>
      </c>
      <c r="AD282" s="3">
        <f>IF(Inputs!$B$27&lt;&gt;"Ready","PENDING INPUTS",IF(A282&gt;Inputs!$B$6,0,MIN((AA282+AB282+AC282),IF(Inputs!H16=1,Inputs!D16,MAX(Inputs!F16,ROUND(AA282*Inputs!E16+AB282+AC282,2))))))</f>
        <v>0</v>
      </c>
      <c r="AE282">
        <f>IF(Inputs!$B$27&lt;&gt;"Ready","PENDING INPUTS",IF(AA282&lt;=0,99,1+IF(AND(K282&gt;0,OR(Inputs!C14&gt;Inputs!C16,AND(Inputs!C14=Inputs!C16,0&lt;2))),1,0)+IF(AND(S282&gt;0,OR(Inputs!C15&gt;Inputs!C16,AND(Inputs!C15=Inputs!C16,1&lt;2))),1,0)+IF(AND(AI282&gt;0,OR(Inputs!C17&gt;Inputs!C16,AND(Inputs!C17=Inputs!C16,3&lt;2))),1,0)+IF(AND(AQ282&gt;0,OR(Inputs!C18&gt;Inputs!C16,AND(Inputs!C18=Inputs!C16,4&lt;2))),1,0)+IF(AND(AY282&gt;0,OR(Inputs!C19&gt;Inputs!C16,AND(Inputs!C19=Inputs!C16,5&lt;2))),1,0)+IF(AND(BG282&gt;0,OR(Inputs!C20&gt;Inputs!C16,AND(Inputs!C20=Inputs!C16,6&lt;2))),1,0)+IF(AND(BO282&gt;0,OR(Inputs!C21&gt;Inputs!C16,AND(Inputs!C21=Inputs!C16,7&lt;2))),1,0)+IF(AND(BW282&gt;0,OR(Inputs!C22&gt;Inputs!C16,AND(Inputs!C22=Inputs!C16,8&lt;2))),1,0)+IF(AND(CE282&gt;0,OR(Inputs!C23&gt;Inputs!C16,AND(Inputs!C23=Inputs!C16,9&lt;2))),1,0)))</f>
        <v>99</v>
      </c>
      <c r="AF282" s="3">
        <f>IF(Inputs!$B$27&lt;&gt;"Ready","PENDING INPUTS",IF(A282&gt;Inputs!$B$6,0,MIN(MAX(0,(AA282+AB282+AC282)-AD282),MAX(0,C282-D282-(IF(O282&lt;AE282,K282+L282+M282-N282,0)+IF(W282&lt;AE282,S282+T282+U282-V282,0)+IF(AE282&lt;AE282,AA282+AB282+AC282-AD282,0)+IF(AM282&lt;AE282,AI282+AJ282+AK282-AL282,0)+IF(AU282&lt;AE282,AQ282+AR282+AS282-AT282,0)+IF(BC282&lt;AE282,AY282+AZ282+BA282-BB282,0)+IF(BK282&lt;AE282,BG282+BH282+BI282-BJ282,0)+IF(BS282&lt;AE282,BO282+BP282+BQ282-BR282,0)+IF(CA282&lt;AE282,BW282+BX282+BY282-BZ282,0)+IF(CI282&lt;AE282,CE282+CF282+CG282-CH282,0))))))</f>
        <v>0</v>
      </c>
      <c r="AG282" s="3">
        <f>IF(Inputs!$B$27&lt;&gt;"Ready","PENDING INPUTS",MIN((AA282+AB282+AC282),IF(D282&gt;C282,IF(D282=0,0,AD282*C282/D282),AD282+AF282)))</f>
        <v>0</v>
      </c>
      <c r="AH282" s="3">
        <f>IF(Inputs!$B$27&lt;&gt;"Ready","PENDING INPUTS",MAX(0,(AA282+AB282+AC282)-AG282))</f>
        <v>0</v>
      </c>
      <c r="AI282" s="3">
        <f>IF(Inputs!$B$27&lt;&gt;"Ready","PENDING INPUTS",AP281)</f>
        <v>0</v>
      </c>
      <c r="AJ282" s="3">
        <f>IF(Inputs!$B$27&lt;&gt;"Ready","PENDING INPUTS",IF(A282&lt;=Inputs!$B$6,ROUND(AI282*Inputs!C17/12,2),0))</f>
        <v>0</v>
      </c>
      <c r="AK282" s="3">
        <f>IF(Inputs!$B$27&lt;&gt;"Ready","PENDING INPUTS",IF(AND(A282&lt;=Inputs!$B$6,AI282&gt;0),Inputs!G17,0))</f>
        <v>0</v>
      </c>
      <c r="AL282" s="3">
        <f>IF(Inputs!$B$27&lt;&gt;"Ready","PENDING INPUTS",IF(A282&gt;Inputs!$B$6,0,MIN((AI282+AJ282+AK282),IF(Inputs!H17=1,Inputs!D17,MAX(Inputs!F17,ROUND(AI282*Inputs!E17+AJ282+AK282,2))))))</f>
        <v>0</v>
      </c>
      <c r="AM282">
        <f>IF(Inputs!$B$27&lt;&gt;"Ready","PENDING INPUTS",IF(AI282&lt;=0,99,1+IF(AND(K282&gt;0,OR(Inputs!C14&gt;Inputs!C17,AND(Inputs!C14=Inputs!C17,0&lt;3))),1,0)+IF(AND(S282&gt;0,OR(Inputs!C15&gt;Inputs!C17,AND(Inputs!C15=Inputs!C17,1&lt;3))),1,0)+IF(AND(AA282&gt;0,OR(Inputs!C16&gt;Inputs!C17,AND(Inputs!C16=Inputs!C17,2&lt;3))),1,0)+IF(AND(AQ282&gt;0,OR(Inputs!C18&gt;Inputs!C17,AND(Inputs!C18=Inputs!C17,4&lt;3))),1,0)+IF(AND(AY282&gt;0,OR(Inputs!C19&gt;Inputs!C17,AND(Inputs!C19=Inputs!C17,5&lt;3))),1,0)+IF(AND(BG282&gt;0,OR(Inputs!C20&gt;Inputs!C17,AND(Inputs!C20=Inputs!C17,6&lt;3))),1,0)+IF(AND(BO282&gt;0,OR(Inputs!C21&gt;Inputs!C17,AND(Inputs!C21=Inputs!C17,7&lt;3))),1,0)+IF(AND(BW282&gt;0,OR(Inputs!C22&gt;Inputs!C17,AND(Inputs!C22=Inputs!C17,8&lt;3))),1,0)+IF(AND(CE282&gt;0,OR(Inputs!C23&gt;Inputs!C17,AND(Inputs!C23=Inputs!C17,9&lt;3))),1,0)))</f>
        <v>99</v>
      </c>
      <c r="AN282" s="3">
        <f>IF(Inputs!$B$27&lt;&gt;"Ready","PENDING INPUTS",IF(A282&gt;Inputs!$B$6,0,MIN(MAX(0,(AI282+AJ282+AK282)-AL282),MAX(0,C282-D282-(IF(O282&lt;AM282,K282+L282+M282-N282,0)+IF(W282&lt;AM282,S282+T282+U282-V282,0)+IF(AE282&lt;AM282,AA282+AB282+AC282-AD282,0)+IF(AM282&lt;AM282,AI282+AJ282+AK282-AL282,0)+IF(AU282&lt;AM282,AQ282+AR282+AS282-AT282,0)+IF(BC282&lt;AM282,AY282+AZ282+BA282-BB282,0)+IF(BK282&lt;AM282,BG282+BH282+BI282-BJ282,0)+IF(BS282&lt;AM282,BO282+BP282+BQ282-BR282,0)+IF(CA282&lt;AM282,BW282+BX282+BY282-BZ282,0)+IF(CI282&lt;AM282,CE282+CF282+CG282-CH282,0))))))</f>
        <v>0</v>
      </c>
      <c r="AO282" s="3">
        <f>IF(Inputs!$B$27&lt;&gt;"Ready","PENDING INPUTS",MIN((AI282+AJ282+AK282),IF(D282&gt;C282,IF(D282=0,0,AL282*C282/D282),AL282+AN282)))</f>
        <v>0</v>
      </c>
      <c r="AP282" s="3">
        <f>IF(Inputs!$B$27&lt;&gt;"Ready","PENDING INPUTS",MAX(0,(AI282+AJ282+AK282)-AO282))</f>
        <v>0</v>
      </c>
      <c r="AQ282" s="3">
        <f>IF(Inputs!$B$27&lt;&gt;"Ready","PENDING INPUTS",AX281)</f>
        <v>0</v>
      </c>
      <c r="AR282" s="3">
        <f>IF(Inputs!$B$27&lt;&gt;"Ready","PENDING INPUTS",IF(A282&lt;=Inputs!$B$6,ROUND(AQ282*Inputs!C18/12,2),0))</f>
        <v>0</v>
      </c>
      <c r="AS282" s="3">
        <f>IF(Inputs!$B$27&lt;&gt;"Ready","PENDING INPUTS",IF(AND(A282&lt;=Inputs!$B$6,AQ282&gt;0),Inputs!G18,0))</f>
        <v>0</v>
      </c>
      <c r="AT282" s="3">
        <f>IF(Inputs!$B$27&lt;&gt;"Ready","PENDING INPUTS",IF(A282&gt;Inputs!$B$6,0,MIN((AQ282+AR282+AS282),IF(Inputs!H18=1,Inputs!D18,MAX(Inputs!F18,ROUND(AQ282*Inputs!E18+AR282+AS282,2))))))</f>
        <v>0</v>
      </c>
      <c r="AU282">
        <f>IF(Inputs!$B$27&lt;&gt;"Ready","PENDING INPUTS",IF(AQ282&lt;=0,99,1+IF(AND(K282&gt;0,OR(Inputs!C14&gt;Inputs!C18,AND(Inputs!C14=Inputs!C18,0&lt;4))),1,0)+IF(AND(S282&gt;0,OR(Inputs!C15&gt;Inputs!C18,AND(Inputs!C15=Inputs!C18,1&lt;4))),1,0)+IF(AND(AA282&gt;0,OR(Inputs!C16&gt;Inputs!C18,AND(Inputs!C16=Inputs!C18,2&lt;4))),1,0)+IF(AND(AI282&gt;0,OR(Inputs!C17&gt;Inputs!C18,AND(Inputs!C17=Inputs!C18,3&lt;4))),1,0)+IF(AND(AY282&gt;0,OR(Inputs!C19&gt;Inputs!C18,AND(Inputs!C19=Inputs!C18,5&lt;4))),1,0)+IF(AND(BG282&gt;0,OR(Inputs!C20&gt;Inputs!C18,AND(Inputs!C20=Inputs!C18,6&lt;4))),1,0)+IF(AND(BO282&gt;0,OR(Inputs!C21&gt;Inputs!C18,AND(Inputs!C21=Inputs!C18,7&lt;4))),1,0)+IF(AND(BW282&gt;0,OR(Inputs!C22&gt;Inputs!C18,AND(Inputs!C22=Inputs!C18,8&lt;4))),1,0)+IF(AND(CE282&gt;0,OR(Inputs!C23&gt;Inputs!C18,AND(Inputs!C23=Inputs!C18,9&lt;4))),1,0)))</f>
        <v>99</v>
      </c>
      <c r="AV282" s="3">
        <f>IF(Inputs!$B$27&lt;&gt;"Ready","PENDING INPUTS",IF(A282&gt;Inputs!$B$6,0,MIN(MAX(0,(AQ282+AR282+AS282)-AT282),MAX(0,C282-D282-(IF(O282&lt;AU282,K282+L282+M282-N282,0)+IF(W282&lt;AU282,S282+T282+U282-V282,0)+IF(AE282&lt;AU282,AA282+AB282+AC282-AD282,0)+IF(AM282&lt;AU282,AI282+AJ282+AK282-AL282,0)+IF(AU282&lt;AU282,AQ282+AR282+AS282-AT282,0)+IF(BC282&lt;AU282,AY282+AZ282+BA282-BB282,0)+IF(BK282&lt;AU282,BG282+BH282+BI282-BJ282,0)+IF(BS282&lt;AU282,BO282+BP282+BQ282-BR282,0)+IF(CA282&lt;AU282,BW282+BX282+BY282-BZ282,0)+IF(CI282&lt;AU282,CE282+CF282+CG282-CH282,0))))))</f>
        <v>0</v>
      </c>
      <c r="AW282" s="3">
        <f>IF(Inputs!$B$27&lt;&gt;"Ready","PENDING INPUTS",MIN((AQ282+AR282+AS282),IF(D282&gt;C282,IF(D282=0,0,AT282*C282/D282),AT282+AV282)))</f>
        <v>0</v>
      </c>
      <c r="AX282" s="3">
        <f>IF(Inputs!$B$27&lt;&gt;"Ready","PENDING INPUTS",MAX(0,(AQ282+AR282+AS282)-AW282))</f>
        <v>0</v>
      </c>
      <c r="AY282" s="3">
        <f>IF(Inputs!$B$27&lt;&gt;"Ready","PENDING INPUTS",BF281)</f>
        <v>0</v>
      </c>
      <c r="AZ282" s="3">
        <f>IF(Inputs!$B$27&lt;&gt;"Ready","PENDING INPUTS",IF(A282&lt;=Inputs!$B$6,ROUND(AY282*Inputs!C19/12,2),0))</f>
        <v>0</v>
      </c>
      <c r="BA282" s="3">
        <f>IF(Inputs!$B$27&lt;&gt;"Ready","PENDING INPUTS",IF(AND(A282&lt;=Inputs!$B$6,AY282&gt;0),Inputs!G19,0))</f>
        <v>0</v>
      </c>
      <c r="BB282" s="3">
        <f>IF(Inputs!$B$27&lt;&gt;"Ready","PENDING INPUTS",IF(A282&gt;Inputs!$B$6,0,MIN((AY282+AZ282+BA282),IF(Inputs!H19=1,Inputs!D19,MAX(Inputs!F19,ROUND(AY282*Inputs!E19+AZ282+BA282,2))))))</f>
        <v>0</v>
      </c>
      <c r="BC282">
        <f>IF(Inputs!$B$27&lt;&gt;"Ready","PENDING INPUTS",IF(AY282&lt;=0,99,1+IF(AND(K282&gt;0,OR(Inputs!C14&gt;Inputs!C19,AND(Inputs!C14=Inputs!C19,0&lt;5))),1,0)+IF(AND(S282&gt;0,OR(Inputs!C15&gt;Inputs!C19,AND(Inputs!C15=Inputs!C19,1&lt;5))),1,0)+IF(AND(AA282&gt;0,OR(Inputs!C16&gt;Inputs!C19,AND(Inputs!C16=Inputs!C19,2&lt;5))),1,0)+IF(AND(AI282&gt;0,OR(Inputs!C17&gt;Inputs!C19,AND(Inputs!C17=Inputs!C19,3&lt;5))),1,0)+IF(AND(AQ282&gt;0,OR(Inputs!C18&gt;Inputs!C19,AND(Inputs!C18=Inputs!C19,4&lt;5))),1,0)+IF(AND(BG282&gt;0,OR(Inputs!C20&gt;Inputs!C19,AND(Inputs!C20=Inputs!C19,6&lt;5))),1,0)+IF(AND(BO282&gt;0,OR(Inputs!C21&gt;Inputs!C19,AND(Inputs!C21=Inputs!C19,7&lt;5))),1,0)+IF(AND(BW282&gt;0,OR(Inputs!C22&gt;Inputs!C19,AND(Inputs!C22=Inputs!C19,8&lt;5))),1,0)+IF(AND(CE282&gt;0,OR(Inputs!C23&gt;Inputs!C19,AND(Inputs!C23=Inputs!C19,9&lt;5))),1,0)))</f>
        <v>99</v>
      </c>
      <c r="BD282" s="3">
        <f>IF(Inputs!$B$27&lt;&gt;"Ready","PENDING INPUTS",IF(A282&gt;Inputs!$B$6,0,MIN(MAX(0,(AY282+AZ282+BA282)-BB282),MAX(0,C282-D282-(IF(O282&lt;BC282,K282+L282+M282-N282,0)+IF(W282&lt;BC282,S282+T282+U282-V282,0)+IF(AE282&lt;BC282,AA282+AB282+AC282-AD282,0)+IF(AM282&lt;BC282,AI282+AJ282+AK282-AL282,0)+IF(AU282&lt;BC282,AQ282+AR282+AS282-AT282,0)+IF(BC282&lt;BC282,AY282+AZ282+BA282-BB282,0)+IF(BK282&lt;BC282,BG282+BH282+BI282-BJ282,0)+IF(BS282&lt;BC282,BO282+BP282+BQ282-BR282,0)+IF(CA282&lt;BC282,BW282+BX282+BY282-BZ282,0)+IF(CI282&lt;BC282,CE282+CF282+CG282-CH282,0))))))</f>
        <v>0</v>
      </c>
      <c r="BE282" s="3">
        <f>IF(Inputs!$B$27&lt;&gt;"Ready","PENDING INPUTS",MIN((AY282+AZ282+BA282),IF(D282&gt;C282,IF(D282=0,0,BB282*C282/D282),BB282+BD282)))</f>
        <v>0</v>
      </c>
      <c r="BF282" s="3">
        <f>IF(Inputs!$B$27&lt;&gt;"Ready","PENDING INPUTS",MAX(0,(AY282+AZ282+BA282)-BE282))</f>
        <v>0</v>
      </c>
      <c r="BG282" s="3">
        <f>IF(Inputs!$B$27&lt;&gt;"Ready","PENDING INPUTS",BN281)</f>
        <v>0</v>
      </c>
      <c r="BH282" s="3">
        <f>IF(Inputs!$B$27&lt;&gt;"Ready","PENDING INPUTS",IF(A282&lt;=Inputs!$B$6,ROUND(BG282*Inputs!C20/12,2),0))</f>
        <v>0</v>
      </c>
      <c r="BI282" s="3">
        <f>IF(Inputs!$B$27&lt;&gt;"Ready","PENDING INPUTS",IF(AND(A282&lt;=Inputs!$B$6,BG282&gt;0),Inputs!G20,0))</f>
        <v>0</v>
      </c>
      <c r="BJ282" s="3">
        <f>IF(Inputs!$B$27&lt;&gt;"Ready","PENDING INPUTS",IF(A282&gt;Inputs!$B$6,0,MIN((BG282+BH282+BI282),IF(Inputs!H20=1,Inputs!D20,MAX(Inputs!F20,ROUND(BG282*Inputs!E20+BH282+BI282,2))))))</f>
        <v>0</v>
      </c>
      <c r="BK282">
        <f>IF(Inputs!$B$27&lt;&gt;"Ready","PENDING INPUTS",IF(BG282&lt;=0,99,1+IF(AND(K282&gt;0,OR(Inputs!C14&gt;Inputs!C20,AND(Inputs!C14=Inputs!C20,0&lt;6))),1,0)+IF(AND(S282&gt;0,OR(Inputs!C15&gt;Inputs!C20,AND(Inputs!C15=Inputs!C20,1&lt;6))),1,0)+IF(AND(AA282&gt;0,OR(Inputs!C16&gt;Inputs!C20,AND(Inputs!C16=Inputs!C20,2&lt;6))),1,0)+IF(AND(AI282&gt;0,OR(Inputs!C17&gt;Inputs!C20,AND(Inputs!C17=Inputs!C20,3&lt;6))),1,0)+IF(AND(AQ282&gt;0,OR(Inputs!C18&gt;Inputs!C20,AND(Inputs!C18=Inputs!C20,4&lt;6))),1,0)+IF(AND(AY282&gt;0,OR(Inputs!C19&gt;Inputs!C20,AND(Inputs!C19=Inputs!C20,5&lt;6))),1,0)+IF(AND(BO282&gt;0,OR(Inputs!C21&gt;Inputs!C20,AND(Inputs!C21=Inputs!C20,7&lt;6))),1,0)+IF(AND(BW282&gt;0,OR(Inputs!C22&gt;Inputs!C20,AND(Inputs!C22=Inputs!C20,8&lt;6))),1,0)+IF(AND(CE282&gt;0,OR(Inputs!C23&gt;Inputs!C20,AND(Inputs!C23=Inputs!C20,9&lt;6))),1,0)))</f>
        <v>99</v>
      </c>
      <c r="BL282" s="3">
        <f>IF(Inputs!$B$27&lt;&gt;"Ready","PENDING INPUTS",IF(A282&gt;Inputs!$B$6,0,MIN(MAX(0,(BG282+BH282+BI282)-BJ282),MAX(0,C282-D282-(IF(O282&lt;BK282,K282+L282+M282-N282,0)+IF(W282&lt;BK282,S282+T282+U282-V282,0)+IF(AE282&lt;BK282,AA282+AB282+AC282-AD282,0)+IF(AM282&lt;BK282,AI282+AJ282+AK282-AL282,0)+IF(AU282&lt;BK282,AQ282+AR282+AS282-AT282,0)+IF(BC282&lt;BK282,AY282+AZ282+BA282-BB282,0)+IF(BK282&lt;BK282,BG282+BH282+BI282-BJ282,0)+IF(BS282&lt;BK282,BO282+BP282+BQ282-BR282,0)+IF(CA282&lt;BK282,BW282+BX282+BY282-BZ282,0)+IF(CI282&lt;BK282,CE282+CF282+CG282-CH282,0))))))</f>
        <v>0</v>
      </c>
      <c r="BM282" s="3">
        <f>IF(Inputs!$B$27&lt;&gt;"Ready","PENDING INPUTS",MIN((BG282+BH282+BI282),IF(D282&gt;C282,IF(D282=0,0,BJ282*C282/D282),BJ282+BL282)))</f>
        <v>0</v>
      </c>
      <c r="BN282" s="3">
        <f>IF(Inputs!$B$27&lt;&gt;"Ready","PENDING INPUTS",MAX(0,(BG282+BH282+BI282)-BM282))</f>
        <v>0</v>
      </c>
      <c r="BO282" s="3">
        <f>IF(Inputs!$B$27&lt;&gt;"Ready","PENDING INPUTS",BV281)</f>
        <v>0</v>
      </c>
      <c r="BP282" s="3">
        <f>IF(Inputs!$B$27&lt;&gt;"Ready","PENDING INPUTS",IF(A282&lt;=Inputs!$B$6,ROUND(BO282*Inputs!C21/12,2),0))</f>
        <v>0</v>
      </c>
      <c r="BQ282" s="3">
        <f>IF(Inputs!$B$27&lt;&gt;"Ready","PENDING INPUTS",IF(AND(A282&lt;=Inputs!$B$6,BO282&gt;0),Inputs!G21,0))</f>
        <v>0</v>
      </c>
      <c r="BR282" s="3">
        <f>IF(Inputs!$B$27&lt;&gt;"Ready","PENDING INPUTS",IF(A282&gt;Inputs!$B$6,0,MIN((BO282+BP282+BQ282),IF(Inputs!H21=1,Inputs!D21,MAX(Inputs!F21,ROUND(BO282*Inputs!E21+BP282+BQ282,2))))))</f>
        <v>0</v>
      </c>
      <c r="BS282">
        <f>IF(Inputs!$B$27&lt;&gt;"Ready","PENDING INPUTS",IF(BO282&lt;=0,99,1+IF(AND(K282&gt;0,OR(Inputs!C14&gt;Inputs!C21,AND(Inputs!C14=Inputs!C21,0&lt;7))),1,0)+IF(AND(S282&gt;0,OR(Inputs!C15&gt;Inputs!C21,AND(Inputs!C15=Inputs!C21,1&lt;7))),1,0)+IF(AND(AA282&gt;0,OR(Inputs!C16&gt;Inputs!C21,AND(Inputs!C16=Inputs!C21,2&lt;7))),1,0)+IF(AND(AI282&gt;0,OR(Inputs!C17&gt;Inputs!C21,AND(Inputs!C17=Inputs!C21,3&lt;7))),1,0)+IF(AND(AQ282&gt;0,OR(Inputs!C18&gt;Inputs!C21,AND(Inputs!C18=Inputs!C21,4&lt;7))),1,0)+IF(AND(AY282&gt;0,OR(Inputs!C19&gt;Inputs!C21,AND(Inputs!C19=Inputs!C21,5&lt;7))),1,0)+IF(AND(BG282&gt;0,OR(Inputs!C20&gt;Inputs!C21,AND(Inputs!C20=Inputs!C21,6&lt;7))),1,0)+IF(AND(BW282&gt;0,OR(Inputs!C22&gt;Inputs!C21,AND(Inputs!C22=Inputs!C21,8&lt;7))),1,0)+IF(AND(CE282&gt;0,OR(Inputs!C23&gt;Inputs!C21,AND(Inputs!C23=Inputs!C21,9&lt;7))),1,0)))</f>
        <v>99</v>
      </c>
      <c r="BT282" s="3">
        <f>IF(Inputs!$B$27&lt;&gt;"Ready","PENDING INPUTS",IF(A282&gt;Inputs!$B$6,0,MIN(MAX(0,(BO282+BP282+BQ282)-BR282),MAX(0,C282-D282-(IF(O282&lt;BS282,K282+L282+M282-N282,0)+IF(W282&lt;BS282,S282+T282+U282-V282,0)+IF(AE282&lt;BS282,AA282+AB282+AC282-AD282,0)+IF(AM282&lt;BS282,AI282+AJ282+AK282-AL282,0)+IF(AU282&lt;BS282,AQ282+AR282+AS282-AT282,0)+IF(BC282&lt;BS282,AY282+AZ282+BA282-BB282,0)+IF(BK282&lt;BS282,BG282+BH282+BI282-BJ282,0)+IF(BS282&lt;BS282,BO282+BP282+BQ282-BR282,0)+IF(CA282&lt;BS282,BW282+BX282+BY282-BZ282,0)+IF(CI282&lt;BS282,CE282+CF282+CG282-CH282,0))))))</f>
        <v>0</v>
      </c>
      <c r="BU282" s="3">
        <f>IF(Inputs!$B$27&lt;&gt;"Ready","PENDING INPUTS",MIN((BO282+BP282+BQ282),IF(D282&gt;C282,IF(D282=0,0,BR282*C282/D282),BR282+BT282)))</f>
        <v>0</v>
      </c>
      <c r="BV282" s="3">
        <f>IF(Inputs!$B$27&lt;&gt;"Ready","PENDING INPUTS",MAX(0,(BO282+BP282+BQ282)-BU282))</f>
        <v>0</v>
      </c>
      <c r="BW282" s="3">
        <f>IF(Inputs!$B$27&lt;&gt;"Ready","PENDING INPUTS",CD281)</f>
        <v>0</v>
      </c>
      <c r="BX282" s="3">
        <f>IF(Inputs!$B$27&lt;&gt;"Ready","PENDING INPUTS",IF(A282&lt;=Inputs!$B$6,ROUND(BW282*Inputs!C22/12,2),0))</f>
        <v>0</v>
      </c>
      <c r="BY282" s="3">
        <f>IF(Inputs!$B$27&lt;&gt;"Ready","PENDING INPUTS",IF(AND(A282&lt;=Inputs!$B$6,BW282&gt;0),Inputs!G22,0))</f>
        <v>0</v>
      </c>
      <c r="BZ282" s="3">
        <f>IF(Inputs!$B$27&lt;&gt;"Ready","PENDING INPUTS",IF(A282&gt;Inputs!$B$6,0,MIN((BW282+BX282+BY282),IF(Inputs!H22=1,Inputs!D22,MAX(Inputs!F22,ROUND(BW282*Inputs!E22+BX282+BY282,2))))))</f>
        <v>0</v>
      </c>
      <c r="CA282">
        <f>IF(Inputs!$B$27&lt;&gt;"Ready","PENDING INPUTS",IF(BW282&lt;=0,99,1+IF(AND(K282&gt;0,OR(Inputs!C14&gt;Inputs!C22,AND(Inputs!C14=Inputs!C22,0&lt;8))),1,0)+IF(AND(S282&gt;0,OR(Inputs!C15&gt;Inputs!C22,AND(Inputs!C15=Inputs!C22,1&lt;8))),1,0)+IF(AND(AA282&gt;0,OR(Inputs!C16&gt;Inputs!C22,AND(Inputs!C16=Inputs!C22,2&lt;8))),1,0)+IF(AND(AI282&gt;0,OR(Inputs!C17&gt;Inputs!C22,AND(Inputs!C17=Inputs!C22,3&lt;8))),1,0)+IF(AND(AQ282&gt;0,OR(Inputs!C18&gt;Inputs!C22,AND(Inputs!C18=Inputs!C22,4&lt;8))),1,0)+IF(AND(AY282&gt;0,OR(Inputs!C19&gt;Inputs!C22,AND(Inputs!C19=Inputs!C22,5&lt;8))),1,0)+IF(AND(BG282&gt;0,OR(Inputs!C20&gt;Inputs!C22,AND(Inputs!C20=Inputs!C22,6&lt;8))),1,0)+IF(AND(BO282&gt;0,OR(Inputs!C21&gt;Inputs!C22,AND(Inputs!C21=Inputs!C22,7&lt;8))),1,0)+IF(AND(CE282&gt;0,OR(Inputs!C23&gt;Inputs!C22,AND(Inputs!C23=Inputs!C22,9&lt;8))),1,0)))</f>
        <v>99</v>
      </c>
      <c r="CB282" s="3">
        <f>IF(Inputs!$B$27&lt;&gt;"Ready","PENDING INPUTS",IF(A282&gt;Inputs!$B$6,0,MIN(MAX(0,(BW282+BX282+BY282)-BZ282),MAX(0,C282-D282-(IF(O282&lt;CA282,K282+L282+M282-N282,0)+IF(W282&lt;CA282,S282+T282+U282-V282,0)+IF(AE282&lt;CA282,AA282+AB282+AC282-AD282,0)+IF(AM282&lt;CA282,AI282+AJ282+AK282-AL282,0)+IF(AU282&lt;CA282,AQ282+AR282+AS282-AT282,0)+IF(BC282&lt;CA282,AY282+AZ282+BA282-BB282,0)+IF(BK282&lt;CA282,BG282+BH282+BI282-BJ282,0)+IF(BS282&lt;CA282,BO282+BP282+BQ282-BR282,0)+IF(CA282&lt;CA282,BW282+BX282+BY282-BZ282,0)+IF(CI282&lt;CA282,CE282+CF282+CG282-CH282,0))))))</f>
        <v>0</v>
      </c>
      <c r="CC282" s="3">
        <f>IF(Inputs!$B$27&lt;&gt;"Ready","PENDING INPUTS",MIN((BW282+BX282+BY282),IF(D282&gt;C282,IF(D282=0,0,BZ282*C282/D282),BZ282+CB282)))</f>
        <v>0</v>
      </c>
      <c r="CD282" s="3">
        <f>IF(Inputs!$B$27&lt;&gt;"Ready","PENDING INPUTS",MAX(0,(BW282+BX282+BY282)-CC282))</f>
        <v>0</v>
      </c>
      <c r="CE282" s="3">
        <f>IF(Inputs!$B$27&lt;&gt;"Ready","PENDING INPUTS",CL281)</f>
        <v>0</v>
      </c>
      <c r="CF282" s="3">
        <f>IF(Inputs!$B$27&lt;&gt;"Ready","PENDING INPUTS",IF(A282&lt;=Inputs!$B$6,ROUND(CE282*Inputs!C23/12,2),0))</f>
        <v>0</v>
      </c>
      <c r="CG282" s="3">
        <f>IF(Inputs!$B$27&lt;&gt;"Ready","PENDING INPUTS",IF(AND(A282&lt;=Inputs!$B$6,CE282&gt;0),Inputs!G23,0))</f>
        <v>0</v>
      </c>
      <c r="CH282" s="3">
        <f>IF(Inputs!$B$27&lt;&gt;"Ready","PENDING INPUTS",IF(A282&gt;Inputs!$B$6,0,MIN((CE282+CF282+CG282),IF(Inputs!H23=1,Inputs!D23,MAX(Inputs!F23,ROUND(CE282*Inputs!E23+CF282+CG282,2))))))</f>
        <v>0</v>
      </c>
      <c r="CI282">
        <f>IF(Inputs!$B$27&lt;&gt;"Ready","PENDING INPUTS",IF(CE282&lt;=0,99,1+IF(AND(K282&gt;0,OR(Inputs!C14&gt;Inputs!C23,AND(Inputs!C14=Inputs!C23,0&lt;9))),1,0)+IF(AND(S282&gt;0,OR(Inputs!C15&gt;Inputs!C23,AND(Inputs!C15=Inputs!C23,1&lt;9))),1,0)+IF(AND(AA282&gt;0,OR(Inputs!C16&gt;Inputs!C23,AND(Inputs!C16=Inputs!C23,2&lt;9))),1,0)+IF(AND(AI282&gt;0,OR(Inputs!C17&gt;Inputs!C23,AND(Inputs!C17=Inputs!C23,3&lt;9))),1,0)+IF(AND(AQ282&gt;0,OR(Inputs!C18&gt;Inputs!C23,AND(Inputs!C18=Inputs!C23,4&lt;9))),1,0)+IF(AND(AY282&gt;0,OR(Inputs!C19&gt;Inputs!C23,AND(Inputs!C19=Inputs!C23,5&lt;9))),1,0)+IF(AND(BG282&gt;0,OR(Inputs!C20&gt;Inputs!C23,AND(Inputs!C20=Inputs!C23,6&lt;9))),1,0)+IF(AND(BO282&gt;0,OR(Inputs!C21&gt;Inputs!C23,AND(Inputs!C21=Inputs!C23,7&lt;9))),1,0)+IF(AND(BW282&gt;0,OR(Inputs!C22&gt;Inputs!C23,AND(Inputs!C22=Inputs!C23,8&lt;9))),1,0)))</f>
        <v>99</v>
      </c>
      <c r="CJ282" s="3">
        <f>IF(Inputs!$B$27&lt;&gt;"Ready","PENDING INPUTS",IF(A282&gt;Inputs!$B$6,0,MIN(MAX(0,(CE282+CF282+CG282)-CH282),MAX(0,C282-D282-(IF(O282&lt;CI282,K282+L282+M282-N282,0)+IF(W282&lt;CI282,S282+T282+U282-V282,0)+IF(AE282&lt;CI282,AA282+AB282+AC282-AD282,0)+IF(AM282&lt;CI282,AI282+AJ282+AK282-AL282,0)+IF(AU282&lt;CI282,AQ282+AR282+AS282-AT282,0)+IF(BC282&lt;CI282,AY282+AZ282+BA282-BB282,0)+IF(BK282&lt;CI282,BG282+BH282+BI282-BJ282,0)+IF(BS282&lt;CI282,BO282+BP282+BQ282-BR282,0)+IF(CA282&lt;CI282,BW282+BX282+BY282-BZ282,0)+IF(CI282&lt;CI282,CE282+CF282+CG282-CH282,0))))))</f>
        <v>0</v>
      </c>
      <c r="CK282" s="3">
        <f>IF(Inputs!$B$27&lt;&gt;"Ready","PENDING INPUTS",MIN((CE282+CF282+CG282),IF(D282&gt;C282,IF(D282=0,0,CH282*C282/D282),CH282+CJ282)))</f>
        <v>0</v>
      </c>
      <c r="CL282" s="3">
        <f>IF(Inputs!$B$27&lt;&gt;"Ready","PENDING INPUTS",MAX(0,(CE282+CF282+CG282)-CK282))</f>
        <v>0</v>
      </c>
    </row>
    <row r="283" spans="1:90" ht="27.95" customHeight="1" x14ac:dyDescent="0.25">
      <c r="A283">
        <v>279</v>
      </c>
      <c r="B283" s="13">
        <f>IF(Inputs!$B$27&lt;&gt;"Ready","PENDING INPUTS",EDATE(Inputs!$B$5,A283-1))</f>
        <v>54758</v>
      </c>
      <c r="C283" s="3">
        <f>IF(Inputs!$B$27&lt;&gt;"Ready","PENDING INPUTS",IF(A283&lt;=Inputs!$B$6,MAX(0,Inputs!$B$4+IF(A283=Inputs!$B$7,Inputs!$B$8,0)+IF(A283=Inputs!$B$9,Inputs!$B$10,0)),0))</f>
        <v>0</v>
      </c>
      <c r="D283" s="3">
        <f>IF(Inputs!$B$27&lt;&gt;"Ready","PENDING INPUTS",SUM(N283,V283,AD283,AL283,AT283,BB283,BJ283,BR283,BZ283,CH283))</f>
        <v>0</v>
      </c>
      <c r="E283" s="3">
        <f>IF(Inputs!$B$27&lt;&gt;"Ready","PENDING INPUTS",MAX(0,D283-C283))</f>
        <v>0</v>
      </c>
      <c r="F283" s="3">
        <f>IF(Inputs!$B$27&lt;&gt;"Ready","PENDING INPUTS",SUM(Q283,Y283,AG283,AO283,AW283,BE283,BM283,BU283,CC283,CK283))</f>
        <v>0</v>
      </c>
      <c r="G283" s="3">
        <f>IF(Inputs!$B$27&lt;&gt;"Ready","PENDING INPUTS",SUM(L283,T283,AB283,AJ283,AR283,AZ283,BH283,BP283,BX283,CF283))</f>
        <v>0</v>
      </c>
      <c r="H283" s="3">
        <f>IF(Inputs!$B$27&lt;&gt;"Ready","PENDING INPUTS",SUM(M283,U283,AC283,AK283,AS283,BA283,BI283,BQ283,BY283,CG283))</f>
        <v>0</v>
      </c>
      <c r="I283" s="3">
        <f>IF(Inputs!$B$27&lt;&gt;"Ready","PENDING INPUTS",SUM(R283,Z283,AH283,AP283,AX283,BF283,BN283,BV283,CD283,CL283))</f>
        <v>0</v>
      </c>
      <c r="J283" t="str">
        <f>IF(Inputs!$B$27&lt;&gt;"Ready","PENDING INPUTS",IF(A283&gt;Inputs!$B$6,"Beyond horizon",IF(E283&gt;0.005,"MINIMUM SHORTFALL",IF(I283&lt;0.005,"Paid off","In progress"))))</f>
        <v>Beyond horizon</v>
      </c>
      <c r="K283" s="3">
        <f>IF(Inputs!$B$27&lt;&gt;"Ready","PENDING INPUTS",R282)</f>
        <v>0</v>
      </c>
      <c r="L283" s="3">
        <f>IF(Inputs!$B$27&lt;&gt;"Ready","PENDING INPUTS",IF(A283&lt;=Inputs!$B$6,ROUND(K283*Inputs!C14/12,2),0))</f>
        <v>0</v>
      </c>
      <c r="M283" s="3">
        <f>IF(Inputs!$B$27&lt;&gt;"Ready","PENDING INPUTS",IF(AND(A283&lt;=Inputs!$B$6,K283&gt;0),Inputs!G14,0))</f>
        <v>0</v>
      </c>
      <c r="N283" s="3">
        <f>IF(Inputs!$B$27&lt;&gt;"Ready","PENDING INPUTS",IF(A283&gt;Inputs!$B$6,0,MIN((K283+L283+M283),IF(Inputs!H14=1,Inputs!D14,MAX(Inputs!F14,ROUND(K283*Inputs!E14+L283+M283,2))))))</f>
        <v>0</v>
      </c>
      <c r="O283">
        <f>IF(Inputs!$B$27&lt;&gt;"Ready","PENDING INPUTS",IF(K283&lt;=0,99,1+IF(AND(S283&gt;0,OR(Inputs!C15&gt;Inputs!C14,AND(Inputs!C15=Inputs!C14,1&lt;0))),1,0)+IF(AND(AA283&gt;0,OR(Inputs!C16&gt;Inputs!C14,AND(Inputs!C16=Inputs!C14,2&lt;0))),1,0)+IF(AND(AI283&gt;0,OR(Inputs!C17&gt;Inputs!C14,AND(Inputs!C17=Inputs!C14,3&lt;0))),1,0)+IF(AND(AQ283&gt;0,OR(Inputs!C18&gt;Inputs!C14,AND(Inputs!C18=Inputs!C14,4&lt;0))),1,0)+IF(AND(AY283&gt;0,OR(Inputs!C19&gt;Inputs!C14,AND(Inputs!C19=Inputs!C14,5&lt;0))),1,0)+IF(AND(BG283&gt;0,OR(Inputs!C20&gt;Inputs!C14,AND(Inputs!C20=Inputs!C14,6&lt;0))),1,0)+IF(AND(BO283&gt;0,OR(Inputs!C21&gt;Inputs!C14,AND(Inputs!C21=Inputs!C14,7&lt;0))),1,0)+IF(AND(BW283&gt;0,OR(Inputs!C22&gt;Inputs!C14,AND(Inputs!C22=Inputs!C14,8&lt;0))),1,0)+IF(AND(CE283&gt;0,OR(Inputs!C23&gt;Inputs!C14,AND(Inputs!C23=Inputs!C14,9&lt;0))),1,0)))</f>
        <v>99</v>
      </c>
      <c r="P283" s="3">
        <f>IF(Inputs!$B$27&lt;&gt;"Ready","PENDING INPUTS",IF(A283&gt;Inputs!$B$6,0,MIN(MAX(0,(K283+L283+M283)-N283),MAX(0,C283-D283-(IF(O283&lt;O283,K283+L283+M283-N283,0)+IF(W283&lt;O283,S283+T283+U283-V283,0)+IF(AE283&lt;O283,AA283+AB283+AC283-AD283,0)+IF(AM283&lt;O283,AI283+AJ283+AK283-AL283,0)+IF(AU283&lt;O283,AQ283+AR283+AS283-AT283,0)+IF(BC283&lt;O283,AY283+AZ283+BA283-BB283,0)+IF(BK283&lt;O283,BG283+BH283+BI283-BJ283,0)+IF(BS283&lt;O283,BO283+BP283+BQ283-BR283,0)+IF(CA283&lt;O283,BW283+BX283+BY283-BZ283,0)+IF(CI283&lt;O283,CE283+CF283+CG283-CH283,0))))))</f>
        <v>0</v>
      </c>
      <c r="Q283" s="3">
        <f>IF(Inputs!$B$27&lt;&gt;"Ready","PENDING INPUTS",MIN((K283+L283+M283),IF(D283&gt;C283,IF(D283=0,0,N283*C283/D283),N283+P283)))</f>
        <v>0</v>
      </c>
      <c r="R283" s="3">
        <f>IF(Inputs!$B$27&lt;&gt;"Ready","PENDING INPUTS",MAX(0,(K283+L283+M283)-Q283))</f>
        <v>0</v>
      </c>
      <c r="S283" s="3">
        <f>IF(Inputs!$B$27&lt;&gt;"Ready","PENDING INPUTS",Z282)</f>
        <v>0</v>
      </c>
      <c r="T283" s="3">
        <f>IF(Inputs!$B$27&lt;&gt;"Ready","PENDING INPUTS",IF(A283&lt;=Inputs!$B$6,ROUND(S283*Inputs!C15/12,2),0))</f>
        <v>0</v>
      </c>
      <c r="U283" s="3">
        <f>IF(Inputs!$B$27&lt;&gt;"Ready","PENDING INPUTS",IF(AND(A283&lt;=Inputs!$B$6,S283&gt;0),Inputs!G15,0))</f>
        <v>0</v>
      </c>
      <c r="V283" s="3">
        <f>IF(Inputs!$B$27&lt;&gt;"Ready","PENDING INPUTS",IF(A283&gt;Inputs!$B$6,0,MIN((S283+T283+U283),IF(Inputs!H15=1,Inputs!D15,MAX(Inputs!F15,ROUND(S283*Inputs!E15+T283+U283,2))))))</f>
        <v>0</v>
      </c>
      <c r="W283">
        <f>IF(Inputs!$B$27&lt;&gt;"Ready","PENDING INPUTS",IF(S283&lt;=0,99,1+IF(AND(K283&gt;0,OR(Inputs!C14&gt;Inputs!C15,AND(Inputs!C14=Inputs!C15,0&lt;1))),1,0)+IF(AND(AA283&gt;0,OR(Inputs!C16&gt;Inputs!C15,AND(Inputs!C16=Inputs!C15,2&lt;1))),1,0)+IF(AND(AI283&gt;0,OR(Inputs!C17&gt;Inputs!C15,AND(Inputs!C17=Inputs!C15,3&lt;1))),1,0)+IF(AND(AQ283&gt;0,OR(Inputs!C18&gt;Inputs!C15,AND(Inputs!C18=Inputs!C15,4&lt;1))),1,0)+IF(AND(AY283&gt;0,OR(Inputs!C19&gt;Inputs!C15,AND(Inputs!C19=Inputs!C15,5&lt;1))),1,0)+IF(AND(BG283&gt;0,OR(Inputs!C20&gt;Inputs!C15,AND(Inputs!C20=Inputs!C15,6&lt;1))),1,0)+IF(AND(BO283&gt;0,OR(Inputs!C21&gt;Inputs!C15,AND(Inputs!C21=Inputs!C15,7&lt;1))),1,0)+IF(AND(BW283&gt;0,OR(Inputs!C22&gt;Inputs!C15,AND(Inputs!C22=Inputs!C15,8&lt;1))),1,0)+IF(AND(CE283&gt;0,OR(Inputs!C23&gt;Inputs!C15,AND(Inputs!C23=Inputs!C15,9&lt;1))),1,0)))</f>
        <v>99</v>
      </c>
      <c r="X283" s="3">
        <f>IF(Inputs!$B$27&lt;&gt;"Ready","PENDING INPUTS",IF(A283&gt;Inputs!$B$6,0,MIN(MAX(0,(S283+T283+U283)-V283),MAX(0,C283-D283-(IF(O283&lt;W283,K283+L283+M283-N283,0)+IF(W283&lt;W283,S283+T283+U283-V283,0)+IF(AE283&lt;W283,AA283+AB283+AC283-AD283,0)+IF(AM283&lt;W283,AI283+AJ283+AK283-AL283,0)+IF(AU283&lt;W283,AQ283+AR283+AS283-AT283,0)+IF(BC283&lt;W283,AY283+AZ283+BA283-BB283,0)+IF(BK283&lt;W283,BG283+BH283+BI283-BJ283,0)+IF(BS283&lt;W283,BO283+BP283+BQ283-BR283,0)+IF(CA283&lt;W283,BW283+BX283+BY283-BZ283,0)+IF(CI283&lt;W283,CE283+CF283+CG283-CH283,0))))))</f>
        <v>0</v>
      </c>
      <c r="Y283" s="3">
        <f>IF(Inputs!$B$27&lt;&gt;"Ready","PENDING INPUTS",MIN((S283+T283+U283),IF(D283&gt;C283,IF(D283=0,0,V283*C283/D283),V283+X283)))</f>
        <v>0</v>
      </c>
      <c r="Z283" s="3">
        <f>IF(Inputs!$B$27&lt;&gt;"Ready","PENDING INPUTS",MAX(0,(S283+T283+U283)-Y283))</f>
        <v>0</v>
      </c>
      <c r="AA283" s="3">
        <f>IF(Inputs!$B$27&lt;&gt;"Ready","PENDING INPUTS",AH282)</f>
        <v>0</v>
      </c>
      <c r="AB283" s="3">
        <f>IF(Inputs!$B$27&lt;&gt;"Ready","PENDING INPUTS",IF(A283&lt;=Inputs!$B$6,ROUND(AA283*Inputs!C16/12,2),0))</f>
        <v>0</v>
      </c>
      <c r="AC283" s="3">
        <f>IF(Inputs!$B$27&lt;&gt;"Ready","PENDING INPUTS",IF(AND(A283&lt;=Inputs!$B$6,AA283&gt;0),Inputs!G16,0))</f>
        <v>0</v>
      </c>
      <c r="AD283" s="3">
        <f>IF(Inputs!$B$27&lt;&gt;"Ready","PENDING INPUTS",IF(A283&gt;Inputs!$B$6,0,MIN((AA283+AB283+AC283),IF(Inputs!H16=1,Inputs!D16,MAX(Inputs!F16,ROUND(AA283*Inputs!E16+AB283+AC283,2))))))</f>
        <v>0</v>
      </c>
      <c r="AE283">
        <f>IF(Inputs!$B$27&lt;&gt;"Ready","PENDING INPUTS",IF(AA283&lt;=0,99,1+IF(AND(K283&gt;0,OR(Inputs!C14&gt;Inputs!C16,AND(Inputs!C14=Inputs!C16,0&lt;2))),1,0)+IF(AND(S283&gt;0,OR(Inputs!C15&gt;Inputs!C16,AND(Inputs!C15=Inputs!C16,1&lt;2))),1,0)+IF(AND(AI283&gt;0,OR(Inputs!C17&gt;Inputs!C16,AND(Inputs!C17=Inputs!C16,3&lt;2))),1,0)+IF(AND(AQ283&gt;0,OR(Inputs!C18&gt;Inputs!C16,AND(Inputs!C18=Inputs!C16,4&lt;2))),1,0)+IF(AND(AY283&gt;0,OR(Inputs!C19&gt;Inputs!C16,AND(Inputs!C19=Inputs!C16,5&lt;2))),1,0)+IF(AND(BG283&gt;0,OR(Inputs!C20&gt;Inputs!C16,AND(Inputs!C20=Inputs!C16,6&lt;2))),1,0)+IF(AND(BO283&gt;0,OR(Inputs!C21&gt;Inputs!C16,AND(Inputs!C21=Inputs!C16,7&lt;2))),1,0)+IF(AND(BW283&gt;0,OR(Inputs!C22&gt;Inputs!C16,AND(Inputs!C22=Inputs!C16,8&lt;2))),1,0)+IF(AND(CE283&gt;0,OR(Inputs!C23&gt;Inputs!C16,AND(Inputs!C23=Inputs!C16,9&lt;2))),1,0)))</f>
        <v>99</v>
      </c>
      <c r="AF283" s="3">
        <f>IF(Inputs!$B$27&lt;&gt;"Ready","PENDING INPUTS",IF(A283&gt;Inputs!$B$6,0,MIN(MAX(0,(AA283+AB283+AC283)-AD283),MAX(0,C283-D283-(IF(O283&lt;AE283,K283+L283+M283-N283,0)+IF(W283&lt;AE283,S283+T283+U283-V283,0)+IF(AE283&lt;AE283,AA283+AB283+AC283-AD283,0)+IF(AM283&lt;AE283,AI283+AJ283+AK283-AL283,0)+IF(AU283&lt;AE283,AQ283+AR283+AS283-AT283,0)+IF(BC283&lt;AE283,AY283+AZ283+BA283-BB283,0)+IF(BK283&lt;AE283,BG283+BH283+BI283-BJ283,0)+IF(BS283&lt;AE283,BO283+BP283+BQ283-BR283,0)+IF(CA283&lt;AE283,BW283+BX283+BY283-BZ283,0)+IF(CI283&lt;AE283,CE283+CF283+CG283-CH283,0))))))</f>
        <v>0</v>
      </c>
      <c r="AG283" s="3">
        <f>IF(Inputs!$B$27&lt;&gt;"Ready","PENDING INPUTS",MIN((AA283+AB283+AC283),IF(D283&gt;C283,IF(D283=0,0,AD283*C283/D283),AD283+AF283)))</f>
        <v>0</v>
      </c>
      <c r="AH283" s="3">
        <f>IF(Inputs!$B$27&lt;&gt;"Ready","PENDING INPUTS",MAX(0,(AA283+AB283+AC283)-AG283))</f>
        <v>0</v>
      </c>
      <c r="AI283" s="3">
        <f>IF(Inputs!$B$27&lt;&gt;"Ready","PENDING INPUTS",AP282)</f>
        <v>0</v>
      </c>
      <c r="AJ283" s="3">
        <f>IF(Inputs!$B$27&lt;&gt;"Ready","PENDING INPUTS",IF(A283&lt;=Inputs!$B$6,ROUND(AI283*Inputs!C17/12,2),0))</f>
        <v>0</v>
      </c>
      <c r="AK283" s="3">
        <f>IF(Inputs!$B$27&lt;&gt;"Ready","PENDING INPUTS",IF(AND(A283&lt;=Inputs!$B$6,AI283&gt;0),Inputs!G17,0))</f>
        <v>0</v>
      </c>
      <c r="AL283" s="3">
        <f>IF(Inputs!$B$27&lt;&gt;"Ready","PENDING INPUTS",IF(A283&gt;Inputs!$B$6,0,MIN((AI283+AJ283+AK283),IF(Inputs!H17=1,Inputs!D17,MAX(Inputs!F17,ROUND(AI283*Inputs!E17+AJ283+AK283,2))))))</f>
        <v>0</v>
      </c>
      <c r="AM283">
        <f>IF(Inputs!$B$27&lt;&gt;"Ready","PENDING INPUTS",IF(AI283&lt;=0,99,1+IF(AND(K283&gt;0,OR(Inputs!C14&gt;Inputs!C17,AND(Inputs!C14=Inputs!C17,0&lt;3))),1,0)+IF(AND(S283&gt;0,OR(Inputs!C15&gt;Inputs!C17,AND(Inputs!C15=Inputs!C17,1&lt;3))),1,0)+IF(AND(AA283&gt;0,OR(Inputs!C16&gt;Inputs!C17,AND(Inputs!C16=Inputs!C17,2&lt;3))),1,0)+IF(AND(AQ283&gt;0,OR(Inputs!C18&gt;Inputs!C17,AND(Inputs!C18=Inputs!C17,4&lt;3))),1,0)+IF(AND(AY283&gt;0,OR(Inputs!C19&gt;Inputs!C17,AND(Inputs!C19=Inputs!C17,5&lt;3))),1,0)+IF(AND(BG283&gt;0,OR(Inputs!C20&gt;Inputs!C17,AND(Inputs!C20=Inputs!C17,6&lt;3))),1,0)+IF(AND(BO283&gt;0,OR(Inputs!C21&gt;Inputs!C17,AND(Inputs!C21=Inputs!C17,7&lt;3))),1,0)+IF(AND(BW283&gt;0,OR(Inputs!C22&gt;Inputs!C17,AND(Inputs!C22=Inputs!C17,8&lt;3))),1,0)+IF(AND(CE283&gt;0,OR(Inputs!C23&gt;Inputs!C17,AND(Inputs!C23=Inputs!C17,9&lt;3))),1,0)))</f>
        <v>99</v>
      </c>
      <c r="AN283" s="3">
        <f>IF(Inputs!$B$27&lt;&gt;"Ready","PENDING INPUTS",IF(A283&gt;Inputs!$B$6,0,MIN(MAX(0,(AI283+AJ283+AK283)-AL283),MAX(0,C283-D283-(IF(O283&lt;AM283,K283+L283+M283-N283,0)+IF(W283&lt;AM283,S283+T283+U283-V283,0)+IF(AE283&lt;AM283,AA283+AB283+AC283-AD283,0)+IF(AM283&lt;AM283,AI283+AJ283+AK283-AL283,0)+IF(AU283&lt;AM283,AQ283+AR283+AS283-AT283,0)+IF(BC283&lt;AM283,AY283+AZ283+BA283-BB283,0)+IF(BK283&lt;AM283,BG283+BH283+BI283-BJ283,0)+IF(BS283&lt;AM283,BO283+BP283+BQ283-BR283,0)+IF(CA283&lt;AM283,BW283+BX283+BY283-BZ283,0)+IF(CI283&lt;AM283,CE283+CF283+CG283-CH283,0))))))</f>
        <v>0</v>
      </c>
      <c r="AO283" s="3">
        <f>IF(Inputs!$B$27&lt;&gt;"Ready","PENDING INPUTS",MIN((AI283+AJ283+AK283),IF(D283&gt;C283,IF(D283=0,0,AL283*C283/D283),AL283+AN283)))</f>
        <v>0</v>
      </c>
      <c r="AP283" s="3">
        <f>IF(Inputs!$B$27&lt;&gt;"Ready","PENDING INPUTS",MAX(0,(AI283+AJ283+AK283)-AO283))</f>
        <v>0</v>
      </c>
      <c r="AQ283" s="3">
        <f>IF(Inputs!$B$27&lt;&gt;"Ready","PENDING INPUTS",AX282)</f>
        <v>0</v>
      </c>
      <c r="AR283" s="3">
        <f>IF(Inputs!$B$27&lt;&gt;"Ready","PENDING INPUTS",IF(A283&lt;=Inputs!$B$6,ROUND(AQ283*Inputs!C18/12,2),0))</f>
        <v>0</v>
      </c>
      <c r="AS283" s="3">
        <f>IF(Inputs!$B$27&lt;&gt;"Ready","PENDING INPUTS",IF(AND(A283&lt;=Inputs!$B$6,AQ283&gt;0),Inputs!G18,0))</f>
        <v>0</v>
      </c>
      <c r="AT283" s="3">
        <f>IF(Inputs!$B$27&lt;&gt;"Ready","PENDING INPUTS",IF(A283&gt;Inputs!$B$6,0,MIN((AQ283+AR283+AS283),IF(Inputs!H18=1,Inputs!D18,MAX(Inputs!F18,ROUND(AQ283*Inputs!E18+AR283+AS283,2))))))</f>
        <v>0</v>
      </c>
      <c r="AU283">
        <f>IF(Inputs!$B$27&lt;&gt;"Ready","PENDING INPUTS",IF(AQ283&lt;=0,99,1+IF(AND(K283&gt;0,OR(Inputs!C14&gt;Inputs!C18,AND(Inputs!C14=Inputs!C18,0&lt;4))),1,0)+IF(AND(S283&gt;0,OR(Inputs!C15&gt;Inputs!C18,AND(Inputs!C15=Inputs!C18,1&lt;4))),1,0)+IF(AND(AA283&gt;0,OR(Inputs!C16&gt;Inputs!C18,AND(Inputs!C16=Inputs!C18,2&lt;4))),1,0)+IF(AND(AI283&gt;0,OR(Inputs!C17&gt;Inputs!C18,AND(Inputs!C17=Inputs!C18,3&lt;4))),1,0)+IF(AND(AY283&gt;0,OR(Inputs!C19&gt;Inputs!C18,AND(Inputs!C19=Inputs!C18,5&lt;4))),1,0)+IF(AND(BG283&gt;0,OR(Inputs!C20&gt;Inputs!C18,AND(Inputs!C20=Inputs!C18,6&lt;4))),1,0)+IF(AND(BO283&gt;0,OR(Inputs!C21&gt;Inputs!C18,AND(Inputs!C21=Inputs!C18,7&lt;4))),1,0)+IF(AND(BW283&gt;0,OR(Inputs!C22&gt;Inputs!C18,AND(Inputs!C22=Inputs!C18,8&lt;4))),1,0)+IF(AND(CE283&gt;0,OR(Inputs!C23&gt;Inputs!C18,AND(Inputs!C23=Inputs!C18,9&lt;4))),1,0)))</f>
        <v>99</v>
      </c>
      <c r="AV283" s="3">
        <f>IF(Inputs!$B$27&lt;&gt;"Ready","PENDING INPUTS",IF(A283&gt;Inputs!$B$6,0,MIN(MAX(0,(AQ283+AR283+AS283)-AT283),MAX(0,C283-D283-(IF(O283&lt;AU283,K283+L283+M283-N283,0)+IF(W283&lt;AU283,S283+T283+U283-V283,0)+IF(AE283&lt;AU283,AA283+AB283+AC283-AD283,0)+IF(AM283&lt;AU283,AI283+AJ283+AK283-AL283,0)+IF(AU283&lt;AU283,AQ283+AR283+AS283-AT283,0)+IF(BC283&lt;AU283,AY283+AZ283+BA283-BB283,0)+IF(BK283&lt;AU283,BG283+BH283+BI283-BJ283,0)+IF(BS283&lt;AU283,BO283+BP283+BQ283-BR283,0)+IF(CA283&lt;AU283,BW283+BX283+BY283-BZ283,0)+IF(CI283&lt;AU283,CE283+CF283+CG283-CH283,0))))))</f>
        <v>0</v>
      </c>
      <c r="AW283" s="3">
        <f>IF(Inputs!$B$27&lt;&gt;"Ready","PENDING INPUTS",MIN((AQ283+AR283+AS283),IF(D283&gt;C283,IF(D283=0,0,AT283*C283/D283),AT283+AV283)))</f>
        <v>0</v>
      </c>
      <c r="AX283" s="3">
        <f>IF(Inputs!$B$27&lt;&gt;"Ready","PENDING INPUTS",MAX(0,(AQ283+AR283+AS283)-AW283))</f>
        <v>0</v>
      </c>
      <c r="AY283" s="3">
        <f>IF(Inputs!$B$27&lt;&gt;"Ready","PENDING INPUTS",BF282)</f>
        <v>0</v>
      </c>
      <c r="AZ283" s="3">
        <f>IF(Inputs!$B$27&lt;&gt;"Ready","PENDING INPUTS",IF(A283&lt;=Inputs!$B$6,ROUND(AY283*Inputs!C19/12,2),0))</f>
        <v>0</v>
      </c>
      <c r="BA283" s="3">
        <f>IF(Inputs!$B$27&lt;&gt;"Ready","PENDING INPUTS",IF(AND(A283&lt;=Inputs!$B$6,AY283&gt;0),Inputs!G19,0))</f>
        <v>0</v>
      </c>
      <c r="BB283" s="3">
        <f>IF(Inputs!$B$27&lt;&gt;"Ready","PENDING INPUTS",IF(A283&gt;Inputs!$B$6,0,MIN((AY283+AZ283+BA283),IF(Inputs!H19=1,Inputs!D19,MAX(Inputs!F19,ROUND(AY283*Inputs!E19+AZ283+BA283,2))))))</f>
        <v>0</v>
      </c>
      <c r="BC283">
        <f>IF(Inputs!$B$27&lt;&gt;"Ready","PENDING INPUTS",IF(AY283&lt;=0,99,1+IF(AND(K283&gt;0,OR(Inputs!C14&gt;Inputs!C19,AND(Inputs!C14=Inputs!C19,0&lt;5))),1,0)+IF(AND(S283&gt;0,OR(Inputs!C15&gt;Inputs!C19,AND(Inputs!C15=Inputs!C19,1&lt;5))),1,0)+IF(AND(AA283&gt;0,OR(Inputs!C16&gt;Inputs!C19,AND(Inputs!C16=Inputs!C19,2&lt;5))),1,0)+IF(AND(AI283&gt;0,OR(Inputs!C17&gt;Inputs!C19,AND(Inputs!C17=Inputs!C19,3&lt;5))),1,0)+IF(AND(AQ283&gt;0,OR(Inputs!C18&gt;Inputs!C19,AND(Inputs!C18=Inputs!C19,4&lt;5))),1,0)+IF(AND(BG283&gt;0,OR(Inputs!C20&gt;Inputs!C19,AND(Inputs!C20=Inputs!C19,6&lt;5))),1,0)+IF(AND(BO283&gt;0,OR(Inputs!C21&gt;Inputs!C19,AND(Inputs!C21=Inputs!C19,7&lt;5))),1,0)+IF(AND(BW283&gt;0,OR(Inputs!C22&gt;Inputs!C19,AND(Inputs!C22=Inputs!C19,8&lt;5))),1,0)+IF(AND(CE283&gt;0,OR(Inputs!C23&gt;Inputs!C19,AND(Inputs!C23=Inputs!C19,9&lt;5))),1,0)))</f>
        <v>99</v>
      </c>
      <c r="BD283" s="3">
        <f>IF(Inputs!$B$27&lt;&gt;"Ready","PENDING INPUTS",IF(A283&gt;Inputs!$B$6,0,MIN(MAX(0,(AY283+AZ283+BA283)-BB283),MAX(0,C283-D283-(IF(O283&lt;BC283,K283+L283+M283-N283,0)+IF(W283&lt;BC283,S283+T283+U283-V283,0)+IF(AE283&lt;BC283,AA283+AB283+AC283-AD283,0)+IF(AM283&lt;BC283,AI283+AJ283+AK283-AL283,0)+IF(AU283&lt;BC283,AQ283+AR283+AS283-AT283,0)+IF(BC283&lt;BC283,AY283+AZ283+BA283-BB283,0)+IF(BK283&lt;BC283,BG283+BH283+BI283-BJ283,0)+IF(BS283&lt;BC283,BO283+BP283+BQ283-BR283,0)+IF(CA283&lt;BC283,BW283+BX283+BY283-BZ283,0)+IF(CI283&lt;BC283,CE283+CF283+CG283-CH283,0))))))</f>
        <v>0</v>
      </c>
      <c r="BE283" s="3">
        <f>IF(Inputs!$B$27&lt;&gt;"Ready","PENDING INPUTS",MIN((AY283+AZ283+BA283),IF(D283&gt;C283,IF(D283=0,0,BB283*C283/D283),BB283+BD283)))</f>
        <v>0</v>
      </c>
      <c r="BF283" s="3">
        <f>IF(Inputs!$B$27&lt;&gt;"Ready","PENDING INPUTS",MAX(0,(AY283+AZ283+BA283)-BE283))</f>
        <v>0</v>
      </c>
      <c r="BG283" s="3">
        <f>IF(Inputs!$B$27&lt;&gt;"Ready","PENDING INPUTS",BN282)</f>
        <v>0</v>
      </c>
      <c r="BH283" s="3">
        <f>IF(Inputs!$B$27&lt;&gt;"Ready","PENDING INPUTS",IF(A283&lt;=Inputs!$B$6,ROUND(BG283*Inputs!C20/12,2),0))</f>
        <v>0</v>
      </c>
      <c r="BI283" s="3">
        <f>IF(Inputs!$B$27&lt;&gt;"Ready","PENDING INPUTS",IF(AND(A283&lt;=Inputs!$B$6,BG283&gt;0),Inputs!G20,0))</f>
        <v>0</v>
      </c>
      <c r="BJ283" s="3">
        <f>IF(Inputs!$B$27&lt;&gt;"Ready","PENDING INPUTS",IF(A283&gt;Inputs!$B$6,0,MIN((BG283+BH283+BI283),IF(Inputs!H20=1,Inputs!D20,MAX(Inputs!F20,ROUND(BG283*Inputs!E20+BH283+BI283,2))))))</f>
        <v>0</v>
      </c>
      <c r="BK283">
        <f>IF(Inputs!$B$27&lt;&gt;"Ready","PENDING INPUTS",IF(BG283&lt;=0,99,1+IF(AND(K283&gt;0,OR(Inputs!C14&gt;Inputs!C20,AND(Inputs!C14=Inputs!C20,0&lt;6))),1,0)+IF(AND(S283&gt;0,OR(Inputs!C15&gt;Inputs!C20,AND(Inputs!C15=Inputs!C20,1&lt;6))),1,0)+IF(AND(AA283&gt;0,OR(Inputs!C16&gt;Inputs!C20,AND(Inputs!C16=Inputs!C20,2&lt;6))),1,0)+IF(AND(AI283&gt;0,OR(Inputs!C17&gt;Inputs!C20,AND(Inputs!C17=Inputs!C20,3&lt;6))),1,0)+IF(AND(AQ283&gt;0,OR(Inputs!C18&gt;Inputs!C20,AND(Inputs!C18=Inputs!C20,4&lt;6))),1,0)+IF(AND(AY283&gt;0,OR(Inputs!C19&gt;Inputs!C20,AND(Inputs!C19=Inputs!C20,5&lt;6))),1,0)+IF(AND(BO283&gt;0,OR(Inputs!C21&gt;Inputs!C20,AND(Inputs!C21=Inputs!C20,7&lt;6))),1,0)+IF(AND(BW283&gt;0,OR(Inputs!C22&gt;Inputs!C20,AND(Inputs!C22=Inputs!C20,8&lt;6))),1,0)+IF(AND(CE283&gt;0,OR(Inputs!C23&gt;Inputs!C20,AND(Inputs!C23=Inputs!C20,9&lt;6))),1,0)))</f>
        <v>99</v>
      </c>
      <c r="BL283" s="3">
        <f>IF(Inputs!$B$27&lt;&gt;"Ready","PENDING INPUTS",IF(A283&gt;Inputs!$B$6,0,MIN(MAX(0,(BG283+BH283+BI283)-BJ283),MAX(0,C283-D283-(IF(O283&lt;BK283,K283+L283+M283-N283,0)+IF(W283&lt;BK283,S283+T283+U283-V283,0)+IF(AE283&lt;BK283,AA283+AB283+AC283-AD283,0)+IF(AM283&lt;BK283,AI283+AJ283+AK283-AL283,0)+IF(AU283&lt;BK283,AQ283+AR283+AS283-AT283,0)+IF(BC283&lt;BK283,AY283+AZ283+BA283-BB283,0)+IF(BK283&lt;BK283,BG283+BH283+BI283-BJ283,0)+IF(BS283&lt;BK283,BO283+BP283+BQ283-BR283,0)+IF(CA283&lt;BK283,BW283+BX283+BY283-BZ283,0)+IF(CI283&lt;BK283,CE283+CF283+CG283-CH283,0))))))</f>
        <v>0</v>
      </c>
      <c r="BM283" s="3">
        <f>IF(Inputs!$B$27&lt;&gt;"Ready","PENDING INPUTS",MIN((BG283+BH283+BI283),IF(D283&gt;C283,IF(D283=0,0,BJ283*C283/D283),BJ283+BL283)))</f>
        <v>0</v>
      </c>
      <c r="BN283" s="3">
        <f>IF(Inputs!$B$27&lt;&gt;"Ready","PENDING INPUTS",MAX(0,(BG283+BH283+BI283)-BM283))</f>
        <v>0</v>
      </c>
      <c r="BO283" s="3">
        <f>IF(Inputs!$B$27&lt;&gt;"Ready","PENDING INPUTS",BV282)</f>
        <v>0</v>
      </c>
      <c r="BP283" s="3">
        <f>IF(Inputs!$B$27&lt;&gt;"Ready","PENDING INPUTS",IF(A283&lt;=Inputs!$B$6,ROUND(BO283*Inputs!C21/12,2),0))</f>
        <v>0</v>
      </c>
      <c r="BQ283" s="3">
        <f>IF(Inputs!$B$27&lt;&gt;"Ready","PENDING INPUTS",IF(AND(A283&lt;=Inputs!$B$6,BO283&gt;0),Inputs!G21,0))</f>
        <v>0</v>
      </c>
      <c r="BR283" s="3">
        <f>IF(Inputs!$B$27&lt;&gt;"Ready","PENDING INPUTS",IF(A283&gt;Inputs!$B$6,0,MIN((BO283+BP283+BQ283),IF(Inputs!H21=1,Inputs!D21,MAX(Inputs!F21,ROUND(BO283*Inputs!E21+BP283+BQ283,2))))))</f>
        <v>0</v>
      </c>
      <c r="BS283">
        <f>IF(Inputs!$B$27&lt;&gt;"Ready","PENDING INPUTS",IF(BO283&lt;=0,99,1+IF(AND(K283&gt;0,OR(Inputs!C14&gt;Inputs!C21,AND(Inputs!C14=Inputs!C21,0&lt;7))),1,0)+IF(AND(S283&gt;0,OR(Inputs!C15&gt;Inputs!C21,AND(Inputs!C15=Inputs!C21,1&lt;7))),1,0)+IF(AND(AA283&gt;0,OR(Inputs!C16&gt;Inputs!C21,AND(Inputs!C16=Inputs!C21,2&lt;7))),1,0)+IF(AND(AI283&gt;0,OR(Inputs!C17&gt;Inputs!C21,AND(Inputs!C17=Inputs!C21,3&lt;7))),1,0)+IF(AND(AQ283&gt;0,OR(Inputs!C18&gt;Inputs!C21,AND(Inputs!C18=Inputs!C21,4&lt;7))),1,0)+IF(AND(AY283&gt;0,OR(Inputs!C19&gt;Inputs!C21,AND(Inputs!C19=Inputs!C21,5&lt;7))),1,0)+IF(AND(BG283&gt;0,OR(Inputs!C20&gt;Inputs!C21,AND(Inputs!C20=Inputs!C21,6&lt;7))),1,0)+IF(AND(BW283&gt;0,OR(Inputs!C22&gt;Inputs!C21,AND(Inputs!C22=Inputs!C21,8&lt;7))),1,0)+IF(AND(CE283&gt;0,OR(Inputs!C23&gt;Inputs!C21,AND(Inputs!C23=Inputs!C21,9&lt;7))),1,0)))</f>
        <v>99</v>
      </c>
      <c r="BT283" s="3">
        <f>IF(Inputs!$B$27&lt;&gt;"Ready","PENDING INPUTS",IF(A283&gt;Inputs!$B$6,0,MIN(MAX(0,(BO283+BP283+BQ283)-BR283),MAX(0,C283-D283-(IF(O283&lt;BS283,K283+L283+M283-N283,0)+IF(W283&lt;BS283,S283+T283+U283-V283,0)+IF(AE283&lt;BS283,AA283+AB283+AC283-AD283,0)+IF(AM283&lt;BS283,AI283+AJ283+AK283-AL283,0)+IF(AU283&lt;BS283,AQ283+AR283+AS283-AT283,0)+IF(BC283&lt;BS283,AY283+AZ283+BA283-BB283,0)+IF(BK283&lt;BS283,BG283+BH283+BI283-BJ283,0)+IF(BS283&lt;BS283,BO283+BP283+BQ283-BR283,0)+IF(CA283&lt;BS283,BW283+BX283+BY283-BZ283,0)+IF(CI283&lt;BS283,CE283+CF283+CG283-CH283,0))))))</f>
        <v>0</v>
      </c>
      <c r="BU283" s="3">
        <f>IF(Inputs!$B$27&lt;&gt;"Ready","PENDING INPUTS",MIN((BO283+BP283+BQ283),IF(D283&gt;C283,IF(D283=0,0,BR283*C283/D283),BR283+BT283)))</f>
        <v>0</v>
      </c>
      <c r="BV283" s="3">
        <f>IF(Inputs!$B$27&lt;&gt;"Ready","PENDING INPUTS",MAX(0,(BO283+BP283+BQ283)-BU283))</f>
        <v>0</v>
      </c>
      <c r="BW283" s="3">
        <f>IF(Inputs!$B$27&lt;&gt;"Ready","PENDING INPUTS",CD282)</f>
        <v>0</v>
      </c>
      <c r="BX283" s="3">
        <f>IF(Inputs!$B$27&lt;&gt;"Ready","PENDING INPUTS",IF(A283&lt;=Inputs!$B$6,ROUND(BW283*Inputs!C22/12,2),0))</f>
        <v>0</v>
      </c>
      <c r="BY283" s="3">
        <f>IF(Inputs!$B$27&lt;&gt;"Ready","PENDING INPUTS",IF(AND(A283&lt;=Inputs!$B$6,BW283&gt;0),Inputs!G22,0))</f>
        <v>0</v>
      </c>
      <c r="BZ283" s="3">
        <f>IF(Inputs!$B$27&lt;&gt;"Ready","PENDING INPUTS",IF(A283&gt;Inputs!$B$6,0,MIN((BW283+BX283+BY283),IF(Inputs!H22=1,Inputs!D22,MAX(Inputs!F22,ROUND(BW283*Inputs!E22+BX283+BY283,2))))))</f>
        <v>0</v>
      </c>
      <c r="CA283">
        <f>IF(Inputs!$B$27&lt;&gt;"Ready","PENDING INPUTS",IF(BW283&lt;=0,99,1+IF(AND(K283&gt;0,OR(Inputs!C14&gt;Inputs!C22,AND(Inputs!C14=Inputs!C22,0&lt;8))),1,0)+IF(AND(S283&gt;0,OR(Inputs!C15&gt;Inputs!C22,AND(Inputs!C15=Inputs!C22,1&lt;8))),1,0)+IF(AND(AA283&gt;0,OR(Inputs!C16&gt;Inputs!C22,AND(Inputs!C16=Inputs!C22,2&lt;8))),1,0)+IF(AND(AI283&gt;0,OR(Inputs!C17&gt;Inputs!C22,AND(Inputs!C17=Inputs!C22,3&lt;8))),1,0)+IF(AND(AQ283&gt;0,OR(Inputs!C18&gt;Inputs!C22,AND(Inputs!C18=Inputs!C22,4&lt;8))),1,0)+IF(AND(AY283&gt;0,OR(Inputs!C19&gt;Inputs!C22,AND(Inputs!C19=Inputs!C22,5&lt;8))),1,0)+IF(AND(BG283&gt;0,OR(Inputs!C20&gt;Inputs!C22,AND(Inputs!C20=Inputs!C22,6&lt;8))),1,0)+IF(AND(BO283&gt;0,OR(Inputs!C21&gt;Inputs!C22,AND(Inputs!C21=Inputs!C22,7&lt;8))),1,0)+IF(AND(CE283&gt;0,OR(Inputs!C23&gt;Inputs!C22,AND(Inputs!C23=Inputs!C22,9&lt;8))),1,0)))</f>
        <v>99</v>
      </c>
      <c r="CB283" s="3">
        <f>IF(Inputs!$B$27&lt;&gt;"Ready","PENDING INPUTS",IF(A283&gt;Inputs!$B$6,0,MIN(MAX(0,(BW283+BX283+BY283)-BZ283),MAX(0,C283-D283-(IF(O283&lt;CA283,K283+L283+M283-N283,0)+IF(W283&lt;CA283,S283+T283+U283-V283,0)+IF(AE283&lt;CA283,AA283+AB283+AC283-AD283,0)+IF(AM283&lt;CA283,AI283+AJ283+AK283-AL283,0)+IF(AU283&lt;CA283,AQ283+AR283+AS283-AT283,0)+IF(BC283&lt;CA283,AY283+AZ283+BA283-BB283,0)+IF(BK283&lt;CA283,BG283+BH283+BI283-BJ283,0)+IF(BS283&lt;CA283,BO283+BP283+BQ283-BR283,0)+IF(CA283&lt;CA283,BW283+BX283+BY283-BZ283,0)+IF(CI283&lt;CA283,CE283+CF283+CG283-CH283,0))))))</f>
        <v>0</v>
      </c>
      <c r="CC283" s="3">
        <f>IF(Inputs!$B$27&lt;&gt;"Ready","PENDING INPUTS",MIN((BW283+BX283+BY283),IF(D283&gt;C283,IF(D283=0,0,BZ283*C283/D283),BZ283+CB283)))</f>
        <v>0</v>
      </c>
      <c r="CD283" s="3">
        <f>IF(Inputs!$B$27&lt;&gt;"Ready","PENDING INPUTS",MAX(0,(BW283+BX283+BY283)-CC283))</f>
        <v>0</v>
      </c>
      <c r="CE283" s="3">
        <f>IF(Inputs!$B$27&lt;&gt;"Ready","PENDING INPUTS",CL282)</f>
        <v>0</v>
      </c>
      <c r="CF283" s="3">
        <f>IF(Inputs!$B$27&lt;&gt;"Ready","PENDING INPUTS",IF(A283&lt;=Inputs!$B$6,ROUND(CE283*Inputs!C23/12,2),0))</f>
        <v>0</v>
      </c>
      <c r="CG283" s="3">
        <f>IF(Inputs!$B$27&lt;&gt;"Ready","PENDING INPUTS",IF(AND(A283&lt;=Inputs!$B$6,CE283&gt;0),Inputs!G23,0))</f>
        <v>0</v>
      </c>
      <c r="CH283" s="3">
        <f>IF(Inputs!$B$27&lt;&gt;"Ready","PENDING INPUTS",IF(A283&gt;Inputs!$B$6,0,MIN((CE283+CF283+CG283),IF(Inputs!H23=1,Inputs!D23,MAX(Inputs!F23,ROUND(CE283*Inputs!E23+CF283+CG283,2))))))</f>
        <v>0</v>
      </c>
      <c r="CI283">
        <f>IF(Inputs!$B$27&lt;&gt;"Ready","PENDING INPUTS",IF(CE283&lt;=0,99,1+IF(AND(K283&gt;0,OR(Inputs!C14&gt;Inputs!C23,AND(Inputs!C14=Inputs!C23,0&lt;9))),1,0)+IF(AND(S283&gt;0,OR(Inputs!C15&gt;Inputs!C23,AND(Inputs!C15=Inputs!C23,1&lt;9))),1,0)+IF(AND(AA283&gt;0,OR(Inputs!C16&gt;Inputs!C23,AND(Inputs!C16=Inputs!C23,2&lt;9))),1,0)+IF(AND(AI283&gt;0,OR(Inputs!C17&gt;Inputs!C23,AND(Inputs!C17=Inputs!C23,3&lt;9))),1,0)+IF(AND(AQ283&gt;0,OR(Inputs!C18&gt;Inputs!C23,AND(Inputs!C18=Inputs!C23,4&lt;9))),1,0)+IF(AND(AY283&gt;0,OR(Inputs!C19&gt;Inputs!C23,AND(Inputs!C19=Inputs!C23,5&lt;9))),1,0)+IF(AND(BG283&gt;0,OR(Inputs!C20&gt;Inputs!C23,AND(Inputs!C20=Inputs!C23,6&lt;9))),1,0)+IF(AND(BO283&gt;0,OR(Inputs!C21&gt;Inputs!C23,AND(Inputs!C21=Inputs!C23,7&lt;9))),1,0)+IF(AND(BW283&gt;0,OR(Inputs!C22&gt;Inputs!C23,AND(Inputs!C22=Inputs!C23,8&lt;9))),1,0)))</f>
        <v>99</v>
      </c>
      <c r="CJ283" s="3">
        <f>IF(Inputs!$B$27&lt;&gt;"Ready","PENDING INPUTS",IF(A283&gt;Inputs!$B$6,0,MIN(MAX(0,(CE283+CF283+CG283)-CH283),MAX(0,C283-D283-(IF(O283&lt;CI283,K283+L283+M283-N283,0)+IF(W283&lt;CI283,S283+T283+U283-V283,0)+IF(AE283&lt;CI283,AA283+AB283+AC283-AD283,0)+IF(AM283&lt;CI283,AI283+AJ283+AK283-AL283,0)+IF(AU283&lt;CI283,AQ283+AR283+AS283-AT283,0)+IF(BC283&lt;CI283,AY283+AZ283+BA283-BB283,0)+IF(BK283&lt;CI283,BG283+BH283+BI283-BJ283,0)+IF(BS283&lt;CI283,BO283+BP283+BQ283-BR283,0)+IF(CA283&lt;CI283,BW283+BX283+BY283-BZ283,0)+IF(CI283&lt;CI283,CE283+CF283+CG283-CH283,0))))))</f>
        <v>0</v>
      </c>
      <c r="CK283" s="3">
        <f>IF(Inputs!$B$27&lt;&gt;"Ready","PENDING INPUTS",MIN((CE283+CF283+CG283),IF(D283&gt;C283,IF(D283=0,0,CH283*C283/D283),CH283+CJ283)))</f>
        <v>0</v>
      </c>
      <c r="CL283" s="3">
        <f>IF(Inputs!$B$27&lt;&gt;"Ready","PENDING INPUTS",MAX(0,(CE283+CF283+CG283)-CK283))</f>
        <v>0</v>
      </c>
    </row>
    <row r="284" spans="1:90" ht="27.95" customHeight="1" x14ac:dyDescent="0.25">
      <c r="A284">
        <v>280</v>
      </c>
      <c r="B284" s="13">
        <f>IF(Inputs!$B$27&lt;&gt;"Ready","PENDING INPUTS",EDATE(Inputs!$B$5,A284-1))</f>
        <v>54789</v>
      </c>
      <c r="C284" s="3">
        <f>IF(Inputs!$B$27&lt;&gt;"Ready","PENDING INPUTS",IF(A284&lt;=Inputs!$B$6,MAX(0,Inputs!$B$4+IF(A284=Inputs!$B$7,Inputs!$B$8,0)+IF(A284=Inputs!$B$9,Inputs!$B$10,0)),0))</f>
        <v>0</v>
      </c>
      <c r="D284" s="3">
        <f>IF(Inputs!$B$27&lt;&gt;"Ready","PENDING INPUTS",SUM(N284,V284,AD284,AL284,AT284,BB284,BJ284,BR284,BZ284,CH284))</f>
        <v>0</v>
      </c>
      <c r="E284" s="3">
        <f>IF(Inputs!$B$27&lt;&gt;"Ready","PENDING INPUTS",MAX(0,D284-C284))</f>
        <v>0</v>
      </c>
      <c r="F284" s="3">
        <f>IF(Inputs!$B$27&lt;&gt;"Ready","PENDING INPUTS",SUM(Q284,Y284,AG284,AO284,AW284,BE284,BM284,BU284,CC284,CK284))</f>
        <v>0</v>
      </c>
      <c r="G284" s="3">
        <f>IF(Inputs!$B$27&lt;&gt;"Ready","PENDING INPUTS",SUM(L284,T284,AB284,AJ284,AR284,AZ284,BH284,BP284,BX284,CF284))</f>
        <v>0</v>
      </c>
      <c r="H284" s="3">
        <f>IF(Inputs!$B$27&lt;&gt;"Ready","PENDING INPUTS",SUM(M284,U284,AC284,AK284,AS284,BA284,BI284,BQ284,BY284,CG284))</f>
        <v>0</v>
      </c>
      <c r="I284" s="3">
        <f>IF(Inputs!$B$27&lt;&gt;"Ready","PENDING INPUTS",SUM(R284,Z284,AH284,AP284,AX284,BF284,BN284,BV284,CD284,CL284))</f>
        <v>0</v>
      </c>
      <c r="J284" t="str">
        <f>IF(Inputs!$B$27&lt;&gt;"Ready","PENDING INPUTS",IF(A284&gt;Inputs!$B$6,"Beyond horizon",IF(E284&gt;0.005,"MINIMUM SHORTFALL",IF(I284&lt;0.005,"Paid off","In progress"))))</f>
        <v>Beyond horizon</v>
      </c>
      <c r="K284" s="3">
        <f>IF(Inputs!$B$27&lt;&gt;"Ready","PENDING INPUTS",R283)</f>
        <v>0</v>
      </c>
      <c r="L284" s="3">
        <f>IF(Inputs!$B$27&lt;&gt;"Ready","PENDING INPUTS",IF(A284&lt;=Inputs!$B$6,ROUND(K284*Inputs!C14/12,2),0))</f>
        <v>0</v>
      </c>
      <c r="M284" s="3">
        <f>IF(Inputs!$B$27&lt;&gt;"Ready","PENDING INPUTS",IF(AND(A284&lt;=Inputs!$B$6,K284&gt;0),Inputs!G14,0))</f>
        <v>0</v>
      </c>
      <c r="N284" s="3">
        <f>IF(Inputs!$B$27&lt;&gt;"Ready","PENDING INPUTS",IF(A284&gt;Inputs!$B$6,0,MIN((K284+L284+M284),IF(Inputs!H14=1,Inputs!D14,MAX(Inputs!F14,ROUND(K284*Inputs!E14+L284+M284,2))))))</f>
        <v>0</v>
      </c>
      <c r="O284">
        <f>IF(Inputs!$B$27&lt;&gt;"Ready","PENDING INPUTS",IF(K284&lt;=0,99,1+IF(AND(S284&gt;0,OR(Inputs!C15&gt;Inputs!C14,AND(Inputs!C15=Inputs!C14,1&lt;0))),1,0)+IF(AND(AA284&gt;0,OR(Inputs!C16&gt;Inputs!C14,AND(Inputs!C16=Inputs!C14,2&lt;0))),1,0)+IF(AND(AI284&gt;0,OR(Inputs!C17&gt;Inputs!C14,AND(Inputs!C17=Inputs!C14,3&lt;0))),1,0)+IF(AND(AQ284&gt;0,OR(Inputs!C18&gt;Inputs!C14,AND(Inputs!C18=Inputs!C14,4&lt;0))),1,0)+IF(AND(AY284&gt;0,OR(Inputs!C19&gt;Inputs!C14,AND(Inputs!C19=Inputs!C14,5&lt;0))),1,0)+IF(AND(BG284&gt;0,OR(Inputs!C20&gt;Inputs!C14,AND(Inputs!C20=Inputs!C14,6&lt;0))),1,0)+IF(AND(BO284&gt;0,OR(Inputs!C21&gt;Inputs!C14,AND(Inputs!C21=Inputs!C14,7&lt;0))),1,0)+IF(AND(BW284&gt;0,OR(Inputs!C22&gt;Inputs!C14,AND(Inputs!C22=Inputs!C14,8&lt;0))),1,0)+IF(AND(CE284&gt;0,OR(Inputs!C23&gt;Inputs!C14,AND(Inputs!C23=Inputs!C14,9&lt;0))),1,0)))</f>
        <v>99</v>
      </c>
      <c r="P284" s="3">
        <f>IF(Inputs!$B$27&lt;&gt;"Ready","PENDING INPUTS",IF(A284&gt;Inputs!$B$6,0,MIN(MAX(0,(K284+L284+M284)-N284),MAX(0,C284-D284-(IF(O284&lt;O284,K284+L284+M284-N284,0)+IF(W284&lt;O284,S284+T284+U284-V284,0)+IF(AE284&lt;O284,AA284+AB284+AC284-AD284,0)+IF(AM284&lt;O284,AI284+AJ284+AK284-AL284,0)+IF(AU284&lt;O284,AQ284+AR284+AS284-AT284,0)+IF(BC284&lt;O284,AY284+AZ284+BA284-BB284,0)+IF(BK284&lt;O284,BG284+BH284+BI284-BJ284,0)+IF(BS284&lt;O284,BO284+BP284+BQ284-BR284,0)+IF(CA284&lt;O284,BW284+BX284+BY284-BZ284,0)+IF(CI284&lt;O284,CE284+CF284+CG284-CH284,0))))))</f>
        <v>0</v>
      </c>
      <c r="Q284" s="3">
        <f>IF(Inputs!$B$27&lt;&gt;"Ready","PENDING INPUTS",MIN((K284+L284+M284),IF(D284&gt;C284,IF(D284=0,0,N284*C284/D284),N284+P284)))</f>
        <v>0</v>
      </c>
      <c r="R284" s="3">
        <f>IF(Inputs!$B$27&lt;&gt;"Ready","PENDING INPUTS",MAX(0,(K284+L284+M284)-Q284))</f>
        <v>0</v>
      </c>
      <c r="S284" s="3">
        <f>IF(Inputs!$B$27&lt;&gt;"Ready","PENDING INPUTS",Z283)</f>
        <v>0</v>
      </c>
      <c r="T284" s="3">
        <f>IF(Inputs!$B$27&lt;&gt;"Ready","PENDING INPUTS",IF(A284&lt;=Inputs!$B$6,ROUND(S284*Inputs!C15/12,2),0))</f>
        <v>0</v>
      </c>
      <c r="U284" s="3">
        <f>IF(Inputs!$B$27&lt;&gt;"Ready","PENDING INPUTS",IF(AND(A284&lt;=Inputs!$B$6,S284&gt;0),Inputs!G15,0))</f>
        <v>0</v>
      </c>
      <c r="V284" s="3">
        <f>IF(Inputs!$B$27&lt;&gt;"Ready","PENDING INPUTS",IF(A284&gt;Inputs!$B$6,0,MIN((S284+T284+U284),IF(Inputs!H15=1,Inputs!D15,MAX(Inputs!F15,ROUND(S284*Inputs!E15+T284+U284,2))))))</f>
        <v>0</v>
      </c>
      <c r="W284">
        <f>IF(Inputs!$B$27&lt;&gt;"Ready","PENDING INPUTS",IF(S284&lt;=0,99,1+IF(AND(K284&gt;0,OR(Inputs!C14&gt;Inputs!C15,AND(Inputs!C14=Inputs!C15,0&lt;1))),1,0)+IF(AND(AA284&gt;0,OR(Inputs!C16&gt;Inputs!C15,AND(Inputs!C16=Inputs!C15,2&lt;1))),1,0)+IF(AND(AI284&gt;0,OR(Inputs!C17&gt;Inputs!C15,AND(Inputs!C17=Inputs!C15,3&lt;1))),1,0)+IF(AND(AQ284&gt;0,OR(Inputs!C18&gt;Inputs!C15,AND(Inputs!C18=Inputs!C15,4&lt;1))),1,0)+IF(AND(AY284&gt;0,OR(Inputs!C19&gt;Inputs!C15,AND(Inputs!C19=Inputs!C15,5&lt;1))),1,0)+IF(AND(BG284&gt;0,OR(Inputs!C20&gt;Inputs!C15,AND(Inputs!C20=Inputs!C15,6&lt;1))),1,0)+IF(AND(BO284&gt;0,OR(Inputs!C21&gt;Inputs!C15,AND(Inputs!C21=Inputs!C15,7&lt;1))),1,0)+IF(AND(BW284&gt;0,OR(Inputs!C22&gt;Inputs!C15,AND(Inputs!C22=Inputs!C15,8&lt;1))),1,0)+IF(AND(CE284&gt;0,OR(Inputs!C23&gt;Inputs!C15,AND(Inputs!C23=Inputs!C15,9&lt;1))),1,0)))</f>
        <v>99</v>
      </c>
      <c r="X284" s="3">
        <f>IF(Inputs!$B$27&lt;&gt;"Ready","PENDING INPUTS",IF(A284&gt;Inputs!$B$6,0,MIN(MAX(0,(S284+T284+U284)-V284),MAX(0,C284-D284-(IF(O284&lt;W284,K284+L284+M284-N284,0)+IF(W284&lt;W284,S284+T284+U284-V284,0)+IF(AE284&lt;W284,AA284+AB284+AC284-AD284,0)+IF(AM284&lt;W284,AI284+AJ284+AK284-AL284,0)+IF(AU284&lt;W284,AQ284+AR284+AS284-AT284,0)+IF(BC284&lt;W284,AY284+AZ284+BA284-BB284,0)+IF(BK284&lt;W284,BG284+BH284+BI284-BJ284,0)+IF(BS284&lt;W284,BO284+BP284+BQ284-BR284,0)+IF(CA284&lt;W284,BW284+BX284+BY284-BZ284,0)+IF(CI284&lt;W284,CE284+CF284+CG284-CH284,0))))))</f>
        <v>0</v>
      </c>
      <c r="Y284" s="3">
        <f>IF(Inputs!$B$27&lt;&gt;"Ready","PENDING INPUTS",MIN((S284+T284+U284),IF(D284&gt;C284,IF(D284=0,0,V284*C284/D284),V284+X284)))</f>
        <v>0</v>
      </c>
      <c r="Z284" s="3">
        <f>IF(Inputs!$B$27&lt;&gt;"Ready","PENDING INPUTS",MAX(0,(S284+T284+U284)-Y284))</f>
        <v>0</v>
      </c>
      <c r="AA284" s="3">
        <f>IF(Inputs!$B$27&lt;&gt;"Ready","PENDING INPUTS",AH283)</f>
        <v>0</v>
      </c>
      <c r="AB284" s="3">
        <f>IF(Inputs!$B$27&lt;&gt;"Ready","PENDING INPUTS",IF(A284&lt;=Inputs!$B$6,ROUND(AA284*Inputs!C16/12,2),0))</f>
        <v>0</v>
      </c>
      <c r="AC284" s="3">
        <f>IF(Inputs!$B$27&lt;&gt;"Ready","PENDING INPUTS",IF(AND(A284&lt;=Inputs!$B$6,AA284&gt;0),Inputs!G16,0))</f>
        <v>0</v>
      </c>
      <c r="AD284" s="3">
        <f>IF(Inputs!$B$27&lt;&gt;"Ready","PENDING INPUTS",IF(A284&gt;Inputs!$B$6,0,MIN((AA284+AB284+AC284),IF(Inputs!H16=1,Inputs!D16,MAX(Inputs!F16,ROUND(AA284*Inputs!E16+AB284+AC284,2))))))</f>
        <v>0</v>
      </c>
      <c r="AE284">
        <f>IF(Inputs!$B$27&lt;&gt;"Ready","PENDING INPUTS",IF(AA284&lt;=0,99,1+IF(AND(K284&gt;0,OR(Inputs!C14&gt;Inputs!C16,AND(Inputs!C14=Inputs!C16,0&lt;2))),1,0)+IF(AND(S284&gt;0,OR(Inputs!C15&gt;Inputs!C16,AND(Inputs!C15=Inputs!C16,1&lt;2))),1,0)+IF(AND(AI284&gt;0,OR(Inputs!C17&gt;Inputs!C16,AND(Inputs!C17=Inputs!C16,3&lt;2))),1,0)+IF(AND(AQ284&gt;0,OR(Inputs!C18&gt;Inputs!C16,AND(Inputs!C18=Inputs!C16,4&lt;2))),1,0)+IF(AND(AY284&gt;0,OR(Inputs!C19&gt;Inputs!C16,AND(Inputs!C19=Inputs!C16,5&lt;2))),1,0)+IF(AND(BG284&gt;0,OR(Inputs!C20&gt;Inputs!C16,AND(Inputs!C20=Inputs!C16,6&lt;2))),1,0)+IF(AND(BO284&gt;0,OR(Inputs!C21&gt;Inputs!C16,AND(Inputs!C21=Inputs!C16,7&lt;2))),1,0)+IF(AND(BW284&gt;0,OR(Inputs!C22&gt;Inputs!C16,AND(Inputs!C22=Inputs!C16,8&lt;2))),1,0)+IF(AND(CE284&gt;0,OR(Inputs!C23&gt;Inputs!C16,AND(Inputs!C23=Inputs!C16,9&lt;2))),1,0)))</f>
        <v>99</v>
      </c>
      <c r="AF284" s="3">
        <f>IF(Inputs!$B$27&lt;&gt;"Ready","PENDING INPUTS",IF(A284&gt;Inputs!$B$6,0,MIN(MAX(0,(AA284+AB284+AC284)-AD284),MAX(0,C284-D284-(IF(O284&lt;AE284,K284+L284+M284-N284,0)+IF(W284&lt;AE284,S284+T284+U284-V284,0)+IF(AE284&lt;AE284,AA284+AB284+AC284-AD284,0)+IF(AM284&lt;AE284,AI284+AJ284+AK284-AL284,0)+IF(AU284&lt;AE284,AQ284+AR284+AS284-AT284,0)+IF(BC284&lt;AE284,AY284+AZ284+BA284-BB284,0)+IF(BK284&lt;AE284,BG284+BH284+BI284-BJ284,0)+IF(BS284&lt;AE284,BO284+BP284+BQ284-BR284,0)+IF(CA284&lt;AE284,BW284+BX284+BY284-BZ284,0)+IF(CI284&lt;AE284,CE284+CF284+CG284-CH284,0))))))</f>
        <v>0</v>
      </c>
      <c r="AG284" s="3">
        <f>IF(Inputs!$B$27&lt;&gt;"Ready","PENDING INPUTS",MIN((AA284+AB284+AC284),IF(D284&gt;C284,IF(D284=0,0,AD284*C284/D284),AD284+AF284)))</f>
        <v>0</v>
      </c>
      <c r="AH284" s="3">
        <f>IF(Inputs!$B$27&lt;&gt;"Ready","PENDING INPUTS",MAX(0,(AA284+AB284+AC284)-AG284))</f>
        <v>0</v>
      </c>
      <c r="AI284" s="3">
        <f>IF(Inputs!$B$27&lt;&gt;"Ready","PENDING INPUTS",AP283)</f>
        <v>0</v>
      </c>
      <c r="AJ284" s="3">
        <f>IF(Inputs!$B$27&lt;&gt;"Ready","PENDING INPUTS",IF(A284&lt;=Inputs!$B$6,ROUND(AI284*Inputs!C17/12,2),0))</f>
        <v>0</v>
      </c>
      <c r="AK284" s="3">
        <f>IF(Inputs!$B$27&lt;&gt;"Ready","PENDING INPUTS",IF(AND(A284&lt;=Inputs!$B$6,AI284&gt;0),Inputs!G17,0))</f>
        <v>0</v>
      </c>
      <c r="AL284" s="3">
        <f>IF(Inputs!$B$27&lt;&gt;"Ready","PENDING INPUTS",IF(A284&gt;Inputs!$B$6,0,MIN((AI284+AJ284+AK284),IF(Inputs!H17=1,Inputs!D17,MAX(Inputs!F17,ROUND(AI284*Inputs!E17+AJ284+AK284,2))))))</f>
        <v>0</v>
      </c>
      <c r="AM284">
        <f>IF(Inputs!$B$27&lt;&gt;"Ready","PENDING INPUTS",IF(AI284&lt;=0,99,1+IF(AND(K284&gt;0,OR(Inputs!C14&gt;Inputs!C17,AND(Inputs!C14=Inputs!C17,0&lt;3))),1,0)+IF(AND(S284&gt;0,OR(Inputs!C15&gt;Inputs!C17,AND(Inputs!C15=Inputs!C17,1&lt;3))),1,0)+IF(AND(AA284&gt;0,OR(Inputs!C16&gt;Inputs!C17,AND(Inputs!C16=Inputs!C17,2&lt;3))),1,0)+IF(AND(AQ284&gt;0,OR(Inputs!C18&gt;Inputs!C17,AND(Inputs!C18=Inputs!C17,4&lt;3))),1,0)+IF(AND(AY284&gt;0,OR(Inputs!C19&gt;Inputs!C17,AND(Inputs!C19=Inputs!C17,5&lt;3))),1,0)+IF(AND(BG284&gt;0,OR(Inputs!C20&gt;Inputs!C17,AND(Inputs!C20=Inputs!C17,6&lt;3))),1,0)+IF(AND(BO284&gt;0,OR(Inputs!C21&gt;Inputs!C17,AND(Inputs!C21=Inputs!C17,7&lt;3))),1,0)+IF(AND(BW284&gt;0,OR(Inputs!C22&gt;Inputs!C17,AND(Inputs!C22=Inputs!C17,8&lt;3))),1,0)+IF(AND(CE284&gt;0,OR(Inputs!C23&gt;Inputs!C17,AND(Inputs!C23=Inputs!C17,9&lt;3))),1,0)))</f>
        <v>99</v>
      </c>
      <c r="AN284" s="3">
        <f>IF(Inputs!$B$27&lt;&gt;"Ready","PENDING INPUTS",IF(A284&gt;Inputs!$B$6,0,MIN(MAX(0,(AI284+AJ284+AK284)-AL284),MAX(0,C284-D284-(IF(O284&lt;AM284,K284+L284+M284-N284,0)+IF(W284&lt;AM284,S284+T284+U284-V284,0)+IF(AE284&lt;AM284,AA284+AB284+AC284-AD284,0)+IF(AM284&lt;AM284,AI284+AJ284+AK284-AL284,0)+IF(AU284&lt;AM284,AQ284+AR284+AS284-AT284,0)+IF(BC284&lt;AM284,AY284+AZ284+BA284-BB284,0)+IF(BK284&lt;AM284,BG284+BH284+BI284-BJ284,0)+IF(BS284&lt;AM284,BO284+BP284+BQ284-BR284,0)+IF(CA284&lt;AM284,BW284+BX284+BY284-BZ284,0)+IF(CI284&lt;AM284,CE284+CF284+CG284-CH284,0))))))</f>
        <v>0</v>
      </c>
      <c r="AO284" s="3">
        <f>IF(Inputs!$B$27&lt;&gt;"Ready","PENDING INPUTS",MIN((AI284+AJ284+AK284),IF(D284&gt;C284,IF(D284=0,0,AL284*C284/D284),AL284+AN284)))</f>
        <v>0</v>
      </c>
      <c r="AP284" s="3">
        <f>IF(Inputs!$B$27&lt;&gt;"Ready","PENDING INPUTS",MAX(0,(AI284+AJ284+AK284)-AO284))</f>
        <v>0</v>
      </c>
      <c r="AQ284" s="3">
        <f>IF(Inputs!$B$27&lt;&gt;"Ready","PENDING INPUTS",AX283)</f>
        <v>0</v>
      </c>
      <c r="AR284" s="3">
        <f>IF(Inputs!$B$27&lt;&gt;"Ready","PENDING INPUTS",IF(A284&lt;=Inputs!$B$6,ROUND(AQ284*Inputs!C18/12,2),0))</f>
        <v>0</v>
      </c>
      <c r="AS284" s="3">
        <f>IF(Inputs!$B$27&lt;&gt;"Ready","PENDING INPUTS",IF(AND(A284&lt;=Inputs!$B$6,AQ284&gt;0),Inputs!G18,0))</f>
        <v>0</v>
      </c>
      <c r="AT284" s="3">
        <f>IF(Inputs!$B$27&lt;&gt;"Ready","PENDING INPUTS",IF(A284&gt;Inputs!$B$6,0,MIN((AQ284+AR284+AS284),IF(Inputs!H18=1,Inputs!D18,MAX(Inputs!F18,ROUND(AQ284*Inputs!E18+AR284+AS284,2))))))</f>
        <v>0</v>
      </c>
      <c r="AU284">
        <f>IF(Inputs!$B$27&lt;&gt;"Ready","PENDING INPUTS",IF(AQ284&lt;=0,99,1+IF(AND(K284&gt;0,OR(Inputs!C14&gt;Inputs!C18,AND(Inputs!C14=Inputs!C18,0&lt;4))),1,0)+IF(AND(S284&gt;0,OR(Inputs!C15&gt;Inputs!C18,AND(Inputs!C15=Inputs!C18,1&lt;4))),1,0)+IF(AND(AA284&gt;0,OR(Inputs!C16&gt;Inputs!C18,AND(Inputs!C16=Inputs!C18,2&lt;4))),1,0)+IF(AND(AI284&gt;0,OR(Inputs!C17&gt;Inputs!C18,AND(Inputs!C17=Inputs!C18,3&lt;4))),1,0)+IF(AND(AY284&gt;0,OR(Inputs!C19&gt;Inputs!C18,AND(Inputs!C19=Inputs!C18,5&lt;4))),1,0)+IF(AND(BG284&gt;0,OR(Inputs!C20&gt;Inputs!C18,AND(Inputs!C20=Inputs!C18,6&lt;4))),1,0)+IF(AND(BO284&gt;0,OR(Inputs!C21&gt;Inputs!C18,AND(Inputs!C21=Inputs!C18,7&lt;4))),1,0)+IF(AND(BW284&gt;0,OR(Inputs!C22&gt;Inputs!C18,AND(Inputs!C22=Inputs!C18,8&lt;4))),1,0)+IF(AND(CE284&gt;0,OR(Inputs!C23&gt;Inputs!C18,AND(Inputs!C23=Inputs!C18,9&lt;4))),1,0)))</f>
        <v>99</v>
      </c>
      <c r="AV284" s="3">
        <f>IF(Inputs!$B$27&lt;&gt;"Ready","PENDING INPUTS",IF(A284&gt;Inputs!$B$6,0,MIN(MAX(0,(AQ284+AR284+AS284)-AT284),MAX(0,C284-D284-(IF(O284&lt;AU284,K284+L284+M284-N284,0)+IF(W284&lt;AU284,S284+T284+U284-V284,0)+IF(AE284&lt;AU284,AA284+AB284+AC284-AD284,0)+IF(AM284&lt;AU284,AI284+AJ284+AK284-AL284,0)+IF(AU284&lt;AU284,AQ284+AR284+AS284-AT284,0)+IF(BC284&lt;AU284,AY284+AZ284+BA284-BB284,0)+IF(BK284&lt;AU284,BG284+BH284+BI284-BJ284,0)+IF(BS284&lt;AU284,BO284+BP284+BQ284-BR284,0)+IF(CA284&lt;AU284,BW284+BX284+BY284-BZ284,0)+IF(CI284&lt;AU284,CE284+CF284+CG284-CH284,0))))))</f>
        <v>0</v>
      </c>
      <c r="AW284" s="3">
        <f>IF(Inputs!$B$27&lt;&gt;"Ready","PENDING INPUTS",MIN((AQ284+AR284+AS284),IF(D284&gt;C284,IF(D284=0,0,AT284*C284/D284),AT284+AV284)))</f>
        <v>0</v>
      </c>
      <c r="AX284" s="3">
        <f>IF(Inputs!$B$27&lt;&gt;"Ready","PENDING INPUTS",MAX(0,(AQ284+AR284+AS284)-AW284))</f>
        <v>0</v>
      </c>
      <c r="AY284" s="3">
        <f>IF(Inputs!$B$27&lt;&gt;"Ready","PENDING INPUTS",BF283)</f>
        <v>0</v>
      </c>
      <c r="AZ284" s="3">
        <f>IF(Inputs!$B$27&lt;&gt;"Ready","PENDING INPUTS",IF(A284&lt;=Inputs!$B$6,ROUND(AY284*Inputs!C19/12,2),0))</f>
        <v>0</v>
      </c>
      <c r="BA284" s="3">
        <f>IF(Inputs!$B$27&lt;&gt;"Ready","PENDING INPUTS",IF(AND(A284&lt;=Inputs!$B$6,AY284&gt;0),Inputs!G19,0))</f>
        <v>0</v>
      </c>
      <c r="BB284" s="3">
        <f>IF(Inputs!$B$27&lt;&gt;"Ready","PENDING INPUTS",IF(A284&gt;Inputs!$B$6,0,MIN((AY284+AZ284+BA284),IF(Inputs!H19=1,Inputs!D19,MAX(Inputs!F19,ROUND(AY284*Inputs!E19+AZ284+BA284,2))))))</f>
        <v>0</v>
      </c>
      <c r="BC284">
        <f>IF(Inputs!$B$27&lt;&gt;"Ready","PENDING INPUTS",IF(AY284&lt;=0,99,1+IF(AND(K284&gt;0,OR(Inputs!C14&gt;Inputs!C19,AND(Inputs!C14=Inputs!C19,0&lt;5))),1,0)+IF(AND(S284&gt;0,OR(Inputs!C15&gt;Inputs!C19,AND(Inputs!C15=Inputs!C19,1&lt;5))),1,0)+IF(AND(AA284&gt;0,OR(Inputs!C16&gt;Inputs!C19,AND(Inputs!C16=Inputs!C19,2&lt;5))),1,0)+IF(AND(AI284&gt;0,OR(Inputs!C17&gt;Inputs!C19,AND(Inputs!C17=Inputs!C19,3&lt;5))),1,0)+IF(AND(AQ284&gt;0,OR(Inputs!C18&gt;Inputs!C19,AND(Inputs!C18=Inputs!C19,4&lt;5))),1,0)+IF(AND(BG284&gt;0,OR(Inputs!C20&gt;Inputs!C19,AND(Inputs!C20=Inputs!C19,6&lt;5))),1,0)+IF(AND(BO284&gt;0,OR(Inputs!C21&gt;Inputs!C19,AND(Inputs!C21=Inputs!C19,7&lt;5))),1,0)+IF(AND(BW284&gt;0,OR(Inputs!C22&gt;Inputs!C19,AND(Inputs!C22=Inputs!C19,8&lt;5))),1,0)+IF(AND(CE284&gt;0,OR(Inputs!C23&gt;Inputs!C19,AND(Inputs!C23=Inputs!C19,9&lt;5))),1,0)))</f>
        <v>99</v>
      </c>
      <c r="BD284" s="3">
        <f>IF(Inputs!$B$27&lt;&gt;"Ready","PENDING INPUTS",IF(A284&gt;Inputs!$B$6,0,MIN(MAX(0,(AY284+AZ284+BA284)-BB284),MAX(0,C284-D284-(IF(O284&lt;BC284,K284+L284+M284-N284,0)+IF(W284&lt;BC284,S284+T284+U284-V284,0)+IF(AE284&lt;BC284,AA284+AB284+AC284-AD284,0)+IF(AM284&lt;BC284,AI284+AJ284+AK284-AL284,0)+IF(AU284&lt;BC284,AQ284+AR284+AS284-AT284,0)+IF(BC284&lt;BC284,AY284+AZ284+BA284-BB284,0)+IF(BK284&lt;BC284,BG284+BH284+BI284-BJ284,0)+IF(BS284&lt;BC284,BO284+BP284+BQ284-BR284,0)+IF(CA284&lt;BC284,BW284+BX284+BY284-BZ284,0)+IF(CI284&lt;BC284,CE284+CF284+CG284-CH284,0))))))</f>
        <v>0</v>
      </c>
      <c r="BE284" s="3">
        <f>IF(Inputs!$B$27&lt;&gt;"Ready","PENDING INPUTS",MIN((AY284+AZ284+BA284),IF(D284&gt;C284,IF(D284=0,0,BB284*C284/D284),BB284+BD284)))</f>
        <v>0</v>
      </c>
      <c r="BF284" s="3">
        <f>IF(Inputs!$B$27&lt;&gt;"Ready","PENDING INPUTS",MAX(0,(AY284+AZ284+BA284)-BE284))</f>
        <v>0</v>
      </c>
      <c r="BG284" s="3">
        <f>IF(Inputs!$B$27&lt;&gt;"Ready","PENDING INPUTS",BN283)</f>
        <v>0</v>
      </c>
      <c r="BH284" s="3">
        <f>IF(Inputs!$B$27&lt;&gt;"Ready","PENDING INPUTS",IF(A284&lt;=Inputs!$B$6,ROUND(BG284*Inputs!C20/12,2),0))</f>
        <v>0</v>
      </c>
      <c r="BI284" s="3">
        <f>IF(Inputs!$B$27&lt;&gt;"Ready","PENDING INPUTS",IF(AND(A284&lt;=Inputs!$B$6,BG284&gt;0),Inputs!G20,0))</f>
        <v>0</v>
      </c>
      <c r="BJ284" s="3">
        <f>IF(Inputs!$B$27&lt;&gt;"Ready","PENDING INPUTS",IF(A284&gt;Inputs!$B$6,0,MIN((BG284+BH284+BI284),IF(Inputs!H20=1,Inputs!D20,MAX(Inputs!F20,ROUND(BG284*Inputs!E20+BH284+BI284,2))))))</f>
        <v>0</v>
      </c>
      <c r="BK284">
        <f>IF(Inputs!$B$27&lt;&gt;"Ready","PENDING INPUTS",IF(BG284&lt;=0,99,1+IF(AND(K284&gt;0,OR(Inputs!C14&gt;Inputs!C20,AND(Inputs!C14=Inputs!C20,0&lt;6))),1,0)+IF(AND(S284&gt;0,OR(Inputs!C15&gt;Inputs!C20,AND(Inputs!C15=Inputs!C20,1&lt;6))),1,0)+IF(AND(AA284&gt;0,OR(Inputs!C16&gt;Inputs!C20,AND(Inputs!C16=Inputs!C20,2&lt;6))),1,0)+IF(AND(AI284&gt;0,OR(Inputs!C17&gt;Inputs!C20,AND(Inputs!C17=Inputs!C20,3&lt;6))),1,0)+IF(AND(AQ284&gt;0,OR(Inputs!C18&gt;Inputs!C20,AND(Inputs!C18=Inputs!C20,4&lt;6))),1,0)+IF(AND(AY284&gt;0,OR(Inputs!C19&gt;Inputs!C20,AND(Inputs!C19=Inputs!C20,5&lt;6))),1,0)+IF(AND(BO284&gt;0,OR(Inputs!C21&gt;Inputs!C20,AND(Inputs!C21=Inputs!C20,7&lt;6))),1,0)+IF(AND(BW284&gt;0,OR(Inputs!C22&gt;Inputs!C20,AND(Inputs!C22=Inputs!C20,8&lt;6))),1,0)+IF(AND(CE284&gt;0,OR(Inputs!C23&gt;Inputs!C20,AND(Inputs!C23=Inputs!C20,9&lt;6))),1,0)))</f>
        <v>99</v>
      </c>
      <c r="BL284" s="3">
        <f>IF(Inputs!$B$27&lt;&gt;"Ready","PENDING INPUTS",IF(A284&gt;Inputs!$B$6,0,MIN(MAX(0,(BG284+BH284+BI284)-BJ284),MAX(0,C284-D284-(IF(O284&lt;BK284,K284+L284+M284-N284,0)+IF(W284&lt;BK284,S284+T284+U284-V284,0)+IF(AE284&lt;BK284,AA284+AB284+AC284-AD284,0)+IF(AM284&lt;BK284,AI284+AJ284+AK284-AL284,0)+IF(AU284&lt;BK284,AQ284+AR284+AS284-AT284,0)+IF(BC284&lt;BK284,AY284+AZ284+BA284-BB284,0)+IF(BK284&lt;BK284,BG284+BH284+BI284-BJ284,0)+IF(BS284&lt;BK284,BO284+BP284+BQ284-BR284,0)+IF(CA284&lt;BK284,BW284+BX284+BY284-BZ284,0)+IF(CI284&lt;BK284,CE284+CF284+CG284-CH284,0))))))</f>
        <v>0</v>
      </c>
      <c r="BM284" s="3">
        <f>IF(Inputs!$B$27&lt;&gt;"Ready","PENDING INPUTS",MIN((BG284+BH284+BI284),IF(D284&gt;C284,IF(D284=0,0,BJ284*C284/D284),BJ284+BL284)))</f>
        <v>0</v>
      </c>
      <c r="BN284" s="3">
        <f>IF(Inputs!$B$27&lt;&gt;"Ready","PENDING INPUTS",MAX(0,(BG284+BH284+BI284)-BM284))</f>
        <v>0</v>
      </c>
      <c r="BO284" s="3">
        <f>IF(Inputs!$B$27&lt;&gt;"Ready","PENDING INPUTS",BV283)</f>
        <v>0</v>
      </c>
      <c r="BP284" s="3">
        <f>IF(Inputs!$B$27&lt;&gt;"Ready","PENDING INPUTS",IF(A284&lt;=Inputs!$B$6,ROUND(BO284*Inputs!C21/12,2),0))</f>
        <v>0</v>
      </c>
      <c r="BQ284" s="3">
        <f>IF(Inputs!$B$27&lt;&gt;"Ready","PENDING INPUTS",IF(AND(A284&lt;=Inputs!$B$6,BO284&gt;0),Inputs!G21,0))</f>
        <v>0</v>
      </c>
      <c r="BR284" s="3">
        <f>IF(Inputs!$B$27&lt;&gt;"Ready","PENDING INPUTS",IF(A284&gt;Inputs!$B$6,0,MIN((BO284+BP284+BQ284),IF(Inputs!H21=1,Inputs!D21,MAX(Inputs!F21,ROUND(BO284*Inputs!E21+BP284+BQ284,2))))))</f>
        <v>0</v>
      </c>
      <c r="BS284">
        <f>IF(Inputs!$B$27&lt;&gt;"Ready","PENDING INPUTS",IF(BO284&lt;=0,99,1+IF(AND(K284&gt;0,OR(Inputs!C14&gt;Inputs!C21,AND(Inputs!C14=Inputs!C21,0&lt;7))),1,0)+IF(AND(S284&gt;0,OR(Inputs!C15&gt;Inputs!C21,AND(Inputs!C15=Inputs!C21,1&lt;7))),1,0)+IF(AND(AA284&gt;0,OR(Inputs!C16&gt;Inputs!C21,AND(Inputs!C16=Inputs!C21,2&lt;7))),1,0)+IF(AND(AI284&gt;0,OR(Inputs!C17&gt;Inputs!C21,AND(Inputs!C17=Inputs!C21,3&lt;7))),1,0)+IF(AND(AQ284&gt;0,OR(Inputs!C18&gt;Inputs!C21,AND(Inputs!C18=Inputs!C21,4&lt;7))),1,0)+IF(AND(AY284&gt;0,OR(Inputs!C19&gt;Inputs!C21,AND(Inputs!C19=Inputs!C21,5&lt;7))),1,0)+IF(AND(BG284&gt;0,OR(Inputs!C20&gt;Inputs!C21,AND(Inputs!C20=Inputs!C21,6&lt;7))),1,0)+IF(AND(BW284&gt;0,OR(Inputs!C22&gt;Inputs!C21,AND(Inputs!C22=Inputs!C21,8&lt;7))),1,0)+IF(AND(CE284&gt;0,OR(Inputs!C23&gt;Inputs!C21,AND(Inputs!C23=Inputs!C21,9&lt;7))),1,0)))</f>
        <v>99</v>
      </c>
      <c r="BT284" s="3">
        <f>IF(Inputs!$B$27&lt;&gt;"Ready","PENDING INPUTS",IF(A284&gt;Inputs!$B$6,0,MIN(MAX(0,(BO284+BP284+BQ284)-BR284),MAX(0,C284-D284-(IF(O284&lt;BS284,K284+L284+M284-N284,0)+IF(W284&lt;BS284,S284+T284+U284-V284,0)+IF(AE284&lt;BS284,AA284+AB284+AC284-AD284,0)+IF(AM284&lt;BS284,AI284+AJ284+AK284-AL284,0)+IF(AU284&lt;BS284,AQ284+AR284+AS284-AT284,0)+IF(BC284&lt;BS284,AY284+AZ284+BA284-BB284,0)+IF(BK284&lt;BS284,BG284+BH284+BI284-BJ284,0)+IF(BS284&lt;BS284,BO284+BP284+BQ284-BR284,0)+IF(CA284&lt;BS284,BW284+BX284+BY284-BZ284,0)+IF(CI284&lt;BS284,CE284+CF284+CG284-CH284,0))))))</f>
        <v>0</v>
      </c>
      <c r="BU284" s="3">
        <f>IF(Inputs!$B$27&lt;&gt;"Ready","PENDING INPUTS",MIN((BO284+BP284+BQ284),IF(D284&gt;C284,IF(D284=0,0,BR284*C284/D284),BR284+BT284)))</f>
        <v>0</v>
      </c>
      <c r="BV284" s="3">
        <f>IF(Inputs!$B$27&lt;&gt;"Ready","PENDING INPUTS",MAX(0,(BO284+BP284+BQ284)-BU284))</f>
        <v>0</v>
      </c>
      <c r="BW284" s="3">
        <f>IF(Inputs!$B$27&lt;&gt;"Ready","PENDING INPUTS",CD283)</f>
        <v>0</v>
      </c>
      <c r="BX284" s="3">
        <f>IF(Inputs!$B$27&lt;&gt;"Ready","PENDING INPUTS",IF(A284&lt;=Inputs!$B$6,ROUND(BW284*Inputs!C22/12,2),0))</f>
        <v>0</v>
      </c>
      <c r="BY284" s="3">
        <f>IF(Inputs!$B$27&lt;&gt;"Ready","PENDING INPUTS",IF(AND(A284&lt;=Inputs!$B$6,BW284&gt;0),Inputs!G22,0))</f>
        <v>0</v>
      </c>
      <c r="BZ284" s="3">
        <f>IF(Inputs!$B$27&lt;&gt;"Ready","PENDING INPUTS",IF(A284&gt;Inputs!$B$6,0,MIN((BW284+BX284+BY284),IF(Inputs!H22=1,Inputs!D22,MAX(Inputs!F22,ROUND(BW284*Inputs!E22+BX284+BY284,2))))))</f>
        <v>0</v>
      </c>
      <c r="CA284">
        <f>IF(Inputs!$B$27&lt;&gt;"Ready","PENDING INPUTS",IF(BW284&lt;=0,99,1+IF(AND(K284&gt;0,OR(Inputs!C14&gt;Inputs!C22,AND(Inputs!C14=Inputs!C22,0&lt;8))),1,0)+IF(AND(S284&gt;0,OR(Inputs!C15&gt;Inputs!C22,AND(Inputs!C15=Inputs!C22,1&lt;8))),1,0)+IF(AND(AA284&gt;0,OR(Inputs!C16&gt;Inputs!C22,AND(Inputs!C16=Inputs!C22,2&lt;8))),1,0)+IF(AND(AI284&gt;0,OR(Inputs!C17&gt;Inputs!C22,AND(Inputs!C17=Inputs!C22,3&lt;8))),1,0)+IF(AND(AQ284&gt;0,OR(Inputs!C18&gt;Inputs!C22,AND(Inputs!C18=Inputs!C22,4&lt;8))),1,0)+IF(AND(AY284&gt;0,OR(Inputs!C19&gt;Inputs!C22,AND(Inputs!C19=Inputs!C22,5&lt;8))),1,0)+IF(AND(BG284&gt;0,OR(Inputs!C20&gt;Inputs!C22,AND(Inputs!C20=Inputs!C22,6&lt;8))),1,0)+IF(AND(BO284&gt;0,OR(Inputs!C21&gt;Inputs!C22,AND(Inputs!C21=Inputs!C22,7&lt;8))),1,0)+IF(AND(CE284&gt;0,OR(Inputs!C23&gt;Inputs!C22,AND(Inputs!C23=Inputs!C22,9&lt;8))),1,0)))</f>
        <v>99</v>
      </c>
      <c r="CB284" s="3">
        <f>IF(Inputs!$B$27&lt;&gt;"Ready","PENDING INPUTS",IF(A284&gt;Inputs!$B$6,0,MIN(MAX(0,(BW284+BX284+BY284)-BZ284),MAX(0,C284-D284-(IF(O284&lt;CA284,K284+L284+M284-N284,0)+IF(W284&lt;CA284,S284+T284+U284-V284,0)+IF(AE284&lt;CA284,AA284+AB284+AC284-AD284,0)+IF(AM284&lt;CA284,AI284+AJ284+AK284-AL284,0)+IF(AU284&lt;CA284,AQ284+AR284+AS284-AT284,0)+IF(BC284&lt;CA284,AY284+AZ284+BA284-BB284,0)+IF(BK284&lt;CA284,BG284+BH284+BI284-BJ284,0)+IF(BS284&lt;CA284,BO284+BP284+BQ284-BR284,0)+IF(CA284&lt;CA284,BW284+BX284+BY284-BZ284,0)+IF(CI284&lt;CA284,CE284+CF284+CG284-CH284,0))))))</f>
        <v>0</v>
      </c>
      <c r="CC284" s="3">
        <f>IF(Inputs!$B$27&lt;&gt;"Ready","PENDING INPUTS",MIN((BW284+BX284+BY284),IF(D284&gt;C284,IF(D284=0,0,BZ284*C284/D284),BZ284+CB284)))</f>
        <v>0</v>
      </c>
      <c r="CD284" s="3">
        <f>IF(Inputs!$B$27&lt;&gt;"Ready","PENDING INPUTS",MAX(0,(BW284+BX284+BY284)-CC284))</f>
        <v>0</v>
      </c>
      <c r="CE284" s="3">
        <f>IF(Inputs!$B$27&lt;&gt;"Ready","PENDING INPUTS",CL283)</f>
        <v>0</v>
      </c>
      <c r="CF284" s="3">
        <f>IF(Inputs!$B$27&lt;&gt;"Ready","PENDING INPUTS",IF(A284&lt;=Inputs!$B$6,ROUND(CE284*Inputs!C23/12,2),0))</f>
        <v>0</v>
      </c>
      <c r="CG284" s="3">
        <f>IF(Inputs!$B$27&lt;&gt;"Ready","PENDING INPUTS",IF(AND(A284&lt;=Inputs!$B$6,CE284&gt;0),Inputs!G23,0))</f>
        <v>0</v>
      </c>
      <c r="CH284" s="3">
        <f>IF(Inputs!$B$27&lt;&gt;"Ready","PENDING INPUTS",IF(A284&gt;Inputs!$B$6,0,MIN((CE284+CF284+CG284),IF(Inputs!H23=1,Inputs!D23,MAX(Inputs!F23,ROUND(CE284*Inputs!E23+CF284+CG284,2))))))</f>
        <v>0</v>
      </c>
      <c r="CI284">
        <f>IF(Inputs!$B$27&lt;&gt;"Ready","PENDING INPUTS",IF(CE284&lt;=0,99,1+IF(AND(K284&gt;0,OR(Inputs!C14&gt;Inputs!C23,AND(Inputs!C14=Inputs!C23,0&lt;9))),1,0)+IF(AND(S284&gt;0,OR(Inputs!C15&gt;Inputs!C23,AND(Inputs!C15=Inputs!C23,1&lt;9))),1,0)+IF(AND(AA284&gt;0,OR(Inputs!C16&gt;Inputs!C23,AND(Inputs!C16=Inputs!C23,2&lt;9))),1,0)+IF(AND(AI284&gt;0,OR(Inputs!C17&gt;Inputs!C23,AND(Inputs!C17=Inputs!C23,3&lt;9))),1,0)+IF(AND(AQ284&gt;0,OR(Inputs!C18&gt;Inputs!C23,AND(Inputs!C18=Inputs!C23,4&lt;9))),1,0)+IF(AND(AY284&gt;0,OR(Inputs!C19&gt;Inputs!C23,AND(Inputs!C19=Inputs!C23,5&lt;9))),1,0)+IF(AND(BG284&gt;0,OR(Inputs!C20&gt;Inputs!C23,AND(Inputs!C20=Inputs!C23,6&lt;9))),1,0)+IF(AND(BO284&gt;0,OR(Inputs!C21&gt;Inputs!C23,AND(Inputs!C21=Inputs!C23,7&lt;9))),1,0)+IF(AND(BW284&gt;0,OR(Inputs!C22&gt;Inputs!C23,AND(Inputs!C22=Inputs!C23,8&lt;9))),1,0)))</f>
        <v>99</v>
      </c>
      <c r="CJ284" s="3">
        <f>IF(Inputs!$B$27&lt;&gt;"Ready","PENDING INPUTS",IF(A284&gt;Inputs!$B$6,0,MIN(MAX(0,(CE284+CF284+CG284)-CH284),MAX(0,C284-D284-(IF(O284&lt;CI284,K284+L284+M284-N284,0)+IF(W284&lt;CI284,S284+T284+U284-V284,0)+IF(AE284&lt;CI284,AA284+AB284+AC284-AD284,0)+IF(AM284&lt;CI284,AI284+AJ284+AK284-AL284,0)+IF(AU284&lt;CI284,AQ284+AR284+AS284-AT284,0)+IF(BC284&lt;CI284,AY284+AZ284+BA284-BB284,0)+IF(BK284&lt;CI284,BG284+BH284+BI284-BJ284,0)+IF(BS284&lt;CI284,BO284+BP284+BQ284-BR284,0)+IF(CA284&lt;CI284,BW284+BX284+BY284-BZ284,0)+IF(CI284&lt;CI284,CE284+CF284+CG284-CH284,0))))))</f>
        <v>0</v>
      </c>
      <c r="CK284" s="3">
        <f>IF(Inputs!$B$27&lt;&gt;"Ready","PENDING INPUTS",MIN((CE284+CF284+CG284),IF(D284&gt;C284,IF(D284=0,0,CH284*C284/D284),CH284+CJ284)))</f>
        <v>0</v>
      </c>
      <c r="CL284" s="3">
        <f>IF(Inputs!$B$27&lt;&gt;"Ready","PENDING INPUTS",MAX(0,(CE284+CF284+CG284)-CK284))</f>
        <v>0</v>
      </c>
    </row>
    <row r="285" spans="1:90" ht="27.95" customHeight="1" x14ac:dyDescent="0.25">
      <c r="A285">
        <v>281</v>
      </c>
      <c r="B285" s="13">
        <f>IF(Inputs!$B$27&lt;&gt;"Ready","PENDING INPUTS",EDATE(Inputs!$B$5,A285-1))</f>
        <v>54820</v>
      </c>
      <c r="C285" s="3">
        <f>IF(Inputs!$B$27&lt;&gt;"Ready","PENDING INPUTS",IF(A285&lt;=Inputs!$B$6,MAX(0,Inputs!$B$4+IF(A285=Inputs!$B$7,Inputs!$B$8,0)+IF(A285=Inputs!$B$9,Inputs!$B$10,0)),0))</f>
        <v>0</v>
      </c>
      <c r="D285" s="3">
        <f>IF(Inputs!$B$27&lt;&gt;"Ready","PENDING INPUTS",SUM(N285,V285,AD285,AL285,AT285,BB285,BJ285,BR285,BZ285,CH285))</f>
        <v>0</v>
      </c>
      <c r="E285" s="3">
        <f>IF(Inputs!$B$27&lt;&gt;"Ready","PENDING INPUTS",MAX(0,D285-C285))</f>
        <v>0</v>
      </c>
      <c r="F285" s="3">
        <f>IF(Inputs!$B$27&lt;&gt;"Ready","PENDING INPUTS",SUM(Q285,Y285,AG285,AO285,AW285,BE285,BM285,BU285,CC285,CK285))</f>
        <v>0</v>
      </c>
      <c r="G285" s="3">
        <f>IF(Inputs!$B$27&lt;&gt;"Ready","PENDING INPUTS",SUM(L285,T285,AB285,AJ285,AR285,AZ285,BH285,BP285,BX285,CF285))</f>
        <v>0</v>
      </c>
      <c r="H285" s="3">
        <f>IF(Inputs!$B$27&lt;&gt;"Ready","PENDING INPUTS",SUM(M285,U285,AC285,AK285,AS285,BA285,BI285,BQ285,BY285,CG285))</f>
        <v>0</v>
      </c>
      <c r="I285" s="3">
        <f>IF(Inputs!$B$27&lt;&gt;"Ready","PENDING INPUTS",SUM(R285,Z285,AH285,AP285,AX285,BF285,BN285,BV285,CD285,CL285))</f>
        <v>0</v>
      </c>
      <c r="J285" t="str">
        <f>IF(Inputs!$B$27&lt;&gt;"Ready","PENDING INPUTS",IF(A285&gt;Inputs!$B$6,"Beyond horizon",IF(E285&gt;0.005,"MINIMUM SHORTFALL",IF(I285&lt;0.005,"Paid off","In progress"))))</f>
        <v>Beyond horizon</v>
      </c>
      <c r="K285" s="3">
        <f>IF(Inputs!$B$27&lt;&gt;"Ready","PENDING INPUTS",R284)</f>
        <v>0</v>
      </c>
      <c r="L285" s="3">
        <f>IF(Inputs!$B$27&lt;&gt;"Ready","PENDING INPUTS",IF(A285&lt;=Inputs!$B$6,ROUND(K285*Inputs!C14/12,2),0))</f>
        <v>0</v>
      </c>
      <c r="M285" s="3">
        <f>IF(Inputs!$B$27&lt;&gt;"Ready","PENDING INPUTS",IF(AND(A285&lt;=Inputs!$B$6,K285&gt;0),Inputs!G14,0))</f>
        <v>0</v>
      </c>
      <c r="N285" s="3">
        <f>IF(Inputs!$B$27&lt;&gt;"Ready","PENDING INPUTS",IF(A285&gt;Inputs!$B$6,0,MIN((K285+L285+M285),IF(Inputs!H14=1,Inputs!D14,MAX(Inputs!F14,ROUND(K285*Inputs!E14+L285+M285,2))))))</f>
        <v>0</v>
      </c>
      <c r="O285">
        <f>IF(Inputs!$B$27&lt;&gt;"Ready","PENDING INPUTS",IF(K285&lt;=0,99,1+IF(AND(S285&gt;0,OR(Inputs!C15&gt;Inputs!C14,AND(Inputs!C15=Inputs!C14,1&lt;0))),1,0)+IF(AND(AA285&gt;0,OR(Inputs!C16&gt;Inputs!C14,AND(Inputs!C16=Inputs!C14,2&lt;0))),1,0)+IF(AND(AI285&gt;0,OR(Inputs!C17&gt;Inputs!C14,AND(Inputs!C17=Inputs!C14,3&lt;0))),1,0)+IF(AND(AQ285&gt;0,OR(Inputs!C18&gt;Inputs!C14,AND(Inputs!C18=Inputs!C14,4&lt;0))),1,0)+IF(AND(AY285&gt;0,OR(Inputs!C19&gt;Inputs!C14,AND(Inputs!C19=Inputs!C14,5&lt;0))),1,0)+IF(AND(BG285&gt;0,OR(Inputs!C20&gt;Inputs!C14,AND(Inputs!C20=Inputs!C14,6&lt;0))),1,0)+IF(AND(BO285&gt;0,OR(Inputs!C21&gt;Inputs!C14,AND(Inputs!C21=Inputs!C14,7&lt;0))),1,0)+IF(AND(BW285&gt;0,OR(Inputs!C22&gt;Inputs!C14,AND(Inputs!C22=Inputs!C14,8&lt;0))),1,0)+IF(AND(CE285&gt;0,OR(Inputs!C23&gt;Inputs!C14,AND(Inputs!C23=Inputs!C14,9&lt;0))),1,0)))</f>
        <v>99</v>
      </c>
      <c r="P285" s="3">
        <f>IF(Inputs!$B$27&lt;&gt;"Ready","PENDING INPUTS",IF(A285&gt;Inputs!$B$6,0,MIN(MAX(0,(K285+L285+M285)-N285),MAX(0,C285-D285-(IF(O285&lt;O285,K285+L285+M285-N285,0)+IF(W285&lt;O285,S285+T285+U285-V285,0)+IF(AE285&lt;O285,AA285+AB285+AC285-AD285,0)+IF(AM285&lt;O285,AI285+AJ285+AK285-AL285,0)+IF(AU285&lt;O285,AQ285+AR285+AS285-AT285,0)+IF(BC285&lt;O285,AY285+AZ285+BA285-BB285,0)+IF(BK285&lt;O285,BG285+BH285+BI285-BJ285,0)+IF(BS285&lt;O285,BO285+BP285+BQ285-BR285,0)+IF(CA285&lt;O285,BW285+BX285+BY285-BZ285,0)+IF(CI285&lt;O285,CE285+CF285+CG285-CH285,0))))))</f>
        <v>0</v>
      </c>
      <c r="Q285" s="3">
        <f>IF(Inputs!$B$27&lt;&gt;"Ready","PENDING INPUTS",MIN((K285+L285+M285),IF(D285&gt;C285,IF(D285=0,0,N285*C285/D285),N285+P285)))</f>
        <v>0</v>
      </c>
      <c r="R285" s="3">
        <f>IF(Inputs!$B$27&lt;&gt;"Ready","PENDING INPUTS",MAX(0,(K285+L285+M285)-Q285))</f>
        <v>0</v>
      </c>
      <c r="S285" s="3">
        <f>IF(Inputs!$B$27&lt;&gt;"Ready","PENDING INPUTS",Z284)</f>
        <v>0</v>
      </c>
      <c r="T285" s="3">
        <f>IF(Inputs!$B$27&lt;&gt;"Ready","PENDING INPUTS",IF(A285&lt;=Inputs!$B$6,ROUND(S285*Inputs!C15/12,2),0))</f>
        <v>0</v>
      </c>
      <c r="U285" s="3">
        <f>IF(Inputs!$B$27&lt;&gt;"Ready","PENDING INPUTS",IF(AND(A285&lt;=Inputs!$B$6,S285&gt;0),Inputs!G15,0))</f>
        <v>0</v>
      </c>
      <c r="V285" s="3">
        <f>IF(Inputs!$B$27&lt;&gt;"Ready","PENDING INPUTS",IF(A285&gt;Inputs!$B$6,0,MIN((S285+T285+U285),IF(Inputs!H15=1,Inputs!D15,MAX(Inputs!F15,ROUND(S285*Inputs!E15+T285+U285,2))))))</f>
        <v>0</v>
      </c>
      <c r="W285">
        <f>IF(Inputs!$B$27&lt;&gt;"Ready","PENDING INPUTS",IF(S285&lt;=0,99,1+IF(AND(K285&gt;0,OR(Inputs!C14&gt;Inputs!C15,AND(Inputs!C14=Inputs!C15,0&lt;1))),1,0)+IF(AND(AA285&gt;0,OR(Inputs!C16&gt;Inputs!C15,AND(Inputs!C16=Inputs!C15,2&lt;1))),1,0)+IF(AND(AI285&gt;0,OR(Inputs!C17&gt;Inputs!C15,AND(Inputs!C17=Inputs!C15,3&lt;1))),1,0)+IF(AND(AQ285&gt;0,OR(Inputs!C18&gt;Inputs!C15,AND(Inputs!C18=Inputs!C15,4&lt;1))),1,0)+IF(AND(AY285&gt;0,OR(Inputs!C19&gt;Inputs!C15,AND(Inputs!C19=Inputs!C15,5&lt;1))),1,0)+IF(AND(BG285&gt;0,OR(Inputs!C20&gt;Inputs!C15,AND(Inputs!C20=Inputs!C15,6&lt;1))),1,0)+IF(AND(BO285&gt;0,OR(Inputs!C21&gt;Inputs!C15,AND(Inputs!C21=Inputs!C15,7&lt;1))),1,0)+IF(AND(BW285&gt;0,OR(Inputs!C22&gt;Inputs!C15,AND(Inputs!C22=Inputs!C15,8&lt;1))),1,0)+IF(AND(CE285&gt;0,OR(Inputs!C23&gt;Inputs!C15,AND(Inputs!C23=Inputs!C15,9&lt;1))),1,0)))</f>
        <v>99</v>
      </c>
      <c r="X285" s="3">
        <f>IF(Inputs!$B$27&lt;&gt;"Ready","PENDING INPUTS",IF(A285&gt;Inputs!$B$6,0,MIN(MAX(0,(S285+T285+U285)-V285),MAX(0,C285-D285-(IF(O285&lt;W285,K285+L285+M285-N285,0)+IF(W285&lt;W285,S285+T285+U285-V285,0)+IF(AE285&lt;W285,AA285+AB285+AC285-AD285,0)+IF(AM285&lt;W285,AI285+AJ285+AK285-AL285,0)+IF(AU285&lt;W285,AQ285+AR285+AS285-AT285,0)+IF(BC285&lt;W285,AY285+AZ285+BA285-BB285,0)+IF(BK285&lt;W285,BG285+BH285+BI285-BJ285,0)+IF(BS285&lt;W285,BO285+BP285+BQ285-BR285,0)+IF(CA285&lt;W285,BW285+BX285+BY285-BZ285,0)+IF(CI285&lt;W285,CE285+CF285+CG285-CH285,0))))))</f>
        <v>0</v>
      </c>
      <c r="Y285" s="3">
        <f>IF(Inputs!$B$27&lt;&gt;"Ready","PENDING INPUTS",MIN((S285+T285+U285),IF(D285&gt;C285,IF(D285=0,0,V285*C285/D285),V285+X285)))</f>
        <v>0</v>
      </c>
      <c r="Z285" s="3">
        <f>IF(Inputs!$B$27&lt;&gt;"Ready","PENDING INPUTS",MAX(0,(S285+T285+U285)-Y285))</f>
        <v>0</v>
      </c>
      <c r="AA285" s="3">
        <f>IF(Inputs!$B$27&lt;&gt;"Ready","PENDING INPUTS",AH284)</f>
        <v>0</v>
      </c>
      <c r="AB285" s="3">
        <f>IF(Inputs!$B$27&lt;&gt;"Ready","PENDING INPUTS",IF(A285&lt;=Inputs!$B$6,ROUND(AA285*Inputs!C16/12,2),0))</f>
        <v>0</v>
      </c>
      <c r="AC285" s="3">
        <f>IF(Inputs!$B$27&lt;&gt;"Ready","PENDING INPUTS",IF(AND(A285&lt;=Inputs!$B$6,AA285&gt;0),Inputs!G16,0))</f>
        <v>0</v>
      </c>
      <c r="AD285" s="3">
        <f>IF(Inputs!$B$27&lt;&gt;"Ready","PENDING INPUTS",IF(A285&gt;Inputs!$B$6,0,MIN((AA285+AB285+AC285),IF(Inputs!H16=1,Inputs!D16,MAX(Inputs!F16,ROUND(AA285*Inputs!E16+AB285+AC285,2))))))</f>
        <v>0</v>
      </c>
      <c r="AE285">
        <f>IF(Inputs!$B$27&lt;&gt;"Ready","PENDING INPUTS",IF(AA285&lt;=0,99,1+IF(AND(K285&gt;0,OR(Inputs!C14&gt;Inputs!C16,AND(Inputs!C14=Inputs!C16,0&lt;2))),1,0)+IF(AND(S285&gt;0,OR(Inputs!C15&gt;Inputs!C16,AND(Inputs!C15=Inputs!C16,1&lt;2))),1,0)+IF(AND(AI285&gt;0,OR(Inputs!C17&gt;Inputs!C16,AND(Inputs!C17=Inputs!C16,3&lt;2))),1,0)+IF(AND(AQ285&gt;0,OR(Inputs!C18&gt;Inputs!C16,AND(Inputs!C18=Inputs!C16,4&lt;2))),1,0)+IF(AND(AY285&gt;0,OR(Inputs!C19&gt;Inputs!C16,AND(Inputs!C19=Inputs!C16,5&lt;2))),1,0)+IF(AND(BG285&gt;0,OR(Inputs!C20&gt;Inputs!C16,AND(Inputs!C20=Inputs!C16,6&lt;2))),1,0)+IF(AND(BO285&gt;0,OR(Inputs!C21&gt;Inputs!C16,AND(Inputs!C21=Inputs!C16,7&lt;2))),1,0)+IF(AND(BW285&gt;0,OR(Inputs!C22&gt;Inputs!C16,AND(Inputs!C22=Inputs!C16,8&lt;2))),1,0)+IF(AND(CE285&gt;0,OR(Inputs!C23&gt;Inputs!C16,AND(Inputs!C23=Inputs!C16,9&lt;2))),1,0)))</f>
        <v>99</v>
      </c>
      <c r="AF285" s="3">
        <f>IF(Inputs!$B$27&lt;&gt;"Ready","PENDING INPUTS",IF(A285&gt;Inputs!$B$6,0,MIN(MAX(0,(AA285+AB285+AC285)-AD285),MAX(0,C285-D285-(IF(O285&lt;AE285,K285+L285+M285-N285,0)+IF(W285&lt;AE285,S285+T285+U285-V285,0)+IF(AE285&lt;AE285,AA285+AB285+AC285-AD285,0)+IF(AM285&lt;AE285,AI285+AJ285+AK285-AL285,0)+IF(AU285&lt;AE285,AQ285+AR285+AS285-AT285,0)+IF(BC285&lt;AE285,AY285+AZ285+BA285-BB285,0)+IF(BK285&lt;AE285,BG285+BH285+BI285-BJ285,0)+IF(BS285&lt;AE285,BO285+BP285+BQ285-BR285,0)+IF(CA285&lt;AE285,BW285+BX285+BY285-BZ285,0)+IF(CI285&lt;AE285,CE285+CF285+CG285-CH285,0))))))</f>
        <v>0</v>
      </c>
      <c r="AG285" s="3">
        <f>IF(Inputs!$B$27&lt;&gt;"Ready","PENDING INPUTS",MIN((AA285+AB285+AC285),IF(D285&gt;C285,IF(D285=0,0,AD285*C285/D285),AD285+AF285)))</f>
        <v>0</v>
      </c>
      <c r="AH285" s="3">
        <f>IF(Inputs!$B$27&lt;&gt;"Ready","PENDING INPUTS",MAX(0,(AA285+AB285+AC285)-AG285))</f>
        <v>0</v>
      </c>
      <c r="AI285" s="3">
        <f>IF(Inputs!$B$27&lt;&gt;"Ready","PENDING INPUTS",AP284)</f>
        <v>0</v>
      </c>
      <c r="AJ285" s="3">
        <f>IF(Inputs!$B$27&lt;&gt;"Ready","PENDING INPUTS",IF(A285&lt;=Inputs!$B$6,ROUND(AI285*Inputs!C17/12,2),0))</f>
        <v>0</v>
      </c>
      <c r="AK285" s="3">
        <f>IF(Inputs!$B$27&lt;&gt;"Ready","PENDING INPUTS",IF(AND(A285&lt;=Inputs!$B$6,AI285&gt;0),Inputs!G17,0))</f>
        <v>0</v>
      </c>
      <c r="AL285" s="3">
        <f>IF(Inputs!$B$27&lt;&gt;"Ready","PENDING INPUTS",IF(A285&gt;Inputs!$B$6,0,MIN((AI285+AJ285+AK285),IF(Inputs!H17=1,Inputs!D17,MAX(Inputs!F17,ROUND(AI285*Inputs!E17+AJ285+AK285,2))))))</f>
        <v>0</v>
      </c>
      <c r="AM285">
        <f>IF(Inputs!$B$27&lt;&gt;"Ready","PENDING INPUTS",IF(AI285&lt;=0,99,1+IF(AND(K285&gt;0,OR(Inputs!C14&gt;Inputs!C17,AND(Inputs!C14=Inputs!C17,0&lt;3))),1,0)+IF(AND(S285&gt;0,OR(Inputs!C15&gt;Inputs!C17,AND(Inputs!C15=Inputs!C17,1&lt;3))),1,0)+IF(AND(AA285&gt;0,OR(Inputs!C16&gt;Inputs!C17,AND(Inputs!C16=Inputs!C17,2&lt;3))),1,0)+IF(AND(AQ285&gt;0,OR(Inputs!C18&gt;Inputs!C17,AND(Inputs!C18=Inputs!C17,4&lt;3))),1,0)+IF(AND(AY285&gt;0,OR(Inputs!C19&gt;Inputs!C17,AND(Inputs!C19=Inputs!C17,5&lt;3))),1,0)+IF(AND(BG285&gt;0,OR(Inputs!C20&gt;Inputs!C17,AND(Inputs!C20=Inputs!C17,6&lt;3))),1,0)+IF(AND(BO285&gt;0,OR(Inputs!C21&gt;Inputs!C17,AND(Inputs!C21=Inputs!C17,7&lt;3))),1,0)+IF(AND(BW285&gt;0,OR(Inputs!C22&gt;Inputs!C17,AND(Inputs!C22=Inputs!C17,8&lt;3))),1,0)+IF(AND(CE285&gt;0,OR(Inputs!C23&gt;Inputs!C17,AND(Inputs!C23=Inputs!C17,9&lt;3))),1,0)))</f>
        <v>99</v>
      </c>
      <c r="AN285" s="3">
        <f>IF(Inputs!$B$27&lt;&gt;"Ready","PENDING INPUTS",IF(A285&gt;Inputs!$B$6,0,MIN(MAX(0,(AI285+AJ285+AK285)-AL285),MAX(0,C285-D285-(IF(O285&lt;AM285,K285+L285+M285-N285,0)+IF(W285&lt;AM285,S285+T285+U285-V285,0)+IF(AE285&lt;AM285,AA285+AB285+AC285-AD285,0)+IF(AM285&lt;AM285,AI285+AJ285+AK285-AL285,0)+IF(AU285&lt;AM285,AQ285+AR285+AS285-AT285,0)+IF(BC285&lt;AM285,AY285+AZ285+BA285-BB285,0)+IF(BK285&lt;AM285,BG285+BH285+BI285-BJ285,0)+IF(BS285&lt;AM285,BO285+BP285+BQ285-BR285,0)+IF(CA285&lt;AM285,BW285+BX285+BY285-BZ285,0)+IF(CI285&lt;AM285,CE285+CF285+CG285-CH285,0))))))</f>
        <v>0</v>
      </c>
      <c r="AO285" s="3">
        <f>IF(Inputs!$B$27&lt;&gt;"Ready","PENDING INPUTS",MIN((AI285+AJ285+AK285),IF(D285&gt;C285,IF(D285=0,0,AL285*C285/D285),AL285+AN285)))</f>
        <v>0</v>
      </c>
      <c r="AP285" s="3">
        <f>IF(Inputs!$B$27&lt;&gt;"Ready","PENDING INPUTS",MAX(0,(AI285+AJ285+AK285)-AO285))</f>
        <v>0</v>
      </c>
      <c r="AQ285" s="3">
        <f>IF(Inputs!$B$27&lt;&gt;"Ready","PENDING INPUTS",AX284)</f>
        <v>0</v>
      </c>
      <c r="AR285" s="3">
        <f>IF(Inputs!$B$27&lt;&gt;"Ready","PENDING INPUTS",IF(A285&lt;=Inputs!$B$6,ROUND(AQ285*Inputs!C18/12,2),0))</f>
        <v>0</v>
      </c>
      <c r="AS285" s="3">
        <f>IF(Inputs!$B$27&lt;&gt;"Ready","PENDING INPUTS",IF(AND(A285&lt;=Inputs!$B$6,AQ285&gt;0),Inputs!G18,0))</f>
        <v>0</v>
      </c>
      <c r="AT285" s="3">
        <f>IF(Inputs!$B$27&lt;&gt;"Ready","PENDING INPUTS",IF(A285&gt;Inputs!$B$6,0,MIN((AQ285+AR285+AS285),IF(Inputs!H18=1,Inputs!D18,MAX(Inputs!F18,ROUND(AQ285*Inputs!E18+AR285+AS285,2))))))</f>
        <v>0</v>
      </c>
      <c r="AU285">
        <f>IF(Inputs!$B$27&lt;&gt;"Ready","PENDING INPUTS",IF(AQ285&lt;=0,99,1+IF(AND(K285&gt;0,OR(Inputs!C14&gt;Inputs!C18,AND(Inputs!C14=Inputs!C18,0&lt;4))),1,0)+IF(AND(S285&gt;0,OR(Inputs!C15&gt;Inputs!C18,AND(Inputs!C15=Inputs!C18,1&lt;4))),1,0)+IF(AND(AA285&gt;0,OR(Inputs!C16&gt;Inputs!C18,AND(Inputs!C16=Inputs!C18,2&lt;4))),1,0)+IF(AND(AI285&gt;0,OR(Inputs!C17&gt;Inputs!C18,AND(Inputs!C17=Inputs!C18,3&lt;4))),1,0)+IF(AND(AY285&gt;0,OR(Inputs!C19&gt;Inputs!C18,AND(Inputs!C19=Inputs!C18,5&lt;4))),1,0)+IF(AND(BG285&gt;0,OR(Inputs!C20&gt;Inputs!C18,AND(Inputs!C20=Inputs!C18,6&lt;4))),1,0)+IF(AND(BO285&gt;0,OR(Inputs!C21&gt;Inputs!C18,AND(Inputs!C21=Inputs!C18,7&lt;4))),1,0)+IF(AND(BW285&gt;0,OR(Inputs!C22&gt;Inputs!C18,AND(Inputs!C22=Inputs!C18,8&lt;4))),1,0)+IF(AND(CE285&gt;0,OR(Inputs!C23&gt;Inputs!C18,AND(Inputs!C23=Inputs!C18,9&lt;4))),1,0)))</f>
        <v>99</v>
      </c>
      <c r="AV285" s="3">
        <f>IF(Inputs!$B$27&lt;&gt;"Ready","PENDING INPUTS",IF(A285&gt;Inputs!$B$6,0,MIN(MAX(0,(AQ285+AR285+AS285)-AT285),MAX(0,C285-D285-(IF(O285&lt;AU285,K285+L285+M285-N285,0)+IF(W285&lt;AU285,S285+T285+U285-V285,0)+IF(AE285&lt;AU285,AA285+AB285+AC285-AD285,0)+IF(AM285&lt;AU285,AI285+AJ285+AK285-AL285,0)+IF(AU285&lt;AU285,AQ285+AR285+AS285-AT285,0)+IF(BC285&lt;AU285,AY285+AZ285+BA285-BB285,0)+IF(BK285&lt;AU285,BG285+BH285+BI285-BJ285,0)+IF(BS285&lt;AU285,BO285+BP285+BQ285-BR285,0)+IF(CA285&lt;AU285,BW285+BX285+BY285-BZ285,0)+IF(CI285&lt;AU285,CE285+CF285+CG285-CH285,0))))))</f>
        <v>0</v>
      </c>
      <c r="AW285" s="3">
        <f>IF(Inputs!$B$27&lt;&gt;"Ready","PENDING INPUTS",MIN((AQ285+AR285+AS285),IF(D285&gt;C285,IF(D285=0,0,AT285*C285/D285),AT285+AV285)))</f>
        <v>0</v>
      </c>
      <c r="AX285" s="3">
        <f>IF(Inputs!$B$27&lt;&gt;"Ready","PENDING INPUTS",MAX(0,(AQ285+AR285+AS285)-AW285))</f>
        <v>0</v>
      </c>
      <c r="AY285" s="3">
        <f>IF(Inputs!$B$27&lt;&gt;"Ready","PENDING INPUTS",BF284)</f>
        <v>0</v>
      </c>
      <c r="AZ285" s="3">
        <f>IF(Inputs!$B$27&lt;&gt;"Ready","PENDING INPUTS",IF(A285&lt;=Inputs!$B$6,ROUND(AY285*Inputs!C19/12,2),0))</f>
        <v>0</v>
      </c>
      <c r="BA285" s="3">
        <f>IF(Inputs!$B$27&lt;&gt;"Ready","PENDING INPUTS",IF(AND(A285&lt;=Inputs!$B$6,AY285&gt;0),Inputs!G19,0))</f>
        <v>0</v>
      </c>
      <c r="BB285" s="3">
        <f>IF(Inputs!$B$27&lt;&gt;"Ready","PENDING INPUTS",IF(A285&gt;Inputs!$B$6,0,MIN((AY285+AZ285+BA285),IF(Inputs!H19=1,Inputs!D19,MAX(Inputs!F19,ROUND(AY285*Inputs!E19+AZ285+BA285,2))))))</f>
        <v>0</v>
      </c>
      <c r="BC285">
        <f>IF(Inputs!$B$27&lt;&gt;"Ready","PENDING INPUTS",IF(AY285&lt;=0,99,1+IF(AND(K285&gt;0,OR(Inputs!C14&gt;Inputs!C19,AND(Inputs!C14=Inputs!C19,0&lt;5))),1,0)+IF(AND(S285&gt;0,OR(Inputs!C15&gt;Inputs!C19,AND(Inputs!C15=Inputs!C19,1&lt;5))),1,0)+IF(AND(AA285&gt;0,OR(Inputs!C16&gt;Inputs!C19,AND(Inputs!C16=Inputs!C19,2&lt;5))),1,0)+IF(AND(AI285&gt;0,OR(Inputs!C17&gt;Inputs!C19,AND(Inputs!C17=Inputs!C19,3&lt;5))),1,0)+IF(AND(AQ285&gt;0,OR(Inputs!C18&gt;Inputs!C19,AND(Inputs!C18=Inputs!C19,4&lt;5))),1,0)+IF(AND(BG285&gt;0,OR(Inputs!C20&gt;Inputs!C19,AND(Inputs!C20=Inputs!C19,6&lt;5))),1,0)+IF(AND(BO285&gt;0,OR(Inputs!C21&gt;Inputs!C19,AND(Inputs!C21=Inputs!C19,7&lt;5))),1,0)+IF(AND(BW285&gt;0,OR(Inputs!C22&gt;Inputs!C19,AND(Inputs!C22=Inputs!C19,8&lt;5))),1,0)+IF(AND(CE285&gt;0,OR(Inputs!C23&gt;Inputs!C19,AND(Inputs!C23=Inputs!C19,9&lt;5))),1,0)))</f>
        <v>99</v>
      </c>
      <c r="BD285" s="3">
        <f>IF(Inputs!$B$27&lt;&gt;"Ready","PENDING INPUTS",IF(A285&gt;Inputs!$B$6,0,MIN(MAX(0,(AY285+AZ285+BA285)-BB285),MAX(0,C285-D285-(IF(O285&lt;BC285,K285+L285+M285-N285,0)+IF(W285&lt;BC285,S285+T285+U285-V285,0)+IF(AE285&lt;BC285,AA285+AB285+AC285-AD285,0)+IF(AM285&lt;BC285,AI285+AJ285+AK285-AL285,0)+IF(AU285&lt;BC285,AQ285+AR285+AS285-AT285,0)+IF(BC285&lt;BC285,AY285+AZ285+BA285-BB285,0)+IF(BK285&lt;BC285,BG285+BH285+BI285-BJ285,0)+IF(BS285&lt;BC285,BO285+BP285+BQ285-BR285,0)+IF(CA285&lt;BC285,BW285+BX285+BY285-BZ285,0)+IF(CI285&lt;BC285,CE285+CF285+CG285-CH285,0))))))</f>
        <v>0</v>
      </c>
      <c r="BE285" s="3">
        <f>IF(Inputs!$B$27&lt;&gt;"Ready","PENDING INPUTS",MIN((AY285+AZ285+BA285),IF(D285&gt;C285,IF(D285=0,0,BB285*C285/D285),BB285+BD285)))</f>
        <v>0</v>
      </c>
      <c r="BF285" s="3">
        <f>IF(Inputs!$B$27&lt;&gt;"Ready","PENDING INPUTS",MAX(0,(AY285+AZ285+BA285)-BE285))</f>
        <v>0</v>
      </c>
      <c r="BG285" s="3">
        <f>IF(Inputs!$B$27&lt;&gt;"Ready","PENDING INPUTS",BN284)</f>
        <v>0</v>
      </c>
      <c r="BH285" s="3">
        <f>IF(Inputs!$B$27&lt;&gt;"Ready","PENDING INPUTS",IF(A285&lt;=Inputs!$B$6,ROUND(BG285*Inputs!C20/12,2),0))</f>
        <v>0</v>
      </c>
      <c r="BI285" s="3">
        <f>IF(Inputs!$B$27&lt;&gt;"Ready","PENDING INPUTS",IF(AND(A285&lt;=Inputs!$B$6,BG285&gt;0),Inputs!G20,0))</f>
        <v>0</v>
      </c>
      <c r="BJ285" s="3">
        <f>IF(Inputs!$B$27&lt;&gt;"Ready","PENDING INPUTS",IF(A285&gt;Inputs!$B$6,0,MIN((BG285+BH285+BI285),IF(Inputs!H20=1,Inputs!D20,MAX(Inputs!F20,ROUND(BG285*Inputs!E20+BH285+BI285,2))))))</f>
        <v>0</v>
      </c>
      <c r="BK285">
        <f>IF(Inputs!$B$27&lt;&gt;"Ready","PENDING INPUTS",IF(BG285&lt;=0,99,1+IF(AND(K285&gt;0,OR(Inputs!C14&gt;Inputs!C20,AND(Inputs!C14=Inputs!C20,0&lt;6))),1,0)+IF(AND(S285&gt;0,OR(Inputs!C15&gt;Inputs!C20,AND(Inputs!C15=Inputs!C20,1&lt;6))),1,0)+IF(AND(AA285&gt;0,OR(Inputs!C16&gt;Inputs!C20,AND(Inputs!C16=Inputs!C20,2&lt;6))),1,0)+IF(AND(AI285&gt;0,OR(Inputs!C17&gt;Inputs!C20,AND(Inputs!C17=Inputs!C20,3&lt;6))),1,0)+IF(AND(AQ285&gt;0,OR(Inputs!C18&gt;Inputs!C20,AND(Inputs!C18=Inputs!C20,4&lt;6))),1,0)+IF(AND(AY285&gt;0,OR(Inputs!C19&gt;Inputs!C20,AND(Inputs!C19=Inputs!C20,5&lt;6))),1,0)+IF(AND(BO285&gt;0,OR(Inputs!C21&gt;Inputs!C20,AND(Inputs!C21=Inputs!C20,7&lt;6))),1,0)+IF(AND(BW285&gt;0,OR(Inputs!C22&gt;Inputs!C20,AND(Inputs!C22=Inputs!C20,8&lt;6))),1,0)+IF(AND(CE285&gt;0,OR(Inputs!C23&gt;Inputs!C20,AND(Inputs!C23=Inputs!C20,9&lt;6))),1,0)))</f>
        <v>99</v>
      </c>
      <c r="BL285" s="3">
        <f>IF(Inputs!$B$27&lt;&gt;"Ready","PENDING INPUTS",IF(A285&gt;Inputs!$B$6,0,MIN(MAX(0,(BG285+BH285+BI285)-BJ285),MAX(0,C285-D285-(IF(O285&lt;BK285,K285+L285+M285-N285,0)+IF(W285&lt;BK285,S285+T285+U285-V285,0)+IF(AE285&lt;BK285,AA285+AB285+AC285-AD285,0)+IF(AM285&lt;BK285,AI285+AJ285+AK285-AL285,0)+IF(AU285&lt;BK285,AQ285+AR285+AS285-AT285,0)+IF(BC285&lt;BK285,AY285+AZ285+BA285-BB285,0)+IF(BK285&lt;BK285,BG285+BH285+BI285-BJ285,0)+IF(BS285&lt;BK285,BO285+BP285+BQ285-BR285,0)+IF(CA285&lt;BK285,BW285+BX285+BY285-BZ285,0)+IF(CI285&lt;BK285,CE285+CF285+CG285-CH285,0))))))</f>
        <v>0</v>
      </c>
      <c r="BM285" s="3">
        <f>IF(Inputs!$B$27&lt;&gt;"Ready","PENDING INPUTS",MIN((BG285+BH285+BI285),IF(D285&gt;C285,IF(D285=0,0,BJ285*C285/D285),BJ285+BL285)))</f>
        <v>0</v>
      </c>
      <c r="BN285" s="3">
        <f>IF(Inputs!$B$27&lt;&gt;"Ready","PENDING INPUTS",MAX(0,(BG285+BH285+BI285)-BM285))</f>
        <v>0</v>
      </c>
      <c r="BO285" s="3">
        <f>IF(Inputs!$B$27&lt;&gt;"Ready","PENDING INPUTS",BV284)</f>
        <v>0</v>
      </c>
      <c r="BP285" s="3">
        <f>IF(Inputs!$B$27&lt;&gt;"Ready","PENDING INPUTS",IF(A285&lt;=Inputs!$B$6,ROUND(BO285*Inputs!C21/12,2),0))</f>
        <v>0</v>
      </c>
      <c r="BQ285" s="3">
        <f>IF(Inputs!$B$27&lt;&gt;"Ready","PENDING INPUTS",IF(AND(A285&lt;=Inputs!$B$6,BO285&gt;0),Inputs!G21,0))</f>
        <v>0</v>
      </c>
      <c r="BR285" s="3">
        <f>IF(Inputs!$B$27&lt;&gt;"Ready","PENDING INPUTS",IF(A285&gt;Inputs!$B$6,0,MIN((BO285+BP285+BQ285),IF(Inputs!H21=1,Inputs!D21,MAX(Inputs!F21,ROUND(BO285*Inputs!E21+BP285+BQ285,2))))))</f>
        <v>0</v>
      </c>
      <c r="BS285">
        <f>IF(Inputs!$B$27&lt;&gt;"Ready","PENDING INPUTS",IF(BO285&lt;=0,99,1+IF(AND(K285&gt;0,OR(Inputs!C14&gt;Inputs!C21,AND(Inputs!C14=Inputs!C21,0&lt;7))),1,0)+IF(AND(S285&gt;0,OR(Inputs!C15&gt;Inputs!C21,AND(Inputs!C15=Inputs!C21,1&lt;7))),1,0)+IF(AND(AA285&gt;0,OR(Inputs!C16&gt;Inputs!C21,AND(Inputs!C16=Inputs!C21,2&lt;7))),1,0)+IF(AND(AI285&gt;0,OR(Inputs!C17&gt;Inputs!C21,AND(Inputs!C17=Inputs!C21,3&lt;7))),1,0)+IF(AND(AQ285&gt;0,OR(Inputs!C18&gt;Inputs!C21,AND(Inputs!C18=Inputs!C21,4&lt;7))),1,0)+IF(AND(AY285&gt;0,OR(Inputs!C19&gt;Inputs!C21,AND(Inputs!C19=Inputs!C21,5&lt;7))),1,0)+IF(AND(BG285&gt;0,OR(Inputs!C20&gt;Inputs!C21,AND(Inputs!C20=Inputs!C21,6&lt;7))),1,0)+IF(AND(BW285&gt;0,OR(Inputs!C22&gt;Inputs!C21,AND(Inputs!C22=Inputs!C21,8&lt;7))),1,0)+IF(AND(CE285&gt;0,OR(Inputs!C23&gt;Inputs!C21,AND(Inputs!C23=Inputs!C21,9&lt;7))),1,0)))</f>
        <v>99</v>
      </c>
      <c r="BT285" s="3">
        <f>IF(Inputs!$B$27&lt;&gt;"Ready","PENDING INPUTS",IF(A285&gt;Inputs!$B$6,0,MIN(MAX(0,(BO285+BP285+BQ285)-BR285),MAX(0,C285-D285-(IF(O285&lt;BS285,K285+L285+M285-N285,0)+IF(W285&lt;BS285,S285+T285+U285-V285,0)+IF(AE285&lt;BS285,AA285+AB285+AC285-AD285,0)+IF(AM285&lt;BS285,AI285+AJ285+AK285-AL285,0)+IF(AU285&lt;BS285,AQ285+AR285+AS285-AT285,0)+IF(BC285&lt;BS285,AY285+AZ285+BA285-BB285,0)+IF(BK285&lt;BS285,BG285+BH285+BI285-BJ285,0)+IF(BS285&lt;BS285,BO285+BP285+BQ285-BR285,0)+IF(CA285&lt;BS285,BW285+BX285+BY285-BZ285,0)+IF(CI285&lt;BS285,CE285+CF285+CG285-CH285,0))))))</f>
        <v>0</v>
      </c>
      <c r="BU285" s="3">
        <f>IF(Inputs!$B$27&lt;&gt;"Ready","PENDING INPUTS",MIN((BO285+BP285+BQ285),IF(D285&gt;C285,IF(D285=0,0,BR285*C285/D285),BR285+BT285)))</f>
        <v>0</v>
      </c>
      <c r="BV285" s="3">
        <f>IF(Inputs!$B$27&lt;&gt;"Ready","PENDING INPUTS",MAX(0,(BO285+BP285+BQ285)-BU285))</f>
        <v>0</v>
      </c>
      <c r="BW285" s="3">
        <f>IF(Inputs!$B$27&lt;&gt;"Ready","PENDING INPUTS",CD284)</f>
        <v>0</v>
      </c>
      <c r="BX285" s="3">
        <f>IF(Inputs!$B$27&lt;&gt;"Ready","PENDING INPUTS",IF(A285&lt;=Inputs!$B$6,ROUND(BW285*Inputs!C22/12,2),0))</f>
        <v>0</v>
      </c>
      <c r="BY285" s="3">
        <f>IF(Inputs!$B$27&lt;&gt;"Ready","PENDING INPUTS",IF(AND(A285&lt;=Inputs!$B$6,BW285&gt;0),Inputs!G22,0))</f>
        <v>0</v>
      </c>
      <c r="BZ285" s="3">
        <f>IF(Inputs!$B$27&lt;&gt;"Ready","PENDING INPUTS",IF(A285&gt;Inputs!$B$6,0,MIN((BW285+BX285+BY285),IF(Inputs!H22=1,Inputs!D22,MAX(Inputs!F22,ROUND(BW285*Inputs!E22+BX285+BY285,2))))))</f>
        <v>0</v>
      </c>
      <c r="CA285">
        <f>IF(Inputs!$B$27&lt;&gt;"Ready","PENDING INPUTS",IF(BW285&lt;=0,99,1+IF(AND(K285&gt;0,OR(Inputs!C14&gt;Inputs!C22,AND(Inputs!C14=Inputs!C22,0&lt;8))),1,0)+IF(AND(S285&gt;0,OR(Inputs!C15&gt;Inputs!C22,AND(Inputs!C15=Inputs!C22,1&lt;8))),1,0)+IF(AND(AA285&gt;0,OR(Inputs!C16&gt;Inputs!C22,AND(Inputs!C16=Inputs!C22,2&lt;8))),1,0)+IF(AND(AI285&gt;0,OR(Inputs!C17&gt;Inputs!C22,AND(Inputs!C17=Inputs!C22,3&lt;8))),1,0)+IF(AND(AQ285&gt;0,OR(Inputs!C18&gt;Inputs!C22,AND(Inputs!C18=Inputs!C22,4&lt;8))),1,0)+IF(AND(AY285&gt;0,OR(Inputs!C19&gt;Inputs!C22,AND(Inputs!C19=Inputs!C22,5&lt;8))),1,0)+IF(AND(BG285&gt;0,OR(Inputs!C20&gt;Inputs!C22,AND(Inputs!C20=Inputs!C22,6&lt;8))),1,0)+IF(AND(BO285&gt;0,OR(Inputs!C21&gt;Inputs!C22,AND(Inputs!C21=Inputs!C22,7&lt;8))),1,0)+IF(AND(CE285&gt;0,OR(Inputs!C23&gt;Inputs!C22,AND(Inputs!C23=Inputs!C22,9&lt;8))),1,0)))</f>
        <v>99</v>
      </c>
      <c r="CB285" s="3">
        <f>IF(Inputs!$B$27&lt;&gt;"Ready","PENDING INPUTS",IF(A285&gt;Inputs!$B$6,0,MIN(MAX(0,(BW285+BX285+BY285)-BZ285),MAX(0,C285-D285-(IF(O285&lt;CA285,K285+L285+M285-N285,0)+IF(W285&lt;CA285,S285+T285+U285-V285,0)+IF(AE285&lt;CA285,AA285+AB285+AC285-AD285,0)+IF(AM285&lt;CA285,AI285+AJ285+AK285-AL285,0)+IF(AU285&lt;CA285,AQ285+AR285+AS285-AT285,0)+IF(BC285&lt;CA285,AY285+AZ285+BA285-BB285,0)+IF(BK285&lt;CA285,BG285+BH285+BI285-BJ285,0)+IF(BS285&lt;CA285,BO285+BP285+BQ285-BR285,0)+IF(CA285&lt;CA285,BW285+BX285+BY285-BZ285,0)+IF(CI285&lt;CA285,CE285+CF285+CG285-CH285,0))))))</f>
        <v>0</v>
      </c>
      <c r="CC285" s="3">
        <f>IF(Inputs!$B$27&lt;&gt;"Ready","PENDING INPUTS",MIN((BW285+BX285+BY285),IF(D285&gt;C285,IF(D285=0,0,BZ285*C285/D285),BZ285+CB285)))</f>
        <v>0</v>
      </c>
      <c r="CD285" s="3">
        <f>IF(Inputs!$B$27&lt;&gt;"Ready","PENDING INPUTS",MAX(0,(BW285+BX285+BY285)-CC285))</f>
        <v>0</v>
      </c>
      <c r="CE285" s="3">
        <f>IF(Inputs!$B$27&lt;&gt;"Ready","PENDING INPUTS",CL284)</f>
        <v>0</v>
      </c>
      <c r="CF285" s="3">
        <f>IF(Inputs!$B$27&lt;&gt;"Ready","PENDING INPUTS",IF(A285&lt;=Inputs!$B$6,ROUND(CE285*Inputs!C23/12,2),0))</f>
        <v>0</v>
      </c>
      <c r="CG285" s="3">
        <f>IF(Inputs!$B$27&lt;&gt;"Ready","PENDING INPUTS",IF(AND(A285&lt;=Inputs!$B$6,CE285&gt;0),Inputs!G23,0))</f>
        <v>0</v>
      </c>
      <c r="CH285" s="3">
        <f>IF(Inputs!$B$27&lt;&gt;"Ready","PENDING INPUTS",IF(A285&gt;Inputs!$B$6,0,MIN((CE285+CF285+CG285),IF(Inputs!H23=1,Inputs!D23,MAX(Inputs!F23,ROUND(CE285*Inputs!E23+CF285+CG285,2))))))</f>
        <v>0</v>
      </c>
      <c r="CI285">
        <f>IF(Inputs!$B$27&lt;&gt;"Ready","PENDING INPUTS",IF(CE285&lt;=0,99,1+IF(AND(K285&gt;0,OR(Inputs!C14&gt;Inputs!C23,AND(Inputs!C14=Inputs!C23,0&lt;9))),1,0)+IF(AND(S285&gt;0,OR(Inputs!C15&gt;Inputs!C23,AND(Inputs!C15=Inputs!C23,1&lt;9))),1,0)+IF(AND(AA285&gt;0,OR(Inputs!C16&gt;Inputs!C23,AND(Inputs!C16=Inputs!C23,2&lt;9))),1,0)+IF(AND(AI285&gt;0,OR(Inputs!C17&gt;Inputs!C23,AND(Inputs!C17=Inputs!C23,3&lt;9))),1,0)+IF(AND(AQ285&gt;0,OR(Inputs!C18&gt;Inputs!C23,AND(Inputs!C18=Inputs!C23,4&lt;9))),1,0)+IF(AND(AY285&gt;0,OR(Inputs!C19&gt;Inputs!C23,AND(Inputs!C19=Inputs!C23,5&lt;9))),1,0)+IF(AND(BG285&gt;0,OR(Inputs!C20&gt;Inputs!C23,AND(Inputs!C20=Inputs!C23,6&lt;9))),1,0)+IF(AND(BO285&gt;0,OR(Inputs!C21&gt;Inputs!C23,AND(Inputs!C21=Inputs!C23,7&lt;9))),1,0)+IF(AND(BW285&gt;0,OR(Inputs!C22&gt;Inputs!C23,AND(Inputs!C22=Inputs!C23,8&lt;9))),1,0)))</f>
        <v>99</v>
      </c>
      <c r="CJ285" s="3">
        <f>IF(Inputs!$B$27&lt;&gt;"Ready","PENDING INPUTS",IF(A285&gt;Inputs!$B$6,0,MIN(MAX(0,(CE285+CF285+CG285)-CH285),MAX(0,C285-D285-(IF(O285&lt;CI285,K285+L285+M285-N285,0)+IF(W285&lt;CI285,S285+T285+U285-V285,0)+IF(AE285&lt;CI285,AA285+AB285+AC285-AD285,0)+IF(AM285&lt;CI285,AI285+AJ285+AK285-AL285,0)+IF(AU285&lt;CI285,AQ285+AR285+AS285-AT285,0)+IF(BC285&lt;CI285,AY285+AZ285+BA285-BB285,0)+IF(BK285&lt;CI285,BG285+BH285+BI285-BJ285,0)+IF(BS285&lt;CI285,BO285+BP285+BQ285-BR285,0)+IF(CA285&lt;CI285,BW285+BX285+BY285-BZ285,0)+IF(CI285&lt;CI285,CE285+CF285+CG285-CH285,0))))))</f>
        <v>0</v>
      </c>
      <c r="CK285" s="3">
        <f>IF(Inputs!$B$27&lt;&gt;"Ready","PENDING INPUTS",MIN((CE285+CF285+CG285),IF(D285&gt;C285,IF(D285=0,0,CH285*C285/D285),CH285+CJ285)))</f>
        <v>0</v>
      </c>
      <c r="CL285" s="3">
        <f>IF(Inputs!$B$27&lt;&gt;"Ready","PENDING INPUTS",MAX(0,(CE285+CF285+CG285)-CK285))</f>
        <v>0</v>
      </c>
    </row>
    <row r="286" spans="1:90" ht="27.95" customHeight="1" x14ac:dyDescent="0.25">
      <c r="A286">
        <v>282</v>
      </c>
      <c r="B286" s="13">
        <f>IF(Inputs!$B$27&lt;&gt;"Ready","PENDING INPUTS",EDATE(Inputs!$B$5,A286-1))</f>
        <v>54848</v>
      </c>
      <c r="C286" s="3">
        <f>IF(Inputs!$B$27&lt;&gt;"Ready","PENDING INPUTS",IF(A286&lt;=Inputs!$B$6,MAX(0,Inputs!$B$4+IF(A286=Inputs!$B$7,Inputs!$B$8,0)+IF(A286=Inputs!$B$9,Inputs!$B$10,0)),0))</f>
        <v>0</v>
      </c>
      <c r="D286" s="3">
        <f>IF(Inputs!$B$27&lt;&gt;"Ready","PENDING INPUTS",SUM(N286,V286,AD286,AL286,AT286,BB286,BJ286,BR286,BZ286,CH286))</f>
        <v>0</v>
      </c>
      <c r="E286" s="3">
        <f>IF(Inputs!$B$27&lt;&gt;"Ready","PENDING INPUTS",MAX(0,D286-C286))</f>
        <v>0</v>
      </c>
      <c r="F286" s="3">
        <f>IF(Inputs!$B$27&lt;&gt;"Ready","PENDING INPUTS",SUM(Q286,Y286,AG286,AO286,AW286,BE286,BM286,BU286,CC286,CK286))</f>
        <v>0</v>
      </c>
      <c r="G286" s="3">
        <f>IF(Inputs!$B$27&lt;&gt;"Ready","PENDING INPUTS",SUM(L286,T286,AB286,AJ286,AR286,AZ286,BH286,BP286,BX286,CF286))</f>
        <v>0</v>
      </c>
      <c r="H286" s="3">
        <f>IF(Inputs!$B$27&lt;&gt;"Ready","PENDING INPUTS",SUM(M286,U286,AC286,AK286,AS286,BA286,BI286,BQ286,BY286,CG286))</f>
        <v>0</v>
      </c>
      <c r="I286" s="3">
        <f>IF(Inputs!$B$27&lt;&gt;"Ready","PENDING INPUTS",SUM(R286,Z286,AH286,AP286,AX286,BF286,BN286,BV286,CD286,CL286))</f>
        <v>0</v>
      </c>
      <c r="J286" t="str">
        <f>IF(Inputs!$B$27&lt;&gt;"Ready","PENDING INPUTS",IF(A286&gt;Inputs!$B$6,"Beyond horizon",IF(E286&gt;0.005,"MINIMUM SHORTFALL",IF(I286&lt;0.005,"Paid off","In progress"))))</f>
        <v>Beyond horizon</v>
      </c>
      <c r="K286" s="3">
        <f>IF(Inputs!$B$27&lt;&gt;"Ready","PENDING INPUTS",R285)</f>
        <v>0</v>
      </c>
      <c r="L286" s="3">
        <f>IF(Inputs!$B$27&lt;&gt;"Ready","PENDING INPUTS",IF(A286&lt;=Inputs!$B$6,ROUND(K286*Inputs!C14/12,2),0))</f>
        <v>0</v>
      </c>
      <c r="M286" s="3">
        <f>IF(Inputs!$B$27&lt;&gt;"Ready","PENDING INPUTS",IF(AND(A286&lt;=Inputs!$B$6,K286&gt;0),Inputs!G14,0))</f>
        <v>0</v>
      </c>
      <c r="N286" s="3">
        <f>IF(Inputs!$B$27&lt;&gt;"Ready","PENDING INPUTS",IF(A286&gt;Inputs!$B$6,0,MIN((K286+L286+M286),IF(Inputs!H14=1,Inputs!D14,MAX(Inputs!F14,ROUND(K286*Inputs!E14+L286+M286,2))))))</f>
        <v>0</v>
      </c>
      <c r="O286">
        <f>IF(Inputs!$B$27&lt;&gt;"Ready","PENDING INPUTS",IF(K286&lt;=0,99,1+IF(AND(S286&gt;0,OR(Inputs!C15&gt;Inputs!C14,AND(Inputs!C15=Inputs!C14,1&lt;0))),1,0)+IF(AND(AA286&gt;0,OR(Inputs!C16&gt;Inputs!C14,AND(Inputs!C16=Inputs!C14,2&lt;0))),1,0)+IF(AND(AI286&gt;0,OR(Inputs!C17&gt;Inputs!C14,AND(Inputs!C17=Inputs!C14,3&lt;0))),1,0)+IF(AND(AQ286&gt;0,OR(Inputs!C18&gt;Inputs!C14,AND(Inputs!C18=Inputs!C14,4&lt;0))),1,0)+IF(AND(AY286&gt;0,OR(Inputs!C19&gt;Inputs!C14,AND(Inputs!C19=Inputs!C14,5&lt;0))),1,0)+IF(AND(BG286&gt;0,OR(Inputs!C20&gt;Inputs!C14,AND(Inputs!C20=Inputs!C14,6&lt;0))),1,0)+IF(AND(BO286&gt;0,OR(Inputs!C21&gt;Inputs!C14,AND(Inputs!C21=Inputs!C14,7&lt;0))),1,0)+IF(AND(BW286&gt;0,OR(Inputs!C22&gt;Inputs!C14,AND(Inputs!C22=Inputs!C14,8&lt;0))),1,0)+IF(AND(CE286&gt;0,OR(Inputs!C23&gt;Inputs!C14,AND(Inputs!C23=Inputs!C14,9&lt;0))),1,0)))</f>
        <v>99</v>
      </c>
      <c r="P286" s="3">
        <f>IF(Inputs!$B$27&lt;&gt;"Ready","PENDING INPUTS",IF(A286&gt;Inputs!$B$6,0,MIN(MAX(0,(K286+L286+M286)-N286),MAX(0,C286-D286-(IF(O286&lt;O286,K286+L286+M286-N286,0)+IF(W286&lt;O286,S286+T286+U286-V286,0)+IF(AE286&lt;O286,AA286+AB286+AC286-AD286,0)+IF(AM286&lt;O286,AI286+AJ286+AK286-AL286,0)+IF(AU286&lt;O286,AQ286+AR286+AS286-AT286,0)+IF(BC286&lt;O286,AY286+AZ286+BA286-BB286,0)+IF(BK286&lt;O286,BG286+BH286+BI286-BJ286,0)+IF(BS286&lt;O286,BO286+BP286+BQ286-BR286,0)+IF(CA286&lt;O286,BW286+BX286+BY286-BZ286,0)+IF(CI286&lt;O286,CE286+CF286+CG286-CH286,0))))))</f>
        <v>0</v>
      </c>
      <c r="Q286" s="3">
        <f>IF(Inputs!$B$27&lt;&gt;"Ready","PENDING INPUTS",MIN((K286+L286+M286),IF(D286&gt;C286,IF(D286=0,0,N286*C286/D286),N286+P286)))</f>
        <v>0</v>
      </c>
      <c r="R286" s="3">
        <f>IF(Inputs!$B$27&lt;&gt;"Ready","PENDING INPUTS",MAX(0,(K286+L286+M286)-Q286))</f>
        <v>0</v>
      </c>
      <c r="S286" s="3">
        <f>IF(Inputs!$B$27&lt;&gt;"Ready","PENDING INPUTS",Z285)</f>
        <v>0</v>
      </c>
      <c r="T286" s="3">
        <f>IF(Inputs!$B$27&lt;&gt;"Ready","PENDING INPUTS",IF(A286&lt;=Inputs!$B$6,ROUND(S286*Inputs!C15/12,2),0))</f>
        <v>0</v>
      </c>
      <c r="U286" s="3">
        <f>IF(Inputs!$B$27&lt;&gt;"Ready","PENDING INPUTS",IF(AND(A286&lt;=Inputs!$B$6,S286&gt;0),Inputs!G15,0))</f>
        <v>0</v>
      </c>
      <c r="V286" s="3">
        <f>IF(Inputs!$B$27&lt;&gt;"Ready","PENDING INPUTS",IF(A286&gt;Inputs!$B$6,0,MIN((S286+T286+U286),IF(Inputs!H15=1,Inputs!D15,MAX(Inputs!F15,ROUND(S286*Inputs!E15+T286+U286,2))))))</f>
        <v>0</v>
      </c>
      <c r="W286">
        <f>IF(Inputs!$B$27&lt;&gt;"Ready","PENDING INPUTS",IF(S286&lt;=0,99,1+IF(AND(K286&gt;0,OR(Inputs!C14&gt;Inputs!C15,AND(Inputs!C14=Inputs!C15,0&lt;1))),1,0)+IF(AND(AA286&gt;0,OR(Inputs!C16&gt;Inputs!C15,AND(Inputs!C16=Inputs!C15,2&lt;1))),1,0)+IF(AND(AI286&gt;0,OR(Inputs!C17&gt;Inputs!C15,AND(Inputs!C17=Inputs!C15,3&lt;1))),1,0)+IF(AND(AQ286&gt;0,OR(Inputs!C18&gt;Inputs!C15,AND(Inputs!C18=Inputs!C15,4&lt;1))),1,0)+IF(AND(AY286&gt;0,OR(Inputs!C19&gt;Inputs!C15,AND(Inputs!C19=Inputs!C15,5&lt;1))),1,0)+IF(AND(BG286&gt;0,OR(Inputs!C20&gt;Inputs!C15,AND(Inputs!C20=Inputs!C15,6&lt;1))),1,0)+IF(AND(BO286&gt;0,OR(Inputs!C21&gt;Inputs!C15,AND(Inputs!C21=Inputs!C15,7&lt;1))),1,0)+IF(AND(BW286&gt;0,OR(Inputs!C22&gt;Inputs!C15,AND(Inputs!C22=Inputs!C15,8&lt;1))),1,0)+IF(AND(CE286&gt;0,OR(Inputs!C23&gt;Inputs!C15,AND(Inputs!C23=Inputs!C15,9&lt;1))),1,0)))</f>
        <v>99</v>
      </c>
      <c r="X286" s="3">
        <f>IF(Inputs!$B$27&lt;&gt;"Ready","PENDING INPUTS",IF(A286&gt;Inputs!$B$6,0,MIN(MAX(0,(S286+T286+U286)-V286),MAX(0,C286-D286-(IF(O286&lt;W286,K286+L286+M286-N286,0)+IF(W286&lt;W286,S286+T286+U286-V286,0)+IF(AE286&lt;W286,AA286+AB286+AC286-AD286,0)+IF(AM286&lt;W286,AI286+AJ286+AK286-AL286,0)+IF(AU286&lt;W286,AQ286+AR286+AS286-AT286,0)+IF(BC286&lt;W286,AY286+AZ286+BA286-BB286,0)+IF(BK286&lt;W286,BG286+BH286+BI286-BJ286,0)+IF(BS286&lt;W286,BO286+BP286+BQ286-BR286,0)+IF(CA286&lt;W286,BW286+BX286+BY286-BZ286,0)+IF(CI286&lt;W286,CE286+CF286+CG286-CH286,0))))))</f>
        <v>0</v>
      </c>
      <c r="Y286" s="3">
        <f>IF(Inputs!$B$27&lt;&gt;"Ready","PENDING INPUTS",MIN((S286+T286+U286),IF(D286&gt;C286,IF(D286=0,0,V286*C286/D286),V286+X286)))</f>
        <v>0</v>
      </c>
      <c r="Z286" s="3">
        <f>IF(Inputs!$B$27&lt;&gt;"Ready","PENDING INPUTS",MAX(0,(S286+T286+U286)-Y286))</f>
        <v>0</v>
      </c>
      <c r="AA286" s="3">
        <f>IF(Inputs!$B$27&lt;&gt;"Ready","PENDING INPUTS",AH285)</f>
        <v>0</v>
      </c>
      <c r="AB286" s="3">
        <f>IF(Inputs!$B$27&lt;&gt;"Ready","PENDING INPUTS",IF(A286&lt;=Inputs!$B$6,ROUND(AA286*Inputs!C16/12,2),0))</f>
        <v>0</v>
      </c>
      <c r="AC286" s="3">
        <f>IF(Inputs!$B$27&lt;&gt;"Ready","PENDING INPUTS",IF(AND(A286&lt;=Inputs!$B$6,AA286&gt;0),Inputs!G16,0))</f>
        <v>0</v>
      </c>
      <c r="AD286" s="3">
        <f>IF(Inputs!$B$27&lt;&gt;"Ready","PENDING INPUTS",IF(A286&gt;Inputs!$B$6,0,MIN((AA286+AB286+AC286),IF(Inputs!H16=1,Inputs!D16,MAX(Inputs!F16,ROUND(AA286*Inputs!E16+AB286+AC286,2))))))</f>
        <v>0</v>
      </c>
      <c r="AE286">
        <f>IF(Inputs!$B$27&lt;&gt;"Ready","PENDING INPUTS",IF(AA286&lt;=0,99,1+IF(AND(K286&gt;0,OR(Inputs!C14&gt;Inputs!C16,AND(Inputs!C14=Inputs!C16,0&lt;2))),1,0)+IF(AND(S286&gt;0,OR(Inputs!C15&gt;Inputs!C16,AND(Inputs!C15=Inputs!C16,1&lt;2))),1,0)+IF(AND(AI286&gt;0,OR(Inputs!C17&gt;Inputs!C16,AND(Inputs!C17=Inputs!C16,3&lt;2))),1,0)+IF(AND(AQ286&gt;0,OR(Inputs!C18&gt;Inputs!C16,AND(Inputs!C18=Inputs!C16,4&lt;2))),1,0)+IF(AND(AY286&gt;0,OR(Inputs!C19&gt;Inputs!C16,AND(Inputs!C19=Inputs!C16,5&lt;2))),1,0)+IF(AND(BG286&gt;0,OR(Inputs!C20&gt;Inputs!C16,AND(Inputs!C20=Inputs!C16,6&lt;2))),1,0)+IF(AND(BO286&gt;0,OR(Inputs!C21&gt;Inputs!C16,AND(Inputs!C21=Inputs!C16,7&lt;2))),1,0)+IF(AND(BW286&gt;0,OR(Inputs!C22&gt;Inputs!C16,AND(Inputs!C22=Inputs!C16,8&lt;2))),1,0)+IF(AND(CE286&gt;0,OR(Inputs!C23&gt;Inputs!C16,AND(Inputs!C23=Inputs!C16,9&lt;2))),1,0)))</f>
        <v>99</v>
      </c>
      <c r="AF286" s="3">
        <f>IF(Inputs!$B$27&lt;&gt;"Ready","PENDING INPUTS",IF(A286&gt;Inputs!$B$6,0,MIN(MAX(0,(AA286+AB286+AC286)-AD286),MAX(0,C286-D286-(IF(O286&lt;AE286,K286+L286+M286-N286,0)+IF(W286&lt;AE286,S286+T286+U286-V286,0)+IF(AE286&lt;AE286,AA286+AB286+AC286-AD286,0)+IF(AM286&lt;AE286,AI286+AJ286+AK286-AL286,0)+IF(AU286&lt;AE286,AQ286+AR286+AS286-AT286,0)+IF(BC286&lt;AE286,AY286+AZ286+BA286-BB286,0)+IF(BK286&lt;AE286,BG286+BH286+BI286-BJ286,0)+IF(BS286&lt;AE286,BO286+BP286+BQ286-BR286,0)+IF(CA286&lt;AE286,BW286+BX286+BY286-BZ286,0)+IF(CI286&lt;AE286,CE286+CF286+CG286-CH286,0))))))</f>
        <v>0</v>
      </c>
      <c r="AG286" s="3">
        <f>IF(Inputs!$B$27&lt;&gt;"Ready","PENDING INPUTS",MIN((AA286+AB286+AC286),IF(D286&gt;C286,IF(D286=0,0,AD286*C286/D286),AD286+AF286)))</f>
        <v>0</v>
      </c>
      <c r="AH286" s="3">
        <f>IF(Inputs!$B$27&lt;&gt;"Ready","PENDING INPUTS",MAX(0,(AA286+AB286+AC286)-AG286))</f>
        <v>0</v>
      </c>
      <c r="AI286" s="3">
        <f>IF(Inputs!$B$27&lt;&gt;"Ready","PENDING INPUTS",AP285)</f>
        <v>0</v>
      </c>
      <c r="AJ286" s="3">
        <f>IF(Inputs!$B$27&lt;&gt;"Ready","PENDING INPUTS",IF(A286&lt;=Inputs!$B$6,ROUND(AI286*Inputs!C17/12,2),0))</f>
        <v>0</v>
      </c>
      <c r="AK286" s="3">
        <f>IF(Inputs!$B$27&lt;&gt;"Ready","PENDING INPUTS",IF(AND(A286&lt;=Inputs!$B$6,AI286&gt;0),Inputs!G17,0))</f>
        <v>0</v>
      </c>
      <c r="AL286" s="3">
        <f>IF(Inputs!$B$27&lt;&gt;"Ready","PENDING INPUTS",IF(A286&gt;Inputs!$B$6,0,MIN((AI286+AJ286+AK286),IF(Inputs!H17=1,Inputs!D17,MAX(Inputs!F17,ROUND(AI286*Inputs!E17+AJ286+AK286,2))))))</f>
        <v>0</v>
      </c>
      <c r="AM286">
        <f>IF(Inputs!$B$27&lt;&gt;"Ready","PENDING INPUTS",IF(AI286&lt;=0,99,1+IF(AND(K286&gt;0,OR(Inputs!C14&gt;Inputs!C17,AND(Inputs!C14=Inputs!C17,0&lt;3))),1,0)+IF(AND(S286&gt;0,OR(Inputs!C15&gt;Inputs!C17,AND(Inputs!C15=Inputs!C17,1&lt;3))),1,0)+IF(AND(AA286&gt;0,OR(Inputs!C16&gt;Inputs!C17,AND(Inputs!C16=Inputs!C17,2&lt;3))),1,0)+IF(AND(AQ286&gt;0,OR(Inputs!C18&gt;Inputs!C17,AND(Inputs!C18=Inputs!C17,4&lt;3))),1,0)+IF(AND(AY286&gt;0,OR(Inputs!C19&gt;Inputs!C17,AND(Inputs!C19=Inputs!C17,5&lt;3))),1,0)+IF(AND(BG286&gt;0,OR(Inputs!C20&gt;Inputs!C17,AND(Inputs!C20=Inputs!C17,6&lt;3))),1,0)+IF(AND(BO286&gt;0,OR(Inputs!C21&gt;Inputs!C17,AND(Inputs!C21=Inputs!C17,7&lt;3))),1,0)+IF(AND(BW286&gt;0,OR(Inputs!C22&gt;Inputs!C17,AND(Inputs!C22=Inputs!C17,8&lt;3))),1,0)+IF(AND(CE286&gt;0,OR(Inputs!C23&gt;Inputs!C17,AND(Inputs!C23=Inputs!C17,9&lt;3))),1,0)))</f>
        <v>99</v>
      </c>
      <c r="AN286" s="3">
        <f>IF(Inputs!$B$27&lt;&gt;"Ready","PENDING INPUTS",IF(A286&gt;Inputs!$B$6,0,MIN(MAX(0,(AI286+AJ286+AK286)-AL286),MAX(0,C286-D286-(IF(O286&lt;AM286,K286+L286+M286-N286,0)+IF(W286&lt;AM286,S286+T286+U286-V286,0)+IF(AE286&lt;AM286,AA286+AB286+AC286-AD286,0)+IF(AM286&lt;AM286,AI286+AJ286+AK286-AL286,0)+IF(AU286&lt;AM286,AQ286+AR286+AS286-AT286,0)+IF(BC286&lt;AM286,AY286+AZ286+BA286-BB286,0)+IF(BK286&lt;AM286,BG286+BH286+BI286-BJ286,0)+IF(BS286&lt;AM286,BO286+BP286+BQ286-BR286,0)+IF(CA286&lt;AM286,BW286+BX286+BY286-BZ286,0)+IF(CI286&lt;AM286,CE286+CF286+CG286-CH286,0))))))</f>
        <v>0</v>
      </c>
      <c r="AO286" s="3">
        <f>IF(Inputs!$B$27&lt;&gt;"Ready","PENDING INPUTS",MIN((AI286+AJ286+AK286),IF(D286&gt;C286,IF(D286=0,0,AL286*C286/D286),AL286+AN286)))</f>
        <v>0</v>
      </c>
      <c r="AP286" s="3">
        <f>IF(Inputs!$B$27&lt;&gt;"Ready","PENDING INPUTS",MAX(0,(AI286+AJ286+AK286)-AO286))</f>
        <v>0</v>
      </c>
      <c r="AQ286" s="3">
        <f>IF(Inputs!$B$27&lt;&gt;"Ready","PENDING INPUTS",AX285)</f>
        <v>0</v>
      </c>
      <c r="AR286" s="3">
        <f>IF(Inputs!$B$27&lt;&gt;"Ready","PENDING INPUTS",IF(A286&lt;=Inputs!$B$6,ROUND(AQ286*Inputs!C18/12,2),0))</f>
        <v>0</v>
      </c>
      <c r="AS286" s="3">
        <f>IF(Inputs!$B$27&lt;&gt;"Ready","PENDING INPUTS",IF(AND(A286&lt;=Inputs!$B$6,AQ286&gt;0),Inputs!G18,0))</f>
        <v>0</v>
      </c>
      <c r="AT286" s="3">
        <f>IF(Inputs!$B$27&lt;&gt;"Ready","PENDING INPUTS",IF(A286&gt;Inputs!$B$6,0,MIN((AQ286+AR286+AS286),IF(Inputs!H18=1,Inputs!D18,MAX(Inputs!F18,ROUND(AQ286*Inputs!E18+AR286+AS286,2))))))</f>
        <v>0</v>
      </c>
      <c r="AU286">
        <f>IF(Inputs!$B$27&lt;&gt;"Ready","PENDING INPUTS",IF(AQ286&lt;=0,99,1+IF(AND(K286&gt;0,OR(Inputs!C14&gt;Inputs!C18,AND(Inputs!C14=Inputs!C18,0&lt;4))),1,0)+IF(AND(S286&gt;0,OR(Inputs!C15&gt;Inputs!C18,AND(Inputs!C15=Inputs!C18,1&lt;4))),1,0)+IF(AND(AA286&gt;0,OR(Inputs!C16&gt;Inputs!C18,AND(Inputs!C16=Inputs!C18,2&lt;4))),1,0)+IF(AND(AI286&gt;0,OR(Inputs!C17&gt;Inputs!C18,AND(Inputs!C17=Inputs!C18,3&lt;4))),1,0)+IF(AND(AY286&gt;0,OR(Inputs!C19&gt;Inputs!C18,AND(Inputs!C19=Inputs!C18,5&lt;4))),1,0)+IF(AND(BG286&gt;0,OR(Inputs!C20&gt;Inputs!C18,AND(Inputs!C20=Inputs!C18,6&lt;4))),1,0)+IF(AND(BO286&gt;0,OR(Inputs!C21&gt;Inputs!C18,AND(Inputs!C21=Inputs!C18,7&lt;4))),1,0)+IF(AND(BW286&gt;0,OR(Inputs!C22&gt;Inputs!C18,AND(Inputs!C22=Inputs!C18,8&lt;4))),1,0)+IF(AND(CE286&gt;0,OR(Inputs!C23&gt;Inputs!C18,AND(Inputs!C23=Inputs!C18,9&lt;4))),1,0)))</f>
        <v>99</v>
      </c>
      <c r="AV286" s="3">
        <f>IF(Inputs!$B$27&lt;&gt;"Ready","PENDING INPUTS",IF(A286&gt;Inputs!$B$6,0,MIN(MAX(0,(AQ286+AR286+AS286)-AT286),MAX(0,C286-D286-(IF(O286&lt;AU286,K286+L286+M286-N286,0)+IF(W286&lt;AU286,S286+T286+U286-V286,0)+IF(AE286&lt;AU286,AA286+AB286+AC286-AD286,0)+IF(AM286&lt;AU286,AI286+AJ286+AK286-AL286,0)+IF(AU286&lt;AU286,AQ286+AR286+AS286-AT286,0)+IF(BC286&lt;AU286,AY286+AZ286+BA286-BB286,0)+IF(BK286&lt;AU286,BG286+BH286+BI286-BJ286,0)+IF(BS286&lt;AU286,BO286+BP286+BQ286-BR286,0)+IF(CA286&lt;AU286,BW286+BX286+BY286-BZ286,0)+IF(CI286&lt;AU286,CE286+CF286+CG286-CH286,0))))))</f>
        <v>0</v>
      </c>
      <c r="AW286" s="3">
        <f>IF(Inputs!$B$27&lt;&gt;"Ready","PENDING INPUTS",MIN((AQ286+AR286+AS286),IF(D286&gt;C286,IF(D286=0,0,AT286*C286/D286),AT286+AV286)))</f>
        <v>0</v>
      </c>
      <c r="AX286" s="3">
        <f>IF(Inputs!$B$27&lt;&gt;"Ready","PENDING INPUTS",MAX(0,(AQ286+AR286+AS286)-AW286))</f>
        <v>0</v>
      </c>
      <c r="AY286" s="3">
        <f>IF(Inputs!$B$27&lt;&gt;"Ready","PENDING INPUTS",BF285)</f>
        <v>0</v>
      </c>
      <c r="AZ286" s="3">
        <f>IF(Inputs!$B$27&lt;&gt;"Ready","PENDING INPUTS",IF(A286&lt;=Inputs!$B$6,ROUND(AY286*Inputs!C19/12,2),0))</f>
        <v>0</v>
      </c>
      <c r="BA286" s="3">
        <f>IF(Inputs!$B$27&lt;&gt;"Ready","PENDING INPUTS",IF(AND(A286&lt;=Inputs!$B$6,AY286&gt;0),Inputs!G19,0))</f>
        <v>0</v>
      </c>
      <c r="BB286" s="3">
        <f>IF(Inputs!$B$27&lt;&gt;"Ready","PENDING INPUTS",IF(A286&gt;Inputs!$B$6,0,MIN((AY286+AZ286+BA286),IF(Inputs!H19=1,Inputs!D19,MAX(Inputs!F19,ROUND(AY286*Inputs!E19+AZ286+BA286,2))))))</f>
        <v>0</v>
      </c>
      <c r="BC286">
        <f>IF(Inputs!$B$27&lt;&gt;"Ready","PENDING INPUTS",IF(AY286&lt;=0,99,1+IF(AND(K286&gt;0,OR(Inputs!C14&gt;Inputs!C19,AND(Inputs!C14=Inputs!C19,0&lt;5))),1,0)+IF(AND(S286&gt;0,OR(Inputs!C15&gt;Inputs!C19,AND(Inputs!C15=Inputs!C19,1&lt;5))),1,0)+IF(AND(AA286&gt;0,OR(Inputs!C16&gt;Inputs!C19,AND(Inputs!C16=Inputs!C19,2&lt;5))),1,0)+IF(AND(AI286&gt;0,OR(Inputs!C17&gt;Inputs!C19,AND(Inputs!C17=Inputs!C19,3&lt;5))),1,0)+IF(AND(AQ286&gt;0,OR(Inputs!C18&gt;Inputs!C19,AND(Inputs!C18=Inputs!C19,4&lt;5))),1,0)+IF(AND(BG286&gt;0,OR(Inputs!C20&gt;Inputs!C19,AND(Inputs!C20=Inputs!C19,6&lt;5))),1,0)+IF(AND(BO286&gt;0,OR(Inputs!C21&gt;Inputs!C19,AND(Inputs!C21=Inputs!C19,7&lt;5))),1,0)+IF(AND(BW286&gt;0,OR(Inputs!C22&gt;Inputs!C19,AND(Inputs!C22=Inputs!C19,8&lt;5))),1,0)+IF(AND(CE286&gt;0,OR(Inputs!C23&gt;Inputs!C19,AND(Inputs!C23=Inputs!C19,9&lt;5))),1,0)))</f>
        <v>99</v>
      </c>
      <c r="BD286" s="3">
        <f>IF(Inputs!$B$27&lt;&gt;"Ready","PENDING INPUTS",IF(A286&gt;Inputs!$B$6,0,MIN(MAX(0,(AY286+AZ286+BA286)-BB286),MAX(0,C286-D286-(IF(O286&lt;BC286,K286+L286+M286-N286,0)+IF(W286&lt;BC286,S286+T286+U286-V286,0)+IF(AE286&lt;BC286,AA286+AB286+AC286-AD286,0)+IF(AM286&lt;BC286,AI286+AJ286+AK286-AL286,0)+IF(AU286&lt;BC286,AQ286+AR286+AS286-AT286,0)+IF(BC286&lt;BC286,AY286+AZ286+BA286-BB286,0)+IF(BK286&lt;BC286,BG286+BH286+BI286-BJ286,0)+IF(BS286&lt;BC286,BO286+BP286+BQ286-BR286,0)+IF(CA286&lt;BC286,BW286+BX286+BY286-BZ286,0)+IF(CI286&lt;BC286,CE286+CF286+CG286-CH286,0))))))</f>
        <v>0</v>
      </c>
      <c r="BE286" s="3">
        <f>IF(Inputs!$B$27&lt;&gt;"Ready","PENDING INPUTS",MIN((AY286+AZ286+BA286),IF(D286&gt;C286,IF(D286=0,0,BB286*C286/D286),BB286+BD286)))</f>
        <v>0</v>
      </c>
      <c r="BF286" s="3">
        <f>IF(Inputs!$B$27&lt;&gt;"Ready","PENDING INPUTS",MAX(0,(AY286+AZ286+BA286)-BE286))</f>
        <v>0</v>
      </c>
      <c r="BG286" s="3">
        <f>IF(Inputs!$B$27&lt;&gt;"Ready","PENDING INPUTS",BN285)</f>
        <v>0</v>
      </c>
      <c r="BH286" s="3">
        <f>IF(Inputs!$B$27&lt;&gt;"Ready","PENDING INPUTS",IF(A286&lt;=Inputs!$B$6,ROUND(BG286*Inputs!C20/12,2),0))</f>
        <v>0</v>
      </c>
      <c r="BI286" s="3">
        <f>IF(Inputs!$B$27&lt;&gt;"Ready","PENDING INPUTS",IF(AND(A286&lt;=Inputs!$B$6,BG286&gt;0),Inputs!G20,0))</f>
        <v>0</v>
      </c>
      <c r="BJ286" s="3">
        <f>IF(Inputs!$B$27&lt;&gt;"Ready","PENDING INPUTS",IF(A286&gt;Inputs!$B$6,0,MIN((BG286+BH286+BI286),IF(Inputs!H20=1,Inputs!D20,MAX(Inputs!F20,ROUND(BG286*Inputs!E20+BH286+BI286,2))))))</f>
        <v>0</v>
      </c>
      <c r="BK286">
        <f>IF(Inputs!$B$27&lt;&gt;"Ready","PENDING INPUTS",IF(BG286&lt;=0,99,1+IF(AND(K286&gt;0,OR(Inputs!C14&gt;Inputs!C20,AND(Inputs!C14=Inputs!C20,0&lt;6))),1,0)+IF(AND(S286&gt;0,OR(Inputs!C15&gt;Inputs!C20,AND(Inputs!C15=Inputs!C20,1&lt;6))),1,0)+IF(AND(AA286&gt;0,OR(Inputs!C16&gt;Inputs!C20,AND(Inputs!C16=Inputs!C20,2&lt;6))),1,0)+IF(AND(AI286&gt;0,OR(Inputs!C17&gt;Inputs!C20,AND(Inputs!C17=Inputs!C20,3&lt;6))),1,0)+IF(AND(AQ286&gt;0,OR(Inputs!C18&gt;Inputs!C20,AND(Inputs!C18=Inputs!C20,4&lt;6))),1,0)+IF(AND(AY286&gt;0,OR(Inputs!C19&gt;Inputs!C20,AND(Inputs!C19=Inputs!C20,5&lt;6))),1,0)+IF(AND(BO286&gt;0,OR(Inputs!C21&gt;Inputs!C20,AND(Inputs!C21=Inputs!C20,7&lt;6))),1,0)+IF(AND(BW286&gt;0,OR(Inputs!C22&gt;Inputs!C20,AND(Inputs!C22=Inputs!C20,8&lt;6))),1,0)+IF(AND(CE286&gt;0,OR(Inputs!C23&gt;Inputs!C20,AND(Inputs!C23=Inputs!C20,9&lt;6))),1,0)))</f>
        <v>99</v>
      </c>
      <c r="BL286" s="3">
        <f>IF(Inputs!$B$27&lt;&gt;"Ready","PENDING INPUTS",IF(A286&gt;Inputs!$B$6,0,MIN(MAX(0,(BG286+BH286+BI286)-BJ286),MAX(0,C286-D286-(IF(O286&lt;BK286,K286+L286+M286-N286,0)+IF(W286&lt;BK286,S286+T286+U286-V286,0)+IF(AE286&lt;BK286,AA286+AB286+AC286-AD286,0)+IF(AM286&lt;BK286,AI286+AJ286+AK286-AL286,0)+IF(AU286&lt;BK286,AQ286+AR286+AS286-AT286,0)+IF(BC286&lt;BK286,AY286+AZ286+BA286-BB286,0)+IF(BK286&lt;BK286,BG286+BH286+BI286-BJ286,0)+IF(BS286&lt;BK286,BO286+BP286+BQ286-BR286,0)+IF(CA286&lt;BK286,BW286+BX286+BY286-BZ286,0)+IF(CI286&lt;BK286,CE286+CF286+CG286-CH286,0))))))</f>
        <v>0</v>
      </c>
      <c r="BM286" s="3">
        <f>IF(Inputs!$B$27&lt;&gt;"Ready","PENDING INPUTS",MIN((BG286+BH286+BI286),IF(D286&gt;C286,IF(D286=0,0,BJ286*C286/D286),BJ286+BL286)))</f>
        <v>0</v>
      </c>
      <c r="BN286" s="3">
        <f>IF(Inputs!$B$27&lt;&gt;"Ready","PENDING INPUTS",MAX(0,(BG286+BH286+BI286)-BM286))</f>
        <v>0</v>
      </c>
      <c r="BO286" s="3">
        <f>IF(Inputs!$B$27&lt;&gt;"Ready","PENDING INPUTS",BV285)</f>
        <v>0</v>
      </c>
      <c r="BP286" s="3">
        <f>IF(Inputs!$B$27&lt;&gt;"Ready","PENDING INPUTS",IF(A286&lt;=Inputs!$B$6,ROUND(BO286*Inputs!C21/12,2),0))</f>
        <v>0</v>
      </c>
      <c r="BQ286" s="3">
        <f>IF(Inputs!$B$27&lt;&gt;"Ready","PENDING INPUTS",IF(AND(A286&lt;=Inputs!$B$6,BO286&gt;0),Inputs!G21,0))</f>
        <v>0</v>
      </c>
      <c r="BR286" s="3">
        <f>IF(Inputs!$B$27&lt;&gt;"Ready","PENDING INPUTS",IF(A286&gt;Inputs!$B$6,0,MIN((BO286+BP286+BQ286),IF(Inputs!H21=1,Inputs!D21,MAX(Inputs!F21,ROUND(BO286*Inputs!E21+BP286+BQ286,2))))))</f>
        <v>0</v>
      </c>
      <c r="BS286">
        <f>IF(Inputs!$B$27&lt;&gt;"Ready","PENDING INPUTS",IF(BO286&lt;=0,99,1+IF(AND(K286&gt;0,OR(Inputs!C14&gt;Inputs!C21,AND(Inputs!C14=Inputs!C21,0&lt;7))),1,0)+IF(AND(S286&gt;0,OR(Inputs!C15&gt;Inputs!C21,AND(Inputs!C15=Inputs!C21,1&lt;7))),1,0)+IF(AND(AA286&gt;0,OR(Inputs!C16&gt;Inputs!C21,AND(Inputs!C16=Inputs!C21,2&lt;7))),1,0)+IF(AND(AI286&gt;0,OR(Inputs!C17&gt;Inputs!C21,AND(Inputs!C17=Inputs!C21,3&lt;7))),1,0)+IF(AND(AQ286&gt;0,OR(Inputs!C18&gt;Inputs!C21,AND(Inputs!C18=Inputs!C21,4&lt;7))),1,0)+IF(AND(AY286&gt;0,OR(Inputs!C19&gt;Inputs!C21,AND(Inputs!C19=Inputs!C21,5&lt;7))),1,0)+IF(AND(BG286&gt;0,OR(Inputs!C20&gt;Inputs!C21,AND(Inputs!C20=Inputs!C21,6&lt;7))),1,0)+IF(AND(BW286&gt;0,OR(Inputs!C22&gt;Inputs!C21,AND(Inputs!C22=Inputs!C21,8&lt;7))),1,0)+IF(AND(CE286&gt;0,OR(Inputs!C23&gt;Inputs!C21,AND(Inputs!C23=Inputs!C21,9&lt;7))),1,0)))</f>
        <v>99</v>
      </c>
      <c r="BT286" s="3">
        <f>IF(Inputs!$B$27&lt;&gt;"Ready","PENDING INPUTS",IF(A286&gt;Inputs!$B$6,0,MIN(MAX(0,(BO286+BP286+BQ286)-BR286),MAX(0,C286-D286-(IF(O286&lt;BS286,K286+L286+M286-N286,0)+IF(W286&lt;BS286,S286+T286+U286-V286,0)+IF(AE286&lt;BS286,AA286+AB286+AC286-AD286,0)+IF(AM286&lt;BS286,AI286+AJ286+AK286-AL286,0)+IF(AU286&lt;BS286,AQ286+AR286+AS286-AT286,0)+IF(BC286&lt;BS286,AY286+AZ286+BA286-BB286,0)+IF(BK286&lt;BS286,BG286+BH286+BI286-BJ286,0)+IF(BS286&lt;BS286,BO286+BP286+BQ286-BR286,0)+IF(CA286&lt;BS286,BW286+BX286+BY286-BZ286,0)+IF(CI286&lt;BS286,CE286+CF286+CG286-CH286,0))))))</f>
        <v>0</v>
      </c>
      <c r="BU286" s="3">
        <f>IF(Inputs!$B$27&lt;&gt;"Ready","PENDING INPUTS",MIN((BO286+BP286+BQ286),IF(D286&gt;C286,IF(D286=0,0,BR286*C286/D286),BR286+BT286)))</f>
        <v>0</v>
      </c>
      <c r="BV286" s="3">
        <f>IF(Inputs!$B$27&lt;&gt;"Ready","PENDING INPUTS",MAX(0,(BO286+BP286+BQ286)-BU286))</f>
        <v>0</v>
      </c>
      <c r="BW286" s="3">
        <f>IF(Inputs!$B$27&lt;&gt;"Ready","PENDING INPUTS",CD285)</f>
        <v>0</v>
      </c>
      <c r="BX286" s="3">
        <f>IF(Inputs!$B$27&lt;&gt;"Ready","PENDING INPUTS",IF(A286&lt;=Inputs!$B$6,ROUND(BW286*Inputs!C22/12,2),0))</f>
        <v>0</v>
      </c>
      <c r="BY286" s="3">
        <f>IF(Inputs!$B$27&lt;&gt;"Ready","PENDING INPUTS",IF(AND(A286&lt;=Inputs!$B$6,BW286&gt;0),Inputs!G22,0))</f>
        <v>0</v>
      </c>
      <c r="BZ286" s="3">
        <f>IF(Inputs!$B$27&lt;&gt;"Ready","PENDING INPUTS",IF(A286&gt;Inputs!$B$6,0,MIN((BW286+BX286+BY286),IF(Inputs!H22=1,Inputs!D22,MAX(Inputs!F22,ROUND(BW286*Inputs!E22+BX286+BY286,2))))))</f>
        <v>0</v>
      </c>
      <c r="CA286">
        <f>IF(Inputs!$B$27&lt;&gt;"Ready","PENDING INPUTS",IF(BW286&lt;=0,99,1+IF(AND(K286&gt;0,OR(Inputs!C14&gt;Inputs!C22,AND(Inputs!C14=Inputs!C22,0&lt;8))),1,0)+IF(AND(S286&gt;0,OR(Inputs!C15&gt;Inputs!C22,AND(Inputs!C15=Inputs!C22,1&lt;8))),1,0)+IF(AND(AA286&gt;0,OR(Inputs!C16&gt;Inputs!C22,AND(Inputs!C16=Inputs!C22,2&lt;8))),1,0)+IF(AND(AI286&gt;0,OR(Inputs!C17&gt;Inputs!C22,AND(Inputs!C17=Inputs!C22,3&lt;8))),1,0)+IF(AND(AQ286&gt;0,OR(Inputs!C18&gt;Inputs!C22,AND(Inputs!C18=Inputs!C22,4&lt;8))),1,0)+IF(AND(AY286&gt;0,OR(Inputs!C19&gt;Inputs!C22,AND(Inputs!C19=Inputs!C22,5&lt;8))),1,0)+IF(AND(BG286&gt;0,OR(Inputs!C20&gt;Inputs!C22,AND(Inputs!C20=Inputs!C22,6&lt;8))),1,0)+IF(AND(BO286&gt;0,OR(Inputs!C21&gt;Inputs!C22,AND(Inputs!C21=Inputs!C22,7&lt;8))),1,0)+IF(AND(CE286&gt;0,OR(Inputs!C23&gt;Inputs!C22,AND(Inputs!C23=Inputs!C22,9&lt;8))),1,0)))</f>
        <v>99</v>
      </c>
      <c r="CB286" s="3">
        <f>IF(Inputs!$B$27&lt;&gt;"Ready","PENDING INPUTS",IF(A286&gt;Inputs!$B$6,0,MIN(MAX(0,(BW286+BX286+BY286)-BZ286),MAX(0,C286-D286-(IF(O286&lt;CA286,K286+L286+M286-N286,0)+IF(W286&lt;CA286,S286+T286+U286-V286,0)+IF(AE286&lt;CA286,AA286+AB286+AC286-AD286,0)+IF(AM286&lt;CA286,AI286+AJ286+AK286-AL286,0)+IF(AU286&lt;CA286,AQ286+AR286+AS286-AT286,0)+IF(BC286&lt;CA286,AY286+AZ286+BA286-BB286,0)+IF(BK286&lt;CA286,BG286+BH286+BI286-BJ286,0)+IF(BS286&lt;CA286,BO286+BP286+BQ286-BR286,0)+IF(CA286&lt;CA286,BW286+BX286+BY286-BZ286,0)+IF(CI286&lt;CA286,CE286+CF286+CG286-CH286,0))))))</f>
        <v>0</v>
      </c>
      <c r="CC286" s="3">
        <f>IF(Inputs!$B$27&lt;&gt;"Ready","PENDING INPUTS",MIN((BW286+BX286+BY286),IF(D286&gt;C286,IF(D286=0,0,BZ286*C286/D286),BZ286+CB286)))</f>
        <v>0</v>
      </c>
      <c r="CD286" s="3">
        <f>IF(Inputs!$B$27&lt;&gt;"Ready","PENDING INPUTS",MAX(0,(BW286+BX286+BY286)-CC286))</f>
        <v>0</v>
      </c>
      <c r="CE286" s="3">
        <f>IF(Inputs!$B$27&lt;&gt;"Ready","PENDING INPUTS",CL285)</f>
        <v>0</v>
      </c>
      <c r="CF286" s="3">
        <f>IF(Inputs!$B$27&lt;&gt;"Ready","PENDING INPUTS",IF(A286&lt;=Inputs!$B$6,ROUND(CE286*Inputs!C23/12,2),0))</f>
        <v>0</v>
      </c>
      <c r="CG286" s="3">
        <f>IF(Inputs!$B$27&lt;&gt;"Ready","PENDING INPUTS",IF(AND(A286&lt;=Inputs!$B$6,CE286&gt;0),Inputs!G23,0))</f>
        <v>0</v>
      </c>
      <c r="CH286" s="3">
        <f>IF(Inputs!$B$27&lt;&gt;"Ready","PENDING INPUTS",IF(A286&gt;Inputs!$B$6,0,MIN((CE286+CF286+CG286),IF(Inputs!H23=1,Inputs!D23,MAX(Inputs!F23,ROUND(CE286*Inputs!E23+CF286+CG286,2))))))</f>
        <v>0</v>
      </c>
      <c r="CI286">
        <f>IF(Inputs!$B$27&lt;&gt;"Ready","PENDING INPUTS",IF(CE286&lt;=0,99,1+IF(AND(K286&gt;0,OR(Inputs!C14&gt;Inputs!C23,AND(Inputs!C14=Inputs!C23,0&lt;9))),1,0)+IF(AND(S286&gt;0,OR(Inputs!C15&gt;Inputs!C23,AND(Inputs!C15=Inputs!C23,1&lt;9))),1,0)+IF(AND(AA286&gt;0,OR(Inputs!C16&gt;Inputs!C23,AND(Inputs!C16=Inputs!C23,2&lt;9))),1,0)+IF(AND(AI286&gt;0,OR(Inputs!C17&gt;Inputs!C23,AND(Inputs!C17=Inputs!C23,3&lt;9))),1,0)+IF(AND(AQ286&gt;0,OR(Inputs!C18&gt;Inputs!C23,AND(Inputs!C18=Inputs!C23,4&lt;9))),1,0)+IF(AND(AY286&gt;0,OR(Inputs!C19&gt;Inputs!C23,AND(Inputs!C19=Inputs!C23,5&lt;9))),1,0)+IF(AND(BG286&gt;0,OR(Inputs!C20&gt;Inputs!C23,AND(Inputs!C20=Inputs!C23,6&lt;9))),1,0)+IF(AND(BO286&gt;0,OR(Inputs!C21&gt;Inputs!C23,AND(Inputs!C21=Inputs!C23,7&lt;9))),1,0)+IF(AND(BW286&gt;0,OR(Inputs!C22&gt;Inputs!C23,AND(Inputs!C22=Inputs!C23,8&lt;9))),1,0)))</f>
        <v>99</v>
      </c>
      <c r="CJ286" s="3">
        <f>IF(Inputs!$B$27&lt;&gt;"Ready","PENDING INPUTS",IF(A286&gt;Inputs!$B$6,0,MIN(MAX(0,(CE286+CF286+CG286)-CH286),MAX(0,C286-D286-(IF(O286&lt;CI286,K286+L286+M286-N286,0)+IF(W286&lt;CI286,S286+T286+U286-V286,0)+IF(AE286&lt;CI286,AA286+AB286+AC286-AD286,0)+IF(AM286&lt;CI286,AI286+AJ286+AK286-AL286,0)+IF(AU286&lt;CI286,AQ286+AR286+AS286-AT286,0)+IF(BC286&lt;CI286,AY286+AZ286+BA286-BB286,0)+IF(BK286&lt;CI286,BG286+BH286+BI286-BJ286,0)+IF(BS286&lt;CI286,BO286+BP286+BQ286-BR286,0)+IF(CA286&lt;CI286,BW286+BX286+BY286-BZ286,0)+IF(CI286&lt;CI286,CE286+CF286+CG286-CH286,0))))))</f>
        <v>0</v>
      </c>
      <c r="CK286" s="3">
        <f>IF(Inputs!$B$27&lt;&gt;"Ready","PENDING INPUTS",MIN((CE286+CF286+CG286),IF(D286&gt;C286,IF(D286=0,0,CH286*C286/D286),CH286+CJ286)))</f>
        <v>0</v>
      </c>
      <c r="CL286" s="3">
        <f>IF(Inputs!$B$27&lt;&gt;"Ready","PENDING INPUTS",MAX(0,(CE286+CF286+CG286)-CK286))</f>
        <v>0</v>
      </c>
    </row>
    <row r="287" spans="1:90" ht="27.95" customHeight="1" x14ac:dyDescent="0.25">
      <c r="A287">
        <v>283</v>
      </c>
      <c r="B287" s="13">
        <f>IF(Inputs!$B$27&lt;&gt;"Ready","PENDING INPUTS",EDATE(Inputs!$B$5,A287-1))</f>
        <v>54879</v>
      </c>
      <c r="C287" s="3">
        <f>IF(Inputs!$B$27&lt;&gt;"Ready","PENDING INPUTS",IF(A287&lt;=Inputs!$B$6,MAX(0,Inputs!$B$4+IF(A287=Inputs!$B$7,Inputs!$B$8,0)+IF(A287=Inputs!$B$9,Inputs!$B$10,0)),0))</f>
        <v>0</v>
      </c>
      <c r="D287" s="3">
        <f>IF(Inputs!$B$27&lt;&gt;"Ready","PENDING INPUTS",SUM(N287,V287,AD287,AL287,AT287,BB287,BJ287,BR287,BZ287,CH287))</f>
        <v>0</v>
      </c>
      <c r="E287" s="3">
        <f>IF(Inputs!$B$27&lt;&gt;"Ready","PENDING INPUTS",MAX(0,D287-C287))</f>
        <v>0</v>
      </c>
      <c r="F287" s="3">
        <f>IF(Inputs!$B$27&lt;&gt;"Ready","PENDING INPUTS",SUM(Q287,Y287,AG287,AO287,AW287,BE287,BM287,BU287,CC287,CK287))</f>
        <v>0</v>
      </c>
      <c r="G287" s="3">
        <f>IF(Inputs!$B$27&lt;&gt;"Ready","PENDING INPUTS",SUM(L287,T287,AB287,AJ287,AR287,AZ287,BH287,BP287,BX287,CF287))</f>
        <v>0</v>
      </c>
      <c r="H287" s="3">
        <f>IF(Inputs!$B$27&lt;&gt;"Ready","PENDING INPUTS",SUM(M287,U287,AC287,AK287,AS287,BA287,BI287,BQ287,BY287,CG287))</f>
        <v>0</v>
      </c>
      <c r="I287" s="3">
        <f>IF(Inputs!$B$27&lt;&gt;"Ready","PENDING INPUTS",SUM(R287,Z287,AH287,AP287,AX287,BF287,BN287,BV287,CD287,CL287))</f>
        <v>0</v>
      </c>
      <c r="J287" t="str">
        <f>IF(Inputs!$B$27&lt;&gt;"Ready","PENDING INPUTS",IF(A287&gt;Inputs!$B$6,"Beyond horizon",IF(E287&gt;0.005,"MINIMUM SHORTFALL",IF(I287&lt;0.005,"Paid off","In progress"))))</f>
        <v>Beyond horizon</v>
      </c>
      <c r="K287" s="3">
        <f>IF(Inputs!$B$27&lt;&gt;"Ready","PENDING INPUTS",R286)</f>
        <v>0</v>
      </c>
      <c r="L287" s="3">
        <f>IF(Inputs!$B$27&lt;&gt;"Ready","PENDING INPUTS",IF(A287&lt;=Inputs!$B$6,ROUND(K287*Inputs!C14/12,2),0))</f>
        <v>0</v>
      </c>
      <c r="M287" s="3">
        <f>IF(Inputs!$B$27&lt;&gt;"Ready","PENDING INPUTS",IF(AND(A287&lt;=Inputs!$B$6,K287&gt;0),Inputs!G14,0))</f>
        <v>0</v>
      </c>
      <c r="N287" s="3">
        <f>IF(Inputs!$B$27&lt;&gt;"Ready","PENDING INPUTS",IF(A287&gt;Inputs!$B$6,0,MIN((K287+L287+M287),IF(Inputs!H14=1,Inputs!D14,MAX(Inputs!F14,ROUND(K287*Inputs!E14+L287+M287,2))))))</f>
        <v>0</v>
      </c>
      <c r="O287">
        <f>IF(Inputs!$B$27&lt;&gt;"Ready","PENDING INPUTS",IF(K287&lt;=0,99,1+IF(AND(S287&gt;0,OR(Inputs!C15&gt;Inputs!C14,AND(Inputs!C15=Inputs!C14,1&lt;0))),1,0)+IF(AND(AA287&gt;0,OR(Inputs!C16&gt;Inputs!C14,AND(Inputs!C16=Inputs!C14,2&lt;0))),1,0)+IF(AND(AI287&gt;0,OR(Inputs!C17&gt;Inputs!C14,AND(Inputs!C17=Inputs!C14,3&lt;0))),1,0)+IF(AND(AQ287&gt;0,OR(Inputs!C18&gt;Inputs!C14,AND(Inputs!C18=Inputs!C14,4&lt;0))),1,0)+IF(AND(AY287&gt;0,OR(Inputs!C19&gt;Inputs!C14,AND(Inputs!C19=Inputs!C14,5&lt;0))),1,0)+IF(AND(BG287&gt;0,OR(Inputs!C20&gt;Inputs!C14,AND(Inputs!C20=Inputs!C14,6&lt;0))),1,0)+IF(AND(BO287&gt;0,OR(Inputs!C21&gt;Inputs!C14,AND(Inputs!C21=Inputs!C14,7&lt;0))),1,0)+IF(AND(BW287&gt;0,OR(Inputs!C22&gt;Inputs!C14,AND(Inputs!C22=Inputs!C14,8&lt;0))),1,0)+IF(AND(CE287&gt;0,OR(Inputs!C23&gt;Inputs!C14,AND(Inputs!C23=Inputs!C14,9&lt;0))),1,0)))</f>
        <v>99</v>
      </c>
      <c r="P287" s="3">
        <f>IF(Inputs!$B$27&lt;&gt;"Ready","PENDING INPUTS",IF(A287&gt;Inputs!$B$6,0,MIN(MAX(0,(K287+L287+M287)-N287),MAX(0,C287-D287-(IF(O287&lt;O287,K287+L287+M287-N287,0)+IF(W287&lt;O287,S287+T287+U287-V287,0)+IF(AE287&lt;O287,AA287+AB287+AC287-AD287,0)+IF(AM287&lt;O287,AI287+AJ287+AK287-AL287,0)+IF(AU287&lt;O287,AQ287+AR287+AS287-AT287,0)+IF(BC287&lt;O287,AY287+AZ287+BA287-BB287,0)+IF(BK287&lt;O287,BG287+BH287+BI287-BJ287,0)+IF(BS287&lt;O287,BO287+BP287+BQ287-BR287,0)+IF(CA287&lt;O287,BW287+BX287+BY287-BZ287,0)+IF(CI287&lt;O287,CE287+CF287+CG287-CH287,0))))))</f>
        <v>0</v>
      </c>
      <c r="Q287" s="3">
        <f>IF(Inputs!$B$27&lt;&gt;"Ready","PENDING INPUTS",MIN((K287+L287+M287),IF(D287&gt;C287,IF(D287=0,0,N287*C287/D287),N287+P287)))</f>
        <v>0</v>
      </c>
      <c r="R287" s="3">
        <f>IF(Inputs!$B$27&lt;&gt;"Ready","PENDING INPUTS",MAX(0,(K287+L287+M287)-Q287))</f>
        <v>0</v>
      </c>
      <c r="S287" s="3">
        <f>IF(Inputs!$B$27&lt;&gt;"Ready","PENDING INPUTS",Z286)</f>
        <v>0</v>
      </c>
      <c r="T287" s="3">
        <f>IF(Inputs!$B$27&lt;&gt;"Ready","PENDING INPUTS",IF(A287&lt;=Inputs!$B$6,ROUND(S287*Inputs!C15/12,2),0))</f>
        <v>0</v>
      </c>
      <c r="U287" s="3">
        <f>IF(Inputs!$B$27&lt;&gt;"Ready","PENDING INPUTS",IF(AND(A287&lt;=Inputs!$B$6,S287&gt;0),Inputs!G15,0))</f>
        <v>0</v>
      </c>
      <c r="V287" s="3">
        <f>IF(Inputs!$B$27&lt;&gt;"Ready","PENDING INPUTS",IF(A287&gt;Inputs!$B$6,0,MIN((S287+T287+U287),IF(Inputs!H15=1,Inputs!D15,MAX(Inputs!F15,ROUND(S287*Inputs!E15+T287+U287,2))))))</f>
        <v>0</v>
      </c>
      <c r="W287">
        <f>IF(Inputs!$B$27&lt;&gt;"Ready","PENDING INPUTS",IF(S287&lt;=0,99,1+IF(AND(K287&gt;0,OR(Inputs!C14&gt;Inputs!C15,AND(Inputs!C14=Inputs!C15,0&lt;1))),1,0)+IF(AND(AA287&gt;0,OR(Inputs!C16&gt;Inputs!C15,AND(Inputs!C16=Inputs!C15,2&lt;1))),1,0)+IF(AND(AI287&gt;0,OR(Inputs!C17&gt;Inputs!C15,AND(Inputs!C17=Inputs!C15,3&lt;1))),1,0)+IF(AND(AQ287&gt;0,OR(Inputs!C18&gt;Inputs!C15,AND(Inputs!C18=Inputs!C15,4&lt;1))),1,0)+IF(AND(AY287&gt;0,OR(Inputs!C19&gt;Inputs!C15,AND(Inputs!C19=Inputs!C15,5&lt;1))),1,0)+IF(AND(BG287&gt;0,OR(Inputs!C20&gt;Inputs!C15,AND(Inputs!C20=Inputs!C15,6&lt;1))),1,0)+IF(AND(BO287&gt;0,OR(Inputs!C21&gt;Inputs!C15,AND(Inputs!C21=Inputs!C15,7&lt;1))),1,0)+IF(AND(BW287&gt;0,OR(Inputs!C22&gt;Inputs!C15,AND(Inputs!C22=Inputs!C15,8&lt;1))),1,0)+IF(AND(CE287&gt;0,OR(Inputs!C23&gt;Inputs!C15,AND(Inputs!C23=Inputs!C15,9&lt;1))),1,0)))</f>
        <v>99</v>
      </c>
      <c r="X287" s="3">
        <f>IF(Inputs!$B$27&lt;&gt;"Ready","PENDING INPUTS",IF(A287&gt;Inputs!$B$6,0,MIN(MAX(0,(S287+T287+U287)-V287),MAX(0,C287-D287-(IF(O287&lt;W287,K287+L287+M287-N287,0)+IF(W287&lt;W287,S287+T287+U287-V287,0)+IF(AE287&lt;W287,AA287+AB287+AC287-AD287,0)+IF(AM287&lt;W287,AI287+AJ287+AK287-AL287,0)+IF(AU287&lt;W287,AQ287+AR287+AS287-AT287,0)+IF(BC287&lt;W287,AY287+AZ287+BA287-BB287,0)+IF(BK287&lt;W287,BG287+BH287+BI287-BJ287,0)+IF(BS287&lt;W287,BO287+BP287+BQ287-BR287,0)+IF(CA287&lt;W287,BW287+BX287+BY287-BZ287,0)+IF(CI287&lt;W287,CE287+CF287+CG287-CH287,0))))))</f>
        <v>0</v>
      </c>
      <c r="Y287" s="3">
        <f>IF(Inputs!$B$27&lt;&gt;"Ready","PENDING INPUTS",MIN((S287+T287+U287),IF(D287&gt;C287,IF(D287=0,0,V287*C287/D287),V287+X287)))</f>
        <v>0</v>
      </c>
      <c r="Z287" s="3">
        <f>IF(Inputs!$B$27&lt;&gt;"Ready","PENDING INPUTS",MAX(0,(S287+T287+U287)-Y287))</f>
        <v>0</v>
      </c>
      <c r="AA287" s="3">
        <f>IF(Inputs!$B$27&lt;&gt;"Ready","PENDING INPUTS",AH286)</f>
        <v>0</v>
      </c>
      <c r="AB287" s="3">
        <f>IF(Inputs!$B$27&lt;&gt;"Ready","PENDING INPUTS",IF(A287&lt;=Inputs!$B$6,ROUND(AA287*Inputs!C16/12,2),0))</f>
        <v>0</v>
      </c>
      <c r="AC287" s="3">
        <f>IF(Inputs!$B$27&lt;&gt;"Ready","PENDING INPUTS",IF(AND(A287&lt;=Inputs!$B$6,AA287&gt;0),Inputs!G16,0))</f>
        <v>0</v>
      </c>
      <c r="AD287" s="3">
        <f>IF(Inputs!$B$27&lt;&gt;"Ready","PENDING INPUTS",IF(A287&gt;Inputs!$B$6,0,MIN((AA287+AB287+AC287),IF(Inputs!H16=1,Inputs!D16,MAX(Inputs!F16,ROUND(AA287*Inputs!E16+AB287+AC287,2))))))</f>
        <v>0</v>
      </c>
      <c r="AE287">
        <f>IF(Inputs!$B$27&lt;&gt;"Ready","PENDING INPUTS",IF(AA287&lt;=0,99,1+IF(AND(K287&gt;0,OR(Inputs!C14&gt;Inputs!C16,AND(Inputs!C14=Inputs!C16,0&lt;2))),1,0)+IF(AND(S287&gt;0,OR(Inputs!C15&gt;Inputs!C16,AND(Inputs!C15=Inputs!C16,1&lt;2))),1,0)+IF(AND(AI287&gt;0,OR(Inputs!C17&gt;Inputs!C16,AND(Inputs!C17=Inputs!C16,3&lt;2))),1,0)+IF(AND(AQ287&gt;0,OR(Inputs!C18&gt;Inputs!C16,AND(Inputs!C18=Inputs!C16,4&lt;2))),1,0)+IF(AND(AY287&gt;0,OR(Inputs!C19&gt;Inputs!C16,AND(Inputs!C19=Inputs!C16,5&lt;2))),1,0)+IF(AND(BG287&gt;0,OR(Inputs!C20&gt;Inputs!C16,AND(Inputs!C20=Inputs!C16,6&lt;2))),1,0)+IF(AND(BO287&gt;0,OR(Inputs!C21&gt;Inputs!C16,AND(Inputs!C21=Inputs!C16,7&lt;2))),1,0)+IF(AND(BW287&gt;0,OR(Inputs!C22&gt;Inputs!C16,AND(Inputs!C22=Inputs!C16,8&lt;2))),1,0)+IF(AND(CE287&gt;0,OR(Inputs!C23&gt;Inputs!C16,AND(Inputs!C23=Inputs!C16,9&lt;2))),1,0)))</f>
        <v>99</v>
      </c>
      <c r="AF287" s="3">
        <f>IF(Inputs!$B$27&lt;&gt;"Ready","PENDING INPUTS",IF(A287&gt;Inputs!$B$6,0,MIN(MAX(0,(AA287+AB287+AC287)-AD287),MAX(0,C287-D287-(IF(O287&lt;AE287,K287+L287+M287-N287,0)+IF(W287&lt;AE287,S287+T287+U287-V287,0)+IF(AE287&lt;AE287,AA287+AB287+AC287-AD287,0)+IF(AM287&lt;AE287,AI287+AJ287+AK287-AL287,0)+IF(AU287&lt;AE287,AQ287+AR287+AS287-AT287,0)+IF(BC287&lt;AE287,AY287+AZ287+BA287-BB287,0)+IF(BK287&lt;AE287,BG287+BH287+BI287-BJ287,0)+IF(BS287&lt;AE287,BO287+BP287+BQ287-BR287,0)+IF(CA287&lt;AE287,BW287+BX287+BY287-BZ287,0)+IF(CI287&lt;AE287,CE287+CF287+CG287-CH287,0))))))</f>
        <v>0</v>
      </c>
      <c r="AG287" s="3">
        <f>IF(Inputs!$B$27&lt;&gt;"Ready","PENDING INPUTS",MIN((AA287+AB287+AC287),IF(D287&gt;C287,IF(D287=0,0,AD287*C287/D287),AD287+AF287)))</f>
        <v>0</v>
      </c>
      <c r="AH287" s="3">
        <f>IF(Inputs!$B$27&lt;&gt;"Ready","PENDING INPUTS",MAX(0,(AA287+AB287+AC287)-AG287))</f>
        <v>0</v>
      </c>
      <c r="AI287" s="3">
        <f>IF(Inputs!$B$27&lt;&gt;"Ready","PENDING INPUTS",AP286)</f>
        <v>0</v>
      </c>
      <c r="AJ287" s="3">
        <f>IF(Inputs!$B$27&lt;&gt;"Ready","PENDING INPUTS",IF(A287&lt;=Inputs!$B$6,ROUND(AI287*Inputs!C17/12,2),0))</f>
        <v>0</v>
      </c>
      <c r="AK287" s="3">
        <f>IF(Inputs!$B$27&lt;&gt;"Ready","PENDING INPUTS",IF(AND(A287&lt;=Inputs!$B$6,AI287&gt;0),Inputs!G17,0))</f>
        <v>0</v>
      </c>
      <c r="AL287" s="3">
        <f>IF(Inputs!$B$27&lt;&gt;"Ready","PENDING INPUTS",IF(A287&gt;Inputs!$B$6,0,MIN((AI287+AJ287+AK287),IF(Inputs!H17=1,Inputs!D17,MAX(Inputs!F17,ROUND(AI287*Inputs!E17+AJ287+AK287,2))))))</f>
        <v>0</v>
      </c>
      <c r="AM287">
        <f>IF(Inputs!$B$27&lt;&gt;"Ready","PENDING INPUTS",IF(AI287&lt;=0,99,1+IF(AND(K287&gt;0,OR(Inputs!C14&gt;Inputs!C17,AND(Inputs!C14=Inputs!C17,0&lt;3))),1,0)+IF(AND(S287&gt;0,OR(Inputs!C15&gt;Inputs!C17,AND(Inputs!C15=Inputs!C17,1&lt;3))),1,0)+IF(AND(AA287&gt;0,OR(Inputs!C16&gt;Inputs!C17,AND(Inputs!C16=Inputs!C17,2&lt;3))),1,0)+IF(AND(AQ287&gt;0,OR(Inputs!C18&gt;Inputs!C17,AND(Inputs!C18=Inputs!C17,4&lt;3))),1,0)+IF(AND(AY287&gt;0,OR(Inputs!C19&gt;Inputs!C17,AND(Inputs!C19=Inputs!C17,5&lt;3))),1,0)+IF(AND(BG287&gt;0,OR(Inputs!C20&gt;Inputs!C17,AND(Inputs!C20=Inputs!C17,6&lt;3))),1,0)+IF(AND(BO287&gt;0,OR(Inputs!C21&gt;Inputs!C17,AND(Inputs!C21=Inputs!C17,7&lt;3))),1,0)+IF(AND(BW287&gt;0,OR(Inputs!C22&gt;Inputs!C17,AND(Inputs!C22=Inputs!C17,8&lt;3))),1,0)+IF(AND(CE287&gt;0,OR(Inputs!C23&gt;Inputs!C17,AND(Inputs!C23=Inputs!C17,9&lt;3))),1,0)))</f>
        <v>99</v>
      </c>
      <c r="AN287" s="3">
        <f>IF(Inputs!$B$27&lt;&gt;"Ready","PENDING INPUTS",IF(A287&gt;Inputs!$B$6,0,MIN(MAX(0,(AI287+AJ287+AK287)-AL287),MAX(0,C287-D287-(IF(O287&lt;AM287,K287+L287+M287-N287,0)+IF(W287&lt;AM287,S287+T287+U287-V287,0)+IF(AE287&lt;AM287,AA287+AB287+AC287-AD287,0)+IF(AM287&lt;AM287,AI287+AJ287+AK287-AL287,0)+IF(AU287&lt;AM287,AQ287+AR287+AS287-AT287,0)+IF(BC287&lt;AM287,AY287+AZ287+BA287-BB287,0)+IF(BK287&lt;AM287,BG287+BH287+BI287-BJ287,0)+IF(BS287&lt;AM287,BO287+BP287+BQ287-BR287,0)+IF(CA287&lt;AM287,BW287+BX287+BY287-BZ287,0)+IF(CI287&lt;AM287,CE287+CF287+CG287-CH287,0))))))</f>
        <v>0</v>
      </c>
      <c r="AO287" s="3">
        <f>IF(Inputs!$B$27&lt;&gt;"Ready","PENDING INPUTS",MIN((AI287+AJ287+AK287),IF(D287&gt;C287,IF(D287=0,0,AL287*C287/D287),AL287+AN287)))</f>
        <v>0</v>
      </c>
      <c r="AP287" s="3">
        <f>IF(Inputs!$B$27&lt;&gt;"Ready","PENDING INPUTS",MAX(0,(AI287+AJ287+AK287)-AO287))</f>
        <v>0</v>
      </c>
      <c r="AQ287" s="3">
        <f>IF(Inputs!$B$27&lt;&gt;"Ready","PENDING INPUTS",AX286)</f>
        <v>0</v>
      </c>
      <c r="AR287" s="3">
        <f>IF(Inputs!$B$27&lt;&gt;"Ready","PENDING INPUTS",IF(A287&lt;=Inputs!$B$6,ROUND(AQ287*Inputs!C18/12,2),0))</f>
        <v>0</v>
      </c>
      <c r="AS287" s="3">
        <f>IF(Inputs!$B$27&lt;&gt;"Ready","PENDING INPUTS",IF(AND(A287&lt;=Inputs!$B$6,AQ287&gt;0),Inputs!G18,0))</f>
        <v>0</v>
      </c>
      <c r="AT287" s="3">
        <f>IF(Inputs!$B$27&lt;&gt;"Ready","PENDING INPUTS",IF(A287&gt;Inputs!$B$6,0,MIN((AQ287+AR287+AS287),IF(Inputs!H18=1,Inputs!D18,MAX(Inputs!F18,ROUND(AQ287*Inputs!E18+AR287+AS287,2))))))</f>
        <v>0</v>
      </c>
      <c r="AU287">
        <f>IF(Inputs!$B$27&lt;&gt;"Ready","PENDING INPUTS",IF(AQ287&lt;=0,99,1+IF(AND(K287&gt;0,OR(Inputs!C14&gt;Inputs!C18,AND(Inputs!C14=Inputs!C18,0&lt;4))),1,0)+IF(AND(S287&gt;0,OR(Inputs!C15&gt;Inputs!C18,AND(Inputs!C15=Inputs!C18,1&lt;4))),1,0)+IF(AND(AA287&gt;0,OR(Inputs!C16&gt;Inputs!C18,AND(Inputs!C16=Inputs!C18,2&lt;4))),1,0)+IF(AND(AI287&gt;0,OR(Inputs!C17&gt;Inputs!C18,AND(Inputs!C17=Inputs!C18,3&lt;4))),1,0)+IF(AND(AY287&gt;0,OR(Inputs!C19&gt;Inputs!C18,AND(Inputs!C19=Inputs!C18,5&lt;4))),1,0)+IF(AND(BG287&gt;0,OR(Inputs!C20&gt;Inputs!C18,AND(Inputs!C20=Inputs!C18,6&lt;4))),1,0)+IF(AND(BO287&gt;0,OR(Inputs!C21&gt;Inputs!C18,AND(Inputs!C21=Inputs!C18,7&lt;4))),1,0)+IF(AND(BW287&gt;0,OR(Inputs!C22&gt;Inputs!C18,AND(Inputs!C22=Inputs!C18,8&lt;4))),1,0)+IF(AND(CE287&gt;0,OR(Inputs!C23&gt;Inputs!C18,AND(Inputs!C23=Inputs!C18,9&lt;4))),1,0)))</f>
        <v>99</v>
      </c>
      <c r="AV287" s="3">
        <f>IF(Inputs!$B$27&lt;&gt;"Ready","PENDING INPUTS",IF(A287&gt;Inputs!$B$6,0,MIN(MAX(0,(AQ287+AR287+AS287)-AT287),MAX(0,C287-D287-(IF(O287&lt;AU287,K287+L287+M287-N287,0)+IF(W287&lt;AU287,S287+T287+U287-V287,0)+IF(AE287&lt;AU287,AA287+AB287+AC287-AD287,0)+IF(AM287&lt;AU287,AI287+AJ287+AK287-AL287,0)+IF(AU287&lt;AU287,AQ287+AR287+AS287-AT287,0)+IF(BC287&lt;AU287,AY287+AZ287+BA287-BB287,0)+IF(BK287&lt;AU287,BG287+BH287+BI287-BJ287,0)+IF(BS287&lt;AU287,BO287+BP287+BQ287-BR287,0)+IF(CA287&lt;AU287,BW287+BX287+BY287-BZ287,0)+IF(CI287&lt;AU287,CE287+CF287+CG287-CH287,0))))))</f>
        <v>0</v>
      </c>
      <c r="AW287" s="3">
        <f>IF(Inputs!$B$27&lt;&gt;"Ready","PENDING INPUTS",MIN((AQ287+AR287+AS287),IF(D287&gt;C287,IF(D287=0,0,AT287*C287/D287),AT287+AV287)))</f>
        <v>0</v>
      </c>
      <c r="AX287" s="3">
        <f>IF(Inputs!$B$27&lt;&gt;"Ready","PENDING INPUTS",MAX(0,(AQ287+AR287+AS287)-AW287))</f>
        <v>0</v>
      </c>
      <c r="AY287" s="3">
        <f>IF(Inputs!$B$27&lt;&gt;"Ready","PENDING INPUTS",BF286)</f>
        <v>0</v>
      </c>
      <c r="AZ287" s="3">
        <f>IF(Inputs!$B$27&lt;&gt;"Ready","PENDING INPUTS",IF(A287&lt;=Inputs!$B$6,ROUND(AY287*Inputs!C19/12,2),0))</f>
        <v>0</v>
      </c>
      <c r="BA287" s="3">
        <f>IF(Inputs!$B$27&lt;&gt;"Ready","PENDING INPUTS",IF(AND(A287&lt;=Inputs!$B$6,AY287&gt;0),Inputs!G19,0))</f>
        <v>0</v>
      </c>
      <c r="BB287" s="3">
        <f>IF(Inputs!$B$27&lt;&gt;"Ready","PENDING INPUTS",IF(A287&gt;Inputs!$B$6,0,MIN((AY287+AZ287+BA287),IF(Inputs!H19=1,Inputs!D19,MAX(Inputs!F19,ROUND(AY287*Inputs!E19+AZ287+BA287,2))))))</f>
        <v>0</v>
      </c>
      <c r="BC287">
        <f>IF(Inputs!$B$27&lt;&gt;"Ready","PENDING INPUTS",IF(AY287&lt;=0,99,1+IF(AND(K287&gt;0,OR(Inputs!C14&gt;Inputs!C19,AND(Inputs!C14=Inputs!C19,0&lt;5))),1,0)+IF(AND(S287&gt;0,OR(Inputs!C15&gt;Inputs!C19,AND(Inputs!C15=Inputs!C19,1&lt;5))),1,0)+IF(AND(AA287&gt;0,OR(Inputs!C16&gt;Inputs!C19,AND(Inputs!C16=Inputs!C19,2&lt;5))),1,0)+IF(AND(AI287&gt;0,OR(Inputs!C17&gt;Inputs!C19,AND(Inputs!C17=Inputs!C19,3&lt;5))),1,0)+IF(AND(AQ287&gt;0,OR(Inputs!C18&gt;Inputs!C19,AND(Inputs!C18=Inputs!C19,4&lt;5))),1,0)+IF(AND(BG287&gt;0,OR(Inputs!C20&gt;Inputs!C19,AND(Inputs!C20=Inputs!C19,6&lt;5))),1,0)+IF(AND(BO287&gt;0,OR(Inputs!C21&gt;Inputs!C19,AND(Inputs!C21=Inputs!C19,7&lt;5))),1,0)+IF(AND(BW287&gt;0,OR(Inputs!C22&gt;Inputs!C19,AND(Inputs!C22=Inputs!C19,8&lt;5))),1,0)+IF(AND(CE287&gt;0,OR(Inputs!C23&gt;Inputs!C19,AND(Inputs!C23=Inputs!C19,9&lt;5))),1,0)))</f>
        <v>99</v>
      </c>
      <c r="BD287" s="3">
        <f>IF(Inputs!$B$27&lt;&gt;"Ready","PENDING INPUTS",IF(A287&gt;Inputs!$B$6,0,MIN(MAX(0,(AY287+AZ287+BA287)-BB287),MAX(0,C287-D287-(IF(O287&lt;BC287,K287+L287+M287-N287,0)+IF(W287&lt;BC287,S287+T287+U287-V287,0)+IF(AE287&lt;BC287,AA287+AB287+AC287-AD287,0)+IF(AM287&lt;BC287,AI287+AJ287+AK287-AL287,0)+IF(AU287&lt;BC287,AQ287+AR287+AS287-AT287,0)+IF(BC287&lt;BC287,AY287+AZ287+BA287-BB287,0)+IF(BK287&lt;BC287,BG287+BH287+BI287-BJ287,0)+IF(BS287&lt;BC287,BO287+BP287+BQ287-BR287,0)+IF(CA287&lt;BC287,BW287+BX287+BY287-BZ287,0)+IF(CI287&lt;BC287,CE287+CF287+CG287-CH287,0))))))</f>
        <v>0</v>
      </c>
      <c r="BE287" s="3">
        <f>IF(Inputs!$B$27&lt;&gt;"Ready","PENDING INPUTS",MIN((AY287+AZ287+BA287),IF(D287&gt;C287,IF(D287=0,0,BB287*C287/D287),BB287+BD287)))</f>
        <v>0</v>
      </c>
      <c r="BF287" s="3">
        <f>IF(Inputs!$B$27&lt;&gt;"Ready","PENDING INPUTS",MAX(0,(AY287+AZ287+BA287)-BE287))</f>
        <v>0</v>
      </c>
      <c r="BG287" s="3">
        <f>IF(Inputs!$B$27&lt;&gt;"Ready","PENDING INPUTS",BN286)</f>
        <v>0</v>
      </c>
      <c r="BH287" s="3">
        <f>IF(Inputs!$B$27&lt;&gt;"Ready","PENDING INPUTS",IF(A287&lt;=Inputs!$B$6,ROUND(BG287*Inputs!C20/12,2),0))</f>
        <v>0</v>
      </c>
      <c r="BI287" s="3">
        <f>IF(Inputs!$B$27&lt;&gt;"Ready","PENDING INPUTS",IF(AND(A287&lt;=Inputs!$B$6,BG287&gt;0),Inputs!G20,0))</f>
        <v>0</v>
      </c>
      <c r="BJ287" s="3">
        <f>IF(Inputs!$B$27&lt;&gt;"Ready","PENDING INPUTS",IF(A287&gt;Inputs!$B$6,0,MIN((BG287+BH287+BI287),IF(Inputs!H20=1,Inputs!D20,MAX(Inputs!F20,ROUND(BG287*Inputs!E20+BH287+BI287,2))))))</f>
        <v>0</v>
      </c>
      <c r="BK287">
        <f>IF(Inputs!$B$27&lt;&gt;"Ready","PENDING INPUTS",IF(BG287&lt;=0,99,1+IF(AND(K287&gt;0,OR(Inputs!C14&gt;Inputs!C20,AND(Inputs!C14=Inputs!C20,0&lt;6))),1,0)+IF(AND(S287&gt;0,OR(Inputs!C15&gt;Inputs!C20,AND(Inputs!C15=Inputs!C20,1&lt;6))),1,0)+IF(AND(AA287&gt;0,OR(Inputs!C16&gt;Inputs!C20,AND(Inputs!C16=Inputs!C20,2&lt;6))),1,0)+IF(AND(AI287&gt;0,OR(Inputs!C17&gt;Inputs!C20,AND(Inputs!C17=Inputs!C20,3&lt;6))),1,0)+IF(AND(AQ287&gt;0,OR(Inputs!C18&gt;Inputs!C20,AND(Inputs!C18=Inputs!C20,4&lt;6))),1,0)+IF(AND(AY287&gt;0,OR(Inputs!C19&gt;Inputs!C20,AND(Inputs!C19=Inputs!C20,5&lt;6))),1,0)+IF(AND(BO287&gt;0,OR(Inputs!C21&gt;Inputs!C20,AND(Inputs!C21=Inputs!C20,7&lt;6))),1,0)+IF(AND(BW287&gt;0,OR(Inputs!C22&gt;Inputs!C20,AND(Inputs!C22=Inputs!C20,8&lt;6))),1,0)+IF(AND(CE287&gt;0,OR(Inputs!C23&gt;Inputs!C20,AND(Inputs!C23=Inputs!C20,9&lt;6))),1,0)))</f>
        <v>99</v>
      </c>
      <c r="BL287" s="3">
        <f>IF(Inputs!$B$27&lt;&gt;"Ready","PENDING INPUTS",IF(A287&gt;Inputs!$B$6,0,MIN(MAX(0,(BG287+BH287+BI287)-BJ287),MAX(0,C287-D287-(IF(O287&lt;BK287,K287+L287+M287-N287,0)+IF(W287&lt;BK287,S287+T287+U287-V287,0)+IF(AE287&lt;BK287,AA287+AB287+AC287-AD287,0)+IF(AM287&lt;BK287,AI287+AJ287+AK287-AL287,0)+IF(AU287&lt;BK287,AQ287+AR287+AS287-AT287,0)+IF(BC287&lt;BK287,AY287+AZ287+BA287-BB287,0)+IF(BK287&lt;BK287,BG287+BH287+BI287-BJ287,0)+IF(BS287&lt;BK287,BO287+BP287+BQ287-BR287,0)+IF(CA287&lt;BK287,BW287+BX287+BY287-BZ287,0)+IF(CI287&lt;BK287,CE287+CF287+CG287-CH287,0))))))</f>
        <v>0</v>
      </c>
      <c r="BM287" s="3">
        <f>IF(Inputs!$B$27&lt;&gt;"Ready","PENDING INPUTS",MIN((BG287+BH287+BI287),IF(D287&gt;C287,IF(D287=0,0,BJ287*C287/D287),BJ287+BL287)))</f>
        <v>0</v>
      </c>
      <c r="BN287" s="3">
        <f>IF(Inputs!$B$27&lt;&gt;"Ready","PENDING INPUTS",MAX(0,(BG287+BH287+BI287)-BM287))</f>
        <v>0</v>
      </c>
      <c r="BO287" s="3">
        <f>IF(Inputs!$B$27&lt;&gt;"Ready","PENDING INPUTS",BV286)</f>
        <v>0</v>
      </c>
      <c r="BP287" s="3">
        <f>IF(Inputs!$B$27&lt;&gt;"Ready","PENDING INPUTS",IF(A287&lt;=Inputs!$B$6,ROUND(BO287*Inputs!C21/12,2),0))</f>
        <v>0</v>
      </c>
      <c r="BQ287" s="3">
        <f>IF(Inputs!$B$27&lt;&gt;"Ready","PENDING INPUTS",IF(AND(A287&lt;=Inputs!$B$6,BO287&gt;0),Inputs!G21,0))</f>
        <v>0</v>
      </c>
      <c r="BR287" s="3">
        <f>IF(Inputs!$B$27&lt;&gt;"Ready","PENDING INPUTS",IF(A287&gt;Inputs!$B$6,0,MIN((BO287+BP287+BQ287),IF(Inputs!H21=1,Inputs!D21,MAX(Inputs!F21,ROUND(BO287*Inputs!E21+BP287+BQ287,2))))))</f>
        <v>0</v>
      </c>
      <c r="BS287">
        <f>IF(Inputs!$B$27&lt;&gt;"Ready","PENDING INPUTS",IF(BO287&lt;=0,99,1+IF(AND(K287&gt;0,OR(Inputs!C14&gt;Inputs!C21,AND(Inputs!C14=Inputs!C21,0&lt;7))),1,0)+IF(AND(S287&gt;0,OR(Inputs!C15&gt;Inputs!C21,AND(Inputs!C15=Inputs!C21,1&lt;7))),1,0)+IF(AND(AA287&gt;0,OR(Inputs!C16&gt;Inputs!C21,AND(Inputs!C16=Inputs!C21,2&lt;7))),1,0)+IF(AND(AI287&gt;0,OR(Inputs!C17&gt;Inputs!C21,AND(Inputs!C17=Inputs!C21,3&lt;7))),1,0)+IF(AND(AQ287&gt;0,OR(Inputs!C18&gt;Inputs!C21,AND(Inputs!C18=Inputs!C21,4&lt;7))),1,0)+IF(AND(AY287&gt;0,OR(Inputs!C19&gt;Inputs!C21,AND(Inputs!C19=Inputs!C21,5&lt;7))),1,0)+IF(AND(BG287&gt;0,OR(Inputs!C20&gt;Inputs!C21,AND(Inputs!C20=Inputs!C21,6&lt;7))),1,0)+IF(AND(BW287&gt;0,OR(Inputs!C22&gt;Inputs!C21,AND(Inputs!C22=Inputs!C21,8&lt;7))),1,0)+IF(AND(CE287&gt;0,OR(Inputs!C23&gt;Inputs!C21,AND(Inputs!C23=Inputs!C21,9&lt;7))),1,0)))</f>
        <v>99</v>
      </c>
      <c r="BT287" s="3">
        <f>IF(Inputs!$B$27&lt;&gt;"Ready","PENDING INPUTS",IF(A287&gt;Inputs!$B$6,0,MIN(MAX(0,(BO287+BP287+BQ287)-BR287),MAX(0,C287-D287-(IF(O287&lt;BS287,K287+L287+M287-N287,0)+IF(W287&lt;BS287,S287+T287+U287-V287,0)+IF(AE287&lt;BS287,AA287+AB287+AC287-AD287,0)+IF(AM287&lt;BS287,AI287+AJ287+AK287-AL287,0)+IF(AU287&lt;BS287,AQ287+AR287+AS287-AT287,0)+IF(BC287&lt;BS287,AY287+AZ287+BA287-BB287,0)+IF(BK287&lt;BS287,BG287+BH287+BI287-BJ287,0)+IF(BS287&lt;BS287,BO287+BP287+BQ287-BR287,0)+IF(CA287&lt;BS287,BW287+BX287+BY287-BZ287,0)+IF(CI287&lt;BS287,CE287+CF287+CG287-CH287,0))))))</f>
        <v>0</v>
      </c>
      <c r="BU287" s="3">
        <f>IF(Inputs!$B$27&lt;&gt;"Ready","PENDING INPUTS",MIN((BO287+BP287+BQ287),IF(D287&gt;C287,IF(D287=0,0,BR287*C287/D287),BR287+BT287)))</f>
        <v>0</v>
      </c>
      <c r="BV287" s="3">
        <f>IF(Inputs!$B$27&lt;&gt;"Ready","PENDING INPUTS",MAX(0,(BO287+BP287+BQ287)-BU287))</f>
        <v>0</v>
      </c>
      <c r="BW287" s="3">
        <f>IF(Inputs!$B$27&lt;&gt;"Ready","PENDING INPUTS",CD286)</f>
        <v>0</v>
      </c>
      <c r="BX287" s="3">
        <f>IF(Inputs!$B$27&lt;&gt;"Ready","PENDING INPUTS",IF(A287&lt;=Inputs!$B$6,ROUND(BW287*Inputs!C22/12,2),0))</f>
        <v>0</v>
      </c>
      <c r="BY287" s="3">
        <f>IF(Inputs!$B$27&lt;&gt;"Ready","PENDING INPUTS",IF(AND(A287&lt;=Inputs!$B$6,BW287&gt;0),Inputs!G22,0))</f>
        <v>0</v>
      </c>
      <c r="BZ287" s="3">
        <f>IF(Inputs!$B$27&lt;&gt;"Ready","PENDING INPUTS",IF(A287&gt;Inputs!$B$6,0,MIN((BW287+BX287+BY287),IF(Inputs!H22=1,Inputs!D22,MAX(Inputs!F22,ROUND(BW287*Inputs!E22+BX287+BY287,2))))))</f>
        <v>0</v>
      </c>
      <c r="CA287">
        <f>IF(Inputs!$B$27&lt;&gt;"Ready","PENDING INPUTS",IF(BW287&lt;=0,99,1+IF(AND(K287&gt;0,OR(Inputs!C14&gt;Inputs!C22,AND(Inputs!C14=Inputs!C22,0&lt;8))),1,0)+IF(AND(S287&gt;0,OR(Inputs!C15&gt;Inputs!C22,AND(Inputs!C15=Inputs!C22,1&lt;8))),1,0)+IF(AND(AA287&gt;0,OR(Inputs!C16&gt;Inputs!C22,AND(Inputs!C16=Inputs!C22,2&lt;8))),1,0)+IF(AND(AI287&gt;0,OR(Inputs!C17&gt;Inputs!C22,AND(Inputs!C17=Inputs!C22,3&lt;8))),1,0)+IF(AND(AQ287&gt;0,OR(Inputs!C18&gt;Inputs!C22,AND(Inputs!C18=Inputs!C22,4&lt;8))),1,0)+IF(AND(AY287&gt;0,OR(Inputs!C19&gt;Inputs!C22,AND(Inputs!C19=Inputs!C22,5&lt;8))),1,0)+IF(AND(BG287&gt;0,OR(Inputs!C20&gt;Inputs!C22,AND(Inputs!C20=Inputs!C22,6&lt;8))),1,0)+IF(AND(BO287&gt;0,OR(Inputs!C21&gt;Inputs!C22,AND(Inputs!C21=Inputs!C22,7&lt;8))),1,0)+IF(AND(CE287&gt;0,OR(Inputs!C23&gt;Inputs!C22,AND(Inputs!C23=Inputs!C22,9&lt;8))),1,0)))</f>
        <v>99</v>
      </c>
      <c r="CB287" s="3">
        <f>IF(Inputs!$B$27&lt;&gt;"Ready","PENDING INPUTS",IF(A287&gt;Inputs!$B$6,0,MIN(MAX(0,(BW287+BX287+BY287)-BZ287),MAX(0,C287-D287-(IF(O287&lt;CA287,K287+L287+M287-N287,0)+IF(W287&lt;CA287,S287+T287+U287-V287,0)+IF(AE287&lt;CA287,AA287+AB287+AC287-AD287,0)+IF(AM287&lt;CA287,AI287+AJ287+AK287-AL287,0)+IF(AU287&lt;CA287,AQ287+AR287+AS287-AT287,0)+IF(BC287&lt;CA287,AY287+AZ287+BA287-BB287,0)+IF(BK287&lt;CA287,BG287+BH287+BI287-BJ287,0)+IF(BS287&lt;CA287,BO287+BP287+BQ287-BR287,0)+IF(CA287&lt;CA287,BW287+BX287+BY287-BZ287,0)+IF(CI287&lt;CA287,CE287+CF287+CG287-CH287,0))))))</f>
        <v>0</v>
      </c>
      <c r="CC287" s="3">
        <f>IF(Inputs!$B$27&lt;&gt;"Ready","PENDING INPUTS",MIN((BW287+BX287+BY287),IF(D287&gt;C287,IF(D287=0,0,BZ287*C287/D287),BZ287+CB287)))</f>
        <v>0</v>
      </c>
      <c r="CD287" s="3">
        <f>IF(Inputs!$B$27&lt;&gt;"Ready","PENDING INPUTS",MAX(0,(BW287+BX287+BY287)-CC287))</f>
        <v>0</v>
      </c>
      <c r="CE287" s="3">
        <f>IF(Inputs!$B$27&lt;&gt;"Ready","PENDING INPUTS",CL286)</f>
        <v>0</v>
      </c>
      <c r="CF287" s="3">
        <f>IF(Inputs!$B$27&lt;&gt;"Ready","PENDING INPUTS",IF(A287&lt;=Inputs!$B$6,ROUND(CE287*Inputs!C23/12,2),0))</f>
        <v>0</v>
      </c>
      <c r="CG287" s="3">
        <f>IF(Inputs!$B$27&lt;&gt;"Ready","PENDING INPUTS",IF(AND(A287&lt;=Inputs!$B$6,CE287&gt;0),Inputs!G23,0))</f>
        <v>0</v>
      </c>
      <c r="CH287" s="3">
        <f>IF(Inputs!$B$27&lt;&gt;"Ready","PENDING INPUTS",IF(A287&gt;Inputs!$B$6,0,MIN((CE287+CF287+CG287),IF(Inputs!H23=1,Inputs!D23,MAX(Inputs!F23,ROUND(CE287*Inputs!E23+CF287+CG287,2))))))</f>
        <v>0</v>
      </c>
      <c r="CI287">
        <f>IF(Inputs!$B$27&lt;&gt;"Ready","PENDING INPUTS",IF(CE287&lt;=0,99,1+IF(AND(K287&gt;0,OR(Inputs!C14&gt;Inputs!C23,AND(Inputs!C14=Inputs!C23,0&lt;9))),1,0)+IF(AND(S287&gt;0,OR(Inputs!C15&gt;Inputs!C23,AND(Inputs!C15=Inputs!C23,1&lt;9))),1,0)+IF(AND(AA287&gt;0,OR(Inputs!C16&gt;Inputs!C23,AND(Inputs!C16=Inputs!C23,2&lt;9))),1,0)+IF(AND(AI287&gt;0,OR(Inputs!C17&gt;Inputs!C23,AND(Inputs!C17=Inputs!C23,3&lt;9))),1,0)+IF(AND(AQ287&gt;0,OR(Inputs!C18&gt;Inputs!C23,AND(Inputs!C18=Inputs!C23,4&lt;9))),1,0)+IF(AND(AY287&gt;0,OR(Inputs!C19&gt;Inputs!C23,AND(Inputs!C19=Inputs!C23,5&lt;9))),1,0)+IF(AND(BG287&gt;0,OR(Inputs!C20&gt;Inputs!C23,AND(Inputs!C20=Inputs!C23,6&lt;9))),1,0)+IF(AND(BO287&gt;0,OR(Inputs!C21&gt;Inputs!C23,AND(Inputs!C21=Inputs!C23,7&lt;9))),1,0)+IF(AND(BW287&gt;0,OR(Inputs!C22&gt;Inputs!C23,AND(Inputs!C22=Inputs!C23,8&lt;9))),1,0)))</f>
        <v>99</v>
      </c>
      <c r="CJ287" s="3">
        <f>IF(Inputs!$B$27&lt;&gt;"Ready","PENDING INPUTS",IF(A287&gt;Inputs!$B$6,0,MIN(MAX(0,(CE287+CF287+CG287)-CH287),MAX(0,C287-D287-(IF(O287&lt;CI287,K287+L287+M287-N287,0)+IF(W287&lt;CI287,S287+T287+U287-V287,0)+IF(AE287&lt;CI287,AA287+AB287+AC287-AD287,0)+IF(AM287&lt;CI287,AI287+AJ287+AK287-AL287,0)+IF(AU287&lt;CI287,AQ287+AR287+AS287-AT287,0)+IF(BC287&lt;CI287,AY287+AZ287+BA287-BB287,0)+IF(BK287&lt;CI287,BG287+BH287+BI287-BJ287,0)+IF(BS287&lt;CI287,BO287+BP287+BQ287-BR287,0)+IF(CA287&lt;CI287,BW287+BX287+BY287-BZ287,0)+IF(CI287&lt;CI287,CE287+CF287+CG287-CH287,0))))))</f>
        <v>0</v>
      </c>
      <c r="CK287" s="3">
        <f>IF(Inputs!$B$27&lt;&gt;"Ready","PENDING INPUTS",MIN((CE287+CF287+CG287),IF(D287&gt;C287,IF(D287=0,0,CH287*C287/D287),CH287+CJ287)))</f>
        <v>0</v>
      </c>
      <c r="CL287" s="3">
        <f>IF(Inputs!$B$27&lt;&gt;"Ready","PENDING INPUTS",MAX(0,(CE287+CF287+CG287)-CK287))</f>
        <v>0</v>
      </c>
    </row>
    <row r="288" spans="1:90" ht="27.95" customHeight="1" x14ac:dyDescent="0.25">
      <c r="A288">
        <v>284</v>
      </c>
      <c r="B288" s="13">
        <f>IF(Inputs!$B$27&lt;&gt;"Ready","PENDING INPUTS",EDATE(Inputs!$B$5,A288-1))</f>
        <v>54909</v>
      </c>
      <c r="C288" s="3">
        <f>IF(Inputs!$B$27&lt;&gt;"Ready","PENDING INPUTS",IF(A288&lt;=Inputs!$B$6,MAX(0,Inputs!$B$4+IF(A288=Inputs!$B$7,Inputs!$B$8,0)+IF(A288=Inputs!$B$9,Inputs!$B$10,0)),0))</f>
        <v>0</v>
      </c>
      <c r="D288" s="3">
        <f>IF(Inputs!$B$27&lt;&gt;"Ready","PENDING INPUTS",SUM(N288,V288,AD288,AL288,AT288,BB288,BJ288,BR288,BZ288,CH288))</f>
        <v>0</v>
      </c>
      <c r="E288" s="3">
        <f>IF(Inputs!$B$27&lt;&gt;"Ready","PENDING INPUTS",MAX(0,D288-C288))</f>
        <v>0</v>
      </c>
      <c r="F288" s="3">
        <f>IF(Inputs!$B$27&lt;&gt;"Ready","PENDING INPUTS",SUM(Q288,Y288,AG288,AO288,AW288,BE288,BM288,BU288,CC288,CK288))</f>
        <v>0</v>
      </c>
      <c r="G288" s="3">
        <f>IF(Inputs!$B$27&lt;&gt;"Ready","PENDING INPUTS",SUM(L288,T288,AB288,AJ288,AR288,AZ288,BH288,BP288,BX288,CF288))</f>
        <v>0</v>
      </c>
      <c r="H288" s="3">
        <f>IF(Inputs!$B$27&lt;&gt;"Ready","PENDING INPUTS",SUM(M288,U288,AC288,AK288,AS288,BA288,BI288,BQ288,BY288,CG288))</f>
        <v>0</v>
      </c>
      <c r="I288" s="3">
        <f>IF(Inputs!$B$27&lt;&gt;"Ready","PENDING INPUTS",SUM(R288,Z288,AH288,AP288,AX288,BF288,BN288,BV288,CD288,CL288))</f>
        <v>0</v>
      </c>
      <c r="J288" t="str">
        <f>IF(Inputs!$B$27&lt;&gt;"Ready","PENDING INPUTS",IF(A288&gt;Inputs!$B$6,"Beyond horizon",IF(E288&gt;0.005,"MINIMUM SHORTFALL",IF(I288&lt;0.005,"Paid off","In progress"))))</f>
        <v>Beyond horizon</v>
      </c>
      <c r="K288" s="3">
        <f>IF(Inputs!$B$27&lt;&gt;"Ready","PENDING INPUTS",R287)</f>
        <v>0</v>
      </c>
      <c r="L288" s="3">
        <f>IF(Inputs!$B$27&lt;&gt;"Ready","PENDING INPUTS",IF(A288&lt;=Inputs!$B$6,ROUND(K288*Inputs!C14/12,2),0))</f>
        <v>0</v>
      </c>
      <c r="M288" s="3">
        <f>IF(Inputs!$B$27&lt;&gt;"Ready","PENDING INPUTS",IF(AND(A288&lt;=Inputs!$B$6,K288&gt;0),Inputs!G14,0))</f>
        <v>0</v>
      </c>
      <c r="N288" s="3">
        <f>IF(Inputs!$B$27&lt;&gt;"Ready","PENDING INPUTS",IF(A288&gt;Inputs!$B$6,0,MIN((K288+L288+M288),IF(Inputs!H14=1,Inputs!D14,MAX(Inputs!F14,ROUND(K288*Inputs!E14+L288+M288,2))))))</f>
        <v>0</v>
      </c>
      <c r="O288">
        <f>IF(Inputs!$B$27&lt;&gt;"Ready","PENDING INPUTS",IF(K288&lt;=0,99,1+IF(AND(S288&gt;0,OR(Inputs!C15&gt;Inputs!C14,AND(Inputs!C15=Inputs!C14,1&lt;0))),1,0)+IF(AND(AA288&gt;0,OR(Inputs!C16&gt;Inputs!C14,AND(Inputs!C16=Inputs!C14,2&lt;0))),1,0)+IF(AND(AI288&gt;0,OR(Inputs!C17&gt;Inputs!C14,AND(Inputs!C17=Inputs!C14,3&lt;0))),1,0)+IF(AND(AQ288&gt;0,OR(Inputs!C18&gt;Inputs!C14,AND(Inputs!C18=Inputs!C14,4&lt;0))),1,0)+IF(AND(AY288&gt;0,OR(Inputs!C19&gt;Inputs!C14,AND(Inputs!C19=Inputs!C14,5&lt;0))),1,0)+IF(AND(BG288&gt;0,OR(Inputs!C20&gt;Inputs!C14,AND(Inputs!C20=Inputs!C14,6&lt;0))),1,0)+IF(AND(BO288&gt;0,OR(Inputs!C21&gt;Inputs!C14,AND(Inputs!C21=Inputs!C14,7&lt;0))),1,0)+IF(AND(BW288&gt;0,OR(Inputs!C22&gt;Inputs!C14,AND(Inputs!C22=Inputs!C14,8&lt;0))),1,0)+IF(AND(CE288&gt;0,OR(Inputs!C23&gt;Inputs!C14,AND(Inputs!C23=Inputs!C14,9&lt;0))),1,0)))</f>
        <v>99</v>
      </c>
      <c r="P288" s="3">
        <f>IF(Inputs!$B$27&lt;&gt;"Ready","PENDING INPUTS",IF(A288&gt;Inputs!$B$6,0,MIN(MAX(0,(K288+L288+M288)-N288),MAX(0,C288-D288-(IF(O288&lt;O288,K288+L288+M288-N288,0)+IF(W288&lt;O288,S288+T288+U288-V288,0)+IF(AE288&lt;O288,AA288+AB288+AC288-AD288,0)+IF(AM288&lt;O288,AI288+AJ288+AK288-AL288,0)+IF(AU288&lt;O288,AQ288+AR288+AS288-AT288,0)+IF(BC288&lt;O288,AY288+AZ288+BA288-BB288,0)+IF(BK288&lt;O288,BG288+BH288+BI288-BJ288,0)+IF(BS288&lt;O288,BO288+BP288+BQ288-BR288,0)+IF(CA288&lt;O288,BW288+BX288+BY288-BZ288,0)+IF(CI288&lt;O288,CE288+CF288+CG288-CH288,0))))))</f>
        <v>0</v>
      </c>
      <c r="Q288" s="3">
        <f>IF(Inputs!$B$27&lt;&gt;"Ready","PENDING INPUTS",MIN((K288+L288+M288),IF(D288&gt;C288,IF(D288=0,0,N288*C288/D288),N288+P288)))</f>
        <v>0</v>
      </c>
      <c r="R288" s="3">
        <f>IF(Inputs!$B$27&lt;&gt;"Ready","PENDING INPUTS",MAX(0,(K288+L288+M288)-Q288))</f>
        <v>0</v>
      </c>
      <c r="S288" s="3">
        <f>IF(Inputs!$B$27&lt;&gt;"Ready","PENDING INPUTS",Z287)</f>
        <v>0</v>
      </c>
      <c r="T288" s="3">
        <f>IF(Inputs!$B$27&lt;&gt;"Ready","PENDING INPUTS",IF(A288&lt;=Inputs!$B$6,ROUND(S288*Inputs!C15/12,2),0))</f>
        <v>0</v>
      </c>
      <c r="U288" s="3">
        <f>IF(Inputs!$B$27&lt;&gt;"Ready","PENDING INPUTS",IF(AND(A288&lt;=Inputs!$B$6,S288&gt;0),Inputs!G15,0))</f>
        <v>0</v>
      </c>
      <c r="V288" s="3">
        <f>IF(Inputs!$B$27&lt;&gt;"Ready","PENDING INPUTS",IF(A288&gt;Inputs!$B$6,0,MIN((S288+T288+U288),IF(Inputs!H15=1,Inputs!D15,MAX(Inputs!F15,ROUND(S288*Inputs!E15+T288+U288,2))))))</f>
        <v>0</v>
      </c>
      <c r="W288">
        <f>IF(Inputs!$B$27&lt;&gt;"Ready","PENDING INPUTS",IF(S288&lt;=0,99,1+IF(AND(K288&gt;0,OR(Inputs!C14&gt;Inputs!C15,AND(Inputs!C14=Inputs!C15,0&lt;1))),1,0)+IF(AND(AA288&gt;0,OR(Inputs!C16&gt;Inputs!C15,AND(Inputs!C16=Inputs!C15,2&lt;1))),1,0)+IF(AND(AI288&gt;0,OR(Inputs!C17&gt;Inputs!C15,AND(Inputs!C17=Inputs!C15,3&lt;1))),1,0)+IF(AND(AQ288&gt;0,OR(Inputs!C18&gt;Inputs!C15,AND(Inputs!C18=Inputs!C15,4&lt;1))),1,0)+IF(AND(AY288&gt;0,OR(Inputs!C19&gt;Inputs!C15,AND(Inputs!C19=Inputs!C15,5&lt;1))),1,0)+IF(AND(BG288&gt;0,OR(Inputs!C20&gt;Inputs!C15,AND(Inputs!C20=Inputs!C15,6&lt;1))),1,0)+IF(AND(BO288&gt;0,OR(Inputs!C21&gt;Inputs!C15,AND(Inputs!C21=Inputs!C15,7&lt;1))),1,0)+IF(AND(BW288&gt;0,OR(Inputs!C22&gt;Inputs!C15,AND(Inputs!C22=Inputs!C15,8&lt;1))),1,0)+IF(AND(CE288&gt;0,OR(Inputs!C23&gt;Inputs!C15,AND(Inputs!C23=Inputs!C15,9&lt;1))),1,0)))</f>
        <v>99</v>
      </c>
      <c r="X288" s="3">
        <f>IF(Inputs!$B$27&lt;&gt;"Ready","PENDING INPUTS",IF(A288&gt;Inputs!$B$6,0,MIN(MAX(0,(S288+T288+U288)-V288),MAX(0,C288-D288-(IF(O288&lt;W288,K288+L288+M288-N288,0)+IF(W288&lt;W288,S288+T288+U288-V288,0)+IF(AE288&lt;W288,AA288+AB288+AC288-AD288,0)+IF(AM288&lt;W288,AI288+AJ288+AK288-AL288,0)+IF(AU288&lt;W288,AQ288+AR288+AS288-AT288,0)+IF(BC288&lt;W288,AY288+AZ288+BA288-BB288,0)+IF(BK288&lt;W288,BG288+BH288+BI288-BJ288,0)+IF(BS288&lt;W288,BO288+BP288+BQ288-BR288,0)+IF(CA288&lt;W288,BW288+BX288+BY288-BZ288,0)+IF(CI288&lt;W288,CE288+CF288+CG288-CH288,0))))))</f>
        <v>0</v>
      </c>
      <c r="Y288" s="3">
        <f>IF(Inputs!$B$27&lt;&gt;"Ready","PENDING INPUTS",MIN((S288+T288+U288),IF(D288&gt;C288,IF(D288=0,0,V288*C288/D288),V288+X288)))</f>
        <v>0</v>
      </c>
      <c r="Z288" s="3">
        <f>IF(Inputs!$B$27&lt;&gt;"Ready","PENDING INPUTS",MAX(0,(S288+T288+U288)-Y288))</f>
        <v>0</v>
      </c>
      <c r="AA288" s="3">
        <f>IF(Inputs!$B$27&lt;&gt;"Ready","PENDING INPUTS",AH287)</f>
        <v>0</v>
      </c>
      <c r="AB288" s="3">
        <f>IF(Inputs!$B$27&lt;&gt;"Ready","PENDING INPUTS",IF(A288&lt;=Inputs!$B$6,ROUND(AA288*Inputs!C16/12,2),0))</f>
        <v>0</v>
      </c>
      <c r="AC288" s="3">
        <f>IF(Inputs!$B$27&lt;&gt;"Ready","PENDING INPUTS",IF(AND(A288&lt;=Inputs!$B$6,AA288&gt;0),Inputs!G16,0))</f>
        <v>0</v>
      </c>
      <c r="AD288" s="3">
        <f>IF(Inputs!$B$27&lt;&gt;"Ready","PENDING INPUTS",IF(A288&gt;Inputs!$B$6,0,MIN((AA288+AB288+AC288),IF(Inputs!H16=1,Inputs!D16,MAX(Inputs!F16,ROUND(AA288*Inputs!E16+AB288+AC288,2))))))</f>
        <v>0</v>
      </c>
      <c r="AE288">
        <f>IF(Inputs!$B$27&lt;&gt;"Ready","PENDING INPUTS",IF(AA288&lt;=0,99,1+IF(AND(K288&gt;0,OR(Inputs!C14&gt;Inputs!C16,AND(Inputs!C14=Inputs!C16,0&lt;2))),1,0)+IF(AND(S288&gt;0,OR(Inputs!C15&gt;Inputs!C16,AND(Inputs!C15=Inputs!C16,1&lt;2))),1,0)+IF(AND(AI288&gt;0,OR(Inputs!C17&gt;Inputs!C16,AND(Inputs!C17=Inputs!C16,3&lt;2))),1,0)+IF(AND(AQ288&gt;0,OR(Inputs!C18&gt;Inputs!C16,AND(Inputs!C18=Inputs!C16,4&lt;2))),1,0)+IF(AND(AY288&gt;0,OR(Inputs!C19&gt;Inputs!C16,AND(Inputs!C19=Inputs!C16,5&lt;2))),1,0)+IF(AND(BG288&gt;0,OR(Inputs!C20&gt;Inputs!C16,AND(Inputs!C20=Inputs!C16,6&lt;2))),1,0)+IF(AND(BO288&gt;0,OR(Inputs!C21&gt;Inputs!C16,AND(Inputs!C21=Inputs!C16,7&lt;2))),1,0)+IF(AND(BW288&gt;0,OR(Inputs!C22&gt;Inputs!C16,AND(Inputs!C22=Inputs!C16,8&lt;2))),1,0)+IF(AND(CE288&gt;0,OR(Inputs!C23&gt;Inputs!C16,AND(Inputs!C23=Inputs!C16,9&lt;2))),1,0)))</f>
        <v>99</v>
      </c>
      <c r="AF288" s="3">
        <f>IF(Inputs!$B$27&lt;&gt;"Ready","PENDING INPUTS",IF(A288&gt;Inputs!$B$6,0,MIN(MAX(0,(AA288+AB288+AC288)-AD288),MAX(0,C288-D288-(IF(O288&lt;AE288,K288+L288+M288-N288,0)+IF(W288&lt;AE288,S288+T288+U288-V288,0)+IF(AE288&lt;AE288,AA288+AB288+AC288-AD288,0)+IF(AM288&lt;AE288,AI288+AJ288+AK288-AL288,0)+IF(AU288&lt;AE288,AQ288+AR288+AS288-AT288,0)+IF(BC288&lt;AE288,AY288+AZ288+BA288-BB288,0)+IF(BK288&lt;AE288,BG288+BH288+BI288-BJ288,0)+IF(BS288&lt;AE288,BO288+BP288+BQ288-BR288,0)+IF(CA288&lt;AE288,BW288+BX288+BY288-BZ288,0)+IF(CI288&lt;AE288,CE288+CF288+CG288-CH288,0))))))</f>
        <v>0</v>
      </c>
      <c r="AG288" s="3">
        <f>IF(Inputs!$B$27&lt;&gt;"Ready","PENDING INPUTS",MIN((AA288+AB288+AC288),IF(D288&gt;C288,IF(D288=0,0,AD288*C288/D288),AD288+AF288)))</f>
        <v>0</v>
      </c>
      <c r="AH288" s="3">
        <f>IF(Inputs!$B$27&lt;&gt;"Ready","PENDING INPUTS",MAX(0,(AA288+AB288+AC288)-AG288))</f>
        <v>0</v>
      </c>
      <c r="AI288" s="3">
        <f>IF(Inputs!$B$27&lt;&gt;"Ready","PENDING INPUTS",AP287)</f>
        <v>0</v>
      </c>
      <c r="AJ288" s="3">
        <f>IF(Inputs!$B$27&lt;&gt;"Ready","PENDING INPUTS",IF(A288&lt;=Inputs!$B$6,ROUND(AI288*Inputs!C17/12,2),0))</f>
        <v>0</v>
      </c>
      <c r="AK288" s="3">
        <f>IF(Inputs!$B$27&lt;&gt;"Ready","PENDING INPUTS",IF(AND(A288&lt;=Inputs!$B$6,AI288&gt;0),Inputs!G17,0))</f>
        <v>0</v>
      </c>
      <c r="AL288" s="3">
        <f>IF(Inputs!$B$27&lt;&gt;"Ready","PENDING INPUTS",IF(A288&gt;Inputs!$B$6,0,MIN((AI288+AJ288+AK288),IF(Inputs!H17=1,Inputs!D17,MAX(Inputs!F17,ROUND(AI288*Inputs!E17+AJ288+AK288,2))))))</f>
        <v>0</v>
      </c>
      <c r="AM288">
        <f>IF(Inputs!$B$27&lt;&gt;"Ready","PENDING INPUTS",IF(AI288&lt;=0,99,1+IF(AND(K288&gt;0,OR(Inputs!C14&gt;Inputs!C17,AND(Inputs!C14=Inputs!C17,0&lt;3))),1,0)+IF(AND(S288&gt;0,OR(Inputs!C15&gt;Inputs!C17,AND(Inputs!C15=Inputs!C17,1&lt;3))),1,0)+IF(AND(AA288&gt;0,OR(Inputs!C16&gt;Inputs!C17,AND(Inputs!C16=Inputs!C17,2&lt;3))),1,0)+IF(AND(AQ288&gt;0,OR(Inputs!C18&gt;Inputs!C17,AND(Inputs!C18=Inputs!C17,4&lt;3))),1,0)+IF(AND(AY288&gt;0,OR(Inputs!C19&gt;Inputs!C17,AND(Inputs!C19=Inputs!C17,5&lt;3))),1,0)+IF(AND(BG288&gt;0,OR(Inputs!C20&gt;Inputs!C17,AND(Inputs!C20=Inputs!C17,6&lt;3))),1,0)+IF(AND(BO288&gt;0,OR(Inputs!C21&gt;Inputs!C17,AND(Inputs!C21=Inputs!C17,7&lt;3))),1,0)+IF(AND(BW288&gt;0,OR(Inputs!C22&gt;Inputs!C17,AND(Inputs!C22=Inputs!C17,8&lt;3))),1,0)+IF(AND(CE288&gt;0,OR(Inputs!C23&gt;Inputs!C17,AND(Inputs!C23=Inputs!C17,9&lt;3))),1,0)))</f>
        <v>99</v>
      </c>
      <c r="AN288" s="3">
        <f>IF(Inputs!$B$27&lt;&gt;"Ready","PENDING INPUTS",IF(A288&gt;Inputs!$B$6,0,MIN(MAX(0,(AI288+AJ288+AK288)-AL288),MAX(0,C288-D288-(IF(O288&lt;AM288,K288+L288+M288-N288,0)+IF(W288&lt;AM288,S288+T288+U288-V288,0)+IF(AE288&lt;AM288,AA288+AB288+AC288-AD288,0)+IF(AM288&lt;AM288,AI288+AJ288+AK288-AL288,0)+IF(AU288&lt;AM288,AQ288+AR288+AS288-AT288,0)+IF(BC288&lt;AM288,AY288+AZ288+BA288-BB288,0)+IF(BK288&lt;AM288,BG288+BH288+BI288-BJ288,0)+IF(BS288&lt;AM288,BO288+BP288+BQ288-BR288,0)+IF(CA288&lt;AM288,BW288+BX288+BY288-BZ288,0)+IF(CI288&lt;AM288,CE288+CF288+CG288-CH288,0))))))</f>
        <v>0</v>
      </c>
      <c r="AO288" s="3">
        <f>IF(Inputs!$B$27&lt;&gt;"Ready","PENDING INPUTS",MIN((AI288+AJ288+AK288),IF(D288&gt;C288,IF(D288=0,0,AL288*C288/D288),AL288+AN288)))</f>
        <v>0</v>
      </c>
      <c r="AP288" s="3">
        <f>IF(Inputs!$B$27&lt;&gt;"Ready","PENDING INPUTS",MAX(0,(AI288+AJ288+AK288)-AO288))</f>
        <v>0</v>
      </c>
      <c r="AQ288" s="3">
        <f>IF(Inputs!$B$27&lt;&gt;"Ready","PENDING INPUTS",AX287)</f>
        <v>0</v>
      </c>
      <c r="AR288" s="3">
        <f>IF(Inputs!$B$27&lt;&gt;"Ready","PENDING INPUTS",IF(A288&lt;=Inputs!$B$6,ROUND(AQ288*Inputs!C18/12,2),0))</f>
        <v>0</v>
      </c>
      <c r="AS288" s="3">
        <f>IF(Inputs!$B$27&lt;&gt;"Ready","PENDING INPUTS",IF(AND(A288&lt;=Inputs!$B$6,AQ288&gt;0),Inputs!G18,0))</f>
        <v>0</v>
      </c>
      <c r="AT288" s="3">
        <f>IF(Inputs!$B$27&lt;&gt;"Ready","PENDING INPUTS",IF(A288&gt;Inputs!$B$6,0,MIN((AQ288+AR288+AS288),IF(Inputs!H18=1,Inputs!D18,MAX(Inputs!F18,ROUND(AQ288*Inputs!E18+AR288+AS288,2))))))</f>
        <v>0</v>
      </c>
      <c r="AU288">
        <f>IF(Inputs!$B$27&lt;&gt;"Ready","PENDING INPUTS",IF(AQ288&lt;=0,99,1+IF(AND(K288&gt;0,OR(Inputs!C14&gt;Inputs!C18,AND(Inputs!C14=Inputs!C18,0&lt;4))),1,0)+IF(AND(S288&gt;0,OR(Inputs!C15&gt;Inputs!C18,AND(Inputs!C15=Inputs!C18,1&lt;4))),1,0)+IF(AND(AA288&gt;0,OR(Inputs!C16&gt;Inputs!C18,AND(Inputs!C16=Inputs!C18,2&lt;4))),1,0)+IF(AND(AI288&gt;0,OR(Inputs!C17&gt;Inputs!C18,AND(Inputs!C17=Inputs!C18,3&lt;4))),1,0)+IF(AND(AY288&gt;0,OR(Inputs!C19&gt;Inputs!C18,AND(Inputs!C19=Inputs!C18,5&lt;4))),1,0)+IF(AND(BG288&gt;0,OR(Inputs!C20&gt;Inputs!C18,AND(Inputs!C20=Inputs!C18,6&lt;4))),1,0)+IF(AND(BO288&gt;0,OR(Inputs!C21&gt;Inputs!C18,AND(Inputs!C21=Inputs!C18,7&lt;4))),1,0)+IF(AND(BW288&gt;0,OR(Inputs!C22&gt;Inputs!C18,AND(Inputs!C22=Inputs!C18,8&lt;4))),1,0)+IF(AND(CE288&gt;0,OR(Inputs!C23&gt;Inputs!C18,AND(Inputs!C23=Inputs!C18,9&lt;4))),1,0)))</f>
        <v>99</v>
      </c>
      <c r="AV288" s="3">
        <f>IF(Inputs!$B$27&lt;&gt;"Ready","PENDING INPUTS",IF(A288&gt;Inputs!$B$6,0,MIN(MAX(0,(AQ288+AR288+AS288)-AT288),MAX(0,C288-D288-(IF(O288&lt;AU288,K288+L288+M288-N288,0)+IF(W288&lt;AU288,S288+T288+U288-V288,0)+IF(AE288&lt;AU288,AA288+AB288+AC288-AD288,0)+IF(AM288&lt;AU288,AI288+AJ288+AK288-AL288,0)+IF(AU288&lt;AU288,AQ288+AR288+AS288-AT288,0)+IF(BC288&lt;AU288,AY288+AZ288+BA288-BB288,0)+IF(BK288&lt;AU288,BG288+BH288+BI288-BJ288,0)+IF(BS288&lt;AU288,BO288+BP288+BQ288-BR288,0)+IF(CA288&lt;AU288,BW288+BX288+BY288-BZ288,0)+IF(CI288&lt;AU288,CE288+CF288+CG288-CH288,0))))))</f>
        <v>0</v>
      </c>
      <c r="AW288" s="3">
        <f>IF(Inputs!$B$27&lt;&gt;"Ready","PENDING INPUTS",MIN((AQ288+AR288+AS288),IF(D288&gt;C288,IF(D288=0,0,AT288*C288/D288),AT288+AV288)))</f>
        <v>0</v>
      </c>
      <c r="AX288" s="3">
        <f>IF(Inputs!$B$27&lt;&gt;"Ready","PENDING INPUTS",MAX(0,(AQ288+AR288+AS288)-AW288))</f>
        <v>0</v>
      </c>
      <c r="AY288" s="3">
        <f>IF(Inputs!$B$27&lt;&gt;"Ready","PENDING INPUTS",BF287)</f>
        <v>0</v>
      </c>
      <c r="AZ288" s="3">
        <f>IF(Inputs!$B$27&lt;&gt;"Ready","PENDING INPUTS",IF(A288&lt;=Inputs!$B$6,ROUND(AY288*Inputs!C19/12,2),0))</f>
        <v>0</v>
      </c>
      <c r="BA288" s="3">
        <f>IF(Inputs!$B$27&lt;&gt;"Ready","PENDING INPUTS",IF(AND(A288&lt;=Inputs!$B$6,AY288&gt;0),Inputs!G19,0))</f>
        <v>0</v>
      </c>
      <c r="BB288" s="3">
        <f>IF(Inputs!$B$27&lt;&gt;"Ready","PENDING INPUTS",IF(A288&gt;Inputs!$B$6,0,MIN((AY288+AZ288+BA288),IF(Inputs!H19=1,Inputs!D19,MAX(Inputs!F19,ROUND(AY288*Inputs!E19+AZ288+BA288,2))))))</f>
        <v>0</v>
      </c>
      <c r="BC288">
        <f>IF(Inputs!$B$27&lt;&gt;"Ready","PENDING INPUTS",IF(AY288&lt;=0,99,1+IF(AND(K288&gt;0,OR(Inputs!C14&gt;Inputs!C19,AND(Inputs!C14=Inputs!C19,0&lt;5))),1,0)+IF(AND(S288&gt;0,OR(Inputs!C15&gt;Inputs!C19,AND(Inputs!C15=Inputs!C19,1&lt;5))),1,0)+IF(AND(AA288&gt;0,OR(Inputs!C16&gt;Inputs!C19,AND(Inputs!C16=Inputs!C19,2&lt;5))),1,0)+IF(AND(AI288&gt;0,OR(Inputs!C17&gt;Inputs!C19,AND(Inputs!C17=Inputs!C19,3&lt;5))),1,0)+IF(AND(AQ288&gt;0,OR(Inputs!C18&gt;Inputs!C19,AND(Inputs!C18=Inputs!C19,4&lt;5))),1,0)+IF(AND(BG288&gt;0,OR(Inputs!C20&gt;Inputs!C19,AND(Inputs!C20=Inputs!C19,6&lt;5))),1,0)+IF(AND(BO288&gt;0,OR(Inputs!C21&gt;Inputs!C19,AND(Inputs!C21=Inputs!C19,7&lt;5))),1,0)+IF(AND(BW288&gt;0,OR(Inputs!C22&gt;Inputs!C19,AND(Inputs!C22=Inputs!C19,8&lt;5))),1,0)+IF(AND(CE288&gt;0,OR(Inputs!C23&gt;Inputs!C19,AND(Inputs!C23=Inputs!C19,9&lt;5))),1,0)))</f>
        <v>99</v>
      </c>
      <c r="BD288" s="3">
        <f>IF(Inputs!$B$27&lt;&gt;"Ready","PENDING INPUTS",IF(A288&gt;Inputs!$B$6,0,MIN(MAX(0,(AY288+AZ288+BA288)-BB288),MAX(0,C288-D288-(IF(O288&lt;BC288,K288+L288+M288-N288,0)+IF(W288&lt;BC288,S288+T288+U288-V288,0)+IF(AE288&lt;BC288,AA288+AB288+AC288-AD288,0)+IF(AM288&lt;BC288,AI288+AJ288+AK288-AL288,0)+IF(AU288&lt;BC288,AQ288+AR288+AS288-AT288,0)+IF(BC288&lt;BC288,AY288+AZ288+BA288-BB288,0)+IF(BK288&lt;BC288,BG288+BH288+BI288-BJ288,0)+IF(BS288&lt;BC288,BO288+BP288+BQ288-BR288,0)+IF(CA288&lt;BC288,BW288+BX288+BY288-BZ288,0)+IF(CI288&lt;BC288,CE288+CF288+CG288-CH288,0))))))</f>
        <v>0</v>
      </c>
      <c r="BE288" s="3">
        <f>IF(Inputs!$B$27&lt;&gt;"Ready","PENDING INPUTS",MIN((AY288+AZ288+BA288),IF(D288&gt;C288,IF(D288=0,0,BB288*C288/D288),BB288+BD288)))</f>
        <v>0</v>
      </c>
      <c r="BF288" s="3">
        <f>IF(Inputs!$B$27&lt;&gt;"Ready","PENDING INPUTS",MAX(0,(AY288+AZ288+BA288)-BE288))</f>
        <v>0</v>
      </c>
      <c r="BG288" s="3">
        <f>IF(Inputs!$B$27&lt;&gt;"Ready","PENDING INPUTS",BN287)</f>
        <v>0</v>
      </c>
      <c r="BH288" s="3">
        <f>IF(Inputs!$B$27&lt;&gt;"Ready","PENDING INPUTS",IF(A288&lt;=Inputs!$B$6,ROUND(BG288*Inputs!C20/12,2),0))</f>
        <v>0</v>
      </c>
      <c r="BI288" s="3">
        <f>IF(Inputs!$B$27&lt;&gt;"Ready","PENDING INPUTS",IF(AND(A288&lt;=Inputs!$B$6,BG288&gt;0),Inputs!G20,0))</f>
        <v>0</v>
      </c>
      <c r="BJ288" s="3">
        <f>IF(Inputs!$B$27&lt;&gt;"Ready","PENDING INPUTS",IF(A288&gt;Inputs!$B$6,0,MIN((BG288+BH288+BI288),IF(Inputs!H20=1,Inputs!D20,MAX(Inputs!F20,ROUND(BG288*Inputs!E20+BH288+BI288,2))))))</f>
        <v>0</v>
      </c>
      <c r="BK288">
        <f>IF(Inputs!$B$27&lt;&gt;"Ready","PENDING INPUTS",IF(BG288&lt;=0,99,1+IF(AND(K288&gt;0,OR(Inputs!C14&gt;Inputs!C20,AND(Inputs!C14=Inputs!C20,0&lt;6))),1,0)+IF(AND(S288&gt;0,OR(Inputs!C15&gt;Inputs!C20,AND(Inputs!C15=Inputs!C20,1&lt;6))),1,0)+IF(AND(AA288&gt;0,OR(Inputs!C16&gt;Inputs!C20,AND(Inputs!C16=Inputs!C20,2&lt;6))),1,0)+IF(AND(AI288&gt;0,OR(Inputs!C17&gt;Inputs!C20,AND(Inputs!C17=Inputs!C20,3&lt;6))),1,0)+IF(AND(AQ288&gt;0,OR(Inputs!C18&gt;Inputs!C20,AND(Inputs!C18=Inputs!C20,4&lt;6))),1,0)+IF(AND(AY288&gt;0,OR(Inputs!C19&gt;Inputs!C20,AND(Inputs!C19=Inputs!C20,5&lt;6))),1,0)+IF(AND(BO288&gt;0,OR(Inputs!C21&gt;Inputs!C20,AND(Inputs!C21=Inputs!C20,7&lt;6))),1,0)+IF(AND(BW288&gt;0,OR(Inputs!C22&gt;Inputs!C20,AND(Inputs!C22=Inputs!C20,8&lt;6))),1,0)+IF(AND(CE288&gt;0,OR(Inputs!C23&gt;Inputs!C20,AND(Inputs!C23=Inputs!C20,9&lt;6))),1,0)))</f>
        <v>99</v>
      </c>
      <c r="BL288" s="3">
        <f>IF(Inputs!$B$27&lt;&gt;"Ready","PENDING INPUTS",IF(A288&gt;Inputs!$B$6,0,MIN(MAX(0,(BG288+BH288+BI288)-BJ288),MAX(0,C288-D288-(IF(O288&lt;BK288,K288+L288+M288-N288,0)+IF(W288&lt;BK288,S288+T288+U288-V288,0)+IF(AE288&lt;BK288,AA288+AB288+AC288-AD288,0)+IF(AM288&lt;BK288,AI288+AJ288+AK288-AL288,0)+IF(AU288&lt;BK288,AQ288+AR288+AS288-AT288,0)+IF(BC288&lt;BK288,AY288+AZ288+BA288-BB288,0)+IF(BK288&lt;BK288,BG288+BH288+BI288-BJ288,0)+IF(BS288&lt;BK288,BO288+BP288+BQ288-BR288,0)+IF(CA288&lt;BK288,BW288+BX288+BY288-BZ288,0)+IF(CI288&lt;BK288,CE288+CF288+CG288-CH288,0))))))</f>
        <v>0</v>
      </c>
      <c r="BM288" s="3">
        <f>IF(Inputs!$B$27&lt;&gt;"Ready","PENDING INPUTS",MIN((BG288+BH288+BI288),IF(D288&gt;C288,IF(D288=0,0,BJ288*C288/D288),BJ288+BL288)))</f>
        <v>0</v>
      </c>
      <c r="BN288" s="3">
        <f>IF(Inputs!$B$27&lt;&gt;"Ready","PENDING INPUTS",MAX(0,(BG288+BH288+BI288)-BM288))</f>
        <v>0</v>
      </c>
      <c r="BO288" s="3">
        <f>IF(Inputs!$B$27&lt;&gt;"Ready","PENDING INPUTS",BV287)</f>
        <v>0</v>
      </c>
      <c r="BP288" s="3">
        <f>IF(Inputs!$B$27&lt;&gt;"Ready","PENDING INPUTS",IF(A288&lt;=Inputs!$B$6,ROUND(BO288*Inputs!C21/12,2),0))</f>
        <v>0</v>
      </c>
      <c r="BQ288" s="3">
        <f>IF(Inputs!$B$27&lt;&gt;"Ready","PENDING INPUTS",IF(AND(A288&lt;=Inputs!$B$6,BO288&gt;0),Inputs!G21,0))</f>
        <v>0</v>
      </c>
      <c r="BR288" s="3">
        <f>IF(Inputs!$B$27&lt;&gt;"Ready","PENDING INPUTS",IF(A288&gt;Inputs!$B$6,0,MIN((BO288+BP288+BQ288),IF(Inputs!H21=1,Inputs!D21,MAX(Inputs!F21,ROUND(BO288*Inputs!E21+BP288+BQ288,2))))))</f>
        <v>0</v>
      </c>
      <c r="BS288">
        <f>IF(Inputs!$B$27&lt;&gt;"Ready","PENDING INPUTS",IF(BO288&lt;=0,99,1+IF(AND(K288&gt;0,OR(Inputs!C14&gt;Inputs!C21,AND(Inputs!C14=Inputs!C21,0&lt;7))),1,0)+IF(AND(S288&gt;0,OR(Inputs!C15&gt;Inputs!C21,AND(Inputs!C15=Inputs!C21,1&lt;7))),1,0)+IF(AND(AA288&gt;0,OR(Inputs!C16&gt;Inputs!C21,AND(Inputs!C16=Inputs!C21,2&lt;7))),1,0)+IF(AND(AI288&gt;0,OR(Inputs!C17&gt;Inputs!C21,AND(Inputs!C17=Inputs!C21,3&lt;7))),1,0)+IF(AND(AQ288&gt;0,OR(Inputs!C18&gt;Inputs!C21,AND(Inputs!C18=Inputs!C21,4&lt;7))),1,0)+IF(AND(AY288&gt;0,OR(Inputs!C19&gt;Inputs!C21,AND(Inputs!C19=Inputs!C21,5&lt;7))),1,0)+IF(AND(BG288&gt;0,OR(Inputs!C20&gt;Inputs!C21,AND(Inputs!C20=Inputs!C21,6&lt;7))),1,0)+IF(AND(BW288&gt;0,OR(Inputs!C22&gt;Inputs!C21,AND(Inputs!C22=Inputs!C21,8&lt;7))),1,0)+IF(AND(CE288&gt;0,OR(Inputs!C23&gt;Inputs!C21,AND(Inputs!C23=Inputs!C21,9&lt;7))),1,0)))</f>
        <v>99</v>
      </c>
      <c r="BT288" s="3">
        <f>IF(Inputs!$B$27&lt;&gt;"Ready","PENDING INPUTS",IF(A288&gt;Inputs!$B$6,0,MIN(MAX(0,(BO288+BP288+BQ288)-BR288),MAX(0,C288-D288-(IF(O288&lt;BS288,K288+L288+M288-N288,0)+IF(W288&lt;BS288,S288+T288+U288-V288,0)+IF(AE288&lt;BS288,AA288+AB288+AC288-AD288,0)+IF(AM288&lt;BS288,AI288+AJ288+AK288-AL288,0)+IF(AU288&lt;BS288,AQ288+AR288+AS288-AT288,0)+IF(BC288&lt;BS288,AY288+AZ288+BA288-BB288,0)+IF(BK288&lt;BS288,BG288+BH288+BI288-BJ288,0)+IF(BS288&lt;BS288,BO288+BP288+BQ288-BR288,0)+IF(CA288&lt;BS288,BW288+BX288+BY288-BZ288,0)+IF(CI288&lt;BS288,CE288+CF288+CG288-CH288,0))))))</f>
        <v>0</v>
      </c>
      <c r="BU288" s="3">
        <f>IF(Inputs!$B$27&lt;&gt;"Ready","PENDING INPUTS",MIN((BO288+BP288+BQ288),IF(D288&gt;C288,IF(D288=0,0,BR288*C288/D288),BR288+BT288)))</f>
        <v>0</v>
      </c>
      <c r="BV288" s="3">
        <f>IF(Inputs!$B$27&lt;&gt;"Ready","PENDING INPUTS",MAX(0,(BO288+BP288+BQ288)-BU288))</f>
        <v>0</v>
      </c>
      <c r="BW288" s="3">
        <f>IF(Inputs!$B$27&lt;&gt;"Ready","PENDING INPUTS",CD287)</f>
        <v>0</v>
      </c>
      <c r="BX288" s="3">
        <f>IF(Inputs!$B$27&lt;&gt;"Ready","PENDING INPUTS",IF(A288&lt;=Inputs!$B$6,ROUND(BW288*Inputs!C22/12,2),0))</f>
        <v>0</v>
      </c>
      <c r="BY288" s="3">
        <f>IF(Inputs!$B$27&lt;&gt;"Ready","PENDING INPUTS",IF(AND(A288&lt;=Inputs!$B$6,BW288&gt;0),Inputs!G22,0))</f>
        <v>0</v>
      </c>
      <c r="BZ288" s="3">
        <f>IF(Inputs!$B$27&lt;&gt;"Ready","PENDING INPUTS",IF(A288&gt;Inputs!$B$6,0,MIN((BW288+BX288+BY288),IF(Inputs!H22=1,Inputs!D22,MAX(Inputs!F22,ROUND(BW288*Inputs!E22+BX288+BY288,2))))))</f>
        <v>0</v>
      </c>
      <c r="CA288">
        <f>IF(Inputs!$B$27&lt;&gt;"Ready","PENDING INPUTS",IF(BW288&lt;=0,99,1+IF(AND(K288&gt;0,OR(Inputs!C14&gt;Inputs!C22,AND(Inputs!C14=Inputs!C22,0&lt;8))),1,0)+IF(AND(S288&gt;0,OR(Inputs!C15&gt;Inputs!C22,AND(Inputs!C15=Inputs!C22,1&lt;8))),1,0)+IF(AND(AA288&gt;0,OR(Inputs!C16&gt;Inputs!C22,AND(Inputs!C16=Inputs!C22,2&lt;8))),1,0)+IF(AND(AI288&gt;0,OR(Inputs!C17&gt;Inputs!C22,AND(Inputs!C17=Inputs!C22,3&lt;8))),1,0)+IF(AND(AQ288&gt;0,OR(Inputs!C18&gt;Inputs!C22,AND(Inputs!C18=Inputs!C22,4&lt;8))),1,0)+IF(AND(AY288&gt;0,OR(Inputs!C19&gt;Inputs!C22,AND(Inputs!C19=Inputs!C22,5&lt;8))),1,0)+IF(AND(BG288&gt;0,OR(Inputs!C20&gt;Inputs!C22,AND(Inputs!C20=Inputs!C22,6&lt;8))),1,0)+IF(AND(BO288&gt;0,OR(Inputs!C21&gt;Inputs!C22,AND(Inputs!C21=Inputs!C22,7&lt;8))),1,0)+IF(AND(CE288&gt;0,OR(Inputs!C23&gt;Inputs!C22,AND(Inputs!C23=Inputs!C22,9&lt;8))),1,0)))</f>
        <v>99</v>
      </c>
      <c r="CB288" s="3">
        <f>IF(Inputs!$B$27&lt;&gt;"Ready","PENDING INPUTS",IF(A288&gt;Inputs!$B$6,0,MIN(MAX(0,(BW288+BX288+BY288)-BZ288),MAX(0,C288-D288-(IF(O288&lt;CA288,K288+L288+M288-N288,0)+IF(W288&lt;CA288,S288+T288+U288-V288,0)+IF(AE288&lt;CA288,AA288+AB288+AC288-AD288,0)+IF(AM288&lt;CA288,AI288+AJ288+AK288-AL288,0)+IF(AU288&lt;CA288,AQ288+AR288+AS288-AT288,0)+IF(BC288&lt;CA288,AY288+AZ288+BA288-BB288,0)+IF(BK288&lt;CA288,BG288+BH288+BI288-BJ288,0)+IF(BS288&lt;CA288,BO288+BP288+BQ288-BR288,0)+IF(CA288&lt;CA288,BW288+BX288+BY288-BZ288,0)+IF(CI288&lt;CA288,CE288+CF288+CG288-CH288,0))))))</f>
        <v>0</v>
      </c>
      <c r="CC288" s="3">
        <f>IF(Inputs!$B$27&lt;&gt;"Ready","PENDING INPUTS",MIN((BW288+BX288+BY288),IF(D288&gt;C288,IF(D288=0,0,BZ288*C288/D288),BZ288+CB288)))</f>
        <v>0</v>
      </c>
      <c r="CD288" s="3">
        <f>IF(Inputs!$B$27&lt;&gt;"Ready","PENDING INPUTS",MAX(0,(BW288+BX288+BY288)-CC288))</f>
        <v>0</v>
      </c>
      <c r="CE288" s="3">
        <f>IF(Inputs!$B$27&lt;&gt;"Ready","PENDING INPUTS",CL287)</f>
        <v>0</v>
      </c>
      <c r="CF288" s="3">
        <f>IF(Inputs!$B$27&lt;&gt;"Ready","PENDING INPUTS",IF(A288&lt;=Inputs!$B$6,ROUND(CE288*Inputs!C23/12,2),0))</f>
        <v>0</v>
      </c>
      <c r="CG288" s="3">
        <f>IF(Inputs!$B$27&lt;&gt;"Ready","PENDING INPUTS",IF(AND(A288&lt;=Inputs!$B$6,CE288&gt;0),Inputs!G23,0))</f>
        <v>0</v>
      </c>
      <c r="CH288" s="3">
        <f>IF(Inputs!$B$27&lt;&gt;"Ready","PENDING INPUTS",IF(A288&gt;Inputs!$B$6,0,MIN((CE288+CF288+CG288),IF(Inputs!H23=1,Inputs!D23,MAX(Inputs!F23,ROUND(CE288*Inputs!E23+CF288+CG288,2))))))</f>
        <v>0</v>
      </c>
      <c r="CI288">
        <f>IF(Inputs!$B$27&lt;&gt;"Ready","PENDING INPUTS",IF(CE288&lt;=0,99,1+IF(AND(K288&gt;0,OR(Inputs!C14&gt;Inputs!C23,AND(Inputs!C14=Inputs!C23,0&lt;9))),1,0)+IF(AND(S288&gt;0,OR(Inputs!C15&gt;Inputs!C23,AND(Inputs!C15=Inputs!C23,1&lt;9))),1,0)+IF(AND(AA288&gt;0,OR(Inputs!C16&gt;Inputs!C23,AND(Inputs!C16=Inputs!C23,2&lt;9))),1,0)+IF(AND(AI288&gt;0,OR(Inputs!C17&gt;Inputs!C23,AND(Inputs!C17=Inputs!C23,3&lt;9))),1,0)+IF(AND(AQ288&gt;0,OR(Inputs!C18&gt;Inputs!C23,AND(Inputs!C18=Inputs!C23,4&lt;9))),1,0)+IF(AND(AY288&gt;0,OR(Inputs!C19&gt;Inputs!C23,AND(Inputs!C19=Inputs!C23,5&lt;9))),1,0)+IF(AND(BG288&gt;0,OR(Inputs!C20&gt;Inputs!C23,AND(Inputs!C20=Inputs!C23,6&lt;9))),1,0)+IF(AND(BO288&gt;0,OR(Inputs!C21&gt;Inputs!C23,AND(Inputs!C21=Inputs!C23,7&lt;9))),1,0)+IF(AND(BW288&gt;0,OR(Inputs!C22&gt;Inputs!C23,AND(Inputs!C22=Inputs!C23,8&lt;9))),1,0)))</f>
        <v>99</v>
      </c>
      <c r="CJ288" s="3">
        <f>IF(Inputs!$B$27&lt;&gt;"Ready","PENDING INPUTS",IF(A288&gt;Inputs!$B$6,0,MIN(MAX(0,(CE288+CF288+CG288)-CH288),MAX(0,C288-D288-(IF(O288&lt;CI288,K288+L288+M288-N288,0)+IF(W288&lt;CI288,S288+T288+U288-V288,0)+IF(AE288&lt;CI288,AA288+AB288+AC288-AD288,0)+IF(AM288&lt;CI288,AI288+AJ288+AK288-AL288,0)+IF(AU288&lt;CI288,AQ288+AR288+AS288-AT288,0)+IF(BC288&lt;CI288,AY288+AZ288+BA288-BB288,0)+IF(BK288&lt;CI288,BG288+BH288+BI288-BJ288,0)+IF(BS288&lt;CI288,BO288+BP288+BQ288-BR288,0)+IF(CA288&lt;CI288,BW288+BX288+BY288-BZ288,0)+IF(CI288&lt;CI288,CE288+CF288+CG288-CH288,0))))))</f>
        <v>0</v>
      </c>
      <c r="CK288" s="3">
        <f>IF(Inputs!$B$27&lt;&gt;"Ready","PENDING INPUTS",MIN((CE288+CF288+CG288),IF(D288&gt;C288,IF(D288=0,0,CH288*C288/D288),CH288+CJ288)))</f>
        <v>0</v>
      </c>
      <c r="CL288" s="3">
        <f>IF(Inputs!$B$27&lt;&gt;"Ready","PENDING INPUTS",MAX(0,(CE288+CF288+CG288)-CK288))</f>
        <v>0</v>
      </c>
    </row>
    <row r="289" spans="1:90" ht="27.95" customHeight="1" x14ac:dyDescent="0.25">
      <c r="A289">
        <v>285</v>
      </c>
      <c r="B289" s="13">
        <f>IF(Inputs!$B$27&lt;&gt;"Ready","PENDING INPUTS",EDATE(Inputs!$B$5,A289-1))</f>
        <v>54940</v>
      </c>
      <c r="C289" s="3">
        <f>IF(Inputs!$B$27&lt;&gt;"Ready","PENDING INPUTS",IF(A289&lt;=Inputs!$B$6,MAX(0,Inputs!$B$4+IF(A289=Inputs!$B$7,Inputs!$B$8,0)+IF(A289=Inputs!$B$9,Inputs!$B$10,0)),0))</f>
        <v>0</v>
      </c>
      <c r="D289" s="3">
        <f>IF(Inputs!$B$27&lt;&gt;"Ready","PENDING INPUTS",SUM(N289,V289,AD289,AL289,AT289,BB289,BJ289,BR289,BZ289,CH289))</f>
        <v>0</v>
      </c>
      <c r="E289" s="3">
        <f>IF(Inputs!$B$27&lt;&gt;"Ready","PENDING INPUTS",MAX(0,D289-C289))</f>
        <v>0</v>
      </c>
      <c r="F289" s="3">
        <f>IF(Inputs!$B$27&lt;&gt;"Ready","PENDING INPUTS",SUM(Q289,Y289,AG289,AO289,AW289,BE289,BM289,BU289,CC289,CK289))</f>
        <v>0</v>
      </c>
      <c r="G289" s="3">
        <f>IF(Inputs!$B$27&lt;&gt;"Ready","PENDING INPUTS",SUM(L289,T289,AB289,AJ289,AR289,AZ289,BH289,BP289,BX289,CF289))</f>
        <v>0</v>
      </c>
      <c r="H289" s="3">
        <f>IF(Inputs!$B$27&lt;&gt;"Ready","PENDING INPUTS",SUM(M289,U289,AC289,AK289,AS289,BA289,BI289,BQ289,BY289,CG289))</f>
        <v>0</v>
      </c>
      <c r="I289" s="3">
        <f>IF(Inputs!$B$27&lt;&gt;"Ready","PENDING INPUTS",SUM(R289,Z289,AH289,AP289,AX289,BF289,BN289,BV289,CD289,CL289))</f>
        <v>0</v>
      </c>
      <c r="J289" t="str">
        <f>IF(Inputs!$B$27&lt;&gt;"Ready","PENDING INPUTS",IF(A289&gt;Inputs!$B$6,"Beyond horizon",IF(E289&gt;0.005,"MINIMUM SHORTFALL",IF(I289&lt;0.005,"Paid off","In progress"))))</f>
        <v>Beyond horizon</v>
      </c>
      <c r="K289" s="3">
        <f>IF(Inputs!$B$27&lt;&gt;"Ready","PENDING INPUTS",R288)</f>
        <v>0</v>
      </c>
      <c r="L289" s="3">
        <f>IF(Inputs!$B$27&lt;&gt;"Ready","PENDING INPUTS",IF(A289&lt;=Inputs!$B$6,ROUND(K289*Inputs!C14/12,2),0))</f>
        <v>0</v>
      </c>
      <c r="M289" s="3">
        <f>IF(Inputs!$B$27&lt;&gt;"Ready","PENDING INPUTS",IF(AND(A289&lt;=Inputs!$B$6,K289&gt;0),Inputs!G14,0))</f>
        <v>0</v>
      </c>
      <c r="N289" s="3">
        <f>IF(Inputs!$B$27&lt;&gt;"Ready","PENDING INPUTS",IF(A289&gt;Inputs!$B$6,0,MIN((K289+L289+M289),IF(Inputs!H14=1,Inputs!D14,MAX(Inputs!F14,ROUND(K289*Inputs!E14+L289+M289,2))))))</f>
        <v>0</v>
      </c>
      <c r="O289">
        <f>IF(Inputs!$B$27&lt;&gt;"Ready","PENDING INPUTS",IF(K289&lt;=0,99,1+IF(AND(S289&gt;0,OR(Inputs!C15&gt;Inputs!C14,AND(Inputs!C15=Inputs!C14,1&lt;0))),1,0)+IF(AND(AA289&gt;0,OR(Inputs!C16&gt;Inputs!C14,AND(Inputs!C16=Inputs!C14,2&lt;0))),1,0)+IF(AND(AI289&gt;0,OR(Inputs!C17&gt;Inputs!C14,AND(Inputs!C17=Inputs!C14,3&lt;0))),1,0)+IF(AND(AQ289&gt;0,OR(Inputs!C18&gt;Inputs!C14,AND(Inputs!C18=Inputs!C14,4&lt;0))),1,0)+IF(AND(AY289&gt;0,OR(Inputs!C19&gt;Inputs!C14,AND(Inputs!C19=Inputs!C14,5&lt;0))),1,0)+IF(AND(BG289&gt;0,OR(Inputs!C20&gt;Inputs!C14,AND(Inputs!C20=Inputs!C14,6&lt;0))),1,0)+IF(AND(BO289&gt;0,OR(Inputs!C21&gt;Inputs!C14,AND(Inputs!C21=Inputs!C14,7&lt;0))),1,0)+IF(AND(BW289&gt;0,OR(Inputs!C22&gt;Inputs!C14,AND(Inputs!C22=Inputs!C14,8&lt;0))),1,0)+IF(AND(CE289&gt;0,OR(Inputs!C23&gt;Inputs!C14,AND(Inputs!C23=Inputs!C14,9&lt;0))),1,0)))</f>
        <v>99</v>
      </c>
      <c r="P289" s="3">
        <f>IF(Inputs!$B$27&lt;&gt;"Ready","PENDING INPUTS",IF(A289&gt;Inputs!$B$6,0,MIN(MAX(0,(K289+L289+M289)-N289),MAX(0,C289-D289-(IF(O289&lt;O289,K289+L289+M289-N289,0)+IF(W289&lt;O289,S289+T289+U289-V289,0)+IF(AE289&lt;O289,AA289+AB289+AC289-AD289,0)+IF(AM289&lt;O289,AI289+AJ289+AK289-AL289,0)+IF(AU289&lt;O289,AQ289+AR289+AS289-AT289,0)+IF(BC289&lt;O289,AY289+AZ289+BA289-BB289,0)+IF(BK289&lt;O289,BG289+BH289+BI289-BJ289,0)+IF(BS289&lt;O289,BO289+BP289+BQ289-BR289,0)+IF(CA289&lt;O289,BW289+BX289+BY289-BZ289,0)+IF(CI289&lt;O289,CE289+CF289+CG289-CH289,0))))))</f>
        <v>0</v>
      </c>
      <c r="Q289" s="3">
        <f>IF(Inputs!$B$27&lt;&gt;"Ready","PENDING INPUTS",MIN((K289+L289+M289),IF(D289&gt;C289,IF(D289=0,0,N289*C289/D289),N289+P289)))</f>
        <v>0</v>
      </c>
      <c r="R289" s="3">
        <f>IF(Inputs!$B$27&lt;&gt;"Ready","PENDING INPUTS",MAX(0,(K289+L289+M289)-Q289))</f>
        <v>0</v>
      </c>
      <c r="S289" s="3">
        <f>IF(Inputs!$B$27&lt;&gt;"Ready","PENDING INPUTS",Z288)</f>
        <v>0</v>
      </c>
      <c r="T289" s="3">
        <f>IF(Inputs!$B$27&lt;&gt;"Ready","PENDING INPUTS",IF(A289&lt;=Inputs!$B$6,ROUND(S289*Inputs!C15/12,2),0))</f>
        <v>0</v>
      </c>
      <c r="U289" s="3">
        <f>IF(Inputs!$B$27&lt;&gt;"Ready","PENDING INPUTS",IF(AND(A289&lt;=Inputs!$B$6,S289&gt;0),Inputs!G15,0))</f>
        <v>0</v>
      </c>
      <c r="V289" s="3">
        <f>IF(Inputs!$B$27&lt;&gt;"Ready","PENDING INPUTS",IF(A289&gt;Inputs!$B$6,0,MIN((S289+T289+U289),IF(Inputs!H15=1,Inputs!D15,MAX(Inputs!F15,ROUND(S289*Inputs!E15+T289+U289,2))))))</f>
        <v>0</v>
      </c>
      <c r="W289">
        <f>IF(Inputs!$B$27&lt;&gt;"Ready","PENDING INPUTS",IF(S289&lt;=0,99,1+IF(AND(K289&gt;0,OR(Inputs!C14&gt;Inputs!C15,AND(Inputs!C14=Inputs!C15,0&lt;1))),1,0)+IF(AND(AA289&gt;0,OR(Inputs!C16&gt;Inputs!C15,AND(Inputs!C16=Inputs!C15,2&lt;1))),1,0)+IF(AND(AI289&gt;0,OR(Inputs!C17&gt;Inputs!C15,AND(Inputs!C17=Inputs!C15,3&lt;1))),1,0)+IF(AND(AQ289&gt;0,OR(Inputs!C18&gt;Inputs!C15,AND(Inputs!C18=Inputs!C15,4&lt;1))),1,0)+IF(AND(AY289&gt;0,OR(Inputs!C19&gt;Inputs!C15,AND(Inputs!C19=Inputs!C15,5&lt;1))),1,0)+IF(AND(BG289&gt;0,OR(Inputs!C20&gt;Inputs!C15,AND(Inputs!C20=Inputs!C15,6&lt;1))),1,0)+IF(AND(BO289&gt;0,OR(Inputs!C21&gt;Inputs!C15,AND(Inputs!C21=Inputs!C15,7&lt;1))),1,0)+IF(AND(BW289&gt;0,OR(Inputs!C22&gt;Inputs!C15,AND(Inputs!C22=Inputs!C15,8&lt;1))),1,0)+IF(AND(CE289&gt;0,OR(Inputs!C23&gt;Inputs!C15,AND(Inputs!C23=Inputs!C15,9&lt;1))),1,0)))</f>
        <v>99</v>
      </c>
      <c r="X289" s="3">
        <f>IF(Inputs!$B$27&lt;&gt;"Ready","PENDING INPUTS",IF(A289&gt;Inputs!$B$6,0,MIN(MAX(0,(S289+T289+U289)-V289),MAX(0,C289-D289-(IF(O289&lt;W289,K289+L289+M289-N289,0)+IF(W289&lt;W289,S289+T289+U289-V289,0)+IF(AE289&lt;W289,AA289+AB289+AC289-AD289,0)+IF(AM289&lt;W289,AI289+AJ289+AK289-AL289,0)+IF(AU289&lt;W289,AQ289+AR289+AS289-AT289,0)+IF(BC289&lt;W289,AY289+AZ289+BA289-BB289,0)+IF(BK289&lt;W289,BG289+BH289+BI289-BJ289,0)+IF(BS289&lt;W289,BO289+BP289+BQ289-BR289,0)+IF(CA289&lt;W289,BW289+BX289+BY289-BZ289,0)+IF(CI289&lt;W289,CE289+CF289+CG289-CH289,0))))))</f>
        <v>0</v>
      </c>
      <c r="Y289" s="3">
        <f>IF(Inputs!$B$27&lt;&gt;"Ready","PENDING INPUTS",MIN((S289+T289+U289),IF(D289&gt;C289,IF(D289=0,0,V289*C289/D289),V289+X289)))</f>
        <v>0</v>
      </c>
      <c r="Z289" s="3">
        <f>IF(Inputs!$B$27&lt;&gt;"Ready","PENDING INPUTS",MAX(0,(S289+T289+U289)-Y289))</f>
        <v>0</v>
      </c>
      <c r="AA289" s="3">
        <f>IF(Inputs!$B$27&lt;&gt;"Ready","PENDING INPUTS",AH288)</f>
        <v>0</v>
      </c>
      <c r="AB289" s="3">
        <f>IF(Inputs!$B$27&lt;&gt;"Ready","PENDING INPUTS",IF(A289&lt;=Inputs!$B$6,ROUND(AA289*Inputs!C16/12,2),0))</f>
        <v>0</v>
      </c>
      <c r="AC289" s="3">
        <f>IF(Inputs!$B$27&lt;&gt;"Ready","PENDING INPUTS",IF(AND(A289&lt;=Inputs!$B$6,AA289&gt;0),Inputs!G16,0))</f>
        <v>0</v>
      </c>
      <c r="AD289" s="3">
        <f>IF(Inputs!$B$27&lt;&gt;"Ready","PENDING INPUTS",IF(A289&gt;Inputs!$B$6,0,MIN((AA289+AB289+AC289),IF(Inputs!H16=1,Inputs!D16,MAX(Inputs!F16,ROUND(AA289*Inputs!E16+AB289+AC289,2))))))</f>
        <v>0</v>
      </c>
      <c r="AE289">
        <f>IF(Inputs!$B$27&lt;&gt;"Ready","PENDING INPUTS",IF(AA289&lt;=0,99,1+IF(AND(K289&gt;0,OR(Inputs!C14&gt;Inputs!C16,AND(Inputs!C14=Inputs!C16,0&lt;2))),1,0)+IF(AND(S289&gt;0,OR(Inputs!C15&gt;Inputs!C16,AND(Inputs!C15=Inputs!C16,1&lt;2))),1,0)+IF(AND(AI289&gt;0,OR(Inputs!C17&gt;Inputs!C16,AND(Inputs!C17=Inputs!C16,3&lt;2))),1,0)+IF(AND(AQ289&gt;0,OR(Inputs!C18&gt;Inputs!C16,AND(Inputs!C18=Inputs!C16,4&lt;2))),1,0)+IF(AND(AY289&gt;0,OR(Inputs!C19&gt;Inputs!C16,AND(Inputs!C19=Inputs!C16,5&lt;2))),1,0)+IF(AND(BG289&gt;0,OR(Inputs!C20&gt;Inputs!C16,AND(Inputs!C20=Inputs!C16,6&lt;2))),1,0)+IF(AND(BO289&gt;0,OR(Inputs!C21&gt;Inputs!C16,AND(Inputs!C21=Inputs!C16,7&lt;2))),1,0)+IF(AND(BW289&gt;0,OR(Inputs!C22&gt;Inputs!C16,AND(Inputs!C22=Inputs!C16,8&lt;2))),1,0)+IF(AND(CE289&gt;0,OR(Inputs!C23&gt;Inputs!C16,AND(Inputs!C23=Inputs!C16,9&lt;2))),1,0)))</f>
        <v>99</v>
      </c>
      <c r="AF289" s="3">
        <f>IF(Inputs!$B$27&lt;&gt;"Ready","PENDING INPUTS",IF(A289&gt;Inputs!$B$6,0,MIN(MAX(0,(AA289+AB289+AC289)-AD289),MAX(0,C289-D289-(IF(O289&lt;AE289,K289+L289+M289-N289,0)+IF(W289&lt;AE289,S289+T289+U289-V289,0)+IF(AE289&lt;AE289,AA289+AB289+AC289-AD289,0)+IF(AM289&lt;AE289,AI289+AJ289+AK289-AL289,0)+IF(AU289&lt;AE289,AQ289+AR289+AS289-AT289,0)+IF(BC289&lt;AE289,AY289+AZ289+BA289-BB289,0)+IF(BK289&lt;AE289,BG289+BH289+BI289-BJ289,0)+IF(BS289&lt;AE289,BO289+BP289+BQ289-BR289,0)+IF(CA289&lt;AE289,BW289+BX289+BY289-BZ289,0)+IF(CI289&lt;AE289,CE289+CF289+CG289-CH289,0))))))</f>
        <v>0</v>
      </c>
      <c r="AG289" s="3">
        <f>IF(Inputs!$B$27&lt;&gt;"Ready","PENDING INPUTS",MIN((AA289+AB289+AC289),IF(D289&gt;C289,IF(D289=0,0,AD289*C289/D289),AD289+AF289)))</f>
        <v>0</v>
      </c>
      <c r="AH289" s="3">
        <f>IF(Inputs!$B$27&lt;&gt;"Ready","PENDING INPUTS",MAX(0,(AA289+AB289+AC289)-AG289))</f>
        <v>0</v>
      </c>
      <c r="AI289" s="3">
        <f>IF(Inputs!$B$27&lt;&gt;"Ready","PENDING INPUTS",AP288)</f>
        <v>0</v>
      </c>
      <c r="AJ289" s="3">
        <f>IF(Inputs!$B$27&lt;&gt;"Ready","PENDING INPUTS",IF(A289&lt;=Inputs!$B$6,ROUND(AI289*Inputs!C17/12,2),0))</f>
        <v>0</v>
      </c>
      <c r="AK289" s="3">
        <f>IF(Inputs!$B$27&lt;&gt;"Ready","PENDING INPUTS",IF(AND(A289&lt;=Inputs!$B$6,AI289&gt;0),Inputs!G17,0))</f>
        <v>0</v>
      </c>
      <c r="AL289" s="3">
        <f>IF(Inputs!$B$27&lt;&gt;"Ready","PENDING INPUTS",IF(A289&gt;Inputs!$B$6,0,MIN((AI289+AJ289+AK289),IF(Inputs!H17=1,Inputs!D17,MAX(Inputs!F17,ROUND(AI289*Inputs!E17+AJ289+AK289,2))))))</f>
        <v>0</v>
      </c>
      <c r="AM289">
        <f>IF(Inputs!$B$27&lt;&gt;"Ready","PENDING INPUTS",IF(AI289&lt;=0,99,1+IF(AND(K289&gt;0,OR(Inputs!C14&gt;Inputs!C17,AND(Inputs!C14=Inputs!C17,0&lt;3))),1,0)+IF(AND(S289&gt;0,OR(Inputs!C15&gt;Inputs!C17,AND(Inputs!C15=Inputs!C17,1&lt;3))),1,0)+IF(AND(AA289&gt;0,OR(Inputs!C16&gt;Inputs!C17,AND(Inputs!C16=Inputs!C17,2&lt;3))),1,0)+IF(AND(AQ289&gt;0,OR(Inputs!C18&gt;Inputs!C17,AND(Inputs!C18=Inputs!C17,4&lt;3))),1,0)+IF(AND(AY289&gt;0,OR(Inputs!C19&gt;Inputs!C17,AND(Inputs!C19=Inputs!C17,5&lt;3))),1,0)+IF(AND(BG289&gt;0,OR(Inputs!C20&gt;Inputs!C17,AND(Inputs!C20=Inputs!C17,6&lt;3))),1,0)+IF(AND(BO289&gt;0,OR(Inputs!C21&gt;Inputs!C17,AND(Inputs!C21=Inputs!C17,7&lt;3))),1,0)+IF(AND(BW289&gt;0,OR(Inputs!C22&gt;Inputs!C17,AND(Inputs!C22=Inputs!C17,8&lt;3))),1,0)+IF(AND(CE289&gt;0,OR(Inputs!C23&gt;Inputs!C17,AND(Inputs!C23=Inputs!C17,9&lt;3))),1,0)))</f>
        <v>99</v>
      </c>
      <c r="AN289" s="3">
        <f>IF(Inputs!$B$27&lt;&gt;"Ready","PENDING INPUTS",IF(A289&gt;Inputs!$B$6,0,MIN(MAX(0,(AI289+AJ289+AK289)-AL289),MAX(0,C289-D289-(IF(O289&lt;AM289,K289+L289+M289-N289,0)+IF(W289&lt;AM289,S289+T289+U289-V289,0)+IF(AE289&lt;AM289,AA289+AB289+AC289-AD289,0)+IF(AM289&lt;AM289,AI289+AJ289+AK289-AL289,0)+IF(AU289&lt;AM289,AQ289+AR289+AS289-AT289,0)+IF(BC289&lt;AM289,AY289+AZ289+BA289-BB289,0)+IF(BK289&lt;AM289,BG289+BH289+BI289-BJ289,0)+IF(BS289&lt;AM289,BO289+BP289+BQ289-BR289,0)+IF(CA289&lt;AM289,BW289+BX289+BY289-BZ289,0)+IF(CI289&lt;AM289,CE289+CF289+CG289-CH289,0))))))</f>
        <v>0</v>
      </c>
      <c r="AO289" s="3">
        <f>IF(Inputs!$B$27&lt;&gt;"Ready","PENDING INPUTS",MIN((AI289+AJ289+AK289),IF(D289&gt;C289,IF(D289=0,0,AL289*C289/D289),AL289+AN289)))</f>
        <v>0</v>
      </c>
      <c r="AP289" s="3">
        <f>IF(Inputs!$B$27&lt;&gt;"Ready","PENDING INPUTS",MAX(0,(AI289+AJ289+AK289)-AO289))</f>
        <v>0</v>
      </c>
      <c r="AQ289" s="3">
        <f>IF(Inputs!$B$27&lt;&gt;"Ready","PENDING INPUTS",AX288)</f>
        <v>0</v>
      </c>
      <c r="AR289" s="3">
        <f>IF(Inputs!$B$27&lt;&gt;"Ready","PENDING INPUTS",IF(A289&lt;=Inputs!$B$6,ROUND(AQ289*Inputs!C18/12,2),0))</f>
        <v>0</v>
      </c>
      <c r="AS289" s="3">
        <f>IF(Inputs!$B$27&lt;&gt;"Ready","PENDING INPUTS",IF(AND(A289&lt;=Inputs!$B$6,AQ289&gt;0),Inputs!G18,0))</f>
        <v>0</v>
      </c>
      <c r="AT289" s="3">
        <f>IF(Inputs!$B$27&lt;&gt;"Ready","PENDING INPUTS",IF(A289&gt;Inputs!$B$6,0,MIN((AQ289+AR289+AS289),IF(Inputs!H18=1,Inputs!D18,MAX(Inputs!F18,ROUND(AQ289*Inputs!E18+AR289+AS289,2))))))</f>
        <v>0</v>
      </c>
      <c r="AU289">
        <f>IF(Inputs!$B$27&lt;&gt;"Ready","PENDING INPUTS",IF(AQ289&lt;=0,99,1+IF(AND(K289&gt;0,OR(Inputs!C14&gt;Inputs!C18,AND(Inputs!C14=Inputs!C18,0&lt;4))),1,0)+IF(AND(S289&gt;0,OR(Inputs!C15&gt;Inputs!C18,AND(Inputs!C15=Inputs!C18,1&lt;4))),1,0)+IF(AND(AA289&gt;0,OR(Inputs!C16&gt;Inputs!C18,AND(Inputs!C16=Inputs!C18,2&lt;4))),1,0)+IF(AND(AI289&gt;0,OR(Inputs!C17&gt;Inputs!C18,AND(Inputs!C17=Inputs!C18,3&lt;4))),1,0)+IF(AND(AY289&gt;0,OR(Inputs!C19&gt;Inputs!C18,AND(Inputs!C19=Inputs!C18,5&lt;4))),1,0)+IF(AND(BG289&gt;0,OR(Inputs!C20&gt;Inputs!C18,AND(Inputs!C20=Inputs!C18,6&lt;4))),1,0)+IF(AND(BO289&gt;0,OR(Inputs!C21&gt;Inputs!C18,AND(Inputs!C21=Inputs!C18,7&lt;4))),1,0)+IF(AND(BW289&gt;0,OR(Inputs!C22&gt;Inputs!C18,AND(Inputs!C22=Inputs!C18,8&lt;4))),1,0)+IF(AND(CE289&gt;0,OR(Inputs!C23&gt;Inputs!C18,AND(Inputs!C23=Inputs!C18,9&lt;4))),1,0)))</f>
        <v>99</v>
      </c>
      <c r="AV289" s="3">
        <f>IF(Inputs!$B$27&lt;&gt;"Ready","PENDING INPUTS",IF(A289&gt;Inputs!$B$6,0,MIN(MAX(0,(AQ289+AR289+AS289)-AT289),MAX(0,C289-D289-(IF(O289&lt;AU289,K289+L289+M289-N289,0)+IF(W289&lt;AU289,S289+T289+U289-V289,0)+IF(AE289&lt;AU289,AA289+AB289+AC289-AD289,0)+IF(AM289&lt;AU289,AI289+AJ289+AK289-AL289,0)+IF(AU289&lt;AU289,AQ289+AR289+AS289-AT289,0)+IF(BC289&lt;AU289,AY289+AZ289+BA289-BB289,0)+IF(BK289&lt;AU289,BG289+BH289+BI289-BJ289,0)+IF(BS289&lt;AU289,BO289+BP289+BQ289-BR289,0)+IF(CA289&lt;AU289,BW289+BX289+BY289-BZ289,0)+IF(CI289&lt;AU289,CE289+CF289+CG289-CH289,0))))))</f>
        <v>0</v>
      </c>
      <c r="AW289" s="3">
        <f>IF(Inputs!$B$27&lt;&gt;"Ready","PENDING INPUTS",MIN((AQ289+AR289+AS289),IF(D289&gt;C289,IF(D289=0,0,AT289*C289/D289),AT289+AV289)))</f>
        <v>0</v>
      </c>
      <c r="AX289" s="3">
        <f>IF(Inputs!$B$27&lt;&gt;"Ready","PENDING INPUTS",MAX(0,(AQ289+AR289+AS289)-AW289))</f>
        <v>0</v>
      </c>
      <c r="AY289" s="3">
        <f>IF(Inputs!$B$27&lt;&gt;"Ready","PENDING INPUTS",BF288)</f>
        <v>0</v>
      </c>
      <c r="AZ289" s="3">
        <f>IF(Inputs!$B$27&lt;&gt;"Ready","PENDING INPUTS",IF(A289&lt;=Inputs!$B$6,ROUND(AY289*Inputs!C19/12,2),0))</f>
        <v>0</v>
      </c>
      <c r="BA289" s="3">
        <f>IF(Inputs!$B$27&lt;&gt;"Ready","PENDING INPUTS",IF(AND(A289&lt;=Inputs!$B$6,AY289&gt;0),Inputs!G19,0))</f>
        <v>0</v>
      </c>
      <c r="BB289" s="3">
        <f>IF(Inputs!$B$27&lt;&gt;"Ready","PENDING INPUTS",IF(A289&gt;Inputs!$B$6,0,MIN((AY289+AZ289+BA289),IF(Inputs!H19=1,Inputs!D19,MAX(Inputs!F19,ROUND(AY289*Inputs!E19+AZ289+BA289,2))))))</f>
        <v>0</v>
      </c>
      <c r="BC289">
        <f>IF(Inputs!$B$27&lt;&gt;"Ready","PENDING INPUTS",IF(AY289&lt;=0,99,1+IF(AND(K289&gt;0,OR(Inputs!C14&gt;Inputs!C19,AND(Inputs!C14=Inputs!C19,0&lt;5))),1,0)+IF(AND(S289&gt;0,OR(Inputs!C15&gt;Inputs!C19,AND(Inputs!C15=Inputs!C19,1&lt;5))),1,0)+IF(AND(AA289&gt;0,OR(Inputs!C16&gt;Inputs!C19,AND(Inputs!C16=Inputs!C19,2&lt;5))),1,0)+IF(AND(AI289&gt;0,OR(Inputs!C17&gt;Inputs!C19,AND(Inputs!C17=Inputs!C19,3&lt;5))),1,0)+IF(AND(AQ289&gt;0,OR(Inputs!C18&gt;Inputs!C19,AND(Inputs!C18=Inputs!C19,4&lt;5))),1,0)+IF(AND(BG289&gt;0,OR(Inputs!C20&gt;Inputs!C19,AND(Inputs!C20=Inputs!C19,6&lt;5))),1,0)+IF(AND(BO289&gt;0,OR(Inputs!C21&gt;Inputs!C19,AND(Inputs!C21=Inputs!C19,7&lt;5))),1,0)+IF(AND(BW289&gt;0,OR(Inputs!C22&gt;Inputs!C19,AND(Inputs!C22=Inputs!C19,8&lt;5))),1,0)+IF(AND(CE289&gt;0,OR(Inputs!C23&gt;Inputs!C19,AND(Inputs!C23=Inputs!C19,9&lt;5))),1,0)))</f>
        <v>99</v>
      </c>
      <c r="BD289" s="3">
        <f>IF(Inputs!$B$27&lt;&gt;"Ready","PENDING INPUTS",IF(A289&gt;Inputs!$B$6,0,MIN(MAX(0,(AY289+AZ289+BA289)-BB289),MAX(0,C289-D289-(IF(O289&lt;BC289,K289+L289+M289-N289,0)+IF(W289&lt;BC289,S289+T289+U289-V289,0)+IF(AE289&lt;BC289,AA289+AB289+AC289-AD289,0)+IF(AM289&lt;BC289,AI289+AJ289+AK289-AL289,0)+IF(AU289&lt;BC289,AQ289+AR289+AS289-AT289,0)+IF(BC289&lt;BC289,AY289+AZ289+BA289-BB289,0)+IF(BK289&lt;BC289,BG289+BH289+BI289-BJ289,0)+IF(BS289&lt;BC289,BO289+BP289+BQ289-BR289,0)+IF(CA289&lt;BC289,BW289+BX289+BY289-BZ289,0)+IF(CI289&lt;BC289,CE289+CF289+CG289-CH289,0))))))</f>
        <v>0</v>
      </c>
      <c r="BE289" s="3">
        <f>IF(Inputs!$B$27&lt;&gt;"Ready","PENDING INPUTS",MIN((AY289+AZ289+BA289),IF(D289&gt;C289,IF(D289=0,0,BB289*C289/D289),BB289+BD289)))</f>
        <v>0</v>
      </c>
      <c r="BF289" s="3">
        <f>IF(Inputs!$B$27&lt;&gt;"Ready","PENDING INPUTS",MAX(0,(AY289+AZ289+BA289)-BE289))</f>
        <v>0</v>
      </c>
      <c r="BG289" s="3">
        <f>IF(Inputs!$B$27&lt;&gt;"Ready","PENDING INPUTS",BN288)</f>
        <v>0</v>
      </c>
      <c r="BH289" s="3">
        <f>IF(Inputs!$B$27&lt;&gt;"Ready","PENDING INPUTS",IF(A289&lt;=Inputs!$B$6,ROUND(BG289*Inputs!C20/12,2),0))</f>
        <v>0</v>
      </c>
      <c r="BI289" s="3">
        <f>IF(Inputs!$B$27&lt;&gt;"Ready","PENDING INPUTS",IF(AND(A289&lt;=Inputs!$B$6,BG289&gt;0),Inputs!G20,0))</f>
        <v>0</v>
      </c>
      <c r="BJ289" s="3">
        <f>IF(Inputs!$B$27&lt;&gt;"Ready","PENDING INPUTS",IF(A289&gt;Inputs!$B$6,0,MIN((BG289+BH289+BI289),IF(Inputs!H20=1,Inputs!D20,MAX(Inputs!F20,ROUND(BG289*Inputs!E20+BH289+BI289,2))))))</f>
        <v>0</v>
      </c>
      <c r="BK289">
        <f>IF(Inputs!$B$27&lt;&gt;"Ready","PENDING INPUTS",IF(BG289&lt;=0,99,1+IF(AND(K289&gt;0,OR(Inputs!C14&gt;Inputs!C20,AND(Inputs!C14=Inputs!C20,0&lt;6))),1,0)+IF(AND(S289&gt;0,OR(Inputs!C15&gt;Inputs!C20,AND(Inputs!C15=Inputs!C20,1&lt;6))),1,0)+IF(AND(AA289&gt;0,OR(Inputs!C16&gt;Inputs!C20,AND(Inputs!C16=Inputs!C20,2&lt;6))),1,0)+IF(AND(AI289&gt;0,OR(Inputs!C17&gt;Inputs!C20,AND(Inputs!C17=Inputs!C20,3&lt;6))),1,0)+IF(AND(AQ289&gt;0,OR(Inputs!C18&gt;Inputs!C20,AND(Inputs!C18=Inputs!C20,4&lt;6))),1,0)+IF(AND(AY289&gt;0,OR(Inputs!C19&gt;Inputs!C20,AND(Inputs!C19=Inputs!C20,5&lt;6))),1,0)+IF(AND(BO289&gt;0,OR(Inputs!C21&gt;Inputs!C20,AND(Inputs!C21=Inputs!C20,7&lt;6))),1,0)+IF(AND(BW289&gt;0,OR(Inputs!C22&gt;Inputs!C20,AND(Inputs!C22=Inputs!C20,8&lt;6))),1,0)+IF(AND(CE289&gt;0,OR(Inputs!C23&gt;Inputs!C20,AND(Inputs!C23=Inputs!C20,9&lt;6))),1,0)))</f>
        <v>99</v>
      </c>
      <c r="BL289" s="3">
        <f>IF(Inputs!$B$27&lt;&gt;"Ready","PENDING INPUTS",IF(A289&gt;Inputs!$B$6,0,MIN(MAX(0,(BG289+BH289+BI289)-BJ289),MAX(0,C289-D289-(IF(O289&lt;BK289,K289+L289+M289-N289,0)+IF(W289&lt;BK289,S289+T289+U289-V289,0)+IF(AE289&lt;BK289,AA289+AB289+AC289-AD289,0)+IF(AM289&lt;BK289,AI289+AJ289+AK289-AL289,0)+IF(AU289&lt;BK289,AQ289+AR289+AS289-AT289,0)+IF(BC289&lt;BK289,AY289+AZ289+BA289-BB289,0)+IF(BK289&lt;BK289,BG289+BH289+BI289-BJ289,0)+IF(BS289&lt;BK289,BO289+BP289+BQ289-BR289,0)+IF(CA289&lt;BK289,BW289+BX289+BY289-BZ289,0)+IF(CI289&lt;BK289,CE289+CF289+CG289-CH289,0))))))</f>
        <v>0</v>
      </c>
      <c r="BM289" s="3">
        <f>IF(Inputs!$B$27&lt;&gt;"Ready","PENDING INPUTS",MIN((BG289+BH289+BI289),IF(D289&gt;C289,IF(D289=0,0,BJ289*C289/D289),BJ289+BL289)))</f>
        <v>0</v>
      </c>
      <c r="BN289" s="3">
        <f>IF(Inputs!$B$27&lt;&gt;"Ready","PENDING INPUTS",MAX(0,(BG289+BH289+BI289)-BM289))</f>
        <v>0</v>
      </c>
      <c r="BO289" s="3">
        <f>IF(Inputs!$B$27&lt;&gt;"Ready","PENDING INPUTS",BV288)</f>
        <v>0</v>
      </c>
      <c r="BP289" s="3">
        <f>IF(Inputs!$B$27&lt;&gt;"Ready","PENDING INPUTS",IF(A289&lt;=Inputs!$B$6,ROUND(BO289*Inputs!C21/12,2),0))</f>
        <v>0</v>
      </c>
      <c r="BQ289" s="3">
        <f>IF(Inputs!$B$27&lt;&gt;"Ready","PENDING INPUTS",IF(AND(A289&lt;=Inputs!$B$6,BO289&gt;0),Inputs!G21,0))</f>
        <v>0</v>
      </c>
      <c r="BR289" s="3">
        <f>IF(Inputs!$B$27&lt;&gt;"Ready","PENDING INPUTS",IF(A289&gt;Inputs!$B$6,0,MIN((BO289+BP289+BQ289),IF(Inputs!H21=1,Inputs!D21,MAX(Inputs!F21,ROUND(BO289*Inputs!E21+BP289+BQ289,2))))))</f>
        <v>0</v>
      </c>
      <c r="BS289">
        <f>IF(Inputs!$B$27&lt;&gt;"Ready","PENDING INPUTS",IF(BO289&lt;=0,99,1+IF(AND(K289&gt;0,OR(Inputs!C14&gt;Inputs!C21,AND(Inputs!C14=Inputs!C21,0&lt;7))),1,0)+IF(AND(S289&gt;0,OR(Inputs!C15&gt;Inputs!C21,AND(Inputs!C15=Inputs!C21,1&lt;7))),1,0)+IF(AND(AA289&gt;0,OR(Inputs!C16&gt;Inputs!C21,AND(Inputs!C16=Inputs!C21,2&lt;7))),1,0)+IF(AND(AI289&gt;0,OR(Inputs!C17&gt;Inputs!C21,AND(Inputs!C17=Inputs!C21,3&lt;7))),1,0)+IF(AND(AQ289&gt;0,OR(Inputs!C18&gt;Inputs!C21,AND(Inputs!C18=Inputs!C21,4&lt;7))),1,0)+IF(AND(AY289&gt;0,OR(Inputs!C19&gt;Inputs!C21,AND(Inputs!C19=Inputs!C21,5&lt;7))),1,0)+IF(AND(BG289&gt;0,OR(Inputs!C20&gt;Inputs!C21,AND(Inputs!C20=Inputs!C21,6&lt;7))),1,0)+IF(AND(BW289&gt;0,OR(Inputs!C22&gt;Inputs!C21,AND(Inputs!C22=Inputs!C21,8&lt;7))),1,0)+IF(AND(CE289&gt;0,OR(Inputs!C23&gt;Inputs!C21,AND(Inputs!C23=Inputs!C21,9&lt;7))),1,0)))</f>
        <v>99</v>
      </c>
      <c r="BT289" s="3">
        <f>IF(Inputs!$B$27&lt;&gt;"Ready","PENDING INPUTS",IF(A289&gt;Inputs!$B$6,0,MIN(MAX(0,(BO289+BP289+BQ289)-BR289),MAX(0,C289-D289-(IF(O289&lt;BS289,K289+L289+M289-N289,0)+IF(W289&lt;BS289,S289+T289+U289-V289,0)+IF(AE289&lt;BS289,AA289+AB289+AC289-AD289,0)+IF(AM289&lt;BS289,AI289+AJ289+AK289-AL289,0)+IF(AU289&lt;BS289,AQ289+AR289+AS289-AT289,0)+IF(BC289&lt;BS289,AY289+AZ289+BA289-BB289,0)+IF(BK289&lt;BS289,BG289+BH289+BI289-BJ289,0)+IF(BS289&lt;BS289,BO289+BP289+BQ289-BR289,0)+IF(CA289&lt;BS289,BW289+BX289+BY289-BZ289,0)+IF(CI289&lt;BS289,CE289+CF289+CG289-CH289,0))))))</f>
        <v>0</v>
      </c>
      <c r="BU289" s="3">
        <f>IF(Inputs!$B$27&lt;&gt;"Ready","PENDING INPUTS",MIN((BO289+BP289+BQ289),IF(D289&gt;C289,IF(D289=0,0,BR289*C289/D289),BR289+BT289)))</f>
        <v>0</v>
      </c>
      <c r="BV289" s="3">
        <f>IF(Inputs!$B$27&lt;&gt;"Ready","PENDING INPUTS",MAX(0,(BO289+BP289+BQ289)-BU289))</f>
        <v>0</v>
      </c>
      <c r="BW289" s="3">
        <f>IF(Inputs!$B$27&lt;&gt;"Ready","PENDING INPUTS",CD288)</f>
        <v>0</v>
      </c>
      <c r="BX289" s="3">
        <f>IF(Inputs!$B$27&lt;&gt;"Ready","PENDING INPUTS",IF(A289&lt;=Inputs!$B$6,ROUND(BW289*Inputs!C22/12,2),0))</f>
        <v>0</v>
      </c>
      <c r="BY289" s="3">
        <f>IF(Inputs!$B$27&lt;&gt;"Ready","PENDING INPUTS",IF(AND(A289&lt;=Inputs!$B$6,BW289&gt;0),Inputs!G22,0))</f>
        <v>0</v>
      </c>
      <c r="BZ289" s="3">
        <f>IF(Inputs!$B$27&lt;&gt;"Ready","PENDING INPUTS",IF(A289&gt;Inputs!$B$6,0,MIN((BW289+BX289+BY289),IF(Inputs!H22=1,Inputs!D22,MAX(Inputs!F22,ROUND(BW289*Inputs!E22+BX289+BY289,2))))))</f>
        <v>0</v>
      </c>
      <c r="CA289">
        <f>IF(Inputs!$B$27&lt;&gt;"Ready","PENDING INPUTS",IF(BW289&lt;=0,99,1+IF(AND(K289&gt;0,OR(Inputs!C14&gt;Inputs!C22,AND(Inputs!C14=Inputs!C22,0&lt;8))),1,0)+IF(AND(S289&gt;0,OR(Inputs!C15&gt;Inputs!C22,AND(Inputs!C15=Inputs!C22,1&lt;8))),1,0)+IF(AND(AA289&gt;0,OR(Inputs!C16&gt;Inputs!C22,AND(Inputs!C16=Inputs!C22,2&lt;8))),1,0)+IF(AND(AI289&gt;0,OR(Inputs!C17&gt;Inputs!C22,AND(Inputs!C17=Inputs!C22,3&lt;8))),1,0)+IF(AND(AQ289&gt;0,OR(Inputs!C18&gt;Inputs!C22,AND(Inputs!C18=Inputs!C22,4&lt;8))),1,0)+IF(AND(AY289&gt;0,OR(Inputs!C19&gt;Inputs!C22,AND(Inputs!C19=Inputs!C22,5&lt;8))),1,0)+IF(AND(BG289&gt;0,OR(Inputs!C20&gt;Inputs!C22,AND(Inputs!C20=Inputs!C22,6&lt;8))),1,0)+IF(AND(BO289&gt;0,OR(Inputs!C21&gt;Inputs!C22,AND(Inputs!C21=Inputs!C22,7&lt;8))),1,0)+IF(AND(CE289&gt;0,OR(Inputs!C23&gt;Inputs!C22,AND(Inputs!C23=Inputs!C22,9&lt;8))),1,0)))</f>
        <v>99</v>
      </c>
      <c r="CB289" s="3">
        <f>IF(Inputs!$B$27&lt;&gt;"Ready","PENDING INPUTS",IF(A289&gt;Inputs!$B$6,0,MIN(MAX(0,(BW289+BX289+BY289)-BZ289),MAX(0,C289-D289-(IF(O289&lt;CA289,K289+L289+M289-N289,0)+IF(W289&lt;CA289,S289+T289+U289-V289,0)+IF(AE289&lt;CA289,AA289+AB289+AC289-AD289,0)+IF(AM289&lt;CA289,AI289+AJ289+AK289-AL289,0)+IF(AU289&lt;CA289,AQ289+AR289+AS289-AT289,0)+IF(BC289&lt;CA289,AY289+AZ289+BA289-BB289,0)+IF(BK289&lt;CA289,BG289+BH289+BI289-BJ289,0)+IF(BS289&lt;CA289,BO289+BP289+BQ289-BR289,0)+IF(CA289&lt;CA289,BW289+BX289+BY289-BZ289,0)+IF(CI289&lt;CA289,CE289+CF289+CG289-CH289,0))))))</f>
        <v>0</v>
      </c>
      <c r="CC289" s="3">
        <f>IF(Inputs!$B$27&lt;&gt;"Ready","PENDING INPUTS",MIN((BW289+BX289+BY289),IF(D289&gt;C289,IF(D289=0,0,BZ289*C289/D289),BZ289+CB289)))</f>
        <v>0</v>
      </c>
      <c r="CD289" s="3">
        <f>IF(Inputs!$B$27&lt;&gt;"Ready","PENDING INPUTS",MAX(0,(BW289+BX289+BY289)-CC289))</f>
        <v>0</v>
      </c>
      <c r="CE289" s="3">
        <f>IF(Inputs!$B$27&lt;&gt;"Ready","PENDING INPUTS",CL288)</f>
        <v>0</v>
      </c>
      <c r="CF289" s="3">
        <f>IF(Inputs!$B$27&lt;&gt;"Ready","PENDING INPUTS",IF(A289&lt;=Inputs!$B$6,ROUND(CE289*Inputs!C23/12,2),0))</f>
        <v>0</v>
      </c>
      <c r="CG289" s="3">
        <f>IF(Inputs!$B$27&lt;&gt;"Ready","PENDING INPUTS",IF(AND(A289&lt;=Inputs!$B$6,CE289&gt;0),Inputs!G23,0))</f>
        <v>0</v>
      </c>
      <c r="CH289" s="3">
        <f>IF(Inputs!$B$27&lt;&gt;"Ready","PENDING INPUTS",IF(A289&gt;Inputs!$B$6,0,MIN((CE289+CF289+CG289),IF(Inputs!H23=1,Inputs!D23,MAX(Inputs!F23,ROUND(CE289*Inputs!E23+CF289+CG289,2))))))</f>
        <v>0</v>
      </c>
      <c r="CI289">
        <f>IF(Inputs!$B$27&lt;&gt;"Ready","PENDING INPUTS",IF(CE289&lt;=0,99,1+IF(AND(K289&gt;0,OR(Inputs!C14&gt;Inputs!C23,AND(Inputs!C14=Inputs!C23,0&lt;9))),1,0)+IF(AND(S289&gt;0,OR(Inputs!C15&gt;Inputs!C23,AND(Inputs!C15=Inputs!C23,1&lt;9))),1,0)+IF(AND(AA289&gt;0,OR(Inputs!C16&gt;Inputs!C23,AND(Inputs!C16=Inputs!C23,2&lt;9))),1,0)+IF(AND(AI289&gt;0,OR(Inputs!C17&gt;Inputs!C23,AND(Inputs!C17=Inputs!C23,3&lt;9))),1,0)+IF(AND(AQ289&gt;0,OR(Inputs!C18&gt;Inputs!C23,AND(Inputs!C18=Inputs!C23,4&lt;9))),1,0)+IF(AND(AY289&gt;0,OR(Inputs!C19&gt;Inputs!C23,AND(Inputs!C19=Inputs!C23,5&lt;9))),1,0)+IF(AND(BG289&gt;0,OR(Inputs!C20&gt;Inputs!C23,AND(Inputs!C20=Inputs!C23,6&lt;9))),1,0)+IF(AND(BO289&gt;0,OR(Inputs!C21&gt;Inputs!C23,AND(Inputs!C21=Inputs!C23,7&lt;9))),1,0)+IF(AND(BW289&gt;0,OR(Inputs!C22&gt;Inputs!C23,AND(Inputs!C22=Inputs!C23,8&lt;9))),1,0)))</f>
        <v>99</v>
      </c>
      <c r="CJ289" s="3">
        <f>IF(Inputs!$B$27&lt;&gt;"Ready","PENDING INPUTS",IF(A289&gt;Inputs!$B$6,0,MIN(MAX(0,(CE289+CF289+CG289)-CH289),MAX(0,C289-D289-(IF(O289&lt;CI289,K289+L289+M289-N289,0)+IF(W289&lt;CI289,S289+T289+U289-V289,0)+IF(AE289&lt;CI289,AA289+AB289+AC289-AD289,0)+IF(AM289&lt;CI289,AI289+AJ289+AK289-AL289,0)+IF(AU289&lt;CI289,AQ289+AR289+AS289-AT289,0)+IF(BC289&lt;CI289,AY289+AZ289+BA289-BB289,0)+IF(BK289&lt;CI289,BG289+BH289+BI289-BJ289,0)+IF(BS289&lt;CI289,BO289+BP289+BQ289-BR289,0)+IF(CA289&lt;CI289,BW289+BX289+BY289-BZ289,0)+IF(CI289&lt;CI289,CE289+CF289+CG289-CH289,0))))))</f>
        <v>0</v>
      </c>
      <c r="CK289" s="3">
        <f>IF(Inputs!$B$27&lt;&gt;"Ready","PENDING INPUTS",MIN((CE289+CF289+CG289),IF(D289&gt;C289,IF(D289=0,0,CH289*C289/D289),CH289+CJ289)))</f>
        <v>0</v>
      </c>
      <c r="CL289" s="3">
        <f>IF(Inputs!$B$27&lt;&gt;"Ready","PENDING INPUTS",MAX(0,(CE289+CF289+CG289)-CK289))</f>
        <v>0</v>
      </c>
    </row>
    <row r="290" spans="1:90" ht="27.95" customHeight="1" x14ac:dyDescent="0.25">
      <c r="A290">
        <v>286</v>
      </c>
      <c r="B290" s="13">
        <f>IF(Inputs!$B$27&lt;&gt;"Ready","PENDING INPUTS",EDATE(Inputs!$B$5,A290-1))</f>
        <v>54970</v>
      </c>
      <c r="C290" s="3">
        <f>IF(Inputs!$B$27&lt;&gt;"Ready","PENDING INPUTS",IF(A290&lt;=Inputs!$B$6,MAX(0,Inputs!$B$4+IF(A290=Inputs!$B$7,Inputs!$B$8,0)+IF(A290=Inputs!$B$9,Inputs!$B$10,0)),0))</f>
        <v>0</v>
      </c>
      <c r="D290" s="3">
        <f>IF(Inputs!$B$27&lt;&gt;"Ready","PENDING INPUTS",SUM(N290,V290,AD290,AL290,AT290,BB290,BJ290,BR290,BZ290,CH290))</f>
        <v>0</v>
      </c>
      <c r="E290" s="3">
        <f>IF(Inputs!$B$27&lt;&gt;"Ready","PENDING INPUTS",MAX(0,D290-C290))</f>
        <v>0</v>
      </c>
      <c r="F290" s="3">
        <f>IF(Inputs!$B$27&lt;&gt;"Ready","PENDING INPUTS",SUM(Q290,Y290,AG290,AO290,AW290,BE290,BM290,BU290,CC290,CK290))</f>
        <v>0</v>
      </c>
      <c r="G290" s="3">
        <f>IF(Inputs!$B$27&lt;&gt;"Ready","PENDING INPUTS",SUM(L290,T290,AB290,AJ290,AR290,AZ290,BH290,BP290,BX290,CF290))</f>
        <v>0</v>
      </c>
      <c r="H290" s="3">
        <f>IF(Inputs!$B$27&lt;&gt;"Ready","PENDING INPUTS",SUM(M290,U290,AC290,AK290,AS290,BA290,BI290,BQ290,BY290,CG290))</f>
        <v>0</v>
      </c>
      <c r="I290" s="3">
        <f>IF(Inputs!$B$27&lt;&gt;"Ready","PENDING INPUTS",SUM(R290,Z290,AH290,AP290,AX290,BF290,BN290,BV290,CD290,CL290))</f>
        <v>0</v>
      </c>
      <c r="J290" t="str">
        <f>IF(Inputs!$B$27&lt;&gt;"Ready","PENDING INPUTS",IF(A290&gt;Inputs!$B$6,"Beyond horizon",IF(E290&gt;0.005,"MINIMUM SHORTFALL",IF(I290&lt;0.005,"Paid off","In progress"))))</f>
        <v>Beyond horizon</v>
      </c>
      <c r="K290" s="3">
        <f>IF(Inputs!$B$27&lt;&gt;"Ready","PENDING INPUTS",R289)</f>
        <v>0</v>
      </c>
      <c r="L290" s="3">
        <f>IF(Inputs!$B$27&lt;&gt;"Ready","PENDING INPUTS",IF(A290&lt;=Inputs!$B$6,ROUND(K290*Inputs!C14/12,2),0))</f>
        <v>0</v>
      </c>
      <c r="M290" s="3">
        <f>IF(Inputs!$B$27&lt;&gt;"Ready","PENDING INPUTS",IF(AND(A290&lt;=Inputs!$B$6,K290&gt;0),Inputs!G14,0))</f>
        <v>0</v>
      </c>
      <c r="N290" s="3">
        <f>IF(Inputs!$B$27&lt;&gt;"Ready","PENDING INPUTS",IF(A290&gt;Inputs!$B$6,0,MIN((K290+L290+M290),IF(Inputs!H14=1,Inputs!D14,MAX(Inputs!F14,ROUND(K290*Inputs!E14+L290+M290,2))))))</f>
        <v>0</v>
      </c>
      <c r="O290">
        <f>IF(Inputs!$B$27&lt;&gt;"Ready","PENDING INPUTS",IF(K290&lt;=0,99,1+IF(AND(S290&gt;0,OR(Inputs!C15&gt;Inputs!C14,AND(Inputs!C15=Inputs!C14,1&lt;0))),1,0)+IF(AND(AA290&gt;0,OR(Inputs!C16&gt;Inputs!C14,AND(Inputs!C16=Inputs!C14,2&lt;0))),1,0)+IF(AND(AI290&gt;0,OR(Inputs!C17&gt;Inputs!C14,AND(Inputs!C17=Inputs!C14,3&lt;0))),1,0)+IF(AND(AQ290&gt;0,OR(Inputs!C18&gt;Inputs!C14,AND(Inputs!C18=Inputs!C14,4&lt;0))),1,0)+IF(AND(AY290&gt;0,OR(Inputs!C19&gt;Inputs!C14,AND(Inputs!C19=Inputs!C14,5&lt;0))),1,0)+IF(AND(BG290&gt;0,OR(Inputs!C20&gt;Inputs!C14,AND(Inputs!C20=Inputs!C14,6&lt;0))),1,0)+IF(AND(BO290&gt;0,OR(Inputs!C21&gt;Inputs!C14,AND(Inputs!C21=Inputs!C14,7&lt;0))),1,0)+IF(AND(BW290&gt;0,OR(Inputs!C22&gt;Inputs!C14,AND(Inputs!C22=Inputs!C14,8&lt;0))),1,0)+IF(AND(CE290&gt;0,OR(Inputs!C23&gt;Inputs!C14,AND(Inputs!C23=Inputs!C14,9&lt;0))),1,0)))</f>
        <v>99</v>
      </c>
      <c r="P290" s="3">
        <f>IF(Inputs!$B$27&lt;&gt;"Ready","PENDING INPUTS",IF(A290&gt;Inputs!$B$6,0,MIN(MAX(0,(K290+L290+M290)-N290),MAX(0,C290-D290-(IF(O290&lt;O290,K290+L290+M290-N290,0)+IF(W290&lt;O290,S290+T290+U290-V290,0)+IF(AE290&lt;O290,AA290+AB290+AC290-AD290,0)+IF(AM290&lt;O290,AI290+AJ290+AK290-AL290,0)+IF(AU290&lt;O290,AQ290+AR290+AS290-AT290,0)+IF(BC290&lt;O290,AY290+AZ290+BA290-BB290,0)+IF(BK290&lt;O290,BG290+BH290+BI290-BJ290,0)+IF(BS290&lt;O290,BO290+BP290+BQ290-BR290,0)+IF(CA290&lt;O290,BW290+BX290+BY290-BZ290,0)+IF(CI290&lt;O290,CE290+CF290+CG290-CH290,0))))))</f>
        <v>0</v>
      </c>
      <c r="Q290" s="3">
        <f>IF(Inputs!$B$27&lt;&gt;"Ready","PENDING INPUTS",MIN((K290+L290+M290),IF(D290&gt;C290,IF(D290=0,0,N290*C290/D290),N290+P290)))</f>
        <v>0</v>
      </c>
      <c r="R290" s="3">
        <f>IF(Inputs!$B$27&lt;&gt;"Ready","PENDING INPUTS",MAX(0,(K290+L290+M290)-Q290))</f>
        <v>0</v>
      </c>
      <c r="S290" s="3">
        <f>IF(Inputs!$B$27&lt;&gt;"Ready","PENDING INPUTS",Z289)</f>
        <v>0</v>
      </c>
      <c r="T290" s="3">
        <f>IF(Inputs!$B$27&lt;&gt;"Ready","PENDING INPUTS",IF(A290&lt;=Inputs!$B$6,ROUND(S290*Inputs!C15/12,2),0))</f>
        <v>0</v>
      </c>
      <c r="U290" s="3">
        <f>IF(Inputs!$B$27&lt;&gt;"Ready","PENDING INPUTS",IF(AND(A290&lt;=Inputs!$B$6,S290&gt;0),Inputs!G15,0))</f>
        <v>0</v>
      </c>
      <c r="V290" s="3">
        <f>IF(Inputs!$B$27&lt;&gt;"Ready","PENDING INPUTS",IF(A290&gt;Inputs!$B$6,0,MIN((S290+T290+U290),IF(Inputs!H15=1,Inputs!D15,MAX(Inputs!F15,ROUND(S290*Inputs!E15+T290+U290,2))))))</f>
        <v>0</v>
      </c>
      <c r="W290">
        <f>IF(Inputs!$B$27&lt;&gt;"Ready","PENDING INPUTS",IF(S290&lt;=0,99,1+IF(AND(K290&gt;0,OR(Inputs!C14&gt;Inputs!C15,AND(Inputs!C14=Inputs!C15,0&lt;1))),1,0)+IF(AND(AA290&gt;0,OR(Inputs!C16&gt;Inputs!C15,AND(Inputs!C16=Inputs!C15,2&lt;1))),1,0)+IF(AND(AI290&gt;0,OR(Inputs!C17&gt;Inputs!C15,AND(Inputs!C17=Inputs!C15,3&lt;1))),1,0)+IF(AND(AQ290&gt;0,OR(Inputs!C18&gt;Inputs!C15,AND(Inputs!C18=Inputs!C15,4&lt;1))),1,0)+IF(AND(AY290&gt;0,OR(Inputs!C19&gt;Inputs!C15,AND(Inputs!C19=Inputs!C15,5&lt;1))),1,0)+IF(AND(BG290&gt;0,OR(Inputs!C20&gt;Inputs!C15,AND(Inputs!C20=Inputs!C15,6&lt;1))),1,0)+IF(AND(BO290&gt;0,OR(Inputs!C21&gt;Inputs!C15,AND(Inputs!C21=Inputs!C15,7&lt;1))),1,0)+IF(AND(BW290&gt;0,OR(Inputs!C22&gt;Inputs!C15,AND(Inputs!C22=Inputs!C15,8&lt;1))),1,0)+IF(AND(CE290&gt;0,OR(Inputs!C23&gt;Inputs!C15,AND(Inputs!C23=Inputs!C15,9&lt;1))),1,0)))</f>
        <v>99</v>
      </c>
      <c r="X290" s="3">
        <f>IF(Inputs!$B$27&lt;&gt;"Ready","PENDING INPUTS",IF(A290&gt;Inputs!$B$6,0,MIN(MAX(0,(S290+T290+U290)-V290),MAX(0,C290-D290-(IF(O290&lt;W290,K290+L290+M290-N290,0)+IF(W290&lt;W290,S290+T290+U290-V290,0)+IF(AE290&lt;W290,AA290+AB290+AC290-AD290,0)+IF(AM290&lt;W290,AI290+AJ290+AK290-AL290,0)+IF(AU290&lt;W290,AQ290+AR290+AS290-AT290,0)+IF(BC290&lt;W290,AY290+AZ290+BA290-BB290,0)+IF(BK290&lt;W290,BG290+BH290+BI290-BJ290,0)+IF(BS290&lt;W290,BO290+BP290+BQ290-BR290,0)+IF(CA290&lt;W290,BW290+BX290+BY290-BZ290,0)+IF(CI290&lt;W290,CE290+CF290+CG290-CH290,0))))))</f>
        <v>0</v>
      </c>
      <c r="Y290" s="3">
        <f>IF(Inputs!$B$27&lt;&gt;"Ready","PENDING INPUTS",MIN((S290+T290+U290),IF(D290&gt;C290,IF(D290=0,0,V290*C290/D290),V290+X290)))</f>
        <v>0</v>
      </c>
      <c r="Z290" s="3">
        <f>IF(Inputs!$B$27&lt;&gt;"Ready","PENDING INPUTS",MAX(0,(S290+T290+U290)-Y290))</f>
        <v>0</v>
      </c>
      <c r="AA290" s="3">
        <f>IF(Inputs!$B$27&lt;&gt;"Ready","PENDING INPUTS",AH289)</f>
        <v>0</v>
      </c>
      <c r="AB290" s="3">
        <f>IF(Inputs!$B$27&lt;&gt;"Ready","PENDING INPUTS",IF(A290&lt;=Inputs!$B$6,ROUND(AA290*Inputs!C16/12,2),0))</f>
        <v>0</v>
      </c>
      <c r="AC290" s="3">
        <f>IF(Inputs!$B$27&lt;&gt;"Ready","PENDING INPUTS",IF(AND(A290&lt;=Inputs!$B$6,AA290&gt;0),Inputs!G16,0))</f>
        <v>0</v>
      </c>
      <c r="AD290" s="3">
        <f>IF(Inputs!$B$27&lt;&gt;"Ready","PENDING INPUTS",IF(A290&gt;Inputs!$B$6,0,MIN((AA290+AB290+AC290),IF(Inputs!H16=1,Inputs!D16,MAX(Inputs!F16,ROUND(AA290*Inputs!E16+AB290+AC290,2))))))</f>
        <v>0</v>
      </c>
      <c r="AE290">
        <f>IF(Inputs!$B$27&lt;&gt;"Ready","PENDING INPUTS",IF(AA290&lt;=0,99,1+IF(AND(K290&gt;0,OR(Inputs!C14&gt;Inputs!C16,AND(Inputs!C14=Inputs!C16,0&lt;2))),1,0)+IF(AND(S290&gt;0,OR(Inputs!C15&gt;Inputs!C16,AND(Inputs!C15=Inputs!C16,1&lt;2))),1,0)+IF(AND(AI290&gt;0,OR(Inputs!C17&gt;Inputs!C16,AND(Inputs!C17=Inputs!C16,3&lt;2))),1,0)+IF(AND(AQ290&gt;0,OR(Inputs!C18&gt;Inputs!C16,AND(Inputs!C18=Inputs!C16,4&lt;2))),1,0)+IF(AND(AY290&gt;0,OR(Inputs!C19&gt;Inputs!C16,AND(Inputs!C19=Inputs!C16,5&lt;2))),1,0)+IF(AND(BG290&gt;0,OR(Inputs!C20&gt;Inputs!C16,AND(Inputs!C20=Inputs!C16,6&lt;2))),1,0)+IF(AND(BO290&gt;0,OR(Inputs!C21&gt;Inputs!C16,AND(Inputs!C21=Inputs!C16,7&lt;2))),1,0)+IF(AND(BW290&gt;0,OR(Inputs!C22&gt;Inputs!C16,AND(Inputs!C22=Inputs!C16,8&lt;2))),1,0)+IF(AND(CE290&gt;0,OR(Inputs!C23&gt;Inputs!C16,AND(Inputs!C23=Inputs!C16,9&lt;2))),1,0)))</f>
        <v>99</v>
      </c>
      <c r="AF290" s="3">
        <f>IF(Inputs!$B$27&lt;&gt;"Ready","PENDING INPUTS",IF(A290&gt;Inputs!$B$6,0,MIN(MAX(0,(AA290+AB290+AC290)-AD290),MAX(0,C290-D290-(IF(O290&lt;AE290,K290+L290+M290-N290,0)+IF(W290&lt;AE290,S290+T290+U290-V290,0)+IF(AE290&lt;AE290,AA290+AB290+AC290-AD290,0)+IF(AM290&lt;AE290,AI290+AJ290+AK290-AL290,0)+IF(AU290&lt;AE290,AQ290+AR290+AS290-AT290,0)+IF(BC290&lt;AE290,AY290+AZ290+BA290-BB290,0)+IF(BK290&lt;AE290,BG290+BH290+BI290-BJ290,0)+IF(BS290&lt;AE290,BO290+BP290+BQ290-BR290,0)+IF(CA290&lt;AE290,BW290+BX290+BY290-BZ290,0)+IF(CI290&lt;AE290,CE290+CF290+CG290-CH290,0))))))</f>
        <v>0</v>
      </c>
      <c r="AG290" s="3">
        <f>IF(Inputs!$B$27&lt;&gt;"Ready","PENDING INPUTS",MIN((AA290+AB290+AC290),IF(D290&gt;C290,IF(D290=0,0,AD290*C290/D290),AD290+AF290)))</f>
        <v>0</v>
      </c>
      <c r="AH290" s="3">
        <f>IF(Inputs!$B$27&lt;&gt;"Ready","PENDING INPUTS",MAX(0,(AA290+AB290+AC290)-AG290))</f>
        <v>0</v>
      </c>
      <c r="AI290" s="3">
        <f>IF(Inputs!$B$27&lt;&gt;"Ready","PENDING INPUTS",AP289)</f>
        <v>0</v>
      </c>
      <c r="AJ290" s="3">
        <f>IF(Inputs!$B$27&lt;&gt;"Ready","PENDING INPUTS",IF(A290&lt;=Inputs!$B$6,ROUND(AI290*Inputs!C17/12,2),0))</f>
        <v>0</v>
      </c>
      <c r="AK290" s="3">
        <f>IF(Inputs!$B$27&lt;&gt;"Ready","PENDING INPUTS",IF(AND(A290&lt;=Inputs!$B$6,AI290&gt;0),Inputs!G17,0))</f>
        <v>0</v>
      </c>
      <c r="AL290" s="3">
        <f>IF(Inputs!$B$27&lt;&gt;"Ready","PENDING INPUTS",IF(A290&gt;Inputs!$B$6,0,MIN((AI290+AJ290+AK290),IF(Inputs!H17=1,Inputs!D17,MAX(Inputs!F17,ROUND(AI290*Inputs!E17+AJ290+AK290,2))))))</f>
        <v>0</v>
      </c>
      <c r="AM290">
        <f>IF(Inputs!$B$27&lt;&gt;"Ready","PENDING INPUTS",IF(AI290&lt;=0,99,1+IF(AND(K290&gt;0,OR(Inputs!C14&gt;Inputs!C17,AND(Inputs!C14=Inputs!C17,0&lt;3))),1,0)+IF(AND(S290&gt;0,OR(Inputs!C15&gt;Inputs!C17,AND(Inputs!C15=Inputs!C17,1&lt;3))),1,0)+IF(AND(AA290&gt;0,OR(Inputs!C16&gt;Inputs!C17,AND(Inputs!C16=Inputs!C17,2&lt;3))),1,0)+IF(AND(AQ290&gt;0,OR(Inputs!C18&gt;Inputs!C17,AND(Inputs!C18=Inputs!C17,4&lt;3))),1,0)+IF(AND(AY290&gt;0,OR(Inputs!C19&gt;Inputs!C17,AND(Inputs!C19=Inputs!C17,5&lt;3))),1,0)+IF(AND(BG290&gt;0,OR(Inputs!C20&gt;Inputs!C17,AND(Inputs!C20=Inputs!C17,6&lt;3))),1,0)+IF(AND(BO290&gt;0,OR(Inputs!C21&gt;Inputs!C17,AND(Inputs!C21=Inputs!C17,7&lt;3))),1,0)+IF(AND(BW290&gt;0,OR(Inputs!C22&gt;Inputs!C17,AND(Inputs!C22=Inputs!C17,8&lt;3))),1,0)+IF(AND(CE290&gt;0,OR(Inputs!C23&gt;Inputs!C17,AND(Inputs!C23=Inputs!C17,9&lt;3))),1,0)))</f>
        <v>99</v>
      </c>
      <c r="AN290" s="3">
        <f>IF(Inputs!$B$27&lt;&gt;"Ready","PENDING INPUTS",IF(A290&gt;Inputs!$B$6,0,MIN(MAX(0,(AI290+AJ290+AK290)-AL290),MAX(0,C290-D290-(IF(O290&lt;AM290,K290+L290+M290-N290,0)+IF(W290&lt;AM290,S290+T290+U290-V290,0)+IF(AE290&lt;AM290,AA290+AB290+AC290-AD290,0)+IF(AM290&lt;AM290,AI290+AJ290+AK290-AL290,0)+IF(AU290&lt;AM290,AQ290+AR290+AS290-AT290,0)+IF(BC290&lt;AM290,AY290+AZ290+BA290-BB290,0)+IF(BK290&lt;AM290,BG290+BH290+BI290-BJ290,0)+IF(BS290&lt;AM290,BO290+BP290+BQ290-BR290,0)+IF(CA290&lt;AM290,BW290+BX290+BY290-BZ290,0)+IF(CI290&lt;AM290,CE290+CF290+CG290-CH290,0))))))</f>
        <v>0</v>
      </c>
      <c r="AO290" s="3">
        <f>IF(Inputs!$B$27&lt;&gt;"Ready","PENDING INPUTS",MIN((AI290+AJ290+AK290),IF(D290&gt;C290,IF(D290=0,0,AL290*C290/D290),AL290+AN290)))</f>
        <v>0</v>
      </c>
      <c r="AP290" s="3">
        <f>IF(Inputs!$B$27&lt;&gt;"Ready","PENDING INPUTS",MAX(0,(AI290+AJ290+AK290)-AO290))</f>
        <v>0</v>
      </c>
      <c r="AQ290" s="3">
        <f>IF(Inputs!$B$27&lt;&gt;"Ready","PENDING INPUTS",AX289)</f>
        <v>0</v>
      </c>
      <c r="AR290" s="3">
        <f>IF(Inputs!$B$27&lt;&gt;"Ready","PENDING INPUTS",IF(A290&lt;=Inputs!$B$6,ROUND(AQ290*Inputs!C18/12,2),0))</f>
        <v>0</v>
      </c>
      <c r="AS290" s="3">
        <f>IF(Inputs!$B$27&lt;&gt;"Ready","PENDING INPUTS",IF(AND(A290&lt;=Inputs!$B$6,AQ290&gt;0),Inputs!G18,0))</f>
        <v>0</v>
      </c>
      <c r="AT290" s="3">
        <f>IF(Inputs!$B$27&lt;&gt;"Ready","PENDING INPUTS",IF(A290&gt;Inputs!$B$6,0,MIN((AQ290+AR290+AS290),IF(Inputs!H18=1,Inputs!D18,MAX(Inputs!F18,ROUND(AQ290*Inputs!E18+AR290+AS290,2))))))</f>
        <v>0</v>
      </c>
      <c r="AU290">
        <f>IF(Inputs!$B$27&lt;&gt;"Ready","PENDING INPUTS",IF(AQ290&lt;=0,99,1+IF(AND(K290&gt;0,OR(Inputs!C14&gt;Inputs!C18,AND(Inputs!C14=Inputs!C18,0&lt;4))),1,0)+IF(AND(S290&gt;0,OR(Inputs!C15&gt;Inputs!C18,AND(Inputs!C15=Inputs!C18,1&lt;4))),1,0)+IF(AND(AA290&gt;0,OR(Inputs!C16&gt;Inputs!C18,AND(Inputs!C16=Inputs!C18,2&lt;4))),1,0)+IF(AND(AI290&gt;0,OR(Inputs!C17&gt;Inputs!C18,AND(Inputs!C17=Inputs!C18,3&lt;4))),1,0)+IF(AND(AY290&gt;0,OR(Inputs!C19&gt;Inputs!C18,AND(Inputs!C19=Inputs!C18,5&lt;4))),1,0)+IF(AND(BG290&gt;0,OR(Inputs!C20&gt;Inputs!C18,AND(Inputs!C20=Inputs!C18,6&lt;4))),1,0)+IF(AND(BO290&gt;0,OR(Inputs!C21&gt;Inputs!C18,AND(Inputs!C21=Inputs!C18,7&lt;4))),1,0)+IF(AND(BW290&gt;0,OR(Inputs!C22&gt;Inputs!C18,AND(Inputs!C22=Inputs!C18,8&lt;4))),1,0)+IF(AND(CE290&gt;0,OR(Inputs!C23&gt;Inputs!C18,AND(Inputs!C23=Inputs!C18,9&lt;4))),1,0)))</f>
        <v>99</v>
      </c>
      <c r="AV290" s="3">
        <f>IF(Inputs!$B$27&lt;&gt;"Ready","PENDING INPUTS",IF(A290&gt;Inputs!$B$6,0,MIN(MAX(0,(AQ290+AR290+AS290)-AT290),MAX(0,C290-D290-(IF(O290&lt;AU290,K290+L290+M290-N290,0)+IF(W290&lt;AU290,S290+T290+U290-V290,0)+IF(AE290&lt;AU290,AA290+AB290+AC290-AD290,0)+IF(AM290&lt;AU290,AI290+AJ290+AK290-AL290,0)+IF(AU290&lt;AU290,AQ290+AR290+AS290-AT290,0)+IF(BC290&lt;AU290,AY290+AZ290+BA290-BB290,0)+IF(BK290&lt;AU290,BG290+BH290+BI290-BJ290,0)+IF(BS290&lt;AU290,BO290+BP290+BQ290-BR290,0)+IF(CA290&lt;AU290,BW290+BX290+BY290-BZ290,0)+IF(CI290&lt;AU290,CE290+CF290+CG290-CH290,0))))))</f>
        <v>0</v>
      </c>
      <c r="AW290" s="3">
        <f>IF(Inputs!$B$27&lt;&gt;"Ready","PENDING INPUTS",MIN((AQ290+AR290+AS290),IF(D290&gt;C290,IF(D290=0,0,AT290*C290/D290),AT290+AV290)))</f>
        <v>0</v>
      </c>
      <c r="AX290" s="3">
        <f>IF(Inputs!$B$27&lt;&gt;"Ready","PENDING INPUTS",MAX(0,(AQ290+AR290+AS290)-AW290))</f>
        <v>0</v>
      </c>
      <c r="AY290" s="3">
        <f>IF(Inputs!$B$27&lt;&gt;"Ready","PENDING INPUTS",BF289)</f>
        <v>0</v>
      </c>
      <c r="AZ290" s="3">
        <f>IF(Inputs!$B$27&lt;&gt;"Ready","PENDING INPUTS",IF(A290&lt;=Inputs!$B$6,ROUND(AY290*Inputs!C19/12,2),0))</f>
        <v>0</v>
      </c>
      <c r="BA290" s="3">
        <f>IF(Inputs!$B$27&lt;&gt;"Ready","PENDING INPUTS",IF(AND(A290&lt;=Inputs!$B$6,AY290&gt;0),Inputs!G19,0))</f>
        <v>0</v>
      </c>
      <c r="BB290" s="3">
        <f>IF(Inputs!$B$27&lt;&gt;"Ready","PENDING INPUTS",IF(A290&gt;Inputs!$B$6,0,MIN((AY290+AZ290+BA290),IF(Inputs!H19=1,Inputs!D19,MAX(Inputs!F19,ROUND(AY290*Inputs!E19+AZ290+BA290,2))))))</f>
        <v>0</v>
      </c>
      <c r="BC290">
        <f>IF(Inputs!$B$27&lt;&gt;"Ready","PENDING INPUTS",IF(AY290&lt;=0,99,1+IF(AND(K290&gt;0,OR(Inputs!C14&gt;Inputs!C19,AND(Inputs!C14=Inputs!C19,0&lt;5))),1,0)+IF(AND(S290&gt;0,OR(Inputs!C15&gt;Inputs!C19,AND(Inputs!C15=Inputs!C19,1&lt;5))),1,0)+IF(AND(AA290&gt;0,OR(Inputs!C16&gt;Inputs!C19,AND(Inputs!C16=Inputs!C19,2&lt;5))),1,0)+IF(AND(AI290&gt;0,OR(Inputs!C17&gt;Inputs!C19,AND(Inputs!C17=Inputs!C19,3&lt;5))),1,0)+IF(AND(AQ290&gt;0,OR(Inputs!C18&gt;Inputs!C19,AND(Inputs!C18=Inputs!C19,4&lt;5))),1,0)+IF(AND(BG290&gt;0,OR(Inputs!C20&gt;Inputs!C19,AND(Inputs!C20=Inputs!C19,6&lt;5))),1,0)+IF(AND(BO290&gt;0,OR(Inputs!C21&gt;Inputs!C19,AND(Inputs!C21=Inputs!C19,7&lt;5))),1,0)+IF(AND(BW290&gt;0,OR(Inputs!C22&gt;Inputs!C19,AND(Inputs!C22=Inputs!C19,8&lt;5))),1,0)+IF(AND(CE290&gt;0,OR(Inputs!C23&gt;Inputs!C19,AND(Inputs!C23=Inputs!C19,9&lt;5))),1,0)))</f>
        <v>99</v>
      </c>
      <c r="BD290" s="3">
        <f>IF(Inputs!$B$27&lt;&gt;"Ready","PENDING INPUTS",IF(A290&gt;Inputs!$B$6,0,MIN(MAX(0,(AY290+AZ290+BA290)-BB290),MAX(0,C290-D290-(IF(O290&lt;BC290,K290+L290+M290-N290,0)+IF(W290&lt;BC290,S290+T290+U290-V290,0)+IF(AE290&lt;BC290,AA290+AB290+AC290-AD290,0)+IF(AM290&lt;BC290,AI290+AJ290+AK290-AL290,0)+IF(AU290&lt;BC290,AQ290+AR290+AS290-AT290,0)+IF(BC290&lt;BC290,AY290+AZ290+BA290-BB290,0)+IF(BK290&lt;BC290,BG290+BH290+BI290-BJ290,0)+IF(BS290&lt;BC290,BO290+BP290+BQ290-BR290,0)+IF(CA290&lt;BC290,BW290+BX290+BY290-BZ290,0)+IF(CI290&lt;BC290,CE290+CF290+CG290-CH290,0))))))</f>
        <v>0</v>
      </c>
      <c r="BE290" s="3">
        <f>IF(Inputs!$B$27&lt;&gt;"Ready","PENDING INPUTS",MIN((AY290+AZ290+BA290),IF(D290&gt;C290,IF(D290=0,0,BB290*C290/D290),BB290+BD290)))</f>
        <v>0</v>
      </c>
      <c r="BF290" s="3">
        <f>IF(Inputs!$B$27&lt;&gt;"Ready","PENDING INPUTS",MAX(0,(AY290+AZ290+BA290)-BE290))</f>
        <v>0</v>
      </c>
      <c r="BG290" s="3">
        <f>IF(Inputs!$B$27&lt;&gt;"Ready","PENDING INPUTS",BN289)</f>
        <v>0</v>
      </c>
      <c r="BH290" s="3">
        <f>IF(Inputs!$B$27&lt;&gt;"Ready","PENDING INPUTS",IF(A290&lt;=Inputs!$B$6,ROUND(BG290*Inputs!C20/12,2),0))</f>
        <v>0</v>
      </c>
      <c r="BI290" s="3">
        <f>IF(Inputs!$B$27&lt;&gt;"Ready","PENDING INPUTS",IF(AND(A290&lt;=Inputs!$B$6,BG290&gt;0),Inputs!G20,0))</f>
        <v>0</v>
      </c>
      <c r="BJ290" s="3">
        <f>IF(Inputs!$B$27&lt;&gt;"Ready","PENDING INPUTS",IF(A290&gt;Inputs!$B$6,0,MIN((BG290+BH290+BI290),IF(Inputs!H20=1,Inputs!D20,MAX(Inputs!F20,ROUND(BG290*Inputs!E20+BH290+BI290,2))))))</f>
        <v>0</v>
      </c>
      <c r="BK290">
        <f>IF(Inputs!$B$27&lt;&gt;"Ready","PENDING INPUTS",IF(BG290&lt;=0,99,1+IF(AND(K290&gt;0,OR(Inputs!C14&gt;Inputs!C20,AND(Inputs!C14=Inputs!C20,0&lt;6))),1,0)+IF(AND(S290&gt;0,OR(Inputs!C15&gt;Inputs!C20,AND(Inputs!C15=Inputs!C20,1&lt;6))),1,0)+IF(AND(AA290&gt;0,OR(Inputs!C16&gt;Inputs!C20,AND(Inputs!C16=Inputs!C20,2&lt;6))),1,0)+IF(AND(AI290&gt;0,OR(Inputs!C17&gt;Inputs!C20,AND(Inputs!C17=Inputs!C20,3&lt;6))),1,0)+IF(AND(AQ290&gt;0,OR(Inputs!C18&gt;Inputs!C20,AND(Inputs!C18=Inputs!C20,4&lt;6))),1,0)+IF(AND(AY290&gt;0,OR(Inputs!C19&gt;Inputs!C20,AND(Inputs!C19=Inputs!C20,5&lt;6))),1,0)+IF(AND(BO290&gt;0,OR(Inputs!C21&gt;Inputs!C20,AND(Inputs!C21=Inputs!C20,7&lt;6))),1,0)+IF(AND(BW290&gt;0,OR(Inputs!C22&gt;Inputs!C20,AND(Inputs!C22=Inputs!C20,8&lt;6))),1,0)+IF(AND(CE290&gt;0,OR(Inputs!C23&gt;Inputs!C20,AND(Inputs!C23=Inputs!C20,9&lt;6))),1,0)))</f>
        <v>99</v>
      </c>
      <c r="BL290" s="3">
        <f>IF(Inputs!$B$27&lt;&gt;"Ready","PENDING INPUTS",IF(A290&gt;Inputs!$B$6,0,MIN(MAX(0,(BG290+BH290+BI290)-BJ290),MAX(0,C290-D290-(IF(O290&lt;BK290,K290+L290+M290-N290,0)+IF(W290&lt;BK290,S290+T290+U290-V290,0)+IF(AE290&lt;BK290,AA290+AB290+AC290-AD290,0)+IF(AM290&lt;BK290,AI290+AJ290+AK290-AL290,0)+IF(AU290&lt;BK290,AQ290+AR290+AS290-AT290,0)+IF(BC290&lt;BK290,AY290+AZ290+BA290-BB290,0)+IF(BK290&lt;BK290,BG290+BH290+BI290-BJ290,0)+IF(BS290&lt;BK290,BO290+BP290+BQ290-BR290,0)+IF(CA290&lt;BK290,BW290+BX290+BY290-BZ290,0)+IF(CI290&lt;BK290,CE290+CF290+CG290-CH290,0))))))</f>
        <v>0</v>
      </c>
      <c r="BM290" s="3">
        <f>IF(Inputs!$B$27&lt;&gt;"Ready","PENDING INPUTS",MIN((BG290+BH290+BI290),IF(D290&gt;C290,IF(D290=0,0,BJ290*C290/D290),BJ290+BL290)))</f>
        <v>0</v>
      </c>
      <c r="BN290" s="3">
        <f>IF(Inputs!$B$27&lt;&gt;"Ready","PENDING INPUTS",MAX(0,(BG290+BH290+BI290)-BM290))</f>
        <v>0</v>
      </c>
      <c r="BO290" s="3">
        <f>IF(Inputs!$B$27&lt;&gt;"Ready","PENDING INPUTS",BV289)</f>
        <v>0</v>
      </c>
      <c r="BP290" s="3">
        <f>IF(Inputs!$B$27&lt;&gt;"Ready","PENDING INPUTS",IF(A290&lt;=Inputs!$B$6,ROUND(BO290*Inputs!C21/12,2),0))</f>
        <v>0</v>
      </c>
      <c r="BQ290" s="3">
        <f>IF(Inputs!$B$27&lt;&gt;"Ready","PENDING INPUTS",IF(AND(A290&lt;=Inputs!$B$6,BO290&gt;0),Inputs!G21,0))</f>
        <v>0</v>
      </c>
      <c r="BR290" s="3">
        <f>IF(Inputs!$B$27&lt;&gt;"Ready","PENDING INPUTS",IF(A290&gt;Inputs!$B$6,0,MIN((BO290+BP290+BQ290),IF(Inputs!H21=1,Inputs!D21,MAX(Inputs!F21,ROUND(BO290*Inputs!E21+BP290+BQ290,2))))))</f>
        <v>0</v>
      </c>
      <c r="BS290">
        <f>IF(Inputs!$B$27&lt;&gt;"Ready","PENDING INPUTS",IF(BO290&lt;=0,99,1+IF(AND(K290&gt;0,OR(Inputs!C14&gt;Inputs!C21,AND(Inputs!C14=Inputs!C21,0&lt;7))),1,0)+IF(AND(S290&gt;0,OR(Inputs!C15&gt;Inputs!C21,AND(Inputs!C15=Inputs!C21,1&lt;7))),1,0)+IF(AND(AA290&gt;0,OR(Inputs!C16&gt;Inputs!C21,AND(Inputs!C16=Inputs!C21,2&lt;7))),1,0)+IF(AND(AI290&gt;0,OR(Inputs!C17&gt;Inputs!C21,AND(Inputs!C17=Inputs!C21,3&lt;7))),1,0)+IF(AND(AQ290&gt;0,OR(Inputs!C18&gt;Inputs!C21,AND(Inputs!C18=Inputs!C21,4&lt;7))),1,0)+IF(AND(AY290&gt;0,OR(Inputs!C19&gt;Inputs!C21,AND(Inputs!C19=Inputs!C21,5&lt;7))),1,0)+IF(AND(BG290&gt;0,OR(Inputs!C20&gt;Inputs!C21,AND(Inputs!C20=Inputs!C21,6&lt;7))),1,0)+IF(AND(BW290&gt;0,OR(Inputs!C22&gt;Inputs!C21,AND(Inputs!C22=Inputs!C21,8&lt;7))),1,0)+IF(AND(CE290&gt;0,OR(Inputs!C23&gt;Inputs!C21,AND(Inputs!C23=Inputs!C21,9&lt;7))),1,0)))</f>
        <v>99</v>
      </c>
      <c r="BT290" s="3">
        <f>IF(Inputs!$B$27&lt;&gt;"Ready","PENDING INPUTS",IF(A290&gt;Inputs!$B$6,0,MIN(MAX(0,(BO290+BP290+BQ290)-BR290),MAX(0,C290-D290-(IF(O290&lt;BS290,K290+L290+M290-N290,0)+IF(W290&lt;BS290,S290+T290+U290-V290,0)+IF(AE290&lt;BS290,AA290+AB290+AC290-AD290,0)+IF(AM290&lt;BS290,AI290+AJ290+AK290-AL290,0)+IF(AU290&lt;BS290,AQ290+AR290+AS290-AT290,0)+IF(BC290&lt;BS290,AY290+AZ290+BA290-BB290,0)+IF(BK290&lt;BS290,BG290+BH290+BI290-BJ290,0)+IF(BS290&lt;BS290,BO290+BP290+BQ290-BR290,0)+IF(CA290&lt;BS290,BW290+BX290+BY290-BZ290,0)+IF(CI290&lt;BS290,CE290+CF290+CG290-CH290,0))))))</f>
        <v>0</v>
      </c>
      <c r="BU290" s="3">
        <f>IF(Inputs!$B$27&lt;&gt;"Ready","PENDING INPUTS",MIN((BO290+BP290+BQ290),IF(D290&gt;C290,IF(D290=0,0,BR290*C290/D290),BR290+BT290)))</f>
        <v>0</v>
      </c>
      <c r="BV290" s="3">
        <f>IF(Inputs!$B$27&lt;&gt;"Ready","PENDING INPUTS",MAX(0,(BO290+BP290+BQ290)-BU290))</f>
        <v>0</v>
      </c>
      <c r="BW290" s="3">
        <f>IF(Inputs!$B$27&lt;&gt;"Ready","PENDING INPUTS",CD289)</f>
        <v>0</v>
      </c>
      <c r="BX290" s="3">
        <f>IF(Inputs!$B$27&lt;&gt;"Ready","PENDING INPUTS",IF(A290&lt;=Inputs!$B$6,ROUND(BW290*Inputs!C22/12,2),0))</f>
        <v>0</v>
      </c>
      <c r="BY290" s="3">
        <f>IF(Inputs!$B$27&lt;&gt;"Ready","PENDING INPUTS",IF(AND(A290&lt;=Inputs!$B$6,BW290&gt;0),Inputs!G22,0))</f>
        <v>0</v>
      </c>
      <c r="BZ290" s="3">
        <f>IF(Inputs!$B$27&lt;&gt;"Ready","PENDING INPUTS",IF(A290&gt;Inputs!$B$6,0,MIN((BW290+BX290+BY290),IF(Inputs!H22=1,Inputs!D22,MAX(Inputs!F22,ROUND(BW290*Inputs!E22+BX290+BY290,2))))))</f>
        <v>0</v>
      </c>
      <c r="CA290">
        <f>IF(Inputs!$B$27&lt;&gt;"Ready","PENDING INPUTS",IF(BW290&lt;=0,99,1+IF(AND(K290&gt;0,OR(Inputs!C14&gt;Inputs!C22,AND(Inputs!C14=Inputs!C22,0&lt;8))),1,0)+IF(AND(S290&gt;0,OR(Inputs!C15&gt;Inputs!C22,AND(Inputs!C15=Inputs!C22,1&lt;8))),1,0)+IF(AND(AA290&gt;0,OR(Inputs!C16&gt;Inputs!C22,AND(Inputs!C16=Inputs!C22,2&lt;8))),1,0)+IF(AND(AI290&gt;0,OR(Inputs!C17&gt;Inputs!C22,AND(Inputs!C17=Inputs!C22,3&lt;8))),1,0)+IF(AND(AQ290&gt;0,OR(Inputs!C18&gt;Inputs!C22,AND(Inputs!C18=Inputs!C22,4&lt;8))),1,0)+IF(AND(AY290&gt;0,OR(Inputs!C19&gt;Inputs!C22,AND(Inputs!C19=Inputs!C22,5&lt;8))),1,0)+IF(AND(BG290&gt;0,OR(Inputs!C20&gt;Inputs!C22,AND(Inputs!C20=Inputs!C22,6&lt;8))),1,0)+IF(AND(BO290&gt;0,OR(Inputs!C21&gt;Inputs!C22,AND(Inputs!C21=Inputs!C22,7&lt;8))),1,0)+IF(AND(CE290&gt;0,OR(Inputs!C23&gt;Inputs!C22,AND(Inputs!C23=Inputs!C22,9&lt;8))),1,0)))</f>
        <v>99</v>
      </c>
      <c r="CB290" s="3">
        <f>IF(Inputs!$B$27&lt;&gt;"Ready","PENDING INPUTS",IF(A290&gt;Inputs!$B$6,0,MIN(MAX(0,(BW290+BX290+BY290)-BZ290),MAX(0,C290-D290-(IF(O290&lt;CA290,K290+L290+M290-N290,0)+IF(W290&lt;CA290,S290+T290+U290-V290,0)+IF(AE290&lt;CA290,AA290+AB290+AC290-AD290,0)+IF(AM290&lt;CA290,AI290+AJ290+AK290-AL290,0)+IF(AU290&lt;CA290,AQ290+AR290+AS290-AT290,0)+IF(BC290&lt;CA290,AY290+AZ290+BA290-BB290,0)+IF(BK290&lt;CA290,BG290+BH290+BI290-BJ290,0)+IF(BS290&lt;CA290,BO290+BP290+BQ290-BR290,0)+IF(CA290&lt;CA290,BW290+BX290+BY290-BZ290,0)+IF(CI290&lt;CA290,CE290+CF290+CG290-CH290,0))))))</f>
        <v>0</v>
      </c>
      <c r="CC290" s="3">
        <f>IF(Inputs!$B$27&lt;&gt;"Ready","PENDING INPUTS",MIN((BW290+BX290+BY290),IF(D290&gt;C290,IF(D290=0,0,BZ290*C290/D290),BZ290+CB290)))</f>
        <v>0</v>
      </c>
      <c r="CD290" s="3">
        <f>IF(Inputs!$B$27&lt;&gt;"Ready","PENDING INPUTS",MAX(0,(BW290+BX290+BY290)-CC290))</f>
        <v>0</v>
      </c>
      <c r="CE290" s="3">
        <f>IF(Inputs!$B$27&lt;&gt;"Ready","PENDING INPUTS",CL289)</f>
        <v>0</v>
      </c>
      <c r="CF290" s="3">
        <f>IF(Inputs!$B$27&lt;&gt;"Ready","PENDING INPUTS",IF(A290&lt;=Inputs!$B$6,ROUND(CE290*Inputs!C23/12,2),0))</f>
        <v>0</v>
      </c>
      <c r="CG290" s="3">
        <f>IF(Inputs!$B$27&lt;&gt;"Ready","PENDING INPUTS",IF(AND(A290&lt;=Inputs!$B$6,CE290&gt;0),Inputs!G23,0))</f>
        <v>0</v>
      </c>
      <c r="CH290" s="3">
        <f>IF(Inputs!$B$27&lt;&gt;"Ready","PENDING INPUTS",IF(A290&gt;Inputs!$B$6,0,MIN((CE290+CF290+CG290),IF(Inputs!H23=1,Inputs!D23,MAX(Inputs!F23,ROUND(CE290*Inputs!E23+CF290+CG290,2))))))</f>
        <v>0</v>
      </c>
      <c r="CI290">
        <f>IF(Inputs!$B$27&lt;&gt;"Ready","PENDING INPUTS",IF(CE290&lt;=0,99,1+IF(AND(K290&gt;0,OR(Inputs!C14&gt;Inputs!C23,AND(Inputs!C14=Inputs!C23,0&lt;9))),1,0)+IF(AND(S290&gt;0,OR(Inputs!C15&gt;Inputs!C23,AND(Inputs!C15=Inputs!C23,1&lt;9))),1,0)+IF(AND(AA290&gt;0,OR(Inputs!C16&gt;Inputs!C23,AND(Inputs!C16=Inputs!C23,2&lt;9))),1,0)+IF(AND(AI290&gt;0,OR(Inputs!C17&gt;Inputs!C23,AND(Inputs!C17=Inputs!C23,3&lt;9))),1,0)+IF(AND(AQ290&gt;0,OR(Inputs!C18&gt;Inputs!C23,AND(Inputs!C18=Inputs!C23,4&lt;9))),1,0)+IF(AND(AY290&gt;0,OR(Inputs!C19&gt;Inputs!C23,AND(Inputs!C19=Inputs!C23,5&lt;9))),1,0)+IF(AND(BG290&gt;0,OR(Inputs!C20&gt;Inputs!C23,AND(Inputs!C20=Inputs!C23,6&lt;9))),1,0)+IF(AND(BO290&gt;0,OR(Inputs!C21&gt;Inputs!C23,AND(Inputs!C21=Inputs!C23,7&lt;9))),1,0)+IF(AND(BW290&gt;0,OR(Inputs!C22&gt;Inputs!C23,AND(Inputs!C22=Inputs!C23,8&lt;9))),1,0)))</f>
        <v>99</v>
      </c>
      <c r="CJ290" s="3">
        <f>IF(Inputs!$B$27&lt;&gt;"Ready","PENDING INPUTS",IF(A290&gt;Inputs!$B$6,0,MIN(MAX(0,(CE290+CF290+CG290)-CH290),MAX(0,C290-D290-(IF(O290&lt;CI290,K290+L290+M290-N290,0)+IF(W290&lt;CI290,S290+T290+U290-V290,0)+IF(AE290&lt;CI290,AA290+AB290+AC290-AD290,0)+IF(AM290&lt;CI290,AI290+AJ290+AK290-AL290,0)+IF(AU290&lt;CI290,AQ290+AR290+AS290-AT290,0)+IF(BC290&lt;CI290,AY290+AZ290+BA290-BB290,0)+IF(BK290&lt;CI290,BG290+BH290+BI290-BJ290,0)+IF(BS290&lt;CI290,BO290+BP290+BQ290-BR290,0)+IF(CA290&lt;CI290,BW290+BX290+BY290-BZ290,0)+IF(CI290&lt;CI290,CE290+CF290+CG290-CH290,0))))))</f>
        <v>0</v>
      </c>
      <c r="CK290" s="3">
        <f>IF(Inputs!$B$27&lt;&gt;"Ready","PENDING INPUTS",MIN((CE290+CF290+CG290),IF(D290&gt;C290,IF(D290=0,0,CH290*C290/D290),CH290+CJ290)))</f>
        <v>0</v>
      </c>
      <c r="CL290" s="3">
        <f>IF(Inputs!$B$27&lt;&gt;"Ready","PENDING INPUTS",MAX(0,(CE290+CF290+CG290)-CK290))</f>
        <v>0</v>
      </c>
    </row>
    <row r="291" spans="1:90" ht="27.95" customHeight="1" x14ac:dyDescent="0.25">
      <c r="A291">
        <v>287</v>
      </c>
      <c r="B291" s="13">
        <f>IF(Inputs!$B$27&lt;&gt;"Ready","PENDING INPUTS",EDATE(Inputs!$B$5,A291-1))</f>
        <v>55001</v>
      </c>
      <c r="C291" s="3">
        <f>IF(Inputs!$B$27&lt;&gt;"Ready","PENDING INPUTS",IF(A291&lt;=Inputs!$B$6,MAX(0,Inputs!$B$4+IF(A291=Inputs!$B$7,Inputs!$B$8,0)+IF(A291=Inputs!$B$9,Inputs!$B$10,0)),0))</f>
        <v>0</v>
      </c>
      <c r="D291" s="3">
        <f>IF(Inputs!$B$27&lt;&gt;"Ready","PENDING INPUTS",SUM(N291,V291,AD291,AL291,AT291,BB291,BJ291,BR291,BZ291,CH291))</f>
        <v>0</v>
      </c>
      <c r="E291" s="3">
        <f>IF(Inputs!$B$27&lt;&gt;"Ready","PENDING INPUTS",MAX(0,D291-C291))</f>
        <v>0</v>
      </c>
      <c r="F291" s="3">
        <f>IF(Inputs!$B$27&lt;&gt;"Ready","PENDING INPUTS",SUM(Q291,Y291,AG291,AO291,AW291,BE291,BM291,BU291,CC291,CK291))</f>
        <v>0</v>
      </c>
      <c r="G291" s="3">
        <f>IF(Inputs!$B$27&lt;&gt;"Ready","PENDING INPUTS",SUM(L291,T291,AB291,AJ291,AR291,AZ291,BH291,BP291,BX291,CF291))</f>
        <v>0</v>
      </c>
      <c r="H291" s="3">
        <f>IF(Inputs!$B$27&lt;&gt;"Ready","PENDING INPUTS",SUM(M291,U291,AC291,AK291,AS291,BA291,BI291,BQ291,BY291,CG291))</f>
        <v>0</v>
      </c>
      <c r="I291" s="3">
        <f>IF(Inputs!$B$27&lt;&gt;"Ready","PENDING INPUTS",SUM(R291,Z291,AH291,AP291,AX291,BF291,BN291,BV291,CD291,CL291))</f>
        <v>0</v>
      </c>
      <c r="J291" t="str">
        <f>IF(Inputs!$B$27&lt;&gt;"Ready","PENDING INPUTS",IF(A291&gt;Inputs!$B$6,"Beyond horizon",IF(E291&gt;0.005,"MINIMUM SHORTFALL",IF(I291&lt;0.005,"Paid off","In progress"))))</f>
        <v>Beyond horizon</v>
      </c>
      <c r="K291" s="3">
        <f>IF(Inputs!$B$27&lt;&gt;"Ready","PENDING INPUTS",R290)</f>
        <v>0</v>
      </c>
      <c r="L291" s="3">
        <f>IF(Inputs!$B$27&lt;&gt;"Ready","PENDING INPUTS",IF(A291&lt;=Inputs!$B$6,ROUND(K291*Inputs!C14/12,2),0))</f>
        <v>0</v>
      </c>
      <c r="M291" s="3">
        <f>IF(Inputs!$B$27&lt;&gt;"Ready","PENDING INPUTS",IF(AND(A291&lt;=Inputs!$B$6,K291&gt;0),Inputs!G14,0))</f>
        <v>0</v>
      </c>
      <c r="N291" s="3">
        <f>IF(Inputs!$B$27&lt;&gt;"Ready","PENDING INPUTS",IF(A291&gt;Inputs!$B$6,0,MIN((K291+L291+M291),IF(Inputs!H14=1,Inputs!D14,MAX(Inputs!F14,ROUND(K291*Inputs!E14+L291+M291,2))))))</f>
        <v>0</v>
      </c>
      <c r="O291">
        <f>IF(Inputs!$B$27&lt;&gt;"Ready","PENDING INPUTS",IF(K291&lt;=0,99,1+IF(AND(S291&gt;0,OR(Inputs!C15&gt;Inputs!C14,AND(Inputs!C15=Inputs!C14,1&lt;0))),1,0)+IF(AND(AA291&gt;0,OR(Inputs!C16&gt;Inputs!C14,AND(Inputs!C16=Inputs!C14,2&lt;0))),1,0)+IF(AND(AI291&gt;0,OR(Inputs!C17&gt;Inputs!C14,AND(Inputs!C17=Inputs!C14,3&lt;0))),1,0)+IF(AND(AQ291&gt;0,OR(Inputs!C18&gt;Inputs!C14,AND(Inputs!C18=Inputs!C14,4&lt;0))),1,0)+IF(AND(AY291&gt;0,OR(Inputs!C19&gt;Inputs!C14,AND(Inputs!C19=Inputs!C14,5&lt;0))),1,0)+IF(AND(BG291&gt;0,OR(Inputs!C20&gt;Inputs!C14,AND(Inputs!C20=Inputs!C14,6&lt;0))),1,0)+IF(AND(BO291&gt;0,OR(Inputs!C21&gt;Inputs!C14,AND(Inputs!C21=Inputs!C14,7&lt;0))),1,0)+IF(AND(BW291&gt;0,OR(Inputs!C22&gt;Inputs!C14,AND(Inputs!C22=Inputs!C14,8&lt;0))),1,0)+IF(AND(CE291&gt;0,OR(Inputs!C23&gt;Inputs!C14,AND(Inputs!C23=Inputs!C14,9&lt;0))),1,0)))</f>
        <v>99</v>
      </c>
      <c r="P291" s="3">
        <f>IF(Inputs!$B$27&lt;&gt;"Ready","PENDING INPUTS",IF(A291&gt;Inputs!$B$6,0,MIN(MAX(0,(K291+L291+M291)-N291),MAX(0,C291-D291-(IF(O291&lt;O291,K291+L291+M291-N291,0)+IF(W291&lt;O291,S291+T291+U291-V291,0)+IF(AE291&lt;O291,AA291+AB291+AC291-AD291,0)+IF(AM291&lt;O291,AI291+AJ291+AK291-AL291,0)+IF(AU291&lt;O291,AQ291+AR291+AS291-AT291,0)+IF(BC291&lt;O291,AY291+AZ291+BA291-BB291,0)+IF(BK291&lt;O291,BG291+BH291+BI291-BJ291,0)+IF(BS291&lt;O291,BO291+BP291+BQ291-BR291,0)+IF(CA291&lt;O291,BW291+BX291+BY291-BZ291,0)+IF(CI291&lt;O291,CE291+CF291+CG291-CH291,0))))))</f>
        <v>0</v>
      </c>
      <c r="Q291" s="3">
        <f>IF(Inputs!$B$27&lt;&gt;"Ready","PENDING INPUTS",MIN((K291+L291+M291),IF(D291&gt;C291,IF(D291=0,0,N291*C291/D291),N291+P291)))</f>
        <v>0</v>
      </c>
      <c r="R291" s="3">
        <f>IF(Inputs!$B$27&lt;&gt;"Ready","PENDING INPUTS",MAX(0,(K291+L291+M291)-Q291))</f>
        <v>0</v>
      </c>
      <c r="S291" s="3">
        <f>IF(Inputs!$B$27&lt;&gt;"Ready","PENDING INPUTS",Z290)</f>
        <v>0</v>
      </c>
      <c r="T291" s="3">
        <f>IF(Inputs!$B$27&lt;&gt;"Ready","PENDING INPUTS",IF(A291&lt;=Inputs!$B$6,ROUND(S291*Inputs!C15/12,2),0))</f>
        <v>0</v>
      </c>
      <c r="U291" s="3">
        <f>IF(Inputs!$B$27&lt;&gt;"Ready","PENDING INPUTS",IF(AND(A291&lt;=Inputs!$B$6,S291&gt;0),Inputs!G15,0))</f>
        <v>0</v>
      </c>
      <c r="V291" s="3">
        <f>IF(Inputs!$B$27&lt;&gt;"Ready","PENDING INPUTS",IF(A291&gt;Inputs!$B$6,0,MIN((S291+T291+U291),IF(Inputs!H15=1,Inputs!D15,MAX(Inputs!F15,ROUND(S291*Inputs!E15+T291+U291,2))))))</f>
        <v>0</v>
      </c>
      <c r="W291">
        <f>IF(Inputs!$B$27&lt;&gt;"Ready","PENDING INPUTS",IF(S291&lt;=0,99,1+IF(AND(K291&gt;0,OR(Inputs!C14&gt;Inputs!C15,AND(Inputs!C14=Inputs!C15,0&lt;1))),1,0)+IF(AND(AA291&gt;0,OR(Inputs!C16&gt;Inputs!C15,AND(Inputs!C16=Inputs!C15,2&lt;1))),1,0)+IF(AND(AI291&gt;0,OR(Inputs!C17&gt;Inputs!C15,AND(Inputs!C17=Inputs!C15,3&lt;1))),1,0)+IF(AND(AQ291&gt;0,OR(Inputs!C18&gt;Inputs!C15,AND(Inputs!C18=Inputs!C15,4&lt;1))),1,0)+IF(AND(AY291&gt;0,OR(Inputs!C19&gt;Inputs!C15,AND(Inputs!C19=Inputs!C15,5&lt;1))),1,0)+IF(AND(BG291&gt;0,OR(Inputs!C20&gt;Inputs!C15,AND(Inputs!C20=Inputs!C15,6&lt;1))),1,0)+IF(AND(BO291&gt;0,OR(Inputs!C21&gt;Inputs!C15,AND(Inputs!C21=Inputs!C15,7&lt;1))),1,0)+IF(AND(BW291&gt;0,OR(Inputs!C22&gt;Inputs!C15,AND(Inputs!C22=Inputs!C15,8&lt;1))),1,0)+IF(AND(CE291&gt;0,OR(Inputs!C23&gt;Inputs!C15,AND(Inputs!C23=Inputs!C15,9&lt;1))),1,0)))</f>
        <v>99</v>
      </c>
      <c r="X291" s="3">
        <f>IF(Inputs!$B$27&lt;&gt;"Ready","PENDING INPUTS",IF(A291&gt;Inputs!$B$6,0,MIN(MAX(0,(S291+T291+U291)-V291),MAX(0,C291-D291-(IF(O291&lt;W291,K291+L291+M291-N291,0)+IF(W291&lt;W291,S291+T291+U291-V291,0)+IF(AE291&lt;W291,AA291+AB291+AC291-AD291,0)+IF(AM291&lt;W291,AI291+AJ291+AK291-AL291,0)+IF(AU291&lt;W291,AQ291+AR291+AS291-AT291,0)+IF(BC291&lt;W291,AY291+AZ291+BA291-BB291,0)+IF(BK291&lt;W291,BG291+BH291+BI291-BJ291,0)+IF(BS291&lt;W291,BO291+BP291+BQ291-BR291,0)+IF(CA291&lt;W291,BW291+BX291+BY291-BZ291,0)+IF(CI291&lt;W291,CE291+CF291+CG291-CH291,0))))))</f>
        <v>0</v>
      </c>
      <c r="Y291" s="3">
        <f>IF(Inputs!$B$27&lt;&gt;"Ready","PENDING INPUTS",MIN((S291+T291+U291),IF(D291&gt;C291,IF(D291=0,0,V291*C291/D291),V291+X291)))</f>
        <v>0</v>
      </c>
      <c r="Z291" s="3">
        <f>IF(Inputs!$B$27&lt;&gt;"Ready","PENDING INPUTS",MAX(0,(S291+T291+U291)-Y291))</f>
        <v>0</v>
      </c>
      <c r="AA291" s="3">
        <f>IF(Inputs!$B$27&lt;&gt;"Ready","PENDING INPUTS",AH290)</f>
        <v>0</v>
      </c>
      <c r="AB291" s="3">
        <f>IF(Inputs!$B$27&lt;&gt;"Ready","PENDING INPUTS",IF(A291&lt;=Inputs!$B$6,ROUND(AA291*Inputs!C16/12,2),0))</f>
        <v>0</v>
      </c>
      <c r="AC291" s="3">
        <f>IF(Inputs!$B$27&lt;&gt;"Ready","PENDING INPUTS",IF(AND(A291&lt;=Inputs!$B$6,AA291&gt;0),Inputs!G16,0))</f>
        <v>0</v>
      </c>
      <c r="AD291" s="3">
        <f>IF(Inputs!$B$27&lt;&gt;"Ready","PENDING INPUTS",IF(A291&gt;Inputs!$B$6,0,MIN((AA291+AB291+AC291),IF(Inputs!H16=1,Inputs!D16,MAX(Inputs!F16,ROUND(AA291*Inputs!E16+AB291+AC291,2))))))</f>
        <v>0</v>
      </c>
      <c r="AE291">
        <f>IF(Inputs!$B$27&lt;&gt;"Ready","PENDING INPUTS",IF(AA291&lt;=0,99,1+IF(AND(K291&gt;0,OR(Inputs!C14&gt;Inputs!C16,AND(Inputs!C14=Inputs!C16,0&lt;2))),1,0)+IF(AND(S291&gt;0,OR(Inputs!C15&gt;Inputs!C16,AND(Inputs!C15=Inputs!C16,1&lt;2))),1,0)+IF(AND(AI291&gt;0,OR(Inputs!C17&gt;Inputs!C16,AND(Inputs!C17=Inputs!C16,3&lt;2))),1,0)+IF(AND(AQ291&gt;0,OR(Inputs!C18&gt;Inputs!C16,AND(Inputs!C18=Inputs!C16,4&lt;2))),1,0)+IF(AND(AY291&gt;0,OR(Inputs!C19&gt;Inputs!C16,AND(Inputs!C19=Inputs!C16,5&lt;2))),1,0)+IF(AND(BG291&gt;0,OR(Inputs!C20&gt;Inputs!C16,AND(Inputs!C20=Inputs!C16,6&lt;2))),1,0)+IF(AND(BO291&gt;0,OR(Inputs!C21&gt;Inputs!C16,AND(Inputs!C21=Inputs!C16,7&lt;2))),1,0)+IF(AND(BW291&gt;0,OR(Inputs!C22&gt;Inputs!C16,AND(Inputs!C22=Inputs!C16,8&lt;2))),1,0)+IF(AND(CE291&gt;0,OR(Inputs!C23&gt;Inputs!C16,AND(Inputs!C23=Inputs!C16,9&lt;2))),1,0)))</f>
        <v>99</v>
      </c>
      <c r="AF291" s="3">
        <f>IF(Inputs!$B$27&lt;&gt;"Ready","PENDING INPUTS",IF(A291&gt;Inputs!$B$6,0,MIN(MAX(0,(AA291+AB291+AC291)-AD291),MAX(0,C291-D291-(IF(O291&lt;AE291,K291+L291+M291-N291,0)+IF(W291&lt;AE291,S291+T291+U291-V291,0)+IF(AE291&lt;AE291,AA291+AB291+AC291-AD291,0)+IF(AM291&lt;AE291,AI291+AJ291+AK291-AL291,0)+IF(AU291&lt;AE291,AQ291+AR291+AS291-AT291,0)+IF(BC291&lt;AE291,AY291+AZ291+BA291-BB291,0)+IF(BK291&lt;AE291,BG291+BH291+BI291-BJ291,0)+IF(BS291&lt;AE291,BO291+BP291+BQ291-BR291,0)+IF(CA291&lt;AE291,BW291+BX291+BY291-BZ291,0)+IF(CI291&lt;AE291,CE291+CF291+CG291-CH291,0))))))</f>
        <v>0</v>
      </c>
      <c r="AG291" s="3">
        <f>IF(Inputs!$B$27&lt;&gt;"Ready","PENDING INPUTS",MIN((AA291+AB291+AC291),IF(D291&gt;C291,IF(D291=0,0,AD291*C291/D291),AD291+AF291)))</f>
        <v>0</v>
      </c>
      <c r="AH291" s="3">
        <f>IF(Inputs!$B$27&lt;&gt;"Ready","PENDING INPUTS",MAX(0,(AA291+AB291+AC291)-AG291))</f>
        <v>0</v>
      </c>
      <c r="AI291" s="3">
        <f>IF(Inputs!$B$27&lt;&gt;"Ready","PENDING INPUTS",AP290)</f>
        <v>0</v>
      </c>
      <c r="AJ291" s="3">
        <f>IF(Inputs!$B$27&lt;&gt;"Ready","PENDING INPUTS",IF(A291&lt;=Inputs!$B$6,ROUND(AI291*Inputs!C17/12,2),0))</f>
        <v>0</v>
      </c>
      <c r="AK291" s="3">
        <f>IF(Inputs!$B$27&lt;&gt;"Ready","PENDING INPUTS",IF(AND(A291&lt;=Inputs!$B$6,AI291&gt;0),Inputs!G17,0))</f>
        <v>0</v>
      </c>
      <c r="AL291" s="3">
        <f>IF(Inputs!$B$27&lt;&gt;"Ready","PENDING INPUTS",IF(A291&gt;Inputs!$B$6,0,MIN((AI291+AJ291+AK291),IF(Inputs!H17=1,Inputs!D17,MAX(Inputs!F17,ROUND(AI291*Inputs!E17+AJ291+AK291,2))))))</f>
        <v>0</v>
      </c>
      <c r="AM291">
        <f>IF(Inputs!$B$27&lt;&gt;"Ready","PENDING INPUTS",IF(AI291&lt;=0,99,1+IF(AND(K291&gt;0,OR(Inputs!C14&gt;Inputs!C17,AND(Inputs!C14=Inputs!C17,0&lt;3))),1,0)+IF(AND(S291&gt;0,OR(Inputs!C15&gt;Inputs!C17,AND(Inputs!C15=Inputs!C17,1&lt;3))),1,0)+IF(AND(AA291&gt;0,OR(Inputs!C16&gt;Inputs!C17,AND(Inputs!C16=Inputs!C17,2&lt;3))),1,0)+IF(AND(AQ291&gt;0,OR(Inputs!C18&gt;Inputs!C17,AND(Inputs!C18=Inputs!C17,4&lt;3))),1,0)+IF(AND(AY291&gt;0,OR(Inputs!C19&gt;Inputs!C17,AND(Inputs!C19=Inputs!C17,5&lt;3))),1,0)+IF(AND(BG291&gt;0,OR(Inputs!C20&gt;Inputs!C17,AND(Inputs!C20=Inputs!C17,6&lt;3))),1,0)+IF(AND(BO291&gt;0,OR(Inputs!C21&gt;Inputs!C17,AND(Inputs!C21=Inputs!C17,7&lt;3))),1,0)+IF(AND(BW291&gt;0,OR(Inputs!C22&gt;Inputs!C17,AND(Inputs!C22=Inputs!C17,8&lt;3))),1,0)+IF(AND(CE291&gt;0,OR(Inputs!C23&gt;Inputs!C17,AND(Inputs!C23=Inputs!C17,9&lt;3))),1,0)))</f>
        <v>99</v>
      </c>
      <c r="AN291" s="3">
        <f>IF(Inputs!$B$27&lt;&gt;"Ready","PENDING INPUTS",IF(A291&gt;Inputs!$B$6,0,MIN(MAX(0,(AI291+AJ291+AK291)-AL291),MAX(0,C291-D291-(IF(O291&lt;AM291,K291+L291+M291-N291,0)+IF(W291&lt;AM291,S291+T291+U291-V291,0)+IF(AE291&lt;AM291,AA291+AB291+AC291-AD291,0)+IF(AM291&lt;AM291,AI291+AJ291+AK291-AL291,0)+IF(AU291&lt;AM291,AQ291+AR291+AS291-AT291,0)+IF(BC291&lt;AM291,AY291+AZ291+BA291-BB291,0)+IF(BK291&lt;AM291,BG291+BH291+BI291-BJ291,0)+IF(BS291&lt;AM291,BO291+BP291+BQ291-BR291,0)+IF(CA291&lt;AM291,BW291+BX291+BY291-BZ291,0)+IF(CI291&lt;AM291,CE291+CF291+CG291-CH291,0))))))</f>
        <v>0</v>
      </c>
      <c r="AO291" s="3">
        <f>IF(Inputs!$B$27&lt;&gt;"Ready","PENDING INPUTS",MIN((AI291+AJ291+AK291),IF(D291&gt;C291,IF(D291=0,0,AL291*C291/D291),AL291+AN291)))</f>
        <v>0</v>
      </c>
      <c r="AP291" s="3">
        <f>IF(Inputs!$B$27&lt;&gt;"Ready","PENDING INPUTS",MAX(0,(AI291+AJ291+AK291)-AO291))</f>
        <v>0</v>
      </c>
      <c r="AQ291" s="3">
        <f>IF(Inputs!$B$27&lt;&gt;"Ready","PENDING INPUTS",AX290)</f>
        <v>0</v>
      </c>
      <c r="AR291" s="3">
        <f>IF(Inputs!$B$27&lt;&gt;"Ready","PENDING INPUTS",IF(A291&lt;=Inputs!$B$6,ROUND(AQ291*Inputs!C18/12,2),0))</f>
        <v>0</v>
      </c>
      <c r="AS291" s="3">
        <f>IF(Inputs!$B$27&lt;&gt;"Ready","PENDING INPUTS",IF(AND(A291&lt;=Inputs!$B$6,AQ291&gt;0),Inputs!G18,0))</f>
        <v>0</v>
      </c>
      <c r="AT291" s="3">
        <f>IF(Inputs!$B$27&lt;&gt;"Ready","PENDING INPUTS",IF(A291&gt;Inputs!$B$6,0,MIN((AQ291+AR291+AS291),IF(Inputs!H18=1,Inputs!D18,MAX(Inputs!F18,ROUND(AQ291*Inputs!E18+AR291+AS291,2))))))</f>
        <v>0</v>
      </c>
      <c r="AU291">
        <f>IF(Inputs!$B$27&lt;&gt;"Ready","PENDING INPUTS",IF(AQ291&lt;=0,99,1+IF(AND(K291&gt;0,OR(Inputs!C14&gt;Inputs!C18,AND(Inputs!C14=Inputs!C18,0&lt;4))),1,0)+IF(AND(S291&gt;0,OR(Inputs!C15&gt;Inputs!C18,AND(Inputs!C15=Inputs!C18,1&lt;4))),1,0)+IF(AND(AA291&gt;0,OR(Inputs!C16&gt;Inputs!C18,AND(Inputs!C16=Inputs!C18,2&lt;4))),1,0)+IF(AND(AI291&gt;0,OR(Inputs!C17&gt;Inputs!C18,AND(Inputs!C17=Inputs!C18,3&lt;4))),1,0)+IF(AND(AY291&gt;0,OR(Inputs!C19&gt;Inputs!C18,AND(Inputs!C19=Inputs!C18,5&lt;4))),1,0)+IF(AND(BG291&gt;0,OR(Inputs!C20&gt;Inputs!C18,AND(Inputs!C20=Inputs!C18,6&lt;4))),1,0)+IF(AND(BO291&gt;0,OR(Inputs!C21&gt;Inputs!C18,AND(Inputs!C21=Inputs!C18,7&lt;4))),1,0)+IF(AND(BW291&gt;0,OR(Inputs!C22&gt;Inputs!C18,AND(Inputs!C22=Inputs!C18,8&lt;4))),1,0)+IF(AND(CE291&gt;0,OR(Inputs!C23&gt;Inputs!C18,AND(Inputs!C23=Inputs!C18,9&lt;4))),1,0)))</f>
        <v>99</v>
      </c>
      <c r="AV291" s="3">
        <f>IF(Inputs!$B$27&lt;&gt;"Ready","PENDING INPUTS",IF(A291&gt;Inputs!$B$6,0,MIN(MAX(0,(AQ291+AR291+AS291)-AT291),MAX(0,C291-D291-(IF(O291&lt;AU291,K291+L291+M291-N291,0)+IF(W291&lt;AU291,S291+T291+U291-V291,0)+IF(AE291&lt;AU291,AA291+AB291+AC291-AD291,0)+IF(AM291&lt;AU291,AI291+AJ291+AK291-AL291,0)+IF(AU291&lt;AU291,AQ291+AR291+AS291-AT291,0)+IF(BC291&lt;AU291,AY291+AZ291+BA291-BB291,0)+IF(BK291&lt;AU291,BG291+BH291+BI291-BJ291,0)+IF(BS291&lt;AU291,BO291+BP291+BQ291-BR291,0)+IF(CA291&lt;AU291,BW291+BX291+BY291-BZ291,0)+IF(CI291&lt;AU291,CE291+CF291+CG291-CH291,0))))))</f>
        <v>0</v>
      </c>
      <c r="AW291" s="3">
        <f>IF(Inputs!$B$27&lt;&gt;"Ready","PENDING INPUTS",MIN((AQ291+AR291+AS291),IF(D291&gt;C291,IF(D291=0,0,AT291*C291/D291),AT291+AV291)))</f>
        <v>0</v>
      </c>
      <c r="AX291" s="3">
        <f>IF(Inputs!$B$27&lt;&gt;"Ready","PENDING INPUTS",MAX(0,(AQ291+AR291+AS291)-AW291))</f>
        <v>0</v>
      </c>
      <c r="AY291" s="3">
        <f>IF(Inputs!$B$27&lt;&gt;"Ready","PENDING INPUTS",BF290)</f>
        <v>0</v>
      </c>
      <c r="AZ291" s="3">
        <f>IF(Inputs!$B$27&lt;&gt;"Ready","PENDING INPUTS",IF(A291&lt;=Inputs!$B$6,ROUND(AY291*Inputs!C19/12,2),0))</f>
        <v>0</v>
      </c>
      <c r="BA291" s="3">
        <f>IF(Inputs!$B$27&lt;&gt;"Ready","PENDING INPUTS",IF(AND(A291&lt;=Inputs!$B$6,AY291&gt;0),Inputs!G19,0))</f>
        <v>0</v>
      </c>
      <c r="BB291" s="3">
        <f>IF(Inputs!$B$27&lt;&gt;"Ready","PENDING INPUTS",IF(A291&gt;Inputs!$B$6,0,MIN((AY291+AZ291+BA291),IF(Inputs!H19=1,Inputs!D19,MAX(Inputs!F19,ROUND(AY291*Inputs!E19+AZ291+BA291,2))))))</f>
        <v>0</v>
      </c>
      <c r="BC291">
        <f>IF(Inputs!$B$27&lt;&gt;"Ready","PENDING INPUTS",IF(AY291&lt;=0,99,1+IF(AND(K291&gt;0,OR(Inputs!C14&gt;Inputs!C19,AND(Inputs!C14=Inputs!C19,0&lt;5))),1,0)+IF(AND(S291&gt;0,OR(Inputs!C15&gt;Inputs!C19,AND(Inputs!C15=Inputs!C19,1&lt;5))),1,0)+IF(AND(AA291&gt;0,OR(Inputs!C16&gt;Inputs!C19,AND(Inputs!C16=Inputs!C19,2&lt;5))),1,0)+IF(AND(AI291&gt;0,OR(Inputs!C17&gt;Inputs!C19,AND(Inputs!C17=Inputs!C19,3&lt;5))),1,0)+IF(AND(AQ291&gt;0,OR(Inputs!C18&gt;Inputs!C19,AND(Inputs!C18=Inputs!C19,4&lt;5))),1,0)+IF(AND(BG291&gt;0,OR(Inputs!C20&gt;Inputs!C19,AND(Inputs!C20=Inputs!C19,6&lt;5))),1,0)+IF(AND(BO291&gt;0,OR(Inputs!C21&gt;Inputs!C19,AND(Inputs!C21=Inputs!C19,7&lt;5))),1,0)+IF(AND(BW291&gt;0,OR(Inputs!C22&gt;Inputs!C19,AND(Inputs!C22=Inputs!C19,8&lt;5))),1,0)+IF(AND(CE291&gt;0,OR(Inputs!C23&gt;Inputs!C19,AND(Inputs!C23=Inputs!C19,9&lt;5))),1,0)))</f>
        <v>99</v>
      </c>
      <c r="BD291" s="3">
        <f>IF(Inputs!$B$27&lt;&gt;"Ready","PENDING INPUTS",IF(A291&gt;Inputs!$B$6,0,MIN(MAX(0,(AY291+AZ291+BA291)-BB291),MAX(0,C291-D291-(IF(O291&lt;BC291,K291+L291+M291-N291,0)+IF(W291&lt;BC291,S291+T291+U291-V291,0)+IF(AE291&lt;BC291,AA291+AB291+AC291-AD291,0)+IF(AM291&lt;BC291,AI291+AJ291+AK291-AL291,0)+IF(AU291&lt;BC291,AQ291+AR291+AS291-AT291,0)+IF(BC291&lt;BC291,AY291+AZ291+BA291-BB291,0)+IF(BK291&lt;BC291,BG291+BH291+BI291-BJ291,0)+IF(BS291&lt;BC291,BO291+BP291+BQ291-BR291,0)+IF(CA291&lt;BC291,BW291+BX291+BY291-BZ291,0)+IF(CI291&lt;BC291,CE291+CF291+CG291-CH291,0))))))</f>
        <v>0</v>
      </c>
      <c r="BE291" s="3">
        <f>IF(Inputs!$B$27&lt;&gt;"Ready","PENDING INPUTS",MIN((AY291+AZ291+BA291),IF(D291&gt;C291,IF(D291=0,0,BB291*C291/D291),BB291+BD291)))</f>
        <v>0</v>
      </c>
      <c r="BF291" s="3">
        <f>IF(Inputs!$B$27&lt;&gt;"Ready","PENDING INPUTS",MAX(0,(AY291+AZ291+BA291)-BE291))</f>
        <v>0</v>
      </c>
      <c r="BG291" s="3">
        <f>IF(Inputs!$B$27&lt;&gt;"Ready","PENDING INPUTS",BN290)</f>
        <v>0</v>
      </c>
      <c r="BH291" s="3">
        <f>IF(Inputs!$B$27&lt;&gt;"Ready","PENDING INPUTS",IF(A291&lt;=Inputs!$B$6,ROUND(BG291*Inputs!C20/12,2),0))</f>
        <v>0</v>
      </c>
      <c r="BI291" s="3">
        <f>IF(Inputs!$B$27&lt;&gt;"Ready","PENDING INPUTS",IF(AND(A291&lt;=Inputs!$B$6,BG291&gt;0),Inputs!G20,0))</f>
        <v>0</v>
      </c>
      <c r="BJ291" s="3">
        <f>IF(Inputs!$B$27&lt;&gt;"Ready","PENDING INPUTS",IF(A291&gt;Inputs!$B$6,0,MIN((BG291+BH291+BI291),IF(Inputs!H20=1,Inputs!D20,MAX(Inputs!F20,ROUND(BG291*Inputs!E20+BH291+BI291,2))))))</f>
        <v>0</v>
      </c>
      <c r="BK291">
        <f>IF(Inputs!$B$27&lt;&gt;"Ready","PENDING INPUTS",IF(BG291&lt;=0,99,1+IF(AND(K291&gt;0,OR(Inputs!C14&gt;Inputs!C20,AND(Inputs!C14=Inputs!C20,0&lt;6))),1,0)+IF(AND(S291&gt;0,OR(Inputs!C15&gt;Inputs!C20,AND(Inputs!C15=Inputs!C20,1&lt;6))),1,0)+IF(AND(AA291&gt;0,OR(Inputs!C16&gt;Inputs!C20,AND(Inputs!C16=Inputs!C20,2&lt;6))),1,0)+IF(AND(AI291&gt;0,OR(Inputs!C17&gt;Inputs!C20,AND(Inputs!C17=Inputs!C20,3&lt;6))),1,0)+IF(AND(AQ291&gt;0,OR(Inputs!C18&gt;Inputs!C20,AND(Inputs!C18=Inputs!C20,4&lt;6))),1,0)+IF(AND(AY291&gt;0,OR(Inputs!C19&gt;Inputs!C20,AND(Inputs!C19=Inputs!C20,5&lt;6))),1,0)+IF(AND(BO291&gt;0,OR(Inputs!C21&gt;Inputs!C20,AND(Inputs!C21=Inputs!C20,7&lt;6))),1,0)+IF(AND(BW291&gt;0,OR(Inputs!C22&gt;Inputs!C20,AND(Inputs!C22=Inputs!C20,8&lt;6))),1,0)+IF(AND(CE291&gt;0,OR(Inputs!C23&gt;Inputs!C20,AND(Inputs!C23=Inputs!C20,9&lt;6))),1,0)))</f>
        <v>99</v>
      </c>
      <c r="BL291" s="3">
        <f>IF(Inputs!$B$27&lt;&gt;"Ready","PENDING INPUTS",IF(A291&gt;Inputs!$B$6,0,MIN(MAX(0,(BG291+BH291+BI291)-BJ291),MAX(0,C291-D291-(IF(O291&lt;BK291,K291+L291+M291-N291,0)+IF(W291&lt;BK291,S291+T291+U291-V291,0)+IF(AE291&lt;BK291,AA291+AB291+AC291-AD291,0)+IF(AM291&lt;BK291,AI291+AJ291+AK291-AL291,0)+IF(AU291&lt;BK291,AQ291+AR291+AS291-AT291,0)+IF(BC291&lt;BK291,AY291+AZ291+BA291-BB291,0)+IF(BK291&lt;BK291,BG291+BH291+BI291-BJ291,0)+IF(BS291&lt;BK291,BO291+BP291+BQ291-BR291,0)+IF(CA291&lt;BK291,BW291+BX291+BY291-BZ291,0)+IF(CI291&lt;BK291,CE291+CF291+CG291-CH291,0))))))</f>
        <v>0</v>
      </c>
      <c r="BM291" s="3">
        <f>IF(Inputs!$B$27&lt;&gt;"Ready","PENDING INPUTS",MIN((BG291+BH291+BI291),IF(D291&gt;C291,IF(D291=0,0,BJ291*C291/D291),BJ291+BL291)))</f>
        <v>0</v>
      </c>
      <c r="BN291" s="3">
        <f>IF(Inputs!$B$27&lt;&gt;"Ready","PENDING INPUTS",MAX(0,(BG291+BH291+BI291)-BM291))</f>
        <v>0</v>
      </c>
      <c r="BO291" s="3">
        <f>IF(Inputs!$B$27&lt;&gt;"Ready","PENDING INPUTS",BV290)</f>
        <v>0</v>
      </c>
      <c r="BP291" s="3">
        <f>IF(Inputs!$B$27&lt;&gt;"Ready","PENDING INPUTS",IF(A291&lt;=Inputs!$B$6,ROUND(BO291*Inputs!C21/12,2),0))</f>
        <v>0</v>
      </c>
      <c r="BQ291" s="3">
        <f>IF(Inputs!$B$27&lt;&gt;"Ready","PENDING INPUTS",IF(AND(A291&lt;=Inputs!$B$6,BO291&gt;0),Inputs!G21,0))</f>
        <v>0</v>
      </c>
      <c r="BR291" s="3">
        <f>IF(Inputs!$B$27&lt;&gt;"Ready","PENDING INPUTS",IF(A291&gt;Inputs!$B$6,0,MIN((BO291+BP291+BQ291),IF(Inputs!H21=1,Inputs!D21,MAX(Inputs!F21,ROUND(BO291*Inputs!E21+BP291+BQ291,2))))))</f>
        <v>0</v>
      </c>
      <c r="BS291">
        <f>IF(Inputs!$B$27&lt;&gt;"Ready","PENDING INPUTS",IF(BO291&lt;=0,99,1+IF(AND(K291&gt;0,OR(Inputs!C14&gt;Inputs!C21,AND(Inputs!C14=Inputs!C21,0&lt;7))),1,0)+IF(AND(S291&gt;0,OR(Inputs!C15&gt;Inputs!C21,AND(Inputs!C15=Inputs!C21,1&lt;7))),1,0)+IF(AND(AA291&gt;0,OR(Inputs!C16&gt;Inputs!C21,AND(Inputs!C16=Inputs!C21,2&lt;7))),1,0)+IF(AND(AI291&gt;0,OR(Inputs!C17&gt;Inputs!C21,AND(Inputs!C17=Inputs!C21,3&lt;7))),1,0)+IF(AND(AQ291&gt;0,OR(Inputs!C18&gt;Inputs!C21,AND(Inputs!C18=Inputs!C21,4&lt;7))),1,0)+IF(AND(AY291&gt;0,OR(Inputs!C19&gt;Inputs!C21,AND(Inputs!C19=Inputs!C21,5&lt;7))),1,0)+IF(AND(BG291&gt;0,OR(Inputs!C20&gt;Inputs!C21,AND(Inputs!C20=Inputs!C21,6&lt;7))),1,0)+IF(AND(BW291&gt;0,OR(Inputs!C22&gt;Inputs!C21,AND(Inputs!C22=Inputs!C21,8&lt;7))),1,0)+IF(AND(CE291&gt;0,OR(Inputs!C23&gt;Inputs!C21,AND(Inputs!C23=Inputs!C21,9&lt;7))),1,0)))</f>
        <v>99</v>
      </c>
      <c r="BT291" s="3">
        <f>IF(Inputs!$B$27&lt;&gt;"Ready","PENDING INPUTS",IF(A291&gt;Inputs!$B$6,0,MIN(MAX(0,(BO291+BP291+BQ291)-BR291),MAX(0,C291-D291-(IF(O291&lt;BS291,K291+L291+M291-N291,0)+IF(W291&lt;BS291,S291+T291+U291-V291,0)+IF(AE291&lt;BS291,AA291+AB291+AC291-AD291,0)+IF(AM291&lt;BS291,AI291+AJ291+AK291-AL291,0)+IF(AU291&lt;BS291,AQ291+AR291+AS291-AT291,0)+IF(BC291&lt;BS291,AY291+AZ291+BA291-BB291,0)+IF(BK291&lt;BS291,BG291+BH291+BI291-BJ291,0)+IF(BS291&lt;BS291,BO291+BP291+BQ291-BR291,0)+IF(CA291&lt;BS291,BW291+BX291+BY291-BZ291,0)+IF(CI291&lt;BS291,CE291+CF291+CG291-CH291,0))))))</f>
        <v>0</v>
      </c>
      <c r="BU291" s="3">
        <f>IF(Inputs!$B$27&lt;&gt;"Ready","PENDING INPUTS",MIN((BO291+BP291+BQ291),IF(D291&gt;C291,IF(D291=0,0,BR291*C291/D291),BR291+BT291)))</f>
        <v>0</v>
      </c>
      <c r="BV291" s="3">
        <f>IF(Inputs!$B$27&lt;&gt;"Ready","PENDING INPUTS",MAX(0,(BO291+BP291+BQ291)-BU291))</f>
        <v>0</v>
      </c>
      <c r="BW291" s="3">
        <f>IF(Inputs!$B$27&lt;&gt;"Ready","PENDING INPUTS",CD290)</f>
        <v>0</v>
      </c>
      <c r="BX291" s="3">
        <f>IF(Inputs!$B$27&lt;&gt;"Ready","PENDING INPUTS",IF(A291&lt;=Inputs!$B$6,ROUND(BW291*Inputs!C22/12,2),0))</f>
        <v>0</v>
      </c>
      <c r="BY291" s="3">
        <f>IF(Inputs!$B$27&lt;&gt;"Ready","PENDING INPUTS",IF(AND(A291&lt;=Inputs!$B$6,BW291&gt;0),Inputs!G22,0))</f>
        <v>0</v>
      </c>
      <c r="BZ291" s="3">
        <f>IF(Inputs!$B$27&lt;&gt;"Ready","PENDING INPUTS",IF(A291&gt;Inputs!$B$6,0,MIN((BW291+BX291+BY291),IF(Inputs!H22=1,Inputs!D22,MAX(Inputs!F22,ROUND(BW291*Inputs!E22+BX291+BY291,2))))))</f>
        <v>0</v>
      </c>
      <c r="CA291">
        <f>IF(Inputs!$B$27&lt;&gt;"Ready","PENDING INPUTS",IF(BW291&lt;=0,99,1+IF(AND(K291&gt;0,OR(Inputs!C14&gt;Inputs!C22,AND(Inputs!C14=Inputs!C22,0&lt;8))),1,0)+IF(AND(S291&gt;0,OR(Inputs!C15&gt;Inputs!C22,AND(Inputs!C15=Inputs!C22,1&lt;8))),1,0)+IF(AND(AA291&gt;0,OR(Inputs!C16&gt;Inputs!C22,AND(Inputs!C16=Inputs!C22,2&lt;8))),1,0)+IF(AND(AI291&gt;0,OR(Inputs!C17&gt;Inputs!C22,AND(Inputs!C17=Inputs!C22,3&lt;8))),1,0)+IF(AND(AQ291&gt;0,OR(Inputs!C18&gt;Inputs!C22,AND(Inputs!C18=Inputs!C22,4&lt;8))),1,0)+IF(AND(AY291&gt;0,OR(Inputs!C19&gt;Inputs!C22,AND(Inputs!C19=Inputs!C22,5&lt;8))),1,0)+IF(AND(BG291&gt;0,OR(Inputs!C20&gt;Inputs!C22,AND(Inputs!C20=Inputs!C22,6&lt;8))),1,0)+IF(AND(BO291&gt;0,OR(Inputs!C21&gt;Inputs!C22,AND(Inputs!C21=Inputs!C22,7&lt;8))),1,0)+IF(AND(CE291&gt;0,OR(Inputs!C23&gt;Inputs!C22,AND(Inputs!C23=Inputs!C22,9&lt;8))),1,0)))</f>
        <v>99</v>
      </c>
      <c r="CB291" s="3">
        <f>IF(Inputs!$B$27&lt;&gt;"Ready","PENDING INPUTS",IF(A291&gt;Inputs!$B$6,0,MIN(MAX(0,(BW291+BX291+BY291)-BZ291),MAX(0,C291-D291-(IF(O291&lt;CA291,K291+L291+M291-N291,0)+IF(W291&lt;CA291,S291+T291+U291-V291,0)+IF(AE291&lt;CA291,AA291+AB291+AC291-AD291,0)+IF(AM291&lt;CA291,AI291+AJ291+AK291-AL291,0)+IF(AU291&lt;CA291,AQ291+AR291+AS291-AT291,0)+IF(BC291&lt;CA291,AY291+AZ291+BA291-BB291,0)+IF(BK291&lt;CA291,BG291+BH291+BI291-BJ291,0)+IF(BS291&lt;CA291,BO291+BP291+BQ291-BR291,0)+IF(CA291&lt;CA291,BW291+BX291+BY291-BZ291,0)+IF(CI291&lt;CA291,CE291+CF291+CG291-CH291,0))))))</f>
        <v>0</v>
      </c>
      <c r="CC291" s="3">
        <f>IF(Inputs!$B$27&lt;&gt;"Ready","PENDING INPUTS",MIN((BW291+BX291+BY291),IF(D291&gt;C291,IF(D291=0,0,BZ291*C291/D291),BZ291+CB291)))</f>
        <v>0</v>
      </c>
      <c r="CD291" s="3">
        <f>IF(Inputs!$B$27&lt;&gt;"Ready","PENDING INPUTS",MAX(0,(BW291+BX291+BY291)-CC291))</f>
        <v>0</v>
      </c>
      <c r="CE291" s="3">
        <f>IF(Inputs!$B$27&lt;&gt;"Ready","PENDING INPUTS",CL290)</f>
        <v>0</v>
      </c>
      <c r="CF291" s="3">
        <f>IF(Inputs!$B$27&lt;&gt;"Ready","PENDING INPUTS",IF(A291&lt;=Inputs!$B$6,ROUND(CE291*Inputs!C23/12,2),0))</f>
        <v>0</v>
      </c>
      <c r="CG291" s="3">
        <f>IF(Inputs!$B$27&lt;&gt;"Ready","PENDING INPUTS",IF(AND(A291&lt;=Inputs!$B$6,CE291&gt;0),Inputs!G23,0))</f>
        <v>0</v>
      </c>
      <c r="CH291" s="3">
        <f>IF(Inputs!$B$27&lt;&gt;"Ready","PENDING INPUTS",IF(A291&gt;Inputs!$B$6,0,MIN((CE291+CF291+CG291),IF(Inputs!H23=1,Inputs!D23,MAX(Inputs!F23,ROUND(CE291*Inputs!E23+CF291+CG291,2))))))</f>
        <v>0</v>
      </c>
      <c r="CI291">
        <f>IF(Inputs!$B$27&lt;&gt;"Ready","PENDING INPUTS",IF(CE291&lt;=0,99,1+IF(AND(K291&gt;0,OR(Inputs!C14&gt;Inputs!C23,AND(Inputs!C14=Inputs!C23,0&lt;9))),1,0)+IF(AND(S291&gt;0,OR(Inputs!C15&gt;Inputs!C23,AND(Inputs!C15=Inputs!C23,1&lt;9))),1,0)+IF(AND(AA291&gt;0,OR(Inputs!C16&gt;Inputs!C23,AND(Inputs!C16=Inputs!C23,2&lt;9))),1,0)+IF(AND(AI291&gt;0,OR(Inputs!C17&gt;Inputs!C23,AND(Inputs!C17=Inputs!C23,3&lt;9))),1,0)+IF(AND(AQ291&gt;0,OR(Inputs!C18&gt;Inputs!C23,AND(Inputs!C18=Inputs!C23,4&lt;9))),1,0)+IF(AND(AY291&gt;0,OR(Inputs!C19&gt;Inputs!C23,AND(Inputs!C19=Inputs!C23,5&lt;9))),1,0)+IF(AND(BG291&gt;0,OR(Inputs!C20&gt;Inputs!C23,AND(Inputs!C20=Inputs!C23,6&lt;9))),1,0)+IF(AND(BO291&gt;0,OR(Inputs!C21&gt;Inputs!C23,AND(Inputs!C21=Inputs!C23,7&lt;9))),1,0)+IF(AND(BW291&gt;0,OR(Inputs!C22&gt;Inputs!C23,AND(Inputs!C22=Inputs!C23,8&lt;9))),1,0)))</f>
        <v>99</v>
      </c>
      <c r="CJ291" s="3">
        <f>IF(Inputs!$B$27&lt;&gt;"Ready","PENDING INPUTS",IF(A291&gt;Inputs!$B$6,0,MIN(MAX(0,(CE291+CF291+CG291)-CH291),MAX(0,C291-D291-(IF(O291&lt;CI291,K291+L291+M291-N291,0)+IF(W291&lt;CI291,S291+T291+U291-V291,0)+IF(AE291&lt;CI291,AA291+AB291+AC291-AD291,0)+IF(AM291&lt;CI291,AI291+AJ291+AK291-AL291,0)+IF(AU291&lt;CI291,AQ291+AR291+AS291-AT291,0)+IF(BC291&lt;CI291,AY291+AZ291+BA291-BB291,0)+IF(BK291&lt;CI291,BG291+BH291+BI291-BJ291,0)+IF(BS291&lt;CI291,BO291+BP291+BQ291-BR291,0)+IF(CA291&lt;CI291,BW291+BX291+BY291-BZ291,0)+IF(CI291&lt;CI291,CE291+CF291+CG291-CH291,0))))))</f>
        <v>0</v>
      </c>
      <c r="CK291" s="3">
        <f>IF(Inputs!$B$27&lt;&gt;"Ready","PENDING INPUTS",MIN((CE291+CF291+CG291),IF(D291&gt;C291,IF(D291=0,0,CH291*C291/D291),CH291+CJ291)))</f>
        <v>0</v>
      </c>
      <c r="CL291" s="3">
        <f>IF(Inputs!$B$27&lt;&gt;"Ready","PENDING INPUTS",MAX(0,(CE291+CF291+CG291)-CK291))</f>
        <v>0</v>
      </c>
    </row>
    <row r="292" spans="1:90" ht="27.95" customHeight="1" x14ac:dyDescent="0.25">
      <c r="A292">
        <v>288</v>
      </c>
      <c r="B292" s="13">
        <f>IF(Inputs!$B$27&lt;&gt;"Ready","PENDING INPUTS",EDATE(Inputs!$B$5,A292-1))</f>
        <v>55032</v>
      </c>
      <c r="C292" s="3">
        <f>IF(Inputs!$B$27&lt;&gt;"Ready","PENDING INPUTS",IF(A292&lt;=Inputs!$B$6,MAX(0,Inputs!$B$4+IF(A292=Inputs!$B$7,Inputs!$B$8,0)+IF(A292=Inputs!$B$9,Inputs!$B$10,0)),0))</f>
        <v>0</v>
      </c>
      <c r="D292" s="3">
        <f>IF(Inputs!$B$27&lt;&gt;"Ready","PENDING INPUTS",SUM(N292,V292,AD292,AL292,AT292,BB292,BJ292,BR292,BZ292,CH292))</f>
        <v>0</v>
      </c>
      <c r="E292" s="3">
        <f>IF(Inputs!$B$27&lt;&gt;"Ready","PENDING INPUTS",MAX(0,D292-C292))</f>
        <v>0</v>
      </c>
      <c r="F292" s="3">
        <f>IF(Inputs!$B$27&lt;&gt;"Ready","PENDING INPUTS",SUM(Q292,Y292,AG292,AO292,AW292,BE292,BM292,BU292,CC292,CK292))</f>
        <v>0</v>
      </c>
      <c r="G292" s="3">
        <f>IF(Inputs!$B$27&lt;&gt;"Ready","PENDING INPUTS",SUM(L292,T292,AB292,AJ292,AR292,AZ292,BH292,BP292,BX292,CF292))</f>
        <v>0</v>
      </c>
      <c r="H292" s="3">
        <f>IF(Inputs!$B$27&lt;&gt;"Ready","PENDING INPUTS",SUM(M292,U292,AC292,AK292,AS292,BA292,BI292,BQ292,BY292,CG292))</f>
        <v>0</v>
      </c>
      <c r="I292" s="3">
        <f>IF(Inputs!$B$27&lt;&gt;"Ready","PENDING INPUTS",SUM(R292,Z292,AH292,AP292,AX292,BF292,BN292,BV292,CD292,CL292))</f>
        <v>0</v>
      </c>
      <c r="J292" t="str">
        <f>IF(Inputs!$B$27&lt;&gt;"Ready","PENDING INPUTS",IF(A292&gt;Inputs!$B$6,"Beyond horizon",IF(E292&gt;0.005,"MINIMUM SHORTFALL",IF(I292&lt;0.005,"Paid off","In progress"))))</f>
        <v>Beyond horizon</v>
      </c>
      <c r="K292" s="3">
        <f>IF(Inputs!$B$27&lt;&gt;"Ready","PENDING INPUTS",R291)</f>
        <v>0</v>
      </c>
      <c r="L292" s="3">
        <f>IF(Inputs!$B$27&lt;&gt;"Ready","PENDING INPUTS",IF(A292&lt;=Inputs!$B$6,ROUND(K292*Inputs!C14/12,2),0))</f>
        <v>0</v>
      </c>
      <c r="M292" s="3">
        <f>IF(Inputs!$B$27&lt;&gt;"Ready","PENDING INPUTS",IF(AND(A292&lt;=Inputs!$B$6,K292&gt;0),Inputs!G14,0))</f>
        <v>0</v>
      </c>
      <c r="N292" s="3">
        <f>IF(Inputs!$B$27&lt;&gt;"Ready","PENDING INPUTS",IF(A292&gt;Inputs!$B$6,0,MIN((K292+L292+M292),IF(Inputs!H14=1,Inputs!D14,MAX(Inputs!F14,ROUND(K292*Inputs!E14+L292+M292,2))))))</f>
        <v>0</v>
      </c>
      <c r="O292">
        <f>IF(Inputs!$B$27&lt;&gt;"Ready","PENDING INPUTS",IF(K292&lt;=0,99,1+IF(AND(S292&gt;0,OR(Inputs!C15&gt;Inputs!C14,AND(Inputs!C15=Inputs!C14,1&lt;0))),1,0)+IF(AND(AA292&gt;0,OR(Inputs!C16&gt;Inputs!C14,AND(Inputs!C16=Inputs!C14,2&lt;0))),1,0)+IF(AND(AI292&gt;0,OR(Inputs!C17&gt;Inputs!C14,AND(Inputs!C17=Inputs!C14,3&lt;0))),1,0)+IF(AND(AQ292&gt;0,OR(Inputs!C18&gt;Inputs!C14,AND(Inputs!C18=Inputs!C14,4&lt;0))),1,0)+IF(AND(AY292&gt;0,OR(Inputs!C19&gt;Inputs!C14,AND(Inputs!C19=Inputs!C14,5&lt;0))),1,0)+IF(AND(BG292&gt;0,OR(Inputs!C20&gt;Inputs!C14,AND(Inputs!C20=Inputs!C14,6&lt;0))),1,0)+IF(AND(BO292&gt;0,OR(Inputs!C21&gt;Inputs!C14,AND(Inputs!C21=Inputs!C14,7&lt;0))),1,0)+IF(AND(BW292&gt;0,OR(Inputs!C22&gt;Inputs!C14,AND(Inputs!C22=Inputs!C14,8&lt;0))),1,0)+IF(AND(CE292&gt;0,OR(Inputs!C23&gt;Inputs!C14,AND(Inputs!C23=Inputs!C14,9&lt;0))),1,0)))</f>
        <v>99</v>
      </c>
      <c r="P292" s="3">
        <f>IF(Inputs!$B$27&lt;&gt;"Ready","PENDING INPUTS",IF(A292&gt;Inputs!$B$6,0,MIN(MAX(0,(K292+L292+M292)-N292),MAX(0,C292-D292-(IF(O292&lt;O292,K292+L292+M292-N292,0)+IF(W292&lt;O292,S292+T292+U292-V292,0)+IF(AE292&lt;O292,AA292+AB292+AC292-AD292,0)+IF(AM292&lt;O292,AI292+AJ292+AK292-AL292,0)+IF(AU292&lt;O292,AQ292+AR292+AS292-AT292,0)+IF(BC292&lt;O292,AY292+AZ292+BA292-BB292,0)+IF(BK292&lt;O292,BG292+BH292+BI292-BJ292,0)+IF(BS292&lt;O292,BO292+BP292+BQ292-BR292,0)+IF(CA292&lt;O292,BW292+BX292+BY292-BZ292,0)+IF(CI292&lt;O292,CE292+CF292+CG292-CH292,0))))))</f>
        <v>0</v>
      </c>
      <c r="Q292" s="3">
        <f>IF(Inputs!$B$27&lt;&gt;"Ready","PENDING INPUTS",MIN((K292+L292+M292),IF(D292&gt;C292,IF(D292=0,0,N292*C292/D292),N292+P292)))</f>
        <v>0</v>
      </c>
      <c r="R292" s="3">
        <f>IF(Inputs!$B$27&lt;&gt;"Ready","PENDING INPUTS",MAX(0,(K292+L292+M292)-Q292))</f>
        <v>0</v>
      </c>
      <c r="S292" s="3">
        <f>IF(Inputs!$B$27&lt;&gt;"Ready","PENDING INPUTS",Z291)</f>
        <v>0</v>
      </c>
      <c r="T292" s="3">
        <f>IF(Inputs!$B$27&lt;&gt;"Ready","PENDING INPUTS",IF(A292&lt;=Inputs!$B$6,ROUND(S292*Inputs!C15/12,2),0))</f>
        <v>0</v>
      </c>
      <c r="U292" s="3">
        <f>IF(Inputs!$B$27&lt;&gt;"Ready","PENDING INPUTS",IF(AND(A292&lt;=Inputs!$B$6,S292&gt;0),Inputs!G15,0))</f>
        <v>0</v>
      </c>
      <c r="V292" s="3">
        <f>IF(Inputs!$B$27&lt;&gt;"Ready","PENDING INPUTS",IF(A292&gt;Inputs!$B$6,0,MIN((S292+T292+U292),IF(Inputs!H15=1,Inputs!D15,MAX(Inputs!F15,ROUND(S292*Inputs!E15+T292+U292,2))))))</f>
        <v>0</v>
      </c>
      <c r="W292">
        <f>IF(Inputs!$B$27&lt;&gt;"Ready","PENDING INPUTS",IF(S292&lt;=0,99,1+IF(AND(K292&gt;0,OR(Inputs!C14&gt;Inputs!C15,AND(Inputs!C14=Inputs!C15,0&lt;1))),1,0)+IF(AND(AA292&gt;0,OR(Inputs!C16&gt;Inputs!C15,AND(Inputs!C16=Inputs!C15,2&lt;1))),1,0)+IF(AND(AI292&gt;0,OR(Inputs!C17&gt;Inputs!C15,AND(Inputs!C17=Inputs!C15,3&lt;1))),1,0)+IF(AND(AQ292&gt;0,OR(Inputs!C18&gt;Inputs!C15,AND(Inputs!C18=Inputs!C15,4&lt;1))),1,0)+IF(AND(AY292&gt;0,OR(Inputs!C19&gt;Inputs!C15,AND(Inputs!C19=Inputs!C15,5&lt;1))),1,0)+IF(AND(BG292&gt;0,OR(Inputs!C20&gt;Inputs!C15,AND(Inputs!C20=Inputs!C15,6&lt;1))),1,0)+IF(AND(BO292&gt;0,OR(Inputs!C21&gt;Inputs!C15,AND(Inputs!C21=Inputs!C15,7&lt;1))),1,0)+IF(AND(BW292&gt;0,OR(Inputs!C22&gt;Inputs!C15,AND(Inputs!C22=Inputs!C15,8&lt;1))),1,0)+IF(AND(CE292&gt;0,OR(Inputs!C23&gt;Inputs!C15,AND(Inputs!C23=Inputs!C15,9&lt;1))),1,0)))</f>
        <v>99</v>
      </c>
      <c r="X292" s="3">
        <f>IF(Inputs!$B$27&lt;&gt;"Ready","PENDING INPUTS",IF(A292&gt;Inputs!$B$6,0,MIN(MAX(0,(S292+T292+U292)-V292),MAX(0,C292-D292-(IF(O292&lt;W292,K292+L292+M292-N292,0)+IF(W292&lt;W292,S292+T292+U292-V292,0)+IF(AE292&lt;W292,AA292+AB292+AC292-AD292,0)+IF(AM292&lt;W292,AI292+AJ292+AK292-AL292,0)+IF(AU292&lt;W292,AQ292+AR292+AS292-AT292,0)+IF(BC292&lt;W292,AY292+AZ292+BA292-BB292,0)+IF(BK292&lt;W292,BG292+BH292+BI292-BJ292,0)+IF(BS292&lt;W292,BO292+BP292+BQ292-BR292,0)+IF(CA292&lt;W292,BW292+BX292+BY292-BZ292,0)+IF(CI292&lt;W292,CE292+CF292+CG292-CH292,0))))))</f>
        <v>0</v>
      </c>
      <c r="Y292" s="3">
        <f>IF(Inputs!$B$27&lt;&gt;"Ready","PENDING INPUTS",MIN((S292+T292+U292),IF(D292&gt;C292,IF(D292=0,0,V292*C292/D292),V292+X292)))</f>
        <v>0</v>
      </c>
      <c r="Z292" s="3">
        <f>IF(Inputs!$B$27&lt;&gt;"Ready","PENDING INPUTS",MAX(0,(S292+T292+U292)-Y292))</f>
        <v>0</v>
      </c>
      <c r="AA292" s="3">
        <f>IF(Inputs!$B$27&lt;&gt;"Ready","PENDING INPUTS",AH291)</f>
        <v>0</v>
      </c>
      <c r="AB292" s="3">
        <f>IF(Inputs!$B$27&lt;&gt;"Ready","PENDING INPUTS",IF(A292&lt;=Inputs!$B$6,ROUND(AA292*Inputs!C16/12,2),0))</f>
        <v>0</v>
      </c>
      <c r="AC292" s="3">
        <f>IF(Inputs!$B$27&lt;&gt;"Ready","PENDING INPUTS",IF(AND(A292&lt;=Inputs!$B$6,AA292&gt;0),Inputs!G16,0))</f>
        <v>0</v>
      </c>
      <c r="AD292" s="3">
        <f>IF(Inputs!$B$27&lt;&gt;"Ready","PENDING INPUTS",IF(A292&gt;Inputs!$B$6,0,MIN((AA292+AB292+AC292),IF(Inputs!H16=1,Inputs!D16,MAX(Inputs!F16,ROUND(AA292*Inputs!E16+AB292+AC292,2))))))</f>
        <v>0</v>
      </c>
      <c r="AE292">
        <f>IF(Inputs!$B$27&lt;&gt;"Ready","PENDING INPUTS",IF(AA292&lt;=0,99,1+IF(AND(K292&gt;0,OR(Inputs!C14&gt;Inputs!C16,AND(Inputs!C14=Inputs!C16,0&lt;2))),1,0)+IF(AND(S292&gt;0,OR(Inputs!C15&gt;Inputs!C16,AND(Inputs!C15=Inputs!C16,1&lt;2))),1,0)+IF(AND(AI292&gt;0,OR(Inputs!C17&gt;Inputs!C16,AND(Inputs!C17=Inputs!C16,3&lt;2))),1,0)+IF(AND(AQ292&gt;0,OR(Inputs!C18&gt;Inputs!C16,AND(Inputs!C18=Inputs!C16,4&lt;2))),1,0)+IF(AND(AY292&gt;0,OR(Inputs!C19&gt;Inputs!C16,AND(Inputs!C19=Inputs!C16,5&lt;2))),1,0)+IF(AND(BG292&gt;0,OR(Inputs!C20&gt;Inputs!C16,AND(Inputs!C20=Inputs!C16,6&lt;2))),1,0)+IF(AND(BO292&gt;0,OR(Inputs!C21&gt;Inputs!C16,AND(Inputs!C21=Inputs!C16,7&lt;2))),1,0)+IF(AND(BW292&gt;0,OR(Inputs!C22&gt;Inputs!C16,AND(Inputs!C22=Inputs!C16,8&lt;2))),1,0)+IF(AND(CE292&gt;0,OR(Inputs!C23&gt;Inputs!C16,AND(Inputs!C23=Inputs!C16,9&lt;2))),1,0)))</f>
        <v>99</v>
      </c>
      <c r="AF292" s="3">
        <f>IF(Inputs!$B$27&lt;&gt;"Ready","PENDING INPUTS",IF(A292&gt;Inputs!$B$6,0,MIN(MAX(0,(AA292+AB292+AC292)-AD292),MAX(0,C292-D292-(IF(O292&lt;AE292,K292+L292+M292-N292,0)+IF(W292&lt;AE292,S292+T292+U292-V292,0)+IF(AE292&lt;AE292,AA292+AB292+AC292-AD292,0)+IF(AM292&lt;AE292,AI292+AJ292+AK292-AL292,0)+IF(AU292&lt;AE292,AQ292+AR292+AS292-AT292,0)+IF(BC292&lt;AE292,AY292+AZ292+BA292-BB292,0)+IF(BK292&lt;AE292,BG292+BH292+BI292-BJ292,0)+IF(BS292&lt;AE292,BO292+BP292+BQ292-BR292,0)+IF(CA292&lt;AE292,BW292+BX292+BY292-BZ292,0)+IF(CI292&lt;AE292,CE292+CF292+CG292-CH292,0))))))</f>
        <v>0</v>
      </c>
      <c r="AG292" s="3">
        <f>IF(Inputs!$B$27&lt;&gt;"Ready","PENDING INPUTS",MIN((AA292+AB292+AC292),IF(D292&gt;C292,IF(D292=0,0,AD292*C292/D292),AD292+AF292)))</f>
        <v>0</v>
      </c>
      <c r="AH292" s="3">
        <f>IF(Inputs!$B$27&lt;&gt;"Ready","PENDING INPUTS",MAX(0,(AA292+AB292+AC292)-AG292))</f>
        <v>0</v>
      </c>
      <c r="AI292" s="3">
        <f>IF(Inputs!$B$27&lt;&gt;"Ready","PENDING INPUTS",AP291)</f>
        <v>0</v>
      </c>
      <c r="AJ292" s="3">
        <f>IF(Inputs!$B$27&lt;&gt;"Ready","PENDING INPUTS",IF(A292&lt;=Inputs!$B$6,ROUND(AI292*Inputs!C17/12,2),0))</f>
        <v>0</v>
      </c>
      <c r="AK292" s="3">
        <f>IF(Inputs!$B$27&lt;&gt;"Ready","PENDING INPUTS",IF(AND(A292&lt;=Inputs!$B$6,AI292&gt;0),Inputs!G17,0))</f>
        <v>0</v>
      </c>
      <c r="AL292" s="3">
        <f>IF(Inputs!$B$27&lt;&gt;"Ready","PENDING INPUTS",IF(A292&gt;Inputs!$B$6,0,MIN((AI292+AJ292+AK292),IF(Inputs!H17=1,Inputs!D17,MAX(Inputs!F17,ROUND(AI292*Inputs!E17+AJ292+AK292,2))))))</f>
        <v>0</v>
      </c>
      <c r="AM292">
        <f>IF(Inputs!$B$27&lt;&gt;"Ready","PENDING INPUTS",IF(AI292&lt;=0,99,1+IF(AND(K292&gt;0,OR(Inputs!C14&gt;Inputs!C17,AND(Inputs!C14=Inputs!C17,0&lt;3))),1,0)+IF(AND(S292&gt;0,OR(Inputs!C15&gt;Inputs!C17,AND(Inputs!C15=Inputs!C17,1&lt;3))),1,0)+IF(AND(AA292&gt;0,OR(Inputs!C16&gt;Inputs!C17,AND(Inputs!C16=Inputs!C17,2&lt;3))),1,0)+IF(AND(AQ292&gt;0,OR(Inputs!C18&gt;Inputs!C17,AND(Inputs!C18=Inputs!C17,4&lt;3))),1,0)+IF(AND(AY292&gt;0,OR(Inputs!C19&gt;Inputs!C17,AND(Inputs!C19=Inputs!C17,5&lt;3))),1,0)+IF(AND(BG292&gt;0,OR(Inputs!C20&gt;Inputs!C17,AND(Inputs!C20=Inputs!C17,6&lt;3))),1,0)+IF(AND(BO292&gt;0,OR(Inputs!C21&gt;Inputs!C17,AND(Inputs!C21=Inputs!C17,7&lt;3))),1,0)+IF(AND(BW292&gt;0,OR(Inputs!C22&gt;Inputs!C17,AND(Inputs!C22=Inputs!C17,8&lt;3))),1,0)+IF(AND(CE292&gt;0,OR(Inputs!C23&gt;Inputs!C17,AND(Inputs!C23=Inputs!C17,9&lt;3))),1,0)))</f>
        <v>99</v>
      </c>
      <c r="AN292" s="3">
        <f>IF(Inputs!$B$27&lt;&gt;"Ready","PENDING INPUTS",IF(A292&gt;Inputs!$B$6,0,MIN(MAX(0,(AI292+AJ292+AK292)-AL292),MAX(0,C292-D292-(IF(O292&lt;AM292,K292+L292+M292-N292,0)+IF(W292&lt;AM292,S292+T292+U292-V292,0)+IF(AE292&lt;AM292,AA292+AB292+AC292-AD292,0)+IF(AM292&lt;AM292,AI292+AJ292+AK292-AL292,0)+IF(AU292&lt;AM292,AQ292+AR292+AS292-AT292,0)+IF(BC292&lt;AM292,AY292+AZ292+BA292-BB292,0)+IF(BK292&lt;AM292,BG292+BH292+BI292-BJ292,0)+IF(BS292&lt;AM292,BO292+BP292+BQ292-BR292,0)+IF(CA292&lt;AM292,BW292+BX292+BY292-BZ292,0)+IF(CI292&lt;AM292,CE292+CF292+CG292-CH292,0))))))</f>
        <v>0</v>
      </c>
      <c r="AO292" s="3">
        <f>IF(Inputs!$B$27&lt;&gt;"Ready","PENDING INPUTS",MIN((AI292+AJ292+AK292),IF(D292&gt;C292,IF(D292=0,0,AL292*C292/D292),AL292+AN292)))</f>
        <v>0</v>
      </c>
      <c r="AP292" s="3">
        <f>IF(Inputs!$B$27&lt;&gt;"Ready","PENDING INPUTS",MAX(0,(AI292+AJ292+AK292)-AO292))</f>
        <v>0</v>
      </c>
      <c r="AQ292" s="3">
        <f>IF(Inputs!$B$27&lt;&gt;"Ready","PENDING INPUTS",AX291)</f>
        <v>0</v>
      </c>
      <c r="AR292" s="3">
        <f>IF(Inputs!$B$27&lt;&gt;"Ready","PENDING INPUTS",IF(A292&lt;=Inputs!$B$6,ROUND(AQ292*Inputs!C18/12,2),0))</f>
        <v>0</v>
      </c>
      <c r="AS292" s="3">
        <f>IF(Inputs!$B$27&lt;&gt;"Ready","PENDING INPUTS",IF(AND(A292&lt;=Inputs!$B$6,AQ292&gt;0),Inputs!G18,0))</f>
        <v>0</v>
      </c>
      <c r="AT292" s="3">
        <f>IF(Inputs!$B$27&lt;&gt;"Ready","PENDING INPUTS",IF(A292&gt;Inputs!$B$6,0,MIN((AQ292+AR292+AS292),IF(Inputs!H18=1,Inputs!D18,MAX(Inputs!F18,ROUND(AQ292*Inputs!E18+AR292+AS292,2))))))</f>
        <v>0</v>
      </c>
      <c r="AU292">
        <f>IF(Inputs!$B$27&lt;&gt;"Ready","PENDING INPUTS",IF(AQ292&lt;=0,99,1+IF(AND(K292&gt;0,OR(Inputs!C14&gt;Inputs!C18,AND(Inputs!C14=Inputs!C18,0&lt;4))),1,0)+IF(AND(S292&gt;0,OR(Inputs!C15&gt;Inputs!C18,AND(Inputs!C15=Inputs!C18,1&lt;4))),1,0)+IF(AND(AA292&gt;0,OR(Inputs!C16&gt;Inputs!C18,AND(Inputs!C16=Inputs!C18,2&lt;4))),1,0)+IF(AND(AI292&gt;0,OR(Inputs!C17&gt;Inputs!C18,AND(Inputs!C17=Inputs!C18,3&lt;4))),1,0)+IF(AND(AY292&gt;0,OR(Inputs!C19&gt;Inputs!C18,AND(Inputs!C19=Inputs!C18,5&lt;4))),1,0)+IF(AND(BG292&gt;0,OR(Inputs!C20&gt;Inputs!C18,AND(Inputs!C20=Inputs!C18,6&lt;4))),1,0)+IF(AND(BO292&gt;0,OR(Inputs!C21&gt;Inputs!C18,AND(Inputs!C21=Inputs!C18,7&lt;4))),1,0)+IF(AND(BW292&gt;0,OR(Inputs!C22&gt;Inputs!C18,AND(Inputs!C22=Inputs!C18,8&lt;4))),1,0)+IF(AND(CE292&gt;0,OR(Inputs!C23&gt;Inputs!C18,AND(Inputs!C23=Inputs!C18,9&lt;4))),1,0)))</f>
        <v>99</v>
      </c>
      <c r="AV292" s="3">
        <f>IF(Inputs!$B$27&lt;&gt;"Ready","PENDING INPUTS",IF(A292&gt;Inputs!$B$6,0,MIN(MAX(0,(AQ292+AR292+AS292)-AT292),MAX(0,C292-D292-(IF(O292&lt;AU292,K292+L292+M292-N292,0)+IF(W292&lt;AU292,S292+T292+U292-V292,0)+IF(AE292&lt;AU292,AA292+AB292+AC292-AD292,0)+IF(AM292&lt;AU292,AI292+AJ292+AK292-AL292,0)+IF(AU292&lt;AU292,AQ292+AR292+AS292-AT292,0)+IF(BC292&lt;AU292,AY292+AZ292+BA292-BB292,0)+IF(BK292&lt;AU292,BG292+BH292+BI292-BJ292,0)+IF(BS292&lt;AU292,BO292+BP292+BQ292-BR292,0)+IF(CA292&lt;AU292,BW292+BX292+BY292-BZ292,0)+IF(CI292&lt;AU292,CE292+CF292+CG292-CH292,0))))))</f>
        <v>0</v>
      </c>
      <c r="AW292" s="3">
        <f>IF(Inputs!$B$27&lt;&gt;"Ready","PENDING INPUTS",MIN((AQ292+AR292+AS292),IF(D292&gt;C292,IF(D292=0,0,AT292*C292/D292),AT292+AV292)))</f>
        <v>0</v>
      </c>
      <c r="AX292" s="3">
        <f>IF(Inputs!$B$27&lt;&gt;"Ready","PENDING INPUTS",MAX(0,(AQ292+AR292+AS292)-AW292))</f>
        <v>0</v>
      </c>
      <c r="AY292" s="3">
        <f>IF(Inputs!$B$27&lt;&gt;"Ready","PENDING INPUTS",BF291)</f>
        <v>0</v>
      </c>
      <c r="AZ292" s="3">
        <f>IF(Inputs!$B$27&lt;&gt;"Ready","PENDING INPUTS",IF(A292&lt;=Inputs!$B$6,ROUND(AY292*Inputs!C19/12,2),0))</f>
        <v>0</v>
      </c>
      <c r="BA292" s="3">
        <f>IF(Inputs!$B$27&lt;&gt;"Ready","PENDING INPUTS",IF(AND(A292&lt;=Inputs!$B$6,AY292&gt;0),Inputs!G19,0))</f>
        <v>0</v>
      </c>
      <c r="BB292" s="3">
        <f>IF(Inputs!$B$27&lt;&gt;"Ready","PENDING INPUTS",IF(A292&gt;Inputs!$B$6,0,MIN((AY292+AZ292+BA292),IF(Inputs!H19=1,Inputs!D19,MAX(Inputs!F19,ROUND(AY292*Inputs!E19+AZ292+BA292,2))))))</f>
        <v>0</v>
      </c>
      <c r="BC292">
        <f>IF(Inputs!$B$27&lt;&gt;"Ready","PENDING INPUTS",IF(AY292&lt;=0,99,1+IF(AND(K292&gt;0,OR(Inputs!C14&gt;Inputs!C19,AND(Inputs!C14=Inputs!C19,0&lt;5))),1,0)+IF(AND(S292&gt;0,OR(Inputs!C15&gt;Inputs!C19,AND(Inputs!C15=Inputs!C19,1&lt;5))),1,0)+IF(AND(AA292&gt;0,OR(Inputs!C16&gt;Inputs!C19,AND(Inputs!C16=Inputs!C19,2&lt;5))),1,0)+IF(AND(AI292&gt;0,OR(Inputs!C17&gt;Inputs!C19,AND(Inputs!C17=Inputs!C19,3&lt;5))),1,0)+IF(AND(AQ292&gt;0,OR(Inputs!C18&gt;Inputs!C19,AND(Inputs!C18=Inputs!C19,4&lt;5))),1,0)+IF(AND(BG292&gt;0,OR(Inputs!C20&gt;Inputs!C19,AND(Inputs!C20=Inputs!C19,6&lt;5))),1,0)+IF(AND(BO292&gt;0,OR(Inputs!C21&gt;Inputs!C19,AND(Inputs!C21=Inputs!C19,7&lt;5))),1,0)+IF(AND(BW292&gt;0,OR(Inputs!C22&gt;Inputs!C19,AND(Inputs!C22=Inputs!C19,8&lt;5))),1,0)+IF(AND(CE292&gt;0,OR(Inputs!C23&gt;Inputs!C19,AND(Inputs!C23=Inputs!C19,9&lt;5))),1,0)))</f>
        <v>99</v>
      </c>
      <c r="BD292" s="3">
        <f>IF(Inputs!$B$27&lt;&gt;"Ready","PENDING INPUTS",IF(A292&gt;Inputs!$B$6,0,MIN(MAX(0,(AY292+AZ292+BA292)-BB292),MAX(0,C292-D292-(IF(O292&lt;BC292,K292+L292+M292-N292,0)+IF(W292&lt;BC292,S292+T292+U292-V292,0)+IF(AE292&lt;BC292,AA292+AB292+AC292-AD292,0)+IF(AM292&lt;BC292,AI292+AJ292+AK292-AL292,0)+IF(AU292&lt;BC292,AQ292+AR292+AS292-AT292,0)+IF(BC292&lt;BC292,AY292+AZ292+BA292-BB292,0)+IF(BK292&lt;BC292,BG292+BH292+BI292-BJ292,0)+IF(BS292&lt;BC292,BO292+BP292+BQ292-BR292,0)+IF(CA292&lt;BC292,BW292+BX292+BY292-BZ292,0)+IF(CI292&lt;BC292,CE292+CF292+CG292-CH292,0))))))</f>
        <v>0</v>
      </c>
      <c r="BE292" s="3">
        <f>IF(Inputs!$B$27&lt;&gt;"Ready","PENDING INPUTS",MIN((AY292+AZ292+BA292),IF(D292&gt;C292,IF(D292=0,0,BB292*C292/D292),BB292+BD292)))</f>
        <v>0</v>
      </c>
      <c r="BF292" s="3">
        <f>IF(Inputs!$B$27&lt;&gt;"Ready","PENDING INPUTS",MAX(0,(AY292+AZ292+BA292)-BE292))</f>
        <v>0</v>
      </c>
      <c r="BG292" s="3">
        <f>IF(Inputs!$B$27&lt;&gt;"Ready","PENDING INPUTS",BN291)</f>
        <v>0</v>
      </c>
      <c r="BH292" s="3">
        <f>IF(Inputs!$B$27&lt;&gt;"Ready","PENDING INPUTS",IF(A292&lt;=Inputs!$B$6,ROUND(BG292*Inputs!C20/12,2),0))</f>
        <v>0</v>
      </c>
      <c r="BI292" s="3">
        <f>IF(Inputs!$B$27&lt;&gt;"Ready","PENDING INPUTS",IF(AND(A292&lt;=Inputs!$B$6,BG292&gt;0),Inputs!G20,0))</f>
        <v>0</v>
      </c>
      <c r="BJ292" s="3">
        <f>IF(Inputs!$B$27&lt;&gt;"Ready","PENDING INPUTS",IF(A292&gt;Inputs!$B$6,0,MIN((BG292+BH292+BI292),IF(Inputs!H20=1,Inputs!D20,MAX(Inputs!F20,ROUND(BG292*Inputs!E20+BH292+BI292,2))))))</f>
        <v>0</v>
      </c>
      <c r="BK292">
        <f>IF(Inputs!$B$27&lt;&gt;"Ready","PENDING INPUTS",IF(BG292&lt;=0,99,1+IF(AND(K292&gt;0,OR(Inputs!C14&gt;Inputs!C20,AND(Inputs!C14=Inputs!C20,0&lt;6))),1,0)+IF(AND(S292&gt;0,OR(Inputs!C15&gt;Inputs!C20,AND(Inputs!C15=Inputs!C20,1&lt;6))),1,0)+IF(AND(AA292&gt;0,OR(Inputs!C16&gt;Inputs!C20,AND(Inputs!C16=Inputs!C20,2&lt;6))),1,0)+IF(AND(AI292&gt;0,OR(Inputs!C17&gt;Inputs!C20,AND(Inputs!C17=Inputs!C20,3&lt;6))),1,0)+IF(AND(AQ292&gt;0,OR(Inputs!C18&gt;Inputs!C20,AND(Inputs!C18=Inputs!C20,4&lt;6))),1,0)+IF(AND(AY292&gt;0,OR(Inputs!C19&gt;Inputs!C20,AND(Inputs!C19=Inputs!C20,5&lt;6))),1,0)+IF(AND(BO292&gt;0,OR(Inputs!C21&gt;Inputs!C20,AND(Inputs!C21=Inputs!C20,7&lt;6))),1,0)+IF(AND(BW292&gt;0,OR(Inputs!C22&gt;Inputs!C20,AND(Inputs!C22=Inputs!C20,8&lt;6))),1,0)+IF(AND(CE292&gt;0,OR(Inputs!C23&gt;Inputs!C20,AND(Inputs!C23=Inputs!C20,9&lt;6))),1,0)))</f>
        <v>99</v>
      </c>
      <c r="BL292" s="3">
        <f>IF(Inputs!$B$27&lt;&gt;"Ready","PENDING INPUTS",IF(A292&gt;Inputs!$B$6,0,MIN(MAX(0,(BG292+BH292+BI292)-BJ292),MAX(0,C292-D292-(IF(O292&lt;BK292,K292+L292+M292-N292,0)+IF(W292&lt;BK292,S292+T292+U292-V292,0)+IF(AE292&lt;BK292,AA292+AB292+AC292-AD292,0)+IF(AM292&lt;BK292,AI292+AJ292+AK292-AL292,0)+IF(AU292&lt;BK292,AQ292+AR292+AS292-AT292,0)+IF(BC292&lt;BK292,AY292+AZ292+BA292-BB292,0)+IF(BK292&lt;BK292,BG292+BH292+BI292-BJ292,0)+IF(BS292&lt;BK292,BO292+BP292+BQ292-BR292,0)+IF(CA292&lt;BK292,BW292+BX292+BY292-BZ292,0)+IF(CI292&lt;BK292,CE292+CF292+CG292-CH292,0))))))</f>
        <v>0</v>
      </c>
      <c r="BM292" s="3">
        <f>IF(Inputs!$B$27&lt;&gt;"Ready","PENDING INPUTS",MIN((BG292+BH292+BI292),IF(D292&gt;C292,IF(D292=0,0,BJ292*C292/D292),BJ292+BL292)))</f>
        <v>0</v>
      </c>
      <c r="BN292" s="3">
        <f>IF(Inputs!$B$27&lt;&gt;"Ready","PENDING INPUTS",MAX(0,(BG292+BH292+BI292)-BM292))</f>
        <v>0</v>
      </c>
      <c r="BO292" s="3">
        <f>IF(Inputs!$B$27&lt;&gt;"Ready","PENDING INPUTS",BV291)</f>
        <v>0</v>
      </c>
      <c r="BP292" s="3">
        <f>IF(Inputs!$B$27&lt;&gt;"Ready","PENDING INPUTS",IF(A292&lt;=Inputs!$B$6,ROUND(BO292*Inputs!C21/12,2),0))</f>
        <v>0</v>
      </c>
      <c r="BQ292" s="3">
        <f>IF(Inputs!$B$27&lt;&gt;"Ready","PENDING INPUTS",IF(AND(A292&lt;=Inputs!$B$6,BO292&gt;0),Inputs!G21,0))</f>
        <v>0</v>
      </c>
      <c r="BR292" s="3">
        <f>IF(Inputs!$B$27&lt;&gt;"Ready","PENDING INPUTS",IF(A292&gt;Inputs!$B$6,0,MIN((BO292+BP292+BQ292),IF(Inputs!H21=1,Inputs!D21,MAX(Inputs!F21,ROUND(BO292*Inputs!E21+BP292+BQ292,2))))))</f>
        <v>0</v>
      </c>
      <c r="BS292">
        <f>IF(Inputs!$B$27&lt;&gt;"Ready","PENDING INPUTS",IF(BO292&lt;=0,99,1+IF(AND(K292&gt;0,OR(Inputs!C14&gt;Inputs!C21,AND(Inputs!C14=Inputs!C21,0&lt;7))),1,0)+IF(AND(S292&gt;0,OR(Inputs!C15&gt;Inputs!C21,AND(Inputs!C15=Inputs!C21,1&lt;7))),1,0)+IF(AND(AA292&gt;0,OR(Inputs!C16&gt;Inputs!C21,AND(Inputs!C16=Inputs!C21,2&lt;7))),1,0)+IF(AND(AI292&gt;0,OR(Inputs!C17&gt;Inputs!C21,AND(Inputs!C17=Inputs!C21,3&lt;7))),1,0)+IF(AND(AQ292&gt;0,OR(Inputs!C18&gt;Inputs!C21,AND(Inputs!C18=Inputs!C21,4&lt;7))),1,0)+IF(AND(AY292&gt;0,OR(Inputs!C19&gt;Inputs!C21,AND(Inputs!C19=Inputs!C21,5&lt;7))),1,0)+IF(AND(BG292&gt;0,OR(Inputs!C20&gt;Inputs!C21,AND(Inputs!C20=Inputs!C21,6&lt;7))),1,0)+IF(AND(BW292&gt;0,OR(Inputs!C22&gt;Inputs!C21,AND(Inputs!C22=Inputs!C21,8&lt;7))),1,0)+IF(AND(CE292&gt;0,OR(Inputs!C23&gt;Inputs!C21,AND(Inputs!C23=Inputs!C21,9&lt;7))),1,0)))</f>
        <v>99</v>
      </c>
      <c r="BT292" s="3">
        <f>IF(Inputs!$B$27&lt;&gt;"Ready","PENDING INPUTS",IF(A292&gt;Inputs!$B$6,0,MIN(MAX(0,(BO292+BP292+BQ292)-BR292),MAX(0,C292-D292-(IF(O292&lt;BS292,K292+L292+M292-N292,0)+IF(W292&lt;BS292,S292+T292+U292-V292,0)+IF(AE292&lt;BS292,AA292+AB292+AC292-AD292,0)+IF(AM292&lt;BS292,AI292+AJ292+AK292-AL292,0)+IF(AU292&lt;BS292,AQ292+AR292+AS292-AT292,0)+IF(BC292&lt;BS292,AY292+AZ292+BA292-BB292,0)+IF(BK292&lt;BS292,BG292+BH292+BI292-BJ292,0)+IF(BS292&lt;BS292,BO292+BP292+BQ292-BR292,0)+IF(CA292&lt;BS292,BW292+BX292+BY292-BZ292,0)+IF(CI292&lt;BS292,CE292+CF292+CG292-CH292,0))))))</f>
        <v>0</v>
      </c>
      <c r="BU292" s="3">
        <f>IF(Inputs!$B$27&lt;&gt;"Ready","PENDING INPUTS",MIN((BO292+BP292+BQ292),IF(D292&gt;C292,IF(D292=0,0,BR292*C292/D292),BR292+BT292)))</f>
        <v>0</v>
      </c>
      <c r="BV292" s="3">
        <f>IF(Inputs!$B$27&lt;&gt;"Ready","PENDING INPUTS",MAX(0,(BO292+BP292+BQ292)-BU292))</f>
        <v>0</v>
      </c>
      <c r="BW292" s="3">
        <f>IF(Inputs!$B$27&lt;&gt;"Ready","PENDING INPUTS",CD291)</f>
        <v>0</v>
      </c>
      <c r="BX292" s="3">
        <f>IF(Inputs!$B$27&lt;&gt;"Ready","PENDING INPUTS",IF(A292&lt;=Inputs!$B$6,ROUND(BW292*Inputs!C22/12,2),0))</f>
        <v>0</v>
      </c>
      <c r="BY292" s="3">
        <f>IF(Inputs!$B$27&lt;&gt;"Ready","PENDING INPUTS",IF(AND(A292&lt;=Inputs!$B$6,BW292&gt;0),Inputs!G22,0))</f>
        <v>0</v>
      </c>
      <c r="BZ292" s="3">
        <f>IF(Inputs!$B$27&lt;&gt;"Ready","PENDING INPUTS",IF(A292&gt;Inputs!$B$6,0,MIN((BW292+BX292+BY292),IF(Inputs!H22=1,Inputs!D22,MAX(Inputs!F22,ROUND(BW292*Inputs!E22+BX292+BY292,2))))))</f>
        <v>0</v>
      </c>
      <c r="CA292">
        <f>IF(Inputs!$B$27&lt;&gt;"Ready","PENDING INPUTS",IF(BW292&lt;=0,99,1+IF(AND(K292&gt;0,OR(Inputs!C14&gt;Inputs!C22,AND(Inputs!C14=Inputs!C22,0&lt;8))),1,0)+IF(AND(S292&gt;0,OR(Inputs!C15&gt;Inputs!C22,AND(Inputs!C15=Inputs!C22,1&lt;8))),1,0)+IF(AND(AA292&gt;0,OR(Inputs!C16&gt;Inputs!C22,AND(Inputs!C16=Inputs!C22,2&lt;8))),1,0)+IF(AND(AI292&gt;0,OR(Inputs!C17&gt;Inputs!C22,AND(Inputs!C17=Inputs!C22,3&lt;8))),1,0)+IF(AND(AQ292&gt;0,OR(Inputs!C18&gt;Inputs!C22,AND(Inputs!C18=Inputs!C22,4&lt;8))),1,0)+IF(AND(AY292&gt;0,OR(Inputs!C19&gt;Inputs!C22,AND(Inputs!C19=Inputs!C22,5&lt;8))),1,0)+IF(AND(BG292&gt;0,OR(Inputs!C20&gt;Inputs!C22,AND(Inputs!C20=Inputs!C22,6&lt;8))),1,0)+IF(AND(BO292&gt;0,OR(Inputs!C21&gt;Inputs!C22,AND(Inputs!C21=Inputs!C22,7&lt;8))),1,0)+IF(AND(CE292&gt;0,OR(Inputs!C23&gt;Inputs!C22,AND(Inputs!C23=Inputs!C22,9&lt;8))),1,0)))</f>
        <v>99</v>
      </c>
      <c r="CB292" s="3">
        <f>IF(Inputs!$B$27&lt;&gt;"Ready","PENDING INPUTS",IF(A292&gt;Inputs!$B$6,0,MIN(MAX(0,(BW292+BX292+BY292)-BZ292),MAX(0,C292-D292-(IF(O292&lt;CA292,K292+L292+M292-N292,0)+IF(W292&lt;CA292,S292+T292+U292-V292,0)+IF(AE292&lt;CA292,AA292+AB292+AC292-AD292,0)+IF(AM292&lt;CA292,AI292+AJ292+AK292-AL292,0)+IF(AU292&lt;CA292,AQ292+AR292+AS292-AT292,0)+IF(BC292&lt;CA292,AY292+AZ292+BA292-BB292,0)+IF(BK292&lt;CA292,BG292+BH292+BI292-BJ292,0)+IF(BS292&lt;CA292,BO292+BP292+BQ292-BR292,0)+IF(CA292&lt;CA292,BW292+BX292+BY292-BZ292,0)+IF(CI292&lt;CA292,CE292+CF292+CG292-CH292,0))))))</f>
        <v>0</v>
      </c>
      <c r="CC292" s="3">
        <f>IF(Inputs!$B$27&lt;&gt;"Ready","PENDING INPUTS",MIN((BW292+BX292+BY292),IF(D292&gt;C292,IF(D292=0,0,BZ292*C292/D292),BZ292+CB292)))</f>
        <v>0</v>
      </c>
      <c r="CD292" s="3">
        <f>IF(Inputs!$B$27&lt;&gt;"Ready","PENDING INPUTS",MAX(0,(BW292+BX292+BY292)-CC292))</f>
        <v>0</v>
      </c>
      <c r="CE292" s="3">
        <f>IF(Inputs!$B$27&lt;&gt;"Ready","PENDING INPUTS",CL291)</f>
        <v>0</v>
      </c>
      <c r="CF292" s="3">
        <f>IF(Inputs!$B$27&lt;&gt;"Ready","PENDING INPUTS",IF(A292&lt;=Inputs!$B$6,ROUND(CE292*Inputs!C23/12,2),0))</f>
        <v>0</v>
      </c>
      <c r="CG292" s="3">
        <f>IF(Inputs!$B$27&lt;&gt;"Ready","PENDING INPUTS",IF(AND(A292&lt;=Inputs!$B$6,CE292&gt;0),Inputs!G23,0))</f>
        <v>0</v>
      </c>
      <c r="CH292" s="3">
        <f>IF(Inputs!$B$27&lt;&gt;"Ready","PENDING INPUTS",IF(A292&gt;Inputs!$B$6,0,MIN((CE292+CF292+CG292),IF(Inputs!H23=1,Inputs!D23,MAX(Inputs!F23,ROUND(CE292*Inputs!E23+CF292+CG292,2))))))</f>
        <v>0</v>
      </c>
      <c r="CI292">
        <f>IF(Inputs!$B$27&lt;&gt;"Ready","PENDING INPUTS",IF(CE292&lt;=0,99,1+IF(AND(K292&gt;0,OR(Inputs!C14&gt;Inputs!C23,AND(Inputs!C14=Inputs!C23,0&lt;9))),1,0)+IF(AND(S292&gt;0,OR(Inputs!C15&gt;Inputs!C23,AND(Inputs!C15=Inputs!C23,1&lt;9))),1,0)+IF(AND(AA292&gt;0,OR(Inputs!C16&gt;Inputs!C23,AND(Inputs!C16=Inputs!C23,2&lt;9))),1,0)+IF(AND(AI292&gt;0,OR(Inputs!C17&gt;Inputs!C23,AND(Inputs!C17=Inputs!C23,3&lt;9))),1,0)+IF(AND(AQ292&gt;0,OR(Inputs!C18&gt;Inputs!C23,AND(Inputs!C18=Inputs!C23,4&lt;9))),1,0)+IF(AND(AY292&gt;0,OR(Inputs!C19&gt;Inputs!C23,AND(Inputs!C19=Inputs!C23,5&lt;9))),1,0)+IF(AND(BG292&gt;0,OR(Inputs!C20&gt;Inputs!C23,AND(Inputs!C20=Inputs!C23,6&lt;9))),1,0)+IF(AND(BO292&gt;0,OR(Inputs!C21&gt;Inputs!C23,AND(Inputs!C21=Inputs!C23,7&lt;9))),1,0)+IF(AND(BW292&gt;0,OR(Inputs!C22&gt;Inputs!C23,AND(Inputs!C22=Inputs!C23,8&lt;9))),1,0)))</f>
        <v>99</v>
      </c>
      <c r="CJ292" s="3">
        <f>IF(Inputs!$B$27&lt;&gt;"Ready","PENDING INPUTS",IF(A292&gt;Inputs!$B$6,0,MIN(MAX(0,(CE292+CF292+CG292)-CH292),MAX(0,C292-D292-(IF(O292&lt;CI292,K292+L292+M292-N292,0)+IF(W292&lt;CI292,S292+T292+U292-V292,0)+IF(AE292&lt;CI292,AA292+AB292+AC292-AD292,0)+IF(AM292&lt;CI292,AI292+AJ292+AK292-AL292,0)+IF(AU292&lt;CI292,AQ292+AR292+AS292-AT292,0)+IF(BC292&lt;CI292,AY292+AZ292+BA292-BB292,0)+IF(BK292&lt;CI292,BG292+BH292+BI292-BJ292,0)+IF(BS292&lt;CI292,BO292+BP292+BQ292-BR292,0)+IF(CA292&lt;CI292,BW292+BX292+BY292-BZ292,0)+IF(CI292&lt;CI292,CE292+CF292+CG292-CH292,0))))))</f>
        <v>0</v>
      </c>
      <c r="CK292" s="3">
        <f>IF(Inputs!$B$27&lt;&gt;"Ready","PENDING INPUTS",MIN((CE292+CF292+CG292),IF(D292&gt;C292,IF(D292=0,0,CH292*C292/D292),CH292+CJ292)))</f>
        <v>0</v>
      </c>
      <c r="CL292" s="3">
        <f>IF(Inputs!$B$27&lt;&gt;"Ready","PENDING INPUTS",MAX(0,(CE292+CF292+CG292)-CK292))</f>
        <v>0</v>
      </c>
    </row>
    <row r="293" spans="1:90" ht="27.95" customHeight="1" x14ac:dyDescent="0.25">
      <c r="A293">
        <v>289</v>
      </c>
      <c r="B293" s="13">
        <f>IF(Inputs!$B$27&lt;&gt;"Ready","PENDING INPUTS",EDATE(Inputs!$B$5,A293-1))</f>
        <v>55062</v>
      </c>
      <c r="C293" s="3">
        <f>IF(Inputs!$B$27&lt;&gt;"Ready","PENDING INPUTS",IF(A293&lt;=Inputs!$B$6,MAX(0,Inputs!$B$4+IF(A293=Inputs!$B$7,Inputs!$B$8,0)+IF(A293=Inputs!$B$9,Inputs!$B$10,0)),0))</f>
        <v>0</v>
      </c>
      <c r="D293" s="3">
        <f>IF(Inputs!$B$27&lt;&gt;"Ready","PENDING INPUTS",SUM(N293,V293,AD293,AL293,AT293,BB293,BJ293,BR293,BZ293,CH293))</f>
        <v>0</v>
      </c>
      <c r="E293" s="3">
        <f>IF(Inputs!$B$27&lt;&gt;"Ready","PENDING INPUTS",MAX(0,D293-C293))</f>
        <v>0</v>
      </c>
      <c r="F293" s="3">
        <f>IF(Inputs!$B$27&lt;&gt;"Ready","PENDING INPUTS",SUM(Q293,Y293,AG293,AO293,AW293,BE293,BM293,BU293,CC293,CK293))</f>
        <v>0</v>
      </c>
      <c r="G293" s="3">
        <f>IF(Inputs!$B$27&lt;&gt;"Ready","PENDING INPUTS",SUM(L293,T293,AB293,AJ293,AR293,AZ293,BH293,BP293,BX293,CF293))</f>
        <v>0</v>
      </c>
      <c r="H293" s="3">
        <f>IF(Inputs!$B$27&lt;&gt;"Ready","PENDING INPUTS",SUM(M293,U293,AC293,AK293,AS293,BA293,BI293,BQ293,BY293,CG293))</f>
        <v>0</v>
      </c>
      <c r="I293" s="3">
        <f>IF(Inputs!$B$27&lt;&gt;"Ready","PENDING INPUTS",SUM(R293,Z293,AH293,AP293,AX293,BF293,BN293,BV293,CD293,CL293))</f>
        <v>0</v>
      </c>
      <c r="J293" t="str">
        <f>IF(Inputs!$B$27&lt;&gt;"Ready","PENDING INPUTS",IF(A293&gt;Inputs!$B$6,"Beyond horizon",IF(E293&gt;0.005,"MINIMUM SHORTFALL",IF(I293&lt;0.005,"Paid off","In progress"))))</f>
        <v>Beyond horizon</v>
      </c>
      <c r="K293" s="3">
        <f>IF(Inputs!$B$27&lt;&gt;"Ready","PENDING INPUTS",R292)</f>
        <v>0</v>
      </c>
      <c r="L293" s="3">
        <f>IF(Inputs!$B$27&lt;&gt;"Ready","PENDING INPUTS",IF(A293&lt;=Inputs!$B$6,ROUND(K293*Inputs!C14/12,2),0))</f>
        <v>0</v>
      </c>
      <c r="M293" s="3">
        <f>IF(Inputs!$B$27&lt;&gt;"Ready","PENDING INPUTS",IF(AND(A293&lt;=Inputs!$B$6,K293&gt;0),Inputs!G14,0))</f>
        <v>0</v>
      </c>
      <c r="N293" s="3">
        <f>IF(Inputs!$B$27&lt;&gt;"Ready","PENDING INPUTS",IF(A293&gt;Inputs!$B$6,0,MIN((K293+L293+M293),IF(Inputs!H14=1,Inputs!D14,MAX(Inputs!F14,ROUND(K293*Inputs!E14+L293+M293,2))))))</f>
        <v>0</v>
      </c>
      <c r="O293">
        <f>IF(Inputs!$B$27&lt;&gt;"Ready","PENDING INPUTS",IF(K293&lt;=0,99,1+IF(AND(S293&gt;0,OR(Inputs!C15&gt;Inputs!C14,AND(Inputs!C15=Inputs!C14,1&lt;0))),1,0)+IF(AND(AA293&gt;0,OR(Inputs!C16&gt;Inputs!C14,AND(Inputs!C16=Inputs!C14,2&lt;0))),1,0)+IF(AND(AI293&gt;0,OR(Inputs!C17&gt;Inputs!C14,AND(Inputs!C17=Inputs!C14,3&lt;0))),1,0)+IF(AND(AQ293&gt;0,OR(Inputs!C18&gt;Inputs!C14,AND(Inputs!C18=Inputs!C14,4&lt;0))),1,0)+IF(AND(AY293&gt;0,OR(Inputs!C19&gt;Inputs!C14,AND(Inputs!C19=Inputs!C14,5&lt;0))),1,0)+IF(AND(BG293&gt;0,OR(Inputs!C20&gt;Inputs!C14,AND(Inputs!C20=Inputs!C14,6&lt;0))),1,0)+IF(AND(BO293&gt;0,OR(Inputs!C21&gt;Inputs!C14,AND(Inputs!C21=Inputs!C14,7&lt;0))),1,0)+IF(AND(BW293&gt;0,OR(Inputs!C22&gt;Inputs!C14,AND(Inputs!C22=Inputs!C14,8&lt;0))),1,0)+IF(AND(CE293&gt;0,OR(Inputs!C23&gt;Inputs!C14,AND(Inputs!C23=Inputs!C14,9&lt;0))),1,0)))</f>
        <v>99</v>
      </c>
      <c r="P293" s="3">
        <f>IF(Inputs!$B$27&lt;&gt;"Ready","PENDING INPUTS",IF(A293&gt;Inputs!$B$6,0,MIN(MAX(0,(K293+L293+M293)-N293),MAX(0,C293-D293-(IF(O293&lt;O293,K293+L293+M293-N293,0)+IF(W293&lt;O293,S293+T293+U293-V293,0)+IF(AE293&lt;O293,AA293+AB293+AC293-AD293,0)+IF(AM293&lt;O293,AI293+AJ293+AK293-AL293,0)+IF(AU293&lt;O293,AQ293+AR293+AS293-AT293,0)+IF(BC293&lt;O293,AY293+AZ293+BA293-BB293,0)+IF(BK293&lt;O293,BG293+BH293+BI293-BJ293,0)+IF(BS293&lt;O293,BO293+BP293+BQ293-BR293,0)+IF(CA293&lt;O293,BW293+BX293+BY293-BZ293,0)+IF(CI293&lt;O293,CE293+CF293+CG293-CH293,0))))))</f>
        <v>0</v>
      </c>
      <c r="Q293" s="3">
        <f>IF(Inputs!$B$27&lt;&gt;"Ready","PENDING INPUTS",MIN((K293+L293+M293),IF(D293&gt;C293,IF(D293=0,0,N293*C293/D293),N293+P293)))</f>
        <v>0</v>
      </c>
      <c r="R293" s="3">
        <f>IF(Inputs!$B$27&lt;&gt;"Ready","PENDING INPUTS",MAX(0,(K293+L293+M293)-Q293))</f>
        <v>0</v>
      </c>
      <c r="S293" s="3">
        <f>IF(Inputs!$B$27&lt;&gt;"Ready","PENDING INPUTS",Z292)</f>
        <v>0</v>
      </c>
      <c r="T293" s="3">
        <f>IF(Inputs!$B$27&lt;&gt;"Ready","PENDING INPUTS",IF(A293&lt;=Inputs!$B$6,ROUND(S293*Inputs!C15/12,2),0))</f>
        <v>0</v>
      </c>
      <c r="U293" s="3">
        <f>IF(Inputs!$B$27&lt;&gt;"Ready","PENDING INPUTS",IF(AND(A293&lt;=Inputs!$B$6,S293&gt;0),Inputs!G15,0))</f>
        <v>0</v>
      </c>
      <c r="V293" s="3">
        <f>IF(Inputs!$B$27&lt;&gt;"Ready","PENDING INPUTS",IF(A293&gt;Inputs!$B$6,0,MIN((S293+T293+U293),IF(Inputs!H15=1,Inputs!D15,MAX(Inputs!F15,ROUND(S293*Inputs!E15+T293+U293,2))))))</f>
        <v>0</v>
      </c>
      <c r="W293">
        <f>IF(Inputs!$B$27&lt;&gt;"Ready","PENDING INPUTS",IF(S293&lt;=0,99,1+IF(AND(K293&gt;0,OR(Inputs!C14&gt;Inputs!C15,AND(Inputs!C14=Inputs!C15,0&lt;1))),1,0)+IF(AND(AA293&gt;0,OR(Inputs!C16&gt;Inputs!C15,AND(Inputs!C16=Inputs!C15,2&lt;1))),1,0)+IF(AND(AI293&gt;0,OR(Inputs!C17&gt;Inputs!C15,AND(Inputs!C17=Inputs!C15,3&lt;1))),1,0)+IF(AND(AQ293&gt;0,OR(Inputs!C18&gt;Inputs!C15,AND(Inputs!C18=Inputs!C15,4&lt;1))),1,0)+IF(AND(AY293&gt;0,OR(Inputs!C19&gt;Inputs!C15,AND(Inputs!C19=Inputs!C15,5&lt;1))),1,0)+IF(AND(BG293&gt;0,OR(Inputs!C20&gt;Inputs!C15,AND(Inputs!C20=Inputs!C15,6&lt;1))),1,0)+IF(AND(BO293&gt;0,OR(Inputs!C21&gt;Inputs!C15,AND(Inputs!C21=Inputs!C15,7&lt;1))),1,0)+IF(AND(BW293&gt;0,OR(Inputs!C22&gt;Inputs!C15,AND(Inputs!C22=Inputs!C15,8&lt;1))),1,0)+IF(AND(CE293&gt;0,OR(Inputs!C23&gt;Inputs!C15,AND(Inputs!C23=Inputs!C15,9&lt;1))),1,0)))</f>
        <v>99</v>
      </c>
      <c r="X293" s="3">
        <f>IF(Inputs!$B$27&lt;&gt;"Ready","PENDING INPUTS",IF(A293&gt;Inputs!$B$6,0,MIN(MAX(0,(S293+T293+U293)-V293),MAX(0,C293-D293-(IF(O293&lt;W293,K293+L293+M293-N293,0)+IF(W293&lt;W293,S293+T293+U293-V293,0)+IF(AE293&lt;W293,AA293+AB293+AC293-AD293,0)+IF(AM293&lt;W293,AI293+AJ293+AK293-AL293,0)+IF(AU293&lt;W293,AQ293+AR293+AS293-AT293,0)+IF(BC293&lt;W293,AY293+AZ293+BA293-BB293,0)+IF(BK293&lt;W293,BG293+BH293+BI293-BJ293,0)+IF(BS293&lt;W293,BO293+BP293+BQ293-BR293,0)+IF(CA293&lt;W293,BW293+BX293+BY293-BZ293,0)+IF(CI293&lt;W293,CE293+CF293+CG293-CH293,0))))))</f>
        <v>0</v>
      </c>
      <c r="Y293" s="3">
        <f>IF(Inputs!$B$27&lt;&gt;"Ready","PENDING INPUTS",MIN((S293+T293+U293),IF(D293&gt;C293,IF(D293=0,0,V293*C293/D293),V293+X293)))</f>
        <v>0</v>
      </c>
      <c r="Z293" s="3">
        <f>IF(Inputs!$B$27&lt;&gt;"Ready","PENDING INPUTS",MAX(0,(S293+T293+U293)-Y293))</f>
        <v>0</v>
      </c>
      <c r="AA293" s="3">
        <f>IF(Inputs!$B$27&lt;&gt;"Ready","PENDING INPUTS",AH292)</f>
        <v>0</v>
      </c>
      <c r="AB293" s="3">
        <f>IF(Inputs!$B$27&lt;&gt;"Ready","PENDING INPUTS",IF(A293&lt;=Inputs!$B$6,ROUND(AA293*Inputs!C16/12,2),0))</f>
        <v>0</v>
      </c>
      <c r="AC293" s="3">
        <f>IF(Inputs!$B$27&lt;&gt;"Ready","PENDING INPUTS",IF(AND(A293&lt;=Inputs!$B$6,AA293&gt;0),Inputs!G16,0))</f>
        <v>0</v>
      </c>
      <c r="AD293" s="3">
        <f>IF(Inputs!$B$27&lt;&gt;"Ready","PENDING INPUTS",IF(A293&gt;Inputs!$B$6,0,MIN((AA293+AB293+AC293),IF(Inputs!H16=1,Inputs!D16,MAX(Inputs!F16,ROUND(AA293*Inputs!E16+AB293+AC293,2))))))</f>
        <v>0</v>
      </c>
      <c r="AE293">
        <f>IF(Inputs!$B$27&lt;&gt;"Ready","PENDING INPUTS",IF(AA293&lt;=0,99,1+IF(AND(K293&gt;0,OR(Inputs!C14&gt;Inputs!C16,AND(Inputs!C14=Inputs!C16,0&lt;2))),1,0)+IF(AND(S293&gt;0,OR(Inputs!C15&gt;Inputs!C16,AND(Inputs!C15=Inputs!C16,1&lt;2))),1,0)+IF(AND(AI293&gt;0,OR(Inputs!C17&gt;Inputs!C16,AND(Inputs!C17=Inputs!C16,3&lt;2))),1,0)+IF(AND(AQ293&gt;0,OR(Inputs!C18&gt;Inputs!C16,AND(Inputs!C18=Inputs!C16,4&lt;2))),1,0)+IF(AND(AY293&gt;0,OR(Inputs!C19&gt;Inputs!C16,AND(Inputs!C19=Inputs!C16,5&lt;2))),1,0)+IF(AND(BG293&gt;0,OR(Inputs!C20&gt;Inputs!C16,AND(Inputs!C20=Inputs!C16,6&lt;2))),1,0)+IF(AND(BO293&gt;0,OR(Inputs!C21&gt;Inputs!C16,AND(Inputs!C21=Inputs!C16,7&lt;2))),1,0)+IF(AND(BW293&gt;0,OR(Inputs!C22&gt;Inputs!C16,AND(Inputs!C22=Inputs!C16,8&lt;2))),1,0)+IF(AND(CE293&gt;0,OR(Inputs!C23&gt;Inputs!C16,AND(Inputs!C23=Inputs!C16,9&lt;2))),1,0)))</f>
        <v>99</v>
      </c>
      <c r="AF293" s="3">
        <f>IF(Inputs!$B$27&lt;&gt;"Ready","PENDING INPUTS",IF(A293&gt;Inputs!$B$6,0,MIN(MAX(0,(AA293+AB293+AC293)-AD293),MAX(0,C293-D293-(IF(O293&lt;AE293,K293+L293+M293-N293,0)+IF(W293&lt;AE293,S293+T293+U293-V293,0)+IF(AE293&lt;AE293,AA293+AB293+AC293-AD293,0)+IF(AM293&lt;AE293,AI293+AJ293+AK293-AL293,0)+IF(AU293&lt;AE293,AQ293+AR293+AS293-AT293,0)+IF(BC293&lt;AE293,AY293+AZ293+BA293-BB293,0)+IF(BK293&lt;AE293,BG293+BH293+BI293-BJ293,0)+IF(BS293&lt;AE293,BO293+BP293+BQ293-BR293,0)+IF(CA293&lt;AE293,BW293+BX293+BY293-BZ293,0)+IF(CI293&lt;AE293,CE293+CF293+CG293-CH293,0))))))</f>
        <v>0</v>
      </c>
      <c r="AG293" s="3">
        <f>IF(Inputs!$B$27&lt;&gt;"Ready","PENDING INPUTS",MIN((AA293+AB293+AC293),IF(D293&gt;C293,IF(D293=0,0,AD293*C293/D293),AD293+AF293)))</f>
        <v>0</v>
      </c>
      <c r="AH293" s="3">
        <f>IF(Inputs!$B$27&lt;&gt;"Ready","PENDING INPUTS",MAX(0,(AA293+AB293+AC293)-AG293))</f>
        <v>0</v>
      </c>
      <c r="AI293" s="3">
        <f>IF(Inputs!$B$27&lt;&gt;"Ready","PENDING INPUTS",AP292)</f>
        <v>0</v>
      </c>
      <c r="AJ293" s="3">
        <f>IF(Inputs!$B$27&lt;&gt;"Ready","PENDING INPUTS",IF(A293&lt;=Inputs!$B$6,ROUND(AI293*Inputs!C17/12,2),0))</f>
        <v>0</v>
      </c>
      <c r="AK293" s="3">
        <f>IF(Inputs!$B$27&lt;&gt;"Ready","PENDING INPUTS",IF(AND(A293&lt;=Inputs!$B$6,AI293&gt;0),Inputs!G17,0))</f>
        <v>0</v>
      </c>
      <c r="AL293" s="3">
        <f>IF(Inputs!$B$27&lt;&gt;"Ready","PENDING INPUTS",IF(A293&gt;Inputs!$B$6,0,MIN((AI293+AJ293+AK293),IF(Inputs!H17=1,Inputs!D17,MAX(Inputs!F17,ROUND(AI293*Inputs!E17+AJ293+AK293,2))))))</f>
        <v>0</v>
      </c>
      <c r="AM293">
        <f>IF(Inputs!$B$27&lt;&gt;"Ready","PENDING INPUTS",IF(AI293&lt;=0,99,1+IF(AND(K293&gt;0,OR(Inputs!C14&gt;Inputs!C17,AND(Inputs!C14=Inputs!C17,0&lt;3))),1,0)+IF(AND(S293&gt;0,OR(Inputs!C15&gt;Inputs!C17,AND(Inputs!C15=Inputs!C17,1&lt;3))),1,0)+IF(AND(AA293&gt;0,OR(Inputs!C16&gt;Inputs!C17,AND(Inputs!C16=Inputs!C17,2&lt;3))),1,0)+IF(AND(AQ293&gt;0,OR(Inputs!C18&gt;Inputs!C17,AND(Inputs!C18=Inputs!C17,4&lt;3))),1,0)+IF(AND(AY293&gt;0,OR(Inputs!C19&gt;Inputs!C17,AND(Inputs!C19=Inputs!C17,5&lt;3))),1,0)+IF(AND(BG293&gt;0,OR(Inputs!C20&gt;Inputs!C17,AND(Inputs!C20=Inputs!C17,6&lt;3))),1,0)+IF(AND(BO293&gt;0,OR(Inputs!C21&gt;Inputs!C17,AND(Inputs!C21=Inputs!C17,7&lt;3))),1,0)+IF(AND(BW293&gt;0,OR(Inputs!C22&gt;Inputs!C17,AND(Inputs!C22=Inputs!C17,8&lt;3))),1,0)+IF(AND(CE293&gt;0,OR(Inputs!C23&gt;Inputs!C17,AND(Inputs!C23=Inputs!C17,9&lt;3))),1,0)))</f>
        <v>99</v>
      </c>
      <c r="AN293" s="3">
        <f>IF(Inputs!$B$27&lt;&gt;"Ready","PENDING INPUTS",IF(A293&gt;Inputs!$B$6,0,MIN(MAX(0,(AI293+AJ293+AK293)-AL293),MAX(0,C293-D293-(IF(O293&lt;AM293,K293+L293+M293-N293,0)+IF(W293&lt;AM293,S293+T293+U293-V293,0)+IF(AE293&lt;AM293,AA293+AB293+AC293-AD293,0)+IF(AM293&lt;AM293,AI293+AJ293+AK293-AL293,0)+IF(AU293&lt;AM293,AQ293+AR293+AS293-AT293,0)+IF(BC293&lt;AM293,AY293+AZ293+BA293-BB293,0)+IF(BK293&lt;AM293,BG293+BH293+BI293-BJ293,0)+IF(BS293&lt;AM293,BO293+BP293+BQ293-BR293,0)+IF(CA293&lt;AM293,BW293+BX293+BY293-BZ293,0)+IF(CI293&lt;AM293,CE293+CF293+CG293-CH293,0))))))</f>
        <v>0</v>
      </c>
      <c r="AO293" s="3">
        <f>IF(Inputs!$B$27&lt;&gt;"Ready","PENDING INPUTS",MIN((AI293+AJ293+AK293),IF(D293&gt;C293,IF(D293=0,0,AL293*C293/D293),AL293+AN293)))</f>
        <v>0</v>
      </c>
      <c r="AP293" s="3">
        <f>IF(Inputs!$B$27&lt;&gt;"Ready","PENDING INPUTS",MAX(0,(AI293+AJ293+AK293)-AO293))</f>
        <v>0</v>
      </c>
      <c r="AQ293" s="3">
        <f>IF(Inputs!$B$27&lt;&gt;"Ready","PENDING INPUTS",AX292)</f>
        <v>0</v>
      </c>
      <c r="AR293" s="3">
        <f>IF(Inputs!$B$27&lt;&gt;"Ready","PENDING INPUTS",IF(A293&lt;=Inputs!$B$6,ROUND(AQ293*Inputs!C18/12,2),0))</f>
        <v>0</v>
      </c>
      <c r="AS293" s="3">
        <f>IF(Inputs!$B$27&lt;&gt;"Ready","PENDING INPUTS",IF(AND(A293&lt;=Inputs!$B$6,AQ293&gt;0),Inputs!G18,0))</f>
        <v>0</v>
      </c>
      <c r="AT293" s="3">
        <f>IF(Inputs!$B$27&lt;&gt;"Ready","PENDING INPUTS",IF(A293&gt;Inputs!$B$6,0,MIN((AQ293+AR293+AS293),IF(Inputs!H18=1,Inputs!D18,MAX(Inputs!F18,ROUND(AQ293*Inputs!E18+AR293+AS293,2))))))</f>
        <v>0</v>
      </c>
      <c r="AU293">
        <f>IF(Inputs!$B$27&lt;&gt;"Ready","PENDING INPUTS",IF(AQ293&lt;=0,99,1+IF(AND(K293&gt;0,OR(Inputs!C14&gt;Inputs!C18,AND(Inputs!C14=Inputs!C18,0&lt;4))),1,0)+IF(AND(S293&gt;0,OR(Inputs!C15&gt;Inputs!C18,AND(Inputs!C15=Inputs!C18,1&lt;4))),1,0)+IF(AND(AA293&gt;0,OR(Inputs!C16&gt;Inputs!C18,AND(Inputs!C16=Inputs!C18,2&lt;4))),1,0)+IF(AND(AI293&gt;0,OR(Inputs!C17&gt;Inputs!C18,AND(Inputs!C17=Inputs!C18,3&lt;4))),1,0)+IF(AND(AY293&gt;0,OR(Inputs!C19&gt;Inputs!C18,AND(Inputs!C19=Inputs!C18,5&lt;4))),1,0)+IF(AND(BG293&gt;0,OR(Inputs!C20&gt;Inputs!C18,AND(Inputs!C20=Inputs!C18,6&lt;4))),1,0)+IF(AND(BO293&gt;0,OR(Inputs!C21&gt;Inputs!C18,AND(Inputs!C21=Inputs!C18,7&lt;4))),1,0)+IF(AND(BW293&gt;0,OR(Inputs!C22&gt;Inputs!C18,AND(Inputs!C22=Inputs!C18,8&lt;4))),1,0)+IF(AND(CE293&gt;0,OR(Inputs!C23&gt;Inputs!C18,AND(Inputs!C23=Inputs!C18,9&lt;4))),1,0)))</f>
        <v>99</v>
      </c>
      <c r="AV293" s="3">
        <f>IF(Inputs!$B$27&lt;&gt;"Ready","PENDING INPUTS",IF(A293&gt;Inputs!$B$6,0,MIN(MAX(0,(AQ293+AR293+AS293)-AT293),MAX(0,C293-D293-(IF(O293&lt;AU293,K293+L293+M293-N293,0)+IF(W293&lt;AU293,S293+T293+U293-V293,0)+IF(AE293&lt;AU293,AA293+AB293+AC293-AD293,0)+IF(AM293&lt;AU293,AI293+AJ293+AK293-AL293,0)+IF(AU293&lt;AU293,AQ293+AR293+AS293-AT293,0)+IF(BC293&lt;AU293,AY293+AZ293+BA293-BB293,0)+IF(BK293&lt;AU293,BG293+BH293+BI293-BJ293,0)+IF(BS293&lt;AU293,BO293+BP293+BQ293-BR293,0)+IF(CA293&lt;AU293,BW293+BX293+BY293-BZ293,0)+IF(CI293&lt;AU293,CE293+CF293+CG293-CH293,0))))))</f>
        <v>0</v>
      </c>
      <c r="AW293" s="3">
        <f>IF(Inputs!$B$27&lt;&gt;"Ready","PENDING INPUTS",MIN((AQ293+AR293+AS293),IF(D293&gt;C293,IF(D293=0,0,AT293*C293/D293),AT293+AV293)))</f>
        <v>0</v>
      </c>
      <c r="AX293" s="3">
        <f>IF(Inputs!$B$27&lt;&gt;"Ready","PENDING INPUTS",MAX(0,(AQ293+AR293+AS293)-AW293))</f>
        <v>0</v>
      </c>
      <c r="AY293" s="3">
        <f>IF(Inputs!$B$27&lt;&gt;"Ready","PENDING INPUTS",BF292)</f>
        <v>0</v>
      </c>
      <c r="AZ293" s="3">
        <f>IF(Inputs!$B$27&lt;&gt;"Ready","PENDING INPUTS",IF(A293&lt;=Inputs!$B$6,ROUND(AY293*Inputs!C19/12,2),0))</f>
        <v>0</v>
      </c>
      <c r="BA293" s="3">
        <f>IF(Inputs!$B$27&lt;&gt;"Ready","PENDING INPUTS",IF(AND(A293&lt;=Inputs!$B$6,AY293&gt;0),Inputs!G19,0))</f>
        <v>0</v>
      </c>
      <c r="BB293" s="3">
        <f>IF(Inputs!$B$27&lt;&gt;"Ready","PENDING INPUTS",IF(A293&gt;Inputs!$B$6,0,MIN((AY293+AZ293+BA293),IF(Inputs!H19=1,Inputs!D19,MAX(Inputs!F19,ROUND(AY293*Inputs!E19+AZ293+BA293,2))))))</f>
        <v>0</v>
      </c>
      <c r="BC293">
        <f>IF(Inputs!$B$27&lt;&gt;"Ready","PENDING INPUTS",IF(AY293&lt;=0,99,1+IF(AND(K293&gt;0,OR(Inputs!C14&gt;Inputs!C19,AND(Inputs!C14=Inputs!C19,0&lt;5))),1,0)+IF(AND(S293&gt;0,OR(Inputs!C15&gt;Inputs!C19,AND(Inputs!C15=Inputs!C19,1&lt;5))),1,0)+IF(AND(AA293&gt;0,OR(Inputs!C16&gt;Inputs!C19,AND(Inputs!C16=Inputs!C19,2&lt;5))),1,0)+IF(AND(AI293&gt;0,OR(Inputs!C17&gt;Inputs!C19,AND(Inputs!C17=Inputs!C19,3&lt;5))),1,0)+IF(AND(AQ293&gt;0,OR(Inputs!C18&gt;Inputs!C19,AND(Inputs!C18=Inputs!C19,4&lt;5))),1,0)+IF(AND(BG293&gt;0,OR(Inputs!C20&gt;Inputs!C19,AND(Inputs!C20=Inputs!C19,6&lt;5))),1,0)+IF(AND(BO293&gt;0,OR(Inputs!C21&gt;Inputs!C19,AND(Inputs!C21=Inputs!C19,7&lt;5))),1,0)+IF(AND(BW293&gt;0,OR(Inputs!C22&gt;Inputs!C19,AND(Inputs!C22=Inputs!C19,8&lt;5))),1,0)+IF(AND(CE293&gt;0,OR(Inputs!C23&gt;Inputs!C19,AND(Inputs!C23=Inputs!C19,9&lt;5))),1,0)))</f>
        <v>99</v>
      </c>
      <c r="BD293" s="3">
        <f>IF(Inputs!$B$27&lt;&gt;"Ready","PENDING INPUTS",IF(A293&gt;Inputs!$B$6,0,MIN(MAX(0,(AY293+AZ293+BA293)-BB293),MAX(0,C293-D293-(IF(O293&lt;BC293,K293+L293+M293-N293,0)+IF(W293&lt;BC293,S293+T293+U293-V293,0)+IF(AE293&lt;BC293,AA293+AB293+AC293-AD293,0)+IF(AM293&lt;BC293,AI293+AJ293+AK293-AL293,0)+IF(AU293&lt;BC293,AQ293+AR293+AS293-AT293,0)+IF(BC293&lt;BC293,AY293+AZ293+BA293-BB293,0)+IF(BK293&lt;BC293,BG293+BH293+BI293-BJ293,0)+IF(BS293&lt;BC293,BO293+BP293+BQ293-BR293,0)+IF(CA293&lt;BC293,BW293+BX293+BY293-BZ293,0)+IF(CI293&lt;BC293,CE293+CF293+CG293-CH293,0))))))</f>
        <v>0</v>
      </c>
      <c r="BE293" s="3">
        <f>IF(Inputs!$B$27&lt;&gt;"Ready","PENDING INPUTS",MIN((AY293+AZ293+BA293),IF(D293&gt;C293,IF(D293=0,0,BB293*C293/D293),BB293+BD293)))</f>
        <v>0</v>
      </c>
      <c r="BF293" s="3">
        <f>IF(Inputs!$B$27&lt;&gt;"Ready","PENDING INPUTS",MAX(0,(AY293+AZ293+BA293)-BE293))</f>
        <v>0</v>
      </c>
      <c r="BG293" s="3">
        <f>IF(Inputs!$B$27&lt;&gt;"Ready","PENDING INPUTS",BN292)</f>
        <v>0</v>
      </c>
      <c r="BH293" s="3">
        <f>IF(Inputs!$B$27&lt;&gt;"Ready","PENDING INPUTS",IF(A293&lt;=Inputs!$B$6,ROUND(BG293*Inputs!C20/12,2),0))</f>
        <v>0</v>
      </c>
      <c r="BI293" s="3">
        <f>IF(Inputs!$B$27&lt;&gt;"Ready","PENDING INPUTS",IF(AND(A293&lt;=Inputs!$B$6,BG293&gt;0),Inputs!G20,0))</f>
        <v>0</v>
      </c>
      <c r="BJ293" s="3">
        <f>IF(Inputs!$B$27&lt;&gt;"Ready","PENDING INPUTS",IF(A293&gt;Inputs!$B$6,0,MIN((BG293+BH293+BI293),IF(Inputs!H20=1,Inputs!D20,MAX(Inputs!F20,ROUND(BG293*Inputs!E20+BH293+BI293,2))))))</f>
        <v>0</v>
      </c>
      <c r="BK293">
        <f>IF(Inputs!$B$27&lt;&gt;"Ready","PENDING INPUTS",IF(BG293&lt;=0,99,1+IF(AND(K293&gt;0,OR(Inputs!C14&gt;Inputs!C20,AND(Inputs!C14=Inputs!C20,0&lt;6))),1,0)+IF(AND(S293&gt;0,OR(Inputs!C15&gt;Inputs!C20,AND(Inputs!C15=Inputs!C20,1&lt;6))),1,0)+IF(AND(AA293&gt;0,OR(Inputs!C16&gt;Inputs!C20,AND(Inputs!C16=Inputs!C20,2&lt;6))),1,0)+IF(AND(AI293&gt;0,OR(Inputs!C17&gt;Inputs!C20,AND(Inputs!C17=Inputs!C20,3&lt;6))),1,0)+IF(AND(AQ293&gt;0,OR(Inputs!C18&gt;Inputs!C20,AND(Inputs!C18=Inputs!C20,4&lt;6))),1,0)+IF(AND(AY293&gt;0,OR(Inputs!C19&gt;Inputs!C20,AND(Inputs!C19=Inputs!C20,5&lt;6))),1,0)+IF(AND(BO293&gt;0,OR(Inputs!C21&gt;Inputs!C20,AND(Inputs!C21=Inputs!C20,7&lt;6))),1,0)+IF(AND(BW293&gt;0,OR(Inputs!C22&gt;Inputs!C20,AND(Inputs!C22=Inputs!C20,8&lt;6))),1,0)+IF(AND(CE293&gt;0,OR(Inputs!C23&gt;Inputs!C20,AND(Inputs!C23=Inputs!C20,9&lt;6))),1,0)))</f>
        <v>99</v>
      </c>
      <c r="BL293" s="3">
        <f>IF(Inputs!$B$27&lt;&gt;"Ready","PENDING INPUTS",IF(A293&gt;Inputs!$B$6,0,MIN(MAX(0,(BG293+BH293+BI293)-BJ293),MAX(0,C293-D293-(IF(O293&lt;BK293,K293+L293+M293-N293,0)+IF(W293&lt;BK293,S293+T293+U293-V293,0)+IF(AE293&lt;BK293,AA293+AB293+AC293-AD293,0)+IF(AM293&lt;BK293,AI293+AJ293+AK293-AL293,0)+IF(AU293&lt;BK293,AQ293+AR293+AS293-AT293,0)+IF(BC293&lt;BK293,AY293+AZ293+BA293-BB293,0)+IF(BK293&lt;BK293,BG293+BH293+BI293-BJ293,0)+IF(BS293&lt;BK293,BO293+BP293+BQ293-BR293,0)+IF(CA293&lt;BK293,BW293+BX293+BY293-BZ293,0)+IF(CI293&lt;BK293,CE293+CF293+CG293-CH293,0))))))</f>
        <v>0</v>
      </c>
      <c r="BM293" s="3">
        <f>IF(Inputs!$B$27&lt;&gt;"Ready","PENDING INPUTS",MIN((BG293+BH293+BI293),IF(D293&gt;C293,IF(D293=0,0,BJ293*C293/D293),BJ293+BL293)))</f>
        <v>0</v>
      </c>
      <c r="BN293" s="3">
        <f>IF(Inputs!$B$27&lt;&gt;"Ready","PENDING INPUTS",MAX(0,(BG293+BH293+BI293)-BM293))</f>
        <v>0</v>
      </c>
      <c r="BO293" s="3">
        <f>IF(Inputs!$B$27&lt;&gt;"Ready","PENDING INPUTS",BV292)</f>
        <v>0</v>
      </c>
      <c r="BP293" s="3">
        <f>IF(Inputs!$B$27&lt;&gt;"Ready","PENDING INPUTS",IF(A293&lt;=Inputs!$B$6,ROUND(BO293*Inputs!C21/12,2),0))</f>
        <v>0</v>
      </c>
      <c r="BQ293" s="3">
        <f>IF(Inputs!$B$27&lt;&gt;"Ready","PENDING INPUTS",IF(AND(A293&lt;=Inputs!$B$6,BO293&gt;0),Inputs!G21,0))</f>
        <v>0</v>
      </c>
      <c r="BR293" s="3">
        <f>IF(Inputs!$B$27&lt;&gt;"Ready","PENDING INPUTS",IF(A293&gt;Inputs!$B$6,0,MIN((BO293+BP293+BQ293),IF(Inputs!H21=1,Inputs!D21,MAX(Inputs!F21,ROUND(BO293*Inputs!E21+BP293+BQ293,2))))))</f>
        <v>0</v>
      </c>
      <c r="BS293">
        <f>IF(Inputs!$B$27&lt;&gt;"Ready","PENDING INPUTS",IF(BO293&lt;=0,99,1+IF(AND(K293&gt;0,OR(Inputs!C14&gt;Inputs!C21,AND(Inputs!C14=Inputs!C21,0&lt;7))),1,0)+IF(AND(S293&gt;0,OR(Inputs!C15&gt;Inputs!C21,AND(Inputs!C15=Inputs!C21,1&lt;7))),1,0)+IF(AND(AA293&gt;0,OR(Inputs!C16&gt;Inputs!C21,AND(Inputs!C16=Inputs!C21,2&lt;7))),1,0)+IF(AND(AI293&gt;0,OR(Inputs!C17&gt;Inputs!C21,AND(Inputs!C17=Inputs!C21,3&lt;7))),1,0)+IF(AND(AQ293&gt;0,OR(Inputs!C18&gt;Inputs!C21,AND(Inputs!C18=Inputs!C21,4&lt;7))),1,0)+IF(AND(AY293&gt;0,OR(Inputs!C19&gt;Inputs!C21,AND(Inputs!C19=Inputs!C21,5&lt;7))),1,0)+IF(AND(BG293&gt;0,OR(Inputs!C20&gt;Inputs!C21,AND(Inputs!C20=Inputs!C21,6&lt;7))),1,0)+IF(AND(BW293&gt;0,OR(Inputs!C22&gt;Inputs!C21,AND(Inputs!C22=Inputs!C21,8&lt;7))),1,0)+IF(AND(CE293&gt;0,OR(Inputs!C23&gt;Inputs!C21,AND(Inputs!C23=Inputs!C21,9&lt;7))),1,0)))</f>
        <v>99</v>
      </c>
      <c r="BT293" s="3">
        <f>IF(Inputs!$B$27&lt;&gt;"Ready","PENDING INPUTS",IF(A293&gt;Inputs!$B$6,0,MIN(MAX(0,(BO293+BP293+BQ293)-BR293),MAX(0,C293-D293-(IF(O293&lt;BS293,K293+L293+M293-N293,0)+IF(W293&lt;BS293,S293+T293+U293-V293,0)+IF(AE293&lt;BS293,AA293+AB293+AC293-AD293,0)+IF(AM293&lt;BS293,AI293+AJ293+AK293-AL293,0)+IF(AU293&lt;BS293,AQ293+AR293+AS293-AT293,0)+IF(BC293&lt;BS293,AY293+AZ293+BA293-BB293,0)+IF(BK293&lt;BS293,BG293+BH293+BI293-BJ293,0)+IF(BS293&lt;BS293,BO293+BP293+BQ293-BR293,0)+IF(CA293&lt;BS293,BW293+BX293+BY293-BZ293,0)+IF(CI293&lt;BS293,CE293+CF293+CG293-CH293,0))))))</f>
        <v>0</v>
      </c>
      <c r="BU293" s="3">
        <f>IF(Inputs!$B$27&lt;&gt;"Ready","PENDING INPUTS",MIN((BO293+BP293+BQ293),IF(D293&gt;C293,IF(D293=0,0,BR293*C293/D293),BR293+BT293)))</f>
        <v>0</v>
      </c>
      <c r="BV293" s="3">
        <f>IF(Inputs!$B$27&lt;&gt;"Ready","PENDING INPUTS",MAX(0,(BO293+BP293+BQ293)-BU293))</f>
        <v>0</v>
      </c>
      <c r="BW293" s="3">
        <f>IF(Inputs!$B$27&lt;&gt;"Ready","PENDING INPUTS",CD292)</f>
        <v>0</v>
      </c>
      <c r="BX293" s="3">
        <f>IF(Inputs!$B$27&lt;&gt;"Ready","PENDING INPUTS",IF(A293&lt;=Inputs!$B$6,ROUND(BW293*Inputs!C22/12,2),0))</f>
        <v>0</v>
      </c>
      <c r="BY293" s="3">
        <f>IF(Inputs!$B$27&lt;&gt;"Ready","PENDING INPUTS",IF(AND(A293&lt;=Inputs!$B$6,BW293&gt;0),Inputs!G22,0))</f>
        <v>0</v>
      </c>
      <c r="BZ293" s="3">
        <f>IF(Inputs!$B$27&lt;&gt;"Ready","PENDING INPUTS",IF(A293&gt;Inputs!$B$6,0,MIN((BW293+BX293+BY293),IF(Inputs!H22=1,Inputs!D22,MAX(Inputs!F22,ROUND(BW293*Inputs!E22+BX293+BY293,2))))))</f>
        <v>0</v>
      </c>
      <c r="CA293">
        <f>IF(Inputs!$B$27&lt;&gt;"Ready","PENDING INPUTS",IF(BW293&lt;=0,99,1+IF(AND(K293&gt;0,OR(Inputs!C14&gt;Inputs!C22,AND(Inputs!C14=Inputs!C22,0&lt;8))),1,0)+IF(AND(S293&gt;0,OR(Inputs!C15&gt;Inputs!C22,AND(Inputs!C15=Inputs!C22,1&lt;8))),1,0)+IF(AND(AA293&gt;0,OR(Inputs!C16&gt;Inputs!C22,AND(Inputs!C16=Inputs!C22,2&lt;8))),1,0)+IF(AND(AI293&gt;0,OR(Inputs!C17&gt;Inputs!C22,AND(Inputs!C17=Inputs!C22,3&lt;8))),1,0)+IF(AND(AQ293&gt;0,OR(Inputs!C18&gt;Inputs!C22,AND(Inputs!C18=Inputs!C22,4&lt;8))),1,0)+IF(AND(AY293&gt;0,OR(Inputs!C19&gt;Inputs!C22,AND(Inputs!C19=Inputs!C22,5&lt;8))),1,0)+IF(AND(BG293&gt;0,OR(Inputs!C20&gt;Inputs!C22,AND(Inputs!C20=Inputs!C22,6&lt;8))),1,0)+IF(AND(BO293&gt;0,OR(Inputs!C21&gt;Inputs!C22,AND(Inputs!C21=Inputs!C22,7&lt;8))),1,0)+IF(AND(CE293&gt;0,OR(Inputs!C23&gt;Inputs!C22,AND(Inputs!C23=Inputs!C22,9&lt;8))),1,0)))</f>
        <v>99</v>
      </c>
      <c r="CB293" s="3">
        <f>IF(Inputs!$B$27&lt;&gt;"Ready","PENDING INPUTS",IF(A293&gt;Inputs!$B$6,0,MIN(MAX(0,(BW293+BX293+BY293)-BZ293),MAX(0,C293-D293-(IF(O293&lt;CA293,K293+L293+M293-N293,0)+IF(W293&lt;CA293,S293+T293+U293-V293,0)+IF(AE293&lt;CA293,AA293+AB293+AC293-AD293,0)+IF(AM293&lt;CA293,AI293+AJ293+AK293-AL293,0)+IF(AU293&lt;CA293,AQ293+AR293+AS293-AT293,0)+IF(BC293&lt;CA293,AY293+AZ293+BA293-BB293,0)+IF(BK293&lt;CA293,BG293+BH293+BI293-BJ293,0)+IF(BS293&lt;CA293,BO293+BP293+BQ293-BR293,0)+IF(CA293&lt;CA293,BW293+BX293+BY293-BZ293,0)+IF(CI293&lt;CA293,CE293+CF293+CG293-CH293,0))))))</f>
        <v>0</v>
      </c>
      <c r="CC293" s="3">
        <f>IF(Inputs!$B$27&lt;&gt;"Ready","PENDING INPUTS",MIN((BW293+BX293+BY293),IF(D293&gt;C293,IF(D293=0,0,BZ293*C293/D293),BZ293+CB293)))</f>
        <v>0</v>
      </c>
      <c r="CD293" s="3">
        <f>IF(Inputs!$B$27&lt;&gt;"Ready","PENDING INPUTS",MAX(0,(BW293+BX293+BY293)-CC293))</f>
        <v>0</v>
      </c>
      <c r="CE293" s="3">
        <f>IF(Inputs!$B$27&lt;&gt;"Ready","PENDING INPUTS",CL292)</f>
        <v>0</v>
      </c>
      <c r="CF293" s="3">
        <f>IF(Inputs!$B$27&lt;&gt;"Ready","PENDING INPUTS",IF(A293&lt;=Inputs!$B$6,ROUND(CE293*Inputs!C23/12,2),0))</f>
        <v>0</v>
      </c>
      <c r="CG293" s="3">
        <f>IF(Inputs!$B$27&lt;&gt;"Ready","PENDING INPUTS",IF(AND(A293&lt;=Inputs!$B$6,CE293&gt;0),Inputs!G23,0))</f>
        <v>0</v>
      </c>
      <c r="CH293" s="3">
        <f>IF(Inputs!$B$27&lt;&gt;"Ready","PENDING INPUTS",IF(A293&gt;Inputs!$B$6,0,MIN((CE293+CF293+CG293),IF(Inputs!H23=1,Inputs!D23,MAX(Inputs!F23,ROUND(CE293*Inputs!E23+CF293+CG293,2))))))</f>
        <v>0</v>
      </c>
      <c r="CI293">
        <f>IF(Inputs!$B$27&lt;&gt;"Ready","PENDING INPUTS",IF(CE293&lt;=0,99,1+IF(AND(K293&gt;0,OR(Inputs!C14&gt;Inputs!C23,AND(Inputs!C14=Inputs!C23,0&lt;9))),1,0)+IF(AND(S293&gt;0,OR(Inputs!C15&gt;Inputs!C23,AND(Inputs!C15=Inputs!C23,1&lt;9))),1,0)+IF(AND(AA293&gt;0,OR(Inputs!C16&gt;Inputs!C23,AND(Inputs!C16=Inputs!C23,2&lt;9))),1,0)+IF(AND(AI293&gt;0,OR(Inputs!C17&gt;Inputs!C23,AND(Inputs!C17=Inputs!C23,3&lt;9))),1,0)+IF(AND(AQ293&gt;0,OR(Inputs!C18&gt;Inputs!C23,AND(Inputs!C18=Inputs!C23,4&lt;9))),1,0)+IF(AND(AY293&gt;0,OR(Inputs!C19&gt;Inputs!C23,AND(Inputs!C19=Inputs!C23,5&lt;9))),1,0)+IF(AND(BG293&gt;0,OR(Inputs!C20&gt;Inputs!C23,AND(Inputs!C20=Inputs!C23,6&lt;9))),1,0)+IF(AND(BO293&gt;0,OR(Inputs!C21&gt;Inputs!C23,AND(Inputs!C21=Inputs!C23,7&lt;9))),1,0)+IF(AND(BW293&gt;0,OR(Inputs!C22&gt;Inputs!C23,AND(Inputs!C22=Inputs!C23,8&lt;9))),1,0)))</f>
        <v>99</v>
      </c>
      <c r="CJ293" s="3">
        <f>IF(Inputs!$B$27&lt;&gt;"Ready","PENDING INPUTS",IF(A293&gt;Inputs!$B$6,0,MIN(MAX(0,(CE293+CF293+CG293)-CH293),MAX(0,C293-D293-(IF(O293&lt;CI293,K293+L293+M293-N293,0)+IF(W293&lt;CI293,S293+T293+U293-V293,0)+IF(AE293&lt;CI293,AA293+AB293+AC293-AD293,0)+IF(AM293&lt;CI293,AI293+AJ293+AK293-AL293,0)+IF(AU293&lt;CI293,AQ293+AR293+AS293-AT293,0)+IF(BC293&lt;CI293,AY293+AZ293+BA293-BB293,0)+IF(BK293&lt;CI293,BG293+BH293+BI293-BJ293,0)+IF(BS293&lt;CI293,BO293+BP293+BQ293-BR293,0)+IF(CA293&lt;CI293,BW293+BX293+BY293-BZ293,0)+IF(CI293&lt;CI293,CE293+CF293+CG293-CH293,0))))))</f>
        <v>0</v>
      </c>
      <c r="CK293" s="3">
        <f>IF(Inputs!$B$27&lt;&gt;"Ready","PENDING INPUTS",MIN((CE293+CF293+CG293),IF(D293&gt;C293,IF(D293=0,0,CH293*C293/D293),CH293+CJ293)))</f>
        <v>0</v>
      </c>
      <c r="CL293" s="3">
        <f>IF(Inputs!$B$27&lt;&gt;"Ready","PENDING INPUTS",MAX(0,(CE293+CF293+CG293)-CK293))</f>
        <v>0</v>
      </c>
    </row>
    <row r="294" spans="1:90" ht="27.95" customHeight="1" x14ac:dyDescent="0.25">
      <c r="A294">
        <v>290</v>
      </c>
      <c r="B294" s="13">
        <f>IF(Inputs!$B$27&lt;&gt;"Ready","PENDING INPUTS",EDATE(Inputs!$B$5,A294-1))</f>
        <v>55093</v>
      </c>
      <c r="C294" s="3">
        <f>IF(Inputs!$B$27&lt;&gt;"Ready","PENDING INPUTS",IF(A294&lt;=Inputs!$B$6,MAX(0,Inputs!$B$4+IF(A294=Inputs!$B$7,Inputs!$B$8,0)+IF(A294=Inputs!$B$9,Inputs!$B$10,0)),0))</f>
        <v>0</v>
      </c>
      <c r="D294" s="3">
        <f>IF(Inputs!$B$27&lt;&gt;"Ready","PENDING INPUTS",SUM(N294,V294,AD294,AL294,AT294,BB294,BJ294,BR294,BZ294,CH294))</f>
        <v>0</v>
      </c>
      <c r="E294" s="3">
        <f>IF(Inputs!$B$27&lt;&gt;"Ready","PENDING INPUTS",MAX(0,D294-C294))</f>
        <v>0</v>
      </c>
      <c r="F294" s="3">
        <f>IF(Inputs!$B$27&lt;&gt;"Ready","PENDING INPUTS",SUM(Q294,Y294,AG294,AO294,AW294,BE294,BM294,BU294,CC294,CK294))</f>
        <v>0</v>
      </c>
      <c r="G294" s="3">
        <f>IF(Inputs!$B$27&lt;&gt;"Ready","PENDING INPUTS",SUM(L294,T294,AB294,AJ294,AR294,AZ294,BH294,BP294,BX294,CF294))</f>
        <v>0</v>
      </c>
      <c r="H294" s="3">
        <f>IF(Inputs!$B$27&lt;&gt;"Ready","PENDING INPUTS",SUM(M294,U294,AC294,AK294,AS294,BA294,BI294,BQ294,BY294,CG294))</f>
        <v>0</v>
      </c>
      <c r="I294" s="3">
        <f>IF(Inputs!$B$27&lt;&gt;"Ready","PENDING INPUTS",SUM(R294,Z294,AH294,AP294,AX294,BF294,BN294,BV294,CD294,CL294))</f>
        <v>0</v>
      </c>
      <c r="J294" t="str">
        <f>IF(Inputs!$B$27&lt;&gt;"Ready","PENDING INPUTS",IF(A294&gt;Inputs!$B$6,"Beyond horizon",IF(E294&gt;0.005,"MINIMUM SHORTFALL",IF(I294&lt;0.005,"Paid off","In progress"))))</f>
        <v>Beyond horizon</v>
      </c>
      <c r="K294" s="3">
        <f>IF(Inputs!$B$27&lt;&gt;"Ready","PENDING INPUTS",R293)</f>
        <v>0</v>
      </c>
      <c r="L294" s="3">
        <f>IF(Inputs!$B$27&lt;&gt;"Ready","PENDING INPUTS",IF(A294&lt;=Inputs!$B$6,ROUND(K294*Inputs!C14/12,2),0))</f>
        <v>0</v>
      </c>
      <c r="M294" s="3">
        <f>IF(Inputs!$B$27&lt;&gt;"Ready","PENDING INPUTS",IF(AND(A294&lt;=Inputs!$B$6,K294&gt;0),Inputs!G14,0))</f>
        <v>0</v>
      </c>
      <c r="N294" s="3">
        <f>IF(Inputs!$B$27&lt;&gt;"Ready","PENDING INPUTS",IF(A294&gt;Inputs!$B$6,0,MIN((K294+L294+M294),IF(Inputs!H14=1,Inputs!D14,MAX(Inputs!F14,ROUND(K294*Inputs!E14+L294+M294,2))))))</f>
        <v>0</v>
      </c>
      <c r="O294">
        <f>IF(Inputs!$B$27&lt;&gt;"Ready","PENDING INPUTS",IF(K294&lt;=0,99,1+IF(AND(S294&gt;0,OR(Inputs!C15&gt;Inputs!C14,AND(Inputs!C15=Inputs!C14,1&lt;0))),1,0)+IF(AND(AA294&gt;0,OR(Inputs!C16&gt;Inputs!C14,AND(Inputs!C16=Inputs!C14,2&lt;0))),1,0)+IF(AND(AI294&gt;0,OR(Inputs!C17&gt;Inputs!C14,AND(Inputs!C17=Inputs!C14,3&lt;0))),1,0)+IF(AND(AQ294&gt;0,OR(Inputs!C18&gt;Inputs!C14,AND(Inputs!C18=Inputs!C14,4&lt;0))),1,0)+IF(AND(AY294&gt;0,OR(Inputs!C19&gt;Inputs!C14,AND(Inputs!C19=Inputs!C14,5&lt;0))),1,0)+IF(AND(BG294&gt;0,OR(Inputs!C20&gt;Inputs!C14,AND(Inputs!C20=Inputs!C14,6&lt;0))),1,0)+IF(AND(BO294&gt;0,OR(Inputs!C21&gt;Inputs!C14,AND(Inputs!C21=Inputs!C14,7&lt;0))),1,0)+IF(AND(BW294&gt;0,OR(Inputs!C22&gt;Inputs!C14,AND(Inputs!C22=Inputs!C14,8&lt;0))),1,0)+IF(AND(CE294&gt;0,OR(Inputs!C23&gt;Inputs!C14,AND(Inputs!C23=Inputs!C14,9&lt;0))),1,0)))</f>
        <v>99</v>
      </c>
      <c r="P294" s="3">
        <f>IF(Inputs!$B$27&lt;&gt;"Ready","PENDING INPUTS",IF(A294&gt;Inputs!$B$6,0,MIN(MAX(0,(K294+L294+M294)-N294),MAX(0,C294-D294-(IF(O294&lt;O294,K294+L294+M294-N294,0)+IF(W294&lt;O294,S294+T294+U294-V294,0)+IF(AE294&lt;O294,AA294+AB294+AC294-AD294,0)+IF(AM294&lt;O294,AI294+AJ294+AK294-AL294,0)+IF(AU294&lt;O294,AQ294+AR294+AS294-AT294,0)+IF(BC294&lt;O294,AY294+AZ294+BA294-BB294,0)+IF(BK294&lt;O294,BG294+BH294+BI294-BJ294,0)+IF(BS294&lt;O294,BO294+BP294+BQ294-BR294,0)+IF(CA294&lt;O294,BW294+BX294+BY294-BZ294,0)+IF(CI294&lt;O294,CE294+CF294+CG294-CH294,0))))))</f>
        <v>0</v>
      </c>
      <c r="Q294" s="3">
        <f>IF(Inputs!$B$27&lt;&gt;"Ready","PENDING INPUTS",MIN((K294+L294+M294),IF(D294&gt;C294,IF(D294=0,0,N294*C294/D294),N294+P294)))</f>
        <v>0</v>
      </c>
      <c r="R294" s="3">
        <f>IF(Inputs!$B$27&lt;&gt;"Ready","PENDING INPUTS",MAX(0,(K294+L294+M294)-Q294))</f>
        <v>0</v>
      </c>
      <c r="S294" s="3">
        <f>IF(Inputs!$B$27&lt;&gt;"Ready","PENDING INPUTS",Z293)</f>
        <v>0</v>
      </c>
      <c r="T294" s="3">
        <f>IF(Inputs!$B$27&lt;&gt;"Ready","PENDING INPUTS",IF(A294&lt;=Inputs!$B$6,ROUND(S294*Inputs!C15/12,2),0))</f>
        <v>0</v>
      </c>
      <c r="U294" s="3">
        <f>IF(Inputs!$B$27&lt;&gt;"Ready","PENDING INPUTS",IF(AND(A294&lt;=Inputs!$B$6,S294&gt;0),Inputs!G15,0))</f>
        <v>0</v>
      </c>
      <c r="V294" s="3">
        <f>IF(Inputs!$B$27&lt;&gt;"Ready","PENDING INPUTS",IF(A294&gt;Inputs!$B$6,0,MIN((S294+T294+U294),IF(Inputs!H15=1,Inputs!D15,MAX(Inputs!F15,ROUND(S294*Inputs!E15+T294+U294,2))))))</f>
        <v>0</v>
      </c>
      <c r="W294">
        <f>IF(Inputs!$B$27&lt;&gt;"Ready","PENDING INPUTS",IF(S294&lt;=0,99,1+IF(AND(K294&gt;0,OR(Inputs!C14&gt;Inputs!C15,AND(Inputs!C14=Inputs!C15,0&lt;1))),1,0)+IF(AND(AA294&gt;0,OR(Inputs!C16&gt;Inputs!C15,AND(Inputs!C16=Inputs!C15,2&lt;1))),1,0)+IF(AND(AI294&gt;0,OR(Inputs!C17&gt;Inputs!C15,AND(Inputs!C17=Inputs!C15,3&lt;1))),1,0)+IF(AND(AQ294&gt;0,OR(Inputs!C18&gt;Inputs!C15,AND(Inputs!C18=Inputs!C15,4&lt;1))),1,0)+IF(AND(AY294&gt;0,OR(Inputs!C19&gt;Inputs!C15,AND(Inputs!C19=Inputs!C15,5&lt;1))),1,0)+IF(AND(BG294&gt;0,OR(Inputs!C20&gt;Inputs!C15,AND(Inputs!C20=Inputs!C15,6&lt;1))),1,0)+IF(AND(BO294&gt;0,OR(Inputs!C21&gt;Inputs!C15,AND(Inputs!C21=Inputs!C15,7&lt;1))),1,0)+IF(AND(BW294&gt;0,OR(Inputs!C22&gt;Inputs!C15,AND(Inputs!C22=Inputs!C15,8&lt;1))),1,0)+IF(AND(CE294&gt;0,OR(Inputs!C23&gt;Inputs!C15,AND(Inputs!C23=Inputs!C15,9&lt;1))),1,0)))</f>
        <v>99</v>
      </c>
      <c r="X294" s="3">
        <f>IF(Inputs!$B$27&lt;&gt;"Ready","PENDING INPUTS",IF(A294&gt;Inputs!$B$6,0,MIN(MAX(0,(S294+T294+U294)-V294),MAX(0,C294-D294-(IF(O294&lt;W294,K294+L294+M294-N294,0)+IF(W294&lt;W294,S294+T294+U294-V294,0)+IF(AE294&lt;W294,AA294+AB294+AC294-AD294,0)+IF(AM294&lt;W294,AI294+AJ294+AK294-AL294,0)+IF(AU294&lt;W294,AQ294+AR294+AS294-AT294,0)+IF(BC294&lt;W294,AY294+AZ294+BA294-BB294,0)+IF(BK294&lt;W294,BG294+BH294+BI294-BJ294,0)+IF(BS294&lt;W294,BO294+BP294+BQ294-BR294,0)+IF(CA294&lt;W294,BW294+BX294+BY294-BZ294,0)+IF(CI294&lt;W294,CE294+CF294+CG294-CH294,0))))))</f>
        <v>0</v>
      </c>
      <c r="Y294" s="3">
        <f>IF(Inputs!$B$27&lt;&gt;"Ready","PENDING INPUTS",MIN((S294+T294+U294),IF(D294&gt;C294,IF(D294=0,0,V294*C294/D294),V294+X294)))</f>
        <v>0</v>
      </c>
      <c r="Z294" s="3">
        <f>IF(Inputs!$B$27&lt;&gt;"Ready","PENDING INPUTS",MAX(0,(S294+T294+U294)-Y294))</f>
        <v>0</v>
      </c>
      <c r="AA294" s="3">
        <f>IF(Inputs!$B$27&lt;&gt;"Ready","PENDING INPUTS",AH293)</f>
        <v>0</v>
      </c>
      <c r="AB294" s="3">
        <f>IF(Inputs!$B$27&lt;&gt;"Ready","PENDING INPUTS",IF(A294&lt;=Inputs!$B$6,ROUND(AA294*Inputs!C16/12,2),0))</f>
        <v>0</v>
      </c>
      <c r="AC294" s="3">
        <f>IF(Inputs!$B$27&lt;&gt;"Ready","PENDING INPUTS",IF(AND(A294&lt;=Inputs!$B$6,AA294&gt;0),Inputs!G16,0))</f>
        <v>0</v>
      </c>
      <c r="AD294" s="3">
        <f>IF(Inputs!$B$27&lt;&gt;"Ready","PENDING INPUTS",IF(A294&gt;Inputs!$B$6,0,MIN((AA294+AB294+AC294),IF(Inputs!H16=1,Inputs!D16,MAX(Inputs!F16,ROUND(AA294*Inputs!E16+AB294+AC294,2))))))</f>
        <v>0</v>
      </c>
      <c r="AE294">
        <f>IF(Inputs!$B$27&lt;&gt;"Ready","PENDING INPUTS",IF(AA294&lt;=0,99,1+IF(AND(K294&gt;0,OR(Inputs!C14&gt;Inputs!C16,AND(Inputs!C14=Inputs!C16,0&lt;2))),1,0)+IF(AND(S294&gt;0,OR(Inputs!C15&gt;Inputs!C16,AND(Inputs!C15=Inputs!C16,1&lt;2))),1,0)+IF(AND(AI294&gt;0,OR(Inputs!C17&gt;Inputs!C16,AND(Inputs!C17=Inputs!C16,3&lt;2))),1,0)+IF(AND(AQ294&gt;0,OR(Inputs!C18&gt;Inputs!C16,AND(Inputs!C18=Inputs!C16,4&lt;2))),1,0)+IF(AND(AY294&gt;0,OR(Inputs!C19&gt;Inputs!C16,AND(Inputs!C19=Inputs!C16,5&lt;2))),1,0)+IF(AND(BG294&gt;0,OR(Inputs!C20&gt;Inputs!C16,AND(Inputs!C20=Inputs!C16,6&lt;2))),1,0)+IF(AND(BO294&gt;0,OR(Inputs!C21&gt;Inputs!C16,AND(Inputs!C21=Inputs!C16,7&lt;2))),1,0)+IF(AND(BW294&gt;0,OR(Inputs!C22&gt;Inputs!C16,AND(Inputs!C22=Inputs!C16,8&lt;2))),1,0)+IF(AND(CE294&gt;0,OR(Inputs!C23&gt;Inputs!C16,AND(Inputs!C23=Inputs!C16,9&lt;2))),1,0)))</f>
        <v>99</v>
      </c>
      <c r="AF294" s="3">
        <f>IF(Inputs!$B$27&lt;&gt;"Ready","PENDING INPUTS",IF(A294&gt;Inputs!$B$6,0,MIN(MAX(0,(AA294+AB294+AC294)-AD294),MAX(0,C294-D294-(IF(O294&lt;AE294,K294+L294+M294-N294,0)+IF(W294&lt;AE294,S294+T294+U294-V294,0)+IF(AE294&lt;AE294,AA294+AB294+AC294-AD294,0)+IF(AM294&lt;AE294,AI294+AJ294+AK294-AL294,0)+IF(AU294&lt;AE294,AQ294+AR294+AS294-AT294,0)+IF(BC294&lt;AE294,AY294+AZ294+BA294-BB294,0)+IF(BK294&lt;AE294,BG294+BH294+BI294-BJ294,0)+IF(BS294&lt;AE294,BO294+BP294+BQ294-BR294,0)+IF(CA294&lt;AE294,BW294+BX294+BY294-BZ294,0)+IF(CI294&lt;AE294,CE294+CF294+CG294-CH294,0))))))</f>
        <v>0</v>
      </c>
      <c r="AG294" s="3">
        <f>IF(Inputs!$B$27&lt;&gt;"Ready","PENDING INPUTS",MIN((AA294+AB294+AC294),IF(D294&gt;C294,IF(D294=0,0,AD294*C294/D294),AD294+AF294)))</f>
        <v>0</v>
      </c>
      <c r="AH294" s="3">
        <f>IF(Inputs!$B$27&lt;&gt;"Ready","PENDING INPUTS",MAX(0,(AA294+AB294+AC294)-AG294))</f>
        <v>0</v>
      </c>
      <c r="AI294" s="3">
        <f>IF(Inputs!$B$27&lt;&gt;"Ready","PENDING INPUTS",AP293)</f>
        <v>0</v>
      </c>
      <c r="AJ294" s="3">
        <f>IF(Inputs!$B$27&lt;&gt;"Ready","PENDING INPUTS",IF(A294&lt;=Inputs!$B$6,ROUND(AI294*Inputs!C17/12,2),0))</f>
        <v>0</v>
      </c>
      <c r="AK294" s="3">
        <f>IF(Inputs!$B$27&lt;&gt;"Ready","PENDING INPUTS",IF(AND(A294&lt;=Inputs!$B$6,AI294&gt;0),Inputs!G17,0))</f>
        <v>0</v>
      </c>
      <c r="AL294" s="3">
        <f>IF(Inputs!$B$27&lt;&gt;"Ready","PENDING INPUTS",IF(A294&gt;Inputs!$B$6,0,MIN((AI294+AJ294+AK294),IF(Inputs!H17=1,Inputs!D17,MAX(Inputs!F17,ROUND(AI294*Inputs!E17+AJ294+AK294,2))))))</f>
        <v>0</v>
      </c>
      <c r="AM294">
        <f>IF(Inputs!$B$27&lt;&gt;"Ready","PENDING INPUTS",IF(AI294&lt;=0,99,1+IF(AND(K294&gt;0,OR(Inputs!C14&gt;Inputs!C17,AND(Inputs!C14=Inputs!C17,0&lt;3))),1,0)+IF(AND(S294&gt;0,OR(Inputs!C15&gt;Inputs!C17,AND(Inputs!C15=Inputs!C17,1&lt;3))),1,0)+IF(AND(AA294&gt;0,OR(Inputs!C16&gt;Inputs!C17,AND(Inputs!C16=Inputs!C17,2&lt;3))),1,0)+IF(AND(AQ294&gt;0,OR(Inputs!C18&gt;Inputs!C17,AND(Inputs!C18=Inputs!C17,4&lt;3))),1,0)+IF(AND(AY294&gt;0,OR(Inputs!C19&gt;Inputs!C17,AND(Inputs!C19=Inputs!C17,5&lt;3))),1,0)+IF(AND(BG294&gt;0,OR(Inputs!C20&gt;Inputs!C17,AND(Inputs!C20=Inputs!C17,6&lt;3))),1,0)+IF(AND(BO294&gt;0,OR(Inputs!C21&gt;Inputs!C17,AND(Inputs!C21=Inputs!C17,7&lt;3))),1,0)+IF(AND(BW294&gt;0,OR(Inputs!C22&gt;Inputs!C17,AND(Inputs!C22=Inputs!C17,8&lt;3))),1,0)+IF(AND(CE294&gt;0,OR(Inputs!C23&gt;Inputs!C17,AND(Inputs!C23=Inputs!C17,9&lt;3))),1,0)))</f>
        <v>99</v>
      </c>
      <c r="AN294" s="3">
        <f>IF(Inputs!$B$27&lt;&gt;"Ready","PENDING INPUTS",IF(A294&gt;Inputs!$B$6,0,MIN(MAX(0,(AI294+AJ294+AK294)-AL294),MAX(0,C294-D294-(IF(O294&lt;AM294,K294+L294+M294-N294,0)+IF(W294&lt;AM294,S294+T294+U294-V294,0)+IF(AE294&lt;AM294,AA294+AB294+AC294-AD294,0)+IF(AM294&lt;AM294,AI294+AJ294+AK294-AL294,0)+IF(AU294&lt;AM294,AQ294+AR294+AS294-AT294,0)+IF(BC294&lt;AM294,AY294+AZ294+BA294-BB294,0)+IF(BK294&lt;AM294,BG294+BH294+BI294-BJ294,0)+IF(BS294&lt;AM294,BO294+BP294+BQ294-BR294,0)+IF(CA294&lt;AM294,BW294+BX294+BY294-BZ294,0)+IF(CI294&lt;AM294,CE294+CF294+CG294-CH294,0))))))</f>
        <v>0</v>
      </c>
      <c r="AO294" s="3">
        <f>IF(Inputs!$B$27&lt;&gt;"Ready","PENDING INPUTS",MIN((AI294+AJ294+AK294),IF(D294&gt;C294,IF(D294=0,0,AL294*C294/D294),AL294+AN294)))</f>
        <v>0</v>
      </c>
      <c r="AP294" s="3">
        <f>IF(Inputs!$B$27&lt;&gt;"Ready","PENDING INPUTS",MAX(0,(AI294+AJ294+AK294)-AO294))</f>
        <v>0</v>
      </c>
      <c r="AQ294" s="3">
        <f>IF(Inputs!$B$27&lt;&gt;"Ready","PENDING INPUTS",AX293)</f>
        <v>0</v>
      </c>
      <c r="AR294" s="3">
        <f>IF(Inputs!$B$27&lt;&gt;"Ready","PENDING INPUTS",IF(A294&lt;=Inputs!$B$6,ROUND(AQ294*Inputs!C18/12,2),0))</f>
        <v>0</v>
      </c>
      <c r="AS294" s="3">
        <f>IF(Inputs!$B$27&lt;&gt;"Ready","PENDING INPUTS",IF(AND(A294&lt;=Inputs!$B$6,AQ294&gt;0),Inputs!G18,0))</f>
        <v>0</v>
      </c>
      <c r="AT294" s="3">
        <f>IF(Inputs!$B$27&lt;&gt;"Ready","PENDING INPUTS",IF(A294&gt;Inputs!$B$6,0,MIN((AQ294+AR294+AS294),IF(Inputs!H18=1,Inputs!D18,MAX(Inputs!F18,ROUND(AQ294*Inputs!E18+AR294+AS294,2))))))</f>
        <v>0</v>
      </c>
      <c r="AU294">
        <f>IF(Inputs!$B$27&lt;&gt;"Ready","PENDING INPUTS",IF(AQ294&lt;=0,99,1+IF(AND(K294&gt;0,OR(Inputs!C14&gt;Inputs!C18,AND(Inputs!C14=Inputs!C18,0&lt;4))),1,0)+IF(AND(S294&gt;0,OR(Inputs!C15&gt;Inputs!C18,AND(Inputs!C15=Inputs!C18,1&lt;4))),1,0)+IF(AND(AA294&gt;0,OR(Inputs!C16&gt;Inputs!C18,AND(Inputs!C16=Inputs!C18,2&lt;4))),1,0)+IF(AND(AI294&gt;0,OR(Inputs!C17&gt;Inputs!C18,AND(Inputs!C17=Inputs!C18,3&lt;4))),1,0)+IF(AND(AY294&gt;0,OR(Inputs!C19&gt;Inputs!C18,AND(Inputs!C19=Inputs!C18,5&lt;4))),1,0)+IF(AND(BG294&gt;0,OR(Inputs!C20&gt;Inputs!C18,AND(Inputs!C20=Inputs!C18,6&lt;4))),1,0)+IF(AND(BO294&gt;0,OR(Inputs!C21&gt;Inputs!C18,AND(Inputs!C21=Inputs!C18,7&lt;4))),1,0)+IF(AND(BW294&gt;0,OR(Inputs!C22&gt;Inputs!C18,AND(Inputs!C22=Inputs!C18,8&lt;4))),1,0)+IF(AND(CE294&gt;0,OR(Inputs!C23&gt;Inputs!C18,AND(Inputs!C23=Inputs!C18,9&lt;4))),1,0)))</f>
        <v>99</v>
      </c>
      <c r="AV294" s="3">
        <f>IF(Inputs!$B$27&lt;&gt;"Ready","PENDING INPUTS",IF(A294&gt;Inputs!$B$6,0,MIN(MAX(0,(AQ294+AR294+AS294)-AT294),MAX(0,C294-D294-(IF(O294&lt;AU294,K294+L294+M294-N294,0)+IF(W294&lt;AU294,S294+T294+U294-V294,0)+IF(AE294&lt;AU294,AA294+AB294+AC294-AD294,0)+IF(AM294&lt;AU294,AI294+AJ294+AK294-AL294,0)+IF(AU294&lt;AU294,AQ294+AR294+AS294-AT294,0)+IF(BC294&lt;AU294,AY294+AZ294+BA294-BB294,0)+IF(BK294&lt;AU294,BG294+BH294+BI294-BJ294,0)+IF(BS294&lt;AU294,BO294+BP294+BQ294-BR294,0)+IF(CA294&lt;AU294,BW294+BX294+BY294-BZ294,0)+IF(CI294&lt;AU294,CE294+CF294+CG294-CH294,0))))))</f>
        <v>0</v>
      </c>
      <c r="AW294" s="3">
        <f>IF(Inputs!$B$27&lt;&gt;"Ready","PENDING INPUTS",MIN((AQ294+AR294+AS294),IF(D294&gt;C294,IF(D294=0,0,AT294*C294/D294),AT294+AV294)))</f>
        <v>0</v>
      </c>
      <c r="AX294" s="3">
        <f>IF(Inputs!$B$27&lt;&gt;"Ready","PENDING INPUTS",MAX(0,(AQ294+AR294+AS294)-AW294))</f>
        <v>0</v>
      </c>
      <c r="AY294" s="3">
        <f>IF(Inputs!$B$27&lt;&gt;"Ready","PENDING INPUTS",BF293)</f>
        <v>0</v>
      </c>
      <c r="AZ294" s="3">
        <f>IF(Inputs!$B$27&lt;&gt;"Ready","PENDING INPUTS",IF(A294&lt;=Inputs!$B$6,ROUND(AY294*Inputs!C19/12,2),0))</f>
        <v>0</v>
      </c>
      <c r="BA294" s="3">
        <f>IF(Inputs!$B$27&lt;&gt;"Ready","PENDING INPUTS",IF(AND(A294&lt;=Inputs!$B$6,AY294&gt;0),Inputs!G19,0))</f>
        <v>0</v>
      </c>
      <c r="BB294" s="3">
        <f>IF(Inputs!$B$27&lt;&gt;"Ready","PENDING INPUTS",IF(A294&gt;Inputs!$B$6,0,MIN((AY294+AZ294+BA294),IF(Inputs!H19=1,Inputs!D19,MAX(Inputs!F19,ROUND(AY294*Inputs!E19+AZ294+BA294,2))))))</f>
        <v>0</v>
      </c>
      <c r="BC294">
        <f>IF(Inputs!$B$27&lt;&gt;"Ready","PENDING INPUTS",IF(AY294&lt;=0,99,1+IF(AND(K294&gt;0,OR(Inputs!C14&gt;Inputs!C19,AND(Inputs!C14=Inputs!C19,0&lt;5))),1,0)+IF(AND(S294&gt;0,OR(Inputs!C15&gt;Inputs!C19,AND(Inputs!C15=Inputs!C19,1&lt;5))),1,0)+IF(AND(AA294&gt;0,OR(Inputs!C16&gt;Inputs!C19,AND(Inputs!C16=Inputs!C19,2&lt;5))),1,0)+IF(AND(AI294&gt;0,OR(Inputs!C17&gt;Inputs!C19,AND(Inputs!C17=Inputs!C19,3&lt;5))),1,0)+IF(AND(AQ294&gt;0,OR(Inputs!C18&gt;Inputs!C19,AND(Inputs!C18=Inputs!C19,4&lt;5))),1,0)+IF(AND(BG294&gt;0,OR(Inputs!C20&gt;Inputs!C19,AND(Inputs!C20=Inputs!C19,6&lt;5))),1,0)+IF(AND(BO294&gt;0,OR(Inputs!C21&gt;Inputs!C19,AND(Inputs!C21=Inputs!C19,7&lt;5))),1,0)+IF(AND(BW294&gt;0,OR(Inputs!C22&gt;Inputs!C19,AND(Inputs!C22=Inputs!C19,8&lt;5))),1,0)+IF(AND(CE294&gt;0,OR(Inputs!C23&gt;Inputs!C19,AND(Inputs!C23=Inputs!C19,9&lt;5))),1,0)))</f>
        <v>99</v>
      </c>
      <c r="BD294" s="3">
        <f>IF(Inputs!$B$27&lt;&gt;"Ready","PENDING INPUTS",IF(A294&gt;Inputs!$B$6,0,MIN(MAX(0,(AY294+AZ294+BA294)-BB294),MAX(0,C294-D294-(IF(O294&lt;BC294,K294+L294+M294-N294,0)+IF(W294&lt;BC294,S294+T294+U294-V294,0)+IF(AE294&lt;BC294,AA294+AB294+AC294-AD294,0)+IF(AM294&lt;BC294,AI294+AJ294+AK294-AL294,0)+IF(AU294&lt;BC294,AQ294+AR294+AS294-AT294,0)+IF(BC294&lt;BC294,AY294+AZ294+BA294-BB294,0)+IF(BK294&lt;BC294,BG294+BH294+BI294-BJ294,0)+IF(BS294&lt;BC294,BO294+BP294+BQ294-BR294,0)+IF(CA294&lt;BC294,BW294+BX294+BY294-BZ294,0)+IF(CI294&lt;BC294,CE294+CF294+CG294-CH294,0))))))</f>
        <v>0</v>
      </c>
      <c r="BE294" s="3">
        <f>IF(Inputs!$B$27&lt;&gt;"Ready","PENDING INPUTS",MIN((AY294+AZ294+BA294),IF(D294&gt;C294,IF(D294=0,0,BB294*C294/D294),BB294+BD294)))</f>
        <v>0</v>
      </c>
      <c r="BF294" s="3">
        <f>IF(Inputs!$B$27&lt;&gt;"Ready","PENDING INPUTS",MAX(0,(AY294+AZ294+BA294)-BE294))</f>
        <v>0</v>
      </c>
      <c r="BG294" s="3">
        <f>IF(Inputs!$B$27&lt;&gt;"Ready","PENDING INPUTS",BN293)</f>
        <v>0</v>
      </c>
      <c r="BH294" s="3">
        <f>IF(Inputs!$B$27&lt;&gt;"Ready","PENDING INPUTS",IF(A294&lt;=Inputs!$B$6,ROUND(BG294*Inputs!C20/12,2),0))</f>
        <v>0</v>
      </c>
      <c r="BI294" s="3">
        <f>IF(Inputs!$B$27&lt;&gt;"Ready","PENDING INPUTS",IF(AND(A294&lt;=Inputs!$B$6,BG294&gt;0),Inputs!G20,0))</f>
        <v>0</v>
      </c>
      <c r="BJ294" s="3">
        <f>IF(Inputs!$B$27&lt;&gt;"Ready","PENDING INPUTS",IF(A294&gt;Inputs!$B$6,0,MIN((BG294+BH294+BI294),IF(Inputs!H20=1,Inputs!D20,MAX(Inputs!F20,ROUND(BG294*Inputs!E20+BH294+BI294,2))))))</f>
        <v>0</v>
      </c>
      <c r="BK294">
        <f>IF(Inputs!$B$27&lt;&gt;"Ready","PENDING INPUTS",IF(BG294&lt;=0,99,1+IF(AND(K294&gt;0,OR(Inputs!C14&gt;Inputs!C20,AND(Inputs!C14=Inputs!C20,0&lt;6))),1,0)+IF(AND(S294&gt;0,OR(Inputs!C15&gt;Inputs!C20,AND(Inputs!C15=Inputs!C20,1&lt;6))),1,0)+IF(AND(AA294&gt;0,OR(Inputs!C16&gt;Inputs!C20,AND(Inputs!C16=Inputs!C20,2&lt;6))),1,0)+IF(AND(AI294&gt;0,OR(Inputs!C17&gt;Inputs!C20,AND(Inputs!C17=Inputs!C20,3&lt;6))),1,0)+IF(AND(AQ294&gt;0,OR(Inputs!C18&gt;Inputs!C20,AND(Inputs!C18=Inputs!C20,4&lt;6))),1,0)+IF(AND(AY294&gt;0,OR(Inputs!C19&gt;Inputs!C20,AND(Inputs!C19=Inputs!C20,5&lt;6))),1,0)+IF(AND(BO294&gt;0,OR(Inputs!C21&gt;Inputs!C20,AND(Inputs!C21=Inputs!C20,7&lt;6))),1,0)+IF(AND(BW294&gt;0,OR(Inputs!C22&gt;Inputs!C20,AND(Inputs!C22=Inputs!C20,8&lt;6))),1,0)+IF(AND(CE294&gt;0,OR(Inputs!C23&gt;Inputs!C20,AND(Inputs!C23=Inputs!C20,9&lt;6))),1,0)))</f>
        <v>99</v>
      </c>
      <c r="BL294" s="3">
        <f>IF(Inputs!$B$27&lt;&gt;"Ready","PENDING INPUTS",IF(A294&gt;Inputs!$B$6,0,MIN(MAX(0,(BG294+BH294+BI294)-BJ294),MAX(0,C294-D294-(IF(O294&lt;BK294,K294+L294+M294-N294,0)+IF(W294&lt;BK294,S294+T294+U294-V294,0)+IF(AE294&lt;BK294,AA294+AB294+AC294-AD294,0)+IF(AM294&lt;BK294,AI294+AJ294+AK294-AL294,0)+IF(AU294&lt;BK294,AQ294+AR294+AS294-AT294,0)+IF(BC294&lt;BK294,AY294+AZ294+BA294-BB294,0)+IF(BK294&lt;BK294,BG294+BH294+BI294-BJ294,0)+IF(BS294&lt;BK294,BO294+BP294+BQ294-BR294,0)+IF(CA294&lt;BK294,BW294+BX294+BY294-BZ294,0)+IF(CI294&lt;BK294,CE294+CF294+CG294-CH294,0))))))</f>
        <v>0</v>
      </c>
      <c r="BM294" s="3">
        <f>IF(Inputs!$B$27&lt;&gt;"Ready","PENDING INPUTS",MIN((BG294+BH294+BI294),IF(D294&gt;C294,IF(D294=0,0,BJ294*C294/D294),BJ294+BL294)))</f>
        <v>0</v>
      </c>
      <c r="BN294" s="3">
        <f>IF(Inputs!$B$27&lt;&gt;"Ready","PENDING INPUTS",MAX(0,(BG294+BH294+BI294)-BM294))</f>
        <v>0</v>
      </c>
      <c r="BO294" s="3">
        <f>IF(Inputs!$B$27&lt;&gt;"Ready","PENDING INPUTS",BV293)</f>
        <v>0</v>
      </c>
      <c r="BP294" s="3">
        <f>IF(Inputs!$B$27&lt;&gt;"Ready","PENDING INPUTS",IF(A294&lt;=Inputs!$B$6,ROUND(BO294*Inputs!C21/12,2),0))</f>
        <v>0</v>
      </c>
      <c r="BQ294" s="3">
        <f>IF(Inputs!$B$27&lt;&gt;"Ready","PENDING INPUTS",IF(AND(A294&lt;=Inputs!$B$6,BO294&gt;0),Inputs!G21,0))</f>
        <v>0</v>
      </c>
      <c r="BR294" s="3">
        <f>IF(Inputs!$B$27&lt;&gt;"Ready","PENDING INPUTS",IF(A294&gt;Inputs!$B$6,0,MIN((BO294+BP294+BQ294),IF(Inputs!H21=1,Inputs!D21,MAX(Inputs!F21,ROUND(BO294*Inputs!E21+BP294+BQ294,2))))))</f>
        <v>0</v>
      </c>
      <c r="BS294">
        <f>IF(Inputs!$B$27&lt;&gt;"Ready","PENDING INPUTS",IF(BO294&lt;=0,99,1+IF(AND(K294&gt;0,OR(Inputs!C14&gt;Inputs!C21,AND(Inputs!C14=Inputs!C21,0&lt;7))),1,0)+IF(AND(S294&gt;0,OR(Inputs!C15&gt;Inputs!C21,AND(Inputs!C15=Inputs!C21,1&lt;7))),1,0)+IF(AND(AA294&gt;0,OR(Inputs!C16&gt;Inputs!C21,AND(Inputs!C16=Inputs!C21,2&lt;7))),1,0)+IF(AND(AI294&gt;0,OR(Inputs!C17&gt;Inputs!C21,AND(Inputs!C17=Inputs!C21,3&lt;7))),1,0)+IF(AND(AQ294&gt;0,OR(Inputs!C18&gt;Inputs!C21,AND(Inputs!C18=Inputs!C21,4&lt;7))),1,0)+IF(AND(AY294&gt;0,OR(Inputs!C19&gt;Inputs!C21,AND(Inputs!C19=Inputs!C21,5&lt;7))),1,0)+IF(AND(BG294&gt;0,OR(Inputs!C20&gt;Inputs!C21,AND(Inputs!C20=Inputs!C21,6&lt;7))),1,0)+IF(AND(BW294&gt;0,OR(Inputs!C22&gt;Inputs!C21,AND(Inputs!C22=Inputs!C21,8&lt;7))),1,0)+IF(AND(CE294&gt;0,OR(Inputs!C23&gt;Inputs!C21,AND(Inputs!C23=Inputs!C21,9&lt;7))),1,0)))</f>
        <v>99</v>
      </c>
      <c r="BT294" s="3">
        <f>IF(Inputs!$B$27&lt;&gt;"Ready","PENDING INPUTS",IF(A294&gt;Inputs!$B$6,0,MIN(MAX(0,(BO294+BP294+BQ294)-BR294),MAX(0,C294-D294-(IF(O294&lt;BS294,K294+L294+M294-N294,0)+IF(W294&lt;BS294,S294+T294+U294-V294,0)+IF(AE294&lt;BS294,AA294+AB294+AC294-AD294,0)+IF(AM294&lt;BS294,AI294+AJ294+AK294-AL294,0)+IF(AU294&lt;BS294,AQ294+AR294+AS294-AT294,0)+IF(BC294&lt;BS294,AY294+AZ294+BA294-BB294,0)+IF(BK294&lt;BS294,BG294+BH294+BI294-BJ294,0)+IF(BS294&lt;BS294,BO294+BP294+BQ294-BR294,0)+IF(CA294&lt;BS294,BW294+BX294+BY294-BZ294,0)+IF(CI294&lt;BS294,CE294+CF294+CG294-CH294,0))))))</f>
        <v>0</v>
      </c>
      <c r="BU294" s="3">
        <f>IF(Inputs!$B$27&lt;&gt;"Ready","PENDING INPUTS",MIN((BO294+BP294+BQ294),IF(D294&gt;C294,IF(D294=0,0,BR294*C294/D294),BR294+BT294)))</f>
        <v>0</v>
      </c>
      <c r="BV294" s="3">
        <f>IF(Inputs!$B$27&lt;&gt;"Ready","PENDING INPUTS",MAX(0,(BO294+BP294+BQ294)-BU294))</f>
        <v>0</v>
      </c>
      <c r="BW294" s="3">
        <f>IF(Inputs!$B$27&lt;&gt;"Ready","PENDING INPUTS",CD293)</f>
        <v>0</v>
      </c>
      <c r="BX294" s="3">
        <f>IF(Inputs!$B$27&lt;&gt;"Ready","PENDING INPUTS",IF(A294&lt;=Inputs!$B$6,ROUND(BW294*Inputs!C22/12,2),0))</f>
        <v>0</v>
      </c>
      <c r="BY294" s="3">
        <f>IF(Inputs!$B$27&lt;&gt;"Ready","PENDING INPUTS",IF(AND(A294&lt;=Inputs!$B$6,BW294&gt;0),Inputs!G22,0))</f>
        <v>0</v>
      </c>
      <c r="BZ294" s="3">
        <f>IF(Inputs!$B$27&lt;&gt;"Ready","PENDING INPUTS",IF(A294&gt;Inputs!$B$6,0,MIN((BW294+BX294+BY294),IF(Inputs!H22=1,Inputs!D22,MAX(Inputs!F22,ROUND(BW294*Inputs!E22+BX294+BY294,2))))))</f>
        <v>0</v>
      </c>
      <c r="CA294">
        <f>IF(Inputs!$B$27&lt;&gt;"Ready","PENDING INPUTS",IF(BW294&lt;=0,99,1+IF(AND(K294&gt;0,OR(Inputs!C14&gt;Inputs!C22,AND(Inputs!C14=Inputs!C22,0&lt;8))),1,0)+IF(AND(S294&gt;0,OR(Inputs!C15&gt;Inputs!C22,AND(Inputs!C15=Inputs!C22,1&lt;8))),1,0)+IF(AND(AA294&gt;0,OR(Inputs!C16&gt;Inputs!C22,AND(Inputs!C16=Inputs!C22,2&lt;8))),1,0)+IF(AND(AI294&gt;0,OR(Inputs!C17&gt;Inputs!C22,AND(Inputs!C17=Inputs!C22,3&lt;8))),1,0)+IF(AND(AQ294&gt;0,OR(Inputs!C18&gt;Inputs!C22,AND(Inputs!C18=Inputs!C22,4&lt;8))),1,0)+IF(AND(AY294&gt;0,OR(Inputs!C19&gt;Inputs!C22,AND(Inputs!C19=Inputs!C22,5&lt;8))),1,0)+IF(AND(BG294&gt;0,OR(Inputs!C20&gt;Inputs!C22,AND(Inputs!C20=Inputs!C22,6&lt;8))),1,0)+IF(AND(BO294&gt;0,OR(Inputs!C21&gt;Inputs!C22,AND(Inputs!C21=Inputs!C22,7&lt;8))),1,0)+IF(AND(CE294&gt;0,OR(Inputs!C23&gt;Inputs!C22,AND(Inputs!C23=Inputs!C22,9&lt;8))),1,0)))</f>
        <v>99</v>
      </c>
      <c r="CB294" s="3">
        <f>IF(Inputs!$B$27&lt;&gt;"Ready","PENDING INPUTS",IF(A294&gt;Inputs!$B$6,0,MIN(MAX(0,(BW294+BX294+BY294)-BZ294),MAX(0,C294-D294-(IF(O294&lt;CA294,K294+L294+M294-N294,0)+IF(W294&lt;CA294,S294+T294+U294-V294,0)+IF(AE294&lt;CA294,AA294+AB294+AC294-AD294,0)+IF(AM294&lt;CA294,AI294+AJ294+AK294-AL294,0)+IF(AU294&lt;CA294,AQ294+AR294+AS294-AT294,0)+IF(BC294&lt;CA294,AY294+AZ294+BA294-BB294,0)+IF(BK294&lt;CA294,BG294+BH294+BI294-BJ294,0)+IF(BS294&lt;CA294,BO294+BP294+BQ294-BR294,0)+IF(CA294&lt;CA294,BW294+BX294+BY294-BZ294,0)+IF(CI294&lt;CA294,CE294+CF294+CG294-CH294,0))))))</f>
        <v>0</v>
      </c>
      <c r="CC294" s="3">
        <f>IF(Inputs!$B$27&lt;&gt;"Ready","PENDING INPUTS",MIN((BW294+BX294+BY294),IF(D294&gt;C294,IF(D294=0,0,BZ294*C294/D294),BZ294+CB294)))</f>
        <v>0</v>
      </c>
      <c r="CD294" s="3">
        <f>IF(Inputs!$B$27&lt;&gt;"Ready","PENDING INPUTS",MAX(0,(BW294+BX294+BY294)-CC294))</f>
        <v>0</v>
      </c>
      <c r="CE294" s="3">
        <f>IF(Inputs!$B$27&lt;&gt;"Ready","PENDING INPUTS",CL293)</f>
        <v>0</v>
      </c>
      <c r="CF294" s="3">
        <f>IF(Inputs!$B$27&lt;&gt;"Ready","PENDING INPUTS",IF(A294&lt;=Inputs!$B$6,ROUND(CE294*Inputs!C23/12,2),0))</f>
        <v>0</v>
      </c>
      <c r="CG294" s="3">
        <f>IF(Inputs!$B$27&lt;&gt;"Ready","PENDING INPUTS",IF(AND(A294&lt;=Inputs!$B$6,CE294&gt;0),Inputs!G23,0))</f>
        <v>0</v>
      </c>
      <c r="CH294" s="3">
        <f>IF(Inputs!$B$27&lt;&gt;"Ready","PENDING INPUTS",IF(A294&gt;Inputs!$B$6,0,MIN((CE294+CF294+CG294),IF(Inputs!H23=1,Inputs!D23,MAX(Inputs!F23,ROUND(CE294*Inputs!E23+CF294+CG294,2))))))</f>
        <v>0</v>
      </c>
      <c r="CI294">
        <f>IF(Inputs!$B$27&lt;&gt;"Ready","PENDING INPUTS",IF(CE294&lt;=0,99,1+IF(AND(K294&gt;0,OR(Inputs!C14&gt;Inputs!C23,AND(Inputs!C14=Inputs!C23,0&lt;9))),1,0)+IF(AND(S294&gt;0,OR(Inputs!C15&gt;Inputs!C23,AND(Inputs!C15=Inputs!C23,1&lt;9))),1,0)+IF(AND(AA294&gt;0,OR(Inputs!C16&gt;Inputs!C23,AND(Inputs!C16=Inputs!C23,2&lt;9))),1,0)+IF(AND(AI294&gt;0,OR(Inputs!C17&gt;Inputs!C23,AND(Inputs!C17=Inputs!C23,3&lt;9))),1,0)+IF(AND(AQ294&gt;0,OR(Inputs!C18&gt;Inputs!C23,AND(Inputs!C18=Inputs!C23,4&lt;9))),1,0)+IF(AND(AY294&gt;0,OR(Inputs!C19&gt;Inputs!C23,AND(Inputs!C19=Inputs!C23,5&lt;9))),1,0)+IF(AND(BG294&gt;0,OR(Inputs!C20&gt;Inputs!C23,AND(Inputs!C20=Inputs!C23,6&lt;9))),1,0)+IF(AND(BO294&gt;0,OR(Inputs!C21&gt;Inputs!C23,AND(Inputs!C21=Inputs!C23,7&lt;9))),1,0)+IF(AND(BW294&gt;0,OR(Inputs!C22&gt;Inputs!C23,AND(Inputs!C22=Inputs!C23,8&lt;9))),1,0)))</f>
        <v>99</v>
      </c>
      <c r="CJ294" s="3">
        <f>IF(Inputs!$B$27&lt;&gt;"Ready","PENDING INPUTS",IF(A294&gt;Inputs!$B$6,0,MIN(MAX(0,(CE294+CF294+CG294)-CH294),MAX(0,C294-D294-(IF(O294&lt;CI294,K294+L294+M294-N294,0)+IF(W294&lt;CI294,S294+T294+U294-V294,0)+IF(AE294&lt;CI294,AA294+AB294+AC294-AD294,0)+IF(AM294&lt;CI294,AI294+AJ294+AK294-AL294,0)+IF(AU294&lt;CI294,AQ294+AR294+AS294-AT294,0)+IF(BC294&lt;CI294,AY294+AZ294+BA294-BB294,0)+IF(BK294&lt;CI294,BG294+BH294+BI294-BJ294,0)+IF(BS294&lt;CI294,BO294+BP294+BQ294-BR294,0)+IF(CA294&lt;CI294,BW294+BX294+BY294-BZ294,0)+IF(CI294&lt;CI294,CE294+CF294+CG294-CH294,0))))))</f>
        <v>0</v>
      </c>
      <c r="CK294" s="3">
        <f>IF(Inputs!$B$27&lt;&gt;"Ready","PENDING INPUTS",MIN((CE294+CF294+CG294),IF(D294&gt;C294,IF(D294=0,0,CH294*C294/D294),CH294+CJ294)))</f>
        <v>0</v>
      </c>
      <c r="CL294" s="3">
        <f>IF(Inputs!$B$27&lt;&gt;"Ready","PENDING INPUTS",MAX(0,(CE294+CF294+CG294)-CK294))</f>
        <v>0</v>
      </c>
    </row>
    <row r="295" spans="1:90" ht="27.95" customHeight="1" x14ac:dyDescent="0.25">
      <c r="A295">
        <v>291</v>
      </c>
      <c r="B295" s="13">
        <f>IF(Inputs!$B$27&lt;&gt;"Ready","PENDING INPUTS",EDATE(Inputs!$B$5,A295-1))</f>
        <v>55123</v>
      </c>
      <c r="C295" s="3">
        <f>IF(Inputs!$B$27&lt;&gt;"Ready","PENDING INPUTS",IF(A295&lt;=Inputs!$B$6,MAX(0,Inputs!$B$4+IF(A295=Inputs!$B$7,Inputs!$B$8,0)+IF(A295=Inputs!$B$9,Inputs!$B$10,0)),0))</f>
        <v>0</v>
      </c>
      <c r="D295" s="3">
        <f>IF(Inputs!$B$27&lt;&gt;"Ready","PENDING INPUTS",SUM(N295,V295,AD295,AL295,AT295,BB295,BJ295,BR295,BZ295,CH295))</f>
        <v>0</v>
      </c>
      <c r="E295" s="3">
        <f>IF(Inputs!$B$27&lt;&gt;"Ready","PENDING INPUTS",MAX(0,D295-C295))</f>
        <v>0</v>
      </c>
      <c r="F295" s="3">
        <f>IF(Inputs!$B$27&lt;&gt;"Ready","PENDING INPUTS",SUM(Q295,Y295,AG295,AO295,AW295,BE295,BM295,BU295,CC295,CK295))</f>
        <v>0</v>
      </c>
      <c r="G295" s="3">
        <f>IF(Inputs!$B$27&lt;&gt;"Ready","PENDING INPUTS",SUM(L295,T295,AB295,AJ295,AR295,AZ295,BH295,BP295,BX295,CF295))</f>
        <v>0</v>
      </c>
      <c r="H295" s="3">
        <f>IF(Inputs!$B$27&lt;&gt;"Ready","PENDING INPUTS",SUM(M295,U295,AC295,AK295,AS295,BA295,BI295,BQ295,BY295,CG295))</f>
        <v>0</v>
      </c>
      <c r="I295" s="3">
        <f>IF(Inputs!$B$27&lt;&gt;"Ready","PENDING INPUTS",SUM(R295,Z295,AH295,AP295,AX295,BF295,BN295,BV295,CD295,CL295))</f>
        <v>0</v>
      </c>
      <c r="J295" t="str">
        <f>IF(Inputs!$B$27&lt;&gt;"Ready","PENDING INPUTS",IF(A295&gt;Inputs!$B$6,"Beyond horizon",IF(E295&gt;0.005,"MINIMUM SHORTFALL",IF(I295&lt;0.005,"Paid off","In progress"))))</f>
        <v>Beyond horizon</v>
      </c>
      <c r="K295" s="3">
        <f>IF(Inputs!$B$27&lt;&gt;"Ready","PENDING INPUTS",R294)</f>
        <v>0</v>
      </c>
      <c r="L295" s="3">
        <f>IF(Inputs!$B$27&lt;&gt;"Ready","PENDING INPUTS",IF(A295&lt;=Inputs!$B$6,ROUND(K295*Inputs!C14/12,2),0))</f>
        <v>0</v>
      </c>
      <c r="M295" s="3">
        <f>IF(Inputs!$B$27&lt;&gt;"Ready","PENDING INPUTS",IF(AND(A295&lt;=Inputs!$B$6,K295&gt;0),Inputs!G14,0))</f>
        <v>0</v>
      </c>
      <c r="N295" s="3">
        <f>IF(Inputs!$B$27&lt;&gt;"Ready","PENDING INPUTS",IF(A295&gt;Inputs!$B$6,0,MIN((K295+L295+M295),IF(Inputs!H14=1,Inputs!D14,MAX(Inputs!F14,ROUND(K295*Inputs!E14+L295+M295,2))))))</f>
        <v>0</v>
      </c>
      <c r="O295">
        <f>IF(Inputs!$B$27&lt;&gt;"Ready","PENDING INPUTS",IF(K295&lt;=0,99,1+IF(AND(S295&gt;0,OR(Inputs!C15&gt;Inputs!C14,AND(Inputs!C15=Inputs!C14,1&lt;0))),1,0)+IF(AND(AA295&gt;0,OR(Inputs!C16&gt;Inputs!C14,AND(Inputs!C16=Inputs!C14,2&lt;0))),1,0)+IF(AND(AI295&gt;0,OR(Inputs!C17&gt;Inputs!C14,AND(Inputs!C17=Inputs!C14,3&lt;0))),1,0)+IF(AND(AQ295&gt;0,OR(Inputs!C18&gt;Inputs!C14,AND(Inputs!C18=Inputs!C14,4&lt;0))),1,0)+IF(AND(AY295&gt;0,OR(Inputs!C19&gt;Inputs!C14,AND(Inputs!C19=Inputs!C14,5&lt;0))),1,0)+IF(AND(BG295&gt;0,OR(Inputs!C20&gt;Inputs!C14,AND(Inputs!C20=Inputs!C14,6&lt;0))),1,0)+IF(AND(BO295&gt;0,OR(Inputs!C21&gt;Inputs!C14,AND(Inputs!C21=Inputs!C14,7&lt;0))),1,0)+IF(AND(BW295&gt;0,OR(Inputs!C22&gt;Inputs!C14,AND(Inputs!C22=Inputs!C14,8&lt;0))),1,0)+IF(AND(CE295&gt;0,OR(Inputs!C23&gt;Inputs!C14,AND(Inputs!C23=Inputs!C14,9&lt;0))),1,0)))</f>
        <v>99</v>
      </c>
      <c r="P295" s="3">
        <f>IF(Inputs!$B$27&lt;&gt;"Ready","PENDING INPUTS",IF(A295&gt;Inputs!$B$6,0,MIN(MAX(0,(K295+L295+M295)-N295),MAX(0,C295-D295-(IF(O295&lt;O295,K295+L295+M295-N295,0)+IF(W295&lt;O295,S295+T295+U295-V295,0)+IF(AE295&lt;O295,AA295+AB295+AC295-AD295,0)+IF(AM295&lt;O295,AI295+AJ295+AK295-AL295,0)+IF(AU295&lt;O295,AQ295+AR295+AS295-AT295,0)+IF(BC295&lt;O295,AY295+AZ295+BA295-BB295,0)+IF(BK295&lt;O295,BG295+BH295+BI295-BJ295,0)+IF(BS295&lt;O295,BO295+BP295+BQ295-BR295,0)+IF(CA295&lt;O295,BW295+BX295+BY295-BZ295,0)+IF(CI295&lt;O295,CE295+CF295+CG295-CH295,0))))))</f>
        <v>0</v>
      </c>
      <c r="Q295" s="3">
        <f>IF(Inputs!$B$27&lt;&gt;"Ready","PENDING INPUTS",MIN((K295+L295+M295),IF(D295&gt;C295,IF(D295=0,0,N295*C295/D295),N295+P295)))</f>
        <v>0</v>
      </c>
      <c r="R295" s="3">
        <f>IF(Inputs!$B$27&lt;&gt;"Ready","PENDING INPUTS",MAX(0,(K295+L295+M295)-Q295))</f>
        <v>0</v>
      </c>
      <c r="S295" s="3">
        <f>IF(Inputs!$B$27&lt;&gt;"Ready","PENDING INPUTS",Z294)</f>
        <v>0</v>
      </c>
      <c r="T295" s="3">
        <f>IF(Inputs!$B$27&lt;&gt;"Ready","PENDING INPUTS",IF(A295&lt;=Inputs!$B$6,ROUND(S295*Inputs!C15/12,2),0))</f>
        <v>0</v>
      </c>
      <c r="U295" s="3">
        <f>IF(Inputs!$B$27&lt;&gt;"Ready","PENDING INPUTS",IF(AND(A295&lt;=Inputs!$B$6,S295&gt;0),Inputs!G15,0))</f>
        <v>0</v>
      </c>
      <c r="V295" s="3">
        <f>IF(Inputs!$B$27&lt;&gt;"Ready","PENDING INPUTS",IF(A295&gt;Inputs!$B$6,0,MIN((S295+T295+U295),IF(Inputs!H15=1,Inputs!D15,MAX(Inputs!F15,ROUND(S295*Inputs!E15+T295+U295,2))))))</f>
        <v>0</v>
      </c>
      <c r="W295">
        <f>IF(Inputs!$B$27&lt;&gt;"Ready","PENDING INPUTS",IF(S295&lt;=0,99,1+IF(AND(K295&gt;0,OR(Inputs!C14&gt;Inputs!C15,AND(Inputs!C14=Inputs!C15,0&lt;1))),1,0)+IF(AND(AA295&gt;0,OR(Inputs!C16&gt;Inputs!C15,AND(Inputs!C16=Inputs!C15,2&lt;1))),1,0)+IF(AND(AI295&gt;0,OR(Inputs!C17&gt;Inputs!C15,AND(Inputs!C17=Inputs!C15,3&lt;1))),1,0)+IF(AND(AQ295&gt;0,OR(Inputs!C18&gt;Inputs!C15,AND(Inputs!C18=Inputs!C15,4&lt;1))),1,0)+IF(AND(AY295&gt;0,OR(Inputs!C19&gt;Inputs!C15,AND(Inputs!C19=Inputs!C15,5&lt;1))),1,0)+IF(AND(BG295&gt;0,OR(Inputs!C20&gt;Inputs!C15,AND(Inputs!C20=Inputs!C15,6&lt;1))),1,0)+IF(AND(BO295&gt;0,OR(Inputs!C21&gt;Inputs!C15,AND(Inputs!C21=Inputs!C15,7&lt;1))),1,0)+IF(AND(BW295&gt;0,OR(Inputs!C22&gt;Inputs!C15,AND(Inputs!C22=Inputs!C15,8&lt;1))),1,0)+IF(AND(CE295&gt;0,OR(Inputs!C23&gt;Inputs!C15,AND(Inputs!C23=Inputs!C15,9&lt;1))),1,0)))</f>
        <v>99</v>
      </c>
      <c r="X295" s="3">
        <f>IF(Inputs!$B$27&lt;&gt;"Ready","PENDING INPUTS",IF(A295&gt;Inputs!$B$6,0,MIN(MAX(0,(S295+T295+U295)-V295),MAX(0,C295-D295-(IF(O295&lt;W295,K295+L295+M295-N295,0)+IF(W295&lt;W295,S295+T295+U295-V295,0)+IF(AE295&lt;W295,AA295+AB295+AC295-AD295,0)+IF(AM295&lt;W295,AI295+AJ295+AK295-AL295,0)+IF(AU295&lt;W295,AQ295+AR295+AS295-AT295,0)+IF(BC295&lt;W295,AY295+AZ295+BA295-BB295,0)+IF(BK295&lt;W295,BG295+BH295+BI295-BJ295,0)+IF(BS295&lt;W295,BO295+BP295+BQ295-BR295,0)+IF(CA295&lt;W295,BW295+BX295+BY295-BZ295,0)+IF(CI295&lt;W295,CE295+CF295+CG295-CH295,0))))))</f>
        <v>0</v>
      </c>
      <c r="Y295" s="3">
        <f>IF(Inputs!$B$27&lt;&gt;"Ready","PENDING INPUTS",MIN((S295+T295+U295),IF(D295&gt;C295,IF(D295=0,0,V295*C295/D295),V295+X295)))</f>
        <v>0</v>
      </c>
      <c r="Z295" s="3">
        <f>IF(Inputs!$B$27&lt;&gt;"Ready","PENDING INPUTS",MAX(0,(S295+T295+U295)-Y295))</f>
        <v>0</v>
      </c>
      <c r="AA295" s="3">
        <f>IF(Inputs!$B$27&lt;&gt;"Ready","PENDING INPUTS",AH294)</f>
        <v>0</v>
      </c>
      <c r="AB295" s="3">
        <f>IF(Inputs!$B$27&lt;&gt;"Ready","PENDING INPUTS",IF(A295&lt;=Inputs!$B$6,ROUND(AA295*Inputs!C16/12,2),0))</f>
        <v>0</v>
      </c>
      <c r="AC295" s="3">
        <f>IF(Inputs!$B$27&lt;&gt;"Ready","PENDING INPUTS",IF(AND(A295&lt;=Inputs!$B$6,AA295&gt;0),Inputs!G16,0))</f>
        <v>0</v>
      </c>
      <c r="AD295" s="3">
        <f>IF(Inputs!$B$27&lt;&gt;"Ready","PENDING INPUTS",IF(A295&gt;Inputs!$B$6,0,MIN((AA295+AB295+AC295),IF(Inputs!H16=1,Inputs!D16,MAX(Inputs!F16,ROUND(AA295*Inputs!E16+AB295+AC295,2))))))</f>
        <v>0</v>
      </c>
      <c r="AE295">
        <f>IF(Inputs!$B$27&lt;&gt;"Ready","PENDING INPUTS",IF(AA295&lt;=0,99,1+IF(AND(K295&gt;0,OR(Inputs!C14&gt;Inputs!C16,AND(Inputs!C14=Inputs!C16,0&lt;2))),1,0)+IF(AND(S295&gt;0,OR(Inputs!C15&gt;Inputs!C16,AND(Inputs!C15=Inputs!C16,1&lt;2))),1,0)+IF(AND(AI295&gt;0,OR(Inputs!C17&gt;Inputs!C16,AND(Inputs!C17=Inputs!C16,3&lt;2))),1,0)+IF(AND(AQ295&gt;0,OR(Inputs!C18&gt;Inputs!C16,AND(Inputs!C18=Inputs!C16,4&lt;2))),1,0)+IF(AND(AY295&gt;0,OR(Inputs!C19&gt;Inputs!C16,AND(Inputs!C19=Inputs!C16,5&lt;2))),1,0)+IF(AND(BG295&gt;0,OR(Inputs!C20&gt;Inputs!C16,AND(Inputs!C20=Inputs!C16,6&lt;2))),1,0)+IF(AND(BO295&gt;0,OR(Inputs!C21&gt;Inputs!C16,AND(Inputs!C21=Inputs!C16,7&lt;2))),1,0)+IF(AND(BW295&gt;0,OR(Inputs!C22&gt;Inputs!C16,AND(Inputs!C22=Inputs!C16,8&lt;2))),1,0)+IF(AND(CE295&gt;0,OR(Inputs!C23&gt;Inputs!C16,AND(Inputs!C23=Inputs!C16,9&lt;2))),1,0)))</f>
        <v>99</v>
      </c>
      <c r="AF295" s="3">
        <f>IF(Inputs!$B$27&lt;&gt;"Ready","PENDING INPUTS",IF(A295&gt;Inputs!$B$6,0,MIN(MAX(0,(AA295+AB295+AC295)-AD295),MAX(0,C295-D295-(IF(O295&lt;AE295,K295+L295+M295-N295,0)+IF(W295&lt;AE295,S295+T295+U295-V295,0)+IF(AE295&lt;AE295,AA295+AB295+AC295-AD295,0)+IF(AM295&lt;AE295,AI295+AJ295+AK295-AL295,0)+IF(AU295&lt;AE295,AQ295+AR295+AS295-AT295,0)+IF(BC295&lt;AE295,AY295+AZ295+BA295-BB295,0)+IF(BK295&lt;AE295,BG295+BH295+BI295-BJ295,0)+IF(BS295&lt;AE295,BO295+BP295+BQ295-BR295,0)+IF(CA295&lt;AE295,BW295+BX295+BY295-BZ295,0)+IF(CI295&lt;AE295,CE295+CF295+CG295-CH295,0))))))</f>
        <v>0</v>
      </c>
      <c r="AG295" s="3">
        <f>IF(Inputs!$B$27&lt;&gt;"Ready","PENDING INPUTS",MIN((AA295+AB295+AC295),IF(D295&gt;C295,IF(D295=0,0,AD295*C295/D295),AD295+AF295)))</f>
        <v>0</v>
      </c>
      <c r="AH295" s="3">
        <f>IF(Inputs!$B$27&lt;&gt;"Ready","PENDING INPUTS",MAX(0,(AA295+AB295+AC295)-AG295))</f>
        <v>0</v>
      </c>
      <c r="AI295" s="3">
        <f>IF(Inputs!$B$27&lt;&gt;"Ready","PENDING INPUTS",AP294)</f>
        <v>0</v>
      </c>
      <c r="AJ295" s="3">
        <f>IF(Inputs!$B$27&lt;&gt;"Ready","PENDING INPUTS",IF(A295&lt;=Inputs!$B$6,ROUND(AI295*Inputs!C17/12,2),0))</f>
        <v>0</v>
      </c>
      <c r="AK295" s="3">
        <f>IF(Inputs!$B$27&lt;&gt;"Ready","PENDING INPUTS",IF(AND(A295&lt;=Inputs!$B$6,AI295&gt;0),Inputs!G17,0))</f>
        <v>0</v>
      </c>
      <c r="AL295" s="3">
        <f>IF(Inputs!$B$27&lt;&gt;"Ready","PENDING INPUTS",IF(A295&gt;Inputs!$B$6,0,MIN((AI295+AJ295+AK295),IF(Inputs!H17=1,Inputs!D17,MAX(Inputs!F17,ROUND(AI295*Inputs!E17+AJ295+AK295,2))))))</f>
        <v>0</v>
      </c>
      <c r="AM295">
        <f>IF(Inputs!$B$27&lt;&gt;"Ready","PENDING INPUTS",IF(AI295&lt;=0,99,1+IF(AND(K295&gt;0,OR(Inputs!C14&gt;Inputs!C17,AND(Inputs!C14=Inputs!C17,0&lt;3))),1,0)+IF(AND(S295&gt;0,OR(Inputs!C15&gt;Inputs!C17,AND(Inputs!C15=Inputs!C17,1&lt;3))),1,0)+IF(AND(AA295&gt;0,OR(Inputs!C16&gt;Inputs!C17,AND(Inputs!C16=Inputs!C17,2&lt;3))),1,0)+IF(AND(AQ295&gt;0,OR(Inputs!C18&gt;Inputs!C17,AND(Inputs!C18=Inputs!C17,4&lt;3))),1,0)+IF(AND(AY295&gt;0,OR(Inputs!C19&gt;Inputs!C17,AND(Inputs!C19=Inputs!C17,5&lt;3))),1,0)+IF(AND(BG295&gt;0,OR(Inputs!C20&gt;Inputs!C17,AND(Inputs!C20=Inputs!C17,6&lt;3))),1,0)+IF(AND(BO295&gt;0,OR(Inputs!C21&gt;Inputs!C17,AND(Inputs!C21=Inputs!C17,7&lt;3))),1,0)+IF(AND(BW295&gt;0,OR(Inputs!C22&gt;Inputs!C17,AND(Inputs!C22=Inputs!C17,8&lt;3))),1,0)+IF(AND(CE295&gt;0,OR(Inputs!C23&gt;Inputs!C17,AND(Inputs!C23=Inputs!C17,9&lt;3))),1,0)))</f>
        <v>99</v>
      </c>
      <c r="AN295" s="3">
        <f>IF(Inputs!$B$27&lt;&gt;"Ready","PENDING INPUTS",IF(A295&gt;Inputs!$B$6,0,MIN(MAX(0,(AI295+AJ295+AK295)-AL295),MAX(0,C295-D295-(IF(O295&lt;AM295,K295+L295+M295-N295,0)+IF(W295&lt;AM295,S295+T295+U295-V295,0)+IF(AE295&lt;AM295,AA295+AB295+AC295-AD295,0)+IF(AM295&lt;AM295,AI295+AJ295+AK295-AL295,0)+IF(AU295&lt;AM295,AQ295+AR295+AS295-AT295,0)+IF(BC295&lt;AM295,AY295+AZ295+BA295-BB295,0)+IF(BK295&lt;AM295,BG295+BH295+BI295-BJ295,0)+IF(BS295&lt;AM295,BO295+BP295+BQ295-BR295,0)+IF(CA295&lt;AM295,BW295+BX295+BY295-BZ295,0)+IF(CI295&lt;AM295,CE295+CF295+CG295-CH295,0))))))</f>
        <v>0</v>
      </c>
      <c r="AO295" s="3">
        <f>IF(Inputs!$B$27&lt;&gt;"Ready","PENDING INPUTS",MIN((AI295+AJ295+AK295),IF(D295&gt;C295,IF(D295=0,0,AL295*C295/D295),AL295+AN295)))</f>
        <v>0</v>
      </c>
      <c r="AP295" s="3">
        <f>IF(Inputs!$B$27&lt;&gt;"Ready","PENDING INPUTS",MAX(0,(AI295+AJ295+AK295)-AO295))</f>
        <v>0</v>
      </c>
      <c r="AQ295" s="3">
        <f>IF(Inputs!$B$27&lt;&gt;"Ready","PENDING INPUTS",AX294)</f>
        <v>0</v>
      </c>
      <c r="AR295" s="3">
        <f>IF(Inputs!$B$27&lt;&gt;"Ready","PENDING INPUTS",IF(A295&lt;=Inputs!$B$6,ROUND(AQ295*Inputs!C18/12,2),0))</f>
        <v>0</v>
      </c>
      <c r="AS295" s="3">
        <f>IF(Inputs!$B$27&lt;&gt;"Ready","PENDING INPUTS",IF(AND(A295&lt;=Inputs!$B$6,AQ295&gt;0),Inputs!G18,0))</f>
        <v>0</v>
      </c>
      <c r="AT295" s="3">
        <f>IF(Inputs!$B$27&lt;&gt;"Ready","PENDING INPUTS",IF(A295&gt;Inputs!$B$6,0,MIN((AQ295+AR295+AS295),IF(Inputs!H18=1,Inputs!D18,MAX(Inputs!F18,ROUND(AQ295*Inputs!E18+AR295+AS295,2))))))</f>
        <v>0</v>
      </c>
      <c r="AU295">
        <f>IF(Inputs!$B$27&lt;&gt;"Ready","PENDING INPUTS",IF(AQ295&lt;=0,99,1+IF(AND(K295&gt;0,OR(Inputs!C14&gt;Inputs!C18,AND(Inputs!C14=Inputs!C18,0&lt;4))),1,0)+IF(AND(S295&gt;0,OR(Inputs!C15&gt;Inputs!C18,AND(Inputs!C15=Inputs!C18,1&lt;4))),1,0)+IF(AND(AA295&gt;0,OR(Inputs!C16&gt;Inputs!C18,AND(Inputs!C16=Inputs!C18,2&lt;4))),1,0)+IF(AND(AI295&gt;0,OR(Inputs!C17&gt;Inputs!C18,AND(Inputs!C17=Inputs!C18,3&lt;4))),1,0)+IF(AND(AY295&gt;0,OR(Inputs!C19&gt;Inputs!C18,AND(Inputs!C19=Inputs!C18,5&lt;4))),1,0)+IF(AND(BG295&gt;0,OR(Inputs!C20&gt;Inputs!C18,AND(Inputs!C20=Inputs!C18,6&lt;4))),1,0)+IF(AND(BO295&gt;0,OR(Inputs!C21&gt;Inputs!C18,AND(Inputs!C21=Inputs!C18,7&lt;4))),1,0)+IF(AND(BW295&gt;0,OR(Inputs!C22&gt;Inputs!C18,AND(Inputs!C22=Inputs!C18,8&lt;4))),1,0)+IF(AND(CE295&gt;0,OR(Inputs!C23&gt;Inputs!C18,AND(Inputs!C23=Inputs!C18,9&lt;4))),1,0)))</f>
        <v>99</v>
      </c>
      <c r="AV295" s="3">
        <f>IF(Inputs!$B$27&lt;&gt;"Ready","PENDING INPUTS",IF(A295&gt;Inputs!$B$6,0,MIN(MAX(0,(AQ295+AR295+AS295)-AT295),MAX(0,C295-D295-(IF(O295&lt;AU295,K295+L295+M295-N295,0)+IF(W295&lt;AU295,S295+T295+U295-V295,0)+IF(AE295&lt;AU295,AA295+AB295+AC295-AD295,0)+IF(AM295&lt;AU295,AI295+AJ295+AK295-AL295,0)+IF(AU295&lt;AU295,AQ295+AR295+AS295-AT295,0)+IF(BC295&lt;AU295,AY295+AZ295+BA295-BB295,0)+IF(BK295&lt;AU295,BG295+BH295+BI295-BJ295,0)+IF(BS295&lt;AU295,BO295+BP295+BQ295-BR295,0)+IF(CA295&lt;AU295,BW295+BX295+BY295-BZ295,0)+IF(CI295&lt;AU295,CE295+CF295+CG295-CH295,0))))))</f>
        <v>0</v>
      </c>
      <c r="AW295" s="3">
        <f>IF(Inputs!$B$27&lt;&gt;"Ready","PENDING INPUTS",MIN((AQ295+AR295+AS295),IF(D295&gt;C295,IF(D295=0,0,AT295*C295/D295),AT295+AV295)))</f>
        <v>0</v>
      </c>
      <c r="AX295" s="3">
        <f>IF(Inputs!$B$27&lt;&gt;"Ready","PENDING INPUTS",MAX(0,(AQ295+AR295+AS295)-AW295))</f>
        <v>0</v>
      </c>
      <c r="AY295" s="3">
        <f>IF(Inputs!$B$27&lt;&gt;"Ready","PENDING INPUTS",BF294)</f>
        <v>0</v>
      </c>
      <c r="AZ295" s="3">
        <f>IF(Inputs!$B$27&lt;&gt;"Ready","PENDING INPUTS",IF(A295&lt;=Inputs!$B$6,ROUND(AY295*Inputs!C19/12,2),0))</f>
        <v>0</v>
      </c>
      <c r="BA295" s="3">
        <f>IF(Inputs!$B$27&lt;&gt;"Ready","PENDING INPUTS",IF(AND(A295&lt;=Inputs!$B$6,AY295&gt;0),Inputs!G19,0))</f>
        <v>0</v>
      </c>
      <c r="BB295" s="3">
        <f>IF(Inputs!$B$27&lt;&gt;"Ready","PENDING INPUTS",IF(A295&gt;Inputs!$B$6,0,MIN((AY295+AZ295+BA295),IF(Inputs!H19=1,Inputs!D19,MAX(Inputs!F19,ROUND(AY295*Inputs!E19+AZ295+BA295,2))))))</f>
        <v>0</v>
      </c>
      <c r="BC295">
        <f>IF(Inputs!$B$27&lt;&gt;"Ready","PENDING INPUTS",IF(AY295&lt;=0,99,1+IF(AND(K295&gt;0,OR(Inputs!C14&gt;Inputs!C19,AND(Inputs!C14=Inputs!C19,0&lt;5))),1,0)+IF(AND(S295&gt;0,OR(Inputs!C15&gt;Inputs!C19,AND(Inputs!C15=Inputs!C19,1&lt;5))),1,0)+IF(AND(AA295&gt;0,OR(Inputs!C16&gt;Inputs!C19,AND(Inputs!C16=Inputs!C19,2&lt;5))),1,0)+IF(AND(AI295&gt;0,OR(Inputs!C17&gt;Inputs!C19,AND(Inputs!C17=Inputs!C19,3&lt;5))),1,0)+IF(AND(AQ295&gt;0,OR(Inputs!C18&gt;Inputs!C19,AND(Inputs!C18=Inputs!C19,4&lt;5))),1,0)+IF(AND(BG295&gt;0,OR(Inputs!C20&gt;Inputs!C19,AND(Inputs!C20=Inputs!C19,6&lt;5))),1,0)+IF(AND(BO295&gt;0,OR(Inputs!C21&gt;Inputs!C19,AND(Inputs!C21=Inputs!C19,7&lt;5))),1,0)+IF(AND(BW295&gt;0,OR(Inputs!C22&gt;Inputs!C19,AND(Inputs!C22=Inputs!C19,8&lt;5))),1,0)+IF(AND(CE295&gt;0,OR(Inputs!C23&gt;Inputs!C19,AND(Inputs!C23=Inputs!C19,9&lt;5))),1,0)))</f>
        <v>99</v>
      </c>
      <c r="BD295" s="3">
        <f>IF(Inputs!$B$27&lt;&gt;"Ready","PENDING INPUTS",IF(A295&gt;Inputs!$B$6,0,MIN(MAX(0,(AY295+AZ295+BA295)-BB295),MAX(0,C295-D295-(IF(O295&lt;BC295,K295+L295+M295-N295,0)+IF(W295&lt;BC295,S295+T295+U295-V295,0)+IF(AE295&lt;BC295,AA295+AB295+AC295-AD295,0)+IF(AM295&lt;BC295,AI295+AJ295+AK295-AL295,0)+IF(AU295&lt;BC295,AQ295+AR295+AS295-AT295,0)+IF(BC295&lt;BC295,AY295+AZ295+BA295-BB295,0)+IF(BK295&lt;BC295,BG295+BH295+BI295-BJ295,0)+IF(BS295&lt;BC295,BO295+BP295+BQ295-BR295,0)+IF(CA295&lt;BC295,BW295+BX295+BY295-BZ295,0)+IF(CI295&lt;BC295,CE295+CF295+CG295-CH295,0))))))</f>
        <v>0</v>
      </c>
      <c r="BE295" s="3">
        <f>IF(Inputs!$B$27&lt;&gt;"Ready","PENDING INPUTS",MIN((AY295+AZ295+BA295),IF(D295&gt;C295,IF(D295=0,0,BB295*C295/D295),BB295+BD295)))</f>
        <v>0</v>
      </c>
      <c r="BF295" s="3">
        <f>IF(Inputs!$B$27&lt;&gt;"Ready","PENDING INPUTS",MAX(0,(AY295+AZ295+BA295)-BE295))</f>
        <v>0</v>
      </c>
      <c r="BG295" s="3">
        <f>IF(Inputs!$B$27&lt;&gt;"Ready","PENDING INPUTS",BN294)</f>
        <v>0</v>
      </c>
      <c r="BH295" s="3">
        <f>IF(Inputs!$B$27&lt;&gt;"Ready","PENDING INPUTS",IF(A295&lt;=Inputs!$B$6,ROUND(BG295*Inputs!C20/12,2),0))</f>
        <v>0</v>
      </c>
      <c r="BI295" s="3">
        <f>IF(Inputs!$B$27&lt;&gt;"Ready","PENDING INPUTS",IF(AND(A295&lt;=Inputs!$B$6,BG295&gt;0),Inputs!G20,0))</f>
        <v>0</v>
      </c>
      <c r="BJ295" s="3">
        <f>IF(Inputs!$B$27&lt;&gt;"Ready","PENDING INPUTS",IF(A295&gt;Inputs!$B$6,0,MIN((BG295+BH295+BI295),IF(Inputs!H20=1,Inputs!D20,MAX(Inputs!F20,ROUND(BG295*Inputs!E20+BH295+BI295,2))))))</f>
        <v>0</v>
      </c>
      <c r="BK295">
        <f>IF(Inputs!$B$27&lt;&gt;"Ready","PENDING INPUTS",IF(BG295&lt;=0,99,1+IF(AND(K295&gt;0,OR(Inputs!C14&gt;Inputs!C20,AND(Inputs!C14=Inputs!C20,0&lt;6))),1,0)+IF(AND(S295&gt;0,OR(Inputs!C15&gt;Inputs!C20,AND(Inputs!C15=Inputs!C20,1&lt;6))),1,0)+IF(AND(AA295&gt;0,OR(Inputs!C16&gt;Inputs!C20,AND(Inputs!C16=Inputs!C20,2&lt;6))),1,0)+IF(AND(AI295&gt;0,OR(Inputs!C17&gt;Inputs!C20,AND(Inputs!C17=Inputs!C20,3&lt;6))),1,0)+IF(AND(AQ295&gt;0,OR(Inputs!C18&gt;Inputs!C20,AND(Inputs!C18=Inputs!C20,4&lt;6))),1,0)+IF(AND(AY295&gt;0,OR(Inputs!C19&gt;Inputs!C20,AND(Inputs!C19=Inputs!C20,5&lt;6))),1,0)+IF(AND(BO295&gt;0,OR(Inputs!C21&gt;Inputs!C20,AND(Inputs!C21=Inputs!C20,7&lt;6))),1,0)+IF(AND(BW295&gt;0,OR(Inputs!C22&gt;Inputs!C20,AND(Inputs!C22=Inputs!C20,8&lt;6))),1,0)+IF(AND(CE295&gt;0,OR(Inputs!C23&gt;Inputs!C20,AND(Inputs!C23=Inputs!C20,9&lt;6))),1,0)))</f>
        <v>99</v>
      </c>
      <c r="BL295" s="3">
        <f>IF(Inputs!$B$27&lt;&gt;"Ready","PENDING INPUTS",IF(A295&gt;Inputs!$B$6,0,MIN(MAX(0,(BG295+BH295+BI295)-BJ295),MAX(0,C295-D295-(IF(O295&lt;BK295,K295+L295+M295-N295,0)+IF(W295&lt;BK295,S295+T295+U295-V295,0)+IF(AE295&lt;BK295,AA295+AB295+AC295-AD295,0)+IF(AM295&lt;BK295,AI295+AJ295+AK295-AL295,0)+IF(AU295&lt;BK295,AQ295+AR295+AS295-AT295,0)+IF(BC295&lt;BK295,AY295+AZ295+BA295-BB295,0)+IF(BK295&lt;BK295,BG295+BH295+BI295-BJ295,0)+IF(BS295&lt;BK295,BO295+BP295+BQ295-BR295,0)+IF(CA295&lt;BK295,BW295+BX295+BY295-BZ295,0)+IF(CI295&lt;BK295,CE295+CF295+CG295-CH295,0))))))</f>
        <v>0</v>
      </c>
      <c r="BM295" s="3">
        <f>IF(Inputs!$B$27&lt;&gt;"Ready","PENDING INPUTS",MIN((BG295+BH295+BI295),IF(D295&gt;C295,IF(D295=0,0,BJ295*C295/D295),BJ295+BL295)))</f>
        <v>0</v>
      </c>
      <c r="BN295" s="3">
        <f>IF(Inputs!$B$27&lt;&gt;"Ready","PENDING INPUTS",MAX(0,(BG295+BH295+BI295)-BM295))</f>
        <v>0</v>
      </c>
      <c r="BO295" s="3">
        <f>IF(Inputs!$B$27&lt;&gt;"Ready","PENDING INPUTS",BV294)</f>
        <v>0</v>
      </c>
      <c r="BP295" s="3">
        <f>IF(Inputs!$B$27&lt;&gt;"Ready","PENDING INPUTS",IF(A295&lt;=Inputs!$B$6,ROUND(BO295*Inputs!C21/12,2),0))</f>
        <v>0</v>
      </c>
      <c r="BQ295" s="3">
        <f>IF(Inputs!$B$27&lt;&gt;"Ready","PENDING INPUTS",IF(AND(A295&lt;=Inputs!$B$6,BO295&gt;0),Inputs!G21,0))</f>
        <v>0</v>
      </c>
      <c r="BR295" s="3">
        <f>IF(Inputs!$B$27&lt;&gt;"Ready","PENDING INPUTS",IF(A295&gt;Inputs!$B$6,0,MIN((BO295+BP295+BQ295),IF(Inputs!H21=1,Inputs!D21,MAX(Inputs!F21,ROUND(BO295*Inputs!E21+BP295+BQ295,2))))))</f>
        <v>0</v>
      </c>
      <c r="BS295">
        <f>IF(Inputs!$B$27&lt;&gt;"Ready","PENDING INPUTS",IF(BO295&lt;=0,99,1+IF(AND(K295&gt;0,OR(Inputs!C14&gt;Inputs!C21,AND(Inputs!C14=Inputs!C21,0&lt;7))),1,0)+IF(AND(S295&gt;0,OR(Inputs!C15&gt;Inputs!C21,AND(Inputs!C15=Inputs!C21,1&lt;7))),1,0)+IF(AND(AA295&gt;0,OR(Inputs!C16&gt;Inputs!C21,AND(Inputs!C16=Inputs!C21,2&lt;7))),1,0)+IF(AND(AI295&gt;0,OR(Inputs!C17&gt;Inputs!C21,AND(Inputs!C17=Inputs!C21,3&lt;7))),1,0)+IF(AND(AQ295&gt;0,OR(Inputs!C18&gt;Inputs!C21,AND(Inputs!C18=Inputs!C21,4&lt;7))),1,0)+IF(AND(AY295&gt;0,OR(Inputs!C19&gt;Inputs!C21,AND(Inputs!C19=Inputs!C21,5&lt;7))),1,0)+IF(AND(BG295&gt;0,OR(Inputs!C20&gt;Inputs!C21,AND(Inputs!C20=Inputs!C21,6&lt;7))),1,0)+IF(AND(BW295&gt;0,OR(Inputs!C22&gt;Inputs!C21,AND(Inputs!C22=Inputs!C21,8&lt;7))),1,0)+IF(AND(CE295&gt;0,OR(Inputs!C23&gt;Inputs!C21,AND(Inputs!C23=Inputs!C21,9&lt;7))),1,0)))</f>
        <v>99</v>
      </c>
      <c r="BT295" s="3">
        <f>IF(Inputs!$B$27&lt;&gt;"Ready","PENDING INPUTS",IF(A295&gt;Inputs!$B$6,0,MIN(MAX(0,(BO295+BP295+BQ295)-BR295),MAX(0,C295-D295-(IF(O295&lt;BS295,K295+L295+M295-N295,0)+IF(W295&lt;BS295,S295+T295+U295-V295,0)+IF(AE295&lt;BS295,AA295+AB295+AC295-AD295,0)+IF(AM295&lt;BS295,AI295+AJ295+AK295-AL295,0)+IF(AU295&lt;BS295,AQ295+AR295+AS295-AT295,0)+IF(BC295&lt;BS295,AY295+AZ295+BA295-BB295,0)+IF(BK295&lt;BS295,BG295+BH295+BI295-BJ295,0)+IF(BS295&lt;BS295,BO295+BP295+BQ295-BR295,0)+IF(CA295&lt;BS295,BW295+BX295+BY295-BZ295,0)+IF(CI295&lt;BS295,CE295+CF295+CG295-CH295,0))))))</f>
        <v>0</v>
      </c>
      <c r="BU295" s="3">
        <f>IF(Inputs!$B$27&lt;&gt;"Ready","PENDING INPUTS",MIN((BO295+BP295+BQ295),IF(D295&gt;C295,IF(D295=0,0,BR295*C295/D295),BR295+BT295)))</f>
        <v>0</v>
      </c>
      <c r="BV295" s="3">
        <f>IF(Inputs!$B$27&lt;&gt;"Ready","PENDING INPUTS",MAX(0,(BO295+BP295+BQ295)-BU295))</f>
        <v>0</v>
      </c>
      <c r="BW295" s="3">
        <f>IF(Inputs!$B$27&lt;&gt;"Ready","PENDING INPUTS",CD294)</f>
        <v>0</v>
      </c>
      <c r="BX295" s="3">
        <f>IF(Inputs!$B$27&lt;&gt;"Ready","PENDING INPUTS",IF(A295&lt;=Inputs!$B$6,ROUND(BW295*Inputs!C22/12,2),0))</f>
        <v>0</v>
      </c>
      <c r="BY295" s="3">
        <f>IF(Inputs!$B$27&lt;&gt;"Ready","PENDING INPUTS",IF(AND(A295&lt;=Inputs!$B$6,BW295&gt;0),Inputs!G22,0))</f>
        <v>0</v>
      </c>
      <c r="BZ295" s="3">
        <f>IF(Inputs!$B$27&lt;&gt;"Ready","PENDING INPUTS",IF(A295&gt;Inputs!$B$6,0,MIN((BW295+BX295+BY295),IF(Inputs!H22=1,Inputs!D22,MAX(Inputs!F22,ROUND(BW295*Inputs!E22+BX295+BY295,2))))))</f>
        <v>0</v>
      </c>
      <c r="CA295">
        <f>IF(Inputs!$B$27&lt;&gt;"Ready","PENDING INPUTS",IF(BW295&lt;=0,99,1+IF(AND(K295&gt;0,OR(Inputs!C14&gt;Inputs!C22,AND(Inputs!C14=Inputs!C22,0&lt;8))),1,0)+IF(AND(S295&gt;0,OR(Inputs!C15&gt;Inputs!C22,AND(Inputs!C15=Inputs!C22,1&lt;8))),1,0)+IF(AND(AA295&gt;0,OR(Inputs!C16&gt;Inputs!C22,AND(Inputs!C16=Inputs!C22,2&lt;8))),1,0)+IF(AND(AI295&gt;0,OR(Inputs!C17&gt;Inputs!C22,AND(Inputs!C17=Inputs!C22,3&lt;8))),1,0)+IF(AND(AQ295&gt;0,OR(Inputs!C18&gt;Inputs!C22,AND(Inputs!C18=Inputs!C22,4&lt;8))),1,0)+IF(AND(AY295&gt;0,OR(Inputs!C19&gt;Inputs!C22,AND(Inputs!C19=Inputs!C22,5&lt;8))),1,0)+IF(AND(BG295&gt;0,OR(Inputs!C20&gt;Inputs!C22,AND(Inputs!C20=Inputs!C22,6&lt;8))),1,0)+IF(AND(BO295&gt;0,OR(Inputs!C21&gt;Inputs!C22,AND(Inputs!C21=Inputs!C22,7&lt;8))),1,0)+IF(AND(CE295&gt;0,OR(Inputs!C23&gt;Inputs!C22,AND(Inputs!C23=Inputs!C22,9&lt;8))),1,0)))</f>
        <v>99</v>
      </c>
      <c r="CB295" s="3">
        <f>IF(Inputs!$B$27&lt;&gt;"Ready","PENDING INPUTS",IF(A295&gt;Inputs!$B$6,0,MIN(MAX(0,(BW295+BX295+BY295)-BZ295),MAX(0,C295-D295-(IF(O295&lt;CA295,K295+L295+M295-N295,0)+IF(W295&lt;CA295,S295+T295+U295-V295,0)+IF(AE295&lt;CA295,AA295+AB295+AC295-AD295,0)+IF(AM295&lt;CA295,AI295+AJ295+AK295-AL295,0)+IF(AU295&lt;CA295,AQ295+AR295+AS295-AT295,0)+IF(BC295&lt;CA295,AY295+AZ295+BA295-BB295,0)+IF(BK295&lt;CA295,BG295+BH295+BI295-BJ295,0)+IF(BS295&lt;CA295,BO295+BP295+BQ295-BR295,0)+IF(CA295&lt;CA295,BW295+BX295+BY295-BZ295,0)+IF(CI295&lt;CA295,CE295+CF295+CG295-CH295,0))))))</f>
        <v>0</v>
      </c>
      <c r="CC295" s="3">
        <f>IF(Inputs!$B$27&lt;&gt;"Ready","PENDING INPUTS",MIN((BW295+BX295+BY295),IF(D295&gt;C295,IF(D295=0,0,BZ295*C295/D295),BZ295+CB295)))</f>
        <v>0</v>
      </c>
      <c r="CD295" s="3">
        <f>IF(Inputs!$B$27&lt;&gt;"Ready","PENDING INPUTS",MAX(0,(BW295+BX295+BY295)-CC295))</f>
        <v>0</v>
      </c>
      <c r="CE295" s="3">
        <f>IF(Inputs!$B$27&lt;&gt;"Ready","PENDING INPUTS",CL294)</f>
        <v>0</v>
      </c>
      <c r="CF295" s="3">
        <f>IF(Inputs!$B$27&lt;&gt;"Ready","PENDING INPUTS",IF(A295&lt;=Inputs!$B$6,ROUND(CE295*Inputs!C23/12,2),0))</f>
        <v>0</v>
      </c>
      <c r="CG295" s="3">
        <f>IF(Inputs!$B$27&lt;&gt;"Ready","PENDING INPUTS",IF(AND(A295&lt;=Inputs!$B$6,CE295&gt;0),Inputs!G23,0))</f>
        <v>0</v>
      </c>
      <c r="CH295" s="3">
        <f>IF(Inputs!$B$27&lt;&gt;"Ready","PENDING INPUTS",IF(A295&gt;Inputs!$B$6,0,MIN((CE295+CF295+CG295),IF(Inputs!H23=1,Inputs!D23,MAX(Inputs!F23,ROUND(CE295*Inputs!E23+CF295+CG295,2))))))</f>
        <v>0</v>
      </c>
      <c r="CI295">
        <f>IF(Inputs!$B$27&lt;&gt;"Ready","PENDING INPUTS",IF(CE295&lt;=0,99,1+IF(AND(K295&gt;0,OR(Inputs!C14&gt;Inputs!C23,AND(Inputs!C14=Inputs!C23,0&lt;9))),1,0)+IF(AND(S295&gt;0,OR(Inputs!C15&gt;Inputs!C23,AND(Inputs!C15=Inputs!C23,1&lt;9))),1,0)+IF(AND(AA295&gt;0,OR(Inputs!C16&gt;Inputs!C23,AND(Inputs!C16=Inputs!C23,2&lt;9))),1,0)+IF(AND(AI295&gt;0,OR(Inputs!C17&gt;Inputs!C23,AND(Inputs!C17=Inputs!C23,3&lt;9))),1,0)+IF(AND(AQ295&gt;0,OR(Inputs!C18&gt;Inputs!C23,AND(Inputs!C18=Inputs!C23,4&lt;9))),1,0)+IF(AND(AY295&gt;0,OR(Inputs!C19&gt;Inputs!C23,AND(Inputs!C19=Inputs!C23,5&lt;9))),1,0)+IF(AND(BG295&gt;0,OR(Inputs!C20&gt;Inputs!C23,AND(Inputs!C20=Inputs!C23,6&lt;9))),1,0)+IF(AND(BO295&gt;0,OR(Inputs!C21&gt;Inputs!C23,AND(Inputs!C21=Inputs!C23,7&lt;9))),1,0)+IF(AND(BW295&gt;0,OR(Inputs!C22&gt;Inputs!C23,AND(Inputs!C22=Inputs!C23,8&lt;9))),1,0)))</f>
        <v>99</v>
      </c>
      <c r="CJ295" s="3">
        <f>IF(Inputs!$B$27&lt;&gt;"Ready","PENDING INPUTS",IF(A295&gt;Inputs!$B$6,0,MIN(MAX(0,(CE295+CF295+CG295)-CH295),MAX(0,C295-D295-(IF(O295&lt;CI295,K295+L295+M295-N295,0)+IF(W295&lt;CI295,S295+T295+U295-V295,0)+IF(AE295&lt;CI295,AA295+AB295+AC295-AD295,0)+IF(AM295&lt;CI295,AI295+AJ295+AK295-AL295,0)+IF(AU295&lt;CI295,AQ295+AR295+AS295-AT295,0)+IF(BC295&lt;CI295,AY295+AZ295+BA295-BB295,0)+IF(BK295&lt;CI295,BG295+BH295+BI295-BJ295,0)+IF(BS295&lt;CI295,BO295+BP295+BQ295-BR295,0)+IF(CA295&lt;CI295,BW295+BX295+BY295-BZ295,0)+IF(CI295&lt;CI295,CE295+CF295+CG295-CH295,0))))))</f>
        <v>0</v>
      </c>
      <c r="CK295" s="3">
        <f>IF(Inputs!$B$27&lt;&gt;"Ready","PENDING INPUTS",MIN((CE295+CF295+CG295),IF(D295&gt;C295,IF(D295=0,0,CH295*C295/D295),CH295+CJ295)))</f>
        <v>0</v>
      </c>
      <c r="CL295" s="3">
        <f>IF(Inputs!$B$27&lt;&gt;"Ready","PENDING INPUTS",MAX(0,(CE295+CF295+CG295)-CK295))</f>
        <v>0</v>
      </c>
    </row>
    <row r="296" spans="1:90" ht="27.95" customHeight="1" x14ac:dyDescent="0.25">
      <c r="A296">
        <v>292</v>
      </c>
      <c r="B296" s="13">
        <f>IF(Inputs!$B$27&lt;&gt;"Ready","PENDING INPUTS",EDATE(Inputs!$B$5,A296-1))</f>
        <v>55154</v>
      </c>
      <c r="C296" s="3">
        <f>IF(Inputs!$B$27&lt;&gt;"Ready","PENDING INPUTS",IF(A296&lt;=Inputs!$B$6,MAX(0,Inputs!$B$4+IF(A296=Inputs!$B$7,Inputs!$B$8,0)+IF(A296=Inputs!$B$9,Inputs!$B$10,0)),0))</f>
        <v>0</v>
      </c>
      <c r="D296" s="3">
        <f>IF(Inputs!$B$27&lt;&gt;"Ready","PENDING INPUTS",SUM(N296,V296,AD296,AL296,AT296,BB296,BJ296,BR296,BZ296,CH296))</f>
        <v>0</v>
      </c>
      <c r="E296" s="3">
        <f>IF(Inputs!$B$27&lt;&gt;"Ready","PENDING INPUTS",MAX(0,D296-C296))</f>
        <v>0</v>
      </c>
      <c r="F296" s="3">
        <f>IF(Inputs!$B$27&lt;&gt;"Ready","PENDING INPUTS",SUM(Q296,Y296,AG296,AO296,AW296,BE296,BM296,BU296,CC296,CK296))</f>
        <v>0</v>
      </c>
      <c r="G296" s="3">
        <f>IF(Inputs!$B$27&lt;&gt;"Ready","PENDING INPUTS",SUM(L296,T296,AB296,AJ296,AR296,AZ296,BH296,BP296,BX296,CF296))</f>
        <v>0</v>
      </c>
      <c r="H296" s="3">
        <f>IF(Inputs!$B$27&lt;&gt;"Ready","PENDING INPUTS",SUM(M296,U296,AC296,AK296,AS296,BA296,BI296,BQ296,BY296,CG296))</f>
        <v>0</v>
      </c>
      <c r="I296" s="3">
        <f>IF(Inputs!$B$27&lt;&gt;"Ready","PENDING INPUTS",SUM(R296,Z296,AH296,AP296,AX296,BF296,BN296,BV296,CD296,CL296))</f>
        <v>0</v>
      </c>
      <c r="J296" t="str">
        <f>IF(Inputs!$B$27&lt;&gt;"Ready","PENDING INPUTS",IF(A296&gt;Inputs!$B$6,"Beyond horizon",IF(E296&gt;0.005,"MINIMUM SHORTFALL",IF(I296&lt;0.005,"Paid off","In progress"))))</f>
        <v>Beyond horizon</v>
      </c>
      <c r="K296" s="3">
        <f>IF(Inputs!$B$27&lt;&gt;"Ready","PENDING INPUTS",R295)</f>
        <v>0</v>
      </c>
      <c r="L296" s="3">
        <f>IF(Inputs!$B$27&lt;&gt;"Ready","PENDING INPUTS",IF(A296&lt;=Inputs!$B$6,ROUND(K296*Inputs!C14/12,2),0))</f>
        <v>0</v>
      </c>
      <c r="M296" s="3">
        <f>IF(Inputs!$B$27&lt;&gt;"Ready","PENDING INPUTS",IF(AND(A296&lt;=Inputs!$B$6,K296&gt;0),Inputs!G14,0))</f>
        <v>0</v>
      </c>
      <c r="N296" s="3">
        <f>IF(Inputs!$B$27&lt;&gt;"Ready","PENDING INPUTS",IF(A296&gt;Inputs!$B$6,0,MIN((K296+L296+M296),IF(Inputs!H14=1,Inputs!D14,MAX(Inputs!F14,ROUND(K296*Inputs!E14+L296+M296,2))))))</f>
        <v>0</v>
      </c>
      <c r="O296">
        <f>IF(Inputs!$B$27&lt;&gt;"Ready","PENDING INPUTS",IF(K296&lt;=0,99,1+IF(AND(S296&gt;0,OR(Inputs!C15&gt;Inputs!C14,AND(Inputs!C15=Inputs!C14,1&lt;0))),1,0)+IF(AND(AA296&gt;0,OR(Inputs!C16&gt;Inputs!C14,AND(Inputs!C16=Inputs!C14,2&lt;0))),1,0)+IF(AND(AI296&gt;0,OR(Inputs!C17&gt;Inputs!C14,AND(Inputs!C17=Inputs!C14,3&lt;0))),1,0)+IF(AND(AQ296&gt;0,OR(Inputs!C18&gt;Inputs!C14,AND(Inputs!C18=Inputs!C14,4&lt;0))),1,0)+IF(AND(AY296&gt;0,OR(Inputs!C19&gt;Inputs!C14,AND(Inputs!C19=Inputs!C14,5&lt;0))),1,0)+IF(AND(BG296&gt;0,OR(Inputs!C20&gt;Inputs!C14,AND(Inputs!C20=Inputs!C14,6&lt;0))),1,0)+IF(AND(BO296&gt;0,OR(Inputs!C21&gt;Inputs!C14,AND(Inputs!C21=Inputs!C14,7&lt;0))),1,0)+IF(AND(BW296&gt;0,OR(Inputs!C22&gt;Inputs!C14,AND(Inputs!C22=Inputs!C14,8&lt;0))),1,0)+IF(AND(CE296&gt;0,OR(Inputs!C23&gt;Inputs!C14,AND(Inputs!C23=Inputs!C14,9&lt;0))),1,0)))</f>
        <v>99</v>
      </c>
      <c r="P296" s="3">
        <f>IF(Inputs!$B$27&lt;&gt;"Ready","PENDING INPUTS",IF(A296&gt;Inputs!$B$6,0,MIN(MAX(0,(K296+L296+M296)-N296),MAX(0,C296-D296-(IF(O296&lt;O296,K296+L296+M296-N296,0)+IF(W296&lt;O296,S296+T296+U296-V296,0)+IF(AE296&lt;O296,AA296+AB296+AC296-AD296,0)+IF(AM296&lt;O296,AI296+AJ296+AK296-AL296,0)+IF(AU296&lt;O296,AQ296+AR296+AS296-AT296,0)+IF(BC296&lt;O296,AY296+AZ296+BA296-BB296,0)+IF(BK296&lt;O296,BG296+BH296+BI296-BJ296,0)+IF(BS296&lt;O296,BO296+BP296+BQ296-BR296,0)+IF(CA296&lt;O296,BW296+BX296+BY296-BZ296,0)+IF(CI296&lt;O296,CE296+CF296+CG296-CH296,0))))))</f>
        <v>0</v>
      </c>
      <c r="Q296" s="3">
        <f>IF(Inputs!$B$27&lt;&gt;"Ready","PENDING INPUTS",MIN((K296+L296+M296),IF(D296&gt;C296,IF(D296=0,0,N296*C296/D296),N296+P296)))</f>
        <v>0</v>
      </c>
      <c r="R296" s="3">
        <f>IF(Inputs!$B$27&lt;&gt;"Ready","PENDING INPUTS",MAX(0,(K296+L296+M296)-Q296))</f>
        <v>0</v>
      </c>
      <c r="S296" s="3">
        <f>IF(Inputs!$B$27&lt;&gt;"Ready","PENDING INPUTS",Z295)</f>
        <v>0</v>
      </c>
      <c r="T296" s="3">
        <f>IF(Inputs!$B$27&lt;&gt;"Ready","PENDING INPUTS",IF(A296&lt;=Inputs!$B$6,ROUND(S296*Inputs!C15/12,2),0))</f>
        <v>0</v>
      </c>
      <c r="U296" s="3">
        <f>IF(Inputs!$B$27&lt;&gt;"Ready","PENDING INPUTS",IF(AND(A296&lt;=Inputs!$B$6,S296&gt;0),Inputs!G15,0))</f>
        <v>0</v>
      </c>
      <c r="V296" s="3">
        <f>IF(Inputs!$B$27&lt;&gt;"Ready","PENDING INPUTS",IF(A296&gt;Inputs!$B$6,0,MIN((S296+T296+U296),IF(Inputs!H15=1,Inputs!D15,MAX(Inputs!F15,ROUND(S296*Inputs!E15+T296+U296,2))))))</f>
        <v>0</v>
      </c>
      <c r="W296">
        <f>IF(Inputs!$B$27&lt;&gt;"Ready","PENDING INPUTS",IF(S296&lt;=0,99,1+IF(AND(K296&gt;0,OR(Inputs!C14&gt;Inputs!C15,AND(Inputs!C14=Inputs!C15,0&lt;1))),1,0)+IF(AND(AA296&gt;0,OR(Inputs!C16&gt;Inputs!C15,AND(Inputs!C16=Inputs!C15,2&lt;1))),1,0)+IF(AND(AI296&gt;0,OR(Inputs!C17&gt;Inputs!C15,AND(Inputs!C17=Inputs!C15,3&lt;1))),1,0)+IF(AND(AQ296&gt;0,OR(Inputs!C18&gt;Inputs!C15,AND(Inputs!C18=Inputs!C15,4&lt;1))),1,0)+IF(AND(AY296&gt;0,OR(Inputs!C19&gt;Inputs!C15,AND(Inputs!C19=Inputs!C15,5&lt;1))),1,0)+IF(AND(BG296&gt;0,OR(Inputs!C20&gt;Inputs!C15,AND(Inputs!C20=Inputs!C15,6&lt;1))),1,0)+IF(AND(BO296&gt;0,OR(Inputs!C21&gt;Inputs!C15,AND(Inputs!C21=Inputs!C15,7&lt;1))),1,0)+IF(AND(BW296&gt;0,OR(Inputs!C22&gt;Inputs!C15,AND(Inputs!C22=Inputs!C15,8&lt;1))),1,0)+IF(AND(CE296&gt;0,OR(Inputs!C23&gt;Inputs!C15,AND(Inputs!C23=Inputs!C15,9&lt;1))),1,0)))</f>
        <v>99</v>
      </c>
      <c r="X296" s="3">
        <f>IF(Inputs!$B$27&lt;&gt;"Ready","PENDING INPUTS",IF(A296&gt;Inputs!$B$6,0,MIN(MAX(0,(S296+T296+U296)-V296),MAX(0,C296-D296-(IF(O296&lt;W296,K296+L296+M296-N296,0)+IF(W296&lt;W296,S296+T296+U296-V296,0)+IF(AE296&lt;W296,AA296+AB296+AC296-AD296,0)+IF(AM296&lt;W296,AI296+AJ296+AK296-AL296,0)+IF(AU296&lt;W296,AQ296+AR296+AS296-AT296,0)+IF(BC296&lt;W296,AY296+AZ296+BA296-BB296,0)+IF(BK296&lt;W296,BG296+BH296+BI296-BJ296,0)+IF(BS296&lt;W296,BO296+BP296+BQ296-BR296,0)+IF(CA296&lt;W296,BW296+BX296+BY296-BZ296,0)+IF(CI296&lt;W296,CE296+CF296+CG296-CH296,0))))))</f>
        <v>0</v>
      </c>
      <c r="Y296" s="3">
        <f>IF(Inputs!$B$27&lt;&gt;"Ready","PENDING INPUTS",MIN((S296+T296+U296),IF(D296&gt;C296,IF(D296=0,0,V296*C296/D296),V296+X296)))</f>
        <v>0</v>
      </c>
      <c r="Z296" s="3">
        <f>IF(Inputs!$B$27&lt;&gt;"Ready","PENDING INPUTS",MAX(0,(S296+T296+U296)-Y296))</f>
        <v>0</v>
      </c>
      <c r="AA296" s="3">
        <f>IF(Inputs!$B$27&lt;&gt;"Ready","PENDING INPUTS",AH295)</f>
        <v>0</v>
      </c>
      <c r="AB296" s="3">
        <f>IF(Inputs!$B$27&lt;&gt;"Ready","PENDING INPUTS",IF(A296&lt;=Inputs!$B$6,ROUND(AA296*Inputs!C16/12,2),0))</f>
        <v>0</v>
      </c>
      <c r="AC296" s="3">
        <f>IF(Inputs!$B$27&lt;&gt;"Ready","PENDING INPUTS",IF(AND(A296&lt;=Inputs!$B$6,AA296&gt;0),Inputs!G16,0))</f>
        <v>0</v>
      </c>
      <c r="AD296" s="3">
        <f>IF(Inputs!$B$27&lt;&gt;"Ready","PENDING INPUTS",IF(A296&gt;Inputs!$B$6,0,MIN((AA296+AB296+AC296),IF(Inputs!H16=1,Inputs!D16,MAX(Inputs!F16,ROUND(AA296*Inputs!E16+AB296+AC296,2))))))</f>
        <v>0</v>
      </c>
      <c r="AE296">
        <f>IF(Inputs!$B$27&lt;&gt;"Ready","PENDING INPUTS",IF(AA296&lt;=0,99,1+IF(AND(K296&gt;0,OR(Inputs!C14&gt;Inputs!C16,AND(Inputs!C14=Inputs!C16,0&lt;2))),1,0)+IF(AND(S296&gt;0,OR(Inputs!C15&gt;Inputs!C16,AND(Inputs!C15=Inputs!C16,1&lt;2))),1,0)+IF(AND(AI296&gt;0,OR(Inputs!C17&gt;Inputs!C16,AND(Inputs!C17=Inputs!C16,3&lt;2))),1,0)+IF(AND(AQ296&gt;0,OR(Inputs!C18&gt;Inputs!C16,AND(Inputs!C18=Inputs!C16,4&lt;2))),1,0)+IF(AND(AY296&gt;0,OR(Inputs!C19&gt;Inputs!C16,AND(Inputs!C19=Inputs!C16,5&lt;2))),1,0)+IF(AND(BG296&gt;0,OR(Inputs!C20&gt;Inputs!C16,AND(Inputs!C20=Inputs!C16,6&lt;2))),1,0)+IF(AND(BO296&gt;0,OR(Inputs!C21&gt;Inputs!C16,AND(Inputs!C21=Inputs!C16,7&lt;2))),1,0)+IF(AND(BW296&gt;0,OR(Inputs!C22&gt;Inputs!C16,AND(Inputs!C22=Inputs!C16,8&lt;2))),1,0)+IF(AND(CE296&gt;0,OR(Inputs!C23&gt;Inputs!C16,AND(Inputs!C23=Inputs!C16,9&lt;2))),1,0)))</f>
        <v>99</v>
      </c>
      <c r="AF296" s="3">
        <f>IF(Inputs!$B$27&lt;&gt;"Ready","PENDING INPUTS",IF(A296&gt;Inputs!$B$6,0,MIN(MAX(0,(AA296+AB296+AC296)-AD296),MAX(0,C296-D296-(IF(O296&lt;AE296,K296+L296+M296-N296,0)+IF(W296&lt;AE296,S296+T296+U296-V296,0)+IF(AE296&lt;AE296,AA296+AB296+AC296-AD296,0)+IF(AM296&lt;AE296,AI296+AJ296+AK296-AL296,0)+IF(AU296&lt;AE296,AQ296+AR296+AS296-AT296,0)+IF(BC296&lt;AE296,AY296+AZ296+BA296-BB296,0)+IF(BK296&lt;AE296,BG296+BH296+BI296-BJ296,0)+IF(BS296&lt;AE296,BO296+BP296+BQ296-BR296,0)+IF(CA296&lt;AE296,BW296+BX296+BY296-BZ296,0)+IF(CI296&lt;AE296,CE296+CF296+CG296-CH296,0))))))</f>
        <v>0</v>
      </c>
      <c r="AG296" s="3">
        <f>IF(Inputs!$B$27&lt;&gt;"Ready","PENDING INPUTS",MIN((AA296+AB296+AC296),IF(D296&gt;C296,IF(D296=0,0,AD296*C296/D296),AD296+AF296)))</f>
        <v>0</v>
      </c>
      <c r="AH296" s="3">
        <f>IF(Inputs!$B$27&lt;&gt;"Ready","PENDING INPUTS",MAX(0,(AA296+AB296+AC296)-AG296))</f>
        <v>0</v>
      </c>
      <c r="AI296" s="3">
        <f>IF(Inputs!$B$27&lt;&gt;"Ready","PENDING INPUTS",AP295)</f>
        <v>0</v>
      </c>
      <c r="AJ296" s="3">
        <f>IF(Inputs!$B$27&lt;&gt;"Ready","PENDING INPUTS",IF(A296&lt;=Inputs!$B$6,ROUND(AI296*Inputs!C17/12,2),0))</f>
        <v>0</v>
      </c>
      <c r="AK296" s="3">
        <f>IF(Inputs!$B$27&lt;&gt;"Ready","PENDING INPUTS",IF(AND(A296&lt;=Inputs!$B$6,AI296&gt;0),Inputs!G17,0))</f>
        <v>0</v>
      </c>
      <c r="AL296" s="3">
        <f>IF(Inputs!$B$27&lt;&gt;"Ready","PENDING INPUTS",IF(A296&gt;Inputs!$B$6,0,MIN((AI296+AJ296+AK296),IF(Inputs!H17=1,Inputs!D17,MAX(Inputs!F17,ROUND(AI296*Inputs!E17+AJ296+AK296,2))))))</f>
        <v>0</v>
      </c>
      <c r="AM296">
        <f>IF(Inputs!$B$27&lt;&gt;"Ready","PENDING INPUTS",IF(AI296&lt;=0,99,1+IF(AND(K296&gt;0,OR(Inputs!C14&gt;Inputs!C17,AND(Inputs!C14=Inputs!C17,0&lt;3))),1,0)+IF(AND(S296&gt;0,OR(Inputs!C15&gt;Inputs!C17,AND(Inputs!C15=Inputs!C17,1&lt;3))),1,0)+IF(AND(AA296&gt;0,OR(Inputs!C16&gt;Inputs!C17,AND(Inputs!C16=Inputs!C17,2&lt;3))),1,0)+IF(AND(AQ296&gt;0,OR(Inputs!C18&gt;Inputs!C17,AND(Inputs!C18=Inputs!C17,4&lt;3))),1,0)+IF(AND(AY296&gt;0,OR(Inputs!C19&gt;Inputs!C17,AND(Inputs!C19=Inputs!C17,5&lt;3))),1,0)+IF(AND(BG296&gt;0,OR(Inputs!C20&gt;Inputs!C17,AND(Inputs!C20=Inputs!C17,6&lt;3))),1,0)+IF(AND(BO296&gt;0,OR(Inputs!C21&gt;Inputs!C17,AND(Inputs!C21=Inputs!C17,7&lt;3))),1,0)+IF(AND(BW296&gt;0,OR(Inputs!C22&gt;Inputs!C17,AND(Inputs!C22=Inputs!C17,8&lt;3))),1,0)+IF(AND(CE296&gt;0,OR(Inputs!C23&gt;Inputs!C17,AND(Inputs!C23=Inputs!C17,9&lt;3))),1,0)))</f>
        <v>99</v>
      </c>
      <c r="AN296" s="3">
        <f>IF(Inputs!$B$27&lt;&gt;"Ready","PENDING INPUTS",IF(A296&gt;Inputs!$B$6,0,MIN(MAX(0,(AI296+AJ296+AK296)-AL296),MAX(0,C296-D296-(IF(O296&lt;AM296,K296+L296+M296-N296,0)+IF(W296&lt;AM296,S296+T296+U296-V296,0)+IF(AE296&lt;AM296,AA296+AB296+AC296-AD296,0)+IF(AM296&lt;AM296,AI296+AJ296+AK296-AL296,0)+IF(AU296&lt;AM296,AQ296+AR296+AS296-AT296,0)+IF(BC296&lt;AM296,AY296+AZ296+BA296-BB296,0)+IF(BK296&lt;AM296,BG296+BH296+BI296-BJ296,0)+IF(BS296&lt;AM296,BO296+BP296+BQ296-BR296,0)+IF(CA296&lt;AM296,BW296+BX296+BY296-BZ296,0)+IF(CI296&lt;AM296,CE296+CF296+CG296-CH296,0))))))</f>
        <v>0</v>
      </c>
      <c r="AO296" s="3">
        <f>IF(Inputs!$B$27&lt;&gt;"Ready","PENDING INPUTS",MIN((AI296+AJ296+AK296),IF(D296&gt;C296,IF(D296=0,0,AL296*C296/D296),AL296+AN296)))</f>
        <v>0</v>
      </c>
      <c r="AP296" s="3">
        <f>IF(Inputs!$B$27&lt;&gt;"Ready","PENDING INPUTS",MAX(0,(AI296+AJ296+AK296)-AO296))</f>
        <v>0</v>
      </c>
      <c r="AQ296" s="3">
        <f>IF(Inputs!$B$27&lt;&gt;"Ready","PENDING INPUTS",AX295)</f>
        <v>0</v>
      </c>
      <c r="AR296" s="3">
        <f>IF(Inputs!$B$27&lt;&gt;"Ready","PENDING INPUTS",IF(A296&lt;=Inputs!$B$6,ROUND(AQ296*Inputs!C18/12,2),0))</f>
        <v>0</v>
      </c>
      <c r="AS296" s="3">
        <f>IF(Inputs!$B$27&lt;&gt;"Ready","PENDING INPUTS",IF(AND(A296&lt;=Inputs!$B$6,AQ296&gt;0),Inputs!G18,0))</f>
        <v>0</v>
      </c>
      <c r="AT296" s="3">
        <f>IF(Inputs!$B$27&lt;&gt;"Ready","PENDING INPUTS",IF(A296&gt;Inputs!$B$6,0,MIN((AQ296+AR296+AS296),IF(Inputs!H18=1,Inputs!D18,MAX(Inputs!F18,ROUND(AQ296*Inputs!E18+AR296+AS296,2))))))</f>
        <v>0</v>
      </c>
      <c r="AU296">
        <f>IF(Inputs!$B$27&lt;&gt;"Ready","PENDING INPUTS",IF(AQ296&lt;=0,99,1+IF(AND(K296&gt;0,OR(Inputs!C14&gt;Inputs!C18,AND(Inputs!C14=Inputs!C18,0&lt;4))),1,0)+IF(AND(S296&gt;0,OR(Inputs!C15&gt;Inputs!C18,AND(Inputs!C15=Inputs!C18,1&lt;4))),1,0)+IF(AND(AA296&gt;0,OR(Inputs!C16&gt;Inputs!C18,AND(Inputs!C16=Inputs!C18,2&lt;4))),1,0)+IF(AND(AI296&gt;0,OR(Inputs!C17&gt;Inputs!C18,AND(Inputs!C17=Inputs!C18,3&lt;4))),1,0)+IF(AND(AY296&gt;0,OR(Inputs!C19&gt;Inputs!C18,AND(Inputs!C19=Inputs!C18,5&lt;4))),1,0)+IF(AND(BG296&gt;0,OR(Inputs!C20&gt;Inputs!C18,AND(Inputs!C20=Inputs!C18,6&lt;4))),1,0)+IF(AND(BO296&gt;0,OR(Inputs!C21&gt;Inputs!C18,AND(Inputs!C21=Inputs!C18,7&lt;4))),1,0)+IF(AND(BW296&gt;0,OR(Inputs!C22&gt;Inputs!C18,AND(Inputs!C22=Inputs!C18,8&lt;4))),1,0)+IF(AND(CE296&gt;0,OR(Inputs!C23&gt;Inputs!C18,AND(Inputs!C23=Inputs!C18,9&lt;4))),1,0)))</f>
        <v>99</v>
      </c>
      <c r="AV296" s="3">
        <f>IF(Inputs!$B$27&lt;&gt;"Ready","PENDING INPUTS",IF(A296&gt;Inputs!$B$6,0,MIN(MAX(0,(AQ296+AR296+AS296)-AT296),MAX(0,C296-D296-(IF(O296&lt;AU296,K296+L296+M296-N296,0)+IF(W296&lt;AU296,S296+T296+U296-V296,0)+IF(AE296&lt;AU296,AA296+AB296+AC296-AD296,0)+IF(AM296&lt;AU296,AI296+AJ296+AK296-AL296,0)+IF(AU296&lt;AU296,AQ296+AR296+AS296-AT296,0)+IF(BC296&lt;AU296,AY296+AZ296+BA296-BB296,0)+IF(BK296&lt;AU296,BG296+BH296+BI296-BJ296,0)+IF(BS296&lt;AU296,BO296+BP296+BQ296-BR296,0)+IF(CA296&lt;AU296,BW296+BX296+BY296-BZ296,0)+IF(CI296&lt;AU296,CE296+CF296+CG296-CH296,0))))))</f>
        <v>0</v>
      </c>
      <c r="AW296" s="3">
        <f>IF(Inputs!$B$27&lt;&gt;"Ready","PENDING INPUTS",MIN((AQ296+AR296+AS296),IF(D296&gt;C296,IF(D296=0,0,AT296*C296/D296),AT296+AV296)))</f>
        <v>0</v>
      </c>
      <c r="AX296" s="3">
        <f>IF(Inputs!$B$27&lt;&gt;"Ready","PENDING INPUTS",MAX(0,(AQ296+AR296+AS296)-AW296))</f>
        <v>0</v>
      </c>
      <c r="AY296" s="3">
        <f>IF(Inputs!$B$27&lt;&gt;"Ready","PENDING INPUTS",BF295)</f>
        <v>0</v>
      </c>
      <c r="AZ296" s="3">
        <f>IF(Inputs!$B$27&lt;&gt;"Ready","PENDING INPUTS",IF(A296&lt;=Inputs!$B$6,ROUND(AY296*Inputs!C19/12,2),0))</f>
        <v>0</v>
      </c>
      <c r="BA296" s="3">
        <f>IF(Inputs!$B$27&lt;&gt;"Ready","PENDING INPUTS",IF(AND(A296&lt;=Inputs!$B$6,AY296&gt;0),Inputs!G19,0))</f>
        <v>0</v>
      </c>
      <c r="BB296" s="3">
        <f>IF(Inputs!$B$27&lt;&gt;"Ready","PENDING INPUTS",IF(A296&gt;Inputs!$B$6,0,MIN((AY296+AZ296+BA296),IF(Inputs!H19=1,Inputs!D19,MAX(Inputs!F19,ROUND(AY296*Inputs!E19+AZ296+BA296,2))))))</f>
        <v>0</v>
      </c>
      <c r="BC296">
        <f>IF(Inputs!$B$27&lt;&gt;"Ready","PENDING INPUTS",IF(AY296&lt;=0,99,1+IF(AND(K296&gt;0,OR(Inputs!C14&gt;Inputs!C19,AND(Inputs!C14=Inputs!C19,0&lt;5))),1,0)+IF(AND(S296&gt;0,OR(Inputs!C15&gt;Inputs!C19,AND(Inputs!C15=Inputs!C19,1&lt;5))),1,0)+IF(AND(AA296&gt;0,OR(Inputs!C16&gt;Inputs!C19,AND(Inputs!C16=Inputs!C19,2&lt;5))),1,0)+IF(AND(AI296&gt;0,OR(Inputs!C17&gt;Inputs!C19,AND(Inputs!C17=Inputs!C19,3&lt;5))),1,0)+IF(AND(AQ296&gt;0,OR(Inputs!C18&gt;Inputs!C19,AND(Inputs!C18=Inputs!C19,4&lt;5))),1,0)+IF(AND(BG296&gt;0,OR(Inputs!C20&gt;Inputs!C19,AND(Inputs!C20=Inputs!C19,6&lt;5))),1,0)+IF(AND(BO296&gt;0,OR(Inputs!C21&gt;Inputs!C19,AND(Inputs!C21=Inputs!C19,7&lt;5))),1,0)+IF(AND(BW296&gt;0,OR(Inputs!C22&gt;Inputs!C19,AND(Inputs!C22=Inputs!C19,8&lt;5))),1,0)+IF(AND(CE296&gt;0,OR(Inputs!C23&gt;Inputs!C19,AND(Inputs!C23=Inputs!C19,9&lt;5))),1,0)))</f>
        <v>99</v>
      </c>
      <c r="BD296" s="3">
        <f>IF(Inputs!$B$27&lt;&gt;"Ready","PENDING INPUTS",IF(A296&gt;Inputs!$B$6,0,MIN(MAX(0,(AY296+AZ296+BA296)-BB296),MAX(0,C296-D296-(IF(O296&lt;BC296,K296+L296+M296-N296,0)+IF(W296&lt;BC296,S296+T296+U296-V296,0)+IF(AE296&lt;BC296,AA296+AB296+AC296-AD296,0)+IF(AM296&lt;BC296,AI296+AJ296+AK296-AL296,0)+IF(AU296&lt;BC296,AQ296+AR296+AS296-AT296,0)+IF(BC296&lt;BC296,AY296+AZ296+BA296-BB296,0)+IF(BK296&lt;BC296,BG296+BH296+BI296-BJ296,0)+IF(BS296&lt;BC296,BO296+BP296+BQ296-BR296,0)+IF(CA296&lt;BC296,BW296+BX296+BY296-BZ296,0)+IF(CI296&lt;BC296,CE296+CF296+CG296-CH296,0))))))</f>
        <v>0</v>
      </c>
      <c r="BE296" s="3">
        <f>IF(Inputs!$B$27&lt;&gt;"Ready","PENDING INPUTS",MIN((AY296+AZ296+BA296),IF(D296&gt;C296,IF(D296=0,0,BB296*C296/D296),BB296+BD296)))</f>
        <v>0</v>
      </c>
      <c r="BF296" s="3">
        <f>IF(Inputs!$B$27&lt;&gt;"Ready","PENDING INPUTS",MAX(0,(AY296+AZ296+BA296)-BE296))</f>
        <v>0</v>
      </c>
      <c r="BG296" s="3">
        <f>IF(Inputs!$B$27&lt;&gt;"Ready","PENDING INPUTS",BN295)</f>
        <v>0</v>
      </c>
      <c r="BH296" s="3">
        <f>IF(Inputs!$B$27&lt;&gt;"Ready","PENDING INPUTS",IF(A296&lt;=Inputs!$B$6,ROUND(BG296*Inputs!C20/12,2),0))</f>
        <v>0</v>
      </c>
      <c r="BI296" s="3">
        <f>IF(Inputs!$B$27&lt;&gt;"Ready","PENDING INPUTS",IF(AND(A296&lt;=Inputs!$B$6,BG296&gt;0),Inputs!G20,0))</f>
        <v>0</v>
      </c>
      <c r="BJ296" s="3">
        <f>IF(Inputs!$B$27&lt;&gt;"Ready","PENDING INPUTS",IF(A296&gt;Inputs!$B$6,0,MIN((BG296+BH296+BI296),IF(Inputs!H20=1,Inputs!D20,MAX(Inputs!F20,ROUND(BG296*Inputs!E20+BH296+BI296,2))))))</f>
        <v>0</v>
      </c>
      <c r="BK296">
        <f>IF(Inputs!$B$27&lt;&gt;"Ready","PENDING INPUTS",IF(BG296&lt;=0,99,1+IF(AND(K296&gt;0,OR(Inputs!C14&gt;Inputs!C20,AND(Inputs!C14=Inputs!C20,0&lt;6))),1,0)+IF(AND(S296&gt;0,OR(Inputs!C15&gt;Inputs!C20,AND(Inputs!C15=Inputs!C20,1&lt;6))),1,0)+IF(AND(AA296&gt;0,OR(Inputs!C16&gt;Inputs!C20,AND(Inputs!C16=Inputs!C20,2&lt;6))),1,0)+IF(AND(AI296&gt;0,OR(Inputs!C17&gt;Inputs!C20,AND(Inputs!C17=Inputs!C20,3&lt;6))),1,0)+IF(AND(AQ296&gt;0,OR(Inputs!C18&gt;Inputs!C20,AND(Inputs!C18=Inputs!C20,4&lt;6))),1,0)+IF(AND(AY296&gt;0,OR(Inputs!C19&gt;Inputs!C20,AND(Inputs!C19=Inputs!C20,5&lt;6))),1,0)+IF(AND(BO296&gt;0,OR(Inputs!C21&gt;Inputs!C20,AND(Inputs!C21=Inputs!C20,7&lt;6))),1,0)+IF(AND(BW296&gt;0,OR(Inputs!C22&gt;Inputs!C20,AND(Inputs!C22=Inputs!C20,8&lt;6))),1,0)+IF(AND(CE296&gt;0,OR(Inputs!C23&gt;Inputs!C20,AND(Inputs!C23=Inputs!C20,9&lt;6))),1,0)))</f>
        <v>99</v>
      </c>
      <c r="BL296" s="3">
        <f>IF(Inputs!$B$27&lt;&gt;"Ready","PENDING INPUTS",IF(A296&gt;Inputs!$B$6,0,MIN(MAX(0,(BG296+BH296+BI296)-BJ296),MAX(0,C296-D296-(IF(O296&lt;BK296,K296+L296+M296-N296,0)+IF(W296&lt;BK296,S296+T296+U296-V296,0)+IF(AE296&lt;BK296,AA296+AB296+AC296-AD296,0)+IF(AM296&lt;BK296,AI296+AJ296+AK296-AL296,0)+IF(AU296&lt;BK296,AQ296+AR296+AS296-AT296,0)+IF(BC296&lt;BK296,AY296+AZ296+BA296-BB296,0)+IF(BK296&lt;BK296,BG296+BH296+BI296-BJ296,0)+IF(BS296&lt;BK296,BO296+BP296+BQ296-BR296,0)+IF(CA296&lt;BK296,BW296+BX296+BY296-BZ296,0)+IF(CI296&lt;BK296,CE296+CF296+CG296-CH296,0))))))</f>
        <v>0</v>
      </c>
      <c r="BM296" s="3">
        <f>IF(Inputs!$B$27&lt;&gt;"Ready","PENDING INPUTS",MIN((BG296+BH296+BI296),IF(D296&gt;C296,IF(D296=0,0,BJ296*C296/D296),BJ296+BL296)))</f>
        <v>0</v>
      </c>
      <c r="BN296" s="3">
        <f>IF(Inputs!$B$27&lt;&gt;"Ready","PENDING INPUTS",MAX(0,(BG296+BH296+BI296)-BM296))</f>
        <v>0</v>
      </c>
      <c r="BO296" s="3">
        <f>IF(Inputs!$B$27&lt;&gt;"Ready","PENDING INPUTS",BV295)</f>
        <v>0</v>
      </c>
      <c r="BP296" s="3">
        <f>IF(Inputs!$B$27&lt;&gt;"Ready","PENDING INPUTS",IF(A296&lt;=Inputs!$B$6,ROUND(BO296*Inputs!C21/12,2),0))</f>
        <v>0</v>
      </c>
      <c r="BQ296" s="3">
        <f>IF(Inputs!$B$27&lt;&gt;"Ready","PENDING INPUTS",IF(AND(A296&lt;=Inputs!$B$6,BO296&gt;0),Inputs!G21,0))</f>
        <v>0</v>
      </c>
      <c r="BR296" s="3">
        <f>IF(Inputs!$B$27&lt;&gt;"Ready","PENDING INPUTS",IF(A296&gt;Inputs!$B$6,0,MIN((BO296+BP296+BQ296),IF(Inputs!H21=1,Inputs!D21,MAX(Inputs!F21,ROUND(BO296*Inputs!E21+BP296+BQ296,2))))))</f>
        <v>0</v>
      </c>
      <c r="BS296">
        <f>IF(Inputs!$B$27&lt;&gt;"Ready","PENDING INPUTS",IF(BO296&lt;=0,99,1+IF(AND(K296&gt;0,OR(Inputs!C14&gt;Inputs!C21,AND(Inputs!C14=Inputs!C21,0&lt;7))),1,0)+IF(AND(S296&gt;0,OR(Inputs!C15&gt;Inputs!C21,AND(Inputs!C15=Inputs!C21,1&lt;7))),1,0)+IF(AND(AA296&gt;0,OR(Inputs!C16&gt;Inputs!C21,AND(Inputs!C16=Inputs!C21,2&lt;7))),1,0)+IF(AND(AI296&gt;0,OR(Inputs!C17&gt;Inputs!C21,AND(Inputs!C17=Inputs!C21,3&lt;7))),1,0)+IF(AND(AQ296&gt;0,OR(Inputs!C18&gt;Inputs!C21,AND(Inputs!C18=Inputs!C21,4&lt;7))),1,0)+IF(AND(AY296&gt;0,OR(Inputs!C19&gt;Inputs!C21,AND(Inputs!C19=Inputs!C21,5&lt;7))),1,0)+IF(AND(BG296&gt;0,OR(Inputs!C20&gt;Inputs!C21,AND(Inputs!C20=Inputs!C21,6&lt;7))),1,0)+IF(AND(BW296&gt;0,OR(Inputs!C22&gt;Inputs!C21,AND(Inputs!C22=Inputs!C21,8&lt;7))),1,0)+IF(AND(CE296&gt;0,OR(Inputs!C23&gt;Inputs!C21,AND(Inputs!C23=Inputs!C21,9&lt;7))),1,0)))</f>
        <v>99</v>
      </c>
      <c r="BT296" s="3">
        <f>IF(Inputs!$B$27&lt;&gt;"Ready","PENDING INPUTS",IF(A296&gt;Inputs!$B$6,0,MIN(MAX(0,(BO296+BP296+BQ296)-BR296),MAX(0,C296-D296-(IF(O296&lt;BS296,K296+L296+M296-N296,0)+IF(W296&lt;BS296,S296+T296+U296-V296,0)+IF(AE296&lt;BS296,AA296+AB296+AC296-AD296,0)+IF(AM296&lt;BS296,AI296+AJ296+AK296-AL296,0)+IF(AU296&lt;BS296,AQ296+AR296+AS296-AT296,0)+IF(BC296&lt;BS296,AY296+AZ296+BA296-BB296,0)+IF(BK296&lt;BS296,BG296+BH296+BI296-BJ296,0)+IF(BS296&lt;BS296,BO296+BP296+BQ296-BR296,0)+IF(CA296&lt;BS296,BW296+BX296+BY296-BZ296,0)+IF(CI296&lt;BS296,CE296+CF296+CG296-CH296,0))))))</f>
        <v>0</v>
      </c>
      <c r="BU296" s="3">
        <f>IF(Inputs!$B$27&lt;&gt;"Ready","PENDING INPUTS",MIN((BO296+BP296+BQ296),IF(D296&gt;C296,IF(D296=0,0,BR296*C296/D296),BR296+BT296)))</f>
        <v>0</v>
      </c>
      <c r="BV296" s="3">
        <f>IF(Inputs!$B$27&lt;&gt;"Ready","PENDING INPUTS",MAX(0,(BO296+BP296+BQ296)-BU296))</f>
        <v>0</v>
      </c>
      <c r="BW296" s="3">
        <f>IF(Inputs!$B$27&lt;&gt;"Ready","PENDING INPUTS",CD295)</f>
        <v>0</v>
      </c>
      <c r="BX296" s="3">
        <f>IF(Inputs!$B$27&lt;&gt;"Ready","PENDING INPUTS",IF(A296&lt;=Inputs!$B$6,ROUND(BW296*Inputs!C22/12,2),0))</f>
        <v>0</v>
      </c>
      <c r="BY296" s="3">
        <f>IF(Inputs!$B$27&lt;&gt;"Ready","PENDING INPUTS",IF(AND(A296&lt;=Inputs!$B$6,BW296&gt;0),Inputs!G22,0))</f>
        <v>0</v>
      </c>
      <c r="BZ296" s="3">
        <f>IF(Inputs!$B$27&lt;&gt;"Ready","PENDING INPUTS",IF(A296&gt;Inputs!$B$6,0,MIN((BW296+BX296+BY296),IF(Inputs!H22=1,Inputs!D22,MAX(Inputs!F22,ROUND(BW296*Inputs!E22+BX296+BY296,2))))))</f>
        <v>0</v>
      </c>
      <c r="CA296">
        <f>IF(Inputs!$B$27&lt;&gt;"Ready","PENDING INPUTS",IF(BW296&lt;=0,99,1+IF(AND(K296&gt;0,OR(Inputs!C14&gt;Inputs!C22,AND(Inputs!C14=Inputs!C22,0&lt;8))),1,0)+IF(AND(S296&gt;0,OR(Inputs!C15&gt;Inputs!C22,AND(Inputs!C15=Inputs!C22,1&lt;8))),1,0)+IF(AND(AA296&gt;0,OR(Inputs!C16&gt;Inputs!C22,AND(Inputs!C16=Inputs!C22,2&lt;8))),1,0)+IF(AND(AI296&gt;0,OR(Inputs!C17&gt;Inputs!C22,AND(Inputs!C17=Inputs!C22,3&lt;8))),1,0)+IF(AND(AQ296&gt;0,OR(Inputs!C18&gt;Inputs!C22,AND(Inputs!C18=Inputs!C22,4&lt;8))),1,0)+IF(AND(AY296&gt;0,OR(Inputs!C19&gt;Inputs!C22,AND(Inputs!C19=Inputs!C22,5&lt;8))),1,0)+IF(AND(BG296&gt;0,OR(Inputs!C20&gt;Inputs!C22,AND(Inputs!C20=Inputs!C22,6&lt;8))),1,0)+IF(AND(BO296&gt;0,OR(Inputs!C21&gt;Inputs!C22,AND(Inputs!C21=Inputs!C22,7&lt;8))),1,0)+IF(AND(CE296&gt;0,OR(Inputs!C23&gt;Inputs!C22,AND(Inputs!C23=Inputs!C22,9&lt;8))),1,0)))</f>
        <v>99</v>
      </c>
      <c r="CB296" s="3">
        <f>IF(Inputs!$B$27&lt;&gt;"Ready","PENDING INPUTS",IF(A296&gt;Inputs!$B$6,0,MIN(MAX(0,(BW296+BX296+BY296)-BZ296),MAX(0,C296-D296-(IF(O296&lt;CA296,K296+L296+M296-N296,0)+IF(W296&lt;CA296,S296+T296+U296-V296,0)+IF(AE296&lt;CA296,AA296+AB296+AC296-AD296,0)+IF(AM296&lt;CA296,AI296+AJ296+AK296-AL296,0)+IF(AU296&lt;CA296,AQ296+AR296+AS296-AT296,0)+IF(BC296&lt;CA296,AY296+AZ296+BA296-BB296,0)+IF(BK296&lt;CA296,BG296+BH296+BI296-BJ296,0)+IF(BS296&lt;CA296,BO296+BP296+BQ296-BR296,0)+IF(CA296&lt;CA296,BW296+BX296+BY296-BZ296,0)+IF(CI296&lt;CA296,CE296+CF296+CG296-CH296,0))))))</f>
        <v>0</v>
      </c>
      <c r="CC296" s="3">
        <f>IF(Inputs!$B$27&lt;&gt;"Ready","PENDING INPUTS",MIN((BW296+BX296+BY296),IF(D296&gt;C296,IF(D296=0,0,BZ296*C296/D296),BZ296+CB296)))</f>
        <v>0</v>
      </c>
      <c r="CD296" s="3">
        <f>IF(Inputs!$B$27&lt;&gt;"Ready","PENDING INPUTS",MAX(0,(BW296+BX296+BY296)-CC296))</f>
        <v>0</v>
      </c>
      <c r="CE296" s="3">
        <f>IF(Inputs!$B$27&lt;&gt;"Ready","PENDING INPUTS",CL295)</f>
        <v>0</v>
      </c>
      <c r="CF296" s="3">
        <f>IF(Inputs!$B$27&lt;&gt;"Ready","PENDING INPUTS",IF(A296&lt;=Inputs!$B$6,ROUND(CE296*Inputs!C23/12,2),0))</f>
        <v>0</v>
      </c>
      <c r="CG296" s="3">
        <f>IF(Inputs!$B$27&lt;&gt;"Ready","PENDING INPUTS",IF(AND(A296&lt;=Inputs!$B$6,CE296&gt;0),Inputs!G23,0))</f>
        <v>0</v>
      </c>
      <c r="CH296" s="3">
        <f>IF(Inputs!$B$27&lt;&gt;"Ready","PENDING INPUTS",IF(A296&gt;Inputs!$B$6,0,MIN((CE296+CF296+CG296),IF(Inputs!H23=1,Inputs!D23,MAX(Inputs!F23,ROUND(CE296*Inputs!E23+CF296+CG296,2))))))</f>
        <v>0</v>
      </c>
      <c r="CI296">
        <f>IF(Inputs!$B$27&lt;&gt;"Ready","PENDING INPUTS",IF(CE296&lt;=0,99,1+IF(AND(K296&gt;0,OR(Inputs!C14&gt;Inputs!C23,AND(Inputs!C14=Inputs!C23,0&lt;9))),1,0)+IF(AND(S296&gt;0,OR(Inputs!C15&gt;Inputs!C23,AND(Inputs!C15=Inputs!C23,1&lt;9))),1,0)+IF(AND(AA296&gt;0,OR(Inputs!C16&gt;Inputs!C23,AND(Inputs!C16=Inputs!C23,2&lt;9))),1,0)+IF(AND(AI296&gt;0,OR(Inputs!C17&gt;Inputs!C23,AND(Inputs!C17=Inputs!C23,3&lt;9))),1,0)+IF(AND(AQ296&gt;0,OR(Inputs!C18&gt;Inputs!C23,AND(Inputs!C18=Inputs!C23,4&lt;9))),1,0)+IF(AND(AY296&gt;0,OR(Inputs!C19&gt;Inputs!C23,AND(Inputs!C19=Inputs!C23,5&lt;9))),1,0)+IF(AND(BG296&gt;0,OR(Inputs!C20&gt;Inputs!C23,AND(Inputs!C20=Inputs!C23,6&lt;9))),1,0)+IF(AND(BO296&gt;0,OR(Inputs!C21&gt;Inputs!C23,AND(Inputs!C21=Inputs!C23,7&lt;9))),1,0)+IF(AND(BW296&gt;0,OR(Inputs!C22&gt;Inputs!C23,AND(Inputs!C22=Inputs!C23,8&lt;9))),1,0)))</f>
        <v>99</v>
      </c>
      <c r="CJ296" s="3">
        <f>IF(Inputs!$B$27&lt;&gt;"Ready","PENDING INPUTS",IF(A296&gt;Inputs!$B$6,0,MIN(MAX(0,(CE296+CF296+CG296)-CH296),MAX(0,C296-D296-(IF(O296&lt;CI296,K296+L296+M296-N296,0)+IF(W296&lt;CI296,S296+T296+U296-V296,0)+IF(AE296&lt;CI296,AA296+AB296+AC296-AD296,0)+IF(AM296&lt;CI296,AI296+AJ296+AK296-AL296,0)+IF(AU296&lt;CI296,AQ296+AR296+AS296-AT296,0)+IF(BC296&lt;CI296,AY296+AZ296+BA296-BB296,0)+IF(BK296&lt;CI296,BG296+BH296+BI296-BJ296,0)+IF(BS296&lt;CI296,BO296+BP296+BQ296-BR296,0)+IF(CA296&lt;CI296,BW296+BX296+BY296-BZ296,0)+IF(CI296&lt;CI296,CE296+CF296+CG296-CH296,0))))))</f>
        <v>0</v>
      </c>
      <c r="CK296" s="3">
        <f>IF(Inputs!$B$27&lt;&gt;"Ready","PENDING INPUTS",MIN((CE296+CF296+CG296),IF(D296&gt;C296,IF(D296=0,0,CH296*C296/D296),CH296+CJ296)))</f>
        <v>0</v>
      </c>
      <c r="CL296" s="3">
        <f>IF(Inputs!$B$27&lt;&gt;"Ready","PENDING INPUTS",MAX(0,(CE296+CF296+CG296)-CK296))</f>
        <v>0</v>
      </c>
    </row>
    <row r="297" spans="1:90" ht="27.95" customHeight="1" x14ac:dyDescent="0.25">
      <c r="A297">
        <v>293</v>
      </c>
      <c r="B297" s="13">
        <f>IF(Inputs!$B$27&lt;&gt;"Ready","PENDING INPUTS",EDATE(Inputs!$B$5,A297-1))</f>
        <v>55185</v>
      </c>
      <c r="C297" s="3">
        <f>IF(Inputs!$B$27&lt;&gt;"Ready","PENDING INPUTS",IF(A297&lt;=Inputs!$B$6,MAX(0,Inputs!$B$4+IF(A297=Inputs!$B$7,Inputs!$B$8,0)+IF(A297=Inputs!$B$9,Inputs!$B$10,0)),0))</f>
        <v>0</v>
      </c>
      <c r="D297" s="3">
        <f>IF(Inputs!$B$27&lt;&gt;"Ready","PENDING INPUTS",SUM(N297,V297,AD297,AL297,AT297,BB297,BJ297,BR297,BZ297,CH297))</f>
        <v>0</v>
      </c>
      <c r="E297" s="3">
        <f>IF(Inputs!$B$27&lt;&gt;"Ready","PENDING INPUTS",MAX(0,D297-C297))</f>
        <v>0</v>
      </c>
      <c r="F297" s="3">
        <f>IF(Inputs!$B$27&lt;&gt;"Ready","PENDING INPUTS",SUM(Q297,Y297,AG297,AO297,AW297,BE297,BM297,BU297,CC297,CK297))</f>
        <v>0</v>
      </c>
      <c r="G297" s="3">
        <f>IF(Inputs!$B$27&lt;&gt;"Ready","PENDING INPUTS",SUM(L297,T297,AB297,AJ297,AR297,AZ297,BH297,BP297,BX297,CF297))</f>
        <v>0</v>
      </c>
      <c r="H297" s="3">
        <f>IF(Inputs!$B$27&lt;&gt;"Ready","PENDING INPUTS",SUM(M297,U297,AC297,AK297,AS297,BA297,BI297,BQ297,BY297,CG297))</f>
        <v>0</v>
      </c>
      <c r="I297" s="3">
        <f>IF(Inputs!$B$27&lt;&gt;"Ready","PENDING INPUTS",SUM(R297,Z297,AH297,AP297,AX297,BF297,BN297,BV297,CD297,CL297))</f>
        <v>0</v>
      </c>
      <c r="J297" t="str">
        <f>IF(Inputs!$B$27&lt;&gt;"Ready","PENDING INPUTS",IF(A297&gt;Inputs!$B$6,"Beyond horizon",IF(E297&gt;0.005,"MINIMUM SHORTFALL",IF(I297&lt;0.005,"Paid off","In progress"))))</f>
        <v>Beyond horizon</v>
      </c>
      <c r="K297" s="3">
        <f>IF(Inputs!$B$27&lt;&gt;"Ready","PENDING INPUTS",R296)</f>
        <v>0</v>
      </c>
      <c r="L297" s="3">
        <f>IF(Inputs!$B$27&lt;&gt;"Ready","PENDING INPUTS",IF(A297&lt;=Inputs!$B$6,ROUND(K297*Inputs!C14/12,2),0))</f>
        <v>0</v>
      </c>
      <c r="M297" s="3">
        <f>IF(Inputs!$B$27&lt;&gt;"Ready","PENDING INPUTS",IF(AND(A297&lt;=Inputs!$B$6,K297&gt;0),Inputs!G14,0))</f>
        <v>0</v>
      </c>
      <c r="N297" s="3">
        <f>IF(Inputs!$B$27&lt;&gt;"Ready","PENDING INPUTS",IF(A297&gt;Inputs!$B$6,0,MIN((K297+L297+M297),IF(Inputs!H14=1,Inputs!D14,MAX(Inputs!F14,ROUND(K297*Inputs!E14+L297+M297,2))))))</f>
        <v>0</v>
      </c>
      <c r="O297">
        <f>IF(Inputs!$B$27&lt;&gt;"Ready","PENDING INPUTS",IF(K297&lt;=0,99,1+IF(AND(S297&gt;0,OR(Inputs!C15&gt;Inputs!C14,AND(Inputs!C15=Inputs!C14,1&lt;0))),1,0)+IF(AND(AA297&gt;0,OR(Inputs!C16&gt;Inputs!C14,AND(Inputs!C16=Inputs!C14,2&lt;0))),1,0)+IF(AND(AI297&gt;0,OR(Inputs!C17&gt;Inputs!C14,AND(Inputs!C17=Inputs!C14,3&lt;0))),1,0)+IF(AND(AQ297&gt;0,OR(Inputs!C18&gt;Inputs!C14,AND(Inputs!C18=Inputs!C14,4&lt;0))),1,0)+IF(AND(AY297&gt;0,OR(Inputs!C19&gt;Inputs!C14,AND(Inputs!C19=Inputs!C14,5&lt;0))),1,0)+IF(AND(BG297&gt;0,OR(Inputs!C20&gt;Inputs!C14,AND(Inputs!C20=Inputs!C14,6&lt;0))),1,0)+IF(AND(BO297&gt;0,OR(Inputs!C21&gt;Inputs!C14,AND(Inputs!C21=Inputs!C14,7&lt;0))),1,0)+IF(AND(BW297&gt;0,OR(Inputs!C22&gt;Inputs!C14,AND(Inputs!C22=Inputs!C14,8&lt;0))),1,0)+IF(AND(CE297&gt;0,OR(Inputs!C23&gt;Inputs!C14,AND(Inputs!C23=Inputs!C14,9&lt;0))),1,0)))</f>
        <v>99</v>
      </c>
      <c r="P297" s="3">
        <f>IF(Inputs!$B$27&lt;&gt;"Ready","PENDING INPUTS",IF(A297&gt;Inputs!$B$6,0,MIN(MAX(0,(K297+L297+M297)-N297),MAX(0,C297-D297-(IF(O297&lt;O297,K297+L297+M297-N297,0)+IF(W297&lt;O297,S297+T297+U297-V297,0)+IF(AE297&lt;O297,AA297+AB297+AC297-AD297,0)+IF(AM297&lt;O297,AI297+AJ297+AK297-AL297,0)+IF(AU297&lt;O297,AQ297+AR297+AS297-AT297,0)+IF(BC297&lt;O297,AY297+AZ297+BA297-BB297,0)+IF(BK297&lt;O297,BG297+BH297+BI297-BJ297,0)+IF(BS297&lt;O297,BO297+BP297+BQ297-BR297,0)+IF(CA297&lt;O297,BW297+BX297+BY297-BZ297,0)+IF(CI297&lt;O297,CE297+CF297+CG297-CH297,0))))))</f>
        <v>0</v>
      </c>
      <c r="Q297" s="3">
        <f>IF(Inputs!$B$27&lt;&gt;"Ready","PENDING INPUTS",MIN((K297+L297+M297),IF(D297&gt;C297,IF(D297=0,0,N297*C297/D297),N297+P297)))</f>
        <v>0</v>
      </c>
      <c r="R297" s="3">
        <f>IF(Inputs!$B$27&lt;&gt;"Ready","PENDING INPUTS",MAX(0,(K297+L297+M297)-Q297))</f>
        <v>0</v>
      </c>
      <c r="S297" s="3">
        <f>IF(Inputs!$B$27&lt;&gt;"Ready","PENDING INPUTS",Z296)</f>
        <v>0</v>
      </c>
      <c r="T297" s="3">
        <f>IF(Inputs!$B$27&lt;&gt;"Ready","PENDING INPUTS",IF(A297&lt;=Inputs!$B$6,ROUND(S297*Inputs!C15/12,2),0))</f>
        <v>0</v>
      </c>
      <c r="U297" s="3">
        <f>IF(Inputs!$B$27&lt;&gt;"Ready","PENDING INPUTS",IF(AND(A297&lt;=Inputs!$B$6,S297&gt;0),Inputs!G15,0))</f>
        <v>0</v>
      </c>
      <c r="V297" s="3">
        <f>IF(Inputs!$B$27&lt;&gt;"Ready","PENDING INPUTS",IF(A297&gt;Inputs!$B$6,0,MIN((S297+T297+U297),IF(Inputs!H15=1,Inputs!D15,MAX(Inputs!F15,ROUND(S297*Inputs!E15+T297+U297,2))))))</f>
        <v>0</v>
      </c>
      <c r="W297">
        <f>IF(Inputs!$B$27&lt;&gt;"Ready","PENDING INPUTS",IF(S297&lt;=0,99,1+IF(AND(K297&gt;0,OR(Inputs!C14&gt;Inputs!C15,AND(Inputs!C14=Inputs!C15,0&lt;1))),1,0)+IF(AND(AA297&gt;0,OR(Inputs!C16&gt;Inputs!C15,AND(Inputs!C16=Inputs!C15,2&lt;1))),1,0)+IF(AND(AI297&gt;0,OR(Inputs!C17&gt;Inputs!C15,AND(Inputs!C17=Inputs!C15,3&lt;1))),1,0)+IF(AND(AQ297&gt;0,OR(Inputs!C18&gt;Inputs!C15,AND(Inputs!C18=Inputs!C15,4&lt;1))),1,0)+IF(AND(AY297&gt;0,OR(Inputs!C19&gt;Inputs!C15,AND(Inputs!C19=Inputs!C15,5&lt;1))),1,0)+IF(AND(BG297&gt;0,OR(Inputs!C20&gt;Inputs!C15,AND(Inputs!C20=Inputs!C15,6&lt;1))),1,0)+IF(AND(BO297&gt;0,OR(Inputs!C21&gt;Inputs!C15,AND(Inputs!C21=Inputs!C15,7&lt;1))),1,0)+IF(AND(BW297&gt;0,OR(Inputs!C22&gt;Inputs!C15,AND(Inputs!C22=Inputs!C15,8&lt;1))),1,0)+IF(AND(CE297&gt;0,OR(Inputs!C23&gt;Inputs!C15,AND(Inputs!C23=Inputs!C15,9&lt;1))),1,0)))</f>
        <v>99</v>
      </c>
      <c r="X297" s="3">
        <f>IF(Inputs!$B$27&lt;&gt;"Ready","PENDING INPUTS",IF(A297&gt;Inputs!$B$6,0,MIN(MAX(0,(S297+T297+U297)-V297),MAX(0,C297-D297-(IF(O297&lt;W297,K297+L297+M297-N297,0)+IF(W297&lt;W297,S297+T297+U297-V297,0)+IF(AE297&lt;W297,AA297+AB297+AC297-AD297,0)+IF(AM297&lt;W297,AI297+AJ297+AK297-AL297,0)+IF(AU297&lt;W297,AQ297+AR297+AS297-AT297,0)+IF(BC297&lt;W297,AY297+AZ297+BA297-BB297,0)+IF(BK297&lt;W297,BG297+BH297+BI297-BJ297,0)+IF(BS297&lt;W297,BO297+BP297+BQ297-BR297,0)+IF(CA297&lt;W297,BW297+BX297+BY297-BZ297,0)+IF(CI297&lt;W297,CE297+CF297+CG297-CH297,0))))))</f>
        <v>0</v>
      </c>
      <c r="Y297" s="3">
        <f>IF(Inputs!$B$27&lt;&gt;"Ready","PENDING INPUTS",MIN((S297+T297+U297),IF(D297&gt;C297,IF(D297=0,0,V297*C297/D297),V297+X297)))</f>
        <v>0</v>
      </c>
      <c r="Z297" s="3">
        <f>IF(Inputs!$B$27&lt;&gt;"Ready","PENDING INPUTS",MAX(0,(S297+T297+U297)-Y297))</f>
        <v>0</v>
      </c>
      <c r="AA297" s="3">
        <f>IF(Inputs!$B$27&lt;&gt;"Ready","PENDING INPUTS",AH296)</f>
        <v>0</v>
      </c>
      <c r="AB297" s="3">
        <f>IF(Inputs!$B$27&lt;&gt;"Ready","PENDING INPUTS",IF(A297&lt;=Inputs!$B$6,ROUND(AA297*Inputs!C16/12,2),0))</f>
        <v>0</v>
      </c>
      <c r="AC297" s="3">
        <f>IF(Inputs!$B$27&lt;&gt;"Ready","PENDING INPUTS",IF(AND(A297&lt;=Inputs!$B$6,AA297&gt;0),Inputs!G16,0))</f>
        <v>0</v>
      </c>
      <c r="AD297" s="3">
        <f>IF(Inputs!$B$27&lt;&gt;"Ready","PENDING INPUTS",IF(A297&gt;Inputs!$B$6,0,MIN((AA297+AB297+AC297),IF(Inputs!H16=1,Inputs!D16,MAX(Inputs!F16,ROUND(AA297*Inputs!E16+AB297+AC297,2))))))</f>
        <v>0</v>
      </c>
      <c r="AE297">
        <f>IF(Inputs!$B$27&lt;&gt;"Ready","PENDING INPUTS",IF(AA297&lt;=0,99,1+IF(AND(K297&gt;0,OR(Inputs!C14&gt;Inputs!C16,AND(Inputs!C14=Inputs!C16,0&lt;2))),1,0)+IF(AND(S297&gt;0,OR(Inputs!C15&gt;Inputs!C16,AND(Inputs!C15=Inputs!C16,1&lt;2))),1,0)+IF(AND(AI297&gt;0,OR(Inputs!C17&gt;Inputs!C16,AND(Inputs!C17=Inputs!C16,3&lt;2))),1,0)+IF(AND(AQ297&gt;0,OR(Inputs!C18&gt;Inputs!C16,AND(Inputs!C18=Inputs!C16,4&lt;2))),1,0)+IF(AND(AY297&gt;0,OR(Inputs!C19&gt;Inputs!C16,AND(Inputs!C19=Inputs!C16,5&lt;2))),1,0)+IF(AND(BG297&gt;0,OR(Inputs!C20&gt;Inputs!C16,AND(Inputs!C20=Inputs!C16,6&lt;2))),1,0)+IF(AND(BO297&gt;0,OR(Inputs!C21&gt;Inputs!C16,AND(Inputs!C21=Inputs!C16,7&lt;2))),1,0)+IF(AND(BW297&gt;0,OR(Inputs!C22&gt;Inputs!C16,AND(Inputs!C22=Inputs!C16,8&lt;2))),1,0)+IF(AND(CE297&gt;0,OR(Inputs!C23&gt;Inputs!C16,AND(Inputs!C23=Inputs!C16,9&lt;2))),1,0)))</f>
        <v>99</v>
      </c>
      <c r="AF297" s="3">
        <f>IF(Inputs!$B$27&lt;&gt;"Ready","PENDING INPUTS",IF(A297&gt;Inputs!$B$6,0,MIN(MAX(0,(AA297+AB297+AC297)-AD297),MAX(0,C297-D297-(IF(O297&lt;AE297,K297+L297+M297-N297,0)+IF(W297&lt;AE297,S297+T297+U297-V297,0)+IF(AE297&lt;AE297,AA297+AB297+AC297-AD297,0)+IF(AM297&lt;AE297,AI297+AJ297+AK297-AL297,0)+IF(AU297&lt;AE297,AQ297+AR297+AS297-AT297,0)+IF(BC297&lt;AE297,AY297+AZ297+BA297-BB297,0)+IF(BK297&lt;AE297,BG297+BH297+BI297-BJ297,0)+IF(BS297&lt;AE297,BO297+BP297+BQ297-BR297,0)+IF(CA297&lt;AE297,BW297+BX297+BY297-BZ297,0)+IF(CI297&lt;AE297,CE297+CF297+CG297-CH297,0))))))</f>
        <v>0</v>
      </c>
      <c r="AG297" s="3">
        <f>IF(Inputs!$B$27&lt;&gt;"Ready","PENDING INPUTS",MIN((AA297+AB297+AC297),IF(D297&gt;C297,IF(D297=0,0,AD297*C297/D297),AD297+AF297)))</f>
        <v>0</v>
      </c>
      <c r="AH297" s="3">
        <f>IF(Inputs!$B$27&lt;&gt;"Ready","PENDING INPUTS",MAX(0,(AA297+AB297+AC297)-AG297))</f>
        <v>0</v>
      </c>
      <c r="AI297" s="3">
        <f>IF(Inputs!$B$27&lt;&gt;"Ready","PENDING INPUTS",AP296)</f>
        <v>0</v>
      </c>
      <c r="AJ297" s="3">
        <f>IF(Inputs!$B$27&lt;&gt;"Ready","PENDING INPUTS",IF(A297&lt;=Inputs!$B$6,ROUND(AI297*Inputs!C17/12,2),0))</f>
        <v>0</v>
      </c>
      <c r="AK297" s="3">
        <f>IF(Inputs!$B$27&lt;&gt;"Ready","PENDING INPUTS",IF(AND(A297&lt;=Inputs!$B$6,AI297&gt;0),Inputs!G17,0))</f>
        <v>0</v>
      </c>
      <c r="AL297" s="3">
        <f>IF(Inputs!$B$27&lt;&gt;"Ready","PENDING INPUTS",IF(A297&gt;Inputs!$B$6,0,MIN((AI297+AJ297+AK297),IF(Inputs!H17=1,Inputs!D17,MAX(Inputs!F17,ROUND(AI297*Inputs!E17+AJ297+AK297,2))))))</f>
        <v>0</v>
      </c>
      <c r="AM297">
        <f>IF(Inputs!$B$27&lt;&gt;"Ready","PENDING INPUTS",IF(AI297&lt;=0,99,1+IF(AND(K297&gt;0,OR(Inputs!C14&gt;Inputs!C17,AND(Inputs!C14=Inputs!C17,0&lt;3))),1,0)+IF(AND(S297&gt;0,OR(Inputs!C15&gt;Inputs!C17,AND(Inputs!C15=Inputs!C17,1&lt;3))),1,0)+IF(AND(AA297&gt;0,OR(Inputs!C16&gt;Inputs!C17,AND(Inputs!C16=Inputs!C17,2&lt;3))),1,0)+IF(AND(AQ297&gt;0,OR(Inputs!C18&gt;Inputs!C17,AND(Inputs!C18=Inputs!C17,4&lt;3))),1,0)+IF(AND(AY297&gt;0,OR(Inputs!C19&gt;Inputs!C17,AND(Inputs!C19=Inputs!C17,5&lt;3))),1,0)+IF(AND(BG297&gt;0,OR(Inputs!C20&gt;Inputs!C17,AND(Inputs!C20=Inputs!C17,6&lt;3))),1,0)+IF(AND(BO297&gt;0,OR(Inputs!C21&gt;Inputs!C17,AND(Inputs!C21=Inputs!C17,7&lt;3))),1,0)+IF(AND(BW297&gt;0,OR(Inputs!C22&gt;Inputs!C17,AND(Inputs!C22=Inputs!C17,8&lt;3))),1,0)+IF(AND(CE297&gt;0,OR(Inputs!C23&gt;Inputs!C17,AND(Inputs!C23=Inputs!C17,9&lt;3))),1,0)))</f>
        <v>99</v>
      </c>
      <c r="AN297" s="3">
        <f>IF(Inputs!$B$27&lt;&gt;"Ready","PENDING INPUTS",IF(A297&gt;Inputs!$B$6,0,MIN(MAX(0,(AI297+AJ297+AK297)-AL297),MAX(0,C297-D297-(IF(O297&lt;AM297,K297+L297+M297-N297,0)+IF(W297&lt;AM297,S297+T297+U297-V297,0)+IF(AE297&lt;AM297,AA297+AB297+AC297-AD297,0)+IF(AM297&lt;AM297,AI297+AJ297+AK297-AL297,0)+IF(AU297&lt;AM297,AQ297+AR297+AS297-AT297,0)+IF(BC297&lt;AM297,AY297+AZ297+BA297-BB297,0)+IF(BK297&lt;AM297,BG297+BH297+BI297-BJ297,0)+IF(BS297&lt;AM297,BO297+BP297+BQ297-BR297,0)+IF(CA297&lt;AM297,BW297+BX297+BY297-BZ297,0)+IF(CI297&lt;AM297,CE297+CF297+CG297-CH297,0))))))</f>
        <v>0</v>
      </c>
      <c r="AO297" s="3">
        <f>IF(Inputs!$B$27&lt;&gt;"Ready","PENDING INPUTS",MIN((AI297+AJ297+AK297),IF(D297&gt;C297,IF(D297=0,0,AL297*C297/D297),AL297+AN297)))</f>
        <v>0</v>
      </c>
      <c r="AP297" s="3">
        <f>IF(Inputs!$B$27&lt;&gt;"Ready","PENDING INPUTS",MAX(0,(AI297+AJ297+AK297)-AO297))</f>
        <v>0</v>
      </c>
      <c r="AQ297" s="3">
        <f>IF(Inputs!$B$27&lt;&gt;"Ready","PENDING INPUTS",AX296)</f>
        <v>0</v>
      </c>
      <c r="AR297" s="3">
        <f>IF(Inputs!$B$27&lt;&gt;"Ready","PENDING INPUTS",IF(A297&lt;=Inputs!$B$6,ROUND(AQ297*Inputs!C18/12,2),0))</f>
        <v>0</v>
      </c>
      <c r="AS297" s="3">
        <f>IF(Inputs!$B$27&lt;&gt;"Ready","PENDING INPUTS",IF(AND(A297&lt;=Inputs!$B$6,AQ297&gt;0),Inputs!G18,0))</f>
        <v>0</v>
      </c>
      <c r="AT297" s="3">
        <f>IF(Inputs!$B$27&lt;&gt;"Ready","PENDING INPUTS",IF(A297&gt;Inputs!$B$6,0,MIN((AQ297+AR297+AS297),IF(Inputs!H18=1,Inputs!D18,MAX(Inputs!F18,ROUND(AQ297*Inputs!E18+AR297+AS297,2))))))</f>
        <v>0</v>
      </c>
      <c r="AU297">
        <f>IF(Inputs!$B$27&lt;&gt;"Ready","PENDING INPUTS",IF(AQ297&lt;=0,99,1+IF(AND(K297&gt;0,OR(Inputs!C14&gt;Inputs!C18,AND(Inputs!C14=Inputs!C18,0&lt;4))),1,0)+IF(AND(S297&gt;0,OR(Inputs!C15&gt;Inputs!C18,AND(Inputs!C15=Inputs!C18,1&lt;4))),1,0)+IF(AND(AA297&gt;0,OR(Inputs!C16&gt;Inputs!C18,AND(Inputs!C16=Inputs!C18,2&lt;4))),1,0)+IF(AND(AI297&gt;0,OR(Inputs!C17&gt;Inputs!C18,AND(Inputs!C17=Inputs!C18,3&lt;4))),1,0)+IF(AND(AY297&gt;0,OR(Inputs!C19&gt;Inputs!C18,AND(Inputs!C19=Inputs!C18,5&lt;4))),1,0)+IF(AND(BG297&gt;0,OR(Inputs!C20&gt;Inputs!C18,AND(Inputs!C20=Inputs!C18,6&lt;4))),1,0)+IF(AND(BO297&gt;0,OR(Inputs!C21&gt;Inputs!C18,AND(Inputs!C21=Inputs!C18,7&lt;4))),1,0)+IF(AND(BW297&gt;0,OR(Inputs!C22&gt;Inputs!C18,AND(Inputs!C22=Inputs!C18,8&lt;4))),1,0)+IF(AND(CE297&gt;0,OR(Inputs!C23&gt;Inputs!C18,AND(Inputs!C23=Inputs!C18,9&lt;4))),1,0)))</f>
        <v>99</v>
      </c>
      <c r="AV297" s="3">
        <f>IF(Inputs!$B$27&lt;&gt;"Ready","PENDING INPUTS",IF(A297&gt;Inputs!$B$6,0,MIN(MAX(0,(AQ297+AR297+AS297)-AT297),MAX(0,C297-D297-(IF(O297&lt;AU297,K297+L297+M297-N297,0)+IF(W297&lt;AU297,S297+T297+U297-V297,0)+IF(AE297&lt;AU297,AA297+AB297+AC297-AD297,0)+IF(AM297&lt;AU297,AI297+AJ297+AK297-AL297,0)+IF(AU297&lt;AU297,AQ297+AR297+AS297-AT297,0)+IF(BC297&lt;AU297,AY297+AZ297+BA297-BB297,0)+IF(BK297&lt;AU297,BG297+BH297+BI297-BJ297,0)+IF(BS297&lt;AU297,BO297+BP297+BQ297-BR297,0)+IF(CA297&lt;AU297,BW297+BX297+BY297-BZ297,0)+IF(CI297&lt;AU297,CE297+CF297+CG297-CH297,0))))))</f>
        <v>0</v>
      </c>
      <c r="AW297" s="3">
        <f>IF(Inputs!$B$27&lt;&gt;"Ready","PENDING INPUTS",MIN((AQ297+AR297+AS297),IF(D297&gt;C297,IF(D297=0,0,AT297*C297/D297),AT297+AV297)))</f>
        <v>0</v>
      </c>
      <c r="AX297" s="3">
        <f>IF(Inputs!$B$27&lt;&gt;"Ready","PENDING INPUTS",MAX(0,(AQ297+AR297+AS297)-AW297))</f>
        <v>0</v>
      </c>
      <c r="AY297" s="3">
        <f>IF(Inputs!$B$27&lt;&gt;"Ready","PENDING INPUTS",BF296)</f>
        <v>0</v>
      </c>
      <c r="AZ297" s="3">
        <f>IF(Inputs!$B$27&lt;&gt;"Ready","PENDING INPUTS",IF(A297&lt;=Inputs!$B$6,ROUND(AY297*Inputs!C19/12,2),0))</f>
        <v>0</v>
      </c>
      <c r="BA297" s="3">
        <f>IF(Inputs!$B$27&lt;&gt;"Ready","PENDING INPUTS",IF(AND(A297&lt;=Inputs!$B$6,AY297&gt;0),Inputs!G19,0))</f>
        <v>0</v>
      </c>
      <c r="BB297" s="3">
        <f>IF(Inputs!$B$27&lt;&gt;"Ready","PENDING INPUTS",IF(A297&gt;Inputs!$B$6,0,MIN((AY297+AZ297+BA297),IF(Inputs!H19=1,Inputs!D19,MAX(Inputs!F19,ROUND(AY297*Inputs!E19+AZ297+BA297,2))))))</f>
        <v>0</v>
      </c>
      <c r="BC297">
        <f>IF(Inputs!$B$27&lt;&gt;"Ready","PENDING INPUTS",IF(AY297&lt;=0,99,1+IF(AND(K297&gt;0,OR(Inputs!C14&gt;Inputs!C19,AND(Inputs!C14=Inputs!C19,0&lt;5))),1,0)+IF(AND(S297&gt;0,OR(Inputs!C15&gt;Inputs!C19,AND(Inputs!C15=Inputs!C19,1&lt;5))),1,0)+IF(AND(AA297&gt;0,OR(Inputs!C16&gt;Inputs!C19,AND(Inputs!C16=Inputs!C19,2&lt;5))),1,0)+IF(AND(AI297&gt;0,OR(Inputs!C17&gt;Inputs!C19,AND(Inputs!C17=Inputs!C19,3&lt;5))),1,0)+IF(AND(AQ297&gt;0,OR(Inputs!C18&gt;Inputs!C19,AND(Inputs!C18=Inputs!C19,4&lt;5))),1,0)+IF(AND(BG297&gt;0,OR(Inputs!C20&gt;Inputs!C19,AND(Inputs!C20=Inputs!C19,6&lt;5))),1,0)+IF(AND(BO297&gt;0,OR(Inputs!C21&gt;Inputs!C19,AND(Inputs!C21=Inputs!C19,7&lt;5))),1,0)+IF(AND(BW297&gt;0,OR(Inputs!C22&gt;Inputs!C19,AND(Inputs!C22=Inputs!C19,8&lt;5))),1,0)+IF(AND(CE297&gt;0,OR(Inputs!C23&gt;Inputs!C19,AND(Inputs!C23=Inputs!C19,9&lt;5))),1,0)))</f>
        <v>99</v>
      </c>
      <c r="BD297" s="3">
        <f>IF(Inputs!$B$27&lt;&gt;"Ready","PENDING INPUTS",IF(A297&gt;Inputs!$B$6,0,MIN(MAX(0,(AY297+AZ297+BA297)-BB297),MAX(0,C297-D297-(IF(O297&lt;BC297,K297+L297+M297-N297,0)+IF(W297&lt;BC297,S297+T297+U297-V297,0)+IF(AE297&lt;BC297,AA297+AB297+AC297-AD297,0)+IF(AM297&lt;BC297,AI297+AJ297+AK297-AL297,0)+IF(AU297&lt;BC297,AQ297+AR297+AS297-AT297,0)+IF(BC297&lt;BC297,AY297+AZ297+BA297-BB297,0)+IF(BK297&lt;BC297,BG297+BH297+BI297-BJ297,0)+IF(BS297&lt;BC297,BO297+BP297+BQ297-BR297,0)+IF(CA297&lt;BC297,BW297+BX297+BY297-BZ297,0)+IF(CI297&lt;BC297,CE297+CF297+CG297-CH297,0))))))</f>
        <v>0</v>
      </c>
      <c r="BE297" s="3">
        <f>IF(Inputs!$B$27&lt;&gt;"Ready","PENDING INPUTS",MIN((AY297+AZ297+BA297),IF(D297&gt;C297,IF(D297=0,0,BB297*C297/D297),BB297+BD297)))</f>
        <v>0</v>
      </c>
      <c r="BF297" s="3">
        <f>IF(Inputs!$B$27&lt;&gt;"Ready","PENDING INPUTS",MAX(0,(AY297+AZ297+BA297)-BE297))</f>
        <v>0</v>
      </c>
      <c r="BG297" s="3">
        <f>IF(Inputs!$B$27&lt;&gt;"Ready","PENDING INPUTS",BN296)</f>
        <v>0</v>
      </c>
      <c r="BH297" s="3">
        <f>IF(Inputs!$B$27&lt;&gt;"Ready","PENDING INPUTS",IF(A297&lt;=Inputs!$B$6,ROUND(BG297*Inputs!C20/12,2),0))</f>
        <v>0</v>
      </c>
      <c r="BI297" s="3">
        <f>IF(Inputs!$B$27&lt;&gt;"Ready","PENDING INPUTS",IF(AND(A297&lt;=Inputs!$B$6,BG297&gt;0),Inputs!G20,0))</f>
        <v>0</v>
      </c>
      <c r="BJ297" s="3">
        <f>IF(Inputs!$B$27&lt;&gt;"Ready","PENDING INPUTS",IF(A297&gt;Inputs!$B$6,0,MIN((BG297+BH297+BI297),IF(Inputs!H20=1,Inputs!D20,MAX(Inputs!F20,ROUND(BG297*Inputs!E20+BH297+BI297,2))))))</f>
        <v>0</v>
      </c>
      <c r="BK297">
        <f>IF(Inputs!$B$27&lt;&gt;"Ready","PENDING INPUTS",IF(BG297&lt;=0,99,1+IF(AND(K297&gt;0,OR(Inputs!C14&gt;Inputs!C20,AND(Inputs!C14=Inputs!C20,0&lt;6))),1,0)+IF(AND(S297&gt;0,OR(Inputs!C15&gt;Inputs!C20,AND(Inputs!C15=Inputs!C20,1&lt;6))),1,0)+IF(AND(AA297&gt;0,OR(Inputs!C16&gt;Inputs!C20,AND(Inputs!C16=Inputs!C20,2&lt;6))),1,0)+IF(AND(AI297&gt;0,OR(Inputs!C17&gt;Inputs!C20,AND(Inputs!C17=Inputs!C20,3&lt;6))),1,0)+IF(AND(AQ297&gt;0,OR(Inputs!C18&gt;Inputs!C20,AND(Inputs!C18=Inputs!C20,4&lt;6))),1,0)+IF(AND(AY297&gt;0,OR(Inputs!C19&gt;Inputs!C20,AND(Inputs!C19=Inputs!C20,5&lt;6))),1,0)+IF(AND(BO297&gt;0,OR(Inputs!C21&gt;Inputs!C20,AND(Inputs!C21=Inputs!C20,7&lt;6))),1,0)+IF(AND(BW297&gt;0,OR(Inputs!C22&gt;Inputs!C20,AND(Inputs!C22=Inputs!C20,8&lt;6))),1,0)+IF(AND(CE297&gt;0,OR(Inputs!C23&gt;Inputs!C20,AND(Inputs!C23=Inputs!C20,9&lt;6))),1,0)))</f>
        <v>99</v>
      </c>
      <c r="BL297" s="3">
        <f>IF(Inputs!$B$27&lt;&gt;"Ready","PENDING INPUTS",IF(A297&gt;Inputs!$B$6,0,MIN(MAX(0,(BG297+BH297+BI297)-BJ297),MAX(0,C297-D297-(IF(O297&lt;BK297,K297+L297+M297-N297,0)+IF(W297&lt;BK297,S297+T297+U297-V297,0)+IF(AE297&lt;BK297,AA297+AB297+AC297-AD297,0)+IF(AM297&lt;BK297,AI297+AJ297+AK297-AL297,0)+IF(AU297&lt;BK297,AQ297+AR297+AS297-AT297,0)+IF(BC297&lt;BK297,AY297+AZ297+BA297-BB297,0)+IF(BK297&lt;BK297,BG297+BH297+BI297-BJ297,0)+IF(BS297&lt;BK297,BO297+BP297+BQ297-BR297,0)+IF(CA297&lt;BK297,BW297+BX297+BY297-BZ297,0)+IF(CI297&lt;BK297,CE297+CF297+CG297-CH297,0))))))</f>
        <v>0</v>
      </c>
      <c r="BM297" s="3">
        <f>IF(Inputs!$B$27&lt;&gt;"Ready","PENDING INPUTS",MIN((BG297+BH297+BI297),IF(D297&gt;C297,IF(D297=0,0,BJ297*C297/D297),BJ297+BL297)))</f>
        <v>0</v>
      </c>
      <c r="BN297" s="3">
        <f>IF(Inputs!$B$27&lt;&gt;"Ready","PENDING INPUTS",MAX(0,(BG297+BH297+BI297)-BM297))</f>
        <v>0</v>
      </c>
      <c r="BO297" s="3">
        <f>IF(Inputs!$B$27&lt;&gt;"Ready","PENDING INPUTS",BV296)</f>
        <v>0</v>
      </c>
      <c r="BP297" s="3">
        <f>IF(Inputs!$B$27&lt;&gt;"Ready","PENDING INPUTS",IF(A297&lt;=Inputs!$B$6,ROUND(BO297*Inputs!C21/12,2),0))</f>
        <v>0</v>
      </c>
      <c r="BQ297" s="3">
        <f>IF(Inputs!$B$27&lt;&gt;"Ready","PENDING INPUTS",IF(AND(A297&lt;=Inputs!$B$6,BO297&gt;0),Inputs!G21,0))</f>
        <v>0</v>
      </c>
      <c r="BR297" s="3">
        <f>IF(Inputs!$B$27&lt;&gt;"Ready","PENDING INPUTS",IF(A297&gt;Inputs!$B$6,0,MIN((BO297+BP297+BQ297),IF(Inputs!H21=1,Inputs!D21,MAX(Inputs!F21,ROUND(BO297*Inputs!E21+BP297+BQ297,2))))))</f>
        <v>0</v>
      </c>
      <c r="BS297">
        <f>IF(Inputs!$B$27&lt;&gt;"Ready","PENDING INPUTS",IF(BO297&lt;=0,99,1+IF(AND(K297&gt;0,OR(Inputs!C14&gt;Inputs!C21,AND(Inputs!C14=Inputs!C21,0&lt;7))),1,0)+IF(AND(S297&gt;0,OR(Inputs!C15&gt;Inputs!C21,AND(Inputs!C15=Inputs!C21,1&lt;7))),1,0)+IF(AND(AA297&gt;0,OR(Inputs!C16&gt;Inputs!C21,AND(Inputs!C16=Inputs!C21,2&lt;7))),1,0)+IF(AND(AI297&gt;0,OR(Inputs!C17&gt;Inputs!C21,AND(Inputs!C17=Inputs!C21,3&lt;7))),1,0)+IF(AND(AQ297&gt;0,OR(Inputs!C18&gt;Inputs!C21,AND(Inputs!C18=Inputs!C21,4&lt;7))),1,0)+IF(AND(AY297&gt;0,OR(Inputs!C19&gt;Inputs!C21,AND(Inputs!C19=Inputs!C21,5&lt;7))),1,0)+IF(AND(BG297&gt;0,OR(Inputs!C20&gt;Inputs!C21,AND(Inputs!C20=Inputs!C21,6&lt;7))),1,0)+IF(AND(BW297&gt;0,OR(Inputs!C22&gt;Inputs!C21,AND(Inputs!C22=Inputs!C21,8&lt;7))),1,0)+IF(AND(CE297&gt;0,OR(Inputs!C23&gt;Inputs!C21,AND(Inputs!C23=Inputs!C21,9&lt;7))),1,0)))</f>
        <v>99</v>
      </c>
      <c r="BT297" s="3">
        <f>IF(Inputs!$B$27&lt;&gt;"Ready","PENDING INPUTS",IF(A297&gt;Inputs!$B$6,0,MIN(MAX(0,(BO297+BP297+BQ297)-BR297),MAX(0,C297-D297-(IF(O297&lt;BS297,K297+L297+M297-N297,0)+IF(W297&lt;BS297,S297+T297+U297-V297,0)+IF(AE297&lt;BS297,AA297+AB297+AC297-AD297,0)+IF(AM297&lt;BS297,AI297+AJ297+AK297-AL297,0)+IF(AU297&lt;BS297,AQ297+AR297+AS297-AT297,0)+IF(BC297&lt;BS297,AY297+AZ297+BA297-BB297,0)+IF(BK297&lt;BS297,BG297+BH297+BI297-BJ297,0)+IF(BS297&lt;BS297,BO297+BP297+BQ297-BR297,0)+IF(CA297&lt;BS297,BW297+BX297+BY297-BZ297,0)+IF(CI297&lt;BS297,CE297+CF297+CG297-CH297,0))))))</f>
        <v>0</v>
      </c>
      <c r="BU297" s="3">
        <f>IF(Inputs!$B$27&lt;&gt;"Ready","PENDING INPUTS",MIN((BO297+BP297+BQ297),IF(D297&gt;C297,IF(D297=0,0,BR297*C297/D297),BR297+BT297)))</f>
        <v>0</v>
      </c>
      <c r="BV297" s="3">
        <f>IF(Inputs!$B$27&lt;&gt;"Ready","PENDING INPUTS",MAX(0,(BO297+BP297+BQ297)-BU297))</f>
        <v>0</v>
      </c>
      <c r="BW297" s="3">
        <f>IF(Inputs!$B$27&lt;&gt;"Ready","PENDING INPUTS",CD296)</f>
        <v>0</v>
      </c>
      <c r="BX297" s="3">
        <f>IF(Inputs!$B$27&lt;&gt;"Ready","PENDING INPUTS",IF(A297&lt;=Inputs!$B$6,ROUND(BW297*Inputs!C22/12,2),0))</f>
        <v>0</v>
      </c>
      <c r="BY297" s="3">
        <f>IF(Inputs!$B$27&lt;&gt;"Ready","PENDING INPUTS",IF(AND(A297&lt;=Inputs!$B$6,BW297&gt;0),Inputs!G22,0))</f>
        <v>0</v>
      </c>
      <c r="BZ297" s="3">
        <f>IF(Inputs!$B$27&lt;&gt;"Ready","PENDING INPUTS",IF(A297&gt;Inputs!$B$6,0,MIN((BW297+BX297+BY297),IF(Inputs!H22=1,Inputs!D22,MAX(Inputs!F22,ROUND(BW297*Inputs!E22+BX297+BY297,2))))))</f>
        <v>0</v>
      </c>
      <c r="CA297">
        <f>IF(Inputs!$B$27&lt;&gt;"Ready","PENDING INPUTS",IF(BW297&lt;=0,99,1+IF(AND(K297&gt;0,OR(Inputs!C14&gt;Inputs!C22,AND(Inputs!C14=Inputs!C22,0&lt;8))),1,0)+IF(AND(S297&gt;0,OR(Inputs!C15&gt;Inputs!C22,AND(Inputs!C15=Inputs!C22,1&lt;8))),1,0)+IF(AND(AA297&gt;0,OR(Inputs!C16&gt;Inputs!C22,AND(Inputs!C16=Inputs!C22,2&lt;8))),1,0)+IF(AND(AI297&gt;0,OR(Inputs!C17&gt;Inputs!C22,AND(Inputs!C17=Inputs!C22,3&lt;8))),1,0)+IF(AND(AQ297&gt;0,OR(Inputs!C18&gt;Inputs!C22,AND(Inputs!C18=Inputs!C22,4&lt;8))),1,0)+IF(AND(AY297&gt;0,OR(Inputs!C19&gt;Inputs!C22,AND(Inputs!C19=Inputs!C22,5&lt;8))),1,0)+IF(AND(BG297&gt;0,OR(Inputs!C20&gt;Inputs!C22,AND(Inputs!C20=Inputs!C22,6&lt;8))),1,0)+IF(AND(BO297&gt;0,OR(Inputs!C21&gt;Inputs!C22,AND(Inputs!C21=Inputs!C22,7&lt;8))),1,0)+IF(AND(CE297&gt;0,OR(Inputs!C23&gt;Inputs!C22,AND(Inputs!C23=Inputs!C22,9&lt;8))),1,0)))</f>
        <v>99</v>
      </c>
      <c r="CB297" s="3">
        <f>IF(Inputs!$B$27&lt;&gt;"Ready","PENDING INPUTS",IF(A297&gt;Inputs!$B$6,0,MIN(MAX(0,(BW297+BX297+BY297)-BZ297),MAX(0,C297-D297-(IF(O297&lt;CA297,K297+L297+M297-N297,0)+IF(W297&lt;CA297,S297+T297+U297-V297,0)+IF(AE297&lt;CA297,AA297+AB297+AC297-AD297,0)+IF(AM297&lt;CA297,AI297+AJ297+AK297-AL297,0)+IF(AU297&lt;CA297,AQ297+AR297+AS297-AT297,0)+IF(BC297&lt;CA297,AY297+AZ297+BA297-BB297,0)+IF(BK297&lt;CA297,BG297+BH297+BI297-BJ297,0)+IF(BS297&lt;CA297,BO297+BP297+BQ297-BR297,0)+IF(CA297&lt;CA297,BW297+BX297+BY297-BZ297,0)+IF(CI297&lt;CA297,CE297+CF297+CG297-CH297,0))))))</f>
        <v>0</v>
      </c>
      <c r="CC297" s="3">
        <f>IF(Inputs!$B$27&lt;&gt;"Ready","PENDING INPUTS",MIN((BW297+BX297+BY297),IF(D297&gt;C297,IF(D297=0,0,BZ297*C297/D297),BZ297+CB297)))</f>
        <v>0</v>
      </c>
      <c r="CD297" s="3">
        <f>IF(Inputs!$B$27&lt;&gt;"Ready","PENDING INPUTS",MAX(0,(BW297+BX297+BY297)-CC297))</f>
        <v>0</v>
      </c>
      <c r="CE297" s="3">
        <f>IF(Inputs!$B$27&lt;&gt;"Ready","PENDING INPUTS",CL296)</f>
        <v>0</v>
      </c>
      <c r="CF297" s="3">
        <f>IF(Inputs!$B$27&lt;&gt;"Ready","PENDING INPUTS",IF(A297&lt;=Inputs!$B$6,ROUND(CE297*Inputs!C23/12,2),0))</f>
        <v>0</v>
      </c>
      <c r="CG297" s="3">
        <f>IF(Inputs!$B$27&lt;&gt;"Ready","PENDING INPUTS",IF(AND(A297&lt;=Inputs!$B$6,CE297&gt;0),Inputs!G23,0))</f>
        <v>0</v>
      </c>
      <c r="CH297" s="3">
        <f>IF(Inputs!$B$27&lt;&gt;"Ready","PENDING INPUTS",IF(A297&gt;Inputs!$B$6,0,MIN((CE297+CF297+CG297),IF(Inputs!H23=1,Inputs!D23,MAX(Inputs!F23,ROUND(CE297*Inputs!E23+CF297+CG297,2))))))</f>
        <v>0</v>
      </c>
      <c r="CI297">
        <f>IF(Inputs!$B$27&lt;&gt;"Ready","PENDING INPUTS",IF(CE297&lt;=0,99,1+IF(AND(K297&gt;0,OR(Inputs!C14&gt;Inputs!C23,AND(Inputs!C14=Inputs!C23,0&lt;9))),1,0)+IF(AND(S297&gt;0,OR(Inputs!C15&gt;Inputs!C23,AND(Inputs!C15=Inputs!C23,1&lt;9))),1,0)+IF(AND(AA297&gt;0,OR(Inputs!C16&gt;Inputs!C23,AND(Inputs!C16=Inputs!C23,2&lt;9))),1,0)+IF(AND(AI297&gt;0,OR(Inputs!C17&gt;Inputs!C23,AND(Inputs!C17=Inputs!C23,3&lt;9))),1,0)+IF(AND(AQ297&gt;0,OR(Inputs!C18&gt;Inputs!C23,AND(Inputs!C18=Inputs!C23,4&lt;9))),1,0)+IF(AND(AY297&gt;0,OR(Inputs!C19&gt;Inputs!C23,AND(Inputs!C19=Inputs!C23,5&lt;9))),1,0)+IF(AND(BG297&gt;0,OR(Inputs!C20&gt;Inputs!C23,AND(Inputs!C20=Inputs!C23,6&lt;9))),1,0)+IF(AND(BO297&gt;0,OR(Inputs!C21&gt;Inputs!C23,AND(Inputs!C21=Inputs!C23,7&lt;9))),1,0)+IF(AND(BW297&gt;0,OR(Inputs!C22&gt;Inputs!C23,AND(Inputs!C22=Inputs!C23,8&lt;9))),1,0)))</f>
        <v>99</v>
      </c>
      <c r="CJ297" s="3">
        <f>IF(Inputs!$B$27&lt;&gt;"Ready","PENDING INPUTS",IF(A297&gt;Inputs!$B$6,0,MIN(MAX(0,(CE297+CF297+CG297)-CH297),MAX(0,C297-D297-(IF(O297&lt;CI297,K297+L297+M297-N297,0)+IF(W297&lt;CI297,S297+T297+U297-V297,0)+IF(AE297&lt;CI297,AA297+AB297+AC297-AD297,0)+IF(AM297&lt;CI297,AI297+AJ297+AK297-AL297,0)+IF(AU297&lt;CI297,AQ297+AR297+AS297-AT297,0)+IF(BC297&lt;CI297,AY297+AZ297+BA297-BB297,0)+IF(BK297&lt;CI297,BG297+BH297+BI297-BJ297,0)+IF(BS297&lt;CI297,BO297+BP297+BQ297-BR297,0)+IF(CA297&lt;CI297,BW297+BX297+BY297-BZ297,0)+IF(CI297&lt;CI297,CE297+CF297+CG297-CH297,0))))))</f>
        <v>0</v>
      </c>
      <c r="CK297" s="3">
        <f>IF(Inputs!$B$27&lt;&gt;"Ready","PENDING INPUTS",MIN((CE297+CF297+CG297),IF(D297&gt;C297,IF(D297=0,0,CH297*C297/D297),CH297+CJ297)))</f>
        <v>0</v>
      </c>
      <c r="CL297" s="3">
        <f>IF(Inputs!$B$27&lt;&gt;"Ready","PENDING INPUTS",MAX(0,(CE297+CF297+CG297)-CK297))</f>
        <v>0</v>
      </c>
    </row>
    <row r="298" spans="1:90" ht="27.95" customHeight="1" x14ac:dyDescent="0.25">
      <c r="A298">
        <v>294</v>
      </c>
      <c r="B298" s="13">
        <f>IF(Inputs!$B$27&lt;&gt;"Ready","PENDING INPUTS",EDATE(Inputs!$B$5,A298-1))</f>
        <v>55213</v>
      </c>
      <c r="C298" s="3">
        <f>IF(Inputs!$B$27&lt;&gt;"Ready","PENDING INPUTS",IF(A298&lt;=Inputs!$B$6,MAX(0,Inputs!$B$4+IF(A298=Inputs!$B$7,Inputs!$B$8,0)+IF(A298=Inputs!$B$9,Inputs!$B$10,0)),0))</f>
        <v>0</v>
      </c>
      <c r="D298" s="3">
        <f>IF(Inputs!$B$27&lt;&gt;"Ready","PENDING INPUTS",SUM(N298,V298,AD298,AL298,AT298,BB298,BJ298,BR298,BZ298,CH298))</f>
        <v>0</v>
      </c>
      <c r="E298" s="3">
        <f>IF(Inputs!$B$27&lt;&gt;"Ready","PENDING INPUTS",MAX(0,D298-C298))</f>
        <v>0</v>
      </c>
      <c r="F298" s="3">
        <f>IF(Inputs!$B$27&lt;&gt;"Ready","PENDING INPUTS",SUM(Q298,Y298,AG298,AO298,AW298,BE298,BM298,BU298,CC298,CK298))</f>
        <v>0</v>
      </c>
      <c r="G298" s="3">
        <f>IF(Inputs!$B$27&lt;&gt;"Ready","PENDING INPUTS",SUM(L298,T298,AB298,AJ298,AR298,AZ298,BH298,BP298,BX298,CF298))</f>
        <v>0</v>
      </c>
      <c r="H298" s="3">
        <f>IF(Inputs!$B$27&lt;&gt;"Ready","PENDING INPUTS",SUM(M298,U298,AC298,AK298,AS298,BA298,BI298,BQ298,BY298,CG298))</f>
        <v>0</v>
      </c>
      <c r="I298" s="3">
        <f>IF(Inputs!$B$27&lt;&gt;"Ready","PENDING INPUTS",SUM(R298,Z298,AH298,AP298,AX298,BF298,BN298,BV298,CD298,CL298))</f>
        <v>0</v>
      </c>
      <c r="J298" t="str">
        <f>IF(Inputs!$B$27&lt;&gt;"Ready","PENDING INPUTS",IF(A298&gt;Inputs!$B$6,"Beyond horizon",IF(E298&gt;0.005,"MINIMUM SHORTFALL",IF(I298&lt;0.005,"Paid off","In progress"))))</f>
        <v>Beyond horizon</v>
      </c>
      <c r="K298" s="3">
        <f>IF(Inputs!$B$27&lt;&gt;"Ready","PENDING INPUTS",R297)</f>
        <v>0</v>
      </c>
      <c r="L298" s="3">
        <f>IF(Inputs!$B$27&lt;&gt;"Ready","PENDING INPUTS",IF(A298&lt;=Inputs!$B$6,ROUND(K298*Inputs!C14/12,2),0))</f>
        <v>0</v>
      </c>
      <c r="M298" s="3">
        <f>IF(Inputs!$B$27&lt;&gt;"Ready","PENDING INPUTS",IF(AND(A298&lt;=Inputs!$B$6,K298&gt;0),Inputs!G14,0))</f>
        <v>0</v>
      </c>
      <c r="N298" s="3">
        <f>IF(Inputs!$B$27&lt;&gt;"Ready","PENDING INPUTS",IF(A298&gt;Inputs!$B$6,0,MIN((K298+L298+M298),IF(Inputs!H14=1,Inputs!D14,MAX(Inputs!F14,ROUND(K298*Inputs!E14+L298+M298,2))))))</f>
        <v>0</v>
      </c>
      <c r="O298">
        <f>IF(Inputs!$B$27&lt;&gt;"Ready","PENDING INPUTS",IF(K298&lt;=0,99,1+IF(AND(S298&gt;0,OR(Inputs!C15&gt;Inputs!C14,AND(Inputs!C15=Inputs!C14,1&lt;0))),1,0)+IF(AND(AA298&gt;0,OR(Inputs!C16&gt;Inputs!C14,AND(Inputs!C16=Inputs!C14,2&lt;0))),1,0)+IF(AND(AI298&gt;0,OR(Inputs!C17&gt;Inputs!C14,AND(Inputs!C17=Inputs!C14,3&lt;0))),1,0)+IF(AND(AQ298&gt;0,OR(Inputs!C18&gt;Inputs!C14,AND(Inputs!C18=Inputs!C14,4&lt;0))),1,0)+IF(AND(AY298&gt;0,OR(Inputs!C19&gt;Inputs!C14,AND(Inputs!C19=Inputs!C14,5&lt;0))),1,0)+IF(AND(BG298&gt;0,OR(Inputs!C20&gt;Inputs!C14,AND(Inputs!C20=Inputs!C14,6&lt;0))),1,0)+IF(AND(BO298&gt;0,OR(Inputs!C21&gt;Inputs!C14,AND(Inputs!C21=Inputs!C14,7&lt;0))),1,0)+IF(AND(BW298&gt;0,OR(Inputs!C22&gt;Inputs!C14,AND(Inputs!C22=Inputs!C14,8&lt;0))),1,0)+IF(AND(CE298&gt;0,OR(Inputs!C23&gt;Inputs!C14,AND(Inputs!C23=Inputs!C14,9&lt;0))),1,0)))</f>
        <v>99</v>
      </c>
      <c r="P298" s="3">
        <f>IF(Inputs!$B$27&lt;&gt;"Ready","PENDING INPUTS",IF(A298&gt;Inputs!$B$6,0,MIN(MAX(0,(K298+L298+M298)-N298),MAX(0,C298-D298-(IF(O298&lt;O298,K298+L298+M298-N298,0)+IF(W298&lt;O298,S298+T298+U298-V298,0)+IF(AE298&lt;O298,AA298+AB298+AC298-AD298,0)+IF(AM298&lt;O298,AI298+AJ298+AK298-AL298,0)+IF(AU298&lt;O298,AQ298+AR298+AS298-AT298,0)+IF(BC298&lt;O298,AY298+AZ298+BA298-BB298,0)+IF(BK298&lt;O298,BG298+BH298+BI298-BJ298,0)+IF(BS298&lt;O298,BO298+BP298+BQ298-BR298,0)+IF(CA298&lt;O298,BW298+BX298+BY298-BZ298,0)+IF(CI298&lt;O298,CE298+CF298+CG298-CH298,0))))))</f>
        <v>0</v>
      </c>
      <c r="Q298" s="3">
        <f>IF(Inputs!$B$27&lt;&gt;"Ready","PENDING INPUTS",MIN((K298+L298+M298),IF(D298&gt;C298,IF(D298=0,0,N298*C298/D298),N298+P298)))</f>
        <v>0</v>
      </c>
      <c r="R298" s="3">
        <f>IF(Inputs!$B$27&lt;&gt;"Ready","PENDING INPUTS",MAX(0,(K298+L298+M298)-Q298))</f>
        <v>0</v>
      </c>
      <c r="S298" s="3">
        <f>IF(Inputs!$B$27&lt;&gt;"Ready","PENDING INPUTS",Z297)</f>
        <v>0</v>
      </c>
      <c r="T298" s="3">
        <f>IF(Inputs!$B$27&lt;&gt;"Ready","PENDING INPUTS",IF(A298&lt;=Inputs!$B$6,ROUND(S298*Inputs!C15/12,2),0))</f>
        <v>0</v>
      </c>
      <c r="U298" s="3">
        <f>IF(Inputs!$B$27&lt;&gt;"Ready","PENDING INPUTS",IF(AND(A298&lt;=Inputs!$B$6,S298&gt;0),Inputs!G15,0))</f>
        <v>0</v>
      </c>
      <c r="V298" s="3">
        <f>IF(Inputs!$B$27&lt;&gt;"Ready","PENDING INPUTS",IF(A298&gt;Inputs!$B$6,0,MIN((S298+T298+U298),IF(Inputs!H15=1,Inputs!D15,MAX(Inputs!F15,ROUND(S298*Inputs!E15+T298+U298,2))))))</f>
        <v>0</v>
      </c>
      <c r="W298">
        <f>IF(Inputs!$B$27&lt;&gt;"Ready","PENDING INPUTS",IF(S298&lt;=0,99,1+IF(AND(K298&gt;0,OR(Inputs!C14&gt;Inputs!C15,AND(Inputs!C14=Inputs!C15,0&lt;1))),1,0)+IF(AND(AA298&gt;0,OR(Inputs!C16&gt;Inputs!C15,AND(Inputs!C16=Inputs!C15,2&lt;1))),1,0)+IF(AND(AI298&gt;0,OR(Inputs!C17&gt;Inputs!C15,AND(Inputs!C17=Inputs!C15,3&lt;1))),1,0)+IF(AND(AQ298&gt;0,OR(Inputs!C18&gt;Inputs!C15,AND(Inputs!C18=Inputs!C15,4&lt;1))),1,0)+IF(AND(AY298&gt;0,OR(Inputs!C19&gt;Inputs!C15,AND(Inputs!C19=Inputs!C15,5&lt;1))),1,0)+IF(AND(BG298&gt;0,OR(Inputs!C20&gt;Inputs!C15,AND(Inputs!C20=Inputs!C15,6&lt;1))),1,0)+IF(AND(BO298&gt;0,OR(Inputs!C21&gt;Inputs!C15,AND(Inputs!C21=Inputs!C15,7&lt;1))),1,0)+IF(AND(BW298&gt;0,OR(Inputs!C22&gt;Inputs!C15,AND(Inputs!C22=Inputs!C15,8&lt;1))),1,0)+IF(AND(CE298&gt;0,OR(Inputs!C23&gt;Inputs!C15,AND(Inputs!C23=Inputs!C15,9&lt;1))),1,0)))</f>
        <v>99</v>
      </c>
      <c r="X298" s="3">
        <f>IF(Inputs!$B$27&lt;&gt;"Ready","PENDING INPUTS",IF(A298&gt;Inputs!$B$6,0,MIN(MAX(0,(S298+T298+U298)-V298),MAX(0,C298-D298-(IF(O298&lt;W298,K298+L298+M298-N298,0)+IF(W298&lt;W298,S298+T298+U298-V298,0)+IF(AE298&lt;W298,AA298+AB298+AC298-AD298,0)+IF(AM298&lt;W298,AI298+AJ298+AK298-AL298,0)+IF(AU298&lt;W298,AQ298+AR298+AS298-AT298,0)+IF(BC298&lt;W298,AY298+AZ298+BA298-BB298,0)+IF(BK298&lt;W298,BG298+BH298+BI298-BJ298,0)+IF(BS298&lt;W298,BO298+BP298+BQ298-BR298,0)+IF(CA298&lt;W298,BW298+BX298+BY298-BZ298,0)+IF(CI298&lt;W298,CE298+CF298+CG298-CH298,0))))))</f>
        <v>0</v>
      </c>
      <c r="Y298" s="3">
        <f>IF(Inputs!$B$27&lt;&gt;"Ready","PENDING INPUTS",MIN((S298+T298+U298),IF(D298&gt;C298,IF(D298=0,0,V298*C298/D298),V298+X298)))</f>
        <v>0</v>
      </c>
      <c r="Z298" s="3">
        <f>IF(Inputs!$B$27&lt;&gt;"Ready","PENDING INPUTS",MAX(0,(S298+T298+U298)-Y298))</f>
        <v>0</v>
      </c>
      <c r="AA298" s="3">
        <f>IF(Inputs!$B$27&lt;&gt;"Ready","PENDING INPUTS",AH297)</f>
        <v>0</v>
      </c>
      <c r="AB298" s="3">
        <f>IF(Inputs!$B$27&lt;&gt;"Ready","PENDING INPUTS",IF(A298&lt;=Inputs!$B$6,ROUND(AA298*Inputs!C16/12,2),0))</f>
        <v>0</v>
      </c>
      <c r="AC298" s="3">
        <f>IF(Inputs!$B$27&lt;&gt;"Ready","PENDING INPUTS",IF(AND(A298&lt;=Inputs!$B$6,AA298&gt;0),Inputs!G16,0))</f>
        <v>0</v>
      </c>
      <c r="AD298" s="3">
        <f>IF(Inputs!$B$27&lt;&gt;"Ready","PENDING INPUTS",IF(A298&gt;Inputs!$B$6,0,MIN((AA298+AB298+AC298),IF(Inputs!H16=1,Inputs!D16,MAX(Inputs!F16,ROUND(AA298*Inputs!E16+AB298+AC298,2))))))</f>
        <v>0</v>
      </c>
      <c r="AE298">
        <f>IF(Inputs!$B$27&lt;&gt;"Ready","PENDING INPUTS",IF(AA298&lt;=0,99,1+IF(AND(K298&gt;0,OR(Inputs!C14&gt;Inputs!C16,AND(Inputs!C14=Inputs!C16,0&lt;2))),1,0)+IF(AND(S298&gt;0,OR(Inputs!C15&gt;Inputs!C16,AND(Inputs!C15=Inputs!C16,1&lt;2))),1,0)+IF(AND(AI298&gt;0,OR(Inputs!C17&gt;Inputs!C16,AND(Inputs!C17=Inputs!C16,3&lt;2))),1,0)+IF(AND(AQ298&gt;0,OR(Inputs!C18&gt;Inputs!C16,AND(Inputs!C18=Inputs!C16,4&lt;2))),1,0)+IF(AND(AY298&gt;0,OR(Inputs!C19&gt;Inputs!C16,AND(Inputs!C19=Inputs!C16,5&lt;2))),1,0)+IF(AND(BG298&gt;0,OR(Inputs!C20&gt;Inputs!C16,AND(Inputs!C20=Inputs!C16,6&lt;2))),1,0)+IF(AND(BO298&gt;0,OR(Inputs!C21&gt;Inputs!C16,AND(Inputs!C21=Inputs!C16,7&lt;2))),1,0)+IF(AND(BW298&gt;0,OR(Inputs!C22&gt;Inputs!C16,AND(Inputs!C22=Inputs!C16,8&lt;2))),1,0)+IF(AND(CE298&gt;0,OR(Inputs!C23&gt;Inputs!C16,AND(Inputs!C23=Inputs!C16,9&lt;2))),1,0)))</f>
        <v>99</v>
      </c>
      <c r="AF298" s="3">
        <f>IF(Inputs!$B$27&lt;&gt;"Ready","PENDING INPUTS",IF(A298&gt;Inputs!$B$6,0,MIN(MAX(0,(AA298+AB298+AC298)-AD298),MAX(0,C298-D298-(IF(O298&lt;AE298,K298+L298+M298-N298,0)+IF(W298&lt;AE298,S298+T298+U298-V298,0)+IF(AE298&lt;AE298,AA298+AB298+AC298-AD298,0)+IF(AM298&lt;AE298,AI298+AJ298+AK298-AL298,0)+IF(AU298&lt;AE298,AQ298+AR298+AS298-AT298,0)+IF(BC298&lt;AE298,AY298+AZ298+BA298-BB298,0)+IF(BK298&lt;AE298,BG298+BH298+BI298-BJ298,0)+IF(BS298&lt;AE298,BO298+BP298+BQ298-BR298,0)+IF(CA298&lt;AE298,BW298+BX298+BY298-BZ298,0)+IF(CI298&lt;AE298,CE298+CF298+CG298-CH298,0))))))</f>
        <v>0</v>
      </c>
      <c r="AG298" s="3">
        <f>IF(Inputs!$B$27&lt;&gt;"Ready","PENDING INPUTS",MIN((AA298+AB298+AC298),IF(D298&gt;C298,IF(D298=0,0,AD298*C298/D298),AD298+AF298)))</f>
        <v>0</v>
      </c>
      <c r="AH298" s="3">
        <f>IF(Inputs!$B$27&lt;&gt;"Ready","PENDING INPUTS",MAX(0,(AA298+AB298+AC298)-AG298))</f>
        <v>0</v>
      </c>
      <c r="AI298" s="3">
        <f>IF(Inputs!$B$27&lt;&gt;"Ready","PENDING INPUTS",AP297)</f>
        <v>0</v>
      </c>
      <c r="AJ298" s="3">
        <f>IF(Inputs!$B$27&lt;&gt;"Ready","PENDING INPUTS",IF(A298&lt;=Inputs!$B$6,ROUND(AI298*Inputs!C17/12,2),0))</f>
        <v>0</v>
      </c>
      <c r="AK298" s="3">
        <f>IF(Inputs!$B$27&lt;&gt;"Ready","PENDING INPUTS",IF(AND(A298&lt;=Inputs!$B$6,AI298&gt;0),Inputs!G17,0))</f>
        <v>0</v>
      </c>
      <c r="AL298" s="3">
        <f>IF(Inputs!$B$27&lt;&gt;"Ready","PENDING INPUTS",IF(A298&gt;Inputs!$B$6,0,MIN((AI298+AJ298+AK298),IF(Inputs!H17=1,Inputs!D17,MAX(Inputs!F17,ROUND(AI298*Inputs!E17+AJ298+AK298,2))))))</f>
        <v>0</v>
      </c>
      <c r="AM298">
        <f>IF(Inputs!$B$27&lt;&gt;"Ready","PENDING INPUTS",IF(AI298&lt;=0,99,1+IF(AND(K298&gt;0,OR(Inputs!C14&gt;Inputs!C17,AND(Inputs!C14=Inputs!C17,0&lt;3))),1,0)+IF(AND(S298&gt;0,OR(Inputs!C15&gt;Inputs!C17,AND(Inputs!C15=Inputs!C17,1&lt;3))),1,0)+IF(AND(AA298&gt;0,OR(Inputs!C16&gt;Inputs!C17,AND(Inputs!C16=Inputs!C17,2&lt;3))),1,0)+IF(AND(AQ298&gt;0,OR(Inputs!C18&gt;Inputs!C17,AND(Inputs!C18=Inputs!C17,4&lt;3))),1,0)+IF(AND(AY298&gt;0,OR(Inputs!C19&gt;Inputs!C17,AND(Inputs!C19=Inputs!C17,5&lt;3))),1,0)+IF(AND(BG298&gt;0,OR(Inputs!C20&gt;Inputs!C17,AND(Inputs!C20=Inputs!C17,6&lt;3))),1,0)+IF(AND(BO298&gt;0,OR(Inputs!C21&gt;Inputs!C17,AND(Inputs!C21=Inputs!C17,7&lt;3))),1,0)+IF(AND(BW298&gt;0,OR(Inputs!C22&gt;Inputs!C17,AND(Inputs!C22=Inputs!C17,8&lt;3))),1,0)+IF(AND(CE298&gt;0,OR(Inputs!C23&gt;Inputs!C17,AND(Inputs!C23=Inputs!C17,9&lt;3))),1,0)))</f>
        <v>99</v>
      </c>
      <c r="AN298" s="3">
        <f>IF(Inputs!$B$27&lt;&gt;"Ready","PENDING INPUTS",IF(A298&gt;Inputs!$B$6,0,MIN(MAX(0,(AI298+AJ298+AK298)-AL298),MAX(0,C298-D298-(IF(O298&lt;AM298,K298+L298+M298-N298,0)+IF(W298&lt;AM298,S298+T298+U298-V298,0)+IF(AE298&lt;AM298,AA298+AB298+AC298-AD298,0)+IF(AM298&lt;AM298,AI298+AJ298+AK298-AL298,0)+IF(AU298&lt;AM298,AQ298+AR298+AS298-AT298,0)+IF(BC298&lt;AM298,AY298+AZ298+BA298-BB298,0)+IF(BK298&lt;AM298,BG298+BH298+BI298-BJ298,0)+IF(BS298&lt;AM298,BO298+BP298+BQ298-BR298,0)+IF(CA298&lt;AM298,BW298+BX298+BY298-BZ298,0)+IF(CI298&lt;AM298,CE298+CF298+CG298-CH298,0))))))</f>
        <v>0</v>
      </c>
      <c r="AO298" s="3">
        <f>IF(Inputs!$B$27&lt;&gt;"Ready","PENDING INPUTS",MIN((AI298+AJ298+AK298),IF(D298&gt;C298,IF(D298=0,0,AL298*C298/D298),AL298+AN298)))</f>
        <v>0</v>
      </c>
      <c r="AP298" s="3">
        <f>IF(Inputs!$B$27&lt;&gt;"Ready","PENDING INPUTS",MAX(0,(AI298+AJ298+AK298)-AO298))</f>
        <v>0</v>
      </c>
      <c r="AQ298" s="3">
        <f>IF(Inputs!$B$27&lt;&gt;"Ready","PENDING INPUTS",AX297)</f>
        <v>0</v>
      </c>
      <c r="AR298" s="3">
        <f>IF(Inputs!$B$27&lt;&gt;"Ready","PENDING INPUTS",IF(A298&lt;=Inputs!$B$6,ROUND(AQ298*Inputs!C18/12,2),0))</f>
        <v>0</v>
      </c>
      <c r="AS298" s="3">
        <f>IF(Inputs!$B$27&lt;&gt;"Ready","PENDING INPUTS",IF(AND(A298&lt;=Inputs!$B$6,AQ298&gt;0),Inputs!G18,0))</f>
        <v>0</v>
      </c>
      <c r="AT298" s="3">
        <f>IF(Inputs!$B$27&lt;&gt;"Ready","PENDING INPUTS",IF(A298&gt;Inputs!$B$6,0,MIN((AQ298+AR298+AS298),IF(Inputs!H18=1,Inputs!D18,MAX(Inputs!F18,ROUND(AQ298*Inputs!E18+AR298+AS298,2))))))</f>
        <v>0</v>
      </c>
      <c r="AU298">
        <f>IF(Inputs!$B$27&lt;&gt;"Ready","PENDING INPUTS",IF(AQ298&lt;=0,99,1+IF(AND(K298&gt;0,OR(Inputs!C14&gt;Inputs!C18,AND(Inputs!C14=Inputs!C18,0&lt;4))),1,0)+IF(AND(S298&gt;0,OR(Inputs!C15&gt;Inputs!C18,AND(Inputs!C15=Inputs!C18,1&lt;4))),1,0)+IF(AND(AA298&gt;0,OR(Inputs!C16&gt;Inputs!C18,AND(Inputs!C16=Inputs!C18,2&lt;4))),1,0)+IF(AND(AI298&gt;0,OR(Inputs!C17&gt;Inputs!C18,AND(Inputs!C17=Inputs!C18,3&lt;4))),1,0)+IF(AND(AY298&gt;0,OR(Inputs!C19&gt;Inputs!C18,AND(Inputs!C19=Inputs!C18,5&lt;4))),1,0)+IF(AND(BG298&gt;0,OR(Inputs!C20&gt;Inputs!C18,AND(Inputs!C20=Inputs!C18,6&lt;4))),1,0)+IF(AND(BO298&gt;0,OR(Inputs!C21&gt;Inputs!C18,AND(Inputs!C21=Inputs!C18,7&lt;4))),1,0)+IF(AND(BW298&gt;0,OR(Inputs!C22&gt;Inputs!C18,AND(Inputs!C22=Inputs!C18,8&lt;4))),1,0)+IF(AND(CE298&gt;0,OR(Inputs!C23&gt;Inputs!C18,AND(Inputs!C23=Inputs!C18,9&lt;4))),1,0)))</f>
        <v>99</v>
      </c>
      <c r="AV298" s="3">
        <f>IF(Inputs!$B$27&lt;&gt;"Ready","PENDING INPUTS",IF(A298&gt;Inputs!$B$6,0,MIN(MAX(0,(AQ298+AR298+AS298)-AT298),MAX(0,C298-D298-(IF(O298&lt;AU298,K298+L298+M298-N298,0)+IF(W298&lt;AU298,S298+T298+U298-V298,0)+IF(AE298&lt;AU298,AA298+AB298+AC298-AD298,0)+IF(AM298&lt;AU298,AI298+AJ298+AK298-AL298,0)+IF(AU298&lt;AU298,AQ298+AR298+AS298-AT298,0)+IF(BC298&lt;AU298,AY298+AZ298+BA298-BB298,0)+IF(BK298&lt;AU298,BG298+BH298+BI298-BJ298,0)+IF(BS298&lt;AU298,BO298+BP298+BQ298-BR298,0)+IF(CA298&lt;AU298,BW298+BX298+BY298-BZ298,0)+IF(CI298&lt;AU298,CE298+CF298+CG298-CH298,0))))))</f>
        <v>0</v>
      </c>
      <c r="AW298" s="3">
        <f>IF(Inputs!$B$27&lt;&gt;"Ready","PENDING INPUTS",MIN((AQ298+AR298+AS298),IF(D298&gt;C298,IF(D298=0,0,AT298*C298/D298),AT298+AV298)))</f>
        <v>0</v>
      </c>
      <c r="AX298" s="3">
        <f>IF(Inputs!$B$27&lt;&gt;"Ready","PENDING INPUTS",MAX(0,(AQ298+AR298+AS298)-AW298))</f>
        <v>0</v>
      </c>
      <c r="AY298" s="3">
        <f>IF(Inputs!$B$27&lt;&gt;"Ready","PENDING INPUTS",BF297)</f>
        <v>0</v>
      </c>
      <c r="AZ298" s="3">
        <f>IF(Inputs!$B$27&lt;&gt;"Ready","PENDING INPUTS",IF(A298&lt;=Inputs!$B$6,ROUND(AY298*Inputs!C19/12,2),0))</f>
        <v>0</v>
      </c>
      <c r="BA298" s="3">
        <f>IF(Inputs!$B$27&lt;&gt;"Ready","PENDING INPUTS",IF(AND(A298&lt;=Inputs!$B$6,AY298&gt;0),Inputs!G19,0))</f>
        <v>0</v>
      </c>
      <c r="BB298" s="3">
        <f>IF(Inputs!$B$27&lt;&gt;"Ready","PENDING INPUTS",IF(A298&gt;Inputs!$B$6,0,MIN((AY298+AZ298+BA298),IF(Inputs!H19=1,Inputs!D19,MAX(Inputs!F19,ROUND(AY298*Inputs!E19+AZ298+BA298,2))))))</f>
        <v>0</v>
      </c>
      <c r="BC298">
        <f>IF(Inputs!$B$27&lt;&gt;"Ready","PENDING INPUTS",IF(AY298&lt;=0,99,1+IF(AND(K298&gt;0,OR(Inputs!C14&gt;Inputs!C19,AND(Inputs!C14=Inputs!C19,0&lt;5))),1,0)+IF(AND(S298&gt;0,OR(Inputs!C15&gt;Inputs!C19,AND(Inputs!C15=Inputs!C19,1&lt;5))),1,0)+IF(AND(AA298&gt;0,OR(Inputs!C16&gt;Inputs!C19,AND(Inputs!C16=Inputs!C19,2&lt;5))),1,0)+IF(AND(AI298&gt;0,OR(Inputs!C17&gt;Inputs!C19,AND(Inputs!C17=Inputs!C19,3&lt;5))),1,0)+IF(AND(AQ298&gt;0,OR(Inputs!C18&gt;Inputs!C19,AND(Inputs!C18=Inputs!C19,4&lt;5))),1,0)+IF(AND(BG298&gt;0,OR(Inputs!C20&gt;Inputs!C19,AND(Inputs!C20=Inputs!C19,6&lt;5))),1,0)+IF(AND(BO298&gt;0,OR(Inputs!C21&gt;Inputs!C19,AND(Inputs!C21=Inputs!C19,7&lt;5))),1,0)+IF(AND(BW298&gt;0,OR(Inputs!C22&gt;Inputs!C19,AND(Inputs!C22=Inputs!C19,8&lt;5))),1,0)+IF(AND(CE298&gt;0,OR(Inputs!C23&gt;Inputs!C19,AND(Inputs!C23=Inputs!C19,9&lt;5))),1,0)))</f>
        <v>99</v>
      </c>
      <c r="BD298" s="3">
        <f>IF(Inputs!$B$27&lt;&gt;"Ready","PENDING INPUTS",IF(A298&gt;Inputs!$B$6,0,MIN(MAX(0,(AY298+AZ298+BA298)-BB298),MAX(0,C298-D298-(IF(O298&lt;BC298,K298+L298+M298-N298,0)+IF(W298&lt;BC298,S298+T298+U298-V298,0)+IF(AE298&lt;BC298,AA298+AB298+AC298-AD298,0)+IF(AM298&lt;BC298,AI298+AJ298+AK298-AL298,0)+IF(AU298&lt;BC298,AQ298+AR298+AS298-AT298,0)+IF(BC298&lt;BC298,AY298+AZ298+BA298-BB298,0)+IF(BK298&lt;BC298,BG298+BH298+BI298-BJ298,0)+IF(BS298&lt;BC298,BO298+BP298+BQ298-BR298,0)+IF(CA298&lt;BC298,BW298+BX298+BY298-BZ298,0)+IF(CI298&lt;BC298,CE298+CF298+CG298-CH298,0))))))</f>
        <v>0</v>
      </c>
      <c r="BE298" s="3">
        <f>IF(Inputs!$B$27&lt;&gt;"Ready","PENDING INPUTS",MIN((AY298+AZ298+BA298),IF(D298&gt;C298,IF(D298=0,0,BB298*C298/D298),BB298+BD298)))</f>
        <v>0</v>
      </c>
      <c r="BF298" s="3">
        <f>IF(Inputs!$B$27&lt;&gt;"Ready","PENDING INPUTS",MAX(0,(AY298+AZ298+BA298)-BE298))</f>
        <v>0</v>
      </c>
      <c r="BG298" s="3">
        <f>IF(Inputs!$B$27&lt;&gt;"Ready","PENDING INPUTS",BN297)</f>
        <v>0</v>
      </c>
      <c r="BH298" s="3">
        <f>IF(Inputs!$B$27&lt;&gt;"Ready","PENDING INPUTS",IF(A298&lt;=Inputs!$B$6,ROUND(BG298*Inputs!C20/12,2),0))</f>
        <v>0</v>
      </c>
      <c r="BI298" s="3">
        <f>IF(Inputs!$B$27&lt;&gt;"Ready","PENDING INPUTS",IF(AND(A298&lt;=Inputs!$B$6,BG298&gt;0),Inputs!G20,0))</f>
        <v>0</v>
      </c>
      <c r="BJ298" s="3">
        <f>IF(Inputs!$B$27&lt;&gt;"Ready","PENDING INPUTS",IF(A298&gt;Inputs!$B$6,0,MIN((BG298+BH298+BI298),IF(Inputs!H20=1,Inputs!D20,MAX(Inputs!F20,ROUND(BG298*Inputs!E20+BH298+BI298,2))))))</f>
        <v>0</v>
      </c>
      <c r="BK298">
        <f>IF(Inputs!$B$27&lt;&gt;"Ready","PENDING INPUTS",IF(BG298&lt;=0,99,1+IF(AND(K298&gt;0,OR(Inputs!C14&gt;Inputs!C20,AND(Inputs!C14=Inputs!C20,0&lt;6))),1,0)+IF(AND(S298&gt;0,OR(Inputs!C15&gt;Inputs!C20,AND(Inputs!C15=Inputs!C20,1&lt;6))),1,0)+IF(AND(AA298&gt;0,OR(Inputs!C16&gt;Inputs!C20,AND(Inputs!C16=Inputs!C20,2&lt;6))),1,0)+IF(AND(AI298&gt;0,OR(Inputs!C17&gt;Inputs!C20,AND(Inputs!C17=Inputs!C20,3&lt;6))),1,0)+IF(AND(AQ298&gt;0,OR(Inputs!C18&gt;Inputs!C20,AND(Inputs!C18=Inputs!C20,4&lt;6))),1,0)+IF(AND(AY298&gt;0,OR(Inputs!C19&gt;Inputs!C20,AND(Inputs!C19=Inputs!C20,5&lt;6))),1,0)+IF(AND(BO298&gt;0,OR(Inputs!C21&gt;Inputs!C20,AND(Inputs!C21=Inputs!C20,7&lt;6))),1,0)+IF(AND(BW298&gt;0,OR(Inputs!C22&gt;Inputs!C20,AND(Inputs!C22=Inputs!C20,8&lt;6))),1,0)+IF(AND(CE298&gt;0,OR(Inputs!C23&gt;Inputs!C20,AND(Inputs!C23=Inputs!C20,9&lt;6))),1,0)))</f>
        <v>99</v>
      </c>
      <c r="BL298" s="3">
        <f>IF(Inputs!$B$27&lt;&gt;"Ready","PENDING INPUTS",IF(A298&gt;Inputs!$B$6,0,MIN(MAX(0,(BG298+BH298+BI298)-BJ298),MAX(0,C298-D298-(IF(O298&lt;BK298,K298+L298+M298-N298,0)+IF(W298&lt;BK298,S298+T298+U298-V298,0)+IF(AE298&lt;BK298,AA298+AB298+AC298-AD298,0)+IF(AM298&lt;BK298,AI298+AJ298+AK298-AL298,0)+IF(AU298&lt;BK298,AQ298+AR298+AS298-AT298,0)+IF(BC298&lt;BK298,AY298+AZ298+BA298-BB298,0)+IF(BK298&lt;BK298,BG298+BH298+BI298-BJ298,0)+IF(BS298&lt;BK298,BO298+BP298+BQ298-BR298,0)+IF(CA298&lt;BK298,BW298+BX298+BY298-BZ298,0)+IF(CI298&lt;BK298,CE298+CF298+CG298-CH298,0))))))</f>
        <v>0</v>
      </c>
      <c r="BM298" s="3">
        <f>IF(Inputs!$B$27&lt;&gt;"Ready","PENDING INPUTS",MIN((BG298+BH298+BI298),IF(D298&gt;C298,IF(D298=0,0,BJ298*C298/D298),BJ298+BL298)))</f>
        <v>0</v>
      </c>
      <c r="BN298" s="3">
        <f>IF(Inputs!$B$27&lt;&gt;"Ready","PENDING INPUTS",MAX(0,(BG298+BH298+BI298)-BM298))</f>
        <v>0</v>
      </c>
      <c r="BO298" s="3">
        <f>IF(Inputs!$B$27&lt;&gt;"Ready","PENDING INPUTS",BV297)</f>
        <v>0</v>
      </c>
      <c r="BP298" s="3">
        <f>IF(Inputs!$B$27&lt;&gt;"Ready","PENDING INPUTS",IF(A298&lt;=Inputs!$B$6,ROUND(BO298*Inputs!C21/12,2),0))</f>
        <v>0</v>
      </c>
      <c r="BQ298" s="3">
        <f>IF(Inputs!$B$27&lt;&gt;"Ready","PENDING INPUTS",IF(AND(A298&lt;=Inputs!$B$6,BO298&gt;0),Inputs!G21,0))</f>
        <v>0</v>
      </c>
      <c r="BR298" s="3">
        <f>IF(Inputs!$B$27&lt;&gt;"Ready","PENDING INPUTS",IF(A298&gt;Inputs!$B$6,0,MIN((BO298+BP298+BQ298),IF(Inputs!H21=1,Inputs!D21,MAX(Inputs!F21,ROUND(BO298*Inputs!E21+BP298+BQ298,2))))))</f>
        <v>0</v>
      </c>
      <c r="BS298">
        <f>IF(Inputs!$B$27&lt;&gt;"Ready","PENDING INPUTS",IF(BO298&lt;=0,99,1+IF(AND(K298&gt;0,OR(Inputs!C14&gt;Inputs!C21,AND(Inputs!C14=Inputs!C21,0&lt;7))),1,0)+IF(AND(S298&gt;0,OR(Inputs!C15&gt;Inputs!C21,AND(Inputs!C15=Inputs!C21,1&lt;7))),1,0)+IF(AND(AA298&gt;0,OR(Inputs!C16&gt;Inputs!C21,AND(Inputs!C16=Inputs!C21,2&lt;7))),1,0)+IF(AND(AI298&gt;0,OR(Inputs!C17&gt;Inputs!C21,AND(Inputs!C17=Inputs!C21,3&lt;7))),1,0)+IF(AND(AQ298&gt;0,OR(Inputs!C18&gt;Inputs!C21,AND(Inputs!C18=Inputs!C21,4&lt;7))),1,0)+IF(AND(AY298&gt;0,OR(Inputs!C19&gt;Inputs!C21,AND(Inputs!C19=Inputs!C21,5&lt;7))),1,0)+IF(AND(BG298&gt;0,OR(Inputs!C20&gt;Inputs!C21,AND(Inputs!C20=Inputs!C21,6&lt;7))),1,0)+IF(AND(BW298&gt;0,OR(Inputs!C22&gt;Inputs!C21,AND(Inputs!C22=Inputs!C21,8&lt;7))),1,0)+IF(AND(CE298&gt;0,OR(Inputs!C23&gt;Inputs!C21,AND(Inputs!C23=Inputs!C21,9&lt;7))),1,0)))</f>
        <v>99</v>
      </c>
      <c r="BT298" s="3">
        <f>IF(Inputs!$B$27&lt;&gt;"Ready","PENDING INPUTS",IF(A298&gt;Inputs!$B$6,0,MIN(MAX(0,(BO298+BP298+BQ298)-BR298),MAX(0,C298-D298-(IF(O298&lt;BS298,K298+L298+M298-N298,0)+IF(W298&lt;BS298,S298+T298+U298-V298,0)+IF(AE298&lt;BS298,AA298+AB298+AC298-AD298,0)+IF(AM298&lt;BS298,AI298+AJ298+AK298-AL298,0)+IF(AU298&lt;BS298,AQ298+AR298+AS298-AT298,0)+IF(BC298&lt;BS298,AY298+AZ298+BA298-BB298,0)+IF(BK298&lt;BS298,BG298+BH298+BI298-BJ298,0)+IF(BS298&lt;BS298,BO298+BP298+BQ298-BR298,0)+IF(CA298&lt;BS298,BW298+BX298+BY298-BZ298,0)+IF(CI298&lt;BS298,CE298+CF298+CG298-CH298,0))))))</f>
        <v>0</v>
      </c>
      <c r="BU298" s="3">
        <f>IF(Inputs!$B$27&lt;&gt;"Ready","PENDING INPUTS",MIN((BO298+BP298+BQ298),IF(D298&gt;C298,IF(D298=0,0,BR298*C298/D298),BR298+BT298)))</f>
        <v>0</v>
      </c>
      <c r="BV298" s="3">
        <f>IF(Inputs!$B$27&lt;&gt;"Ready","PENDING INPUTS",MAX(0,(BO298+BP298+BQ298)-BU298))</f>
        <v>0</v>
      </c>
      <c r="BW298" s="3">
        <f>IF(Inputs!$B$27&lt;&gt;"Ready","PENDING INPUTS",CD297)</f>
        <v>0</v>
      </c>
      <c r="BX298" s="3">
        <f>IF(Inputs!$B$27&lt;&gt;"Ready","PENDING INPUTS",IF(A298&lt;=Inputs!$B$6,ROUND(BW298*Inputs!C22/12,2),0))</f>
        <v>0</v>
      </c>
      <c r="BY298" s="3">
        <f>IF(Inputs!$B$27&lt;&gt;"Ready","PENDING INPUTS",IF(AND(A298&lt;=Inputs!$B$6,BW298&gt;0),Inputs!G22,0))</f>
        <v>0</v>
      </c>
      <c r="BZ298" s="3">
        <f>IF(Inputs!$B$27&lt;&gt;"Ready","PENDING INPUTS",IF(A298&gt;Inputs!$B$6,0,MIN((BW298+BX298+BY298),IF(Inputs!H22=1,Inputs!D22,MAX(Inputs!F22,ROUND(BW298*Inputs!E22+BX298+BY298,2))))))</f>
        <v>0</v>
      </c>
      <c r="CA298">
        <f>IF(Inputs!$B$27&lt;&gt;"Ready","PENDING INPUTS",IF(BW298&lt;=0,99,1+IF(AND(K298&gt;0,OR(Inputs!C14&gt;Inputs!C22,AND(Inputs!C14=Inputs!C22,0&lt;8))),1,0)+IF(AND(S298&gt;0,OR(Inputs!C15&gt;Inputs!C22,AND(Inputs!C15=Inputs!C22,1&lt;8))),1,0)+IF(AND(AA298&gt;0,OR(Inputs!C16&gt;Inputs!C22,AND(Inputs!C16=Inputs!C22,2&lt;8))),1,0)+IF(AND(AI298&gt;0,OR(Inputs!C17&gt;Inputs!C22,AND(Inputs!C17=Inputs!C22,3&lt;8))),1,0)+IF(AND(AQ298&gt;0,OR(Inputs!C18&gt;Inputs!C22,AND(Inputs!C18=Inputs!C22,4&lt;8))),1,0)+IF(AND(AY298&gt;0,OR(Inputs!C19&gt;Inputs!C22,AND(Inputs!C19=Inputs!C22,5&lt;8))),1,0)+IF(AND(BG298&gt;0,OR(Inputs!C20&gt;Inputs!C22,AND(Inputs!C20=Inputs!C22,6&lt;8))),1,0)+IF(AND(BO298&gt;0,OR(Inputs!C21&gt;Inputs!C22,AND(Inputs!C21=Inputs!C22,7&lt;8))),1,0)+IF(AND(CE298&gt;0,OR(Inputs!C23&gt;Inputs!C22,AND(Inputs!C23=Inputs!C22,9&lt;8))),1,0)))</f>
        <v>99</v>
      </c>
      <c r="CB298" s="3">
        <f>IF(Inputs!$B$27&lt;&gt;"Ready","PENDING INPUTS",IF(A298&gt;Inputs!$B$6,0,MIN(MAX(0,(BW298+BX298+BY298)-BZ298),MAX(0,C298-D298-(IF(O298&lt;CA298,K298+L298+M298-N298,0)+IF(W298&lt;CA298,S298+T298+U298-V298,0)+IF(AE298&lt;CA298,AA298+AB298+AC298-AD298,0)+IF(AM298&lt;CA298,AI298+AJ298+AK298-AL298,0)+IF(AU298&lt;CA298,AQ298+AR298+AS298-AT298,0)+IF(BC298&lt;CA298,AY298+AZ298+BA298-BB298,0)+IF(BK298&lt;CA298,BG298+BH298+BI298-BJ298,0)+IF(BS298&lt;CA298,BO298+BP298+BQ298-BR298,0)+IF(CA298&lt;CA298,BW298+BX298+BY298-BZ298,0)+IF(CI298&lt;CA298,CE298+CF298+CG298-CH298,0))))))</f>
        <v>0</v>
      </c>
      <c r="CC298" s="3">
        <f>IF(Inputs!$B$27&lt;&gt;"Ready","PENDING INPUTS",MIN((BW298+BX298+BY298),IF(D298&gt;C298,IF(D298=0,0,BZ298*C298/D298),BZ298+CB298)))</f>
        <v>0</v>
      </c>
      <c r="CD298" s="3">
        <f>IF(Inputs!$B$27&lt;&gt;"Ready","PENDING INPUTS",MAX(0,(BW298+BX298+BY298)-CC298))</f>
        <v>0</v>
      </c>
      <c r="CE298" s="3">
        <f>IF(Inputs!$B$27&lt;&gt;"Ready","PENDING INPUTS",CL297)</f>
        <v>0</v>
      </c>
      <c r="CF298" s="3">
        <f>IF(Inputs!$B$27&lt;&gt;"Ready","PENDING INPUTS",IF(A298&lt;=Inputs!$B$6,ROUND(CE298*Inputs!C23/12,2),0))</f>
        <v>0</v>
      </c>
      <c r="CG298" s="3">
        <f>IF(Inputs!$B$27&lt;&gt;"Ready","PENDING INPUTS",IF(AND(A298&lt;=Inputs!$B$6,CE298&gt;0),Inputs!G23,0))</f>
        <v>0</v>
      </c>
      <c r="CH298" s="3">
        <f>IF(Inputs!$B$27&lt;&gt;"Ready","PENDING INPUTS",IF(A298&gt;Inputs!$B$6,0,MIN((CE298+CF298+CG298),IF(Inputs!H23=1,Inputs!D23,MAX(Inputs!F23,ROUND(CE298*Inputs!E23+CF298+CG298,2))))))</f>
        <v>0</v>
      </c>
      <c r="CI298">
        <f>IF(Inputs!$B$27&lt;&gt;"Ready","PENDING INPUTS",IF(CE298&lt;=0,99,1+IF(AND(K298&gt;0,OR(Inputs!C14&gt;Inputs!C23,AND(Inputs!C14=Inputs!C23,0&lt;9))),1,0)+IF(AND(S298&gt;0,OR(Inputs!C15&gt;Inputs!C23,AND(Inputs!C15=Inputs!C23,1&lt;9))),1,0)+IF(AND(AA298&gt;0,OR(Inputs!C16&gt;Inputs!C23,AND(Inputs!C16=Inputs!C23,2&lt;9))),1,0)+IF(AND(AI298&gt;0,OR(Inputs!C17&gt;Inputs!C23,AND(Inputs!C17=Inputs!C23,3&lt;9))),1,0)+IF(AND(AQ298&gt;0,OR(Inputs!C18&gt;Inputs!C23,AND(Inputs!C18=Inputs!C23,4&lt;9))),1,0)+IF(AND(AY298&gt;0,OR(Inputs!C19&gt;Inputs!C23,AND(Inputs!C19=Inputs!C23,5&lt;9))),1,0)+IF(AND(BG298&gt;0,OR(Inputs!C20&gt;Inputs!C23,AND(Inputs!C20=Inputs!C23,6&lt;9))),1,0)+IF(AND(BO298&gt;0,OR(Inputs!C21&gt;Inputs!C23,AND(Inputs!C21=Inputs!C23,7&lt;9))),1,0)+IF(AND(BW298&gt;0,OR(Inputs!C22&gt;Inputs!C23,AND(Inputs!C22=Inputs!C23,8&lt;9))),1,0)))</f>
        <v>99</v>
      </c>
      <c r="CJ298" s="3">
        <f>IF(Inputs!$B$27&lt;&gt;"Ready","PENDING INPUTS",IF(A298&gt;Inputs!$B$6,0,MIN(MAX(0,(CE298+CF298+CG298)-CH298),MAX(0,C298-D298-(IF(O298&lt;CI298,K298+L298+M298-N298,0)+IF(W298&lt;CI298,S298+T298+U298-V298,0)+IF(AE298&lt;CI298,AA298+AB298+AC298-AD298,0)+IF(AM298&lt;CI298,AI298+AJ298+AK298-AL298,0)+IF(AU298&lt;CI298,AQ298+AR298+AS298-AT298,0)+IF(BC298&lt;CI298,AY298+AZ298+BA298-BB298,0)+IF(BK298&lt;CI298,BG298+BH298+BI298-BJ298,0)+IF(BS298&lt;CI298,BO298+BP298+BQ298-BR298,0)+IF(CA298&lt;CI298,BW298+BX298+BY298-BZ298,0)+IF(CI298&lt;CI298,CE298+CF298+CG298-CH298,0))))))</f>
        <v>0</v>
      </c>
      <c r="CK298" s="3">
        <f>IF(Inputs!$B$27&lt;&gt;"Ready","PENDING INPUTS",MIN((CE298+CF298+CG298),IF(D298&gt;C298,IF(D298=0,0,CH298*C298/D298),CH298+CJ298)))</f>
        <v>0</v>
      </c>
      <c r="CL298" s="3">
        <f>IF(Inputs!$B$27&lt;&gt;"Ready","PENDING INPUTS",MAX(0,(CE298+CF298+CG298)-CK298))</f>
        <v>0</v>
      </c>
    </row>
    <row r="299" spans="1:90" ht="27.95" customHeight="1" x14ac:dyDescent="0.25">
      <c r="A299">
        <v>295</v>
      </c>
      <c r="B299" s="13">
        <f>IF(Inputs!$B$27&lt;&gt;"Ready","PENDING INPUTS",EDATE(Inputs!$B$5,A299-1))</f>
        <v>55244</v>
      </c>
      <c r="C299" s="3">
        <f>IF(Inputs!$B$27&lt;&gt;"Ready","PENDING INPUTS",IF(A299&lt;=Inputs!$B$6,MAX(0,Inputs!$B$4+IF(A299=Inputs!$B$7,Inputs!$B$8,0)+IF(A299=Inputs!$B$9,Inputs!$B$10,0)),0))</f>
        <v>0</v>
      </c>
      <c r="D299" s="3">
        <f>IF(Inputs!$B$27&lt;&gt;"Ready","PENDING INPUTS",SUM(N299,V299,AD299,AL299,AT299,BB299,BJ299,BR299,BZ299,CH299))</f>
        <v>0</v>
      </c>
      <c r="E299" s="3">
        <f>IF(Inputs!$B$27&lt;&gt;"Ready","PENDING INPUTS",MAX(0,D299-C299))</f>
        <v>0</v>
      </c>
      <c r="F299" s="3">
        <f>IF(Inputs!$B$27&lt;&gt;"Ready","PENDING INPUTS",SUM(Q299,Y299,AG299,AO299,AW299,BE299,BM299,BU299,CC299,CK299))</f>
        <v>0</v>
      </c>
      <c r="G299" s="3">
        <f>IF(Inputs!$B$27&lt;&gt;"Ready","PENDING INPUTS",SUM(L299,T299,AB299,AJ299,AR299,AZ299,BH299,BP299,BX299,CF299))</f>
        <v>0</v>
      </c>
      <c r="H299" s="3">
        <f>IF(Inputs!$B$27&lt;&gt;"Ready","PENDING INPUTS",SUM(M299,U299,AC299,AK299,AS299,BA299,BI299,BQ299,BY299,CG299))</f>
        <v>0</v>
      </c>
      <c r="I299" s="3">
        <f>IF(Inputs!$B$27&lt;&gt;"Ready","PENDING INPUTS",SUM(R299,Z299,AH299,AP299,AX299,BF299,BN299,BV299,CD299,CL299))</f>
        <v>0</v>
      </c>
      <c r="J299" t="str">
        <f>IF(Inputs!$B$27&lt;&gt;"Ready","PENDING INPUTS",IF(A299&gt;Inputs!$B$6,"Beyond horizon",IF(E299&gt;0.005,"MINIMUM SHORTFALL",IF(I299&lt;0.005,"Paid off","In progress"))))</f>
        <v>Beyond horizon</v>
      </c>
      <c r="K299" s="3">
        <f>IF(Inputs!$B$27&lt;&gt;"Ready","PENDING INPUTS",R298)</f>
        <v>0</v>
      </c>
      <c r="L299" s="3">
        <f>IF(Inputs!$B$27&lt;&gt;"Ready","PENDING INPUTS",IF(A299&lt;=Inputs!$B$6,ROUND(K299*Inputs!C14/12,2),0))</f>
        <v>0</v>
      </c>
      <c r="M299" s="3">
        <f>IF(Inputs!$B$27&lt;&gt;"Ready","PENDING INPUTS",IF(AND(A299&lt;=Inputs!$B$6,K299&gt;0),Inputs!G14,0))</f>
        <v>0</v>
      </c>
      <c r="N299" s="3">
        <f>IF(Inputs!$B$27&lt;&gt;"Ready","PENDING INPUTS",IF(A299&gt;Inputs!$B$6,0,MIN((K299+L299+M299),IF(Inputs!H14=1,Inputs!D14,MAX(Inputs!F14,ROUND(K299*Inputs!E14+L299+M299,2))))))</f>
        <v>0</v>
      </c>
      <c r="O299">
        <f>IF(Inputs!$B$27&lt;&gt;"Ready","PENDING INPUTS",IF(K299&lt;=0,99,1+IF(AND(S299&gt;0,OR(Inputs!C15&gt;Inputs!C14,AND(Inputs!C15=Inputs!C14,1&lt;0))),1,0)+IF(AND(AA299&gt;0,OR(Inputs!C16&gt;Inputs!C14,AND(Inputs!C16=Inputs!C14,2&lt;0))),1,0)+IF(AND(AI299&gt;0,OR(Inputs!C17&gt;Inputs!C14,AND(Inputs!C17=Inputs!C14,3&lt;0))),1,0)+IF(AND(AQ299&gt;0,OR(Inputs!C18&gt;Inputs!C14,AND(Inputs!C18=Inputs!C14,4&lt;0))),1,0)+IF(AND(AY299&gt;0,OR(Inputs!C19&gt;Inputs!C14,AND(Inputs!C19=Inputs!C14,5&lt;0))),1,0)+IF(AND(BG299&gt;0,OR(Inputs!C20&gt;Inputs!C14,AND(Inputs!C20=Inputs!C14,6&lt;0))),1,0)+IF(AND(BO299&gt;0,OR(Inputs!C21&gt;Inputs!C14,AND(Inputs!C21=Inputs!C14,7&lt;0))),1,0)+IF(AND(BW299&gt;0,OR(Inputs!C22&gt;Inputs!C14,AND(Inputs!C22=Inputs!C14,8&lt;0))),1,0)+IF(AND(CE299&gt;0,OR(Inputs!C23&gt;Inputs!C14,AND(Inputs!C23=Inputs!C14,9&lt;0))),1,0)))</f>
        <v>99</v>
      </c>
      <c r="P299" s="3">
        <f>IF(Inputs!$B$27&lt;&gt;"Ready","PENDING INPUTS",IF(A299&gt;Inputs!$B$6,0,MIN(MAX(0,(K299+L299+M299)-N299),MAX(0,C299-D299-(IF(O299&lt;O299,K299+L299+M299-N299,0)+IF(W299&lt;O299,S299+T299+U299-V299,0)+IF(AE299&lt;O299,AA299+AB299+AC299-AD299,0)+IF(AM299&lt;O299,AI299+AJ299+AK299-AL299,0)+IF(AU299&lt;O299,AQ299+AR299+AS299-AT299,0)+IF(BC299&lt;O299,AY299+AZ299+BA299-BB299,0)+IF(BK299&lt;O299,BG299+BH299+BI299-BJ299,0)+IF(BS299&lt;O299,BO299+BP299+BQ299-BR299,0)+IF(CA299&lt;O299,BW299+BX299+BY299-BZ299,0)+IF(CI299&lt;O299,CE299+CF299+CG299-CH299,0))))))</f>
        <v>0</v>
      </c>
      <c r="Q299" s="3">
        <f>IF(Inputs!$B$27&lt;&gt;"Ready","PENDING INPUTS",MIN((K299+L299+M299),IF(D299&gt;C299,IF(D299=0,0,N299*C299/D299),N299+P299)))</f>
        <v>0</v>
      </c>
      <c r="R299" s="3">
        <f>IF(Inputs!$B$27&lt;&gt;"Ready","PENDING INPUTS",MAX(0,(K299+L299+M299)-Q299))</f>
        <v>0</v>
      </c>
      <c r="S299" s="3">
        <f>IF(Inputs!$B$27&lt;&gt;"Ready","PENDING INPUTS",Z298)</f>
        <v>0</v>
      </c>
      <c r="T299" s="3">
        <f>IF(Inputs!$B$27&lt;&gt;"Ready","PENDING INPUTS",IF(A299&lt;=Inputs!$B$6,ROUND(S299*Inputs!C15/12,2),0))</f>
        <v>0</v>
      </c>
      <c r="U299" s="3">
        <f>IF(Inputs!$B$27&lt;&gt;"Ready","PENDING INPUTS",IF(AND(A299&lt;=Inputs!$B$6,S299&gt;0),Inputs!G15,0))</f>
        <v>0</v>
      </c>
      <c r="V299" s="3">
        <f>IF(Inputs!$B$27&lt;&gt;"Ready","PENDING INPUTS",IF(A299&gt;Inputs!$B$6,0,MIN((S299+T299+U299),IF(Inputs!H15=1,Inputs!D15,MAX(Inputs!F15,ROUND(S299*Inputs!E15+T299+U299,2))))))</f>
        <v>0</v>
      </c>
      <c r="W299">
        <f>IF(Inputs!$B$27&lt;&gt;"Ready","PENDING INPUTS",IF(S299&lt;=0,99,1+IF(AND(K299&gt;0,OR(Inputs!C14&gt;Inputs!C15,AND(Inputs!C14=Inputs!C15,0&lt;1))),1,0)+IF(AND(AA299&gt;0,OR(Inputs!C16&gt;Inputs!C15,AND(Inputs!C16=Inputs!C15,2&lt;1))),1,0)+IF(AND(AI299&gt;0,OR(Inputs!C17&gt;Inputs!C15,AND(Inputs!C17=Inputs!C15,3&lt;1))),1,0)+IF(AND(AQ299&gt;0,OR(Inputs!C18&gt;Inputs!C15,AND(Inputs!C18=Inputs!C15,4&lt;1))),1,0)+IF(AND(AY299&gt;0,OR(Inputs!C19&gt;Inputs!C15,AND(Inputs!C19=Inputs!C15,5&lt;1))),1,0)+IF(AND(BG299&gt;0,OR(Inputs!C20&gt;Inputs!C15,AND(Inputs!C20=Inputs!C15,6&lt;1))),1,0)+IF(AND(BO299&gt;0,OR(Inputs!C21&gt;Inputs!C15,AND(Inputs!C21=Inputs!C15,7&lt;1))),1,0)+IF(AND(BW299&gt;0,OR(Inputs!C22&gt;Inputs!C15,AND(Inputs!C22=Inputs!C15,8&lt;1))),1,0)+IF(AND(CE299&gt;0,OR(Inputs!C23&gt;Inputs!C15,AND(Inputs!C23=Inputs!C15,9&lt;1))),1,0)))</f>
        <v>99</v>
      </c>
      <c r="X299" s="3">
        <f>IF(Inputs!$B$27&lt;&gt;"Ready","PENDING INPUTS",IF(A299&gt;Inputs!$B$6,0,MIN(MAX(0,(S299+T299+U299)-V299),MAX(0,C299-D299-(IF(O299&lt;W299,K299+L299+M299-N299,0)+IF(W299&lt;W299,S299+T299+U299-V299,0)+IF(AE299&lt;W299,AA299+AB299+AC299-AD299,0)+IF(AM299&lt;W299,AI299+AJ299+AK299-AL299,0)+IF(AU299&lt;W299,AQ299+AR299+AS299-AT299,0)+IF(BC299&lt;W299,AY299+AZ299+BA299-BB299,0)+IF(BK299&lt;W299,BG299+BH299+BI299-BJ299,0)+IF(BS299&lt;W299,BO299+BP299+BQ299-BR299,0)+IF(CA299&lt;W299,BW299+BX299+BY299-BZ299,0)+IF(CI299&lt;W299,CE299+CF299+CG299-CH299,0))))))</f>
        <v>0</v>
      </c>
      <c r="Y299" s="3">
        <f>IF(Inputs!$B$27&lt;&gt;"Ready","PENDING INPUTS",MIN((S299+T299+U299),IF(D299&gt;C299,IF(D299=0,0,V299*C299/D299),V299+X299)))</f>
        <v>0</v>
      </c>
      <c r="Z299" s="3">
        <f>IF(Inputs!$B$27&lt;&gt;"Ready","PENDING INPUTS",MAX(0,(S299+T299+U299)-Y299))</f>
        <v>0</v>
      </c>
      <c r="AA299" s="3">
        <f>IF(Inputs!$B$27&lt;&gt;"Ready","PENDING INPUTS",AH298)</f>
        <v>0</v>
      </c>
      <c r="AB299" s="3">
        <f>IF(Inputs!$B$27&lt;&gt;"Ready","PENDING INPUTS",IF(A299&lt;=Inputs!$B$6,ROUND(AA299*Inputs!C16/12,2),0))</f>
        <v>0</v>
      </c>
      <c r="AC299" s="3">
        <f>IF(Inputs!$B$27&lt;&gt;"Ready","PENDING INPUTS",IF(AND(A299&lt;=Inputs!$B$6,AA299&gt;0),Inputs!G16,0))</f>
        <v>0</v>
      </c>
      <c r="AD299" s="3">
        <f>IF(Inputs!$B$27&lt;&gt;"Ready","PENDING INPUTS",IF(A299&gt;Inputs!$B$6,0,MIN((AA299+AB299+AC299),IF(Inputs!H16=1,Inputs!D16,MAX(Inputs!F16,ROUND(AA299*Inputs!E16+AB299+AC299,2))))))</f>
        <v>0</v>
      </c>
      <c r="AE299">
        <f>IF(Inputs!$B$27&lt;&gt;"Ready","PENDING INPUTS",IF(AA299&lt;=0,99,1+IF(AND(K299&gt;0,OR(Inputs!C14&gt;Inputs!C16,AND(Inputs!C14=Inputs!C16,0&lt;2))),1,0)+IF(AND(S299&gt;0,OR(Inputs!C15&gt;Inputs!C16,AND(Inputs!C15=Inputs!C16,1&lt;2))),1,0)+IF(AND(AI299&gt;0,OR(Inputs!C17&gt;Inputs!C16,AND(Inputs!C17=Inputs!C16,3&lt;2))),1,0)+IF(AND(AQ299&gt;0,OR(Inputs!C18&gt;Inputs!C16,AND(Inputs!C18=Inputs!C16,4&lt;2))),1,0)+IF(AND(AY299&gt;0,OR(Inputs!C19&gt;Inputs!C16,AND(Inputs!C19=Inputs!C16,5&lt;2))),1,0)+IF(AND(BG299&gt;0,OR(Inputs!C20&gt;Inputs!C16,AND(Inputs!C20=Inputs!C16,6&lt;2))),1,0)+IF(AND(BO299&gt;0,OR(Inputs!C21&gt;Inputs!C16,AND(Inputs!C21=Inputs!C16,7&lt;2))),1,0)+IF(AND(BW299&gt;0,OR(Inputs!C22&gt;Inputs!C16,AND(Inputs!C22=Inputs!C16,8&lt;2))),1,0)+IF(AND(CE299&gt;0,OR(Inputs!C23&gt;Inputs!C16,AND(Inputs!C23=Inputs!C16,9&lt;2))),1,0)))</f>
        <v>99</v>
      </c>
      <c r="AF299" s="3">
        <f>IF(Inputs!$B$27&lt;&gt;"Ready","PENDING INPUTS",IF(A299&gt;Inputs!$B$6,0,MIN(MAX(0,(AA299+AB299+AC299)-AD299),MAX(0,C299-D299-(IF(O299&lt;AE299,K299+L299+M299-N299,0)+IF(W299&lt;AE299,S299+T299+U299-V299,0)+IF(AE299&lt;AE299,AA299+AB299+AC299-AD299,0)+IF(AM299&lt;AE299,AI299+AJ299+AK299-AL299,0)+IF(AU299&lt;AE299,AQ299+AR299+AS299-AT299,0)+IF(BC299&lt;AE299,AY299+AZ299+BA299-BB299,0)+IF(BK299&lt;AE299,BG299+BH299+BI299-BJ299,0)+IF(BS299&lt;AE299,BO299+BP299+BQ299-BR299,0)+IF(CA299&lt;AE299,BW299+BX299+BY299-BZ299,0)+IF(CI299&lt;AE299,CE299+CF299+CG299-CH299,0))))))</f>
        <v>0</v>
      </c>
      <c r="AG299" s="3">
        <f>IF(Inputs!$B$27&lt;&gt;"Ready","PENDING INPUTS",MIN((AA299+AB299+AC299),IF(D299&gt;C299,IF(D299=0,0,AD299*C299/D299),AD299+AF299)))</f>
        <v>0</v>
      </c>
      <c r="AH299" s="3">
        <f>IF(Inputs!$B$27&lt;&gt;"Ready","PENDING INPUTS",MAX(0,(AA299+AB299+AC299)-AG299))</f>
        <v>0</v>
      </c>
      <c r="AI299" s="3">
        <f>IF(Inputs!$B$27&lt;&gt;"Ready","PENDING INPUTS",AP298)</f>
        <v>0</v>
      </c>
      <c r="AJ299" s="3">
        <f>IF(Inputs!$B$27&lt;&gt;"Ready","PENDING INPUTS",IF(A299&lt;=Inputs!$B$6,ROUND(AI299*Inputs!C17/12,2),0))</f>
        <v>0</v>
      </c>
      <c r="AK299" s="3">
        <f>IF(Inputs!$B$27&lt;&gt;"Ready","PENDING INPUTS",IF(AND(A299&lt;=Inputs!$B$6,AI299&gt;0),Inputs!G17,0))</f>
        <v>0</v>
      </c>
      <c r="AL299" s="3">
        <f>IF(Inputs!$B$27&lt;&gt;"Ready","PENDING INPUTS",IF(A299&gt;Inputs!$B$6,0,MIN((AI299+AJ299+AK299),IF(Inputs!H17=1,Inputs!D17,MAX(Inputs!F17,ROUND(AI299*Inputs!E17+AJ299+AK299,2))))))</f>
        <v>0</v>
      </c>
      <c r="AM299">
        <f>IF(Inputs!$B$27&lt;&gt;"Ready","PENDING INPUTS",IF(AI299&lt;=0,99,1+IF(AND(K299&gt;0,OR(Inputs!C14&gt;Inputs!C17,AND(Inputs!C14=Inputs!C17,0&lt;3))),1,0)+IF(AND(S299&gt;0,OR(Inputs!C15&gt;Inputs!C17,AND(Inputs!C15=Inputs!C17,1&lt;3))),1,0)+IF(AND(AA299&gt;0,OR(Inputs!C16&gt;Inputs!C17,AND(Inputs!C16=Inputs!C17,2&lt;3))),1,0)+IF(AND(AQ299&gt;0,OR(Inputs!C18&gt;Inputs!C17,AND(Inputs!C18=Inputs!C17,4&lt;3))),1,0)+IF(AND(AY299&gt;0,OR(Inputs!C19&gt;Inputs!C17,AND(Inputs!C19=Inputs!C17,5&lt;3))),1,0)+IF(AND(BG299&gt;0,OR(Inputs!C20&gt;Inputs!C17,AND(Inputs!C20=Inputs!C17,6&lt;3))),1,0)+IF(AND(BO299&gt;0,OR(Inputs!C21&gt;Inputs!C17,AND(Inputs!C21=Inputs!C17,7&lt;3))),1,0)+IF(AND(BW299&gt;0,OR(Inputs!C22&gt;Inputs!C17,AND(Inputs!C22=Inputs!C17,8&lt;3))),1,0)+IF(AND(CE299&gt;0,OR(Inputs!C23&gt;Inputs!C17,AND(Inputs!C23=Inputs!C17,9&lt;3))),1,0)))</f>
        <v>99</v>
      </c>
      <c r="AN299" s="3">
        <f>IF(Inputs!$B$27&lt;&gt;"Ready","PENDING INPUTS",IF(A299&gt;Inputs!$B$6,0,MIN(MAX(0,(AI299+AJ299+AK299)-AL299),MAX(0,C299-D299-(IF(O299&lt;AM299,K299+L299+M299-N299,0)+IF(W299&lt;AM299,S299+T299+U299-V299,0)+IF(AE299&lt;AM299,AA299+AB299+AC299-AD299,0)+IF(AM299&lt;AM299,AI299+AJ299+AK299-AL299,0)+IF(AU299&lt;AM299,AQ299+AR299+AS299-AT299,0)+IF(BC299&lt;AM299,AY299+AZ299+BA299-BB299,0)+IF(BK299&lt;AM299,BG299+BH299+BI299-BJ299,0)+IF(BS299&lt;AM299,BO299+BP299+BQ299-BR299,0)+IF(CA299&lt;AM299,BW299+BX299+BY299-BZ299,0)+IF(CI299&lt;AM299,CE299+CF299+CG299-CH299,0))))))</f>
        <v>0</v>
      </c>
      <c r="AO299" s="3">
        <f>IF(Inputs!$B$27&lt;&gt;"Ready","PENDING INPUTS",MIN((AI299+AJ299+AK299),IF(D299&gt;C299,IF(D299=0,0,AL299*C299/D299),AL299+AN299)))</f>
        <v>0</v>
      </c>
      <c r="AP299" s="3">
        <f>IF(Inputs!$B$27&lt;&gt;"Ready","PENDING INPUTS",MAX(0,(AI299+AJ299+AK299)-AO299))</f>
        <v>0</v>
      </c>
      <c r="AQ299" s="3">
        <f>IF(Inputs!$B$27&lt;&gt;"Ready","PENDING INPUTS",AX298)</f>
        <v>0</v>
      </c>
      <c r="AR299" s="3">
        <f>IF(Inputs!$B$27&lt;&gt;"Ready","PENDING INPUTS",IF(A299&lt;=Inputs!$B$6,ROUND(AQ299*Inputs!C18/12,2),0))</f>
        <v>0</v>
      </c>
      <c r="AS299" s="3">
        <f>IF(Inputs!$B$27&lt;&gt;"Ready","PENDING INPUTS",IF(AND(A299&lt;=Inputs!$B$6,AQ299&gt;0),Inputs!G18,0))</f>
        <v>0</v>
      </c>
      <c r="AT299" s="3">
        <f>IF(Inputs!$B$27&lt;&gt;"Ready","PENDING INPUTS",IF(A299&gt;Inputs!$B$6,0,MIN((AQ299+AR299+AS299),IF(Inputs!H18=1,Inputs!D18,MAX(Inputs!F18,ROUND(AQ299*Inputs!E18+AR299+AS299,2))))))</f>
        <v>0</v>
      </c>
      <c r="AU299">
        <f>IF(Inputs!$B$27&lt;&gt;"Ready","PENDING INPUTS",IF(AQ299&lt;=0,99,1+IF(AND(K299&gt;0,OR(Inputs!C14&gt;Inputs!C18,AND(Inputs!C14=Inputs!C18,0&lt;4))),1,0)+IF(AND(S299&gt;0,OR(Inputs!C15&gt;Inputs!C18,AND(Inputs!C15=Inputs!C18,1&lt;4))),1,0)+IF(AND(AA299&gt;0,OR(Inputs!C16&gt;Inputs!C18,AND(Inputs!C16=Inputs!C18,2&lt;4))),1,0)+IF(AND(AI299&gt;0,OR(Inputs!C17&gt;Inputs!C18,AND(Inputs!C17=Inputs!C18,3&lt;4))),1,0)+IF(AND(AY299&gt;0,OR(Inputs!C19&gt;Inputs!C18,AND(Inputs!C19=Inputs!C18,5&lt;4))),1,0)+IF(AND(BG299&gt;0,OR(Inputs!C20&gt;Inputs!C18,AND(Inputs!C20=Inputs!C18,6&lt;4))),1,0)+IF(AND(BO299&gt;0,OR(Inputs!C21&gt;Inputs!C18,AND(Inputs!C21=Inputs!C18,7&lt;4))),1,0)+IF(AND(BW299&gt;0,OR(Inputs!C22&gt;Inputs!C18,AND(Inputs!C22=Inputs!C18,8&lt;4))),1,0)+IF(AND(CE299&gt;0,OR(Inputs!C23&gt;Inputs!C18,AND(Inputs!C23=Inputs!C18,9&lt;4))),1,0)))</f>
        <v>99</v>
      </c>
      <c r="AV299" s="3">
        <f>IF(Inputs!$B$27&lt;&gt;"Ready","PENDING INPUTS",IF(A299&gt;Inputs!$B$6,0,MIN(MAX(0,(AQ299+AR299+AS299)-AT299),MAX(0,C299-D299-(IF(O299&lt;AU299,K299+L299+M299-N299,0)+IF(W299&lt;AU299,S299+T299+U299-V299,0)+IF(AE299&lt;AU299,AA299+AB299+AC299-AD299,0)+IF(AM299&lt;AU299,AI299+AJ299+AK299-AL299,0)+IF(AU299&lt;AU299,AQ299+AR299+AS299-AT299,0)+IF(BC299&lt;AU299,AY299+AZ299+BA299-BB299,0)+IF(BK299&lt;AU299,BG299+BH299+BI299-BJ299,0)+IF(BS299&lt;AU299,BO299+BP299+BQ299-BR299,0)+IF(CA299&lt;AU299,BW299+BX299+BY299-BZ299,0)+IF(CI299&lt;AU299,CE299+CF299+CG299-CH299,0))))))</f>
        <v>0</v>
      </c>
      <c r="AW299" s="3">
        <f>IF(Inputs!$B$27&lt;&gt;"Ready","PENDING INPUTS",MIN((AQ299+AR299+AS299),IF(D299&gt;C299,IF(D299=0,0,AT299*C299/D299),AT299+AV299)))</f>
        <v>0</v>
      </c>
      <c r="AX299" s="3">
        <f>IF(Inputs!$B$27&lt;&gt;"Ready","PENDING INPUTS",MAX(0,(AQ299+AR299+AS299)-AW299))</f>
        <v>0</v>
      </c>
      <c r="AY299" s="3">
        <f>IF(Inputs!$B$27&lt;&gt;"Ready","PENDING INPUTS",BF298)</f>
        <v>0</v>
      </c>
      <c r="AZ299" s="3">
        <f>IF(Inputs!$B$27&lt;&gt;"Ready","PENDING INPUTS",IF(A299&lt;=Inputs!$B$6,ROUND(AY299*Inputs!C19/12,2),0))</f>
        <v>0</v>
      </c>
      <c r="BA299" s="3">
        <f>IF(Inputs!$B$27&lt;&gt;"Ready","PENDING INPUTS",IF(AND(A299&lt;=Inputs!$B$6,AY299&gt;0),Inputs!G19,0))</f>
        <v>0</v>
      </c>
      <c r="BB299" s="3">
        <f>IF(Inputs!$B$27&lt;&gt;"Ready","PENDING INPUTS",IF(A299&gt;Inputs!$B$6,0,MIN((AY299+AZ299+BA299),IF(Inputs!H19=1,Inputs!D19,MAX(Inputs!F19,ROUND(AY299*Inputs!E19+AZ299+BA299,2))))))</f>
        <v>0</v>
      </c>
      <c r="BC299">
        <f>IF(Inputs!$B$27&lt;&gt;"Ready","PENDING INPUTS",IF(AY299&lt;=0,99,1+IF(AND(K299&gt;0,OR(Inputs!C14&gt;Inputs!C19,AND(Inputs!C14=Inputs!C19,0&lt;5))),1,0)+IF(AND(S299&gt;0,OR(Inputs!C15&gt;Inputs!C19,AND(Inputs!C15=Inputs!C19,1&lt;5))),1,0)+IF(AND(AA299&gt;0,OR(Inputs!C16&gt;Inputs!C19,AND(Inputs!C16=Inputs!C19,2&lt;5))),1,0)+IF(AND(AI299&gt;0,OR(Inputs!C17&gt;Inputs!C19,AND(Inputs!C17=Inputs!C19,3&lt;5))),1,0)+IF(AND(AQ299&gt;0,OR(Inputs!C18&gt;Inputs!C19,AND(Inputs!C18=Inputs!C19,4&lt;5))),1,0)+IF(AND(BG299&gt;0,OR(Inputs!C20&gt;Inputs!C19,AND(Inputs!C20=Inputs!C19,6&lt;5))),1,0)+IF(AND(BO299&gt;0,OR(Inputs!C21&gt;Inputs!C19,AND(Inputs!C21=Inputs!C19,7&lt;5))),1,0)+IF(AND(BW299&gt;0,OR(Inputs!C22&gt;Inputs!C19,AND(Inputs!C22=Inputs!C19,8&lt;5))),1,0)+IF(AND(CE299&gt;0,OR(Inputs!C23&gt;Inputs!C19,AND(Inputs!C23=Inputs!C19,9&lt;5))),1,0)))</f>
        <v>99</v>
      </c>
      <c r="BD299" s="3">
        <f>IF(Inputs!$B$27&lt;&gt;"Ready","PENDING INPUTS",IF(A299&gt;Inputs!$B$6,0,MIN(MAX(0,(AY299+AZ299+BA299)-BB299),MAX(0,C299-D299-(IF(O299&lt;BC299,K299+L299+M299-N299,0)+IF(W299&lt;BC299,S299+T299+U299-V299,0)+IF(AE299&lt;BC299,AA299+AB299+AC299-AD299,0)+IF(AM299&lt;BC299,AI299+AJ299+AK299-AL299,0)+IF(AU299&lt;BC299,AQ299+AR299+AS299-AT299,0)+IF(BC299&lt;BC299,AY299+AZ299+BA299-BB299,0)+IF(BK299&lt;BC299,BG299+BH299+BI299-BJ299,0)+IF(BS299&lt;BC299,BO299+BP299+BQ299-BR299,0)+IF(CA299&lt;BC299,BW299+BX299+BY299-BZ299,0)+IF(CI299&lt;BC299,CE299+CF299+CG299-CH299,0))))))</f>
        <v>0</v>
      </c>
      <c r="BE299" s="3">
        <f>IF(Inputs!$B$27&lt;&gt;"Ready","PENDING INPUTS",MIN((AY299+AZ299+BA299),IF(D299&gt;C299,IF(D299=0,0,BB299*C299/D299),BB299+BD299)))</f>
        <v>0</v>
      </c>
      <c r="BF299" s="3">
        <f>IF(Inputs!$B$27&lt;&gt;"Ready","PENDING INPUTS",MAX(0,(AY299+AZ299+BA299)-BE299))</f>
        <v>0</v>
      </c>
      <c r="BG299" s="3">
        <f>IF(Inputs!$B$27&lt;&gt;"Ready","PENDING INPUTS",BN298)</f>
        <v>0</v>
      </c>
      <c r="BH299" s="3">
        <f>IF(Inputs!$B$27&lt;&gt;"Ready","PENDING INPUTS",IF(A299&lt;=Inputs!$B$6,ROUND(BG299*Inputs!C20/12,2),0))</f>
        <v>0</v>
      </c>
      <c r="BI299" s="3">
        <f>IF(Inputs!$B$27&lt;&gt;"Ready","PENDING INPUTS",IF(AND(A299&lt;=Inputs!$B$6,BG299&gt;0),Inputs!G20,0))</f>
        <v>0</v>
      </c>
      <c r="BJ299" s="3">
        <f>IF(Inputs!$B$27&lt;&gt;"Ready","PENDING INPUTS",IF(A299&gt;Inputs!$B$6,0,MIN((BG299+BH299+BI299),IF(Inputs!H20=1,Inputs!D20,MAX(Inputs!F20,ROUND(BG299*Inputs!E20+BH299+BI299,2))))))</f>
        <v>0</v>
      </c>
      <c r="BK299">
        <f>IF(Inputs!$B$27&lt;&gt;"Ready","PENDING INPUTS",IF(BG299&lt;=0,99,1+IF(AND(K299&gt;0,OR(Inputs!C14&gt;Inputs!C20,AND(Inputs!C14=Inputs!C20,0&lt;6))),1,0)+IF(AND(S299&gt;0,OR(Inputs!C15&gt;Inputs!C20,AND(Inputs!C15=Inputs!C20,1&lt;6))),1,0)+IF(AND(AA299&gt;0,OR(Inputs!C16&gt;Inputs!C20,AND(Inputs!C16=Inputs!C20,2&lt;6))),1,0)+IF(AND(AI299&gt;0,OR(Inputs!C17&gt;Inputs!C20,AND(Inputs!C17=Inputs!C20,3&lt;6))),1,0)+IF(AND(AQ299&gt;0,OR(Inputs!C18&gt;Inputs!C20,AND(Inputs!C18=Inputs!C20,4&lt;6))),1,0)+IF(AND(AY299&gt;0,OR(Inputs!C19&gt;Inputs!C20,AND(Inputs!C19=Inputs!C20,5&lt;6))),1,0)+IF(AND(BO299&gt;0,OR(Inputs!C21&gt;Inputs!C20,AND(Inputs!C21=Inputs!C20,7&lt;6))),1,0)+IF(AND(BW299&gt;0,OR(Inputs!C22&gt;Inputs!C20,AND(Inputs!C22=Inputs!C20,8&lt;6))),1,0)+IF(AND(CE299&gt;0,OR(Inputs!C23&gt;Inputs!C20,AND(Inputs!C23=Inputs!C20,9&lt;6))),1,0)))</f>
        <v>99</v>
      </c>
      <c r="BL299" s="3">
        <f>IF(Inputs!$B$27&lt;&gt;"Ready","PENDING INPUTS",IF(A299&gt;Inputs!$B$6,0,MIN(MAX(0,(BG299+BH299+BI299)-BJ299),MAX(0,C299-D299-(IF(O299&lt;BK299,K299+L299+M299-N299,0)+IF(W299&lt;BK299,S299+T299+U299-V299,0)+IF(AE299&lt;BK299,AA299+AB299+AC299-AD299,0)+IF(AM299&lt;BK299,AI299+AJ299+AK299-AL299,0)+IF(AU299&lt;BK299,AQ299+AR299+AS299-AT299,0)+IF(BC299&lt;BK299,AY299+AZ299+BA299-BB299,0)+IF(BK299&lt;BK299,BG299+BH299+BI299-BJ299,0)+IF(BS299&lt;BK299,BO299+BP299+BQ299-BR299,0)+IF(CA299&lt;BK299,BW299+BX299+BY299-BZ299,0)+IF(CI299&lt;BK299,CE299+CF299+CG299-CH299,0))))))</f>
        <v>0</v>
      </c>
      <c r="BM299" s="3">
        <f>IF(Inputs!$B$27&lt;&gt;"Ready","PENDING INPUTS",MIN((BG299+BH299+BI299),IF(D299&gt;C299,IF(D299=0,0,BJ299*C299/D299),BJ299+BL299)))</f>
        <v>0</v>
      </c>
      <c r="BN299" s="3">
        <f>IF(Inputs!$B$27&lt;&gt;"Ready","PENDING INPUTS",MAX(0,(BG299+BH299+BI299)-BM299))</f>
        <v>0</v>
      </c>
      <c r="BO299" s="3">
        <f>IF(Inputs!$B$27&lt;&gt;"Ready","PENDING INPUTS",BV298)</f>
        <v>0</v>
      </c>
      <c r="BP299" s="3">
        <f>IF(Inputs!$B$27&lt;&gt;"Ready","PENDING INPUTS",IF(A299&lt;=Inputs!$B$6,ROUND(BO299*Inputs!C21/12,2),0))</f>
        <v>0</v>
      </c>
      <c r="BQ299" s="3">
        <f>IF(Inputs!$B$27&lt;&gt;"Ready","PENDING INPUTS",IF(AND(A299&lt;=Inputs!$B$6,BO299&gt;0),Inputs!G21,0))</f>
        <v>0</v>
      </c>
      <c r="BR299" s="3">
        <f>IF(Inputs!$B$27&lt;&gt;"Ready","PENDING INPUTS",IF(A299&gt;Inputs!$B$6,0,MIN((BO299+BP299+BQ299),IF(Inputs!H21=1,Inputs!D21,MAX(Inputs!F21,ROUND(BO299*Inputs!E21+BP299+BQ299,2))))))</f>
        <v>0</v>
      </c>
      <c r="BS299">
        <f>IF(Inputs!$B$27&lt;&gt;"Ready","PENDING INPUTS",IF(BO299&lt;=0,99,1+IF(AND(K299&gt;0,OR(Inputs!C14&gt;Inputs!C21,AND(Inputs!C14=Inputs!C21,0&lt;7))),1,0)+IF(AND(S299&gt;0,OR(Inputs!C15&gt;Inputs!C21,AND(Inputs!C15=Inputs!C21,1&lt;7))),1,0)+IF(AND(AA299&gt;0,OR(Inputs!C16&gt;Inputs!C21,AND(Inputs!C16=Inputs!C21,2&lt;7))),1,0)+IF(AND(AI299&gt;0,OR(Inputs!C17&gt;Inputs!C21,AND(Inputs!C17=Inputs!C21,3&lt;7))),1,0)+IF(AND(AQ299&gt;0,OR(Inputs!C18&gt;Inputs!C21,AND(Inputs!C18=Inputs!C21,4&lt;7))),1,0)+IF(AND(AY299&gt;0,OR(Inputs!C19&gt;Inputs!C21,AND(Inputs!C19=Inputs!C21,5&lt;7))),1,0)+IF(AND(BG299&gt;0,OR(Inputs!C20&gt;Inputs!C21,AND(Inputs!C20=Inputs!C21,6&lt;7))),1,0)+IF(AND(BW299&gt;0,OR(Inputs!C22&gt;Inputs!C21,AND(Inputs!C22=Inputs!C21,8&lt;7))),1,0)+IF(AND(CE299&gt;0,OR(Inputs!C23&gt;Inputs!C21,AND(Inputs!C23=Inputs!C21,9&lt;7))),1,0)))</f>
        <v>99</v>
      </c>
      <c r="BT299" s="3">
        <f>IF(Inputs!$B$27&lt;&gt;"Ready","PENDING INPUTS",IF(A299&gt;Inputs!$B$6,0,MIN(MAX(0,(BO299+BP299+BQ299)-BR299),MAX(0,C299-D299-(IF(O299&lt;BS299,K299+L299+M299-N299,0)+IF(W299&lt;BS299,S299+T299+U299-V299,0)+IF(AE299&lt;BS299,AA299+AB299+AC299-AD299,0)+IF(AM299&lt;BS299,AI299+AJ299+AK299-AL299,0)+IF(AU299&lt;BS299,AQ299+AR299+AS299-AT299,0)+IF(BC299&lt;BS299,AY299+AZ299+BA299-BB299,0)+IF(BK299&lt;BS299,BG299+BH299+BI299-BJ299,0)+IF(BS299&lt;BS299,BO299+BP299+BQ299-BR299,0)+IF(CA299&lt;BS299,BW299+BX299+BY299-BZ299,0)+IF(CI299&lt;BS299,CE299+CF299+CG299-CH299,0))))))</f>
        <v>0</v>
      </c>
      <c r="BU299" s="3">
        <f>IF(Inputs!$B$27&lt;&gt;"Ready","PENDING INPUTS",MIN((BO299+BP299+BQ299),IF(D299&gt;C299,IF(D299=0,0,BR299*C299/D299),BR299+BT299)))</f>
        <v>0</v>
      </c>
      <c r="BV299" s="3">
        <f>IF(Inputs!$B$27&lt;&gt;"Ready","PENDING INPUTS",MAX(0,(BO299+BP299+BQ299)-BU299))</f>
        <v>0</v>
      </c>
      <c r="BW299" s="3">
        <f>IF(Inputs!$B$27&lt;&gt;"Ready","PENDING INPUTS",CD298)</f>
        <v>0</v>
      </c>
      <c r="BX299" s="3">
        <f>IF(Inputs!$B$27&lt;&gt;"Ready","PENDING INPUTS",IF(A299&lt;=Inputs!$B$6,ROUND(BW299*Inputs!C22/12,2),0))</f>
        <v>0</v>
      </c>
      <c r="BY299" s="3">
        <f>IF(Inputs!$B$27&lt;&gt;"Ready","PENDING INPUTS",IF(AND(A299&lt;=Inputs!$B$6,BW299&gt;0),Inputs!G22,0))</f>
        <v>0</v>
      </c>
      <c r="BZ299" s="3">
        <f>IF(Inputs!$B$27&lt;&gt;"Ready","PENDING INPUTS",IF(A299&gt;Inputs!$B$6,0,MIN((BW299+BX299+BY299),IF(Inputs!H22=1,Inputs!D22,MAX(Inputs!F22,ROUND(BW299*Inputs!E22+BX299+BY299,2))))))</f>
        <v>0</v>
      </c>
      <c r="CA299">
        <f>IF(Inputs!$B$27&lt;&gt;"Ready","PENDING INPUTS",IF(BW299&lt;=0,99,1+IF(AND(K299&gt;0,OR(Inputs!C14&gt;Inputs!C22,AND(Inputs!C14=Inputs!C22,0&lt;8))),1,0)+IF(AND(S299&gt;0,OR(Inputs!C15&gt;Inputs!C22,AND(Inputs!C15=Inputs!C22,1&lt;8))),1,0)+IF(AND(AA299&gt;0,OR(Inputs!C16&gt;Inputs!C22,AND(Inputs!C16=Inputs!C22,2&lt;8))),1,0)+IF(AND(AI299&gt;0,OR(Inputs!C17&gt;Inputs!C22,AND(Inputs!C17=Inputs!C22,3&lt;8))),1,0)+IF(AND(AQ299&gt;0,OR(Inputs!C18&gt;Inputs!C22,AND(Inputs!C18=Inputs!C22,4&lt;8))),1,0)+IF(AND(AY299&gt;0,OR(Inputs!C19&gt;Inputs!C22,AND(Inputs!C19=Inputs!C22,5&lt;8))),1,0)+IF(AND(BG299&gt;0,OR(Inputs!C20&gt;Inputs!C22,AND(Inputs!C20=Inputs!C22,6&lt;8))),1,0)+IF(AND(BO299&gt;0,OR(Inputs!C21&gt;Inputs!C22,AND(Inputs!C21=Inputs!C22,7&lt;8))),1,0)+IF(AND(CE299&gt;0,OR(Inputs!C23&gt;Inputs!C22,AND(Inputs!C23=Inputs!C22,9&lt;8))),1,0)))</f>
        <v>99</v>
      </c>
      <c r="CB299" s="3">
        <f>IF(Inputs!$B$27&lt;&gt;"Ready","PENDING INPUTS",IF(A299&gt;Inputs!$B$6,0,MIN(MAX(0,(BW299+BX299+BY299)-BZ299),MAX(0,C299-D299-(IF(O299&lt;CA299,K299+L299+M299-N299,0)+IF(W299&lt;CA299,S299+T299+U299-V299,0)+IF(AE299&lt;CA299,AA299+AB299+AC299-AD299,0)+IF(AM299&lt;CA299,AI299+AJ299+AK299-AL299,0)+IF(AU299&lt;CA299,AQ299+AR299+AS299-AT299,0)+IF(BC299&lt;CA299,AY299+AZ299+BA299-BB299,0)+IF(BK299&lt;CA299,BG299+BH299+BI299-BJ299,0)+IF(BS299&lt;CA299,BO299+BP299+BQ299-BR299,0)+IF(CA299&lt;CA299,BW299+BX299+BY299-BZ299,0)+IF(CI299&lt;CA299,CE299+CF299+CG299-CH299,0))))))</f>
        <v>0</v>
      </c>
      <c r="CC299" s="3">
        <f>IF(Inputs!$B$27&lt;&gt;"Ready","PENDING INPUTS",MIN((BW299+BX299+BY299),IF(D299&gt;C299,IF(D299=0,0,BZ299*C299/D299),BZ299+CB299)))</f>
        <v>0</v>
      </c>
      <c r="CD299" s="3">
        <f>IF(Inputs!$B$27&lt;&gt;"Ready","PENDING INPUTS",MAX(0,(BW299+BX299+BY299)-CC299))</f>
        <v>0</v>
      </c>
      <c r="CE299" s="3">
        <f>IF(Inputs!$B$27&lt;&gt;"Ready","PENDING INPUTS",CL298)</f>
        <v>0</v>
      </c>
      <c r="CF299" s="3">
        <f>IF(Inputs!$B$27&lt;&gt;"Ready","PENDING INPUTS",IF(A299&lt;=Inputs!$B$6,ROUND(CE299*Inputs!C23/12,2),0))</f>
        <v>0</v>
      </c>
      <c r="CG299" s="3">
        <f>IF(Inputs!$B$27&lt;&gt;"Ready","PENDING INPUTS",IF(AND(A299&lt;=Inputs!$B$6,CE299&gt;0),Inputs!G23,0))</f>
        <v>0</v>
      </c>
      <c r="CH299" s="3">
        <f>IF(Inputs!$B$27&lt;&gt;"Ready","PENDING INPUTS",IF(A299&gt;Inputs!$B$6,0,MIN((CE299+CF299+CG299),IF(Inputs!H23=1,Inputs!D23,MAX(Inputs!F23,ROUND(CE299*Inputs!E23+CF299+CG299,2))))))</f>
        <v>0</v>
      </c>
      <c r="CI299">
        <f>IF(Inputs!$B$27&lt;&gt;"Ready","PENDING INPUTS",IF(CE299&lt;=0,99,1+IF(AND(K299&gt;0,OR(Inputs!C14&gt;Inputs!C23,AND(Inputs!C14=Inputs!C23,0&lt;9))),1,0)+IF(AND(S299&gt;0,OR(Inputs!C15&gt;Inputs!C23,AND(Inputs!C15=Inputs!C23,1&lt;9))),1,0)+IF(AND(AA299&gt;0,OR(Inputs!C16&gt;Inputs!C23,AND(Inputs!C16=Inputs!C23,2&lt;9))),1,0)+IF(AND(AI299&gt;0,OR(Inputs!C17&gt;Inputs!C23,AND(Inputs!C17=Inputs!C23,3&lt;9))),1,0)+IF(AND(AQ299&gt;0,OR(Inputs!C18&gt;Inputs!C23,AND(Inputs!C18=Inputs!C23,4&lt;9))),1,0)+IF(AND(AY299&gt;0,OR(Inputs!C19&gt;Inputs!C23,AND(Inputs!C19=Inputs!C23,5&lt;9))),1,0)+IF(AND(BG299&gt;0,OR(Inputs!C20&gt;Inputs!C23,AND(Inputs!C20=Inputs!C23,6&lt;9))),1,0)+IF(AND(BO299&gt;0,OR(Inputs!C21&gt;Inputs!C23,AND(Inputs!C21=Inputs!C23,7&lt;9))),1,0)+IF(AND(BW299&gt;0,OR(Inputs!C22&gt;Inputs!C23,AND(Inputs!C22=Inputs!C23,8&lt;9))),1,0)))</f>
        <v>99</v>
      </c>
      <c r="CJ299" s="3">
        <f>IF(Inputs!$B$27&lt;&gt;"Ready","PENDING INPUTS",IF(A299&gt;Inputs!$B$6,0,MIN(MAX(0,(CE299+CF299+CG299)-CH299),MAX(0,C299-D299-(IF(O299&lt;CI299,K299+L299+M299-N299,0)+IF(W299&lt;CI299,S299+T299+U299-V299,0)+IF(AE299&lt;CI299,AA299+AB299+AC299-AD299,0)+IF(AM299&lt;CI299,AI299+AJ299+AK299-AL299,0)+IF(AU299&lt;CI299,AQ299+AR299+AS299-AT299,0)+IF(BC299&lt;CI299,AY299+AZ299+BA299-BB299,0)+IF(BK299&lt;CI299,BG299+BH299+BI299-BJ299,0)+IF(BS299&lt;CI299,BO299+BP299+BQ299-BR299,0)+IF(CA299&lt;CI299,BW299+BX299+BY299-BZ299,0)+IF(CI299&lt;CI299,CE299+CF299+CG299-CH299,0))))))</f>
        <v>0</v>
      </c>
      <c r="CK299" s="3">
        <f>IF(Inputs!$B$27&lt;&gt;"Ready","PENDING INPUTS",MIN((CE299+CF299+CG299),IF(D299&gt;C299,IF(D299=0,0,CH299*C299/D299),CH299+CJ299)))</f>
        <v>0</v>
      </c>
      <c r="CL299" s="3">
        <f>IF(Inputs!$B$27&lt;&gt;"Ready","PENDING INPUTS",MAX(0,(CE299+CF299+CG299)-CK299))</f>
        <v>0</v>
      </c>
    </row>
    <row r="300" spans="1:90" ht="27.95" customHeight="1" x14ac:dyDescent="0.25">
      <c r="A300">
        <v>296</v>
      </c>
      <c r="B300" s="13">
        <f>IF(Inputs!$B$27&lt;&gt;"Ready","PENDING INPUTS",EDATE(Inputs!$B$5,A300-1))</f>
        <v>55274</v>
      </c>
      <c r="C300" s="3">
        <f>IF(Inputs!$B$27&lt;&gt;"Ready","PENDING INPUTS",IF(A300&lt;=Inputs!$B$6,MAX(0,Inputs!$B$4+IF(A300=Inputs!$B$7,Inputs!$B$8,0)+IF(A300=Inputs!$B$9,Inputs!$B$10,0)),0))</f>
        <v>0</v>
      </c>
      <c r="D300" s="3">
        <f>IF(Inputs!$B$27&lt;&gt;"Ready","PENDING INPUTS",SUM(N300,V300,AD300,AL300,AT300,BB300,BJ300,BR300,BZ300,CH300))</f>
        <v>0</v>
      </c>
      <c r="E300" s="3">
        <f>IF(Inputs!$B$27&lt;&gt;"Ready","PENDING INPUTS",MAX(0,D300-C300))</f>
        <v>0</v>
      </c>
      <c r="F300" s="3">
        <f>IF(Inputs!$B$27&lt;&gt;"Ready","PENDING INPUTS",SUM(Q300,Y300,AG300,AO300,AW300,BE300,BM300,BU300,CC300,CK300))</f>
        <v>0</v>
      </c>
      <c r="G300" s="3">
        <f>IF(Inputs!$B$27&lt;&gt;"Ready","PENDING INPUTS",SUM(L300,T300,AB300,AJ300,AR300,AZ300,BH300,BP300,BX300,CF300))</f>
        <v>0</v>
      </c>
      <c r="H300" s="3">
        <f>IF(Inputs!$B$27&lt;&gt;"Ready","PENDING INPUTS",SUM(M300,U300,AC300,AK300,AS300,BA300,BI300,BQ300,BY300,CG300))</f>
        <v>0</v>
      </c>
      <c r="I300" s="3">
        <f>IF(Inputs!$B$27&lt;&gt;"Ready","PENDING INPUTS",SUM(R300,Z300,AH300,AP300,AX300,BF300,BN300,BV300,CD300,CL300))</f>
        <v>0</v>
      </c>
      <c r="J300" t="str">
        <f>IF(Inputs!$B$27&lt;&gt;"Ready","PENDING INPUTS",IF(A300&gt;Inputs!$B$6,"Beyond horizon",IF(E300&gt;0.005,"MINIMUM SHORTFALL",IF(I300&lt;0.005,"Paid off","In progress"))))</f>
        <v>Beyond horizon</v>
      </c>
      <c r="K300" s="3">
        <f>IF(Inputs!$B$27&lt;&gt;"Ready","PENDING INPUTS",R299)</f>
        <v>0</v>
      </c>
      <c r="L300" s="3">
        <f>IF(Inputs!$B$27&lt;&gt;"Ready","PENDING INPUTS",IF(A300&lt;=Inputs!$B$6,ROUND(K300*Inputs!C14/12,2),0))</f>
        <v>0</v>
      </c>
      <c r="M300" s="3">
        <f>IF(Inputs!$B$27&lt;&gt;"Ready","PENDING INPUTS",IF(AND(A300&lt;=Inputs!$B$6,K300&gt;0),Inputs!G14,0))</f>
        <v>0</v>
      </c>
      <c r="N300" s="3">
        <f>IF(Inputs!$B$27&lt;&gt;"Ready","PENDING INPUTS",IF(A300&gt;Inputs!$B$6,0,MIN((K300+L300+M300),IF(Inputs!H14=1,Inputs!D14,MAX(Inputs!F14,ROUND(K300*Inputs!E14+L300+M300,2))))))</f>
        <v>0</v>
      </c>
      <c r="O300">
        <f>IF(Inputs!$B$27&lt;&gt;"Ready","PENDING INPUTS",IF(K300&lt;=0,99,1+IF(AND(S300&gt;0,OR(Inputs!C15&gt;Inputs!C14,AND(Inputs!C15=Inputs!C14,1&lt;0))),1,0)+IF(AND(AA300&gt;0,OR(Inputs!C16&gt;Inputs!C14,AND(Inputs!C16=Inputs!C14,2&lt;0))),1,0)+IF(AND(AI300&gt;0,OR(Inputs!C17&gt;Inputs!C14,AND(Inputs!C17=Inputs!C14,3&lt;0))),1,0)+IF(AND(AQ300&gt;0,OR(Inputs!C18&gt;Inputs!C14,AND(Inputs!C18=Inputs!C14,4&lt;0))),1,0)+IF(AND(AY300&gt;0,OR(Inputs!C19&gt;Inputs!C14,AND(Inputs!C19=Inputs!C14,5&lt;0))),1,0)+IF(AND(BG300&gt;0,OR(Inputs!C20&gt;Inputs!C14,AND(Inputs!C20=Inputs!C14,6&lt;0))),1,0)+IF(AND(BO300&gt;0,OR(Inputs!C21&gt;Inputs!C14,AND(Inputs!C21=Inputs!C14,7&lt;0))),1,0)+IF(AND(BW300&gt;0,OR(Inputs!C22&gt;Inputs!C14,AND(Inputs!C22=Inputs!C14,8&lt;0))),1,0)+IF(AND(CE300&gt;0,OR(Inputs!C23&gt;Inputs!C14,AND(Inputs!C23=Inputs!C14,9&lt;0))),1,0)))</f>
        <v>99</v>
      </c>
      <c r="P300" s="3">
        <f>IF(Inputs!$B$27&lt;&gt;"Ready","PENDING INPUTS",IF(A300&gt;Inputs!$B$6,0,MIN(MAX(0,(K300+L300+M300)-N300),MAX(0,C300-D300-(IF(O300&lt;O300,K300+L300+M300-N300,0)+IF(W300&lt;O300,S300+T300+U300-V300,0)+IF(AE300&lt;O300,AA300+AB300+AC300-AD300,0)+IF(AM300&lt;O300,AI300+AJ300+AK300-AL300,0)+IF(AU300&lt;O300,AQ300+AR300+AS300-AT300,0)+IF(BC300&lt;O300,AY300+AZ300+BA300-BB300,0)+IF(BK300&lt;O300,BG300+BH300+BI300-BJ300,0)+IF(BS300&lt;O300,BO300+BP300+BQ300-BR300,0)+IF(CA300&lt;O300,BW300+BX300+BY300-BZ300,0)+IF(CI300&lt;O300,CE300+CF300+CG300-CH300,0))))))</f>
        <v>0</v>
      </c>
      <c r="Q300" s="3">
        <f>IF(Inputs!$B$27&lt;&gt;"Ready","PENDING INPUTS",MIN((K300+L300+M300),IF(D300&gt;C300,IF(D300=0,0,N300*C300/D300),N300+P300)))</f>
        <v>0</v>
      </c>
      <c r="R300" s="3">
        <f>IF(Inputs!$B$27&lt;&gt;"Ready","PENDING INPUTS",MAX(0,(K300+L300+M300)-Q300))</f>
        <v>0</v>
      </c>
      <c r="S300" s="3">
        <f>IF(Inputs!$B$27&lt;&gt;"Ready","PENDING INPUTS",Z299)</f>
        <v>0</v>
      </c>
      <c r="T300" s="3">
        <f>IF(Inputs!$B$27&lt;&gt;"Ready","PENDING INPUTS",IF(A300&lt;=Inputs!$B$6,ROUND(S300*Inputs!C15/12,2),0))</f>
        <v>0</v>
      </c>
      <c r="U300" s="3">
        <f>IF(Inputs!$B$27&lt;&gt;"Ready","PENDING INPUTS",IF(AND(A300&lt;=Inputs!$B$6,S300&gt;0),Inputs!G15,0))</f>
        <v>0</v>
      </c>
      <c r="V300" s="3">
        <f>IF(Inputs!$B$27&lt;&gt;"Ready","PENDING INPUTS",IF(A300&gt;Inputs!$B$6,0,MIN((S300+T300+U300),IF(Inputs!H15=1,Inputs!D15,MAX(Inputs!F15,ROUND(S300*Inputs!E15+T300+U300,2))))))</f>
        <v>0</v>
      </c>
      <c r="W300">
        <f>IF(Inputs!$B$27&lt;&gt;"Ready","PENDING INPUTS",IF(S300&lt;=0,99,1+IF(AND(K300&gt;0,OR(Inputs!C14&gt;Inputs!C15,AND(Inputs!C14=Inputs!C15,0&lt;1))),1,0)+IF(AND(AA300&gt;0,OR(Inputs!C16&gt;Inputs!C15,AND(Inputs!C16=Inputs!C15,2&lt;1))),1,0)+IF(AND(AI300&gt;0,OR(Inputs!C17&gt;Inputs!C15,AND(Inputs!C17=Inputs!C15,3&lt;1))),1,0)+IF(AND(AQ300&gt;0,OR(Inputs!C18&gt;Inputs!C15,AND(Inputs!C18=Inputs!C15,4&lt;1))),1,0)+IF(AND(AY300&gt;0,OR(Inputs!C19&gt;Inputs!C15,AND(Inputs!C19=Inputs!C15,5&lt;1))),1,0)+IF(AND(BG300&gt;0,OR(Inputs!C20&gt;Inputs!C15,AND(Inputs!C20=Inputs!C15,6&lt;1))),1,0)+IF(AND(BO300&gt;0,OR(Inputs!C21&gt;Inputs!C15,AND(Inputs!C21=Inputs!C15,7&lt;1))),1,0)+IF(AND(BW300&gt;0,OR(Inputs!C22&gt;Inputs!C15,AND(Inputs!C22=Inputs!C15,8&lt;1))),1,0)+IF(AND(CE300&gt;0,OR(Inputs!C23&gt;Inputs!C15,AND(Inputs!C23=Inputs!C15,9&lt;1))),1,0)))</f>
        <v>99</v>
      </c>
      <c r="X300" s="3">
        <f>IF(Inputs!$B$27&lt;&gt;"Ready","PENDING INPUTS",IF(A300&gt;Inputs!$B$6,0,MIN(MAX(0,(S300+T300+U300)-V300),MAX(0,C300-D300-(IF(O300&lt;W300,K300+L300+M300-N300,0)+IF(W300&lt;W300,S300+T300+U300-V300,0)+IF(AE300&lt;W300,AA300+AB300+AC300-AD300,0)+IF(AM300&lt;W300,AI300+AJ300+AK300-AL300,0)+IF(AU300&lt;W300,AQ300+AR300+AS300-AT300,0)+IF(BC300&lt;W300,AY300+AZ300+BA300-BB300,0)+IF(BK300&lt;W300,BG300+BH300+BI300-BJ300,0)+IF(BS300&lt;W300,BO300+BP300+BQ300-BR300,0)+IF(CA300&lt;W300,BW300+BX300+BY300-BZ300,0)+IF(CI300&lt;W300,CE300+CF300+CG300-CH300,0))))))</f>
        <v>0</v>
      </c>
      <c r="Y300" s="3">
        <f>IF(Inputs!$B$27&lt;&gt;"Ready","PENDING INPUTS",MIN((S300+T300+U300),IF(D300&gt;C300,IF(D300=0,0,V300*C300/D300),V300+X300)))</f>
        <v>0</v>
      </c>
      <c r="Z300" s="3">
        <f>IF(Inputs!$B$27&lt;&gt;"Ready","PENDING INPUTS",MAX(0,(S300+T300+U300)-Y300))</f>
        <v>0</v>
      </c>
      <c r="AA300" s="3">
        <f>IF(Inputs!$B$27&lt;&gt;"Ready","PENDING INPUTS",AH299)</f>
        <v>0</v>
      </c>
      <c r="AB300" s="3">
        <f>IF(Inputs!$B$27&lt;&gt;"Ready","PENDING INPUTS",IF(A300&lt;=Inputs!$B$6,ROUND(AA300*Inputs!C16/12,2),0))</f>
        <v>0</v>
      </c>
      <c r="AC300" s="3">
        <f>IF(Inputs!$B$27&lt;&gt;"Ready","PENDING INPUTS",IF(AND(A300&lt;=Inputs!$B$6,AA300&gt;0),Inputs!G16,0))</f>
        <v>0</v>
      </c>
      <c r="AD300" s="3">
        <f>IF(Inputs!$B$27&lt;&gt;"Ready","PENDING INPUTS",IF(A300&gt;Inputs!$B$6,0,MIN((AA300+AB300+AC300),IF(Inputs!H16=1,Inputs!D16,MAX(Inputs!F16,ROUND(AA300*Inputs!E16+AB300+AC300,2))))))</f>
        <v>0</v>
      </c>
      <c r="AE300">
        <f>IF(Inputs!$B$27&lt;&gt;"Ready","PENDING INPUTS",IF(AA300&lt;=0,99,1+IF(AND(K300&gt;0,OR(Inputs!C14&gt;Inputs!C16,AND(Inputs!C14=Inputs!C16,0&lt;2))),1,0)+IF(AND(S300&gt;0,OR(Inputs!C15&gt;Inputs!C16,AND(Inputs!C15=Inputs!C16,1&lt;2))),1,0)+IF(AND(AI300&gt;0,OR(Inputs!C17&gt;Inputs!C16,AND(Inputs!C17=Inputs!C16,3&lt;2))),1,0)+IF(AND(AQ300&gt;0,OR(Inputs!C18&gt;Inputs!C16,AND(Inputs!C18=Inputs!C16,4&lt;2))),1,0)+IF(AND(AY300&gt;0,OR(Inputs!C19&gt;Inputs!C16,AND(Inputs!C19=Inputs!C16,5&lt;2))),1,0)+IF(AND(BG300&gt;0,OR(Inputs!C20&gt;Inputs!C16,AND(Inputs!C20=Inputs!C16,6&lt;2))),1,0)+IF(AND(BO300&gt;0,OR(Inputs!C21&gt;Inputs!C16,AND(Inputs!C21=Inputs!C16,7&lt;2))),1,0)+IF(AND(BW300&gt;0,OR(Inputs!C22&gt;Inputs!C16,AND(Inputs!C22=Inputs!C16,8&lt;2))),1,0)+IF(AND(CE300&gt;0,OR(Inputs!C23&gt;Inputs!C16,AND(Inputs!C23=Inputs!C16,9&lt;2))),1,0)))</f>
        <v>99</v>
      </c>
      <c r="AF300" s="3">
        <f>IF(Inputs!$B$27&lt;&gt;"Ready","PENDING INPUTS",IF(A300&gt;Inputs!$B$6,0,MIN(MAX(0,(AA300+AB300+AC300)-AD300),MAX(0,C300-D300-(IF(O300&lt;AE300,K300+L300+M300-N300,0)+IF(W300&lt;AE300,S300+T300+U300-V300,0)+IF(AE300&lt;AE300,AA300+AB300+AC300-AD300,0)+IF(AM300&lt;AE300,AI300+AJ300+AK300-AL300,0)+IF(AU300&lt;AE300,AQ300+AR300+AS300-AT300,0)+IF(BC300&lt;AE300,AY300+AZ300+BA300-BB300,0)+IF(BK300&lt;AE300,BG300+BH300+BI300-BJ300,0)+IF(BS300&lt;AE300,BO300+BP300+BQ300-BR300,0)+IF(CA300&lt;AE300,BW300+BX300+BY300-BZ300,0)+IF(CI300&lt;AE300,CE300+CF300+CG300-CH300,0))))))</f>
        <v>0</v>
      </c>
      <c r="AG300" s="3">
        <f>IF(Inputs!$B$27&lt;&gt;"Ready","PENDING INPUTS",MIN((AA300+AB300+AC300),IF(D300&gt;C300,IF(D300=0,0,AD300*C300/D300),AD300+AF300)))</f>
        <v>0</v>
      </c>
      <c r="AH300" s="3">
        <f>IF(Inputs!$B$27&lt;&gt;"Ready","PENDING INPUTS",MAX(0,(AA300+AB300+AC300)-AG300))</f>
        <v>0</v>
      </c>
      <c r="AI300" s="3">
        <f>IF(Inputs!$B$27&lt;&gt;"Ready","PENDING INPUTS",AP299)</f>
        <v>0</v>
      </c>
      <c r="AJ300" s="3">
        <f>IF(Inputs!$B$27&lt;&gt;"Ready","PENDING INPUTS",IF(A300&lt;=Inputs!$B$6,ROUND(AI300*Inputs!C17/12,2),0))</f>
        <v>0</v>
      </c>
      <c r="AK300" s="3">
        <f>IF(Inputs!$B$27&lt;&gt;"Ready","PENDING INPUTS",IF(AND(A300&lt;=Inputs!$B$6,AI300&gt;0),Inputs!G17,0))</f>
        <v>0</v>
      </c>
      <c r="AL300" s="3">
        <f>IF(Inputs!$B$27&lt;&gt;"Ready","PENDING INPUTS",IF(A300&gt;Inputs!$B$6,0,MIN((AI300+AJ300+AK300),IF(Inputs!H17=1,Inputs!D17,MAX(Inputs!F17,ROUND(AI300*Inputs!E17+AJ300+AK300,2))))))</f>
        <v>0</v>
      </c>
      <c r="AM300">
        <f>IF(Inputs!$B$27&lt;&gt;"Ready","PENDING INPUTS",IF(AI300&lt;=0,99,1+IF(AND(K300&gt;0,OR(Inputs!C14&gt;Inputs!C17,AND(Inputs!C14=Inputs!C17,0&lt;3))),1,0)+IF(AND(S300&gt;0,OR(Inputs!C15&gt;Inputs!C17,AND(Inputs!C15=Inputs!C17,1&lt;3))),1,0)+IF(AND(AA300&gt;0,OR(Inputs!C16&gt;Inputs!C17,AND(Inputs!C16=Inputs!C17,2&lt;3))),1,0)+IF(AND(AQ300&gt;0,OR(Inputs!C18&gt;Inputs!C17,AND(Inputs!C18=Inputs!C17,4&lt;3))),1,0)+IF(AND(AY300&gt;0,OR(Inputs!C19&gt;Inputs!C17,AND(Inputs!C19=Inputs!C17,5&lt;3))),1,0)+IF(AND(BG300&gt;0,OR(Inputs!C20&gt;Inputs!C17,AND(Inputs!C20=Inputs!C17,6&lt;3))),1,0)+IF(AND(BO300&gt;0,OR(Inputs!C21&gt;Inputs!C17,AND(Inputs!C21=Inputs!C17,7&lt;3))),1,0)+IF(AND(BW300&gt;0,OR(Inputs!C22&gt;Inputs!C17,AND(Inputs!C22=Inputs!C17,8&lt;3))),1,0)+IF(AND(CE300&gt;0,OR(Inputs!C23&gt;Inputs!C17,AND(Inputs!C23=Inputs!C17,9&lt;3))),1,0)))</f>
        <v>99</v>
      </c>
      <c r="AN300" s="3">
        <f>IF(Inputs!$B$27&lt;&gt;"Ready","PENDING INPUTS",IF(A300&gt;Inputs!$B$6,0,MIN(MAX(0,(AI300+AJ300+AK300)-AL300),MAX(0,C300-D300-(IF(O300&lt;AM300,K300+L300+M300-N300,0)+IF(W300&lt;AM300,S300+T300+U300-V300,0)+IF(AE300&lt;AM300,AA300+AB300+AC300-AD300,0)+IF(AM300&lt;AM300,AI300+AJ300+AK300-AL300,0)+IF(AU300&lt;AM300,AQ300+AR300+AS300-AT300,0)+IF(BC300&lt;AM300,AY300+AZ300+BA300-BB300,0)+IF(BK300&lt;AM300,BG300+BH300+BI300-BJ300,0)+IF(BS300&lt;AM300,BO300+BP300+BQ300-BR300,0)+IF(CA300&lt;AM300,BW300+BX300+BY300-BZ300,0)+IF(CI300&lt;AM300,CE300+CF300+CG300-CH300,0))))))</f>
        <v>0</v>
      </c>
      <c r="AO300" s="3">
        <f>IF(Inputs!$B$27&lt;&gt;"Ready","PENDING INPUTS",MIN((AI300+AJ300+AK300),IF(D300&gt;C300,IF(D300=0,0,AL300*C300/D300),AL300+AN300)))</f>
        <v>0</v>
      </c>
      <c r="AP300" s="3">
        <f>IF(Inputs!$B$27&lt;&gt;"Ready","PENDING INPUTS",MAX(0,(AI300+AJ300+AK300)-AO300))</f>
        <v>0</v>
      </c>
      <c r="AQ300" s="3">
        <f>IF(Inputs!$B$27&lt;&gt;"Ready","PENDING INPUTS",AX299)</f>
        <v>0</v>
      </c>
      <c r="AR300" s="3">
        <f>IF(Inputs!$B$27&lt;&gt;"Ready","PENDING INPUTS",IF(A300&lt;=Inputs!$B$6,ROUND(AQ300*Inputs!C18/12,2),0))</f>
        <v>0</v>
      </c>
      <c r="AS300" s="3">
        <f>IF(Inputs!$B$27&lt;&gt;"Ready","PENDING INPUTS",IF(AND(A300&lt;=Inputs!$B$6,AQ300&gt;0),Inputs!G18,0))</f>
        <v>0</v>
      </c>
      <c r="AT300" s="3">
        <f>IF(Inputs!$B$27&lt;&gt;"Ready","PENDING INPUTS",IF(A300&gt;Inputs!$B$6,0,MIN((AQ300+AR300+AS300),IF(Inputs!H18=1,Inputs!D18,MAX(Inputs!F18,ROUND(AQ300*Inputs!E18+AR300+AS300,2))))))</f>
        <v>0</v>
      </c>
      <c r="AU300">
        <f>IF(Inputs!$B$27&lt;&gt;"Ready","PENDING INPUTS",IF(AQ300&lt;=0,99,1+IF(AND(K300&gt;0,OR(Inputs!C14&gt;Inputs!C18,AND(Inputs!C14=Inputs!C18,0&lt;4))),1,0)+IF(AND(S300&gt;0,OR(Inputs!C15&gt;Inputs!C18,AND(Inputs!C15=Inputs!C18,1&lt;4))),1,0)+IF(AND(AA300&gt;0,OR(Inputs!C16&gt;Inputs!C18,AND(Inputs!C16=Inputs!C18,2&lt;4))),1,0)+IF(AND(AI300&gt;0,OR(Inputs!C17&gt;Inputs!C18,AND(Inputs!C17=Inputs!C18,3&lt;4))),1,0)+IF(AND(AY300&gt;0,OR(Inputs!C19&gt;Inputs!C18,AND(Inputs!C19=Inputs!C18,5&lt;4))),1,0)+IF(AND(BG300&gt;0,OR(Inputs!C20&gt;Inputs!C18,AND(Inputs!C20=Inputs!C18,6&lt;4))),1,0)+IF(AND(BO300&gt;0,OR(Inputs!C21&gt;Inputs!C18,AND(Inputs!C21=Inputs!C18,7&lt;4))),1,0)+IF(AND(BW300&gt;0,OR(Inputs!C22&gt;Inputs!C18,AND(Inputs!C22=Inputs!C18,8&lt;4))),1,0)+IF(AND(CE300&gt;0,OR(Inputs!C23&gt;Inputs!C18,AND(Inputs!C23=Inputs!C18,9&lt;4))),1,0)))</f>
        <v>99</v>
      </c>
      <c r="AV300" s="3">
        <f>IF(Inputs!$B$27&lt;&gt;"Ready","PENDING INPUTS",IF(A300&gt;Inputs!$B$6,0,MIN(MAX(0,(AQ300+AR300+AS300)-AT300),MAX(0,C300-D300-(IF(O300&lt;AU300,K300+L300+M300-N300,0)+IF(W300&lt;AU300,S300+T300+U300-V300,0)+IF(AE300&lt;AU300,AA300+AB300+AC300-AD300,0)+IF(AM300&lt;AU300,AI300+AJ300+AK300-AL300,0)+IF(AU300&lt;AU300,AQ300+AR300+AS300-AT300,0)+IF(BC300&lt;AU300,AY300+AZ300+BA300-BB300,0)+IF(BK300&lt;AU300,BG300+BH300+BI300-BJ300,0)+IF(BS300&lt;AU300,BO300+BP300+BQ300-BR300,0)+IF(CA300&lt;AU300,BW300+BX300+BY300-BZ300,0)+IF(CI300&lt;AU300,CE300+CF300+CG300-CH300,0))))))</f>
        <v>0</v>
      </c>
      <c r="AW300" s="3">
        <f>IF(Inputs!$B$27&lt;&gt;"Ready","PENDING INPUTS",MIN((AQ300+AR300+AS300),IF(D300&gt;C300,IF(D300=0,0,AT300*C300/D300),AT300+AV300)))</f>
        <v>0</v>
      </c>
      <c r="AX300" s="3">
        <f>IF(Inputs!$B$27&lt;&gt;"Ready","PENDING INPUTS",MAX(0,(AQ300+AR300+AS300)-AW300))</f>
        <v>0</v>
      </c>
      <c r="AY300" s="3">
        <f>IF(Inputs!$B$27&lt;&gt;"Ready","PENDING INPUTS",BF299)</f>
        <v>0</v>
      </c>
      <c r="AZ300" s="3">
        <f>IF(Inputs!$B$27&lt;&gt;"Ready","PENDING INPUTS",IF(A300&lt;=Inputs!$B$6,ROUND(AY300*Inputs!C19/12,2),0))</f>
        <v>0</v>
      </c>
      <c r="BA300" s="3">
        <f>IF(Inputs!$B$27&lt;&gt;"Ready","PENDING INPUTS",IF(AND(A300&lt;=Inputs!$B$6,AY300&gt;0),Inputs!G19,0))</f>
        <v>0</v>
      </c>
      <c r="BB300" s="3">
        <f>IF(Inputs!$B$27&lt;&gt;"Ready","PENDING INPUTS",IF(A300&gt;Inputs!$B$6,0,MIN((AY300+AZ300+BA300),IF(Inputs!H19=1,Inputs!D19,MAX(Inputs!F19,ROUND(AY300*Inputs!E19+AZ300+BA300,2))))))</f>
        <v>0</v>
      </c>
      <c r="BC300">
        <f>IF(Inputs!$B$27&lt;&gt;"Ready","PENDING INPUTS",IF(AY300&lt;=0,99,1+IF(AND(K300&gt;0,OR(Inputs!C14&gt;Inputs!C19,AND(Inputs!C14=Inputs!C19,0&lt;5))),1,0)+IF(AND(S300&gt;0,OR(Inputs!C15&gt;Inputs!C19,AND(Inputs!C15=Inputs!C19,1&lt;5))),1,0)+IF(AND(AA300&gt;0,OR(Inputs!C16&gt;Inputs!C19,AND(Inputs!C16=Inputs!C19,2&lt;5))),1,0)+IF(AND(AI300&gt;0,OR(Inputs!C17&gt;Inputs!C19,AND(Inputs!C17=Inputs!C19,3&lt;5))),1,0)+IF(AND(AQ300&gt;0,OR(Inputs!C18&gt;Inputs!C19,AND(Inputs!C18=Inputs!C19,4&lt;5))),1,0)+IF(AND(BG300&gt;0,OR(Inputs!C20&gt;Inputs!C19,AND(Inputs!C20=Inputs!C19,6&lt;5))),1,0)+IF(AND(BO300&gt;0,OR(Inputs!C21&gt;Inputs!C19,AND(Inputs!C21=Inputs!C19,7&lt;5))),1,0)+IF(AND(BW300&gt;0,OR(Inputs!C22&gt;Inputs!C19,AND(Inputs!C22=Inputs!C19,8&lt;5))),1,0)+IF(AND(CE300&gt;0,OR(Inputs!C23&gt;Inputs!C19,AND(Inputs!C23=Inputs!C19,9&lt;5))),1,0)))</f>
        <v>99</v>
      </c>
      <c r="BD300" s="3">
        <f>IF(Inputs!$B$27&lt;&gt;"Ready","PENDING INPUTS",IF(A300&gt;Inputs!$B$6,0,MIN(MAX(0,(AY300+AZ300+BA300)-BB300),MAX(0,C300-D300-(IF(O300&lt;BC300,K300+L300+M300-N300,0)+IF(W300&lt;BC300,S300+T300+U300-V300,0)+IF(AE300&lt;BC300,AA300+AB300+AC300-AD300,0)+IF(AM300&lt;BC300,AI300+AJ300+AK300-AL300,0)+IF(AU300&lt;BC300,AQ300+AR300+AS300-AT300,0)+IF(BC300&lt;BC300,AY300+AZ300+BA300-BB300,0)+IF(BK300&lt;BC300,BG300+BH300+BI300-BJ300,0)+IF(BS300&lt;BC300,BO300+BP300+BQ300-BR300,0)+IF(CA300&lt;BC300,BW300+BX300+BY300-BZ300,0)+IF(CI300&lt;BC300,CE300+CF300+CG300-CH300,0))))))</f>
        <v>0</v>
      </c>
      <c r="BE300" s="3">
        <f>IF(Inputs!$B$27&lt;&gt;"Ready","PENDING INPUTS",MIN((AY300+AZ300+BA300),IF(D300&gt;C300,IF(D300=0,0,BB300*C300/D300),BB300+BD300)))</f>
        <v>0</v>
      </c>
      <c r="BF300" s="3">
        <f>IF(Inputs!$B$27&lt;&gt;"Ready","PENDING INPUTS",MAX(0,(AY300+AZ300+BA300)-BE300))</f>
        <v>0</v>
      </c>
      <c r="BG300" s="3">
        <f>IF(Inputs!$B$27&lt;&gt;"Ready","PENDING INPUTS",BN299)</f>
        <v>0</v>
      </c>
      <c r="BH300" s="3">
        <f>IF(Inputs!$B$27&lt;&gt;"Ready","PENDING INPUTS",IF(A300&lt;=Inputs!$B$6,ROUND(BG300*Inputs!C20/12,2),0))</f>
        <v>0</v>
      </c>
      <c r="BI300" s="3">
        <f>IF(Inputs!$B$27&lt;&gt;"Ready","PENDING INPUTS",IF(AND(A300&lt;=Inputs!$B$6,BG300&gt;0),Inputs!G20,0))</f>
        <v>0</v>
      </c>
      <c r="BJ300" s="3">
        <f>IF(Inputs!$B$27&lt;&gt;"Ready","PENDING INPUTS",IF(A300&gt;Inputs!$B$6,0,MIN((BG300+BH300+BI300),IF(Inputs!H20=1,Inputs!D20,MAX(Inputs!F20,ROUND(BG300*Inputs!E20+BH300+BI300,2))))))</f>
        <v>0</v>
      </c>
      <c r="BK300">
        <f>IF(Inputs!$B$27&lt;&gt;"Ready","PENDING INPUTS",IF(BG300&lt;=0,99,1+IF(AND(K300&gt;0,OR(Inputs!C14&gt;Inputs!C20,AND(Inputs!C14=Inputs!C20,0&lt;6))),1,0)+IF(AND(S300&gt;0,OR(Inputs!C15&gt;Inputs!C20,AND(Inputs!C15=Inputs!C20,1&lt;6))),1,0)+IF(AND(AA300&gt;0,OR(Inputs!C16&gt;Inputs!C20,AND(Inputs!C16=Inputs!C20,2&lt;6))),1,0)+IF(AND(AI300&gt;0,OR(Inputs!C17&gt;Inputs!C20,AND(Inputs!C17=Inputs!C20,3&lt;6))),1,0)+IF(AND(AQ300&gt;0,OR(Inputs!C18&gt;Inputs!C20,AND(Inputs!C18=Inputs!C20,4&lt;6))),1,0)+IF(AND(AY300&gt;0,OR(Inputs!C19&gt;Inputs!C20,AND(Inputs!C19=Inputs!C20,5&lt;6))),1,0)+IF(AND(BO300&gt;0,OR(Inputs!C21&gt;Inputs!C20,AND(Inputs!C21=Inputs!C20,7&lt;6))),1,0)+IF(AND(BW300&gt;0,OR(Inputs!C22&gt;Inputs!C20,AND(Inputs!C22=Inputs!C20,8&lt;6))),1,0)+IF(AND(CE300&gt;0,OR(Inputs!C23&gt;Inputs!C20,AND(Inputs!C23=Inputs!C20,9&lt;6))),1,0)))</f>
        <v>99</v>
      </c>
      <c r="BL300" s="3">
        <f>IF(Inputs!$B$27&lt;&gt;"Ready","PENDING INPUTS",IF(A300&gt;Inputs!$B$6,0,MIN(MAX(0,(BG300+BH300+BI300)-BJ300),MAX(0,C300-D300-(IF(O300&lt;BK300,K300+L300+M300-N300,0)+IF(W300&lt;BK300,S300+T300+U300-V300,0)+IF(AE300&lt;BK300,AA300+AB300+AC300-AD300,0)+IF(AM300&lt;BK300,AI300+AJ300+AK300-AL300,0)+IF(AU300&lt;BK300,AQ300+AR300+AS300-AT300,0)+IF(BC300&lt;BK300,AY300+AZ300+BA300-BB300,0)+IF(BK300&lt;BK300,BG300+BH300+BI300-BJ300,0)+IF(BS300&lt;BK300,BO300+BP300+BQ300-BR300,0)+IF(CA300&lt;BK300,BW300+BX300+BY300-BZ300,0)+IF(CI300&lt;BK300,CE300+CF300+CG300-CH300,0))))))</f>
        <v>0</v>
      </c>
      <c r="BM300" s="3">
        <f>IF(Inputs!$B$27&lt;&gt;"Ready","PENDING INPUTS",MIN((BG300+BH300+BI300),IF(D300&gt;C300,IF(D300=0,0,BJ300*C300/D300),BJ300+BL300)))</f>
        <v>0</v>
      </c>
      <c r="BN300" s="3">
        <f>IF(Inputs!$B$27&lt;&gt;"Ready","PENDING INPUTS",MAX(0,(BG300+BH300+BI300)-BM300))</f>
        <v>0</v>
      </c>
      <c r="BO300" s="3">
        <f>IF(Inputs!$B$27&lt;&gt;"Ready","PENDING INPUTS",BV299)</f>
        <v>0</v>
      </c>
      <c r="BP300" s="3">
        <f>IF(Inputs!$B$27&lt;&gt;"Ready","PENDING INPUTS",IF(A300&lt;=Inputs!$B$6,ROUND(BO300*Inputs!C21/12,2),0))</f>
        <v>0</v>
      </c>
      <c r="BQ300" s="3">
        <f>IF(Inputs!$B$27&lt;&gt;"Ready","PENDING INPUTS",IF(AND(A300&lt;=Inputs!$B$6,BO300&gt;0),Inputs!G21,0))</f>
        <v>0</v>
      </c>
      <c r="BR300" s="3">
        <f>IF(Inputs!$B$27&lt;&gt;"Ready","PENDING INPUTS",IF(A300&gt;Inputs!$B$6,0,MIN((BO300+BP300+BQ300),IF(Inputs!H21=1,Inputs!D21,MAX(Inputs!F21,ROUND(BO300*Inputs!E21+BP300+BQ300,2))))))</f>
        <v>0</v>
      </c>
      <c r="BS300">
        <f>IF(Inputs!$B$27&lt;&gt;"Ready","PENDING INPUTS",IF(BO300&lt;=0,99,1+IF(AND(K300&gt;0,OR(Inputs!C14&gt;Inputs!C21,AND(Inputs!C14=Inputs!C21,0&lt;7))),1,0)+IF(AND(S300&gt;0,OR(Inputs!C15&gt;Inputs!C21,AND(Inputs!C15=Inputs!C21,1&lt;7))),1,0)+IF(AND(AA300&gt;0,OR(Inputs!C16&gt;Inputs!C21,AND(Inputs!C16=Inputs!C21,2&lt;7))),1,0)+IF(AND(AI300&gt;0,OR(Inputs!C17&gt;Inputs!C21,AND(Inputs!C17=Inputs!C21,3&lt;7))),1,0)+IF(AND(AQ300&gt;0,OR(Inputs!C18&gt;Inputs!C21,AND(Inputs!C18=Inputs!C21,4&lt;7))),1,0)+IF(AND(AY300&gt;0,OR(Inputs!C19&gt;Inputs!C21,AND(Inputs!C19=Inputs!C21,5&lt;7))),1,0)+IF(AND(BG300&gt;0,OR(Inputs!C20&gt;Inputs!C21,AND(Inputs!C20=Inputs!C21,6&lt;7))),1,0)+IF(AND(BW300&gt;0,OR(Inputs!C22&gt;Inputs!C21,AND(Inputs!C22=Inputs!C21,8&lt;7))),1,0)+IF(AND(CE300&gt;0,OR(Inputs!C23&gt;Inputs!C21,AND(Inputs!C23=Inputs!C21,9&lt;7))),1,0)))</f>
        <v>99</v>
      </c>
      <c r="BT300" s="3">
        <f>IF(Inputs!$B$27&lt;&gt;"Ready","PENDING INPUTS",IF(A300&gt;Inputs!$B$6,0,MIN(MAX(0,(BO300+BP300+BQ300)-BR300),MAX(0,C300-D300-(IF(O300&lt;BS300,K300+L300+M300-N300,0)+IF(W300&lt;BS300,S300+T300+U300-V300,0)+IF(AE300&lt;BS300,AA300+AB300+AC300-AD300,0)+IF(AM300&lt;BS300,AI300+AJ300+AK300-AL300,0)+IF(AU300&lt;BS300,AQ300+AR300+AS300-AT300,0)+IF(BC300&lt;BS300,AY300+AZ300+BA300-BB300,0)+IF(BK300&lt;BS300,BG300+BH300+BI300-BJ300,0)+IF(BS300&lt;BS300,BO300+BP300+BQ300-BR300,0)+IF(CA300&lt;BS300,BW300+BX300+BY300-BZ300,0)+IF(CI300&lt;BS300,CE300+CF300+CG300-CH300,0))))))</f>
        <v>0</v>
      </c>
      <c r="BU300" s="3">
        <f>IF(Inputs!$B$27&lt;&gt;"Ready","PENDING INPUTS",MIN((BO300+BP300+BQ300),IF(D300&gt;C300,IF(D300=0,0,BR300*C300/D300),BR300+BT300)))</f>
        <v>0</v>
      </c>
      <c r="BV300" s="3">
        <f>IF(Inputs!$B$27&lt;&gt;"Ready","PENDING INPUTS",MAX(0,(BO300+BP300+BQ300)-BU300))</f>
        <v>0</v>
      </c>
      <c r="BW300" s="3">
        <f>IF(Inputs!$B$27&lt;&gt;"Ready","PENDING INPUTS",CD299)</f>
        <v>0</v>
      </c>
      <c r="BX300" s="3">
        <f>IF(Inputs!$B$27&lt;&gt;"Ready","PENDING INPUTS",IF(A300&lt;=Inputs!$B$6,ROUND(BW300*Inputs!C22/12,2),0))</f>
        <v>0</v>
      </c>
      <c r="BY300" s="3">
        <f>IF(Inputs!$B$27&lt;&gt;"Ready","PENDING INPUTS",IF(AND(A300&lt;=Inputs!$B$6,BW300&gt;0),Inputs!G22,0))</f>
        <v>0</v>
      </c>
      <c r="BZ300" s="3">
        <f>IF(Inputs!$B$27&lt;&gt;"Ready","PENDING INPUTS",IF(A300&gt;Inputs!$B$6,0,MIN((BW300+BX300+BY300),IF(Inputs!H22=1,Inputs!D22,MAX(Inputs!F22,ROUND(BW300*Inputs!E22+BX300+BY300,2))))))</f>
        <v>0</v>
      </c>
      <c r="CA300">
        <f>IF(Inputs!$B$27&lt;&gt;"Ready","PENDING INPUTS",IF(BW300&lt;=0,99,1+IF(AND(K300&gt;0,OR(Inputs!C14&gt;Inputs!C22,AND(Inputs!C14=Inputs!C22,0&lt;8))),1,0)+IF(AND(S300&gt;0,OR(Inputs!C15&gt;Inputs!C22,AND(Inputs!C15=Inputs!C22,1&lt;8))),1,0)+IF(AND(AA300&gt;0,OR(Inputs!C16&gt;Inputs!C22,AND(Inputs!C16=Inputs!C22,2&lt;8))),1,0)+IF(AND(AI300&gt;0,OR(Inputs!C17&gt;Inputs!C22,AND(Inputs!C17=Inputs!C22,3&lt;8))),1,0)+IF(AND(AQ300&gt;0,OR(Inputs!C18&gt;Inputs!C22,AND(Inputs!C18=Inputs!C22,4&lt;8))),1,0)+IF(AND(AY300&gt;0,OR(Inputs!C19&gt;Inputs!C22,AND(Inputs!C19=Inputs!C22,5&lt;8))),1,0)+IF(AND(BG300&gt;0,OR(Inputs!C20&gt;Inputs!C22,AND(Inputs!C20=Inputs!C22,6&lt;8))),1,0)+IF(AND(BO300&gt;0,OR(Inputs!C21&gt;Inputs!C22,AND(Inputs!C21=Inputs!C22,7&lt;8))),1,0)+IF(AND(CE300&gt;0,OR(Inputs!C23&gt;Inputs!C22,AND(Inputs!C23=Inputs!C22,9&lt;8))),1,0)))</f>
        <v>99</v>
      </c>
      <c r="CB300" s="3">
        <f>IF(Inputs!$B$27&lt;&gt;"Ready","PENDING INPUTS",IF(A300&gt;Inputs!$B$6,0,MIN(MAX(0,(BW300+BX300+BY300)-BZ300),MAX(0,C300-D300-(IF(O300&lt;CA300,K300+L300+M300-N300,0)+IF(W300&lt;CA300,S300+T300+U300-V300,0)+IF(AE300&lt;CA300,AA300+AB300+AC300-AD300,0)+IF(AM300&lt;CA300,AI300+AJ300+AK300-AL300,0)+IF(AU300&lt;CA300,AQ300+AR300+AS300-AT300,0)+IF(BC300&lt;CA300,AY300+AZ300+BA300-BB300,0)+IF(BK300&lt;CA300,BG300+BH300+BI300-BJ300,0)+IF(BS300&lt;CA300,BO300+BP300+BQ300-BR300,0)+IF(CA300&lt;CA300,BW300+BX300+BY300-BZ300,0)+IF(CI300&lt;CA300,CE300+CF300+CG300-CH300,0))))))</f>
        <v>0</v>
      </c>
      <c r="CC300" s="3">
        <f>IF(Inputs!$B$27&lt;&gt;"Ready","PENDING INPUTS",MIN((BW300+BX300+BY300),IF(D300&gt;C300,IF(D300=0,0,BZ300*C300/D300),BZ300+CB300)))</f>
        <v>0</v>
      </c>
      <c r="CD300" s="3">
        <f>IF(Inputs!$B$27&lt;&gt;"Ready","PENDING INPUTS",MAX(0,(BW300+BX300+BY300)-CC300))</f>
        <v>0</v>
      </c>
      <c r="CE300" s="3">
        <f>IF(Inputs!$B$27&lt;&gt;"Ready","PENDING INPUTS",CL299)</f>
        <v>0</v>
      </c>
      <c r="CF300" s="3">
        <f>IF(Inputs!$B$27&lt;&gt;"Ready","PENDING INPUTS",IF(A300&lt;=Inputs!$B$6,ROUND(CE300*Inputs!C23/12,2),0))</f>
        <v>0</v>
      </c>
      <c r="CG300" s="3">
        <f>IF(Inputs!$B$27&lt;&gt;"Ready","PENDING INPUTS",IF(AND(A300&lt;=Inputs!$B$6,CE300&gt;0),Inputs!G23,0))</f>
        <v>0</v>
      </c>
      <c r="CH300" s="3">
        <f>IF(Inputs!$B$27&lt;&gt;"Ready","PENDING INPUTS",IF(A300&gt;Inputs!$B$6,0,MIN((CE300+CF300+CG300),IF(Inputs!H23=1,Inputs!D23,MAX(Inputs!F23,ROUND(CE300*Inputs!E23+CF300+CG300,2))))))</f>
        <v>0</v>
      </c>
      <c r="CI300">
        <f>IF(Inputs!$B$27&lt;&gt;"Ready","PENDING INPUTS",IF(CE300&lt;=0,99,1+IF(AND(K300&gt;0,OR(Inputs!C14&gt;Inputs!C23,AND(Inputs!C14=Inputs!C23,0&lt;9))),1,0)+IF(AND(S300&gt;0,OR(Inputs!C15&gt;Inputs!C23,AND(Inputs!C15=Inputs!C23,1&lt;9))),1,0)+IF(AND(AA300&gt;0,OR(Inputs!C16&gt;Inputs!C23,AND(Inputs!C16=Inputs!C23,2&lt;9))),1,0)+IF(AND(AI300&gt;0,OR(Inputs!C17&gt;Inputs!C23,AND(Inputs!C17=Inputs!C23,3&lt;9))),1,0)+IF(AND(AQ300&gt;0,OR(Inputs!C18&gt;Inputs!C23,AND(Inputs!C18=Inputs!C23,4&lt;9))),1,0)+IF(AND(AY300&gt;0,OR(Inputs!C19&gt;Inputs!C23,AND(Inputs!C19=Inputs!C23,5&lt;9))),1,0)+IF(AND(BG300&gt;0,OR(Inputs!C20&gt;Inputs!C23,AND(Inputs!C20=Inputs!C23,6&lt;9))),1,0)+IF(AND(BO300&gt;0,OR(Inputs!C21&gt;Inputs!C23,AND(Inputs!C21=Inputs!C23,7&lt;9))),1,0)+IF(AND(BW300&gt;0,OR(Inputs!C22&gt;Inputs!C23,AND(Inputs!C22=Inputs!C23,8&lt;9))),1,0)))</f>
        <v>99</v>
      </c>
      <c r="CJ300" s="3">
        <f>IF(Inputs!$B$27&lt;&gt;"Ready","PENDING INPUTS",IF(A300&gt;Inputs!$B$6,0,MIN(MAX(0,(CE300+CF300+CG300)-CH300),MAX(0,C300-D300-(IF(O300&lt;CI300,K300+L300+M300-N300,0)+IF(W300&lt;CI300,S300+T300+U300-V300,0)+IF(AE300&lt;CI300,AA300+AB300+AC300-AD300,0)+IF(AM300&lt;CI300,AI300+AJ300+AK300-AL300,0)+IF(AU300&lt;CI300,AQ300+AR300+AS300-AT300,0)+IF(BC300&lt;CI300,AY300+AZ300+BA300-BB300,0)+IF(BK300&lt;CI300,BG300+BH300+BI300-BJ300,0)+IF(BS300&lt;CI300,BO300+BP300+BQ300-BR300,0)+IF(CA300&lt;CI300,BW300+BX300+BY300-BZ300,0)+IF(CI300&lt;CI300,CE300+CF300+CG300-CH300,0))))))</f>
        <v>0</v>
      </c>
      <c r="CK300" s="3">
        <f>IF(Inputs!$B$27&lt;&gt;"Ready","PENDING INPUTS",MIN((CE300+CF300+CG300),IF(D300&gt;C300,IF(D300=0,0,CH300*C300/D300),CH300+CJ300)))</f>
        <v>0</v>
      </c>
      <c r="CL300" s="3">
        <f>IF(Inputs!$B$27&lt;&gt;"Ready","PENDING INPUTS",MAX(0,(CE300+CF300+CG300)-CK300))</f>
        <v>0</v>
      </c>
    </row>
    <row r="301" spans="1:90" ht="27.95" customHeight="1" x14ac:dyDescent="0.25">
      <c r="A301">
        <v>297</v>
      </c>
      <c r="B301" s="13">
        <f>IF(Inputs!$B$27&lt;&gt;"Ready","PENDING INPUTS",EDATE(Inputs!$B$5,A301-1))</f>
        <v>55305</v>
      </c>
      <c r="C301" s="3">
        <f>IF(Inputs!$B$27&lt;&gt;"Ready","PENDING INPUTS",IF(A301&lt;=Inputs!$B$6,MAX(0,Inputs!$B$4+IF(A301=Inputs!$B$7,Inputs!$B$8,0)+IF(A301=Inputs!$B$9,Inputs!$B$10,0)),0))</f>
        <v>0</v>
      </c>
      <c r="D301" s="3">
        <f>IF(Inputs!$B$27&lt;&gt;"Ready","PENDING INPUTS",SUM(N301,V301,AD301,AL301,AT301,BB301,BJ301,BR301,BZ301,CH301))</f>
        <v>0</v>
      </c>
      <c r="E301" s="3">
        <f>IF(Inputs!$B$27&lt;&gt;"Ready","PENDING INPUTS",MAX(0,D301-C301))</f>
        <v>0</v>
      </c>
      <c r="F301" s="3">
        <f>IF(Inputs!$B$27&lt;&gt;"Ready","PENDING INPUTS",SUM(Q301,Y301,AG301,AO301,AW301,BE301,BM301,BU301,CC301,CK301))</f>
        <v>0</v>
      </c>
      <c r="G301" s="3">
        <f>IF(Inputs!$B$27&lt;&gt;"Ready","PENDING INPUTS",SUM(L301,T301,AB301,AJ301,AR301,AZ301,BH301,BP301,BX301,CF301))</f>
        <v>0</v>
      </c>
      <c r="H301" s="3">
        <f>IF(Inputs!$B$27&lt;&gt;"Ready","PENDING INPUTS",SUM(M301,U301,AC301,AK301,AS301,BA301,BI301,BQ301,BY301,CG301))</f>
        <v>0</v>
      </c>
      <c r="I301" s="3">
        <f>IF(Inputs!$B$27&lt;&gt;"Ready","PENDING INPUTS",SUM(R301,Z301,AH301,AP301,AX301,BF301,BN301,BV301,CD301,CL301))</f>
        <v>0</v>
      </c>
      <c r="J301" t="str">
        <f>IF(Inputs!$B$27&lt;&gt;"Ready","PENDING INPUTS",IF(A301&gt;Inputs!$B$6,"Beyond horizon",IF(E301&gt;0.005,"MINIMUM SHORTFALL",IF(I301&lt;0.005,"Paid off","In progress"))))</f>
        <v>Beyond horizon</v>
      </c>
      <c r="K301" s="3">
        <f>IF(Inputs!$B$27&lt;&gt;"Ready","PENDING INPUTS",R300)</f>
        <v>0</v>
      </c>
      <c r="L301" s="3">
        <f>IF(Inputs!$B$27&lt;&gt;"Ready","PENDING INPUTS",IF(A301&lt;=Inputs!$B$6,ROUND(K301*Inputs!C14/12,2),0))</f>
        <v>0</v>
      </c>
      <c r="M301" s="3">
        <f>IF(Inputs!$B$27&lt;&gt;"Ready","PENDING INPUTS",IF(AND(A301&lt;=Inputs!$B$6,K301&gt;0),Inputs!G14,0))</f>
        <v>0</v>
      </c>
      <c r="N301" s="3">
        <f>IF(Inputs!$B$27&lt;&gt;"Ready","PENDING INPUTS",IF(A301&gt;Inputs!$B$6,0,MIN((K301+L301+M301),IF(Inputs!H14=1,Inputs!D14,MAX(Inputs!F14,ROUND(K301*Inputs!E14+L301+M301,2))))))</f>
        <v>0</v>
      </c>
      <c r="O301">
        <f>IF(Inputs!$B$27&lt;&gt;"Ready","PENDING INPUTS",IF(K301&lt;=0,99,1+IF(AND(S301&gt;0,OR(Inputs!C15&gt;Inputs!C14,AND(Inputs!C15=Inputs!C14,1&lt;0))),1,0)+IF(AND(AA301&gt;0,OR(Inputs!C16&gt;Inputs!C14,AND(Inputs!C16=Inputs!C14,2&lt;0))),1,0)+IF(AND(AI301&gt;0,OR(Inputs!C17&gt;Inputs!C14,AND(Inputs!C17=Inputs!C14,3&lt;0))),1,0)+IF(AND(AQ301&gt;0,OR(Inputs!C18&gt;Inputs!C14,AND(Inputs!C18=Inputs!C14,4&lt;0))),1,0)+IF(AND(AY301&gt;0,OR(Inputs!C19&gt;Inputs!C14,AND(Inputs!C19=Inputs!C14,5&lt;0))),1,0)+IF(AND(BG301&gt;0,OR(Inputs!C20&gt;Inputs!C14,AND(Inputs!C20=Inputs!C14,6&lt;0))),1,0)+IF(AND(BO301&gt;0,OR(Inputs!C21&gt;Inputs!C14,AND(Inputs!C21=Inputs!C14,7&lt;0))),1,0)+IF(AND(BW301&gt;0,OR(Inputs!C22&gt;Inputs!C14,AND(Inputs!C22=Inputs!C14,8&lt;0))),1,0)+IF(AND(CE301&gt;0,OR(Inputs!C23&gt;Inputs!C14,AND(Inputs!C23=Inputs!C14,9&lt;0))),1,0)))</f>
        <v>99</v>
      </c>
      <c r="P301" s="3">
        <f>IF(Inputs!$B$27&lt;&gt;"Ready","PENDING INPUTS",IF(A301&gt;Inputs!$B$6,0,MIN(MAX(0,(K301+L301+M301)-N301),MAX(0,C301-D301-(IF(O301&lt;O301,K301+L301+M301-N301,0)+IF(W301&lt;O301,S301+T301+U301-V301,0)+IF(AE301&lt;O301,AA301+AB301+AC301-AD301,0)+IF(AM301&lt;O301,AI301+AJ301+AK301-AL301,0)+IF(AU301&lt;O301,AQ301+AR301+AS301-AT301,0)+IF(BC301&lt;O301,AY301+AZ301+BA301-BB301,0)+IF(BK301&lt;O301,BG301+BH301+BI301-BJ301,0)+IF(BS301&lt;O301,BO301+BP301+BQ301-BR301,0)+IF(CA301&lt;O301,BW301+BX301+BY301-BZ301,0)+IF(CI301&lt;O301,CE301+CF301+CG301-CH301,0))))))</f>
        <v>0</v>
      </c>
      <c r="Q301" s="3">
        <f>IF(Inputs!$B$27&lt;&gt;"Ready","PENDING INPUTS",MIN((K301+L301+M301),IF(D301&gt;C301,IF(D301=0,0,N301*C301/D301),N301+P301)))</f>
        <v>0</v>
      </c>
      <c r="R301" s="3">
        <f>IF(Inputs!$B$27&lt;&gt;"Ready","PENDING INPUTS",MAX(0,(K301+L301+M301)-Q301))</f>
        <v>0</v>
      </c>
      <c r="S301" s="3">
        <f>IF(Inputs!$B$27&lt;&gt;"Ready","PENDING INPUTS",Z300)</f>
        <v>0</v>
      </c>
      <c r="T301" s="3">
        <f>IF(Inputs!$B$27&lt;&gt;"Ready","PENDING INPUTS",IF(A301&lt;=Inputs!$B$6,ROUND(S301*Inputs!C15/12,2),0))</f>
        <v>0</v>
      </c>
      <c r="U301" s="3">
        <f>IF(Inputs!$B$27&lt;&gt;"Ready","PENDING INPUTS",IF(AND(A301&lt;=Inputs!$B$6,S301&gt;0),Inputs!G15,0))</f>
        <v>0</v>
      </c>
      <c r="V301" s="3">
        <f>IF(Inputs!$B$27&lt;&gt;"Ready","PENDING INPUTS",IF(A301&gt;Inputs!$B$6,0,MIN((S301+T301+U301),IF(Inputs!H15=1,Inputs!D15,MAX(Inputs!F15,ROUND(S301*Inputs!E15+T301+U301,2))))))</f>
        <v>0</v>
      </c>
      <c r="W301">
        <f>IF(Inputs!$B$27&lt;&gt;"Ready","PENDING INPUTS",IF(S301&lt;=0,99,1+IF(AND(K301&gt;0,OR(Inputs!C14&gt;Inputs!C15,AND(Inputs!C14=Inputs!C15,0&lt;1))),1,0)+IF(AND(AA301&gt;0,OR(Inputs!C16&gt;Inputs!C15,AND(Inputs!C16=Inputs!C15,2&lt;1))),1,0)+IF(AND(AI301&gt;0,OR(Inputs!C17&gt;Inputs!C15,AND(Inputs!C17=Inputs!C15,3&lt;1))),1,0)+IF(AND(AQ301&gt;0,OR(Inputs!C18&gt;Inputs!C15,AND(Inputs!C18=Inputs!C15,4&lt;1))),1,0)+IF(AND(AY301&gt;0,OR(Inputs!C19&gt;Inputs!C15,AND(Inputs!C19=Inputs!C15,5&lt;1))),1,0)+IF(AND(BG301&gt;0,OR(Inputs!C20&gt;Inputs!C15,AND(Inputs!C20=Inputs!C15,6&lt;1))),1,0)+IF(AND(BO301&gt;0,OR(Inputs!C21&gt;Inputs!C15,AND(Inputs!C21=Inputs!C15,7&lt;1))),1,0)+IF(AND(BW301&gt;0,OR(Inputs!C22&gt;Inputs!C15,AND(Inputs!C22=Inputs!C15,8&lt;1))),1,0)+IF(AND(CE301&gt;0,OR(Inputs!C23&gt;Inputs!C15,AND(Inputs!C23=Inputs!C15,9&lt;1))),1,0)))</f>
        <v>99</v>
      </c>
      <c r="X301" s="3">
        <f>IF(Inputs!$B$27&lt;&gt;"Ready","PENDING INPUTS",IF(A301&gt;Inputs!$B$6,0,MIN(MAX(0,(S301+T301+U301)-V301),MAX(0,C301-D301-(IF(O301&lt;W301,K301+L301+M301-N301,0)+IF(W301&lt;W301,S301+T301+U301-V301,0)+IF(AE301&lt;W301,AA301+AB301+AC301-AD301,0)+IF(AM301&lt;W301,AI301+AJ301+AK301-AL301,0)+IF(AU301&lt;W301,AQ301+AR301+AS301-AT301,0)+IF(BC301&lt;W301,AY301+AZ301+BA301-BB301,0)+IF(BK301&lt;W301,BG301+BH301+BI301-BJ301,0)+IF(BS301&lt;W301,BO301+BP301+BQ301-BR301,0)+IF(CA301&lt;W301,BW301+BX301+BY301-BZ301,0)+IF(CI301&lt;W301,CE301+CF301+CG301-CH301,0))))))</f>
        <v>0</v>
      </c>
      <c r="Y301" s="3">
        <f>IF(Inputs!$B$27&lt;&gt;"Ready","PENDING INPUTS",MIN((S301+T301+U301),IF(D301&gt;C301,IF(D301=0,0,V301*C301/D301),V301+X301)))</f>
        <v>0</v>
      </c>
      <c r="Z301" s="3">
        <f>IF(Inputs!$B$27&lt;&gt;"Ready","PENDING INPUTS",MAX(0,(S301+T301+U301)-Y301))</f>
        <v>0</v>
      </c>
      <c r="AA301" s="3">
        <f>IF(Inputs!$B$27&lt;&gt;"Ready","PENDING INPUTS",AH300)</f>
        <v>0</v>
      </c>
      <c r="AB301" s="3">
        <f>IF(Inputs!$B$27&lt;&gt;"Ready","PENDING INPUTS",IF(A301&lt;=Inputs!$B$6,ROUND(AA301*Inputs!C16/12,2),0))</f>
        <v>0</v>
      </c>
      <c r="AC301" s="3">
        <f>IF(Inputs!$B$27&lt;&gt;"Ready","PENDING INPUTS",IF(AND(A301&lt;=Inputs!$B$6,AA301&gt;0),Inputs!G16,0))</f>
        <v>0</v>
      </c>
      <c r="AD301" s="3">
        <f>IF(Inputs!$B$27&lt;&gt;"Ready","PENDING INPUTS",IF(A301&gt;Inputs!$B$6,0,MIN((AA301+AB301+AC301),IF(Inputs!H16=1,Inputs!D16,MAX(Inputs!F16,ROUND(AA301*Inputs!E16+AB301+AC301,2))))))</f>
        <v>0</v>
      </c>
      <c r="AE301">
        <f>IF(Inputs!$B$27&lt;&gt;"Ready","PENDING INPUTS",IF(AA301&lt;=0,99,1+IF(AND(K301&gt;0,OR(Inputs!C14&gt;Inputs!C16,AND(Inputs!C14=Inputs!C16,0&lt;2))),1,0)+IF(AND(S301&gt;0,OR(Inputs!C15&gt;Inputs!C16,AND(Inputs!C15=Inputs!C16,1&lt;2))),1,0)+IF(AND(AI301&gt;0,OR(Inputs!C17&gt;Inputs!C16,AND(Inputs!C17=Inputs!C16,3&lt;2))),1,0)+IF(AND(AQ301&gt;0,OR(Inputs!C18&gt;Inputs!C16,AND(Inputs!C18=Inputs!C16,4&lt;2))),1,0)+IF(AND(AY301&gt;0,OR(Inputs!C19&gt;Inputs!C16,AND(Inputs!C19=Inputs!C16,5&lt;2))),1,0)+IF(AND(BG301&gt;0,OR(Inputs!C20&gt;Inputs!C16,AND(Inputs!C20=Inputs!C16,6&lt;2))),1,0)+IF(AND(BO301&gt;0,OR(Inputs!C21&gt;Inputs!C16,AND(Inputs!C21=Inputs!C16,7&lt;2))),1,0)+IF(AND(BW301&gt;0,OR(Inputs!C22&gt;Inputs!C16,AND(Inputs!C22=Inputs!C16,8&lt;2))),1,0)+IF(AND(CE301&gt;0,OR(Inputs!C23&gt;Inputs!C16,AND(Inputs!C23=Inputs!C16,9&lt;2))),1,0)))</f>
        <v>99</v>
      </c>
      <c r="AF301" s="3">
        <f>IF(Inputs!$B$27&lt;&gt;"Ready","PENDING INPUTS",IF(A301&gt;Inputs!$B$6,0,MIN(MAX(0,(AA301+AB301+AC301)-AD301),MAX(0,C301-D301-(IF(O301&lt;AE301,K301+L301+M301-N301,0)+IF(W301&lt;AE301,S301+T301+U301-V301,0)+IF(AE301&lt;AE301,AA301+AB301+AC301-AD301,0)+IF(AM301&lt;AE301,AI301+AJ301+AK301-AL301,0)+IF(AU301&lt;AE301,AQ301+AR301+AS301-AT301,0)+IF(BC301&lt;AE301,AY301+AZ301+BA301-BB301,0)+IF(BK301&lt;AE301,BG301+BH301+BI301-BJ301,0)+IF(BS301&lt;AE301,BO301+BP301+BQ301-BR301,0)+IF(CA301&lt;AE301,BW301+BX301+BY301-BZ301,0)+IF(CI301&lt;AE301,CE301+CF301+CG301-CH301,0))))))</f>
        <v>0</v>
      </c>
      <c r="AG301" s="3">
        <f>IF(Inputs!$B$27&lt;&gt;"Ready","PENDING INPUTS",MIN((AA301+AB301+AC301),IF(D301&gt;C301,IF(D301=0,0,AD301*C301/D301),AD301+AF301)))</f>
        <v>0</v>
      </c>
      <c r="AH301" s="3">
        <f>IF(Inputs!$B$27&lt;&gt;"Ready","PENDING INPUTS",MAX(0,(AA301+AB301+AC301)-AG301))</f>
        <v>0</v>
      </c>
      <c r="AI301" s="3">
        <f>IF(Inputs!$B$27&lt;&gt;"Ready","PENDING INPUTS",AP300)</f>
        <v>0</v>
      </c>
      <c r="AJ301" s="3">
        <f>IF(Inputs!$B$27&lt;&gt;"Ready","PENDING INPUTS",IF(A301&lt;=Inputs!$B$6,ROUND(AI301*Inputs!C17/12,2),0))</f>
        <v>0</v>
      </c>
      <c r="AK301" s="3">
        <f>IF(Inputs!$B$27&lt;&gt;"Ready","PENDING INPUTS",IF(AND(A301&lt;=Inputs!$B$6,AI301&gt;0),Inputs!G17,0))</f>
        <v>0</v>
      </c>
      <c r="AL301" s="3">
        <f>IF(Inputs!$B$27&lt;&gt;"Ready","PENDING INPUTS",IF(A301&gt;Inputs!$B$6,0,MIN((AI301+AJ301+AK301),IF(Inputs!H17=1,Inputs!D17,MAX(Inputs!F17,ROUND(AI301*Inputs!E17+AJ301+AK301,2))))))</f>
        <v>0</v>
      </c>
      <c r="AM301">
        <f>IF(Inputs!$B$27&lt;&gt;"Ready","PENDING INPUTS",IF(AI301&lt;=0,99,1+IF(AND(K301&gt;0,OR(Inputs!C14&gt;Inputs!C17,AND(Inputs!C14=Inputs!C17,0&lt;3))),1,0)+IF(AND(S301&gt;0,OR(Inputs!C15&gt;Inputs!C17,AND(Inputs!C15=Inputs!C17,1&lt;3))),1,0)+IF(AND(AA301&gt;0,OR(Inputs!C16&gt;Inputs!C17,AND(Inputs!C16=Inputs!C17,2&lt;3))),1,0)+IF(AND(AQ301&gt;0,OR(Inputs!C18&gt;Inputs!C17,AND(Inputs!C18=Inputs!C17,4&lt;3))),1,0)+IF(AND(AY301&gt;0,OR(Inputs!C19&gt;Inputs!C17,AND(Inputs!C19=Inputs!C17,5&lt;3))),1,0)+IF(AND(BG301&gt;0,OR(Inputs!C20&gt;Inputs!C17,AND(Inputs!C20=Inputs!C17,6&lt;3))),1,0)+IF(AND(BO301&gt;0,OR(Inputs!C21&gt;Inputs!C17,AND(Inputs!C21=Inputs!C17,7&lt;3))),1,0)+IF(AND(BW301&gt;0,OR(Inputs!C22&gt;Inputs!C17,AND(Inputs!C22=Inputs!C17,8&lt;3))),1,0)+IF(AND(CE301&gt;0,OR(Inputs!C23&gt;Inputs!C17,AND(Inputs!C23=Inputs!C17,9&lt;3))),1,0)))</f>
        <v>99</v>
      </c>
      <c r="AN301" s="3">
        <f>IF(Inputs!$B$27&lt;&gt;"Ready","PENDING INPUTS",IF(A301&gt;Inputs!$B$6,0,MIN(MAX(0,(AI301+AJ301+AK301)-AL301),MAX(0,C301-D301-(IF(O301&lt;AM301,K301+L301+M301-N301,0)+IF(W301&lt;AM301,S301+T301+U301-V301,0)+IF(AE301&lt;AM301,AA301+AB301+AC301-AD301,0)+IF(AM301&lt;AM301,AI301+AJ301+AK301-AL301,0)+IF(AU301&lt;AM301,AQ301+AR301+AS301-AT301,0)+IF(BC301&lt;AM301,AY301+AZ301+BA301-BB301,0)+IF(BK301&lt;AM301,BG301+BH301+BI301-BJ301,0)+IF(BS301&lt;AM301,BO301+BP301+BQ301-BR301,0)+IF(CA301&lt;AM301,BW301+BX301+BY301-BZ301,0)+IF(CI301&lt;AM301,CE301+CF301+CG301-CH301,0))))))</f>
        <v>0</v>
      </c>
      <c r="AO301" s="3">
        <f>IF(Inputs!$B$27&lt;&gt;"Ready","PENDING INPUTS",MIN((AI301+AJ301+AK301),IF(D301&gt;C301,IF(D301=0,0,AL301*C301/D301),AL301+AN301)))</f>
        <v>0</v>
      </c>
      <c r="AP301" s="3">
        <f>IF(Inputs!$B$27&lt;&gt;"Ready","PENDING INPUTS",MAX(0,(AI301+AJ301+AK301)-AO301))</f>
        <v>0</v>
      </c>
      <c r="AQ301" s="3">
        <f>IF(Inputs!$B$27&lt;&gt;"Ready","PENDING INPUTS",AX300)</f>
        <v>0</v>
      </c>
      <c r="AR301" s="3">
        <f>IF(Inputs!$B$27&lt;&gt;"Ready","PENDING INPUTS",IF(A301&lt;=Inputs!$B$6,ROUND(AQ301*Inputs!C18/12,2),0))</f>
        <v>0</v>
      </c>
      <c r="AS301" s="3">
        <f>IF(Inputs!$B$27&lt;&gt;"Ready","PENDING INPUTS",IF(AND(A301&lt;=Inputs!$B$6,AQ301&gt;0),Inputs!G18,0))</f>
        <v>0</v>
      </c>
      <c r="AT301" s="3">
        <f>IF(Inputs!$B$27&lt;&gt;"Ready","PENDING INPUTS",IF(A301&gt;Inputs!$B$6,0,MIN((AQ301+AR301+AS301),IF(Inputs!H18=1,Inputs!D18,MAX(Inputs!F18,ROUND(AQ301*Inputs!E18+AR301+AS301,2))))))</f>
        <v>0</v>
      </c>
      <c r="AU301">
        <f>IF(Inputs!$B$27&lt;&gt;"Ready","PENDING INPUTS",IF(AQ301&lt;=0,99,1+IF(AND(K301&gt;0,OR(Inputs!C14&gt;Inputs!C18,AND(Inputs!C14=Inputs!C18,0&lt;4))),1,0)+IF(AND(S301&gt;0,OR(Inputs!C15&gt;Inputs!C18,AND(Inputs!C15=Inputs!C18,1&lt;4))),1,0)+IF(AND(AA301&gt;0,OR(Inputs!C16&gt;Inputs!C18,AND(Inputs!C16=Inputs!C18,2&lt;4))),1,0)+IF(AND(AI301&gt;0,OR(Inputs!C17&gt;Inputs!C18,AND(Inputs!C17=Inputs!C18,3&lt;4))),1,0)+IF(AND(AY301&gt;0,OR(Inputs!C19&gt;Inputs!C18,AND(Inputs!C19=Inputs!C18,5&lt;4))),1,0)+IF(AND(BG301&gt;0,OR(Inputs!C20&gt;Inputs!C18,AND(Inputs!C20=Inputs!C18,6&lt;4))),1,0)+IF(AND(BO301&gt;0,OR(Inputs!C21&gt;Inputs!C18,AND(Inputs!C21=Inputs!C18,7&lt;4))),1,0)+IF(AND(BW301&gt;0,OR(Inputs!C22&gt;Inputs!C18,AND(Inputs!C22=Inputs!C18,8&lt;4))),1,0)+IF(AND(CE301&gt;0,OR(Inputs!C23&gt;Inputs!C18,AND(Inputs!C23=Inputs!C18,9&lt;4))),1,0)))</f>
        <v>99</v>
      </c>
      <c r="AV301" s="3">
        <f>IF(Inputs!$B$27&lt;&gt;"Ready","PENDING INPUTS",IF(A301&gt;Inputs!$B$6,0,MIN(MAX(0,(AQ301+AR301+AS301)-AT301),MAX(0,C301-D301-(IF(O301&lt;AU301,K301+L301+M301-N301,0)+IF(W301&lt;AU301,S301+T301+U301-V301,0)+IF(AE301&lt;AU301,AA301+AB301+AC301-AD301,0)+IF(AM301&lt;AU301,AI301+AJ301+AK301-AL301,0)+IF(AU301&lt;AU301,AQ301+AR301+AS301-AT301,0)+IF(BC301&lt;AU301,AY301+AZ301+BA301-BB301,0)+IF(BK301&lt;AU301,BG301+BH301+BI301-BJ301,0)+IF(BS301&lt;AU301,BO301+BP301+BQ301-BR301,0)+IF(CA301&lt;AU301,BW301+BX301+BY301-BZ301,0)+IF(CI301&lt;AU301,CE301+CF301+CG301-CH301,0))))))</f>
        <v>0</v>
      </c>
      <c r="AW301" s="3">
        <f>IF(Inputs!$B$27&lt;&gt;"Ready","PENDING INPUTS",MIN((AQ301+AR301+AS301),IF(D301&gt;C301,IF(D301=0,0,AT301*C301/D301),AT301+AV301)))</f>
        <v>0</v>
      </c>
      <c r="AX301" s="3">
        <f>IF(Inputs!$B$27&lt;&gt;"Ready","PENDING INPUTS",MAX(0,(AQ301+AR301+AS301)-AW301))</f>
        <v>0</v>
      </c>
      <c r="AY301" s="3">
        <f>IF(Inputs!$B$27&lt;&gt;"Ready","PENDING INPUTS",BF300)</f>
        <v>0</v>
      </c>
      <c r="AZ301" s="3">
        <f>IF(Inputs!$B$27&lt;&gt;"Ready","PENDING INPUTS",IF(A301&lt;=Inputs!$B$6,ROUND(AY301*Inputs!C19/12,2),0))</f>
        <v>0</v>
      </c>
      <c r="BA301" s="3">
        <f>IF(Inputs!$B$27&lt;&gt;"Ready","PENDING INPUTS",IF(AND(A301&lt;=Inputs!$B$6,AY301&gt;0),Inputs!G19,0))</f>
        <v>0</v>
      </c>
      <c r="BB301" s="3">
        <f>IF(Inputs!$B$27&lt;&gt;"Ready","PENDING INPUTS",IF(A301&gt;Inputs!$B$6,0,MIN((AY301+AZ301+BA301),IF(Inputs!H19=1,Inputs!D19,MAX(Inputs!F19,ROUND(AY301*Inputs!E19+AZ301+BA301,2))))))</f>
        <v>0</v>
      </c>
      <c r="BC301">
        <f>IF(Inputs!$B$27&lt;&gt;"Ready","PENDING INPUTS",IF(AY301&lt;=0,99,1+IF(AND(K301&gt;0,OR(Inputs!C14&gt;Inputs!C19,AND(Inputs!C14=Inputs!C19,0&lt;5))),1,0)+IF(AND(S301&gt;0,OR(Inputs!C15&gt;Inputs!C19,AND(Inputs!C15=Inputs!C19,1&lt;5))),1,0)+IF(AND(AA301&gt;0,OR(Inputs!C16&gt;Inputs!C19,AND(Inputs!C16=Inputs!C19,2&lt;5))),1,0)+IF(AND(AI301&gt;0,OR(Inputs!C17&gt;Inputs!C19,AND(Inputs!C17=Inputs!C19,3&lt;5))),1,0)+IF(AND(AQ301&gt;0,OR(Inputs!C18&gt;Inputs!C19,AND(Inputs!C18=Inputs!C19,4&lt;5))),1,0)+IF(AND(BG301&gt;0,OR(Inputs!C20&gt;Inputs!C19,AND(Inputs!C20=Inputs!C19,6&lt;5))),1,0)+IF(AND(BO301&gt;0,OR(Inputs!C21&gt;Inputs!C19,AND(Inputs!C21=Inputs!C19,7&lt;5))),1,0)+IF(AND(BW301&gt;0,OR(Inputs!C22&gt;Inputs!C19,AND(Inputs!C22=Inputs!C19,8&lt;5))),1,0)+IF(AND(CE301&gt;0,OR(Inputs!C23&gt;Inputs!C19,AND(Inputs!C23=Inputs!C19,9&lt;5))),1,0)))</f>
        <v>99</v>
      </c>
      <c r="BD301" s="3">
        <f>IF(Inputs!$B$27&lt;&gt;"Ready","PENDING INPUTS",IF(A301&gt;Inputs!$B$6,0,MIN(MAX(0,(AY301+AZ301+BA301)-BB301),MAX(0,C301-D301-(IF(O301&lt;BC301,K301+L301+M301-N301,0)+IF(W301&lt;BC301,S301+T301+U301-V301,0)+IF(AE301&lt;BC301,AA301+AB301+AC301-AD301,0)+IF(AM301&lt;BC301,AI301+AJ301+AK301-AL301,0)+IF(AU301&lt;BC301,AQ301+AR301+AS301-AT301,0)+IF(BC301&lt;BC301,AY301+AZ301+BA301-BB301,0)+IF(BK301&lt;BC301,BG301+BH301+BI301-BJ301,0)+IF(BS301&lt;BC301,BO301+BP301+BQ301-BR301,0)+IF(CA301&lt;BC301,BW301+BX301+BY301-BZ301,0)+IF(CI301&lt;BC301,CE301+CF301+CG301-CH301,0))))))</f>
        <v>0</v>
      </c>
      <c r="BE301" s="3">
        <f>IF(Inputs!$B$27&lt;&gt;"Ready","PENDING INPUTS",MIN((AY301+AZ301+BA301),IF(D301&gt;C301,IF(D301=0,0,BB301*C301/D301),BB301+BD301)))</f>
        <v>0</v>
      </c>
      <c r="BF301" s="3">
        <f>IF(Inputs!$B$27&lt;&gt;"Ready","PENDING INPUTS",MAX(0,(AY301+AZ301+BA301)-BE301))</f>
        <v>0</v>
      </c>
      <c r="BG301" s="3">
        <f>IF(Inputs!$B$27&lt;&gt;"Ready","PENDING INPUTS",BN300)</f>
        <v>0</v>
      </c>
      <c r="BH301" s="3">
        <f>IF(Inputs!$B$27&lt;&gt;"Ready","PENDING INPUTS",IF(A301&lt;=Inputs!$B$6,ROUND(BG301*Inputs!C20/12,2),0))</f>
        <v>0</v>
      </c>
      <c r="BI301" s="3">
        <f>IF(Inputs!$B$27&lt;&gt;"Ready","PENDING INPUTS",IF(AND(A301&lt;=Inputs!$B$6,BG301&gt;0),Inputs!G20,0))</f>
        <v>0</v>
      </c>
      <c r="BJ301" s="3">
        <f>IF(Inputs!$B$27&lt;&gt;"Ready","PENDING INPUTS",IF(A301&gt;Inputs!$B$6,0,MIN((BG301+BH301+BI301),IF(Inputs!H20=1,Inputs!D20,MAX(Inputs!F20,ROUND(BG301*Inputs!E20+BH301+BI301,2))))))</f>
        <v>0</v>
      </c>
      <c r="BK301">
        <f>IF(Inputs!$B$27&lt;&gt;"Ready","PENDING INPUTS",IF(BG301&lt;=0,99,1+IF(AND(K301&gt;0,OR(Inputs!C14&gt;Inputs!C20,AND(Inputs!C14=Inputs!C20,0&lt;6))),1,0)+IF(AND(S301&gt;0,OR(Inputs!C15&gt;Inputs!C20,AND(Inputs!C15=Inputs!C20,1&lt;6))),1,0)+IF(AND(AA301&gt;0,OR(Inputs!C16&gt;Inputs!C20,AND(Inputs!C16=Inputs!C20,2&lt;6))),1,0)+IF(AND(AI301&gt;0,OR(Inputs!C17&gt;Inputs!C20,AND(Inputs!C17=Inputs!C20,3&lt;6))),1,0)+IF(AND(AQ301&gt;0,OR(Inputs!C18&gt;Inputs!C20,AND(Inputs!C18=Inputs!C20,4&lt;6))),1,0)+IF(AND(AY301&gt;0,OR(Inputs!C19&gt;Inputs!C20,AND(Inputs!C19=Inputs!C20,5&lt;6))),1,0)+IF(AND(BO301&gt;0,OR(Inputs!C21&gt;Inputs!C20,AND(Inputs!C21=Inputs!C20,7&lt;6))),1,0)+IF(AND(BW301&gt;0,OR(Inputs!C22&gt;Inputs!C20,AND(Inputs!C22=Inputs!C20,8&lt;6))),1,0)+IF(AND(CE301&gt;0,OR(Inputs!C23&gt;Inputs!C20,AND(Inputs!C23=Inputs!C20,9&lt;6))),1,0)))</f>
        <v>99</v>
      </c>
      <c r="BL301" s="3">
        <f>IF(Inputs!$B$27&lt;&gt;"Ready","PENDING INPUTS",IF(A301&gt;Inputs!$B$6,0,MIN(MAX(0,(BG301+BH301+BI301)-BJ301),MAX(0,C301-D301-(IF(O301&lt;BK301,K301+L301+M301-N301,0)+IF(W301&lt;BK301,S301+T301+U301-V301,0)+IF(AE301&lt;BK301,AA301+AB301+AC301-AD301,0)+IF(AM301&lt;BK301,AI301+AJ301+AK301-AL301,0)+IF(AU301&lt;BK301,AQ301+AR301+AS301-AT301,0)+IF(BC301&lt;BK301,AY301+AZ301+BA301-BB301,0)+IF(BK301&lt;BK301,BG301+BH301+BI301-BJ301,0)+IF(BS301&lt;BK301,BO301+BP301+BQ301-BR301,0)+IF(CA301&lt;BK301,BW301+BX301+BY301-BZ301,0)+IF(CI301&lt;BK301,CE301+CF301+CG301-CH301,0))))))</f>
        <v>0</v>
      </c>
      <c r="BM301" s="3">
        <f>IF(Inputs!$B$27&lt;&gt;"Ready","PENDING INPUTS",MIN((BG301+BH301+BI301),IF(D301&gt;C301,IF(D301=0,0,BJ301*C301/D301),BJ301+BL301)))</f>
        <v>0</v>
      </c>
      <c r="BN301" s="3">
        <f>IF(Inputs!$B$27&lt;&gt;"Ready","PENDING INPUTS",MAX(0,(BG301+BH301+BI301)-BM301))</f>
        <v>0</v>
      </c>
      <c r="BO301" s="3">
        <f>IF(Inputs!$B$27&lt;&gt;"Ready","PENDING INPUTS",BV300)</f>
        <v>0</v>
      </c>
      <c r="BP301" s="3">
        <f>IF(Inputs!$B$27&lt;&gt;"Ready","PENDING INPUTS",IF(A301&lt;=Inputs!$B$6,ROUND(BO301*Inputs!C21/12,2),0))</f>
        <v>0</v>
      </c>
      <c r="BQ301" s="3">
        <f>IF(Inputs!$B$27&lt;&gt;"Ready","PENDING INPUTS",IF(AND(A301&lt;=Inputs!$B$6,BO301&gt;0),Inputs!G21,0))</f>
        <v>0</v>
      </c>
      <c r="BR301" s="3">
        <f>IF(Inputs!$B$27&lt;&gt;"Ready","PENDING INPUTS",IF(A301&gt;Inputs!$B$6,0,MIN((BO301+BP301+BQ301),IF(Inputs!H21=1,Inputs!D21,MAX(Inputs!F21,ROUND(BO301*Inputs!E21+BP301+BQ301,2))))))</f>
        <v>0</v>
      </c>
      <c r="BS301">
        <f>IF(Inputs!$B$27&lt;&gt;"Ready","PENDING INPUTS",IF(BO301&lt;=0,99,1+IF(AND(K301&gt;0,OR(Inputs!C14&gt;Inputs!C21,AND(Inputs!C14=Inputs!C21,0&lt;7))),1,0)+IF(AND(S301&gt;0,OR(Inputs!C15&gt;Inputs!C21,AND(Inputs!C15=Inputs!C21,1&lt;7))),1,0)+IF(AND(AA301&gt;0,OR(Inputs!C16&gt;Inputs!C21,AND(Inputs!C16=Inputs!C21,2&lt;7))),1,0)+IF(AND(AI301&gt;0,OR(Inputs!C17&gt;Inputs!C21,AND(Inputs!C17=Inputs!C21,3&lt;7))),1,0)+IF(AND(AQ301&gt;0,OR(Inputs!C18&gt;Inputs!C21,AND(Inputs!C18=Inputs!C21,4&lt;7))),1,0)+IF(AND(AY301&gt;0,OR(Inputs!C19&gt;Inputs!C21,AND(Inputs!C19=Inputs!C21,5&lt;7))),1,0)+IF(AND(BG301&gt;0,OR(Inputs!C20&gt;Inputs!C21,AND(Inputs!C20=Inputs!C21,6&lt;7))),1,0)+IF(AND(BW301&gt;0,OR(Inputs!C22&gt;Inputs!C21,AND(Inputs!C22=Inputs!C21,8&lt;7))),1,0)+IF(AND(CE301&gt;0,OR(Inputs!C23&gt;Inputs!C21,AND(Inputs!C23=Inputs!C21,9&lt;7))),1,0)))</f>
        <v>99</v>
      </c>
      <c r="BT301" s="3">
        <f>IF(Inputs!$B$27&lt;&gt;"Ready","PENDING INPUTS",IF(A301&gt;Inputs!$B$6,0,MIN(MAX(0,(BO301+BP301+BQ301)-BR301),MAX(0,C301-D301-(IF(O301&lt;BS301,K301+L301+M301-N301,0)+IF(W301&lt;BS301,S301+T301+U301-V301,0)+IF(AE301&lt;BS301,AA301+AB301+AC301-AD301,0)+IF(AM301&lt;BS301,AI301+AJ301+AK301-AL301,0)+IF(AU301&lt;BS301,AQ301+AR301+AS301-AT301,0)+IF(BC301&lt;BS301,AY301+AZ301+BA301-BB301,0)+IF(BK301&lt;BS301,BG301+BH301+BI301-BJ301,0)+IF(BS301&lt;BS301,BO301+BP301+BQ301-BR301,0)+IF(CA301&lt;BS301,BW301+BX301+BY301-BZ301,0)+IF(CI301&lt;BS301,CE301+CF301+CG301-CH301,0))))))</f>
        <v>0</v>
      </c>
      <c r="BU301" s="3">
        <f>IF(Inputs!$B$27&lt;&gt;"Ready","PENDING INPUTS",MIN((BO301+BP301+BQ301),IF(D301&gt;C301,IF(D301=0,0,BR301*C301/D301),BR301+BT301)))</f>
        <v>0</v>
      </c>
      <c r="BV301" s="3">
        <f>IF(Inputs!$B$27&lt;&gt;"Ready","PENDING INPUTS",MAX(0,(BO301+BP301+BQ301)-BU301))</f>
        <v>0</v>
      </c>
      <c r="BW301" s="3">
        <f>IF(Inputs!$B$27&lt;&gt;"Ready","PENDING INPUTS",CD300)</f>
        <v>0</v>
      </c>
      <c r="BX301" s="3">
        <f>IF(Inputs!$B$27&lt;&gt;"Ready","PENDING INPUTS",IF(A301&lt;=Inputs!$B$6,ROUND(BW301*Inputs!C22/12,2),0))</f>
        <v>0</v>
      </c>
      <c r="BY301" s="3">
        <f>IF(Inputs!$B$27&lt;&gt;"Ready","PENDING INPUTS",IF(AND(A301&lt;=Inputs!$B$6,BW301&gt;0),Inputs!G22,0))</f>
        <v>0</v>
      </c>
      <c r="BZ301" s="3">
        <f>IF(Inputs!$B$27&lt;&gt;"Ready","PENDING INPUTS",IF(A301&gt;Inputs!$B$6,0,MIN((BW301+BX301+BY301),IF(Inputs!H22=1,Inputs!D22,MAX(Inputs!F22,ROUND(BW301*Inputs!E22+BX301+BY301,2))))))</f>
        <v>0</v>
      </c>
      <c r="CA301">
        <f>IF(Inputs!$B$27&lt;&gt;"Ready","PENDING INPUTS",IF(BW301&lt;=0,99,1+IF(AND(K301&gt;0,OR(Inputs!C14&gt;Inputs!C22,AND(Inputs!C14=Inputs!C22,0&lt;8))),1,0)+IF(AND(S301&gt;0,OR(Inputs!C15&gt;Inputs!C22,AND(Inputs!C15=Inputs!C22,1&lt;8))),1,0)+IF(AND(AA301&gt;0,OR(Inputs!C16&gt;Inputs!C22,AND(Inputs!C16=Inputs!C22,2&lt;8))),1,0)+IF(AND(AI301&gt;0,OR(Inputs!C17&gt;Inputs!C22,AND(Inputs!C17=Inputs!C22,3&lt;8))),1,0)+IF(AND(AQ301&gt;0,OR(Inputs!C18&gt;Inputs!C22,AND(Inputs!C18=Inputs!C22,4&lt;8))),1,0)+IF(AND(AY301&gt;0,OR(Inputs!C19&gt;Inputs!C22,AND(Inputs!C19=Inputs!C22,5&lt;8))),1,0)+IF(AND(BG301&gt;0,OR(Inputs!C20&gt;Inputs!C22,AND(Inputs!C20=Inputs!C22,6&lt;8))),1,0)+IF(AND(BO301&gt;0,OR(Inputs!C21&gt;Inputs!C22,AND(Inputs!C21=Inputs!C22,7&lt;8))),1,0)+IF(AND(CE301&gt;0,OR(Inputs!C23&gt;Inputs!C22,AND(Inputs!C23=Inputs!C22,9&lt;8))),1,0)))</f>
        <v>99</v>
      </c>
      <c r="CB301" s="3">
        <f>IF(Inputs!$B$27&lt;&gt;"Ready","PENDING INPUTS",IF(A301&gt;Inputs!$B$6,0,MIN(MAX(0,(BW301+BX301+BY301)-BZ301),MAX(0,C301-D301-(IF(O301&lt;CA301,K301+L301+M301-N301,0)+IF(W301&lt;CA301,S301+T301+U301-V301,0)+IF(AE301&lt;CA301,AA301+AB301+AC301-AD301,0)+IF(AM301&lt;CA301,AI301+AJ301+AK301-AL301,0)+IF(AU301&lt;CA301,AQ301+AR301+AS301-AT301,0)+IF(BC301&lt;CA301,AY301+AZ301+BA301-BB301,0)+IF(BK301&lt;CA301,BG301+BH301+BI301-BJ301,0)+IF(BS301&lt;CA301,BO301+BP301+BQ301-BR301,0)+IF(CA301&lt;CA301,BW301+BX301+BY301-BZ301,0)+IF(CI301&lt;CA301,CE301+CF301+CG301-CH301,0))))))</f>
        <v>0</v>
      </c>
      <c r="CC301" s="3">
        <f>IF(Inputs!$B$27&lt;&gt;"Ready","PENDING INPUTS",MIN((BW301+BX301+BY301),IF(D301&gt;C301,IF(D301=0,0,BZ301*C301/D301),BZ301+CB301)))</f>
        <v>0</v>
      </c>
      <c r="CD301" s="3">
        <f>IF(Inputs!$B$27&lt;&gt;"Ready","PENDING INPUTS",MAX(0,(BW301+BX301+BY301)-CC301))</f>
        <v>0</v>
      </c>
      <c r="CE301" s="3">
        <f>IF(Inputs!$B$27&lt;&gt;"Ready","PENDING INPUTS",CL300)</f>
        <v>0</v>
      </c>
      <c r="CF301" s="3">
        <f>IF(Inputs!$B$27&lt;&gt;"Ready","PENDING INPUTS",IF(A301&lt;=Inputs!$B$6,ROUND(CE301*Inputs!C23/12,2),0))</f>
        <v>0</v>
      </c>
      <c r="CG301" s="3">
        <f>IF(Inputs!$B$27&lt;&gt;"Ready","PENDING INPUTS",IF(AND(A301&lt;=Inputs!$B$6,CE301&gt;0),Inputs!G23,0))</f>
        <v>0</v>
      </c>
      <c r="CH301" s="3">
        <f>IF(Inputs!$B$27&lt;&gt;"Ready","PENDING INPUTS",IF(A301&gt;Inputs!$B$6,0,MIN((CE301+CF301+CG301),IF(Inputs!H23=1,Inputs!D23,MAX(Inputs!F23,ROUND(CE301*Inputs!E23+CF301+CG301,2))))))</f>
        <v>0</v>
      </c>
      <c r="CI301">
        <f>IF(Inputs!$B$27&lt;&gt;"Ready","PENDING INPUTS",IF(CE301&lt;=0,99,1+IF(AND(K301&gt;0,OR(Inputs!C14&gt;Inputs!C23,AND(Inputs!C14=Inputs!C23,0&lt;9))),1,0)+IF(AND(S301&gt;0,OR(Inputs!C15&gt;Inputs!C23,AND(Inputs!C15=Inputs!C23,1&lt;9))),1,0)+IF(AND(AA301&gt;0,OR(Inputs!C16&gt;Inputs!C23,AND(Inputs!C16=Inputs!C23,2&lt;9))),1,0)+IF(AND(AI301&gt;0,OR(Inputs!C17&gt;Inputs!C23,AND(Inputs!C17=Inputs!C23,3&lt;9))),1,0)+IF(AND(AQ301&gt;0,OR(Inputs!C18&gt;Inputs!C23,AND(Inputs!C18=Inputs!C23,4&lt;9))),1,0)+IF(AND(AY301&gt;0,OR(Inputs!C19&gt;Inputs!C23,AND(Inputs!C19=Inputs!C23,5&lt;9))),1,0)+IF(AND(BG301&gt;0,OR(Inputs!C20&gt;Inputs!C23,AND(Inputs!C20=Inputs!C23,6&lt;9))),1,0)+IF(AND(BO301&gt;0,OR(Inputs!C21&gt;Inputs!C23,AND(Inputs!C21=Inputs!C23,7&lt;9))),1,0)+IF(AND(BW301&gt;0,OR(Inputs!C22&gt;Inputs!C23,AND(Inputs!C22=Inputs!C23,8&lt;9))),1,0)))</f>
        <v>99</v>
      </c>
      <c r="CJ301" s="3">
        <f>IF(Inputs!$B$27&lt;&gt;"Ready","PENDING INPUTS",IF(A301&gt;Inputs!$B$6,0,MIN(MAX(0,(CE301+CF301+CG301)-CH301),MAX(0,C301-D301-(IF(O301&lt;CI301,K301+L301+M301-N301,0)+IF(W301&lt;CI301,S301+T301+U301-V301,0)+IF(AE301&lt;CI301,AA301+AB301+AC301-AD301,0)+IF(AM301&lt;CI301,AI301+AJ301+AK301-AL301,0)+IF(AU301&lt;CI301,AQ301+AR301+AS301-AT301,0)+IF(BC301&lt;CI301,AY301+AZ301+BA301-BB301,0)+IF(BK301&lt;CI301,BG301+BH301+BI301-BJ301,0)+IF(BS301&lt;CI301,BO301+BP301+BQ301-BR301,0)+IF(CA301&lt;CI301,BW301+BX301+BY301-BZ301,0)+IF(CI301&lt;CI301,CE301+CF301+CG301-CH301,0))))))</f>
        <v>0</v>
      </c>
      <c r="CK301" s="3">
        <f>IF(Inputs!$B$27&lt;&gt;"Ready","PENDING INPUTS",MIN((CE301+CF301+CG301),IF(D301&gt;C301,IF(D301=0,0,CH301*C301/D301),CH301+CJ301)))</f>
        <v>0</v>
      </c>
      <c r="CL301" s="3">
        <f>IF(Inputs!$B$27&lt;&gt;"Ready","PENDING INPUTS",MAX(0,(CE301+CF301+CG301)-CK301))</f>
        <v>0</v>
      </c>
    </row>
    <row r="302" spans="1:90" ht="27.95" customHeight="1" x14ac:dyDescent="0.25">
      <c r="A302">
        <v>298</v>
      </c>
      <c r="B302" s="13">
        <f>IF(Inputs!$B$27&lt;&gt;"Ready","PENDING INPUTS",EDATE(Inputs!$B$5,A302-1))</f>
        <v>55335</v>
      </c>
      <c r="C302" s="3">
        <f>IF(Inputs!$B$27&lt;&gt;"Ready","PENDING INPUTS",IF(A302&lt;=Inputs!$B$6,MAX(0,Inputs!$B$4+IF(A302=Inputs!$B$7,Inputs!$B$8,0)+IF(A302=Inputs!$B$9,Inputs!$B$10,0)),0))</f>
        <v>0</v>
      </c>
      <c r="D302" s="3">
        <f>IF(Inputs!$B$27&lt;&gt;"Ready","PENDING INPUTS",SUM(N302,V302,AD302,AL302,AT302,BB302,BJ302,BR302,BZ302,CH302))</f>
        <v>0</v>
      </c>
      <c r="E302" s="3">
        <f>IF(Inputs!$B$27&lt;&gt;"Ready","PENDING INPUTS",MAX(0,D302-C302))</f>
        <v>0</v>
      </c>
      <c r="F302" s="3">
        <f>IF(Inputs!$B$27&lt;&gt;"Ready","PENDING INPUTS",SUM(Q302,Y302,AG302,AO302,AW302,BE302,BM302,BU302,CC302,CK302))</f>
        <v>0</v>
      </c>
      <c r="G302" s="3">
        <f>IF(Inputs!$B$27&lt;&gt;"Ready","PENDING INPUTS",SUM(L302,T302,AB302,AJ302,AR302,AZ302,BH302,BP302,BX302,CF302))</f>
        <v>0</v>
      </c>
      <c r="H302" s="3">
        <f>IF(Inputs!$B$27&lt;&gt;"Ready","PENDING INPUTS",SUM(M302,U302,AC302,AK302,AS302,BA302,BI302,BQ302,BY302,CG302))</f>
        <v>0</v>
      </c>
      <c r="I302" s="3">
        <f>IF(Inputs!$B$27&lt;&gt;"Ready","PENDING INPUTS",SUM(R302,Z302,AH302,AP302,AX302,BF302,BN302,BV302,CD302,CL302))</f>
        <v>0</v>
      </c>
      <c r="J302" t="str">
        <f>IF(Inputs!$B$27&lt;&gt;"Ready","PENDING INPUTS",IF(A302&gt;Inputs!$B$6,"Beyond horizon",IF(E302&gt;0.005,"MINIMUM SHORTFALL",IF(I302&lt;0.005,"Paid off","In progress"))))</f>
        <v>Beyond horizon</v>
      </c>
      <c r="K302" s="3">
        <f>IF(Inputs!$B$27&lt;&gt;"Ready","PENDING INPUTS",R301)</f>
        <v>0</v>
      </c>
      <c r="L302" s="3">
        <f>IF(Inputs!$B$27&lt;&gt;"Ready","PENDING INPUTS",IF(A302&lt;=Inputs!$B$6,ROUND(K302*Inputs!C14/12,2),0))</f>
        <v>0</v>
      </c>
      <c r="M302" s="3">
        <f>IF(Inputs!$B$27&lt;&gt;"Ready","PENDING INPUTS",IF(AND(A302&lt;=Inputs!$B$6,K302&gt;0),Inputs!G14,0))</f>
        <v>0</v>
      </c>
      <c r="N302" s="3">
        <f>IF(Inputs!$B$27&lt;&gt;"Ready","PENDING INPUTS",IF(A302&gt;Inputs!$B$6,0,MIN((K302+L302+M302),IF(Inputs!H14=1,Inputs!D14,MAX(Inputs!F14,ROUND(K302*Inputs!E14+L302+M302,2))))))</f>
        <v>0</v>
      </c>
      <c r="O302">
        <f>IF(Inputs!$B$27&lt;&gt;"Ready","PENDING INPUTS",IF(K302&lt;=0,99,1+IF(AND(S302&gt;0,OR(Inputs!C15&gt;Inputs!C14,AND(Inputs!C15=Inputs!C14,1&lt;0))),1,0)+IF(AND(AA302&gt;0,OR(Inputs!C16&gt;Inputs!C14,AND(Inputs!C16=Inputs!C14,2&lt;0))),1,0)+IF(AND(AI302&gt;0,OR(Inputs!C17&gt;Inputs!C14,AND(Inputs!C17=Inputs!C14,3&lt;0))),1,0)+IF(AND(AQ302&gt;0,OR(Inputs!C18&gt;Inputs!C14,AND(Inputs!C18=Inputs!C14,4&lt;0))),1,0)+IF(AND(AY302&gt;0,OR(Inputs!C19&gt;Inputs!C14,AND(Inputs!C19=Inputs!C14,5&lt;0))),1,0)+IF(AND(BG302&gt;0,OR(Inputs!C20&gt;Inputs!C14,AND(Inputs!C20=Inputs!C14,6&lt;0))),1,0)+IF(AND(BO302&gt;0,OR(Inputs!C21&gt;Inputs!C14,AND(Inputs!C21=Inputs!C14,7&lt;0))),1,0)+IF(AND(BW302&gt;0,OR(Inputs!C22&gt;Inputs!C14,AND(Inputs!C22=Inputs!C14,8&lt;0))),1,0)+IF(AND(CE302&gt;0,OR(Inputs!C23&gt;Inputs!C14,AND(Inputs!C23=Inputs!C14,9&lt;0))),1,0)))</f>
        <v>99</v>
      </c>
      <c r="P302" s="3">
        <f>IF(Inputs!$B$27&lt;&gt;"Ready","PENDING INPUTS",IF(A302&gt;Inputs!$B$6,0,MIN(MAX(0,(K302+L302+M302)-N302),MAX(0,C302-D302-(IF(O302&lt;O302,K302+L302+M302-N302,0)+IF(W302&lt;O302,S302+T302+U302-V302,0)+IF(AE302&lt;O302,AA302+AB302+AC302-AD302,0)+IF(AM302&lt;O302,AI302+AJ302+AK302-AL302,0)+IF(AU302&lt;O302,AQ302+AR302+AS302-AT302,0)+IF(BC302&lt;O302,AY302+AZ302+BA302-BB302,0)+IF(BK302&lt;O302,BG302+BH302+BI302-BJ302,0)+IF(BS302&lt;O302,BO302+BP302+BQ302-BR302,0)+IF(CA302&lt;O302,BW302+BX302+BY302-BZ302,0)+IF(CI302&lt;O302,CE302+CF302+CG302-CH302,0))))))</f>
        <v>0</v>
      </c>
      <c r="Q302" s="3">
        <f>IF(Inputs!$B$27&lt;&gt;"Ready","PENDING INPUTS",MIN((K302+L302+M302),IF(D302&gt;C302,IF(D302=0,0,N302*C302/D302),N302+P302)))</f>
        <v>0</v>
      </c>
      <c r="R302" s="3">
        <f>IF(Inputs!$B$27&lt;&gt;"Ready","PENDING INPUTS",MAX(0,(K302+L302+M302)-Q302))</f>
        <v>0</v>
      </c>
      <c r="S302" s="3">
        <f>IF(Inputs!$B$27&lt;&gt;"Ready","PENDING INPUTS",Z301)</f>
        <v>0</v>
      </c>
      <c r="T302" s="3">
        <f>IF(Inputs!$B$27&lt;&gt;"Ready","PENDING INPUTS",IF(A302&lt;=Inputs!$B$6,ROUND(S302*Inputs!C15/12,2),0))</f>
        <v>0</v>
      </c>
      <c r="U302" s="3">
        <f>IF(Inputs!$B$27&lt;&gt;"Ready","PENDING INPUTS",IF(AND(A302&lt;=Inputs!$B$6,S302&gt;0),Inputs!G15,0))</f>
        <v>0</v>
      </c>
      <c r="V302" s="3">
        <f>IF(Inputs!$B$27&lt;&gt;"Ready","PENDING INPUTS",IF(A302&gt;Inputs!$B$6,0,MIN((S302+T302+U302),IF(Inputs!H15=1,Inputs!D15,MAX(Inputs!F15,ROUND(S302*Inputs!E15+T302+U302,2))))))</f>
        <v>0</v>
      </c>
      <c r="W302">
        <f>IF(Inputs!$B$27&lt;&gt;"Ready","PENDING INPUTS",IF(S302&lt;=0,99,1+IF(AND(K302&gt;0,OR(Inputs!C14&gt;Inputs!C15,AND(Inputs!C14=Inputs!C15,0&lt;1))),1,0)+IF(AND(AA302&gt;0,OR(Inputs!C16&gt;Inputs!C15,AND(Inputs!C16=Inputs!C15,2&lt;1))),1,0)+IF(AND(AI302&gt;0,OR(Inputs!C17&gt;Inputs!C15,AND(Inputs!C17=Inputs!C15,3&lt;1))),1,0)+IF(AND(AQ302&gt;0,OR(Inputs!C18&gt;Inputs!C15,AND(Inputs!C18=Inputs!C15,4&lt;1))),1,0)+IF(AND(AY302&gt;0,OR(Inputs!C19&gt;Inputs!C15,AND(Inputs!C19=Inputs!C15,5&lt;1))),1,0)+IF(AND(BG302&gt;0,OR(Inputs!C20&gt;Inputs!C15,AND(Inputs!C20=Inputs!C15,6&lt;1))),1,0)+IF(AND(BO302&gt;0,OR(Inputs!C21&gt;Inputs!C15,AND(Inputs!C21=Inputs!C15,7&lt;1))),1,0)+IF(AND(BW302&gt;0,OR(Inputs!C22&gt;Inputs!C15,AND(Inputs!C22=Inputs!C15,8&lt;1))),1,0)+IF(AND(CE302&gt;0,OR(Inputs!C23&gt;Inputs!C15,AND(Inputs!C23=Inputs!C15,9&lt;1))),1,0)))</f>
        <v>99</v>
      </c>
      <c r="X302" s="3">
        <f>IF(Inputs!$B$27&lt;&gt;"Ready","PENDING INPUTS",IF(A302&gt;Inputs!$B$6,0,MIN(MAX(0,(S302+T302+U302)-V302),MAX(0,C302-D302-(IF(O302&lt;W302,K302+L302+M302-N302,0)+IF(W302&lt;W302,S302+T302+U302-V302,0)+IF(AE302&lt;W302,AA302+AB302+AC302-AD302,0)+IF(AM302&lt;W302,AI302+AJ302+AK302-AL302,0)+IF(AU302&lt;W302,AQ302+AR302+AS302-AT302,0)+IF(BC302&lt;W302,AY302+AZ302+BA302-BB302,0)+IF(BK302&lt;W302,BG302+BH302+BI302-BJ302,0)+IF(BS302&lt;W302,BO302+BP302+BQ302-BR302,0)+IF(CA302&lt;W302,BW302+BX302+BY302-BZ302,0)+IF(CI302&lt;W302,CE302+CF302+CG302-CH302,0))))))</f>
        <v>0</v>
      </c>
      <c r="Y302" s="3">
        <f>IF(Inputs!$B$27&lt;&gt;"Ready","PENDING INPUTS",MIN((S302+T302+U302),IF(D302&gt;C302,IF(D302=0,0,V302*C302/D302),V302+X302)))</f>
        <v>0</v>
      </c>
      <c r="Z302" s="3">
        <f>IF(Inputs!$B$27&lt;&gt;"Ready","PENDING INPUTS",MAX(0,(S302+T302+U302)-Y302))</f>
        <v>0</v>
      </c>
      <c r="AA302" s="3">
        <f>IF(Inputs!$B$27&lt;&gt;"Ready","PENDING INPUTS",AH301)</f>
        <v>0</v>
      </c>
      <c r="AB302" s="3">
        <f>IF(Inputs!$B$27&lt;&gt;"Ready","PENDING INPUTS",IF(A302&lt;=Inputs!$B$6,ROUND(AA302*Inputs!C16/12,2),0))</f>
        <v>0</v>
      </c>
      <c r="AC302" s="3">
        <f>IF(Inputs!$B$27&lt;&gt;"Ready","PENDING INPUTS",IF(AND(A302&lt;=Inputs!$B$6,AA302&gt;0),Inputs!G16,0))</f>
        <v>0</v>
      </c>
      <c r="AD302" s="3">
        <f>IF(Inputs!$B$27&lt;&gt;"Ready","PENDING INPUTS",IF(A302&gt;Inputs!$B$6,0,MIN((AA302+AB302+AC302),IF(Inputs!H16=1,Inputs!D16,MAX(Inputs!F16,ROUND(AA302*Inputs!E16+AB302+AC302,2))))))</f>
        <v>0</v>
      </c>
      <c r="AE302">
        <f>IF(Inputs!$B$27&lt;&gt;"Ready","PENDING INPUTS",IF(AA302&lt;=0,99,1+IF(AND(K302&gt;0,OR(Inputs!C14&gt;Inputs!C16,AND(Inputs!C14=Inputs!C16,0&lt;2))),1,0)+IF(AND(S302&gt;0,OR(Inputs!C15&gt;Inputs!C16,AND(Inputs!C15=Inputs!C16,1&lt;2))),1,0)+IF(AND(AI302&gt;0,OR(Inputs!C17&gt;Inputs!C16,AND(Inputs!C17=Inputs!C16,3&lt;2))),1,0)+IF(AND(AQ302&gt;0,OR(Inputs!C18&gt;Inputs!C16,AND(Inputs!C18=Inputs!C16,4&lt;2))),1,0)+IF(AND(AY302&gt;0,OR(Inputs!C19&gt;Inputs!C16,AND(Inputs!C19=Inputs!C16,5&lt;2))),1,0)+IF(AND(BG302&gt;0,OR(Inputs!C20&gt;Inputs!C16,AND(Inputs!C20=Inputs!C16,6&lt;2))),1,0)+IF(AND(BO302&gt;0,OR(Inputs!C21&gt;Inputs!C16,AND(Inputs!C21=Inputs!C16,7&lt;2))),1,0)+IF(AND(BW302&gt;0,OR(Inputs!C22&gt;Inputs!C16,AND(Inputs!C22=Inputs!C16,8&lt;2))),1,0)+IF(AND(CE302&gt;0,OR(Inputs!C23&gt;Inputs!C16,AND(Inputs!C23=Inputs!C16,9&lt;2))),1,0)))</f>
        <v>99</v>
      </c>
      <c r="AF302" s="3">
        <f>IF(Inputs!$B$27&lt;&gt;"Ready","PENDING INPUTS",IF(A302&gt;Inputs!$B$6,0,MIN(MAX(0,(AA302+AB302+AC302)-AD302),MAX(0,C302-D302-(IF(O302&lt;AE302,K302+L302+M302-N302,0)+IF(W302&lt;AE302,S302+T302+U302-V302,0)+IF(AE302&lt;AE302,AA302+AB302+AC302-AD302,0)+IF(AM302&lt;AE302,AI302+AJ302+AK302-AL302,0)+IF(AU302&lt;AE302,AQ302+AR302+AS302-AT302,0)+IF(BC302&lt;AE302,AY302+AZ302+BA302-BB302,0)+IF(BK302&lt;AE302,BG302+BH302+BI302-BJ302,0)+IF(BS302&lt;AE302,BO302+BP302+BQ302-BR302,0)+IF(CA302&lt;AE302,BW302+BX302+BY302-BZ302,0)+IF(CI302&lt;AE302,CE302+CF302+CG302-CH302,0))))))</f>
        <v>0</v>
      </c>
      <c r="AG302" s="3">
        <f>IF(Inputs!$B$27&lt;&gt;"Ready","PENDING INPUTS",MIN((AA302+AB302+AC302),IF(D302&gt;C302,IF(D302=0,0,AD302*C302/D302),AD302+AF302)))</f>
        <v>0</v>
      </c>
      <c r="AH302" s="3">
        <f>IF(Inputs!$B$27&lt;&gt;"Ready","PENDING INPUTS",MAX(0,(AA302+AB302+AC302)-AG302))</f>
        <v>0</v>
      </c>
      <c r="AI302" s="3">
        <f>IF(Inputs!$B$27&lt;&gt;"Ready","PENDING INPUTS",AP301)</f>
        <v>0</v>
      </c>
      <c r="AJ302" s="3">
        <f>IF(Inputs!$B$27&lt;&gt;"Ready","PENDING INPUTS",IF(A302&lt;=Inputs!$B$6,ROUND(AI302*Inputs!C17/12,2),0))</f>
        <v>0</v>
      </c>
      <c r="AK302" s="3">
        <f>IF(Inputs!$B$27&lt;&gt;"Ready","PENDING INPUTS",IF(AND(A302&lt;=Inputs!$B$6,AI302&gt;0),Inputs!G17,0))</f>
        <v>0</v>
      </c>
      <c r="AL302" s="3">
        <f>IF(Inputs!$B$27&lt;&gt;"Ready","PENDING INPUTS",IF(A302&gt;Inputs!$B$6,0,MIN((AI302+AJ302+AK302),IF(Inputs!H17=1,Inputs!D17,MAX(Inputs!F17,ROUND(AI302*Inputs!E17+AJ302+AK302,2))))))</f>
        <v>0</v>
      </c>
      <c r="AM302">
        <f>IF(Inputs!$B$27&lt;&gt;"Ready","PENDING INPUTS",IF(AI302&lt;=0,99,1+IF(AND(K302&gt;0,OR(Inputs!C14&gt;Inputs!C17,AND(Inputs!C14=Inputs!C17,0&lt;3))),1,0)+IF(AND(S302&gt;0,OR(Inputs!C15&gt;Inputs!C17,AND(Inputs!C15=Inputs!C17,1&lt;3))),1,0)+IF(AND(AA302&gt;0,OR(Inputs!C16&gt;Inputs!C17,AND(Inputs!C16=Inputs!C17,2&lt;3))),1,0)+IF(AND(AQ302&gt;0,OR(Inputs!C18&gt;Inputs!C17,AND(Inputs!C18=Inputs!C17,4&lt;3))),1,0)+IF(AND(AY302&gt;0,OR(Inputs!C19&gt;Inputs!C17,AND(Inputs!C19=Inputs!C17,5&lt;3))),1,0)+IF(AND(BG302&gt;0,OR(Inputs!C20&gt;Inputs!C17,AND(Inputs!C20=Inputs!C17,6&lt;3))),1,0)+IF(AND(BO302&gt;0,OR(Inputs!C21&gt;Inputs!C17,AND(Inputs!C21=Inputs!C17,7&lt;3))),1,0)+IF(AND(BW302&gt;0,OR(Inputs!C22&gt;Inputs!C17,AND(Inputs!C22=Inputs!C17,8&lt;3))),1,0)+IF(AND(CE302&gt;0,OR(Inputs!C23&gt;Inputs!C17,AND(Inputs!C23=Inputs!C17,9&lt;3))),1,0)))</f>
        <v>99</v>
      </c>
      <c r="AN302" s="3">
        <f>IF(Inputs!$B$27&lt;&gt;"Ready","PENDING INPUTS",IF(A302&gt;Inputs!$B$6,0,MIN(MAX(0,(AI302+AJ302+AK302)-AL302),MAX(0,C302-D302-(IF(O302&lt;AM302,K302+L302+M302-N302,0)+IF(W302&lt;AM302,S302+T302+U302-V302,0)+IF(AE302&lt;AM302,AA302+AB302+AC302-AD302,0)+IF(AM302&lt;AM302,AI302+AJ302+AK302-AL302,0)+IF(AU302&lt;AM302,AQ302+AR302+AS302-AT302,0)+IF(BC302&lt;AM302,AY302+AZ302+BA302-BB302,0)+IF(BK302&lt;AM302,BG302+BH302+BI302-BJ302,0)+IF(BS302&lt;AM302,BO302+BP302+BQ302-BR302,0)+IF(CA302&lt;AM302,BW302+BX302+BY302-BZ302,0)+IF(CI302&lt;AM302,CE302+CF302+CG302-CH302,0))))))</f>
        <v>0</v>
      </c>
      <c r="AO302" s="3">
        <f>IF(Inputs!$B$27&lt;&gt;"Ready","PENDING INPUTS",MIN((AI302+AJ302+AK302),IF(D302&gt;C302,IF(D302=0,0,AL302*C302/D302),AL302+AN302)))</f>
        <v>0</v>
      </c>
      <c r="AP302" s="3">
        <f>IF(Inputs!$B$27&lt;&gt;"Ready","PENDING INPUTS",MAX(0,(AI302+AJ302+AK302)-AO302))</f>
        <v>0</v>
      </c>
      <c r="AQ302" s="3">
        <f>IF(Inputs!$B$27&lt;&gt;"Ready","PENDING INPUTS",AX301)</f>
        <v>0</v>
      </c>
      <c r="AR302" s="3">
        <f>IF(Inputs!$B$27&lt;&gt;"Ready","PENDING INPUTS",IF(A302&lt;=Inputs!$B$6,ROUND(AQ302*Inputs!C18/12,2),0))</f>
        <v>0</v>
      </c>
      <c r="AS302" s="3">
        <f>IF(Inputs!$B$27&lt;&gt;"Ready","PENDING INPUTS",IF(AND(A302&lt;=Inputs!$B$6,AQ302&gt;0),Inputs!G18,0))</f>
        <v>0</v>
      </c>
      <c r="AT302" s="3">
        <f>IF(Inputs!$B$27&lt;&gt;"Ready","PENDING INPUTS",IF(A302&gt;Inputs!$B$6,0,MIN((AQ302+AR302+AS302),IF(Inputs!H18=1,Inputs!D18,MAX(Inputs!F18,ROUND(AQ302*Inputs!E18+AR302+AS302,2))))))</f>
        <v>0</v>
      </c>
      <c r="AU302">
        <f>IF(Inputs!$B$27&lt;&gt;"Ready","PENDING INPUTS",IF(AQ302&lt;=0,99,1+IF(AND(K302&gt;0,OR(Inputs!C14&gt;Inputs!C18,AND(Inputs!C14=Inputs!C18,0&lt;4))),1,0)+IF(AND(S302&gt;0,OR(Inputs!C15&gt;Inputs!C18,AND(Inputs!C15=Inputs!C18,1&lt;4))),1,0)+IF(AND(AA302&gt;0,OR(Inputs!C16&gt;Inputs!C18,AND(Inputs!C16=Inputs!C18,2&lt;4))),1,0)+IF(AND(AI302&gt;0,OR(Inputs!C17&gt;Inputs!C18,AND(Inputs!C17=Inputs!C18,3&lt;4))),1,0)+IF(AND(AY302&gt;0,OR(Inputs!C19&gt;Inputs!C18,AND(Inputs!C19=Inputs!C18,5&lt;4))),1,0)+IF(AND(BG302&gt;0,OR(Inputs!C20&gt;Inputs!C18,AND(Inputs!C20=Inputs!C18,6&lt;4))),1,0)+IF(AND(BO302&gt;0,OR(Inputs!C21&gt;Inputs!C18,AND(Inputs!C21=Inputs!C18,7&lt;4))),1,0)+IF(AND(BW302&gt;0,OR(Inputs!C22&gt;Inputs!C18,AND(Inputs!C22=Inputs!C18,8&lt;4))),1,0)+IF(AND(CE302&gt;0,OR(Inputs!C23&gt;Inputs!C18,AND(Inputs!C23=Inputs!C18,9&lt;4))),1,0)))</f>
        <v>99</v>
      </c>
      <c r="AV302" s="3">
        <f>IF(Inputs!$B$27&lt;&gt;"Ready","PENDING INPUTS",IF(A302&gt;Inputs!$B$6,0,MIN(MAX(0,(AQ302+AR302+AS302)-AT302),MAX(0,C302-D302-(IF(O302&lt;AU302,K302+L302+M302-N302,0)+IF(W302&lt;AU302,S302+T302+U302-V302,0)+IF(AE302&lt;AU302,AA302+AB302+AC302-AD302,0)+IF(AM302&lt;AU302,AI302+AJ302+AK302-AL302,0)+IF(AU302&lt;AU302,AQ302+AR302+AS302-AT302,0)+IF(BC302&lt;AU302,AY302+AZ302+BA302-BB302,0)+IF(BK302&lt;AU302,BG302+BH302+BI302-BJ302,0)+IF(BS302&lt;AU302,BO302+BP302+BQ302-BR302,0)+IF(CA302&lt;AU302,BW302+BX302+BY302-BZ302,0)+IF(CI302&lt;AU302,CE302+CF302+CG302-CH302,0))))))</f>
        <v>0</v>
      </c>
      <c r="AW302" s="3">
        <f>IF(Inputs!$B$27&lt;&gt;"Ready","PENDING INPUTS",MIN((AQ302+AR302+AS302),IF(D302&gt;C302,IF(D302=0,0,AT302*C302/D302),AT302+AV302)))</f>
        <v>0</v>
      </c>
      <c r="AX302" s="3">
        <f>IF(Inputs!$B$27&lt;&gt;"Ready","PENDING INPUTS",MAX(0,(AQ302+AR302+AS302)-AW302))</f>
        <v>0</v>
      </c>
      <c r="AY302" s="3">
        <f>IF(Inputs!$B$27&lt;&gt;"Ready","PENDING INPUTS",BF301)</f>
        <v>0</v>
      </c>
      <c r="AZ302" s="3">
        <f>IF(Inputs!$B$27&lt;&gt;"Ready","PENDING INPUTS",IF(A302&lt;=Inputs!$B$6,ROUND(AY302*Inputs!C19/12,2),0))</f>
        <v>0</v>
      </c>
      <c r="BA302" s="3">
        <f>IF(Inputs!$B$27&lt;&gt;"Ready","PENDING INPUTS",IF(AND(A302&lt;=Inputs!$B$6,AY302&gt;0),Inputs!G19,0))</f>
        <v>0</v>
      </c>
      <c r="BB302" s="3">
        <f>IF(Inputs!$B$27&lt;&gt;"Ready","PENDING INPUTS",IF(A302&gt;Inputs!$B$6,0,MIN((AY302+AZ302+BA302),IF(Inputs!H19=1,Inputs!D19,MAX(Inputs!F19,ROUND(AY302*Inputs!E19+AZ302+BA302,2))))))</f>
        <v>0</v>
      </c>
      <c r="BC302">
        <f>IF(Inputs!$B$27&lt;&gt;"Ready","PENDING INPUTS",IF(AY302&lt;=0,99,1+IF(AND(K302&gt;0,OR(Inputs!C14&gt;Inputs!C19,AND(Inputs!C14=Inputs!C19,0&lt;5))),1,0)+IF(AND(S302&gt;0,OR(Inputs!C15&gt;Inputs!C19,AND(Inputs!C15=Inputs!C19,1&lt;5))),1,0)+IF(AND(AA302&gt;0,OR(Inputs!C16&gt;Inputs!C19,AND(Inputs!C16=Inputs!C19,2&lt;5))),1,0)+IF(AND(AI302&gt;0,OR(Inputs!C17&gt;Inputs!C19,AND(Inputs!C17=Inputs!C19,3&lt;5))),1,0)+IF(AND(AQ302&gt;0,OR(Inputs!C18&gt;Inputs!C19,AND(Inputs!C18=Inputs!C19,4&lt;5))),1,0)+IF(AND(BG302&gt;0,OR(Inputs!C20&gt;Inputs!C19,AND(Inputs!C20=Inputs!C19,6&lt;5))),1,0)+IF(AND(BO302&gt;0,OR(Inputs!C21&gt;Inputs!C19,AND(Inputs!C21=Inputs!C19,7&lt;5))),1,0)+IF(AND(BW302&gt;0,OR(Inputs!C22&gt;Inputs!C19,AND(Inputs!C22=Inputs!C19,8&lt;5))),1,0)+IF(AND(CE302&gt;0,OR(Inputs!C23&gt;Inputs!C19,AND(Inputs!C23=Inputs!C19,9&lt;5))),1,0)))</f>
        <v>99</v>
      </c>
      <c r="BD302" s="3">
        <f>IF(Inputs!$B$27&lt;&gt;"Ready","PENDING INPUTS",IF(A302&gt;Inputs!$B$6,0,MIN(MAX(0,(AY302+AZ302+BA302)-BB302),MAX(0,C302-D302-(IF(O302&lt;BC302,K302+L302+M302-N302,0)+IF(W302&lt;BC302,S302+T302+U302-V302,0)+IF(AE302&lt;BC302,AA302+AB302+AC302-AD302,0)+IF(AM302&lt;BC302,AI302+AJ302+AK302-AL302,0)+IF(AU302&lt;BC302,AQ302+AR302+AS302-AT302,0)+IF(BC302&lt;BC302,AY302+AZ302+BA302-BB302,0)+IF(BK302&lt;BC302,BG302+BH302+BI302-BJ302,0)+IF(BS302&lt;BC302,BO302+BP302+BQ302-BR302,0)+IF(CA302&lt;BC302,BW302+BX302+BY302-BZ302,0)+IF(CI302&lt;BC302,CE302+CF302+CG302-CH302,0))))))</f>
        <v>0</v>
      </c>
      <c r="BE302" s="3">
        <f>IF(Inputs!$B$27&lt;&gt;"Ready","PENDING INPUTS",MIN((AY302+AZ302+BA302),IF(D302&gt;C302,IF(D302=0,0,BB302*C302/D302),BB302+BD302)))</f>
        <v>0</v>
      </c>
      <c r="BF302" s="3">
        <f>IF(Inputs!$B$27&lt;&gt;"Ready","PENDING INPUTS",MAX(0,(AY302+AZ302+BA302)-BE302))</f>
        <v>0</v>
      </c>
      <c r="BG302" s="3">
        <f>IF(Inputs!$B$27&lt;&gt;"Ready","PENDING INPUTS",BN301)</f>
        <v>0</v>
      </c>
      <c r="BH302" s="3">
        <f>IF(Inputs!$B$27&lt;&gt;"Ready","PENDING INPUTS",IF(A302&lt;=Inputs!$B$6,ROUND(BG302*Inputs!C20/12,2),0))</f>
        <v>0</v>
      </c>
      <c r="BI302" s="3">
        <f>IF(Inputs!$B$27&lt;&gt;"Ready","PENDING INPUTS",IF(AND(A302&lt;=Inputs!$B$6,BG302&gt;0),Inputs!G20,0))</f>
        <v>0</v>
      </c>
      <c r="BJ302" s="3">
        <f>IF(Inputs!$B$27&lt;&gt;"Ready","PENDING INPUTS",IF(A302&gt;Inputs!$B$6,0,MIN((BG302+BH302+BI302),IF(Inputs!H20=1,Inputs!D20,MAX(Inputs!F20,ROUND(BG302*Inputs!E20+BH302+BI302,2))))))</f>
        <v>0</v>
      </c>
      <c r="BK302">
        <f>IF(Inputs!$B$27&lt;&gt;"Ready","PENDING INPUTS",IF(BG302&lt;=0,99,1+IF(AND(K302&gt;0,OR(Inputs!C14&gt;Inputs!C20,AND(Inputs!C14=Inputs!C20,0&lt;6))),1,0)+IF(AND(S302&gt;0,OR(Inputs!C15&gt;Inputs!C20,AND(Inputs!C15=Inputs!C20,1&lt;6))),1,0)+IF(AND(AA302&gt;0,OR(Inputs!C16&gt;Inputs!C20,AND(Inputs!C16=Inputs!C20,2&lt;6))),1,0)+IF(AND(AI302&gt;0,OR(Inputs!C17&gt;Inputs!C20,AND(Inputs!C17=Inputs!C20,3&lt;6))),1,0)+IF(AND(AQ302&gt;0,OR(Inputs!C18&gt;Inputs!C20,AND(Inputs!C18=Inputs!C20,4&lt;6))),1,0)+IF(AND(AY302&gt;0,OR(Inputs!C19&gt;Inputs!C20,AND(Inputs!C19=Inputs!C20,5&lt;6))),1,0)+IF(AND(BO302&gt;0,OR(Inputs!C21&gt;Inputs!C20,AND(Inputs!C21=Inputs!C20,7&lt;6))),1,0)+IF(AND(BW302&gt;0,OR(Inputs!C22&gt;Inputs!C20,AND(Inputs!C22=Inputs!C20,8&lt;6))),1,0)+IF(AND(CE302&gt;0,OR(Inputs!C23&gt;Inputs!C20,AND(Inputs!C23=Inputs!C20,9&lt;6))),1,0)))</f>
        <v>99</v>
      </c>
      <c r="BL302" s="3">
        <f>IF(Inputs!$B$27&lt;&gt;"Ready","PENDING INPUTS",IF(A302&gt;Inputs!$B$6,0,MIN(MAX(0,(BG302+BH302+BI302)-BJ302),MAX(0,C302-D302-(IF(O302&lt;BK302,K302+L302+M302-N302,0)+IF(W302&lt;BK302,S302+T302+U302-V302,0)+IF(AE302&lt;BK302,AA302+AB302+AC302-AD302,0)+IF(AM302&lt;BK302,AI302+AJ302+AK302-AL302,0)+IF(AU302&lt;BK302,AQ302+AR302+AS302-AT302,0)+IF(BC302&lt;BK302,AY302+AZ302+BA302-BB302,0)+IF(BK302&lt;BK302,BG302+BH302+BI302-BJ302,0)+IF(BS302&lt;BK302,BO302+BP302+BQ302-BR302,0)+IF(CA302&lt;BK302,BW302+BX302+BY302-BZ302,0)+IF(CI302&lt;BK302,CE302+CF302+CG302-CH302,0))))))</f>
        <v>0</v>
      </c>
      <c r="BM302" s="3">
        <f>IF(Inputs!$B$27&lt;&gt;"Ready","PENDING INPUTS",MIN((BG302+BH302+BI302),IF(D302&gt;C302,IF(D302=0,0,BJ302*C302/D302),BJ302+BL302)))</f>
        <v>0</v>
      </c>
      <c r="BN302" s="3">
        <f>IF(Inputs!$B$27&lt;&gt;"Ready","PENDING INPUTS",MAX(0,(BG302+BH302+BI302)-BM302))</f>
        <v>0</v>
      </c>
      <c r="BO302" s="3">
        <f>IF(Inputs!$B$27&lt;&gt;"Ready","PENDING INPUTS",BV301)</f>
        <v>0</v>
      </c>
      <c r="BP302" s="3">
        <f>IF(Inputs!$B$27&lt;&gt;"Ready","PENDING INPUTS",IF(A302&lt;=Inputs!$B$6,ROUND(BO302*Inputs!C21/12,2),0))</f>
        <v>0</v>
      </c>
      <c r="BQ302" s="3">
        <f>IF(Inputs!$B$27&lt;&gt;"Ready","PENDING INPUTS",IF(AND(A302&lt;=Inputs!$B$6,BO302&gt;0),Inputs!G21,0))</f>
        <v>0</v>
      </c>
      <c r="BR302" s="3">
        <f>IF(Inputs!$B$27&lt;&gt;"Ready","PENDING INPUTS",IF(A302&gt;Inputs!$B$6,0,MIN((BO302+BP302+BQ302),IF(Inputs!H21=1,Inputs!D21,MAX(Inputs!F21,ROUND(BO302*Inputs!E21+BP302+BQ302,2))))))</f>
        <v>0</v>
      </c>
      <c r="BS302">
        <f>IF(Inputs!$B$27&lt;&gt;"Ready","PENDING INPUTS",IF(BO302&lt;=0,99,1+IF(AND(K302&gt;0,OR(Inputs!C14&gt;Inputs!C21,AND(Inputs!C14=Inputs!C21,0&lt;7))),1,0)+IF(AND(S302&gt;0,OR(Inputs!C15&gt;Inputs!C21,AND(Inputs!C15=Inputs!C21,1&lt;7))),1,0)+IF(AND(AA302&gt;0,OR(Inputs!C16&gt;Inputs!C21,AND(Inputs!C16=Inputs!C21,2&lt;7))),1,0)+IF(AND(AI302&gt;0,OR(Inputs!C17&gt;Inputs!C21,AND(Inputs!C17=Inputs!C21,3&lt;7))),1,0)+IF(AND(AQ302&gt;0,OR(Inputs!C18&gt;Inputs!C21,AND(Inputs!C18=Inputs!C21,4&lt;7))),1,0)+IF(AND(AY302&gt;0,OR(Inputs!C19&gt;Inputs!C21,AND(Inputs!C19=Inputs!C21,5&lt;7))),1,0)+IF(AND(BG302&gt;0,OR(Inputs!C20&gt;Inputs!C21,AND(Inputs!C20=Inputs!C21,6&lt;7))),1,0)+IF(AND(BW302&gt;0,OR(Inputs!C22&gt;Inputs!C21,AND(Inputs!C22=Inputs!C21,8&lt;7))),1,0)+IF(AND(CE302&gt;0,OR(Inputs!C23&gt;Inputs!C21,AND(Inputs!C23=Inputs!C21,9&lt;7))),1,0)))</f>
        <v>99</v>
      </c>
      <c r="BT302" s="3">
        <f>IF(Inputs!$B$27&lt;&gt;"Ready","PENDING INPUTS",IF(A302&gt;Inputs!$B$6,0,MIN(MAX(0,(BO302+BP302+BQ302)-BR302),MAX(0,C302-D302-(IF(O302&lt;BS302,K302+L302+M302-N302,0)+IF(W302&lt;BS302,S302+T302+U302-V302,0)+IF(AE302&lt;BS302,AA302+AB302+AC302-AD302,0)+IF(AM302&lt;BS302,AI302+AJ302+AK302-AL302,0)+IF(AU302&lt;BS302,AQ302+AR302+AS302-AT302,0)+IF(BC302&lt;BS302,AY302+AZ302+BA302-BB302,0)+IF(BK302&lt;BS302,BG302+BH302+BI302-BJ302,0)+IF(BS302&lt;BS302,BO302+BP302+BQ302-BR302,0)+IF(CA302&lt;BS302,BW302+BX302+BY302-BZ302,0)+IF(CI302&lt;BS302,CE302+CF302+CG302-CH302,0))))))</f>
        <v>0</v>
      </c>
      <c r="BU302" s="3">
        <f>IF(Inputs!$B$27&lt;&gt;"Ready","PENDING INPUTS",MIN((BO302+BP302+BQ302),IF(D302&gt;C302,IF(D302=0,0,BR302*C302/D302),BR302+BT302)))</f>
        <v>0</v>
      </c>
      <c r="BV302" s="3">
        <f>IF(Inputs!$B$27&lt;&gt;"Ready","PENDING INPUTS",MAX(0,(BO302+BP302+BQ302)-BU302))</f>
        <v>0</v>
      </c>
      <c r="BW302" s="3">
        <f>IF(Inputs!$B$27&lt;&gt;"Ready","PENDING INPUTS",CD301)</f>
        <v>0</v>
      </c>
      <c r="BX302" s="3">
        <f>IF(Inputs!$B$27&lt;&gt;"Ready","PENDING INPUTS",IF(A302&lt;=Inputs!$B$6,ROUND(BW302*Inputs!C22/12,2),0))</f>
        <v>0</v>
      </c>
      <c r="BY302" s="3">
        <f>IF(Inputs!$B$27&lt;&gt;"Ready","PENDING INPUTS",IF(AND(A302&lt;=Inputs!$B$6,BW302&gt;0),Inputs!G22,0))</f>
        <v>0</v>
      </c>
      <c r="BZ302" s="3">
        <f>IF(Inputs!$B$27&lt;&gt;"Ready","PENDING INPUTS",IF(A302&gt;Inputs!$B$6,0,MIN((BW302+BX302+BY302),IF(Inputs!H22=1,Inputs!D22,MAX(Inputs!F22,ROUND(BW302*Inputs!E22+BX302+BY302,2))))))</f>
        <v>0</v>
      </c>
      <c r="CA302">
        <f>IF(Inputs!$B$27&lt;&gt;"Ready","PENDING INPUTS",IF(BW302&lt;=0,99,1+IF(AND(K302&gt;0,OR(Inputs!C14&gt;Inputs!C22,AND(Inputs!C14=Inputs!C22,0&lt;8))),1,0)+IF(AND(S302&gt;0,OR(Inputs!C15&gt;Inputs!C22,AND(Inputs!C15=Inputs!C22,1&lt;8))),1,0)+IF(AND(AA302&gt;0,OR(Inputs!C16&gt;Inputs!C22,AND(Inputs!C16=Inputs!C22,2&lt;8))),1,0)+IF(AND(AI302&gt;0,OR(Inputs!C17&gt;Inputs!C22,AND(Inputs!C17=Inputs!C22,3&lt;8))),1,0)+IF(AND(AQ302&gt;0,OR(Inputs!C18&gt;Inputs!C22,AND(Inputs!C18=Inputs!C22,4&lt;8))),1,0)+IF(AND(AY302&gt;0,OR(Inputs!C19&gt;Inputs!C22,AND(Inputs!C19=Inputs!C22,5&lt;8))),1,0)+IF(AND(BG302&gt;0,OR(Inputs!C20&gt;Inputs!C22,AND(Inputs!C20=Inputs!C22,6&lt;8))),1,0)+IF(AND(BO302&gt;0,OR(Inputs!C21&gt;Inputs!C22,AND(Inputs!C21=Inputs!C22,7&lt;8))),1,0)+IF(AND(CE302&gt;0,OR(Inputs!C23&gt;Inputs!C22,AND(Inputs!C23=Inputs!C22,9&lt;8))),1,0)))</f>
        <v>99</v>
      </c>
      <c r="CB302" s="3">
        <f>IF(Inputs!$B$27&lt;&gt;"Ready","PENDING INPUTS",IF(A302&gt;Inputs!$B$6,0,MIN(MAX(0,(BW302+BX302+BY302)-BZ302),MAX(0,C302-D302-(IF(O302&lt;CA302,K302+L302+M302-N302,0)+IF(W302&lt;CA302,S302+T302+U302-V302,0)+IF(AE302&lt;CA302,AA302+AB302+AC302-AD302,0)+IF(AM302&lt;CA302,AI302+AJ302+AK302-AL302,0)+IF(AU302&lt;CA302,AQ302+AR302+AS302-AT302,0)+IF(BC302&lt;CA302,AY302+AZ302+BA302-BB302,0)+IF(BK302&lt;CA302,BG302+BH302+BI302-BJ302,0)+IF(BS302&lt;CA302,BO302+BP302+BQ302-BR302,0)+IF(CA302&lt;CA302,BW302+BX302+BY302-BZ302,0)+IF(CI302&lt;CA302,CE302+CF302+CG302-CH302,0))))))</f>
        <v>0</v>
      </c>
      <c r="CC302" s="3">
        <f>IF(Inputs!$B$27&lt;&gt;"Ready","PENDING INPUTS",MIN((BW302+BX302+BY302),IF(D302&gt;C302,IF(D302=0,0,BZ302*C302/D302),BZ302+CB302)))</f>
        <v>0</v>
      </c>
      <c r="CD302" s="3">
        <f>IF(Inputs!$B$27&lt;&gt;"Ready","PENDING INPUTS",MAX(0,(BW302+BX302+BY302)-CC302))</f>
        <v>0</v>
      </c>
      <c r="CE302" s="3">
        <f>IF(Inputs!$B$27&lt;&gt;"Ready","PENDING INPUTS",CL301)</f>
        <v>0</v>
      </c>
      <c r="CF302" s="3">
        <f>IF(Inputs!$B$27&lt;&gt;"Ready","PENDING INPUTS",IF(A302&lt;=Inputs!$B$6,ROUND(CE302*Inputs!C23/12,2),0))</f>
        <v>0</v>
      </c>
      <c r="CG302" s="3">
        <f>IF(Inputs!$B$27&lt;&gt;"Ready","PENDING INPUTS",IF(AND(A302&lt;=Inputs!$B$6,CE302&gt;0),Inputs!G23,0))</f>
        <v>0</v>
      </c>
      <c r="CH302" s="3">
        <f>IF(Inputs!$B$27&lt;&gt;"Ready","PENDING INPUTS",IF(A302&gt;Inputs!$B$6,0,MIN((CE302+CF302+CG302),IF(Inputs!H23=1,Inputs!D23,MAX(Inputs!F23,ROUND(CE302*Inputs!E23+CF302+CG302,2))))))</f>
        <v>0</v>
      </c>
      <c r="CI302">
        <f>IF(Inputs!$B$27&lt;&gt;"Ready","PENDING INPUTS",IF(CE302&lt;=0,99,1+IF(AND(K302&gt;0,OR(Inputs!C14&gt;Inputs!C23,AND(Inputs!C14=Inputs!C23,0&lt;9))),1,0)+IF(AND(S302&gt;0,OR(Inputs!C15&gt;Inputs!C23,AND(Inputs!C15=Inputs!C23,1&lt;9))),1,0)+IF(AND(AA302&gt;0,OR(Inputs!C16&gt;Inputs!C23,AND(Inputs!C16=Inputs!C23,2&lt;9))),1,0)+IF(AND(AI302&gt;0,OR(Inputs!C17&gt;Inputs!C23,AND(Inputs!C17=Inputs!C23,3&lt;9))),1,0)+IF(AND(AQ302&gt;0,OR(Inputs!C18&gt;Inputs!C23,AND(Inputs!C18=Inputs!C23,4&lt;9))),1,0)+IF(AND(AY302&gt;0,OR(Inputs!C19&gt;Inputs!C23,AND(Inputs!C19=Inputs!C23,5&lt;9))),1,0)+IF(AND(BG302&gt;0,OR(Inputs!C20&gt;Inputs!C23,AND(Inputs!C20=Inputs!C23,6&lt;9))),1,0)+IF(AND(BO302&gt;0,OR(Inputs!C21&gt;Inputs!C23,AND(Inputs!C21=Inputs!C23,7&lt;9))),1,0)+IF(AND(BW302&gt;0,OR(Inputs!C22&gt;Inputs!C23,AND(Inputs!C22=Inputs!C23,8&lt;9))),1,0)))</f>
        <v>99</v>
      </c>
      <c r="CJ302" s="3">
        <f>IF(Inputs!$B$27&lt;&gt;"Ready","PENDING INPUTS",IF(A302&gt;Inputs!$B$6,0,MIN(MAX(0,(CE302+CF302+CG302)-CH302),MAX(0,C302-D302-(IF(O302&lt;CI302,K302+L302+M302-N302,0)+IF(W302&lt;CI302,S302+T302+U302-V302,0)+IF(AE302&lt;CI302,AA302+AB302+AC302-AD302,0)+IF(AM302&lt;CI302,AI302+AJ302+AK302-AL302,0)+IF(AU302&lt;CI302,AQ302+AR302+AS302-AT302,0)+IF(BC302&lt;CI302,AY302+AZ302+BA302-BB302,0)+IF(BK302&lt;CI302,BG302+BH302+BI302-BJ302,0)+IF(BS302&lt;CI302,BO302+BP302+BQ302-BR302,0)+IF(CA302&lt;CI302,BW302+BX302+BY302-BZ302,0)+IF(CI302&lt;CI302,CE302+CF302+CG302-CH302,0))))))</f>
        <v>0</v>
      </c>
      <c r="CK302" s="3">
        <f>IF(Inputs!$B$27&lt;&gt;"Ready","PENDING INPUTS",MIN((CE302+CF302+CG302),IF(D302&gt;C302,IF(D302=0,0,CH302*C302/D302),CH302+CJ302)))</f>
        <v>0</v>
      </c>
      <c r="CL302" s="3">
        <f>IF(Inputs!$B$27&lt;&gt;"Ready","PENDING INPUTS",MAX(0,(CE302+CF302+CG302)-CK302))</f>
        <v>0</v>
      </c>
    </row>
    <row r="303" spans="1:90" ht="27.95" customHeight="1" x14ac:dyDescent="0.25">
      <c r="A303">
        <v>299</v>
      </c>
      <c r="B303" s="13">
        <f>IF(Inputs!$B$27&lt;&gt;"Ready","PENDING INPUTS",EDATE(Inputs!$B$5,A303-1))</f>
        <v>55366</v>
      </c>
      <c r="C303" s="3">
        <f>IF(Inputs!$B$27&lt;&gt;"Ready","PENDING INPUTS",IF(A303&lt;=Inputs!$B$6,MAX(0,Inputs!$B$4+IF(A303=Inputs!$B$7,Inputs!$B$8,0)+IF(A303=Inputs!$B$9,Inputs!$B$10,0)),0))</f>
        <v>0</v>
      </c>
      <c r="D303" s="3">
        <f>IF(Inputs!$B$27&lt;&gt;"Ready","PENDING INPUTS",SUM(N303,V303,AD303,AL303,AT303,BB303,BJ303,BR303,BZ303,CH303))</f>
        <v>0</v>
      </c>
      <c r="E303" s="3">
        <f>IF(Inputs!$B$27&lt;&gt;"Ready","PENDING INPUTS",MAX(0,D303-C303))</f>
        <v>0</v>
      </c>
      <c r="F303" s="3">
        <f>IF(Inputs!$B$27&lt;&gt;"Ready","PENDING INPUTS",SUM(Q303,Y303,AG303,AO303,AW303,BE303,BM303,BU303,CC303,CK303))</f>
        <v>0</v>
      </c>
      <c r="G303" s="3">
        <f>IF(Inputs!$B$27&lt;&gt;"Ready","PENDING INPUTS",SUM(L303,T303,AB303,AJ303,AR303,AZ303,BH303,BP303,BX303,CF303))</f>
        <v>0</v>
      </c>
      <c r="H303" s="3">
        <f>IF(Inputs!$B$27&lt;&gt;"Ready","PENDING INPUTS",SUM(M303,U303,AC303,AK303,AS303,BA303,BI303,BQ303,BY303,CG303))</f>
        <v>0</v>
      </c>
      <c r="I303" s="3">
        <f>IF(Inputs!$B$27&lt;&gt;"Ready","PENDING INPUTS",SUM(R303,Z303,AH303,AP303,AX303,BF303,BN303,BV303,CD303,CL303))</f>
        <v>0</v>
      </c>
      <c r="J303" t="str">
        <f>IF(Inputs!$B$27&lt;&gt;"Ready","PENDING INPUTS",IF(A303&gt;Inputs!$B$6,"Beyond horizon",IF(E303&gt;0.005,"MINIMUM SHORTFALL",IF(I303&lt;0.005,"Paid off","In progress"))))</f>
        <v>Beyond horizon</v>
      </c>
      <c r="K303" s="3">
        <f>IF(Inputs!$B$27&lt;&gt;"Ready","PENDING INPUTS",R302)</f>
        <v>0</v>
      </c>
      <c r="L303" s="3">
        <f>IF(Inputs!$B$27&lt;&gt;"Ready","PENDING INPUTS",IF(A303&lt;=Inputs!$B$6,ROUND(K303*Inputs!C14/12,2),0))</f>
        <v>0</v>
      </c>
      <c r="M303" s="3">
        <f>IF(Inputs!$B$27&lt;&gt;"Ready","PENDING INPUTS",IF(AND(A303&lt;=Inputs!$B$6,K303&gt;0),Inputs!G14,0))</f>
        <v>0</v>
      </c>
      <c r="N303" s="3">
        <f>IF(Inputs!$B$27&lt;&gt;"Ready","PENDING INPUTS",IF(A303&gt;Inputs!$B$6,0,MIN((K303+L303+M303),IF(Inputs!H14=1,Inputs!D14,MAX(Inputs!F14,ROUND(K303*Inputs!E14+L303+M303,2))))))</f>
        <v>0</v>
      </c>
      <c r="O303">
        <f>IF(Inputs!$B$27&lt;&gt;"Ready","PENDING INPUTS",IF(K303&lt;=0,99,1+IF(AND(S303&gt;0,OR(Inputs!C15&gt;Inputs!C14,AND(Inputs!C15=Inputs!C14,1&lt;0))),1,0)+IF(AND(AA303&gt;0,OR(Inputs!C16&gt;Inputs!C14,AND(Inputs!C16=Inputs!C14,2&lt;0))),1,0)+IF(AND(AI303&gt;0,OR(Inputs!C17&gt;Inputs!C14,AND(Inputs!C17=Inputs!C14,3&lt;0))),1,0)+IF(AND(AQ303&gt;0,OR(Inputs!C18&gt;Inputs!C14,AND(Inputs!C18=Inputs!C14,4&lt;0))),1,0)+IF(AND(AY303&gt;0,OR(Inputs!C19&gt;Inputs!C14,AND(Inputs!C19=Inputs!C14,5&lt;0))),1,0)+IF(AND(BG303&gt;0,OR(Inputs!C20&gt;Inputs!C14,AND(Inputs!C20=Inputs!C14,6&lt;0))),1,0)+IF(AND(BO303&gt;0,OR(Inputs!C21&gt;Inputs!C14,AND(Inputs!C21=Inputs!C14,7&lt;0))),1,0)+IF(AND(BW303&gt;0,OR(Inputs!C22&gt;Inputs!C14,AND(Inputs!C22=Inputs!C14,8&lt;0))),1,0)+IF(AND(CE303&gt;0,OR(Inputs!C23&gt;Inputs!C14,AND(Inputs!C23=Inputs!C14,9&lt;0))),1,0)))</f>
        <v>99</v>
      </c>
      <c r="P303" s="3">
        <f>IF(Inputs!$B$27&lt;&gt;"Ready","PENDING INPUTS",IF(A303&gt;Inputs!$B$6,0,MIN(MAX(0,(K303+L303+M303)-N303),MAX(0,C303-D303-(IF(O303&lt;O303,K303+L303+M303-N303,0)+IF(W303&lt;O303,S303+T303+U303-V303,0)+IF(AE303&lt;O303,AA303+AB303+AC303-AD303,0)+IF(AM303&lt;O303,AI303+AJ303+AK303-AL303,0)+IF(AU303&lt;O303,AQ303+AR303+AS303-AT303,0)+IF(BC303&lt;O303,AY303+AZ303+BA303-BB303,0)+IF(BK303&lt;O303,BG303+BH303+BI303-BJ303,0)+IF(BS303&lt;O303,BO303+BP303+BQ303-BR303,0)+IF(CA303&lt;O303,BW303+BX303+BY303-BZ303,0)+IF(CI303&lt;O303,CE303+CF303+CG303-CH303,0))))))</f>
        <v>0</v>
      </c>
      <c r="Q303" s="3">
        <f>IF(Inputs!$B$27&lt;&gt;"Ready","PENDING INPUTS",MIN((K303+L303+M303),IF(D303&gt;C303,IF(D303=0,0,N303*C303/D303),N303+P303)))</f>
        <v>0</v>
      </c>
      <c r="R303" s="3">
        <f>IF(Inputs!$B$27&lt;&gt;"Ready","PENDING INPUTS",MAX(0,(K303+L303+M303)-Q303))</f>
        <v>0</v>
      </c>
      <c r="S303" s="3">
        <f>IF(Inputs!$B$27&lt;&gt;"Ready","PENDING INPUTS",Z302)</f>
        <v>0</v>
      </c>
      <c r="T303" s="3">
        <f>IF(Inputs!$B$27&lt;&gt;"Ready","PENDING INPUTS",IF(A303&lt;=Inputs!$B$6,ROUND(S303*Inputs!C15/12,2),0))</f>
        <v>0</v>
      </c>
      <c r="U303" s="3">
        <f>IF(Inputs!$B$27&lt;&gt;"Ready","PENDING INPUTS",IF(AND(A303&lt;=Inputs!$B$6,S303&gt;0),Inputs!G15,0))</f>
        <v>0</v>
      </c>
      <c r="V303" s="3">
        <f>IF(Inputs!$B$27&lt;&gt;"Ready","PENDING INPUTS",IF(A303&gt;Inputs!$B$6,0,MIN((S303+T303+U303),IF(Inputs!H15=1,Inputs!D15,MAX(Inputs!F15,ROUND(S303*Inputs!E15+T303+U303,2))))))</f>
        <v>0</v>
      </c>
      <c r="W303">
        <f>IF(Inputs!$B$27&lt;&gt;"Ready","PENDING INPUTS",IF(S303&lt;=0,99,1+IF(AND(K303&gt;0,OR(Inputs!C14&gt;Inputs!C15,AND(Inputs!C14=Inputs!C15,0&lt;1))),1,0)+IF(AND(AA303&gt;0,OR(Inputs!C16&gt;Inputs!C15,AND(Inputs!C16=Inputs!C15,2&lt;1))),1,0)+IF(AND(AI303&gt;0,OR(Inputs!C17&gt;Inputs!C15,AND(Inputs!C17=Inputs!C15,3&lt;1))),1,0)+IF(AND(AQ303&gt;0,OR(Inputs!C18&gt;Inputs!C15,AND(Inputs!C18=Inputs!C15,4&lt;1))),1,0)+IF(AND(AY303&gt;0,OR(Inputs!C19&gt;Inputs!C15,AND(Inputs!C19=Inputs!C15,5&lt;1))),1,0)+IF(AND(BG303&gt;0,OR(Inputs!C20&gt;Inputs!C15,AND(Inputs!C20=Inputs!C15,6&lt;1))),1,0)+IF(AND(BO303&gt;0,OR(Inputs!C21&gt;Inputs!C15,AND(Inputs!C21=Inputs!C15,7&lt;1))),1,0)+IF(AND(BW303&gt;0,OR(Inputs!C22&gt;Inputs!C15,AND(Inputs!C22=Inputs!C15,8&lt;1))),1,0)+IF(AND(CE303&gt;0,OR(Inputs!C23&gt;Inputs!C15,AND(Inputs!C23=Inputs!C15,9&lt;1))),1,0)))</f>
        <v>99</v>
      </c>
      <c r="X303" s="3">
        <f>IF(Inputs!$B$27&lt;&gt;"Ready","PENDING INPUTS",IF(A303&gt;Inputs!$B$6,0,MIN(MAX(0,(S303+T303+U303)-V303),MAX(0,C303-D303-(IF(O303&lt;W303,K303+L303+M303-N303,0)+IF(W303&lt;W303,S303+T303+U303-V303,0)+IF(AE303&lt;W303,AA303+AB303+AC303-AD303,0)+IF(AM303&lt;W303,AI303+AJ303+AK303-AL303,0)+IF(AU303&lt;W303,AQ303+AR303+AS303-AT303,0)+IF(BC303&lt;W303,AY303+AZ303+BA303-BB303,0)+IF(BK303&lt;W303,BG303+BH303+BI303-BJ303,0)+IF(BS303&lt;W303,BO303+BP303+BQ303-BR303,0)+IF(CA303&lt;W303,BW303+BX303+BY303-BZ303,0)+IF(CI303&lt;W303,CE303+CF303+CG303-CH303,0))))))</f>
        <v>0</v>
      </c>
      <c r="Y303" s="3">
        <f>IF(Inputs!$B$27&lt;&gt;"Ready","PENDING INPUTS",MIN((S303+T303+U303),IF(D303&gt;C303,IF(D303=0,0,V303*C303/D303),V303+X303)))</f>
        <v>0</v>
      </c>
      <c r="Z303" s="3">
        <f>IF(Inputs!$B$27&lt;&gt;"Ready","PENDING INPUTS",MAX(0,(S303+T303+U303)-Y303))</f>
        <v>0</v>
      </c>
      <c r="AA303" s="3">
        <f>IF(Inputs!$B$27&lt;&gt;"Ready","PENDING INPUTS",AH302)</f>
        <v>0</v>
      </c>
      <c r="AB303" s="3">
        <f>IF(Inputs!$B$27&lt;&gt;"Ready","PENDING INPUTS",IF(A303&lt;=Inputs!$B$6,ROUND(AA303*Inputs!C16/12,2),0))</f>
        <v>0</v>
      </c>
      <c r="AC303" s="3">
        <f>IF(Inputs!$B$27&lt;&gt;"Ready","PENDING INPUTS",IF(AND(A303&lt;=Inputs!$B$6,AA303&gt;0),Inputs!G16,0))</f>
        <v>0</v>
      </c>
      <c r="AD303" s="3">
        <f>IF(Inputs!$B$27&lt;&gt;"Ready","PENDING INPUTS",IF(A303&gt;Inputs!$B$6,0,MIN((AA303+AB303+AC303),IF(Inputs!H16=1,Inputs!D16,MAX(Inputs!F16,ROUND(AA303*Inputs!E16+AB303+AC303,2))))))</f>
        <v>0</v>
      </c>
      <c r="AE303">
        <f>IF(Inputs!$B$27&lt;&gt;"Ready","PENDING INPUTS",IF(AA303&lt;=0,99,1+IF(AND(K303&gt;0,OR(Inputs!C14&gt;Inputs!C16,AND(Inputs!C14=Inputs!C16,0&lt;2))),1,0)+IF(AND(S303&gt;0,OR(Inputs!C15&gt;Inputs!C16,AND(Inputs!C15=Inputs!C16,1&lt;2))),1,0)+IF(AND(AI303&gt;0,OR(Inputs!C17&gt;Inputs!C16,AND(Inputs!C17=Inputs!C16,3&lt;2))),1,0)+IF(AND(AQ303&gt;0,OR(Inputs!C18&gt;Inputs!C16,AND(Inputs!C18=Inputs!C16,4&lt;2))),1,0)+IF(AND(AY303&gt;0,OR(Inputs!C19&gt;Inputs!C16,AND(Inputs!C19=Inputs!C16,5&lt;2))),1,0)+IF(AND(BG303&gt;0,OR(Inputs!C20&gt;Inputs!C16,AND(Inputs!C20=Inputs!C16,6&lt;2))),1,0)+IF(AND(BO303&gt;0,OR(Inputs!C21&gt;Inputs!C16,AND(Inputs!C21=Inputs!C16,7&lt;2))),1,0)+IF(AND(BW303&gt;0,OR(Inputs!C22&gt;Inputs!C16,AND(Inputs!C22=Inputs!C16,8&lt;2))),1,0)+IF(AND(CE303&gt;0,OR(Inputs!C23&gt;Inputs!C16,AND(Inputs!C23=Inputs!C16,9&lt;2))),1,0)))</f>
        <v>99</v>
      </c>
      <c r="AF303" s="3">
        <f>IF(Inputs!$B$27&lt;&gt;"Ready","PENDING INPUTS",IF(A303&gt;Inputs!$B$6,0,MIN(MAX(0,(AA303+AB303+AC303)-AD303),MAX(0,C303-D303-(IF(O303&lt;AE303,K303+L303+M303-N303,0)+IF(W303&lt;AE303,S303+T303+U303-V303,0)+IF(AE303&lt;AE303,AA303+AB303+AC303-AD303,0)+IF(AM303&lt;AE303,AI303+AJ303+AK303-AL303,0)+IF(AU303&lt;AE303,AQ303+AR303+AS303-AT303,0)+IF(BC303&lt;AE303,AY303+AZ303+BA303-BB303,0)+IF(BK303&lt;AE303,BG303+BH303+BI303-BJ303,0)+IF(BS303&lt;AE303,BO303+BP303+BQ303-BR303,0)+IF(CA303&lt;AE303,BW303+BX303+BY303-BZ303,0)+IF(CI303&lt;AE303,CE303+CF303+CG303-CH303,0))))))</f>
        <v>0</v>
      </c>
      <c r="AG303" s="3">
        <f>IF(Inputs!$B$27&lt;&gt;"Ready","PENDING INPUTS",MIN((AA303+AB303+AC303),IF(D303&gt;C303,IF(D303=0,0,AD303*C303/D303),AD303+AF303)))</f>
        <v>0</v>
      </c>
      <c r="AH303" s="3">
        <f>IF(Inputs!$B$27&lt;&gt;"Ready","PENDING INPUTS",MAX(0,(AA303+AB303+AC303)-AG303))</f>
        <v>0</v>
      </c>
      <c r="AI303" s="3">
        <f>IF(Inputs!$B$27&lt;&gt;"Ready","PENDING INPUTS",AP302)</f>
        <v>0</v>
      </c>
      <c r="AJ303" s="3">
        <f>IF(Inputs!$B$27&lt;&gt;"Ready","PENDING INPUTS",IF(A303&lt;=Inputs!$B$6,ROUND(AI303*Inputs!C17/12,2),0))</f>
        <v>0</v>
      </c>
      <c r="AK303" s="3">
        <f>IF(Inputs!$B$27&lt;&gt;"Ready","PENDING INPUTS",IF(AND(A303&lt;=Inputs!$B$6,AI303&gt;0),Inputs!G17,0))</f>
        <v>0</v>
      </c>
      <c r="AL303" s="3">
        <f>IF(Inputs!$B$27&lt;&gt;"Ready","PENDING INPUTS",IF(A303&gt;Inputs!$B$6,0,MIN((AI303+AJ303+AK303),IF(Inputs!H17=1,Inputs!D17,MAX(Inputs!F17,ROUND(AI303*Inputs!E17+AJ303+AK303,2))))))</f>
        <v>0</v>
      </c>
      <c r="AM303">
        <f>IF(Inputs!$B$27&lt;&gt;"Ready","PENDING INPUTS",IF(AI303&lt;=0,99,1+IF(AND(K303&gt;0,OR(Inputs!C14&gt;Inputs!C17,AND(Inputs!C14=Inputs!C17,0&lt;3))),1,0)+IF(AND(S303&gt;0,OR(Inputs!C15&gt;Inputs!C17,AND(Inputs!C15=Inputs!C17,1&lt;3))),1,0)+IF(AND(AA303&gt;0,OR(Inputs!C16&gt;Inputs!C17,AND(Inputs!C16=Inputs!C17,2&lt;3))),1,0)+IF(AND(AQ303&gt;0,OR(Inputs!C18&gt;Inputs!C17,AND(Inputs!C18=Inputs!C17,4&lt;3))),1,0)+IF(AND(AY303&gt;0,OR(Inputs!C19&gt;Inputs!C17,AND(Inputs!C19=Inputs!C17,5&lt;3))),1,0)+IF(AND(BG303&gt;0,OR(Inputs!C20&gt;Inputs!C17,AND(Inputs!C20=Inputs!C17,6&lt;3))),1,0)+IF(AND(BO303&gt;0,OR(Inputs!C21&gt;Inputs!C17,AND(Inputs!C21=Inputs!C17,7&lt;3))),1,0)+IF(AND(BW303&gt;0,OR(Inputs!C22&gt;Inputs!C17,AND(Inputs!C22=Inputs!C17,8&lt;3))),1,0)+IF(AND(CE303&gt;0,OR(Inputs!C23&gt;Inputs!C17,AND(Inputs!C23=Inputs!C17,9&lt;3))),1,0)))</f>
        <v>99</v>
      </c>
      <c r="AN303" s="3">
        <f>IF(Inputs!$B$27&lt;&gt;"Ready","PENDING INPUTS",IF(A303&gt;Inputs!$B$6,0,MIN(MAX(0,(AI303+AJ303+AK303)-AL303),MAX(0,C303-D303-(IF(O303&lt;AM303,K303+L303+M303-N303,0)+IF(W303&lt;AM303,S303+T303+U303-V303,0)+IF(AE303&lt;AM303,AA303+AB303+AC303-AD303,0)+IF(AM303&lt;AM303,AI303+AJ303+AK303-AL303,0)+IF(AU303&lt;AM303,AQ303+AR303+AS303-AT303,0)+IF(BC303&lt;AM303,AY303+AZ303+BA303-BB303,0)+IF(BK303&lt;AM303,BG303+BH303+BI303-BJ303,0)+IF(BS303&lt;AM303,BO303+BP303+BQ303-BR303,0)+IF(CA303&lt;AM303,BW303+BX303+BY303-BZ303,0)+IF(CI303&lt;AM303,CE303+CF303+CG303-CH303,0))))))</f>
        <v>0</v>
      </c>
      <c r="AO303" s="3">
        <f>IF(Inputs!$B$27&lt;&gt;"Ready","PENDING INPUTS",MIN((AI303+AJ303+AK303),IF(D303&gt;C303,IF(D303=0,0,AL303*C303/D303),AL303+AN303)))</f>
        <v>0</v>
      </c>
      <c r="AP303" s="3">
        <f>IF(Inputs!$B$27&lt;&gt;"Ready","PENDING INPUTS",MAX(0,(AI303+AJ303+AK303)-AO303))</f>
        <v>0</v>
      </c>
      <c r="AQ303" s="3">
        <f>IF(Inputs!$B$27&lt;&gt;"Ready","PENDING INPUTS",AX302)</f>
        <v>0</v>
      </c>
      <c r="AR303" s="3">
        <f>IF(Inputs!$B$27&lt;&gt;"Ready","PENDING INPUTS",IF(A303&lt;=Inputs!$B$6,ROUND(AQ303*Inputs!C18/12,2),0))</f>
        <v>0</v>
      </c>
      <c r="AS303" s="3">
        <f>IF(Inputs!$B$27&lt;&gt;"Ready","PENDING INPUTS",IF(AND(A303&lt;=Inputs!$B$6,AQ303&gt;0),Inputs!G18,0))</f>
        <v>0</v>
      </c>
      <c r="AT303" s="3">
        <f>IF(Inputs!$B$27&lt;&gt;"Ready","PENDING INPUTS",IF(A303&gt;Inputs!$B$6,0,MIN((AQ303+AR303+AS303),IF(Inputs!H18=1,Inputs!D18,MAX(Inputs!F18,ROUND(AQ303*Inputs!E18+AR303+AS303,2))))))</f>
        <v>0</v>
      </c>
      <c r="AU303">
        <f>IF(Inputs!$B$27&lt;&gt;"Ready","PENDING INPUTS",IF(AQ303&lt;=0,99,1+IF(AND(K303&gt;0,OR(Inputs!C14&gt;Inputs!C18,AND(Inputs!C14=Inputs!C18,0&lt;4))),1,0)+IF(AND(S303&gt;0,OR(Inputs!C15&gt;Inputs!C18,AND(Inputs!C15=Inputs!C18,1&lt;4))),1,0)+IF(AND(AA303&gt;0,OR(Inputs!C16&gt;Inputs!C18,AND(Inputs!C16=Inputs!C18,2&lt;4))),1,0)+IF(AND(AI303&gt;0,OR(Inputs!C17&gt;Inputs!C18,AND(Inputs!C17=Inputs!C18,3&lt;4))),1,0)+IF(AND(AY303&gt;0,OR(Inputs!C19&gt;Inputs!C18,AND(Inputs!C19=Inputs!C18,5&lt;4))),1,0)+IF(AND(BG303&gt;0,OR(Inputs!C20&gt;Inputs!C18,AND(Inputs!C20=Inputs!C18,6&lt;4))),1,0)+IF(AND(BO303&gt;0,OR(Inputs!C21&gt;Inputs!C18,AND(Inputs!C21=Inputs!C18,7&lt;4))),1,0)+IF(AND(BW303&gt;0,OR(Inputs!C22&gt;Inputs!C18,AND(Inputs!C22=Inputs!C18,8&lt;4))),1,0)+IF(AND(CE303&gt;0,OR(Inputs!C23&gt;Inputs!C18,AND(Inputs!C23=Inputs!C18,9&lt;4))),1,0)))</f>
        <v>99</v>
      </c>
      <c r="AV303" s="3">
        <f>IF(Inputs!$B$27&lt;&gt;"Ready","PENDING INPUTS",IF(A303&gt;Inputs!$B$6,0,MIN(MAX(0,(AQ303+AR303+AS303)-AT303),MAX(0,C303-D303-(IF(O303&lt;AU303,K303+L303+M303-N303,0)+IF(W303&lt;AU303,S303+T303+U303-V303,0)+IF(AE303&lt;AU303,AA303+AB303+AC303-AD303,0)+IF(AM303&lt;AU303,AI303+AJ303+AK303-AL303,0)+IF(AU303&lt;AU303,AQ303+AR303+AS303-AT303,0)+IF(BC303&lt;AU303,AY303+AZ303+BA303-BB303,0)+IF(BK303&lt;AU303,BG303+BH303+BI303-BJ303,0)+IF(BS303&lt;AU303,BO303+BP303+BQ303-BR303,0)+IF(CA303&lt;AU303,BW303+BX303+BY303-BZ303,0)+IF(CI303&lt;AU303,CE303+CF303+CG303-CH303,0))))))</f>
        <v>0</v>
      </c>
      <c r="AW303" s="3">
        <f>IF(Inputs!$B$27&lt;&gt;"Ready","PENDING INPUTS",MIN((AQ303+AR303+AS303),IF(D303&gt;C303,IF(D303=0,0,AT303*C303/D303),AT303+AV303)))</f>
        <v>0</v>
      </c>
      <c r="AX303" s="3">
        <f>IF(Inputs!$B$27&lt;&gt;"Ready","PENDING INPUTS",MAX(0,(AQ303+AR303+AS303)-AW303))</f>
        <v>0</v>
      </c>
      <c r="AY303" s="3">
        <f>IF(Inputs!$B$27&lt;&gt;"Ready","PENDING INPUTS",BF302)</f>
        <v>0</v>
      </c>
      <c r="AZ303" s="3">
        <f>IF(Inputs!$B$27&lt;&gt;"Ready","PENDING INPUTS",IF(A303&lt;=Inputs!$B$6,ROUND(AY303*Inputs!C19/12,2),0))</f>
        <v>0</v>
      </c>
      <c r="BA303" s="3">
        <f>IF(Inputs!$B$27&lt;&gt;"Ready","PENDING INPUTS",IF(AND(A303&lt;=Inputs!$B$6,AY303&gt;0),Inputs!G19,0))</f>
        <v>0</v>
      </c>
      <c r="BB303" s="3">
        <f>IF(Inputs!$B$27&lt;&gt;"Ready","PENDING INPUTS",IF(A303&gt;Inputs!$B$6,0,MIN((AY303+AZ303+BA303),IF(Inputs!H19=1,Inputs!D19,MAX(Inputs!F19,ROUND(AY303*Inputs!E19+AZ303+BA303,2))))))</f>
        <v>0</v>
      </c>
      <c r="BC303">
        <f>IF(Inputs!$B$27&lt;&gt;"Ready","PENDING INPUTS",IF(AY303&lt;=0,99,1+IF(AND(K303&gt;0,OR(Inputs!C14&gt;Inputs!C19,AND(Inputs!C14=Inputs!C19,0&lt;5))),1,0)+IF(AND(S303&gt;0,OR(Inputs!C15&gt;Inputs!C19,AND(Inputs!C15=Inputs!C19,1&lt;5))),1,0)+IF(AND(AA303&gt;0,OR(Inputs!C16&gt;Inputs!C19,AND(Inputs!C16=Inputs!C19,2&lt;5))),1,0)+IF(AND(AI303&gt;0,OR(Inputs!C17&gt;Inputs!C19,AND(Inputs!C17=Inputs!C19,3&lt;5))),1,0)+IF(AND(AQ303&gt;0,OR(Inputs!C18&gt;Inputs!C19,AND(Inputs!C18=Inputs!C19,4&lt;5))),1,0)+IF(AND(BG303&gt;0,OR(Inputs!C20&gt;Inputs!C19,AND(Inputs!C20=Inputs!C19,6&lt;5))),1,0)+IF(AND(BO303&gt;0,OR(Inputs!C21&gt;Inputs!C19,AND(Inputs!C21=Inputs!C19,7&lt;5))),1,0)+IF(AND(BW303&gt;0,OR(Inputs!C22&gt;Inputs!C19,AND(Inputs!C22=Inputs!C19,8&lt;5))),1,0)+IF(AND(CE303&gt;0,OR(Inputs!C23&gt;Inputs!C19,AND(Inputs!C23=Inputs!C19,9&lt;5))),1,0)))</f>
        <v>99</v>
      </c>
      <c r="BD303" s="3">
        <f>IF(Inputs!$B$27&lt;&gt;"Ready","PENDING INPUTS",IF(A303&gt;Inputs!$B$6,0,MIN(MAX(0,(AY303+AZ303+BA303)-BB303),MAX(0,C303-D303-(IF(O303&lt;BC303,K303+L303+M303-N303,0)+IF(W303&lt;BC303,S303+T303+U303-V303,0)+IF(AE303&lt;BC303,AA303+AB303+AC303-AD303,0)+IF(AM303&lt;BC303,AI303+AJ303+AK303-AL303,0)+IF(AU303&lt;BC303,AQ303+AR303+AS303-AT303,0)+IF(BC303&lt;BC303,AY303+AZ303+BA303-BB303,0)+IF(BK303&lt;BC303,BG303+BH303+BI303-BJ303,0)+IF(BS303&lt;BC303,BO303+BP303+BQ303-BR303,0)+IF(CA303&lt;BC303,BW303+BX303+BY303-BZ303,0)+IF(CI303&lt;BC303,CE303+CF303+CG303-CH303,0))))))</f>
        <v>0</v>
      </c>
      <c r="BE303" s="3">
        <f>IF(Inputs!$B$27&lt;&gt;"Ready","PENDING INPUTS",MIN((AY303+AZ303+BA303),IF(D303&gt;C303,IF(D303=0,0,BB303*C303/D303),BB303+BD303)))</f>
        <v>0</v>
      </c>
      <c r="BF303" s="3">
        <f>IF(Inputs!$B$27&lt;&gt;"Ready","PENDING INPUTS",MAX(0,(AY303+AZ303+BA303)-BE303))</f>
        <v>0</v>
      </c>
      <c r="BG303" s="3">
        <f>IF(Inputs!$B$27&lt;&gt;"Ready","PENDING INPUTS",BN302)</f>
        <v>0</v>
      </c>
      <c r="BH303" s="3">
        <f>IF(Inputs!$B$27&lt;&gt;"Ready","PENDING INPUTS",IF(A303&lt;=Inputs!$B$6,ROUND(BG303*Inputs!C20/12,2),0))</f>
        <v>0</v>
      </c>
      <c r="BI303" s="3">
        <f>IF(Inputs!$B$27&lt;&gt;"Ready","PENDING INPUTS",IF(AND(A303&lt;=Inputs!$B$6,BG303&gt;0),Inputs!G20,0))</f>
        <v>0</v>
      </c>
      <c r="BJ303" s="3">
        <f>IF(Inputs!$B$27&lt;&gt;"Ready","PENDING INPUTS",IF(A303&gt;Inputs!$B$6,0,MIN((BG303+BH303+BI303),IF(Inputs!H20=1,Inputs!D20,MAX(Inputs!F20,ROUND(BG303*Inputs!E20+BH303+BI303,2))))))</f>
        <v>0</v>
      </c>
      <c r="BK303">
        <f>IF(Inputs!$B$27&lt;&gt;"Ready","PENDING INPUTS",IF(BG303&lt;=0,99,1+IF(AND(K303&gt;0,OR(Inputs!C14&gt;Inputs!C20,AND(Inputs!C14=Inputs!C20,0&lt;6))),1,0)+IF(AND(S303&gt;0,OR(Inputs!C15&gt;Inputs!C20,AND(Inputs!C15=Inputs!C20,1&lt;6))),1,0)+IF(AND(AA303&gt;0,OR(Inputs!C16&gt;Inputs!C20,AND(Inputs!C16=Inputs!C20,2&lt;6))),1,0)+IF(AND(AI303&gt;0,OR(Inputs!C17&gt;Inputs!C20,AND(Inputs!C17=Inputs!C20,3&lt;6))),1,0)+IF(AND(AQ303&gt;0,OR(Inputs!C18&gt;Inputs!C20,AND(Inputs!C18=Inputs!C20,4&lt;6))),1,0)+IF(AND(AY303&gt;0,OR(Inputs!C19&gt;Inputs!C20,AND(Inputs!C19=Inputs!C20,5&lt;6))),1,0)+IF(AND(BO303&gt;0,OR(Inputs!C21&gt;Inputs!C20,AND(Inputs!C21=Inputs!C20,7&lt;6))),1,0)+IF(AND(BW303&gt;0,OR(Inputs!C22&gt;Inputs!C20,AND(Inputs!C22=Inputs!C20,8&lt;6))),1,0)+IF(AND(CE303&gt;0,OR(Inputs!C23&gt;Inputs!C20,AND(Inputs!C23=Inputs!C20,9&lt;6))),1,0)))</f>
        <v>99</v>
      </c>
      <c r="BL303" s="3">
        <f>IF(Inputs!$B$27&lt;&gt;"Ready","PENDING INPUTS",IF(A303&gt;Inputs!$B$6,0,MIN(MAX(0,(BG303+BH303+BI303)-BJ303),MAX(0,C303-D303-(IF(O303&lt;BK303,K303+L303+M303-N303,0)+IF(W303&lt;BK303,S303+T303+U303-V303,0)+IF(AE303&lt;BK303,AA303+AB303+AC303-AD303,0)+IF(AM303&lt;BK303,AI303+AJ303+AK303-AL303,0)+IF(AU303&lt;BK303,AQ303+AR303+AS303-AT303,0)+IF(BC303&lt;BK303,AY303+AZ303+BA303-BB303,0)+IF(BK303&lt;BK303,BG303+BH303+BI303-BJ303,0)+IF(BS303&lt;BK303,BO303+BP303+BQ303-BR303,0)+IF(CA303&lt;BK303,BW303+BX303+BY303-BZ303,0)+IF(CI303&lt;BK303,CE303+CF303+CG303-CH303,0))))))</f>
        <v>0</v>
      </c>
      <c r="BM303" s="3">
        <f>IF(Inputs!$B$27&lt;&gt;"Ready","PENDING INPUTS",MIN((BG303+BH303+BI303),IF(D303&gt;C303,IF(D303=0,0,BJ303*C303/D303),BJ303+BL303)))</f>
        <v>0</v>
      </c>
      <c r="BN303" s="3">
        <f>IF(Inputs!$B$27&lt;&gt;"Ready","PENDING INPUTS",MAX(0,(BG303+BH303+BI303)-BM303))</f>
        <v>0</v>
      </c>
      <c r="BO303" s="3">
        <f>IF(Inputs!$B$27&lt;&gt;"Ready","PENDING INPUTS",BV302)</f>
        <v>0</v>
      </c>
      <c r="BP303" s="3">
        <f>IF(Inputs!$B$27&lt;&gt;"Ready","PENDING INPUTS",IF(A303&lt;=Inputs!$B$6,ROUND(BO303*Inputs!C21/12,2),0))</f>
        <v>0</v>
      </c>
      <c r="BQ303" s="3">
        <f>IF(Inputs!$B$27&lt;&gt;"Ready","PENDING INPUTS",IF(AND(A303&lt;=Inputs!$B$6,BO303&gt;0),Inputs!G21,0))</f>
        <v>0</v>
      </c>
      <c r="BR303" s="3">
        <f>IF(Inputs!$B$27&lt;&gt;"Ready","PENDING INPUTS",IF(A303&gt;Inputs!$B$6,0,MIN((BO303+BP303+BQ303),IF(Inputs!H21=1,Inputs!D21,MAX(Inputs!F21,ROUND(BO303*Inputs!E21+BP303+BQ303,2))))))</f>
        <v>0</v>
      </c>
      <c r="BS303">
        <f>IF(Inputs!$B$27&lt;&gt;"Ready","PENDING INPUTS",IF(BO303&lt;=0,99,1+IF(AND(K303&gt;0,OR(Inputs!C14&gt;Inputs!C21,AND(Inputs!C14=Inputs!C21,0&lt;7))),1,0)+IF(AND(S303&gt;0,OR(Inputs!C15&gt;Inputs!C21,AND(Inputs!C15=Inputs!C21,1&lt;7))),1,0)+IF(AND(AA303&gt;0,OR(Inputs!C16&gt;Inputs!C21,AND(Inputs!C16=Inputs!C21,2&lt;7))),1,0)+IF(AND(AI303&gt;0,OR(Inputs!C17&gt;Inputs!C21,AND(Inputs!C17=Inputs!C21,3&lt;7))),1,0)+IF(AND(AQ303&gt;0,OR(Inputs!C18&gt;Inputs!C21,AND(Inputs!C18=Inputs!C21,4&lt;7))),1,0)+IF(AND(AY303&gt;0,OR(Inputs!C19&gt;Inputs!C21,AND(Inputs!C19=Inputs!C21,5&lt;7))),1,0)+IF(AND(BG303&gt;0,OR(Inputs!C20&gt;Inputs!C21,AND(Inputs!C20=Inputs!C21,6&lt;7))),1,0)+IF(AND(BW303&gt;0,OR(Inputs!C22&gt;Inputs!C21,AND(Inputs!C22=Inputs!C21,8&lt;7))),1,0)+IF(AND(CE303&gt;0,OR(Inputs!C23&gt;Inputs!C21,AND(Inputs!C23=Inputs!C21,9&lt;7))),1,0)))</f>
        <v>99</v>
      </c>
      <c r="BT303" s="3">
        <f>IF(Inputs!$B$27&lt;&gt;"Ready","PENDING INPUTS",IF(A303&gt;Inputs!$B$6,0,MIN(MAX(0,(BO303+BP303+BQ303)-BR303),MAX(0,C303-D303-(IF(O303&lt;BS303,K303+L303+M303-N303,0)+IF(W303&lt;BS303,S303+T303+U303-V303,0)+IF(AE303&lt;BS303,AA303+AB303+AC303-AD303,0)+IF(AM303&lt;BS303,AI303+AJ303+AK303-AL303,0)+IF(AU303&lt;BS303,AQ303+AR303+AS303-AT303,0)+IF(BC303&lt;BS303,AY303+AZ303+BA303-BB303,0)+IF(BK303&lt;BS303,BG303+BH303+BI303-BJ303,0)+IF(BS303&lt;BS303,BO303+BP303+BQ303-BR303,0)+IF(CA303&lt;BS303,BW303+BX303+BY303-BZ303,0)+IF(CI303&lt;BS303,CE303+CF303+CG303-CH303,0))))))</f>
        <v>0</v>
      </c>
      <c r="BU303" s="3">
        <f>IF(Inputs!$B$27&lt;&gt;"Ready","PENDING INPUTS",MIN((BO303+BP303+BQ303),IF(D303&gt;C303,IF(D303=0,0,BR303*C303/D303),BR303+BT303)))</f>
        <v>0</v>
      </c>
      <c r="BV303" s="3">
        <f>IF(Inputs!$B$27&lt;&gt;"Ready","PENDING INPUTS",MAX(0,(BO303+BP303+BQ303)-BU303))</f>
        <v>0</v>
      </c>
      <c r="BW303" s="3">
        <f>IF(Inputs!$B$27&lt;&gt;"Ready","PENDING INPUTS",CD302)</f>
        <v>0</v>
      </c>
      <c r="BX303" s="3">
        <f>IF(Inputs!$B$27&lt;&gt;"Ready","PENDING INPUTS",IF(A303&lt;=Inputs!$B$6,ROUND(BW303*Inputs!C22/12,2),0))</f>
        <v>0</v>
      </c>
      <c r="BY303" s="3">
        <f>IF(Inputs!$B$27&lt;&gt;"Ready","PENDING INPUTS",IF(AND(A303&lt;=Inputs!$B$6,BW303&gt;0),Inputs!G22,0))</f>
        <v>0</v>
      </c>
      <c r="BZ303" s="3">
        <f>IF(Inputs!$B$27&lt;&gt;"Ready","PENDING INPUTS",IF(A303&gt;Inputs!$B$6,0,MIN((BW303+BX303+BY303),IF(Inputs!H22=1,Inputs!D22,MAX(Inputs!F22,ROUND(BW303*Inputs!E22+BX303+BY303,2))))))</f>
        <v>0</v>
      </c>
      <c r="CA303">
        <f>IF(Inputs!$B$27&lt;&gt;"Ready","PENDING INPUTS",IF(BW303&lt;=0,99,1+IF(AND(K303&gt;0,OR(Inputs!C14&gt;Inputs!C22,AND(Inputs!C14=Inputs!C22,0&lt;8))),1,0)+IF(AND(S303&gt;0,OR(Inputs!C15&gt;Inputs!C22,AND(Inputs!C15=Inputs!C22,1&lt;8))),1,0)+IF(AND(AA303&gt;0,OR(Inputs!C16&gt;Inputs!C22,AND(Inputs!C16=Inputs!C22,2&lt;8))),1,0)+IF(AND(AI303&gt;0,OR(Inputs!C17&gt;Inputs!C22,AND(Inputs!C17=Inputs!C22,3&lt;8))),1,0)+IF(AND(AQ303&gt;0,OR(Inputs!C18&gt;Inputs!C22,AND(Inputs!C18=Inputs!C22,4&lt;8))),1,0)+IF(AND(AY303&gt;0,OR(Inputs!C19&gt;Inputs!C22,AND(Inputs!C19=Inputs!C22,5&lt;8))),1,0)+IF(AND(BG303&gt;0,OR(Inputs!C20&gt;Inputs!C22,AND(Inputs!C20=Inputs!C22,6&lt;8))),1,0)+IF(AND(BO303&gt;0,OR(Inputs!C21&gt;Inputs!C22,AND(Inputs!C21=Inputs!C22,7&lt;8))),1,0)+IF(AND(CE303&gt;0,OR(Inputs!C23&gt;Inputs!C22,AND(Inputs!C23=Inputs!C22,9&lt;8))),1,0)))</f>
        <v>99</v>
      </c>
      <c r="CB303" s="3">
        <f>IF(Inputs!$B$27&lt;&gt;"Ready","PENDING INPUTS",IF(A303&gt;Inputs!$B$6,0,MIN(MAX(0,(BW303+BX303+BY303)-BZ303),MAX(0,C303-D303-(IF(O303&lt;CA303,K303+L303+M303-N303,0)+IF(W303&lt;CA303,S303+T303+U303-V303,0)+IF(AE303&lt;CA303,AA303+AB303+AC303-AD303,0)+IF(AM303&lt;CA303,AI303+AJ303+AK303-AL303,0)+IF(AU303&lt;CA303,AQ303+AR303+AS303-AT303,0)+IF(BC303&lt;CA303,AY303+AZ303+BA303-BB303,0)+IF(BK303&lt;CA303,BG303+BH303+BI303-BJ303,0)+IF(BS303&lt;CA303,BO303+BP303+BQ303-BR303,0)+IF(CA303&lt;CA303,BW303+BX303+BY303-BZ303,0)+IF(CI303&lt;CA303,CE303+CF303+CG303-CH303,0))))))</f>
        <v>0</v>
      </c>
      <c r="CC303" s="3">
        <f>IF(Inputs!$B$27&lt;&gt;"Ready","PENDING INPUTS",MIN((BW303+BX303+BY303),IF(D303&gt;C303,IF(D303=0,0,BZ303*C303/D303),BZ303+CB303)))</f>
        <v>0</v>
      </c>
      <c r="CD303" s="3">
        <f>IF(Inputs!$B$27&lt;&gt;"Ready","PENDING INPUTS",MAX(0,(BW303+BX303+BY303)-CC303))</f>
        <v>0</v>
      </c>
      <c r="CE303" s="3">
        <f>IF(Inputs!$B$27&lt;&gt;"Ready","PENDING INPUTS",CL302)</f>
        <v>0</v>
      </c>
      <c r="CF303" s="3">
        <f>IF(Inputs!$B$27&lt;&gt;"Ready","PENDING INPUTS",IF(A303&lt;=Inputs!$B$6,ROUND(CE303*Inputs!C23/12,2),0))</f>
        <v>0</v>
      </c>
      <c r="CG303" s="3">
        <f>IF(Inputs!$B$27&lt;&gt;"Ready","PENDING INPUTS",IF(AND(A303&lt;=Inputs!$B$6,CE303&gt;0),Inputs!G23,0))</f>
        <v>0</v>
      </c>
      <c r="CH303" s="3">
        <f>IF(Inputs!$B$27&lt;&gt;"Ready","PENDING INPUTS",IF(A303&gt;Inputs!$B$6,0,MIN((CE303+CF303+CG303),IF(Inputs!H23=1,Inputs!D23,MAX(Inputs!F23,ROUND(CE303*Inputs!E23+CF303+CG303,2))))))</f>
        <v>0</v>
      </c>
      <c r="CI303">
        <f>IF(Inputs!$B$27&lt;&gt;"Ready","PENDING INPUTS",IF(CE303&lt;=0,99,1+IF(AND(K303&gt;0,OR(Inputs!C14&gt;Inputs!C23,AND(Inputs!C14=Inputs!C23,0&lt;9))),1,0)+IF(AND(S303&gt;0,OR(Inputs!C15&gt;Inputs!C23,AND(Inputs!C15=Inputs!C23,1&lt;9))),1,0)+IF(AND(AA303&gt;0,OR(Inputs!C16&gt;Inputs!C23,AND(Inputs!C16=Inputs!C23,2&lt;9))),1,0)+IF(AND(AI303&gt;0,OR(Inputs!C17&gt;Inputs!C23,AND(Inputs!C17=Inputs!C23,3&lt;9))),1,0)+IF(AND(AQ303&gt;0,OR(Inputs!C18&gt;Inputs!C23,AND(Inputs!C18=Inputs!C23,4&lt;9))),1,0)+IF(AND(AY303&gt;0,OR(Inputs!C19&gt;Inputs!C23,AND(Inputs!C19=Inputs!C23,5&lt;9))),1,0)+IF(AND(BG303&gt;0,OR(Inputs!C20&gt;Inputs!C23,AND(Inputs!C20=Inputs!C23,6&lt;9))),1,0)+IF(AND(BO303&gt;0,OR(Inputs!C21&gt;Inputs!C23,AND(Inputs!C21=Inputs!C23,7&lt;9))),1,0)+IF(AND(BW303&gt;0,OR(Inputs!C22&gt;Inputs!C23,AND(Inputs!C22=Inputs!C23,8&lt;9))),1,0)))</f>
        <v>99</v>
      </c>
      <c r="CJ303" s="3">
        <f>IF(Inputs!$B$27&lt;&gt;"Ready","PENDING INPUTS",IF(A303&gt;Inputs!$B$6,0,MIN(MAX(0,(CE303+CF303+CG303)-CH303),MAX(0,C303-D303-(IF(O303&lt;CI303,K303+L303+M303-N303,0)+IF(W303&lt;CI303,S303+T303+U303-V303,0)+IF(AE303&lt;CI303,AA303+AB303+AC303-AD303,0)+IF(AM303&lt;CI303,AI303+AJ303+AK303-AL303,0)+IF(AU303&lt;CI303,AQ303+AR303+AS303-AT303,0)+IF(BC303&lt;CI303,AY303+AZ303+BA303-BB303,0)+IF(BK303&lt;CI303,BG303+BH303+BI303-BJ303,0)+IF(BS303&lt;CI303,BO303+BP303+BQ303-BR303,0)+IF(CA303&lt;CI303,BW303+BX303+BY303-BZ303,0)+IF(CI303&lt;CI303,CE303+CF303+CG303-CH303,0))))))</f>
        <v>0</v>
      </c>
      <c r="CK303" s="3">
        <f>IF(Inputs!$B$27&lt;&gt;"Ready","PENDING INPUTS",MIN((CE303+CF303+CG303),IF(D303&gt;C303,IF(D303=0,0,CH303*C303/D303),CH303+CJ303)))</f>
        <v>0</v>
      </c>
      <c r="CL303" s="3">
        <f>IF(Inputs!$B$27&lt;&gt;"Ready","PENDING INPUTS",MAX(0,(CE303+CF303+CG303)-CK303))</f>
        <v>0</v>
      </c>
    </row>
    <row r="304" spans="1:90" ht="27.95" customHeight="1" x14ac:dyDescent="0.25">
      <c r="A304">
        <v>300</v>
      </c>
      <c r="B304" s="13">
        <f>IF(Inputs!$B$27&lt;&gt;"Ready","PENDING INPUTS",EDATE(Inputs!$B$5,A304-1))</f>
        <v>55397</v>
      </c>
      <c r="C304" s="3">
        <f>IF(Inputs!$B$27&lt;&gt;"Ready","PENDING INPUTS",IF(A304&lt;=Inputs!$B$6,MAX(0,Inputs!$B$4+IF(A304=Inputs!$B$7,Inputs!$B$8,0)+IF(A304=Inputs!$B$9,Inputs!$B$10,0)),0))</f>
        <v>0</v>
      </c>
      <c r="D304" s="3">
        <f>IF(Inputs!$B$27&lt;&gt;"Ready","PENDING INPUTS",SUM(N304,V304,AD304,AL304,AT304,BB304,BJ304,BR304,BZ304,CH304))</f>
        <v>0</v>
      </c>
      <c r="E304" s="3">
        <f>IF(Inputs!$B$27&lt;&gt;"Ready","PENDING INPUTS",MAX(0,D304-C304))</f>
        <v>0</v>
      </c>
      <c r="F304" s="3">
        <f>IF(Inputs!$B$27&lt;&gt;"Ready","PENDING INPUTS",SUM(Q304,Y304,AG304,AO304,AW304,BE304,BM304,BU304,CC304,CK304))</f>
        <v>0</v>
      </c>
      <c r="G304" s="3">
        <f>IF(Inputs!$B$27&lt;&gt;"Ready","PENDING INPUTS",SUM(L304,T304,AB304,AJ304,AR304,AZ304,BH304,BP304,BX304,CF304))</f>
        <v>0</v>
      </c>
      <c r="H304" s="3">
        <f>IF(Inputs!$B$27&lt;&gt;"Ready","PENDING INPUTS",SUM(M304,U304,AC304,AK304,AS304,BA304,BI304,BQ304,BY304,CG304))</f>
        <v>0</v>
      </c>
      <c r="I304" s="3">
        <f>IF(Inputs!$B$27&lt;&gt;"Ready","PENDING INPUTS",SUM(R304,Z304,AH304,AP304,AX304,BF304,BN304,BV304,CD304,CL304))</f>
        <v>0</v>
      </c>
      <c r="J304" t="str">
        <f>IF(Inputs!$B$27&lt;&gt;"Ready","PENDING INPUTS",IF(A304&gt;Inputs!$B$6,"Beyond horizon",IF(E304&gt;0.005,"MINIMUM SHORTFALL",IF(I304&lt;0.005,"Paid off","In progress"))))</f>
        <v>Beyond horizon</v>
      </c>
      <c r="K304" s="3">
        <f>IF(Inputs!$B$27&lt;&gt;"Ready","PENDING INPUTS",R303)</f>
        <v>0</v>
      </c>
      <c r="L304" s="3">
        <f>IF(Inputs!$B$27&lt;&gt;"Ready","PENDING INPUTS",IF(A304&lt;=Inputs!$B$6,ROUND(K304*Inputs!C14/12,2),0))</f>
        <v>0</v>
      </c>
      <c r="M304" s="3">
        <f>IF(Inputs!$B$27&lt;&gt;"Ready","PENDING INPUTS",IF(AND(A304&lt;=Inputs!$B$6,K304&gt;0),Inputs!G14,0))</f>
        <v>0</v>
      </c>
      <c r="N304" s="3">
        <f>IF(Inputs!$B$27&lt;&gt;"Ready","PENDING INPUTS",IF(A304&gt;Inputs!$B$6,0,MIN((K304+L304+M304),IF(Inputs!H14=1,Inputs!D14,MAX(Inputs!F14,ROUND(K304*Inputs!E14+L304+M304,2))))))</f>
        <v>0</v>
      </c>
      <c r="O304">
        <f>IF(Inputs!$B$27&lt;&gt;"Ready","PENDING INPUTS",IF(K304&lt;=0,99,1+IF(AND(S304&gt;0,OR(Inputs!C15&gt;Inputs!C14,AND(Inputs!C15=Inputs!C14,1&lt;0))),1,0)+IF(AND(AA304&gt;0,OR(Inputs!C16&gt;Inputs!C14,AND(Inputs!C16=Inputs!C14,2&lt;0))),1,0)+IF(AND(AI304&gt;0,OR(Inputs!C17&gt;Inputs!C14,AND(Inputs!C17=Inputs!C14,3&lt;0))),1,0)+IF(AND(AQ304&gt;0,OR(Inputs!C18&gt;Inputs!C14,AND(Inputs!C18=Inputs!C14,4&lt;0))),1,0)+IF(AND(AY304&gt;0,OR(Inputs!C19&gt;Inputs!C14,AND(Inputs!C19=Inputs!C14,5&lt;0))),1,0)+IF(AND(BG304&gt;0,OR(Inputs!C20&gt;Inputs!C14,AND(Inputs!C20=Inputs!C14,6&lt;0))),1,0)+IF(AND(BO304&gt;0,OR(Inputs!C21&gt;Inputs!C14,AND(Inputs!C21=Inputs!C14,7&lt;0))),1,0)+IF(AND(BW304&gt;0,OR(Inputs!C22&gt;Inputs!C14,AND(Inputs!C22=Inputs!C14,8&lt;0))),1,0)+IF(AND(CE304&gt;0,OR(Inputs!C23&gt;Inputs!C14,AND(Inputs!C23=Inputs!C14,9&lt;0))),1,0)))</f>
        <v>99</v>
      </c>
      <c r="P304" s="3">
        <f>IF(Inputs!$B$27&lt;&gt;"Ready","PENDING INPUTS",IF(A304&gt;Inputs!$B$6,0,MIN(MAX(0,(K304+L304+M304)-N304),MAX(0,C304-D304-(IF(O304&lt;O304,K304+L304+M304-N304,0)+IF(W304&lt;O304,S304+T304+U304-V304,0)+IF(AE304&lt;O304,AA304+AB304+AC304-AD304,0)+IF(AM304&lt;O304,AI304+AJ304+AK304-AL304,0)+IF(AU304&lt;O304,AQ304+AR304+AS304-AT304,0)+IF(BC304&lt;O304,AY304+AZ304+BA304-BB304,0)+IF(BK304&lt;O304,BG304+BH304+BI304-BJ304,0)+IF(BS304&lt;O304,BO304+BP304+BQ304-BR304,0)+IF(CA304&lt;O304,BW304+BX304+BY304-BZ304,0)+IF(CI304&lt;O304,CE304+CF304+CG304-CH304,0))))))</f>
        <v>0</v>
      </c>
      <c r="Q304" s="3">
        <f>IF(Inputs!$B$27&lt;&gt;"Ready","PENDING INPUTS",MIN((K304+L304+M304),IF(D304&gt;C304,IF(D304=0,0,N304*C304/D304),N304+P304)))</f>
        <v>0</v>
      </c>
      <c r="R304" s="3">
        <f>IF(Inputs!$B$27&lt;&gt;"Ready","PENDING INPUTS",MAX(0,(K304+L304+M304)-Q304))</f>
        <v>0</v>
      </c>
      <c r="S304" s="3">
        <f>IF(Inputs!$B$27&lt;&gt;"Ready","PENDING INPUTS",Z303)</f>
        <v>0</v>
      </c>
      <c r="T304" s="3">
        <f>IF(Inputs!$B$27&lt;&gt;"Ready","PENDING INPUTS",IF(A304&lt;=Inputs!$B$6,ROUND(S304*Inputs!C15/12,2),0))</f>
        <v>0</v>
      </c>
      <c r="U304" s="3">
        <f>IF(Inputs!$B$27&lt;&gt;"Ready","PENDING INPUTS",IF(AND(A304&lt;=Inputs!$B$6,S304&gt;0),Inputs!G15,0))</f>
        <v>0</v>
      </c>
      <c r="V304" s="3">
        <f>IF(Inputs!$B$27&lt;&gt;"Ready","PENDING INPUTS",IF(A304&gt;Inputs!$B$6,0,MIN((S304+T304+U304),IF(Inputs!H15=1,Inputs!D15,MAX(Inputs!F15,ROUND(S304*Inputs!E15+T304+U304,2))))))</f>
        <v>0</v>
      </c>
      <c r="W304">
        <f>IF(Inputs!$B$27&lt;&gt;"Ready","PENDING INPUTS",IF(S304&lt;=0,99,1+IF(AND(K304&gt;0,OR(Inputs!C14&gt;Inputs!C15,AND(Inputs!C14=Inputs!C15,0&lt;1))),1,0)+IF(AND(AA304&gt;0,OR(Inputs!C16&gt;Inputs!C15,AND(Inputs!C16=Inputs!C15,2&lt;1))),1,0)+IF(AND(AI304&gt;0,OR(Inputs!C17&gt;Inputs!C15,AND(Inputs!C17=Inputs!C15,3&lt;1))),1,0)+IF(AND(AQ304&gt;0,OR(Inputs!C18&gt;Inputs!C15,AND(Inputs!C18=Inputs!C15,4&lt;1))),1,0)+IF(AND(AY304&gt;0,OR(Inputs!C19&gt;Inputs!C15,AND(Inputs!C19=Inputs!C15,5&lt;1))),1,0)+IF(AND(BG304&gt;0,OR(Inputs!C20&gt;Inputs!C15,AND(Inputs!C20=Inputs!C15,6&lt;1))),1,0)+IF(AND(BO304&gt;0,OR(Inputs!C21&gt;Inputs!C15,AND(Inputs!C21=Inputs!C15,7&lt;1))),1,0)+IF(AND(BW304&gt;0,OR(Inputs!C22&gt;Inputs!C15,AND(Inputs!C22=Inputs!C15,8&lt;1))),1,0)+IF(AND(CE304&gt;0,OR(Inputs!C23&gt;Inputs!C15,AND(Inputs!C23=Inputs!C15,9&lt;1))),1,0)))</f>
        <v>99</v>
      </c>
      <c r="X304" s="3">
        <f>IF(Inputs!$B$27&lt;&gt;"Ready","PENDING INPUTS",IF(A304&gt;Inputs!$B$6,0,MIN(MAX(0,(S304+T304+U304)-V304),MAX(0,C304-D304-(IF(O304&lt;W304,K304+L304+M304-N304,0)+IF(W304&lt;W304,S304+T304+U304-V304,0)+IF(AE304&lt;W304,AA304+AB304+AC304-AD304,0)+IF(AM304&lt;W304,AI304+AJ304+AK304-AL304,0)+IF(AU304&lt;W304,AQ304+AR304+AS304-AT304,0)+IF(BC304&lt;W304,AY304+AZ304+BA304-BB304,0)+IF(BK304&lt;W304,BG304+BH304+BI304-BJ304,0)+IF(BS304&lt;W304,BO304+BP304+BQ304-BR304,0)+IF(CA304&lt;W304,BW304+BX304+BY304-BZ304,0)+IF(CI304&lt;W304,CE304+CF304+CG304-CH304,0))))))</f>
        <v>0</v>
      </c>
      <c r="Y304" s="3">
        <f>IF(Inputs!$B$27&lt;&gt;"Ready","PENDING INPUTS",MIN((S304+T304+U304),IF(D304&gt;C304,IF(D304=0,0,V304*C304/D304),V304+X304)))</f>
        <v>0</v>
      </c>
      <c r="Z304" s="3">
        <f>IF(Inputs!$B$27&lt;&gt;"Ready","PENDING INPUTS",MAX(0,(S304+T304+U304)-Y304))</f>
        <v>0</v>
      </c>
      <c r="AA304" s="3">
        <f>IF(Inputs!$B$27&lt;&gt;"Ready","PENDING INPUTS",AH303)</f>
        <v>0</v>
      </c>
      <c r="AB304" s="3">
        <f>IF(Inputs!$B$27&lt;&gt;"Ready","PENDING INPUTS",IF(A304&lt;=Inputs!$B$6,ROUND(AA304*Inputs!C16/12,2),0))</f>
        <v>0</v>
      </c>
      <c r="AC304" s="3">
        <f>IF(Inputs!$B$27&lt;&gt;"Ready","PENDING INPUTS",IF(AND(A304&lt;=Inputs!$B$6,AA304&gt;0),Inputs!G16,0))</f>
        <v>0</v>
      </c>
      <c r="AD304" s="3">
        <f>IF(Inputs!$B$27&lt;&gt;"Ready","PENDING INPUTS",IF(A304&gt;Inputs!$B$6,0,MIN((AA304+AB304+AC304),IF(Inputs!H16=1,Inputs!D16,MAX(Inputs!F16,ROUND(AA304*Inputs!E16+AB304+AC304,2))))))</f>
        <v>0</v>
      </c>
      <c r="AE304">
        <f>IF(Inputs!$B$27&lt;&gt;"Ready","PENDING INPUTS",IF(AA304&lt;=0,99,1+IF(AND(K304&gt;0,OR(Inputs!C14&gt;Inputs!C16,AND(Inputs!C14=Inputs!C16,0&lt;2))),1,0)+IF(AND(S304&gt;0,OR(Inputs!C15&gt;Inputs!C16,AND(Inputs!C15=Inputs!C16,1&lt;2))),1,0)+IF(AND(AI304&gt;0,OR(Inputs!C17&gt;Inputs!C16,AND(Inputs!C17=Inputs!C16,3&lt;2))),1,0)+IF(AND(AQ304&gt;0,OR(Inputs!C18&gt;Inputs!C16,AND(Inputs!C18=Inputs!C16,4&lt;2))),1,0)+IF(AND(AY304&gt;0,OR(Inputs!C19&gt;Inputs!C16,AND(Inputs!C19=Inputs!C16,5&lt;2))),1,0)+IF(AND(BG304&gt;0,OR(Inputs!C20&gt;Inputs!C16,AND(Inputs!C20=Inputs!C16,6&lt;2))),1,0)+IF(AND(BO304&gt;0,OR(Inputs!C21&gt;Inputs!C16,AND(Inputs!C21=Inputs!C16,7&lt;2))),1,0)+IF(AND(BW304&gt;0,OR(Inputs!C22&gt;Inputs!C16,AND(Inputs!C22=Inputs!C16,8&lt;2))),1,0)+IF(AND(CE304&gt;0,OR(Inputs!C23&gt;Inputs!C16,AND(Inputs!C23=Inputs!C16,9&lt;2))),1,0)))</f>
        <v>99</v>
      </c>
      <c r="AF304" s="3">
        <f>IF(Inputs!$B$27&lt;&gt;"Ready","PENDING INPUTS",IF(A304&gt;Inputs!$B$6,0,MIN(MAX(0,(AA304+AB304+AC304)-AD304),MAX(0,C304-D304-(IF(O304&lt;AE304,K304+L304+M304-N304,0)+IF(W304&lt;AE304,S304+T304+U304-V304,0)+IF(AE304&lt;AE304,AA304+AB304+AC304-AD304,0)+IF(AM304&lt;AE304,AI304+AJ304+AK304-AL304,0)+IF(AU304&lt;AE304,AQ304+AR304+AS304-AT304,0)+IF(BC304&lt;AE304,AY304+AZ304+BA304-BB304,0)+IF(BK304&lt;AE304,BG304+BH304+BI304-BJ304,0)+IF(BS304&lt;AE304,BO304+BP304+BQ304-BR304,0)+IF(CA304&lt;AE304,BW304+BX304+BY304-BZ304,0)+IF(CI304&lt;AE304,CE304+CF304+CG304-CH304,0))))))</f>
        <v>0</v>
      </c>
      <c r="AG304" s="3">
        <f>IF(Inputs!$B$27&lt;&gt;"Ready","PENDING INPUTS",MIN((AA304+AB304+AC304),IF(D304&gt;C304,IF(D304=0,0,AD304*C304/D304),AD304+AF304)))</f>
        <v>0</v>
      </c>
      <c r="AH304" s="3">
        <f>IF(Inputs!$B$27&lt;&gt;"Ready","PENDING INPUTS",MAX(0,(AA304+AB304+AC304)-AG304))</f>
        <v>0</v>
      </c>
      <c r="AI304" s="3">
        <f>IF(Inputs!$B$27&lt;&gt;"Ready","PENDING INPUTS",AP303)</f>
        <v>0</v>
      </c>
      <c r="AJ304" s="3">
        <f>IF(Inputs!$B$27&lt;&gt;"Ready","PENDING INPUTS",IF(A304&lt;=Inputs!$B$6,ROUND(AI304*Inputs!C17/12,2),0))</f>
        <v>0</v>
      </c>
      <c r="AK304" s="3">
        <f>IF(Inputs!$B$27&lt;&gt;"Ready","PENDING INPUTS",IF(AND(A304&lt;=Inputs!$B$6,AI304&gt;0),Inputs!G17,0))</f>
        <v>0</v>
      </c>
      <c r="AL304" s="3">
        <f>IF(Inputs!$B$27&lt;&gt;"Ready","PENDING INPUTS",IF(A304&gt;Inputs!$B$6,0,MIN((AI304+AJ304+AK304),IF(Inputs!H17=1,Inputs!D17,MAX(Inputs!F17,ROUND(AI304*Inputs!E17+AJ304+AK304,2))))))</f>
        <v>0</v>
      </c>
      <c r="AM304">
        <f>IF(Inputs!$B$27&lt;&gt;"Ready","PENDING INPUTS",IF(AI304&lt;=0,99,1+IF(AND(K304&gt;0,OR(Inputs!C14&gt;Inputs!C17,AND(Inputs!C14=Inputs!C17,0&lt;3))),1,0)+IF(AND(S304&gt;0,OR(Inputs!C15&gt;Inputs!C17,AND(Inputs!C15=Inputs!C17,1&lt;3))),1,0)+IF(AND(AA304&gt;0,OR(Inputs!C16&gt;Inputs!C17,AND(Inputs!C16=Inputs!C17,2&lt;3))),1,0)+IF(AND(AQ304&gt;0,OR(Inputs!C18&gt;Inputs!C17,AND(Inputs!C18=Inputs!C17,4&lt;3))),1,0)+IF(AND(AY304&gt;0,OR(Inputs!C19&gt;Inputs!C17,AND(Inputs!C19=Inputs!C17,5&lt;3))),1,0)+IF(AND(BG304&gt;0,OR(Inputs!C20&gt;Inputs!C17,AND(Inputs!C20=Inputs!C17,6&lt;3))),1,0)+IF(AND(BO304&gt;0,OR(Inputs!C21&gt;Inputs!C17,AND(Inputs!C21=Inputs!C17,7&lt;3))),1,0)+IF(AND(BW304&gt;0,OR(Inputs!C22&gt;Inputs!C17,AND(Inputs!C22=Inputs!C17,8&lt;3))),1,0)+IF(AND(CE304&gt;0,OR(Inputs!C23&gt;Inputs!C17,AND(Inputs!C23=Inputs!C17,9&lt;3))),1,0)))</f>
        <v>99</v>
      </c>
      <c r="AN304" s="3">
        <f>IF(Inputs!$B$27&lt;&gt;"Ready","PENDING INPUTS",IF(A304&gt;Inputs!$B$6,0,MIN(MAX(0,(AI304+AJ304+AK304)-AL304),MAX(0,C304-D304-(IF(O304&lt;AM304,K304+L304+M304-N304,0)+IF(W304&lt;AM304,S304+T304+U304-V304,0)+IF(AE304&lt;AM304,AA304+AB304+AC304-AD304,0)+IF(AM304&lt;AM304,AI304+AJ304+AK304-AL304,0)+IF(AU304&lt;AM304,AQ304+AR304+AS304-AT304,0)+IF(BC304&lt;AM304,AY304+AZ304+BA304-BB304,0)+IF(BK304&lt;AM304,BG304+BH304+BI304-BJ304,0)+IF(BS304&lt;AM304,BO304+BP304+BQ304-BR304,0)+IF(CA304&lt;AM304,BW304+BX304+BY304-BZ304,0)+IF(CI304&lt;AM304,CE304+CF304+CG304-CH304,0))))))</f>
        <v>0</v>
      </c>
      <c r="AO304" s="3">
        <f>IF(Inputs!$B$27&lt;&gt;"Ready","PENDING INPUTS",MIN((AI304+AJ304+AK304),IF(D304&gt;C304,IF(D304=0,0,AL304*C304/D304),AL304+AN304)))</f>
        <v>0</v>
      </c>
      <c r="AP304" s="3">
        <f>IF(Inputs!$B$27&lt;&gt;"Ready","PENDING INPUTS",MAX(0,(AI304+AJ304+AK304)-AO304))</f>
        <v>0</v>
      </c>
      <c r="AQ304" s="3">
        <f>IF(Inputs!$B$27&lt;&gt;"Ready","PENDING INPUTS",AX303)</f>
        <v>0</v>
      </c>
      <c r="AR304" s="3">
        <f>IF(Inputs!$B$27&lt;&gt;"Ready","PENDING INPUTS",IF(A304&lt;=Inputs!$B$6,ROUND(AQ304*Inputs!C18/12,2),0))</f>
        <v>0</v>
      </c>
      <c r="AS304" s="3">
        <f>IF(Inputs!$B$27&lt;&gt;"Ready","PENDING INPUTS",IF(AND(A304&lt;=Inputs!$B$6,AQ304&gt;0),Inputs!G18,0))</f>
        <v>0</v>
      </c>
      <c r="AT304" s="3">
        <f>IF(Inputs!$B$27&lt;&gt;"Ready","PENDING INPUTS",IF(A304&gt;Inputs!$B$6,0,MIN((AQ304+AR304+AS304),IF(Inputs!H18=1,Inputs!D18,MAX(Inputs!F18,ROUND(AQ304*Inputs!E18+AR304+AS304,2))))))</f>
        <v>0</v>
      </c>
      <c r="AU304">
        <f>IF(Inputs!$B$27&lt;&gt;"Ready","PENDING INPUTS",IF(AQ304&lt;=0,99,1+IF(AND(K304&gt;0,OR(Inputs!C14&gt;Inputs!C18,AND(Inputs!C14=Inputs!C18,0&lt;4))),1,0)+IF(AND(S304&gt;0,OR(Inputs!C15&gt;Inputs!C18,AND(Inputs!C15=Inputs!C18,1&lt;4))),1,0)+IF(AND(AA304&gt;0,OR(Inputs!C16&gt;Inputs!C18,AND(Inputs!C16=Inputs!C18,2&lt;4))),1,0)+IF(AND(AI304&gt;0,OR(Inputs!C17&gt;Inputs!C18,AND(Inputs!C17=Inputs!C18,3&lt;4))),1,0)+IF(AND(AY304&gt;0,OR(Inputs!C19&gt;Inputs!C18,AND(Inputs!C19=Inputs!C18,5&lt;4))),1,0)+IF(AND(BG304&gt;0,OR(Inputs!C20&gt;Inputs!C18,AND(Inputs!C20=Inputs!C18,6&lt;4))),1,0)+IF(AND(BO304&gt;0,OR(Inputs!C21&gt;Inputs!C18,AND(Inputs!C21=Inputs!C18,7&lt;4))),1,0)+IF(AND(BW304&gt;0,OR(Inputs!C22&gt;Inputs!C18,AND(Inputs!C22=Inputs!C18,8&lt;4))),1,0)+IF(AND(CE304&gt;0,OR(Inputs!C23&gt;Inputs!C18,AND(Inputs!C23=Inputs!C18,9&lt;4))),1,0)))</f>
        <v>99</v>
      </c>
      <c r="AV304" s="3">
        <f>IF(Inputs!$B$27&lt;&gt;"Ready","PENDING INPUTS",IF(A304&gt;Inputs!$B$6,0,MIN(MAX(0,(AQ304+AR304+AS304)-AT304),MAX(0,C304-D304-(IF(O304&lt;AU304,K304+L304+M304-N304,0)+IF(W304&lt;AU304,S304+T304+U304-V304,0)+IF(AE304&lt;AU304,AA304+AB304+AC304-AD304,0)+IF(AM304&lt;AU304,AI304+AJ304+AK304-AL304,0)+IF(AU304&lt;AU304,AQ304+AR304+AS304-AT304,0)+IF(BC304&lt;AU304,AY304+AZ304+BA304-BB304,0)+IF(BK304&lt;AU304,BG304+BH304+BI304-BJ304,0)+IF(BS304&lt;AU304,BO304+BP304+BQ304-BR304,0)+IF(CA304&lt;AU304,BW304+BX304+BY304-BZ304,0)+IF(CI304&lt;AU304,CE304+CF304+CG304-CH304,0))))))</f>
        <v>0</v>
      </c>
      <c r="AW304" s="3">
        <f>IF(Inputs!$B$27&lt;&gt;"Ready","PENDING INPUTS",MIN((AQ304+AR304+AS304),IF(D304&gt;C304,IF(D304=0,0,AT304*C304/D304),AT304+AV304)))</f>
        <v>0</v>
      </c>
      <c r="AX304" s="3">
        <f>IF(Inputs!$B$27&lt;&gt;"Ready","PENDING INPUTS",MAX(0,(AQ304+AR304+AS304)-AW304))</f>
        <v>0</v>
      </c>
      <c r="AY304" s="3">
        <f>IF(Inputs!$B$27&lt;&gt;"Ready","PENDING INPUTS",BF303)</f>
        <v>0</v>
      </c>
      <c r="AZ304" s="3">
        <f>IF(Inputs!$B$27&lt;&gt;"Ready","PENDING INPUTS",IF(A304&lt;=Inputs!$B$6,ROUND(AY304*Inputs!C19/12,2),0))</f>
        <v>0</v>
      </c>
      <c r="BA304" s="3">
        <f>IF(Inputs!$B$27&lt;&gt;"Ready","PENDING INPUTS",IF(AND(A304&lt;=Inputs!$B$6,AY304&gt;0),Inputs!G19,0))</f>
        <v>0</v>
      </c>
      <c r="BB304" s="3">
        <f>IF(Inputs!$B$27&lt;&gt;"Ready","PENDING INPUTS",IF(A304&gt;Inputs!$B$6,0,MIN((AY304+AZ304+BA304),IF(Inputs!H19=1,Inputs!D19,MAX(Inputs!F19,ROUND(AY304*Inputs!E19+AZ304+BA304,2))))))</f>
        <v>0</v>
      </c>
      <c r="BC304">
        <f>IF(Inputs!$B$27&lt;&gt;"Ready","PENDING INPUTS",IF(AY304&lt;=0,99,1+IF(AND(K304&gt;0,OR(Inputs!C14&gt;Inputs!C19,AND(Inputs!C14=Inputs!C19,0&lt;5))),1,0)+IF(AND(S304&gt;0,OR(Inputs!C15&gt;Inputs!C19,AND(Inputs!C15=Inputs!C19,1&lt;5))),1,0)+IF(AND(AA304&gt;0,OR(Inputs!C16&gt;Inputs!C19,AND(Inputs!C16=Inputs!C19,2&lt;5))),1,0)+IF(AND(AI304&gt;0,OR(Inputs!C17&gt;Inputs!C19,AND(Inputs!C17=Inputs!C19,3&lt;5))),1,0)+IF(AND(AQ304&gt;0,OR(Inputs!C18&gt;Inputs!C19,AND(Inputs!C18=Inputs!C19,4&lt;5))),1,0)+IF(AND(BG304&gt;0,OR(Inputs!C20&gt;Inputs!C19,AND(Inputs!C20=Inputs!C19,6&lt;5))),1,0)+IF(AND(BO304&gt;0,OR(Inputs!C21&gt;Inputs!C19,AND(Inputs!C21=Inputs!C19,7&lt;5))),1,0)+IF(AND(BW304&gt;0,OR(Inputs!C22&gt;Inputs!C19,AND(Inputs!C22=Inputs!C19,8&lt;5))),1,0)+IF(AND(CE304&gt;0,OR(Inputs!C23&gt;Inputs!C19,AND(Inputs!C23=Inputs!C19,9&lt;5))),1,0)))</f>
        <v>99</v>
      </c>
      <c r="BD304" s="3">
        <f>IF(Inputs!$B$27&lt;&gt;"Ready","PENDING INPUTS",IF(A304&gt;Inputs!$B$6,0,MIN(MAX(0,(AY304+AZ304+BA304)-BB304),MAX(0,C304-D304-(IF(O304&lt;BC304,K304+L304+M304-N304,0)+IF(W304&lt;BC304,S304+T304+U304-V304,0)+IF(AE304&lt;BC304,AA304+AB304+AC304-AD304,0)+IF(AM304&lt;BC304,AI304+AJ304+AK304-AL304,0)+IF(AU304&lt;BC304,AQ304+AR304+AS304-AT304,0)+IF(BC304&lt;BC304,AY304+AZ304+BA304-BB304,0)+IF(BK304&lt;BC304,BG304+BH304+BI304-BJ304,0)+IF(BS304&lt;BC304,BO304+BP304+BQ304-BR304,0)+IF(CA304&lt;BC304,BW304+BX304+BY304-BZ304,0)+IF(CI304&lt;BC304,CE304+CF304+CG304-CH304,0))))))</f>
        <v>0</v>
      </c>
      <c r="BE304" s="3">
        <f>IF(Inputs!$B$27&lt;&gt;"Ready","PENDING INPUTS",MIN((AY304+AZ304+BA304),IF(D304&gt;C304,IF(D304=0,0,BB304*C304/D304),BB304+BD304)))</f>
        <v>0</v>
      </c>
      <c r="BF304" s="3">
        <f>IF(Inputs!$B$27&lt;&gt;"Ready","PENDING INPUTS",MAX(0,(AY304+AZ304+BA304)-BE304))</f>
        <v>0</v>
      </c>
      <c r="BG304" s="3">
        <f>IF(Inputs!$B$27&lt;&gt;"Ready","PENDING INPUTS",BN303)</f>
        <v>0</v>
      </c>
      <c r="BH304" s="3">
        <f>IF(Inputs!$B$27&lt;&gt;"Ready","PENDING INPUTS",IF(A304&lt;=Inputs!$B$6,ROUND(BG304*Inputs!C20/12,2),0))</f>
        <v>0</v>
      </c>
      <c r="BI304" s="3">
        <f>IF(Inputs!$B$27&lt;&gt;"Ready","PENDING INPUTS",IF(AND(A304&lt;=Inputs!$B$6,BG304&gt;0),Inputs!G20,0))</f>
        <v>0</v>
      </c>
      <c r="BJ304" s="3">
        <f>IF(Inputs!$B$27&lt;&gt;"Ready","PENDING INPUTS",IF(A304&gt;Inputs!$B$6,0,MIN((BG304+BH304+BI304),IF(Inputs!H20=1,Inputs!D20,MAX(Inputs!F20,ROUND(BG304*Inputs!E20+BH304+BI304,2))))))</f>
        <v>0</v>
      </c>
      <c r="BK304">
        <f>IF(Inputs!$B$27&lt;&gt;"Ready","PENDING INPUTS",IF(BG304&lt;=0,99,1+IF(AND(K304&gt;0,OR(Inputs!C14&gt;Inputs!C20,AND(Inputs!C14=Inputs!C20,0&lt;6))),1,0)+IF(AND(S304&gt;0,OR(Inputs!C15&gt;Inputs!C20,AND(Inputs!C15=Inputs!C20,1&lt;6))),1,0)+IF(AND(AA304&gt;0,OR(Inputs!C16&gt;Inputs!C20,AND(Inputs!C16=Inputs!C20,2&lt;6))),1,0)+IF(AND(AI304&gt;0,OR(Inputs!C17&gt;Inputs!C20,AND(Inputs!C17=Inputs!C20,3&lt;6))),1,0)+IF(AND(AQ304&gt;0,OR(Inputs!C18&gt;Inputs!C20,AND(Inputs!C18=Inputs!C20,4&lt;6))),1,0)+IF(AND(AY304&gt;0,OR(Inputs!C19&gt;Inputs!C20,AND(Inputs!C19=Inputs!C20,5&lt;6))),1,0)+IF(AND(BO304&gt;0,OR(Inputs!C21&gt;Inputs!C20,AND(Inputs!C21=Inputs!C20,7&lt;6))),1,0)+IF(AND(BW304&gt;0,OR(Inputs!C22&gt;Inputs!C20,AND(Inputs!C22=Inputs!C20,8&lt;6))),1,0)+IF(AND(CE304&gt;0,OR(Inputs!C23&gt;Inputs!C20,AND(Inputs!C23=Inputs!C20,9&lt;6))),1,0)))</f>
        <v>99</v>
      </c>
      <c r="BL304" s="3">
        <f>IF(Inputs!$B$27&lt;&gt;"Ready","PENDING INPUTS",IF(A304&gt;Inputs!$B$6,0,MIN(MAX(0,(BG304+BH304+BI304)-BJ304),MAX(0,C304-D304-(IF(O304&lt;BK304,K304+L304+M304-N304,0)+IF(W304&lt;BK304,S304+T304+U304-V304,0)+IF(AE304&lt;BK304,AA304+AB304+AC304-AD304,0)+IF(AM304&lt;BK304,AI304+AJ304+AK304-AL304,0)+IF(AU304&lt;BK304,AQ304+AR304+AS304-AT304,0)+IF(BC304&lt;BK304,AY304+AZ304+BA304-BB304,0)+IF(BK304&lt;BK304,BG304+BH304+BI304-BJ304,0)+IF(BS304&lt;BK304,BO304+BP304+BQ304-BR304,0)+IF(CA304&lt;BK304,BW304+BX304+BY304-BZ304,0)+IF(CI304&lt;BK304,CE304+CF304+CG304-CH304,0))))))</f>
        <v>0</v>
      </c>
      <c r="BM304" s="3">
        <f>IF(Inputs!$B$27&lt;&gt;"Ready","PENDING INPUTS",MIN((BG304+BH304+BI304),IF(D304&gt;C304,IF(D304=0,0,BJ304*C304/D304),BJ304+BL304)))</f>
        <v>0</v>
      </c>
      <c r="BN304" s="3">
        <f>IF(Inputs!$B$27&lt;&gt;"Ready","PENDING INPUTS",MAX(0,(BG304+BH304+BI304)-BM304))</f>
        <v>0</v>
      </c>
      <c r="BO304" s="3">
        <f>IF(Inputs!$B$27&lt;&gt;"Ready","PENDING INPUTS",BV303)</f>
        <v>0</v>
      </c>
      <c r="BP304" s="3">
        <f>IF(Inputs!$B$27&lt;&gt;"Ready","PENDING INPUTS",IF(A304&lt;=Inputs!$B$6,ROUND(BO304*Inputs!C21/12,2),0))</f>
        <v>0</v>
      </c>
      <c r="BQ304" s="3">
        <f>IF(Inputs!$B$27&lt;&gt;"Ready","PENDING INPUTS",IF(AND(A304&lt;=Inputs!$B$6,BO304&gt;0),Inputs!G21,0))</f>
        <v>0</v>
      </c>
      <c r="BR304" s="3">
        <f>IF(Inputs!$B$27&lt;&gt;"Ready","PENDING INPUTS",IF(A304&gt;Inputs!$B$6,0,MIN((BO304+BP304+BQ304),IF(Inputs!H21=1,Inputs!D21,MAX(Inputs!F21,ROUND(BO304*Inputs!E21+BP304+BQ304,2))))))</f>
        <v>0</v>
      </c>
      <c r="BS304">
        <f>IF(Inputs!$B$27&lt;&gt;"Ready","PENDING INPUTS",IF(BO304&lt;=0,99,1+IF(AND(K304&gt;0,OR(Inputs!C14&gt;Inputs!C21,AND(Inputs!C14=Inputs!C21,0&lt;7))),1,0)+IF(AND(S304&gt;0,OR(Inputs!C15&gt;Inputs!C21,AND(Inputs!C15=Inputs!C21,1&lt;7))),1,0)+IF(AND(AA304&gt;0,OR(Inputs!C16&gt;Inputs!C21,AND(Inputs!C16=Inputs!C21,2&lt;7))),1,0)+IF(AND(AI304&gt;0,OR(Inputs!C17&gt;Inputs!C21,AND(Inputs!C17=Inputs!C21,3&lt;7))),1,0)+IF(AND(AQ304&gt;0,OR(Inputs!C18&gt;Inputs!C21,AND(Inputs!C18=Inputs!C21,4&lt;7))),1,0)+IF(AND(AY304&gt;0,OR(Inputs!C19&gt;Inputs!C21,AND(Inputs!C19=Inputs!C21,5&lt;7))),1,0)+IF(AND(BG304&gt;0,OR(Inputs!C20&gt;Inputs!C21,AND(Inputs!C20=Inputs!C21,6&lt;7))),1,0)+IF(AND(BW304&gt;0,OR(Inputs!C22&gt;Inputs!C21,AND(Inputs!C22=Inputs!C21,8&lt;7))),1,0)+IF(AND(CE304&gt;0,OR(Inputs!C23&gt;Inputs!C21,AND(Inputs!C23=Inputs!C21,9&lt;7))),1,0)))</f>
        <v>99</v>
      </c>
      <c r="BT304" s="3">
        <f>IF(Inputs!$B$27&lt;&gt;"Ready","PENDING INPUTS",IF(A304&gt;Inputs!$B$6,0,MIN(MAX(0,(BO304+BP304+BQ304)-BR304),MAX(0,C304-D304-(IF(O304&lt;BS304,K304+L304+M304-N304,0)+IF(W304&lt;BS304,S304+T304+U304-V304,0)+IF(AE304&lt;BS304,AA304+AB304+AC304-AD304,0)+IF(AM304&lt;BS304,AI304+AJ304+AK304-AL304,0)+IF(AU304&lt;BS304,AQ304+AR304+AS304-AT304,0)+IF(BC304&lt;BS304,AY304+AZ304+BA304-BB304,0)+IF(BK304&lt;BS304,BG304+BH304+BI304-BJ304,0)+IF(BS304&lt;BS304,BO304+BP304+BQ304-BR304,0)+IF(CA304&lt;BS304,BW304+BX304+BY304-BZ304,0)+IF(CI304&lt;BS304,CE304+CF304+CG304-CH304,0))))))</f>
        <v>0</v>
      </c>
      <c r="BU304" s="3">
        <f>IF(Inputs!$B$27&lt;&gt;"Ready","PENDING INPUTS",MIN((BO304+BP304+BQ304),IF(D304&gt;C304,IF(D304=0,0,BR304*C304/D304),BR304+BT304)))</f>
        <v>0</v>
      </c>
      <c r="BV304" s="3">
        <f>IF(Inputs!$B$27&lt;&gt;"Ready","PENDING INPUTS",MAX(0,(BO304+BP304+BQ304)-BU304))</f>
        <v>0</v>
      </c>
      <c r="BW304" s="3">
        <f>IF(Inputs!$B$27&lt;&gt;"Ready","PENDING INPUTS",CD303)</f>
        <v>0</v>
      </c>
      <c r="BX304" s="3">
        <f>IF(Inputs!$B$27&lt;&gt;"Ready","PENDING INPUTS",IF(A304&lt;=Inputs!$B$6,ROUND(BW304*Inputs!C22/12,2),0))</f>
        <v>0</v>
      </c>
      <c r="BY304" s="3">
        <f>IF(Inputs!$B$27&lt;&gt;"Ready","PENDING INPUTS",IF(AND(A304&lt;=Inputs!$B$6,BW304&gt;0),Inputs!G22,0))</f>
        <v>0</v>
      </c>
      <c r="BZ304" s="3">
        <f>IF(Inputs!$B$27&lt;&gt;"Ready","PENDING INPUTS",IF(A304&gt;Inputs!$B$6,0,MIN((BW304+BX304+BY304),IF(Inputs!H22=1,Inputs!D22,MAX(Inputs!F22,ROUND(BW304*Inputs!E22+BX304+BY304,2))))))</f>
        <v>0</v>
      </c>
      <c r="CA304">
        <f>IF(Inputs!$B$27&lt;&gt;"Ready","PENDING INPUTS",IF(BW304&lt;=0,99,1+IF(AND(K304&gt;0,OR(Inputs!C14&gt;Inputs!C22,AND(Inputs!C14=Inputs!C22,0&lt;8))),1,0)+IF(AND(S304&gt;0,OR(Inputs!C15&gt;Inputs!C22,AND(Inputs!C15=Inputs!C22,1&lt;8))),1,0)+IF(AND(AA304&gt;0,OR(Inputs!C16&gt;Inputs!C22,AND(Inputs!C16=Inputs!C22,2&lt;8))),1,0)+IF(AND(AI304&gt;0,OR(Inputs!C17&gt;Inputs!C22,AND(Inputs!C17=Inputs!C22,3&lt;8))),1,0)+IF(AND(AQ304&gt;0,OR(Inputs!C18&gt;Inputs!C22,AND(Inputs!C18=Inputs!C22,4&lt;8))),1,0)+IF(AND(AY304&gt;0,OR(Inputs!C19&gt;Inputs!C22,AND(Inputs!C19=Inputs!C22,5&lt;8))),1,0)+IF(AND(BG304&gt;0,OR(Inputs!C20&gt;Inputs!C22,AND(Inputs!C20=Inputs!C22,6&lt;8))),1,0)+IF(AND(BO304&gt;0,OR(Inputs!C21&gt;Inputs!C22,AND(Inputs!C21=Inputs!C22,7&lt;8))),1,0)+IF(AND(CE304&gt;0,OR(Inputs!C23&gt;Inputs!C22,AND(Inputs!C23=Inputs!C22,9&lt;8))),1,0)))</f>
        <v>99</v>
      </c>
      <c r="CB304" s="3">
        <f>IF(Inputs!$B$27&lt;&gt;"Ready","PENDING INPUTS",IF(A304&gt;Inputs!$B$6,0,MIN(MAX(0,(BW304+BX304+BY304)-BZ304),MAX(0,C304-D304-(IF(O304&lt;CA304,K304+L304+M304-N304,0)+IF(W304&lt;CA304,S304+T304+U304-V304,0)+IF(AE304&lt;CA304,AA304+AB304+AC304-AD304,0)+IF(AM304&lt;CA304,AI304+AJ304+AK304-AL304,0)+IF(AU304&lt;CA304,AQ304+AR304+AS304-AT304,0)+IF(BC304&lt;CA304,AY304+AZ304+BA304-BB304,0)+IF(BK304&lt;CA304,BG304+BH304+BI304-BJ304,0)+IF(BS304&lt;CA304,BO304+BP304+BQ304-BR304,0)+IF(CA304&lt;CA304,BW304+BX304+BY304-BZ304,0)+IF(CI304&lt;CA304,CE304+CF304+CG304-CH304,0))))))</f>
        <v>0</v>
      </c>
      <c r="CC304" s="3">
        <f>IF(Inputs!$B$27&lt;&gt;"Ready","PENDING INPUTS",MIN((BW304+BX304+BY304),IF(D304&gt;C304,IF(D304=0,0,BZ304*C304/D304),BZ304+CB304)))</f>
        <v>0</v>
      </c>
      <c r="CD304" s="3">
        <f>IF(Inputs!$B$27&lt;&gt;"Ready","PENDING INPUTS",MAX(0,(BW304+BX304+BY304)-CC304))</f>
        <v>0</v>
      </c>
      <c r="CE304" s="3">
        <f>IF(Inputs!$B$27&lt;&gt;"Ready","PENDING INPUTS",CL303)</f>
        <v>0</v>
      </c>
      <c r="CF304" s="3">
        <f>IF(Inputs!$B$27&lt;&gt;"Ready","PENDING INPUTS",IF(A304&lt;=Inputs!$B$6,ROUND(CE304*Inputs!C23/12,2),0))</f>
        <v>0</v>
      </c>
      <c r="CG304" s="3">
        <f>IF(Inputs!$B$27&lt;&gt;"Ready","PENDING INPUTS",IF(AND(A304&lt;=Inputs!$B$6,CE304&gt;0),Inputs!G23,0))</f>
        <v>0</v>
      </c>
      <c r="CH304" s="3">
        <f>IF(Inputs!$B$27&lt;&gt;"Ready","PENDING INPUTS",IF(A304&gt;Inputs!$B$6,0,MIN((CE304+CF304+CG304),IF(Inputs!H23=1,Inputs!D23,MAX(Inputs!F23,ROUND(CE304*Inputs!E23+CF304+CG304,2))))))</f>
        <v>0</v>
      </c>
      <c r="CI304">
        <f>IF(Inputs!$B$27&lt;&gt;"Ready","PENDING INPUTS",IF(CE304&lt;=0,99,1+IF(AND(K304&gt;0,OR(Inputs!C14&gt;Inputs!C23,AND(Inputs!C14=Inputs!C23,0&lt;9))),1,0)+IF(AND(S304&gt;0,OR(Inputs!C15&gt;Inputs!C23,AND(Inputs!C15=Inputs!C23,1&lt;9))),1,0)+IF(AND(AA304&gt;0,OR(Inputs!C16&gt;Inputs!C23,AND(Inputs!C16=Inputs!C23,2&lt;9))),1,0)+IF(AND(AI304&gt;0,OR(Inputs!C17&gt;Inputs!C23,AND(Inputs!C17=Inputs!C23,3&lt;9))),1,0)+IF(AND(AQ304&gt;0,OR(Inputs!C18&gt;Inputs!C23,AND(Inputs!C18=Inputs!C23,4&lt;9))),1,0)+IF(AND(AY304&gt;0,OR(Inputs!C19&gt;Inputs!C23,AND(Inputs!C19=Inputs!C23,5&lt;9))),1,0)+IF(AND(BG304&gt;0,OR(Inputs!C20&gt;Inputs!C23,AND(Inputs!C20=Inputs!C23,6&lt;9))),1,0)+IF(AND(BO304&gt;0,OR(Inputs!C21&gt;Inputs!C23,AND(Inputs!C21=Inputs!C23,7&lt;9))),1,0)+IF(AND(BW304&gt;0,OR(Inputs!C22&gt;Inputs!C23,AND(Inputs!C22=Inputs!C23,8&lt;9))),1,0)))</f>
        <v>99</v>
      </c>
      <c r="CJ304" s="3">
        <f>IF(Inputs!$B$27&lt;&gt;"Ready","PENDING INPUTS",IF(A304&gt;Inputs!$B$6,0,MIN(MAX(0,(CE304+CF304+CG304)-CH304),MAX(0,C304-D304-(IF(O304&lt;CI304,K304+L304+M304-N304,0)+IF(W304&lt;CI304,S304+T304+U304-V304,0)+IF(AE304&lt;CI304,AA304+AB304+AC304-AD304,0)+IF(AM304&lt;CI304,AI304+AJ304+AK304-AL304,0)+IF(AU304&lt;CI304,AQ304+AR304+AS304-AT304,0)+IF(BC304&lt;CI304,AY304+AZ304+BA304-BB304,0)+IF(BK304&lt;CI304,BG304+BH304+BI304-BJ304,0)+IF(BS304&lt;CI304,BO304+BP304+BQ304-BR304,0)+IF(CA304&lt;CI304,BW304+BX304+BY304-BZ304,0)+IF(CI304&lt;CI304,CE304+CF304+CG304-CH304,0))))))</f>
        <v>0</v>
      </c>
      <c r="CK304" s="3">
        <f>IF(Inputs!$B$27&lt;&gt;"Ready","PENDING INPUTS",MIN((CE304+CF304+CG304),IF(D304&gt;C304,IF(D304=0,0,CH304*C304/D304),CH304+CJ304)))</f>
        <v>0</v>
      </c>
      <c r="CL304" s="3">
        <f>IF(Inputs!$B$27&lt;&gt;"Ready","PENDING INPUTS",MAX(0,(CE304+CF304+CG304)-CK304))</f>
        <v>0</v>
      </c>
    </row>
    <row r="305" spans="1:90" ht="27.95" customHeight="1" x14ac:dyDescent="0.25">
      <c r="A305">
        <v>301</v>
      </c>
      <c r="B305" s="13">
        <f>IF(Inputs!$B$27&lt;&gt;"Ready","PENDING INPUTS",EDATE(Inputs!$B$5,A305-1))</f>
        <v>55427</v>
      </c>
      <c r="C305" s="3">
        <f>IF(Inputs!$B$27&lt;&gt;"Ready","PENDING INPUTS",IF(A305&lt;=Inputs!$B$6,MAX(0,Inputs!$B$4+IF(A305=Inputs!$B$7,Inputs!$B$8,0)+IF(A305=Inputs!$B$9,Inputs!$B$10,0)),0))</f>
        <v>0</v>
      </c>
      <c r="D305" s="3">
        <f>IF(Inputs!$B$27&lt;&gt;"Ready","PENDING INPUTS",SUM(N305,V305,AD305,AL305,AT305,BB305,BJ305,BR305,BZ305,CH305))</f>
        <v>0</v>
      </c>
      <c r="E305" s="3">
        <f>IF(Inputs!$B$27&lt;&gt;"Ready","PENDING INPUTS",MAX(0,D305-C305))</f>
        <v>0</v>
      </c>
      <c r="F305" s="3">
        <f>IF(Inputs!$B$27&lt;&gt;"Ready","PENDING INPUTS",SUM(Q305,Y305,AG305,AO305,AW305,BE305,BM305,BU305,CC305,CK305))</f>
        <v>0</v>
      </c>
      <c r="G305" s="3">
        <f>IF(Inputs!$B$27&lt;&gt;"Ready","PENDING INPUTS",SUM(L305,T305,AB305,AJ305,AR305,AZ305,BH305,BP305,BX305,CF305))</f>
        <v>0</v>
      </c>
      <c r="H305" s="3">
        <f>IF(Inputs!$B$27&lt;&gt;"Ready","PENDING INPUTS",SUM(M305,U305,AC305,AK305,AS305,BA305,BI305,BQ305,BY305,CG305))</f>
        <v>0</v>
      </c>
      <c r="I305" s="3">
        <f>IF(Inputs!$B$27&lt;&gt;"Ready","PENDING INPUTS",SUM(R305,Z305,AH305,AP305,AX305,BF305,BN305,BV305,CD305,CL305))</f>
        <v>0</v>
      </c>
      <c r="J305" t="str">
        <f>IF(Inputs!$B$27&lt;&gt;"Ready","PENDING INPUTS",IF(A305&gt;Inputs!$B$6,"Beyond horizon",IF(E305&gt;0.005,"MINIMUM SHORTFALL",IF(I305&lt;0.005,"Paid off","In progress"))))</f>
        <v>Beyond horizon</v>
      </c>
      <c r="K305" s="3">
        <f>IF(Inputs!$B$27&lt;&gt;"Ready","PENDING INPUTS",R304)</f>
        <v>0</v>
      </c>
      <c r="L305" s="3">
        <f>IF(Inputs!$B$27&lt;&gt;"Ready","PENDING INPUTS",IF(A305&lt;=Inputs!$B$6,ROUND(K305*Inputs!C14/12,2),0))</f>
        <v>0</v>
      </c>
      <c r="M305" s="3">
        <f>IF(Inputs!$B$27&lt;&gt;"Ready","PENDING INPUTS",IF(AND(A305&lt;=Inputs!$B$6,K305&gt;0),Inputs!G14,0))</f>
        <v>0</v>
      </c>
      <c r="N305" s="3">
        <f>IF(Inputs!$B$27&lt;&gt;"Ready","PENDING INPUTS",IF(A305&gt;Inputs!$B$6,0,MIN((K305+L305+M305),IF(Inputs!H14=1,Inputs!D14,MAX(Inputs!F14,ROUND(K305*Inputs!E14+L305+M305,2))))))</f>
        <v>0</v>
      </c>
      <c r="O305">
        <f>IF(Inputs!$B$27&lt;&gt;"Ready","PENDING INPUTS",IF(K305&lt;=0,99,1+IF(AND(S305&gt;0,OR(Inputs!C15&gt;Inputs!C14,AND(Inputs!C15=Inputs!C14,1&lt;0))),1,0)+IF(AND(AA305&gt;0,OR(Inputs!C16&gt;Inputs!C14,AND(Inputs!C16=Inputs!C14,2&lt;0))),1,0)+IF(AND(AI305&gt;0,OR(Inputs!C17&gt;Inputs!C14,AND(Inputs!C17=Inputs!C14,3&lt;0))),1,0)+IF(AND(AQ305&gt;0,OR(Inputs!C18&gt;Inputs!C14,AND(Inputs!C18=Inputs!C14,4&lt;0))),1,0)+IF(AND(AY305&gt;0,OR(Inputs!C19&gt;Inputs!C14,AND(Inputs!C19=Inputs!C14,5&lt;0))),1,0)+IF(AND(BG305&gt;0,OR(Inputs!C20&gt;Inputs!C14,AND(Inputs!C20=Inputs!C14,6&lt;0))),1,0)+IF(AND(BO305&gt;0,OR(Inputs!C21&gt;Inputs!C14,AND(Inputs!C21=Inputs!C14,7&lt;0))),1,0)+IF(AND(BW305&gt;0,OR(Inputs!C22&gt;Inputs!C14,AND(Inputs!C22=Inputs!C14,8&lt;0))),1,0)+IF(AND(CE305&gt;0,OR(Inputs!C23&gt;Inputs!C14,AND(Inputs!C23=Inputs!C14,9&lt;0))),1,0)))</f>
        <v>99</v>
      </c>
      <c r="P305" s="3">
        <f>IF(Inputs!$B$27&lt;&gt;"Ready","PENDING INPUTS",IF(A305&gt;Inputs!$B$6,0,MIN(MAX(0,(K305+L305+M305)-N305),MAX(0,C305-D305-(IF(O305&lt;O305,K305+L305+M305-N305,0)+IF(W305&lt;O305,S305+T305+U305-V305,0)+IF(AE305&lt;O305,AA305+AB305+AC305-AD305,0)+IF(AM305&lt;O305,AI305+AJ305+AK305-AL305,0)+IF(AU305&lt;O305,AQ305+AR305+AS305-AT305,0)+IF(BC305&lt;O305,AY305+AZ305+BA305-BB305,0)+IF(BK305&lt;O305,BG305+BH305+BI305-BJ305,0)+IF(BS305&lt;O305,BO305+BP305+BQ305-BR305,0)+IF(CA305&lt;O305,BW305+BX305+BY305-BZ305,0)+IF(CI305&lt;O305,CE305+CF305+CG305-CH305,0))))))</f>
        <v>0</v>
      </c>
      <c r="Q305" s="3">
        <f>IF(Inputs!$B$27&lt;&gt;"Ready","PENDING INPUTS",MIN((K305+L305+M305),IF(D305&gt;C305,IF(D305=0,0,N305*C305/D305),N305+P305)))</f>
        <v>0</v>
      </c>
      <c r="R305" s="3">
        <f>IF(Inputs!$B$27&lt;&gt;"Ready","PENDING INPUTS",MAX(0,(K305+L305+M305)-Q305))</f>
        <v>0</v>
      </c>
      <c r="S305" s="3">
        <f>IF(Inputs!$B$27&lt;&gt;"Ready","PENDING INPUTS",Z304)</f>
        <v>0</v>
      </c>
      <c r="T305" s="3">
        <f>IF(Inputs!$B$27&lt;&gt;"Ready","PENDING INPUTS",IF(A305&lt;=Inputs!$B$6,ROUND(S305*Inputs!C15/12,2),0))</f>
        <v>0</v>
      </c>
      <c r="U305" s="3">
        <f>IF(Inputs!$B$27&lt;&gt;"Ready","PENDING INPUTS",IF(AND(A305&lt;=Inputs!$B$6,S305&gt;0),Inputs!G15,0))</f>
        <v>0</v>
      </c>
      <c r="V305" s="3">
        <f>IF(Inputs!$B$27&lt;&gt;"Ready","PENDING INPUTS",IF(A305&gt;Inputs!$B$6,0,MIN((S305+T305+U305),IF(Inputs!H15=1,Inputs!D15,MAX(Inputs!F15,ROUND(S305*Inputs!E15+T305+U305,2))))))</f>
        <v>0</v>
      </c>
      <c r="W305">
        <f>IF(Inputs!$B$27&lt;&gt;"Ready","PENDING INPUTS",IF(S305&lt;=0,99,1+IF(AND(K305&gt;0,OR(Inputs!C14&gt;Inputs!C15,AND(Inputs!C14=Inputs!C15,0&lt;1))),1,0)+IF(AND(AA305&gt;0,OR(Inputs!C16&gt;Inputs!C15,AND(Inputs!C16=Inputs!C15,2&lt;1))),1,0)+IF(AND(AI305&gt;0,OR(Inputs!C17&gt;Inputs!C15,AND(Inputs!C17=Inputs!C15,3&lt;1))),1,0)+IF(AND(AQ305&gt;0,OR(Inputs!C18&gt;Inputs!C15,AND(Inputs!C18=Inputs!C15,4&lt;1))),1,0)+IF(AND(AY305&gt;0,OR(Inputs!C19&gt;Inputs!C15,AND(Inputs!C19=Inputs!C15,5&lt;1))),1,0)+IF(AND(BG305&gt;0,OR(Inputs!C20&gt;Inputs!C15,AND(Inputs!C20=Inputs!C15,6&lt;1))),1,0)+IF(AND(BO305&gt;0,OR(Inputs!C21&gt;Inputs!C15,AND(Inputs!C21=Inputs!C15,7&lt;1))),1,0)+IF(AND(BW305&gt;0,OR(Inputs!C22&gt;Inputs!C15,AND(Inputs!C22=Inputs!C15,8&lt;1))),1,0)+IF(AND(CE305&gt;0,OR(Inputs!C23&gt;Inputs!C15,AND(Inputs!C23=Inputs!C15,9&lt;1))),1,0)))</f>
        <v>99</v>
      </c>
      <c r="X305" s="3">
        <f>IF(Inputs!$B$27&lt;&gt;"Ready","PENDING INPUTS",IF(A305&gt;Inputs!$B$6,0,MIN(MAX(0,(S305+T305+U305)-V305),MAX(0,C305-D305-(IF(O305&lt;W305,K305+L305+M305-N305,0)+IF(W305&lt;W305,S305+T305+U305-V305,0)+IF(AE305&lt;W305,AA305+AB305+AC305-AD305,0)+IF(AM305&lt;W305,AI305+AJ305+AK305-AL305,0)+IF(AU305&lt;W305,AQ305+AR305+AS305-AT305,0)+IF(BC305&lt;W305,AY305+AZ305+BA305-BB305,0)+IF(BK305&lt;W305,BG305+BH305+BI305-BJ305,0)+IF(BS305&lt;W305,BO305+BP305+BQ305-BR305,0)+IF(CA305&lt;W305,BW305+BX305+BY305-BZ305,0)+IF(CI305&lt;W305,CE305+CF305+CG305-CH305,0))))))</f>
        <v>0</v>
      </c>
      <c r="Y305" s="3">
        <f>IF(Inputs!$B$27&lt;&gt;"Ready","PENDING INPUTS",MIN((S305+T305+U305),IF(D305&gt;C305,IF(D305=0,0,V305*C305/D305),V305+X305)))</f>
        <v>0</v>
      </c>
      <c r="Z305" s="3">
        <f>IF(Inputs!$B$27&lt;&gt;"Ready","PENDING INPUTS",MAX(0,(S305+T305+U305)-Y305))</f>
        <v>0</v>
      </c>
      <c r="AA305" s="3">
        <f>IF(Inputs!$B$27&lt;&gt;"Ready","PENDING INPUTS",AH304)</f>
        <v>0</v>
      </c>
      <c r="AB305" s="3">
        <f>IF(Inputs!$B$27&lt;&gt;"Ready","PENDING INPUTS",IF(A305&lt;=Inputs!$B$6,ROUND(AA305*Inputs!C16/12,2),0))</f>
        <v>0</v>
      </c>
      <c r="AC305" s="3">
        <f>IF(Inputs!$B$27&lt;&gt;"Ready","PENDING INPUTS",IF(AND(A305&lt;=Inputs!$B$6,AA305&gt;0),Inputs!G16,0))</f>
        <v>0</v>
      </c>
      <c r="AD305" s="3">
        <f>IF(Inputs!$B$27&lt;&gt;"Ready","PENDING INPUTS",IF(A305&gt;Inputs!$B$6,0,MIN((AA305+AB305+AC305),IF(Inputs!H16=1,Inputs!D16,MAX(Inputs!F16,ROUND(AA305*Inputs!E16+AB305+AC305,2))))))</f>
        <v>0</v>
      </c>
      <c r="AE305">
        <f>IF(Inputs!$B$27&lt;&gt;"Ready","PENDING INPUTS",IF(AA305&lt;=0,99,1+IF(AND(K305&gt;0,OR(Inputs!C14&gt;Inputs!C16,AND(Inputs!C14=Inputs!C16,0&lt;2))),1,0)+IF(AND(S305&gt;0,OR(Inputs!C15&gt;Inputs!C16,AND(Inputs!C15=Inputs!C16,1&lt;2))),1,0)+IF(AND(AI305&gt;0,OR(Inputs!C17&gt;Inputs!C16,AND(Inputs!C17=Inputs!C16,3&lt;2))),1,0)+IF(AND(AQ305&gt;0,OR(Inputs!C18&gt;Inputs!C16,AND(Inputs!C18=Inputs!C16,4&lt;2))),1,0)+IF(AND(AY305&gt;0,OR(Inputs!C19&gt;Inputs!C16,AND(Inputs!C19=Inputs!C16,5&lt;2))),1,0)+IF(AND(BG305&gt;0,OR(Inputs!C20&gt;Inputs!C16,AND(Inputs!C20=Inputs!C16,6&lt;2))),1,0)+IF(AND(BO305&gt;0,OR(Inputs!C21&gt;Inputs!C16,AND(Inputs!C21=Inputs!C16,7&lt;2))),1,0)+IF(AND(BW305&gt;0,OR(Inputs!C22&gt;Inputs!C16,AND(Inputs!C22=Inputs!C16,8&lt;2))),1,0)+IF(AND(CE305&gt;0,OR(Inputs!C23&gt;Inputs!C16,AND(Inputs!C23=Inputs!C16,9&lt;2))),1,0)))</f>
        <v>99</v>
      </c>
      <c r="AF305" s="3">
        <f>IF(Inputs!$B$27&lt;&gt;"Ready","PENDING INPUTS",IF(A305&gt;Inputs!$B$6,0,MIN(MAX(0,(AA305+AB305+AC305)-AD305),MAX(0,C305-D305-(IF(O305&lt;AE305,K305+L305+M305-N305,0)+IF(W305&lt;AE305,S305+T305+U305-V305,0)+IF(AE305&lt;AE305,AA305+AB305+AC305-AD305,0)+IF(AM305&lt;AE305,AI305+AJ305+AK305-AL305,0)+IF(AU305&lt;AE305,AQ305+AR305+AS305-AT305,0)+IF(BC305&lt;AE305,AY305+AZ305+BA305-BB305,0)+IF(BK305&lt;AE305,BG305+BH305+BI305-BJ305,0)+IF(BS305&lt;AE305,BO305+BP305+BQ305-BR305,0)+IF(CA305&lt;AE305,BW305+BX305+BY305-BZ305,0)+IF(CI305&lt;AE305,CE305+CF305+CG305-CH305,0))))))</f>
        <v>0</v>
      </c>
      <c r="AG305" s="3">
        <f>IF(Inputs!$B$27&lt;&gt;"Ready","PENDING INPUTS",MIN((AA305+AB305+AC305),IF(D305&gt;C305,IF(D305=0,0,AD305*C305/D305),AD305+AF305)))</f>
        <v>0</v>
      </c>
      <c r="AH305" s="3">
        <f>IF(Inputs!$B$27&lt;&gt;"Ready","PENDING INPUTS",MAX(0,(AA305+AB305+AC305)-AG305))</f>
        <v>0</v>
      </c>
      <c r="AI305" s="3">
        <f>IF(Inputs!$B$27&lt;&gt;"Ready","PENDING INPUTS",AP304)</f>
        <v>0</v>
      </c>
      <c r="AJ305" s="3">
        <f>IF(Inputs!$B$27&lt;&gt;"Ready","PENDING INPUTS",IF(A305&lt;=Inputs!$B$6,ROUND(AI305*Inputs!C17/12,2),0))</f>
        <v>0</v>
      </c>
      <c r="AK305" s="3">
        <f>IF(Inputs!$B$27&lt;&gt;"Ready","PENDING INPUTS",IF(AND(A305&lt;=Inputs!$B$6,AI305&gt;0),Inputs!G17,0))</f>
        <v>0</v>
      </c>
      <c r="AL305" s="3">
        <f>IF(Inputs!$B$27&lt;&gt;"Ready","PENDING INPUTS",IF(A305&gt;Inputs!$B$6,0,MIN((AI305+AJ305+AK305),IF(Inputs!H17=1,Inputs!D17,MAX(Inputs!F17,ROUND(AI305*Inputs!E17+AJ305+AK305,2))))))</f>
        <v>0</v>
      </c>
      <c r="AM305">
        <f>IF(Inputs!$B$27&lt;&gt;"Ready","PENDING INPUTS",IF(AI305&lt;=0,99,1+IF(AND(K305&gt;0,OR(Inputs!C14&gt;Inputs!C17,AND(Inputs!C14=Inputs!C17,0&lt;3))),1,0)+IF(AND(S305&gt;0,OR(Inputs!C15&gt;Inputs!C17,AND(Inputs!C15=Inputs!C17,1&lt;3))),1,0)+IF(AND(AA305&gt;0,OR(Inputs!C16&gt;Inputs!C17,AND(Inputs!C16=Inputs!C17,2&lt;3))),1,0)+IF(AND(AQ305&gt;0,OR(Inputs!C18&gt;Inputs!C17,AND(Inputs!C18=Inputs!C17,4&lt;3))),1,0)+IF(AND(AY305&gt;0,OR(Inputs!C19&gt;Inputs!C17,AND(Inputs!C19=Inputs!C17,5&lt;3))),1,0)+IF(AND(BG305&gt;0,OR(Inputs!C20&gt;Inputs!C17,AND(Inputs!C20=Inputs!C17,6&lt;3))),1,0)+IF(AND(BO305&gt;0,OR(Inputs!C21&gt;Inputs!C17,AND(Inputs!C21=Inputs!C17,7&lt;3))),1,0)+IF(AND(BW305&gt;0,OR(Inputs!C22&gt;Inputs!C17,AND(Inputs!C22=Inputs!C17,8&lt;3))),1,0)+IF(AND(CE305&gt;0,OR(Inputs!C23&gt;Inputs!C17,AND(Inputs!C23=Inputs!C17,9&lt;3))),1,0)))</f>
        <v>99</v>
      </c>
      <c r="AN305" s="3">
        <f>IF(Inputs!$B$27&lt;&gt;"Ready","PENDING INPUTS",IF(A305&gt;Inputs!$B$6,0,MIN(MAX(0,(AI305+AJ305+AK305)-AL305),MAX(0,C305-D305-(IF(O305&lt;AM305,K305+L305+M305-N305,0)+IF(W305&lt;AM305,S305+T305+U305-V305,0)+IF(AE305&lt;AM305,AA305+AB305+AC305-AD305,0)+IF(AM305&lt;AM305,AI305+AJ305+AK305-AL305,0)+IF(AU305&lt;AM305,AQ305+AR305+AS305-AT305,0)+IF(BC305&lt;AM305,AY305+AZ305+BA305-BB305,0)+IF(BK305&lt;AM305,BG305+BH305+BI305-BJ305,0)+IF(BS305&lt;AM305,BO305+BP305+BQ305-BR305,0)+IF(CA305&lt;AM305,BW305+BX305+BY305-BZ305,0)+IF(CI305&lt;AM305,CE305+CF305+CG305-CH305,0))))))</f>
        <v>0</v>
      </c>
      <c r="AO305" s="3">
        <f>IF(Inputs!$B$27&lt;&gt;"Ready","PENDING INPUTS",MIN((AI305+AJ305+AK305),IF(D305&gt;C305,IF(D305=0,0,AL305*C305/D305),AL305+AN305)))</f>
        <v>0</v>
      </c>
      <c r="AP305" s="3">
        <f>IF(Inputs!$B$27&lt;&gt;"Ready","PENDING INPUTS",MAX(0,(AI305+AJ305+AK305)-AO305))</f>
        <v>0</v>
      </c>
      <c r="AQ305" s="3">
        <f>IF(Inputs!$B$27&lt;&gt;"Ready","PENDING INPUTS",AX304)</f>
        <v>0</v>
      </c>
      <c r="AR305" s="3">
        <f>IF(Inputs!$B$27&lt;&gt;"Ready","PENDING INPUTS",IF(A305&lt;=Inputs!$B$6,ROUND(AQ305*Inputs!C18/12,2),0))</f>
        <v>0</v>
      </c>
      <c r="AS305" s="3">
        <f>IF(Inputs!$B$27&lt;&gt;"Ready","PENDING INPUTS",IF(AND(A305&lt;=Inputs!$B$6,AQ305&gt;0),Inputs!G18,0))</f>
        <v>0</v>
      </c>
      <c r="AT305" s="3">
        <f>IF(Inputs!$B$27&lt;&gt;"Ready","PENDING INPUTS",IF(A305&gt;Inputs!$B$6,0,MIN((AQ305+AR305+AS305),IF(Inputs!H18=1,Inputs!D18,MAX(Inputs!F18,ROUND(AQ305*Inputs!E18+AR305+AS305,2))))))</f>
        <v>0</v>
      </c>
      <c r="AU305">
        <f>IF(Inputs!$B$27&lt;&gt;"Ready","PENDING INPUTS",IF(AQ305&lt;=0,99,1+IF(AND(K305&gt;0,OR(Inputs!C14&gt;Inputs!C18,AND(Inputs!C14=Inputs!C18,0&lt;4))),1,0)+IF(AND(S305&gt;0,OR(Inputs!C15&gt;Inputs!C18,AND(Inputs!C15=Inputs!C18,1&lt;4))),1,0)+IF(AND(AA305&gt;0,OR(Inputs!C16&gt;Inputs!C18,AND(Inputs!C16=Inputs!C18,2&lt;4))),1,0)+IF(AND(AI305&gt;0,OR(Inputs!C17&gt;Inputs!C18,AND(Inputs!C17=Inputs!C18,3&lt;4))),1,0)+IF(AND(AY305&gt;0,OR(Inputs!C19&gt;Inputs!C18,AND(Inputs!C19=Inputs!C18,5&lt;4))),1,0)+IF(AND(BG305&gt;0,OR(Inputs!C20&gt;Inputs!C18,AND(Inputs!C20=Inputs!C18,6&lt;4))),1,0)+IF(AND(BO305&gt;0,OR(Inputs!C21&gt;Inputs!C18,AND(Inputs!C21=Inputs!C18,7&lt;4))),1,0)+IF(AND(BW305&gt;0,OR(Inputs!C22&gt;Inputs!C18,AND(Inputs!C22=Inputs!C18,8&lt;4))),1,0)+IF(AND(CE305&gt;0,OR(Inputs!C23&gt;Inputs!C18,AND(Inputs!C23=Inputs!C18,9&lt;4))),1,0)))</f>
        <v>99</v>
      </c>
      <c r="AV305" s="3">
        <f>IF(Inputs!$B$27&lt;&gt;"Ready","PENDING INPUTS",IF(A305&gt;Inputs!$B$6,0,MIN(MAX(0,(AQ305+AR305+AS305)-AT305),MAX(0,C305-D305-(IF(O305&lt;AU305,K305+L305+M305-N305,0)+IF(W305&lt;AU305,S305+T305+U305-V305,0)+IF(AE305&lt;AU305,AA305+AB305+AC305-AD305,0)+IF(AM305&lt;AU305,AI305+AJ305+AK305-AL305,0)+IF(AU305&lt;AU305,AQ305+AR305+AS305-AT305,0)+IF(BC305&lt;AU305,AY305+AZ305+BA305-BB305,0)+IF(BK305&lt;AU305,BG305+BH305+BI305-BJ305,0)+IF(BS305&lt;AU305,BO305+BP305+BQ305-BR305,0)+IF(CA305&lt;AU305,BW305+BX305+BY305-BZ305,0)+IF(CI305&lt;AU305,CE305+CF305+CG305-CH305,0))))))</f>
        <v>0</v>
      </c>
      <c r="AW305" s="3">
        <f>IF(Inputs!$B$27&lt;&gt;"Ready","PENDING INPUTS",MIN((AQ305+AR305+AS305),IF(D305&gt;C305,IF(D305=0,0,AT305*C305/D305),AT305+AV305)))</f>
        <v>0</v>
      </c>
      <c r="AX305" s="3">
        <f>IF(Inputs!$B$27&lt;&gt;"Ready","PENDING INPUTS",MAX(0,(AQ305+AR305+AS305)-AW305))</f>
        <v>0</v>
      </c>
      <c r="AY305" s="3">
        <f>IF(Inputs!$B$27&lt;&gt;"Ready","PENDING INPUTS",BF304)</f>
        <v>0</v>
      </c>
      <c r="AZ305" s="3">
        <f>IF(Inputs!$B$27&lt;&gt;"Ready","PENDING INPUTS",IF(A305&lt;=Inputs!$B$6,ROUND(AY305*Inputs!C19/12,2),0))</f>
        <v>0</v>
      </c>
      <c r="BA305" s="3">
        <f>IF(Inputs!$B$27&lt;&gt;"Ready","PENDING INPUTS",IF(AND(A305&lt;=Inputs!$B$6,AY305&gt;0),Inputs!G19,0))</f>
        <v>0</v>
      </c>
      <c r="BB305" s="3">
        <f>IF(Inputs!$B$27&lt;&gt;"Ready","PENDING INPUTS",IF(A305&gt;Inputs!$B$6,0,MIN((AY305+AZ305+BA305),IF(Inputs!H19=1,Inputs!D19,MAX(Inputs!F19,ROUND(AY305*Inputs!E19+AZ305+BA305,2))))))</f>
        <v>0</v>
      </c>
      <c r="BC305">
        <f>IF(Inputs!$B$27&lt;&gt;"Ready","PENDING INPUTS",IF(AY305&lt;=0,99,1+IF(AND(K305&gt;0,OR(Inputs!C14&gt;Inputs!C19,AND(Inputs!C14=Inputs!C19,0&lt;5))),1,0)+IF(AND(S305&gt;0,OR(Inputs!C15&gt;Inputs!C19,AND(Inputs!C15=Inputs!C19,1&lt;5))),1,0)+IF(AND(AA305&gt;0,OR(Inputs!C16&gt;Inputs!C19,AND(Inputs!C16=Inputs!C19,2&lt;5))),1,0)+IF(AND(AI305&gt;0,OR(Inputs!C17&gt;Inputs!C19,AND(Inputs!C17=Inputs!C19,3&lt;5))),1,0)+IF(AND(AQ305&gt;0,OR(Inputs!C18&gt;Inputs!C19,AND(Inputs!C18=Inputs!C19,4&lt;5))),1,0)+IF(AND(BG305&gt;0,OR(Inputs!C20&gt;Inputs!C19,AND(Inputs!C20=Inputs!C19,6&lt;5))),1,0)+IF(AND(BO305&gt;0,OR(Inputs!C21&gt;Inputs!C19,AND(Inputs!C21=Inputs!C19,7&lt;5))),1,0)+IF(AND(BW305&gt;0,OR(Inputs!C22&gt;Inputs!C19,AND(Inputs!C22=Inputs!C19,8&lt;5))),1,0)+IF(AND(CE305&gt;0,OR(Inputs!C23&gt;Inputs!C19,AND(Inputs!C23=Inputs!C19,9&lt;5))),1,0)))</f>
        <v>99</v>
      </c>
      <c r="BD305" s="3">
        <f>IF(Inputs!$B$27&lt;&gt;"Ready","PENDING INPUTS",IF(A305&gt;Inputs!$B$6,0,MIN(MAX(0,(AY305+AZ305+BA305)-BB305),MAX(0,C305-D305-(IF(O305&lt;BC305,K305+L305+M305-N305,0)+IF(W305&lt;BC305,S305+T305+U305-V305,0)+IF(AE305&lt;BC305,AA305+AB305+AC305-AD305,0)+IF(AM305&lt;BC305,AI305+AJ305+AK305-AL305,0)+IF(AU305&lt;BC305,AQ305+AR305+AS305-AT305,0)+IF(BC305&lt;BC305,AY305+AZ305+BA305-BB305,0)+IF(BK305&lt;BC305,BG305+BH305+BI305-BJ305,0)+IF(BS305&lt;BC305,BO305+BP305+BQ305-BR305,0)+IF(CA305&lt;BC305,BW305+BX305+BY305-BZ305,0)+IF(CI305&lt;BC305,CE305+CF305+CG305-CH305,0))))))</f>
        <v>0</v>
      </c>
      <c r="BE305" s="3">
        <f>IF(Inputs!$B$27&lt;&gt;"Ready","PENDING INPUTS",MIN((AY305+AZ305+BA305),IF(D305&gt;C305,IF(D305=0,0,BB305*C305/D305),BB305+BD305)))</f>
        <v>0</v>
      </c>
      <c r="BF305" s="3">
        <f>IF(Inputs!$B$27&lt;&gt;"Ready","PENDING INPUTS",MAX(0,(AY305+AZ305+BA305)-BE305))</f>
        <v>0</v>
      </c>
      <c r="BG305" s="3">
        <f>IF(Inputs!$B$27&lt;&gt;"Ready","PENDING INPUTS",BN304)</f>
        <v>0</v>
      </c>
      <c r="BH305" s="3">
        <f>IF(Inputs!$B$27&lt;&gt;"Ready","PENDING INPUTS",IF(A305&lt;=Inputs!$B$6,ROUND(BG305*Inputs!C20/12,2),0))</f>
        <v>0</v>
      </c>
      <c r="BI305" s="3">
        <f>IF(Inputs!$B$27&lt;&gt;"Ready","PENDING INPUTS",IF(AND(A305&lt;=Inputs!$B$6,BG305&gt;0),Inputs!G20,0))</f>
        <v>0</v>
      </c>
      <c r="BJ305" s="3">
        <f>IF(Inputs!$B$27&lt;&gt;"Ready","PENDING INPUTS",IF(A305&gt;Inputs!$B$6,0,MIN((BG305+BH305+BI305),IF(Inputs!H20=1,Inputs!D20,MAX(Inputs!F20,ROUND(BG305*Inputs!E20+BH305+BI305,2))))))</f>
        <v>0</v>
      </c>
      <c r="BK305">
        <f>IF(Inputs!$B$27&lt;&gt;"Ready","PENDING INPUTS",IF(BG305&lt;=0,99,1+IF(AND(K305&gt;0,OR(Inputs!C14&gt;Inputs!C20,AND(Inputs!C14=Inputs!C20,0&lt;6))),1,0)+IF(AND(S305&gt;0,OR(Inputs!C15&gt;Inputs!C20,AND(Inputs!C15=Inputs!C20,1&lt;6))),1,0)+IF(AND(AA305&gt;0,OR(Inputs!C16&gt;Inputs!C20,AND(Inputs!C16=Inputs!C20,2&lt;6))),1,0)+IF(AND(AI305&gt;0,OR(Inputs!C17&gt;Inputs!C20,AND(Inputs!C17=Inputs!C20,3&lt;6))),1,0)+IF(AND(AQ305&gt;0,OR(Inputs!C18&gt;Inputs!C20,AND(Inputs!C18=Inputs!C20,4&lt;6))),1,0)+IF(AND(AY305&gt;0,OR(Inputs!C19&gt;Inputs!C20,AND(Inputs!C19=Inputs!C20,5&lt;6))),1,0)+IF(AND(BO305&gt;0,OR(Inputs!C21&gt;Inputs!C20,AND(Inputs!C21=Inputs!C20,7&lt;6))),1,0)+IF(AND(BW305&gt;0,OR(Inputs!C22&gt;Inputs!C20,AND(Inputs!C22=Inputs!C20,8&lt;6))),1,0)+IF(AND(CE305&gt;0,OR(Inputs!C23&gt;Inputs!C20,AND(Inputs!C23=Inputs!C20,9&lt;6))),1,0)))</f>
        <v>99</v>
      </c>
      <c r="BL305" s="3">
        <f>IF(Inputs!$B$27&lt;&gt;"Ready","PENDING INPUTS",IF(A305&gt;Inputs!$B$6,0,MIN(MAX(0,(BG305+BH305+BI305)-BJ305),MAX(0,C305-D305-(IF(O305&lt;BK305,K305+L305+M305-N305,0)+IF(W305&lt;BK305,S305+T305+U305-V305,0)+IF(AE305&lt;BK305,AA305+AB305+AC305-AD305,0)+IF(AM305&lt;BK305,AI305+AJ305+AK305-AL305,0)+IF(AU305&lt;BK305,AQ305+AR305+AS305-AT305,0)+IF(BC305&lt;BK305,AY305+AZ305+BA305-BB305,0)+IF(BK305&lt;BK305,BG305+BH305+BI305-BJ305,0)+IF(BS305&lt;BK305,BO305+BP305+BQ305-BR305,0)+IF(CA305&lt;BK305,BW305+BX305+BY305-BZ305,0)+IF(CI305&lt;BK305,CE305+CF305+CG305-CH305,0))))))</f>
        <v>0</v>
      </c>
      <c r="BM305" s="3">
        <f>IF(Inputs!$B$27&lt;&gt;"Ready","PENDING INPUTS",MIN((BG305+BH305+BI305),IF(D305&gt;C305,IF(D305=0,0,BJ305*C305/D305),BJ305+BL305)))</f>
        <v>0</v>
      </c>
      <c r="BN305" s="3">
        <f>IF(Inputs!$B$27&lt;&gt;"Ready","PENDING INPUTS",MAX(0,(BG305+BH305+BI305)-BM305))</f>
        <v>0</v>
      </c>
      <c r="BO305" s="3">
        <f>IF(Inputs!$B$27&lt;&gt;"Ready","PENDING INPUTS",BV304)</f>
        <v>0</v>
      </c>
      <c r="BP305" s="3">
        <f>IF(Inputs!$B$27&lt;&gt;"Ready","PENDING INPUTS",IF(A305&lt;=Inputs!$B$6,ROUND(BO305*Inputs!C21/12,2),0))</f>
        <v>0</v>
      </c>
      <c r="BQ305" s="3">
        <f>IF(Inputs!$B$27&lt;&gt;"Ready","PENDING INPUTS",IF(AND(A305&lt;=Inputs!$B$6,BO305&gt;0),Inputs!G21,0))</f>
        <v>0</v>
      </c>
      <c r="BR305" s="3">
        <f>IF(Inputs!$B$27&lt;&gt;"Ready","PENDING INPUTS",IF(A305&gt;Inputs!$B$6,0,MIN((BO305+BP305+BQ305),IF(Inputs!H21=1,Inputs!D21,MAX(Inputs!F21,ROUND(BO305*Inputs!E21+BP305+BQ305,2))))))</f>
        <v>0</v>
      </c>
      <c r="BS305">
        <f>IF(Inputs!$B$27&lt;&gt;"Ready","PENDING INPUTS",IF(BO305&lt;=0,99,1+IF(AND(K305&gt;0,OR(Inputs!C14&gt;Inputs!C21,AND(Inputs!C14=Inputs!C21,0&lt;7))),1,0)+IF(AND(S305&gt;0,OR(Inputs!C15&gt;Inputs!C21,AND(Inputs!C15=Inputs!C21,1&lt;7))),1,0)+IF(AND(AA305&gt;0,OR(Inputs!C16&gt;Inputs!C21,AND(Inputs!C16=Inputs!C21,2&lt;7))),1,0)+IF(AND(AI305&gt;0,OR(Inputs!C17&gt;Inputs!C21,AND(Inputs!C17=Inputs!C21,3&lt;7))),1,0)+IF(AND(AQ305&gt;0,OR(Inputs!C18&gt;Inputs!C21,AND(Inputs!C18=Inputs!C21,4&lt;7))),1,0)+IF(AND(AY305&gt;0,OR(Inputs!C19&gt;Inputs!C21,AND(Inputs!C19=Inputs!C21,5&lt;7))),1,0)+IF(AND(BG305&gt;0,OR(Inputs!C20&gt;Inputs!C21,AND(Inputs!C20=Inputs!C21,6&lt;7))),1,0)+IF(AND(BW305&gt;0,OR(Inputs!C22&gt;Inputs!C21,AND(Inputs!C22=Inputs!C21,8&lt;7))),1,0)+IF(AND(CE305&gt;0,OR(Inputs!C23&gt;Inputs!C21,AND(Inputs!C23=Inputs!C21,9&lt;7))),1,0)))</f>
        <v>99</v>
      </c>
      <c r="BT305" s="3">
        <f>IF(Inputs!$B$27&lt;&gt;"Ready","PENDING INPUTS",IF(A305&gt;Inputs!$B$6,0,MIN(MAX(0,(BO305+BP305+BQ305)-BR305),MAX(0,C305-D305-(IF(O305&lt;BS305,K305+L305+M305-N305,0)+IF(W305&lt;BS305,S305+T305+U305-V305,0)+IF(AE305&lt;BS305,AA305+AB305+AC305-AD305,0)+IF(AM305&lt;BS305,AI305+AJ305+AK305-AL305,0)+IF(AU305&lt;BS305,AQ305+AR305+AS305-AT305,0)+IF(BC305&lt;BS305,AY305+AZ305+BA305-BB305,0)+IF(BK305&lt;BS305,BG305+BH305+BI305-BJ305,0)+IF(BS305&lt;BS305,BO305+BP305+BQ305-BR305,0)+IF(CA305&lt;BS305,BW305+BX305+BY305-BZ305,0)+IF(CI305&lt;BS305,CE305+CF305+CG305-CH305,0))))))</f>
        <v>0</v>
      </c>
      <c r="BU305" s="3">
        <f>IF(Inputs!$B$27&lt;&gt;"Ready","PENDING INPUTS",MIN((BO305+BP305+BQ305),IF(D305&gt;C305,IF(D305=0,0,BR305*C305/D305),BR305+BT305)))</f>
        <v>0</v>
      </c>
      <c r="BV305" s="3">
        <f>IF(Inputs!$B$27&lt;&gt;"Ready","PENDING INPUTS",MAX(0,(BO305+BP305+BQ305)-BU305))</f>
        <v>0</v>
      </c>
      <c r="BW305" s="3">
        <f>IF(Inputs!$B$27&lt;&gt;"Ready","PENDING INPUTS",CD304)</f>
        <v>0</v>
      </c>
      <c r="BX305" s="3">
        <f>IF(Inputs!$B$27&lt;&gt;"Ready","PENDING INPUTS",IF(A305&lt;=Inputs!$B$6,ROUND(BW305*Inputs!C22/12,2),0))</f>
        <v>0</v>
      </c>
      <c r="BY305" s="3">
        <f>IF(Inputs!$B$27&lt;&gt;"Ready","PENDING INPUTS",IF(AND(A305&lt;=Inputs!$B$6,BW305&gt;0),Inputs!G22,0))</f>
        <v>0</v>
      </c>
      <c r="BZ305" s="3">
        <f>IF(Inputs!$B$27&lt;&gt;"Ready","PENDING INPUTS",IF(A305&gt;Inputs!$B$6,0,MIN((BW305+BX305+BY305),IF(Inputs!H22=1,Inputs!D22,MAX(Inputs!F22,ROUND(BW305*Inputs!E22+BX305+BY305,2))))))</f>
        <v>0</v>
      </c>
      <c r="CA305">
        <f>IF(Inputs!$B$27&lt;&gt;"Ready","PENDING INPUTS",IF(BW305&lt;=0,99,1+IF(AND(K305&gt;0,OR(Inputs!C14&gt;Inputs!C22,AND(Inputs!C14=Inputs!C22,0&lt;8))),1,0)+IF(AND(S305&gt;0,OR(Inputs!C15&gt;Inputs!C22,AND(Inputs!C15=Inputs!C22,1&lt;8))),1,0)+IF(AND(AA305&gt;0,OR(Inputs!C16&gt;Inputs!C22,AND(Inputs!C16=Inputs!C22,2&lt;8))),1,0)+IF(AND(AI305&gt;0,OR(Inputs!C17&gt;Inputs!C22,AND(Inputs!C17=Inputs!C22,3&lt;8))),1,0)+IF(AND(AQ305&gt;0,OR(Inputs!C18&gt;Inputs!C22,AND(Inputs!C18=Inputs!C22,4&lt;8))),1,0)+IF(AND(AY305&gt;0,OR(Inputs!C19&gt;Inputs!C22,AND(Inputs!C19=Inputs!C22,5&lt;8))),1,0)+IF(AND(BG305&gt;0,OR(Inputs!C20&gt;Inputs!C22,AND(Inputs!C20=Inputs!C22,6&lt;8))),1,0)+IF(AND(BO305&gt;0,OR(Inputs!C21&gt;Inputs!C22,AND(Inputs!C21=Inputs!C22,7&lt;8))),1,0)+IF(AND(CE305&gt;0,OR(Inputs!C23&gt;Inputs!C22,AND(Inputs!C23=Inputs!C22,9&lt;8))),1,0)))</f>
        <v>99</v>
      </c>
      <c r="CB305" s="3">
        <f>IF(Inputs!$B$27&lt;&gt;"Ready","PENDING INPUTS",IF(A305&gt;Inputs!$B$6,0,MIN(MAX(0,(BW305+BX305+BY305)-BZ305),MAX(0,C305-D305-(IF(O305&lt;CA305,K305+L305+M305-N305,0)+IF(W305&lt;CA305,S305+T305+U305-V305,0)+IF(AE305&lt;CA305,AA305+AB305+AC305-AD305,0)+IF(AM305&lt;CA305,AI305+AJ305+AK305-AL305,0)+IF(AU305&lt;CA305,AQ305+AR305+AS305-AT305,0)+IF(BC305&lt;CA305,AY305+AZ305+BA305-BB305,0)+IF(BK305&lt;CA305,BG305+BH305+BI305-BJ305,0)+IF(BS305&lt;CA305,BO305+BP305+BQ305-BR305,0)+IF(CA305&lt;CA305,BW305+BX305+BY305-BZ305,0)+IF(CI305&lt;CA305,CE305+CF305+CG305-CH305,0))))))</f>
        <v>0</v>
      </c>
      <c r="CC305" s="3">
        <f>IF(Inputs!$B$27&lt;&gt;"Ready","PENDING INPUTS",MIN((BW305+BX305+BY305),IF(D305&gt;C305,IF(D305=0,0,BZ305*C305/D305),BZ305+CB305)))</f>
        <v>0</v>
      </c>
      <c r="CD305" s="3">
        <f>IF(Inputs!$B$27&lt;&gt;"Ready","PENDING INPUTS",MAX(0,(BW305+BX305+BY305)-CC305))</f>
        <v>0</v>
      </c>
      <c r="CE305" s="3">
        <f>IF(Inputs!$B$27&lt;&gt;"Ready","PENDING INPUTS",CL304)</f>
        <v>0</v>
      </c>
      <c r="CF305" s="3">
        <f>IF(Inputs!$B$27&lt;&gt;"Ready","PENDING INPUTS",IF(A305&lt;=Inputs!$B$6,ROUND(CE305*Inputs!C23/12,2),0))</f>
        <v>0</v>
      </c>
      <c r="CG305" s="3">
        <f>IF(Inputs!$B$27&lt;&gt;"Ready","PENDING INPUTS",IF(AND(A305&lt;=Inputs!$B$6,CE305&gt;0),Inputs!G23,0))</f>
        <v>0</v>
      </c>
      <c r="CH305" s="3">
        <f>IF(Inputs!$B$27&lt;&gt;"Ready","PENDING INPUTS",IF(A305&gt;Inputs!$B$6,0,MIN((CE305+CF305+CG305),IF(Inputs!H23=1,Inputs!D23,MAX(Inputs!F23,ROUND(CE305*Inputs!E23+CF305+CG305,2))))))</f>
        <v>0</v>
      </c>
      <c r="CI305">
        <f>IF(Inputs!$B$27&lt;&gt;"Ready","PENDING INPUTS",IF(CE305&lt;=0,99,1+IF(AND(K305&gt;0,OR(Inputs!C14&gt;Inputs!C23,AND(Inputs!C14=Inputs!C23,0&lt;9))),1,0)+IF(AND(S305&gt;0,OR(Inputs!C15&gt;Inputs!C23,AND(Inputs!C15=Inputs!C23,1&lt;9))),1,0)+IF(AND(AA305&gt;0,OR(Inputs!C16&gt;Inputs!C23,AND(Inputs!C16=Inputs!C23,2&lt;9))),1,0)+IF(AND(AI305&gt;0,OR(Inputs!C17&gt;Inputs!C23,AND(Inputs!C17=Inputs!C23,3&lt;9))),1,0)+IF(AND(AQ305&gt;0,OR(Inputs!C18&gt;Inputs!C23,AND(Inputs!C18=Inputs!C23,4&lt;9))),1,0)+IF(AND(AY305&gt;0,OR(Inputs!C19&gt;Inputs!C23,AND(Inputs!C19=Inputs!C23,5&lt;9))),1,0)+IF(AND(BG305&gt;0,OR(Inputs!C20&gt;Inputs!C23,AND(Inputs!C20=Inputs!C23,6&lt;9))),1,0)+IF(AND(BO305&gt;0,OR(Inputs!C21&gt;Inputs!C23,AND(Inputs!C21=Inputs!C23,7&lt;9))),1,0)+IF(AND(BW305&gt;0,OR(Inputs!C22&gt;Inputs!C23,AND(Inputs!C22=Inputs!C23,8&lt;9))),1,0)))</f>
        <v>99</v>
      </c>
      <c r="CJ305" s="3">
        <f>IF(Inputs!$B$27&lt;&gt;"Ready","PENDING INPUTS",IF(A305&gt;Inputs!$B$6,0,MIN(MAX(0,(CE305+CF305+CG305)-CH305),MAX(0,C305-D305-(IF(O305&lt;CI305,K305+L305+M305-N305,0)+IF(W305&lt;CI305,S305+T305+U305-V305,0)+IF(AE305&lt;CI305,AA305+AB305+AC305-AD305,0)+IF(AM305&lt;CI305,AI305+AJ305+AK305-AL305,0)+IF(AU305&lt;CI305,AQ305+AR305+AS305-AT305,0)+IF(BC305&lt;CI305,AY305+AZ305+BA305-BB305,0)+IF(BK305&lt;CI305,BG305+BH305+BI305-BJ305,0)+IF(BS305&lt;CI305,BO305+BP305+BQ305-BR305,0)+IF(CA305&lt;CI305,BW305+BX305+BY305-BZ305,0)+IF(CI305&lt;CI305,CE305+CF305+CG305-CH305,0))))))</f>
        <v>0</v>
      </c>
      <c r="CK305" s="3">
        <f>IF(Inputs!$B$27&lt;&gt;"Ready","PENDING INPUTS",MIN((CE305+CF305+CG305),IF(D305&gt;C305,IF(D305=0,0,CH305*C305/D305),CH305+CJ305)))</f>
        <v>0</v>
      </c>
      <c r="CL305" s="3">
        <f>IF(Inputs!$B$27&lt;&gt;"Ready","PENDING INPUTS",MAX(0,(CE305+CF305+CG305)-CK305))</f>
        <v>0</v>
      </c>
    </row>
    <row r="306" spans="1:90" ht="27.95" customHeight="1" x14ac:dyDescent="0.25">
      <c r="A306">
        <v>302</v>
      </c>
      <c r="B306" s="13">
        <f>IF(Inputs!$B$27&lt;&gt;"Ready","PENDING INPUTS",EDATE(Inputs!$B$5,A306-1))</f>
        <v>55458</v>
      </c>
      <c r="C306" s="3">
        <f>IF(Inputs!$B$27&lt;&gt;"Ready","PENDING INPUTS",IF(A306&lt;=Inputs!$B$6,MAX(0,Inputs!$B$4+IF(A306=Inputs!$B$7,Inputs!$B$8,0)+IF(A306=Inputs!$B$9,Inputs!$B$10,0)),0))</f>
        <v>0</v>
      </c>
      <c r="D306" s="3">
        <f>IF(Inputs!$B$27&lt;&gt;"Ready","PENDING INPUTS",SUM(N306,V306,AD306,AL306,AT306,BB306,BJ306,BR306,BZ306,CH306))</f>
        <v>0</v>
      </c>
      <c r="E306" s="3">
        <f>IF(Inputs!$B$27&lt;&gt;"Ready","PENDING INPUTS",MAX(0,D306-C306))</f>
        <v>0</v>
      </c>
      <c r="F306" s="3">
        <f>IF(Inputs!$B$27&lt;&gt;"Ready","PENDING INPUTS",SUM(Q306,Y306,AG306,AO306,AW306,BE306,BM306,BU306,CC306,CK306))</f>
        <v>0</v>
      </c>
      <c r="G306" s="3">
        <f>IF(Inputs!$B$27&lt;&gt;"Ready","PENDING INPUTS",SUM(L306,T306,AB306,AJ306,AR306,AZ306,BH306,BP306,BX306,CF306))</f>
        <v>0</v>
      </c>
      <c r="H306" s="3">
        <f>IF(Inputs!$B$27&lt;&gt;"Ready","PENDING INPUTS",SUM(M306,U306,AC306,AK306,AS306,BA306,BI306,BQ306,BY306,CG306))</f>
        <v>0</v>
      </c>
      <c r="I306" s="3">
        <f>IF(Inputs!$B$27&lt;&gt;"Ready","PENDING INPUTS",SUM(R306,Z306,AH306,AP306,AX306,BF306,BN306,BV306,CD306,CL306))</f>
        <v>0</v>
      </c>
      <c r="J306" t="str">
        <f>IF(Inputs!$B$27&lt;&gt;"Ready","PENDING INPUTS",IF(A306&gt;Inputs!$B$6,"Beyond horizon",IF(E306&gt;0.005,"MINIMUM SHORTFALL",IF(I306&lt;0.005,"Paid off","In progress"))))</f>
        <v>Beyond horizon</v>
      </c>
      <c r="K306" s="3">
        <f>IF(Inputs!$B$27&lt;&gt;"Ready","PENDING INPUTS",R305)</f>
        <v>0</v>
      </c>
      <c r="L306" s="3">
        <f>IF(Inputs!$B$27&lt;&gt;"Ready","PENDING INPUTS",IF(A306&lt;=Inputs!$B$6,ROUND(K306*Inputs!C14/12,2),0))</f>
        <v>0</v>
      </c>
      <c r="M306" s="3">
        <f>IF(Inputs!$B$27&lt;&gt;"Ready","PENDING INPUTS",IF(AND(A306&lt;=Inputs!$B$6,K306&gt;0),Inputs!G14,0))</f>
        <v>0</v>
      </c>
      <c r="N306" s="3">
        <f>IF(Inputs!$B$27&lt;&gt;"Ready","PENDING INPUTS",IF(A306&gt;Inputs!$B$6,0,MIN((K306+L306+M306),IF(Inputs!H14=1,Inputs!D14,MAX(Inputs!F14,ROUND(K306*Inputs!E14+L306+M306,2))))))</f>
        <v>0</v>
      </c>
      <c r="O306">
        <f>IF(Inputs!$B$27&lt;&gt;"Ready","PENDING INPUTS",IF(K306&lt;=0,99,1+IF(AND(S306&gt;0,OR(Inputs!C15&gt;Inputs!C14,AND(Inputs!C15=Inputs!C14,1&lt;0))),1,0)+IF(AND(AA306&gt;0,OR(Inputs!C16&gt;Inputs!C14,AND(Inputs!C16=Inputs!C14,2&lt;0))),1,0)+IF(AND(AI306&gt;0,OR(Inputs!C17&gt;Inputs!C14,AND(Inputs!C17=Inputs!C14,3&lt;0))),1,0)+IF(AND(AQ306&gt;0,OR(Inputs!C18&gt;Inputs!C14,AND(Inputs!C18=Inputs!C14,4&lt;0))),1,0)+IF(AND(AY306&gt;0,OR(Inputs!C19&gt;Inputs!C14,AND(Inputs!C19=Inputs!C14,5&lt;0))),1,0)+IF(AND(BG306&gt;0,OR(Inputs!C20&gt;Inputs!C14,AND(Inputs!C20=Inputs!C14,6&lt;0))),1,0)+IF(AND(BO306&gt;0,OR(Inputs!C21&gt;Inputs!C14,AND(Inputs!C21=Inputs!C14,7&lt;0))),1,0)+IF(AND(BW306&gt;0,OR(Inputs!C22&gt;Inputs!C14,AND(Inputs!C22=Inputs!C14,8&lt;0))),1,0)+IF(AND(CE306&gt;0,OR(Inputs!C23&gt;Inputs!C14,AND(Inputs!C23=Inputs!C14,9&lt;0))),1,0)))</f>
        <v>99</v>
      </c>
      <c r="P306" s="3">
        <f>IF(Inputs!$B$27&lt;&gt;"Ready","PENDING INPUTS",IF(A306&gt;Inputs!$B$6,0,MIN(MAX(0,(K306+L306+M306)-N306),MAX(0,C306-D306-(IF(O306&lt;O306,K306+L306+M306-N306,0)+IF(W306&lt;O306,S306+T306+U306-V306,0)+IF(AE306&lt;O306,AA306+AB306+AC306-AD306,0)+IF(AM306&lt;O306,AI306+AJ306+AK306-AL306,0)+IF(AU306&lt;O306,AQ306+AR306+AS306-AT306,0)+IF(BC306&lt;O306,AY306+AZ306+BA306-BB306,0)+IF(BK306&lt;O306,BG306+BH306+BI306-BJ306,0)+IF(BS306&lt;O306,BO306+BP306+BQ306-BR306,0)+IF(CA306&lt;O306,BW306+BX306+BY306-BZ306,0)+IF(CI306&lt;O306,CE306+CF306+CG306-CH306,0))))))</f>
        <v>0</v>
      </c>
      <c r="Q306" s="3">
        <f>IF(Inputs!$B$27&lt;&gt;"Ready","PENDING INPUTS",MIN((K306+L306+M306),IF(D306&gt;C306,IF(D306=0,0,N306*C306/D306),N306+P306)))</f>
        <v>0</v>
      </c>
      <c r="R306" s="3">
        <f>IF(Inputs!$B$27&lt;&gt;"Ready","PENDING INPUTS",MAX(0,(K306+L306+M306)-Q306))</f>
        <v>0</v>
      </c>
      <c r="S306" s="3">
        <f>IF(Inputs!$B$27&lt;&gt;"Ready","PENDING INPUTS",Z305)</f>
        <v>0</v>
      </c>
      <c r="T306" s="3">
        <f>IF(Inputs!$B$27&lt;&gt;"Ready","PENDING INPUTS",IF(A306&lt;=Inputs!$B$6,ROUND(S306*Inputs!C15/12,2),0))</f>
        <v>0</v>
      </c>
      <c r="U306" s="3">
        <f>IF(Inputs!$B$27&lt;&gt;"Ready","PENDING INPUTS",IF(AND(A306&lt;=Inputs!$B$6,S306&gt;0),Inputs!G15,0))</f>
        <v>0</v>
      </c>
      <c r="V306" s="3">
        <f>IF(Inputs!$B$27&lt;&gt;"Ready","PENDING INPUTS",IF(A306&gt;Inputs!$B$6,0,MIN((S306+T306+U306),IF(Inputs!H15=1,Inputs!D15,MAX(Inputs!F15,ROUND(S306*Inputs!E15+T306+U306,2))))))</f>
        <v>0</v>
      </c>
      <c r="W306">
        <f>IF(Inputs!$B$27&lt;&gt;"Ready","PENDING INPUTS",IF(S306&lt;=0,99,1+IF(AND(K306&gt;0,OR(Inputs!C14&gt;Inputs!C15,AND(Inputs!C14=Inputs!C15,0&lt;1))),1,0)+IF(AND(AA306&gt;0,OR(Inputs!C16&gt;Inputs!C15,AND(Inputs!C16=Inputs!C15,2&lt;1))),1,0)+IF(AND(AI306&gt;0,OR(Inputs!C17&gt;Inputs!C15,AND(Inputs!C17=Inputs!C15,3&lt;1))),1,0)+IF(AND(AQ306&gt;0,OR(Inputs!C18&gt;Inputs!C15,AND(Inputs!C18=Inputs!C15,4&lt;1))),1,0)+IF(AND(AY306&gt;0,OR(Inputs!C19&gt;Inputs!C15,AND(Inputs!C19=Inputs!C15,5&lt;1))),1,0)+IF(AND(BG306&gt;0,OR(Inputs!C20&gt;Inputs!C15,AND(Inputs!C20=Inputs!C15,6&lt;1))),1,0)+IF(AND(BO306&gt;0,OR(Inputs!C21&gt;Inputs!C15,AND(Inputs!C21=Inputs!C15,7&lt;1))),1,0)+IF(AND(BW306&gt;0,OR(Inputs!C22&gt;Inputs!C15,AND(Inputs!C22=Inputs!C15,8&lt;1))),1,0)+IF(AND(CE306&gt;0,OR(Inputs!C23&gt;Inputs!C15,AND(Inputs!C23=Inputs!C15,9&lt;1))),1,0)))</f>
        <v>99</v>
      </c>
      <c r="X306" s="3">
        <f>IF(Inputs!$B$27&lt;&gt;"Ready","PENDING INPUTS",IF(A306&gt;Inputs!$B$6,0,MIN(MAX(0,(S306+T306+U306)-V306),MAX(0,C306-D306-(IF(O306&lt;W306,K306+L306+M306-N306,0)+IF(W306&lt;W306,S306+T306+U306-V306,0)+IF(AE306&lt;W306,AA306+AB306+AC306-AD306,0)+IF(AM306&lt;W306,AI306+AJ306+AK306-AL306,0)+IF(AU306&lt;W306,AQ306+AR306+AS306-AT306,0)+IF(BC306&lt;W306,AY306+AZ306+BA306-BB306,0)+IF(BK306&lt;W306,BG306+BH306+BI306-BJ306,0)+IF(BS306&lt;W306,BO306+BP306+BQ306-BR306,0)+IF(CA306&lt;W306,BW306+BX306+BY306-BZ306,0)+IF(CI306&lt;W306,CE306+CF306+CG306-CH306,0))))))</f>
        <v>0</v>
      </c>
      <c r="Y306" s="3">
        <f>IF(Inputs!$B$27&lt;&gt;"Ready","PENDING INPUTS",MIN((S306+T306+U306),IF(D306&gt;C306,IF(D306=0,0,V306*C306/D306),V306+X306)))</f>
        <v>0</v>
      </c>
      <c r="Z306" s="3">
        <f>IF(Inputs!$B$27&lt;&gt;"Ready","PENDING INPUTS",MAX(0,(S306+T306+U306)-Y306))</f>
        <v>0</v>
      </c>
      <c r="AA306" s="3">
        <f>IF(Inputs!$B$27&lt;&gt;"Ready","PENDING INPUTS",AH305)</f>
        <v>0</v>
      </c>
      <c r="AB306" s="3">
        <f>IF(Inputs!$B$27&lt;&gt;"Ready","PENDING INPUTS",IF(A306&lt;=Inputs!$B$6,ROUND(AA306*Inputs!C16/12,2),0))</f>
        <v>0</v>
      </c>
      <c r="AC306" s="3">
        <f>IF(Inputs!$B$27&lt;&gt;"Ready","PENDING INPUTS",IF(AND(A306&lt;=Inputs!$B$6,AA306&gt;0),Inputs!G16,0))</f>
        <v>0</v>
      </c>
      <c r="AD306" s="3">
        <f>IF(Inputs!$B$27&lt;&gt;"Ready","PENDING INPUTS",IF(A306&gt;Inputs!$B$6,0,MIN((AA306+AB306+AC306),IF(Inputs!H16=1,Inputs!D16,MAX(Inputs!F16,ROUND(AA306*Inputs!E16+AB306+AC306,2))))))</f>
        <v>0</v>
      </c>
      <c r="AE306">
        <f>IF(Inputs!$B$27&lt;&gt;"Ready","PENDING INPUTS",IF(AA306&lt;=0,99,1+IF(AND(K306&gt;0,OR(Inputs!C14&gt;Inputs!C16,AND(Inputs!C14=Inputs!C16,0&lt;2))),1,0)+IF(AND(S306&gt;0,OR(Inputs!C15&gt;Inputs!C16,AND(Inputs!C15=Inputs!C16,1&lt;2))),1,0)+IF(AND(AI306&gt;0,OR(Inputs!C17&gt;Inputs!C16,AND(Inputs!C17=Inputs!C16,3&lt;2))),1,0)+IF(AND(AQ306&gt;0,OR(Inputs!C18&gt;Inputs!C16,AND(Inputs!C18=Inputs!C16,4&lt;2))),1,0)+IF(AND(AY306&gt;0,OR(Inputs!C19&gt;Inputs!C16,AND(Inputs!C19=Inputs!C16,5&lt;2))),1,0)+IF(AND(BG306&gt;0,OR(Inputs!C20&gt;Inputs!C16,AND(Inputs!C20=Inputs!C16,6&lt;2))),1,0)+IF(AND(BO306&gt;0,OR(Inputs!C21&gt;Inputs!C16,AND(Inputs!C21=Inputs!C16,7&lt;2))),1,0)+IF(AND(BW306&gt;0,OR(Inputs!C22&gt;Inputs!C16,AND(Inputs!C22=Inputs!C16,8&lt;2))),1,0)+IF(AND(CE306&gt;0,OR(Inputs!C23&gt;Inputs!C16,AND(Inputs!C23=Inputs!C16,9&lt;2))),1,0)))</f>
        <v>99</v>
      </c>
      <c r="AF306" s="3">
        <f>IF(Inputs!$B$27&lt;&gt;"Ready","PENDING INPUTS",IF(A306&gt;Inputs!$B$6,0,MIN(MAX(0,(AA306+AB306+AC306)-AD306),MAX(0,C306-D306-(IF(O306&lt;AE306,K306+L306+M306-N306,0)+IF(W306&lt;AE306,S306+T306+U306-V306,0)+IF(AE306&lt;AE306,AA306+AB306+AC306-AD306,0)+IF(AM306&lt;AE306,AI306+AJ306+AK306-AL306,0)+IF(AU306&lt;AE306,AQ306+AR306+AS306-AT306,0)+IF(BC306&lt;AE306,AY306+AZ306+BA306-BB306,0)+IF(BK306&lt;AE306,BG306+BH306+BI306-BJ306,0)+IF(BS306&lt;AE306,BO306+BP306+BQ306-BR306,0)+IF(CA306&lt;AE306,BW306+BX306+BY306-BZ306,0)+IF(CI306&lt;AE306,CE306+CF306+CG306-CH306,0))))))</f>
        <v>0</v>
      </c>
      <c r="AG306" s="3">
        <f>IF(Inputs!$B$27&lt;&gt;"Ready","PENDING INPUTS",MIN((AA306+AB306+AC306),IF(D306&gt;C306,IF(D306=0,0,AD306*C306/D306),AD306+AF306)))</f>
        <v>0</v>
      </c>
      <c r="AH306" s="3">
        <f>IF(Inputs!$B$27&lt;&gt;"Ready","PENDING INPUTS",MAX(0,(AA306+AB306+AC306)-AG306))</f>
        <v>0</v>
      </c>
      <c r="AI306" s="3">
        <f>IF(Inputs!$B$27&lt;&gt;"Ready","PENDING INPUTS",AP305)</f>
        <v>0</v>
      </c>
      <c r="AJ306" s="3">
        <f>IF(Inputs!$B$27&lt;&gt;"Ready","PENDING INPUTS",IF(A306&lt;=Inputs!$B$6,ROUND(AI306*Inputs!C17/12,2),0))</f>
        <v>0</v>
      </c>
      <c r="AK306" s="3">
        <f>IF(Inputs!$B$27&lt;&gt;"Ready","PENDING INPUTS",IF(AND(A306&lt;=Inputs!$B$6,AI306&gt;0),Inputs!G17,0))</f>
        <v>0</v>
      </c>
      <c r="AL306" s="3">
        <f>IF(Inputs!$B$27&lt;&gt;"Ready","PENDING INPUTS",IF(A306&gt;Inputs!$B$6,0,MIN((AI306+AJ306+AK306),IF(Inputs!H17=1,Inputs!D17,MAX(Inputs!F17,ROUND(AI306*Inputs!E17+AJ306+AK306,2))))))</f>
        <v>0</v>
      </c>
      <c r="AM306">
        <f>IF(Inputs!$B$27&lt;&gt;"Ready","PENDING INPUTS",IF(AI306&lt;=0,99,1+IF(AND(K306&gt;0,OR(Inputs!C14&gt;Inputs!C17,AND(Inputs!C14=Inputs!C17,0&lt;3))),1,0)+IF(AND(S306&gt;0,OR(Inputs!C15&gt;Inputs!C17,AND(Inputs!C15=Inputs!C17,1&lt;3))),1,0)+IF(AND(AA306&gt;0,OR(Inputs!C16&gt;Inputs!C17,AND(Inputs!C16=Inputs!C17,2&lt;3))),1,0)+IF(AND(AQ306&gt;0,OR(Inputs!C18&gt;Inputs!C17,AND(Inputs!C18=Inputs!C17,4&lt;3))),1,0)+IF(AND(AY306&gt;0,OR(Inputs!C19&gt;Inputs!C17,AND(Inputs!C19=Inputs!C17,5&lt;3))),1,0)+IF(AND(BG306&gt;0,OR(Inputs!C20&gt;Inputs!C17,AND(Inputs!C20=Inputs!C17,6&lt;3))),1,0)+IF(AND(BO306&gt;0,OR(Inputs!C21&gt;Inputs!C17,AND(Inputs!C21=Inputs!C17,7&lt;3))),1,0)+IF(AND(BW306&gt;0,OR(Inputs!C22&gt;Inputs!C17,AND(Inputs!C22=Inputs!C17,8&lt;3))),1,0)+IF(AND(CE306&gt;0,OR(Inputs!C23&gt;Inputs!C17,AND(Inputs!C23=Inputs!C17,9&lt;3))),1,0)))</f>
        <v>99</v>
      </c>
      <c r="AN306" s="3">
        <f>IF(Inputs!$B$27&lt;&gt;"Ready","PENDING INPUTS",IF(A306&gt;Inputs!$B$6,0,MIN(MAX(0,(AI306+AJ306+AK306)-AL306),MAX(0,C306-D306-(IF(O306&lt;AM306,K306+L306+M306-N306,0)+IF(W306&lt;AM306,S306+T306+U306-V306,0)+IF(AE306&lt;AM306,AA306+AB306+AC306-AD306,0)+IF(AM306&lt;AM306,AI306+AJ306+AK306-AL306,0)+IF(AU306&lt;AM306,AQ306+AR306+AS306-AT306,0)+IF(BC306&lt;AM306,AY306+AZ306+BA306-BB306,0)+IF(BK306&lt;AM306,BG306+BH306+BI306-BJ306,0)+IF(BS306&lt;AM306,BO306+BP306+BQ306-BR306,0)+IF(CA306&lt;AM306,BW306+BX306+BY306-BZ306,0)+IF(CI306&lt;AM306,CE306+CF306+CG306-CH306,0))))))</f>
        <v>0</v>
      </c>
      <c r="AO306" s="3">
        <f>IF(Inputs!$B$27&lt;&gt;"Ready","PENDING INPUTS",MIN((AI306+AJ306+AK306),IF(D306&gt;C306,IF(D306=0,0,AL306*C306/D306),AL306+AN306)))</f>
        <v>0</v>
      </c>
      <c r="AP306" s="3">
        <f>IF(Inputs!$B$27&lt;&gt;"Ready","PENDING INPUTS",MAX(0,(AI306+AJ306+AK306)-AO306))</f>
        <v>0</v>
      </c>
      <c r="AQ306" s="3">
        <f>IF(Inputs!$B$27&lt;&gt;"Ready","PENDING INPUTS",AX305)</f>
        <v>0</v>
      </c>
      <c r="AR306" s="3">
        <f>IF(Inputs!$B$27&lt;&gt;"Ready","PENDING INPUTS",IF(A306&lt;=Inputs!$B$6,ROUND(AQ306*Inputs!C18/12,2),0))</f>
        <v>0</v>
      </c>
      <c r="AS306" s="3">
        <f>IF(Inputs!$B$27&lt;&gt;"Ready","PENDING INPUTS",IF(AND(A306&lt;=Inputs!$B$6,AQ306&gt;0),Inputs!G18,0))</f>
        <v>0</v>
      </c>
      <c r="AT306" s="3">
        <f>IF(Inputs!$B$27&lt;&gt;"Ready","PENDING INPUTS",IF(A306&gt;Inputs!$B$6,0,MIN((AQ306+AR306+AS306),IF(Inputs!H18=1,Inputs!D18,MAX(Inputs!F18,ROUND(AQ306*Inputs!E18+AR306+AS306,2))))))</f>
        <v>0</v>
      </c>
      <c r="AU306">
        <f>IF(Inputs!$B$27&lt;&gt;"Ready","PENDING INPUTS",IF(AQ306&lt;=0,99,1+IF(AND(K306&gt;0,OR(Inputs!C14&gt;Inputs!C18,AND(Inputs!C14=Inputs!C18,0&lt;4))),1,0)+IF(AND(S306&gt;0,OR(Inputs!C15&gt;Inputs!C18,AND(Inputs!C15=Inputs!C18,1&lt;4))),1,0)+IF(AND(AA306&gt;0,OR(Inputs!C16&gt;Inputs!C18,AND(Inputs!C16=Inputs!C18,2&lt;4))),1,0)+IF(AND(AI306&gt;0,OR(Inputs!C17&gt;Inputs!C18,AND(Inputs!C17=Inputs!C18,3&lt;4))),1,0)+IF(AND(AY306&gt;0,OR(Inputs!C19&gt;Inputs!C18,AND(Inputs!C19=Inputs!C18,5&lt;4))),1,0)+IF(AND(BG306&gt;0,OR(Inputs!C20&gt;Inputs!C18,AND(Inputs!C20=Inputs!C18,6&lt;4))),1,0)+IF(AND(BO306&gt;0,OR(Inputs!C21&gt;Inputs!C18,AND(Inputs!C21=Inputs!C18,7&lt;4))),1,0)+IF(AND(BW306&gt;0,OR(Inputs!C22&gt;Inputs!C18,AND(Inputs!C22=Inputs!C18,8&lt;4))),1,0)+IF(AND(CE306&gt;0,OR(Inputs!C23&gt;Inputs!C18,AND(Inputs!C23=Inputs!C18,9&lt;4))),1,0)))</f>
        <v>99</v>
      </c>
      <c r="AV306" s="3">
        <f>IF(Inputs!$B$27&lt;&gt;"Ready","PENDING INPUTS",IF(A306&gt;Inputs!$B$6,0,MIN(MAX(0,(AQ306+AR306+AS306)-AT306),MAX(0,C306-D306-(IF(O306&lt;AU306,K306+L306+M306-N306,0)+IF(W306&lt;AU306,S306+T306+U306-V306,0)+IF(AE306&lt;AU306,AA306+AB306+AC306-AD306,0)+IF(AM306&lt;AU306,AI306+AJ306+AK306-AL306,0)+IF(AU306&lt;AU306,AQ306+AR306+AS306-AT306,0)+IF(BC306&lt;AU306,AY306+AZ306+BA306-BB306,0)+IF(BK306&lt;AU306,BG306+BH306+BI306-BJ306,0)+IF(BS306&lt;AU306,BO306+BP306+BQ306-BR306,0)+IF(CA306&lt;AU306,BW306+BX306+BY306-BZ306,0)+IF(CI306&lt;AU306,CE306+CF306+CG306-CH306,0))))))</f>
        <v>0</v>
      </c>
      <c r="AW306" s="3">
        <f>IF(Inputs!$B$27&lt;&gt;"Ready","PENDING INPUTS",MIN((AQ306+AR306+AS306),IF(D306&gt;C306,IF(D306=0,0,AT306*C306/D306),AT306+AV306)))</f>
        <v>0</v>
      </c>
      <c r="AX306" s="3">
        <f>IF(Inputs!$B$27&lt;&gt;"Ready","PENDING INPUTS",MAX(0,(AQ306+AR306+AS306)-AW306))</f>
        <v>0</v>
      </c>
      <c r="AY306" s="3">
        <f>IF(Inputs!$B$27&lt;&gt;"Ready","PENDING INPUTS",BF305)</f>
        <v>0</v>
      </c>
      <c r="AZ306" s="3">
        <f>IF(Inputs!$B$27&lt;&gt;"Ready","PENDING INPUTS",IF(A306&lt;=Inputs!$B$6,ROUND(AY306*Inputs!C19/12,2),0))</f>
        <v>0</v>
      </c>
      <c r="BA306" s="3">
        <f>IF(Inputs!$B$27&lt;&gt;"Ready","PENDING INPUTS",IF(AND(A306&lt;=Inputs!$B$6,AY306&gt;0),Inputs!G19,0))</f>
        <v>0</v>
      </c>
      <c r="BB306" s="3">
        <f>IF(Inputs!$B$27&lt;&gt;"Ready","PENDING INPUTS",IF(A306&gt;Inputs!$B$6,0,MIN((AY306+AZ306+BA306),IF(Inputs!H19=1,Inputs!D19,MAX(Inputs!F19,ROUND(AY306*Inputs!E19+AZ306+BA306,2))))))</f>
        <v>0</v>
      </c>
      <c r="BC306">
        <f>IF(Inputs!$B$27&lt;&gt;"Ready","PENDING INPUTS",IF(AY306&lt;=0,99,1+IF(AND(K306&gt;0,OR(Inputs!C14&gt;Inputs!C19,AND(Inputs!C14=Inputs!C19,0&lt;5))),1,0)+IF(AND(S306&gt;0,OR(Inputs!C15&gt;Inputs!C19,AND(Inputs!C15=Inputs!C19,1&lt;5))),1,0)+IF(AND(AA306&gt;0,OR(Inputs!C16&gt;Inputs!C19,AND(Inputs!C16=Inputs!C19,2&lt;5))),1,0)+IF(AND(AI306&gt;0,OR(Inputs!C17&gt;Inputs!C19,AND(Inputs!C17=Inputs!C19,3&lt;5))),1,0)+IF(AND(AQ306&gt;0,OR(Inputs!C18&gt;Inputs!C19,AND(Inputs!C18=Inputs!C19,4&lt;5))),1,0)+IF(AND(BG306&gt;0,OR(Inputs!C20&gt;Inputs!C19,AND(Inputs!C20=Inputs!C19,6&lt;5))),1,0)+IF(AND(BO306&gt;0,OR(Inputs!C21&gt;Inputs!C19,AND(Inputs!C21=Inputs!C19,7&lt;5))),1,0)+IF(AND(BW306&gt;0,OR(Inputs!C22&gt;Inputs!C19,AND(Inputs!C22=Inputs!C19,8&lt;5))),1,0)+IF(AND(CE306&gt;0,OR(Inputs!C23&gt;Inputs!C19,AND(Inputs!C23=Inputs!C19,9&lt;5))),1,0)))</f>
        <v>99</v>
      </c>
      <c r="BD306" s="3">
        <f>IF(Inputs!$B$27&lt;&gt;"Ready","PENDING INPUTS",IF(A306&gt;Inputs!$B$6,0,MIN(MAX(0,(AY306+AZ306+BA306)-BB306),MAX(0,C306-D306-(IF(O306&lt;BC306,K306+L306+M306-N306,0)+IF(W306&lt;BC306,S306+T306+U306-V306,0)+IF(AE306&lt;BC306,AA306+AB306+AC306-AD306,0)+IF(AM306&lt;BC306,AI306+AJ306+AK306-AL306,0)+IF(AU306&lt;BC306,AQ306+AR306+AS306-AT306,0)+IF(BC306&lt;BC306,AY306+AZ306+BA306-BB306,0)+IF(BK306&lt;BC306,BG306+BH306+BI306-BJ306,0)+IF(BS306&lt;BC306,BO306+BP306+BQ306-BR306,0)+IF(CA306&lt;BC306,BW306+BX306+BY306-BZ306,0)+IF(CI306&lt;BC306,CE306+CF306+CG306-CH306,0))))))</f>
        <v>0</v>
      </c>
      <c r="BE306" s="3">
        <f>IF(Inputs!$B$27&lt;&gt;"Ready","PENDING INPUTS",MIN((AY306+AZ306+BA306),IF(D306&gt;C306,IF(D306=0,0,BB306*C306/D306),BB306+BD306)))</f>
        <v>0</v>
      </c>
      <c r="BF306" s="3">
        <f>IF(Inputs!$B$27&lt;&gt;"Ready","PENDING INPUTS",MAX(0,(AY306+AZ306+BA306)-BE306))</f>
        <v>0</v>
      </c>
      <c r="BG306" s="3">
        <f>IF(Inputs!$B$27&lt;&gt;"Ready","PENDING INPUTS",BN305)</f>
        <v>0</v>
      </c>
      <c r="BH306" s="3">
        <f>IF(Inputs!$B$27&lt;&gt;"Ready","PENDING INPUTS",IF(A306&lt;=Inputs!$B$6,ROUND(BG306*Inputs!C20/12,2),0))</f>
        <v>0</v>
      </c>
      <c r="BI306" s="3">
        <f>IF(Inputs!$B$27&lt;&gt;"Ready","PENDING INPUTS",IF(AND(A306&lt;=Inputs!$B$6,BG306&gt;0),Inputs!G20,0))</f>
        <v>0</v>
      </c>
      <c r="BJ306" s="3">
        <f>IF(Inputs!$B$27&lt;&gt;"Ready","PENDING INPUTS",IF(A306&gt;Inputs!$B$6,0,MIN((BG306+BH306+BI306),IF(Inputs!H20=1,Inputs!D20,MAX(Inputs!F20,ROUND(BG306*Inputs!E20+BH306+BI306,2))))))</f>
        <v>0</v>
      </c>
      <c r="BK306">
        <f>IF(Inputs!$B$27&lt;&gt;"Ready","PENDING INPUTS",IF(BG306&lt;=0,99,1+IF(AND(K306&gt;0,OR(Inputs!C14&gt;Inputs!C20,AND(Inputs!C14=Inputs!C20,0&lt;6))),1,0)+IF(AND(S306&gt;0,OR(Inputs!C15&gt;Inputs!C20,AND(Inputs!C15=Inputs!C20,1&lt;6))),1,0)+IF(AND(AA306&gt;0,OR(Inputs!C16&gt;Inputs!C20,AND(Inputs!C16=Inputs!C20,2&lt;6))),1,0)+IF(AND(AI306&gt;0,OR(Inputs!C17&gt;Inputs!C20,AND(Inputs!C17=Inputs!C20,3&lt;6))),1,0)+IF(AND(AQ306&gt;0,OR(Inputs!C18&gt;Inputs!C20,AND(Inputs!C18=Inputs!C20,4&lt;6))),1,0)+IF(AND(AY306&gt;0,OR(Inputs!C19&gt;Inputs!C20,AND(Inputs!C19=Inputs!C20,5&lt;6))),1,0)+IF(AND(BO306&gt;0,OR(Inputs!C21&gt;Inputs!C20,AND(Inputs!C21=Inputs!C20,7&lt;6))),1,0)+IF(AND(BW306&gt;0,OR(Inputs!C22&gt;Inputs!C20,AND(Inputs!C22=Inputs!C20,8&lt;6))),1,0)+IF(AND(CE306&gt;0,OR(Inputs!C23&gt;Inputs!C20,AND(Inputs!C23=Inputs!C20,9&lt;6))),1,0)))</f>
        <v>99</v>
      </c>
      <c r="BL306" s="3">
        <f>IF(Inputs!$B$27&lt;&gt;"Ready","PENDING INPUTS",IF(A306&gt;Inputs!$B$6,0,MIN(MAX(0,(BG306+BH306+BI306)-BJ306),MAX(0,C306-D306-(IF(O306&lt;BK306,K306+L306+M306-N306,0)+IF(W306&lt;BK306,S306+T306+U306-V306,0)+IF(AE306&lt;BK306,AA306+AB306+AC306-AD306,0)+IF(AM306&lt;BK306,AI306+AJ306+AK306-AL306,0)+IF(AU306&lt;BK306,AQ306+AR306+AS306-AT306,0)+IF(BC306&lt;BK306,AY306+AZ306+BA306-BB306,0)+IF(BK306&lt;BK306,BG306+BH306+BI306-BJ306,0)+IF(BS306&lt;BK306,BO306+BP306+BQ306-BR306,0)+IF(CA306&lt;BK306,BW306+BX306+BY306-BZ306,0)+IF(CI306&lt;BK306,CE306+CF306+CG306-CH306,0))))))</f>
        <v>0</v>
      </c>
      <c r="BM306" s="3">
        <f>IF(Inputs!$B$27&lt;&gt;"Ready","PENDING INPUTS",MIN((BG306+BH306+BI306),IF(D306&gt;C306,IF(D306=0,0,BJ306*C306/D306),BJ306+BL306)))</f>
        <v>0</v>
      </c>
      <c r="BN306" s="3">
        <f>IF(Inputs!$B$27&lt;&gt;"Ready","PENDING INPUTS",MAX(0,(BG306+BH306+BI306)-BM306))</f>
        <v>0</v>
      </c>
      <c r="BO306" s="3">
        <f>IF(Inputs!$B$27&lt;&gt;"Ready","PENDING INPUTS",BV305)</f>
        <v>0</v>
      </c>
      <c r="BP306" s="3">
        <f>IF(Inputs!$B$27&lt;&gt;"Ready","PENDING INPUTS",IF(A306&lt;=Inputs!$B$6,ROUND(BO306*Inputs!C21/12,2),0))</f>
        <v>0</v>
      </c>
      <c r="BQ306" s="3">
        <f>IF(Inputs!$B$27&lt;&gt;"Ready","PENDING INPUTS",IF(AND(A306&lt;=Inputs!$B$6,BO306&gt;0),Inputs!G21,0))</f>
        <v>0</v>
      </c>
      <c r="BR306" s="3">
        <f>IF(Inputs!$B$27&lt;&gt;"Ready","PENDING INPUTS",IF(A306&gt;Inputs!$B$6,0,MIN((BO306+BP306+BQ306),IF(Inputs!H21=1,Inputs!D21,MAX(Inputs!F21,ROUND(BO306*Inputs!E21+BP306+BQ306,2))))))</f>
        <v>0</v>
      </c>
      <c r="BS306">
        <f>IF(Inputs!$B$27&lt;&gt;"Ready","PENDING INPUTS",IF(BO306&lt;=0,99,1+IF(AND(K306&gt;0,OR(Inputs!C14&gt;Inputs!C21,AND(Inputs!C14=Inputs!C21,0&lt;7))),1,0)+IF(AND(S306&gt;0,OR(Inputs!C15&gt;Inputs!C21,AND(Inputs!C15=Inputs!C21,1&lt;7))),1,0)+IF(AND(AA306&gt;0,OR(Inputs!C16&gt;Inputs!C21,AND(Inputs!C16=Inputs!C21,2&lt;7))),1,0)+IF(AND(AI306&gt;0,OR(Inputs!C17&gt;Inputs!C21,AND(Inputs!C17=Inputs!C21,3&lt;7))),1,0)+IF(AND(AQ306&gt;0,OR(Inputs!C18&gt;Inputs!C21,AND(Inputs!C18=Inputs!C21,4&lt;7))),1,0)+IF(AND(AY306&gt;0,OR(Inputs!C19&gt;Inputs!C21,AND(Inputs!C19=Inputs!C21,5&lt;7))),1,0)+IF(AND(BG306&gt;0,OR(Inputs!C20&gt;Inputs!C21,AND(Inputs!C20=Inputs!C21,6&lt;7))),1,0)+IF(AND(BW306&gt;0,OR(Inputs!C22&gt;Inputs!C21,AND(Inputs!C22=Inputs!C21,8&lt;7))),1,0)+IF(AND(CE306&gt;0,OR(Inputs!C23&gt;Inputs!C21,AND(Inputs!C23=Inputs!C21,9&lt;7))),1,0)))</f>
        <v>99</v>
      </c>
      <c r="BT306" s="3">
        <f>IF(Inputs!$B$27&lt;&gt;"Ready","PENDING INPUTS",IF(A306&gt;Inputs!$B$6,0,MIN(MAX(0,(BO306+BP306+BQ306)-BR306),MAX(0,C306-D306-(IF(O306&lt;BS306,K306+L306+M306-N306,0)+IF(W306&lt;BS306,S306+T306+U306-V306,0)+IF(AE306&lt;BS306,AA306+AB306+AC306-AD306,0)+IF(AM306&lt;BS306,AI306+AJ306+AK306-AL306,0)+IF(AU306&lt;BS306,AQ306+AR306+AS306-AT306,0)+IF(BC306&lt;BS306,AY306+AZ306+BA306-BB306,0)+IF(BK306&lt;BS306,BG306+BH306+BI306-BJ306,0)+IF(BS306&lt;BS306,BO306+BP306+BQ306-BR306,0)+IF(CA306&lt;BS306,BW306+BX306+BY306-BZ306,0)+IF(CI306&lt;BS306,CE306+CF306+CG306-CH306,0))))))</f>
        <v>0</v>
      </c>
      <c r="BU306" s="3">
        <f>IF(Inputs!$B$27&lt;&gt;"Ready","PENDING INPUTS",MIN((BO306+BP306+BQ306),IF(D306&gt;C306,IF(D306=0,0,BR306*C306/D306),BR306+BT306)))</f>
        <v>0</v>
      </c>
      <c r="BV306" s="3">
        <f>IF(Inputs!$B$27&lt;&gt;"Ready","PENDING INPUTS",MAX(0,(BO306+BP306+BQ306)-BU306))</f>
        <v>0</v>
      </c>
      <c r="BW306" s="3">
        <f>IF(Inputs!$B$27&lt;&gt;"Ready","PENDING INPUTS",CD305)</f>
        <v>0</v>
      </c>
      <c r="BX306" s="3">
        <f>IF(Inputs!$B$27&lt;&gt;"Ready","PENDING INPUTS",IF(A306&lt;=Inputs!$B$6,ROUND(BW306*Inputs!C22/12,2),0))</f>
        <v>0</v>
      </c>
      <c r="BY306" s="3">
        <f>IF(Inputs!$B$27&lt;&gt;"Ready","PENDING INPUTS",IF(AND(A306&lt;=Inputs!$B$6,BW306&gt;0),Inputs!G22,0))</f>
        <v>0</v>
      </c>
      <c r="BZ306" s="3">
        <f>IF(Inputs!$B$27&lt;&gt;"Ready","PENDING INPUTS",IF(A306&gt;Inputs!$B$6,0,MIN((BW306+BX306+BY306),IF(Inputs!H22=1,Inputs!D22,MAX(Inputs!F22,ROUND(BW306*Inputs!E22+BX306+BY306,2))))))</f>
        <v>0</v>
      </c>
      <c r="CA306">
        <f>IF(Inputs!$B$27&lt;&gt;"Ready","PENDING INPUTS",IF(BW306&lt;=0,99,1+IF(AND(K306&gt;0,OR(Inputs!C14&gt;Inputs!C22,AND(Inputs!C14=Inputs!C22,0&lt;8))),1,0)+IF(AND(S306&gt;0,OR(Inputs!C15&gt;Inputs!C22,AND(Inputs!C15=Inputs!C22,1&lt;8))),1,0)+IF(AND(AA306&gt;0,OR(Inputs!C16&gt;Inputs!C22,AND(Inputs!C16=Inputs!C22,2&lt;8))),1,0)+IF(AND(AI306&gt;0,OR(Inputs!C17&gt;Inputs!C22,AND(Inputs!C17=Inputs!C22,3&lt;8))),1,0)+IF(AND(AQ306&gt;0,OR(Inputs!C18&gt;Inputs!C22,AND(Inputs!C18=Inputs!C22,4&lt;8))),1,0)+IF(AND(AY306&gt;0,OR(Inputs!C19&gt;Inputs!C22,AND(Inputs!C19=Inputs!C22,5&lt;8))),1,0)+IF(AND(BG306&gt;0,OR(Inputs!C20&gt;Inputs!C22,AND(Inputs!C20=Inputs!C22,6&lt;8))),1,0)+IF(AND(BO306&gt;0,OR(Inputs!C21&gt;Inputs!C22,AND(Inputs!C21=Inputs!C22,7&lt;8))),1,0)+IF(AND(CE306&gt;0,OR(Inputs!C23&gt;Inputs!C22,AND(Inputs!C23=Inputs!C22,9&lt;8))),1,0)))</f>
        <v>99</v>
      </c>
      <c r="CB306" s="3">
        <f>IF(Inputs!$B$27&lt;&gt;"Ready","PENDING INPUTS",IF(A306&gt;Inputs!$B$6,0,MIN(MAX(0,(BW306+BX306+BY306)-BZ306),MAX(0,C306-D306-(IF(O306&lt;CA306,K306+L306+M306-N306,0)+IF(W306&lt;CA306,S306+T306+U306-V306,0)+IF(AE306&lt;CA306,AA306+AB306+AC306-AD306,0)+IF(AM306&lt;CA306,AI306+AJ306+AK306-AL306,0)+IF(AU306&lt;CA306,AQ306+AR306+AS306-AT306,0)+IF(BC306&lt;CA306,AY306+AZ306+BA306-BB306,0)+IF(BK306&lt;CA306,BG306+BH306+BI306-BJ306,0)+IF(BS306&lt;CA306,BO306+BP306+BQ306-BR306,0)+IF(CA306&lt;CA306,BW306+BX306+BY306-BZ306,0)+IF(CI306&lt;CA306,CE306+CF306+CG306-CH306,0))))))</f>
        <v>0</v>
      </c>
      <c r="CC306" s="3">
        <f>IF(Inputs!$B$27&lt;&gt;"Ready","PENDING INPUTS",MIN((BW306+BX306+BY306),IF(D306&gt;C306,IF(D306=0,0,BZ306*C306/D306),BZ306+CB306)))</f>
        <v>0</v>
      </c>
      <c r="CD306" s="3">
        <f>IF(Inputs!$B$27&lt;&gt;"Ready","PENDING INPUTS",MAX(0,(BW306+BX306+BY306)-CC306))</f>
        <v>0</v>
      </c>
      <c r="CE306" s="3">
        <f>IF(Inputs!$B$27&lt;&gt;"Ready","PENDING INPUTS",CL305)</f>
        <v>0</v>
      </c>
      <c r="CF306" s="3">
        <f>IF(Inputs!$B$27&lt;&gt;"Ready","PENDING INPUTS",IF(A306&lt;=Inputs!$B$6,ROUND(CE306*Inputs!C23/12,2),0))</f>
        <v>0</v>
      </c>
      <c r="CG306" s="3">
        <f>IF(Inputs!$B$27&lt;&gt;"Ready","PENDING INPUTS",IF(AND(A306&lt;=Inputs!$B$6,CE306&gt;0),Inputs!G23,0))</f>
        <v>0</v>
      </c>
      <c r="CH306" s="3">
        <f>IF(Inputs!$B$27&lt;&gt;"Ready","PENDING INPUTS",IF(A306&gt;Inputs!$B$6,0,MIN((CE306+CF306+CG306),IF(Inputs!H23=1,Inputs!D23,MAX(Inputs!F23,ROUND(CE306*Inputs!E23+CF306+CG306,2))))))</f>
        <v>0</v>
      </c>
      <c r="CI306">
        <f>IF(Inputs!$B$27&lt;&gt;"Ready","PENDING INPUTS",IF(CE306&lt;=0,99,1+IF(AND(K306&gt;0,OR(Inputs!C14&gt;Inputs!C23,AND(Inputs!C14=Inputs!C23,0&lt;9))),1,0)+IF(AND(S306&gt;0,OR(Inputs!C15&gt;Inputs!C23,AND(Inputs!C15=Inputs!C23,1&lt;9))),1,0)+IF(AND(AA306&gt;0,OR(Inputs!C16&gt;Inputs!C23,AND(Inputs!C16=Inputs!C23,2&lt;9))),1,0)+IF(AND(AI306&gt;0,OR(Inputs!C17&gt;Inputs!C23,AND(Inputs!C17=Inputs!C23,3&lt;9))),1,0)+IF(AND(AQ306&gt;0,OR(Inputs!C18&gt;Inputs!C23,AND(Inputs!C18=Inputs!C23,4&lt;9))),1,0)+IF(AND(AY306&gt;0,OR(Inputs!C19&gt;Inputs!C23,AND(Inputs!C19=Inputs!C23,5&lt;9))),1,0)+IF(AND(BG306&gt;0,OR(Inputs!C20&gt;Inputs!C23,AND(Inputs!C20=Inputs!C23,6&lt;9))),1,0)+IF(AND(BO306&gt;0,OR(Inputs!C21&gt;Inputs!C23,AND(Inputs!C21=Inputs!C23,7&lt;9))),1,0)+IF(AND(BW306&gt;0,OR(Inputs!C22&gt;Inputs!C23,AND(Inputs!C22=Inputs!C23,8&lt;9))),1,0)))</f>
        <v>99</v>
      </c>
      <c r="CJ306" s="3">
        <f>IF(Inputs!$B$27&lt;&gt;"Ready","PENDING INPUTS",IF(A306&gt;Inputs!$B$6,0,MIN(MAX(0,(CE306+CF306+CG306)-CH306),MAX(0,C306-D306-(IF(O306&lt;CI306,K306+L306+M306-N306,0)+IF(W306&lt;CI306,S306+T306+U306-V306,0)+IF(AE306&lt;CI306,AA306+AB306+AC306-AD306,0)+IF(AM306&lt;CI306,AI306+AJ306+AK306-AL306,0)+IF(AU306&lt;CI306,AQ306+AR306+AS306-AT306,0)+IF(BC306&lt;CI306,AY306+AZ306+BA306-BB306,0)+IF(BK306&lt;CI306,BG306+BH306+BI306-BJ306,0)+IF(BS306&lt;CI306,BO306+BP306+BQ306-BR306,0)+IF(CA306&lt;CI306,BW306+BX306+BY306-BZ306,0)+IF(CI306&lt;CI306,CE306+CF306+CG306-CH306,0))))))</f>
        <v>0</v>
      </c>
      <c r="CK306" s="3">
        <f>IF(Inputs!$B$27&lt;&gt;"Ready","PENDING INPUTS",MIN((CE306+CF306+CG306),IF(D306&gt;C306,IF(D306=0,0,CH306*C306/D306),CH306+CJ306)))</f>
        <v>0</v>
      </c>
      <c r="CL306" s="3">
        <f>IF(Inputs!$B$27&lt;&gt;"Ready","PENDING INPUTS",MAX(0,(CE306+CF306+CG306)-CK306))</f>
        <v>0</v>
      </c>
    </row>
    <row r="307" spans="1:90" ht="27.95" customHeight="1" x14ac:dyDescent="0.25">
      <c r="A307">
        <v>303</v>
      </c>
      <c r="B307" s="13">
        <f>IF(Inputs!$B$27&lt;&gt;"Ready","PENDING INPUTS",EDATE(Inputs!$B$5,A307-1))</f>
        <v>55488</v>
      </c>
      <c r="C307" s="3">
        <f>IF(Inputs!$B$27&lt;&gt;"Ready","PENDING INPUTS",IF(A307&lt;=Inputs!$B$6,MAX(0,Inputs!$B$4+IF(A307=Inputs!$B$7,Inputs!$B$8,0)+IF(A307=Inputs!$B$9,Inputs!$B$10,0)),0))</f>
        <v>0</v>
      </c>
      <c r="D307" s="3">
        <f>IF(Inputs!$B$27&lt;&gt;"Ready","PENDING INPUTS",SUM(N307,V307,AD307,AL307,AT307,BB307,BJ307,BR307,BZ307,CH307))</f>
        <v>0</v>
      </c>
      <c r="E307" s="3">
        <f>IF(Inputs!$B$27&lt;&gt;"Ready","PENDING INPUTS",MAX(0,D307-C307))</f>
        <v>0</v>
      </c>
      <c r="F307" s="3">
        <f>IF(Inputs!$B$27&lt;&gt;"Ready","PENDING INPUTS",SUM(Q307,Y307,AG307,AO307,AW307,BE307,BM307,BU307,CC307,CK307))</f>
        <v>0</v>
      </c>
      <c r="G307" s="3">
        <f>IF(Inputs!$B$27&lt;&gt;"Ready","PENDING INPUTS",SUM(L307,T307,AB307,AJ307,AR307,AZ307,BH307,BP307,BX307,CF307))</f>
        <v>0</v>
      </c>
      <c r="H307" s="3">
        <f>IF(Inputs!$B$27&lt;&gt;"Ready","PENDING INPUTS",SUM(M307,U307,AC307,AK307,AS307,BA307,BI307,BQ307,BY307,CG307))</f>
        <v>0</v>
      </c>
      <c r="I307" s="3">
        <f>IF(Inputs!$B$27&lt;&gt;"Ready","PENDING INPUTS",SUM(R307,Z307,AH307,AP307,AX307,BF307,BN307,BV307,CD307,CL307))</f>
        <v>0</v>
      </c>
      <c r="J307" t="str">
        <f>IF(Inputs!$B$27&lt;&gt;"Ready","PENDING INPUTS",IF(A307&gt;Inputs!$B$6,"Beyond horizon",IF(E307&gt;0.005,"MINIMUM SHORTFALL",IF(I307&lt;0.005,"Paid off","In progress"))))</f>
        <v>Beyond horizon</v>
      </c>
      <c r="K307" s="3">
        <f>IF(Inputs!$B$27&lt;&gt;"Ready","PENDING INPUTS",R306)</f>
        <v>0</v>
      </c>
      <c r="L307" s="3">
        <f>IF(Inputs!$B$27&lt;&gt;"Ready","PENDING INPUTS",IF(A307&lt;=Inputs!$B$6,ROUND(K307*Inputs!C14/12,2),0))</f>
        <v>0</v>
      </c>
      <c r="M307" s="3">
        <f>IF(Inputs!$B$27&lt;&gt;"Ready","PENDING INPUTS",IF(AND(A307&lt;=Inputs!$B$6,K307&gt;0),Inputs!G14,0))</f>
        <v>0</v>
      </c>
      <c r="N307" s="3">
        <f>IF(Inputs!$B$27&lt;&gt;"Ready","PENDING INPUTS",IF(A307&gt;Inputs!$B$6,0,MIN((K307+L307+M307),IF(Inputs!H14=1,Inputs!D14,MAX(Inputs!F14,ROUND(K307*Inputs!E14+L307+M307,2))))))</f>
        <v>0</v>
      </c>
      <c r="O307">
        <f>IF(Inputs!$B$27&lt;&gt;"Ready","PENDING INPUTS",IF(K307&lt;=0,99,1+IF(AND(S307&gt;0,OR(Inputs!C15&gt;Inputs!C14,AND(Inputs!C15=Inputs!C14,1&lt;0))),1,0)+IF(AND(AA307&gt;0,OR(Inputs!C16&gt;Inputs!C14,AND(Inputs!C16=Inputs!C14,2&lt;0))),1,0)+IF(AND(AI307&gt;0,OR(Inputs!C17&gt;Inputs!C14,AND(Inputs!C17=Inputs!C14,3&lt;0))),1,0)+IF(AND(AQ307&gt;0,OR(Inputs!C18&gt;Inputs!C14,AND(Inputs!C18=Inputs!C14,4&lt;0))),1,0)+IF(AND(AY307&gt;0,OR(Inputs!C19&gt;Inputs!C14,AND(Inputs!C19=Inputs!C14,5&lt;0))),1,0)+IF(AND(BG307&gt;0,OR(Inputs!C20&gt;Inputs!C14,AND(Inputs!C20=Inputs!C14,6&lt;0))),1,0)+IF(AND(BO307&gt;0,OR(Inputs!C21&gt;Inputs!C14,AND(Inputs!C21=Inputs!C14,7&lt;0))),1,0)+IF(AND(BW307&gt;0,OR(Inputs!C22&gt;Inputs!C14,AND(Inputs!C22=Inputs!C14,8&lt;0))),1,0)+IF(AND(CE307&gt;0,OR(Inputs!C23&gt;Inputs!C14,AND(Inputs!C23=Inputs!C14,9&lt;0))),1,0)))</f>
        <v>99</v>
      </c>
      <c r="P307" s="3">
        <f>IF(Inputs!$B$27&lt;&gt;"Ready","PENDING INPUTS",IF(A307&gt;Inputs!$B$6,0,MIN(MAX(0,(K307+L307+M307)-N307),MAX(0,C307-D307-(IF(O307&lt;O307,K307+L307+M307-N307,0)+IF(W307&lt;O307,S307+T307+U307-V307,0)+IF(AE307&lt;O307,AA307+AB307+AC307-AD307,0)+IF(AM307&lt;O307,AI307+AJ307+AK307-AL307,0)+IF(AU307&lt;O307,AQ307+AR307+AS307-AT307,0)+IF(BC307&lt;O307,AY307+AZ307+BA307-BB307,0)+IF(BK307&lt;O307,BG307+BH307+BI307-BJ307,0)+IF(BS307&lt;O307,BO307+BP307+BQ307-BR307,0)+IF(CA307&lt;O307,BW307+BX307+BY307-BZ307,0)+IF(CI307&lt;O307,CE307+CF307+CG307-CH307,0))))))</f>
        <v>0</v>
      </c>
      <c r="Q307" s="3">
        <f>IF(Inputs!$B$27&lt;&gt;"Ready","PENDING INPUTS",MIN((K307+L307+M307),IF(D307&gt;C307,IF(D307=0,0,N307*C307/D307),N307+P307)))</f>
        <v>0</v>
      </c>
      <c r="R307" s="3">
        <f>IF(Inputs!$B$27&lt;&gt;"Ready","PENDING INPUTS",MAX(0,(K307+L307+M307)-Q307))</f>
        <v>0</v>
      </c>
      <c r="S307" s="3">
        <f>IF(Inputs!$B$27&lt;&gt;"Ready","PENDING INPUTS",Z306)</f>
        <v>0</v>
      </c>
      <c r="T307" s="3">
        <f>IF(Inputs!$B$27&lt;&gt;"Ready","PENDING INPUTS",IF(A307&lt;=Inputs!$B$6,ROUND(S307*Inputs!C15/12,2),0))</f>
        <v>0</v>
      </c>
      <c r="U307" s="3">
        <f>IF(Inputs!$B$27&lt;&gt;"Ready","PENDING INPUTS",IF(AND(A307&lt;=Inputs!$B$6,S307&gt;0),Inputs!G15,0))</f>
        <v>0</v>
      </c>
      <c r="V307" s="3">
        <f>IF(Inputs!$B$27&lt;&gt;"Ready","PENDING INPUTS",IF(A307&gt;Inputs!$B$6,0,MIN((S307+T307+U307),IF(Inputs!H15=1,Inputs!D15,MAX(Inputs!F15,ROUND(S307*Inputs!E15+T307+U307,2))))))</f>
        <v>0</v>
      </c>
      <c r="W307">
        <f>IF(Inputs!$B$27&lt;&gt;"Ready","PENDING INPUTS",IF(S307&lt;=0,99,1+IF(AND(K307&gt;0,OR(Inputs!C14&gt;Inputs!C15,AND(Inputs!C14=Inputs!C15,0&lt;1))),1,0)+IF(AND(AA307&gt;0,OR(Inputs!C16&gt;Inputs!C15,AND(Inputs!C16=Inputs!C15,2&lt;1))),1,0)+IF(AND(AI307&gt;0,OR(Inputs!C17&gt;Inputs!C15,AND(Inputs!C17=Inputs!C15,3&lt;1))),1,0)+IF(AND(AQ307&gt;0,OR(Inputs!C18&gt;Inputs!C15,AND(Inputs!C18=Inputs!C15,4&lt;1))),1,0)+IF(AND(AY307&gt;0,OR(Inputs!C19&gt;Inputs!C15,AND(Inputs!C19=Inputs!C15,5&lt;1))),1,0)+IF(AND(BG307&gt;0,OR(Inputs!C20&gt;Inputs!C15,AND(Inputs!C20=Inputs!C15,6&lt;1))),1,0)+IF(AND(BO307&gt;0,OR(Inputs!C21&gt;Inputs!C15,AND(Inputs!C21=Inputs!C15,7&lt;1))),1,0)+IF(AND(BW307&gt;0,OR(Inputs!C22&gt;Inputs!C15,AND(Inputs!C22=Inputs!C15,8&lt;1))),1,0)+IF(AND(CE307&gt;0,OR(Inputs!C23&gt;Inputs!C15,AND(Inputs!C23=Inputs!C15,9&lt;1))),1,0)))</f>
        <v>99</v>
      </c>
      <c r="X307" s="3">
        <f>IF(Inputs!$B$27&lt;&gt;"Ready","PENDING INPUTS",IF(A307&gt;Inputs!$B$6,0,MIN(MAX(0,(S307+T307+U307)-V307),MAX(0,C307-D307-(IF(O307&lt;W307,K307+L307+M307-N307,0)+IF(W307&lt;W307,S307+T307+U307-V307,0)+IF(AE307&lt;W307,AA307+AB307+AC307-AD307,0)+IF(AM307&lt;W307,AI307+AJ307+AK307-AL307,0)+IF(AU307&lt;W307,AQ307+AR307+AS307-AT307,0)+IF(BC307&lt;W307,AY307+AZ307+BA307-BB307,0)+IF(BK307&lt;W307,BG307+BH307+BI307-BJ307,0)+IF(BS307&lt;W307,BO307+BP307+BQ307-BR307,0)+IF(CA307&lt;W307,BW307+BX307+BY307-BZ307,0)+IF(CI307&lt;W307,CE307+CF307+CG307-CH307,0))))))</f>
        <v>0</v>
      </c>
      <c r="Y307" s="3">
        <f>IF(Inputs!$B$27&lt;&gt;"Ready","PENDING INPUTS",MIN((S307+T307+U307),IF(D307&gt;C307,IF(D307=0,0,V307*C307/D307),V307+X307)))</f>
        <v>0</v>
      </c>
      <c r="Z307" s="3">
        <f>IF(Inputs!$B$27&lt;&gt;"Ready","PENDING INPUTS",MAX(0,(S307+T307+U307)-Y307))</f>
        <v>0</v>
      </c>
      <c r="AA307" s="3">
        <f>IF(Inputs!$B$27&lt;&gt;"Ready","PENDING INPUTS",AH306)</f>
        <v>0</v>
      </c>
      <c r="AB307" s="3">
        <f>IF(Inputs!$B$27&lt;&gt;"Ready","PENDING INPUTS",IF(A307&lt;=Inputs!$B$6,ROUND(AA307*Inputs!C16/12,2),0))</f>
        <v>0</v>
      </c>
      <c r="AC307" s="3">
        <f>IF(Inputs!$B$27&lt;&gt;"Ready","PENDING INPUTS",IF(AND(A307&lt;=Inputs!$B$6,AA307&gt;0),Inputs!G16,0))</f>
        <v>0</v>
      </c>
      <c r="AD307" s="3">
        <f>IF(Inputs!$B$27&lt;&gt;"Ready","PENDING INPUTS",IF(A307&gt;Inputs!$B$6,0,MIN((AA307+AB307+AC307),IF(Inputs!H16=1,Inputs!D16,MAX(Inputs!F16,ROUND(AA307*Inputs!E16+AB307+AC307,2))))))</f>
        <v>0</v>
      </c>
      <c r="AE307">
        <f>IF(Inputs!$B$27&lt;&gt;"Ready","PENDING INPUTS",IF(AA307&lt;=0,99,1+IF(AND(K307&gt;0,OR(Inputs!C14&gt;Inputs!C16,AND(Inputs!C14=Inputs!C16,0&lt;2))),1,0)+IF(AND(S307&gt;0,OR(Inputs!C15&gt;Inputs!C16,AND(Inputs!C15=Inputs!C16,1&lt;2))),1,0)+IF(AND(AI307&gt;0,OR(Inputs!C17&gt;Inputs!C16,AND(Inputs!C17=Inputs!C16,3&lt;2))),1,0)+IF(AND(AQ307&gt;0,OR(Inputs!C18&gt;Inputs!C16,AND(Inputs!C18=Inputs!C16,4&lt;2))),1,0)+IF(AND(AY307&gt;0,OR(Inputs!C19&gt;Inputs!C16,AND(Inputs!C19=Inputs!C16,5&lt;2))),1,0)+IF(AND(BG307&gt;0,OR(Inputs!C20&gt;Inputs!C16,AND(Inputs!C20=Inputs!C16,6&lt;2))),1,0)+IF(AND(BO307&gt;0,OR(Inputs!C21&gt;Inputs!C16,AND(Inputs!C21=Inputs!C16,7&lt;2))),1,0)+IF(AND(BW307&gt;0,OR(Inputs!C22&gt;Inputs!C16,AND(Inputs!C22=Inputs!C16,8&lt;2))),1,0)+IF(AND(CE307&gt;0,OR(Inputs!C23&gt;Inputs!C16,AND(Inputs!C23=Inputs!C16,9&lt;2))),1,0)))</f>
        <v>99</v>
      </c>
      <c r="AF307" s="3">
        <f>IF(Inputs!$B$27&lt;&gt;"Ready","PENDING INPUTS",IF(A307&gt;Inputs!$B$6,0,MIN(MAX(0,(AA307+AB307+AC307)-AD307),MAX(0,C307-D307-(IF(O307&lt;AE307,K307+L307+M307-N307,0)+IF(W307&lt;AE307,S307+T307+U307-V307,0)+IF(AE307&lt;AE307,AA307+AB307+AC307-AD307,0)+IF(AM307&lt;AE307,AI307+AJ307+AK307-AL307,0)+IF(AU307&lt;AE307,AQ307+AR307+AS307-AT307,0)+IF(BC307&lt;AE307,AY307+AZ307+BA307-BB307,0)+IF(BK307&lt;AE307,BG307+BH307+BI307-BJ307,0)+IF(BS307&lt;AE307,BO307+BP307+BQ307-BR307,0)+IF(CA307&lt;AE307,BW307+BX307+BY307-BZ307,0)+IF(CI307&lt;AE307,CE307+CF307+CG307-CH307,0))))))</f>
        <v>0</v>
      </c>
      <c r="AG307" s="3">
        <f>IF(Inputs!$B$27&lt;&gt;"Ready","PENDING INPUTS",MIN((AA307+AB307+AC307),IF(D307&gt;C307,IF(D307=0,0,AD307*C307/D307),AD307+AF307)))</f>
        <v>0</v>
      </c>
      <c r="AH307" s="3">
        <f>IF(Inputs!$B$27&lt;&gt;"Ready","PENDING INPUTS",MAX(0,(AA307+AB307+AC307)-AG307))</f>
        <v>0</v>
      </c>
      <c r="AI307" s="3">
        <f>IF(Inputs!$B$27&lt;&gt;"Ready","PENDING INPUTS",AP306)</f>
        <v>0</v>
      </c>
      <c r="AJ307" s="3">
        <f>IF(Inputs!$B$27&lt;&gt;"Ready","PENDING INPUTS",IF(A307&lt;=Inputs!$B$6,ROUND(AI307*Inputs!C17/12,2),0))</f>
        <v>0</v>
      </c>
      <c r="AK307" s="3">
        <f>IF(Inputs!$B$27&lt;&gt;"Ready","PENDING INPUTS",IF(AND(A307&lt;=Inputs!$B$6,AI307&gt;0),Inputs!G17,0))</f>
        <v>0</v>
      </c>
      <c r="AL307" s="3">
        <f>IF(Inputs!$B$27&lt;&gt;"Ready","PENDING INPUTS",IF(A307&gt;Inputs!$B$6,0,MIN((AI307+AJ307+AK307),IF(Inputs!H17=1,Inputs!D17,MAX(Inputs!F17,ROUND(AI307*Inputs!E17+AJ307+AK307,2))))))</f>
        <v>0</v>
      </c>
      <c r="AM307">
        <f>IF(Inputs!$B$27&lt;&gt;"Ready","PENDING INPUTS",IF(AI307&lt;=0,99,1+IF(AND(K307&gt;0,OR(Inputs!C14&gt;Inputs!C17,AND(Inputs!C14=Inputs!C17,0&lt;3))),1,0)+IF(AND(S307&gt;0,OR(Inputs!C15&gt;Inputs!C17,AND(Inputs!C15=Inputs!C17,1&lt;3))),1,0)+IF(AND(AA307&gt;0,OR(Inputs!C16&gt;Inputs!C17,AND(Inputs!C16=Inputs!C17,2&lt;3))),1,0)+IF(AND(AQ307&gt;0,OR(Inputs!C18&gt;Inputs!C17,AND(Inputs!C18=Inputs!C17,4&lt;3))),1,0)+IF(AND(AY307&gt;0,OR(Inputs!C19&gt;Inputs!C17,AND(Inputs!C19=Inputs!C17,5&lt;3))),1,0)+IF(AND(BG307&gt;0,OR(Inputs!C20&gt;Inputs!C17,AND(Inputs!C20=Inputs!C17,6&lt;3))),1,0)+IF(AND(BO307&gt;0,OR(Inputs!C21&gt;Inputs!C17,AND(Inputs!C21=Inputs!C17,7&lt;3))),1,0)+IF(AND(BW307&gt;0,OR(Inputs!C22&gt;Inputs!C17,AND(Inputs!C22=Inputs!C17,8&lt;3))),1,0)+IF(AND(CE307&gt;0,OR(Inputs!C23&gt;Inputs!C17,AND(Inputs!C23=Inputs!C17,9&lt;3))),1,0)))</f>
        <v>99</v>
      </c>
      <c r="AN307" s="3">
        <f>IF(Inputs!$B$27&lt;&gt;"Ready","PENDING INPUTS",IF(A307&gt;Inputs!$B$6,0,MIN(MAX(0,(AI307+AJ307+AK307)-AL307),MAX(0,C307-D307-(IF(O307&lt;AM307,K307+L307+M307-N307,0)+IF(W307&lt;AM307,S307+T307+U307-V307,0)+IF(AE307&lt;AM307,AA307+AB307+AC307-AD307,0)+IF(AM307&lt;AM307,AI307+AJ307+AK307-AL307,0)+IF(AU307&lt;AM307,AQ307+AR307+AS307-AT307,0)+IF(BC307&lt;AM307,AY307+AZ307+BA307-BB307,0)+IF(BK307&lt;AM307,BG307+BH307+BI307-BJ307,0)+IF(BS307&lt;AM307,BO307+BP307+BQ307-BR307,0)+IF(CA307&lt;AM307,BW307+BX307+BY307-BZ307,0)+IF(CI307&lt;AM307,CE307+CF307+CG307-CH307,0))))))</f>
        <v>0</v>
      </c>
      <c r="AO307" s="3">
        <f>IF(Inputs!$B$27&lt;&gt;"Ready","PENDING INPUTS",MIN((AI307+AJ307+AK307),IF(D307&gt;C307,IF(D307=0,0,AL307*C307/D307),AL307+AN307)))</f>
        <v>0</v>
      </c>
      <c r="AP307" s="3">
        <f>IF(Inputs!$B$27&lt;&gt;"Ready","PENDING INPUTS",MAX(0,(AI307+AJ307+AK307)-AO307))</f>
        <v>0</v>
      </c>
      <c r="AQ307" s="3">
        <f>IF(Inputs!$B$27&lt;&gt;"Ready","PENDING INPUTS",AX306)</f>
        <v>0</v>
      </c>
      <c r="AR307" s="3">
        <f>IF(Inputs!$B$27&lt;&gt;"Ready","PENDING INPUTS",IF(A307&lt;=Inputs!$B$6,ROUND(AQ307*Inputs!C18/12,2),0))</f>
        <v>0</v>
      </c>
      <c r="AS307" s="3">
        <f>IF(Inputs!$B$27&lt;&gt;"Ready","PENDING INPUTS",IF(AND(A307&lt;=Inputs!$B$6,AQ307&gt;0),Inputs!G18,0))</f>
        <v>0</v>
      </c>
      <c r="AT307" s="3">
        <f>IF(Inputs!$B$27&lt;&gt;"Ready","PENDING INPUTS",IF(A307&gt;Inputs!$B$6,0,MIN((AQ307+AR307+AS307),IF(Inputs!H18=1,Inputs!D18,MAX(Inputs!F18,ROUND(AQ307*Inputs!E18+AR307+AS307,2))))))</f>
        <v>0</v>
      </c>
      <c r="AU307">
        <f>IF(Inputs!$B$27&lt;&gt;"Ready","PENDING INPUTS",IF(AQ307&lt;=0,99,1+IF(AND(K307&gt;0,OR(Inputs!C14&gt;Inputs!C18,AND(Inputs!C14=Inputs!C18,0&lt;4))),1,0)+IF(AND(S307&gt;0,OR(Inputs!C15&gt;Inputs!C18,AND(Inputs!C15=Inputs!C18,1&lt;4))),1,0)+IF(AND(AA307&gt;0,OR(Inputs!C16&gt;Inputs!C18,AND(Inputs!C16=Inputs!C18,2&lt;4))),1,0)+IF(AND(AI307&gt;0,OR(Inputs!C17&gt;Inputs!C18,AND(Inputs!C17=Inputs!C18,3&lt;4))),1,0)+IF(AND(AY307&gt;0,OR(Inputs!C19&gt;Inputs!C18,AND(Inputs!C19=Inputs!C18,5&lt;4))),1,0)+IF(AND(BG307&gt;0,OR(Inputs!C20&gt;Inputs!C18,AND(Inputs!C20=Inputs!C18,6&lt;4))),1,0)+IF(AND(BO307&gt;0,OR(Inputs!C21&gt;Inputs!C18,AND(Inputs!C21=Inputs!C18,7&lt;4))),1,0)+IF(AND(BW307&gt;0,OR(Inputs!C22&gt;Inputs!C18,AND(Inputs!C22=Inputs!C18,8&lt;4))),1,0)+IF(AND(CE307&gt;0,OR(Inputs!C23&gt;Inputs!C18,AND(Inputs!C23=Inputs!C18,9&lt;4))),1,0)))</f>
        <v>99</v>
      </c>
      <c r="AV307" s="3">
        <f>IF(Inputs!$B$27&lt;&gt;"Ready","PENDING INPUTS",IF(A307&gt;Inputs!$B$6,0,MIN(MAX(0,(AQ307+AR307+AS307)-AT307),MAX(0,C307-D307-(IF(O307&lt;AU307,K307+L307+M307-N307,0)+IF(W307&lt;AU307,S307+T307+U307-V307,0)+IF(AE307&lt;AU307,AA307+AB307+AC307-AD307,0)+IF(AM307&lt;AU307,AI307+AJ307+AK307-AL307,0)+IF(AU307&lt;AU307,AQ307+AR307+AS307-AT307,0)+IF(BC307&lt;AU307,AY307+AZ307+BA307-BB307,0)+IF(BK307&lt;AU307,BG307+BH307+BI307-BJ307,0)+IF(BS307&lt;AU307,BO307+BP307+BQ307-BR307,0)+IF(CA307&lt;AU307,BW307+BX307+BY307-BZ307,0)+IF(CI307&lt;AU307,CE307+CF307+CG307-CH307,0))))))</f>
        <v>0</v>
      </c>
      <c r="AW307" s="3">
        <f>IF(Inputs!$B$27&lt;&gt;"Ready","PENDING INPUTS",MIN((AQ307+AR307+AS307),IF(D307&gt;C307,IF(D307=0,0,AT307*C307/D307),AT307+AV307)))</f>
        <v>0</v>
      </c>
      <c r="AX307" s="3">
        <f>IF(Inputs!$B$27&lt;&gt;"Ready","PENDING INPUTS",MAX(0,(AQ307+AR307+AS307)-AW307))</f>
        <v>0</v>
      </c>
      <c r="AY307" s="3">
        <f>IF(Inputs!$B$27&lt;&gt;"Ready","PENDING INPUTS",BF306)</f>
        <v>0</v>
      </c>
      <c r="AZ307" s="3">
        <f>IF(Inputs!$B$27&lt;&gt;"Ready","PENDING INPUTS",IF(A307&lt;=Inputs!$B$6,ROUND(AY307*Inputs!C19/12,2),0))</f>
        <v>0</v>
      </c>
      <c r="BA307" s="3">
        <f>IF(Inputs!$B$27&lt;&gt;"Ready","PENDING INPUTS",IF(AND(A307&lt;=Inputs!$B$6,AY307&gt;0),Inputs!G19,0))</f>
        <v>0</v>
      </c>
      <c r="BB307" s="3">
        <f>IF(Inputs!$B$27&lt;&gt;"Ready","PENDING INPUTS",IF(A307&gt;Inputs!$B$6,0,MIN((AY307+AZ307+BA307),IF(Inputs!H19=1,Inputs!D19,MAX(Inputs!F19,ROUND(AY307*Inputs!E19+AZ307+BA307,2))))))</f>
        <v>0</v>
      </c>
      <c r="BC307">
        <f>IF(Inputs!$B$27&lt;&gt;"Ready","PENDING INPUTS",IF(AY307&lt;=0,99,1+IF(AND(K307&gt;0,OR(Inputs!C14&gt;Inputs!C19,AND(Inputs!C14=Inputs!C19,0&lt;5))),1,0)+IF(AND(S307&gt;0,OR(Inputs!C15&gt;Inputs!C19,AND(Inputs!C15=Inputs!C19,1&lt;5))),1,0)+IF(AND(AA307&gt;0,OR(Inputs!C16&gt;Inputs!C19,AND(Inputs!C16=Inputs!C19,2&lt;5))),1,0)+IF(AND(AI307&gt;0,OR(Inputs!C17&gt;Inputs!C19,AND(Inputs!C17=Inputs!C19,3&lt;5))),1,0)+IF(AND(AQ307&gt;0,OR(Inputs!C18&gt;Inputs!C19,AND(Inputs!C18=Inputs!C19,4&lt;5))),1,0)+IF(AND(BG307&gt;0,OR(Inputs!C20&gt;Inputs!C19,AND(Inputs!C20=Inputs!C19,6&lt;5))),1,0)+IF(AND(BO307&gt;0,OR(Inputs!C21&gt;Inputs!C19,AND(Inputs!C21=Inputs!C19,7&lt;5))),1,0)+IF(AND(BW307&gt;0,OR(Inputs!C22&gt;Inputs!C19,AND(Inputs!C22=Inputs!C19,8&lt;5))),1,0)+IF(AND(CE307&gt;0,OR(Inputs!C23&gt;Inputs!C19,AND(Inputs!C23=Inputs!C19,9&lt;5))),1,0)))</f>
        <v>99</v>
      </c>
      <c r="BD307" s="3">
        <f>IF(Inputs!$B$27&lt;&gt;"Ready","PENDING INPUTS",IF(A307&gt;Inputs!$B$6,0,MIN(MAX(0,(AY307+AZ307+BA307)-BB307),MAX(0,C307-D307-(IF(O307&lt;BC307,K307+L307+M307-N307,0)+IF(W307&lt;BC307,S307+T307+U307-V307,0)+IF(AE307&lt;BC307,AA307+AB307+AC307-AD307,0)+IF(AM307&lt;BC307,AI307+AJ307+AK307-AL307,0)+IF(AU307&lt;BC307,AQ307+AR307+AS307-AT307,0)+IF(BC307&lt;BC307,AY307+AZ307+BA307-BB307,0)+IF(BK307&lt;BC307,BG307+BH307+BI307-BJ307,0)+IF(BS307&lt;BC307,BO307+BP307+BQ307-BR307,0)+IF(CA307&lt;BC307,BW307+BX307+BY307-BZ307,0)+IF(CI307&lt;BC307,CE307+CF307+CG307-CH307,0))))))</f>
        <v>0</v>
      </c>
      <c r="BE307" s="3">
        <f>IF(Inputs!$B$27&lt;&gt;"Ready","PENDING INPUTS",MIN((AY307+AZ307+BA307),IF(D307&gt;C307,IF(D307=0,0,BB307*C307/D307),BB307+BD307)))</f>
        <v>0</v>
      </c>
      <c r="BF307" s="3">
        <f>IF(Inputs!$B$27&lt;&gt;"Ready","PENDING INPUTS",MAX(0,(AY307+AZ307+BA307)-BE307))</f>
        <v>0</v>
      </c>
      <c r="BG307" s="3">
        <f>IF(Inputs!$B$27&lt;&gt;"Ready","PENDING INPUTS",BN306)</f>
        <v>0</v>
      </c>
      <c r="BH307" s="3">
        <f>IF(Inputs!$B$27&lt;&gt;"Ready","PENDING INPUTS",IF(A307&lt;=Inputs!$B$6,ROUND(BG307*Inputs!C20/12,2),0))</f>
        <v>0</v>
      </c>
      <c r="BI307" s="3">
        <f>IF(Inputs!$B$27&lt;&gt;"Ready","PENDING INPUTS",IF(AND(A307&lt;=Inputs!$B$6,BG307&gt;0),Inputs!G20,0))</f>
        <v>0</v>
      </c>
      <c r="BJ307" s="3">
        <f>IF(Inputs!$B$27&lt;&gt;"Ready","PENDING INPUTS",IF(A307&gt;Inputs!$B$6,0,MIN((BG307+BH307+BI307),IF(Inputs!H20=1,Inputs!D20,MAX(Inputs!F20,ROUND(BG307*Inputs!E20+BH307+BI307,2))))))</f>
        <v>0</v>
      </c>
      <c r="BK307">
        <f>IF(Inputs!$B$27&lt;&gt;"Ready","PENDING INPUTS",IF(BG307&lt;=0,99,1+IF(AND(K307&gt;0,OR(Inputs!C14&gt;Inputs!C20,AND(Inputs!C14=Inputs!C20,0&lt;6))),1,0)+IF(AND(S307&gt;0,OR(Inputs!C15&gt;Inputs!C20,AND(Inputs!C15=Inputs!C20,1&lt;6))),1,0)+IF(AND(AA307&gt;0,OR(Inputs!C16&gt;Inputs!C20,AND(Inputs!C16=Inputs!C20,2&lt;6))),1,0)+IF(AND(AI307&gt;0,OR(Inputs!C17&gt;Inputs!C20,AND(Inputs!C17=Inputs!C20,3&lt;6))),1,0)+IF(AND(AQ307&gt;0,OR(Inputs!C18&gt;Inputs!C20,AND(Inputs!C18=Inputs!C20,4&lt;6))),1,0)+IF(AND(AY307&gt;0,OR(Inputs!C19&gt;Inputs!C20,AND(Inputs!C19=Inputs!C20,5&lt;6))),1,0)+IF(AND(BO307&gt;0,OR(Inputs!C21&gt;Inputs!C20,AND(Inputs!C21=Inputs!C20,7&lt;6))),1,0)+IF(AND(BW307&gt;0,OR(Inputs!C22&gt;Inputs!C20,AND(Inputs!C22=Inputs!C20,8&lt;6))),1,0)+IF(AND(CE307&gt;0,OR(Inputs!C23&gt;Inputs!C20,AND(Inputs!C23=Inputs!C20,9&lt;6))),1,0)))</f>
        <v>99</v>
      </c>
      <c r="BL307" s="3">
        <f>IF(Inputs!$B$27&lt;&gt;"Ready","PENDING INPUTS",IF(A307&gt;Inputs!$B$6,0,MIN(MAX(0,(BG307+BH307+BI307)-BJ307),MAX(0,C307-D307-(IF(O307&lt;BK307,K307+L307+M307-N307,0)+IF(W307&lt;BK307,S307+T307+U307-V307,0)+IF(AE307&lt;BK307,AA307+AB307+AC307-AD307,0)+IF(AM307&lt;BK307,AI307+AJ307+AK307-AL307,0)+IF(AU307&lt;BK307,AQ307+AR307+AS307-AT307,0)+IF(BC307&lt;BK307,AY307+AZ307+BA307-BB307,0)+IF(BK307&lt;BK307,BG307+BH307+BI307-BJ307,0)+IF(BS307&lt;BK307,BO307+BP307+BQ307-BR307,0)+IF(CA307&lt;BK307,BW307+BX307+BY307-BZ307,0)+IF(CI307&lt;BK307,CE307+CF307+CG307-CH307,0))))))</f>
        <v>0</v>
      </c>
      <c r="BM307" s="3">
        <f>IF(Inputs!$B$27&lt;&gt;"Ready","PENDING INPUTS",MIN((BG307+BH307+BI307),IF(D307&gt;C307,IF(D307=0,0,BJ307*C307/D307),BJ307+BL307)))</f>
        <v>0</v>
      </c>
      <c r="BN307" s="3">
        <f>IF(Inputs!$B$27&lt;&gt;"Ready","PENDING INPUTS",MAX(0,(BG307+BH307+BI307)-BM307))</f>
        <v>0</v>
      </c>
      <c r="BO307" s="3">
        <f>IF(Inputs!$B$27&lt;&gt;"Ready","PENDING INPUTS",BV306)</f>
        <v>0</v>
      </c>
      <c r="BP307" s="3">
        <f>IF(Inputs!$B$27&lt;&gt;"Ready","PENDING INPUTS",IF(A307&lt;=Inputs!$B$6,ROUND(BO307*Inputs!C21/12,2),0))</f>
        <v>0</v>
      </c>
      <c r="BQ307" s="3">
        <f>IF(Inputs!$B$27&lt;&gt;"Ready","PENDING INPUTS",IF(AND(A307&lt;=Inputs!$B$6,BO307&gt;0),Inputs!G21,0))</f>
        <v>0</v>
      </c>
      <c r="BR307" s="3">
        <f>IF(Inputs!$B$27&lt;&gt;"Ready","PENDING INPUTS",IF(A307&gt;Inputs!$B$6,0,MIN((BO307+BP307+BQ307),IF(Inputs!H21=1,Inputs!D21,MAX(Inputs!F21,ROUND(BO307*Inputs!E21+BP307+BQ307,2))))))</f>
        <v>0</v>
      </c>
      <c r="BS307">
        <f>IF(Inputs!$B$27&lt;&gt;"Ready","PENDING INPUTS",IF(BO307&lt;=0,99,1+IF(AND(K307&gt;0,OR(Inputs!C14&gt;Inputs!C21,AND(Inputs!C14=Inputs!C21,0&lt;7))),1,0)+IF(AND(S307&gt;0,OR(Inputs!C15&gt;Inputs!C21,AND(Inputs!C15=Inputs!C21,1&lt;7))),1,0)+IF(AND(AA307&gt;0,OR(Inputs!C16&gt;Inputs!C21,AND(Inputs!C16=Inputs!C21,2&lt;7))),1,0)+IF(AND(AI307&gt;0,OR(Inputs!C17&gt;Inputs!C21,AND(Inputs!C17=Inputs!C21,3&lt;7))),1,0)+IF(AND(AQ307&gt;0,OR(Inputs!C18&gt;Inputs!C21,AND(Inputs!C18=Inputs!C21,4&lt;7))),1,0)+IF(AND(AY307&gt;0,OR(Inputs!C19&gt;Inputs!C21,AND(Inputs!C19=Inputs!C21,5&lt;7))),1,0)+IF(AND(BG307&gt;0,OR(Inputs!C20&gt;Inputs!C21,AND(Inputs!C20=Inputs!C21,6&lt;7))),1,0)+IF(AND(BW307&gt;0,OR(Inputs!C22&gt;Inputs!C21,AND(Inputs!C22=Inputs!C21,8&lt;7))),1,0)+IF(AND(CE307&gt;0,OR(Inputs!C23&gt;Inputs!C21,AND(Inputs!C23=Inputs!C21,9&lt;7))),1,0)))</f>
        <v>99</v>
      </c>
      <c r="BT307" s="3">
        <f>IF(Inputs!$B$27&lt;&gt;"Ready","PENDING INPUTS",IF(A307&gt;Inputs!$B$6,0,MIN(MAX(0,(BO307+BP307+BQ307)-BR307),MAX(0,C307-D307-(IF(O307&lt;BS307,K307+L307+M307-N307,0)+IF(W307&lt;BS307,S307+T307+U307-V307,0)+IF(AE307&lt;BS307,AA307+AB307+AC307-AD307,0)+IF(AM307&lt;BS307,AI307+AJ307+AK307-AL307,0)+IF(AU307&lt;BS307,AQ307+AR307+AS307-AT307,0)+IF(BC307&lt;BS307,AY307+AZ307+BA307-BB307,0)+IF(BK307&lt;BS307,BG307+BH307+BI307-BJ307,0)+IF(BS307&lt;BS307,BO307+BP307+BQ307-BR307,0)+IF(CA307&lt;BS307,BW307+BX307+BY307-BZ307,0)+IF(CI307&lt;BS307,CE307+CF307+CG307-CH307,0))))))</f>
        <v>0</v>
      </c>
      <c r="BU307" s="3">
        <f>IF(Inputs!$B$27&lt;&gt;"Ready","PENDING INPUTS",MIN((BO307+BP307+BQ307),IF(D307&gt;C307,IF(D307=0,0,BR307*C307/D307),BR307+BT307)))</f>
        <v>0</v>
      </c>
      <c r="BV307" s="3">
        <f>IF(Inputs!$B$27&lt;&gt;"Ready","PENDING INPUTS",MAX(0,(BO307+BP307+BQ307)-BU307))</f>
        <v>0</v>
      </c>
      <c r="BW307" s="3">
        <f>IF(Inputs!$B$27&lt;&gt;"Ready","PENDING INPUTS",CD306)</f>
        <v>0</v>
      </c>
      <c r="BX307" s="3">
        <f>IF(Inputs!$B$27&lt;&gt;"Ready","PENDING INPUTS",IF(A307&lt;=Inputs!$B$6,ROUND(BW307*Inputs!C22/12,2),0))</f>
        <v>0</v>
      </c>
      <c r="BY307" s="3">
        <f>IF(Inputs!$B$27&lt;&gt;"Ready","PENDING INPUTS",IF(AND(A307&lt;=Inputs!$B$6,BW307&gt;0),Inputs!G22,0))</f>
        <v>0</v>
      </c>
      <c r="BZ307" s="3">
        <f>IF(Inputs!$B$27&lt;&gt;"Ready","PENDING INPUTS",IF(A307&gt;Inputs!$B$6,0,MIN((BW307+BX307+BY307),IF(Inputs!H22=1,Inputs!D22,MAX(Inputs!F22,ROUND(BW307*Inputs!E22+BX307+BY307,2))))))</f>
        <v>0</v>
      </c>
      <c r="CA307">
        <f>IF(Inputs!$B$27&lt;&gt;"Ready","PENDING INPUTS",IF(BW307&lt;=0,99,1+IF(AND(K307&gt;0,OR(Inputs!C14&gt;Inputs!C22,AND(Inputs!C14=Inputs!C22,0&lt;8))),1,0)+IF(AND(S307&gt;0,OR(Inputs!C15&gt;Inputs!C22,AND(Inputs!C15=Inputs!C22,1&lt;8))),1,0)+IF(AND(AA307&gt;0,OR(Inputs!C16&gt;Inputs!C22,AND(Inputs!C16=Inputs!C22,2&lt;8))),1,0)+IF(AND(AI307&gt;0,OR(Inputs!C17&gt;Inputs!C22,AND(Inputs!C17=Inputs!C22,3&lt;8))),1,0)+IF(AND(AQ307&gt;0,OR(Inputs!C18&gt;Inputs!C22,AND(Inputs!C18=Inputs!C22,4&lt;8))),1,0)+IF(AND(AY307&gt;0,OR(Inputs!C19&gt;Inputs!C22,AND(Inputs!C19=Inputs!C22,5&lt;8))),1,0)+IF(AND(BG307&gt;0,OR(Inputs!C20&gt;Inputs!C22,AND(Inputs!C20=Inputs!C22,6&lt;8))),1,0)+IF(AND(BO307&gt;0,OR(Inputs!C21&gt;Inputs!C22,AND(Inputs!C21=Inputs!C22,7&lt;8))),1,0)+IF(AND(CE307&gt;0,OR(Inputs!C23&gt;Inputs!C22,AND(Inputs!C23=Inputs!C22,9&lt;8))),1,0)))</f>
        <v>99</v>
      </c>
      <c r="CB307" s="3">
        <f>IF(Inputs!$B$27&lt;&gt;"Ready","PENDING INPUTS",IF(A307&gt;Inputs!$B$6,0,MIN(MAX(0,(BW307+BX307+BY307)-BZ307),MAX(0,C307-D307-(IF(O307&lt;CA307,K307+L307+M307-N307,0)+IF(W307&lt;CA307,S307+T307+U307-V307,0)+IF(AE307&lt;CA307,AA307+AB307+AC307-AD307,0)+IF(AM307&lt;CA307,AI307+AJ307+AK307-AL307,0)+IF(AU307&lt;CA307,AQ307+AR307+AS307-AT307,0)+IF(BC307&lt;CA307,AY307+AZ307+BA307-BB307,0)+IF(BK307&lt;CA307,BG307+BH307+BI307-BJ307,0)+IF(BS307&lt;CA307,BO307+BP307+BQ307-BR307,0)+IF(CA307&lt;CA307,BW307+BX307+BY307-BZ307,0)+IF(CI307&lt;CA307,CE307+CF307+CG307-CH307,0))))))</f>
        <v>0</v>
      </c>
      <c r="CC307" s="3">
        <f>IF(Inputs!$B$27&lt;&gt;"Ready","PENDING INPUTS",MIN((BW307+BX307+BY307),IF(D307&gt;C307,IF(D307=0,0,BZ307*C307/D307),BZ307+CB307)))</f>
        <v>0</v>
      </c>
      <c r="CD307" s="3">
        <f>IF(Inputs!$B$27&lt;&gt;"Ready","PENDING INPUTS",MAX(0,(BW307+BX307+BY307)-CC307))</f>
        <v>0</v>
      </c>
      <c r="CE307" s="3">
        <f>IF(Inputs!$B$27&lt;&gt;"Ready","PENDING INPUTS",CL306)</f>
        <v>0</v>
      </c>
      <c r="CF307" s="3">
        <f>IF(Inputs!$B$27&lt;&gt;"Ready","PENDING INPUTS",IF(A307&lt;=Inputs!$B$6,ROUND(CE307*Inputs!C23/12,2),0))</f>
        <v>0</v>
      </c>
      <c r="CG307" s="3">
        <f>IF(Inputs!$B$27&lt;&gt;"Ready","PENDING INPUTS",IF(AND(A307&lt;=Inputs!$B$6,CE307&gt;0),Inputs!G23,0))</f>
        <v>0</v>
      </c>
      <c r="CH307" s="3">
        <f>IF(Inputs!$B$27&lt;&gt;"Ready","PENDING INPUTS",IF(A307&gt;Inputs!$B$6,0,MIN((CE307+CF307+CG307),IF(Inputs!H23=1,Inputs!D23,MAX(Inputs!F23,ROUND(CE307*Inputs!E23+CF307+CG307,2))))))</f>
        <v>0</v>
      </c>
      <c r="CI307">
        <f>IF(Inputs!$B$27&lt;&gt;"Ready","PENDING INPUTS",IF(CE307&lt;=0,99,1+IF(AND(K307&gt;0,OR(Inputs!C14&gt;Inputs!C23,AND(Inputs!C14=Inputs!C23,0&lt;9))),1,0)+IF(AND(S307&gt;0,OR(Inputs!C15&gt;Inputs!C23,AND(Inputs!C15=Inputs!C23,1&lt;9))),1,0)+IF(AND(AA307&gt;0,OR(Inputs!C16&gt;Inputs!C23,AND(Inputs!C16=Inputs!C23,2&lt;9))),1,0)+IF(AND(AI307&gt;0,OR(Inputs!C17&gt;Inputs!C23,AND(Inputs!C17=Inputs!C23,3&lt;9))),1,0)+IF(AND(AQ307&gt;0,OR(Inputs!C18&gt;Inputs!C23,AND(Inputs!C18=Inputs!C23,4&lt;9))),1,0)+IF(AND(AY307&gt;0,OR(Inputs!C19&gt;Inputs!C23,AND(Inputs!C19=Inputs!C23,5&lt;9))),1,0)+IF(AND(BG307&gt;0,OR(Inputs!C20&gt;Inputs!C23,AND(Inputs!C20=Inputs!C23,6&lt;9))),1,0)+IF(AND(BO307&gt;0,OR(Inputs!C21&gt;Inputs!C23,AND(Inputs!C21=Inputs!C23,7&lt;9))),1,0)+IF(AND(BW307&gt;0,OR(Inputs!C22&gt;Inputs!C23,AND(Inputs!C22=Inputs!C23,8&lt;9))),1,0)))</f>
        <v>99</v>
      </c>
      <c r="CJ307" s="3">
        <f>IF(Inputs!$B$27&lt;&gt;"Ready","PENDING INPUTS",IF(A307&gt;Inputs!$B$6,0,MIN(MAX(0,(CE307+CF307+CG307)-CH307),MAX(0,C307-D307-(IF(O307&lt;CI307,K307+L307+M307-N307,0)+IF(W307&lt;CI307,S307+T307+U307-V307,0)+IF(AE307&lt;CI307,AA307+AB307+AC307-AD307,0)+IF(AM307&lt;CI307,AI307+AJ307+AK307-AL307,0)+IF(AU307&lt;CI307,AQ307+AR307+AS307-AT307,0)+IF(BC307&lt;CI307,AY307+AZ307+BA307-BB307,0)+IF(BK307&lt;CI307,BG307+BH307+BI307-BJ307,0)+IF(BS307&lt;CI307,BO307+BP307+BQ307-BR307,0)+IF(CA307&lt;CI307,BW307+BX307+BY307-BZ307,0)+IF(CI307&lt;CI307,CE307+CF307+CG307-CH307,0))))))</f>
        <v>0</v>
      </c>
      <c r="CK307" s="3">
        <f>IF(Inputs!$B$27&lt;&gt;"Ready","PENDING INPUTS",MIN((CE307+CF307+CG307),IF(D307&gt;C307,IF(D307=0,0,CH307*C307/D307),CH307+CJ307)))</f>
        <v>0</v>
      </c>
      <c r="CL307" s="3">
        <f>IF(Inputs!$B$27&lt;&gt;"Ready","PENDING INPUTS",MAX(0,(CE307+CF307+CG307)-CK307))</f>
        <v>0</v>
      </c>
    </row>
    <row r="308" spans="1:90" ht="27.95" customHeight="1" x14ac:dyDescent="0.25">
      <c r="A308">
        <v>304</v>
      </c>
      <c r="B308" s="13">
        <f>IF(Inputs!$B$27&lt;&gt;"Ready","PENDING INPUTS",EDATE(Inputs!$B$5,A308-1))</f>
        <v>55519</v>
      </c>
      <c r="C308" s="3">
        <f>IF(Inputs!$B$27&lt;&gt;"Ready","PENDING INPUTS",IF(A308&lt;=Inputs!$B$6,MAX(0,Inputs!$B$4+IF(A308=Inputs!$B$7,Inputs!$B$8,0)+IF(A308=Inputs!$B$9,Inputs!$B$10,0)),0))</f>
        <v>0</v>
      </c>
      <c r="D308" s="3">
        <f>IF(Inputs!$B$27&lt;&gt;"Ready","PENDING INPUTS",SUM(N308,V308,AD308,AL308,AT308,BB308,BJ308,BR308,BZ308,CH308))</f>
        <v>0</v>
      </c>
      <c r="E308" s="3">
        <f>IF(Inputs!$B$27&lt;&gt;"Ready","PENDING INPUTS",MAX(0,D308-C308))</f>
        <v>0</v>
      </c>
      <c r="F308" s="3">
        <f>IF(Inputs!$B$27&lt;&gt;"Ready","PENDING INPUTS",SUM(Q308,Y308,AG308,AO308,AW308,BE308,BM308,BU308,CC308,CK308))</f>
        <v>0</v>
      </c>
      <c r="G308" s="3">
        <f>IF(Inputs!$B$27&lt;&gt;"Ready","PENDING INPUTS",SUM(L308,T308,AB308,AJ308,AR308,AZ308,BH308,BP308,BX308,CF308))</f>
        <v>0</v>
      </c>
      <c r="H308" s="3">
        <f>IF(Inputs!$B$27&lt;&gt;"Ready","PENDING INPUTS",SUM(M308,U308,AC308,AK308,AS308,BA308,BI308,BQ308,BY308,CG308))</f>
        <v>0</v>
      </c>
      <c r="I308" s="3">
        <f>IF(Inputs!$B$27&lt;&gt;"Ready","PENDING INPUTS",SUM(R308,Z308,AH308,AP308,AX308,BF308,BN308,BV308,CD308,CL308))</f>
        <v>0</v>
      </c>
      <c r="J308" t="str">
        <f>IF(Inputs!$B$27&lt;&gt;"Ready","PENDING INPUTS",IF(A308&gt;Inputs!$B$6,"Beyond horizon",IF(E308&gt;0.005,"MINIMUM SHORTFALL",IF(I308&lt;0.005,"Paid off","In progress"))))</f>
        <v>Beyond horizon</v>
      </c>
      <c r="K308" s="3">
        <f>IF(Inputs!$B$27&lt;&gt;"Ready","PENDING INPUTS",R307)</f>
        <v>0</v>
      </c>
      <c r="L308" s="3">
        <f>IF(Inputs!$B$27&lt;&gt;"Ready","PENDING INPUTS",IF(A308&lt;=Inputs!$B$6,ROUND(K308*Inputs!C14/12,2),0))</f>
        <v>0</v>
      </c>
      <c r="M308" s="3">
        <f>IF(Inputs!$B$27&lt;&gt;"Ready","PENDING INPUTS",IF(AND(A308&lt;=Inputs!$B$6,K308&gt;0),Inputs!G14,0))</f>
        <v>0</v>
      </c>
      <c r="N308" s="3">
        <f>IF(Inputs!$B$27&lt;&gt;"Ready","PENDING INPUTS",IF(A308&gt;Inputs!$B$6,0,MIN((K308+L308+M308),IF(Inputs!H14=1,Inputs!D14,MAX(Inputs!F14,ROUND(K308*Inputs!E14+L308+M308,2))))))</f>
        <v>0</v>
      </c>
      <c r="O308">
        <f>IF(Inputs!$B$27&lt;&gt;"Ready","PENDING INPUTS",IF(K308&lt;=0,99,1+IF(AND(S308&gt;0,OR(Inputs!C15&gt;Inputs!C14,AND(Inputs!C15=Inputs!C14,1&lt;0))),1,0)+IF(AND(AA308&gt;0,OR(Inputs!C16&gt;Inputs!C14,AND(Inputs!C16=Inputs!C14,2&lt;0))),1,0)+IF(AND(AI308&gt;0,OR(Inputs!C17&gt;Inputs!C14,AND(Inputs!C17=Inputs!C14,3&lt;0))),1,0)+IF(AND(AQ308&gt;0,OR(Inputs!C18&gt;Inputs!C14,AND(Inputs!C18=Inputs!C14,4&lt;0))),1,0)+IF(AND(AY308&gt;0,OR(Inputs!C19&gt;Inputs!C14,AND(Inputs!C19=Inputs!C14,5&lt;0))),1,0)+IF(AND(BG308&gt;0,OR(Inputs!C20&gt;Inputs!C14,AND(Inputs!C20=Inputs!C14,6&lt;0))),1,0)+IF(AND(BO308&gt;0,OR(Inputs!C21&gt;Inputs!C14,AND(Inputs!C21=Inputs!C14,7&lt;0))),1,0)+IF(AND(BW308&gt;0,OR(Inputs!C22&gt;Inputs!C14,AND(Inputs!C22=Inputs!C14,8&lt;0))),1,0)+IF(AND(CE308&gt;0,OR(Inputs!C23&gt;Inputs!C14,AND(Inputs!C23=Inputs!C14,9&lt;0))),1,0)))</f>
        <v>99</v>
      </c>
      <c r="P308" s="3">
        <f>IF(Inputs!$B$27&lt;&gt;"Ready","PENDING INPUTS",IF(A308&gt;Inputs!$B$6,0,MIN(MAX(0,(K308+L308+M308)-N308),MAX(0,C308-D308-(IF(O308&lt;O308,K308+L308+M308-N308,0)+IF(W308&lt;O308,S308+T308+U308-V308,0)+IF(AE308&lt;O308,AA308+AB308+AC308-AD308,0)+IF(AM308&lt;O308,AI308+AJ308+AK308-AL308,0)+IF(AU308&lt;O308,AQ308+AR308+AS308-AT308,0)+IF(BC308&lt;O308,AY308+AZ308+BA308-BB308,0)+IF(BK308&lt;O308,BG308+BH308+BI308-BJ308,0)+IF(BS308&lt;O308,BO308+BP308+BQ308-BR308,0)+IF(CA308&lt;O308,BW308+BX308+BY308-BZ308,0)+IF(CI308&lt;O308,CE308+CF308+CG308-CH308,0))))))</f>
        <v>0</v>
      </c>
      <c r="Q308" s="3">
        <f>IF(Inputs!$B$27&lt;&gt;"Ready","PENDING INPUTS",MIN((K308+L308+M308),IF(D308&gt;C308,IF(D308=0,0,N308*C308/D308),N308+P308)))</f>
        <v>0</v>
      </c>
      <c r="R308" s="3">
        <f>IF(Inputs!$B$27&lt;&gt;"Ready","PENDING INPUTS",MAX(0,(K308+L308+M308)-Q308))</f>
        <v>0</v>
      </c>
      <c r="S308" s="3">
        <f>IF(Inputs!$B$27&lt;&gt;"Ready","PENDING INPUTS",Z307)</f>
        <v>0</v>
      </c>
      <c r="T308" s="3">
        <f>IF(Inputs!$B$27&lt;&gt;"Ready","PENDING INPUTS",IF(A308&lt;=Inputs!$B$6,ROUND(S308*Inputs!C15/12,2),0))</f>
        <v>0</v>
      </c>
      <c r="U308" s="3">
        <f>IF(Inputs!$B$27&lt;&gt;"Ready","PENDING INPUTS",IF(AND(A308&lt;=Inputs!$B$6,S308&gt;0),Inputs!G15,0))</f>
        <v>0</v>
      </c>
      <c r="V308" s="3">
        <f>IF(Inputs!$B$27&lt;&gt;"Ready","PENDING INPUTS",IF(A308&gt;Inputs!$B$6,0,MIN((S308+T308+U308),IF(Inputs!H15=1,Inputs!D15,MAX(Inputs!F15,ROUND(S308*Inputs!E15+T308+U308,2))))))</f>
        <v>0</v>
      </c>
      <c r="W308">
        <f>IF(Inputs!$B$27&lt;&gt;"Ready","PENDING INPUTS",IF(S308&lt;=0,99,1+IF(AND(K308&gt;0,OR(Inputs!C14&gt;Inputs!C15,AND(Inputs!C14=Inputs!C15,0&lt;1))),1,0)+IF(AND(AA308&gt;0,OR(Inputs!C16&gt;Inputs!C15,AND(Inputs!C16=Inputs!C15,2&lt;1))),1,0)+IF(AND(AI308&gt;0,OR(Inputs!C17&gt;Inputs!C15,AND(Inputs!C17=Inputs!C15,3&lt;1))),1,0)+IF(AND(AQ308&gt;0,OR(Inputs!C18&gt;Inputs!C15,AND(Inputs!C18=Inputs!C15,4&lt;1))),1,0)+IF(AND(AY308&gt;0,OR(Inputs!C19&gt;Inputs!C15,AND(Inputs!C19=Inputs!C15,5&lt;1))),1,0)+IF(AND(BG308&gt;0,OR(Inputs!C20&gt;Inputs!C15,AND(Inputs!C20=Inputs!C15,6&lt;1))),1,0)+IF(AND(BO308&gt;0,OR(Inputs!C21&gt;Inputs!C15,AND(Inputs!C21=Inputs!C15,7&lt;1))),1,0)+IF(AND(BW308&gt;0,OR(Inputs!C22&gt;Inputs!C15,AND(Inputs!C22=Inputs!C15,8&lt;1))),1,0)+IF(AND(CE308&gt;0,OR(Inputs!C23&gt;Inputs!C15,AND(Inputs!C23=Inputs!C15,9&lt;1))),1,0)))</f>
        <v>99</v>
      </c>
      <c r="X308" s="3">
        <f>IF(Inputs!$B$27&lt;&gt;"Ready","PENDING INPUTS",IF(A308&gt;Inputs!$B$6,0,MIN(MAX(0,(S308+T308+U308)-V308),MAX(0,C308-D308-(IF(O308&lt;W308,K308+L308+M308-N308,0)+IF(W308&lt;W308,S308+T308+U308-V308,0)+IF(AE308&lt;W308,AA308+AB308+AC308-AD308,0)+IF(AM308&lt;W308,AI308+AJ308+AK308-AL308,0)+IF(AU308&lt;W308,AQ308+AR308+AS308-AT308,0)+IF(BC308&lt;W308,AY308+AZ308+BA308-BB308,0)+IF(BK308&lt;W308,BG308+BH308+BI308-BJ308,0)+IF(BS308&lt;W308,BO308+BP308+BQ308-BR308,0)+IF(CA308&lt;W308,BW308+BX308+BY308-BZ308,0)+IF(CI308&lt;W308,CE308+CF308+CG308-CH308,0))))))</f>
        <v>0</v>
      </c>
      <c r="Y308" s="3">
        <f>IF(Inputs!$B$27&lt;&gt;"Ready","PENDING INPUTS",MIN((S308+T308+U308),IF(D308&gt;C308,IF(D308=0,0,V308*C308/D308),V308+X308)))</f>
        <v>0</v>
      </c>
      <c r="Z308" s="3">
        <f>IF(Inputs!$B$27&lt;&gt;"Ready","PENDING INPUTS",MAX(0,(S308+T308+U308)-Y308))</f>
        <v>0</v>
      </c>
      <c r="AA308" s="3">
        <f>IF(Inputs!$B$27&lt;&gt;"Ready","PENDING INPUTS",AH307)</f>
        <v>0</v>
      </c>
      <c r="AB308" s="3">
        <f>IF(Inputs!$B$27&lt;&gt;"Ready","PENDING INPUTS",IF(A308&lt;=Inputs!$B$6,ROUND(AA308*Inputs!C16/12,2),0))</f>
        <v>0</v>
      </c>
      <c r="AC308" s="3">
        <f>IF(Inputs!$B$27&lt;&gt;"Ready","PENDING INPUTS",IF(AND(A308&lt;=Inputs!$B$6,AA308&gt;0),Inputs!G16,0))</f>
        <v>0</v>
      </c>
      <c r="AD308" s="3">
        <f>IF(Inputs!$B$27&lt;&gt;"Ready","PENDING INPUTS",IF(A308&gt;Inputs!$B$6,0,MIN((AA308+AB308+AC308),IF(Inputs!H16=1,Inputs!D16,MAX(Inputs!F16,ROUND(AA308*Inputs!E16+AB308+AC308,2))))))</f>
        <v>0</v>
      </c>
      <c r="AE308">
        <f>IF(Inputs!$B$27&lt;&gt;"Ready","PENDING INPUTS",IF(AA308&lt;=0,99,1+IF(AND(K308&gt;0,OR(Inputs!C14&gt;Inputs!C16,AND(Inputs!C14=Inputs!C16,0&lt;2))),1,0)+IF(AND(S308&gt;0,OR(Inputs!C15&gt;Inputs!C16,AND(Inputs!C15=Inputs!C16,1&lt;2))),1,0)+IF(AND(AI308&gt;0,OR(Inputs!C17&gt;Inputs!C16,AND(Inputs!C17=Inputs!C16,3&lt;2))),1,0)+IF(AND(AQ308&gt;0,OR(Inputs!C18&gt;Inputs!C16,AND(Inputs!C18=Inputs!C16,4&lt;2))),1,0)+IF(AND(AY308&gt;0,OR(Inputs!C19&gt;Inputs!C16,AND(Inputs!C19=Inputs!C16,5&lt;2))),1,0)+IF(AND(BG308&gt;0,OR(Inputs!C20&gt;Inputs!C16,AND(Inputs!C20=Inputs!C16,6&lt;2))),1,0)+IF(AND(BO308&gt;0,OR(Inputs!C21&gt;Inputs!C16,AND(Inputs!C21=Inputs!C16,7&lt;2))),1,0)+IF(AND(BW308&gt;0,OR(Inputs!C22&gt;Inputs!C16,AND(Inputs!C22=Inputs!C16,8&lt;2))),1,0)+IF(AND(CE308&gt;0,OR(Inputs!C23&gt;Inputs!C16,AND(Inputs!C23=Inputs!C16,9&lt;2))),1,0)))</f>
        <v>99</v>
      </c>
      <c r="AF308" s="3">
        <f>IF(Inputs!$B$27&lt;&gt;"Ready","PENDING INPUTS",IF(A308&gt;Inputs!$B$6,0,MIN(MAX(0,(AA308+AB308+AC308)-AD308),MAX(0,C308-D308-(IF(O308&lt;AE308,K308+L308+M308-N308,0)+IF(W308&lt;AE308,S308+T308+U308-V308,0)+IF(AE308&lt;AE308,AA308+AB308+AC308-AD308,0)+IF(AM308&lt;AE308,AI308+AJ308+AK308-AL308,0)+IF(AU308&lt;AE308,AQ308+AR308+AS308-AT308,0)+IF(BC308&lt;AE308,AY308+AZ308+BA308-BB308,0)+IF(BK308&lt;AE308,BG308+BH308+BI308-BJ308,0)+IF(BS308&lt;AE308,BO308+BP308+BQ308-BR308,0)+IF(CA308&lt;AE308,BW308+BX308+BY308-BZ308,0)+IF(CI308&lt;AE308,CE308+CF308+CG308-CH308,0))))))</f>
        <v>0</v>
      </c>
      <c r="AG308" s="3">
        <f>IF(Inputs!$B$27&lt;&gt;"Ready","PENDING INPUTS",MIN((AA308+AB308+AC308),IF(D308&gt;C308,IF(D308=0,0,AD308*C308/D308),AD308+AF308)))</f>
        <v>0</v>
      </c>
      <c r="AH308" s="3">
        <f>IF(Inputs!$B$27&lt;&gt;"Ready","PENDING INPUTS",MAX(0,(AA308+AB308+AC308)-AG308))</f>
        <v>0</v>
      </c>
      <c r="AI308" s="3">
        <f>IF(Inputs!$B$27&lt;&gt;"Ready","PENDING INPUTS",AP307)</f>
        <v>0</v>
      </c>
      <c r="AJ308" s="3">
        <f>IF(Inputs!$B$27&lt;&gt;"Ready","PENDING INPUTS",IF(A308&lt;=Inputs!$B$6,ROUND(AI308*Inputs!C17/12,2),0))</f>
        <v>0</v>
      </c>
      <c r="AK308" s="3">
        <f>IF(Inputs!$B$27&lt;&gt;"Ready","PENDING INPUTS",IF(AND(A308&lt;=Inputs!$B$6,AI308&gt;0),Inputs!G17,0))</f>
        <v>0</v>
      </c>
      <c r="AL308" s="3">
        <f>IF(Inputs!$B$27&lt;&gt;"Ready","PENDING INPUTS",IF(A308&gt;Inputs!$B$6,0,MIN((AI308+AJ308+AK308),IF(Inputs!H17=1,Inputs!D17,MAX(Inputs!F17,ROUND(AI308*Inputs!E17+AJ308+AK308,2))))))</f>
        <v>0</v>
      </c>
      <c r="AM308">
        <f>IF(Inputs!$B$27&lt;&gt;"Ready","PENDING INPUTS",IF(AI308&lt;=0,99,1+IF(AND(K308&gt;0,OR(Inputs!C14&gt;Inputs!C17,AND(Inputs!C14=Inputs!C17,0&lt;3))),1,0)+IF(AND(S308&gt;0,OR(Inputs!C15&gt;Inputs!C17,AND(Inputs!C15=Inputs!C17,1&lt;3))),1,0)+IF(AND(AA308&gt;0,OR(Inputs!C16&gt;Inputs!C17,AND(Inputs!C16=Inputs!C17,2&lt;3))),1,0)+IF(AND(AQ308&gt;0,OR(Inputs!C18&gt;Inputs!C17,AND(Inputs!C18=Inputs!C17,4&lt;3))),1,0)+IF(AND(AY308&gt;0,OR(Inputs!C19&gt;Inputs!C17,AND(Inputs!C19=Inputs!C17,5&lt;3))),1,0)+IF(AND(BG308&gt;0,OR(Inputs!C20&gt;Inputs!C17,AND(Inputs!C20=Inputs!C17,6&lt;3))),1,0)+IF(AND(BO308&gt;0,OR(Inputs!C21&gt;Inputs!C17,AND(Inputs!C21=Inputs!C17,7&lt;3))),1,0)+IF(AND(BW308&gt;0,OR(Inputs!C22&gt;Inputs!C17,AND(Inputs!C22=Inputs!C17,8&lt;3))),1,0)+IF(AND(CE308&gt;0,OR(Inputs!C23&gt;Inputs!C17,AND(Inputs!C23=Inputs!C17,9&lt;3))),1,0)))</f>
        <v>99</v>
      </c>
      <c r="AN308" s="3">
        <f>IF(Inputs!$B$27&lt;&gt;"Ready","PENDING INPUTS",IF(A308&gt;Inputs!$B$6,0,MIN(MAX(0,(AI308+AJ308+AK308)-AL308),MAX(0,C308-D308-(IF(O308&lt;AM308,K308+L308+M308-N308,0)+IF(W308&lt;AM308,S308+T308+U308-V308,0)+IF(AE308&lt;AM308,AA308+AB308+AC308-AD308,0)+IF(AM308&lt;AM308,AI308+AJ308+AK308-AL308,0)+IF(AU308&lt;AM308,AQ308+AR308+AS308-AT308,0)+IF(BC308&lt;AM308,AY308+AZ308+BA308-BB308,0)+IF(BK308&lt;AM308,BG308+BH308+BI308-BJ308,0)+IF(BS308&lt;AM308,BO308+BP308+BQ308-BR308,0)+IF(CA308&lt;AM308,BW308+BX308+BY308-BZ308,0)+IF(CI308&lt;AM308,CE308+CF308+CG308-CH308,0))))))</f>
        <v>0</v>
      </c>
      <c r="AO308" s="3">
        <f>IF(Inputs!$B$27&lt;&gt;"Ready","PENDING INPUTS",MIN((AI308+AJ308+AK308),IF(D308&gt;C308,IF(D308=0,0,AL308*C308/D308),AL308+AN308)))</f>
        <v>0</v>
      </c>
      <c r="AP308" s="3">
        <f>IF(Inputs!$B$27&lt;&gt;"Ready","PENDING INPUTS",MAX(0,(AI308+AJ308+AK308)-AO308))</f>
        <v>0</v>
      </c>
      <c r="AQ308" s="3">
        <f>IF(Inputs!$B$27&lt;&gt;"Ready","PENDING INPUTS",AX307)</f>
        <v>0</v>
      </c>
      <c r="AR308" s="3">
        <f>IF(Inputs!$B$27&lt;&gt;"Ready","PENDING INPUTS",IF(A308&lt;=Inputs!$B$6,ROUND(AQ308*Inputs!C18/12,2),0))</f>
        <v>0</v>
      </c>
      <c r="AS308" s="3">
        <f>IF(Inputs!$B$27&lt;&gt;"Ready","PENDING INPUTS",IF(AND(A308&lt;=Inputs!$B$6,AQ308&gt;0),Inputs!G18,0))</f>
        <v>0</v>
      </c>
      <c r="AT308" s="3">
        <f>IF(Inputs!$B$27&lt;&gt;"Ready","PENDING INPUTS",IF(A308&gt;Inputs!$B$6,0,MIN((AQ308+AR308+AS308),IF(Inputs!H18=1,Inputs!D18,MAX(Inputs!F18,ROUND(AQ308*Inputs!E18+AR308+AS308,2))))))</f>
        <v>0</v>
      </c>
      <c r="AU308">
        <f>IF(Inputs!$B$27&lt;&gt;"Ready","PENDING INPUTS",IF(AQ308&lt;=0,99,1+IF(AND(K308&gt;0,OR(Inputs!C14&gt;Inputs!C18,AND(Inputs!C14=Inputs!C18,0&lt;4))),1,0)+IF(AND(S308&gt;0,OR(Inputs!C15&gt;Inputs!C18,AND(Inputs!C15=Inputs!C18,1&lt;4))),1,0)+IF(AND(AA308&gt;0,OR(Inputs!C16&gt;Inputs!C18,AND(Inputs!C16=Inputs!C18,2&lt;4))),1,0)+IF(AND(AI308&gt;0,OR(Inputs!C17&gt;Inputs!C18,AND(Inputs!C17=Inputs!C18,3&lt;4))),1,0)+IF(AND(AY308&gt;0,OR(Inputs!C19&gt;Inputs!C18,AND(Inputs!C19=Inputs!C18,5&lt;4))),1,0)+IF(AND(BG308&gt;0,OR(Inputs!C20&gt;Inputs!C18,AND(Inputs!C20=Inputs!C18,6&lt;4))),1,0)+IF(AND(BO308&gt;0,OR(Inputs!C21&gt;Inputs!C18,AND(Inputs!C21=Inputs!C18,7&lt;4))),1,0)+IF(AND(BW308&gt;0,OR(Inputs!C22&gt;Inputs!C18,AND(Inputs!C22=Inputs!C18,8&lt;4))),1,0)+IF(AND(CE308&gt;0,OR(Inputs!C23&gt;Inputs!C18,AND(Inputs!C23=Inputs!C18,9&lt;4))),1,0)))</f>
        <v>99</v>
      </c>
      <c r="AV308" s="3">
        <f>IF(Inputs!$B$27&lt;&gt;"Ready","PENDING INPUTS",IF(A308&gt;Inputs!$B$6,0,MIN(MAX(0,(AQ308+AR308+AS308)-AT308),MAX(0,C308-D308-(IF(O308&lt;AU308,K308+L308+M308-N308,0)+IF(W308&lt;AU308,S308+T308+U308-V308,0)+IF(AE308&lt;AU308,AA308+AB308+AC308-AD308,0)+IF(AM308&lt;AU308,AI308+AJ308+AK308-AL308,0)+IF(AU308&lt;AU308,AQ308+AR308+AS308-AT308,0)+IF(BC308&lt;AU308,AY308+AZ308+BA308-BB308,0)+IF(BK308&lt;AU308,BG308+BH308+BI308-BJ308,0)+IF(BS308&lt;AU308,BO308+BP308+BQ308-BR308,0)+IF(CA308&lt;AU308,BW308+BX308+BY308-BZ308,0)+IF(CI308&lt;AU308,CE308+CF308+CG308-CH308,0))))))</f>
        <v>0</v>
      </c>
      <c r="AW308" s="3">
        <f>IF(Inputs!$B$27&lt;&gt;"Ready","PENDING INPUTS",MIN((AQ308+AR308+AS308),IF(D308&gt;C308,IF(D308=0,0,AT308*C308/D308),AT308+AV308)))</f>
        <v>0</v>
      </c>
      <c r="AX308" s="3">
        <f>IF(Inputs!$B$27&lt;&gt;"Ready","PENDING INPUTS",MAX(0,(AQ308+AR308+AS308)-AW308))</f>
        <v>0</v>
      </c>
      <c r="AY308" s="3">
        <f>IF(Inputs!$B$27&lt;&gt;"Ready","PENDING INPUTS",BF307)</f>
        <v>0</v>
      </c>
      <c r="AZ308" s="3">
        <f>IF(Inputs!$B$27&lt;&gt;"Ready","PENDING INPUTS",IF(A308&lt;=Inputs!$B$6,ROUND(AY308*Inputs!C19/12,2),0))</f>
        <v>0</v>
      </c>
      <c r="BA308" s="3">
        <f>IF(Inputs!$B$27&lt;&gt;"Ready","PENDING INPUTS",IF(AND(A308&lt;=Inputs!$B$6,AY308&gt;0),Inputs!G19,0))</f>
        <v>0</v>
      </c>
      <c r="BB308" s="3">
        <f>IF(Inputs!$B$27&lt;&gt;"Ready","PENDING INPUTS",IF(A308&gt;Inputs!$B$6,0,MIN((AY308+AZ308+BA308),IF(Inputs!H19=1,Inputs!D19,MAX(Inputs!F19,ROUND(AY308*Inputs!E19+AZ308+BA308,2))))))</f>
        <v>0</v>
      </c>
      <c r="BC308">
        <f>IF(Inputs!$B$27&lt;&gt;"Ready","PENDING INPUTS",IF(AY308&lt;=0,99,1+IF(AND(K308&gt;0,OR(Inputs!C14&gt;Inputs!C19,AND(Inputs!C14=Inputs!C19,0&lt;5))),1,0)+IF(AND(S308&gt;0,OR(Inputs!C15&gt;Inputs!C19,AND(Inputs!C15=Inputs!C19,1&lt;5))),1,0)+IF(AND(AA308&gt;0,OR(Inputs!C16&gt;Inputs!C19,AND(Inputs!C16=Inputs!C19,2&lt;5))),1,0)+IF(AND(AI308&gt;0,OR(Inputs!C17&gt;Inputs!C19,AND(Inputs!C17=Inputs!C19,3&lt;5))),1,0)+IF(AND(AQ308&gt;0,OR(Inputs!C18&gt;Inputs!C19,AND(Inputs!C18=Inputs!C19,4&lt;5))),1,0)+IF(AND(BG308&gt;0,OR(Inputs!C20&gt;Inputs!C19,AND(Inputs!C20=Inputs!C19,6&lt;5))),1,0)+IF(AND(BO308&gt;0,OR(Inputs!C21&gt;Inputs!C19,AND(Inputs!C21=Inputs!C19,7&lt;5))),1,0)+IF(AND(BW308&gt;0,OR(Inputs!C22&gt;Inputs!C19,AND(Inputs!C22=Inputs!C19,8&lt;5))),1,0)+IF(AND(CE308&gt;0,OR(Inputs!C23&gt;Inputs!C19,AND(Inputs!C23=Inputs!C19,9&lt;5))),1,0)))</f>
        <v>99</v>
      </c>
      <c r="BD308" s="3">
        <f>IF(Inputs!$B$27&lt;&gt;"Ready","PENDING INPUTS",IF(A308&gt;Inputs!$B$6,0,MIN(MAX(0,(AY308+AZ308+BA308)-BB308),MAX(0,C308-D308-(IF(O308&lt;BC308,K308+L308+M308-N308,0)+IF(W308&lt;BC308,S308+T308+U308-V308,0)+IF(AE308&lt;BC308,AA308+AB308+AC308-AD308,0)+IF(AM308&lt;BC308,AI308+AJ308+AK308-AL308,0)+IF(AU308&lt;BC308,AQ308+AR308+AS308-AT308,0)+IF(BC308&lt;BC308,AY308+AZ308+BA308-BB308,0)+IF(BK308&lt;BC308,BG308+BH308+BI308-BJ308,0)+IF(BS308&lt;BC308,BO308+BP308+BQ308-BR308,0)+IF(CA308&lt;BC308,BW308+BX308+BY308-BZ308,0)+IF(CI308&lt;BC308,CE308+CF308+CG308-CH308,0))))))</f>
        <v>0</v>
      </c>
      <c r="BE308" s="3">
        <f>IF(Inputs!$B$27&lt;&gt;"Ready","PENDING INPUTS",MIN((AY308+AZ308+BA308),IF(D308&gt;C308,IF(D308=0,0,BB308*C308/D308),BB308+BD308)))</f>
        <v>0</v>
      </c>
      <c r="BF308" s="3">
        <f>IF(Inputs!$B$27&lt;&gt;"Ready","PENDING INPUTS",MAX(0,(AY308+AZ308+BA308)-BE308))</f>
        <v>0</v>
      </c>
      <c r="BG308" s="3">
        <f>IF(Inputs!$B$27&lt;&gt;"Ready","PENDING INPUTS",BN307)</f>
        <v>0</v>
      </c>
      <c r="BH308" s="3">
        <f>IF(Inputs!$B$27&lt;&gt;"Ready","PENDING INPUTS",IF(A308&lt;=Inputs!$B$6,ROUND(BG308*Inputs!C20/12,2),0))</f>
        <v>0</v>
      </c>
      <c r="BI308" s="3">
        <f>IF(Inputs!$B$27&lt;&gt;"Ready","PENDING INPUTS",IF(AND(A308&lt;=Inputs!$B$6,BG308&gt;0),Inputs!G20,0))</f>
        <v>0</v>
      </c>
      <c r="BJ308" s="3">
        <f>IF(Inputs!$B$27&lt;&gt;"Ready","PENDING INPUTS",IF(A308&gt;Inputs!$B$6,0,MIN((BG308+BH308+BI308),IF(Inputs!H20=1,Inputs!D20,MAX(Inputs!F20,ROUND(BG308*Inputs!E20+BH308+BI308,2))))))</f>
        <v>0</v>
      </c>
      <c r="BK308">
        <f>IF(Inputs!$B$27&lt;&gt;"Ready","PENDING INPUTS",IF(BG308&lt;=0,99,1+IF(AND(K308&gt;0,OR(Inputs!C14&gt;Inputs!C20,AND(Inputs!C14=Inputs!C20,0&lt;6))),1,0)+IF(AND(S308&gt;0,OR(Inputs!C15&gt;Inputs!C20,AND(Inputs!C15=Inputs!C20,1&lt;6))),1,0)+IF(AND(AA308&gt;0,OR(Inputs!C16&gt;Inputs!C20,AND(Inputs!C16=Inputs!C20,2&lt;6))),1,0)+IF(AND(AI308&gt;0,OR(Inputs!C17&gt;Inputs!C20,AND(Inputs!C17=Inputs!C20,3&lt;6))),1,0)+IF(AND(AQ308&gt;0,OR(Inputs!C18&gt;Inputs!C20,AND(Inputs!C18=Inputs!C20,4&lt;6))),1,0)+IF(AND(AY308&gt;0,OR(Inputs!C19&gt;Inputs!C20,AND(Inputs!C19=Inputs!C20,5&lt;6))),1,0)+IF(AND(BO308&gt;0,OR(Inputs!C21&gt;Inputs!C20,AND(Inputs!C21=Inputs!C20,7&lt;6))),1,0)+IF(AND(BW308&gt;0,OR(Inputs!C22&gt;Inputs!C20,AND(Inputs!C22=Inputs!C20,8&lt;6))),1,0)+IF(AND(CE308&gt;0,OR(Inputs!C23&gt;Inputs!C20,AND(Inputs!C23=Inputs!C20,9&lt;6))),1,0)))</f>
        <v>99</v>
      </c>
      <c r="BL308" s="3">
        <f>IF(Inputs!$B$27&lt;&gt;"Ready","PENDING INPUTS",IF(A308&gt;Inputs!$B$6,0,MIN(MAX(0,(BG308+BH308+BI308)-BJ308),MAX(0,C308-D308-(IF(O308&lt;BK308,K308+L308+M308-N308,0)+IF(W308&lt;BK308,S308+T308+U308-V308,0)+IF(AE308&lt;BK308,AA308+AB308+AC308-AD308,0)+IF(AM308&lt;BK308,AI308+AJ308+AK308-AL308,0)+IF(AU308&lt;BK308,AQ308+AR308+AS308-AT308,0)+IF(BC308&lt;BK308,AY308+AZ308+BA308-BB308,0)+IF(BK308&lt;BK308,BG308+BH308+BI308-BJ308,0)+IF(BS308&lt;BK308,BO308+BP308+BQ308-BR308,0)+IF(CA308&lt;BK308,BW308+BX308+BY308-BZ308,0)+IF(CI308&lt;BK308,CE308+CF308+CG308-CH308,0))))))</f>
        <v>0</v>
      </c>
      <c r="BM308" s="3">
        <f>IF(Inputs!$B$27&lt;&gt;"Ready","PENDING INPUTS",MIN((BG308+BH308+BI308),IF(D308&gt;C308,IF(D308=0,0,BJ308*C308/D308),BJ308+BL308)))</f>
        <v>0</v>
      </c>
      <c r="BN308" s="3">
        <f>IF(Inputs!$B$27&lt;&gt;"Ready","PENDING INPUTS",MAX(0,(BG308+BH308+BI308)-BM308))</f>
        <v>0</v>
      </c>
      <c r="BO308" s="3">
        <f>IF(Inputs!$B$27&lt;&gt;"Ready","PENDING INPUTS",BV307)</f>
        <v>0</v>
      </c>
      <c r="BP308" s="3">
        <f>IF(Inputs!$B$27&lt;&gt;"Ready","PENDING INPUTS",IF(A308&lt;=Inputs!$B$6,ROUND(BO308*Inputs!C21/12,2),0))</f>
        <v>0</v>
      </c>
      <c r="BQ308" s="3">
        <f>IF(Inputs!$B$27&lt;&gt;"Ready","PENDING INPUTS",IF(AND(A308&lt;=Inputs!$B$6,BO308&gt;0),Inputs!G21,0))</f>
        <v>0</v>
      </c>
      <c r="BR308" s="3">
        <f>IF(Inputs!$B$27&lt;&gt;"Ready","PENDING INPUTS",IF(A308&gt;Inputs!$B$6,0,MIN((BO308+BP308+BQ308),IF(Inputs!H21=1,Inputs!D21,MAX(Inputs!F21,ROUND(BO308*Inputs!E21+BP308+BQ308,2))))))</f>
        <v>0</v>
      </c>
      <c r="BS308">
        <f>IF(Inputs!$B$27&lt;&gt;"Ready","PENDING INPUTS",IF(BO308&lt;=0,99,1+IF(AND(K308&gt;0,OR(Inputs!C14&gt;Inputs!C21,AND(Inputs!C14=Inputs!C21,0&lt;7))),1,0)+IF(AND(S308&gt;0,OR(Inputs!C15&gt;Inputs!C21,AND(Inputs!C15=Inputs!C21,1&lt;7))),1,0)+IF(AND(AA308&gt;0,OR(Inputs!C16&gt;Inputs!C21,AND(Inputs!C16=Inputs!C21,2&lt;7))),1,0)+IF(AND(AI308&gt;0,OR(Inputs!C17&gt;Inputs!C21,AND(Inputs!C17=Inputs!C21,3&lt;7))),1,0)+IF(AND(AQ308&gt;0,OR(Inputs!C18&gt;Inputs!C21,AND(Inputs!C18=Inputs!C21,4&lt;7))),1,0)+IF(AND(AY308&gt;0,OR(Inputs!C19&gt;Inputs!C21,AND(Inputs!C19=Inputs!C21,5&lt;7))),1,0)+IF(AND(BG308&gt;0,OR(Inputs!C20&gt;Inputs!C21,AND(Inputs!C20=Inputs!C21,6&lt;7))),1,0)+IF(AND(BW308&gt;0,OR(Inputs!C22&gt;Inputs!C21,AND(Inputs!C22=Inputs!C21,8&lt;7))),1,0)+IF(AND(CE308&gt;0,OR(Inputs!C23&gt;Inputs!C21,AND(Inputs!C23=Inputs!C21,9&lt;7))),1,0)))</f>
        <v>99</v>
      </c>
      <c r="BT308" s="3">
        <f>IF(Inputs!$B$27&lt;&gt;"Ready","PENDING INPUTS",IF(A308&gt;Inputs!$B$6,0,MIN(MAX(0,(BO308+BP308+BQ308)-BR308),MAX(0,C308-D308-(IF(O308&lt;BS308,K308+L308+M308-N308,0)+IF(W308&lt;BS308,S308+T308+U308-V308,0)+IF(AE308&lt;BS308,AA308+AB308+AC308-AD308,0)+IF(AM308&lt;BS308,AI308+AJ308+AK308-AL308,0)+IF(AU308&lt;BS308,AQ308+AR308+AS308-AT308,0)+IF(BC308&lt;BS308,AY308+AZ308+BA308-BB308,0)+IF(BK308&lt;BS308,BG308+BH308+BI308-BJ308,0)+IF(BS308&lt;BS308,BO308+BP308+BQ308-BR308,0)+IF(CA308&lt;BS308,BW308+BX308+BY308-BZ308,0)+IF(CI308&lt;BS308,CE308+CF308+CG308-CH308,0))))))</f>
        <v>0</v>
      </c>
      <c r="BU308" s="3">
        <f>IF(Inputs!$B$27&lt;&gt;"Ready","PENDING INPUTS",MIN((BO308+BP308+BQ308),IF(D308&gt;C308,IF(D308=0,0,BR308*C308/D308),BR308+BT308)))</f>
        <v>0</v>
      </c>
      <c r="BV308" s="3">
        <f>IF(Inputs!$B$27&lt;&gt;"Ready","PENDING INPUTS",MAX(0,(BO308+BP308+BQ308)-BU308))</f>
        <v>0</v>
      </c>
      <c r="BW308" s="3">
        <f>IF(Inputs!$B$27&lt;&gt;"Ready","PENDING INPUTS",CD307)</f>
        <v>0</v>
      </c>
      <c r="BX308" s="3">
        <f>IF(Inputs!$B$27&lt;&gt;"Ready","PENDING INPUTS",IF(A308&lt;=Inputs!$B$6,ROUND(BW308*Inputs!C22/12,2),0))</f>
        <v>0</v>
      </c>
      <c r="BY308" s="3">
        <f>IF(Inputs!$B$27&lt;&gt;"Ready","PENDING INPUTS",IF(AND(A308&lt;=Inputs!$B$6,BW308&gt;0),Inputs!G22,0))</f>
        <v>0</v>
      </c>
      <c r="BZ308" s="3">
        <f>IF(Inputs!$B$27&lt;&gt;"Ready","PENDING INPUTS",IF(A308&gt;Inputs!$B$6,0,MIN((BW308+BX308+BY308),IF(Inputs!H22=1,Inputs!D22,MAX(Inputs!F22,ROUND(BW308*Inputs!E22+BX308+BY308,2))))))</f>
        <v>0</v>
      </c>
      <c r="CA308">
        <f>IF(Inputs!$B$27&lt;&gt;"Ready","PENDING INPUTS",IF(BW308&lt;=0,99,1+IF(AND(K308&gt;0,OR(Inputs!C14&gt;Inputs!C22,AND(Inputs!C14=Inputs!C22,0&lt;8))),1,0)+IF(AND(S308&gt;0,OR(Inputs!C15&gt;Inputs!C22,AND(Inputs!C15=Inputs!C22,1&lt;8))),1,0)+IF(AND(AA308&gt;0,OR(Inputs!C16&gt;Inputs!C22,AND(Inputs!C16=Inputs!C22,2&lt;8))),1,0)+IF(AND(AI308&gt;0,OR(Inputs!C17&gt;Inputs!C22,AND(Inputs!C17=Inputs!C22,3&lt;8))),1,0)+IF(AND(AQ308&gt;0,OR(Inputs!C18&gt;Inputs!C22,AND(Inputs!C18=Inputs!C22,4&lt;8))),1,0)+IF(AND(AY308&gt;0,OR(Inputs!C19&gt;Inputs!C22,AND(Inputs!C19=Inputs!C22,5&lt;8))),1,0)+IF(AND(BG308&gt;0,OR(Inputs!C20&gt;Inputs!C22,AND(Inputs!C20=Inputs!C22,6&lt;8))),1,0)+IF(AND(BO308&gt;0,OR(Inputs!C21&gt;Inputs!C22,AND(Inputs!C21=Inputs!C22,7&lt;8))),1,0)+IF(AND(CE308&gt;0,OR(Inputs!C23&gt;Inputs!C22,AND(Inputs!C23=Inputs!C22,9&lt;8))),1,0)))</f>
        <v>99</v>
      </c>
      <c r="CB308" s="3">
        <f>IF(Inputs!$B$27&lt;&gt;"Ready","PENDING INPUTS",IF(A308&gt;Inputs!$B$6,0,MIN(MAX(0,(BW308+BX308+BY308)-BZ308),MAX(0,C308-D308-(IF(O308&lt;CA308,K308+L308+M308-N308,0)+IF(W308&lt;CA308,S308+T308+U308-V308,0)+IF(AE308&lt;CA308,AA308+AB308+AC308-AD308,0)+IF(AM308&lt;CA308,AI308+AJ308+AK308-AL308,0)+IF(AU308&lt;CA308,AQ308+AR308+AS308-AT308,0)+IF(BC308&lt;CA308,AY308+AZ308+BA308-BB308,0)+IF(BK308&lt;CA308,BG308+BH308+BI308-BJ308,0)+IF(BS308&lt;CA308,BO308+BP308+BQ308-BR308,0)+IF(CA308&lt;CA308,BW308+BX308+BY308-BZ308,0)+IF(CI308&lt;CA308,CE308+CF308+CG308-CH308,0))))))</f>
        <v>0</v>
      </c>
      <c r="CC308" s="3">
        <f>IF(Inputs!$B$27&lt;&gt;"Ready","PENDING INPUTS",MIN((BW308+BX308+BY308),IF(D308&gt;C308,IF(D308=0,0,BZ308*C308/D308),BZ308+CB308)))</f>
        <v>0</v>
      </c>
      <c r="CD308" s="3">
        <f>IF(Inputs!$B$27&lt;&gt;"Ready","PENDING INPUTS",MAX(0,(BW308+BX308+BY308)-CC308))</f>
        <v>0</v>
      </c>
      <c r="CE308" s="3">
        <f>IF(Inputs!$B$27&lt;&gt;"Ready","PENDING INPUTS",CL307)</f>
        <v>0</v>
      </c>
      <c r="CF308" s="3">
        <f>IF(Inputs!$B$27&lt;&gt;"Ready","PENDING INPUTS",IF(A308&lt;=Inputs!$B$6,ROUND(CE308*Inputs!C23/12,2),0))</f>
        <v>0</v>
      </c>
      <c r="CG308" s="3">
        <f>IF(Inputs!$B$27&lt;&gt;"Ready","PENDING INPUTS",IF(AND(A308&lt;=Inputs!$B$6,CE308&gt;0),Inputs!G23,0))</f>
        <v>0</v>
      </c>
      <c r="CH308" s="3">
        <f>IF(Inputs!$B$27&lt;&gt;"Ready","PENDING INPUTS",IF(A308&gt;Inputs!$B$6,0,MIN((CE308+CF308+CG308),IF(Inputs!H23=1,Inputs!D23,MAX(Inputs!F23,ROUND(CE308*Inputs!E23+CF308+CG308,2))))))</f>
        <v>0</v>
      </c>
      <c r="CI308">
        <f>IF(Inputs!$B$27&lt;&gt;"Ready","PENDING INPUTS",IF(CE308&lt;=0,99,1+IF(AND(K308&gt;0,OR(Inputs!C14&gt;Inputs!C23,AND(Inputs!C14=Inputs!C23,0&lt;9))),1,0)+IF(AND(S308&gt;0,OR(Inputs!C15&gt;Inputs!C23,AND(Inputs!C15=Inputs!C23,1&lt;9))),1,0)+IF(AND(AA308&gt;0,OR(Inputs!C16&gt;Inputs!C23,AND(Inputs!C16=Inputs!C23,2&lt;9))),1,0)+IF(AND(AI308&gt;0,OR(Inputs!C17&gt;Inputs!C23,AND(Inputs!C17=Inputs!C23,3&lt;9))),1,0)+IF(AND(AQ308&gt;0,OR(Inputs!C18&gt;Inputs!C23,AND(Inputs!C18=Inputs!C23,4&lt;9))),1,0)+IF(AND(AY308&gt;0,OR(Inputs!C19&gt;Inputs!C23,AND(Inputs!C19=Inputs!C23,5&lt;9))),1,0)+IF(AND(BG308&gt;0,OR(Inputs!C20&gt;Inputs!C23,AND(Inputs!C20=Inputs!C23,6&lt;9))),1,0)+IF(AND(BO308&gt;0,OR(Inputs!C21&gt;Inputs!C23,AND(Inputs!C21=Inputs!C23,7&lt;9))),1,0)+IF(AND(BW308&gt;0,OR(Inputs!C22&gt;Inputs!C23,AND(Inputs!C22=Inputs!C23,8&lt;9))),1,0)))</f>
        <v>99</v>
      </c>
      <c r="CJ308" s="3">
        <f>IF(Inputs!$B$27&lt;&gt;"Ready","PENDING INPUTS",IF(A308&gt;Inputs!$B$6,0,MIN(MAX(0,(CE308+CF308+CG308)-CH308),MAX(0,C308-D308-(IF(O308&lt;CI308,K308+L308+M308-N308,0)+IF(W308&lt;CI308,S308+T308+U308-V308,0)+IF(AE308&lt;CI308,AA308+AB308+AC308-AD308,0)+IF(AM308&lt;CI308,AI308+AJ308+AK308-AL308,0)+IF(AU308&lt;CI308,AQ308+AR308+AS308-AT308,0)+IF(BC308&lt;CI308,AY308+AZ308+BA308-BB308,0)+IF(BK308&lt;CI308,BG308+BH308+BI308-BJ308,0)+IF(BS308&lt;CI308,BO308+BP308+BQ308-BR308,0)+IF(CA308&lt;CI308,BW308+BX308+BY308-BZ308,0)+IF(CI308&lt;CI308,CE308+CF308+CG308-CH308,0))))))</f>
        <v>0</v>
      </c>
      <c r="CK308" s="3">
        <f>IF(Inputs!$B$27&lt;&gt;"Ready","PENDING INPUTS",MIN((CE308+CF308+CG308),IF(D308&gt;C308,IF(D308=0,0,CH308*C308/D308),CH308+CJ308)))</f>
        <v>0</v>
      </c>
      <c r="CL308" s="3">
        <f>IF(Inputs!$B$27&lt;&gt;"Ready","PENDING INPUTS",MAX(0,(CE308+CF308+CG308)-CK308))</f>
        <v>0</v>
      </c>
    </row>
    <row r="309" spans="1:90" ht="27.95" customHeight="1" x14ac:dyDescent="0.25">
      <c r="A309">
        <v>305</v>
      </c>
      <c r="B309" s="13">
        <f>IF(Inputs!$B$27&lt;&gt;"Ready","PENDING INPUTS",EDATE(Inputs!$B$5,A309-1))</f>
        <v>55550</v>
      </c>
      <c r="C309" s="3">
        <f>IF(Inputs!$B$27&lt;&gt;"Ready","PENDING INPUTS",IF(A309&lt;=Inputs!$B$6,MAX(0,Inputs!$B$4+IF(A309=Inputs!$B$7,Inputs!$B$8,0)+IF(A309=Inputs!$B$9,Inputs!$B$10,0)),0))</f>
        <v>0</v>
      </c>
      <c r="D309" s="3">
        <f>IF(Inputs!$B$27&lt;&gt;"Ready","PENDING INPUTS",SUM(N309,V309,AD309,AL309,AT309,BB309,BJ309,BR309,BZ309,CH309))</f>
        <v>0</v>
      </c>
      <c r="E309" s="3">
        <f>IF(Inputs!$B$27&lt;&gt;"Ready","PENDING INPUTS",MAX(0,D309-C309))</f>
        <v>0</v>
      </c>
      <c r="F309" s="3">
        <f>IF(Inputs!$B$27&lt;&gt;"Ready","PENDING INPUTS",SUM(Q309,Y309,AG309,AO309,AW309,BE309,BM309,BU309,CC309,CK309))</f>
        <v>0</v>
      </c>
      <c r="G309" s="3">
        <f>IF(Inputs!$B$27&lt;&gt;"Ready","PENDING INPUTS",SUM(L309,T309,AB309,AJ309,AR309,AZ309,BH309,BP309,BX309,CF309))</f>
        <v>0</v>
      </c>
      <c r="H309" s="3">
        <f>IF(Inputs!$B$27&lt;&gt;"Ready","PENDING INPUTS",SUM(M309,U309,AC309,AK309,AS309,BA309,BI309,BQ309,BY309,CG309))</f>
        <v>0</v>
      </c>
      <c r="I309" s="3">
        <f>IF(Inputs!$B$27&lt;&gt;"Ready","PENDING INPUTS",SUM(R309,Z309,AH309,AP309,AX309,BF309,BN309,BV309,CD309,CL309))</f>
        <v>0</v>
      </c>
      <c r="J309" t="str">
        <f>IF(Inputs!$B$27&lt;&gt;"Ready","PENDING INPUTS",IF(A309&gt;Inputs!$B$6,"Beyond horizon",IF(E309&gt;0.005,"MINIMUM SHORTFALL",IF(I309&lt;0.005,"Paid off","In progress"))))</f>
        <v>Beyond horizon</v>
      </c>
      <c r="K309" s="3">
        <f>IF(Inputs!$B$27&lt;&gt;"Ready","PENDING INPUTS",R308)</f>
        <v>0</v>
      </c>
      <c r="L309" s="3">
        <f>IF(Inputs!$B$27&lt;&gt;"Ready","PENDING INPUTS",IF(A309&lt;=Inputs!$B$6,ROUND(K309*Inputs!C14/12,2),0))</f>
        <v>0</v>
      </c>
      <c r="M309" s="3">
        <f>IF(Inputs!$B$27&lt;&gt;"Ready","PENDING INPUTS",IF(AND(A309&lt;=Inputs!$B$6,K309&gt;0),Inputs!G14,0))</f>
        <v>0</v>
      </c>
      <c r="N309" s="3">
        <f>IF(Inputs!$B$27&lt;&gt;"Ready","PENDING INPUTS",IF(A309&gt;Inputs!$B$6,0,MIN((K309+L309+M309),IF(Inputs!H14=1,Inputs!D14,MAX(Inputs!F14,ROUND(K309*Inputs!E14+L309+M309,2))))))</f>
        <v>0</v>
      </c>
      <c r="O309">
        <f>IF(Inputs!$B$27&lt;&gt;"Ready","PENDING INPUTS",IF(K309&lt;=0,99,1+IF(AND(S309&gt;0,OR(Inputs!C15&gt;Inputs!C14,AND(Inputs!C15=Inputs!C14,1&lt;0))),1,0)+IF(AND(AA309&gt;0,OR(Inputs!C16&gt;Inputs!C14,AND(Inputs!C16=Inputs!C14,2&lt;0))),1,0)+IF(AND(AI309&gt;0,OR(Inputs!C17&gt;Inputs!C14,AND(Inputs!C17=Inputs!C14,3&lt;0))),1,0)+IF(AND(AQ309&gt;0,OR(Inputs!C18&gt;Inputs!C14,AND(Inputs!C18=Inputs!C14,4&lt;0))),1,0)+IF(AND(AY309&gt;0,OR(Inputs!C19&gt;Inputs!C14,AND(Inputs!C19=Inputs!C14,5&lt;0))),1,0)+IF(AND(BG309&gt;0,OR(Inputs!C20&gt;Inputs!C14,AND(Inputs!C20=Inputs!C14,6&lt;0))),1,0)+IF(AND(BO309&gt;0,OR(Inputs!C21&gt;Inputs!C14,AND(Inputs!C21=Inputs!C14,7&lt;0))),1,0)+IF(AND(BW309&gt;0,OR(Inputs!C22&gt;Inputs!C14,AND(Inputs!C22=Inputs!C14,8&lt;0))),1,0)+IF(AND(CE309&gt;0,OR(Inputs!C23&gt;Inputs!C14,AND(Inputs!C23=Inputs!C14,9&lt;0))),1,0)))</f>
        <v>99</v>
      </c>
      <c r="P309" s="3">
        <f>IF(Inputs!$B$27&lt;&gt;"Ready","PENDING INPUTS",IF(A309&gt;Inputs!$B$6,0,MIN(MAX(0,(K309+L309+M309)-N309),MAX(0,C309-D309-(IF(O309&lt;O309,K309+L309+M309-N309,0)+IF(W309&lt;O309,S309+T309+U309-V309,0)+IF(AE309&lt;O309,AA309+AB309+AC309-AD309,0)+IF(AM309&lt;O309,AI309+AJ309+AK309-AL309,0)+IF(AU309&lt;O309,AQ309+AR309+AS309-AT309,0)+IF(BC309&lt;O309,AY309+AZ309+BA309-BB309,0)+IF(BK309&lt;O309,BG309+BH309+BI309-BJ309,0)+IF(BS309&lt;O309,BO309+BP309+BQ309-BR309,0)+IF(CA309&lt;O309,BW309+BX309+BY309-BZ309,0)+IF(CI309&lt;O309,CE309+CF309+CG309-CH309,0))))))</f>
        <v>0</v>
      </c>
      <c r="Q309" s="3">
        <f>IF(Inputs!$B$27&lt;&gt;"Ready","PENDING INPUTS",MIN((K309+L309+M309),IF(D309&gt;C309,IF(D309=0,0,N309*C309/D309),N309+P309)))</f>
        <v>0</v>
      </c>
      <c r="R309" s="3">
        <f>IF(Inputs!$B$27&lt;&gt;"Ready","PENDING INPUTS",MAX(0,(K309+L309+M309)-Q309))</f>
        <v>0</v>
      </c>
      <c r="S309" s="3">
        <f>IF(Inputs!$B$27&lt;&gt;"Ready","PENDING INPUTS",Z308)</f>
        <v>0</v>
      </c>
      <c r="T309" s="3">
        <f>IF(Inputs!$B$27&lt;&gt;"Ready","PENDING INPUTS",IF(A309&lt;=Inputs!$B$6,ROUND(S309*Inputs!C15/12,2),0))</f>
        <v>0</v>
      </c>
      <c r="U309" s="3">
        <f>IF(Inputs!$B$27&lt;&gt;"Ready","PENDING INPUTS",IF(AND(A309&lt;=Inputs!$B$6,S309&gt;0),Inputs!G15,0))</f>
        <v>0</v>
      </c>
      <c r="V309" s="3">
        <f>IF(Inputs!$B$27&lt;&gt;"Ready","PENDING INPUTS",IF(A309&gt;Inputs!$B$6,0,MIN((S309+T309+U309),IF(Inputs!H15=1,Inputs!D15,MAX(Inputs!F15,ROUND(S309*Inputs!E15+T309+U309,2))))))</f>
        <v>0</v>
      </c>
      <c r="W309">
        <f>IF(Inputs!$B$27&lt;&gt;"Ready","PENDING INPUTS",IF(S309&lt;=0,99,1+IF(AND(K309&gt;0,OR(Inputs!C14&gt;Inputs!C15,AND(Inputs!C14=Inputs!C15,0&lt;1))),1,0)+IF(AND(AA309&gt;0,OR(Inputs!C16&gt;Inputs!C15,AND(Inputs!C16=Inputs!C15,2&lt;1))),1,0)+IF(AND(AI309&gt;0,OR(Inputs!C17&gt;Inputs!C15,AND(Inputs!C17=Inputs!C15,3&lt;1))),1,0)+IF(AND(AQ309&gt;0,OR(Inputs!C18&gt;Inputs!C15,AND(Inputs!C18=Inputs!C15,4&lt;1))),1,0)+IF(AND(AY309&gt;0,OR(Inputs!C19&gt;Inputs!C15,AND(Inputs!C19=Inputs!C15,5&lt;1))),1,0)+IF(AND(BG309&gt;0,OR(Inputs!C20&gt;Inputs!C15,AND(Inputs!C20=Inputs!C15,6&lt;1))),1,0)+IF(AND(BO309&gt;0,OR(Inputs!C21&gt;Inputs!C15,AND(Inputs!C21=Inputs!C15,7&lt;1))),1,0)+IF(AND(BW309&gt;0,OR(Inputs!C22&gt;Inputs!C15,AND(Inputs!C22=Inputs!C15,8&lt;1))),1,0)+IF(AND(CE309&gt;0,OR(Inputs!C23&gt;Inputs!C15,AND(Inputs!C23=Inputs!C15,9&lt;1))),1,0)))</f>
        <v>99</v>
      </c>
      <c r="X309" s="3">
        <f>IF(Inputs!$B$27&lt;&gt;"Ready","PENDING INPUTS",IF(A309&gt;Inputs!$B$6,0,MIN(MAX(0,(S309+T309+U309)-V309),MAX(0,C309-D309-(IF(O309&lt;W309,K309+L309+M309-N309,0)+IF(W309&lt;W309,S309+T309+U309-V309,0)+IF(AE309&lt;W309,AA309+AB309+AC309-AD309,0)+IF(AM309&lt;W309,AI309+AJ309+AK309-AL309,0)+IF(AU309&lt;W309,AQ309+AR309+AS309-AT309,0)+IF(BC309&lt;W309,AY309+AZ309+BA309-BB309,0)+IF(BK309&lt;W309,BG309+BH309+BI309-BJ309,0)+IF(BS309&lt;W309,BO309+BP309+BQ309-BR309,0)+IF(CA309&lt;W309,BW309+BX309+BY309-BZ309,0)+IF(CI309&lt;W309,CE309+CF309+CG309-CH309,0))))))</f>
        <v>0</v>
      </c>
      <c r="Y309" s="3">
        <f>IF(Inputs!$B$27&lt;&gt;"Ready","PENDING INPUTS",MIN((S309+T309+U309),IF(D309&gt;C309,IF(D309=0,0,V309*C309/D309),V309+X309)))</f>
        <v>0</v>
      </c>
      <c r="Z309" s="3">
        <f>IF(Inputs!$B$27&lt;&gt;"Ready","PENDING INPUTS",MAX(0,(S309+T309+U309)-Y309))</f>
        <v>0</v>
      </c>
      <c r="AA309" s="3">
        <f>IF(Inputs!$B$27&lt;&gt;"Ready","PENDING INPUTS",AH308)</f>
        <v>0</v>
      </c>
      <c r="AB309" s="3">
        <f>IF(Inputs!$B$27&lt;&gt;"Ready","PENDING INPUTS",IF(A309&lt;=Inputs!$B$6,ROUND(AA309*Inputs!C16/12,2),0))</f>
        <v>0</v>
      </c>
      <c r="AC309" s="3">
        <f>IF(Inputs!$B$27&lt;&gt;"Ready","PENDING INPUTS",IF(AND(A309&lt;=Inputs!$B$6,AA309&gt;0),Inputs!G16,0))</f>
        <v>0</v>
      </c>
      <c r="AD309" s="3">
        <f>IF(Inputs!$B$27&lt;&gt;"Ready","PENDING INPUTS",IF(A309&gt;Inputs!$B$6,0,MIN((AA309+AB309+AC309),IF(Inputs!H16=1,Inputs!D16,MAX(Inputs!F16,ROUND(AA309*Inputs!E16+AB309+AC309,2))))))</f>
        <v>0</v>
      </c>
      <c r="AE309">
        <f>IF(Inputs!$B$27&lt;&gt;"Ready","PENDING INPUTS",IF(AA309&lt;=0,99,1+IF(AND(K309&gt;0,OR(Inputs!C14&gt;Inputs!C16,AND(Inputs!C14=Inputs!C16,0&lt;2))),1,0)+IF(AND(S309&gt;0,OR(Inputs!C15&gt;Inputs!C16,AND(Inputs!C15=Inputs!C16,1&lt;2))),1,0)+IF(AND(AI309&gt;0,OR(Inputs!C17&gt;Inputs!C16,AND(Inputs!C17=Inputs!C16,3&lt;2))),1,0)+IF(AND(AQ309&gt;0,OR(Inputs!C18&gt;Inputs!C16,AND(Inputs!C18=Inputs!C16,4&lt;2))),1,0)+IF(AND(AY309&gt;0,OR(Inputs!C19&gt;Inputs!C16,AND(Inputs!C19=Inputs!C16,5&lt;2))),1,0)+IF(AND(BG309&gt;0,OR(Inputs!C20&gt;Inputs!C16,AND(Inputs!C20=Inputs!C16,6&lt;2))),1,0)+IF(AND(BO309&gt;0,OR(Inputs!C21&gt;Inputs!C16,AND(Inputs!C21=Inputs!C16,7&lt;2))),1,0)+IF(AND(BW309&gt;0,OR(Inputs!C22&gt;Inputs!C16,AND(Inputs!C22=Inputs!C16,8&lt;2))),1,0)+IF(AND(CE309&gt;0,OR(Inputs!C23&gt;Inputs!C16,AND(Inputs!C23=Inputs!C16,9&lt;2))),1,0)))</f>
        <v>99</v>
      </c>
      <c r="AF309" s="3">
        <f>IF(Inputs!$B$27&lt;&gt;"Ready","PENDING INPUTS",IF(A309&gt;Inputs!$B$6,0,MIN(MAX(0,(AA309+AB309+AC309)-AD309),MAX(0,C309-D309-(IF(O309&lt;AE309,K309+L309+M309-N309,0)+IF(W309&lt;AE309,S309+T309+U309-V309,0)+IF(AE309&lt;AE309,AA309+AB309+AC309-AD309,0)+IF(AM309&lt;AE309,AI309+AJ309+AK309-AL309,0)+IF(AU309&lt;AE309,AQ309+AR309+AS309-AT309,0)+IF(BC309&lt;AE309,AY309+AZ309+BA309-BB309,0)+IF(BK309&lt;AE309,BG309+BH309+BI309-BJ309,0)+IF(BS309&lt;AE309,BO309+BP309+BQ309-BR309,0)+IF(CA309&lt;AE309,BW309+BX309+BY309-BZ309,0)+IF(CI309&lt;AE309,CE309+CF309+CG309-CH309,0))))))</f>
        <v>0</v>
      </c>
      <c r="AG309" s="3">
        <f>IF(Inputs!$B$27&lt;&gt;"Ready","PENDING INPUTS",MIN((AA309+AB309+AC309),IF(D309&gt;C309,IF(D309=0,0,AD309*C309/D309),AD309+AF309)))</f>
        <v>0</v>
      </c>
      <c r="AH309" s="3">
        <f>IF(Inputs!$B$27&lt;&gt;"Ready","PENDING INPUTS",MAX(0,(AA309+AB309+AC309)-AG309))</f>
        <v>0</v>
      </c>
      <c r="AI309" s="3">
        <f>IF(Inputs!$B$27&lt;&gt;"Ready","PENDING INPUTS",AP308)</f>
        <v>0</v>
      </c>
      <c r="AJ309" s="3">
        <f>IF(Inputs!$B$27&lt;&gt;"Ready","PENDING INPUTS",IF(A309&lt;=Inputs!$B$6,ROUND(AI309*Inputs!C17/12,2),0))</f>
        <v>0</v>
      </c>
      <c r="AK309" s="3">
        <f>IF(Inputs!$B$27&lt;&gt;"Ready","PENDING INPUTS",IF(AND(A309&lt;=Inputs!$B$6,AI309&gt;0),Inputs!G17,0))</f>
        <v>0</v>
      </c>
      <c r="AL309" s="3">
        <f>IF(Inputs!$B$27&lt;&gt;"Ready","PENDING INPUTS",IF(A309&gt;Inputs!$B$6,0,MIN((AI309+AJ309+AK309),IF(Inputs!H17=1,Inputs!D17,MAX(Inputs!F17,ROUND(AI309*Inputs!E17+AJ309+AK309,2))))))</f>
        <v>0</v>
      </c>
      <c r="AM309">
        <f>IF(Inputs!$B$27&lt;&gt;"Ready","PENDING INPUTS",IF(AI309&lt;=0,99,1+IF(AND(K309&gt;0,OR(Inputs!C14&gt;Inputs!C17,AND(Inputs!C14=Inputs!C17,0&lt;3))),1,0)+IF(AND(S309&gt;0,OR(Inputs!C15&gt;Inputs!C17,AND(Inputs!C15=Inputs!C17,1&lt;3))),1,0)+IF(AND(AA309&gt;0,OR(Inputs!C16&gt;Inputs!C17,AND(Inputs!C16=Inputs!C17,2&lt;3))),1,0)+IF(AND(AQ309&gt;0,OR(Inputs!C18&gt;Inputs!C17,AND(Inputs!C18=Inputs!C17,4&lt;3))),1,0)+IF(AND(AY309&gt;0,OR(Inputs!C19&gt;Inputs!C17,AND(Inputs!C19=Inputs!C17,5&lt;3))),1,0)+IF(AND(BG309&gt;0,OR(Inputs!C20&gt;Inputs!C17,AND(Inputs!C20=Inputs!C17,6&lt;3))),1,0)+IF(AND(BO309&gt;0,OR(Inputs!C21&gt;Inputs!C17,AND(Inputs!C21=Inputs!C17,7&lt;3))),1,0)+IF(AND(BW309&gt;0,OR(Inputs!C22&gt;Inputs!C17,AND(Inputs!C22=Inputs!C17,8&lt;3))),1,0)+IF(AND(CE309&gt;0,OR(Inputs!C23&gt;Inputs!C17,AND(Inputs!C23=Inputs!C17,9&lt;3))),1,0)))</f>
        <v>99</v>
      </c>
      <c r="AN309" s="3">
        <f>IF(Inputs!$B$27&lt;&gt;"Ready","PENDING INPUTS",IF(A309&gt;Inputs!$B$6,0,MIN(MAX(0,(AI309+AJ309+AK309)-AL309),MAX(0,C309-D309-(IF(O309&lt;AM309,K309+L309+M309-N309,0)+IF(W309&lt;AM309,S309+T309+U309-V309,0)+IF(AE309&lt;AM309,AA309+AB309+AC309-AD309,0)+IF(AM309&lt;AM309,AI309+AJ309+AK309-AL309,0)+IF(AU309&lt;AM309,AQ309+AR309+AS309-AT309,0)+IF(BC309&lt;AM309,AY309+AZ309+BA309-BB309,0)+IF(BK309&lt;AM309,BG309+BH309+BI309-BJ309,0)+IF(BS309&lt;AM309,BO309+BP309+BQ309-BR309,0)+IF(CA309&lt;AM309,BW309+BX309+BY309-BZ309,0)+IF(CI309&lt;AM309,CE309+CF309+CG309-CH309,0))))))</f>
        <v>0</v>
      </c>
      <c r="AO309" s="3">
        <f>IF(Inputs!$B$27&lt;&gt;"Ready","PENDING INPUTS",MIN((AI309+AJ309+AK309),IF(D309&gt;C309,IF(D309=0,0,AL309*C309/D309),AL309+AN309)))</f>
        <v>0</v>
      </c>
      <c r="AP309" s="3">
        <f>IF(Inputs!$B$27&lt;&gt;"Ready","PENDING INPUTS",MAX(0,(AI309+AJ309+AK309)-AO309))</f>
        <v>0</v>
      </c>
      <c r="AQ309" s="3">
        <f>IF(Inputs!$B$27&lt;&gt;"Ready","PENDING INPUTS",AX308)</f>
        <v>0</v>
      </c>
      <c r="AR309" s="3">
        <f>IF(Inputs!$B$27&lt;&gt;"Ready","PENDING INPUTS",IF(A309&lt;=Inputs!$B$6,ROUND(AQ309*Inputs!C18/12,2),0))</f>
        <v>0</v>
      </c>
      <c r="AS309" s="3">
        <f>IF(Inputs!$B$27&lt;&gt;"Ready","PENDING INPUTS",IF(AND(A309&lt;=Inputs!$B$6,AQ309&gt;0),Inputs!G18,0))</f>
        <v>0</v>
      </c>
      <c r="AT309" s="3">
        <f>IF(Inputs!$B$27&lt;&gt;"Ready","PENDING INPUTS",IF(A309&gt;Inputs!$B$6,0,MIN((AQ309+AR309+AS309),IF(Inputs!H18=1,Inputs!D18,MAX(Inputs!F18,ROUND(AQ309*Inputs!E18+AR309+AS309,2))))))</f>
        <v>0</v>
      </c>
      <c r="AU309">
        <f>IF(Inputs!$B$27&lt;&gt;"Ready","PENDING INPUTS",IF(AQ309&lt;=0,99,1+IF(AND(K309&gt;0,OR(Inputs!C14&gt;Inputs!C18,AND(Inputs!C14=Inputs!C18,0&lt;4))),1,0)+IF(AND(S309&gt;0,OR(Inputs!C15&gt;Inputs!C18,AND(Inputs!C15=Inputs!C18,1&lt;4))),1,0)+IF(AND(AA309&gt;0,OR(Inputs!C16&gt;Inputs!C18,AND(Inputs!C16=Inputs!C18,2&lt;4))),1,0)+IF(AND(AI309&gt;0,OR(Inputs!C17&gt;Inputs!C18,AND(Inputs!C17=Inputs!C18,3&lt;4))),1,0)+IF(AND(AY309&gt;0,OR(Inputs!C19&gt;Inputs!C18,AND(Inputs!C19=Inputs!C18,5&lt;4))),1,0)+IF(AND(BG309&gt;0,OR(Inputs!C20&gt;Inputs!C18,AND(Inputs!C20=Inputs!C18,6&lt;4))),1,0)+IF(AND(BO309&gt;0,OR(Inputs!C21&gt;Inputs!C18,AND(Inputs!C21=Inputs!C18,7&lt;4))),1,0)+IF(AND(BW309&gt;0,OR(Inputs!C22&gt;Inputs!C18,AND(Inputs!C22=Inputs!C18,8&lt;4))),1,0)+IF(AND(CE309&gt;0,OR(Inputs!C23&gt;Inputs!C18,AND(Inputs!C23=Inputs!C18,9&lt;4))),1,0)))</f>
        <v>99</v>
      </c>
      <c r="AV309" s="3">
        <f>IF(Inputs!$B$27&lt;&gt;"Ready","PENDING INPUTS",IF(A309&gt;Inputs!$B$6,0,MIN(MAX(0,(AQ309+AR309+AS309)-AT309),MAX(0,C309-D309-(IF(O309&lt;AU309,K309+L309+M309-N309,0)+IF(W309&lt;AU309,S309+T309+U309-V309,0)+IF(AE309&lt;AU309,AA309+AB309+AC309-AD309,0)+IF(AM309&lt;AU309,AI309+AJ309+AK309-AL309,0)+IF(AU309&lt;AU309,AQ309+AR309+AS309-AT309,0)+IF(BC309&lt;AU309,AY309+AZ309+BA309-BB309,0)+IF(BK309&lt;AU309,BG309+BH309+BI309-BJ309,0)+IF(BS309&lt;AU309,BO309+BP309+BQ309-BR309,0)+IF(CA309&lt;AU309,BW309+BX309+BY309-BZ309,0)+IF(CI309&lt;AU309,CE309+CF309+CG309-CH309,0))))))</f>
        <v>0</v>
      </c>
      <c r="AW309" s="3">
        <f>IF(Inputs!$B$27&lt;&gt;"Ready","PENDING INPUTS",MIN((AQ309+AR309+AS309),IF(D309&gt;C309,IF(D309=0,0,AT309*C309/D309),AT309+AV309)))</f>
        <v>0</v>
      </c>
      <c r="AX309" s="3">
        <f>IF(Inputs!$B$27&lt;&gt;"Ready","PENDING INPUTS",MAX(0,(AQ309+AR309+AS309)-AW309))</f>
        <v>0</v>
      </c>
      <c r="AY309" s="3">
        <f>IF(Inputs!$B$27&lt;&gt;"Ready","PENDING INPUTS",BF308)</f>
        <v>0</v>
      </c>
      <c r="AZ309" s="3">
        <f>IF(Inputs!$B$27&lt;&gt;"Ready","PENDING INPUTS",IF(A309&lt;=Inputs!$B$6,ROUND(AY309*Inputs!C19/12,2),0))</f>
        <v>0</v>
      </c>
      <c r="BA309" s="3">
        <f>IF(Inputs!$B$27&lt;&gt;"Ready","PENDING INPUTS",IF(AND(A309&lt;=Inputs!$B$6,AY309&gt;0),Inputs!G19,0))</f>
        <v>0</v>
      </c>
      <c r="BB309" s="3">
        <f>IF(Inputs!$B$27&lt;&gt;"Ready","PENDING INPUTS",IF(A309&gt;Inputs!$B$6,0,MIN((AY309+AZ309+BA309),IF(Inputs!H19=1,Inputs!D19,MAX(Inputs!F19,ROUND(AY309*Inputs!E19+AZ309+BA309,2))))))</f>
        <v>0</v>
      </c>
      <c r="BC309">
        <f>IF(Inputs!$B$27&lt;&gt;"Ready","PENDING INPUTS",IF(AY309&lt;=0,99,1+IF(AND(K309&gt;0,OR(Inputs!C14&gt;Inputs!C19,AND(Inputs!C14=Inputs!C19,0&lt;5))),1,0)+IF(AND(S309&gt;0,OR(Inputs!C15&gt;Inputs!C19,AND(Inputs!C15=Inputs!C19,1&lt;5))),1,0)+IF(AND(AA309&gt;0,OR(Inputs!C16&gt;Inputs!C19,AND(Inputs!C16=Inputs!C19,2&lt;5))),1,0)+IF(AND(AI309&gt;0,OR(Inputs!C17&gt;Inputs!C19,AND(Inputs!C17=Inputs!C19,3&lt;5))),1,0)+IF(AND(AQ309&gt;0,OR(Inputs!C18&gt;Inputs!C19,AND(Inputs!C18=Inputs!C19,4&lt;5))),1,0)+IF(AND(BG309&gt;0,OR(Inputs!C20&gt;Inputs!C19,AND(Inputs!C20=Inputs!C19,6&lt;5))),1,0)+IF(AND(BO309&gt;0,OR(Inputs!C21&gt;Inputs!C19,AND(Inputs!C21=Inputs!C19,7&lt;5))),1,0)+IF(AND(BW309&gt;0,OR(Inputs!C22&gt;Inputs!C19,AND(Inputs!C22=Inputs!C19,8&lt;5))),1,0)+IF(AND(CE309&gt;0,OR(Inputs!C23&gt;Inputs!C19,AND(Inputs!C23=Inputs!C19,9&lt;5))),1,0)))</f>
        <v>99</v>
      </c>
      <c r="BD309" s="3">
        <f>IF(Inputs!$B$27&lt;&gt;"Ready","PENDING INPUTS",IF(A309&gt;Inputs!$B$6,0,MIN(MAX(0,(AY309+AZ309+BA309)-BB309),MAX(0,C309-D309-(IF(O309&lt;BC309,K309+L309+M309-N309,0)+IF(W309&lt;BC309,S309+T309+U309-V309,0)+IF(AE309&lt;BC309,AA309+AB309+AC309-AD309,0)+IF(AM309&lt;BC309,AI309+AJ309+AK309-AL309,0)+IF(AU309&lt;BC309,AQ309+AR309+AS309-AT309,0)+IF(BC309&lt;BC309,AY309+AZ309+BA309-BB309,0)+IF(BK309&lt;BC309,BG309+BH309+BI309-BJ309,0)+IF(BS309&lt;BC309,BO309+BP309+BQ309-BR309,0)+IF(CA309&lt;BC309,BW309+BX309+BY309-BZ309,0)+IF(CI309&lt;BC309,CE309+CF309+CG309-CH309,0))))))</f>
        <v>0</v>
      </c>
      <c r="BE309" s="3">
        <f>IF(Inputs!$B$27&lt;&gt;"Ready","PENDING INPUTS",MIN((AY309+AZ309+BA309),IF(D309&gt;C309,IF(D309=0,0,BB309*C309/D309),BB309+BD309)))</f>
        <v>0</v>
      </c>
      <c r="BF309" s="3">
        <f>IF(Inputs!$B$27&lt;&gt;"Ready","PENDING INPUTS",MAX(0,(AY309+AZ309+BA309)-BE309))</f>
        <v>0</v>
      </c>
      <c r="BG309" s="3">
        <f>IF(Inputs!$B$27&lt;&gt;"Ready","PENDING INPUTS",BN308)</f>
        <v>0</v>
      </c>
      <c r="BH309" s="3">
        <f>IF(Inputs!$B$27&lt;&gt;"Ready","PENDING INPUTS",IF(A309&lt;=Inputs!$B$6,ROUND(BG309*Inputs!C20/12,2),0))</f>
        <v>0</v>
      </c>
      <c r="BI309" s="3">
        <f>IF(Inputs!$B$27&lt;&gt;"Ready","PENDING INPUTS",IF(AND(A309&lt;=Inputs!$B$6,BG309&gt;0),Inputs!G20,0))</f>
        <v>0</v>
      </c>
      <c r="BJ309" s="3">
        <f>IF(Inputs!$B$27&lt;&gt;"Ready","PENDING INPUTS",IF(A309&gt;Inputs!$B$6,0,MIN((BG309+BH309+BI309),IF(Inputs!H20=1,Inputs!D20,MAX(Inputs!F20,ROUND(BG309*Inputs!E20+BH309+BI309,2))))))</f>
        <v>0</v>
      </c>
      <c r="BK309">
        <f>IF(Inputs!$B$27&lt;&gt;"Ready","PENDING INPUTS",IF(BG309&lt;=0,99,1+IF(AND(K309&gt;0,OR(Inputs!C14&gt;Inputs!C20,AND(Inputs!C14=Inputs!C20,0&lt;6))),1,0)+IF(AND(S309&gt;0,OR(Inputs!C15&gt;Inputs!C20,AND(Inputs!C15=Inputs!C20,1&lt;6))),1,0)+IF(AND(AA309&gt;0,OR(Inputs!C16&gt;Inputs!C20,AND(Inputs!C16=Inputs!C20,2&lt;6))),1,0)+IF(AND(AI309&gt;0,OR(Inputs!C17&gt;Inputs!C20,AND(Inputs!C17=Inputs!C20,3&lt;6))),1,0)+IF(AND(AQ309&gt;0,OR(Inputs!C18&gt;Inputs!C20,AND(Inputs!C18=Inputs!C20,4&lt;6))),1,0)+IF(AND(AY309&gt;0,OR(Inputs!C19&gt;Inputs!C20,AND(Inputs!C19=Inputs!C20,5&lt;6))),1,0)+IF(AND(BO309&gt;0,OR(Inputs!C21&gt;Inputs!C20,AND(Inputs!C21=Inputs!C20,7&lt;6))),1,0)+IF(AND(BW309&gt;0,OR(Inputs!C22&gt;Inputs!C20,AND(Inputs!C22=Inputs!C20,8&lt;6))),1,0)+IF(AND(CE309&gt;0,OR(Inputs!C23&gt;Inputs!C20,AND(Inputs!C23=Inputs!C20,9&lt;6))),1,0)))</f>
        <v>99</v>
      </c>
      <c r="BL309" s="3">
        <f>IF(Inputs!$B$27&lt;&gt;"Ready","PENDING INPUTS",IF(A309&gt;Inputs!$B$6,0,MIN(MAX(0,(BG309+BH309+BI309)-BJ309),MAX(0,C309-D309-(IF(O309&lt;BK309,K309+L309+M309-N309,0)+IF(W309&lt;BK309,S309+T309+U309-V309,0)+IF(AE309&lt;BK309,AA309+AB309+AC309-AD309,0)+IF(AM309&lt;BK309,AI309+AJ309+AK309-AL309,0)+IF(AU309&lt;BK309,AQ309+AR309+AS309-AT309,0)+IF(BC309&lt;BK309,AY309+AZ309+BA309-BB309,0)+IF(BK309&lt;BK309,BG309+BH309+BI309-BJ309,0)+IF(BS309&lt;BK309,BO309+BP309+BQ309-BR309,0)+IF(CA309&lt;BK309,BW309+BX309+BY309-BZ309,0)+IF(CI309&lt;BK309,CE309+CF309+CG309-CH309,0))))))</f>
        <v>0</v>
      </c>
      <c r="BM309" s="3">
        <f>IF(Inputs!$B$27&lt;&gt;"Ready","PENDING INPUTS",MIN((BG309+BH309+BI309),IF(D309&gt;C309,IF(D309=0,0,BJ309*C309/D309),BJ309+BL309)))</f>
        <v>0</v>
      </c>
      <c r="BN309" s="3">
        <f>IF(Inputs!$B$27&lt;&gt;"Ready","PENDING INPUTS",MAX(0,(BG309+BH309+BI309)-BM309))</f>
        <v>0</v>
      </c>
      <c r="BO309" s="3">
        <f>IF(Inputs!$B$27&lt;&gt;"Ready","PENDING INPUTS",BV308)</f>
        <v>0</v>
      </c>
      <c r="BP309" s="3">
        <f>IF(Inputs!$B$27&lt;&gt;"Ready","PENDING INPUTS",IF(A309&lt;=Inputs!$B$6,ROUND(BO309*Inputs!C21/12,2),0))</f>
        <v>0</v>
      </c>
      <c r="BQ309" s="3">
        <f>IF(Inputs!$B$27&lt;&gt;"Ready","PENDING INPUTS",IF(AND(A309&lt;=Inputs!$B$6,BO309&gt;0),Inputs!G21,0))</f>
        <v>0</v>
      </c>
      <c r="BR309" s="3">
        <f>IF(Inputs!$B$27&lt;&gt;"Ready","PENDING INPUTS",IF(A309&gt;Inputs!$B$6,0,MIN((BO309+BP309+BQ309),IF(Inputs!H21=1,Inputs!D21,MAX(Inputs!F21,ROUND(BO309*Inputs!E21+BP309+BQ309,2))))))</f>
        <v>0</v>
      </c>
      <c r="BS309">
        <f>IF(Inputs!$B$27&lt;&gt;"Ready","PENDING INPUTS",IF(BO309&lt;=0,99,1+IF(AND(K309&gt;0,OR(Inputs!C14&gt;Inputs!C21,AND(Inputs!C14=Inputs!C21,0&lt;7))),1,0)+IF(AND(S309&gt;0,OR(Inputs!C15&gt;Inputs!C21,AND(Inputs!C15=Inputs!C21,1&lt;7))),1,0)+IF(AND(AA309&gt;0,OR(Inputs!C16&gt;Inputs!C21,AND(Inputs!C16=Inputs!C21,2&lt;7))),1,0)+IF(AND(AI309&gt;0,OR(Inputs!C17&gt;Inputs!C21,AND(Inputs!C17=Inputs!C21,3&lt;7))),1,0)+IF(AND(AQ309&gt;0,OR(Inputs!C18&gt;Inputs!C21,AND(Inputs!C18=Inputs!C21,4&lt;7))),1,0)+IF(AND(AY309&gt;0,OR(Inputs!C19&gt;Inputs!C21,AND(Inputs!C19=Inputs!C21,5&lt;7))),1,0)+IF(AND(BG309&gt;0,OR(Inputs!C20&gt;Inputs!C21,AND(Inputs!C20=Inputs!C21,6&lt;7))),1,0)+IF(AND(BW309&gt;0,OR(Inputs!C22&gt;Inputs!C21,AND(Inputs!C22=Inputs!C21,8&lt;7))),1,0)+IF(AND(CE309&gt;0,OR(Inputs!C23&gt;Inputs!C21,AND(Inputs!C23=Inputs!C21,9&lt;7))),1,0)))</f>
        <v>99</v>
      </c>
      <c r="BT309" s="3">
        <f>IF(Inputs!$B$27&lt;&gt;"Ready","PENDING INPUTS",IF(A309&gt;Inputs!$B$6,0,MIN(MAX(0,(BO309+BP309+BQ309)-BR309),MAX(0,C309-D309-(IF(O309&lt;BS309,K309+L309+M309-N309,0)+IF(W309&lt;BS309,S309+T309+U309-V309,0)+IF(AE309&lt;BS309,AA309+AB309+AC309-AD309,0)+IF(AM309&lt;BS309,AI309+AJ309+AK309-AL309,0)+IF(AU309&lt;BS309,AQ309+AR309+AS309-AT309,0)+IF(BC309&lt;BS309,AY309+AZ309+BA309-BB309,0)+IF(BK309&lt;BS309,BG309+BH309+BI309-BJ309,0)+IF(BS309&lt;BS309,BO309+BP309+BQ309-BR309,0)+IF(CA309&lt;BS309,BW309+BX309+BY309-BZ309,0)+IF(CI309&lt;BS309,CE309+CF309+CG309-CH309,0))))))</f>
        <v>0</v>
      </c>
      <c r="BU309" s="3">
        <f>IF(Inputs!$B$27&lt;&gt;"Ready","PENDING INPUTS",MIN((BO309+BP309+BQ309),IF(D309&gt;C309,IF(D309=0,0,BR309*C309/D309),BR309+BT309)))</f>
        <v>0</v>
      </c>
      <c r="BV309" s="3">
        <f>IF(Inputs!$B$27&lt;&gt;"Ready","PENDING INPUTS",MAX(0,(BO309+BP309+BQ309)-BU309))</f>
        <v>0</v>
      </c>
      <c r="BW309" s="3">
        <f>IF(Inputs!$B$27&lt;&gt;"Ready","PENDING INPUTS",CD308)</f>
        <v>0</v>
      </c>
      <c r="BX309" s="3">
        <f>IF(Inputs!$B$27&lt;&gt;"Ready","PENDING INPUTS",IF(A309&lt;=Inputs!$B$6,ROUND(BW309*Inputs!C22/12,2),0))</f>
        <v>0</v>
      </c>
      <c r="BY309" s="3">
        <f>IF(Inputs!$B$27&lt;&gt;"Ready","PENDING INPUTS",IF(AND(A309&lt;=Inputs!$B$6,BW309&gt;0),Inputs!G22,0))</f>
        <v>0</v>
      </c>
      <c r="BZ309" s="3">
        <f>IF(Inputs!$B$27&lt;&gt;"Ready","PENDING INPUTS",IF(A309&gt;Inputs!$B$6,0,MIN((BW309+BX309+BY309),IF(Inputs!H22=1,Inputs!D22,MAX(Inputs!F22,ROUND(BW309*Inputs!E22+BX309+BY309,2))))))</f>
        <v>0</v>
      </c>
      <c r="CA309">
        <f>IF(Inputs!$B$27&lt;&gt;"Ready","PENDING INPUTS",IF(BW309&lt;=0,99,1+IF(AND(K309&gt;0,OR(Inputs!C14&gt;Inputs!C22,AND(Inputs!C14=Inputs!C22,0&lt;8))),1,0)+IF(AND(S309&gt;0,OR(Inputs!C15&gt;Inputs!C22,AND(Inputs!C15=Inputs!C22,1&lt;8))),1,0)+IF(AND(AA309&gt;0,OR(Inputs!C16&gt;Inputs!C22,AND(Inputs!C16=Inputs!C22,2&lt;8))),1,0)+IF(AND(AI309&gt;0,OR(Inputs!C17&gt;Inputs!C22,AND(Inputs!C17=Inputs!C22,3&lt;8))),1,0)+IF(AND(AQ309&gt;0,OR(Inputs!C18&gt;Inputs!C22,AND(Inputs!C18=Inputs!C22,4&lt;8))),1,0)+IF(AND(AY309&gt;0,OR(Inputs!C19&gt;Inputs!C22,AND(Inputs!C19=Inputs!C22,5&lt;8))),1,0)+IF(AND(BG309&gt;0,OR(Inputs!C20&gt;Inputs!C22,AND(Inputs!C20=Inputs!C22,6&lt;8))),1,0)+IF(AND(BO309&gt;0,OR(Inputs!C21&gt;Inputs!C22,AND(Inputs!C21=Inputs!C22,7&lt;8))),1,0)+IF(AND(CE309&gt;0,OR(Inputs!C23&gt;Inputs!C22,AND(Inputs!C23=Inputs!C22,9&lt;8))),1,0)))</f>
        <v>99</v>
      </c>
      <c r="CB309" s="3">
        <f>IF(Inputs!$B$27&lt;&gt;"Ready","PENDING INPUTS",IF(A309&gt;Inputs!$B$6,0,MIN(MAX(0,(BW309+BX309+BY309)-BZ309),MAX(0,C309-D309-(IF(O309&lt;CA309,K309+L309+M309-N309,0)+IF(W309&lt;CA309,S309+T309+U309-V309,0)+IF(AE309&lt;CA309,AA309+AB309+AC309-AD309,0)+IF(AM309&lt;CA309,AI309+AJ309+AK309-AL309,0)+IF(AU309&lt;CA309,AQ309+AR309+AS309-AT309,0)+IF(BC309&lt;CA309,AY309+AZ309+BA309-BB309,0)+IF(BK309&lt;CA309,BG309+BH309+BI309-BJ309,0)+IF(BS309&lt;CA309,BO309+BP309+BQ309-BR309,0)+IF(CA309&lt;CA309,BW309+BX309+BY309-BZ309,0)+IF(CI309&lt;CA309,CE309+CF309+CG309-CH309,0))))))</f>
        <v>0</v>
      </c>
      <c r="CC309" s="3">
        <f>IF(Inputs!$B$27&lt;&gt;"Ready","PENDING INPUTS",MIN((BW309+BX309+BY309),IF(D309&gt;C309,IF(D309=0,0,BZ309*C309/D309),BZ309+CB309)))</f>
        <v>0</v>
      </c>
      <c r="CD309" s="3">
        <f>IF(Inputs!$B$27&lt;&gt;"Ready","PENDING INPUTS",MAX(0,(BW309+BX309+BY309)-CC309))</f>
        <v>0</v>
      </c>
      <c r="CE309" s="3">
        <f>IF(Inputs!$B$27&lt;&gt;"Ready","PENDING INPUTS",CL308)</f>
        <v>0</v>
      </c>
      <c r="CF309" s="3">
        <f>IF(Inputs!$B$27&lt;&gt;"Ready","PENDING INPUTS",IF(A309&lt;=Inputs!$B$6,ROUND(CE309*Inputs!C23/12,2),0))</f>
        <v>0</v>
      </c>
      <c r="CG309" s="3">
        <f>IF(Inputs!$B$27&lt;&gt;"Ready","PENDING INPUTS",IF(AND(A309&lt;=Inputs!$B$6,CE309&gt;0),Inputs!G23,0))</f>
        <v>0</v>
      </c>
      <c r="CH309" s="3">
        <f>IF(Inputs!$B$27&lt;&gt;"Ready","PENDING INPUTS",IF(A309&gt;Inputs!$B$6,0,MIN((CE309+CF309+CG309),IF(Inputs!H23=1,Inputs!D23,MAX(Inputs!F23,ROUND(CE309*Inputs!E23+CF309+CG309,2))))))</f>
        <v>0</v>
      </c>
      <c r="CI309">
        <f>IF(Inputs!$B$27&lt;&gt;"Ready","PENDING INPUTS",IF(CE309&lt;=0,99,1+IF(AND(K309&gt;0,OR(Inputs!C14&gt;Inputs!C23,AND(Inputs!C14=Inputs!C23,0&lt;9))),1,0)+IF(AND(S309&gt;0,OR(Inputs!C15&gt;Inputs!C23,AND(Inputs!C15=Inputs!C23,1&lt;9))),1,0)+IF(AND(AA309&gt;0,OR(Inputs!C16&gt;Inputs!C23,AND(Inputs!C16=Inputs!C23,2&lt;9))),1,0)+IF(AND(AI309&gt;0,OR(Inputs!C17&gt;Inputs!C23,AND(Inputs!C17=Inputs!C23,3&lt;9))),1,0)+IF(AND(AQ309&gt;0,OR(Inputs!C18&gt;Inputs!C23,AND(Inputs!C18=Inputs!C23,4&lt;9))),1,0)+IF(AND(AY309&gt;0,OR(Inputs!C19&gt;Inputs!C23,AND(Inputs!C19=Inputs!C23,5&lt;9))),1,0)+IF(AND(BG309&gt;0,OR(Inputs!C20&gt;Inputs!C23,AND(Inputs!C20=Inputs!C23,6&lt;9))),1,0)+IF(AND(BO309&gt;0,OR(Inputs!C21&gt;Inputs!C23,AND(Inputs!C21=Inputs!C23,7&lt;9))),1,0)+IF(AND(BW309&gt;0,OR(Inputs!C22&gt;Inputs!C23,AND(Inputs!C22=Inputs!C23,8&lt;9))),1,0)))</f>
        <v>99</v>
      </c>
      <c r="CJ309" s="3">
        <f>IF(Inputs!$B$27&lt;&gt;"Ready","PENDING INPUTS",IF(A309&gt;Inputs!$B$6,0,MIN(MAX(0,(CE309+CF309+CG309)-CH309),MAX(0,C309-D309-(IF(O309&lt;CI309,K309+L309+M309-N309,0)+IF(W309&lt;CI309,S309+T309+U309-V309,0)+IF(AE309&lt;CI309,AA309+AB309+AC309-AD309,0)+IF(AM309&lt;CI309,AI309+AJ309+AK309-AL309,0)+IF(AU309&lt;CI309,AQ309+AR309+AS309-AT309,0)+IF(BC309&lt;CI309,AY309+AZ309+BA309-BB309,0)+IF(BK309&lt;CI309,BG309+BH309+BI309-BJ309,0)+IF(BS309&lt;CI309,BO309+BP309+BQ309-BR309,0)+IF(CA309&lt;CI309,BW309+BX309+BY309-BZ309,0)+IF(CI309&lt;CI309,CE309+CF309+CG309-CH309,0))))))</f>
        <v>0</v>
      </c>
      <c r="CK309" s="3">
        <f>IF(Inputs!$B$27&lt;&gt;"Ready","PENDING INPUTS",MIN((CE309+CF309+CG309),IF(D309&gt;C309,IF(D309=0,0,CH309*C309/D309),CH309+CJ309)))</f>
        <v>0</v>
      </c>
      <c r="CL309" s="3">
        <f>IF(Inputs!$B$27&lt;&gt;"Ready","PENDING INPUTS",MAX(0,(CE309+CF309+CG309)-CK309))</f>
        <v>0</v>
      </c>
    </row>
    <row r="310" spans="1:90" ht="27.95" customHeight="1" x14ac:dyDescent="0.25">
      <c r="A310">
        <v>306</v>
      </c>
      <c r="B310" s="13">
        <f>IF(Inputs!$B$27&lt;&gt;"Ready","PENDING INPUTS",EDATE(Inputs!$B$5,A310-1))</f>
        <v>55579</v>
      </c>
      <c r="C310" s="3">
        <f>IF(Inputs!$B$27&lt;&gt;"Ready","PENDING INPUTS",IF(A310&lt;=Inputs!$B$6,MAX(0,Inputs!$B$4+IF(A310=Inputs!$B$7,Inputs!$B$8,0)+IF(A310=Inputs!$B$9,Inputs!$B$10,0)),0))</f>
        <v>0</v>
      </c>
      <c r="D310" s="3">
        <f>IF(Inputs!$B$27&lt;&gt;"Ready","PENDING INPUTS",SUM(N310,V310,AD310,AL310,AT310,BB310,BJ310,BR310,BZ310,CH310))</f>
        <v>0</v>
      </c>
      <c r="E310" s="3">
        <f>IF(Inputs!$B$27&lt;&gt;"Ready","PENDING INPUTS",MAX(0,D310-C310))</f>
        <v>0</v>
      </c>
      <c r="F310" s="3">
        <f>IF(Inputs!$B$27&lt;&gt;"Ready","PENDING INPUTS",SUM(Q310,Y310,AG310,AO310,AW310,BE310,BM310,BU310,CC310,CK310))</f>
        <v>0</v>
      </c>
      <c r="G310" s="3">
        <f>IF(Inputs!$B$27&lt;&gt;"Ready","PENDING INPUTS",SUM(L310,T310,AB310,AJ310,AR310,AZ310,BH310,BP310,BX310,CF310))</f>
        <v>0</v>
      </c>
      <c r="H310" s="3">
        <f>IF(Inputs!$B$27&lt;&gt;"Ready","PENDING INPUTS",SUM(M310,U310,AC310,AK310,AS310,BA310,BI310,BQ310,BY310,CG310))</f>
        <v>0</v>
      </c>
      <c r="I310" s="3">
        <f>IF(Inputs!$B$27&lt;&gt;"Ready","PENDING INPUTS",SUM(R310,Z310,AH310,AP310,AX310,BF310,BN310,BV310,CD310,CL310))</f>
        <v>0</v>
      </c>
      <c r="J310" t="str">
        <f>IF(Inputs!$B$27&lt;&gt;"Ready","PENDING INPUTS",IF(A310&gt;Inputs!$B$6,"Beyond horizon",IF(E310&gt;0.005,"MINIMUM SHORTFALL",IF(I310&lt;0.005,"Paid off","In progress"))))</f>
        <v>Beyond horizon</v>
      </c>
      <c r="K310" s="3">
        <f>IF(Inputs!$B$27&lt;&gt;"Ready","PENDING INPUTS",R309)</f>
        <v>0</v>
      </c>
      <c r="L310" s="3">
        <f>IF(Inputs!$B$27&lt;&gt;"Ready","PENDING INPUTS",IF(A310&lt;=Inputs!$B$6,ROUND(K310*Inputs!C14/12,2),0))</f>
        <v>0</v>
      </c>
      <c r="M310" s="3">
        <f>IF(Inputs!$B$27&lt;&gt;"Ready","PENDING INPUTS",IF(AND(A310&lt;=Inputs!$B$6,K310&gt;0),Inputs!G14,0))</f>
        <v>0</v>
      </c>
      <c r="N310" s="3">
        <f>IF(Inputs!$B$27&lt;&gt;"Ready","PENDING INPUTS",IF(A310&gt;Inputs!$B$6,0,MIN((K310+L310+M310),IF(Inputs!H14=1,Inputs!D14,MAX(Inputs!F14,ROUND(K310*Inputs!E14+L310+M310,2))))))</f>
        <v>0</v>
      </c>
      <c r="O310">
        <f>IF(Inputs!$B$27&lt;&gt;"Ready","PENDING INPUTS",IF(K310&lt;=0,99,1+IF(AND(S310&gt;0,OR(Inputs!C15&gt;Inputs!C14,AND(Inputs!C15=Inputs!C14,1&lt;0))),1,0)+IF(AND(AA310&gt;0,OR(Inputs!C16&gt;Inputs!C14,AND(Inputs!C16=Inputs!C14,2&lt;0))),1,0)+IF(AND(AI310&gt;0,OR(Inputs!C17&gt;Inputs!C14,AND(Inputs!C17=Inputs!C14,3&lt;0))),1,0)+IF(AND(AQ310&gt;0,OR(Inputs!C18&gt;Inputs!C14,AND(Inputs!C18=Inputs!C14,4&lt;0))),1,0)+IF(AND(AY310&gt;0,OR(Inputs!C19&gt;Inputs!C14,AND(Inputs!C19=Inputs!C14,5&lt;0))),1,0)+IF(AND(BG310&gt;0,OR(Inputs!C20&gt;Inputs!C14,AND(Inputs!C20=Inputs!C14,6&lt;0))),1,0)+IF(AND(BO310&gt;0,OR(Inputs!C21&gt;Inputs!C14,AND(Inputs!C21=Inputs!C14,7&lt;0))),1,0)+IF(AND(BW310&gt;0,OR(Inputs!C22&gt;Inputs!C14,AND(Inputs!C22=Inputs!C14,8&lt;0))),1,0)+IF(AND(CE310&gt;0,OR(Inputs!C23&gt;Inputs!C14,AND(Inputs!C23=Inputs!C14,9&lt;0))),1,0)))</f>
        <v>99</v>
      </c>
      <c r="P310" s="3">
        <f>IF(Inputs!$B$27&lt;&gt;"Ready","PENDING INPUTS",IF(A310&gt;Inputs!$B$6,0,MIN(MAX(0,(K310+L310+M310)-N310),MAX(0,C310-D310-(IF(O310&lt;O310,K310+L310+M310-N310,0)+IF(W310&lt;O310,S310+T310+U310-V310,0)+IF(AE310&lt;O310,AA310+AB310+AC310-AD310,0)+IF(AM310&lt;O310,AI310+AJ310+AK310-AL310,0)+IF(AU310&lt;O310,AQ310+AR310+AS310-AT310,0)+IF(BC310&lt;O310,AY310+AZ310+BA310-BB310,0)+IF(BK310&lt;O310,BG310+BH310+BI310-BJ310,0)+IF(BS310&lt;O310,BO310+BP310+BQ310-BR310,0)+IF(CA310&lt;O310,BW310+BX310+BY310-BZ310,0)+IF(CI310&lt;O310,CE310+CF310+CG310-CH310,0))))))</f>
        <v>0</v>
      </c>
      <c r="Q310" s="3">
        <f>IF(Inputs!$B$27&lt;&gt;"Ready","PENDING INPUTS",MIN((K310+L310+M310),IF(D310&gt;C310,IF(D310=0,0,N310*C310/D310),N310+P310)))</f>
        <v>0</v>
      </c>
      <c r="R310" s="3">
        <f>IF(Inputs!$B$27&lt;&gt;"Ready","PENDING INPUTS",MAX(0,(K310+L310+M310)-Q310))</f>
        <v>0</v>
      </c>
      <c r="S310" s="3">
        <f>IF(Inputs!$B$27&lt;&gt;"Ready","PENDING INPUTS",Z309)</f>
        <v>0</v>
      </c>
      <c r="T310" s="3">
        <f>IF(Inputs!$B$27&lt;&gt;"Ready","PENDING INPUTS",IF(A310&lt;=Inputs!$B$6,ROUND(S310*Inputs!C15/12,2),0))</f>
        <v>0</v>
      </c>
      <c r="U310" s="3">
        <f>IF(Inputs!$B$27&lt;&gt;"Ready","PENDING INPUTS",IF(AND(A310&lt;=Inputs!$B$6,S310&gt;0),Inputs!G15,0))</f>
        <v>0</v>
      </c>
      <c r="V310" s="3">
        <f>IF(Inputs!$B$27&lt;&gt;"Ready","PENDING INPUTS",IF(A310&gt;Inputs!$B$6,0,MIN((S310+T310+U310),IF(Inputs!H15=1,Inputs!D15,MAX(Inputs!F15,ROUND(S310*Inputs!E15+T310+U310,2))))))</f>
        <v>0</v>
      </c>
      <c r="W310">
        <f>IF(Inputs!$B$27&lt;&gt;"Ready","PENDING INPUTS",IF(S310&lt;=0,99,1+IF(AND(K310&gt;0,OR(Inputs!C14&gt;Inputs!C15,AND(Inputs!C14=Inputs!C15,0&lt;1))),1,0)+IF(AND(AA310&gt;0,OR(Inputs!C16&gt;Inputs!C15,AND(Inputs!C16=Inputs!C15,2&lt;1))),1,0)+IF(AND(AI310&gt;0,OR(Inputs!C17&gt;Inputs!C15,AND(Inputs!C17=Inputs!C15,3&lt;1))),1,0)+IF(AND(AQ310&gt;0,OR(Inputs!C18&gt;Inputs!C15,AND(Inputs!C18=Inputs!C15,4&lt;1))),1,0)+IF(AND(AY310&gt;0,OR(Inputs!C19&gt;Inputs!C15,AND(Inputs!C19=Inputs!C15,5&lt;1))),1,0)+IF(AND(BG310&gt;0,OR(Inputs!C20&gt;Inputs!C15,AND(Inputs!C20=Inputs!C15,6&lt;1))),1,0)+IF(AND(BO310&gt;0,OR(Inputs!C21&gt;Inputs!C15,AND(Inputs!C21=Inputs!C15,7&lt;1))),1,0)+IF(AND(BW310&gt;0,OR(Inputs!C22&gt;Inputs!C15,AND(Inputs!C22=Inputs!C15,8&lt;1))),1,0)+IF(AND(CE310&gt;0,OR(Inputs!C23&gt;Inputs!C15,AND(Inputs!C23=Inputs!C15,9&lt;1))),1,0)))</f>
        <v>99</v>
      </c>
      <c r="X310" s="3">
        <f>IF(Inputs!$B$27&lt;&gt;"Ready","PENDING INPUTS",IF(A310&gt;Inputs!$B$6,0,MIN(MAX(0,(S310+T310+U310)-V310),MAX(0,C310-D310-(IF(O310&lt;W310,K310+L310+M310-N310,0)+IF(W310&lt;W310,S310+T310+U310-V310,0)+IF(AE310&lt;W310,AA310+AB310+AC310-AD310,0)+IF(AM310&lt;W310,AI310+AJ310+AK310-AL310,0)+IF(AU310&lt;W310,AQ310+AR310+AS310-AT310,0)+IF(BC310&lt;W310,AY310+AZ310+BA310-BB310,0)+IF(BK310&lt;W310,BG310+BH310+BI310-BJ310,0)+IF(BS310&lt;W310,BO310+BP310+BQ310-BR310,0)+IF(CA310&lt;W310,BW310+BX310+BY310-BZ310,0)+IF(CI310&lt;W310,CE310+CF310+CG310-CH310,0))))))</f>
        <v>0</v>
      </c>
      <c r="Y310" s="3">
        <f>IF(Inputs!$B$27&lt;&gt;"Ready","PENDING INPUTS",MIN((S310+T310+U310),IF(D310&gt;C310,IF(D310=0,0,V310*C310/D310),V310+X310)))</f>
        <v>0</v>
      </c>
      <c r="Z310" s="3">
        <f>IF(Inputs!$B$27&lt;&gt;"Ready","PENDING INPUTS",MAX(0,(S310+T310+U310)-Y310))</f>
        <v>0</v>
      </c>
      <c r="AA310" s="3">
        <f>IF(Inputs!$B$27&lt;&gt;"Ready","PENDING INPUTS",AH309)</f>
        <v>0</v>
      </c>
      <c r="AB310" s="3">
        <f>IF(Inputs!$B$27&lt;&gt;"Ready","PENDING INPUTS",IF(A310&lt;=Inputs!$B$6,ROUND(AA310*Inputs!C16/12,2),0))</f>
        <v>0</v>
      </c>
      <c r="AC310" s="3">
        <f>IF(Inputs!$B$27&lt;&gt;"Ready","PENDING INPUTS",IF(AND(A310&lt;=Inputs!$B$6,AA310&gt;0),Inputs!G16,0))</f>
        <v>0</v>
      </c>
      <c r="AD310" s="3">
        <f>IF(Inputs!$B$27&lt;&gt;"Ready","PENDING INPUTS",IF(A310&gt;Inputs!$B$6,0,MIN((AA310+AB310+AC310),IF(Inputs!H16=1,Inputs!D16,MAX(Inputs!F16,ROUND(AA310*Inputs!E16+AB310+AC310,2))))))</f>
        <v>0</v>
      </c>
      <c r="AE310">
        <f>IF(Inputs!$B$27&lt;&gt;"Ready","PENDING INPUTS",IF(AA310&lt;=0,99,1+IF(AND(K310&gt;0,OR(Inputs!C14&gt;Inputs!C16,AND(Inputs!C14=Inputs!C16,0&lt;2))),1,0)+IF(AND(S310&gt;0,OR(Inputs!C15&gt;Inputs!C16,AND(Inputs!C15=Inputs!C16,1&lt;2))),1,0)+IF(AND(AI310&gt;0,OR(Inputs!C17&gt;Inputs!C16,AND(Inputs!C17=Inputs!C16,3&lt;2))),1,0)+IF(AND(AQ310&gt;0,OR(Inputs!C18&gt;Inputs!C16,AND(Inputs!C18=Inputs!C16,4&lt;2))),1,0)+IF(AND(AY310&gt;0,OR(Inputs!C19&gt;Inputs!C16,AND(Inputs!C19=Inputs!C16,5&lt;2))),1,0)+IF(AND(BG310&gt;0,OR(Inputs!C20&gt;Inputs!C16,AND(Inputs!C20=Inputs!C16,6&lt;2))),1,0)+IF(AND(BO310&gt;0,OR(Inputs!C21&gt;Inputs!C16,AND(Inputs!C21=Inputs!C16,7&lt;2))),1,0)+IF(AND(BW310&gt;0,OR(Inputs!C22&gt;Inputs!C16,AND(Inputs!C22=Inputs!C16,8&lt;2))),1,0)+IF(AND(CE310&gt;0,OR(Inputs!C23&gt;Inputs!C16,AND(Inputs!C23=Inputs!C16,9&lt;2))),1,0)))</f>
        <v>99</v>
      </c>
      <c r="AF310" s="3">
        <f>IF(Inputs!$B$27&lt;&gt;"Ready","PENDING INPUTS",IF(A310&gt;Inputs!$B$6,0,MIN(MAX(0,(AA310+AB310+AC310)-AD310),MAX(0,C310-D310-(IF(O310&lt;AE310,K310+L310+M310-N310,0)+IF(W310&lt;AE310,S310+T310+U310-V310,0)+IF(AE310&lt;AE310,AA310+AB310+AC310-AD310,0)+IF(AM310&lt;AE310,AI310+AJ310+AK310-AL310,0)+IF(AU310&lt;AE310,AQ310+AR310+AS310-AT310,0)+IF(BC310&lt;AE310,AY310+AZ310+BA310-BB310,0)+IF(BK310&lt;AE310,BG310+BH310+BI310-BJ310,0)+IF(BS310&lt;AE310,BO310+BP310+BQ310-BR310,0)+IF(CA310&lt;AE310,BW310+BX310+BY310-BZ310,0)+IF(CI310&lt;AE310,CE310+CF310+CG310-CH310,0))))))</f>
        <v>0</v>
      </c>
      <c r="AG310" s="3">
        <f>IF(Inputs!$B$27&lt;&gt;"Ready","PENDING INPUTS",MIN((AA310+AB310+AC310),IF(D310&gt;C310,IF(D310=0,0,AD310*C310/D310),AD310+AF310)))</f>
        <v>0</v>
      </c>
      <c r="AH310" s="3">
        <f>IF(Inputs!$B$27&lt;&gt;"Ready","PENDING INPUTS",MAX(0,(AA310+AB310+AC310)-AG310))</f>
        <v>0</v>
      </c>
      <c r="AI310" s="3">
        <f>IF(Inputs!$B$27&lt;&gt;"Ready","PENDING INPUTS",AP309)</f>
        <v>0</v>
      </c>
      <c r="AJ310" s="3">
        <f>IF(Inputs!$B$27&lt;&gt;"Ready","PENDING INPUTS",IF(A310&lt;=Inputs!$B$6,ROUND(AI310*Inputs!C17/12,2),0))</f>
        <v>0</v>
      </c>
      <c r="AK310" s="3">
        <f>IF(Inputs!$B$27&lt;&gt;"Ready","PENDING INPUTS",IF(AND(A310&lt;=Inputs!$B$6,AI310&gt;0),Inputs!G17,0))</f>
        <v>0</v>
      </c>
      <c r="AL310" s="3">
        <f>IF(Inputs!$B$27&lt;&gt;"Ready","PENDING INPUTS",IF(A310&gt;Inputs!$B$6,0,MIN((AI310+AJ310+AK310),IF(Inputs!H17=1,Inputs!D17,MAX(Inputs!F17,ROUND(AI310*Inputs!E17+AJ310+AK310,2))))))</f>
        <v>0</v>
      </c>
      <c r="AM310">
        <f>IF(Inputs!$B$27&lt;&gt;"Ready","PENDING INPUTS",IF(AI310&lt;=0,99,1+IF(AND(K310&gt;0,OR(Inputs!C14&gt;Inputs!C17,AND(Inputs!C14=Inputs!C17,0&lt;3))),1,0)+IF(AND(S310&gt;0,OR(Inputs!C15&gt;Inputs!C17,AND(Inputs!C15=Inputs!C17,1&lt;3))),1,0)+IF(AND(AA310&gt;0,OR(Inputs!C16&gt;Inputs!C17,AND(Inputs!C16=Inputs!C17,2&lt;3))),1,0)+IF(AND(AQ310&gt;0,OR(Inputs!C18&gt;Inputs!C17,AND(Inputs!C18=Inputs!C17,4&lt;3))),1,0)+IF(AND(AY310&gt;0,OR(Inputs!C19&gt;Inputs!C17,AND(Inputs!C19=Inputs!C17,5&lt;3))),1,0)+IF(AND(BG310&gt;0,OR(Inputs!C20&gt;Inputs!C17,AND(Inputs!C20=Inputs!C17,6&lt;3))),1,0)+IF(AND(BO310&gt;0,OR(Inputs!C21&gt;Inputs!C17,AND(Inputs!C21=Inputs!C17,7&lt;3))),1,0)+IF(AND(BW310&gt;0,OR(Inputs!C22&gt;Inputs!C17,AND(Inputs!C22=Inputs!C17,8&lt;3))),1,0)+IF(AND(CE310&gt;0,OR(Inputs!C23&gt;Inputs!C17,AND(Inputs!C23=Inputs!C17,9&lt;3))),1,0)))</f>
        <v>99</v>
      </c>
      <c r="AN310" s="3">
        <f>IF(Inputs!$B$27&lt;&gt;"Ready","PENDING INPUTS",IF(A310&gt;Inputs!$B$6,0,MIN(MAX(0,(AI310+AJ310+AK310)-AL310),MAX(0,C310-D310-(IF(O310&lt;AM310,K310+L310+M310-N310,0)+IF(W310&lt;AM310,S310+T310+U310-V310,0)+IF(AE310&lt;AM310,AA310+AB310+AC310-AD310,0)+IF(AM310&lt;AM310,AI310+AJ310+AK310-AL310,0)+IF(AU310&lt;AM310,AQ310+AR310+AS310-AT310,0)+IF(BC310&lt;AM310,AY310+AZ310+BA310-BB310,0)+IF(BK310&lt;AM310,BG310+BH310+BI310-BJ310,0)+IF(BS310&lt;AM310,BO310+BP310+BQ310-BR310,0)+IF(CA310&lt;AM310,BW310+BX310+BY310-BZ310,0)+IF(CI310&lt;AM310,CE310+CF310+CG310-CH310,0))))))</f>
        <v>0</v>
      </c>
      <c r="AO310" s="3">
        <f>IF(Inputs!$B$27&lt;&gt;"Ready","PENDING INPUTS",MIN((AI310+AJ310+AK310),IF(D310&gt;C310,IF(D310=0,0,AL310*C310/D310),AL310+AN310)))</f>
        <v>0</v>
      </c>
      <c r="AP310" s="3">
        <f>IF(Inputs!$B$27&lt;&gt;"Ready","PENDING INPUTS",MAX(0,(AI310+AJ310+AK310)-AO310))</f>
        <v>0</v>
      </c>
      <c r="AQ310" s="3">
        <f>IF(Inputs!$B$27&lt;&gt;"Ready","PENDING INPUTS",AX309)</f>
        <v>0</v>
      </c>
      <c r="AR310" s="3">
        <f>IF(Inputs!$B$27&lt;&gt;"Ready","PENDING INPUTS",IF(A310&lt;=Inputs!$B$6,ROUND(AQ310*Inputs!C18/12,2),0))</f>
        <v>0</v>
      </c>
      <c r="AS310" s="3">
        <f>IF(Inputs!$B$27&lt;&gt;"Ready","PENDING INPUTS",IF(AND(A310&lt;=Inputs!$B$6,AQ310&gt;0),Inputs!G18,0))</f>
        <v>0</v>
      </c>
      <c r="AT310" s="3">
        <f>IF(Inputs!$B$27&lt;&gt;"Ready","PENDING INPUTS",IF(A310&gt;Inputs!$B$6,0,MIN((AQ310+AR310+AS310),IF(Inputs!H18=1,Inputs!D18,MAX(Inputs!F18,ROUND(AQ310*Inputs!E18+AR310+AS310,2))))))</f>
        <v>0</v>
      </c>
      <c r="AU310">
        <f>IF(Inputs!$B$27&lt;&gt;"Ready","PENDING INPUTS",IF(AQ310&lt;=0,99,1+IF(AND(K310&gt;0,OR(Inputs!C14&gt;Inputs!C18,AND(Inputs!C14=Inputs!C18,0&lt;4))),1,0)+IF(AND(S310&gt;0,OR(Inputs!C15&gt;Inputs!C18,AND(Inputs!C15=Inputs!C18,1&lt;4))),1,0)+IF(AND(AA310&gt;0,OR(Inputs!C16&gt;Inputs!C18,AND(Inputs!C16=Inputs!C18,2&lt;4))),1,0)+IF(AND(AI310&gt;0,OR(Inputs!C17&gt;Inputs!C18,AND(Inputs!C17=Inputs!C18,3&lt;4))),1,0)+IF(AND(AY310&gt;0,OR(Inputs!C19&gt;Inputs!C18,AND(Inputs!C19=Inputs!C18,5&lt;4))),1,0)+IF(AND(BG310&gt;0,OR(Inputs!C20&gt;Inputs!C18,AND(Inputs!C20=Inputs!C18,6&lt;4))),1,0)+IF(AND(BO310&gt;0,OR(Inputs!C21&gt;Inputs!C18,AND(Inputs!C21=Inputs!C18,7&lt;4))),1,0)+IF(AND(BW310&gt;0,OR(Inputs!C22&gt;Inputs!C18,AND(Inputs!C22=Inputs!C18,8&lt;4))),1,0)+IF(AND(CE310&gt;0,OR(Inputs!C23&gt;Inputs!C18,AND(Inputs!C23=Inputs!C18,9&lt;4))),1,0)))</f>
        <v>99</v>
      </c>
      <c r="AV310" s="3">
        <f>IF(Inputs!$B$27&lt;&gt;"Ready","PENDING INPUTS",IF(A310&gt;Inputs!$B$6,0,MIN(MAX(0,(AQ310+AR310+AS310)-AT310),MAX(0,C310-D310-(IF(O310&lt;AU310,K310+L310+M310-N310,0)+IF(W310&lt;AU310,S310+T310+U310-V310,0)+IF(AE310&lt;AU310,AA310+AB310+AC310-AD310,0)+IF(AM310&lt;AU310,AI310+AJ310+AK310-AL310,0)+IF(AU310&lt;AU310,AQ310+AR310+AS310-AT310,0)+IF(BC310&lt;AU310,AY310+AZ310+BA310-BB310,0)+IF(BK310&lt;AU310,BG310+BH310+BI310-BJ310,0)+IF(BS310&lt;AU310,BO310+BP310+BQ310-BR310,0)+IF(CA310&lt;AU310,BW310+BX310+BY310-BZ310,0)+IF(CI310&lt;AU310,CE310+CF310+CG310-CH310,0))))))</f>
        <v>0</v>
      </c>
      <c r="AW310" s="3">
        <f>IF(Inputs!$B$27&lt;&gt;"Ready","PENDING INPUTS",MIN((AQ310+AR310+AS310),IF(D310&gt;C310,IF(D310=0,0,AT310*C310/D310),AT310+AV310)))</f>
        <v>0</v>
      </c>
      <c r="AX310" s="3">
        <f>IF(Inputs!$B$27&lt;&gt;"Ready","PENDING INPUTS",MAX(0,(AQ310+AR310+AS310)-AW310))</f>
        <v>0</v>
      </c>
      <c r="AY310" s="3">
        <f>IF(Inputs!$B$27&lt;&gt;"Ready","PENDING INPUTS",BF309)</f>
        <v>0</v>
      </c>
      <c r="AZ310" s="3">
        <f>IF(Inputs!$B$27&lt;&gt;"Ready","PENDING INPUTS",IF(A310&lt;=Inputs!$B$6,ROUND(AY310*Inputs!C19/12,2),0))</f>
        <v>0</v>
      </c>
      <c r="BA310" s="3">
        <f>IF(Inputs!$B$27&lt;&gt;"Ready","PENDING INPUTS",IF(AND(A310&lt;=Inputs!$B$6,AY310&gt;0),Inputs!G19,0))</f>
        <v>0</v>
      </c>
      <c r="BB310" s="3">
        <f>IF(Inputs!$B$27&lt;&gt;"Ready","PENDING INPUTS",IF(A310&gt;Inputs!$B$6,0,MIN((AY310+AZ310+BA310),IF(Inputs!H19=1,Inputs!D19,MAX(Inputs!F19,ROUND(AY310*Inputs!E19+AZ310+BA310,2))))))</f>
        <v>0</v>
      </c>
      <c r="BC310">
        <f>IF(Inputs!$B$27&lt;&gt;"Ready","PENDING INPUTS",IF(AY310&lt;=0,99,1+IF(AND(K310&gt;0,OR(Inputs!C14&gt;Inputs!C19,AND(Inputs!C14=Inputs!C19,0&lt;5))),1,0)+IF(AND(S310&gt;0,OR(Inputs!C15&gt;Inputs!C19,AND(Inputs!C15=Inputs!C19,1&lt;5))),1,0)+IF(AND(AA310&gt;0,OR(Inputs!C16&gt;Inputs!C19,AND(Inputs!C16=Inputs!C19,2&lt;5))),1,0)+IF(AND(AI310&gt;0,OR(Inputs!C17&gt;Inputs!C19,AND(Inputs!C17=Inputs!C19,3&lt;5))),1,0)+IF(AND(AQ310&gt;0,OR(Inputs!C18&gt;Inputs!C19,AND(Inputs!C18=Inputs!C19,4&lt;5))),1,0)+IF(AND(BG310&gt;0,OR(Inputs!C20&gt;Inputs!C19,AND(Inputs!C20=Inputs!C19,6&lt;5))),1,0)+IF(AND(BO310&gt;0,OR(Inputs!C21&gt;Inputs!C19,AND(Inputs!C21=Inputs!C19,7&lt;5))),1,0)+IF(AND(BW310&gt;0,OR(Inputs!C22&gt;Inputs!C19,AND(Inputs!C22=Inputs!C19,8&lt;5))),1,0)+IF(AND(CE310&gt;0,OR(Inputs!C23&gt;Inputs!C19,AND(Inputs!C23=Inputs!C19,9&lt;5))),1,0)))</f>
        <v>99</v>
      </c>
      <c r="BD310" s="3">
        <f>IF(Inputs!$B$27&lt;&gt;"Ready","PENDING INPUTS",IF(A310&gt;Inputs!$B$6,0,MIN(MAX(0,(AY310+AZ310+BA310)-BB310),MAX(0,C310-D310-(IF(O310&lt;BC310,K310+L310+M310-N310,0)+IF(W310&lt;BC310,S310+T310+U310-V310,0)+IF(AE310&lt;BC310,AA310+AB310+AC310-AD310,0)+IF(AM310&lt;BC310,AI310+AJ310+AK310-AL310,0)+IF(AU310&lt;BC310,AQ310+AR310+AS310-AT310,0)+IF(BC310&lt;BC310,AY310+AZ310+BA310-BB310,0)+IF(BK310&lt;BC310,BG310+BH310+BI310-BJ310,0)+IF(BS310&lt;BC310,BO310+BP310+BQ310-BR310,0)+IF(CA310&lt;BC310,BW310+BX310+BY310-BZ310,0)+IF(CI310&lt;BC310,CE310+CF310+CG310-CH310,0))))))</f>
        <v>0</v>
      </c>
      <c r="BE310" s="3">
        <f>IF(Inputs!$B$27&lt;&gt;"Ready","PENDING INPUTS",MIN((AY310+AZ310+BA310),IF(D310&gt;C310,IF(D310=0,0,BB310*C310/D310),BB310+BD310)))</f>
        <v>0</v>
      </c>
      <c r="BF310" s="3">
        <f>IF(Inputs!$B$27&lt;&gt;"Ready","PENDING INPUTS",MAX(0,(AY310+AZ310+BA310)-BE310))</f>
        <v>0</v>
      </c>
      <c r="BG310" s="3">
        <f>IF(Inputs!$B$27&lt;&gt;"Ready","PENDING INPUTS",BN309)</f>
        <v>0</v>
      </c>
      <c r="BH310" s="3">
        <f>IF(Inputs!$B$27&lt;&gt;"Ready","PENDING INPUTS",IF(A310&lt;=Inputs!$B$6,ROUND(BG310*Inputs!C20/12,2),0))</f>
        <v>0</v>
      </c>
      <c r="BI310" s="3">
        <f>IF(Inputs!$B$27&lt;&gt;"Ready","PENDING INPUTS",IF(AND(A310&lt;=Inputs!$B$6,BG310&gt;0),Inputs!G20,0))</f>
        <v>0</v>
      </c>
      <c r="BJ310" s="3">
        <f>IF(Inputs!$B$27&lt;&gt;"Ready","PENDING INPUTS",IF(A310&gt;Inputs!$B$6,0,MIN((BG310+BH310+BI310),IF(Inputs!H20=1,Inputs!D20,MAX(Inputs!F20,ROUND(BG310*Inputs!E20+BH310+BI310,2))))))</f>
        <v>0</v>
      </c>
      <c r="BK310">
        <f>IF(Inputs!$B$27&lt;&gt;"Ready","PENDING INPUTS",IF(BG310&lt;=0,99,1+IF(AND(K310&gt;0,OR(Inputs!C14&gt;Inputs!C20,AND(Inputs!C14=Inputs!C20,0&lt;6))),1,0)+IF(AND(S310&gt;0,OR(Inputs!C15&gt;Inputs!C20,AND(Inputs!C15=Inputs!C20,1&lt;6))),1,0)+IF(AND(AA310&gt;0,OR(Inputs!C16&gt;Inputs!C20,AND(Inputs!C16=Inputs!C20,2&lt;6))),1,0)+IF(AND(AI310&gt;0,OR(Inputs!C17&gt;Inputs!C20,AND(Inputs!C17=Inputs!C20,3&lt;6))),1,0)+IF(AND(AQ310&gt;0,OR(Inputs!C18&gt;Inputs!C20,AND(Inputs!C18=Inputs!C20,4&lt;6))),1,0)+IF(AND(AY310&gt;0,OR(Inputs!C19&gt;Inputs!C20,AND(Inputs!C19=Inputs!C20,5&lt;6))),1,0)+IF(AND(BO310&gt;0,OR(Inputs!C21&gt;Inputs!C20,AND(Inputs!C21=Inputs!C20,7&lt;6))),1,0)+IF(AND(BW310&gt;0,OR(Inputs!C22&gt;Inputs!C20,AND(Inputs!C22=Inputs!C20,8&lt;6))),1,0)+IF(AND(CE310&gt;0,OR(Inputs!C23&gt;Inputs!C20,AND(Inputs!C23=Inputs!C20,9&lt;6))),1,0)))</f>
        <v>99</v>
      </c>
      <c r="BL310" s="3">
        <f>IF(Inputs!$B$27&lt;&gt;"Ready","PENDING INPUTS",IF(A310&gt;Inputs!$B$6,0,MIN(MAX(0,(BG310+BH310+BI310)-BJ310),MAX(0,C310-D310-(IF(O310&lt;BK310,K310+L310+M310-N310,0)+IF(W310&lt;BK310,S310+T310+U310-V310,0)+IF(AE310&lt;BK310,AA310+AB310+AC310-AD310,0)+IF(AM310&lt;BK310,AI310+AJ310+AK310-AL310,0)+IF(AU310&lt;BK310,AQ310+AR310+AS310-AT310,0)+IF(BC310&lt;BK310,AY310+AZ310+BA310-BB310,0)+IF(BK310&lt;BK310,BG310+BH310+BI310-BJ310,0)+IF(BS310&lt;BK310,BO310+BP310+BQ310-BR310,0)+IF(CA310&lt;BK310,BW310+BX310+BY310-BZ310,0)+IF(CI310&lt;BK310,CE310+CF310+CG310-CH310,0))))))</f>
        <v>0</v>
      </c>
      <c r="BM310" s="3">
        <f>IF(Inputs!$B$27&lt;&gt;"Ready","PENDING INPUTS",MIN((BG310+BH310+BI310),IF(D310&gt;C310,IF(D310=0,0,BJ310*C310/D310),BJ310+BL310)))</f>
        <v>0</v>
      </c>
      <c r="BN310" s="3">
        <f>IF(Inputs!$B$27&lt;&gt;"Ready","PENDING INPUTS",MAX(0,(BG310+BH310+BI310)-BM310))</f>
        <v>0</v>
      </c>
      <c r="BO310" s="3">
        <f>IF(Inputs!$B$27&lt;&gt;"Ready","PENDING INPUTS",BV309)</f>
        <v>0</v>
      </c>
      <c r="BP310" s="3">
        <f>IF(Inputs!$B$27&lt;&gt;"Ready","PENDING INPUTS",IF(A310&lt;=Inputs!$B$6,ROUND(BO310*Inputs!C21/12,2),0))</f>
        <v>0</v>
      </c>
      <c r="BQ310" s="3">
        <f>IF(Inputs!$B$27&lt;&gt;"Ready","PENDING INPUTS",IF(AND(A310&lt;=Inputs!$B$6,BO310&gt;0),Inputs!G21,0))</f>
        <v>0</v>
      </c>
      <c r="BR310" s="3">
        <f>IF(Inputs!$B$27&lt;&gt;"Ready","PENDING INPUTS",IF(A310&gt;Inputs!$B$6,0,MIN((BO310+BP310+BQ310),IF(Inputs!H21=1,Inputs!D21,MAX(Inputs!F21,ROUND(BO310*Inputs!E21+BP310+BQ310,2))))))</f>
        <v>0</v>
      </c>
      <c r="BS310">
        <f>IF(Inputs!$B$27&lt;&gt;"Ready","PENDING INPUTS",IF(BO310&lt;=0,99,1+IF(AND(K310&gt;0,OR(Inputs!C14&gt;Inputs!C21,AND(Inputs!C14=Inputs!C21,0&lt;7))),1,0)+IF(AND(S310&gt;0,OR(Inputs!C15&gt;Inputs!C21,AND(Inputs!C15=Inputs!C21,1&lt;7))),1,0)+IF(AND(AA310&gt;0,OR(Inputs!C16&gt;Inputs!C21,AND(Inputs!C16=Inputs!C21,2&lt;7))),1,0)+IF(AND(AI310&gt;0,OR(Inputs!C17&gt;Inputs!C21,AND(Inputs!C17=Inputs!C21,3&lt;7))),1,0)+IF(AND(AQ310&gt;0,OR(Inputs!C18&gt;Inputs!C21,AND(Inputs!C18=Inputs!C21,4&lt;7))),1,0)+IF(AND(AY310&gt;0,OR(Inputs!C19&gt;Inputs!C21,AND(Inputs!C19=Inputs!C21,5&lt;7))),1,0)+IF(AND(BG310&gt;0,OR(Inputs!C20&gt;Inputs!C21,AND(Inputs!C20=Inputs!C21,6&lt;7))),1,0)+IF(AND(BW310&gt;0,OR(Inputs!C22&gt;Inputs!C21,AND(Inputs!C22=Inputs!C21,8&lt;7))),1,0)+IF(AND(CE310&gt;0,OR(Inputs!C23&gt;Inputs!C21,AND(Inputs!C23=Inputs!C21,9&lt;7))),1,0)))</f>
        <v>99</v>
      </c>
      <c r="BT310" s="3">
        <f>IF(Inputs!$B$27&lt;&gt;"Ready","PENDING INPUTS",IF(A310&gt;Inputs!$B$6,0,MIN(MAX(0,(BO310+BP310+BQ310)-BR310),MAX(0,C310-D310-(IF(O310&lt;BS310,K310+L310+M310-N310,0)+IF(W310&lt;BS310,S310+T310+U310-V310,0)+IF(AE310&lt;BS310,AA310+AB310+AC310-AD310,0)+IF(AM310&lt;BS310,AI310+AJ310+AK310-AL310,0)+IF(AU310&lt;BS310,AQ310+AR310+AS310-AT310,0)+IF(BC310&lt;BS310,AY310+AZ310+BA310-BB310,0)+IF(BK310&lt;BS310,BG310+BH310+BI310-BJ310,0)+IF(BS310&lt;BS310,BO310+BP310+BQ310-BR310,0)+IF(CA310&lt;BS310,BW310+BX310+BY310-BZ310,0)+IF(CI310&lt;BS310,CE310+CF310+CG310-CH310,0))))))</f>
        <v>0</v>
      </c>
      <c r="BU310" s="3">
        <f>IF(Inputs!$B$27&lt;&gt;"Ready","PENDING INPUTS",MIN((BO310+BP310+BQ310),IF(D310&gt;C310,IF(D310=0,0,BR310*C310/D310),BR310+BT310)))</f>
        <v>0</v>
      </c>
      <c r="BV310" s="3">
        <f>IF(Inputs!$B$27&lt;&gt;"Ready","PENDING INPUTS",MAX(0,(BO310+BP310+BQ310)-BU310))</f>
        <v>0</v>
      </c>
      <c r="BW310" s="3">
        <f>IF(Inputs!$B$27&lt;&gt;"Ready","PENDING INPUTS",CD309)</f>
        <v>0</v>
      </c>
      <c r="BX310" s="3">
        <f>IF(Inputs!$B$27&lt;&gt;"Ready","PENDING INPUTS",IF(A310&lt;=Inputs!$B$6,ROUND(BW310*Inputs!C22/12,2),0))</f>
        <v>0</v>
      </c>
      <c r="BY310" s="3">
        <f>IF(Inputs!$B$27&lt;&gt;"Ready","PENDING INPUTS",IF(AND(A310&lt;=Inputs!$B$6,BW310&gt;0),Inputs!G22,0))</f>
        <v>0</v>
      </c>
      <c r="BZ310" s="3">
        <f>IF(Inputs!$B$27&lt;&gt;"Ready","PENDING INPUTS",IF(A310&gt;Inputs!$B$6,0,MIN((BW310+BX310+BY310),IF(Inputs!H22=1,Inputs!D22,MAX(Inputs!F22,ROUND(BW310*Inputs!E22+BX310+BY310,2))))))</f>
        <v>0</v>
      </c>
      <c r="CA310">
        <f>IF(Inputs!$B$27&lt;&gt;"Ready","PENDING INPUTS",IF(BW310&lt;=0,99,1+IF(AND(K310&gt;0,OR(Inputs!C14&gt;Inputs!C22,AND(Inputs!C14=Inputs!C22,0&lt;8))),1,0)+IF(AND(S310&gt;0,OR(Inputs!C15&gt;Inputs!C22,AND(Inputs!C15=Inputs!C22,1&lt;8))),1,0)+IF(AND(AA310&gt;0,OR(Inputs!C16&gt;Inputs!C22,AND(Inputs!C16=Inputs!C22,2&lt;8))),1,0)+IF(AND(AI310&gt;0,OR(Inputs!C17&gt;Inputs!C22,AND(Inputs!C17=Inputs!C22,3&lt;8))),1,0)+IF(AND(AQ310&gt;0,OR(Inputs!C18&gt;Inputs!C22,AND(Inputs!C18=Inputs!C22,4&lt;8))),1,0)+IF(AND(AY310&gt;0,OR(Inputs!C19&gt;Inputs!C22,AND(Inputs!C19=Inputs!C22,5&lt;8))),1,0)+IF(AND(BG310&gt;0,OR(Inputs!C20&gt;Inputs!C22,AND(Inputs!C20=Inputs!C22,6&lt;8))),1,0)+IF(AND(BO310&gt;0,OR(Inputs!C21&gt;Inputs!C22,AND(Inputs!C21=Inputs!C22,7&lt;8))),1,0)+IF(AND(CE310&gt;0,OR(Inputs!C23&gt;Inputs!C22,AND(Inputs!C23=Inputs!C22,9&lt;8))),1,0)))</f>
        <v>99</v>
      </c>
      <c r="CB310" s="3">
        <f>IF(Inputs!$B$27&lt;&gt;"Ready","PENDING INPUTS",IF(A310&gt;Inputs!$B$6,0,MIN(MAX(0,(BW310+BX310+BY310)-BZ310),MAX(0,C310-D310-(IF(O310&lt;CA310,K310+L310+M310-N310,0)+IF(W310&lt;CA310,S310+T310+U310-V310,0)+IF(AE310&lt;CA310,AA310+AB310+AC310-AD310,0)+IF(AM310&lt;CA310,AI310+AJ310+AK310-AL310,0)+IF(AU310&lt;CA310,AQ310+AR310+AS310-AT310,0)+IF(BC310&lt;CA310,AY310+AZ310+BA310-BB310,0)+IF(BK310&lt;CA310,BG310+BH310+BI310-BJ310,0)+IF(BS310&lt;CA310,BO310+BP310+BQ310-BR310,0)+IF(CA310&lt;CA310,BW310+BX310+BY310-BZ310,0)+IF(CI310&lt;CA310,CE310+CF310+CG310-CH310,0))))))</f>
        <v>0</v>
      </c>
      <c r="CC310" s="3">
        <f>IF(Inputs!$B$27&lt;&gt;"Ready","PENDING INPUTS",MIN((BW310+BX310+BY310),IF(D310&gt;C310,IF(D310=0,0,BZ310*C310/D310),BZ310+CB310)))</f>
        <v>0</v>
      </c>
      <c r="CD310" s="3">
        <f>IF(Inputs!$B$27&lt;&gt;"Ready","PENDING INPUTS",MAX(0,(BW310+BX310+BY310)-CC310))</f>
        <v>0</v>
      </c>
      <c r="CE310" s="3">
        <f>IF(Inputs!$B$27&lt;&gt;"Ready","PENDING INPUTS",CL309)</f>
        <v>0</v>
      </c>
      <c r="CF310" s="3">
        <f>IF(Inputs!$B$27&lt;&gt;"Ready","PENDING INPUTS",IF(A310&lt;=Inputs!$B$6,ROUND(CE310*Inputs!C23/12,2),0))</f>
        <v>0</v>
      </c>
      <c r="CG310" s="3">
        <f>IF(Inputs!$B$27&lt;&gt;"Ready","PENDING INPUTS",IF(AND(A310&lt;=Inputs!$B$6,CE310&gt;0),Inputs!G23,0))</f>
        <v>0</v>
      </c>
      <c r="CH310" s="3">
        <f>IF(Inputs!$B$27&lt;&gt;"Ready","PENDING INPUTS",IF(A310&gt;Inputs!$B$6,0,MIN((CE310+CF310+CG310),IF(Inputs!H23=1,Inputs!D23,MAX(Inputs!F23,ROUND(CE310*Inputs!E23+CF310+CG310,2))))))</f>
        <v>0</v>
      </c>
      <c r="CI310">
        <f>IF(Inputs!$B$27&lt;&gt;"Ready","PENDING INPUTS",IF(CE310&lt;=0,99,1+IF(AND(K310&gt;0,OR(Inputs!C14&gt;Inputs!C23,AND(Inputs!C14=Inputs!C23,0&lt;9))),1,0)+IF(AND(S310&gt;0,OR(Inputs!C15&gt;Inputs!C23,AND(Inputs!C15=Inputs!C23,1&lt;9))),1,0)+IF(AND(AA310&gt;0,OR(Inputs!C16&gt;Inputs!C23,AND(Inputs!C16=Inputs!C23,2&lt;9))),1,0)+IF(AND(AI310&gt;0,OR(Inputs!C17&gt;Inputs!C23,AND(Inputs!C17=Inputs!C23,3&lt;9))),1,0)+IF(AND(AQ310&gt;0,OR(Inputs!C18&gt;Inputs!C23,AND(Inputs!C18=Inputs!C23,4&lt;9))),1,0)+IF(AND(AY310&gt;0,OR(Inputs!C19&gt;Inputs!C23,AND(Inputs!C19=Inputs!C23,5&lt;9))),1,0)+IF(AND(BG310&gt;0,OR(Inputs!C20&gt;Inputs!C23,AND(Inputs!C20=Inputs!C23,6&lt;9))),1,0)+IF(AND(BO310&gt;0,OR(Inputs!C21&gt;Inputs!C23,AND(Inputs!C21=Inputs!C23,7&lt;9))),1,0)+IF(AND(BW310&gt;0,OR(Inputs!C22&gt;Inputs!C23,AND(Inputs!C22=Inputs!C23,8&lt;9))),1,0)))</f>
        <v>99</v>
      </c>
      <c r="CJ310" s="3">
        <f>IF(Inputs!$B$27&lt;&gt;"Ready","PENDING INPUTS",IF(A310&gt;Inputs!$B$6,0,MIN(MAX(0,(CE310+CF310+CG310)-CH310),MAX(0,C310-D310-(IF(O310&lt;CI310,K310+L310+M310-N310,0)+IF(W310&lt;CI310,S310+T310+U310-V310,0)+IF(AE310&lt;CI310,AA310+AB310+AC310-AD310,0)+IF(AM310&lt;CI310,AI310+AJ310+AK310-AL310,0)+IF(AU310&lt;CI310,AQ310+AR310+AS310-AT310,0)+IF(BC310&lt;CI310,AY310+AZ310+BA310-BB310,0)+IF(BK310&lt;CI310,BG310+BH310+BI310-BJ310,0)+IF(BS310&lt;CI310,BO310+BP310+BQ310-BR310,0)+IF(CA310&lt;CI310,BW310+BX310+BY310-BZ310,0)+IF(CI310&lt;CI310,CE310+CF310+CG310-CH310,0))))))</f>
        <v>0</v>
      </c>
      <c r="CK310" s="3">
        <f>IF(Inputs!$B$27&lt;&gt;"Ready","PENDING INPUTS",MIN((CE310+CF310+CG310),IF(D310&gt;C310,IF(D310=0,0,CH310*C310/D310),CH310+CJ310)))</f>
        <v>0</v>
      </c>
      <c r="CL310" s="3">
        <f>IF(Inputs!$B$27&lt;&gt;"Ready","PENDING INPUTS",MAX(0,(CE310+CF310+CG310)-CK310))</f>
        <v>0</v>
      </c>
    </row>
    <row r="311" spans="1:90" ht="27.95" customHeight="1" x14ac:dyDescent="0.25">
      <c r="A311">
        <v>307</v>
      </c>
      <c r="B311" s="13">
        <f>IF(Inputs!$B$27&lt;&gt;"Ready","PENDING INPUTS",EDATE(Inputs!$B$5,A311-1))</f>
        <v>55610</v>
      </c>
      <c r="C311" s="3">
        <f>IF(Inputs!$B$27&lt;&gt;"Ready","PENDING INPUTS",IF(A311&lt;=Inputs!$B$6,MAX(0,Inputs!$B$4+IF(A311=Inputs!$B$7,Inputs!$B$8,0)+IF(A311=Inputs!$B$9,Inputs!$B$10,0)),0))</f>
        <v>0</v>
      </c>
      <c r="D311" s="3">
        <f>IF(Inputs!$B$27&lt;&gt;"Ready","PENDING INPUTS",SUM(N311,V311,AD311,AL311,AT311,BB311,BJ311,BR311,BZ311,CH311))</f>
        <v>0</v>
      </c>
      <c r="E311" s="3">
        <f>IF(Inputs!$B$27&lt;&gt;"Ready","PENDING INPUTS",MAX(0,D311-C311))</f>
        <v>0</v>
      </c>
      <c r="F311" s="3">
        <f>IF(Inputs!$B$27&lt;&gt;"Ready","PENDING INPUTS",SUM(Q311,Y311,AG311,AO311,AW311,BE311,BM311,BU311,CC311,CK311))</f>
        <v>0</v>
      </c>
      <c r="G311" s="3">
        <f>IF(Inputs!$B$27&lt;&gt;"Ready","PENDING INPUTS",SUM(L311,T311,AB311,AJ311,AR311,AZ311,BH311,BP311,BX311,CF311))</f>
        <v>0</v>
      </c>
      <c r="H311" s="3">
        <f>IF(Inputs!$B$27&lt;&gt;"Ready","PENDING INPUTS",SUM(M311,U311,AC311,AK311,AS311,BA311,BI311,BQ311,BY311,CG311))</f>
        <v>0</v>
      </c>
      <c r="I311" s="3">
        <f>IF(Inputs!$B$27&lt;&gt;"Ready","PENDING INPUTS",SUM(R311,Z311,AH311,AP311,AX311,BF311,BN311,BV311,CD311,CL311))</f>
        <v>0</v>
      </c>
      <c r="J311" t="str">
        <f>IF(Inputs!$B$27&lt;&gt;"Ready","PENDING INPUTS",IF(A311&gt;Inputs!$B$6,"Beyond horizon",IF(E311&gt;0.005,"MINIMUM SHORTFALL",IF(I311&lt;0.005,"Paid off","In progress"))))</f>
        <v>Beyond horizon</v>
      </c>
      <c r="K311" s="3">
        <f>IF(Inputs!$B$27&lt;&gt;"Ready","PENDING INPUTS",R310)</f>
        <v>0</v>
      </c>
      <c r="L311" s="3">
        <f>IF(Inputs!$B$27&lt;&gt;"Ready","PENDING INPUTS",IF(A311&lt;=Inputs!$B$6,ROUND(K311*Inputs!C14/12,2),0))</f>
        <v>0</v>
      </c>
      <c r="M311" s="3">
        <f>IF(Inputs!$B$27&lt;&gt;"Ready","PENDING INPUTS",IF(AND(A311&lt;=Inputs!$B$6,K311&gt;0),Inputs!G14,0))</f>
        <v>0</v>
      </c>
      <c r="N311" s="3">
        <f>IF(Inputs!$B$27&lt;&gt;"Ready","PENDING INPUTS",IF(A311&gt;Inputs!$B$6,0,MIN((K311+L311+M311),IF(Inputs!H14=1,Inputs!D14,MAX(Inputs!F14,ROUND(K311*Inputs!E14+L311+M311,2))))))</f>
        <v>0</v>
      </c>
      <c r="O311">
        <f>IF(Inputs!$B$27&lt;&gt;"Ready","PENDING INPUTS",IF(K311&lt;=0,99,1+IF(AND(S311&gt;0,OR(Inputs!C15&gt;Inputs!C14,AND(Inputs!C15=Inputs!C14,1&lt;0))),1,0)+IF(AND(AA311&gt;0,OR(Inputs!C16&gt;Inputs!C14,AND(Inputs!C16=Inputs!C14,2&lt;0))),1,0)+IF(AND(AI311&gt;0,OR(Inputs!C17&gt;Inputs!C14,AND(Inputs!C17=Inputs!C14,3&lt;0))),1,0)+IF(AND(AQ311&gt;0,OR(Inputs!C18&gt;Inputs!C14,AND(Inputs!C18=Inputs!C14,4&lt;0))),1,0)+IF(AND(AY311&gt;0,OR(Inputs!C19&gt;Inputs!C14,AND(Inputs!C19=Inputs!C14,5&lt;0))),1,0)+IF(AND(BG311&gt;0,OR(Inputs!C20&gt;Inputs!C14,AND(Inputs!C20=Inputs!C14,6&lt;0))),1,0)+IF(AND(BO311&gt;0,OR(Inputs!C21&gt;Inputs!C14,AND(Inputs!C21=Inputs!C14,7&lt;0))),1,0)+IF(AND(BW311&gt;0,OR(Inputs!C22&gt;Inputs!C14,AND(Inputs!C22=Inputs!C14,8&lt;0))),1,0)+IF(AND(CE311&gt;0,OR(Inputs!C23&gt;Inputs!C14,AND(Inputs!C23=Inputs!C14,9&lt;0))),1,0)))</f>
        <v>99</v>
      </c>
      <c r="P311" s="3">
        <f>IF(Inputs!$B$27&lt;&gt;"Ready","PENDING INPUTS",IF(A311&gt;Inputs!$B$6,0,MIN(MAX(0,(K311+L311+M311)-N311),MAX(0,C311-D311-(IF(O311&lt;O311,K311+L311+M311-N311,0)+IF(W311&lt;O311,S311+T311+U311-V311,0)+IF(AE311&lt;O311,AA311+AB311+AC311-AD311,0)+IF(AM311&lt;O311,AI311+AJ311+AK311-AL311,0)+IF(AU311&lt;O311,AQ311+AR311+AS311-AT311,0)+IF(BC311&lt;O311,AY311+AZ311+BA311-BB311,0)+IF(BK311&lt;O311,BG311+BH311+BI311-BJ311,0)+IF(BS311&lt;O311,BO311+BP311+BQ311-BR311,0)+IF(CA311&lt;O311,BW311+BX311+BY311-BZ311,0)+IF(CI311&lt;O311,CE311+CF311+CG311-CH311,0))))))</f>
        <v>0</v>
      </c>
      <c r="Q311" s="3">
        <f>IF(Inputs!$B$27&lt;&gt;"Ready","PENDING INPUTS",MIN((K311+L311+M311),IF(D311&gt;C311,IF(D311=0,0,N311*C311/D311),N311+P311)))</f>
        <v>0</v>
      </c>
      <c r="R311" s="3">
        <f>IF(Inputs!$B$27&lt;&gt;"Ready","PENDING INPUTS",MAX(0,(K311+L311+M311)-Q311))</f>
        <v>0</v>
      </c>
      <c r="S311" s="3">
        <f>IF(Inputs!$B$27&lt;&gt;"Ready","PENDING INPUTS",Z310)</f>
        <v>0</v>
      </c>
      <c r="T311" s="3">
        <f>IF(Inputs!$B$27&lt;&gt;"Ready","PENDING INPUTS",IF(A311&lt;=Inputs!$B$6,ROUND(S311*Inputs!C15/12,2),0))</f>
        <v>0</v>
      </c>
      <c r="U311" s="3">
        <f>IF(Inputs!$B$27&lt;&gt;"Ready","PENDING INPUTS",IF(AND(A311&lt;=Inputs!$B$6,S311&gt;0),Inputs!G15,0))</f>
        <v>0</v>
      </c>
      <c r="V311" s="3">
        <f>IF(Inputs!$B$27&lt;&gt;"Ready","PENDING INPUTS",IF(A311&gt;Inputs!$B$6,0,MIN((S311+T311+U311),IF(Inputs!H15=1,Inputs!D15,MAX(Inputs!F15,ROUND(S311*Inputs!E15+T311+U311,2))))))</f>
        <v>0</v>
      </c>
      <c r="W311">
        <f>IF(Inputs!$B$27&lt;&gt;"Ready","PENDING INPUTS",IF(S311&lt;=0,99,1+IF(AND(K311&gt;0,OR(Inputs!C14&gt;Inputs!C15,AND(Inputs!C14=Inputs!C15,0&lt;1))),1,0)+IF(AND(AA311&gt;0,OR(Inputs!C16&gt;Inputs!C15,AND(Inputs!C16=Inputs!C15,2&lt;1))),1,0)+IF(AND(AI311&gt;0,OR(Inputs!C17&gt;Inputs!C15,AND(Inputs!C17=Inputs!C15,3&lt;1))),1,0)+IF(AND(AQ311&gt;0,OR(Inputs!C18&gt;Inputs!C15,AND(Inputs!C18=Inputs!C15,4&lt;1))),1,0)+IF(AND(AY311&gt;0,OR(Inputs!C19&gt;Inputs!C15,AND(Inputs!C19=Inputs!C15,5&lt;1))),1,0)+IF(AND(BG311&gt;0,OR(Inputs!C20&gt;Inputs!C15,AND(Inputs!C20=Inputs!C15,6&lt;1))),1,0)+IF(AND(BO311&gt;0,OR(Inputs!C21&gt;Inputs!C15,AND(Inputs!C21=Inputs!C15,7&lt;1))),1,0)+IF(AND(BW311&gt;0,OR(Inputs!C22&gt;Inputs!C15,AND(Inputs!C22=Inputs!C15,8&lt;1))),1,0)+IF(AND(CE311&gt;0,OR(Inputs!C23&gt;Inputs!C15,AND(Inputs!C23=Inputs!C15,9&lt;1))),1,0)))</f>
        <v>99</v>
      </c>
      <c r="X311" s="3">
        <f>IF(Inputs!$B$27&lt;&gt;"Ready","PENDING INPUTS",IF(A311&gt;Inputs!$B$6,0,MIN(MAX(0,(S311+T311+U311)-V311),MAX(0,C311-D311-(IF(O311&lt;W311,K311+L311+M311-N311,0)+IF(W311&lt;W311,S311+T311+U311-V311,0)+IF(AE311&lt;W311,AA311+AB311+AC311-AD311,0)+IF(AM311&lt;W311,AI311+AJ311+AK311-AL311,0)+IF(AU311&lt;W311,AQ311+AR311+AS311-AT311,0)+IF(BC311&lt;W311,AY311+AZ311+BA311-BB311,0)+IF(BK311&lt;W311,BG311+BH311+BI311-BJ311,0)+IF(BS311&lt;W311,BO311+BP311+BQ311-BR311,0)+IF(CA311&lt;W311,BW311+BX311+BY311-BZ311,0)+IF(CI311&lt;W311,CE311+CF311+CG311-CH311,0))))))</f>
        <v>0</v>
      </c>
      <c r="Y311" s="3">
        <f>IF(Inputs!$B$27&lt;&gt;"Ready","PENDING INPUTS",MIN((S311+T311+U311),IF(D311&gt;C311,IF(D311=0,0,V311*C311/D311),V311+X311)))</f>
        <v>0</v>
      </c>
      <c r="Z311" s="3">
        <f>IF(Inputs!$B$27&lt;&gt;"Ready","PENDING INPUTS",MAX(0,(S311+T311+U311)-Y311))</f>
        <v>0</v>
      </c>
      <c r="AA311" s="3">
        <f>IF(Inputs!$B$27&lt;&gt;"Ready","PENDING INPUTS",AH310)</f>
        <v>0</v>
      </c>
      <c r="AB311" s="3">
        <f>IF(Inputs!$B$27&lt;&gt;"Ready","PENDING INPUTS",IF(A311&lt;=Inputs!$B$6,ROUND(AA311*Inputs!C16/12,2),0))</f>
        <v>0</v>
      </c>
      <c r="AC311" s="3">
        <f>IF(Inputs!$B$27&lt;&gt;"Ready","PENDING INPUTS",IF(AND(A311&lt;=Inputs!$B$6,AA311&gt;0),Inputs!G16,0))</f>
        <v>0</v>
      </c>
      <c r="AD311" s="3">
        <f>IF(Inputs!$B$27&lt;&gt;"Ready","PENDING INPUTS",IF(A311&gt;Inputs!$B$6,0,MIN((AA311+AB311+AC311),IF(Inputs!H16=1,Inputs!D16,MAX(Inputs!F16,ROUND(AA311*Inputs!E16+AB311+AC311,2))))))</f>
        <v>0</v>
      </c>
      <c r="AE311">
        <f>IF(Inputs!$B$27&lt;&gt;"Ready","PENDING INPUTS",IF(AA311&lt;=0,99,1+IF(AND(K311&gt;0,OR(Inputs!C14&gt;Inputs!C16,AND(Inputs!C14=Inputs!C16,0&lt;2))),1,0)+IF(AND(S311&gt;0,OR(Inputs!C15&gt;Inputs!C16,AND(Inputs!C15=Inputs!C16,1&lt;2))),1,0)+IF(AND(AI311&gt;0,OR(Inputs!C17&gt;Inputs!C16,AND(Inputs!C17=Inputs!C16,3&lt;2))),1,0)+IF(AND(AQ311&gt;0,OR(Inputs!C18&gt;Inputs!C16,AND(Inputs!C18=Inputs!C16,4&lt;2))),1,0)+IF(AND(AY311&gt;0,OR(Inputs!C19&gt;Inputs!C16,AND(Inputs!C19=Inputs!C16,5&lt;2))),1,0)+IF(AND(BG311&gt;0,OR(Inputs!C20&gt;Inputs!C16,AND(Inputs!C20=Inputs!C16,6&lt;2))),1,0)+IF(AND(BO311&gt;0,OR(Inputs!C21&gt;Inputs!C16,AND(Inputs!C21=Inputs!C16,7&lt;2))),1,0)+IF(AND(BW311&gt;0,OR(Inputs!C22&gt;Inputs!C16,AND(Inputs!C22=Inputs!C16,8&lt;2))),1,0)+IF(AND(CE311&gt;0,OR(Inputs!C23&gt;Inputs!C16,AND(Inputs!C23=Inputs!C16,9&lt;2))),1,0)))</f>
        <v>99</v>
      </c>
      <c r="AF311" s="3">
        <f>IF(Inputs!$B$27&lt;&gt;"Ready","PENDING INPUTS",IF(A311&gt;Inputs!$B$6,0,MIN(MAX(0,(AA311+AB311+AC311)-AD311),MAX(0,C311-D311-(IF(O311&lt;AE311,K311+L311+M311-N311,0)+IF(W311&lt;AE311,S311+T311+U311-V311,0)+IF(AE311&lt;AE311,AA311+AB311+AC311-AD311,0)+IF(AM311&lt;AE311,AI311+AJ311+AK311-AL311,0)+IF(AU311&lt;AE311,AQ311+AR311+AS311-AT311,0)+IF(BC311&lt;AE311,AY311+AZ311+BA311-BB311,0)+IF(BK311&lt;AE311,BG311+BH311+BI311-BJ311,0)+IF(BS311&lt;AE311,BO311+BP311+BQ311-BR311,0)+IF(CA311&lt;AE311,BW311+BX311+BY311-BZ311,0)+IF(CI311&lt;AE311,CE311+CF311+CG311-CH311,0))))))</f>
        <v>0</v>
      </c>
      <c r="AG311" s="3">
        <f>IF(Inputs!$B$27&lt;&gt;"Ready","PENDING INPUTS",MIN((AA311+AB311+AC311),IF(D311&gt;C311,IF(D311=0,0,AD311*C311/D311),AD311+AF311)))</f>
        <v>0</v>
      </c>
      <c r="AH311" s="3">
        <f>IF(Inputs!$B$27&lt;&gt;"Ready","PENDING INPUTS",MAX(0,(AA311+AB311+AC311)-AG311))</f>
        <v>0</v>
      </c>
      <c r="AI311" s="3">
        <f>IF(Inputs!$B$27&lt;&gt;"Ready","PENDING INPUTS",AP310)</f>
        <v>0</v>
      </c>
      <c r="AJ311" s="3">
        <f>IF(Inputs!$B$27&lt;&gt;"Ready","PENDING INPUTS",IF(A311&lt;=Inputs!$B$6,ROUND(AI311*Inputs!C17/12,2),0))</f>
        <v>0</v>
      </c>
      <c r="AK311" s="3">
        <f>IF(Inputs!$B$27&lt;&gt;"Ready","PENDING INPUTS",IF(AND(A311&lt;=Inputs!$B$6,AI311&gt;0),Inputs!G17,0))</f>
        <v>0</v>
      </c>
      <c r="AL311" s="3">
        <f>IF(Inputs!$B$27&lt;&gt;"Ready","PENDING INPUTS",IF(A311&gt;Inputs!$B$6,0,MIN((AI311+AJ311+AK311),IF(Inputs!H17=1,Inputs!D17,MAX(Inputs!F17,ROUND(AI311*Inputs!E17+AJ311+AK311,2))))))</f>
        <v>0</v>
      </c>
      <c r="AM311">
        <f>IF(Inputs!$B$27&lt;&gt;"Ready","PENDING INPUTS",IF(AI311&lt;=0,99,1+IF(AND(K311&gt;0,OR(Inputs!C14&gt;Inputs!C17,AND(Inputs!C14=Inputs!C17,0&lt;3))),1,0)+IF(AND(S311&gt;0,OR(Inputs!C15&gt;Inputs!C17,AND(Inputs!C15=Inputs!C17,1&lt;3))),1,0)+IF(AND(AA311&gt;0,OR(Inputs!C16&gt;Inputs!C17,AND(Inputs!C16=Inputs!C17,2&lt;3))),1,0)+IF(AND(AQ311&gt;0,OR(Inputs!C18&gt;Inputs!C17,AND(Inputs!C18=Inputs!C17,4&lt;3))),1,0)+IF(AND(AY311&gt;0,OR(Inputs!C19&gt;Inputs!C17,AND(Inputs!C19=Inputs!C17,5&lt;3))),1,0)+IF(AND(BG311&gt;0,OR(Inputs!C20&gt;Inputs!C17,AND(Inputs!C20=Inputs!C17,6&lt;3))),1,0)+IF(AND(BO311&gt;0,OR(Inputs!C21&gt;Inputs!C17,AND(Inputs!C21=Inputs!C17,7&lt;3))),1,0)+IF(AND(BW311&gt;0,OR(Inputs!C22&gt;Inputs!C17,AND(Inputs!C22=Inputs!C17,8&lt;3))),1,0)+IF(AND(CE311&gt;0,OR(Inputs!C23&gt;Inputs!C17,AND(Inputs!C23=Inputs!C17,9&lt;3))),1,0)))</f>
        <v>99</v>
      </c>
      <c r="AN311" s="3">
        <f>IF(Inputs!$B$27&lt;&gt;"Ready","PENDING INPUTS",IF(A311&gt;Inputs!$B$6,0,MIN(MAX(0,(AI311+AJ311+AK311)-AL311),MAX(0,C311-D311-(IF(O311&lt;AM311,K311+L311+M311-N311,0)+IF(W311&lt;AM311,S311+T311+U311-V311,0)+IF(AE311&lt;AM311,AA311+AB311+AC311-AD311,0)+IF(AM311&lt;AM311,AI311+AJ311+AK311-AL311,0)+IF(AU311&lt;AM311,AQ311+AR311+AS311-AT311,0)+IF(BC311&lt;AM311,AY311+AZ311+BA311-BB311,0)+IF(BK311&lt;AM311,BG311+BH311+BI311-BJ311,0)+IF(BS311&lt;AM311,BO311+BP311+BQ311-BR311,0)+IF(CA311&lt;AM311,BW311+BX311+BY311-BZ311,0)+IF(CI311&lt;AM311,CE311+CF311+CG311-CH311,0))))))</f>
        <v>0</v>
      </c>
      <c r="AO311" s="3">
        <f>IF(Inputs!$B$27&lt;&gt;"Ready","PENDING INPUTS",MIN((AI311+AJ311+AK311),IF(D311&gt;C311,IF(D311=0,0,AL311*C311/D311),AL311+AN311)))</f>
        <v>0</v>
      </c>
      <c r="AP311" s="3">
        <f>IF(Inputs!$B$27&lt;&gt;"Ready","PENDING INPUTS",MAX(0,(AI311+AJ311+AK311)-AO311))</f>
        <v>0</v>
      </c>
      <c r="AQ311" s="3">
        <f>IF(Inputs!$B$27&lt;&gt;"Ready","PENDING INPUTS",AX310)</f>
        <v>0</v>
      </c>
      <c r="AR311" s="3">
        <f>IF(Inputs!$B$27&lt;&gt;"Ready","PENDING INPUTS",IF(A311&lt;=Inputs!$B$6,ROUND(AQ311*Inputs!C18/12,2),0))</f>
        <v>0</v>
      </c>
      <c r="AS311" s="3">
        <f>IF(Inputs!$B$27&lt;&gt;"Ready","PENDING INPUTS",IF(AND(A311&lt;=Inputs!$B$6,AQ311&gt;0),Inputs!G18,0))</f>
        <v>0</v>
      </c>
      <c r="AT311" s="3">
        <f>IF(Inputs!$B$27&lt;&gt;"Ready","PENDING INPUTS",IF(A311&gt;Inputs!$B$6,0,MIN((AQ311+AR311+AS311),IF(Inputs!H18=1,Inputs!D18,MAX(Inputs!F18,ROUND(AQ311*Inputs!E18+AR311+AS311,2))))))</f>
        <v>0</v>
      </c>
      <c r="AU311">
        <f>IF(Inputs!$B$27&lt;&gt;"Ready","PENDING INPUTS",IF(AQ311&lt;=0,99,1+IF(AND(K311&gt;0,OR(Inputs!C14&gt;Inputs!C18,AND(Inputs!C14=Inputs!C18,0&lt;4))),1,0)+IF(AND(S311&gt;0,OR(Inputs!C15&gt;Inputs!C18,AND(Inputs!C15=Inputs!C18,1&lt;4))),1,0)+IF(AND(AA311&gt;0,OR(Inputs!C16&gt;Inputs!C18,AND(Inputs!C16=Inputs!C18,2&lt;4))),1,0)+IF(AND(AI311&gt;0,OR(Inputs!C17&gt;Inputs!C18,AND(Inputs!C17=Inputs!C18,3&lt;4))),1,0)+IF(AND(AY311&gt;0,OR(Inputs!C19&gt;Inputs!C18,AND(Inputs!C19=Inputs!C18,5&lt;4))),1,0)+IF(AND(BG311&gt;0,OR(Inputs!C20&gt;Inputs!C18,AND(Inputs!C20=Inputs!C18,6&lt;4))),1,0)+IF(AND(BO311&gt;0,OR(Inputs!C21&gt;Inputs!C18,AND(Inputs!C21=Inputs!C18,7&lt;4))),1,0)+IF(AND(BW311&gt;0,OR(Inputs!C22&gt;Inputs!C18,AND(Inputs!C22=Inputs!C18,8&lt;4))),1,0)+IF(AND(CE311&gt;0,OR(Inputs!C23&gt;Inputs!C18,AND(Inputs!C23=Inputs!C18,9&lt;4))),1,0)))</f>
        <v>99</v>
      </c>
      <c r="AV311" s="3">
        <f>IF(Inputs!$B$27&lt;&gt;"Ready","PENDING INPUTS",IF(A311&gt;Inputs!$B$6,0,MIN(MAX(0,(AQ311+AR311+AS311)-AT311),MAX(0,C311-D311-(IF(O311&lt;AU311,K311+L311+M311-N311,0)+IF(W311&lt;AU311,S311+T311+U311-V311,0)+IF(AE311&lt;AU311,AA311+AB311+AC311-AD311,0)+IF(AM311&lt;AU311,AI311+AJ311+AK311-AL311,0)+IF(AU311&lt;AU311,AQ311+AR311+AS311-AT311,0)+IF(BC311&lt;AU311,AY311+AZ311+BA311-BB311,0)+IF(BK311&lt;AU311,BG311+BH311+BI311-BJ311,0)+IF(BS311&lt;AU311,BO311+BP311+BQ311-BR311,0)+IF(CA311&lt;AU311,BW311+BX311+BY311-BZ311,0)+IF(CI311&lt;AU311,CE311+CF311+CG311-CH311,0))))))</f>
        <v>0</v>
      </c>
      <c r="AW311" s="3">
        <f>IF(Inputs!$B$27&lt;&gt;"Ready","PENDING INPUTS",MIN((AQ311+AR311+AS311),IF(D311&gt;C311,IF(D311=0,0,AT311*C311/D311),AT311+AV311)))</f>
        <v>0</v>
      </c>
      <c r="AX311" s="3">
        <f>IF(Inputs!$B$27&lt;&gt;"Ready","PENDING INPUTS",MAX(0,(AQ311+AR311+AS311)-AW311))</f>
        <v>0</v>
      </c>
      <c r="AY311" s="3">
        <f>IF(Inputs!$B$27&lt;&gt;"Ready","PENDING INPUTS",BF310)</f>
        <v>0</v>
      </c>
      <c r="AZ311" s="3">
        <f>IF(Inputs!$B$27&lt;&gt;"Ready","PENDING INPUTS",IF(A311&lt;=Inputs!$B$6,ROUND(AY311*Inputs!C19/12,2),0))</f>
        <v>0</v>
      </c>
      <c r="BA311" s="3">
        <f>IF(Inputs!$B$27&lt;&gt;"Ready","PENDING INPUTS",IF(AND(A311&lt;=Inputs!$B$6,AY311&gt;0),Inputs!G19,0))</f>
        <v>0</v>
      </c>
      <c r="BB311" s="3">
        <f>IF(Inputs!$B$27&lt;&gt;"Ready","PENDING INPUTS",IF(A311&gt;Inputs!$B$6,0,MIN((AY311+AZ311+BA311),IF(Inputs!H19=1,Inputs!D19,MAX(Inputs!F19,ROUND(AY311*Inputs!E19+AZ311+BA311,2))))))</f>
        <v>0</v>
      </c>
      <c r="BC311">
        <f>IF(Inputs!$B$27&lt;&gt;"Ready","PENDING INPUTS",IF(AY311&lt;=0,99,1+IF(AND(K311&gt;0,OR(Inputs!C14&gt;Inputs!C19,AND(Inputs!C14=Inputs!C19,0&lt;5))),1,0)+IF(AND(S311&gt;0,OR(Inputs!C15&gt;Inputs!C19,AND(Inputs!C15=Inputs!C19,1&lt;5))),1,0)+IF(AND(AA311&gt;0,OR(Inputs!C16&gt;Inputs!C19,AND(Inputs!C16=Inputs!C19,2&lt;5))),1,0)+IF(AND(AI311&gt;0,OR(Inputs!C17&gt;Inputs!C19,AND(Inputs!C17=Inputs!C19,3&lt;5))),1,0)+IF(AND(AQ311&gt;0,OR(Inputs!C18&gt;Inputs!C19,AND(Inputs!C18=Inputs!C19,4&lt;5))),1,0)+IF(AND(BG311&gt;0,OR(Inputs!C20&gt;Inputs!C19,AND(Inputs!C20=Inputs!C19,6&lt;5))),1,0)+IF(AND(BO311&gt;0,OR(Inputs!C21&gt;Inputs!C19,AND(Inputs!C21=Inputs!C19,7&lt;5))),1,0)+IF(AND(BW311&gt;0,OR(Inputs!C22&gt;Inputs!C19,AND(Inputs!C22=Inputs!C19,8&lt;5))),1,0)+IF(AND(CE311&gt;0,OR(Inputs!C23&gt;Inputs!C19,AND(Inputs!C23=Inputs!C19,9&lt;5))),1,0)))</f>
        <v>99</v>
      </c>
      <c r="BD311" s="3">
        <f>IF(Inputs!$B$27&lt;&gt;"Ready","PENDING INPUTS",IF(A311&gt;Inputs!$B$6,0,MIN(MAX(0,(AY311+AZ311+BA311)-BB311),MAX(0,C311-D311-(IF(O311&lt;BC311,K311+L311+M311-N311,0)+IF(W311&lt;BC311,S311+T311+U311-V311,0)+IF(AE311&lt;BC311,AA311+AB311+AC311-AD311,0)+IF(AM311&lt;BC311,AI311+AJ311+AK311-AL311,0)+IF(AU311&lt;BC311,AQ311+AR311+AS311-AT311,0)+IF(BC311&lt;BC311,AY311+AZ311+BA311-BB311,0)+IF(BK311&lt;BC311,BG311+BH311+BI311-BJ311,0)+IF(BS311&lt;BC311,BO311+BP311+BQ311-BR311,0)+IF(CA311&lt;BC311,BW311+BX311+BY311-BZ311,0)+IF(CI311&lt;BC311,CE311+CF311+CG311-CH311,0))))))</f>
        <v>0</v>
      </c>
      <c r="BE311" s="3">
        <f>IF(Inputs!$B$27&lt;&gt;"Ready","PENDING INPUTS",MIN((AY311+AZ311+BA311),IF(D311&gt;C311,IF(D311=0,0,BB311*C311/D311),BB311+BD311)))</f>
        <v>0</v>
      </c>
      <c r="BF311" s="3">
        <f>IF(Inputs!$B$27&lt;&gt;"Ready","PENDING INPUTS",MAX(0,(AY311+AZ311+BA311)-BE311))</f>
        <v>0</v>
      </c>
      <c r="BG311" s="3">
        <f>IF(Inputs!$B$27&lt;&gt;"Ready","PENDING INPUTS",BN310)</f>
        <v>0</v>
      </c>
      <c r="BH311" s="3">
        <f>IF(Inputs!$B$27&lt;&gt;"Ready","PENDING INPUTS",IF(A311&lt;=Inputs!$B$6,ROUND(BG311*Inputs!C20/12,2),0))</f>
        <v>0</v>
      </c>
      <c r="BI311" s="3">
        <f>IF(Inputs!$B$27&lt;&gt;"Ready","PENDING INPUTS",IF(AND(A311&lt;=Inputs!$B$6,BG311&gt;0),Inputs!G20,0))</f>
        <v>0</v>
      </c>
      <c r="BJ311" s="3">
        <f>IF(Inputs!$B$27&lt;&gt;"Ready","PENDING INPUTS",IF(A311&gt;Inputs!$B$6,0,MIN((BG311+BH311+BI311),IF(Inputs!H20=1,Inputs!D20,MAX(Inputs!F20,ROUND(BG311*Inputs!E20+BH311+BI311,2))))))</f>
        <v>0</v>
      </c>
      <c r="BK311">
        <f>IF(Inputs!$B$27&lt;&gt;"Ready","PENDING INPUTS",IF(BG311&lt;=0,99,1+IF(AND(K311&gt;0,OR(Inputs!C14&gt;Inputs!C20,AND(Inputs!C14=Inputs!C20,0&lt;6))),1,0)+IF(AND(S311&gt;0,OR(Inputs!C15&gt;Inputs!C20,AND(Inputs!C15=Inputs!C20,1&lt;6))),1,0)+IF(AND(AA311&gt;0,OR(Inputs!C16&gt;Inputs!C20,AND(Inputs!C16=Inputs!C20,2&lt;6))),1,0)+IF(AND(AI311&gt;0,OR(Inputs!C17&gt;Inputs!C20,AND(Inputs!C17=Inputs!C20,3&lt;6))),1,0)+IF(AND(AQ311&gt;0,OR(Inputs!C18&gt;Inputs!C20,AND(Inputs!C18=Inputs!C20,4&lt;6))),1,0)+IF(AND(AY311&gt;0,OR(Inputs!C19&gt;Inputs!C20,AND(Inputs!C19=Inputs!C20,5&lt;6))),1,0)+IF(AND(BO311&gt;0,OR(Inputs!C21&gt;Inputs!C20,AND(Inputs!C21=Inputs!C20,7&lt;6))),1,0)+IF(AND(BW311&gt;0,OR(Inputs!C22&gt;Inputs!C20,AND(Inputs!C22=Inputs!C20,8&lt;6))),1,0)+IF(AND(CE311&gt;0,OR(Inputs!C23&gt;Inputs!C20,AND(Inputs!C23=Inputs!C20,9&lt;6))),1,0)))</f>
        <v>99</v>
      </c>
      <c r="BL311" s="3">
        <f>IF(Inputs!$B$27&lt;&gt;"Ready","PENDING INPUTS",IF(A311&gt;Inputs!$B$6,0,MIN(MAX(0,(BG311+BH311+BI311)-BJ311),MAX(0,C311-D311-(IF(O311&lt;BK311,K311+L311+M311-N311,0)+IF(W311&lt;BK311,S311+T311+U311-V311,0)+IF(AE311&lt;BK311,AA311+AB311+AC311-AD311,0)+IF(AM311&lt;BK311,AI311+AJ311+AK311-AL311,0)+IF(AU311&lt;BK311,AQ311+AR311+AS311-AT311,0)+IF(BC311&lt;BK311,AY311+AZ311+BA311-BB311,0)+IF(BK311&lt;BK311,BG311+BH311+BI311-BJ311,0)+IF(BS311&lt;BK311,BO311+BP311+BQ311-BR311,0)+IF(CA311&lt;BK311,BW311+BX311+BY311-BZ311,0)+IF(CI311&lt;BK311,CE311+CF311+CG311-CH311,0))))))</f>
        <v>0</v>
      </c>
      <c r="BM311" s="3">
        <f>IF(Inputs!$B$27&lt;&gt;"Ready","PENDING INPUTS",MIN((BG311+BH311+BI311),IF(D311&gt;C311,IF(D311=0,0,BJ311*C311/D311),BJ311+BL311)))</f>
        <v>0</v>
      </c>
      <c r="BN311" s="3">
        <f>IF(Inputs!$B$27&lt;&gt;"Ready","PENDING INPUTS",MAX(0,(BG311+BH311+BI311)-BM311))</f>
        <v>0</v>
      </c>
      <c r="BO311" s="3">
        <f>IF(Inputs!$B$27&lt;&gt;"Ready","PENDING INPUTS",BV310)</f>
        <v>0</v>
      </c>
      <c r="BP311" s="3">
        <f>IF(Inputs!$B$27&lt;&gt;"Ready","PENDING INPUTS",IF(A311&lt;=Inputs!$B$6,ROUND(BO311*Inputs!C21/12,2),0))</f>
        <v>0</v>
      </c>
      <c r="BQ311" s="3">
        <f>IF(Inputs!$B$27&lt;&gt;"Ready","PENDING INPUTS",IF(AND(A311&lt;=Inputs!$B$6,BO311&gt;0),Inputs!G21,0))</f>
        <v>0</v>
      </c>
      <c r="BR311" s="3">
        <f>IF(Inputs!$B$27&lt;&gt;"Ready","PENDING INPUTS",IF(A311&gt;Inputs!$B$6,0,MIN((BO311+BP311+BQ311),IF(Inputs!H21=1,Inputs!D21,MAX(Inputs!F21,ROUND(BO311*Inputs!E21+BP311+BQ311,2))))))</f>
        <v>0</v>
      </c>
      <c r="BS311">
        <f>IF(Inputs!$B$27&lt;&gt;"Ready","PENDING INPUTS",IF(BO311&lt;=0,99,1+IF(AND(K311&gt;0,OR(Inputs!C14&gt;Inputs!C21,AND(Inputs!C14=Inputs!C21,0&lt;7))),1,0)+IF(AND(S311&gt;0,OR(Inputs!C15&gt;Inputs!C21,AND(Inputs!C15=Inputs!C21,1&lt;7))),1,0)+IF(AND(AA311&gt;0,OR(Inputs!C16&gt;Inputs!C21,AND(Inputs!C16=Inputs!C21,2&lt;7))),1,0)+IF(AND(AI311&gt;0,OR(Inputs!C17&gt;Inputs!C21,AND(Inputs!C17=Inputs!C21,3&lt;7))),1,0)+IF(AND(AQ311&gt;0,OR(Inputs!C18&gt;Inputs!C21,AND(Inputs!C18=Inputs!C21,4&lt;7))),1,0)+IF(AND(AY311&gt;0,OR(Inputs!C19&gt;Inputs!C21,AND(Inputs!C19=Inputs!C21,5&lt;7))),1,0)+IF(AND(BG311&gt;0,OR(Inputs!C20&gt;Inputs!C21,AND(Inputs!C20=Inputs!C21,6&lt;7))),1,0)+IF(AND(BW311&gt;0,OR(Inputs!C22&gt;Inputs!C21,AND(Inputs!C22=Inputs!C21,8&lt;7))),1,0)+IF(AND(CE311&gt;0,OR(Inputs!C23&gt;Inputs!C21,AND(Inputs!C23=Inputs!C21,9&lt;7))),1,0)))</f>
        <v>99</v>
      </c>
      <c r="BT311" s="3">
        <f>IF(Inputs!$B$27&lt;&gt;"Ready","PENDING INPUTS",IF(A311&gt;Inputs!$B$6,0,MIN(MAX(0,(BO311+BP311+BQ311)-BR311),MAX(0,C311-D311-(IF(O311&lt;BS311,K311+L311+M311-N311,0)+IF(W311&lt;BS311,S311+T311+U311-V311,0)+IF(AE311&lt;BS311,AA311+AB311+AC311-AD311,0)+IF(AM311&lt;BS311,AI311+AJ311+AK311-AL311,0)+IF(AU311&lt;BS311,AQ311+AR311+AS311-AT311,0)+IF(BC311&lt;BS311,AY311+AZ311+BA311-BB311,0)+IF(BK311&lt;BS311,BG311+BH311+BI311-BJ311,0)+IF(BS311&lt;BS311,BO311+BP311+BQ311-BR311,0)+IF(CA311&lt;BS311,BW311+BX311+BY311-BZ311,0)+IF(CI311&lt;BS311,CE311+CF311+CG311-CH311,0))))))</f>
        <v>0</v>
      </c>
      <c r="BU311" s="3">
        <f>IF(Inputs!$B$27&lt;&gt;"Ready","PENDING INPUTS",MIN((BO311+BP311+BQ311),IF(D311&gt;C311,IF(D311=0,0,BR311*C311/D311),BR311+BT311)))</f>
        <v>0</v>
      </c>
      <c r="BV311" s="3">
        <f>IF(Inputs!$B$27&lt;&gt;"Ready","PENDING INPUTS",MAX(0,(BO311+BP311+BQ311)-BU311))</f>
        <v>0</v>
      </c>
      <c r="BW311" s="3">
        <f>IF(Inputs!$B$27&lt;&gt;"Ready","PENDING INPUTS",CD310)</f>
        <v>0</v>
      </c>
      <c r="BX311" s="3">
        <f>IF(Inputs!$B$27&lt;&gt;"Ready","PENDING INPUTS",IF(A311&lt;=Inputs!$B$6,ROUND(BW311*Inputs!C22/12,2),0))</f>
        <v>0</v>
      </c>
      <c r="BY311" s="3">
        <f>IF(Inputs!$B$27&lt;&gt;"Ready","PENDING INPUTS",IF(AND(A311&lt;=Inputs!$B$6,BW311&gt;0),Inputs!G22,0))</f>
        <v>0</v>
      </c>
      <c r="BZ311" s="3">
        <f>IF(Inputs!$B$27&lt;&gt;"Ready","PENDING INPUTS",IF(A311&gt;Inputs!$B$6,0,MIN((BW311+BX311+BY311),IF(Inputs!H22=1,Inputs!D22,MAX(Inputs!F22,ROUND(BW311*Inputs!E22+BX311+BY311,2))))))</f>
        <v>0</v>
      </c>
      <c r="CA311">
        <f>IF(Inputs!$B$27&lt;&gt;"Ready","PENDING INPUTS",IF(BW311&lt;=0,99,1+IF(AND(K311&gt;0,OR(Inputs!C14&gt;Inputs!C22,AND(Inputs!C14=Inputs!C22,0&lt;8))),1,0)+IF(AND(S311&gt;0,OR(Inputs!C15&gt;Inputs!C22,AND(Inputs!C15=Inputs!C22,1&lt;8))),1,0)+IF(AND(AA311&gt;0,OR(Inputs!C16&gt;Inputs!C22,AND(Inputs!C16=Inputs!C22,2&lt;8))),1,0)+IF(AND(AI311&gt;0,OR(Inputs!C17&gt;Inputs!C22,AND(Inputs!C17=Inputs!C22,3&lt;8))),1,0)+IF(AND(AQ311&gt;0,OR(Inputs!C18&gt;Inputs!C22,AND(Inputs!C18=Inputs!C22,4&lt;8))),1,0)+IF(AND(AY311&gt;0,OR(Inputs!C19&gt;Inputs!C22,AND(Inputs!C19=Inputs!C22,5&lt;8))),1,0)+IF(AND(BG311&gt;0,OR(Inputs!C20&gt;Inputs!C22,AND(Inputs!C20=Inputs!C22,6&lt;8))),1,0)+IF(AND(BO311&gt;0,OR(Inputs!C21&gt;Inputs!C22,AND(Inputs!C21=Inputs!C22,7&lt;8))),1,0)+IF(AND(CE311&gt;0,OR(Inputs!C23&gt;Inputs!C22,AND(Inputs!C23=Inputs!C22,9&lt;8))),1,0)))</f>
        <v>99</v>
      </c>
      <c r="CB311" s="3">
        <f>IF(Inputs!$B$27&lt;&gt;"Ready","PENDING INPUTS",IF(A311&gt;Inputs!$B$6,0,MIN(MAX(0,(BW311+BX311+BY311)-BZ311),MAX(0,C311-D311-(IF(O311&lt;CA311,K311+L311+M311-N311,0)+IF(W311&lt;CA311,S311+T311+U311-V311,0)+IF(AE311&lt;CA311,AA311+AB311+AC311-AD311,0)+IF(AM311&lt;CA311,AI311+AJ311+AK311-AL311,0)+IF(AU311&lt;CA311,AQ311+AR311+AS311-AT311,0)+IF(BC311&lt;CA311,AY311+AZ311+BA311-BB311,0)+IF(BK311&lt;CA311,BG311+BH311+BI311-BJ311,0)+IF(BS311&lt;CA311,BO311+BP311+BQ311-BR311,0)+IF(CA311&lt;CA311,BW311+BX311+BY311-BZ311,0)+IF(CI311&lt;CA311,CE311+CF311+CG311-CH311,0))))))</f>
        <v>0</v>
      </c>
      <c r="CC311" s="3">
        <f>IF(Inputs!$B$27&lt;&gt;"Ready","PENDING INPUTS",MIN((BW311+BX311+BY311),IF(D311&gt;C311,IF(D311=0,0,BZ311*C311/D311),BZ311+CB311)))</f>
        <v>0</v>
      </c>
      <c r="CD311" s="3">
        <f>IF(Inputs!$B$27&lt;&gt;"Ready","PENDING INPUTS",MAX(0,(BW311+BX311+BY311)-CC311))</f>
        <v>0</v>
      </c>
      <c r="CE311" s="3">
        <f>IF(Inputs!$B$27&lt;&gt;"Ready","PENDING INPUTS",CL310)</f>
        <v>0</v>
      </c>
      <c r="CF311" s="3">
        <f>IF(Inputs!$B$27&lt;&gt;"Ready","PENDING INPUTS",IF(A311&lt;=Inputs!$B$6,ROUND(CE311*Inputs!C23/12,2),0))</f>
        <v>0</v>
      </c>
      <c r="CG311" s="3">
        <f>IF(Inputs!$B$27&lt;&gt;"Ready","PENDING INPUTS",IF(AND(A311&lt;=Inputs!$B$6,CE311&gt;0),Inputs!G23,0))</f>
        <v>0</v>
      </c>
      <c r="CH311" s="3">
        <f>IF(Inputs!$B$27&lt;&gt;"Ready","PENDING INPUTS",IF(A311&gt;Inputs!$B$6,0,MIN((CE311+CF311+CG311),IF(Inputs!H23=1,Inputs!D23,MAX(Inputs!F23,ROUND(CE311*Inputs!E23+CF311+CG311,2))))))</f>
        <v>0</v>
      </c>
      <c r="CI311">
        <f>IF(Inputs!$B$27&lt;&gt;"Ready","PENDING INPUTS",IF(CE311&lt;=0,99,1+IF(AND(K311&gt;0,OR(Inputs!C14&gt;Inputs!C23,AND(Inputs!C14=Inputs!C23,0&lt;9))),1,0)+IF(AND(S311&gt;0,OR(Inputs!C15&gt;Inputs!C23,AND(Inputs!C15=Inputs!C23,1&lt;9))),1,0)+IF(AND(AA311&gt;0,OR(Inputs!C16&gt;Inputs!C23,AND(Inputs!C16=Inputs!C23,2&lt;9))),1,0)+IF(AND(AI311&gt;0,OR(Inputs!C17&gt;Inputs!C23,AND(Inputs!C17=Inputs!C23,3&lt;9))),1,0)+IF(AND(AQ311&gt;0,OR(Inputs!C18&gt;Inputs!C23,AND(Inputs!C18=Inputs!C23,4&lt;9))),1,0)+IF(AND(AY311&gt;0,OR(Inputs!C19&gt;Inputs!C23,AND(Inputs!C19=Inputs!C23,5&lt;9))),1,0)+IF(AND(BG311&gt;0,OR(Inputs!C20&gt;Inputs!C23,AND(Inputs!C20=Inputs!C23,6&lt;9))),1,0)+IF(AND(BO311&gt;0,OR(Inputs!C21&gt;Inputs!C23,AND(Inputs!C21=Inputs!C23,7&lt;9))),1,0)+IF(AND(BW311&gt;0,OR(Inputs!C22&gt;Inputs!C23,AND(Inputs!C22=Inputs!C23,8&lt;9))),1,0)))</f>
        <v>99</v>
      </c>
      <c r="CJ311" s="3">
        <f>IF(Inputs!$B$27&lt;&gt;"Ready","PENDING INPUTS",IF(A311&gt;Inputs!$B$6,0,MIN(MAX(0,(CE311+CF311+CG311)-CH311),MAX(0,C311-D311-(IF(O311&lt;CI311,K311+L311+M311-N311,0)+IF(W311&lt;CI311,S311+T311+U311-V311,0)+IF(AE311&lt;CI311,AA311+AB311+AC311-AD311,0)+IF(AM311&lt;CI311,AI311+AJ311+AK311-AL311,0)+IF(AU311&lt;CI311,AQ311+AR311+AS311-AT311,0)+IF(BC311&lt;CI311,AY311+AZ311+BA311-BB311,0)+IF(BK311&lt;CI311,BG311+BH311+BI311-BJ311,0)+IF(BS311&lt;CI311,BO311+BP311+BQ311-BR311,0)+IF(CA311&lt;CI311,BW311+BX311+BY311-BZ311,0)+IF(CI311&lt;CI311,CE311+CF311+CG311-CH311,0))))))</f>
        <v>0</v>
      </c>
      <c r="CK311" s="3">
        <f>IF(Inputs!$B$27&lt;&gt;"Ready","PENDING INPUTS",MIN((CE311+CF311+CG311),IF(D311&gt;C311,IF(D311=0,0,CH311*C311/D311),CH311+CJ311)))</f>
        <v>0</v>
      </c>
      <c r="CL311" s="3">
        <f>IF(Inputs!$B$27&lt;&gt;"Ready","PENDING INPUTS",MAX(0,(CE311+CF311+CG311)-CK311))</f>
        <v>0</v>
      </c>
    </row>
    <row r="312" spans="1:90" ht="27.95" customHeight="1" x14ac:dyDescent="0.25">
      <c r="A312">
        <v>308</v>
      </c>
      <c r="B312" s="13">
        <f>IF(Inputs!$B$27&lt;&gt;"Ready","PENDING INPUTS",EDATE(Inputs!$B$5,A312-1))</f>
        <v>55640</v>
      </c>
      <c r="C312" s="3">
        <f>IF(Inputs!$B$27&lt;&gt;"Ready","PENDING INPUTS",IF(A312&lt;=Inputs!$B$6,MAX(0,Inputs!$B$4+IF(A312=Inputs!$B$7,Inputs!$B$8,0)+IF(A312=Inputs!$B$9,Inputs!$B$10,0)),0))</f>
        <v>0</v>
      </c>
      <c r="D312" s="3">
        <f>IF(Inputs!$B$27&lt;&gt;"Ready","PENDING INPUTS",SUM(N312,V312,AD312,AL312,AT312,BB312,BJ312,BR312,BZ312,CH312))</f>
        <v>0</v>
      </c>
      <c r="E312" s="3">
        <f>IF(Inputs!$B$27&lt;&gt;"Ready","PENDING INPUTS",MAX(0,D312-C312))</f>
        <v>0</v>
      </c>
      <c r="F312" s="3">
        <f>IF(Inputs!$B$27&lt;&gt;"Ready","PENDING INPUTS",SUM(Q312,Y312,AG312,AO312,AW312,BE312,BM312,BU312,CC312,CK312))</f>
        <v>0</v>
      </c>
      <c r="G312" s="3">
        <f>IF(Inputs!$B$27&lt;&gt;"Ready","PENDING INPUTS",SUM(L312,T312,AB312,AJ312,AR312,AZ312,BH312,BP312,BX312,CF312))</f>
        <v>0</v>
      </c>
      <c r="H312" s="3">
        <f>IF(Inputs!$B$27&lt;&gt;"Ready","PENDING INPUTS",SUM(M312,U312,AC312,AK312,AS312,BA312,BI312,BQ312,BY312,CG312))</f>
        <v>0</v>
      </c>
      <c r="I312" s="3">
        <f>IF(Inputs!$B$27&lt;&gt;"Ready","PENDING INPUTS",SUM(R312,Z312,AH312,AP312,AX312,BF312,BN312,BV312,CD312,CL312))</f>
        <v>0</v>
      </c>
      <c r="J312" t="str">
        <f>IF(Inputs!$B$27&lt;&gt;"Ready","PENDING INPUTS",IF(A312&gt;Inputs!$B$6,"Beyond horizon",IF(E312&gt;0.005,"MINIMUM SHORTFALL",IF(I312&lt;0.005,"Paid off","In progress"))))</f>
        <v>Beyond horizon</v>
      </c>
      <c r="K312" s="3">
        <f>IF(Inputs!$B$27&lt;&gt;"Ready","PENDING INPUTS",R311)</f>
        <v>0</v>
      </c>
      <c r="L312" s="3">
        <f>IF(Inputs!$B$27&lt;&gt;"Ready","PENDING INPUTS",IF(A312&lt;=Inputs!$B$6,ROUND(K312*Inputs!C14/12,2),0))</f>
        <v>0</v>
      </c>
      <c r="M312" s="3">
        <f>IF(Inputs!$B$27&lt;&gt;"Ready","PENDING INPUTS",IF(AND(A312&lt;=Inputs!$B$6,K312&gt;0),Inputs!G14,0))</f>
        <v>0</v>
      </c>
      <c r="N312" s="3">
        <f>IF(Inputs!$B$27&lt;&gt;"Ready","PENDING INPUTS",IF(A312&gt;Inputs!$B$6,0,MIN((K312+L312+M312),IF(Inputs!H14=1,Inputs!D14,MAX(Inputs!F14,ROUND(K312*Inputs!E14+L312+M312,2))))))</f>
        <v>0</v>
      </c>
      <c r="O312">
        <f>IF(Inputs!$B$27&lt;&gt;"Ready","PENDING INPUTS",IF(K312&lt;=0,99,1+IF(AND(S312&gt;0,OR(Inputs!C15&gt;Inputs!C14,AND(Inputs!C15=Inputs!C14,1&lt;0))),1,0)+IF(AND(AA312&gt;0,OR(Inputs!C16&gt;Inputs!C14,AND(Inputs!C16=Inputs!C14,2&lt;0))),1,0)+IF(AND(AI312&gt;0,OR(Inputs!C17&gt;Inputs!C14,AND(Inputs!C17=Inputs!C14,3&lt;0))),1,0)+IF(AND(AQ312&gt;0,OR(Inputs!C18&gt;Inputs!C14,AND(Inputs!C18=Inputs!C14,4&lt;0))),1,0)+IF(AND(AY312&gt;0,OR(Inputs!C19&gt;Inputs!C14,AND(Inputs!C19=Inputs!C14,5&lt;0))),1,0)+IF(AND(BG312&gt;0,OR(Inputs!C20&gt;Inputs!C14,AND(Inputs!C20=Inputs!C14,6&lt;0))),1,0)+IF(AND(BO312&gt;0,OR(Inputs!C21&gt;Inputs!C14,AND(Inputs!C21=Inputs!C14,7&lt;0))),1,0)+IF(AND(BW312&gt;0,OR(Inputs!C22&gt;Inputs!C14,AND(Inputs!C22=Inputs!C14,8&lt;0))),1,0)+IF(AND(CE312&gt;0,OR(Inputs!C23&gt;Inputs!C14,AND(Inputs!C23=Inputs!C14,9&lt;0))),1,0)))</f>
        <v>99</v>
      </c>
      <c r="P312" s="3">
        <f>IF(Inputs!$B$27&lt;&gt;"Ready","PENDING INPUTS",IF(A312&gt;Inputs!$B$6,0,MIN(MAX(0,(K312+L312+M312)-N312),MAX(0,C312-D312-(IF(O312&lt;O312,K312+L312+M312-N312,0)+IF(W312&lt;O312,S312+T312+U312-V312,0)+IF(AE312&lt;O312,AA312+AB312+AC312-AD312,0)+IF(AM312&lt;O312,AI312+AJ312+AK312-AL312,0)+IF(AU312&lt;O312,AQ312+AR312+AS312-AT312,0)+IF(BC312&lt;O312,AY312+AZ312+BA312-BB312,0)+IF(BK312&lt;O312,BG312+BH312+BI312-BJ312,0)+IF(BS312&lt;O312,BO312+BP312+BQ312-BR312,0)+IF(CA312&lt;O312,BW312+BX312+BY312-BZ312,0)+IF(CI312&lt;O312,CE312+CF312+CG312-CH312,0))))))</f>
        <v>0</v>
      </c>
      <c r="Q312" s="3">
        <f>IF(Inputs!$B$27&lt;&gt;"Ready","PENDING INPUTS",MIN((K312+L312+M312),IF(D312&gt;C312,IF(D312=0,0,N312*C312/D312),N312+P312)))</f>
        <v>0</v>
      </c>
      <c r="R312" s="3">
        <f>IF(Inputs!$B$27&lt;&gt;"Ready","PENDING INPUTS",MAX(0,(K312+L312+M312)-Q312))</f>
        <v>0</v>
      </c>
      <c r="S312" s="3">
        <f>IF(Inputs!$B$27&lt;&gt;"Ready","PENDING INPUTS",Z311)</f>
        <v>0</v>
      </c>
      <c r="T312" s="3">
        <f>IF(Inputs!$B$27&lt;&gt;"Ready","PENDING INPUTS",IF(A312&lt;=Inputs!$B$6,ROUND(S312*Inputs!C15/12,2),0))</f>
        <v>0</v>
      </c>
      <c r="U312" s="3">
        <f>IF(Inputs!$B$27&lt;&gt;"Ready","PENDING INPUTS",IF(AND(A312&lt;=Inputs!$B$6,S312&gt;0),Inputs!G15,0))</f>
        <v>0</v>
      </c>
      <c r="V312" s="3">
        <f>IF(Inputs!$B$27&lt;&gt;"Ready","PENDING INPUTS",IF(A312&gt;Inputs!$B$6,0,MIN((S312+T312+U312),IF(Inputs!H15=1,Inputs!D15,MAX(Inputs!F15,ROUND(S312*Inputs!E15+T312+U312,2))))))</f>
        <v>0</v>
      </c>
      <c r="W312">
        <f>IF(Inputs!$B$27&lt;&gt;"Ready","PENDING INPUTS",IF(S312&lt;=0,99,1+IF(AND(K312&gt;0,OR(Inputs!C14&gt;Inputs!C15,AND(Inputs!C14=Inputs!C15,0&lt;1))),1,0)+IF(AND(AA312&gt;0,OR(Inputs!C16&gt;Inputs!C15,AND(Inputs!C16=Inputs!C15,2&lt;1))),1,0)+IF(AND(AI312&gt;0,OR(Inputs!C17&gt;Inputs!C15,AND(Inputs!C17=Inputs!C15,3&lt;1))),1,0)+IF(AND(AQ312&gt;0,OR(Inputs!C18&gt;Inputs!C15,AND(Inputs!C18=Inputs!C15,4&lt;1))),1,0)+IF(AND(AY312&gt;0,OR(Inputs!C19&gt;Inputs!C15,AND(Inputs!C19=Inputs!C15,5&lt;1))),1,0)+IF(AND(BG312&gt;0,OR(Inputs!C20&gt;Inputs!C15,AND(Inputs!C20=Inputs!C15,6&lt;1))),1,0)+IF(AND(BO312&gt;0,OR(Inputs!C21&gt;Inputs!C15,AND(Inputs!C21=Inputs!C15,7&lt;1))),1,0)+IF(AND(BW312&gt;0,OR(Inputs!C22&gt;Inputs!C15,AND(Inputs!C22=Inputs!C15,8&lt;1))),1,0)+IF(AND(CE312&gt;0,OR(Inputs!C23&gt;Inputs!C15,AND(Inputs!C23=Inputs!C15,9&lt;1))),1,0)))</f>
        <v>99</v>
      </c>
      <c r="X312" s="3">
        <f>IF(Inputs!$B$27&lt;&gt;"Ready","PENDING INPUTS",IF(A312&gt;Inputs!$B$6,0,MIN(MAX(0,(S312+T312+U312)-V312),MAX(0,C312-D312-(IF(O312&lt;W312,K312+L312+M312-N312,0)+IF(W312&lt;W312,S312+T312+U312-V312,0)+IF(AE312&lt;W312,AA312+AB312+AC312-AD312,0)+IF(AM312&lt;W312,AI312+AJ312+AK312-AL312,0)+IF(AU312&lt;W312,AQ312+AR312+AS312-AT312,0)+IF(BC312&lt;W312,AY312+AZ312+BA312-BB312,0)+IF(BK312&lt;W312,BG312+BH312+BI312-BJ312,0)+IF(BS312&lt;W312,BO312+BP312+BQ312-BR312,0)+IF(CA312&lt;W312,BW312+BX312+BY312-BZ312,0)+IF(CI312&lt;W312,CE312+CF312+CG312-CH312,0))))))</f>
        <v>0</v>
      </c>
      <c r="Y312" s="3">
        <f>IF(Inputs!$B$27&lt;&gt;"Ready","PENDING INPUTS",MIN((S312+T312+U312),IF(D312&gt;C312,IF(D312=0,0,V312*C312/D312),V312+X312)))</f>
        <v>0</v>
      </c>
      <c r="Z312" s="3">
        <f>IF(Inputs!$B$27&lt;&gt;"Ready","PENDING INPUTS",MAX(0,(S312+T312+U312)-Y312))</f>
        <v>0</v>
      </c>
      <c r="AA312" s="3">
        <f>IF(Inputs!$B$27&lt;&gt;"Ready","PENDING INPUTS",AH311)</f>
        <v>0</v>
      </c>
      <c r="AB312" s="3">
        <f>IF(Inputs!$B$27&lt;&gt;"Ready","PENDING INPUTS",IF(A312&lt;=Inputs!$B$6,ROUND(AA312*Inputs!C16/12,2),0))</f>
        <v>0</v>
      </c>
      <c r="AC312" s="3">
        <f>IF(Inputs!$B$27&lt;&gt;"Ready","PENDING INPUTS",IF(AND(A312&lt;=Inputs!$B$6,AA312&gt;0),Inputs!G16,0))</f>
        <v>0</v>
      </c>
      <c r="AD312" s="3">
        <f>IF(Inputs!$B$27&lt;&gt;"Ready","PENDING INPUTS",IF(A312&gt;Inputs!$B$6,0,MIN((AA312+AB312+AC312),IF(Inputs!H16=1,Inputs!D16,MAX(Inputs!F16,ROUND(AA312*Inputs!E16+AB312+AC312,2))))))</f>
        <v>0</v>
      </c>
      <c r="AE312">
        <f>IF(Inputs!$B$27&lt;&gt;"Ready","PENDING INPUTS",IF(AA312&lt;=0,99,1+IF(AND(K312&gt;0,OR(Inputs!C14&gt;Inputs!C16,AND(Inputs!C14=Inputs!C16,0&lt;2))),1,0)+IF(AND(S312&gt;0,OR(Inputs!C15&gt;Inputs!C16,AND(Inputs!C15=Inputs!C16,1&lt;2))),1,0)+IF(AND(AI312&gt;0,OR(Inputs!C17&gt;Inputs!C16,AND(Inputs!C17=Inputs!C16,3&lt;2))),1,0)+IF(AND(AQ312&gt;0,OR(Inputs!C18&gt;Inputs!C16,AND(Inputs!C18=Inputs!C16,4&lt;2))),1,0)+IF(AND(AY312&gt;0,OR(Inputs!C19&gt;Inputs!C16,AND(Inputs!C19=Inputs!C16,5&lt;2))),1,0)+IF(AND(BG312&gt;0,OR(Inputs!C20&gt;Inputs!C16,AND(Inputs!C20=Inputs!C16,6&lt;2))),1,0)+IF(AND(BO312&gt;0,OR(Inputs!C21&gt;Inputs!C16,AND(Inputs!C21=Inputs!C16,7&lt;2))),1,0)+IF(AND(BW312&gt;0,OR(Inputs!C22&gt;Inputs!C16,AND(Inputs!C22=Inputs!C16,8&lt;2))),1,0)+IF(AND(CE312&gt;0,OR(Inputs!C23&gt;Inputs!C16,AND(Inputs!C23=Inputs!C16,9&lt;2))),1,0)))</f>
        <v>99</v>
      </c>
      <c r="AF312" s="3">
        <f>IF(Inputs!$B$27&lt;&gt;"Ready","PENDING INPUTS",IF(A312&gt;Inputs!$B$6,0,MIN(MAX(0,(AA312+AB312+AC312)-AD312),MAX(0,C312-D312-(IF(O312&lt;AE312,K312+L312+M312-N312,0)+IF(W312&lt;AE312,S312+T312+U312-V312,0)+IF(AE312&lt;AE312,AA312+AB312+AC312-AD312,0)+IF(AM312&lt;AE312,AI312+AJ312+AK312-AL312,0)+IF(AU312&lt;AE312,AQ312+AR312+AS312-AT312,0)+IF(BC312&lt;AE312,AY312+AZ312+BA312-BB312,0)+IF(BK312&lt;AE312,BG312+BH312+BI312-BJ312,0)+IF(BS312&lt;AE312,BO312+BP312+BQ312-BR312,0)+IF(CA312&lt;AE312,BW312+BX312+BY312-BZ312,0)+IF(CI312&lt;AE312,CE312+CF312+CG312-CH312,0))))))</f>
        <v>0</v>
      </c>
      <c r="AG312" s="3">
        <f>IF(Inputs!$B$27&lt;&gt;"Ready","PENDING INPUTS",MIN((AA312+AB312+AC312),IF(D312&gt;C312,IF(D312=0,0,AD312*C312/D312),AD312+AF312)))</f>
        <v>0</v>
      </c>
      <c r="AH312" s="3">
        <f>IF(Inputs!$B$27&lt;&gt;"Ready","PENDING INPUTS",MAX(0,(AA312+AB312+AC312)-AG312))</f>
        <v>0</v>
      </c>
      <c r="AI312" s="3">
        <f>IF(Inputs!$B$27&lt;&gt;"Ready","PENDING INPUTS",AP311)</f>
        <v>0</v>
      </c>
      <c r="AJ312" s="3">
        <f>IF(Inputs!$B$27&lt;&gt;"Ready","PENDING INPUTS",IF(A312&lt;=Inputs!$B$6,ROUND(AI312*Inputs!C17/12,2),0))</f>
        <v>0</v>
      </c>
      <c r="AK312" s="3">
        <f>IF(Inputs!$B$27&lt;&gt;"Ready","PENDING INPUTS",IF(AND(A312&lt;=Inputs!$B$6,AI312&gt;0),Inputs!G17,0))</f>
        <v>0</v>
      </c>
      <c r="AL312" s="3">
        <f>IF(Inputs!$B$27&lt;&gt;"Ready","PENDING INPUTS",IF(A312&gt;Inputs!$B$6,0,MIN((AI312+AJ312+AK312),IF(Inputs!H17=1,Inputs!D17,MAX(Inputs!F17,ROUND(AI312*Inputs!E17+AJ312+AK312,2))))))</f>
        <v>0</v>
      </c>
      <c r="AM312">
        <f>IF(Inputs!$B$27&lt;&gt;"Ready","PENDING INPUTS",IF(AI312&lt;=0,99,1+IF(AND(K312&gt;0,OR(Inputs!C14&gt;Inputs!C17,AND(Inputs!C14=Inputs!C17,0&lt;3))),1,0)+IF(AND(S312&gt;0,OR(Inputs!C15&gt;Inputs!C17,AND(Inputs!C15=Inputs!C17,1&lt;3))),1,0)+IF(AND(AA312&gt;0,OR(Inputs!C16&gt;Inputs!C17,AND(Inputs!C16=Inputs!C17,2&lt;3))),1,0)+IF(AND(AQ312&gt;0,OR(Inputs!C18&gt;Inputs!C17,AND(Inputs!C18=Inputs!C17,4&lt;3))),1,0)+IF(AND(AY312&gt;0,OR(Inputs!C19&gt;Inputs!C17,AND(Inputs!C19=Inputs!C17,5&lt;3))),1,0)+IF(AND(BG312&gt;0,OR(Inputs!C20&gt;Inputs!C17,AND(Inputs!C20=Inputs!C17,6&lt;3))),1,0)+IF(AND(BO312&gt;0,OR(Inputs!C21&gt;Inputs!C17,AND(Inputs!C21=Inputs!C17,7&lt;3))),1,0)+IF(AND(BW312&gt;0,OR(Inputs!C22&gt;Inputs!C17,AND(Inputs!C22=Inputs!C17,8&lt;3))),1,0)+IF(AND(CE312&gt;0,OR(Inputs!C23&gt;Inputs!C17,AND(Inputs!C23=Inputs!C17,9&lt;3))),1,0)))</f>
        <v>99</v>
      </c>
      <c r="AN312" s="3">
        <f>IF(Inputs!$B$27&lt;&gt;"Ready","PENDING INPUTS",IF(A312&gt;Inputs!$B$6,0,MIN(MAX(0,(AI312+AJ312+AK312)-AL312),MAX(0,C312-D312-(IF(O312&lt;AM312,K312+L312+M312-N312,0)+IF(W312&lt;AM312,S312+T312+U312-V312,0)+IF(AE312&lt;AM312,AA312+AB312+AC312-AD312,0)+IF(AM312&lt;AM312,AI312+AJ312+AK312-AL312,0)+IF(AU312&lt;AM312,AQ312+AR312+AS312-AT312,0)+IF(BC312&lt;AM312,AY312+AZ312+BA312-BB312,0)+IF(BK312&lt;AM312,BG312+BH312+BI312-BJ312,0)+IF(BS312&lt;AM312,BO312+BP312+BQ312-BR312,0)+IF(CA312&lt;AM312,BW312+BX312+BY312-BZ312,0)+IF(CI312&lt;AM312,CE312+CF312+CG312-CH312,0))))))</f>
        <v>0</v>
      </c>
      <c r="AO312" s="3">
        <f>IF(Inputs!$B$27&lt;&gt;"Ready","PENDING INPUTS",MIN((AI312+AJ312+AK312),IF(D312&gt;C312,IF(D312=0,0,AL312*C312/D312),AL312+AN312)))</f>
        <v>0</v>
      </c>
      <c r="AP312" s="3">
        <f>IF(Inputs!$B$27&lt;&gt;"Ready","PENDING INPUTS",MAX(0,(AI312+AJ312+AK312)-AO312))</f>
        <v>0</v>
      </c>
      <c r="AQ312" s="3">
        <f>IF(Inputs!$B$27&lt;&gt;"Ready","PENDING INPUTS",AX311)</f>
        <v>0</v>
      </c>
      <c r="AR312" s="3">
        <f>IF(Inputs!$B$27&lt;&gt;"Ready","PENDING INPUTS",IF(A312&lt;=Inputs!$B$6,ROUND(AQ312*Inputs!C18/12,2),0))</f>
        <v>0</v>
      </c>
      <c r="AS312" s="3">
        <f>IF(Inputs!$B$27&lt;&gt;"Ready","PENDING INPUTS",IF(AND(A312&lt;=Inputs!$B$6,AQ312&gt;0),Inputs!G18,0))</f>
        <v>0</v>
      </c>
      <c r="AT312" s="3">
        <f>IF(Inputs!$B$27&lt;&gt;"Ready","PENDING INPUTS",IF(A312&gt;Inputs!$B$6,0,MIN((AQ312+AR312+AS312),IF(Inputs!H18=1,Inputs!D18,MAX(Inputs!F18,ROUND(AQ312*Inputs!E18+AR312+AS312,2))))))</f>
        <v>0</v>
      </c>
      <c r="AU312">
        <f>IF(Inputs!$B$27&lt;&gt;"Ready","PENDING INPUTS",IF(AQ312&lt;=0,99,1+IF(AND(K312&gt;0,OR(Inputs!C14&gt;Inputs!C18,AND(Inputs!C14=Inputs!C18,0&lt;4))),1,0)+IF(AND(S312&gt;0,OR(Inputs!C15&gt;Inputs!C18,AND(Inputs!C15=Inputs!C18,1&lt;4))),1,0)+IF(AND(AA312&gt;0,OR(Inputs!C16&gt;Inputs!C18,AND(Inputs!C16=Inputs!C18,2&lt;4))),1,0)+IF(AND(AI312&gt;0,OR(Inputs!C17&gt;Inputs!C18,AND(Inputs!C17=Inputs!C18,3&lt;4))),1,0)+IF(AND(AY312&gt;0,OR(Inputs!C19&gt;Inputs!C18,AND(Inputs!C19=Inputs!C18,5&lt;4))),1,0)+IF(AND(BG312&gt;0,OR(Inputs!C20&gt;Inputs!C18,AND(Inputs!C20=Inputs!C18,6&lt;4))),1,0)+IF(AND(BO312&gt;0,OR(Inputs!C21&gt;Inputs!C18,AND(Inputs!C21=Inputs!C18,7&lt;4))),1,0)+IF(AND(BW312&gt;0,OR(Inputs!C22&gt;Inputs!C18,AND(Inputs!C22=Inputs!C18,8&lt;4))),1,0)+IF(AND(CE312&gt;0,OR(Inputs!C23&gt;Inputs!C18,AND(Inputs!C23=Inputs!C18,9&lt;4))),1,0)))</f>
        <v>99</v>
      </c>
      <c r="AV312" s="3">
        <f>IF(Inputs!$B$27&lt;&gt;"Ready","PENDING INPUTS",IF(A312&gt;Inputs!$B$6,0,MIN(MAX(0,(AQ312+AR312+AS312)-AT312),MAX(0,C312-D312-(IF(O312&lt;AU312,K312+L312+M312-N312,0)+IF(W312&lt;AU312,S312+T312+U312-V312,0)+IF(AE312&lt;AU312,AA312+AB312+AC312-AD312,0)+IF(AM312&lt;AU312,AI312+AJ312+AK312-AL312,0)+IF(AU312&lt;AU312,AQ312+AR312+AS312-AT312,0)+IF(BC312&lt;AU312,AY312+AZ312+BA312-BB312,0)+IF(BK312&lt;AU312,BG312+BH312+BI312-BJ312,0)+IF(BS312&lt;AU312,BO312+BP312+BQ312-BR312,0)+IF(CA312&lt;AU312,BW312+BX312+BY312-BZ312,0)+IF(CI312&lt;AU312,CE312+CF312+CG312-CH312,0))))))</f>
        <v>0</v>
      </c>
      <c r="AW312" s="3">
        <f>IF(Inputs!$B$27&lt;&gt;"Ready","PENDING INPUTS",MIN((AQ312+AR312+AS312),IF(D312&gt;C312,IF(D312=0,0,AT312*C312/D312),AT312+AV312)))</f>
        <v>0</v>
      </c>
      <c r="AX312" s="3">
        <f>IF(Inputs!$B$27&lt;&gt;"Ready","PENDING INPUTS",MAX(0,(AQ312+AR312+AS312)-AW312))</f>
        <v>0</v>
      </c>
      <c r="AY312" s="3">
        <f>IF(Inputs!$B$27&lt;&gt;"Ready","PENDING INPUTS",BF311)</f>
        <v>0</v>
      </c>
      <c r="AZ312" s="3">
        <f>IF(Inputs!$B$27&lt;&gt;"Ready","PENDING INPUTS",IF(A312&lt;=Inputs!$B$6,ROUND(AY312*Inputs!C19/12,2),0))</f>
        <v>0</v>
      </c>
      <c r="BA312" s="3">
        <f>IF(Inputs!$B$27&lt;&gt;"Ready","PENDING INPUTS",IF(AND(A312&lt;=Inputs!$B$6,AY312&gt;0),Inputs!G19,0))</f>
        <v>0</v>
      </c>
      <c r="BB312" s="3">
        <f>IF(Inputs!$B$27&lt;&gt;"Ready","PENDING INPUTS",IF(A312&gt;Inputs!$B$6,0,MIN((AY312+AZ312+BA312),IF(Inputs!H19=1,Inputs!D19,MAX(Inputs!F19,ROUND(AY312*Inputs!E19+AZ312+BA312,2))))))</f>
        <v>0</v>
      </c>
      <c r="BC312">
        <f>IF(Inputs!$B$27&lt;&gt;"Ready","PENDING INPUTS",IF(AY312&lt;=0,99,1+IF(AND(K312&gt;0,OR(Inputs!C14&gt;Inputs!C19,AND(Inputs!C14=Inputs!C19,0&lt;5))),1,0)+IF(AND(S312&gt;0,OR(Inputs!C15&gt;Inputs!C19,AND(Inputs!C15=Inputs!C19,1&lt;5))),1,0)+IF(AND(AA312&gt;0,OR(Inputs!C16&gt;Inputs!C19,AND(Inputs!C16=Inputs!C19,2&lt;5))),1,0)+IF(AND(AI312&gt;0,OR(Inputs!C17&gt;Inputs!C19,AND(Inputs!C17=Inputs!C19,3&lt;5))),1,0)+IF(AND(AQ312&gt;0,OR(Inputs!C18&gt;Inputs!C19,AND(Inputs!C18=Inputs!C19,4&lt;5))),1,0)+IF(AND(BG312&gt;0,OR(Inputs!C20&gt;Inputs!C19,AND(Inputs!C20=Inputs!C19,6&lt;5))),1,0)+IF(AND(BO312&gt;0,OR(Inputs!C21&gt;Inputs!C19,AND(Inputs!C21=Inputs!C19,7&lt;5))),1,0)+IF(AND(BW312&gt;0,OR(Inputs!C22&gt;Inputs!C19,AND(Inputs!C22=Inputs!C19,8&lt;5))),1,0)+IF(AND(CE312&gt;0,OR(Inputs!C23&gt;Inputs!C19,AND(Inputs!C23=Inputs!C19,9&lt;5))),1,0)))</f>
        <v>99</v>
      </c>
      <c r="BD312" s="3">
        <f>IF(Inputs!$B$27&lt;&gt;"Ready","PENDING INPUTS",IF(A312&gt;Inputs!$B$6,0,MIN(MAX(0,(AY312+AZ312+BA312)-BB312),MAX(0,C312-D312-(IF(O312&lt;BC312,K312+L312+M312-N312,0)+IF(W312&lt;BC312,S312+T312+U312-V312,0)+IF(AE312&lt;BC312,AA312+AB312+AC312-AD312,0)+IF(AM312&lt;BC312,AI312+AJ312+AK312-AL312,0)+IF(AU312&lt;BC312,AQ312+AR312+AS312-AT312,0)+IF(BC312&lt;BC312,AY312+AZ312+BA312-BB312,0)+IF(BK312&lt;BC312,BG312+BH312+BI312-BJ312,0)+IF(BS312&lt;BC312,BO312+BP312+BQ312-BR312,0)+IF(CA312&lt;BC312,BW312+BX312+BY312-BZ312,0)+IF(CI312&lt;BC312,CE312+CF312+CG312-CH312,0))))))</f>
        <v>0</v>
      </c>
      <c r="BE312" s="3">
        <f>IF(Inputs!$B$27&lt;&gt;"Ready","PENDING INPUTS",MIN((AY312+AZ312+BA312),IF(D312&gt;C312,IF(D312=0,0,BB312*C312/D312),BB312+BD312)))</f>
        <v>0</v>
      </c>
      <c r="BF312" s="3">
        <f>IF(Inputs!$B$27&lt;&gt;"Ready","PENDING INPUTS",MAX(0,(AY312+AZ312+BA312)-BE312))</f>
        <v>0</v>
      </c>
      <c r="BG312" s="3">
        <f>IF(Inputs!$B$27&lt;&gt;"Ready","PENDING INPUTS",BN311)</f>
        <v>0</v>
      </c>
      <c r="BH312" s="3">
        <f>IF(Inputs!$B$27&lt;&gt;"Ready","PENDING INPUTS",IF(A312&lt;=Inputs!$B$6,ROUND(BG312*Inputs!C20/12,2),0))</f>
        <v>0</v>
      </c>
      <c r="BI312" s="3">
        <f>IF(Inputs!$B$27&lt;&gt;"Ready","PENDING INPUTS",IF(AND(A312&lt;=Inputs!$B$6,BG312&gt;0),Inputs!G20,0))</f>
        <v>0</v>
      </c>
      <c r="BJ312" s="3">
        <f>IF(Inputs!$B$27&lt;&gt;"Ready","PENDING INPUTS",IF(A312&gt;Inputs!$B$6,0,MIN((BG312+BH312+BI312),IF(Inputs!H20=1,Inputs!D20,MAX(Inputs!F20,ROUND(BG312*Inputs!E20+BH312+BI312,2))))))</f>
        <v>0</v>
      </c>
      <c r="BK312">
        <f>IF(Inputs!$B$27&lt;&gt;"Ready","PENDING INPUTS",IF(BG312&lt;=0,99,1+IF(AND(K312&gt;0,OR(Inputs!C14&gt;Inputs!C20,AND(Inputs!C14=Inputs!C20,0&lt;6))),1,0)+IF(AND(S312&gt;0,OR(Inputs!C15&gt;Inputs!C20,AND(Inputs!C15=Inputs!C20,1&lt;6))),1,0)+IF(AND(AA312&gt;0,OR(Inputs!C16&gt;Inputs!C20,AND(Inputs!C16=Inputs!C20,2&lt;6))),1,0)+IF(AND(AI312&gt;0,OR(Inputs!C17&gt;Inputs!C20,AND(Inputs!C17=Inputs!C20,3&lt;6))),1,0)+IF(AND(AQ312&gt;0,OR(Inputs!C18&gt;Inputs!C20,AND(Inputs!C18=Inputs!C20,4&lt;6))),1,0)+IF(AND(AY312&gt;0,OR(Inputs!C19&gt;Inputs!C20,AND(Inputs!C19=Inputs!C20,5&lt;6))),1,0)+IF(AND(BO312&gt;0,OR(Inputs!C21&gt;Inputs!C20,AND(Inputs!C21=Inputs!C20,7&lt;6))),1,0)+IF(AND(BW312&gt;0,OR(Inputs!C22&gt;Inputs!C20,AND(Inputs!C22=Inputs!C20,8&lt;6))),1,0)+IF(AND(CE312&gt;0,OR(Inputs!C23&gt;Inputs!C20,AND(Inputs!C23=Inputs!C20,9&lt;6))),1,0)))</f>
        <v>99</v>
      </c>
      <c r="BL312" s="3">
        <f>IF(Inputs!$B$27&lt;&gt;"Ready","PENDING INPUTS",IF(A312&gt;Inputs!$B$6,0,MIN(MAX(0,(BG312+BH312+BI312)-BJ312),MAX(0,C312-D312-(IF(O312&lt;BK312,K312+L312+M312-N312,0)+IF(W312&lt;BK312,S312+T312+U312-V312,0)+IF(AE312&lt;BK312,AA312+AB312+AC312-AD312,0)+IF(AM312&lt;BK312,AI312+AJ312+AK312-AL312,0)+IF(AU312&lt;BK312,AQ312+AR312+AS312-AT312,0)+IF(BC312&lt;BK312,AY312+AZ312+BA312-BB312,0)+IF(BK312&lt;BK312,BG312+BH312+BI312-BJ312,0)+IF(BS312&lt;BK312,BO312+BP312+BQ312-BR312,0)+IF(CA312&lt;BK312,BW312+BX312+BY312-BZ312,0)+IF(CI312&lt;BK312,CE312+CF312+CG312-CH312,0))))))</f>
        <v>0</v>
      </c>
      <c r="BM312" s="3">
        <f>IF(Inputs!$B$27&lt;&gt;"Ready","PENDING INPUTS",MIN((BG312+BH312+BI312),IF(D312&gt;C312,IF(D312=0,0,BJ312*C312/D312),BJ312+BL312)))</f>
        <v>0</v>
      </c>
      <c r="BN312" s="3">
        <f>IF(Inputs!$B$27&lt;&gt;"Ready","PENDING INPUTS",MAX(0,(BG312+BH312+BI312)-BM312))</f>
        <v>0</v>
      </c>
      <c r="BO312" s="3">
        <f>IF(Inputs!$B$27&lt;&gt;"Ready","PENDING INPUTS",BV311)</f>
        <v>0</v>
      </c>
      <c r="BP312" s="3">
        <f>IF(Inputs!$B$27&lt;&gt;"Ready","PENDING INPUTS",IF(A312&lt;=Inputs!$B$6,ROUND(BO312*Inputs!C21/12,2),0))</f>
        <v>0</v>
      </c>
      <c r="BQ312" s="3">
        <f>IF(Inputs!$B$27&lt;&gt;"Ready","PENDING INPUTS",IF(AND(A312&lt;=Inputs!$B$6,BO312&gt;0),Inputs!G21,0))</f>
        <v>0</v>
      </c>
      <c r="BR312" s="3">
        <f>IF(Inputs!$B$27&lt;&gt;"Ready","PENDING INPUTS",IF(A312&gt;Inputs!$B$6,0,MIN((BO312+BP312+BQ312),IF(Inputs!H21=1,Inputs!D21,MAX(Inputs!F21,ROUND(BO312*Inputs!E21+BP312+BQ312,2))))))</f>
        <v>0</v>
      </c>
      <c r="BS312">
        <f>IF(Inputs!$B$27&lt;&gt;"Ready","PENDING INPUTS",IF(BO312&lt;=0,99,1+IF(AND(K312&gt;0,OR(Inputs!C14&gt;Inputs!C21,AND(Inputs!C14=Inputs!C21,0&lt;7))),1,0)+IF(AND(S312&gt;0,OR(Inputs!C15&gt;Inputs!C21,AND(Inputs!C15=Inputs!C21,1&lt;7))),1,0)+IF(AND(AA312&gt;0,OR(Inputs!C16&gt;Inputs!C21,AND(Inputs!C16=Inputs!C21,2&lt;7))),1,0)+IF(AND(AI312&gt;0,OR(Inputs!C17&gt;Inputs!C21,AND(Inputs!C17=Inputs!C21,3&lt;7))),1,0)+IF(AND(AQ312&gt;0,OR(Inputs!C18&gt;Inputs!C21,AND(Inputs!C18=Inputs!C21,4&lt;7))),1,0)+IF(AND(AY312&gt;0,OR(Inputs!C19&gt;Inputs!C21,AND(Inputs!C19=Inputs!C21,5&lt;7))),1,0)+IF(AND(BG312&gt;0,OR(Inputs!C20&gt;Inputs!C21,AND(Inputs!C20=Inputs!C21,6&lt;7))),1,0)+IF(AND(BW312&gt;0,OR(Inputs!C22&gt;Inputs!C21,AND(Inputs!C22=Inputs!C21,8&lt;7))),1,0)+IF(AND(CE312&gt;0,OR(Inputs!C23&gt;Inputs!C21,AND(Inputs!C23=Inputs!C21,9&lt;7))),1,0)))</f>
        <v>99</v>
      </c>
      <c r="BT312" s="3">
        <f>IF(Inputs!$B$27&lt;&gt;"Ready","PENDING INPUTS",IF(A312&gt;Inputs!$B$6,0,MIN(MAX(0,(BO312+BP312+BQ312)-BR312),MAX(0,C312-D312-(IF(O312&lt;BS312,K312+L312+M312-N312,0)+IF(W312&lt;BS312,S312+T312+U312-V312,0)+IF(AE312&lt;BS312,AA312+AB312+AC312-AD312,0)+IF(AM312&lt;BS312,AI312+AJ312+AK312-AL312,0)+IF(AU312&lt;BS312,AQ312+AR312+AS312-AT312,0)+IF(BC312&lt;BS312,AY312+AZ312+BA312-BB312,0)+IF(BK312&lt;BS312,BG312+BH312+BI312-BJ312,0)+IF(BS312&lt;BS312,BO312+BP312+BQ312-BR312,0)+IF(CA312&lt;BS312,BW312+BX312+BY312-BZ312,0)+IF(CI312&lt;BS312,CE312+CF312+CG312-CH312,0))))))</f>
        <v>0</v>
      </c>
      <c r="BU312" s="3">
        <f>IF(Inputs!$B$27&lt;&gt;"Ready","PENDING INPUTS",MIN((BO312+BP312+BQ312),IF(D312&gt;C312,IF(D312=0,0,BR312*C312/D312),BR312+BT312)))</f>
        <v>0</v>
      </c>
      <c r="BV312" s="3">
        <f>IF(Inputs!$B$27&lt;&gt;"Ready","PENDING INPUTS",MAX(0,(BO312+BP312+BQ312)-BU312))</f>
        <v>0</v>
      </c>
      <c r="BW312" s="3">
        <f>IF(Inputs!$B$27&lt;&gt;"Ready","PENDING INPUTS",CD311)</f>
        <v>0</v>
      </c>
      <c r="BX312" s="3">
        <f>IF(Inputs!$B$27&lt;&gt;"Ready","PENDING INPUTS",IF(A312&lt;=Inputs!$B$6,ROUND(BW312*Inputs!C22/12,2),0))</f>
        <v>0</v>
      </c>
      <c r="BY312" s="3">
        <f>IF(Inputs!$B$27&lt;&gt;"Ready","PENDING INPUTS",IF(AND(A312&lt;=Inputs!$B$6,BW312&gt;0),Inputs!G22,0))</f>
        <v>0</v>
      </c>
      <c r="BZ312" s="3">
        <f>IF(Inputs!$B$27&lt;&gt;"Ready","PENDING INPUTS",IF(A312&gt;Inputs!$B$6,0,MIN((BW312+BX312+BY312),IF(Inputs!H22=1,Inputs!D22,MAX(Inputs!F22,ROUND(BW312*Inputs!E22+BX312+BY312,2))))))</f>
        <v>0</v>
      </c>
      <c r="CA312">
        <f>IF(Inputs!$B$27&lt;&gt;"Ready","PENDING INPUTS",IF(BW312&lt;=0,99,1+IF(AND(K312&gt;0,OR(Inputs!C14&gt;Inputs!C22,AND(Inputs!C14=Inputs!C22,0&lt;8))),1,0)+IF(AND(S312&gt;0,OR(Inputs!C15&gt;Inputs!C22,AND(Inputs!C15=Inputs!C22,1&lt;8))),1,0)+IF(AND(AA312&gt;0,OR(Inputs!C16&gt;Inputs!C22,AND(Inputs!C16=Inputs!C22,2&lt;8))),1,0)+IF(AND(AI312&gt;0,OR(Inputs!C17&gt;Inputs!C22,AND(Inputs!C17=Inputs!C22,3&lt;8))),1,0)+IF(AND(AQ312&gt;0,OR(Inputs!C18&gt;Inputs!C22,AND(Inputs!C18=Inputs!C22,4&lt;8))),1,0)+IF(AND(AY312&gt;0,OR(Inputs!C19&gt;Inputs!C22,AND(Inputs!C19=Inputs!C22,5&lt;8))),1,0)+IF(AND(BG312&gt;0,OR(Inputs!C20&gt;Inputs!C22,AND(Inputs!C20=Inputs!C22,6&lt;8))),1,0)+IF(AND(BO312&gt;0,OR(Inputs!C21&gt;Inputs!C22,AND(Inputs!C21=Inputs!C22,7&lt;8))),1,0)+IF(AND(CE312&gt;0,OR(Inputs!C23&gt;Inputs!C22,AND(Inputs!C23=Inputs!C22,9&lt;8))),1,0)))</f>
        <v>99</v>
      </c>
      <c r="CB312" s="3">
        <f>IF(Inputs!$B$27&lt;&gt;"Ready","PENDING INPUTS",IF(A312&gt;Inputs!$B$6,0,MIN(MAX(0,(BW312+BX312+BY312)-BZ312),MAX(0,C312-D312-(IF(O312&lt;CA312,K312+L312+M312-N312,0)+IF(W312&lt;CA312,S312+T312+U312-V312,0)+IF(AE312&lt;CA312,AA312+AB312+AC312-AD312,0)+IF(AM312&lt;CA312,AI312+AJ312+AK312-AL312,0)+IF(AU312&lt;CA312,AQ312+AR312+AS312-AT312,0)+IF(BC312&lt;CA312,AY312+AZ312+BA312-BB312,0)+IF(BK312&lt;CA312,BG312+BH312+BI312-BJ312,0)+IF(BS312&lt;CA312,BO312+BP312+BQ312-BR312,0)+IF(CA312&lt;CA312,BW312+BX312+BY312-BZ312,0)+IF(CI312&lt;CA312,CE312+CF312+CG312-CH312,0))))))</f>
        <v>0</v>
      </c>
      <c r="CC312" s="3">
        <f>IF(Inputs!$B$27&lt;&gt;"Ready","PENDING INPUTS",MIN((BW312+BX312+BY312),IF(D312&gt;C312,IF(D312=0,0,BZ312*C312/D312),BZ312+CB312)))</f>
        <v>0</v>
      </c>
      <c r="CD312" s="3">
        <f>IF(Inputs!$B$27&lt;&gt;"Ready","PENDING INPUTS",MAX(0,(BW312+BX312+BY312)-CC312))</f>
        <v>0</v>
      </c>
      <c r="CE312" s="3">
        <f>IF(Inputs!$B$27&lt;&gt;"Ready","PENDING INPUTS",CL311)</f>
        <v>0</v>
      </c>
      <c r="CF312" s="3">
        <f>IF(Inputs!$B$27&lt;&gt;"Ready","PENDING INPUTS",IF(A312&lt;=Inputs!$B$6,ROUND(CE312*Inputs!C23/12,2),0))</f>
        <v>0</v>
      </c>
      <c r="CG312" s="3">
        <f>IF(Inputs!$B$27&lt;&gt;"Ready","PENDING INPUTS",IF(AND(A312&lt;=Inputs!$B$6,CE312&gt;0),Inputs!G23,0))</f>
        <v>0</v>
      </c>
      <c r="CH312" s="3">
        <f>IF(Inputs!$B$27&lt;&gt;"Ready","PENDING INPUTS",IF(A312&gt;Inputs!$B$6,0,MIN((CE312+CF312+CG312),IF(Inputs!H23=1,Inputs!D23,MAX(Inputs!F23,ROUND(CE312*Inputs!E23+CF312+CG312,2))))))</f>
        <v>0</v>
      </c>
      <c r="CI312">
        <f>IF(Inputs!$B$27&lt;&gt;"Ready","PENDING INPUTS",IF(CE312&lt;=0,99,1+IF(AND(K312&gt;0,OR(Inputs!C14&gt;Inputs!C23,AND(Inputs!C14=Inputs!C23,0&lt;9))),1,0)+IF(AND(S312&gt;0,OR(Inputs!C15&gt;Inputs!C23,AND(Inputs!C15=Inputs!C23,1&lt;9))),1,0)+IF(AND(AA312&gt;0,OR(Inputs!C16&gt;Inputs!C23,AND(Inputs!C16=Inputs!C23,2&lt;9))),1,0)+IF(AND(AI312&gt;0,OR(Inputs!C17&gt;Inputs!C23,AND(Inputs!C17=Inputs!C23,3&lt;9))),1,0)+IF(AND(AQ312&gt;0,OR(Inputs!C18&gt;Inputs!C23,AND(Inputs!C18=Inputs!C23,4&lt;9))),1,0)+IF(AND(AY312&gt;0,OR(Inputs!C19&gt;Inputs!C23,AND(Inputs!C19=Inputs!C23,5&lt;9))),1,0)+IF(AND(BG312&gt;0,OR(Inputs!C20&gt;Inputs!C23,AND(Inputs!C20=Inputs!C23,6&lt;9))),1,0)+IF(AND(BO312&gt;0,OR(Inputs!C21&gt;Inputs!C23,AND(Inputs!C21=Inputs!C23,7&lt;9))),1,0)+IF(AND(BW312&gt;0,OR(Inputs!C22&gt;Inputs!C23,AND(Inputs!C22=Inputs!C23,8&lt;9))),1,0)))</f>
        <v>99</v>
      </c>
      <c r="CJ312" s="3">
        <f>IF(Inputs!$B$27&lt;&gt;"Ready","PENDING INPUTS",IF(A312&gt;Inputs!$B$6,0,MIN(MAX(0,(CE312+CF312+CG312)-CH312),MAX(0,C312-D312-(IF(O312&lt;CI312,K312+L312+M312-N312,0)+IF(W312&lt;CI312,S312+T312+U312-V312,0)+IF(AE312&lt;CI312,AA312+AB312+AC312-AD312,0)+IF(AM312&lt;CI312,AI312+AJ312+AK312-AL312,0)+IF(AU312&lt;CI312,AQ312+AR312+AS312-AT312,0)+IF(BC312&lt;CI312,AY312+AZ312+BA312-BB312,0)+IF(BK312&lt;CI312,BG312+BH312+BI312-BJ312,0)+IF(BS312&lt;CI312,BO312+BP312+BQ312-BR312,0)+IF(CA312&lt;CI312,BW312+BX312+BY312-BZ312,0)+IF(CI312&lt;CI312,CE312+CF312+CG312-CH312,0))))))</f>
        <v>0</v>
      </c>
      <c r="CK312" s="3">
        <f>IF(Inputs!$B$27&lt;&gt;"Ready","PENDING INPUTS",MIN((CE312+CF312+CG312),IF(D312&gt;C312,IF(D312=0,0,CH312*C312/D312),CH312+CJ312)))</f>
        <v>0</v>
      </c>
      <c r="CL312" s="3">
        <f>IF(Inputs!$B$27&lt;&gt;"Ready","PENDING INPUTS",MAX(0,(CE312+CF312+CG312)-CK312))</f>
        <v>0</v>
      </c>
    </row>
    <row r="313" spans="1:90" ht="27.95" customHeight="1" x14ac:dyDescent="0.25">
      <c r="A313">
        <v>309</v>
      </c>
      <c r="B313" s="13">
        <f>IF(Inputs!$B$27&lt;&gt;"Ready","PENDING INPUTS",EDATE(Inputs!$B$5,A313-1))</f>
        <v>55671</v>
      </c>
      <c r="C313" s="3">
        <f>IF(Inputs!$B$27&lt;&gt;"Ready","PENDING INPUTS",IF(A313&lt;=Inputs!$B$6,MAX(0,Inputs!$B$4+IF(A313=Inputs!$B$7,Inputs!$B$8,0)+IF(A313=Inputs!$B$9,Inputs!$B$10,0)),0))</f>
        <v>0</v>
      </c>
      <c r="D313" s="3">
        <f>IF(Inputs!$B$27&lt;&gt;"Ready","PENDING INPUTS",SUM(N313,V313,AD313,AL313,AT313,BB313,BJ313,BR313,BZ313,CH313))</f>
        <v>0</v>
      </c>
      <c r="E313" s="3">
        <f>IF(Inputs!$B$27&lt;&gt;"Ready","PENDING INPUTS",MAX(0,D313-C313))</f>
        <v>0</v>
      </c>
      <c r="F313" s="3">
        <f>IF(Inputs!$B$27&lt;&gt;"Ready","PENDING INPUTS",SUM(Q313,Y313,AG313,AO313,AW313,BE313,BM313,BU313,CC313,CK313))</f>
        <v>0</v>
      </c>
      <c r="G313" s="3">
        <f>IF(Inputs!$B$27&lt;&gt;"Ready","PENDING INPUTS",SUM(L313,T313,AB313,AJ313,AR313,AZ313,BH313,BP313,BX313,CF313))</f>
        <v>0</v>
      </c>
      <c r="H313" s="3">
        <f>IF(Inputs!$B$27&lt;&gt;"Ready","PENDING INPUTS",SUM(M313,U313,AC313,AK313,AS313,BA313,BI313,BQ313,BY313,CG313))</f>
        <v>0</v>
      </c>
      <c r="I313" s="3">
        <f>IF(Inputs!$B$27&lt;&gt;"Ready","PENDING INPUTS",SUM(R313,Z313,AH313,AP313,AX313,BF313,BN313,BV313,CD313,CL313))</f>
        <v>0</v>
      </c>
      <c r="J313" t="str">
        <f>IF(Inputs!$B$27&lt;&gt;"Ready","PENDING INPUTS",IF(A313&gt;Inputs!$B$6,"Beyond horizon",IF(E313&gt;0.005,"MINIMUM SHORTFALL",IF(I313&lt;0.005,"Paid off","In progress"))))</f>
        <v>Beyond horizon</v>
      </c>
      <c r="K313" s="3">
        <f>IF(Inputs!$B$27&lt;&gt;"Ready","PENDING INPUTS",R312)</f>
        <v>0</v>
      </c>
      <c r="L313" s="3">
        <f>IF(Inputs!$B$27&lt;&gt;"Ready","PENDING INPUTS",IF(A313&lt;=Inputs!$B$6,ROUND(K313*Inputs!C14/12,2),0))</f>
        <v>0</v>
      </c>
      <c r="M313" s="3">
        <f>IF(Inputs!$B$27&lt;&gt;"Ready","PENDING INPUTS",IF(AND(A313&lt;=Inputs!$B$6,K313&gt;0),Inputs!G14,0))</f>
        <v>0</v>
      </c>
      <c r="N313" s="3">
        <f>IF(Inputs!$B$27&lt;&gt;"Ready","PENDING INPUTS",IF(A313&gt;Inputs!$B$6,0,MIN((K313+L313+M313),IF(Inputs!H14=1,Inputs!D14,MAX(Inputs!F14,ROUND(K313*Inputs!E14+L313+M313,2))))))</f>
        <v>0</v>
      </c>
      <c r="O313">
        <f>IF(Inputs!$B$27&lt;&gt;"Ready","PENDING INPUTS",IF(K313&lt;=0,99,1+IF(AND(S313&gt;0,OR(Inputs!C15&gt;Inputs!C14,AND(Inputs!C15=Inputs!C14,1&lt;0))),1,0)+IF(AND(AA313&gt;0,OR(Inputs!C16&gt;Inputs!C14,AND(Inputs!C16=Inputs!C14,2&lt;0))),1,0)+IF(AND(AI313&gt;0,OR(Inputs!C17&gt;Inputs!C14,AND(Inputs!C17=Inputs!C14,3&lt;0))),1,0)+IF(AND(AQ313&gt;0,OR(Inputs!C18&gt;Inputs!C14,AND(Inputs!C18=Inputs!C14,4&lt;0))),1,0)+IF(AND(AY313&gt;0,OR(Inputs!C19&gt;Inputs!C14,AND(Inputs!C19=Inputs!C14,5&lt;0))),1,0)+IF(AND(BG313&gt;0,OR(Inputs!C20&gt;Inputs!C14,AND(Inputs!C20=Inputs!C14,6&lt;0))),1,0)+IF(AND(BO313&gt;0,OR(Inputs!C21&gt;Inputs!C14,AND(Inputs!C21=Inputs!C14,7&lt;0))),1,0)+IF(AND(BW313&gt;0,OR(Inputs!C22&gt;Inputs!C14,AND(Inputs!C22=Inputs!C14,8&lt;0))),1,0)+IF(AND(CE313&gt;0,OR(Inputs!C23&gt;Inputs!C14,AND(Inputs!C23=Inputs!C14,9&lt;0))),1,0)))</f>
        <v>99</v>
      </c>
      <c r="P313" s="3">
        <f>IF(Inputs!$B$27&lt;&gt;"Ready","PENDING INPUTS",IF(A313&gt;Inputs!$B$6,0,MIN(MAX(0,(K313+L313+M313)-N313),MAX(0,C313-D313-(IF(O313&lt;O313,K313+L313+M313-N313,0)+IF(W313&lt;O313,S313+T313+U313-V313,0)+IF(AE313&lt;O313,AA313+AB313+AC313-AD313,0)+IF(AM313&lt;O313,AI313+AJ313+AK313-AL313,0)+IF(AU313&lt;O313,AQ313+AR313+AS313-AT313,0)+IF(BC313&lt;O313,AY313+AZ313+BA313-BB313,0)+IF(BK313&lt;O313,BG313+BH313+BI313-BJ313,0)+IF(BS313&lt;O313,BO313+BP313+BQ313-BR313,0)+IF(CA313&lt;O313,BW313+BX313+BY313-BZ313,0)+IF(CI313&lt;O313,CE313+CF313+CG313-CH313,0))))))</f>
        <v>0</v>
      </c>
      <c r="Q313" s="3">
        <f>IF(Inputs!$B$27&lt;&gt;"Ready","PENDING INPUTS",MIN((K313+L313+M313),IF(D313&gt;C313,IF(D313=0,0,N313*C313/D313),N313+P313)))</f>
        <v>0</v>
      </c>
      <c r="R313" s="3">
        <f>IF(Inputs!$B$27&lt;&gt;"Ready","PENDING INPUTS",MAX(0,(K313+L313+M313)-Q313))</f>
        <v>0</v>
      </c>
      <c r="S313" s="3">
        <f>IF(Inputs!$B$27&lt;&gt;"Ready","PENDING INPUTS",Z312)</f>
        <v>0</v>
      </c>
      <c r="T313" s="3">
        <f>IF(Inputs!$B$27&lt;&gt;"Ready","PENDING INPUTS",IF(A313&lt;=Inputs!$B$6,ROUND(S313*Inputs!C15/12,2),0))</f>
        <v>0</v>
      </c>
      <c r="U313" s="3">
        <f>IF(Inputs!$B$27&lt;&gt;"Ready","PENDING INPUTS",IF(AND(A313&lt;=Inputs!$B$6,S313&gt;0),Inputs!G15,0))</f>
        <v>0</v>
      </c>
      <c r="V313" s="3">
        <f>IF(Inputs!$B$27&lt;&gt;"Ready","PENDING INPUTS",IF(A313&gt;Inputs!$B$6,0,MIN((S313+T313+U313),IF(Inputs!H15=1,Inputs!D15,MAX(Inputs!F15,ROUND(S313*Inputs!E15+T313+U313,2))))))</f>
        <v>0</v>
      </c>
      <c r="W313">
        <f>IF(Inputs!$B$27&lt;&gt;"Ready","PENDING INPUTS",IF(S313&lt;=0,99,1+IF(AND(K313&gt;0,OR(Inputs!C14&gt;Inputs!C15,AND(Inputs!C14=Inputs!C15,0&lt;1))),1,0)+IF(AND(AA313&gt;0,OR(Inputs!C16&gt;Inputs!C15,AND(Inputs!C16=Inputs!C15,2&lt;1))),1,0)+IF(AND(AI313&gt;0,OR(Inputs!C17&gt;Inputs!C15,AND(Inputs!C17=Inputs!C15,3&lt;1))),1,0)+IF(AND(AQ313&gt;0,OR(Inputs!C18&gt;Inputs!C15,AND(Inputs!C18=Inputs!C15,4&lt;1))),1,0)+IF(AND(AY313&gt;0,OR(Inputs!C19&gt;Inputs!C15,AND(Inputs!C19=Inputs!C15,5&lt;1))),1,0)+IF(AND(BG313&gt;0,OR(Inputs!C20&gt;Inputs!C15,AND(Inputs!C20=Inputs!C15,6&lt;1))),1,0)+IF(AND(BO313&gt;0,OR(Inputs!C21&gt;Inputs!C15,AND(Inputs!C21=Inputs!C15,7&lt;1))),1,0)+IF(AND(BW313&gt;0,OR(Inputs!C22&gt;Inputs!C15,AND(Inputs!C22=Inputs!C15,8&lt;1))),1,0)+IF(AND(CE313&gt;0,OR(Inputs!C23&gt;Inputs!C15,AND(Inputs!C23=Inputs!C15,9&lt;1))),1,0)))</f>
        <v>99</v>
      </c>
      <c r="X313" s="3">
        <f>IF(Inputs!$B$27&lt;&gt;"Ready","PENDING INPUTS",IF(A313&gt;Inputs!$B$6,0,MIN(MAX(0,(S313+T313+U313)-V313),MAX(0,C313-D313-(IF(O313&lt;W313,K313+L313+M313-N313,0)+IF(W313&lt;W313,S313+T313+U313-V313,0)+IF(AE313&lt;W313,AA313+AB313+AC313-AD313,0)+IF(AM313&lt;W313,AI313+AJ313+AK313-AL313,0)+IF(AU313&lt;W313,AQ313+AR313+AS313-AT313,0)+IF(BC313&lt;W313,AY313+AZ313+BA313-BB313,0)+IF(BK313&lt;W313,BG313+BH313+BI313-BJ313,0)+IF(BS313&lt;W313,BO313+BP313+BQ313-BR313,0)+IF(CA313&lt;W313,BW313+BX313+BY313-BZ313,0)+IF(CI313&lt;W313,CE313+CF313+CG313-CH313,0))))))</f>
        <v>0</v>
      </c>
      <c r="Y313" s="3">
        <f>IF(Inputs!$B$27&lt;&gt;"Ready","PENDING INPUTS",MIN((S313+T313+U313),IF(D313&gt;C313,IF(D313=0,0,V313*C313/D313),V313+X313)))</f>
        <v>0</v>
      </c>
      <c r="Z313" s="3">
        <f>IF(Inputs!$B$27&lt;&gt;"Ready","PENDING INPUTS",MAX(0,(S313+T313+U313)-Y313))</f>
        <v>0</v>
      </c>
      <c r="AA313" s="3">
        <f>IF(Inputs!$B$27&lt;&gt;"Ready","PENDING INPUTS",AH312)</f>
        <v>0</v>
      </c>
      <c r="AB313" s="3">
        <f>IF(Inputs!$B$27&lt;&gt;"Ready","PENDING INPUTS",IF(A313&lt;=Inputs!$B$6,ROUND(AA313*Inputs!C16/12,2),0))</f>
        <v>0</v>
      </c>
      <c r="AC313" s="3">
        <f>IF(Inputs!$B$27&lt;&gt;"Ready","PENDING INPUTS",IF(AND(A313&lt;=Inputs!$B$6,AA313&gt;0),Inputs!G16,0))</f>
        <v>0</v>
      </c>
      <c r="AD313" s="3">
        <f>IF(Inputs!$B$27&lt;&gt;"Ready","PENDING INPUTS",IF(A313&gt;Inputs!$B$6,0,MIN((AA313+AB313+AC313),IF(Inputs!H16=1,Inputs!D16,MAX(Inputs!F16,ROUND(AA313*Inputs!E16+AB313+AC313,2))))))</f>
        <v>0</v>
      </c>
      <c r="AE313">
        <f>IF(Inputs!$B$27&lt;&gt;"Ready","PENDING INPUTS",IF(AA313&lt;=0,99,1+IF(AND(K313&gt;0,OR(Inputs!C14&gt;Inputs!C16,AND(Inputs!C14=Inputs!C16,0&lt;2))),1,0)+IF(AND(S313&gt;0,OR(Inputs!C15&gt;Inputs!C16,AND(Inputs!C15=Inputs!C16,1&lt;2))),1,0)+IF(AND(AI313&gt;0,OR(Inputs!C17&gt;Inputs!C16,AND(Inputs!C17=Inputs!C16,3&lt;2))),1,0)+IF(AND(AQ313&gt;0,OR(Inputs!C18&gt;Inputs!C16,AND(Inputs!C18=Inputs!C16,4&lt;2))),1,0)+IF(AND(AY313&gt;0,OR(Inputs!C19&gt;Inputs!C16,AND(Inputs!C19=Inputs!C16,5&lt;2))),1,0)+IF(AND(BG313&gt;0,OR(Inputs!C20&gt;Inputs!C16,AND(Inputs!C20=Inputs!C16,6&lt;2))),1,0)+IF(AND(BO313&gt;0,OR(Inputs!C21&gt;Inputs!C16,AND(Inputs!C21=Inputs!C16,7&lt;2))),1,0)+IF(AND(BW313&gt;0,OR(Inputs!C22&gt;Inputs!C16,AND(Inputs!C22=Inputs!C16,8&lt;2))),1,0)+IF(AND(CE313&gt;0,OR(Inputs!C23&gt;Inputs!C16,AND(Inputs!C23=Inputs!C16,9&lt;2))),1,0)))</f>
        <v>99</v>
      </c>
      <c r="AF313" s="3">
        <f>IF(Inputs!$B$27&lt;&gt;"Ready","PENDING INPUTS",IF(A313&gt;Inputs!$B$6,0,MIN(MAX(0,(AA313+AB313+AC313)-AD313),MAX(0,C313-D313-(IF(O313&lt;AE313,K313+L313+M313-N313,0)+IF(W313&lt;AE313,S313+T313+U313-V313,0)+IF(AE313&lt;AE313,AA313+AB313+AC313-AD313,0)+IF(AM313&lt;AE313,AI313+AJ313+AK313-AL313,0)+IF(AU313&lt;AE313,AQ313+AR313+AS313-AT313,0)+IF(BC313&lt;AE313,AY313+AZ313+BA313-BB313,0)+IF(BK313&lt;AE313,BG313+BH313+BI313-BJ313,0)+IF(BS313&lt;AE313,BO313+BP313+BQ313-BR313,0)+IF(CA313&lt;AE313,BW313+BX313+BY313-BZ313,0)+IF(CI313&lt;AE313,CE313+CF313+CG313-CH313,0))))))</f>
        <v>0</v>
      </c>
      <c r="AG313" s="3">
        <f>IF(Inputs!$B$27&lt;&gt;"Ready","PENDING INPUTS",MIN((AA313+AB313+AC313),IF(D313&gt;C313,IF(D313=0,0,AD313*C313/D313),AD313+AF313)))</f>
        <v>0</v>
      </c>
      <c r="AH313" s="3">
        <f>IF(Inputs!$B$27&lt;&gt;"Ready","PENDING INPUTS",MAX(0,(AA313+AB313+AC313)-AG313))</f>
        <v>0</v>
      </c>
      <c r="AI313" s="3">
        <f>IF(Inputs!$B$27&lt;&gt;"Ready","PENDING INPUTS",AP312)</f>
        <v>0</v>
      </c>
      <c r="AJ313" s="3">
        <f>IF(Inputs!$B$27&lt;&gt;"Ready","PENDING INPUTS",IF(A313&lt;=Inputs!$B$6,ROUND(AI313*Inputs!C17/12,2),0))</f>
        <v>0</v>
      </c>
      <c r="AK313" s="3">
        <f>IF(Inputs!$B$27&lt;&gt;"Ready","PENDING INPUTS",IF(AND(A313&lt;=Inputs!$B$6,AI313&gt;0),Inputs!G17,0))</f>
        <v>0</v>
      </c>
      <c r="AL313" s="3">
        <f>IF(Inputs!$B$27&lt;&gt;"Ready","PENDING INPUTS",IF(A313&gt;Inputs!$B$6,0,MIN((AI313+AJ313+AK313),IF(Inputs!H17=1,Inputs!D17,MAX(Inputs!F17,ROUND(AI313*Inputs!E17+AJ313+AK313,2))))))</f>
        <v>0</v>
      </c>
      <c r="AM313">
        <f>IF(Inputs!$B$27&lt;&gt;"Ready","PENDING INPUTS",IF(AI313&lt;=0,99,1+IF(AND(K313&gt;0,OR(Inputs!C14&gt;Inputs!C17,AND(Inputs!C14=Inputs!C17,0&lt;3))),1,0)+IF(AND(S313&gt;0,OR(Inputs!C15&gt;Inputs!C17,AND(Inputs!C15=Inputs!C17,1&lt;3))),1,0)+IF(AND(AA313&gt;0,OR(Inputs!C16&gt;Inputs!C17,AND(Inputs!C16=Inputs!C17,2&lt;3))),1,0)+IF(AND(AQ313&gt;0,OR(Inputs!C18&gt;Inputs!C17,AND(Inputs!C18=Inputs!C17,4&lt;3))),1,0)+IF(AND(AY313&gt;0,OR(Inputs!C19&gt;Inputs!C17,AND(Inputs!C19=Inputs!C17,5&lt;3))),1,0)+IF(AND(BG313&gt;0,OR(Inputs!C20&gt;Inputs!C17,AND(Inputs!C20=Inputs!C17,6&lt;3))),1,0)+IF(AND(BO313&gt;0,OR(Inputs!C21&gt;Inputs!C17,AND(Inputs!C21=Inputs!C17,7&lt;3))),1,0)+IF(AND(BW313&gt;0,OR(Inputs!C22&gt;Inputs!C17,AND(Inputs!C22=Inputs!C17,8&lt;3))),1,0)+IF(AND(CE313&gt;0,OR(Inputs!C23&gt;Inputs!C17,AND(Inputs!C23=Inputs!C17,9&lt;3))),1,0)))</f>
        <v>99</v>
      </c>
      <c r="AN313" s="3">
        <f>IF(Inputs!$B$27&lt;&gt;"Ready","PENDING INPUTS",IF(A313&gt;Inputs!$B$6,0,MIN(MAX(0,(AI313+AJ313+AK313)-AL313),MAX(0,C313-D313-(IF(O313&lt;AM313,K313+L313+M313-N313,0)+IF(W313&lt;AM313,S313+T313+U313-V313,0)+IF(AE313&lt;AM313,AA313+AB313+AC313-AD313,0)+IF(AM313&lt;AM313,AI313+AJ313+AK313-AL313,0)+IF(AU313&lt;AM313,AQ313+AR313+AS313-AT313,0)+IF(BC313&lt;AM313,AY313+AZ313+BA313-BB313,0)+IF(BK313&lt;AM313,BG313+BH313+BI313-BJ313,0)+IF(BS313&lt;AM313,BO313+BP313+BQ313-BR313,0)+IF(CA313&lt;AM313,BW313+BX313+BY313-BZ313,0)+IF(CI313&lt;AM313,CE313+CF313+CG313-CH313,0))))))</f>
        <v>0</v>
      </c>
      <c r="AO313" s="3">
        <f>IF(Inputs!$B$27&lt;&gt;"Ready","PENDING INPUTS",MIN((AI313+AJ313+AK313),IF(D313&gt;C313,IF(D313=0,0,AL313*C313/D313),AL313+AN313)))</f>
        <v>0</v>
      </c>
      <c r="AP313" s="3">
        <f>IF(Inputs!$B$27&lt;&gt;"Ready","PENDING INPUTS",MAX(0,(AI313+AJ313+AK313)-AO313))</f>
        <v>0</v>
      </c>
      <c r="AQ313" s="3">
        <f>IF(Inputs!$B$27&lt;&gt;"Ready","PENDING INPUTS",AX312)</f>
        <v>0</v>
      </c>
      <c r="AR313" s="3">
        <f>IF(Inputs!$B$27&lt;&gt;"Ready","PENDING INPUTS",IF(A313&lt;=Inputs!$B$6,ROUND(AQ313*Inputs!C18/12,2),0))</f>
        <v>0</v>
      </c>
      <c r="AS313" s="3">
        <f>IF(Inputs!$B$27&lt;&gt;"Ready","PENDING INPUTS",IF(AND(A313&lt;=Inputs!$B$6,AQ313&gt;0),Inputs!G18,0))</f>
        <v>0</v>
      </c>
      <c r="AT313" s="3">
        <f>IF(Inputs!$B$27&lt;&gt;"Ready","PENDING INPUTS",IF(A313&gt;Inputs!$B$6,0,MIN((AQ313+AR313+AS313),IF(Inputs!H18=1,Inputs!D18,MAX(Inputs!F18,ROUND(AQ313*Inputs!E18+AR313+AS313,2))))))</f>
        <v>0</v>
      </c>
      <c r="AU313">
        <f>IF(Inputs!$B$27&lt;&gt;"Ready","PENDING INPUTS",IF(AQ313&lt;=0,99,1+IF(AND(K313&gt;0,OR(Inputs!C14&gt;Inputs!C18,AND(Inputs!C14=Inputs!C18,0&lt;4))),1,0)+IF(AND(S313&gt;0,OR(Inputs!C15&gt;Inputs!C18,AND(Inputs!C15=Inputs!C18,1&lt;4))),1,0)+IF(AND(AA313&gt;0,OR(Inputs!C16&gt;Inputs!C18,AND(Inputs!C16=Inputs!C18,2&lt;4))),1,0)+IF(AND(AI313&gt;0,OR(Inputs!C17&gt;Inputs!C18,AND(Inputs!C17=Inputs!C18,3&lt;4))),1,0)+IF(AND(AY313&gt;0,OR(Inputs!C19&gt;Inputs!C18,AND(Inputs!C19=Inputs!C18,5&lt;4))),1,0)+IF(AND(BG313&gt;0,OR(Inputs!C20&gt;Inputs!C18,AND(Inputs!C20=Inputs!C18,6&lt;4))),1,0)+IF(AND(BO313&gt;0,OR(Inputs!C21&gt;Inputs!C18,AND(Inputs!C21=Inputs!C18,7&lt;4))),1,0)+IF(AND(BW313&gt;0,OR(Inputs!C22&gt;Inputs!C18,AND(Inputs!C22=Inputs!C18,8&lt;4))),1,0)+IF(AND(CE313&gt;0,OR(Inputs!C23&gt;Inputs!C18,AND(Inputs!C23=Inputs!C18,9&lt;4))),1,0)))</f>
        <v>99</v>
      </c>
      <c r="AV313" s="3">
        <f>IF(Inputs!$B$27&lt;&gt;"Ready","PENDING INPUTS",IF(A313&gt;Inputs!$B$6,0,MIN(MAX(0,(AQ313+AR313+AS313)-AT313),MAX(0,C313-D313-(IF(O313&lt;AU313,K313+L313+M313-N313,0)+IF(W313&lt;AU313,S313+T313+U313-V313,0)+IF(AE313&lt;AU313,AA313+AB313+AC313-AD313,0)+IF(AM313&lt;AU313,AI313+AJ313+AK313-AL313,0)+IF(AU313&lt;AU313,AQ313+AR313+AS313-AT313,0)+IF(BC313&lt;AU313,AY313+AZ313+BA313-BB313,0)+IF(BK313&lt;AU313,BG313+BH313+BI313-BJ313,0)+IF(BS313&lt;AU313,BO313+BP313+BQ313-BR313,0)+IF(CA313&lt;AU313,BW313+BX313+BY313-BZ313,0)+IF(CI313&lt;AU313,CE313+CF313+CG313-CH313,0))))))</f>
        <v>0</v>
      </c>
      <c r="AW313" s="3">
        <f>IF(Inputs!$B$27&lt;&gt;"Ready","PENDING INPUTS",MIN((AQ313+AR313+AS313),IF(D313&gt;C313,IF(D313=0,0,AT313*C313/D313),AT313+AV313)))</f>
        <v>0</v>
      </c>
      <c r="AX313" s="3">
        <f>IF(Inputs!$B$27&lt;&gt;"Ready","PENDING INPUTS",MAX(0,(AQ313+AR313+AS313)-AW313))</f>
        <v>0</v>
      </c>
      <c r="AY313" s="3">
        <f>IF(Inputs!$B$27&lt;&gt;"Ready","PENDING INPUTS",BF312)</f>
        <v>0</v>
      </c>
      <c r="AZ313" s="3">
        <f>IF(Inputs!$B$27&lt;&gt;"Ready","PENDING INPUTS",IF(A313&lt;=Inputs!$B$6,ROUND(AY313*Inputs!C19/12,2),0))</f>
        <v>0</v>
      </c>
      <c r="BA313" s="3">
        <f>IF(Inputs!$B$27&lt;&gt;"Ready","PENDING INPUTS",IF(AND(A313&lt;=Inputs!$B$6,AY313&gt;0),Inputs!G19,0))</f>
        <v>0</v>
      </c>
      <c r="BB313" s="3">
        <f>IF(Inputs!$B$27&lt;&gt;"Ready","PENDING INPUTS",IF(A313&gt;Inputs!$B$6,0,MIN((AY313+AZ313+BA313),IF(Inputs!H19=1,Inputs!D19,MAX(Inputs!F19,ROUND(AY313*Inputs!E19+AZ313+BA313,2))))))</f>
        <v>0</v>
      </c>
      <c r="BC313">
        <f>IF(Inputs!$B$27&lt;&gt;"Ready","PENDING INPUTS",IF(AY313&lt;=0,99,1+IF(AND(K313&gt;0,OR(Inputs!C14&gt;Inputs!C19,AND(Inputs!C14=Inputs!C19,0&lt;5))),1,0)+IF(AND(S313&gt;0,OR(Inputs!C15&gt;Inputs!C19,AND(Inputs!C15=Inputs!C19,1&lt;5))),1,0)+IF(AND(AA313&gt;0,OR(Inputs!C16&gt;Inputs!C19,AND(Inputs!C16=Inputs!C19,2&lt;5))),1,0)+IF(AND(AI313&gt;0,OR(Inputs!C17&gt;Inputs!C19,AND(Inputs!C17=Inputs!C19,3&lt;5))),1,0)+IF(AND(AQ313&gt;0,OR(Inputs!C18&gt;Inputs!C19,AND(Inputs!C18=Inputs!C19,4&lt;5))),1,0)+IF(AND(BG313&gt;0,OR(Inputs!C20&gt;Inputs!C19,AND(Inputs!C20=Inputs!C19,6&lt;5))),1,0)+IF(AND(BO313&gt;0,OR(Inputs!C21&gt;Inputs!C19,AND(Inputs!C21=Inputs!C19,7&lt;5))),1,0)+IF(AND(BW313&gt;0,OR(Inputs!C22&gt;Inputs!C19,AND(Inputs!C22=Inputs!C19,8&lt;5))),1,0)+IF(AND(CE313&gt;0,OR(Inputs!C23&gt;Inputs!C19,AND(Inputs!C23=Inputs!C19,9&lt;5))),1,0)))</f>
        <v>99</v>
      </c>
      <c r="BD313" s="3">
        <f>IF(Inputs!$B$27&lt;&gt;"Ready","PENDING INPUTS",IF(A313&gt;Inputs!$B$6,0,MIN(MAX(0,(AY313+AZ313+BA313)-BB313),MAX(0,C313-D313-(IF(O313&lt;BC313,K313+L313+M313-N313,0)+IF(W313&lt;BC313,S313+T313+U313-V313,0)+IF(AE313&lt;BC313,AA313+AB313+AC313-AD313,0)+IF(AM313&lt;BC313,AI313+AJ313+AK313-AL313,0)+IF(AU313&lt;BC313,AQ313+AR313+AS313-AT313,0)+IF(BC313&lt;BC313,AY313+AZ313+BA313-BB313,0)+IF(BK313&lt;BC313,BG313+BH313+BI313-BJ313,0)+IF(BS313&lt;BC313,BO313+BP313+BQ313-BR313,0)+IF(CA313&lt;BC313,BW313+BX313+BY313-BZ313,0)+IF(CI313&lt;BC313,CE313+CF313+CG313-CH313,0))))))</f>
        <v>0</v>
      </c>
      <c r="BE313" s="3">
        <f>IF(Inputs!$B$27&lt;&gt;"Ready","PENDING INPUTS",MIN((AY313+AZ313+BA313),IF(D313&gt;C313,IF(D313=0,0,BB313*C313/D313),BB313+BD313)))</f>
        <v>0</v>
      </c>
      <c r="BF313" s="3">
        <f>IF(Inputs!$B$27&lt;&gt;"Ready","PENDING INPUTS",MAX(0,(AY313+AZ313+BA313)-BE313))</f>
        <v>0</v>
      </c>
      <c r="BG313" s="3">
        <f>IF(Inputs!$B$27&lt;&gt;"Ready","PENDING INPUTS",BN312)</f>
        <v>0</v>
      </c>
      <c r="BH313" s="3">
        <f>IF(Inputs!$B$27&lt;&gt;"Ready","PENDING INPUTS",IF(A313&lt;=Inputs!$B$6,ROUND(BG313*Inputs!C20/12,2),0))</f>
        <v>0</v>
      </c>
      <c r="BI313" s="3">
        <f>IF(Inputs!$B$27&lt;&gt;"Ready","PENDING INPUTS",IF(AND(A313&lt;=Inputs!$B$6,BG313&gt;0),Inputs!G20,0))</f>
        <v>0</v>
      </c>
      <c r="BJ313" s="3">
        <f>IF(Inputs!$B$27&lt;&gt;"Ready","PENDING INPUTS",IF(A313&gt;Inputs!$B$6,0,MIN((BG313+BH313+BI313),IF(Inputs!H20=1,Inputs!D20,MAX(Inputs!F20,ROUND(BG313*Inputs!E20+BH313+BI313,2))))))</f>
        <v>0</v>
      </c>
      <c r="BK313">
        <f>IF(Inputs!$B$27&lt;&gt;"Ready","PENDING INPUTS",IF(BG313&lt;=0,99,1+IF(AND(K313&gt;0,OR(Inputs!C14&gt;Inputs!C20,AND(Inputs!C14=Inputs!C20,0&lt;6))),1,0)+IF(AND(S313&gt;0,OR(Inputs!C15&gt;Inputs!C20,AND(Inputs!C15=Inputs!C20,1&lt;6))),1,0)+IF(AND(AA313&gt;0,OR(Inputs!C16&gt;Inputs!C20,AND(Inputs!C16=Inputs!C20,2&lt;6))),1,0)+IF(AND(AI313&gt;0,OR(Inputs!C17&gt;Inputs!C20,AND(Inputs!C17=Inputs!C20,3&lt;6))),1,0)+IF(AND(AQ313&gt;0,OR(Inputs!C18&gt;Inputs!C20,AND(Inputs!C18=Inputs!C20,4&lt;6))),1,0)+IF(AND(AY313&gt;0,OR(Inputs!C19&gt;Inputs!C20,AND(Inputs!C19=Inputs!C20,5&lt;6))),1,0)+IF(AND(BO313&gt;0,OR(Inputs!C21&gt;Inputs!C20,AND(Inputs!C21=Inputs!C20,7&lt;6))),1,0)+IF(AND(BW313&gt;0,OR(Inputs!C22&gt;Inputs!C20,AND(Inputs!C22=Inputs!C20,8&lt;6))),1,0)+IF(AND(CE313&gt;0,OR(Inputs!C23&gt;Inputs!C20,AND(Inputs!C23=Inputs!C20,9&lt;6))),1,0)))</f>
        <v>99</v>
      </c>
      <c r="BL313" s="3">
        <f>IF(Inputs!$B$27&lt;&gt;"Ready","PENDING INPUTS",IF(A313&gt;Inputs!$B$6,0,MIN(MAX(0,(BG313+BH313+BI313)-BJ313),MAX(0,C313-D313-(IF(O313&lt;BK313,K313+L313+M313-N313,0)+IF(W313&lt;BK313,S313+T313+U313-V313,0)+IF(AE313&lt;BK313,AA313+AB313+AC313-AD313,0)+IF(AM313&lt;BK313,AI313+AJ313+AK313-AL313,0)+IF(AU313&lt;BK313,AQ313+AR313+AS313-AT313,0)+IF(BC313&lt;BK313,AY313+AZ313+BA313-BB313,0)+IF(BK313&lt;BK313,BG313+BH313+BI313-BJ313,0)+IF(BS313&lt;BK313,BO313+BP313+BQ313-BR313,0)+IF(CA313&lt;BK313,BW313+BX313+BY313-BZ313,0)+IF(CI313&lt;BK313,CE313+CF313+CG313-CH313,0))))))</f>
        <v>0</v>
      </c>
      <c r="BM313" s="3">
        <f>IF(Inputs!$B$27&lt;&gt;"Ready","PENDING INPUTS",MIN((BG313+BH313+BI313),IF(D313&gt;C313,IF(D313=0,0,BJ313*C313/D313),BJ313+BL313)))</f>
        <v>0</v>
      </c>
      <c r="BN313" s="3">
        <f>IF(Inputs!$B$27&lt;&gt;"Ready","PENDING INPUTS",MAX(0,(BG313+BH313+BI313)-BM313))</f>
        <v>0</v>
      </c>
      <c r="BO313" s="3">
        <f>IF(Inputs!$B$27&lt;&gt;"Ready","PENDING INPUTS",BV312)</f>
        <v>0</v>
      </c>
      <c r="BP313" s="3">
        <f>IF(Inputs!$B$27&lt;&gt;"Ready","PENDING INPUTS",IF(A313&lt;=Inputs!$B$6,ROUND(BO313*Inputs!C21/12,2),0))</f>
        <v>0</v>
      </c>
      <c r="BQ313" s="3">
        <f>IF(Inputs!$B$27&lt;&gt;"Ready","PENDING INPUTS",IF(AND(A313&lt;=Inputs!$B$6,BO313&gt;0),Inputs!G21,0))</f>
        <v>0</v>
      </c>
      <c r="BR313" s="3">
        <f>IF(Inputs!$B$27&lt;&gt;"Ready","PENDING INPUTS",IF(A313&gt;Inputs!$B$6,0,MIN((BO313+BP313+BQ313),IF(Inputs!H21=1,Inputs!D21,MAX(Inputs!F21,ROUND(BO313*Inputs!E21+BP313+BQ313,2))))))</f>
        <v>0</v>
      </c>
      <c r="BS313">
        <f>IF(Inputs!$B$27&lt;&gt;"Ready","PENDING INPUTS",IF(BO313&lt;=0,99,1+IF(AND(K313&gt;0,OR(Inputs!C14&gt;Inputs!C21,AND(Inputs!C14=Inputs!C21,0&lt;7))),1,0)+IF(AND(S313&gt;0,OR(Inputs!C15&gt;Inputs!C21,AND(Inputs!C15=Inputs!C21,1&lt;7))),1,0)+IF(AND(AA313&gt;0,OR(Inputs!C16&gt;Inputs!C21,AND(Inputs!C16=Inputs!C21,2&lt;7))),1,0)+IF(AND(AI313&gt;0,OR(Inputs!C17&gt;Inputs!C21,AND(Inputs!C17=Inputs!C21,3&lt;7))),1,0)+IF(AND(AQ313&gt;0,OR(Inputs!C18&gt;Inputs!C21,AND(Inputs!C18=Inputs!C21,4&lt;7))),1,0)+IF(AND(AY313&gt;0,OR(Inputs!C19&gt;Inputs!C21,AND(Inputs!C19=Inputs!C21,5&lt;7))),1,0)+IF(AND(BG313&gt;0,OR(Inputs!C20&gt;Inputs!C21,AND(Inputs!C20=Inputs!C21,6&lt;7))),1,0)+IF(AND(BW313&gt;0,OR(Inputs!C22&gt;Inputs!C21,AND(Inputs!C22=Inputs!C21,8&lt;7))),1,0)+IF(AND(CE313&gt;0,OR(Inputs!C23&gt;Inputs!C21,AND(Inputs!C23=Inputs!C21,9&lt;7))),1,0)))</f>
        <v>99</v>
      </c>
      <c r="BT313" s="3">
        <f>IF(Inputs!$B$27&lt;&gt;"Ready","PENDING INPUTS",IF(A313&gt;Inputs!$B$6,0,MIN(MAX(0,(BO313+BP313+BQ313)-BR313),MAX(0,C313-D313-(IF(O313&lt;BS313,K313+L313+M313-N313,0)+IF(W313&lt;BS313,S313+T313+U313-V313,0)+IF(AE313&lt;BS313,AA313+AB313+AC313-AD313,0)+IF(AM313&lt;BS313,AI313+AJ313+AK313-AL313,0)+IF(AU313&lt;BS313,AQ313+AR313+AS313-AT313,0)+IF(BC313&lt;BS313,AY313+AZ313+BA313-BB313,0)+IF(BK313&lt;BS313,BG313+BH313+BI313-BJ313,0)+IF(BS313&lt;BS313,BO313+BP313+BQ313-BR313,0)+IF(CA313&lt;BS313,BW313+BX313+BY313-BZ313,0)+IF(CI313&lt;BS313,CE313+CF313+CG313-CH313,0))))))</f>
        <v>0</v>
      </c>
      <c r="BU313" s="3">
        <f>IF(Inputs!$B$27&lt;&gt;"Ready","PENDING INPUTS",MIN((BO313+BP313+BQ313),IF(D313&gt;C313,IF(D313=0,0,BR313*C313/D313),BR313+BT313)))</f>
        <v>0</v>
      </c>
      <c r="BV313" s="3">
        <f>IF(Inputs!$B$27&lt;&gt;"Ready","PENDING INPUTS",MAX(0,(BO313+BP313+BQ313)-BU313))</f>
        <v>0</v>
      </c>
      <c r="BW313" s="3">
        <f>IF(Inputs!$B$27&lt;&gt;"Ready","PENDING INPUTS",CD312)</f>
        <v>0</v>
      </c>
      <c r="BX313" s="3">
        <f>IF(Inputs!$B$27&lt;&gt;"Ready","PENDING INPUTS",IF(A313&lt;=Inputs!$B$6,ROUND(BW313*Inputs!C22/12,2),0))</f>
        <v>0</v>
      </c>
      <c r="BY313" s="3">
        <f>IF(Inputs!$B$27&lt;&gt;"Ready","PENDING INPUTS",IF(AND(A313&lt;=Inputs!$B$6,BW313&gt;0),Inputs!G22,0))</f>
        <v>0</v>
      </c>
      <c r="BZ313" s="3">
        <f>IF(Inputs!$B$27&lt;&gt;"Ready","PENDING INPUTS",IF(A313&gt;Inputs!$B$6,0,MIN((BW313+BX313+BY313),IF(Inputs!H22=1,Inputs!D22,MAX(Inputs!F22,ROUND(BW313*Inputs!E22+BX313+BY313,2))))))</f>
        <v>0</v>
      </c>
      <c r="CA313">
        <f>IF(Inputs!$B$27&lt;&gt;"Ready","PENDING INPUTS",IF(BW313&lt;=0,99,1+IF(AND(K313&gt;0,OR(Inputs!C14&gt;Inputs!C22,AND(Inputs!C14=Inputs!C22,0&lt;8))),1,0)+IF(AND(S313&gt;0,OR(Inputs!C15&gt;Inputs!C22,AND(Inputs!C15=Inputs!C22,1&lt;8))),1,0)+IF(AND(AA313&gt;0,OR(Inputs!C16&gt;Inputs!C22,AND(Inputs!C16=Inputs!C22,2&lt;8))),1,0)+IF(AND(AI313&gt;0,OR(Inputs!C17&gt;Inputs!C22,AND(Inputs!C17=Inputs!C22,3&lt;8))),1,0)+IF(AND(AQ313&gt;0,OR(Inputs!C18&gt;Inputs!C22,AND(Inputs!C18=Inputs!C22,4&lt;8))),1,0)+IF(AND(AY313&gt;0,OR(Inputs!C19&gt;Inputs!C22,AND(Inputs!C19=Inputs!C22,5&lt;8))),1,0)+IF(AND(BG313&gt;0,OR(Inputs!C20&gt;Inputs!C22,AND(Inputs!C20=Inputs!C22,6&lt;8))),1,0)+IF(AND(BO313&gt;0,OR(Inputs!C21&gt;Inputs!C22,AND(Inputs!C21=Inputs!C22,7&lt;8))),1,0)+IF(AND(CE313&gt;0,OR(Inputs!C23&gt;Inputs!C22,AND(Inputs!C23=Inputs!C22,9&lt;8))),1,0)))</f>
        <v>99</v>
      </c>
      <c r="CB313" s="3">
        <f>IF(Inputs!$B$27&lt;&gt;"Ready","PENDING INPUTS",IF(A313&gt;Inputs!$B$6,0,MIN(MAX(0,(BW313+BX313+BY313)-BZ313),MAX(0,C313-D313-(IF(O313&lt;CA313,K313+L313+M313-N313,0)+IF(W313&lt;CA313,S313+T313+U313-V313,0)+IF(AE313&lt;CA313,AA313+AB313+AC313-AD313,0)+IF(AM313&lt;CA313,AI313+AJ313+AK313-AL313,0)+IF(AU313&lt;CA313,AQ313+AR313+AS313-AT313,0)+IF(BC313&lt;CA313,AY313+AZ313+BA313-BB313,0)+IF(BK313&lt;CA313,BG313+BH313+BI313-BJ313,0)+IF(BS313&lt;CA313,BO313+BP313+BQ313-BR313,0)+IF(CA313&lt;CA313,BW313+BX313+BY313-BZ313,0)+IF(CI313&lt;CA313,CE313+CF313+CG313-CH313,0))))))</f>
        <v>0</v>
      </c>
      <c r="CC313" s="3">
        <f>IF(Inputs!$B$27&lt;&gt;"Ready","PENDING INPUTS",MIN((BW313+BX313+BY313),IF(D313&gt;C313,IF(D313=0,0,BZ313*C313/D313),BZ313+CB313)))</f>
        <v>0</v>
      </c>
      <c r="CD313" s="3">
        <f>IF(Inputs!$B$27&lt;&gt;"Ready","PENDING INPUTS",MAX(0,(BW313+BX313+BY313)-CC313))</f>
        <v>0</v>
      </c>
      <c r="CE313" s="3">
        <f>IF(Inputs!$B$27&lt;&gt;"Ready","PENDING INPUTS",CL312)</f>
        <v>0</v>
      </c>
      <c r="CF313" s="3">
        <f>IF(Inputs!$B$27&lt;&gt;"Ready","PENDING INPUTS",IF(A313&lt;=Inputs!$B$6,ROUND(CE313*Inputs!C23/12,2),0))</f>
        <v>0</v>
      </c>
      <c r="CG313" s="3">
        <f>IF(Inputs!$B$27&lt;&gt;"Ready","PENDING INPUTS",IF(AND(A313&lt;=Inputs!$B$6,CE313&gt;0),Inputs!G23,0))</f>
        <v>0</v>
      </c>
      <c r="CH313" s="3">
        <f>IF(Inputs!$B$27&lt;&gt;"Ready","PENDING INPUTS",IF(A313&gt;Inputs!$B$6,0,MIN((CE313+CF313+CG313),IF(Inputs!H23=1,Inputs!D23,MAX(Inputs!F23,ROUND(CE313*Inputs!E23+CF313+CG313,2))))))</f>
        <v>0</v>
      </c>
      <c r="CI313">
        <f>IF(Inputs!$B$27&lt;&gt;"Ready","PENDING INPUTS",IF(CE313&lt;=0,99,1+IF(AND(K313&gt;0,OR(Inputs!C14&gt;Inputs!C23,AND(Inputs!C14=Inputs!C23,0&lt;9))),1,0)+IF(AND(S313&gt;0,OR(Inputs!C15&gt;Inputs!C23,AND(Inputs!C15=Inputs!C23,1&lt;9))),1,0)+IF(AND(AA313&gt;0,OR(Inputs!C16&gt;Inputs!C23,AND(Inputs!C16=Inputs!C23,2&lt;9))),1,0)+IF(AND(AI313&gt;0,OR(Inputs!C17&gt;Inputs!C23,AND(Inputs!C17=Inputs!C23,3&lt;9))),1,0)+IF(AND(AQ313&gt;0,OR(Inputs!C18&gt;Inputs!C23,AND(Inputs!C18=Inputs!C23,4&lt;9))),1,0)+IF(AND(AY313&gt;0,OR(Inputs!C19&gt;Inputs!C23,AND(Inputs!C19=Inputs!C23,5&lt;9))),1,0)+IF(AND(BG313&gt;0,OR(Inputs!C20&gt;Inputs!C23,AND(Inputs!C20=Inputs!C23,6&lt;9))),1,0)+IF(AND(BO313&gt;0,OR(Inputs!C21&gt;Inputs!C23,AND(Inputs!C21=Inputs!C23,7&lt;9))),1,0)+IF(AND(BW313&gt;0,OR(Inputs!C22&gt;Inputs!C23,AND(Inputs!C22=Inputs!C23,8&lt;9))),1,0)))</f>
        <v>99</v>
      </c>
      <c r="CJ313" s="3">
        <f>IF(Inputs!$B$27&lt;&gt;"Ready","PENDING INPUTS",IF(A313&gt;Inputs!$B$6,0,MIN(MAX(0,(CE313+CF313+CG313)-CH313),MAX(0,C313-D313-(IF(O313&lt;CI313,K313+L313+M313-N313,0)+IF(W313&lt;CI313,S313+T313+U313-V313,0)+IF(AE313&lt;CI313,AA313+AB313+AC313-AD313,0)+IF(AM313&lt;CI313,AI313+AJ313+AK313-AL313,0)+IF(AU313&lt;CI313,AQ313+AR313+AS313-AT313,0)+IF(BC313&lt;CI313,AY313+AZ313+BA313-BB313,0)+IF(BK313&lt;CI313,BG313+BH313+BI313-BJ313,0)+IF(BS313&lt;CI313,BO313+BP313+BQ313-BR313,0)+IF(CA313&lt;CI313,BW313+BX313+BY313-BZ313,0)+IF(CI313&lt;CI313,CE313+CF313+CG313-CH313,0))))))</f>
        <v>0</v>
      </c>
      <c r="CK313" s="3">
        <f>IF(Inputs!$B$27&lt;&gt;"Ready","PENDING INPUTS",MIN((CE313+CF313+CG313),IF(D313&gt;C313,IF(D313=0,0,CH313*C313/D313),CH313+CJ313)))</f>
        <v>0</v>
      </c>
      <c r="CL313" s="3">
        <f>IF(Inputs!$B$27&lt;&gt;"Ready","PENDING INPUTS",MAX(0,(CE313+CF313+CG313)-CK313))</f>
        <v>0</v>
      </c>
    </row>
    <row r="314" spans="1:90" ht="27.95" customHeight="1" x14ac:dyDescent="0.25">
      <c r="A314">
        <v>310</v>
      </c>
      <c r="B314" s="13">
        <f>IF(Inputs!$B$27&lt;&gt;"Ready","PENDING INPUTS",EDATE(Inputs!$B$5,A314-1))</f>
        <v>55701</v>
      </c>
      <c r="C314" s="3">
        <f>IF(Inputs!$B$27&lt;&gt;"Ready","PENDING INPUTS",IF(A314&lt;=Inputs!$B$6,MAX(0,Inputs!$B$4+IF(A314=Inputs!$B$7,Inputs!$B$8,0)+IF(A314=Inputs!$B$9,Inputs!$B$10,0)),0))</f>
        <v>0</v>
      </c>
      <c r="D314" s="3">
        <f>IF(Inputs!$B$27&lt;&gt;"Ready","PENDING INPUTS",SUM(N314,V314,AD314,AL314,AT314,BB314,BJ314,BR314,BZ314,CH314))</f>
        <v>0</v>
      </c>
      <c r="E314" s="3">
        <f>IF(Inputs!$B$27&lt;&gt;"Ready","PENDING INPUTS",MAX(0,D314-C314))</f>
        <v>0</v>
      </c>
      <c r="F314" s="3">
        <f>IF(Inputs!$B$27&lt;&gt;"Ready","PENDING INPUTS",SUM(Q314,Y314,AG314,AO314,AW314,BE314,BM314,BU314,CC314,CK314))</f>
        <v>0</v>
      </c>
      <c r="G314" s="3">
        <f>IF(Inputs!$B$27&lt;&gt;"Ready","PENDING INPUTS",SUM(L314,T314,AB314,AJ314,AR314,AZ314,BH314,BP314,BX314,CF314))</f>
        <v>0</v>
      </c>
      <c r="H314" s="3">
        <f>IF(Inputs!$B$27&lt;&gt;"Ready","PENDING INPUTS",SUM(M314,U314,AC314,AK314,AS314,BA314,BI314,BQ314,BY314,CG314))</f>
        <v>0</v>
      </c>
      <c r="I314" s="3">
        <f>IF(Inputs!$B$27&lt;&gt;"Ready","PENDING INPUTS",SUM(R314,Z314,AH314,AP314,AX314,BF314,BN314,BV314,CD314,CL314))</f>
        <v>0</v>
      </c>
      <c r="J314" t="str">
        <f>IF(Inputs!$B$27&lt;&gt;"Ready","PENDING INPUTS",IF(A314&gt;Inputs!$B$6,"Beyond horizon",IF(E314&gt;0.005,"MINIMUM SHORTFALL",IF(I314&lt;0.005,"Paid off","In progress"))))</f>
        <v>Beyond horizon</v>
      </c>
      <c r="K314" s="3">
        <f>IF(Inputs!$B$27&lt;&gt;"Ready","PENDING INPUTS",R313)</f>
        <v>0</v>
      </c>
      <c r="L314" s="3">
        <f>IF(Inputs!$B$27&lt;&gt;"Ready","PENDING INPUTS",IF(A314&lt;=Inputs!$B$6,ROUND(K314*Inputs!C14/12,2),0))</f>
        <v>0</v>
      </c>
      <c r="M314" s="3">
        <f>IF(Inputs!$B$27&lt;&gt;"Ready","PENDING INPUTS",IF(AND(A314&lt;=Inputs!$B$6,K314&gt;0),Inputs!G14,0))</f>
        <v>0</v>
      </c>
      <c r="N314" s="3">
        <f>IF(Inputs!$B$27&lt;&gt;"Ready","PENDING INPUTS",IF(A314&gt;Inputs!$B$6,0,MIN((K314+L314+M314),IF(Inputs!H14=1,Inputs!D14,MAX(Inputs!F14,ROUND(K314*Inputs!E14+L314+M314,2))))))</f>
        <v>0</v>
      </c>
      <c r="O314">
        <f>IF(Inputs!$B$27&lt;&gt;"Ready","PENDING INPUTS",IF(K314&lt;=0,99,1+IF(AND(S314&gt;0,OR(Inputs!C15&gt;Inputs!C14,AND(Inputs!C15=Inputs!C14,1&lt;0))),1,0)+IF(AND(AA314&gt;0,OR(Inputs!C16&gt;Inputs!C14,AND(Inputs!C16=Inputs!C14,2&lt;0))),1,0)+IF(AND(AI314&gt;0,OR(Inputs!C17&gt;Inputs!C14,AND(Inputs!C17=Inputs!C14,3&lt;0))),1,0)+IF(AND(AQ314&gt;0,OR(Inputs!C18&gt;Inputs!C14,AND(Inputs!C18=Inputs!C14,4&lt;0))),1,0)+IF(AND(AY314&gt;0,OR(Inputs!C19&gt;Inputs!C14,AND(Inputs!C19=Inputs!C14,5&lt;0))),1,0)+IF(AND(BG314&gt;0,OR(Inputs!C20&gt;Inputs!C14,AND(Inputs!C20=Inputs!C14,6&lt;0))),1,0)+IF(AND(BO314&gt;0,OR(Inputs!C21&gt;Inputs!C14,AND(Inputs!C21=Inputs!C14,7&lt;0))),1,0)+IF(AND(BW314&gt;0,OR(Inputs!C22&gt;Inputs!C14,AND(Inputs!C22=Inputs!C14,8&lt;0))),1,0)+IF(AND(CE314&gt;0,OR(Inputs!C23&gt;Inputs!C14,AND(Inputs!C23=Inputs!C14,9&lt;0))),1,0)))</f>
        <v>99</v>
      </c>
      <c r="P314" s="3">
        <f>IF(Inputs!$B$27&lt;&gt;"Ready","PENDING INPUTS",IF(A314&gt;Inputs!$B$6,0,MIN(MAX(0,(K314+L314+M314)-N314),MAX(0,C314-D314-(IF(O314&lt;O314,K314+L314+M314-N314,0)+IF(W314&lt;O314,S314+T314+U314-V314,0)+IF(AE314&lt;O314,AA314+AB314+AC314-AD314,0)+IF(AM314&lt;O314,AI314+AJ314+AK314-AL314,0)+IF(AU314&lt;O314,AQ314+AR314+AS314-AT314,0)+IF(BC314&lt;O314,AY314+AZ314+BA314-BB314,0)+IF(BK314&lt;O314,BG314+BH314+BI314-BJ314,0)+IF(BS314&lt;O314,BO314+BP314+BQ314-BR314,0)+IF(CA314&lt;O314,BW314+BX314+BY314-BZ314,0)+IF(CI314&lt;O314,CE314+CF314+CG314-CH314,0))))))</f>
        <v>0</v>
      </c>
      <c r="Q314" s="3">
        <f>IF(Inputs!$B$27&lt;&gt;"Ready","PENDING INPUTS",MIN((K314+L314+M314),IF(D314&gt;C314,IF(D314=0,0,N314*C314/D314),N314+P314)))</f>
        <v>0</v>
      </c>
      <c r="R314" s="3">
        <f>IF(Inputs!$B$27&lt;&gt;"Ready","PENDING INPUTS",MAX(0,(K314+L314+M314)-Q314))</f>
        <v>0</v>
      </c>
      <c r="S314" s="3">
        <f>IF(Inputs!$B$27&lt;&gt;"Ready","PENDING INPUTS",Z313)</f>
        <v>0</v>
      </c>
      <c r="T314" s="3">
        <f>IF(Inputs!$B$27&lt;&gt;"Ready","PENDING INPUTS",IF(A314&lt;=Inputs!$B$6,ROUND(S314*Inputs!C15/12,2),0))</f>
        <v>0</v>
      </c>
      <c r="U314" s="3">
        <f>IF(Inputs!$B$27&lt;&gt;"Ready","PENDING INPUTS",IF(AND(A314&lt;=Inputs!$B$6,S314&gt;0),Inputs!G15,0))</f>
        <v>0</v>
      </c>
      <c r="V314" s="3">
        <f>IF(Inputs!$B$27&lt;&gt;"Ready","PENDING INPUTS",IF(A314&gt;Inputs!$B$6,0,MIN((S314+T314+U314),IF(Inputs!H15=1,Inputs!D15,MAX(Inputs!F15,ROUND(S314*Inputs!E15+T314+U314,2))))))</f>
        <v>0</v>
      </c>
      <c r="W314">
        <f>IF(Inputs!$B$27&lt;&gt;"Ready","PENDING INPUTS",IF(S314&lt;=0,99,1+IF(AND(K314&gt;0,OR(Inputs!C14&gt;Inputs!C15,AND(Inputs!C14=Inputs!C15,0&lt;1))),1,0)+IF(AND(AA314&gt;0,OR(Inputs!C16&gt;Inputs!C15,AND(Inputs!C16=Inputs!C15,2&lt;1))),1,0)+IF(AND(AI314&gt;0,OR(Inputs!C17&gt;Inputs!C15,AND(Inputs!C17=Inputs!C15,3&lt;1))),1,0)+IF(AND(AQ314&gt;0,OR(Inputs!C18&gt;Inputs!C15,AND(Inputs!C18=Inputs!C15,4&lt;1))),1,0)+IF(AND(AY314&gt;0,OR(Inputs!C19&gt;Inputs!C15,AND(Inputs!C19=Inputs!C15,5&lt;1))),1,0)+IF(AND(BG314&gt;0,OR(Inputs!C20&gt;Inputs!C15,AND(Inputs!C20=Inputs!C15,6&lt;1))),1,0)+IF(AND(BO314&gt;0,OR(Inputs!C21&gt;Inputs!C15,AND(Inputs!C21=Inputs!C15,7&lt;1))),1,0)+IF(AND(BW314&gt;0,OR(Inputs!C22&gt;Inputs!C15,AND(Inputs!C22=Inputs!C15,8&lt;1))),1,0)+IF(AND(CE314&gt;0,OR(Inputs!C23&gt;Inputs!C15,AND(Inputs!C23=Inputs!C15,9&lt;1))),1,0)))</f>
        <v>99</v>
      </c>
      <c r="X314" s="3">
        <f>IF(Inputs!$B$27&lt;&gt;"Ready","PENDING INPUTS",IF(A314&gt;Inputs!$B$6,0,MIN(MAX(0,(S314+T314+U314)-V314),MAX(0,C314-D314-(IF(O314&lt;W314,K314+L314+M314-N314,0)+IF(W314&lt;W314,S314+T314+U314-V314,0)+IF(AE314&lt;W314,AA314+AB314+AC314-AD314,0)+IF(AM314&lt;W314,AI314+AJ314+AK314-AL314,0)+IF(AU314&lt;W314,AQ314+AR314+AS314-AT314,0)+IF(BC314&lt;W314,AY314+AZ314+BA314-BB314,0)+IF(BK314&lt;W314,BG314+BH314+BI314-BJ314,0)+IF(BS314&lt;W314,BO314+BP314+BQ314-BR314,0)+IF(CA314&lt;W314,BW314+BX314+BY314-BZ314,0)+IF(CI314&lt;W314,CE314+CF314+CG314-CH314,0))))))</f>
        <v>0</v>
      </c>
      <c r="Y314" s="3">
        <f>IF(Inputs!$B$27&lt;&gt;"Ready","PENDING INPUTS",MIN((S314+T314+U314),IF(D314&gt;C314,IF(D314=0,0,V314*C314/D314),V314+X314)))</f>
        <v>0</v>
      </c>
      <c r="Z314" s="3">
        <f>IF(Inputs!$B$27&lt;&gt;"Ready","PENDING INPUTS",MAX(0,(S314+T314+U314)-Y314))</f>
        <v>0</v>
      </c>
      <c r="AA314" s="3">
        <f>IF(Inputs!$B$27&lt;&gt;"Ready","PENDING INPUTS",AH313)</f>
        <v>0</v>
      </c>
      <c r="AB314" s="3">
        <f>IF(Inputs!$B$27&lt;&gt;"Ready","PENDING INPUTS",IF(A314&lt;=Inputs!$B$6,ROUND(AA314*Inputs!C16/12,2),0))</f>
        <v>0</v>
      </c>
      <c r="AC314" s="3">
        <f>IF(Inputs!$B$27&lt;&gt;"Ready","PENDING INPUTS",IF(AND(A314&lt;=Inputs!$B$6,AA314&gt;0),Inputs!G16,0))</f>
        <v>0</v>
      </c>
      <c r="AD314" s="3">
        <f>IF(Inputs!$B$27&lt;&gt;"Ready","PENDING INPUTS",IF(A314&gt;Inputs!$B$6,0,MIN((AA314+AB314+AC314),IF(Inputs!H16=1,Inputs!D16,MAX(Inputs!F16,ROUND(AA314*Inputs!E16+AB314+AC314,2))))))</f>
        <v>0</v>
      </c>
      <c r="AE314">
        <f>IF(Inputs!$B$27&lt;&gt;"Ready","PENDING INPUTS",IF(AA314&lt;=0,99,1+IF(AND(K314&gt;0,OR(Inputs!C14&gt;Inputs!C16,AND(Inputs!C14=Inputs!C16,0&lt;2))),1,0)+IF(AND(S314&gt;0,OR(Inputs!C15&gt;Inputs!C16,AND(Inputs!C15=Inputs!C16,1&lt;2))),1,0)+IF(AND(AI314&gt;0,OR(Inputs!C17&gt;Inputs!C16,AND(Inputs!C17=Inputs!C16,3&lt;2))),1,0)+IF(AND(AQ314&gt;0,OR(Inputs!C18&gt;Inputs!C16,AND(Inputs!C18=Inputs!C16,4&lt;2))),1,0)+IF(AND(AY314&gt;0,OR(Inputs!C19&gt;Inputs!C16,AND(Inputs!C19=Inputs!C16,5&lt;2))),1,0)+IF(AND(BG314&gt;0,OR(Inputs!C20&gt;Inputs!C16,AND(Inputs!C20=Inputs!C16,6&lt;2))),1,0)+IF(AND(BO314&gt;0,OR(Inputs!C21&gt;Inputs!C16,AND(Inputs!C21=Inputs!C16,7&lt;2))),1,0)+IF(AND(BW314&gt;0,OR(Inputs!C22&gt;Inputs!C16,AND(Inputs!C22=Inputs!C16,8&lt;2))),1,0)+IF(AND(CE314&gt;0,OR(Inputs!C23&gt;Inputs!C16,AND(Inputs!C23=Inputs!C16,9&lt;2))),1,0)))</f>
        <v>99</v>
      </c>
      <c r="AF314" s="3">
        <f>IF(Inputs!$B$27&lt;&gt;"Ready","PENDING INPUTS",IF(A314&gt;Inputs!$B$6,0,MIN(MAX(0,(AA314+AB314+AC314)-AD314),MAX(0,C314-D314-(IF(O314&lt;AE314,K314+L314+M314-N314,0)+IF(W314&lt;AE314,S314+T314+U314-V314,0)+IF(AE314&lt;AE314,AA314+AB314+AC314-AD314,0)+IF(AM314&lt;AE314,AI314+AJ314+AK314-AL314,0)+IF(AU314&lt;AE314,AQ314+AR314+AS314-AT314,0)+IF(BC314&lt;AE314,AY314+AZ314+BA314-BB314,0)+IF(BK314&lt;AE314,BG314+BH314+BI314-BJ314,0)+IF(BS314&lt;AE314,BO314+BP314+BQ314-BR314,0)+IF(CA314&lt;AE314,BW314+BX314+BY314-BZ314,0)+IF(CI314&lt;AE314,CE314+CF314+CG314-CH314,0))))))</f>
        <v>0</v>
      </c>
      <c r="AG314" s="3">
        <f>IF(Inputs!$B$27&lt;&gt;"Ready","PENDING INPUTS",MIN((AA314+AB314+AC314),IF(D314&gt;C314,IF(D314=0,0,AD314*C314/D314),AD314+AF314)))</f>
        <v>0</v>
      </c>
      <c r="AH314" s="3">
        <f>IF(Inputs!$B$27&lt;&gt;"Ready","PENDING INPUTS",MAX(0,(AA314+AB314+AC314)-AG314))</f>
        <v>0</v>
      </c>
      <c r="AI314" s="3">
        <f>IF(Inputs!$B$27&lt;&gt;"Ready","PENDING INPUTS",AP313)</f>
        <v>0</v>
      </c>
      <c r="AJ314" s="3">
        <f>IF(Inputs!$B$27&lt;&gt;"Ready","PENDING INPUTS",IF(A314&lt;=Inputs!$B$6,ROUND(AI314*Inputs!C17/12,2),0))</f>
        <v>0</v>
      </c>
      <c r="AK314" s="3">
        <f>IF(Inputs!$B$27&lt;&gt;"Ready","PENDING INPUTS",IF(AND(A314&lt;=Inputs!$B$6,AI314&gt;0),Inputs!G17,0))</f>
        <v>0</v>
      </c>
      <c r="AL314" s="3">
        <f>IF(Inputs!$B$27&lt;&gt;"Ready","PENDING INPUTS",IF(A314&gt;Inputs!$B$6,0,MIN((AI314+AJ314+AK314),IF(Inputs!H17=1,Inputs!D17,MAX(Inputs!F17,ROUND(AI314*Inputs!E17+AJ314+AK314,2))))))</f>
        <v>0</v>
      </c>
      <c r="AM314">
        <f>IF(Inputs!$B$27&lt;&gt;"Ready","PENDING INPUTS",IF(AI314&lt;=0,99,1+IF(AND(K314&gt;0,OR(Inputs!C14&gt;Inputs!C17,AND(Inputs!C14=Inputs!C17,0&lt;3))),1,0)+IF(AND(S314&gt;0,OR(Inputs!C15&gt;Inputs!C17,AND(Inputs!C15=Inputs!C17,1&lt;3))),1,0)+IF(AND(AA314&gt;0,OR(Inputs!C16&gt;Inputs!C17,AND(Inputs!C16=Inputs!C17,2&lt;3))),1,0)+IF(AND(AQ314&gt;0,OR(Inputs!C18&gt;Inputs!C17,AND(Inputs!C18=Inputs!C17,4&lt;3))),1,0)+IF(AND(AY314&gt;0,OR(Inputs!C19&gt;Inputs!C17,AND(Inputs!C19=Inputs!C17,5&lt;3))),1,0)+IF(AND(BG314&gt;0,OR(Inputs!C20&gt;Inputs!C17,AND(Inputs!C20=Inputs!C17,6&lt;3))),1,0)+IF(AND(BO314&gt;0,OR(Inputs!C21&gt;Inputs!C17,AND(Inputs!C21=Inputs!C17,7&lt;3))),1,0)+IF(AND(BW314&gt;0,OR(Inputs!C22&gt;Inputs!C17,AND(Inputs!C22=Inputs!C17,8&lt;3))),1,0)+IF(AND(CE314&gt;0,OR(Inputs!C23&gt;Inputs!C17,AND(Inputs!C23=Inputs!C17,9&lt;3))),1,0)))</f>
        <v>99</v>
      </c>
      <c r="AN314" s="3">
        <f>IF(Inputs!$B$27&lt;&gt;"Ready","PENDING INPUTS",IF(A314&gt;Inputs!$B$6,0,MIN(MAX(0,(AI314+AJ314+AK314)-AL314),MAX(0,C314-D314-(IF(O314&lt;AM314,K314+L314+M314-N314,0)+IF(W314&lt;AM314,S314+T314+U314-V314,0)+IF(AE314&lt;AM314,AA314+AB314+AC314-AD314,0)+IF(AM314&lt;AM314,AI314+AJ314+AK314-AL314,0)+IF(AU314&lt;AM314,AQ314+AR314+AS314-AT314,0)+IF(BC314&lt;AM314,AY314+AZ314+BA314-BB314,0)+IF(BK314&lt;AM314,BG314+BH314+BI314-BJ314,0)+IF(BS314&lt;AM314,BO314+BP314+BQ314-BR314,0)+IF(CA314&lt;AM314,BW314+BX314+BY314-BZ314,0)+IF(CI314&lt;AM314,CE314+CF314+CG314-CH314,0))))))</f>
        <v>0</v>
      </c>
      <c r="AO314" s="3">
        <f>IF(Inputs!$B$27&lt;&gt;"Ready","PENDING INPUTS",MIN((AI314+AJ314+AK314),IF(D314&gt;C314,IF(D314=0,0,AL314*C314/D314),AL314+AN314)))</f>
        <v>0</v>
      </c>
      <c r="AP314" s="3">
        <f>IF(Inputs!$B$27&lt;&gt;"Ready","PENDING INPUTS",MAX(0,(AI314+AJ314+AK314)-AO314))</f>
        <v>0</v>
      </c>
      <c r="AQ314" s="3">
        <f>IF(Inputs!$B$27&lt;&gt;"Ready","PENDING INPUTS",AX313)</f>
        <v>0</v>
      </c>
      <c r="AR314" s="3">
        <f>IF(Inputs!$B$27&lt;&gt;"Ready","PENDING INPUTS",IF(A314&lt;=Inputs!$B$6,ROUND(AQ314*Inputs!C18/12,2),0))</f>
        <v>0</v>
      </c>
      <c r="AS314" s="3">
        <f>IF(Inputs!$B$27&lt;&gt;"Ready","PENDING INPUTS",IF(AND(A314&lt;=Inputs!$B$6,AQ314&gt;0),Inputs!G18,0))</f>
        <v>0</v>
      </c>
      <c r="AT314" s="3">
        <f>IF(Inputs!$B$27&lt;&gt;"Ready","PENDING INPUTS",IF(A314&gt;Inputs!$B$6,0,MIN((AQ314+AR314+AS314),IF(Inputs!H18=1,Inputs!D18,MAX(Inputs!F18,ROUND(AQ314*Inputs!E18+AR314+AS314,2))))))</f>
        <v>0</v>
      </c>
      <c r="AU314">
        <f>IF(Inputs!$B$27&lt;&gt;"Ready","PENDING INPUTS",IF(AQ314&lt;=0,99,1+IF(AND(K314&gt;0,OR(Inputs!C14&gt;Inputs!C18,AND(Inputs!C14=Inputs!C18,0&lt;4))),1,0)+IF(AND(S314&gt;0,OR(Inputs!C15&gt;Inputs!C18,AND(Inputs!C15=Inputs!C18,1&lt;4))),1,0)+IF(AND(AA314&gt;0,OR(Inputs!C16&gt;Inputs!C18,AND(Inputs!C16=Inputs!C18,2&lt;4))),1,0)+IF(AND(AI314&gt;0,OR(Inputs!C17&gt;Inputs!C18,AND(Inputs!C17=Inputs!C18,3&lt;4))),1,0)+IF(AND(AY314&gt;0,OR(Inputs!C19&gt;Inputs!C18,AND(Inputs!C19=Inputs!C18,5&lt;4))),1,0)+IF(AND(BG314&gt;0,OR(Inputs!C20&gt;Inputs!C18,AND(Inputs!C20=Inputs!C18,6&lt;4))),1,0)+IF(AND(BO314&gt;0,OR(Inputs!C21&gt;Inputs!C18,AND(Inputs!C21=Inputs!C18,7&lt;4))),1,0)+IF(AND(BW314&gt;0,OR(Inputs!C22&gt;Inputs!C18,AND(Inputs!C22=Inputs!C18,8&lt;4))),1,0)+IF(AND(CE314&gt;0,OR(Inputs!C23&gt;Inputs!C18,AND(Inputs!C23=Inputs!C18,9&lt;4))),1,0)))</f>
        <v>99</v>
      </c>
      <c r="AV314" s="3">
        <f>IF(Inputs!$B$27&lt;&gt;"Ready","PENDING INPUTS",IF(A314&gt;Inputs!$B$6,0,MIN(MAX(0,(AQ314+AR314+AS314)-AT314),MAX(0,C314-D314-(IF(O314&lt;AU314,K314+L314+M314-N314,0)+IF(W314&lt;AU314,S314+T314+U314-V314,0)+IF(AE314&lt;AU314,AA314+AB314+AC314-AD314,0)+IF(AM314&lt;AU314,AI314+AJ314+AK314-AL314,0)+IF(AU314&lt;AU314,AQ314+AR314+AS314-AT314,0)+IF(BC314&lt;AU314,AY314+AZ314+BA314-BB314,0)+IF(BK314&lt;AU314,BG314+BH314+BI314-BJ314,0)+IF(BS314&lt;AU314,BO314+BP314+BQ314-BR314,0)+IF(CA314&lt;AU314,BW314+BX314+BY314-BZ314,0)+IF(CI314&lt;AU314,CE314+CF314+CG314-CH314,0))))))</f>
        <v>0</v>
      </c>
      <c r="AW314" s="3">
        <f>IF(Inputs!$B$27&lt;&gt;"Ready","PENDING INPUTS",MIN((AQ314+AR314+AS314),IF(D314&gt;C314,IF(D314=0,0,AT314*C314/D314),AT314+AV314)))</f>
        <v>0</v>
      </c>
      <c r="AX314" s="3">
        <f>IF(Inputs!$B$27&lt;&gt;"Ready","PENDING INPUTS",MAX(0,(AQ314+AR314+AS314)-AW314))</f>
        <v>0</v>
      </c>
      <c r="AY314" s="3">
        <f>IF(Inputs!$B$27&lt;&gt;"Ready","PENDING INPUTS",BF313)</f>
        <v>0</v>
      </c>
      <c r="AZ314" s="3">
        <f>IF(Inputs!$B$27&lt;&gt;"Ready","PENDING INPUTS",IF(A314&lt;=Inputs!$B$6,ROUND(AY314*Inputs!C19/12,2),0))</f>
        <v>0</v>
      </c>
      <c r="BA314" s="3">
        <f>IF(Inputs!$B$27&lt;&gt;"Ready","PENDING INPUTS",IF(AND(A314&lt;=Inputs!$B$6,AY314&gt;0),Inputs!G19,0))</f>
        <v>0</v>
      </c>
      <c r="BB314" s="3">
        <f>IF(Inputs!$B$27&lt;&gt;"Ready","PENDING INPUTS",IF(A314&gt;Inputs!$B$6,0,MIN((AY314+AZ314+BA314),IF(Inputs!H19=1,Inputs!D19,MAX(Inputs!F19,ROUND(AY314*Inputs!E19+AZ314+BA314,2))))))</f>
        <v>0</v>
      </c>
      <c r="BC314">
        <f>IF(Inputs!$B$27&lt;&gt;"Ready","PENDING INPUTS",IF(AY314&lt;=0,99,1+IF(AND(K314&gt;0,OR(Inputs!C14&gt;Inputs!C19,AND(Inputs!C14=Inputs!C19,0&lt;5))),1,0)+IF(AND(S314&gt;0,OR(Inputs!C15&gt;Inputs!C19,AND(Inputs!C15=Inputs!C19,1&lt;5))),1,0)+IF(AND(AA314&gt;0,OR(Inputs!C16&gt;Inputs!C19,AND(Inputs!C16=Inputs!C19,2&lt;5))),1,0)+IF(AND(AI314&gt;0,OR(Inputs!C17&gt;Inputs!C19,AND(Inputs!C17=Inputs!C19,3&lt;5))),1,0)+IF(AND(AQ314&gt;0,OR(Inputs!C18&gt;Inputs!C19,AND(Inputs!C18=Inputs!C19,4&lt;5))),1,0)+IF(AND(BG314&gt;0,OR(Inputs!C20&gt;Inputs!C19,AND(Inputs!C20=Inputs!C19,6&lt;5))),1,0)+IF(AND(BO314&gt;0,OR(Inputs!C21&gt;Inputs!C19,AND(Inputs!C21=Inputs!C19,7&lt;5))),1,0)+IF(AND(BW314&gt;0,OR(Inputs!C22&gt;Inputs!C19,AND(Inputs!C22=Inputs!C19,8&lt;5))),1,0)+IF(AND(CE314&gt;0,OR(Inputs!C23&gt;Inputs!C19,AND(Inputs!C23=Inputs!C19,9&lt;5))),1,0)))</f>
        <v>99</v>
      </c>
      <c r="BD314" s="3">
        <f>IF(Inputs!$B$27&lt;&gt;"Ready","PENDING INPUTS",IF(A314&gt;Inputs!$B$6,0,MIN(MAX(0,(AY314+AZ314+BA314)-BB314),MAX(0,C314-D314-(IF(O314&lt;BC314,K314+L314+M314-N314,0)+IF(W314&lt;BC314,S314+T314+U314-V314,0)+IF(AE314&lt;BC314,AA314+AB314+AC314-AD314,0)+IF(AM314&lt;BC314,AI314+AJ314+AK314-AL314,0)+IF(AU314&lt;BC314,AQ314+AR314+AS314-AT314,0)+IF(BC314&lt;BC314,AY314+AZ314+BA314-BB314,0)+IF(BK314&lt;BC314,BG314+BH314+BI314-BJ314,0)+IF(BS314&lt;BC314,BO314+BP314+BQ314-BR314,0)+IF(CA314&lt;BC314,BW314+BX314+BY314-BZ314,0)+IF(CI314&lt;BC314,CE314+CF314+CG314-CH314,0))))))</f>
        <v>0</v>
      </c>
      <c r="BE314" s="3">
        <f>IF(Inputs!$B$27&lt;&gt;"Ready","PENDING INPUTS",MIN((AY314+AZ314+BA314),IF(D314&gt;C314,IF(D314=0,0,BB314*C314/D314),BB314+BD314)))</f>
        <v>0</v>
      </c>
      <c r="BF314" s="3">
        <f>IF(Inputs!$B$27&lt;&gt;"Ready","PENDING INPUTS",MAX(0,(AY314+AZ314+BA314)-BE314))</f>
        <v>0</v>
      </c>
      <c r="BG314" s="3">
        <f>IF(Inputs!$B$27&lt;&gt;"Ready","PENDING INPUTS",BN313)</f>
        <v>0</v>
      </c>
      <c r="BH314" s="3">
        <f>IF(Inputs!$B$27&lt;&gt;"Ready","PENDING INPUTS",IF(A314&lt;=Inputs!$B$6,ROUND(BG314*Inputs!C20/12,2),0))</f>
        <v>0</v>
      </c>
      <c r="BI314" s="3">
        <f>IF(Inputs!$B$27&lt;&gt;"Ready","PENDING INPUTS",IF(AND(A314&lt;=Inputs!$B$6,BG314&gt;0),Inputs!G20,0))</f>
        <v>0</v>
      </c>
      <c r="BJ314" s="3">
        <f>IF(Inputs!$B$27&lt;&gt;"Ready","PENDING INPUTS",IF(A314&gt;Inputs!$B$6,0,MIN((BG314+BH314+BI314),IF(Inputs!H20=1,Inputs!D20,MAX(Inputs!F20,ROUND(BG314*Inputs!E20+BH314+BI314,2))))))</f>
        <v>0</v>
      </c>
      <c r="BK314">
        <f>IF(Inputs!$B$27&lt;&gt;"Ready","PENDING INPUTS",IF(BG314&lt;=0,99,1+IF(AND(K314&gt;0,OR(Inputs!C14&gt;Inputs!C20,AND(Inputs!C14=Inputs!C20,0&lt;6))),1,0)+IF(AND(S314&gt;0,OR(Inputs!C15&gt;Inputs!C20,AND(Inputs!C15=Inputs!C20,1&lt;6))),1,0)+IF(AND(AA314&gt;0,OR(Inputs!C16&gt;Inputs!C20,AND(Inputs!C16=Inputs!C20,2&lt;6))),1,0)+IF(AND(AI314&gt;0,OR(Inputs!C17&gt;Inputs!C20,AND(Inputs!C17=Inputs!C20,3&lt;6))),1,0)+IF(AND(AQ314&gt;0,OR(Inputs!C18&gt;Inputs!C20,AND(Inputs!C18=Inputs!C20,4&lt;6))),1,0)+IF(AND(AY314&gt;0,OR(Inputs!C19&gt;Inputs!C20,AND(Inputs!C19=Inputs!C20,5&lt;6))),1,0)+IF(AND(BO314&gt;0,OR(Inputs!C21&gt;Inputs!C20,AND(Inputs!C21=Inputs!C20,7&lt;6))),1,0)+IF(AND(BW314&gt;0,OR(Inputs!C22&gt;Inputs!C20,AND(Inputs!C22=Inputs!C20,8&lt;6))),1,0)+IF(AND(CE314&gt;0,OR(Inputs!C23&gt;Inputs!C20,AND(Inputs!C23=Inputs!C20,9&lt;6))),1,0)))</f>
        <v>99</v>
      </c>
      <c r="BL314" s="3">
        <f>IF(Inputs!$B$27&lt;&gt;"Ready","PENDING INPUTS",IF(A314&gt;Inputs!$B$6,0,MIN(MAX(0,(BG314+BH314+BI314)-BJ314),MAX(0,C314-D314-(IF(O314&lt;BK314,K314+L314+M314-N314,0)+IF(W314&lt;BK314,S314+T314+U314-V314,0)+IF(AE314&lt;BK314,AA314+AB314+AC314-AD314,0)+IF(AM314&lt;BK314,AI314+AJ314+AK314-AL314,0)+IF(AU314&lt;BK314,AQ314+AR314+AS314-AT314,0)+IF(BC314&lt;BK314,AY314+AZ314+BA314-BB314,0)+IF(BK314&lt;BK314,BG314+BH314+BI314-BJ314,0)+IF(BS314&lt;BK314,BO314+BP314+BQ314-BR314,0)+IF(CA314&lt;BK314,BW314+BX314+BY314-BZ314,0)+IF(CI314&lt;BK314,CE314+CF314+CG314-CH314,0))))))</f>
        <v>0</v>
      </c>
      <c r="BM314" s="3">
        <f>IF(Inputs!$B$27&lt;&gt;"Ready","PENDING INPUTS",MIN((BG314+BH314+BI314),IF(D314&gt;C314,IF(D314=0,0,BJ314*C314/D314),BJ314+BL314)))</f>
        <v>0</v>
      </c>
      <c r="BN314" s="3">
        <f>IF(Inputs!$B$27&lt;&gt;"Ready","PENDING INPUTS",MAX(0,(BG314+BH314+BI314)-BM314))</f>
        <v>0</v>
      </c>
      <c r="BO314" s="3">
        <f>IF(Inputs!$B$27&lt;&gt;"Ready","PENDING INPUTS",BV313)</f>
        <v>0</v>
      </c>
      <c r="BP314" s="3">
        <f>IF(Inputs!$B$27&lt;&gt;"Ready","PENDING INPUTS",IF(A314&lt;=Inputs!$B$6,ROUND(BO314*Inputs!C21/12,2),0))</f>
        <v>0</v>
      </c>
      <c r="BQ314" s="3">
        <f>IF(Inputs!$B$27&lt;&gt;"Ready","PENDING INPUTS",IF(AND(A314&lt;=Inputs!$B$6,BO314&gt;0),Inputs!G21,0))</f>
        <v>0</v>
      </c>
      <c r="BR314" s="3">
        <f>IF(Inputs!$B$27&lt;&gt;"Ready","PENDING INPUTS",IF(A314&gt;Inputs!$B$6,0,MIN((BO314+BP314+BQ314),IF(Inputs!H21=1,Inputs!D21,MAX(Inputs!F21,ROUND(BO314*Inputs!E21+BP314+BQ314,2))))))</f>
        <v>0</v>
      </c>
      <c r="BS314">
        <f>IF(Inputs!$B$27&lt;&gt;"Ready","PENDING INPUTS",IF(BO314&lt;=0,99,1+IF(AND(K314&gt;0,OR(Inputs!C14&gt;Inputs!C21,AND(Inputs!C14=Inputs!C21,0&lt;7))),1,0)+IF(AND(S314&gt;0,OR(Inputs!C15&gt;Inputs!C21,AND(Inputs!C15=Inputs!C21,1&lt;7))),1,0)+IF(AND(AA314&gt;0,OR(Inputs!C16&gt;Inputs!C21,AND(Inputs!C16=Inputs!C21,2&lt;7))),1,0)+IF(AND(AI314&gt;0,OR(Inputs!C17&gt;Inputs!C21,AND(Inputs!C17=Inputs!C21,3&lt;7))),1,0)+IF(AND(AQ314&gt;0,OR(Inputs!C18&gt;Inputs!C21,AND(Inputs!C18=Inputs!C21,4&lt;7))),1,0)+IF(AND(AY314&gt;0,OR(Inputs!C19&gt;Inputs!C21,AND(Inputs!C19=Inputs!C21,5&lt;7))),1,0)+IF(AND(BG314&gt;0,OR(Inputs!C20&gt;Inputs!C21,AND(Inputs!C20=Inputs!C21,6&lt;7))),1,0)+IF(AND(BW314&gt;0,OR(Inputs!C22&gt;Inputs!C21,AND(Inputs!C22=Inputs!C21,8&lt;7))),1,0)+IF(AND(CE314&gt;0,OR(Inputs!C23&gt;Inputs!C21,AND(Inputs!C23=Inputs!C21,9&lt;7))),1,0)))</f>
        <v>99</v>
      </c>
      <c r="BT314" s="3">
        <f>IF(Inputs!$B$27&lt;&gt;"Ready","PENDING INPUTS",IF(A314&gt;Inputs!$B$6,0,MIN(MAX(0,(BO314+BP314+BQ314)-BR314),MAX(0,C314-D314-(IF(O314&lt;BS314,K314+L314+M314-N314,0)+IF(W314&lt;BS314,S314+T314+U314-V314,0)+IF(AE314&lt;BS314,AA314+AB314+AC314-AD314,0)+IF(AM314&lt;BS314,AI314+AJ314+AK314-AL314,0)+IF(AU314&lt;BS314,AQ314+AR314+AS314-AT314,0)+IF(BC314&lt;BS314,AY314+AZ314+BA314-BB314,0)+IF(BK314&lt;BS314,BG314+BH314+BI314-BJ314,0)+IF(BS314&lt;BS314,BO314+BP314+BQ314-BR314,0)+IF(CA314&lt;BS314,BW314+BX314+BY314-BZ314,0)+IF(CI314&lt;BS314,CE314+CF314+CG314-CH314,0))))))</f>
        <v>0</v>
      </c>
      <c r="BU314" s="3">
        <f>IF(Inputs!$B$27&lt;&gt;"Ready","PENDING INPUTS",MIN((BO314+BP314+BQ314),IF(D314&gt;C314,IF(D314=0,0,BR314*C314/D314),BR314+BT314)))</f>
        <v>0</v>
      </c>
      <c r="BV314" s="3">
        <f>IF(Inputs!$B$27&lt;&gt;"Ready","PENDING INPUTS",MAX(0,(BO314+BP314+BQ314)-BU314))</f>
        <v>0</v>
      </c>
      <c r="BW314" s="3">
        <f>IF(Inputs!$B$27&lt;&gt;"Ready","PENDING INPUTS",CD313)</f>
        <v>0</v>
      </c>
      <c r="BX314" s="3">
        <f>IF(Inputs!$B$27&lt;&gt;"Ready","PENDING INPUTS",IF(A314&lt;=Inputs!$B$6,ROUND(BW314*Inputs!C22/12,2),0))</f>
        <v>0</v>
      </c>
      <c r="BY314" s="3">
        <f>IF(Inputs!$B$27&lt;&gt;"Ready","PENDING INPUTS",IF(AND(A314&lt;=Inputs!$B$6,BW314&gt;0),Inputs!G22,0))</f>
        <v>0</v>
      </c>
      <c r="BZ314" s="3">
        <f>IF(Inputs!$B$27&lt;&gt;"Ready","PENDING INPUTS",IF(A314&gt;Inputs!$B$6,0,MIN((BW314+BX314+BY314),IF(Inputs!H22=1,Inputs!D22,MAX(Inputs!F22,ROUND(BW314*Inputs!E22+BX314+BY314,2))))))</f>
        <v>0</v>
      </c>
      <c r="CA314">
        <f>IF(Inputs!$B$27&lt;&gt;"Ready","PENDING INPUTS",IF(BW314&lt;=0,99,1+IF(AND(K314&gt;0,OR(Inputs!C14&gt;Inputs!C22,AND(Inputs!C14=Inputs!C22,0&lt;8))),1,0)+IF(AND(S314&gt;0,OR(Inputs!C15&gt;Inputs!C22,AND(Inputs!C15=Inputs!C22,1&lt;8))),1,0)+IF(AND(AA314&gt;0,OR(Inputs!C16&gt;Inputs!C22,AND(Inputs!C16=Inputs!C22,2&lt;8))),1,0)+IF(AND(AI314&gt;0,OR(Inputs!C17&gt;Inputs!C22,AND(Inputs!C17=Inputs!C22,3&lt;8))),1,0)+IF(AND(AQ314&gt;0,OR(Inputs!C18&gt;Inputs!C22,AND(Inputs!C18=Inputs!C22,4&lt;8))),1,0)+IF(AND(AY314&gt;0,OR(Inputs!C19&gt;Inputs!C22,AND(Inputs!C19=Inputs!C22,5&lt;8))),1,0)+IF(AND(BG314&gt;0,OR(Inputs!C20&gt;Inputs!C22,AND(Inputs!C20=Inputs!C22,6&lt;8))),1,0)+IF(AND(BO314&gt;0,OR(Inputs!C21&gt;Inputs!C22,AND(Inputs!C21=Inputs!C22,7&lt;8))),1,0)+IF(AND(CE314&gt;0,OR(Inputs!C23&gt;Inputs!C22,AND(Inputs!C23=Inputs!C22,9&lt;8))),1,0)))</f>
        <v>99</v>
      </c>
      <c r="CB314" s="3">
        <f>IF(Inputs!$B$27&lt;&gt;"Ready","PENDING INPUTS",IF(A314&gt;Inputs!$B$6,0,MIN(MAX(0,(BW314+BX314+BY314)-BZ314),MAX(0,C314-D314-(IF(O314&lt;CA314,K314+L314+M314-N314,0)+IF(W314&lt;CA314,S314+T314+U314-V314,0)+IF(AE314&lt;CA314,AA314+AB314+AC314-AD314,0)+IF(AM314&lt;CA314,AI314+AJ314+AK314-AL314,0)+IF(AU314&lt;CA314,AQ314+AR314+AS314-AT314,0)+IF(BC314&lt;CA314,AY314+AZ314+BA314-BB314,0)+IF(BK314&lt;CA314,BG314+BH314+BI314-BJ314,0)+IF(BS314&lt;CA314,BO314+BP314+BQ314-BR314,0)+IF(CA314&lt;CA314,BW314+BX314+BY314-BZ314,0)+IF(CI314&lt;CA314,CE314+CF314+CG314-CH314,0))))))</f>
        <v>0</v>
      </c>
      <c r="CC314" s="3">
        <f>IF(Inputs!$B$27&lt;&gt;"Ready","PENDING INPUTS",MIN((BW314+BX314+BY314),IF(D314&gt;C314,IF(D314=0,0,BZ314*C314/D314),BZ314+CB314)))</f>
        <v>0</v>
      </c>
      <c r="CD314" s="3">
        <f>IF(Inputs!$B$27&lt;&gt;"Ready","PENDING INPUTS",MAX(0,(BW314+BX314+BY314)-CC314))</f>
        <v>0</v>
      </c>
      <c r="CE314" s="3">
        <f>IF(Inputs!$B$27&lt;&gt;"Ready","PENDING INPUTS",CL313)</f>
        <v>0</v>
      </c>
      <c r="CF314" s="3">
        <f>IF(Inputs!$B$27&lt;&gt;"Ready","PENDING INPUTS",IF(A314&lt;=Inputs!$B$6,ROUND(CE314*Inputs!C23/12,2),0))</f>
        <v>0</v>
      </c>
      <c r="CG314" s="3">
        <f>IF(Inputs!$B$27&lt;&gt;"Ready","PENDING INPUTS",IF(AND(A314&lt;=Inputs!$B$6,CE314&gt;0),Inputs!G23,0))</f>
        <v>0</v>
      </c>
      <c r="CH314" s="3">
        <f>IF(Inputs!$B$27&lt;&gt;"Ready","PENDING INPUTS",IF(A314&gt;Inputs!$B$6,0,MIN((CE314+CF314+CG314),IF(Inputs!H23=1,Inputs!D23,MAX(Inputs!F23,ROUND(CE314*Inputs!E23+CF314+CG314,2))))))</f>
        <v>0</v>
      </c>
      <c r="CI314">
        <f>IF(Inputs!$B$27&lt;&gt;"Ready","PENDING INPUTS",IF(CE314&lt;=0,99,1+IF(AND(K314&gt;0,OR(Inputs!C14&gt;Inputs!C23,AND(Inputs!C14=Inputs!C23,0&lt;9))),1,0)+IF(AND(S314&gt;0,OR(Inputs!C15&gt;Inputs!C23,AND(Inputs!C15=Inputs!C23,1&lt;9))),1,0)+IF(AND(AA314&gt;0,OR(Inputs!C16&gt;Inputs!C23,AND(Inputs!C16=Inputs!C23,2&lt;9))),1,0)+IF(AND(AI314&gt;0,OR(Inputs!C17&gt;Inputs!C23,AND(Inputs!C17=Inputs!C23,3&lt;9))),1,0)+IF(AND(AQ314&gt;0,OR(Inputs!C18&gt;Inputs!C23,AND(Inputs!C18=Inputs!C23,4&lt;9))),1,0)+IF(AND(AY314&gt;0,OR(Inputs!C19&gt;Inputs!C23,AND(Inputs!C19=Inputs!C23,5&lt;9))),1,0)+IF(AND(BG314&gt;0,OR(Inputs!C20&gt;Inputs!C23,AND(Inputs!C20=Inputs!C23,6&lt;9))),1,0)+IF(AND(BO314&gt;0,OR(Inputs!C21&gt;Inputs!C23,AND(Inputs!C21=Inputs!C23,7&lt;9))),1,0)+IF(AND(BW314&gt;0,OR(Inputs!C22&gt;Inputs!C23,AND(Inputs!C22=Inputs!C23,8&lt;9))),1,0)))</f>
        <v>99</v>
      </c>
      <c r="CJ314" s="3">
        <f>IF(Inputs!$B$27&lt;&gt;"Ready","PENDING INPUTS",IF(A314&gt;Inputs!$B$6,0,MIN(MAX(0,(CE314+CF314+CG314)-CH314),MAX(0,C314-D314-(IF(O314&lt;CI314,K314+L314+M314-N314,0)+IF(W314&lt;CI314,S314+T314+U314-V314,0)+IF(AE314&lt;CI314,AA314+AB314+AC314-AD314,0)+IF(AM314&lt;CI314,AI314+AJ314+AK314-AL314,0)+IF(AU314&lt;CI314,AQ314+AR314+AS314-AT314,0)+IF(BC314&lt;CI314,AY314+AZ314+BA314-BB314,0)+IF(BK314&lt;CI314,BG314+BH314+BI314-BJ314,0)+IF(BS314&lt;CI314,BO314+BP314+BQ314-BR314,0)+IF(CA314&lt;CI314,BW314+BX314+BY314-BZ314,0)+IF(CI314&lt;CI314,CE314+CF314+CG314-CH314,0))))))</f>
        <v>0</v>
      </c>
      <c r="CK314" s="3">
        <f>IF(Inputs!$B$27&lt;&gt;"Ready","PENDING INPUTS",MIN((CE314+CF314+CG314),IF(D314&gt;C314,IF(D314=0,0,CH314*C314/D314),CH314+CJ314)))</f>
        <v>0</v>
      </c>
      <c r="CL314" s="3">
        <f>IF(Inputs!$B$27&lt;&gt;"Ready","PENDING INPUTS",MAX(0,(CE314+CF314+CG314)-CK314))</f>
        <v>0</v>
      </c>
    </row>
    <row r="315" spans="1:90" ht="27.95" customHeight="1" x14ac:dyDescent="0.25">
      <c r="A315">
        <v>311</v>
      </c>
      <c r="B315" s="13">
        <f>IF(Inputs!$B$27&lt;&gt;"Ready","PENDING INPUTS",EDATE(Inputs!$B$5,A315-1))</f>
        <v>55732</v>
      </c>
      <c r="C315" s="3">
        <f>IF(Inputs!$B$27&lt;&gt;"Ready","PENDING INPUTS",IF(A315&lt;=Inputs!$B$6,MAX(0,Inputs!$B$4+IF(A315=Inputs!$B$7,Inputs!$B$8,0)+IF(A315=Inputs!$B$9,Inputs!$B$10,0)),0))</f>
        <v>0</v>
      </c>
      <c r="D315" s="3">
        <f>IF(Inputs!$B$27&lt;&gt;"Ready","PENDING INPUTS",SUM(N315,V315,AD315,AL315,AT315,BB315,BJ315,BR315,BZ315,CH315))</f>
        <v>0</v>
      </c>
      <c r="E315" s="3">
        <f>IF(Inputs!$B$27&lt;&gt;"Ready","PENDING INPUTS",MAX(0,D315-C315))</f>
        <v>0</v>
      </c>
      <c r="F315" s="3">
        <f>IF(Inputs!$B$27&lt;&gt;"Ready","PENDING INPUTS",SUM(Q315,Y315,AG315,AO315,AW315,BE315,BM315,BU315,CC315,CK315))</f>
        <v>0</v>
      </c>
      <c r="G315" s="3">
        <f>IF(Inputs!$B$27&lt;&gt;"Ready","PENDING INPUTS",SUM(L315,T315,AB315,AJ315,AR315,AZ315,BH315,BP315,BX315,CF315))</f>
        <v>0</v>
      </c>
      <c r="H315" s="3">
        <f>IF(Inputs!$B$27&lt;&gt;"Ready","PENDING INPUTS",SUM(M315,U315,AC315,AK315,AS315,BA315,BI315,BQ315,BY315,CG315))</f>
        <v>0</v>
      </c>
      <c r="I315" s="3">
        <f>IF(Inputs!$B$27&lt;&gt;"Ready","PENDING INPUTS",SUM(R315,Z315,AH315,AP315,AX315,BF315,BN315,BV315,CD315,CL315))</f>
        <v>0</v>
      </c>
      <c r="J315" t="str">
        <f>IF(Inputs!$B$27&lt;&gt;"Ready","PENDING INPUTS",IF(A315&gt;Inputs!$B$6,"Beyond horizon",IF(E315&gt;0.005,"MINIMUM SHORTFALL",IF(I315&lt;0.005,"Paid off","In progress"))))</f>
        <v>Beyond horizon</v>
      </c>
      <c r="K315" s="3">
        <f>IF(Inputs!$B$27&lt;&gt;"Ready","PENDING INPUTS",R314)</f>
        <v>0</v>
      </c>
      <c r="L315" s="3">
        <f>IF(Inputs!$B$27&lt;&gt;"Ready","PENDING INPUTS",IF(A315&lt;=Inputs!$B$6,ROUND(K315*Inputs!C14/12,2),0))</f>
        <v>0</v>
      </c>
      <c r="M315" s="3">
        <f>IF(Inputs!$B$27&lt;&gt;"Ready","PENDING INPUTS",IF(AND(A315&lt;=Inputs!$B$6,K315&gt;0),Inputs!G14,0))</f>
        <v>0</v>
      </c>
      <c r="N315" s="3">
        <f>IF(Inputs!$B$27&lt;&gt;"Ready","PENDING INPUTS",IF(A315&gt;Inputs!$B$6,0,MIN((K315+L315+M315),IF(Inputs!H14=1,Inputs!D14,MAX(Inputs!F14,ROUND(K315*Inputs!E14+L315+M315,2))))))</f>
        <v>0</v>
      </c>
      <c r="O315">
        <f>IF(Inputs!$B$27&lt;&gt;"Ready","PENDING INPUTS",IF(K315&lt;=0,99,1+IF(AND(S315&gt;0,OR(Inputs!C15&gt;Inputs!C14,AND(Inputs!C15=Inputs!C14,1&lt;0))),1,0)+IF(AND(AA315&gt;0,OR(Inputs!C16&gt;Inputs!C14,AND(Inputs!C16=Inputs!C14,2&lt;0))),1,0)+IF(AND(AI315&gt;0,OR(Inputs!C17&gt;Inputs!C14,AND(Inputs!C17=Inputs!C14,3&lt;0))),1,0)+IF(AND(AQ315&gt;0,OR(Inputs!C18&gt;Inputs!C14,AND(Inputs!C18=Inputs!C14,4&lt;0))),1,0)+IF(AND(AY315&gt;0,OR(Inputs!C19&gt;Inputs!C14,AND(Inputs!C19=Inputs!C14,5&lt;0))),1,0)+IF(AND(BG315&gt;0,OR(Inputs!C20&gt;Inputs!C14,AND(Inputs!C20=Inputs!C14,6&lt;0))),1,0)+IF(AND(BO315&gt;0,OR(Inputs!C21&gt;Inputs!C14,AND(Inputs!C21=Inputs!C14,7&lt;0))),1,0)+IF(AND(BW315&gt;0,OR(Inputs!C22&gt;Inputs!C14,AND(Inputs!C22=Inputs!C14,8&lt;0))),1,0)+IF(AND(CE315&gt;0,OR(Inputs!C23&gt;Inputs!C14,AND(Inputs!C23=Inputs!C14,9&lt;0))),1,0)))</f>
        <v>99</v>
      </c>
      <c r="P315" s="3">
        <f>IF(Inputs!$B$27&lt;&gt;"Ready","PENDING INPUTS",IF(A315&gt;Inputs!$B$6,0,MIN(MAX(0,(K315+L315+M315)-N315),MAX(0,C315-D315-(IF(O315&lt;O315,K315+L315+M315-N315,0)+IF(W315&lt;O315,S315+T315+U315-V315,0)+IF(AE315&lt;O315,AA315+AB315+AC315-AD315,0)+IF(AM315&lt;O315,AI315+AJ315+AK315-AL315,0)+IF(AU315&lt;O315,AQ315+AR315+AS315-AT315,0)+IF(BC315&lt;O315,AY315+AZ315+BA315-BB315,0)+IF(BK315&lt;O315,BG315+BH315+BI315-BJ315,0)+IF(BS315&lt;O315,BO315+BP315+BQ315-BR315,0)+IF(CA315&lt;O315,BW315+BX315+BY315-BZ315,0)+IF(CI315&lt;O315,CE315+CF315+CG315-CH315,0))))))</f>
        <v>0</v>
      </c>
      <c r="Q315" s="3">
        <f>IF(Inputs!$B$27&lt;&gt;"Ready","PENDING INPUTS",MIN((K315+L315+M315),IF(D315&gt;C315,IF(D315=0,0,N315*C315/D315),N315+P315)))</f>
        <v>0</v>
      </c>
      <c r="R315" s="3">
        <f>IF(Inputs!$B$27&lt;&gt;"Ready","PENDING INPUTS",MAX(0,(K315+L315+M315)-Q315))</f>
        <v>0</v>
      </c>
      <c r="S315" s="3">
        <f>IF(Inputs!$B$27&lt;&gt;"Ready","PENDING INPUTS",Z314)</f>
        <v>0</v>
      </c>
      <c r="T315" s="3">
        <f>IF(Inputs!$B$27&lt;&gt;"Ready","PENDING INPUTS",IF(A315&lt;=Inputs!$B$6,ROUND(S315*Inputs!C15/12,2),0))</f>
        <v>0</v>
      </c>
      <c r="U315" s="3">
        <f>IF(Inputs!$B$27&lt;&gt;"Ready","PENDING INPUTS",IF(AND(A315&lt;=Inputs!$B$6,S315&gt;0),Inputs!G15,0))</f>
        <v>0</v>
      </c>
      <c r="V315" s="3">
        <f>IF(Inputs!$B$27&lt;&gt;"Ready","PENDING INPUTS",IF(A315&gt;Inputs!$B$6,0,MIN((S315+T315+U315),IF(Inputs!H15=1,Inputs!D15,MAX(Inputs!F15,ROUND(S315*Inputs!E15+T315+U315,2))))))</f>
        <v>0</v>
      </c>
      <c r="W315">
        <f>IF(Inputs!$B$27&lt;&gt;"Ready","PENDING INPUTS",IF(S315&lt;=0,99,1+IF(AND(K315&gt;0,OR(Inputs!C14&gt;Inputs!C15,AND(Inputs!C14=Inputs!C15,0&lt;1))),1,0)+IF(AND(AA315&gt;0,OR(Inputs!C16&gt;Inputs!C15,AND(Inputs!C16=Inputs!C15,2&lt;1))),1,0)+IF(AND(AI315&gt;0,OR(Inputs!C17&gt;Inputs!C15,AND(Inputs!C17=Inputs!C15,3&lt;1))),1,0)+IF(AND(AQ315&gt;0,OR(Inputs!C18&gt;Inputs!C15,AND(Inputs!C18=Inputs!C15,4&lt;1))),1,0)+IF(AND(AY315&gt;0,OR(Inputs!C19&gt;Inputs!C15,AND(Inputs!C19=Inputs!C15,5&lt;1))),1,0)+IF(AND(BG315&gt;0,OR(Inputs!C20&gt;Inputs!C15,AND(Inputs!C20=Inputs!C15,6&lt;1))),1,0)+IF(AND(BO315&gt;0,OR(Inputs!C21&gt;Inputs!C15,AND(Inputs!C21=Inputs!C15,7&lt;1))),1,0)+IF(AND(BW315&gt;0,OR(Inputs!C22&gt;Inputs!C15,AND(Inputs!C22=Inputs!C15,8&lt;1))),1,0)+IF(AND(CE315&gt;0,OR(Inputs!C23&gt;Inputs!C15,AND(Inputs!C23=Inputs!C15,9&lt;1))),1,0)))</f>
        <v>99</v>
      </c>
      <c r="X315" s="3">
        <f>IF(Inputs!$B$27&lt;&gt;"Ready","PENDING INPUTS",IF(A315&gt;Inputs!$B$6,0,MIN(MAX(0,(S315+T315+U315)-V315),MAX(0,C315-D315-(IF(O315&lt;W315,K315+L315+M315-N315,0)+IF(W315&lt;W315,S315+T315+U315-V315,0)+IF(AE315&lt;W315,AA315+AB315+AC315-AD315,0)+IF(AM315&lt;W315,AI315+AJ315+AK315-AL315,0)+IF(AU315&lt;W315,AQ315+AR315+AS315-AT315,0)+IF(BC315&lt;W315,AY315+AZ315+BA315-BB315,0)+IF(BK315&lt;W315,BG315+BH315+BI315-BJ315,0)+IF(BS315&lt;W315,BO315+BP315+BQ315-BR315,0)+IF(CA315&lt;W315,BW315+BX315+BY315-BZ315,0)+IF(CI315&lt;W315,CE315+CF315+CG315-CH315,0))))))</f>
        <v>0</v>
      </c>
      <c r="Y315" s="3">
        <f>IF(Inputs!$B$27&lt;&gt;"Ready","PENDING INPUTS",MIN((S315+T315+U315),IF(D315&gt;C315,IF(D315=0,0,V315*C315/D315),V315+X315)))</f>
        <v>0</v>
      </c>
      <c r="Z315" s="3">
        <f>IF(Inputs!$B$27&lt;&gt;"Ready","PENDING INPUTS",MAX(0,(S315+T315+U315)-Y315))</f>
        <v>0</v>
      </c>
      <c r="AA315" s="3">
        <f>IF(Inputs!$B$27&lt;&gt;"Ready","PENDING INPUTS",AH314)</f>
        <v>0</v>
      </c>
      <c r="AB315" s="3">
        <f>IF(Inputs!$B$27&lt;&gt;"Ready","PENDING INPUTS",IF(A315&lt;=Inputs!$B$6,ROUND(AA315*Inputs!C16/12,2),0))</f>
        <v>0</v>
      </c>
      <c r="AC315" s="3">
        <f>IF(Inputs!$B$27&lt;&gt;"Ready","PENDING INPUTS",IF(AND(A315&lt;=Inputs!$B$6,AA315&gt;0),Inputs!G16,0))</f>
        <v>0</v>
      </c>
      <c r="AD315" s="3">
        <f>IF(Inputs!$B$27&lt;&gt;"Ready","PENDING INPUTS",IF(A315&gt;Inputs!$B$6,0,MIN((AA315+AB315+AC315),IF(Inputs!H16=1,Inputs!D16,MAX(Inputs!F16,ROUND(AA315*Inputs!E16+AB315+AC315,2))))))</f>
        <v>0</v>
      </c>
      <c r="AE315">
        <f>IF(Inputs!$B$27&lt;&gt;"Ready","PENDING INPUTS",IF(AA315&lt;=0,99,1+IF(AND(K315&gt;0,OR(Inputs!C14&gt;Inputs!C16,AND(Inputs!C14=Inputs!C16,0&lt;2))),1,0)+IF(AND(S315&gt;0,OR(Inputs!C15&gt;Inputs!C16,AND(Inputs!C15=Inputs!C16,1&lt;2))),1,0)+IF(AND(AI315&gt;0,OR(Inputs!C17&gt;Inputs!C16,AND(Inputs!C17=Inputs!C16,3&lt;2))),1,0)+IF(AND(AQ315&gt;0,OR(Inputs!C18&gt;Inputs!C16,AND(Inputs!C18=Inputs!C16,4&lt;2))),1,0)+IF(AND(AY315&gt;0,OR(Inputs!C19&gt;Inputs!C16,AND(Inputs!C19=Inputs!C16,5&lt;2))),1,0)+IF(AND(BG315&gt;0,OR(Inputs!C20&gt;Inputs!C16,AND(Inputs!C20=Inputs!C16,6&lt;2))),1,0)+IF(AND(BO315&gt;0,OR(Inputs!C21&gt;Inputs!C16,AND(Inputs!C21=Inputs!C16,7&lt;2))),1,0)+IF(AND(BW315&gt;0,OR(Inputs!C22&gt;Inputs!C16,AND(Inputs!C22=Inputs!C16,8&lt;2))),1,0)+IF(AND(CE315&gt;0,OR(Inputs!C23&gt;Inputs!C16,AND(Inputs!C23=Inputs!C16,9&lt;2))),1,0)))</f>
        <v>99</v>
      </c>
      <c r="AF315" s="3">
        <f>IF(Inputs!$B$27&lt;&gt;"Ready","PENDING INPUTS",IF(A315&gt;Inputs!$B$6,0,MIN(MAX(0,(AA315+AB315+AC315)-AD315),MAX(0,C315-D315-(IF(O315&lt;AE315,K315+L315+M315-N315,0)+IF(W315&lt;AE315,S315+T315+U315-V315,0)+IF(AE315&lt;AE315,AA315+AB315+AC315-AD315,0)+IF(AM315&lt;AE315,AI315+AJ315+AK315-AL315,0)+IF(AU315&lt;AE315,AQ315+AR315+AS315-AT315,0)+IF(BC315&lt;AE315,AY315+AZ315+BA315-BB315,0)+IF(BK315&lt;AE315,BG315+BH315+BI315-BJ315,0)+IF(BS315&lt;AE315,BO315+BP315+BQ315-BR315,0)+IF(CA315&lt;AE315,BW315+BX315+BY315-BZ315,0)+IF(CI315&lt;AE315,CE315+CF315+CG315-CH315,0))))))</f>
        <v>0</v>
      </c>
      <c r="AG315" s="3">
        <f>IF(Inputs!$B$27&lt;&gt;"Ready","PENDING INPUTS",MIN((AA315+AB315+AC315),IF(D315&gt;C315,IF(D315=0,0,AD315*C315/D315),AD315+AF315)))</f>
        <v>0</v>
      </c>
      <c r="AH315" s="3">
        <f>IF(Inputs!$B$27&lt;&gt;"Ready","PENDING INPUTS",MAX(0,(AA315+AB315+AC315)-AG315))</f>
        <v>0</v>
      </c>
      <c r="AI315" s="3">
        <f>IF(Inputs!$B$27&lt;&gt;"Ready","PENDING INPUTS",AP314)</f>
        <v>0</v>
      </c>
      <c r="AJ315" s="3">
        <f>IF(Inputs!$B$27&lt;&gt;"Ready","PENDING INPUTS",IF(A315&lt;=Inputs!$B$6,ROUND(AI315*Inputs!C17/12,2),0))</f>
        <v>0</v>
      </c>
      <c r="AK315" s="3">
        <f>IF(Inputs!$B$27&lt;&gt;"Ready","PENDING INPUTS",IF(AND(A315&lt;=Inputs!$B$6,AI315&gt;0),Inputs!G17,0))</f>
        <v>0</v>
      </c>
      <c r="AL315" s="3">
        <f>IF(Inputs!$B$27&lt;&gt;"Ready","PENDING INPUTS",IF(A315&gt;Inputs!$B$6,0,MIN((AI315+AJ315+AK315),IF(Inputs!H17=1,Inputs!D17,MAX(Inputs!F17,ROUND(AI315*Inputs!E17+AJ315+AK315,2))))))</f>
        <v>0</v>
      </c>
      <c r="AM315">
        <f>IF(Inputs!$B$27&lt;&gt;"Ready","PENDING INPUTS",IF(AI315&lt;=0,99,1+IF(AND(K315&gt;0,OR(Inputs!C14&gt;Inputs!C17,AND(Inputs!C14=Inputs!C17,0&lt;3))),1,0)+IF(AND(S315&gt;0,OR(Inputs!C15&gt;Inputs!C17,AND(Inputs!C15=Inputs!C17,1&lt;3))),1,0)+IF(AND(AA315&gt;0,OR(Inputs!C16&gt;Inputs!C17,AND(Inputs!C16=Inputs!C17,2&lt;3))),1,0)+IF(AND(AQ315&gt;0,OR(Inputs!C18&gt;Inputs!C17,AND(Inputs!C18=Inputs!C17,4&lt;3))),1,0)+IF(AND(AY315&gt;0,OR(Inputs!C19&gt;Inputs!C17,AND(Inputs!C19=Inputs!C17,5&lt;3))),1,0)+IF(AND(BG315&gt;0,OR(Inputs!C20&gt;Inputs!C17,AND(Inputs!C20=Inputs!C17,6&lt;3))),1,0)+IF(AND(BO315&gt;0,OR(Inputs!C21&gt;Inputs!C17,AND(Inputs!C21=Inputs!C17,7&lt;3))),1,0)+IF(AND(BW315&gt;0,OR(Inputs!C22&gt;Inputs!C17,AND(Inputs!C22=Inputs!C17,8&lt;3))),1,0)+IF(AND(CE315&gt;0,OR(Inputs!C23&gt;Inputs!C17,AND(Inputs!C23=Inputs!C17,9&lt;3))),1,0)))</f>
        <v>99</v>
      </c>
      <c r="AN315" s="3">
        <f>IF(Inputs!$B$27&lt;&gt;"Ready","PENDING INPUTS",IF(A315&gt;Inputs!$B$6,0,MIN(MAX(0,(AI315+AJ315+AK315)-AL315),MAX(0,C315-D315-(IF(O315&lt;AM315,K315+L315+M315-N315,0)+IF(W315&lt;AM315,S315+T315+U315-V315,0)+IF(AE315&lt;AM315,AA315+AB315+AC315-AD315,0)+IF(AM315&lt;AM315,AI315+AJ315+AK315-AL315,0)+IF(AU315&lt;AM315,AQ315+AR315+AS315-AT315,0)+IF(BC315&lt;AM315,AY315+AZ315+BA315-BB315,0)+IF(BK315&lt;AM315,BG315+BH315+BI315-BJ315,0)+IF(BS315&lt;AM315,BO315+BP315+BQ315-BR315,0)+IF(CA315&lt;AM315,BW315+BX315+BY315-BZ315,0)+IF(CI315&lt;AM315,CE315+CF315+CG315-CH315,0))))))</f>
        <v>0</v>
      </c>
      <c r="AO315" s="3">
        <f>IF(Inputs!$B$27&lt;&gt;"Ready","PENDING INPUTS",MIN((AI315+AJ315+AK315),IF(D315&gt;C315,IF(D315=0,0,AL315*C315/D315),AL315+AN315)))</f>
        <v>0</v>
      </c>
      <c r="AP315" s="3">
        <f>IF(Inputs!$B$27&lt;&gt;"Ready","PENDING INPUTS",MAX(0,(AI315+AJ315+AK315)-AO315))</f>
        <v>0</v>
      </c>
      <c r="AQ315" s="3">
        <f>IF(Inputs!$B$27&lt;&gt;"Ready","PENDING INPUTS",AX314)</f>
        <v>0</v>
      </c>
      <c r="AR315" s="3">
        <f>IF(Inputs!$B$27&lt;&gt;"Ready","PENDING INPUTS",IF(A315&lt;=Inputs!$B$6,ROUND(AQ315*Inputs!C18/12,2),0))</f>
        <v>0</v>
      </c>
      <c r="AS315" s="3">
        <f>IF(Inputs!$B$27&lt;&gt;"Ready","PENDING INPUTS",IF(AND(A315&lt;=Inputs!$B$6,AQ315&gt;0),Inputs!G18,0))</f>
        <v>0</v>
      </c>
      <c r="AT315" s="3">
        <f>IF(Inputs!$B$27&lt;&gt;"Ready","PENDING INPUTS",IF(A315&gt;Inputs!$B$6,0,MIN((AQ315+AR315+AS315),IF(Inputs!H18=1,Inputs!D18,MAX(Inputs!F18,ROUND(AQ315*Inputs!E18+AR315+AS315,2))))))</f>
        <v>0</v>
      </c>
      <c r="AU315">
        <f>IF(Inputs!$B$27&lt;&gt;"Ready","PENDING INPUTS",IF(AQ315&lt;=0,99,1+IF(AND(K315&gt;0,OR(Inputs!C14&gt;Inputs!C18,AND(Inputs!C14=Inputs!C18,0&lt;4))),1,0)+IF(AND(S315&gt;0,OR(Inputs!C15&gt;Inputs!C18,AND(Inputs!C15=Inputs!C18,1&lt;4))),1,0)+IF(AND(AA315&gt;0,OR(Inputs!C16&gt;Inputs!C18,AND(Inputs!C16=Inputs!C18,2&lt;4))),1,0)+IF(AND(AI315&gt;0,OR(Inputs!C17&gt;Inputs!C18,AND(Inputs!C17=Inputs!C18,3&lt;4))),1,0)+IF(AND(AY315&gt;0,OR(Inputs!C19&gt;Inputs!C18,AND(Inputs!C19=Inputs!C18,5&lt;4))),1,0)+IF(AND(BG315&gt;0,OR(Inputs!C20&gt;Inputs!C18,AND(Inputs!C20=Inputs!C18,6&lt;4))),1,0)+IF(AND(BO315&gt;0,OR(Inputs!C21&gt;Inputs!C18,AND(Inputs!C21=Inputs!C18,7&lt;4))),1,0)+IF(AND(BW315&gt;0,OR(Inputs!C22&gt;Inputs!C18,AND(Inputs!C22=Inputs!C18,8&lt;4))),1,0)+IF(AND(CE315&gt;0,OR(Inputs!C23&gt;Inputs!C18,AND(Inputs!C23=Inputs!C18,9&lt;4))),1,0)))</f>
        <v>99</v>
      </c>
      <c r="AV315" s="3">
        <f>IF(Inputs!$B$27&lt;&gt;"Ready","PENDING INPUTS",IF(A315&gt;Inputs!$B$6,0,MIN(MAX(0,(AQ315+AR315+AS315)-AT315),MAX(0,C315-D315-(IF(O315&lt;AU315,K315+L315+M315-N315,0)+IF(W315&lt;AU315,S315+T315+U315-V315,0)+IF(AE315&lt;AU315,AA315+AB315+AC315-AD315,0)+IF(AM315&lt;AU315,AI315+AJ315+AK315-AL315,0)+IF(AU315&lt;AU315,AQ315+AR315+AS315-AT315,0)+IF(BC315&lt;AU315,AY315+AZ315+BA315-BB315,0)+IF(BK315&lt;AU315,BG315+BH315+BI315-BJ315,0)+IF(BS315&lt;AU315,BO315+BP315+BQ315-BR315,0)+IF(CA315&lt;AU315,BW315+BX315+BY315-BZ315,0)+IF(CI315&lt;AU315,CE315+CF315+CG315-CH315,0))))))</f>
        <v>0</v>
      </c>
      <c r="AW315" s="3">
        <f>IF(Inputs!$B$27&lt;&gt;"Ready","PENDING INPUTS",MIN((AQ315+AR315+AS315),IF(D315&gt;C315,IF(D315=0,0,AT315*C315/D315),AT315+AV315)))</f>
        <v>0</v>
      </c>
      <c r="AX315" s="3">
        <f>IF(Inputs!$B$27&lt;&gt;"Ready","PENDING INPUTS",MAX(0,(AQ315+AR315+AS315)-AW315))</f>
        <v>0</v>
      </c>
      <c r="AY315" s="3">
        <f>IF(Inputs!$B$27&lt;&gt;"Ready","PENDING INPUTS",BF314)</f>
        <v>0</v>
      </c>
      <c r="AZ315" s="3">
        <f>IF(Inputs!$B$27&lt;&gt;"Ready","PENDING INPUTS",IF(A315&lt;=Inputs!$B$6,ROUND(AY315*Inputs!C19/12,2),0))</f>
        <v>0</v>
      </c>
      <c r="BA315" s="3">
        <f>IF(Inputs!$B$27&lt;&gt;"Ready","PENDING INPUTS",IF(AND(A315&lt;=Inputs!$B$6,AY315&gt;0),Inputs!G19,0))</f>
        <v>0</v>
      </c>
      <c r="BB315" s="3">
        <f>IF(Inputs!$B$27&lt;&gt;"Ready","PENDING INPUTS",IF(A315&gt;Inputs!$B$6,0,MIN((AY315+AZ315+BA315),IF(Inputs!H19=1,Inputs!D19,MAX(Inputs!F19,ROUND(AY315*Inputs!E19+AZ315+BA315,2))))))</f>
        <v>0</v>
      </c>
      <c r="BC315">
        <f>IF(Inputs!$B$27&lt;&gt;"Ready","PENDING INPUTS",IF(AY315&lt;=0,99,1+IF(AND(K315&gt;0,OR(Inputs!C14&gt;Inputs!C19,AND(Inputs!C14=Inputs!C19,0&lt;5))),1,0)+IF(AND(S315&gt;0,OR(Inputs!C15&gt;Inputs!C19,AND(Inputs!C15=Inputs!C19,1&lt;5))),1,0)+IF(AND(AA315&gt;0,OR(Inputs!C16&gt;Inputs!C19,AND(Inputs!C16=Inputs!C19,2&lt;5))),1,0)+IF(AND(AI315&gt;0,OR(Inputs!C17&gt;Inputs!C19,AND(Inputs!C17=Inputs!C19,3&lt;5))),1,0)+IF(AND(AQ315&gt;0,OR(Inputs!C18&gt;Inputs!C19,AND(Inputs!C18=Inputs!C19,4&lt;5))),1,0)+IF(AND(BG315&gt;0,OR(Inputs!C20&gt;Inputs!C19,AND(Inputs!C20=Inputs!C19,6&lt;5))),1,0)+IF(AND(BO315&gt;0,OR(Inputs!C21&gt;Inputs!C19,AND(Inputs!C21=Inputs!C19,7&lt;5))),1,0)+IF(AND(BW315&gt;0,OR(Inputs!C22&gt;Inputs!C19,AND(Inputs!C22=Inputs!C19,8&lt;5))),1,0)+IF(AND(CE315&gt;0,OR(Inputs!C23&gt;Inputs!C19,AND(Inputs!C23=Inputs!C19,9&lt;5))),1,0)))</f>
        <v>99</v>
      </c>
      <c r="BD315" s="3">
        <f>IF(Inputs!$B$27&lt;&gt;"Ready","PENDING INPUTS",IF(A315&gt;Inputs!$B$6,0,MIN(MAX(0,(AY315+AZ315+BA315)-BB315),MAX(0,C315-D315-(IF(O315&lt;BC315,K315+L315+M315-N315,0)+IF(W315&lt;BC315,S315+T315+U315-V315,0)+IF(AE315&lt;BC315,AA315+AB315+AC315-AD315,0)+IF(AM315&lt;BC315,AI315+AJ315+AK315-AL315,0)+IF(AU315&lt;BC315,AQ315+AR315+AS315-AT315,0)+IF(BC315&lt;BC315,AY315+AZ315+BA315-BB315,0)+IF(BK315&lt;BC315,BG315+BH315+BI315-BJ315,0)+IF(BS315&lt;BC315,BO315+BP315+BQ315-BR315,0)+IF(CA315&lt;BC315,BW315+BX315+BY315-BZ315,0)+IF(CI315&lt;BC315,CE315+CF315+CG315-CH315,0))))))</f>
        <v>0</v>
      </c>
      <c r="BE315" s="3">
        <f>IF(Inputs!$B$27&lt;&gt;"Ready","PENDING INPUTS",MIN((AY315+AZ315+BA315),IF(D315&gt;C315,IF(D315=0,0,BB315*C315/D315),BB315+BD315)))</f>
        <v>0</v>
      </c>
      <c r="BF315" s="3">
        <f>IF(Inputs!$B$27&lt;&gt;"Ready","PENDING INPUTS",MAX(0,(AY315+AZ315+BA315)-BE315))</f>
        <v>0</v>
      </c>
      <c r="BG315" s="3">
        <f>IF(Inputs!$B$27&lt;&gt;"Ready","PENDING INPUTS",BN314)</f>
        <v>0</v>
      </c>
      <c r="BH315" s="3">
        <f>IF(Inputs!$B$27&lt;&gt;"Ready","PENDING INPUTS",IF(A315&lt;=Inputs!$B$6,ROUND(BG315*Inputs!C20/12,2),0))</f>
        <v>0</v>
      </c>
      <c r="BI315" s="3">
        <f>IF(Inputs!$B$27&lt;&gt;"Ready","PENDING INPUTS",IF(AND(A315&lt;=Inputs!$B$6,BG315&gt;0),Inputs!G20,0))</f>
        <v>0</v>
      </c>
      <c r="BJ315" s="3">
        <f>IF(Inputs!$B$27&lt;&gt;"Ready","PENDING INPUTS",IF(A315&gt;Inputs!$B$6,0,MIN((BG315+BH315+BI315),IF(Inputs!H20=1,Inputs!D20,MAX(Inputs!F20,ROUND(BG315*Inputs!E20+BH315+BI315,2))))))</f>
        <v>0</v>
      </c>
      <c r="BK315">
        <f>IF(Inputs!$B$27&lt;&gt;"Ready","PENDING INPUTS",IF(BG315&lt;=0,99,1+IF(AND(K315&gt;0,OR(Inputs!C14&gt;Inputs!C20,AND(Inputs!C14=Inputs!C20,0&lt;6))),1,0)+IF(AND(S315&gt;0,OR(Inputs!C15&gt;Inputs!C20,AND(Inputs!C15=Inputs!C20,1&lt;6))),1,0)+IF(AND(AA315&gt;0,OR(Inputs!C16&gt;Inputs!C20,AND(Inputs!C16=Inputs!C20,2&lt;6))),1,0)+IF(AND(AI315&gt;0,OR(Inputs!C17&gt;Inputs!C20,AND(Inputs!C17=Inputs!C20,3&lt;6))),1,0)+IF(AND(AQ315&gt;0,OR(Inputs!C18&gt;Inputs!C20,AND(Inputs!C18=Inputs!C20,4&lt;6))),1,0)+IF(AND(AY315&gt;0,OR(Inputs!C19&gt;Inputs!C20,AND(Inputs!C19=Inputs!C20,5&lt;6))),1,0)+IF(AND(BO315&gt;0,OR(Inputs!C21&gt;Inputs!C20,AND(Inputs!C21=Inputs!C20,7&lt;6))),1,0)+IF(AND(BW315&gt;0,OR(Inputs!C22&gt;Inputs!C20,AND(Inputs!C22=Inputs!C20,8&lt;6))),1,0)+IF(AND(CE315&gt;0,OR(Inputs!C23&gt;Inputs!C20,AND(Inputs!C23=Inputs!C20,9&lt;6))),1,0)))</f>
        <v>99</v>
      </c>
      <c r="BL315" s="3">
        <f>IF(Inputs!$B$27&lt;&gt;"Ready","PENDING INPUTS",IF(A315&gt;Inputs!$B$6,0,MIN(MAX(0,(BG315+BH315+BI315)-BJ315),MAX(0,C315-D315-(IF(O315&lt;BK315,K315+L315+M315-N315,0)+IF(W315&lt;BK315,S315+T315+U315-V315,0)+IF(AE315&lt;BK315,AA315+AB315+AC315-AD315,0)+IF(AM315&lt;BK315,AI315+AJ315+AK315-AL315,0)+IF(AU315&lt;BK315,AQ315+AR315+AS315-AT315,0)+IF(BC315&lt;BK315,AY315+AZ315+BA315-BB315,0)+IF(BK315&lt;BK315,BG315+BH315+BI315-BJ315,0)+IF(BS315&lt;BK315,BO315+BP315+BQ315-BR315,0)+IF(CA315&lt;BK315,BW315+BX315+BY315-BZ315,0)+IF(CI315&lt;BK315,CE315+CF315+CG315-CH315,0))))))</f>
        <v>0</v>
      </c>
      <c r="BM315" s="3">
        <f>IF(Inputs!$B$27&lt;&gt;"Ready","PENDING INPUTS",MIN((BG315+BH315+BI315),IF(D315&gt;C315,IF(D315=0,0,BJ315*C315/D315),BJ315+BL315)))</f>
        <v>0</v>
      </c>
      <c r="BN315" s="3">
        <f>IF(Inputs!$B$27&lt;&gt;"Ready","PENDING INPUTS",MAX(0,(BG315+BH315+BI315)-BM315))</f>
        <v>0</v>
      </c>
      <c r="BO315" s="3">
        <f>IF(Inputs!$B$27&lt;&gt;"Ready","PENDING INPUTS",BV314)</f>
        <v>0</v>
      </c>
      <c r="BP315" s="3">
        <f>IF(Inputs!$B$27&lt;&gt;"Ready","PENDING INPUTS",IF(A315&lt;=Inputs!$B$6,ROUND(BO315*Inputs!C21/12,2),0))</f>
        <v>0</v>
      </c>
      <c r="BQ315" s="3">
        <f>IF(Inputs!$B$27&lt;&gt;"Ready","PENDING INPUTS",IF(AND(A315&lt;=Inputs!$B$6,BO315&gt;0),Inputs!G21,0))</f>
        <v>0</v>
      </c>
      <c r="BR315" s="3">
        <f>IF(Inputs!$B$27&lt;&gt;"Ready","PENDING INPUTS",IF(A315&gt;Inputs!$B$6,0,MIN((BO315+BP315+BQ315),IF(Inputs!H21=1,Inputs!D21,MAX(Inputs!F21,ROUND(BO315*Inputs!E21+BP315+BQ315,2))))))</f>
        <v>0</v>
      </c>
      <c r="BS315">
        <f>IF(Inputs!$B$27&lt;&gt;"Ready","PENDING INPUTS",IF(BO315&lt;=0,99,1+IF(AND(K315&gt;0,OR(Inputs!C14&gt;Inputs!C21,AND(Inputs!C14=Inputs!C21,0&lt;7))),1,0)+IF(AND(S315&gt;0,OR(Inputs!C15&gt;Inputs!C21,AND(Inputs!C15=Inputs!C21,1&lt;7))),1,0)+IF(AND(AA315&gt;0,OR(Inputs!C16&gt;Inputs!C21,AND(Inputs!C16=Inputs!C21,2&lt;7))),1,0)+IF(AND(AI315&gt;0,OR(Inputs!C17&gt;Inputs!C21,AND(Inputs!C17=Inputs!C21,3&lt;7))),1,0)+IF(AND(AQ315&gt;0,OR(Inputs!C18&gt;Inputs!C21,AND(Inputs!C18=Inputs!C21,4&lt;7))),1,0)+IF(AND(AY315&gt;0,OR(Inputs!C19&gt;Inputs!C21,AND(Inputs!C19=Inputs!C21,5&lt;7))),1,0)+IF(AND(BG315&gt;0,OR(Inputs!C20&gt;Inputs!C21,AND(Inputs!C20=Inputs!C21,6&lt;7))),1,0)+IF(AND(BW315&gt;0,OR(Inputs!C22&gt;Inputs!C21,AND(Inputs!C22=Inputs!C21,8&lt;7))),1,0)+IF(AND(CE315&gt;0,OR(Inputs!C23&gt;Inputs!C21,AND(Inputs!C23=Inputs!C21,9&lt;7))),1,0)))</f>
        <v>99</v>
      </c>
      <c r="BT315" s="3">
        <f>IF(Inputs!$B$27&lt;&gt;"Ready","PENDING INPUTS",IF(A315&gt;Inputs!$B$6,0,MIN(MAX(0,(BO315+BP315+BQ315)-BR315),MAX(0,C315-D315-(IF(O315&lt;BS315,K315+L315+M315-N315,0)+IF(W315&lt;BS315,S315+T315+U315-V315,0)+IF(AE315&lt;BS315,AA315+AB315+AC315-AD315,0)+IF(AM315&lt;BS315,AI315+AJ315+AK315-AL315,0)+IF(AU315&lt;BS315,AQ315+AR315+AS315-AT315,0)+IF(BC315&lt;BS315,AY315+AZ315+BA315-BB315,0)+IF(BK315&lt;BS315,BG315+BH315+BI315-BJ315,0)+IF(BS315&lt;BS315,BO315+BP315+BQ315-BR315,0)+IF(CA315&lt;BS315,BW315+BX315+BY315-BZ315,0)+IF(CI315&lt;BS315,CE315+CF315+CG315-CH315,0))))))</f>
        <v>0</v>
      </c>
      <c r="BU315" s="3">
        <f>IF(Inputs!$B$27&lt;&gt;"Ready","PENDING INPUTS",MIN((BO315+BP315+BQ315),IF(D315&gt;C315,IF(D315=0,0,BR315*C315/D315),BR315+BT315)))</f>
        <v>0</v>
      </c>
      <c r="BV315" s="3">
        <f>IF(Inputs!$B$27&lt;&gt;"Ready","PENDING INPUTS",MAX(0,(BO315+BP315+BQ315)-BU315))</f>
        <v>0</v>
      </c>
      <c r="BW315" s="3">
        <f>IF(Inputs!$B$27&lt;&gt;"Ready","PENDING INPUTS",CD314)</f>
        <v>0</v>
      </c>
      <c r="BX315" s="3">
        <f>IF(Inputs!$B$27&lt;&gt;"Ready","PENDING INPUTS",IF(A315&lt;=Inputs!$B$6,ROUND(BW315*Inputs!C22/12,2),0))</f>
        <v>0</v>
      </c>
      <c r="BY315" s="3">
        <f>IF(Inputs!$B$27&lt;&gt;"Ready","PENDING INPUTS",IF(AND(A315&lt;=Inputs!$B$6,BW315&gt;0),Inputs!G22,0))</f>
        <v>0</v>
      </c>
      <c r="BZ315" s="3">
        <f>IF(Inputs!$B$27&lt;&gt;"Ready","PENDING INPUTS",IF(A315&gt;Inputs!$B$6,0,MIN((BW315+BX315+BY315),IF(Inputs!H22=1,Inputs!D22,MAX(Inputs!F22,ROUND(BW315*Inputs!E22+BX315+BY315,2))))))</f>
        <v>0</v>
      </c>
      <c r="CA315">
        <f>IF(Inputs!$B$27&lt;&gt;"Ready","PENDING INPUTS",IF(BW315&lt;=0,99,1+IF(AND(K315&gt;0,OR(Inputs!C14&gt;Inputs!C22,AND(Inputs!C14=Inputs!C22,0&lt;8))),1,0)+IF(AND(S315&gt;0,OR(Inputs!C15&gt;Inputs!C22,AND(Inputs!C15=Inputs!C22,1&lt;8))),1,0)+IF(AND(AA315&gt;0,OR(Inputs!C16&gt;Inputs!C22,AND(Inputs!C16=Inputs!C22,2&lt;8))),1,0)+IF(AND(AI315&gt;0,OR(Inputs!C17&gt;Inputs!C22,AND(Inputs!C17=Inputs!C22,3&lt;8))),1,0)+IF(AND(AQ315&gt;0,OR(Inputs!C18&gt;Inputs!C22,AND(Inputs!C18=Inputs!C22,4&lt;8))),1,0)+IF(AND(AY315&gt;0,OR(Inputs!C19&gt;Inputs!C22,AND(Inputs!C19=Inputs!C22,5&lt;8))),1,0)+IF(AND(BG315&gt;0,OR(Inputs!C20&gt;Inputs!C22,AND(Inputs!C20=Inputs!C22,6&lt;8))),1,0)+IF(AND(BO315&gt;0,OR(Inputs!C21&gt;Inputs!C22,AND(Inputs!C21=Inputs!C22,7&lt;8))),1,0)+IF(AND(CE315&gt;0,OR(Inputs!C23&gt;Inputs!C22,AND(Inputs!C23=Inputs!C22,9&lt;8))),1,0)))</f>
        <v>99</v>
      </c>
      <c r="CB315" s="3">
        <f>IF(Inputs!$B$27&lt;&gt;"Ready","PENDING INPUTS",IF(A315&gt;Inputs!$B$6,0,MIN(MAX(0,(BW315+BX315+BY315)-BZ315),MAX(0,C315-D315-(IF(O315&lt;CA315,K315+L315+M315-N315,0)+IF(W315&lt;CA315,S315+T315+U315-V315,0)+IF(AE315&lt;CA315,AA315+AB315+AC315-AD315,0)+IF(AM315&lt;CA315,AI315+AJ315+AK315-AL315,0)+IF(AU315&lt;CA315,AQ315+AR315+AS315-AT315,0)+IF(BC315&lt;CA315,AY315+AZ315+BA315-BB315,0)+IF(BK315&lt;CA315,BG315+BH315+BI315-BJ315,0)+IF(BS315&lt;CA315,BO315+BP315+BQ315-BR315,0)+IF(CA315&lt;CA315,BW315+BX315+BY315-BZ315,0)+IF(CI315&lt;CA315,CE315+CF315+CG315-CH315,0))))))</f>
        <v>0</v>
      </c>
      <c r="CC315" s="3">
        <f>IF(Inputs!$B$27&lt;&gt;"Ready","PENDING INPUTS",MIN((BW315+BX315+BY315),IF(D315&gt;C315,IF(D315=0,0,BZ315*C315/D315),BZ315+CB315)))</f>
        <v>0</v>
      </c>
      <c r="CD315" s="3">
        <f>IF(Inputs!$B$27&lt;&gt;"Ready","PENDING INPUTS",MAX(0,(BW315+BX315+BY315)-CC315))</f>
        <v>0</v>
      </c>
      <c r="CE315" s="3">
        <f>IF(Inputs!$B$27&lt;&gt;"Ready","PENDING INPUTS",CL314)</f>
        <v>0</v>
      </c>
      <c r="CF315" s="3">
        <f>IF(Inputs!$B$27&lt;&gt;"Ready","PENDING INPUTS",IF(A315&lt;=Inputs!$B$6,ROUND(CE315*Inputs!C23/12,2),0))</f>
        <v>0</v>
      </c>
      <c r="CG315" s="3">
        <f>IF(Inputs!$B$27&lt;&gt;"Ready","PENDING INPUTS",IF(AND(A315&lt;=Inputs!$B$6,CE315&gt;0),Inputs!G23,0))</f>
        <v>0</v>
      </c>
      <c r="CH315" s="3">
        <f>IF(Inputs!$B$27&lt;&gt;"Ready","PENDING INPUTS",IF(A315&gt;Inputs!$B$6,0,MIN((CE315+CF315+CG315),IF(Inputs!H23=1,Inputs!D23,MAX(Inputs!F23,ROUND(CE315*Inputs!E23+CF315+CG315,2))))))</f>
        <v>0</v>
      </c>
      <c r="CI315">
        <f>IF(Inputs!$B$27&lt;&gt;"Ready","PENDING INPUTS",IF(CE315&lt;=0,99,1+IF(AND(K315&gt;0,OR(Inputs!C14&gt;Inputs!C23,AND(Inputs!C14=Inputs!C23,0&lt;9))),1,0)+IF(AND(S315&gt;0,OR(Inputs!C15&gt;Inputs!C23,AND(Inputs!C15=Inputs!C23,1&lt;9))),1,0)+IF(AND(AA315&gt;0,OR(Inputs!C16&gt;Inputs!C23,AND(Inputs!C16=Inputs!C23,2&lt;9))),1,0)+IF(AND(AI315&gt;0,OR(Inputs!C17&gt;Inputs!C23,AND(Inputs!C17=Inputs!C23,3&lt;9))),1,0)+IF(AND(AQ315&gt;0,OR(Inputs!C18&gt;Inputs!C23,AND(Inputs!C18=Inputs!C23,4&lt;9))),1,0)+IF(AND(AY315&gt;0,OR(Inputs!C19&gt;Inputs!C23,AND(Inputs!C19=Inputs!C23,5&lt;9))),1,0)+IF(AND(BG315&gt;0,OR(Inputs!C20&gt;Inputs!C23,AND(Inputs!C20=Inputs!C23,6&lt;9))),1,0)+IF(AND(BO315&gt;0,OR(Inputs!C21&gt;Inputs!C23,AND(Inputs!C21=Inputs!C23,7&lt;9))),1,0)+IF(AND(BW315&gt;0,OR(Inputs!C22&gt;Inputs!C23,AND(Inputs!C22=Inputs!C23,8&lt;9))),1,0)))</f>
        <v>99</v>
      </c>
      <c r="CJ315" s="3">
        <f>IF(Inputs!$B$27&lt;&gt;"Ready","PENDING INPUTS",IF(A315&gt;Inputs!$B$6,0,MIN(MAX(0,(CE315+CF315+CG315)-CH315),MAX(0,C315-D315-(IF(O315&lt;CI315,K315+L315+M315-N315,0)+IF(W315&lt;CI315,S315+T315+U315-V315,0)+IF(AE315&lt;CI315,AA315+AB315+AC315-AD315,0)+IF(AM315&lt;CI315,AI315+AJ315+AK315-AL315,0)+IF(AU315&lt;CI315,AQ315+AR315+AS315-AT315,0)+IF(BC315&lt;CI315,AY315+AZ315+BA315-BB315,0)+IF(BK315&lt;CI315,BG315+BH315+BI315-BJ315,0)+IF(BS315&lt;CI315,BO315+BP315+BQ315-BR315,0)+IF(CA315&lt;CI315,BW315+BX315+BY315-BZ315,0)+IF(CI315&lt;CI315,CE315+CF315+CG315-CH315,0))))))</f>
        <v>0</v>
      </c>
      <c r="CK315" s="3">
        <f>IF(Inputs!$B$27&lt;&gt;"Ready","PENDING INPUTS",MIN((CE315+CF315+CG315),IF(D315&gt;C315,IF(D315=0,0,CH315*C315/D315),CH315+CJ315)))</f>
        <v>0</v>
      </c>
      <c r="CL315" s="3">
        <f>IF(Inputs!$B$27&lt;&gt;"Ready","PENDING INPUTS",MAX(0,(CE315+CF315+CG315)-CK315))</f>
        <v>0</v>
      </c>
    </row>
    <row r="316" spans="1:90" ht="27.95" customHeight="1" x14ac:dyDescent="0.25">
      <c r="A316">
        <v>312</v>
      </c>
      <c r="B316" s="13">
        <f>IF(Inputs!$B$27&lt;&gt;"Ready","PENDING INPUTS",EDATE(Inputs!$B$5,A316-1))</f>
        <v>55763</v>
      </c>
      <c r="C316" s="3">
        <f>IF(Inputs!$B$27&lt;&gt;"Ready","PENDING INPUTS",IF(A316&lt;=Inputs!$B$6,MAX(0,Inputs!$B$4+IF(A316=Inputs!$B$7,Inputs!$B$8,0)+IF(A316=Inputs!$B$9,Inputs!$B$10,0)),0))</f>
        <v>0</v>
      </c>
      <c r="D316" s="3">
        <f>IF(Inputs!$B$27&lt;&gt;"Ready","PENDING INPUTS",SUM(N316,V316,AD316,AL316,AT316,BB316,BJ316,BR316,BZ316,CH316))</f>
        <v>0</v>
      </c>
      <c r="E316" s="3">
        <f>IF(Inputs!$B$27&lt;&gt;"Ready","PENDING INPUTS",MAX(0,D316-C316))</f>
        <v>0</v>
      </c>
      <c r="F316" s="3">
        <f>IF(Inputs!$B$27&lt;&gt;"Ready","PENDING INPUTS",SUM(Q316,Y316,AG316,AO316,AW316,BE316,BM316,BU316,CC316,CK316))</f>
        <v>0</v>
      </c>
      <c r="G316" s="3">
        <f>IF(Inputs!$B$27&lt;&gt;"Ready","PENDING INPUTS",SUM(L316,T316,AB316,AJ316,AR316,AZ316,BH316,BP316,BX316,CF316))</f>
        <v>0</v>
      </c>
      <c r="H316" s="3">
        <f>IF(Inputs!$B$27&lt;&gt;"Ready","PENDING INPUTS",SUM(M316,U316,AC316,AK316,AS316,BA316,BI316,BQ316,BY316,CG316))</f>
        <v>0</v>
      </c>
      <c r="I316" s="3">
        <f>IF(Inputs!$B$27&lt;&gt;"Ready","PENDING INPUTS",SUM(R316,Z316,AH316,AP316,AX316,BF316,BN316,BV316,CD316,CL316))</f>
        <v>0</v>
      </c>
      <c r="J316" t="str">
        <f>IF(Inputs!$B$27&lt;&gt;"Ready","PENDING INPUTS",IF(A316&gt;Inputs!$B$6,"Beyond horizon",IF(E316&gt;0.005,"MINIMUM SHORTFALL",IF(I316&lt;0.005,"Paid off","In progress"))))</f>
        <v>Beyond horizon</v>
      </c>
      <c r="K316" s="3">
        <f>IF(Inputs!$B$27&lt;&gt;"Ready","PENDING INPUTS",R315)</f>
        <v>0</v>
      </c>
      <c r="L316" s="3">
        <f>IF(Inputs!$B$27&lt;&gt;"Ready","PENDING INPUTS",IF(A316&lt;=Inputs!$B$6,ROUND(K316*Inputs!C14/12,2),0))</f>
        <v>0</v>
      </c>
      <c r="M316" s="3">
        <f>IF(Inputs!$B$27&lt;&gt;"Ready","PENDING INPUTS",IF(AND(A316&lt;=Inputs!$B$6,K316&gt;0),Inputs!G14,0))</f>
        <v>0</v>
      </c>
      <c r="N316" s="3">
        <f>IF(Inputs!$B$27&lt;&gt;"Ready","PENDING INPUTS",IF(A316&gt;Inputs!$B$6,0,MIN((K316+L316+M316),IF(Inputs!H14=1,Inputs!D14,MAX(Inputs!F14,ROUND(K316*Inputs!E14+L316+M316,2))))))</f>
        <v>0</v>
      </c>
      <c r="O316">
        <f>IF(Inputs!$B$27&lt;&gt;"Ready","PENDING INPUTS",IF(K316&lt;=0,99,1+IF(AND(S316&gt;0,OR(Inputs!C15&gt;Inputs!C14,AND(Inputs!C15=Inputs!C14,1&lt;0))),1,0)+IF(AND(AA316&gt;0,OR(Inputs!C16&gt;Inputs!C14,AND(Inputs!C16=Inputs!C14,2&lt;0))),1,0)+IF(AND(AI316&gt;0,OR(Inputs!C17&gt;Inputs!C14,AND(Inputs!C17=Inputs!C14,3&lt;0))),1,0)+IF(AND(AQ316&gt;0,OR(Inputs!C18&gt;Inputs!C14,AND(Inputs!C18=Inputs!C14,4&lt;0))),1,0)+IF(AND(AY316&gt;0,OR(Inputs!C19&gt;Inputs!C14,AND(Inputs!C19=Inputs!C14,5&lt;0))),1,0)+IF(AND(BG316&gt;0,OR(Inputs!C20&gt;Inputs!C14,AND(Inputs!C20=Inputs!C14,6&lt;0))),1,0)+IF(AND(BO316&gt;0,OR(Inputs!C21&gt;Inputs!C14,AND(Inputs!C21=Inputs!C14,7&lt;0))),1,0)+IF(AND(BW316&gt;0,OR(Inputs!C22&gt;Inputs!C14,AND(Inputs!C22=Inputs!C14,8&lt;0))),1,0)+IF(AND(CE316&gt;0,OR(Inputs!C23&gt;Inputs!C14,AND(Inputs!C23=Inputs!C14,9&lt;0))),1,0)))</f>
        <v>99</v>
      </c>
      <c r="P316" s="3">
        <f>IF(Inputs!$B$27&lt;&gt;"Ready","PENDING INPUTS",IF(A316&gt;Inputs!$B$6,0,MIN(MAX(0,(K316+L316+M316)-N316),MAX(0,C316-D316-(IF(O316&lt;O316,K316+L316+M316-N316,0)+IF(W316&lt;O316,S316+T316+U316-V316,0)+IF(AE316&lt;O316,AA316+AB316+AC316-AD316,0)+IF(AM316&lt;O316,AI316+AJ316+AK316-AL316,0)+IF(AU316&lt;O316,AQ316+AR316+AS316-AT316,0)+IF(BC316&lt;O316,AY316+AZ316+BA316-BB316,0)+IF(BK316&lt;O316,BG316+BH316+BI316-BJ316,0)+IF(BS316&lt;O316,BO316+BP316+BQ316-BR316,0)+IF(CA316&lt;O316,BW316+BX316+BY316-BZ316,0)+IF(CI316&lt;O316,CE316+CF316+CG316-CH316,0))))))</f>
        <v>0</v>
      </c>
      <c r="Q316" s="3">
        <f>IF(Inputs!$B$27&lt;&gt;"Ready","PENDING INPUTS",MIN((K316+L316+M316),IF(D316&gt;C316,IF(D316=0,0,N316*C316/D316),N316+P316)))</f>
        <v>0</v>
      </c>
      <c r="R316" s="3">
        <f>IF(Inputs!$B$27&lt;&gt;"Ready","PENDING INPUTS",MAX(0,(K316+L316+M316)-Q316))</f>
        <v>0</v>
      </c>
      <c r="S316" s="3">
        <f>IF(Inputs!$B$27&lt;&gt;"Ready","PENDING INPUTS",Z315)</f>
        <v>0</v>
      </c>
      <c r="T316" s="3">
        <f>IF(Inputs!$B$27&lt;&gt;"Ready","PENDING INPUTS",IF(A316&lt;=Inputs!$B$6,ROUND(S316*Inputs!C15/12,2),0))</f>
        <v>0</v>
      </c>
      <c r="U316" s="3">
        <f>IF(Inputs!$B$27&lt;&gt;"Ready","PENDING INPUTS",IF(AND(A316&lt;=Inputs!$B$6,S316&gt;0),Inputs!G15,0))</f>
        <v>0</v>
      </c>
      <c r="V316" s="3">
        <f>IF(Inputs!$B$27&lt;&gt;"Ready","PENDING INPUTS",IF(A316&gt;Inputs!$B$6,0,MIN((S316+T316+U316),IF(Inputs!H15=1,Inputs!D15,MAX(Inputs!F15,ROUND(S316*Inputs!E15+T316+U316,2))))))</f>
        <v>0</v>
      </c>
      <c r="W316">
        <f>IF(Inputs!$B$27&lt;&gt;"Ready","PENDING INPUTS",IF(S316&lt;=0,99,1+IF(AND(K316&gt;0,OR(Inputs!C14&gt;Inputs!C15,AND(Inputs!C14=Inputs!C15,0&lt;1))),1,0)+IF(AND(AA316&gt;0,OR(Inputs!C16&gt;Inputs!C15,AND(Inputs!C16=Inputs!C15,2&lt;1))),1,0)+IF(AND(AI316&gt;0,OR(Inputs!C17&gt;Inputs!C15,AND(Inputs!C17=Inputs!C15,3&lt;1))),1,0)+IF(AND(AQ316&gt;0,OR(Inputs!C18&gt;Inputs!C15,AND(Inputs!C18=Inputs!C15,4&lt;1))),1,0)+IF(AND(AY316&gt;0,OR(Inputs!C19&gt;Inputs!C15,AND(Inputs!C19=Inputs!C15,5&lt;1))),1,0)+IF(AND(BG316&gt;0,OR(Inputs!C20&gt;Inputs!C15,AND(Inputs!C20=Inputs!C15,6&lt;1))),1,0)+IF(AND(BO316&gt;0,OR(Inputs!C21&gt;Inputs!C15,AND(Inputs!C21=Inputs!C15,7&lt;1))),1,0)+IF(AND(BW316&gt;0,OR(Inputs!C22&gt;Inputs!C15,AND(Inputs!C22=Inputs!C15,8&lt;1))),1,0)+IF(AND(CE316&gt;0,OR(Inputs!C23&gt;Inputs!C15,AND(Inputs!C23=Inputs!C15,9&lt;1))),1,0)))</f>
        <v>99</v>
      </c>
      <c r="X316" s="3">
        <f>IF(Inputs!$B$27&lt;&gt;"Ready","PENDING INPUTS",IF(A316&gt;Inputs!$B$6,0,MIN(MAX(0,(S316+T316+U316)-V316),MAX(0,C316-D316-(IF(O316&lt;W316,K316+L316+M316-N316,0)+IF(W316&lt;W316,S316+T316+U316-V316,0)+IF(AE316&lt;W316,AA316+AB316+AC316-AD316,0)+IF(AM316&lt;W316,AI316+AJ316+AK316-AL316,0)+IF(AU316&lt;W316,AQ316+AR316+AS316-AT316,0)+IF(BC316&lt;W316,AY316+AZ316+BA316-BB316,0)+IF(BK316&lt;W316,BG316+BH316+BI316-BJ316,0)+IF(BS316&lt;W316,BO316+BP316+BQ316-BR316,0)+IF(CA316&lt;W316,BW316+BX316+BY316-BZ316,0)+IF(CI316&lt;W316,CE316+CF316+CG316-CH316,0))))))</f>
        <v>0</v>
      </c>
      <c r="Y316" s="3">
        <f>IF(Inputs!$B$27&lt;&gt;"Ready","PENDING INPUTS",MIN((S316+T316+U316),IF(D316&gt;C316,IF(D316=0,0,V316*C316/D316),V316+X316)))</f>
        <v>0</v>
      </c>
      <c r="Z316" s="3">
        <f>IF(Inputs!$B$27&lt;&gt;"Ready","PENDING INPUTS",MAX(0,(S316+T316+U316)-Y316))</f>
        <v>0</v>
      </c>
      <c r="AA316" s="3">
        <f>IF(Inputs!$B$27&lt;&gt;"Ready","PENDING INPUTS",AH315)</f>
        <v>0</v>
      </c>
      <c r="AB316" s="3">
        <f>IF(Inputs!$B$27&lt;&gt;"Ready","PENDING INPUTS",IF(A316&lt;=Inputs!$B$6,ROUND(AA316*Inputs!C16/12,2),0))</f>
        <v>0</v>
      </c>
      <c r="AC316" s="3">
        <f>IF(Inputs!$B$27&lt;&gt;"Ready","PENDING INPUTS",IF(AND(A316&lt;=Inputs!$B$6,AA316&gt;0),Inputs!G16,0))</f>
        <v>0</v>
      </c>
      <c r="AD316" s="3">
        <f>IF(Inputs!$B$27&lt;&gt;"Ready","PENDING INPUTS",IF(A316&gt;Inputs!$B$6,0,MIN((AA316+AB316+AC316),IF(Inputs!H16=1,Inputs!D16,MAX(Inputs!F16,ROUND(AA316*Inputs!E16+AB316+AC316,2))))))</f>
        <v>0</v>
      </c>
      <c r="AE316">
        <f>IF(Inputs!$B$27&lt;&gt;"Ready","PENDING INPUTS",IF(AA316&lt;=0,99,1+IF(AND(K316&gt;0,OR(Inputs!C14&gt;Inputs!C16,AND(Inputs!C14=Inputs!C16,0&lt;2))),1,0)+IF(AND(S316&gt;0,OR(Inputs!C15&gt;Inputs!C16,AND(Inputs!C15=Inputs!C16,1&lt;2))),1,0)+IF(AND(AI316&gt;0,OR(Inputs!C17&gt;Inputs!C16,AND(Inputs!C17=Inputs!C16,3&lt;2))),1,0)+IF(AND(AQ316&gt;0,OR(Inputs!C18&gt;Inputs!C16,AND(Inputs!C18=Inputs!C16,4&lt;2))),1,0)+IF(AND(AY316&gt;0,OR(Inputs!C19&gt;Inputs!C16,AND(Inputs!C19=Inputs!C16,5&lt;2))),1,0)+IF(AND(BG316&gt;0,OR(Inputs!C20&gt;Inputs!C16,AND(Inputs!C20=Inputs!C16,6&lt;2))),1,0)+IF(AND(BO316&gt;0,OR(Inputs!C21&gt;Inputs!C16,AND(Inputs!C21=Inputs!C16,7&lt;2))),1,0)+IF(AND(BW316&gt;0,OR(Inputs!C22&gt;Inputs!C16,AND(Inputs!C22=Inputs!C16,8&lt;2))),1,0)+IF(AND(CE316&gt;0,OR(Inputs!C23&gt;Inputs!C16,AND(Inputs!C23=Inputs!C16,9&lt;2))),1,0)))</f>
        <v>99</v>
      </c>
      <c r="AF316" s="3">
        <f>IF(Inputs!$B$27&lt;&gt;"Ready","PENDING INPUTS",IF(A316&gt;Inputs!$B$6,0,MIN(MAX(0,(AA316+AB316+AC316)-AD316),MAX(0,C316-D316-(IF(O316&lt;AE316,K316+L316+M316-N316,0)+IF(W316&lt;AE316,S316+T316+U316-V316,0)+IF(AE316&lt;AE316,AA316+AB316+AC316-AD316,0)+IF(AM316&lt;AE316,AI316+AJ316+AK316-AL316,0)+IF(AU316&lt;AE316,AQ316+AR316+AS316-AT316,0)+IF(BC316&lt;AE316,AY316+AZ316+BA316-BB316,0)+IF(BK316&lt;AE316,BG316+BH316+BI316-BJ316,0)+IF(BS316&lt;AE316,BO316+BP316+BQ316-BR316,0)+IF(CA316&lt;AE316,BW316+BX316+BY316-BZ316,0)+IF(CI316&lt;AE316,CE316+CF316+CG316-CH316,0))))))</f>
        <v>0</v>
      </c>
      <c r="AG316" s="3">
        <f>IF(Inputs!$B$27&lt;&gt;"Ready","PENDING INPUTS",MIN((AA316+AB316+AC316),IF(D316&gt;C316,IF(D316=0,0,AD316*C316/D316),AD316+AF316)))</f>
        <v>0</v>
      </c>
      <c r="AH316" s="3">
        <f>IF(Inputs!$B$27&lt;&gt;"Ready","PENDING INPUTS",MAX(0,(AA316+AB316+AC316)-AG316))</f>
        <v>0</v>
      </c>
      <c r="AI316" s="3">
        <f>IF(Inputs!$B$27&lt;&gt;"Ready","PENDING INPUTS",AP315)</f>
        <v>0</v>
      </c>
      <c r="AJ316" s="3">
        <f>IF(Inputs!$B$27&lt;&gt;"Ready","PENDING INPUTS",IF(A316&lt;=Inputs!$B$6,ROUND(AI316*Inputs!C17/12,2),0))</f>
        <v>0</v>
      </c>
      <c r="AK316" s="3">
        <f>IF(Inputs!$B$27&lt;&gt;"Ready","PENDING INPUTS",IF(AND(A316&lt;=Inputs!$B$6,AI316&gt;0),Inputs!G17,0))</f>
        <v>0</v>
      </c>
      <c r="AL316" s="3">
        <f>IF(Inputs!$B$27&lt;&gt;"Ready","PENDING INPUTS",IF(A316&gt;Inputs!$B$6,0,MIN((AI316+AJ316+AK316),IF(Inputs!H17=1,Inputs!D17,MAX(Inputs!F17,ROUND(AI316*Inputs!E17+AJ316+AK316,2))))))</f>
        <v>0</v>
      </c>
      <c r="AM316">
        <f>IF(Inputs!$B$27&lt;&gt;"Ready","PENDING INPUTS",IF(AI316&lt;=0,99,1+IF(AND(K316&gt;0,OR(Inputs!C14&gt;Inputs!C17,AND(Inputs!C14=Inputs!C17,0&lt;3))),1,0)+IF(AND(S316&gt;0,OR(Inputs!C15&gt;Inputs!C17,AND(Inputs!C15=Inputs!C17,1&lt;3))),1,0)+IF(AND(AA316&gt;0,OR(Inputs!C16&gt;Inputs!C17,AND(Inputs!C16=Inputs!C17,2&lt;3))),1,0)+IF(AND(AQ316&gt;0,OR(Inputs!C18&gt;Inputs!C17,AND(Inputs!C18=Inputs!C17,4&lt;3))),1,0)+IF(AND(AY316&gt;0,OR(Inputs!C19&gt;Inputs!C17,AND(Inputs!C19=Inputs!C17,5&lt;3))),1,0)+IF(AND(BG316&gt;0,OR(Inputs!C20&gt;Inputs!C17,AND(Inputs!C20=Inputs!C17,6&lt;3))),1,0)+IF(AND(BO316&gt;0,OR(Inputs!C21&gt;Inputs!C17,AND(Inputs!C21=Inputs!C17,7&lt;3))),1,0)+IF(AND(BW316&gt;0,OR(Inputs!C22&gt;Inputs!C17,AND(Inputs!C22=Inputs!C17,8&lt;3))),1,0)+IF(AND(CE316&gt;0,OR(Inputs!C23&gt;Inputs!C17,AND(Inputs!C23=Inputs!C17,9&lt;3))),1,0)))</f>
        <v>99</v>
      </c>
      <c r="AN316" s="3">
        <f>IF(Inputs!$B$27&lt;&gt;"Ready","PENDING INPUTS",IF(A316&gt;Inputs!$B$6,0,MIN(MAX(0,(AI316+AJ316+AK316)-AL316),MAX(0,C316-D316-(IF(O316&lt;AM316,K316+L316+M316-N316,0)+IF(W316&lt;AM316,S316+T316+U316-V316,0)+IF(AE316&lt;AM316,AA316+AB316+AC316-AD316,0)+IF(AM316&lt;AM316,AI316+AJ316+AK316-AL316,0)+IF(AU316&lt;AM316,AQ316+AR316+AS316-AT316,0)+IF(BC316&lt;AM316,AY316+AZ316+BA316-BB316,0)+IF(BK316&lt;AM316,BG316+BH316+BI316-BJ316,0)+IF(BS316&lt;AM316,BO316+BP316+BQ316-BR316,0)+IF(CA316&lt;AM316,BW316+BX316+BY316-BZ316,0)+IF(CI316&lt;AM316,CE316+CF316+CG316-CH316,0))))))</f>
        <v>0</v>
      </c>
      <c r="AO316" s="3">
        <f>IF(Inputs!$B$27&lt;&gt;"Ready","PENDING INPUTS",MIN((AI316+AJ316+AK316),IF(D316&gt;C316,IF(D316=0,0,AL316*C316/D316),AL316+AN316)))</f>
        <v>0</v>
      </c>
      <c r="AP316" s="3">
        <f>IF(Inputs!$B$27&lt;&gt;"Ready","PENDING INPUTS",MAX(0,(AI316+AJ316+AK316)-AO316))</f>
        <v>0</v>
      </c>
      <c r="AQ316" s="3">
        <f>IF(Inputs!$B$27&lt;&gt;"Ready","PENDING INPUTS",AX315)</f>
        <v>0</v>
      </c>
      <c r="AR316" s="3">
        <f>IF(Inputs!$B$27&lt;&gt;"Ready","PENDING INPUTS",IF(A316&lt;=Inputs!$B$6,ROUND(AQ316*Inputs!C18/12,2),0))</f>
        <v>0</v>
      </c>
      <c r="AS316" s="3">
        <f>IF(Inputs!$B$27&lt;&gt;"Ready","PENDING INPUTS",IF(AND(A316&lt;=Inputs!$B$6,AQ316&gt;0),Inputs!G18,0))</f>
        <v>0</v>
      </c>
      <c r="AT316" s="3">
        <f>IF(Inputs!$B$27&lt;&gt;"Ready","PENDING INPUTS",IF(A316&gt;Inputs!$B$6,0,MIN((AQ316+AR316+AS316),IF(Inputs!H18=1,Inputs!D18,MAX(Inputs!F18,ROUND(AQ316*Inputs!E18+AR316+AS316,2))))))</f>
        <v>0</v>
      </c>
      <c r="AU316">
        <f>IF(Inputs!$B$27&lt;&gt;"Ready","PENDING INPUTS",IF(AQ316&lt;=0,99,1+IF(AND(K316&gt;0,OR(Inputs!C14&gt;Inputs!C18,AND(Inputs!C14=Inputs!C18,0&lt;4))),1,0)+IF(AND(S316&gt;0,OR(Inputs!C15&gt;Inputs!C18,AND(Inputs!C15=Inputs!C18,1&lt;4))),1,0)+IF(AND(AA316&gt;0,OR(Inputs!C16&gt;Inputs!C18,AND(Inputs!C16=Inputs!C18,2&lt;4))),1,0)+IF(AND(AI316&gt;0,OR(Inputs!C17&gt;Inputs!C18,AND(Inputs!C17=Inputs!C18,3&lt;4))),1,0)+IF(AND(AY316&gt;0,OR(Inputs!C19&gt;Inputs!C18,AND(Inputs!C19=Inputs!C18,5&lt;4))),1,0)+IF(AND(BG316&gt;0,OR(Inputs!C20&gt;Inputs!C18,AND(Inputs!C20=Inputs!C18,6&lt;4))),1,0)+IF(AND(BO316&gt;0,OR(Inputs!C21&gt;Inputs!C18,AND(Inputs!C21=Inputs!C18,7&lt;4))),1,0)+IF(AND(BW316&gt;0,OR(Inputs!C22&gt;Inputs!C18,AND(Inputs!C22=Inputs!C18,8&lt;4))),1,0)+IF(AND(CE316&gt;0,OR(Inputs!C23&gt;Inputs!C18,AND(Inputs!C23=Inputs!C18,9&lt;4))),1,0)))</f>
        <v>99</v>
      </c>
      <c r="AV316" s="3">
        <f>IF(Inputs!$B$27&lt;&gt;"Ready","PENDING INPUTS",IF(A316&gt;Inputs!$B$6,0,MIN(MAX(0,(AQ316+AR316+AS316)-AT316),MAX(0,C316-D316-(IF(O316&lt;AU316,K316+L316+M316-N316,0)+IF(W316&lt;AU316,S316+T316+U316-V316,0)+IF(AE316&lt;AU316,AA316+AB316+AC316-AD316,0)+IF(AM316&lt;AU316,AI316+AJ316+AK316-AL316,0)+IF(AU316&lt;AU316,AQ316+AR316+AS316-AT316,0)+IF(BC316&lt;AU316,AY316+AZ316+BA316-BB316,0)+IF(BK316&lt;AU316,BG316+BH316+BI316-BJ316,0)+IF(BS316&lt;AU316,BO316+BP316+BQ316-BR316,0)+IF(CA316&lt;AU316,BW316+BX316+BY316-BZ316,0)+IF(CI316&lt;AU316,CE316+CF316+CG316-CH316,0))))))</f>
        <v>0</v>
      </c>
      <c r="AW316" s="3">
        <f>IF(Inputs!$B$27&lt;&gt;"Ready","PENDING INPUTS",MIN((AQ316+AR316+AS316),IF(D316&gt;C316,IF(D316=0,0,AT316*C316/D316),AT316+AV316)))</f>
        <v>0</v>
      </c>
      <c r="AX316" s="3">
        <f>IF(Inputs!$B$27&lt;&gt;"Ready","PENDING INPUTS",MAX(0,(AQ316+AR316+AS316)-AW316))</f>
        <v>0</v>
      </c>
      <c r="AY316" s="3">
        <f>IF(Inputs!$B$27&lt;&gt;"Ready","PENDING INPUTS",BF315)</f>
        <v>0</v>
      </c>
      <c r="AZ316" s="3">
        <f>IF(Inputs!$B$27&lt;&gt;"Ready","PENDING INPUTS",IF(A316&lt;=Inputs!$B$6,ROUND(AY316*Inputs!C19/12,2),0))</f>
        <v>0</v>
      </c>
      <c r="BA316" s="3">
        <f>IF(Inputs!$B$27&lt;&gt;"Ready","PENDING INPUTS",IF(AND(A316&lt;=Inputs!$B$6,AY316&gt;0),Inputs!G19,0))</f>
        <v>0</v>
      </c>
      <c r="BB316" s="3">
        <f>IF(Inputs!$B$27&lt;&gt;"Ready","PENDING INPUTS",IF(A316&gt;Inputs!$B$6,0,MIN((AY316+AZ316+BA316),IF(Inputs!H19=1,Inputs!D19,MAX(Inputs!F19,ROUND(AY316*Inputs!E19+AZ316+BA316,2))))))</f>
        <v>0</v>
      </c>
      <c r="BC316">
        <f>IF(Inputs!$B$27&lt;&gt;"Ready","PENDING INPUTS",IF(AY316&lt;=0,99,1+IF(AND(K316&gt;0,OR(Inputs!C14&gt;Inputs!C19,AND(Inputs!C14=Inputs!C19,0&lt;5))),1,0)+IF(AND(S316&gt;0,OR(Inputs!C15&gt;Inputs!C19,AND(Inputs!C15=Inputs!C19,1&lt;5))),1,0)+IF(AND(AA316&gt;0,OR(Inputs!C16&gt;Inputs!C19,AND(Inputs!C16=Inputs!C19,2&lt;5))),1,0)+IF(AND(AI316&gt;0,OR(Inputs!C17&gt;Inputs!C19,AND(Inputs!C17=Inputs!C19,3&lt;5))),1,0)+IF(AND(AQ316&gt;0,OR(Inputs!C18&gt;Inputs!C19,AND(Inputs!C18=Inputs!C19,4&lt;5))),1,0)+IF(AND(BG316&gt;0,OR(Inputs!C20&gt;Inputs!C19,AND(Inputs!C20=Inputs!C19,6&lt;5))),1,0)+IF(AND(BO316&gt;0,OR(Inputs!C21&gt;Inputs!C19,AND(Inputs!C21=Inputs!C19,7&lt;5))),1,0)+IF(AND(BW316&gt;0,OR(Inputs!C22&gt;Inputs!C19,AND(Inputs!C22=Inputs!C19,8&lt;5))),1,0)+IF(AND(CE316&gt;0,OR(Inputs!C23&gt;Inputs!C19,AND(Inputs!C23=Inputs!C19,9&lt;5))),1,0)))</f>
        <v>99</v>
      </c>
      <c r="BD316" s="3">
        <f>IF(Inputs!$B$27&lt;&gt;"Ready","PENDING INPUTS",IF(A316&gt;Inputs!$B$6,0,MIN(MAX(0,(AY316+AZ316+BA316)-BB316),MAX(0,C316-D316-(IF(O316&lt;BC316,K316+L316+M316-N316,0)+IF(W316&lt;BC316,S316+T316+U316-V316,0)+IF(AE316&lt;BC316,AA316+AB316+AC316-AD316,0)+IF(AM316&lt;BC316,AI316+AJ316+AK316-AL316,0)+IF(AU316&lt;BC316,AQ316+AR316+AS316-AT316,0)+IF(BC316&lt;BC316,AY316+AZ316+BA316-BB316,0)+IF(BK316&lt;BC316,BG316+BH316+BI316-BJ316,0)+IF(BS316&lt;BC316,BO316+BP316+BQ316-BR316,0)+IF(CA316&lt;BC316,BW316+BX316+BY316-BZ316,0)+IF(CI316&lt;BC316,CE316+CF316+CG316-CH316,0))))))</f>
        <v>0</v>
      </c>
      <c r="BE316" s="3">
        <f>IF(Inputs!$B$27&lt;&gt;"Ready","PENDING INPUTS",MIN((AY316+AZ316+BA316),IF(D316&gt;C316,IF(D316=0,0,BB316*C316/D316),BB316+BD316)))</f>
        <v>0</v>
      </c>
      <c r="BF316" s="3">
        <f>IF(Inputs!$B$27&lt;&gt;"Ready","PENDING INPUTS",MAX(0,(AY316+AZ316+BA316)-BE316))</f>
        <v>0</v>
      </c>
      <c r="BG316" s="3">
        <f>IF(Inputs!$B$27&lt;&gt;"Ready","PENDING INPUTS",BN315)</f>
        <v>0</v>
      </c>
      <c r="BH316" s="3">
        <f>IF(Inputs!$B$27&lt;&gt;"Ready","PENDING INPUTS",IF(A316&lt;=Inputs!$B$6,ROUND(BG316*Inputs!C20/12,2),0))</f>
        <v>0</v>
      </c>
      <c r="BI316" s="3">
        <f>IF(Inputs!$B$27&lt;&gt;"Ready","PENDING INPUTS",IF(AND(A316&lt;=Inputs!$B$6,BG316&gt;0),Inputs!G20,0))</f>
        <v>0</v>
      </c>
      <c r="BJ316" s="3">
        <f>IF(Inputs!$B$27&lt;&gt;"Ready","PENDING INPUTS",IF(A316&gt;Inputs!$B$6,0,MIN((BG316+BH316+BI316),IF(Inputs!H20=1,Inputs!D20,MAX(Inputs!F20,ROUND(BG316*Inputs!E20+BH316+BI316,2))))))</f>
        <v>0</v>
      </c>
      <c r="BK316">
        <f>IF(Inputs!$B$27&lt;&gt;"Ready","PENDING INPUTS",IF(BG316&lt;=0,99,1+IF(AND(K316&gt;0,OR(Inputs!C14&gt;Inputs!C20,AND(Inputs!C14=Inputs!C20,0&lt;6))),1,0)+IF(AND(S316&gt;0,OR(Inputs!C15&gt;Inputs!C20,AND(Inputs!C15=Inputs!C20,1&lt;6))),1,0)+IF(AND(AA316&gt;0,OR(Inputs!C16&gt;Inputs!C20,AND(Inputs!C16=Inputs!C20,2&lt;6))),1,0)+IF(AND(AI316&gt;0,OR(Inputs!C17&gt;Inputs!C20,AND(Inputs!C17=Inputs!C20,3&lt;6))),1,0)+IF(AND(AQ316&gt;0,OR(Inputs!C18&gt;Inputs!C20,AND(Inputs!C18=Inputs!C20,4&lt;6))),1,0)+IF(AND(AY316&gt;0,OR(Inputs!C19&gt;Inputs!C20,AND(Inputs!C19=Inputs!C20,5&lt;6))),1,0)+IF(AND(BO316&gt;0,OR(Inputs!C21&gt;Inputs!C20,AND(Inputs!C21=Inputs!C20,7&lt;6))),1,0)+IF(AND(BW316&gt;0,OR(Inputs!C22&gt;Inputs!C20,AND(Inputs!C22=Inputs!C20,8&lt;6))),1,0)+IF(AND(CE316&gt;0,OR(Inputs!C23&gt;Inputs!C20,AND(Inputs!C23=Inputs!C20,9&lt;6))),1,0)))</f>
        <v>99</v>
      </c>
      <c r="BL316" s="3">
        <f>IF(Inputs!$B$27&lt;&gt;"Ready","PENDING INPUTS",IF(A316&gt;Inputs!$B$6,0,MIN(MAX(0,(BG316+BH316+BI316)-BJ316),MAX(0,C316-D316-(IF(O316&lt;BK316,K316+L316+M316-N316,0)+IF(W316&lt;BK316,S316+T316+U316-V316,0)+IF(AE316&lt;BK316,AA316+AB316+AC316-AD316,0)+IF(AM316&lt;BK316,AI316+AJ316+AK316-AL316,0)+IF(AU316&lt;BK316,AQ316+AR316+AS316-AT316,0)+IF(BC316&lt;BK316,AY316+AZ316+BA316-BB316,0)+IF(BK316&lt;BK316,BG316+BH316+BI316-BJ316,0)+IF(BS316&lt;BK316,BO316+BP316+BQ316-BR316,0)+IF(CA316&lt;BK316,BW316+BX316+BY316-BZ316,0)+IF(CI316&lt;BK316,CE316+CF316+CG316-CH316,0))))))</f>
        <v>0</v>
      </c>
      <c r="BM316" s="3">
        <f>IF(Inputs!$B$27&lt;&gt;"Ready","PENDING INPUTS",MIN((BG316+BH316+BI316),IF(D316&gt;C316,IF(D316=0,0,BJ316*C316/D316),BJ316+BL316)))</f>
        <v>0</v>
      </c>
      <c r="BN316" s="3">
        <f>IF(Inputs!$B$27&lt;&gt;"Ready","PENDING INPUTS",MAX(0,(BG316+BH316+BI316)-BM316))</f>
        <v>0</v>
      </c>
      <c r="BO316" s="3">
        <f>IF(Inputs!$B$27&lt;&gt;"Ready","PENDING INPUTS",BV315)</f>
        <v>0</v>
      </c>
      <c r="BP316" s="3">
        <f>IF(Inputs!$B$27&lt;&gt;"Ready","PENDING INPUTS",IF(A316&lt;=Inputs!$B$6,ROUND(BO316*Inputs!C21/12,2),0))</f>
        <v>0</v>
      </c>
      <c r="BQ316" s="3">
        <f>IF(Inputs!$B$27&lt;&gt;"Ready","PENDING INPUTS",IF(AND(A316&lt;=Inputs!$B$6,BO316&gt;0),Inputs!G21,0))</f>
        <v>0</v>
      </c>
      <c r="BR316" s="3">
        <f>IF(Inputs!$B$27&lt;&gt;"Ready","PENDING INPUTS",IF(A316&gt;Inputs!$B$6,0,MIN((BO316+BP316+BQ316),IF(Inputs!H21=1,Inputs!D21,MAX(Inputs!F21,ROUND(BO316*Inputs!E21+BP316+BQ316,2))))))</f>
        <v>0</v>
      </c>
      <c r="BS316">
        <f>IF(Inputs!$B$27&lt;&gt;"Ready","PENDING INPUTS",IF(BO316&lt;=0,99,1+IF(AND(K316&gt;0,OR(Inputs!C14&gt;Inputs!C21,AND(Inputs!C14=Inputs!C21,0&lt;7))),1,0)+IF(AND(S316&gt;0,OR(Inputs!C15&gt;Inputs!C21,AND(Inputs!C15=Inputs!C21,1&lt;7))),1,0)+IF(AND(AA316&gt;0,OR(Inputs!C16&gt;Inputs!C21,AND(Inputs!C16=Inputs!C21,2&lt;7))),1,0)+IF(AND(AI316&gt;0,OR(Inputs!C17&gt;Inputs!C21,AND(Inputs!C17=Inputs!C21,3&lt;7))),1,0)+IF(AND(AQ316&gt;0,OR(Inputs!C18&gt;Inputs!C21,AND(Inputs!C18=Inputs!C21,4&lt;7))),1,0)+IF(AND(AY316&gt;0,OR(Inputs!C19&gt;Inputs!C21,AND(Inputs!C19=Inputs!C21,5&lt;7))),1,0)+IF(AND(BG316&gt;0,OR(Inputs!C20&gt;Inputs!C21,AND(Inputs!C20=Inputs!C21,6&lt;7))),1,0)+IF(AND(BW316&gt;0,OR(Inputs!C22&gt;Inputs!C21,AND(Inputs!C22=Inputs!C21,8&lt;7))),1,0)+IF(AND(CE316&gt;0,OR(Inputs!C23&gt;Inputs!C21,AND(Inputs!C23=Inputs!C21,9&lt;7))),1,0)))</f>
        <v>99</v>
      </c>
      <c r="BT316" s="3">
        <f>IF(Inputs!$B$27&lt;&gt;"Ready","PENDING INPUTS",IF(A316&gt;Inputs!$B$6,0,MIN(MAX(0,(BO316+BP316+BQ316)-BR316),MAX(0,C316-D316-(IF(O316&lt;BS316,K316+L316+M316-N316,0)+IF(W316&lt;BS316,S316+T316+U316-V316,0)+IF(AE316&lt;BS316,AA316+AB316+AC316-AD316,0)+IF(AM316&lt;BS316,AI316+AJ316+AK316-AL316,0)+IF(AU316&lt;BS316,AQ316+AR316+AS316-AT316,0)+IF(BC316&lt;BS316,AY316+AZ316+BA316-BB316,0)+IF(BK316&lt;BS316,BG316+BH316+BI316-BJ316,0)+IF(BS316&lt;BS316,BO316+BP316+BQ316-BR316,0)+IF(CA316&lt;BS316,BW316+BX316+BY316-BZ316,0)+IF(CI316&lt;BS316,CE316+CF316+CG316-CH316,0))))))</f>
        <v>0</v>
      </c>
      <c r="BU316" s="3">
        <f>IF(Inputs!$B$27&lt;&gt;"Ready","PENDING INPUTS",MIN((BO316+BP316+BQ316),IF(D316&gt;C316,IF(D316=0,0,BR316*C316/D316),BR316+BT316)))</f>
        <v>0</v>
      </c>
      <c r="BV316" s="3">
        <f>IF(Inputs!$B$27&lt;&gt;"Ready","PENDING INPUTS",MAX(0,(BO316+BP316+BQ316)-BU316))</f>
        <v>0</v>
      </c>
      <c r="BW316" s="3">
        <f>IF(Inputs!$B$27&lt;&gt;"Ready","PENDING INPUTS",CD315)</f>
        <v>0</v>
      </c>
      <c r="BX316" s="3">
        <f>IF(Inputs!$B$27&lt;&gt;"Ready","PENDING INPUTS",IF(A316&lt;=Inputs!$B$6,ROUND(BW316*Inputs!C22/12,2),0))</f>
        <v>0</v>
      </c>
      <c r="BY316" s="3">
        <f>IF(Inputs!$B$27&lt;&gt;"Ready","PENDING INPUTS",IF(AND(A316&lt;=Inputs!$B$6,BW316&gt;0),Inputs!G22,0))</f>
        <v>0</v>
      </c>
      <c r="BZ316" s="3">
        <f>IF(Inputs!$B$27&lt;&gt;"Ready","PENDING INPUTS",IF(A316&gt;Inputs!$B$6,0,MIN((BW316+BX316+BY316),IF(Inputs!H22=1,Inputs!D22,MAX(Inputs!F22,ROUND(BW316*Inputs!E22+BX316+BY316,2))))))</f>
        <v>0</v>
      </c>
      <c r="CA316">
        <f>IF(Inputs!$B$27&lt;&gt;"Ready","PENDING INPUTS",IF(BW316&lt;=0,99,1+IF(AND(K316&gt;0,OR(Inputs!C14&gt;Inputs!C22,AND(Inputs!C14=Inputs!C22,0&lt;8))),1,0)+IF(AND(S316&gt;0,OR(Inputs!C15&gt;Inputs!C22,AND(Inputs!C15=Inputs!C22,1&lt;8))),1,0)+IF(AND(AA316&gt;0,OR(Inputs!C16&gt;Inputs!C22,AND(Inputs!C16=Inputs!C22,2&lt;8))),1,0)+IF(AND(AI316&gt;0,OR(Inputs!C17&gt;Inputs!C22,AND(Inputs!C17=Inputs!C22,3&lt;8))),1,0)+IF(AND(AQ316&gt;0,OR(Inputs!C18&gt;Inputs!C22,AND(Inputs!C18=Inputs!C22,4&lt;8))),1,0)+IF(AND(AY316&gt;0,OR(Inputs!C19&gt;Inputs!C22,AND(Inputs!C19=Inputs!C22,5&lt;8))),1,0)+IF(AND(BG316&gt;0,OR(Inputs!C20&gt;Inputs!C22,AND(Inputs!C20=Inputs!C22,6&lt;8))),1,0)+IF(AND(BO316&gt;0,OR(Inputs!C21&gt;Inputs!C22,AND(Inputs!C21=Inputs!C22,7&lt;8))),1,0)+IF(AND(CE316&gt;0,OR(Inputs!C23&gt;Inputs!C22,AND(Inputs!C23=Inputs!C22,9&lt;8))),1,0)))</f>
        <v>99</v>
      </c>
      <c r="CB316" s="3">
        <f>IF(Inputs!$B$27&lt;&gt;"Ready","PENDING INPUTS",IF(A316&gt;Inputs!$B$6,0,MIN(MAX(0,(BW316+BX316+BY316)-BZ316),MAX(0,C316-D316-(IF(O316&lt;CA316,K316+L316+M316-N316,0)+IF(W316&lt;CA316,S316+T316+U316-V316,0)+IF(AE316&lt;CA316,AA316+AB316+AC316-AD316,0)+IF(AM316&lt;CA316,AI316+AJ316+AK316-AL316,0)+IF(AU316&lt;CA316,AQ316+AR316+AS316-AT316,0)+IF(BC316&lt;CA316,AY316+AZ316+BA316-BB316,0)+IF(BK316&lt;CA316,BG316+BH316+BI316-BJ316,0)+IF(BS316&lt;CA316,BO316+BP316+BQ316-BR316,0)+IF(CA316&lt;CA316,BW316+BX316+BY316-BZ316,0)+IF(CI316&lt;CA316,CE316+CF316+CG316-CH316,0))))))</f>
        <v>0</v>
      </c>
      <c r="CC316" s="3">
        <f>IF(Inputs!$B$27&lt;&gt;"Ready","PENDING INPUTS",MIN((BW316+BX316+BY316),IF(D316&gt;C316,IF(D316=0,0,BZ316*C316/D316),BZ316+CB316)))</f>
        <v>0</v>
      </c>
      <c r="CD316" s="3">
        <f>IF(Inputs!$B$27&lt;&gt;"Ready","PENDING INPUTS",MAX(0,(BW316+BX316+BY316)-CC316))</f>
        <v>0</v>
      </c>
      <c r="CE316" s="3">
        <f>IF(Inputs!$B$27&lt;&gt;"Ready","PENDING INPUTS",CL315)</f>
        <v>0</v>
      </c>
      <c r="CF316" s="3">
        <f>IF(Inputs!$B$27&lt;&gt;"Ready","PENDING INPUTS",IF(A316&lt;=Inputs!$B$6,ROUND(CE316*Inputs!C23/12,2),0))</f>
        <v>0</v>
      </c>
      <c r="CG316" s="3">
        <f>IF(Inputs!$B$27&lt;&gt;"Ready","PENDING INPUTS",IF(AND(A316&lt;=Inputs!$B$6,CE316&gt;0),Inputs!G23,0))</f>
        <v>0</v>
      </c>
      <c r="CH316" s="3">
        <f>IF(Inputs!$B$27&lt;&gt;"Ready","PENDING INPUTS",IF(A316&gt;Inputs!$B$6,0,MIN((CE316+CF316+CG316),IF(Inputs!H23=1,Inputs!D23,MAX(Inputs!F23,ROUND(CE316*Inputs!E23+CF316+CG316,2))))))</f>
        <v>0</v>
      </c>
      <c r="CI316">
        <f>IF(Inputs!$B$27&lt;&gt;"Ready","PENDING INPUTS",IF(CE316&lt;=0,99,1+IF(AND(K316&gt;0,OR(Inputs!C14&gt;Inputs!C23,AND(Inputs!C14=Inputs!C23,0&lt;9))),1,0)+IF(AND(S316&gt;0,OR(Inputs!C15&gt;Inputs!C23,AND(Inputs!C15=Inputs!C23,1&lt;9))),1,0)+IF(AND(AA316&gt;0,OR(Inputs!C16&gt;Inputs!C23,AND(Inputs!C16=Inputs!C23,2&lt;9))),1,0)+IF(AND(AI316&gt;0,OR(Inputs!C17&gt;Inputs!C23,AND(Inputs!C17=Inputs!C23,3&lt;9))),1,0)+IF(AND(AQ316&gt;0,OR(Inputs!C18&gt;Inputs!C23,AND(Inputs!C18=Inputs!C23,4&lt;9))),1,0)+IF(AND(AY316&gt;0,OR(Inputs!C19&gt;Inputs!C23,AND(Inputs!C19=Inputs!C23,5&lt;9))),1,0)+IF(AND(BG316&gt;0,OR(Inputs!C20&gt;Inputs!C23,AND(Inputs!C20=Inputs!C23,6&lt;9))),1,0)+IF(AND(BO316&gt;0,OR(Inputs!C21&gt;Inputs!C23,AND(Inputs!C21=Inputs!C23,7&lt;9))),1,0)+IF(AND(BW316&gt;0,OR(Inputs!C22&gt;Inputs!C23,AND(Inputs!C22=Inputs!C23,8&lt;9))),1,0)))</f>
        <v>99</v>
      </c>
      <c r="CJ316" s="3">
        <f>IF(Inputs!$B$27&lt;&gt;"Ready","PENDING INPUTS",IF(A316&gt;Inputs!$B$6,0,MIN(MAX(0,(CE316+CF316+CG316)-CH316),MAX(0,C316-D316-(IF(O316&lt;CI316,K316+L316+M316-N316,0)+IF(W316&lt;CI316,S316+T316+U316-V316,0)+IF(AE316&lt;CI316,AA316+AB316+AC316-AD316,0)+IF(AM316&lt;CI316,AI316+AJ316+AK316-AL316,0)+IF(AU316&lt;CI316,AQ316+AR316+AS316-AT316,0)+IF(BC316&lt;CI316,AY316+AZ316+BA316-BB316,0)+IF(BK316&lt;CI316,BG316+BH316+BI316-BJ316,0)+IF(BS316&lt;CI316,BO316+BP316+BQ316-BR316,0)+IF(CA316&lt;CI316,BW316+BX316+BY316-BZ316,0)+IF(CI316&lt;CI316,CE316+CF316+CG316-CH316,0))))))</f>
        <v>0</v>
      </c>
      <c r="CK316" s="3">
        <f>IF(Inputs!$B$27&lt;&gt;"Ready","PENDING INPUTS",MIN((CE316+CF316+CG316),IF(D316&gt;C316,IF(D316=0,0,CH316*C316/D316),CH316+CJ316)))</f>
        <v>0</v>
      </c>
      <c r="CL316" s="3">
        <f>IF(Inputs!$B$27&lt;&gt;"Ready","PENDING INPUTS",MAX(0,(CE316+CF316+CG316)-CK316))</f>
        <v>0</v>
      </c>
    </row>
    <row r="317" spans="1:90" ht="27.95" customHeight="1" x14ac:dyDescent="0.25">
      <c r="A317">
        <v>313</v>
      </c>
      <c r="B317" s="13">
        <f>IF(Inputs!$B$27&lt;&gt;"Ready","PENDING INPUTS",EDATE(Inputs!$B$5,A317-1))</f>
        <v>55793</v>
      </c>
      <c r="C317" s="3">
        <f>IF(Inputs!$B$27&lt;&gt;"Ready","PENDING INPUTS",IF(A317&lt;=Inputs!$B$6,MAX(0,Inputs!$B$4+IF(A317=Inputs!$B$7,Inputs!$B$8,0)+IF(A317=Inputs!$B$9,Inputs!$B$10,0)),0))</f>
        <v>0</v>
      </c>
      <c r="D317" s="3">
        <f>IF(Inputs!$B$27&lt;&gt;"Ready","PENDING INPUTS",SUM(N317,V317,AD317,AL317,AT317,BB317,BJ317,BR317,BZ317,CH317))</f>
        <v>0</v>
      </c>
      <c r="E317" s="3">
        <f>IF(Inputs!$B$27&lt;&gt;"Ready","PENDING INPUTS",MAX(0,D317-C317))</f>
        <v>0</v>
      </c>
      <c r="F317" s="3">
        <f>IF(Inputs!$B$27&lt;&gt;"Ready","PENDING INPUTS",SUM(Q317,Y317,AG317,AO317,AW317,BE317,BM317,BU317,CC317,CK317))</f>
        <v>0</v>
      </c>
      <c r="G317" s="3">
        <f>IF(Inputs!$B$27&lt;&gt;"Ready","PENDING INPUTS",SUM(L317,T317,AB317,AJ317,AR317,AZ317,BH317,BP317,BX317,CF317))</f>
        <v>0</v>
      </c>
      <c r="H317" s="3">
        <f>IF(Inputs!$B$27&lt;&gt;"Ready","PENDING INPUTS",SUM(M317,U317,AC317,AK317,AS317,BA317,BI317,BQ317,BY317,CG317))</f>
        <v>0</v>
      </c>
      <c r="I317" s="3">
        <f>IF(Inputs!$B$27&lt;&gt;"Ready","PENDING INPUTS",SUM(R317,Z317,AH317,AP317,AX317,BF317,BN317,BV317,CD317,CL317))</f>
        <v>0</v>
      </c>
      <c r="J317" t="str">
        <f>IF(Inputs!$B$27&lt;&gt;"Ready","PENDING INPUTS",IF(A317&gt;Inputs!$B$6,"Beyond horizon",IF(E317&gt;0.005,"MINIMUM SHORTFALL",IF(I317&lt;0.005,"Paid off","In progress"))))</f>
        <v>Beyond horizon</v>
      </c>
      <c r="K317" s="3">
        <f>IF(Inputs!$B$27&lt;&gt;"Ready","PENDING INPUTS",R316)</f>
        <v>0</v>
      </c>
      <c r="L317" s="3">
        <f>IF(Inputs!$B$27&lt;&gt;"Ready","PENDING INPUTS",IF(A317&lt;=Inputs!$B$6,ROUND(K317*Inputs!C14/12,2),0))</f>
        <v>0</v>
      </c>
      <c r="M317" s="3">
        <f>IF(Inputs!$B$27&lt;&gt;"Ready","PENDING INPUTS",IF(AND(A317&lt;=Inputs!$B$6,K317&gt;0),Inputs!G14,0))</f>
        <v>0</v>
      </c>
      <c r="N317" s="3">
        <f>IF(Inputs!$B$27&lt;&gt;"Ready","PENDING INPUTS",IF(A317&gt;Inputs!$B$6,0,MIN((K317+L317+M317),IF(Inputs!H14=1,Inputs!D14,MAX(Inputs!F14,ROUND(K317*Inputs!E14+L317+M317,2))))))</f>
        <v>0</v>
      </c>
      <c r="O317">
        <f>IF(Inputs!$B$27&lt;&gt;"Ready","PENDING INPUTS",IF(K317&lt;=0,99,1+IF(AND(S317&gt;0,OR(Inputs!C15&gt;Inputs!C14,AND(Inputs!C15=Inputs!C14,1&lt;0))),1,0)+IF(AND(AA317&gt;0,OR(Inputs!C16&gt;Inputs!C14,AND(Inputs!C16=Inputs!C14,2&lt;0))),1,0)+IF(AND(AI317&gt;0,OR(Inputs!C17&gt;Inputs!C14,AND(Inputs!C17=Inputs!C14,3&lt;0))),1,0)+IF(AND(AQ317&gt;0,OR(Inputs!C18&gt;Inputs!C14,AND(Inputs!C18=Inputs!C14,4&lt;0))),1,0)+IF(AND(AY317&gt;0,OR(Inputs!C19&gt;Inputs!C14,AND(Inputs!C19=Inputs!C14,5&lt;0))),1,0)+IF(AND(BG317&gt;0,OR(Inputs!C20&gt;Inputs!C14,AND(Inputs!C20=Inputs!C14,6&lt;0))),1,0)+IF(AND(BO317&gt;0,OR(Inputs!C21&gt;Inputs!C14,AND(Inputs!C21=Inputs!C14,7&lt;0))),1,0)+IF(AND(BW317&gt;0,OR(Inputs!C22&gt;Inputs!C14,AND(Inputs!C22=Inputs!C14,8&lt;0))),1,0)+IF(AND(CE317&gt;0,OR(Inputs!C23&gt;Inputs!C14,AND(Inputs!C23=Inputs!C14,9&lt;0))),1,0)))</f>
        <v>99</v>
      </c>
      <c r="P317" s="3">
        <f>IF(Inputs!$B$27&lt;&gt;"Ready","PENDING INPUTS",IF(A317&gt;Inputs!$B$6,0,MIN(MAX(0,(K317+L317+M317)-N317),MAX(0,C317-D317-(IF(O317&lt;O317,K317+L317+M317-N317,0)+IF(W317&lt;O317,S317+T317+U317-V317,0)+IF(AE317&lt;O317,AA317+AB317+AC317-AD317,0)+IF(AM317&lt;O317,AI317+AJ317+AK317-AL317,0)+IF(AU317&lt;O317,AQ317+AR317+AS317-AT317,0)+IF(BC317&lt;O317,AY317+AZ317+BA317-BB317,0)+IF(BK317&lt;O317,BG317+BH317+BI317-BJ317,0)+IF(BS317&lt;O317,BO317+BP317+BQ317-BR317,0)+IF(CA317&lt;O317,BW317+BX317+BY317-BZ317,0)+IF(CI317&lt;O317,CE317+CF317+CG317-CH317,0))))))</f>
        <v>0</v>
      </c>
      <c r="Q317" s="3">
        <f>IF(Inputs!$B$27&lt;&gt;"Ready","PENDING INPUTS",MIN((K317+L317+M317),IF(D317&gt;C317,IF(D317=0,0,N317*C317/D317),N317+P317)))</f>
        <v>0</v>
      </c>
      <c r="R317" s="3">
        <f>IF(Inputs!$B$27&lt;&gt;"Ready","PENDING INPUTS",MAX(0,(K317+L317+M317)-Q317))</f>
        <v>0</v>
      </c>
      <c r="S317" s="3">
        <f>IF(Inputs!$B$27&lt;&gt;"Ready","PENDING INPUTS",Z316)</f>
        <v>0</v>
      </c>
      <c r="T317" s="3">
        <f>IF(Inputs!$B$27&lt;&gt;"Ready","PENDING INPUTS",IF(A317&lt;=Inputs!$B$6,ROUND(S317*Inputs!C15/12,2),0))</f>
        <v>0</v>
      </c>
      <c r="U317" s="3">
        <f>IF(Inputs!$B$27&lt;&gt;"Ready","PENDING INPUTS",IF(AND(A317&lt;=Inputs!$B$6,S317&gt;0),Inputs!G15,0))</f>
        <v>0</v>
      </c>
      <c r="V317" s="3">
        <f>IF(Inputs!$B$27&lt;&gt;"Ready","PENDING INPUTS",IF(A317&gt;Inputs!$B$6,0,MIN((S317+T317+U317),IF(Inputs!H15=1,Inputs!D15,MAX(Inputs!F15,ROUND(S317*Inputs!E15+T317+U317,2))))))</f>
        <v>0</v>
      </c>
      <c r="W317">
        <f>IF(Inputs!$B$27&lt;&gt;"Ready","PENDING INPUTS",IF(S317&lt;=0,99,1+IF(AND(K317&gt;0,OR(Inputs!C14&gt;Inputs!C15,AND(Inputs!C14=Inputs!C15,0&lt;1))),1,0)+IF(AND(AA317&gt;0,OR(Inputs!C16&gt;Inputs!C15,AND(Inputs!C16=Inputs!C15,2&lt;1))),1,0)+IF(AND(AI317&gt;0,OR(Inputs!C17&gt;Inputs!C15,AND(Inputs!C17=Inputs!C15,3&lt;1))),1,0)+IF(AND(AQ317&gt;0,OR(Inputs!C18&gt;Inputs!C15,AND(Inputs!C18=Inputs!C15,4&lt;1))),1,0)+IF(AND(AY317&gt;0,OR(Inputs!C19&gt;Inputs!C15,AND(Inputs!C19=Inputs!C15,5&lt;1))),1,0)+IF(AND(BG317&gt;0,OR(Inputs!C20&gt;Inputs!C15,AND(Inputs!C20=Inputs!C15,6&lt;1))),1,0)+IF(AND(BO317&gt;0,OR(Inputs!C21&gt;Inputs!C15,AND(Inputs!C21=Inputs!C15,7&lt;1))),1,0)+IF(AND(BW317&gt;0,OR(Inputs!C22&gt;Inputs!C15,AND(Inputs!C22=Inputs!C15,8&lt;1))),1,0)+IF(AND(CE317&gt;0,OR(Inputs!C23&gt;Inputs!C15,AND(Inputs!C23=Inputs!C15,9&lt;1))),1,0)))</f>
        <v>99</v>
      </c>
      <c r="X317" s="3">
        <f>IF(Inputs!$B$27&lt;&gt;"Ready","PENDING INPUTS",IF(A317&gt;Inputs!$B$6,0,MIN(MAX(0,(S317+T317+U317)-V317),MAX(0,C317-D317-(IF(O317&lt;W317,K317+L317+M317-N317,0)+IF(W317&lt;W317,S317+T317+U317-V317,0)+IF(AE317&lt;W317,AA317+AB317+AC317-AD317,0)+IF(AM317&lt;W317,AI317+AJ317+AK317-AL317,0)+IF(AU317&lt;W317,AQ317+AR317+AS317-AT317,0)+IF(BC317&lt;W317,AY317+AZ317+BA317-BB317,0)+IF(BK317&lt;W317,BG317+BH317+BI317-BJ317,0)+IF(BS317&lt;W317,BO317+BP317+BQ317-BR317,0)+IF(CA317&lt;W317,BW317+BX317+BY317-BZ317,0)+IF(CI317&lt;W317,CE317+CF317+CG317-CH317,0))))))</f>
        <v>0</v>
      </c>
      <c r="Y317" s="3">
        <f>IF(Inputs!$B$27&lt;&gt;"Ready","PENDING INPUTS",MIN((S317+T317+U317),IF(D317&gt;C317,IF(D317=0,0,V317*C317/D317),V317+X317)))</f>
        <v>0</v>
      </c>
      <c r="Z317" s="3">
        <f>IF(Inputs!$B$27&lt;&gt;"Ready","PENDING INPUTS",MAX(0,(S317+T317+U317)-Y317))</f>
        <v>0</v>
      </c>
      <c r="AA317" s="3">
        <f>IF(Inputs!$B$27&lt;&gt;"Ready","PENDING INPUTS",AH316)</f>
        <v>0</v>
      </c>
      <c r="AB317" s="3">
        <f>IF(Inputs!$B$27&lt;&gt;"Ready","PENDING INPUTS",IF(A317&lt;=Inputs!$B$6,ROUND(AA317*Inputs!C16/12,2),0))</f>
        <v>0</v>
      </c>
      <c r="AC317" s="3">
        <f>IF(Inputs!$B$27&lt;&gt;"Ready","PENDING INPUTS",IF(AND(A317&lt;=Inputs!$B$6,AA317&gt;0),Inputs!G16,0))</f>
        <v>0</v>
      </c>
      <c r="AD317" s="3">
        <f>IF(Inputs!$B$27&lt;&gt;"Ready","PENDING INPUTS",IF(A317&gt;Inputs!$B$6,0,MIN((AA317+AB317+AC317),IF(Inputs!H16=1,Inputs!D16,MAX(Inputs!F16,ROUND(AA317*Inputs!E16+AB317+AC317,2))))))</f>
        <v>0</v>
      </c>
      <c r="AE317">
        <f>IF(Inputs!$B$27&lt;&gt;"Ready","PENDING INPUTS",IF(AA317&lt;=0,99,1+IF(AND(K317&gt;0,OR(Inputs!C14&gt;Inputs!C16,AND(Inputs!C14=Inputs!C16,0&lt;2))),1,0)+IF(AND(S317&gt;0,OR(Inputs!C15&gt;Inputs!C16,AND(Inputs!C15=Inputs!C16,1&lt;2))),1,0)+IF(AND(AI317&gt;0,OR(Inputs!C17&gt;Inputs!C16,AND(Inputs!C17=Inputs!C16,3&lt;2))),1,0)+IF(AND(AQ317&gt;0,OR(Inputs!C18&gt;Inputs!C16,AND(Inputs!C18=Inputs!C16,4&lt;2))),1,0)+IF(AND(AY317&gt;0,OR(Inputs!C19&gt;Inputs!C16,AND(Inputs!C19=Inputs!C16,5&lt;2))),1,0)+IF(AND(BG317&gt;0,OR(Inputs!C20&gt;Inputs!C16,AND(Inputs!C20=Inputs!C16,6&lt;2))),1,0)+IF(AND(BO317&gt;0,OR(Inputs!C21&gt;Inputs!C16,AND(Inputs!C21=Inputs!C16,7&lt;2))),1,0)+IF(AND(BW317&gt;0,OR(Inputs!C22&gt;Inputs!C16,AND(Inputs!C22=Inputs!C16,8&lt;2))),1,0)+IF(AND(CE317&gt;0,OR(Inputs!C23&gt;Inputs!C16,AND(Inputs!C23=Inputs!C16,9&lt;2))),1,0)))</f>
        <v>99</v>
      </c>
      <c r="AF317" s="3">
        <f>IF(Inputs!$B$27&lt;&gt;"Ready","PENDING INPUTS",IF(A317&gt;Inputs!$B$6,0,MIN(MAX(0,(AA317+AB317+AC317)-AD317),MAX(0,C317-D317-(IF(O317&lt;AE317,K317+L317+M317-N317,0)+IF(W317&lt;AE317,S317+T317+U317-V317,0)+IF(AE317&lt;AE317,AA317+AB317+AC317-AD317,0)+IF(AM317&lt;AE317,AI317+AJ317+AK317-AL317,0)+IF(AU317&lt;AE317,AQ317+AR317+AS317-AT317,0)+IF(BC317&lt;AE317,AY317+AZ317+BA317-BB317,0)+IF(BK317&lt;AE317,BG317+BH317+BI317-BJ317,0)+IF(BS317&lt;AE317,BO317+BP317+BQ317-BR317,0)+IF(CA317&lt;AE317,BW317+BX317+BY317-BZ317,0)+IF(CI317&lt;AE317,CE317+CF317+CG317-CH317,0))))))</f>
        <v>0</v>
      </c>
      <c r="AG317" s="3">
        <f>IF(Inputs!$B$27&lt;&gt;"Ready","PENDING INPUTS",MIN((AA317+AB317+AC317),IF(D317&gt;C317,IF(D317=0,0,AD317*C317/D317),AD317+AF317)))</f>
        <v>0</v>
      </c>
      <c r="AH317" s="3">
        <f>IF(Inputs!$B$27&lt;&gt;"Ready","PENDING INPUTS",MAX(0,(AA317+AB317+AC317)-AG317))</f>
        <v>0</v>
      </c>
      <c r="AI317" s="3">
        <f>IF(Inputs!$B$27&lt;&gt;"Ready","PENDING INPUTS",AP316)</f>
        <v>0</v>
      </c>
      <c r="AJ317" s="3">
        <f>IF(Inputs!$B$27&lt;&gt;"Ready","PENDING INPUTS",IF(A317&lt;=Inputs!$B$6,ROUND(AI317*Inputs!C17/12,2),0))</f>
        <v>0</v>
      </c>
      <c r="AK317" s="3">
        <f>IF(Inputs!$B$27&lt;&gt;"Ready","PENDING INPUTS",IF(AND(A317&lt;=Inputs!$B$6,AI317&gt;0),Inputs!G17,0))</f>
        <v>0</v>
      </c>
      <c r="AL317" s="3">
        <f>IF(Inputs!$B$27&lt;&gt;"Ready","PENDING INPUTS",IF(A317&gt;Inputs!$B$6,0,MIN((AI317+AJ317+AK317),IF(Inputs!H17=1,Inputs!D17,MAX(Inputs!F17,ROUND(AI317*Inputs!E17+AJ317+AK317,2))))))</f>
        <v>0</v>
      </c>
      <c r="AM317">
        <f>IF(Inputs!$B$27&lt;&gt;"Ready","PENDING INPUTS",IF(AI317&lt;=0,99,1+IF(AND(K317&gt;0,OR(Inputs!C14&gt;Inputs!C17,AND(Inputs!C14=Inputs!C17,0&lt;3))),1,0)+IF(AND(S317&gt;0,OR(Inputs!C15&gt;Inputs!C17,AND(Inputs!C15=Inputs!C17,1&lt;3))),1,0)+IF(AND(AA317&gt;0,OR(Inputs!C16&gt;Inputs!C17,AND(Inputs!C16=Inputs!C17,2&lt;3))),1,0)+IF(AND(AQ317&gt;0,OR(Inputs!C18&gt;Inputs!C17,AND(Inputs!C18=Inputs!C17,4&lt;3))),1,0)+IF(AND(AY317&gt;0,OR(Inputs!C19&gt;Inputs!C17,AND(Inputs!C19=Inputs!C17,5&lt;3))),1,0)+IF(AND(BG317&gt;0,OR(Inputs!C20&gt;Inputs!C17,AND(Inputs!C20=Inputs!C17,6&lt;3))),1,0)+IF(AND(BO317&gt;0,OR(Inputs!C21&gt;Inputs!C17,AND(Inputs!C21=Inputs!C17,7&lt;3))),1,0)+IF(AND(BW317&gt;0,OR(Inputs!C22&gt;Inputs!C17,AND(Inputs!C22=Inputs!C17,8&lt;3))),1,0)+IF(AND(CE317&gt;0,OR(Inputs!C23&gt;Inputs!C17,AND(Inputs!C23=Inputs!C17,9&lt;3))),1,0)))</f>
        <v>99</v>
      </c>
      <c r="AN317" s="3">
        <f>IF(Inputs!$B$27&lt;&gt;"Ready","PENDING INPUTS",IF(A317&gt;Inputs!$B$6,0,MIN(MAX(0,(AI317+AJ317+AK317)-AL317),MAX(0,C317-D317-(IF(O317&lt;AM317,K317+L317+M317-N317,0)+IF(W317&lt;AM317,S317+T317+U317-V317,0)+IF(AE317&lt;AM317,AA317+AB317+AC317-AD317,0)+IF(AM317&lt;AM317,AI317+AJ317+AK317-AL317,0)+IF(AU317&lt;AM317,AQ317+AR317+AS317-AT317,0)+IF(BC317&lt;AM317,AY317+AZ317+BA317-BB317,0)+IF(BK317&lt;AM317,BG317+BH317+BI317-BJ317,0)+IF(BS317&lt;AM317,BO317+BP317+BQ317-BR317,0)+IF(CA317&lt;AM317,BW317+BX317+BY317-BZ317,0)+IF(CI317&lt;AM317,CE317+CF317+CG317-CH317,0))))))</f>
        <v>0</v>
      </c>
      <c r="AO317" s="3">
        <f>IF(Inputs!$B$27&lt;&gt;"Ready","PENDING INPUTS",MIN((AI317+AJ317+AK317),IF(D317&gt;C317,IF(D317=0,0,AL317*C317/D317),AL317+AN317)))</f>
        <v>0</v>
      </c>
      <c r="AP317" s="3">
        <f>IF(Inputs!$B$27&lt;&gt;"Ready","PENDING INPUTS",MAX(0,(AI317+AJ317+AK317)-AO317))</f>
        <v>0</v>
      </c>
      <c r="AQ317" s="3">
        <f>IF(Inputs!$B$27&lt;&gt;"Ready","PENDING INPUTS",AX316)</f>
        <v>0</v>
      </c>
      <c r="AR317" s="3">
        <f>IF(Inputs!$B$27&lt;&gt;"Ready","PENDING INPUTS",IF(A317&lt;=Inputs!$B$6,ROUND(AQ317*Inputs!C18/12,2),0))</f>
        <v>0</v>
      </c>
      <c r="AS317" s="3">
        <f>IF(Inputs!$B$27&lt;&gt;"Ready","PENDING INPUTS",IF(AND(A317&lt;=Inputs!$B$6,AQ317&gt;0),Inputs!G18,0))</f>
        <v>0</v>
      </c>
      <c r="AT317" s="3">
        <f>IF(Inputs!$B$27&lt;&gt;"Ready","PENDING INPUTS",IF(A317&gt;Inputs!$B$6,0,MIN((AQ317+AR317+AS317),IF(Inputs!H18=1,Inputs!D18,MAX(Inputs!F18,ROUND(AQ317*Inputs!E18+AR317+AS317,2))))))</f>
        <v>0</v>
      </c>
      <c r="AU317">
        <f>IF(Inputs!$B$27&lt;&gt;"Ready","PENDING INPUTS",IF(AQ317&lt;=0,99,1+IF(AND(K317&gt;0,OR(Inputs!C14&gt;Inputs!C18,AND(Inputs!C14=Inputs!C18,0&lt;4))),1,0)+IF(AND(S317&gt;0,OR(Inputs!C15&gt;Inputs!C18,AND(Inputs!C15=Inputs!C18,1&lt;4))),1,0)+IF(AND(AA317&gt;0,OR(Inputs!C16&gt;Inputs!C18,AND(Inputs!C16=Inputs!C18,2&lt;4))),1,0)+IF(AND(AI317&gt;0,OR(Inputs!C17&gt;Inputs!C18,AND(Inputs!C17=Inputs!C18,3&lt;4))),1,0)+IF(AND(AY317&gt;0,OR(Inputs!C19&gt;Inputs!C18,AND(Inputs!C19=Inputs!C18,5&lt;4))),1,0)+IF(AND(BG317&gt;0,OR(Inputs!C20&gt;Inputs!C18,AND(Inputs!C20=Inputs!C18,6&lt;4))),1,0)+IF(AND(BO317&gt;0,OR(Inputs!C21&gt;Inputs!C18,AND(Inputs!C21=Inputs!C18,7&lt;4))),1,0)+IF(AND(BW317&gt;0,OR(Inputs!C22&gt;Inputs!C18,AND(Inputs!C22=Inputs!C18,8&lt;4))),1,0)+IF(AND(CE317&gt;0,OR(Inputs!C23&gt;Inputs!C18,AND(Inputs!C23=Inputs!C18,9&lt;4))),1,0)))</f>
        <v>99</v>
      </c>
      <c r="AV317" s="3">
        <f>IF(Inputs!$B$27&lt;&gt;"Ready","PENDING INPUTS",IF(A317&gt;Inputs!$B$6,0,MIN(MAX(0,(AQ317+AR317+AS317)-AT317),MAX(0,C317-D317-(IF(O317&lt;AU317,K317+L317+M317-N317,0)+IF(W317&lt;AU317,S317+T317+U317-V317,0)+IF(AE317&lt;AU317,AA317+AB317+AC317-AD317,0)+IF(AM317&lt;AU317,AI317+AJ317+AK317-AL317,0)+IF(AU317&lt;AU317,AQ317+AR317+AS317-AT317,0)+IF(BC317&lt;AU317,AY317+AZ317+BA317-BB317,0)+IF(BK317&lt;AU317,BG317+BH317+BI317-BJ317,0)+IF(BS317&lt;AU317,BO317+BP317+BQ317-BR317,0)+IF(CA317&lt;AU317,BW317+BX317+BY317-BZ317,0)+IF(CI317&lt;AU317,CE317+CF317+CG317-CH317,0))))))</f>
        <v>0</v>
      </c>
      <c r="AW317" s="3">
        <f>IF(Inputs!$B$27&lt;&gt;"Ready","PENDING INPUTS",MIN((AQ317+AR317+AS317),IF(D317&gt;C317,IF(D317=0,0,AT317*C317/D317),AT317+AV317)))</f>
        <v>0</v>
      </c>
      <c r="AX317" s="3">
        <f>IF(Inputs!$B$27&lt;&gt;"Ready","PENDING INPUTS",MAX(0,(AQ317+AR317+AS317)-AW317))</f>
        <v>0</v>
      </c>
      <c r="AY317" s="3">
        <f>IF(Inputs!$B$27&lt;&gt;"Ready","PENDING INPUTS",BF316)</f>
        <v>0</v>
      </c>
      <c r="AZ317" s="3">
        <f>IF(Inputs!$B$27&lt;&gt;"Ready","PENDING INPUTS",IF(A317&lt;=Inputs!$B$6,ROUND(AY317*Inputs!C19/12,2),0))</f>
        <v>0</v>
      </c>
      <c r="BA317" s="3">
        <f>IF(Inputs!$B$27&lt;&gt;"Ready","PENDING INPUTS",IF(AND(A317&lt;=Inputs!$B$6,AY317&gt;0),Inputs!G19,0))</f>
        <v>0</v>
      </c>
      <c r="BB317" s="3">
        <f>IF(Inputs!$B$27&lt;&gt;"Ready","PENDING INPUTS",IF(A317&gt;Inputs!$B$6,0,MIN((AY317+AZ317+BA317),IF(Inputs!H19=1,Inputs!D19,MAX(Inputs!F19,ROUND(AY317*Inputs!E19+AZ317+BA317,2))))))</f>
        <v>0</v>
      </c>
      <c r="BC317">
        <f>IF(Inputs!$B$27&lt;&gt;"Ready","PENDING INPUTS",IF(AY317&lt;=0,99,1+IF(AND(K317&gt;0,OR(Inputs!C14&gt;Inputs!C19,AND(Inputs!C14=Inputs!C19,0&lt;5))),1,0)+IF(AND(S317&gt;0,OR(Inputs!C15&gt;Inputs!C19,AND(Inputs!C15=Inputs!C19,1&lt;5))),1,0)+IF(AND(AA317&gt;0,OR(Inputs!C16&gt;Inputs!C19,AND(Inputs!C16=Inputs!C19,2&lt;5))),1,0)+IF(AND(AI317&gt;0,OR(Inputs!C17&gt;Inputs!C19,AND(Inputs!C17=Inputs!C19,3&lt;5))),1,0)+IF(AND(AQ317&gt;0,OR(Inputs!C18&gt;Inputs!C19,AND(Inputs!C18=Inputs!C19,4&lt;5))),1,0)+IF(AND(BG317&gt;0,OR(Inputs!C20&gt;Inputs!C19,AND(Inputs!C20=Inputs!C19,6&lt;5))),1,0)+IF(AND(BO317&gt;0,OR(Inputs!C21&gt;Inputs!C19,AND(Inputs!C21=Inputs!C19,7&lt;5))),1,0)+IF(AND(BW317&gt;0,OR(Inputs!C22&gt;Inputs!C19,AND(Inputs!C22=Inputs!C19,8&lt;5))),1,0)+IF(AND(CE317&gt;0,OR(Inputs!C23&gt;Inputs!C19,AND(Inputs!C23=Inputs!C19,9&lt;5))),1,0)))</f>
        <v>99</v>
      </c>
      <c r="BD317" s="3">
        <f>IF(Inputs!$B$27&lt;&gt;"Ready","PENDING INPUTS",IF(A317&gt;Inputs!$B$6,0,MIN(MAX(0,(AY317+AZ317+BA317)-BB317),MAX(0,C317-D317-(IF(O317&lt;BC317,K317+L317+M317-N317,0)+IF(W317&lt;BC317,S317+T317+U317-V317,0)+IF(AE317&lt;BC317,AA317+AB317+AC317-AD317,0)+IF(AM317&lt;BC317,AI317+AJ317+AK317-AL317,0)+IF(AU317&lt;BC317,AQ317+AR317+AS317-AT317,0)+IF(BC317&lt;BC317,AY317+AZ317+BA317-BB317,0)+IF(BK317&lt;BC317,BG317+BH317+BI317-BJ317,0)+IF(BS317&lt;BC317,BO317+BP317+BQ317-BR317,0)+IF(CA317&lt;BC317,BW317+BX317+BY317-BZ317,0)+IF(CI317&lt;BC317,CE317+CF317+CG317-CH317,0))))))</f>
        <v>0</v>
      </c>
      <c r="BE317" s="3">
        <f>IF(Inputs!$B$27&lt;&gt;"Ready","PENDING INPUTS",MIN((AY317+AZ317+BA317),IF(D317&gt;C317,IF(D317=0,0,BB317*C317/D317),BB317+BD317)))</f>
        <v>0</v>
      </c>
      <c r="BF317" s="3">
        <f>IF(Inputs!$B$27&lt;&gt;"Ready","PENDING INPUTS",MAX(0,(AY317+AZ317+BA317)-BE317))</f>
        <v>0</v>
      </c>
      <c r="BG317" s="3">
        <f>IF(Inputs!$B$27&lt;&gt;"Ready","PENDING INPUTS",BN316)</f>
        <v>0</v>
      </c>
      <c r="BH317" s="3">
        <f>IF(Inputs!$B$27&lt;&gt;"Ready","PENDING INPUTS",IF(A317&lt;=Inputs!$B$6,ROUND(BG317*Inputs!C20/12,2),0))</f>
        <v>0</v>
      </c>
      <c r="BI317" s="3">
        <f>IF(Inputs!$B$27&lt;&gt;"Ready","PENDING INPUTS",IF(AND(A317&lt;=Inputs!$B$6,BG317&gt;0),Inputs!G20,0))</f>
        <v>0</v>
      </c>
      <c r="BJ317" s="3">
        <f>IF(Inputs!$B$27&lt;&gt;"Ready","PENDING INPUTS",IF(A317&gt;Inputs!$B$6,0,MIN((BG317+BH317+BI317),IF(Inputs!H20=1,Inputs!D20,MAX(Inputs!F20,ROUND(BG317*Inputs!E20+BH317+BI317,2))))))</f>
        <v>0</v>
      </c>
      <c r="BK317">
        <f>IF(Inputs!$B$27&lt;&gt;"Ready","PENDING INPUTS",IF(BG317&lt;=0,99,1+IF(AND(K317&gt;0,OR(Inputs!C14&gt;Inputs!C20,AND(Inputs!C14=Inputs!C20,0&lt;6))),1,0)+IF(AND(S317&gt;0,OR(Inputs!C15&gt;Inputs!C20,AND(Inputs!C15=Inputs!C20,1&lt;6))),1,0)+IF(AND(AA317&gt;0,OR(Inputs!C16&gt;Inputs!C20,AND(Inputs!C16=Inputs!C20,2&lt;6))),1,0)+IF(AND(AI317&gt;0,OR(Inputs!C17&gt;Inputs!C20,AND(Inputs!C17=Inputs!C20,3&lt;6))),1,0)+IF(AND(AQ317&gt;0,OR(Inputs!C18&gt;Inputs!C20,AND(Inputs!C18=Inputs!C20,4&lt;6))),1,0)+IF(AND(AY317&gt;0,OR(Inputs!C19&gt;Inputs!C20,AND(Inputs!C19=Inputs!C20,5&lt;6))),1,0)+IF(AND(BO317&gt;0,OR(Inputs!C21&gt;Inputs!C20,AND(Inputs!C21=Inputs!C20,7&lt;6))),1,0)+IF(AND(BW317&gt;0,OR(Inputs!C22&gt;Inputs!C20,AND(Inputs!C22=Inputs!C20,8&lt;6))),1,0)+IF(AND(CE317&gt;0,OR(Inputs!C23&gt;Inputs!C20,AND(Inputs!C23=Inputs!C20,9&lt;6))),1,0)))</f>
        <v>99</v>
      </c>
      <c r="BL317" s="3">
        <f>IF(Inputs!$B$27&lt;&gt;"Ready","PENDING INPUTS",IF(A317&gt;Inputs!$B$6,0,MIN(MAX(0,(BG317+BH317+BI317)-BJ317),MAX(0,C317-D317-(IF(O317&lt;BK317,K317+L317+M317-N317,0)+IF(W317&lt;BK317,S317+T317+U317-V317,0)+IF(AE317&lt;BK317,AA317+AB317+AC317-AD317,0)+IF(AM317&lt;BK317,AI317+AJ317+AK317-AL317,0)+IF(AU317&lt;BK317,AQ317+AR317+AS317-AT317,0)+IF(BC317&lt;BK317,AY317+AZ317+BA317-BB317,0)+IF(BK317&lt;BK317,BG317+BH317+BI317-BJ317,0)+IF(BS317&lt;BK317,BO317+BP317+BQ317-BR317,0)+IF(CA317&lt;BK317,BW317+BX317+BY317-BZ317,0)+IF(CI317&lt;BK317,CE317+CF317+CG317-CH317,0))))))</f>
        <v>0</v>
      </c>
      <c r="BM317" s="3">
        <f>IF(Inputs!$B$27&lt;&gt;"Ready","PENDING INPUTS",MIN((BG317+BH317+BI317),IF(D317&gt;C317,IF(D317=0,0,BJ317*C317/D317),BJ317+BL317)))</f>
        <v>0</v>
      </c>
      <c r="BN317" s="3">
        <f>IF(Inputs!$B$27&lt;&gt;"Ready","PENDING INPUTS",MAX(0,(BG317+BH317+BI317)-BM317))</f>
        <v>0</v>
      </c>
      <c r="BO317" s="3">
        <f>IF(Inputs!$B$27&lt;&gt;"Ready","PENDING INPUTS",BV316)</f>
        <v>0</v>
      </c>
      <c r="BP317" s="3">
        <f>IF(Inputs!$B$27&lt;&gt;"Ready","PENDING INPUTS",IF(A317&lt;=Inputs!$B$6,ROUND(BO317*Inputs!C21/12,2),0))</f>
        <v>0</v>
      </c>
      <c r="BQ317" s="3">
        <f>IF(Inputs!$B$27&lt;&gt;"Ready","PENDING INPUTS",IF(AND(A317&lt;=Inputs!$B$6,BO317&gt;0),Inputs!G21,0))</f>
        <v>0</v>
      </c>
      <c r="BR317" s="3">
        <f>IF(Inputs!$B$27&lt;&gt;"Ready","PENDING INPUTS",IF(A317&gt;Inputs!$B$6,0,MIN((BO317+BP317+BQ317),IF(Inputs!H21=1,Inputs!D21,MAX(Inputs!F21,ROUND(BO317*Inputs!E21+BP317+BQ317,2))))))</f>
        <v>0</v>
      </c>
      <c r="BS317">
        <f>IF(Inputs!$B$27&lt;&gt;"Ready","PENDING INPUTS",IF(BO317&lt;=0,99,1+IF(AND(K317&gt;0,OR(Inputs!C14&gt;Inputs!C21,AND(Inputs!C14=Inputs!C21,0&lt;7))),1,0)+IF(AND(S317&gt;0,OR(Inputs!C15&gt;Inputs!C21,AND(Inputs!C15=Inputs!C21,1&lt;7))),1,0)+IF(AND(AA317&gt;0,OR(Inputs!C16&gt;Inputs!C21,AND(Inputs!C16=Inputs!C21,2&lt;7))),1,0)+IF(AND(AI317&gt;0,OR(Inputs!C17&gt;Inputs!C21,AND(Inputs!C17=Inputs!C21,3&lt;7))),1,0)+IF(AND(AQ317&gt;0,OR(Inputs!C18&gt;Inputs!C21,AND(Inputs!C18=Inputs!C21,4&lt;7))),1,0)+IF(AND(AY317&gt;0,OR(Inputs!C19&gt;Inputs!C21,AND(Inputs!C19=Inputs!C21,5&lt;7))),1,0)+IF(AND(BG317&gt;0,OR(Inputs!C20&gt;Inputs!C21,AND(Inputs!C20=Inputs!C21,6&lt;7))),1,0)+IF(AND(BW317&gt;0,OR(Inputs!C22&gt;Inputs!C21,AND(Inputs!C22=Inputs!C21,8&lt;7))),1,0)+IF(AND(CE317&gt;0,OR(Inputs!C23&gt;Inputs!C21,AND(Inputs!C23=Inputs!C21,9&lt;7))),1,0)))</f>
        <v>99</v>
      </c>
      <c r="BT317" s="3">
        <f>IF(Inputs!$B$27&lt;&gt;"Ready","PENDING INPUTS",IF(A317&gt;Inputs!$B$6,0,MIN(MAX(0,(BO317+BP317+BQ317)-BR317),MAX(0,C317-D317-(IF(O317&lt;BS317,K317+L317+M317-N317,0)+IF(W317&lt;BS317,S317+T317+U317-V317,0)+IF(AE317&lt;BS317,AA317+AB317+AC317-AD317,0)+IF(AM317&lt;BS317,AI317+AJ317+AK317-AL317,0)+IF(AU317&lt;BS317,AQ317+AR317+AS317-AT317,0)+IF(BC317&lt;BS317,AY317+AZ317+BA317-BB317,0)+IF(BK317&lt;BS317,BG317+BH317+BI317-BJ317,0)+IF(BS317&lt;BS317,BO317+BP317+BQ317-BR317,0)+IF(CA317&lt;BS317,BW317+BX317+BY317-BZ317,0)+IF(CI317&lt;BS317,CE317+CF317+CG317-CH317,0))))))</f>
        <v>0</v>
      </c>
      <c r="BU317" s="3">
        <f>IF(Inputs!$B$27&lt;&gt;"Ready","PENDING INPUTS",MIN((BO317+BP317+BQ317),IF(D317&gt;C317,IF(D317=0,0,BR317*C317/D317),BR317+BT317)))</f>
        <v>0</v>
      </c>
      <c r="BV317" s="3">
        <f>IF(Inputs!$B$27&lt;&gt;"Ready","PENDING INPUTS",MAX(0,(BO317+BP317+BQ317)-BU317))</f>
        <v>0</v>
      </c>
      <c r="BW317" s="3">
        <f>IF(Inputs!$B$27&lt;&gt;"Ready","PENDING INPUTS",CD316)</f>
        <v>0</v>
      </c>
      <c r="BX317" s="3">
        <f>IF(Inputs!$B$27&lt;&gt;"Ready","PENDING INPUTS",IF(A317&lt;=Inputs!$B$6,ROUND(BW317*Inputs!C22/12,2),0))</f>
        <v>0</v>
      </c>
      <c r="BY317" s="3">
        <f>IF(Inputs!$B$27&lt;&gt;"Ready","PENDING INPUTS",IF(AND(A317&lt;=Inputs!$B$6,BW317&gt;0),Inputs!G22,0))</f>
        <v>0</v>
      </c>
      <c r="BZ317" s="3">
        <f>IF(Inputs!$B$27&lt;&gt;"Ready","PENDING INPUTS",IF(A317&gt;Inputs!$B$6,0,MIN((BW317+BX317+BY317),IF(Inputs!H22=1,Inputs!D22,MAX(Inputs!F22,ROUND(BW317*Inputs!E22+BX317+BY317,2))))))</f>
        <v>0</v>
      </c>
      <c r="CA317">
        <f>IF(Inputs!$B$27&lt;&gt;"Ready","PENDING INPUTS",IF(BW317&lt;=0,99,1+IF(AND(K317&gt;0,OR(Inputs!C14&gt;Inputs!C22,AND(Inputs!C14=Inputs!C22,0&lt;8))),1,0)+IF(AND(S317&gt;0,OR(Inputs!C15&gt;Inputs!C22,AND(Inputs!C15=Inputs!C22,1&lt;8))),1,0)+IF(AND(AA317&gt;0,OR(Inputs!C16&gt;Inputs!C22,AND(Inputs!C16=Inputs!C22,2&lt;8))),1,0)+IF(AND(AI317&gt;0,OR(Inputs!C17&gt;Inputs!C22,AND(Inputs!C17=Inputs!C22,3&lt;8))),1,0)+IF(AND(AQ317&gt;0,OR(Inputs!C18&gt;Inputs!C22,AND(Inputs!C18=Inputs!C22,4&lt;8))),1,0)+IF(AND(AY317&gt;0,OR(Inputs!C19&gt;Inputs!C22,AND(Inputs!C19=Inputs!C22,5&lt;8))),1,0)+IF(AND(BG317&gt;0,OR(Inputs!C20&gt;Inputs!C22,AND(Inputs!C20=Inputs!C22,6&lt;8))),1,0)+IF(AND(BO317&gt;0,OR(Inputs!C21&gt;Inputs!C22,AND(Inputs!C21=Inputs!C22,7&lt;8))),1,0)+IF(AND(CE317&gt;0,OR(Inputs!C23&gt;Inputs!C22,AND(Inputs!C23=Inputs!C22,9&lt;8))),1,0)))</f>
        <v>99</v>
      </c>
      <c r="CB317" s="3">
        <f>IF(Inputs!$B$27&lt;&gt;"Ready","PENDING INPUTS",IF(A317&gt;Inputs!$B$6,0,MIN(MAX(0,(BW317+BX317+BY317)-BZ317),MAX(0,C317-D317-(IF(O317&lt;CA317,K317+L317+M317-N317,0)+IF(W317&lt;CA317,S317+T317+U317-V317,0)+IF(AE317&lt;CA317,AA317+AB317+AC317-AD317,0)+IF(AM317&lt;CA317,AI317+AJ317+AK317-AL317,0)+IF(AU317&lt;CA317,AQ317+AR317+AS317-AT317,0)+IF(BC317&lt;CA317,AY317+AZ317+BA317-BB317,0)+IF(BK317&lt;CA317,BG317+BH317+BI317-BJ317,0)+IF(BS317&lt;CA317,BO317+BP317+BQ317-BR317,0)+IF(CA317&lt;CA317,BW317+BX317+BY317-BZ317,0)+IF(CI317&lt;CA317,CE317+CF317+CG317-CH317,0))))))</f>
        <v>0</v>
      </c>
      <c r="CC317" s="3">
        <f>IF(Inputs!$B$27&lt;&gt;"Ready","PENDING INPUTS",MIN((BW317+BX317+BY317),IF(D317&gt;C317,IF(D317=0,0,BZ317*C317/D317),BZ317+CB317)))</f>
        <v>0</v>
      </c>
      <c r="CD317" s="3">
        <f>IF(Inputs!$B$27&lt;&gt;"Ready","PENDING INPUTS",MAX(0,(BW317+BX317+BY317)-CC317))</f>
        <v>0</v>
      </c>
      <c r="CE317" s="3">
        <f>IF(Inputs!$B$27&lt;&gt;"Ready","PENDING INPUTS",CL316)</f>
        <v>0</v>
      </c>
      <c r="CF317" s="3">
        <f>IF(Inputs!$B$27&lt;&gt;"Ready","PENDING INPUTS",IF(A317&lt;=Inputs!$B$6,ROUND(CE317*Inputs!C23/12,2),0))</f>
        <v>0</v>
      </c>
      <c r="CG317" s="3">
        <f>IF(Inputs!$B$27&lt;&gt;"Ready","PENDING INPUTS",IF(AND(A317&lt;=Inputs!$B$6,CE317&gt;0),Inputs!G23,0))</f>
        <v>0</v>
      </c>
      <c r="CH317" s="3">
        <f>IF(Inputs!$B$27&lt;&gt;"Ready","PENDING INPUTS",IF(A317&gt;Inputs!$B$6,0,MIN((CE317+CF317+CG317),IF(Inputs!H23=1,Inputs!D23,MAX(Inputs!F23,ROUND(CE317*Inputs!E23+CF317+CG317,2))))))</f>
        <v>0</v>
      </c>
      <c r="CI317">
        <f>IF(Inputs!$B$27&lt;&gt;"Ready","PENDING INPUTS",IF(CE317&lt;=0,99,1+IF(AND(K317&gt;0,OR(Inputs!C14&gt;Inputs!C23,AND(Inputs!C14=Inputs!C23,0&lt;9))),1,0)+IF(AND(S317&gt;0,OR(Inputs!C15&gt;Inputs!C23,AND(Inputs!C15=Inputs!C23,1&lt;9))),1,0)+IF(AND(AA317&gt;0,OR(Inputs!C16&gt;Inputs!C23,AND(Inputs!C16=Inputs!C23,2&lt;9))),1,0)+IF(AND(AI317&gt;0,OR(Inputs!C17&gt;Inputs!C23,AND(Inputs!C17=Inputs!C23,3&lt;9))),1,0)+IF(AND(AQ317&gt;0,OR(Inputs!C18&gt;Inputs!C23,AND(Inputs!C18=Inputs!C23,4&lt;9))),1,0)+IF(AND(AY317&gt;0,OR(Inputs!C19&gt;Inputs!C23,AND(Inputs!C19=Inputs!C23,5&lt;9))),1,0)+IF(AND(BG317&gt;0,OR(Inputs!C20&gt;Inputs!C23,AND(Inputs!C20=Inputs!C23,6&lt;9))),1,0)+IF(AND(BO317&gt;0,OR(Inputs!C21&gt;Inputs!C23,AND(Inputs!C21=Inputs!C23,7&lt;9))),1,0)+IF(AND(BW317&gt;0,OR(Inputs!C22&gt;Inputs!C23,AND(Inputs!C22=Inputs!C23,8&lt;9))),1,0)))</f>
        <v>99</v>
      </c>
      <c r="CJ317" s="3">
        <f>IF(Inputs!$B$27&lt;&gt;"Ready","PENDING INPUTS",IF(A317&gt;Inputs!$B$6,0,MIN(MAX(0,(CE317+CF317+CG317)-CH317),MAX(0,C317-D317-(IF(O317&lt;CI317,K317+L317+M317-N317,0)+IF(W317&lt;CI317,S317+T317+U317-V317,0)+IF(AE317&lt;CI317,AA317+AB317+AC317-AD317,0)+IF(AM317&lt;CI317,AI317+AJ317+AK317-AL317,0)+IF(AU317&lt;CI317,AQ317+AR317+AS317-AT317,0)+IF(BC317&lt;CI317,AY317+AZ317+BA317-BB317,0)+IF(BK317&lt;CI317,BG317+BH317+BI317-BJ317,0)+IF(BS317&lt;CI317,BO317+BP317+BQ317-BR317,0)+IF(CA317&lt;CI317,BW317+BX317+BY317-BZ317,0)+IF(CI317&lt;CI317,CE317+CF317+CG317-CH317,0))))))</f>
        <v>0</v>
      </c>
      <c r="CK317" s="3">
        <f>IF(Inputs!$B$27&lt;&gt;"Ready","PENDING INPUTS",MIN((CE317+CF317+CG317),IF(D317&gt;C317,IF(D317=0,0,CH317*C317/D317),CH317+CJ317)))</f>
        <v>0</v>
      </c>
      <c r="CL317" s="3">
        <f>IF(Inputs!$B$27&lt;&gt;"Ready","PENDING INPUTS",MAX(0,(CE317+CF317+CG317)-CK317))</f>
        <v>0</v>
      </c>
    </row>
    <row r="318" spans="1:90" ht="27.95" customHeight="1" x14ac:dyDescent="0.25">
      <c r="A318">
        <v>314</v>
      </c>
      <c r="B318" s="13">
        <f>IF(Inputs!$B$27&lt;&gt;"Ready","PENDING INPUTS",EDATE(Inputs!$B$5,A318-1))</f>
        <v>55824</v>
      </c>
      <c r="C318" s="3">
        <f>IF(Inputs!$B$27&lt;&gt;"Ready","PENDING INPUTS",IF(A318&lt;=Inputs!$B$6,MAX(0,Inputs!$B$4+IF(A318=Inputs!$B$7,Inputs!$B$8,0)+IF(A318=Inputs!$B$9,Inputs!$B$10,0)),0))</f>
        <v>0</v>
      </c>
      <c r="D318" s="3">
        <f>IF(Inputs!$B$27&lt;&gt;"Ready","PENDING INPUTS",SUM(N318,V318,AD318,AL318,AT318,BB318,BJ318,BR318,BZ318,CH318))</f>
        <v>0</v>
      </c>
      <c r="E318" s="3">
        <f>IF(Inputs!$B$27&lt;&gt;"Ready","PENDING INPUTS",MAX(0,D318-C318))</f>
        <v>0</v>
      </c>
      <c r="F318" s="3">
        <f>IF(Inputs!$B$27&lt;&gt;"Ready","PENDING INPUTS",SUM(Q318,Y318,AG318,AO318,AW318,BE318,BM318,BU318,CC318,CK318))</f>
        <v>0</v>
      </c>
      <c r="G318" s="3">
        <f>IF(Inputs!$B$27&lt;&gt;"Ready","PENDING INPUTS",SUM(L318,T318,AB318,AJ318,AR318,AZ318,BH318,BP318,BX318,CF318))</f>
        <v>0</v>
      </c>
      <c r="H318" s="3">
        <f>IF(Inputs!$B$27&lt;&gt;"Ready","PENDING INPUTS",SUM(M318,U318,AC318,AK318,AS318,BA318,BI318,BQ318,BY318,CG318))</f>
        <v>0</v>
      </c>
      <c r="I318" s="3">
        <f>IF(Inputs!$B$27&lt;&gt;"Ready","PENDING INPUTS",SUM(R318,Z318,AH318,AP318,AX318,BF318,BN318,BV318,CD318,CL318))</f>
        <v>0</v>
      </c>
      <c r="J318" t="str">
        <f>IF(Inputs!$B$27&lt;&gt;"Ready","PENDING INPUTS",IF(A318&gt;Inputs!$B$6,"Beyond horizon",IF(E318&gt;0.005,"MINIMUM SHORTFALL",IF(I318&lt;0.005,"Paid off","In progress"))))</f>
        <v>Beyond horizon</v>
      </c>
      <c r="K318" s="3">
        <f>IF(Inputs!$B$27&lt;&gt;"Ready","PENDING INPUTS",R317)</f>
        <v>0</v>
      </c>
      <c r="L318" s="3">
        <f>IF(Inputs!$B$27&lt;&gt;"Ready","PENDING INPUTS",IF(A318&lt;=Inputs!$B$6,ROUND(K318*Inputs!C14/12,2),0))</f>
        <v>0</v>
      </c>
      <c r="M318" s="3">
        <f>IF(Inputs!$B$27&lt;&gt;"Ready","PENDING INPUTS",IF(AND(A318&lt;=Inputs!$B$6,K318&gt;0),Inputs!G14,0))</f>
        <v>0</v>
      </c>
      <c r="N318" s="3">
        <f>IF(Inputs!$B$27&lt;&gt;"Ready","PENDING INPUTS",IF(A318&gt;Inputs!$B$6,0,MIN((K318+L318+M318),IF(Inputs!H14=1,Inputs!D14,MAX(Inputs!F14,ROUND(K318*Inputs!E14+L318+M318,2))))))</f>
        <v>0</v>
      </c>
      <c r="O318">
        <f>IF(Inputs!$B$27&lt;&gt;"Ready","PENDING INPUTS",IF(K318&lt;=0,99,1+IF(AND(S318&gt;0,OR(Inputs!C15&gt;Inputs!C14,AND(Inputs!C15=Inputs!C14,1&lt;0))),1,0)+IF(AND(AA318&gt;0,OR(Inputs!C16&gt;Inputs!C14,AND(Inputs!C16=Inputs!C14,2&lt;0))),1,0)+IF(AND(AI318&gt;0,OR(Inputs!C17&gt;Inputs!C14,AND(Inputs!C17=Inputs!C14,3&lt;0))),1,0)+IF(AND(AQ318&gt;0,OR(Inputs!C18&gt;Inputs!C14,AND(Inputs!C18=Inputs!C14,4&lt;0))),1,0)+IF(AND(AY318&gt;0,OR(Inputs!C19&gt;Inputs!C14,AND(Inputs!C19=Inputs!C14,5&lt;0))),1,0)+IF(AND(BG318&gt;0,OR(Inputs!C20&gt;Inputs!C14,AND(Inputs!C20=Inputs!C14,6&lt;0))),1,0)+IF(AND(BO318&gt;0,OR(Inputs!C21&gt;Inputs!C14,AND(Inputs!C21=Inputs!C14,7&lt;0))),1,0)+IF(AND(BW318&gt;0,OR(Inputs!C22&gt;Inputs!C14,AND(Inputs!C22=Inputs!C14,8&lt;0))),1,0)+IF(AND(CE318&gt;0,OR(Inputs!C23&gt;Inputs!C14,AND(Inputs!C23=Inputs!C14,9&lt;0))),1,0)))</f>
        <v>99</v>
      </c>
      <c r="P318" s="3">
        <f>IF(Inputs!$B$27&lt;&gt;"Ready","PENDING INPUTS",IF(A318&gt;Inputs!$B$6,0,MIN(MAX(0,(K318+L318+M318)-N318),MAX(0,C318-D318-(IF(O318&lt;O318,K318+L318+M318-N318,0)+IF(W318&lt;O318,S318+T318+U318-V318,0)+IF(AE318&lt;O318,AA318+AB318+AC318-AD318,0)+IF(AM318&lt;O318,AI318+AJ318+AK318-AL318,0)+IF(AU318&lt;O318,AQ318+AR318+AS318-AT318,0)+IF(BC318&lt;O318,AY318+AZ318+BA318-BB318,0)+IF(BK318&lt;O318,BG318+BH318+BI318-BJ318,0)+IF(BS318&lt;O318,BO318+BP318+BQ318-BR318,0)+IF(CA318&lt;O318,BW318+BX318+BY318-BZ318,0)+IF(CI318&lt;O318,CE318+CF318+CG318-CH318,0))))))</f>
        <v>0</v>
      </c>
      <c r="Q318" s="3">
        <f>IF(Inputs!$B$27&lt;&gt;"Ready","PENDING INPUTS",MIN((K318+L318+M318),IF(D318&gt;C318,IF(D318=0,0,N318*C318/D318),N318+P318)))</f>
        <v>0</v>
      </c>
      <c r="R318" s="3">
        <f>IF(Inputs!$B$27&lt;&gt;"Ready","PENDING INPUTS",MAX(0,(K318+L318+M318)-Q318))</f>
        <v>0</v>
      </c>
      <c r="S318" s="3">
        <f>IF(Inputs!$B$27&lt;&gt;"Ready","PENDING INPUTS",Z317)</f>
        <v>0</v>
      </c>
      <c r="T318" s="3">
        <f>IF(Inputs!$B$27&lt;&gt;"Ready","PENDING INPUTS",IF(A318&lt;=Inputs!$B$6,ROUND(S318*Inputs!C15/12,2),0))</f>
        <v>0</v>
      </c>
      <c r="U318" s="3">
        <f>IF(Inputs!$B$27&lt;&gt;"Ready","PENDING INPUTS",IF(AND(A318&lt;=Inputs!$B$6,S318&gt;0),Inputs!G15,0))</f>
        <v>0</v>
      </c>
      <c r="V318" s="3">
        <f>IF(Inputs!$B$27&lt;&gt;"Ready","PENDING INPUTS",IF(A318&gt;Inputs!$B$6,0,MIN((S318+T318+U318),IF(Inputs!H15=1,Inputs!D15,MAX(Inputs!F15,ROUND(S318*Inputs!E15+T318+U318,2))))))</f>
        <v>0</v>
      </c>
      <c r="W318">
        <f>IF(Inputs!$B$27&lt;&gt;"Ready","PENDING INPUTS",IF(S318&lt;=0,99,1+IF(AND(K318&gt;0,OR(Inputs!C14&gt;Inputs!C15,AND(Inputs!C14=Inputs!C15,0&lt;1))),1,0)+IF(AND(AA318&gt;0,OR(Inputs!C16&gt;Inputs!C15,AND(Inputs!C16=Inputs!C15,2&lt;1))),1,0)+IF(AND(AI318&gt;0,OR(Inputs!C17&gt;Inputs!C15,AND(Inputs!C17=Inputs!C15,3&lt;1))),1,0)+IF(AND(AQ318&gt;0,OR(Inputs!C18&gt;Inputs!C15,AND(Inputs!C18=Inputs!C15,4&lt;1))),1,0)+IF(AND(AY318&gt;0,OR(Inputs!C19&gt;Inputs!C15,AND(Inputs!C19=Inputs!C15,5&lt;1))),1,0)+IF(AND(BG318&gt;0,OR(Inputs!C20&gt;Inputs!C15,AND(Inputs!C20=Inputs!C15,6&lt;1))),1,0)+IF(AND(BO318&gt;0,OR(Inputs!C21&gt;Inputs!C15,AND(Inputs!C21=Inputs!C15,7&lt;1))),1,0)+IF(AND(BW318&gt;0,OR(Inputs!C22&gt;Inputs!C15,AND(Inputs!C22=Inputs!C15,8&lt;1))),1,0)+IF(AND(CE318&gt;0,OR(Inputs!C23&gt;Inputs!C15,AND(Inputs!C23=Inputs!C15,9&lt;1))),1,0)))</f>
        <v>99</v>
      </c>
      <c r="X318" s="3">
        <f>IF(Inputs!$B$27&lt;&gt;"Ready","PENDING INPUTS",IF(A318&gt;Inputs!$B$6,0,MIN(MAX(0,(S318+T318+U318)-V318),MAX(0,C318-D318-(IF(O318&lt;W318,K318+L318+M318-N318,0)+IF(W318&lt;W318,S318+T318+U318-V318,0)+IF(AE318&lt;W318,AA318+AB318+AC318-AD318,0)+IF(AM318&lt;W318,AI318+AJ318+AK318-AL318,0)+IF(AU318&lt;W318,AQ318+AR318+AS318-AT318,0)+IF(BC318&lt;W318,AY318+AZ318+BA318-BB318,0)+IF(BK318&lt;W318,BG318+BH318+BI318-BJ318,0)+IF(BS318&lt;W318,BO318+BP318+BQ318-BR318,0)+IF(CA318&lt;W318,BW318+BX318+BY318-BZ318,0)+IF(CI318&lt;W318,CE318+CF318+CG318-CH318,0))))))</f>
        <v>0</v>
      </c>
      <c r="Y318" s="3">
        <f>IF(Inputs!$B$27&lt;&gt;"Ready","PENDING INPUTS",MIN((S318+T318+U318),IF(D318&gt;C318,IF(D318=0,0,V318*C318/D318),V318+X318)))</f>
        <v>0</v>
      </c>
      <c r="Z318" s="3">
        <f>IF(Inputs!$B$27&lt;&gt;"Ready","PENDING INPUTS",MAX(0,(S318+T318+U318)-Y318))</f>
        <v>0</v>
      </c>
      <c r="AA318" s="3">
        <f>IF(Inputs!$B$27&lt;&gt;"Ready","PENDING INPUTS",AH317)</f>
        <v>0</v>
      </c>
      <c r="AB318" s="3">
        <f>IF(Inputs!$B$27&lt;&gt;"Ready","PENDING INPUTS",IF(A318&lt;=Inputs!$B$6,ROUND(AA318*Inputs!C16/12,2),0))</f>
        <v>0</v>
      </c>
      <c r="AC318" s="3">
        <f>IF(Inputs!$B$27&lt;&gt;"Ready","PENDING INPUTS",IF(AND(A318&lt;=Inputs!$B$6,AA318&gt;0),Inputs!G16,0))</f>
        <v>0</v>
      </c>
      <c r="AD318" s="3">
        <f>IF(Inputs!$B$27&lt;&gt;"Ready","PENDING INPUTS",IF(A318&gt;Inputs!$B$6,0,MIN((AA318+AB318+AC318),IF(Inputs!H16=1,Inputs!D16,MAX(Inputs!F16,ROUND(AA318*Inputs!E16+AB318+AC318,2))))))</f>
        <v>0</v>
      </c>
      <c r="AE318">
        <f>IF(Inputs!$B$27&lt;&gt;"Ready","PENDING INPUTS",IF(AA318&lt;=0,99,1+IF(AND(K318&gt;0,OR(Inputs!C14&gt;Inputs!C16,AND(Inputs!C14=Inputs!C16,0&lt;2))),1,0)+IF(AND(S318&gt;0,OR(Inputs!C15&gt;Inputs!C16,AND(Inputs!C15=Inputs!C16,1&lt;2))),1,0)+IF(AND(AI318&gt;0,OR(Inputs!C17&gt;Inputs!C16,AND(Inputs!C17=Inputs!C16,3&lt;2))),1,0)+IF(AND(AQ318&gt;0,OR(Inputs!C18&gt;Inputs!C16,AND(Inputs!C18=Inputs!C16,4&lt;2))),1,0)+IF(AND(AY318&gt;0,OR(Inputs!C19&gt;Inputs!C16,AND(Inputs!C19=Inputs!C16,5&lt;2))),1,0)+IF(AND(BG318&gt;0,OR(Inputs!C20&gt;Inputs!C16,AND(Inputs!C20=Inputs!C16,6&lt;2))),1,0)+IF(AND(BO318&gt;0,OR(Inputs!C21&gt;Inputs!C16,AND(Inputs!C21=Inputs!C16,7&lt;2))),1,0)+IF(AND(BW318&gt;0,OR(Inputs!C22&gt;Inputs!C16,AND(Inputs!C22=Inputs!C16,8&lt;2))),1,0)+IF(AND(CE318&gt;0,OR(Inputs!C23&gt;Inputs!C16,AND(Inputs!C23=Inputs!C16,9&lt;2))),1,0)))</f>
        <v>99</v>
      </c>
      <c r="AF318" s="3">
        <f>IF(Inputs!$B$27&lt;&gt;"Ready","PENDING INPUTS",IF(A318&gt;Inputs!$B$6,0,MIN(MAX(0,(AA318+AB318+AC318)-AD318),MAX(0,C318-D318-(IF(O318&lt;AE318,K318+L318+M318-N318,0)+IF(W318&lt;AE318,S318+T318+U318-V318,0)+IF(AE318&lt;AE318,AA318+AB318+AC318-AD318,0)+IF(AM318&lt;AE318,AI318+AJ318+AK318-AL318,0)+IF(AU318&lt;AE318,AQ318+AR318+AS318-AT318,0)+IF(BC318&lt;AE318,AY318+AZ318+BA318-BB318,0)+IF(BK318&lt;AE318,BG318+BH318+BI318-BJ318,0)+IF(BS318&lt;AE318,BO318+BP318+BQ318-BR318,0)+IF(CA318&lt;AE318,BW318+BX318+BY318-BZ318,0)+IF(CI318&lt;AE318,CE318+CF318+CG318-CH318,0))))))</f>
        <v>0</v>
      </c>
      <c r="AG318" s="3">
        <f>IF(Inputs!$B$27&lt;&gt;"Ready","PENDING INPUTS",MIN((AA318+AB318+AC318),IF(D318&gt;C318,IF(D318=0,0,AD318*C318/D318),AD318+AF318)))</f>
        <v>0</v>
      </c>
      <c r="AH318" s="3">
        <f>IF(Inputs!$B$27&lt;&gt;"Ready","PENDING INPUTS",MAX(0,(AA318+AB318+AC318)-AG318))</f>
        <v>0</v>
      </c>
      <c r="AI318" s="3">
        <f>IF(Inputs!$B$27&lt;&gt;"Ready","PENDING INPUTS",AP317)</f>
        <v>0</v>
      </c>
      <c r="AJ318" s="3">
        <f>IF(Inputs!$B$27&lt;&gt;"Ready","PENDING INPUTS",IF(A318&lt;=Inputs!$B$6,ROUND(AI318*Inputs!C17/12,2),0))</f>
        <v>0</v>
      </c>
      <c r="AK318" s="3">
        <f>IF(Inputs!$B$27&lt;&gt;"Ready","PENDING INPUTS",IF(AND(A318&lt;=Inputs!$B$6,AI318&gt;0),Inputs!G17,0))</f>
        <v>0</v>
      </c>
      <c r="AL318" s="3">
        <f>IF(Inputs!$B$27&lt;&gt;"Ready","PENDING INPUTS",IF(A318&gt;Inputs!$B$6,0,MIN((AI318+AJ318+AK318),IF(Inputs!H17=1,Inputs!D17,MAX(Inputs!F17,ROUND(AI318*Inputs!E17+AJ318+AK318,2))))))</f>
        <v>0</v>
      </c>
      <c r="AM318">
        <f>IF(Inputs!$B$27&lt;&gt;"Ready","PENDING INPUTS",IF(AI318&lt;=0,99,1+IF(AND(K318&gt;0,OR(Inputs!C14&gt;Inputs!C17,AND(Inputs!C14=Inputs!C17,0&lt;3))),1,0)+IF(AND(S318&gt;0,OR(Inputs!C15&gt;Inputs!C17,AND(Inputs!C15=Inputs!C17,1&lt;3))),1,0)+IF(AND(AA318&gt;0,OR(Inputs!C16&gt;Inputs!C17,AND(Inputs!C16=Inputs!C17,2&lt;3))),1,0)+IF(AND(AQ318&gt;0,OR(Inputs!C18&gt;Inputs!C17,AND(Inputs!C18=Inputs!C17,4&lt;3))),1,0)+IF(AND(AY318&gt;0,OR(Inputs!C19&gt;Inputs!C17,AND(Inputs!C19=Inputs!C17,5&lt;3))),1,0)+IF(AND(BG318&gt;0,OR(Inputs!C20&gt;Inputs!C17,AND(Inputs!C20=Inputs!C17,6&lt;3))),1,0)+IF(AND(BO318&gt;0,OR(Inputs!C21&gt;Inputs!C17,AND(Inputs!C21=Inputs!C17,7&lt;3))),1,0)+IF(AND(BW318&gt;0,OR(Inputs!C22&gt;Inputs!C17,AND(Inputs!C22=Inputs!C17,8&lt;3))),1,0)+IF(AND(CE318&gt;0,OR(Inputs!C23&gt;Inputs!C17,AND(Inputs!C23=Inputs!C17,9&lt;3))),1,0)))</f>
        <v>99</v>
      </c>
      <c r="AN318" s="3">
        <f>IF(Inputs!$B$27&lt;&gt;"Ready","PENDING INPUTS",IF(A318&gt;Inputs!$B$6,0,MIN(MAX(0,(AI318+AJ318+AK318)-AL318),MAX(0,C318-D318-(IF(O318&lt;AM318,K318+L318+M318-N318,0)+IF(W318&lt;AM318,S318+T318+U318-V318,0)+IF(AE318&lt;AM318,AA318+AB318+AC318-AD318,0)+IF(AM318&lt;AM318,AI318+AJ318+AK318-AL318,0)+IF(AU318&lt;AM318,AQ318+AR318+AS318-AT318,0)+IF(BC318&lt;AM318,AY318+AZ318+BA318-BB318,0)+IF(BK318&lt;AM318,BG318+BH318+BI318-BJ318,0)+IF(BS318&lt;AM318,BO318+BP318+BQ318-BR318,0)+IF(CA318&lt;AM318,BW318+BX318+BY318-BZ318,0)+IF(CI318&lt;AM318,CE318+CF318+CG318-CH318,0))))))</f>
        <v>0</v>
      </c>
      <c r="AO318" s="3">
        <f>IF(Inputs!$B$27&lt;&gt;"Ready","PENDING INPUTS",MIN((AI318+AJ318+AK318),IF(D318&gt;C318,IF(D318=0,0,AL318*C318/D318),AL318+AN318)))</f>
        <v>0</v>
      </c>
      <c r="AP318" s="3">
        <f>IF(Inputs!$B$27&lt;&gt;"Ready","PENDING INPUTS",MAX(0,(AI318+AJ318+AK318)-AO318))</f>
        <v>0</v>
      </c>
      <c r="AQ318" s="3">
        <f>IF(Inputs!$B$27&lt;&gt;"Ready","PENDING INPUTS",AX317)</f>
        <v>0</v>
      </c>
      <c r="AR318" s="3">
        <f>IF(Inputs!$B$27&lt;&gt;"Ready","PENDING INPUTS",IF(A318&lt;=Inputs!$B$6,ROUND(AQ318*Inputs!C18/12,2),0))</f>
        <v>0</v>
      </c>
      <c r="AS318" s="3">
        <f>IF(Inputs!$B$27&lt;&gt;"Ready","PENDING INPUTS",IF(AND(A318&lt;=Inputs!$B$6,AQ318&gt;0),Inputs!G18,0))</f>
        <v>0</v>
      </c>
      <c r="AT318" s="3">
        <f>IF(Inputs!$B$27&lt;&gt;"Ready","PENDING INPUTS",IF(A318&gt;Inputs!$B$6,0,MIN((AQ318+AR318+AS318),IF(Inputs!H18=1,Inputs!D18,MAX(Inputs!F18,ROUND(AQ318*Inputs!E18+AR318+AS318,2))))))</f>
        <v>0</v>
      </c>
      <c r="AU318">
        <f>IF(Inputs!$B$27&lt;&gt;"Ready","PENDING INPUTS",IF(AQ318&lt;=0,99,1+IF(AND(K318&gt;0,OR(Inputs!C14&gt;Inputs!C18,AND(Inputs!C14=Inputs!C18,0&lt;4))),1,0)+IF(AND(S318&gt;0,OR(Inputs!C15&gt;Inputs!C18,AND(Inputs!C15=Inputs!C18,1&lt;4))),1,0)+IF(AND(AA318&gt;0,OR(Inputs!C16&gt;Inputs!C18,AND(Inputs!C16=Inputs!C18,2&lt;4))),1,0)+IF(AND(AI318&gt;0,OR(Inputs!C17&gt;Inputs!C18,AND(Inputs!C17=Inputs!C18,3&lt;4))),1,0)+IF(AND(AY318&gt;0,OR(Inputs!C19&gt;Inputs!C18,AND(Inputs!C19=Inputs!C18,5&lt;4))),1,0)+IF(AND(BG318&gt;0,OR(Inputs!C20&gt;Inputs!C18,AND(Inputs!C20=Inputs!C18,6&lt;4))),1,0)+IF(AND(BO318&gt;0,OR(Inputs!C21&gt;Inputs!C18,AND(Inputs!C21=Inputs!C18,7&lt;4))),1,0)+IF(AND(BW318&gt;0,OR(Inputs!C22&gt;Inputs!C18,AND(Inputs!C22=Inputs!C18,8&lt;4))),1,0)+IF(AND(CE318&gt;0,OR(Inputs!C23&gt;Inputs!C18,AND(Inputs!C23=Inputs!C18,9&lt;4))),1,0)))</f>
        <v>99</v>
      </c>
      <c r="AV318" s="3">
        <f>IF(Inputs!$B$27&lt;&gt;"Ready","PENDING INPUTS",IF(A318&gt;Inputs!$B$6,0,MIN(MAX(0,(AQ318+AR318+AS318)-AT318),MAX(0,C318-D318-(IF(O318&lt;AU318,K318+L318+M318-N318,0)+IF(W318&lt;AU318,S318+T318+U318-V318,0)+IF(AE318&lt;AU318,AA318+AB318+AC318-AD318,0)+IF(AM318&lt;AU318,AI318+AJ318+AK318-AL318,0)+IF(AU318&lt;AU318,AQ318+AR318+AS318-AT318,0)+IF(BC318&lt;AU318,AY318+AZ318+BA318-BB318,0)+IF(BK318&lt;AU318,BG318+BH318+BI318-BJ318,0)+IF(BS318&lt;AU318,BO318+BP318+BQ318-BR318,0)+IF(CA318&lt;AU318,BW318+BX318+BY318-BZ318,0)+IF(CI318&lt;AU318,CE318+CF318+CG318-CH318,0))))))</f>
        <v>0</v>
      </c>
      <c r="AW318" s="3">
        <f>IF(Inputs!$B$27&lt;&gt;"Ready","PENDING INPUTS",MIN((AQ318+AR318+AS318),IF(D318&gt;C318,IF(D318=0,0,AT318*C318/D318),AT318+AV318)))</f>
        <v>0</v>
      </c>
      <c r="AX318" s="3">
        <f>IF(Inputs!$B$27&lt;&gt;"Ready","PENDING INPUTS",MAX(0,(AQ318+AR318+AS318)-AW318))</f>
        <v>0</v>
      </c>
      <c r="AY318" s="3">
        <f>IF(Inputs!$B$27&lt;&gt;"Ready","PENDING INPUTS",BF317)</f>
        <v>0</v>
      </c>
      <c r="AZ318" s="3">
        <f>IF(Inputs!$B$27&lt;&gt;"Ready","PENDING INPUTS",IF(A318&lt;=Inputs!$B$6,ROUND(AY318*Inputs!C19/12,2),0))</f>
        <v>0</v>
      </c>
      <c r="BA318" s="3">
        <f>IF(Inputs!$B$27&lt;&gt;"Ready","PENDING INPUTS",IF(AND(A318&lt;=Inputs!$B$6,AY318&gt;0),Inputs!G19,0))</f>
        <v>0</v>
      </c>
      <c r="BB318" s="3">
        <f>IF(Inputs!$B$27&lt;&gt;"Ready","PENDING INPUTS",IF(A318&gt;Inputs!$B$6,0,MIN((AY318+AZ318+BA318),IF(Inputs!H19=1,Inputs!D19,MAX(Inputs!F19,ROUND(AY318*Inputs!E19+AZ318+BA318,2))))))</f>
        <v>0</v>
      </c>
      <c r="BC318">
        <f>IF(Inputs!$B$27&lt;&gt;"Ready","PENDING INPUTS",IF(AY318&lt;=0,99,1+IF(AND(K318&gt;0,OR(Inputs!C14&gt;Inputs!C19,AND(Inputs!C14=Inputs!C19,0&lt;5))),1,0)+IF(AND(S318&gt;0,OR(Inputs!C15&gt;Inputs!C19,AND(Inputs!C15=Inputs!C19,1&lt;5))),1,0)+IF(AND(AA318&gt;0,OR(Inputs!C16&gt;Inputs!C19,AND(Inputs!C16=Inputs!C19,2&lt;5))),1,0)+IF(AND(AI318&gt;0,OR(Inputs!C17&gt;Inputs!C19,AND(Inputs!C17=Inputs!C19,3&lt;5))),1,0)+IF(AND(AQ318&gt;0,OR(Inputs!C18&gt;Inputs!C19,AND(Inputs!C18=Inputs!C19,4&lt;5))),1,0)+IF(AND(BG318&gt;0,OR(Inputs!C20&gt;Inputs!C19,AND(Inputs!C20=Inputs!C19,6&lt;5))),1,0)+IF(AND(BO318&gt;0,OR(Inputs!C21&gt;Inputs!C19,AND(Inputs!C21=Inputs!C19,7&lt;5))),1,0)+IF(AND(BW318&gt;0,OR(Inputs!C22&gt;Inputs!C19,AND(Inputs!C22=Inputs!C19,8&lt;5))),1,0)+IF(AND(CE318&gt;0,OR(Inputs!C23&gt;Inputs!C19,AND(Inputs!C23=Inputs!C19,9&lt;5))),1,0)))</f>
        <v>99</v>
      </c>
      <c r="BD318" s="3">
        <f>IF(Inputs!$B$27&lt;&gt;"Ready","PENDING INPUTS",IF(A318&gt;Inputs!$B$6,0,MIN(MAX(0,(AY318+AZ318+BA318)-BB318),MAX(0,C318-D318-(IF(O318&lt;BC318,K318+L318+M318-N318,0)+IF(W318&lt;BC318,S318+T318+U318-V318,0)+IF(AE318&lt;BC318,AA318+AB318+AC318-AD318,0)+IF(AM318&lt;BC318,AI318+AJ318+AK318-AL318,0)+IF(AU318&lt;BC318,AQ318+AR318+AS318-AT318,0)+IF(BC318&lt;BC318,AY318+AZ318+BA318-BB318,0)+IF(BK318&lt;BC318,BG318+BH318+BI318-BJ318,0)+IF(BS318&lt;BC318,BO318+BP318+BQ318-BR318,0)+IF(CA318&lt;BC318,BW318+BX318+BY318-BZ318,0)+IF(CI318&lt;BC318,CE318+CF318+CG318-CH318,0))))))</f>
        <v>0</v>
      </c>
      <c r="BE318" s="3">
        <f>IF(Inputs!$B$27&lt;&gt;"Ready","PENDING INPUTS",MIN((AY318+AZ318+BA318),IF(D318&gt;C318,IF(D318=0,0,BB318*C318/D318),BB318+BD318)))</f>
        <v>0</v>
      </c>
      <c r="BF318" s="3">
        <f>IF(Inputs!$B$27&lt;&gt;"Ready","PENDING INPUTS",MAX(0,(AY318+AZ318+BA318)-BE318))</f>
        <v>0</v>
      </c>
      <c r="BG318" s="3">
        <f>IF(Inputs!$B$27&lt;&gt;"Ready","PENDING INPUTS",BN317)</f>
        <v>0</v>
      </c>
      <c r="BH318" s="3">
        <f>IF(Inputs!$B$27&lt;&gt;"Ready","PENDING INPUTS",IF(A318&lt;=Inputs!$B$6,ROUND(BG318*Inputs!C20/12,2),0))</f>
        <v>0</v>
      </c>
      <c r="BI318" s="3">
        <f>IF(Inputs!$B$27&lt;&gt;"Ready","PENDING INPUTS",IF(AND(A318&lt;=Inputs!$B$6,BG318&gt;0),Inputs!G20,0))</f>
        <v>0</v>
      </c>
      <c r="BJ318" s="3">
        <f>IF(Inputs!$B$27&lt;&gt;"Ready","PENDING INPUTS",IF(A318&gt;Inputs!$B$6,0,MIN((BG318+BH318+BI318),IF(Inputs!H20=1,Inputs!D20,MAX(Inputs!F20,ROUND(BG318*Inputs!E20+BH318+BI318,2))))))</f>
        <v>0</v>
      </c>
      <c r="BK318">
        <f>IF(Inputs!$B$27&lt;&gt;"Ready","PENDING INPUTS",IF(BG318&lt;=0,99,1+IF(AND(K318&gt;0,OR(Inputs!C14&gt;Inputs!C20,AND(Inputs!C14=Inputs!C20,0&lt;6))),1,0)+IF(AND(S318&gt;0,OR(Inputs!C15&gt;Inputs!C20,AND(Inputs!C15=Inputs!C20,1&lt;6))),1,0)+IF(AND(AA318&gt;0,OR(Inputs!C16&gt;Inputs!C20,AND(Inputs!C16=Inputs!C20,2&lt;6))),1,0)+IF(AND(AI318&gt;0,OR(Inputs!C17&gt;Inputs!C20,AND(Inputs!C17=Inputs!C20,3&lt;6))),1,0)+IF(AND(AQ318&gt;0,OR(Inputs!C18&gt;Inputs!C20,AND(Inputs!C18=Inputs!C20,4&lt;6))),1,0)+IF(AND(AY318&gt;0,OR(Inputs!C19&gt;Inputs!C20,AND(Inputs!C19=Inputs!C20,5&lt;6))),1,0)+IF(AND(BO318&gt;0,OR(Inputs!C21&gt;Inputs!C20,AND(Inputs!C21=Inputs!C20,7&lt;6))),1,0)+IF(AND(BW318&gt;0,OR(Inputs!C22&gt;Inputs!C20,AND(Inputs!C22=Inputs!C20,8&lt;6))),1,0)+IF(AND(CE318&gt;0,OR(Inputs!C23&gt;Inputs!C20,AND(Inputs!C23=Inputs!C20,9&lt;6))),1,0)))</f>
        <v>99</v>
      </c>
      <c r="BL318" s="3">
        <f>IF(Inputs!$B$27&lt;&gt;"Ready","PENDING INPUTS",IF(A318&gt;Inputs!$B$6,0,MIN(MAX(0,(BG318+BH318+BI318)-BJ318),MAX(0,C318-D318-(IF(O318&lt;BK318,K318+L318+M318-N318,0)+IF(W318&lt;BK318,S318+T318+U318-V318,0)+IF(AE318&lt;BK318,AA318+AB318+AC318-AD318,0)+IF(AM318&lt;BK318,AI318+AJ318+AK318-AL318,0)+IF(AU318&lt;BK318,AQ318+AR318+AS318-AT318,0)+IF(BC318&lt;BK318,AY318+AZ318+BA318-BB318,0)+IF(BK318&lt;BK318,BG318+BH318+BI318-BJ318,0)+IF(BS318&lt;BK318,BO318+BP318+BQ318-BR318,0)+IF(CA318&lt;BK318,BW318+BX318+BY318-BZ318,0)+IF(CI318&lt;BK318,CE318+CF318+CG318-CH318,0))))))</f>
        <v>0</v>
      </c>
      <c r="BM318" s="3">
        <f>IF(Inputs!$B$27&lt;&gt;"Ready","PENDING INPUTS",MIN((BG318+BH318+BI318),IF(D318&gt;C318,IF(D318=0,0,BJ318*C318/D318),BJ318+BL318)))</f>
        <v>0</v>
      </c>
      <c r="BN318" s="3">
        <f>IF(Inputs!$B$27&lt;&gt;"Ready","PENDING INPUTS",MAX(0,(BG318+BH318+BI318)-BM318))</f>
        <v>0</v>
      </c>
      <c r="BO318" s="3">
        <f>IF(Inputs!$B$27&lt;&gt;"Ready","PENDING INPUTS",BV317)</f>
        <v>0</v>
      </c>
      <c r="BP318" s="3">
        <f>IF(Inputs!$B$27&lt;&gt;"Ready","PENDING INPUTS",IF(A318&lt;=Inputs!$B$6,ROUND(BO318*Inputs!C21/12,2),0))</f>
        <v>0</v>
      </c>
      <c r="BQ318" s="3">
        <f>IF(Inputs!$B$27&lt;&gt;"Ready","PENDING INPUTS",IF(AND(A318&lt;=Inputs!$B$6,BO318&gt;0),Inputs!G21,0))</f>
        <v>0</v>
      </c>
      <c r="BR318" s="3">
        <f>IF(Inputs!$B$27&lt;&gt;"Ready","PENDING INPUTS",IF(A318&gt;Inputs!$B$6,0,MIN((BO318+BP318+BQ318),IF(Inputs!H21=1,Inputs!D21,MAX(Inputs!F21,ROUND(BO318*Inputs!E21+BP318+BQ318,2))))))</f>
        <v>0</v>
      </c>
      <c r="BS318">
        <f>IF(Inputs!$B$27&lt;&gt;"Ready","PENDING INPUTS",IF(BO318&lt;=0,99,1+IF(AND(K318&gt;0,OR(Inputs!C14&gt;Inputs!C21,AND(Inputs!C14=Inputs!C21,0&lt;7))),1,0)+IF(AND(S318&gt;0,OR(Inputs!C15&gt;Inputs!C21,AND(Inputs!C15=Inputs!C21,1&lt;7))),1,0)+IF(AND(AA318&gt;0,OR(Inputs!C16&gt;Inputs!C21,AND(Inputs!C16=Inputs!C21,2&lt;7))),1,0)+IF(AND(AI318&gt;0,OR(Inputs!C17&gt;Inputs!C21,AND(Inputs!C17=Inputs!C21,3&lt;7))),1,0)+IF(AND(AQ318&gt;0,OR(Inputs!C18&gt;Inputs!C21,AND(Inputs!C18=Inputs!C21,4&lt;7))),1,0)+IF(AND(AY318&gt;0,OR(Inputs!C19&gt;Inputs!C21,AND(Inputs!C19=Inputs!C21,5&lt;7))),1,0)+IF(AND(BG318&gt;0,OR(Inputs!C20&gt;Inputs!C21,AND(Inputs!C20=Inputs!C21,6&lt;7))),1,0)+IF(AND(BW318&gt;0,OR(Inputs!C22&gt;Inputs!C21,AND(Inputs!C22=Inputs!C21,8&lt;7))),1,0)+IF(AND(CE318&gt;0,OR(Inputs!C23&gt;Inputs!C21,AND(Inputs!C23=Inputs!C21,9&lt;7))),1,0)))</f>
        <v>99</v>
      </c>
      <c r="BT318" s="3">
        <f>IF(Inputs!$B$27&lt;&gt;"Ready","PENDING INPUTS",IF(A318&gt;Inputs!$B$6,0,MIN(MAX(0,(BO318+BP318+BQ318)-BR318),MAX(0,C318-D318-(IF(O318&lt;BS318,K318+L318+M318-N318,0)+IF(W318&lt;BS318,S318+T318+U318-V318,0)+IF(AE318&lt;BS318,AA318+AB318+AC318-AD318,0)+IF(AM318&lt;BS318,AI318+AJ318+AK318-AL318,0)+IF(AU318&lt;BS318,AQ318+AR318+AS318-AT318,0)+IF(BC318&lt;BS318,AY318+AZ318+BA318-BB318,0)+IF(BK318&lt;BS318,BG318+BH318+BI318-BJ318,0)+IF(BS318&lt;BS318,BO318+BP318+BQ318-BR318,0)+IF(CA318&lt;BS318,BW318+BX318+BY318-BZ318,0)+IF(CI318&lt;BS318,CE318+CF318+CG318-CH318,0))))))</f>
        <v>0</v>
      </c>
      <c r="BU318" s="3">
        <f>IF(Inputs!$B$27&lt;&gt;"Ready","PENDING INPUTS",MIN((BO318+BP318+BQ318),IF(D318&gt;C318,IF(D318=0,0,BR318*C318/D318),BR318+BT318)))</f>
        <v>0</v>
      </c>
      <c r="BV318" s="3">
        <f>IF(Inputs!$B$27&lt;&gt;"Ready","PENDING INPUTS",MAX(0,(BO318+BP318+BQ318)-BU318))</f>
        <v>0</v>
      </c>
      <c r="BW318" s="3">
        <f>IF(Inputs!$B$27&lt;&gt;"Ready","PENDING INPUTS",CD317)</f>
        <v>0</v>
      </c>
      <c r="BX318" s="3">
        <f>IF(Inputs!$B$27&lt;&gt;"Ready","PENDING INPUTS",IF(A318&lt;=Inputs!$B$6,ROUND(BW318*Inputs!C22/12,2),0))</f>
        <v>0</v>
      </c>
      <c r="BY318" s="3">
        <f>IF(Inputs!$B$27&lt;&gt;"Ready","PENDING INPUTS",IF(AND(A318&lt;=Inputs!$B$6,BW318&gt;0),Inputs!G22,0))</f>
        <v>0</v>
      </c>
      <c r="BZ318" s="3">
        <f>IF(Inputs!$B$27&lt;&gt;"Ready","PENDING INPUTS",IF(A318&gt;Inputs!$B$6,0,MIN((BW318+BX318+BY318),IF(Inputs!H22=1,Inputs!D22,MAX(Inputs!F22,ROUND(BW318*Inputs!E22+BX318+BY318,2))))))</f>
        <v>0</v>
      </c>
      <c r="CA318">
        <f>IF(Inputs!$B$27&lt;&gt;"Ready","PENDING INPUTS",IF(BW318&lt;=0,99,1+IF(AND(K318&gt;0,OR(Inputs!C14&gt;Inputs!C22,AND(Inputs!C14=Inputs!C22,0&lt;8))),1,0)+IF(AND(S318&gt;0,OR(Inputs!C15&gt;Inputs!C22,AND(Inputs!C15=Inputs!C22,1&lt;8))),1,0)+IF(AND(AA318&gt;0,OR(Inputs!C16&gt;Inputs!C22,AND(Inputs!C16=Inputs!C22,2&lt;8))),1,0)+IF(AND(AI318&gt;0,OR(Inputs!C17&gt;Inputs!C22,AND(Inputs!C17=Inputs!C22,3&lt;8))),1,0)+IF(AND(AQ318&gt;0,OR(Inputs!C18&gt;Inputs!C22,AND(Inputs!C18=Inputs!C22,4&lt;8))),1,0)+IF(AND(AY318&gt;0,OR(Inputs!C19&gt;Inputs!C22,AND(Inputs!C19=Inputs!C22,5&lt;8))),1,0)+IF(AND(BG318&gt;0,OR(Inputs!C20&gt;Inputs!C22,AND(Inputs!C20=Inputs!C22,6&lt;8))),1,0)+IF(AND(BO318&gt;0,OR(Inputs!C21&gt;Inputs!C22,AND(Inputs!C21=Inputs!C22,7&lt;8))),1,0)+IF(AND(CE318&gt;0,OR(Inputs!C23&gt;Inputs!C22,AND(Inputs!C23=Inputs!C22,9&lt;8))),1,0)))</f>
        <v>99</v>
      </c>
      <c r="CB318" s="3">
        <f>IF(Inputs!$B$27&lt;&gt;"Ready","PENDING INPUTS",IF(A318&gt;Inputs!$B$6,0,MIN(MAX(0,(BW318+BX318+BY318)-BZ318),MAX(0,C318-D318-(IF(O318&lt;CA318,K318+L318+M318-N318,0)+IF(W318&lt;CA318,S318+T318+U318-V318,0)+IF(AE318&lt;CA318,AA318+AB318+AC318-AD318,0)+IF(AM318&lt;CA318,AI318+AJ318+AK318-AL318,0)+IF(AU318&lt;CA318,AQ318+AR318+AS318-AT318,0)+IF(BC318&lt;CA318,AY318+AZ318+BA318-BB318,0)+IF(BK318&lt;CA318,BG318+BH318+BI318-BJ318,0)+IF(BS318&lt;CA318,BO318+BP318+BQ318-BR318,0)+IF(CA318&lt;CA318,BW318+BX318+BY318-BZ318,0)+IF(CI318&lt;CA318,CE318+CF318+CG318-CH318,0))))))</f>
        <v>0</v>
      </c>
      <c r="CC318" s="3">
        <f>IF(Inputs!$B$27&lt;&gt;"Ready","PENDING INPUTS",MIN((BW318+BX318+BY318),IF(D318&gt;C318,IF(D318=0,0,BZ318*C318/D318),BZ318+CB318)))</f>
        <v>0</v>
      </c>
      <c r="CD318" s="3">
        <f>IF(Inputs!$B$27&lt;&gt;"Ready","PENDING INPUTS",MAX(0,(BW318+BX318+BY318)-CC318))</f>
        <v>0</v>
      </c>
      <c r="CE318" s="3">
        <f>IF(Inputs!$B$27&lt;&gt;"Ready","PENDING INPUTS",CL317)</f>
        <v>0</v>
      </c>
      <c r="CF318" s="3">
        <f>IF(Inputs!$B$27&lt;&gt;"Ready","PENDING INPUTS",IF(A318&lt;=Inputs!$B$6,ROUND(CE318*Inputs!C23/12,2),0))</f>
        <v>0</v>
      </c>
      <c r="CG318" s="3">
        <f>IF(Inputs!$B$27&lt;&gt;"Ready","PENDING INPUTS",IF(AND(A318&lt;=Inputs!$B$6,CE318&gt;0),Inputs!G23,0))</f>
        <v>0</v>
      </c>
      <c r="CH318" s="3">
        <f>IF(Inputs!$B$27&lt;&gt;"Ready","PENDING INPUTS",IF(A318&gt;Inputs!$B$6,0,MIN((CE318+CF318+CG318),IF(Inputs!H23=1,Inputs!D23,MAX(Inputs!F23,ROUND(CE318*Inputs!E23+CF318+CG318,2))))))</f>
        <v>0</v>
      </c>
      <c r="CI318">
        <f>IF(Inputs!$B$27&lt;&gt;"Ready","PENDING INPUTS",IF(CE318&lt;=0,99,1+IF(AND(K318&gt;0,OR(Inputs!C14&gt;Inputs!C23,AND(Inputs!C14=Inputs!C23,0&lt;9))),1,0)+IF(AND(S318&gt;0,OR(Inputs!C15&gt;Inputs!C23,AND(Inputs!C15=Inputs!C23,1&lt;9))),1,0)+IF(AND(AA318&gt;0,OR(Inputs!C16&gt;Inputs!C23,AND(Inputs!C16=Inputs!C23,2&lt;9))),1,0)+IF(AND(AI318&gt;0,OR(Inputs!C17&gt;Inputs!C23,AND(Inputs!C17=Inputs!C23,3&lt;9))),1,0)+IF(AND(AQ318&gt;0,OR(Inputs!C18&gt;Inputs!C23,AND(Inputs!C18=Inputs!C23,4&lt;9))),1,0)+IF(AND(AY318&gt;0,OR(Inputs!C19&gt;Inputs!C23,AND(Inputs!C19=Inputs!C23,5&lt;9))),1,0)+IF(AND(BG318&gt;0,OR(Inputs!C20&gt;Inputs!C23,AND(Inputs!C20=Inputs!C23,6&lt;9))),1,0)+IF(AND(BO318&gt;0,OR(Inputs!C21&gt;Inputs!C23,AND(Inputs!C21=Inputs!C23,7&lt;9))),1,0)+IF(AND(BW318&gt;0,OR(Inputs!C22&gt;Inputs!C23,AND(Inputs!C22=Inputs!C23,8&lt;9))),1,0)))</f>
        <v>99</v>
      </c>
      <c r="CJ318" s="3">
        <f>IF(Inputs!$B$27&lt;&gt;"Ready","PENDING INPUTS",IF(A318&gt;Inputs!$B$6,0,MIN(MAX(0,(CE318+CF318+CG318)-CH318),MAX(0,C318-D318-(IF(O318&lt;CI318,K318+L318+M318-N318,0)+IF(W318&lt;CI318,S318+T318+U318-V318,0)+IF(AE318&lt;CI318,AA318+AB318+AC318-AD318,0)+IF(AM318&lt;CI318,AI318+AJ318+AK318-AL318,0)+IF(AU318&lt;CI318,AQ318+AR318+AS318-AT318,0)+IF(BC318&lt;CI318,AY318+AZ318+BA318-BB318,0)+IF(BK318&lt;CI318,BG318+BH318+BI318-BJ318,0)+IF(BS318&lt;CI318,BO318+BP318+BQ318-BR318,0)+IF(CA318&lt;CI318,BW318+BX318+BY318-BZ318,0)+IF(CI318&lt;CI318,CE318+CF318+CG318-CH318,0))))))</f>
        <v>0</v>
      </c>
      <c r="CK318" s="3">
        <f>IF(Inputs!$B$27&lt;&gt;"Ready","PENDING INPUTS",MIN((CE318+CF318+CG318),IF(D318&gt;C318,IF(D318=0,0,CH318*C318/D318),CH318+CJ318)))</f>
        <v>0</v>
      </c>
      <c r="CL318" s="3">
        <f>IF(Inputs!$B$27&lt;&gt;"Ready","PENDING INPUTS",MAX(0,(CE318+CF318+CG318)-CK318))</f>
        <v>0</v>
      </c>
    </row>
    <row r="319" spans="1:90" ht="27.95" customHeight="1" x14ac:dyDescent="0.25">
      <c r="A319">
        <v>315</v>
      </c>
      <c r="B319" s="13">
        <f>IF(Inputs!$B$27&lt;&gt;"Ready","PENDING INPUTS",EDATE(Inputs!$B$5,A319-1))</f>
        <v>55854</v>
      </c>
      <c r="C319" s="3">
        <f>IF(Inputs!$B$27&lt;&gt;"Ready","PENDING INPUTS",IF(A319&lt;=Inputs!$B$6,MAX(0,Inputs!$B$4+IF(A319=Inputs!$B$7,Inputs!$B$8,0)+IF(A319=Inputs!$B$9,Inputs!$B$10,0)),0))</f>
        <v>0</v>
      </c>
      <c r="D319" s="3">
        <f>IF(Inputs!$B$27&lt;&gt;"Ready","PENDING INPUTS",SUM(N319,V319,AD319,AL319,AT319,BB319,BJ319,BR319,BZ319,CH319))</f>
        <v>0</v>
      </c>
      <c r="E319" s="3">
        <f>IF(Inputs!$B$27&lt;&gt;"Ready","PENDING INPUTS",MAX(0,D319-C319))</f>
        <v>0</v>
      </c>
      <c r="F319" s="3">
        <f>IF(Inputs!$B$27&lt;&gt;"Ready","PENDING INPUTS",SUM(Q319,Y319,AG319,AO319,AW319,BE319,BM319,BU319,CC319,CK319))</f>
        <v>0</v>
      </c>
      <c r="G319" s="3">
        <f>IF(Inputs!$B$27&lt;&gt;"Ready","PENDING INPUTS",SUM(L319,T319,AB319,AJ319,AR319,AZ319,BH319,BP319,BX319,CF319))</f>
        <v>0</v>
      </c>
      <c r="H319" s="3">
        <f>IF(Inputs!$B$27&lt;&gt;"Ready","PENDING INPUTS",SUM(M319,U319,AC319,AK319,AS319,BA319,BI319,BQ319,BY319,CG319))</f>
        <v>0</v>
      </c>
      <c r="I319" s="3">
        <f>IF(Inputs!$B$27&lt;&gt;"Ready","PENDING INPUTS",SUM(R319,Z319,AH319,AP319,AX319,BF319,BN319,BV319,CD319,CL319))</f>
        <v>0</v>
      </c>
      <c r="J319" t="str">
        <f>IF(Inputs!$B$27&lt;&gt;"Ready","PENDING INPUTS",IF(A319&gt;Inputs!$B$6,"Beyond horizon",IF(E319&gt;0.005,"MINIMUM SHORTFALL",IF(I319&lt;0.005,"Paid off","In progress"))))</f>
        <v>Beyond horizon</v>
      </c>
      <c r="K319" s="3">
        <f>IF(Inputs!$B$27&lt;&gt;"Ready","PENDING INPUTS",R318)</f>
        <v>0</v>
      </c>
      <c r="L319" s="3">
        <f>IF(Inputs!$B$27&lt;&gt;"Ready","PENDING INPUTS",IF(A319&lt;=Inputs!$B$6,ROUND(K319*Inputs!C14/12,2),0))</f>
        <v>0</v>
      </c>
      <c r="M319" s="3">
        <f>IF(Inputs!$B$27&lt;&gt;"Ready","PENDING INPUTS",IF(AND(A319&lt;=Inputs!$B$6,K319&gt;0),Inputs!G14,0))</f>
        <v>0</v>
      </c>
      <c r="N319" s="3">
        <f>IF(Inputs!$B$27&lt;&gt;"Ready","PENDING INPUTS",IF(A319&gt;Inputs!$B$6,0,MIN((K319+L319+M319),IF(Inputs!H14=1,Inputs!D14,MAX(Inputs!F14,ROUND(K319*Inputs!E14+L319+M319,2))))))</f>
        <v>0</v>
      </c>
      <c r="O319">
        <f>IF(Inputs!$B$27&lt;&gt;"Ready","PENDING INPUTS",IF(K319&lt;=0,99,1+IF(AND(S319&gt;0,OR(Inputs!C15&gt;Inputs!C14,AND(Inputs!C15=Inputs!C14,1&lt;0))),1,0)+IF(AND(AA319&gt;0,OR(Inputs!C16&gt;Inputs!C14,AND(Inputs!C16=Inputs!C14,2&lt;0))),1,0)+IF(AND(AI319&gt;0,OR(Inputs!C17&gt;Inputs!C14,AND(Inputs!C17=Inputs!C14,3&lt;0))),1,0)+IF(AND(AQ319&gt;0,OR(Inputs!C18&gt;Inputs!C14,AND(Inputs!C18=Inputs!C14,4&lt;0))),1,0)+IF(AND(AY319&gt;0,OR(Inputs!C19&gt;Inputs!C14,AND(Inputs!C19=Inputs!C14,5&lt;0))),1,0)+IF(AND(BG319&gt;0,OR(Inputs!C20&gt;Inputs!C14,AND(Inputs!C20=Inputs!C14,6&lt;0))),1,0)+IF(AND(BO319&gt;0,OR(Inputs!C21&gt;Inputs!C14,AND(Inputs!C21=Inputs!C14,7&lt;0))),1,0)+IF(AND(BW319&gt;0,OR(Inputs!C22&gt;Inputs!C14,AND(Inputs!C22=Inputs!C14,8&lt;0))),1,0)+IF(AND(CE319&gt;0,OR(Inputs!C23&gt;Inputs!C14,AND(Inputs!C23=Inputs!C14,9&lt;0))),1,0)))</f>
        <v>99</v>
      </c>
      <c r="P319" s="3">
        <f>IF(Inputs!$B$27&lt;&gt;"Ready","PENDING INPUTS",IF(A319&gt;Inputs!$B$6,0,MIN(MAX(0,(K319+L319+M319)-N319),MAX(0,C319-D319-(IF(O319&lt;O319,K319+L319+M319-N319,0)+IF(W319&lt;O319,S319+T319+U319-V319,0)+IF(AE319&lt;O319,AA319+AB319+AC319-AD319,0)+IF(AM319&lt;O319,AI319+AJ319+AK319-AL319,0)+IF(AU319&lt;O319,AQ319+AR319+AS319-AT319,0)+IF(BC319&lt;O319,AY319+AZ319+BA319-BB319,0)+IF(BK319&lt;O319,BG319+BH319+BI319-BJ319,0)+IF(BS319&lt;O319,BO319+BP319+BQ319-BR319,0)+IF(CA319&lt;O319,BW319+BX319+BY319-BZ319,0)+IF(CI319&lt;O319,CE319+CF319+CG319-CH319,0))))))</f>
        <v>0</v>
      </c>
      <c r="Q319" s="3">
        <f>IF(Inputs!$B$27&lt;&gt;"Ready","PENDING INPUTS",MIN((K319+L319+M319),IF(D319&gt;C319,IF(D319=0,0,N319*C319/D319),N319+P319)))</f>
        <v>0</v>
      </c>
      <c r="R319" s="3">
        <f>IF(Inputs!$B$27&lt;&gt;"Ready","PENDING INPUTS",MAX(0,(K319+L319+M319)-Q319))</f>
        <v>0</v>
      </c>
      <c r="S319" s="3">
        <f>IF(Inputs!$B$27&lt;&gt;"Ready","PENDING INPUTS",Z318)</f>
        <v>0</v>
      </c>
      <c r="T319" s="3">
        <f>IF(Inputs!$B$27&lt;&gt;"Ready","PENDING INPUTS",IF(A319&lt;=Inputs!$B$6,ROUND(S319*Inputs!C15/12,2),0))</f>
        <v>0</v>
      </c>
      <c r="U319" s="3">
        <f>IF(Inputs!$B$27&lt;&gt;"Ready","PENDING INPUTS",IF(AND(A319&lt;=Inputs!$B$6,S319&gt;0),Inputs!G15,0))</f>
        <v>0</v>
      </c>
      <c r="V319" s="3">
        <f>IF(Inputs!$B$27&lt;&gt;"Ready","PENDING INPUTS",IF(A319&gt;Inputs!$B$6,0,MIN((S319+T319+U319),IF(Inputs!H15=1,Inputs!D15,MAX(Inputs!F15,ROUND(S319*Inputs!E15+T319+U319,2))))))</f>
        <v>0</v>
      </c>
      <c r="W319">
        <f>IF(Inputs!$B$27&lt;&gt;"Ready","PENDING INPUTS",IF(S319&lt;=0,99,1+IF(AND(K319&gt;0,OR(Inputs!C14&gt;Inputs!C15,AND(Inputs!C14=Inputs!C15,0&lt;1))),1,0)+IF(AND(AA319&gt;0,OR(Inputs!C16&gt;Inputs!C15,AND(Inputs!C16=Inputs!C15,2&lt;1))),1,0)+IF(AND(AI319&gt;0,OR(Inputs!C17&gt;Inputs!C15,AND(Inputs!C17=Inputs!C15,3&lt;1))),1,0)+IF(AND(AQ319&gt;0,OR(Inputs!C18&gt;Inputs!C15,AND(Inputs!C18=Inputs!C15,4&lt;1))),1,0)+IF(AND(AY319&gt;0,OR(Inputs!C19&gt;Inputs!C15,AND(Inputs!C19=Inputs!C15,5&lt;1))),1,0)+IF(AND(BG319&gt;0,OR(Inputs!C20&gt;Inputs!C15,AND(Inputs!C20=Inputs!C15,6&lt;1))),1,0)+IF(AND(BO319&gt;0,OR(Inputs!C21&gt;Inputs!C15,AND(Inputs!C21=Inputs!C15,7&lt;1))),1,0)+IF(AND(BW319&gt;0,OR(Inputs!C22&gt;Inputs!C15,AND(Inputs!C22=Inputs!C15,8&lt;1))),1,0)+IF(AND(CE319&gt;0,OR(Inputs!C23&gt;Inputs!C15,AND(Inputs!C23=Inputs!C15,9&lt;1))),1,0)))</f>
        <v>99</v>
      </c>
      <c r="X319" s="3">
        <f>IF(Inputs!$B$27&lt;&gt;"Ready","PENDING INPUTS",IF(A319&gt;Inputs!$B$6,0,MIN(MAX(0,(S319+T319+U319)-V319),MAX(0,C319-D319-(IF(O319&lt;W319,K319+L319+M319-N319,0)+IF(W319&lt;W319,S319+T319+U319-V319,0)+IF(AE319&lt;W319,AA319+AB319+AC319-AD319,0)+IF(AM319&lt;W319,AI319+AJ319+AK319-AL319,0)+IF(AU319&lt;W319,AQ319+AR319+AS319-AT319,0)+IF(BC319&lt;W319,AY319+AZ319+BA319-BB319,0)+IF(BK319&lt;W319,BG319+BH319+BI319-BJ319,0)+IF(BS319&lt;W319,BO319+BP319+BQ319-BR319,0)+IF(CA319&lt;W319,BW319+BX319+BY319-BZ319,0)+IF(CI319&lt;W319,CE319+CF319+CG319-CH319,0))))))</f>
        <v>0</v>
      </c>
      <c r="Y319" s="3">
        <f>IF(Inputs!$B$27&lt;&gt;"Ready","PENDING INPUTS",MIN((S319+T319+U319),IF(D319&gt;C319,IF(D319=0,0,V319*C319/D319),V319+X319)))</f>
        <v>0</v>
      </c>
      <c r="Z319" s="3">
        <f>IF(Inputs!$B$27&lt;&gt;"Ready","PENDING INPUTS",MAX(0,(S319+T319+U319)-Y319))</f>
        <v>0</v>
      </c>
      <c r="AA319" s="3">
        <f>IF(Inputs!$B$27&lt;&gt;"Ready","PENDING INPUTS",AH318)</f>
        <v>0</v>
      </c>
      <c r="AB319" s="3">
        <f>IF(Inputs!$B$27&lt;&gt;"Ready","PENDING INPUTS",IF(A319&lt;=Inputs!$B$6,ROUND(AA319*Inputs!C16/12,2),0))</f>
        <v>0</v>
      </c>
      <c r="AC319" s="3">
        <f>IF(Inputs!$B$27&lt;&gt;"Ready","PENDING INPUTS",IF(AND(A319&lt;=Inputs!$B$6,AA319&gt;0),Inputs!G16,0))</f>
        <v>0</v>
      </c>
      <c r="AD319" s="3">
        <f>IF(Inputs!$B$27&lt;&gt;"Ready","PENDING INPUTS",IF(A319&gt;Inputs!$B$6,0,MIN((AA319+AB319+AC319),IF(Inputs!H16=1,Inputs!D16,MAX(Inputs!F16,ROUND(AA319*Inputs!E16+AB319+AC319,2))))))</f>
        <v>0</v>
      </c>
      <c r="AE319">
        <f>IF(Inputs!$B$27&lt;&gt;"Ready","PENDING INPUTS",IF(AA319&lt;=0,99,1+IF(AND(K319&gt;0,OR(Inputs!C14&gt;Inputs!C16,AND(Inputs!C14=Inputs!C16,0&lt;2))),1,0)+IF(AND(S319&gt;0,OR(Inputs!C15&gt;Inputs!C16,AND(Inputs!C15=Inputs!C16,1&lt;2))),1,0)+IF(AND(AI319&gt;0,OR(Inputs!C17&gt;Inputs!C16,AND(Inputs!C17=Inputs!C16,3&lt;2))),1,0)+IF(AND(AQ319&gt;0,OR(Inputs!C18&gt;Inputs!C16,AND(Inputs!C18=Inputs!C16,4&lt;2))),1,0)+IF(AND(AY319&gt;0,OR(Inputs!C19&gt;Inputs!C16,AND(Inputs!C19=Inputs!C16,5&lt;2))),1,0)+IF(AND(BG319&gt;0,OR(Inputs!C20&gt;Inputs!C16,AND(Inputs!C20=Inputs!C16,6&lt;2))),1,0)+IF(AND(BO319&gt;0,OR(Inputs!C21&gt;Inputs!C16,AND(Inputs!C21=Inputs!C16,7&lt;2))),1,0)+IF(AND(BW319&gt;0,OR(Inputs!C22&gt;Inputs!C16,AND(Inputs!C22=Inputs!C16,8&lt;2))),1,0)+IF(AND(CE319&gt;0,OR(Inputs!C23&gt;Inputs!C16,AND(Inputs!C23=Inputs!C16,9&lt;2))),1,0)))</f>
        <v>99</v>
      </c>
      <c r="AF319" s="3">
        <f>IF(Inputs!$B$27&lt;&gt;"Ready","PENDING INPUTS",IF(A319&gt;Inputs!$B$6,0,MIN(MAX(0,(AA319+AB319+AC319)-AD319),MAX(0,C319-D319-(IF(O319&lt;AE319,K319+L319+M319-N319,0)+IF(W319&lt;AE319,S319+T319+U319-V319,0)+IF(AE319&lt;AE319,AA319+AB319+AC319-AD319,0)+IF(AM319&lt;AE319,AI319+AJ319+AK319-AL319,0)+IF(AU319&lt;AE319,AQ319+AR319+AS319-AT319,0)+IF(BC319&lt;AE319,AY319+AZ319+BA319-BB319,0)+IF(BK319&lt;AE319,BG319+BH319+BI319-BJ319,0)+IF(BS319&lt;AE319,BO319+BP319+BQ319-BR319,0)+IF(CA319&lt;AE319,BW319+BX319+BY319-BZ319,0)+IF(CI319&lt;AE319,CE319+CF319+CG319-CH319,0))))))</f>
        <v>0</v>
      </c>
      <c r="AG319" s="3">
        <f>IF(Inputs!$B$27&lt;&gt;"Ready","PENDING INPUTS",MIN((AA319+AB319+AC319),IF(D319&gt;C319,IF(D319=0,0,AD319*C319/D319),AD319+AF319)))</f>
        <v>0</v>
      </c>
      <c r="AH319" s="3">
        <f>IF(Inputs!$B$27&lt;&gt;"Ready","PENDING INPUTS",MAX(0,(AA319+AB319+AC319)-AG319))</f>
        <v>0</v>
      </c>
      <c r="AI319" s="3">
        <f>IF(Inputs!$B$27&lt;&gt;"Ready","PENDING INPUTS",AP318)</f>
        <v>0</v>
      </c>
      <c r="AJ319" s="3">
        <f>IF(Inputs!$B$27&lt;&gt;"Ready","PENDING INPUTS",IF(A319&lt;=Inputs!$B$6,ROUND(AI319*Inputs!C17/12,2),0))</f>
        <v>0</v>
      </c>
      <c r="AK319" s="3">
        <f>IF(Inputs!$B$27&lt;&gt;"Ready","PENDING INPUTS",IF(AND(A319&lt;=Inputs!$B$6,AI319&gt;0),Inputs!G17,0))</f>
        <v>0</v>
      </c>
      <c r="AL319" s="3">
        <f>IF(Inputs!$B$27&lt;&gt;"Ready","PENDING INPUTS",IF(A319&gt;Inputs!$B$6,0,MIN((AI319+AJ319+AK319),IF(Inputs!H17=1,Inputs!D17,MAX(Inputs!F17,ROUND(AI319*Inputs!E17+AJ319+AK319,2))))))</f>
        <v>0</v>
      </c>
      <c r="AM319">
        <f>IF(Inputs!$B$27&lt;&gt;"Ready","PENDING INPUTS",IF(AI319&lt;=0,99,1+IF(AND(K319&gt;0,OR(Inputs!C14&gt;Inputs!C17,AND(Inputs!C14=Inputs!C17,0&lt;3))),1,0)+IF(AND(S319&gt;0,OR(Inputs!C15&gt;Inputs!C17,AND(Inputs!C15=Inputs!C17,1&lt;3))),1,0)+IF(AND(AA319&gt;0,OR(Inputs!C16&gt;Inputs!C17,AND(Inputs!C16=Inputs!C17,2&lt;3))),1,0)+IF(AND(AQ319&gt;0,OR(Inputs!C18&gt;Inputs!C17,AND(Inputs!C18=Inputs!C17,4&lt;3))),1,0)+IF(AND(AY319&gt;0,OR(Inputs!C19&gt;Inputs!C17,AND(Inputs!C19=Inputs!C17,5&lt;3))),1,0)+IF(AND(BG319&gt;0,OR(Inputs!C20&gt;Inputs!C17,AND(Inputs!C20=Inputs!C17,6&lt;3))),1,0)+IF(AND(BO319&gt;0,OR(Inputs!C21&gt;Inputs!C17,AND(Inputs!C21=Inputs!C17,7&lt;3))),1,0)+IF(AND(BW319&gt;0,OR(Inputs!C22&gt;Inputs!C17,AND(Inputs!C22=Inputs!C17,8&lt;3))),1,0)+IF(AND(CE319&gt;0,OR(Inputs!C23&gt;Inputs!C17,AND(Inputs!C23=Inputs!C17,9&lt;3))),1,0)))</f>
        <v>99</v>
      </c>
      <c r="AN319" s="3">
        <f>IF(Inputs!$B$27&lt;&gt;"Ready","PENDING INPUTS",IF(A319&gt;Inputs!$B$6,0,MIN(MAX(0,(AI319+AJ319+AK319)-AL319),MAX(0,C319-D319-(IF(O319&lt;AM319,K319+L319+M319-N319,0)+IF(W319&lt;AM319,S319+T319+U319-V319,0)+IF(AE319&lt;AM319,AA319+AB319+AC319-AD319,0)+IF(AM319&lt;AM319,AI319+AJ319+AK319-AL319,0)+IF(AU319&lt;AM319,AQ319+AR319+AS319-AT319,0)+IF(BC319&lt;AM319,AY319+AZ319+BA319-BB319,0)+IF(BK319&lt;AM319,BG319+BH319+BI319-BJ319,0)+IF(BS319&lt;AM319,BO319+BP319+BQ319-BR319,0)+IF(CA319&lt;AM319,BW319+BX319+BY319-BZ319,0)+IF(CI319&lt;AM319,CE319+CF319+CG319-CH319,0))))))</f>
        <v>0</v>
      </c>
      <c r="AO319" s="3">
        <f>IF(Inputs!$B$27&lt;&gt;"Ready","PENDING INPUTS",MIN((AI319+AJ319+AK319),IF(D319&gt;C319,IF(D319=0,0,AL319*C319/D319),AL319+AN319)))</f>
        <v>0</v>
      </c>
      <c r="AP319" s="3">
        <f>IF(Inputs!$B$27&lt;&gt;"Ready","PENDING INPUTS",MAX(0,(AI319+AJ319+AK319)-AO319))</f>
        <v>0</v>
      </c>
      <c r="AQ319" s="3">
        <f>IF(Inputs!$B$27&lt;&gt;"Ready","PENDING INPUTS",AX318)</f>
        <v>0</v>
      </c>
      <c r="AR319" s="3">
        <f>IF(Inputs!$B$27&lt;&gt;"Ready","PENDING INPUTS",IF(A319&lt;=Inputs!$B$6,ROUND(AQ319*Inputs!C18/12,2),0))</f>
        <v>0</v>
      </c>
      <c r="AS319" s="3">
        <f>IF(Inputs!$B$27&lt;&gt;"Ready","PENDING INPUTS",IF(AND(A319&lt;=Inputs!$B$6,AQ319&gt;0),Inputs!G18,0))</f>
        <v>0</v>
      </c>
      <c r="AT319" s="3">
        <f>IF(Inputs!$B$27&lt;&gt;"Ready","PENDING INPUTS",IF(A319&gt;Inputs!$B$6,0,MIN((AQ319+AR319+AS319),IF(Inputs!H18=1,Inputs!D18,MAX(Inputs!F18,ROUND(AQ319*Inputs!E18+AR319+AS319,2))))))</f>
        <v>0</v>
      </c>
      <c r="AU319">
        <f>IF(Inputs!$B$27&lt;&gt;"Ready","PENDING INPUTS",IF(AQ319&lt;=0,99,1+IF(AND(K319&gt;0,OR(Inputs!C14&gt;Inputs!C18,AND(Inputs!C14=Inputs!C18,0&lt;4))),1,0)+IF(AND(S319&gt;0,OR(Inputs!C15&gt;Inputs!C18,AND(Inputs!C15=Inputs!C18,1&lt;4))),1,0)+IF(AND(AA319&gt;0,OR(Inputs!C16&gt;Inputs!C18,AND(Inputs!C16=Inputs!C18,2&lt;4))),1,0)+IF(AND(AI319&gt;0,OR(Inputs!C17&gt;Inputs!C18,AND(Inputs!C17=Inputs!C18,3&lt;4))),1,0)+IF(AND(AY319&gt;0,OR(Inputs!C19&gt;Inputs!C18,AND(Inputs!C19=Inputs!C18,5&lt;4))),1,0)+IF(AND(BG319&gt;0,OR(Inputs!C20&gt;Inputs!C18,AND(Inputs!C20=Inputs!C18,6&lt;4))),1,0)+IF(AND(BO319&gt;0,OR(Inputs!C21&gt;Inputs!C18,AND(Inputs!C21=Inputs!C18,7&lt;4))),1,0)+IF(AND(BW319&gt;0,OR(Inputs!C22&gt;Inputs!C18,AND(Inputs!C22=Inputs!C18,8&lt;4))),1,0)+IF(AND(CE319&gt;0,OR(Inputs!C23&gt;Inputs!C18,AND(Inputs!C23=Inputs!C18,9&lt;4))),1,0)))</f>
        <v>99</v>
      </c>
      <c r="AV319" s="3">
        <f>IF(Inputs!$B$27&lt;&gt;"Ready","PENDING INPUTS",IF(A319&gt;Inputs!$B$6,0,MIN(MAX(0,(AQ319+AR319+AS319)-AT319),MAX(0,C319-D319-(IF(O319&lt;AU319,K319+L319+M319-N319,0)+IF(W319&lt;AU319,S319+T319+U319-V319,0)+IF(AE319&lt;AU319,AA319+AB319+AC319-AD319,0)+IF(AM319&lt;AU319,AI319+AJ319+AK319-AL319,0)+IF(AU319&lt;AU319,AQ319+AR319+AS319-AT319,0)+IF(BC319&lt;AU319,AY319+AZ319+BA319-BB319,0)+IF(BK319&lt;AU319,BG319+BH319+BI319-BJ319,0)+IF(BS319&lt;AU319,BO319+BP319+BQ319-BR319,0)+IF(CA319&lt;AU319,BW319+BX319+BY319-BZ319,0)+IF(CI319&lt;AU319,CE319+CF319+CG319-CH319,0))))))</f>
        <v>0</v>
      </c>
      <c r="AW319" s="3">
        <f>IF(Inputs!$B$27&lt;&gt;"Ready","PENDING INPUTS",MIN((AQ319+AR319+AS319),IF(D319&gt;C319,IF(D319=0,0,AT319*C319/D319),AT319+AV319)))</f>
        <v>0</v>
      </c>
      <c r="AX319" s="3">
        <f>IF(Inputs!$B$27&lt;&gt;"Ready","PENDING INPUTS",MAX(0,(AQ319+AR319+AS319)-AW319))</f>
        <v>0</v>
      </c>
      <c r="AY319" s="3">
        <f>IF(Inputs!$B$27&lt;&gt;"Ready","PENDING INPUTS",BF318)</f>
        <v>0</v>
      </c>
      <c r="AZ319" s="3">
        <f>IF(Inputs!$B$27&lt;&gt;"Ready","PENDING INPUTS",IF(A319&lt;=Inputs!$B$6,ROUND(AY319*Inputs!C19/12,2),0))</f>
        <v>0</v>
      </c>
      <c r="BA319" s="3">
        <f>IF(Inputs!$B$27&lt;&gt;"Ready","PENDING INPUTS",IF(AND(A319&lt;=Inputs!$B$6,AY319&gt;0),Inputs!G19,0))</f>
        <v>0</v>
      </c>
      <c r="BB319" s="3">
        <f>IF(Inputs!$B$27&lt;&gt;"Ready","PENDING INPUTS",IF(A319&gt;Inputs!$B$6,0,MIN((AY319+AZ319+BA319),IF(Inputs!H19=1,Inputs!D19,MAX(Inputs!F19,ROUND(AY319*Inputs!E19+AZ319+BA319,2))))))</f>
        <v>0</v>
      </c>
      <c r="BC319">
        <f>IF(Inputs!$B$27&lt;&gt;"Ready","PENDING INPUTS",IF(AY319&lt;=0,99,1+IF(AND(K319&gt;0,OR(Inputs!C14&gt;Inputs!C19,AND(Inputs!C14=Inputs!C19,0&lt;5))),1,0)+IF(AND(S319&gt;0,OR(Inputs!C15&gt;Inputs!C19,AND(Inputs!C15=Inputs!C19,1&lt;5))),1,0)+IF(AND(AA319&gt;0,OR(Inputs!C16&gt;Inputs!C19,AND(Inputs!C16=Inputs!C19,2&lt;5))),1,0)+IF(AND(AI319&gt;0,OR(Inputs!C17&gt;Inputs!C19,AND(Inputs!C17=Inputs!C19,3&lt;5))),1,0)+IF(AND(AQ319&gt;0,OR(Inputs!C18&gt;Inputs!C19,AND(Inputs!C18=Inputs!C19,4&lt;5))),1,0)+IF(AND(BG319&gt;0,OR(Inputs!C20&gt;Inputs!C19,AND(Inputs!C20=Inputs!C19,6&lt;5))),1,0)+IF(AND(BO319&gt;0,OR(Inputs!C21&gt;Inputs!C19,AND(Inputs!C21=Inputs!C19,7&lt;5))),1,0)+IF(AND(BW319&gt;0,OR(Inputs!C22&gt;Inputs!C19,AND(Inputs!C22=Inputs!C19,8&lt;5))),1,0)+IF(AND(CE319&gt;0,OR(Inputs!C23&gt;Inputs!C19,AND(Inputs!C23=Inputs!C19,9&lt;5))),1,0)))</f>
        <v>99</v>
      </c>
      <c r="BD319" s="3">
        <f>IF(Inputs!$B$27&lt;&gt;"Ready","PENDING INPUTS",IF(A319&gt;Inputs!$B$6,0,MIN(MAX(0,(AY319+AZ319+BA319)-BB319),MAX(0,C319-D319-(IF(O319&lt;BC319,K319+L319+M319-N319,0)+IF(W319&lt;BC319,S319+T319+U319-V319,0)+IF(AE319&lt;BC319,AA319+AB319+AC319-AD319,0)+IF(AM319&lt;BC319,AI319+AJ319+AK319-AL319,0)+IF(AU319&lt;BC319,AQ319+AR319+AS319-AT319,0)+IF(BC319&lt;BC319,AY319+AZ319+BA319-BB319,0)+IF(BK319&lt;BC319,BG319+BH319+BI319-BJ319,0)+IF(BS319&lt;BC319,BO319+BP319+BQ319-BR319,0)+IF(CA319&lt;BC319,BW319+BX319+BY319-BZ319,0)+IF(CI319&lt;BC319,CE319+CF319+CG319-CH319,0))))))</f>
        <v>0</v>
      </c>
      <c r="BE319" s="3">
        <f>IF(Inputs!$B$27&lt;&gt;"Ready","PENDING INPUTS",MIN((AY319+AZ319+BA319),IF(D319&gt;C319,IF(D319=0,0,BB319*C319/D319),BB319+BD319)))</f>
        <v>0</v>
      </c>
      <c r="BF319" s="3">
        <f>IF(Inputs!$B$27&lt;&gt;"Ready","PENDING INPUTS",MAX(0,(AY319+AZ319+BA319)-BE319))</f>
        <v>0</v>
      </c>
      <c r="BG319" s="3">
        <f>IF(Inputs!$B$27&lt;&gt;"Ready","PENDING INPUTS",BN318)</f>
        <v>0</v>
      </c>
      <c r="BH319" s="3">
        <f>IF(Inputs!$B$27&lt;&gt;"Ready","PENDING INPUTS",IF(A319&lt;=Inputs!$B$6,ROUND(BG319*Inputs!C20/12,2),0))</f>
        <v>0</v>
      </c>
      <c r="BI319" s="3">
        <f>IF(Inputs!$B$27&lt;&gt;"Ready","PENDING INPUTS",IF(AND(A319&lt;=Inputs!$B$6,BG319&gt;0),Inputs!G20,0))</f>
        <v>0</v>
      </c>
      <c r="BJ319" s="3">
        <f>IF(Inputs!$B$27&lt;&gt;"Ready","PENDING INPUTS",IF(A319&gt;Inputs!$B$6,0,MIN((BG319+BH319+BI319),IF(Inputs!H20=1,Inputs!D20,MAX(Inputs!F20,ROUND(BG319*Inputs!E20+BH319+BI319,2))))))</f>
        <v>0</v>
      </c>
      <c r="BK319">
        <f>IF(Inputs!$B$27&lt;&gt;"Ready","PENDING INPUTS",IF(BG319&lt;=0,99,1+IF(AND(K319&gt;0,OR(Inputs!C14&gt;Inputs!C20,AND(Inputs!C14=Inputs!C20,0&lt;6))),1,0)+IF(AND(S319&gt;0,OR(Inputs!C15&gt;Inputs!C20,AND(Inputs!C15=Inputs!C20,1&lt;6))),1,0)+IF(AND(AA319&gt;0,OR(Inputs!C16&gt;Inputs!C20,AND(Inputs!C16=Inputs!C20,2&lt;6))),1,0)+IF(AND(AI319&gt;0,OR(Inputs!C17&gt;Inputs!C20,AND(Inputs!C17=Inputs!C20,3&lt;6))),1,0)+IF(AND(AQ319&gt;0,OR(Inputs!C18&gt;Inputs!C20,AND(Inputs!C18=Inputs!C20,4&lt;6))),1,0)+IF(AND(AY319&gt;0,OR(Inputs!C19&gt;Inputs!C20,AND(Inputs!C19=Inputs!C20,5&lt;6))),1,0)+IF(AND(BO319&gt;0,OR(Inputs!C21&gt;Inputs!C20,AND(Inputs!C21=Inputs!C20,7&lt;6))),1,0)+IF(AND(BW319&gt;0,OR(Inputs!C22&gt;Inputs!C20,AND(Inputs!C22=Inputs!C20,8&lt;6))),1,0)+IF(AND(CE319&gt;0,OR(Inputs!C23&gt;Inputs!C20,AND(Inputs!C23=Inputs!C20,9&lt;6))),1,0)))</f>
        <v>99</v>
      </c>
      <c r="BL319" s="3">
        <f>IF(Inputs!$B$27&lt;&gt;"Ready","PENDING INPUTS",IF(A319&gt;Inputs!$B$6,0,MIN(MAX(0,(BG319+BH319+BI319)-BJ319),MAX(0,C319-D319-(IF(O319&lt;BK319,K319+L319+M319-N319,0)+IF(W319&lt;BK319,S319+T319+U319-V319,0)+IF(AE319&lt;BK319,AA319+AB319+AC319-AD319,0)+IF(AM319&lt;BK319,AI319+AJ319+AK319-AL319,0)+IF(AU319&lt;BK319,AQ319+AR319+AS319-AT319,0)+IF(BC319&lt;BK319,AY319+AZ319+BA319-BB319,0)+IF(BK319&lt;BK319,BG319+BH319+BI319-BJ319,0)+IF(BS319&lt;BK319,BO319+BP319+BQ319-BR319,0)+IF(CA319&lt;BK319,BW319+BX319+BY319-BZ319,0)+IF(CI319&lt;BK319,CE319+CF319+CG319-CH319,0))))))</f>
        <v>0</v>
      </c>
      <c r="BM319" s="3">
        <f>IF(Inputs!$B$27&lt;&gt;"Ready","PENDING INPUTS",MIN((BG319+BH319+BI319),IF(D319&gt;C319,IF(D319=0,0,BJ319*C319/D319),BJ319+BL319)))</f>
        <v>0</v>
      </c>
      <c r="BN319" s="3">
        <f>IF(Inputs!$B$27&lt;&gt;"Ready","PENDING INPUTS",MAX(0,(BG319+BH319+BI319)-BM319))</f>
        <v>0</v>
      </c>
      <c r="BO319" s="3">
        <f>IF(Inputs!$B$27&lt;&gt;"Ready","PENDING INPUTS",BV318)</f>
        <v>0</v>
      </c>
      <c r="BP319" s="3">
        <f>IF(Inputs!$B$27&lt;&gt;"Ready","PENDING INPUTS",IF(A319&lt;=Inputs!$B$6,ROUND(BO319*Inputs!C21/12,2),0))</f>
        <v>0</v>
      </c>
      <c r="BQ319" s="3">
        <f>IF(Inputs!$B$27&lt;&gt;"Ready","PENDING INPUTS",IF(AND(A319&lt;=Inputs!$B$6,BO319&gt;0),Inputs!G21,0))</f>
        <v>0</v>
      </c>
      <c r="BR319" s="3">
        <f>IF(Inputs!$B$27&lt;&gt;"Ready","PENDING INPUTS",IF(A319&gt;Inputs!$B$6,0,MIN((BO319+BP319+BQ319),IF(Inputs!H21=1,Inputs!D21,MAX(Inputs!F21,ROUND(BO319*Inputs!E21+BP319+BQ319,2))))))</f>
        <v>0</v>
      </c>
      <c r="BS319">
        <f>IF(Inputs!$B$27&lt;&gt;"Ready","PENDING INPUTS",IF(BO319&lt;=0,99,1+IF(AND(K319&gt;0,OR(Inputs!C14&gt;Inputs!C21,AND(Inputs!C14=Inputs!C21,0&lt;7))),1,0)+IF(AND(S319&gt;0,OR(Inputs!C15&gt;Inputs!C21,AND(Inputs!C15=Inputs!C21,1&lt;7))),1,0)+IF(AND(AA319&gt;0,OR(Inputs!C16&gt;Inputs!C21,AND(Inputs!C16=Inputs!C21,2&lt;7))),1,0)+IF(AND(AI319&gt;0,OR(Inputs!C17&gt;Inputs!C21,AND(Inputs!C17=Inputs!C21,3&lt;7))),1,0)+IF(AND(AQ319&gt;0,OR(Inputs!C18&gt;Inputs!C21,AND(Inputs!C18=Inputs!C21,4&lt;7))),1,0)+IF(AND(AY319&gt;0,OR(Inputs!C19&gt;Inputs!C21,AND(Inputs!C19=Inputs!C21,5&lt;7))),1,0)+IF(AND(BG319&gt;0,OR(Inputs!C20&gt;Inputs!C21,AND(Inputs!C20=Inputs!C21,6&lt;7))),1,0)+IF(AND(BW319&gt;0,OR(Inputs!C22&gt;Inputs!C21,AND(Inputs!C22=Inputs!C21,8&lt;7))),1,0)+IF(AND(CE319&gt;0,OR(Inputs!C23&gt;Inputs!C21,AND(Inputs!C23=Inputs!C21,9&lt;7))),1,0)))</f>
        <v>99</v>
      </c>
      <c r="BT319" s="3">
        <f>IF(Inputs!$B$27&lt;&gt;"Ready","PENDING INPUTS",IF(A319&gt;Inputs!$B$6,0,MIN(MAX(0,(BO319+BP319+BQ319)-BR319),MAX(0,C319-D319-(IF(O319&lt;BS319,K319+L319+M319-N319,0)+IF(W319&lt;BS319,S319+T319+U319-V319,0)+IF(AE319&lt;BS319,AA319+AB319+AC319-AD319,0)+IF(AM319&lt;BS319,AI319+AJ319+AK319-AL319,0)+IF(AU319&lt;BS319,AQ319+AR319+AS319-AT319,0)+IF(BC319&lt;BS319,AY319+AZ319+BA319-BB319,0)+IF(BK319&lt;BS319,BG319+BH319+BI319-BJ319,0)+IF(BS319&lt;BS319,BO319+BP319+BQ319-BR319,0)+IF(CA319&lt;BS319,BW319+BX319+BY319-BZ319,0)+IF(CI319&lt;BS319,CE319+CF319+CG319-CH319,0))))))</f>
        <v>0</v>
      </c>
      <c r="BU319" s="3">
        <f>IF(Inputs!$B$27&lt;&gt;"Ready","PENDING INPUTS",MIN((BO319+BP319+BQ319),IF(D319&gt;C319,IF(D319=0,0,BR319*C319/D319),BR319+BT319)))</f>
        <v>0</v>
      </c>
      <c r="BV319" s="3">
        <f>IF(Inputs!$B$27&lt;&gt;"Ready","PENDING INPUTS",MAX(0,(BO319+BP319+BQ319)-BU319))</f>
        <v>0</v>
      </c>
      <c r="BW319" s="3">
        <f>IF(Inputs!$B$27&lt;&gt;"Ready","PENDING INPUTS",CD318)</f>
        <v>0</v>
      </c>
      <c r="BX319" s="3">
        <f>IF(Inputs!$B$27&lt;&gt;"Ready","PENDING INPUTS",IF(A319&lt;=Inputs!$B$6,ROUND(BW319*Inputs!C22/12,2),0))</f>
        <v>0</v>
      </c>
      <c r="BY319" s="3">
        <f>IF(Inputs!$B$27&lt;&gt;"Ready","PENDING INPUTS",IF(AND(A319&lt;=Inputs!$B$6,BW319&gt;0),Inputs!G22,0))</f>
        <v>0</v>
      </c>
      <c r="BZ319" s="3">
        <f>IF(Inputs!$B$27&lt;&gt;"Ready","PENDING INPUTS",IF(A319&gt;Inputs!$B$6,0,MIN((BW319+BX319+BY319),IF(Inputs!H22=1,Inputs!D22,MAX(Inputs!F22,ROUND(BW319*Inputs!E22+BX319+BY319,2))))))</f>
        <v>0</v>
      </c>
      <c r="CA319">
        <f>IF(Inputs!$B$27&lt;&gt;"Ready","PENDING INPUTS",IF(BW319&lt;=0,99,1+IF(AND(K319&gt;0,OR(Inputs!C14&gt;Inputs!C22,AND(Inputs!C14=Inputs!C22,0&lt;8))),1,0)+IF(AND(S319&gt;0,OR(Inputs!C15&gt;Inputs!C22,AND(Inputs!C15=Inputs!C22,1&lt;8))),1,0)+IF(AND(AA319&gt;0,OR(Inputs!C16&gt;Inputs!C22,AND(Inputs!C16=Inputs!C22,2&lt;8))),1,0)+IF(AND(AI319&gt;0,OR(Inputs!C17&gt;Inputs!C22,AND(Inputs!C17=Inputs!C22,3&lt;8))),1,0)+IF(AND(AQ319&gt;0,OR(Inputs!C18&gt;Inputs!C22,AND(Inputs!C18=Inputs!C22,4&lt;8))),1,0)+IF(AND(AY319&gt;0,OR(Inputs!C19&gt;Inputs!C22,AND(Inputs!C19=Inputs!C22,5&lt;8))),1,0)+IF(AND(BG319&gt;0,OR(Inputs!C20&gt;Inputs!C22,AND(Inputs!C20=Inputs!C22,6&lt;8))),1,0)+IF(AND(BO319&gt;0,OR(Inputs!C21&gt;Inputs!C22,AND(Inputs!C21=Inputs!C22,7&lt;8))),1,0)+IF(AND(CE319&gt;0,OR(Inputs!C23&gt;Inputs!C22,AND(Inputs!C23=Inputs!C22,9&lt;8))),1,0)))</f>
        <v>99</v>
      </c>
      <c r="CB319" s="3">
        <f>IF(Inputs!$B$27&lt;&gt;"Ready","PENDING INPUTS",IF(A319&gt;Inputs!$B$6,0,MIN(MAX(0,(BW319+BX319+BY319)-BZ319),MAX(0,C319-D319-(IF(O319&lt;CA319,K319+L319+M319-N319,0)+IF(W319&lt;CA319,S319+T319+U319-V319,0)+IF(AE319&lt;CA319,AA319+AB319+AC319-AD319,0)+IF(AM319&lt;CA319,AI319+AJ319+AK319-AL319,0)+IF(AU319&lt;CA319,AQ319+AR319+AS319-AT319,0)+IF(BC319&lt;CA319,AY319+AZ319+BA319-BB319,0)+IF(BK319&lt;CA319,BG319+BH319+BI319-BJ319,0)+IF(BS319&lt;CA319,BO319+BP319+BQ319-BR319,0)+IF(CA319&lt;CA319,BW319+BX319+BY319-BZ319,0)+IF(CI319&lt;CA319,CE319+CF319+CG319-CH319,0))))))</f>
        <v>0</v>
      </c>
      <c r="CC319" s="3">
        <f>IF(Inputs!$B$27&lt;&gt;"Ready","PENDING INPUTS",MIN((BW319+BX319+BY319),IF(D319&gt;C319,IF(D319=0,0,BZ319*C319/D319),BZ319+CB319)))</f>
        <v>0</v>
      </c>
      <c r="CD319" s="3">
        <f>IF(Inputs!$B$27&lt;&gt;"Ready","PENDING INPUTS",MAX(0,(BW319+BX319+BY319)-CC319))</f>
        <v>0</v>
      </c>
      <c r="CE319" s="3">
        <f>IF(Inputs!$B$27&lt;&gt;"Ready","PENDING INPUTS",CL318)</f>
        <v>0</v>
      </c>
      <c r="CF319" s="3">
        <f>IF(Inputs!$B$27&lt;&gt;"Ready","PENDING INPUTS",IF(A319&lt;=Inputs!$B$6,ROUND(CE319*Inputs!C23/12,2),0))</f>
        <v>0</v>
      </c>
      <c r="CG319" s="3">
        <f>IF(Inputs!$B$27&lt;&gt;"Ready","PENDING INPUTS",IF(AND(A319&lt;=Inputs!$B$6,CE319&gt;0),Inputs!G23,0))</f>
        <v>0</v>
      </c>
      <c r="CH319" s="3">
        <f>IF(Inputs!$B$27&lt;&gt;"Ready","PENDING INPUTS",IF(A319&gt;Inputs!$B$6,0,MIN((CE319+CF319+CG319),IF(Inputs!H23=1,Inputs!D23,MAX(Inputs!F23,ROUND(CE319*Inputs!E23+CF319+CG319,2))))))</f>
        <v>0</v>
      </c>
      <c r="CI319">
        <f>IF(Inputs!$B$27&lt;&gt;"Ready","PENDING INPUTS",IF(CE319&lt;=0,99,1+IF(AND(K319&gt;0,OR(Inputs!C14&gt;Inputs!C23,AND(Inputs!C14=Inputs!C23,0&lt;9))),1,0)+IF(AND(S319&gt;0,OR(Inputs!C15&gt;Inputs!C23,AND(Inputs!C15=Inputs!C23,1&lt;9))),1,0)+IF(AND(AA319&gt;0,OR(Inputs!C16&gt;Inputs!C23,AND(Inputs!C16=Inputs!C23,2&lt;9))),1,0)+IF(AND(AI319&gt;0,OR(Inputs!C17&gt;Inputs!C23,AND(Inputs!C17=Inputs!C23,3&lt;9))),1,0)+IF(AND(AQ319&gt;0,OR(Inputs!C18&gt;Inputs!C23,AND(Inputs!C18=Inputs!C23,4&lt;9))),1,0)+IF(AND(AY319&gt;0,OR(Inputs!C19&gt;Inputs!C23,AND(Inputs!C19=Inputs!C23,5&lt;9))),1,0)+IF(AND(BG319&gt;0,OR(Inputs!C20&gt;Inputs!C23,AND(Inputs!C20=Inputs!C23,6&lt;9))),1,0)+IF(AND(BO319&gt;0,OR(Inputs!C21&gt;Inputs!C23,AND(Inputs!C21=Inputs!C23,7&lt;9))),1,0)+IF(AND(BW319&gt;0,OR(Inputs!C22&gt;Inputs!C23,AND(Inputs!C22=Inputs!C23,8&lt;9))),1,0)))</f>
        <v>99</v>
      </c>
      <c r="CJ319" s="3">
        <f>IF(Inputs!$B$27&lt;&gt;"Ready","PENDING INPUTS",IF(A319&gt;Inputs!$B$6,0,MIN(MAX(0,(CE319+CF319+CG319)-CH319),MAX(0,C319-D319-(IF(O319&lt;CI319,K319+L319+M319-N319,0)+IF(W319&lt;CI319,S319+T319+U319-V319,0)+IF(AE319&lt;CI319,AA319+AB319+AC319-AD319,0)+IF(AM319&lt;CI319,AI319+AJ319+AK319-AL319,0)+IF(AU319&lt;CI319,AQ319+AR319+AS319-AT319,0)+IF(BC319&lt;CI319,AY319+AZ319+BA319-BB319,0)+IF(BK319&lt;CI319,BG319+BH319+BI319-BJ319,0)+IF(BS319&lt;CI319,BO319+BP319+BQ319-BR319,0)+IF(CA319&lt;CI319,BW319+BX319+BY319-BZ319,0)+IF(CI319&lt;CI319,CE319+CF319+CG319-CH319,0))))))</f>
        <v>0</v>
      </c>
      <c r="CK319" s="3">
        <f>IF(Inputs!$B$27&lt;&gt;"Ready","PENDING INPUTS",MIN((CE319+CF319+CG319),IF(D319&gt;C319,IF(D319=0,0,CH319*C319/D319),CH319+CJ319)))</f>
        <v>0</v>
      </c>
      <c r="CL319" s="3">
        <f>IF(Inputs!$B$27&lt;&gt;"Ready","PENDING INPUTS",MAX(0,(CE319+CF319+CG319)-CK319))</f>
        <v>0</v>
      </c>
    </row>
    <row r="320" spans="1:90" ht="27.95" customHeight="1" x14ac:dyDescent="0.25">
      <c r="A320">
        <v>316</v>
      </c>
      <c r="B320" s="13">
        <f>IF(Inputs!$B$27&lt;&gt;"Ready","PENDING INPUTS",EDATE(Inputs!$B$5,A320-1))</f>
        <v>55885</v>
      </c>
      <c r="C320" s="3">
        <f>IF(Inputs!$B$27&lt;&gt;"Ready","PENDING INPUTS",IF(A320&lt;=Inputs!$B$6,MAX(0,Inputs!$B$4+IF(A320=Inputs!$B$7,Inputs!$B$8,0)+IF(A320=Inputs!$B$9,Inputs!$B$10,0)),0))</f>
        <v>0</v>
      </c>
      <c r="D320" s="3">
        <f>IF(Inputs!$B$27&lt;&gt;"Ready","PENDING INPUTS",SUM(N320,V320,AD320,AL320,AT320,BB320,BJ320,BR320,BZ320,CH320))</f>
        <v>0</v>
      </c>
      <c r="E320" s="3">
        <f>IF(Inputs!$B$27&lt;&gt;"Ready","PENDING INPUTS",MAX(0,D320-C320))</f>
        <v>0</v>
      </c>
      <c r="F320" s="3">
        <f>IF(Inputs!$B$27&lt;&gt;"Ready","PENDING INPUTS",SUM(Q320,Y320,AG320,AO320,AW320,BE320,BM320,BU320,CC320,CK320))</f>
        <v>0</v>
      </c>
      <c r="G320" s="3">
        <f>IF(Inputs!$B$27&lt;&gt;"Ready","PENDING INPUTS",SUM(L320,T320,AB320,AJ320,AR320,AZ320,BH320,BP320,BX320,CF320))</f>
        <v>0</v>
      </c>
      <c r="H320" s="3">
        <f>IF(Inputs!$B$27&lt;&gt;"Ready","PENDING INPUTS",SUM(M320,U320,AC320,AK320,AS320,BA320,BI320,BQ320,BY320,CG320))</f>
        <v>0</v>
      </c>
      <c r="I320" s="3">
        <f>IF(Inputs!$B$27&lt;&gt;"Ready","PENDING INPUTS",SUM(R320,Z320,AH320,AP320,AX320,BF320,BN320,BV320,CD320,CL320))</f>
        <v>0</v>
      </c>
      <c r="J320" t="str">
        <f>IF(Inputs!$B$27&lt;&gt;"Ready","PENDING INPUTS",IF(A320&gt;Inputs!$B$6,"Beyond horizon",IF(E320&gt;0.005,"MINIMUM SHORTFALL",IF(I320&lt;0.005,"Paid off","In progress"))))</f>
        <v>Beyond horizon</v>
      </c>
      <c r="K320" s="3">
        <f>IF(Inputs!$B$27&lt;&gt;"Ready","PENDING INPUTS",R319)</f>
        <v>0</v>
      </c>
      <c r="L320" s="3">
        <f>IF(Inputs!$B$27&lt;&gt;"Ready","PENDING INPUTS",IF(A320&lt;=Inputs!$B$6,ROUND(K320*Inputs!C14/12,2),0))</f>
        <v>0</v>
      </c>
      <c r="M320" s="3">
        <f>IF(Inputs!$B$27&lt;&gt;"Ready","PENDING INPUTS",IF(AND(A320&lt;=Inputs!$B$6,K320&gt;0),Inputs!G14,0))</f>
        <v>0</v>
      </c>
      <c r="N320" s="3">
        <f>IF(Inputs!$B$27&lt;&gt;"Ready","PENDING INPUTS",IF(A320&gt;Inputs!$B$6,0,MIN((K320+L320+M320),IF(Inputs!H14=1,Inputs!D14,MAX(Inputs!F14,ROUND(K320*Inputs!E14+L320+M320,2))))))</f>
        <v>0</v>
      </c>
      <c r="O320">
        <f>IF(Inputs!$B$27&lt;&gt;"Ready","PENDING INPUTS",IF(K320&lt;=0,99,1+IF(AND(S320&gt;0,OR(Inputs!C15&gt;Inputs!C14,AND(Inputs!C15=Inputs!C14,1&lt;0))),1,0)+IF(AND(AA320&gt;0,OR(Inputs!C16&gt;Inputs!C14,AND(Inputs!C16=Inputs!C14,2&lt;0))),1,0)+IF(AND(AI320&gt;0,OR(Inputs!C17&gt;Inputs!C14,AND(Inputs!C17=Inputs!C14,3&lt;0))),1,0)+IF(AND(AQ320&gt;0,OR(Inputs!C18&gt;Inputs!C14,AND(Inputs!C18=Inputs!C14,4&lt;0))),1,0)+IF(AND(AY320&gt;0,OR(Inputs!C19&gt;Inputs!C14,AND(Inputs!C19=Inputs!C14,5&lt;0))),1,0)+IF(AND(BG320&gt;0,OR(Inputs!C20&gt;Inputs!C14,AND(Inputs!C20=Inputs!C14,6&lt;0))),1,0)+IF(AND(BO320&gt;0,OR(Inputs!C21&gt;Inputs!C14,AND(Inputs!C21=Inputs!C14,7&lt;0))),1,0)+IF(AND(BW320&gt;0,OR(Inputs!C22&gt;Inputs!C14,AND(Inputs!C22=Inputs!C14,8&lt;0))),1,0)+IF(AND(CE320&gt;0,OR(Inputs!C23&gt;Inputs!C14,AND(Inputs!C23=Inputs!C14,9&lt;0))),1,0)))</f>
        <v>99</v>
      </c>
      <c r="P320" s="3">
        <f>IF(Inputs!$B$27&lt;&gt;"Ready","PENDING INPUTS",IF(A320&gt;Inputs!$B$6,0,MIN(MAX(0,(K320+L320+M320)-N320),MAX(0,C320-D320-(IF(O320&lt;O320,K320+L320+M320-N320,0)+IF(W320&lt;O320,S320+T320+U320-V320,0)+IF(AE320&lt;O320,AA320+AB320+AC320-AD320,0)+IF(AM320&lt;O320,AI320+AJ320+AK320-AL320,0)+IF(AU320&lt;O320,AQ320+AR320+AS320-AT320,0)+IF(BC320&lt;O320,AY320+AZ320+BA320-BB320,0)+IF(BK320&lt;O320,BG320+BH320+BI320-BJ320,0)+IF(BS320&lt;O320,BO320+BP320+BQ320-BR320,0)+IF(CA320&lt;O320,BW320+BX320+BY320-BZ320,0)+IF(CI320&lt;O320,CE320+CF320+CG320-CH320,0))))))</f>
        <v>0</v>
      </c>
      <c r="Q320" s="3">
        <f>IF(Inputs!$B$27&lt;&gt;"Ready","PENDING INPUTS",MIN((K320+L320+M320),IF(D320&gt;C320,IF(D320=0,0,N320*C320/D320),N320+P320)))</f>
        <v>0</v>
      </c>
      <c r="R320" s="3">
        <f>IF(Inputs!$B$27&lt;&gt;"Ready","PENDING INPUTS",MAX(0,(K320+L320+M320)-Q320))</f>
        <v>0</v>
      </c>
      <c r="S320" s="3">
        <f>IF(Inputs!$B$27&lt;&gt;"Ready","PENDING INPUTS",Z319)</f>
        <v>0</v>
      </c>
      <c r="T320" s="3">
        <f>IF(Inputs!$B$27&lt;&gt;"Ready","PENDING INPUTS",IF(A320&lt;=Inputs!$B$6,ROUND(S320*Inputs!C15/12,2),0))</f>
        <v>0</v>
      </c>
      <c r="U320" s="3">
        <f>IF(Inputs!$B$27&lt;&gt;"Ready","PENDING INPUTS",IF(AND(A320&lt;=Inputs!$B$6,S320&gt;0),Inputs!G15,0))</f>
        <v>0</v>
      </c>
      <c r="V320" s="3">
        <f>IF(Inputs!$B$27&lt;&gt;"Ready","PENDING INPUTS",IF(A320&gt;Inputs!$B$6,0,MIN((S320+T320+U320),IF(Inputs!H15=1,Inputs!D15,MAX(Inputs!F15,ROUND(S320*Inputs!E15+T320+U320,2))))))</f>
        <v>0</v>
      </c>
      <c r="W320">
        <f>IF(Inputs!$B$27&lt;&gt;"Ready","PENDING INPUTS",IF(S320&lt;=0,99,1+IF(AND(K320&gt;0,OR(Inputs!C14&gt;Inputs!C15,AND(Inputs!C14=Inputs!C15,0&lt;1))),1,0)+IF(AND(AA320&gt;0,OR(Inputs!C16&gt;Inputs!C15,AND(Inputs!C16=Inputs!C15,2&lt;1))),1,0)+IF(AND(AI320&gt;0,OR(Inputs!C17&gt;Inputs!C15,AND(Inputs!C17=Inputs!C15,3&lt;1))),1,0)+IF(AND(AQ320&gt;0,OR(Inputs!C18&gt;Inputs!C15,AND(Inputs!C18=Inputs!C15,4&lt;1))),1,0)+IF(AND(AY320&gt;0,OR(Inputs!C19&gt;Inputs!C15,AND(Inputs!C19=Inputs!C15,5&lt;1))),1,0)+IF(AND(BG320&gt;0,OR(Inputs!C20&gt;Inputs!C15,AND(Inputs!C20=Inputs!C15,6&lt;1))),1,0)+IF(AND(BO320&gt;0,OR(Inputs!C21&gt;Inputs!C15,AND(Inputs!C21=Inputs!C15,7&lt;1))),1,0)+IF(AND(BW320&gt;0,OR(Inputs!C22&gt;Inputs!C15,AND(Inputs!C22=Inputs!C15,8&lt;1))),1,0)+IF(AND(CE320&gt;0,OR(Inputs!C23&gt;Inputs!C15,AND(Inputs!C23=Inputs!C15,9&lt;1))),1,0)))</f>
        <v>99</v>
      </c>
      <c r="X320" s="3">
        <f>IF(Inputs!$B$27&lt;&gt;"Ready","PENDING INPUTS",IF(A320&gt;Inputs!$B$6,0,MIN(MAX(0,(S320+T320+U320)-V320),MAX(0,C320-D320-(IF(O320&lt;W320,K320+L320+M320-N320,0)+IF(W320&lt;W320,S320+T320+U320-V320,0)+IF(AE320&lt;W320,AA320+AB320+AC320-AD320,0)+IF(AM320&lt;W320,AI320+AJ320+AK320-AL320,0)+IF(AU320&lt;W320,AQ320+AR320+AS320-AT320,0)+IF(BC320&lt;W320,AY320+AZ320+BA320-BB320,0)+IF(BK320&lt;W320,BG320+BH320+BI320-BJ320,0)+IF(BS320&lt;W320,BO320+BP320+BQ320-BR320,0)+IF(CA320&lt;W320,BW320+BX320+BY320-BZ320,0)+IF(CI320&lt;W320,CE320+CF320+CG320-CH320,0))))))</f>
        <v>0</v>
      </c>
      <c r="Y320" s="3">
        <f>IF(Inputs!$B$27&lt;&gt;"Ready","PENDING INPUTS",MIN((S320+T320+U320),IF(D320&gt;C320,IF(D320=0,0,V320*C320/D320),V320+X320)))</f>
        <v>0</v>
      </c>
      <c r="Z320" s="3">
        <f>IF(Inputs!$B$27&lt;&gt;"Ready","PENDING INPUTS",MAX(0,(S320+T320+U320)-Y320))</f>
        <v>0</v>
      </c>
      <c r="AA320" s="3">
        <f>IF(Inputs!$B$27&lt;&gt;"Ready","PENDING INPUTS",AH319)</f>
        <v>0</v>
      </c>
      <c r="AB320" s="3">
        <f>IF(Inputs!$B$27&lt;&gt;"Ready","PENDING INPUTS",IF(A320&lt;=Inputs!$B$6,ROUND(AA320*Inputs!C16/12,2),0))</f>
        <v>0</v>
      </c>
      <c r="AC320" s="3">
        <f>IF(Inputs!$B$27&lt;&gt;"Ready","PENDING INPUTS",IF(AND(A320&lt;=Inputs!$B$6,AA320&gt;0),Inputs!G16,0))</f>
        <v>0</v>
      </c>
      <c r="AD320" s="3">
        <f>IF(Inputs!$B$27&lt;&gt;"Ready","PENDING INPUTS",IF(A320&gt;Inputs!$B$6,0,MIN((AA320+AB320+AC320),IF(Inputs!H16=1,Inputs!D16,MAX(Inputs!F16,ROUND(AA320*Inputs!E16+AB320+AC320,2))))))</f>
        <v>0</v>
      </c>
      <c r="AE320">
        <f>IF(Inputs!$B$27&lt;&gt;"Ready","PENDING INPUTS",IF(AA320&lt;=0,99,1+IF(AND(K320&gt;0,OR(Inputs!C14&gt;Inputs!C16,AND(Inputs!C14=Inputs!C16,0&lt;2))),1,0)+IF(AND(S320&gt;0,OR(Inputs!C15&gt;Inputs!C16,AND(Inputs!C15=Inputs!C16,1&lt;2))),1,0)+IF(AND(AI320&gt;0,OR(Inputs!C17&gt;Inputs!C16,AND(Inputs!C17=Inputs!C16,3&lt;2))),1,0)+IF(AND(AQ320&gt;0,OR(Inputs!C18&gt;Inputs!C16,AND(Inputs!C18=Inputs!C16,4&lt;2))),1,0)+IF(AND(AY320&gt;0,OR(Inputs!C19&gt;Inputs!C16,AND(Inputs!C19=Inputs!C16,5&lt;2))),1,0)+IF(AND(BG320&gt;0,OR(Inputs!C20&gt;Inputs!C16,AND(Inputs!C20=Inputs!C16,6&lt;2))),1,0)+IF(AND(BO320&gt;0,OR(Inputs!C21&gt;Inputs!C16,AND(Inputs!C21=Inputs!C16,7&lt;2))),1,0)+IF(AND(BW320&gt;0,OR(Inputs!C22&gt;Inputs!C16,AND(Inputs!C22=Inputs!C16,8&lt;2))),1,0)+IF(AND(CE320&gt;0,OR(Inputs!C23&gt;Inputs!C16,AND(Inputs!C23=Inputs!C16,9&lt;2))),1,0)))</f>
        <v>99</v>
      </c>
      <c r="AF320" s="3">
        <f>IF(Inputs!$B$27&lt;&gt;"Ready","PENDING INPUTS",IF(A320&gt;Inputs!$B$6,0,MIN(MAX(0,(AA320+AB320+AC320)-AD320),MAX(0,C320-D320-(IF(O320&lt;AE320,K320+L320+M320-N320,0)+IF(W320&lt;AE320,S320+T320+U320-V320,0)+IF(AE320&lt;AE320,AA320+AB320+AC320-AD320,0)+IF(AM320&lt;AE320,AI320+AJ320+AK320-AL320,0)+IF(AU320&lt;AE320,AQ320+AR320+AS320-AT320,0)+IF(BC320&lt;AE320,AY320+AZ320+BA320-BB320,0)+IF(BK320&lt;AE320,BG320+BH320+BI320-BJ320,0)+IF(BS320&lt;AE320,BO320+BP320+BQ320-BR320,0)+IF(CA320&lt;AE320,BW320+BX320+BY320-BZ320,0)+IF(CI320&lt;AE320,CE320+CF320+CG320-CH320,0))))))</f>
        <v>0</v>
      </c>
      <c r="AG320" s="3">
        <f>IF(Inputs!$B$27&lt;&gt;"Ready","PENDING INPUTS",MIN((AA320+AB320+AC320),IF(D320&gt;C320,IF(D320=0,0,AD320*C320/D320),AD320+AF320)))</f>
        <v>0</v>
      </c>
      <c r="AH320" s="3">
        <f>IF(Inputs!$B$27&lt;&gt;"Ready","PENDING INPUTS",MAX(0,(AA320+AB320+AC320)-AG320))</f>
        <v>0</v>
      </c>
      <c r="AI320" s="3">
        <f>IF(Inputs!$B$27&lt;&gt;"Ready","PENDING INPUTS",AP319)</f>
        <v>0</v>
      </c>
      <c r="AJ320" s="3">
        <f>IF(Inputs!$B$27&lt;&gt;"Ready","PENDING INPUTS",IF(A320&lt;=Inputs!$B$6,ROUND(AI320*Inputs!C17/12,2),0))</f>
        <v>0</v>
      </c>
      <c r="AK320" s="3">
        <f>IF(Inputs!$B$27&lt;&gt;"Ready","PENDING INPUTS",IF(AND(A320&lt;=Inputs!$B$6,AI320&gt;0),Inputs!G17,0))</f>
        <v>0</v>
      </c>
      <c r="AL320" s="3">
        <f>IF(Inputs!$B$27&lt;&gt;"Ready","PENDING INPUTS",IF(A320&gt;Inputs!$B$6,0,MIN((AI320+AJ320+AK320),IF(Inputs!H17=1,Inputs!D17,MAX(Inputs!F17,ROUND(AI320*Inputs!E17+AJ320+AK320,2))))))</f>
        <v>0</v>
      </c>
      <c r="AM320">
        <f>IF(Inputs!$B$27&lt;&gt;"Ready","PENDING INPUTS",IF(AI320&lt;=0,99,1+IF(AND(K320&gt;0,OR(Inputs!C14&gt;Inputs!C17,AND(Inputs!C14=Inputs!C17,0&lt;3))),1,0)+IF(AND(S320&gt;0,OR(Inputs!C15&gt;Inputs!C17,AND(Inputs!C15=Inputs!C17,1&lt;3))),1,0)+IF(AND(AA320&gt;0,OR(Inputs!C16&gt;Inputs!C17,AND(Inputs!C16=Inputs!C17,2&lt;3))),1,0)+IF(AND(AQ320&gt;0,OR(Inputs!C18&gt;Inputs!C17,AND(Inputs!C18=Inputs!C17,4&lt;3))),1,0)+IF(AND(AY320&gt;0,OR(Inputs!C19&gt;Inputs!C17,AND(Inputs!C19=Inputs!C17,5&lt;3))),1,0)+IF(AND(BG320&gt;0,OR(Inputs!C20&gt;Inputs!C17,AND(Inputs!C20=Inputs!C17,6&lt;3))),1,0)+IF(AND(BO320&gt;0,OR(Inputs!C21&gt;Inputs!C17,AND(Inputs!C21=Inputs!C17,7&lt;3))),1,0)+IF(AND(BW320&gt;0,OR(Inputs!C22&gt;Inputs!C17,AND(Inputs!C22=Inputs!C17,8&lt;3))),1,0)+IF(AND(CE320&gt;0,OR(Inputs!C23&gt;Inputs!C17,AND(Inputs!C23=Inputs!C17,9&lt;3))),1,0)))</f>
        <v>99</v>
      </c>
      <c r="AN320" s="3">
        <f>IF(Inputs!$B$27&lt;&gt;"Ready","PENDING INPUTS",IF(A320&gt;Inputs!$B$6,0,MIN(MAX(0,(AI320+AJ320+AK320)-AL320),MAX(0,C320-D320-(IF(O320&lt;AM320,K320+L320+M320-N320,0)+IF(W320&lt;AM320,S320+T320+U320-V320,0)+IF(AE320&lt;AM320,AA320+AB320+AC320-AD320,0)+IF(AM320&lt;AM320,AI320+AJ320+AK320-AL320,0)+IF(AU320&lt;AM320,AQ320+AR320+AS320-AT320,0)+IF(BC320&lt;AM320,AY320+AZ320+BA320-BB320,0)+IF(BK320&lt;AM320,BG320+BH320+BI320-BJ320,0)+IF(BS320&lt;AM320,BO320+BP320+BQ320-BR320,0)+IF(CA320&lt;AM320,BW320+BX320+BY320-BZ320,0)+IF(CI320&lt;AM320,CE320+CF320+CG320-CH320,0))))))</f>
        <v>0</v>
      </c>
      <c r="AO320" s="3">
        <f>IF(Inputs!$B$27&lt;&gt;"Ready","PENDING INPUTS",MIN((AI320+AJ320+AK320),IF(D320&gt;C320,IF(D320=0,0,AL320*C320/D320),AL320+AN320)))</f>
        <v>0</v>
      </c>
      <c r="AP320" s="3">
        <f>IF(Inputs!$B$27&lt;&gt;"Ready","PENDING INPUTS",MAX(0,(AI320+AJ320+AK320)-AO320))</f>
        <v>0</v>
      </c>
      <c r="AQ320" s="3">
        <f>IF(Inputs!$B$27&lt;&gt;"Ready","PENDING INPUTS",AX319)</f>
        <v>0</v>
      </c>
      <c r="AR320" s="3">
        <f>IF(Inputs!$B$27&lt;&gt;"Ready","PENDING INPUTS",IF(A320&lt;=Inputs!$B$6,ROUND(AQ320*Inputs!C18/12,2),0))</f>
        <v>0</v>
      </c>
      <c r="AS320" s="3">
        <f>IF(Inputs!$B$27&lt;&gt;"Ready","PENDING INPUTS",IF(AND(A320&lt;=Inputs!$B$6,AQ320&gt;0),Inputs!G18,0))</f>
        <v>0</v>
      </c>
      <c r="AT320" s="3">
        <f>IF(Inputs!$B$27&lt;&gt;"Ready","PENDING INPUTS",IF(A320&gt;Inputs!$B$6,0,MIN((AQ320+AR320+AS320),IF(Inputs!H18=1,Inputs!D18,MAX(Inputs!F18,ROUND(AQ320*Inputs!E18+AR320+AS320,2))))))</f>
        <v>0</v>
      </c>
      <c r="AU320">
        <f>IF(Inputs!$B$27&lt;&gt;"Ready","PENDING INPUTS",IF(AQ320&lt;=0,99,1+IF(AND(K320&gt;0,OR(Inputs!C14&gt;Inputs!C18,AND(Inputs!C14=Inputs!C18,0&lt;4))),1,0)+IF(AND(S320&gt;0,OR(Inputs!C15&gt;Inputs!C18,AND(Inputs!C15=Inputs!C18,1&lt;4))),1,0)+IF(AND(AA320&gt;0,OR(Inputs!C16&gt;Inputs!C18,AND(Inputs!C16=Inputs!C18,2&lt;4))),1,0)+IF(AND(AI320&gt;0,OR(Inputs!C17&gt;Inputs!C18,AND(Inputs!C17=Inputs!C18,3&lt;4))),1,0)+IF(AND(AY320&gt;0,OR(Inputs!C19&gt;Inputs!C18,AND(Inputs!C19=Inputs!C18,5&lt;4))),1,0)+IF(AND(BG320&gt;0,OR(Inputs!C20&gt;Inputs!C18,AND(Inputs!C20=Inputs!C18,6&lt;4))),1,0)+IF(AND(BO320&gt;0,OR(Inputs!C21&gt;Inputs!C18,AND(Inputs!C21=Inputs!C18,7&lt;4))),1,0)+IF(AND(BW320&gt;0,OR(Inputs!C22&gt;Inputs!C18,AND(Inputs!C22=Inputs!C18,8&lt;4))),1,0)+IF(AND(CE320&gt;0,OR(Inputs!C23&gt;Inputs!C18,AND(Inputs!C23=Inputs!C18,9&lt;4))),1,0)))</f>
        <v>99</v>
      </c>
      <c r="AV320" s="3">
        <f>IF(Inputs!$B$27&lt;&gt;"Ready","PENDING INPUTS",IF(A320&gt;Inputs!$B$6,0,MIN(MAX(0,(AQ320+AR320+AS320)-AT320),MAX(0,C320-D320-(IF(O320&lt;AU320,K320+L320+M320-N320,0)+IF(W320&lt;AU320,S320+T320+U320-V320,0)+IF(AE320&lt;AU320,AA320+AB320+AC320-AD320,0)+IF(AM320&lt;AU320,AI320+AJ320+AK320-AL320,0)+IF(AU320&lt;AU320,AQ320+AR320+AS320-AT320,0)+IF(BC320&lt;AU320,AY320+AZ320+BA320-BB320,0)+IF(BK320&lt;AU320,BG320+BH320+BI320-BJ320,0)+IF(BS320&lt;AU320,BO320+BP320+BQ320-BR320,0)+IF(CA320&lt;AU320,BW320+BX320+BY320-BZ320,0)+IF(CI320&lt;AU320,CE320+CF320+CG320-CH320,0))))))</f>
        <v>0</v>
      </c>
      <c r="AW320" s="3">
        <f>IF(Inputs!$B$27&lt;&gt;"Ready","PENDING INPUTS",MIN((AQ320+AR320+AS320),IF(D320&gt;C320,IF(D320=0,0,AT320*C320/D320),AT320+AV320)))</f>
        <v>0</v>
      </c>
      <c r="AX320" s="3">
        <f>IF(Inputs!$B$27&lt;&gt;"Ready","PENDING INPUTS",MAX(0,(AQ320+AR320+AS320)-AW320))</f>
        <v>0</v>
      </c>
      <c r="AY320" s="3">
        <f>IF(Inputs!$B$27&lt;&gt;"Ready","PENDING INPUTS",BF319)</f>
        <v>0</v>
      </c>
      <c r="AZ320" s="3">
        <f>IF(Inputs!$B$27&lt;&gt;"Ready","PENDING INPUTS",IF(A320&lt;=Inputs!$B$6,ROUND(AY320*Inputs!C19/12,2),0))</f>
        <v>0</v>
      </c>
      <c r="BA320" s="3">
        <f>IF(Inputs!$B$27&lt;&gt;"Ready","PENDING INPUTS",IF(AND(A320&lt;=Inputs!$B$6,AY320&gt;0),Inputs!G19,0))</f>
        <v>0</v>
      </c>
      <c r="BB320" s="3">
        <f>IF(Inputs!$B$27&lt;&gt;"Ready","PENDING INPUTS",IF(A320&gt;Inputs!$B$6,0,MIN((AY320+AZ320+BA320),IF(Inputs!H19=1,Inputs!D19,MAX(Inputs!F19,ROUND(AY320*Inputs!E19+AZ320+BA320,2))))))</f>
        <v>0</v>
      </c>
      <c r="BC320">
        <f>IF(Inputs!$B$27&lt;&gt;"Ready","PENDING INPUTS",IF(AY320&lt;=0,99,1+IF(AND(K320&gt;0,OR(Inputs!C14&gt;Inputs!C19,AND(Inputs!C14=Inputs!C19,0&lt;5))),1,0)+IF(AND(S320&gt;0,OR(Inputs!C15&gt;Inputs!C19,AND(Inputs!C15=Inputs!C19,1&lt;5))),1,0)+IF(AND(AA320&gt;0,OR(Inputs!C16&gt;Inputs!C19,AND(Inputs!C16=Inputs!C19,2&lt;5))),1,0)+IF(AND(AI320&gt;0,OR(Inputs!C17&gt;Inputs!C19,AND(Inputs!C17=Inputs!C19,3&lt;5))),1,0)+IF(AND(AQ320&gt;0,OR(Inputs!C18&gt;Inputs!C19,AND(Inputs!C18=Inputs!C19,4&lt;5))),1,0)+IF(AND(BG320&gt;0,OR(Inputs!C20&gt;Inputs!C19,AND(Inputs!C20=Inputs!C19,6&lt;5))),1,0)+IF(AND(BO320&gt;0,OR(Inputs!C21&gt;Inputs!C19,AND(Inputs!C21=Inputs!C19,7&lt;5))),1,0)+IF(AND(BW320&gt;0,OR(Inputs!C22&gt;Inputs!C19,AND(Inputs!C22=Inputs!C19,8&lt;5))),1,0)+IF(AND(CE320&gt;0,OR(Inputs!C23&gt;Inputs!C19,AND(Inputs!C23=Inputs!C19,9&lt;5))),1,0)))</f>
        <v>99</v>
      </c>
      <c r="BD320" s="3">
        <f>IF(Inputs!$B$27&lt;&gt;"Ready","PENDING INPUTS",IF(A320&gt;Inputs!$B$6,0,MIN(MAX(0,(AY320+AZ320+BA320)-BB320),MAX(0,C320-D320-(IF(O320&lt;BC320,K320+L320+M320-N320,0)+IF(W320&lt;BC320,S320+T320+U320-V320,0)+IF(AE320&lt;BC320,AA320+AB320+AC320-AD320,0)+IF(AM320&lt;BC320,AI320+AJ320+AK320-AL320,0)+IF(AU320&lt;BC320,AQ320+AR320+AS320-AT320,0)+IF(BC320&lt;BC320,AY320+AZ320+BA320-BB320,0)+IF(BK320&lt;BC320,BG320+BH320+BI320-BJ320,0)+IF(BS320&lt;BC320,BO320+BP320+BQ320-BR320,0)+IF(CA320&lt;BC320,BW320+BX320+BY320-BZ320,0)+IF(CI320&lt;BC320,CE320+CF320+CG320-CH320,0))))))</f>
        <v>0</v>
      </c>
      <c r="BE320" s="3">
        <f>IF(Inputs!$B$27&lt;&gt;"Ready","PENDING INPUTS",MIN((AY320+AZ320+BA320),IF(D320&gt;C320,IF(D320=0,0,BB320*C320/D320),BB320+BD320)))</f>
        <v>0</v>
      </c>
      <c r="BF320" s="3">
        <f>IF(Inputs!$B$27&lt;&gt;"Ready","PENDING INPUTS",MAX(0,(AY320+AZ320+BA320)-BE320))</f>
        <v>0</v>
      </c>
      <c r="BG320" s="3">
        <f>IF(Inputs!$B$27&lt;&gt;"Ready","PENDING INPUTS",BN319)</f>
        <v>0</v>
      </c>
      <c r="BH320" s="3">
        <f>IF(Inputs!$B$27&lt;&gt;"Ready","PENDING INPUTS",IF(A320&lt;=Inputs!$B$6,ROUND(BG320*Inputs!C20/12,2),0))</f>
        <v>0</v>
      </c>
      <c r="BI320" s="3">
        <f>IF(Inputs!$B$27&lt;&gt;"Ready","PENDING INPUTS",IF(AND(A320&lt;=Inputs!$B$6,BG320&gt;0),Inputs!G20,0))</f>
        <v>0</v>
      </c>
      <c r="BJ320" s="3">
        <f>IF(Inputs!$B$27&lt;&gt;"Ready","PENDING INPUTS",IF(A320&gt;Inputs!$B$6,0,MIN((BG320+BH320+BI320),IF(Inputs!H20=1,Inputs!D20,MAX(Inputs!F20,ROUND(BG320*Inputs!E20+BH320+BI320,2))))))</f>
        <v>0</v>
      </c>
      <c r="BK320">
        <f>IF(Inputs!$B$27&lt;&gt;"Ready","PENDING INPUTS",IF(BG320&lt;=0,99,1+IF(AND(K320&gt;0,OR(Inputs!C14&gt;Inputs!C20,AND(Inputs!C14=Inputs!C20,0&lt;6))),1,0)+IF(AND(S320&gt;0,OR(Inputs!C15&gt;Inputs!C20,AND(Inputs!C15=Inputs!C20,1&lt;6))),1,0)+IF(AND(AA320&gt;0,OR(Inputs!C16&gt;Inputs!C20,AND(Inputs!C16=Inputs!C20,2&lt;6))),1,0)+IF(AND(AI320&gt;0,OR(Inputs!C17&gt;Inputs!C20,AND(Inputs!C17=Inputs!C20,3&lt;6))),1,0)+IF(AND(AQ320&gt;0,OR(Inputs!C18&gt;Inputs!C20,AND(Inputs!C18=Inputs!C20,4&lt;6))),1,0)+IF(AND(AY320&gt;0,OR(Inputs!C19&gt;Inputs!C20,AND(Inputs!C19=Inputs!C20,5&lt;6))),1,0)+IF(AND(BO320&gt;0,OR(Inputs!C21&gt;Inputs!C20,AND(Inputs!C21=Inputs!C20,7&lt;6))),1,0)+IF(AND(BW320&gt;0,OR(Inputs!C22&gt;Inputs!C20,AND(Inputs!C22=Inputs!C20,8&lt;6))),1,0)+IF(AND(CE320&gt;0,OR(Inputs!C23&gt;Inputs!C20,AND(Inputs!C23=Inputs!C20,9&lt;6))),1,0)))</f>
        <v>99</v>
      </c>
      <c r="BL320" s="3">
        <f>IF(Inputs!$B$27&lt;&gt;"Ready","PENDING INPUTS",IF(A320&gt;Inputs!$B$6,0,MIN(MAX(0,(BG320+BH320+BI320)-BJ320),MAX(0,C320-D320-(IF(O320&lt;BK320,K320+L320+M320-N320,0)+IF(W320&lt;BK320,S320+T320+U320-V320,0)+IF(AE320&lt;BK320,AA320+AB320+AC320-AD320,0)+IF(AM320&lt;BK320,AI320+AJ320+AK320-AL320,0)+IF(AU320&lt;BK320,AQ320+AR320+AS320-AT320,0)+IF(BC320&lt;BK320,AY320+AZ320+BA320-BB320,0)+IF(BK320&lt;BK320,BG320+BH320+BI320-BJ320,0)+IF(BS320&lt;BK320,BO320+BP320+BQ320-BR320,0)+IF(CA320&lt;BK320,BW320+BX320+BY320-BZ320,0)+IF(CI320&lt;BK320,CE320+CF320+CG320-CH320,0))))))</f>
        <v>0</v>
      </c>
      <c r="BM320" s="3">
        <f>IF(Inputs!$B$27&lt;&gt;"Ready","PENDING INPUTS",MIN((BG320+BH320+BI320),IF(D320&gt;C320,IF(D320=0,0,BJ320*C320/D320),BJ320+BL320)))</f>
        <v>0</v>
      </c>
      <c r="BN320" s="3">
        <f>IF(Inputs!$B$27&lt;&gt;"Ready","PENDING INPUTS",MAX(0,(BG320+BH320+BI320)-BM320))</f>
        <v>0</v>
      </c>
      <c r="BO320" s="3">
        <f>IF(Inputs!$B$27&lt;&gt;"Ready","PENDING INPUTS",BV319)</f>
        <v>0</v>
      </c>
      <c r="BP320" s="3">
        <f>IF(Inputs!$B$27&lt;&gt;"Ready","PENDING INPUTS",IF(A320&lt;=Inputs!$B$6,ROUND(BO320*Inputs!C21/12,2),0))</f>
        <v>0</v>
      </c>
      <c r="BQ320" s="3">
        <f>IF(Inputs!$B$27&lt;&gt;"Ready","PENDING INPUTS",IF(AND(A320&lt;=Inputs!$B$6,BO320&gt;0),Inputs!G21,0))</f>
        <v>0</v>
      </c>
      <c r="BR320" s="3">
        <f>IF(Inputs!$B$27&lt;&gt;"Ready","PENDING INPUTS",IF(A320&gt;Inputs!$B$6,0,MIN((BO320+BP320+BQ320),IF(Inputs!H21=1,Inputs!D21,MAX(Inputs!F21,ROUND(BO320*Inputs!E21+BP320+BQ320,2))))))</f>
        <v>0</v>
      </c>
      <c r="BS320">
        <f>IF(Inputs!$B$27&lt;&gt;"Ready","PENDING INPUTS",IF(BO320&lt;=0,99,1+IF(AND(K320&gt;0,OR(Inputs!C14&gt;Inputs!C21,AND(Inputs!C14=Inputs!C21,0&lt;7))),1,0)+IF(AND(S320&gt;0,OR(Inputs!C15&gt;Inputs!C21,AND(Inputs!C15=Inputs!C21,1&lt;7))),1,0)+IF(AND(AA320&gt;0,OR(Inputs!C16&gt;Inputs!C21,AND(Inputs!C16=Inputs!C21,2&lt;7))),1,0)+IF(AND(AI320&gt;0,OR(Inputs!C17&gt;Inputs!C21,AND(Inputs!C17=Inputs!C21,3&lt;7))),1,0)+IF(AND(AQ320&gt;0,OR(Inputs!C18&gt;Inputs!C21,AND(Inputs!C18=Inputs!C21,4&lt;7))),1,0)+IF(AND(AY320&gt;0,OR(Inputs!C19&gt;Inputs!C21,AND(Inputs!C19=Inputs!C21,5&lt;7))),1,0)+IF(AND(BG320&gt;0,OR(Inputs!C20&gt;Inputs!C21,AND(Inputs!C20=Inputs!C21,6&lt;7))),1,0)+IF(AND(BW320&gt;0,OR(Inputs!C22&gt;Inputs!C21,AND(Inputs!C22=Inputs!C21,8&lt;7))),1,0)+IF(AND(CE320&gt;0,OR(Inputs!C23&gt;Inputs!C21,AND(Inputs!C23=Inputs!C21,9&lt;7))),1,0)))</f>
        <v>99</v>
      </c>
      <c r="BT320" s="3">
        <f>IF(Inputs!$B$27&lt;&gt;"Ready","PENDING INPUTS",IF(A320&gt;Inputs!$B$6,0,MIN(MAX(0,(BO320+BP320+BQ320)-BR320),MAX(0,C320-D320-(IF(O320&lt;BS320,K320+L320+M320-N320,0)+IF(W320&lt;BS320,S320+T320+U320-V320,0)+IF(AE320&lt;BS320,AA320+AB320+AC320-AD320,0)+IF(AM320&lt;BS320,AI320+AJ320+AK320-AL320,0)+IF(AU320&lt;BS320,AQ320+AR320+AS320-AT320,0)+IF(BC320&lt;BS320,AY320+AZ320+BA320-BB320,0)+IF(BK320&lt;BS320,BG320+BH320+BI320-BJ320,0)+IF(BS320&lt;BS320,BO320+BP320+BQ320-BR320,0)+IF(CA320&lt;BS320,BW320+BX320+BY320-BZ320,0)+IF(CI320&lt;BS320,CE320+CF320+CG320-CH320,0))))))</f>
        <v>0</v>
      </c>
      <c r="BU320" s="3">
        <f>IF(Inputs!$B$27&lt;&gt;"Ready","PENDING INPUTS",MIN((BO320+BP320+BQ320),IF(D320&gt;C320,IF(D320=0,0,BR320*C320/D320),BR320+BT320)))</f>
        <v>0</v>
      </c>
      <c r="BV320" s="3">
        <f>IF(Inputs!$B$27&lt;&gt;"Ready","PENDING INPUTS",MAX(0,(BO320+BP320+BQ320)-BU320))</f>
        <v>0</v>
      </c>
      <c r="BW320" s="3">
        <f>IF(Inputs!$B$27&lt;&gt;"Ready","PENDING INPUTS",CD319)</f>
        <v>0</v>
      </c>
      <c r="BX320" s="3">
        <f>IF(Inputs!$B$27&lt;&gt;"Ready","PENDING INPUTS",IF(A320&lt;=Inputs!$B$6,ROUND(BW320*Inputs!C22/12,2),0))</f>
        <v>0</v>
      </c>
      <c r="BY320" s="3">
        <f>IF(Inputs!$B$27&lt;&gt;"Ready","PENDING INPUTS",IF(AND(A320&lt;=Inputs!$B$6,BW320&gt;0),Inputs!G22,0))</f>
        <v>0</v>
      </c>
      <c r="BZ320" s="3">
        <f>IF(Inputs!$B$27&lt;&gt;"Ready","PENDING INPUTS",IF(A320&gt;Inputs!$B$6,0,MIN((BW320+BX320+BY320),IF(Inputs!H22=1,Inputs!D22,MAX(Inputs!F22,ROUND(BW320*Inputs!E22+BX320+BY320,2))))))</f>
        <v>0</v>
      </c>
      <c r="CA320">
        <f>IF(Inputs!$B$27&lt;&gt;"Ready","PENDING INPUTS",IF(BW320&lt;=0,99,1+IF(AND(K320&gt;0,OR(Inputs!C14&gt;Inputs!C22,AND(Inputs!C14=Inputs!C22,0&lt;8))),1,0)+IF(AND(S320&gt;0,OR(Inputs!C15&gt;Inputs!C22,AND(Inputs!C15=Inputs!C22,1&lt;8))),1,0)+IF(AND(AA320&gt;0,OR(Inputs!C16&gt;Inputs!C22,AND(Inputs!C16=Inputs!C22,2&lt;8))),1,0)+IF(AND(AI320&gt;0,OR(Inputs!C17&gt;Inputs!C22,AND(Inputs!C17=Inputs!C22,3&lt;8))),1,0)+IF(AND(AQ320&gt;0,OR(Inputs!C18&gt;Inputs!C22,AND(Inputs!C18=Inputs!C22,4&lt;8))),1,0)+IF(AND(AY320&gt;0,OR(Inputs!C19&gt;Inputs!C22,AND(Inputs!C19=Inputs!C22,5&lt;8))),1,0)+IF(AND(BG320&gt;0,OR(Inputs!C20&gt;Inputs!C22,AND(Inputs!C20=Inputs!C22,6&lt;8))),1,0)+IF(AND(BO320&gt;0,OR(Inputs!C21&gt;Inputs!C22,AND(Inputs!C21=Inputs!C22,7&lt;8))),1,0)+IF(AND(CE320&gt;0,OR(Inputs!C23&gt;Inputs!C22,AND(Inputs!C23=Inputs!C22,9&lt;8))),1,0)))</f>
        <v>99</v>
      </c>
      <c r="CB320" s="3">
        <f>IF(Inputs!$B$27&lt;&gt;"Ready","PENDING INPUTS",IF(A320&gt;Inputs!$B$6,0,MIN(MAX(0,(BW320+BX320+BY320)-BZ320),MAX(0,C320-D320-(IF(O320&lt;CA320,K320+L320+M320-N320,0)+IF(W320&lt;CA320,S320+T320+U320-V320,0)+IF(AE320&lt;CA320,AA320+AB320+AC320-AD320,0)+IF(AM320&lt;CA320,AI320+AJ320+AK320-AL320,0)+IF(AU320&lt;CA320,AQ320+AR320+AS320-AT320,0)+IF(BC320&lt;CA320,AY320+AZ320+BA320-BB320,0)+IF(BK320&lt;CA320,BG320+BH320+BI320-BJ320,0)+IF(BS320&lt;CA320,BO320+BP320+BQ320-BR320,0)+IF(CA320&lt;CA320,BW320+BX320+BY320-BZ320,0)+IF(CI320&lt;CA320,CE320+CF320+CG320-CH320,0))))))</f>
        <v>0</v>
      </c>
      <c r="CC320" s="3">
        <f>IF(Inputs!$B$27&lt;&gt;"Ready","PENDING INPUTS",MIN((BW320+BX320+BY320),IF(D320&gt;C320,IF(D320=0,0,BZ320*C320/D320),BZ320+CB320)))</f>
        <v>0</v>
      </c>
      <c r="CD320" s="3">
        <f>IF(Inputs!$B$27&lt;&gt;"Ready","PENDING INPUTS",MAX(0,(BW320+BX320+BY320)-CC320))</f>
        <v>0</v>
      </c>
      <c r="CE320" s="3">
        <f>IF(Inputs!$B$27&lt;&gt;"Ready","PENDING INPUTS",CL319)</f>
        <v>0</v>
      </c>
      <c r="CF320" s="3">
        <f>IF(Inputs!$B$27&lt;&gt;"Ready","PENDING INPUTS",IF(A320&lt;=Inputs!$B$6,ROUND(CE320*Inputs!C23/12,2),0))</f>
        <v>0</v>
      </c>
      <c r="CG320" s="3">
        <f>IF(Inputs!$B$27&lt;&gt;"Ready","PENDING INPUTS",IF(AND(A320&lt;=Inputs!$B$6,CE320&gt;0),Inputs!G23,0))</f>
        <v>0</v>
      </c>
      <c r="CH320" s="3">
        <f>IF(Inputs!$B$27&lt;&gt;"Ready","PENDING INPUTS",IF(A320&gt;Inputs!$B$6,0,MIN((CE320+CF320+CG320),IF(Inputs!H23=1,Inputs!D23,MAX(Inputs!F23,ROUND(CE320*Inputs!E23+CF320+CG320,2))))))</f>
        <v>0</v>
      </c>
      <c r="CI320">
        <f>IF(Inputs!$B$27&lt;&gt;"Ready","PENDING INPUTS",IF(CE320&lt;=0,99,1+IF(AND(K320&gt;0,OR(Inputs!C14&gt;Inputs!C23,AND(Inputs!C14=Inputs!C23,0&lt;9))),1,0)+IF(AND(S320&gt;0,OR(Inputs!C15&gt;Inputs!C23,AND(Inputs!C15=Inputs!C23,1&lt;9))),1,0)+IF(AND(AA320&gt;0,OR(Inputs!C16&gt;Inputs!C23,AND(Inputs!C16=Inputs!C23,2&lt;9))),1,0)+IF(AND(AI320&gt;0,OR(Inputs!C17&gt;Inputs!C23,AND(Inputs!C17=Inputs!C23,3&lt;9))),1,0)+IF(AND(AQ320&gt;0,OR(Inputs!C18&gt;Inputs!C23,AND(Inputs!C18=Inputs!C23,4&lt;9))),1,0)+IF(AND(AY320&gt;0,OR(Inputs!C19&gt;Inputs!C23,AND(Inputs!C19=Inputs!C23,5&lt;9))),1,0)+IF(AND(BG320&gt;0,OR(Inputs!C20&gt;Inputs!C23,AND(Inputs!C20=Inputs!C23,6&lt;9))),1,0)+IF(AND(BO320&gt;0,OR(Inputs!C21&gt;Inputs!C23,AND(Inputs!C21=Inputs!C23,7&lt;9))),1,0)+IF(AND(BW320&gt;0,OR(Inputs!C22&gt;Inputs!C23,AND(Inputs!C22=Inputs!C23,8&lt;9))),1,0)))</f>
        <v>99</v>
      </c>
      <c r="CJ320" s="3">
        <f>IF(Inputs!$B$27&lt;&gt;"Ready","PENDING INPUTS",IF(A320&gt;Inputs!$B$6,0,MIN(MAX(0,(CE320+CF320+CG320)-CH320),MAX(0,C320-D320-(IF(O320&lt;CI320,K320+L320+M320-N320,0)+IF(W320&lt;CI320,S320+T320+U320-V320,0)+IF(AE320&lt;CI320,AA320+AB320+AC320-AD320,0)+IF(AM320&lt;CI320,AI320+AJ320+AK320-AL320,0)+IF(AU320&lt;CI320,AQ320+AR320+AS320-AT320,0)+IF(BC320&lt;CI320,AY320+AZ320+BA320-BB320,0)+IF(BK320&lt;CI320,BG320+BH320+BI320-BJ320,0)+IF(BS320&lt;CI320,BO320+BP320+BQ320-BR320,0)+IF(CA320&lt;CI320,BW320+BX320+BY320-BZ320,0)+IF(CI320&lt;CI320,CE320+CF320+CG320-CH320,0))))))</f>
        <v>0</v>
      </c>
      <c r="CK320" s="3">
        <f>IF(Inputs!$B$27&lt;&gt;"Ready","PENDING INPUTS",MIN((CE320+CF320+CG320),IF(D320&gt;C320,IF(D320=0,0,CH320*C320/D320),CH320+CJ320)))</f>
        <v>0</v>
      </c>
      <c r="CL320" s="3">
        <f>IF(Inputs!$B$27&lt;&gt;"Ready","PENDING INPUTS",MAX(0,(CE320+CF320+CG320)-CK320))</f>
        <v>0</v>
      </c>
    </row>
    <row r="321" spans="1:90" ht="27.95" customHeight="1" x14ac:dyDescent="0.25">
      <c r="A321">
        <v>317</v>
      </c>
      <c r="B321" s="13">
        <f>IF(Inputs!$B$27&lt;&gt;"Ready","PENDING INPUTS",EDATE(Inputs!$B$5,A321-1))</f>
        <v>55916</v>
      </c>
      <c r="C321" s="3">
        <f>IF(Inputs!$B$27&lt;&gt;"Ready","PENDING INPUTS",IF(A321&lt;=Inputs!$B$6,MAX(0,Inputs!$B$4+IF(A321=Inputs!$B$7,Inputs!$B$8,0)+IF(A321=Inputs!$B$9,Inputs!$B$10,0)),0))</f>
        <v>0</v>
      </c>
      <c r="D321" s="3">
        <f>IF(Inputs!$B$27&lt;&gt;"Ready","PENDING INPUTS",SUM(N321,V321,AD321,AL321,AT321,BB321,BJ321,BR321,BZ321,CH321))</f>
        <v>0</v>
      </c>
      <c r="E321" s="3">
        <f>IF(Inputs!$B$27&lt;&gt;"Ready","PENDING INPUTS",MAX(0,D321-C321))</f>
        <v>0</v>
      </c>
      <c r="F321" s="3">
        <f>IF(Inputs!$B$27&lt;&gt;"Ready","PENDING INPUTS",SUM(Q321,Y321,AG321,AO321,AW321,BE321,BM321,BU321,CC321,CK321))</f>
        <v>0</v>
      </c>
      <c r="G321" s="3">
        <f>IF(Inputs!$B$27&lt;&gt;"Ready","PENDING INPUTS",SUM(L321,T321,AB321,AJ321,AR321,AZ321,BH321,BP321,BX321,CF321))</f>
        <v>0</v>
      </c>
      <c r="H321" s="3">
        <f>IF(Inputs!$B$27&lt;&gt;"Ready","PENDING INPUTS",SUM(M321,U321,AC321,AK321,AS321,BA321,BI321,BQ321,BY321,CG321))</f>
        <v>0</v>
      </c>
      <c r="I321" s="3">
        <f>IF(Inputs!$B$27&lt;&gt;"Ready","PENDING INPUTS",SUM(R321,Z321,AH321,AP321,AX321,BF321,BN321,BV321,CD321,CL321))</f>
        <v>0</v>
      </c>
      <c r="J321" t="str">
        <f>IF(Inputs!$B$27&lt;&gt;"Ready","PENDING INPUTS",IF(A321&gt;Inputs!$B$6,"Beyond horizon",IF(E321&gt;0.005,"MINIMUM SHORTFALL",IF(I321&lt;0.005,"Paid off","In progress"))))</f>
        <v>Beyond horizon</v>
      </c>
      <c r="K321" s="3">
        <f>IF(Inputs!$B$27&lt;&gt;"Ready","PENDING INPUTS",R320)</f>
        <v>0</v>
      </c>
      <c r="L321" s="3">
        <f>IF(Inputs!$B$27&lt;&gt;"Ready","PENDING INPUTS",IF(A321&lt;=Inputs!$B$6,ROUND(K321*Inputs!C14/12,2),0))</f>
        <v>0</v>
      </c>
      <c r="M321" s="3">
        <f>IF(Inputs!$B$27&lt;&gt;"Ready","PENDING INPUTS",IF(AND(A321&lt;=Inputs!$B$6,K321&gt;0),Inputs!G14,0))</f>
        <v>0</v>
      </c>
      <c r="N321" s="3">
        <f>IF(Inputs!$B$27&lt;&gt;"Ready","PENDING INPUTS",IF(A321&gt;Inputs!$B$6,0,MIN((K321+L321+M321),IF(Inputs!H14=1,Inputs!D14,MAX(Inputs!F14,ROUND(K321*Inputs!E14+L321+M321,2))))))</f>
        <v>0</v>
      </c>
      <c r="O321">
        <f>IF(Inputs!$B$27&lt;&gt;"Ready","PENDING INPUTS",IF(K321&lt;=0,99,1+IF(AND(S321&gt;0,OR(Inputs!C15&gt;Inputs!C14,AND(Inputs!C15=Inputs!C14,1&lt;0))),1,0)+IF(AND(AA321&gt;0,OR(Inputs!C16&gt;Inputs!C14,AND(Inputs!C16=Inputs!C14,2&lt;0))),1,0)+IF(AND(AI321&gt;0,OR(Inputs!C17&gt;Inputs!C14,AND(Inputs!C17=Inputs!C14,3&lt;0))),1,0)+IF(AND(AQ321&gt;0,OR(Inputs!C18&gt;Inputs!C14,AND(Inputs!C18=Inputs!C14,4&lt;0))),1,0)+IF(AND(AY321&gt;0,OR(Inputs!C19&gt;Inputs!C14,AND(Inputs!C19=Inputs!C14,5&lt;0))),1,0)+IF(AND(BG321&gt;0,OR(Inputs!C20&gt;Inputs!C14,AND(Inputs!C20=Inputs!C14,6&lt;0))),1,0)+IF(AND(BO321&gt;0,OR(Inputs!C21&gt;Inputs!C14,AND(Inputs!C21=Inputs!C14,7&lt;0))),1,0)+IF(AND(BW321&gt;0,OR(Inputs!C22&gt;Inputs!C14,AND(Inputs!C22=Inputs!C14,8&lt;0))),1,0)+IF(AND(CE321&gt;0,OR(Inputs!C23&gt;Inputs!C14,AND(Inputs!C23=Inputs!C14,9&lt;0))),1,0)))</f>
        <v>99</v>
      </c>
      <c r="P321" s="3">
        <f>IF(Inputs!$B$27&lt;&gt;"Ready","PENDING INPUTS",IF(A321&gt;Inputs!$B$6,0,MIN(MAX(0,(K321+L321+M321)-N321),MAX(0,C321-D321-(IF(O321&lt;O321,K321+L321+M321-N321,0)+IF(W321&lt;O321,S321+T321+U321-V321,0)+IF(AE321&lt;O321,AA321+AB321+AC321-AD321,0)+IF(AM321&lt;O321,AI321+AJ321+AK321-AL321,0)+IF(AU321&lt;O321,AQ321+AR321+AS321-AT321,0)+IF(BC321&lt;O321,AY321+AZ321+BA321-BB321,0)+IF(BK321&lt;O321,BG321+BH321+BI321-BJ321,0)+IF(BS321&lt;O321,BO321+BP321+BQ321-BR321,0)+IF(CA321&lt;O321,BW321+BX321+BY321-BZ321,0)+IF(CI321&lt;O321,CE321+CF321+CG321-CH321,0))))))</f>
        <v>0</v>
      </c>
      <c r="Q321" s="3">
        <f>IF(Inputs!$B$27&lt;&gt;"Ready","PENDING INPUTS",MIN((K321+L321+M321),IF(D321&gt;C321,IF(D321=0,0,N321*C321/D321),N321+P321)))</f>
        <v>0</v>
      </c>
      <c r="R321" s="3">
        <f>IF(Inputs!$B$27&lt;&gt;"Ready","PENDING INPUTS",MAX(0,(K321+L321+M321)-Q321))</f>
        <v>0</v>
      </c>
      <c r="S321" s="3">
        <f>IF(Inputs!$B$27&lt;&gt;"Ready","PENDING INPUTS",Z320)</f>
        <v>0</v>
      </c>
      <c r="T321" s="3">
        <f>IF(Inputs!$B$27&lt;&gt;"Ready","PENDING INPUTS",IF(A321&lt;=Inputs!$B$6,ROUND(S321*Inputs!C15/12,2),0))</f>
        <v>0</v>
      </c>
      <c r="U321" s="3">
        <f>IF(Inputs!$B$27&lt;&gt;"Ready","PENDING INPUTS",IF(AND(A321&lt;=Inputs!$B$6,S321&gt;0),Inputs!G15,0))</f>
        <v>0</v>
      </c>
      <c r="V321" s="3">
        <f>IF(Inputs!$B$27&lt;&gt;"Ready","PENDING INPUTS",IF(A321&gt;Inputs!$B$6,0,MIN((S321+T321+U321),IF(Inputs!H15=1,Inputs!D15,MAX(Inputs!F15,ROUND(S321*Inputs!E15+T321+U321,2))))))</f>
        <v>0</v>
      </c>
      <c r="W321">
        <f>IF(Inputs!$B$27&lt;&gt;"Ready","PENDING INPUTS",IF(S321&lt;=0,99,1+IF(AND(K321&gt;0,OR(Inputs!C14&gt;Inputs!C15,AND(Inputs!C14=Inputs!C15,0&lt;1))),1,0)+IF(AND(AA321&gt;0,OR(Inputs!C16&gt;Inputs!C15,AND(Inputs!C16=Inputs!C15,2&lt;1))),1,0)+IF(AND(AI321&gt;0,OR(Inputs!C17&gt;Inputs!C15,AND(Inputs!C17=Inputs!C15,3&lt;1))),1,0)+IF(AND(AQ321&gt;0,OR(Inputs!C18&gt;Inputs!C15,AND(Inputs!C18=Inputs!C15,4&lt;1))),1,0)+IF(AND(AY321&gt;0,OR(Inputs!C19&gt;Inputs!C15,AND(Inputs!C19=Inputs!C15,5&lt;1))),1,0)+IF(AND(BG321&gt;0,OR(Inputs!C20&gt;Inputs!C15,AND(Inputs!C20=Inputs!C15,6&lt;1))),1,0)+IF(AND(BO321&gt;0,OR(Inputs!C21&gt;Inputs!C15,AND(Inputs!C21=Inputs!C15,7&lt;1))),1,0)+IF(AND(BW321&gt;0,OR(Inputs!C22&gt;Inputs!C15,AND(Inputs!C22=Inputs!C15,8&lt;1))),1,0)+IF(AND(CE321&gt;0,OR(Inputs!C23&gt;Inputs!C15,AND(Inputs!C23=Inputs!C15,9&lt;1))),1,0)))</f>
        <v>99</v>
      </c>
      <c r="X321" s="3">
        <f>IF(Inputs!$B$27&lt;&gt;"Ready","PENDING INPUTS",IF(A321&gt;Inputs!$B$6,0,MIN(MAX(0,(S321+T321+U321)-V321),MAX(0,C321-D321-(IF(O321&lt;W321,K321+L321+M321-N321,0)+IF(W321&lt;W321,S321+T321+U321-V321,0)+IF(AE321&lt;W321,AA321+AB321+AC321-AD321,0)+IF(AM321&lt;W321,AI321+AJ321+AK321-AL321,0)+IF(AU321&lt;W321,AQ321+AR321+AS321-AT321,0)+IF(BC321&lt;W321,AY321+AZ321+BA321-BB321,0)+IF(BK321&lt;W321,BG321+BH321+BI321-BJ321,0)+IF(BS321&lt;W321,BO321+BP321+BQ321-BR321,0)+IF(CA321&lt;W321,BW321+BX321+BY321-BZ321,0)+IF(CI321&lt;W321,CE321+CF321+CG321-CH321,0))))))</f>
        <v>0</v>
      </c>
      <c r="Y321" s="3">
        <f>IF(Inputs!$B$27&lt;&gt;"Ready","PENDING INPUTS",MIN((S321+T321+U321),IF(D321&gt;C321,IF(D321=0,0,V321*C321/D321),V321+X321)))</f>
        <v>0</v>
      </c>
      <c r="Z321" s="3">
        <f>IF(Inputs!$B$27&lt;&gt;"Ready","PENDING INPUTS",MAX(0,(S321+T321+U321)-Y321))</f>
        <v>0</v>
      </c>
      <c r="AA321" s="3">
        <f>IF(Inputs!$B$27&lt;&gt;"Ready","PENDING INPUTS",AH320)</f>
        <v>0</v>
      </c>
      <c r="AB321" s="3">
        <f>IF(Inputs!$B$27&lt;&gt;"Ready","PENDING INPUTS",IF(A321&lt;=Inputs!$B$6,ROUND(AA321*Inputs!C16/12,2),0))</f>
        <v>0</v>
      </c>
      <c r="AC321" s="3">
        <f>IF(Inputs!$B$27&lt;&gt;"Ready","PENDING INPUTS",IF(AND(A321&lt;=Inputs!$B$6,AA321&gt;0),Inputs!G16,0))</f>
        <v>0</v>
      </c>
      <c r="AD321" s="3">
        <f>IF(Inputs!$B$27&lt;&gt;"Ready","PENDING INPUTS",IF(A321&gt;Inputs!$B$6,0,MIN((AA321+AB321+AC321),IF(Inputs!H16=1,Inputs!D16,MAX(Inputs!F16,ROUND(AA321*Inputs!E16+AB321+AC321,2))))))</f>
        <v>0</v>
      </c>
      <c r="AE321">
        <f>IF(Inputs!$B$27&lt;&gt;"Ready","PENDING INPUTS",IF(AA321&lt;=0,99,1+IF(AND(K321&gt;0,OR(Inputs!C14&gt;Inputs!C16,AND(Inputs!C14=Inputs!C16,0&lt;2))),1,0)+IF(AND(S321&gt;0,OR(Inputs!C15&gt;Inputs!C16,AND(Inputs!C15=Inputs!C16,1&lt;2))),1,0)+IF(AND(AI321&gt;0,OR(Inputs!C17&gt;Inputs!C16,AND(Inputs!C17=Inputs!C16,3&lt;2))),1,0)+IF(AND(AQ321&gt;0,OR(Inputs!C18&gt;Inputs!C16,AND(Inputs!C18=Inputs!C16,4&lt;2))),1,0)+IF(AND(AY321&gt;0,OR(Inputs!C19&gt;Inputs!C16,AND(Inputs!C19=Inputs!C16,5&lt;2))),1,0)+IF(AND(BG321&gt;0,OR(Inputs!C20&gt;Inputs!C16,AND(Inputs!C20=Inputs!C16,6&lt;2))),1,0)+IF(AND(BO321&gt;0,OR(Inputs!C21&gt;Inputs!C16,AND(Inputs!C21=Inputs!C16,7&lt;2))),1,0)+IF(AND(BW321&gt;0,OR(Inputs!C22&gt;Inputs!C16,AND(Inputs!C22=Inputs!C16,8&lt;2))),1,0)+IF(AND(CE321&gt;0,OR(Inputs!C23&gt;Inputs!C16,AND(Inputs!C23=Inputs!C16,9&lt;2))),1,0)))</f>
        <v>99</v>
      </c>
      <c r="AF321" s="3">
        <f>IF(Inputs!$B$27&lt;&gt;"Ready","PENDING INPUTS",IF(A321&gt;Inputs!$B$6,0,MIN(MAX(0,(AA321+AB321+AC321)-AD321),MAX(0,C321-D321-(IF(O321&lt;AE321,K321+L321+M321-N321,0)+IF(W321&lt;AE321,S321+T321+U321-V321,0)+IF(AE321&lt;AE321,AA321+AB321+AC321-AD321,0)+IF(AM321&lt;AE321,AI321+AJ321+AK321-AL321,0)+IF(AU321&lt;AE321,AQ321+AR321+AS321-AT321,0)+IF(BC321&lt;AE321,AY321+AZ321+BA321-BB321,0)+IF(BK321&lt;AE321,BG321+BH321+BI321-BJ321,0)+IF(BS321&lt;AE321,BO321+BP321+BQ321-BR321,0)+IF(CA321&lt;AE321,BW321+BX321+BY321-BZ321,0)+IF(CI321&lt;AE321,CE321+CF321+CG321-CH321,0))))))</f>
        <v>0</v>
      </c>
      <c r="AG321" s="3">
        <f>IF(Inputs!$B$27&lt;&gt;"Ready","PENDING INPUTS",MIN((AA321+AB321+AC321),IF(D321&gt;C321,IF(D321=0,0,AD321*C321/D321),AD321+AF321)))</f>
        <v>0</v>
      </c>
      <c r="AH321" s="3">
        <f>IF(Inputs!$B$27&lt;&gt;"Ready","PENDING INPUTS",MAX(0,(AA321+AB321+AC321)-AG321))</f>
        <v>0</v>
      </c>
      <c r="AI321" s="3">
        <f>IF(Inputs!$B$27&lt;&gt;"Ready","PENDING INPUTS",AP320)</f>
        <v>0</v>
      </c>
      <c r="AJ321" s="3">
        <f>IF(Inputs!$B$27&lt;&gt;"Ready","PENDING INPUTS",IF(A321&lt;=Inputs!$B$6,ROUND(AI321*Inputs!C17/12,2),0))</f>
        <v>0</v>
      </c>
      <c r="AK321" s="3">
        <f>IF(Inputs!$B$27&lt;&gt;"Ready","PENDING INPUTS",IF(AND(A321&lt;=Inputs!$B$6,AI321&gt;0),Inputs!G17,0))</f>
        <v>0</v>
      </c>
      <c r="AL321" s="3">
        <f>IF(Inputs!$B$27&lt;&gt;"Ready","PENDING INPUTS",IF(A321&gt;Inputs!$B$6,0,MIN((AI321+AJ321+AK321),IF(Inputs!H17=1,Inputs!D17,MAX(Inputs!F17,ROUND(AI321*Inputs!E17+AJ321+AK321,2))))))</f>
        <v>0</v>
      </c>
      <c r="AM321">
        <f>IF(Inputs!$B$27&lt;&gt;"Ready","PENDING INPUTS",IF(AI321&lt;=0,99,1+IF(AND(K321&gt;0,OR(Inputs!C14&gt;Inputs!C17,AND(Inputs!C14=Inputs!C17,0&lt;3))),1,0)+IF(AND(S321&gt;0,OR(Inputs!C15&gt;Inputs!C17,AND(Inputs!C15=Inputs!C17,1&lt;3))),1,0)+IF(AND(AA321&gt;0,OR(Inputs!C16&gt;Inputs!C17,AND(Inputs!C16=Inputs!C17,2&lt;3))),1,0)+IF(AND(AQ321&gt;0,OR(Inputs!C18&gt;Inputs!C17,AND(Inputs!C18=Inputs!C17,4&lt;3))),1,0)+IF(AND(AY321&gt;0,OR(Inputs!C19&gt;Inputs!C17,AND(Inputs!C19=Inputs!C17,5&lt;3))),1,0)+IF(AND(BG321&gt;0,OR(Inputs!C20&gt;Inputs!C17,AND(Inputs!C20=Inputs!C17,6&lt;3))),1,0)+IF(AND(BO321&gt;0,OR(Inputs!C21&gt;Inputs!C17,AND(Inputs!C21=Inputs!C17,7&lt;3))),1,0)+IF(AND(BW321&gt;0,OR(Inputs!C22&gt;Inputs!C17,AND(Inputs!C22=Inputs!C17,8&lt;3))),1,0)+IF(AND(CE321&gt;0,OR(Inputs!C23&gt;Inputs!C17,AND(Inputs!C23=Inputs!C17,9&lt;3))),1,0)))</f>
        <v>99</v>
      </c>
      <c r="AN321" s="3">
        <f>IF(Inputs!$B$27&lt;&gt;"Ready","PENDING INPUTS",IF(A321&gt;Inputs!$B$6,0,MIN(MAX(0,(AI321+AJ321+AK321)-AL321),MAX(0,C321-D321-(IF(O321&lt;AM321,K321+L321+M321-N321,0)+IF(W321&lt;AM321,S321+T321+U321-V321,0)+IF(AE321&lt;AM321,AA321+AB321+AC321-AD321,0)+IF(AM321&lt;AM321,AI321+AJ321+AK321-AL321,0)+IF(AU321&lt;AM321,AQ321+AR321+AS321-AT321,0)+IF(BC321&lt;AM321,AY321+AZ321+BA321-BB321,0)+IF(BK321&lt;AM321,BG321+BH321+BI321-BJ321,0)+IF(BS321&lt;AM321,BO321+BP321+BQ321-BR321,0)+IF(CA321&lt;AM321,BW321+BX321+BY321-BZ321,0)+IF(CI321&lt;AM321,CE321+CF321+CG321-CH321,0))))))</f>
        <v>0</v>
      </c>
      <c r="AO321" s="3">
        <f>IF(Inputs!$B$27&lt;&gt;"Ready","PENDING INPUTS",MIN((AI321+AJ321+AK321),IF(D321&gt;C321,IF(D321=0,0,AL321*C321/D321),AL321+AN321)))</f>
        <v>0</v>
      </c>
      <c r="AP321" s="3">
        <f>IF(Inputs!$B$27&lt;&gt;"Ready","PENDING INPUTS",MAX(0,(AI321+AJ321+AK321)-AO321))</f>
        <v>0</v>
      </c>
      <c r="AQ321" s="3">
        <f>IF(Inputs!$B$27&lt;&gt;"Ready","PENDING INPUTS",AX320)</f>
        <v>0</v>
      </c>
      <c r="AR321" s="3">
        <f>IF(Inputs!$B$27&lt;&gt;"Ready","PENDING INPUTS",IF(A321&lt;=Inputs!$B$6,ROUND(AQ321*Inputs!C18/12,2),0))</f>
        <v>0</v>
      </c>
      <c r="AS321" s="3">
        <f>IF(Inputs!$B$27&lt;&gt;"Ready","PENDING INPUTS",IF(AND(A321&lt;=Inputs!$B$6,AQ321&gt;0),Inputs!G18,0))</f>
        <v>0</v>
      </c>
      <c r="AT321" s="3">
        <f>IF(Inputs!$B$27&lt;&gt;"Ready","PENDING INPUTS",IF(A321&gt;Inputs!$B$6,0,MIN((AQ321+AR321+AS321),IF(Inputs!H18=1,Inputs!D18,MAX(Inputs!F18,ROUND(AQ321*Inputs!E18+AR321+AS321,2))))))</f>
        <v>0</v>
      </c>
      <c r="AU321">
        <f>IF(Inputs!$B$27&lt;&gt;"Ready","PENDING INPUTS",IF(AQ321&lt;=0,99,1+IF(AND(K321&gt;0,OR(Inputs!C14&gt;Inputs!C18,AND(Inputs!C14=Inputs!C18,0&lt;4))),1,0)+IF(AND(S321&gt;0,OR(Inputs!C15&gt;Inputs!C18,AND(Inputs!C15=Inputs!C18,1&lt;4))),1,0)+IF(AND(AA321&gt;0,OR(Inputs!C16&gt;Inputs!C18,AND(Inputs!C16=Inputs!C18,2&lt;4))),1,0)+IF(AND(AI321&gt;0,OR(Inputs!C17&gt;Inputs!C18,AND(Inputs!C17=Inputs!C18,3&lt;4))),1,0)+IF(AND(AY321&gt;0,OR(Inputs!C19&gt;Inputs!C18,AND(Inputs!C19=Inputs!C18,5&lt;4))),1,0)+IF(AND(BG321&gt;0,OR(Inputs!C20&gt;Inputs!C18,AND(Inputs!C20=Inputs!C18,6&lt;4))),1,0)+IF(AND(BO321&gt;0,OR(Inputs!C21&gt;Inputs!C18,AND(Inputs!C21=Inputs!C18,7&lt;4))),1,0)+IF(AND(BW321&gt;0,OR(Inputs!C22&gt;Inputs!C18,AND(Inputs!C22=Inputs!C18,8&lt;4))),1,0)+IF(AND(CE321&gt;0,OR(Inputs!C23&gt;Inputs!C18,AND(Inputs!C23=Inputs!C18,9&lt;4))),1,0)))</f>
        <v>99</v>
      </c>
      <c r="AV321" s="3">
        <f>IF(Inputs!$B$27&lt;&gt;"Ready","PENDING INPUTS",IF(A321&gt;Inputs!$B$6,0,MIN(MAX(0,(AQ321+AR321+AS321)-AT321),MAX(0,C321-D321-(IF(O321&lt;AU321,K321+L321+M321-N321,0)+IF(W321&lt;AU321,S321+T321+U321-V321,0)+IF(AE321&lt;AU321,AA321+AB321+AC321-AD321,0)+IF(AM321&lt;AU321,AI321+AJ321+AK321-AL321,0)+IF(AU321&lt;AU321,AQ321+AR321+AS321-AT321,0)+IF(BC321&lt;AU321,AY321+AZ321+BA321-BB321,0)+IF(BK321&lt;AU321,BG321+BH321+BI321-BJ321,0)+IF(BS321&lt;AU321,BO321+BP321+BQ321-BR321,0)+IF(CA321&lt;AU321,BW321+BX321+BY321-BZ321,0)+IF(CI321&lt;AU321,CE321+CF321+CG321-CH321,0))))))</f>
        <v>0</v>
      </c>
      <c r="AW321" s="3">
        <f>IF(Inputs!$B$27&lt;&gt;"Ready","PENDING INPUTS",MIN((AQ321+AR321+AS321),IF(D321&gt;C321,IF(D321=0,0,AT321*C321/D321),AT321+AV321)))</f>
        <v>0</v>
      </c>
      <c r="AX321" s="3">
        <f>IF(Inputs!$B$27&lt;&gt;"Ready","PENDING INPUTS",MAX(0,(AQ321+AR321+AS321)-AW321))</f>
        <v>0</v>
      </c>
      <c r="AY321" s="3">
        <f>IF(Inputs!$B$27&lt;&gt;"Ready","PENDING INPUTS",BF320)</f>
        <v>0</v>
      </c>
      <c r="AZ321" s="3">
        <f>IF(Inputs!$B$27&lt;&gt;"Ready","PENDING INPUTS",IF(A321&lt;=Inputs!$B$6,ROUND(AY321*Inputs!C19/12,2),0))</f>
        <v>0</v>
      </c>
      <c r="BA321" s="3">
        <f>IF(Inputs!$B$27&lt;&gt;"Ready","PENDING INPUTS",IF(AND(A321&lt;=Inputs!$B$6,AY321&gt;0),Inputs!G19,0))</f>
        <v>0</v>
      </c>
      <c r="BB321" s="3">
        <f>IF(Inputs!$B$27&lt;&gt;"Ready","PENDING INPUTS",IF(A321&gt;Inputs!$B$6,0,MIN((AY321+AZ321+BA321),IF(Inputs!H19=1,Inputs!D19,MAX(Inputs!F19,ROUND(AY321*Inputs!E19+AZ321+BA321,2))))))</f>
        <v>0</v>
      </c>
      <c r="BC321">
        <f>IF(Inputs!$B$27&lt;&gt;"Ready","PENDING INPUTS",IF(AY321&lt;=0,99,1+IF(AND(K321&gt;0,OR(Inputs!C14&gt;Inputs!C19,AND(Inputs!C14=Inputs!C19,0&lt;5))),1,0)+IF(AND(S321&gt;0,OR(Inputs!C15&gt;Inputs!C19,AND(Inputs!C15=Inputs!C19,1&lt;5))),1,0)+IF(AND(AA321&gt;0,OR(Inputs!C16&gt;Inputs!C19,AND(Inputs!C16=Inputs!C19,2&lt;5))),1,0)+IF(AND(AI321&gt;0,OR(Inputs!C17&gt;Inputs!C19,AND(Inputs!C17=Inputs!C19,3&lt;5))),1,0)+IF(AND(AQ321&gt;0,OR(Inputs!C18&gt;Inputs!C19,AND(Inputs!C18=Inputs!C19,4&lt;5))),1,0)+IF(AND(BG321&gt;0,OR(Inputs!C20&gt;Inputs!C19,AND(Inputs!C20=Inputs!C19,6&lt;5))),1,0)+IF(AND(BO321&gt;0,OR(Inputs!C21&gt;Inputs!C19,AND(Inputs!C21=Inputs!C19,7&lt;5))),1,0)+IF(AND(BW321&gt;0,OR(Inputs!C22&gt;Inputs!C19,AND(Inputs!C22=Inputs!C19,8&lt;5))),1,0)+IF(AND(CE321&gt;0,OR(Inputs!C23&gt;Inputs!C19,AND(Inputs!C23=Inputs!C19,9&lt;5))),1,0)))</f>
        <v>99</v>
      </c>
      <c r="BD321" s="3">
        <f>IF(Inputs!$B$27&lt;&gt;"Ready","PENDING INPUTS",IF(A321&gt;Inputs!$B$6,0,MIN(MAX(0,(AY321+AZ321+BA321)-BB321),MAX(0,C321-D321-(IF(O321&lt;BC321,K321+L321+M321-N321,0)+IF(W321&lt;BC321,S321+T321+U321-V321,0)+IF(AE321&lt;BC321,AA321+AB321+AC321-AD321,0)+IF(AM321&lt;BC321,AI321+AJ321+AK321-AL321,0)+IF(AU321&lt;BC321,AQ321+AR321+AS321-AT321,0)+IF(BC321&lt;BC321,AY321+AZ321+BA321-BB321,0)+IF(BK321&lt;BC321,BG321+BH321+BI321-BJ321,0)+IF(BS321&lt;BC321,BO321+BP321+BQ321-BR321,0)+IF(CA321&lt;BC321,BW321+BX321+BY321-BZ321,0)+IF(CI321&lt;BC321,CE321+CF321+CG321-CH321,0))))))</f>
        <v>0</v>
      </c>
      <c r="BE321" s="3">
        <f>IF(Inputs!$B$27&lt;&gt;"Ready","PENDING INPUTS",MIN((AY321+AZ321+BA321),IF(D321&gt;C321,IF(D321=0,0,BB321*C321/D321),BB321+BD321)))</f>
        <v>0</v>
      </c>
      <c r="BF321" s="3">
        <f>IF(Inputs!$B$27&lt;&gt;"Ready","PENDING INPUTS",MAX(0,(AY321+AZ321+BA321)-BE321))</f>
        <v>0</v>
      </c>
      <c r="BG321" s="3">
        <f>IF(Inputs!$B$27&lt;&gt;"Ready","PENDING INPUTS",BN320)</f>
        <v>0</v>
      </c>
      <c r="BH321" s="3">
        <f>IF(Inputs!$B$27&lt;&gt;"Ready","PENDING INPUTS",IF(A321&lt;=Inputs!$B$6,ROUND(BG321*Inputs!C20/12,2),0))</f>
        <v>0</v>
      </c>
      <c r="BI321" s="3">
        <f>IF(Inputs!$B$27&lt;&gt;"Ready","PENDING INPUTS",IF(AND(A321&lt;=Inputs!$B$6,BG321&gt;0),Inputs!G20,0))</f>
        <v>0</v>
      </c>
      <c r="BJ321" s="3">
        <f>IF(Inputs!$B$27&lt;&gt;"Ready","PENDING INPUTS",IF(A321&gt;Inputs!$B$6,0,MIN((BG321+BH321+BI321),IF(Inputs!H20=1,Inputs!D20,MAX(Inputs!F20,ROUND(BG321*Inputs!E20+BH321+BI321,2))))))</f>
        <v>0</v>
      </c>
      <c r="BK321">
        <f>IF(Inputs!$B$27&lt;&gt;"Ready","PENDING INPUTS",IF(BG321&lt;=0,99,1+IF(AND(K321&gt;0,OR(Inputs!C14&gt;Inputs!C20,AND(Inputs!C14=Inputs!C20,0&lt;6))),1,0)+IF(AND(S321&gt;0,OR(Inputs!C15&gt;Inputs!C20,AND(Inputs!C15=Inputs!C20,1&lt;6))),1,0)+IF(AND(AA321&gt;0,OR(Inputs!C16&gt;Inputs!C20,AND(Inputs!C16=Inputs!C20,2&lt;6))),1,0)+IF(AND(AI321&gt;0,OR(Inputs!C17&gt;Inputs!C20,AND(Inputs!C17=Inputs!C20,3&lt;6))),1,0)+IF(AND(AQ321&gt;0,OR(Inputs!C18&gt;Inputs!C20,AND(Inputs!C18=Inputs!C20,4&lt;6))),1,0)+IF(AND(AY321&gt;0,OR(Inputs!C19&gt;Inputs!C20,AND(Inputs!C19=Inputs!C20,5&lt;6))),1,0)+IF(AND(BO321&gt;0,OR(Inputs!C21&gt;Inputs!C20,AND(Inputs!C21=Inputs!C20,7&lt;6))),1,0)+IF(AND(BW321&gt;0,OR(Inputs!C22&gt;Inputs!C20,AND(Inputs!C22=Inputs!C20,8&lt;6))),1,0)+IF(AND(CE321&gt;0,OR(Inputs!C23&gt;Inputs!C20,AND(Inputs!C23=Inputs!C20,9&lt;6))),1,0)))</f>
        <v>99</v>
      </c>
      <c r="BL321" s="3">
        <f>IF(Inputs!$B$27&lt;&gt;"Ready","PENDING INPUTS",IF(A321&gt;Inputs!$B$6,0,MIN(MAX(0,(BG321+BH321+BI321)-BJ321),MAX(0,C321-D321-(IF(O321&lt;BK321,K321+L321+M321-N321,0)+IF(W321&lt;BK321,S321+T321+U321-V321,0)+IF(AE321&lt;BK321,AA321+AB321+AC321-AD321,0)+IF(AM321&lt;BK321,AI321+AJ321+AK321-AL321,0)+IF(AU321&lt;BK321,AQ321+AR321+AS321-AT321,0)+IF(BC321&lt;BK321,AY321+AZ321+BA321-BB321,0)+IF(BK321&lt;BK321,BG321+BH321+BI321-BJ321,0)+IF(BS321&lt;BK321,BO321+BP321+BQ321-BR321,0)+IF(CA321&lt;BK321,BW321+BX321+BY321-BZ321,0)+IF(CI321&lt;BK321,CE321+CF321+CG321-CH321,0))))))</f>
        <v>0</v>
      </c>
      <c r="BM321" s="3">
        <f>IF(Inputs!$B$27&lt;&gt;"Ready","PENDING INPUTS",MIN((BG321+BH321+BI321),IF(D321&gt;C321,IF(D321=0,0,BJ321*C321/D321),BJ321+BL321)))</f>
        <v>0</v>
      </c>
      <c r="BN321" s="3">
        <f>IF(Inputs!$B$27&lt;&gt;"Ready","PENDING INPUTS",MAX(0,(BG321+BH321+BI321)-BM321))</f>
        <v>0</v>
      </c>
      <c r="BO321" s="3">
        <f>IF(Inputs!$B$27&lt;&gt;"Ready","PENDING INPUTS",BV320)</f>
        <v>0</v>
      </c>
      <c r="BP321" s="3">
        <f>IF(Inputs!$B$27&lt;&gt;"Ready","PENDING INPUTS",IF(A321&lt;=Inputs!$B$6,ROUND(BO321*Inputs!C21/12,2),0))</f>
        <v>0</v>
      </c>
      <c r="BQ321" s="3">
        <f>IF(Inputs!$B$27&lt;&gt;"Ready","PENDING INPUTS",IF(AND(A321&lt;=Inputs!$B$6,BO321&gt;0),Inputs!G21,0))</f>
        <v>0</v>
      </c>
      <c r="BR321" s="3">
        <f>IF(Inputs!$B$27&lt;&gt;"Ready","PENDING INPUTS",IF(A321&gt;Inputs!$B$6,0,MIN((BO321+BP321+BQ321),IF(Inputs!H21=1,Inputs!D21,MAX(Inputs!F21,ROUND(BO321*Inputs!E21+BP321+BQ321,2))))))</f>
        <v>0</v>
      </c>
      <c r="BS321">
        <f>IF(Inputs!$B$27&lt;&gt;"Ready","PENDING INPUTS",IF(BO321&lt;=0,99,1+IF(AND(K321&gt;0,OR(Inputs!C14&gt;Inputs!C21,AND(Inputs!C14=Inputs!C21,0&lt;7))),1,0)+IF(AND(S321&gt;0,OR(Inputs!C15&gt;Inputs!C21,AND(Inputs!C15=Inputs!C21,1&lt;7))),1,0)+IF(AND(AA321&gt;0,OR(Inputs!C16&gt;Inputs!C21,AND(Inputs!C16=Inputs!C21,2&lt;7))),1,0)+IF(AND(AI321&gt;0,OR(Inputs!C17&gt;Inputs!C21,AND(Inputs!C17=Inputs!C21,3&lt;7))),1,0)+IF(AND(AQ321&gt;0,OR(Inputs!C18&gt;Inputs!C21,AND(Inputs!C18=Inputs!C21,4&lt;7))),1,0)+IF(AND(AY321&gt;0,OR(Inputs!C19&gt;Inputs!C21,AND(Inputs!C19=Inputs!C21,5&lt;7))),1,0)+IF(AND(BG321&gt;0,OR(Inputs!C20&gt;Inputs!C21,AND(Inputs!C20=Inputs!C21,6&lt;7))),1,0)+IF(AND(BW321&gt;0,OR(Inputs!C22&gt;Inputs!C21,AND(Inputs!C22=Inputs!C21,8&lt;7))),1,0)+IF(AND(CE321&gt;0,OR(Inputs!C23&gt;Inputs!C21,AND(Inputs!C23=Inputs!C21,9&lt;7))),1,0)))</f>
        <v>99</v>
      </c>
      <c r="BT321" s="3">
        <f>IF(Inputs!$B$27&lt;&gt;"Ready","PENDING INPUTS",IF(A321&gt;Inputs!$B$6,0,MIN(MAX(0,(BO321+BP321+BQ321)-BR321),MAX(0,C321-D321-(IF(O321&lt;BS321,K321+L321+M321-N321,0)+IF(W321&lt;BS321,S321+T321+U321-V321,0)+IF(AE321&lt;BS321,AA321+AB321+AC321-AD321,0)+IF(AM321&lt;BS321,AI321+AJ321+AK321-AL321,0)+IF(AU321&lt;BS321,AQ321+AR321+AS321-AT321,0)+IF(BC321&lt;BS321,AY321+AZ321+BA321-BB321,0)+IF(BK321&lt;BS321,BG321+BH321+BI321-BJ321,0)+IF(BS321&lt;BS321,BO321+BP321+BQ321-BR321,0)+IF(CA321&lt;BS321,BW321+BX321+BY321-BZ321,0)+IF(CI321&lt;BS321,CE321+CF321+CG321-CH321,0))))))</f>
        <v>0</v>
      </c>
      <c r="BU321" s="3">
        <f>IF(Inputs!$B$27&lt;&gt;"Ready","PENDING INPUTS",MIN((BO321+BP321+BQ321),IF(D321&gt;C321,IF(D321=0,0,BR321*C321/D321),BR321+BT321)))</f>
        <v>0</v>
      </c>
      <c r="BV321" s="3">
        <f>IF(Inputs!$B$27&lt;&gt;"Ready","PENDING INPUTS",MAX(0,(BO321+BP321+BQ321)-BU321))</f>
        <v>0</v>
      </c>
      <c r="BW321" s="3">
        <f>IF(Inputs!$B$27&lt;&gt;"Ready","PENDING INPUTS",CD320)</f>
        <v>0</v>
      </c>
      <c r="BX321" s="3">
        <f>IF(Inputs!$B$27&lt;&gt;"Ready","PENDING INPUTS",IF(A321&lt;=Inputs!$B$6,ROUND(BW321*Inputs!C22/12,2),0))</f>
        <v>0</v>
      </c>
      <c r="BY321" s="3">
        <f>IF(Inputs!$B$27&lt;&gt;"Ready","PENDING INPUTS",IF(AND(A321&lt;=Inputs!$B$6,BW321&gt;0),Inputs!G22,0))</f>
        <v>0</v>
      </c>
      <c r="BZ321" s="3">
        <f>IF(Inputs!$B$27&lt;&gt;"Ready","PENDING INPUTS",IF(A321&gt;Inputs!$B$6,0,MIN((BW321+BX321+BY321),IF(Inputs!H22=1,Inputs!D22,MAX(Inputs!F22,ROUND(BW321*Inputs!E22+BX321+BY321,2))))))</f>
        <v>0</v>
      </c>
      <c r="CA321">
        <f>IF(Inputs!$B$27&lt;&gt;"Ready","PENDING INPUTS",IF(BW321&lt;=0,99,1+IF(AND(K321&gt;0,OR(Inputs!C14&gt;Inputs!C22,AND(Inputs!C14=Inputs!C22,0&lt;8))),1,0)+IF(AND(S321&gt;0,OR(Inputs!C15&gt;Inputs!C22,AND(Inputs!C15=Inputs!C22,1&lt;8))),1,0)+IF(AND(AA321&gt;0,OR(Inputs!C16&gt;Inputs!C22,AND(Inputs!C16=Inputs!C22,2&lt;8))),1,0)+IF(AND(AI321&gt;0,OR(Inputs!C17&gt;Inputs!C22,AND(Inputs!C17=Inputs!C22,3&lt;8))),1,0)+IF(AND(AQ321&gt;0,OR(Inputs!C18&gt;Inputs!C22,AND(Inputs!C18=Inputs!C22,4&lt;8))),1,0)+IF(AND(AY321&gt;0,OR(Inputs!C19&gt;Inputs!C22,AND(Inputs!C19=Inputs!C22,5&lt;8))),1,0)+IF(AND(BG321&gt;0,OR(Inputs!C20&gt;Inputs!C22,AND(Inputs!C20=Inputs!C22,6&lt;8))),1,0)+IF(AND(BO321&gt;0,OR(Inputs!C21&gt;Inputs!C22,AND(Inputs!C21=Inputs!C22,7&lt;8))),1,0)+IF(AND(CE321&gt;0,OR(Inputs!C23&gt;Inputs!C22,AND(Inputs!C23=Inputs!C22,9&lt;8))),1,0)))</f>
        <v>99</v>
      </c>
      <c r="CB321" s="3">
        <f>IF(Inputs!$B$27&lt;&gt;"Ready","PENDING INPUTS",IF(A321&gt;Inputs!$B$6,0,MIN(MAX(0,(BW321+BX321+BY321)-BZ321),MAX(0,C321-D321-(IF(O321&lt;CA321,K321+L321+M321-N321,0)+IF(W321&lt;CA321,S321+T321+U321-V321,0)+IF(AE321&lt;CA321,AA321+AB321+AC321-AD321,0)+IF(AM321&lt;CA321,AI321+AJ321+AK321-AL321,0)+IF(AU321&lt;CA321,AQ321+AR321+AS321-AT321,0)+IF(BC321&lt;CA321,AY321+AZ321+BA321-BB321,0)+IF(BK321&lt;CA321,BG321+BH321+BI321-BJ321,0)+IF(BS321&lt;CA321,BO321+BP321+BQ321-BR321,0)+IF(CA321&lt;CA321,BW321+BX321+BY321-BZ321,0)+IF(CI321&lt;CA321,CE321+CF321+CG321-CH321,0))))))</f>
        <v>0</v>
      </c>
      <c r="CC321" s="3">
        <f>IF(Inputs!$B$27&lt;&gt;"Ready","PENDING INPUTS",MIN((BW321+BX321+BY321),IF(D321&gt;C321,IF(D321=0,0,BZ321*C321/D321),BZ321+CB321)))</f>
        <v>0</v>
      </c>
      <c r="CD321" s="3">
        <f>IF(Inputs!$B$27&lt;&gt;"Ready","PENDING INPUTS",MAX(0,(BW321+BX321+BY321)-CC321))</f>
        <v>0</v>
      </c>
      <c r="CE321" s="3">
        <f>IF(Inputs!$B$27&lt;&gt;"Ready","PENDING INPUTS",CL320)</f>
        <v>0</v>
      </c>
      <c r="CF321" s="3">
        <f>IF(Inputs!$B$27&lt;&gt;"Ready","PENDING INPUTS",IF(A321&lt;=Inputs!$B$6,ROUND(CE321*Inputs!C23/12,2),0))</f>
        <v>0</v>
      </c>
      <c r="CG321" s="3">
        <f>IF(Inputs!$B$27&lt;&gt;"Ready","PENDING INPUTS",IF(AND(A321&lt;=Inputs!$B$6,CE321&gt;0),Inputs!G23,0))</f>
        <v>0</v>
      </c>
      <c r="CH321" s="3">
        <f>IF(Inputs!$B$27&lt;&gt;"Ready","PENDING INPUTS",IF(A321&gt;Inputs!$B$6,0,MIN((CE321+CF321+CG321),IF(Inputs!H23=1,Inputs!D23,MAX(Inputs!F23,ROUND(CE321*Inputs!E23+CF321+CG321,2))))))</f>
        <v>0</v>
      </c>
      <c r="CI321">
        <f>IF(Inputs!$B$27&lt;&gt;"Ready","PENDING INPUTS",IF(CE321&lt;=0,99,1+IF(AND(K321&gt;0,OR(Inputs!C14&gt;Inputs!C23,AND(Inputs!C14=Inputs!C23,0&lt;9))),1,0)+IF(AND(S321&gt;0,OR(Inputs!C15&gt;Inputs!C23,AND(Inputs!C15=Inputs!C23,1&lt;9))),1,0)+IF(AND(AA321&gt;0,OR(Inputs!C16&gt;Inputs!C23,AND(Inputs!C16=Inputs!C23,2&lt;9))),1,0)+IF(AND(AI321&gt;0,OR(Inputs!C17&gt;Inputs!C23,AND(Inputs!C17=Inputs!C23,3&lt;9))),1,0)+IF(AND(AQ321&gt;0,OR(Inputs!C18&gt;Inputs!C23,AND(Inputs!C18=Inputs!C23,4&lt;9))),1,0)+IF(AND(AY321&gt;0,OR(Inputs!C19&gt;Inputs!C23,AND(Inputs!C19=Inputs!C23,5&lt;9))),1,0)+IF(AND(BG321&gt;0,OR(Inputs!C20&gt;Inputs!C23,AND(Inputs!C20=Inputs!C23,6&lt;9))),1,0)+IF(AND(BO321&gt;0,OR(Inputs!C21&gt;Inputs!C23,AND(Inputs!C21=Inputs!C23,7&lt;9))),1,0)+IF(AND(BW321&gt;0,OR(Inputs!C22&gt;Inputs!C23,AND(Inputs!C22=Inputs!C23,8&lt;9))),1,0)))</f>
        <v>99</v>
      </c>
      <c r="CJ321" s="3">
        <f>IF(Inputs!$B$27&lt;&gt;"Ready","PENDING INPUTS",IF(A321&gt;Inputs!$B$6,0,MIN(MAX(0,(CE321+CF321+CG321)-CH321),MAX(0,C321-D321-(IF(O321&lt;CI321,K321+L321+M321-N321,0)+IF(W321&lt;CI321,S321+T321+U321-V321,0)+IF(AE321&lt;CI321,AA321+AB321+AC321-AD321,0)+IF(AM321&lt;CI321,AI321+AJ321+AK321-AL321,0)+IF(AU321&lt;CI321,AQ321+AR321+AS321-AT321,0)+IF(BC321&lt;CI321,AY321+AZ321+BA321-BB321,0)+IF(BK321&lt;CI321,BG321+BH321+BI321-BJ321,0)+IF(BS321&lt;CI321,BO321+BP321+BQ321-BR321,0)+IF(CA321&lt;CI321,BW321+BX321+BY321-BZ321,0)+IF(CI321&lt;CI321,CE321+CF321+CG321-CH321,0))))))</f>
        <v>0</v>
      </c>
      <c r="CK321" s="3">
        <f>IF(Inputs!$B$27&lt;&gt;"Ready","PENDING INPUTS",MIN((CE321+CF321+CG321),IF(D321&gt;C321,IF(D321=0,0,CH321*C321/D321),CH321+CJ321)))</f>
        <v>0</v>
      </c>
      <c r="CL321" s="3">
        <f>IF(Inputs!$B$27&lt;&gt;"Ready","PENDING INPUTS",MAX(0,(CE321+CF321+CG321)-CK321))</f>
        <v>0</v>
      </c>
    </row>
    <row r="322" spans="1:90" ht="27.95" customHeight="1" x14ac:dyDescent="0.25">
      <c r="A322">
        <v>318</v>
      </c>
      <c r="B322" s="13">
        <f>IF(Inputs!$B$27&lt;&gt;"Ready","PENDING INPUTS",EDATE(Inputs!$B$5,A322-1))</f>
        <v>55944</v>
      </c>
      <c r="C322" s="3">
        <f>IF(Inputs!$B$27&lt;&gt;"Ready","PENDING INPUTS",IF(A322&lt;=Inputs!$B$6,MAX(0,Inputs!$B$4+IF(A322=Inputs!$B$7,Inputs!$B$8,0)+IF(A322=Inputs!$B$9,Inputs!$B$10,0)),0))</f>
        <v>0</v>
      </c>
      <c r="D322" s="3">
        <f>IF(Inputs!$B$27&lt;&gt;"Ready","PENDING INPUTS",SUM(N322,V322,AD322,AL322,AT322,BB322,BJ322,BR322,BZ322,CH322))</f>
        <v>0</v>
      </c>
      <c r="E322" s="3">
        <f>IF(Inputs!$B$27&lt;&gt;"Ready","PENDING INPUTS",MAX(0,D322-C322))</f>
        <v>0</v>
      </c>
      <c r="F322" s="3">
        <f>IF(Inputs!$B$27&lt;&gt;"Ready","PENDING INPUTS",SUM(Q322,Y322,AG322,AO322,AW322,BE322,BM322,BU322,CC322,CK322))</f>
        <v>0</v>
      </c>
      <c r="G322" s="3">
        <f>IF(Inputs!$B$27&lt;&gt;"Ready","PENDING INPUTS",SUM(L322,T322,AB322,AJ322,AR322,AZ322,BH322,BP322,BX322,CF322))</f>
        <v>0</v>
      </c>
      <c r="H322" s="3">
        <f>IF(Inputs!$B$27&lt;&gt;"Ready","PENDING INPUTS",SUM(M322,U322,AC322,AK322,AS322,BA322,BI322,BQ322,BY322,CG322))</f>
        <v>0</v>
      </c>
      <c r="I322" s="3">
        <f>IF(Inputs!$B$27&lt;&gt;"Ready","PENDING INPUTS",SUM(R322,Z322,AH322,AP322,AX322,BF322,BN322,BV322,CD322,CL322))</f>
        <v>0</v>
      </c>
      <c r="J322" t="str">
        <f>IF(Inputs!$B$27&lt;&gt;"Ready","PENDING INPUTS",IF(A322&gt;Inputs!$B$6,"Beyond horizon",IF(E322&gt;0.005,"MINIMUM SHORTFALL",IF(I322&lt;0.005,"Paid off","In progress"))))</f>
        <v>Beyond horizon</v>
      </c>
      <c r="K322" s="3">
        <f>IF(Inputs!$B$27&lt;&gt;"Ready","PENDING INPUTS",R321)</f>
        <v>0</v>
      </c>
      <c r="L322" s="3">
        <f>IF(Inputs!$B$27&lt;&gt;"Ready","PENDING INPUTS",IF(A322&lt;=Inputs!$B$6,ROUND(K322*Inputs!C14/12,2),0))</f>
        <v>0</v>
      </c>
      <c r="M322" s="3">
        <f>IF(Inputs!$B$27&lt;&gt;"Ready","PENDING INPUTS",IF(AND(A322&lt;=Inputs!$B$6,K322&gt;0),Inputs!G14,0))</f>
        <v>0</v>
      </c>
      <c r="N322" s="3">
        <f>IF(Inputs!$B$27&lt;&gt;"Ready","PENDING INPUTS",IF(A322&gt;Inputs!$B$6,0,MIN((K322+L322+M322),IF(Inputs!H14=1,Inputs!D14,MAX(Inputs!F14,ROUND(K322*Inputs!E14+L322+M322,2))))))</f>
        <v>0</v>
      </c>
      <c r="O322">
        <f>IF(Inputs!$B$27&lt;&gt;"Ready","PENDING INPUTS",IF(K322&lt;=0,99,1+IF(AND(S322&gt;0,OR(Inputs!C15&gt;Inputs!C14,AND(Inputs!C15=Inputs!C14,1&lt;0))),1,0)+IF(AND(AA322&gt;0,OR(Inputs!C16&gt;Inputs!C14,AND(Inputs!C16=Inputs!C14,2&lt;0))),1,0)+IF(AND(AI322&gt;0,OR(Inputs!C17&gt;Inputs!C14,AND(Inputs!C17=Inputs!C14,3&lt;0))),1,0)+IF(AND(AQ322&gt;0,OR(Inputs!C18&gt;Inputs!C14,AND(Inputs!C18=Inputs!C14,4&lt;0))),1,0)+IF(AND(AY322&gt;0,OR(Inputs!C19&gt;Inputs!C14,AND(Inputs!C19=Inputs!C14,5&lt;0))),1,0)+IF(AND(BG322&gt;0,OR(Inputs!C20&gt;Inputs!C14,AND(Inputs!C20=Inputs!C14,6&lt;0))),1,0)+IF(AND(BO322&gt;0,OR(Inputs!C21&gt;Inputs!C14,AND(Inputs!C21=Inputs!C14,7&lt;0))),1,0)+IF(AND(BW322&gt;0,OR(Inputs!C22&gt;Inputs!C14,AND(Inputs!C22=Inputs!C14,8&lt;0))),1,0)+IF(AND(CE322&gt;0,OR(Inputs!C23&gt;Inputs!C14,AND(Inputs!C23=Inputs!C14,9&lt;0))),1,0)))</f>
        <v>99</v>
      </c>
      <c r="P322" s="3">
        <f>IF(Inputs!$B$27&lt;&gt;"Ready","PENDING INPUTS",IF(A322&gt;Inputs!$B$6,0,MIN(MAX(0,(K322+L322+M322)-N322),MAX(0,C322-D322-(IF(O322&lt;O322,K322+L322+M322-N322,0)+IF(W322&lt;O322,S322+T322+U322-V322,0)+IF(AE322&lt;O322,AA322+AB322+AC322-AD322,0)+IF(AM322&lt;O322,AI322+AJ322+AK322-AL322,0)+IF(AU322&lt;O322,AQ322+AR322+AS322-AT322,0)+IF(BC322&lt;O322,AY322+AZ322+BA322-BB322,0)+IF(BK322&lt;O322,BG322+BH322+BI322-BJ322,0)+IF(BS322&lt;O322,BO322+BP322+BQ322-BR322,0)+IF(CA322&lt;O322,BW322+BX322+BY322-BZ322,0)+IF(CI322&lt;O322,CE322+CF322+CG322-CH322,0))))))</f>
        <v>0</v>
      </c>
      <c r="Q322" s="3">
        <f>IF(Inputs!$B$27&lt;&gt;"Ready","PENDING INPUTS",MIN((K322+L322+M322),IF(D322&gt;C322,IF(D322=0,0,N322*C322/D322),N322+P322)))</f>
        <v>0</v>
      </c>
      <c r="R322" s="3">
        <f>IF(Inputs!$B$27&lt;&gt;"Ready","PENDING INPUTS",MAX(0,(K322+L322+M322)-Q322))</f>
        <v>0</v>
      </c>
      <c r="S322" s="3">
        <f>IF(Inputs!$B$27&lt;&gt;"Ready","PENDING INPUTS",Z321)</f>
        <v>0</v>
      </c>
      <c r="T322" s="3">
        <f>IF(Inputs!$B$27&lt;&gt;"Ready","PENDING INPUTS",IF(A322&lt;=Inputs!$B$6,ROUND(S322*Inputs!C15/12,2),0))</f>
        <v>0</v>
      </c>
      <c r="U322" s="3">
        <f>IF(Inputs!$B$27&lt;&gt;"Ready","PENDING INPUTS",IF(AND(A322&lt;=Inputs!$B$6,S322&gt;0),Inputs!G15,0))</f>
        <v>0</v>
      </c>
      <c r="V322" s="3">
        <f>IF(Inputs!$B$27&lt;&gt;"Ready","PENDING INPUTS",IF(A322&gt;Inputs!$B$6,0,MIN((S322+T322+U322),IF(Inputs!H15=1,Inputs!D15,MAX(Inputs!F15,ROUND(S322*Inputs!E15+T322+U322,2))))))</f>
        <v>0</v>
      </c>
      <c r="W322">
        <f>IF(Inputs!$B$27&lt;&gt;"Ready","PENDING INPUTS",IF(S322&lt;=0,99,1+IF(AND(K322&gt;0,OR(Inputs!C14&gt;Inputs!C15,AND(Inputs!C14=Inputs!C15,0&lt;1))),1,0)+IF(AND(AA322&gt;0,OR(Inputs!C16&gt;Inputs!C15,AND(Inputs!C16=Inputs!C15,2&lt;1))),1,0)+IF(AND(AI322&gt;0,OR(Inputs!C17&gt;Inputs!C15,AND(Inputs!C17=Inputs!C15,3&lt;1))),1,0)+IF(AND(AQ322&gt;0,OR(Inputs!C18&gt;Inputs!C15,AND(Inputs!C18=Inputs!C15,4&lt;1))),1,0)+IF(AND(AY322&gt;0,OR(Inputs!C19&gt;Inputs!C15,AND(Inputs!C19=Inputs!C15,5&lt;1))),1,0)+IF(AND(BG322&gt;0,OR(Inputs!C20&gt;Inputs!C15,AND(Inputs!C20=Inputs!C15,6&lt;1))),1,0)+IF(AND(BO322&gt;0,OR(Inputs!C21&gt;Inputs!C15,AND(Inputs!C21=Inputs!C15,7&lt;1))),1,0)+IF(AND(BW322&gt;0,OR(Inputs!C22&gt;Inputs!C15,AND(Inputs!C22=Inputs!C15,8&lt;1))),1,0)+IF(AND(CE322&gt;0,OR(Inputs!C23&gt;Inputs!C15,AND(Inputs!C23=Inputs!C15,9&lt;1))),1,0)))</f>
        <v>99</v>
      </c>
      <c r="X322" s="3">
        <f>IF(Inputs!$B$27&lt;&gt;"Ready","PENDING INPUTS",IF(A322&gt;Inputs!$B$6,0,MIN(MAX(0,(S322+T322+U322)-V322),MAX(0,C322-D322-(IF(O322&lt;W322,K322+L322+M322-N322,0)+IF(W322&lt;W322,S322+T322+U322-V322,0)+IF(AE322&lt;W322,AA322+AB322+AC322-AD322,0)+IF(AM322&lt;W322,AI322+AJ322+AK322-AL322,0)+IF(AU322&lt;W322,AQ322+AR322+AS322-AT322,0)+IF(BC322&lt;W322,AY322+AZ322+BA322-BB322,0)+IF(BK322&lt;W322,BG322+BH322+BI322-BJ322,0)+IF(BS322&lt;W322,BO322+BP322+BQ322-BR322,0)+IF(CA322&lt;W322,BW322+BX322+BY322-BZ322,0)+IF(CI322&lt;W322,CE322+CF322+CG322-CH322,0))))))</f>
        <v>0</v>
      </c>
      <c r="Y322" s="3">
        <f>IF(Inputs!$B$27&lt;&gt;"Ready","PENDING INPUTS",MIN((S322+T322+U322),IF(D322&gt;C322,IF(D322=0,0,V322*C322/D322),V322+X322)))</f>
        <v>0</v>
      </c>
      <c r="Z322" s="3">
        <f>IF(Inputs!$B$27&lt;&gt;"Ready","PENDING INPUTS",MAX(0,(S322+T322+U322)-Y322))</f>
        <v>0</v>
      </c>
      <c r="AA322" s="3">
        <f>IF(Inputs!$B$27&lt;&gt;"Ready","PENDING INPUTS",AH321)</f>
        <v>0</v>
      </c>
      <c r="AB322" s="3">
        <f>IF(Inputs!$B$27&lt;&gt;"Ready","PENDING INPUTS",IF(A322&lt;=Inputs!$B$6,ROUND(AA322*Inputs!C16/12,2),0))</f>
        <v>0</v>
      </c>
      <c r="AC322" s="3">
        <f>IF(Inputs!$B$27&lt;&gt;"Ready","PENDING INPUTS",IF(AND(A322&lt;=Inputs!$B$6,AA322&gt;0),Inputs!G16,0))</f>
        <v>0</v>
      </c>
      <c r="AD322" s="3">
        <f>IF(Inputs!$B$27&lt;&gt;"Ready","PENDING INPUTS",IF(A322&gt;Inputs!$B$6,0,MIN((AA322+AB322+AC322),IF(Inputs!H16=1,Inputs!D16,MAX(Inputs!F16,ROUND(AA322*Inputs!E16+AB322+AC322,2))))))</f>
        <v>0</v>
      </c>
      <c r="AE322">
        <f>IF(Inputs!$B$27&lt;&gt;"Ready","PENDING INPUTS",IF(AA322&lt;=0,99,1+IF(AND(K322&gt;0,OR(Inputs!C14&gt;Inputs!C16,AND(Inputs!C14=Inputs!C16,0&lt;2))),1,0)+IF(AND(S322&gt;0,OR(Inputs!C15&gt;Inputs!C16,AND(Inputs!C15=Inputs!C16,1&lt;2))),1,0)+IF(AND(AI322&gt;0,OR(Inputs!C17&gt;Inputs!C16,AND(Inputs!C17=Inputs!C16,3&lt;2))),1,0)+IF(AND(AQ322&gt;0,OR(Inputs!C18&gt;Inputs!C16,AND(Inputs!C18=Inputs!C16,4&lt;2))),1,0)+IF(AND(AY322&gt;0,OR(Inputs!C19&gt;Inputs!C16,AND(Inputs!C19=Inputs!C16,5&lt;2))),1,0)+IF(AND(BG322&gt;0,OR(Inputs!C20&gt;Inputs!C16,AND(Inputs!C20=Inputs!C16,6&lt;2))),1,0)+IF(AND(BO322&gt;0,OR(Inputs!C21&gt;Inputs!C16,AND(Inputs!C21=Inputs!C16,7&lt;2))),1,0)+IF(AND(BW322&gt;0,OR(Inputs!C22&gt;Inputs!C16,AND(Inputs!C22=Inputs!C16,8&lt;2))),1,0)+IF(AND(CE322&gt;0,OR(Inputs!C23&gt;Inputs!C16,AND(Inputs!C23=Inputs!C16,9&lt;2))),1,0)))</f>
        <v>99</v>
      </c>
      <c r="AF322" s="3">
        <f>IF(Inputs!$B$27&lt;&gt;"Ready","PENDING INPUTS",IF(A322&gt;Inputs!$B$6,0,MIN(MAX(0,(AA322+AB322+AC322)-AD322),MAX(0,C322-D322-(IF(O322&lt;AE322,K322+L322+M322-N322,0)+IF(W322&lt;AE322,S322+T322+U322-V322,0)+IF(AE322&lt;AE322,AA322+AB322+AC322-AD322,0)+IF(AM322&lt;AE322,AI322+AJ322+AK322-AL322,0)+IF(AU322&lt;AE322,AQ322+AR322+AS322-AT322,0)+IF(BC322&lt;AE322,AY322+AZ322+BA322-BB322,0)+IF(BK322&lt;AE322,BG322+BH322+BI322-BJ322,0)+IF(BS322&lt;AE322,BO322+BP322+BQ322-BR322,0)+IF(CA322&lt;AE322,BW322+BX322+BY322-BZ322,0)+IF(CI322&lt;AE322,CE322+CF322+CG322-CH322,0))))))</f>
        <v>0</v>
      </c>
      <c r="AG322" s="3">
        <f>IF(Inputs!$B$27&lt;&gt;"Ready","PENDING INPUTS",MIN((AA322+AB322+AC322),IF(D322&gt;C322,IF(D322=0,0,AD322*C322/D322),AD322+AF322)))</f>
        <v>0</v>
      </c>
      <c r="AH322" s="3">
        <f>IF(Inputs!$B$27&lt;&gt;"Ready","PENDING INPUTS",MAX(0,(AA322+AB322+AC322)-AG322))</f>
        <v>0</v>
      </c>
      <c r="AI322" s="3">
        <f>IF(Inputs!$B$27&lt;&gt;"Ready","PENDING INPUTS",AP321)</f>
        <v>0</v>
      </c>
      <c r="AJ322" s="3">
        <f>IF(Inputs!$B$27&lt;&gt;"Ready","PENDING INPUTS",IF(A322&lt;=Inputs!$B$6,ROUND(AI322*Inputs!C17/12,2),0))</f>
        <v>0</v>
      </c>
      <c r="AK322" s="3">
        <f>IF(Inputs!$B$27&lt;&gt;"Ready","PENDING INPUTS",IF(AND(A322&lt;=Inputs!$B$6,AI322&gt;0),Inputs!G17,0))</f>
        <v>0</v>
      </c>
      <c r="AL322" s="3">
        <f>IF(Inputs!$B$27&lt;&gt;"Ready","PENDING INPUTS",IF(A322&gt;Inputs!$B$6,0,MIN((AI322+AJ322+AK322),IF(Inputs!H17=1,Inputs!D17,MAX(Inputs!F17,ROUND(AI322*Inputs!E17+AJ322+AK322,2))))))</f>
        <v>0</v>
      </c>
      <c r="AM322">
        <f>IF(Inputs!$B$27&lt;&gt;"Ready","PENDING INPUTS",IF(AI322&lt;=0,99,1+IF(AND(K322&gt;0,OR(Inputs!C14&gt;Inputs!C17,AND(Inputs!C14=Inputs!C17,0&lt;3))),1,0)+IF(AND(S322&gt;0,OR(Inputs!C15&gt;Inputs!C17,AND(Inputs!C15=Inputs!C17,1&lt;3))),1,0)+IF(AND(AA322&gt;0,OR(Inputs!C16&gt;Inputs!C17,AND(Inputs!C16=Inputs!C17,2&lt;3))),1,0)+IF(AND(AQ322&gt;0,OR(Inputs!C18&gt;Inputs!C17,AND(Inputs!C18=Inputs!C17,4&lt;3))),1,0)+IF(AND(AY322&gt;0,OR(Inputs!C19&gt;Inputs!C17,AND(Inputs!C19=Inputs!C17,5&lt;3))),1,0)+IF(AND(BG322&gt;0,OR(Inputs!C20&gt;Inputs!C17,AND(Inputs!C20=Inputs!C17,6&lt;3))),1,0)+IF(AND(BO322&gt;0,OR(Inputs!C21&gt;Inputs!C17,AND(Inputs!C21=Inputs!C17,7&lt;3))),1,0)+IF(AND(BW322&gt;0,OR(Inputs!C22&gt;Inputs!C17,AND(Inputs!C22=Inputs!C17,8&lt;3))),1,0)+IF(AND(CE322&gt;0,OR(Inputs!C23&gt;Inputs!C17,AND(Inputs!C23=Inputs!C17,9&lt;3))),1,0)))</f>
        <v>99</v>
      </c>
      <c r="AN322" s="3">
        <f>IF(Inputs!$B$27&lt;&gt;"Ready","PENDING INPUTS",IF(A322&gt;Inputs!$B$6,0,MIN(MAX(0,(AI322+AJ322+AK322)-AL322),MAX(0,C322-D322-(IF(O322&lt;AM322,K322+L322+M322-N322,0)+IF(W322&lt;AM322,S322+T322+U322-V322,0)+IF(AE322&lt;AM322,AA322+AB322+AC322-AD322,0)+IF(AM322&lt;AM322,AI322+AJ322+AK322-AL322,0)+IF(AU322&lt;AM322,AQ322+AR322+AS322-AT322,0)+IF(BC322&lt;AM322,AY322+AZ322+BA322-BB322,0)+IF(BK322&lt;AM322,BG322+BH322+BI322-BJ322,0)+IF(BS322&lt;AM322,BO322+BP322+BQ322-BR322,0)+IF(CA322&lt;AM322,BW322+BX322+BY322-BZ322,0)+IF(CI322&lt;AM322,CE322+CF322+CG322-CH322,0))))))</f>
        <v>0</v>
      </c>
      <c r="AO322" s="3">
        <f>IF(Inputs!$B$27&lt;&gt;"Ready","PENDING INPUTS",MIN((AI322+AJ322+AK322),IF(D322&gt;C322,IF(D322=0,0,AL322*C322/D322),AL322+AN322)))</f>
        <v>0</v>
      </c>
      <c r="AP322" s="3">
        <f>IF(Inputs!$B$27&lt;&gt;"Ready","PENDING INPUTS",MAX(0,(AI322+AJ322+AK322)-AO322))</f>
        <v>0</v>
      </c>
      <c r="AQ322" s="3">
        <f>IF(Inputs!$B$27&lt;&gt;"Ready","PENDING INPUTS",AX321)</f>
        <v>0</v>
      </c>
      <c r="AR322" s="3">
        <f>IF(Inputs!$B$27&lt;&gt;"Ready","PENDING INPUTS",IF(A322&lt;=Inputs!$B$6,ROUND(AQ322*Inputs!C18/12,2),0))</f>
        <v>0</v>
      </c>
      <c r="AS322" s="3">
        <f>IF(Inputs!$B$27&lt;&gt;"Ready","PENDING INPUTS",IF(AND(A322&lt;=Inputs!$B$6,AQ322&gt;0),Inputs!G18,0))</f>
        <v>0</v>
      </c>
      <c r="AT322" s="3">
        <f>IF(Inputs!$B$27&lt;&gt;"Ready","PENDING INPUTS",IF(A322&gt;Inputs!$B$6,0,MIN((AQ322+AR322+AS322),IF(Inputs!H18=1,Inputs!D18,MAX(Inputs!F18,ROUND(AQ322*Inputs!E18+AR322+AS322,2))))))</f>
        <v>0</v>
      </c>
      <c r="AU322">
        <f>IF(Inputs!$B$27&lt;&gt;"Ready","PENDING INPUTS",IF(AQ322&lt;=0,99,1+IF(AND(K322&gt;0,OR(Inputs!C14&gt;Inputs!C18,AND(Inputs!C14=Inputs!C18,0&lt;4))),1,0)+IF(AND(S322&gt;0,OR(Inputs!C15&gt;Inputs!C18,AND(Inputs!C15=Inputs!C18,1&lt;4))),1,0)+IF(AND(AA322&gt;0,OR(Inputs!C16&gt;Inputs!C18,AND(Inputs!C16=Inputs!C18,2&lt;4))),1,0)+IF(AND(AI322&gt;0,OR(Inputs!C17&gt;Inputs!C18,AND(Inputs!C17=Inputs!C18,3&lt;4))),1,0)+IF(AND(AY322&gt;0,OR(Inputs!C19&gt;Inputs!C18,AND(Inputs!C19=Inputs!C18,5&lt;4))),1,0)+IF(AND(BG322&gt;0,OR(Inputs!C20&gt;Inputs!C18,AND(Inputs!C20=Inputs!C18,6&lt;4))),1,0)+IF(AND(BO322&gt;0,OR(Inputs!C21&gt;Inputs!C18,AND(Inputs!C21=Inputs!C18,7&lt;4))),1,0)+IF(AND(BW322&gt;0,OR(Inputs!C22&gt;Inputs!C18,AND(Inputs!C22=Inputs!C18,8&lt;4))),1,0)+IF(AND(CE322&gt;0,OR(Inputs!C23&gt;Inputs!C18,AND(Inputs!C23=Inputs!C18,9&lt;4))),1,0)))</f>
        <v>99</v>
      </c>
      <c r="AV322" s="3">
        <f>IF(Inputs!$B$27&lt;&gt;"Ready","PENDING INPUTS",IF(A322&gt;Inputs!$B$6,0,MIN(MAX(0,(AQ322+AR322+AS322)-AT322),MAX(0,C322-D322-(IF(O322&lt;AU322,K322+L322+M322-N322,0)+IF(W322&lt;AU322,S322+T322+U322-V322,0)+IF(AE322&lt;AU322,AA322+AB322+AC322-AD322,0)+IF(AM322&lt;AU322,AI322+AJ322+AK322-AL322,0)+IF(AU322&lt;AU322,AQ322+AR322+AS322-AT322,0)+IF(BC322&lt;AU322,AY322+AZ322+BA322-BB322,0)+IF(BK322&lt;AU322,BG322+BH322+BI322-BJ322,0)+IF(BS322&lt;AU322,BO322+BP322+BQ322-BR322,0)+IF(CA322&lt;AU322,BW322+BX322+BY322-BZ322,0)+IF(CI322&lt;AU322,CE322+CF322+CG322-CH322,0))))))</f>
        <v>0</v>
      </c>
      <c r="AW322" s="3">
        <f>IF(Inputs!$B$27&lt;&gt;"Ready","PENDING INPUTS",MIN((AQ322+AR322+AS322),IF(D322&gt;C322,IF(D322=0,0,AT322*C322/D322),AT322+AV322)))</f>
        <v>0</v>
      </c>
      <c r="AX322" s="3">
        <f>IF(Inputs!$B$27&lt;&gt;"Ready","PENDING INPUTS",MAX(0,(AQ322+AR322+AS322)-AW322))</f>
        <v>0</v>
      </c>
      <c r="AY322" s="3">
        <f>IF(Inputs!$B$27&lt;&gt;"Ready","PENDING INPUTS",BF321)</f>
        <v>0</v>
      </c>
      <c r="AZ322" s="3">
        <f>IF(Inputs!$B$27&lt;&gt;"Ready","PENDING INPUTS",IF(A322&lt;=Inputs!$B$6,ROUND(AY322*Inputs!C19/12,2),0))</f>
        <v>0</v>
      </c>
      <c r="BA322" s="3">
        <f>IF(Inputs!$B$27&lt;&gt;"Ready","PENDING INPUTS",IF(AND(A322&lt;=Inputs!$B$6,AY322&gt;0),Inputs!G19,0))</f>
        <v>0</v>
      </c>
      <c r="BB322" s="3">
        <f>IF(Inputs!$B$27&lt;&gt;"Ready","PENDING INPUTS",IF(A322&gt;Inputs!$B$6,0,MIN((AY322+AZ322+BA322),IF(Inputs!H19=1,Inputs!D19,MAX(Inputs!F19,ROUND(AY322*Inputs!E19+AZ322+BA322,2))))))</f>
        <v>0</v>
      </c>
      <c r="BC322">
        <f>IF(Inputs!$B$27&lt;&gt;"Ready","PENDING INPUTS",IF(AY322&lt;=0,99,1+IF(AND(K322&gt;0,OR(Inputs!C14&gt;Inputs!C19,AND(Inputs!C14=Inputs!C19,0&lt;5))),1,0)+IF(AND(S322&gt;0,OR(Inputs!C15&gt;Inputs!C19,AND(Inputs!C15=Inputs!C19,1&lt;5))),1,0)+IF(AND(AA322&gt;0,OR(Inputs!C16&gt;Inputs!C19,AND(Inputs!C16=Inputs!C19,2&lt;5))),1,0)+IF(AND(AI322&gt;0,OR(Inputs!C17&gt;Inputs!C19,AND(Inputs!C17=Inputs!C19,3&lt;5))),1,0)+IF(AND(AQ322&gt;0,OR(Inputs!C18&gt;Inputs!C19,AND(Inputs!C18=Inputs!C19,4&lt;5))),1,0)+IF(AND(BG322&gt;0,OR(Inputs!C20&gt;Inputs!C19,AND(Inputs!C20=Inputs!C19,6&lt;5))),1,0)+IF(AND(BO322&gt;0,OR(Inputs!C21&gt;Inputs!C19,AND(Inputs!C21=Inputs!C19,7&lt;5))),1,0)+IF(AND(BW322&gt;0,OR(Inputs!C22&gt;Inputs!C19,AND(Inputs!C22=Inputs!C19,8&lt;5))),1,0)+IF(AND(CE322&gt;0,OR(Inputs!C23&gt;Inputs!C19,AND(Inputs!C23=Inputs!C19,9&lt;5))),1,0)))</f>
        <v>99</v>
      </c>
      <c r="BD322" s="3">
        <f>IF(Inputs!$B$27&lt;&gt;"Ready","PENDING INPUTS",IF(A322&gt;Inputs!$B$6,0,MIN(MAX(0,(AY322+AZ322+BA322)-BB322),MAX(0,C322-D322-(IF(O322&lt;BC322,K322+L322+M322-N322,0)+IF(W322&lt;BC322,S322+T322+U322-V322,0)+IF(AE322&lt;BC322,AA322+AB322+AC322-AD322,0)+IF(AM322&lt;BC322,AI322+AJ322+AK322-AL322,0)+IF(AU322&lt;BC322,AQ322+AR322+AS322-AT322,0)+IF(BC322&lt;BC322,AY322+AZ322+BA322-BB322,0)+IF(BK322&lt;BC322,BG322+BH322+BI322-BJ322,0)+IF(BS322&lt;BC322,BO322+BP322+BQ322-BR322,0)+IF(CA322&lt;BC322,BW322+BX322+BY322-BZ322,0)+IF(CI322&lt;BC322,CE322+CF322+CG322-CH322,0))))))</f>
        <v>0</v>
      </c>
      <c r="BE322" s="3">
        <f>IF(Inputs!$B$27&lt;&gt;"Ready","PENDING INPUTS",MIN((AY322+AZ322+BA322),IF(D322&gt;C322,IF(D322=0,0,BB322*C322/D322),BB322+BD322)))</f>
        <v>0</v>
      </c>
      <c r="BF322" s="3">
        <f>IF(Inputs!$B$27&lt;&gt;"Ready","PENDING INPUTS",MAX(0,(AY322+AZ322+BA322)-BE322))</f>
        <v>0</v>
      </c>
      <c r="BG322" s="3">
        <f>IF(Inputs!$B$27&lt;&gt;"Ready","PENDING INPUTS",BN321)</f>
        <v>0</v>
      </c>
      <c r="BH322" s="3">
        <f>IF(Inputs!$B$27&lt;&gt;"Ready","PENDING INPUTS",IF(A322&lt;=Inputs!$B$6,ROUND(BG322*Inputs!C20/12,2),0))</f>
        <v>0</v>
      </c>
      <c r="BI322" s="3">
        <f>IF(Inputs!$B$27&lt;&gt;"Ready","PENDING INPUTS",IF(AND(A322&lt;=Inputs!$B$6,BG322&gt;0),Inputs!G20,0))</f>
        <v>0</v>
      </c>
      <c r="BJ322" s="3">
        <f>IF(Inputs!$B$27&lt;&gt;"Ready","PENDING INPUTS",IF(A322&gt;Inputs!$B$6,0,MIN((BG322+BH322+BI322),IF(Inputs!H20=1,Inputs!D20,MAX(Inputs!F20,ROUND(BG322*Inputs!E20+BH322+BI322,2))))))</f>
        <v>0</v>
      </c>
      <c r="BK322">
        <f>IF(Inputs!$B$27&lt;&gt;"Ready","PENDING INPUTS",IF(BG322&lt;=0,99,1+IF(AND(K322&gt;0,OR(Inputs!C14&gt;Inputs!C20,AND(Inputs!C14=Inputs!C20,0&lt;6))),1,0)+IF(AND(S322&gt;0,OR(Inputs!C15&gt;Inputs!C20,AND(Inputs!C15=Inputs!C20,1&lt;6))),1,0)+IF(AND(AA322&gt;0,OR(Inputs!C16&gt;Inputs!C20,AND(Inputs!C16=Inputs!C20,2&lt;6))),1,0)+IF(AND(AI322&gt;0,OR(Inputs!C17&gt;Inputs!C20,AND(Inputs!C17=Inputs!C20,3&lt;6))),1,0)+IF(AND(AQ322&gt;0,OR(Inputs!C18&gt;Inputs!C20,AND(Inputs!C18=Inputs!C20,4&lt;6))),1,0)+IF(AND(AY322&gt;0,OR(Inputs!C19&gt;Inputs!C20,AND(Inputs!C19=Inputs!C20,5&lt;6))),1,0)+IF(AND(BO322&gt;0,OR(Inputs!C21&gt;Inputs!C20,AND(Inputs!C21=Inputs!C20,7&lt;6))),1,0)+IF(AND(BW322&gt;0,OR(Inputs!C22&gt;Inputs!C20,AND(Inputs!C22=Inputs!C20,8&lt;6))),1,0)+IF(AND(CE322&gt;0,OR(Inputs!C23&gt;Inputs!C20,AND(Inputs!C23=Inputs!C20,9&lt;6))),1,0)))</f>
        <v>99</v>
      </c>
      <c r="BL322" s="3">
        <f>IF(Inputs!$B$27&lt;&gt;"Ready","PENDING INPUTS",IF(A322&gt;Inputs!$B$6,0,MIN(MAX(0,(BG322+BH322+BI322)-BJ322),MAX(0,C322-D322-(IF(O322&lt;BK322,K322+L322+M322-N322,0)+IF(W322&lt;BK322,S322+T322+U322-V322,0)+IF(AE322&lt;BK322,AA322+AB322+AC322-AD322,0)+IF(AM322&lt;BK322,AI322+AJ322+AK322-AL322,0)+IF(AU322&lt;BK322,AQ322+AR322+AS322-AT322,0)+IF(BC322&lt;BK322,AY322+AZ322+BA322-BB322,0)+IF(BK322&lt;BK322,BG322+BH322+BI322-BJ322,0)+IF(BS322&lt;BK322,BO322+BP322+BQ322-BR322,0)+IF(CA322&lt;BK322,BW322+BX322+BY322-BZ322,0)+IF(CI322&lt;BK322,CE322+CF322+CG322-CH322,0))))))</f>
        <v>0</v>
      </c>
      <c r="BM322" s="3">
        <f>IF(Inputs!$B$27&lt;&gt;"Ready","PENDING INPUTS",MIN((BG322+BH322+BI322),IF(D322&gt;C322,IF(D322=0,0,BJ322*C322/D322),BJ322+BL322)))</f>
        <v>0</v>
      </c>
      <c r="BN322" s="3">
        <f>IF(Inputs!$B$27&lt;&gt;"Ready","PENDING INPUTS",MAX(0,(BG322+BH322+BI322)-BM322))</f>
        <v>0</v>
      </c>
      <c r="BO322" s="3">
        <f>IF(Inputs!$B$27&lt;&gt;"Ready","PENDING INPUTS",BV321)</f>
        <v>0</v>
      </c>
      <c r="BP322" s="3">
        <f>IF(Inputs!$B$27&lt;&gt;"Ready","PENDING INPUTS",IF(A322&lt;=Inputs!$B$6,ROUND(BO322*Inputs!C21/12,2),0))</f>
        <v>0</v>
      </c>
      <c r="BQ322" s="3">
        <f>IF(Inputs!$B$27&lt;&gt;"Ready","PENDING INPUTS",IF(AND(A322&lt;=Inputs!$B$6,BO322&gt;0),Inputs!G21,0))</f>
        <v>0</v>
      </c>
      <c r="BR322" s="3">
        <f>IF(Inputs!$B$27&lt;&gt;"Ready","PENDING INPUTS",IF(A322&gt;Inputs!$B$6,0,MIN((BO322+BP322+BQ322),IF(Inputs!H21=1,Inputs!D21,MAX(Inputs!F21,ROUND(BO322*Inputs!E21+BP322+BQ322,2))))))</f>
        <v>0</v>
      </c>
      <c r="BS322">
        <f>IF(Inputs!$B$27&lt;&gt;"Ready","PENDING INPUTS",IF(BO322&lt;=0,99,1+IF(AND(K322&gt;0,OR(Inputs!C14&gt;Inputs!C21,AND(Inputs!C14=Inputs!C21,0&lt;7))),1,0)+IF(AND(S322&gt;0,OR(Inputs!C15&gt;Inputs!C21,AND(Inputs!C15=Inputs!C21,1&lt;7))),1,0)+IF(AND(AA322&gt;0,OR(Inputs!C16&gt;Inputs!C21,AND(Inputs!C16=Inputs!C21,2&lt;7))),1,0)+IF(AND(AI322&gt;0,OR(Inputs!C17&gt;Inputs!C21,AND(Inputs!C17=Inputs!C21,3&lt;7))),1,0)+IF(AND(AQ322&gt;0,OR(Inputs!C18&gt;Inputs!C21,AND(Inputs!C18=Inputs!C21,4&lt;7))),1,0)+IF(AND(AY322&gt;0,OR(Inputs!C19&gt;Inputs!C21,AND(Inputs!C19=Inputs!C21,5&lt;7))),1,0)+IF(AND(BG322&gt;0,OR(Inputs!C20&gt;Inputs!C21,AND(Inputs!C20=Inputs!C21,6&lt;7))),1,0)+IF(AND(BW322&gt;0,OR(Inputs!C22&gt;Inputs!C21,AND(Inputs!C22=Inputs!C21,8&lt;7))),1,0)+IF(AND(CE322&gt;0,OR(Inputs!C23&gt;Inputs!C21,AND(Inputs!C23=Inputs!C21,9&lt;7))),1,0)))</f>
        <v>99</v>
      </c>
      <c r="BT322" s="3">
        <f>IF(Inputs!$B$27&lt;&gt;"Ready","PENDING INPUTS",IF(A322&gt;Inputs!$B$6,0,MIN(MAX(0,(BO322+BP322+BQ322)-BR322),MAX(0,C322-D322-(IF(O322&lt;BS322,K322+L322+M322-N322,0)+IF(W322&lt;BS322,S322+T322+U322-V322,0)+IF(AE322&lt;BS322,AA322+AB322+AC322-AD322,0)+IF(AM322&lt;BS322,AI322+AJ322+AK322-AL322,0)+IF(AU322&lt;BS322,AQ322+AR322+AS322-AT322,0)+IF(BC322&lt;BS322,AY322+AZ322+BA322-BB322,0)+IF(BK322&lt;BS322,BG322+BH322+BI322-BJ322,0)+IF(BS322&lt;BS322,BO322+BP322+BQ322-BR322,0)+IF(CA322&lt;BS322,BW322+BX322+BY322-BZ322,0)+IF(CI322&lt;BS322,CE322+CF322+CG322-CH322,0))))))</f>
        <v>0</v>
      </c>
      <c r="BU322" s="3">
        <f>IF(Inputs!$B$27&lt;&gt;"Ready","PENDING INPUTS",MIN((BO322+BP322+BQ322),IF(D322&gt;C322,IF(D322=0,0,BR322*C322/D322),BR322+BT322)))</f>
        <v>0</v>
      </c>
      <c r="BV322" s="3">
        <f>IF(Inputs!$B$27&lt;&gt;"Ready","PENDING INPUTS",MAX(0,(BO322+BP322+BQ322)-BU322))</f>
        <v>0</v>
      </c>
      <c r="BW322" s="3">
        <f>IF(Inputs!$B$27&lt;&gt;"Ready","PENDING INPUTS",CD321)</f>
        <v>0</v>
      </c>
      <c r="BX322" s="3">
        <f>IF(Inputs!$B$27&lt;&gt;"Ready","PENDING INPUTS",IF(A322&lt;=Inputs!$B$6,ROUND(BW322*Inputs!C22/12,2),0))</f>
        <v>0</v>
      </c>
      <c r="BY322" s="3">
        <f>IF(Inputs!$B$27&lt;&gt;"Ready","PENDING INPUTS",IF(AND(A322&lt;=Inputs!$B$6,BW322&gt;0),Inputs!G22,0))</f>
        <v>0</v>
      </c>
      <c r="BZ322" s="3">
        <f>IF(Inputs!$B$27&lt;&gt;"Ready","PENDING INPUTS",IF(A322&gt;Inputs!$B$6,0,MIN((BW322+BX322+BY322),IF(Inputs!H22=1,Inputs!D22,MAX(Inputs!F22,ROUND(BW322*Inputs!E22+BX322+BY322,2))))))</f>
        <v>0</v>
      </c>
      <c r="CA322">
        <f>IF(Inputs!$B$27&lt;&gt;"Ready","PENDING INPUTS",IF(BW322&lt;=0,99,1+IF(AND(K322&gt;0,OR(Inputs!C14&gt;Inputs!C22,AND(Inputs!C14=Inputs!C22,0&lt;8))),1,0)+IF(AND(S322&gt;0,OR(Inputs!C15&gt;Inputs!C22,AND(Inputs!C15=Inputs!C22,1&lt;8))),1,0)+IF(AND(AA322&gt;0,OR(Inputs!C16&gt;Inputs!C22,AND(Inputs!C16=Inputs!C22,2&lt;8))),1,0)+IF(AND(AI322&gt;0,OR(Inputs!C17&gt;Inputs!C22,AND(Inputs!C17=Inputs!C22,3&lt;8))),1,0)+IF(AND(AQ322&gt;0,OR(Inputs!C18&gt;Inputs!C22,AND(Inputs!C18=Inputs!C22,4&lt;8))),1,0)+IF(AND(AY322&gt;0,OR(Inputs!C19&gt;Inputs!C22,AND(Inputs!C19=Inputs!C22,5&lt;8))),1,0)+IF(AND(BG322&gt;0,OR(Inputs!C20&gt;Inputs!C22,AND(Inputs!C20=Inputs!C22,6&lt;8))),1,0)+IF(AND(BO322&gt;0,OR(Inputs!C21&gt;Inputs!C22,AND(Inputs!C21=Inputs!C22,7&lt;8))),1,0)+IF(AND(CE322&gt;0,OR(Inputs!C23&gt;Inputs!C22,AND(Inputs!C23=Inputs!C22,9&lt;8))),1,0)))</f>
        <v>99</v>
      </c>
      <c r="CB322" s="3">
        <f>IF(Inputs!$B$27&lt;&gt;"Ready","PENDING INPUTS",IF(A322&gt;Inputs!$B$6,0,MIN(MAX(0,(BW322+BX322+BY322)-BZ322),MAX(0,C322-D322-(IF(O322&lt;CA322,K322+L322+M322-N322,0)+IF(W322&lt;CA322,S322+T322+U322-V322,0)+IF(AE322&lt;CA322,AA322+AB322+AC322-AD322,0)+IF(AM322&lt;CA322,AI322+AJ322+AK322-AL322,0)+IF(AU322&lt;CA322,AQ322+AR322+AS322-AT322,0)+IF(BC322&lt;CA322,AY322+AZ322+BA322-BB322,0)+IF(BK322&lt;CA322,BG322+BH322+BI322-BJ322,0)+IF(BS322&lt;CA322,BO322+BP322+BQ322-BR322,0)+IF(CA322&lt;CA322,BW322+BX322+BY322-BZ322,0)+IF(CI322&lt;CA322,CE322+CF322+CG322-CH322,0))))))</f>
        <v>0</v>
      </c>
      <c r="CC322" s="3">
        <f>IF(Inputs!$B$27&lt;&gt;"Ready","PENDING INPUTS",MIN((BW322+BX322+BY322),IF(D322&gt;C322,IF(D322=0,0,BZ322*C322/D322),BZ322+CB322)))</f>
        <v>0</v>
      </c>
      <c r="CD322" s="3">
        <f>IF(Inputs!$B$27&lt;&gt;"Ready","PENDING INPUTS",MAX(0,(BW322+BX322+BY322)-CC322))</f>
        <v>0</v>
      </c>
      <c r="CE322" s="3">
        <f>IF(Inputs!$B$27&lt;&gt;"Ready","PENDING INPUTS",CL321)</f>
        <v>0</v>
      </c>
      <c r="CF322" s="3">
        <f>IF(Inputs!$B$27&lt;&gt;"Ready","PENDING INPUTS",IF(A322&lt;=Inputs!$B$6,ROUND(CE322*Inputs!C23/12,2),0))</f>
        <v>0</v>
      </c>
      <c r="CG322" s="3">
        <f>IF(Inputs!$B$27&lt;&gt;"Ready","PENDING INPUTS",IF(AND(A322&lt;=Inputs!$B$6,CE322&gt;0),Inputs!G23,0))</f>
        <v>0</v>
      </c>
      <c r="CH322" s="3">
        <f>IF(Inputs!$B$27&lt;&gt;"Ready","PENDING INPUTS",IF(A322&gt;Inputs!$B$6,0,MIN((CE322+CF322+CG322),IF(Inputs!H23=1,Inputs!D23,MAX(Inputs!F23,ROUND(CE322*Inputs!E23+CF322+CG322,2))))))</f>
        <v>0</v>
      </c>
      <c r="CI322">
        <f>IF(Inputs!$B$27&lt;&gt;"Ready","PENDING INPUTS",IF(CE322&lt;=0,99,1+IF(AND(K322&gt;0,OR(Inputs!C14&gt;Inputs!C23,AND(Inputs!C14=Inputs!C23,0&lt;9))),1,0)+IF(AND(S322&gt;0,OR(Inputs!C15&gt;Inputs!C23,AND(Inputs!C15=Inputs!C23,1&lt;9))),1,0)+IF(AND(AA322&gt;0,OR(Inputs!C16&gt;Inputs!C23,AND(Inputs!C16=Inputs!C23,2&lt;9))),1,0)+IF(AND(AI322&gt;0,OR(Inputs!C17&gt;Inputs!C23,AND(Inputs!C17=Inputs!C23,3&lt;9))),1,0)+IF(AND(AQ322&gt;0,OR(Inputs!C18&gt;Inputs!C23,AND(Inputs!C18=Inputs!C23,4&lt;9))),1,0)+IF(AND(AY322&gt;0,OR(Inputs!C19&gt;Inputs!C23,AND(Inputs!C19=Inputs!C23,5&lt;9))),1,0)+IF(AND(BG322&gt;0,OR(Inputs!C20&gt;Inputs!C23,AND(Inputs!C20=Inputs!C23,6&lt;9))),1,0)+IF(AND(BO322&gt;0,OR(Inputs!C21&gt;Inputs!C23,AND(Inputs!C21=Inputs!C23,7&lt;9))),1,0)+IF(AND(BW322&gt;0,OR(Inputs!C22&gt;Inputs!C23,AND(Inputs!C22=Inputs!C23,8&lt;9))),1,0)))</f>
        <v>99</v>
      </c>
      <c r="CJ322" s="3">
        <f>IF(Inputs!$B$27&lt;&gt;"Ready","PENDING INPUTS",IF(A322&gt;Inputs!$B$6,0,MIN(MAX(0,(CE322+CF322+CG322)-CH322),MAX(0,C322-D322-(IF(O322&lt;CI322,K322+L322+M322-N322,0)+IF(W322&lt;CI322,S322+T322+U322-V322,0)+IF(AE322&lt;CI322,AA322+AB322+AC322-AD322,0)+IF(AM322&lt;CI322,AI322+AJ322+AK322-AL322,0)+IF(AU322&lt;CI322,AQ322+AR322+AS322-AT322,0)+IF(BC322&lt;CI322,AY322+AZ322+BA322-BB322,0)+IF(BK322&lt;CI322,BG322+BH322+BI322-BJ322,0)+IF(BS322&lt;CI322,BO322+BP322+BQ322-BR322,0)+IF(CA322&lt;CI322,BW322+BX322+BY322-BZ322,0)+IF(CI322&lt;CI322,CE322+CF322+CG322-CH322,0))))))</f>
        <v>0</v>
      </c>
      <c r="CK322" s="3">
        <f>IF(Inputs!$B$27&lt;&gt;"Ready","PENDING INPUTS",MIN((CE322+CF322+CG322),IF(D322&gt;C322,IF(D322=0,0,CH322*C322/D322),CH322+CJ322)))</f>
        <v>0</v>
      </c>
      <c r="CL322" s="3">
        <f>IF(Inputs!$B$27&lt;&gt;"Ready","PENDING INPUTS",MAX(0,(CE322+CF322+CG322)-CK322))</f>
        <v>0</v>
      </c>
    </row>
    <row r="323" spans="1:90" ht="27.95" customHeight="1" x14ac:dyDescent="0.25">
      <c r="A323">
        <v>319</v>
      </c>
      <c r="B323" s="13">
        <f>IF(Inputs!$B$27&lt;&gt;"Ready","PENDING INPUTS",EDATE(Inputs!$B$5,A323-1))</f>
        <v>55975</v>
      </c>
      <c r="C323" s="3">
        <f>IF(Inputs!$B$27&lt;&gt;"Ready","PENDING INPUTS",IF(A323&lt;=Inputs!$B$6,MAX(0,Inputs!$B$4+IF(A323=Inputs!$B$7,Inputs!$B$8,0)+IF(A323=Inputs!$B$9,Inputs!$B$10,0)),0))</f>
        <v>0</v>
      </c>
      <c r="D323" s="3">
        <f>IF(Inputs!$B$27&lt;&gt;"Ready","PENDING INPUTS",SUM(N323,V323,AD323,AL323,AT323,BB323,BJ323,BR323,BZ323,CH323))</f>
        <v>0</v>
      </c>
      <c r="E323" s="3">
        <f>IF(Inputs!$B$27&lt;&gt;"Ready","PENDING INPUTS",MAX(0,D323-C323))</f>
        <v>0</v>
      </c>
      <c r="F323" s="3">
        <f>IF(Inputs!$B$27&lt;&gt;"Ready","PENDING INPUTS",SUM(Q323,Y323,AG323,AO323,AW323,BE323,BM323,BU323,CC323,CK323))</f>
        <v>0</v>
      </c>
      <c r="G323" s="3">
        <f>IF(Inputs!$B$27&lt;&gt;"Ready","PENDING INPUTS",SUM(L323,T323,AB323,AJ323,AR323,AZ323,BH323,BP323,BX323,CF323))</f>
        <v>0</v>
      </c>
      <c r="H323" s="3">
        <f>IF(Inputs!$B$27&lt;&gt;"Ready","PENDING INPUTS",SUM(M323,U323,AC323,AK323,AS323,BA323,BI323,BQ323,BY323,CG323))</f>
        <v>0</v>
      </c>
      <c r="I323" s="3">
        <f>IF(Inputs!$B$27&lt;&gt;"Ready","PENDING INPUTS",SUM(R323,Z323,AH323,AP323,AX323,BF323,BN323,BV323,CD323,CL323))</f>
        <v>0</v>
      </c>
      <c r="J323" t="str">
        <f>IF(Inputs!$B$27&lt;&gt;"Ready","PENDING INPUTS",IF(A323&gt;Inputs!$B$6,"Beyond horizon",IF(E323&gt;0.005,"MINIMUM SHORTFALL",IF(I323&lt;0.005,"Paid off","In progress"))))</f>
        <v>Beyond horizon</v>
      </c>
      <c r="K323" s="3">
        <f>IF(Inputs!$B$27&lt;&gt;"Ready","PENDING INPUTS",R322)</f>
        <v>0</v>
      </c>
      <c r="L323" s="3">
        <f>IF(Inputs!$B$27&lt;&gt;"Ready","PENDING INPUTS",IF(A323&lt;=Inputs!$B$6,ROUND(K323*Inputs!C14/12,2),0))</f>
        <v>0</v>
      </c>
      <c r="M323" s="3">
        <f>IF(Inputs!$B$27&lt;&gt;"Ready","PENDING INPUTS",IF(AND(A323&lt;=Inputs!$B$6,K323&gt;0),Inputs!G14,0))</f>
        <v>0</v>
      </c>
      <c r="N323" s="3">
        <f>IF(Inputs!$B$27&lt;&gt;"Ready","PENDING INPUTS",IF(A323&gt;Inputs!$B$6,0,MIN((K323+L323+M323),IF(Inputs!H14=1,Inputs!D14,MAX(Inputs!F14,ROUND(K323*Inputs!E14+L323+M323,2))))))</f>
        <v>0</v>
      </c>
      <c r="O323">
        <f>IF(Inputs!$B$27&lt;&gt;"Ready","PENDING INPUTS",IF(K323&lt;=0,99,1+IF(AND(S323&gt;0,OR(Inputs!C15&gt;Inputs!C14,AND(Inputs!C15=Inputs!C14,1&lt;0))),1,0)+IF(AND(AA323&gt;0,OR(Inputs!C16&gt;Inputs!C14,AND(Inputs!C16=Inputs!C14,2&lt;0))),1,0)+IF(AND(AI323&gt;0,OR(Inputs!C17&gt;Inputs!C14,AND(Inputs!C17=Inputs!C14,3&lt;0))),1,0)+IF(AND(AQ323&gt;0,OR(Inputs!C18&gt;Inputs!C14,AND(Inputs!C18=Inputs!C14,4&lt;0))),1,0)+IF(AND(AY323&gt;0,OR(Inputs!C19&gt;Inputs!C14,AND(Inputs!C19=Inputs!C14,5&lt;0))),1,0)+IF(AND(BG323&gt;0,OR(Inputs!C20&gt;Inputs!C14,AND(Inputs!C20=Inputs!C14,6&lt;0))),1,0)+IF(AND(BO323&gt;0,OR(Inputs!C21&gt;Inputs!C14,AND(Inputs!C21=Inputs!C14,7&lt;0))),1,0)+IF(AND(BW323&gt;0,OR(Inputs!C22&gt;Inputs!C14,AND(Inputs!C22=Inputs!C14,8&lt;0))),1,0)+IF(AND(CE323&gt;0,OR(Inputs!C23&gt;Inputs!C14,AND(Inputs!C23=Inputs!C14,9&lt;0))),1,0)))</f>
        <v>99</v>
      </c>
      <c r="P323" s="3">
        <f>IF(Inputs!$B$27&lt;&gt;"Ready","PENDING INPUTS",IF(A323&gt;Inputs!$B$6,0,MIN(MAX(0,(K323+L323+M323)-N323),MAX(0,C323-D323-(IF(O323&lt;O323,K323+L323+M323-N323,0)+IF(W323&lt;O323,S323+T323+U323-V323,0)+IF(AE323&lt;O323,AA323+AB323+AC323-AD323,0)+IF(AM323&lt;O323,AI323+AJ323+AK323-AL323,0)+IF(AU323&lt;O323,AQ323+AR323+AS323-AT323,0)+IF(BC323&lt;O323,AY323+AZ323+BA323-BB323,0)+IF(BK323&lt;O323,BG323+BH323+BI323-BJ323,0)+IF(BS323&lt;O323,BO323+BP323+BQ323-BR323,0)+IF(CA323&lt;O323,BW323+BX323+BY323-BZ323,0)+IF(CI323&lt;O323,CE323+CF323+CG323-CH323,0))))))</f>
        <v>0</v>
      </c>
      <c r="Q323" s="3">
        <f>IF(Inputs!$B$27&lt;&gt;"Ready","PENDING INPUTS",MIN((K323+L323+M323),IF(D323&gt;C323,IF(D323=0,0,N323*C323/D323),N323+P323)))</f>
        <v>0</v>
      </c>
      <c r="R323" s="3">
        <f>IF(Inputs!$B$27&lt;&gt;"Ready","PENDING INPUTS",MAX(0,(K323+L323+M323)-Q323))</f>
        <v>0</v>
      </c>
      <c r="S323" s="3">
        <f>IF(Inputs!$B$27&lt;&gt;"Ready","PENDING INPUTS",Z322)</f>
        <v>0</v>
      </c>
      <c r="T323" s="3">
        <f>IF(Inputs!$B$27&lt;&gt;"Ready","PENDING INPUTS",IF(A323&lt;=Inputs!$B$6,ROUND(S323*Inputs!C15/12,2),0))</f>
        <v>0</v>
      </c>
      <c r="U323" s="3">
        <f>IF(Inputs!$B$27&lt;&gt;"Ready","PENDING INPUTS",IF(AND(A323&lt;=Inputs!$B$6,S323&gt;0),Inputs!G15,0))</f>
        <v>0</v>
      </c>
      <c r="V323" s="3">
        <f>IF(Inputs!$B$27&lt;&gt;"Ready","PENDING INPUTS",IF(A323&gt;Inputs!$B$6,0,MIN((S323+T323+U323),IF(Inputs!H15=1,Inputs!D15,MAX(Inputs!F15,ROUND(S323*Inputs!E15+T323+U323,2))))))</f>
        <v>0</v>
      </c>
      <c r="W323">
        <f>IF(Inputs!$B$27&lt;&gt;"Ready","PENDING INPUTS",IF(S323&lt;=0,99,1+IF(AND(K323&gt;0,OR(Inputs!C14&gt;Inputs!C15,AND(Inputs!C14=Inputs!C15,0&lt;1))),1,0)+IF(AND(AA323&gt;0,OR(Inputs!C16&gt;Inputs!C15,AND(Inputs!C16=Inputs!C15,2&lt;1))),1,0)+IF(AND(AI323&gt;0,OR(Inputs!C17&gt;Inputs!C15,AND(Inputs!C17=Inputs!C15,3&lt;1))),1,0)+IF(AND(AQ323&gt;0,OR(Inputs!C18&gt;Inputs!C15,AND(Inputs!C18=Inputs!C15,4&lt;1))),1,0)+IF(AND(AY323&gt;0,OR(Inputs!C19&gt;Inputs!C15,AND(Inputs!C19=Inputs!C15,5&lt;1))),1,0)+IF(AND(BG323&gt;0,OR(Inputs!C20&gt;Inputs!C15,AND(Inputs!C20=Inputs!C15,6&lt;1))),1,0)+IF(AND(BO323&gt;0,OR(Inputs!C21&gt;Inputs!C15,AND(Inputs!C21=Inputs!C15,7&lt;1))),1,0)+IF(AND(BW323&gt;0,OR(Inputs!C22&gt;Inputs!C15,AND(Inputs!C22=Inputs!C15,8&lt;1))),1,0)+IF(AND(CE323&gt;0,OR(Inputs!C23&gt;Inputs!C15,AND(Inputs!C23=Inputs!C15,9&lt;1))),1,0)))</f>
        <v>99</v>
      </c>
      <c r="X323" s="3">
        <f>IF(Inputs!$B$27&lt;&gt;"Ready","PENDING INPUTS",IF(A323&gt;Inputs!$B$6,0,MIN(MAX(0,(S323+T323+U323)-V323),MAX(0,C323-D323-(IF(O323&lt;W323,K323+L323+M323-N323,0)+IF(W323&lt;W323,S323+T323+U323-V323,0)+IF(AE323&lt;W323,AA323+AB323+AC323-AD323,0)+IF(AM323&lt;W323,AI323+AJ323+AK323-AL323,0)+IF(AU323&lt;W323,AQ323+AR323+AS323-AT323,0)+IF(BC323&lt;W323,AY323+AZ323+BA323-BB323,0)+IF(BK323&lt;W323,BG323+BH323+BI323-BJ323,0)+IF(BS323&lt;W323,BO323+BP323+BQ323-BR323,0)+IF(CA323&lt;W323,BW323+BX323+BY323-BZ323,0)+IF(CI323&lt;W323,CE323+CF323+CG323-CH323,0))))))</f>
        <v>0</v>
      </c>
      <c r="Y323" s="3">
        <f>IF(Inputs!$B$27&lt;&gt;"Ready","PENDING INPUTS",MIN((S323+T323+U323),IF(D323&gt;C323,IF(D323=0,0,V323*C323/D323),V323+X323)))</f>
        <v>0</v>
      </c>
      <c r="Z323" s="3">
        <f>IF(Inputs!$B$27&lt;&gt;"Ready","PENDING INPUTS",MAX(0,(S323+T323+U323)-Y323))</f>
        <v>0</v>
      </c>
      <c r="AA323" s="3">
        <f>IF(Inputs!$B$27&lt;&gt;"Ready","PENDING INPUTS",AH322)</f>
        <v>0</v>
      </c>
      <c r="AB323" s="3">
        <f>IF(Inputs!$B$27&lt;&gt;"Ready","PENDING INPUTS",IF(A323&lt;=Inputs!$B$6,ROUND(AA323*Inputs!C16/12,2),0))</f>
        <v>0</v>
      </c>
      <c r="AC323" s="3">
        <f>IF(Inputs!$B$27&lt;&gt;"Ready","PENDING INPUTS",IF(AND(A323&lt;=Inputs!$B$6,AA323&gt;0),Inputs!G16,0))</f>
        <v>0</v>
      </c>
      <c r="AD323" s="3">
        <f>IF(Inputs!$B$27&lt;&gt;"Ready","PENDING INPUTS",IF(A323&gt;Inputs!$B$6,0,MIN((AA323+AB323+AC323),IF(Inputs!H16=1,Inputs!D16,MAX(Inputs!F16,ROUND(AA323*Inputs!E16+AB323+AC323,2))))))</f>
        <v>0</v>
      </c>
      <c r="AE323">
        <f>IF(Inputs!$B$27&lt;&gt;"Ready","PENDING INPUTS",IF(AA323&lt;=0,99,1+IF(AND(K323&gt;0,OR(Inputs!C14&gt;Inputs!C16,AND(Inputs!C14=Inputs!C16,0&lt;2))),1,0)+IF(AND(S323&gt;0,OR(Inputs!C15&gt;Inputs!C16,AND(Inputs!C15=Inputs!C16,1&lt;2))),1,0)+IF(AND(AI323&gt;0,OR(Inputs!C17&gt;Inputs!C16,AND(Inputs!C17=Inputs!C16,3&lt;2))),1,0)+IF(AND(AQ323&gt;0,OR(Inputs!C18&gt;Inputs!C16,AND(Inputs!C18=Inputs!C16,4&lt;2))),1,0)+IF(AND(AY323&gt;0,OR(Inputs!C19&gt;Inputs!C16,AND(Inputs!C19=Inputs!C16,5&lt;2))),1,0)+IF(AND(BG323&gt;0,OR(Inputs!C20&gt;Inputs!C16,AND(Inputs!C20=Inputs!C16,6&lt;2))),1,0)+IF(AND(BO323&gt;0,OR(Inputs!C21&gt;Inputs!C16,AND(Inputs!C21=Inputs!C16,7&lt;2))),1,0)+IF(AND(BW323&gt;0,OR(Inputs!C22&gt;Inputs!C16,AND(Inputs!C22=Inputs!C16,8&lt;2))),1,0)+IF(AND(CE323&gt;0,OR(Inputs!C23&gt;Inputs!C16,AND(Inputs!C23=Inputs!C16,9&lt;2))),1,0)))</f>
        <v>99</v>
      </c>
      <c r="AF323" s="3">
        <f>IF(Inputs!$B$27&lt;&gt;"Ready","PENDING INPUTS",IF(A323&gt;Inputs!$B$6,0,MIN(MAX(0,(AA323+AB323+AC323)-AD323),MAX(0,C323-D323-(IF(O323&lt;AE323,K323+L323+M323-N323,0)+IF(W323&lt;AE323,S323+T323+U323-V323,0)+IF(AE323&lt;AE323,AA323+AB323+AC323-AD323,0)+IF(AM323&lt;AE323,AI323+AJ323+AK323-AL323,0)+IF(AU323&lt;AE323,AQ323+AR323+AS323-AT323,0)+IF(BC323&lt;AE323,AY323+AZ323+BA323-BB323,0)+IF(BK323&lt;AE323,BG323+BH323+BI323-BJ323,0)+IF(BS323&lt;AE323,BO323+BP323+BQ323-BR323,0)+IF(CA323&lt;AE323,BW323+BX323+BY323-BZ323,0)+IF(CI323&lt;AE323,CE323+CF323+CG323-CH323,0))))))</f>
        <v>0</v>
      </c>
      <c r="AG323" s="3">
        <f>IF(Inputs!$B$27&lt;&gt;"Ready","PENDING INPUTS",MIN((AA323+AB323+AC323),IF(D323&gt;C323,IF(D323=0,0,AD323*C323/D323),AD323+AF323)))</f>
        <v>0</v>
      </c>
      <c r="AH323" s="3">
        <f>IF(Inputs!$B$27&lt;&gt;"Ready","PENDING INPUTS",MAX(0,(AA323+AB323+AC323)-AG323))</f>
        <v>0</v>
      </c>
      <c r="AI323" s="3">
        <f>IF(Inputs!$B$27&lt;&gt;"Ready","PENDING INPUTS",AP322)</f>
        <v>0</v>
      </c>
      <c r="AJ323" s="3">
        <f>IF(Inputs!$B$27&lt;&gt;"Ready","PENDING INPUTS",IF(A323&lt;=Inputs!$B$6,ROUND(AI323*Inputs!C17/12,2),0))</f>
        <v>0</v>
      </c>
      <c r="AK323" s="3">
        <f>IF(Inputs!$B$27&lt;&gt;"Ready","PENDING INPUTS",IF(AND(A323&lt;=Inputs!$B$6,AI323&gt;0),Inputs!G17,0))</f>
        <v>0</v>
      </c>
      <c r="AL323" s="3">
        <f>IF(Inputs!$B$27&lt;&gt;"Ready","PENDING INPUTS",IF(A323&gt;Inputs!$B$6,0,MIN((AI323+AJ323+AK323),IF(Inputs!H17=1,Inputs!D17,MAX(Inputs!F17,ROUND(AI323*Inputs!E17+AJ323+AK323,2))))))</f>
        <v>0</v>
      </c>
      <c r="AM323">
        <f>IF(Inputs!$B$27&lt;&gt;"Ready","PENDING INPUTS",IF(AI323&lt;=0,99,1+IF(AND(K323&gt;0,OR(Inputs!C14&gt;Inputs!C17,AND(Inputs!C14=Inputs!C17,0&lt;3))),1,0)+IF(AND(S323&gt;0,OR(Inputs!C15&gt;Inputs!C17,AND(Inputs!C15=Inputs!C17,1&lt;3))),1,0)+IF(AND(AA323&gt;0,OR(Inputs!C16&gt;Inputs!C17,AND(Inputs!C16=Inputs!C17,2&lt;3))),1,0)+IF(AND(AQ323&gt;0,OR(Inputs!C18&gt;Inputs!C17,AND(Inputs!C18=Inputs!C17,4&lt;3))),1,0)+IF(AND(AY323&gt;0,OR(Inputs!C19&gt;Inputs!C17,AND(Inputs!C19=Inputs!C17,5&lt;3))),1,0)+IF(AND(BG323&gt;0,OR(Inputs!C20&gt;Inputs!C17,AND(Inputs!C20=Inputs!C17,6&lt;3))),1,0)+IF(AND(BO323&gt;0,OR(Inputs!C21&gt;Inputs!C17,AND(Inputs!C21=Inputs!C17,7&lt;3))),1,0)+IF(AND(BW323&gt;0,OR(Inputs!C22&gt;Inputs!C17,AND(Inputs!C22=Inputs!C17,8&lt;3))),1,0)+IF(AND(CE323&gt;0,OR(Inputs!C23&gt;Inputs!C17,AND(Inputs!C23=Inputs!C17,9&lt;3))),1,0)))</f>
        <v>99</v>
      </c>
      <c r="AN323" s="3">
        <f>IF(Inputs!$B$27&lt;&gt;"Ready","PENDING INPUTS",IF(A323&gt;Inputs!$B$6,0,MIN(MAX(0,(AI323+AJ323+AK323)-AL323),MAX(0,C323-D323-(IF(O323&lt;AM323,K323+L323+M323-N323,0)+IF(W323&lt;AM323,S323+T323+U323-V323,0)+IF(AE323&lt;AM323,AA323+AB323+AC323-AD323,0)+IF(AM323&lt;AM323,AI323+AJ323+AK323-AL323,0)+IF(AU323&lt;AM323,AQ323+AR323+AS323-AT323,0)+IF(BC323&lt;AM323,AY323+AZ323+BA323-BB323,0)+IF(BK323&lt;AM323,BG323+BH323+BI323-BJ323,0)+IF(BS323&lt;AM323,BO323+BP323+BQ323-BR323,0)+IF(CA323&lt;AM323,BW323+BX323+BY323-BZ323,0)+IF(CI323&lt;AM323,CE323+CF323+CG323-CH323,0))))))</f>
        <v>0</v>
      </c>
      <c r="AO323" s="3">
        <f>IF(Inputs!$B$27&lt;&gt;"Ready","PENDING INPUTS",MIN((AI323+AJ323+AK323),IF(D323&gt;C323,IF(D323=0,0,AL323*C323/D323),AL323+AN323)))</f>
        <v>0</v>
      </c>
      <c r="AP323" s="3">
        <f>IF(Inputs!$B$27&lt;&gt;"Ready","PENDING INPUTS",MAX(0,(AI323+AJ323+AK323)-AO323))</f>
        <v>0</v>
      </c>
      <c r="AQ323" s="3">
        <f>IF(Inputs!$B$27&lt;&gt;"Ready","PENDING INPUTS",AX322)</f>
        <v>0</v>
      </c>
      <c r="AR323" s="3">
        <f>IF(Inputs!$B$27&lt;&gt;"Ready","PENDING INPUTS",IF(A323&lt;=Inputs!$B$6,ROUND(AQ323*Inputs!C18/12,2),0))</f>
        <v>0</v>
      </c>
      <c r="AS323" s="3">
        <f>IF(Inputs!$B$27&lt;&gt;"Ready","PENDING INPUTS",IF(AND(A323&lt;=Inputs!$B$6,AQ323&gt;0),Inputs!G18,0))</f>
        <v>0</v>
      </c>
      <c r="AT323" s="3">
        <f>IF(Inputs!$B$27&lt;&gt;"Ready","PENDING INPUTS",IF(A323&gt;Inputs!$B$6,0,MIN((AQ323+AR323+AS323),IF(Inputs!H18=1,Inputs!D18,MAX(Inputs!F18,ROUND(AQ323*Inputs!E18+AR323+AS323,2))))))</f>
        <v>0</v>
      </c>
      <c r="AU323">
        <f>IF(Inputs!$B$27&lt;&gt;"Ready","PENDING INPUTS",IF(AQ323&lt;=0,99,1+IF(AND(K323&gt;0,OR(Inputs!C14&gt;Inputs!C18,AND(Inputs!C14=Inputs!C18,0&lt;4))),1,0)+IF(AND(S323&gt;0,OR(Inputs!C15&gt;Inputs!C18,AND(Inputs!C15=Inputs!C18,1&lt;4))),1,0)+IF(AND(AA323&gt;0,OR(Inputs!C16&gt;Inputs!C18,AND(Inputs!C16=Inputs!C18,2&lt;4))),1,0)+IF(AND(AI323&gt;0,OR(Inputs!C17&gt;Inputs!C18,AND(Inputs!C17=Inputs!C18,3&lt;4))),1,0)+IF(AND(AY323&gt;0,OR(Inputs!C19&gt;Inputs!C18,AND(Inputs!C19=Inputs!C18,5&lt;4))),1,0)+IF(AND(BG323&gt;0,OR(Inputs!C20&gt;Inputs!C18,AND(Inputs!C20=Inputs!C18,6&lt;4))),1,0)+IF(AND(BO323&gt;0,OR(Inputs!C21&gt;Inputs!C18,AND(Inputs!C21=Inputs!C18,7&lt;4))),1,0)+IF(AND(BW323&gt;0,OR(Inputs!C22&gt;Inputs!C18,AND(Inputs!C22=Inputs!C18,8&lt;4))),1,0)+IF(AND(CE323&gt;0,OR(Inputs!C23&gt;Inputs!C18,AND(Inputs!C23=Inputs!C18,9&lt;4))),1,0)))</f>
        <v>99</v>
      </c>
      <c r="AV323" s="3">
        <f>IF(Inputs!$B$27&lt;&gt;"Ready","PENDING INPUTS",IF(A323&gt;Inputs!$B$6,0,MIN(MAX(0,(AQ323+AR323+AS323)-AT323),MAX(0,C323-D323-(IF(O323&lt;AU323,K323+L323+M323-N323,0)+IF(W323&lt;AU323,S323+T323+U323-V323,0)+IF(AE323&lt;AU323,AA323+AB323+AC323-AD323,0)+IF(AM323&lt;AU323,AI323+AJ323+AK323-AL323,0)+IF(AU323&lt;AU323,AQ323+AR323+AS323-AT323,0)+IF(BC323&lt;AU323,AY323+AZ323+BA323-BB323,0)+IF(BK323&lt;AU323,BG323+BH323+BI323-BJ323,0)+IF(BS323&lt;AU323,BO323+BP323+BQ323-BR323,0)+IF(CA323&lt;AU323,BW323+BX323+BY323-BZ323,0)+IF(CI323&lt;AU323,CE323+CF323+CG323-CH323,0))))))</f>
        <v>0</v>
      </c>
      <c r="AW323" s="3">
        <f>IF(Inputs!$B$27&lt;&gt;"Ready","PENDING INPUTS",MIN((AQ323+AR323+AS323),IF(D323&gt;C323,IF(D323=0,0,AT323*C323/D323),AT323+AV323)))</f>
        <v>0</v>
      </c>
      <c r="AX323" s="3">
        <f>IF(Inputs!$B$27&lt;&gt;"Ready","PENDING INPUTS",MAX(0,(AQ323+AR323+AS323)-AW323))</f>
        <v>0</v>
      </c>
      <c r="AY323" s="3">
        <f>IF(Inputs!$B$27&lt;&gt;"Ready","PENDING INPUTS",BF322)</f>
        <v>0</v>
      </c>
      <c r="AZ323" s="3">
        <f>IF(Inputs!$B$27&lt;&gt;"Ready","PENDING INPUTS",IF(A323&lt;=Inputs!$B$6,ROUND(AY323*Inputs!C19/12,2),0))</f>
        <v>0</v>
      </c>
      <c r="BA323" s="3">
        <f>IF(Inputs!$B$27&lt;&gt;"Ready","PENDING INPUTS",IF(AND(A323&lt;=Inputs!$B$6,AY323&gt;0),Inputs!G19,0))</f>
        <v>0</v>
      </c>
      <c r="BB323" s="3">
        <f>IF(Inputs!$B$27&lt;&gt;"Ready","PENDING INPUTS",IF(A323&gt;Inputs!$B$6,0,MIN((AY323+AZ323+BA323),IF(Inputs!H19=1,Inputs!D19,MAX(Inputs!F19,ROUND(AY323*Inputs!E19+AZ323+BA323,2))))))</f>
        <v>0</v>
      </c>
      <c r="BC323">
        <f>IF(Inputs!$B$27&lt;&gt;"Ready","PENDING INPUTS",IF(AY323&lt;=0,99,1+IF(AND(K323&gt;0,OR(Inputs!C14&gt;Inputs!C19,AND(Inputs!C14=Inputs!C19,0&lt;5))),1,0)+IF(AND(S323&gt;0,OR(Inputs!C15&gt;Inputs!C19,AND(Inputs!C15=Inputs!C19,1&lt;5))),1,0)+IF(AND(AA323&gt;0,OR(Inputs!C16&gt;Inputs!C19,AND(Inputs!C16=Inputs!C19,2&lt;5))),1,0)+IF(AND(AI323&gt;0,OR(Inputs!C17&gt;Inputs!C19,AND(Inputs!C17=Inputs!C19,3&lt;5))),1,0)+IF(AND(AQ323&gt;0,OR(Inputs!C18&gt;Inputs!C19,AND(Inputs!C18=Inputs!C19,4&lt;5))),1,0)+IF(AND(BG323&gt;0,OR(Inputs!C20&gt;Inputs!C19,AND(Inputs!C20=Inputs!C19,6&lt;5))),1,0)+IF(AND(BO323&gt;0,OR(Inputs!C21&gt;Inputs!C19,AND(Inputs!C21=Inputs!C19,7&lt;5))),1,0)+IF(AND(BW323&gt;0,OR(Inputs!C22&gt;Inputs!C19,AND(Inputs!C22=Inputs!C19,8&lt;5))),1,0)+IF(AND(CE323&gt;0,OR(Inputs!C23&gt;Inputs!C19,AND(Inputs!C23=Inputs!C19,9&lt;5))),1,0)))</f>
        <v>99</v>
      </c>
      <c r="BD323" s="3">
        <f>IF(Inputs!$B$27&lt;&gt;"Ready","PENDING INPUTS",IF(A323&gt;Inputs!$B$6,0,MIN(MAX(0,(AY323+AZ323+BA323)-BB323),MAX(0,C323-D323-(IF(O323&lt;BC323,K323+L323+M323-N323,0)+IF(W323&lt;BC323,S323+T323+U323-V323,0)+IF(AE323&lt;BC323,AA323+AB323+AC323-AD323,0)+IF(AM323&lt;BC323,AI323+AJ323+AK323-AL323,0)+IF(AU323&lt;BC323,AQ323+AR323+AS323-AT323,0)+IF(BC323&lt;BC323,AY323+AZ323+BA323-BB323,0)+IF(BK323&lt;BC323,BG323+BH323+BI323-BJ323,0)+IF(BS323&lt;BC323,BO323+BP323+BQ323-BR323,0)+IF(CA323&lt;BC323,BW323+BX323+BY323-BZ323,0)+IF(CI323&lt;BC323,CE323+CF323+CG323-CH323,0))))))</f>
        <v>0</v>
      </c>
      <c r="BE323" s="3">
        <f>IF(Inputs!$B$27&lt;&gt;"Ready","PENDING INPUTS",MIN((AY323+AZ323+BA323),IF(D323&gt;C323,IF(D323=0,0,BB323*C323/D323),BB323+BD323)))</f>
        <v>0</v>
      </c>
      <c r="BF323" s="3">
        <f>IF(Inputs!$B$27&lt;&gt;"Ready","PENDING INPUTS",MAX(0,(AY323+AZ323+BA323)-BE323))</f>
        <v>0</v>
      </c>
      <c r="BG323" s="3">
        <f>IF(Inputs!$B$27&lt;&gt;"Ready","PENDING INPUTS",BN322)</f>
        <v>0</v>
      </c>
      <c r="BH323" s="3">
        <f>IF(Inputs!$B$27&lt;&gt;"Ready","PENDING INPUTS",IF(A323&lt;=Inputs!$B$6,ROUND(BG323*Inputs!C20/12,2),0))</f>
        <v>0</v>
      </c>
      <c r="BI323" s="3">
        <f>IF(Inputs!$B$27&lt;&gt;"Ready","PENDING INPUTS",IF(AND(A323&lt;=Inputs!$B$6,BG323&gt;0),Inputs!G20,0))</f>
        <v>0</v>
      </c>
      <c r="BJ323" s="3">
        <f>IF(Inputs!$B$27&lt;&gt;"Ready","PENDING INPUTS",IF(A323&gt;Inputs!$B$6,0,MIN((BG323+BH323+BI323),IF(Inputs!H20=1,Inputs!D20,MAX(Inputs!F20,ROUND(BG323*Inputs!E20+BH323+BI323,2))))))</f>
        <v>0</v>
      </c>
      <c r="BK323">
        <f>IF(Inputs!$B$27&lt;&gt;"Ready","PENDING INPUTS",IF(BG323&lt;=0,99,1+IF(AND(K323&gt;0,OR(Inputs!C14&gt;Inputs!C20,AND(Inputs!C14=Inputs!C20,0&lt;6))),1,0)+IF(AND(S323&gt;0,OR(Inputs!C15&gt;Inputs!C20,AND(Inputs!C15=Inputs!C20,1&lt;6))),1,0)+IF(AND(AA323&gt;0,OR(Inputs!C16&gt;Inputs!C20,AND(Inputs!C16=Inputs!C20,2&lt;6))),1,0)+IF(AND(AI323&gt;0,OR(Inputs!C17&gt;Inputs!C20,AND(Inputs!C17=Inputs!C20,3&lt;6))),1,0)+IF(AND(AQ323&gt;0,OR(Inputs!C18&gt;Inputs!C20,AND(Inputs!C18=Inputs!C20,4&lt;6))),1,0)+IF(AND(AY323&gt;0,OR(Inputs!C19&gt;Inputs!C20,AND(Inputs!C19=Inputs!C20,5&lt;6))),1,0)+IF(AND(BO323&gt;0,OR(Inputs!C21&gt;Inputs!C20,AND(Inputs!C21=Inputs!C20,7&lt;6))),1,0)+IF(AND(BW323&gt;0,OR(Inputs!C22&gt;Inputs!C20,AND(Inputs!C22=Inputs!C20,8&lt;6))),1,0)+IF(AND(CE323&gt;0,OR(Inputs!C23&gt;Inputs!C20,AND(Inputs!C23=Inputs!C20,9&lt;6))),1,0)))</f>
        <v>99</v>
      </c>
      <c r="BL323" s="3">
        <f>IF(Inputs!$B$27&lt;&gt;"Ready","PENDING INPUTS",IF(A323&gt;Inputs!$B$6,0,MIN(MAX(0,(BG323+BH323+BI323)-BJ323),MAX(0,C323-D323-(IF(O323&lt;BK323,K323+L323+M323-N323,0)+IF(W323&lt;BK323,S323+T323+U323-V323,0)+IF(AE323&lt;BK323,AA323+AB323+AC323-AD323,0)+IF(AM323&lt;BK323,AI323+AJ323+AK323-AL323,0)+IF(AU323&lt;BK323,AQ323+AR323+AS323-AT323,0)+IF(BC323&lt;BK323,AY323+AZ323+BA323-BB323,0)+IF(BK323&lt;BK323,BG323+BH323+BI323-BJ323,0)+IF(BS323&lt;BK323,BO323+BP323+BQ323-BR323,0)+IF(CA323&lt;BK323,BW323+BX323+BY323-BZ323,0)+IF(CI323&lt;BK323,CE323+CF323+CG323-CH323,0))))))</f>
        <v>0</v>
      </c>
      <c r="BM323" s="3">
        <f>IF(Inputs!$B$27&lt;&gt;"Ready","PENDING INPUTS",MIN((BG323+BH323+BI323),IF(D323&gt;C323,IF(D323=0,0,BJ323*C323/D323),BJ323+BL323)))</f>
        <v>0</v>
      </c>
      <c r="BN323" s="3">
        <f>IF(Inputs!$B$27&lt;&gt;"Ready","PENDING INPUTS",MAX(0,(BG323+BH323+BI323)-BM323))</f>
        <v>0</v>
      </c>
      <c r="BO323" s="3">
        <f>IF(Inputs!$B$27&lt;&gt;"Ready","PENDING INPUTS",BV322)</f>
        <v>0</v>
      </c>
      <c r="BP323" s="3">
        <f>IF(Inputs!$B$27&lt;&gt;"Ready","PENDING INPUTS",IF(A323&lt;=Inputs!$B$6,ROUND(BO323*Inputs!C21/12,2),0))</f>
        <v>0</v>
      </c>
      <c r="BQ323" s="3">
        <f>IF(Inputs!$B$27&lt;&gt;"Ready","PENDING INPUTS",IF(AND(A323&lt;=Inputs!$B$6,BO323&gt;0),Inputs!G21,0))</f>
        <v>0</v>
      </c>
      <c r="BR323" s="3">
        <f>IF(Inputs!$B$27&lt;&gt;"Ready","PENDING INPUTS",IF(A323&gt;Inputs!$B$6,0,MIN((BO323+BP323+BQ323),IF(Inputs!H21=1,Inputs!D21,MAX(Inputs!F21,ROUND(BO323*Inputs!E21+BP323+BQ323,2))))))</f>
        <v>0</v>
      </c>
      <c r="BS323">
        <f>IF(Inputs!$B$27&lt;&gt;"Ready","PENDING INPUTS",IF(BO323&lt;=0,99,1+IF(AND(K323&gt;0,OR(Inputs!C14&gt;Inputs!C21,AND(Inputs!C14=Inputs!C21,0&lt;7))),1,0)+IF(AND(S323&gt;0,OR(Inputs!C15&gt;Inputs!C21,AND(Inputs!C15=Inputs!C21,1&lt;7))),1,0)+IF(AND(AA323&gt;0,OR(Inputs!C16&gt;Inputs!C21,AND(Inputs!C16=Inputs!C21,2&lt;7))),1,0)+IF(AND(AI323&gt;0,OR(Inputs!C17&gt;Inputs!C21,AND(Inputs!C17=Inputs!C21,3&lt;7))),1,0)+IF(AND(AQ323&gt;0,OR(Inputs!C18&gt;Inputs!C21,AND(Inputs!C18=Inputs!C21,4&lt;7))),1,0)+IF(AND(AY323&gt;0,OR(Inputs!C19&gt;Inputs!C21,AND(Inputs!C19=Inputs!C21,5&lt;7))),1,0)+IF(AND(BG323&gt;0,OR(Inputs!C20&gt;Inputs!C21,AND(Inputs!C20=Inputs!C21,6&lt;7))),1,0)+IF(AND(BW323&gt;0,OR(Inputs!C22&gt;Inputs!C21,AND(Inputs!C22=Inputs!C21,8&lt;7))),1,0)+IF(AND(CE323&gt;0,OR(Inputs!C23&gt;Inputs!C21,AND(Inputs!C23=Inputs!C21,9&lt;7))),1,0)))</f>
        <v>99</v>
      </c>
      <c r="BT323" s="3">
        <f>IF(Inputs!$B$27&lt;&gt;"Ready","PENDING INPUTS",IF(A323&gt;Inputs!$B$6,0,MIN(MAX(0,(BO323+BP323+BQ323)-BR323),MAX(0,C323-D323-(IF(O323&lt;BS323,K323+L323+M323-N323,0)+IF(W323&lt;BS323,S323+T323+U323-V323,0)+IF(AE323&lt;BS323,AA323+AB323+AC323-AD323,0)+IF(AM323&lt;BS323,AI323+AJ323+AK323-AL323,0)+IF(AU323&lt;BS323,AQ323+AR323+AS323-AT323,0)+IF(BC323&lt;BS323,AY323+AZ323+BA323-BB323,0)+IF(BK323&lt;BS323,BG323+BH323+BI323-BJ323,0)+IF(BS323&lt;BS323,BO323+BP323+BQ323-BR323,0)+IF(CA323&lt;BS323,BW323+BX323+BY323-BZ323,0)+IF(CI323&lt;BS323,CE323+CF323+CG323-CH323,0))))))</f>
        <v>0</v>
      </c>
      <c r="BU323" s="3">
        <f>IF(Inputs!$B$27&lt;&gt;"Ready","PENDING INPUTS",MIN((BO323+BP323+BQ323),IF(D323&gt;C323,IF(D323=0,0,BR323*C323/D323),BR323+BT323)))</f>
        <v>0</v>
      </c>
      <c r="BV323" s="3">
        <f>IF(Inputs!$B$27&lt;&gt;"Ready","PENDING INPUTS",MAX(0,(BO323+BP323+BQ323)-BU323))</f>
        <v>0</v>
      </c>
      <c r="BW323" s="3">
        <f>IF(Inputs!$B$27&lt;&gt;"Ready","PENDING INPUTS",CD322)</f>
        <v>0</v>
      </c>
      <c r="BX323" s="3">
        <f>IF(Inputs!$B$27&lt;&gt;"Ready","PENDING INPUTS",IF(A323&lt;=Inputs!$B$6,ROUND(BW323*Inputs!C22/12,2),0))</f>
        <v>0</v>
      </c>
      <c r="BY323" s="3">
        <f>IF(Inputs!$B$27&lt;&gt;"Ready","PENDING INPUTS",IF(AND(A323&lt;=Inputs!$B$6,BW323&gt;0),Inputs!G22,0))</f>
        <v>0</v>
      </c>
      <c r="BZ323" s="3">
        <f>IF(Inputs!$B$27&lt;&gt;"Ready","PENDING INPUTS",IF(A323&gt;Inputs!$B$6,0,MIN((BW323+BX323+BY323),IF(Inputs!H22=1,Inputs!D22,MAX(Inputs!F22,ROUND(BW323*Inputs!E22+BX323+BY323,2))))))</f>
        <v>0</v>
      </c>
      <c r="CA323">
        <f>IF(Inputs!$B$27&lt;&gt;"Ready","PENDING INPUTS",IF(BW323&lt;=0,99,1+IF(AND(K323&gt;0,OR(Inputs!C14&gt;Inputs!C22,AND(Inputs!C14=Inputs!C22,0&lt;8))),1,0)+IF(AND(S323&gt;0,OR(Inputs!C15&gt;Inputs!C22,AND(Inputs!C15=Inputs!C22,1&lt;8))),1,0)+IF(AND(AA323&gt;0,OR(Inputs!C16&gt;Inputs!C22,AND(Inputs!C16=Inputs!C22,2&lt;8))),1,0)+IF(AND(AI323&gt;0,OR(Inputs!C17&gt;Inputs!C22,AND(Inputs!C17=Inputs!C22,3&lt;8))),1,0)+IF(AND(AQ323&gt;0,OR(Inputs!C18&gt;Inputs!C22,AND(Inputs!C18=Inputs!C22,4&lt;8))),1,0)+IF(AND(AY323&gt;0,OR(Inputs!C19&gt;Inputs!C22,AND(Inputs!C19=Inputs!C22,5&lt;8))),1,0)+IF(AND(BG323&gt;0,OR(Inputs!C20&gt;Inputs!C22,AND(Inputs!C20=Inputs!C22,6&lt;8))),1,0)+IF(AND(BO323&gt;0,OR(Inputs!C21&gt;Inputs!C22,AND(Inputs!C21=Inputs!C22,7&lt;8))),1,0)+IF(AND(CE323&gt;0,OR(Inputs!C23&gt;Inputs!C22,AND(Inputs!C23=Inputs!C22,9&lt;8))),1,0)))</f>
        <v>99</v>
      </c>
      <c r="CB323" s="3">
        <f>IF(Inputs!$B$27&lt;&gt;"Ready","PENDING INPUTS",IF(A323&gt;Inputs!$B$6,0,MIN(MAX(0,(BW323+BX323+BY323)-BZ323),MAX(0,C323-D323-(IF(O323&lt;CA323,K323+L323+M323-N323,0)+IF(W323&lt;CA323,S323+T323+U323-V323,0)+IF(AE323&lt;CA323,AA323+AB323+AC323-AD323,0)+IF(AM323&lt;CA323,AI323+AJ323+AK323-AL323,0)+IF(AU323&lt;CA323,AQ323+AR323+AS323-AT323,0)+IF(BC323&lt;CA323,AY323+AZ323+BA323-BB323,0)+IF(BK323&lt;CA323,BG323+BH323+BI323-BJ323,0)+IF(BS323&lt;CA323,BO323+BP323+BQ323-BR323,0)+IF(CA323&lt;CA323,BW323+BX323+BY323-BZ323,0)+IF(CI323&lt;CA323,CE323+CF323+CG323-CH323,0))))))</f>
        <v>0</v>
      </c>
      <c r="CC323" s="3">
        <f>IF(Inputs!$B$27&lt;&gt;"Ready","PENDING INPUTS",MIN((BW323+BX323+BY323),IF(D323&gt;C323,IF(D323=0,0,BZ323*C323/D323),BZ323+CB323)))</f>
        <v>0</v>
      </c>
      <c r="CD323" s="3">
        <f>IF(Inputs!$B$27&lt;&gt;"Ready","PENDING INPUTS",MAX(0,(BW323+BX323+BY323)-CC323))</f>
        <v>0</v>
      </c>
      <c r="CE323" s="3">
        <f>IF(Inputs!$B$27&lt;&gt;"Ready","PENDING INPUTS",CL322)</f>
        <v>0</v>
      </c>
      <c r="CF323" s="3">
        <f>IF(Inputs!$B$27&lt;&gt;"Ready","PENDING INPUTS",IF(A323&lt;=Inputs!$B$6,ROUND(CE323*Inputs!C23/12,2),0))</f>
        <v>0</v>
      </c>
      <c r="CG323" s="3">
        <f>IF(Inputs!$B$27&lt;&gt;"Ready","PENDING INPUTS",IF(AND(A323&lt;=Inputs!$B$6,CE323&gt;0),Inputs!G23,0))</f>
        <v>0</v>
      </c>
      <c r="CH323" s="3">
        <f>IF(Inputs!$B$27&lt;&gt;"Ready","PENDING INPUTS",IF(A323&gt;Inputs!$B$6,0,MIN((CE323+CF323+CG323),IF(Inputs!H23=1,Inputs!D23,MAX(Inputs!F23,ROUND(CE323*Inputs!E23+CF323+CG323,2))))))</f>
        <v>0</v>
      </c>
      <c r="CI323">
        <f>IF(Inputs!$B$27&lt;&gt;"Ready","PENDING INPUTS",IF(CE323&lt;=0,99,1+IF(AND(K323&gt;0,OR(Inputs!C14&gt;Inputs!C23,AND(Inputs!C14=Inputs!C23,0&lt;9))),1,0)+IF(AND(S323&gt;0,OR(Inputs!C15&gt;Inputs!C23,AND(Inputs!C15=Inputs!C23,1&lt;9))),1,0)+IF(AND(AA323&gt;0,OR(Inputs!C16&gt;Inputs!C23,AND(Inputs!C16=Inputs!C23,2&lt;9))),1,0)+IF(AND(AI323&gt;0,OR(Inputs!C17&gt;Inputs!C23,AND(Inputs!C17=Inputs!C23,3&lt;9))),1,0)+IF(AND(AQ323&gt;0,OR(Inputs!C18&gt;Inputs!C23,AND(Inputs!C18=Inputs!C23,4&lt;9))),1,0)+IF(AND(AY323&gt;0,OR(Inputs!C19&gt;Inputs!C23,AND(Inputs!C19=Inputs!C23,5&lt;9))),1,0)+IF(AND(BG323&gt;0,OR(Inputs!C20&gt;Inputs!C23,AND(Inputs!C20=Inputs!C23,6&lt;9))),1,0)+IF(AND(BO323&gt;0,OR(Inputs!C21&gt;Inputs!C23,AND(Inputs!C21=Inputs!C23,7&lt;9))),1,0)+IF(AND(BW323&gt;0,OR(Inputs!C22&gt;Inputs!C23,AND(Inputs!C22=Inputs!C23,8&lt;9))),1,0)))</f>
        <v>99</v>
      </c>
      <c r="CJ323" s="3">
        <f>IF(Inputs!$B$27&lt;&gt;"Ready","PENDING INPUTS",IF(A323&gt;Inputs!$B$6,0,MIN(MAX(0,(CE323+CF323+CG323)-CH323),MAX(0,C323-D323-(IF(O323&lt;CI323,K323+L323+M323-N323,0)+IF(W323&lt;CI323,S323+T323+U323-V323,0)+IF(AE323&lt;CI323,AA323+AB323+AC323-AD323,0)+IF(AM323&lt;CI323,AI323+AJ323+AK323-AL323,0)+IF(AU323&lt;CI323,AQ323+AR323+AS323-AT323,0)+IF(BC323&lt;CI323,AY323+AZ323+BA323-BB323,0)+IF(BK323&lt;CI323,BG323+BH323+BI323-BJ323,0)+IF(BS323&lt;CI323,BO323+BP323+BQ323-BR323,0)+IF(CA323&lt;CI323,BW323+BX323+BY323-BZ323,0)+IF(CI323&lt;CI323,CE323+CF323+CG323-CH323,0))))))</f>
        <v>0</v>
      </c>
      <c r="CK323" s="3">
        <f>IF(Inputs!$B$27&lt;&gt;"Ready","PENDING INPUTS",MIN((CE323+CF323+CG323),IF(D323&gt;C323,IF(D323=0,0,CH323*C323/D323),CH323+CJ323)))</f>
        <v>0</v>
      </c>
      <c r="CL323" s="3">
        <f>IF(Inputs!$B$27&lt;&gt;"Ready","PENDING INPUTS",MAX(0,(CE323+CF323+CG323)-CK323))</f>
        <v>0</v>
      </c>
    </row>
    <row r="324" spans="1:90" ht="27.95" customHeight="1" x14ac:dyDescent="0.25">
      <c r="A324">
        <v>320</v>
      </c>
      <c r="B324" s="13">
        <f>IF(Inputs!$B$27&lt;&gt;"Ready","PENDING INPUTS",EDATE(Inputs!$B$5,A324-1))</f>
        <v>56005</v>
      </c>
      <c r="C324" s="3">
        <f>IF(Inputs!$B$27&lt;&gt;"Ready","PENDING INPUTS",IF(A324&lt;=Inputs!$B$6,MAX(0,Inputs!$B$4+IF(A324=Inputs!$B$7,Inputs!$B$8,0)+IF(A324=Inputs!$B$9,Inputs!$B$10,0)),0))</f>
        <v>0</v>
      </c>
      <c r="D324" s="3">
        <f>IF(Inputs!$B$27&lt;&gt;"Ready","PENDING INPUTS",SUM(N324,V324,AD324,AL324,AT324,BB324,BJ324,BR324,BZ324,CH324))</f>
        <v>0</v>
      </c>
      <c r="E324" s="3">
        <f>IF(Inputs!$B$27&lt;&gt;"Ready","PENDING INPUTS",MAX(0,D324-C324))</f>
        <v>0</v>
      </c>
      <c r="F324" s="3">
        <f>IF(Inputs!$B$27&lt;&gt;"Ready","PENDING INPUTS",SUM(Q324,Y324,AG324,AO324,AW324,BE324,BM324,BU324,CC324,CK324))</f>
        <v>0</v>
      </c>
      <c r="G324" s="3">
        <f>IF(Inputs!$B$27&lt;&gt;"Ready","PENDING INPUTS",SUM(L324,T324,AB324,AJ324,AR324,AZ324,BH324,BP324,BX324,CF324))</f>
        <v>0</v>
      </c>
      <c r="H324" s="3">
        <f>IF(Inputs!$B$27&lt;&gt;"Ready","PENDING INPUTS",SUM(M324,U324,AC324,AK324,AS324,BA324,BI324,BQ324,BY324,CG324))</f>
        <v>0</v>
      </c>
      <c r="I324" s="3">
        <f>IF(Inputs!$B$27&lt;&gt;"Ready","PENDING INPUTS",SUM(R324,Z324,AH324,AP324,AX324,BF324,BN324,BV324,CD324,CL324))</f>
        <v>0</v>
      </c>
      <c r="J324" t="str">
        <f>IF(Inputs!$B$27&lt;&gt;"Ready","PENDING INPUTS",IF(A324&gt;Inputs!$B$6,"Beyond horizon",IF(E324&gt;0.005,"MINIMUM SHORTFALL",IF(I324&lt;0.005,"Paid off","In progress"))))</f>
        <v>Beyond horizon</v>
      </c>
      <c r="K324" s="3">
        <f>IF(Inputs!$B$27&lt;&gt;"Ready","PENDING INPUTS",R323)</f>
        <v>0</v>
      </c>
      <c r="L324" s="3">
        <f>IF(Inputs!$B$27&lt;&gt;"Ready","PENDING INPUTS",IF(A324&lt;=Inputs!$B$6,ROUND(K324*Inputs!C14/12,2),0))</f>
        <v>0</v>
      </c>
      <c r="M324" s="3">
        <f>IF(Inputs!$B$27&lt;&gt;"Ready","PENDING INPUTS",IF(AND(A324&lt;=Inputs!$B$6,K324&gt;0),Inputs!G14,0))</f>
        <v>0</v>
      </c>
      <c r="N324" s="3">
        <f>IF(Inputs!$B$27&lt;&gt;"Ready","PENDING INPUTS",IF(A324&gt;Inputs!$B$6,0,MIN((K324+L324+M324),IF(Inputs!H14=1,Inputs!D14,MAX(Inputs!F14,ROUND(K324*Inputs!E14+L324+M324,2))))))</f>
        <v>0</v>
      </c>
      <c r="O324">
        <f>IF(Inputs!$B$27&lt;&gt;"Ready","PENDING INPUTS",IF(K324&lt;=0,99,1+IF(AND(S324&gt;0,OR(Inputs!C15&gt;Inputs!C14,AND(Inputs!C15=Inputs!C14,1&lt;0))),1,0)+IF(AND(AA324&gt;0,OR(Inputs!C16&gt;Inputs!C14,AND(Inputs!C16=Inputs!C14,2&lt;0))),1,0)+IF(AND(AI324&gt;0,OR(Inputs!C17&gt;Inputs!C14,AND(Inputs!C17=Inputs!C14,3&lt;0))),1,0)+IF(AND(AQ324&gt;0,OR(Inputs!C18&gt;Inputs!C14,AND(Inputs!C18=Inputs!C14,4&lt;0))),1,0)+IF(AND(AY324&gt;0,OR(Inputs!C19&gt;Inputs!C14,AND(Inputs!C19=Inputs!C14,5&lt;0))),1,0)+IF(AND(BG324&gt;0,OR(Inputs!C20&gt;Inputs!C14,AND(Inputs!C20=Inputs!C14,6&lt;0))),1,0)+IF(AND(BO324&gt;0,OR(Inputs!C21&gt;Inputs!C14,AND(Inputs!C21=Inputs!C14,7&lt;0))),1,0)+IF(AND(BW324&gt;0,OR(Inputs!C22&gt;Inputs!C14,AND(Inputs!C22=Inputs!C14,8&lt;0))),1,0)+IF(AND(CE324&gt;0,OR(Inputs!C23&gt;Inputs!C14,AND(Inputs!C23=Inputs!C14,9&lt;0))),1,0)))</f>
        <v>99</v>
      </c>
      <c r="P324" s="3">
        <f>IF(Inputs!$B$27&lt;&gt;"Ready","PENDING INPUTS",IF(A324&gt;Inputs!$B$6,0,MIN(MAX(0,(K324+L324+M324)-N324),MAX(0,C324-D324-(IF(O324&lt;O324,K324+L324+M324-N324,0)+IF(W324&lt;O324,S324+T324+U324-V324,0)+IF(AE324&lt;O324,AA324+AB324+AC324-AD324,0)+IF(AM324&lt;O324,AI324+AJ324+AK324-AL324,0)+IF(AU324&lt;O324,AQ324+AR324+AS324-AT324,0)+IF(BC324&lt;O324,AY324+AZ324+BA324-BB324,0)+IF(BK324&lt;O324,BG324+BH324+BI324-BJ324,0)+IF(BS324&lt;O324,BO324+BP324+BQ324-BR324,0)+IF(CA324&lt;O324,BW324+BX324+BY324-BZ324,0)+IF(CI324&lt;O324,CE324+CF324+CG324-CH324,0))))))</f>
        <v>0</v>
      </c>
      <c r="Q324" s="3">
        <f>IF(Inputs!$B$27&lt;&gt;"Ready","PENDING INPUTS",MIN((K324+L324+M324),IF(D324&gt;C324,IF(D324=0,0,N324*C324/D324),N324+P324)))</f>
        <v>0</v>
      </c>
      <c r="R324" s="3">
        <f>IF(Inputs!$B$27&lt;&gt;"Ready","PENDING INPUTS",MAX(0,(K324+L324+M324)-Q324))</f>
        <v>0</v>
      </c>
      <c r="S324" s="3">
        <f>IF(Inputs!$B$27&lt;&gt;"Ready","PENDING INPUTS",Z323)</f>
        <v>0</v>
      </c>
      <c r="T324" s="3">
        <f>IF(Inputs!$B$27&lt;&gt;"Ready","PENDING INPUTS",IF(A324&lt;=Inputs!$B$6,ROUND(S324*Inputs!C15/12,2),0))</f>
        <v>0</v>
      </c>
      <c r="U324" s="3">
        <f>IF(Inputs!$B$27&lt;&gt;"Ready","PENDING INPUTS",IF(AND(A324&lt;=Inputs!$B$6,S324&gt;0),Inputs!G15,0))</f>
        <v>0</v>
      </c>
      <c r="V324" s="3">
        <f>IF(Inputs!$B$27&lt;&gt;"Ready","PENDING INPUTS",IF(A324&gt;Inputs!$B$6,0,MIN((S324+T324+U324),IF(Inputs!H15=1,Inputs!D15,MAX(Inputs!F15,ROUND(S324*Inputs!E15+T324+U324,2))))))</f>
        <v>0</v>
      </c>
      <c r="W324">
        <f>IF(Inputs!$B$27&lt;&gt;"Ready","PENDING INPUTS",IF(S324&lt;=0,99,1+IF(AND(K324&gt;0,OR(Inputs!C14&gt;Inputs!C15,AND(Inputs!C14=Inputs!C15,0&lt;1))),1,0)+IF(AND(AA324&gt;0,OR(Inputs!C16&gt;Inputs!C15,AND(Inputs!C16=Inputs!C15,2&lt;1))),1,0)+IF(AND(AI324&gt;0,OR(Inputs!C17&gt;Inputs!C15,AND(Inputs!C17=Inputs!C15,3&lt;1))),1,0)+IF(AND(AQ324&gt;0,OR(Inputs!C18&gt;Inputs!C15,AND(Inputs!C18=Inputs!C15,4&lt;1))),1,0)+IF(AND(AY324&gt;0,OR(Inputs!C19&gt;Inputs!C15,AND(Inputs!C19=Inputs!C15,5&lt;1))),1,0)+IF(AND(BG324&gt;0,OR(Inputs!C20&gt;Inputs!C15,AND(Inputs!C20=Inputs!C15,6&lt;1))),1,0)+IF(AND(BO324&gt;0,OR(Inputs!C21&gt;Inputs!C15,AND(Inputs!C21=Inputs!C15,7&lt;1))),1,0)+IF(AND(BW324&gt;0,OR(Inputs!C22&gt;Inputs!C15,AND(Inputs!C22=Inputs!C15,8&lt;1))),1,0)+IF(AND(CE324&gt;0,OR(Inputs!C23&gt;Inputs!C15,AND(Inputs!C23=Inputs!C15,9&lt;1))),1,0)))</f>
        <v>99</v>
      </c>
      <c r="X324" s="3">
        <f>IF(Inputs!$B$27&lt;&gt;"Ready","PENDING INPUTS",IF(A324&gt;Inputs!$B$6,0,MIN(MAX(0,(S324+T324+U324)-V324),MAX(0,C324-D324-(IF(O324&lt;W324,K324+L324+M324-N324,0)+IF(W324&lt;W324,S324+T324+U324-V324,0)+IF(AE324&lt;W324,AA324+AB324+AC324-AD324,0)+IF(AM324&lt;W324,AI324+AJ324+AK324-AL324,0)+IF(AU324&lt;W324,AQ324+AR324+AS324-AT324,0)+IF(BC324&lt;W324,AY324+AZ324+BA324-BB324,0)+IF(BK324&lt;W324,BG324+BH324+BI324-BJ324,0)+IF(BS324&lt;W324,BO324+BP324+BQ324-BR324,0)+IF(CA324&lt;W324,BW324+BX324+BY324-BZ324,0)+IF(CI324&lt;W324,CE324+CF324+CG324-CH324,0))))))</f>
        <v>0</v>
      </c>
      <c r="Y324" s="3">
        <f>IF(Inputs!$B$27&lt;&gt;"Ready","PENDING INPUTS",MIN((S324+T324+U324),IF(D324&gt;C324,IF(D324=0,0,V324*C324/D324),V324+X324)))</f>
        <v>0</v>
      </c>
      <c r="Z324" s="3">
        <f>IF(Inputs!$B$27&lt;&gt;"Ready","PENDING INPUTS",MAX(0,(S324+T324+U324)-Y324))</f>
        <v>0</v>
      </c>
      <c r="AA324" s="3">
        <f>IF(Inputs!$B$27&lt;&gt;"Ready","PENDING INPUTS",AH323)</f>
        <v>0</v>
      </c>
      <c r="AB324" s="3">
        <f>IF(Inputs!$B$27&lt;&gt;"Ready","PENDING INPUTS",IF(A324&lt;=Inputs!$B$6,ROUND(AA324*Inputs!C16/12,2),0))</f>
        <v>0</v>
      </c>
      <c r="AC324" s="3">
        <f>IF(Inputs!$B$27&lt;&gt;"Ready","PENDING INPUTS",IF(AND(A324&lt;=Inputs!$B$6,AA324&gt;0),Inputs!G16,0))</f>
        <v>0</v>
      </c>
      <c r="AD324" s="3">
        <f>IF(Inputs!$B$27&lt;&gt;"Ready","PENDING INPUTS",IF(A324&gt;Inputs!$B$6,0,MIN((AA324+AB324+AC324),IF(Inputs!H16=1,Inputs!D16,MAX(Inputs!F16,ROUND(AA324*Inputs!E16+AB324+AC324,2))))))</f>
        <v>0</v>
      </c>
      <c r="AE324">
        <f>IF(Inputs!$B$27&lt;&gt;"Ready","PENDING INPUTS",IF(AA324&lt;=0,99,1+IF(AND(K324&gt;0,OR(Inputs!C14&gt;Inputs!C16,AND(Inputs!C14=Inputs!C16,0&lt;2))),1,0)+IF(AND(S324&gt;0,OR(Inputs!C15&gt;Inputs!C16,AND(Inputs!C15=Inputs!C16,1&lt;2))),1,0)+IF(AND(AI324&gt;0,OR(Inputs!C17&gt;Inputs!C16,AND(Inputs!C17=Inputs!C16,3&lt;2))),1,0)+IF(AND(AQ324&gt;0,OR(Inputs!C18&gt;Inputs!C16,AND(Inputs!C18=Inputs!C16,4&lt;2))),1,0)+IF(AND(AY324&gt;0,OR(Inputs!C19&gt;Inputs!C16,AND(Inputs!C19=Inputs!C16,5&lt;2))),1,0)+IF(AND(BG324&gt;0,OR(Inputs!C20&gt;Inputs!C16,AND(Inputs!C20=Inputs!C16,6&lt;2))),1,0)+IF(AND(BO324&gt;0,OR(Inputs!C21&gt;Inputs!C16,AND(Inputs!C21=Inputs!C16,7&lt;2))),1,0)+IF(AND(BW324&gt;0,OR(Inputs!C22&gt;Inputs!C16,AND(Inputs!C22=Inputs!C16,8&lt;2))),1,0)+IF(AND(CE324&gt;0,OR(Inputs!C23&gt;Inputs!C16,AND(Inputs!C23=Inputs!C16,9&lt;2))),1,0)))</f>
        <v>99</v>
      </c>
      <c r="AF324" s="3">
        <f>IF(Inputs!$B$27&lt;&gt;"Ready","PENDING INPUTS",IF(A324&gt;Inputs!$B$6,0,MIN(MAX(0,(AA324+AB324+AC324)-AD324),MAX(0,C324-D324-(IF(O324&lt;AE324,K324+L324+M324-N324,0)+IF(W324&lt;AE324,S324+T324+U324-V324,0)+IF(AE324&lt;AE324,AA324+AB324+AC324-AD324,0)+IF(AM324&lt;AE324,AI324+AJ324+AK324-AL324,0)+IF(AU324&lt;AE324,AQ324+AR324+AS324-AT324,0)+IF(BC324&lt;AE324,AY324+AZ324+BA324-BB324,0)+IF(BK324&lt;AE324,BG324+BH324+BI324-BJ324,0)+IF(BS324&lt;AE324,BO324+BP324+BQ324-BR324,0)+IF(CA324&lt;AE324,BW324+BX324+BY324-BZ324,0)+IF(CI324&lt;AE324,CE324+CF324+CG324-CH324,0))))))</f>
        <v>0</v>
      </c>
      <c r="AG324" s="3">
        <f>IF(Inputs!$B$27&lt;&gt;"Ready","PENDING INPUTS",MIN((AA324+AB324+AC324),IF(D324&gt;C324,IF(D324=0,0,AD324*C324/D324),AD324+AF324)))</f>
        <v>0</v>
      </c>
      <c r="AH324" s="3">
        <f>IF(Inputs!$B$27&lt;&gt;"Ready","PENDING INPUTS",MAX(0,(AA324+AB324+AC324)-AG324))</f>
        <v>0</v>
      </c>
      <c r="AI324" s="3">
        <f>IF(Inputs!$B$27&lt;&gt;"Ready","PENDING INPUTS",AP323)</f>
        <v>0</v>
      </c>
      <c r="AJ324" s="3">
        <f>IF(Inputs!$B$27&lt;&gt;"Ready","PENDING INPUTS",IF(A324&lt;=Inputs!$B$6,ROUND(AI324*Inputs!C17/12,2),0))</f>
        <v>0</v>
      </c>
      <c r="AK324" s="3">
        <f>IF(Inputs!$B$27&lt;&gt;"Ready","PENDING INPUTS",IF(AND(A324&lt;=Inputs!$B$6,AI324&gt;0),Inputs!G17,0))</f>
        <v>0</v>
      </c>
      <c r="AL324" s="3">
        <f>IF(Inputs!$B$27&lt;&gt;"Ready","PENDING INPUTS",IF(A324&gt;Inputs!$B$6,0,MIN((AI324+AJ324+AK324),IF(Inputs!H17=1,Inputs!D17,MAX(Inputs!F17,ROUND(AI324*Inputs!E17+AJ324+AK324,2))))))</f>
        <v>0</v>
      </c>
      <c r="AM324">
        <f>IF(Inputs!$B$27&lt;&gt;"Ready","PENDING INPUTS",IF(AI324&lt;=0,99,1+IF(AND(K324&gt;0,OR(Inputs!C14&gt;Inputs!C17,AND(Inputs!C14=Inputs!C17,0&lt;3))),1,0)+IF(AND(S324&gt;0,OR(Inputs!C15&gt;Inputs!C17,AND(Inputs!C15=Inputs!C17,1&lt;3))),1,0)+IF(AND(AA324&gt;0,OR(Inputs!C16&gt;Inputs!C17,AND(Inputs!C16=Inputs!C17,2&lt;3))),1,0)+IF(AND(AQ324&gt;0,OR(Inputs!C18&gt;Inputs!C17,AND(Inputs!C18=Inputs!C17,4&lt;3))),1,0)+IF(AND(AY324&gt;0,OR(Inputs!C19&gt;Inputs!C17,AND(Inputs!C19=Inputs!C17,5&lt;3))),1,0)+IF(AND(BG324&gt;0,OR(Inputs!C20&gt;Inputs!C17,AND(Inputs!C20=Inputs!C17,6&lt;3))),1,0)+IF(AND(BO324&gt;0,OR(Inputs!C21&gt;Inputs!C17,AND(Inputs!C21=Inputs!C17,7&lt;3))),1,0)+IF(AND(BW324&gt;0,OR(Inputs!C22&gt;Inputs!C17,AND(Inputs!C22=Inputs!C17,8&lt;3))),1,0)+IF(AND(CE324&gt;0,OR(Inputs!C23&gt;Inputs!C17,AND(Inputs!C23=Inputs!C17,9&lt;3))),1,0)))</f>
        <v>99</v>
      </c>
      <c r="AN324" s="3">
        <f>IF(Inputs!$B$27&lt;&gt;"Ready","PENDING INPUTS",IF(A324&gt;Inputs!$B$6,0,MIN(MAX(0,(AI324+AJ324+AK324)-AL324),MAX(0,C324-D324-(IF(O324&lt;AM324,K324+L324+M324-N324,0)+IF(W324&lt;AM324,S324+T324+U324-V324,0)+IF(AE324&lt;AM324,AA324+AB324+AC324-AD324,0)+IF(AM324&lt;AM324,AI324+AJ324+AK324-AL324,0)+IF(AU324&lt;AM324,AQ324+AR324+AS324-AT324,0)+IF(BC324&lt;AM324,AY324+AZ324+BA324-BB324,0)+IF(BK324&lt;AM324,BG324+BH324+BI324-BJ324,0)+IF(BS324&lt;AM324,BO324+BP324+BQ324-BR324,0)+IF(CA324&lt;AM324,BW324+BX324+BY324-BZ324,0)+IF(CI324&lt;AM324,CE324+CF324+CG324-CH324,0))))))</f>
        <v>0</v>
      </c>
      <c r="AO324" s="3">
        <f>IF(Inputs!$B$27&lt;&gt;"Ready","PENDING INPUTS",MIN((AI324+AJ324+AK324),IF(D324&gt;C324,IF(D324=0,0,AL324*C324/D324),AL324+AN324)))</f>
        <v>0</v>
      </c>
      <c r="AP324" s="3">
        <f>IF(Inputs!$B$27&lt;&gt;"Ready","PENDING INPUTS",MAX(0,(AI324+AJ324+AK324)-AO324))</f>
        <v>0</v>
      </c>
      <c r="AQ324" s="3">
        <f>IF(Inputs!$B$27&lt;&gt;"Ready","PENDING INPUTS",AX323)</f>
        <v>0</v>
      </c>
      <c r="AR324" s="3">
        <f>IF(Inputs!$B$27&lt;&gt;"Ready","PENDING INPUTS",IF(A324&lt;=Inputs!$B$6,ROUND(AQ324*Inputs!C18/12,2),0))</f>
        <v>0</v>
      </c>
      <c r="AS324" s="3">
        <f>IF(Inputs!$B$27&lt;&gt;"Ready","PENDING INPUTS",IF(AND(A324&lt;=Inputs!$B$6,AQ324&gt;0),Inputs!G18,0))</f>
        <v>0</v>
      </c>
      <c r="AT324" s="3">
        <f>IF(Inputs!$B$27&lt;&gt;"Ready","PENDING INPUTS",IF(A324&gt;Inputs!$B$6,0,MIN((AQ324+AR324+AS324),IF(Inputs!H18=1,Inputs!D18,MAX(Inputs!F18,ROUND(AQ324*Inputs!E18+AR324+AS324,2))))))</f>
        <v>0</v>
      </c>
      <c r="AU324">
        <f>IF(Inputs!$B$27&lt;&gt;"Ready","PENDING INPUTS",IF(AQ324&lt;=0,99,1+IF(AND(K324&gt;0,OR(Inputs!C14&gt;Inputs!C18,AND(Inputs!C14=Inputs!C18,0&lt;4))),1,0)+IF(AND(S324&gt;0,OR(Inputs!C15&gt;Inputs!C18,AND(Inputs!C15=Inputs!C18,1&lt;4))),1,0)+IF(AND(AA324&gt;0,OR(Inputs!C16&gt;Inputs!C18,AND(Inputs!C16=Inputs!C18,2&lt;4))),1,0)+IF(AND(AI324&gt;0,OR(Inputs!C17&gt;Inputs!C18,AND(Inputs!C17=Inputs!C18,3&lt;4))),1,0)+IF(AND(AY324&gt;0,OR(Inputs!C19&gt;Inputs!C18,AND(Inputs!C19=Inputs!C18,5&lt;4))),1,0)+IF(AND(BG324&gt;0,OR(Inputs!C20&gt;Inputs!C18,AND(Inputs!C20=Inputs!C18,6&lt;4))),1,0)+IF(AND(BO324&gt;0,OR(Inputs!C21&gt;Inputs!C18,AND(Inputs!C21=Inputs!C18,7&lt;4))),1,0)+IF(AND(BW324&gt;0,OR(Inputs!C22&gt;Inputs!C18,AND(Inputs!C22=Inputs!C18,8&lt;4))),1,0)+IF(AND(CE324&gt;0,OR(Inputs!C23&gt;Inputs!C18,AND(Inputs!C23=Inputs!C18,9&lt;4))),1,0)))</f>
        <v>99</v>
      </c>
      <c r="AV324" s="3">
        <f>IF(Inputs!$B$27&lt;&gt;"Ready","PENDING INPUTS",IF(A324&gt;Inputs!$B$6,0,MIN(MAX(0,(AQ324+AR324+AS324)-AT324),MAX(0,C324-D324-(IF(O324&lt;AU324,K324+L324+M324-N324,0)+IF(W324&lt;AU324,S324+T324+U324-V324,0)+IF(AE324&lt;AU324,AA324+AB324+AC324-AD324,0)+IF(AM324&lt;AU324,AI324+AJ324+AK324-AL324,0)+IF(AU324&lt;AU324,AQ324+AR324+AS324-AT324,0)+IF(BC324&lt;AU324,AY324+AZ324+BA324-BB324,0)+IF(BK324&lt;AU324,BG324+BH324+BI324-BJ324,0)+IF(BS324&lt;AU324,BO324+BP324+BQ324-BR324,0)+IF(CA324&lt;AU324,BW324+BX324+BY324-BZ324,0)+IF(CI324&lt;AU324,CE324+CF324+CG324-CH324,0))))))</f>
        <v>0</v>
      </c>
      <c r="AW324" s="3">
        <f>IF(Inputs!$B$27&lt;&gt;"Ready","PENDING INPUTS",MIN((AQ324+AR324+AS324),IF(D324&gt;C324,IF(D324=0,0,AT324*C324/D324),AT324+AV324)))</f>
        <v>0</v>
      </c>
      <c r="AX324" s="3">
        <f>IF(Inputs!$B$27&lt;&gt;"Ready","PENDING INPUTS",MAX(0,(AQ324+AR324+AS324)-AW324))</f>
        <v>0</v>
      </c>
      <c r="AY324" s="3">
        <f>IF(Inputs!$B$27&lt;&gt;"Ready","PENDING INPUTS",BF323)</f>
        <v>0</v>
      </c>
      <c r="AZ324" s="3">
        <f>IF(Inputs!$B$27&lt;&gt;"Ready","PENDING INPUTS",IF(A324&lt;=Inputs!$B$6,ROUND(AY324*Inputs!C19/12,2),0))</f>
        <v>0</v>
      </c>
      <c r="BA324" s="3">
        <f>IF(Inputs!$B$27&lt;&gt;"Ready","PENDING INPUTS",IF(AND(A324&lt;=Inputs!$B$6,AY324&gt;0),Inputs!G19,0))</f>
        <v>0</v>
      </c>
      <c r="BB324" s="3">
        <f>IF(Inputs!$B$27&lt;&gt;"Ready","PENDING INPUTS",IF(A324&gt;Inputs!$B$6,0,MIN((AY324+AZ324+BA324),IF(Inputs!H19=1,Inputs!D19,MAX(Inputs!F19,ROUND(AY324*Inputs!E19+AZ324+BA324,2))))))</f>
        <v>0</v>
      </c>
      <c r="BC324">
        <f>IF(Inputs!$B$27&lt;&gt;"Ready","PENDING INPUTS",IF(AY324&lt;=0,99,1+IF(AND(K324&gt;0,OR(Inputs!C14&gt;Inputs!C19,AND(Inputs!C14=Inputs!C19,0&lt;5))),1,0)+IF(AND(S324&gt;0,OR(Inputs!C15&gt;Inputs!C19,AND(Inputs!C15=Inputs!C19,1&lt;5))),1,0)+IF(AND(AA324&gt;0,OR(Inputs!C16&gt;Inputs!C19,AND(Inputs!C16=Inputs!C19,2&lt;5))),1,0)+IF(AND(AI324&gt;0,OR(Inputs!C17&gt;Inputs!C19,AND(Inputs!C17=Inputs!C19,3&lt;5))),1,0)+IF(AND(AQ324&gt;0,OR(Inputs!C18&gt;Inputs!C19,AND(Inputs!C18=Inputs!C19,4&lt;5))),1,0)+IF(AND(BG324&gt;0,OR(Inputs!C20&gt;Inputs!C19,AND(Inputs!C20=Inputs!C19,6&lt;5))),1,0)+IF(AND(BO324&gt;0,OR(Inputs!C21&gt;Inputs!C19,AND(Inputs!C21=Inputs!C19,7&lt;5))),1,0)+IF(AND(BW324&gt;0,OR(Inputs!C22&gt;Inputs!C19,AND(Inputs!C22=Inputs!C19,8&lt;5))),1,0)+IF(AND(CE324&gt;0,OR(Inputs!C23&gt;Inputs!C19,AND(Inputs!C23=Inputs!C19,9&lt;5))),1,0)))</f>
        <v>99</v>
      </c>
      <c r="BD324" s="3">
        <f>IF(Inputs!$B$27&lt;&gt;"Ready","PENDING INPUTS",IF(A324&gt;Inputs!$B$6,0,MIN(MAX(0,(AY324+AZ324+BA324)-BB324),MAX(0,C324-D324-(IF(O324&lt;BC324,K324+L324+M324-N324,0)+IF(W324&lt;BC324,S324+T324+U324-V324,0)+IF(AE324&lt;BC324,AA324+AB324+AC324-AD324,0)+IF(AM324&lt;BC324,AI324+AJ324+AK324-AL324,0)+IF(AU324&lt;BC324,AQ324+AR324+AS324-AT324,0)+IF(BC324&lt;BC324,AY324+AZ324+BA324-BB324,0)+IF(BK324&lt;BC324,BG324+BH324+BI324-BJ324,0)+IF(BS324&lt;BC324,BO324+BP324+BQ324-BR324,0)+IF(CA324&lt;BC324,BW324+BX324+BY324-BZ324,0)+IF(CI324&lt;BC324,CE324+CF324+CG324-CH324,0))))))</f>
        <v>0</v>
      </c>
      <c r="BE324" s="3">
        <f>IF(Inputs!$B$27&lt;&gt;"Ready","PENDING INPUTS",MIN((AY324+AZ324+BA324),IF(D324&gt;C324,IF(D324=0,0,BB324*C324/D324),BB324+BD324)))</f>
        <v>0</v>
      </c>
      <c r="BF324" s="3">
        <f>IF(Inputs!$B$27&lt;&gt;"Ready","PENDING INPUTS",MAX(0,(AY324+AZ324+BA324)-BE324))</f>
        <v>0</v>
      </c>
      <c r="BG324" s="3">
        <f>IF(Inputs!$B$27&lt;&gt;"Ready","PENDING INPUTS",BN323)</f>
        <v>0</v>
      </c>
      <c r="BH324" s="3">
        <f>IF(Inputs!$B$27&lt;&gt;"Ready","PENDING INPUTS",IF(A324&lt;=Inputs!$B$6,ROUND(BG324*Inputs!C20/12,2),0))</f>
        <v>0</v>
      </c>
      <c r="BI324" s="3">
        <f>IF(Inputs!$B$27&lt;&gt;"Ready","PENDING INPUTS",IF(AND(A324&lt;=Inputs!$B$6,BG324&gt;0),Inputs!G20,0))</f>
        <v>0</v>
      </c>
      <c r="BJ324" s="3">
        <f>IF(Inputs!$B$27&lt;&gt;"Ready","PENDING INPUTS",IF(A324&gt;Inputs!$B$6,0,MIN((BG324+BH324+BI324),IF(Inputs!H20=1,Inputs!D20,MAX(Inputs!F20,ROUND(BG324*Inputs!E20+BH324+BI324,2))))))</f>
        <v>0</v>
      </c>
      <c r="BK324">
        <f>IF(Inputs!$B$27&lt;&gt;"Ready","PENDING INPUTS",IF(BG324&lt;=0,99,1+IF(AND(K324&gt;0,OR(Inputs!C14&gt;Inputs!C20,AND(Inputs!C14=Inputs!C20,0&lt;6))),1,0)+IF(AND(S324&gt;0,OR(Inputs!C15&gt;Inputs!C20,AND(Inputs!C15=Inputs!C20,1&lt;6))),1,0)+IF(AND(AA324&gt;0,OR(Inputs!C16&gt;Inputs!C20,AND(Inputs!C16=Inputs!C20,2&lt;6))),1,0)+IF(AND(AI324&gt;0,OR(Inputs!C17&gt;Inputs!C20,AND(Inputs!C17=Inputs!C20,3&lt;6))),1,0)+IF(AND(AQ324&gt;0,OR(Inputs!C18&gt;Inputs!C20,AND(Inputs!C18=Inputs!C20,4&lt;6))),1,0)+IF(AND(AY324&gt;0,OR(Inputs!C19&gt;Inputs!C20,AND(Inputs!C19=Inputs!C20,5&lt;6))),1,0)+IF(AND(BO324&gt;0,OR(Inputs!C21&gt;Inputs!C20,AND(Inputs!C21=Inputs!C20,7&lt;6))),1,0)+IF(AND(BW324&gt;0,OR(Inputs!C22&gt;Inputs!C20,AND(Inputs!C22=Inputs!C20,8&lt;6))),1,0)+IF(AND(CE324&gt;0,OR(Inputs!C23&gt;Inputs!C20,AND(Inputs!C23=Inputs!C20,9&lt;6))),1,0)))</f>
        <v>99</v>
      </c>
      <c r="BL324" s="3">
        <f>IF(Inputs!$B$27&lt;&gt;"Ready","PENDING INPUTS",IF(A324&gt;Inputs!$B$6,0,MIN(MAX(0,(BG324+BH324+BI324)-BJ324),MAX(0,C324-D324-(IF(O324&lt;BK324,K324+L324+M324-N324,0)+IF(W324&lt;BK324,S324+T324+U324-V324,0)+IF(AE324&lt;BK324,AA324+AB324+AC324-AD324,0)+IF(AM324&lt;BK324,AI324+AJ324+AK324-AL324,0)+IF(AU324&lt;BK324,AQ324+AR324+AS324-AT324,0)+IF(BC324&lt;BK324,AY324+AZ324+BA324-BB324,0)+IF(BK324&lt;BK324,BG324+BH324+BI324-BJ324,0)+IF(BS324&lt;BK324,BO324+BP324+BQ324-BR324,0)+IF(CA324&lt;BK324,BW324+BX324+BY324-BZ324,0)+IF(CI324&lt;BK324,CE324+CF324+CG324-CH324,0))))))</f>
        <v>0</v>
      </c>
      <c r="BM324" s="3">
        <f>IF(Inputs!$B$27&lt;&gt;"Ready","PENDING INPUTS",MIN((BG324+BH324+BI324),IF(D324&gt;C324,IF(D324=0,0,BJ324*C324/D324),BJ324+BL324)))</f>
        <v>0</v>
      </c>
      <c r="BN324" s="3">
        <f>IF(Inputs!$B$27&lt;&gt;"Ready","PENDING INPUTS",MAX(0,(BG324+BH324+BI324)-BM324))</f>
        <v>0</v>
      </c>
      <c r="BO324" s="3">
        <f>IF(Inputs!$B$27&lt;&gt;"Ready","PENDING INPUTS",BV323)</f>
        <v>0</v>
      </c>
      <c r="BP324" s="3">
        <f>IF(Inputs!$B$27&lt;&gt;"Ready","PENDING INPUTS",IF(A324&lt;=Inputs!$B$6,ROUND(BO324*Inputs!C21/12,2),0))</f>
        <v>0</v>
      </c>
      <c r="BQ324" s="3">
        <f>IF(Inputs!$B$27&lt;&gt;"Ready","PENDING INPUTS",IF(AND(A324&lt;=Inputs!$B$6,BO324&gt;0),Inputs!G21,0))</f>
        <v>0</v>
      </c>
      <c r="BR324" s="3">
        <f>IF(Inputs!$B$27&lt;&gt;"Ready","PENDING INPUTS",IF(A324&gt;Inputs!$B$6,0,MIN((BO324+BP324+BQ324),IF(Inputs!H21=1,Inputs!D21,MAX(Inputs!F21,ROUND(BO324*Inputs!E21+BP324+BQ324,2))))))</f>
        <v>0</v>
      </c>
      <c r="BS324">
        <f>IF(Inputs!$B$27&lt;&gt;"Ready","PENDING INPUTS",IF(BO324&lt;=0,99,1+IF(AND(K324&gt;0,OR(Inputs!C14&gt;Inputs!C21,AND(Inputs!C14=Inputs!C21,0&lt;7))),1,0)+IF(AND(S324&gt;0,OR(Inputs!C15&gt;Inputs!C21,AND(Inputs!C15=Inputs!C21,1&lt;7))),1,0)+IF(AND(AA324&gt;0,OR(Inputs!C16&gt;Inputs!C21,AND(Inputs!C16=Inputs!C21,2&lt;7))),1,0)+IF(AND(AI324&gt;0,OR(Inputs!C17&gt;Inputs!C21,AND(Inputs!C17=Inputs!C21,3&lt;7))),1,0)+IF(AND(AQ324&gt;0,OR(Inputs!C18&gt;Inputs!C21,AND(Inputs!C18=Inputs!C21,4&lt;7))),1,0)+IF(AND(AY324&gt;0,OR(Inputs!C19&gt;Inputs!C21,AND(Inputs!C19=Inputs!C21,5&lt;7))),1,0)+IF(AND(BG324&gt;0,OR(Inputs!C20&gt;Inputs!C21,AND(Inputs!C20=Inputs!C21,6&lt;7))),1,0)+IF(AND(BW324&gt;0,OR(Inputs!C22&gt;Inputs!C21,AND(Inputs!C22=Inputs!C21,8&lt;7))),1,0)+IF(AND(CE324&gt;0,OR(Inputs!C23&gt;Inputs!C21,AND(Inputs!C23=Inputs!C21,9&lt;7))),1,0)))</f>
        <v>99</v>
      </c>
      <c r="BT324" s="3">
        <f>IF(Inputs!$B$27&lt;&gt;"Ready","PENDING INPUTS",IF(A324&gt;Inputs!$B$6,0,MIN(MAX(0,(BO324+BP324+BQ324)-BR324),MAX(0,C324-D324-(IF(O324&lt;BS324,K324+L324+M324-N324,0)+IF(W324&lt;BS324,S324+T324+U324-V324,0)+IF(AE324&lt;BS324,AA324+AB324+AC324-AD324,0)+IF(AM324&lt;BS324,AI324+AJ324+AK324-AL324,0)+IF(AU324&lt;BS324,AQ324+AR324+AS324-AT324,0)+IF(BC324&lt;BS324,AY324+AZ324+BA324-BB324,0)+IF(BK324&lt;BS324,BG324+BH324+BI324-BJ324,0)+IF(BS324&lt;BS324,BO324+BP324+BQ324-BR324,0)+IF(CA324&lt;BS324,BW324+BX324+BY324-BZ324,0)+IF(CI324&lt;BS324,CE324+CF324+CG324-CH324,0))))))</f>
        <v>0</v>
      </c>
      <c r="BU324" s="3">
        <f>IF(Inputs!$B$27&lt;&gt;"Ready","PENDING INPUTS",MIN((BO324+BP324+BQ324),IF(D324&gt;C324,IF(D324=0,0,BR324*C324/D324),BR324+BT324)))</f>
        <v>0</v>
      </c>
      <c r="BV324" s="3">
        <f>IF(Inputs!$B$27&lt;&gt;"Ready","PENDING INPUTS",MAX(0,(BO324+BP324+BQ324)-BU324))</f>
        <v>0</v>
      </c>
      <c r="BW324" s="3">
        <f>IF(Inputs!$B$27&lt;&gt;"Ready","PENDING INPUTS",CD323)</f>
        <v>0</v>
      </c>
      <c r="BX324" s="3">
        <f>IF(Inputs!$B$27&lt;&gt;"Ready","PENDING INPUTS",IF(A324&lt;=Inputs!$B$6,ROUND(BW324*Inputs!C22/12,2),0))</f>
        <v>0</v>
      </c>
      <c r="BY324" s="3">
        <f>IF(Inputs!$B$27&lt;&gt;"Ready","PENDING INPUTS",IF(AND(A324&lt;=Inputs!$B$6,BW324&gt;0),Inputs!G22,0))</f>
        <v>0</v>
      </c>
      <c r="BZ324" s="3">
        <f>IF(Inputs!$B$27&lt;&gt;"Ready","PENDING INPUTS",IF(A324&gt;Inputs!$B$6,0,MIN((BW324+BX324+BY324),IF(Inputs!H22=1,Inputs!D22,MAX(Inputs!F22,ROUND(BW324*Inputs!E22+BX324+BY324,2))))))</f>
        <v>0</v>
      </c>
      <c r="CA324">
        <f>IF(Inputs!$B$27&lt;&gt;"Ready","PENDING INPUTS",IF(BW324&lt;=0,99,1+IF(AND(K324&gt;0,OR(Inputs!C14&gt;Inputs!C22,AND(Inputs!C14=Inputs!C22,0&lt;8))),1,0)+IF(AND(S324&gt;0,OR(Inputs!C15&gt;Inputs!C22,AND(Inputs!C15=Inputs!C22,1&lt;8))),1,0)+IF(AND(AA324&gt;0,OR(Inputs!C16&gt;Inputs!C22,AND(Inputs!C16=Inputs!C22,2&lt;8))),1,0)+IF(AND(AI324&gt;0,OR(Inputs!C17&gt;Inputs!C22,AND(Inputs!C17=Inputs!C22,3&lt;8))),1,0)+IF(AND(AQ324&gt;0,OR(Inputs!C18&gt;Inputs!C22,AND(Inputs!C18=Inputs!C22,4&lt;8))),1,0)+IF(AND(AY324&gt;0,OR(Inputs!C19&gt;Inputs!C22,AND(Inputs!C19=Inputs!C22,5&lt;8))),1,0)+IF(AND(BG324&gt;0,OR(Inputs!C20&gt;Inputs!C22,AND(Inputs!C20=Inputs!C22,6&lt;8))),1,0)+IF(AND(BO324&gt;0,OR(Inputs!C21&gt;Inputs!C22,AND(Inputs!C21=Inputs!C22,7&lt;8))),1,0)+IF(AND(CE324&gt;0,OR(Inputs!C23&gt;Inputs!C22,AND(Inputs!C23=Inputs!C22,9&lt;8))),1,0)))</f>
        <v>99</v>
      </c>
      <c r="CB324" s="3">
        <f>IF(Inputs!$B$27&lt;&gt;"Ready","PENDING INPUTS",IF(A324&gt;Inputs!$B$6,0,MIN(MAX(0,(BW324+BX324+BY324)-BZ324),MAX(0,C324-D324-(IF(O324&lt;CA324,K324+L324+M324-N324,0)+IF(W324&lt;CA324,S324+T324+U324-V324,0)+IF(AE324&lt;CA324,AA324+AB324+AC324-AD324,0)+IF(AM324&lt;CA324,AI324+AJ324+AK324-AL324,0)+IF(AU324&lt;CA324,AQ324+AR324+AS324-AT324,0)+IF(BC324&lt;CA324,AY324+AZ324+BA324-BB324,0)+IF(BK324&lt;CA324,BG324+BH324+BI324-BJ324,0)+IF(BS324&lt;CA324,BO324+BP324+BQ324-BR324,0)+IF(CA324&lt;CA324,BW324+BX324+BY324-BZ324,0)+IF(CI324&lt;CA324,CE324+CF324+CG324-CH324,0))))))</f>
        <v>0</v>
      </c>
      <c r="CC324" s="3">
        <f>IF(Inputs!$B$27&lt;&gt;"Ready","PENDING INPUTS",MIN((BW324+BX324+BY324),IF(D324&gt;C324,IF(D324=0,0,BZ324*C324/D324),BZ324+CB324)))</f>
        <v>0</v>
      </c>
      <c r="CD324" s="3">
        <f>IF(Inputs!$B$27&lt;&gt;"Ready","PENDING INPUTS",MAX(0,(BW324+BX324+BY324)-CC324))</f>
        <v>0</v>
      </c>
      <c r="CE324" s="3">
        <f>IF(Inputs!$B$27&lt;&gt;"Ready","PENDING INPUTS",CL323)</f>
        <v>0</v>
      </c>
      <c r="CF324" s="3">
        <f>IF(Inputs!$B$27&lt;&gt;"Ready","PENDING INPUTS",IF(A324&lt;=Inputs!$B$6,ROUND(CE324*Inputs!C23/12,2),0))</f>
        <v>0</v>
      </c>
      <c r="CG324" s="3">
        <f>IF(Inputs!$B$27&lt;&gt;"Ready","PENDING INPUTS",IF(AND(A324&lt;=Inputs!$B$6,CE324&gt;0),Inputs!G23,0))</f>
        <v>0</v>
      </c>
      <c r="CH324" s="3">
        <f>IF(Inputs!$B$27&lt;&gt;"Ready","PENDING INPUTS",IF(A324&gt;Inputs!$B$6,0,MIN((CE324+CF324+CG324),IF(Inputs!H23=1,Inputs!D23,MAX(Inputs!F23,ROUND(CE324*Inputs!E23+CF324+CG324,2))))))</f>
        <v>0</v>
      </c>
      <c r="CI324">
        <f>IF(Inputs!$B$27&lt;&gt;"Ready","PENDING INPUTS",IF(CE324&lt;=0,99,1+IF(AND(K324&gt;0,OR(Inputs!C14&gt;Inputs!C23,AND(Inputs!C14=Inputs!C23,0&lt;9))),1,0)+IF(AND(S324&gt;0,OR(Inputs!C15&gt;Inputs!C23,AND(Inputs!C15=Inputs!C23,1&lt;9))),1,0)+IF(AND(AA324&gt;0,OR(Inputs!C16&gt;Inputs!C23,AND(Inputs!C16=Inputs!C23,2&lt;9))),1,0)+IF(AND(AI324&gt;0,OR(Inputs!C17&gt;Inputs!C23,AND(Inputs!C17=Inputs!C23,3&lt;9))),1,0)+IF(AND(AQ324&gt;0,OR(Inputs!C18&gt;Inputs!C23,AND(Inputs!C18=Inputs!C23,4&lt;9))),1,0)+IF(AND(AY324&gt;0,OR(Inputs!C19&gt;Inputs!C23,AND(Inputs!C19=Inputs!C23,5&lt;9))),1,0)+IF(AND(BG324&gt;0,OR(Inputs!C20&gt;Inputs!C23,AND(Inputs!C20=Inputs!C23,6&lt;9))),1,0)+IF(AND(BO324&gt;0,OR(Inputs!C21&gt;Inputs!C23,AND(Inputs!C21=Inputs!C23,7&lt;9))),1,0)+IF(AND(BW324&gt;0,OR(Inputs!C22&gt;Inputs!C23,AND(Inputs!C22=Inputs!C23,8&lt;9))),1,0)))</f>
        <v>99</v>
      </c>
      <c r="CJ324" s="3">
        <f>IF(Inputs!$B$27&lt;&gt;"Ready","PENDING INPUTS",IF(A324&gt;Inputs!$B$6,0,MIN(MAX(0,(CE324+CF324+CG324)-CH324),MAX(0,C324-D324-(IF(O324&lt;CI324,K324+L324+M324-N324,0)+IF(W324&lt;CI324,S324+T324+U324-V324,0)+IF(AE324&lt;CI324,AA324+AB324+AC324-AD324,0)+IF(AM324&lt;CI324,AI324+AJ324+AK324-AL324,0)+IF(AU324&lt;CI324,AQ324+AR324+AS324-AT324,0)+IF(BC324&lt;CI324,AY324+AZ324+BA324-BB324,0)+IF(BK324&lt;CI324,BG324+BH324+BI324-BJ324,0)+IF(BS324&lt;CI324,BO324+BP324+BQ324-BR324,0)+IF(CA324&lt;CI324,BW324+BX324+BY324-BZ324,0)+IF(CI324&lt;CI324,CE324+CF324+CG324-CH324,0))))))</f>
        <v>0</v>
      </c>
      <c r="CK324" s="3">
        <f>IF(Inputs!$B$27&lt;&gt;"Ready","PENDING INPUTS",MIN((CE324+CF324+CG324),IF(D324&gt;C324,IF(D324=0,0,CH324*C324/D324),CH324+CJ324)))</f>
        <v>0</v>
      </c>
      <c r="CL324" s="3">
        <f>IF(Inputs!$B$27&lt;&gt;"Ready","PENDING INPUTS",MAX(0,(CE324+CF324+CG324)-CK324))</f>
        <v>0</v>
      </c>
    </row>
    <row r="325" spans="1:90" ht="27.95" customHeight="1" x14ac:dyDescent="0.25">
      <c r="A325">
        <v>321</v>
      </c>
      <c r="B325" s="13">
        <f>IF(Inputs!$B$27&lt;&gt;"Ready","PENDING INPUTS",EDATE(Inputs!$B$5,A325-1))</f>
        <v>56036</v>
      </c>
      <c r="C325" s="3">
        <f>IF(Inputs!$B$27&lt;&gt;"Ready","PENDING INPUTS",IF(A325&lt;=Inputs!$B$6,MAX(0,Inputs!$B$4+IF(A325=Inputs!$B$7,Inputs!$B$8,0)+IF(A325=Inputs!$B$9,Inputs!$B$10,0)),0))</f>
        <v>0</v>
      </c>
      <c r="D325" s="3">
        <f>IF(Inputs!$B$27&lt;&gt;"Ready","PENDING INPUTS",SUM(N325,V325,AD325,AL325,AT325,BB325,BJ325,BR325,BZ325,CH325))</f>
        <v>0</v>
      </c>
      <c r="E325" s="3">
        <f>IF(Inputs!$B$27&lt;&gt;"Ready","PENDING INPUTS",MAX(0,D325-C325))</f>
        <v>0</v>
      </c>
      <c r="F325" s="3">
        <f>IF(Inputs!$B$27&lt;&gt;"Ready","PENDING INPUTS",SUM(Q325,Y325,AG325,AO325,AW325,BE325,BM325,BU325,CC325,CK325))</f>
        <v>0</v>
      </c>
      <c r="G325" s="3">
        <f>IF(Inputs!$B$27&lt;&gt;"Ready","PENDING INPUTS",SUM(L325,T325,AB325,AJ325,AR325,AZ325,BH325,BP325,BX325,CF325))</f>
        <v>0</v>
      </c>
      <c r="H325" s="3">
        <f>IF(Inputs!$B$27&lt;&gt;"Ready","PENDING INPUTS",SUM(M325,U325,AC325,AK325,AS325,BA325,BI325,BQ325,BY325,CG325))</f>
        <v>0</v>
      </c>
      <c r="I325" s="3">
        <f>IF(Inputs!$B$27&lt;&gt;"Ready","PENDING INPUTS",SUM(R325,Z325,AH325,AP325,AX325,BF325,BN325,BV325,CD325,CL325))</f>
        <v>0</v>
      </c>
      <c r="J325" t="str">
        <f>IF(Inputs!$B$27&lt;&gt;"Ready","PENDING INPUTS",IF(A325&gt;Inputs!$B$6,"Beyond horizon",IF(E325&gt;0.005,"MINIMUM SHORTFALL",IF(I325&lt;0.005,"Paid off","In progress"))))</f>
        <v>Beyond horizon</v>
      </c>
      <c r="K325" s="3">
        <f>IF(Inputs!$B$27&lt;&gt;"Ready","PENDING INPUTS",R324)</f>
        <v>0</v>
      </c>
      <c r="L325" s="3">
        <f>IF(Inputs!$B$27&lt;&gt;"Ready","PENDING INPUTS",IF(A325&lt;=Inputs!$B$6,ROUND(K325*Inputs!C14/12,2),0))</f>
        <v>0</v>
      </c>
      <c r="M325" s="3">
        <f>IF(Inputs!$B$27&lt;&gt;"Ready","PENDING INPUTS",IF(AND(A325&lt;=Inputs!$B$6,K325&gt;0),Inputs!G14,0))</f>
        <v>0</v>
      </c>
      <c r="N325" s="3">
        <f>IF(Inputs!$B$27&lt;&gt;"Ready","PENDING INPUTS",IF(A325&gt;Inputs!$B$6,0,MIN((K325+L325+M325),IF(Inputs!H14=1,Inputs!D14,MAX(Inputs!F14,ROUND(K325*Inputs!E14+L325+M325,2))))))</f>
        <v>0</v>
      </c>
      <c r="O325">
        <f>IF(Inputs!$B$27&lt;&gt;"Ready","PENDING INPUTS",IF(K325&lt;=0,99,1+IF(AND(S325&gt;0,OR(Inputs!C15&gt;Inputs!C14,AND(Inputs!C15=Inputs!C14,1&lt;0))),1,0)+IF(AND(AA325&gt;0,OR(Inputs!C16&gt;Inputs!C14,AND(Inputs!C16=Inputs!C14,2&lt;0))),1,0)+IF(AND(AI325&gt;0,OR(Inputs!C17&gt;Inputs!C14,AND(Inputs!C17=Inputs!C14,3&lt;0))),1,0)+IF(AND(AQ325&gt;0,OR(Inputs!C18&gt;Inputs!C14,AND(Inputs!C18=Inputs!C14,4&lt;0))),1,0)+IF(AND(AY325&gt;0,OR(Inputs!C19&gt;Inputs!C14,AND(Inputs!C19=Inputs!C14,5&lt;0))),1,0)+IF(AND(BG325&gt;0,OR(Inputs!C20&gt;Inputs!C14,AND(Inputs!C20=Inputs!C14,6&lt;0))),1,0)+IF(AND(BO325&gt;0,OR(Inputs!C21&gt;Inputs!C14,AND(Inputs!C21=Inputs!C14,7&lt;0))),1,0)+IF(AND(BW325&gt;0,OR(Inputs!C22&gt;Inputs!C14,AND(Inputs!C22=Inputs!C14,8&lt;0))),1,0)+IF(AND(CE325&gt;0,OR(Inputs!C23&gt;Inputs!C14,AND(Inputs!C23=Inputs!C14,9&lt;0))),1,0)))</f>
        <v>99</v>
      </c>
      <c r="P325" s="3">
        <f>IF(Inputs!$B$27&lt;&gt;"Ready","PENDING INPUTS",IF(A325&gt;Inputs!$B$6,0,MIN(MAX(0,(K325+L325+M325)-N325),MAX(0,C325-D325-(IF(O325&lt;O325,K325+L325+M325-N325,0)+IF(W325&lt;O325,S325+T325+U325-V325,0)+IF(AE325&lt;O325,AA325+AB325+AC325-AD325,0)+IF(AM325&lt;O325,AI325+AJ325+AK325-AL325,0)+IF(AU325&lt;O325,AQ325+AR325+AS325-AT325,0)+IF(BC325&lt;O325,AY325+AZ325+BA325-BB325,0)+IF(BK325&lt;O325,BG325+BH325+BI325-BJ325,0)+IF(BS325&lt;O325,BO325+BP325+BQ325-BR325,0)+IF(CA325&lt;O325,BW325+BX325+BY325-BZ325,0)+IF(CI325&lt;O325,CE325+CF325+CG325-CH325,0))))))</f>
        <v>0</v>
      </c>
      <c r="Q325" s="3">
        <f>IF(Inputs!$B$27&lt;&gt;"Ready","PENDING INPUTS",MIN((K325+L325+M325),IF(D325&gt;C325,IF(D325=0,0,N325*C325/D325),N325+P325)))</f>
        <v>0</v>
      </c>
      <c r="R325" s="3">
        <f>IF(Inputs!$B$27&lt;&gt;"Ready","PENDING INPUTS",MAX(0,(K325+L325+M325)-Q325))</f>
        <v>0</v>
      </c>
      <c r="S325" s="3">
        <f>IF(Inputs!$B$27&lt;&gt;"Ready","PENDING INPUTS",Z324)</f>
        <v>0</v>
      </c>
      <c r="T325" s="3">
        <f>IF(Inputs!$B$27&lt;&gt;"Ready","PENDING INPUTS",IF(A325&lt;=Inputs!$B$6,ROUND(S325*Inputs!C15/12,2),0))</f>
        <v>0</v>
      </c>
      <c r="U325" s="3">
        <f>IF(Inputs!$B$27&lt;&gt;"Ready","PENDING INPUTS",IF(AND(A325&lt;=Inputs!$B$6,S325&gt;0),Inputs!G15,0))</f>
        <v>0</v>
      </c>
      <c r="V325" s="3">
        <f>IF(Inputs!$B$27&lt;&gt;"Ready","PENDING INPUTS",IF(A325&gt;Inputs!$B$6,0,MIN((S325+T325+U325),IF(Inputs!H15=1,Inputs!D15,MAX(Inputs!F15,ROUND(S325*Inputs!E15+T325+U325,2))))))</f>
        <v>0</v>
      </c>
      <c r="W325">
        <f>IF(Inputs!$B$27&lt;&gt;"Ready","PENDING INPUTS",IF(S325&lt;=0,99,1+IF(AND(K325&gt;0,OR(Inputs!C14&gt;Inputs!C15,AND(Inputs!C14=Inputs!C15,0&lt;1))),1,0)+IF(AND(AA325&gt;0,OR(Inputs!C16&gt;Inputs!C15,AND(Inputs!C16=Inputs!C15,2&lt;1))),1,0)+IF(AND(AI325&gt;0,OR(Inputs!C17&gt;Inputs!C15,AND(Inputs!C17=Inputs!C15,3&lt;1))),1,0)+IF(AND(AQ325&gt;0,OR(Inputs!C18&gt;Inputs!C15,AND(Inputs!C18=Inputs!C15,4&lt;1))),1,0)+IF(AND(AY325&gt;0,OR(Inputs!C19&gt;Inputs!C15,AND(Inputs!C19=Inputs!C15,5&lt;1))),1,0)+IF(AND(BG325&gt;0,OR(Inputs!C20&gt;Inputs!C15,AND(Inputs!C20=Inputs!C15,6&lt;1))),1,0)+IF(AND(BO325&gt;0,OR(Inputs!C21&gt;Inputs!C15,AND(Inputs!C21=Inputs!C15,7&lt;1))),1,0)+IF(AND(BW325&gt;0,OR(Inputs!C22&gt;Inputs!C15,AND(Inputs!C22=Inputs!C15,8&lt;1))),1,0)+IF(AND(CE325&gt;0,OR(Inputs!C23&gt;Inputs!C15,AND(Inputs!C23=Inputs!C15,9&lt;1))),1,0)))</f>
        <v>99</v>
      </c>
      <c r="X325" s="3">
        <f>IF(Inputs!$B$27&lt;&gt;"Ready","PENDING INPUTS",IF(A325&gt;Inputs!$B$6,0,MIN(MAX(0,(S325+T325+U325)-V325),MAX(0,C325-D325-(IF(O325&lt;W325,K325+L325+M325-N325,0)+IF(W325&lt;W325,S325+T325+U325-V325,0)+IF(AE325&lt;W325,AA325+AB325+AC325-AD325,0)+IF(AM325&lt;W325,AI325+AJ325+AK325-AL325,0)+IF(AU325&lt;W325,AQ325+AR325+AS325-AT325,0)+IF(BC325&lt;W325,AY325+AZ325+BA325-BB325,0)+IF(BK325&lt;W325,BG325+BH325+BI325-BJ325,0)+IF(BS325&lt;W325,BO325+BP325+BQ325-BR325,0)+IF(CA325&lt;W325,BW325+BX325+BY325-BZ325,0)+IF(CI325&lt;W325,CE325+CF325+CG325-CH325,0))))))</f>
        <v>0</v>
      </c>
      <c r="Y325" s="3">
        <f>IF(Inputs!$B$27&lt;&gt;"Ready","PENDING INPUTS",MIN((S325+T325+U325),IF(D325&gt;C325,IF(D325=0,0,V325*C325/D325),V325+X325)))</f>
        <v>0</v>
      </c>
      <c r="Z325" s="3">
        <f>IF(Inputs!$B$27&lt;&gt;"Ready","PENDING INPUTS",MAX(0,(S325+T325+U325)-Y325))</f>
        <v>0</v>
      </c>
      <c r="AA325" s="3">
        <f>IF(Inputs!$B$27&lt;&gt;"Ready","PENDING INPUTS",AH324)</f>
        <v>0</v>
      </c>
      <c r="AB325" s="3">
        <f>IF(Inputs!$B$27&lt;&gt;"Ready","PENDING INPUTS",IF(A325&lt;=Inputs!$B$6,ROUND(AA325*Inputs!C16/12,2),0))</f>
        <v>0</v>
      </c>
      <c r="AC325" s="3">
        <f>IF(Inputs!$B$27&lt;&gt;"Ready","PENDING INPUTS",IF(AND(A325&lt;=Inputs!$B$6,AA325&gt;0),Inputs!G16,0))</f>
        <v>0</v>
      </c>
      <c r="AD325" s="3">
        <f>IF(Inputs!$B$27&lt;&gt;"Ready","PENDING INPUTS",IF(A325&gt;Inputs!$B$6,0,MIN((AA325+AB325+AC325),IF(Inputs!H16=1,Inputs!D16,MAX(Inputs!F16,ROUND(AA325*Inputs!E16+AB325+AC325,2))))))</f>
        <v>0</v>
      </c>
      <c r="AE325">
        <f>IF(Inputs!$B$27&lt;&gt;"Ready","PENDING INPUTS",IF(AA325&lt;=0,99,1+IF(AND(K325&gt;0,OR(Inputs!C14&gt;Inputs!C16,AND(Inputs!C14=Inputs!C16,0&lt;2))),1,0)+IF(AND(S325&gt;0,OR(Inputs!C15&gt;Inputs!C16,AND(Inputs!C15=Inputs!C16,1&lt;2))),1,0)+IF(AND(AI325&gt;0,OR(Inputs!C17&gt;Inputs!C16,AND(Inputs!C17=Inputs!C16,3&lt;2))),1,0)+IF(AND(AQ325&gt;0,OR(Inputs!C18&gt;Inputs!C16,AND(Inputs!C18=Inputs!C16,4&lt;2))),1,0)+IF(AND(AY325&gt;0,OR(Inputs!C19&gt;Inputs!C16,AND(Inputs!C19=Inputs!C16,5&lt;2))),1,0)+IF(AND(BG325&gt;0,OR(Inputs!C20&gt;Inputs!C16,AND(Inputs!C20=Inputs!C16,6&lt;2))),1,0)+IF(AND(BO325&gt;0,OR(Inputs!C21&gt;Inputs!C16,AND(Inputs!C21=Inputs!C16,7&lt;2))),1,0)+IF(AND(BW325&gt;0,OR(Inputs!C22&gt;Inputs!C16,AND(Inputs!C22=Inputs!C16,8&lt;2))),1,0)+IF(AND(CE325&gt;0,OR(Inputs!C23&gt;Inputs!C16,AND(Inputs!C23=Inputs!C16,9&lt;2))),1,0)))</f>
        <v>99</v>
      </c>
      <c r="AF325" s="3">
        <f>IF(Inputs!$B$27&lt;&gt;"Ready","PENDING INPUTS",IF(A325&gt;Inputs!$B$6,0,MIN(MAX(0,(AA325+AB325+AC325)-AD325),MAX(0,C325-D325-(IF(O325&lt;AE325,K325+L325+M325-N325,0)+IF(W325&lt;AE325,S325+T325+U325-V325,0)+IF(AE325&lt;AE325,AA325+AB325+AC325-AD325,0)+IF(AM325&lt;AE325,AI325+AJ325+AK325-AL325,0)+IF(AU325&lt;AE325,AQ325+AR325+AS325-AT325,0)+IF(BC325&lt;AE325,AY325+AZ325+BA325-BB325,0)+IF(BK325&lt;AE325,BG325+BH325+BI325-BJ325,0)+IF(BS325&lt;AE325,BO325+BP325+BQ325-BR325,0)+IF(CA325&lt;AE325,BW325+BX325+BY325-BZ325,0)+IF(CI325&lt;AE325,CE325+CF325+CG325-CH325,0))))))</f>
        <v>0</v>
      </c>
      <c r="AG325" s="3">
        <f>IF(Inputs!$B$27&lt;&gt;"Ready","PENDING INPUTS",MIN((AA325+AB325+AC325),IF(D325&gt;C325,IF(D325=0,0,AD325*C325/D325),AD325+AF325)))</f>
        <v>0</v>
      </c>
      <c r="AH325" s="3">
        <f>IF(Inputs!$B$27&lt;&gt;"Ready","PENDING INPUTS",MAX(0,(AA325+AB325+AC325)-AG325))</f>
        <v>0</v>
      </c>
      <c r="AI325" s="3">
        <f>IF(Inputs!$B$27&lt;&gt;"Ready","PENDING INPUTS",AP324)</f>
        <v>0</v>
      </c>
      <c r="AJ325" s="3">
        <f>IF(Inputs!$B$27&lt;&gt;"Ready","PENDING INPUTS",IF(A325&lt;=Inputs!$B$6,ROUND(AI325*Inputs!C17/12,2),0))</f>
        <v>0</v>
      </c>
      <c r="AK325" s="3">
        <f>IF(Inputs!$B$27&lt;&gt;"Ready","PENDING INPUTS",IF(AND(A325&lt;=Inputs!$B$6,AI325&gt;0),Inputs!G17,0))</f>
        <v>0</v>
      </c>
      <c r="AL325" s="3">
        <f>IF(Inputs!$B$27&lt;&gt;"Ready","PENDING INPUTS",IF(A325&gt;Inputs!$B$6,0,MIN((AI325+AJ325+AK325),IF(Inputs!H17=1,Inputs!D17,MAX(Inputs!F17,ROUND(AI325*Inputs!E17+AJ325+AK325,2))))))</f>
        <v>0</v>
      </c>
      <c r="AM325">
        <f>IF(Inputs!$B$27&lt;&gt;"Ready","PENDING INPUTS",IF(AI325&lt;=0,99,1+IF(AND(K325&gt;0,OR(Inputs!C14&gt;Inputs!C17,AND(Inputs!C14=Inputs!C17,0&lt;3))),1,0)+IF(AND(S325&gt;0,OR(Inputs!C15&gt;Inputs!C17,AND(Inputs!C15=Inputs!C17,1&lt;3))),1,0)+IF(AND(AA325&gt;0,OR(Inputs!C16&gt;Inputs!C17,AND(Inputs!C16=Inputs!C17,2&lt;3))),1,0)+IF(AND(AQ325&gt;0,OR(Inputs!C18&gt;Inputs!C17,AND(Inputs!C18=Inputs!C17,4&lt;3))),1,0)+IF(AND(AY325&gt;0,OR(Inputs!C19&gt;Inputs!C17,AND(Inputs!C19=Inputs!C17,5&lt;3))),1,0)+IF(AND(BG325&gt;0,OR(Inputs!C20&gt;Inputs!C17,AND(Inputs!C20=Inputs!C17,6&lt;3))),1,0)+IF(AND(BO325&gt;0,OR(Inputs!C21&gt;Inputs!C17,AND(Inputs!C21=Inputs!C17,7&lt;3))),1,0)+IF(AND(BW325&gt;0,OR(Inputs!C22&gt;Inputs!C17,AND(Inputs!C22=Inputs!C17,8&lt;3))),1,0)+IF(AND(CE325&gt;0,OR(Inputs!C23&gt;Inputs!C17,AND(Inputs!C23=Inputs!C17,9&lt;3))),1,0)))</f>
        <v>99</v>
      </c>
      <c r="AN325" s="3">
        <f>IF(Inputs!$B$27&lt;&gt;"Ready","PENDING INPUTS",IF(A325&gt;Inputs!$B$6,0,MIN(MAX(0,(AI325+AJ325+AK325)-AL325),MAX(0,C325-D325-(IF(O325&lt;AM325,K325+L325+M325-N325,0)+IF(W325&lt;AM325,S325+T325+U325-V325,0)+IF(AE325&lt;AM325,AA325+AB325+AC325-AD325,0)+IF(AM325&lt;AM325,AI325+AJ325+AK325-AL325,0)+IF(AU325&lt;AM325,AQ325+AR325+AS325-AT325,0)+IF(BC325&lt;AM325,AY325+AZ325+BA325-BB325,0)+IF(BK325&lt;AM325,BG325+BH325+BI325-BJ325,0)+IF(BS325&lt;AM325,BO325+BP325+BQ325-BR325,0)+IF(CA325&lt;AM325,BW325+BX325+BY325-BZ325,0)+IF(CI325&lt;AM325,CE325+CF325+CG325-CH325,0))))))</f>
        <v>0</v>
      </c>
      <c r="AO325" s="3">
        <f>IF(Inputs!$B$27&lt;&gt;"Ready","PENDING INPUTS",MIN((AI325+AJ325+AK325),IF(D325&gt;C325,IF(D325=0,0,AL325*C325/D325),AL325+AN325)))</f>
        <v>0</v>
      </c>
      <c r="AP325" s="3">
        <f>IF(Inputs!$B$27&lt;&gt;"Ready","PENDING INPUTS",MAX(0,(AI325+AJ325+AK325)-AO325))</f>
        <v>0</v>
      </c>
      <c r="AQ325" s="3">
        <f>IF(Inputs!$B$27&lt;&gt;"Ready","PENDING INPUTS",AX324)</f>
        <v>0</v>
      </c>
      <c r="AR325" s="3">
        <f>IF(Inputs!$B$27&lt;&gt;"Ready","PENDING INPUTS",IF(A325&lt;=Inputs!$B$6,ROUND(AQ325*Inputs!C18/12,2),0))</f>
        <v>0</v>
      </c>
      <c r="AS325" s="3">
        <f>IF(Inputs!$B$27&lt;&gt;"Ready","PENDING INPUTS",IF(AND(A325&lt;=Inputs!$B$6,AQ325&gt;0),Inputs!G18,0))</f>
        <v>0</v>
      </c>
      <c r="AT325" s="3">
        <f>IF(Inputs!$B$27&lt;&gt;"Ready","PENDING INPUTS",IF(A325&gt;Inputs!$B$6,0,MIN((AQ325+AR325+AS325),IF(Inputs!H18=1,Inputs!D18,MAX(Inputs!F18,ROUND(AQ325*Inputs!E18+AR325+AS325,2))))))</f>
        <v>0</v>
      </c>
      <c r="AU325">
        <f>IF(Inputs!$B$27&lt;&gt;"Ready","PENDING INPUTS",IF(AQ325&lt;=0,99,1+IF(AND(K325&gt;0,OR(Inputs!C14&gt;Inputs!C18,AND(Inputs!C14=Inputs!C18,0&lt;4))),1,0)+IF(AND(S325&gt;0,OR(Inputs!C15&gt;Inputs!C18,AND(Inputs!C15=Inputs!C18,1&lt;4))),1,0)+IF(AND(AA325&gt;0,OR(Inputs!C16&gt;Inputs!C18,AND(Inputs!C16=Inputs!C18,2&lt;4))),1,0)+IF(AND(AI325&gt;0,OR(Inputs!C17&gt;Inputs!C18,AND(Inputs!C17=Inputs!C18,3&lt;4))),1,0)+IF(AND(AY325&gt;0,OR(Inputs!C19&gt;Inputs!C18,AND(Inputs!C19=Inputs!C18,5&lt;4))),1,0)+IF(AND(BG325&gt;0,OR(Inputs!C20&gt;Inputs!C18,AND(Inputs!C20=Inputs!C18,6&lt;4))),1,0)+IF(AND(BO325&gt;0,OR(Inputs!C21&gt;Inputs!C18,AND(Inputs!C21=Inputs!C18,7&lt;4))),1,0)+IF(AND(BW325&gt;0,OR(Inputs!C22&gt;Inputs!C18,AND(Inputs!C22=Inputs!C18,8&lt;4))),1,0)+IF(AND(CE325&gt;0,OR(Inputs!C23&gt;Inputs!C18,AND(Inputs!C23=Inputs!C18,9&lt;4))),1,0)))</f>
        <v>99</v>
      </c>
      <c r="AV325" s="3">
        <f>IF(Inputs!$B$27&lt;&gt;"Ready","PENDING INPUTS",IF(A325&gt;Inputs!$B$6,0,MIN(MAX(0,(AQ325+AR325+AS325)-AT325),MAX(0,C325-D325-(IF(O325&lt;AU325,K325+L325+M325-N325,0)+IF(W325&lt;AU325,S325+T325+U325-V325,0)+IF(AE325&lt;AU325,AA325+AB325+AC325-AD325,0)+IF(AM325&lt;AU325,AI325+AJ325+AK325-AL325,0)+IF(AU325&lt;AU325,AQ325+AR325+AS325-AT325,0)+IF(BC325&lt;AU325,AY325+AZ325+BA325-BB325,0)+IF(BK325&lt;AU325,BG325+BH325+BI325-BJ325,0)+IF(BS325&lt;AU325,BO325+BP325+BQ325-BR325,0)+IF(CA325&lt;AU325,BW325+BX325+BY325-BZ325,0)+IF(CI325&lt;AU325,CE325+CF325+CG325-CH325,0))))))</f>
        <v>0</v>
      </c>
      <c r="AW325" s="3">
        <f>IF(Inputs!$B$27&lt;&gt;"Ready","PENDING INPUTS",MIN((AQ325+AR325+AS325),IF(D325&gt;C325,IF(D325=0,0,AT325*C325/D325),AT325+AV325)))</f>
        <v>0</v>
      </c>
      <c r="AX325" s="3">
        <f>IF(Inputs!$B$27&lt;&gt;"Ready","PENDING INPUTS",MAX(0,(AQ325+AR325+AS325)-AW325))</f>
        <v>0</v>
      </c>
      <c r="AY325" s="3">
        <f>IF(Inputs!$B$27&lt;&gt;"Ready","PENDING INPUTS",BF324)</f>
        <v>0</v>
      </c>
      <c r="AZ325" s="3">
        <f>IF(Inputs!$B$27&lt;&gt;"Ready","PENDING INPUTS",IF(A325&lt;=Inputs!$B$6,ROUND(AY325*Inputs!C19/12,2),0))</f>
        <v>0</v>
      </c>
      <c r="BA325" s="3">
        <f>IF(Inputs!$B$27&lt;&gt;"Ready","PENDING INPUTS",IF(AND(A325&lt;=Inputs!$B$6,AY325&gt;0),Inputs!G19,0))</f>
        <v>0</v>
      </c>
      <c r="BB325" s="3">
        <f>IF(Inputs!$B$27&lt;&gt;"Ready","PENDING INPUTS",IF(A325&gt;Inputs!$B$6,0,MIN((AY325+AZ325+BA325),IF(Inputs!H19=1,Inputs!D19,MAX(Inputs!F19,ROUND(AY325*Inputs!E19+AZ325+BA325,2))))))</f>
        <v>0</v>
      </c>
      <c r="BC325">
        <f>IF(Inputs!$B$27&lt;&gt;"Ready","PENDING INPUTS",IF(AY325&lt;=0,99,1+IF(AND(K325&gt;0,OR(Inputs!C14&gt;Inputs!C19,AND(Inputs!C14=Inputs!C19,0&lt;5))),1,0)+IF(AND(S325&gt;0,OR(Inputs!C15&gt;Inputs!C19,AND(Inputs!C15=Inputs!C19,1&lt;5))),1,0)+IF(AND(AA325&gt;0,OR(Inputs!C16&gt;Inputs!C19,AND(Inputs!C16=Inputs!C19,2&lt;5))),1,0)+IF(AND(AI325&gt;0,OR(Inputs!C17&gt;Inputs!C19,AND(Inputs!C17=Inputs!C19,3&lt;5))),1,0)+IF(AND(AQ325&gt;0,OR(Inputs!C18&gt;Inputs!C19,AND(Inputs!C18=Inputs!C19,4&lt;5))),1,0)+IF(AND(BG325&gt;0,OR(Inputs!C20&gt;Inputs!C19,AND(Inputs!C20=Inputs!C19,6&lt;5))),1,0)+IF(AND(BO325&gt;0,OR(Inputs!C21&gt;Inputs!C19,AND(Inputs!C21=Inputs!C19,7&lt;5))),1,0)+IF(AND(BW325&gt;0,OR(Inputs!C22&gt;Inputs!C19,AND(Inputs!C22=Inputs!C19,8&lt;5))),1,0)+IF(AND(CE325&gt;0,OR(Inputs!C23&gt;Inputs!C19,AND(Inputs!C23=Inputs!C19,9&lt;5))),1,0)))</f>
        <v>99</v>
      </c>
      <c r="BD325" s="3">
        <f>IF(Inputs!$B$27&lt;&gt;"Ready","PENDING INPUTS",IF(A325&gt;Inputs!$B$6,0,MIN(MAX(0,(AY325+AZ325+BA325)-BB325),MAX(0,C325-D325-(IF(O325&lt;BC325,K325+L325+M325-N325,0)+IF(W325&lt;BC325,S325+T325+U325-V325,0)+IF(AE325&lt;BC325,AA325+AB325+AC325-AD325,0)+IF(AM325&lt;BC325,AI325+AJ325+AK325-AL325,0)+IF(AU325&lt;BC325,AQ325+AR325+AS325-AT325,0)+IF(BC325&lt;BC325,AY325+AZ325+BA325-BB325,0)+IF(BK325&lt;BC325,BG325+BH325+BI325-BJ325,0)+IF(BS325&lt;BC325,BO325+BP325+BQ325-BR325,0)+IF(CA325&lt;BC325,BW325+BX325+BY325-BZ325,0)+IF(CI325&lt;BC325,CE325+CF325+CG325-CH325,0))))))</f>
        <v>0</v>
      </c>
      <c r="BE325" s="3">
        <f>IF(Inputs!$B$27&lt;&gt;"Ready","PENDING INPUTS",MIN((AY325+AZ325+BA325),IF(D325&gt;C325,IF(D325=0,0,BB325*C325/D325),BB325+BD325)))</f>
        <v>0</v>
      </c>
      <c r="BF325" s="3">
        <f>IF(Inputs!$B$27&lt;&gt;"Ready","PENDING INPUTS",MAX(0,(AY325+AZ325+BA325)-BE325))</f>
        <v>0</v>
      </c>
      <c r="BG325" s="3">
        <f>IF(Inputs!$B$27&lt;&gt;"Ready","PENDING INPUTS",BN324)</f>
        <v>0</v>
      </c>
      <c r="BH325" s="3">
        <f>IF(Inputs!$B$27&lt;&gt;"Ready","PENDING INPUTS",IF(A325&lt;=Inputs!$B$6,ROUND(BG325*Inputs!C20/12,2),0))</f>
        <v>0</v>
      </c>
      <c r="BI325" s="3">
        <f>IF(Inputs!$B$27&lt;&gt;"Ready","PENDING INPUTS",IF(AND(A325&lt;=Inputs!$B$6,BG325&gt;0),Inputs!G20,0))</f>
        <v>0</v>
      </c>
      <c r="BJ325" s="3">
        <f>IF(Inputs!$B$27&lt;&gt;"Ready","PENDING INPUTS",IF(A325&gt;Inputs!$B$6,0,MIN((BG325+BH325+BI325),IF(Inputs!H20=1,Inputs!D20,MAX(Inputs!F20,ROUND(BG325*Inputs!E20+BH325+BI325,2))))))</f>
        <v>0</v>
      </c>
      <c r="BK325">
        <f>IF(Inputs!$B$27&lt;&gt;"Ready","PENDING INPUTS",IF(BG325&lt;=0,99,1+IF(AND(K325&gt;0,OR(Inputs!C14&gt;Inputs!C20,AND(Inputs!C14=Inputs!C20,0&lt;6))),1,0)+IF(AND(S325&gt;0,OR(Inputs!C15&gt;Inputs!C20,AND(Inputs!C15=Inputs!C20,1&lt;6))),1,0)+IF(AND(AA325&gt;0,OR(Inputs!C16&gt;Inputs!C20,AND(Inputs!C16=Inputs!C20,2&lt;6))),1,0)+IF(AND(AI325&gt;0,OR(Inputs!C17&gt;Inputs!C20,AND(Inputs!C17=Inputs!C20,3&lt;6))),1,0)+IF(AND(AQ325&gt;0,OR(Inputs!C18&gt;Inputs!C20,AND(Inputs!C18=Inputs!C20,4&lt;6))),1,0)+IF(AND(AY325&gt;0,OR(Inputs!C19&gt;Inputs!C20,AND(Inputs!C19=Inputs!C20,5&lt;6))),1,0)+IF(AND(BO325&gt;0,OR(Inputs!C21&gt;Inputs!C20,AND(Inputs!C21=Inputs!C20,7&lt;6))),1,0)+IF(AND(BW325&gt;0,OR(Inputs!C22&gt;Inputs!C20,AND(Inputs!C22=Inputs!C20,8&lt;6))),1,0)+IF(AND(CE325&gt;0,OR(Inputs!C23&gt;Inputs!C20,AND(Inputs!C23=Inputs!C20,9&lt;6))),1,0)))</f>
        <v>99</v>
      </c>
      <c r="BL325" s="3">
        <f>IF(Inputs!$B$27&lt;&gt;"Ready","PENDING INPUTS",IF(A325&gt;Inputs!$B$6,0,MIN(MAX(0,(BG325+BH325+BI325)-BJ325),MAX(0,C325-D325-(IF(O325&lt;BK325,K325+L325+M325-N325,0)+IF(W325&lt;BK325,S325+T325+U325-V325,0)+IF(AE325&lt;BK325,AA325+AB325+AC325-AD325,0)+IF(AM325&lt;BK325,AI325+AJ325+AK325-AL325,0)+IF(AU325&lt;BK325,AQ325+AR325+AS325-AT325,0)+IF(BC325&lt;BK325,AY325+AZ325+BA325-BB325,0)+IF(BK325&lt;BK325,BG325+BH325+BI325-BJ325,0)+IF(BS325&lt;BK325,BO325+BP325+BQ325-BR325,0)+IF(CA325&lt;BK325,BW325+BX325+BY325-BZ325,0)+IF(CI325&lt;BK325,CE325+CF325+CG325-CH325,0))))))</f>
        <v>0</v>
      </c>
      <c r="BM325" s="3">
        <f>IF(Inputs!$B$27&lt;&gt;"Ready","PENDING INPUTS",MIN((BG325+BH325+BI325),IF(D325&gt;C325,IF(D325=0,0,BJ325*C325/D325),BJ325+BL325)))</f>
        <v>0</v>
      </c>
      <c r="BN325" s="3">
        <f>IF(Inputs!$B$27&lt;&gt;"Ready","PENDING INPUTS",MAX(0,(BG325+BH325+BI325)-BM325))</f>
        <v>0</v>
      </c>
      <c r="BO325" s="3">
        <f>IF(Inputs!$B$27&lt;&gt;"Ready","PENDING INPUTS",BV324)</f>
        <v>0</v>
      </c>
      <c r="BP325" s="3">
        <f>IF(Inputs!$B$27&lt;&gt;"Ready","PENDING INPUTS",IF(A325&lt;=Inputs!$B$6,ROUND(BO325*Inputs!C21/12,2),0))</f>
        <v>0</v>
      </c>
      <c r="BQ325" s="3">
        <f>IF(Inputs!$B$27&lt;&gt;"Ready","PENDING INPUTS",IF(AND(A325&lt;=Inputs!$B$6,BO325&gt;0),Inputs!G21,0))</f>
        <v>0</v>
      </c>
      <c r="BR325" s="3">
        <f>IF(Inputs!$B$27&lt;&gt;"Ready","PENDING INPUTS",IF(A325&gt;Inputs!$B$6,0,MIN((BO325+BP325+BQ325),IF(Inputs!H21=1,Inputs!D21,MAX(Inputs!F21,ROUND(BO325*Inputs!E21+BP325+BQ325,2))))))</f>
        <v>0</v>
      </c>
      <c r="BS325">
        <f>IF(Inputs!$B$27&lt;&gt;"Ready","PENDING INPUTS",IF(BO325&lt;=0,99,1+IF(AND(K325&gt;0,OR(Inputs!C14&gt;Inputs!C21,AND(Inputs!C14=Inputs!C21,0&lt;7))),1,0)+IF(AND(S325&gt;0,OR(Inputs!C15&gt;Inputs!C21,AND(Inputs!C15=Inputs!C21,1&lt;7))),1,0)+IF(AND(AA325&gt;0,OR(Inputs!C16&gt;Inputs!C21,AND(Inputs!C16=Inputs!C21,2&lt;7))),1,0)+IF(AND(AI325&gt;0,OR(Inputs!C17&gt;Inputs!C21,AND(Inputs!C17=Inputs!C21,3&lt;7))),1,0)+IF(AND(AQ325&gt;0,OR(Inputs!C18&gt;Inputs!C21,AND(Inputs!C18=Inputs!C21,4&lt;7))),1,0)+IF(AND(AY325&gt;0,OR(Inputs!C19&gt;Inputs!C21,AND(Inputs!C19=Inputs!C21,5&lt;7))),1,0)+IF(AND(BG325&gt;0,OR(Inputs!C20&gt;Inputs!C21,AND(Inputs!C20=Inputs!C21,6&lt;7))),1,0)+IF(AND(BW325&gt;0,OR(Inputs!C22&gt;Inputs!C21,AND(Inputs!C22=Inputs!C21,8&lt;7))),1,0)+IF(AND(CE325&gt;0,OR(Inputs!C23&gt;Inputs!C21,AND(Inputs!C23=Inputs!C21,9&lt;7))),1,0)))</f>
        <v>99</v>
      </c>
      <c r="BT325" s="3">
        <f>IF(Inputs!$B$27&lt;&gt;"Ready","PENDING INPUTS",IF(A325&gt;Inputs!$B$6,0,MIN(MAX(0,(BO325+BP325+BQ325)-BR325),MAX(0,C325-D325-(IF(O325&lt;BS325,K325+L325+M325-N325,0)+IF(W325&lt;BS325,S325+T325+U325-V325,0)+IF(AE325&lt;BS325,AA325+AB325+AC325-AD325,0)+IF(AM325&lt;BS325,AI325+AJ325+AK325-AL325,0)+IF(AU325&lt;BS325,AQ325+AR325+AS325-AT325,0)+IF(BC325&lt;BS325,AY325+AZ325+BA325-BB325,0)+IF(BK325&lt;BS325,BG325+BH325+BI325-BJ325,0)+IF(BS325&lt;BS325,BO325+BP325+BQ325-BR325,0)+IF(CA325&lt;BS325,BW325+BX325+BY325-BZ325,0)+IF(CI325&lt;BS325,CE325+CF325+CG325-CH325,0))))))</f>
        <v>0</v>
      </c>
      <c r="BU325" s="3">
        <f>IF(Inputs!$B$27&lt;&gt;"Ready","PENDING INPUTS",MIN((BO325+BP325+BQ325),IF(D325&gt;C325,IF(D325=0,0,BR325*C325/D325),BR325+BT325)))</f>
        <v>0</v>
      </c>
      <c r="BV325" s="3">
        <f>IF(Inputs!$B$27&lt;&gt;"Ready","PENDING INPUTS",MAX(0,(BO325+BP325+BQ325)-BU325))</f>
        <v>0</v>
      </c>
      <c r="BW325" s="3">
        <f>IF(Inputs!$B$27&lt;&gt;"Ready","PENDING INPUTS",CD324)</f>
        <v>0</v>
      </c>
      <c r="BX325" s="3">
        <f>IF(Inputs!$B$27&lt;&gt;"Ready","PENDING INPUTS",IF(A325&lt;=Inputs!$B$6,ROUND(BW325*Inputs!C22/12,2),0))</f>
        <v>0</v>
      </c>
      <c r="BY325" s="3">
        <f>IF(Inputs!$B$27&lt;&gt;"Ready","PENDING INPUTS",IF(AND(A325&lt;=Inputs!$B$6,BW325&gt;0),Inputs!G22,0))</f>
        <v>0</v>
      </c>
      <c r="BZ325" s="3">
        <f>IF(Inputs!$B$27&lt;&gt;"Ready","PENDING INPUTS",IF(A325&gt;Inputs!$B$6,0,MIN((BW325+BX325+BY325),IF(Inputs!H22=1,Inputs!D22,MAX(Inputs!F22,ROUND(BW325*Inputs!E22+BX325+BY325,2))))))</f>
        <v>0</v>
      </c>
      <c r="CA325">
        <f>IF(Inputs!$B$27&lt;&gt;"Ready","PENDING INPUTS",IF(BW325&lt;=0,99,1+IF(AND(K325&gt;0,OR(Inputs!C14&gt;Inputs!C22,AND(Inputs!C14=Inputs!C22,0&lt;8))),1,0)+IF(AND(S325&gt;0,OR(Inputs!C15&gt;Inputs!C22,AND(Inputs!C15=Inputs!C22,1&lt;8))),1,0)+IF(AND(AA325&gt;0,OR(Inputs!C16&gt;Inputs!C22,AND(Inputs!C16=Inputs!C22,2&lt;8))),1,0)+IF(AND(AI325&gt;0,OR(Inputs!C17&gt;Inputs!C22,AND(Inputs!C17=Inputs!C22,3&lt;8))),1,0)+IF(AND(AQ325&gt;0,OR(Inputs!C18&gt;Inputs!C22,AND(Inputs!C18=Inputs!C22,4&lt;8))),1,0)+IF(AND(AY325&gt;0,OR(Inputs!C19&gt;Inputs!C22,AND(Inputs!C19=Inputs!C22,5&lt;8))),1,0)+IF(AND(BG325&gt;0,OR(Inputs!C20&gt;Inputs!C22,AND(Inputs!C20=Inputs!C22,6&lt;8))),1,0)+IF(AND(BO325&gt;0,OR(Inputs!C21&gt;Inputs!C22,AND(Inputs!C21=Inputs!C22,7&lt;8))),1,0)+IF(AND(CE325&gt;0,OR(Inputs!C23&gt;Inputs!C22,AND(Inputs!C23=Inputs!C22,9&lt;8))),1,0)))</f>
        <v>99</v>
      </c>
      <c r="CB325" s="3">
        <f>IF(Inputs!$B$27&lt;&gt;"Ready","PENDING INPUTS",IF(A325&gt;Inputs!$B$6,0,MIN(MAX(0,(BW325+BX325+BY325)-BZ325),MAX(0,C325-D325-(IF(O325&lt;CA325,K325+L325+M325-N325,0)+IF(W325&lt;CA325,S325+T325+U325-V325,0)+IF(AE325&lt;CA325,AA325+AB325+AC325-AD325,0)+IF(AM325&lt;CA325,AI325+AJ325+AK325-AL325,0)+IF(AU325&lt;CA325,AQ325+AR325+AS325-AT325,0)+IF(BC325&lt;CA325,AY325+AZ325+BA325-BB325,0)+IF(BK325&lt;CA325,BG325+BH325+BI325-BJ325,0)+IF(BS325&lt;CA325,BO325+BP325+BQ325-BR325,0)+IF(CA325&lt;CA325,BW325+BX325+BY325-BZ325,0)+IF(CI325&lt;CA325,CE325+CF325+CG325-CH325,0))))))</f>
        <v>0</v>
      </c>
      <c r="CC325" s="3">
        <f>IF(Inputs!$B$27&lt;&gt;"Ready","PENDING INPUTS",MIN((BW325+BX325+BY325),IF(D325&gt;C325,IF(D325=0,0,BZ325*C325/D325),BZ325+CB325)))</f>
        <v>0</v>
      </c>
      <c r="CD325" s="3">
        <f>IF(Inputs!$B$27&lt;&gt;"Ready","PENDING INPUTS",MAX(0,(BW325+BX325+BY325)-CC325))</f>
        <v>0</v>
      </c>
      <c r="CE325" s="3">
        <f>IF(Inputs!$B$27&lt;&gt;"Ready","PENDING INPUTS",CL324)</f>
        <v>0</v>
      </c>
      <c r="CF325" s="3">
        <f>IF(Inputs!$B$27&lt;&gt;"Ready","PENDING INPUTS",IF(A325&lt;=Inputs!$B$6,ROUND(CE325*Inputs!C23/12,2),0))</f>
        <v>0</v>
      </c>
      <c r="CG325" s="3">
        <f>IF(Inputs!$B$27&lt;&gt;"Ready","PENDING INPUTS",IF(AND(A325&lt;=Inputs!$B$6,CE325&gt;0),Inputs!G23,0))</f>
        <v>0</v>
      </c>
      <c r="CH325" s="3">
        <f>IF(Inputs!$B$27&lt;&gt;"Ready","PENDING INPUTS",IF(A325&gt;Inputs!$B$6,0,MIN((CE325+CF325+CG325),IF(Inputs!H23=1,Inputs!D23,MAX(Inputs!F23,ROUND(CE325*Inputs!E23+CF325+CG325,2))))))</f>
        <v>0</v>
      </c>
      <c r="CI325">
        <f>IF(Inputs!$B$27&lt;&gt;"Ready","PENDING INPUTS",IF(CE325&lt;=0,99,1+IF(AND(K325&gt;0,OR(Inputs!C14&gt;Inputs!C23,AND(Inputs!C14=Inputs!C23,0&lt;9))),1,0)+IF(AND(S325&gt;0,OR(Inputs!C15&gt;Inputs!C23,AND(Inputs!C15=Inputs!C23,1&lt;9))),1,0)+IF(AND(AA325&gt;0,OR(Inputs!C16&gt;Inputs!C23,AND(Inputs!C16=Inputs!C23,2&lt;9))),1,0)+IF(AND(AI325&gt;0,OR(Inputs!C17&gt;Inputs!C23,AND(Inputs!C17=Inputs!C23,3&lt;9))),1,0)+IF(AND(AQ325&gt;0,OR(Inputs!C18&gt;Inputs!C23,AND(Inputs!C18=Inputs!C23,4&lt;9))),1,0)+IF(AND(AY325&gt;0,OR(Inputs!C19&gt;Inputs!C23,AND(Inputs!C19=Inputs!C23,5&lt;9))),1,0)+IF(AND(BG325&gt;0,OR(Inputs!C20&gt;Inputs!C23,AND(Inputs!C20=Inputs!C23,6&lt;9))),1,0)+IF(AND(BO325&gt;0,OR(Inputs!C21&gt;Inputs!C23,AND(Inputs!C21=Inputs!C23,7&lt;9))),1,0)+IF(AND(BW325&gt;0,OR(Inputs!C22&gt;Inputs!C23,AND(Inputs!C22=Inputs!C23,8&lt;9))),1,0)))</f>
        <v>99</v>
      </c>
      <c r="CJ325" s="3">
        <f>IF(Inputs!$B$27&lt;&gt;"Ready","PENDING INPUTS",IF(A325&gt;Inputs!$B$6,0,MIN(MAX(0,(CE325+CF325+CG325)-CH325),MAX(0,C325-D325-(IF(O325&lt;CI325,K325+L325+M325-N325,0)+IF(W325&lt;CI325,S325+T325+U325-V325,0)+IF(AE325&lt;CI325,AA325+AB325+AC325-AD325,0)+IF(AM325&lt;CI325,AI325+AJ325+AK325-AL325,0)+IF(AU325&lt;CI325,AQ325+AR325+AS325-AT325,0)+IF(BC325&lt;CI325,AY325+AZ325+BA325-BB325,0)+IF(BK325&lt;CI325,BG325+BH325+BI325-BJ325,0)+IF(BS325&lt;CI325,BO325+BP325+BQ325-BR325,0)+IF(CA325&lt;CI325,BW325+BX325+BY325-BZ325,0)+IF(CI325&lt;CI325,CE325+CF325+CG325-CH325,0))))))</f>
        <v>0</v>
      </c>
      <c r="CK325" s="3">
        <f>IF(Inputs!$B$27&lt;&gt;"Ready","PENDING INPUTS",MIN((CE325+CF325+CG325),IF(D325&gt;C325,IF(D325=0,0,CH325*C325/D325),CH325+CJ325)))</f>
        <v>0</v>
      </c>
      <c r="CL325" s="3">
        <f>IF(Inputs!$B$27&lt;&gt;"Ready","PENDING INPUTS",MAX(0,(CE325+CF325+CG325)-CK325))</f>
        <v>0</v>
      </c>
    </row>
    <row r="326" spans="1:90" ht="27.95" customHeight="1" x14ac:dyDescent="0.25">
      <c r="A326">
        <v>322</v>
      </c>
      <c r="B326" s="13">
        <f>IF(Inputs!$B$27&lt;&gt;"Ready","PENDING INPUTS",EDATE(Inputs!$B$5,A326-1))</f>
        <v>56066</v>
      </c>
      <c r="C326" s="3">
        <f>IF(Inputs!$B$27&lt;&gt;"Ready","PENDING INPUTS",IF(A326&lt;=Inputs!$B$6,MAX(0,Inputs!$B$4+IF(A326=Inputs!$B$7,Inputs!$B$8,0)+IF(A326=Inputs!$B$9,Inputs!$B$10,0)),0))</f>
        <v>0</v>
      </c>
      <c r="D326" s="3">
        <f>IF(Inputs!$B$27&lt;&gt;"Ready","PENDING INPUTS",SUM(N326,V326,AD326,AL326,AT326,BB326,BJ326,BR326,BZ326,CH326))</f>
        <v>0</v>
      </c>
      <c r="E326" s="3">
        <f>IF(Inputs!$B$27&lt;&gt;"Ready","PENDING INPUTS",MAX(0,D326-C326))</f>
        <v>0</v>
      </c>
      <c r="F326" s="3">
        <f>IF(Inputs!$B$27&lt;&gt;"Ready","PENDING INPUTS",SUM(Q326,Y326,AG326,AO326,AW326,BE326,BM326,BU326,CC326,CK326))</f>
        <v>0</v>
      </c>
      <c r="G326" s="3">
        <f>IF(Inputs!$B$27&lt;&gt;"Ready","PENDING INPUTS",SUM(L326,T326,AB326,AJ326,AR326,AZ326,BH326,BP326,BX326,CF326))</f>
        <v>0</v>
      </c>
      <c r="H326" s="3">
        <f>IF(Inputs!$B$27&lt;&gt;"Ready","PENDING INPUTS",SUM(M326,U326,AC326,AK326,AS326,BA326,BI326,BQ326,BY326,CG326))</f>
        <v>0</v>
      </c>
      <c r="I326" s="3">
        <f>IF(Inputs!$B$27&lt;&gt;"Ready","PENDING INPUTS",SUM(R326,Z326,AH326,AP326,AX326,BF326,BN326,BV326,CD326,CL326))</f>
        <v>0</v>
      </c>
      <c r="J326" t="str">
        <f>IF(Inputs!$B$27&lt;&gt;"Ready","PENDING INPUTS",IF(A326&gt;Inputs!$B$6,"Beyond horizon",IF(E326&gt;0.005,"MINIMUM SHORTFALL",IF(I326&lt;0.005,"Paid off","In progress"))))</f>
        <v>Beyond horizon</v>
      </c>
      <c r="K326" s="3">
        <f>IF(Inputs!$B$27&lt;&gt;"Ready","PENDING INPUTS",R325)</f>
        <v>0</v>
      </c>
      <c r="L326" s="3">
        <f>IF(Inputs!$B$27&lt;&gt;"Ready","PENDING INPUTS",IF(A326&lt;=Inputs!$B$6,ROUND(K326*Inputs!C14/12,2),0))</f>
        <v>0</v>
      </c>
      <c r="M326" s="3">
        <f>IF(Inputs!$B$27&lt;&gt;"Ready","PENDING INPUTS",IF(AND(A326&lt;=Inputs!$B$6,K326&gt;0),Inputs!G14,0))</f>
        <v>0</v>
      </c>
      <c r="N326" s="3">
        <f>IF(Inputs!$B$27&lt;&gt;"Ready","PENDING INPUTS",IF(A326&gt;Inputs!$B$6,0,MIN((K326+L326+M326),IF(Inputs!H14=1,Inputs!D14,MAX(Inputs!F14,ROUND(K326*Inputs!E14+L326+M326,2))))))</f>
        <v>0</v>
      </c>
      <c r="O326">
        <f>IF(Inputs!$B$27&lt;&gt;"Ready","PENDING INPUTS",IF(K326&lt;=0,99,1+IF(AND(S326&gt;0,OR(Inputs!C15&gt;Inputs!C14,AND(Inputs!C15=Inputs!C14,1&lt;0))),1,0)+IF(AND(AA326&gt;0,OR(Inputs!C16&gt;Inputs!C14,AND(Inputs!C16=Inputs!C14,2&lt;0))),1,0)+IF(AND(AI326&gt;0,OR(Inputs!C17&gt;Inputs!C14,AND(Inputs!C17=Inputs!C14,3&lt;0))),1,0)+IF(AND(AQ326&gt;0,OR(Inputs!C18&gt;Inputs!C14,AND(Inputs!C18=Inputs!C14,4&lt;0))),1,0)+IF(AND(AY326&gt;0,OR(Inputs!C19&gt;Inputs!C14,AND(Inputs!C19=Inputs!C14,5&lt;0))),1,0)+IF(AND(BG326&gt;0,OR(Inputs!C20&gt;Inputs!C14,AND(Inputs!C20=Inputs!C14,6&lt;0))),1,0)+IF(AND(BO326&gt;0,OR(Inputs!C21&gt;Inputs!C14,AND(Inputs!C21=Inputs!C14,7&lt;0))),1,0)+IF(AND(BW326&gt;0,OR(Inputs!C22&gt;Inputs!C14,AND(Inputs!C22=Inputs!C14,8&lt;0))),1,0)+IF(AND(CE326&gt;0,OR(Inputs!C23&gt;Inputs!C14,AND(Inputs!C23=Inputs!C14,9&lt;0))),1,0)))</f>
        <v>99</v>
      </c>
      <c r="P326" s="3">
        <f>IF(Inputs!$B$27&lt;&gt;"Ready","PENDING INPUTS",IF(A326&gt;Inputs!$B$6,0,MIN(MAX(0,(K326+L326+M326)-N326),MAX(0,C326-D326-(IF(O326&lt;O326,K326+L326+M326-N326,0)+IF(W326&lt;O326,S326+T326+U326-V326,0)+IF(AE326&lt;O326,AA326+AB326+AC326-AD326,0)+IF(AM326&lt;O326,AI326+AJ326+AK326-AL326,0)+IF(AU326&lt;O326,AQ326+AR326+AS326-AT326,0)+IF(BC326&lt;O326,AY326+AZ326+BA326-BB326,0)+IF(BK326&lt;O326,BG326+BH326+BI326-BJ326,0)+IF(BS326&lt;O326,BO326+BP326+BQ326-BR326,0)+IF(CA326&lt;O326,BW326+BX326+BY326-BZ326,0)+IF(CI326&lt;O326,CE326+CF326+CG326-CH326,0))))))</f>
        <v>0</v>
      </c>
      <c r="Q326" s="3">
        <f>IF(Inputs!$B$27&lt;&gt;"Ready","PENDING INPUTS",MIN((K326+L326+M326),IF(D326&gt;C326,IF(D326=0,0,N326*C326/D326),N326+P326)))</f>
        <v>0</v>
      </c>
      <c r="R326" s="3">
        <f>IF(Inputs!$B$27&lt;&gt;"Ready","PENDING INPUTS",MAX(0,(K326+L326+M326)-Q326))</f>
        <v>0</v>
      </c>
      <c r="S326" s="3">
        <f>IF(Inputs!$B$27&lt;&gt;"Ready","PENDING INPUTS",Z325)</f>
        <v>0</v>
      </c>
      <c r="T326" s="3">
        <f>IF(Inputs!$B$27&lt;&gt;"Ready","PENDING INPUTS",IF(A326&lt;=Inputs!$B$6,ROUND(S326*Inputs!C15/12,2),0))</f>
        <v>0</v>
      </c>
      <c r="U326" s="3">
        <f>IF(Inputs!$B$27&lt;&gt;"Ready","PENDING INPUTS",IF(AND(A326&lt;=Inputs!$B$6,S326&gt;0),Inputs!G15,0))</f>
        <v>0</v>
      </c>
      <c r="V326" s="3">
        <f>IF(Inputs!$B$27&lt;&gt;"Ready","PENDING INPUTS",IF(A326&gt;Inputs!$B$6,0,MIN((S326+T326+U326),IF(Inputs!H15=1,Inputs!D15,MAX(Inputs!F15,ROUND(S326*Inputs!E15+T326+U326,2))))))</f>
        <v>0</v>
      </c>
      <c r="W326">
        <f>IF(Inputs!$B$27&lt;&gt;"Ready","PENDING INPUTS",IF(S326&lt;=0,99,1+IF(AND(K326&gt;0,OR(Inputs!C14&gt;Inputs!C15,AND(Inputs!C14=Inputs!C15,0&lt;1))),1,0)+IF(AND(AA326&gt;0,OR(Inputs!C16&gt;Inputs!C15,AND(Inputs!C16=Inputs!C15,2&lt;1))),1,0)+IF(AND(AI326&gt;0,OR(Inputs!C17&gt;Inputs!C15,AND(Inputs!C17=Inputs!C15,3&lt;1))),1,0)+IF(AND(AQ326&gt;0,OR(Inputs!C18&gt;Inputs!C15,AND(Inputs!C18=Inputs!C15,4&lt;1))),1,0)+IF(AND(AY326&gt;0,OR(Inputs!C19&gt;Inputs!C15,AND(Inputs!C19=Inputs!C15,5&lt;1))),1,0)+IF(AND(BG326&gt;0,OR(Inputs!C20&gt;Inputs!C15,AND(Inputs!C20=Inputs!C15,6&lt;1))),1,0)+IF(AND(BO326&gt;0,OR(Inputs!C21&gt;Inputs!C15,AND(Inputs!C21=Inputs!C15,7&lt;1))),1,0)+IF(AND(BW326&gt;0,OR(Inputs!C22&gt;Inputs!C15,AND(Inputs!C22=Inputs!C15,8&lt;1))),1,0)+IF(AND(CE326&gt;0,OR(Inputs!C23&gt;Inputs!C15,AND(Inputs!C23=Inputs!C15,9&lt;1))),1,0)))</f>
        <v>99</v>
      </c>
      <c r="X326" s="3">
        <f>IF(Inputs!$B$27&lt;&gt;"Ready","PENDING INPUTS",IF(A326&gt;Inputs!$B$6,0,MIN(MAX(0,(S326+T326+U326)-V326),MAX(0,C326-D326-(IF(O326&lt;W326,K326+L326+M326-N326,0)+IF(W326&lt;W326,S326+T326+U326-V326,0)+IF(AE326&lt;W326,AA326+AB326+AC326-AD326,0)+IF(AM326&lt;W326,AI326+AJ326+AK326-AL326,0)+IF(AU326&lt;W326,AQ326+AR326+AS326-AT326,0)+IF(BC326&lt;W326,AY326+AZ326+BA326-BB326,0)+IF(BK326&lt;W326,BG326+BH326+BI326-BJ326,0)+IF(BS326&lt;W326,BO326+BP326+BQ326-BR326,0)+IF(CA326&lt;W326,BW326+BX326+BY326-BZ326,0)+IF(CI326&lt;W326,CE326+CF326+CG326-CH326,0))))))</f>
        <v>0</v>
      </c>
      <c r="Y326" s="3">
        <f>IF(Inputs!$B$27&lt;&gt;"Ready","PENDING INPUTS",MIN((S326+T326+U326),IF(D326&gt;C326,IF(D326=0,0,V326*C326/D326),V326+X326)))</f>
        <v>0</v>
      </c>
      <c r="Z326" s="3">
        <f>IF(Inputs!$B$27&lt;&gt;"Ready","PENDING INPUTS",MAX(0,(S326+T326+U326)-Y326))</f>
        <v>0</v>
      </c>
      <c r="AA326" s="3">
        <f>IF(Inputs!$B$27&lt;&gt;"Ready","PENDING INPUTS",AH325)</f>
        <v>0</v>
      </c>
      <c r="AB326" s="3">
        <f>IF(Inputs!$B$27&lt;&gt;"Ready","PENDING INPUTS",IF(A326&lt;=Inputs!$B$6,ROUND(AA326*Inputs!C16/12,2),0))</f>
        <v>0</v>
      </c>
      <c r="AC326" s="3">
        <f>IF(Inputs!$B$27&lt;&gt;"Ready","PENDING INPUTS",IF(AND(A326&lt;=Inputs!$B$6,AA326&gt;0),Inputs!G16,0))</f>
        <v>0</v>
      </c>
      <c r="AD326" s="3">
        <f>IF(Inputs!$B$27&lt;&gt;"Ready","PENDING INPUTS",IF(A326&gt;Inputs!$B$6,0,MIN((AA326+AB326+AC326),IF(Inputs!H16=1,Inputs!D16,MAX(Inputs!F16,ROUND(AA326*Inputs!E16+AB326+AC326,2))))))</f>
        <v>0</v>
      </c>
      <c r="AE326">
        <f>IF(Inputs!$B$27&lt;&gt;"Ready","PENDING INPUTS",IF(AA326&lt;=0,99,1+IF(AND(K326&gt;0,OR(Inputs!C14&gt;Inputs!C16,AND(Inputs!C14=Inputs!C16,0&lt;2))),1,0)+IF(AND(S326&gt;0,OR(Inputs!C15&gt;Inputs!C16,AND(Inputs!C15=Inputs!C16,1&lt;2))),1,0)+IF(AND(AI326&gt;0,OR(Inputs!C17&gt;Inputs!C16,AND(Inputs!C17=Inputs!C16,3&lt;2))),1,0)+IF(AND(AQ326&gt;0,OR(Inputs!C18&gt;Inputs!C16,AND(Inputs!C18=Inputs!C16,4&lt;2))),1,0)+IF(AND(AY326&gt;0,OR(Inputs!C19&gt;Inputs!C16,AND(Inputs!C19=Inputs!C16,5&lt;2))),1,0)+IF(AND(BG326&gt;0,OR(Inputs!C20&gt;Inputs!C16,AND(Inputs!C20=Inputs!C16,6&lt;2))),1,0)+IF(AND(BO326&gt;0,OR(Inputs!C21&gt;Inputs!C16,AND(Inputs!C21=Inputs!C16,7&lt;2))),1,0)+IF(AND(BW326&gt;0,OR(Inputs!C22&gt;Inputs!C16,AND(Inputs!C22=Inputs!C16,8&lt;2))),1,0)+IF(AND(CE326&gt;0,OR(Inputs!C23&gt;Inputs!C16,AND(Inputs!C23=Inputs!C16,9&lt;2))),1,0)))</f>
        <v>99</v>
      </c>
      <c r="AF326" s="3">
        <f>IF(Inputs!$B$27&lt;&gt;"Ready","PENDING INPUTS",IF(A326&gt;Inputs!$B$6,0,MIN(MAX(0,(AA326+AB326+AC326)-AD326),MAX(0,C326-D326-(IF(O326&lt;AE326,K326+L326+M326-N326,0)+IF(W326&lt;AE326,S326+T326+U326-V326,0)+IF(AE326&lt;AE326,AA326+AB326+AC326-AD326,0)+IF(AM326&lt;AE326,AI326+AJ326+AK326-AL326,0)+IF(AU326&lt;AE326,AQ326+AR326+AS326-AT326,0)+IF(BC326&lt;AE326,AY326+AZ326+BA326-BB326,0)+IF(BK326&lt;AE326,BG326+BH326+BI326-BJ326,0)+IF(BS326&lt;AE326,BO326+BP326+BQ326-BR326,0)+IF(CA326&lt;AE326,BW326+BX326+BY326-BZ326,0)+IF(CI326&lt;AE326,CE326+CF326+CG326-CH326,0))))))</f>
        <v>0</v>
      </c>
      <c r="AG326" s="3">
        <f>IF(Inputs!$B$27&lt;&gt;"Ready","PENDING INPUTS",MIN((AA326+AB326+AC326),IF(D326&gt;C326,IF(D326=0,0,AD326*C326/D326),AD326+AF326)))</f>
        <v>0</v>
      </c>
      <c r="AH326" s="3">
        <f>IF(Inputs!$B$27&lt;&gt;"Ready","PENDING INPUTS",MAX(0,(AA326+AB326+AC326)-AG326))</f>
        <v>0</v>
      </c>
      <c r="AI326" s="3">
        <f>IF(Inputs!$B$27&lt;&gt;"Ready","PENDING INPUTS",AP325)</f>
        <v>0</v>
      </c>
      <c r="AJ326" s="3">
        <f>IF(Inputs!$B$27&lt;&gt;"Ready","PENDING INPUTS",IF(A326&lt;=Inputs!$B$6,ROUND(AI326*Inputs!C17/12,2),0))</f>
        <v>0</v>
      </c>
      <c r="AK326" s="3">
        <f>IF(Inputs!$B$27&lt;&gt;"Ready","PENDING INPUTS",IF(AND(A326&lt;=Inputs!$B$6,AI326&gt;0),Inputs!G17,0))</f>
        <v>0</v>
      </c>
      <c r="AL326" s="3">
        <f>IF(Inputs!$B$27&lt;&gt;"Ready","PENDING INPUTS",IF(A326&gt;Inputs!$B$6,0,MIN((AI326+AJ326+AK326),IF(Inputs!H17=1,Inputs!D17,MAX(Inputs!F17,ROUND(AI326*Inputs!E17+AJ326+AK326,2))))))</f>
        <v>0</v>
      </c>
      <c r="AM326">
        <f>IF(Inputs!$B$27&lt;&gt;"Ready","PENDING INPUTS",IF(AI326&lt;=0,99,1+IF(AND(K326&gt;0,OR(Inputs!C14&gt;Inputs!C17,AND(Inputs!C14=Inputs!C17,0&lt;3))),1,0)+IF(AND(S326&gt;0,OR(Inputs!C15&gt;Inputs!C17,AND(Inputs!C15=Inputs!C17,1&lt;3))),1,0)+IF(AND(AA326&gt;0,OR(Inputs!C16&gt;Inputs!C17,AND(Inputs!C16=Inputs!C17,2&lt;3))),1,0)+IF(AND(AQ326&gt;0,OR(Inputs!C18&gt;Inputs!C17,AND(Inputs!C18=Inputs!C17,4&lt;3))),1,0)+IF(AND(AY326&gt;0,OR(Inputs!C19&gt;Inputs!C17,AND(Inputs!C19=Inputs!C17,5&lt;3))),1,0)+IF(AND(BG326&gt;0,OR(Inputs!C20&gt;Inputs!C17,AND(Inputs!C20=Inputs!C17,6&lt;3))),1,0)+IF(AND(BO326&gt;0,OR(Inputs!C21&gt;Inputs!C17,AND(Inputs!C21=Inputs!C17,7&lt;3))),1,0)+IF(AND(BW326&gt;0,OR(Inputs!C22&gt;Inputs!C17,AND(Inputs!C22=Inputs!C17,8&lt;3))),1,0)+IF(AND(CE326&gt;0,OR(Inputs!C23&gt;Inputs!C17,AND(Inputs!C23=Inputs!C17,9&lt;3))),1,0)))</f>
        <v>99</v>
      </c>
      <c r="AN326" s="3">
        <f>IF(Inputs!$B$27&lt;&gt;"Ready","PENDING INPUTS",IF(A326&gt;Inputs!$B$6,0,MIN(MAX(0,(AI326+AJ326+AK326)-AL326),MAX(0,C326-D326-(IF(O326&lt;AM326,K326+L326+M326-N326,0)+IF(W326&lt;AM326,S326+T326+U326-V326,0)+IF(AE326&lt;AM326,AA326+AB326+AC326-AD326,0)+IF(AM326&lt;AM326,AI326+AJ326+AK326-AL326,0)+IF(AU326&lt;AM326,AQ326+AR326+AS326-AT326,0)+IF(BC326&lt;AM326,AY326+AZ326+BA326-BB326,0)+IF(BK326&lt;AM326,BG326+BH326+BI326-BJ326,0)+IF(BS326&lt;AM326,BO326+BP326+BQ326-BR326,0)+IF(CA326&lt;AM326,BW326+BX326+BY326-BZ326,0)+IF(CI326&lt;AM326,CE326+CF326+CG326-CH326,0))))))</f>
        <v>0</v>
      </c>
      <c r="AO326" s="3">
        <f>IF(Inputs!$B$27&lt;&gt;"Ready","PENDING INPUTS",MIN((AI326+AJ326+AK326),IF(D326&gt;C326,IF(D326=0,0,AL326*C326/D326),AL326+AN326)))</f>
        <v>0</v>
      </c>
      <c r="AP326" s="3">
        <f>IF(Inputs!$B$27&lt;&gt;"Ready","PENDING INPUTS",MAX(0,(AI326+AJ326+AK326)-AO326))</f>
        <v>0</v>
      </c>
      <c r="AQ326" s="3">
        <f>IF(Inputs!$B$27&lt;&gt;"Ready","PENDING INPUTS",AX325)</f>
        <v>0</v>
      </c>
      <c r="AR326" s="3">
        <f>IF(Inputs!$B$27&lt;&gt;"Ready","PENDING INPUTS",IF(A326&lt;=Inputs!$B$6,ROUND(AQ326*Inputs!C18/12,2),0))</f>
        <v>0</v>
      </c>
      <c r="AS326" s="3">
        <f>IF(Inputs!$B$27&lt;&gt;"Ready","PENDING INPUTS",IF(AND(A326&lt;=Inputs!$B$6,AQ326&gt;0),Inputs!G18,0))</f>
        <v>0</v>
      </c>
      <c r="AT326" s="3">
        <f>IF(Inputs!$B$27&lt;&gt;"Ready","PENDING INPUTS",IF(A326&gt;Inputs!$B$6,0,MIN((AQ326+AR326+AS326),IF(Inputs!H18=1,Inputs!D18,MAX(Inputs!F18,ROUND(AQ326*Inputs!E18+AR326+AS326,2))))))</f>
        <v>0</v>
      </c>
      <c r="AU326">
        <f>IF(Inputs!$B$27&lt;&gt;"Ready","PENDING INPUTS",IF(AQ326&lt;=0,99,1+IF(AND(K326&gt;0,OR(Inputs!C14&gt;Inputs!C18,AND(Inputs!C14=Inputs!C18,0&lt;4))),1,0)+IF(AND(S326&gt;0,OR(Inputs!C15&gt;Inputs!C18,AND(Inputs!C15=Inputs!C18,1&lt;4))),1,0)+IF(AND(AA326&gt;0,OR(Inputs!C16&gt;Inputs!C18,AND(Inputs!C16=Inputs!C18,2&lt;4))),1,0)+IF(AND(AI326&gt;0,OR(Inputs!C17&gt;Inputs!C18,AND(Inputs!C17=Inputs!C18,3&lt;4))),1,0)+IF(AND(AY326&gt;0,OR(Inputs!C19&gt;Inputs!C18,AND(Inputs!C19=Inputs!C18,5&lt;4))),1,0)+IF(AND(BG326&gt;0,OR(Inputs!C20&gt;Inputs!C18,AND(Inputs!C20=Inputs!C18,6&lt;4))),1,0)+IF(AND(BO326&gt;0,OR(Inputs!C21&gt;Inputs!C18,AND(Inputs!C21=Inputs!C18,7&lt;4))),1,0)+IF(AND(BW326&gt;0,OR(Inputs!C22&gt;Inputs!C18,AND(Inputs!C22=Inputs!C18,8&lt;4))),1,0)+IF(AND(CE326&gt;0,OR(Inputs!C23&gt;Inputs!C18,AND(Inputs!C23=Inputs!C18,9&lt;4))),1,0)))</f>
        <v>99</v>
      </c>
      <c r="AV326" s="3">
        <f>IF(Inputs!$B$27&lt;&gt;"Ready","PENDING INPUTS",IF(A326&gt;Inputs!$B$6,0,MIN(MAX(0,(AQ326+AR326+AS326)-AT326),MAX(0,C326-D326-(IF(O326&lt;AU326,K326+L326+M326-N326,0)+IF(W326&lt;AU326,S326+T326+U326-V326,0)+IF(AE326&lt;AU326,AA326+AB326+AC326-AD326,0)+IF(AM326&lt;AU326,AI326+AJ326+AK326-AL326,0)+IF(AU326&lt;AU326,AQ326+AR326+AS326-AT326,0)+IF(BC326&lt;AU326,AY326+AZ326+BA326-BB326,0)+IF(BK326&lt;AU326,BG326+BH326+BI326-BJ326,0)+IF(BS326&lt;AU326,BO326+BP326+BQ326-BR326,0)+IF(CA326&lt;AU326,BW326+BX326+BY326-BZ326,0)+IF(CI326&lt;AU326,CE326+CF326+CG326-CH326,0))))))</f>
        <v>0</v>
      </c>
      <c r="AW326" s="3">
        <f>IF(Inputs!$B$27&lt;&gt;"Ready","PENDING INPUTS",MIN((AQ326+AR326+AS326),IF(D326&gt;C326,IF(D326=0,0,AT326*C326/D326),AT326+AV326)))</f>
        <v>0</v>
      </c>
      <c r="AX326" s="3">
        <f>IF(Inputs!$B$27&lt;&gt;"Ready","PENDING INPUTS",MAX(0,(AQ326+AR326+AS326)-AW326))</f>
        <v>0</v>
      </c>
      <c r="AY326" s="3">
        <f>IF(Inputs!$B$27&lt;&gt;"Ready","PENDING INPUTS",BF325)</f>
        <v>0</v>
      </c>
      <c r="AZ326" s="3">
        <f>IF(Inputs!$B$27&lt;&gt;"Ready","PENDING INPUTS",IF(A326&lt;=Inputs!$B$6,ROUND(AY326*Inputs!C19/12,2),0))</f>
        <v>0</v>
      </c>
      <c r="BA326" s="3">
        <f>IF(Inputs!$B$27&lt;&gt;"Ready","PENDING INPUTS",IF(AND(A326&lt;=Inputs!$B$6,AY326&gt;0),Inputs!G19,0))</f>
        <v>0</v>
      </c>
      <c r="BB326" s="3">
        <f>IF(Inputs!$B$27&lt;&gt;"Ready","PENDING INPUTS",IF(A326&gt;Inputs!$B$6,0,MIN((AY326+AZ326+BA326),IF(Inputs!H19=1,Inputs!D19,MAX(Inputs!F19,ROUND(AY326*Inputs!E19+AZ326+BA326,2))))))</f>
        <v>0</v>
      </c>
      <c r="BC326">
        <f>IF(Inputs!$B$27&lt;&gt;"Ready","PENDING INPUTS",IF(AY326&lt;=0,99,1+IF(AND(K326&gt;0,OR(Inputs!C14&gt;Inputs!C19,AND(Inputs!C14=Inputs!C19,0&lt;5))),1,0)+IF(AND(S326&gt;0,OR(Inputs!C15&gt;Inputs!C19,AND(Inputs!C15=Inputs!C19,1&lt;5))),1,0)+IF(AND(AA326&gt;0,OR(Inputs!C16&gt;Inputs!C19,AND(Inputs!C16=Inputs!C19,2&lt;5))),1,0)+IF(AND(AI326&gt;0,OR(Inputs!C17&gt;Inputs!C19,AND(Inputs!C17=Inputs!C19,3&lt;5))),1,0)+IF(AND(AQ326&gt;0,OR(Inputs!C18&gt;Inputs!C19,AND(Inputs!C18=Inputs!C19,4&lt;5))),1,0)+IF(AND(BG326&gt;0,OR(Inputs!C20&gt;Inputs!C19,AND(Inputs!C20=Inputs!C19,6&lt;5))),1,0)+IF(AND(BO326&gt;0,OR(Inputs!C21&gt;Inputs!C19,AND(Inputs!C21=Inputs!C19,7&lt;5))),1,0)+IF(AND(BW326&gt;0,OR(Inputs!C22&gt;Inputs!C19,AND(Inputs!C22=Inputs!C19,8&lt;5))),1,0)+IF(AND(CE326&gt;0,OR(Inputs!C23&gt;Inputs!C19,AND(Inputs!C23=Inputs!C19,9&lt;5))),1,0)))</f>
        <v>99</v>
      </c>
      <c r="BD326" s="3">
        <f>IF(Inputs!$B$27&lt;&gt;"Ready","PENDING INPUTS",IF(A326&gt;Inputs!$B$6,0,MIN(MAX(0,(AY326+AZ326+BA326)-BB326),MAX(0,C326-D326-(IF(O326&lt;BC326,K326+L326+M326-N326,0)+IF(W326&lt;BC326,S326+T326+U326-V326,0)+IF(AE326&lt;BC326,AA326+AB326+AC326-AD326,0)+IF(AM326&lt;BC326,AI326+AJ326+AK326-AL326,0)+IF(AU326&lt;BC326,AQ326+AR326+AS326-AT326,0)+IF(BC326&lt;BC326,AY326+AZ326+BA326-BB326,0)+IF(BK326&lt;BC326,BG326+BH326+BI326-BJ326,0)+IF(BS326&lt;BC326,BO326+BP326+BQ326-BR326,0)+IF(CA326&lt;BC326,BW326+BX326+BY326-BZ326,0)+IF(CI326&lt;BC326,CE326+CF326+CG326-CH326,0))))))</f>
        <v>0</v>
      </c>
      <c r="BE326" s="3">
        <f>IF(Inputs!$B$27&lt;&gt;"Ready","PENDING INPUTS",MIN((AY326+AZ326+BA326),IF(D326&gt;C326,IF(D326=0,0,BB326*C326/D326),BB326+BD326)))</f>
        <v>0</v>
      </c>
      <c r="BF326" s="3">
        <f>IF(Inputs!$B$27&lt;&gt;"Ready","PENDING INPUTS",MAX(0,(AY326+AZ326+BA326)-BE326))</f>
        <v>0</v>
      </c>
      <c r="BG326" s="3">
        <f>IF(Inputs!$B$27&lt;&gt;"Ready","PENDING INPUTS",BN325)</f>
        <v>0</v>
      </c>
      <c r="BH326" s="3">
        <f>IF(Inputs!$B$27&lt;&gt;"Ready","PENDING INPUTS",IF(A326&lt;=Inputs!$B$6,ROUND(BG326*Inputs!C20/12,2),0))</f>
        <v>0</v>
      </c>
      <c r="BI326" s="3">
        <f>IF(Inputs!$B$27&lt;&gt;"Ready","PENDING INPUTS",IF(AND(A326&lt;=Inputs!$B$6,BG326&gt;0),Inputs!G20,0))</f>
        <v>0</v>
      </c>
      <c r="BJ326" s="3">
        <f>IF(Inputs!$B$27&lt;&gt;"Ready","PENDING INPUTS",IF(A326&gt;Inputs!$B$6,0,MIN((BG326+BH326+BI326),IF(Inputs!H20=1,Inputs!D20,MAX(Inputs!F20,ROUND(BG326*Inputs!E20+BH326+BI326,2))))))</f>
        <v>0</v>
      </c>
      <c r="BK326">
        <f>IF(Inputs!$B$27&lt;&gt;"Ready","PENDING INPUTS",IF(BG326&lt;=0,99,1+IF(AND(K326&gt;0,OR(Inputs!C14&gt;Inputs!C20,AND(Inputs!C14=Inputs!C20,0&lt;6))),1,0)+IF(AND(S326&gt;0,OR(Inputs!C15&gt;Inputs!C20,AND(Inputs!C15=Inputs!C20,1&lt;6))),1,0)+IF(AND(AA326&gt;0,OR(Inputs!C16&gt;Inputs!C20,AND(Inputs!C16=Inputs!C20,2&lt;6))),1,0)+IF(AND(AI326&gt;0,OR(Inputs!C17&gt;Inputs!C20,AND(Inputs!C17=Inputs!C20,3&lt;6))),1,0)+IF(AND(AQ326&gt;0,OR(Inputs!C18&gt;Inputs!C20,AND(Inputs!C18=Inputs!C20,4&lt;6))),1,0)+IF(AND(AY326&gt;0,OR(Inputs!C19&gt;Inputs!C20,AND(Inputs!C19=Inputs!C20,5&lt;6))),1,0)+IF(AND(BO326&gt;0,OR(Inputs!C21&gt;Inputs!C20,AND(Inputs!C21=Inputs!C20,7&lt;6))),1,0)+IF(AND(BW326&gt;0,OR(Inputs!C22&gt;Inputs!C20,AND(Inputs!C22=Inputs!C20,8&lt;6))),1,0)+IF(AND(CE326&gt;0,OR(Inputs!C23&gt;Inputs!C20,AND(Inputs!C23=Inputs!C20,9&lt;6))),1,0)))</f>
        <v>99</v>
      </c>
      <c r="BL326" s="3">
        <f>IF(Inputs!$B$27&lt;&gt;"Ready","PENDING INPUTS",IF(A326&gt;Inputs!$B$6,0,MIN(MAX(0,(BG326+BH326+BI326)-BJ326),MAX(0,C326-D326-(IF(O326&lt;BK326,K326+L326+M326-N326,0)+IF(W326&lt;BK326,S326+T326+U326-V326,0)+IF(AE326&lt;BK326,AA326+AB326+AC326-AD326,0)+IF(AM326&lt;BK326,AI326+AJ326+AK326-AL326,0)+IF(AU326&lt;BK326,AQ326+AR326+AS326-AT326,0)+IF(BC326&lt;BK326,AY326+AZ326+BA326-BB326,0)+IF(BK326&lt;BK326,BG326+BH326+BI326-BJ326,0)+IF(BS326&lt;BK326,BO326+BP326+BQ326-BR326,0)+IF(CA326&lt;BK326,BW326+BX326+BY326-BZ326,0)+IF(CI326&lt;BK326,CE326+CF326+CG326-CH326,0))))))</f>
        <v>0</v>
      </c>
      <c r="BM326" s="3">
        <f>IF(Inputs!$B$27&lt;&gt;"Ready","PENDING INPUTS",MIN((BG326+BH326+BI326),IF(D326&gt;C326,IF(D326=0,0,BJ326*C326/D326),BJ326+BL326)))</f>
        <v>0</v>
      </c>
      <c r="BN326" s="3">
        <f>IF(Inputs!$B$27&lt;&gt;"Ready","PENDING INPUTS",MAX(0,(BG326+BH326+BI326)-BM326))</f>
        <v>0</v>
      </c>
      <c r="BO326" s="3">
        <f>IF(Inputs!$B$27&lt;&gt;"Ready","PENDING INPUTS",BV325)</f>
        <v>0</v>
      </c>
      <c r="BP326" s="3">
        <f>IF(Inputs!$B$27&lt;&gt;"Ready","PENDING INPUTS",IF(A326&lt;=Inputs!$B$6,ROUND(BO326*Inputs!C21/12,2),0))</f>
        <v>0</v>
      </c>
      <c r="BQ326" s="3">
        <f>IF(Inputs!$B$27&lt;&gt;"Ready","PENDING INPUTS",IF(AND(A326&lt;=Inputs!$B$6,BO326&gt;0),Inputs!G21,0))</f>
        <v>0</v>
      </c>
      <c r="BR326" s="3">
        <f>IF(Inputs!$B$27&lt;&gt;"Ready","PENDING INPUTS",IF(A326&gt;Inputs!$B$6,0,MIN((BO326+BP326+BQ326),IF(Inputs!H21=1,Inputs!D21,MAX(Inputs!F21,ROUND(BO326*Inputs!E21+BP326+BQ326,2))))))</f>
        <v>0</v>
      </c>
      <c r="BS326">
        <f>IF(Inputs!$B$27&lt;&gt;"Ready","PENDING INPUTS",IF(BO326&lt;=0,99,1+IF(AND(K326&gt;0,OR(Inputs!C14&gt;Inputs!C21,AND(Inputs!C14=Inputs!C21,0&lt;7))),1,0)+IF(AND(S326&gt;0,OR(Inputs!C15&gt;Inputs!C21,AND(Inputs!C15=Inputs!C21,1&lt;7))),1,0)+IF(AND(AA326&gt;0,OR(Inputs!C16&gt;Inputs!C21,AND(Inputs!C16=Inputs!C21,2&lt;7))),1,0)+IF(AND(AI326&gt;0,OR(Inputs!C17&gt;Inputs!C21,AND(Inputs!C17=Inputs!C21,3&lt;7))),1,0)+IF(AND(AQ326&gt;0,OR(Inputs!C18&gt;Inputs!C21,AND(Inputs!C18=Inputs!C21,4&lt;7))),1,0)+IF(AND(AY326&gt;0,OR(Inputs!C19&gt;Inputs!C21,AND(Inputs!C19=Inputs!C21,5&lt;7))),1,0)+IF(AND(BG326&gt;0,OR(Inputs!C20&gt;Inputs!C21,AND(Inputs!C20=Inputs!C21,6&lt;7))),1,0)+IF(AND(BW326&gt;0,OR(Inputs!C22&gt;Inputs!C21,AND(Inputs!C22=Inputs!C21,8&lt;7))),1,0)+IF(AND(CE326&gt;0,OR(Inputs!C23&gt;Inputs!C21,AND(Inputs!C23=Inputs!C21,9&lt;7))),1,0)))</f>
        <v>99</v>
      </c>
      <c r="BT326" s="3">
        <f>IF(Inputs!$B$27&lt;&gt;"Ready","PENDING INPUTS",IF(A326&gt;Inputs!$B$6,0,MIN(MAX(0,(BO326+BP326+BQ326)-BR326),MAX(0,C326-D326-(IF(O326&lt;BS326,K326+L326+M326-N326,0)+IF(W326&lt;BS326,S326+T326+U326-V326,0)+IF(AE326&lt;BS326,AA326+AB326+AC326-AD326,0)+IF(AM326&lt;BS326,AI326+AJ326+AK326-AL326,0)+IF(AU326&lt;BS326,AQ326+AR326+AS326-AT326,0)+IF(BC326&lt;BS326,AY326+AZ326+BA326-BB326,0)+IF(BK326&lt;BS326,BG326+BH326+BI326-BJ326,0)+IF(BS326&lt;BS326,BO326+BP326+BQ326-BR326,0)+IF(CA326&lt;BS326,BW326+BX326+BY326-BZ326,0)+IF(CI326&lt;BS326,CE326+CF326+CG326-CH326,0))))))</f>
        <v>0</v>
      </c>
      <c r="BU326" s="3">
        <f>IF(Inputs!$B$27&lt;&gt;"Ready","PENDING INPUTS",MIN((BO326+BP326+BQ326),IF(D326&gt;C326,IF(D326=0,0,BR326*C326/D326),BR326+BT326)))</f>
        <v>0</v>
      </c>
      <c r="BV326" s="3">
        <f>IF(Inputs!$B$27&lt;&gt;"Ready","PENDING INPUTS",MAX(0,(BO326+BP326+BQ326)-BU326))</f>
        <v>0</v>
      </c>
      <c r="BW326" s="3">
        <f>IF(Inputs!$B$27&lt;&gt;"Ready","PENDING INPUTS",CD325)</f>
        <v>0</v>
      </c>
      <c r="BX326" s="3">
        <f>IF(Inputs!$B$27&lt;&gt;"Ready","PENDING INPUTS",IF(A326&lt;=Inputs!$B$6,ROUND(BW326*Inputs!C22/12,2),0))</f>
        <v>0</v>
      </c>
      <c r="BY326" s="3">
        <f>IF(Inputs!$B$27&lt;&gt;"Ready","PENDING INPUTS",IF(AND(A326&lt;=Inputs!$B$6,BW326&gt;0),Inputs!G22,0))</f>
        <v>0</v>
      </c>
      <c r="BZ326" s="3">
        <f>IF(Inputs!$B$27&lt;&gt;"Ready","PENDING INPUTS",IF(A326&gt;Inputs!$B$6,0,MIN((BW326+BX326+BY326),IF(Inputs!H22=1,Inputs!D22,MAX(Inputs!F22,ROUND(BW326*Inputs!E22+BX326+BY326,2))))))</f>
        <v>0</v>
      </c>
      <c r="CA326">
        <f>IF(Inputs!$B$27&lt;&gt;"Ready","PENDING INPUTS",IF(BW326&lt;=0,99,1+IF(AND(K326&gt;0,OR(Inputs!C14&gt;Inputs!C22,AND(Inputs!C14=Inputs!C22,0&lt;8))),1,0)+IF(AND(S326&gt;0,OR(Inputs!C15&gt;Inputs!C22,AND(Inputs!C15=Inputs!C22,1&lt;8))),1,0)+IF(AND(AA326&gt;0,OR(Inputs!C16&gt;Inputs!C22,AND(Inputs!C16=Inputs!C22,2&lt;8))),1,0)+IF(AND(AI326&gt;0,OR(Inputs!C17&gt;Inputs!C22,AND(Inputs!C17=Inputs!C22,3&lt;8))),1,0)+IF(AND(AQ326&gt;0,OR(Inputs!C18&gt;Inputs!C22,AND(Inputs!C18=Inputs!C22,4&lt;8))),1,0)+IF(AND(AY326&gt;0,OR(Inputs!C19&gt;Inputs!C22,AND(Inputs!C19=Inputs!C22,5&lt;8))),1,0)+IF(AND(BG326&gt;0,OR(Inputs!C20&gt;Inputs!C22,AND(Inputs!C20=Inputs!C22,6&lt;8))),1,0)+IF(AND(BO326&gt;0,OR(Inputs!C21&gt;Inputs!C22,AND(Inputs!C21=Inputs!C22,7&lt;8))),1,0)+IF(AND(CE326&gt;0,OR(Inputs!C23&gt;Inputs!C22,AND(Inputs!C23=Inputs!C22,9&lt;8))),1,0)))</f>
        <v>99</v>
      </c>
      <c r="CB326" s="3">
        <f>IF(Inputs!$B$27&lt;&gt;"Ready","PENDING INPUTS",IF(A326&gt;Inputs!$B$6,0,MIN(MAX(0,(BW326+BX326+BY326)-BZ326),MAX(0,C326-D326-(IF(O326&lt;CA326,K326+L326+M326-N326,0)+IF(W326&lt;CA326,S326+T326+U326-V326,0)+IF(AE326&lt;CA326,AA326+AB326+AC326-AD326,0)+IF(AM326&lt;CA326,AI326+AJ326+AK326-AL326,0)+IF(AU326&lt;CA326,AQ326+AR326+AS326-AT326,0)+IF(BC326&lt;CA326,AY326+AZ326+BA326-BB326,0)+IF(BK326&lt;CA326,BG326+BH326+BI326-BJ326,0)+IF(BS326&lt;CA326,BO326+BP326+BQ326-BR326,0)+IF(CA326&lt;CA326,BW326+BX326+BY326-BZ326,0)+IF(CI326&lt;CA326,CE326+CF326+CG326-CH326,0))))))</f>
        <v>0</v>
      </c>
      <c r="CC326" s="3">
        <f>IF(Inputs!$B$27&lt;&gt;"Ready","PENDING INPUTS",MIN((BW326+BX326+BY326),IF(D326&gt;C326,IF(D326=0,0,BZ326*C326/D326),BZ326+CB326)))</f>
        <v>0</v>
      </c>
      <c r="CD326" s="3">
        <f>IF(Inputs!$B$27&lt;&gt;"Ready","PENDING INPUTS",MAX(0,(BW326+BX326+BY326)-CC326))</f>
        <v>0</v>
      </c>
      <c r="CE326" s="3">
        <f>IF(Inputs!$B$27&lt;&gt;"Ready","PENDING INPUTS",CL325)</f>
        <v>0</v>
      </c>
      <c r="CF326" s="3">
        <f>IF(Inputs!$B$27&lt;&gt;"Ready","PENDING INPUTS",IF(A326&lt;=Inputs!$B$6,ROUND(CE326*Inputs!C23/12,2),0))</f>
        <v>0</v>
      </c>
      <c r="CG326" s="3">
        <f>IF(Inputs!$B$27&lt;&gt;"Ready","PENDING INPUTS",IF(AND(A326&lt;=Inputs!$B$6,CE326&gt;0),Inputs!G23,0))</f>
        <v>0</v>
      </c>
      <c r="CH326" s="3">
        <f>IF(Inputs!$B$27&lt;&gt;"Ready","PENDING INPUTS",IF(A326&gt;Inputs!$B$6,0,MIN((CE326+CF326+CG326),IF(Inputs!H23=1,Inputs!D23,MAX(Inputs!F23,ROUND(CE326*Inputs!E23+CF326+CG326,2))))))</f>
        <v>0</v>
      </c>
      <c r="CI326">
        <f>IF(Inputs!$B$27&lt;&gt;"Ready","PENDING INPUTS",IF(CE326&lt;=0,99,1+IF(AND(K326&gt;0,OR(Inputs!C14&gt;Inputs!C23,AND(Inputs!C14=Inputs!C23,0&lt;9))),1,0)+IF(AND(S326&gt;0,OR(Inputs!C15&gt;Inputs!C23,AND(Inputs!C15=Inputs!C23,1&lt;9))),1,0)+IF(AND(AA326&gt;0,OR(Inputs!C16&gt;Inputs!C23,AND(Inputs!C16=Inputs!C23,2&lt;9))),1,0)+IF(AND(AI326&gt;0,OR(Inputs!C17&gt;Inputs!C23,AND(Inputs!C17=Inputs!C23,3&lt;9))),1,0)+IF(AND(AQ326&gt;0,OR(Inputs!C18&gt;Inputs!C23,AND(Inputs!C18=Inputs!C23,4&lt;9))),1,0)+IF(AND(AY326&gt;0,OR(Inputs!C19&gt;Inputs!C23,AND(Inputs!C19=Inputs!C23,5&lt;9))),1,0)+IF(AND(BG326&gt;0,OR(Inputs!C20&gt;Inputs!C23,AND(Inputs!C20=Inputs!C23,6&lt;9))),1,0)+IF(AND(BO326&gt;0,OR(Inputs!C21&gt;Inputs!C23,AND(Inputs!C21=Inputs!C23,7&lt;9))),1,0)+IF(AND(BW326&gt;0,OR(Inputs!C22&gt;Inputs!C23,AND(Inputs!C22=Inputs!C23,8&lt;9))),1,0)))</f>
        <v>99</v>
      </c>
      <c r="CJ326" s="3">
        <f>IF(Inputs!$B$27&lt;&gt;"Ready","PENDING INPUTS",IF(A326&gt;Inputs!$B$6,0,MIN(MAX(0,(CE326+CF326+CG326)-CH326),MAX(0,C326-D326-(IF(O326&lt;CI326,K326+L326+M326-N326,0)+IF(W326&lt;CI326,S326+T326+U326-V326,0)+IF(AE326&lt;CI326,AA326+AB326+AC326-AD326,0)+IF(AM326&lt;CI326,AI326+AJ326+AK326-AL326,0)+IF(AU326&lt;CI326,AQ326+AR326+AS326-AT326,0)+IF(BC326&lt;CI326,AY326+AZ326+BA326-BB326,0)+IF(BK326&lt;CI326,BG326+BH326+BI326-BJ326,0)+IF(BS326&lt;CI326,BO326+BP326+BQ326-BR326,0)+IF(CA326&lt;CI326,BW326+BX326+BY326-BZ326,0)+IF(CI326&lt;CI326,CE326+CF326+CG326-CH326,0))))))</f>
        <v>0</v>
      </c>
      <c r="CK326" s="3">
        <f>IF(Inputs!$B$27&lt;&gt;"Ready","PENDING INPUTS",MIN((CE326+CF326+CG326),IF(D326&gt;C326,IF(D326=0,0,CH326*C326/D326),CH326+CJ326)))</f>
        <v>0</v>
      </c>
      <c r="CL326" s="3">
        <f>IF(Inputs!$B$27&lt;&gt;"Ready","PENDING INPUTS",MAX(0,(CE326+CF326+CG326)-CK326))</f>
        <v>0</v>
      </c>
    </row>
    <row r="327" spans="1:90" ht="27.95" customHeight="1" x14ac:dyDescent="0.25">
      <c r="A327">
        <v>323</v>
      </c>
      <c r="B327" s="13">
        <f>IF(Inputs!$B$27&lt;&gt;"Ready","PENDING INPUTS",EDATE(Inputs!$B$5,A327-1))</f>
        <v>56097</v>
      </c>
      <c r="C327" s="3">
        <f>IF(Inputs!$B$27&lt;&gt;"Ready","PENDING INPUTS",IF(A327&lt;=Inputs!$B$6,MAX(0,Inputs!$B$4+IF(A327=Inputs!$B$7,Inputs!$B$8,0)+IF(A327=Inputs!$B$9,Inputs!$B$10,0)),0))</f>
        <v>0</v>
      </c>
      <c r="D327" s="3">
        <f>IF(Inputs!$B$27&lt;&gt;"Ready","PENDING INPUTS",SUM(N327,V327,AD327,AL327,AT327,BB327,BJ327,BR327,BZ327,CH327))</f>
        <v>0</v>
      </c>
      <c r="E327" s="3">
        <f>IF(Inputs!$B$27&lt;&gt;"Ready","PENDING INPUTS",MAX(0,D327-C327))</f>
        <v>0</v>
      </c>
      <c r="F327" s="3">
        <f>IF(Inputs!$B$27&lt;&gt;"Ready","PENDING INPUTS",SUM(Q327,Y327,AG327,AO327,AW327,BE327,BM327,BU327,CC327,CK327))</f>
        <v>0</v>
      </c>
      <c r="G327" s="3">
        <f>IF(Inputs!$B$27&lt;&gt;"Ready","PENDING INPUTS",SUM(L327,T327,AB327,AJ327,AR327,AZ327,BH327,BP327,BX327,CF327))</f>
        <v>0</v>
      </c>
      <c r="H327" s="3">
        <f>IF(Inputs!$B$27&lt;&gt;"Ready","PENDING INPUTS",SUM(M327,U327,AC327,AK327,AS327,BA327,BI327,BQ327,BY327,CG327))</f>
        <v>0</v>
      </c>
      <c r="I327" s="3">
        <f>IF(Inputs!$B$27&lt;&gt;"Ready","PENDING INPUTS",SUM(R327,Z327,AH327,AP327,AX327,BF327,BN327,BV327,CD327,CL327))</f>
        <v>0</v>
      </c>
      <c r="J327" t="str">
        <f>IF(Inputs!$B$27&lt;&gt;"Ready","PENDING INPUTS",IF(A327&gt;Inputs!$B$6,"Beyond horizon",IF(E327&gt;0.005,"MINIMUM SHORTFALL",IF(I327&lt;0.005,"Paid off","In progress"))))</f>
        <v>Beyond horizon</v>
      </c>
      <c r="K327" s="3">
        <f>IF(Inputs!$B$27&lt;&gt;"Ready","PENDING INPUTS",R326)</f>
        <v>0</v>
      </c>
      <c r="L327" s="3">
        <f>IF(Inputs!$B$27&lt;&gt;"Ready","PENDING INPUTS",IF(A327&lt;=Inputs!$B$6,ROUND(K327*Inputs!C14/12,2),0))</f>
        <v>0</v>
      </c>
      <c r="M327" s="3">
        <f>IF(Inputs!$B$27&lt;&gt;"Ready","PENDING INPUTS",IF(AND(A327&lt;=Inputs!$B$6,K327&gt;0),Inputs!G14,0))</f>
        <v>0</v>
      </c>
      <c r="N327" s="3">
        <f>IF(Inputs!$B$27&lt;&gt;"Ready","PENDING INPUTS",IF(A327&gt;Inputs!$B$6,0,MIN((K327+L327+M327),IF(Inputs!H14=1,Inputs!D14,MAX(Inputs!F14,ROUND(K327*Inputs!E14+L327+M327,2))))))</f>
        <v>0</v>
      </c>
      <c r="O327">
        <f>IF(Inputs!$B$27&lt;&gt;"Ready","PENDING INPUTS",IF(K327&lt;=0,99,1+IF(AND(S327&gt;0,OR(Inputs!C15&gt;Inputs!C14,AND(Inputs!C15=Inputs!C14,1&lt;0))),1,0)+IF(AND(AA327&gt;0,OR(Inputs!C16&gt;Inputs!C14,AND(Inputs!C16=Inputs!C14,2&lt;0))),1,0)+IF(AND(AI327&gt;0,OR(Inputs!C17&gt;Inputs!C14,AND(Inputs!C17=Inputs!C14,3&lt;0))),1,0)+IF(AND(AQ327&gt;0,OR(Inputs!C18&gt;Inputs!C14,AND(Inputs!C18=Inputs!C14,4&lt;0))),1,0)+IF(AND(AY327&gt;0,OR(Inputs!C19&gt;Inputs!C14,AND(Inputs!C19=Inputs!C14,5&lt;0))),1,0)+IF(AND(BG327&gt;0,OR(Inputs!C20&gt;Inputs!C14,AND(Inputs!C20=Inputs!C14,6&lt;0))),1,0)+IF(AND(BO327&gt;0,OR(Inputs!C21&gt;Inputs!C14,AND(Inputs!C21=Inputs!C14,7&lt;0))),1,0)+IF(AND(BW327&gt;0,OR(Inputs!C22&gt;Inputs!C14,AND(Inputs!C22=Inputs!C14,8&lt;0))),1,0)+IF(AND(CE327&gt;0,OR(Inputs!C23&gt;Inputs!C14,AND(Inputs!C23=Inputs!C14,9&lt;0))),1,0)))</f>
        <v>99</v>
      </c>
      <c r="P327" s="3">
        <f>IF(Inputs!$B$27&lt;&gt;"Ready","PENDING INPUTS",IF(A327&gt;Inputs!$B$6,0,MIN(MAX(0,(K327+L327+M327)-N327),MAX(0,C327-D327-(IF(O327&lt;O327,K327+L327+M327-N327,0)+IF(W327&lt;O327,S327+T327+U327-V327,0)+IF(AE327&lt;O327,AA327+AB327+AC327-AD327,0)+IF(AM327&lt;O327,AI327+AJ327+AK327-AL327,0)+IF(AU327&lt;O327,AQ327+AR327+AS327-AT327,0)+IF(BC327&lt;O327,AY327+AZ327+BA327-BB327,0)+IF(BK327&lt;O327,BG327+BH327+BI327-BJ327,0)+IF(BS327&lt;O327,BO327+BP327+BQ327-BR327,0)+IF(CA327&lt;O327,BW327+BX327+BY327-BZ327,0)+IF(CI327&lt;O327,CE327+CF327+CG327-CH327,0))))))</f>
        <v>0</v>
      </c>
      <c r="Q327" s="3">
        <f>IF(Inputs!$B$27&lt;&gt;"Ready","PENDING INPUTS",MIN((K327+L327+M327),IF(D327&gt;C327,IF(D327=0,0,N327*C327/D327),N327+P327)))</f>
        <v>0</v>
      </c>
      <c r="R327" s="3">
        <f>IF(Inputs!$B$27&lt;&gt;"Ready","PENDING INPUTS",MAX(0,(K327+L327+M327)-Q327))</f>
        <v>0</v>
      </c>
      <c r="S327" s="3">
        <f>IF(Inputs!$B$27&lt;&gt;"Ready","PENDING INPUTS",Z326)</f>
        <v>0</v>
      </c>
      <c r="T327" s="3">
        <f>IF(Inputs!$B$27&lt;&gt;"Ready","PENDING INPUTS",IF(A327&lt;=Inputs!$B$6,ROUND(S327*Inputs!C15/12,2),0))</f>
        <v>0</v>
      </c>
      <c r="U327" s="3">
        <f>IF(Inputs!$B$27&lt;&gt;"Ready","PENDING INPUTS",IF(AND(A327&lt;=Inputs!$B$6,S327&gt;0),Inputs!G15,0))</f>
        <v>0</v>
      </c>
      <c r="V327" s="3">
        <f>IF(Inputs!$B$27&lt;&gt;"Ready","PENDING INPUTS",IF(A327&gt;Inputs!$B$6,0,MIN((S327+T327+U327),IF(Inputs!H15=1,Inputs!D15,MAX(Inputs!F15,ROUND(S327*Inputs!E15+T327+U327,2))))))</f>
        <v>0</v>
      </c>
      <c r="W327">
        <f>IF(Inputs!$B$27&lt;&gt;"Ready","PENDING INPUTS",IF(S327&lt;=0,99,1+IF(AND(K327&gt;0,OR(Inputs!C14&gt;Inputs!C15,AND(Inputs!C14=Inputs!C15,0&lt;1))),1,0)+IF(AND(AA327&gt;0,OR(Inputs!C16&gt;Inputs!C15,AND(Inputs!C16=Inputs!C15,2&lt;1))),1,0)+IF(AND(AI327&gt;0,OR(Inputs!C17&gt;Inputs!C15,AND(Inputs!C17=Inputs!C15,3&lt;1))),1,0)+IF(AND(AQ327&gt;0,OR(Inputs!C18&gt;Inputs!C15,AND(Inputs!C18=Inputs!C15,4&lt;1))),1,0)+IF(AND(AY327&gt;0,OR(Inputs!C19&gt;Inputs!C15,AND(Inputs!C19=Inputs!C15,5&lt;1))),1,0)+IF(AND(BG327&gt;0,OR(Inputs!C20&gt;Inputs!C15,AND(Inputs!C20=Inputs!C15,6&lt;1))),1,0)+IF(AND(BO327&gt;0,OR(Inputs!C21&gt;Inputs!C15,AND(Inputs!C21=Inputs!C15,7&lt;1))),1,0)+IF(AND(BW327&gt;0,OR(Inputs!C22&gt;Inputs!C15,AND(Inputs!C22=Inputs!C15,8&lt;1))),1,0)+IF(AND(CE327&gt;0,OR(Inputs!C23&gt;Inputs!C15,AND(Inputs!C23=Inputs!C15,9&lt;1))),1,0)))</f>
        <v>99</v>
      </c>
      <c r="X327" s="3">
        <f>IF(Inputs!$B$27&lt;&gt;"Ready","PENDING INPUTS",IF(A327&gt;Inputs!$B$6,0,MIN(MAX(0,(S327+T327+U327)-V327),MAX(0,C327-D327-(IF(O327&lt;W327,K327+L327+M327-N327,0)+IF(W327&lt;W327,S327+T327+U327-V327,0)+IF(AE327&lt;W327,AA327+AB327+AC327-AD327,0)+IF(AM327&lt;W327,AI327+AJ327+AK327-AL327,0)+IF(AU327&lt;W327,AQ327+AR327+AS327-AT327,0)+IF(BC327&lt;W327,AY327+AZ327+BA327-BB327,0)+IF(BK327&lt;W327,BG327+BH327+BI327-BJ327,0)+IF(BS327&lt;W327,BO327+BP327+BQ327-BR327,0)+IF(CA327&lt;W327,BW327+BX327+BY327-BZ327,0)+IF(CI327&lt;W327,CE327+CF327+CG327-CH327,0))))))</f>
        <v>0</v>
      </c>
      <c r="Y327" s="3">
        <f>IF(Inputs!$B$27&lt;&gt;"Ready","PENDING INPUTS",MIN((S327+T327+U327),IF(D327&gt;C327,IF(D327=0,0,V327*C327/D327),V327+X327)))</f>
        <v>0</v>
      </c>
      <c r="Z327" s="3">
        <f>IF(Inputs!$B$27&lt;&gt;"Ready","PENDING INPUTS",MAX(0,(S327+T327+U327)-Y327))</f>
        <v>0</v>
      </c>
      <c r="AA327" s="3">
        <f>IF(Inputs!$B$27&lt;&gt;"Ready","PENDING INPUTS",AH326)</f>
        <v>0</v>
      </c>
      <c r="AB327" s="3">
        <f>IF(Inputs!$B$27&lt;&gt;"Ready","PENDING INPUTS",IF(A327&lt;=Inputs!$B$6,ROUND(AA327*Inputs!C16/12,2),0))</f>
        <v>0</v>
      </c>
      <c r="AC327" s="3">
        <f>IF(Inputs!$B$27&lt;&gt;"Ready","PENDING INPUTS",IF(AND(A327&lt;=Inputs!$B$6,AA327&gt;0),Inputs!G16,0))</f>
        <v>0</v>
      </c>
      <c r="AD327" s="3">
        <f>IF(Inputs!$B$27&lt;&gt;"Ready","PENDING INPUTS",IF(A327&gt;Inputs!$B$6,0,MIN((AA327+AB327+AC327),IF(Inputs!H16=1,Inputs!D16,MAX(Inputs!F16,ROUND(AA327*Inputs!E16+AB327+AC327,2))))))</f>
        <v>0</v>
      </c>
      <c r="AE327">
        <f>IF(Inputs!$B$27&lt;&gt;"Ready","PENDING INPUTS",IF(AA327&lt;=0,99,1+IF(AND(K327&gt;0,OR(Inputs!C14&gt;Inputs!C16,AND(Inputs!C14=Inputs!C16,0&lt;2))),1,0)+IF(AND(S327&gt;0,OR(Inputs!C15&gt;Inputs!C16,AND(Inputs!C15=Inputs!C16,1&lt;2))),1,0)+IF(AND(AI327&gt;0,OR(Inputs!C17&gt;Inputs!C16,AND(Inputs!C17=Inputs!C16,3&lt;2))),1,0)+IF(AND(AQ327&gt;0,OR(Inputs!C18&gt;Inputs!C16,AND(Inputs!C18=Inputs!C16,4&lt;2))),1,0)+IF(AND(AY327&gt;0,OR(Inputs!C19&gt;Inputs!C16,AND(Inputs!C19=Inputs!C16,5&lt;2))),1,0)+IF(AND(BG327&gt;0,OR(Inputs!C20&gt;Inputs!C16,AND(Inputs!C20=Inputs!C16,6&lt;2))),1,0)+IF(AND(BO327&gt;0,OR(Inputs!C21&gt;Inputs!C16,AND(Inputs!C21=Inputs!C16,7&lt;2))),1,0)+IF(AND(BW327&gt;0,OR(Inputs!C22&gt;Inputs!C16,AND(Inputs!C22=Inputs!C16,8&lt;2))),1,0)+IF(AND(CE327&gt;0,OR(Inputs!C23&gt;Inputs!C16,AND(Inputs!C23=Inputs!C16,9&lt;2))),1,0)))</f>
        <v>99</v>
      </c>
      <c r="AF327" s="3">
        <f>IF(Inputs!$B$27&lt;&gt;"Ready","PENDING INPUTS",IF(A327&gt;Inputs!$B$6,0,MIN(MAX(0,(AA327+AB327+AC327)-AD327),MAX(0,C327-D327-(IF(O327&lt;AE327,K327+L327+M327-N327,0)+IF(W327&lt;AE327,S327+T327+U327-V327,0)+IF(AE327&lt;AE327,AA327+AB327+AC327-AD327,0)+IF(AM327&lt;AE327,AI327+AJ327+AK327-AL327,0)+IF(AU327&lt;AE327,AQ327+AR327+AS327-AT327,0)+IF(BC327&lt;AE327,AY327+AZ327+BA327-BB327,0)+IF(BK327&lt;AE327,BG327+BH327+BI327-BJ327,0)+IF(BS327&lt;AE327,BO327+BP327+BQ327-BR327,0)+IF(CA327&lt;AE327,BW327+BX327+BY327-BZ327,0)+IF(CI327&lt;AE327,CE327+CF327+CG327-CH327,0))))))</f>
        <v>0</v>
      </c>
      <c r="AG327" s="3">
        <f>IF(Inputs!$B$27&lt;&gt;"Ready","PENDING INPUTS",MIN((AA327+AB327+AC327),IF(D327&gt;C327,IF(D327=0,0,AD327*C327/D327),AD327+AF327)))</f>
        <v>0</v>
      </c>
      <c r="AH327" s="3">
        <f>IF(Inputs!$B$27&lt;&gt;"Ready","PENDING INPUTS",MAX(0,(AA327+AB327+AC327)-AG327))</f>
        <v>0</v>
      </c>
      <c r="AI327" s="3">
        <f>IF(Inputs!$B$27&lt;&gt;"Ready","PENDING INPUTS",AP326)</f>
        <v>0</v>
      </c>
      <c r="AJ327" s="3">
        <f>IF(Inputs!$B$27&lt;&gt;"Ready","PENDING INPUTS",IF(A327&lt;=Inputs!$B$6,ROUND(AI327*Inputs!C17/12,2),0))</f>
        <v>0</v>
      </c>
      <c r="AK327" s="3">
        <f>IF(Inputs!$B$27&lt;&gt;"Ready","PENDING INPUTS",IF(AND(A327&lt;=Inputs!$B$6,AI327&gt;0),Inputs!G17,0))</f>
        <v>0</v>
      </c>
      <c r="AL327" s="3">
        <f>IF(Inputs!$B$27&lt;&gt;"Ready","PENDING INPUTS",IF(A327&gt;Inputs!$B$6,0,MIN((AI327+AJ327+AK327),IF(Inputs!H17=1,Inputs!D17,MAX(Inputs!F17,ROUND(AI327*Inputs!E17+AJ327+AK327,2))))))</f>
        <v>0</v>
      </c>
      <c r="AM327">
        <f>IF(Inputs!$B$27&lt;&gt;"Ready","PENDING INPUTS",IF(AI327&lt;=0,99,1+IF(AND(K327&gt;0,OR(Inputs!C14&gt;Inputs!C17,AND(Inputs!C14=Inputs!C17,0&lt;3))),1,0)+IF(AND(S327&gt;0,OR(Inputs!C15&gt;Inputs!C17,AND(Inputs!C15=Inputs!C17,1&lt;3))),1,0)+IF(AND(AA327&gt;0,OR(Inputs!C16&gt;Inputs!C17,AND(Inputs!C16=Inputs!C17,2&lt;3))),1,0)+IF(AND(AQ327&gt;0,OR(Inputs!C18&gt;Inputs!C17,AND(Inputs!C18=Inputs!C17,4&lt;3))),1,0)+IF(AND(AY327&gt;0,OR(Inputs!C19&gt;Inputs!C17,AND(Inputs!C19=Inputs!C17,5&lt;3))),1,0)+IF(AND(BG327&gt;0,OR(Inputs!C20&gt;Inputs!C17,AND(Inputs!C20=Inputs!C17,6&lt;3))),1,0)+IF(AND(BO327&gt;0,OR(Inputs!C21&gt;Inputs!C17,AND(Inputs!C21=Inputs!C17,7&lt;3))),1,0)+IF(AND(BW327&gt;0,OR(Inputs!C22&gt;Inputs!C17,AND(Inputs!C22=Inputs!C17,8&lt;3))),1,0)+IF(AND(CE327&gt;0,OR(Inputs!C23&gt;Inputs!C17,AND(Inputs!C23=Inputs!C17,9&lt;3))),1,0)))</f>
        <v>99</v>
      </c>
      <c r="AN327" s="3">
        <f>IF(Inputs!$B$27&lt;&gt;"Ready","PENDING INPUTS",IF(A327&gt;Inputs!$B$6,0,MIN(MAX(0,(AI327+AJ327+AK327)-AL327),MAX(0,C327-D327-(IF(O327&lt;AM327,K327+L327+M327-N327,0)+IF(W327&lt;AM327,S327+T327+U327-V327,0)+IF(AE327&lt;AM327,AA327+AB327+AC327-AD327,0)+IF(AM327&lt;AM327,AI327+AJ327+AK327-AL327,0)+IF(AU327&lt;AM327,AQ327+AR327+AS327-AT327,0)+IF(BC327&lt;AM327,AY327+AZ327+BA327-BB327,0)+IF(BK327&lt;AM327,BG327+BH327+BI327-BJ327,0)+IF(BS327&lt;AM327,BO327+BP327+BQ327-BR327,0)+IF(CA327&lt;AM327,BW327+BX327+BY327-BZ327,0)+IF(CI327&lt;AM327,CE327+CF327+CG327-CH327,0))))))</f>
        <v>0</v>
      </c>
      <c r="AO327" s="3">
        <f>IF(Inputs!$B$27&lt;&gt;"Ready","PENDING INPUTS",MIN((AI327+AJ327+AK327),IF(D327&gt;C327,IF(D327=0,0,AL327*C327/D327),AL327+AN327)))</f>
        <v>0</v>
      </c>
      <c r="AP327" s="3">
        <f>IF(Inputs!$B$27&lt;&gt;"Ready","PENDING INPUTS",MAX(0,(AI327+AJ327+AK327)-AO327))</f>
        <v>0</v>
      </c>
      <c r="AQ327" s="3">
        <f>IF(Inputs!$B$27&lt;&gt;"Ready","PENDING INPUTS",AX326)</f>
        <v>0</v>
      </c>
      <c r="AR327" s="3">
        <f>IF(Inputs!$B$27&lt;&gt;"Ready","PENDING INPUTS",IF(A327&lt;=Inputs!$B$6,ROUND(AQ327*Inputs!C18/12,2),0))</f>
        <v>0</v>
      </c>
      <c r="AS327" s="3">
        <f>IF(Inputs!$B$27&lt;&gt;"Ready","PENDING INPUTS",IF(AND(A327&lt;=Inputs!$B$6,AQ327&gt;0),Inputs!G18,0))</f>
        <v>0</v>
      </c>
      <c r="AT327" s="3">
        <f>IF(Inputs!$B$27&lt;&gt;"Ready","PENDING INPUTS",IF(A327&gt;Inputs!$B$6,0,MIN((AQ327+AR327+AS327),IF(Inputs!H18=1,Inputs!D18,MAX(Inputs!F18,ROUND(AQ327*Inputs!E18+AR327+AS327,2))))))</f>
        <v>0</v>
      </c>
      <c r="AU327">
        <f>IF(Inputs!$B$27&lt;&gt;"Ready","PENDING INPUTS",IF(AQ327&lt;=0,99,1+IF(AND(K327&gt;0,OR(Inputs!C14&gt;Inputs!C18,AND(Inputs!C14=Inputs!C18,0&lt;4))),1,0)+IF(AND(S327&gt;0,OR(Inputs!C15&gt;Inputs!C18,AND(Inputs!C15=Inputs!C18,1&lt;4))),1,0)+IF(AND(AA327&gt;0,OR(Inputs!C16&gt;Inputs!C18,AND(Inputs!C16=Inputs!C18,2&lt;4))),1,0)+IF(AND(AI327&gt;0,OR(Inputs!C17&gt;Inputs!C18,AND(Inputs!C17=Inputs!C18,3&lt;4))),1,0)+IF(AND(AY327&gt;0,OR(Inputs!C19&gt;Inputs!C18,AND(Inputs!C19=Inputs!C18,5&lt;4))),1,0)+IF(AND(BG327&gt;0,OR(Inputs!C20&gt;Inputs!C18,AND(Inputs!C20=Inputs!C18,6&lt;4))),1,0)+IF(AND(BO327&gt;0,OR(Inputs!C21&gt;Inputs!C18,AND(Inputs!C21=Inputs!C18,7&lt;4))),1,0)+IF(AND(BW327&gt;0,OR(Inputs!C22&gt;Inputs!C18,AND(Inputs!C22=Inputs!C18,8&lt;4))),1,0)+IF(AND(CE327&gt;0,OR(Inputs!C23&gt;Inputs!C18,AND(Inputs!C23=Inputs!C18,9&lt;4))),1,0)))</f>
        <v>99</v>
      </c>
      <c r="AV327" s="3">
        <f>IF(Inputs!$B$27&lt;&gt;"Ready","PENDING INPUTS",IF(A327&gt;Inputs!$B$6,0,MIN(MAX(0,(AQ327+AR327+AS327)-AT327),MAX(0,C327-D327-(IF(O327&lt;AU327,K327+L327+M327-N327,0)+IF(W327&lt;AU327,S327+T327+U327-V327,0)+IF(AE327&lt;AU327,AA327+AB327+AC327-AD327,0)+IF(AM327&lt;AU327,AI327+AJ327+AK327-AL327,0)+IF(AU327&lt;AU327,AQ327+AR327+AS327-AT327,0)+IF(BC327&lt;AU327,AY327+AZ327+BA327-BB327,0)+IF(BK327&lt;AU327,BG327+BH327+BI327-BJ327,0)+IF(BS327&lt;AU327,BO327+BP327+BQ327-BR327,0)+IF(CA327&lt;AU327,BW327+BX327+BY327-BZ327,0)+IF(CI327&lt;AU327,CE327+CF327+CG327-CH327,0))))))</f>
        <v>0</v>
      </c>
      <c r="AW327" s="3">
        <f>IF(Inputs!$B$27&lt;&gt;"Ready","PENDING INPUTS",MIN((AQ327+AR327+AS327),IF(D327&gt;C327,IF(D327=0,0,AT327*C327/D327),AT327+AV327)))</f>
        <v>0</v>
      </c>
      <c r="AX327" s="3">
        <f>IF(Inputs!$B$27&lt;&gt;"Ready","PENDING INPUTS",MAX(0,(AQ327+AR327+AS327)-AW327))</f>
        <v>0</v>
      </c>
      <c r="AY327" s="3">
        <f>IF(Inputs!$B$27&lt;&gt;"Ready","PENDING INPUTS",BF326)</f>
        <v>0</v>
      </c>
      <c r="AZ327" s="3">
        <f>IF(Inputs!$B$27&lt;&gt;"Ready","PENDING INPUTS",IF(A327&lt;=Inputs!$B$6,ROUND(AY327*Inputs!C19/12,2),0))</f>
        <v>0</v>
      </c>
      <c r="BA327" s="3">
        <f>IF(Inputs!$B$27&lt;&gt;"Ready","PENDING INPUTS",IF(AND(A327&lt;=Inputs!$B$6,AY327&gt;0),Inputs!G19,0))</f>
        <v>0</v>
      </c>
      <c r="BB327" s="3">
        <f>IF(Inputs!$B$27&lt;&gt;"Ready","PENDING INPUTS",IF(A327&gt;Inputs!$B$6,0,MIN((AY327+AZ327+BA327),IF(Inputs!H19=1,Inputs!D19,MAX(Inputs!F19,ROUND(AY327*Inputs!E19+AZ327+BA327,2))))))</f>
        <v>0</v>
      </c>
      <c r="BC327">
        <f>IF(Inputs!$B$27&lt;&gt;"Ready","PENDING INPUTS",IF(AY327&lt;=0,99,1+IF(AND(K327&gt;0,OR(Inputs!C14&gt;Inputs!C19,AND(Inputs!C14=Inputs!C19,0&lt;5))),1,0)+IF(AND(S327&gt;0,OR(Inputs!C15&gt;Inputs!C19,AND(Inputs!C15=Inputs!C19,1&lt;5))),1,0)+IF(AND(AA327&gt;0,OR(Inputs!C16&gt;Inputs!C19,AND(Inputs!C16=Inputs!C19,2&lt;5))),1,0)+IF(AND(AI327&gt;0,OR(Inputs!C17&gt;Inputs!C19,AND(Inputs!C17=Inputs!C19,3&lt;5))),1,0)+IF(AND(AQ327&gt;0,OR(Inputs!C18&gt;Inputs!C19,AND(Inputs!C18=Inputs!C19,4&lt;5))),1,0)+IF(AND(BG327&gt;0,OR(Inputs!C20&gt;Inputs!C19,AND(Inputs!C20=Inputs!C19,6&lt;5))),1,0)+IF(AND(BO327&gt;0,OR(Inputs!C21&gt;Inputs!C19,AND(Inputs!C21=Inputs!C19,7&lt;5))),1,0)+IF(AND(BW327&gt;0,OR(Inputs!C22&gt;Inputs!C19,AND(Inputs!C22=Inputs!C19,8&lt;5))),1,0)+IF(AND(CE327&gt;0,OR(Inputs!C23&gt;Inputs!C19,AND(Inputs!C23=Inputs!C19,9&lt;5))),1,0)))</f>
        <v>99</v>
      </c>
      <c r="BD327" s="3">
        <f>IF(Inputs!$B$27&lt;&gt;"Ready","PENDING INPUTS",IF(A327&gt;Inputs!$B$6,0,MIN(MAX(0,(AY327+AZ327+BA327)-BB327),MAX(0,C327-D327-(IF(O327&lt;BC327,K327+L327+M327-N327,0)+IF(W327&lt;BC327,S327+T327+U327-V327,0)+IF(AE327&lt;BC327,AA327+AB327+AC327-AD327,0)+IF(AM327&lt;BC327,AI327+AJ327+AK327-AL327,0)+IF(AU327&lt;BC327,AQ327+AR327+AS327-AT327,0)+IF(BC327&lt;BC327,AY327+AZ327+BA327-BB327,0)+IF(BK327&lt;BC327,BG327+BH327+BI327-BJ327,0)+IF(BS327&lt;BC327,BO327+BP327+BQ327-BR327,0)+IF(CA327&lt;BC327,BW327+BX327+BY327-BZ327,0)+IF(CI327&lt;BC327,CE327+CF327+CG327-CH327,0))))))</f>
        <v>0</v>
      </c>
      <c r="BE327" s="3">
        <f>IF(Inputs!$B$27&lt;&gt;"Ready","PENDING INPUTS",MIN((AY327+AZ327+BA327),IF(D327&gt;C327,IF(D327=0,0,BB327*C327/D327),BB327+BD327)))</f>
        <v>0</v>
      </c>
      <c r="BF327" s="3">
        <f>IF(Inputs!$B$27&lt;&gt;"Ready","PENDING INPUTS",MAX(0,(AY327+AZ327+BA327)-BE327))</f>
        <v>0</v>
      </c>
      <c r="BG327" s="3">
        <f>IF(Inputs!$B$27&lt;&gt;"Ready","PENDING INPUTS",BN326)</f>
        <v>0</v>
      </c>
      <c r="BH327" s="3">
        <f>IF(Inputs!$B$27&lt;&gt;"Ready","PENDING INPUTS",IF(A327&lt;=Inputs!$B$6,ROUND(BG327*Inputs!C20/12,2),0))</f>
        <v>0</v>
      </c>
      <c r="BI327" s="3">
        <f>IF(Inputs!$B$27&lt;&gt;"Ready","PENDING INPUTS",IF(AND(A327&lt;=Inputs!$B$6,BG327&gt;0),Inputs!G20,0))</f>
        <v>0</v>
      </c>
      <c r="BJ327" s="3">
        <f>IF(Inputs!$B$27&lt;&gt;"Ready","PENDING INPUTS",IF(A327&gt;Inputs!$B$6,0,MIN((BG327+BH327+BI327),IF(Inputs!H20=1,Inputs!D20,MAX(Inputs!F20,ROUND(BG327*Inputs!E20+BH327+BI327,2))))))</f>
        <v>0</v>
      </c>
      <c r="BK327">
        <f>IF(Inputs!$B$27&lt;&gt;"Ready","PENDING INPUTS",IF(BG327&lt;=0,99,1+IF(AND(K327&gt;0,OR(Inputs!C14&gt;Inputs!C20,AND(Inputs!C14=Inputs!C20,0&lt;6))),1,0)+IF(AND(S327&gt;0,OR(Inputs!C15&gt;Inputs!C20,AND(Inputs!C15=Inputs!C20,1&lt;6))),1,0)+IF(AND(AA327&gt;0,OR(Inputs!C16&gt;Inputs!C20,AND(Inputs!C16=Inputs!C20,2&lt;6))),1,0)+IF(AND(AI327&gt;0,OR(Inputs!C17&gt;Inputs!C20,AND(Inputs!C17=Inputs!C20,3&lt;6))),1,0)+IF(AND(AQ327&gt;0,OR(Inputs!C18&gt;Inputs!C20,AND(Inputs!C18=Inputs!C20,4&lt;6))),1,0)+IF(AND(AY327&gt;0,OR(Inputs!C19&gt;Inputs!C20,AND(Inputs!C19=Inputs!C20,5&lt;6))),1,0)+IF(AND(BO327&gt;0,OR(Inputs!C21&gt;Inputs!C20,AND(Inputs!C21=Inputs!C20,7&lt;6))),1,0)+IF(AND(BW327&gt;0,OR(Inputs!C22&gt;Inputs!C20,AND(Inputs!C22=Inputs!C20,8&lt;6))),1,0)+IF(AND(CE327&gt;0,OR(Inputs!C23&gt;Inputs!C20,AND(Inputs!C23=Inputs!C20,9&lt;6))),1,0)))</f>
        <v>99</v>
      </c>
      <c r="BL327" s="3">
        <f>IF(Inputs!$B$27&lt;&gt;"Ready","PENDING INPUTS",IF(A327&gt;Inputs!$B$6,0,MIN(MAX(0,(BG327+BH327+BI327)-BJ327),MAX(0,C327-D327-(IF(O327&lt;BK327,K327+L327+M327-N327,0)+IF(W327&lt;BK327,S327+T327+U327-V327,0)+IF(AE327&lt;BK327,AA327+AB327+AC327-AD327,0)+IF(AM327&lt;BK327,AI327+AJ327+AK327-AL327,0)+IF(AU327&lt;BK327,AQ327+AR327+AS327-AT327,0)+IF(BC327&lt;BK327,AY327+AZ327+BA327-BB327,0)+IF(BK327&lt;BK327,BG327+BH327+BI327-BJ327,0)+IF(BS327&lt;BK327,BO327+BP327+BQ327-BR327,0)+IF(CA327&lt;BK327,BW327+BX327+BY327-BZ327,0)+IF(CI327&lt;BK327,CE327+CF327+CG327-CH327,0))))))</f>
        <v>0</v>
      </c>
      <c r="BM327" s="3">
        <f>IF(Inputs!$B$27&lt;&gt;"Ready","PENDING INPUTS",MIN((BG327+BH327+BI327),IF(D327&gt;C327,IF(D327=0,0,BJ327*C327/D327),BJ327+BL327)))</f>
        <v>0</v>
      </c>
      <c r="BN327" s="3">
        <f>IF(Inputs!$B$27&lt;&gt;"Ready","PENDING INPUTS",MAX(0,(BG327+BH327+BI327)-BM327))</f>
        <v>0</v>
      </c>
      <c r="BO327" s="3">
        <f>IF(Inputs!$B$27&lt;&gt;"Ready","PENDING INPUTS",BV326)</f>
        <v>0</v>
      </c>
      <c r="BP327" s="3">
        <f>IF(Inputs!$B$27&lt;&gt;"Ready","PENDING INPUTS",IF(A327&lt;=Inputs!$B$6,ROUND(BO327*Inputs!C21/12,2),0))</f>
        <v>0</v>
      </c>
      <c r="BQ327" s="3">
        <f>IF(Inputs!$B$27&lt;&gt;"Ready","PENDING INPUTS",IF(AND(A327&lt;=Inputs!$B$6,BO327&gt;0),Inputs!G21,0))</f>
        <v>0</v>
      </c>
      <c r="BR327" s="3">
        <f>IF(Inputs!$B$27&lt;&gt;"Ready","PENDING INPUTS",IF(A327&gt;Inputs!$B$6,0,MIN((BO327+BP327+BQ327),IF(Inputs!H21=1,Inputs!D21,MAX(Inputs!F21,ROUND(BO327*Inputs!E21+BP327+BQ327,2))))))</f>
        <v>0</v>
      </c>
      <c r="BS327">
        <f>IF(Inputs!$B$27&lt;&gt;"Ready","PENDING INPUTS",IF(BO327&lt;=0,99,1+IF(AND(K327&gt;0,OR(Inputs!C14&gt;Inputs!C21,AND(Inputs!C14=Inputs!C21,0&lt;7))),1,0)+IF(AND(S327&gt;0,OR(Inputs!C15&gt;Inputs!C21,AND(Inputs!C15=Inputs!C21,1&lt;7))),1,0)+IF(AND(AA327&gt;0,OR(Inputs!C16&gt;Inputs!C21,AND(Inputs!C16=Inputs!C21,2&lt;7))),1,0)+IF(AND(AI327&gt;0,OR(Inputs!C17&gt;Inputs!C21,AND(Inputs!C17=Inputs!C21,3&lt;7))),1,0)+IF(AND(AQ327&gt;0,OR(Inputs!C18&gt;Inputs!C21,AND(Inputs!C18=Inputs!C21,4&lt;7))),1,0)+IF(AND(AY327&gt;0,OR(Inputs!C19&gt;Inputs!C21,AND(Inputs!C19=Inputs!C21,5&lt;7))),1,0)+IF(AND(BG327&gt;0,OR(Inputs!C20&gt;Inputs!C21,AND(Inputs!C20=Inputs!C21,6&lt;7))),1,0)+IF(AND(BW327&gt;0,OR(Inputs!C22&gt;Inputs!C21,AND(Inputs!C22=Inputs!C21,8&lt;7))),1,0)+IF(AND(CE327&gt;0,OR(Inputs!C23&gt;Inputs!C21,AND(Inputs!C23=Inputs!C21,9&lt;7))),1,0)))</f>
        <v>99</v>
      </c>
      <c r="BT327" s="3">
        <f>IF(Inputs!$B$27&lt;&gt;"Ready","PENDING INPUTS",IF(A327&gt;Inputs!$B$6,0,MIN(MAX(0,(BO327+BP327+BQ327)-BR327),MAX(0,C327-D327-(IF(O327&lt;BS327,K327+L327+M327-N327,0)+IF(W327&lt;BS327,S327+T327+U327-V327,0)+IF(AE327&lt;BS327,AA327+AB327+AC327-AD327,0)+IF(AM327&lt;BS327,AI327+AJ327+AK327-AL327,0)+IF(AU327&lt;BS327,AQ327+AR327+AS327-AT327,0)+IF(BC327&lt;BS327,AY327+AZ327+BA327-BB327,0)+IF(BK327&lt;BS327,BG327+BH327+BI327-BJ327,0)+IF(BS327&lt;BS327,BO327+BP327+BQ327-BR327,0)+IF(CA327&lt;BS327,BW327+BX327+BY327-BZ327,0)+IF(CI327&lt;BS327,CE327+CF327+CG327-CH327,0))))))</f>
        <v>0</v>
      </c>
      <c r="BU327" s="3">
        <f>IF(Inputs!$B$27&lt;&gt;"Ready","PENDING INPUTS",MIN((BO327+BP327+BQ327),IF(D327&gt;C327,IF(D327=0,0,BR327*C327/D327),BR327+BT327)))</f>
        <v>0</v>
      </c>
      <c r="BV327" s="3">
        <f>IF(Inputs!$B$27&lt;&gt;"Ready","PENDING INPUTS",MAX(0,(BO327+BP327+BQ327)-BU327))</f>
        <v>0</v>
      </c>
      <c r="BW327" s="3">
        <f>IF(Inputs!$B$27&lt;&gt;"Ready","PENDING INPUTS",CD326)</f>
        <v>0</v>
      </c>
      <c r="BX327" s="3">
        <f>IF(Inputs!$B$27&lt;&gt;"Ready","PENDING INPUTS",IF(A327&lt;=Inputs!$B$6,ROUND(BW327*Inputs!C22/12,2),0))</f>
        <v>0</v>
      </c>
      <c r="BY327" s="3">
        <f>IF(Inputs!$B$27&lt;&gt;"Ready","PENDING INPUTS",IF(AND(A327&lt;=Inputs!$B$6,BW327&gt;0),Inputs!G22,0))</f>
        <v>0</v>
      </c>
      <c r="BZ327" s="3">
        <f>IF(Inputs!$B$27&lt;&gt;"Ready","PENDING INPUTS",IF(A327&gt;Inputs!$B$6,0,MIN((BW327+BX327+BY327),IF(Inputs!H22=1,Inputs!D22,MAX(Inputs!F22,ROUND(BW327*Inputs!E22+BX327+BY327,2))))))</f>
        <v>0</v>
      </c>
      <c r="CA327">
        <f>IF(Inputs!$B$27&lt;&gt;"Ready","PENDING INPUTS",IF(BW327&lt;=0,99,1+IF(AND(K327&gt;0,OR(Inputs!C14&gt;Inputs!C22,AND(Inputs!C14=Inputs!C22,0&lt;8))),1,0)+IF(AND(S327&gt;0,OR(Inputs!C15&gt;Inputs!C22,AND(Inputs!C15=Inputs!C22,1&lt;8))),1,0)+IF(AND(AA327&gt;0,OR(Inputs!C16&gt;Inputs!C22,AND(Inputs!C16=Inputs!C22,2&lt;8))),1,0)+IF(AND(AI327&gt;0,OR(Inputs!C17&gt;Inputs!C22,AND(Inputs!C17=Inputs!C22,3&lt;8))),1,0)+IF(AND(AQ327&gt;0,OR(Inputs!C18&gt;Inputs!C22,AND(Inputs!C18=Inputs!C22,4&lt;8))),1,0)+IF(AND(AY327&gt;0,OR(Inputs!C19&gt;Inputs!C22,AND(Inputs!C19=Inputs!C22,5&lt;8))),1,0)+IF(AND(BG327&gt;0,OR(Inputs!C20&gt;Inputs!C22,AND(Inputs!C20=Inputs!C22,6&lt;8))),1,0)+IF(AND(BO327&gt;0,OR(Inputs!C21&gt;Inputs!C22,AND(Inputs!C21=Inputs!C22,7&lt;8))),1,0)+IF(AND(CE327&gt;0,OR(Inputs!C23&gt;Inputs!C22,AND(Inputs!C23=Inputs!C22,9&lt;8))),1,0)))</f>
        <v>99</v>
      </c>
      <c r="CB327" s="3">
        <f>IF(Inputs!$B$27&lt;&gt;"Ready","PENDING INPUTS",IF(A327&gt;Inputs!$B$6,0,MIN(MAX(0,(BW327+BX327+BY327)-BZ327),MAX(0,C327-D327-(IF(O327&lt;CA327,K327+L327+M327-N327,0)+IF(W327&lt;CA327,S327+T327+U327-V327,0)+IF(AE327&lt;CA327,AA327+AB327+AC327-AD327,0)+IF(AM327&lt;CA327,AI327+AJ327+AK327-AL327,0)+IF(AU327&lt;CA327,AQ327+AR327+AS327-AT327,0)+IF(BC327&lt;CA327,AY327+AZ327+BA327-BB327,0)+IF(BK327&lt;CA327,BG327+BH327+BI327-BJ327,0)+IF(BS327&lt;CA327,BO327+BP327+BQ327-BR327,0)+IF(CA327&lt;CA327,BW327+BX327+BY327-BZ327,0)+IF(CI327&lt;CA327,CE327+CF327+CG327-CH327,0))))))</f>
        <v>0</v>
      </c>
      <c r="CC327" s="3">
        <f>IF(Inputs!$B$27&lt;&gt;"Ready","PENDING INPUTS",MIN((BW327+BX327+BY327),IF(D327&gt;C327,IF(D327=0,0,BZ327*C327/D327),BZ327+CB327)))</f>
        <v>0</v>
      </c>
      <c r="CD327" s="3">
        <f>IF(Inputs!$B$27&lt;&gt;"Ready","PENDING INPUTS",MAX(0,(BW327+BX327+BY327)-CC327))</f>
        <v>0</v>
      </c>
      <c r="CE327" s="3">
        <f>IF(Inputs!$B$27&lt;&gt;"Ready","PENDING INPUTS",CL326)</f>
        <v>0</v>
      </c>
      <c r="CF327" s="3">
        <f>IF(Inputs!$B$27&lt;&gt;"Ready","PENDING INPUTS",IF(A327&lt;=Inputs!$B$6,ROUND(CE327*Inputs!C23/12,2),0))</f>
        <v>0</v>
      </c>
      <c r="CG327" s="3">
        <f>IF(Inputs!$B$27&lt;&gt;"Ready","PENDING INPUTS",IF(AND(A327&lt;=Inputs!$B$6,CE327&gt;0),Inputs!G23,0))</f>
        <v>0</v>
      </c>
      <c r="CH327" s="3">
        <f>IF(Inputs!$B$27&lt;&gt;"Ready","PENDING INPUTS",IF(A327&gt;Inputs!$B$6,0,MIN((CE327+CF327+CG327),IF(Inputs!H23=1,Inputs!D23,MAX(Inputs!F23,ROUND(CE327*Inputs!E23+CF327+CG327,2))))))</f>
        <v>0</v>
      </c>
      <c r="CI327">
        <f>IF(Inputs!$B$27&lt;&gt;"Ready","PENDING INPUTS",IF(CE327&lt;=0,99,1+IF(AND(K327&gt;0,OR(Inputs!C14&gt;Inputs!C23,AND(Inputs!C14=Inputs!C23,0&lt;9))),1,0)+IF(AND(S327&gt;0,OR(Inputs!C15&gt;Inputs!C23,AND(Inputs!C15=Inputs!C23,1&lt;9))),1,0)+IF(AND(AA327&gt;0,OR(Inputs!C16&gt;Inputs!C23,AND(Inputs!C16=Inputs!C23,2&lt;9))),1,0)+IF(AND(AI327&gt;0,OR(Inputs!C17&gt;Inputs!C23,AND(Inputs!C17=Inputs!C23,3&lt;9))),1,0)+IF(AND(AQ327&gt;0,OR(Inputs!C18&gt;Inputs!C23,AND(Inputs!C18=Inputs!C23,4&lt;9))),1,0)+IF(AND(AY327&gt;0,OR(Inputs!C19&gt;Inputs!C23,AND(Inputs!C19=Inputs!C23,5&lt;9))),1,0)+IF(AND(BG327&gt;0,OR(Inputs!C20&gt;Inputs!C23,AND(Inputs!C20=Inputs!C23,6&lt;9))),1,0)+IF(AND(BO327&gt;0,OR(Inputs!C21&gt;Inputs!C23,AND(Inputs!C21=Inputs!C23,7&lt;9))),1,0)+IF(AND(BW327&gt;0,OR(Inputs!C22&gt;Inputs!C23,AND(Inputs!C22=Inputs!C23,8&lt;9))),1,0)))</f>
        <v>99</v>
      </c>
      <c r="CJ327" s="3">
        <f>IF(Inputs!$B$27&lt;&gt;"Ready","PENDING INPUTS",IF(A327&gt;Inputs!$B$6,0,MIN(MAX(0,(CE327+CF327+CG327)-CH327),MAX(0,C327-D327-(IF(O327&lt;CI327,K327+L327+M327-N327,0)+IF(W327&lt;CI327,S327+T327+U327-V327,0)+IF(AE327&lt;CI327,AA327+AB327+AC327-AD327,0)+IF(AM327&lt;CI327,AI327+AJ327+AK327-AL327,0)+IF(AU327&lt;CI327,AQ327+AR327+AS327-AT327,0)+IF(BC327&lt;CI327,AY327+AZ327+BA327-BB327,0)+IF(BK327&lt;CI327,BG327+BH327+BI327-BJ327,0)+IF(BS327&lt;CI327,BO327+BP327+BQ327-BR327,0)+IF(CA327&lt;CI327,BW327+BX327+BY327-BZ327,0)+IF(CI327&lt;CI327,CE327+CF327+CG327-CH327,0))))))</f>
        <v>0</v>
      </c>
      <c r="CK327" s="3">
        <f>IF(Inputs!$B$27&lt;&gt;"Ready","PENDING INPUTS",MIN((CE327+CF327+CG327),IF(D327&gt;C327,IF(D327=0,0,CH327*C327/D327),CH327+CJ327)))</f>
        <v>0</v>
      </c>
      <c r="CL327" s="3">
        <f>IF(Inputs!$B$27&lt;&gt;"Ready","PENDING INPUTS",MAX(0,(CE327+CF327+CG327)-CK327))</f>
        <v>0</v>
      </c>
    </row>
    <row r="328" spans="1:90" ht="27.95" customHeight="1" x14ac:dyDescent="0.25">
      <c r="A328">
        <v>324</v>
      </c>
      <c r="B328" s="13">
        <f>IF(Inputs!$B$27&lt;&gt;"Ready","PENDING INPUTS",EDATE(Inputs!$B$5,A328-1))</f>
        <v>56128</v>
      </c>
      <c r="C328" s="3">
        <f>IF(Inputs!$B$27&lt;&gt;"Ready","PENDING INPUTS",IF(A328&lt;=Inputs!$B$6,MAX(0,Inputs!$B$4+IF(A328=Inputs!$B$7,Inputs!$B$8,0)+IF(A328=Inputs!$B$9,Inputs!$B$10,0)),0))</f>
        <v>0</v>
      </c>
      <c r="D328" s="3">
        <f>IF(Inputs!$B$27&lt;&gt;"Ready","PENDING INPUTS",SUM(N328,V328,AD328,AL328,AT328,BB328,BJ328,BR328,BZ328,CH328))</f>
        <v>0</v>
      </c>
      <c r="E328" s="3">
        <f>IF(Inputs!$B$27&lt;&gt;"Ready","PENDING INPUTS",MAX(0,D328-C328))</f>
        <v>0</v>
      </c>
      <c r="F328" s="3">
        <f>IF(Inputs!$B$27&lt;&gt;"Ready","PENDING INPUTS",SUM(Q328,Y328,AG328,AO328,AW328,BE328,BM328,BU328,CC328,CK328))</f>
        <v>0</v>
      </c>
      <c r="G328" s="3">
        <f>IF(Inputs!$B$27&lt;&gt;"Ready","PENDING INPUTS",SUM(L328,T328,AB328,AJ328,AR328,AZ328,BH328,BP328,BX328,CF328))</f>
        <v>0</v>
      </c>
      <c r="H328" s="3">
        <f>IF(Inputs!$B$27&lt;&gt;"Ready","PENDING INPUTS",SUM(M328,U328,AC328,AK328,AS328,BA328,BI328,BQ328,BY328,CG328))</f>
        <v>0</v>
      </c>
      <c r="I328" s="3">
        <f>IF(Inputs!$B$27&lt;&gt;"Ready","PENDING INPUTS",SUM(R328,Z328,AH328,AP328,AX328,BF328,BN328,BV328,CD328,CL328))</f>
        <v>0</v>
      </c>
      <c r="J328" t="str">
        <f>IF(Inputs!$B$27&lt;&gt;"Ready","PENDING INPUTS",IF(A328&gt;Inputs!$B$6,"Beyond horizon",IF(E328&gt;0.005,"MINIMUM SHORTFALL",IF(I328&lt;0.005,"Paid off","In progress"))))</f>
        <v>Beyond horizon</v>
      </c>
      <c r="K328" s="3">
        <f>IF(Inputs!$B$27&lt;&gt;"Ready","PENDING INPUTS",R327)</f>
        <v>0</v>
      </c>
      <c r="L328" s="3">
        <f>IF(Inputs!$B$27&lt;&gt;"Ready","PENDING INPUTS",IF(A328&lt;=Inputs!$B$6,ROUND(K328*Inputs!C14/12,2),0))</f>
        <v>0</v>
      </c>
      <c r="M328" s="3">
        <f>IF(Inputs!$B$27&lt;&gt;"Ready","PENDING INPUTS",IF(AND(A328&lt;=Inputs!$B$6,K328&gt;0),Inputs!G14,0))</f>
        <v>0</v>
      </c>
      <c r="N328" s="3">
        <f>IF(Inputs!$B$27&lt;&gt;"Ready","PENDING INPUTS",IF(A328&gt;Inputs!$B$6,0,MIN((K328+L328+M328),IF(Inputs!H14=1,Inputs!D14,MAX(Inputs!F14,ROUND(K328*Inputs!E14+L328+M328,2))))))</f>
        <v>0</v>
      </c>
      <c r="O328">
        <f>IF(Inputs!$B$27&lt;&gt;"Ready","PENDING INPUTS",IF(K328&lt;=0,99,1+IF(AND(S328&gt;0,OR(Inputs!C15&gt;Inputs!C14,AND(Inputs!C15=Inputs!C14,1&lt;0))),1,0)+IF(AND(AA328&gt;0,OR(Inputs!C16&gt;Inputs!C14,AND(Inputs!C16=Inputs!C14,2&lt;0))),1,0)+IF(AND(AI328&gt;0,OR(Inputs!C17&gt;Inputs!C14,AND(Inputs!C17=Inputs!C14,3&lt;0))),1,0)+IF(AND(AQ328&gt;0,OR(Inputs!C18&gt;Inputs!C14,AND(Inputs!C18=Inputs!C14,4&lt;0))),1,0)+IF(AND(AY328&gt;0,OR(Inputs!C19&gt;Inputs!C14,AND(Inputs!C19=Inputs!C14,5&lt;0))),1,0)+IF(AND(BG328&gt;0,OR(Inputs!C20&gt;Inputs!C14,AND(Inputs!C20=Inputs!C14,6&lt;0))),1,0)+IF(AND(BO328&gt;0,OR(Inputs!C21&gt;Inputs!C14,AND(Inputs!C21=Inputs!C14,7&lt;0))),1,0)+IF(AND(BW328&gt;0,OR(Inputs!C22&gt;Inputs!C14,AND(Inputs!C22=Inputs!C14,8&lt;0))),1,0)+IF(AND(CE328&gt;0,OR(Inputs!C23&gt;Inputs!C14,AND(Inputs!C23=Inputs!C14,9&lt;0))),1,0)))</f>
        <v>99</v>
      </c>
      <c r="P328" s="3">
        <f>IF(Inputs!$B$27&lt;&gt;"Ready","PENDING INPUTS",IF(A328&gt;Inputs!$B$6,0,MIN(MAX(0,(K328+L328+M328)-N328),MAX(0,C328-D328-(IF(O328&lt;O328,K328+L328+M328-N328,0)+IF(W328&lt;O328,S328+T328+U328-V328,0)+IF(AE328&lt;O328,AA328+AB328+AC328-AD328,0)+IF(AM328&lt;O328,AI328+AJ328+AK328-AL328,0)+IF(AU328&lt;O328,AQ328+AR328+AS328-AT328,0)+IF(BC328&lt;O328,AY328+AZ328+BA328-BB328,0)+IF(BK328&lt;O328,BG328+BH328+BI328-BJ328,0)+IF(BS328&lt;O328,BO328+BP328+BQ328-BR328,0)+IF(CA328&lt;O328,BW328+BX328+BY328-BZ328,0)+IF(CI328&lt;O328,CE328+CF328+CG328-CH328,0))))))</f>
        <v>0</v>
      </c>
      <c r="Q328" s="3">
        <f>IF(Inputs!$B$27&lt;&gt;"Ready","PENDING INPUTS",MIN((K328+L328+M328),IF(D328&gt;C328,IF(D328=0,0,N328*C328/D328),N328+P328)))</f>
        <v>0</v>
      </c>
      <c r="R328" s="3">
        <f>IF(Inputs!$B$27&lt;&gt;"Ready","PENDING INPUTS",MAX(0,(K328+L328+M328)-Q328))</f>
        <v>0</v>
      </c>
      <c r="S328" s="3">
        <f>IF(Inputs!$B$27&lt;&gt;"Ready","PENDING INPUTS",Z327)</f>
        <v>0</v>
      </c>
      <c r="T328" s="3">
        <f>IF(Inputs!$B$27&lt;&gt;"Ready","PENDING INPUTS",IF(A328&lt;=Inputs!$B$6,ROUND(S328*Inputs!C15/12,2),0))</f>
        <v>0</v>
      </c>
      <c r="U328" s="3">
        <f>IF(Inputs!$B$27&lt;&gt;"Ready","PENDING INPUTS",IF(AND(A328&lt;=Inputs!$B$6,S328&gt;0),Inputs!G15,0))</f>
        <v>0</v>
      </c>
      <c r="V328" s="3">
        <f>IF(Inputs!$B$27&lt;&gt;"Ready","PENDING INPUTS",IF(A328&gt;Inputs!$B$6,0,MIN((S328+T328+U328),IF(Inputs!H15=1,Inputs!D15,MAX(Inputs!F15,ROUND(S328*Inputs!E15+T328+U328,2))))))</f>
        <v>0</v>
      </c>
      <c r="W328">
        <f>IF(Inputs!$B$27&lt;&gt;"Ready","PENDING INPUTS",IF(S328&lt;=0,99,1+IF(AND(K328&gt;0,OR(Inputs!C14&gt;Inputs!C15,AND(Inputs!C14=Inputs!C15,0&lt;1))),1,0)+IF(AND(AA328&gt;0,OR(Inputs!C16&gt;Inputs!C15,AND(Inputs!C16=Inputs!C15,2&lt;1))),1,0)+IF(AND(AI328&gt;0,OR(Inputs!C17&gt;Inputs!C15,AND(Inputs!C17=Inputs!C15,3&lt;1))),1,0)+IF(AND(AQ328&gt;0,OR(Inputs!C18&gt;Inputs!C15,AND(Inputs!C18=Inputs!C15,4&lt;1))),1,0)+IF(AND(AY328&gt;0,OR(Inputs!C19&gt;Inputs!C15,AND(Inputs!C19=Inputs!C15,5&lt;1))),1,0)+IF(AND(BG328&gt;0,OR(Inputs!C20&gt;Inputs!C15,AND(Inputs!C20=Inputs!C15,6&lt;1))),1,0)+IF(AND(BO328&gt;0,OR(Inputs!C21&gt;Inputs!C15,AND(Inputs!C21=Inputs!C15,7&lt;1))),1,0)+IF(AND(BW328&gt;0,OR(Inputs!C22&gt;Inputs!C15,AND(Inputs!C22=Inputs!C15,8&lt;1))),1,0)+IF(AND(CE328&gt;0,OR(Inputs!C23&gt;Inputs!C15,AND(Inputs!C23=Inputs!C15,9&lt;1))),1,0)))</f>
        <v>99</v>
      </c>
      <c r="X328" s="3">
        <f>IF(Inputs!$B$27&lt;&gt;"Ready","PENDING INPUTS",IF(A328&gt;Inputs!$B$6,0,MIN(MAX(0,(S328+T328+U328)-V328),MAX(0,C328-D328-(IF(O328&lt;W328,K328+L328+M328-N328,0)+IF(W328&lt;W328,S328+T328+U328-V328,0)+IF(AE328&lt;W328,AA328+AB328+AC328-AD328,0)+IF(AM328&lt;W328,AI328+AJ328+AK328-AL328,0)+IF(AU328&lt;W328,AQ328+AR328+AS328-AT328,0)+IF(BC328&lt;W328,AY328+AZ328+BA328-BB328,0)+IF(BK328&lt;W328,BG328+BH328+BI328-BJ328,0)+IF(BS328&lt;W328,BO328+BP328+BQ328-BR328,0)+IF(CA328&lt;W328,BW328+BX328+BY328-BZ328,0)+IF(CI328&lt;W328,CE328+CF328+CG328-CH328,0))))))</f>
        <v>0</v>
      </c>
      <c r="Y328" s="3">
        <f>IF(Inputs!$B$27&lt;&gt;"Ready","PENDING INPUTS",MIN((S328+T328+U328),IF(D328&gt;C328,IF(D328=0,0,V328*C328/D328),V328+X328)))</f>
        <v>0</v>
      </c>
      <c r="Z328" s="3">
        <f>IF(Inputs!$B$27&lt;&gt;"Ready","PENDING INPUTS",MAX(0,(S328+T328+U328)-Y328))</f>
        <v>0</v>
      </c>
      <c r="AA328" s="3">
        <f>IF(Inputs!$B$27&lt;&gt;"Ready","PENDING INPUTS",AH327)</f>
        <v>0</v>
      </c>
      <c r="AB328" s="3">
        <f>IF(Inputs!$B$27&lt;&gt;"Ready","PENDING INPUTS",IF(A328&lt;=Inputs!$B$6,ROUND(AA328*Inputs!C16/12,2),0))</f>
        <v>0</v>
      </c>
      <c r="AC328" s="3">
        <f>IF(Inputs!$B$27&lt;&gt;"Ready","PENDING INPUTS",IF(AND(A328&lt;=Inputs!$B$6,AA328&gt;0),Inputs!G16,0))</f>
        <v>0</v>
      </c>
      <c r="AD328" s="3">
        <f>IF(Inputs!$B$27&lt;&gt;"Ready","PENDING INPUTS",IF(A328&gt;Inputs!$B$6,0,MIN((AA328+AB328+AC328),IF(Inputs!H16=1,Inputs!D16,MAX(Inputs!F16,ROUND(AA328*Inputs!E16+AB328+AC328,2))))))</f>
        <v>0</v>
      </c>
      <c r="AE328">
        <f>IF(Inputs!$B$27&lt;&gt;"Ready","PENDING INPUTS",IF(AA328&lt;=0,99,1+IF(AND(K328&gt;0,OR(Inputs!C14&gt;Inputs!C16,AND(Inputs!C14=Inputs!C16,0&lt;2))),1,0)+IF(AND(S328&gt;0,OR(Inputs!C15&gt;Inputs!C16,AND(Inputs!C15=Inputs!C16,1&lt;2))),1,0)+IF(AND(AI328&gt;0,OR(Inputs!C17&gt;Inputs!C16,AND(Inputs!C17=Inputs!C16,3&lt;2))),1,0)+IF(AND(AQ328&gt;0,OR(Inputs!C18&gt;Inputs!C16,AND(Inputs!C18=Inputs!C16,4&lt;2))),1,0)+IF(AND(AY328&gt;0,OR(Inputs!C19&gt;Inputs!C16,AND(Inputs!C19=Inputs!C16,5&lt;2))),1,0)+IF(AND(BG328&gt;0,OR(Inputs!C20&gt;Inputs!C16,AND(Inputs!C20=Inputs!C16,6&lt;2))),1,0)+IF(AND(BO328&gt;0,OR(Inputs!C21&gt;Inputs!C16,AND(Inputs!C21=Inputs!C16,7&lt;2))),1,0)+IF(AND(BW328&gt;0,OR(Inputs!C22&gt;Inputs!C16,AND(Inputs!C22=Inputs!C16,8&lt;2))),1,0)+IF(AND(CE328&gt;0,OR(Inputs!C23&gt;Inputs!C16,AND(Inputs!C23=Inputs!C16,9&lt;2))),1,0)))</f>
        <v>99</v>
      </c>
      <c r="AF328" s="3">
        <f>IF(Inputs!$B$27&lt;&gt;"Ready","PENDING INPUTS",IF(A328&gt;Inputs!$B$6,0,MIN(MAX(0,(AA328+AB328+AC328)-AD328),MAX(0,C328-D328-(IF(O328&lt;AE328,K328+L328+M328-N328,0)+IF(W328&lt;AE328,S328+T328+U328-V328,0)+IF(AE328&lt;AE328,AA328+AB328+AC328-AD328,0)+IF(AM328&lt;AE328,AI328+AJ328+AK328-AL328,0)+IF(AU328&lt;AE328,AQ328+AR328+AS328-AT328,0)+IF(BC328&lt;AE328,AY328+AZ328+BA328-BB328,0)+IF(BK328&lt;AE328,BG328+BH328+BI328-BJ328,0)+IF(BS328&lt;AE328,BO328+BP328+BQ328-BR328,0)+IF(CA328&lt;AE328,BW328+BX328+BY328-BZ328,0)+IF(CI328&lt;AE328,CE328+CF328+CG328-CH328,0))))))</f>
        <v>0</v>
      </c>
      <c r="AG328" s="3">
        <f>IF(Inputs!$B$27&lt;&gt;"Ready","PENDING INPUTS",MIN((AA328+AB328+AC328),IF(D328&gt;C328,IF(D328=0,0,AD328*C328/D328),AD328+AF328)))</f>
        <v>0</v>
      </c>
      <c r="AH328" s="3">
        <f>IF(Inputs!$B$27&lt;&gt;"Ready","PENDING INPUTS",MAX(0,(AA328+AB328+AC328)-AG328))</f>
        <v>0</v>
      </c>
      <c r="AI328" s="3">
        <f>IF(Inputs!$B$27&lt;&gt;"Ready","PENDING INPUTS",AP327)</f>
        <v>0</v>
      </c>
      <c r="AJ328" s="3">
        <f>IF(Inputs!$B$27&lt;&gt;"Ready","PENDING INPUTS",IF(A328&lt;=Inputs!$B$6,ROUND(AI328*Inputs!C17/12,2),0))</f>
        <v>0</v>
      </c>
      <c r="AK328" s="3">
        <f>IF(Inputs!$B$27&lt;&gt;"Ready","PENDING INPUTS",IF(AND(A328&lt;=Inputs!$B$6,AI328&gt;0),Inputs!G17,0))</f>
        <v>0</v>
      </c>
      <c r="AL328" s="3">
        <f>IF(Inputs!$B$27&lt;&gt;"Ready","PENDING INPUTS",IF(A328&gt;Inputs!$B$6,0,MIN((AI328+AJ328+AK328),IF(Inputs!H17=1,Inputs!D17,MAX(Inputs!F17,ROUND(AI328*Inputs!E17+AJ328+AK328,2))))))</f>
        <v>0</v>
      </c>
      <c r="AM328">
        <f>IF(Inputs!$B$27&lt;&gt;"Ready","PENDING INPUTS",IF(AI328&lt;=0,99,1+IF(AND(K328&gt;0,OR(Inputs!C14&gt;Inputs!C17,AND(Inputs!C14=Inputs!C17,0&lt;3))),1,0)+IF(AND(S328&gt;0,OR(Inputs!C15&gt;Inputs!C17,AND(Inputs!C15=Inputs!C17,1&lt;3))),1,0)+IF(AND(AA328&gt;0,OR(Inputs!C16&gt;Inputs!C17,AND(Inputs!C16=Inputs!C17,2&lt;3))),1,0)+IF(AND(AQ328&gt;0,OR(Inputs!C18&gt;Inputs!C17,AND(Inputs!C18=Inputs!C17,4&lt;3))),1,0)+IF(AND(AY328&gt;0,OR(Inputs!C19&gt;Inputs!C17,AND(Inputs!C19=Inputs!C17,5&lt;3))),1,0)+IF(AND(BG328&gt;0,OR(Inputs!C20&gt;Inputs!C17,AND(Inputs!C20=Inputs!C17,6&lt;3))),1,0)+IF(AND(BO328&gt;0,OR(Inputs!C21&gt;Inputs!C17,AND(Inputs!C21=Inputs!C17,7&lt;3))),1,0)+IF(AND(BW328&gt;0,OR(Inputs!C22&gt;Inputs!C17,AND(Inputs!C22=Inputs!C17,8&lt;3))),1,0)+IF(AND(CE328&gt;0,OR(Inputs!C23&gt;Inputs!C17,AND(Inputs!C23=Inputs!C17,9&lt;3))),1,0)))</f>
        <v>99</v>
      </c>
      <c r="AN328" s="3">
        <f>IF(Inputs!$B$27&lt;&gt;"Ready","PENDING INPUTS",IF(A328&gt;Inputs!$B$6,0,MIN(MAX(0,(AI328+AJ328+AK328)-AL328),MAX(0,C328-D328-(IF(O328&lt;AM328,K328+L328+M328-N328,0)+IF(W328&lt;AM328,S328+T328+U328-V328,0)+IF(AE328&lt;AM328,AA328+AB328+AC328-AD328,0)+IF(AM328&lt;AM328,AI328+AJ328+AK328-AL328,0)+IF(AU328&lt;AM328,AQ328+AR328+AS328-AT328,0)+IF(BC328&lt;AM328,AY328+AZ328+BA328-BB328,0)+IF(BK328&lt;AM328,BG328+BH328+BI328-BJ328,0)+IF(BS328&lt;AM328,BO328+BP328+BQ328-BR328,0)+IF(CA328&lt;AM328,BW328+BX328+BY328-BZ328,0)+IF(CI328&lt;AM328,CE328+CF328+CG328-CH328,0))))))</f>
        <v>0</v>
      </c>
      <c r="AO328" s="3">
        <f>IF(Inputs!$B$27&lt;&gt;"Ready","PENDING INPUTS",MIN((AI328+AJ328+AK328),IF(D328&gt;C328,IF(D328=0,0,AL328*C328/D328),AL328+AN328)))</f>
        <v>0</v>
      </c>
      <c r="AP328" s="3">
        <f>IF(Inputs!$B$27&lt;&gt;"Ready","PENDING INPUTS",MAX(0,(AI328+AJ328+AK328)-AO328))</f>
        <v>0</v>
      </c>
      <c r="AQ328" s="3">
        <f>IF(Inputs!$B$27&lt;&gt;"Ready","PENDING INPUTS",AX327)</f>
        <v>0</v>
      </c>
      <c r="AR328" s="3">
        <f>IF(Inputs!$B$27&lt;&gt;"Ready","PENDING INPUTS",IF(A328&lt;=Inputs!$B$6,ROUND(AQ328*Inputs!C18/12,2),0))</f>
        <v>0</v>
      </c>
      <c r="AS328" s="3">
        <f>IF(Inputs!$B$27&lt;&gt;"Ready","PENDING INPUTS",IF(AND(A328&lt;=Inputs!$B$6,AQ328&gt;0),Inputs!G18,0))</f>
        <v>0</v>
      </c>
      <c r="AT328" s="3">
        <f>IF(Inputs!$B$27&lt;&gt;"Ready","PENDING INPUTS",IF(A328&gt;Inputs!$B$6,0,MIN((AQ328+AR328+AS328),IF(Inputs!H18=1,Inputs!D18,MAX(Inputs!F18,ROUND(AQ328*Inputs!E18+AR328+AS328,2))))))</f>
        <v>0</v>
      </c>
      <c r="AU328">
        <f>IF(Inputs!$B$27&lt;&gt;"Ready","PENDING INPUTS",IF(AQ328&lt;=0,99,1+IF(AND(K328&gt;0,OR(Inputs!C14&gt;Inputs!C18,AND(Inputs!C14=Inputs!C18,0&lt;4))),1,0)+IF(AND(S328&gt;0,OR(Inputs!C15&gt;Inputs!C18,AND(Inputs!C15=Inputs!C18,1&lt;4))),1,0)+IF(AND(AA328&gt;0,OR(Inputs!C16&gt;Inputs!C18,AND(Inputs!C16=Inputs!C18,2&lt;4))),1,0)+IF(AND(AI328&gt;0,OR(Inputs!C17&gt;Inputs!C18,AND(Inputs!C17=Inputs!C18,3&lt;4))),1,0)+IF(AND(AY328&gt;0,OR(Inputs!C19&gt;Inputs!C18,AND(Inputs!C19=Inputs!C18,5&lt;4))),1,0)+IF(AND(BG328&gt;0,OR(Inputs!C20&gt;Inputs!C18,AND(Inputs!C20=Inputs!C18,6&lt;4))),1,0)+IF(AND(BO328&gt;0,OR(Inputs!C21&gt;Inputs!C18,AND(Inputs!C21=Inputs!C18,7&lt;4))),1,0)+IF(AND(BW328&gt;0,OR(Inputs!C22&gt;Inputs!C18,AND(Inputs!C22=Inputs!C18,8&lt;4))),1,0)+IF(AND(CE328&gt;0,OR(Inputs!C23&gt;Inputs!C18,AND(Inputs!C23=Inputs!C18,9&lt;4))),1,0)))</f>
        <v>99</v>
      </c>
      <c r="AV328" s="3">
        <f>IF(Inputs!$B$27&lt;&gt;"Ready","PENDING INPUTS",IF(A328&gt;Inputs!$B$6,0,MIN(MAX(0,(AQ328+AR328+AS328)-AT328),MAX(0,C328-D328-(IF(O328&lt;AU328,K328+L328+M328-N328,0)+IF(W328&lt;AU328,S328+T328+U328-V328,0)+IF(AE328&lt;AU328,AA328+AB328+AC328-AD328,0)+IF(AM328&lt;AU328,AI328+AJ328+AK328-AL328,0)+IF(AU328&lt;AU328,AQ328+AR328+AS328-AT328,0)+IF(BC328&lt;AU328,AY328+AZ328+BA328-BB328,0)+IF(BK328&lt;AU328,BG328+BH328+BI328-BJ328,0)+IF(BS328&lt;AU328,BO328+BP328+BQ328-BR328,0)+IF(CA328&lt;AU328,BW328+BX328+BY328-BZ328,0)+IF(CI328&lt;AU328,CE328+CF328+CG328-CH328,0))))))</f>
        <v>0</v>
      </c>
      <c r="AW328" s="3">
        <f>IF(Inputs!$B$27&lt;&gt;"Ready","PENDING INPUTS",MIN((AQ328+AR328+AS328),IF(D328&gt;C328,IF(D328=0,0,AT328*C328/D328),AT328+AV328)))</f>
        <v>0</v>
      </c>
      <c r="AX328" s="3">
        <f>IF(Inputs!$B$27&lt;&gt;"Ready","PENDING INPUTS",MAX(0,(AQ328+AR328+AS328)-AW328))</f>
        <v>0</v>
      </c>
      <c r="AY328" s="3">
        <f>IF(Inputs!$B$27&lt;&gt;"Ready","PENDING INPUTS",BF327)</f>
        <v>0</v>
      </c>
      <c r="AZ328" s="3">
        <f>IF(Inputs!$B$27&lt;&gt;"Ready","PENDING INPUTS",IF(A328&lt;=Inputs!$B$6,ROUND(AY328*Inputs!C19/12,2),0))</f>
        <v>0</v>
      </c>
      <c r="BA328" s="3">
        <f>IF(Inputs!$B$27&lt;&gt;"Ready","PENDING INPUTS",IF(AND(A328&lt;=Inputs!$B$6,AY328&gt;0),Inputs!G19,0))</f>
        <v>0</v>
      </c>
      <c r="BB328" s="3">
        <f>IF(Inputs!$B$27&lt;&gt;"Ready","PENDING INPUTS",IF(A328&gt;Inputs!$B$6,0,MIN((AY328+AZ328+BA328),IF(Inputs!H19=1,Inputs!D19,MAX(Inputs!F19,ROUND(AY328*Inputs!E19+AZ328+BA328,2))))))</f>
        <v>0</v>
      </c>
      <c r="BC328">
        <f>IF(Inputs!$B$27&lt;&gt;"Ready","PENDING INPUTS",IF(AY328&lt;=0,99,1+IF(AND(K328&gt;0,OR(Inputs!C14&gt;Inputs!C19,AND(Inputs!C14=Inputs!C19,0&lt;5))),1,0)+IF(AND(S328&gt;0,OR(Inputs!C15&gt;Inputs!C19,AND(Inputs!C15=Inputs!C19,1&lt;5))),1,0)+IF(AND(AA328&gt;0,OR(Inputs!C16&gt;Inputs!C19,AND(Inputs!C16=Inputs!C19,2&lt;5))),1,0)+IF(AND(AI328&gt;0,OR(Inputs!C17&gt;Inputs!C19,AND(Inputs!C17=Inputs!C19,3&lt;5))),1,0)+IF(AND(AQ328&gt;0,OR(Inputs!C18&gt;Inputs!C19,AND(Inputs!C18=Inputs!C19,4&lt;5))),1,0)+IF(AND(BG328&gt;0,OR(Inputs!C20&gt;Inputs!C19,AND(Inputs!C20=Inputs!C19,6&lt;5))),1,0)+IF(AND(BO328&gt;0,OR(Inputs!C21&gt;Inputs!C19,AND(Inputs!C21=Inputs!C19,7&lt;5))),1,0)+IF(AND(BW328&gt;0,OR(Inputs!C22&gt;Inputs!C19,AND(Inputs!C22=Inputs!C19,8&lt;5))),1,0)+IF(AND(CE328&gt;0,OR(Inputs!C23&gt;Inputs!C19,AND(Inputs!C23=Inputs!C19,9&lt;5))),1,0)))</f>
        <v>99</v>
      </c>
      <c r="BD328" s="3">
        <f>IF(Inputs!$B$27&lt;&gt;"Ready","PENDING INPUTS",IF(A328&gt;Inputs!$B$6,0,MIN(MAX(0,(AY328+AZ328+BA328)-BB328),MAX(0,C328-D328-(IF(O328&lt;BC328,K328+L328+M328-N328,0)+IF(W328&lt;BC328,S328+T328+U328-V328,0)+IF(AE328&lt;BC328,AA328+AB328+AC328-AD328,0)+IF(AM328&lt;BC328,AI328+AJ328+AK328-AL328,0)+IF(AU328&lt;BC328,AQ328+AR328+AS328-AT328,0)+IF(BC328&lt;BC328,AY328+AZ328+BA328-BB328,0)+IF(BK328&lt;BC328,BG328+BH328+BI328-BJ328,0)+IF(BS328&lt;BC328,BO328+BP328+BQ328-BR328,0)+IF(CA328&lt;BC328,BW328+BX328+BY328-BZ328,0)+IF(CI328&lt;BC328,CE328+CF328+CG328-CH328,0))))))</f>
        <v>0</v>
      </c>
      <c r="BE328" s="3">
        <f>IF(Inputs!$B$27&lt;&gt;"Ready","PENDING INPUTS",MIN((AY328+AZ328+BA328),IF(D328&gt;C328,IF(D328=0,0,BB328*C328/D328),BB328+BD328)))</f>
        <v>0</v>
      </c>
      <c r="BF328" s="3">
        <f>IF(Inputs!$B$27&lt;&gt;"Ready","PENDING INPUTS",MAX(0,(AY328+AZ328+BA328)-BE328))</f>
        <v>0</v>
      </c>
      <c r="BG328" s="3">
        <f>IF(Inputs!$B$27&lt;&gt;"Ready","PENDING INPUTS",BN327)</f>
        <v>0</v>
      </c>
      <c r="BH328" s="3">
        <f>IF(Inputs!$B$27&lt;&gt;"Ready","PENDING INPUTS",IF(A328&lt;=Inputs!$B$6,ROUND(BG328*Inputs!C20/12,2),0))</f>
        <v>0</v>
      </c>
      <c r="BI328" s="3">
        <f>IF(Inputs!$B$27&lt;&gt;"Ready","PENDING INPUTS",IF(AND(A328&lt;=Inputs!$B$6,BG328&gt;0),Inputs!G20,0))</f>
        <v>0</v>
      </c>
      <c r="BJ328" s="3">
        <f>IF(Inputs!$B$27&lt;&gt;"Ready","PENDING INPUTS",IF(A328&gt;Inputs!$B$6,0,MIN((BG328+BH328+BI328),IF(Inputs!H20=1,Inputs!D20,MAX(Inputs!F20,ROUND(BG328*Inputs!E20+BH328+BI328,2))))))</f>
        <v>0</v>
      </c>
      <c r="BK328">
        <f>IF(Inputs!$B$27&lt;&gt;"Ready","PENDING INPUTS",IF(BG328&lt;=0,99,1+IF(AND(K328&gt;0,OR(Inputs!C14&gt;Inputs!C20,AND(Inputs!C14=Inputs!C20,0&lt;6))),1,0)+IF(AND(S328&gt;0,OR(Inputs!C15&gt;Inputs!C20,AND(Inputs!C15=Inputs!C20,1&lt;6))),1,0)+IF(AND(AA328&gt;0,OR(Inputs!C16&gt;Inputs!C20,AND(Inputs!C16=Inputs!C20,2&lt;6))),1,0)+IF(AND(AI328&gt;0,OR(Inputs!C17&gt;Inputs!C20,AND(Inputs!C17=Inputs!C20,3&lt;6))),1,0)+IF(AND(AQ328&gt;0,OR(Inputs!C18&gt;Inputs!C20,AND(Inputs!C18=Inputs!C20,4&lt;6))),1,0)+IF(AND(AY328&gt;0,OR(Inputs!C19&gt;Inputs!C20,AND(Inputs!C19=Inputs!C20,5&lt;6))),1,0)+IF(AND(BO328&gt;0,OR(Inputs!C21&gt;Inputs!C20,AND(Inputs!C21=Inputs!C20,7&lt;6))),1,0)+IF(AND(BW328&gt;0,OR(Inputs!C22&gt;Inputs!C20,AND(Inputs!C22=Inputs!C20,8&lt;6))),1,0)+IF(AND(CE328&gt;0,OR(Inputs!C23&gt;Inputs!C20,AND(Inputs!C23=Inputs!C20,9&lt;6))),1,0)))</f>
        <v>99</v>
      </c>
      <c r="BL328" s="3">
        <f>IF(Inputs!$B$27&lt;&gt;"Ready","PENDING INPUTS",IF(A328&gt;Inputs!$B$6,0,MIN(MAX(0,(BG328+BH328+BI328)-BJ328),MAX(0,C328-D328-(IF(O328&lt;BK328,K328+L328+M328-N328,0)+IF(W328&lt;BK328,S328+T328+U328-V328,0)+IF(AE328&lt;BK328,AA328+AB328+AC328-AD328,0)+IF(AM328&lt;BK328,AI328+AJ328+AK328-AL328,0)+IF(AU328&lt;BK328,AQ328+AR328+AS328-AT328,0)+IF(BC328&lt;BK328,AY328+AZ328+BA328-BB328,0)+IF(BK328&lt;BK328,BG328+BH328+BI328-BJ328,0)+IF(BS328&lt;BK328,BO328+BP328+BQ328-BR328,0)+IF(CA328&lt;BK328,BW328+BX328+BY328-BZ328,0)+IF(CI328&lt;BK328,CE328+CF328+CG328-CH328,0))))))</f>
        <v>0</v>
      </c>
      <c r="BM328" s="3">
        <f>IF(Inputs!$B$27&lt;&gt;"Ready","PENDING INPUTS",MIN((BG328+BH328+BI328),IF(D328&gt;C328,IF(D328=0,0,BJ328*C328/D328),BJ328+BL328)))</f>
        <v>0</v>
      </c>
      <c r="BN328" s="3">
        <f>IF(Inputs!$B$27&lt;&gt;"Ready","PENDING INPUTS",MAX(0,(BG328+BH328+BI328)-BM328))</f>
        <v>0</v>
      </c>
      <c r="BO328" s="3">
        <f>IF(Inputs!$B$27&lt;&gt;"Ready","PENDING INPUTS",BV327)</f>
        <v>0</v>
      </c>
      <c r="BP328" s="3">
        <f>IF(Inputs!$B$27&lt;&gt;"Ready","PENDING INPUTS",IF(A328&lt;=Inputs!$B$6,ROUND(BO328*Inputs!C21/12,2),0))</f>
        <v>0</v>
      </c>
      <c r="BQ328" s="3">
        <f>IF(Inputs!$B$27&lt;&gt;"Ready","PENDING INPUTS",IF(AND(A328&lt;=Inputs!$B$6,BO328&gt;0),Inputs!G21,0))</f>
        <v>0</v>
      </c>
      <c r="BR328" s="3">
        <f>IF(Inputs!$B$27&lt;&gt;"Ready","PENDING INPUTS",IF(A328&gt;Inputs!$B$6,0,MIN((BO328+BP328+BQ328),IF(Inputs!H21=1,Inputs!D21,MAX(Inputs!F21,ROUND(BO328*Inputs!E21+BP328+BQ328,2))))))</f>
        <v>0</v>
      </c>
      <c r="BS328">
        <f>IF(Inputs!$B$27&lt;&gt;"Ready","PENDING INPUTS",IF(BO328&lt;=0,99,1+IF(AND(K328&gt;0,OR(Inputs!C14&gt;Inputs!C21,AND(Inputs!C14=Inputs!C21,0&lt;7))),1,0)+IF(AND(S328&gt;0,OR(Inputs!C15&gt;Inputs!C21,AND(Inputs!C15=Inputs!C21,1&lt;7))),1,0)+IF(AND(AA328&gt;0,OR(Inputs!C16&gt;Inputs!C21,AND(Inputs!C16=Inputs!C21,2&lt;7))),1,0)+IF(AND(AI328&gt;0,OR(Inputs!C17&gt;Inputs!C21,AND(Inputs!C17=Inputs!C21,3&lt;7))),1,0)+IF(AND(AQ328&gt;0,OR(Inputs!C18&gt;Inputs!C21,AND(Inputs!C18=Inputs!C21,4&lt;7))),1,0)+IF(AND(AY328&gt;0,OR(Inputs!C19&gt;Inputs!C21,AND(Inputs!C19=Inputs!C21,5&lt;7))),1,0)+IF(AND(BG328&gt;0,OR(Inputs!C20&gt;Inputs!C21,AND(Inputs!C20=Inputs!C21,6&lt;7))),1,0)+IF(AND(BW328&gt;0,OR(Inputs!C22&gt;Inputs!C21,AND(Inputs!C22=Inputs!C21,8&lt;7))),1,0)+IF(AND(CE328&gt;0,OR(Inputs!C23&gt;Inputs!C21,AND(Inputs!C23=Inputs!C21,9&lt;7))),1,0)))</f>
        <v>99</v>
      </c>
      <c r="BT328" s="3">
        <f>IF(Inputs!$B$27&lt;&gt;"Ready","PENDING INPUTS",IF(A328&gt;Inputs!$B$6,0,MIN(MAX(0,(BO328+BP328+BQ328)-BR328),MAX(0,C328-D328-(IF(O328&lt;BS328,K328+L328+M328-N328,0)+IF(W328&lt;BS328,S328+T328+U328-V328,0)+IF(AE328&lt;BS328,AA328+AB328+AC328-AD328,0)+IF(AM328&lt;BS328,AI328+AJ328+AK328-AL328,0)+IF(AU328&lt;BS328,AQ328+AR328+AS328-AT328,0)+IF(BC328&lt;BS328,AY328+AZ328+BA328-BB328,0)+IF(BK328&lt;BS328,BG328+BH328+BI328-BJ328,0)+IF(BS328&lt;BS328,BO328+BP328+BQ328-BR328,0)+IF(CA328&lt;BS328,BW328+BX328+BY328-BZ328,0)+IF(CI328&lt;BS328,CE328+CF328+CG328-CH328,0))))))</f>
        <v>0</v>
      </c>
      <c r="BU328" s="3">
        <f>IF(Inputs!$B$27&lt;&gt;"Ready","PENDING INPUTS",MIN((BO328+BP328+BQ328),IF(D328&gt;C328,IF(D328=0,0,BR328*C328/D328),BR328+BT328)))</f>
        <v>0</v>
      </c>
      <c r="BV328" s="3">
        <f>IF(Inputs!$B$27&lt;&gt;"Ready","PENDING INPUTS",MAX(0,(BO328+BP328+BQ328)-BU328))</f>
        <v>0</v>
      </c>
      <c r="BW328" s="3">
        <f>IF(Inputs!$B$27&lt;&gt;"Ready","PENDING INPUTS",CD327)</f>
        <v>0</v>
      </c>
      <c r="BX328" s="3">
        <f>IF(Inputs!$B$27&lt;&gt;"Ready","PENDING INPUTS",IF(A328&lt;=Inputs!$B$6,ROUND(BW328*Inputs!C22/12,2),0))</f>
        <v>0</v>
      </c>
      <c r="BY328" s="3">
        <f>IF(Inputs!$B$27&lt;&gt;"Ready","PENDING INPUTS",IF(AND(A328&lt;=Inputs!$B$6,BW328&gt;0),Inputs!G22,0))</f>
        <v>0</v>
      </c>
      <c r="BZ328" s="3">
        <f>IF(Inputs!$B$27&lt;&gt;"Ready","PENDING INPUTS",IF(A328&gt;Inputs!$B$6,0,MIN((BW328+BX328+BY328),IF(Inputs!H22=1,Inputs!D22,MAX(Inputs!F22,ROUND(BW328*Inputs!E22+BX328+BY328,2))))))</f>
        <v>0</v>
      </c>
      <c r="CA328">
        <f>IF(Inputs!$B$27&lt;&gt;"Ready","PENDING INPUTS",IF(BW328&lt;=0,99,1+IF(AND(K328&gt;0,OR(Inputs!C14&gt;Inputs!C22,AND(Inputs!C14=Inputs!C22,0&lt;8))),1,0)+IF(AND(S328&gt;0,OR(Inputs!C15&gt;Inputs!C22,AND(Inputs!C15=Inputs!C22,1&lt;8))),1,0)+IF(AND(AA328&gt;0,OR(Inputs!C16&gt;Inputs!C22,AND(Inputs!C16=Inputs!C22,2&lt;8))),1,0)+IF(AND(AI328&gt;0,OR(Inputs!C17&gt;Inputs!C22,AND(Inputs!C17=Inputs!C22,3&lt;8))),1,0)+IF(AND(AQ328&gt;0,OR(Inputs!C18&gt;Inputs!C22,AND(Inputs!C18=Inputs!C22,4&lt;8))),1,0)+IF(AND(AY328&gt;0,OR(Inputs!C19&gt;Inputs!C22,AND(Inputs!C19=Inputs!C22,5&lt;8))),1,0)+IF(AND(BG328&gt;0,OR(Inputs!C20&gt;Inputs!C22,AND(Inputs!C20=Inputs!C22,6&lt;8))),1,0)+IF(AND(BO328&gt;0,OR(Inputs!C21&gt;Inputs!C22,AND(Inputs!C21=Inputs!C22,7&lt;8))),1,0)+IF(AND(CE328&gt;0,OR(Inputs!C23&gt;Inputs!C22,AND(Inputs!C23=Inputs!C22,9&lt;8))),1,0)))</f>
        <v>99</v>
      </c>
      <c r="CB328" s="3">
        <f>IF(Inputs!$B$27&lt;&gt;"Ready","PENDING INPUTS",IF(A328&gt;Inputs!$B$6,0,MIN(MAX(0,(BW328+BX328+BY328)-BZ328),MAX(0,C328-D328-(IF(O328&lt;CA328,K328+L328+M328-N328,0)+IF(W328&lt;CA328,S328+T328+U328-V328,0)+IF(AE328&lt;CA328,AA328+AB328+AC328-AD328,0)+IF(AM328&lt;CA328,AI328+AJ328+AK328-AL328,0)+IF(AU328&lt;CA328,AQ328+AR328+AS328-AT328,0)+IF(BC328&lt;CA328,AY328+AZ328+BA328-BB328,0)+IF(BK328&lt;CA328,BG328+BH328+BI328-BJ328,0)+IF(BS328&lt;CA328,BO328+BP328+BQ328-BR328,0)+IF(CA328&lt;CA328,BW328+BX328+BY328-BZ328,0)+IF(CI328&lt;CA328,CE328+CF328+CG328-CH328,0))))))</f>
        <v>0</v>
      </c>
      <c r="CC328" s="3">
        <f>IF(Inputs!$B$27&lt;&gt;"Ready","PENDING INPUTS",MIN((BW328+BX328+BY328),IF(D328&gt;C328,IF(D328=0,0,BZ328*C328/D328),BZ328+CB328)))</f>
        <v>0</v>
      </c>
      <c r="CD328" s="3">
        <f>IF(Inputs!$B$27&lt;&gt;"Ready","PENDING INPUTS",MAX(0,(BW328+BX328+BY328)-CC328))</f>
        <v>0</v>
      </c>
      <c r="CE328" s="3">
        <f>IF(Inputs!$B$27&lt;&gt;"Ready","PENDING INPUTS",CL327)</f>
        <v>0</v>
      </c>
      <c r="CF328" s="3">
        <f>IF(Inputs!$B$27&lt;&gt;"Ready","PENDING INPUTS",IF(A328&lt;=Inputs!$B$6,ROUND(CE328*Inputs!C23/12,2),0))</f>
        <v>0</v>
      </c>
      <c r="CG328" s="3">
        <f>IF(Inputs!$B$27&lt;&gt;"Ready","PENDING INPUTS",IF(AND(A328&lt;=Inputs!$B$6,CE328&gt;0),Inputs!G23,0))</f>
        <v>0</v>
      </c>
      <c r="CH328" s="3">
        <f>IF(Inputs!$B$27&lt;&gt;"Ready","PENDING INPUTS",IF(A328&gt;Inputs!$B$6,0,MIN((CE328+CF328+CG328),IF(Inputs!H23=1,Inputs!D23,MAX(Inputs!F23,ROUND(CE328*Inputs!E23+CF328+CG328,2))))))</f>
        <v>0</v>
      </c>
      <c r="CI328">
        <f>IF(Inputs!$B$27&lt;&gt;"Ready","PENDING INPUTS",IF(CE328&lt;=0,99,1+IF(AND(K328&gt;0,OR(Inputs!C14&gt;Inputs!C23,AND(Inputs!C14=Inputs!C23,0&lt;9))),1,0)+IF(AND(S328&gt;0,OR(Inputs!C15&gt;Inputs!C23,AND(Inputs!C15=Inputs!C23,1&lt;9))),1,0)+IF(AND(AA328&gt;0,OR(Inputs!C16&gt;Inputs!C23,AND(Inputs!C16=Inputs!C23,2&lt;9))),1,0)+IF(AND(AI328&gt;0,OR(Inputs!C17&gt;Inputs!C23,AND(Inputs!C17=Inputs!C23,3&lt;9))),1,0)+IF(AND(AQ328&gt;0,OR(Inputs!C18&gt;Inputs!C23,AND(Inputs!C18=Inputs!C23,4&lt;9))),1,0)+IF(AND(AY328&gt;0,OR(Inputs!C19&gt;Inputs!C23,AND(Inputs!C19=Inputs!C23,5&lt;9))),1,0)+IF(AND(BG328&gt;0,OR(Inputs!C20&gt;Inputs!C23,AND(Inputs!C20=Inputs!C23,6&lt;9))),1,0)+IF(AND(BO328&gt;0,OR(Inputs!C21&gt;Inputs!C23,AND(Inputs!C21=Inputs!C23,7&lt;9))),1,0)+IF(AND(BW328&gt;0,OR(Inputs!C22&gt;Inputs!C23,AND(Inputs!C22=Inputs!C23,8&lt;9))),1,0)))</f>
        <v>99</v>
      </c>
      <c r="CJ328" s="3">
        <f>IF(Inputs!$B$27&lt;&gt;"Ready","PENDING INPUTS",IF(A328&gt;Inputs!$B$6,0,MIN(MAX(0,(CE328+CF328+CG328)-CH328),MAX(0,C328-D328-(IF(O328&lt;CI328,K328+L328+M328-N328,0)+IF(W328&lt;CI328,S328+T328+U328-V328,0)+IF(AE328&lt;CI328,AA328+AB328+AC328-AD328,0)+IF(AM328&lt;CI328,AI328+AJ328+AK328-AL328,0)+IF(AU328&lt;CI328,AQ328+AR328+AS328-AT328,0)+IF(BC328&lt;CI328,AY328+AZ328+BA328-BB328,0)+IF(BK328&lt;CI328,BG328+BH328+BI328-BJ328,0)+IF(BS328&lt;CI328,BO328+BP328+BQ328-BR328,0)+IF(CA328&lt;CI328,BW328+BX328+BY328-BZ328,0)+IF(CI328&lt;CI328,CE328+CF328+CG328-CH328,0))))))</f>
        <v>0</v>
      </c>
      <c r="CK328" s="3">
        <f>IF(Inputs!$B$27&lt;&gt;"Ready","PENDING INPUTS",MIN((CE328+CF328+CG328),IF(D328&gt;C328,IF(D328=0,0,CH328*C328/D328),CH328+CJ328)))</f>
        <v>0</v>
      </c>
      <c r="CL328" s="3">
        <f>IF(Inputs!$B$27&lt;&gt;"Ready","PENDING INPUTS",MAX(0,(CE328+CF328+CG328)-CK328))</f>
        <v>0</v>
      </c>
    </row>
    <row r="329" spans="1:90" ht="27.95" customHeight="1" x14ac:dyDescent="0.25">
      <c r="A329">
        <v>325</v>
      </c>
      <c r="B329" s="13">
        <f>IF(Inputs!$B$27&lt;&gt;"Ready","PENDING INPUTS",EDATE(Inputs!$B$5,A329-1))</f>
        <v>56158</v>
      </c>
      <c r="C329" s="3">
        <f>IF(Inputs!$B$27&lt;&gt;"Ready","PENDING INPUTS",IF(A329&lt;=Inputs!$B$6,MAX(0,Inputs!$B$4+IF(A329=Inputs!$B$7,Inputs!$B$8,0)+IF(A329=Inputs!$B$9,Inputs!$B$10,0)),0))</f>
        <v>0</v>
      </c>
      <c r="D329" s="3">
        <f>IF(Inputs!$B$27&lt;&gt;"Ready","PENDING INPUTS",SUM(N329,V329,AD329,AL329,AT329,BB329,BJ329,BR329,BZ329,CH329))</f>
        <v>0</v>
      </c>
      <c r="E329" s="3">
        <f>IF(Inputs!$B$27&lt;&gt;"Ready","PENDING INPUTS",MAX(0,D329-C329))</f>
        <v>0</v>
      </c>
      <c r="F329" s="3">
        <f>IF(Inputs!$B$27&lt;&gt;"Ready","PENDING INPUTS",SUM(Q329,Y329,AG329,AO329,AW329,BE329,BM329,BU329,CC329,CK329))</f>
        <v>0</v>
      </c>
      <c r="G329" s="3">
        <f>IF(Inputs!$B$27&lt;&gt;"Ready","PENDING INPUTS",SUM(L329,T329,AB329,AJ329,AR329,AZ329,BH329,BP329,BX329,CF329))</f>
        <v>0</v>
      </c>
      <c r="H329" s="3">
        <f>IF(Inputs!$B$27&lt;&gt;"Ready","PENDING INPUTS",SUM(M329,U329,AC329,AK329,AS329,BA329,BI329,BQ329,BY329,CG329))</f>
        <v>0</v>
      </c>
      <c r="I329" s="3">
        <f>IF(Inputs!$B$27&lt;&gt;"Ready","PENDING INPUTS",SUM(R329,Z329,AH329,AP329,AX329,BF329,BN329,BV329,CD329,CL329))</f>
        <v>0</v>
      </c>
      <c r="J329" t="str">
        <f>IF(Inputs!$B$27&lt;&gt;"Ready","PENDING INPUTS",IF(A329&gt;Inputs!$B$6,"Beyond horizon",IF(E329&gt;0.005,"MINIMUM SHORTFALL",IF(I329&lt;0.005,"Paid off","In progress"))))</f>
        <v>Beyond horizon</v>
      </c>
      <c r="K329" s="3">
        <f>IF(Inputs!$B$27&lt;&gt;"Ready","PENDING INPUTS",R328)</f>
        <v>0</v>
      </c>
      <c r="L329" s="3">
        <f>IF(Inputs!$B$27&lt;&gt;"Ready","PENDING INPUTS",IF(A329&lt;=Inputs!$B$6,ROUND(K329*Inputs!C14/12,2),0))</f>
        <v>0</v>
      </c>
      <c r="M329" s="3">
        <f>IF(Inputs!$B$27&lt;&gt;"Ready","PENDING INPUTS",IF(AND(A329&lt;=Inputs!$B$6,K329&gt;0),Inputs!G14,0))</f>
        <v>0</v>
      </c>
      <c r="N329" s="3">
        <f>IF(Inputs!$B$27&lt;&gt;"Ready","PENDING INPUTS",IF(A329&gt;Inputs!$B$6,0,MIN((K329+L329+M329),IF(Inputs!H14=1,Inputs!D14,MAX(Inputs!F14,ROUND(K329*Inputs!E14+L329+M329,2))))))</f>
        <v>0</v>
      </c>
      <c r="O329">
        <f>IF(Inputs!$B$27&lt;&gt;"Ready","PENDING INPUTS",IF(K329&lt;=0,99,1+IF(AND(S329&gt;0,OR(Inputs!C15&gt;Inputs!C14,AND(Inputs!C15=Inputs!C14,1&lt;0))),1,0)+IF(AND(AA329&gt;0,OR(Inputs!C16&gt;Inputs!C14,AND(Inputs!C16=Inputs!C14,2&lt;0))),1,0)+IF(AND(AI329&gt;0,OR(Inputs!C17&gt;Inputs!C14,AND(Inputs!C17=Inputs!C14,3&lt;0))),1,0)+IF(AND(AQ329&gt;0,OR(Inputs!C18&gt;Inputs!C14,AND(Inputs!C18=Inputs!C14,4&lt;0))),1,0)+IF(AND(AY329&gt;0,OR(Inputs!C19&gt;Inputs!C14,AND(Inputs!C19=Inputs!C14,5&lt;0))),1,0)+IF(AND(BG329&gt;0,OR(Inputs!C20&gt;Inputs!C14,AND(Inputs!C20=Inputs!C14,6&lt;0))),1,0)+IF(AND(BO329&gt;0,OR(Inputs!C21&gt;Inputs!C14,AND(Inputs!C21=Inputs!C14,7&lt;0))),1,0)+IF(AND(BW329&gt;0,OR(Inputs!C22&gt;Inputs!C14,AND(Inputs!C22=Inputs!C14,8&lt;0))),1,0)+IF(AND(CE329&gt;0,OR(Inputs!C23&gt;Inputs!C14,AND(Inputs!C23=Inputs!C14,9&lt;0))),1,0)))</f>
        <v>99</v>
      </c>
      <c r="P329" s="3">
        <f>IF(Inputs!$B$27&lt;&gt;"Ready","PENDING INPUTS",IF(A329&gt;Inputs!$B$6,0,MIN(MAX(0,(K329+L329+M329)-N329),MAX(0,C329-D329-(IF(O329&lt;O329,K329+L329+M329-N329,0)+IF(W329&lt;O329,S329+T329+U329-V329,0)+IF(AE329&lt;O329,AA329+AB329+AC329-AD329,0)+IF(AM329&lt;O329,AI329+AJ329+AK329-AL329,0)+IF(AU329&lt;O329,AQ329+AR329+AS329-AT329,0)+IF(BC329&lt;O329,AY329+AZ329+BA329-BB329,0)+IF(BK329&lt;O329,BG329+BH329+BI329-BJ329,0)+IF(BS329&lt;O329,BO329+BP329+BQ329-BR329,0)+IF(CA329&lt;O329,BW329+BX329+BY329-BZ329,0)+IF(CI329&lt;O329,CE329+CF329+CG329-CH329,0))))))</f>
        <v>0</v>
      </c>
      <c r="Q329" s="3">
        <f>IF(Inputs!$B$27&lt;&gt;"Ready","PENDING INPUTS",MIN((K329+L329+M329),IF(D329&gt;C329,IF(D329=0,0,N329*C329/D329),N329+P329)))</f>
        <v>0</v>
      </c>
      <c r="R329" s="3">
        <f>IF(Inputs!$B$27&lt;&gt;"Ready","PENDING INPUTS",MAX(0,(K329+L329+M329)-Q329))</f>
        <v>0</v>
      </c>
      <c r="S329" s="3">
        <f>IF(Inputs!$B$27&lt;&gt;"Ready","PENDING INPUTS",Z328)</f>
        <v>0</v>
      </c>
      <c r="T329" s="3">
        <f>IF(Inputs!$B$27&lt;&gt;"Ready","PENDING INPUTS",IF(A329&lt;=Inputs!$B$6,ROUND(S329*Inputs!C15/12,2),0))</f>
        <v>0</v>
      </c>
      <c r="U329" s="3">
        <f>IF(Inputs!$B$27&lt;&gt;"Ready","PENDING INPUTS",IF(AND(A329&lt;=Inputs!$B$6,S329&gt;0),Inputs!G15,0))</f>
        <v>0</v>
      </c>
      <c r="V329" s="3">
        <f>IF(Inputs!$B$27&lt;&gt;"Ready","PENDING INPUTS",IF(A329&gt;Inputs!$B$6,0,MIN((S329+T329+U329),IF(Inputs!H15=1,Inputs!D15,MAX(Inputs!F15,ROUND(S329*Inputs!E15+T329+U329,2))))))</f>
        <v>0</v>
      </c>
      <c r="W329">
        <f>IF(Inputs!$B$27&lt;&gt;"Ready","PENDING INPUTS",IF(S329&lt;=0,99,1+IF(AND(K329&gt;0,OR(Inputs!C14&gt;Inputs!C15,AND(Inputs!C14=Inputs!C15,0&lt;1))),1,0)+IF(AND(AA329&gt;0,OR(Inputs!C16&gt;Inputs!C15,AND(Inputs!C16=Inputs!C15,2&lt;1))),1,0)+IF(AND(AI329&gt;0,OR(Inputs!C17&gt;Inputs!C15,AND(Inputs!C17=Inputs!C15,3&lt;1))),1,0)+IF(AND(AQ329&gt;0,OR(Inputs!C18&gt;Inputs!C15,AND(Inputs!C18=Inputs!C15,4&lt;1))),1,0)+IF(AND(AY329&gt;0,OR(Inputs!C19&gt;Inputs!C15,AND(Inputs!C19=Inputs!C15,5&lt;1))),1,0)+IF(AND(BG329&gt;0,OR(Inputs!C20&gt;Inputs!C15,AND(Inputs!C20=Inputs!C15,6&lt;1))),1,0)+IF(AND(BO329&gt;0,OR(Inputs!C21&gt;Inputs!C15,AND(Inputs!C21=Inputs!C15,7&lt;1))),1,0)+IF(AND(BW329&gt;0,OR(Inputs!C22&gt;Inputs!C15,AND(Inputs!C22=Inputs!C15,8&lt;1))),1,0)+IF(AND(CE329&gt;0,OR(Inputs!C23&gt;Inputs!C15,AND(Inputs!C23=Inputs!C15,9&lt;1))),1,0)))</f>
        <v>99</v>
      </c>
      <c r="X329" s="3">
        <f>IF(Inputs!$B$27&lt;&gt;"Ready","PENDING INPUTS",IF(A329&gt;Inputs!$B$6,0,MIN(MAX(0,(S329+T329+U329)-V329),MAX(0,C329-D329-(IF(O329&lt;W329,K329+L329+M329-N329,0)+IF(W329&lt;W329,S329+T329+U329-V329,0)+IF(AE329&lt;W329,AA329+AB329+AC329-AD329,0)+IF(AM329&lt;W329,AI329+AJ329+AK329-AL329,0)+IF(AU329&lt;W329,AQ329+AR329+AS329-AT329,0)+IF(BC329&lt;W329,AY329+AZ329+BA329-BB329,0)+IF(BK329&lt;W329,BG329+BH329+BI329-BJ329,0)+IF(BS329&lt;W329,BO329+BP329+BQ329-BR329,0)+IF(CA329&lt;W329,BW329+BX329+BY329-BZ329,0)+IF(CI329&lt;W329,CE329+CF329+CG329-CH329,0))))))</f>
        <v>0</v>
      </c>
      <c r="Y329" s="3">
        <f>IF(Inputs!$B$27&lt;&gt;"Ready","PENDING INPUTS",MIN((S329+T329+U329),IF(D329&gt;C329,IF(D329=0,0,V329*C329/D329),V329+X329)))</f>
        <v>0</v>
      </c>
      <c r="Z329" s="3">
        <f>IF(Inputs!$B$27&lt;&gt;"Ready","PENDING INPUTS",MAX(0,(S329+T329+U329)-Y329))</f>
        <v>0</v>
      </c>
      <c r="AA329" s="3">
        <f>IF(Inputs!$B$27&lt;&gt;"Ready","PENDING INPUTS",AH328)</f>
        <v>0</v>
      </c>
      <c r="AB329" s="3">
        <f>IF(Inputs!$B$27&lt;&gt;"Ready","PENDING INPUTS",IF(A329&lt;=Inputs!$B$6,ROUND(AA329*Inputs!C16/12,2),0))</f>
        <v>0</v>
      </c>
      <c r="AC329" s="3">
        <f>IF(Inputs!$B$27&lt;&gt;"Ready","PENDING INPUTS",IF(AND(A329&lt;=Inputs!$B$6,AA329&gt;0),Inputs!G16,0))</f>
        <v>0</v>
      </c>
      <c r="AD329" s="3">
        <f>IF(Inputs!$B$27&lt;&gt;"Ready","PENDING INPUTS",IF(A329&gt;Inputs!$B$6,0,MIN((AA329+AB329+AC329),IF(Inputs!H16=1,Inputs!D16,MAX(Inputs!F16,ROUND(AA329*Inputs!E16+AB329+AC329,2))))))</f>
        <v>0</v>
      </c>
      <c r="AE329">
        <f>IF(Inputs!$B$27&lt;&gt;"Ready","PENDING INPUTS",IF(AA329&lt;=0,99,1+IF(AND(K329&gt;0,OR(Inputs!C14&gt;Inputs!C16,AND(Inputs!C14=Inputs!C16,0&lt;2))),1,0)+IF(AND(S329&gt;0,OR(Inputs!C15&gt;Inputs!C16,AND(Inputs!C15=Inputs!C16,1&lt;2))),1,0)+IF(AND(AI329&gt;0,OR(Inputs!C17&gt;Inputs!C16,AND(Inputs!C17=Inputs!C16,3&lt;2))),1,0)+IF(AND(AQ329&gt;0,OR(Inputs!C18&gt;Inputs!C16,AND(Inputs!C18=Inputs!C16,4&lt;2))),1,0)+IF(AND(AY329&gt;0,OR(Inputs!C19&gt;Inputs!C16,AND(Inputs!C19=Inputs!C16,5&lt;2))),1,0)+IF(AND(BG329&gt;0,OR(Inputs!C20&gt;Inputs!C16,AND(Inputs!C20=Inputs!C16,6&lt;2))),1,0)+IF(AND(BO329&gt;0,OR(Inputs!C21&gt;Inputs!C16,AND(Inputs!C21=Inputs!C16,7&lt;2))),1,0)+IF(AND(BW329&gt;0,OR(Inputs!C22&gt;Inputs!C16,AND(Inputs!C22=Inputs!C16,8&lt;2))),1,0)+IF(AND(CE329&gt;0,OR(Inputs!C23&gt;Inputs!C16,AND(Inputs!C23=Inputs!C16,9&lt;2))),1,0)))</f>
        <v>99</v>
      </c>
      <c r="AF329" s="3">
        <f>IF(Inputs!$B$27&lt;&gt;"Ready","PENDING INPUTS",IF(A329&gt;Inputs!$B$6,0,MIN(MAX(0,(AA329+AB329+AC329)-AD329),MAX(0,C329-D329-(IF(O329&lt;AE329,K329+L329+M329-N329,0)+IF(W329&lt;AE329,S329+T329+U329-V329,0)+IF(AE329&lt;AE329,AA329+AB329+AC329-AD329,0)+IF(AM329&lt;AE329,AI329+AJ329+AK329-AL329,0)+IF(AU329&lt;AE329,AQ329+AR329+AS329-AT329,0)+IF(BC329&lt;AE329,AY329+AZ329+BA329-BB329,0)+IF(BK329&lt;AE329,BG329+BH329+BI329-BJ329,0)+IF(BS329&lt;AE329,BO329+BP329+BQ329-BR329,0)+IF(CA329&lt;AE329,BW329+BX329+BY329-BZ329,0)+IF(CI329&lt;AE329,CE329+CF329+CG329-CH329,0))))))</f>
        <v>0</v>
      </c>
      <c r="AG329" s="3">
        <f>IF(Inputs!$B$27&lt;&gt;"Ready","PENDING INPUTS",MIN((AA329+AB329+AC329),IF(D329&gt;C329,IF(D329=0,0,AD329*C329/D329),AD329+AF329)))</f>
        <v>0</v>
      </c>
      <c r="AH329" s="3">
        <f>IF(Inputs!$B$27&lt;&gt;"Ready","PENDING INPUTS",MAX(0,(AA329+AB329+AC329)-AG329))</f>
        <v>0</v>
      </c>
      <c r="AI329" s="3">
        <f>IF(Inputs!$B$27&lt;&gt;"Ready","PENDING INPUTS",AP328)</f>
        <v>0</v>
      </c>
      <c r="AJ329" s="3">
        <f>IF(Inputs!$B$27&lt;&gt;"Ready","PENDING INPUTS",IF(A329&lt;=Inputs!$B$6,ROUND(AI329*Inputs!C17/12,2),0))</f>
        <v>0</v>
      </c>
      <c r="AK329" s="3">
        <f>IF(Inputs!$B$27&lt;&gt;"Ready","PENDING INPUTS",IF(AND(A329&lt;=Inputs!$B$6,AI329&gt;0),Inputs!G17,0))</f>
        <v>0</v>
      </c>
      <c r="AL329" s="3">
        <f>IF(Inputs!$B$27&lt;&gt;"Ready","PENDING INPUTS",IF(A329&gt;Inputs!$B$6,0,MIN((AI329+AJ329+AK329),IF(Inputs!H17=1,Inputs!D17,MAX(Inputs!F17,ROUND(AI329*Inputs!E17+AJ329+AK329,2))))))</f>
        <v>0</v>
      </c>
      <c r="AM329">
        <f>IF(Inputs!$B$27&lt;&gt;"Ready","PENDING INPUTS",IF(AI329&lt;=0,99,1+IF(AND(K329&gt;0,OR(Inputs!C14&gt;Inputs!C17,AND(Inputs!C14=Inputs!C17,0&lt;3))),1,0)+IF(AND(S329&gt;0,OR(Inputs!C15&gt;Inputs!C17,AND(Inputs!C15=Inputs!C17,1&lt;3))),1,0)+IF(AND(AA329&gt;0,OR(Inputs!C16&gt;Inputs!C17,AND(Inputs!C16=Inputs!C17,2&lt;3))),1,0)+IF(AND(AQ329&gt;0,OR(Inputs!C18&gt;Inputs!C17,AND(Inputs!C18=Inputs!C17,4&lt;3))),1,0)+IF(AND(AY329&gt;0,OR(Inputs!C19&gt;Inputs!C17,AND(Inputs!C19=Inputs!C17,5&lt;3))),1,0)+IF(AND(BG329&gt;0,OR(Inputs!C20&gt;Inputs!C17,AND(Inputs!C20=Inputs!C17,6&lt;3))),1,0)+IF(AND(BO329&gt;0,OR(Inputs!C21&gt;Inputs!C17,AND(Inputs!C21=Inputs!C17,7&lt;3))),1,0)+IF(AND(BW329&gt;0,OR(Inputs!C22&gt;Inputs!C17,AND(Inputs!C22=Inputs!C17,8&lt;3))),1,0)+IF(AND(CE329&gt;0,OR(Inputs!C23&gt;Inputs!C17,AND(Inputs!C23=Inputs!C17,9&lt;3))),1,0)))</f>
        <v>99</v>
      </c>
      <c r="AN329" s="3">
        <f>IF(Inputs!$B$27&lt;&gt;"Ready","PENDING INPUTS",IF(A329&gt;Inputs!$B$6,0,MIN(MAX(0,(AI329+AJ329+AK329)-AL329),MAX(0,C329-D329-(IF(O329&lt;AM329,K329+L329+M329-N329,0)+IF(W329&lt;AM329,S329+T329+U329-V329,0)+IF(AE329&lt;AM329,AA329+AB329+AC329-AD329,0)+IF(AM329&lt;AM329,AI329+AJ329+AK329-AL329,0)+IF(AU329&lt;AM329,AQ329+AR329+AS329-AT329,0)+IF(BC329&lt;AM329,AY329+AZ329+BA329-BB329,0)+IF(BK329&lt;AM329,BG329+BH329+BI329-BJ329,0)+IF(BS329&lt;AM329,BO329+BP329+BQ329-BR329,0)+IF(CA329&lt;AM329,BW329+BX329+BY329-BZ329,0)+IF(CI329&lt;AM329,CE329+CF329+CG329-CH329,0))))))</f>
        <v>0</v>
      </c>
      <c r="AO329" s="3">
        <f>IF(Inputs!$B$27&lt;&gt;"Ready","PENDING INPUTS",MIN((AI329+AJ329+AK329),IF(D329&gt;C329,IF(D329=0,0,AL329*C329/D329),AL329+AN329)))</f>
        <v>0</v>
      </c>
      <c r="AP329" s="3">
        <f>IF(Inputs!$B$27&lt;&gt;"Ready","PENDING INPUTS",MAX(0,(AI329+AJ329+AK329)-AO329))</f>
        <v>0</v>
      </c>
      <c r="AQ329" s="3">
        <f>IF(Inputs!$B$27&lt;&gt;"Ready","PENDING INPUTS",AX328)</f>
        <v>0</v>
      </c>
      <c r="AR329" s="3">
        <f>IF(Inputs!$B$27&lt;&gt;"Ready","PENDING INPUTS",IF(A329&lt;=Inputs!$B$6,ROUND(AQ329*Inputs!C18/12,2),0))</f>
        <v>0</v>
      </c>
      <c r="AS329" s="3">
        <f>IF(Inputs!$B$27&lt;&gt;"Ready","PENDING INPUTS",IF(AND(A329&lt;=Inputs!$B$6,AQ329&gt;0),Inputs!G18,0))</f>
        <v>0</v>
      </c>
      <c r="AT329" s="3">
        <f>IF(Inputs!$B$27&lt;&gt;"Ready","PENDING INPUTS",IF(A329&gt;Inputs!$B$6,0,MIN((AQ329+AR329+AS329),IF(Inputs!H18=1,Inputs!D18,MAX(Inputs!F18,ROUND(AQ329*Inputs!E18+AR329+AS329,2))))))</f>
        <v>0</v>
      </c>
      <c r="AU329">
        <f>IF(Inputs!$B$27&lt;&gt;"Ready","PENDING INPUTS",IF(AQ329&lt;=0,99,1+IF(AND(K329&gt;0,OR(Inputs!C14&gt;Inputs!C18,AND(Inputs!C14=Inputs!C18,0&lt;4))),1,0)+IF(AND(S329&gt;0,OR(Inputs!C15&gt;Inputs!C18,AND(Inputs!C15=Inputs!C18,1&lt;4))),1,0)+IF(AND(AA329&gt;0,OR(Inputs!C16&gt;Inputs!C18,AND(Inputs!C16=Inputs!C18,2&lt;4))),1,0)+IF(AND(AI329&gt;0,OR(Inputs!C17&gt;Inputs!C18,AND(Inputs!C17=Inputs!C18,3&lt;4))),1,0)+IF(AND(AY329&gt;0,OR(Inputs!C19&gt;Inputs!C18,AND(Inputs!C19=Inputs!C18,5&lt;4))),1,0)+IF(AND(BG329&gt;0,OR(Inputs!C20&gt;Inputs!C18,AND(Inputs!C20=Inputs!C18,6&lt;4))),1,0)+IF(AND(BO329&gt;0,OR(Inputs!C21&gt;Inputs!C18,AND(Inputs!C21=Inputs!C18,7&lt;4))),1,0)+IF(AND(BW329&gt;0,OR(Inputs!C22&gt;Inputs!C18,AND(Inputs!C22=Inputs!C18,8&lt;4))),1,0)+IF(AND(CE329&gt;0,OR(Inputs!C23&gt;Inputs!C18,AND(Inputs!C23=Inputs!C18,9&lt;4))),1,0)))</f>
        <v>99</v>
      </c>
      <c r="AV329" s="3">
        <f>IF(Inputs!$B$27&lt;&gt;"Ready","PENDING INPUTS",IF(A329&gt;Inputs!$B$6,0,MIN(MAX(0,(AQ329+AR329+AS329)-AT329),MAX(0,C329-D329-(IF(O329&lt;AU329,K329+L329+M329-N329,0)+IF(W329&lt;AU329,S329+T329+U329-V329,0)+IF(AE329&lt;AU329,AA329+AB329+AC329-AD329,0)+IF(AM329&lt;AU329,AI329+AJ329+AK329-AL329,0)+IF(AU329&lt;AU329,AQ329+AR329+AS329-AT329,0)+IF(BC329&lt;AU329,AY329+AZ329+BA329-BB329,0)+IF(BK329&lt;AU329,BG329+BH329+BI329-BJ329,0)+IF(BS329&lt;AU329,BO329+BP329+BQ329-BR329,0)+IF(CA329&lt;AU329,BW329+BX329+BY329-BZ329,0)+IF(CI329&lt;AU329,CE329+CF329+CG329-CH329,0))))))</f>
        <v>0</v>
      </c>
      <c r="AW329" s="3">
        <f>IF(Inputs!$B$27&lt;&gt;"Ready","PENDING INPUTS",MIN((AQ329+AR329+AS329),IF(D329&gt;C329,IF(D329=0,0,AT329*C329/D329),AT329+AV329)))</f>
        <v>0</v>
      </c>
      <c r="AX329" s="3">
        <f>IF(Inputs!$B$27&lt;&gt;"Ready","PENDING INPUTS",MAX(0,(AQ329+AR329+AS329)-AW329))</f>
        <v>0</v>
      </c>
      <c r="AY329" s="3">
        <f>IF(Inputs!$B$27&lt;&gt;"Ready","PENDING INPUTS",BF328)</f>
        <v>0</v>
      </c>
      <c r="AZ329" s="3">
        <f>IF(Inputs!$B$27&lt;&gt;"Ready","PENDING INPUTS",IF(A329&lt;=Inputs!$B$6,ROUND(AY329*Inputs!C19/12,2),0))</f>
        <v>0</v>
      </c>
      <c r="BA329" s="3">
        <f>IF(Inputs!$B$27&lt;&gt;"Ready","PENDING INPUTS",IF(AND(A329&lt;=Inputs!$B$6,AY329&gt;0),Inputs!G19,0))</f>
        <v>0</v>
      </c>
      <c r="BB329" s="3">
        <f>IF(Inputs!$B$27&lt;&gt;"Ready","PENDING INPUTS",IF(A329&gt;Inputs!$B$6,0,MIN((AY329+AZ329+BA329),IF(Inputs!H19=1,Inputs!D19,MAX(Inputs!F19,ROUND(AY329*Inputs!E19+AZ329+BA329,2))))))</f>
        <v>0</v>
      </c>
      <c r="BC329">
        <f>IF(Inputs!$B$27&lt;&gt;"Ready","PENDING INPUTS",IF(AY329&lt;=0,99,1+IF(AND(K329&gt;0,OR(Inputs!C14&gt;Inputs!C19,AND(Inputs!C14=Inputs!C19,0&lt;5))),1,0)+IF(AND(S329&gt;0,OR(Inputs!C15&gt;Inputs!C19,AND(Inputs!C15=Inputs!C19,1&lt;5))),1,0)+IF(AND(AA329&gt;0,OR(Inputs!C16&gt;Inputs!C19,AND(Inputs!C16=Inputs!C19,2&lt;5))),1,0)+IF(AND(AI329&gt;0,OR(Inputs!C17&gt;Inputs!C19,AND(Inputs!C17=Inputs!C19,3&lt;5))),1,0)+IF(AND(AQ329&gt;0,OR(Inputs!C18&gt;Inputs!C19,AND(Inputs!C18=Inputs!C19,4&lt;5))),1,0)+IF(AND(BG329&gt;0,OR(Inputs!C20&gt;Inputs!C19,AND(Inputs!C20=Inputs!C19,6&lt;5))),1,0)+IF(AND(BO329&gt;0,OR(Inputs!C21&gt;Inputs!C19,AND(Inputs!C21=Inputs!C19,7&lt;5))),1,0)+IF(AND(BW329&gt;0,OR(Inputs!C22&gt;Inputs!C19,AND(Inputs!C22=Inputs!C19,8&lt;5))),1,0)+IF(AND(CE329&gt;0,OR(Inputs!C23&gt;Inputs!C19,AND(Inputs!C23=Inputs!C19,9&lt;5))),1,0)))</f>
        <v>99</v>
      </c>
      <c r="BD329" s="3">
        <f>IF(Inputs!$B$27&lt;&gt;"Ready","PENDING INPUTS",IF(A329&gt;Inputs!$B$6,0,MIN(MAX(0,(AY329+AZ329+BA329)-BB329),MAX(0,C329-D329-(IF(O329&lt;BC329,K329+L329+M329-N329,0)+IF(W329&lt;BC329,S329+T329+U329-V329,0)+IF(AE329&lt;BC329,AA329+AB329+AC329-AD329,0)+IF(AM329&lt;BC329,AI329+AJ329+AK329-AL329,0)+IF(AU329&lt;BC329,AQ329+AR329+AS329-AT329,0)+IF(BC329&lt;BC329,AY329+AZ329+BA329-BB329,0)+IF(BK329&lt;BC329,BG329+BH329+BI329-BJ329,0)+IF(BS329&lt;BC329,BO329+BP329+BQ329-BR329,0)+IF(CA329&lt;BC329,BW329+BX329+BY329-BZ329,0)+IF(CI329&lt;BC329,CE329+CF329+CG329-CH329,0))))))</f>
        <v>0</v>
      </c>
      <c r="BE329" s="3">
        <f>IF(Inputs!$B$27&lt;&gt;"Ready","PENDING INPUTS",MIN((AY329+AZ329+BA329),IF(D329&gt;C329,IF(D329=0,0,BB329*C329/D329),BB329+BD329)))</f>
        <v>0</v>
      </c>
      <c r="BF329" s="3">
        <f>IF(Inputs!$B$27&lt;&gt;"Ready","PENDING INPUTS",MAX(0,(AY329+AZ329+BA329)-BE329))</f>
        <v>0</v>
      </c>
      <c r="BG329" s="3">
        <f>IF(Inputs!$B$27&lt;&gt;"Ready","PENDING INPUTS",BN328)</f>
        <v>0</v>
      </c>
      <c r="BH329" s="3">
        <f>IF(Inputs!$B$27&lt;&gt;"Ready","PENDING INPUTS",IF(A329&lt;=Inputs!$B$6,ROUND(BG329*Inputs!C20/12,2),0))</f>
        <v>0</v>
      </c>
      <c r="BI329" s="3">
        <f>IF(Inputs!$B$27&lt;&gt;"Ready","PENDING INPUTS",IF(AND(A329&lt;=Inputs!$B$6,BG329&gt;0),Inputs!G20,0))</f>
        <v>0</v>
      </c>
      <c r="BJ329" s="3">
        <f>IF(Inputs!$B$27&lt;&gt;"Ready","PENDING INPUTS",IF(A329&gt;Inputs!$B$6,0,MIN((BG329+BH329+BI329),IF(Inputs!H20=1,Inputs!D20,MAX(Inputs!F20,ROUND(BG329*Inputs!E20+BH329+BI329,2))))))</f>
        <v>0</v>
      </c>
      <c r="BK329">
        <f>IF(Inputs!$B$27&lt;&gt;"Ready","PENDING INPUTS",IF(BG329&lt;=0,99,1+IF(AND(K329&gt;0,OR(Inputs!C14&gt;Inputs!C20,AND(Inputs!C14=Inputs!C20,0&lt;6))),1,0)+IF(AND(S329&gt;0,OR(Inputs!C15&gt;Inputs!C20,AND(Inputs!C15=Inputs!C20,1&lt;6))),1,0)+IF(AND(AA329&gt;0,OR(Inputs!C16&gt;Inputs!C20,AND(Inputs!C16=Inputs!C20,2&lt;6))),1,0)+IF(AND(AI329&gt;0,OR(Inputs!C17&gt;Inputs!C20,AND(Inputs!C17=Inputs!C20,3&lt;6))),1,0)+IF(AND(AQ329&gt;0,OR(Inputs!C18&gt;Inputs!C20,AND(Inputs!C18=Inputs!C20,4&lt;6))),1,0)+IF(AND(AY329&gt;0,OR(Inputs!C19&gt;Inputs!C20,AND(Inputs!C19=Inputs!C20,5&lt;6))),1,0)+IF(AND(BO329&gt;0,OR(Inputs!C21&gt;Inputs!C20,AND(Inputs!C21=Inputs!C20,7&lt;6))),1,0)+IF(AND(BW329&gt;0,OR(Inputs!C22&gt;Inputs!C20,AND(Inputs!C22=Inputs!C20,8&lt;6))),1,0)+IF(AND(CE329&gt;0,OR(Inputs!C23&gt;Inputs!C20,AND(Inputs!C23=Inputs!C20,9&lt;6))),1,0)))</f>
        <v>99</v>
      </c>
      <c r="BL329" s="3">
        <f>IF(Inputs!$B$27&lt;&gt;"Ready","PENDING INPUTS",IF(A329&gt;Inputs!$B$6,0,MIN(MAX(0,(BG329+BH329+BI329)-BJ329),MAX(0,C329-D329-(IF(O329&lt;BK329,K329+L329+M329-N329,0)+IF(W329&lt;BK329,S329+T329+U329-V329,0)+IF(AE329&lt;BK329,AA329+AB329+AC329-AD329,0)+IF(AM329&lt;BK329,AI329+AJ329+AK329-AL329,0)+IF(AU329&lt;BK329,AQ329+AR329+AS329-AT329,0)+IF(BC329&lt;BK329,AY329+AZ329+BA329-BB329,0)+IF(BK329&lt;BK329,BG329+BH329+BI329-BJ329,0)+IF(BS329&lt;BK329,BO329+BP329+BQ329-BR329,0)+IF(CA329&lt;BK329,BW329+BX329+BY329-BZ329,0)+IF(CI329&lt;BK329,CE329+CF329+CG329-CH329,0))))))</f>
        <v>0</v>
      </c>
      <c r="BM329" s="3">
        <f>IF(Inputs!$B$27&lt;&gt;"Ready","PENDING INPUTS",MIN((BG329+BH329+BI329),IF(D329&gt;C329,IF(D329=0,0,BJ329*C329/D329),BJ329+BL329)))</f>
        <v>0</v>
      </c>
      <c r="BN329" s="3">
        <f>IF(Inputs!$B$27&lt;&gt;"Ready","PENDING INPUTS",MAX(0,(BG329+BH329+BI329)-BM329))</f>
        <v>0</v>
      </c>
      <c r="BO329" s="3">
        <f>IF(Inputs!$B$27&lt;&gt;"Ready","PENDING INPUTS",BV328)</f>
        <v>0</v>
      </c>
      <c r="BP329" s="3">
        <f>IF(Inputs!$B$27&lt;&gt;"Ready","PENDING INPUTS",IF(A329&lt;=Inputs!$B$6,ROUND(BO329*Inputs!C21/12,2),0))</f>
        <v>0</v>
      </c>
      <c r="BQ329" s="3">
        <f>IF(Inputs!$B$27&lt;&gt;"Ready","PENDING INPUTS",IF(AND(A329&lt;=Inputs!$B$6,BO329&gt;0),Inputs!G21,0))</f>
        <v>0</v>
      </c>
      <c r="BR329" s="3">
        <f>IF(Inputs!$B$27&lt;&gt;"Ready","PENDING INPUTS",IF(A329&gt;Inputs!$B$6,0,MIN((BO329+BP329+BQ329),IF(Inputs!H21=1,Inputs!D21,MAX(Inputs!F21,ROUND(BO329*Inputs!E21+BP329+BQ329,2))))))</f>
        <v>0</v>
      </c>
      <c r="BS329">
        <f>IF(Inputs!$B$27&lt;&gt;"Ready","PENDING INPUTS",IF(BO329&lt;=0,99,1+IF(AND(K329&gt;0,OR(Inputs!C14&gt;Inputs!C21,AND(Inputs!C14=Inputs!C21,0&lt;7))),1,0)+IF(AND(S329&gt;0,OR(Inputs!C15&gt;Inputs!C21,AND(Inputs!C15=Inputs!C21,1&lt;7))),1,0)+IF(AND(AA329&gt;0,OR(Inputs!C16&gt;Inputs!C21,AND(Inputs!C16=Inputs!C21,2&lt;7))),1,0)+IF(AND(AI329&gt;0,OR(Inputs!C17&gt;Inputs!C21,AND(Inputs!C17=Inputs!C21,3&lt;7))),1,0)+IF(AND(AQ329&gt;0,OR(Inputs!C18&gt;Inputs!C21,AND(Inputs!C18=Inputs!C21,4&lt;7))),1,0)+IF(AND(AY329&gt;0,OR(Inputs!C19&gt;Inputs!C21,AND(Inputs!C19=Inputs!C21,5&lt;7))),1,0)+IF(AND(BG329&gt;0,OR(Inputs!C20&gt;Inputs!C21,AND(Inputs!C20=Inputs!C21,6&lt;7))),1,0)+IF(AND(BW329&gt;0,OR(Inputs!C22&gt;Inputs!C21,AND(Inputs!C22=Inputs!C21,8&lt;7))),1,0)+IF(AND(CE329&gt;0,OR(Inputs!C23&gt;Inputs!C21,AND(Inputs!C23=Inputs!C21,9&lt;7))),1,0)))</f>
        <v>99</v>
      </c>
      <c r="BT329" s="3">
        <f>IF(Inputs!$B$27&lt;&gt;"Ready","PENDING INPUTS",IF(A329&gt;Inputs!$B$6,0,MIN(MAX(0,(BO329+BP329+BQ329)-BR329),MAX(0,C329-D329-(IF(O329&lt;BS329,K329+L329+M329-N329,0)+IF(W329&lt;BS329,S329+T329+U329-V329,0)+IF(AE329&lt;BS329,AA329+AB329+AC329-AD329,0)+IF(AM329&lt;BS329,AI329+AJ329+AK329-AL329,0)+IF(AU329&lt;BS329,AQ329+AR329+AS329-AT329,0)+IF(BC329&lt;BS329,AY329+AZ329+BA329-BB329,0)+IF(BK329&lt;BS329,BG329+BH329+BI329-BJ329,0)+IF(BS329&lt;BS329,BO329+BP329+BQ329-BR329,0)+IF(CA329&lt;BS329,BW329+BX329+BY329-BZ329,0)+IF(CI329&lt;BS329,CE329+CF329+CG329-CH329,0))))))</f>
        <v>0</v>
      </c>
      <c r="BU329" s="3">
        <f>IF(Inputs!$B$27&lt;&gt;"Ready","PENDING INPUTS",MIN((BO329+BP329+BQ329),IF(D329&gt;C329,IF(D329=0,0,BR329*C329/D329),BR329+BT329)))</f>
        <v>0</v>
      </c>
      <c r="BV329" s="3">
        <f>IF(Inputs!$B$27&lt;&gt;"Ready","PENDING INPUTS",MAX(0,(BO329+BP329+BQ329)-BU329))</f>
        <v>0</v>
      </c>
      <c r="BW329" s="3">
        <f>IF(Inputs!$B$27&lt;&gt;"Ready","PENDING INPUTS",CD328)</f>
        <v>0</v>
      </c>
      <c r="BX329" s="3">
        <f>IF(Inputs!$B$27&lt;&gt;"Ready","PENDING INPUTS",IF(A329&lt;=Inputs!$B$6,ROUND(BW329*Inputs!C22/12,2),0))</f>
        <v>0</v>
      </c>
      <c r="BY329" s="3">
        <f>IF(Inputs!$B$27&lt;&gt;"Ready","PENDING INPUTS",IF(AND(A329&lt;=Inputs!$B$6,BW329&gt;0),Inputs!G22,0))</f>
        <v>0</v>
      </c>
      <c r="BZ329" s="3">
        <f>IF(Inputs!$B$27&lt;&gt;"Ready","PENDING INPUTS",IF(A329&gt;Inputs!$B$6,0,MIN((BW329+BX329+BY329),IF(Inputs!H22=1,Inputs!D22,MAX(Inputs!F22,ROUND(BW329*Inputs!E22+BX329+BY329,2))))))</f>
        <v>0</v>
      </c>
      <c r="CA329">
        <f>IF(Inputs!$B$27&lt;&gt;"Ready","PENDING INPUTS",IF(BW329&lt;=0,99,1+IF(AND(K329&gt;0,OR(Inputs!C14&gt;Inputs!C22,AND(Inputs!C14=Inputs!C22,0&lt;8))),1,0)+IF(AND(S329&gt;0,OR(Inputs!C15&gt;Inputs!C22,AND(Inputs!C15=Inputs!C22,1&lt;8))),1,0)+IF(AND(AA329&gt;0,OR(Inputs!C16&gt;Inputs!C22,AND(Inputs!C16=Inputs!C22,2&lt;8))),1,0)+IF(AND(AI329&gt;0,OR(Inputs!C17&gt;Inputs!C22,AND(Inputs!C17=Inputs!C22,3&lt;8))),1,0)+IF(AND(AQ329&gt;0,OR(Inputs!C18&gt;Inputs!C22,AND(Inputs!C18=Inputs!C22,4&lt;8))),1,0)+IF(AND(AY329&gt;0,OR(Inputs!C19&gt;Inputs!C22,AND(Inputs!C19=Inputs!C22,5&lt;8))),1,0)+IF(AND(BG329&gt;0,OR(Inputs!C20&gt;Inputs!C22,AND(Inputs!C20=Inputs!C22,6&lt;8))),1,0)+IF(AND(BO329&gt;0,OR(Inputs!C21&gt;Inputs!C22,AND(Inputs!C21=Inputs!C22,7&lt;8))),1,0)+IF(AND(CE329&gt;0,OR(Inputs!C23&gt;Inputs!C22,AND(Inputs!C23=Inputs!C22,9&lt;8))),1,0)))</f>
        <v>99</v>
      </c>
      <c r="CB329" s="3">
        <f>IF(Inputs!$B$27&lt;&gt;"Ready","PENDING INPUTS",IF(A329&gt;Inputs!$B$6,0,MIN(MAX(0,(BW329+BX329+BY329)-BZ329),MAX(0,C329-D329-(IF(O329&lt;CA329,K329+L329+M329-N329,0)+IF(W329&lt;CA329,S329+T329+U329-V329,0)+IF(AE329&lt;CA329,AA329+AB329+AC329-AD329,0)+IF(AM329&lt;CA329,AI329+AJ329+AK329-AL329,0)+IF(AU329&lt;CA329,AQ329+AR329+AS329-AT329,0)+IF(BC329&lt;CA329,AY329+AZ329+BA329-BB329,0)+IF(BK329&lt;CA329,BG329+BH329+BI329-BJ329,0)+IF(BS329&lt;CA329,BO329+BP329+BQ329-BR329,0)+IF(CA329&lt;CA329,BW329+BX329+BY329-BZ329,0)+IF(CI329&lt;CA329,CE329+CF329+CG329-CH329,0))))))</f>
        <v>0</v>
      </c>
      <c r="CC329" s="3">
        <f>IF(Inputs!$B$27&lt;&gt;"Ready","PENDING INPUTS",MIN((BW329+BX329+BY329),IF(D329&gt;C329,IF(D329=0,0,BZ329*C329/D329),BZ329+CB329)))</f>
        <v>0</v>
      </c>
      <c r="CD329" s="3">
        <f>IF(Inputs!$B$27&lt;&gt;"Ready","PENDING INPUTS",MAX(0,(BW329+BX329+BY329)-CC329))</f>
        <v>0</v>
      </c>
      <c r="CE329" s="3">
        <f>IF(Inputs!$B$27&lt;&gt;"Ready","PENDING INPUTS",CL328)</f>
        <v>0</v>
      </c>
      <c r="CF329" s="3">
        <f>IF(Inputs!$B$27&lt;&gt;"Ready","PENDING INPUTS",IF(A329&lt;=Inputs!$B$6,ROUND(CE329*Inputs!C23/12,2),0))</f>
        <v>0</v>
      </c>
      <c r="CG329" s="3">
        <f>IF(Inputs!$B$27&lt;&gt;"Ready","PENDING INPUTS",IF(AND(A329&lt;=Inputs!$B$6,CE329&gt;0),Inputs!G23,0))</f>
        <v>0</v>
      </c>
      <c r="CH329" s="3">
        <f>IF(Inputs!$B$27&lt;&gt;"Ready","PENDING INPUTS",IF(A329&gt;Inputs!$B$6,0,MIN((CE329+CF329+CG329),IF(Inputs!H23=1,Inputs!D23,MAX(Inputs!F23,ROUND(CE329*Inputs!E23+CF329+CG329,2))))))</f>
        <v>0</v>
      </c>
      <c r="CI329">
        <f>IF(Inputs!$B$27&lt;&gt;"Ready","PENDING INPUTS",IF(CE329&lt;=0,99,1+IF(AND(K329&gt;0,OR(Inputs!C14&gt;Inputs!C23,AND(Inputs!C14=Inputs!C23,0&lt;9))),1,0)+IF(AND(S329&gt;0,OR(Inputs!C15&gt;Inputs!C23,AND(Inputs!C15=Inputs!C23,1&lt;9))),1,0)+IF(AND(AA329&gt;0,OR(Inputs!C16&gt;Inputs!C23,AND(Inputs!C16=Inputs!C23,2&lt;9))),1,0)+IF(AND(AI329&gt;0,OR(Inputs!C17&gt;Inputs!C23,AND(Inputs!C17=Inputs!C23,3&lt;9))),1,0)+IF(AND(AQ329&gt;0,OR(Inputs!C18&gt;Inputs!C23,AND(Inputs!C18=Inputs!C23,4&lt;9))),1,0)+IF(AND(AY329&gt;0,OR(Inputs!C19&gt;Inputs!C23,AND(Inputs!C19=Inputs!C23,5&lt;9))),1,0)+IF(AND(BG329&gt;0,OR(Inputs!C20&gt;Inputs!C23,AND(Inputs!C20=Inputs!C23,6&lt;9))),1,0)+IF(AND(BO329&gt;0,OR(Inputs!C21&gt;Inputs!C23,AND(Inputs!C21=Inputs!C23,7&lt;9))),1,0)+IF(AND(BW329&gt;0,OR(Inputs!C22&gt;Inputs!C23,AND(Inputs!C22=Inputs!C23,8&lt;9))),1,0)))</f>
        <v>99</v>
      </c>
      <c r="CJ329" s="3">
        <f>IF(Inputs!$B$27&lt;&gt;"Ready","PENDING INPUTS",IF(A329&gt;Inputs!$B$6,0,MIN(MAX(0,(CE329+CF329+CG329)-CH329),MAX(0,C329-D329-(IF(O329&lt;CI329,K329+L329+M329-N329,0)+IF(W329&lt;CI329,S329+T329+U329-V329,0)+IF(AE329&lt;CI329,AA329+AB329+AC329-AD329,0)+IF(AM329&lt;CI329,AI329+AJ329+AK329-AL329,0)+IF(AU329&lt;CI329,AQ329+AR329+AS329-AT329,0)+IF(BC329&lt;CI329,AY329+AZ329+BA329-BB329,0)+IF(BK329&lt;CI329,BG329+BH329+BI329-BJ329,0)+IF(BS329&lt;CI329,BO329+BP329+BQ329-BR329,0)+IF(CA329&lt;CI329,BW329+BX329+BY329-BZ329,0)+IF(CI329&lt;CI329,CE329+CF329+CG329-CH329,0))))))</f>
        <v>0</v>
      </c>
      <c r="CK329" s="3">
        <f>IF(Inputs!$B$27&lt;&gt;"Ready","PENDING INPUTS",MIN((CE329+CF329+CG329),IF(D329&gt;C329,IF(D329=0,0,CH329*C329/D329),CH329+CJ329)))</f>
        <v>0</v>
      </c>
      <c r="CL329" s="3">
        <f>IF(Inputs!$B$27&lt;&gt;"Ready","PENDING INPUTS",MAX(0,(CE329+CF329+CG329)-CK329))</f>
        <v>0</v>
      </c>
    </row>
    <row r="330" spans="1:90" ht="27.95" customHeight="1" x14ac:dyDescent="0.25">
      <c r="A330">
        <v>326</v>
      </c>
      <c r="B330" s="13">
        <f>IF(Inputs!$B$27&lt;&gt;"Ready","PENDING INPUTS",EDATE(Inputs!$B$5,A330-1))</f>
        <v>56189</v>
      </c>
      <c r="C330" s="3">
        <f>IF(Inputs!$B$27&lt;&gt;"Ready","PENDING INPUTS",IF(A330&lt;=Inputs!$B$6,MAX(0,Inputs!$B$4+IF(A330=Inputs!$B$7,Inputs!$B$8,0)+IF(A330=Inputs!$B$9,Inputs!$B$10,0)),0))</f>
        <v>0</v>
      </c>
      <c r="D330" s="3">
        <f>IF(Inputs!$B$27&lt;&gt;"Ready","PENDING INPUTS",SUM(N330,V330,AD330,AL330,AT330,BB330,BJ330,BR330,BZ330,CH330))</f>
        <v>0</v>
      </c>
      <c r="E330" s="3">
        <f>IF(Inputs!$B$27&lt;&gt;"Ready","PENDING INPUTS",MAX(0,D330-C330))</f>
        <v>0</v>
      </c>
      <c r="F330" s="3">
        <f>IF(Inputs!$B$27&lt;&gt;"Ready","PENDING INPUTS",SUM(Q330,Y330,AG330,AO330,AW330,BE330,BM330,BU330,CC330,CK330))</f>
        <v>0</v>
      </c>
      <c r="G330" s="3">
        <f>IF(Inputs!$B$27&lt;&gt;"Ready","PENDING INPUTS",SUM(L330,T330,AB330,AJ330,AR330,AZ330,BH330,BP330,BX330,CF330))</f>
        <v>0</v>
      </c>
      <c r="H330" s="3">
        <f>IF(Inputs!$B$27&lt;&gt;"Ready","PENDING INPUTS",SUM(M330,U330,AC330,AK330,AS330,BA330,BI330,BQ330,BY330,CG330))</f>
        <v>0</v>
      </c>
      <c r="I330" s="3">
        <f>IF(Inputs!$B$27&lt;&gt;"Ready","PENDING INPUTS",SUM(R330,Z330,AH330,AP330,AX330,BF330,BN330,BV330,CD330,CL330))</f>
        <v>0</v>
      </c>
      <c r="J330" t="str">
        <f>IF(Inputs!$B$27&lt;&gt;"Ready","PENDING INPUTS",IF(A330&gt;Inputs!$B$6,"Beyond horizon",IF(E330&gt;0.005,"MINIMUM SHORTFALL",IF(I330&lt;0.005,"Paid off","In progress"))))</f>
        <v>Beyond horizon</v>
      </c>
      <c r="K330" s="3">
        <f>IF(Inputs!$B$27&lt;&gt;"Ready","PENDING INPUTS",R329)</f>
        <v>0</v>
      </c>
      <c r="L330" s="3">
        <f>IF(Inputs!$B$27&lt;&gt;"Ready","PENDING INPUTS",IF(A330&lt;=Inputs!$B$6,ROUND(K330*Inputs!C14/12,2),0))</f>
        <v>0</v>
      </c>
      <c r="M330" s="3">
        <f>IF(Inputs!$B$27&lt;&gt;"Ready","PENDING INPUTS",IF(AND(A330&lt;=Inputs!$B$6,K330&gt;0),Inputs!G14,0))</f>
        <v>0</v>
      </c>
      <c r="N330" s="3">
        <f>IF(Inputs!$B$27&lt;&gt;"Ready","PENDING INPUTS",IF(A330&gt;Inputs!$B$6,0,MIN((K330+L330+M330),IF(Inputs!H14=1,Inputs!D14,MAX(Inputs!F14,ROUND(K330*Inputs!E14+L330+M330,2))))))</f>
        <v>0</v>
      </c>
      <c r="O330">
        <f>IF(Inputs!$B$27&lt;&gt;"Ready","PENDING INPUTS",IF(K330&lt;=0,99,1+IF(AND(S330&gt;0,OR(Inputs!C15&gt;Inputs!C14,AND(Inputs!C15=Inputs!C14,1&lt;0))),1,0)+IF(AND(AA330&gt;0,OR(Inputs!C16&gt;Inputs!C14,AND(Inputs!C16=Inputs!C14,2&lt;0))),1,0)+IF(AND(AI330&gt;0,OR(Inputs!C17&gt;Inputs!C14,AND(Inputs!C17=Inputs!C14,3&lt;0))),1,0)+IF(AND(AQ330&gt;0,OR(Inputs!C18&gt;Inputs!C14,AND(Inputs!C18=Inputs!C14,4&lt;0))),1,0)+IF(AND(AY330&gt;0,OR(Inputs!C19&gt;Inputs!C14,AND(Inputs!C19=Inputs!C14,5&lt;0))),1,0)+IF(AND(BG330&gt;0,OR(Inputs!C20&gt;Inputs!C14,AND(Inputs!C20=Inputs!C14,6&lt;0))),1,0)+IF(AND(BO330&gt;0,OR(Inputs!C21&gt;Inputs!C14,AND(Inputs!C21=Inputs!C14,7&lt;0))),1,0)+IF(AND(BW330&gt;0,OR(Inputs!C22&gt;Inputs!C14,AND(Inputs!C22=Inputs!C14,8&lt;0))),1,0)+IF(AND(CE330&gt;0,OR(Inputs!C23&gt;Inputs!C14,AND(Inputs!C23=Inputs!C14,9&lt;0))),1,0)))</f>
        <v>99</v>
      </c>
      <c r="P330" s="3">
        <f>IF(Inputs!$B$27&lt;&gt;"Ready","PENDING INPUTS",IF(A330&gt;Inputs!$B$6,0,MIN(MAX(0,(K330+L330+M330)-N330),MAX(0,C330-D330-(IF(O330&lt;O330,K330+L330+M330-N330,0)+IF(W330&lt;O330,S330+T330+U330-V330,0)+IF(AE330&lt;O330,AA330+AB330+AC330-AD330,0)+IF(AM330&lt;O330,AI330+AJ330+AK330-AL330,0)+IF(AU330&lt;O330,AQ330+AR330+AS330-AT330,0)+IF(BC330&lt;O330,AY330+AZ330+BA330-BB330,0)+IF(BK330&lt;O330,BG330+BH330+BI330-BJ330,0)+IF(BS330&lt;O330,BO330+BP330+BQ330-BR330,0)+IF(CA330&lt;O330,BW330+BX330+BY330-BZ330,0)+IF(CI330&lt;O330,CE330+CF330+CG330-CH330,0))))))</f>
        <v>0</v>
      </c>
      <c r="Q330" s="3">
        <f>IF(Inputs!$B$27&lt;&gt;"Ready","PENDING INPUTS",MIN((K330+L330+M330),IF(D330&gt;C330,IF(D330=0,0,N330*C330/D330),N330+P330)))</f>
        <v>0</v>
      </c>
      <c r="R330" s="3">
        <f>IF(Inputs!$B$27&lt;&gt;"Ready","PENDING INPUTS",MAX(0,(K330+L330+M330)-Q330))</f>
        <v>0</v>
      </c>
      <c r="S330" s="3">
        <f>IF(Inputs!$B$27&lt;&gt;"Ready","PENDING INPUTS",Z329)</f>
        <v>0</v>
      </c>
      <c r="T330" s="3">
        <f>IF(Inputs!$B$27&lt;&gt;"Ready","PENDING INPUTS",IF(A330&lt;=Inputs!$B$6,ROUND(S330*Inputs!C15/12,2),0))</f>
        <v>0</v>
      </c>
      <c r="U330" s="3">
        <f>IF(Inputs!$B$27&lt;&gt;"Ready","PENDING INPUTS",IF(AND(A330&lt;=Inputs!$B$6,S330&gt;0),Inputs!G15,0))</f>
        <v>0</v>
      </c>
      <c r="V330" s="3">
        <f>IF(Inputs!$B$27&lt;&gt;"Ready","PENDING INPUTS",IF(A330&gt;Inputs!$B$6,0,MIN((S330+T330+U330),IF(Inputs!H15=1,Inputs!D15,MAX(Inputs!F15,ROUND(S330*Inputs!E15+T330+U330,2))))))</f>
        <v>0</v>
      </c>
      <c r="W330">
        <f>IF(Inputs!$B$27&lt;&gt;"Ready","PENDING INPUTS",IF(S330&lt;=0,99,1+IF(AND(K330&gt;0,OR(Inputs!C14&gt;Inputs!C15,AND(Inputs!C14=Inputs!C15,0&lt;1))),1,0)+IF(AND(AA330&gt;0,OR(Inputs!C16&gt;Inputs!C15,AND(Inputs!C16=Inputs!C15,2&lt;1))),1,0)+IF(AND(AI330&gt;0,OR(Inputs!C17&gt;Inputs!C15,AND(Inputs!C17=Inputs!C15,3&lt;1))),1,0)+IF(AND(AQ330&gt;0,OR(Inputs!C18&gt;Inputs!C15,AND(Inputs!C18=Inputs!C15,4&lt;1))),1,0)+IF(AND(AY330&gt;0,OR(Inputs!C19&gt;Inputs!C15,AND(Inputs!C19=Inputs!C15,5&lt;1))),1,0)+IF(AND(BG330&gt;0,OR(Inputs!C20&gt;Inputs!C15,AND(Inputs!C20=Inputs!C15,6&lt;1))),1,0)+IF(AND(BO330&gt;0,OR(Inputs!C21&gt;Inputs!C15,AND(Inputs!C21=Inputs!C15,7&lt;1))),1,0)+IF(AND(BW330&gt;0,OR(Inputs!C22&gt;Inputs!C15,AND(Inputs!C22=Inputs!C15,8&lt;1))),1,0)+IF(AND(CE330&gt;0,OR(Inputs!C23&gt;Inputs!C15,AND(Inputs!C23=Inputs!C15,9&lt;1))),1,0)))</f>
        <v>99</v>
      </c>
      <c r="X330" s="3">
        <f>IF(Inputs!$B$27&lt;&gt;"Ready","PENDING INPUTS",IF(A330&gt;Inputs!$B$6,0,MIN(MAX(0,(S330+T330+U330)-V330),MAX(0,C330-D330-(IF(O330&lt;W330,K330+L330+M330-N330,0)+IF(W330&lt;W330,S330+T330+U330-V330,0)+IF(AE330&lt;W330,AA330+AB330+AC330-AD330,0)+IF(AM330&lt;W330,AI330+AJ330+AK330-AL330,0)+IF(AU330&lt;W330,AQ330+AR330+AS330-AT330,0)+IF(BC330&lt;W330,AY330+AZ330+BA330-BB330,0)+IF(BK330&lt;W330,BG330+BH330+BI330-BJ330,0)+IF(BS330&lt;W330,BO330+BP330+BQ330-BR330,0)+IF(CA330&lt;W330,BW330+BX330+BY330-BZ330,0)+IF(CI330&lt;W330,CE330+CF330+CG330-CH330,0))))))</f>
        <v>0</v>
      </c>
      <c r="Y330" s="3">
        <f>IF(Inputs!$B$27&lt;&gt;"Ready","PENDING INPUTS",MIN((S330+T330+U330),IF(D330&gt;C330,IF(D330=0,0,V330*C330/D330),V330+X330)))</f>
        <v>0</v>
      </c>
      <c r="Z330" s="3">
        <f>IF(Inputs!$B$27&lt;&gt;"Ready","PENDING INPUTS",MAX(0,(S330+T330+U330)-Y330))</f>
        <v>0</v>
      </c>
      <c r="AA330" s="3">
        <f>IF(Inputs!$B$27&lt;&gt;"Ready","PENDING INPUTS",AH329)</f>
        <v>0</v>
      </c>
      <c r="AB330" s="3">
        <f>IF(Inputs!$B$27&lt;&gt;"Ready","PENDING INPUTS",IF(A330&lt;=Inputs!$B$6,ROUND(AA330*Inputs!C16/12,2),0))</f>
        <v>0</v>
      </c>
      <c r="AC330" s="3">
        <f>IF(Inputs!$B$27&lt;&gt;"Ready","PENDING INPUTS",IF(AND(A330&lt;=Inputs!$B$6,AA330&gt;0),Inputs!G16,0))</f>
        <v>0</v>
      </c>
      <c r="AD330" s="3">
        <f>IF(Inputs!$B$27&lt;&gt;"Ready","PENDING INPUTS",IF(A330&gt;Inputs!$B$6,0,MIN((AA330+AB330+AC330),IF(Inputs!H16=1,Inputs!D16,MAX(Inputs!F16,ROUND(AA330*Inputs!E16+AB330+AC330,2))))))</f>
        <v>0</v>
      </c>
      <c r="AE330">
        <f>IF(Inputs!$B$27&lt;&gt;"Ready","PENDING INPUTS",IF(AA330&lt;=0,99,1+IF(AND(K330&gt;0,OR(Inputs!C14&gt;Inputs!C16,AND(Inputs!C14=Inputs!C16,0&lt;2))),1,0)+IF(AND(S330&gt;0,OR(Inputs!C15&gt;Inputs!C16,AND(Inputs!C15=Inputs!C16,1&lt;2))),1,0)+IF(AND(AI330&gt;0,OR(Inputs!C17&gt;Inputs!C16,AND(Inputs!C17=Inputs!C16,3&lt;2))),1,0)+IF(AND(AQ330&gt;0,OR(Inputs!C18&gt;Inputs!C16,AND(Inputs!C18=Inputs!C16,4&lt;2))),1,0)+IF(AND(AY330&gt;0,OR(Inputs!C19&gt;Inputs!C16,AND(Inputs!C19=Inputs!C16,5&lt;2))),1,0)+IF(AND(BG330&gt;0,OR(Inputs!C20&gt;Inputs!C16,AND(Inputs!C20=Inputs!C16,6&lt;2))),1,0)+IF(AND(BO330&gt;0,OR(Inputs!C21&gt;Inputs!C16,AND(Inputs!C21=Inputs!C16,7&lt;2))),1,0)+IF(AND(BW330&gt;0,OR(Inputs!C22&gt;Inputs!C16,AND(Inputs!C22=Inputs!C16,8&lt;2))),1,0)+IF(AND(CE330&gt;0,OR(Inputs!C23&gt;Inputs!C16,AND(Inputs!C23=Inputs!C16,9&lt;2))),1,0)))</f>
        <v>99</v>
      </c>
      <c r="AF330" s="3">
        <f>IF(Inputs!$B$27&lt;&gt;"Ready","PENDING INPUTS",IF(A330&gt;Inputs!$B$6,0,MIN(MAX(0,(AA330+AB330+AC330)-AD330),MAX(0,C330-D330-(IF(O330&lt;AE330,K330+L330+M330-N330,0)+IF(W330&lt;AE330,S330+T330+U330-V330,0)+IF(AE330&lt;AE330,AA330+AB330+AC330-AD330,0)+IF(AM330&lt;AE330,AI330+AJ330+AK330-AL330,0)+IF(AU330&lt;AE330,AQ330+AR330+AS330-AT330,0)+IF(BC330&lt;AE330,AY330+AZ330+BA330-BB330,0)+IF(BK330&lt;AE330,BG330+BH330+BI330-BJ330,0)+IF(BS330&lt;AE330,BO330+BP330+BQ330-BR330,0)+IF(CA330&lt;AE330,BW330+BX330+BY330-BZ330,0)+IF(CI330&lt;AE330,CE330+CF330+CG330-CH330,0))))))</f>
        <v>0</v>
      </c>
      <c r="AG330" s="3">
        <f>IF(Inputs!$B$27&lt;&gt;"Ready","PENDING INPUTS",MIN((AA330+AB330+AC330),IF(D330&gt;C330,IF(D330=0,0,AD330*C330/D330),AD330+AF330)))</f>
        <v>0</v>
      </c>
      <c r="AH330" s="3">
        <f>IF(Inputs!$B$27&lt;&gt;"Ready","PENDING INPUTS",MAX(0,(AA330+AB330+AC330)-AG330))</f>
        <v>0</v>
      </c>
      <c r="AI330" s="3">
        <f>IF(Inputs!$B$27&lt;&gt;"Ready","PENDING INPUTS",AP329)</f>
        <v>0</v>
      </c>
      <c r="AJ330" s="3">
        <f>IF(Inputs!$B$27&lt;&gt;"Ready","PENDING INPUTS",IF(A330&lt;=Inputs!$B$6,ROUND(AI330*Inputs!C17/12,2),0))</f>
        <v>0</v>
      </c>
      <c r="AK330" s="3">
        <f>IF(Inputs!$B$27&lt;&gt;"Ready","PENDING INPUTS",IF(AND(A330&lt;=Inputs!$B$6,AI330&gt;0),Inputs!G17,0))</f>
        <v>0</v>
      </c>
      <c r="AL330" s="3">
        <f>IF(Inputs!$B$27&lt;&gt;"Ready","PENDING INPUTS",IF(A330&gt;Inputs!$B$6,0,MIN((AI330+AJ330+AK330),IF(Inputs!H17=1,Inputs!D17,MAX(Inputs!F17,ROUND(AI330*Inputs!E17+AJ330+AK330,2))))))</f>
        <v>0</v>
      </c>
      <c r="AM330">
        <f>IF(Inputs!$B$27&lt;&gt;"Ready","PENDING INPUTS",IF(AI330&lt;=0,99,1+IF(AND(K330&gt;0,OR(Inputs!C14&gt;Inputs!C17,AND(Inputs!C14=Inputs!C17,0&lt;3))),1,0)+IF(AND(S330&gt;0,OR(Inputs!C15&gt;Inputs!C17,AND(Inputs!C15=Inputs!C17,1&lt;3))),1,0)+IF(AND(AA330&gt;0,OR(Inputs!C16&gt;Inputs!C17,AND(Inputs!C16=Inputs!C17,2&lt;3))),1,0)+IF(AND(AQ330&gt;0,OR(Inputs!C18&gt;Inputs!C17,AND(Inputs!C18=Inputs!C17,4&lt;3))),1,0)+IF(AND(AY330&gt;0,OR(Inputs!C19&gt;Inputs!C17,AND(Inputs!C19=Inputs!C17,5&lt;3))),1,0)+IF(AND(BG330&gt;0,OR(Inputs!C20&gt;Inputs!C17,AND(Inputs!C20=Inputs!C17,6&lt;3))),1,0)+IF(AND(BO330&gt;0,OR(Inputs!C21&gt;Inputs!C17,AND(Inputs!C21=Inputs!C17,7&lt;3))),1,0)+IF(AND(BW330&gt;0,OR(Inputs!C22&gt;Inputs!C17,AND(Inputs!C22=Inputs!C17,8&lt;3))),1,0)+IF(AND(CE330&gt;0,OR(Inputs!C23&gt;Inputs!C17,AND(Inputs!C23=Inputs!C17,9&lt;3))),1,0)))</f>
        <v>99</v>
      </c>
      <c r="AN330" s="3">
        <f>IF(Inputs!$B$27&lt;&gt;"Ready","PENDING INPUTS",IF(A330&gt;Inputs!$B$6,0,MIN(MAX(0,(AI330+AJ330+AK330)-AL330),MAX(0,C330-D330-(IF(O330&lt;AM330,K330+L330+M330-N330,0)+IF(W330&lt;AM330,S330+T330+U330-V330,0)+IF(AE330&lt;AM330,AA330+AB330+AC330-AD330,0)+IF(AM330&lt;AM330,AI330+AJ330+AK330-AL330,0)+IF(AU330&lt;AM330,AQ330+AR330+AS330-AT330,0)+IF(BC330&lt;AM330,AY330+AZ330+BA330-BB330,0)+IF(BK330&lt;AM330,BG330+BH330+BI330-BJ330,0)+IF(BS330&lt;AM330,BO330+BP330+BQ330-BR330,0)+IF(CA330&lt;AM330,BW330+BX330+BY330-BZ330,0)+IF(CI330&lt;AM330,CE330+CF330+CG330-CH330,0))))))</f>
        <v>0</v>
      </c>
      <c r="AO330" s="3">
        <f>IF(Inputs!$B$27&lt;&gt;"Ready","PENDING INPUTS",MIN((AI330+AJ330+AK330),IF(D330&gt;C330,IF(D330=0,0,AL330*C330/D330),AL330+AN330)))</f>
        <v>0</v>
      </c>
      <c r="AP330" s="3">
        <f>IF(Inputs!$B$27&lt;&gt;"Ready","PENDING INPUTS",MAX(0,(AI330+AJ330+AK330)-AO330))</f>
        <v>0</v>
      </c>
      <c r="AQ330" s="3">
        <f>IF(Inputs!$B$27&lt;&gt;"Ready","PENDING INPUTS",AX329)</f>
        <v>0</v>
      </c>
      <c r="AR330" s="3">
        <f>IF(Inputs!$B$27&lt;&gt;"Ready","PENDING INPUTS",IF(A330&lt;=Inputs!$B$6,ROUND(AQ330*Inputs!C18/12,2),0))</f>
        <v>0</v>
      </c>
      <c r="AS330" s="3">
        <f>IF(Inputs!$B$27&lt;&gt;"Ready","PENDING INPUTS",IF(AND(A330&lt;=Inputs!$B$6,AQ330&gt;0),Inputs!G18,0))</f>
        <v>0</v>
      </c>
      <c r="AT330" s="3">
        <f>IF(Inputs!$B$27&lt;&gt;"Ready","PENDING INPUTS",IF(A330&gt;Inputs!$B$6,0,MIN((AQ330+AR330+AS330),IF(Inputs!H18=1,Inputs!D18,MAX(Inputs!F18,ROUND(AQ330*Inputs!E18+AR330+AS330,2))))))</f>
        <v>0</v>
      </c>
      <c r="AU330">
        <f>IF(Inputs!$B$27&lt;&gt;"Ready","PENDING INPUTS",IF(AQ330&lt;=0,99,1+IF(AND(K330&gt;0,OR(Inputs!C14&gt;Inputs!C18,AND(Inputs!C14=Inputs!C18,0&lt;4))),1,0)+IF(AND(S330&gt;0,OR(Inputs!C15&gt;Inputs!C18,AND(Inputs!C15=Inputs!C18,1&lt;4))),1,0)+IF(AND(AA330&gt;0,OR(Inputs!C16&gt;Inputs!C18,AND(Inputs!C16=Inputs!C18,2&lt;4))),1,0)+IF(AND(AI330&gt;0,OR(Inputs!C17&gt;Inputs!C18,AND(Inputs!C17=Inputs!C18,3&lt;4))),1,0)+IF(AND(AY330&gt;0,OR(Inputs!C19&gt;Inputs!C18,AND(Inputs!C19=Inputs!C18,5&lt;4))),1,0)+IF(AND(BG330&gt;0,OR(Inputs!C20&gt;Inputs!C18,AND(Inputs!C20=Inputs!C18,6&lt;4))),1,0)+IF(AND(BO330&gt;0,OR(Inputs!C21&gt;Inputs!C18,AND(Inputs!C21=Inputs!C18,7&lt;4))),1,0)+IF(AND(BW330&gt;0,OR(Inputs!C22&gt;Inputs!C18,AND(Inputs!C22=Inputs!C18,8&lt;4))),1,0)+IF(AND(CE330&gt;0,OR(Inputs!C23&gt;Inputs!C18,AND(Inputs!C23=Inputs!C18,9&lt;4))),1,0)))</f>
        <v>99</v>
      </c>
      <c r="AV330" s="3">
        <f>IF(Inputs!$B$27&lt;&gt;"Ready","PENDING INPUTS",IF(A330&gt;Inputs!$B$6,0,MIN(MAX(0,(AQ330+AR330+AS330)-AT330),MAX(0,C330-D330-(IF(O330&lt;AU330,K330+L330+M330-N330,0)+IF(W330&lt;AU330,S330+T330+U330-V330,0)+IF(AE330&lt;AU330,AA330+AB330+AC330-AD330,0)+IF(AM330&lt;AU330,AI330+AJ330+AK330-AL330,0)+IF(AU330&lt;AU330,AQ330+AR330+AS330-AT330,0)+IF(BC330&lt;AU330,AY330+AZ330+BA330-BB330,0)+IF(BK330&lt;AU330,BG330+BH330+BI330-BJ330,0)+IF(BS330&lt;AU330,BO330+BP330+BQ330-BR330,0)+IF(CA330&lt;AU330,BW330+BX330+BY330-BZ330,0)+IF(CI330&lt;AU330,CE330+CF330+CG330-CH330,0))))))</f>
        <v>0</v>
      </c>
      <c r="AW330" s="3">
        <f>IF(Inputs!$B$27&lt;&gt;"Ready","PENDING INPUTS",MIN((AQ330+AR330+AS330),IF(D330&gt;C330,IF(D330=0,0,AT330*C330/D330),AT330+AV330)))</f>
        <v>0</v>
      </c>
      <c r="AX330" s="3">
        <f>IF(Inputs!$B$27&lt;&gt;"Ready","PENDING INPUTS",MAX(0,(AQ330+AR330+AS330)-AW330))</f>
        <v>0</v>
      </c>
      <c r="AY330" s="3">
        <f>IF(Inputs!$B$27&lt;&gt;"Ready","PENDING INPUTS",BF329)</f>
        <v>0</v>
      </c>
      <c r="AZ330" s="3">
        <f>IF(Inputs!$B$27&lt;&gt;"Ready","PENDING INPUTS",IF(A330&lt;=Inputs!$B$6,ROUND(AY330*Inputs!C19/12,2),0))</f>
        <v>0</v>
      </c>
      <c r="BA330" s="3">
        <f>IF(Inputs!$B$27&lt;&gt;"Ready","PENDING INPUTS",IF(AND(A330&lt;=Inputs!$B$6,AY330&gt;0),Inputs!G19,0))</f>
        <v>0</v>
      </c>
      <c r="BB330" s="3">
        <f>IF(Inputs!$B$27&lt;&gt;"Ready","PENDING INPUTS",IF(A330&gt;Inputs!$B$6,0,MIN((AY330+AZ330+BA330),IF(Inputs!H19=1,Inputs!D19,MAX(Inputs!F19,ROUND(AY330*Inputs!E19+AZ330+BA330,2))))))</f>
        <v>0</v>
      </c>
      <c r="BC330">
        <f>IF(Inputs!$B$27&lt;&gt;"Ready","PENDING INPUTS",IF(AY330&lt;=0,99,1+IF(AND(K330&gt;0,OR(Inputs!C14&gt;Inputs!C19,AND(Inputs!C14=Inputs!C19,0&lt;5))),1,0)+IF(AND(S330&gt;0,OR(Inputs!C15&gt;Inputs!C19,AND(Inputs!C15=Inputs!C19,1&lt;5))),1,0)+IF(AND(AA330&gt;0,OR(Inputs!C16&gt;Inputs!C19,AND(Inputs!C16=Inputs!C19,2&lt;5))),1,0)+IF(AND(AI330&gt;0,OR(Inputs!C17&gt;Inputs!C19,AND(Inputs!C17=Inputs!C19,3&lt;5))),1,0)+IF(AND(AQ330&gt;0,OR(Inputs!C18&gt;Inputs!C19,AND(Inputs!C18=Inputs!C19,4&lt;5))),1,0)+IF(AND(BG330&gt;0,OR(Inputs!C20&gt;Inputs!C19,AND(Inputs!C20=Inputs!C19,6&lt;5))),1,0)+IF(AND(BO330&gt;0,OR(Inputs!C21&gt;Inputs!C19,AND(Inputs!C21=Inputs!C19,7&lt;5))),1,0)+IF(AND(BW330&gt;0,OR(Inputs!C22&gt;Inputs!C19,AND(Inputs!C22=Inputs!C19,8&lt;5))),1,0)+IF(AND(CE330&gt;0,OR(Inputs!C23&gt;Inputs!C19,AND(Inputs!C23=Inputs!C19,9&lt;5))),1,0)))</f>
        <v>99</v>
      </c>
      <c r="BD330" s="3">
        <f>IF(Inputs!$B$27&lt;&gt;"Ready","PENDING INPUTS",IF(A330&gt;Inputs!$B$6,0,MIN(MAX(0,(AY330+AZ330+BA330)-BB330),MAX(0,C330-D330-(IF(O330&lt;BC330,K330+L330+M330-N330,0)+IF(W330&lt;BC330,S330+T330+U330-V330,0)+IF(AE330&lt;BC330,AA330+AB330+AC330-AD330,0)+IF(AM330&lt;BC330,AI330+AJ330+AK330-AL330,0)+IF(AU330&lt;BC330,AQ330+AR330+AS330-AT330,0)+IF(BC330&lt;BC330,AY330+AZ330+BA330-BB330,0)+IF(BK330&lt;BC330,BG330+BH330+BI330-BJ330,0)+IF(BS330&lt;BC330,BO330+BP330+BQ330-BR330,0)+IF(CA330&lt;BC330,BW330+BX330+BY330-BZ330,0)+IF(CI330&lt;BC330,CE330+CF330+CG330-CH330,0))))))</f>
        <v>0</v>
      </c>
      <c r="BE330" s="3">
        <f>IF(Inputs!$B$27&lt;&gt;"Ready","PENDING INPUTS",MIN((AY330+AZ330+BA330),IF(D330&gt;C330,IF(D330=0,0,BB330*C330/D330),BB330+BD330)))</f>
        <v>0</v>
      </c>
      <c r="BF330" s="3">
        <f>IF(Inputs!$B$27&lt;&gt;"Ready","PENDING INPUTS",MAX(0,(AY330+AZ330+BA330)-BE330))</f>
        <v>0</v>
      </c>
      <c r="BG330" s="3">
        <f>IF(Inputs!$B$27&lt;&gt;"Ready","PENDING INPUTS",BN329)</f>
        <v>0</v>
      </c>
      <c r="BH330" s="3">
        <f>IF(Inputs!$B$27&lt;&gt;"Ready","PENDING INPUTS",IF(A330&lt;=Inputs!$B$6,ROUND(BG330*Inputs!C20/12,2),0))</f>
        <v>0</v>
      </c>
      <c r="BI330" s="3">
        <f>IF(Inputs!$B$27&lt;&gt;"Ready","PENDING INPUTS",IF(AND(A330&lt;=Inputs!$B$6,BG330&gt;0),Inputs!G20,0))</f>
        <v>0</v>
      </c>
      <c r="BJ330" s="3">
        <f>IF(Inputs!$B$27&lt;&gt;"Ready","PENDING INPUTS",IF(A330&gt;Inputs!$B$6,0,MIN((BG330+BH330+BI330),IF(Inputs!H20=1,Inputs!D20,MAX(Inputs!F20,ROUND(BG330*Inputs!E20+BH330+BI330,2))))))</f>
        <v>0</v>
      </c>
      <c r="BK330">
        <f>IF(Inputs!$B$27&lt;&gt;"Ready","PENDING INPUTS",IF(BG330&lt;=0,99,1+IF(AND(K330&gt;0,OR(Inputs!C14&gt;Inputs!C20,AND(Inputs!C14=Inputs!C20,0&lt;6))),1,0)+IF(AND(S330&gt;0,OR(Inputs!C15&gt;Inputs!C20,AND(Inputs!C15=Inputs!C20,1&lt;6))),1,0)+IF(AND(AA330&gt;0,OR(Inputs!C16&gt;Inputs!C20,AND(Inputs!C16=Inputs!C20,2&lt;6))),1,0)+IF(AND(AI330&gt;0,OR(Inputs!C17&gt;Inputs!C20,AND(Inputs!C17=Inputs!C20,3&lt;6))),1,0)+IF(AND(AQ330&gt;0,OR(Inputs!C18&gt;Inputs!C20,AND(Inputs!C18=Inputs!C20,4&lt;6))),1,0)+IF(AND(AY330&gt;0,OR(Inputs!C19&gt;Inputs!C20,AND(Inputs!C19=Inputs!C20,5&lt;6))),1,0)+IF(AND(BO330&gt;0,OR(Inputs!C21&gt;Inputs!C20,AND(Inputs!C21=Inputs!C20,7&lt;6))),1,0)+IF(AND(BW330&gt;0,OR(Inputs!C22&gt;Inputs!C20,AND(Inputs!C22=Inputs!C20,8&lt;6))),1,0)+IF(AND(CE330&gt;0,OR(Inputs!C23&gt;Inputs!C20,AND(Inputs!C23=Inputs!C20,9&lt;6))),1,0)))</f>
        <v>99</v>
      </c>
      <c r="BL330" s="3">
        <f>IF(Inputs!$B$27&lt;&gt;"Ready","PENDING INPUTS",IF(A330&gt;Inputs!$B$6,0,MIN(MAX(0,(BG330+BH330+BI330)-BJ330),MAX(0,C330-D330-(IF(O330&lt;BK330,K330+L330+M330-N330,0)+IF(W330&lt;BK330,S330+T330+U330-V330,0)+IF(AE330&lt;BK330,AA330+AB330+AC330-AD330,0)+IF(AM330&lt;BK330,AI330+AJ330+AK330-AL330,0)+IF(AU330&lt;BK330,AQ330+AR330+AS330-AT330,0)+IF(BC330&lt;BK330,AY330+AZ330+BA330-BB330,0)+IF(BK330&lt;BK330,BG330+BH330+BI330-BJ330,0)+IF(BS330&lt;BK330,BO330+BP330+BQ330-BR330,0)+IF(CA330&lt;BK330,BW330+BX330+BY330-BZ330,0)+IF(CI330&lt;BK330,CE330+CF330+CG330-CH330,0))))))</f>
        <v>0</v>
      </c>
      <c r="BM330" s="3">
        <f>IF(Inputs!$B$27&lt;&gt;"Ready","PENDING INPUTS",MIN((BG330+BH330+BI330),IF(D330&gt;C330,IF(D330=0,0,BJ330*C330/D330),BJ330+BL330)))</f>
        <v>0</v>
      </c>
      <c r="BN330" s="3">
        <f>IF(Inputs!$B$27&lt;&gt;"Ready","PENDING INPUTS",MAX(0,(BG330+BH330+BI330)-BM330))</f>
        <v>0</v>
      </c>
      <c r="BO330" s="3">
        <f>IF(Inputs!$B$27&lt;&gt;"Ready","PENDING INPUTS",BV329)</f>
        <v>0</v>
      </c>
      <c r="BP330" s="3">
        <f>IF(Inputs!$B$27&lt;&gt;"Ready","PENDING INPUTS",IF(A330&lt;=Inputs!$B$6,ROUND(BO330*Inputs!C21/12,2),0))</f>
        <v>0</v>
      </c>
      <c r="BQ330" s="3">
        <f>IF(Inputs!$B$27&lt;&gt;"Ready","PENDING INPUTS",IF(AND(A330&lt;=Inputs!$B$6,BO330&gt;0),Inputs!G21,0))</f>
        <v>0</v>
      </c>
      <c r="BR330" s="3">
        <f>IF(Inputs!$B$27&lt;&gt;"Ready","PENDING INPUTS",IF(A330&gt;Inputs!$B$6,0,MIN((BO330+BP330+BQ330),IF(Inputs!H21=1,Inputs!D21,MAX(Inputs!F21,ROUND(BO330*Inputs!E21+BP330+BQ330,2))))))</f>
        <v>0</v>
      </c>
      <c r="BS330">
        <f>IF(Inputs!$B$27&lt;&gt;"Ready","PENDING INPUTS",IF(BO330&lt;=0,99,1+IF(AND(K330&gt;0,OR(Inputs!C14&gt;Inputs!C21,AND(Inputs!C14=Inputs!C21,0&lt;7))),1,0)+IF(AND(S330&gt;0,OR(Inputs!C15&gt;Inputs!C21,AND(Inputs!C15=Inputs!C21,1&lt;7))),1,0)+IF(AND(AA330&gt;0,OR(Inputs!C16&gt;Inputs!C21,AND(Inputs!C16=Inputs!C21,2&lt;7))),1,0)+IF(AND(AI330&gt;0,OR(Inputs!C17&gt;Inputs!C21,AND(Inputs!C17=Inputs!C21,3&lt;7))),1,0)+IF(AND(AQ330&gt;0,OR(Inputs!C18&gt;Inputs!C21,AND(Inputs!C18=Inputs!C21,4&lt;7))),1,0)+IF(AND(AY330&gt;0,OR(Inputs!C19&gt;Inputs!C21,AND(Inputs!C19=Inputs!C21,5&lt;7))),1,0)+IF(AND(BG330&gt;0,OR(Inputs!C20&gt;Inputs!C21,AND(Inputs!C20=Inputs!C21,6&lt;7))),1,0)+IF(AND(BW330&gt;0,OR(Inputs!C22&gt;Inputs!C21,AND(Inputs!C22=Inputs!C21,8&lt;7))),1,0)+IF(AND(CE330&gt;0,OR(Inputs!C23&gt;Inputs!C21,AND(Inputs!C23=Inputs!C21,9&lt;7))),1,0)))</f>
        <v>99</v>
      </c>
      <c r="BT330" s="3">
        <f>IF(Inputs!$B$27&lt;&gt;"Ready","PENDING INPUTS",IF(A330&gt;Inputs!$B$6,0,MIN(MAX(0,(BO330+BP330+BQ330)-BR330),MAX(0,C330-D330-(IF(O330&lt;BS330,K330+L330+M330-N330,0)+IF(W330&lt;BS330,S330+T330+U330-V330,0)+IF(AE330&lt;BS330,AA330+AB330+AC330-AD330,0)+IF(AM330&lt;BS330,AI330+AJ330+AK330-AL330,0)+IF(AU330&lt;BS330,AQ330+AR330+AS330-AT330,0)+IF(BC330&lt;BS330,AY330+AZ330+BA330-BB330,0)+IF(BK330&lt;BS330,BG330+BH330+BI330-BJ330,0)+IF(BS330&lt;BS330,BO330+BP330+BQ330-BR330,0)+IF(CA330&lt;BS330,BW330+BX330+BY330-BZ330,0)+IF(CI330&lt;BS330,CE330+CF330+CG330-CH330,0))))))</f>
        <v>0</v>
      </c>
      <c r="BU330" s="3">
        <f>IF(Inputs!$B$27&lt;&gt;"Ready","PENDING INPUTS",MIN((BO330+BP330+BQ330),IF(D330&gt;C330,IF(D330=0,0,BR330*C330/D330),BR330+BT330)))</f>
        <v>0</v>
      </c>
      <c r="BV330" s="3">
        <f>IF(Inputs!$B$27&lt;&gt;"Ready","PENDING INPUTS",MAX(0,(BO330+BP330+BQ330)-BU330))</f>
        <v>0</v>
      </c>
      <c r="BW330" s="3">
        <f>IF(Inputs!$B$27&lt;&gt;"Ready","PENDING INPUTS",CD329)</f>
        <v>0</v>
      </c>
      <c r="BX330" s="3">
        <f>IF(Inputs!$B$27&lt;&gt;"Ready","PENDING INPUTS",IF(A330&lt;=Inputs!$B$6,ROUND(BW330*Inputs!C22/12,2),0))</f>
        <v>0</v>
      </c>
      <c r="BY330" s="3">
        <f>IF(Inputs!$B$27&lt;&gt;"Ready","PENDING INPUTS",IF(AND(A330&lt;=Inputs!$B$6,BW330&gt;0),Inputs!G22,0))</f>
        <v>0</v>
      </c>
      <c r="BZ330" s="3">
        <f>IF(Inputs!$B$27&lt;&gt;"Ready","PENDING INPUTS",IF(A330&gt;Inputs!$B$6,0,MIN((BW330+BX330+BY330),IF(Inputs!H22=1,Inputs!D22,MAX(Inputs!F22,ROUND(BW330*Inputs!E22+BX330+BY330,2))))))</f>
        <v>0</v>
      </c>
      <c r="CA330">
        <f>IF(Inputs!$B$27&lt;&gt;"Ready","PENDING INPUTS",IF(BW330&lt;=0,99,1+IF(AND(K330&gt;0,OR(Inputs!C14&gt;Inputs!C22,AND(Inputs!C14=Inputs!C22,0&lt;8))),1,0)+IF(AND(S330&gt;0,OR(Inputs!C15&gt;Inputs!C22,AND(Inputs!C15=Inputs!C22,1&lt;8))),1,0)+IF(AND(AA330&gt;0,OR(Inputs!C16&gt;Inputs!C22,AND(Inputs!C16=Inputs!C22,2&lt;8))),1,0)+IF(AND(AI330&gt;0,OR(Inputs!C17&gt;Inputs!C22,AND(Inputs!C17=Inputs!C22,3&lt;8))),1,0)+IF(AND(AQ330&gt;0,OR(Inputs!C18&gt;Inputs!C22,AND(Inputs!C18=Inputs!C22,4&lt;8))),1,0)+IF(AND(AY330&gt;0,OR(Inputs!C19&gt;Inputs!C22,AND(Inputs!C19=Inputs!C22,5&lt;8))),1,0)+IF(AND(BG330&gt;0,OR(Inputs!C20&gt;Inputs!C22,AND(Inputs!C20=Inputs!C22,6&lt;8))),1,0)+IF(AND(BO330&gt;0,OR(Inputs!C21&gt;Inputs!C22,AND(Inputs!C21=Inputs!C22,7&lt;8))),1,0)+IF(AND(CE330&gt;0,OR(Inputs!C23&gt;Inputs!C22,AND(Inputs!C23=Inputs!C22,9&lt;8))),1,0)))</f>
        <v>99</v>
      </c>
      <c r="CB330" s="3">
        <f>IF(Inputs!$B$27&lt;&gt;"Ready","PENDING INPUTS",IF(A330&gt;Inputs!$B$6,0,MIN(MAX(0,(BW330+BX330+BY330)-BZ330),MAX(0,C330-D330-(IF(O330&lt;CA330,K330+L330+M330-N330,0)+IF(W330&lt;CA330,S330+T330+U330-V330,0)+IF(AE330&lt;CA330,AA330+AB330+AC330-AD330,0)+IF(AM330&lt;CA330,AI330+AJ330+AK330-AL330,0)+IF(AU330&lt;CA330,AQ330+AR330+AS330-AT330,0)+IF(BC330&lt;CA330,AY330+AZ330+BA330-BB330,0)+IF(BK330&lt;CA330,BG330+BH330+BI330-BJ330,0)+IF(BS330&lt;CA330,BO330+BP330+BQ330-BR330,0)+IF(CA330&lt;CA330,BW330+BX330+BY330-BZ330,0)+IF(CI330&lt;CA330,CE330+CF330+CG330-CH330,0))))))</f>
        <v>0</v>
      </c>
      <c r="CC330" s="3">
        <f>IF(Inputs!$B$27&lt;&gt;"Ready","PENDING INPUTS",MIN((BW330+BX330+BY330),IF(D330&gt;C330,IF(D330=0,0,BZ330*C330/D330),BZ330+CB330)))</f>
        <v>0</v>
      </c>
      <c r="CD330" s="3">
        <f>IF(Inputs!$B$27&lt;&gt;"Ready","PENDING INPUTS",MAX(0,(BW330+BX330+BY330)-CC330))</f>
        <v>0</v>
      </c>
      <c r="CE330" s="3">
        <f>IF(Inputs!$B$27&lt;&gt;"Ready","PENDING INPUTS",CL329)</f>
        <v>0</v>
      </c>
      <c r="CF330" s="3">
        <f>IF(Inputs!$B$27&lt;&gt;"Ready","PENDING INPUTS",IF(A330&lt;=Inputs!$B$6,ROUND(CE330*Inputs!C23/12,2),0))</f>
        <v>0</v>
      </c>
      <c r="CG330" s="3">
        <f>IF(Inputs!$B$27&lt;&gt;"Ready","PENDING INPUTS",IF(AND(A330&lt;=Inputs!$B$6,CE330&gt;0),Inputs!G23,0))</f>
        <v>0</v>
      </c>
      <c r="CH330" s="3">
        <f>IF(Inputs!$B$27&lt;&gt;"Ready","PENDING INPUTS",IF(A330&gt;Inputs!$B$6,0,MIN((CE330+CF330+CG330),IF(Inputs!H23=1,Inputs!D23,MAX(Inputs!F23,ROUND(CE330*Inputs!E23+CF330+CG330,2))))))</f>
        <v>0</v>
      </c>
      <c r="CI330">
        <f>IF(Inputs!$B$27&lt;&gt;"Ready","PENDING INPUTS",IF(CE330&lt;=0,99,1+IF(AND(K330&gt;0,OR(Inputs!C14&gt;Inputs!C23,AND(Inputs!C14=Inputs!C23,0&lt;9))),1,0)+IF(AND(S330&gt;0,OR(Inputs!C15&gt;Inputs!C23,AND(Inputs!C15=Inputs!C23,1&lt;9))),1,0)+IF(AND(AA330&gt;0,OR(Inputs!C16&gt;Inputs!C23,AND(Inputs!C16=Inputs!C23,2&lt;9))),1,0)+IF(AND(AI330&gt;0,OR(Inputs!C17&gt;Inputs!C23,AND(Inputs!C17=Inputs!C23,3&lt;9))),1,0)+IF(AND(AQ330&gt;0,OR(Inputs!C18&gt;Inputs!C23,AND(Inputs!C18=Inputs!C23,4&lt;9))),1,0)+IF(AND(AY330&gt;0,OR(Inputs!C19&gt;Inputs!C23,AND(Inputs!C19=Inputs!C23,5&lt;9))),1,0)+IF(AND(BG330&gt;0,OR(Inputs!C20&gt;Inputs!C23,AND(Inputs!C20=Inputs!C23,6&lt;9))),1,0)+IF(AND(BO330&gt;0,OR(Inputs!C21&gt;Inputs!C23,AND(Inputs!C21=Inputs!C23,7&lt;9))),1,0)+IF(AND(BW330&gt;0,OR(Inputs!C22&gt;Inputs!C23,AND(Inputs!C22=Inputs!C23,8&lt;9))),1,0)))</f>
        <v>99</v>
      </c>
      <c r="CJ330" s="3">
        <f>IF(Inputs!$B$27&lt;&gt;"Ready","PENDING INPUTS",IF(A330&gt;Inputs!$B$6,0,MIN(MAX(0,(CE330+CF330+CG330)-CH330),MAX(0,C330-D330-(IF(O330&lt;CI330,K330+L330+M330-N330,0)+IF(W330&lt;CI330,S330+T330+U330-V330,0)+IF(AE330&lt;CI330,AA330+AB330+AC330-AD330,0)+IF(AM330&lt;CI330,AI330+AJ330+AK330-AL330,0)+IF(AU330&lt;CI330,AQ330+AR330+AS330-AT330,0)+IF(BC330&lt;CI330,AY330+AZ330+BA330-BB330,0)+IF(BK330&lt;CI330,BG330+BH330+BI330-BJ330,0)+IF(BS330&lt;CI330,BO330+BP330+BQ330-BR330,0)+IF(CA330&lt;CI330,BW330+BX330+BY330-BZ330,0)+IF(CI330&lt;CI330,CE330+CF330+CG330-CH330,0))))))</f>
        <v>0</v>
      </c>
      <c r="CK330" s="3">
        <f>IF(Inputs!$B$27&lt;&gt;"Ready","PENDING INPUTS",MIN((CE330+CF330+CG330),IF(D330&gt;C330,IF(D330=0,0,CH330*C330/D330),CH330+CJ330)))</f>
        <v>0</v>
      </c>
      <c r="CL330" s="3">
        <f>IF(Inputs!$B$27&lt;&gt;"Ready","PENDING INPUTS",MAX(0,(CE330+CF330+CG330)-CK330))</f>
        <v>0</v>
      </c>
    </row>
    <row r="331" spans="1:90" ht="27.95" customHeight="1" x14ac:dyDescent="0.25">
      <c r="A331">
        <v>327</v>
      </c>
      <c r="B331" s="13">
        <f>IF(Inputs!$B$27&lt;&gt;"Ready","PENDING INPUTS",EDATE(Inputs!$B$5,A331-1))</f>
        <v>56219</v>
      </c>
      <c r="C331" s="3">
        <f>IF(Inputs!$B$27&lt;&gt;"Ready","PENDING INPUTS",IF(A331&lt;=Inputs!$B$6,MAX(0,Inputs!$B$4+IF(A331=Inputs!$B$7,Inputs!$B$8,0)+IF(A331=Inputs!$B$9,Inputs!$B$10,0)),0))</f>
        <v>0</v>
      </c>
      <c r="D331" s="3">
        <f>IF(Inputs!$B$27&lt;&gt;"Ready","PENDING INPUTS",SUM(N331,V331,AD331,AL331,AT331,BB331,BJ331,BR331,BZ331,CH331))</f>
        <v>0</v>
      </c>
      <c r="E331" s="3">
        <f>IF(Inputs!$B$27&lt;&gt;"Ready","PENDING INPUTS",MAX(0,D331-C331))</f>
        <v>0</v>
      </c>
      <c r="F331" s="3">
        <f>IF(Inputs!$B$27&lt;&gt;"Ready","PENDING INPUTS",SUM(Q331,Y331,AG331,AO331,AW331,BE331,BM331,BU331,CC331,CK331))</f>
        <v>0</v>
      </c>
      <c r="G331" s="3">
        <f>IF(Inputs!$B$27&lt;&gt;"Ready","PENDING INPUTS",SUM(L331,T331,AB331,AJ331,AR331,AZ331,BH331,BP331,BX331,CF331))</f>
        <v>0</v>
      </c>
      <c r="H331" s="3">
        <f>IF(Inputs!$B$27&lt;&gt;"Ready","PENDING INPUTS",SUM(M331,U331,AC331,AK331,AS331,BA331,BI331,BQ331,BY331,CG331))</f>
        <v>0</v>
      </c>
      <c r="I331" s="3">
        <f>IF(Inputs!$B$27&lt;&gt;"Ready","PENDING INPUTS",SUM(R331,Z331,AH331,AP331,AX331,BF331,BN331,BV331,CD331,CL331))</f>
        <v>0</v>
      </c>
      <c r="J331" t="str">
        <f>IF(Inputs!$B$27&lt;&gt;"Ready","PENDING INPUTS",IF(A331&gt;Inputs!$B$6,"Beyond horizon",IF(E331&gt;0.005,"MINIMUM SHORTFALL",IF(I331&lt;0.005,"Paid off","In progress"))))</f>
        <v>Beyond horizon</v>
      </c>
      <c r="K331" s="3">
        <f>IF(Inputs!$B$27&lt;&gt;"Ready","PENDING INPUTS",R330)</f>
        <v>0</v>
      </c>
      <c r="L331" s="3">
        <f>IF(Inputs!$B$27&lt;&gt;"Ready","PENDING INPUTS",IF(A331&lt;=Inputs!$B$6,ROUND(K331*Inputs!C14/12,2),0))</f>
        <v>0</v>
      </c>
      <c r="M331" s="3">
        <f>IF(Inputs!$B$27&lt;&gt;"Ready","PENDING INPUTS",IF(AND(A331&lt;=Inputs!$B$6,K331&gt;0),Inputs!G14,0))</f>
        <v>0</v>
      </c>
      <c r="N331" s="3">
        <f>IF(Inputs!$B$27&lt;&gt;"Ready","PENDING INPUTS",IF(A331&gt;Inputs!$B$6,0,MIN((K331+L331+M331),IF(Inputs!H14=1,Inputs!D14,MAX(Inputs!F14,ROUND(K331*Inputs!E14+L331+M331,2))))))</f>
        <v>0</v>
      </c>
      <c r="O331">
        <f>IF(Inputs!$B$27&lt;&gt;"Ready","PENDING INPUTS",IF(K331&lt;=0,99,1+IF(AND(S331&gt;0,OR(Inputs!C15&gt;Inputs!C14,AND(Inputs!C15=Inputs!C14,1&lt;0))),1,0)+IF(AND(AA331&gt;0,OR(Inputs!C16&gt;Inputs!C14,AND(Inputs!C16=Inputs!C14,2&lt;0))),1,0)+IF(AND(AI331&gt;0,OR(Inputs!C17&gt;Inputs!C14,AND(Inputs!C17=Inputs!C14,3&lt;0))),1,0)+IF(AND(AQ331&gt;0,OR(Inputs!C18&gt;Inputs!C14,AND(Inputs!C18=Inputs!C14,4&lt;0))),1,0)+IF(AND(AY331&gt;0,OR(Inputs!C19&gt;Inputs!C14,AND(Inputs!C19=Inputs!C14,5&lt;0))),1,0)+IF(AND(BG331&gt;0,OR(Inputs!C20&gt;Inputs!C14,AND(Inputs!C20=Inputs!C14,6&lt;0))),1,0)+IF(AND(BO331&gt;0,OR(Inputs!C21&gt;Inputs!C14,AND(Inputs!C21=Inputs!C14,7&lt;0))),1,0)+IF(AND(BW331&gt;0,OR(Inputs!C22&gt;Inputs!C14,AND(Inputs!C22=Inputs!C14,8&lt;0))),1,0)+IF(AND(CE331&gt;0,OR(Inputs!C23&gt;Inputs!C14,AND(Inputs!C23=Inputs!C14,9&lt;0))),1,0)))</f>
        <v>99</v>
      </c>
      <c r="P331" s="3">
        <f>IF(Inputs!$B$27&lt;&gt;"Ready","PENDING INPUTS",IF(A331&gt;Inputs!$B$6,0,MIN(MAX(0,(K331+L331+M331)-N331),MAX(0,C331-D331-(IF(O331&lt;O331,K331+L331+M331-N331,0)+IF(W331&lt;O331,S331+T331+U331-V331,0)+IF(AE331&lt;O331,AA331+AB331+AC331-AD331,0)+IF(AM331&lt;O331,AI331+AJ331+AK331-AL331,0)+IF(AU331&lt;O331,AQ331+AR331+AS331-AT331,0)+IF(BC331&lt;O331,AY331+AZ331+BA331-BB331,0)+IF(BK331&lt;O331,BG331+BH331+BI331-BJ331,0)+IF(BS331&lt;O331,BO331+BP331+BQ331-BR331,0)+IF(CA331&lt;O331,BW331+BX331+BY331-BZ331,0)+IF(CI331&lt;O331,CE331+CF331+CG331-CH331,0))))))</f>
        <v>0</v>
      </c>
      <c r="Q331" s="3">
        <f>IF(Inputs!$B$27&lt;&gt;"Ready","PENDING INPUTS",MIN((K331+L331+M331),IF(D331&gt;C331,IF(D331=0,0,N331*C331/D331),N331+P331)))</f>
        <v>0</v>
      </c>
      <c r="R331" s="3">
        <f>IF(Inputs!$B$27&lt;&gt;"Ready","PENDING INPUTS",MAX(0,(K331+L331+M331)-Q331))</f>
        <v>0</v>
      </c>
      <c r="S331" s="3">
        <f>IF(Inputs!$B$27&lt;&gt;"Ready","PENDING INPUTS",Z330)</f>
        <v>0</v>
      </c>
      <c r="T331" s="3">
        <f>IF(Inputs!$B$27&lt;&gt;"Ready","PENDING INPUTS",IF(A331&lt;=Inputs!$B$6,ROUND(S331*Inputs!C15/12,2),0))</f>
        <v>0</v>
      </c>
      <c r="U331" s="3">
        <f>IF(Inputs!$B$27&lt;&gt;"Ready","PENDING INPUTS",IF(AND(A331&lt;=Inputs!$B$6,S331&gt;0),Inputs!G15,0))</f>
        <v>0</v>
      </c>
      <c r="V331" s="3">
        <f>IF(Inputs!$B$27&lt;&gt;"Ready","PENDING INPUTS",IF(A331&gt;Inputs!$B$6,0,MIN((S331+T331+U331),IF(Inputs!H15=1,Inputs!D15,MAX(Inputs!F15,ROUND(S331*Inputs!E15+T331+U331,2))))))</f>
        <v>0</v>
      </c>
      <c r="W331">
        <f>IF(Inputs!$B$27&lt;&gt;"Ready","PENDING INPUTS",IF(S331&lt;=0,99,1+IF(AND(K331&gt;0,OR(Inputs!C14&gt;Inputs!C15,AND(Inputs!C14=Inputs!C15,0&lt;1))),1,0)+IF(AND(AA331&gt;0,OR(Inputs!C16&gt;Inputs!C15,AND(Inputs!C16=Inputs!C15,2&lt;1))),1,0)+IF(AND(AI331&gt;0,OR(Inputs!C17&gt;Inputs!C15,AND(Inputs!C17=Inputs!C15,3&lt;1))),1,0)+IF(AND(AQ331&gt;0,OR(Inputs!C18&gt;Inputs!C15,AND(Inputs!C18=Inputs!C15,4&lt;1))),1,0)+IF(AND(AY331&gt;0,OR(Inputs!C19&gt;Inputs!C15,AND(Inputs!C19=Inputs!C15,5&lt;1))),1,0)+IF(AND(BG331&gt;0,OR(Inputs!C20&gt;Inputs!C15,AND(Inputs!C20=Inputs!C15,6&lt;1))),1,0)+IF(AND(BO331&gt;0,OR(Inputs!C21&gt;Inputs!C15,AND(Inputs!C21=Inputs!C15,7&lt;1))),1,0)+IF(AND(BW331&gt;0,OR(Inputs!C22&gt;Inputs!C15,AND(Inputs!C22=Inputs!C15,8&lt;1))),1,0)+IF(AND(CE331&gt;0,OR(Inputs!C23&gt;Inputs!C15,AND(Inputs!C23=Inputs!C15,9&lt;1))),1,0)))</f>
        <v>99</v>
      </c>
      <c r="X331" s="3">
        <f>IF(Inputs!$B$27&lt;&gt;"Ready","PENDING INPUTS",IF(A331&gt;Inputs!$B$6,0,MIN(MAX(0,(S331+T331+U331)-V331),MAX(0,C331-D331-(IF(O331&lt;W331,K331+L331+M331-N331,0)+IF(W331&lt;W331,S331+T331+U331-V331,0)+IF(AE331&lt;W331,AA331+AB331+AC331-AD331,0)+IF(AM331&lt;W331,AI331+AJ331+AK331-AL331,0)+IF(AU331&lt;W331,AQ331+AR331+AS331-AT331,0)+IF(BC331&lt;W331,AY331+AZ331+BA331-BB331,0)+IF(BK331&lt;W331,BG331+BH331+BI331-BJ331,0)+IF(BS331&lt;W331,BO331+BP331+BQ331-BR331,0)+IF(CA331&lt;W331,BW331+BX331+BY331-BZ331,0)+IF(CI331&lt;W331,CE331+CF331+CG331-CH331,0))))))</f>
        <v>0</v>
      </c>
      <c r="Y331" s="3">
        <f>IF(Inputs!$B$27&lt;&gt;"Ready","PENDING INPUTS",MIN((S331+T331+U331),IF(D331&gt;C331,IF(D331=0,0,V331*C331/D331),V331+X331)))</f>
        <v>0</v>
      </c>
      <c r="Z331" s="3">
        <f>IF(Inputs!$B$27&lt;&gt;"Ready","PENDING INPUTS",MAX(0,(S331+T331+U331)-Y331))</f>
        <v>0</v>
      </c>
      <c r="AA331" s="3">
        <f>IF(Inputs!$B$27&lt;&gt;"Ready","PENDING INPUTS",AH330)</f>
        <v>0</v>
      </c>
      <c r="AB331" s="3">
        <f>IF(Inputs!$B$27&lt;&gt;"Ready","PENDING INPUTS",IF(A331&lt;=Inputs!$B$6,ROUND(AA331*Inputs!C16/12,2),0))</f>
        <v>0</v>
      </c>
      <c r="AC331" s="3">
        <f>IF(Inputs!$B$27&lt;&gt;"Ready","PENDING INPUTS",IF(AND(A331&lt;=Inputs!$B$6,AA331&gt;0),Inputs!G16,0))</f>
        <v>0</v>
      </c>
      <c r="AD331" s="3">
        <f>IF(Inputs!$B$27&lt;&gt;"Ready","PENDING INPUTS",IF(A331&gt;Inputs!$B$6,0,MIN((AA331+AB331+AC331),IF(Inputs!H16=1,Inputs!D16,MAX(Inputs!F16,ROUND(AA331*Inputs!E16+AB331+AC331,2))))))</f>
        <v>0</v>
      </c>
      <c r="AE331">
        <f>IF(Inputs!$B$27&lt;&gt;"Ready","PENDING INPUTS",IF(AA331&lt;=0,99,1+IF(AND(K331&gt;0,OR(Inputs!C14&gt;Inputs!C16,AND(Inputs!C14=Inputs!C16,0&lt;2))),1,0)+IF(AND(S331&gt;0,OR(Inputs!C15&gt;Inputs!C16,AND(Inputs!C15=Inputs!C16,1&lt;2))),1,0)+IF(AND(AI331&gt;0,OR(Inputs!C17&gt;Inputs!C16,AND(Inputs!C17=Inputs!C16,3&lt;2))),1,0)+IF(AND(AQ331&gt;0,OR(Inputs!C18&gt;Inputs!C16,AND(Inputs!C18=Inputs!C16,4&lt;2))),1,0)+IF(AND(AY331&gt;0,OR(Inputs!C19&gt;Inputs!C16,AND(Inputs!C19=Inputs!C16,5&lt;2))),1,0)+IF(AND(BG331&gt;0,OR(Inputs!C20&gt;Inputs!C16,AND(Inputs!C20=Inputs!C16,6&lt;2))),1,0)+IF(AND(BO331&gt;0,OR(Inputs!C21&gt;Inputs!C16,AND(Inputs!C21=Inputs!C16,7&lt;2))),1,0)+IF(AND(BW331&gt;0,OR(Inputs!C22&gt;Inputs!C16,AND(Inputs!C22=Inputs!C16,8&lt;2))),1,0)+IF(AND(CE331&gt;0,OR(Inputs!C23&gt;Inputs!C16,AND(Inputs!C23=Inputs!C16,9&lt;2))),1,0)))</f>
        <v>99</v>
      </c>
      <c r="AF331" s="3">
        <f>IF(Inputs!$B$27&lt;&gt;"Ready","PENDING INPUTS",IF(A331&gt;Inputs!$B$6,0,MIN(MAX(0,(AA331+AB331+AC331)-AD331),MAX(0,C331-D331-(IF(O331&lt;AE331,K331+L331+M331-N331,0)+IF(W331&lt;AE331,S331+T331+U331-V331,0)+IF(AE331&lt;AE331,AA331+AB331+AC331-AD331,0)+IF(AM331&lt;AE331,AI331+AJ331+AK331-AL331,0)+IF(AU331&lt;AE331,AQ331+AR331+AS331-AT331,0)+IF(BC331&lt;AE331,AY331+AZ331+BA331-BB331,0)+IF(BK331&lt;AE331,BG331+BH331+BI331-BJ331,0)+IF(BS331&lt;AE331,BO331+BP331+BQ331-BR331,0)+IF(CA331&lt;AE331,BW331+BX331+BY331-BZ331,0)+IF(CI331&lt;AE331,CE331+CF331+CG331-CH331,0))))))</f>
        <v>0</v>
      </c>
      <c r="AG331" s="3">
        <f>IF(Inputs!$B$27&lt;&gt;"Ready","PENDING INPUTS",MIN((AA331+AB331+AC331),IF(D331&gt;C331,IF(D331=0,0,AD331*C331/D331),AD331+AF331)))</f>
        <v>0</v>
      </c>
      <c r="AH331" s="3">
        <f>IF(Inputs!$B$27&lt;&gt;"Ready","PENDING INPUTS",MAX(0,(AA331+AB331+AC331)-AG331))</f>
        <v>0</v>
      </c>
      <c r="AI331" s="3">
        <f>IF(Inputs!$B$27&lt;&gt;"Ready","PENDING INPUTS",AP330)</f>
        <v>0</v>
      </c>
      <c r="AJ331" s="3">
        <f>IF(Inputs!$B$27&lt;&gt;"Ready","PENDING INPUTS",IF(A331&lt;=Inputs!$B$6,ROUND(AI331*Inputs!C17/12,2),0))</f>
        <v>0</v>
      </c>
      <c r="AK331" s="3">
        <f>IF(Inputs!$B$27&lt;&gt;"Ready","PENDING INPUTS",IF(AND(A331&lt;=Inputs!$B$6,AI331&gt;0),Inputs!G17,0))</f>
        <v>0</v>
      </c>
      <c r="AL331" s="3">
        <f>IF(Inputs!$B$27&lt;&gt;"Ready","PENDING INPUTS",IF(A331&gt;Inputs!$B$6,0,MIN((AI331+AJ331+AK331),IF(Inputs!H17=1,Inputs!D17,MAX(Inputs!F17,ROUND(AI331*Inputs!E17+AJ331+AK331,2))))))</f>
        <v>0</v>
      </c>
      <c r="AM331">
        <f>IF(Inputs!$B$27&lt;&gt;"Ready","PENDING INPUTS",IF(AI331&lt;=0,99,1+IF(AND(K331&gt;0,OR(Inputs!C14&gt;Inputs!C17,AND(Inputs!C14=Inputs!C17,0&lt;3))),1,0)+IF(AND(S331&gt;0,OR(Inputs!C15&gt;Inputs!C17,AND(Inputs!C15=Inputs!C17,1&lt;3))),1,0)+IF(AND(AA331&gt;0,OR(Inputs!C16&gt;Inputs!C17,AND(Inputs!C16=Inputs!C17,2&lt;3))),1,0)+IF(AND(AQ331&gt;0,OR(Inputs!C18&gt;Inputs!C17,AND(Inputs!C18=Inputs!C17,4&lt;3))),1,0)+IF(AND(AY331&gt;0,OR(Inputs!C19&gt;Inputs!C17,AND(Inputs!C19=Inputs!C17,5&lt;3))),1,0)+IF(AND(BG331&gt;0,OR(Inputs!C20&gt;Inputs!C17,AND(Inputs!C20=Inputs!C17,6&lt;3))),1,0)+IF(AND(BO331&gt;0,OR(Inputs!C21&gt;Inputs!C17,AND(Inputs!C21=Inputs!C17,7&lt;3))),1,0)+IF(AND(BW331&gt;0,OR(Inputs!C22&gt;Inputs!C17,AND(Inputs!C22=Inputs!C17,8&lt;3))),1,0)+IF(AND(CE331&gt;0,OR(Inputs!C23&gt;Inputs!C17,AND(Inputs!C23=Inputs!C17,9&lt;3))),1,0)))</f>
        <v>99</v>
      </c>
      <c r="AN331" s="3">
        <f>IF(Inputs!$B$27&lt;&gt;"Ready","PENDING INPUTS",IF(A331&gt;Inputs!$B$6,0,MIN(MAX(0,(AI331+AJ331+AK331)-AL331),MAX(0,C331-D331-(IF(O331&lt;AM331,K331+L331+M331-N331,0)+IF(W331&lt;AM331,S331+T331+U331-V331,0)+IF(AE331&lt;AM331,AA331+AB331+AC331-AD331,0)+IF(AM331&lt;AM331,AI331+AJ331+AK331-AL331,0)+IF(AU331&lt;AM331,AQ331+AR331+AS331-AT331,0)+IF(BC331&lt;AM331,AY331+AZ331+BA331-BB331,0)+IF(BK331&lt;AM331,BG331+BH331+BI331-BJ331,0)+IF(BS331&lt;AM331,BO331+BP331+BQ331-BR331,0)+IF(CA331&lt;AM331,BW331+BX331+BY331-BZ331,0)+IF(CI331&lt;AM331,CE331+CF331+CG331-CH331,0))))))</f>
        <v>0</v>
      </c>
      <c r="AO331" s="3">
        <f>IF(Inputs!$B$27&lt;&gt;"Ready","PENDING INPUTS",MIN((AI331+AJ331+AK331),IF(D331&gt;C331,IF(D331=0,0,AL331*C331/D331),AL331+AN331)))</f>
        <v>0</v>
      </c>
      <c r="AP331" s="3">
        <f>IF(Inputs!$B$27&lt;&gt;"Ready","PENDING INPUTS",MAX(0,(AI331+AJ331+AK331)-AO331))</f>
        <v>0</v>
      </c>
      <c r="AQ331" s="3">
        <f>IF(Inputs!$B$27&lt;&gt;"Ready","PENDING INPUTS",AX330)</f>
        <v>0</v>
      </c>
      <c r="AR331" s="3">
        <f>IF(Inputs!$B$27&lt;&gt;"Ready","PENDING INPUTS",IF(A331&lt;=Inputs!$B$6,ROUND(AQ331*Inputs!C18/12,2),0))</f>
        <v>0</v>
      </c>
      <c r="AS331" s="3">
        <f>IF(Inputs!$B$27&lt;&gt;"Ready","PENDING INPUTS",IF(AND(A331&lt;=Inputs!$B$6,AQ331&gt;0),Inputs!G18,0))</f>
        <v>0</v>
      </c>
      <c r="AT331" s="3">
        <f>IF(Inputs!$B$27&lt;&gt;"Ready","PENDING INPUTS",IF(A331&gt;Inputs!$B$6,0,MIN((AQ331+AR331+AS331),IF(Inputs!H18=1,Inputs!D18,MAX(Inputs!F18,ROUND(AQ331*Inputs!E18+AR331+AS331,2))))))</f>
        <v>0</v>
      </c>
      <c r="AU331">
        <f>IF(Inputs!$B$27&lt;&gt;"Ready","PENDING INPUTS",IF(AQ331&lt;=0,99,1+IF(AND(K331&gt;0,OR(Inputs!C14&gt;Inputs!C18,AND(Inputs!C14=Inputs!C18,0&lt;4))),1,0)+IF(AND(S331&gt;0,OR(Inputs!C15&gt;Inputs!C18,AND(Inputs!C15=Inputs!C18,1&lt;4))),1,0)+IF(AND(AA331&gt;0,OR(Inputs!C16&gt;Inputs!C18,AND(Inputs!C16=Inputs!C18,2&lt;4))),1,0)+IF(AND(AI331&gt;0,OR(Inputs!C17&gt;Inputs!C18,AND(Inputs!C17=Inputs!C18,3&lt;4))),1,0)+IF(AND(AY331&gt;0,OR(Inputs!C19&gt;Inputs!C18,AND(Inputs!C19=Inputs!C18,5&lt;4))),1,0)+IF(AND(BG331&gt;0,OR(Inputs!C20&gt;Inputs!C18,AND(Inputs!C20=Inputs!C18,6&lt;4))),1,0)+IF(AND(BO331&gt;0,OR(Inputs!C21&gt;Inputs!C18,AND(Inputs!C21=Inputs!C18,7&lt;4))),1,0)+IF(AND(BW331&gt;0,OR(Inputs!C22&gt;Inputs!C18,AND(Inputs!C22=Inputs!C18,8&lt;4))),1,0)+IF(AND(CE331&gt;0,OR(Inputs!C23&gt;Inputs!C18,AND(Inputs!C23=Inputs!C18,9&lt;4))),1,0)))</f>
        <v>99</v>
      </c>
      <c r="AV331" s="3">
        <f>IF(Inputs!$B$27&lt;&gt;"Ready","PENDING INPUTS",IF(A331&gt;Inputs!$B$6,0,MIN(MAX(0,(AQ331+AR331+AS331)-AT331),MAX(0,C331-D331-(IF(O331&lt;AU331,K331+L331+M331-N331,0)+IF(W331&lt;AU331,S331+T331+U331-V331,0)+IF(AE331&lt;AU331,AA331+AB331+AC331-AD331,0)+IF(AM331&lt;AU331,AI331+AJ331+AK331-AL331,0)+IF(AU331&lt;AU331,AQ331+AR331+AS331-AT331,0)+IF(BC331&lt;AU331,AY331+AZ331+BA331-BB331,0)+IF(BK331&lt;AU331,BG331+BH331+BI331-BJ331,0)+IF(BS331&lt;AU331,BO331+BP331+BQ331-BR331,0)+IF(CA331&lt;AU331,BW331+BX331+BY331-BZ331,0)+IF(CI331&lt;AU331,CE331+CF331+CG331-CH331,0))))))</f>
        <v>0</v>
      </c>
      <c r="AW331" s="3">
        <f>IF(Inputs!$B$27&lt;&gt;"Ready","PENDING INPUTS",MIN((AQ331+AR331+AS331),IF(D331&gt;C331,IF(D331=0,0,AT331*C331/D331),AT331+AV331)))</f>
        <v>0</v>
      </c>
      <c r="AX331" s="3">
        <f>IF(Inputs!$B$27&lt;&gt;"Ready","PENDING INPUTS",MAX(0,(AQ331+AR331+AS331)-AW331))</f>
        <v>0</v>
      </c>
      <c r="AY331" s="3">
        <f>IF(Inputs!$B$27&lt;&gt;"Ready","PENDING INPUTS",BF330)</f>
        <v>0</v>
      </c>
      <c r="AZ331" s="3">
        <f>IF(Inputs!$B$27&lt;&gt;"Ready","PENDING INPUTS",IF(A331&lt;=Inputs!$B$6,ROUND(AY331*Inputs!C19/12,2),0))</f>
        <v>0</v>
      </c>
      <c r="BA331" s="3">
        <f>IF(Inputs!$B$27&lt;&gt;"Ready","PENDING INPUTS",IF(AND(A331&lt;=Inputs!$B$6,AY331&gt;0),Inputs!G19,0))</f>
        <v>0</v>
      </c>
      <c r="BB331" s="3">
        <f>IF(Inputs!$B$27&lt;&gt;"Ready","PENDING INPUTS",IF(A331&gt;Inputs!$B$6,0,MIN((AY331+AZ331+BA331),IF(Inputs!H19=1,Inputs!D19,MAX(Inputs!F19,ROUND(AY331*Inputs!E19+AZ331+BA331,2))))))</f>
        <v>0</v>
      </c>
      <c r="BC331">
        <f>IF(Inputs!$B$27&lt;&gt;"Ready","PENDING INPUTS",IF(AY331&lt;=0,99,1+IF(AND(K331&gt;0,OR(Inputs!C14&gt;Inputs!C19,AND(Inputs!C14=Inputs!C19,0&lt;5))),1,0)+IF(AND(S331&gt;0,OR(Inputs!C15&gt;Inputs!C19,AND(Inputs!C15=Inputs!C19,1&lt;5))),1,0)+IF(AND(AA331&gt;0,OR(Inputs!C16&gt;Inputs!C19,AND(Inputs!C16=Inputs!C19,2&lt;5))),1,0)+IF(AND(AI331&gt;0,OR(Inputs!C17&gt;Inputs!C19,AND(Inputs!C17=Inputs!C19,3&lt;5))),1,0)+IF(AND(AQ331&gt;0,OR(Inputs!C18&gt;Inputs!C19,AND(Inputs!C18=Inputs!C19,4&lt;5))),1,0)+IF(AND(BG331&gt;0,OR(Inputs!C20&gt;Inputs!C19,AND(Inputs!C20=Inputs!C19,6&lt;5))),1,0)+IF(AND(BO331&gt;0,OR(Inputs!C21&gt;Inputs!C19,AND(Inputs!C21=Inputs!C19,7&lt;5))),1,0)+IF(AND(BW331&gt;0,OR(Inputs!C22&gt;Inputs!C19,AND(Inputs!C22=Inputs!C19,8&lt;5))),1,0)+IF(AND(CE331&gt;0,OR(Inputs!C23&gt;Inputs!C19,AND(Inputs!C23=Inputs!C19,9&lt;5))),1,0)))</f>
        <v>99</v>
      </c>
      <c r="BD331" s="3">
        <f>IF(Inputs!$B$27&lt;&gt;"Ready","PENDING INPUTS",IF(A331&gt;Inputs!$B$6,0,MIN(MAX(0,(AY331+AZ331+BA331)-BB331),MAX(0,C331-D331-(IF(O331&lt;BC331,K331+L331+M331-N331,0)+IF(W331&lt;BC331,S331+T331+U331-V331,0)+IF(AE331&lt;BC331,AA331+AB331+AC331-AD331,0)+IF(AM331&lt;BC331,AI331+AJ331+AK331-AL331,0)+IF(AU331&lt;BC331,AQ331+AR331+AS331-AT331,0)+IF(BC331&lt;BC331,AY331+AZ331+BA331-BB331,0)+IF(BK331&lt;BC331,BG331+BH331+BI331-BJ331,0)+IF(BS331&lt;BC331,BO331+BP331+BQ331-BR331,0)+IF(CA331&lt;BC331,BW331+BX331+BY331-BZ331,0)+IF(CI331&lt;BC331,CE331+CF331+CG331-CH331,0))))))</f>
        <v>0</v>
      </c>
      <c r="BE331" s="3">
        <f>IF(Inputs!$B$27&lt;&gt;"Ready","PENDING INPUTS",MIN((AY331+AZ331+BA331),IF(D331&gt;C331,IF(D331=0,0,BB331*C331/D331),BB331+BD331)))</f>
        <v>0</v>
      </c>
      <c r="BF331" s="3">
        <f>IF(Inputs!$B$27&lt;&gt;"Ready","PENDING INPUTS",MAX(0,(AY331+AZ331+BA331)-BE331))</f>
        <v>0</v>
      </c>
      <c r="BG331" s="3">
        <f>IF(Inputs!$B$27&lt;&gt;"Ready","PENDING INPUTS",BN330)</f>
        <v>0</v>
      </c>
      <c r="BH331" s="3">
        <f>IF(Inputs!$B$27&lt;&gt;"Ready","PENDING INPUTS",IF(A331&lt;=Inputs!$B$6,ROUND(BG331*Inputs!C20/12,2),0))</f>
        <v>0</v>
      </c>
      <c r="BI331" s="3">
        <f>IF(Inputs!$B$27&lt;&gt;"Ready","PENDING INPUTS",IF(AND(A331&lt;=Inputs!$B$6,BG331&gt;0),Inputs!G20,0))</f>
        <v>0</v>
      </c>
      <c r="BJ331" s="3">
        <f>IF(Inputs!$B$27&lt;&gt;"Ready","PENDING INPUTS",IF(A331&gt;Inputs!$B$6,0,MIN((BG331+BH331+BI331),IF(Inputs!H20=1,Inputs!D20,MAX(Inputs!F20,ROUND(BG331*Inputs!E20+BH331+BI331,2))))))</f>
        <v>0</v>
      </c>
      <c r="BK331">
        <f>IF(Inputs!$B$27&lt;&gt;"Ready","PENDING INPUTS",IF(BG331&lt;=0,99,1+IF(AND(K331&gt;0,OR(Inputs!C14&gt;Inputs!C20,AND(Inputs!C14=Inputs!C20,0&lt;6))),1,0)+IF(AND(S331&gt;0,OR(Inputs!C15&gt;Inputs!C20,AND(Inputs!C15=Inputs!C20,1&lt;6))),1,0)+IF(AND(AA331&gt;0,OR(Inputs!C16&gt;Inputs!C20,AND(Inputs!C16=Inputs!C20,2&lt;6))),1,0)+IF(AND(AI331&gt;0,OR(Inputs!C17&gt;Inputs!C20,AND(Inputs!C17=Inputs!C20,3&lt;6))),1,0)+IF(AND(AQ331&gt;0,OR(Inputs!C18&gt;Inputs!C20,AND(Inputs!C18=Inputs!C20,4&lt;6))),1,0)+IF(AND(AY331&gt;0,OR(Inputs!C19&gt;Inputs!C20,AND(Inputs!C19=Inputs!C20,5&lt;6))),1,0)+IF(AND(BO331&gt;0,OR(Inputs!C21&gt;Inputs!C20,AND(Inputs!C21=Inputs!C20,7&lt;6))),1,0)+IF(AND(BW331&gt;0,OR(Inputs!C22&gt;Inputs!C20,AND(Inputs!C22=Inputs!C20,8&lt;6))),1,0)+IF(AND(CE331&gt;0,OR(Inputs!C23&gt;Inputs!C20,AND(Inputs!C23=Inputs!C20,9&lt;6))),1,0)))</f>
        <v>99</v>
      </c>
      <c r="BL331" s="3">
        <f>IF(Inputs!$B$27&lt;&gt;"Ready","PENDING INPUTS",IF(A331&gt;Inputs!$B$6,0,MIN(MAX(0,(BG331+BH331+BI331)-BJ331),MAX(0,C331-D331-(IF(O331&lt;BK331,K331+L331+M331-N331,0)+IF(W331&lt;BK331,S331+T331+U331-V331,0)+IF(AE331&lt;BK331,AA331+AB331+AC331-AD331,0)+IF(AM331&lt;BK331,AI331+AJ331+AK331-AL331,0)+IF(AU331&lt;BK331,AQ331+AR331+AS331-AT331,0)+IF(BC331&lt;BK331,AY331+AZ331+BA331-BB331,0)+IF(BK331&lt;BK331,BG331+BH331+BI331-BJ331,0)+IF(BS331&lt;BK331,BO331+BP331+BQ331-BR331,0)+IF(CA331&lt;BK331,BW331+BX331+BY331-BZ331,0)+IF(CI331&lt;BK331,CE331+CF331+CG331-CH331,0))))))</f>
        <v>0</v>
      </c>
      <c r="BM331" s="3">
        <f>IF(Inputs!$B$27&lt;&gt;"Ready","PENDING INPUTS",MIN((BG331+BH331+BI331),IF(D331&gt;C331,IF(D331=0,0,BJ331*C331/D331),BJ331+BL331)))</f>
        <v>0</v>
      </c>
      <c r="BN331" s="3">
        <f>IF(Inputs!$B$27&lt;&gt;"Ready","PENDING INPUTS",MAX(0,(BG331+BH331+BI331)-BM331))</f>
        <v>0</v>
      </c>
      <c r="BO331" s="3">
        <f>IF(Inputs!$B$27&lt;&gt;"Ready","PENDING INPUTS",BV330)</f>
        <v>0</v>
      </c>
      <c r="BP331" s="3">
        <f>IF(Inputs!$B$27&lt;&gt;"Ready","PENDING INPUTS",IF(A331&lt;=Inputs!$B$6,ROUND(BO331*Inputs!C21/12,2),0))</f>
        <v>0</v>
      </c>
      <c r="BQ331" s="3">
        <f>IF(Inputs!$B$27&lt;&gt;"Ready","PENDING INPUTS",IF(AND(A331&lt;=Inputs!$B$6,BO331&gt;0),Inputs!G21,0))</f>
        <v>0</v>
      </c>
      <c r="BR331" s="3">
        <f>IF(Inputs!$B$27&lt;&gt;"Ready","PENDING INPUTS",IF(A331&gt;Inputs!$B$6,0,MIN((BO331+BP331+BQ331),IF(Inputs!H21=1,Inputs!D21,MAX(Inputs!F21,ROUND(BO331*Inputs!E21+BP331+BQ331,2))))))</f>
        <v>0</v>
      </c>
      <c r="BS331">
        <f>IF(Inputs!$B$27&lt;&gt;"Ready","PENDING INPUTS",IF(BO331&lt;=0,99,1+IF(AND(K331&gt;0,OR(Inputs!C14&gt;Inputs!C21,AND(Inputs!C14=Inputs!C21,0&lt;7))),1,0)+IF(AND(S331&gt;0,OR(Inputs!C15&gt;Inputs!C21,AND(Inputs!C15=Inputs!C21,1&lt;7))),1,0)+IF(AND(AA331&gt;0,OR(Inputs!C16&gt;Inputs!C21,AND(Inputs!C16=Inputs!C21,2&lt;7))),1,0)+IF(AND(AI331&gt;0,OR(Inputs!C17&gt;Inputs!C21,AND(Inputs!C17=Inputs!C21,3&lt;7))),1,0)+IF(AND(AQ331&gt;0,OR(Inputs!C18&gt;Inputs!C21,AND(Inputs!C18=Inputs!C21,4&lt;7))),1,0)+IF(AND(AY331&gt;0,OR(Inputs!C19&gt;Inputs!C21,AND(Inputs!C19=Inputs!C21,5&lt;7))),1,0)+IF(AND(BG331&gt;0,OR(Inputs!C20&gt;Inputs!C21,AND(Inputs!C20=Inputs!C21,6&lt;7))),1,0)+IF(AND(BW331&gt;0,OR(Inputs!C22&gt;Inputs!C21,AND(Inputs!C22=Inputs!C21,8&lt;7))),1,0)+IF(AND(CE331&gt;0,OR(Inputs!C23&gt;Inputs!C21,AND(Inputs!C23=Inputs!C21,9&lt;7))),1,0)))</f>
        <v>99</v>
      </c>
      <c r="BT331" s="3">
        <f>IF(Inputs!$B$27&lt;&gt;"Ready","PENDING INPUTS",IF(A331&gt;Inputs!$B$6,0,MIN(MAX(0,(BO331+BP331+BQ331)-BR331),MAX(0,C331-D331-(IF(O331&lt;BS331,K331+L331+M331-N331,0)+IF(W331&lt;BS331,S331+T331+U331-V331,0)+IF(AE331&lt;BS331,AA331+AB331+AC331-AD331,0)+IF(AM331&lt;BS331,AI331+AJ331+AK331-AL331,0)+IF(AU331&lt;BS331,AQ331+AR331+AS331-AT331,0)+IF(BC331&lt;BS331,AY331+AZ331+BA331-BB331,0)+IF(BK331&lt;BS331,BG331+BH331+BI331-BJ331,0)+IF(BS331&lt;BS331,BO331+BP331+BQ331-BR331,0)+IF(CA331&lt;BS331,BW331+BX331+BY331-BZ331,0)+IF(CI331&lt;BS331,CE331+CF331+CG331-CH331,0))))))</f>
        <v>0</v>
      </c>
      <c r="BU331" s="3">
        <f>IF(Inputs!$B$27&lt;&gt;"Ready","PENDING INPUTS",MIN((BO331+BP331+BQ331),IF(D331&gt;C331,IF(D331=0,0,BR331*C331/D331),BR331+BT331)))</f>
        <v>0</v>
      </c>
      <c r="BV331" s="3">
        <f>IF(Inputs!$B$27&lt;&gt;"Ready","PENDING INPUTS",MAX(0,(BO331+BP331+BQ331)-BU331))</f>
        <v>0</v>
      </c>
      <c r="BW331" s="3">
        <f>IF(Inputs!$B$27&lt;&gt;"Ready","PENDING INPUTS",CD330)</f>
        <v>0</v>
      </c>
      <c r="BX331" s="3">
        <f>IF(Inputs!$B$27&lt;&gt;"Ready","PENDING INPUTS",IF(A331&lt;=Inputs!$B$6,ROUND(BW331*Inputs!C22/12,2),0))</f>
        <v>0</v>
      </c>
      <c r="BY331" s="3">
        <f>IF(Inputs!$B$27&lt;&gt;"Ready","PENDING INPUTS",IF(AND(A331&lt;=Inputs!$B$6,BW331&gt;0),Inputs!G22,0))</f>
        <v>0</v>
      </c>
      <c r="BZ331" s="3">
        <f>IF(Inputs!$B$27&lt;&gt;"Ready","PENDING INPUTS",IF(A331&gt;Inputs!$B$6,0,MIN((BW331+BX331+BY331),IF(Inputs!H22=1,Inputs!D22,MAX(Inputs!F22,ROUND(BW331*Inputs!E22+BX331+BY331,2))))))</f>
        <v>0</v>
      </c>
      <c r="CA331">
        <f>IF(Inputs!$B$27&lt;&gt;"Ready","PENDING INPUTS",IF(BW331&lt;=0,99,1+IF(AND(K331&gt;0,OR(Inputs!C14&gt;Inputs!C22,AND(Inputs!C14=Inputs!C22,0&lt;8))),1,0)+IF(AND(S331&gt;0,OR(Inputs!C15&gt;Inputs!C22,AND(Inputs!C15=Inputs!C22,1&lt;8))),1,0)+IF(AND(AA331&gt;0,OR(Inputs!C16&gt;Inputs!C22,AND(Inputs!C16=Inputs!C22,2&lt;8))),1,0)+IF(AND(AI331&gt;0,OR(Inputs!C17&gt;Inputs!C22,AND(Inputs!C17=Inputs!C22,3&lt;8))),1,0)+IF(AND(AQ331&gt;0,OR(Inputs!C18&gt;Inputs!C22,AND(Inputs!C18=Inputs!C22,4&lt;8))),1,0)+IF(AND(AY331&gt;0,OR(Inputs!C19&gt;Inputs!C22,AND(Inputs!C19=Inputs!C22,5&lt;8))),1,0)+IF(AND(BG331&gt;0,OR(Inputs!C20&gt;Inputs!C22,AND(Inputs!C20=Inputs!C22,6&lt;8))),1,0)+IF(AND(BO331&gt;0,OR(Inputs!C21&gt;Inputs!C22,AND(Inputs!C21=Inputs!C22,7&lt;8))),1,0)+IF(AND(CE331&gt;0,OR(Inputs!C23&gt;Inputs!C22,AND(Inputs!C23=Inputs!C22,9&lt;8))),1,0)))</f>
        <v>99</v>
      </c>
      <c r="CB331" s="3">
        <f>IF(Inputs!$B$27&lt;&gt;"Ready","PENDING INPUTS",IF(A331&gt;Inputs!$B$6,0,MIN(MAX(0,(BW331+BX331+BY331)-BZ331),MAX(0,C331-D331-(IF(O331&lt;CA331,K331+L331+M331-N331,0)+IF(W331&lt;CA331,S331+T331+U331-V331,0)+IF(AE331&lt;CA331,AA331+AB331+AC331-AD331,0)+IF(AM331&lt;CA331,AI331+AJ331+AK331-AL331,0)+IF(AU331&lt;CA331,AQ331+AR331+AS331-AT331,0)+IF(BC331&lt;CA331,AY331+AZ331+BA331-BB331,0)+IF(BK331&lt;CA331,BG331+BH331+BI331-BJ331,0)+IF(BS331&lt;CA331,BO331+BP331+BQ331-BR331,0)+IF(CA331&lt;CA331,BW331+BX331+BY331-BZ331,0)+IF(CI331&lt;CA331,CE331+CF331+CG331-CH331,0))))))</f>
        <v>0</v>
      </c>
      <c r="CC331" s="3">
        <f>IF(Inputs!$B$27&lt;&gt;"Ready","PENDING INPUTS",MIN((BW331+BX331+BY331),IF(D331&gt;C331,IF(D331=0,0,BZ331*C331/D331),BZ331+CB331)))</f>
        <v>0</v>
      </c>
      <c r="CD331" s="3">
        <f>IF(Inputs!$B$27&lt;&gt;"Ready","PENDING INPUTS",MAX(0,(BW331+BX331+BY331)-CC331))</f>
        <v>0</v>
      </c>
      <c r="CE331" s="3">
        <f>IF(Inputs!$B$27&lt;&gt;"Ready","PENDING INPUTS",CL330)</f>
        <v>0</v>
      </c>
      <c r="CF331" s="3">
        <f>IF(Inputs!$B$27&lt;&gt;"Ready","PENDING INPUTS",IF(A331&lt;=Inputs!$B$6,ROUND(CE331*Inputs!C23/12,2),0))</f>
        <v>0</v>
      </c>
      <c r="CG331" s="3">
        <f>IF(Inputs!$B$27&lt;&gt;"Ready","PENDING INPUTS",IF(AND(A331&lt;=Inputs!$B$6,CE331&gt;0),Inputs!G23,0))</f>
        <v>0</v>
      </c>
      <c r="CH331" s="3">
        <f>IF(Inputs!$B$27&lt;&gt;"Ready","PENDING INPUTS",IF(A331&gt;Inputs!$B$6,0,MIN((CE331+CF331+CG331),IF(Inputs!H23=1,Inputs!D23,MAX(Inputs!F23,ROUND(CE331*Inputs!E23+CF331+CG331,2))))))</f>
        <v>0</v>
      </c>
      <c r="CI331">
        <f>IF(Inputs!$B$27&lt;&gt;"Ready","PENDING INPUTS",IF(CE331&lt;=0,99,1+IF(AND(K331&gt;0,OR(Inputs!C14&gt;Inputs!C23,AND(Inputs!C14=Inputs!C23,0&lt;9))),1,0)+IF(AND(S331&gt;0,OR(Inputs!C15&gt;Inputs!C23,AND(Inputs!C15=Inputs!C23,1&lt;9))),1,0)+IF(AND(AA331&gt;0,OR(Inputs!C16&gt;Inputs!C23,AND(Inputs!C16=Inputs!C23,2&lt;9))),1,0)+IF(AND(AI331&gt;0,OR(Inputs!C17&gt;Inputs!C23,AND(Inputs!C17=Inputs!C23,3&lt;9))),1,0)+IF(AND(AQ331&gt;0,OR(Inputs!C18&gt;Inputs!C23,AND(Inputs!C18=Inputs!C23,4&lt;9))),1,0)+IF(AND(AY331&gt;0,OR(Inputs!C19&gt;Inputs!C23,AND(Inputs!C19=Inputs!C23,5&lt;9))),1,0)+IF(AND(BG331&gt;0,OR(Inputs!C20&gt;Inputs!C23,AND(Inputs!C20=Inputs!C23,6&lt;9))),1,0)+IF(AND(BO331&gt;0,OR(Inputs!C21&gt;Inputs!C23,AND(Inputs!C21=Inputs!C23,7&lt;9))),1,0)+IF(AND(BW331&gt;0,OR(Inputs!C22&gt;Inputs!C23,AND(Inputs!C22=Inputs!C23,8&lt;9))),1,0)))</f>
        <v>99</v>
      </c>
      <c r="CJ331" s="3">
        <f>IF(Inputs!$B$27&lt;&gt;"Ready","PENDING INPUTS",IF(A331&gt;Inputs!$B$6,0,MIN(MAX(0,(CE331+CF331+CG331)-CH331),MAX(0,C331-D331-(IF(O331&lt;CI331,K331+L331+M331-N331,0)+IF(W331&lt;CI331,S331+T331+U331-V331,0)+IF(AE331&lt;CI331,AA331+AB331+AC331-AD331,0)+IF(AM331&lt;CI331,AI331+AJ331+AK331-AL331,0)+IF(AU331&lt;CI331,AQ331+AR331+AS331-AT331,0)+IF(BC331&lt;CI331,AY331+AZ331+BA331-BB331,0)+IF(BK331&lt;CI331,BG331+BH331+BI331-BJ331,0)+IF(BS331&lt;CI331,BO331+BP331+BQ331-BR331,0)+IF(CA331&lt;CI331,BW331+BX331+BY331-BZ331,0)+IF(CI331&lt;CI331,CE331+CF331+CG331-CH331,0))))))</f>
        <v>0</v>
      </c>
      <c r="CK331" s="3">
        <f>IF(Inputs!$B$27&lt;&gt;"Ready","PENDING INPUTS",MIN((CE331+CF331+CG331),IF(D331&gt;C331,IF(D331=0,0,CH331*C331/D331),CH331+CJ331)))</f>
        <v>0</v>
      </c>
      <c r="CL331" s="3">
        <f>IF(Inputs!$B$27&lt;&gt;"Ready","PENDING INPUTS",MAX(0,(CE331+CF331+CG331)-CK331))</f>
        <v>0</v>
      </c>
    </row>
    <row r="332" spans="1:90" ht="27.95" customHeight="1" x14ac:dyDescent="0.25">
      <c r="A332">
        <v>328</v>
      </c>
      <c r="B332" s="13">
        <f>IF(Inputs!$B$27&lt;&gt;"Ready","PENDING INPUTS",EDATE(Inputs!$B$5,A332-1))</f>
        <v>56250</v>
      </c>
      <c r="C332" s="3">
        <f>IF(Inputs!$B$27&lt;&gt;"Ready","PENDING INPUTS",IF(A332&lt;=Inputs!$B$6,MAX(0,Inputs!$B$4+IF(A332=Inputs!$B$7,Inputs!$B$8,0)+IF(A332=Inputs!$B$9,Inputs!$B$10,0)),0))</f>
        <v>0</v>
      </c>
      <c r="D332" s="3">
        <f>IF(Inputs!$B$27&lt;&gt;"Ready","PENDING INPUTS",SUM(N332,V332,AD332,AL332,AT332,BB332,BJ332,BR332,BZ332,CH332))</f>
        <v>0</v>
      </c>
      <c r="E332" s="3">
        <f>IF(Inputs!$B$27&lt;&gt;"Ready","PENDING INPUTS",MAX(0,D332-C332))</f>
        <v>0</v>
      </c>
      <c r="F332" s="3">
        <f>IF(Inputs!$B$27&lt;&gt;"Ready","PENDING INPUTS",SUM(Q332,Y332,AG332,AO332,AW332,BE332,BM332,BU332,CC332,CK332))</f>
        <v>0</v>
      </c>
      <c r="G332" s="3">
        <f>IF(Inputs!$B$27&lt;&gt;"Ready","PENDING INPUTS",SUM(L332,T332,AB332,AJ332,AR332,AZ332,BH332,BP332,BX332,CF332))</f>
        <v>0</v>
      </c>
      <c r="H332" s="3">
        <f>IF(Inputs!$B$27&lt;&gt;"Ready","PENDING INPUTS",SUM(M332,U332,AC332,AK332,AS332,BA332,BI332,BQ332,BY332,CG332))</f>
        <v>0</v>
      </c>
      <c r="I332" s="3">
        <f>IF(Inputs!$B$27&lt;&gt;"Ready","PENDING INPUTS",SUM(R332,Z332,AH332,AP332,AX332,BF332,BN332,BV332,CD332,CL332))</f>
        <v>0</v>
      </c>
      <c r="J332" t="str">
        <f>IF(Inputs!$B$27&lt;&gt;"Ready","PENDING INPUTS",IF(A332&gt;Inputs!$B$6,"Beyond horizon",IF(E332&gt;0.005,"MINIMUM SHORTFALL",IF(I332&lt;0.005,"Paid off","In progress"))))</f>
        <v>Beyond horizon</v>
      </c>
      <c r="K332" s="3">
        <f>IF(Inputs!$B$27&lt;&gt;"Ready","PENDING INPUTS",R331)</f>
        <v>0</v>
      </c>
      <c r="L332" s="3">
        <f>IF(Inputs!$B$27&lt;&gt;"Ready","PENDING INPUTS",IF(A332&lt;=Inputs!$B$6,ROUND(K332*Inputs!C14/12,2),0))</f>
        <v>0</v>
      </c>
      <c r="M332" s="3">
        <f>IF(Inputs!$B$27&lt;&gt;"Ready","PENDING INPUTS",IF(AND(A332&lt;=Inputs!$B$6,K332&gt;0),Inputs!G14,0))</f>
        <v>0</v>
      </c>
      <c r="N332" s="3">
        <f>IF(Inputs!$B$27&lt;&gt;"Ready","PENDING INPUTS",IF(A332&gt;Inputs!$B$6,0,MIN((K332+L332+M332),IF(Inputs!H14=1,Inputs!D14,MAX(Inputs!F14,ROUND(K332*Inputs!E14+L332+M332,2))))))</f>
        <v>0</v>
      </c>
      <c r="O332">
        <f>IF(Inputs!$B$27&lt;&gt;"Ready","PENDING INPUTS",IF(K332&lt;=0,99,1+IF(AND(S332&gt;0,OR(Inputs!C15&gt;Inputs!C14,AND(Inputs!C15=Inputs!C14,1&lt;0))),1,0)+IF(AND(AA332&gt;0,OR(Inputs!C16&gt;Inputs!C14,AND(Inputs!C16=Inputs!C14,2&lt;0))),1,0)+IF(AND(AI332&gt;0,OR(Inputs!C17&gt;Inputs!C14,AND(Inputs!C17=Inputs!C14,3&lt;0))),1,0)+IF(AND(AQ332&gt;0,OR(Inputs!C18&gt;Inputs!C14,AND(Inputs!C18=Inputs!C14,4&lt;0))),1,0)+IF(AND(AY332&gt;0,OR(Inputs!C19&gt;Inputs!C14,AND(Inputs!C19=Inputs!C14,5&lt;0))),1,0)+IF(AND(BG332&gt;0,OR(Inputs!C20&gt;Inputs!C14,AND(Inputs!C20=Inputs!C14,6&lt;0))),1,0)+IF(AND(BO332&gt;0,OR(Inputs!C21&gt;Inputs!C14,AND(Inputs!C21=Inputs!C14,7&lt;0))),1,0)+IF(AND(BW332&gt;0,OR(Inputs!C22&gt;Inputs!C14,AND(Inputs!C22=Inputs!C14,8&lt;0))),1,0)+IF(AND(CE332&gt;0,OR(Inputs!C23&gt;Inputs!C14,AND(Inputs!C23=Inputs!C14,9&lt;0))),1,0)))</f>
        <v>99</v>
      </c>
      <c r="P332" s="3">
        <f>IF(Inputs!$B$27&lt;&gt;"Ready","PENDING INPUTS",IF(A332&gt;Inputs!$B$6,0,MIN(MAX(0,(K332+L332+M332)-N332),MAX(0,C332-D332-(IF(O332&lt;O332,K332+L332+M332-N332,0)+IF(W332&lt;O332,S332+T332+U332-V332,0)+IF(AE332&lt;O332,AA332+AB332+AC332-AD332,0)+IF(AM332&lt;O332,AI332+AJ332+AK332-AL332,0)+IF(AU332&lt;O332,AQ332+AR332+AS332-AT332,0)+IF(BC332&lt;O332,AY332+AZ332+BA332-BB332,0)+IF(BK332&lt;O332,BG332+BH332+BI332-BJ332,0)+IF(BS332&lt;O332,BO332+BP332+BQ332-BR332,0)+IF(CA332&lt;O332,BW332+BX332+BY332-BZ332,0)+IF(CI332&lt;O332,CE332+CF332+CG332-CH332,0))))))</f>
        <v>0</v>
      </c>
      <c r="Q332" s="3">
        <f>IF(Inputs!$B$27&lt;&gt;"Ready","PENDING INPUTS",MIN((K332+L332+M332),IF(D332&gt;C332,IF(D332=0,0,N332*C332/D332),N332+P332)))</f>
        <v>0</v>
      </c>
      <c r="R332" s="3">
        <f>IF(Inputs!$B$27&lt;&gt;"Ready","PENDING INPUTS",MAX(0,(K332+L332+M332)-Q332))</f>
        <v>0</v>
      </c>
      <c r="S332" s="3">
        <f>IF(Inputs!$B$27&lt;&gt;"Ready","PENDING INPUTS",Z331)</f>
        <v>0</v>
      </c>
      <c r="T332" s="3">
        <f>IF(Inputs!$B$27&lt;&gt;"Ready","PENDING INPUTS",IF(A332&lt;=Inputs!$B$6,ROUND(S332*Inputs!C15/12,2),0))</f>
        <v>0</v>
      </c>
      <c r="U332" s="3">
        <f>IF(Inputs!$B$27&lt;&gt;"Ready","PENDING INPUTS",IF(AND(A332&lt;=Inputs!$B$6,S332&gt;0),Inputs!G15,0))</f>
        <v>0</v>
      </c>
      <c r="V332" s="3">
        <f>IF(Inputs!$B$27&lt;&gt;"Ready","PENDING INPUTS",IF(A332&gt;Inputs!$B$6,0,MIN((S332+T332+U332),IF(Inputs!H15=1,Inputs!D15,MAX(Inputs!F15,ROUND(S332*Inputs!E15+T332+U332,2))))))</f>
        <v>0</v>
      </c>
      <c r="W332">
        <f>IF(Inputs!$B$27&lt;&gt;"Ready","PENDING INPUTS",IF(S332&lt;=0,99,1+IF(AND(K332&gt;0,OR(Inputs!C14&gt;Inputs!C15,AND(Inputs!C14=Inputs!C15,0&lt;1))),1,0)+IF(AND(AA332&gt;0,OR(Inputs!C16&gt;Inputs!C15,AND(Inputs!C16=Inputs!C15,2&lt;1))),1,0)+IF(AND(AI332&gt;0,OR(Inputs!C17&gt;Inputs!C15,AND(Inputs!C17=Inputs!C15,3&lt;1))),1,0)+IF(AND(AQ332&gt;0,OR(Inputs!C18&gt;Inputs!C15,AND(Inputs!C18=Inputs!C15,4&lt;1))),1,0)+IF(AND(AY332&gt;0,OR(Inputs!C19&gt;Inputs!C15,AND(Inputs!C19=Inputs!C15,5&lt;1))),1,0)+IF(AND(BG332&gt;0,OR(Inputs!C20&gt;Inputs!C15,AND(Inputs!C20=Inputs!C15,6&lt;1))),1,0)+IF(AND(BO332&gt;0,OR(Inputs!C21&gt;Inputs!C15,AND(Inputs!C21=Inputs!C15,7&lt;1))),1,0)+IF(AND(BW332&gt;0,OR(Inputs!C22&gt;Inputs!C15,AND(Inputs!C22=Inputs!C15,8&lt;1))),1,0)+IF(AND(CE332&gt;0,OR(Inputs!C23&gt;Inputs!C15,AND(Inputs!C23=Inputs!C15,9&lt;1))),1,0)))</f>
        <v>99</v>
      </c>
      <c r="X332" s="3">
        <f>IF(Inputs!$B$27&lt;&gt;"Ready","PENDING INPUTS",IF(A332&gt;Inputs!$B$6,0,MIN(MAX(0,(S332+T332+U332)-V332),MAX(0,C332-D332-(IF(O332&lt;W332,K332+L332+M332-N332,0)+IF(W332&lt;W332,S332+T332+U332-V332,0)+IF(AE332&lt;W332,AA332+AB332+AC332-AD332,0)+IF(AM332&lt;W332,AI332+AJ332+AK332-AL332,0)+IF(AU332&lt;W332,AQ332+AR332+AS332-AT332,0)+IF(BC332&lt;W332,AY332+AZ332+BA332-BB332,0)+IF(BK332&lt;W332,BG332+BH332+BI332-BJ332,0)+IF(BS332&lt;W332,BO332+BP332+BQ332-BR332,0)+IF(CA332&lt;W332,BW332+BX332+BY332-BZ332,0)+IF(CI332&lt;W332,CE332+CF332+CG332-CH332,0))))))</f>
        <v>0</v>
      </c>
      <c r="Y332" s="3">
        <f>IF(Inputs!$B$27&lt;&gt;"Ready","PENDING INPUTS",MIN((S332+T332+U332),IF(D332&gt;C332,IF(D332=0,0,V332*C332/D332),V332+X332)))</f>
        <v>0</v>
      </c>
      <c r="Z332" s="3">
        <f>IF(Inputs!$B$27&lt;&gt;"Ready","PENDING INPUTS",MAX(0,(S332+T332+U332)-Y332))</f>
        <v>0</v>
      </c>
      <c r="AA332" s="3">
        <f>IF(Inputs!$B$27&lt;&gt;"Ready","PENDING INPUTS",AH331)</f>
        <v>0</v>
      </c>
      <c r="AB332" s="3">
        <f>IF(Inputs!$B$27&lt;&gt;"Ready","PENDING INPUTS",IF(A332&lt;=Inputs!$B$6,ROUND(AA332*Inputs!C16/12,2),0))</f>
        <v>0</v>
      </c>
      <c r="AC332" s="3">
        <f>IF(Inputs!$B$27&lt;&gt;"Ready","PENDING INPUTS",IF(AND(A332&lt;=Inputs!$B$6,AA332&gt;0),Inputs!G16,0))</f>
        <v>0</v>
      </c>
      <c r="AD332" s="3">
        <f>IF(Inputs!$B$27&lt;&gt;"Ready","PENDING INPUTS",IF(A332&gt;Inputs!$B$6,0,MIN((AA332+AB332+AC332),IF(Inputs!H16=1,Inputs!D16,MAX(Inputs!F16,ROUND(AA332*Inputs!E16+AB332+AC332,2))))))</f>
        <v>0</v>
      </c>
      <c r="AE332">
        <f>IF(Inputs!$B$27&lt;&gt;"Ready","PENDING INPUTS",IF(AA332&lt;=0,99,1+IF(AND(K332&gt;0,OR(Inputs!C14&gt;Inputs!C16,AND(Inputs!C14=Inputs!C16,0&lt;2))),1,0)+IF(AND(S332&gt;0,OR(Inputs!C15&gt;Inputs!C16,AND(Inputs!C15=Inputs!C16,1&lt;2))),1,0)+IF(AND(AI332&gt;0,OR(Inputs!C17&gt;Inputs!C16,AND(Inputs!C17=Inputs!C16,3&lt;2))),1,0)+IF(AND(AQ332&gt;0,OR(Inputs!C18&gt;Inputs!C16,AND(Inputs!C18=Inputs!C16,4&lt;2))),1,0)+IF(AND(AY332&gt;0,OR(Inputs!C19&gt;Inputs!C16,AND(Inputs!C19=Inputs!C16,5&lt;2))),1,0)+IF(AND(BG332&gt;0,OR(Inputs!C20&gt;Inputs!C16,AND(Inputs!C20=Inputs!C16,6&lt;2))),1,0)+IF(AND(BO332&gt;0,OR(Inputs!C21&gt;Inputs!C16,AND(Inputs!C21=Inputs!C16,7&lt;2))),1,0)+IF(AND(BW332&gt;0,OR(Inputs!C22&gt;Inputs!C16,AND(Inputs!C22=Inputs!C16,8&lt;2))),1,0)+IF(AND(CE332&gt;0,OR(Inputs!C23&gt;Inputs!C16,AND(Inputs!C23=Inputs!C16,9&lt;2))),1,0)))</f>
        <v>99</v>
      </c>
      <c r="AF332" s="3">
        <f>IF(Inputs!$B$27&lt;&gt;"Ready","PENDING INPUTS",IF(A332&gt;Inputs!$B$6,0,MIN(MAX(0,(AA332+AB332+AC332)-AD332),MAX(0,C332-D332-(IF(O332&lt;AE332,K332+L332+M332-N332,0)+IF(W332&lt;AE332,S332+T332+U332-V332,0)+IF(AE332&lt;AE332,AA332+AB332+AC332-AD332,0)+IF(AM332&lt;AE332,AI332+AJ332+AK332-AL332,0)+IF(AU332&lt;AE332,AQ332+AR332+AS332-AT332,0)+IF(BC332&lt;AE332,AY332+AZ332+BA332-BB332,0)+IF(BK332&lt;AE332,BG332+BH332+BI332-BJ332,0)+IF(BS332&lt;AE332,BO332+BP332+BQ332-BR332,0)+IF(CA332&lt;AE332,BW332+BX332+BY332-BZ332,0)+IF(CI332&lt;AE332,CE332+CF332+CG332-CH332,0))))))</f>
        <v>0</v>
      </c>
      <c r="AG332" s="3">
        <f>IF(Inputs!$B$27&lt;&gt;"Ready","PENDING INPUTS",MIN((AA332+AB332+AC332),IF(D332&gt;C332,IF(D332=0,0,AD332*C332/D332),AD332+AF332)))</f>
        <v>0</v>
      </c>
      <c r="AH332" s="3">
        <f>IF(Inputs!$B$27&lt;&gt;"Ready","PENDING INPUTS",MAX(0,(AA332+AB332+AC332)-AG332))</f>
        <v>0</v>
      </c>
      <c r="AI332" s="3">
        <f>IF(Inputs!$B$27&lt;&gt;"Ready","PENDING INPUTS",AP331)</f>
        <v>0</v>
      </c>
      <c r="AJ332" s="3">
        <f>IF(Inputs!$B$27&lt;&gt;"Ready","PENDING INPUTS",IF(A332&lt;=Inputs!$B$6,ROUND(AI332*Inputs!C17/12,2),0))</f>
        <v>0</v>
      </c>
      <c r="AK332" s="3">
        <f>IF(Inputs!$B$27&lt;&gt;"Ready","PENDING INPUTS",IF(AND(A332&lt;=Inputs!$B$6,AI332&gt;0),Inputs!G17,0))</f>
        <v>0</v>
      </c>
      <c r="AL332" s="3">
        <f>IF(Inputs!$B$27&lt;&gt;"Ready","PENDING INPUTS",IF(A332&gt;Inputs!$B$6,0,MIN((AI332+AJ332+AK332),IF(Inputs!H17=1,Inputs!D17,MAX(Inputs!F17,ROUND(AI332*Inputs!E17+AJ332+AK332,2))))))</f>
        <v>0</v>
      </c>
      <c r="AM332">
        <f>IF(Inputs!$B$27&lt;&gt;"Ready","PENDING INPUTS",IF(AI332&lt;=0,99,1+IF(AND(K332&gt;0,OR(Inputs!C14&gt;Inputs!C17,AND(Inputs!C14=Inputs!C17,0&lt;3))),1,0)+IF(AND(S332&gt;0,OR(Inputs!C15&gt;Inputs!C17,AND(Inputs!C15=Inputs!C17,1&lt;3))),1,0)+IF(AND(AA332&gt;0,OR(Inputs!C16&gt;Inputs!C17,AND(Inputs!C16=Inputs!C17,2&lt;3))),1,0)+IF(AND(AQ332&gt;0,OR(Inputs!C18&gt;Inputs!C17,AND(Inputs!C18=Inputs!C17,4&lt;3))),1,0)+IF(AND(AY332&gt;0,OR(Inputs!C19&gt;Inputs!C17,AND(Inputs!C19=Inputs!C17,5&lt;3))),1,0)+IF(AND(BG332&gt;0,OR(Inputs!C20&gt;Inputs!C17,AND(Inputs!C20=Inputs!C17,6&lt;3))),1,0)+IF(AND(BO332&gt;0,OR(Inputs!C21&gt;Inputs!C17,AND(Inputs!C21=Inputs!C17,7&lt;3))),1,0)+IF(AND(BW332&gt;0,OR(Inputs!C22&gt;Inputs!C17,AND(Inputs!C22=Inputs!C17,8&lt;3))),1,0)+IF(AND(CE332&gt;0,OR(Inputs!C23&gt;Inputs!C17,AND(Inputs!C23=Inputs!C17,9&lt;3))),1,0)))</f>
        <v>99</v>
      </c>
      <c r="AN332" s="3">
        <f>IF(Inputs!$B$27&lt;&gt;"Ready","PENDING INPUTS",IF(A332&gt;Inputs!$B$6,0,MIN(MAX(0,(AI332+AJ332+AK332)-AL332),MAX(0,C332-D332-(IF(O332&lt;AM332,K332+L332+M332-N332,0)+IF(W332&lt;AM332,S332+T332+U332-V332,0)+IF(AE332&lt;AM332,AA332+AB332+AC332-AD332,0)+IF(AM332&lt;AM332,AI332+AJ332+AK332-AL332,0)+IF(AU332&lt;AM332,AQ332+AR332+AS332-AT332,0)+IF(BC332&lt;AM332,AY332+AZ332+BA332-BB332,0)+IF(BK332&lt;AM332,BG332+BH332+BI332-BJ332,0)+IF(BS332&lt;AM332,BO332+BP332+BQ332-BR332,0)+IF(CA332&lt;AM332,BW332+BX332+BY332-BZ332,0)+IF(CI332&lt;AM332,CE332+CF332+CG332-CH332,0))))))</f>
        <v>0</v>
      </c>
      <c r="AO332" s="3">
        <f>IF(Inputs!$B$27&lt;&gt;"Ready","PENDING INPUTS",MIN((AI332+AJ332+AK332),IF(D332&gt;C332,IF(D332=0,0,AL332*C332/D332),AL332+AN332)))</f>
        <v>0</v>
      </c>
      <c r="AP332" s="3">
        <f>IF(Inputs!$B$27&lt;&gt;"Ready","PENDING INPUTS",MAX(0,(AI332+AJ332+AK332)-AO332))</f>
        <v>0</v>
      </c>
      <c r="AQ332" s="3">
        <f>IF(Inputs!$B$27&lt;&gt;"Ready","PENDING INPUTS",AX331)</f>
        <v>0</v>
      </c>
      <c r="AR332" s="3">
        <f>IF(Inputs!$B$27&lt;&gt;"Ready","PENDING INPUTS",IF(A332&lt;=Inputs!$B$6,ROUND(AQ332*Inputs!C18/12,2),0))</f>
        <v>0</v>
      </c>
      <c r="AS332" s="3">
        <f>IF(Inputs!$B$27&lt;&gt;"Ready","PENDING INPUTS",IF(AND(A332&lt;=Inputs!$B$6,AQ332&gt;0),Inputs!G18,0))</f>
        <v>0</v>
      </c>
      <c r="AT332" s="3">
        <f>IF(Inputs!$B$27&lt;&gt;"Ready","PENDING INPUTS",IF(A332&gt;Inputs!$B$6,0,MIN((AQ332+AR332+AS332),IF(Inputs!H18=1,Inputs!D18,MAX(Inputs!F18,ROUND(AQ332*Inputs!E18+AR332+AS332,2))))))</f>
        <v>0</v>
      </c>
      <c r="AU332">
        <f>IF(Inputs!$B$27&lt;&gt;"Ready","PENDING INPUTS",IF(AQ332&lt;=0,99,1+IF(AND(K332&gt;0,OR(Inputs!C14&gt;Inputs!C18,AND(Inputs!C14=Inputs!C18,0&lt;4))),1,0)+IF(AND(S332&gt;0,OR(Inputs!C15&gt;Inputs!C18,AND(Inputs!C15=Inputs!C18,1&lt;4))),1,0)+IF(AND(AA332&gt;0,OR(Inputs!C16&gt;Inputs!C18,AND(Inputs!C16=Inputs!C18,2&lt;4))),1,0)+IF(AND(AI332&gt;0,OR(Inputs!C17&gt;Inputs!C18,AND(Inputs!C17=Inputs!C18,3&lt;4))),1,0)+IF(AND(AY332&gt;0,OR(Inputs!C19&gt;Inputs!C18,AND(Inputs!C19=Inputs!C18,5&lt;4))),1,0)+IF(AND(BG332&gt;0,OR(Inputs!C20&gt;Inputs!C18,AND(Inputs!C20=Inputs!C18,6&lt;4))),1,0)+IF(AND(BO332&gt;0,OR(Inputs!C21&gt;Inputs!C18,AND(Inputs!C21=Inputs!C18,7&lt;4))),1,0)+IF(AND(BW332&gt;0,OR(Inputs!C22&gt;Inputs!C18,AND(Inputs!C22=Inputs!C18,8&lt;4))),1,0)+IF(AND(CE332&gt;0,OR(Inputs!C23&gt;Inputs!C18,AND(Inputs!C23=Inputs!C18,9&lt;4))),1,0)))</f>
        <v>99</v>
      </c>
      <c r="AV332" s="3">
        <f>IF(Inputs!$B$27&lt;&gt;"Ready","PENDING INPUTS",IF(A332&gt;Inputs!$B$6,0,MIN(MAX(0,(AQ332+AR332+AS332)-AT332),MAX(0,C332-D332-(IF(O332&lt;AU332,K332+L332+M332-N332,0)+IF(W332&lt;AU332,S332+T332+U332-V332,0)+IF(AE332&lt;AU332,AA332+AB332+AC332-AD332,0)+IF(AM332&lt;AU332,AI332+AJ332+AK332-AL332,0)+IF(AU332&lt;AU332,AQ332+AR332+AS332-AT332,0)+IF(BC332&lt;AU332,AY332+AZ332+BA332-BB332,0)+IF(BK332&lt;AU332,BG332+BH332+BI332-BJ332,0)+IF(BS332&lt;AU332,BO332+BP332+BQ332-BR332,0)+IF(CA332&lt;AU332,BW332+BX332+BY332-BZ332,0)+IF(CI332&lt;AU332,CE332+CF332+CG332-CH332,0))))))</f>
        <v>0</v>
      </c>
      <c r="AW332" s="3">
        <f>IF(Inputs!$B$27&lt;&gt;"Ready","PENDING INPUTS",MIN((AQ332+AR332+AS332),IF(D332&gt;C332,IF(D332=0,0,AT332*C332/D332),AT332+AV332)))</f>
        <v>0</v>
      </c>
      <c r="AX332" s="3">
        <f>IF(Inputs!$B$27&lt;&gt;"Ready","PENDING INPUTS",MAX(0,(AQ332+AR332+AS332)-AW332))</f>
        <v>0</v>
      </c>
      <c r="AY332" s="3">
        <f>IF(Inputs!$B$27&lt;&gt;"Ready","PENDING INPUTS",BF331)</f>
        <v>0</v>
      </c>
      <c r="AZ332" s="3">
        <f>IF(Inputs!$B$27&lt;&gt;"Ready","PENDING INPUTS",IF(A332&lt;=Inputs!$B$6,ROUND(AY332*Inputs!C19/12,2),0))</f>
        <v>0</v>
      </c>
      <c r="BA332" s="3">
        <f>IF(Inputs!$B$27&lt;&gt;"Ready","PENDING INPUTS",IF(AND(A332&lt;=Inputs!$B$6,AY332&gt;0),Inputs!G19,0))</f>
        <v>0</v>
      </c>
      <c r="BB332" s="3">
        <f>IF(Inputs!$B$27&lt;&gt;"Ready","PENDING INPUTS",IF(A332&gt;Inputs!$B$6,0,MIN((AY332+AZ332+BA332),IF(Inputs!H19=1,Inputs!D19,MAX(Inputs!F19,ROUND(AY332*Inputs!E19+AZ332+BA332,2))))))</f>
        <v>0</v>
      </c>
      <c r="BC332">
        <f>IF(Inputs!$B$27&lt;&gt;"Ready","PENDING INPUTS",IF(AY332&lt;=0,99,1+IF(AND(K332&gt;0,OR(Inputs!C14&gt;Inputs!C19,AND(Inputs!C14=Inputs!C19,0&lt;5))),1,0)+IF(AND(S332&gt;0,OR(Inputs!C15&gt;Inputs!C19,AND(Inputs!C15=Inputs!C19,1&lt;5))),1,0)+IF(AND(AA332&gt;0,OR(Inputs!C16&gt;Inputs!C19,AND(Inputs!C16=Inputs!C19,2&lt;5))),1,0)+IF(AND(AI332&gt;0,OR(Inputs!C17&gt;Inputs!C19,AND(Inputs!C17=Inputs!C19,3&lt;5))),1,0)+IF(AND(AQ332&gt;0,OR(Inputs!C18&gt;Inputs!C19,AND(Inputs!C18=Inputs!C19,4&lt;5))),1,0)+IF(AND(BG332&gt;0,OR(Inputs!C20&gt;Inputs!C19,AND(Inputs!C20=Inputs!C19,6&lt;5))),1,0)+IF(AND(BO332&gt;0,OR(Inputs!C21&gt;Inputs!C19,AND(Inputs!C21=Inputs!C19,7&lt;5))),1,0)+IF(AND(BW332&gt;0,OR(Inputs!C22&gt;Inputs!C19,AND(Inputs!C22=Inputs!C19,8&lt;5))),1,0)+IF(AND(CE332&gt;0,OR(Inputs!C23&gt;Inputs!C19,AND(Inputs!C23=Inputs!C19,9&lt;5))),1,0)))</f>
        <v>99</v>
      </c>
      <c r="BD332" s="3">
        <f>IF(Inputs!$B$27&lt;&gt;"Ready","PENDING INPUTS",IF(A332&gt;Inputs!$B$6,0,MIN(MAX(0,(AY332+AZ332+BA332)-BB332),MAX(0,C332-D332-(IF(O332&lt;BC332,K332+L332+M332-N332,0)+IF(W332&lt;BC332,S332+T332+U332-V332,0)+IF(AE332&lt;BC332,AA332+AB332+AC332-AD332,0)+IF(AM332&lt;BC332,AI332+AJ332+AK332-AL332,0)+IF(AU332&lt;BC332,AQ332+AR332+AS332-AT332,0)+IF(BC332&lt;BC332,AY332+AZ332+BA332-BB332,0)+IF(BK332&lt;BC332,BG332+BH332+BI332-BJ332,0)+IF(BS332&lt;BC332,BO332+BP332+BQ332-BR332,0)+IF(CA332&lt;BC332,BW332+BX332+BY332-BZ332,0)+IF(CI332&lt;BC332,CE332+CF332+CG332-CH332,0))))))</f>
        <v>0</v>
      </c>
      <c r="BE332" s="3">
        <f>IF(Inputs!$B$27&lt;&gt;"Ready","PENDING INPUTS",MIN((AY332+AZ332+BA332),IF(D332&gt;C332,IF(D332=0,0,BB332*C332/D332),BB332+BD332)))</f>
        <v>0</v>
      </c>
      <c r="BF332" s="3">
        <f>IF(Inputs!$B$27&lt;&gt;"Ready","PENDING INPUTS",MAX(0,(AY332+AZ332+BA332)-BE332))</f>
        <v>0</v>
      </c>
      <c r="BG332" s="3">
        <f>IF(Inputs!$B$27&lt;&gt;"Ready","PENDING INPUTS",BN331)</f>
        <v>0</v>
      </c>
      <c r="BH332" s="3">
        <f>IF(Inputs!$B$27&lt;&gt;"Ready","PENDING INPUTS",IF(A332&lt;=Inputs!$B$6,ROUND(BG332*Inputs!C20/12,2),0))</f>
        <v>0</v>
      </c>
      <c r="BI332" s="3">
        <f>IF(Inputs!$B$27&lt;&gt;"Ready","PENDING INPUTS",IF(AND(A332&lt;=Inputs!$B$6,BG332&gt;0),Inputs!G20,0))</f>
        <v>0</v>
      </c>
      <c r="BJ332" s="3">
        <f>IF(Inputs!$B$27&lt;&gt;"Ready","PENDING INPUTS",IF(A332&gt;Inputs!$B$6,0,MIN((BG332+BH332+BI332),IF(Inputs!H20=1,Inputs!D20,MAX(Inputs!F20,ROUND(BG332*Inputs!E20+BH332+BI332,2))))))</f>
        <v>0</v>
      </c>
      <c r="BK332">
        <f>IF(Inputs!$B$27&lt;&gt;"Ready","PENDING INPUTS",IF(BG332&lt;=0,99,1+IF(AND(K332&gt;0,OR(Inputs!C14&gt;Inputs!C20,AND(Inputs!C14=Inputs!C20,0&lt;6))),1,0)+IF(AND(S332&gt;0,OR(Inputs!C15&gt;Inputs!C20,AND(Inputs!C15=Inputs!C20,1&lt;6))),1,0)+IF(AND(AA332&gt;0,OR(Inputs!C16&gt;Inputs!C20,AND(Inputs!C16=Inputs!C20,2&lt;6))),1,0)+IF(AND(AI332&gt;0,OR(Inputs!C17&gt;Inputs!C20,AND(Inputs!C17=Inputs!C20,3&lt;6))),1,0)+IF(AND(AQ332&gt;0,OR(Inputs!C18&gt;Inputs!C20,AND(Inputs!C18=Inputs!C20,4&lt;6))),1,0)+IF(AND(AY332&gt;0,OR(Inputs!C19&gt;Inputs!C20,AND(Inputs!C19=Inputs!C20,5&lt;6))),1,0)+IF(AND(BO332&gt;0,OR(Inputs!C21&gt;Inputs!C20,AND(Inputs!C21=Inputs!C20,7&lt;6))),1,0)+IF(AND(BW332&gt;0,OR(Inputs!C22&gt;Inputs!C20,AND(Inputs!C22=Inputs!C20,8&lt;6))),1,0)+IF(AND(CE332&gt;0,OR(Inputs!C23&gt;Inputs!C20,AND(Inputs!C23=Inputs!C20,9&lt;6))),1,0)))</f>
        <v>99</v>
      </c>
      <c r="BL332" s="3">
        <f>IF(Inputs!$B$27&lt;&gt;"Ready","PENDING INPUTS",IF(A332&gt;Inputs!$B$6,0,MIN(MAX(0,(BG332+BH332+BI332)-BJ332),MAX(0,C332-D332-(IF(O332&lt;BK332,K332+L332+M332-N332,0)+IF(W332&lt;BK332,S332+T332+U332-V332,0)+IF(AE332&lt;BK332,AA332+AB332+AC332-AD332,0)+IF(AM332&lt;BK332,AI332+AJ332+AK332-AL332,0)+IF(AU332&lt;BK332,AQ332+AR332+AS332-AT332,0)+IF(BC332&lt;BK332,AY332+AZ332+BA332-BB332,0)+IF(BK332&lt;BK332,BG332+BH332+BI332-BJ332,0)+IF(BS332&lt;BK332,BO332+BP332+BQ332-BR332,0)+IF(CA332&lt;BK332,BW332+BX332+BY332-BZ332,0)+IF(CI332&lt;BK332,CE332+CF332+CG332-CH332,0))))))</f>
        <v>0</v>
      </c>
      <c r="BM332" s="3">
        <f>IF(Inputs!$B$27&lt;&gt;"Ready","PENDING INPUTS",MIN((BG332+BH332+BI332),IF(D332&gt;C332,IF(D332=0,0,BJ332*C332/D332),BJ332+BL332)))</f>
        <v>0</v>
      </c>
      <c r="BN332" s="3">
        <f>IF(Inputs!$B$27&lt;&gt;"Ready","PENDING INPUTS",MAX(0,(BG332+BH332+BI332)-BM332))</f>
        <v>0</v>
      </c>
      <c r="BO332" s="3">
        <f>IF(Inputs!$B$27&lt;&gt;"Ready","PENDING INPUTS",BV331)</f>
        <v>0</v>
      </c>
      <c r="BP332" s="3">
        <f>IF(Inputs!$B$27&lt;&gt;"Ready","PENDING INPUTS",IF(A332&lt;=Inputs!$B$6,ROUND(BO332*Inputs!C21/12,2),0))</f>
        <v>0</v>
      </c>
      <c r="BQ332" s="3">
        <f>IF(Inputs!$B$27&lt;&gt;"Ready","PENDING INPUTS",IF(AND(A332&lt;=Inputs!$B$6,BO332&gt;0),Inputs!G21,0))</f>
        <v>0</v>
      </c>
      <c r="BR332" s="3">
        <f>IF(Inputs!$B$27&lt;&gt;"Ready","PENDING INPUTS",IF(A332&gt;Inputs!$B$6,0,MIN((BO332+BP332+BQ332),IF(Inputs!H21=1,Inputs!D21,MAX(Inputs!F21,ROUND(BO332*Inputs!E21+BP332+BQ332,2))))))</f>
        <v>0</v>
      </c>
      <c r="BS332">
        <f>IF(Inputs!$B$27&lt;&gt;"Ready","PENDING INPUTS",IF(BO332&lt;=0,99,1+IF(AND(K332&gt;0,OR(Inputs!C14&gt;Inputs!C21,AND(Inputs!C14=Inputs!C21,0&lt;7))),1,0)+IF(AND(S332&gt;0,OR(Inputs!C15&gt;Inputs!C21,AND(Inputs!C15=Inputs!C21,1&lt;7))),1,0)+IF(AND(AA332&gt;0,OR(Inputs!C16&gt;Inputs!C21,AND(Inputs!C16=Inputs!C21,2&lt;7))),1,0)+IF(AND(AI332&gt;0,OR(Inputs!C17&gt;Inputs!C21,AND(Inputs!C17=Inputs!C21,3&lt;7))),1,0)+IF(AND(AQ332&gt;0,OR(Inputs!C18&gt;Inputs!C21,AND(Inputs!C18=Inputs!C21,4&lt;7))),1,0)+IF(AND(AY332&gt;0,OR(Inputs!C19&gt;Inputs!C21,AND(Inputs!C19=Inputs!C21,5&lt;7))),1,0)+IF(AND(BG332&gt;0,OR(Inputs!C20&gt;Inputs!C21,AND(Inputs!C20=Inputs!C21,6&lt;7))),1,0)+IF(AND(BW332&gt;0,OR(Inputs!C22&gt;Inputs!C21,AND(Inputs!C22=Inputs!C21,8&lt;7))),1,0)+IF(AND(CE332&gt;0,OR(Inputs!C23&gt;Inputs!C21,AND(Inputs!C23=Inputs!C21,9&lt;7))),1,0)))</f>
        <v>99</v>
      </c>
      <c r="BT332" s="3">
        <f>IF(Inputs!$B$27&lt;&gt;"Ready","PENDING INPUTS",IF(A332&gt;Inputs!$B$6,0,MIN(MAX(0,(BO332+BP332+BQ332)-BR332),MAX(0,C332-D332-(IF(O332&lt;BS332,K332+L332+M332-N332,0)+IF(W332&lt;BS332,S332+T332+U332-V332,0)+IF(AE332&lt;BS332,AA332+AB332+AC332-AD332,0)+IF(AM332&lt;BS332,AI332+AJ332+AK332-AL332,0)+IF(AU332&lt;BS332,AQ332+AR332+AS332-AT332,0)+IF(BC332&lt;BS332,AY332+AZ332+BA332-BB332,0)+IF(BK332&lt;BS332,BG332+BH332+BI332-BJ332,0)+IF(BS332&lt;BS332,BO332+BP332+BQ332-BR332,0)+IF(CA332&lt;BS332,BW332+BX332+BY332-BZ332,0)+IF(CI332&lt;BS332,CE332+CF332+CG332-CH332,0))))))</f>
        <v>0</v>
      </c>
      <c r="BU332" s="3">
        <f>IF(Inputs!$B$27&lt;&gt;"Ready","PENDING INPUTS",MIN((BO332+BP332+BQ332),IF(D332&gt;C332,IF(D332=0,0,BR332*C332/D332),BR332+BT332)))</f>
        <v>0</v>
      </c>
      <c r="BV332" s="3">
        <f>IF(Inputs!$B$27&lt;&gt;"Ready","PENDING INPUTS",MAX(0,(BO332+BP332+BQ332)-BU332))</f>
        <v>0</v>
      </c>
      <c r="BW332" s="3">
        <f>IF(Inputs!$B$27&lt;&gt;"Ready","PENDING INPUTS",CD331)</f>
        <v>0</v>
      </c>
      <c r="BX332" s="3">
        <f>IF(Inputs!$B$27&lt;&gt;"Ready","PENDING INPUTS",IF(A332&lt;=Inputs!$B$6,ROUND(BW332*Inputs!C22/12,2),0))</f>
        <v>0</v>
      </c>
      <c r="BY332" s="3">
        <f>IF(Inputs!$B$27&lt;&gt;"Ready","PENDING INPUTS",IF(AND(A332&lt;=Inputs!$B$6,BW332&gt;0),Inputs!G22,0))</f>
        <v>0</v>
      </c>
      <c r="BZ332" s="3">
        <f>IF(Inputs!$B$27&lt;&gt;"Ready","PENDING INPUTS",IF(A332&gt;Inputs!$B$6,0,MIN((BW332+BX332+BY332),IF(Inputs!H22=1,Inputs!D22,MAX(Inputs!F22,ROUND(BW332*Inputs!E22+BX332+BY332,2))))))</f>
        <v>0</v>
      </c>
      <c r="CA332">
        <f>IF(Inputs!$B$27&lt;&gt;"Ready","PENDING INPUTS",IF(BW332&lt;=0,99,1+IF(AND(K332&gt;0,OR(Inputs!C14&gt;Inputs!C22,AND(Inputs!C14=Inputs!C22,0&lt;8))),1,0)+IF(AND(S332&gt;0,OR(Inputs!C15&gt;Inputs!C22,AND(Inputs!C15=Inputs!C22,1&lt;8))),1,0)+IF(AND(AA332&gt;0,OR(Inputs!C16&gt;Inputs!C22,AND(Inputs!C16=Inputs!C22,2&lt;8))),1,0)+IF(AND(AI332&gt;0,OR(Inputs!C17&gt;Inputs!C22,AND(Inputs!C17=Inputs!C22,3&lt;8))),1,0)+IF(AND(AQ332&gt;0,OR(Inputs!C18&gt;Inputs!C22,AND(Inputs!C18=Inputs!C22,4&lt;8))),1,0)+IF(AND(AY332&gt;0,OR(Inputs!C19&gt;Inputs!C22,AND(Inputs!C19=Inputs!C22,5&lt;8))),1,0)+IF(AND(BG332&gt;0,OR(Inputs!C20&gt;Inputs!C22,AND(Inputs!C20=Inputs!C22,6&lt;8))),1,0)+IF(AND(BO332&gt;0,OR(Inputs!C21&gt;Inputs!C22,AND(Inputs!C21=Inputs!C22,7&lt;8))),1,0)+IF(AND(CE332&gt;0,OR(Inputs!C23&gt;Inputs!C22,AND(Inputs!C23=Inputs!C22,9&lt;8))),1,0)))</f>
        <v>99</v>
      </c>
      <c r="CB332" s="3">
        <f>IF(Inputs!$B$27&lt;&gt;"Ready","PENDING INPUTS",IF(A332&gt;Inputs!$B$6,0,MIN(MAX(0,(BW332+BX332+BY332)-BZ332),MAX(0,C332-D332-(IF(O332&lt;CA332,K332+L332+M332-N332,0)+IF(W332&lt;CA332,S332+T332+U332-V332,0)+IF(AE332&lt;CA332,AA332+AB332+AC332-AD332,0)+IF(AM332&lt;CA332,AI332+AJ332+AK332-AL332,0)+IF(AU332&lt;CA332,AQ332+AR332+AS332-AT332,0)+IF(BC332&lt;CA332,AY332+AZ332+BA332-BB332,0)+IF(BK332&lt;CA332,BG332+BH332+BI332-BJ332,0)+IF(BS332&lt;CA332,BO332+BP332+BQ332-BR332,0)+IF(CA332&lt;CA332,BW332+BX332+BY332-BZ332,0)+IF(CI332&lt;CA332,CE332+CF332+CG332-CH332,0))))))</f>
        <v>0</v>
      </c>
      <c r="CC332" s="3">
        <f>IF(Inputs!$B$27&lt;&gt;"Ready","PENDING INPUTS",MIN((BW332+BX332+BY332),IF(D332&gt;C332,IF(D332=0,0,BZ332*C332/D332),BZ332+CB332)))</f>
        <v>0</v>
      </c>
      <c r="CD332" s="3">
        <f>IF(Inputs!$B$27&lt;&gt;"Ready","PENDING INPUTS",MAX(0,(BW332+BX332+BY332)-CC332))</f>
        <v>0</v>
      </c>
      <c r="CE332" s="3">
        <f>IF(Inputs!$B$27&lt;&gt;"Ready","PENDING INPUTS",CL331)</f>
        <v>0</v>
      </c>
      <c r="CF332" s="3">
        <f>IF(Inputs!$B$27&lt;&gt;"Ready","PENDING INPUTS",IF(A332&lt;=Inputs!$B$6,ROUND(CE332*Inputs!C23/12,2),0))</f>
        <v>0</v>
      </c>
      <c r="CG332" s="3">
        <f>IF(Inputs!$B$27&lt;&gt;"Ready","PENDING INPUTS",IF(AND(A332&lt;=Inputs!$B$6,CE332&gt;0),Inputs!G23,0))</f>
        <v>0</v>
      </c>
      <c r="CH332" s="3">
        <f>IF(Inputs!$B$27&lt;&gt;"Ready","PENDING INPUTS",IF(A332&gt;Inputs!$B$6,0,MIN((CE332+CF332+CG332),IF(Inputs!H23=1,Inputs!D23,MAX(Inputs!F23,ROUND(CE332*Inputs!E23+CF332+CG332,2))))))</f>
        <v>0</v>
      </c>
      <c r="CI332">
        <f>IF(Inputs!$B$27&lt;&gt;"Ready","PENDING INPUTS",IF(CE332&lt;=0,99,1+IF(AND(K332&gt;0,OR(Inputs!C14&gt;Inputs!C23,AND(Inputs!C14=Inputs!C23,0&lt;9))),1,0)+IF(AND(S332&gt;0,OR(Inputs!C15&gt;Inputs!C23,AND(Inputs!C15=Inputs!C23,1&lt;9))),1,0)+IF(AND(AA332&gt;0,OR(Inputs!C16&gt;Inputs!C23,AND(Inputs!C16=Inputs!C23,2&lt;9))),1,0)+IF(AND(AI332&gt;0,OR(Inputs!C17&gt;Inputs!C23,AND(Inputs!C17=Inputs!C23,3&lt;9))),1,0)+IF(AND(AQ332&gt;0,OR(Inputs!C18&gt;Inputs!C23,AND(Inputs!C18=Inputs!C23,4&lt;9))),1,0)+IF(AND(AY332&gt;0,OR(Inputs!C19&gt;Inputs!C23,AND(Inputs!C19=Inputs!C23,5&lt;9))),1,0)+IF(AND(BG332&gt;0,OR(Inputs!C20&gt;Inputs!C23,AND(Inputs!C20=Inputs!C23,6&lt;9))),1,0)+IF(AND(BO332&gt;0,OR(Inputs!C21&gt;Inputs!C23,AND(Inputs!C21=Inputs!C23,7&lt;9))),1,0)+IF(AND(BW332&gt;0,OR(Inputs!C22&gt;Inputs!C23,AND(Inputs!C22=Inputs!C23,8&lt;9))),1,0)))</f>
        <v>99</v>
      </c>
      <c r="CJ332" s="3">
        <f>IF(Inputs!$B$27&lt;&gt;"Ready","PENDING INPUTS",IF(A332&gt;Inputs!$B$6,0,MIN(MAX(0,(CE332+CF332+CG332)-CH332),MAX(0,C332-D332-(IF(O332&lt;CI332,K332+L332+M332-N332,0)+IF(W332&lt;CI332,S332+T332+U332-V332,0)+IF(AE332&lt;CI332,AA332+AB332+AC332-AD332,0)+IF(AM332&lt;CI332,AI332+AJ332+AK332-AL332,0)+IF(AU332&lt;CI332,AQ332+AR332+AS332-AT332,0)+IF(BC332&lt;CI332,AY332+AZ332+BA332-BB332,0)+IF(BK332&lt;CI332,BG332+BH332+BI332-BJ332,0)+IF(BS332&lt;CI332,BO332+BP332+BQ332-BR332,0)+IF(CA332&lt;CI332,BW332+BX332+BY332-BZ332,0)+IF(CI332&lt;CI332,CE332+CF332+CG332-CH332,0))))))</f>
        <v>0</v>
      </c>
      <c r="CK332" s="3">
        <f>IF(Inputs!$B$27&lt;&gt;"Ready","PENDING INPUTS",MIN((CE332+CF332+CG332),IF(D332&gt;C332,IF(D332=0,0,CH332*C332/D332),CH332+CJ332)))</f>
        <v>0</v>
      </c>
      <c r="CL332" s="3">
        <f>IF(Inputs!$B$27&lt;&gt;"Ready","PENDING INPUTS",MAX(0,(CE332+CF332+CG332)-CK332))</f>
        <v>0</v>
      </c>
    </row>
    <row r="333" spans="1:90" ht="27.95" customHeight="1" x14ac:dyDescent="0.25">
      <c r="A333">
        <v>329</v>
      </c>
      <c r="B333" s="13">
        <f>IF(Inputs!$B$27&lt;&gt;"Ready","PENDING INPUTS",EDATE(Inputs!$B$5,A333-1))</f>
        <v>56281</v>
      </c>
      <c r="C333" s="3">
        <f>IF(Inputs!$B$27&lt;&gt;"Ready","PENDING INPUTS",IF(A333&lt;=Inputs!$B$6,MAX(0,Inputs!$B$4+IF(A333=Inputs!$B$7,Inputs!$B$8,0)+IF(A333=Inputs!$B$9,Inputs!$B$10,0)),0))</f>
        <v>0</v>
      </c>
      <c r="D333" s="3">
        <f>IF(Inputs!$B$27&lt;&gt;"Ready","PENDING INPUTS",SUM(N333,V333,AD333,AL333,AT333,BB333,BJ333,BR333,BZ333,CH333))</f>
        <v>0</v>
      </c>
      <c r="E333" s="3">
        <f>IF(Inputs!$B$27&lt;&gt;"Ready","PENDING INPUTS",MAX(0,D333-C333))</f>
        <v>0</v>
      </c>
      <c r="F333" s="3">
        <f>IF(Inputs!$B$27&lt;&gt;"Ready","PENDING INPUTS",SUM(Q333,Y333,AG333,AO333,AW333,BE333,BM333,BU333,CC333,CK333))</f>
        <v>0</v>
      </c>
      <c r="G333" s="3">
        <f>IF(Inputs!$B$27&lt;&gt;"Ready","PENDING INPUTS",SUM(L333,T333,AB333,AJ333,AR333,AZ333,BH333,BP333,BX333,CF333))</f>
        <v>0</v>
      </c>
      <c r="H333" s="3">
        <f>IF(Inputs!$B$27&lt;&gt;"Ready","PENDING INPUTS",SUM(M333,U333,AC333,AK333,AS333,BA333,BI333,BQ333,BY333,CG333))</f>
        <v>0</v>
      </c>
      <c r="I333" s="3">
        <f>IF(Inputs!$B$27&lt;&gt;"Ready","PENDING INPUTS",SUM(R333,Z333,AH333,AP333,AX333,BF333,BN333,BV333,CD333,CL333))</f>
        <v>0</v>
      </c>
      <c r="J333" t="str">
        <f>IF(Inputs!$B$27&lt;&gt;"Ready","PENDING INPUTS",IF(A333&gt;Inputs!$B$6,"Beyond horizon",IF(E333&gt;0.005,"MINIMUM SHORTFALL",IF(I333&lt;0.005,"Paid off","In progress"))))</f>
        <v>Beyond horizon</v>
      </c>
      <c r="K333" s="3">
        <f>IF(Inputs!$B$27&lt;&gt;"Ready","PENDING INPUTS",R332)</f>
        <v>0</v>
      </c>
      <c r="L333" s="3">
        <f>IF(Inputs!$B$27&lt;&gt;"Ready","PENDING INPUTS",IF(A333&lt;=Inputs!$B$6,ROUND(K333*Inputs!C14/12,2),0))</f>
        <v>0</v>
      </c>
      <c r="M333" s="3">
        <f>IF(Inputs!$B$27&lt;&gt;"Ready","PENDING INPUTS",IF(AND(A333&lt;=Inputs!$B$6,K333&gt;0),Inputs!G14,0))</f>
        <v>0</v>
      </c>
      <c r="N333" s="3">
        <f>IF(Inputs!$B$27&lt;&gt;"Ready","PENDING INPUTS",IF(A333&gt;Inputs!$B$6,0,MIN((K333+L333+M333),IF(Inputs!H14=1,Inputs!D14,MAX(Inputs!F14,ROUND(K333*Inputs!E14+L333+M333,2))))))</f>
        <v>0</v>
      </c>
      <c r="O333">
        <f>IF(Inputs!$B$27&lt;&gt;"Ready","PENDING INPUTS",IF(K333&lt;=0,99,1+IF(AND(S333&gt;0,OR(Inputs!C15&gt;Inputs!C14,AND(Inputs!C15=Inputs!C14,1&lt;0))),1,0)+IF(AND(AA333&gt;0,OR(Inputs!C16&gt;Inputs!C14,AND(Inputs!C16=Inputs!C14,2&lt;0))),1,0)+IF(AND(AI333&gt;0,OR(Inputs!C17&gt;Inputs!C14,AND(Inputs!C17=Inputs!C14,3&lt;0))),1,0)+IF(AND(AQ333&gt;0,OR(Inputs!C18&gt;Inputs!C14,AND(Inputs!C18=Inputs!C14,4&lt;0))),1,0)+IF(AND(AY333&gt;0,OR(Inputs!C19&gt;Inputs!C14,AND(Inputs!C19=Inputs!C14,5&lt;0))),1,0)+IF(AND(BG333&gt;0,OR(Inputs!C20&gt;Inputs!C14,AND(Inputs!C20=Inputs!C14,6&lt;0))),1,0)+IF(AND(BO333&gt;0,OR(Inputs!C21&gt;Inputs!C14,AND(Inputs!C21=Inputs!C14,7&lt;0))),1,0)+IF(AND(BW333&gt;0,OR(Inputs!C22&gt;Inputs!C14,AND(Inputs!C22=Inputs!C14,8&lt;0))),1,0)+IF(AND(CE333&gt;0,OR(Inputs!C23&gt;Inputs!C14,AND(Inputs!C23=Inputs!C14,9&lt;0))),1,0)))</f>
        <v>99</v>
      </c>
      <c r="P333" s="3">
        <f>IF(Inputs!$B$27&lt;&gt;"Ready","PENDING INPUTS",IF(A333&gt;Inputs!$B$6,0,MIN(MAX(0,(K333+L333+M333)-N333),MAX(0,C333-D333-(IF(O333&lt;O333,K333+L333+M333-N333,0)+IF(W333&lt;O333,S333+T333+U333-V333,0)+IF(AE333&lt;O333,AA333+AB333+AC333-AD333,0)+IF(AM333&lt;O333,AI333+AJ333+AK333-AL333,0)+IF(AU333&lt;O333,AQ333+AR333+AS333-AT333,0)+IF(BC333&lt;O333,AY333+AZ333+BA333-BB333,0)+IF(BK333&lt;O333,BG333+BH333+BI333-BJ333,0)+IF(BS333&lt;O333,BO333+BP333+BQ333-BR333,0)+IF(CA333&lt;O333,BW333+BX333+BY333-BZ333,0)+IF(CI333&lt;O333,CE333+CF333+CG333-CH333,0))))))</f>
        <v>0</v>
      </c>
      <c r="Q333" s="3">
        <f>IF(Inputs!$B$27&lt;&gt;"Ready","PENDING INPUTS",MIN((K333+L333+M333),IF(D333&gt;C333,IF(D333=0,0,N333*C333/D333),N333+P333)))</f>
        <v>0</v>
      </c>
      <c r="R333" s="3">
        <f>IF(Inputs!$B$27&lt;&gt;"Ready","PENDING INPUTS",MAX(0,(K333+L333+M333)-Q333))</f>
        <v>0</v>
      </c>
      <c r="S333" s="3">
        <f>IF(Inputs!$B$27&lt;&gt;"Ready","PENDING INPUTS",Z332)</f>
        <v>0</v>
      </c>
      <c r="T333" s="3">
        <f>IF(Inputs!$B$27&lt;&gt;"Ready","PENDING INPUTS",IF(A333&lt;=Inputs!$B$6,ROUND(S333*Inputs!C15/12,2),0))</f>
        <v>0</v>
      </c>
      <c r="U333" s="3">
        <f>IF(Inputs!$B$27&lt;&gt;"Ready","PENDING INPUTS",IF(AND(A333&lt;=Inputs!$B$6,S333&gt;0),Inputs!G15,0))</f>
        <v>0</v>
      </c>
      <c r="V333" s="3">
        <f>IF(Inputs!$B$27&lt;&gt;"Ready","PENDING INPUTS",IF(A333&gt;Inputs!$B$6,0,MIN((S333+T333+U333),IF(Inputs!H15=1,Inputs!D15,MAX(Inputs!F15,ROUND(S333*Inputs!E15+T333+U333,2))))))</f>
        <v>0</v>
      </c>
      <c r="W333">
        <f>IF(Inputs!$B$27&lt;&gt;"Ready","PENDING INPUTS",IF(S333&lt;=0,99,1+IF(AND(K333&gt;0,OR(Inputs!C14&gt;Inputs!C15,AND(Inputs!C14=Inputs!C15,0&lt;1))),1,0)+IF(AND(AA333&gt;0,OR(Inputs!C16&gt;Inputs!C15,AND(Inputs!C16=Inputs!C15,2&lt;1))),1,0)+IF(AND(AI333&gt;0,OR(Inputs!C17&gt;Inputs!C15,AND(Inputs!C17=Inputs!C15,3&lt;1))),1,0)+IF(AND(AQ333&gt;0,OR(Inputs!C18&gt;Inputs!C15,AND(Inputs!C18=Inputs!C15,4&lt;1))),1,0)+IF(AND(AY333&gt;0,OR(Inputs!C19&gt;Inputs!C15,AND(Inputs!C19=Inputs!C15,5&lt;1))),1,0)+IF(AND(BG333&gt;0,OR(Inputs!C20&gt;Inputs!C15,AND(Inputs!C20=Inputs!C15,6&lt;1))),1,0)+IF(AND(BO333&gt;0,OR(Inputs!C21&gt;Inputs!C15,AND(Inputs!C21=Inputs!C15,7&lt;1))),1,0)+IF(AND(BW333&gt;0,OR(Inputs!C22&gt;Inputs!C15,AND(Inputs!C22=Inputs!C15,8&lt;1))),1,0)+IF(AND(CE333&gt;0,OR(Inputs!C23&gt;Inputs!C15,AND(Inputs!C23=Inputs!C15,9&lt;1))),1,0)))</f>
        <v>99</v>
      </c>
      <c r="X333" s="3">
        <f>IF(Inputs!$B$27&lt;&gt;"Ready","PENDING INPUTS",IF(A333&gt;Inputs!$B$6,0,MIN(MAX(0,(S333+T333+U333)-V333),MAX(0,C333-D333-(IF(O333&lt;W333,K333+L333+M333-N333,0)+IF(W333&lt;W333,S333+T333+U333-V333,0)+IF(AE333&lt;W333,AA333+AB333+AC333-AD333,0)+IF(AM333&lt;W333,AI333+AJ333+AK333-AL333,0)+IF(AU333&lt;W333,AQ333+AR333+AS333-AT333,0)+IF(BC333&lt;W333,AY333+AZ333+BA333-BB333,0)+IF(BK333&lt;W333,BG333+BH333+BI333-BJ333,0)+IF(BS333&lt;W333,BO333+BP333+BQ333-BR333,0)+IF(CA333&lt;W333,BW333+BX333+BY333-BZ333,0)+IF(CI333&lt;W333,CE333+CF333+CG333-CH333,0))))))</f>
        <v>0</v>
      </c>
      <c r="Y333" s="3">
        <f>IF(Inputs!$B$27&lt;&gt;"Ready","PENDING INPUTS",MIN((S333+T333+U333),IF(D333&gt;C333,IF(D333=0,0,V333*C333/D333),V333+X333)))</f>
        <v>0</v>
      </c>
      <c r="Z333" s="3">
        <f>IF(Inputs!$B$27&lt;&gt;"Ready","PENDING INPUTS",MAX(0,(S333+T333+U333)-Y333))</f>
        <v>0</v>
      </c>
      <c r="AA333" s="3">
        <f>IF(Inputs!$B$27&lt;&gt;"Ready","PENDING INPUTS",AH332)</f>
        <v>0</v>
      </c>
      <c r="AB333" s="3">
        <f>IF(Inputs!$B$27&lt;&gt;"Ready","PENDING INPUTS",IF(A333&lt;=Inputs!$B$6,ROUND(AA333*Inputs!C16/12,2),0))</f>
        <v>0</v>
      </c>
      <c r="AC333" s="3">
        <f>IF(Inputs!$B$27&lt;&gt;"Ready","PENDING INPUTS",IF(AND(A333&lt;=Inputs!$B$6,AA333&gt;0),Inputs!G16,0))</f>
        <v>0</v>
      </c>
      <c r="AD333" s="3">
        <f>IF(Inputs!$B$27&lt;&gt;"Ready","PENDING INPUTS",IF(A333&gt;Inputs!$B$6,0,MIN((AA333+AB333+AC333),IF(Inputs!H16=1,Inputs!D16,MAX(Inputs!F16,ROUND(AA333*Inputs!E16+AB333+AC333,2))))))</f>
        <v>0</v>
      </c>
      <c r="AE333">
        <f>IF(Inputs!$B$27&lt;&gt;"Ready","PENDING INPUTS",IF(AA333&lt;=0,99,1+IF(AND(K333&gt;0,OR(Inputs!C14&gt;Inputs!C16,AND(Inputs!C14=Inputs!C16,0&lt;2))),1,0)+IF(AND(S333&gt;0,OR(Inputs!C15&gt;Inputs!C16,AND(Inputs!C15=Inputs!C16,1&lt;2))),1,0)+IF(AND(AI333&gt;0,OR(Inputs!C17&gt;Inputs!C16,AND(Inputs!C17=Inputs!C16,3&lt;2))),1,0)+IF(AND(AQ333&gt;0,OR(Inputs!C18&gt;Inputs!C16,AND(Inputs!C18=Inputs!C16,4&lt;2))),1,0)+IF(AND(AY333&gt;0,OR(Inputs!C19&gt;Inputs!C16,AND(Inputs!C19=Inputs!C16,5&lt;2))),1,0)+IF(AND(BG333&gt;0,OR(Inputs!C20&gt;Inputs!C16,AND(Inputs!C20=Inputs!C16,6&lt;2))),1,0)+IF(AND(BO333&gt;0,OR(Inputs!C21&gt;Inputs!C16,AND(Inputs!C21=Inputs!C16,7&lt;2))),1,0)+IF(AND(BW333&gt;0,OR(Inputs!C22&gt;Inputs!C16,AND(Inputs!C22=Inputs!C16,8&lt;2))),1,0)+IF(AND(CE333&gt;0,OR(Inputs!C23&gt;Inputs!C16,AND(Inputs!C23=Inputs!C16,9&lt;2))),1,0)))</f>
        <v>99</v>
      </c>
      <c r="AF333" s="3">
        <f>IF(Inputs!$B$27&lt;&gt;"Ready","PENDING INPUTS",IF(A333&gt;Inputs!$B$6,0,MIN(MAX(0,(AA333+AB333+AC333)-AD333),MAX(0,C333-D333-(IF(O333&lt;AE333,K333+L333+M333-N333,0)+IF(W333&lt;AE333,S333+T333+U333-V333,0)+IF(AE333&lt;AE333,AA333+AB333+AC333-AD333,0)+IF(AM333&lt;AE333,AI333+AJ333+AK333-AL333,0)+IF(AU333&lt;AE333,AQ333+AR333+AS333-AT333,0)+IF(BC333&lt;AE333,AY333+AZ333+BA333-BB333,0)+IF(BK333&lt;AE333,BG333+BH333+BI333-BJ333,0)+IF(BS333&lt;AE333,BO333+BP333+BQ333-BR333,0)+IF(CA333&lt;AE333,BW333+BX333+BY333-BZ333,0)+IF(CI333&lt;AE333,CE333+CF333+CG333-CH333,0))))))</f>
        <v>0</v>
      </c>
      <c r="AG333" s="3">
        <f>IF(Inputs!$B$27&lt;&gt;"Ready","PENDING INPUTS",MIN((AA333+AB333+AC333),IF(D333&gt;C333,IF(D333=0,0,AD333*C333/D333),AD333+AF333)))</f>
        <v>0</v>
      </c>
      <c r="AH333" s="3">
        <f>IF(Inputs!$B$27&lt;&gt;"Ready","PENDING INPUTS",MAX(0,(AA333+AB333+AC333)-AG333))</f>
        <v>0</v>
      </c>
      <c r="AI333" s="3">
        <f>IF(Inputs!$B$27&lt;&gt;"Ready","PENDING INPUTS",AP332)</f>
        <v>0</v>
      </c>
      <c r="AJ333" s="3">
        <f>IF(Inputs!$B$27&lt;&gt;"Ready","PENDING INPUTS",IF(A333&lt;=Inputs!$B$6,ROUND(AI333*Inputs!C17/12,2),0))</f>
        <v>0</v>
      </c>
      <c r="AK333" s="3">
        <f>IF(Inputs!$B$27&lt;&gt;"Ready","PENDING INPUTS",IF(AND(A333&lt;=Inputs!$B$6,AI333&gt;0),Inputs!G17,0))</f>
        <v>0</v>
      </c>
      <c r="AL333" s="3">
        <f>IF(Inputs!$B$27&lt;&gt;"Ready","PENDING INPUTS",IF(A333&gt;Inputs!$B$6,0,MIN((AI333+AJ333+AK333),IF(Inputs!H17=1,Inputs!D17,MAX(Inputs!F17,ROUND(AI333*Inputs!E17+AJ333+AK333,2))))))</f>
        <v>0</v>
      </c>
      <c r="AM333">
        <f>IF(Inputs!$B$27&lt;&gt;"Ready","PENDING INPUTS",IF(AI333&lt;=0,99,1+IF(AND(K333&gt;0,OR(Inputs!C14&gt;Inputs!C17,AND(Inputs!C14=Inputs!C17,0&lt;3))),1,0)+IF(AND(S333&gt;0,OR(Inputs!C15&gt;Inputs!C17,AND(Inputs!C15=Inputs!C17,1&lt;3))),1,0)+IF(AND(AA333&gt;0,OR(Inputs!C16&gt;Inputs!C17,AND(Inputs!C16=Inputs!C17,2&lt;3))),1,0)+IF(AND(AQ333&gt;0,OR(Inputs!C18&gt;Inputs!C17,AND(Inputs!C18=Inputs!C17,4&lt;3))),1,0)+IF(AND(AY333&gt;0,OR(Inputs!C19&gt;Inputs!C17,AND(Inputs!C19=Inputs!C17,5&lt;3))),1,0)+IF(AND(BG333&gt;0,OR(Inputs!C20&gt;Inputs!C17,AND(Inputs!C20=Inputs!C17,6&lt;3))),1,0)+IF(AND(BO333&gt;0,OR(Inputs!C21&gt;Inputs!C17,AND(Inputs!C21=Inputs!C17,7&lt;3))),1,0)+IF(AND(BW333&gt;0,OR(Inputs!C22&gt;Inputs!C17,AND(Inputs!C22=Inputs!C17,8&lt;3))),1,0)+IF(AND(CE333&gt;0,OR(Inputs!C23&gt;Inputs!C17,AND(Inputs!C23=Inputs!C17,9&lt;3))),1,0)))</f>
        <v>99</v>
      </c>
      <c r="AN333" s="3">
        <f>IF(Inputs!$B$27&lt;&gt;"Ready","PENDING INPUTS",IF(A333&gt;Inputs!$B$6,0,MIN(MAX(0,(AI333+AJ333+AK333)-AL333),MAX(0,C333-D333-(IF(O333&lt;AM333,K333+L333+M333-N333,0)+IF(W333&lt;AM333,S333+T333+U333-V333,0)+IF(AE333&lt;AM333,AA333+AB333+AC333-AD333,0)+IF(AM333&lt;AM333,AI333+AJ333+AK333-AL333,0)+IF(AU333&lt;AM333,AQ333+AR333+AS333-AT333,0)+IF(BC333&lt;AM333,AY333+AZ333+BA333-BB333,0)+IF(BK333&lt;AM333,BG333+BH333+BI333-BJ333,0)+IF(BS333&lt;AM333,BO333+BP333+BQ333-BR333,0)+IF(CA333&lt;AM333,BW333+BX333+BY333-BZ333,0)+IF(CI333&lt;AM333,CE333+CF333+CG333-CH333,0))))))</f>
        <v>0</v>
      </c>
      <c r="AO333" s="3">
        <f>IF(Inputs!$B$27&lt;&gt;"Ready","PENDING INPUTS",MIN((AI333+AJ333+AK333),IF(D333&gt;C333,IF(D333=0,0,AL333*C333/D333),AL333+AN333)))</f>
        <v>0</v>
      </c>
      <c r="AP333" s="3">
        <f>IF(Inputs!$B$27&lt;&gt;"Ready","PENDING INPUTS",MAX(0,(AI333+AJ333+AK333)-AO333))</f>
        <v>0</v>
      </c>
      <c r="AQ333" s="3">
        <f>IF(Inputs!$B$27&lt;&gt;"Ready","PENDING INPUTS",AX332)</f>
        <v>0</v>
      </c>
      <c r="AR333" s="3">
        <f>IF(Inputs!$B$27&lt;&gt;"Ready","PENDING INPUTS",IF(A333&lt;=Inputs!$B$6,ROUND(AQ333*Inputs!C18/12,2),0))</f>
        <v>0</v>
      </c>
      <c r="AS333" s="3">
        <f>IF(Inputs!$B$27&lt;&gt;"Ready","PENDING INPUTS",IF(AND(A333&lt;=Inputs!$B$6,AQ333&gt;0),Inputs!G18,0))</f>
        <v>0</v>
      </c>
      <c r="AT333" s="3">
        <f>IF(Inputs!$B$27&lt;&gt;"Ready","PENDING INPUTS",IF(A333&gt;Inputs!$B$6,0,MIN((AQ333+AR333+AS333),IF(Inputs!H18=1,Inputs!D18,MAX(Inputs!F18,ROUND(AQ333*Inputs!E18+AR333+AS333,2))))))</f>
        <v>0</v>
      </c>
      <c r="AU333">
        <f>IF(Inputs!$B$27&lt;&gt;"Ready","PENDING INPUTS",IF(AQ333&lt;=0,99,1+IF(AND(K333&gt;0,OR(Inputs!C14&gt;Inputs!C18,AND(Inputs!C14=Inputs!C18,0&lt;4))),1,0)+IF(AND(S333&gt;0,OR(Inputs!C15&gt;Inputs!C18,AND(Inputs!C15=Inputs!C18,1&lt;4))),1,0)+IF(AND(AA333&gt;0,OR(Inputs!C16&gt;Inputs!C18,AND(Inputs!C16=Inputs!C18,2&lt;4))),1,0)+IF(AND(AI333&gt;0,OR(Inputs!C17&gt;Inputs!C18,AND(Inputs!C17=Inputs!C18,3&lt;4))),1,0)+IF(AND(AY333&gt;0,OR(Inputs!C19&gt;Inputs!C18,AND(Inputs!C19=Inputs!C18,5&lt;4))),1,0)+IF(AND(BG333&gt;0,OR(Inputs!C20&gt;Inputs!C18,AND(Inputs!C20=Inputs!C18,6&lt;4))),1,0)+IF(AND(BO333&gt;0,OR(Inputs!C21&gt;Inputs!C18,AND(Inputs!C21=Inputs!C18,7&lt;4))),1,0)+IF(AND(BW333&gt;0,OR(Inputs!C22&gt;Inputs!C18,AND(Inputs!C22=Inputs!C18,8&lt;4))),1,0)+IF(AND(CE333&gt;0,OR(Inputs!C23&gt;Inputs!C18,AND(Inputs!C23=Inputs!C18,9&lt;4))),1,0)))</f>
        <v>99</v>
      </c>
      <c r="AV333" s="3">
        <f>IF(Inputs!$B$27&lt;&gt;"Ready","PENDING INPUTS",IF(A333&gt;Inputs!$B$6,0,MIN(MAX(0,(AQ333+AR333+AS333)-AT333),MAX(0,C333-D333-(IF(O333&lt;AU333,K333+L333+M333-N333,0)+IF(W333&lt;AU333,S333+T333+U333-V333,0)+IF(AE333&lt;AU333,AA333+AB333+AC333-AD333,0)+IF(AM333&lt;AU333,AI333+AJ333+AK333-AL333,0)+IF(AU333&lt;AU333,AQ333+AR333+AS333-AT333,0)+IF(BC333&lt;AU333,AY333+AZ333+BA333-BB333,0)+IF(BK333&lt;AU333,BG333+BH333+BI333-BJ333,0)+IF(BS333&lt;AU333,BO333+BP333+BQ333-BR333,0)+IF(CA333&lt;AU333,BW333+BX333+BY333-BZ333,0)+IF(CI333&lt;AU333,CE333+CF333+CG333-CH333,0))))))</f>
        <v>0</v>
      </c>
      <c r="AW333" s="3">
        <f>IF(Inputs!$B$27&lt;&gt;"Ready","PENDING INPUTS",MIN((AQ333+AR333+AS333),IF(D333&gt;C333,IF(D333=0,0,AT333*C333/D333),AT333+AV333)))</f>
        <v>0</v>
      </c>
      <c r="AX333" s="3">
        <f>IF(Inputs!$B$27&lt;&gt;"Ready","PENDING INPUTS",MAX(0,(AQ333+AR333+AS333)-AW333))</f>
        <v>0</v>
      </c>
      <c r="AY333" s="3">
        <f>IF(Inputs!$B$27&lt;&gt;"Ready","PENDING INPUTS",BF332)</f>
        <v>0</v>
      </c>
      <c r="AZ333" s="3">
        <f>IF(Inputs!$B$27&lt;&gt;"Ready","PENDING INPUTS",IF(A333&lt;=Inputs!$B$6,ROUND(AY333*Inputs!C19/12,2),0))</f>
        <v>0</v>
      </c>
      <c r="BA333" s="3">
        <f>IF(Inputs!$B$27&lt;&gt;"Ready","PENDING INPUTS",IF(AND(A333&lt;=Inputs!$B$6,AY333&gt;0),Inputs!G19,0))</f>
        <v>0</v>
      </c>
      <c r="BB333" s="3">
        <f>IF(Inputs!$B$27&lt;&gt;"Ready","PENDING INPUTS",IF(A333&gt;Inputs!$B$6,0,MIN((AY333+AZ333+BA333),IF(Inputs!H19=1,Inputs!D19,MAX(Inputs!F19,ROUND(AY333*Inputs!E19+AZ333+BA333,2))))))</f>
        <v>0</v>
      </c>
      <c r="BC333">
        <f>IF(Inputs!$B$27&lt;&gt;"Ready","PENDING INPUTS",IF(AY333&lt;=0,99,1+IF(AND(K333&gt;0,OR(Inputs!C14&gt;Inputs!C19,AND(Inputs!C14=Inputs!C19,0&lt;5))),1,0)+IF(AND(S333&gt;0,OR(Inputs!C15&gt;Inputs!C19,AND(Inputs!C15=Inputs!C19,1&lt;5))),1,0)+IF(AND(AA333&gt;0,OR(Inputs!C16&gt;Inputs!C19,AND(Inputs!C16=Inputs!C19,2&lt;5))),1,0)+IF(AND(AI333&gt;0,OR(Inputs!C17&gt;Inputs!C19,AND(Inputs!C17=Inputs!C19,3&lt;5))),1,0)+IF(AND(AQ333&gt;0,OR(Inputs!C18&gt;Inputs!C19,AND(Inputs!C18=Inputs!C19,4&lt;5))),1,0)+IF(AND(BG333&gt;0,OR(Inputs!C20&gt;Inputs!C19,AND(Inputs!C20=Inputs!C19,6&lt;5))),1,0)+IF(AND(BO333&gt;0,OR(Inputs!C21&gt;Inputs!C19,AND(Inputs!C21=Inputs!C19,7&lt;5))),1,0)+IF(AND(BW333&gt;0,OR(Inputs!C22&gt;Inputs!C19,AND(Inputs!C22=Inputs!C19,8&lt;5))),1,0)+IF(AND(CE333&gt;0,OR(Inputs!C23&gt;Inputs!C19,AND(Inputs!C23=Inputs!C19,9&lt;5))),1,0)))</f>
        <v>99</v>
      </c>
      <c r="BD333" s="3">
        <f>IF(Inputs!$B$27&lt;&gt;"Ready","PENDING INPUTS",IF(A333&gt;Inputs!$B$6,0,MIN(MAX(0,(AY333+AZ333+BA333)-BB333),MAX(0,C333-D333-(IF(O333&lt;BC333,K333+L333+M333-N333,0)+IF(W333&lt;BC333,S333+T333+U333-V333,0)+IF(AE333&lt;BC333,AA333+AB333+AC333-AD333,0)+IF(AM333&lt;BC333,AI333+AJ333+AK333-AL333,0)+IF(AU333&lt;BC333,AQ333+AR333+AS333-AT333,0)+IF(BC333&lt;BC333,AY333+AZ333+BA333-BB333,0)+IF(BK333&lt;BC333,BG333+BH333+BI333-BJ333,0)+IF(BS333&lt;BC333,BO333+BP333+BQ333-BR333,0)+IF(CA333&lt;BC333,BW333+BX333+BY333-BZ333,0)+IF(CI333&lt;BC333,CE333+CF333+CG333-CH333,0))))))</f>
        <v>0</v>
      </c>
      <c r="BE333" s="3">
        <f>IF(Inputs!$B$27&lt;&gt;"Ready","PENDING INPUTS",MIN((AY333+AZ333+BA333),IF(D333&gt;C333,IF(D333=0,0,BB333*C333/D333),BB333+BD333)))</f>
        <v>0</v>
      </c>
      <c r="BF333" s="3">
        <f>IF(Inputs!$B$27&lt;&gt;"Ready","PENDING INPUTS",MAX(0,(AY333+AZ333+BA333)-BE333))</f>
        <v>0</v>
      </c>
      <c r="BG333" s="3">
        <f>IF(Inputs!$B$27&lt;&gt;"Ready","PENDING INPUTS",BN332)</f>
        <v>0</v>
      </c>
      <c r="BH333" s="3">
        <f>IF(Inputs!$B$27&lt;&gt;"Ready","PENDING INPUTS",IF(A333&lt;=Inputs!$B$6,ROUND(BG333*Inputs!C20/12,2),0))</f>
        <v>0</v>
      </c>
      <c r="BI333" s="3">
        <f>IF(Inputs!$B$27&lt;&gt;"Ready","PENDING INPUTS",IF(AND(A333&lt;=Inputs!$B$6,BG333&gt;0),Inputs!G20,0))</f>
        <v>0</v>
      </c>
      <c r="BJ333" s="3">
        <f>IF(Inputs!$B$27&lt;&gt;"Ready","PENDING INPUTS",IF(A333&gt;Inputs!$B$6,0,MIN((BG333+BH333+BI333),IF(Inputs!H20=1,Inputs!D20,MAX(Inputs!F20,ROUND(BG333*Inputs!E20+BH333+BI333,2))))))</f>
        <v>0</v>
      </c>
      <c r="BK333">
        <f>IF(Inputs!$B$27&lt;&gt;"Ready","PENDING INPUTS",IF(BG333&lt;=0,99,1+IF(AND(K333&gt;0,OR(Inputs!C14&gt;Inputs!C20,AND(Inputs!C14=Inputs!C20,0&lt;6))),1,0)+IF(AND(S333&gt;0,OR(Inputs!C15&gt;Inputs!C20,AND(Inputs!C15=Inputs!C20,1&lt;6))),1,0)+IF(AND(AA333&gt;0,OR(Inputs!C16&gt;Inputs!C20,AND(Inputs!C16=Inputs!C20,2&lt;6))),1,0)+IF(AND(AI333&gt;0,OR(Inputs!C17&gt;Inputs!C20,AND(Inputs!C17=Inputs!C20,3&lt;6))),1,0)+IF(AND(AQ333&gt;0,OR(Inputs!C18&gt;Inputs!C20,AND(Inputs!C18=Inputs!C20,4&lt;6))),1,0)+IF(AND(AY333&gt;0,OR(Inputs!C19&gt;Inputs!C20,AND(Inputs!C19=Inputs!C20,5&lt;6))),1,0)+IF(AND(BO333&gt;0,OR(Inputs!C21&gt;Inputs!C20,AND(Inputs!C21=Inputs!C20,7&lt;6))),1,0)+IF(AND(BW333&gt;0,OR(Inputs!C22&gt;Inputs!C20,AND(Inputs!C22=Inputs!C20,8&lt;6))),1,0)+IF(AND(CE333&gt;0,OR(Inputs!C23&gt;Inputs!C20,AND(Inputs!C23=Inputs!C20,9&lt;6))),1,0)))</f>
        <v>99</v>
      </c>
      <c r="BL333" s="3">
        <f>IF(Inputs!$B$27&lt;&gt;"Ready","PENDING INPUTS",IF(A333&gt;Inputs!$B$6,0,MIN(MAX(0,(BG333+BH333+BI333)-BJ333),MAX(0,C333-D333-(IF(O333&lt;BK333,K333+L333+M333-N333,0)+IF(W333&lt;BK333,S333+T333+U333-V333,0)+IF(AE333&lt;BK333,AA333+AB333+AC333-AD333,0)+IF(AM333&lt;BK333,AI333+AJ333+AK333-AL333,0)+IF(AU333&lt;BK333,AQ333+AR333+AS333-AT333,0)+IF(BC333&lt;BK333,AY333+AZ333+BA333-BB333,0)+IF(BK333&lt;BK333,BG333+BH333+BI333-BJ333,0)+IF(BS333&lt;BK333,BO333+BP333+BQ333-BR333,0)+IF(CA333&lt;BK333,BW333+BX333+BY333-BZ333,0)+IF(CI333&lt;BK333,CE333+CF333+CG333-CH333,0))))))</f>
        <v>0</v>
      </c>
      <c r="BM333" s="3">
        <f>IF(Inputs!$B$27&lt;&gt;"Ready","PENDING INPUTS",MIN((BG333+BH333+BI333),IF(D333&gt;C333,IF(D333=0,0,BJ333*C333/D333),BJ333+BL333)))</f>
        <v>0</v>
      </c>
      <c r="BN333" s="3">
        <f>IF(Inputs!$B$27&lt;&gt;"Ready","PENDING INPUTS",MAX(0,(BG333+BH333+BI333)-BM333))</f>
        <v>0</v>
      </c>
      <c r="BO333" s="3">
        <f>IF(Inputs!$B$27&lt;&gt;"Ready","PENDING INPUTS",BV332)</f>
        <v>0</v>
      </c>
      <c r="BP333" s="3">
        <f>IF(Inputs!$B$27&lt;&gt;"Ready","PENDING INPUTS",IF(A333&lt;=Inputs!$B$6,ROUND(BO333*Inputs!C21/12,2),0))</f>
        <v>0</v>
      </c>
      <c r="BQ333" s="3">
        <f>IF(Inputs!$B$27&lt;&gt;"Ready","PENDING INPUTS",IF(AND(A333&lt;=Inputs!$B$6,BO333&gt;0),Inputs!G21,0))</f>
        <v>0</v>
      </c>
      <c r="BR333" s="3">
        <f>IF(Inputs!$B$27&lt;&gt;"Ready","PENDING INPUTS",IF(A333&gt;Inputs!$B$6,0,MIN((BO333+BP333+BQ333),IF(Inputs!H21=1,Inputs!D21,MAX(Inputs!F21,ROUND(BO333*Inputs!E21+BP333+BQ333,2))))))</f>
        <v>0</v>
      </c>
      <c r="BS333">
        <f>IF(Inputs!$B$27&lt;&gt;"Ready","PENDING INPUTS",IF(BO333&lt;=0,99,1+IF(AND(K333&gt;0,OR(Inputs!C14&gt;Inputs!C21,AND(Inputs!C14=Inputs!C21,0&lt;7))),1,0)+IF(AND(S333&gt;0,OR(Inputs!C15&gt;Inputs!C21,AND(Inputs!C15=Inputs!C21,1&lt;7))),1,0)+IF(AND(AA333&gt;0,OR(Inputs!C16&gt;Inputs!C21,AND(Inputs!C16=Inputs!C21,2&lt;7))),1,0)+IF(AND(AI333&gt;0,OR(Inputs!C17&gt;Inputs!C21,AND(Inputs!C17=Inputs!C21,3&lt;7))),1,0)+IF(AND(AQ333&gt;0,OR(Inputs!C18&gt;Inputs!C21,AND(Inputs!C18=Inputs!C21,4&lt;7))),1,0)+IF(AND(AY333&gt;0,OR(Inputs!C19&gt;Inputs!C21,AND(Inputs!C19=Inputs!C21,5&lt;7))),1,0)+IF(AND(BG333&gt;0,OR(Inputs!C20&gt;Inputs!C21,AND(Inputs!C20=Inputs!C21,6&lt;7))),1,0)+IF(AND(BW333&gt;0,OR(Inputs!C22&gt;Inputs!C21,AND(Inputs!C22=Inputs!C21,8&lt;7))),1,0)+IF(AND(CE333&gt;0,OR(Inputs!C23&gt;Inputs!C21,AND(Inputs!C23=Inputs!C21,9&lt;7))),1,0)))</f>
        <v>99</v>
      </c>
      <c r="BT333" s="3">
        <f>IF(Inputs!$B$27&lt;&gt;"Ready","PENDING INPUTS",IF(A333&gt;Inputs!$B$6,0,MIN(MAX(0,(BO333+BP333+BQ333)-BR333),MAX(0,C333-D333-(IF(O333&lt;BS333,K333+L333+M333-N333,0)+IF(W333&lt;BS333,S333+T333+U333-V333,0)+IF(AE333&lt;BS333,AA333+AB333+AC333-AD333,0)+IF(AM333&lt;BS333,AI333+AJ333+AK333-AL333,0)+IF(AU333&lt;BS333,AQ333+AR333+AS333-AT333,0)+IF(BC333&lt;BS333,AY333+AZ333+BA333-BB333,0)+IF(BK333&lt;BS333,BG333+BH333+BI333-BJ333,0)+IF(BS333&lt;BS333,BO333+BP333+BQ333-BR333,0)+IF(CA333&lt;BS333,BW333+BX333+BY333-BZ333,0)+IF(CI333&lt;BS333,CE333+CF333+CG333-CH333,0))))))</f>
        <v>0</v>
      </c>
      <c r="BU333" s="3">
        <f>IF(Inputs!$B$27&lt;&gt;"Ready","PENDING INPUTS",MIN((BO333+BP333+BQ333),IF(D333&gt;C333,IF(D333=0,0,BR333*C333/D333),BR333+BT333)))</f>
        <v>0</v>
      </c>
      <c r="BV333" s="3">
        <f>IF(Inputs!$B$27&lt;&gt;"Ready","PENDING INPUTS",MAX(0,(BO333+BP333+BQ333)-BU333))</f>
        <v>0</v>
      </c>
      <c r="BW333" s="3">
        <f>IF(Inputs!$B$27&lt;&gt;"Ready","PENDING INPUTS",CD332)</f>
        <v>0</v>
      </c>
      <c r="BX333" s="3">
        <f>IF(Inputs!$B$27&lt;&gt;"Ready","PENDING INPUTS",IF(A333&lt;=Inputs!$B$6,ROUND(BW333*Inputs!C22/12,2),0))</f>
        <v>0</v>
      </c>
      <c r="BY333" s="3">
        <f>IF(Inputs!$B$27&lt;&gt;"Ready","PENDING INPUTS",IF(AND(A333&lt;=Inputs!$B$6,BW333&gt;0),Inputs!G22,0))</f>
        <v>0</v>
      </c>
      <c r="BZ333" s="3">
        <f>IF(Inputs!$B$27&lt;&gt;"Ready","PENDING INPUTS",IF(A333&gt;Inputs!$B$6,0,MIN((BW333+BX333+BY333),IF(Inputs!H22=1,Inputs!D22,MAX(Inputs!F22,ROUND(BW333*Inputs!E22+BX333+BY333,2))))))</f>
        <v>0</v>
      </c>
      <c r="CA333">
        <f>IF(Inputs!$B$27&lt;&gt;"Ready","PENDING INPUTS",IF(BW333&lt;=0,99,1+IF(AND(K333&gt;0,OR(Inputs!C14&gt;Inputs!C22,AND(Inputs!C14=Inputs!C22,0&lt;8))),1,0)+IF(AND(S333&gt;0,OR(Inputs!C15&gt;Inputs!C22,AND(Inputs!C15=Inputs!C22,1&lt;8))),1,0)+IF(AND(AA333&gt;0,OR(Inputs!C16&gt;Inputs!C22,AND(Inputs!C16=Inputs!C22,2&lt;8))),1,0)+IF(AND(AI333&gt;0,OR(Inputs!C17&gt;Inputs!C22,AND(Inputs!C17=Inputs!C22,3&lt;8))),1,0)+IF(AND(AQ333&gt;0,OR(Inputs!C18&gt;Inputs!C22,AND(Inputs!C18=Inputs!C22,4&lt;8))),1,0)+IF(AND(AY333&gt;0,OR(Inputs!C19&gt;Inputs!C22,AND(Inputs!C19=Inputs!C22,5&lt;8))),1,0)+IF(AND(BG333&gt;0,OR(Inputs!C20&gt;Inputs!C22,AND(Inputs!C20=Inputs!C22,6&lt;8))),1,0)+IF(AND(BO333&gt;0,OR(Inputs!C21&gt;Inputs!C22,AND(Inputs!C21=Inputs!C22,7&lt;8))),1,0)+IF(AND(CE333&gt;0,OR(Inputs!C23&gt;Inputs!C22,AND(Inputs!C23=Inputs!C22,9&lt;8))),1,0)))</f>
        <v>99</v>
      </c>
      <c r="CB333" s="3">
        <f>IF(Inputs!$B$27&lt;&gt;"Ready","PENDING INPUTS",IF(A333&gt;Inputs!$B$6,0,MIN(MAX(0,(BW333+BX333+BY333)-BZ333),MAX(0,C333-D333-(IF(O333&lt;CA333,K333+L333+M333-N333,0)+IF(W333&lt;CA333,S333+T333+U333-V333,0)+IF(AE333&lt;CA333,AA333+AB333+AC333-AD333,0)+IF(AM333&lt;CA333,AI333+AJ333+AK333-AL333,0)+IF(AU333&lt;CA333,AQ333+AR333+AS333-AT333,0)+IF(BC333&lt;CA333,AY333+AZ333+BA333-BB333,0)+IF(BK333&lt;CA333,BG333+BH333+BI333-BJ333,0)+IF(BS333&lt;CA333,BO333+BP333+BQ333-BR333,0)+IF(CA333&lt;CA333,BW333+BX333+BY333-BZ333,0)+IF(CI333&lt;CA333,CE333+CF333+CG333-CH333,0))))))</f>
        <v>0</v>
      </c>
      <c r="CC333" s="3">
        <f>IF(Inputs!$B$27&lt;&gt;"Ready","PENDING INPUTS",MIN((BW333+BX333+BY333),IF(D333&gt;C333,IF(D333=0,0,BZ333*C333/D333),BZ333+CB333)))</f>
        <v>0</v>
      </c>
      <c r="CD333" s="3">
        <f>IF(Inputs!$B$27&lt;&gt;"Ready","PENDING INPUTS",MAX(0,(BW333+BX333+BY333)-CC333))</f>
        <v>0</v>
      </c>
      <c r="CE333" s="3">
        <f>IF(Inputs!$B$27&lt;&gt;"Ready","PENDING INPUTS",CL332)</f>
        <v>0</v>
      </c>
      <c r="CF333" s="3">
        <f>IF(Inputs!$B$27&lt;&gt;"Ready","PENDING INPUTS",IF(A333&lt;=Inputs!$B$6,ROUND(CE333*Inputs!C23/12,2),0))</f>
        <v>0</v>
      </c>
      <c r="CG333" s="3">
        <f>IF(Inputs!$B$27&lt;&gt;"Ready","PENDING INPUTS",IF(AND(A333&lt;=Inputs!$B$6,CE333&gt;0),Inputs!G23,0))</f>
        <v>0</v>
      </c>
      <c r="CH333" s="3">
        <f>IF(Inputs!$B$27&lt;&gt;"Ready","PENDING INPUTS",IF(A333&gt;Inputs!$B$6,0,MIN((CE333+CF333+CG333),IF(Inputs!H23=1,Inputs!D23,MAX(Inputs!F23,ROUND(CE333*Inputs!E23+CF333+CG333,2))))))</f>
        <v>0</v>
      </c>
      <c r="CI333">
        <f>IF(Inputs!$B$27&lt;&gt;"Ready","PENDING INPUTS",IF(CE333&lt;=0,99,1+IF(AND(K333&gt;0,OR(Inputs!C14&gt;Inputs!C23,AND(Inputs!C14=Inputs!C23,0&lt;9))),1,0)+IF(AND(S333&gt;0,OR(Inputs!C15&gt;Inputs!C23,AND(Inputs!C15=Inputs!C23,1&lt;9))),1,0)+IF(AND(AA333&gt;0,OR(Inputs!C16&gt;Inputs!C23,AND(Inputs!C16=Inputs!C23,2&lt;9))),1,0)+IF(AND(AI333&gt;0,OR(Inputs!C17&gt;Inputs!C23,AND(Inputs!C17=Inputs!C23,3&lt;9))),1,0)+IF(AND(AQ333&gt;0,OR(Inputs!C18&gt;Inputs!C23,AND(Inputs!C18=Inputs!C23,4&lt;9))),1,0)+IF(AND(AY333&gt;0,OR(Inputs!C19&gt;Inputs!C23,AND(Inputs!C19=Inputs!C23,5&lt;9))),1,0)+IF(AND(BG333&gt;0,OR(Inputs!C20&gt;Inputs!C23,AND(Inputs!C20=Inputs!C23,6&lt;9))),1,0)+IF(AND(BO333&gt;0,OR(Inputs!C21&gt;Inputs!C23,AND(Inputs!C21=Inputs!C23,7&lt;9))),1,0)+IF(AND(BW333&gt;0,OR(Inputs!C22&gt;Inputs!C23,AND(Inputs!C22=Inputs!C23,8&lt;9))),1,0)))</f>
        <v>99</v>
      </c>
      <c r="CJ333" s="3">
        <f>IF(Inputs!$B$27&lt;&gt;"Ready","PENDING INPUTS",IF(A333&gt;Inputs!$B$6,0,MIN(MAX(0,(CE333+CF333+CG333)-CH333),MAX(0,C333-D333-(IF(O333&lt;CI333,K333+L333+M333-N333,0)+IF(W333&lt;CI333,S333+T333+U333-V333,0)+IF(AE333&lt;CI333,AA333+AB333+AC333-AD333,0)+IF(AM333&lt;CI333,AI333+AJ333+AK333-AL333,0)+IF(AU333&lt;CI333,AQ333+AR333+AS333-AT333,0)+IF(BC333&lt;CI333,AY333+AZ333+BA333-BB333,0)+IF(BK333&lt;CI333,BG333+BH333+BI333-BJ333,0)+IF(BS333&lt;CI333,BO333+BP333+BQ333-BR333,0)+IF(CA333&lt;CI333,BW333+BX333+BY333-BZ333,0)+IF(CI333&lt;CI333,CE333+CF333+CG333-CH333,0))))))</f>
        <v>0</v>
      </c>
      <c r="CK333" s="3">
        <f>IF(Inputs!$B$27&lt;&gt;"Ready","PENDING INPUTS",MIN((CE333+CF333+CG333),IF(D333&gt;C333,IF(D333=0,0,CH333*C333/D333),CH333+CJ333)))</f>
        <v>0</v>
      </c>
      <c r="CL333" s="3">
        <f>IF(Inputs!$B$27&lt;&gt;"Ready","PENDING INPUTS",MAX(0,(CE333+CF333+CG333)-CK333))</f>
        <v>0</v>
      </c>
    </row>
    <row r="334" spans="1:90" ht="27.95" customHeight="1" x14ac:dyDescent="0.25">
      <c r="A334">
        <v>330</v>
      </c>
      <c r="B334" s="13">
        <f>IF(Inputs!$B$27&lt;&gt;"Ready","PENDING INPUTS",EDATE(Inputs!$B$5,A334-1))</f>
        <v>56309</v>
      </c>
      <c r="C334" s="3">
        <f>IF(Inputs!$B$27&lt;&gt;"Ready","PENDING INPUTS",IF(A334&lt;=Inputs!$B$6,MAX(0,Inputs!$B$4+IF(A334=Inputs!$B$7,Inputs!$B$8,0)+IF(A334=Inputs!$B$9,Inputs!$B$10,0)),0))</f>
        <v>0</v>
      </c>
      <c r="D334" s="3">
        <f>IF(Inputs!$B$27&lt;&gt;"Ready","PENDING INPUTS",SUM(N334,V334,AD334,AL334,AT334,BB334,BJ334,BR334,BZ334,CH334))</f>
        <v>0</v>
      </c>
      <c r="E334" s="3">
        <f>IF(Inputs!$B$27&lt;&gt;"Ready","PENDING INPUTS",MAX(0,D334-C334))</f>
        <v>0</v>
      </c>
      <c r="F334" s="3">
        <f>IF(Inputs!$B$27&lt;&gt;"Ready","PENDING INPUTS",SUM(Q334,Y334,AG334,AO334,AW334,BE334,BM334,BU334,CC334,CK334))</f>
        <v>0</v>
      </c>
      <c r="G334" s="3">
        <f>IF(Inputs!$B$27&lt;&gt;"Ready","PENDING INPUTS",SUM(L334,T334,AB334,AJ334,AR334,AZ334,BH334,BP334,BX334,CF334))</f>
        <v>0</v>
      </c>
      <c r="H334" s="3">
        <f>IF(Inputs!$B$27&lt;&gt;"Ready","PENDING INPUTS",SUM(M334,U334,AC334,AK334,AS334,BA334,BI334,BQ334,BY334,CG334))</f>
        <v>0</v>
      </c>
      <c r="I334" s="3">
        <f>IF(Inputs!$B$27&lt;&gt;"Ready","PENDING INPUTS",SUM(R334,Z334,AH334,AP334,AX334,BF334,BN334,BV334,CD334,CL334))</f>
        <v>0</v>
      </c>
      <c r="J334" t="str">
        <f>IF(Inputs!$B$27&lt;&gt;"Ready","PENDING INPUTS",IF(A334&gt;Inputs!$B$6,"Beyond horizon",IF(E334&gt;0.005,"MINIMUM SHORTFALL",IF(I334&lt;0.005,"Paid off","In progress"))))</f>
        <v>Beyond horizon</v>
      </c>
      <c r="K334" s="3">
        <f>IF(Inputs!$B$27&lt;&gt;"Ready","PENDING INPUTS",R333)</f>
        <v>0</v>
      </c>
      <c r="L334" s="3">
        <f>IF(Inputs!$B$27&lt;&gt;"Ready","PENDING INPUTS",IF(A334&lt;=Inputs!$B$6,ROUND(K334*Inputs!C14/12,2),0))</f>
        <v>0</v>
      </c>
      <c r="M334" s="3">
        <f>IF(Inputs!$B$27&lt;&gt;"Ready","PENDING INPUTS",IF(AND(A334&lt;=Inputs!$B$6,K334&gt;0),Inputs!G14,0))</f>
        <v>0</v>
      </c>
      <c r="N334" s="3">
        <f>IF(Inputs!$B$27&lt;&gt;"Ready","PENDING INPUTS",IF(A334&gt;Inputs!$B$6,0,MIN((K334+L334+M334),IF(Inputs!H14=1,Inputs!D14,MAX(Inputs!F14,ROUND(K334*Inputs!E14+L334+M334,2))))))</f>
        <v>0</v>
      </c>
      <c r="O334">
        <f>IF(Inputs!$B$27&lt;&gt;"Ready","PENDING INPUTS",IF(K334&lt;=0,99,1+IF(AND(S334&gt;0,OR(Inputs!C15&gt;Inputs!C14,AND(Inputs!C15=Inputs!C14,1&lt;0))),1,0)+IF(AND(AA334&gt;0,OR(Inputs!C16&gt;Inputs!C14,AND(Inputs!C16=Inputs!C14,2&lt;0))),1,0)+IF(AND(AI334&gt;0,OR(Inputs!C17&gt;Inputs!C14,AND(Inputs!C17=Inputs!C14,3&lt;0))),1,0)+IF(AND(AQ334&gt;0,OR(Inputs!C18&gt;Inputs!C14,AND(Inputs!C18=Inputs!C14,4&lt;0))),1,0)+IF(AND(AY334&gt;0,OR(Inputs!C19&gt;Inputs!C14,AND(Inputs!C19=Inputs!C14,5&lt;0))),1,0)+IF(AND(BG334&gt;0,OR(Inputs!C20&gt;Inputs!C14,AND(Inputs!C20=Inputs!C14,6&lt;0))),1,0)+IF(AND(BO334&gt;0,OR(Inputs!C21&gt;Inputs!C14,AND(Inputs!C21=Inputs!C14,7&lt;0))),1,0)+IF(AND(BW334&gt;0,OR(Inputs!C22&gt;Inputs!C14,AND(Inputs!C22=Inputs!C14,8&lt;0))),1,0)+IF(AND(CE334&gt;0,OR(Inputs!C23&gt;Inputs!C14,AND(Inputs!C23=Inputs!C14,9&lt;0))),1,0)))</f>
        <v>99</v>
      </c>
      <c r="P334" s="3">
        <f>IF(Inputs!$B$27&lt;&gt;"Ready","PENDING INPUTS",IF(A334&gt;Inputs!$B$6,0,MIN(MAX(0,(K334+L334+M334)-N334),MAX(0,C334-D334-(IF(O334&lt;O334,K334+L334+M334-N334,0)+IF(W334&lt;O334,S334+T334+U334-V334,0)+IF(AE334&lt;O334,AA334+AB334+AC334-AD334,0)+IF(AM334&lt;O334,AI334+AJ334+AK334-AL334,0)+IF(AU334&lt;O334,AQ334+AR334+AS334-AT334,0)+IF(BC334&lt;O334,AY334+AZ334+BA334-BB334,0)+IF(BK334&lt;O334,BG334+BH334+BI334-BJ334,0)+IF(BS334&lt;O334,BO334+BP334+BQ334-BR334,0)+IF(CA334&lt;O334,BW334+BX334+BY334-BZ334,0)+IF(CI334&lt;O334,CE334+CF334+CG334-CH334,0))))))</f>
        <v>0</v>
      </c>
      <c r="Q334" s="3">
        <f>IF(Inputs!$B$27&lt;&gt;"Ready","PENDING INPUTS",MIN((K334+L334+M334),IF(D334&gt;C334,IF(D334=0,0,N334*C334/D334),N334+P334)))</f>
        <v>0</v>
      </c>
      <c r="R334" s="3">
        <f>IF(Inputs!$B$27&lt;&gt;"Ready","PENDING INPUTS",MAX(0,(K334+L334+M334)-Q334))</f>
        <v>0</v>
      </c>
      <c r="S334" s="3">
        <f>IF(Inputs!$B$27&lt;&gt;"Ready","PENDING INPUTS",Z333)</f>
        <v>0</v>
      </c>
      <c r="T334" s="3">
        <f>IF(Inputs!$B$27&lt;&gt;"Ready","PENDING INPUTS",IF(A334&lt;=Inputs!$B$6,ROUND(S334*Inputs!C15/12,2),0))</f>
        <v>0</v>
      </c>
      <c r="U334" s="3">
        <f>IF(Inputs!$B$27&lt;&gt;"Ready","PENDING INPUTS",IF(AND(A334&lt;=Inputs!$B$6,S334&gt;0),Inputs!G15,0))</f>
        <v>0</v>
      </c>
      <c r="V334" s="3">
        <f>IF(Inputs!$B$27&lt;&gt;"Ready","PENDING INPUTS",IF(A334&gt;Inputs!$B$6,0,MIN((S334+T334+U334),IF(Inputs!H15=1,Inputs!D15,MAX(Inputs!F15,ROUND(S334*Inputs!E15+T334+U334,2))))))</f>
        <v>0</v>
      </c>
      <c r="W334">
        <f>IF(Inputs!$B$27&lt;&gt;"Ready","PENDING INPUTS",IF(S334&lt;=0,99,1+IF(AND(K334&gt;0,OR(Inputs!C14&gt;Inputs!C15,AND(Inputs!C14=Inputs!C15,0&lt;1))),1,0)+IF(AND(AA334&gt;0,OR(Inputs!C16&gt;Inputs!C15,AND(Inputs!C16=Inputs!C15,2&lt;1))),1,0)+IF(AND(AI334&gt;0,OR(Inputs!C17&gt;Inputs!C15,AND(Inputs!C17=Inputs!C15,3&lt;1))),1,0)+IF(AND(AQ334&gt;0,OR(Inputs!C18&gt;Inputs!C15,AND(Inputs!C18=Inputs!C15,4&lt;1))),1,0)+IF(AND(AY334&gt;0,OR(Inputs!C19&gt;Inputs!C15,AND(Inputs!C19=Inputs!C15,5&lt;1))),1,0)+IF(AND(BG334&gt;0,OR(Inputs!C20&gt;Inputs!C15,AND(Inputs!C20=Inputs!C15,6&lt;1))),1,0)+IF(AND(BO334&gt;0,OR(Inputs!C21&gt;Inputs!C15,AND(Inputs!C21=Inputs!C15,7&lt;1))),1,0)+IF(AND(BW334&gt;0,OR(Inputs!C22&gt;Inputs!C15,AND(Inputs!C22=Inputs!C15,8&lt;1))),1,0)+IF(AND(CE334&gt;0,OR(Inputs!C23&gt;Inputs!C15,AND(Inputs!C23=Inputs!C15,9&lt;1))),1,0)))</f>
        <v>99</v>
      </c>
      <c r="X334" s="3">
        <f>IF(Inputs!$B$27&lt;&gt;"Ready","PENDING INPUTS",IF(A334&gt;Inputs!$B$6,0,MIN(MAX(0,(S334+T334+U334)-V334),MAX(0,C334-D334-(IF(O334&lt;W334,K334+L334+M334-N334,0)+IF(W334&lt;W334,S334+T334+U334-V334,0)+IF(AE334&lt;W334,AA334+AB334+AC334-AD334,0)+IF(AM334&lt;W334,AI334+AJ334+AK334-AL334,0)+IF(AU334&lt;W334,AQ334+AR334+AS334-AT334,0)+IF(BC334&lt;W334,AY334+AZ334+BA334-BB334,0)+IF(BK334&lt;W334,BG334+BH334+BI334-BJ334,0)+IF(BS334&lt;W334,BO334+BP334+BQ334-BR334,0)+IF(CA334&lt;W334,BW334+BX334+BY334-BZ334,0)+IF(CI334&lt;W334,CE334+CF334+CG334-CH334,0))))))</f>
        <v>0</v>
      </c>
      <c r="Y334" s="3">
        <f>IF(Inputs!$B$27&lt;&gt;"Ready","PENDING INPUTS",MIN((S334+T334+U334),IF(D334&gt;C334,IF(D334=0,0,V334*C334/D334),V334+X334)))</f>
        <v>0</v>
      </c>
      <c r="Z334" s="3">
        <f>IF(Inputs!$B$27&lt;&gt;"Ready","PENDING INPUTS",MAX(0,(S334+T334+U334)-Y334))</f>
        <v>0</v>
      </c>
      <c r="AA334" s="3">
        <f>IF(Inputs!$B$27&lt;&gt;"Ready","PENDING INPUTS",AH333)</f>
        <v>0</v>
      </c>
      <c r="AB334" s="3">
        <f>IF(Inputs!$B$27&lt;&gt;"Ready","PENDING INPUTS",IF(A334&lt;=Inputs!$B$6,ROUND(AA334*Inputs!C16/12,2),0))</f>
        <v>0</v>
      </c>
      <c r="AC334" s="3">
        <f>IF(Inputs!$B$27&lt;&gt;"Ready","PENDING INPUTS",IF(AND(A334&lt;=Inputs!$B$6,AA334&gt;0),Inputs!G16,0))</f>
        <v>0</v>
      </c>
      <c r="AD334" s="3">
        <f>IF(Inputs!$B$27&lt;&gt;"Ready","PENDING INPUTS",IF(A334&gt;Inputs!$B$6,0,MIN((AA334+AB334+AC334),IF(Inputs!H16=1,Inputs!D16,MAX(Inputs!F16,ROUND(AA334*Inputs!E16+AB334+AC334,2))))))</f>
        <v>0</v>
      </c>
      <c r="AE334">
        <f>IF(Inputs!$B$27&lt;&gt;"Ready","PENDING INPUTS",IF(AA334&lt;=0,99,1+IF(AND(K334&gt;0,OR(Inputs!C14&gt;Inputs!C16,AND(Inputs!C14=Inputs!C16,0&lt;2))),1,0)+IF(AND(S334&gt;0,OR(Inputs!C15&gt;Inputs!C16,AND(Inputs!C15=Inputs!C16,1&lt;2))),1,0)+IF(AND(AI334&gt;0,OR(Inputs!C17&gt;Inputs!C16,AND(Inputs!C17=Inputs!C16,3&lt;2))),1,0)+IF(AND(AQ334&gt;0,OR(Inputs!C18&gt;Inputs!C16,AND(Inputs!C18=Inputs!C16,4&lt;2))),1,0)+IF(AND(AY334&gt;0,OR(Inputs!C19&gt;Inputs!C16,AND(Inputs!C19=Inputs!C16,5&lt;2))),1,0)+IF(AND(BG334&gt;0,OR(Inputs!C20&gt;Inputs!C16,AND(Inputs!C20=Inputs!C16,6&lt;2))),1,0)+IF(AND(BO334&gt;0,OR(Inputs!C21&gt;Inputs!C16,AND(Inputs!C21=Inputs!C16,7&lt;2))),1,0)+IF(AND(BW334&gt;0,OR(Inputs!C22&gt;Inputs!C16,AND(Inputs!C22=Inputs!C16,8&lt;2))),1,0)+IF(AND(CE334&gt;0,OR(Inputs!C23&gt;Inputs!C16,AND(Inputs!C23=Inputs!C16,9&lt;2))),1,0)))</f>
        <v>99</v>
      </c>
      <c r="AF334" s="3">
        <f>IF(Inputs!$B$27&lt;&gt;"Ready","PENDING INPUTS",IF(A334&gt;Inputs!$B$6,0,MIN(MAX(0,(AA334+AB334+AC334)-AD334),MAX(0,C334-D334-(IF(O334&lt;AE334,K334+L334+M334-N334,0)+IF(W334&lt;AE334,S334+T334+U334-V334,0)+IF(AE334&lt;AE334,AA334+AB334+AC334-AD334,0)+IF(AM334&lt;AE334,AI334+AJ334+AK334-AL334,0)+IF(AU334&lt;AE334,AQ334+AR334+AS334-AT334,0)+IF(BC334&lt;AE334,AY334+AZ334+BA334-BB334,0)+IF(BK334&lt;AE334,BG334+BH334+BI334-BJ334,0)+IF(BS334&lt;AE334,BO334+BP334+BQ334-BR334,0)+IF(CA334&lt;AE334,BW334+BX334+BY334-BZ334,0)+IF(CI334&lt;AE334,CE334+CF334+CG334-CH334,0))))))</f>
        <v>0</v>
      </c>
      <c r="AG334" s="3">
        <f>IF(Inputs!$B$27&lt;&gt;"Ready","PENDING INPUTS",MIN((AA334+AB334+AC334),IF(D334&gt;C334,IF(D334=0,0,AD334*C334/D334),AD334+AF334)))</f>
        <v>0</v>
      </c>
      <c r="AH334" s="3">
        <f>IF(Inputs!$B$27&lt;&gt;"Ready","PENDING INPUTS",MAX(0,(AA334+AB334+AC334)-AG334))</f>
        <v>0</v>
      </c>
      <c r="AI334" s="3">
        <f>IF(Inputs!$B$27&lt;&gt;"Ready","PENDING INPUTS",AP333)</f>
        <v>0</v>
      </c>
      <c r="AJ334" s="3">
        <f>IF(Inputs!$B$27&lt;&gt;"Ready","PENDING INPUTS",IF(A334&lt;=Inputs!$B$6,ROUND(AI334*Inputs!C17/12,2),0))</f>
        <v>0</v>
      </c>
      <c r="AK334" s="3">
        <f>IF(Inputs!$B$27&lt;&gt;"Ready","PENDING INPUTS",IF(AND(A334&lt;=Inputs!$B$6,AI334&gt;0),Inputs!G17,0))</f>
        <v>0</v>
      </c>
      <c r="AL334" s="3">
        <f>IF(Inputs!$B$27&lt;&gt;"Ready","PENDING INPUTS",IF(A334&gt;Inputs!$B$6,0,MIN((AI334+AJ334+AK334),IF(Inputs!H17=1,Inputs!D17,MAX(Inputs!F17,ROUND(AI334*Inputs!E17+AJ334+AK334,2))))))</f>
        <v>0</v>
      </c>
      <c r="AM334">
        <f>IF(Inputs!$B$27&lt;&gt;"Ready","PENDING INPUTS",IF(AI334&lt;=0,99,1+IF(AND(K334&gt;0,OR(Inputs!C14&gt;Inputs!C17,AND(Inputs!C14=Inputs!C17,0&lt;3))),1,0)+IF(AND(S334&gt;0,OR(Inputs!C15&gt;Inputs!C17,AND(Inputs!C15=Inputs!C17,1&lt;3))),1,0)+IF(AND(AA334&gt;0,OR(Inputs!C16&gt;Inputs!C17,AND(Inputs!C16=Inputs!C17,2&lt;3))),1,0)+IF(AND(AQ334&gt;0,OR(Inputs!C18&gt;Inputs!C17,AND(Inputs!C18=Inputs!C17,4&lt;3))),1,0)+IF(AND(AY334&gt;0,OR(Inputs!C19&gt;Inputs!C17,AND(Inputs!C19=Inputs!C17,5&lt;3))),1,0)+IF(AND(BG334&gt;0,OR(Inputs!C20&gt;Inputs!C17,AND(Inputs!C20=Inputs!C17,6&lt;3))),1,0)+IF(AND(BO334&gt;0,OR(Inputs!C21&gt;Inputs!C17,AND(Inputs!C21=Inputs!C17,7&lt;3))),1,0)+IF(AND(BW334&gt;0,OR(Inputs!C22&gt;Inputs!C17,AND(Inputs!C22=Inputs!C17,8&lt;3))),1,0)+IF(AND(CE334&gt;0,OR(Inputs!C23&gt;Inputs!C17,AND(Inputs!C23=Inputs!C17,9&lt;3))),1,0)))</f>
        <v>99</v>
      </c>
      <c r="AN334" s="3">
        <f>IF(Inputs!$B$27&lt;&gt;"Ready","PENDING INPUTS",IF(A334&gt;Inputs!$B$6,0,MIN(MAX(0,(AI334+AJ334+AK334)-AL334),MAX(0,C334-D334-(IF(O334&lt;AM334,K334+L334+M334-N334,0)+IF(W334&lt;AM334,S334+T334+U334-V334,0)+IF(AE334&lt;AM334,AA334+AB334+AC334-AD334,0)+IF(AM334&lt;AM334,AI334+AJ334+AK334-AL334,0)+IF(AU334&lt;AM334,AQ334+AR334+AS334-AT334,0)+IF(BC334&lt;AM334,AY334+AZ334+BA334-BB334,0)+IF(BK334&lt;AM334,BG334+BH334+BI334-BJ334,0)+IF(BS334&lt;AM334,BO334+BP334+BQ334-BR334,0)+IF(CA334&lt;AM334,BW334+BX334+BY334-BZ334,0)+IF(CI334&lt;AM334,CE334+CF334+CG334-CH334,0))))))</f>
        <v>0</v>
      </c>
      <c r="AO334" s="3">
        <f>IF(Inputs!$B$27&lt;&gt;"Ready","PENDING INPUTS",MIN((AI334+AJ334+AK334),IF(D334&gt;C334,IF(D334=0,0,AL334*C334/D334),AL334+AN334)))</f>
        <v>0</v>
      </c>
      <c r="AP334" s="3">
        <f>IF(Inputs!$B$27&lt;&gt;"Ready","PENDING INPUTS",MAX(0,(AI334+AJ334+AK334)-AO334))</f>
        <v>0</v>
      </c>
      <c r="AQ334" s="3">
        <f>IF(Inputs!$B$27&lt;&gt;"Ready","PENDING INPUTS",AX333)</f>
        <v>0</v>
      </c>
      <c r="AR334" s="3">
        <f>IF(Inputs!$B$27&lt;&gt;"Ready","PENDING INPUTS",IF(A334&lt;=Inputs!$B$6,ROUND(AQ334*Inputs!C18/12,2),0))</f>
        <v>0</v>
      </c>
      <c r="AS334" s="3">
        <f>IF(Inputs!$B$27&lt;&gt;"Ready","PENDING INPUTS",IF(AND(A334&lt;=Inputs!$B$6,AQ334&gt;0),Inputs!G18,0))</f>
        <v>0</v>
      </c>
      <c r="AT334" s="3">
        <f>IF(Inputs!$B$27&lt;&gt;"Ready","PENDING INPUTS",IF(A334&gt;Inputs!$B$6,0,MIN((AQ334+AR334+AS334),IF(Inputs!H18=1,Inputs!D18,MAX(Inputs!F18,ROUND(AQ334*Inputs!E18+AR334+AS334,2))))))</f>
        <v>0</v>
      </c>
      <c r="AU334">
        <f>IF(Inputs!$B$27&lt;&gt;"Ready","PENDING INPUTS",IF(AQ334&lt;=0,99,1+IF(AND(K334&gt;0,OR(Inputs!C14&gt;Inputs!C18,AND(Inputs!C14=Inputs!C18,0&lt;4))),1,0)+IF(AND(S334&gt;0,OR(Inputs!C15&gt;Inputs!C18,AND(Inputs!C15=Inputs!C18,1&lt;4))),1,0)+IF(AND(AA334&gt;0,OR(Inputs!C16&gt;Inputs!C18,AND(Inputs!C16=Inputs!C18,2&lt;4))),1,0)+IF(AND(AI334&gt;0,OR(Inputs!C17&gt;Inputs!C18,AND(Inputs!C17=Inputs!C18,3&lt;4))),1,0)+IF(AND(AY334&gt;0,OR(Inputs!C19&gt;Inputs!C18,AND(Inputs!C19=Inputs!C18,5&lt;4))),1,0)+IF(AND(BG334&gt;0,OR(Inputs!C20&gt;Inputs!C18,AND(Inputs!C20=Inputs!C18,6&lt;4))),1,0)+IF(AND(BO334&gt;0,OR(Inputs!C21&gt;Inputs!C18,AND(Inputs!C21=Inputs!C18,7&lt;4))),1,0)+IF(AND(BW334&gt;0,OR(Inputs!C22&gt;Inputs!C18,AND(Inputs!C22=Inputs!C18,8&lt;4))),1,0)+IF(AND(CE334&gt;0,OR(Inputs!C23&gt;Inputs!C18,AND(Inputs!C23=Inputs!C18,9&lt;4))),1,0)))</f>
        <v>99</v>
      </c>
      <c r="AV334" s="3">
        <f>IF(Inputs!$B$27&lt;&gt;"Ready","PENDING INPUTS",IF(A334&gt;Inputs!$B$6,0,MIN(MAX(0,(AQ334+AR334+AS334)-AT334),MAX(0,C334-D334-(IF(O334&lt;AU334,K334+L334+M334-N334,0)+IF(W334&lt;AU334,S334+T334+U334-V334,0)+IF(AE334&lt;AU334,AA334+AB334+AC334-AD334,0)+IF(AM334&lt;AU334,AI334+AJ334+AK334-AL334,0)+IF(AU334&lt;AU334,AQ334+AR334+AS334-AT334,0)+IF(BC334&lt;AU334,AY334+AZ334+BA334-BB334,0)+IF(BK334&lt;AU334,BG334+BH334+BI334-BJ334,0)+IF(BS334&lt;AU334,BO334+BP334+BQ334-BR334,0)+IF(CA334&lt;AU334,BW334+BX334+BY334-BZ334,0)+IF(CI334&lt;AU334,CE334+CF334+CG334-CH334,0))))))</f>
        <v>0</v>
      </c>
      <c r="AW334" s="3">
        <f>IF(Inputs!$B$27&lt;&gt;"Ready","PENDING INPUTS",MIN((AQ334+AR334+AS334),IF(D334&gt;C334,IF(D334=0,0,AT334*C334/D334),AT334+AV334)))</f>
        <v>0</v>
      </c>
      <c r="AX334" s="3">
        <f>IF(Inputs!$B$27&lt;&gt;"Ready","PENDING INPUTS",MAX(0,(AQ334+AR334+AS334)-AW334))</f>
        <v>0</v>
      </c>
      <c r="AY334" s="3">
        <f>IF(Inputs!$B$27&lt;&gt;"Ready","PENDING INPUTS",BF333)</f>
        <v>0</v>
      </c>
      <c r="AZ334" s="3">
        <f>IF(Inputs!$B$27&lt;&gt;"Ready","PENDING INPUTS",IF(A334&lt;=Inputs!$B$6,ROUND(AY334*Inputs!C19/12,2),0))</f>
        <v>0</v>
      </c>
      <c r="BA334" s="3">
        <f>IF(Inputs!$B$27&lt;&gt;"Ready","PENDING INPUTS",IF(AND(A334&lt;=Inputs!$B$6,AY334&gt;0),Inputs!G19,0))</f>
        <v>0</v>
      </c>
      <c r="BB334" s="3">
        <f>IF(Inputs!$B$27&lt;&gt;"Ready","PENDING INPUTS",IF(A334&gt;Inputs!$B$6,0,MIN((AY334+AZ334+BA334),IF(Inputs!H19=1,Inputs!D19,MAX(Inputs!F19,ROUND(AY334*Inputs!E19+AZ334+BA334,2))))))</f>
        <v>0</v>
      </c>
      <c r="BC334">
        <f>IF(Inputs!$B$27&lt;&gt;"Ready","PENDING INPUTS",IF(AY334&lt;=0,99,1+IF(AND(K334&gt;0,OR(Inputs!C14&gt;Inputs!C19,AND(Inputs!C14=Inputs!C19,0&lt;5))),1,0)+IF(AND(S334&gt;0,OR(Inputs!C15&gt;Inputs!C19,AND(Inputs!C15=Inputs!C19,1&lt;5))),1,0)+IF(AND(AA334&gt;0,OR(Inputs!C16&gt;Inputs!C19,AND(Inputs!C16=Inputs!C19,2&lt;5))),1,0)+IF(AND(AI334&gt;0,OR(Inputs!C17&gt;Inputs!C19,AND(Inputs!C17=Inputs!C19,3&lt;5))),1,0)+IF(AND(AQ334&gt;0,OR(Inputs!C18&gt;Inputs!C19,AND(Inputs!C18=Inputs!C19,4&lt;5))),1,0)+IF(AND(BG334&gt;0,OR(Inputs!C20&gt;Inputs!C19,AND(Inputs!C20=Inputs!C19,6&lt;5))),1,0)+IF(AND(BO334&gt;0,OR(Inputs!C21&gt;Inputs!C19,AND(Inputs!C21=Inputs!C19,7&lt;5))),1,0)+IF(AND(BW334&gt;0,OR(Inputs!C22&gt;Inputs!C19,AND(Inputs!C22=Inputs!C19,8&lt;5))),1,0)+IF(AND(CE334&gt;0,OR(Inputs!C23&gt;Inputs!C19,AND(Inputs!C23=Inputs!C19,9&lt;5))),1,0)))</f>
        <v>99</v>
      </c>
      <c r="BD334" s="3">
        <f>IF(Inputs!$B$27&lt;&gt;"Ready","PENDING INPUTS",IF(A334&gt;Inputs!$B$6,0,MIN(MAX(0,(AY334+AZ334+BA334)-BB334),MAX(0,C334-D334-(IF(O334&lt;BC334,K334+L334+M334-N334,0)+IF(W334&lt;BC334,S334+T334+U334-V334,0)+IF(AE334&lt;BC334,AA334+AB334+AC334-AD334,0)+IF(AM334&lt;BC334,AI334+AJ334+AK334-AL334,0)+IF(AU334&lt;BC334,AQ334+AR334+AS334-AT334,0)+IF(BC334&lt;BC334,AY334+AZ334+BA334-BB334,0)+IF(BK334&lt;BC334,BG334+BH334+BI334-BJ334,0)+IF(BS334&lt;BC334,BO334+BP334+BQ334-BR334,0)+IF(CA334&lt;BC334,BW334+BX334+BY334-BZ334,0)+IF(CI334&lt;BC334,CE334+CF334+CG334-CH334,0))))))</f>
        <v>0</v>
      </c>
      <c r="BE334" s="3">
        <f>IF(Inputs!$B$27&lt;&gt;"Ready","PENDING INPUTS",MIN((AY334+AZ334+BA334),IF(D334&gt;C334,IF(D334=0,0,BB334*C334/D334),BB334+BD334)))</f>
        <v>0</v>
      </c>
      <c r="BF334" s="3">
        <f>IF(Inputs!$B$27&lt;&gt;"Ready","PENDING INPUTS",MAX(0,(AY334+AZ334+BA334)-BE334))</f>
        <v>0</v>
      </c>
      <c r="BG334" s="3">
        <f>IF(Inputs!$B$27&lt;&gt;"Ready","PENDING INPUTS",BN333)</f>
        <v>0</v>
      </c>
      <c r="BH334" s="3">
        <f>IF(Inputs!$B$27&lt;&gt;"Ready","PENDING INPUTS",IF(A334&lt;=Inputs!$B$6,ROUND(BG334*Inputs!C20/12,2),0))</f>
        <v>0</v>
      </c>
      <c r="BI334" s="3">
        <f>IF(Inputs!$B$27&lt;&gt;"Ready","PENDING INPUTS",IF(AND(A334&lt;=Inputs!$B$6,BG334&gt;0),Inputs!G20,0))</f>
        <v>0</v>
      </c>
      <c r="BJ334" s="3">
        <f>IF(Inputs!$B$27&lt;&gt;"Ready","PENDING INPUTS",IF(A334&gt;Inputs!$B$6,0,MIN((BG334+BH334+BI334),IF(Inputs!H20=1,Inputs!D20,MAX(Inputs!F20,ROUND(BG334*Inputs!E20+BH334+BI334,2))))))</f>
        <v>0</v>
      </c>
      <c r="BK334">
        <f>IF(Inputs!$B$27&lt;&gt;"Ready","PENDING INPUTS",IF(BG334&lt;=0,99,1+IF(AND(K334&gt;0,OR(Inputs!C14&gt;Inputs!C20,AND(Inputs!C14=Inputs!C20,0&lt;6))),1,0)+IF(AND(S334&gt;0,OR(Inputs!C15&gt;Inputs!C20,AND(Inputs!C15=Inputs!C20,1&lt;6))),1,0)+IF(AND(AA334&gt;0,OR(Inputs!C16&gt;Inputs!C20,AND(Inputs!C16=Inputs!C20,2&lt;6))),1,0)+IF(AND(AI334&gt;0,OR(Inputs!C17&gt;Inputs!C20,AND(Inputs!C17=Inputs!C20,3&lt;6))),1,0)+IF(AND(AQ334&gt;0,OR(Inputs!C18&gt;Inputs!C20,AND(Inputs!C18=Inputs!C20,4&lt;6))),1,0)+IF(AND(AY334&gt;0,OR(Inputs!C19&gt;Inputs!C20,AND(Inputs!C19=Inputs!C20,5&lt;6))),1,0)+IF(AND(BO334&gt;0,OR(Inputs!C21&gt;Inputs!C20,AND(Inputs!C21=Inputs!C20,7&lt;6))),1,0)+IF(AND(BW334&gt;0,OR(Inputs!C22&gt;Inputs!C20,AND(Inputs!C22=Inputs!C20,8&lt;6))),1,0)+IF(AND(CE334&gt;0,OR(Inputs!C23&gt;Inputs!C20,AND(Inputs!C23=Inputs!C20,9&lt;6))),1,0)))</f>
        <v>99</v>
      </c>
      <c r="BL334" s="3">
        <f>IF(Inputs!$B$27&lt;&gt;"Ready","PENDING INPUTS",IF(A334&gt;Inputs!$B$6,0,MIN(MAX(0,(BG334+BH334+BI334)-BJ334),MAX(0,C334-D334-(IF(O334&lt;BK334,K334+L334+M334-N334,0)+IF(W334&lt;BK334,S334+T334+U334-V334,0)+IF(AE334&lt;BK334,AA334+AB334+AC334-AD334,0)+IF(AM334&lt;BK334,AI334+AJ334+AK334-AL334,0)+IF(AU334&lt;BK334,AQ334+AR334+AS334-AT334,0)+IF(BC334&lt;BK334,AY334+AZ334+BA334-BB334,0)+IF(BK334&lt;BK334,BG334+BH334+BI334-BJ334,0)+IF(BS334&lt;BK334,BO334+BP334+BQ334-BR334,0)+IF(CA334&lt;BK334,BW334+BX334+BY334-BZ334,0)+IF(CI334&lt;BK334,CE334+CF334+CG334-CH334,0))))))</f>
        <v>0</v>
      </c>
      <c r="BM334" s="3">
        <f>IF(Inputs!$B$27&lt;&gt;"Ready","PENDING INPUTS",MIN((BG334+BH334+BI334),IF(D334&gt;C334,IF(D334=0,0,BJ334*C334/D334),BJ334+BL334)))</f>
        <v>0</v>
      </c>
      <c r="BN334" s="3">
        <f>IF(Inputs!$B$27&lt;&gt;"Ready","PENDING INPUTS",MAX(0,(BG334+BH334+BI334)-BM334))</f>
        <v>0</v>
      </c>
      <c r="BO334" s="3">
        <f>IF(Inputs!$B$27&lt;&gt;"Ready","PENDING INPUTS",BV333)</f>
        <v>0</v>
      </c>
      <c r="BP334" s="3">
        <f>IF(Inputs!$B$27&lt;&gt;"Ready","PENDING INPUTS",IF(A334&lt;=Inputs!$B$6,ROUND(BO334*Inputs!C21/12,2),0))</f>
        <v>0</v>
      </c>
      <c r="BQ334" s="3">
        <f>IF(Inputs!$B$27&lt;&gt;"Ready","PENDING INPUTS",IF(AND(A334&lt;=Inputs!$B$6,BO334&gt;0),Inputs!G21,0))</f>
        <v>0</v>
      </c>
      <c r="BR334" s="3">
        <f>IF(Inputs!$B$27&lt;&gt;"Ready","PENDING INPUTS",IF(A334&gt;Inputs!$B$6,0,MIN((BO334+BP334+BQ334),IF(Inputs!H21=1,Inputs!D21,MAX(Inputs!F21,ROUND(BO334*Inputs!E21+BP334+BQ334,2))))))</f>
        <v>0</v>
      </c>
      <c r="BS334">
        <f>IF(Inputs!$B$27&lt;&gt;"Ready","PENDING INPUTS",IF(BO334&lt;=0,99,1+IF(AND(K334&gt;0,OR(Inputs!C14&gt;Inputs!C21,AND(Inputs!C14=Inputs!C21,0&lt;7))),1,0)+IF(AND(S334&gt;0,OR(Inputs!C15&gt;Inputs!C21,AND(Inputs!C15=Inputs!C21,1&lt;7))),1,0)+IF(AND(AA334&gt;0,OR(Inputs!C16&gt;Inputs!C21,AND(Inputs!C16=Inputs!C21,2&lt;7))),1,0)+IF(AND(AI334&gt;0,OR(Inputs!C17&gt;Inputs!C21,AND(Inputs!C17=Inputs!C21,3&lt;7))),1,0)+IF(AND(AQ334&gt;0,OR(Inputs!C18&gt;Inputs!C21,AND(Inputs!C18=Inputs!C21,4&lt;7))),1,0)+IF(AND(AY334&gt;0,OR(Inputs!C19&gt;Inputs!C21,AND(Inputs!C19=Inputs!C21,5&lt;7))),1,0)+IF(AND(BG334&gt;0,OR(Inputs!C20&gt;Inputs!C21,AND(Inputs!C20=Inputs!C21,6&lt;7))),1,0)+IF(AND(BW334&gt;0,OR(Inputs!C22&gt;Inputs!C21,AND(Inputs!C22=Inputs!C21,8&lt;7))),1,0)+IF(AND(CE334&gt;0,OR(Inputs!C23&gt;Inputs!C21,AND(Inputs!C23=Inputs!C21,9&lt;7))),1,0)))</f>
        <v>99</v>
      </c>
      <c r="BT334" s="3">
        <f>IF(Inputs!$B$27&lt;&gt;"Ready","PENDING INPUTS",IF(A334&gt;Inputs!$B$6,0,MIN(MAX(0,(BO334+BP334+BQ334)-BR334),MAX(0,C334-D334-(IF(O334&lt;BS334,K334+L334+M334-N334,0)+IF(W334&lt;BS334,S334+T334+U334-V334,0)+IF(AE334&lt;BS334,AA334+AB334+AC334-AD334,0)+IF(AM334&lt;BS334,AI334+AJ334+AK334-AL334,0)+IF(AU334&lt;BS334,AQ334+AR334+AS334-AT334,0)+IF(BC334&lt;BS334,AY334+AZ334+BA334-BB334,0)+IF(BK334&lt;BS334,BG334+BH334+BI334-BJ334,0)+IF(BS334&lt;BS334,BO334+BP334+BQ334-BR334,0)+IF(CA334&lt;BS334,BW334+BX334+BY334-BZ334,0)+IF(CI334&lt;BS334,CE334+CF334+CG334-CH334,0))))))</f>
        <v>0</v>
      </c>
      <c r="BU334" s="3">
        <f>IF(Inputs!$B$27&lt;&gt;"Ready","PENDING INPUTS",MIN((BO334+BP334+BQ334),IF(D334&gt;C334,IF(D334=0,0,BR334*C334/D334),BR334+BT334)))</f>
        <v>0</v>
      </c>
      <c r="BV334" s="3">
        <f>IF(Inputs!$B$27&lt;&gt;"Ready","PENDING INPUTS",MAX(0,(BO334+BP334+BQ334)-BU334))</f>
        <v>0</v>
      </c>
      <c r="BW334" s="3">
        <f>IF(Inputs!$B$27&lt;&gt;"Ready","PENDING INPUTS",CD333)</f>
        <v>0</v>
      </c>
      <c r="BX334" s="3">
        <f>IF(Inputs!$B$27&lt;&gt;"Ready","PENDING INPUTS",IF(A334&lt;=Inputs!$B$6,ROUND(BW334*Inputs!C22/12,2),0))</f>
        <v>0</v>
      </c>
      <c r="BY334" s="3">
        <f>IF(Inputs!$B$27&lt;&gt;"Ready","PENDING INPUTS",IF(AND(A334&lt;=Inputs!$B$6,BW334&gt;0),Inputs!G22,0))</f>
        <v>0</v>
      </c>
      <c r="BZ334" s="3">
        <f>IF(Inputs!$B$27&lt;&gt;"Ready","PENDING INPUTS",IF(A334&gt;Inputs!$B$6,0,MIN((BW334+BX334+BY334),IF(Inputs!H22=1,Inputs!D22,MAX(Inputs!F22,ROUND(BW334*Inputs!E22+BX334+BY334,2))))))</f>
        <v>0</v>
      </c>
      <c r="CA334">
        <f>IF(Inputs!$B$27&lt;&gt;"Ready","PENDING INPUTS",IF(BW334&lt;=0,99,1+IF(AND(K334&gt;0,OR(Inputs!C14&gt;Inputs!C22,AND(Inputs!C14=Inputs!C22,0&lt;8))),1,0)+IF(AND(S334&gt;0,OR(Inputs!C15&gt;Inputs!C22,AND(Inputs!C15=Inputs!C22,1&lt;8))),1,0)+IF(AND(AA334&gt;0,OR(Inputs!C16&gt;Inputs!C22,AND(Inputs!C16=Inputs!C22,2&lt;8))),1,0)+IF(AND(AI334&gt;0,OR(Inputs!C17&gt;Inputs!C22,AND(Inputs!C17=Inputs!C22,3&lt;8))),1,0)+IF(AND(AQ334&gt;0,OR(Inputs!C18&gt;Inputs!C22,AND(Inputs!C18=Inputs!C22,4&lt;8))),1,0)+IF(AND(AY334&gt;0,OR(Inputs!C19&gt;Inputs!C22,AND(Inputs!C19=Inputs!C22,5&lt;8))),1,0)+IF(AND(BG334&gt;0,OR(Inputs!C20&gt;Inputs!C22,AND(Inputs!C20=Inputs!C22,6&lt;8))),1,0)+IF(AND(BO334&gt;0,OR(Inputs!C21&gt;Inputs!C22,AND(Inputs!C21=Inputs!C22,7&lt;8))),1,0)+IF(AND(CE334&gt;0,OR(Inputs!C23&gt;Inputs!C22,AND(Inputs!C23=Inputs!C22,9&lt;8))),1,0)))</f>
        <v>99</v>
      </c>
      <c r="CB334" s="3">
        <f>IF(Inputs!$B$27&lt;&gt;"Ready","PENDING INPUTS",IF(A334&gt;Inputs!$B$6,0,MIN(MAX(0,(BW334+BX334+BY334)-BZ334),MAX(0,C334-D334-(IF(O334&lt;CA334,K334+L334+M334-N334,0)+IF(W334&lt;CA334,S334+T334+U334-V334,0)+IF(AE334&lt;CA334,AA334+AB334+AC334-AD334,0)+IF(AM334&lt;CA334,AI334+AJ334+AK334-AL334,0)+IF(AU334&lt;CA334,AQ334+AR334+AS334-AT334,0)+IF(BC334&lt;CA334,AY334+AZ334+BA334-BB334,0)+IF(BK334&lt;CA334,BG334+BH334+BI334-BJ334,0)+IF(BS334&lt;CA334,BO334+BP334+BQ334-BR334,0)+IF(CA334&lt;CA334,BW334+BX334+BY334-BZ334,0)+IF(CI334&lt;CA334,CE334+CF334+CG334-CH334,0))))))</f>
        <v>0</v>
      </c>
      <c r="CC334" s="3">
        <f>IF(Inputs!$B$27&lt;&gt;"Ready","PENDING INPUTS",MIN((BW334+BX334+BY334),IF(D334&gt;C334,IF(D334=0,0,BZ334*C334/D334),BZ334+CB334)))</f>
        <v>0</v>
      </c>
      <c r="CD334" s="3">
        <f>IF(Inputs!$B$27&lt;&gt;"Ready","PENDING INPUTS",MAX(0,(BW334+BX334+BY334)-CC334))</f>
        <v>0</v>
      </c>
      <c r="CE334" s="3">
        <f>IF(Inputs!$B$27&lt;&gt;"Ready","PENDING INPUTS",CL333)</f>
        <v>0</v>
      </c>
      <c r="CF334" s="3">
        <f>IF(Inputs!$B$27&lt;&gt;"Ready","PENDING INPUTS",IF(A334&lt;=Inputs!$B$6,ROUND(CE334*Inputs!C23/12,2),0))</f>
        <v>0</v>
      </c>
      <c r="CG334" s="3">
        <f>IF(Inputs!$B$27&lt;&gt;"Ready","PENDING INPUTS",IF(AND(A334&lt;=Inputs!$B$6,CE334&gt;0),Inputs!G23,0))</f>
        <v>0</v>
      </c>
      <c r="CH334" s="3">
        <f>IF(Inputs!$B$27&lt;&gt;"Ready","PENDING INPUTS",IF(A334&gt;Inputs!$B$6,0,MIN((CE334+CF334+CG334),IF(Inputs!H23=1,Inputs!D23,MAX(Inputs!F23,ROUND(CE334*Inputs!E23+CF334+CG334,2))))))</f>
        <v>0</v>
      </c>
      <c r="CI334">
        <f>IF(Inputs!$B$27&lt;&gt;"Ready","PENDING INPUTS",IF(CE334&lt;=0,99,1+IF(AND(K334&gt;0,OR(Inputs!C14&gt;Inputs!C23,AND(Inputs!C14=Inputs!C23,0&lt;9))),1,0)+IF(AND(S334&gt;0,OR(Inputs!C15&gt;Inputs!C23,AND(Inputs!C15=Inputs!C23,1&lt;9))),1,0)+IF(AND(AA334&gt;0,OR(Inputs!C16&gt;Inputs!C23,AND(Inputs!C16=Inputs!C23,2&lt;9))),1,0)+IF(AND(AI334&gt;0,OR(Inputs!C17&gt;Inputs!C23,AND(Inputs!C17=Inputs!C23,3&lt;9))),1,0)+IF(AND(AQ334&gt;0,OR(Inputs!C18&gt;Inputs!C23,AND(Inputs!C18=Inputs!C23,4&lt;9))),1,0)+IF(AND(AY334&gt;0,OR(Inputs!C19&gt;Inputs!C23,AND(Inputs!C19=Inputs!C23,5&lt;9))),1,0)+IF(AND(BG334&gt;0,OR(Inputs!C20&gt;Inputs!C23,AND(Inputs!C20=Inputs!C23,6&lt;9))),1,0)+IF(AND(BO334&gt;0,OR(Inputs!C21&gt;Inputs!C23,AND(Inputs!C21=Inputs!C23,7&lt;9))),1,0)+IF(AND(BW334&gt;0,OR(Inputs!C22&gt;Inputs!C23,AND(Inputs!C22=Inputs!C23,8&lt;9))),1,0)))</f>
        <v>99</v>
      </c>
      <c r="CJ334" s="3">
        <f>IF(Inputs!$B$27&lt;&gt;"Ready","PENDING INPUTS",IF(A334&gt;Inputs!$B$6,0,MIN(MAX(0,(CE334+CF334+CG334)-CH334),MAX(0,C334-D334-(IF(O334&lt;CI334,K334+L334+M334-N334,0)+IF(W334&lt;CI334,S334+T334+U334-V334,0)+IF(AE334&lt;CI334,AA334+AB334+AC334-AD334,0)+IF(AM334&lt;CI334,AI334+AJ334+AK334-AL334,0)+IF(AU334&lt;CI334,AQ334+AR334+AS334-AT334,0)+IF(BC334&lt;CI334,AY334+AZ334+BA334-BB334,0)+IF(BK334&lt;CI334,BG334+BH334+BI334-BJ334,0)+IF(BS334&lt;CI334,BO334+BP334+BQ334-BR334,0)+IF(CA334&lt;CI334,BW334+BX334+BY334-BZ334,0)+IF(CI334&lt;CI334,CE334+CF334+CG334-CH334,0))))))</f>
        <v>0</v>
      </c>
      <c r="CK334" s="3">
        <f>IF(Inputs!$B$27&lt;&gt;"Ready","PENDING INPUTS",MIN((CE334+CF334+CG334),IF(D334&gt;C334,IF(D334=0,0,CH334*C334/D334),CH334+CJ334)))</f>
        <v>0</v>
      </c>
      <c r="CL334" s="3">
        <f>IF(Inputs!$B$27&lt;&gt;"Ready","PENDING INPUTS",MAX(0,(CE334+CF334+CG334)-CK334))</f>
        <v>0</v>
      </c>
    </row>
    <row r="335" spans="1:90" ht="27.95" customHeight="1" x14ac:dyDescent="0.25">
      <c r="A335">
        <v>331</v>
      </c>
      <c r="B335" s="13">
        <f>IF(Inputs!$B$27&lt;&gt;"Ready","PENDING INPUTS",EDATE(Inputs!$B$5,A335-1))</f>
        <v>56340</v>
      </c>
      <c r="C335" s="3">
        <f>IF(Inputs!$B$27&lt;&gt;"Ready","PENDING INPUTS",IF(A335&lt;=Inputs!$B$6,MAX(0,Inputs!$B$4+IF(A335=Inputs!$B$7,Inputs!$B$8,0)+IF(A335=Inputs!$B$9,Inputs!$B$10,0)),0))</f>
        <v>0</v>
      </c>
      <c r="D335" s="3">
        <f>IF(Inputs!$B$27&lt;&gt;"Ready","PENDING INPUTS",SUM(N335,V335,AD335,AL335,AT335,BB335,BJ335,BR335,BZ335,CH335))</f>
        <v>0</v>
      </c>
      <c r="E335" s="3">
        <f>IF(Inputs!$B$27&lt;&gt;"Ready","PENDING INPUTS",MAX(0,D335-C335))</f>
        <v>0</v>
      </c>
      <c r="F335" s="3">
        <f>IF(Inputs!$B$27&lt;&gt;"Ready","PENDING INPUTS",SUM(Q335,Y335,AG335,AO335,AW335,BE335,BM335,BU335,CC335,CK335))</f>
        <v>0</v>
      </c>
      <c r="G335" s="3">
        <f>IF(Inputs!$B$27&lt;&gt;"Ready","PENDING INPUTS",SUM(L335,T335,AB335,AJ335,AR335,AZ335,BH335,BP335,BX335,CF335))</f>
        <v>0</v>
      </c>
      <c r="H335" s="3">
        <f>IF(Inputs!$B$27&lt;&gt;"Ready","PENDING INPUTS",SUM(M335,U335,AC335,AK335,AS335,BA335,BI335,BQ335,BY335,CG335))</f>
        <v>0</v>
      </c>
      <c r="I335" s="3">
        <f>IF(Inputs!$B$27&lt;&gt;"Ready","PENDING INPUTS",SUM(R335,Z335,AH335,AP335,AX335,BF335,BN335,BV335,CD335,CL335))</f>
        <v>0</v>
      </c>
      <c r="J335" t="str">
        <f>IF(Inputs!$B$27&lt;&gt;"Ready","PENDING INPUTS",IF(A335&gt;Inputs!$B$6,"Beyond horizon",IF(E335&gt;0.005,"MINIMUM SHORTFALL",IF(I335&lt;0.005,"Paid off","In progress"))))</f>
        <v>Beyond horizon</v>
      </c>
      <c r="K335" s="3">
        <f>IF(Inputs!$B$27&lt;&gt;"Ready","PENDING INPUTS",R334)</f>
        <v>0</v>
      </c>
      <c r="L335" s="3">
        <f>IF(Inputs!$B$27&lt;&gt;"Ready","PENDING INPUTS",IF(A335&lt;=Inputs!$B$6,ROUND(K335*Inputs!C14/12,2),0))</f>
        <v>0</v>
      </c>
      <c r="M335" s="3">
        <f>IF(Inputs!$B$27&lt;&gt;"Ready","PENDING INPUTS",IF(AND(A335&lt;=Inputs!$B$6,K335&gt;0),Inputs!G14,0))</f>
        <v>0</v>
      </c>
      <c r="N335" s="3">
        <f>IF(Inputs!$B$27&lt;&gt;"Ready","PENDING INPUTS",IF(A335&gt;Inputs!$B$6,0,MIN((K335+L335+M335),IF(Inputs!H14=1,Inputs!D14,MAX(Inputs!F14,ROUND(K335*Inputs!E14+L335+M335,2))))))</f>
        <v>0</v>
      </c>
      <c r="O335">
        <f>IF(Inputs!$B$27&lt;&gt;"Ready","PENDING INPUTS",IF(K335&lt;=0,99,1+IF(AND(S335&gt;0,OR(Inputs!C15&gt;Inputs!C14,AND(Inputs!C15=Inputs!C14,1&lt;0))),1,0)+IF(AND(AA335&gt;0,OR(Inputs!C16&gt;Inputs!C14,AND(Inputs!C16=Inputs!C14,2&lt;0))),1,0)+IF(AND(AI335&gt;0,OR(Inputs!C17&gt;Inputs!C14,AND(Inputs!C17=Inputs!C14,3&lt;0))),1,0)+IF(AND(AQ335&gt;0,OR(Inputs!C18&gt;Inputs!C14,AND(Inputs!C18=Inputs!C14,4&lt;0))),1,0)+IF(AND(AY335&gt;0,OR(Inputs!C19&gt;Inputs!C14,AND(Inputs!C19=Inputs!C14,5&lt;0))),1,0)+IF(AND(BG335&gt;0,OR(Inputs!C20&gt;Inputs!C14,AND(Inputs!C20=Inputs!C14,6&lt;0))),1,0)+IF(AND(BO335&gt;0,OR(Inputs!C21&gt;Inputs!C14,AND(Inputs!C21=Inputs!C14,7&lt;0))),1,0)+IF(AND(BW335&gt;0,OR(Inputs!C22&gt;Inputs!C14,AND(Inputs!C22=Inputs!C14,8&lt;0))),1,0)+IF(AND(CE335&gt;0,OR(Inputs!C23&gt;Inputs!C14,AND(Inputs!C23=Inputs!C14,9&lt;0))),1,0)))</f>
        <v>99</v>
      </c>
      <c r="P335" s="3">
        <f>IF(Inputs!$B$27&lt;&gt;"Ready","PENDING INPUTS",IF(A335&gt;Inputs!$B$6,0,MIN(MAX(0,(K335+L335+M335)-N335),MAX(0,C335-D335-(IF(O335&lt;O335,K335+L335+M335-N335,0)+IF(W335&lt;O335,S335+T335+U335-V335,0)+IF(AE335&lt;O335,AA335+AB335+AC335-AD335,0)+IF(AM335&lt;O335,AI335+AJ335+AK335-AL335,0)+IF(AU335&lt;O335,AQ335+AR335+AS335-AT335,0)+IF(BC335&lt;O335,AY335+AZ335+BA335-BB335,0)+IF(BK335&lt;O335,BG335+BH335+BI335-BJ335,0)+IF(BS335&lt;O335,BO335+BP335+BQ335-BR335,0)+IF(CA335&lt;O335,BW335+BX335+BY335-BZ335,0)+IF(CI335&lt;O335,CE335+CF335+CG335-CH335,0))))))</f>
        <v>0</v>
      </c>
      <c r="Q335" s="3">
        <f>IF(Inputs!$B$27&lt;&gt;"Ready","PENDING INPUTS",MIN((K335+L335+M335),IF(D335&gt;C335,IF(D335=0,0,N335*C335/D335),N335+P335)))</f>
        <v>0</v>
      </c>
      <c r="R335" s="3">
        <f>IF(Inputs!$B$27&lt;&gt;"Ready","PENDING INPUTS",MAX(0,(K335+L335+M335)-Q335))</f>
        <v>0</v>
      </c>
      <c r="S335" s="3">
        <f>IF(Inputs!$B$27&lt;&gt;"Ready","PENDING INPUTS",Z334)</f>
        <v>0</v>
      </c>
      <c r="T335" s="3">
        <f>IF(Inputs!$B$27&lt;&gt;"Ready","PENDING INPUTS",IF(A335&lt;=Inputs!$B$6,ROUND(S335*Inputs!C15/12,2),0))</f>
        <v>0</v>
      </c>
      <c r="U335" s="3">
        <f>IF(Inputs!$B$27&lt;&gt;"Ready","PENDING INPUTS",IF(AND(A335&lt;=Inputs!$B$6,S335&gt;0),Inputs!G15,0))</f>
        <v>0</v>
      </c>
      <c r="V335" s="3">
        <f>IF(Inputs!$B$27&lt;&gt;"Ready","PENDING INPUTS",IF(A335&gt;Inputs!$B$6,0,MIN((S335+T335+U335),IF(Inputs!H15=1,Inputs!D15,MAX(Inputs!F15,ROUND(S335*Inputs!E15+T335+U335,2))))))</f>
        <v>0</v>
      </c>
      <c r="W335">
        <f>IF(Inputs!$B$27&lt;&gt;"Ready","PENDING INPUTS",IF(S335&lt;=0,99,1+IF(AND(K335&gt;0,OR(Inputs!C14&gt;Inputs!C15,AND(Inputs!C14=Inputs!C15,0&lt;1))),1,0)+IF(AND(AA335&gt;0,OR(Inputs!C16&gt;Inputs!C15,AND(Inputs!C16=Inputs!C15,2&lt;1))),1,0)+IF(AND(AI335&gt;0,OR(Inputs!C17&gt;Inputs!C15,AND(Inputs!C17=Inputs!C15,3&lt;1))),1,0)+IF(AND(AQ335&gt;0,OR(Inputs!C18&gt;Inputs!C15,AND(Inputs!C18=Inputs!C15,4&lt;1))),1,0)+IF(AND(AY335&gt;0,OR(Inputs!C19&gt;Inputs!C15,AND(Inputs!C19=Inputs!C15,5&lt;1))),1,0)+IF(AND(BG335&gt;0,OR(Inputs!C20&gt;Inputs!C15,AND(Inputs!C20=Inputs!C15,6&lt;1))),1,0)+IF(AND(BO335&gt;0,OR(Inputs!C21&gt;Inputs!C15,AND(Inputs!C21=Inputs!C15,7&lt;1))),1,0)+IF(AND(BW335&gt;0,OR(Inputs!C22&gt;Inputs!C15,AND(Inputs!C22=Inputs!C15,8&lt;1))),1,0)+IF(AND(CE335&gt;0,OR(Inputs!C23&gt;Inputs!C15,AND(Inputs!C23=Inputs!C15,9&lt;1))),1,0)))</f>
        <v>99</v>
      </c>
      <c r="X335" s="3">
        <f>IF(Inputs!$B$27&lt;&gt;"Ready","PENDING INPUTS",IF(A335&gt;Inputs!$B$6,0,MIN(MAX(0,(S335+T335+U335)-V335),MAX(0,C335-D335-(IF(O335&lt;W335,K335+L335+M335-N335,0)+IF(W335&lt;W335,S335+T335+U335-V335,0)+IF(AE335&lt;W335,AA335+AB335+AC335-AD335,0)+IF(AM335&lt;W335,AI335+AJ335+AK335-AL335,0)+IF(AU335&lt;W335,AQ335+AR335+AS335-AT335,0)+IF(BC335&lt;W335,AY335+AZ335+BA335-BB335,0)+IF(BK335&lt;W335,BG335+BH335+BI335-BJ335,0)+IF(BS335&lt;W335,BO335+BP335+BQ335-BR335,0)+IF(CA335&lt;W335,BW335+BX335+BY335-BZ335,0)+IF(CI335&lt;W335,CE335+CF335+CG335-CH335,0))))))</f>
        <v>0</v>
      </c>
      <c r="Y335" s="3">
        <f>IF(Inputs!$B$27&lt;&gt;"Ready","PENDING INPUTS",MIN((S335+T335+U335),IF(D335&gt;C335,IF(D335=0,0,V335*C335/D335),V335+X335)))</f>
        <v>0</v>
      </c>
      <c r="Z335" s="3">
        <f>IF(Inputs!$B$27&lt;&gt;"Ready","PENDING INPUTS",MAX(0,(S335+T335+U335)-Y335))</f>
        <v>0</v>
      </c>
      <c r="AA335" s="3">
        <f>IF(Inputs!$B$27&lt;&gt;"Ready","PENDING INPUTS",AH334)</f>
        <v>0</v>
      </c>
      <c r="AB335" s="3">
        <f>IF(Inputs!$B$27&lt;&gt;"Ready","PENDING INPUTS",IF(A335&lt;=Inputs!$B$6,ROUND(AA335*Inputs!C16/12,2),0))</f>
        <v>0</v>
      </c>
      <c r="AC335" s="3">
        <f>IF(Inputs!$B$27&lt;&gt;"Ready","PENDING INPUTS",IF(AND(A335&lt;=Inputs!$B$6,AA335&gt;0),Inputs!G16,0))</f>
        <v>0</v>
      </c>
      <c r="AD335" s="3">
        <f>IF(Inputs!$B$27&lt;&gt;"Ready","PENDING INPUTS",IF(A335&gt;Inputs!$B$6,0,MIN((AA335+AB335+AC335),IF(Inputs!H16=1,Inputs!D16,MAX(Inputs!F16,ROUND(AA335*Inputs!E16+AB335+AC335,2))))))</f>
        <v>0</v>
      </c>
      <c r="AE335">
        <f>IF(Inputs!$B$27&lt;&gt;"Ready","PENDING INPUTS",IF(AA335&lt;=0,99,1+IF(AND(K335&gt;0,OR(Inputs!C14&gt;Inputs!C16,AND(Inputs!C14=Inputs!C16,0&lt;2))),1,0)+IF(AND(S335&gt;0,OR(Inputs!C15&gt;Inputs!C16,AND(Inputs!C15=Inputs!C16,1&lt;2))),1,0)+IF(AND(AI335&gt;0,OR(Inputs!C17&gt;Inputs!C16,AND(Inputs!C17=Inputs!C16,3&lt;2))),1,0)+IF(AND(AQ335&gt;0,OR(Inputs!C18&gt;Inputs!C16,AND(Inputs!C18=Inputs!C16,4&lt;2))),1,0)+IF(AND(AY335&gt;0,OR(Inputs!C19&gt;Inputs!C16,AND(Inputs!C19=Inputs!C16,5&lt;2))),1,0)+IF(AND(BG335&gt;0,OR(Inputs!C20&gt;Inputs!C16,AND(Inputs!C20=Inputs!C16,6&lt;2))),1,0)+IF(AND(BO335&gt;0,OR(Inputs!C21&gt;Inputs!C16,AND(Inputs!C21=Inputs!C16,7&lt;2))),1,0)+IF(AND(BW335&gt;0,OR(Inputs!C22&gt;Inputs!C16,AND(Inputs!C22=Inputs!C16,8&lt;2))),1,0)+IF(AND(CE335&gt;0,OR(Inputs!C23&gt;Inputs!C16,AND(Inputs!C23=Inputs!C16,9&lt;2))),1,0)))</f>
        <v>99</v>
      </c>
      <c r="AF335" s="3">
        <f>IF(Inputs!$B$27&lt;&gt;"Ready","PENDING INPUTS",IF(A335&gt;Inputs!$B$6,0,MIN(MAX(0,(AA335+AB335+AC335)-AD335),MAX(0,C335-D335-(IF(O335&lt;AE335,K335+L335+M335-N335,0)+IF(W335&lt;AE335,S335+T335+U335-V335,0)+IF(AE335&lt;AE335,AA335+AB335+AC335-AD335,0)+IF(AM335&lt;AE335,AI335+AJ335+AK335-AL335,0)+IF(AU335&lt;AE335,AQ335+AR335+AS335-AT335,0)+IF(BC335&lt;AE335,AY335+AZ335+BA335-BB335,0)+IF(BK335&lt;AE335,BG335+BH335+BI335-BJ335,0)+IF(BS335&lt;AE335,BO335+BP335+BQ335-BR335,0)+IF(CA335&lt;AE335,BW335+BX335+BY335-BZ335,0)+IF(CI335&lt;AE335,CE335+CF335+CG335-CH335,0))))))</f>
        <v>0</v>
      </c>
      <c r="AG335" s="3">
        <f>IF(Inputs!$B$27&lt;&gt;"Ready","PENDING INPUTS",MIN((AA335+AB335+AC335),IF(D335&gt;C335,IF(D335=0,0,AD335*C335/D335),AD335+AF335)))</f>
        <v>0</v>
      </c>
      <c r="AH335" s="3">
        <f>IF(Inputs!$B$27&lt;&gt;"Ready","PENDING INPUTS",MAX(0,(AA335+AB335+AC335)-AG335))</f>
        <v>0</v>
      </c>
      <c r="AI335" s="3">
        <f>IF(Inputs!$B$27&lt;&gt;"Ready","PENDING INPUTS",AP334)</f>
        <v>0</v>
      </c>
      <c r="AJ335" s="3">
        <f>IF(Inputs!$B$27&lt;&gt;"Ready","PENDING INPUTS",IF(A335&lt;=Inputs!$B$6,ROUND(AI335*Inputs!C17/12,2),0))</f>
        <v>0</v>
      </c>
      <c r="AK335" s="3">
        <f>IF(Inputs!$B$27&lt;&gt;"Ready","PENDING INPUTS",IF(AND(A335&lt;=Inputs!$B$6,AI335&gt;0),Inputs!G17,0))</f>
        <v>0</v>
      </c>
      <c r="AL335" s="3">
        <f>IF(Inputs!$B$27&lt;&gt;"Ready","PENDING INPUTS",IF(A335&gt;Inputs!$B$6,0,MIN((AI335+AJ335+AK335),IF(Inputs!H17=1,Inputs!D17,MAX(Inputs!F17,ROUND(AI335*Inputs!E17+AJ335+AK335,2))))))</f>
        <v>0</v>
      </c>
      <c r="AM335">
        <f>IF(Inputs!$B$27&lt;&gt;"Ready","PENDING INPUTS",IF(AI335&lt;=0,99,1+IF(AND(K335&gt;0,OR(Inputs!C14&gt;Inputs!C17,AND(Inputs!C14=Inputs!C17,0&lt;3))),1,0)+IF(AND(S335&gt;0,OR(Inputs!C15&gt;Inputs!C17,AND(Inputs!C15=Inputs!C17,1&lt;3))),1,0)+IF(AND(AA335&gt;0,OR(Inputs!C16&gt;Inputs!C17,AND(Inputs!C16=Inputs!C17,2&lt;3))),1,0)+IF(AND(AQ335&gt;0,OR(Inputs!C18&gt;Inputs!C17,AND(Inputs!C18=Inputs!C17,4&lt;3))),1,0)+IF(AND(AY335&gt;0,OR(Inputs!C19&gt;Inputs!C17,AND(Inputs!C19=Inputs!C17,5&lt;3))),1,0)+IF(AND(BG335&gt;0,OR(Inputs!C20&gt;Inputs!C17,AND(Inputs!C20=Inputs!C17,6&lt;3))),1,0)+IF(AND(BO335&gt;0,OR(Inputs!C21&gt;Inputs!C17,AND(Inputs!C21=Inputs!C17,7&lt;3))),1,0)+IF(AND(BW335&gt;0,OR(Inputs!C22&gt;Inputs!C17,AND(Inputs!C22=Inputs!C17,8&lt;3))),1,0)+IF(AND(CE335&gt;0,OR(Inputs!C23&gt;Inputs!C17,AND(Inputs!C23=Inputs!C17,9&lt;3))),1,0)))</f>
        <v>99</v>
      </c>
      <c r="AN335" s="3">
        <f>IF(Inputs!$B$27&lt;&gt;"Ready","PENDING INPUTS",IF(A335&gt;Inputs!$B$6,0,MIN(MAX(0,(AI335+AJ335+AK335)-AL335),MAX(0,C335-D335-(IF(O335&lt;AM335,K335+L335+M335-N335,0)+IF(W335&lt;AM335,S335+T335+U335-V335,0)+IF(AE335&lt;AM335,AA335+AB335+AC335-AD335,0)+IF(AM335&lt;AM335,AI335+AJ335+AK335-AL335,0)+IF(AU335&lt;AM335,AQ335+AR335+AS335-AT335,0)+IF(BC335&lt;AM335,AY335+AZ335+BA335-BB335,0)+IF(BK335&lt;AM335,BG335+BH335+BI335-BJ335,0)+IF(BS335&lt;AM335,BO335+BP335+BQ335-BR335,0)+IF(CA335&lt;AM335,BW335+BX335+BY335-BZ335,0)+IF(CI335&lt;AM335,CE335+CF335+CG335-CH335,0))))))</f>
        <v>0</v>
      </c>
      <c r="AO335" s="3">
        <f>IF(Inputs!$B$27&lt;&gt;"Ready","PENDING INPUTS",MIN((AI335+AJ335+AK335),IF(D335&gt;C335,IF(D335=0,0,AL335*C335/D335),AL335+AN335)))</f>
        <v>0</v>
      </c>
      <c r="AP335" s="3">
        <f>IF(Inputs!$B$27&lt;&gt;"Ready","PENDING INPUTS",MAX(0,(AI335+AJ335+AK335)-AO335))</f>
        <v>0</v>
      </c>
      <c r="AQ335" s="3">
        <f>IF(Inputs!$B$27&lt;&gt;"Ready","PENDING INPUTS",AX334)</f>
        <v>0</v>
      </c>
      <c r="AR335" s="3">
        <f>IF(Inputs!$B$27&lt;&gt;"Ready","PENDING INPUTS",IF(A335&lt;=Inputs!$B$6,ROUND(AQ335*Inputs!C18/12,2),0))</f>
        <v>0</v>
      </c>
      <c r="AS335" s="3">
        <f>IF(Inputs!$B$27&lt;&gt;"Ready","PENDING INPUTS",IF(AND(A335&lt;=Inputs!$B$6,AQ335&gt;0),Inputs!G18,0))</f>
        <v>0</v>
      </c>
      <c r="AT335" s="3">
        <f>IF(Inputs!$B$27&lt;&gt;"Ready","PENDING INPUTS",IF(A335&gt;Inputs!$B$6,0,MIN((AQ335+AR335+AS335),IF(Inputs!H18=1,Inputs!D18,MAX(Inputs!F18,ROUND(AQ335*Inputs!E18+AR335+AS335,2))))))</f>
        <v>0</v>
      </c>
      <c r="AU335">
        <f>IF(Inputs!$B$27&lt;&gt;"Ready","PENDING INPUTS",IF(AQ335&lt;=0,99,1+IF(AND(K335&gt;0,OR(Inputs!C14&gt;Inputs!C18,AND(Inputs!C14=Inputs!C18,0&lt;4))),1,0)+IF(AND(S335&gt;0,OR(Inputs!C15&gt;Inputs!C18,AND(Inputs!C15=Inputs!C18,1&lt;4))),1,0)+IF(AND(AA335&gt;0,OR(Inputs!C16&gt;Inputs!C18,AND(Inputs!C16=Inputs!C18,2&lt;4))),1,0)+IF(AND(AI335&gt;0,OR(Inputs!C17&gt;Inputs!C18,AND(Inputs!C17=Inputs!C18,3&lt;4))),1,0)+IF(AND(AY335&gt;0,OR(Inputs!C19&gt;Inputs!C18,AND(Inputs!C19=Inputs!C18,5&lt;4))),1,0)+IF(AND(BG335&gt;0,OR(Inputs!C20&gt;Inputs!C18,AND(Inputs!C20=Inputs!C18,6&lt;4))),1,0)+IF(AND(BO335&gt;0,OR(Inputs!C21&gt;Inputs!C18,AND(Inputs!C21=Inputs!C18,7&lt;4))),1,0)+IF(AND(BW335&gt;0,OR(Inputs!C22&gt;Inputs!C18,AND(Inputs!C22=Inputs!C18,8&lt;4))),1,0)+IF(AND(CE335&gt;0,OR(Inputs!C23&gt;Inputs!C18,AND(Inputs!C23=Inputs!C18,9&lt;4))),1,0)))</f>
        <v>99</v>
      </c>
      <c r="AV335" s="3">
        <f>IF(Inputs!$B$27&lt;&gt;"Ready","PENDING INPUTS",IF(A335&gt;Inputs!$B$6,0,MIN(MAX(0,(AQ335+AR335+AS335)-AT335),MAX(0,C335-D335-(IF(O335&lt;AU335,K335+L335+M335-N335,0)+IF(W335&lt;AU335,S335+T335+U335-V335,0)+IF(AE335&lt;AU335,AA335+AB335+AC335-AD335,0)+IF(AM335&lt;AU335,AI335+AJ335+AK335-AL335,0)+IF(AU335&lt;AU335,AQ335+AR335+AS335-AT335,0)+IF(BC335&lt;AU335,AY335+AZ335+BA335-BB335,0)+IF(BK335&lt;AU335,BG335+BH335+BI335-BJ335,0)+IF(BS335&lt;AU335,BO335+BP335+BQ335-BR335,0)+IF(CA335&lt;AU335,BW335+BX335+BY335-BZ335,0)+IF(CI335&lt;AU335,CE335+CF335+CG335-CH335,0))))))</f>
        <v>0</v>
      </c>
      <c r="AW335" s="3">
        <f>IF(Inputs!$B$27&lt;&gt;"Ready","PENDING INPUTS",MIN((AQ335+AR335+AS335),IF(D335&gt;C335,IF(D335=0,0,AT335*C335/D335),AT335+AV335)))</f>
        <v>0</v>
      </c>
      <c r="AX335" s="3">
        <f>IF(Inputs!$B$27&lt;&gt;"Ready","PENDING INPUTS",MAX(0,(AQ335+AR335+AS335)-AW335))</f>
        <v>0</v>
      </c>
      <c r="AY335" s="3">
        <f>IF(Inputs!$B$27&lt;&gt;"Ready","PENDING INPUTS",BF334)</f>
        <v>0</v>
      </c>
      <c r="AZ335" s="3">
        <f>IF(Inputs!$B$27&lt;&gt;"Ready","PENDING INPUTS",IF(A335&lt;=Inputs!$B$6,ROUND(AY335*Inputs!C19/12,2),0))</f>
        <v>0</v>
      </c>
      <c r="BA335" s="3">
        <f>IF(Inputs!$B$27&lt;&gt;"Ready","PENDING INPUTS",IF(AND(A335&lt;=Inputs!$B$6,AY335&gt;0),Inputs!G19,0))</f>
        <v>0</v>
      </c>
      <c r="BB335" s="3">
        <f>IF(Inputs!$B$27&lt;&gt;"Ready","PENDING INPUTS",IF(A335&gt;Inputs!$B$6,0,MIN((AY335+AZ335+BA335),IF(Inputs!H19=1,Inputs!D19,MAX(Inputs!F19,ROUND(AY335*Inputs!E19+AZ335+BA335,2))))))</f>
        <v>0</v>
      </c>
      <c r="BC335">
        <f>IF(Inputs!$B$27&lt;&gt;"Ready","PENDING INPUTS",IF(AY335&lt;=0,99,1+IF(AND(K335&gt;0,OR(Inputs!C14&gt;Inputs!C19,AND(Inputs!C14=Inputs!C19,0&lt;5))),1,0)+IF(AND(S335&gt;0,OR(Inputs!C15&gt;Inputs!C19,AND(Inputs!C15=Inputs!C19,1&lt;5))),1,0)+IF(AND(AA335&gt;0,OR(Inputs!C16&gt;Inputs!C19,AND(Inputs!C16=Inputs!C19,2&lt;5))),1,0)+IF(AND(AI335&gt;0,OR(Inputs!C17&gt;Inputs!C19,AND(Inputs!C17=Inputs!C19,3&lt;5))),1,0)+IF(AND(AQ335&gt;0,OR(Inputs!C18&gt;Inputs!C19,AND(Inputs!C18=Inputs!C19,4&lt;5))),1,0)+IF(AND(BG335&gt;0,OR(Inputs!C20&gt;Inputs!C19,AND(Inputs!C20=Inputs!C19,6&lt;5))),1,0)+IF(AND(BO335&gt;0,OR(Inputs!C21&gt;Inputs!C19,AND(Inputs!C21=Inputs!C19,7&lt;5))),1,0)+IF(AND(BW335&gt;0,OR(Inputs!C22&gt;Inputs!C19,AND(Inputs!C22=Inputs!C19,8&lt;5))),1,0)+IF(AND(CE335&gt;0,OR(Inputs!C23&gt;Inputs!C19,AND(Inputs!C23=Inputs!C19,9&lt;5))),1,0)))</f>
        <v>99</v>
      </c>
      <c r="BD335" s="3">
        <f>IF(Inputs!$B$27&lt;&gt;"Ready","PENDING INPUTS",IF(A335&gt;Inputs!$B$6,0,MIN(MAX(0,(AY335+AZ335+BA335)-BB335),MAX(0,C335-D335-(IF(O335&lt;BC335,K335+L335+M335-N335,0)+IF(W335&lt;BC335,S335+T335+U335-V335,0)+IF(AE335&lt;BC335,AA335+AB335+AC335-AD335,0)+IF(AM335&lt;BC335,AI335+AJ335+AK335-AL335,0)+IF(AU335&lt;BC335,AQ335+AR335+AS335-AT335,0)+IF(BC335&lt;BC335,AY335+AZ335+BA335-BB335,0)+IF(BK335&lt;BC335,BG335+BH335+BI335-BJ335,0)+IF(BS335&lt;BC335,BO335+BP335+BQ335-BR335,0)+IF(CA335&lt;BC335,BW335+BX335+BY335-BZ335,0)+IF(CI335&lt;BC335,CE335+CF335+CG335-CH335,0))))))</f>
        <v>0</v>
      </c>
      <c r="BE335" s="3">
        <f>IF(Inputs!$B$27&lt;&gt;"Ready","PENDING INPUTS",MIN((AY335+AZ335+BA335),IF(D335&gt;C335,IF(D335=0,0,BB335*C335/D335),BB335+BD335)))</f>
        <v>0</v>
      </c>
      <c r="BF335" s="3">
        <f>IF(Inputs!$B$27&lt;&gt;"Ready","PENDING INPUTS",MAX(0,(AY335+AZ335+BA335)-BE335))</f>
        <v>0</v>
      </c>
      <c r="BG335" s="3">
        <f>IF(Inputs!$B$27&lt;&gt;"Ready","PENDING INPUTS",BN334)</f>
        <v>0</v>
      </c>
      <c r="BH335" s="3">
        <f>IF(Inputs!$B$27&lt;&gt;"Ready","PENDING INPUTS",IF(A335&lt;=Inputs!$B$6,ROUND(BG335*Inputs!C20/12,2),0))</f>
        <v>0</v>
      </c>
      <c r="BI335" s="3">
        <f>IF(Inputs!$B$27&lt;&gt;"Ready","PENDING INPUTS",IF(AND(A335&lt;=Inputs!$B$6,BG335&gt;0),Inputs!G20,0))</f>
        <v>0</v>
      </c>
      <c r="BJ335" s="3">
        <f>IF(Inputs!$B$27&lt;&gt;"Ready","PENDING INPUTS",IF(A335&gt;Inputs!$B$6,0,MIN((BG335+BH335+BI335),IF(Inputs!H20=1,Inputs!D20,MAX(Inputs!F20,ROUND(BG335*Inputs!E20+BH335+BI335,2))))))</f>
        <v>0</v>
      </c>
      <c r="BK335">
        <f>IF(Inputs!$B$27&lt;&gt;"Ready","PENDING INPUTS",IF(BG335&lt;=0,99,1+IF(AND(K335&gt;0,OR(Inputs!C14&gt;Inputs!C20,AND(Inputs!C14=Inputs!C20,0&lt;6))),1,0)+IF(AND(S335&gt;0,OR(Inputs!C15&gt;Inputs!C20,AND(Inputs!C15=Inputs!C20,1&lt;6))),1,0)+IF(AND(AA335&gt;0,OR(Inputs!C16&gt;Inputs!C20,AND(Inputs!C16=Inputs!C20,2&lt;6))),1,0)+IF(AND(AI335&gt;0,OR(Inputs!C17&gt;Inputs!C20,AND(Inputs!C17=Inputs!C20,3&lt;6))),1,0)+IF(AND(AQ335&gt;0,OR(Inputs!C18&gt;Inputs!C20,AND(Inputs!C18=Inputs!C20,4&lt;6))),1,0)+IF(AND(AY335&gt;0,OR(Inputs!C19&gt;Inputs!C20,AND(Inputs!C19=Inputs!C20,5&lt;6))),1,0)+IF(AND(BO335&gt;0,OR(Inputs!C21&gt;Inputs!C20,AND(Inputs!C21=Inputs!C20,7&lt;6))),1,0)+IF(AND(BW335&gt;0,OR(Inputs!C22&gt;Inputs!C20,AND(Inputs!C22=Inputs!C20,8&lt;6))),1,0)+IF(AND(CE335&gt;0,OR(Inputs!C23&gt;Inputs!C20,AND(Inputs!C23=Inputs!C20,9&lt;6))),1,0)))</f>
        <v>99</v>
      </c>
      <c r="BL335" s="3">
        <f>IF(Inputs!$B$27&lt;&gt;"Ready","PENDING INPUTS",IF(A335&gt;Inputs!$B$6,0,MIN(MAX(0,(BG335+BH335+BI335)-BJ335),MAX(0,C335-D335-(IF(O335&lt;BK335,K335+L335+M335-N335,0)+IF(W335&lt;BK335,S335+T335+U335-V335,0)+IF(AE335&lt;BK335,AA335+AB335+AC335-AD335,0)+IF(AM335&lt;BK335,AI335+AJ335+AK335-AL335,0)+IF(AU335&lt;BK335,AQ335+AR335+AS335-AT335,0)+IF(BC335&lt;BK335,AY335+AZ335+BA335-BB335,0)+IF(BK335&lt;BK335,BG335+BH335+BI335-BJ335,0)+IF(BS335&lt;BK335,BO335+BP335+BQ335-BR335,0)+IF(CA335&lt;BK335,BW335+BX335+BY335-BZ335,0)+IF(CI335&lt;BK335,CE335+CF335+CG335-CH335,0))))))</f>
        <v>0</v>
      </c>
      <c r="BM335" s="3">
        <f>IF(Inputs!$B$27&lt;&gt;"Ready","PENDING INPUTS",MIN((BG335+BH335+BI335),IF(D335&gt;C335,IF(D335=0,0,BJ335*C335/D335),BJ335+BL335)))</f>
        <v>0</v>
      </c>
      <c r="BN335" s="3">
        <f>IF(Inputs!$B$27&lt;&gt;"Ready","PENDING INPUTS",MAX(0,(BG335+BH335+BI335)-BM335))</f>
        <v>0</v>
      </c>
      <c r="BO335" s="3">
        <f>IF(Inputs!$B$27&lt;&gt;"Ready","PENDING INPUTS",BV334)</f>
        <v>0</v>
      </c>
      <c r="BP335" s="3">
        <f>IF(Inputs!$B$27&lt;&gt;"Ready","PENDING INPUTS",IF(A335&lt;=Inputs!$B$6,ROUND(BO335*Inputs!C21/12,2),0))</f>
        <v>0</v>
      </c>
      <c r="BQ335" s="3">
        <f>IF(Inputs!$B$27&lt;&gt;"Ready","PENDING INPUTS",IF(AND(A335&lt;=Inputs!$B$6,BO335&gt;0),Inputs!G21,0))</f>
        <v>0</v>
      </c>
      <c r="BR335" s="3">
        <f>IF(Inputs!$B$27&lt;&gt;"Ready","PENDING INPUTS",IF(A335&gt;Inputs!$B$6,0,MIN((BO335+BP335+BQ335),IF(Inputs!H21=1,Inputs!D21,MAX(Inputs!F21,ROUND(BO335*Inputs!E21+BP335+BQ335,2))))))</f>
        <v>0</v>
      </c>
      <c r="BS335">
        <f>IF(Inputs!$B$27&lt;&gt;"Ready","PENDING INPUTS",IF(BO335&lt;=0,99,1+IF(AND(K335&gt;0,OR(Inputs!C14&gt;Inputs!C21,AND(Inputs!C14=Inputs!C21,0&lt;7))),1,0)+IF(AND(S335&gt;0,OR(Inputs!C15&gt;Inputs!C21,AND(Inputs!C15=Inputs!C21,1&lt;7))),1,0)+IF(AND(AA335&gt;0,OR(Inputs!C16&gt;Inputs!C21,AND(Inputs!C16=Inputs!C21,2&lt;7))),1,0)+IF(AND(AI335&gt;0,OR(Inputs!C17&gt;Inputs!C21,AND(Inputs!C17=Inputs!C21,3&lt;7))),1,0)+IF(AND(AQ335&gt;0,OR(Inputs!C18&gt;Inputs!C21,AND(Inputs!C18=Inputs!C21,4&lt;7))),1,0)+IF(AND(AY335&gt;0,OR(Inputs!C19&gt;Inputs!C21,AND(Inputs!C19=Inputs!C21,5&lt;7))),1,0)+IF(AND(BG335&gt;0,OR(Inputs!C20&gt;Inputs!C21,AND(Inputs!C20=Inputs!C21,6&lt;7))),1,0)+IF(AND(BW335&gt;0,OR(Inputs!C22&gt;Inputs!C21,AND(Inputs!C22=Inputs!C21,8&lt;7))),1,0)+IF(AND(CE335&gt;0,OR(Inputs!C23&gt;Inputs!C21,AND(Inputs!C23=Inputs!C21,9&lt;7))),1,0)))</f>
        <v>99</v>
      </c>
      <c r="BT335" s="3">
        <f>IF(Inputs!$B$27&lt;&gt;"Ready","PENDING INPUTS",IF(A335&gt;Inputs!$B$6,0,MIN(MAX(0,(BO335+BP335+BQ335)-BR335),MAX(0,C335-D335-(IF(O335&lt;BS335,K335+L335+M335-N335,0)+IF(W335&lt;BS335,S335+T335+U335-V335,0)+IF(AE335&lt;BS335,AA335+AB335+AC335-AD335,0)+IF(AM335&lt;BS335,AI335+AJ335+AK335-AL335,0)+IF(AU335&lt;BS335,AQ335+AR335+AS335-AT335,0)+IF(BC335&lt;BS335,AY335+AZ335+BA335-BB335,0)+IF(BK335&lt;BS335,BG335+BH335+BI335-BJ335,0)+IF(BS335&lt;BS335,BO335+BP335+BQ335-BR335,0)+IF(CA335&lt;BS335,BW335+BX335+BY335-BZ335,0)+IF(CI335&lt;BS335,CE335+CF335+CG335-CH335,0))))))</f>
        <v>0</v>
      </c>
      <c r="BU335" s="3">
        <f>IF(Inputs!$B$27&lt;&gt;"Ready","PENDING INPUTS",MIN((BO335+BP335+BQ335),IF(D335&gt;C335,IF(D335=0,0,BR335*C335/D335),BR335+BT335)))</f>
        <v>0</v>
      </c>
      <c r="BV335" s="3">
        <f>IF(Inputs!$B$27&lt;&gt;"Ready","PENDING INPUTS",MAX(0,(BO335+BP335+BQ335)-BU335))</f>
        <v>0</v>
      </c>
      <c r="BW335" s="3">
        <f>IF(Inputs!$B$27&lt;&gt;"Ready","PENDING INPUTS",CD334)</f>
        <v>0</v>
      </c>
      <c r="BX335" s="3">
        <f>IF(Inputs!$B$27&lt;&gt;"Ready","PENDING INPUTS",IF(A335&lt;=Inputs!$B$6,ROUND(BW335*Inputs!C22/12,2),0))</f>
        <v>0</v>
      </c>
      <c r="BY335" s="3">
        <f>IF(Inputs!$B$27&lt;&gt;"Ready","PENDING INPUTS",IF(AND(A335&lt;=Inputs!$B$6,BW335&gt;0),Inputs!G22,0))</f>
        <v>0</v>
      </c>
      <c r="BZ335" s="3">
        <f>IF(Inputs!$B$27&lt;&gt;"Ready","PENDING INPUTS",IF(A335&gt;Inputs!$B$6,0,MIN((BW335+BX335+BY335),IF(Inputs!H22=1,Inputs!D22,MAX(Inputs!F22,ROUND(BW335*Inputs!E22+BX335+BY335,2))))))</f>
        <v>0</v>
      </c>
      <c r="CA335">
        <f>IF(Inputs!$B$27&lt;&gt;"Ready","PENDING INPUTS",IF(BW335&lt;=0,99,1+IF(AND(K335&gt;0,OR(Inputs!C14&gt;Inputs!C22,AND(Inputs!C14=Inputs!C22,0&lt;8))),1,0)+IF(AND(S335&gt;0,OR(Inputs!C15&gt;Inputs!C22,AND(Inputs!C15=Inputs!C22,1&lt;8))),1,0)+IF(AND(AA335&gt;0,OR(Inputs!C16&gt;Inputs!C22,AND(Inputs!C16=Inputs!C22,2&lt;8))),1,0)+IF(AND(AI335&gt;0,OR(Inputs!C17&gt;Inputs!C22,AND(Inputs!C17=Inputs!C22,3&lt;8))),1,0)+IF(AND(AQ335&gt;0,OR(Inputs!C18&gt;Inputs!C22,AND(Inputs!C18=Inputs!C22,4&lt;8))),1,0)+IF(AND(AY335&gt;0,OR(Inputs!C19&gt;Inputs!C22,AND(Inputs!C19=Inputs!C22,5&lt;8))),1,0)+IF(AND(BG335&gt;0,OR(Inputs!C20&gt;Inputs!C22,AND(Inputs!C20=Inputs!C22,6&lt;8))),1,0)+IF(AND(BO335&gt;0,OR(Inputs!C21&gt;Inputs!C22,AND(Inputs!C21=Inputs!C22,7&lt;8))),1,0)+IF(AND(CE335&gt;0,OR(Inputs!C23&gt;Inputs!C22,AND(Inputs!C23=Inputs!C22,9&lt;8))),1,0)))</f>
        <v>99</v>
      </c>
      <c r="CB335" s="3">
        <f>IF(Inputs!$B$27&lt;&gt;"Ready","PENDING INPUTS",IF(A335&gt;Inputs!$B$6,0,MIN(MAX(0,(BW335+BX335+BY335)-BZ335),MAX(0,C335-D335-(IF(O335&lt;CA335,K335+L335+M335-N335,0)+IF(W335&lt;CA335,S335+T335+U335-V335,0)+IF(AE335&lt;CA335,AA335+AB335+AC335-AD335,0)+IF(AM335&lt;CA335,AI335+AJ335+AK335-AL335,0)+IF(AU335&lt;CA335,AQ335+AR335+AS335-AT335,0)+IF(BC335&lt;CA335,AY335+AZ335+BA335-BB335,0)+IF(BK335&lt;CA335,BG335+BH335+BI335-BJ335,0)+IF(BS335&lt;CA335,BO335+BP335+BQ335-BR335,0)+IF(CA335&lt;CA335,BW335+BX335+BY335-BZ335,0)+IF(CI335&lt;CA335,CE335+CF335+CG335-CH335,0))))))</f>
        <v>0</v>
      </c>
      <c r="CC335" s="3">
        <f>IF(Inputs!$B$27&lt;&gt;"Ready","PENDING INPUTS",MIN((BW335+BX335+BY335),IF(D335&gt;C335,IF(D335=0,0,BZ335*C335/D335),BZ335+CB335)))</f>
        <v>0</v>
      </c>
      <c r="CD335" s="3">
        <f>IF(Inputs!$B$27&lt;&gt;"Ready","PENDING INPUTS",MAX(0,(BW335+BX335+BY335)-CC335))</f>
        <v>0</v>
      </c>
      <c r="CE335" s="3">
        <f>IF(Inputs!$B$27&lt;&gt;"Ready","PENDING INPUTS",CL334)</f>
        <v>0</v>
      </c>
      <c r="CF335" s="3">
        <f>IF(Inputs!$B$27&lt;&gt;"Ready","PENDING INPUTS",IF(A335&lt;=Inputs!$B$6,ROUND(CE335*Inputs!C23/12,2),0))</f>
        <v>0</v>
      </c>
      <c r="CG335" s="3">
        <f>IF(Inputs!$B$27&lt;&gt;"Ready","PENDING INPUTS",IF(AND(A335&lt;=Inputs!$B$6,CE335&gt;0),Inputs!G23,0))</f>
        <v>0</v>
      </c>
      <c r="CH335" s="3">
        <f>IF(Inputs!$B$27&lt;&gt;"Ready","PENDING INPUTS",IF(A335&gt;Inputs!$B$6,0,MIN((CE335+CF335+CG335),IF(Inputs!H23=1,Inputs!D23,MAX(Inputs!F23,ROUND(CE335*Inputs!E23+CF335+CG335,2))))))</f>
        <v>0</v>
      </c>
      <c r="CI335">
        <f>IF(Inputs!$B$27&lt;&gt;"Ready","PENDING INPUTS",IF(CE335&lt;=0,99,1+IF(AND(K335&gt;0,OR(Inputs!C14&gt;Inputs!C23,AND(Inputs!C14=Inputs!C23,0&lt;9))),1,0)+IF(AND(S335&gt;0,OR(Inputs!C15&gt;Inputs!C23,AND(Inputs!C15=Inputs!C23,1&lt;9))),1,0)+IF(AND(AA335&gt;0,OR(Inputs!C16&gt;Inputs!C23,AND(Inputs!C16=Inputs!C23,2&lt;9))),1,0)+IF(AND(AI335&gt;0,OR(Inputs!C17&gt;Inputs!C23,AND(Inputs!C17=Inputs!C23,3&lt;9))),1,0)+IF(AND(AQ335&gt;0,OR(Inputs!C18&gt;Inputs!C23,AND(Inputs!C18=Inputs!C23,4&lt;9))),1,0)+IF(AND(AY335&gt;0,OR(Inputs!C19&gt;Inputs!C23,AND(Inputs!C19=Inputs!C23,5&lt;9))),1,0)+IF(AND(BG335&gt;0,OR(Inputs!C20&gt;Inputs!C23,AND(Inputs!C20=Inputs!C23,6&lt;9))),1,0)+IF(AND(BO335&gt;0,OR(Inputs!C21&gt;Inputs!C23,AND(Inputs!C21=Inputs!C23,7&lt;9))),1,0)+IF(AND(BW335&gt;0,OR(Inputs!C22&gt;Inputs!C23,AND(Inputs!C22=Inputs!C23,8&lt;9))),1,0)))</f>
        <v>99</v>
      </c>
      <c r="CJ335" s="3">
        <f>IF(Inputs!$B$27&lt;&gt;"Ready","PENDING INPUTS",IF(A335&gt;Inputs!$B$6,0,MIN(MAX(0,(CE335+CF335+CG335)-CH335),MAX(0,C335-D335-(IF(O335&lt;CI335,K335+L335+M335-N335,0)+IF(W335&lt;CI335,S335+T335+U335-V335,0)+IF(AE335&lt;CI335,AA335+AB335+AC335-AD335,0)+IF(AM335&lt;CI335,AI335+AJ335+AK335-AL335,0)+IF(AU335&lt;CI335,AQ335+AR335+AS335-AT335,0)+IF(BC335&lt;CI335,AY335+AZ335+BA335-BB335,0)+IF(BK335&lt;CI335,BG335+BH335+BI335-BJ335,0)+IF(BS335&lt;CI335,BO335+BP335+BQ335-BR335,0)+IF(CA335&lt;CI335,BW335+BX335+BY335-BZ335,0)+IF(CI335&lt;CI335,CE335+CF335+CG335-CH335,0))))))</f>
        <v>0</v>
      </c>
      <c r="CK335" s="3">
        <f>IF(Inputs!$B$27&lt;&gt;"Ready","PENDING INPUTS",MIN((CE335+CF335+CG335),IF(D335&gt;C335,IF(D335=0,0,CH335*C335/D335),CH335+CJ335)))</f>
        <v>0</v>
      </c>
      <c r="CL335" s="3">
        <f>IF(Inputs!$B$27&lt;&gt;"Ready","PENDING INPUTS",MAX(0,(CE335+CF335+CG335)-CK335))</f>
        <v>0</v>
      </c>
    </row>
    <row r="336" spans="1:90" ht="27.95" customHeight="1" x14ac:dyDescent="0.25">
      <c r="A336">
        <v>332</v>
      </c>
      <c r="B336" s="13">
        <f>IF(Inputs!$B$27&lt;&gt;"Ready","PENDING INPUTS",EDATE(Inputs!$B$5,A336-1))</f>
        <v>56370</v>
      </c>
      <c r="C336" s="3">
        <f>IF(Inputs!$B$27&lt;&gt;"Ready","PENDING INPUTS",IF(A336&lt;=Inputs!$B$6,MAX(0,Inputs!$B$4+IF(A336=Inputs!$B$7,Inputs!$B$8,0)+IF(A336=Inputs!$B$9,Inputs!$B$10,0)),0))</f>
        <v>0</v>
      </c>
      <c r="D336" s="3">
        <f>IF(Inputs!$B$27&lt;&gt;"Ready","PENDING INPUTS",SUM(N336,V336,AD336,AL336,AT336,BB336,BJ336,BR336,BZ336,CH336))</f>
        <v>0</v>
      </c>
      <c r="E336" s="3">
        <f>IF(Inputs!$B$27&lt;&gt;"Ready","PENDING INPUTS",MAX(0,D336-C336))</f>
        <v>0</v>
      </c>
      <c r="F336" s="3">
        <f>IF(Inputs!$B$27&lt;&gt;"Ready","PENDING INPUTS",SUM(Q336,Y336,AG336,AO336,AW336,BE336,BM336,BU336,CC336,CK336))</f>
        <v>0</v>
      </c>
      <c r="G336" s="3">
        <f>IF(Inputs!$B$27&lt;&gt;"Ready","PENDING INPUTS",SUM(L336,T336,AB336,AJ336,AR336,AZ336,BH336,BP336,BX336,CF336))</f>
        <v>0</v>
      </c>
      <c r="H336" s="3">
        <f>IF(Inputs!$B$27&lt;&gt;"Ready","PENDING INPUTS",SUM(M336,U336,AC336,AK336,AS336,BA336,BI336,BQ336,BY336,CG336))</f>
        <v>0</v>
      </c>
      <c r="I336" s="3">
        <f>IF(Inputs!$B$27&lt;&gt;"Ready","PENDING INPUTS",SUM(R336,Z336,AH336,AP336,AX336,BF336,BN336,BV336,CD336,CL336))</f>
        <v>0</v>
      </c>
      <c r="J336" t="str">
        <f>IF(Inputs!$B$27&lt;&gt;"Ready","PENDING INPUTS",IF(A336&gt;Inputs!$B$6,"Beyond horizon",IF(E336&gt;0.005,"MINIMUM SHORTFALL",IF(I336&lt;0.005,"Paid off","In progress"))))</f>
        <v>Beyond horizon</v>
      </c>
      <c r="K336" s="3">
        <f>IF(Inputs!$B$27&lt;&gt;"Ready","PENDING INPUTS",R335)</f>
        <v>0</v>
      </c>
      <c r="L336" s="3">
        <f>IF(Inputs!$B$27&lt;&gt;"Ready","PENDING INPUTS",IF(A336&lt;=Inputs!$B$6,ROUND(K336*Inputs!C14/12,2),0))</f>
        <v>0</v>
      </c>
      <c r="M336" s="3">
        <f>IF(Inputs!$B$27&lt;&gt;"Ready","PENDING INPUTS",IF(AND(A336&lt;=Inputs!$B$6,K336&gt;0),Inputs!G14,0))</f>
        <v>0</v>
      </c>
      <c r="N336" s="3">
        <f>IF(Inputs!$B$27&lt;&gt;"Ready","PENDING INPUTS",IF(A336&gt;Inputs!$B$6,0,MIN((K336+L336+M336),IF(Inputs!H14=1,Inputs!D14,MAX(Inputs!F14,ROUND(K336*Inputs!E14+L336+M336,2))))))</f>
        <v>0</v>
      </c>
      <c r="O336">
        <f>IF(Inputs!$B$27&lt;&gt;"Ready","PENDING INPUTS",IF(K336&lt;=0,99,1+IF(AND(S336&gt;0,OR(Inputs!C15&gt;Inputs!C14,AND(Inputs!C15=Inputs!C14,1&lt;0))),1,0)+IF(AND(AA336&gt;0,OR(Inputs!C16&gt;Inputs!C14,AND(Inputs!C16=Inputs!C14,2&lt;0))),1,0)+IF(AND(AI336&gt;0,OR(Inputs!C17&gt;Inputs!C14,AND(Inputs!C17=Inputs!C14,3&lt;0))),1,0)+IF(AND(AQ336&gt;0,OR(Inputs!C18&gt;Inputs!C14,AND(Inputs!C18=Inputs!C14,4&lt;0))),1,0)+IF(AND(AY336&gt;0,OR(Inputs!C19&gt;Inputs!C14,AND(Inputs!C19=Inputs!C14,5&lt;0))),1,0)+IF(AND(BG336&gt;0,OR(Inputs!C20&gt;Inputs!C14,AND(Inputs!C20=Inputs!C14,6&lt;0))),1,0)+IF(AND(BO336&gt;0,OR(Inputs!C21&gt;Inputs!C14,AND(Inputs!C21=Inputs!C14,7&lt;0))),1,0)+IF(AND(BW336&gt;0,OR(Inputs!C22&gt;Inputs!C14,AND(Inputs!C22=Inputs!C14,8&lt;0))),1,0)+IF(AND(CE336&gt;0,OR(Inputs!C23&gt;Inputs!C14,AND(Inputs!C23=Inputs!C14,9&lt;0))),1,0)))</f>
        <v>99</v>
      </c>
      <c r="P336" s="3">
        <f>IF(Inputs!$B$27&lt;&gt;"Ready","PENDING INPUTS",IF(A336&gt;Inputs!$B$6,0,MIN(MAX(0,(K336+L336+M336)-N336),MAX(0,C336-D336-(IF(O336&lt;O336,K336+L336+M336-N336,0)+IF(W336&lt;O336,S336+T336+U336-V336,0)+IF(AE336&lt;O336,AA336+AB336+AC336-AD336,0)+IF(AM336&lt;O336,AI336+AJ336+AK336-AL336,0)+IF(AU336&lt;O336,AQ336+AR336+AS336-AT336,0)+IF(BC336&lt;O336,AY336+AZ336+BA336-BB336,0)+IF(BK336&lt;O336,BG336+BH336+BI336-BJ336,0)+IF(BS336&lt;O336,BO336+BP336+BQ336-BR336,0)+IF(CA336&lt;O336,BW336+BX336+BY336-BZ336,0)+IF(CI336&lt;O336,CE336+CF336+CG336-CH336,0))))))</f>
        <v>0</v>
      </c>
      <c r="Q336" s="3">
        <f>IF(Inputs!$B$27&lt;&gt;"Ready","PENDING INPUTS",MIN((K336+L336+M336),IF(D336&gt;C336,IF(D336=0,0,N336*C336/D336),N336+P336)))</f>
        <v>0</v>
      </c>
      <c r="R336" s="3">
        <f>IF(Inputs!$B$27&lt;&gt;"Ready","PENDING INPUTS",MAX(0,(K336+L336+M336)-Q336))</f>
        <v>0</v>
      </c>
      <c r="S336" s="3">
        <f>IF(Inputs!$B$27&lt;&gt;"Ready","PENDING INPUTS",Z335)</f>
        <v>0</v>
      </c>
      <c r="T336" s="3">
        <f>IF(Inputs!$B$27&lt;&gt;"Ready","PENDING INPUTS",IF(A336&lt;=Inputs!$B$6,ROUND(S336*Inputs!C15/12,2),0))</f>
        <v>0</v>
      </c>
      <c r="U336" s="3">
        <f>IF(Inputs!$B$27&lt;&gt;"Ready","PENDING INPUTS",IF(AND(A336&lt;=Inputs!$B$6,S336&gt;0),Inputs!G15,0))</f>
        <v>0</v>
      </c>
      <c r="V336" s="3">
        <f>IF(Inputs!$B$27&lt;&gt;"Ready","PENDING INPUTS",IF(A336&gt;Inputs!$B$6,0,MIN((S336+T336+U336),IF(Inputs!H15=1,Inputs!D15,MAX(Inputs!F15,ROUND(S336*Inputs!E15+T336+U336,2))))))</f>
        <v>0</v>
      </c>
      <c r="W336">
        <f>IF(Inputs!$B$27&lt;&gt;"Ready","PENDING INPUTS",IF(S336&lt;=0,99,1+IF(AND(K336&gt;0,OR(Inputs!C14&gt;Inputs!C15,AND(Inputs!C14=Inputs!C15,0&lt;1))),1,0)+IF(AND(AA336&gt;0,OR(Inputs!C16&gt;Inputs!C15,AND(Inputs!C16=Inputs!C15,2&lt;1))),1,0)+IF(AND(AI336&gt;0,OR(Inputs!C17&gt;Inputs!C15,AND(Inputs!C17=Inputs!C15,3&lt;1))),1,0)+IF(AND(AQ336&gt;0,OR(Inputs!C18&gt;Inputs!C15,AND(Inputs!C18=Inputs!C15,4&lt;1))),1,0)+IF(AND(AY336&gt;0,OR(Inputs!C19&gt;Inputs!C15,AND(Inputs!C19=Inputs!C15,5&lt;1))),1,0)+IF(AND(BG336&gt;0,OR(Inputs!C20&gt;Inputs!C15,AND(Inputs!C20=Inputs!C15,6&lt;1))),1,0)+IF(AND(BO336&gt;0,OR(Inputs!C21&gt;Inputs!C15,AND(Inputs!C21=Inputs!C15,7&lt;1))),1,0)+IF(AND(BW336&gt;0,OR(Inputs!C22&gt;Inputs!C15,AND(Inputs!C22=Inputs!C15,8&lt;1))),1,0)+IF(AND(CE336&gt;0,OR(Inputs!C23&gt;Inputs!C15,AND(Inputs!C23=Inputs!C15,9&lt;1))),1,0)))</f>
        <v>99</v>
      </c>
      <c r="X336" s="3">
        <f>IF(Inputs!$B$27&lt;&gt;"Ready","PENDING INPUTS",IF(A336&gt;Inputs!$B$6,0,MIN(MAX(0,(S336+T336+U336)-V336),MAX(0,C336-D336-(IF(O336&lt;W336,K336+L336+M336-N336,0)+IF(W336&lt;W336,S336+T336+U336-V336,0)+IF(AE336&lt;W336,AA336+AB336+AC336-AD336,0)+IF(AM336&lt;W336,AI336+AJ336+AK336-AL336,0)+IF(AU336&lt;W336,AQ336+AR336+AS336-AT336,0)+IF(BC336&lt;W336,AY336+AZ336+BA336-BB336,0)+IF(BK336&lt;W336,BG336+BH336+BI336-BJ336,0)+IF(BS336&lt;W336,BO336+BP336+BQ336-BR336,0)+IF(CA336&lt;W336,BW336+BX336+BY336-BZ336,0)+IF(CI336&lt;W336,CE336+CF336+CG336-CH336,0))))))</f>
        <v>0</v>
      </c>
      <c r="Y336" s="3">
        <f>IF(Inputs!$B$27&lt;&gt;"Ready","PENDING INPUTS",MIN((S336+T336+U336),IF(D336&gt;C336,IF(D336=0,0,V336*C336/D336),V336+X336)))</f>
        <v>0</v>
      </c>
      <c r="Z336" s="3">
        <f>IF(Inputs!$B$27&lt;&gt;"Ready","PENDING INPUTS",MAX(0,(S336+T336+U336)-Y336))</f>
        <v>0</v>
      </c>
      <c r="AA336" s="3">
        <f>IF(Inputs!$B$27&lt;&gt;"Ready","PENDING INPUTS",AH335)</f>
        <v>0</v>
      </c>
      <c r="AB336" s="3">
        <f>IF(Inputs!$B$27&lt;&gt;"Ready","PENDING INPUTS",IF(A336&lt;=Inputs!$B$6,ROUND(AA336*Inputs!C16/12,2),0))</f>
        <v>0</v>
      </c>
      <c r="AC336" s="3">
        <f>IF(Inputs!$B$27&lt;&gt;"Ready","PENDING INPUTS",IF(AND(A336&lt;=Inputs!$B$6,AA336&gt;0),Inputs!G16,0))</f>
        <v>0</v>
      </c>
      <c r="AD336" s="3">
        <f>IF(Inputs!$B$27&lt;&gt;"Ready","PENDING INPUTS",IF(A336&gt;Inputs!$B$6,0,MIN((AA336+AB336+AC336),IF(Inputs!H16=1,Inputs!D16,MAX(Inputs!F16,ROUND(AA336*Inputs!E16+AB336+AC336,2))))))</f>
        <v>0</v>
      </c>
      <c r="AE336">
        <f>IF(Inputs!$B$27&lt;&gt;"Ready","PENDING INPUTS",IF(AA336&lt;=0,99,1+IF(AND(K336&gt;0,OR(Inputs!C14&gt;Inputs!C16,AND(Inputs!C14=Inputs!C16,0&lt;2))),1,0)+IF(AND(S336&gt;0,OR(Inputs!C15&gt;Inputs!C16,AND(Inputs!C15=Inputs!C16,1&lt;2))),1,0)+IF(AND(AI336&gt;0,OR(Inputs!C17&gt;Inputs!C16,AND(Inputs!C17=Inputs!C16,3&lt;2))),1,0)+IF(AND(AQ336&gt;0,OR(Inputs!C18&gt;Inputs!C16,AND(Inputs!C18=Inputs!C16,4&lt;2))),1,0)+IF(AND(AY336&gt;0,OR(Inputs!C19&gt;Inputs!C16,AND(Inputs!C19=Inputs!C16,5&lt;2))),1,0)+IF(AND(BG336&gt;0,OR(Inputs!C20&gt;Inputs!C16,AND(Inputs!C20=Inputs!C16,6&lt;2))),1,0)+IF(AND(BO336&gt;0,OR(Inputs!C21&gt;Inputs!C16,AND(Inputs!C21=Inputs!C16,7&lt;2))),1,0)+IF(AND(BW336&gt;0,OR(Inputs!C22&gt;Inputs!C16,AND(Inputs!C22=Inputs!C16,8&lt;2))),1,0)+IF(AND(CE336&gt;0,OR(Inputs!C23&gt;Inputs!C16,AND(Inputs!C23=Inputs!C16,9&lt;2))),1,0)))</f>
        <v>99</v>
      </c>
      <c r="AF336" s="3">
        <f>IF(Inputs!$B$27&lt;&gt;"Ready","PENDING INPUTS",IF(A336&gt;Inputs!$B$6,0,MIN(MAX(0,(AA336+AB336+AC336)-AD336),MAX(0,C336-D336-(IF(O336&lt;AE336,K336+L336+M336-N336,0)+IF(W336&lt;AE336,S336+T336+U336-V336,0)+IF(AE336&lt;AE336,AA336+AB336+AC336-AD336,0)+IF(AM336&lt;AE336,AI336+AJ336+AK336-AL336,0)+IF(AU336&lt;AE336,AQ336+AR336+AS336-AT336,0)+IF(BC336&lt;AE336,AY336+AZ336+BA336-BB336,0)+IF(BK336&lt;AE336,BG336+BH336+BI336-BJ336,0)+IF(BS336&lt;AE336,BO336+BP336+BQ336-BR336,0)+IF(CA336&lt;AE336,BW336+BX336+BY336-BZ336,0)+IF(CI336&lt;AE336,CE336+CF336+CG336-CH336,0))))))</f>
        <v>0</v>
      </c>
      <c r="AG336" s="3">
        <f>IF(Inputs!$B$27&lt;&gt;"Ready","PENDING INPUTS",MIN((AA336+AB336+AC336),IF(D336&gt;C336,IF(D336=0,0,AD336*C336/D336),AD336+AF336)))</f>
        <v>0</v>
      </c>
      <c r="AH336" s="3">
        <f>IF(Inputs!$B$27&lt;&gt;"Ready","PENDING INPUTS",MAX(0,(AA336+AB336+AC336)-AG336))</f>
        <v>0</v>
      </c>
      <c r="AI336" s="3">
        <f>IF(Inputs!$B$27&lt;&gt;"Ready","PENDING INPUTS",AP335)</f>
        <v>0</v>
      </c>
      <c r="AJ336" s="3">
        <f>IF(Inputs!$B$27&lt;&gt;"Ready","PENDING INPUTS",IF(A336&lt;=Inputs!$B$6,ROUND(AI336*Inputs!C17/12,2),0))</f>
        <v>0</v>
      </c>
      <c r="AK336" s="3">
        <f>IF(Inputs!$B$27&lt;&gt;"Ready","PENDING INPUTS",IF(AND(A336&lt;=Inputs!$B$6,AI336&gt;0),Inputs!G17,0))</f>
        <v>0</v>
      </c>
      <c r="AL336" s="3">
        <f>IF(Inputs!$B$27&lt;&gt;"Ready","PENDING INPUTS",IF(A336&gt;Inputs!$B$6,0,MIN((AI336+AJ336+AK336),IF(Inputs!H17=1,Inputs!D17,MAX(Inputs!F17,ROUND(AI336*Inputs!E17+AJ336+AK336,2))))))</f>
        <v>0</v>
      </c>
      <c r="AM336">
        <f>IF(Inputs!$B$27&lt;&gt;"Ready","PENDING INPUTS",IF(AI336&lt;=0,99,1+IF(AND(K336&gt;0,OR(Inputs!C14&gt;Inputs!C17,AND(Inputs!C14=Inputs!C17,0&lt;3))),1,0)+IF(AND(S336&gt;0,OR(Inputs!C15&gt;Inputs!C17,AND(Inputs!C15=Inputs!C17,1&lt;3))),1,0)+IF(AND(AA336&gt;0,OR(Inputs!C16&gt;Inputs!C17,AND(Inputs!C16=Inputs!C17,2&lt;3))),1,0)+IF(AND(AQ336&gt;0,OR(Inputs!C18&gt;Inputs!C17,AND(Inputs!C18=Inputs!C17,4&lt;3))),1,0)+IF(AND(AY336&gt;0,OR(Inputs!C19&gt;Inputs!C17,AND(Inputs!C19=Inputs!C17,5&lt;3))),1,0)+IF(AND(BG336&gt;0,OR(Inputs!C20&gt;Inputs!C17,AND(Inputs!C20=Inputs!C17,6&lt;3))),1,0)+IF(AND(BO336&gt;0,OR(Inputs!C21&gt;Inputs!C17,AND(Inputs!C21=Inputs!C17,7&lt;3))),1,0)+IF(AND(BW336&gt;0,OR(Inputs!C22&gt;Inputs!C17,AND(Inputs!C22=Inputs!C17,8&lt;3))),1,0)+IF(AND(CE336&gt;0,OR(Inputs!C23&gt;Inputs!C17,AND(Inputs!C23=Inputs!C17,9&lt;3))),1,0)))</f>
        <v>99</v>
      </c>
      <c r="AN336" s="3">
        <f>IF(Inputs!$B$27&lt;&gt;"Ready","PENDING INPUTS",IF(A336&gt;Inputs!$B$6,0,MIN(MAX(0,(AI336+AJ336+AK336)-AL336),MAX(0,C336-D336-(IF(O336&lt;AM336,K336+L336+M336-N336,0)+IF(W336&lt;AM336,S336+T336+U336-V336,0)+IF(AE336&lt;AM336,AA336+AB336+AC336-AD336,0)+IF(AM336&lt;AM336,AI336+AJ336+AK336-AL336,0)+IF(AU336&lt;AM336,AQ336+AR336+AS336-AT336,0)+IF(BC336&lt;AM336,AY336+AZ336+BA336-BB336,0)+IF(BK336&lt;AM336,BG336+BH336+BI336-BJ336,0)+IF(BS336&lt;AM336,BO336+BP336+BQ336-BR336,0)+IF(CA336&lt;AM336,BW336+BX336+BY336-BZ336,0)+IF(CI336&lt;AM336,CE336+CF336+CG336-CH336,0))))))</f>
        <v>0</v>
      </c>
      <c r="AO336" s="3">
        <f>IF(Inputs!$B$27&lt;&gt;"Ready","PENDING INPUTS",MIN((AI336+AJ336+AK336),IF(D336&gt;C336,IF(D336=0,0,AL336*C336/D336),AL336+AN336)))</f>
        <v>0</v>
      </c>
      <c r="AP336" s="3">
        <f>IF(Inputs!$B$27&lt;&gt;"Ready","PENDING INPUTS",MAX(0,(AI336+AJ336+AK336)-AO336))</f>
        <v>0</v>
      </c>
      <c r="AQ336" s="3">
        <f>IF(Inputs!$B$27&lt;&gt;"Ready","PENDING INPUTS",AX335)</f>
        <v>0</v>
      </c>
      <c r="AR336" s="3">
        <f>IF(Inputs!$B$27&lt;&gt;"Ready","PENDING INPUTS",IF(A336&lt;=Inputs!$B$6,ROUND(AQ336*Inputs!C18/12,2),0))</f>
        <v>0</v>
      </c>
      <c r="AS336" s="3">
        <f>IF(Inputs!$B$27&lt;&gt;"Ready","PENDING INPUTS",IF(AND(A336&lt;=Inputs!$B$6,AQ336&gt;0),Inputs!G18,0))</f>
        <v>0</v>
      </c>
      <c r="AT336" s="3">
        <f>IF(Inputs!$B$27&lt;&gt;"Ready","PENDING INPUTS",IF(A336&gt;Inputs!$B$6,0,MIN((AQ336+AR336+AS336),IF(Inputs!H18=1,Inputs!D18,MAX(Inputs!F18,ROUND(AQ336*Inputs!E18+AR336+AS336,2))))))</f>
        <v>0</v>
      </c>
      <c r="AU336">
        <f>IF(Inputs!$B$27&lt;&gt;"Ready","PENDING INPUTS",IF(AQ336&lt;=0,99,1+IF(AND(K336&gt;0,OR(Inputs!C14&gt;Inputs!C18,AND(Inputs!C14=Inputs!C18,0&lt;4))),1,0)+IF(AND(S336&gt;0,OR(Inputs!C15&gt;Inputs!C18,AND(Inputs!C15=Inputs!C18,1&lt;4))),1,0)+IF(AND(AA336&gt;0,OR(Inputs!C16&gt;Inputs!C18,AND(Inputs!C16=Inputs!C18,2&lt;4))),1,0)+IF(AND(AI336&gt;0,OR(Inputs!C17&gt;Inputs!C18,AND(Inputs!C17=Inputs!C18,3&lt;4))),1,0)+IF(AND(AY336&gt;0,OR(Inputs!C19&gt;Inputs!C18,AND(Inputs!C19=Inputs!C18,5&lt;4))),1,0)+IF(AND(BG336&gt;0,OR(Inputs!C20&gt;Inputs!C18,AND(Inputs!C20=Inputs!C18,6&lt;4))),1,0)+IF(AND(BO336&gt;0,OR(Inputs!C21&gt;Inputs!C18,AND(Inputs!C21=Inputs!C18,7&lt;4))),1,0)+IF(AND(BW336&gt;0,OR(Inputs!C22&gt;Inputs!C18,AND(Inputs!C22=Inputs!C18,8&lt;4))),1,0)+IF(AND(CE336&gt;0,OR(Inputs!C23&gt;Inputs!C18,AND(Inputs!C23=Inputs!C18,9&lt;4))),1,0)))</f>
        <v>99</v>
      </c>
      <c r="AV336" s="3">
        <f>IF(Inputs!$B$27&lt;&gt;"Ready","PENDING INPUTS",IF(A336&gt;Inputs!$B$6,0,MIN(MAX(0,(AQ336+AR336+AS336)-AT336),MAX(0,C336-D336-(IF(O336&lt;AU336,K336+L336+M336-N336,0)+IF(W336&lt;AU336,S336+T336+U336-V336,0)+IF(AE336&lt;AU336,AA336+AB336+AC336-AD336,0)+IF(AM336&lt;AU336,AI336+AJ336+AK336-AL336,0)+IF(AU336&lt;AU336,AQ336+AR336+AS336-AT336,0)+IF(BC336&lt;AU336,AY336+AZ336+BA336-BB336,0)+IF(BK336&lt;AU336,BG336+BH336+BI336-BJ336,0)+IF(BS336&lt;AU336,BO336+BP336+BQ336-BR336,0)+IF(CA336&lt;AU336,BW336+BX336+BY336-BZ336,0)+IF(CI336&lt;AU336,CE336+CF336+CG336-CH336,0))))))</f>
        <v>0</v>
      </c>
      <c r="AW336" s="3">
        <f>IF(Inputs!$B$27&lt;&gt;"Ready","PENDING INPUTS",MIN((AQ336+AR336+AS336),IF(D336&gt;C336,IF(D336=0,0,AT336*C336/D336),AT336+AV336)))</f>
        <v>0</v>
      </c>
      <c r="AX336" s="3">
        <f>IF(Inputs!$B$27&lt;&gt;"Ready","PENDING INPUTS",MAX(0,(AQ336+AR336+AS336)-AW336))</f>
        <v>0</v>
      </c>
      <c r="AY336" s="3">
        <f>IF(Inputs!$B$27&lt;&gt;"Ready","PENDING INPUTS",BF335)</f>
        <v>0</v>
      </c>
      <c r="AZ336" s="3">
        <f>IF(Inputs!$B$27&lt;&gt;"Ready","PENDING INPUTS",IF(A336&lt;=Inputs!$B$6,ROUND(AY336*Inputs!C19/12,2),0))</f>
        <v>0</v>
      </c>
      <c r="BA336" s="3">
        <f>IF(Inputs!$B$27&lt;&gt;"Ready","PENDING INPUTS",IF(AND(A336&lt;=Inputs!$B$6,AY336&gt;0),Inputs!G19,0))</f>
        <v>0</v>
      </c>
      <c r="BB336" s="3">
        <f>IF(Inputs!$B$27&lt;&gt;"Ready","PENDING INPUTS",IF(A336&gt;Inputs!$B$6,0,MIN((AY336+AZ336+BA336),IF(Inputs!H19=1,Inputs!D19,MAX(Inputs!F19,ROUND(AY336*Inputs!E19+AZ336+BA336,2))))))</f>
        <v>0</v>
      </c>
      <c r="BC336">
        <f>IF(Inputs!$B$27&lt;&gt;"Ready","PENDING INPUTS",IF(AY336&lt;=0,99,1+IF(AND(K336&gt;0,OR(Inputs!C14&gt;Inputs!C19,AND(Inputs!C14=Inputs!C19,0&lt;5))),1,0)+IF(AND(S336&gt;0,OR(Inputs!C15&gt;Inputs!C19,AND(Inputs!C15=Inputs!C19,1&lt;5))),1,0)+IF(AND(AA336&gt;0,OR(Inputs!C16&gt;Inputs!C19,AND(Inputs!C16=Inputs!C19,2&lt;5))),1,0)+IF(AND(AI336&gt;0,OR(Inputs!C17&gt;Inputs!C19,AND(Inputs!C17=Inputs!C19,3&lt;5))),1,0)+IF(AND(AQ336&gt;0,OR(Inputs!C18&gt;Inputs!C19,AND(Inputs!C18=Inputs!C19,4&lt;5))),1,0)+IF(AND(BG336&gt;0,OR(Inputs!C20&gt;Inputs!C19,AND(Inputs!C20=Inputs!C19,6&lt;5))),1,0)+IF(AND(BO336&gt;0,OR(Inputs!C21&gt;Inputs!C19,AND(Inputs!C21=Inputs!C19,7&lt;5))),1,0)+IF(AND(BW336&gt;0,OR(Inputs!C22&gt;Inputs!C19,AND(Inputs!C22=Inputs!C19,8&lt;5))),1,0)+IF(AND(CE336&gt;0,OR(Inputs!C23&gt;Inputs!C19,AND(Inputs!C23=Inputs!C19,9&lt;5))),1,0)))</f>
        <v>99</v>
      </c>
      <c r="BD336" s="3">
        <f>IF(Inputs!$B$27&lt;&gt;"Ready","PENDING INPUTS",IF(A336&gt;Inputs!$B$6,0,MIN(MAX(0,(AY336+AZ336+BA336)-BB336),MAX(0,C336-D336-(IF(O336&lt;BC336,K336+L336+M336-N336,0)+IF(W336&lt;BC336,S336+T336+U336-V336,0)+IF(AE336&lt;BC336,AA336+AB336+AC336-AD336,0)+IF(AM336&lt;BC336,AI336+AJ336+AK336-AL336,0)+IF(AU336&lt;BC336,AQ336+AR336+AS336-AT336,0)+IF(BC336&lt;BC336,AY336+AZ336+BA336-BB336,0)+IF(BK336&lt;BC336,BG336+BH336+BI336-BJ336,0)+IF(BS336&lt;BC336,BO336+BP336+BQ336-BR336,0)+IF(CA336&lt;BC336,BW336+BX336+BY336-BZ336,0)+IF(CI336&lt;BC336,CE336+CF336+CG336-CH336,0))))))</f>
        <v>0</v>
      </c>
      <c r="BE336" s="3">
        <f>IF(Inputs!$B$27&lt;&gt;"Ready","PENDING INPUTS",MIN((AY336+AZ336+BA336),IF(D336&gt;C336,IF(D336=0,0,BB336*C336/D336),BB336+BD336)))</f>
        <v>0</v>
      </c>
      <c r="BF336" s="3">
        <f>IF(Inputs!$B$27&lt;&gt;"Ready","PENDING INPUTS",MAX(0,(AY336+AZ336+BA336)-BE336))</f>
        <v>0</v>
      </c>
      <c r="BG336" s="3">
        <f>IF(Inputs!$B$27&lt;&gt;"Ready","PENDING INPUTS",BN335)</f>
        <v>0</v>
      </c>
      <c r="BH336" s="3">
        <f>IF(Inputs!$B$27&lt;&gt;"Ready","PENDING INPUTS",IF(A336&lt;=Inputs!$B$6,ROUND(BG336*Inputs!C20/12,2),0))</f>
        <v>0</v>
      </c>
      <c r="BI336" s="3">
        <f>IF(Inputs!$B$27&lt;&gt;"Ready","PENDING INPUTS",IF(AND(A336&lt;=Inputs!$B$6,BG336&gt;0),Inputs!G20,0))</f>
        <v>0</v>
      </c>
      <c r="BJ336" s="3">
        <f>IF(Inputs!$B$27&lt;&gt;"Ready","PENDING INPUTS",IF(A336&gt;Inputs!$B$6,0,MIN((BG336+BH336+BI336),IF(Inputs!H20=1,Inputs!D20,MAX(Inputs!F20,ROUND(BG336*Inputs!E20+BH336+BI336,2))))))</f>
        <v>0</v>
      </c>
      <c r="BK336">
        <f>IF(Inputs!$B$27&lt;&gt;"Ready","PENDING INPUTS",IF(BG336&lt;=0,99,1+IF(AND(K336&gt;0,OR(Inputs!C14&gt;Inputs!C20,AND(Inputs!C14=Inputs!C20,0&lt;6))),1,0)+IF(AND(S336&gt;0,OR(Inputs!C15&gt;Inputs!C20,AND(Inputs!C15=Inputs!C20,1&lt;6))),1,0)+IF(AND(AA336&gt;0,OR(Inputs!C16&gt;Inputs!C20,AND(Inputs!C16=Inputs!C20,2&lt;6))),1,0)+IF(AND(AI336&gt;0,OR(Inputs!C17&gt;Inputs!C20,AND(Inputs!C17=Inputs!C20,3&lt;6))),1,0)+IF(AND(AQ336&gt;0,OR(Inputs!C18&gt;Inputs!C20,AND(Inputs!C18=Inputs!C20,4&lt;6))),1,0)+IF(AND(AY336&gt;0,OR(Inputs!C19&gt;Inputs!C20,AND(Inputs!C19=Inputs!C20,5&lt;6))),1,0)+IF(AND(BO336&gt;0,OR(Inputs!C21&gt;Inputs!C20,AND(Inputs!C21=Inputs!C20,7&lt;6))),1,0)+IF(AND(BW336&gt;0,OR(Inputs!C22&gt;Inputs!C20,AND(Inputs!C22=Inputs!C20,8&lt;6))),1,0)+IF(AND(CE336&gt;0,OR(Inputs!C23&gt;Inputs!C20,AND(Inputs!C23=Inputs!C20,9&lt;6))),1,0)))</f>
        <v>99</v>
      </c>
      <c r="BL336" s="3">
        <f>IF(Inputs!$B$27&lt;&gt;"Ready","PENDING INPUTS",IF(A336&gt;Inputs!$B$6,0,MIN(MAX(0,(BG336+BH336+BI336)-BJ336),MAX(0,C336-D336-(IF(O336&lt;BK336,K336+L336+M336-N336,0)+IF(W336&lt;BK336,S336+T336+U336-V336,0)+IF(AE336&lt;BK336,AA336+AB336+AC336-AD336,0)+IF(AM336&lt;BK336,AI336+AJ336+AK336-AL336,0)+IF(AU336&lt;BK336,AQ336+AR336+AS336-AT336,0)+IF(BC336&lt;BK336,AY336+AZ336+BA336-BB336,0)+IF(BK336&lt;BK336,BG336+BH336+BI336-BJ336,0)+IF(BS336&lt;BK336,BO336+BP336+BQ336-BR336,0)+IF(CA336&lt;BK336,BW336+BX336+BY336-BZ336,0)+IF(CI336&lt;BK336,CE336+CF336+CG336-CH336,0))))))</f>
        <v>0</v>
      </c>
      <c r="BM336" s="3">
        <f>IF(Inputs!$B$27&lt;&gt;"Ready","PENDING INPUTS",MIN((BG336+BH336+BI336),IF(D336&gt;C336,IF(D336=0,0,BJ336*C336/D336),BJ336+BL336)))</f>
        <v>0</v>
      </c>
      <c r="BN336" s="3">
        <f>IF(Inputs!$B$27&lt;&gt;"Ready","PENDING INPUTS",MAX(0,(BG336+BH336+BI336)-BM336))</f>
        <v>0</v>
      </c>
      <c r="BO336" s="3">
        <f>IF(Inputs!$B$27&lt;&gt;"Ready","PENDING INPUTS",BV335)</f>
        <v>0</v>
      </c>
      <c r="BP336" s="3">
        <f>IF(Inputs!$B$27&lt;&gt;"Ready","PENDING INPUTS",IF(A336&lt;=Inputs!$B$6,ROUND(BO336*Inputs!C21/12,2),0))</f>
        <v>0</v>
      </c>
      <c r="BQ336" s="3">
        <f>IF(Inputs!$B$27&lt;&gt;"Ready","PENDING INPUTS",IF(AND(A336&lt;=Inputs!$B$6,BO336&gt;0),Inputs!G21,0))</f>
        <v>0</v>
      </c>
      <c r="BR336" s="3">
        <f>IF(Inputs!$B$27&lt;&gt;"Ready","PENDING INPUTS",IF(A336&gt;Inputs!$B$6,0,MIN((BO336+BP336+BQ336),IF(Inputs!H21=1,Inputs!D21,MAX(Inputs!F21,ROUND(BO336*Inputs!E21+BP336+BQ336,2))))))</f>
        <v>0</v>
      </c>
      <c r="BS336">
        <f>IF(Inputs!$B$27&lt;&gt;"Ready","PENDING INPUTS",IF(BO336&lt;=0,99,1+IF(AND(K336&gt;0,OR(Inputs!C14&gt;Inputs!C21,AND(Inputs!C14=Inputs!C21,0&lt;7))),1,0)+IF(AND(S336&gt;0,OR(Inputs!C15&gt;Inputs!C21,AND(Inputs!C15=Inputs!C21,1&lt;7))),1,0)+IF(AND(AA336&gt;0,OR(Inputs!C16&gt;Inputs!C21,AND(Inputs!C16=Inputs!C21,2&lt;7))),1,0)+IF(AND(AI336&gt;0,OR(Inputs!C17&gt;Inputs!C21,AND(Inputs!C17=Inputs!C21,3&lt;7))),1,0)+IF(AND(AQ336&gt;0,OR(Inputs!C18&gt;Inputs!C21,AND(Inputs!C18=Inputs!C21,4&lt;7))),1,0)+IF(AND(AY336&gt;0,OR(Inputs!C19&gt;Inputs!C21,AND(Inputs!C19=Inputs!C21,5&lt;7))),1,0)+IF(AND(BG336&gt;0,OR(Inputs!C20&gt;Inputs!C21,AND(Inputs!C20=Inputs!C21,6&lt;7))),1,0)+IF(AND(BW336&gt;0,OR(Inputs!C22&gt;Inputs!C21,AND(Inputs!C22=Inputs!C21,8&lt;7))),1,0)+IF(AND(CE336&gt;0,OR(Inputs!C23&gt;Inputs!C21,AND(Inputs!C23=Inputs!C21,9&lt;7))),1,0)))</f>
        <v>99</v>
      </c>
      <c r="BT336" s="3">
        <f>IF(Inputs!$B$27&lt;&gt;"Ready","PENDING INPUTS",IF(A336&gt;Inputs!$B$6,0,MIN(MAX(0,(BO336+BP336+BQ336)-BR336),MAX(0,C336-D336-(IF(O336&lt;BS336,K336+L336+M336-N336,0)+IF(W336&lt;BS336,S336+T336+U336-V336,0)+IF(AE336&lt;BS336,AA336+AB336+AC336-AD336,0)+IF(AM336&lt;BS336,AI336+AJ336+AK336-AL336,0)+IF(AU336&lt;BS336,AQ336+AR336+AS336-AT336,0)+IF(BC336&lt;BS336,AY336+AZ336+BA336-BB336,0)+IF(BK336&lt;BS336,BG336+BH336+BI336-BJ336,0)+IF(BS336&lt;BS336,BO336+BP336+BQ336-BR336,0)+IF(CA336&lt;BS336,BW336+BX336+BY336-BZ336,0)+IF(CI336&lt;BS336,CE336+CF336+CG336-CH336,0))))))</f>
        <v>0</v>
      </c>
      <c r="BU336" s="3">
        <f>IF(Inputs!$B$27&lt;&gt;"Ready","PENDING INPUTS",MIN((BO336+BP336+BQ336),IF(D336&gt;C336,IF(D336=0,0,BR336*C336/D336),BR336+BT336)))</f>
        <v>0</v>
      </c>
      <c r="BV336" s="3">
        <f>IF(Inputs!$B$27&lt;&gt;"Ready","PENDING INPUTS",MAX(0,(BO336+BP336+BQ336)-BU336))</f>
        <v>0</v>
      </c>
      <c r="BW336" s="3">
        <f>IF(Inputs!$B$27&lt;&gt;"Ready","PENDING INPUTS",CD335)</f>
        <v>0</v>
      </c>
      <c r="BX336" s="3">
        <f>IF(Inputs!$B$27&lt;&gt;"Ready","PENDING INPUTS",IF(A336&lt;=Inputs!$B$6,ROUND(BW336*Inputs!C22/12,2),0))</f>
        <v>0</v>
      </c>
      <c r="BY336" s="3">
        <f>IF(Inputs!$B$27&lt;&gt;"Ready","PENDING INPUTS",IF(AND(A336&lt;=Inputs!$B$6,BW336&gt;0),Inputs!G22,0))</f>
        <v>0</v>
      </c>
      <c r="BZ336" s="3">
        <f>IF(Inputs!$B$27&lt;&gt;"Ready","PENDING INPUTS",IF(A336&gt;Inputs!$B$6,0,MIN((BW336+BX336+BY336),IF(Inputs!H22=1,Inputs!D22,MAX(Inputs!F22,ROUND(BW336*Inputs!E22+BX336+BY336,2))))))</f>
        <v>0</v>
      </c>
      <c r="CA336">
        <f>IF(Inputs!$B$27&lt;&gt;"Ready","PENDING INPUTS",IF(BW336&lt;=0,99,1+IF(AND(K336&gt;0,OR(Inputs!C14&gt;Inputs!C22,AND(Inputs!C14=Inputs!C22,0&lt;8))),1,0)+IF(AND(S336&gt;0,OR(Inputs!C15&gt;Inputs!C22,AND(Inputs!C15=Inputs!C22,1&lt;8))),1,0)+IF(AND(AA336&gt;0,OR(Inputs!C16&gt;Inputs!C22,AND(Inputs!C16=Inputs!C22,2&lt;8))),1,0)+IF(AND(AI336&gt;0,OR(Inputs!C17&gt;Inputs!C22,AND(Inputs!C17=Inputs!C22,3&lt;8))),1,0)+IF(AND(AQ336&gt;0,OR(Inputs!C18&gt;Inputs!C22,AND(Inputs!C18=Inputs!C22,4&lt;8))),1,0)+IF(AND(AY336&gt;0,OR(Inputs!C19&gt;Inputs!C22,AND(Inputs!C19=Inputs!C22,5&lt;8))),1,0)+IF(AND(BG336&gt;0,OR(Inputs!C20&gt;Inputs!C22,AND(Inputs!C20=Inputs!C22,6&lt;8))),1,0)+IF(AND(BO336&gt;0,OR(Inputs!C21&gt;Inputs!C22,AND(Inputs!C21=Inputs!C22,7&lt;8))),1,0)+IF(AND(CE336&gt;0,OR(Inputs!C23&gt;Inputs!C22,AND(Inputs!C23=Inputs!C22,9&lt;8))),1,0)))</f>
        <v>99</v>
      </c>
      <c r="CB336" s="3">
        <f>IF(Inputs!$B$27&lt;&gt;"Ready","PENDING INPUTS",IF(A336&gt;Inputs!$B$6,0,MIN(MAX(0,(BW336+BX336+BY336)-BZ336),MAX(0,C336-D336-(IF(O336&lt;CA336,K336+L336+M336-N336,0)+IF(W336&lt;CA336,S336+T336+U336-V336,0)+IF(AE336&lt;CA336,AA336+AB336+AC336-AD336,0)+IF(AM336&lt;CA336,AI336+AJ336+AK336-AL336,0)+IF(AU336&lt;CA336,AQ336+AR336+AS336-AT336,0)+IF(BC336&lt;CA336,AY336+AZ336+BA336-BB336,0)+IF(BK336&lt;CA336,BG336+BH336+BI336-BJ336,0)+IF(BS336&lt;CA336,BO336+BP336+BQ336-BR336,0)+IF(CA336&lt;CA336,BW336+BX336+BY336-BZ336,0)+IF(CI336&lt;CA336,CE336+CF336+CG336-CH336,0))))))</f>
        <v>0</v>
      </c>
      <c r="CC336" s="3">
        <f>IF(Inputs!$B$27&lt;&gt;"Ready","PENDING INPUTS",MIN((BW336+BX336+BY336),IF(D336&gt;C336,IF(D336=0,0,BZ336*C336/D336),BZ336+CB336)))</f>
        <v>0</v>
      </c>
      <c r="CD336" s="3">
        <f>IF(Inputs!$B$27&lt;&gt;"Ready","PENDING INPUTS",MAX(0,(BW336+BX336+BY336)-CC336))</f>
        <v>0</v>
      </c>
      <c r="CE336" s="3">
        <f>IF(Inputs!$B$27&lt;&gt;"Ready","PENDING INPUTS",CL335)</f>
        <v>0</v>
      </c>
      <c r="CF336" s="3">
        <f>IF(Inputs!$B$27&lt;&gt;"Ready","PENDING INPUTS",IF(A336&lt;=Inputs!$B$6,ROUND(CE336*Inputs!C23/12,2),0))</f>
        <v>0</v>
      </c>
      <c r="CG336" s="3">
        <f>IF(Inputs!$B$27&lt;&gt;"Ready","PENDING INPUTS",IF(AND(A336&lt;=Inputs!$B$6,CE336&gt;0),Inputs!G23,0))</f>
        <v>0</v>
      </c>
      <c r="CH336" s="3">
        <f>IF(Inputs!$B$27&lt;&gt;"Ready","PENDING INPUTS",IF(A336&gt;Inputs!$B$6,0,MIN((CE336+CF336+CG336),IF(Inputs!H23=1,Inputs!D23,MAX(Inputs!F23,ROUND(CE336*Inputs!E23+CF336+CG336,2))))))</f>
        <v>0</v>
      </c>
      <c r="CI336">
        <f>IF(Inputs!$B$27&lt;&gt;"Ready","PENDING INPUTS",IF(CE336&lt;=0,99,1+IF(AND(K336&gt;0,OR(Inputs!C14&gt;Inputs!C23,AND(Inputs!C14=Inputs!C23,0&lt;9))),1,0)+IF(AND(S336&gt;0,OR(Inputs!C15&gt;Inputs!C23,AND(Inputs!C15=Inputs!C23,1&lt;9))),1,0)+IF(AND(AA336&gt;0,OR(Inputs!C16&gt;Inputs!C23,AND(Inputs!C16=Inputs!C23,2&lt;9))),1,0)+IF(AND(AI336&gt;0,OR(Inputs!C17&gt;Inputs!C23,AND(Inputs!C17=Inputs!C23,3&lt;9))),1,0)+IF(AND(AQ336&gt;0,OR(Inputs!C18&gt;Inputs!C23,AND(Inputs!C18=Inputs!C23,4&lt;9))),1,0)+IF(AND(AY336&gt;0,OR(Inputs!C19&gt;Inputs!C23,AND(Inputs!C19=Inputs!C23,5&lt;9))),1,0)+IF(AND(BG336&gt;0,OR(Inputs!C20&gt;Inputs!C23,AND(Inputs!C20=Inputs!C23,6&lt;9))),1,0)+IF(AND(BO336&gt;0,OR(Inputs!C21&gt;Inputs!C23,AND(Inputs!C21=Inputs!C23,7&lt;9))),1,0)+IF(AND(BW336&gt;0,OR(Inputs!C22&gt;Inputs!C23,AND(Inputs!C22=Inputs!C23,8&lt;9))),1,0)))</f>
        <v>99</v>
      </c>
      <c r="CJ336" s="3">
        <f>IF(Inputs!$B$27&lt;&gt;"Ready","PENDING INPUTS",IF(A336&gt;Inputs!$B$6,0,MIN(MAX(0,(CE336+CF336+CG336)-CH336),MAX(0,C336-D336-(IF(O336&lt;CI336,K336+L336+M336-N336,0)+IF(W336&lt;CI336,S336+T336+U336-V336,0)+IF(AE336&lt;CI336,AA336+AB336+AC336-AD336,0)+IF(AM336&lt;CI336,AI336+AJ336+AK336-AL336,0)+IF(AU336&lt;CI336,AQ336+AR336+AS336-AT336,0)+IF(BC336&lt;CI336,AY336+AZ336+BA336-BB336,0)+IF(BK336&lt;CI336,BG336+BH336+BI336-BJ336,0)+IF(BS336&lt;CI336,BO336+BP336+BQ336-BR336,0)+IF(CA336&lt;CI336,BW336+BX336+BY336-BZ336,0)+IF(CI336&lt;CI336,CE336+CF336+CG336-CH336,0))))))</f>
        <v>0</v>
      </c>
      <c r="CK336" s="3">
        <f>IF(Inputs!$B$27&lt;&gt;"Ready","PENDING INPUTS",MIN((CE336+CF336+CG336),IF(D336&gt;C336,IF(D336=0,0,CH336*C336/D336),CH336+CJ336)))</f>
        <v>0</v>
      </c>
      <c r="CL336" s="3">
        <f>IF(Inputs!$B$27&lt;&gt;"Ready","PENDING INPUTS",MAX(0,(CE336+CF336+CG336)-CK336))</f>
        <v>0</v>
      </c>
    </row>
    <row r="337" spans="1:90" ht="27.95" customHeight="1" x14ac:dyDescent="0.25">
      <c r="A337">
        <v>333</v>
      </c>
      <c r="B337" s="13">
        <f>IF(Inputs!$B$27&lt;&gt;"Ready","PENDING INPUTS",EDATE(Inputs!$B$5,A337-1))</f>
        <v>56401</v>
      </c>
      <c r="C337" s="3">
        <f>IF(Inputs!$B$27&lt;&gt;"Ready","PENDING INPUTS",IF(A337&lt;=Inputs!$B$6,MAX(0,Inputs!$B$4+IF(A337=Inputs!$B$7,Inputs!$B$8,0)+IF(A337=Inputs!$B$9,Inputs!$B$10,0)),0))</f>
        <v>0</v>
      </c>
      <c r="D337" s="3">
        <f>IF(Inputs!$B$27&lt;&gt;"Ready","PENDING INPUTS",SUM(N337,V337,AD337,AL337,AT337,BB337,BJ337,BR337,BZ337,CH337))</f>
        <v>0</v>
      </c>
      <c r="E337" s="3">
        <f>IF(Inputs!$B$27&lt;&gt;"Ready","PENDING INPUTS",MAX(0,D337-C337))</f>
        <v>0</v>
      </c>
      <c r="F337" s="3">
        <f>IF(Inputs!$B$27&lt;&gt;"Ready","PENDING INPUTS",SUM(Q337,Y337,AG337,AO337,AW337,BE337,BM337,BU337,CC337,CK337))</f>
        <v>0</v>
      </c>
      <c r="G337" s="3">
        <f>IF(Inputs!$B$27&lt;&gt;"Ready","PENDING INPUTS",SUM(L337,T337,AB337,AJ337,AR337,AZ337,BH337,BP337,BX337,CF337))</f>
        <v>0</v>
      </c>
      <c r="H337" s="3">
        <f>IF(Inputs!$B$27&lt;&gt;"Ready","PENDING INPUTS",SUM(M337,U337,AC337,AK337,AS337,BA337,BI337,BQ337,BY337,CG337))</f>
        <v>0</v>
      </c>
      <c r="I337" s="3">
        <f>IF(Inputs!$B$27&lt;&gt;"Ready","PENDING INPUTS",SUM(R337,Z337,AH337,AP337,AX337,BF337,BN337,BV337,CD337,CL337))</f>
        <v>0</v>
      </c>
      <c r="J337" t="str">
        <f>IF(Inputs!$B$27&lt;&gt;"Ready","PENDING INPUTS",IF(A337&gt;Inputs!$B$6,"Beyond horizon",IF(E337&gt;0.005,"MINIMUM SHORTFALL",IF(I337&lt;0.005,"Paid off","In progress"))))</f>
        <v>Beyond horizon</v>
      </c>
      <c r="K337" s="3">
        <f>IF(Inputs!$B$27&lt;&gt;"Ready","PENDING INPUTS",R336)</f>
        <v>0</v>
      </c>
      <c r="L337" s="3">
        <f>IF(Inputs!$B$27&lt;&gt;"Ready","PENDING INPUTS",IF(A337&lt;=Inputs!$B$6,ROUND(K337*Inputs!C14/12,2),0))</f>
        <v>0</v>
      </c>
      <c r="M337" s="3">
        <f>IF(Inputs!$B$27&lt;&gt;"Ready","PENDING INPUTS",IF(AND(A337&lt;=Inputs!$B$6,K337&gt;0),Inputs!G14,0))</f>
        <v>0</v>
      </c>
      <c r="N337" s="3">
        <f>IF(Inputs!$B$27&lt;&gt;"Ready","PENDING INPUTS",IF(A337&gt;Inputs!$B$6,0,MIN((K337+L337+M337),IF(Inputs!H14=1,Inputs!D14,MAX(Inputs!F14,ROUND(K337*Inputs!E14+L337+M337,2))))))</f>
        <v>0</v>
      </c>
      <c r="O337">
        <f>IF(Inputs!$B$27&lt;&gt;"Ready","PENDING INPUTS",IF(K337&lt;=0,99,1+IF(AND(S337&gt;0,OR(Inputs!C15&gt;Inputs!C14,AND(Inputs!C15=Inputs!C14,1&lt;0))),1,0)+IF(AND(AA337&gt;0,OR(Inputs!C16&gt;Inputs!C14,AND(Inputs!C16=Inputs!C14,2&lt;0))),1,0)+IF(AND(AI337&gt;0,OR(Inputs!C17&gt;Inputs!C14,AND(Inputs!C17=Inputs!C14,3&lt;0))),1,0)+IF(AND(AQ337&gt;0,OR(Inputs!C18&gt;Inputs!C14,AND(Inputs!C18=Inputs!C14,4&lt;0))),1,0)+IF(AND(AY337&gt;0,OR(Inputs!C19&gt;Inputs!C14,AND(Inputs!C19=Inputs!C14,5&lt;0))),1,0)+IF(AND(BG337&gt;0,OR(Inputs!C20&gt;Inputs!C14,AND(Inputs!C20=Inputs!C14,6&lt;0))),1,0)+IF(AND(BO337&gt;0,OR(Inputs!C21&gt;Inputs!C14,AND(Inputs!C21=Inputs!C14,7&lt;0))),1,0)+IF(AND(BW337&gt;0,OR(Inputs!C22&gt;Inputs!C14,AND(Inputs!C22=Inputs!C14,8&lt;0))),1,0)+IF(AND(CE337&gt;0,OR(Inputs!C23&gt;Inputs!C14,AND(Inputs!C23=Inputs!C14,9&lt;0))),1,0)))</f>
        <v>99</v>
      </c>
      <c r="P337" s="3">
        <f>IF(Inputs!$B$27&lt;&gt;"Ready","PENDING INPUTS",IF(A337&gt;Inputs!$B$6,0,MIN(MAX(0,(K337+L337+M337)-N337),MAX(0,C337-D337-(IF(O337&lt;O337,K337+L337+M337-N337,0)+IF(W337&lt;O337,S337+T337+U337-V337,0)+IF(AE337&lt;O337,AA337+AB337+AC337-AD337,0)+IF(AM337&lt;O337,AI337+AJ337+AK337-AL337,0)+IF(AU337&lt;O337,AQ337+AR337+AS337-AT337,0)+IF(BC337&lt;O337,AY337+AZ337+BA337-BB337,0)+IF(BK337&lt;O337,BG337+BH337+BI337-BJ337,0)+IF(BS337&lt;O337,BO337+BP337+BQ337-BR337,0)+IF(CA337&lt;O337,BW337+BX337+BY337-BZ337,0)+IF(CI337&lt;O337,CE337+CF337+CG337-CH337,0))))))</f>
        <v>0</v>
      </c>
      <c r="Q337" s="3">
        <f>IF(Inputs!$B$27&lt;&gt;"Ready","PENDING INPUTS",MIN((K337+L337+M337),IF(D337&gt;C337,IF(D337=0,0,N337*C337/D337),N337+P337)))</f>
        <v>0</v>
      </c>
      <c r="R337" s="3">
        <f>IF(Inputs!$B$27&lt;&gt;"Ready","PENDING INPUTS",MAX(0,(K337+L337+M337)-Q337))</f>
        <v>0</v>
      </c>
      <c r="S337" s="3">
        <f>IF(Inputs!$B$27&lt;&gt;"Ready","PENDING INPUTS",Z336)</f>
        <v>0</v>
      </c>
      <c r="T337" s="3">
        <f>IF(Inputs!$B$27&lt;&gt;"Ready","PENDING INPUTS",IF(A337&lt;=Inputs!$B$6,ROUND(S337*Inputs!C15/12,2),0))</f>
        <v>0</v>
      </c>
      <c r="U337" s="3">
        <f>IF(Inputs!$B$27&lt;&gt;"Ready","PENDING INPUTS",IF(AND(A337&lt;=Inputs!$B$6,S337&gt;0),Inputs!G15,0))</f>
        <v>0</v>
      </c>
      <c r="V337" s="3">
        <f>IF(Inputs!$B$27&lt;&gt;"Ready","PENDING INPUTS",IF(A337&gt;Inputs!$B$6,0,MIN((S337+T337+U337),IF(Inputs!H15=1,Inputs!D15,MAX(Inputs!F15,ROUND(S337*Inputs!E15+T337+U337,2))))))</f>
        <v>0</v>
      </c>
      <c r="W337">
        <f>IF(Inputs!$B$27&lt;&gt;"Ready","PENDING INPUTS",IF(S337&lt;=0,99,1+IF(AND(K337&gt;0,OR(Inputs!C14&gt;Inputs!C15,AND(Inputs!C14=Inputs!C15,0&lt;1))),1,0)+IF(AND(AA337&gt;0,OR(Inputs!C16&gt;Inputs!C15,AND(Inputs!C16=Inputs!C15,2&lt;1))),1,0)+IF(AND(AI337&gt;0,OR(Inputs!C17&gt;Inputs!C15,AND(Inputs!C17=Inputs!C15,3&lt;1))),1,0)+IF(AND(AQ337&gt;0,OR(Inputs!C18&gt;Inputs!C15,AND(Inputs!C18=Inputs!C15,4&lt;1))),1,0)+IF(AND(AY337&gt;0,OR(Inputs!C19&gt;Inputs!C15,AND(Inputs!C19=Inputs!C15,5&lt;1))),1,0)+IF(AND(BG337&gt;0,OR(Inputs!C20&gt;Inputs!C15,AND(Inputs!C20=Inputs!C15,6&lt;1))),1,0)+IF(AND(BO337&gt;0,OR(Inputs!C21&gt;Inputs!C15,AND(Inputs!C21=Inputs!C15,7&lt;1))),1,0)+IF(AND(BW337&gt;0,OR(Inputs!C22&gt;Inputs!C15,AND(Inputs!C22=Inputs!C15,8&lt;1))),1,0)+IF(AND(CE337&gt;0,OR(Inputs!C23&gt;Inputs!C15,AND(Inputs!C23=Inputs!C15,9&lt;1))),1,0)))</f>
        <v>99</v>
      </c>
      <c r="X337" s="3">
        <f>IF(Inputs!$B$27&lt;&gt;"Ready","PENDING INPUTS",IF(A337&gt;Inputs!$B$6,0,MIN(MAX(0,(S337+T337+U337)-V337),MAX(0,C337-D337-(IF(O337&lt;W337,K337+L337+M337-N337,0)+IF(W337&lt;W337,S337+T337+U337-V337,0)+IF(AE337&lt;W337,AA337+AB337+AC337-AD337,0)+IF(AM337&lt;W337,AI337+AJ337+AK337-AL337,0)+IF(AU337&lt;W337,AQ337+AR337+AS337-AT337,0)+IF(BC337&lt;W337,AY337+AZ337+BA337-BB337,0)+IF(BK337&lt;W337,BG337+BH337+BI337-BJ337,0)+IF(BS337&lt;W337,BO337+BP337+BQ337-BR337,0)+IF(CA337&lt;W337,BW337+BX337+BY337-BZ337,0)+IF(CI337&lt;W337,CE337+CF337+CG337-CH337,0))))))</f>
        <v>0</v>
      </c>
      <c r="Y337" s="3">
        <f>IF(Inputs!$B$27&lt;&gt;"Ready","PENDING INPUTS",MIN((S337+T337+U337),IF(D337&gt;C337,IF(D337=0,0,V337*C337/D337),V337+X337)))</f>
        <v>0</v>
      </c>
      <c r="Z337" s="3">
        <f>IF(Inputs!$B$27&lt;&gt;"Ready","PENDING INPUTS",MAX(0,(S337+T337+U337)-Y337))</f>
        <v>0</v>
      </c>
      <c r="AA337" s="3">
        <f>IF(Inputs!$B$27&lt;&gt;"Ready","PENDING INPUTS",AH336)</f>
        <v>0</v>
      </c>
      <c r="AB337" s="3">
        <f>IF(Inputs!$B$27&lt;&gt;"Ready","PENDING INPUTS",IF(A337&lt;=Inputs!$B$6,ROUND(AA337*Inputs!C16/12,2),0))</f>
        <v>0</v>
      </c>
      <c r="AC337" s="3">
        <f>IF(Inputs!$B$27&lt;&gt;"Ready","PENDING INPUTS",IF(AND(A337&lt;=Inputs!$B$6,AA337&gt;0),Inputs!G16,0))</f>
        <v>0</v>
      </c>
      <c r="AD337" s="3">
        <f>IF(Inputs!$B$27&lt;&gt;"Ready","PENDING INPUTS",IF(A337&gt;Inputs!$B$6,0,MIN((AA337+AB337+AC337),IF(Inputs!H16=1,Inputs!D16,MAX(Inputs!F16,ROUND(AA337*Inputs!E16+AB337+AC337,2))))))</f>
        <v>0</v>
      </c>
      <c r="AE337">
        <f>IF(Inputs!$B$27&lt;&gt;"Ready","PENDING INPUTS",IF(AA337&lt;=0,99,1+IF(AND(K337&gt;0,OR(Inputs!C14&gt;Inputs!C16,AND(Inputs!C14=Inputs!C16,0&lt;2))),1,0)+IF(AND(S337&gt;0,OR(Inputs!C15&gt;Inputs!C16,AND(Inputs!C15=Inputs!C16,1&lt;2))),1,0)+IF(AND(AI337&gt;0,OR(Inputs!C17&gt;Inputs!C16,AND(Inputs!C17=Inputs!C16,3&lt;2))),1,0)+IF(AND(AQ337&gt;0,OR(Inputs!C18&gt;Inputs!C16,AND(Inputs!C18=Inputs!C16,4&lt;2))),1,0)+IF(AND(AY337&gt;0,OR(Inputs!C19&gt;Inputs!C16,AND(Inputs!C19=Inputs!C16,5&lt;2))),1,0)+IF(AND(BG337&gt;0,OR(Inputs!C20&gt;Inputs!C16,AND(Inputs!C20=Inputs!C16,6&lt;2))),1,0)+IF(AND(BO337&gt;0,OR(Inputs!C21&gt;Inputs!C16,AND(Inputs!C21=Inputs!C16,7&lt;2))),1,0)+IF(AND(BW337&gt;0,OR(Inputs!C22&gt;Inputs!C16,AND(Inputs!C22=Inputs!C16,8&lt;2))),1,0)+IF(AND(CE337&gt;0,OR(Inputs!C23&gt;Inputs!C16,AND(Inputs!C23=Inputs!C16,9&lt;2))),1,0)))</f>
        <v>99</v>
      </c>
      <c r="AF337" s="3">
        <f>IF(Inputs!$B$27&lt;&gt;"Ready","PENDING INPUTS",IF(A337&gt;Inputs!$B$6,0,MIN(MAX(0,(AA337+AB337+AC337)-AD337),MAX(0,C337-D337-(IF(O337&lt;AE337,K337+L337+M337-N337,0)+IF(W337&lt;AE337,S337+T337+U337-V337,0)+IF(AE337&lt;AE337,AA337+AB337+AC337-AD337,0)+IF(AM337&lt;AE337,AI337+AJ337+AK337-AL337,0)+IF(AU337&lt;AE337,AQ337+AR337+AS337-AT337,0)+IF(BC337&lt;AE337,AY337+AZ337+BA337-BB337,0)+IF(BK337&lt;AE337,BG337+BH337+BI337-BJ337,0)+IF(BS337&lt;AE337,BO337+BP337+BQ337-BR337,0)+IF(CA337&lt;AE337,BW337+BX337+BY337-BZ337,0)+IF(CI337&lt;AE337,CE337+CF337+CG337-CH337,0))))))</f>
        <v>0</v>
      </c>
      <c r="AG337" s="3">
        <f>IF(Inputs!$B$27&lt;&gt;"Ready","PENDING INPUTS",MIN((AA337+AB337+AC337),IF(D337&gt;C337,IF(D337=0,0,AD337*C337/D337),AD337+AF337)))</f>
        <v>0</v>
      </c>
      <c r="AH337" s="3">
        <f>IF(Inputs!$B$27&lt;&gt;"Ready","PENDING INPUTS",MAX(0,(AA337+AB337+AC337)-AG337))</f>
        <v>0</v>
      </c>
      <c r="AI337" s="3">
        <f>IF(Inputs!$B$27&lt;&gt;"Ready","PENDING INPUTS",AP336)</f>
        <v>0</v>
      </c>
      <c r="AJ337" s="3">
        <f>IF(Inputs!$B$27&lt;&gt;"Ready","PENDING INPUTS",IF(A337&lt;=Inputs!$B$6,ROUND(AI337*Inputs!C17/12,2),0))</f>
        <v>0</v>
      </c>
      <c r="AK337" s="3">
        <f>IF(Inputs!$B$27&lt;&gt;"Ready","PENDING INPUTS",IF(AND(A337&lt;=Inputs!$B$6,AI337&gt;0),Inputs!G17,0))</f>
        <v>0</v>
      </c>
      <c r="AL337" s="3">
        <f>IF(Inputs!$B$27&lt;&gt;"Ready","PENDING INPUTS",IF(A337&gt;Inputs!$B$6,0,MIN((AI337+AJ337+AK337),IF(Inputs!H17=1,Inputs!D17,MAX(Inputs!F17,ROUND(AI337*Inputs!E17+AJ337+AK337,2))))))</f>
        <v>0</v>
      </c>
      <c r="AM337">
        <f>IF(Inputs!$B$27&lt;&gt;"Ready","PENDING INPUTS",IF(AI337&lt;=0,99,1+IF(AND(K337&gt;0,OR(Inputs!C14&gt;Inputs!C17,AND(Inputs!C14=Inputs!C17,0&lt;3))),1,0)+IF(AND(S337&gt;0,OR(Inputs!C15&gt;Inputs!C17,AND(Inputs!C15=Inputs!C17,1&lt;3))),1,0)+IF(AND(AA337&gt;0,OR(Inputs!C16&gt;Inputs!C17,AND(Inputs!C16=Inputs!C17,2&lt;3))),1,0)+IF(AND(AQ337&gt;0,OR(Inputs!C18&gt;Inputs!C17,AND(Inputs!C18=Inputs!C17,4&lt;3))),1,0)+IF(AND(AY337&gt;0,OR(Inputs!C19&gt;Inputs!C17,AND(Inputs!C19=Inputs!C17,5&lt;3))),1,0)+IF(AND(BG337&gt;0,OR(Inputs!C20&gt;Inputs!C17,AND(Inputs!C20=Inputs!C17,6&lt;3))),1,0)+IF(AND(BO337&gt;0,OR(Inputs!C21&gt;Inputs!C17,AND(Inputs!C21=Inputs!C17,7&lt;3))),1,0)+IF(AND(BW337&gt;0,OR(Inputs!C22&gt;Inputs!C17,AND(Inputs!C22=Inputs!C17,8&lt;3))),1,0)+IF(AND(CE337&gt;0,OR(Inputs!C23&gt;Inputs!C17,AND(Inputs!C23=Inputs!C17,9&lt;3))),1,0)))</f>
        <v>99</v>
      </c>
      <c r="AN337" s="3">
        <f>IF(Inputs!$B$27&lt;&gt;"Ready","PENDING INPUTS",IF(A337&gt;Inputs!$B$6,0,MIN(MAX(0,(AI337+AJ337+AK337)-AL337),MAX(0,C337-D337-(IF(O337&lt;AM337,K337+L337+M337-N337,0)+IF(W337&lt;AM337,S337+T337+U337-V337,0)+IF(AE337&lt;AM337,AA337+AB337+AC337-AD337,0)+IF(AM337&lt;AM337,AI337+AJ337+AK337-AL337,0)+IF(AU337&lt;AM337,AQ337+AR337+AS337-AT337,0)+IF(BC337&lt;AM337,AY337+AZ337+BA337-BB337,0)+IF(BK337&lt;AM337,BG337+BH337+BI337-BJ337,0)+IF(BS337&lt;AM337,BO337+BP337+BQ337-BR337,0)+IF(CA337&lt;AM337,BW337+BX337+BY337-BZ337,0)+IF(CI337&lt;AM337,CE337+CF337+CG337-CH337,0))))))</f>
        <v>0</v>
      </c>
      <c r="AO337" s="3">
        <f>IF(Inputs!$B$27&lt;&gt;"Ready","PENDING INPUTS",MIN((AI337+AJ337+AK337),IF(D337&gt;C337,IF(D337=0,0,AL337*C337/D337),AL337+AN337)))</f>
        <v>0</v>
      </c>
      <c r="AP337" s="3">
        <f>IF(Inputs!$B$27&lt;&gt;"Ready","PENDING INPUTS",MAX(0,(AI337+AJ337+AK337)-AO337))</f>
        <v>0</v>
      </c>
      <c r="AQ337" s="3">
        <f>IF(Inputs!$B$27&lt;&gt;"Ready","PENDING INPUTS",AX336)</f>
        <v>0</v>
      </c>
      <c r="AR337" s="3">
        <f>IF(Inputs!$B$27&lt;&gt;"Ready","PENDING INPUTS",IF(A337&lt;=Inputs!$B$6,ROUND(AQ337*Inputs!C18/12,2),0))</f>
        <v>0</v>
      </c>
      <c r="AS337" s="3">
        <f>IF(Inputs!$B$27&lt;&gt;"Ready","PENDING INPUTS",IF(AND(A337&lt;=Inputs!$B$6,AQ337&gt;0),Inputs!G18,0))</f>
        <v>0</v>
      </c>
      <c r="AT337" s="3">
        <f>IF(Inputs!$B$27&lt;&gt;"Ready","PENDING INPUTS",IF(A337&gt;Inputs!$B$6,0,MIN((AQ337+AR337+AS337),IF(Inputs!H18=1,Inputs!D18,MAX(Inputs!F18,ROUND(AQ337*Inputs!E18+AR337+AS337,2))))))</f>
        <v>0</v>
      </c>
      <c r="AU337">
        <f>IF(Inputs!$B$27&lt;&gt;"Ready","PENDING INPUTS",IF(AQ337&lt;=0,99,1+IF(AND(K337&gt;0,OR(Inputs!C14&gt;Inputs!C18,AND(Inputs!C14=Inputs!C18,0&lt;4))),1,0)+IF(AND(S337&gt;0,OR(Inputs!C15&gt;Inputs!C18,AND(Inputs!C15=Inputs!C18,1&lt;4))),1,0)+IF(AND(AA337&gt;0,OR(Inputs!C16&gt;Inputs!C18,AND(Inputs!C16=Inputs!C18,2&lt;4))),1,0)+IF(AND(AI337&gt;0,OR(Inputs!C17&gt;Inputs!C18,AND(Inputs!C17=Inputs!C18,3&lt;4))),1,0)+IF(AND(AY337&gt;0,OR(Inputs!C19&gt;Inputs!C18,AND(Inputs!C19=Inputs!C18,5&lt;4))),1,0)+IF(AND(BG337&gt;0,OR(Inputs!C20&gt;Inputs!C18,AND(Inputs!C20=Inputs!C18,6&lt;4))),1,0)+IF(AND(BO337&gt;0,OR(Inputs!C21&gt;Inputs!C18,AND(Inputs!C21=Inputs!C18,7&lt;4))),1,0)+IF(AND(BW337&gt;0,OR(Inputs!C22&gt;Inputs!C18,AND(Inputs!C22=Inputs!C18,8&lt;4))),1,0)+IF(AND(CE337&gt;0,OR(Inputs!C23&gt;Inputs!C18,AND(Inputs!C23=Inputs!C18,9&lt;4))),1,0)))</f>
        <v>99</v>
      </c>
      <c r="AV337" s="3">
        <f>IF(Inputs!$B$27&lt;&gt;"Ready","PENDING INPUTS",IF(A337&gt;Inputs!$B$6,0,MIN(MAX(0,(AQ337+AR337+AS337)-AT337),MAX(0,C337-D337-(IF(O337&lt;AU337,K337+L337+M337-N337,0)+IF(W337&lt;AU337,S337+T337+U337-V337,0)+IF(AE337&lt;AU337,AA337+AB337+AC337-AD337,0)+IF(AM337&lt;AU337,AI337+AJ337+AK337-AL337,0)+IF(AU337&lt;AU337,AQ337+AR337+AS337-AT337,0)+IF(BC337&lt;AU337,AY337+AZ337+BA337-BB337,0)+IF(BK337&lt;AU337,BG337+BH337+BI337-BJ337,0)+IF(BS337&lt;AU337,BO337+BP337+BQ337-BR337,0)+IF(CA337&lt;AU337,BW337+BX337+BY337-BZ337,0)+IF(CI337&lt;AU337,CE337+CF337+CG337-CH337,0))))))</f>
        <v>0</v>
      </c>
      <c r="AW337" s="3">
        <f>IF(Inputs!$B$27&lt;&gt;"Ready","PENDING INPUTS",MIN((AQ337+AR337+AS337),IF(D337&gt;C337,IF(D337=0,0,AT337*C337/D337),AT337+AV337)))</f>
        <v>0</v>
      </c>
      <c r="AX337" s="3">
        <f>IF(Inputs!$B$27&lt;&gt;"Ready","PENDING INPUTS",MAX(0,(AQ337+AR337+AS337)-AW337))</f>
        <v>0</v>
      </c>
      <c r="AY337" s="3">
        <f>IF(Inputs!$B$27&lt;&gt;"Ready","PENDING INPUTS",BF336)</f>
        <v>0</v>
      </c>
      <c r="AZ337" s="3">
        <f>IF(Inputs!$B$27&lt;&gt;"Ready","PENDING INPUTS",IF(A337&lt;=Inputs!$B$6,ROUND(AY337*Inputs!C19/12,2),0))</f>
        <v>0</v>
      </c>
      <c r="BA337" s="3">
        <f>IF(Inputs!$B$27&lt;&gt;"Ready","PENDING INPUTS",IF(AND(A337&lt;=Inputs!$B$6,AY337&gt;0),Inputs!G19,0))</f>
        <v>0</v>
      </c>
      <c r="BB337" s="3">
        <f>IF(Inputs!$B$27&lt;&gt;"Ready","PENDING INPUTS",IF(A337&gt;Inputs!$B$6,0,MIN((AY337+AZ337+BA337),IF(Inputs!H19=1,Inputs!D19,MAX(Inputs!F19,ROUND(AY337*Inputs!E19+AZ337+BA337,2))))))</f>
        <v>0</v>
      </c>
      <c r="BC337">
        <f>IF(Inputs!$B$27&lt;&gt;"Ready","PENDING INPUTS",IF(AY337&lt;=0,99,1+IF(AND(K337&gt;0,OR(Inputs!C14&gt;Inputs!C19,AND(Inputs!C14=Inputs!C19,0&lt;5))),1,0)+IF(AND(S337&gt;0,OR(Inputs!C15&gt;Inputs!C19,AND(Inputs!C15=Inputs!C19,1&lt;5))),1,0)+IF(AND(AA337&gt;0,OR(Inputs!C16&gt;Inputs!C19,AND(Inputs!C16=Inputs!C19,2&lt;5))),1,0)+IF(AND(AI337&gt;0,OR(Inputs!C17&gt;Inputs!C19,AND(Inputs!C17=Inputs!C19,3&lt;5))),1,0)+IF(AND(AQ337&gt;0,OR(Inputs!C18&gt;Inputs!C19,AND(Inputs!C18=Inputs!C19,4&lt;5))),1,0)+IF(AND(BG337&gt;0,OR(Inputs!C20&gt;Inputs!C19,AND(Inputs!C20=Inputs!C19,6&lt;5))),1,0)+IF(AND(BO337&gt;0,OR(Inputs!C21&gt;Inputs!C19,AND(Inputs!C21=Inputs!C19,7&lt;5))),1,0)+IF(AND(BW337&gt;0,OR(Inputs!C22&gt;Inputs!C19,AND(Inputs!C22=Inputs!C19,8&lt;5))),1,0)+IF(AND(CE337&gt;0,OR(Inputs!C23&gt;Inputs!C19,AND(Inputs!C23=Inputs!C19,9&lt;5))),1,0)))</f>
        <v>99</v>
      </c>
      <c r="BD337" s="3">
        <f>IF(Inputs!$B$27&lt;&gt;"Ready","PENDING INPUTS",IF(A337&gt;Inputs!$B$6,0,MIN(MAX(0,(AY337+AZ337+BA337)-BB337),MAX(0,C337-D337-(IF(O337&lt;BC337,K337+L337+M337-N337,0)+IF(W337&lt;BC337,S337+T337+U337-V337,0)+IF(AE337&lt;BC337,AA337+AB337+AC337-AD337,0)+IF(AM337&lt;BC337,AI337+AJ337+AK337-AL337,0)+IF(AU337&lt;BC337,AQ337+AR337+AS337-AT337,0)+IF(BC337&lt;BC337,AY337+AZ337+BA337-BB337,0)+IF(BK337&lt;BC337,BG337+BH337+BI337-BJ337,0)+IF(BS337&lt;BC337,BO337+BP337+BQ337-BR337,0)+IF(CA337&lt;BC337,BW337+BX337+BY337-BZ337,0)+IF(CI337&lt;BC337,CE337+CF337+CG337-CH337,0))))))</f>
        <v>0</v>
      </c>
      <c r="BE337" s="3">
        <f>IF(Inputs!$B$27&lt;&gt;"Ready","PENDING INPUTS",MIN((AY337+AZ337+BA337),IF(D337&gt;C337,IF(D337=0,0,BB337*C337/D337),BB337+BD337)))</f>
        <v>0</v>
      </c>
      <c r="BF337" s="3">
        <f>IF(Inputs!$B$27&lt;&gt;"Ready","PENDING INPUTS",MAX(0,(AY337+AZ337+BA337)-BE337))</f>
        <v>0</v>
      </c>
      <c r="BG337" s="3">
        <f>IF(Inputs!$B$27&lt;&gt;"Ready","PENDING INPUTS",BN336)</f>
        <v>0</v>
      </c>
      <c r="BH337" s="3">
        <f>IF(Inputs!$B$27&lt;&gt;"Ready","PENDING INPUTS",IF(A337&lt;=Inputs!$B$6,ROUND(BG337*Inputs!C20/12,2),0))</f>
        <v>0</v>
      </c>
      <c r="BI337" s="3">
        <f>IF(Inputs!$B$27&lt;&gt;"Ready","PENDING INPUTS",IF(AND(A337&lt;=Inputs!$B$6,BG337&gt;0),Inputs!G20,0))</f>
        <v>0</v>
      </c>
      <c r="BJ337" s="3">
        <f>IF(Inputs!$B$27&lt;&gt;"Ready","PENDING INPUTS",IF(A337&gt;Inputs!$B$6,0,MIN((BG337+BH337+BI337),IF(Inputs!H20=1,Inputs!D20,MAX(Inputs!F20,ROUND(BG337*Inputs!E20+BH337+BI337,2))))))</f>
        <v>0</v>
      </c>
      <c r="BK337">
        <f>IF(Inputs!$B$27&lt;&gt;"Ready","PENDING INPUTS",IF(BG337&lt;=0,99,1+IF(AND(K337&gt;0,OR(Inputs!C14&gt;Inputs!C20,AND(Inputs!C14=Inputs!C20,0&lt;6))),1,0)+IF(AND(S337&gt;0,OR(Inputs!C15&gt;Inputs!C20,AND(Inputs!C15=Inputs!C20,1&lt;6))),1,0)+IF(AND(AA337&gt;0,OR(Inputs!C16&gt;Inputs!C20,AND(Inputs!C16=Inputs!C20,2&lt;6))),1,0)+IF(AND(AI337&gt;0,OR(Inputs!C17&gt;Inputs!C20,AND(Inputs!C17=Inputs!C20,3&lt;6))),1,0)+IF(AND(AQ337&gt;0,OR(Inputs!C18&gt;Inputs!C20,AND(Inputs!C18=Inputs!C20,4&lt;6))),1,0)+IF(AND(AY337&gt;0,OR(Inputs!C19&gt;Inputs!C20,AND(Inputs!C19=Inputs!C20,5&lt;6))),1,0)+IF(AND(BO337&gt;0,OR(Inputs!C21&gt;Inputs!C20,AND(Inputs!C21=Inputs!C20,7&lt;6))),1,0)+IF(AND(BW337&gt;0,OR(Inputs!C22&gt;Inputs!C20,AND(Inputs!C22=Inputs!C20,8&lt;6))),1,0)+IF(AND(CE337&gt;0,OR(Inputs!C23&gt;Inputs!C20,AND(Inputs!C23=Inputs!C20,9&lt;6))),1,0)))</f>
        <v>99</v>
      </c>
      <c r="BL337" s="3">
        <f>IF(Inputs!$B$27&lt;&gt;"Ready","PENDING INPUTS",IF(A337&gt;Inputs!$B$6,0,MIN(MAX(0,(BG337+BH337+BI337)-BJ337),MAX(0,C337-D337-(IF(O337&lt;BK337,K337+L337+M337-N337,0)+IF(W337&lt;BK337,S337+T337+U337-V337,0)+IF(AE337&lt;BK337,AA337+AB337+AC337-AD337,0)+IF(AM337&lt;BK337,AI337+AJ337+AK337-AL337,0)+IF(AU337&lt;BK337,AQ337+AR337+AS337-AT337,0)+IF(BC337&lt;BK337,AY337+AZ337+BA337-BB337,0)+IF(BK337&lt;BK337,BG337+BH337+BI337-BJ337,0)+IF(BS337&lt;BK337,BO337+BP337+BQ337-BR337,0)+IF(CA337&lt;BK337,BW337+BX337+BY337-BZ337,0)+IF(CI337&lt;BK337,CE337+CF337+CG337-CH337,0))))))</f>
        <v>0</v>
      </c>
      <c r="BM337" s="3">
        <f>IF(Inputs!$B$27&lt;&gt;"Ready","PENDING INPUTS",MIN((BG337+BH337+BI337),IF(D337&gt;C337,IF(D337=0,0,BJ337*C337/D337),BJ337+BL337)))</f>
        <v>0</v>
      </c>
      <c r="BN337" s="3">
        <f>IF(Inputs!$B$27&lt;&gt;"Ready","PENDING INPUTS",MAX(0,(BG337+BH337+BI337)-BM337))</f>
        <v>0</v>
      </c>
      <c r="BO337" s="3">
        <f>IF(Inputs!$B$27&lt;&gt;"Ready","PENDING INPUTS",BV336)</f>
        <v>0</v>
      </c>
      <c r="BP337" s="3">
        <f>IF(Inputs!$B$27&lt;&gt;"Ready","PENDING INPUTS",IF(A337&lt;=Inputs!$B$6,ROUND(BO337*Inputs!C21/12,2),0))</f>
        <v>0</v>
      </c>
      <c r="BQ337" s="3">
        <f>IF(Inputs!$B$27&lt;&gt;"Ready","PENDING INPUTS",IF(AND(A337&lt;=Inputs!$B$6,BO337&gt;0),Inputs!G21,0))</f>
        <v>0</v>
      </c>
      <c r="BR337" s="3">
        <f>IF(Inputs!$B$27&lt;&gt;"Ready","PENDING INPUTS",IF(A337&gt;Inputs!$B$6,0,MIN((BO337+BP337+BQ337),IF(Inputs!H21=1,Inputs!D21,MAX(Inputs!F21,ROUND(BO337*Inputs!E21+BP337+BQ337,2))))))</f>
        <v>0</v>
      </c>
      <c r="BS337">
        <f>IF(Inputs!$B$27&lt;&gt;"Ready","PENDING INPUTS",IF(BO337&lt;=0,99,1+IF(AND(K337&gt;0,OR(Inputs!C14&gt;Inputs!C21,AND(Inputs!C14=Inputs!C21,0&lt;7))),1,0)+IF(AND(S337&gt;0,OR(Inputs!C15&gt;Inputs!C21,AND(Inputs!C15=Inputs!C21,1&lt;7))),1,0)+IF(AND(AA337&gt;0,OR(Inputs!C16&gt;Inputs!C21,AND(Inputs!C16=Inputs!C21,2&lt;7))),1,0)+IF(AND(AI337&gt;0,OR(Inputs!C17&gt;Inputs!C21,AND(Inputs!C17=Inputs!C21,3&lt;7))),1,0)+IF(AND(AQ337&gt;0,OR(Inputs!C18&gt;Inputs!C21,AND(Inputs!C18=Inputs!C21,4&lt;7))),1,0)+IF(AND(AY337&gt;0,OR(Inputs!C19&gt;Inputs!C21,AND(Inputs!C19=Inputs!C21,5&lt;7))),1,0)+IF(AND(BG337&gt;0,OR(Inputs!C20&gt;Inputs!C21,AND(Inputs!C20=Inputs!C21,6&lt;7))),1,0)+IF(AND(BW337&gt;0,OR(Inputs!C22&gt;Inputs!C21,AND(Inputs!C22=Inputs!C21,8&lt;7))),1,0)+IF(AND(CE337&gt;0,OR(Inputs!C23&gt;Inputs!C21,AND(Inputs!C23=Inputs!C21,9&lt;7))),1,0)))</f>
        <v>99</v>
      </c>
      <c r="BT337" s="3">
        <f>IF(Inputs!$B$27&lt;&gt;"Ready","PENDING INPUTS",IF(A337&gt;Inputs!$B$6,0,MIN(MAX(0,(BO337+BP337+BQ337)-BR337),MAX(0,C337-D337-(IF(O337&lt;BS337,K337+L337+M337-N337,0)+IF(W337&lt;BS337,S337+T337+U337-V337,0)+IF(AE337&lt;BS337,AA337+AB337+AC337-AD337,0)+IF(AM337&lt;BS337,AI337+AJ337+AK337-AL337,0)+IF(AU337&lt;BS337,AQ337+AR337+AS337-AT337,0)+IF(BC337&lt;BS337,AY337+AZ337+BA337-BB337,0)+IF(BK337&lt;BS337,BG337+BH337+BI337-BJ337,0)+IF(BS337&lt;BS337,BO337+BP337+BQ337-BR337,0)+IF(CA337&lt;BS337,BW337+BX337+BY337-BZ337,0)+IF(CI337&lt;BS337,CE337+CF337+CG337-CH337,0))))))</f>
        <v>0</v>
      </c>
      <c r="BU337" s="3">
        <f>IF(Inputs!$B$27&lt;&gt;"Ready","PENDING INPUTS",MIN((BO337+BP337+BQ337),IF(D337&gt;C337,IF(D337=0,0,BR337*C337/D337),BR337+BT337)))</f>
        <v>0</v>
      </c>
      <c r="BV337" s="3">
        <f>IF(Inputs!$B$27&lt;&gt;"Ready","PENDING INPUTS",MAX(0,(BO337+BP337+BQ337)-BU337))</f>
        <v>0</v>
      </c>
      <c r="BW337" s="3">
        <f>IF(Inputs!$B$27&lt;&gt;"Ready","PENDING INPUTS",CD336)</f>
        <v>0</v>
      </c>
      <c r="BX337" s="3">
        <f>IF(Inputs!$B$27&lt;&gt;"Ready","PENDING INPUTS",IF(A337&lt;=Inputs!$B$6,ROUND(BW337*Inputs!C22/12,2),0))</f>
        <v>0</v>
      </c>
      <c r="BY337" s="3">
        <f>IF(Inputs!$B$27&lt;&gt;"Ready","PENDING INPUTS",IF(AND(A337&lt;=Inputs!$B$6,BW337&gt;0),Inputs!G22,0))</f>
        <v>0</v>
      </c>
      <c r="BZ337" s="3">
        <f>IF(Inputs!$B$27&lt;&gt;"Ready","PENDING INPUTS",IF(A337&gt;Inputs!$B$6,0,MIN((BW337+BX337+BY337),IF(Inputs!H22=1,Inputs!D22,MAX(Inputs!F22,ROUND(BW337*Inputs!E22+BX337+BY337,2))))))</f>
        <v>0</v>
      </c>
      <c r="CA337">
        <f>IF(Inputs!$B$27&lt;&gt;"Ready","PENDING INPUTS",IF(BW337&lt;=0,99,1+IF(AND(K337&gt;0,OR(Inputs!C14&gt;Inputs!C22,AND(Inputs!C14=Inputs!C22,0&lt;8))),1,0)+IF(AND(S337&gt;0,OR(Inputs!C15&gt;Inputs!C22,AND(Inputs!C15=Inputs!C22,1&lt;8))),1,0)+IF(AND(AA337&gt;0,OR(Inputs!C16&gt;Inputs!C22,AND(Inputs!C16=Inputs!C22,2&lt;8))),1,0)+IF(AND(AI337&gt;0,OR(Inputs!C17&gt;Inputs!C22,AND(Inputs!C17=Inputs!C22,3&lt;8))),1,0)+IF(AND(AQ337&gt;0,OR(Inputs!C18&gt;Inputs!C22,AND(Inputs!C18=Inputs!C22,4&lt;8))),1,0)+IF(AND(AY337&gt;0,OR(Inputs!C19&gt;Inputs!C22,AND(Inputs!C19=Inputs!C22,5&lt;8))),1,0)+IF(AND(BG337&gt;0,OR(Inputs!C20&gt;Inputs!C22,AND(Inputs!C20=Inputs!C22,6&lt;8))),1,0)+IF(AND(BO337&gt;0,OR(Inputs!C21&gt;Inputs!C22,AND(Inputs!C21=Inputs!C22,7&lt;8))),1,0)+IF(AND(CE337&gt;0,OR(Inputs!C23&gt;Inputs!C22,AND(Inputs!C23=Inputs!C22,9&lt;8))),1,0)))</f>
        <v>99</v>
      </c>
      <c r="CB337" s="3">
        <f>IF(Inputs!$B$27&lt;&gt;"Ready","PENDING INPUTS",IF(A337&gt;Inputs!$B$6,0,MIN(MAX(0,(BW337+BX337+BY337)-BZ337),MAX(0,C337-D337-(IF(O337&lt;CA337,K337+L337+M337-N337,0)+IF(W337&lt;CA337,S337+T337+U337-V337,0)+IF(AE337&lt;CA337,AA337+AB337+AC337-AD337,0)+IF(AM337&lt;CA337,AI337+AJ337+AK337-AL337,0)+IF(AU337&lt;CA337,AQ337+AR337+AS337-AT337,0)+IF(BC337&lt;CA337,AY337+AZ337+BA337-BB337,0)+IF(BK337&lt;CA337,BG337+BH337+BI337-BJ337,0)+IF(BS337&lt;CA337,BO337+BP337+BQ337-BR337,0)+IF(CA337&lt;CA337,BW337+BX337+BY337-BZ337,0)+IF(CI337&lt;CA337,CE337+CF337+CG337-CH337,0))))))</f>
        <v>0</v>
      </c>
      <c r="CC337" s="3">
        <f>IF(Inputs!$B$27&lt;&gt;"Ready","PENDING INPUTS",MIN((BW337+BX337+BY337),IF(D337&gt;C337,IF(D337=0,0,BZ337*C337/D337),BZ337+CB337)))</f>
        <v>0</v>
      </c>
      <c r="CD337" s="3">
        <f>IF(Inputs!$B$27&lt;&gt;"Ready","PENDING INPUTS",MAX(0,(BW337+BX337+BY337)-CC337))</f>
        <v>0</v>
      </c>
      <c r="CE337" s="3">
        <f>IF(Inputs!$B$27&lt;&gt;"Ready","PENDING INPUTS",CL336)</f>
        <v>0</v>
      </c>
      <c r="CF337" s="3">
        <f>IF(Inputs!$B$27&lt;&gt;"Ready","PENDING INPUTS",IF(A337&lt;=Inputs!$B$6,ROUND(CE337*Inputs!C23/12,2),0))</f>
        <v>0</v>
      </c>
      <c r="CG337" s="3">
        <f>IF(Inputs!$B$27&lt;&gt;"Ready","PENDING INPUTS",IF(AND(A337&lt;=Inputs!$B$6,CE337&gt;0),Inputs!G23,0))</f>
        <v>0</v>
      </c>
      <c r="CH337" s="3">
        <f>IF(Inputs!$B$27&lt;&gt;"Ready","PENDING INPUTS",IF(A337&gt;Inputs!$B$6,0,MIN((CE337+CF337+CG337),IF(Inputs!H23=1,Inputs!D23,MAX(Inputs!F23,ROUND(CE337*Inputs!E23+CF337+CG337,2))))))</f>
        <v>0</v>
      </c>
      <c r="CI337">
        <f>IF(Inputs!$B$27&lt;&gt;"Ready","PENDING INPUTS",IF(CE337&lt;=0,99,1+IF(AND(K337&gt;0,OR(Inputs!C14&gt;Inputs!C23,AND(Inputs!C14=Inputs!C23,0&lt;9))),1,0)+IF(AND(S337&gt;0,OR(Inputs!C15&gt;Inputs!C23,AND(Inputs!C15=Inputs!C23,1&lt;9))),1,0)+IF(AND(AA337&gt;0,OR(Inputs!C16&gt;Inputs!C23,AND(Inputs!C16=Inputs!C23,2&lt;9))),1,0)+IF(AND(AI337&gt;0,OR(Inputs!C17&gt;Inputs!C23,AND(Inputs!C17=Inputs!C23,3&lt;9))),1,0)+IF(AND(AQ337&gt;0,OR(Inputs!C18&gt;Inputs!C23,AND(Inputs!C18=Inputs!C23,4&lt;9))),1,0)+IF(AND(AY337&gt;0,OR(Inputs!C19&gt;Inputs!C23,AND(Inputs!C19=Inputs!C23,5&lt;9))),1,0)+IF(AND(BG337&gt;0,OR(Inputs!C20&gt;Inputs!C23,AND(Inputs!C20=Inputs!C23,6&lt;9))),1,0)+IF(AND(BO337&gt;0,OR(Inputs!C21&gt;Inputs!C23,AND(Inputs!C21=Inputs!C23,7&lt;9))),1,0)+IF(AND(BW337&gt;0,OR(Inputs!C22&gt;Inputs!C23,AND(Inputs!C22=Inputs!C23,8&lt;9))),1,0)))</f>
        <v>99</v>
      </c>
      <c r="CJ337" s="3">
        <f>IF(Inputs!$B$27&lt;&gt;"Ready","PENDING INPUTS",IF(A337&gt;Inputs!$B$6,0,MIN(MAX(0,(CE337+CF337+CG337)-CH337),MAX(0,C337-D337-(IF(O337&lt;CI337,K337+L337+M337-N337,0)+IF(W337&lt;CI337,S337+T337+U337-V337,0)+IF(AE337&lt;CI337,AA337+AB337+AC337-AD337,0)+IF(AM337&lt;CI337,AI337+AJ337+AK337-AL337,0)+IF(AU337&lt;CI337,AQ337+AR337+AS337-AT337,0)+IF(BC337&lt;CI337,AY337+AZ337+BA337-BB337,0)+IF(BK337&lt;CI337,BG337+BH337+BI337-BJ337,0)+IF(BS337&lt;CI337,BO337+BP337+BQ337-BR337,0)+IF(CA337&lt;CI337,BW337+BX337+BY337-BZ337,0)+IF(CI337&lt;CI337,CE337+CF337+CG337-CH337,0))))))</f>
        <v>0</v>
      </c>
      <c r="CK337" s="3">
        <f>IF(Inputs!$B$27&lt;&gt;"Ready","PENDING INPUTS",MIN((CE337+CF337+CG337),IF(D337&gt;C337,IF(D337=0,0,CH337*C337/D337),CH337+CJ337)))</f>
        <v>0</v>
      </c>
      <c r="CL337" s="3">
        <f>IF(Inputs!$B$27&lt;&gt;"Ready","PENDING INPUTS",MAX(0,(CE337+CF337+CG337)-CK337))</f>
        <v>0</v>
      </c>
    </row>
    <row r="338" spans="1:90" ht="27.95" customHeight="1" x14ac:dyDescent="0.25">
      <c r="A338">
        <v>334</v>
      </c>
      <c r="B338" s="13">
        <f>IF(Inputs!$B$27&lt;&gt;"Ready","PENDING INPUTS",EDATE(Inputs!$B$5,A338-1))</f>
        <v>56431</v>
      </c>
      <c r="C338" s="3">
        <f>IF(Inputs!$B$27&lt;&gt;"Ready","PENDING INPUTS",IF(A338&lt;=Inputs!$B$6,MAX(0,Inputs!$B$4+IF(A338=Inputs!$B$7,Inputs!$B$8,0)+IF(A338=Inputs!$B$9,Inputs!$B$10,0)),0))</f>
        <v>0</v>
      </c>
      <c r="D338" s="3">
        <f>IF(Inputs!$B$27&lt;&gt;"Ready","PENDING INPUTS",SUM(N338,V338,AD338,AL338,AT338,BB338,BJ338,BR338,BZ338,CH338))</f>
        <v>0</v>
      </c>
      <c r="E338" s="3">
        <f>IF(Inputs!$B$27&lt;&gt;"Ready","PENDING INPUTS",MAX(0,D338-C338))</f>
        <v>0</v>
      </c>
      <c r="F338" s="3">
        <f>IF(Inputs!$B$27&lt;&gt;"Ready","PENDING INPUTS",SUM(Q338,Y338,AG338,AO338,AW338,BE338,BM338,BU338,CC338,CK338))</f>
        <v>0</v>
      </c>
      <c r="G338" s="3">
        <f>IF(Inputs!$B$27&lt;&gt;"Ready","PENDING INPUTS",SUM(L338,T338,AB338,AJ338,AR338,AZ338,BH338,BP338,BX338,CF338))</f>
        <v>0</v>
      </c>
      <c r="H338" s="3">
        <f>IF(Inputs!$B$27&lt;&gt;"Ready","PENDING INPUTS",SUM(M338,U338,AC338,AK338,AS338,BA338,BI338,BQ338,BY338,CG338))</f>
        <v>0</v>
      </c>
      <c r="I338" s="3">
        <f>IF(Inputs!$B$27&lt;&gt;"Ready","PENDING INPUTS",SUM(R338,Z338,AH338,AP338,AX338,BF338,BN338,BV338,CD338,CL338))</f>
        <v>0</v>
      </c>
      <c r="J338" t="str">
        <f>IF(Inputs!$B$27&lt;&gt;"Ready","PENDING INPUTS",IF(A338&gt;Inputs!$B$6,"Beyond horizon",IF(E338&gt;0.005,"MINIMUM SHORTFALL",IF(I338&lt;0.005,"Paid off","In progress"))))</f>
        <v>Beyond horizon</v>
      </c>
      <c r="K338" s="3">
        <f>IF(Inputs!$B$27&lt;&gt;"Ready","PENDING INPUTS",R337)</f>
        <v>0</v>
      </c>
      <c r="L338" s="3">
        <f>IF(Inputs!$B$27&lt;&gt;"Ready","PENDING INPUTS",IF(A338&lt;=Inputs!$B$6,ROUND(K338*Inputs!C14/12,2),0))</f>
        <v>0</v>
      </c>
      <c r="M338" s="3">
        <f>IF(Inputs!$B$27&lt;&gt;"Ready","PENDING INPUTS",IF(AND(A338&lt;=Inputs!$B$6,K338&gt;0),Inputs!G14,0))</f>
        <v>0</v>
      </c>
      <c r="N338" s="3">
        <f>IF(Inputs!$B$27&lt;&gt;"Ready","PENDING INPUTS",IF(A338&gt;Inputs!$B$6,0,MIN((K338+L338+M338),IF(Inputs!H14=1,Inputs!D14,MAX(Inputs!F14,ROUND(K338*Inputs!E14+L338+M338,2))))))</f>
        <v>0</v>
      </c>
      <c r="O338">
        <f>IF(Inputs!$B$27&lt;&gt;"Ready","PENDING INPUTS",IF(K338&lt;=0,99,1+IF(AND(S338&gt;0,OR(Inputs!C15&gt;Inputs!C14,AND(Inputs!C15=Inputs!C14,1&lt;0))),1,0)+IF(AND(AA338&gt;0,OR(Inputs!C16&gt;Inputs!C14,AND(Inputs!C16=Inputs!C14,2&lt;0))),1,0)+IF(AND(AI338&gt;0,OR(Inputs!C17&gt;Inputs!C14,AND(Inputs!C17=Inputs!C14,3&lt;0))),1,0)+IF(AND(AQ338&gt;0,OR(Inputs!C18&gt;Inputs!C14,AND(Inputs!C18=Inputs!C14,4&lt;0))),1,0)+IF(AND(AY338&gt;0,OR(Inputs!C19&gt;Inputs!C14,AND(Inputs!C19=Inputs!C14,5&lt;0))),1,0)+IF(AND(BG338&gt;0,OR(Inputs!C20&gt;Inputs!C14,AND(Inputs!C20=Inputs!C14,6&lt;0))),1,0)+IF(AND(BO338&gt;0,OR(Inputs!C21&gt;Inputs!C14,AND(Inputs!C21=Inputs!C14,7&lt;0))),1,0)+IF(AND(BW338&gt;0,OR(Inputs!C22&gt;Inputs!C14,AND(Inputs!C22=Inputs!C14,8&lt;0))),1,0)+IF(AND(CE338&gt;0,OR(Inputs!C23&gt;Inputs!C14,AND(Inputs!C23=Inputs!C14,9&lt;0))),1,0)))</f>
        <v>99</v>
      </c>
      <c r="P338" s="3">
        <f>IF(Inputs!$B$27&lt;&gt;"Ready","PENDING INPUTS",IF(A338&gt;Inputs!$B$6,0,MIN(MAX(0,(K338+L338+M338)-N338),MAX(0,C338-D338-(IF(O338&lt;O338,K338+L338+M338-N338,0)+IF(W338&lt;O338,S338+T338+U338-V338,0)+IF(AE338&lt;O338,AA338+AB338+AC338-AD338,0)+IF(AM338&lt;O338,AI338+AJ338+AK338-AL338,0)+IF(AU338&lt;O338,AQ338+AR338+AS338-AT338,0)+IF(BC338&lt;O338,AY338+AZ338+BA338-BB338,0)+IF(BK338&lt;O338,BG338+BH338+BI338-BJ338,0)+IF(BS338&lt;O338,BO338+BP338+BQ338-BR338,0)+IF(CA338&lt;O338,BW338+BX338+BY338-BZ338,0)+IF(CI338&lt;O338,CE338+CF338+CG338-CH338,0))))))</f>
        <v>0</v>
      </c>
      <c r="Q338" s="3">
        <f>IF(Inputs!$B$27&lt;&gt;"Ready","PENDING INPUTS",MIN((K338+L338+M338),IF(D338&gt;C338,IF(D338=0,0,N338*C338/D338),N338+P338)))</f>
        <v>0</v>
      </c>
      <c r="R338" s="3">
        <f>IF(Inputs!$B$27&lt;&gt;"Ready","PENDING INPUTS",MAX(0,(K338+L338+M338)-Q338))</f>
        <v>0</v>
      </c>
      <c r="S338" s="3">
        <f>IF(Inputs!$B$27&lt;&gt;"Ready","PENDING INPUTS",Z337)</f>
        <v>0</v>
      </c>
      <c r="T338" s="3">
        <f>IF(Inputs!$B$27&lt;&gt;"Ready","PENDING INPUTS",IF(A338&lt;=Inputs!$B$6,ROUND(S338*Inputs!C15/12,2),0))</f>
        <v>0</v>
      </c>
      <c r="U338" s="3">
        <f>IF(Inputs!$B$27&lt;&gt;"Ready","PENDING INPUTS",IF(AND(A338&lt;=Inputs!$B$6,S338&gt;0),Inputs!G15,0))</f>
        <v>0</v>
      </c>
      <c r="V338" s="3">
        <f>IF(Inputs!$B$27&lt;&gt;"Ready","PENDING INPUTS",IF(A338&gt;Inputs!$B$6,0,MIN((S338+T338+U338),IF(Inputs!H15=1,Inputs!D15,MAX(Inputs!F15,ROUND(S338*Inputs!E15+T338+U338,2))))))</f>
        <v>0</v>
      </c>
      <c r="W338">
        <f>IF(Inputs!$B$27&lt;&gt;"Ready","PENDING INPUTS",IF(S338&lt;=0,99,1+IF(AND(K338&gt;0,OR(Inputs!C14&gt;Inputs!C15,AND(Inputs!C14=Inputs!C15,0&lt;1))),1,0)+IF(AND(AA338&gt;0,OR(Inputs!C16&gt;Inputs!C15,AND(Inputs!C16=Inputs!C15,2&lt;1))),1,0)+IF(AND(AI338&gt;0,OR(Inputs!C17&gt;Inputs!C15,AND(Inputs!C17=Inputs!C15,3&lt;1))),1,0)+IF(AND(AQ338&gt;0,OR(Inputs!C18&gt;Inputs!C15,AND(Inputs!C18=Inputs!C15,4&lt;1))),1,0)+IF(AND(AY338&gt;0,OR(Inputs!C19&gt;Inputs!C15,AND(Inputs!C19=Inputs!C15,5&lt;1))),1,0)+IF(AND(BG338&gt;0,OR(Inputs!C20&gt;Inputs!C15,AND(Inputs!C20=Inputs!C15,6&lt;1))),1,0)+IF(AND(BO338&gt;0,OR(Inputs!C21&gt;Inputs!C15,AND(Inputs!C21=Inputs!C15,7&lt;1))),1,0)+IF(AND(BW338&gt;0,OR(Inputs!C22&gt;Inputs!C15,AND(Inputs!C22=Inputs!C15,8&lt;1))),1,0)+IF(AND(CE338&gt;0,OR(Inputs!C23&gt;Inputs!C15,AND(Inputs!C23=Inputs!C15,9&lt;1))),1,0)))</f>
        <v>99</v>
      </c>
      <c r="X338" s="3">
        <f>IF(Inputs!$B$27&lt;&gt;"Ready","PENDING INPUTS",IF(A338&gt;Inputs!$B$6,0,MIN(MAX(0,(S338+T338+U338)-V338),MAX(0,C338-D338-(IF(O338&lt;W338,K338+L338+M338-N338,0)+IF(W338&lt;W338,S338+T338+U338-V338,0)+IF(AE338&lt;W338,AA338+AB338+AC338-AD338,0)+IF(AM338&lt;W338,AI338+AJ338+AK338-AL338,0)+IF(AU338&lt;W338,AQ338+AR338+AS338-AT338,0)+IF(BC338&lt;W338,AY338+AZ338+BA338-BB338,0)+IF(BK338&lt;W338,BG338+BH338+BI338-BJ338,0)+IF(BS338&lt;W338,BO338+BP338+BQ338-BR338,0)+IF(CA338&lt;W338,BW338+BX338+BY338-BZ338,0)+IF(CI338&lt;W338,CE338+CF338+CG338-CH338,0))))))</f>
        <v>0</v>
      </c>
      <c r="Y338" s="3">
        <f>IF(Inputs!$B$27&lt;&gt;"Ready","PENDING INPUTS",MIN((S338+T338+U338),IF(D338&gt;C338,IF(D338=0,0,V338*C338/D338),V338+X338)))</f>
        <v>0</v>
      </c>
      <c r="Z338" s="3">
        <f>IF(Inputs!$B$27&lt;&gt;"Ready","PENDING INPUTS",MAX(0,(S338+T338+U338)-Y338))</f>
        <v>0</v>
      </c>
      <c r="AA338" s="3">
        <f>IF(Inputs!$B$27&lt;&gt;"Ready","PENDING INPUTS",AH337)</f>
        <v>0</v>
      </c>
      <c r="AB338" s="3">
        <f>IF(Inputs!$B$27&lt;&gt;"Ready","PENDING INPUTS",IF(A338&lt;=Inputs!$B$6,ROUND(AA338*Inputs!C16/12,2),0))</f>
        <v>0</v>
      </c>
      <c r="AC338" s="3">
        <f>IF(Inputs!$B$27&lt;&gt;"Ready","PENDING INPUTS",IF(AND(A338&lt;=Inputs!$B$6,AA338&gt;0),Inputs!G16,0))</f>
        <v>0</v>
      </c>
      <c r="AD338" s="3">
        <f>IF(Inputs!$B$27&lt;&gt;"Ready","PENDING INPUTS",IF(A338&gt;Inputs!$B$6,0,MIN((AA338+AB338+AC338),IF(Inputs!H16=1,Inputs!D16,MAX(Inputs!F16,ROUND(AA338*Inputs!E16+AB338+AC338,2))))))</f>
        <v>0</v>
      </c>
      <c r="AE338">
        <f>IF(Inputs!$B$27&lt;&gt;"Ready","PENDING INPUTS",IF(AA338&lt;=0,99,1+IF(AND(K338&gt;0,OR(Inputs!C14&gt;Inputs!C16,AND(Inputs!C14=Inputs!C16,0&lt;2))),1,0)+IF(AND(S338&gt;0,OR(Inputs!C15&gt;Inputs!C16,AND(Inputs!C15=Inputs!C16,1&lt;2))),1,0)+IF(AND(AI338&gt;0,OR(Inputs!C17&gt;Inputs!C16,AND(Inputs!C17=Inputs!C16,3&lt;2))),1,0)+IF(AND(AQ338&gt;0,OR(Inputs!C18&gt;Inputs!C16,AND(Inputs!C18=Inputs!C16,4&lt;2))),1,0)+IF(AND(AY338&gt;0,OR(Inputs!C19&gt;Inputs!C16,AND(Inputs!C19=Inputs!C16,5&lt;2))),1,0)+IF(AND(BG338&gt;0,OR(Inputs!C20&gt;Inputs!C16,AND(Inputs!C20=Inputs!C16,6&lt;2))),1,0)+IF(AND(BO338&gt;0,OR(Inputs!C21&gt;Inputs!C16,AND(Inputs!C21=Inputs!C16,7&lt;2))),1,0)+IF(AND(BW338&gt;0,OR(Inputs!C22&gt;Inputs!C16,AND(Inputs!C22=Inputs!C16,8&lt;2))),1,0)+IF(AND(CE338&gt;0,OR(Inputs!C23&gt;Inputs!C16,AND(Inputs!C23=Inputs!C16,9&lt;2))),1,0)))</f>
        <v>99</v>
      </c>
      <c r="AF338" s="3">
        <f>IF(Inputs!$B$27&lt;&gt;"Ready","PENDING INPUTS",IF(A338&gt;Inputs!$B$6,0,MIN(MAX(0,(AA338+AB338+AC338)-AD338),MAX(0,C338-D338-(IF(O338&lt;AE338,K338+L338+M338-N338,0)+IF(W338&lt;AE338,S338+T338+U338-V338,0)+IF(AE338&lt;AE338,AA338+AB338+AC338-AD338,0)+IF(AM338&lt;AE338,AI338+AJ338+AK338-AL338,0)+IF(AU338&lt;AE338,AQ338+AR338+AS338-AT338,0)+IF(BC338&lt;AE338,AY338+AZ338+BA338-BB338,0)+IF(BK338&lt;AE338,BG338+BH338+BI338-BJ338,0)+IF(BS338&lt;AE338,BO338+BP338+BQ338-BR338,0)+IF(CA338&lt;AE338,BW338+BX338+BY338-BZ338,0)+IF(CI338&lt;AE338,CE338+CF338+CG338-CH338,0))))))</f>
        <v>0</v>
      </c>
      <c r="AG338" s="3">
        <f>IF(Inputs!$B$27&lt;&gt;"Ready","PENDING INPUTS",MIN((AA338+AB338+AC338),IF(D338&gt;C338,IF(D338=0,0,AD338*C338/D338),AD338+AF338)))</f>
        <v>0</v>
      </c>
      <c r="AH338" s="3">
        <f>IF(Inputs!$B$27&lt;&gt;"Ready","PENDING INPUTS",MAX(0,(AA338+AB338+AC338)-AG338))</f>
        <v>0</v>
      </c>
      <c r="AI338" s="3">
        <f>IF(Inputs!$B$27&lt;&gt;"Ready","PENDING INPUTS",AP337)</f>
        <v>0</v>
      </c>
      <c r="AJ338" s="3">
        <f>IF(Inputs!$B$27&lt;&gt;"Ready","PENDING INPUTS",IF(A338&lt;=Inputs!$B$6,ROUND(AI338*Inputs!C17/12,2),0))</f>
        <v>0</v>
      </c>
      <c r="AK338" s="3">
        <f>IF(Inputs!$B$27&lt;&gt;"Ready","PENDING INPUTS",IF(AND(A338&lt;=Inputs!$B$6,AI338&gt;0),Inputs!G17,0))</f>
        <v>0</v>
      </c>
      <c r="AL338" s="3">
        <f>IF(Inputs!$B$27&lt;&gt;"Ready","PENDING INPUTS",IF(A338&gt;Inputs!$B$6,0,MIN((AI338+AJ338+AK338),IF(Inputs!H17=1,Inputs!D17,MAX(Inputs!F17,ROUND(AI338*Inputs!E17+AJ338+AK338,2))))))</f>
        <v>0</v>
      </c>
      <c r="AM338">
        <f>IF(Inputs!$B$27&lt;&gt;"Ready","PENDING INPUTS",IF(AI338&lt;=0,99,1+IF(AND(K338&gt;0,OR(Inputs!C14&gt;Inputs!C17,AND(Inputs!C14=Inputs!C17,0&lt;3))),1,0)+IF(AND(S338&gt;0,OR(Inputs!C15&gt;Inputs!C17,AND(Inputs!C15=Inputs!C17,1&lt;3))),1,0)+IF(AND(AA338&gt;0,OR(Inputs!C16&gt;Inputs!C17,AND(Inputs!C16=Inputs!C17,2&lt;3))),1,0)+IF(AND(AQ338&gt;0,OR(Inputs!C18&gt;Inputs!C17,AND(Inputs!C18=Inputs!C17,4&lt;3))),1,0)+IF(AND(AY338&gt;0,OR(Inputs!C19&gt;Inputs!C17,AND(Inputs!C19=Inputs!C17,5&lt;3))),1,0)+IF(AND(BG338&gt;0,OR(Inputs!C20&gt;Inputs!C17,AND(Inputs!C20=Inputs!C17,6&lt;3))),1,0)+IF(AND(BO338&gt;0,OR(Inputs!C21&gt;Inputs!C17,AND(Inputs!C21=Inputs!C17,7&lt;3))),1,0)+IF(AND(BW338&gt;0,OR(Inputs!C22&gt;Inputs!C17,AND(Inputs!C22=Inputs!C17,8&lt;3))),1,0)+IF(AND(CE338&gt;0,OR(Inputs!C23&gt;Inputs!C17,AND(Inputs!C23=Inputs!C17,9&lt;3))),1,0)))</f>
        <v>99</v>
      </c>
      <c r="AN338" s="3">
        <f>IF(Inputs!$B$27&lt;&gt;"Ready","PENDING INPUTS",IF(A338&gt;Inputs!$B$6,0,MIN(MAX(0,(AI338+AJ338+AK338)-AL338),MAX(0,C338-D338-(IF(O338&lt;AM338,K338+L338+M338-N338,0)+IF(W338&lt;AM338,S338+T338+U338-V338,0)+IF(AE338&lt;AM338,AA338+AB338+AC338-AD338,0)+IF(AM338&lt;AM338,AI338+AJ338+AK338-AL338,0)+IF(AU338&lt;AM338,AQ338+AR338+AS338-AT338,0)+IF(BC338&lt;AM338,AY338+AZ338+BA338-BB338,0)+IF(BK338&lt;AM338,BG338+BH338+BI338-BJ338,0)+IF(BS338&lt;AM338,BO338+BP338+BQ338-BR338,0)+IF(CA338&lt;AM338,BW338+BX338+BY338-BZ338,0)+IF(CI338&lt;AM338,CE338+CF338+CG338-CH338,0))))))</f>
        <v>0</v>
      </c>
      <c r="AO338" s="3">
        <f>IF(Inputs!$B$27&lt;&gt;"Ready","PENDING INPUTS",MIN((AI338+AJ338+AK338),IF(D338&gt;C338,IF(D338=0,0,AL338*C338/D338),AL338+AN338)))</f>
        <v>0</v>
      </c>
      <c r="AP338" s="3">
        <f>IF(Inputs!$B$27&lt;&gt;"Ready","PENDING INPUTS",MAX(0,(AI338+AJ338+AK338)-AO338))</f>
        <v>0</v>
      </c>
      <c r="AQ338" s="3">
        <f>IF(Inputs!$B$27&lt;&gt;"Ready","PENDING INPUTS",AX337)</f>
        <v>0</v>
      </c>
      <c r="AR338" s="3">
        <f>IF(Inputs!$B$27&lt;&gt;"Ready","PENDING INPUTS",IF(A338&lt;=Inputs!$B$6,ROUND(AQ338*Inputs!C18/12,2),0))</f>
        <v>0</v>
      </c>
      <c r="AS338" s="3">
        <f>IF(Inputs!$B$27&lt;&gt;"Ready","PENDING INPUTS",IF(AND(A338&lt;=Inputs!$B$6,AQ338&gt;0),Inputs!G18,0))</f>
        <v>0</v>
      </c>
      <c r="AT338" s="3">
        <f>IF(Inputs!$B$27&lt;&gt;"Ready","PENDING INPUTS",IF(A338&gt;Inputs!$B$6,0,MIN((AQ338+AR338+AS338),IF(Inputs!H18=1,Inputs!D18,MAX(Inputs!F18,ROUND(AQ338*Inputs!E18+AR338+AS338,2))))))</f>
        <v>0</v>
      </c>
      <c r="AU338">
        <f>IF(Inputs!$B$27&lt;&gt;"Ready","PENDING INPUTS",IF(AQ338&lt;=0,99,1+IF(AND(K338&gt;0,OR(Inputs!C14&gt;Inputs!C18,AND(Inputs!C14=Inputs!C18,0&lt;4))),1,0)+IF(AND(S338&gt;0,OR(Inputs!C15&gt;Inputs!C18,AND(Inputs!C15=Inputs!C18,1&lt;4))),1,0)+IF(AND(AA338&gt;0,OR(Inputs!C16&gt;Inputs!C18,AND(Inputs!C16=Inputs!C18,2&lt;4))),1,0)+IF(AND(AI338&gt;0,OR(Inputs!C17&gt;Inputs!C18,AND(Inputs!C17=Inputs!C18,3&lt;4))),1,0)+IF(AND(AY338&gt;0,OR(Inputs!C19&gt;Inputs!C18,AND(Inputs!C19=Inputs!C18,5&lt;4))),1,0)+IF(AND(BG338&gt;0,OR(Inputs!C20&gt;Inputs!C18,AND(Inputs!C20=Inputs!C18,6&lt;4))),1,0)+IF(AND(BO338&gt;0,OR(Inputs!C21&gt;Inputs!C18,AND(Inputs!C21=Inputs!C18,7&lt;4))),1,0)+IF(AND(BW338&gt;0,OR(Inputs!C22&gt;Inputs!C18,AND(Inputs!C22=Inputs!C18,8&lt;4))),1,0)+IF(AND(CE338&gt;0,OR(Inputs!C23&gt;Inputs!C18,AND(Inputs!C23=Inputs!C18,9&lt;4))),1,0)))</f>
        <v>99</v>
      </c>
      <c r="AV338" s="3">
        <f>IF(Inputs!$B$27&lt;&gt;"Ready","PENDING INPUTS",IF(A338&gt;Inputs!$B$6,0,MIN(MAX(0,(AQ338+AR338+AS338)-AT338),MAX(0,C338-D338-(IF(O338&lt;AU338,K338+L338+M338-N338,0)+IF(W338&lt;AU338,S338+T338+U338-V338,0)+IF(AE338&lt;AU338,AA338+AB338+AC338-AD338,0)+IF(AM338&lt;AU338,AI338+AJ338+AK338-AL338,0)+IF(AU338&lt;AU338,AQ338+AR338+AS338-AT338,0)+IF(BC338&lt;AU338,AY338+AZ338+BA338-BB338,0)+IF(BK338&lt;AU338,BG338+BH338+BI338-BJ338,0)+IF(BS338&lt;AU338,BO338+BP338+BQ338-BR338,0)+IF(CA338&lt;AU338,BW338+BX338+BY338-BZ338,0)+IF(CI338&lt;AU338,CE338+CF338+CG338-CH338,0))))))</f>
        <v>0</v>
      </c>
      <c r="AW338" s="3">
        <f>IF(Inputs!$B$27&lt;&gt;"Ready","PENDING INPUTS",MIN((AQ338+AR338+AS338),IF(D338&gt;C338,IF(D338=0,0,AT338*C338/D338),AT338+AV338)))</f>
        <v>0</v>
      </c>
      <c r="AX338" s="3">
        <f>IF(Inputs!$B$27&lt;&gt;"Ready","PENDING INPUTS",MAX(0,(AQ338+AR338+AS338)-AW338))</f>
        <v>0</v>
      </c>
      <c r="AY338" s="3">
        <f>IF(Inputs!$B$27&lt;&gt;"Ready","PENDING INPUTS",BF337)</f>
        <v>0</v>
      </c>
      <c r="AZ338" s="3">
        <f>IF(Inputs!$B$27&lt;&gt;"Ready","PENDING INPUTS",IF(A338&lt;=Inputs!$B$6,ROUND(AY338*Inputs!C19/12,2),0))</f>
        <v>0</v>
      </c>
      <c r="BA338" s="3">
        <f>IF(Inputs!$B$27&lt;&gt;"Ready","PENDING INPUTS",IF(AND(A338&lt;=Inputs!$B$6,AY338&gt;0),Inputs!G19,0))</f>
        <v>0</v>
      </c>
      <c r="BB338" s="3">
        <f>IF(Inputs!$B$27&lt;&gt;"Ready","PENDING INPUTS",IF(A338&gt;Inputs!$B$6,0,MIN((AY338+AZ338+BA338),IF(Inputs!H19=1,Inputs!D19,MAX(Inputs!F19,ROUND(AY338*Inputs!E19+AZ338+BA338,2))))))</f>
        <v>0</v>
      </c>
      <c r="BC338">
        <f>IF(Inputs!$B$27&lt;&gt;"Ready","PENDING INPUTS",IF(AY338&lt;=0,99,1+IF(AND(K338&gt;0,OR(Inputs!C14&gt;Inputs!C19,AND(Inputs!C14=Inputs!C19,0&lt;5))),1,0)+IF(AND(S338&gt;0,OR(Inputs!C15&gt;Inputs!C19,AND(Inputs!C15=Inputs!C19,1&lt;5))),1,0)+IF(AND(AA338&gt;0,OR(Inputs!C16&gt;Inputs!C19,AND(Inputs!C16=Inputs!C19,2&lt;5))),1,0)+IF(AND(AI338&gt;0,OR(Inputs!C17&gt;Inputs!C19,AND(Inputs!C17=Inputs!C19,3&lt;5))),1,0)+IF(AND(AQ338&gt;0,OR(Inputs!C18&gt;Inputs!C19,AND(Inputs!C18=Inputs!C19,4&lt;5))),1,0)+IF(AND(BG338&gt;0,OR(Inputs!C20&gt;Inputs!C19,AND(Inputs!C20=Inputs!C19,6&lt;5))),1,0)+IF(AND(BO338&gt;0,OR(Inputs!C21&gt;Inputs!C19,AND(Inputs!C21=Inputs!C19,7&lt;5))),1,0)+IF(AND(BW338&gt;0,OR(Inputs!C22&gt;Inputs!C19,AND(Inputs!C22=Inputs!C19,8&lt;5))),1,0)+IF(AND(CE338&gt;0,OR(Inputs!C23&gt;Inputs!C19,AND(Inputs!C23=Inputs!C19,9&lt;5))),1,0)))</f>
        <v>99</v>
      </c>
      <c r="BD338" s="3">
        <f>IF(Inputs!$B$27&lt;&gt;"Ready","PENDING INPUTS",IF(A338&gt;Inputs!$B$6,0,MIN(MAX(0,(AY338+AZ338+BA338)-BB338),MAX(0,C338-D338-(IF(O338&lt;BC338,K338+L338+M338-N338,0)+IF(W338&lt;BC338,S338+T338+U338-V338,0)+IF(AE338&lt;BC338,AA338+AB338+AC338-AD338,0)+IF(AM338&lt;BC338,AI338+AJ338+AK338-AL338,0)+IF(AU338&lt;BC338,AQ338+AR338+AS338-AT338,0)+IF(BC338&lt;BC338,AY338+AZ338+BA338-BB338,0)+IF(BK338&lt;BC338,BG338+BH338+BI338-BJ338,0)+IF(BS338&lt;BC338,BO338+BP338+BQ338-BR338,0)+IF(CA338&lt;BC338,BW338+BX338+BY338-BZ338,0)+IF(CI338&lt;BC338,CE338+CF338+CG338-CH338,0))))))</f>
        <v>0</v>
      </c>
      <c r="BE338" s="3">
        <f>IF(Inputs!$B$27&lt;&gt;"Ready","PENDING INPUTS",MIN((AY338+AZ338+BA338),IF(D338&gt;C338,IF(D338=0,0,BB338*C338/D338),BB338+BD338)))</f>
        <v>0</v>
      </c>
      <c r="BF338" s="3">
        <f>IF(Inputs!$B$27&lt;&gt;"Ready","PENDING INPUTS",MAX(0,(AY338+AZ338+BA338)-BE338))</f>
        <v>0</v>
      </c>
      <c r="BG338" s="3">
        <f>IF(Inputs!$B$27&lt;&gt;"Ready","PENDING INPUTS",BN337)</f>
        <v>0</v>
      </c>
      <c r="BH338" s="3">
        <f>IF(Inputs!$B$27&lt;&gt;"Ready","PENDING INPUTS",IF(A338&lt;=Inputs!$B$6,ROUND(BG338*Inputs!C20/12,2),0))</f>
        <v>0</v>
      </c>
      <c r="BI338" s="3">
        <f>IF(Inputs!$B$27&lt;&gt;"Ready","PENDING INPUTS",IF(AND(A338&lt;=Inputs!$B$6,BG338&gt;0),Inputs!G20,0))</f>
        <v>0</v>
      </c>
      <c r="BJ338" s="3">
        <f>IF(Inputs!$B$27&lt;&gt;"Ready","PENDING INPUTS",IF(A338&gt;Inputs!$B$6,0,MIN((BG338+BH338+BI338),IF(Inputs!H20=1,Inputs!D20,MAX(Inputs!F20,ROUND(BG338*Inputs!E20+BH338+BI338,2))))))</f>
        <v>0</v>
      </c>
      <c r="BK338">
        <f>IF(Inputs!$B$27&lt;&gt;"Ready","PENDING INPUTS",IF(BG338&lt;=0,99,1+IF(AND(K338&gt;0,OR(Inputs!C14&gt;Inputs!C20,AND(Inputs!C14=Inputs!C20,0&lt;6))),1,0)+IF(AND(S338&gt;0,OR(Inputs!C15&gt;Inputs!C20,AND(Inputs!C15=Inputs!C20,1&lt;6))),1,0)+IF(AND(AA338&gt;0,OR(Inputs!C16&gt;Inputs!C20,AND(Inputs!C16=Inputs!C20,2&lt;6))),1,0)+IF(AND(AI338&gt;0,OR(Inputs!C17&gt;Inputs!C20,AND(Inputs!C17=Inputs!C20,3&lt;6))),1,0)+IF(AND(AQ338&gt;0,OR(Inputs!C18&gt;Inputs!C20,AND(Inputs!C18=Inputs!C20,4&lt;6))),1,0)+IF(AND(AY338&gt;0,OR(Inputs!C19&gt;Inputs!C20,AND(Inputs!C19=Inputs!C20,5&lt;6))),1,0)+IF(AND(BO338&gt;0,OR(Inputs!C21&gt;Inputs!C20,AND(Inputs!C21=Inputs!C20,7&lt;6))),1,0)+IF(AND(BW338&gt;0,OR(Inputs!C22&gt;Inputs!C20,AND(Inputs!C22=Inputs!C20,8&lt;6))),1,0)+IF(AND(CE338&gt;0,OR(Inputs!C23&gt;Inputs!C20,AND(Inputs!C23=Inputs!C20,9&lt;6))),1,0)))</f>
        <v>99</v>
      </c>
      <c r="BL338" s="3">
        <f>IF(Inputs!$B$27&lt;&gt;"Ready","PENDING INPUTS",IF(A338&gt;Inputs!$B$6,0,MIN(MAX(0,(BG338+BH338+BI338)-BJ338),MAX(0,C338-D338-(IF(O338&lt;BK338,K338+L338+M338-N338,0)+IF(W338&lt;BK338,S338+T338+U338-V338,0)+IF(AE338&lt;BK338,AA338+AB338+AC338-AD338,0)+IF(AM338&lt;BK338,AI338+AJ338+AK338-AL338,0)+IF(AU338&lt;BK338,AQ338+AR338+AS338-AT338,0)+IF(BC338&lt;BK338,AY338+AZ338+BA338-BB338,0)+IF(BK338&lt;BK338,BG338+BH338+BI338-BJ338,0)+IF(BS338&lt;BK338,BO338+BP338+BQ338-BR338,0)+IF(CA338&lt;BK338,BW338+BX338+BY338-BZ338,0)+IF(CI338&lt;BK338,CE338+CF338+CG338-CH338,0))))))</f>
        <v>0</v>
      </c>
      <c r="BM338" s="3">
        <f>IF(Inputs!$B$27&lt;&gt;"Ready","PENDING INPUTS",MIN((BG338+BH338+BI338),IF(D338&gt;C338,IF(D338=0,0,BJ338*C338/D338),BJ338+BL338)))</f>
        <v>0</v>
      </c>
      <c r="BN338" s="3">
        <f>IF(Inputs!$B$27&lt;&gt;"Ready","PENDING INPUTS",MAX(0,(BG338+BH338+BI338)-BM338))</f>
        <v>0</v>
      </c>
      <c r="BO338" s="3">
        <f>IF(Inputs!$B$27&lt;&gt;"Ready","PENDING INPUTS",BV337)</f>
        <v>0</v>
      </c>
      <c r="BP338" s="3">
        <f>IF(Inputs!$B$27&lt;&gt;"Ready","PENDING INPUTS",IF(A338&lt;=Inputs!$B$6,ROUND(BO338*Inputs!C21/12,2),0))</f>
        <v>0</v>
      </c>
      <c r="BQ338" s="3">
        <f>IF(Inputs!$B$27&lt;&gt;"Ready","PENDING INPUTS",IF(AND(A338&lt;=Inputs!$B$6,BO338&gt;0),Inputs!G21,0))</f>
        <v>0</v>
      </c>
      <c r="BR338" s="3">
        <f>IF(Inputs!$B$27&lt;&gt;"Ready","PENDING INPUTS",IF(A338&gt;Inputs!$B$6,0,MIN((BO338+BP338+BQ338),IF(Inputs!H21=1,Inputs!D21,MAX(Inputs!F21,ROUND(BO338*Inputs!E21+BP338+BQ338,2))))))</f>
        <v>0</v>
      </c>
      <c r="BS338">
        <f>IF(Inputs!$B$27&lt;&gt;"Ready","PENDING INPUTS",IF(BO338&lt;=0,99,1+IF(AND(K338&gt;0,OR(Inputs!C14&gt;Inputs!C21,AND(Inputs!C14=Inputs!C21,0&lt;7))),1,0)+IF(AND(S338&gt;0,OR(Inputs!C15&gt;Inputs!C21,AND(Inputs!C15=Inputs!C21,1&lt;7))),1,0)+IF(AND(AA338&gt;0,OR(Inputs!C16&gt;Inputs!C21,AND(Inputs!C16=Inputs!C21,2&lt;7))),1,0)+IF(AND(AI338&gt;0,OR(Inputs!C17&gt;Inputs!C21,AND(Inputs!C17=Inputs!C21,3&lt;7))),1,0)+IF(AND(AQ338&gt;0,OR(Inputs!C18&gt;Inputs!C21,AND(Inputs!C18=Inputs!C21,4&lt;7))),1,0)+IF(AND(AY338&gt;0,OR(Inputs!C19&gt;Inputs!C21,AND(Inputs!C19=Inputs!C21,5&lt;7))),1,0)+IF(AND(BG338&gt;0,OR(Inputs!C20&gt;Inputs!C21,AND(Inputs!C20=Inputs!C21,6&lt;7))),1,0)+IF(AND(BW338&gt;0,OR(Inputs!C22&gt;Inputs!C21,AND(Inputs!C22=Inputs!C21,8&lt;7))),1,0)+IF(AND(CE338&gt;0,OR(Inputs!C23&gt;Inputs!C21,AND(Inputs!C23=Inputs!C21,9&lt;7))),1,0)))</f>
        <v>99</v>
      </c>
      <c r="BT338" s="3">
        <f>IF(Inputs!$B$27&lt;&gt;"Ready","PENDING INPUTS",IF(A338&gt;Inputs!$B$6,0,MIN(MAX(0,(BO338+BP338+BQ338)-BR338),MAX(0,C338-D338-(IF(O338&lt;BS338,K338+L338+M338-N338,0)+IF(W338&lt;BS338,S338+T338+U338-V338,0)+IF(AE338&lt;BS338,AA338+AB338+AC338-AD338,0)+IF(AM338&lt;BS338,AI338+AJ338+AK338-AL338,0)+IF(AU338&lt;BS338,AQ338+AR338+AS338-AT338,0)+IF(BC338&lt;BS338,AY338+AZ338+BA338-BB338,0)+IF(BK338&lt;BS338,BG338+BH338+BI338-BJ338,0)+IF(BS338&lt;BS338,BO338+BP338+BQ338-BR338,0)+IF(CA338&lt;BS338,BW338+BX338+BY338-BZ338,0)+IF(CI338&lt;BS338,CE338+CF338+CG338-CH338,0))))))</f>
        <v>0</v>
      </c>
      <c r="BU338" s="3">
        <f>IF(Inputs!$B$27&lt;&gt;"Ready","PENDING INPUTS",MIN((BO338+BP338+BQ338),IF(D338&gt;C338,IF(D338=0,0,BR338*C338/D338),BR338+BT338)))</f>
        <v>0</v>
      </c>
      <c r="BV338" s="3">
        <f>IF(Inputs!$B$27&lt;&gt;"Ready","PENDING INPUTS",MAX(0,(BO338+BP338+BQ338)-BU338))</f>
        <v>0</v>
      </c>
      <c r="BW338" s="3">
        <f>IF(Inputs!$B$27&lt;&gt;"Ready","PENDING INPUTS",CD337)</f>
        <v>0</v>
      </c>
      <c r="BX338" s="3">
        <f>IF(Inputs!$B$27&lt;&gt;"Ready","PENDING INPUTS",IF(A338&lt;=Inputs!$B$6,ROUND(BW338*Inputs!C22/12,2),0))</f>
        <v>0</v>
      </c>
      <c r="BY338" s="3">
        <f>IF(Inputs!$B$27&lt;&gt;"Ready","PENDING INPUTS",IF(AND(A338&lt;=Inputs!$B$6,BW338&gt;0),Inputs!G22,0))</f>
        <v>0</v>
      </c>
      <c r="BZ338" s="3">
        <f>IF(Inputs!$B$27&lt;&gt;"Ready","PENDING INPUTS",IF(A338&gt;Inputs!$B$6,0,MIN((BW338+BX338+BY338),IF(Inputs!H22=1,Inputs!D22,MAX(Inputs!F22,ROUND(BW338*Inputs!E22+BX338+BY338,2))))))</f>
        <v>0</v>
      </c>
      <c r="CA338">
        <f>IF(Inputs!$B$27&lt;&gt;"Ready","PENDING INPUTS",IF(BW338&lt;=0,99,1+IF(AND(K338&gt;0,OR(Inputs!C14&gt;Inputs!C22,AND(Inputs!C14=Inputs!C22,0&lt;8))),1,0)+IF(AND(S338&gt;0,OR(Inputs!C15&gt;Inputs!C22,AND(Inputs!C15=Inputs!C22,1&lt;8))),1,0)+IF(AND(AA338&gt;0,OR(Inputs!C16&gt;Inputs!C22,AND(Inputs!C16=Inputs!C22,2&lt;8))),1,0)+IF(AND(AI338&gt;0,OR(Inputs!C17&gt;Inputs!C22,AND(Inputs!C17=Inputs!C22,3&lt;8))),1,0)+IF(AND(AQ338&gt;0,OR(Inputs!C18&gt;Inputs!C22,AND(Inputs!C18=Inputs!C22,4&lt;8))),1,0)+IF(AND(AY338&gt;0,OR(Inputs!C19&gt;Inputs!C22,AND(Inputs!C19=Inputs!C22,5&lt;8))),1,0)+IF(AND(BG338&gt;0,OR(Inputs!C20&gt;Inputs!C22,AND(Inputs!C20=Inputs!C22,6&lt;8))),1,0)+IF(AND(BO338&gt;0,OR(Inputs!C21&gt;Inputs!C22,AND(Inputs!C21=Inputs!C22,7&lt;8))),1,0)+IF(AND(CE338&gt;0,OR(Inputs!C23&gt;Inputs!C22,AND(Inputs!C23=Inputs!C22,9&lt;8))),1,0)))</f>
        <v>99</v>
      </c>
      <c r="CB338" s="3">
        <f>IF(Inputs!$B$27&lt;&gt;"Ready","PENDING INPUTS",IF(A338&gt;Inputs!$B$6,0,MIN(MAX(0,(BW338+BX338+BY338)-BZ338),MAX(0,C338-D338-(IF(O338&lt;CA338,K338+L338+M338-N338,0)+IF(W338&lt;CA338,S338+T338+U338-V338,0)+IF(AE338&lt;CA338,AA338+AB338+AC338-AD338,0)+IF(AM338&lt;CA338,AI338+AJ338+AK338-AL338,0)+IF(AU338&lt;CA338,AQ338+AR338+AS338-AT338,0)+IF(BC338&lt;CA338,AY338+AZ338+BA338-BB338,0)+IF(BK338&lt;CA338,BG338+BH338+BI338-BJ338,0)+IF(BS338&lt;CA338,BO338+BP338+BQ338-BR338,0)+IF(CA338&lt;CA338,BW338+BX338+BY338-BZ338,0)+IF(CI338&lt;CA338,CE338+CF338+CG338-CH338,0))))))</f>
        <v>0</v>
      </c>
      <c r="CC338" s="3">
        <f>IF(Inputs!$B$27&lt;&gt;"Ready","PENDING INPUTS",MIN((BW338+BX338+BY338),IF(D338&gt;C338,IF(D338=0,0,BZ338*C338/D338),BZ338+CB338)))</f>
        <v>0</v>
      </c>
      <c r="CD338" s="3">
        <f>IF(Inputs!$B$27&lt;&gt;"Ready","PENDING INPUTS",MAX(0,(BW338+BX338+BY338)-CC338))</f>
        <v>0</v>
      </c>
      <c r="CE338" s="3">
        <f>IF(Inputs!$B$27&lt;&gt;"Ready","PENDING INPUTS",CL337)</f>
        <v>0</v>
      </c>
      <c r="CF338" s="3">
        <f>IF(Inputs!$B$27&lt;&gt;"Ready","PENDING INPUTS",IF(A338&lt;=Inputs!$B$6,ROUND(CE338*Inputs!C23/12,2),0))</f>
        <v>0</v>
      </c>
      <c r="CG338" s="3">
        <f>IF(Inputs!$B$27&lt;&gt;"Ready","PENDING INPUTS",IF(AND(A338&lt;=Inputs!$B$6,CE338&gt;0),Inputs!G23,0))</f>
        <v>0</v>
      </c>
      <c r="CH338" s="3">
        <f>IF(Inputs!$B$27&lt;&gt;"Ready","PENDING INPUTS",IF(A338&gt;Inputs!$B$6,0,MIN((CE338+CF338+CG338),IF(Inputs!H23=1,Inputs!D23,MAX(Inputs!F23,ROUND(CE338*Inputs!E23+CF338+CG338,2))))))</f>
        <v>0</v>
      </c>
      <c r="CI338">
        <f>IF(Inputs!$B$27&lt;&gt;"Ready","PENDING INPUTS",IF(CE338&lt;=0,99,1+IF(AND(K338&gt;0,OR(Inputs!C14&gt;Inputs!C23,AND(Inputs!C14=Inputs!C23,0&lt;9))),1,0)+IF(AND(S338&gt;0,OR(Inputs!C15&gt;Inputs!C23,AND(Inputs!C15=Inputs!C23,1&lt;9))),1,0)+IF(AND(AA338&gt;0,OR(Inputs!C16&gt;Inputs!C23,AND(Inputs!C16=Inputs!C23,2&lt;9))),1,0)+IF(AND(AI338&gt;0,OR(Inputs!C17&gt;Inputs!C23,AND(Inputs!C17=Inputs!C23,3&lt;9))),1,0)+IF(AND(AQ338&gt;0,OR(Inputs!C18&gt;Inputs!C23,AND(Inputs!C18=Inputs!C23,4&lt;9))),1,0)+IF(AND(AY338&gt;0,OR(Inputs!C19&gt;Inputs!C23,AND(Inputs!C19=Inputs!C23,5&lt;9))),1,0)+IF(AND(BG338&gt;0,OR(Inputs!C20&gt;Inputs!C23,AND(Inputs!C20=Inputs!C23,6&lt;9))),1,0)+IF(AND(BO338&gt;0,OR(Inputs!C21&gt;Inputs!C23,AND(Inputs!C21=Inputs!C23,7&lt;9))),1,0)+IF(AND(BW338&gt;0,OR(Inputs!C22&gt;Inputs!C23,AND(Inputs!C22=Inputs!C23,8&lt;9))),1,0)))</f>
        <v>99</v>
      </c>
      <c r="CJ338" s="3">
        <f>IF(Inputs!$B$27&lt;&gt;"Ready","PENDING INPUTS",IF(A338&gt;Inputs!$B$6,0,MIN(MAX(0,(CE338+CF338+CG338)-CH338),MAX(0,C338-D338-(IF(O338&lt;CI338,K338+L338+M338-N338,0)+IF(W338&lt;CI338,S338+T338+U338-V338,0)+IF(AE338&lt;CI338,AA338+AB338+AC338-AD338,0)+IF(AM338&lt;CI338,AI338+AJ338+AK338-AL338,0)+IF(AU338&lt;CI338,AQ338+AR338+AS338-AT338,0)+IF(BC338&lt;CI338,AY338+AZ338+BA338-BB338,0)+IF(BK338&lt;CI338,BG338+BH338+BI338-BJ338,0)+IF(BS338&lt;CI338,BO338+BP338+BQ338-BR338,0)+IF(CA338&lt;CI338,BW338+BX338+BY338-BZ338,0)+IF(CI338&lt;CI338,CE338+CF338+CG338-CH338,0))))))</f>
        <v>0</v>
      </c>
      <c r="CK338" s="3">
        <f>IF(Inputs!$B$27&lt;&gt;"Ready","PENDING INPUTS",MIN((CE338+CF338+CG338),IF(D338&gt;C338,IF(D338=0,0,CH338*C338/D338),CH338+CJ338)))</f>
        <v>0</v>
      </c>
      <c r="CL338" s="3">
        <f>IF(Inputs!$B$27&lt;&gt;"Ready","PENDING INPUTS",MAX(0,(CE338+CF338+CG338)-CK338))</f>
        <v>0</v>
      </c>
    </row>
    <row r="339" spans="1:90" ht="27.95" customHeight="1" x14ac:dyDescent="0.25">
      <c r="A339">
        <v>335</v>
      </c>
      <c r="B339" s="13">
        <f>IF(Inputs!$B$27&lt;&gt;"Ready","PENDING INPUTS",EDATE(Inputs!$B$5,A339-1))</f>
        <v>56462</v>
      </c>
      <c r="C339" s="3">
        <f>IF(Inputs!$B$27&lt;&gt;"Ready","PENDING INPUTS",IF(A339&lt;=Inputs!$B$6,MAX(0,Inputs!$B$4+IF(A339=Inputs!$B$7,Inputs!$B$8,0)+IF(A339=Inputs!$B$9,Inputs!$B$10,0)),0))</f>
        <v>0</v>
      </c>
      <c r="D339" s="3">
        <f>IF(Inputs!$B$27&lt;&gt;"Ready","PENDING INPUTS",SUM(N339,V339,AD339,AL339,AT339,BB339,BJ339,BR339,BZ339,CH339))</f>
        <v>0</v>
      </c>
      <c r="E339" s="3">
        <f>IF(Inputs!$B$27&lt;&gt;"Ready","PENDING INPUTS",MAX(0,D339-C339))</f>
        <v>0</v>
      </c>
      <c r="F339" s="3">
        <f>IF(Inputs!$B$27&lt;&gt;"Ready","PENDING INPUTS",SUM(Q339,Y339,AG339,AO339,AW339,BE339,BM339,BU339,CC339,CK339))</f>
        <v>0</v>
      </c>
      <c r="G339" s="3">
        <f>IF(Inputs!$B$27&lt;&gt;"Ready","PENDING INPUTS",SUM(L339,T339,AB339,AJ339,AR339,AZ339,BH339,BP339,BX339,CF339))</f>
        <v>0</v>
      </c>
      <c r="H339" s="3">
        <f>IF(Inputs!$B$27&lt;&gt;"Ready","PENDING INPUTS",SUM(M339,U339,AC339,AK339,AS339,BA339,BI339,BQ339,BY339,CG339))</f>
        <v>0</v>
      </c>
      <c r="I339" s="3">
        <f>IF(Inputs!$B$27&lt;&gt;"Ready","PENDING INPUTS",SUM(R339,Z339,AH339,AP339,AX339,BF339,BN339,BV339,CD339,CL339))</f>
        <v>0</v>
      </c>
      <c r="J339" t="str">
        <f>IF(Inputs!$B$27&lt;&gt;"Ready","PENDING INPUTS",IF(A339&gt;Inputs!$B$6,"Beyond horizon",IF(E339&gt;0.005,"MINIMUM SHORTFALL",IF(I339&lt;0.005,"Paid off","In progress"))))</f>
        <v>Beyond horizon</v>
      </c>
      <c r="K339" s="3">
        <f>IF(Inputs!$B$27&lt;&gt;"Ready","PENDING INPUTS",R338)</f>
        <v>0</v>
      </c>
      <c r="L339" s="3">
        <f>IF(Inputs!$B$27&lt;&gt;"Ready","PENDING INPUTS",IF(A339&lt;=Inputs!$B$6,ROUND(K339*Inputs!C14/12,2),0))</f>
        <v>0</v>
      </c>
      <c r="M339" s="3">
        <f>IF(Inputs!$B$27&lt;&gt;"Ready","PENDING INPUTS",IF(AND(A339&lt;=Inputs!$B$6,K339&gt;0),Inputs!G14,0))</f>
        <v>0</v>
      </c>
      <c r="N339" s="3">
        <f>IF(Inputs!$B$27&lt;&gt;"Ready","PENDING INPUTS",IF(A339&gt;Inputs!$B$6,0,MIN((K339+L339+M339),IF(Inputs!H14=1,Inputs!D14,MAX(Inputs!F14,ROUND(K339*Inputs!E14+L339+M339,2))))))</f>
        <v>0</v>
      </c>
      <c r="O339">
        <f>IF(Inputs!$B$27&lt;&gt;"Ready","PENDING INPUTS",IF(K339&lt;=0,99,1+IF(AND(S339&gt;0,OR(Inputs!C15&gt;Inputs!C14,AND(Inputs!C15=Inputs!C14,1&lt;0))),1,0)+IF(AND(AA339&gt;0,OR(Inputs!C16&gt;Inputs!C14,AND(Inputs!C16=Inputs!C14,2&lt;0))),1,0)+IF(AND(AI339&gt;0,OR(Inputs!C17&gt;Inputs!C14,AND(Inputs!C17=Inputs!C14,3&lt;0))),1,0)+IF(AND(AQ339&gt;0,OR(Inputs!C18&gt;Inputs!C14,AND(Inputs!C18=Inputs!C14,4&lt;0))),1,0)+IF(AND(AY339&gt;0,OR(Inputs!C19&gt;Inputs!C14,AND(Inputs!C19=Inputs!C14,5&lt;0))),1,0)+IF(AND(BG339&gt;0,OR(Inputs!C20&gt;Inputs!C14,AND(Inputs!C20=Inputs!C14,6&lt;0))),1,0)+IF(AND(BO339&gt;0,OR(Inputs!C21&gt;Inputs!C14,AND(Inputs!C21=Inputs!C14,7&lt;0))),1,0)+IF(AND(BW339&gt;0,OR(Inputs!C22&gt;Inputs!C14,AND(Inputs!C22=Inputs!C14,8&lt;0))),1,0)+IF(AND(CE339&gt;0,OR(Inputs!C23&gt;Inputs!C14,AND(Inputs!C23=Inputs!C14,9&lt;0))),1,0)))</f>
        <v>99</v>
      </c>
      <c r="P339" s="3">
        <f>IF(Inputs!$B$27&lt;&gt;"Ready","PENDING INPUTS",IF(A339&gt;Inputs!$B$6,0,MIN(MAX(0,(K339+L339+M339)-N339),MAX(0,C339-D339-(IF(O339&lt;O339,K339+L339+M339-N339,0)+IF(W339&lt;O339,S339+T339+U339-V339,0)+IF(AE339&lt;O339,AA339+AB339+AC339-AD339,0)+IF(AM339&lt;O339,AI339+AJ339+AK339-AL339,0)+IF(AU339&lt;O339,AQ339+AR339+AS339-AT339,0)+IF(BC339&lt;O339,AY339+AZ339+BA339-BB339,0)+IF(BK339&lt;O339,BG339+BH339+BI339-BJ339,0)+IF(BS339&lt;O339,BO339+BP339+BQ339-BR339,0)+IF(CA339&lt;O339,BW339+BX339+BY339-BZ339,0)+IF(CI339&lt;O339,CE339+CF339+CG339-CH339,0))))))</f>
        <v>0</v>
      </c>
      <c r="Q339" s="3">
        <f>IF(Inputs!$B$27&lt;&gt;"Ready","PENDING INPUTS",MIN((K339+L339+M339),IF(D339&gt;C339,IF(D339=0,0,N339*C339/D339),N339+P339)))</f>
        <v>0</v>
      </c>
      <c r="R339" s="3">
        <f>IF(Inputs!$B$27&lt;&gt;"Ready","PENDING INPUTS",MAX(0,(K339+L339+M339)-Q339))</f>
        <v>0</v>
      </c>
      <c r="S339" s="3">
        <f>IF(Inputs!$B$27&lt;&gt;"Ready","PENDING INPUTS",Z338)</f>
        <v>0</v>
      </c>
      <c r="T339" s="3">
        <f>IF(Inputs!$B$27&lt;&gt;"Ready","PENDING INPUTS",IF(A339&lt;=Inputs!$B$6,ROUND(S339*Inputs!C15/12,2),0))</f>
        <v>0</v>
      </c>
      <c r="U339" s="3">
        <f>IF(Inputs!$B$27&lt;&gt;"Ready","PENDING INPUTS",IF(AND(A339&lt;=Inputs!$B$6,S339&gt;0),Inputs!G15,0))</f>
        <v>0</v>
      </c>
      <c r="V339" s="3">
        <f>IF(Inputs!$B$27&lt;&gt;"Ready","PENDING INPUTS",IF(A339&gt;Inputs!$B$6,0,MIN((S339+T339+U339),IF(Inputs!H15=1,Inputs!D15,MAX(Inputs!F15,ROUND(S339*Inputs!E15+T339+U339,2))))))</f>
        <v>0</v>
      </c>
      <c r="W339">
        <f>IF(Inputs!$B$27&lt;&gt;"Ready","PENDING INPUTS",IF(S339&lt;=0,99,1+IF(AND(K339&gt;0,OR(Inputs!C14&gt;Inputs!C15,AND(Inputs!C14=Inputs!C15,0&lt;1))),1,0)+IF(AND(AA339&gt;0,OR(Inputs!C16&gt;Inputs!C15,AND(Inputs!C16=Inputs!C15,2&lt;1))),1,0)+IF(AND(AI339&gt;0,OR(Inputs!C17&gt;Inputs!C15,AND(Inputs!C17=Inputs!C15,3&lt;1))),1,0)+IF(AND(AQ339&gt;0,OR(Inputs!C18&gt;Inputs!C15,AND(Inputs!C18=Inputs!C15,4&lt;1))),1,0)+IF(AND(AY339&gt;0,OR(Inputs!C19&gt;Inputs!C15,AND(Inputs!C19=Inputs!C15,5&lt;1))),1,0)+IF(AND(BG339&gt;0,OR(Inputs!C20&gt;Inputs!C15,AND(Inputs!C20=Inputs!C15,6&lt;1))),1,0)+IF(AND(BO339&gt;0,OR(Inputs!C21&gt;Inputs!C15,AND(Inputs!C21=Inputs!C15,7&lt;1))),1,0)+IF(AND(BW339&gt;0,OR(Inputs!C22&gt;Inputs!C15,AND(Inputs!C22=Inputs!C15,8&lt;1))),1,0)+IF(AND(CE339&gt;0,OR(Inputs!C23&gt;Inputs!C15,AND(Inputs!C23=Inputs!C15,9&lt;1))),1,0)))</f>
        <v>99</v>
      </c>
      <c r="X339" s="3">
        <f>IF(Inputs!$B$27&lt;&gt;"Ready","PENDING INPUTS",IF(A339&gt;Inputs!$B$6,0,MIN(MAX(0,(S339+T339+U339)-V339),MAX(0,C339-D339-(IF(O339&lt;W339,K339+L339+M339-N339,0)+IF(W339&lt;W339,S339+T339+U339-V339,0)+IF(AE339&lt;W339,AA339+AB339+AC339-AD339,0)+IF(AM339&lt;W339,AI339+AJ339+AK339-AL339,0)+IF(AU339&lt;W339,AQ339+AR339+AS339-AT339,0)+IF(BC339&lt;W339,AY339+AZ339+BA339-BB339,0)+IF(BK339&lt;W339,BG339+BH339+BI339-BJ339,0)+IF(BS339&lt;W339,BO339+BP339+BQ339-BR339,0)+IF(CA339&lt;W339,BW339+BX339+BY339-BZ339,0)+IF(CI339&lt;W339,CE339+CF339+CG339-CH339,0))))))</f>
        <v>0</v>
      </c>
      <c r="Y339" s="3">
        <f>IF(Inputs!$B$27&lt;&gt;"Ready","PENDING INPUTS",MIN((S339+T339+U339),IF(D339&gt;C339,IF(D339=0,0,V339*C339/D339),V339+X339)))</f>
        <v>0</v>
      </c>
      <c r="Z339" s="3">
        <f>IF(Inputs!$B$27&lt;&gt;"Ready","PENDING INPUTS",MAX(0,(S339+T339+U339)-Y339))</f>
        <v>0</v>
      </c>
      <c r="AA339" s="3">
        <f>IF(Inputs!$B$27&lt;&gt;"Ready","PENDING INPUTS",AH338)</f>
        <v>0</v>
      </c>
      <c r="AB339" s="3">
        <f>IF(Inputs!$B$27&lt;&gt;"Ready","PENDING INPUTS",IF(A339&lt;=Inputs!$B$6,ROUND(AA339*Inputs!C16/12,2),0))</f>
        <v>0</v>
      </c>
      <c r="AC339" s="3">
        <f>IF(Inputs!$B$27&lt;&gt;"Ready","PENDING INPUTS",IF(AND(A339&lt;=Inputs!$B$6,AA339&gt;0),Inputs!G16,0))</f>
        <v>0</v>
      </c>
      <c r="AD339" s="3">
        <f>IF(Inputs!$B$27&lt;&gt;"Ready","PENDING INPUTS",IF(A339&gt;Inputs!$B$6,0,MIN((AA339+AB339+AC339),IF(Inputs!H16=1,Inputs!D16,MAX(Inputs!F16,ROUND(AA339*Inputs!E16+AB339+AC339,2))))))</f>
        <v>0</v>
      </c>
      <c r="AE339">
        <f>IF(Inputs!$B$27&lt;&gt;"Ready","PENDING INPUTS",IF(AA339&lt;=0,99,1+IF(AND(K339&gt;0,OR(Inputs!C14&gt;Inputs!C16,AND(Inputs!C14=Inputs!C16,0&lt;2))),1,0)+IF(AND(S339&gt;0,OR(Inputs!C15&gt;Inputs!C16,AND(Inputs!C15=Inputs!C16,1&lt;2))),1,0)+IF(AND(AI339&gt;0,OR(Inputs!C17&gt;Inputs!C16,AND(Inputs!C17=Inputs!C16,3&lt;2))),1,0)+IF(AND(AQ339&gt;0,OR(Inputs!C18&gt;Inputs!C16,AND(Inputs!C18=Inputs!C16,4&lt;2))),1,0)+IF(AND(AY339&gt;0,OR(Inputs!C19&gt;Inputs!C16,AND(Inputs!C19=Inputs!C16,5&lt;2))),1,0)+IF(AND(BG339&gt;0,OR(Inputs!C20&gt;Inputs!C16,AND(Inputs!C20=Inputs!C16,6&lt;2))),1,0)+IF(AND(BO339&gt;0,OR(Inputs!C21&gt;Inputs!C16,AND(Inputs!C21=Inputs!C16,7&lt;2))),1,0)+IF(AND(BW339&gt;0,OR(Inputs!C22&gt;Inputs!C16,AND(Inputs!C22=Inputs!C16,8&lt;2))),1,0)+IF(AND(CE339&gt;0,OR(Inputs!C23&gt;Inputs!C16,AND(Inputs!C23=Inputs!C16,9&lt;2))),1,0)))</f>
        <v>99</v>
      </c>
      <c r="AF339" s="3">
        <f>IF(Inputs!$B$27&lt;&gt;"Ready","PENDING INPUTS",IF(A339&gt;Inputs!$B$6,0,MIN(MAX(0,(AA339+AB339+AC339)-AD339),MAX(0,C339-D339-(IF(O339&lt;AE339,K339+L339+M339-N339,0)+IF(W339&lt;AE339,S339+T339+U339-V339,0)+IF(AE339&lt;AE339,AA339+AB339+AC339-AD339,0)+IF(AM339&lt;AE339,AI339+AJ339+AK339-AL339,0)+IF(AU339&lt;AE339,AQ339+AR339+AS339-AT339,0)+IF(BC339&lt;AE339,AY339+AZ339+BA339-BB339,0)+IF(BK339&lt;AE339,BG339+BH339+BI339-BJ339,0)+IF(BS339&lt;AE339,BO339+BP339+BQ339-BR339,0)+IF(CA339&lt;AE339,BW339+BX339+BY339-BZ339,0)+IF(CI339&lt;AE339,CE339+CF339+CG339-CH339,0))))))</f>
        <v>0</v>
      </c>
      <c r="AG339" s="3">
        <f>IF(Inputs!$B$27&lt;&gt;"Ready","PENDING INPUTS",MIN((AA339+AB339+AC339),IF(D339&gt;C339,IF(D339=0,0,AD339*C339/D339),AD339+AF339)))</f>
        <v>0</v>
      </c>
      <c r="AH339" s="3">
        <f>IF(Inputs!$B$27&lt;&gt;"Ready","PENDING INPUTS",MAX(0,(AA339+AB339+AC339)-AG339))</f>
        <v>0</v>
      </c>
      <c r="AI339" s="3">
        <f>IF(Inputs!$B$27&lt;&gt;"Ready","PENDING INPUTS",AP338)</f>
        <v>0</v>
      </c>
      <c r="AJ339" s="3">
        <f>IF(Inputs!$B$27&lt;&gt;"Ready","PENDING INPUTS",IF(A339&lt;=Inputs!$B$6,ROUND(AI339*Inputs!C17/12,2),0))</f>
        <v>0</v>
      </c>
      <c r="AK339" s="3">
        <f>IF(Inputs!$B$27&lt;&gt;"Ready","PENDING INPUTS",IF(AND(A339&lt;=Inputs!$B$6,AI339&gt;0),Inputs!G17,0))</f>
        <v>0</v>
      </c>
      <c r="AL339" s="3">
        <f>IF(Inputs!$B$27&lt;&gt;"Ready","PENDING INPUTS",IF(A339&gt;Inputs!$B$6,0,MIN((AI339+AJ339+AK339),IF(Inputs!H17=1,Inputs!D17,MAX(Inputs!F17,ROUND(AI339*Inputs!E17+AJ339+AK339,2))))))</f>
        <v>0</v>
      </c>
      <c r="AM339">
        <f>IF(Inputs!$B$27&lt;&gt;"Ready","PENDING INPUTS",IF(AI339&lt;=0,99,1+IF(AND(K339&gt;0,OR(Inputs!C14&gt;Inputs!C17,AND(Inputs!C14=Inputs!C17,0&lt;3))),1,0)+IF(AND(S339&gt;0,OR(Inputs!C15&gt;Inputs!C17,AND(Inputs!C15=Inputs!C17,1&lt;3))),1,0)+IF(AND(AA339&gt;0,OR(Inputs!C16&gt;Inputs!C17,AND(Inputs!C16=Inputs!C17,2&lt;3))),1,0)+IF(AND(AQ339&gt;0,OR(Inputs!C18&gt;Inputs!C17,AND(Inputs!C18=Inputs!C17,4&lt;3))),1,0)+IF(AND(AY339&gt;0,OR(Inputs!C19&gt;Inputs!C17,AND(Inputs!C19=Inputs!C17,5&lt;3))),1,0)+IF(AND(BG339&gt;0,OR(Inputs!C20&gt;Inputs!C17,AND(Inputs!C20=Inputs!C17,6&lt;3))),1,0)+IF(AND(BO339&gt;0,OR(Inputs!C21&gt;Inputs!C17,AND(Inputs!C21=Inputs!C17,7&lt;3))),1,0)+IF(AND(BW339&gt;0,OR(Inputs!C22&gt;Inputs!C17,AND(Inputs!C22=Inputs!C17,8&lt;3))),1,0)+IF(AND(CE339&gt;0,OR(Inputs!C23&gt;Inputs!C17,AND(Inputs!C23=Inputs!C17,9&lt;3))),1,0)))</f>
        <v>99</v>
      </c>
      <c r="AN339" s="3">
        <f>IF(Inputs!$B$27&lt;&gt;"Ready","PENDING INPUTS",IF(A339&gt;Inputs!$B$6,0,MIN(MAX(0,(AI339+AJ339+AK339)-AL339),MAX(0,C339-D339-(IF(O339&lt;AM339,K339+L339+M339-N339,0)+IF(W339&lt;AM339,S339+T339+U339-V339,0)+IF(AE339&lt;AM339,AA339+AB339+AC339-AD339,0)+IF(AM339&lt;AM339,AI339+AJ339+AK339-AL339,0)+IF(AU339&lt;AM339,AQ339+AR339+AS339-AT339,0)+IF(BC339&lt;AM339,AY339+AZ339+BA339-BB339,0)+IF(BK339&lt;AM339,BG339+BH339+BI339-BJ339,0)+IF(BS339&lt;AM339,BO339+BP339+BQ339-BR339,0)+IF(CA339&lt;AM339,BW339+BX339+BY339-BZ339,0)+IF(CI339&lt;AM339,CE339+CF339+CG339-CH339,0))))))</f>
        <v>0</v>
      </c>
      <c r="AO339" s="3">
        <f>IF(Inputs!$B$27&lt;&gt;"Ready","PENDING INPUTS",MIN((AI339+AJ339+AK339),IF(D339&gt;C339,IF(D339=0,0,AL339*C339/D339),AL339+AN339)))</f>
        <v>0</v>
      </c>
      <c r="AP339" s="3">
        <f>IF(Inputs!$B$27&lt;&gt;"Ready","PENDING INPUTS",MAX(0,(AI339+AJ339+AK339)-AO339))</f>
        <v>0</v>
      </c>
      <c r="AQ339" s="3">
        <f>IF(Inputs!$B$27&lt;&gt;"Ready","PENDING INPUTS",AX338)</f>
        <v>0</v>
      </c>
      <c r="AR339" s="3">
        <f>IF(Inputs!$B$27&lt;&gt;"Ready","PENDING INPUTS",IF(A339&lt;=Inputs!$B$6,ROUND(AQ339*Inputs!C18/12,2),0))</f>
        <v>0</v>
      </c>
      <c r="AS339" s="3">
        <f>IF(Inputs!$B$27&lt;&gt;"Ready","PENDING INPUTS",IF(AND(A339&lt;=Inputs!$B$6,AQ339&gt;0),Inputs!G18,0))</f>
        <v>0</v>
      </c>
      <c r="AT339" s="3">
        <f>IF(Inputs!$B$27&lt;&gt;"Ready","PENDING INPUTS",IF(A339&gt;Inputs!$B$6,0,MIN((AQ339+AR339+AS339),IF(Inputs!H18=1,Inputs!D18,MAX(Inputs!F18,ROUND(AQ339*Inputs!E18+AR339+AS339,2))))))</f>
        <v>0</v>
      </c>
      <c r="AU339">
        <f>IF(Inputs!$B$27&lt;&gt;"Ready","PENDING INPUTS",IF(AQ339&lt;=0,99,1+IF(AND(K339&gt;0,OR(Inputs!C14&gt;Inputs!C18,AND(Inputs!C14=Inputs!C18,0&lt;4))),1,0)+IF(AND(S339&gt;0,OR(Inputs!C15&gt;Inputs!C18,AND(Inputs!C15=Inputs!C18,1&lt;4))),1,0)+IF(AND(AA339&gt;0,OR(Inputs!C16&gt;Inputs!C18,AND(Inputs!C16=Inputs!C18,2&lt;4))),1,0)+IF(AND(AI339&gt;0,OR(Inputs!C17&gt;Inputs!C18,AND(Inputs!C17=Inputs!C18,3&lt;4))),1,0)+IF(AND(AY339&gt;0,OR(Inputs!C19&gt;Inputs!C18,AND(Inputs!C19=Inputs!C18,5&lt;4))),1,0)+IF(AND(BG339&gt;0,OR(Inputs!C20&gt;Inputs!C18,AND(Inputs!C20=Inputs!C18,6&lt;4))),1,0)+IF(AND(BO339&gt;0,OR(Inputs!C21&gt;Inputs!C18,AND(Inputs!C21=Inputs!C18,7&lt;4))),1,0)+IF(AND(BW339&gt;0,OR(Inputs!C22&gt;Inputs!C18,AND(Inputs!C22=Inputs!C18,8&lt;4))),1,0)+IF(AND(CE339&gt;0,OR(Inputs!C23&gt;Inputs!C18,AND(Inputs!C23=Inputs!C18,9&lt;4))),1,0)))</f>
        <v>99</v>
      </c>
      <c r="AV339" s="3">
        <f>IF(Inputs!$B$27&lt;&gt;"Ready","PENDING INPUTS",IF(A339&gt;Inputs!$B$6,0,MIN(MAX(0,(AQ339+AR339+AS339)-AT339),MAX(0,C339-D339-(IF(O339&lt;AU339,K339+L339+M339-N339,0)+IF(W339&lt;AU339,S339+T339+U339-V339,0)+IF(AE339&lt;AU339,AA339+AB339+AC339-AD339,0)+IF(AM339&lt;AU339,AI339+AJ339+AK339-AL339,0)+IF(AU339&lt;AU339,AQ339+AR339+AS339-AT339,0)+IF(BC339&lt;AU339,AY339+AZ339+BA339-BB339,0)+IF(BK339&lt;AU339,BG339+BH339+BI339-BJ339,0)+IF(BS339&lt;AU339,BO339+BP339+BQ339-BR339,0)+IF(CA339&lt;AU339,BW339+BX339+BY339-BZ339,0)+IF(CI339&lt;AU339,CE339+CF339+CG339-CH339,0))))))</f>
        <v>0</v>
      </c>
      <c r="AW339" s="3">
        <f>IF(Inputs!$B$27&lt;&gt;"Ready","PENDING INPUTS",MIN((AQ339+AR339+AS339),IF(D339&gt;C339,IF(D339=0,0,AT339*C339/D339),AT339+AV339)))</f>
        <v>0</v>
      </c>
      <c r="AX339" s="3">
        <f>IF(Inputs!$B$27&lt;&gt;"Ready","PENDING INPUTS",MAX(0,(AQ339+AR339+AS339)-AW339))</f>
        <v>0</v>
      </c>
      <c r="AY339" s="3">
        <f>IF(Inputs!$B$27&lt;&gt;"Ready","PENDING INPUTS",BF338)</f>
        <v>0</v>
      </c>
      <c r="AZ339" s="3">
        <f>IF(Inputs!$B$27&lt;&gt;"Ready","PENDING INPUTS",IF(A339&lt;=Inputs!$B$6,ROUND(AY339*Inputs!C19/12,2),0))</f>
        <v>0</v>
      </c>
      <c r="BA339" s="3">
        <f>IF(Inputs!$B$27&lt;&gt;"Ready","PENDING INPUTS",IF(AND(A339&lt;=Inputs!$B$6,AY339&gt;0),Inputs!G19,0))</f>
        <v>0</v>
      </c>
      <c r="BB339" s="3">
        <f>IF(Inputs!$B$27&lt;&gt;"Ready","PENDING INPUTS",IF(A339&gt;Inputs!$B$6,0,MIN((AY339+AZ339+BA339),IF(Inputs!H19=1,Inputs!D19,MAX(Inputs!F19,ROUND(AY339*Inputs!E19+AZ339+BA339,2))))))</f>
        <v>0</v>
      </c>
      <c r="BC339">
        <f>IF(Inputs!$B$27&lt;&gt;"Ready","PENDING INPUTS",IF(AY339&lt;=0,99,1+IF(AND(K339&gt;0,OR(Inputs!C14&gt;Inputs!C19,AND(Inputs!C14=Inputs!C19,0&lt;5))),1,0)+IF(AND(S339&gt;0,OR(Inputs!C15&gt;Inputs!C19,AND(Inputs!C15=Inputs!C19,1&lt;5))),1,0)+IF(AND(AA339&gt;0,OR(Inputs!C16&gt;Inputs!C19,AND(Inputs!C16=Inputs!C19,2&lt;5))),1,0)+IF(AND(AI339&gt;0,OR(Inputs!C17&gt;Inputs!C19,AND(Inputs!C17=Inputs!C19,3&lt;5))),1,0)+IF(AND(AQ339&gt;0,OR(Inputs!C18&gt;Inputs!C19,AND(Inputs!C18=Inputs!C19,4&lt;5))),1,0)+IF(AND(BG339&gt;0,OR(Inputs!C20&gt;Inputs!C19,AND(Inputs!C20=Inputs!C19,6&lt;5))),1,0)+IF(AND(BO339&gt;0,OR(Inputs!C21&gt;Inputs!C19,AND(Inputs!C21=Inputs!C19,7&lt;5))),1,0)+IF(AND(BW339&gt;0,OR(Inputs!C22&gt;Inputs!C19,AND(Inputs!C22=Inputs!C19,8&lt;5))),1,0)+IF(AND(CE339&gt;0,OR(Inputs!C23&gt;Inputs!C19,AND(Inputs!C23=Inputs!C19,9&lt;5))),1,0)))</f>
        <v>99</v>
      </c>
      <c r="BD339" s="3">
        <f>IF(Inputs!$B$27&lt;&gt;"Ready","PENDING INPUTS",IF(A339&gt;Inputs!$B$6,0,MIN(MAX(0,(AY339+AZ339+BA339)-BB339),MAX(0,C339-D339-(IF(O339&lt;BC339,K339+L339+M339-N339,0)+IF(W339&lt;BC339,S339+T339+U339-V339,0)+IF(AE339&lt;BC339,AA339+AB339+AC339-AD339,0)+IF(AM339&lt;BC339,AI339+AJ339+AK339-AL339,0)+IF(AU339&lt;BC339,AQ339+AR339+AS339-AT339,0)+IF(BC339&lt;BC339,AY339+AZ339+BA339-BB339,0)+IF(BK339&lt;BC339,BG339+BH339+BI339-BJ339,0)+IF(BS339&lt;BC339,BO339+BP339+BQ339-BR339,0)+IF(CA339&lt;BC339,BW339+BX339+BY339-BZ339,0)+IF(CI339&lt;BC339,CE339+CF339+CG339-CH339,0))))))</f>
        <v>0</v>
      </c>
      <c r="BE339" s="3">
        <f>IF(Inputs!$B$27&lt;&gt;"Ready","PENDING INPUTS",MIN((AY339+AZ339+BA339),IF(D339&gt;C339,IF(D339=0,0,BB339*C339/D339),BB339+BD339)))</f>
        <v>0</v>
      </c>
      <c r="BF339" s="3">
        <f>IF(Inputs!$B$27&lt;&gt;"Ready","PENDING INPUTS",MAX(0,(AY339+AZ339+BA339)-BE339))</f>
        <v>0</v>
      </c>
      <c r="BG339" s="3">
        <f>IF(Inputs!$B$27&lt;&gt;"Ready","PENDING INPUTS",BN338)</f>
        <v>0</v>
      </c>
      <c r="BH339" s="3">
        <f>IF(Inputs!$B$27&lt;&gt;"Ready","PENDING INPUTS",IF(A339&lt;=Inputs!$B$6,ROUND(BG339*Inputs!C20/12,2),0))</f>
        <v>0</v>
      </c>
      <c r="BI339" s="3">
        <f>IF(Inputs!$B$27&lt;&gt;"Ready","PENDING INPUTS",IF(AND(A339&lt;=Inputs!$B$6,BG339&gt;0),Inputs!G20,0))</f>
        <v>0</v>
      </c>
      <c r="BJ339" s="3">
        <f>IF(Inputs!$B$27&lt;&gt;"Ready","PENDING INPUTS",IF(A339&gt;Inputs!$B$6,0,MIN((BG339+BH339+BI339),IF(Inputs!H20=1,Inputs!D20,MAX(Inputs!F20,ROUND(BG339*Inputs!E20+BH339+BI339,2))))))</f>
        <v>0</v>
      </c>
      <c r="BK339">
        <f>IF(Inputs!$B$27&lt;&gt;"Ready","PENDING INPUTS",IF(BG339&lt;=0,99,1+IF(AND(K339&gt;0,OR(Inputs!C14&gt;Inputs!C20,AND(Inputs!C14=Inputs!C20,0&lt;6))),1,0)+IF(AND(S339&gt;0,OR(Inputs!C15&gt;Inputs!C20,AND(Inputs!C15=Inputs!C20,1&lt;6))),1,0)+IF(AND(AA339&gt;0,OR(Inputs!C16&gt;Inputs!C20,AND(Inputs!C16=Inputs!C20,2&lt;6))),1,0)+IF(AND(AI339&gt;0,OR(Inputs!C17&gt;Inputs!C20,AND(Inputs!C17=Inputs!C20,3&lt;6))),1,0)+IF(AND(AQ339&gt;0,OR(Inputs!C18&gt;Inputs!C20,AND(Inputs!C18=Inputs!C20,4&lt;6))),1,0)+IF(AND(AY339&gt;0,OR(Inputs!C19&gt;Inputs!C20,AND(Inputs!C19=Inputs!C20,5&lt;6))),1,0)+IF(AND(BO339&gt;0,OR(Inputs!C21&gt;Inputs!C20,AND(Inputs!C21=Inputs!C20,7&lt;6))),1,0)+IF(AND(BW339&gt;0,OR(Inputs!C22&gt;Inputs!C20,AND(Inputs!C22=Inputs!C20,8&lt;6))),1,0)+IF(AND(CE339&gt;0,OR(Inputs!C23&gt;Inputs!C20,AND(Inputs!C23=Inputs!C20,9&lt;6))),1,0)))</f>
        <v>99</v>
      </c>
      <c r="BL339" s="3">
        <f>IF(Inputs!$B$27&lt;&gt;"Ready","PENDING INPUTS",IF(A339&gt;Inputs!$B$6,0,MIN(MAX(0,(BG339+BH339+BI339)-BJ339),MAX(0,C339-D339-(IF(O339&lt;BK339,K339+L339+M339-N339,0)+IF(W339&lt;BK339,S339+T339+U339-V339,0)+IF(AE339&lt;BK339,AA339+AB339+AC339-AD339,0)+IF(AM339&lt;BK339,AI339+AJ339+AK339-AL339,0)+IF(AU339&lt;BK339,AQ339+AR339+AS339-AT339,0)+IF(BC339&lt;BK339,AY339+AZ339+BA339-BB339,0)+IF(BK339&lt;BK339,BG339+BH339+BI339-BJ339,0)+IF(BS339&lt;BK339,BO339+BP339+BQ339-BR339,0)+IF(CA339&lt;BK339,BW339+BX339+BY339-BZ339,0)+IF(CI339&lt;BK339,CE339+CF339+CG339-CH339,0))))))</f>
        <v>0</v>
      </c>
      <c r="BM339" s="3">
        <f>IF(Inputs!$B$27&lt;&gt;"Ready","PENDING INPUTS",MIN((BG339+BH339+BI339),IF(D339&gt;C339,IF(D339=0,0,BJ339*C339/D339),BJ339+BL339)))</f>
        <v>0</v>
      </c>
      <c r="BN339" s="3">
        <f>IF(Inputs!$B$27&lt;&gt;"Ready","PENDING INPUTS",MAX(0,(BG339+BH339+BI339)-BM339))</f>
        <v>0</v>
      </c>
      <c r="BO339" s="3">
        <f>IF(Inputs!$B$27&lt;&gt;"Ready","PENDING INPUTS",BV338)</f>
        <v>0</v>
      </c>
      <c r="BP339" s="3">
        <f>IF(Inputs!$B$27&lt;&gt;"Ready","PENDING INPUTS",IF(A339&lt;=Inputs!$B$6,ROUND(BO339*Inputs!C21/12,2),0))</f>
        <v>0</v>
      </c>
      <c r="BQ339" s="3">
        <f>IF(Inputs!$B$27&lt;&gt;"Ready","PENDING INPUTS",IF(AND(A339&lt;=Inputs!$B$6,BO339&gt;0),Inputs!G21,0))</f>
        <v>0</v>
      </c>
      <c r="BR339" s="3">
        <f>IF(Inputs!$B$27&lt;&gt;"Ready","PENDING INPUTS",IF(A339&gt;Inputs!$B$6,0,MIN((BO339+BP339+BQ339),IF(Inputs!H21=1,Inputs!D21,MAX(Inputs!F21,ROUND(BO339*Inputs!E21+BP339+BQ339,2))))))</f>
        <v>0</v>
      </c>
      <c r="BS339">
        <f>IF(Inputs!$B$27&lt;&gt;"Ready","PENDING INPUTS",IF(BO339&lt;=0,99,1+IF(AND(K339&gt;0,OR(Inputs!C14&gt;Inputs!C21,AND(Inputs!C14=Inputs!C21,0&lt;7))),1,0)+IF(AND(S339&gt;0,OR(Inputs!C15&gt;Inputs!C21,AND(Inputs!C15=Inputs!C21,1&lt;7))),1,0)+IF(AND(AA339&gt;0,OR(Inputs!C16&gt;Inputs!C21,AND(Inputs!C16=Inputs!C21,2&lt;7))),1,0)+IF(AND(AI339&gt;0,OR(Inputs!C17&gt;Inputs!C21,AND(Inputs!C17=Inputs!C21,3&lt;7))),1,0)+IF(AND(AQ339&gt;0,OR(Inputs!C18&gt;Inputs!C21,AND(Inputs!C18=Inputs!C21,4&lt;7))),1,0)+IF(AND(AY339&gt;0,OR(Inputs!C19&gt;Inputs!C21,AND(Inputs!C19=Inputs!C21,5&lt;7))),1,0)+IF(AND(BG339&gt;0,OR(Inputs!C20&gt;Inputs!C21,AND(Inputs!C20=Inputs!C21,6&lt;7))),1,0)+IF(AND(BW339&gt;0,OR(Inputs!C22&gt;Inputs!C21,AND(Inputs!C22=Inputs!C21,8&lt;7))),1,0)+IF(AND(CE339&gt;0,OR(Inputs!C23&gt;Inputs!C21,AND(Inputs!C23=Inputs!C21,9&lt;7))),1,0)))</f>
        <v>99</v>
      </c>
      <c r="BT339" s="3">
        <f>IF(Inputs!$B$27&lt;&gt;"Ready","PENDING INPUTS",IF(A339&gt;Inputs!$B$6,0,MIN(MAX(0,(BO339+BP339+BQ339)-BR339),MAX(0,C339-D339-(IF(O339&lt;BS339,K339+L339+M339-N339,0)+IF(W339&lt;BS339,S339+T339+U339-V339,0)+IF(AE339&lt;BS339,AA339+AB339+AC339-AD339,0)+IF(AM339&lt;BS339,AI339+AJ339+AK339-AL339,0)+IF(AU339&lt;BS339,AQ339+AR339+AS339-AT339,0)+IF(BC339&lt;BS339,AY339+AZ339+BA339-BB339,0)+IF(BK339&lt;BS339,BG339+BH339+BI339-BJ339,0)+IF(BS339&lt;BS339,BO339+BP339+BQ339-BR339,0)+IF(CA339&lt;BS339,BW339+BX339+BY339-BZ339,0)+IF(CI339&lt;BS339,CE339+CF339+CG339-CH339,0))))))</f>
        <v>0</v>
      </c>
      <c r="BU339" s="3">
        <f>IF(Inputs!$B$27&lt;&gt;"Ready","PENDING INPUTS",MIN((BO339+BP339+BQ339),IF(D339&gt;C339,IF(D339=0,0,BR339*C339/D339),BR339+BT339)))</f>
        <v>0</v>
      </c>
      <c r="BV339" s="3">
        <f>IF(Inputs!$B$27&lt;&gt;"Ready","PENDING INPUTS",MAX(0,(BO339+BP339+BQ339)-BU339))</f>
        <v>0</v>
      </c>
      <c r="BW339" s="3">
        <f>IF(Inputs!$B$27&lt;&gt;"Ready","PENDING INPUTS",CD338)</f>
        <v>0</v>
      </c>
      <c r="BX339" s="3">
        <f>IF(Inputs!$B$27&lt;&gt;"Ready","PENDING INPUTS",IF(A339&lt;=Inputs!$B$6,ROUND(BW339*Inputs!C22/12,2),0))</f>
        <v>0</v>
      </c>
      <c r="BY339" s="3">
        <f>IF(Inputs!$B$27&lt;&gt;"Ready","PENDING INPUTS",IF(AND(A339&lt;=Inputs!$B$6,BW339&gt;0),Inputs!G22,0))</f>
        <v>0</v>
      </c>
      <c r="BZ339" s="3">
        <f>IF(Inputs!$B$27&lt;&gt;"Ready","PENDING INPUTS",IF(A339&gt;Inputs!$B$6,0,MIN((BW339+BX339+BY339),IF(Inputs!H22=1,Inputs!D22,MAX(Inputs!F22,ROUND(BW339*Inputs!E22+BX339+BY339,2))))))</f>
        <v>0</v>
      </c>
      <c r="CA339">
        <f>IF(Inputs!$B$27&lt;&gt;"Ready","PENDING INPUTS",IF(BW339&lt;=0,99,1+IF(AND(K339&gt;0,OR(Inputs!C14&gt;Inputs!C22,AND(Inputs!C14=Inputs!C22,0&lt;8))),1,0)+IF(AND(S339&gt;0,OR(Inputs!C15&gt;Inputs!C22,AND(Inputs!C15=Inputs!C22,1&lt;8))),1,0)+IF(AND(AA339&gt;0,OR(Inputs!C16&gt;Inputs!C22,AND(Inputs!C16=Inputs!C22,2&lt;8))),1,0)+IF(AND(AI339&gt;0,OR(Inputs!C17&gt;Inputs!C22,AND(Inputs!C17=Inputs!C22,3&lt;8))),1,0)+IF(AND(AQ339&gt;0,OR(Inputs!C18&gt;Inputs!C22,AND(Inputs!C18=Inputs!C22,4&lt;8))),1,0)+IF(AND(AY339&gt;0,OR(Inputs!C19&gt;Inputs!C22,AND(Inputs!C19=Inputs!C22,5&lt;8))),1,0)+IF(AND(BG339&gt;0,OR(Inputs!C20&gt;Inputs!C22,AND(Inputs!C20=Inputs!C22,6&lt;8))),1,0)+IF(AND(BO339&gt;0,OR(Inputs!C21&gt;Inputs!C22,AND(Inputs!C21=Inputs!C22,7&lt;8))),1,0)+IF(AND(CE339&gt;0,OR(Inputs!C23&gt;Inputs!C22,AND(Inputs!C23=Inputs!C22,9&lt;8))),1,0)))</f>
        <v>99</v>
      </c>
      <c r="CB339" s="3">
        <f>IF(Inputs!$B$27&lt;&gt;"Ready","PENDING INPUTS",IF(A339&gt;Inputs!$B$6,0,MIN(MAX(0,(BW339+BX339+BY339)-BZ339),MAX(0,C339-D339-(IF(O339&lt;CA339,K339+L339+M339-N339,0)+IF(W339&lt;CA339,S339+T339+U339-V339,0)+IF(AE339&lt;CA339,AA339+AB339+AC339-AD339,0)+IF(AM339&lt;CA339,AI339+AJ339+AK339-AL339,0)+IF(AU339&lt;CA339,AQ339+AR339+AS339-AT339,0)+IF(BC339&lt;CA339,AY339+AZ339+BA339-BB339,0)+IF(BK339&lt;CA339,BG339+BH339+BI339-BJ339,0)+IF(BS339&lt;CA339,BO339+BP339+BQ339-BR339,0)+IF(CA339&lt;CA339,BW339+BX339+BY339-BZ339,0)+IF(CI339&lt;CA339,CE339+CF339+CG339-CH339,0))))))</f>
        <v>0</v>
      </c>
      <c r="CC339" s="3">
        <f>IF(Inputs!$B$27&lt;&gt;"Ready","PENDING INPUTS",MIN((BW339+BX339+BY339),IF(D339&gt;C339,IF(D339=0,0,BZ339*C339/D339),BZ339+CB339)))</f>
        <v>0</v>
      </c>
      <c r="CD339" s="3">
        <f>IF(Inputs!$B$27&lt;&gt;"Ready","PENDING INPUTS",MAX(0,(BW339+BX339+BY339)-CC339))</f>
        <v>0</v>
      </c>
      <c r="CE339" s="3">
        <f>IF(Inputs!$B$27&lt;&gt;"Ready","PENDING INPUTS",CL338)</f>
        <v>0</v>
      </c>
      <c r="CF339" s="3">
        <f>IF(Inputs!$B$27&lt;&gt;"Ready","PENDING INPUTS",IF(A339&lt;=Inputs!$B$6,ROUND(CE339*Inputs!C23/12,2),0))</f>
        <v>0</v>
      </c>
      <c r="CG339" s="3">
        <f>IF(Inputs!$B$27&lt;&gt;"Ready","PENDING INPUTS",IF(AND(A339&lt;=Inputs!$B$6,CE339&gt;0),Inputs!G23,0))</f>
        <v>0</v>
      </c>
      <c r="CH339" s="3">
        <f>IF(Inputs!$B$27&lt;&gt;"Ready","PENDING INPUTS",IF(A339&gt;Inputs!$B$6,0,MIN((CE339+CF339+CG339),IF(Inputs!H23=1,Inputs!D23,MAX(Inputs!F23,ROUND(CE339*Inputs!E23+CF339+CG339,2))))))</f>
        <v>0</v>
      </c>
      <c r="CI339">
        <f>IF(Inputs!$B$27&lt;&gt;"Ready","PENDING INPUTS",IF(CE339&lt;=0,99,1+IF(AND(K339&gt;0,OR(Inputs!C14&gt;Inputs!C23,AND(Inputs!C14=Inputs!C23,0&lt;9))),1,0)+IF(AND(S339&gt;0,OR(Inputs!C15&gt;Inputs!C23,AND(Inputs!C15=Inputs!C23,1&lt;9))),1,0)+IF(AND(AA339&gt;0,OR(Inputs!C16&gt;Inputs!C23,AND(Inputs!C16=Inputs!C23,2&lt;9))),1,0)+IF(AND(AI339&gt;0,OR(Inputs!C17&gt;Inputs!C23,AND(Inputs!C17=Inputs!C23,3&lt;9))),1,0)+IF(AND(AQ339&gt;0,OR(Inputs!C18&gt;Inputs!C23,AND(Inputs!C18=Inputs!C23,4&lt;9))),1,0)+IF(AND(AY339&gt;0,OR(Inputs!C19&gt;Inputs!C23,AND(Inputs!C19=Inputs!C23,5&lt;9))),1,0)+IF(AND(BG339&gt;0,OR(Inputs!C20&gt;Inputs!C23,AND(Inputs!C20=Inputs!C23,6&lt;9))),1,0)+IF(AND(BO339&gt;0,OR(Inputs!C21&gt;Inputs!C23,AND(Inputs!C21=Inputs!C23,7&lt;9))),1,0)+IF(AND(BW339&gt;0,OR(Inputs!C22&gt;Inputs!C23,AND(Inputs!C22=Inputs!C23,8&lt;9))),1,0)))</f>
        <v>99</v>
      </c>
      <c r="CJ339" s="3">
        <f>IF(Inputs!$B$27&lt;&gt;"Ready","PENDING INPUTS",IF(A339&gt;Inputs!$B$6,0,MIN(MAX(0,(CE339+CF339+CG339)-CH339),MAX(0,C339-D339-(IF(O339&lt;CI339,K339+L339+M339-N339,0)+IF(W339&lt;CI339,S339+T339+U339-V339,0)+IF(AE339&lt;CI339,AA339+AB339+AC339-AD339,0)+IF(AM339&lt;CI339,AI339+AJ339+AK339-AL339,0)+IF(AU339&lt;CI339,AQ339+AR339+AS339-AT339,0)+IF(BC339&lt;CI339,AY339+AZ339+BA339-BB339,0)+IF(BK339&lt;CI339,BG339+BH339+BI339-BJ339,0)+IF(BS339&lt;CI339,BO339+BP339+BQ339-BR339,0)+IF(CA339&lt;CI339,BW339+BX339+BY339-BZ339,0)+IF(CI339&lt;CI339,CE339+CF339+CG339-CH339,0))))))</f>
        <v>0</v>
      </c>
      <c r="CK339" s="3">
        <f>IF(Inputs!$B$27&lt;&gt;"Ready","PENDING INPUTS",MIN((CE339+CF339+CG339),IF(D339&gt;C339,IF(D339=0,0,CH339*C339/D339),CH339+CJ339)))</f>
        <v>0</v>
      </c>
      <c r="CL339" s="3">
        <f>IF(Inputs!$B$27&lt;&gt;"Ready","PENDING INPUTS",MAX(0,(CE339+CF339+CG339)-CK339))</f>
        <v>0</v>
      </c>
    </row>
    <row r="340" spans="1:90" ht="27.95" customHeight="1" x14ac:dyDescent="0.25">
      <c r="A340">
        <v>336</v>
      </c>
      <c r="B340" s="13">
        <f>IF(Inputs!$B$27&lt;&gt;"Ready","PENDING INPUTS",EDATE(Inputs!$B$5,A340-1))</f>
        <v>56493</v>
      </c>
      <c r="C340" s="3">
        <f>IF(Inputs!$B$27&lt;&gt;"Ready","PENDING INPUTS",IF(A340&lt;=Inputs!$B$6,MAX(0,Inputs!$B$4+IF(A340=Inputs!$B$7,Inputs!$B$8,0)+IF(A340=Inputs!$B$9,Inputs!$B$10,0)),0))</f>
        <v>0</v>
      </c>
      <c r="D340" s="3">
        <f>IF(Inputs!$B$27&lt;&gt;"Ready","PENDING INPUTS",SUM(N340,V340,AD340,AL340,AT340,BB340,BJ340,BR340,BZ340,CH340))</f>
        <v>0</v>
      </c>
      <c r="E340" s="3">
        <f>IF(Inputs!$B$27&lt;&gt;"Ready","PENDING INPUTS",MAX(0,D340-C340))</f>
        <v>0</v>
      </c>
      <c r="F340" s="3">
        <f>IF(Inputs!$B$27&lt;&gt;"Ready","PENDING INPUTS",SUM(Q340,Y340,AG340,AO340,AW340,BE340,BM340,BU340,CC340,CK340))</f>
        <v>0</v>
      </c>
      <c r="G340" s="3">
        <f>IF(Inputs!$B$27&lt;&gt;"Ready","PENDING INPUTS",SUM(L340,T340,AB340,AJ340,AR340,AZ340,BH340,BP340,BX340,CF340))</f>
        <v>0</v>
      </c>
      <c r="H340" s="3">
        <f>IF(Inputs!$B$27&lt;&gt;"Ready","PENDING INPUTS",SUM(M340,U340,AC340,AK340,AS340,BA340,BI340,BQ340,BY340,CG340))</f>
        <v>0</v>
      </c>
      <c r="I340" s="3">
        <f>IF(Inputs!$B$27&lt;&gt;"Ready","PENDING INPUTS",SUM(R340,Z340,AH340,AP340,AX340,BF340,BN340,BV340,CD340,CL340))</f>
        <v>0</v>
      </c>
      <c r="J340" t="str">
        <f>IF(Inputs!$B$27&lt;&gt;"Ready","PENDING INPUTS",IF(A340&gt;Inputs!$B$6,"Beyond horizon",IF(E340&gt;0.005,"MINIMUM SHORTFALL",IF(I340&lt;0.005,"Paid off","In progress"))))</f>
        <v>Beyond horizon</v>
      </c>
      <c r="K340" s="3">
        <f>IF(Inputs!$B$27&lt;&gt;"Ready","PENDING INPUTS",R339)</f>
        <v>0</v>
      </c>
      <c r="L340" s="3">
        <f>IF(Inputs!$B$27&lt;&gt;"Ready","PENDING INPUTS",IF(A340&lt;=Inputs!$B$6,ROUND(K340*Inputs!C14/12,2),0))</f>
        <v>0</v>
      </c>
      <c r="M340" s="3">
        <f>IF(Inputs!$B$27&lt;&gt;"Ready","PENDING INPUTS",IF(AND(A340&lt;=Inputs!$B$6,K340&gt;0),Inputs!G14,0))</f>
        <v>0</v>
      </c>
      <c r="N340" s="3">
        <f>IF(Inputs!$B$27&lt;&gt;"Ready","PENDING INPUTS",IF(A340&gt;Inputs!$B$6,0,MIN((K340+L340+M340),IF(Inputs!H14=1,Inputs!D14,MAX(Inputs!F14,ROUND(K340*Inputs!E14+L340+M340,2))))))</f>
        <v>0</v>
      </c>
      <c r="O340">
        <f>IF(Inputs!$B$27&lt;&gt;"Ready","PENDING INPUTS",IF(K340&lt;=0,99,1+IF(AND(S340&gt;0,OR(Inputs!C15&gt;Inputs!C14,AND(Inputs!C15=Inputs!C14,1&lt;0))),1,0)+IF(AND(AA340&gt;0,OR(Inputs!C16&gt;Inputs!C14,AND(Inputs!C16=Inputs!C14,2&lt;0))),1,0)+IF(AND(AI340&gt;0,OR(Inputs!C17&gt;Inputs!C14,AND(Inputs!C17=Inputs!C14,3&lt;0))),1,0)+IF(AND(AQ340&gt;0,OR(Inputs!C18&gt;Inputs!C14,AND(Inputs!C18=Inputs!C14,4&lt;0))),1,0)+IF(AND(AY340&gt;0,OR(Inputs!C19&gt;Inputs!C14,AND(Inputs!C19=Inputs!C14,5&lt;0))),1,0)+IF(AND(BG340&gt;0,OR(Inputs!C20&gt;Inputs!C14,AND(Inputs!C20=Inputs!C14,6&lt;0))),1,0)+IF(AND(BO340&gt;0,OR(Inputs!C21&gt;Inputs!C14,AND(Inputs!C21=Inputs!C14,7&lt;0))),1,0)+IF(AND(BW340&gt;0,OR(Inputs!C22&gt;Inputs!C14,AND(Inputs!C22=Inputs!C14,8&lt;0))),1,0)+IF(AND(CE340&gt;0,OR(Inputs!C23&gt;Inputs!C14,AND(Inputs!C23=Inputs!C14,9&lt;0))),1,0)))</f>
        <v>99</v>
      </c>
      <c r="P340" s="3">
        <f>IF(Inputs!$B$27&lt;&gt;"Ready","PENDING INPUTS",IF(A340&gt;Inputs!$B$6,0,MIN(MAX(0,(K340+L340+M340)-N340),MAX(0,C340-D340-(IF(O340&lt;O340,K340+L340+M340-N340,0)+IF(W340&lt;O340,S340+T340+U340-V340,0)+IF(AE340&lt;O340,AA340+AB340+AC340-AD340,0)+IF(AM340&lt;O340,AI340+AJ340+AK340-AL340,0)+IF(AU340&lt;O340,AQ340+AR340+AS340-AT340,0)+IF(BC340&lt;O340,AY340+AZ340+BA340-BB340,0)+IF(BK340&lt;O340,BG340+BH340+BI340-BJ340,0)+IF(BS340&lt;O340,BO340+BP340+BQ340-BR340,0)+IF(CA340&lt;O340,BW340+BX340+BY340-BZ340,0)+IF(CI340&lt;O340,CE340+CF340+CG340-CH340,0))))))</f>
        <v>0</v>
      </c>
      <c r="Q340" s="3">
        <f>IF(Inputs!$B$27&lt;&gt;"Ready","PENDING INPUTS",MIN((K340+L340+M340),IF(D340&gt;C340,IF(D340=0,0,N340*C340/D340),N340+P340)))</f>
        <v>0</v>
      </c>
      <c r="R340" s="3">
        <f>IF(Inputs!$B$27&lt;&gt;"Ready","PENDING INPUTS",MAX(0,(K340+L340+M340)-Q340))</f>
        <v>0</v>
      </c>
      <c r="S340" s="3">
        <f>IF(Inputs!$B$27&lt;&gt;"Ready","PENDING INPUTS",Z339)</f>
        <v>0</v>
      </c>
      <c r="T340" s="3">
        <f>IF(Inputs!$B$27&lt;&gt;"Ready","PENDING INPUTS",IF(A340&lt;=Inputs!$B$6,ROUND(S340*Inputs!C15/12,2),0))</f>
        <v>0</v>
      </c>
      <c r="U340" s="3">
        <f>IF(Inputs!$B$27&lt;&gt;"Ready","PENDING INPUTS",IF(AND(A340&lt;=Inputs!$B$6,S340&gt;0),Inputs!G15,0))</f>
        <v>0</v>
      </c>
      <c r="V340" s="3">
        <f>IF(Inputs!$B$27&lt;&gt;"Ready","PENDING INPUTS",IF(A340&gt;Inputs!$B$6,0,MIN((S340+T340+U340),IF(Inputs!H15=1,Inputs!D15,MAX(Inputs!F15,ROUND(S340*Inputs!E15+T340+U340,2))))))</f>
        <v>0</v>
      </c>
      <c r="W340">
        <f>IF(Inputs!$B$27&lt;&gt;"Ready","PENDING INPUTS",IF(S340&lt;=0,99,1+IF(AND(K340&gt;0,OR(Inputs!C14&gt;Inputs!C15,AND(Inputs!C14=Inputs!C15,0&lt;1))),1,0)+IF(AND(AA340&gt;0,OR(Inputs!C16&gt;Inputs!C15,AND(Inputs!C16=Inputs!C15,2&lt;1))),1,0)+IF(AND(AI340&gt;0,OR(Inputs!C17&gt;Inputs!C15,AND(Inputs!C17=Inputs!C15,3&lt;1))),1,0)+IF(AND(AQ340&gt;0,OR(Inputs!C18&gt;Inputs!C15,AND(Inputs!C18=Inputs!C15,4&lt;1))),1,0)+IF(AND(AY340&gt;0,OR(Inputs!C19&gt;Inputs!C15,AND(Inputs!C19=Inputs!C15,5&lt;1))),1,0)+IF(AND(BG340&gt;0,OR(Inputs!C20&gt;Inputs!C15,AND(Inputs!C20=Inputs!C15,6&lt;1))),1,0)+IF(AND(BO340&gt;0,OR(Inputs!C21&gt;Inputs!C15,AND(Inputs!C21=Inputs!C15,7&lt;1))),1,0)+IF(AND(BW340&gt;0,OR(Inputs!C22&gt;Inputs!C15,AND(Inputs!C22=Inputs!C15,8&lt;1))),1,0)+IF(AND(CE340&gt;0,OR(Inputs!C23&gt;Inputs!C15,AND(Inputs!C23=Inputs!C15,9&lt;1))),1,0)))</f>
        <v>99</v>
      </c>
      <c r="X340" s="3">
        <f>IF(Inputs!$B$27&lt;&gt;"Ready","PENDING INPUTS",IF(A340&gt;Inputs!$B$6,0,MIN(MAX(0,(S340+T340+U340)-V340),MAX(0,C340-D340-(IF(O340&lt;W340,K340+L340+M340-N340,0)+IF(W340&lt;W340,S340+T340+U340-V340,0)+IF(AE340&lt;W340,AA340+AB340+AC340-AD340,0)+IF(AM340&lt;W340,AI340+AJ340+AK340-AL340,0)+IF(AU340&lt;W340,AQ340+AR340+AS340-AT340,0)+IF(BC340&lt;W340,AY340+AZ340+BA340-BB340,0)+IF(BK340&lt;W340,BG340+BH340+BI340-BJ340,0)+IF(BS340&lt;W340,BO340+BP340+BQ340-BR340,0)+IF(CA340&lt;W340,BW340+BX340+BY340-BZ340,0)+IF(CI340&lt;W340,CE340+CF340+CG340-CH340,0))))))</f>
        <v>0</v>
      </c>
      <c r="Y340" s="3">
        <f>IF(Inputs!$B$27&lt;&gt;"Ready","PENDING INPUTS",MIN((S340+T340+U340),IF(D340&gt;C340,IF(D340=0,0,V340*C340/D340),V340+X340)))</f>
        <v>0</v>
      </c>
      <c r="Z340" s="3">
        <f>IF(Inputs!$B$27&lt;&gt;"Ready","PENDING INPUTS",MAX(0,(S340+T340+U340)-Y340))</f>
        <v>0</v>
      </c>
      <c r="AA340" s="3">
        <f>IF(Inputs!$B$27&lt;&gt;"Ready","PENDING INPUTS",AH339)</f>
        <v>0</v>
      </c>
      <c r="AB340" s="3">
        <f>IF(Inputs!$B$27&lt;&gt;"Ready","PENDING INPUTS",IF(A340&lt;=Inputs!$B$6,ROUND(AA340*Inputs!C16/12,2),0))</f>
        <v>0</v>
      </c>
      <c r="AC340" s="3">
        <f>IF(Inputs!$B$27&lt;&gt;"Ready","PENDING INPUTS",IF(AND(A340&lt;=Inputs!$B$6,AA340&gt;0),Inputs!G16,0))</f>
        <v>0</v>
      </c>
      <c r="AD340" s="3">
        <f>IF(Inputs!$B$27&lt;&gt;"Ready","PENDING INPUTS",IF(A340&gt;Inputs!$B$6,0,MIN((AA340+AB340+AC340),IF(Inputs!H16=1,Inputs!D16,MAX(Inputs!F16,ROUND(AA340*Inputs!E16+AB340+AC340,2))))))</f>
        <v>0</v>
      </c>
      <c r="AE340">
        <f>IF(Inputs!$B$27&lt;&gt;"Ready","PENDING INPUTS",IF(AA340&lt;=0,99,1+IF(AND(K340&gt;0,OR(Inputs!C14&gt;Inputs!C16,AND(Inputs!C14=Inputs!C16,0&lt;2))),1,0)+IF(AND(S340&gt;0,OR(Inputs!C15&gt;Inputs!C16,AND(Inputs!C15=Inputs!C16,1&lt;2))),1,0)+IF(AND(AI340&gt;0,OR(Inputs!C17&gt;Inputs!C16,AND(Inputs!C17=Inputs!C16,3&lt;2))),1,0)+IF(AND(AQ340&gt;0,OR(Inputs!C18&gt;Inputs!C16,AND(Inputs!C18=Inputs!C16,4&lt;2))),1,0)+IF(AND(AY340&gt;0,OR(Inputs!C19&gt;Inputs!C16,AND(Inputs!C19=Inputs!C16,5&lt;2))),1,0)+IF(AND(BG340&gt;0,OR(Inputs!C20&gt;Inputs!C16,AND(Inputs!C20=Inputs!C16,6&lt;2))),1,0)+IF(AND(BO340&gt;0,OR(Inputs!C21&gt;Inputs!C16,AND(Inputs!C21=Inputs!C16,7&lt;2))),1,0)+IF(AND(BW340&gt;0,OR(Inputs!C22&gt;Inputs!C16,AND(Inputs!C22=Inputs!C16,8&lt;2))),1,0)+IF(AND(CE340&gt;0,OR(Inputs!C23&gt;Inputs!C16,AND(Inputs!C23=Inputs!C16,9&lt;2))),1,0)))</f>
        <v>99</v>
      </c>
      <c r="AF340" s="3">
        <f>IF(Inputs!$B$27&lt;&gt;"Ready","PENDING INPUTS",IF(A340&gt;Inputs!$B$6,0,MIN(MAX(0,(AA340+AB340+AC340)-AD340),MAX(0,C340-D340-(IF(O340&lt;AE340,K340+L340+M340-N340,0)+IF(W340&lt;AE340,S340+T340+U340-V340,0)+IF(AE340&lt;AE340,AA340+AB340+AC340-AD340,0)+IF(AM340&lt;AE340,AI340+AJ340+AK340-AL340,0)+IF(AU340&lt;AE340,AQ340+AR340+AS340-AT340,0)+IF(BC340&lt;AE340,AY340+AZ340+BA340-BB340,0)+IF(BK340&lt;AE340,BG340+BH340+BI340-BJ340,0)+IF(BS340&lt;AE340,BO340+BP340+BQ340-BR340,0)+IF(CA340&lt;AE340,BW340+BX340+BY340-BZ340,0)+IF(CI340&lt;AE340,CE340+CF340+CG340-CH340,0))))))</f>
        <v>0</v>
      </c>
      <c r="AG340" s="3">
        <f>IF(Inputs!$B$27&lt;&gt;"Ready","PENDING INPUTS",MIN((AA340+AB340+AC340),IF(D340&gt;C340,IF(D340=0,0,AD340*C340/D340),AD340+AF340)))</f>
        <v>0</v>
      </c>
      <c r="AH340" s="3">
        <f>IF(Inputs!$B$27&lt;&gt;"Ready","PENDING INPUTS",MAX(0,(AA340+AB340+AC340)-AG340))</f>
        <v>0</v>
      </c>
      <c r="AI340" s="3">
        <f>IF(Inputs!$B$27&lt;&gt;"Ready","PENDING INPUTS",AP339)</f>
        <v>0</v>
      </c>
      <c r="AJ340" s="3">
        <f>IF(Inputs!$B$27&lt;&gt;"Ready","PENDING INPUTS",IF(A340&lt;=Inputs!$B$6,ROUND(AI340*Inputs!C17/12,2),0))</f>
        <v>0</v>
      </c>
      <c r="AK340" s="3">
        <f>IF(Inputs!$B$27&lt;&gt;"Ready","PENDING INPUTS",IF(AND(A340&lt;=Inputs!$B$6,AI340&gt;0),Inputs!G17,0))</f>
        <v>0</v>
      </c>
      <c r="AL340" s="3">
        <f>IF(Inputs!$B$27&lt;&gt;"Ready","PENDING INPUTS",IF(A340&gt;Inputs!$B$6,0,MIN((AI340+AJ340+AK340),IF(Inputs!H17=1,Inputs!D17,MAX(Inputs!F17,ROUND(AI340*Inputs!E17+AJ340+AK340,2))))))</f>
        <v>0</v>
      </c>
      <c r="AM340">
        <f>IF(Inputs!$B$27&lt;&gt;"Ready","PENDING INPUTS",IF(AI340&lt;=0,99,1+IF(AND(K340&gt;0,OR(Inputs!C14&gt;Inputs!C17,AND(Inputs!C14=Inputs!C17,0&lt;3))),1,0)+IF(AND(S340&gt;0,OR(Inputs!C15&gt;Inputs!C17,AND(Inputs!C15=Inputs!C17,1&lt;3))),1,0)+IF(AND(AA340&gt;0,OR(Inputs!C16&gt;Inputs!C17,AND(Inputs!C16=Inputs!C17,2&lt;3))),1,0)+IF(AND(AQ340&gt;0,OR(Inputs!C18&gt;Inputs!C17,AND(Inputs!C18=Inputs!C17,4&lt;3))),1,0)+IF(AND(AY340&gt;0,OR(Inputs!C19&gt;Inputs!C17,AND(Inputs!C19=Inputs!C17,5&lt;3))),1,0)+IF(AND(BG340&gt;0,OR(Inputs!C20&gt;Inputs!C17,AND(Inputs!C20=Inputs!C17,6&lt;3))),1,0)+IF(AND(BO340&gt;0,OR(Inputs!C21&gt;Inputs!C17,AND(Inputs!C21=Inputs!C17,7&lt;3))),1,0)+IF(AND(BW340&gt;0,OR(Inputs!C22&gt;Inputs!C17,AND(Inputs!C22=Inputs!C17,8&lt;3))),1,0)+IF(AND(CE340&gt;0,OR(Inputs!C23&gt;Inputs!C17,AND(Inputs!C23=Inputs!C17,9&lt;3))),1,0)))</f>
        <v>99</v>
      </c>
      <c r="AN340" s="3">
        <f>IF(Inputs!$B$27&lt;&gt;"Ready","PENDING INPUTS",IF(A340&gt;Inputs!$B$6,0,MIN(MAX(0,(AI340+AJ340+AK340)-AL340),MAX(0,C340-D340-(IF(O340&lt;AM340,K340+L340+M340-N340,0)+IF(W340&lt;AM340,S340+T340+U340-V340,0)+IF(AE340&lt;AM340,AA340+AB340+AC340-AD340,0)+IF(AM340&lt;AM340,AI340+AJ340+AK340-AL340,0)+IF(AU340&lt;AM340,AQ340+AR340+AS340-AT340,0)+IF(BC340&lt;AM340,AY340+AZ340+BA340-BB340,0)+IF(BK340&lt;AM340,BG340+BH340+BI340-BJ340,0)+IF(BS340&lt;AM340,BO340+BP340+BQ340-BR340,0)+IF(CA340&lt;AM340,BW340+BX340+BY340-BZ340,0)+IF(CI340&lt;AM340,CE340+CF340+CG340-CH340,0))))))</f>
        <v>0</v>
      </c>
      <c r="AO340" s="3">
        <f>IF(Inputs!$B$27&lt;&gt;"Ready","PENDING INPUTS",MIN((AI340+AJ340+AK340),IF(D340&gt;C340,IF(D340=0,0,AL340*C340/D340),AL340+AN340)))</f>
        <v>0</v>
      </c>
      <c r="AP340" s="3">
        <f>IF(Inputs!$B$27&lt;&gt;"Ready","PENDING INPUTS",MAX(0,(AI340+AJ340+AK340)-AO340))</f>
        <v>0</v>
      </c>
      <c r="AQ340" s="3">
        <f>IF(Inputs!$B$27&lt;&gt;"Ready","PENDING INPUTS",AX339)</f>
        <v>0</v>
      </c>
      <c r="AR340" s="3">
        <f>IF(Inputs!$B$27&lt;&gt;"Ready","PENDING INPUTS",IF(A340&lt;=Inputs!$B$6,ROUND(AQ340*Inputs!C18/12,2),0))</f>
        <v>0</v>
      </c>
      <c r="AS340" s="3">
        <f>IF(Inputs!$B$27&lt;&gt;"Ready","PENDING INPUTS",IF(AND(A340&lt;=Inputs!$B$6,AQ340&gt;0),Inputs!G18,0))</f>
        <v>0</v>
      </c>
      <c r="AT340" s="3">
        <f>IF(Inputs!$B$27&lt;&gt;"Ready","PENDING INPUTS",IF(A340&gt;Inputs!$B$6,0,MIN((AQ340+AR340+AS340),IF(Inputs!H18=1,Inputs!D18,MAX(Inputs!F18,ROUND(AQ340*Inputs!E18+AR340+AS340,2))))))</f>
        <v>0</v>
      </c>
      <c r="AU340">
        <f>IF(Inputs!$B$27&lt;&gt;"Ready","PENDING INPUTS",IF(AQ340&lt;=0,99,1+IF(AND(K340&gt;0,OR(Inputs!C14&gt;Inputs!C18,AND(Inputs!C14=Inputs!C18,0&lt;4))),1,0)+IF(AND(S340&gt;0,OR(Inputs!C15&gt;Inputs!C18,AND(Inputs!C15=Inputs!C18,1&lt;4))),1,0)+IF(AND(AA340&gt;0,OR(Inputs!C16&gt;Inputs!C18,AND(Inputs!C16=Inputs!C18,2&lt;4))),1,0)+IF(AND(AI340&gt;0,OR(Inputs!C17&gt;Inputs!C18,AND(Inputs!C17=Inputs!C18,3&lt;4))),1,0)+IF(AND(AY340&gt;0,OR(Inputs!C19&gt;Inputs!C18,AND(Inputs!C19=Inputs!C18,5&lt;4))),1,0)+IF(AND(BG340&gt;0,OR(Inputs!C20&gt;Inputs!C18,AND(Inputs!C20=Inputs!C18,6&lt;4))),1,0)+IF(AND(BO340&gt;0,OR(Inputs!C21&gt;Inputs!C18,AND(Inputs!C21=Inputs!C18,7&lt;4))),1,0)+IF(AND(BW340&gt;0,OR(Inputs!C22&gt;Inputs!C18,AND(Inputs!C22=Inputs!C18,8&lt;4))),1,0)+IF(AND(CE340&gt;0,OR(Inputs!C23&gt;Inputs!C18,AND(Inputs!C23=Inputs!C18,9&lt;4))),1,0)))</f>
        <v>99</v>
      </c>
      <c r="AV340" s="3">
        <f>IF(Inputs!$B$27&lt;&gt;"Ready","PENDING INPUTS",IF(A340&gt;Inputs!$B$6,0,MIN(MAX(0,(AQ340+AR340+AS340)-AT340),MAX(0,C340-D340-(IF(O340&lt;AU340,K340+L340+M340-N340,0)+IF(W340&lt;AU340,S340+T340+U340-V340,0)+IF(AE340&lt;AU340,AA340+AB340+AC340-AD340,0)+IF(AM340&lt;AU340,AI340+AJ340+AK340-AL340,0)+IF(AU340&lt;AU340,AQ340+AR340+AS340-AT340,0)+IF(BC340&lt;AU340,AY340+AZ340+BA340-BB340,0)+IF(BK340&lt;AU340,BG340+BH340+BI340-BJ340,0)+IF(BS340&lt;AU340,BO340+BP340+BQ340-BR340,0)+IF(CA340&lt;AU340,BW340+BX340+BY340-BZ340,0)+IF(CI340&lt;AU340,CE340+CF340+CG340-CH340,0))))))</f>
        <v>0</v>
      </c>
      <c r="AW340" s="3">
        <f>IF(Inputs!$B$27&lt;&gt;"Ready","PENDING INPUTS",MIN((AQ340+AR340+AS340),IF(D340&gt;C340,IF(D340=0,0,AT340*C340/D340),AT340+AV340)))</f>
        <v>0</v>
      </c>
      <c r="AX340" s="3">
        <f>IF(Inputs!$B$27&lt;&gt;"Ready","PENDING INPUTS",MAX(0,(AQ340+AR340+AS340)-AW340))</f>
        <v>0</v>
      </c>
      <c r="AY340" s="3">
        <f>IF(Inputs!$B$27&lt;&gt;"Ready","PENDING INPUTS",BF339)</f>
        <v>0</v>
      </c>
      <c r="AZ340" s="3">
        <f>IF(Inputs!$B$27&lt;&gt;"Ready","PENDING INPUTS",IF(A340&lt;=Inputs!$B$6,ROUND(AY340*Inputs!C19/12,2),0))</f>
        <v>0</v>
      </c>
      <c r="BA340" s="3">
        <f>IF(Inputs!$B$27&lt;&gt;"Ready","PENDING INPUTS",IF(AND(A340&lt;=Inputs!$B$6,AY340&gt;0),Inputs!G19,0))</f>
        <v>0</v>
      </c>
      <c r="BB340" s="3">
        <f>IF(Inputs!$B$27&lt;&gt;"Ready","PENDING INPUTS",IF(A340&gt;Inputs!$B$6,0,MIN((AY340+AZ340+BA340),IF(Inputs!H19=1,Inputs!D19,MAX(Inputs!F19,ROUND(AY340*Inputs!E19+AZ340+BA340,2))))))</f>
        <v>0</v>
      </c>
      <c r="BC340">
        <f>IF(Inputs!$B$27&lt;&gt;"Ready","PENDING INPUTS",IF(AY340&lt;=0,99,1+IF(AND(K340&gt;0,OR(Inputs!C14&gt;Inputs!C19,AND(Inputs!C14=Inputs!C19,0&lt;5))),1,0)+IF(AND(S340&gt;0,OR(Inputs!C15&gt;Inputs!C19,AND(Inputs!C15=Inputs!C19,1&lt;5))),1,0)+IF(AND(AA340&gt;0,OR(Inputs!C16&gt;Inputs!C19,AND(Inputs!C16=Inputs!C19,2&lt;5))),1,0)+IF(AND(AI340&gt;0,OR(Inputs!C17&gt;Inputs!C19,AND(Inputs!C17=Inputs!C19,3&lt;5))),1,0)+IF(AND(AQ340&gt;0,OR(Inputs!C18&gt;Inputs!C19,AND(Inputs!C18=Inputs!C19,4&lt;5))),1,0)+IF(AND(BG340&gt;0,OR(Inputs!C20&gt;Inputs!C19,AND(Inputs!C20=Inputs!C19,6&lt;5))),1,0)+IF(AND(BO340&gt;0,OR(Inputs!C21&gt;Inputs!C19,AND(Inputs!C21=Inputs!C19,7&lt;5))),1,0)+IF(AND(BW340&gt;0,OR(Inputs!C22&gt;Inputs!C19,AND(Inputs!C22=Inputs!C19,8&lt;5))),1,0)+IF(AND(CE340&gt;0,OR(Inputs!C23&gt;Inputs!C19,AND(Inputs!C23=Inputs!C19,9&lt;5))),1,0)))</f>
        <v>99</v>
      </c>
      <c r="BD340" s="3">
        <f>IF(Inputs!$B$27&lt;&gt;"Ready","PENDING INPUTS",IF(A340&gt;Inputs!$B$6,0,MIN(MAX(0,(AY340+AZ340+BA340)-BB340),MAX(0,C340-D340-(IF(O340&lt;BC340,K340+L340+M340-N340,0)+IF(W340&lt;BC340,S340+T340+U340-V340,0)+IF(AE340&lt;BC340,AA340+AB340+AC340-AD340,0)+IF(AM340&lt;BC340,AI340+AJ340+AK340-AL340,0)+IF(AU340&lt;BC340,AQ340+AR340+AS340-AT340,0)+IF(BC340&lt;BC340,AY340+AZ340+BA340-BB340,0)+IF(BK340&lt;BC340,BG340+BH340+BI340-BJ340,0)+IF(BS340&lt;BC340,BO340+BP340+BQ340-BR340,0)+IF(CA340&lt;BC340,BW340+BX340+BY340-BZ340,0)+IF(CI340&lt;BC340,CE340+CF340+CG340-CH340,0))))))</f>
        <v>0</v>
      </c>
      <c r="BE340" s="3">
        <f>IF(Inputs!$B$27&lt;&gt;"Ready","PENDING INPUTS",MIN((AY340+AZ340+BA340),IF(D340&gt;C340,IF(D340=0,0,BB340*C340/D340),BB340+BD340)))</f>
        <v>0</v>
      </c>
      <c r="BF340" s="3">
        <f>IF(Inputs!$B$27&lt;&gt;"Ready","PENDING INPUTS",MAX(0,(AY340+AZ340+BA340)-BE340))</f>
        <v>0</v>
      </c>
      <c r="BG340" s="3">
        <f>IF(Inputs!$B$27&lt;&gt;"Ready","PENDING INPUTS",BN339)</f>
        <v>0</v>
      </c>
      <c r="BH340" s="3">
        <f>IF(Inputs!$B$27&lt;&gt;"Ready","PENDING INPUTS",IF(A340&lt;=Inputs!$B$6,ROUND(BG340*Inputs!C20/12,2),0))</f>
        <v>0</v>
      </c>
      <c r="BI340" s="3">
        <f>IF(Inputs!$B$27&lt;&gt;"Ready","PENDING INPUTS",IF(AND(A340&lt;=Inputs!$B$6,BG340&gt;0),Inputs!G20,0))</f>
        <v>0</v>
      </c>
      <c r="BJ340" s="3">
        <f>IF(Inputs!$B$27&lt;&gt;"Ready","PENDING INPUTS",IF(A340&gt;Inputs!$B$6,0,MIN((BG340+BH340+BI340),IF(Inputs!H20=1,Inputs!D20,MAX(Inputs!F20,ROUND(BG340*Inputs!E20+BH340+BI340,2))))))</f>
        <v>0</v>
      </c>
      <c r="BK340">
        <f>IF(Inputs!$B$27&lt;&gt;"Ready","PENDING INPUTS",IF(BG340&lt;=0,99,1+IF(AND(K340&gt;0,OR(Inputs!C14&gt;Inputs!C20,AND(Inputs!C14=Inputs!C20,0&lt;6))),1,0)+IF(AND(S340&gt;0,OR(Inputs!C15&gt;Inputs!C20,AND(Inputs!C15=Inputs!C20,1&lt;6))),1,0)+IF(AND(AA340&gt;0,OR(Inputs!C16&gt;Inputs!C20,AND(Inputs!C16=Inputs!C20,2&lt;6))),1,0)+IF(AND(AI340&gt;0,OR(Inputs!C17&gt;Inputs!C20,AND(Inputs!C17=Inputs!C20,3&lt;6))),1,0)+IF(AND(AQ340&gt;0,OR(Inputs!C18&gt;Inputs!C20,AND(Inputs!C18=Inputs!C20,4&lt;6))),1,0)+IF(AND(AY340&gt;0,OR(Inputs!C19&gt;Inputs!C20,AND(Inputs!C19=Inputs!C20,5&lt;6))),1,0)+IF(AND(BO340&gt;0,OR(Inputs!C21&gt;Inputs!C20,AND(Inputs!C21=Inputs!C20,7&lt;6))),1,0)+IF(AND(BW340&gt;0,OR(Inputs!C22&gt;Inputs!C20,AND(Inputs!C22=Inputs!C20,8&lt;6))),1,0)+IF(AND(CE340&gt;0,OR(Inputs!C23&gt;Inputs!C20,AND(Inputs!C23=Inputs!C20,9&lt;6))),1,0)))</f>
        <v>99</v>
      </c>
      <c r="BL340" s="3">
        <f>IF(Inputs!$B$27&lt;&gt;"Ready","PENDING INPUTS",IF(A340&gt;Inputs!$B$6,0,MIN(MAX(0,(BG340+BH340+BI340)-BJ340),MAX(0,C340-D340-(IF(O340&lt;BK340,K340+L340+M340-N340,0)+IF(W340&lt;BK340,S340+T340+U340-V340,0)+IF(AE340&lt;BK340,AA340+AB340+AC340-AD340,0)+IF(AM340&lt;BK340,AI340+AJ340+AK340-AL340,0)+IF(AU340&lt;BK340,AQ340+AR340+AS340-AT340,0)+IF(BC340&lt;BK340,AY340+AZ340+BA340-BB340,0)+IF(BK340&lt;BK340,BG340+BH340+BI340-BJ340,0)+IF(BS340&lt;BK340,BO340+BP340+BQ340-BR340,0)+IF(CA340&lt;BK340,BW340+BX340+BY340-BZ340,0)+IF(CI340&lt;BK340,CE340+CF340+CG340-CH340,0))))))</f>
        <v>0</v>
      </c>
      <c r="BM340" s="3">
        <f>IF(Inputs!$B$27&lt;&gt;"Ready","PENDING INPUTS",MIN((BG340+BH340+BI340),IF(D340&gt;C340,IF(D340=0,0,BJ340*C340/D340),BJ340+BL340)))</f>
        <v>0</v>
      </c>
      <c r="BN340" s="3">
        <f>IF(Inputs!$B$27&lt;&gt;"Ready","PENDING INPUTS",MAX(0,(BG340+BH340+BI340)-BM340))</f>
        <v>0</v>
      </c>
      <c r="BO340" s="3">
        <f>IF(Inputs!$B$27&lt;&gt;"Ready","PENDING INPUTS",BV339)</f>
        <v>0</v>
      </c>
      <c r="BP340" s="3">
        <f>IF(Inputs!$B$27&lt;&gt;"Ready","PENDING INPUTS",IF(A340&lt;=Inputs!$B$6,ROUND(BO340*Inputs!C21/12,2),0))</f>
        <v>0</v>
      </c>
      <c r="BQ340" s="3">
        <f>IF(Inputs!$B$27&lt;&gt;"Ready","PENDING INPUTS",IF(AND(A340&lt;=Inputs!$B$6,BO340&gt;0),Inputs!G21,0))</f>
        <v>0</v>
      </c>
      <c r="BR340" s="3">
        <f>IF(Inputs!$B$27&lt;&gt;"Ready","PENDING INPUTS",IF(A340&gt;Inputs!$B$6,0,MIN((BO340+BP340+BQ340),IF(Inputs!H21=1,Inputs!D21,MAX(Inputs!F21,ROUND(BO340*Inputs!E21+BP340+BQ340,2))))))</f>
        <v>0</v>
      </c>
      <c r="BS340">
        <f>IF(Inputs!$B$27&lt;&gt;"Ready","PENDING INPUTS",IF(BO340&lt;=0,99,1+IF(AND(K340&gt;0,OR(Inputs!C14&gt;Inputs!C21,AND(Inputs!C14=Inputs!C21,0&lt;7))),1,0)+IF(AND(S340&gt;0,OR(Inputs!C15&gt;Inputs!C21,AND(Inputs!C15=Inputs!C21,1&lt;7))),1,0)+IF(AND(AA340&gt;0,OR(Inputs!C16&gt;Inputs!C21,AND(Inputs!C16=Inputs!C21,2&lt;7))),1,0)+IF(AND(AI340&gt;0,OR(Inputs!C17&gt;Inputs!C21,AND(Inputs!C17=Inputs!C21,3&lt;7))),1,0)+IF(AND(AQ340&gt;0,OR(Inputs!C18&gt;Inputs!C21,AND(Inputs!C18=Inputs!C21,4&lt;7))),1,0)+IF(AND(AY340&gt;0,OR(Inputs!C19&gt;Inputs!C21,AND(Inputs!C19=Inputs!C21,5&lt;7))),1,0)+IF(AND(BG340&gt;0,OR(Inputs!C20&gt;Inputs!C21,AND(Inputs!C20=Inputs!C21,6&lt;7))),1,0)+IF(AND(BW340&gt;0,OR(Inputs!C22&gt;Inputs!C21,AND(Inputs!C22=Inputs!C21,8&lt;7))),1,0)+IF(AND(CE340&gt;0,OR(Inputs!C23&gt;Inputs!C21,AND(Inputs!C23=Inputs!C21,9&lt;7))),1,0)))</f>
        <v>99</v>
      </c>
      <c r="BT340" s="3">
        <f>IF(Inputs!$B$27&lt;&gt;"Ready","PENDING INPUTS",IF(A340&gt;Inputs!$B$6,0,MIN(MAX(0,(BO340+BP340+BQ340)-BR340),MAX(0,C340-D340-(IF(O340&lt;BS340,K340+L340+M340-N340,0)+IF(W340&lt;BS340,S340+T340+U340-V340,0)+IF(AE340&lt;BS340,AA340+AB340+AC340-AD340,0)+IF(AM340&lt;BS340,AI340+AJ340+AK340-AL340,0)+IF(AU340&lt;BS340,AQ340+AR340+AS340-AT340,0)+IF(BC340&lt;BS340,AY340+AZ340+BA340-BB340,0)+IF(BK340&lt;BS340,BG340+BH340+BI340-BJ340,0)+IF(BS340&lt;BS340,BO340+BP340+BQ340-BR340,0)+IF(CA340&lt;BS340,BW340+BX340+BY340-BZ340,0)+IF(CI340&lt;BS340,CE340+CF340+CG340-CH340,0))))))</f>
        <v>0</v>
      </c>
      <c r="BU340" s="3">
        <f>IF(Inputs!$B$27&lt;&gt;"Ready","PENDING INPUTS",MIN((BO340+BP340+BQ340),IF(D340&gt;C340,IF(D340=0,0,BR340*C340/D340),BR340+BT340)))</f>
        <v>0</v>
      </c>
      <c r="BV340" s="3">
        <f>IF(Inputs!$B$27&lt;&gt;"Ready","PENDING INPUTS",MAX(0,(BO340+BP340+BQ340)-BU340))</f>
        <v>0</v>
      </c>
      <c r="BW340" s="3">
        <f>IF(Inputs!$B$27&lt;&gt;"Ready","PENDING INPUTS",CD339)</f>
        <v>0</v>
      </c>
      <c r="BX340" s="3">
        <f>IF(Inputs!$B$27&lt;&gt;"Ready","PENDING INPUTS",IF(A340&lt;=Inputs!$B$6,ROUND(BW340*Inputs!C22/12,2),0))</f>
        <v>0</v>
      </c>
      <c r="BY340" s="3">
        <f>IF(Inputs!$B$27&lt;&gt;"Ready","PENDING INPUTS",IF(AND(A340&lt;=Inputs!$B$6,BW340&gt;0),Inputs!G22,0))</f>
        <v>0</v>
      </c>
      <c r="BZ340" s="3">
        <f>IF(Inputs!$B$27&lt;&gt;"Ready","PENDING INPUTS",IF(A340&gt;Inputs!$B$6,0,MIN((BW340+BX340+BY340),IF(Inputs!H22=1,Inputs!D22,MAX(Inputs!F22,ROUND(BW340*Inputs!E22+BX340+BY340,2))))))</f>
        <v>0</v>
      </c>
      <c r="CA340">
        <f>IF(Inputs!$B$27&lt;&gt;"Ready","PENDING INPUTS",IF(BW340&lt;=0,99,1+IF(AND(K340&gt;0,OR(Inputs!C14&gt;Inputs!C22,AND(Inputs!C14=Inputs!C22,0&lt;8))),1,0)+IF(AND(S340&gt;0,OR(Inputs!C15&gt;Inputs!C22,AND(Inputs!C15=Inputs!C22,1&lt;8))),1,0)+IF(AND(AA340&gt;0,OR(Inputs!C16&gt;Inputs!C22,AND(Inputs!C16=Inputs!C22,2&lt;8))),1,0)+IF(AND(AI340&gt;0,OR(Inputs!C17&gt;Inputs!C22,AND(Inputs!C17=Inputs!C22,3&lt;8))),1,0)+IF(AND(AQ340&gt;0,OR(Inputs!C18&gt;Inputs!C22,AND(Inputs!C18=Inputs!C22,4&lt;8))),1,0)+IF(AND(AY340&gt;0,OR(Inputs!C19&gt;Inputs!C22,AND(Inputs!C19=Inputs!C22,5&lt;8))),1,0)+IF(AND(BG340&gt;0,OR(Inputs!C20&gt;Inputs!C22,AND(Inputs!C20=Inputs!C22,6&lt;8))),1,0)+IF(AND(BO340&gt;0,OR(Inputs!C21&gt;Inputs!C22,AND(Inputs!C21=Inputs!C22,7&lt;8))),1,0)+IF(AND(CE340&gt;0,OR(Inputs!C23&gt;Inputs!C22,AND(Inputs!C23=Inputs!C22,9&lt;8))),1,0)))</f>
        <v>99</v>
      </c>
      <c r="CB340" s="3">
        <f>IF(Inputs!$B$27&lt;&gt;"Ready","PENDING INPUTS",IF(A340&gt;Inputs!$B$6,0,MIN(MAX(0,(BW340+BX340+BY340)-BZ340),MAX(0,C340-D340-(IF(O340&lt;CA340,K340+L340+M340-N340,0)+IF(W340&lt;CA340,S340+T340+U340-V340,0)+IF(AE340&lt;CA340,AA340+AB340+AC340-AD340,0)+IF(AM340&lt;CA340,AI340+AJ340+AK340-AL340,0)+IF(AU340&lt;CA340,AQ340+AR340+AS340-AT340,0)+IF(BC340&lt;CA340,AY340+AZ340+BA340-BB340,0)+IF(BK340&lt;CA340,BG340+BH340+BI340-BJ340,0)+IF(BS340&lt;CA340,BO340+BP340+BQ340-BR340,0)+IF(CA340&lt;CA340,BW340+BX340+BY340-BZ340,0)+IF(CI340&lt;CA340,CE340+CF340+CG340-CH340,0))))))</f>
        <v>0</v>
      </c>
      <c r="CC340" s="3">
        <f>IF(Inputs!$B$27&lt;&gt;"Ready","PENDING INPUTS",MIN((BW340+BX340+BY340),IF(D340&gt;C340,IF(D340=0,0,BZ340*C340/D340),BZ340+CB340)))</f>
        <v>0</v>
      </c>
      <c r="CD340" s="3">
        <f>IF(Inputs!$B$27&lt;&gt;"Ready","PENDING INPUTS",MAX(0,(BW340+BX340+BY340)-CC340))</f>
        <v>0</v>
      </c>
      <c r="CE340" s="3">
        <f>IF(Inputs!$B$27&lt;&gt;"Ready","PENDING INPUTS",CL339)</f>
        <v>0</v>
      </c>
      <c r="CF340" s="3">
        <f>IF(Inputs!$B$27&lt;&gt;"Ready","PENDING INPUTS",IF(A340&lt;=Inputs!$B$6,ROUND(CE340*Inputs!C23/12,2),0))</f>
        <v>0</v>
      </c>
      <c r="CG340" s="3">
        <f>IF(Inputs!$B$27&lt;&gt;"Ready","PENDING INPUTS",IF(AND(A340&lt;=Inputs!$B$6,CE340&gt;0),Inputs!G23,0))</f>
        <v>0</v>
      </c>
      <c r="CH340" s="3">
        <f>IF(Inputs!$B$27&lt;&gt;"Ready","PENDING INPUTS",IF(A340&gt;Inputs!$B$6,0,MIN((CE340+CF340+CG340),IF(Inputs!H23=1,Inputs!D23,MAX(Inputs!F23,ROUND(CE340*Inputs!E23+CF340+CG340,2))))))</f>
        <v>0</v>
      </c>
      <c r="CI340">
        <f>IF(Inputs!$B$27&lt;&gt;"Ready","PENDING INPUTS",IF(CE340&lt;=0,99,1+IF(AND(K340&gt;0,OR(Inputs!C14&gt;Inputs!C23,AND(Inputs!C14=Inputs!C23,0&lt;9))),1,0)+IF(AND(S340&gt;0,OR(Inputs!C15&gt;Inputs!C23,AND(Inputs!C15=Inputs!C23,1&lt;9))),1,0)+IF(AND(AA340&gt;0,OR(Inputs!C16&gt;Inputs!C23,AND(Inputs!C16=Inputs!C23,2&lt;9))),1,0)+IF(AND(AI340&gt;0,OR(Inputs!C17&gt;Inputs!C23,AND(Inputs!C17=Inputs!C23,3&lt;9))),1,0)+IF(AND(AQ340&gt;0,OR(Inputs!C18&gt;Inputs!C23,AND(Inputs!C18=Inputs!C23,4&lt;9))),1,0)+IF(AND(AY340&gt;0,OR(Inputs!C19&gt;Inputs!C23,AND(Inputs!C19=Inputs!C23,5&lt;9))),1,0)+IF(AND(BG340&gt;0,OR(Inputs!C20&gt;Inputs!C23,AND(Inputs!C20=Inputs!C23,6&lt;9))),1,0)+IF(AND(BO340&gt;0,OR(Inputs!C21&gt;Inputs!C23,AND(Inputs!C21=Inputs!C23,7&lt;9))),1,0)+IF(AND(BW340&gt;0,OR(Inputs!C22&gt;Inputs!C23,AND(Inputs!C22=Inputs!C23,8&lt;9))),1,0)))</f>
        <v>99</v>
      </c>
      <c r="CJ340" s="3">
        <f>IF(Inputs!$B$27&lt;&gt;"Ready","PENDING INPUTS",IF(A340&gt;Inputs!$B$6,0,MIN(MAX(0,(CE340+CF340+CG340)-CH340),MAX(0,C340-D340-(IF(O340&lt;CI340,K340+L340+M340-N340,0)+IF(W340&lt;CI340,S340+T340+U340-V340,0)+IF(AE340&lt;CI340,AA340+AB340+AC340-AD340,0)+IF(AM340&lt;CI340,AI340+AJ340+AK340-AL340,0)+IF(AU340&lt;CI340,AQ340+AR340+AS340-AT340,0)+IF(BC340&lt;CI340,AY340+AZ340+BA340-BB340,0)+IF(BK340&lt;CI340,BG340+BH340+BI340-BJ340,0)+IF(BS340&lt;CI340,BO340+BP340+BQ340-BR340,0)+IF(CA340&lt;CI340,BW340+BX340+BY340-BZ340,0)+IF(CI340&lt;CI340,CE340+CF340+CG340-CH340,0))))))</f>
        <v>0</v>
      </c>
      <c r="CK340" s="3">
        <f>IF(Inputs!$B$27&lt;&gt;"Ready","PENDING INPUTS",MIN((CE340+CF340+CG340),IF(D340&gt;C340,IF(D340=0,0,CH340*C340/D340),CH340+CJ340)))</f>
        <v>0</v>
      </c>
      <c r="CL340" s="3">
        <f>IF(Inputs!$B$27&lt;&gt;"Ready","PENDING INPUTS",MAX(0,(CE340+CF340+CG340)-CK340))</f>
        <v>0</v>
      </c>
    </row>
    <row r="341" spans="1:90" ht="27.95" customHeight="1" x14ac:dyDescent="0.25">
      <c r="A341">
        <v>337</v>
      </c>
      <c r="B341" s="13">
        <f>IF(Inputs!$B$27&lt;&gt;"Ready","PENDING INPUTS",EDATE(Inputs!$B$5,A341-1))</f>
        <v>56523</v>
      </c>
      <c r="C341" s="3">
        <f>IF(Inputs!$B$27&lt;&gt;"Ready","PENDING INPUTS",IF(A341&lt;=Inputs!$B$6,MAX(0,Inputs!$B$4+IF(A341=Inputs!$B$7,Inputs!$B$8,0)+IF(A341=Inputs!$B$9,Inputs!$B$10,0)),0))</f>
        <v>0</v>
      </c>
      <c r="D341" s="3">
        <f>IF(Inputs!$B$27&lt;&gt;"Ready","PENDING INPUTS",SUM(N341,V341,AD341,AL341,AT341,BB341,BJ341,BR341,BZ341,CH341))</f>
        <v>0</v>
      </c>
      <c r="E341" s="3">
        <f>IF(Inputs!$B$27&lt;&gt;"Ready","PENDING INPUTS",MAX(0,D341-C341))</f>
        <v>0</v>
      </c>
      <c r="F341" s="3">
        <f>IF(Inputs!$B$27&lt;&gt;"Ready","PENDING INPUTS",SUM(Q341,Y341,AG341,AO341,AW341,BE341,BM341,BU341,CC341,CK341))</f>
        <v>0</v>
      </c>
      <c r="G341" s="3">
        <f>IF(Inputs!$B$27&lt;&gt;"Ready","PENDING INPUTS",SUM(L341,T341,AB341,AJ341,AR341,AZ341,BH341,BP341,BX341,CF341))</f>
        <v>0</v>
      </c>
      <c r="H341" s="3">
        <f>IF(Inputs!$B$27&lt;&gt;"Ready","PENDING INPUTS",SUM(M341,U341,AC341,AK341,AS341,BA341,BI341,BQ341,BY341,CG341))</f>
        <v>0</v>
      </c>
      <c r="I341" s="3">
        <f>IF(Inputs!$B$27&lt;&gt;"Ready","PENDING INPUTS",SUM(R341,Z341,AH341,AP341,AX341,BF341,BN341,BV341,CD341,CL341))</f>
        <v>0</v>
      </c>
      <c r="J341" t="str">
        <f>IF(Inputs!$B$27&lt;&gt;"Ready","PENDING INPUTS",IF(A341&gt;Inputs!$B$6,"Beyond horizon",IF(E341&gt;0.005,"MINIMUM SHORTFALL",IF(I341&lt;0.005,"Paid off","In progress"))))</f>
        <v>Beyond horizon</v>
      </c>
      <c r="K341" s="3">
        <f>IF(Inputs!$B$27&lt;&gt;"Ready","PENDING INPUTS",R340)</f>
        <v>0</v>
      </c>
      <c r="L341" s="3">
        <f>IF(Inputs!$B$27&lt;&gt;"Ready","PENDING INPUTS",IF(A341&lt;=Inputs!$B$6,ROUND(K341*Inputs!C14/12,2),0))</f>
        <v>0</v>
      </c>
      <c r="M341" s="3">
        <f>IF(Inputs!$B$27&lt;&gt;"Ready","PENDING INPUTS",IF(AND(A341&lt;=Inputs!$B$6,K341&gt;0),Inputs!G14,0))</f>
        <v>0</v>
      </c>
      <c r="N341" s="3">
        <f>IF(Inputs!$B$27&lt;&gt;"Ready","PENDING INPUTS",IF(A341&gt;Inputs!$B$6,0,MIN((K341+L341+M341),IF(Inputs!H14=1,Inputs!D14,MAX(Inputs!F14,ROUND(K341*Inputs!E14+L341+M341,2))))))</f>
        <v>0</v>
      </c>
      <c r="O341">
        <f>IF(Inputs!$B$27&lt;&gt;"Ready","PENDING INPUTS",IF(K341&lt;=0,99,1+IF(AND(S341&gt;0,OR(Inputs!C15&gt;Inputs!C14,AND(Inputs!C15=Inputs!C14,1&lt;0))),1,0)+IF(AND(AA341&gt;0,OR(Inputs!C16&gt;Inputs!C14,AND(Inputs!C16=Inputs!C14,2&lt;0))),1,0)+IF(AND(AI341&gt;0,OR(Inputs!C17&gt;Inputs!C14,AND(Inputs!C17=Inputs!C14,3&lt;0))),1,0)+IF(AND(AQ341&gt;0,OR(Inputs!C18&gt;Inputs!C14,AND(Inputs!C18=Inputs!C14,4&lt;0))),1,0)+IF(AND(AY341&gt;0,OR(Inputs!C19&gt;Inputs!C14,AND(Inputs!C19=Inputs!C14,5&lt;0))),1,0)+IF(AND(BG341&gt;0,OR(Inputs!C20&gt;Inputs!C14,AND(Inputs!C20=Inputs!C14,6&lt;0))),1,0)+IF(AND(BO341&gt;0,OR(Inputs!C21&gt;Inputs!C14,AND(Inputs!C21=Inputs!C14,7&lt;0))),1,0)+IF(AND(BW341&gt;0,OR(Inputs!C22&gt;Inputs!C14,AND(Inputs!C22=Inputs!C14,8&lt;0))),1,0)+IF(AND(CE341&gt;0,OR(Inputs!C23&gt;Inputs!C14,AND(Inputs!C23=Inputs!C14,9&lt;0))),1,0)))</f>
        <v>99</v>
      </c>
      <c r="P341" s="3">
        <f>IF(Inputs!$B$27&lt;&gt;"Ready","PENDING INPUTS",IF(A341&gt;Inputs!$B$6,0,MIN(MAX(0,(K341+L341+M341)-N341),MAX(0,C341-D341-(IF(O341&lt;O341,K341+L341+M341-N341,0)+IF(W341&lt;O341,S341+T341+U341-V341,0)+IF(AE341&lt;O341,AA341+AB341+AC341-AD341,0)+IF(AM341&lt;O341,AI341+AJ341+AK341-AL341,0)+IF(AU341&lt;O341,AQ341+AR341+AS341-AT341,0)+IF(BC341&lt;O341,AY341+AZ341+BA341-BB341,0)+IF(BK341&lt;O341,BG341+BH341+BI341-BJ341,0)+IF(BS341&lt;O341,BO341+BP341+BQ341-BR341,0)+IF(CA341&lt;O341,BW341+BX341+BY341-BZ341,0)+IF(CI341&lt;O341,CE341+CF341+CG341-CH341,0))))))</f>
        <v>0</v>
      </c>
      <c r="Q341" s="3">
        <f>IF(Inputs!$B$27&lt;&gt;"Ready","PENDING INPUTS",MIN((K341+L341+M341),IF(D341&gt;C341,IF(D341=0,0,N341*C341/D341),N341+P341)))</f>
        <v>0</v>
      </c>
      <c r="R341" s="3">
        <f>IF(Inputs!$B$27&lt;&gt;"Ready","PENDING INPUTS",MAX(0,(K341+L341+M341)-Q341))</f>
        <v>0</v>
      </c>
      <c r="S341" s="3">
        <f>IF(Inputs!$B$27&lt;&gt;"Ready","PENDING INPUTS",Z340)</f>
        <v>0</v>
      </c>
      <c r="T341" s="3">
        <f>IF(Inputs!$B$27&lt;&gt;"Ready","PENDING INPUTS",IF(A341&lt;=Inputs!$B$6,ROUND(S341*Inputs!C15/12,2),0))</f>
        <v>0</v>
      </c>
      <c r="U341" s="3">
        <f>IF(Inputs!$B$27&lt;&gt;"Ready","PENDING INPUTS",IF(AND(A341&lt;=Inputs!$B$6,S341&gt;0),Inputs!G15,0))</f>
        <v>0</v>
      </c>
      <c r="V341" s="3">
        <f>IF(Inputs!$B$27&lt;&gt;"Ready","PENDING INPUTS",IF(A341&gt;Inputs!$B$6,0,MIN((S341+T341+U341),IF(Inputs!H15=1,Inputs!D15,MAX(Inputs!F15,ROUND(S341*Inputs!E15+T341+U341,2))))))</f>
        <v>0</v>
      </c>
      <c r="W341">
        <f>IF(Inputs!$B$27&lt;&gt;"Ready","PENDING INPUTS",IF(S341&lt;=0,99,1+IF(AND(K341&gt;0,OR(Inputs!C14&gt;Inputs!C15,AND(Inputs!C14=Inputs!C15,0&lt;1))),1,0)+IF(AND(AA341&gt;0,OR(Inputs!C16&gt;Inputs!C15,AND(Inputs!C16=Inputs!C15,2&lt;1))),1,0)+IF(AND(AI341&gt;0,OR(Inputs!C17&gt;Inputs!C15,AND(Inputs!C17=Inputs!C15,3&lt;1))),1,0)+IF(AND(AQ341&gt;0,OR(Inputs!C18&gt;Inputs!C15,AND(Inputs!C18=Inputs!C15,4&lt;1))),1,0)+IF(AND(AY341&gt;0,OR(Inputs!C19&gt;Inputs!C15,AND(Inputs!C19=Inputs!C15,5&lt;1))),1,0)+IF(AND(BG341&gt;0,OR(Inputs!C20&gt;Inputs!C15,AND(Inputs!C20=Inputs!C15,6&lt;1))),1,0)+IF(AND(BO341&gt;0,OR(Inputs!C21&gt;Inputs!C15,AND(Inputs!C21=Inputs!C15,7&lt;1))),1,0)+IF(AND(BW341&gt;0,OR(Inputs!C22&gt;Inputs!C15,AND(Inputs!C22=Inputs!C15,8&lt;1))),1,0)+IF(AND(CE341&gt;0,OR(Inputs!C23&gt;Inputs!C15,AND(Inputs!C23=Inputs!C15,9&lt;1))),1,0)))</f>
        <v>99</v>
      </c>
      <c r="X341" s="3">
        <f>IF(Inputs!$B$27&lt;&gt;"Ready","PENDING INPUTS",IF(A341&gt;Inputs!$B$6,0,MIN(MAX(0,(S341+T341+U341)-V341),MAX(0,C341-D341-(IF(O341&lt;W341,K341+L341+M341-N341,0)+IF(W341&lt;W341,S341+T341+U341-V341,0)+IF(AE341&lt;W341,AA341+AB341+AC341-AD341,0)+IF(AM341&lt;W341,AI341+AJ341+AK341-AL341,0)+IF(AU341&lt;W341,AQ341+AR341+AS341-AT341,0)+IF(BC341&lt;W341,AY341+AZ341+BA341-BB341,0)+IF(BK341&lt;W341,BG341+BH341+BI341-BJ341,0)+IF(BS341&lt;W341,BO341+BP341+BQ341-BR341,0)+IF(CA341&lt;W341,BW341+BX341+BY341-BZ341,0)+IF(CI341&lt;W341,CE341+CF341+CG341-CH341,0))))))</f>
        <v>0</v>
      </c>
      <c r="Y341" s="3">
        <f>IF(Inputs!$B$27&lt;&gt;"Ready","PENDING INPUTS",MIN((S341+T341+U341),IF(D341&gt;C341,IF(D341=0,0,V341*C341/D341),V341+X341)))</f>
        <v>0</v>
      </c>
      <c r="Z341" s="3">
        <f>IF(Inputs!$B$27&lt;&gt;"Ready","PENDING INPUTS",MAX(0,(S341+T341+U341)-Y341))</f>
        <v>0</v>
      </c>
      <c r="AA341" s="3">
        <f>IF(Inputs!$B$27&lt;&gt;"Ready","PENDING INPUTS",AH340)</f>
        <v>0</v>
      </c>
      <c r="AB341" s="3">
        <f>IF(Inputs!$B$27&lt;&gt;"Ready","PENDING INPUTS",IF(A341&lt;=Inputs!$B$6,ROUND(AA341*Inputs!C16/12,2),0))</f>
        <v>0</v>
      </c>
      <c r="AC341" s="3">
        <f>IF(Inputs!$B$27&lt;&gt;"Ready","PENDING INPUTS",IF(AND(A341&lt;=Inputs!$B$6,AA341&gt;0),Inputs!G16,0))</f>
        <v>0</v>
      </c>
      <c r="AD341" s="3">
        <f>IF(Inputs!$B$27&lt;&gt;"Ready","PENDING INPUTS",IF(A341&gt;Inputs!$B$6,0,MIN((AA341+AB341+AC341),IF(Inputs!H16=1,Inputs!D16,MAX(Inputs!F16,ROUND(AA341*Inputs!E16+AB341+AC341,2))))))</f>
        <v>0</v>
      </c>
      <c r="AE341">
        <f>IF(Inputs!$B$27&lt;&gt;"Ready","PENDING INPUTS",IF(AA341&lt;=0,99,1+IF(AND(K341&gt;0,OR(Inputs!C14&gt;Inputs!C16,AND(Inputs!C14=Inputs!C16,0&lt;2))),1,0)+IF(AND(S341&gt;0,OR(Inputs!C15&gt;Inputs!C16,AND(Inputs!C15=Inputs!C16,1&lt;2))),1,0)+IF(AND(AI341&gt;0,OR(Inputs!C17&gt;Inputs!C16,AND(Inputs!C17=Inputs!C16,3&lt;2))),1,0)+IF(AND(AQ341&gt;0,OR(Inputs!C18&gt;Inputs!C16,AND(Inputs!C18=Inputs!C16,4&lt;2))),1,0)+IF(AND(AY341&gt;0,OR(Inputs!C19&gt;Inputs!C16,AND(Inputs!C19=Inputs!C16,5&lt;2))),1,0)+IF(AND(BG341&gt;0,OR(Inputs!C20&gt;Inputs!C16,AND(Inputs!C20=Inputs!C16,6&lt;2))),1,0)+IF(AND(BO341&gt;0,OR(Inputs!C21&gt;Inputs!C16,AND(Inputs!C21=Inputs!C16,7&lt;2))),1,0)+IF(AND(BW341&gt;0,OR(Inputs!C22&gt;Inputs!C16,AND(Inputs!C22=Inputs!C16,8&lt;2))),1,0)+IF(AND(CE341&gt;0,OR(Inputs!C23&gt;Inputs!C16,AND(Inputs!C23=Inputs!C16,9&lt;2))),1,0)))</f>
        <v>99</v>
      </c>
      <c r="AF341" s="3">
        <f>IF(Inputs!$B$27&lt;&gt;"Ready","PENDING INPUTS",IF(A341&gt;Inputs!$B$6,0,MIN(MAX(0,(AA341+AB341+AC341)-AD341),MAX(0,C341-D341-(IF(O341&lt;AE341,K341+L341+M341-N341,0)+IF(W341&lt;AE341,S341+T341+U341-V341,0)+IF(AE341&lt;AE341,AA341+AB341+AC341-AD341,0)+IF(AM341&lt;AE341,AI341+AJ341+AK341-AL341,0)+IF(AU341&lt;AE341,AQ341+AR341+AS341-AT341,0)+IF(BC341&lt;AE341,AY341+AZ341+BA341-BB341,0)+IF(BK341&lt;AE341,BG341+BH341+BI341-BJ341,0)+IF(BS341&lt;AE341,BO341+BP341+BQ341-BR341,0)+IF(CA341&lt;AE341,BW341+BX341+BY341-BZ341,0)+IF(CI341&lt;AE341,CE341+CF341+CG341-CH341,0))))))</f>
        <v>0</v>
      </c>
      <c r="AG341" s="3">
        <f>IF(Inputs!$B$27&lt;&gt;"Ready","PENDING INPUTS",MIN((AA341+AB341+AC341),IF(D341&gt;C341,IF(D341=0,0,AD341*C341/D341),AD341+AF341)))</f>
        <v>0</v>
      </c>
      <c r="AH341" s="3">
        <f>IF(Inputs!$B$27&lt;&gt;"Ready","PENDING INPUTS",MAX(0,(AA341+AB341+AC341)-AG341))</f>
        <v>0</v>
      </c>
      <c r="AI341" s="3">
        <f>IF(Inputs!$B$27&lt;&gt;"Ready","PENDING INPUTS",AP340)</f>
        <v>0</v>
      </c>
      <c r="AJ341" s="3">
        <f>IF(Inputs!$B$27&lt;&gt;"Ready","PENDING INPUTS",IF(A341&lt;=Inputs!$B$6,ROUND(AI341*Inputs!C17/12,2),0))</f>
        <v>0</v>
      </c>
      <c r="AK341" s="3">
        <f>IF(Inputs!$B$27&lt;&gt;"Ready","PENDING INPUTS",IF(AND(A341&lt;=Inputs!$B$6,AI341&gt;0),Inputs!G17,0))</f>
        <v>0</v>
      </c>
      <c r="AL341" s="3">
        <f>IF(Inputs!$B$27&lt;&gt;"Ready","PENDING INPUTS",IF(A341&gt;Inputs!$B$6,0,MIN((AI341+AJ341+AK341),IF(Inputs!H17=1,Inputs!D17,MAX(Inputs!F17,ROUND(AI341*Inputs!E17+AJ341+AK341,2))))))</f>
        <v>0</v>
      </c>
      <c r="AM341">
        <f>IF(Inputs!$B$27&lt;&gt;"Ready","PENDING INPUTS",IF(AI341&lt;=0,99,1+IF(AND(K341&gt;0,OR(Inputs!C14&gt;Inputs!C17,AND(Inputs!C14=Inputs!C17,0&lt;3))),1,0)+IF(AND(S341&gt;0,OR(Inputs!C15&gt;Inputs!C17,AND(Inputs!C15=Inputs!C17,1&lt;3))),1,0)+IF(AND(AA341&gt;0,OR(Inputs!C16&gt;Inputs!C17,AND(Inputs!C16=Inputs!C17,2&lt;3))),1,0)+IF(AND(AQ341&gt;0,OR(Inputs!C18&gt;Inputs!C17,AND(Inputs!C18=Inputs!C17,4&lt;3))),1,0)+IF(AND(AY341&gt;0,OR(Inputs!C19&gt;Inputs!C17,AND(Inputs!C19=Inputs!C17,5&lt;3))),1,0)+IF(AND(BG341&gt;0,OR(Inputs!C20&gt;Inputs!C17,AND(Inputs!C20=Inputs!C17,6&lt;3))),1,0)+IF(AND(BO341&gt;0,OR(Inputs!C21&gt;Inputs!C17,AND(Inputs!C21=Inputs!C17,7&lt;3))),1,0)+IF(AND(BW341&gt;0,OR(Inputs!C22&gt;Inputs!C17,AND(Inputs!C22=Inputs!C17,8&lt;3))),1,0)+IF(AND(CE341&gt;0,OR(Inputs!C23&gt;Inputs!C17,AND(Inputs!C23=Inputs!C17,9&lt;3))),1,0)))</f>
        <v>99</v>
      </c>
      <c r="AN341" s="3">
        <f>IF(Inputs!$B$27&lt;&gt;"Ready","PENDING INPUTS",IF(A341&gt;Inputs!$B$6,0,MIN(MAX(0,(AI341+AJ341+AK341)-AL341),MAX(0,C341-D341-(IF(O341&lt;AM341,K341+L341+M341-N341,0)+IF(W341&lt;AM341,S341+T341+U341-V341,0)+IF(AE341&lt;AM341,AA341+AB341+AC341-AD341,0)+IF(AM341&lt;AM341,AI341+AJ341+AK341-AL341,0)+IF(AU341&lt;AM341,AQ341+AR341+AS341-AT341,0)+IF(BC341&lt;AM341,AY341+AZ341+BA341-BB341,0)+IF(BK341&lt;AM341,BG341+BH341+BI341-BJ341,0)+IF(BS341&lt;AM341,BO341+BP341+BQ341-BR341,0)+IF(CA341&lt;AM341,BW341+BX341+BY341-BZ341,0)+IF(CI341&lt;AM341,CE341+CF341+CG341-CH341,0))))))</f>
        <v>0</v>
      </c>
      <c r="AO341" s="3">
        <f>IF(Inputs!$B$27&lt;&gt;"Ready","PENDING INPUTS",MIN((AI341+AJ341+AK341),IF(D341&gt;C341,IF(D341=0,0,AL341*C341/D341),AL341+AN341)))</f>
        <v>0</v>
      </c>
      <c r="AP341" s="3">
        <f>IF(Inputs!$B$27&lt;&gt;"Ready","PENDING INPUTS",MAX(0,(AI341+AJ341+AK341)-AO341))</f>
        <v>0</v>
      </c>
      <c r="AQ341" s="3">
        <f>IF(Inputs!$B$27&lt;&gt;"Ready","PENDING INPUTS",AX340)</f>
        <v>0</v>
      </c>
      <c r="AR341" s="3">
        <f>IF(Inputs!$B$27&lt;&gt;"Ready","PENDING INPUTS",IF(A341&lt;=Inputs!$B$6,ROUND(AQ341*Inputs!C18/12,2),0))</f>
        <v>0</v>
      </c>
      <c r="AS341" s="3">
        <f>IF(Inputs!$B$27&lt;&gt;"Ready","PENDING INPUTS",IF(AND(A341&lt;=Inputs!$B$6,AQ341&gt;0),Inputs!G18,0))</f>
        <v>0</v>
      </c>
      <c r="AT341" s="3">
        <f>IF(Inputs!$B$27&lt;&gt;"Ready","PENDING INPUTS",IF(A341&gt;Inputs!$B$6,0,MIN((AQ341+AR341+AS341),IF(Inputs!H18=1,Inputs!D18,MAX(Inputs!F18,ROUND(AQ341*Inputs!E18+AR341+AS341,2))))))</f>
        <v>0</v>
      </c>
      <c r="AU341">
        <f>IF(Inputs!$B$27&lt;&gt;"Ready","PENDING INPUTS",IF(AQ341&lt;=0,99,1+IF(AND(K341&gt;0,OR(Inputs!C14&gt;Inputs!C18,AND(Inputs!C14=Inputs!C18,0&lt;4))),1,0)+IF(AND(S341&gt;0,OR(Inputs!C15&gt;Inputs!C18,AND(Inputs!C15=Inputs!C18,1&lt;4))),1,0)+IF(AND(AA341&gt;0,OR(Inputs!C16&gt;Inputs!C18,AND(Inputs!C16=Inputs!C18,2&lt;4))),1,0)+IF(AND(AI341&gt;0,OR(Inputs!C17&gt;Inputs!C18,AND(Inputs!C17=Inputs!C18,3&lt;4))),1,0)+IF(AND(AY341&gt;0,OR(Inputs!C19&gt;Inputs!C18,AND(Inputs!C19=Inputs!C18,5&lt;4))),1,0)+IF(AND(BG341&gt;0,OR(Inputs!C20&gt;Inputs!C18,AND(Inputs!C20=Inputs!C18,6&lt;4))),1,0)+IF(AND(BO341&gt;0,OR(Inputs!C21&gt;Inputs!C18,AND(Inputs!C21=Inputs!C18,7&lt;4))),1,0)+IF(AND(BW341&gt;0,OR(Inputs!C22&gt;Inputs!C18,AND(Inputs!C22=Inputs!C18,8&lt;4))),1,0)+IF(AND(CE341&gt;0,OR(Inputs!C23&gt;Inputs!C18,AND(Inputs!C23=Inputs!C18,9&lt;4))),1,0)))</f>
        <v>99</v>
      </c>
      <c r="AV341" s="3">
        <f>IF(Inputs!$B$27&lt;&gt;"Ready","PENDING INPUTS",IF(A341&gt;Inputs!$B$6,0,MIN(MAX(0,(AQ341+AR341+AS341)-AT341),MAX(0,C341-D341-(IF(O341&lt;AU341,K341+L341+M341-N341,0)+IF(W341&lt;AU341,S341+T341+U341-V341,0)+IF(AE341&lt;AU341,AA341+AB341+AC341-AD341,0)+IF(AM341&lt;AU341,AI341+AJ341+AK341-AL341,0)+IF(AU341&lt;AU341,AQ341+AR341+AS341-AT341,0)+IF(BC341&lt;AU341,AY341+AZ341+BA341-BB341,0)+IF(BK341&lt;AU341,BG341+BH341+BI341-BJ341,0)+IF(BS341&lt;AU341,BO341+BP341+BQ341-BR341,0)+IF(CA341&lt;AU341,BW341+BX341+BY341-BZ341,0)+IF(CI341&lt;AU341,CE341+CF341+CG341-CH341,0))))))</f>
        <v>0</v>
      </c>
      <c r="AW341" s="3">
        <f>IF(Inputs!$B$27&lt;&gt;"Ready","PENDING INPUTS",MIN((AQ341+AR341+AS341),IF(D341&gt;C341,IF(D341=0,0,AT341*C341/D341),AT341+AV341)))</f>
        <v>0</v>
      </c>
      <c r="AX341" s="3">
        <f>IF(Inputs!$B$27&lt;&gt;"Ready","PENDING INPUTS",MAX(0,(AQ341+AR341+AS341)-AW341))</f>
        <v>0</v>
      </c>
      <c r="AY341" s="3">
        <f>IF(Inputs!$B$27&lt;&gt;"Ready","PENDING INPUTS",BF340)</f>
        <v>0</v>
      </c>
      <c r="AZ341" s="3">
        <f>IF(Inputs!$B$27&lt;&gt;"Ready","PENDING INPUTS",IF(A341&lt;=Inputs!$B$6,ROUND(AY341*Inputs!C19/12,2),0))</f>
        <v>0</v>
      </c>
      <c r="BA341" s="3">
        <f>IF(Inputs!$B$27&lt;&gt;"Ready","PENDING INPUTS",IF(AND(A341&lt;=Inputs!$B$6,AY341&gt;0),Inputs!G19,0))</f>
        <v>0</v>
      </c>
      <c r="BB341" s="3">
        <f>IF(Inputs!$B$27&lt;&gt;"Ready","PENDING INPUTS",IF(A341&gt;Inputs!$B$6,0,MIN((AY341+AZ341+BA341),IF(Inputs!H19=1,Inputs!D19,MAX(Inputs!F19,ROUND(AY341*Inputs!E19+AZ341+BA341,2))))))</f>
        <v>0</v>
      </c>
      <c r="BC341">
        <f>IF(Inputs!$B$27&lt;&gt;"Ready","PENDING INPUTS",IF(AY341&lt;=0,99,1+IF(AND(K341&gt;0,OR(Inputs!C14&gt;Inputs!C19,AND(Inputs!C14=Inputs!C19,0&lt;5))),1,0)+IF(AND(S341&gt;0,OR(Inputs!C15&gt;Inputs!C19,AND(Inputs!C15=Inputs!C19,1&lt;5))),1,0)+IF(AND(AA341&gt;0,OR(Inputs!C16&gt;Inputs!C19,AND(Inputs!C16=Inputs!C19,2&lt;5))),1,0)+IF(AND(AI341&gt;0,OR(Inputs!C17&gt;Inputs!C19,AND(Inputs!C17=Inputs!C19,3&lt;5))),1,0)+IF(AND(AQ341&gt;0,OR(Inputs!C18&gt;Inputs!C19,AND(Inputs!C18=Inputs!C19,4&lt;5))),1,0)+IF(AND(BG341&gt;0,OR(Inputs!C20&gt;Inputs!C19,AND(Inputs!C20=Inputs!C19,6&lt;5))),1,0)+IF(AND(BO341&gt;0,OR(Inputs!C21&gt;Inputs!C19,AND(Inputs!C21=Inputs!C19,7&lt;5))),1,0)+IF(AND(BW341&gt;0,OR(Inputs!C22&gt;Inputs!C19,AND(Inputs!C22=Inputs!C19,8&lt;5))),1,0)+IF(AND(CE341&gt;0,OR(Inputs!C23&gt;Inputs!C19,AND(Inputs!C23=Inputs!C19,9&lt;5))),1,0)))</f>
        <v>99</v>
      </c>
      <c r="BD341" s="3">
        <f>IF(Inputs!$B$27&lt;&gt;"Ready","PENDING INPUTS",IF(A341&gt;Inputs!$B$6,0,MIN(MAX(0,(AY341+AZ341+BA341)-BB341),MAX(0,C341-D341-(IF(O341&lt;BC341,K341+L341+M341-N341,0)+IF(W341&lt;BC341,S341+T341+U341-V341,0)+IF(AE341&lt;BC341,AA341+AB341+AC341-AD341,0)+IF(AM341&lt;BC341,AI341+AJ341+AK341-AL341,0)+IF(AU341&lt;BC341,AQ341+AR341+AS341-AT341,0)+IF(BC341&lt;BC341,AY341+AZ341+BA341-BB341,0)+IF(BK341&lt;BC341,BG341+BH341+BI341-BJ341,0)+IF(BS341&lt;BC341,BO341+BP341+BQ341-BR341,0)+IF(CA341&lt;BC341,BW341+BX341+BY341-BZ341,0)+IF(CI341&lt;BC341,CE341+CF341+CG341-CH341,0))))))</f>
        <v>0</v>
      </c>
      <c r="BE341" s="3">
        <f>IF(Inputs!$B$27&lt;&gt;"Ready","PENDING INPUTS",MIN((AY341+AZ341+BA341),IF(D341&gt;C341,IF(D341=0,0,BB341*C341/D341),BB341+BD341)))</f>
        <v>0</v>
      </c>
      <c r="BF341" s="3">
        <f>IF(Inputs!$B$27&lt;&gt;"Ready","PENDING INPUTS",MAX(0,(AY341+AZ341+BA341)-BE341))</f>
        <v>0</v>
      </c>
      <c r="BG341" s="3">
        <f>IF(Inputs!$B$27&lt;&gt;"Ready","PENDING INPUTS",BN340)</f>
        <v>0</v>
      </c>
      <c r="BH341" s="3">
        <f>IF(Inputs!$B$27&lt;&gt;"Ready","PENDING INPUTS",IF(A341&lt;=Inputs!$B$6,ROUND(BG341*Inputs!C20/12,2),0))</f>
        <v>0</v>
      </c>
      <c r="BI341" s="3">
        <f>IF(Inputs!$B$27&lt;&gt;"Ready","PENDING INPUTS",IF(AND(A341&lt;=Inputs!$B$6,BG341&gt;0),Inputs!G20,0))</f>
        <v>0</v>
      </c>
      <c r="BJ341" s="3">
        <f>IF(Inputs!$B$27&lt;&gt;"Ready","PENDING INPUTS",IF(A341&gt;Inputs!$B$6,0,MIN((BG341+BH341+BI341),IF(Inputs!H20=1,Inputs!D20,MAX(Inputs!F20,ROUND(BG341*Inputs!E20+BH341+BI341,2))))))</f>
        <v>0</v>
      </c>
      <c r="BK341">
        <f>IF(Inputs!$B$27&lt;&gt;"Ready","PENDING INPUTS",IF(BG341&lt;=0,99,1+IF(AND(K341&gt;0,OR(Inputs!C14&gt;Inputs!C20,AND(Inputs!C14=Inputs!C20,0&lt;6))),1,0)+IF(AND(S341&gt;0,OR(Inputs!C15&gt;Inputs!C20,AND(Inputs!C15=Inputs!C20,1&lt;6))),1,0)+IF(AND(AA341&gt;0,OR(Inputs!C16&gt;Inputs!C20,AND(Inputs!C16=Inputs!C20,2&lt;6))),1,0)+IF(AND(AI341&gt;0,OR(Inputs!C17&gt;Inputs!C20,AND(Inputs!C17=Inputs!C20,3&lt;6))),1,0)+IF(AND(AQ341&gt;0,OR(Inputs!C18&gt;Inputs!C20,AND(Inputs!C18=Inputs!C20,4&lt;6))),1,0)+IF(AND(AY341&gt;0,OR(Inputs!C19&gt;Inputs!C20,AND(Inputs!C19=Inputs!C20,5&lt;6))),1,0)+IF(AND(BO341&gt;0,OR(Inputs!C21&gt;Inputs!C20,AND(Inputs!C21=Inputs!C20,7&lt;6))),1,0)+IF(AND(BW341&gt;0,OR(Inputs!C22&gt;Inputs!C20,AND(Inputs!C22=Inputs!C20,8&lt;6))),1,0)+IF(AND(CE341&gt;0,OR(Inputs!C23&gt;Inputs!C20,AND(Inputs!C23=Inputs!C20,9&lt;6))),1,0)))</f>
        <v>99</v>
      </c>
      <c r="BL341" s="3">
        <f>IF(Inputs!$B$27&lt;&gt;"Ready","PENDING INPUTS",IF(A341&gt;Inputs!$B$6,0,MIN(MAX(0,(BG341+BH341+BI341)-BJ341),MAX(0,C341-D341-(IF(O341&lt;BK341,K341+L341+M341-N341,0)+IF(W341&lt;BK341,S341+T341+U341-V341,0)+IF(AE341&lt;BK341,AA341+AB341+AC341-AD341,0)+IF(AM341&lt;BK341,AI341+AJ341+AK341-AL341,0)+IF(AU341&lt;BK341,AQ341+AR341+AS341-AT341,0)+IF(BC341&lt;BK341,AY341+AZ341+BA341-BB341,0)+IF(BK341&lt;BK341,BG341+BH341+BI341-BJ341,0)+IF(BS341&lt;BK341,BO341+BP341+BQ341-BR341,0)+IF(CA341&lt;BK341,BW341+BX341+BY341-BZ341,0)+IF(CI341&lt;BK341,CE341+CF341+CG341-CH341,0))))))</f>
        <v>0</v>
      </c>
      <c r="BM341" s="3">
        <f>IF(Inputs!$B$27&lt;&gt;"Ready","PENDING INPUTS",MIN((BG341+BH341+BI341),IF(D341&gt;C341,IF(D341=0,0,BJ341*C341/D341),BJ341+BL341)))</f>
        <v>0</v>
      </c>
      <c r="BN341" s="3">
        <f>IF(Inputs!$B$27&lt;&gt;"Ready","PENDING INPUTS",MAX(0,(BG341+BH341+BI341)-BM341))</f>
        <v>0</v>
      </c>
      <c r="BO341" s="3">
        <f>IF(Inputs!$B$27&lt;&gt;"Ready","PENDING INPUTS",BV340)</f>
        <v>0</v>
      </c>
      <c r="BP341" s="3">
        <f>IF(Inputs!$B$27&lt;&gt;"Ready","PENDING INPUTS",IF(A341&lt;=Inputs!$B$6,ROUND(BO341*Inputs!C21/12,2),0))</f>
        <v>0</v>
      </c>
      <c r="BQ341" s="3">
        <f>IF(Inputs!$B$27&lt;&gt;"Ready","PENDING INPUTS",IF(AND(A341&lt;=Inputs!$B$6,BO341&gt;0),Inputs!G21,0))</f>
        <v>0</v>
      </c>
      <c r="BR341" s="3">
        <f>IF(Inputs!$B$27&lt;&gt;"Ready","PENDING INPUTS",IF(A341&gt;Inputs!$B$6,0,MIN((BO341+BP341+BQ341),IF(Inputs!H21=1,Inputs!D21,MAX(Inputs!F21,ROUND(BO341*Inputs!E21+BP341+BQ341,2))))))</f>
        <v>0</v>
      </c>
      <c r="BS341">
        <f>IF(Inputs!$B$27&lt;&gt;"Ready","PENDING INPUTS",IF(BO341&lt;=0,99,1+IF(AND(K341&gt;0,OR(Inputs!C14&gt;Inputs!C21,AND(Inputs!C14=Inputs!C21,0&lt;7))),1,0)+IF(AND(S341&gt;0,OR(Inputs!C15&gt;Inputs!C21,AND(Inputs!C15=Inputs!C21,1&lt;7))),1,0)+IF(AND(AA341&gt;0,OR(Inputs!C16&gt;Inputs!C21,AND(Inputs!C16=Inputs!C21,2&lt;7))),1,0)+IF(AND(AI341&gt;0,OR(Inputs!C17&gt;Inputs!C21,AND(Inputs!C17=Inputs!C21,3&lt;7))),1,0)+IF(AND(AQ341&gt;0,OR(Inputs!C18&gt;Inputs!C21,AND(Inputs!C18=Inputs!C21,4&lt;7))),1,0)+IF(AND(AY341&gt;0,OR(Inputs!C19&gt;Inputs!C21,AND(Inputs!C19=Inputs!C21,5&lt;7))),1,0)+IF(AND(BG341&gt;0,OR(Inputs!C20&gt;Inputs!C21,AND(Inputs!C20=Inputs!C21,6&lt;7))),1,0)+IF(AND(BW341&gt;0,OR(Inputs!C22&gt;Inputs!C21,AND(Inputs!C22=Inputs!C21,8&lt;7))),1,0)+IF(AND(CE341&gt;0,OR(Inputs!C23&gt;Inputs!C21,AND(Inputs!C23=Inputs!C21,9&lt;7))),1,0)))</f>
        <v>99</v>
      </c>
      <c r="BT341" s="3">
        <f>IF(Inputs!$B$27&lt;&gt;"Ready","PENDING INPUTS",IF(A341&gt;Inputs!$B$6,0,MIN(MAX(0,(BO341+BP341+BQ341)-BR341),MAX(0,C341-D341-(IF(O341&lt;BS341,K341+L341+M341-N341,0)+IF(W341&lt;BS341,S341+T341+U341-V341,0)+IF(AE341&lt;BS341,AA341+AB341+AC341-AD341,0)+IF(AM341&lt;BS341,AI341+AJ341+AK341-AL341,0)+IF(AU341&lt;BS341,AQ341+AR341+AS341-AT341,0)+IF(BC341&lt;BS341,AY341+AZ341+BA341-BB341,0)+IF(BK341&lt;BS341,BG341+BH341+BI341-BJ341,0)+IF(BS341&lt;BS341,BO341+BP341+BQ341-BR341,0)+IF(CA341&lt;BS341,BW341+BX341+BY341-BZ341,0)+IF(CI341&lt;BS341,CE341+CF341+CG341-CH341,0))))))</f>
        <v>0</v>
      </c>
      <c r="BU341" s="3">
        <f>IF(Inputs!$B$27&lt;&gt;"Ready","PENDING INPUTS",MIN((BO341+BP341+BQ341),IF(D341&gt;C341,IF(D341=0,0,BR341*C341/D341),BR341+BT341)))</f>
        <v>0</v>
      </c>
      <c r="BV341" s="3">
        <f>IF(Inputs!$B$27&lt;&gt;"Ready","PENDING INPUTS",MAX(0,(BO341+BP341+BQ341)-BU341))</f>
        <v>0</v>
      </c>
      <c r="BW341" s="3">
        <f>IF(Inputs!$B$27&lt;&gt;"Ready","PENDING INPUTS",CD340)</f>
        <v>0</v>
      </c>
      <c r="BX341" s="3">
        <f>IF(Inputs!$B$27&lt;&gt;"Ready","PENDING INPUTS",IF(A341&lt;=Inputs!$B$6,ROUND(BW341*Inputs!C22/12,2),0))</f>
        <v>0</v>
      </c>
      <c r="BY341" s="3">
        <f>IF(Inputs!$B$27&lt;&gt;"Ready","PENDING INPUTS",IF(AND(A341&lt;=Inputs!$B$6,BW341&gt;0),Inputs!G22,0))</f>
        <v>0</v>
      </c>
      <c r="BZ341" s="3">
        <f>IF(Inputs!$B$27&lt;&gt;"Ready","PENDING INPUTS",IF(A341&gt;Inputs!$B$6,0,MIN((BW341+BX341+BY341),IF(Inputs!H22=1,Inputs!D22,MAX(Inputs!F22,ROUND(BW341*Inputs!E22+BX341+BY341,2))))))</f>
        <v>0</v>
      </c>
      <c r="CA341">
        <f>IF(Inputs!$B$27&lt;&gt;"Ready","PENDING INPUTS",IF(BW341&lt;=0,99,1+IF(AND(K341&gt;0,OR(Inputs!C14&gt;Inputs!C22,AND(Inputs!C14=Inputs!C22,0&lt;8))),1,0)+IF(AND(S341&gt;0,OR(Inputs!C15&gt;Inputs!C22,AND(Inputs!C15=Inputs!C22,1&lt;8))),1,0)+IF(AND(AA341&gt;0,OR(Inputs!C16&gt;Inputs!C22,AND(Inputs!C16=Inputs!C22,2&lt;8))),1,0)+IF(AND(AI341&gt;0,OR(Inputs!C17&gt;Inputs!C22,AND(Inputs!C17=Inputs!C22,3&lt;8))),1,0)+IF(AND(AQ341&gt;0,OR(Inputs!C18&gt;Inputs!C22,AND(Inputs!C18=Inputs!C22,4&lt;8))),1,0)+IF(AND(AY341&gt;0,OR(Inputs!C19&gt;Inputs!C22,AND(Inputs!C19=Inputs!C22,5&lt;8))),1,0)+IF(AND(BG341&gt;0,OR(Inputs!C20&gt;Inputs!C22,AND(Inputs!C20=Inputs!C22,6&lt;8))),1,0)+IF(AND(BO341&gt;0,OR(Inputs!C21&gt;Inputs!C22,AND(Inputs!C21=Inputs!C22,7&lt;8))),1,0)+IF(AND(CE341&gt;0,OR(Inputs!C23&gt;Inputs!C22,AND(Inputs!C23=Inputs!C22,9&lt;8))),1,0)))</f>
        <v>99</v>
      </c>
      <c r="CB341" s="3">
        <f>IF(Inputs!$B$27&lt;&gt;"Ready","PENDING INPUTS",IF(A341&gt;Inputs!$B$6,0,MIN(MAX(0,(BW341+BX341+BY341)-BZ341),MAX(0,C341-D341-(IF(O341&lt;CA341,K341+L341+M341-N341,0)+IF(W341&lt;CA341,S341+T341+U341-V341,0)+IF(AE341&lt;CA341,AA341+AB341+AC341-AD341,0)+IF(AM341&lt;CA341,AI341+AJ341+AK341-AL341,0)+IF(AU341&lt;CA341,AQ341+AR341+AS341-AT341,0)+IF(BC341&lt;CA341,AY341+AZ341+BA341-BB341,0)+IF(BK341&lt;CA341,BG341+BH341+BI341-BJ341,0)+IF(BS341&lt;CA341,BO341+BP341+BQ341-BR341,0)+IF(CA341&lt;CA341,BW341+BX341+BY341-BZ341,0)+IF(CI341&lt;CA341,CE341+CF341+CG341-CH341,0))))))</f>
        <v>0</v>
      </c>
      <c r="CC341" s="3">
        <f>IF(Inputs!$B$27&lt;&gt;"Ready","PENDING INPUTS",MIN((BW341+BX341+BY341),IF(D341&gt;C341,IF(D341=0,0,BZ341*C341/D341),BZ341+CB341)))</f>
        <v>0</v>
      </c>
      <c r="CD341" s="3">
        <f>IF(Inputs!$B$27&lt;&gt;"Ready","PENDING INPUTS",MAX(0,(BW341+BX341+BY341)-CC341))</f>
        <v>0</v>
      </c>
      <c r="CE341" s="3">
        <f>IF(Inputs!$B$27&lt;&gt;"Ready","PENDING INPUTS",CL340)</f>
        <v>0</v>
      </c>
      <c r="CF341" s="3">
        <f>IF(Inputs!$B$27&lt;&gt;"Ready","PENDING INPUTS",IF(A341&lt;=Inputs!$B$6,ROUND(CE341*Inputs!C23/12,2),0))</f>
        <v>0</v>
      </c>
      <c r="CG341" s="3">
        <f>IF(Inputs!$B$27&lt;&gt;"Ready","PENDING INPUTS",IF(AND(A341&lt;=Inputs!$B$6,CE341&gt;0),Inputs!G23,0))</f>
        <v>0</v>
      </c>
      <c r="CH341" s="3">
        <f>IF(Inputs!$B$27&lt;&gt;"Ready","PENDING INPUTS",IF(A341&gt;Inputs!$B$6,0,MIN((CE341+CF341+CG341),IF(Inputs!H23=1,Inputs!D23,MAX(Inputs!F23,ROUND(CE341*Inputs!E23+CF341+CG341,2))))))</f>
        <v>0</v>
      </c>
      <c r="CI341">
        <f>IF(Inputs!$B$27&lt;&gt;"Ready","PENDING INPUTS",IF(CE341&lt;=0,99,1+IF(AND(K341&gt;0,OR(Inputs!C14&gt;Inputs!C23,AND(Inputs!C14=Inputs!C23,0&lt;9))),1,0)+IF(AND(S341&gt;0,OR(Inputs!C15&gt;Inputs!C23,AND(Inputs!C15=Inputs!C23,1&lt;9))),1,0)+IF(AND(AA341&gt;0,OR(Inputs!C16&gt;Inputs!C23,AND(Inputs!C16=Inputs!C23,2&lt;9))),1,0)+IF(AND(AI341&gt;0,OR(Inputs!C17&gt;Inputs!C23,AND(Inputs!C17=Inputs!C23,3&lt;9))),1,0)+IF(AND(AQ341&gt;0,OR(Inputs!C18&gt;Inputs!C23,AND(Inputs!C18=Inputs!C23,4&lt;9))),1,0)+IF(AND(AY341&gt;0,OR(Inputs!C19&gt;Inputs!C23,AND(Inputs!C19=Inputs!C23,5&lt;9))),1,0)+IF(AND(BG341&gt;0,OR(Inputs!C20&gt;Inputs!C23,AND(Inputs!C20=Inputs!C23,6&lt;9))),1,0)+IF(AND(BO341&gt;0,OR(Inputs!C21&gt;Inputs!C23,AND(Inputs!C21=Inputs!C23,7&lt;9))),1,0)+IF(AND(BW341&gt;0,OR(Inputs!C22&gt;Inputs!C23,AND(Inputs!C22=Inputs!C23,8&lt;9))),1,0)))</f>
        <v>99</v>
      </c>
      <c r="CJ341" s="3">
        <f>IF(Inputs!$B$27&lt;&gt;"Ready","PENDING INPUTS",IF(A341&gt;Inputs!$B$6,0,MIN(MAX(0,(CE341+CF341+CG341)-CH341),MAX(0,C341-D341-(IF(O341&lt;CI341,K341+L341+M341-N341,0)+IF(W341&lt;CI341,S341+T341+U341-V341,0)+IF(AE341&lt;CI341,AA341+AB341+AC341-AD341,0)+IF(AM341&lt;CI341,AI341+AJ341+AK341-AL341,0)+IF(AU341&lt;CI341,AQ341+AR341+AS341-AT341,0)+IF(BC341&lt;CI341,AY341+AZ341+BA341-BB341,0)+IF(BK341&lt;CI341,BG341+BH341+BI341-BJ341,0)+IF(BS341&lt;CI341,BO341+BP341+BQ341-BR341,0)+IF(CA341&lt;CI341,BW341+BX341+BY341-BZ341,0)+IF(CI341&lt;CI341,CE341+CF341+CG341-CH341,0))))))</f>
        <v>0</v>
      </c>
      <c r="CK341" s="3">
        <f>IF(Inputs!$B$27&lt;&gt;"Ready","PENDING INPUTS",MIN((CE341+CF341+CG341),IF(D341&gt;C341,IF(D341=0,0,CH341*C341/D341),CH341+CJ341)))</f>
        <v>0</v>
      </c>
      <c r="CL341" s="3">
        <f>IF(Inputs!$B$27&lt;&gt;"Ready","PENDING INPUTS",MAX(0,(CE341+CF341+CG341)-CK341))</f>
        <v>0</v>
      </c>
    </row>
    <row r="342" spans="1:90" ht="27.95" customHeight="1" x14ac:dyDescent="0.25">
      <c r="A342">
        <v>338</v>
      </c>
      <c r="B342" s="13">
        <f>IF(Inputs!$B$27&lt;&gt;"Ready","PENDING INPUTS",EDATE(Inputs!$B$5,A342-1))</f>
        <v>56554</v>
      </c>
      <c r="C342" s="3">
        <f>IF(Inputs!$B$27&lt;&gt;"Ready","PENDING INPUTS",IF(A342&lt;=Inputs!$B$6,MAX(0,Inputs!$B$4+IF(A342=Inputs!$B$7,Inputs!$B$8,0)+IF(A342=Inputs!$B$9,Inputs!$B$10,0)),0))</f>
        <v>0</v>
      </c>
      <c r="D342" s="3">
        <f>IF(Inputs!$B$27&lt;&gt;"Ready","PENDING INPUTS",SUM(N342,V342,AD342,AL342,AT342,BB342,BJ342,BR342,BZ342,CH342))</f>
        <v>0</v>
      </c>
      <c r="E342" s="3">
        <f>IF(Inputs!$B$27&lt;&gt;"Ready","PENDING INPUTS",MAX(0,D342-C342))</f>
        <v>0</v>
      </c>
      <c r="F342" s="3">
        <f>IF(Inputs!$B$27&lt;&gt;"Ready","PENDING INPUTS",SUM(Q342,Y342,AG342,AO342,AW342,BE342,BM342,BU342,CC342,CK342))</f>
        <v>0</v>
      </c>
      <c r="G342" s="3">
        <f>IF(Inputs!$B$27&lt;&gt;"Ready","PENDING INPUTS",SUM(L342,T342,AB342,AJ342,AR342,AZ342,BH342,BP342,BX342,CF342))</f>
        <v>0</v>
      </c>
      <c r="H342" s="3">
        <f>IF(Inputs!$B$27&lt;&gt;"Ready","PENDING INPUTS",SUM(M342,U342,AC342,AK342,AS342,BA342,BI342,BQ342,BY342,CG342))</f>
        <v>0</v>
      </c>
      <c r="I342" s="3">
        <f>IF(Inputs!$B$27&lt;&gt;"Ready","PENDING INPUTS",SUM(R342,Z342,AH342,AP342,AX342,BF342,BN342,BV342,CD342,CL342))</f>
        <v>0</v>
      </c>
      <c r="J342" t="str">
        <f>IF(Inputs!$B$27&lt;&gt;"Ready","PENDING INPUTS",IF(A342&gt;Inputs!$B$6,"Beyond horizon",IF(E342&gt;0.005,"MINIMUM SHORTFALL",IF(I342&lt;0.005,"Paid off","In progress"))))</f>
        <v>Beyond horizon</v>
      </c>
      <c r="K342" s="3">
        <f>IF(Inputs!$B$27&lt;&gt;"Ready","PENDING INPUTS",R341)</f>
        <v>0</v>
      </c>
      <c r="L342" s="3">
        <f>IF(Inputs!$B$27&lt;&gt;"Ready","PENDING INPUTS",IF(A342&lt;=Inputs!$B$6,ROUND(K342*Inputs!C14/12,2),0))</f>
        <v>0</v>
      </c>
      <c r="M342" s="3">
        <f>IF(Inputs!$B$27&lt;&gt;"Ready","PENDING INPUTS",IF(AND(A342&lt;=Inputs!$B$6,K342&gt;0),Inputs!G14,0))</f>
        <v>0</v>
      </c>
      <c r="N342" s="3">
        <f>IF(Inputs!$B$27&lt;&gt;"Ready","PENDING INPUTS",IF(A342&gt;Inputs!$B$6,0,MIN((K342+L342+M342),IF(Inputs!H14=1,Inputs!D14,MAX(Inputs!F14,ROUND(K342*Inputs!E14+L342+M342,2))))))</f>
        <v>0</v>
      </c>
      <c r="O342">
        <f>IF(Inputs!$B$27&lt;&gt;"Ready","PENDING INPUTS",IF(K342&lt;=0,99,1+IF(AND(S342&gt;0,OR(Inputs!C15&gt;Inputs!C14,AND(Inputs!C15=Inputs!C14,1&lt;0))),1,0)+IF(AND(AA342&gt;0,OR(Inputs!C16&gt;Inputs!C14,AND(Inputs!C16=Inputs!C14,2&lt;0))),1,0)+IF(AND(AI342&gt;0,OR(Inputs!C17&gt;Inputs!C14,AND(Inputs!C17=Inputs!C14,3&lt;0))),1,0)+IF(AND(AQ342&gt;0,OR(Inputs!C18&gt;Inputs!C14,AND(Inputs!C18=Inputs!C14,4&lt;0))),1,0)+IF(AND(AY342&gt;0,OR(Inputs!C19&gt;Inputs!C14,AND(Inputs!C19=Inputs!C14,5&lt;0))),1,0)+IF(AND(BG342&gt;0,OR(Inputs!C20&gt;Inputs!C14,AND(Inputs!C20=Inputs!C14,6&lt;0))),1,0)+IF(AND(BO342&gt;0,OR(Inputs!C21&gt;Inputs!C14,AND(Inputs!C21=Inputs!C14,7&lt;0))),1,0)+IF(AND(BW342&gt;0,OR(Inputs!C22&gt;Inputs!C14,AND(Inputs!C22=Inputs!C14,8&lt;0))),1,0)+IF(AND(CE342&gt;0,OR(Inputs!C23&gt;Inputs!C14,AND(Inputs!C23=Inputs!C14,9&lt;0))),1,0)))</f>
        <v>99</v>
      </c>
      <c r="P342" s="3">
        <f>IF(Inputs!$B$27&lt;&gt;"Ready","PENDING INPUTS",IF(A342&gt;Inputs!$B$6,0,MIN(MAX(0,(K342+L342+M342)-N342),MAX(0,C342-D342-(IF(O342&lt;O342,K342+L342+M342-N342,0)+IF(W342&lt;O342,S342+T342+U342-V342,0)+IF(AE342&lt;O342,AA342+AB342+AC342-AD342,0)+IF(AM342&lt;O342,AI342+AJ342+AK342-AL342,0)+IF(AU342&lt;O342,AQ342+AR342+AS342-AT342,0)+IF(BC342&lt;O342,AY342+AZ342+BA342-BB342,0)+IF(BK342&lt;O342,BG342+BH342+BI342-BJ342,0)+IF(BS342&lt;O342,BO342+BP342+BQ342-BR342,0)+IF(CA342&lt;O342,BW342+BX342+BY342-BZ342,0)+IF(CI342&lt;O342,CE342+CF342+CG342-CH342,0))))))</f>
        <v>0</v>
      </c>
      <c r="Q342" s="3">
        <f>IF(Inputs!$B$27&lt;&gt;"Ready","PENDING INPUTS",MIN((K342+L342+M342),IF(D342&gt;C342,IF(D342=0,0,N342*C342/D342),N342+P342)))</f>
        <v>0</v>
      </c>
      <c r="R342" s="3">
        <f>IF(Inputs!$B$27&lt;&gt;"Ready","PENDING INPUTS",MAX(0,(K342+L342+M342)-Q342))</f>
        <v>0</v>
      </c>
      <c r="S342" s="3">
        <f>IF(Inputs!$B$27&lt;&gt;"Ready","PENDING INPUTS",Z341)</f>
        <v>0</v>
      </c>
      <c r="T342" s="3">
        <f>IF(Inputs!$B$27&lt;&gt;"Ready","PENDING INPUTS",IF(A342&lt;=Inputs!$B$6,ROUND(S342*Inputs!C15/12,2),0))</f>
        <v>0</v>
      </c>
      <c r="U342" s="3">
        <f>IF(Inputs!$B$27&lt;&gt;"Ready","PENDING INPUTS",IF(AND(A342&lt;=Inputs!$B$6,S342&gt;0),Inputs!G15,0))</f>
        <v>0</v>
      </c>
      <c r="V342" s="3">
        <f>IF(Inputs!$B$27&lt;&gt;"Ready","PENDING INPUTS",IF(A342&gt;Inputs!$B$6,0,MIN((S342+T342+U342),IF(Inputs!H15=1,Inputs!D15,MAX(Inputs!F15,ROUND(S342*Inputs!E15+T342+U342,2))))))</f>
        <v>0</v>
      </c>
      <c r="W342">
        <f>IF(Inputs!$B$27&lt;&gt;"Ready","PENDING INPUTS",IF(S342&lt;=0,99,1+IF(AND(K342&gt;0,OR(Inputs!C14&gt;Inputs!C15,AND(Inputs!C14=Inputs!C15,0&lt;1))),1,0)+IF(AND(AA342&gt;0,OR(Inputs!C16&gt;Inputs!C15,AND(Inputs!C16=Inputs!C15,2&lt;1))),1,0)+IF(AND(AI342&gt;0,OR(Inputs!C17&gt;Inputs!C15,AND(Inputs!C17=Inputs!C15,3&lt;1))),1,0)+IF(AND(AQ342&gt;0,OR(Inputs!C18&gt;Inputs!C15,AND(Inputs!C18=Inputs!C15,4&lt;1))),1,0)+IF(AND(AY342&gt;0,OR(Inputs!C19&gt;Inputs!C15,AND(Inputs!C19=Inputs!C15,5&lt;1))),1,0)+IF(AND(BG342&gt;0,OR(Inputs!C20&gt;Inputs!C15,AND(Inputs!C20=Inputs!C15,6&lt;1))),1,0)+IF(AND(BO342&gt;0,OR(Inputs!C21&gt;Inputs!C15,AND(Inputs!C21=Inputs!C15,7&lt;1))),1,0)+IF(AND(BW342&gt;0,OR(Inputs!C22&gt;Inputs!C15,AND(Inputs!C22=Inputs!C15,8&lt;1))),1,0)+IF(AND(CE342&gt;0,OR(Inputs!C23&gt;Inputs!C15,AND(Inputs!C23=Inputs!C15,9&lt;1))),1,0)))</f>
        <v>99</v>
      </c>
      <c r="X342" s="3">
        <f>IF(Inputs!$B$27&lt;&gt;"Ready","PENDING INPUTS",IF(A342&gt;Inputs!$B$6,0,MIN(MAX(0,(S342+T342+U342)-V342),MAX(0,C342-D342-(IF(O342&lt;W342,K342+L342+M342-N342,0)+IF(W342&lt;W342,S342+T342+U342-V342,0)+IF(AE342&lt;W342,AA342+AB342+AC342-AD342,0)+IF(AM342&lt;W342,AI342+AJ342+AK342-AL342,0)+IF(AU342&lt;W342,AQ342+AR342+AS342-AT342,0)+IF(BC342&lt;W342,AY342+AZ342+BA342-BB342,0)+IF(BK342&lt;W342,BG342+BH342+BI342-BJ342,0)+IF(BS342&lt;W342,BO342+BP342+BQ342-BR342,0)+IF(CA342&lt;W342,BW342+BX342+BY342-BZ342,0)+IF(CI342&lt;W342,CE342+CF342+CG342-CH342,0))))))</f>
        <v>0</v>
      </c>
      <c r="Y342" s="3">
        <f>IF(Inputs!$B$27&lt;&gt;"Ready","PENDING INPUTS",MIN((S342+T342+U342),IF(D342&gt;C342,IF(D342=0,0,V342*C342/D342),V342+X342)))</f>
        <v>0</v>
      </c>
      <c r="Z342" s="3">
        <f>IF(Inputs!$B$27&lt;&gt;"Ready","PENDING INPUTS",MAX(0,(S342+T342+U342)-Y342))</f>
        <v>0</v>
      </c>
      <c r="AA342" s="3">
        <f>IF(Inputs!$B$27&lt;&gt;"Ready","PENDING INPUTS",AH341)</f>
        <v>0</v>
      </c>
      <c r="AB342" s="3">
        <f>IF(Inputs!$B$27&lt;&gt;"Ready","PENDING INPUTS",IF(A342&lt;=Inputs!$B$6,ROUND(AA342*Inputs!C16/12,2),0))</f>
        <v>0</v>
      </c>
      <c r="AC342" s="3">
        <f>IF(Inputs!$B$27&lt;&gt;"Ready","PENDING INPUTS",IF(AND(A342&lt;=Inputs!$B$6,AA342&gt;0),Inputs!G16,0))</f>
        <v>0</v>
      </c>
      <c r="AD342" s="3">
        <f>IF(Inputs!$B$27&lt;&gt;"Ready","PENDING INPUTS",IF(A342&gt;Inputs!$B$6,0,MIN((AA342+AB342+AC342),IF(Inputs!H16=1,Inputs!D16,MAX(Inputs!F16,ROUND(AA342*Inputs!E16+AB342+AC342,2))))))</f>
        <v>0</v>
      </c>
      <c r="AE342">
        <f>IF(Inputs!$B$27&lt;&gt;"Ready","PENDING INPUTS",IF(AA342&lt;=0,99,1+IF(AND(K342&gt;0,OR(Inputs!C14&gt;Inputs!C16,AND(Inputs!C14=Inputs!C16,0&lt;2))),1,0)+IF(AND(S342&gt;0,OR(Inputs!C15&gt;Inputs!C16,AND(Inputs!C15=Inputs!C16,1&lt;2))),1,0)+IF(AND(AI342&gt;0,OR(Inputs!C17&gt;Inputs!C16,AND(Inputs!C17=Inputs!C16,3&lt;2))),1,0)+IF(AND(AQ342&gt;0,OR(Inputs!C18&gt;Inputs!C16,AND(Inputs!C18=Inputs!C16,4&lt;2))),1,0)+IF(AND(AY342&gt;0,OR(Inputs!C19&gt;Inputs!C16,AND(Inputs!C19=Inputs!C16,5&lt;2))),1,0)+IF(AND(BG342&gt;0,OR(Inputs!C20&gt;Inputs!C16,AND(Inputs!C20=Inputs!C16,6&lt;2))),1,0)+IF(AND(BO342&gt;0,OR(Inputs!C21&gt;Inputs!C16,AND(Inputs!C21=Inputs!C16,7&lt;2))),1,0)+IF(AND(BW342&gt;0,OR(Inputs!C22&gt;Inputs!C16,AND(Inputs!C22=Inputs!C16,8&lt;2))),1,0)+IF(AND(CE342&gt;0,OR(Inputs!C23&gt;Inputs!C16,AND(Inputs!C23=Inputs!C16,9&lt;2))),1,0)))</f>
        <v>99</v>
      </c>
      <c r="AF342" s="3">
        <f>IF(Inputs!$B$27&lt;&gt;"Ready","PENDING INPUTS",IF(A342&gt;Inputs!$B$6,0,MIN(MAX(0,(AA342+AB342+AC342)-AD342),MAX(0,C342-D342-(IF(O342&lt;AE342,K342+L342+M342-N342,0)+IF(W342&lt;AE342,S342+T342+U342-V342,0)+IF(AE342&lt;AE342,AA342+AB342+AC342-AD342,0)+IF(AM342&lt;AE342,AI342+AJ342+AK342-AL342,0)+IF(AU342&lt;AE342,AQ342+AR342+AS342-AT342,0)+IF(BC342&lt;AE342,AY342+AZ342+BA342-BB342,0)+IF(BK342&lt;AE342,BG342+BH342+BI342-BJ342,0)+IF(BS342&lt;AE342,BO342+BP342+BQ342-BR342,0)+IF(CA342&lt;AE342,BW342+BX342+BY342-BZ342,0)+IF(CI342&lt;AE342,CE342+CF342+CG342-CH342,0))))))</f>
        <v>0</v>
      </c>
      <c r="AG342" s="3">
        <f>IF(Inputs!$B$27&lt;&gt;"Ready","PENDING INPUTS",MIN((AA342+AB342+AC342),IF(D342&gt;C342,IF(D342=0,0,AD342*C342/D342),AD342+AF342)))</f>
        <v>0</v>
      </c>
      <c r="AH342" s="3">
        <f>IF(Inputs!$B$27&lt;&gt;"Ready","PENDING INPUTS",MAX(0,(AA342+AB342+AC342)-AG342))</f>
        <v>0</v>
      </c>
      <c r="AI342" s="3">
        <f>IF(Inputs!$B$27&lt;&gt;"Ready","PENDING INPUTS",AP341)</f>
        <v>0</v>
      </c>
      <c r="AJ342" s="3">
        <f>IF(Inputs!$B$27&lt;&gt;"Ready","PENDING INPUTS",IF(A342&lt;=Inputs!$B$6,ROUND(AI342*Inputs!C17/12,2),0))</f>
        <v>0</v>
      </c>
      <c r="AK342" s="3">
        <f>IF(Inputs!$B$27&lt;&gt;"Ready","PENDING INPUTS",IF(AND(A342&lt;=Inputs!$B$6,AI342&gt;0),Inputs!G17,0))</f>
        <v>0</v>
      </c>
      <c r="AL342" s="3">
        <f>IF(Inputs!$B$27&lt;&gt;"Ready","PENDING INPUTS",IF(A342&gt;Inputs!$B$6,0,MIN((AI342+AJ342+AK342),IF(Inputs!H17=1,Inputs!D17,MAX(Inputs!F17,ROUND(AI342*Inputs!E17+AJ342+AK342,2))))))</f>
        <v>0</v>
      </c>
      <c r="AM342">
        <f>IF(Inputs!$B$27&lt;&gt;"Ready","PENDING INPUTS",IF(AI342&lt;=0,99,1+IF(AND(K342&gt;0,OR(Inputs!C14&gt;Inputs!C17,AND(Inputs!C14=Inputs!C17,0&lt;3))),1,0)+IF(AND(S342&gt;0,OR(Inputs!C15&gt;Inputs!C17,AND(Inputs!C15=Inputs!C17,1&lt;3))),1,0)+IF(AND(AA342&gt;0,OR(Inputs!C16&gt;Inputs!C17,AND(Inputs!C16=Inputs!C17,2&lt;3))),1,0)+IF(AND(AQ342&gt;0,OR(Inputs!C18&gt;Inputs!C17,AND(Inputs!C18=Inputs!C17,4&lt;3))),1,0)+IF(AND(AY342&gt;0,OR(Inputs!C19&gt;Inputs!C17,AND(Inputs!C19=Inputs!C17,5&lt;3))),1,0)+IF(AND(BG342&gt;0,OR(Inputs!C20&gt;Inputs!C17,AND(Inputs!C20=Inputs!C17,6&lt;3))),1,0)+IF(AND(BO342&gt;0,OR(Inputs!C21&gt;Inputs!C17,AND(Inputs!C21=Inputs!C17,7&lt;3))),1,0)+IF(AND(BW342&gt;0,OR(Inputs!C22&gt;Inputs!C17,AND(Inputs!C22=Inputs!C17,8&lt;3))),1,0)+IF(AND(CE342&gt;0,OR(Inputs!C23&gt;Inputs!C17,AND(Inputs!C23=Inputs!C17,9&lt;3))),1,0)))</f>
        <v>99</v>
      </c>
      <c r="AN342" s="3">
        <f>IF(Inputs!$B$27&lt;&gt;"Ready","PENDING INPUTS",IF(A342&gt;Inputs!$B$6,0,MIN(MAX(0,(AI342+AJ342+AK342)-AL342),MAX(0,C342-D342-(IF(O342&lt;AM342,K342+L342+M342-N342,0)+IF(W342&lt;AM342,S342+T342+U342-V342,0)+IF(AE342&lt;AM342,AA342+AB342+AC342-AD342,0)+IF(AM342&lt;AM342,AI342+AJ342+AK342-AL342,0)+IF(AU342&lt;AM342,AQ342+AR342+AS342-AT342,0)+IF(BC342&lt;AM342,AY342+AZ342+BA342-BB342,0)+IF(BK342&lt;AM342,BG342+BH342+BI342-BJ342,0)+IF(BS342&lt;AM342,BO342+BP342+BQ342-BR342,0)+IF(CA342&lt;AM342,BW342+BX342+BY342-BZ342,0)+IF(CI342&lt;AM342,CE342+CF342+CG342-CH342,0))))))</f>
        <v>0</v>
      </c>
      <c r="AO342" s="3">
        <f>IF(Inputs!$B$27&lt;&gt;"Ready","PENDING INPUTS",MIN((AI342+AJ342+AK342),IF(D342&gt;C342,IF(D342=0,0,AL342*C342/D342),AL342+AN342)))</f>
        <v>0</v>
      </c>
      <c r="AP342" s="3">
        <f>IF(Inputs!$B$27&lt;&gt;"Ready","PENDING INPUTS",MAX(0,(AI342+AJ342+AK342)-AO342))</f>
        <v>0</v>
      </c>
      <c r="AQ342" s="3">
        <f>IF(Inputs!$B$27&lt;&gt;"Ready","PENDING INPUTS",AX341)</f>
        <v>0</v>
      </c>
      <c r="AR342" s="3">
        <f>IF(Inputs!$B$27&lt;&gt;"Ready","PENDING INPUTS",IF(A342&lt;=Inputs!$B$6,ROUND(AQ342*Inputs!C18/12,2),0))</f>
        <v>0</v>
      </c>
      <c r="AS342" s="3">
        <f>IF(Inputs!$B$27&lt;&gt;"Ready","PENDING INPUTS",IF(AND(A342&lt;=Inputs!$B$6,AQ342&gt;0),Inputs!G18,0))</f>
        <v>0</v>
      </c>
      <c r="AT342" s="3">
        <f>IF(Inputs!$B$27&lt;&gt;"Ready","PENDING INPUTS",IF(A342&gt;Inputs!$B$6,0,MIN((AQ342+AR342+AS342),IF(Inputs!H18=1,Inputs!D18,MAX(Inputs!F18,ROUND(AQ342*Inputs!E18+AR342+AS342,2))))))</f>
        <v>0</v>
      </c>
      <c r="AU342">
        <f>IF(Inputs!$B$27&lt;&gt;"Ready","PENDING INPUTS",IF(AQ342&lt;=0,99,1+IF(AND(K342&gt;0,OR(Inputs!C14&gt;Inputs!C18,AND(Inputs!C14=Inputs!C18,0&lt;4))),1,0)+IF(AND(S342&gt;0,OR(Inputs!C15&gt;Inputs!C18,AND(Inputs!C15=Inputs!C18,1&lt;4))),1,0)+IF(AND(AA342&gt;0,OR(Inputs!C16&gt;Inputs!C18,AND(Inputs!C16=Inputs!C18,2&lt;4))),1,0)+IF(AND(AI342&gt;0,OR(Inputs!C17&gt;Inputs!C18,AND(Inputs!C17=Inputs!C18,3&lt;4))),1,0)+IF(AND(AY342&gt;0,OR(Inputs!C19&gt;Inputs!C18,AND(Inputs!C19=Inputs!C18,5&lt;4))),1,0)+IF(AND(BG342&gt;0,OR(Inputs!C20&gt;Inputs!C18,AND(Inputs!C20=Inputs!C18,6&lt;4))),1,0)+IF(AND(BO342&gt;0,OR(Inputs!C21&gt;Inputs!C18,AND(Inputs!C21=Inputs!C18,7&lt;4))),1,0)+IF(AND(BW342&gt;0,OR(Inputs!C22&gt;Inputs!C18,AND(Inputs!C22=Inputs!C18,8&lt;4))),1,0)+IF(AND(CE342&gt;0,OR(Inputs!C23&gt;Inputs!C18,AND(Inputs!C23=Inputs!C18,9&lt;4))),1,0)))</f>
        <v>99</v>
      </c>
      <c r="AV342" s="3">
        <f>IF(Inputs!$B$27&lt;&gt;"Ready","PENDING INPUTS",IF(A342&gt;Inputs!$B$6,0,MIN(MAX(0,(AQ342+AR342+AS342)-AT342),MAX(0,C342-D342-(IF(O342&lt;AU342,K342+L342+M342-N342,0)+IF(W342&lt;AU342,S342+T342+U342-V342,0)+IF(AE342&lt;AU342,AA342+AB342+AC342-AD342,0)+IF(AM342&lt;AU342,AI342+AJ342+AK342-AL342,0)+IF(AU342&lt;AU342,AQ342+AR342+AS342-AT342,0)+IF(BC342&lt;AU342,AY342+AZ342+BA342-BB342,0)+IF(BK342&lt;AU342,BG342+BH342+BI342-BJ342,0)+IF(BS342&lt;AU342,BO342+BP342+BQ342-BR342,0)+IF(CA342&lt;AU342,BW342+BX342+BY342-BZ342,0)+IF(CI342&lt;AU342,CE342+CF342+CG342-CH342,0))))))</f>
        <v>0</v>
      </c>
      <c r="AW342" s="3">
        <f>IF(Inputs!$B$27&lt;&gt;"Ready","PENDING INPUTS",MIN((AQ342+AR342+AS342),IF(D342&gt;C342,IF(D342=0,0,AT342*C342/D342),AT342+AV342)))</f>
        <v>0</v>
      </c>
      <c r="AX342" s="3">
        <f>IF(Inputs!$B$27&lt;&gt;"Ready","PENDING INPUTS",MAX(0,(AQ342+AR342+AS342)-AW342))</f>
        <v>0</v>
      </c>
      <c r="AY342" s="3">
        <f>IF(Inputs!$B$27&lt;&gt;"Ready","PENDING INPUTS",BF341)</f>
        <v>0</v>
      </c>
      <c r="AZ342" s="3">
        <f>IF(Inputs!$B$27&lt;&gt;"Ready","PENDING INPUTS",IF(A342&lt;=Inputs!$B$6,ROUND(AY342*Inputs!C19/12,2),0))</f>
        <v>0</v>
      </c>
      <c r="BA342" s="3">
        <f>IF(Inputs!$B$27&lt;&gt;"Ready","PENDING INPUTS",IF(AND(A342&lt;=Inputs!$B$6,AY342&gt;0),Inputs!G19,0))</f>
        <v>0</v>
      </c>
      <c r="BB342" s="3">
        <f>IF(Inputs!$B$27&lt;&gt;"Ready","PENDING INPUTS",IF(A342&gt;Inputs!$B$6,0,MIN((AY342+AZ342+BA342),IF(Inputs!H19=1,Inputs!D19,MAX(Inputs!F19,ROUND(AY342*Inputs!E19+AZ342+BA342,2))))))</f>
        <v>0</v>
      </c>
      <c r="BC342">
        <f>IF(Inputs!$B$27&lt;&gt;"Ready","PENDING INPUTS",IF(AY342&lt;=0,99,1+IF(AND(K342&gt;0,OR(Inputs!C14&gt;Inputs!C19,AND(Inputs!C14=Inputs!C19,0&lt;5))),1,0)+IF(AND(S342&gt;0,OR(Inputs!C15&gt;Inputs!C19,AND(Inputs!C15=Inputs!C19,1&lt;5))),1,0)+IF(AND(AA342&gt;0,OR(Inputs!C16&gt;Inputs!C19,AND(Inputs!C16=Inputs!C19,2&lt;5))),1,0)+IF(AND(AI342&gt;0,OR(Inputs!C17&gt;Inputs!C19,AND(Inputs!C17=Inputs!C19,3&lt;5))),1,0)+IF(AND(AQ342&gt;0,OR(Inputs!C18&gt;Inputs!C19,AND(Inputs!C18=Inputs!C19,4&lt;5))),1,0)+IF(AND(BG342&gt;0,OR(Inputs!C20&gt;Inputs!C19,AND(Inputs!C20=Inputs!C19,6&lt;5))),1,0)+IF(AND(BO342&gt;0,OR(Inputs!C21&gt;Inputs!C19,AND(Inputs!C21=Inputs!C19,7&lt;5))),1,0)+IF(AND(BW342&gt;0,OR(Inputs!C22&gt;Inputs!C19,AND(Inputs!C22=Inputs!C19,8&lt;5))),1,0)+IF(AND(CE342&gt;0,OR(Inputs!C23&gt;Inputs!C19,AND(Inputs!C23=Inputs!C19,9&lt;5))),1,0)))</f>
        <v>99</v>
      </c>
      <c r="BD342" s="3">
        <f>IF(Inputs!$B$27&lt;&gt;"Ready","PENDING INPUTS",IF(A342&gt;Inputs!$B$6,0,MIN(MAX(0,(AY342+AZ342+BA342)-BB342),MAX(0,C342-D342-(IF(O342&lt;BC342,K342+L342+M342-N342,0)+IF(W342&lt;BC342,S342+T342+U342-V342,0)+IF(AE342&lt;BC342,AA342+AB342+AC342-AD342,0)+IF(AM342&lt;BC342,AI342+AJ342+AK342-AL342,0)+IF(AU342&lt;BC342,AQ342+AR342+AS342-AT342,0)+IF(BC342&lt;BC342,AY342+AZ342+BA342-BB342,0)+IF(BK342&lt;BC342,BG342+BH342+BI342-BJ342,0)+IF(BS342&lt;BC342,BO342+BP342+BQ342-BR342,0)+IF(CA342&lt;BC342,BW342+BX342+BY342-BZ342,0)+IF(CI342&lt;BC342,CE342+CF342+CG342-CH342,0))))))</f>
        <v>0</v>
      </c>
      <c r="BE342" s="3">
        <f>IF(Inputs!$B$27&lt;&gt;"Ready","PENDING INPUTS",MIN((AY342+AZ342+BA342),IF(D342&gt;C342,IF(D342=0,0,BB342*C342/D342),BB342+BD342)))</f>
        <v>0</v>
      </c>
      <c r="BF342" s="3">
        <f>IF(Inputs!$B$27&lt;&gt;"Ready","PENDING INPUTS",MAX(0,(AY342+AZ342+BA342)-BE342))</f>
        <v>0</v>
      </c>
      <c r="BG342" s="3">
        <f>IF(Inputs!$B$27&lt;&gt;"Ready","PENDING INPUTS",BN341)</f>
        <v>0</v>
      </c>
      <c r="BH342" s="3">
        <f>IF(Inputs!$B$27&lt;&gt;"Ready","PENDING INPUTS",IF(A342&lt;=Inputs!$B$6,ROUND(BG342*Inputs!C20/12,2),0))</f>
        <v>0</v>
      </c>
      <c r="BI342" s="3">
        <f>IF(Inputs!$B$27&lt;&gt;"Ready","PENDING INPUTS",IF(AND(A342&lt;=Inputs!$B$6,BG342&gt;0),Inputs!G20,0))</f>
        <v>0</v>
      </c>
      <c r="BJ342" s="3">
        <f>IF(Inputs!$B$27&lt;&gt;"Ready","PENDING INPUTS",IF(A342&gt;Inputs!$B$6,0,MIN((BG342+BH342+BI342),IF(Inputs!H20=1,Inputs!D20,MAX(Inputs!F20,ROUND(BG342*Inputs!E20+BH342+BI342,2))))))</f>
        <v>0</v>
      </c>
      <c r="BK342">
        <f>IF(Inputs!$B$27&lt;&gt;"Ready","PENDING INPUTS",IF(BG342&lt;=0,99,1+IF(AND(K342&gt;0,OR(Inputs!C14&gt;Inputs!C20,AND(Inputs!C14=Inputs!C20,0&lt;6))),1,0)+IF(AND(S342&gt;0,OR(Inputs!C15&gt;Inputs!C20,AND(Inputs!C15=Inputs!C20,1&lt;6))),1,0)+IF(AND(AA342&gt;0,OR(Inputs!C16&gt;Inputs!C20,AND(Inputs!C16=Inputs!C20,2&lt;6))),1,0)+IF(AND(AI342&gt;0,OR(Inputs!C17&gt;Inputs!C20,AND(Inputs!C17=Inputs!C20,3&lt;6))),1,0)+IF(AND(AQ342&gt;0,OR(Inputs!C18&gt;Inputs!C20,AND(Inputs!C18=Inputs!C20,4&lt;6))),1,0)+IF(AND(AY342&gt;0,OR(Inputs!C19&gt;Inputs!C20,AND(Inputs!C19=Inputs!C20,5&lt;6))),1,0)+IF(AND(BO342&gt;0,OR(Inputs!C21&gt;Inputs!C20,AND(Inputs!C21=Inputs!C20,7&lt;6))),1,0)+IF(AND(BW342&gt;0,OR(Inputs!C22&gt;Inputs!C20,AND(Inputs!C22=Inputs!C20,8&lt;6))),1,0)+IF(AND(CE342&gt;0,OR(Inputs!C23&gt;Inputs!C20,AND(Inputs!C23=Inputs!C20,9&lt;6))),1,0)))</f>
        <v>99</v>
      </c>
      <c r="BL342" s="3">
        <f>IF(Inputs!$B$27&lt;&gt;"Ready","PENDING INPUTS",IF(A342&gt;Inputs!$B$6,0,MIN(MAX(0,(BG342+BH342+BI342)-BJ342),MAX(0,C342-D342-(IF(O342&lt;BK342,K342+L342+M342-N342,0)+IF(W342&lt;BK342,S342+T342+U342-V342,0)+IF(AE342&lt;BK342,AA342+AB342+AC342-AD342,0)+IF(AM342&lt;BK342,AI342+AJ342+AK342-AL342,0)+IF(AU342&lt;BK342,AQ342+AR342+AS342-AT342,0)+IF(BC342&lt;BK342,AY342+AZ342+BA342-BB342,0)+IF(BK342&lt;BK342,BG342+BH342+BI342-BJ342,0)+IF(BS342&lt;BK342,BO342+BP342+BQ342-BR342,0)+IF(CA342&lt;BK342,BW342+BX342+BY342-BZ342,0)+IF(CI342&lt;BK342,CE342+CF342+CG342-CH342,0))))))</f>
        <v>0</v>
      </c>
      <c r="BM342" s="3">
        <f>IF(Inputs!$B$27&lt;&gt;"Ready","PENDING INPUTS",MIN((BG342+BH342+BI342),IF(D342&gt;C342,IF(D342=0,0,BJ342*C342/D342),BJ342+BL342)))</f>
        <v>0</v>
      </c>
      <c r="BN342" s="3">
        <f>IF(Inputs!$B$27&lt;&gt;"Ready","PENDING INPUTS",MAX(0,(BG342+BH342+BI342)-BM342))</f>
        <v>0</v>
      </c>
      <c r="BO342" s="3">
        <f>IF(Inputs!$B$27&lt;&gt;"Ready","PENDING INPUTS",BV341)</f>
        <v>0</v>
      </c>
      <c r="BP342" s="3">
        <f>IF(Inputs!$B$27&lt;&gt;"Ready","PENDING INPUTS",IF(A342&lt;=Inputs!$B$6,ROUND(BO342*Inputs!C21/12,2),0))</f>
        <v>0</v>
      </c>
      <c r="BQ342" s="3">
        <f>IF(Inputs!$B$27&lt;&gt;"Ready","PENDING INPUTS",IF(AND(A342&lt;=Inputs!$B$6,BO342&gt;0),Inputs!G21,0))</f>
        <v>0</v>
      </c>
      <c r="BR342" s="3">
        <f>IF(Inputs!$B$27&lt;&gt;"Ready","PENDING INPUTS",IF(A342&gt;Inputs!$B$6,0,MIN((BO342+BP342+BQ342),IF(Inputs!H21=1,Inputs!D21,MAX(Inputs!F21,ROUND(BO342*Inputs!E21+BP342+BQ342,2))))))</f>
        <v>0</v>
      </c>
      <c r="BS342">
        <f>IF(Inputs!$B$27&lt;&gt;"Ready","PENDING INPUTS",IF(BO342&lt;=0,99,1+IF(AND(K342&gt;0,OR(Inputs!C14&gt;Inputs!C21,AND(Inputs!C14=Inputs!C21,0&lt;7))),1,0)+IF(AND(S342&gt;0,OR(Inputs!C15&gt;Inputs!C21,AND(Inputs!C15=Inputs!C21,1&lt;7))),1,0)+IF(AND(AA342&gt;0,OR(Inputs!C16&gt;Inputs!C21,AND(Inputs!C16=Inputs!C21,2&lt;7))),1,0)+IF(AND(AI342&gt;0,OR(Inputs!C17&gt;Inputs!C21,AND(Inputs!C17=Inputs!C21,3&lt;7))),1,0)+IF(AND(AQ342&gt;0,OR(Inputs!C18&gt;Inputs!C21,AND(Inputs!C18=Inputs!C21,4&lt;7))),1,0)+IF(AND(AY342&gt;0,OR(Inputs!C19&gt;Inputs!C21,AND(Inputs!C19=Inputs!C21,5&lt;7))),1,0)+IF(AND(BG342&gt;0,OR(Inputs!C20&gt;Inputs!C21,AND(Inputs!C20=Inputs!C21,6&lt;7))),1,0)+IF(AND(BW342&gt;0,OR(Inputs!C22&gt;Inputs!C21,AND(Inputs!C22=Inputs!C21,8&lt;7))),1,0)+IF(AND(CE342&gt;0,OR(Inputs!C23&gt;Inputs!C21,AND(Inputs!C23=Inputs!C21,9&lt;7))),1,0)))</f>
        <v>99</v>
      </c>
      <c r="BT342" s="3">
        <f>IF(Inputs!$B$27&lt;&gt;"Ready","PENDING INPUTS",IF(A342&gt;Inputs!$B$6,0,MIN(MAX(0,(BO342+BP342+BQ342)-BR342),MAX(0,C342-D342-(IF(O342&lt;BS342,K342+L342+M342-N342,0)+IF(W342&lt;BS342,S342+T342+U342-V342,0)+IF(AE342&lt;BS342,AA342+AB342+AC342-AD342,0)+IF(AM342&lt;BS342,AI342+AJ342+AK342-AL342,0)+IF(AU342&lt;BS342,AQ342+AR342+AS342-AT342,0)+IF(BC342&lt;BS342,AY342+AZ342+BA342-BB342,0)+IF(BK342&lt;BS342,BG342+BH342+BI342-BJ342,0)+IF(BS342&lt;BS342,BO342+BP342+BQ342-BR342,0)+IF(CA342&lt;BS342,BW342+BX342+BY342-BZ342,0)+IF(CI342&lt;BS342,CE342+CF342+CG342-CH342,0))))))</f>
        <v>0</v>
      </c>
      <c r="BU342" s="3">
        <f>IF(Inputs!$B$27&lt;&gt;"Ready","PENDING INPUTS",MIN((BO342+BP342+BQ342),IF(D342&gt;C342,IF(D342=0,0,BR342*C342/D342),BR342+BT342)))</f>
        <v>0</v>
      </c>
      <c r="BV342" s="3">
        <f>IF(Inputs!$B$27&lt;&gt;"Ready","PENDING INPUTS",MAX(0,(BO342+BP342+BQ342)-BU342))</f>
        <v>0</v>
      </c>
      <c r="BW342" s="3">
        <f>IF(Inputs!$B$27&lt;&gt;"Ready","PENDING INPUTS",CD341)</f>
        <v>0</v>
      </c>
      <c r="BX342" s="3">
        <f>IF(Inputs!$B$27&lt;&gt;"Ready","PENDING INPUTS",IF(A342&lt;=Inputs!$B$6,ROUND(BW342*Inputs!C22/12,2),0))</f>
        <v>0</v>
      </c>
      <c r="BY342" s="3">
        <f>IF(Inputs!$B$27&lt;&gt;"Ready","PENDING INPUTS",IF(AND(A342&lt;=Inputs!$B$6,BW342&gt;0),Inputs!G22,0))</f>
        <v>0</v>
      </c>
      <c r="BZ342" s="3">
        <f>IF(Inputs!$B$27&lt;&gt;"Ready","PENDING INPUTS",IF(A342&gt;Inputs!$B$6,0,MIN((BW342+BX342+BY342),IF(Inputs!H22=1,Inputs!D22,MAX(Inputs!F22,ROUND(BW342*Inputs!E22+BX342+BY342,2))))))</f>
        <v>0</v>
      </c>
      <c r="CA342">
        <f>IF(Inputs!$B$27&lt;&gt;"Ready","PENDING INPUTS",IF(BW342&lt;=0,99,1+IF(AND(K342&gt;0,OR(Inputs!C14&gt;Inputs!C22,AND(Inputs!C14=Inputs!C22,0&lt;8))),1,0)+IF(AND(S342&gt;0,OR(Inputs!C15&gt;Inputs!C22,AND(Inputs!C15=Inputs!C22,1&lt;8))),1,0)+IF(AND(AA342&gt;0,OR(Inputs!C16&gt;Inputs!C22,AND(Inputs!C16=Inputs!C22,2&lt;8))),1,0)+IF(AND(AI342&gt;0,OR(Inputs!C17&gt;Inputs!C22,AND(Inputs!C17=Inputs!C22,3&lt;8))),1,0)+IF(AND(AQ342&gt;0,OR(Inputs!C18&gt;Inputs!C22,AND(Inputs!C18=Inputs!C22,4&lt;8))),1,0)+IF(AND(AY342&gt;0,OR(Inputs!C19&gt;Inputs!C22,AND(Inputs!C19=Inputs!C22,5&lt;8))),1,0)+IF(AND(BG342&gt;0,OR(Inputs!C20&gt;Inputs!C22,AND(Inputs!C20=Inputs!C22,6&lt;8))),1,0)+IF(AND(BO342&gt;0,OR(Inputs!C21&gt;Inputs!C22,AND(Inputs!C21=Inputs!C22,7&lt;8))),1,0)+IF(AND(CE342&gt;0,OR(Inputs!C23&gt;Inputs!C22,AND(Inputs!C23=Inputs!C22,9&lt;8))),1,0)))</f>
        <v>99</v>
      </c>
      <c r="CB342" s="3">
        <f>IF(Inputs!$B$27&lt;&gt;"Ready","PENDING INPUTS",IF(A342&gt;Inputs!$B$6,0,MIN(MAX(0,(BW342+BX342+BY342)-BZ342),MAX(0,C342-D342-(IF(O342&lt;CA342,K342+L342+M342-N342,0)+IF(W342&lt;CA342,S342+T342+U342-V342,0)+IF(AE342&lt;CA342,AA342+AB342+AC342-AD342,0)+IF(AM342&lt;CA342,AI342+AJ342+AK342-AL342,0)+IF(AU342&lt;CA342,AQ342+AR342+AS342-AT342,0)+IF(BC342&lt;CA342,AY342+AZ342+BA342-BB342,0)+IF(BK342&lt;CA342,BG342+BH342+BI342-BJ342,0)+IF(BS342&lt;CA342,BO342+BP342+BQ342-BR342,0)+IF(CA342&lt;CA342,BW342+BX342+BY342-BZ342,0)+IF(CI342&lt;CA342,CE342+CF342+CG342-CH342,0))))))</f>
        <v>0</v>
      </c>
      <c r="CC342" s="3">
        <f>IF(Inputs!$B$27&lt;&gt;"Ready","PENDING INPUTS",MIN((BW342+BX342+BY342),IF(D342&gt;C342,IF(D342=0,0,BZ342*C342/D342),BZ342+CB342)))</f>
        <v>0</v>
      </c>
      <c r="CD342" s="3">
        <f>IF(Inputs!$B$27&lt;&gt;"Ready","PENDING INPUTS",MAX(0,(BW342+BX342+BY342)-CC342))</f>
        <v>0</v>
      </c>
      <c r="CE342" s="3">
        <f>IF(Inputs!$B$27&lt;&gt;"Ready","PENDING INPUTS",CL341)</f>
        <v>0</v>
      </c>
      <c r="CF342" s="3">
        <f>IF(Inputs!$B$27&lt;&gt;"Ready","PENDING INPUTS",IF(A342&lt;=Inputs!$B$6,ROUND(CE342*Inputs!C23/12,2),0))</f>
        <v>0</v>
      </c>
      <c r="CG342" s="3">
        <f>IF(Inputs!$B$27&lt;&gt;"Ready","PENDING INPUTS",IF(AND(A342&lt;=Inputs!$B$6,CE342&gt;0),Inputs!G23,0))</f>
        <v>0</v>
      </c>
      <c r="CH342" s="3">
        <f>IF(Inputs!$B$27&lt;&gt;"Ready","PENDING INPUTS",IF(A342&gt;Inputs!$B$6,0,MIN((CE342+CF342+CG342),IF(Inputs!H23=1,Inputs!D23,MAX(Inputs!F23,ROUND(CE342*Inputs!E23+CF342+CG342,2))))))</f>
        <v>0</v>
      </c>
      <c r="CI342">
        <f>IF(Inputs!$B$27&lt;&gt;"Ready","PENDING INPUTS",IF(CE342&lt;=0,99,1+IF(AND(K342&gt;0,OR(Inputs!C14&gt;Inputs!C23,AND(Inputs!C14=Inputs!C23,0&lt;9))),1,0)+IF(AND(S342&gt;0,OR(Inputs!C15&gt;Inputs!C23,AND(Inputs!C15=Inputs!C23,1&lt;9))),1,0)+IF(AND(AA342&gt;0,OR(Inputs!C16&gt;Inputs!C23,AND(Inputs!C16=Inputs!C23,2&lt;9))),1,0)+IF(AND(AI342&gt;0,OR(Inputs!C17&gt;Inputs!C23,AND(Inputs!C17=Inputs!C23,3&lt;9))),1,0)+IF(AND(AQ342&gt;0,OR(Inputs!C18&gt;Inputs!C23,AND(Inputs!C18=Inputs!C23,4&lt;9))),1,0)+IF(AND(AY342&gt;0,OR(Inputs!C19&gt;Inputs!C23,AND(Inputs!C19=Inputs!C23,5&lt;9))),1,0)+IF(AND(BG342&gt;0,OR(Inputs!C20&gt;Inputs!C23,AND(Inputs!C20=Inputs!C23,6&lt;9))),1,0)+IF(AND(BO342&gt;0,OR(Inputs!C21&gt;Inputs!C23,AND(Inputs!C21=Inputs!C23,7&lt;9))),1,0)+IF(AND(BW342&gt;0,OR(Inputs!C22&gt;Inputs!C23,AND(Inputs!C22=Inputs!C23,8&lt;9))),1,0)))</f>
        <v>99</v>
      </c>
      <c r="CJ342" s="3">
        <f>IF(Inputs!$B$27&lt;&gt;"Ready","PENDING INPUTS",IF(A342&gt;Inputs!$B$6,0,MIN(MAX(0,(CE342+CF342+CG342)-CH342),MAX(0,C342-D342-(IF(O342&lt;CI342,K342+L342+M342-N342,0)+IF(W342&lt;CI342,S342+T342+U342-V342,0)+IF(AE342&lt;CI342,AA342+AB342+AC342-AD342,0)+IF(AM342&lt;CI342,AI342+AJ342+AK342-AL342,0)+IF(AU342&lt;CI342,AQ342+AR342+AS342-AT342,0)+IF(BC342&lt;CI342,AY342+AZ342+BA342-BB342,0)+IF(BK342&lt;CI342,BG342+BH342+BI342-BJ342,0)+IF(BS342&lt;CI342,BO342+BP342+BQ342-BR342,0)+IF(CA342&lt;CI342,BW342+BX342+BY342-BZ342,0)+IF(CI342&lt;CI342,CE342+CF342+CG342-CH342,0))))))</f>
        <v>0</v>
      </c>
      <c r="CK342" s="3">
        <f>IF(Inputs!$B$27&lt;&gt;"Ready","PENDING INPUTS",MIN((CE342+CF342+CG342),IF(D342&gt;C342,IF(D342=0,0,CH342*C342/D342),CH342+CJ342)))</f>
        <v>0</v>
      </c>
      <c r="CL342" s="3">
        <f>IF(Inputs!$B$27&lt;&gt;"Ready","PENDING INPUTS",MAX(0,(CE342+CF342+CG342)-CK342))</f>
        <v>0</v>
      </c>
    </row>
    <row r="343" spans="1:90" ht="27.95" customHeight="1" x14ac:dyDescent="0.25">
      <c r="A343">
        <v>339</v>
      </c>
      <c r="B343" s="13">
        <f>IF(Inputs!$B$27&lt;&gt;"Ready","PENDING INPUTS",EDATE(Inputs!$B$5,A343-1))</f>
        <v>56584</v>
      </c>
      <c r="C343" s="3">
        <f>IF(Inputs!$B$27&lt;&gt;"Ready","PENDING INPUTS",IF(A343&lt;=Inputs!$B$6,MAX(0,Inputs!$B$4+IF(A343=Inputs!$B$7,Inputs!$B$8,0)+IF(A343=Inputs!$B$9,Inputs!$B$10,0)),0))</f>
        <v>0</v>
      </c>
      <c r="D343" s="3">
        <f>IF(Inputs!$B$27&lt;&gt;"Ready","PENDING INPUTS",SUM(N343,V343,AD343,AL343,AT343,BB343,BJ343,BR343,BZ343,CH343))</f>
        <v>0</v>
      </c>
      <c r="E343" s="3">
        <f>IF(Inputs!$B$27&lt;&gt;"Ready","PENDING INPUTS",MAX(0,D343-C343))</f>
        <v>0</v>
      </c>
      <c r="F343" s="3">
        <f>IF(Inputs!$B$27&lt;&gt;"Ready","PENDING INPUTS",SUM(Q343,Y343,AG343,AO343,AW343,BE343,BM343,BU343,CC343,CK343))</f>
        <v>0</v>
      </c>
      <c r="G343" s="3">
        <f>IF(Inputs!$B$27&lt;&gt;"Ready","PENDING INPUTS",SUM(L343,T343,AB343,AJ343,AR343,AZ343,BH343,BP343,BX343,CF343))</f>
        <v>0</v>
      </c>
      <c r="H343" s="3">
        <f>IF(Inputs!$B$27&lt;&gt;"Ready","PENDING INPUTS",SUM(M343,U343,AC343,AK343,AS343,BA343,BI343,BQ343,BY343,CG343))</f>
        <v>0</v>
      </c>
      <c r="I343" s="3">
        <f>IF(Inputs!$B$27&lt;&gt;"Ready","PENDING INPUTS",SUM(R343,Z343,AH343,AP343,AX343,BF343,BN343,BV343,CD343,CL343))</f>
        <v>0</v>
      </c>
      <c r="J343" t="str">
        <f>IF(Inputs!$B$27&lt;&gt;"Ready","PENDING INPUTS",IF(A343&gt;Inputs!$B$6,"Beyond horizon",IF(E343&gt;0.005,"MINIMUM SHORTFALL",IF(I343&lt;0.005,"Paid off","In progress"))))</f>
        <v>Beyond horizon</v>
      </c>
      <c r="K343" s="3">
        <f>IF(Inputs!$B$27&lt;&gt;"Ready","PENDING INPUTS",R342)</f>
        <v>0</v>
      </c>
      <c r="L343" s="3">
        <f>IF(Inputs!$B$27&lt;&gt;"Ready","PENDING INPUTS",IF(A343&lt;=Inputs!$B$6,ROUND(K343*Inputs!C14/12,2),0))</f>
        <v>0</v>
      </c>
      <c r="M343" s="3">
        <f>IF(Inputs!$B$27&lt;&gt;"Ready","PENDING INPUTS",IF(AND(A343&lt;=Inputs!$B$6,K343&gt;0),Inputs!G14,0))</f>
        <v>0</v>
      </c>
      <c r="N343" s="3">
        <f>IF(Inputs!$B$27&lt;&gt;"Ready","PENDING INPUTS",IF(A343&gt;Inputs!$B$6,0,MIN((K343+L343+M343),IF(Inputs!H14=1,Inputs!D14,MAX(Inputs!F14,ROUND(K343*Inputs!E14+L343+M343,2))))))</f>
        <v>0</v>
      </c>
      <c r="O343">
        <f>IF(Inputs!$B$27&lt;&gt;"Ready","PENDING INPUTS",IF(K343&lt;=0,99,1+IF(AND(S343&gt;0,OR(Inputs!C15&gt;Inputs!C14,AND(Inputs!C15=Inputs!C14,1&lt;0))),1,0)+IF(AND(AA343&gt;0,OR(Inputs!C16&gt;Inputs!C14,AND(Inputs!C16=Inputs!C14,2&lt;0))),1,0)+IF(AND(AI343&gt;0,OR(Inputs!C17&gt;Inputs!C14,AND(Inputs!C17=Inputs!C14,3&lt;0))),1,0)+IF(AND(AQ343&gt;0,OR(Inputs!C18&gt;Inputs!C14,AND(Inputs!C18=Inputs!C14,4&lt;0))),1,0)+IF(AND(AY343&gt;0,OR(Inputs!C19&gt;Inputs!C14,AND(Inputs!C19=Inputs!C14,5&lt;0))),1,0)+IF(AND(BG343&gt;0,OR(Inputs!C20&gt;Inputs!C14,AND(Inputs!C20=Inputs!C14,6&lt;0))),1,0)+IF(AND(BO343&gt;0,OR(Inputs!C21&gt;Inputs!C14,AND(Inputs!C21=Inputs!C14,7&lt;0))),1,0)+IF(AND(BW343&gt;0,OR(Inputs!C22&gt;Inputs!C14,AND(Inputs!C22=Inputs!C14,8&lt;0))),1,0)+IF(AND(CE343&gt;0,OR(Inputs!C23&gt;Inputs!C14,AND(Inputs!C23=Inputs!C14,9&lt;0))),1,0)))</f>
        <v>99</v>
      </c>
      <c r="P343" s="3">
        <f>IF(Inputs!$B$27&lt;&gt;"Ready","PENDING INPUTS",IF(A343&gt;Inputs!$B$6,0,MIN(MAX(0,(K343+L343+M343)-N343),MAX(0,C343-D343-(IF(O343&lt;O343,K343+L343+M343-N343,0)+IF(W343&lt;O343,S343+T343+U343-V343,0)+IF(AE343&lt;O343,AA343+AB343+AC343-AD343,0)+IF(AM343&lt;O343,AI343+AJ343+AK343-AL343,0)+IF(AU343&lt;O343,AQ343+AR343+AS343-AT343,0)+IF(BC343&lt;O343,AY343+AZ343+BA343-BB343,0)+IF(BK343&lt;O343,BG343+BH343+BI343-BJ343,0)+IF(BS343&lt;O343,BO343+BP343+BQ343-BR343,0)+IF(CA343&lt;O343,BW343+BX343+BY343-BZ343,0)+IF(CI343&lt;O343,CE343+CF343+CG343-CH343,0))))))</f>
        <v>0</v>
      </c>
      <c r="Q343" s="3">
        <f>IF(Inputs!$B$27&lt;&gt;"Ready","PENDING INPUTS",MIN((K343+L343+M343),IF(D343&gt;C343,IF(D343=0,0,N343*C343/D343),N343+P343)))</f>
        <v>0</v>
      </c>
      <c r="R343" s="3">
        <f>IF(Inputs!$B$27&lt;&gt;"Ready","PENDING INPUTS",MAX(0,(K343+L343+M343)-Q343))</f>
        <v>0</v>
      </c>
      <c r="S343" s="3">
        <f>IF(Inputs!$B$27&lt;&gt;"Ready","PENDING INPUTS",Z342)</f>
        <v>0</v>
      </c>
      <c r="T343" s="3">
        <f>IF(Inputs!$B$27&lt;&gt;"Ready","PENDING INPUTS",IF(A343&lt;=Inputs!$B$6,ROUND(S343*Inputs!C15/12,2),0))</f>
        <v>0</v>
      </c>
      <c r="U343" s="3">
        <f>IF(Inputs!$B$27&lt;&gt;"Ready","PENDING INPUTS",IF(AND(A343&lt;=Inputs!$B$6,S343&gt;0),Inputs!G15,0))</f>
        <v>0</v>
      </c>
      <c r="V343" s="3">
        <f>IF(Inputs!$B$27&lt;&gt;"Ready","PENDING INPUTS",IF(A343&gt;Inputs!$B$6,0,MIN((S343+T343+U343),IF(Inputs!H15=1,Inputs!D15,MAX(Inputs!F15,ROUND(S343*Inputs!E15+T343+U343,2))))))</f>
        <v>0</v>
      </c>
      <c r="W343">
        <f>IF(Inputs!$B$27&lt;&gt;"Ready","PENDING INPUTS",IF(S343&lt;=0,99,1+IF(AND(K343&gt;0,OR(Inputs!C14&gt;Inputs!C15,AND(Inputs!C14=Inputs!C15,0&lt;1))),1,0)+IF(AND(AA343&gt;0,OR(Inputs!C16&gt;Inputs!C15,AND(Inputs!C16=Inputs!C15,2&lt;1))),1,0)+IF(AND(AI343&gt;0,OR(Inputs!C17&gt;Inputs!C15,AND(Inputs!C17=Inputs!C15,3&lt;1))),1,0)+IF(AND(AQ343&gt;0,OR(Inputs!C18&gt;Inputs!C15,AND(Inputs!C18=Inputs!C15,4&lt;1))),1,0)+IF(AND(AY343&gt;0,OR(Inputs!C19&gt;Inputs!C15,AND(Inputs!C19=Inputs!C15,5&lt;1))),1,0)+IF(AND(BG343&gt;0,OR(Inputs!C20&gt;Inputs!C15,AND(Inputs!C20=Inputs!C15,6&lt;1))),1,0)+IF(AND(BO343&gt;0,OR(Inputs!C21&gt;Inputs!C15,AND(Inputs!C21=Inputs!C15,7&lt;1))),1,0)+IF(AND(BW343&gt;0,OR(Inputs!C22&gt;Inputs!C15,AND(Inputs!C22=Inputs!C15,8&lt;1))),1,0)+IF(AND(CE343&gt;0,OR(Inputs!C23&gt;Inputs!C15,AND(Inputs!C23=Inputs!C15,9&lt;1))),1,0)))</f>
        <v>99</v>
      </c>
      <c r="X343" s="3">
        <f>IF(Inputs!$B$27&lt;&gt;"Ready","PENDING INPUTS",IF(A343&gt;Inputs!$B$6,0,MIN(MAX(0,(S343+T343+U343)-V343),MAX(0,C343-D343-(IF(O343&lt;W343,K343+L343+M343-N343,0)+IF(W343&lt;W343,S343+T343+U343-V343,0)+IF(AE343&lt;W343,AA343+AB343+AC343-AD343,0)+IF(AM343&lt;W343,AI343+AJ343+AK343-AL343,0)+IF(AU343&lt;W343,AQ343+AR343+AS343-AT343,0)+IF(BC343&lt;W343,AY343+AZ343+BA343-BB343,0)+IF(BK343&lt;W343,BG343+BH343+BI343-BJ343,0)+IF(BS343&lt;W343,BO343+BP343+BQ343-BR343,0)+IF(CA343&lt;W343,BW343+BX343+BY343-BZ343,0)+IF(CI343&lt;W343,CE343+CF343+CG343-CH343,0))))))</f>
        <v>0</v>
      </c>
      <c r="Y343" s="3">
        <f>IF(Inputs!$B$27&lt;&gt;"Ready","PENDING INPUTS",MIN((S343+T343+U343),IF(D343&gt;C343,IF(D343=0,0,V343*C343/D343),V343+X343)))</f>
        <v>0</v>
      </c>
      <c r="Z343" s="3">
        <f>IF(Inputs!$B$27&lt;&gt;"Ready","PENDING INPUTS",MAX(0,(S343+T343+U343)-Y343))</f>
        <v>0</v>
      </c>
      <c r="AA343" s="3">
        <f>IF(Inputs!$B$27&lt;&gt;"Ready","PENDING INPUTS",AH342)</f>
        <v>0</v>
      </c>
      <c r="AB343" s="3">
        <f>IF(Inputs!$B$27&lt;&gt;"Ready","PENDING INPUTS",IF(A343&lt;=Inputs!$B$6,ROUND(AA343*Inputs!C16/12,2),0))</f>
        <v>0</v>
      </c>
      <c r="AC343" s="3">
        <f>IF(Inputs!$B$27&lt;&gt;"Ready","PENDING INPUTS",IF(AND(A343&lt;=Inputs!$B$6,AA343&gt;0),Inputs!G16,0))</f>
        <v>0</v>
      </c>
      <c r="AD343" s="3">
        <f>IF(Inputs!$B$27&lt;&gt;"Ready","PENDING INPUTS",IF(A343&gt;Inputs!$B$6,0,MIN((AA343+AB343+AC343),IF(Inputs!H16=1,Inputs!D16,MAX(Inputs!F16,ROUND(AA343*Inputs!E16+AB343+AC343,2))))))</f>
        <v>0</v>
      </c>
      <c r="AE343">
        <f>IF(Inputs!$B$27&lt;&gt;"Ready","PENDING INPUTS",IF(AA343&lt;=0,99,1+IF(AND(K343&gt;0,OR(Inputs!C14&gt;Inputs!C16,AND(Inputs!C14=Inputs!C16,0&lt;2))),1,0)+IF(AND(S343&gt;0,OR(Inputs!C15&gt;Inputs!C16,AND(Inputs!C15=Inputs!C16,1&lt;2))),1,0)+IF(AND(AI343&gt;0,OR(Inputs!C17&gt;Inputs!C16,AND(Inputs!C17=Inputs!C16,3&lt;2))),1,0)+IF(AND(AQ343&gt;0,OR(Inputs!C18&gt;Inputs!C16,AND(Inputs!C18=Inputs!C16,4&lt;2))),1,0)+IF(AND(AY343&gt;0,OR(Inputs!C19&gt;Inputs!C16,AND(Inputs!C19=Inputs!C16,5&lt;2))),1,0)+IF(AND(BG343&gt;0,OR(Inputs!C20&gt;Inputs!C16,AND(Inputs!C20=Inputs!C16,6&lt;2))),1,0)+IF(AND(BO343&gt;0,OR(Inputs!C21&gt;Inputs!C16,AND(Inputs!C21=Inputs!C16,7&lt;2))),1,0)+IF(AND(BW343&gt;0,OR(Inputs!C22&gt;Inputs!C16,AND(Inputs!C22=Inputs!C16,8&lt;2))),1,0)+IF(AND(CE343&gt;0,OR(Inputs!C23&gt;Inputs!C16,AND(Inputs!C23=Inputs!C16,9&lt;2))),1,0)))</f>
        <v>99</v>
      </c>
      <c r="AF343" s="3">
        <f>IF(Inputs!$B$27&lt;&gt;"Ready","PENDING INPUTS",IF(A343&gt;Inputs!$B$6,0,MIN(MAX(0,(AA343+AB343+AC343)-AD343),MAX(0,C343-D343-(IF(O343&lt;AE343,K343+L343+M343-N343,0)+IF(W343&lt;AE343,S343+T343+U343-V343,0)+IF(AE343&lt;AE343,AA343+AB343+AC343-AD343,0)+IF(AM343&lt;AE343,AI343+AJ343+AK343-AL343,0)+IF(AU343&lt;AE343,AQ343+AR343+AS343-AT343,0)+IF(BC343&lt;AE343,AY343+AZ343+BA343-BB343,0)+IF(BK343&lt;AE343,BG343+BH343+BI343-BJ343,0)+IF(BS343&lt;AE343,BO343+BP343+BQ343-BR343,0)+IF(CA343&lt;AE343,BW343+BX343+BY343-BZ343,0)+IF(CI343&lt;AE343,CE343+CF343+CG343-CH343,0))))))</f>
        <v>0</v>
      </c>
      <c r="AG343" s="3">
        <f>IF(Inputs!$B$27&lt;&gt;"Ready","PENDING INPUTS",MIN((AA343+AB343+AC343),IF(D343&gt;C343,IF(D343=0,0,AD343*C343/D343),AD343+AF343)))</f>
        <v>0</v>
      </c>
      <c r="AH343" s="3">
        <f>IF(Inputs!$B$27&lt;&gt;"Ready","PENDING INPUTS",MAX(0,(AA343+AB343+AC343)-AG343))</f>
        <v>0</v>
      </c>
      <c r="AI343" s="3">
        <f>IF(Inputs!$B$27&lt;&gt;"Ready","PENDING INPUTS",AP342)</f>
        <v>0</v>
      </c>
      <c r="AJ343" s="3">
        <f>IF(Inputs!$B$27&lt;&gt;"Ready","PENDING INPUTS",IF(A343&lt;=Inputs!$B$6,ROUND(AI343*Inputs!C17/12,2),0))</f>
        <v>0</v>
      </c>
      <c r="AK343" s="3">
        <f>IF(Inputs!$B$27&lt;&gt;"Ready","PENDING INPUTS",IF(AND(A343&lt;=Inputs!$B$6,AI343&gt;0),Inputs!G17,0))</f>
        <v>0</v>
      </c>
      <c r="AL343" s="3">
        <f>IF(Inputs!$B$27&lt;&gt;"Ready","PENDING INPUTS",IF(A343&gt;Inputs!$B$6,0,MIN((AI343+AJ343+AK343),IF(Inputs!H17=1,Inputs!D17,MAX(Inputs!F17,ROUND(AI343*Inputs!E17+AJ343+AK343,2))))))</f>
        <v>0</v>
      </c>
      <c r="AM343">
        <f>IF(Inputs!$B$27&lt;&gt;"Ready","PENDING INPUTS",IF(AI343&lt;=0,99,1+IF(AND(K343&gt;0,OR(Inputs!C14&gt;Inputs!C17,AND(Inputs!C14=Inputs!C17,0&lt;3))),1,0)+IF(AND(S343&gt;0,OR(Inputs!C15&gt;Inputs!C17,AND(Inputs!C15=Inputs!C17,1&lt;3))),1,0)+IF(AND(AA343&gt;0,OR(Inputs!C16&gt;Inputs!C17,AND(Inputs!C16=Inputs!C17,2&lt;3))),1,0)+IF(AND(AQ343&gt;0,OR(Inputs!C18&gt;Inputs!C17,AND(Inputs!C18=Inputs!C17,4&lt;3))),1,0)+IF(AND(AY343&gt;0,OR(Inputs!C19&gt;Inputs!C17,AND(Inputs!C19=Inputs!C17,5&lt;3))),1,0)+IF(AND(BG343&gt;0,OR(Inputs!C20&gt;Inputs!C17,AND(Inputs!C20=Inputs!C17,6&lt;3))),1,0)+IF(AND(BO343&gt;0,OR(Inputs!C21&gt;Inputs!C17,AND(Inputs!C21=Inputs!C17,7&lt;3))),1,0)+IF(AND(BW343&gt;0,OR(Inputs!C22&gt;Inputs!C17,AND(Inputs!C22=Inputs!C17,8&lt;3))),1,0)+IF(AND(CE343&gt;0,OR(Inputs!C23&gt;Inputs!C17,AND(Inputs!C23=Inputs!C17,9&lt;3))),1,0)))</f>
        <v>99</v>
      </c>
      <c r="AN343" s="3">
        <f>IF(Inputs!$B$27&lt;&gt;"Ready","PENDING INPUTS",IF(A343&gt;Inputs!$B$6,0,MIN(MAX(0,(AI343+AJ343+AK343)-AL343),MAX(0,C343-D343-(IF(O343&lt;AM343,K343+L343+M343-N343,0)+IF(W343&lt;AM343,S343+T343+U343-V343,0)+IF(AE343&lt;AM343,AA343+AB343+AC343-AD343,0)+IF(AM343&lt;AM343,AI343+AJ343+AK343-AL343,0)+IF(AU343&lt;AM343,AQ343+AR343+AS343-AT343,0)+IF(BC343&lt;AM343,AY343+AZ343+BA343-BB343,0)+IF(BK343&lt;AM343,BG343+BH343+BI343-BJ343,0)+IF(BS343&lt;AM343,BO343+BP343+BQ343-BR343,0)+IF(CA343&lt;AM343,BW343+BX343+BY343-BZ343,0)+IF(CI343&lt;AM343,CE343+CF343+CG343-CH343,0))))))</f>
        <v>0</v>
      </c>
      <c r="AO343" s="3">
        <f>IF(Inputs!$B$27&lt;&gt;"Ready","PENDING INPUTS",MIN((AI343+AJ343+AK343),IF(D343&gt;C343,IF(D343=0,0,AL343*C343/D343),AL343+AN343)))</f>
        <v>0</v>
      </c>
      <c r="AP343" s="3">
        <f>IF(Inputs!$B$27&lt;&gt;"Ready","PENDING INPUTS",MAX(0,(AI343+AJ343+AK343)-AO343))</f>
        <v>0</v>
      </c>
      <c r="AQ343" s="3">
        <f>IF(Inputs!$B$27&lt;&gt;"Ready","PENDING INPUTS",AX342)</f>
        <v>0</v>
      </c>
      <c r="AR343" s="3">
        <f>IF(Inputs!$B$27&lt;&gt;"Ready","PENDING INPUTS",IF(A343&lt;=Inputs!$B$6,ROUND(AQ343*Inputs!C18/12,2),0))</f>
        <v>0</v>
      </c>
      <c r="AS343" s="3">
        <f>IF(Inputs!$B$27&lt;&gt;"Ready","PENDING INPUTS",IF(AND(A343&lt;=Inputs!$B$6,AQ343&gt;0),Inputs!G18,0))</f>
        <v>0</v>
      </c>
      <c r="AT343" s="3">
        <f>IF(Inputs!$B$27&lt;&gt;"Ready","PENDING INPUTS",IF(A343&gt;Inputs!$B$6,0,MIN((AQ343+AR343+AS343),IF(Inputs!H18=1,Inputs!D18,MAX(Inputs!F18,ROUND(AQ343*Inputs!E18+AR343+AS343,2))))))</f>
        <v>0</v>
      </c>
      <c r="AU343">
        <f>IF(Inputs!$B$27&lt;&gt;"Ready","PENDING INPUTS",IF(AQ343&lt;=0,99,1+IF(AND(K343&gt;0,OR(Inputs!C14&gt;Inputs!C18,AND(Inputs!C14=Inputs!C18,0&lt;4))),1,0)+IF(AND(S343&gt;0,OR(Inputs!C15&gt;Inputs!C18,AND(Inputs!C15=Inputs!C18,1&lt;4))),1,0)+IF(AND(AA343&gt;0,OR(Inputs!C16&gt;Inputs!C18,AND(Inputs!C16=Inputs!C18,2&lt;4))),1,0)+IF(AND(AI343&gt;0,OR(Inputs!C17&gt;Inputs!C18,AND(Inputs!C17=Inputs!C18,3&lt;4))),1,0)+IF(AND(AY343&gt;0,OR(Inputs!C19&gt;Inputs!C18,AND(Inputs!C19=Inputs!C18,5&lt;4))),1,0)+IF(AND(BG343&gt;0,OR(Inputs!C20&gt;Inputs!C18,AND(Inputs!C20=Inputs!C18,6&lt;4))),1,0)+IF(AND(BO343&gt;0,OR(Inputs!C21&gt;Inputs!C18,AND(Inputs!C21=Inputs!C18,7&lt;4))),1,0)+IF(AND(BW343&gt;0,OR(Inputs!C22&gt;Inputs!C18,AND(Inputs!C22=Inputs!C18,8&lt;4))),1,0)+IF(AND(CE343&gt;0,OR(Inputs!C23&gt;Inputs!C18,AND(Inputs!C23=Inputs!C18,9&lt;4))),1,0)))</f>
        <v>99</v>
      </c>
      <c r="AV343" s="3">
        <f>IF(Inputs!$B$27&lt;&gt;"Ready","PENDING INPUTS",IF(A343&gt;Inputs!$B$6,0,MIN(MAX(0,(AQ343+AR343+AS343)-AT343),MAX(0,C343-D343-(IF(O343&lt;AU343,K343+L343+M343-N343,0)+IF(W343&lt;AU343,S343+T343+U343-V343,0)+IF(AE343&lt;AU343,AA343+AB343+AC343-AD343,0)+IF(AM343&lt;AU343,AI343+AJ343+AK343-AL343,0)+IF(AU343&lt;AU343,AQ343+AR343+AS343-AT343,0)+IF(BC343&lt;AU343,AY343+AZ343+BA343-BB343,0)+IF(BK343&lt;AU343,BG343+BH343+BI343-BJ343,0)+IF(BS343&lt;AU343,BO343+BP343+BQ343-BR343,0)+IF(CA343&lt;AU343,BW343+BX343+BY343-BZ343,0)+IF(CI343&lt;AU343,CE343+CF343+CG343-CH343,0))))))</f>
        <v>0</v>
      </c>
      <c r="AW343" s="3">
        <f>IF(Inputs!$B$27&lt;&gt;"Ready","PENDING INPUTS",MIN((AQ343+AR343+AS343),IF(D343&gt;C343,IF(D343=0,0,AT343*C343/D343),AT343+AV343)))</f>
        <v>0</v>
      </c>
      <c r="AX343" s="3">
        <f>IF(Inputs!$B$27&lt;&gt;"Ready","PENDING INPUTS",MAX(0,(AQ343+AR343+AS343)-AW343))</f>
        <v>0</v>
      </c>
      <c r="AY343" s="3">
        <f>IF(Inputs!$B$27&lt;&gt;"Ready","PENDING INPUTS",BF342)</f>
        <v>0</v>
      </c>
      <c r="AZ343" s="3">
        <f>IF(Inputs!$B$27&lt;&gt;"Ready","PENDING INPUTS",IF(A343&lt;=Inputs!$B$6,ROUND(AY343*Inputs!C19/12,2),0))</f>
        <v>0</v>
      </c>
      <c r="BA343" s="3">
        <f>IF(Inputs!$B$27&lt;&gt;"Ready","PENDING INPUTS",IF(AND(A343&lt;=Inputs!$B$6,AY343&gt;0),Inputs!G19,0))</f>
        <v>0</v>
      </c>
      <c r="BB343" s="3">
        <f>IF(Inputs!$B$27&lt;&gt;"Ready","PENDING INPUTS",IF(A343&gt;Inputs!$B$6,0,MIN((AY343+AZ343+BA343),IF(Inputs!H19=1,Inputs!D19,MAX(Inputs!F19,ROUND(AY343*Inputs!E19+AZ343+BA343,2))))))</f>
        <v>0</v>
      </c>
      <c r="BC343">
        <f>IF(Inputs!$B$27&lt;&gt;"Ready","PENDING INPUTS",IF(AY343&lt;=0,99,1+IF(AND(K343&gt;0,OR(Inputs!C14&gt;Inputs!C19,AND(Inputs!C14=Inputs!C19,0&lt;5))),1,0)+IF(AND(S343&gt;0,OR(Inputs!C15&gt;Inputs!C19,AND(Inputs!C15=Inputs!C19,1&lt;5))),1,0)+IF(AND(AA343&gt;0,OR(Inputs!C16&gt;Inputs!C19,AND(Inputs!C16=Inputs!C19,2&lt;5))),1,0)+IF(AND(AI343&gt;0,OR(Inputs!C17&gt;Inputs!C19,AND(Inputs!C17=Inputs!C19,3&lt;5))),1,0)+IF(AND(AQ343&gt;0,OR(Inputs!C18&gt;Inputs!C19,AND(Inputs!C18=Inputs!C19,4&lt;5))),1,0)+IF(AND(BG343&gt;0,OR(Inputs!C20&gt;Inputs!C19,AND(Inputs!C20=Inputs!C19,6&lt;5))),1,0)+IF(AND(BO343&gt;0,OR(Inputs!C21&gt;Inputs!C19,AND(Inputs!C21=Inputs!C19,7&lt;5))),1,0)+IF(AND(BW343&gt;0,OR(Inputs!C22&gt;Inputs!C19,AND(Inputs!C22=Inputs!C19,8&lt;5))),1,0)+IF(AND(CE343&gt;0,OR(Inputs!C23&gt;Inputs!C19,AND(Inputs!C23=Inputs!C19,9&lt;5))),1,0)))</f>
        <v>99</v>
      </c>
      <c r="BD343" s="3">
        <f>IF(Inputs!$B$27&lt;&gt;"Ready","PENDING INPUTS",IF(A343&gt;Inputs!$B$6,0,MIN(MAX(0,(AY343+AZ343+BA343)-BB343),MAX(0,C343-D343-(IF(O343&lt;BC343,K343+L343+M343-N343,0)+IF(W343&lt;BC343,S343+T343+U343-V343,0)+IF(AE343&lt;BC343,AA343+AB343+AC343-AD343,0)+IF(AM343&lt;BC343,AI343+AJ343+AK343-AL343,0)+IF(AU343&lt;BC343,AQ343+AR343+AS343-AT343,0)+IF(BC343&lt;BC343,AY343+AZ343+BA343-BB343,0)+IF(BK343&lt;BC343,BG343+BH343+BI343-BJ343,0)+IF(BS343&lt;BC343,BO343+BP343+BQ343-BR343,0)+IF(CA343&lt;BC343,BW343+BX343+BY343-BZ343,0)+IF(CI343&lt;BC343,CE343+CF343+CG343-CH343,0))))))</f>
        <v>0</v>
      </c>
      <c r="BE343" s="3">
        <f>IF(Inputs!$B$27&lt;&gt;"Ready","PENDING INPUTS",MIN((AY343+AZ343+BA343),IF(D343&gt;C343,IF(D343=0,0,BB343*C343/D343),BB343+BD343)))</f>
        <v>0</v>
      </c>
      <c r="BF343" s="3">
        <f>IF(Inputs!$B$27&lt;&gt;"Ready","PENDING INPUTS",MAX(0,(AY343+AZ343+BA343)-BE343))</f>
        <v>0</v>
      </c>
      <c r="BG343" s="3">
        <f>IF(Inputs!$B$27&lt;&gt;"Ready","PENDING INPUTS",BN342)</f>
        <v>0</v>
      </c>
      <c r="BH343" s="3">
        <f>IF(Inputs!$B$27&lt;&gt;"Ready","PENDING INPUTS",IF(A343&lt;=Inputs!$B$6,ROUND(BG343*Inputs!C20/12,2),0))</f>
        <v>0</v>
      </c>
      <c r="BI343" s="3">
        <f>IF(Inputs!$B$27&lt;&gt;"Ready","PENDING INPUTS",IF(AND(A343&lt;=Inputs!$B$6,BG343&gt;0),Inputs!G20,0))</f>
        <v>0</v>
      </c>
      <c r="BJ343" s="3">
        <f>IF(Inputs!$B$27&lt;&gt;"Ready","PENDING INPUTS",IF(A343&gt;Inputs!$B$6,0,MIN((BG343+BH343+BI343),IF(Inputs!H20=1,Inputs!D20,MAX(Inputs!F20,ROUND(BG343*Inputs!E20+BH343+BI343,2))))))</f>
        <v>0</v>
      </c>
      <c r="BK343">
        <f>IF(Inputs!$B$27&lt;&gt;"Ready","PENDING INPUTS",IF(BG343&lt;=0,99,1+IF(AND(K343&gt;0,OR(Inputs!C14&gt;Inputs!C20,AND(Inputs!C14=Inputs!C20,0&lt;6))),1,0)+IF(AND(S343&gt;0,OR(Inputs!C15&gt;Inputs!C20,AND(Inputs!C15=Inputs!C20,1&lt;6))),1,0)+IF(AND(AA343&gt;0,OR(Inputs!C16&gt;Inputs!C20,AND(Inputs!C16=Inputs!C20,2&lt;6))),1,0)+IF(AND(AI343&gt;0,OR(Inputs!C17&gt;Inputs!C20,AND(Inputs!C17=Inputs!C20,3&lt;6))),1,0)+IF(AND(AQ343&gt;0,OR(Inputs!C18&gt;Inputs!C20,AND(Inputs!C18=Inputs!C20,4&lt;6))),1,0)+IF(AND(AY343&gt;0,OR(Inputs!C19&gt;Inputs!C20,AND(Inputs!C19=Inputs!C20,5&lt;6))),1,0)+IF(AND(BO343&gt;0,OR(Inputs!C21&gt;Inputs!C20,AND(Inputs!C21=Inputs!C20,7&lt;6))),1,0)+IF(AND(BW343&gt;0,OR(Inputs!C22&gt;Inputs!C20,AND(Inputs!C22=Inputs!C20,8&lt;6))),1,0)+IF(AND(CE343&gt;0,OR(Inputs!C23&gt;Inputs!C20,AND(Inputs!C23=Inputs!C20,9&lt;6))),1,0)))</f>
        <v>99</v>
      </c>
      <c r="BL343" s="3">
        <f>IF(Inputs!$B$27&lt;&gt;"Ready","PENDING INPUTS",IF(A343&gt;Inputs!$B$6,0,MIN(MAX(0,(BG343+BH343+BI343)-BJ343),MAX(0,C343-D343-(IF(O343&lt;BK343,K343+L343+M343-N343,0)+IF(W343&lt;BK343,S343+T343+U343-V343,0)+IF(AE343&lt;BK343,AA343+AB343+AC343-AD343,0)+IF(AM343&lt;BK343,AI343+AJ343+AK343-AL343,0)+IF(AU343&lt;BK343,AQ343+AR343+AS343-AT343,0)+IF(BC343&lt;BK343,AY343+AZ343+BA343-BB343,0)+IF(BK343&lt;BK343,BG343+BH343+BI343-BJ343,0)+IF(BS343&lt;BK343,BO343+BP343+BQ343-BR343,0)+IF(CA343&lt;BK343,BW343+BX343+BY343-BZ343,0)+IF(CI343&lt;BK343,CE343+CF343+CG343-CH343,0))))))</f>
        <v>0</v>
      </c>
      <c r="BM343" s="3">
        <f>IF(Inputs!$B$27&lt;&gt;"Ready","PENDING INPUTS",MIN((BG343+BH343+BI343),IF(D343&gt;C343,IF(D343=0,0,BJ343*C343/D343),BJ343+BL343)))</f>
        <v>0</v>
      </c>
      <c r="BN343" s="3">
        <f>IF(Inputs!$B$27&lt;&gt;"Ready","PENDING INPUTS",MAX(0,(BG343+BH343+BI343)-BM343))</f>
        <v>0</v>
      </c>
      <c r="BO343" s="3">
        <f>IF(Inputs!$B$27&lt;&gt;"Ready","PENDING INPUTS",BV342)</f>
        <v>0</v>
      </c>
      <c r="BP343" s="3">
        <f>IF(Inputs!$B$27&lt;&gt;"Ready","PENDING INPUTS",IF(A343&lt;=Inputs!$B$6,ROUND(BO343*Inputs!C21/12,2),0))</f>
        <v>0</v>
      </c>
      <c r="BQ343" s="3">
        <f>IF(Inputs!$B$27&lt;&gt;"Ready","PENDING INPUTS",IF(AND(A343&lt;=Inputs!$B$6,BO343&gt;0),Inputs!G21,0))</f>
        <v>0</v>
      </c>
      <c r="BR343" s="3">
        <f>IF(Inputs!$B$27&lt;&gt;"Ready","PENDING INPUTS",IF(A343&gt;Inputs!$B$6,0,MIN((BO343+BP343+BQ343),IF(Inputs!H21=1,Inputs!D21,MAX(Inputs!F21,ROUND(BO343*Inputs!E21+BP343+BQ343,2))))))</f>
        <v>0</v>
      </c>
      <c r="BS343">
        <f>IF(Inputs!$B$27&lt;&gt;"Ready","PENDING INPUTS",IF(BO343&lt;=0,99,1+IF(AND(K343&gt;0,OR(Inputs!C14&gt;Inputs!C21,AND(Inputs!C14=Inputs!C21,0&lt;7))),1,0)+IF(AND(S343&gt;0,OR(Inputs!C15&gt;Inputs!C21,AND(Inputs!C15=Inputs!C21,1&lt;7))),1,0)+IF(AND(AA343&gt;0,OR(Inputs!C16&gt;Inputs!C21,AND(Inputs!C16=Inputs!C21,2&lt;7))),1,0)+IF(AND(AI343&gt;0,OR(Inputs!C17&gt;Inputs!C21,AND(Inputs!C17=Inputs!C21,3&lt;7))),1,0)+IF(AND(AQ343&gt;0,OR(Inputs!C18&gt;Inputs!C21,AND(Inputs!C18=Inputs!C21,4&lt;7))),1,0)+IF(AND(AY343&gt;0,OR(Inputs!C19&gt;Inputs!C21,AND(Inputs!C19=Inputs!C21,5&lt;7))),1,0)+IF(AND(BG343&gt;0,OR(Inputs!C20&gt;Inputs!C21,AND(Inputs!C20=Inputs!C21,6&lt;7))),1,0)+IF(AND(BW343&gt;0,OR(Inputs!C22&gt;Inputs!C21,AND(Inputs!C22=Inputs!C21,8&lt;7))),1,0)+IF(AND(CE343&gt;0,OR(Inputs!C23&gt;Inputs!C21,AND(Inputs!C23=Inputs!C21,9&lt;7))),1,0)))</f>
        <v>99</v>
      </c>
      <c r="BT343" s="3">
        <f>IF(Inputs!$B$27&lt;&gt;"Ready","PENDING INPUTS",IF(A343&gt;Inputs!$B$6,0,MIN(MAX(0,(BO343+BP343+BQ343)-BR343),MAX(0,C343-D343-(IF(O343&lt;BS343,K343+L343+M343-N343,0)+IF(W343&lt;BS343,S343+T343+U343-V343,0)+IF(AE343&lt;BS343,AA343+AB343+AC343-AD343,0)+IF(AM343&lt;BS343,AI343+AJ343+AK343-AL343,0)+IF(AU343&lt;BS343,AQ343+AR343+AS343-AT343,0)+IF(BC343&lt;BS343,AY343+AZ343+BA343-BB343,0)+IF(BK343&lt;BS343,BG343+BH343+BI343-BJ343,0)+IF(BS343&lt;BS343,BO343+BP343+BQ343-BR343,0)+IF(CA343&lt;BS343,BW343+BX343+BY343-BZ343,0)+IF(CI343&lt;BS343,CE343+CF343+CG343-CH343,0))))))</f>
        <v>0</v>
      </c>
      <c r="BU343" s="3">
        <f>IF(Inputs!$B$27&lt;&gt;"Ready","PENDING INPUTS",MIN((BO343+BP343+BQ343),IF(D343&gt;C343,IF(D343=0,0,BR343*C343/D343),BR343+BT343)))</f>
        <v>0</v>
      </c>
      <c r="BV343" s="3">
        <f>IF(Inputs!$B$27&lt;&gt;"Ready","PENDING INPUTS",MAX(0,(BO343+BP343+BQ343)-BU343))</f>
        <v>0</v>
      </c>
      <c r="BW343" s="3">
        <f>IF(Inputs!$B$27&lt;&gt;"Ready","PENDING INPUTS",CD342)</f>
        <v>0</v>
      </c>
      <c r="BX343" s="3">
        <f>IF(Inputs!$B$27&lt;&gt;"Ready","PENDING INPUTS",IF(A343&lt;=Inputs!$B$6,ROUND(BW343*Inputs!C22/12,2),0))</f>
        <v>0</v>
      </c>
      <c r="BY343" s="3">
        <f>IF(Inputs!$B$27&lt;&gt;"Ready","PENDING INPUTS",IF(AND(A343&lt;=Inputs!$B$6,BW343&gt;0),Inputs!G22,0))</f>
        <v>0</v>
      </c>
      <c r="BZ343" s="3">
        <f>IF(Inputs!$B$27&lt;&gt;"Ready","PENDING INPUTS",IF(A343&gt;Inputs!$B$6,0,MIN((BW343+BX343+BY343),IF(Inputs!H22=1,Inputs!D22,MAX(Inputs!F22,ROUND(BW343*Inputs!E22+BX343+BY343,2))))))</f>
        <v>0</v>
      </c>
      <c r="CA343">
        <f>IF(Inputs!$B$27&lt;&gt;"Ready","PENDING INPUTS",IF(BW343&lt;=0,99,1+IF(AND(K343&gt;0,OR(Inputs!C14&gt;Inputs!C22,AND(Inputs!C14=Inputs!C22,0&lt;8))),1,0)+IF(AND(S343&gt;0,OR(Inputs!C15&gt;Inputs!C22,AND(Inputs!C15=Inputs!C22,1&lt;8))),1,0)+IF(AND(AA343&gt;0,OR(Inputs!C16&gt;Inputs!C22,AND(Inputs!C16=Inputs!C22,2&lt;8))),1,0)+IF(AND(AI343&gt;0,OR(Inputs!C17&gt;Inputs!C22,AND(Inputs!C17=Inputs!C22,3&lt;8))),1,0)+IF(AND(AQ343&gt;0,OR(Inputs!C18&gt;Inputs!C22,AND(Inputs!C18=Inputs!C22,4&lt;8))),1,0)+IF(AND(AY343&gt;0,OR(Inputs!C19&gt;Inputs!C22,AND(Inputs!C19=Inputs!C22,5&lt;8))),1,0)+IF(AND(BG343&gt;0,OR(Inputs!C20&gt;Inputs!C22,AND(Inputs!C20=Inputs!C22,6&lt;8))),1,0)+IF(AND(BO343&gt;0,OR(Inputs!C21&gt;Inputs!C22,AND(Inputs!C21=Inputs!C22,7&lt;8))),1,0)+IF(AND(CE343&gt;0,OR(Inputs!C23&gt;Inputs!C22,AND(Inputs!C23=Inputs!C22,9&lt;8))),1,0)))</f>
        <v>99</v>
      </c>
      <c r="CB343" s="3">
        <f>IF(Inputs!$B$27&lt;&gt;"Ready","PENDING INPUTS",IF(A343&gt;Inputs!$B$6,0,MIN(MAX(0,(BW343+BX343+BY343)-BZ343),MAX(0,C343-D343-(IF(O343&lt;CA343,K343+L343+M343-N343,0)+IF(W343&lt;CA343,S343+T343+U343-V343,0)+IF(AE343&lt;CA343,AA343+AB343+AC343-AD343,0)+IF(AM343&lt;CA343,AI343+AJ343+AK343-AL343,0)+IF(AU343&lt;CA343,AQ343+AR343+AS343-AT343,0)+IF(BC343&lt;CA343,AY343+AZ343+BA343-BB343,0)+IF(BK343&lt;CA343,BG343+BH343+BI343-BJ343,0)+IF(BS343&lt;CA343,BO343+BP343+BQ343-BR343,0)+IF(CA343&lt;CA343,BW343+BX343+BY343-BZ343,0)+IF(CI343&lt;CA343,CE343+CF343+CG343-CH343,0))))))</f>
        <v>0</v>
      </c>
      <c r="CC343" s="3">
        <f>IF(Inputs!$B$27&lt;&gt;"Ready","PENDING INPUTS",MIN((BW343+BX343+BY343),IF(D343&gt;C343,IF(D343=0,0,BZ343*C343/D343),BZ343+CB343)))</f>
        <v>0</v>
      </c>
      <c r="CD343" s="3">
        <f>IF(Inputs!$B$27&lt;&gt;"Ready","PENDING INPUTS",MAX(0,(BW343+BX343+BY343)-CC343))</f>
        <v>0</v>
      </c>
      <c r="CE343" s="3">
        <f>IF(Inputs!$B$27&lt;&gt;"Ready","PENDING INPUTS",CL342)</f>
        <v>0</v>
      </c>
      <c r="CF343" s="3">
        <f>IF(Inputs!$B$27&lt;&gt;"Ready","PENDING INPUTS",IF(A343&lt;=Inputs!$B$6,ROUND(CE343*Inputs!C23/12,2),0))</f>
        <v>0</v>
      </c>
      <c r="CG343" s="3">
        <f>IF(Inputs!$B$27&lt;&gt;"Ready","PENDING INPUTS",IF(AND(A343&lt;=Inputs!$B$6,CE343&gt;0),Inputs!G23,0))</f>
        <v>0</v>
      </c>
      <c r="CH343" s="3">
        <f>IF(Inputs!$B$27&lt;&gt;"Ready","PENDING INPUTS",IF(A343&gt;Inputs!$B$6,0,MIN((CE343+CF343+CG343),IF(Inputs!H23=1,Inputs!D23,MAX(Inputs!F23,ROUND(CE343*Inputs!E23+CF343+CG343,2))))))</f>
        <v>0</v>
      </c>
      <c r="CI343">
        <f>IF(Inputs!$B$27&lt;&gt;"Ready","PENDING INPUTS",IF(CE343&lt;=0,99,1+IF(AND(K343&gt;0,OR(Inputs!C14&gt;Inputs!C23,AND(Inputs!C14=Inputs!C23,0&lt;9))),1,0)+IF(AND(S343&gt;0,OR(Inputs!C15&gt;Inputs!C23,AND(Inputs!C15=Inputs!C23,1&lt;9))),1,0)+IF(AND(AA343&gt;0,OR(Inputs!C16&gt;Inputs!C23,AND(Inputs!C16=Inputs!C23,2&lt;9))),1,0)+IF(AND(AI343&gt;0,OR(Inputs!C17&gt;Inputs!C23,AND(Inputs!C17=Inputs!C23,3&lt;9))),1,0)+IF(AND(AQ343&gt;0,OR(Inputs!C18&gt;Inputs!C23,AND(Inputs!C18=Inputs!C23,4&lt;9))),1,0)+IF(AND(AY343&gt;0,OR(Inputs!C19&gt;Inputs!C23,AND(Inputs!C19=Inputs!C23,5&lt;9))),1,0)+IF(AND(BG343&gt;0,OR(Inputs!C20&gt;Inputs!C23,AND(Inputs!C20=Inputs!C23,6&lt;9))),1,0)+IF(AND(BO343&gt;0,OR(Inputs!C21&gt;Inputs!C23,AND(Inputs!C21=Inputs!C23,7&lt;9))),1,0)+IF(AND(BW343&gt;0,OR(Inputs!C22&gt;Inputs!C23,AND(Inputs!C22=Inputs!C23,8&lt;9))),1,0)))</f>
        <v>99</v>
      </c>
      <c r="CJ343" s="3">
        <f>IF(Inputs!$B$27&lt;&gt;"Ready","PENDING INPUTS",IF(A343&gt;Inputs!$B$6,0,MIN(MAX(0,(CE343+CF343+CG343)-CH343),MAX(0,C343-D343-(IF(O343&lt;CI343,K343+L343+M343-N343,0)+IF(W343&lt;CI343,S343+T343+U343-V343,0)+IF(AE343&lt;CI343,AA343+AB343+AC343-AD343,0)+IF(AM343&lt;CI343,AI343+AJ343+AK343-AL343,0)+IF(AU343&lt;CI343,AQ343+AR343+AS343-AT343,0)+IF(BC343&lt;CI343,AY343+AZ343+BA343-BB343,0)+IF(BK343&lt;CI343,BG343+BH343+BI343-BJ343,0)+IF(BS343&lt;CI343,BO343+BP343+BQ343-BR343,0)+IF(CA343&lt;CI343,BW343+BX343+BY343-BZ343,0)+IF(CI343&lt;CI343,CE343+CF343+CG343-CH343,0))))))</f>
        <v>0</v>
      </c>
      <c r="CK343" s="3">
        <f>IF(Inputs!$B$27&lt;&gt;"Ready","PENDING INPUTS",MIN((CE343+CF343+CG343),IF(D343&gt;C343,IF(D343=0,0,CH343*C343/D343),CH343+CJ343)))</f>
        <v>0</v>
      </c>
      <c r="CL343" s="3">
        <f>IF(Inputs!$B$27&lt;&gt;"Ready","PENDING INPUTS",MAX(0,(CE343+CF343+CG343)-CK343))</f>
        <v>0</v>
      </c>
    </row>
    <row r="344" spans="1:90" ht="27.95" customHeight="1" x14ac:dyDescent="0.25">
      <c r="A344">
        <v>340</v>
      </c>
      <c r="B344" s="13">
        <f>IF(Inputs!$B$27&lt;&gt;"Ready","PENDING INPUTS",EDATE(Inputs!$B$5,A344-1))</f>
        <v>56615</v>
      </c>
      <c r="C344" s="3">
        <f>IF(Inputs!$B$27&lt;&gt;"Ready","PENDING INPUTS",IF(A344&lt;=Inputs!$B$6,MAX(0,Inputs!$B$4+IF(A344=Inputs!$B$7,Inputs!$B$8,0)+IF(A344=Inputs!$B$9,Inputs!$B$10,0)),0))</f>
        <v>0</v>
      </c>
      <c r="D344" s="3">
        <f>IF(Inputs!$B$27&lt;&gt;"Ready","PENDING INPUTS",SUM(N344,V344,AD344,AL344,AT344,BB344,BJ344,BR344,BZ344,CH344))</f>
        <v>0</v>
      </c>
      <c r="E344" s="3">
        <f>IF(Inputs!$B$27&lt;&gt;"Ready","PENDING INPUTS",MAX(0,D344-C344))</f>
        <v>0</v>
      </c>
      <c r="F344" s="3">
        <f>IF(Inputs!$B$27&lt;&gt;"Ready","PENDING INPUTS",SUM(Q344,Y344,AG344,AO344,AW344,BE344,BM344,BU344,CC344,CK344))</f>
        <v>0</v>
      </c>
      <c r="G344" s="3">
        <f>IF(Inputs!$B$27&lt;&gt;"Ready","PENDING INPUTS",SUM(L344,T344,AB344,AJ344,AR344,AZ344,BH344,BP344,BX344,CF344))</f>
        <v>0</v>
      </c>
      <c r="H344" s="3">
        <f>IF(Inputs!$B$27&lt;&gt;"Ready","PENDING INPUTS",SUM(M344,U344,AC344,AK344,AS344,BA344,BI344,BQ344,BY344,CG344))</f>
        <v>0</v>
      </c>
      <c r="I344" s="3">
        <f>IF(Inputs!$B$27&lt;&gt;"Ready","PENDING INPUTS",SUM(R344,Z344,AH344,AP344,AX344,BF344,BN344,BV344,CD344,CL344))</f>
        <v>0</v>
      </c>
      <c r="J344" t="str">
        <f>IF(Inputs!$B$27&lt;&gt;"Ready","PENDING INPUTS",IF(A344&gt;Inputs!$B$6,"Beyond horizon",IF(E344&gt;0.005,"MINIMUM SHORTFALL",IF(I344&lt;0.005,"Paid off","In progress"))))</f>
        <v>Beyond horizon</v>
      </c>
      <c r="K344" s="3">
        <f>IF(Inputs!$B$27&lt;&gt;"Ready","PENDING INPUTS",R343)</f>
        <v>0</v>
      </c>
      <c r="L344" s="3">
        <f>IF(Inputs!$B$27&lt;&gt;"Ready","PENDING INPUTS",IF(A344&lt;=Inputs!$B$6,ROUND(K344*Inputs!C14/12,2),0))</f>
        <v>0</v>
      </c>
      <c r="M344" s="3">
        <f>IF(Inputs!$B$27&lt;&gt;"Ready","PENDING INPUTS",IF(AND(A344&lt;=Inputs!$B$6,K344&gt;0),Inputs!G14,0))</f>
        <v>0</v>
      </c>
      <c r="N344" s="3">
        <f>IF(Inputs!$B$27&lt;&gt;"Ready","PENDING INPUTS",IF(A344&gt;Inputs!$B$6,0,MIN((K344+L344+M344),IF(Inputs!H14=1,Inputs!D14,MAX(Inputs!F14,ROUND(K344*Inputs!E14+L344+M344,2))))))</f>
        <v>0</v>
      </c>
      <c r="O344">
        <f>IF(Inputs!$B$27&lt;&gt;"Ready","PENDING INPUTS",IF(K344&lt;=0,99,1+IF(AND(S344&gt;0,OR(Inputs!C15&gt;Inputs!C14,AND(Inputs!C15=Inputs!C14,1&lt;0))),1,0)+IF(AND(AA344&gt;0,OR(Inputs!C16&gt;Inputs!C14,AND(Inputs!C16=Inputs!C14,2&lt;0))),1,0)+IF(AND(AI344&gt;0,OR(Inputs!C17&gt;Inputs!C14,AND(Inputs!C17=Inputs!C14,3&lt;0))),1,0)+IF(AND(AQ344&gt;0,OR(Inputs!C18&gt;Inputs!C14,AND(Inputs!C18=Inputs!C14,4&lt;0))),1,0)+IF(AND(AY344&gt;0,OR(Inputs!C19&gt;Inputs!C14,AND(Inputs!C19=Inputs!C14,5&lt;0))),1,0)+IF(AND(BG344&gt;0,OR(Inputs!C20&gt;Inputs!C14,AND(Inputs!C20=Inputs!C14,6&lt;0))),1,0)+IF(AND(BO344&gt;0,OR(Inputs!C21&gt;Inputs!C14,AND(Inputs!C21=Inputs!C14,7&lt;0))),1,0)+IF(AND(BW344&gt;0,OR(Inputs!C22&gt;Inputs!C14,AND(Inputs!C22=Inputs!C14,8&lt;0))),1,0)+IF(AND(CE344&gt;0,OR(Inputs!C23&gt;Inputs!C14,AND(Inputs!C23=Inputs!C14,9&lt;0))),1,0)))</f>
        <v>99</v>
      </c>
      <c r="P344" s="3">
        <f>IF(Inputs!$B$27&lt;&gt;"Ready","PENDING INPUTS",IF(A344&gt;Inputs!$B$6,0,MIN(MAX(0,(K344+L344+M344)-N344),MAX(0,C344-D344-(IF(O344&lt;O344,K344+L344+M344-N344,0)+IF(W344&lt;O344,S344+T344+U344-V344,0)+IF(AE344&lt;O344,AA344+AB344+AC344-AD344,0)+IF(AM344&lt;O344,AI344+AJ344+AK344-AL344,0)+IF(AU344&lt;O344,AQ344+AR344+AS344-AT344,0)+IF(BC344&lt;O344,AY344+AZ344+BA344-BB344,0)+IF(BK344&lt;O344,BG344+BH344+BI344-BJ344,0)+IF(BS344&lt;O344,BO344+BP344+BQ344-BR344,0)+IF(CA344&lt;O344,BW344+BX344+BY344-BZ344,0)+IF(CI344&lt;O344,CE344+CF344+CG344-CH344,0))))))</f>
        <v>0</v>
      </c>
      <c r="Q344" s="3">
        <f>IF(Inputs!$B$27&lt;&gt;"Ready","PENDING INPUTS",MIN((K344+L344+M344),IF(D344&gt;C344,IF(D344=0,0,N344*C344/D344),N344+P344)))</f>
        <v>0</v>
      </c>
      <c r="R344" s="3">
        <f>IF(Inputs!$B$27&lt;&gt;"Ready","PENDING INPUTS",MAX(0,(K344+L344+M344)-Q344))</f>
        <v>0</v>
      </c>
      <c r="S344" s="3">
        <f>IF(Inputs!$B$27&lt;&gt;"Ready","PENDING INPUTS",Z343)</f>
        <v>0</v>
      </c>
      <c r="T344" s="3">
        <f>IF(Inputs!$B$27&lt;&gt;"Ready","PENDING INPUTS",IF(A344&lt;=Inputs!$B$6,ROUND(S344*Inputs!C15/12,2),0))</f>
        <v>0</v>
      </c>
      <c r="U344" s="3">
        <f>IF(Inputs!$B$27&lt;&gt;"Ready","PENDING INPUTS",IF(AND(A344&lt;=Inputs!$B$6,S344&gt;0),Inputs!G15,0))</f>
        <v>0</v>
      </c>
      <c r="V344" s="3">
        <f>IF(Inputs!$B$27&lt;&gt;"Ready","PENDING INPUTS",IF(A344&gt;Inputs!$B$6,0,MIN((S344+T344+U344),IF(Inputs!H15=1,Inputs!D15,MAX(Inputs!F15,ROUND(S344*Inputs!E15+T344+U344,2))))))</f>
        <v>0</v>
      </c>
      <c r="W344">
        <f>IF(Inputs!$B$27&lt;&gt;"Ready","PENDING INPUTS",IF(S344&lt;=0,99,1+IF(AND(K344&gt;0,OR(Inputs!C14&gt;Inputs!C15,AND(Inputs!C14=Inputs!C15,0&lt;1))),1,0)+IF(AND(AA344&gt;0,OR(Inputs!C16&gt;Inputs!C15,AND(Inputs!C16=Inputs!C15,2&lt;1))),1,0)+IF(AND(AI344&gt;0,OR(Inputs!C17&gt;Inputs!C15,AND(Inputs!C17=Inputs!C15,3&lt;1))),1,0)+IF(AND(AQ344&gt;0,OR(Inputs!C18&gt;Inputs!C15,AND(Inputs!C18=Inputs!C15,4&lt;1))),1,0)+IF(AND(AY344&gt;0,OR(Inputs!C19&gt;Inputs!C15,AND(Inputs!C19=Inputs!C15,5&lt;1))),1,0)+IF(AND(BG344&gt;0,OR(Inputs!C20&gt;Inputs!C15,AND(Inputs!C20=Inputs!C15,6&lt;1))),1,0)+IF(AND(BO344&gt;0,OR(Inputs!C21&gt;Inputs!C15,AND(Inputs!C21=Inputs!C15,7&lt;1))),1,0)+IF(AND(BW344&gt;0,OR(Inputs!C22&gt;Inputs!C15,AND(Inputs!C22=Inputs!C15,8&lt;1))),1,0)+IF(AND(CE344&gt;0,OR(Inputs!C23&gt;Inputs!C15,AND(Inputs!C23=Inputs!C15,9&lt;1))),1,0)))</f>
        <v>99</v>
      </c>
      <c r="X344" s="3">
        <f>IF(Inputs!$B$27&lt;&gt;"Ready","PENDING INPUTS",IF(A344&gt;Inputs!$B$6,0,MIN(MAX(0,(S344+T344+U344)-V344),MAX(0,C344-D344-(IF(O344&lt;W344,K344+L344+M344-N344,0)+IF(W344&lt;W344,S344+T344+U344-V344,0)+IF(AE344&lt;W344,AA344+AB344+AC344-AD344,0)+IF(AM344&lt;W344,AI344+AJ344+AK344-AL344,0)+IF(AU344&lt;W344,AQ344+AR344+AS344-AT344,0)+IF(BC344&lt;W344,AY344+AZ344+BA344-BB344,0)+IF(BK344&lt;W344,BG344+BH344+BI344-BJ344,0)+IF(BS344&lt;W344,BO344+BP344+BQ344-BR344,0)+IF(CA344&lt;W344,BW344+BX344+BY344-BZ344,0)+IF(CI344&lt;W344,CE344+CF344+CG344-CH344,0))))))</f>
        <v>0</v>
      </c>
      <c r="Y344" s="3">
        <f>IF(Inputs!$B$27&lt;&gt;"Ready","PENDING INPUTS",MIN((S344+T344+U344),IF(D344&gt;C344,IF(D344=0,0,V344*C344/D344),V344+X344)))</f>
        <v>0</v>
      </c>
      <c r="Z344" s="3">
        <f>IF(Inputs!$B$27&lt;&gt;"Ready","PENDING INPUTS",MAX(0,(S344+T344+U344)-Y344))</f>
        <v>0</v>
      </c>
      <c r="AA344" s="3">
        <f>IF(Inputs!$B$27&lt;&gt;"Ready","PENDING INPUTS",AH343)</f>
        <v>0</v>
      </c>
      <c r="AB344" s="3">
        <f>IF(Inputs!$B$27&lt;&gt;"Ready","PENDING INPUTS",IF(A344&lt;=Inputs!$B$6,ROUND(AA344*Inputs!C16/12,2),0))</f>
        <v>0</v>
      </c>
      <c r="AC344" s="3">
        <f>IF(Inputs!$B$27&lt;&gt;"Ready","PENDING INPUTS",IF(AND(A344&lt;=Inputs!$B$6,AA344&gt;0),Inputs!G16,0))</f>
        <v>0</v>
      </c>
      <c r="AD344" s="3">
        <f>IF(Inputs!$B$27&lt;&gt;"Ready","PENDING INPUTS",IF(A344&gt;Inputs!$B$6,0,MIN((AA344+AB344+AC344),IF(Inputs!H16=1,Inputs!D16,MAX(Inputs!F16,ROUND(AA344*Inputs!E16+AB344+AC344,2))))))</f>
        <v>0</v>
      </c>
      <c r="AE344">
        <f>IF(Inputs!$B$27&lt;&gt;"Ready","PENDING INPUTS",IF(AA344&lt;=0,99,1+IF(AND(K344&gt;0,OR(Inputs!C14&gt;Inputs!C16,AND(Inputs!C14=Inputs!C16,0&lt;2))),1,0)+IF(AND(S344&gt;0,OR(Inputs!C15&gt;Inputs!C16,AND(Inputs!C15=Inputs!C16,1&lt;2))),1,0)+IF(AND(AI344&gt;0,OR(Inputs!C17&gt;Inputs!C16,AND(Inputs!C17=Inputs!C16,3&lt;2))),1,0)+IF(AND(AQ344&gt;0,OR(Inputs!C18&gt;Inputs!C16,AND(Inputs!C18=Inputs!C16,4&lt;2))),1,0)+IF(AND(AY344&gt;0,OR(Inputs!C19&gt;Inputs!C16,AND(Inputs!C19=Inputs!C16,5&lt;2))),1,0)+IF(AND(BG344&gt;0,OR(Inputs!C20&gt;Inputs!C16,AND(Inputs!C20=Inputs!C16,6&lt;2))),1,0)+IF(AND(BO344&gt;0,OR(Inputs!C21&gt;Inputs!C16,AND(Inputs!C21=Inputs!C16,7&lt;2))),1,0)+IF(AND(BW344&gt;0,OR(Inputs!C22&gt;Inputs!C16,AND(Inputs!C22=Inputs!C16,8&lt;2))),1,0)+IF(AND(CE344&gt;0,OR(Inputs!C23&gt;Inputs!C16,AND(Inputs!C23=Inputs!C16,9&lt;2))),1,0)))</f>
        <v>99</v>
      </c>
      <c r="AF344" s="3">
        <f>IF(Inputs!$B$27&lt;&gt;"Ready","PENDING INPUTS",IF(A344&gt;Inputs!$B$6,0,MIN(MAX(0,(AA344+AB344+AC344)-AD344),MAX(0,C344-D344-(IF(O344&lt;AE344,K344+L344+M344-N344,0)+IF(W344&lt;AE344,S344+T344+U344-V344,0)+IF(AE344&lt;AE344,AA344+AB344+AC344-AD344,0)+IF(AM344&lt;AE344,AI344+AJ344+AK344-AL344,0)+IF(AU344&lt;AE344,AQ344+AR344+AS344-AT344,0)+IF(BC344&lt;AE344,AY344+AZ344+BA344-BB344,0)+IF(BK344&lt;AE344,BG344+BH344+BI344-BJ344,0)+IF(BS344&lt;AE344,BO344+BP344+BQ344-BR344,0)+IF(CA344&lt;AE344,BW344+BX344+BY344-BZ344,0)+IF(CI344&lt;AE344,CE344+CF344+CG344-CH344,0))))))</f>
        <v>0</v>
      </c>
      <c r="AG344" s="3">
        <f>IF(Inputs!$B$27&lt;&gt;"Ready","PENDING INPUTS",MIN((AA344+AB344+AC344),IF(D344&gt;C344,IF(D344=0,0,AD344*C344/D344),AD344+AF344)))</f>
        <v>0</v>
      </c>
      <c r="AH344" s="3">
        <f>IF(Inputs!$B$27&lt;&gt;"Ready","PENDING INPUTS",MAX(0,(AA344+AB344+AC344)-AG344))</f>
        <v>0</v>
      </c>
      <c r="AI344" s="3">
        <f>IF(Inputs!$B$27&lt;&gt;"Ready","PENDING INPUTS",AP343)</f>
        <v>0</v>
      </c>
      <c r="AJ344" s="3">
        <f>IF(Inputs!$B$27&lt;&gt;"Ready","PENDING INPUTS",IF(A344&lt;=Inputs!$B$6,ROUND(AI344*Inputs!C17/12,2),0))</f>
        <v>0</v>
      </c>
      <c r="AK344" s="3">
        <f>IF(Inputs!$B$27&lt;&gt;"Ready","PENDING INPUTS",IF(AND(A344&lt;=Inputs!$B$6,AI344&gt;0),Inputs!G17,0))</f>
        <v>0</v>
      </c>
      <c r="AL344" s="3">
        <f>IF(Inputs!$B$27&lt;&gt;"Ready","PENDING INPUTS",IF(A344&gt;Inputs!$B$6,0,MIN((AI344+AJ344+AK344),IF(Inputs!H17=1,Inputs!D17,MAX(Inputs!F17,ROUND(AI344*Inputs!E17+AJ344+AK344,2))))))</f>
        <v>0</v>
      </c>
      <c r="AM344">
        <f>IF(Inputs!$B$27&lt;&gt;"Ready","PENDING INPUTS",IF(AI344&lt;=0,99,1+IF(AND(K344&gt;0,OR(Inputs!C14&gt;Inputs!C17,AND(Inputs!C14=Inputs!C17,0&lt;3))),1,0)+IF(AND(S344&gt;0,OR(Inputs!C15&gt;Inputs!C17,AND(Inputs!C15=Inputs!C17,1&lt;3))),1,0)+IF(AND(AA344&gt;0,OR(Inputs!C16&gt;Inputs!C17,AND(Inputs!C16=Inputs!C17,2&lt;3))),1,0)+IF(AND(AQ344&gt;0,OR(Inputs!C18&gt;Inputs!C17,AND(Inputs!C18=Inputs!C17,4&lt;3))),1,0)+IF(AND(AY344&gt;0,OR(Inputs!C19&gt;Inputs!C17,AND(Inputs!C19=Inputs!C17,5&lt;3))),1,0)+IF(AND(BG344&gt;0,OR(Inputs!C20&gt;Inputs!C17,AND(Inputs!C20=Inputs!C17,6&lt;3))),1,0)+IF(AND(BO344&gt;0,OR(Inputs!C21&gt;Inputs!C17,AND(Inputs!C21=Inputs!C17,7&lt;3))),1,0)+IF(AND(BW344&gt;0,OR(Inputs!C22&gt;Inputs!C17,AND(Inputs!C22=Inputs!C17,8&lt;3))),1,0)+IF(AND(CE344&gt;0,OR(Inputs!C23&gt;Inputs!C17,AND(Inputs!C23=Inputs!C17,9&lt;3))),1,0)))</f>
        <v>99</v>
      </c>
      <c r="AN344" s="3">
        <f>IF(Inputs!$B$27&lt;&gt;"Ready","PENDING INPUTS",IF(A344&gt;Inputs!$B$6,0,MIN(MAX(0,(AI344+AJ344+AK344)-AL344),MAX(0,C344-D344-(IF(O344&lt;AM344,K344+L344+M344-N344,0)+IF(W344&lt;AM344,S344+T344+U344-V344,0)+IF(AE344&lt;AM344,AA344+AB344+AC344-AD344,0)+IF(AM344&lt;AM344,AI344+AJ344+AK344-AL344,0)+IF(AU344&lt;AM344,AQ344+AR344+AS344-AT344,0)+IF(BC344&lt;AM344,AY344+AZ344+BA344-BB344,0)+IF(BK344&lt;AM344,BG344+BH344+BI344-BJ344,0)+IF(BS344&lt;AM344,BO344+BP344+BQ344-BR344,0)+IF(CA344&lt;AM344,BW344+BX344+BY344-BZ344,0)+IF(CI344&lt;AM344,CE344+CF344+CG344-CH344,0))))))</f>
        <v>0</v>
      </c>
      <c r="AO344" s="3">
        <f>IF(Inputs!$B$27&lt;&gt;"Ready","PENDING INPUTS",MIN((AI344+AJ344+AK344),IF(D344&gt;C344,IF(D344=0,0,AL344*C344/D344),AL344+AN344)))</f>
        <v>0</v>
      </c>
      <c r="AP344" s="3">
        <f>IF(Inputs!$B$27&lt;&gt;"Ready","PENDING INPUTS",MAX(0,(AI344+AJ344+AK344)-AO344))</f>
        <v>0</v>
      </c>
      <c r="AQ344" s="3">
        <f>IF(Inputs!$B$27&lt;&gt;"Ready","PENDING INPUTS",AX343)</f>
        <v>0</v>
      </c>
      <c r="AR344" s="3">
        <f>IF(Inputs!$B$27&lt;&gt;"Ready","PENDING INPUTS",IF(A344&lt;=Inputs!$B$6,ROUND(AQ344*Inputs!C18/12,2),0))</f>
        <v>0</v>
      </c>
      <c r="AS344" s="3">
        <f>IF(Inputs!$B$27&lt;&gt;"Ready","PENDING INPUTS",IF(AND(A344&lt;=Inputs!$B$6,AQ344&gt;0),Inputs!G18,0))</f>
        <v>0</v>
      </c>
      <c r="AT344" s="3">
        <f>IF(Inputs!$B$27&lt;&gt;"Ready","PENDING INPUTS",IF(A344&gt;Inputs!$B$6,0,MIN((AQ344+AR344+AS344),IF(Inputs!H18=1,Inputs!D18,MAX(Inputs!F18,ROUND(AQ344*Inputs!E18+AR344+AS344,2))))))</f>
        <v>0</v>
      </c>
      <c r="AU344">
        <f>IF(Inputs!$B$27&lt;&gt;"Ready","PENDING INPUTS",IF(AQ344&lt;=0,99,1+IF(AND(K344&gt;0,OR(Inputs!C14&gt;Inputs!C18,AND(Inputs!C14=Inputs!C18,0&lt;4))),1,0)+IF(AND(S344&gt;0,OR(Inputs!C15&gt;Inputs!C18,AND(Inputs!C15=Inputs!C18,1&lt;4))),1,0)+IF(AND(AA344&gt;0,OR(Inputs!C16&gt;Inputs!C18,AND(Inputs!C16=Inputs!C18,2&lt;4))),1,0)+IF(AND(AI344&gt;0,OR(Inputs!C17&gt;Inputs!C18,AND(Inputs!C17=Inputs!C18,3&lt;4))),1,0)+IF(AND(AY344&gt;0,OR(Inputs!C19&gt;Inputs!C18,AND(Inputs!C19=Inputs!C18,5&lt;4))),1,0)+IF(AND(BG344&gt;0,OR(Inputs!C20&gt;Inputs!C18,AND(Inputs!C20=Inputs!C18,6&lt;4))),1,0)+IF(AND(BO344&gt;0,OR(Inputs!C21&gt;Inputs!C18,AND(Inputs!C21=Inputs!C18,7&lt;4))),1,0)+IF(AND(BW344&gt;0,OR(Inputs!C22&gt;Inputs!C18,AND(Inputs!C22=Inputs!C18,8&lt;4))),1,0)+IF(AND(CE344&gt;0,OR(Inputs!C23&gt;Inputs!C18,AND(Inputs!C23=Inputs!C18,9&lt;4))),1,0)))</f>
        <v>99</v>
      </c>
      <c r="AV344" s="3">
        <f>IF(Inputs!$B$27&lt;&gt;"Ready","PENDING INPUTS",IF(A344&gt;Inputs!$B$6,0,MIN(MAX(0,(AQ344+AR344+AS344)-AT344),MAX(0,C344-D344-(IF(O344&lt;AU344,K344+L344+M344-N344,0)+IF(W344&lt;AU344,S344+T344+U344-V344,0)+IF(AE344&lt;AU344,AA344+AB344+AC344-AD344,0)+IF(AM344&lt;AU344,AI344+AJ344+AK344-AL344,0)+IF(AU344&lt;AU344,AQ344+AR344+AS344-AT344,0)+IF(BC344&lt;AU344,AY344+AZ344+BA344-BB344,0)+IF(BK344&lt;AU344,BG344+BH344+BI344-BJ344,0)+IF(BS344&lt;AU344,BO344+BP344+BQ344-BR344,0)+IF(CA344&lt;AU344,BW344+BX344+BY344-BZ344,0)+IF(CI344&lt;AU344,CE344+CF344+CG344-CH344,0))))))</f>
        <v>0</v>
      </c>
      <c r="AW344" s="3">
        <f>IF(Inputs!$B$27&lt;&gt;"Ready","PENDING INPUTS",MIN((AQ344+AR344+AS344),IF(D344&gt;C344,IF(D344=0,0,AT344*C344/D344),AT344+AV344)))</f>
        <v>0</v>
      </c>
      <c r="AX344" s="3">
        <f>IF(Inputs!$B$27&lt;&gt;"Ready","PENDING INPUTS",MAX(0,(AQ344+AR344+AS344)-AW344))</f>
        <v>0</v>
      </c>
      <c r="AY344" s="3">
        <f>IF(Inputs!$B$27&lt;&gt;"Ready","PENDING INPUTS",BF343)</f>
        <v>0</v>
      </c>
      <c r="AZ344" s="3">
        <f>IF(Inputs!$B$27&lt;&gt;"Ready","PENDING INPUTS",IF(A344&lt;=Inputs!$B$6,ROUND(AY344*Inputs!C19/12,2),0))</f>
        <v>0</v>
      </c>
      <c r="BA344" s="3">
        <f>IF(Inputs!$B$27&lt;&gt;"Ready","PENDING INPUTS",IF(AND(A344&lt;=Inputs!$B$6,AY344&gt;0),Inputs!G19,0))</f>
        <v>0</v>
      </c>
      <c r="BB344" s="3">
        <f>IF(Inputs!$B$27&lt;&gt;"Ready","PENDING INPUTS",IF(A344&gt;Inputs!$B$6,0,MIN((AY344+AZ344+BA344),IF(Inputs!H19=1,Inputs!D19,MAX(Inputs!F19,ROUND(AY344*Inputs!E19+AZ344+BA344,2))))))</f>
        <v>0</v>
      </c>
      <c r="BC344">
        <f>IF(Inputs!$B$27&lt;&gt;"Ready","PENDING INPUTS",IF(AY344&lt;=0,99,1+IF(AND(K344&gt;0,OR(Inputs!C14&gt;Inputs!C19,AND(Inputs!C14=Inputs!C19,0&lt;5))),1,0)+IF(AND(S344&gt;0,OR(Inputs!C15&gt;Inputs!C19,AND(Inputs!C15=Inputs!C19,1&lt;5))),1,0)+IF(AND(AA344&gt;0,OR(Inputs!C16&gt;Inputs!C19,AND(Inputs!C16=Inputs!C19,2&lt;5))),1,0)+IF(AND(AI344&gt;0,OR(Inputs!C17&gt;Inputs!C19,AND(Inputs!C17=Inputs!C19,3&lt;5))),1,0)+IF(AND(AQ344&gt;0,OR(Inputs!C18&gt;Inputs!C19,AND(Inputs!C18=Inputs!C19,4&lt;5))),1,0)+IF(AND(BG344&gt;0,OR(Inputs!C20&gt;Inputs!C19,AND(Inputs!C20=Inputs!C19,6&lt;5))),1,0)+IF(AND(BO344&gt;0,OR(Inputs!C21&gt;Inputs!C19,AND(Inputs!C21=Inputs!C19,7&lt;5))),1,0)+IF(AND(BW344&gt;0,OR(Inputs!C22&gt;Inputs!C19,AND(Inputs!C22=Inputs!C19,8&lt;5))),1,0)+IF(AND(CE344&gt;0,OR(Inputs!C23&gt;Inputs!C19,AND(Inputs!C23=Inputs!C19,9&lt;5))),1,0)))</f>
        <v>99</v>
      </c>
      <c r="BD344" s="3">
        <f>IF(Inputs!$B$27&lt;&gt;"Ready","PENDING INPUTS",IF(A344&gt;Inputs!$B$6,0,MIN(MAX(0,(AY344+AZ344+BA344)-BB344),MAX(0,C344-D344-(IF(O344&lt;BC344,K344+L344+M344-N344,0)+IF(W344&lt;BC344,S344+T344+U344-V344,0)+IF(AE344&lt;BC344,AA344+AB344+AC344-AD344,0)+IF(AM344&lt;BC344,AI344+AJ344+AK344-AL344,0)+IF(AU344&lt;BC344,AQ344+AR344+AS344-AT344,0)+IF(BC344&lt;BC344,AY344+AZ344+BA344-BB344,0)+IF(BK344&lt;BC344,BG344+BH344+BI344-BJ344,0)+IF(BS344&lt;BC344,BO344+BP344+BQ344-BR344,0)+IF(CA344&lt;BC344,BW344+BX344+BY344-BZ344,0)+IF(CI344&lt;BC344,CE344+CF344+CG344-CH344,0))))))</f>
        <v>0</v>
      </c>
      <c r="BE344" s="3">
        <f>IF(Inputs!$B$27&lt;&gt;"Ready","PENDING INPUTS",MIN((AY344+AZ344+BA344),IF(D344&gt;C344,IF(D344=0,0,BB344*C344/D344),BB344+BD344)))</f>
        <v>0</v>
      </c>
      <c r="BF344" s="3">
        <f>IF(Inputs!$B$27&lt;&gt;"Ready","PENDING INPUTS",MAX(0,(AY344+AZ344+BA344)-BE344))</f>
        <v>0</v>
      </c>
      <c r="BG344" s="3">
        <f>IF(Inputs!$B$27&lt;&gt;"Ready","PENDING INPUTS",BN343)</f>
        <v>0</v>
      </c>
      <c r="BH344" s="3">
        <f>IF(Inputs!$B$27&lt;&gt;"Ready","PENDING INPUTS",IF(A344&lt;=Inputs!$B$6,ROUND(BG344*Inputs!C20/12,2),0))</f>
        <v>0</v>
      </c>
      <c r="BI344" s="3">
        <f>IF(Inputs!$B$27&lt;&gt;"Ready","PENDING INPUTS",IF(AND(A344&lt;=Inputs!$B$6,BG344&gt;0),Inputs!G20,0))</f>
        <v>0</v>
      </c>
      <c r="BJ344" s="3">
        <f>IF(Inputs!$B$27&lt;&gt;"Ready","PENDING INPUTS",IF(A344&gt;Inputs!$B$6,0,MIN((BG344+BH344+BI344),IF(Inputs!H20=1,Inputs!D20,MAX(Inputs!F20,ROUND(BG344*Inputs!E20+BH344+BI344,2))))))</f>
        <v>0</v>
      </c>
      <c r="BK344">
        <f>IF(Inputs!$B$27&lt;&gt;"Ready","PENDING INPUTS",IF(BG344&lt;=0,99,1+IF(AND(K344&gt;0,OR(Inputs!C14&gt;Inputs!C20,AND(Inputs!C14=Inputs!C20,0&lt;6))),1,0)+IF(AND(S344&gt;0,OR(Inputs!C15&gt;Inputs!C20,AND(Inputs!C15=Inputs!C20,1&lt;6))),1,0)+IF(AND(AA344&gt;0,OR(Inputs!C16&gt;Inputs!C20,AND(Inputs!C16=Inputs!C20,2&lt;6))),1,0)+IF(AND(AI344&gt;0,OR(Inputs!C17&gt;Inputs!C20,AND(Inputs!C17=Inputs!C20,3&lt;6))),1,0)+IF(AND(AQ344&gt;0,OR(Inputs!C18&gt;Inputs!C20,AND(Inputs!C18=Inputs!C20,4&lt;6))),1,0)+IF(AND(AY344&gt;0,OR(Inputs!C19&gt;Inputs!C20,AND(Inputs!C19=Inputs!C20,5&lt;6))),1,0)+IF(AND(BO344&gt;0,OR(Inputs!C21&gt;Inputs!C20,AND(Inputs!C21=Inputs!C20,7&lt;6))),1,0)+IF(AND(BW344&gt;0,OR(Inputs!C22&gt;Inputs!C20,AND(Inputs!C22=Inputs!C20,8&lt;6))),1,0)+IF(AND(CE344&gt;0,OR(Inputs!C23&gt;Inputs!C20,AND(Inputs!C23=Inputs!C20,9&lt;6))),1,0)))</f>
        <v>99</v>
      </c>
      <c r="BL344" s="3">
        <f>IF(Inputs!$B$27&lt;&gt;"Ready","PENDING INPUTS",IF(A344&gt;Inputs!$B$6,0,MIN(MAX(0,(BG344+BH344+BI344)-BJ344),MAX(0,C344-D344-(IF(O344&lt;BK344,K344+L344+M344-N344,0)+IF(W344&lt;BK344,S344+T344+U344-V344,0)+IF(AE344&lt;BK344,AA344+AB344+AC344-AD344,0)+IF(AM344&lt;BK344,AI344+AJ344+AK344-AL344,0)+IF(AU344&lt;BK344,AQ344+AR344+AS344-AT344,0)+IF(BC344&lt;BK344,AY344+AZ344+BA344-BB344,0)+IF(BK344&lt;BK344,BG344+BH344+BI344-BJ344,0)+IF(BS344&lt;BK344,BO344+BP344+BQ344-BR344,0)+IF(CA344&lt;BK344,BW344+BX344+BY344-BZ344,0)+IF(CI344&lt;BK344,CE344+CF344+CG344-CH344,0))))))</f>
        <v>0</v>
      </c>
      <c r="BM344" s="3">
        <f>IF(Inputs!$B$27&lt;&gt;"Ready","PENDING INPUTS",MIN((BG344+BH344+BI344),IF(D344&gt;C344,IF(D344=0,0,BJ344*C344/D344),BJ344+BL344)))</f>
        <v>0</v>
      </c>
      <c r="BN344" s="3">
        <f>IF(Inputs!$B$27&lt;&gt;"Ready","PENDING INPUTS",MAX(0,(BG344+BH344+BI344)-BM344))</f>
        <v>0</v>
      </c>
      <c r="BO344" s="3">
        <f>IF(Inputs!$B$27&lt;&gt;"Ready","PENDING INPUTS",BV343)</f>
        <v>0</v>
      </c>
      <c r="BP344" s="3">
        <f>IF(Inputs!$B$27&lt;&gt;"Ready","PENDING INPUTS",IF(A344&lt;=Inputs!$B$6,ROUND(BO344*Inputs!C21/12,2),0))</f>
        <v>0</v>
      </c>
      <c r="BQ344" s="3">
        <f>IF(Inputs!$B$27&lt;&gt;"Ready","PENDING INPUTS",IF(AND(A344&lt;=Inputs!$B$6,BO344&gt;0),Inputs!G21,0))</f>
        <v>0</v>
      </c>
      <c r="BR344" s="3">
        <f>IF(Inputs!$B$27&lt;&gt;"Ready","PENDING INPUTS",IF(A344&gt;Inputs!$B$6,0,MIN((BO344+BP344+BQ344),IF(Inputs!H21=1,Inputs!D21,MAX(Inputs!F21,ROUND(BO344*Inputs!E21+BP344+BQ344,2))))))</f>
        <v>0</v>
      </c>
      <c r="BS344">
        <f>IF(Inputs!$B$27&lt;&gt;"Ready","PENDING INPUTS",IF(BO344&lt;=0,99,1+IF(AND(K344&gt;0,OR(Inputs!C14&gt;Inputs!C21,AND(Inputs!C14=Inputs!C21,0&lt;7))),1,0)+IF(AND(S344&gt;0,OR(Inputs!C15&gt;Inputs!C21,AND(Inputs!C15=Inputs!C21,1&lt;7))),1,0)+IF(AND(AA344&gt;0,OR(Inputs!C16&gt;Inputs!C21,AND(Inputs!C16=Inputs!C21,2&lt;7))),1,0)+IF(AND(AI344&gt;0,OR(Inputs!C17&gt;Inputs!C21,AND(Inputs!C17=Inputs!C21,3&lt;7))),1,0)+IF(AND(AQ344&gt;0,OR(Inputs!C18&gt;Inputs!C21,AND(Inputs!C18=Inputs!C21,4&lt;7))),1,0)+IF(AND(AY344&gt;0,OR(Inputs!C19&gt;Inputs!C21,AND(Inputs!C19=Inputs!C21,5&lt;7))),1,0)+IF(AND(BG344&gt;0,OR(Inputs!C20&gt;Inputs!C21,AND(Inputs!C20=Inputs!C21,6&lt;7))),1,0)+IF(AND(BW344&gt;0,OR(Inputs!C22&gt;Inputs!C21,AND(Inputs!C22=Inputs!C21,8&lt;7))),1,0)+IF(AND(CE344&gt;0,OR(Inputs!C23&gt;Inputs!C21,AND(Inputs!C23=Inputs!C21,9&lt;7))),1,0)))</f>
        <v>99</v>
      </c>
      <c r="BT344" s="3">
        <f>IF(Inputs!$B$27&lt;&gt;"Ready","PENDING INPUTS",IF(A344&gt;Inputs!$B$6,0,MIN(MAX(0,(BO344+BP344+BQ344)-BR344),MAX(0,C344-D344-(IF(O344&lt;BS344,K344+L344+M344-N344,0)+IF(W344&lt;BS344,S344+T344+U344-V344,0)+IF(AE344&lt;BS344,AA344+AB344+AC344-AD344,0)+IF(AM344&lt;BS344,AI344+AJ344+AK344-AL344,0)+IF(AU344&lt;BS344,AQ344+AR344+AS344-AT344,0)+IF(BC344&lt;BS344,AY344+AZ344+BA344-BB344,0)+IF(BK344&lt;BS344,BG344+BH344+BI344-BJ344,0)+IF(BS344&lt;BS344,BO344+BP344+BQ344-BR344,0)+IF(CA344&lt;BS344,BW344+BX344+BY344-BZ344,0)+IF(CI344&lt;BS344,CE344+CF344+CG344-CH344,0))))))</f>
        <v>0</v>
      </c>
      <c r="BU344" s="3">
        <f>IF(Inputs!$B$27&lt;&gt;"Ready","PENDING INPUTS",MIN((BO344+BP344+BQ344),IF(D344&gt;C344,IF(D344=0,0,BR344*C344/D344),BR344+BT344)))</f>
        <v>0</v>
      </c>
      <c r="BV344" s="3">
        <f>IF(Inputs!$B$27&lt;&gt;"Ready","PENDING INPUTS",MAX(0,(BO344+BP344+BQ344)-BU344))</f>
        <v>0</v>
      </c>
      <c r="BW344" s="3">
        <f>IF(Inputs!$B$27&lt;&gt;"Ready","PENDING INPUTS",CD343)</f>
        <v>0</v>
      </c>
      <c r="BX344" s="3">
        <f>IF(Inputs!$B$27&lt;&gt;"Ready","PENDING INPUTS",IF(A344&lt;=Inputs!$B$6,ROUND(BW344*Inputs!C22/12,2),0))</f>
        <v>0</v>
      </c>
      <c r="BY344" s="3">
        <f>IF(Inputs!$B$27&lt;&gt;"Ready","PENDING INPUTS",IF(AND(A344&lt;=Inputs!$B$6,BW344&gt;0),Inputs!G22,0))</f>
        <v>0</v>
      </c>
      <c r="BZ344" s="3">
        <f>IF(Inputs!$B$27&lt;&gt;"Ready","PENDING INPUTS",IF(A344&gt;Inputs!$B$6,0,MIN((BW344+BX344+BY344),IF(Inputs!H22=1,Inputs!D22,MAX(Inputs!F22,ROUND(BW344*Inputs!E22+BX344+BY344,2))))))</f>
        <v>0</v>
      </c>
      <c r="CA344">
        <f>IF(Inputs!$B$27&lt;&gt;"Ready","PENDING INPUTS",IF(BW344&lt;=0,99,1+IF(AND(K344&gt;0,OR(Inputs!C14&gt;Inputs!C22,AND(Inputs!C14=Inputs!C22,0&lt;8))),1,0)+IF(AND(S344&gt;0,OR(Inputs!C15&gt;Inputs!C22,AND(Inputs!C15=Inputs!C22,1&lt;8))),1,0)+IF(AND(AA344&gt;0,OR(Inputs!C16&gt;Inputs!C22,AND(Inputs!C16=Inputs!C22,2&lt;8))),1,0)+IF(AND(AI344&gt;0,OR(Inputs!C17&gt;Inputs!C22,AND(Inputs!C17=Inputs!C22,3&lt;8))),1,0)+IF(AND(AQ344&gt;0,OR(Inputs!C18&gt;Inputs!C22,AND(Inputs!C18=Inputs!C22,4&lt;8))),1,0)+IF(AND(AY344&gt;0,OR(Inputs!C19&gt;Inputs!C22,AND(Inputs!C19=Inputs!C22,5&lt;8))),1,0)+IF(AND(BG344&gt;0,OR(Inputs!C20&gt;Inputs!C22,AND(Inputs!C20=Inputs!C22,6&lt;8))),1,0)+IF(AND(BO344&gt;0,OR(Inputs!C21&gt;Inputs!C22,AND(Inputs!C21=Inputs!C22,7&lt;8))),1,0)+IF(AND(CE344&gt;0,OR(Inputs!C23&gt;Inputs!C22,AND(Inputs!C23=Inputs!C22,9&lt;8))),1,0)))</f>
        <v>99</v>
      </c>
      <c r="CB344" s="3">
        <f>IF(Inputs!$B$27&lt;&gt;"Ready","PENDING INPUTS",IF(A344&gt;Inputs!$B$6,0,MIN(MAX(0,(BW344+BX344+BY344)-BZ344),MAX(0,C344-D344-(IF(O344&lt;CA344,K344+L344+M344-N344,0)+IF(W344&lt;CA344,S344+T344+U344-V344,0)+IF(AE344&lt;CA344,AA344+AB344+AC344-AD344,0)+IF(AM344&lt;CA344,AI344+AJ344+AK344-AL344,0)+IF(AU344&lt;CA344,AQ344+AR344+AS344-AT344,0)+IF(BC344&lt;CA344,AY344+AZ344+BA344-BB344,0)+IF(BK344&lt;CA344,BG344+BH344+BI344-BJ344,0)+IF(BS344&lt;CA344,BO344+BP344+BQ344-BR344,0)+IF(CA344&lt;CA344,BW344+BX344+BY344-BZ344,0)+IF(CI344&lt;CA344,CE344+CF344+CG344-CH344,0))))))</f>
        <v>0</v>
      </c>
      <c r="CC344" s="3">
        <f>IF(Inputs!$B$27&lt;&gt;"Ready","PENDING INPUTS",MIN((BW344+BX344+BY344),IF(D344&gt;C344,IF(D344=0,0,BZ344*C344/D344),BZ344+CB344)))</f>
        <v>0</v>
      </c>
      <c r="CD344" s="3">
        <f>IF(Inputs!$B$27&lt;&gt;"Ready","PENDING INPUTS",MAX(0,(BW344+BX344+BY344)-CC344))</f>
        <v>0</v>
      </c>
      <c r="CE344" s="3">
        <f>IF(Inputs!$B$27&lt;&gt;"Ready","PENDING INPUTS",CL343)</f>
        <v>0</v>
      </c>
      <c r="CF344" s="3">
        <f>IF(Inputs!$B$27&lt;&gt;"Ready","PENDING INPUTS",IF(A344&lt;=Inputs!$B$6,ROUND(CE344*Inputs!C23/12,2),0))</f>
        <v>0</v>
      </c>
      <c r="CG344" s="3">
        <f>IF(Inputs!$B$27&lt;&gt;"Ready","PENDING INPUTS",IF(AND(A344&lt;=Inputs!$B$6,CE344&gt;0),Inputs!G23,0))</f>
        <v>0</v>
      </c>
      <c r="CH344" s="3">
        <f>IF(Inputs!$B$27&lt;&gt;"Ready","PENDING INPUTS",IF(A344&gt;Inputs!$B$6,0,MIN((CE344+CF344+CG344),IF(Inputs!H23=1,Inputs!D23,MAX(Inputs!F23,ROUND(CE344*Inputs!E23+CF344+CG344,2))))))</f>
        <v>0</v>
      </c>
      <c r="CI344">
        <f>IF(Inputs!$B$27&lt;&gt;"Ready","PENDING INPUTS",IF(CE344&lt;=0,99,1+IF(AND(K344&gt;0,OR(Inputs!C14&gt;Inputs!C23,AND(Inputs!C14=Inputs!C23,0&lt;9))),1,0)+IF(AND(S344&gt;0,OR(Inputs!C15&gt;Inputs!C23,AND(Inputs!C15=Inputs!C23,1&lt;9))),1,0)+IF(AND(AA344&gt;0,OR(Inputs!C16&gt;Inputs!C23,AND(Inputs!C16=Inputs!C23,2&lt;9))),1,0)+IF(AND(AI344&gt;0,OR(Inputs!C17&gt;Inputs!C23,AND(Inputs!C17=Inputs!C23,3&lt;9))),1,0)+IF(AND(AQ344&gt;0,OR(Inputs!C18&gt;Inputs!C23,AND(Inputs!C18=Inputs!C23,4&lt;9))),1,0)+IF(AND(AY344&gt;0,OR(Inputs!C19&gt;Inputs!C23,AND(Inputs!C19=Inputs!C23,5&lt;9))),1,0)+IF(AND(BG344&gt;0,OR(Inputs!C20&gt;Inputs!C23,AND(Inputs!C20=Inputs!C23,6&lt;9))),1,0)+IF(AND(BO344&gt;0,OR(Inputs!C21&gt;Inputs!C23,AND(Inputs!C21=Inputs!C23,7&lt;9))),1,0)+IF(AND(BW344&gt;0,OR(Inputs!C22&gt;Inputs!C23,AND(Inputs!C22=Inputs!C23,8&lt;9))),1,0)))</f>
        <v>99</v>
      </c>
      <c r="CJ344" s="3">
        <f>IF(Inputs!$B$27&lt;&gt;"Ready","PENDING INPUTS",IF(A344&gt;Inputs!$B$6,0,MIN(MAX(0,(CE344+CF344+CG344)-CH344),MAX(0,C344-D344-(IF(O344&lt;CI344,K344+L344+M344-N344,0)+IF(W344&lt;CI344,S344+T344+U344-V344,0)+IF(AE344&lt;CI344,AA344+AB344+AC344-AD344,0)+IF(AM344&lt;CI344,AI344+AJ344+AK344-AL344,0)+IF(AU344&lt;CI344,AQ344+AR344+AS344-AT344,0)+IF(BC344&lt;CI344,AY344+AZ344+BA344-BB344,0)+IF(BK344&lt;CI344,BG344+BH344+BI344-BJ344,0)+IF(BS344&lt;CI344,BO344+BP344+BQ344-BR344,0)+IF(CA344&lt;CI344,BW344+BX344+BY344-BZ344,0)+IF(CI344&lt;CI344,CE344+CF344+CG344-CH344,0))))))</f>
        <v>0</v>
      </c>
      <c r="CK344" s="3">
        <f>IF(Inputs!$B$27&lt;&gt;"Ready","PENDING INPUTS",MIN((CE344+CF344+CG344),IF(D344&gt;C344,IF(D344=0,0,CH344*C344/D344),CH344+CJ344)))</f>
        <v>0</v>
      </c>
      <c r="CL344" s="3">
        <f>IF(Inputs!$B$27&lt;&gt;"Ready","PENDING INPUTS",MAX(0,(CE344+CF344+CG344)-CK344))</f>
        <v>0</v>
      </c>
    </row>
    <row r="345" spans="1:90" ht="27.95" customHeight="1" x14ac:dyDescent="0.25">
      <c r="A345">
        <v>341</v>
      </c>
      <c r="B345" s="13">
        <f>IF(Inputs!$B$27&lt;&gt;"Ready","PENDING INPUTS",EDATE(Inputs!$B$5,A345-1))</f>
        <v>56646</v>
      </c>
      <c r="C345" s="3">
        <f>IF(Inputs!$B$27&lt;&gt;"Ready","PENDING INPUTS",IF(A345&lt;=Inputs!$B$6,MAX(0,Inputs!$B$4+IF(A345=Inputs!$B$7,Inputs!$B$8,0)+IF(A345=Inputs!$B$9,Inputs!$B$10,0)),0))</f>
        <v>0</v>
      </c>
      <c r="D345" s="3">
        <f>IF(Inputs!$B$27&lt;&gt;"Ready","PENDING INPUTS",SUM(N345,V345,AD345,AL345,AT345,BB345,BJ345,BR345,BZ345,CH345))</f>
        <v>0</v>
      </c>
      <c r="E345" s="3">
        <f>IF(Inputs!$B$27&lt;&gt;"Ready","PENDING INPUTS",MAX(0,D345-C345))</f>
        <v>0</v>
      </c>
      <c r="F345" s="3">
        <f>IF(Inputs!$B$27&lt;&gt;"Ready","PENDING INPUTS",SUM(Q345,Y345,AG345,AO345,AW345,BE345,BM345,BU345,CC345,CK345))</f>
        <v>0</v>
      </c>
      <c r="G345" s="3">
        <f>IF(Inputs!$B$27&lt;&gt;"Ready","PENDING INPUTS",SUM(L345,T345,AB345,AJ345,AR345,AZ345,BH345,BP345,BX345,CF345))</f>
        <v>0</v>
      </c>
      <c r="H345" s="3">
        <f>IF(Inputs!$B$27&lt;&gt;"Ready","PENDING INPUTS",SUM(M345,U345,AC345,AK345,AS345,BA345,BI345,BQ345,BY345,CG345))</f>
        <v>0</v>
      </c>
      <c r="I345" s="3">
        <f>IF(Inputs!$B$27&lt;&gt;"Ready","PENDING INPUTS",SUM(R345,Z345,AH345,AP345,AX345,BF345,BN345,BV345,CD345,CL345))</f>
        <v>0</v>
      </c>
      <c r="J345" t="str">
        <f>IF(Inputs!$B$27&lt;&gt;"Ready","PENDING INPUTS",IF(A345&gt;Inputs!$B$6,"Beyond horizon",IF(E345&gt;0.005,"MINIMUM SHORTFALL",IF(I345&lt;0.005,"Paid off","In progress"))))</f>
        <v>Beyond horizon</v>
      </c>
      <c r="K345" s="3">
        <f>IF(Inputs!$B$27&lt;&gt;"Ready","PENDING INPUTS",R344)</f>
        <v>0</v>
      </c>
      <c r="L345" s="3">
        <f>IF(Inputs!$B$27&lt;&gt;"Ready","PENDING INPUTS",IF(A345&lt;=Inputs!$B$6,ROUND(K345*Inputs!C14/12,2),0))</f>
        <v>0</v>
      </c>
      <c r="M345" s="3">
        <f>IF(Inputs!$B$27&lt;&gt;"Ready","PENDING INPUTS",IF(AND(A345&lt;=Inputs!$B$6,K345&gt;0),Inputs!G14,0))</f>
        <v>0</v>
      </c>
      <c r="N345" s="3">
        <f>IF(Inputs!$B$27&lt;&gt;"Ready","PENDING INPUTS",IF(A345&gt;Inputs!$B$6,0,MIN((K345+L345+M345),IF(Inputs!H14=1,Inputs!D14,MAX(Inputs!F14,ROUND(K345*Inputs!E14+L345+M345,2))))))</f>
        <v>0</v>
      </c>
      <c r="O345">
        <f>IF(Inputs!$B$27&lt;&gt;"Ready","PENDING INPUTS",IF(K345&lt;=0,99,1+IF(AND(S345&gt;0,OR(Inputs!C15&gt;Inputs!C14,AND(Inputs!C15=Inputs!C14,1&lt;0))),1,0)+IF(AND(AA345&gt;0,OR(Inputs!C16&gt;Inputs!C14,AND(Inputs!C16=Inputs!C14,2&lt;0))),1,0)+IF(AND(AI345&gt;0,OR(Inputs!C17&gt;Inputs!C14,AND(Inputs!C17=Inputs!C14,3&lt;0))),1,0)+IF(AND(AQ345&gt;0,OR(Inputs!C18&gt;Inputs!C14,AND(Inputs!C18=Inputs!C14,4&lt;0))),1,0)+IF(AND(AY345&gt;0,OR(Inputs!C19&gt;Inputs!C14,AND(Inputs!C19=Inputs!C14,5&lt;0))),1,0)+IF(AND(BG345&gt;0,OR(Inputs!C20&gt;Inputs!C14,AND(Inputs!C20=Inputs!C14,6&lt;0))),1,0)+IF(AND(BO345&gt;0,OR(Inputs!C21&gt;Inputs!C14,AND(Inputs!C21=Inputs!C14,7&lt;0))),1,0)+IF(AND(BW345&gt;0,OR(Inputs!C22&gt;Inputs!C14,AND(Inputs!C22=Inputs!C14,8&lt;0))),1,0)+IF(AND(CE345&gt;0,OR(Inputs!C23&gt;Inputs!C14,AND(Inputs!C23=Inputs!C14,9&lt;0))),1,0)))</f>
        <v>99</v>
      </c>
      <c r="P345" s="3">
        <f>IF(Inputs!$B$27&lt;&gt;"Ready","PENDING INPUTS",IF(A345&gt;Inputs!$B$6,0,MIN(MAX(0,(K345+L345+M345)-N345),MAX(0,C345-D345-(IF(O345&lt;O345,K345+L345+M345-N345,0)+IF(W345&lt;O345,S345+T345+U345-V345,0)+IF(AE345&lt;O345,AA345+AB345+AC345-AD345,0)+IF(AM345&lt;O345,AI345+AJ345+AK345-AL345,0)+IF(AU345&lt;O345,AQ345+AR345+AS345-AT345,0)+IF(BC345&lt;O345,AY345+AZ345+BA345-BB345,0)+IF(BK345&lt;O345,BG345+BH345+BI345-BJ345,0)+IF(BS345&lt;O345,BO345+BP345+BQ345-BR345,0)+IF(CA345&lt;O345,BW345+BX345+BY345-BZ345,0)+IF(CI345&lt;O345,CE345+CF345+CG345-CH345,0))))))</f>
        <v>0</v>
      </c>
      <c r="Q345" s="3">
        <f>IF(Inputs!$B$27&lt;&gt;"Ready","PENDING INPUTS",MIN((K345+L345+M345),IF(D345&gt;C345,IF(D345=0,0,N345*C345/D345),N345+P345)))</f>
        <v>0</v>
      </c>
      <c r="R345" s="3">
        <f>IF(Inputs!$B$27&lt;&gt;"Ready","PENDING INPUTS",MAX(0,(K345+L345+M345)-Q345))</f>
        <v>0</v>
      </c>
      <c r="S345" s="3">
        <f>IF(Inputs!$B$27&lt;&gt;"Ready","PENDING INPUTS",Z344)</f>
        <v>0</v>
      </c>
      <c r="T345" s="3">
        <f>IF(Inputs!$B$27&lt;&gt;"Ready","PENDING INPUTS",IF(A345&lt;=Inputs!$B$6,ROUND(S345*Inputs!C15/12,2),0))</f>
        <v>0</v>
      </c>
      <c r="U345" s="3">
        <f>IF(Inputs!$B$27&lt;&gt;"Ready","PENDING INPUTS",IF(AND(A345&lt;=Inputs!$B$6,S345&gt;0),Inputs!G15,0))</f>
        <v>0</v>
      </c>
      <c r="V345" s="3">
        <f>IF(Inputs!$B$27&lt;&gt;"Ready","PENDING INPUTS",IF(A345&gt;Inputs!$B$6,0,MIN((S345+T345+U345),IF(Inputs!H15=1,Inputs!D15,MAX(Inputs!F15,ROUND(S345*Inputs!E15+T345+U345,2))))))</f>
        <v>0</v>
      </c>
      <c r="W345">
        <f>IF(Inputs!$B$27&lt;&gt;"Ready","PENDING INPUTS",IF(S345&lt;=0,99,1+IF(AND(K345&gt;0,OR(Inputs!C14&gt;Inputs!C15,AND(Inputs!C14=Inputs!C15,0&lt;1))),1,0)+IF(AND(AA345&gt;0,OR(Inputs!C16&gt;Inputs!C15,AND(Inputs!C16=Inputs!C15,2&lt;1))),1,0)+IF(AND(AI345&gt;0,OR(Inputs!C17&gt;Inputs!C15,AND(Inputs!C17=Inputs!C15,3&lt;1))),1,0)+IF(AND(AQ345&gt;0,OR(Inputs!C18&gt;Inputs!C15,AND(Inputs!C18=Inputs!C15,4&lt;1))),1,0)+IF(AND(AY345&gt;0,OR(Inputs!C19&gt;Inputs!C15,AND(Inputs!C19=Inputs!C15,5&lt;1))),1,0)+IF(AND(BG345&gt;0,OR(Inputs!C20&gt;Inputs!C15,AND(Inputs!C20=Inputs!C15,6&lt;1))),1,0)+IF(AND(BO345&gt;0,OR(Inputs!C21&gt;Inputs!C15,AND(Inputs!C21=Inputs!C15,7&lt;1))),1,0)+IF(AND(BW345&gt;0,OR(Inputs!C22&gt;Inputs!C15,AND(Inputs!C22=Inputs!C15,8&lt;1))),1,0)+IF(AND(CE345&gt;0,OR(Inputs!C23&gt;Inputs!C15,AND(Inputs!C23=Inputs!C15,9&lt;1))),1,0)))</f>
        <v>99</v>
      </c>
      <c r="X345" s="3">
        <f>IF(Inputs!$B$27&lt;&gt;"Ready","PENDING INPUTS",IF(A345&gt;Inputs!$B$6,0,MIN(MAX(0,(S345+T345+U345)-V345),MAX(0,C345-D345-(IF(O345&lt;W345,K345+L345+M345-N345,0)+IF(W345&lt;W345,S345+T345+U345-V345,0)+IF(AE345&lt;W345,AA345+AB345+AC345-AD345,0)+IF(AM345&lt;W345,AI345+AJ345+AK345-AL345,0)+IF(AU345&lt;W345,AQ345+AR345+AS345-AT345,0)+IF(BC345&lt;W345,AY345+AZ345+BA345-BB345,0)+IF(BK345&lt;W345,BG345+BH345+BI345-BJ345,0)+IF(BS345&lt;W345,BO345+BP345+BQ345-BR345,0)+IF(CA345&lt;W345,BW345+BX345+BY345-BZ345,0)+IF(CI345&lt;W345,CE345+CF345+CG345-CH345,0))))))</f>
        <v>0</v>
      </c>
      <c r="Y345" s="3">
        <f>IF(Inputs!$B$27&lt;&gt;"Ready","PENDING INPUTS",MIN((S345+T345+U345),IF(D345&gt;C345,IF(D345=0,0,V345*C345/D345),V345+X345)))</f>
        <v>0</v>
      </c>
      <c r="Z345" s="3">
        <f>IF(Inputs!$B$27&lt;&gt;"Ready","PENDING INPUTS",MAX(0,(S345+T345+U345)-Y345))</f>
        <v>0</v>
      </c>
      <c r="AA345" s="3">
        <f>IF(Inputs!$B$27&lt;&gt;"Ready","PENDING INPUTS",AH344)</f>
        <v>0</v>
      </c>
      <c r="AB345" s="3">
        <f>IF(Inputs!$B$27&lt;&gt;"Ready","PENDING INPUTS",IF(A345&lt;=Inputs!$B$6,ROUND(AA345*Inputs!C16/12,2),0))</f>
        <v>0</v>
      </c>
      <c r="AC345" s="3">
        <f>IF(Inputs!$B$27&lt;&gt;"Ready","PENDING INPUTS",IF(AND(A345&lt;=Inputs!$B$6,AA345&gt;0),Inputs!G16,0))</f>
        <v>0</v>
      </c>
      <c r="AD345" s="3">
        <f>IF(Inputs!$B$27&lt;&gt;"Ready","PENDING INPUTS",IF(A345&gt;Inputs!$B$6,0,MIN((AA345+AB345+AC345),IF(Inputs!H16=1,Inputs!D16,MAX(Inputs!F16,ROUND(AA345*Inputs!E16+AB345+AC345,2))))))</f>
        <v>0</v>
      </c>
      <c r="AE345">
        <f>IF(Inputs!$B$27&lt;&gt;"Ready","PENDING INPUTS",IF(AA345&lt;=0,99,1+IF(AND(K345&gt;0,OR(Inputs!C14&gt;Inputs!C16,AND(Inputs!C14=Inputs!C16,0&lt;2))),1,0)+IF(AND(S345&gt;0,OR(Inputs!C15&gt;Inputs!C16,AND(Inputs!C15=Inputs!C16,1&lt;2))),1,0)+IF(AND(AI345&gt;0,OR(Inputs!C17&gt;Inputs!C16,AND(Inputs!C17=Inputs!C16,3&lt;2))),1,0)+IF(AND(AQ345&gt;0,OR(Inputs!C18&gt;Inputs!C16,AND(Inputs!C18=Inputs!C16,4&lt;2))),1,0)+IF(AND(AY345&gt;0,OR(Inputs!C19&gt;Inputs!C16,AND(Inputs!C19=Inputs!C16,5&lt;2))),1,0)+IF(AND(BG345&gt;0,OR(Inputs!C20&gt;Inputs!C16,AND(Inputs!C20=Inputs!C16,6&lt;2))),1,0)+IF(AND(BO345&gt;0,OR(Inputs!C21&gt;Inputs!C16,AND(Inputs!C21=Inputs!C16,7&lt;2))),1,0)+IF(AND(BW345&gt;0,OR(Inputs!C22&gt;Inputs!C16,AND(Inputs!C22=Inputs!C16,8&lt;2))),1,0)+IF(AND(CE345&gt;0,OR(Inputs!C23&gt;Inputs!C16,AND(Inputs!C23=Inputs!C16,9&lt;2))),1,0)))</f>
        <v>99</v>
      </c>
      <c r="AF345" s="3">
        <f>IF(Inputs!$B$27&lt;&gt;"Ready","PENDING INPUTS",IF(A345&gt;Inputs!$B$6,0,MIN(MAX(0,(AA345+AB345+AC345)-AD345),MAX(0,C345-D345-(IF(O345&lt;AE345,K345+L345+M345-N345,0)+IF(W345&lt;AE345,S345+T345+U345-V345,0)+IF(AE345&lt;AE345,AA345+AB345+AC345-AD345,0)+IF(AM345&lt;AE345,AI345+AJ345+AK345-AL345,0)+IF(AU345&lt;AE345,AQ345+AR345+AS345-AT345,0)+IF(BC345&lt;AE345,AY345+AZ345+BA345-BB345,0)+IF(BK345&lt;AE345,BG345+BH345+BI345-BJ345,0)+IF(BS345&lt;AE345,BO345+BP345+BQ345-BR345,0)+IF(CA345&lt;AE345,BW345+BX345+BY345-BZ345,0)+IF(CI345&lt;AE345,CE345+CF345+CG345-CH345,0))))))</f>
        <v>0</v>
      </c>
      <c r="AG345" s="3">
        <f>IF(Inputs!$B$27&lt;&gt;"Ready","PENDING INPUTS",MIN((AA345+AB345+AC345),IF(D345&gt;C345,IF(D345=0,0,AD345*C345/D345),AD345+AF345)))</f>
        <v>0</v>
      </c>
      <c r="AH345" s="3">
        <f>IF(Inputs!$B$27&lt;&gt;"Ready","PENDING INPUTS",MAX(0,(AA345+AB345+AC345)-AG345))</f>
        <v>0</v>
      </c>
      <c r="AI345" s="3">
        <f>IF(Inputs!$B$27&lt;&gt;"Ready","PENDING INPUTS",AP344)</f>
        <v>0</v>
      </c>
      <c r="AJ345" s="3">
        <f>IF(Inputs!$B$27&lt;&gt;"Ready","PENDING INPUTS",IF(A345&lt;=Inputs!$B$6,ROUND(AI345*Inputs!C17/12,2),0))</f>
        <v>0</v>
      </c>
      <c r="AK345" s="3">
        <f>IF(Inputs!$B$27&lt;&gt;"Ready","PENDING INPUTS",IF(AND(A345&lt;=Inputs!$B$6,AI345&gt;0),Inputs!G17,0))</f>
        <v>0</v>
      </c>
      <c r="AL345" s="3">
        <f>IF(Inputs!$B$27&lt;&gt;"Ready","PENDING INPUTS",IF(A345&gt;Inputs!$B$6,0,MIN((AI345+AJ345+AK345),IF(Inputs!H17=1,Inputs!D17,MAX(Inputs!F17,ROUND(AI345*Inputs!E17+AJ345+AK345,2))))))</f>
        <v>0</v>
      </c>
      <c r="AM345">
        <f>IF(Inputs!$B$27&lt;&gt;"Ready","PENDING INPUTS",IF(AI345&lt;=0,99,1+IF(AND(K345&gt;0,OR(Inputs!C14&gt;Inputs!C17,AND(Inputs!C14=Inputs!C17,0&lt;3))),1,0)+IF(AND(S345&gt;0,OR(Inputs!C15&gt;Inputs!C17,AND(Inputs!C15=Inputs!C17,1&lt;3))),1,0)+IF(AND(AA345&gt;0,OR(Inputs!C16&gt;Inputs!C17,AND(Inputs!C16=Inputs!C17,2&lt;3))),1,0)+IF(AND(AQ345&gt;0,OR(Inputs!C18&gt;Inputs!C17,AND(Inputs!C18=Inputs!C17,4&lt;3))),1,0)+IF(AND(AY345&gt;0,OR(Inputs!C19&gt;Inputs!C17,AND(Inputs!C19=Inputs!C17,5&lt;3))),1,0)+IF(AND(BG345&gt;0,OR(Inputs!C20&gt;Inputs!C17,AND(Inputs!C20=Inputs!C17,6&lt;3))),1,0)+IF(AND(BO345&gt;0,OR(Inputs!C21&gt;Inputs!C17,AND(Inputs!C21=Inputs!C17,7&lt;3))),1,0)+IF(AND(BW345&gt;0,OR(Inputs!C22&gt;Inputs!C17,AND(Inputs!C22=Inputs!C17,8&lt;3))),1,0)+IF(AND(CE345&gt;0,OR(Inputs!C23&gt;Inputs!C17,AND(Inputs!C23=Inputs!C17,9&lt;3))),1,0)))</f>
        <v>99</v>
      </c>
      <c r="AN345" s="3">
        <f>IF(Inputs!$B$27&lt;&gt;"Ready","PENDING INPUTS",IF(A345&gt;Inputs!$B$6,0,MIN(MAX(0,(AI345+AJ345+AK345)-AL345),MAX(0,C345-D345-(IF(O345&lt;AM345,K345+L345+M345-N345,0)+IF(W345&lt;AM345,S345+T345+U345-V345,0)+IF(AE345&lt;AM345,AA345+AB345+AC345-AD345,0)+IF(AM345&lt;AM345,AI345+AJ345+AK345-AL345,0)+IF(AU345&lt;AM345,AQ345+AR345+AS345-AT345,0)+IF(BC345&lt;AM345,AY345+AZ345+BA345-BB345,0)+IF(BK345&lt;AM345,BG345+BH345+BI345-BJ345,0)+IF(BS345&lt;AM345,BO345+BP345+BQ345-BR345,0)+IF(CA345&lt;AM345,BW345+BX345+BY345-BZ345,0)+IF(CI345&lt;AM345,CE345+CF345+CG345-CH345,0))))))</f>
        <v>0</v>
      </c>
      <c r="AO345" s="3">
        <f>IF(Inputs!$B$27&lt;&gt;"Ready","PENDING INPUTS",MIN((AI345+AJ345+AK345),IF(D345&gt;C345,IF(D345=0,0,AL345*C345/D345),AL345+AN345)))</f>
        <v>0</v>
      </c>
      <c r="AP345" s="3">
        <f>IF(Inputs!$B$27&lt;&gt;"Ready","PENDING INPUTS",MAX(0,(AI345+AJ345+AK345)-AO345))</f>
        <v>0</v>
      </c>
      <c r="AQ345" s="3">
        <f>IF(Inputs!$B$27&lt;&gt;"Ready","PENDING INPUTS",AX344)</f>
        <v>0</v>
      </c>
      <c r="AR345" s="3">
        <f>IF(Inputs!$B$27&lt;&gt;"Ready","PENDING INPUTS",IF(A345&lt;=Inputs!$B$6,ROUND(AQ345*Inputs!C18/12,2),0))</f>
        <v>0</v>
      </c>
      <c r="AS345" s="3">
        <f>IF(Inputs!$B$27&lt;&gt;"Ready","PENDING INPUTS",IF(AND(A345&lt;=Inputs!$B$6,AQ345&gt;0),Inputs!G18,0))</f>
        <v>0</v>
      </c>
      <c r="AT345" s="3">
        <f>IF(Inputs!$B$27&lt;&gt;"Ready","PENDING INPUTS",IF(A345&gt;Inputs!$B$6,0,MIN((AQ345+AR345+AS345),IF(Inputs!H18=1,Inputs!D18,MAX(Inputs!F18,ROUND(AQ345*Inputs!E18+AR345+AS345,2))))))</f>
        <v>0</v>
      </c>
      <c r="AU345">
        <f>IF(Inputs!$B$27&lt;&gt;"Ready","PENDING INPUTS",IF(AQ345&lt;=0,99,1+IF(AND(K345&gt;0,OR(Inputs!C14&gt;Inputs!C18,AND(Inputs!C14=Inputs!C18,0&lt;4))),1,0)+IF(AND(S345&gt;0,OR(Inputs!C15&gt;Inputs!C18,AND(Inputs!C15=Inputs!C18,1&lt;4))),1,0)+IF(AND(AA345&gt;0,OR(Inputs!C16&gt;Inputs!C18,AND(Inputs!C16=Inputs!C18,2&lt;4))),1,0)+IF(AND(AI345&gt;0,OR(Inputs!C17&gt;Inputs!C18,AND(Inputs!C17=Inputs!C18,3&lt;4))),1,0)+IF(AND(AY345&gt;0,OR(Inputs!C19&gt;Inputs!C18,AND(Inputs!C19=Inputs!C18,5&lt;4))),1,0)+IF(AND(BG345&gt;0,OR(Inputs!C20&gt;Inputs!C18,AND(Inputs!C20=Inputs!C18,6&lt;4))),1,0)+IF(AND(BO345&gt;0,OR(Inputs!C21&gt;Inputs!C18,AND(Inputs!C21=Inputs!C18,7&lt;4))),1,0)+IF(AND(BW345&gt;0,OR(Inputs!C22&gt;Inputs!C18,AND(Inputs!C22=Inputs!C18,8&lt;4))),1,0)+IF(AND(CE345&gt;0,OR(Inputs!C23&gt;Inputs!C18,AND(Inputs!C23=Inputs!C18,9&lt;4))),1,0)))</f>
        <v>99</v>
      </c>
      <c r="AV345" s="3">
        <f>IF(Inputs!$B$27&lt;&gt;"Ready","PENDING INPUTS",IF(A345&gt;Inputs!$B$6,0,MIN(MAX(0,(AQ345+AR345+AS345)-AT345),MAX(0,C345-D345-(IF(O345&lt;AU345,K345+L345+M345-N345,0)+IF(W345&lt;AU345,S345+T345+U345-V345,0)+IF(AE345&lt;AU345,AA345+AB345+AC345-AD345,0)+IF(AM345&lt;AU345,AI345+AJ345+AK345-AL345,0)+IF(AU345&lt;AU345,AQ345+AR345+AS345-AT345,0)+IF(BC345&lt;AU345,AY345+AZ345+BA345-BB345,0)+IF(BK345&lt;AU345,BG345+BH345+BI345-BJ345,0)+IF(BS345&lt;AU345,BO345+BP345+BQ345-BR345,0)+IF(CA345&lt;AU345,BW345+BX345+BY345-BZ345,0)+IF(CI345&lt;AU345,CE345+CF345+CG345-CH345,0))))))</f>
        <v>0</v>
      </c>
      <c r="AW345" s="3">
        <f>IF(Inputs!$B$27&lt;&gt;"Ready","PENDING INPUTS",MIN((AQ345+AR345+AS345),IF(D345&gt;C345,IF(D345=0,0,AT345*C345/D345),AT345+AV345)))</f>
        <v>0</v>
      </c>
      <c r="AX345" s="3">
        <f>IF(Inputs!$B$27&lt;&gt;"Ready","PENDING INPUTS",MAX(0,(AQ345+AR345+AS345)-AW345))</f>
        <v>0</v>
      </c>
      <c r="AY345" s="3">
        <f>IF(Inputs!$B$27&lt;&gt;"Ready","PENDING INPUTS",BF344)</f>
        <v>0</v>
      </c>
      <c r="AZ345" s="3">
        <f>IF(Inputs!$B$27&lt;&gt;"Ready","PENDING INPUTS",IF(A345&lt;=Inputs!$B$6,ROUND(AY345*Inputs!C19/12,2),0))</f>
        <v>0</v>
      </c>
      <c r="BA345" s="3">
        <f>IF(Inputs!$B$27&lt;&gt;"Ready","PENDING INPUTS",IF(AND(A345&lt;=Inputs!$B$6,AY345&gt;0),Inputs!G19,0))</f>
        <v>0</v>
      </c>
      <c r="BB345" s="3">
        <f>IF(Inputs!$B$27&lt;&gt;"Ready","PENDING INPUTS",IF(A345&gt;Inputs!$B$6,0,MIN((AY345+AZ345+BA345),IF(Inputs!H19=1,Inputs!D19,MAX(Inputs!F19,ROUND(AY345*Inputs!E19+AZ345+BA345,2))))))</f>
        <v>0</v>
      </c>
      <c r="BC345">
        <f>IF(Inputs!$B$27&lt;&gt;"Ready","PENDING INPUTS",IF(AY345&lt;=0,99,1+IF(AND(K345&gt;0,OR(Inputs!C14&gt;Inputs!C19,AND(Inputs!C14=Inputs!C19,0&lt;5))),1,0)+IF(AND(S345&gt;0,OR(Inputs!C15&gt;Inputs!C19,AND(Inputs!C15=Inputs!C19,1&lt;5))),1,0)+IF(AND(AA345&gt;0,OR(Inputs!C16&gt;Inputs!C19,AND(Inputs!C16=Inputs!C19,2&lt;5))),1,0)+IF(AND(AI345&gt;0,OR(Inputs!C17&gt;Inputs!C19,AND(Inputs!C17=Inputs!C19,3&lt;5))),1,0)+IF(AND(AQ345&gt;0,OR(Inputs!C18&gt;Inputs!C19,AND(Inputs!C18=Inputs!C19,4&lt;5))),1,0)+IF(AND(BG345&gt;0,OR(Inputs!C20&gt;Inputs!C19,AND(Inputs!C20=Inputs!C19,6&lt;5))),1,0)+IF(AND(BO345&gt;0,OR(Inputs!C21&gt;Inputs!C19,AND(Inputs!C21=Inputs!C19,7&lt;5))),1,0)+IF(AND(BW345&gt;0,OR(Inputs!C22&gt;Inputs!C19,AND(Inputs!C22=Inputs!C19,8&lt;5))),1,0)+IF(AND(CE345&gt;0,OR(Inputs!C23&gt;Inputs!C19,AND(Inputs!C23=Inputs!C19,9&lt;5))),1,0)))</f>
        <v>99</v>
      </c>
      <c r="BD345" s="3">
        <f>IF(Inputs!$B$27&lt;&gt;"Ready","PENDING INPUTS",IF(A345&gt;Inputs!$B$6,0,MIN(MAX(0,(AY345+AZ345+BA345)-BB345),MAX(0,C345-D345-(IF(O345&lt;BC345,K345+L345+M345-N345,0)+IF(W345&lt;BC345,S345+T345+U345-V345,0)+IF(AE345&lt;BC345,AA345+AB345+AC345-AD345,0)+IF(AM345&lt;BC345,AI345+AJ345+AK345-AL345,0)+IF(AU345&lt;BC345,AQ345+AR345+AS345-AT345,0)+IF(BC345&lt;BC345,AY345+AZ345+BA345-BB345,0)+IF(BK345&lt;BC345,BG345+BH345+BI345-BJ345,0)+IF(BS345&lt;BC345,BO345+BP345+BQ345-BR345,0)+IF(CA345&lt;BC345,BW345+BX345+BY345-BZ345,0)+IF(CI345&lt;BC345,CE345+CF345+CG345-CH345,0))))))</f>
        <v>0</v>
      </c>
      <c r="BE345" s="3">
        <f>IF(Inputs!$B$27&lt;&gt;"Ready","PENDING INPUTS",MIN((AY345+AZ345+BA345),IF(D345&gt;C345,IF(D345=0,0,BB345*C345/D345),BB345+BD345)))</f>
        <v>0</v>
      </c>
      <c r="BF345" s="3">
        <f>IF(Inputs!$B$27&lt;&gt;"Ready","PENDING INPUTS",MAX(0,(AY345+AZ345+BA345)-BE345))</f>
        <v>0</v>
      </c>
      <c r="BG345" s="3">
        <f>IF(Inputs!$B$27&lt;&gt;"Ready","PENDING INPUTS",BN344)</f>
        <v>0</v>
      </c>
      <c r="BH345" s="3">
        <f>IF(Inputs!$B$27&lt;&gt;"Ready","PENDING INPUTS",IF(A345&lt;=Inputs!$B$6,ROUND(BG345*Inputs!C20/12,2),0))</f>
        <v>0</v>
      </c>
      <c r="BI345" s="3">
        <f>IF(Inputs!$B$27&lt;&gt;"Ready","PENDING INPUTS",IF(AND(A345&lt;=Inputs!$B$6,BG345&gt;0),Inputs!G20,0))</f>
        <v>0</v>
      </c>
      <c r="BJ345" s="3">
        <f>IF(Inputs!$B$27&lt;&gt;"Ready","PENDING INPUTS",IF(A345&gt;Inputs!$B$6,0,MIN((BG345+BH345+BI345),IF(Inputs!H20=1,Inputs!D20,MAX(Inputs!F20,ROUND(BG345*Inputs!E20+BH345+BI345,2))))))</f>
        <v>0</v>
      </c>
      <c r="BK345">
        <f>IF(Inputs!$B$27&lt;&gt;"Ready","PENDING INPUTS",IF(BG345&lt;=0,99,1+IF(AND(K345&gt;0,OR(Inputs!C14&gt;Inputs!C20,AND(Inputs!C14=Inputs!C20,0&lt;6))),1,0)+IF(AND(S345&gt;0,OR(Inputs!C15&gt;Inputs!C20,AND(Inputs!C15=Inputs!C20,1&lt;6))),1,0)+IF(AND(AA345&gt;0,OR(Inputs!C16&gt;Inputs!C20,AND(Inputs!C16=Inputs!C20,2&lt;6))),1,0)+IF(AND(AI345&gt;0,OR(Inputs!C17&gt;Inputs!C20,AND(Inputs!C17=Inputs!C20,3&lt;6))),1,0)+IF(AND(AQ345&gt;0,OR(Inputs!C18&gt;Inputs!C20,AND(Inputs!C18=Inputs!C20,4&lt;6))),1,0)+IF(AND(AY345&gt;0,OR(Inputs!C19&gt;Inputs!C20,AND(Inputs!C19=Inputs!C20,5&lt;6))),1,0)+IF(AND(BO345&gt;0,OR(Inputs!C21&gt;Inputs!C20,AND(Inputs!C21=Inputs!C20,7&lt;6))),1,0)+IF(AND(BW345&gt;0,OR(Inputs!C22&gt;Inputs!C20,AND(Inputs!C22=Inputs!C20,8&lt;6))),1,0)+IF(AND(CE345&gt;0,OR(Inputs!C23&gt;Inputs!C20,AND(Inputs!C23=Inputs!C20,9&lt;6))),1,0)))</f>
        <v>99</v>
      </c>
      <c r="BL345" s="3">
        <f>IF(Inputs!$B$27&lt;&gt;"Ready","PENDING INPUTS",IF(A345&gt;Inputs!$B$6,0,MIN(MAX(0,(BG345+BH345+BI345)-BJ345),MAX(0,C345-D345-(IF(O345&lt;BK345,K345+L345+M345-N345,0)+IF(W345&lt;BK345,S345+T345+U345-V345,0)+IF(AE345&lt;BK345,AA345+AB345+AC345-AD345,0)+IF(AM345&lt;BK345,AI345+AJ345+AK345-AL345,0)+IF(AU345&lt;BK345,AQ345+AR345+AS345-AT345,0)+IF(BC345&lt;BK345,AY345+AZ345+BA345-BB345,0)+IF(BK345&lt;BK345,BG345+BH345+BI345-BJ345,0)+IF(BS345&lt;BK345,BO345+BP345+BQ345-BR345,0)+IF(CA345&lt;BK345,BW345+BX345+BY345-BZ345,0)+IF(CI345&lt;BK345,CE345+CF345+CG345-CH345,0))))))</f>
        <v>0</v>
      </c>
      <c r="BM345" s="3">
        <f>IF(Inputs!$B$27&lt;&gt;"Ready","PENDING INPUTS",MIN((BG345+BH345+BI345),IF(D345&gt;C345,IF(D345=0,0,BJ345*C345/D345),BJ345+BL345)))</f>
        <v>0</v>
      </c>
      <c r="BN345" s="3">
        <f>IF(Inputs!$B$27&lt;&gt;"Ready","PENDING INPUTS",MAX(0,(BG345+BH345+BI345)-BM345))</f>
        <v>0</v>
      </c>
      <c r="BO345" s="3">
        <f>IF(Inputs!$B$27&lt;&gt;"Ready","PENDING INPUTS",BV344)</f>
        <v>0</v>
      </c>
      <c r="BP345" s="3">
        <f>IF(Inputs!$B$27&lt;&gt;"Ready","PENDING INPUTS",IF(A345&lt;=Inputs!$B$6,ROUND(BO345*Inputs!C21/12,2),0))</f>
        <v>0</v>
      </c>
      <c r="BQ345" s="3">
        <f>IF(Inputs!$B$27&lt;&gt;"Ready","PENDING INPUTS",IF(AND(A345&lt;=Inputs!$B$6,BO345&gt;0),Inputs!G21,0))</f>
        <v>0</v>
      </c>
      <c r="BR345" s="3">
        <f>IF(Inputs!$B$27&lt;&gt;"Ready","PENDING INPUTS",IF(A345&gt;Inputs!$B$6,0,MIN((BO345+BP345+BQ345),IF(Inputs!H21=1,Inputs!D21,MAX(Inputs!F21,ROUND(BO345*Inputs!E21+BP345+BQ345,2))))))</f>
        <v>0</v>
      </c>
      <c r="BS345">
        <f>IF(Inputs!$B$27&lt;&gt;"Ready","PENDING INPUTS",IF(BO345&lt;=0,99,1+IF(AND(K345&gt;0,OR(Inputs!C14&gt;Inputs!C21,AND(Inputs!C14=Inputs!C21,0&lt;7))),1,0)+IF(AND(S345&gt;0,OR(Inputs!C15&gt;Inputs!C21,AND(Inputs!C15=Inputs!C21,1&lt;7))),1,0)+IF(AND(AA345&gt;0,OR(Inputs!C16&gt;Inputs!C21,AND(Inputs!C16=Inputs!C21,2&lt;7))),1,0)+IF(AND(AI345&gt;0,OR(Inputs!C17&gt;Inputs!C21,AND(Inputs!C17=Inputs!C21,3&lt;7))),1,0)+IF(AND(AQ345&gt;0,OR(Inputs!C18&gt;Inputs!C21,AND(Inputs!C18=Inputs!C21,4&lt;7))),1,0)+IF(AND(AY345&gt;0,OR(Inputs!C19&gt;Inputs!C21,AND(Inputs!C19=Inputs!C21,5&lt;7))),1,0)+IF(AND(BG345&gt;0,OR(Inputs!C20&gt;Inputs!C21,AND(Inputs!C20=Inputs!C21,6&lt;7))),1,0)+IF(AND(BW345&gt;0,OR(Inputs!C22&gt;Inputs!C21,AND(Inputs!C22=Inputs!C21,8&lt;7))),1,0)+IF(AND(CE345&gt;0,OR(Inputs!C23&gt;Inputs!C21,AND(Inputs!C23=Inputs!C21,9&lt;7))),1,0)))</f>
        <v>99</v>
      </c>
      <c r="BT345" s="3">
        <f>IF(Inputs!$B$27&lt;&gt;"Ready","PENDING INPUTS",IF(A345&gt;Inputs!$B$6,0,MIN(MAX(0,(BO345+BP345+BQ345)-BR345),MAX(0,C345-D345-(IF(O345&lt;BS345,K345+L345+M345-N345,0)+IF(W345&lt;BS345,S345+T345+U345-V345,0)+IF(AE345&lt;BS345,AA345+AB345+AC345-AD345,0)+IF(AM345&lt;BS345,AI345+AJ345+AK345-AL345,0)+IF(AU345&lt;BS345,AQ345+AR345+AS345-AT345,0)+IF(BC345&lt;BS345,AY345+AZ345+BA345-BB345,0)+IF(BK345&lt;BS345,BG345+BH345+BI345-BJ345,0)+IF(BS345&lt;BS345,BO345+BP345+BQ345-BR345,0)+IF(CA345&lt;BS345,BW345+BX345+BY345-BZ345,0)+IF(CI345&lt;BS345,CE345+CF345+CG345-CH345,0))))))</f>
        <v>0</v>
      </c>
      <c r="BU345" s="3">
        <f>IF(Inputs!$B$27&lt;&gt;"Ready","PENDING INPUTS",MIN((BO345+BP345+BQ345),IF(D345&gt;C345,IF(D345=0,0,BR345*C345/D345),BR345+BT345)))</f>
        <v>0</v>
      </c>
      <c r="BV345" s="3">
        <f>IF(Inputs!$B$27&lt;&gt;"Ready","PENDING INPUTS",MAX(0,(BO345+BP345+BQ345)-BU345))</f>
        <v>0</v>
      </c>
      <c r="BW345" s="3">
        <f>IF(Inputs!$B$27&lt;&gt;"Ready","PENDING INPUTS",CD344)</f>
        <v>0</v>
      </c>
      <c r="BX345" s="3">
        <f>IF(Inputs!$B$27&lt;&gt;"Ready","PENDING INPUTS",IF(A345&lt;=Inputs!$B$6,ROUND(BW345*Inputs!C22/12,2),0))</f>
        <v>0</v>
      </c>
      <c r="BY345" s="3">
        <f>IF(Inputs!$B$27&lt;&gt;"Ready","PENDING INPUTS",IF(AND(A345&lt;=Inputs!$B$6,BW345&gt;0),Inputs!G22,0))</f>
        <v>0</v>
      </c>
      <c r="BZ345" s="3">
        <f>IF(Inputs!$B$27&lt;&gt;"Ready","PENDING INPUTS",IF(A345&gt;Inputs!$B$6,0,MIN((BW345+BX345+BY345),IF(Inputs!H22=1,Inputs!D22,MAX(Inputs!F22,ROUND(BW345*Inputs!E22+BX345+BY345,2))))))</f>
        <v>0</v>
      </c>
      <c r="CA345">
        <f>IF(Inputs!$B$27&lt;&gt;"Ready","PENDING INPUTS",IF(BW345&lt;=0,99,1+IF(AND(K345&gt;0,OR(Inputs!C14&gt;Inputs!C22,AND(Inputs!C14=Inputs!C22,0&lt;8))),1,0)+IF(AND(S345&gt;0,OR(Inputs!C15&gt;Inputs!C22,AND(Inputs!C15=Inputs!C22,1&lt;8))),1,0)+IF(AND(AA345&gt;0,OR(Inputs!C16&gt;Inputs!C22,AND(Inputs!C16=Inputs!C22,2&lt;8))),1,0)+IF(AND(AI345&gt;0,OR(Inputs!C17&gt;Inputs!C22,AND(Inputs!C17=Inputs!C22,3&lt;8))),1,0)+IF(AND(AQ345&gt;0,OR(Inputs!C18&gt;Inputs!C22,AND(Inputs!C18=Inputs!C22,4&lt;8))),1,0)+IF(AND(AY345&gt;0,OR(Inputs!C19&gt;Inputs!C22,AND(Inputs!C19=Inputs!C22,5&lt;8))),1,0)+IF(AND(BG345&gt;0,OR(Inputs!C20&gt;Inputs!C22,AND(Inputs!C20=Inputs!C22,6&lt;8))),1,0)+IF(AND(BO345&gt;0,OR(Inputs!C21&gt;Inputs!C22,AND(Inputs!C21=Inputs!C22,7&lt;8))),1,0)+IF(AND(CE345&gt;0,OR(Inputs!C23&gt;Inputs!C22,AND(Inputs!C23=Inputs!C22,9&lt;8))),1,0)))</f>
        <v>99</v>
      </c>
      <c r="CB345" s="3">
        <f>IF(Inputs!$B$27&lt;&gt;"Ready","PENDING INPUTS",IF(A345&gt;Inputs!$B$6,0,MIN(MAX(0,(BW345+BX345+BY345)-BZ345),MAX(0,C345-D345-(IF(O345&lt;CA345,K345+L345+M345-N345,0)+IF(W345&lt;CA345,S345+T345+U345-V345,0)+IF(AE345&lt;CA345,AA345+AB345+AC345-AD345,0)+IF(AM345&lt;CA345,AI345+AJ345+AK345-AL345,0)+IF(AU345&lt;CA345,AQ345+AR345+AS345-AT345,0)+IF(BC345&lt;CA345,AY345+AZ345+BA345-BB345,0)+IF(BK345&lt;CA345,BG345+BH345+BI345-BJ345,0)+IF(BS345&lt;CA345,BO345+BP345+BQ345-BR345,0)+IF(CA345&lt;CA345,BW345+BX345+BY345-BZ345,0)+IF(CI345&lt;CA345,CE345+CF345+CG345-CH345,0))))))</f>
        <v>0</v>
      </c>
      <c r="CC345" s="3">
        <f>IF(Inputs!$B$27&lt;&gt;"Ready","PENDING INPUTS",MIN((BW345+BX345+BY345),IF(D345&gt;C345,IF(D345=0,0,BZ345*C345/D345),BZ345+CB345)))</f>
        <v>0</v>
      </c>
      <c r="CD345" s="3">
        <f>IF(Inputs!$B$27&lt;&gt;"Ready","PENDING INPUTS",MAX(0,(BW345+BX345+BY345)-CC345))</f>
        <v>0</v>
      </c>
      <c r="CE345" s="3">
        <f>IF(Inputs!$B$27&lt;&gt;"Ready","PENDING INPUTS",CL344)</f>
        <v>0</v>
      </c>
      <c r="CF345" s="3">
        <f>IF(Inputs!$B$27&lt;&gt;"Ready","PENDING INPUTS",IF(A345&lt;=Inputs!$B$6,ROUND(CE345*Inputs!C23/12,2),0))</f>
        <v>0</v>
      </c>
      <c r="CG345" s="3">
        <f>IF(Inputs!$B$27&lt;&gt;"Ready","PENDING INPUTS",IF(AND(A345&lt;=Inputs!$B$6,CE345&gt;0),Inputs!G23,0))</f>
        <v>0</v>
      </c>
      <c r="CH345" s="3">
        <f>IF(Inputs!$B$27&lt;&gt;"Ready","PENDING INPUTS",IF(A345&gt;Inputs!$B$6,0,MIN((CE345+CF345+CG345),IF(Inputs!H23=1,Inputs!D23,MAX(Inputs!F23,ROUND(CE345*Inputs!E23+CF345+CG345,2))))))</f>
        <v>0</v>
      </c>
      <c r="CI345">
        <f>IF(Inputs!$B$27&lt;&gt;"Ready","PENDING INPUTS",IF(CE345&lt;=0,99,1+IF(AND(K345&gt;0,OR(Inputs!C14&gt;Inputs!C23,AND(Inputs!C14=Inputs!C23,0&lt;9))),1,0)+IF(AND(S345&gt;0,OR(Inputs!C15&gt;Inputs!C23,AND(Inputs!C15=Inputs!C23,1&lt;9))),1,0)+IF(AND(AA345&gt;0,OR(Inputs!C16&gt;Inputs!C23,AND(Inputs!C16=Inputs!C23,2&lt;9))),1,0)+IF(AND(AI345&gt;0,OR(Inputs!C17&gt;Inputs!C23,AND(Inputs!C17=Inputs!C23,3&lt;9))),1,0)+IF(AND(AQ345&gt;0,OR(Inputs!C18&gt;Inputs!C23,AND(Inputs!C18=Inputs!C23,4&lt;9))),1,0)+IF(AND(AY345&gt;0,OR(Inputs!C19&gt;Inputs!C23,AND(Inputs!C19=Inputs!C23,5&lt;9))),1,0)+IF(AND(BG345&gt;0,OR(Inputs!C20&gt;Inputs!C23,AND(Inputs!C20=Inputs!C23,6&lt;9))),1,0)+IF(AND(BO345&gt;0,OR(Inputs!C21&gt;Inputs!C23,AND(Inputs!C21=Inputs!C23,7&lt;9))),1,0)+IF(AND(BW345&gt;0,OR(Inputs!C22&gt;Inputs!C23,AND(Inputs!C22=Inputs!C23,8&lt;9))),1,0)))</f>
        <v>99</v>
      </c>
      <c r="CJ345" s="3">
        <f>IF(Inputs!$B$27&lt;&gt;"Ready","PENDING INPUTS",IF(A345&gt;Inputs!$B$6,0,MIN(MAX(0,(CE345+CF345+CG345)-CH345),MAX(0,C345-D345-(IF(O345&lt;CI345,K345+L345+M345-N345,0)+IF(W345&lt;CI345,S345+T345+U345-V345,0)+IF(AE345&lt;CI345,AA345+AB345+AC345-AD345,0)+IF(AM345&lt;CI345,AI345+AJ345+AK345-AL345,0)+IF(AU345&lt;CI345,AQ345+AR345+AS345-AT345,0)+IF(BC345&lt;CI345,AY345+AZ345+BA345-BB345,0)+IF(BK345&lt;CI345,BG345+BH345+BI345-BJ345,0)+IF(BS345&lt;CI345,BO345+BP345+BQ345-BR345,0)+IF(CA345&lt;CI345,BW345+BX345+BY345-BZ345,0)+IF(CI345&lt;CI345,CE345+CF345+CG345-CH345,0))))))</f>
        <v>0</v>
      </c>
      <c r="CK345" s="3">
        <f>IF(Inputs!$B$27&lt;&gt;"Ready","PENDING INPUTS",MIN((CE345+CF345+CG345),IF(D345&gt;C345,IF(D345=0,0,CH345*C345/D345),CH345+CJ345)))</f>
        <v>0</v>
      </c>
      <c r="CL345" s="3">
        <f>IF(Inputs!$B$27&lt;&gt;"Ready","PENDING INPUTS",MAX(0,(CE345+CF345+CG345)-CK345))</f>
        <v>0</v>
      </c>
    </row>
    <row r="346" spans="1:90" ht="27.95" customHeight="1" x14ac:dyDescent="0.25">
      <c r="A346">
        <v>342</v>
      </c>
      <c r="B346" s="13">
        <f>IF(Inputs!$B$27&lt;&gt;"Ready","PENDING INPUTS",EDATE(Inputs!$B$5,A346-1))</f>
        <v>56674</v>
      </c>
      <c r="C346" s="3">
        <f>IF(Inputs!$B$27&lt;&gt;"Ready","PENDING INPUTS",IF(A346&lt;=Inputs!$B$6,MAX(0,Inputs!$B$4+IF(A346=Inputs!$B$7,Inputs!$B$8,0)+IF(A346=Inputs!$B$9,Inputs!$B$10,0)),0))</f>
        <v>0</v>
      </c>
      <c r="D346" s="3">
        <f>IF(Inputs!$B$27&lt;&gt;"Ready","PENDING INPUTS",SUM(N346,V346,AD346,AL346,AT346,BB346,BJ346,BR346,BZ346,CH346))</f>
        <v>0</v>
      </c>
      <c r="E346" s="3">
        <f>IF(Inputs!$B$27&lt;&gt;"Ready","PENDING INPUTS",MAX(0,D346-C346))</f>
        <v>0</v>
      </c>
      <c r="F346" s="3">
        <f>IF(Inputs!$B$27&lt;&gt;"Ready","PENDING INPUTS",SUM(Q346,Y346,AG346,AO346,AW346,BE346,BM346,BU346,CC346,CK346))</f>
        <v>0</v>
      </c>
      <c r="G346" s="3">
        <f>IF(Inputs!$B$27&lt;&gt;"Ready","PENDING INPUTS",SUM(L346,T346,AB346,AJ346,AR346,AZ346,BH346,BP346,BX346,CF346))</f>
        <v>0</v>
      </c>
      <c r="H346" s="3">
        <f>IF(Inputs!$B$27&lt;&gt;"Ready","PENDING INPUTS",SUM(M346,U346,AC346,AK346,AS346,BA346,BI346,BQ346,BY346,CG346))</f>
        <v>0</v>
      </c>
      <c r="I346" s="3">
        <f>IF(Inputs!$B$27&lt;&gt;"Ready","PENDING INPUTS",SUM(R346,Z346,AH346,AP346,AX346,BF346,BN346,BV346,CD346,CL346))</f>
        <v>0</v>
      </c>
      <c r="J346" t="str">
        <f>IF(Inputs!$B$27&lt;&gt;"Ready","PENDING INPUTS",IF(A346&gt;Inputs!$B$6,"Beyond horizon",IF(E346&gt;0.005,"MINIMUM SHORTFALL",IF(I346&lt;0.005,"Paid off","In progress"))))</f>
        <v>Beyond horizon</v>
      </c>
      <c r="K346" s="3">
        <f>IF(Inputs!$B$27&lt;&gt;"Ready","PENDING INPUTS",R345)</f>
        <v>0</v>
      </c>
      <c r="L346" s="3">
        <f>IF(Inputs!$B$27&lt;&gt;"Ready","PENDING INPUTS",IF(A346&lt;=Inputs!$B$6,ROUND(K346*Inputs!C14/12,2),0))</f>
        <v>0</v>
      </c>
      <c r="M346" s="3">
        <f>IF(Inputs!$B$27&lt;&gt;"Ready","PENDING INPUTS",IF(AND(A346&lt;=Inputs!$B$6,K346&gt;0),Inputs!G14,0))</f>
        <v>0</v>
      </c>
      <c r="N346" s="3">
        <f>IF(Inputs!$B$27&lt;&gt;"Ready","PENDING INPUTS",IF(A346&gt;Inputs!$B$6,0,MIN((K346+L346+M346),IF(Inputs!H14=1,Inputs!D14,MAX(Inputs!F14,ROUND(K346*Inputs!E14+L346+M346,2))))))</f>
        <v>0</v>
      </c>
      <c r="O346">
        <f>IF(Inputs!$B$27&lt;&gt;"Ready","PENDING INPUTS",IF(K346&lt;=0,99,1+IF(AND(S346&gt;0,OR(Inputs!C15&gt;Inputs!C14,AND(Inputs!C15=Inputs!C14,1&lt;0))),1,0)+IF(AND(AA346&gt;0,OR(Inputs!C16&gt;Inputs!C14,AND(Inputs!C16=Inputs!C14,2&lt;0))),1,0)+IF(AND(AI346&gt;0,OR(Inputs!C17&gt;Inputs!C14,AND(Inputs!C17=Inputs!C14,3&lt;0))),1,0)+IF(AND(AQ346&gt;0,OR(Inputs!C18&gt;Inputs!C14,AND(Inputs!C18=Inputs!C14,4&lt;0))),1,0)+IF(AND(AY346&gt;0,OR(Inputs!C19&gt;Inputs!C14,AND(Inputs!C19=Inputs!C14,5&lt;0))),1,0)+IF(AND(BG346&gt;0,OR(Inputs!C20&gt;Inputs!C14,AND(Inputs!C20=Inputs!C14,6&lt;0))),1,0)+IF(AND(BO346&gt;0,OR(Inputs!C21&gt;Inputs!C14,AND(Inputs!C21=Inputs!C14,7&lt;0))),1,0)+IF(AND(BW346&gt;0,OR(Inputs!C22&gt;Inputs!C14,AND(Inputs!C22=Inputs!C14,8&lt;0))),1,0)+IF(AND(CE346&gt;0,OR(Inputs!C23&gt;Inputs!C14,AND(Inputs!C23=Inputs!C14,9&lt;0))),1,0)))</f>
        <v>99</v>
      </c>
      <c r="P346" s="3">
        <f>IF(Inputs!$B$27&lt;&gt;"Ready","PENDING INPUTS",IF(A346&gt;Inputs!$B$6,0,MIN(MAX(0,(K346+L346+M346)-N346),MAX(0,C346-D346-(IF(O346&lt;O346,K346+L346+M346-N346,0)+IF(W346&lt;O346,S346+T346+U346-V346,0)+IF(AE346&lt;O346,AA346+AB346+AC346-AD346,0)+IF(AM346&lt;O346,AI346+AJ346+AK346-AL346,0)+IF(AU346&lt;O346,AQ346+AR346+AS346-AT346,0)+IF(BC346&lt;O346,AY346+AZ346+BA346-BB346,0)+IF(BK346&lt;O346,BG346+BH346+BI346-BJ346,0)+IF(BS346&lt;O346,BO346+BP346+BQ346-BR346,0)+IF(CA346&lt;O346,BW346+BX346+BY346-BZ346,0)+IF(CI346&lt;O346,CE346+CF346+CG346-CH346,0))))))</f>
        <v>0</v>
      </c>
      <c r="Q346" s="3">
        <f>IF(Inputs!$B$27&lt;&gt;"Ready","PENDING INPUTS",MIN((K346+L346+M346),IF(D346&gt;C346,IF(D346=0,0,N346*C346/D346),N346+P346)))</f>
        <v>0</v>
      </c>
      <c r="R346" s="3">
        <f>IF(Inputs!$B$27&lt;&gt;"Ready","PENDING INPUTS",MAX(0,(K346+L346+M346)-Q346))</f>
        <v>0</v>
      </c>
      <c r="S346" s="3">
        <f>IF(Inputs!$B$27&lt;&gt;"Ready","PENDING INPUTS",Z345)</f>
        <v>0</v>
      </c>
      <c r="T346" s="3">
        <f>IF(Inputs!$B$27&lt;&gt;"Ready","PENDING INPUTS",IF(A346&lt;=Inputs!$B$6,ROUND(S346*Inputs!C15/12,2),0))</f>
        <v>0</v>
      </c>
      <c r="U346" s="3">
        <f>IF(Inputs!$B$27&lt;&gt;"Ready","PENDING INPUTS",IF(AND(A346&lt;=Inputs!$B$6,S346&gt;0),Inputs!G15,0))</f>
        <v>0</v>
      </c>
      <c r="V346" s="3">
        <f>IF(Inputs!$B$27&lt;&gt;"Ready","PENDING INPUTS",IF(A346&gt;Inputs!$B$6,0,MIN((S346+T346+U346),IF(Inputs!H15=1,Inputs!D15,MAX(Inputs!F15,ROUND(S346*Inputs!E15+T346+U346,2))))))</f>
        <v>0</v>
      </c>
      <c r="W346">
        <f>IF(Inputs!$B$27&lt;&gt;"Ready","PENDING INPUTS",IF(S346&lt;=0,99,1+IF(AND(K346&gt;0,OR(Inputs!C14&gt;Inputs!C15,AND(Inputs!C14=Inputs!C15,0&lt;1))),1,0)+IF(AND(AA346&gt;0,OR(Inputs!C16&gt;Inputs!C15,AND(Inputs!C16=Inputs!C15,2&lt;1))),1,0)+IF(AND(AI346&gt;0,OR(Inputs!C17&gt;Inputs!C15,AND(Inputs!C17=Inputs!C15,3&lt;1))),1,0)+IF(AND(AQ346&gt;0,OR(Inputs!C18&gt;Inputs!C15,AND(Inputs!C18=Inputs!C15,4&lt;1))),1,0)+IF(AND(AY346&gt;0,OR(Inputs!C19&gt;Inputs!C15,AND(Inputs!C19=Inputs!C15,5&lt;1))),1,0)+IF(AND(BG346&gt;0,OR(Inputs!C20&gt;Inputs!C15,AND(Inputs!C20=Inputs!C15,6&lt;1))),1,0)+IF(AND(BO346&gt;0,OR(Inputs!C21&gt;Inputs!C15,AND(Inputs!C21=Inputs!C15,7&lt;1))),1,0)+IF(AND(BW346&gt;0,OR(Inputs!C22&gt;Inputs!C15,AND(Inputs!C22=Inputs!C15,8&lt;1))),1,0)+IF(AND(CE346&gt;0,OR(Inputs!C23&gt;Inputs!C15,AND(Inputs!C23=Inputs!C15,9&lt;1))),1,0)))</f>
        <v>99</v>
      </c>
      <c r="X346" s="3">
        <f>IF(Inputs!$B$27&lt;&gt;"Ready","PENDING INPUTS",IF(A346&gt;Inputs!$B$6,0,MIN(MAX(0,(S346+T346+U346)-V346),MAX(0,C346-D346-(IF(O346&lt;W346,K346+L346+M346-N346,0)+IF(W346&lt;W346,S346+T346+U346-V346,0)+IF(AE346&lt;W346,AA346+AB346+AC346-AD346,0)+IF(AM346&lt;W346,AI346+AJ346+AK346-AL346,0)+IF(AU346&lt;W346,AQ346+AR346+AS346-AT346,0)+IF(BC346&lt;W346,AY346+AZ346+BA346-BB346,0)+IF(BK346&lt;W346,BG346+BH346+BI346-BJ346,0)+IF(BS346&lt;W346,BO346+BP346+BQ346-BR346,0)+IF(CA346&lt;W346,BW346+BX346+BY346-BZ346,0)+IF(CI346&lt;W346,CE346+CF346+CG346-CH346,0))))))</f>
        <v>0</v>
      </c>
      <c r="Y346" s="3">
        <f>IF(Inputs!$B$27&lt;&gt;"Ready","PENDING INPUTS",MIN((S346+T346+U346),IF(D346&gt;C346,IF(D346=0,0,V346*C346/D346),V346+X346)))</f>
        <v>0</v>
      </c>
      <c r="Z346" s="3">
        <f>IF(Inputs!$B$27&lt;&gt;"Ready","PENDING INPUTS",MAX(0,(S346+T346+U346)-Y346))</f>
        <v>0</v>
      </c>
      <c r="AA346" s="3">
        <f>IF(Inputs!$B$27&lt;&gt;"Ready","PENDING INPUTS",AH345)</f>
        <v>0</v>
      </c>
      <c r="AB346" s="3">
        <f>IF(Inputs!$B$27&lt;&gt;"Ready","PENDING INPUTS",IF(A346&lt;=Inputs!$B$6,ROUND(AA346*Inputs!C16/12,2),0))</f>
        <v>0</v>
      </c>
      <c r="AC346" s="3">
        <f>IF(Inputs!$B$27&lt;&gt;"Ready","PENDING INPUTS",IF(AND(A346&lt;=Inputs!$B$6,AA346&gt;0),Inputs!G16,0))</f>
        <v>0</v>
      </c>
      <c r="AD346" s="3">
        <f>IF(Inputs!$B$27&lt;&gt;"Ready","PENDING INPUTS",IF(A346&gt;Inputs!$B$6,0,MIN((AA346+AB346+AC346),IF(Inputs!H16=1,Inputs!D16,MAX(Inputs!F16,ROUND(AA346*Inputs!E16+AB346+AC346,2))))))</f>
        <v>0</v>
      </c>
      <c r="AE346">
        <f>IF(Inputs!$B$27&lt;&gt;"Ready","PENDING INPUTS",IF(AA346&lt;=0,99,1+IF(AND(K346&gt;0,OR(Inputs!C14&gt;Inputs!C16,AND(Inputs!C14=Inputs!C16,0&lt;2))),1,0)+IF(AND(S346&gt;0,OR(Inputs!C15&gt;Inputs!C16,AND(Inputs!C15=Inputs!C16,1&lt;2))),1,0)+IF(AND(AI346&gt;0,OR(Inputs!C17&gt;Inputs!C16,AND(Inputs!C17=Inputs!C16,3&lt;2))),1,0)+IF(AND(AQ346&gt;0,OR(Inputs!C18&gt;Inputs!C16,AND(Inputs!C18=Inputs!C16,4&lt;2))),1,0)+IF(AND(AY346&gt;0,OR(Inputs!C19&gt;Inputs!C16,AND(Inputs!C19=Inputs!C16,5&lt;2))),1,0)+IF(AND(BG346&gt;0,OR(Inputs!C20&gt;Inputs!C16,AND(Inputs!C20=Inputs!C16,6&lt;2))),1,0)+IF(AND(BO346&gt;0,OR(Inputs!C21&gt;Inputs!C16,AND(Inputs!C21=Inputs!C16,7&lt;2))),1,0)+IF(AND(BW346&gt;0,OR(Inputs!C22&gt;Inputs!C16,AND(Inputs!C22=Inputs!C16,8&lt;2))),1,0)+IF(AND(CE346&gt;0,OR(Inputs!C23&gt;Inputs!C16,AND(Inputs!C23=Inputs!C16,9&lt;2))),1,0)))</f>
        <v>99</v>
      </c>
      <c r="AF346" s="3">
        <f>IF(Inputs!$B$27&lt;&gt;"Ready","PENDING INPUTS",IF(A346&gt;Inputs!$B$6,0,MIN(MAX(0,(AA346+AB346+AC346)-AD346),MAX(0,C346-D346-(IF(O346&lt;AE346,K346+L346+M346-N346,0)+IF(W346&lt;AE346,S346+T346+U346-V346,0)+IF(AE346&lt;AE346,AA346+AB346+AC346-AD346,0)+IF(AM346&lt;AE346,AI346+AJ346+AK346-AL346,0)+IF(AU346&lt;AE346,AQ346+AR346+AS346-AT346,0)+IF(BC346&lt;AE346,AY346+AZ346+BA346-BB346,0)+IF(BK346&lt;AE346,BG346+BH346+BI346-BJ346,0)+IF(BS346&lt;AE346,BO346+BP346+BQ346-BR346,0)+IF(CA346&lt;AE346,BW346+BX346+BY346-BZ346,0)+IF(CI346&lt;AE346,CE346+CF346+CG346-CH346,0))))))</f>
        <v>0</v>
      </c>
      <c r="AG346" s="3">
        <f>IF(Inputs!$B$27&lt;&gt;"Ready","PENDING INPUTS",MIN((AA346+AB346+AC346),IF(D346&gt;C346,IF(D346=0,0,AD346*C346/D346),AD346+AF346)))</f>
        <v>0</v>
      </c>
      <c r="AH346" s="3">
        <f>IF(Inputs!$B$27&lt;&gt;"Ready","PENDING INPUTS",MAX(0,(AA346+AB346+AC346)-AG346))</f>
        <v>0</v>
      </c>
      <c r="AI346" s="3">
        <f>IF(Inputs!$B$27&lt;&gt;"Ready","PENDING INPUTS",AP345)</f>
        <v>0</v>
      </c>
      <c r="AJ346" s="3">
        <f>IF(Inputs!$B$27&lt;&gt;"Ready","PENDING INPUTS",IF(A346&lt;=Inputs!$B$6,ROUND(AI346*Inputs!C17/12,2),0))</f>
        <v>0</v>
      </c>
      <c r="AK346" s="3">
        <f>IF(Inputs!$B$27&lt;&gt;"Ready","PENDING INPUTS",IF(AND(A346&lt;=Inputs!$B$6,AI346&gt;0),Inputs!G17,0))</f>
        <v>0</v>
      </c>
      <c r="AL346" s="3">
        <f>IF(Inputs!$B$27&lt;&gt;"Ready","PENDING INPUTS",IF(A346&gt;Inputs!$B$6,0,MIN((AI346+AJ346+AK346),IF(Inputs!H17=1,Inputs!D17,MAX(Inputs!F17,ROUND(AI346*Inputs!E17+AJ346+AK346,2))))))</f>
        <v>0</v>
      </c>
      <c r="AM346">
        <f>IF(Inputs!$B$27&lt;&gt;"Ready","PENDING INPUTS",IF(AI346&lt;=0,99,1+IF(AND(K346&gt;0,OR(Inputs!C14&gt;Inputs!C17,AND(Inputs!C14=Inputs!C17,0&lt;3))),1,0)+IF(AND(S346&gt;0,OR(Inputs!C15&gt;Inputs!C17,AND(Inputs!C15=Inputs!C17,1&lt;3))),1,0)+IF(AND(AA346&gt;0,OR(Inputs!C16&gt;Inputs!C17,AND(Inputs!C16=Inputs!C17,2&lt;3))),1,0)+IF(AND(AQ346&gt;0,OR(Inputs!C18&gt;Inputs!C17,AND(Inputs!C18=Inputs!C17,4&lt;3))),1,0)+IF(AND(AY346&gt;0,OR(Inputs!C19&gt;Inputs!C17,AND(Inputs!C19=Inputs!C17,5&lt;3))),1,0)+IF(AND(BG346&gt;0,OR(Inputs!C20&gt;Inputs!C17,AND(Inputs!C20=Inputs!C17,6&lt;3))),1,0)+IF(AND(BO346&gt;0,OR(Inputs!C21&gt;Inputs!C17,AND(Inputs!C21=Inputs!C17,7&lt;3))),1,0)+IF(AND(BW346&gt;0,OR(Inputs!C22&gt;Inputs!C17,AND(Inputs!C22=Inputs!C17,8&lt;3))),1,0)+IF(AND(CE346&gt;0,OR(Inputs!C23&gt;Inputs!C17,AND(Inputs!C23=Inputs!C17,9&lt;3))),1,0)))</f>
        <v>99</v>
      </c>
      <c r="AN346" s="3">
        <f>IF(Inputs!$B$27&lt;&gt;"Ready","PENDING INPUTS",IF(A346&gt;Inputs!$B$6,0,MIN(MAX(0,(AI346+AJ346+AK346)-AL346),MAX(0,C346-D346-(IF(O346&lt;AM346,K346+L346+M346-N346,0)+IF(W346&lt;AM346,S346+T346+U346-V346,0)+IF(AE346&lt;AM346,AA346+AB346+AC346-AD346,0)+IF(AM346&lt;AM346,AI346+AJ346+AK346-AL346,0)+IF(AU346&lt;AM346,AQ346+AR346+AS346-AT346,0)+IF(BC346&lt;AM346,AY346+AZ346+BA346-BB346,0)+IF(BK346&lt;AM346,BG346+BH346+BI346-BJ346,0)+IF(BS346&lt;AM346,BO346+BP346+BQ346-BR346,0)+IF(CA346&lt;AM346,BW346+BX346+BY346-BZ346,0)+IF(CI346&lt;AM346,CE346+CF346+CG346-CH346,0))))))</f>
        <v>0</v>
      </c>
      <c r="AO346" s="3">
        <f>IF(Inputs!$B$27&lt;&gt;"Ready","PENDING INPUTS",MIN((AI346+AJ346+AK346),IF(D346&gt;C346,IF(D346=0,0,AL346*C346/D346),AL346+AN346)))</f>
        <v>0</v>
      </c>
      <c r="AP346" s="3">
        <f>IF(Inputs!$B$27&lt;&gt;"Ready","PENDING INPUTS",MAX(0,(AI346+AJ346+AK346)-AO346))</f>
        <v>0</v>
      </c>
      <c r="AQ346" s="3">
        <f>IF(Inputs!$B$27&lt;&gt;"Ready","PENDING INPUTS",AX345)</f>
        <v>0</v>
      </c>
      <c r="AR346" s="3">
        <f>IF(Inputs!$B$27&lt;&gt;"Ready","PENDING INPUTS",IF(A346&lt;=Inputs!$B$6,ROUND(AQ346*Inputs!C18/12,2),0))</f>
        <v>0</v>
      </c>
      <c r="AS346" s="3">
        <f>IF(Inputs!$B$27&lt;&gt;"Ready","PENDING INPUTS",IF(AND(A346&lt;=Inputs!$B$6,AQ346&gt;0),Inputs!G18,0))</f>
        <v>0</v>
      </c>
      <c r="AT346" s="3">
        <f>IF(Inputs!$B$27&lt;&gt;"Ready","PENDING INPUTS",IF(A346&gt;Inputs!$B$6,0,MIN((AQ346+AR346+AS346),IF(Inputs!H18=1,Inputs!D18,MAX(Inputs!F18,ROUND(AQ346*Inputs!E18+AR346+AS346,2))))))</f>
        <v>0</v>
      </c>
      <c r="AU346">
        <f>IF(Inputs!$B$27&lt;&gt;"Ready","PENDING INPUTS",IF(AQ346&lt;=0,99,1+IF(AND(K346&gt;0,OR(Inputs!C14&gt;Inputs!C18,AND(Inputs!C14=Inputs!C18,0&lt;4))),1,0)+IF(AND(S346&gt;0,OR(Inputs!C15&gt;Inputs!C18,AND(Inputs!C15=Inputs!C18,1&lt;4))),1,0)+IF(AND(AA346&gt;0,OR(Inputs!C16&gt;Inputs!C18,AND(Inputs!C16=Inputs!C18,2&lt;4))),1,0)+IF(AND(AI346&gt;0,OR(Inputs!C17&gt;Inputs!C18,AND(Inputs!C17=Inputs!C18,3&lt;4))),1,0)+IF(AND(AY346&gt;0,OR(Inputs!C19&gt;Inputs!C18,AND(Inputs!C19=Inputs!C18,5&lt;4))),1,0)+IF(AND(BG346&gt;0,OR(Inputs!C20&gt;Inputs!C18,AND(Inputs!C20=Inputs!C18,6&lt;4))),1,0)+IF(AND(BO346&gt;0,OR(Inputs!C21&gt;Inputs!C18,AND(Inputs!C21=Inputs!C18,7&lt;4))),1,0)+IF(AND(BW346&gt;0,OR(Inputs!C22&gt;Inputs!C18,AND(Inputs!C22=Inputs!C18,8&lt;4))),1,0)+IF(AND(CE346&gt;0,OR(Inputs!C23&gt;Inputs!C18,AND(Inputs!C23=Inputs!C18,9&lt;4))),1,0)))</f>
        <v>99</v>
      </c>
      <c r="AV346" s="3">
        <f>IF(Inputs!$B$27&lt;&gt;"Ready","PENDING INPUTS",IF(A346&gt;Inputs!$B$6,0,MIN(MAX(0,(AQ346+AR346+AS346)-AT346),MAX(0,C346-D346-(IF(O346&lt;AU346,K346+L346+M346-N346,0)+IF(W346&lt;AU346,S346+T346+U346-V346,0)+IF(AE346&lt;AU346,AA346+AB346+AC346-AD346,0)+IF(AM346&lt;AU346,AI346+AJ346+AK346-AL346,0)+IF(AU346&lt;AU346,AQ346+AR346+AS346-AT346,0)+IF(BC346&lt;AU346,AY346+AZ346+BA346-BB346,0)+IF(BK346&lt;AU346,BG346+BH346+BI346-BJ346,0)+IF(BS346&lt;AU346,BO346+BP346+BQ346-BR346,0)+IF(CA346&lt;AU346,BW346+BX346+BY346-BZ346,0)+IF(CI346&lt;AU346,CE346+CF346+CG346-CH346,0))))))</f>
        <v>0</v>
      </c>
      <c r="AW346" s="3">
        <f>IF(Inputs!$B$27&lt;&gt;"Ready","PENDING INPUTS",MIN((AQ346+AR346+AS346),IF(D346&gt;C346,IF(D346=0,0,AT346*C346/D346),AT346+AV346)))</f>
        <v>0</v>
      </c>
      <c r="AX346" s="3">
        <f>IF(Inputs!$B$27&lt;&gt;"Ready","PENDING INPUTS",MAX(0,(AQ346+AR346+AS346)-AW346))</f>
        <v>0</v>
      </c>
      <c r="AY346" s="3">
        <f>IF(Inputs!$B$27&lt;&gt;"Ready","PENDING INPUTS",BF345)</f>
        <v>0</v>
      </c>
      <c r="AZ346" s="3">
        <f>IF(Inputs!$B$27&lt;&gt;"Ready","PENDING INPUTS",IF(A346&lt;=Inputs!$B$6,ROUND(AY346*Inputs!C19/12,2),0))</f>
        <v>0</v>
      </c>
      <c r="BA346" s="3">
        <f>IF(Inputs!$B$27&lt;&gt;"Ready","PENDING INPUTS",IF(AND(A346&lt;=Inputs!$B$6,AY346&gt;0),Inputs!G19,0))</f>
        <v>0</v>
      </c>
      <c r="BB346" s="3">
        <f>IF(Inputs!$B$27&lt;&gt;"Ready","PENDING INPUTS",IF(A346&gt;Inputs!$B$6,0,MIN((AY346+AZ346+BA346),IF(Inputs!H19=1,Inputs!D19,MAX(Inputs!F19,ROUND(AY346*Inputs!E19+AZ346+BA346,2))))))</f>
        <v>0</v>
      </c>
      <c r="BC346">
        <f>IF(Inputs!$B$27&lt;&gt;"Ready","PENDING INPUTS",IF(AY346&lt;=0,99,1+IF(AND(K346&gt;0,OR(Inputs!C14&gt;Inputs!C19,AND(Inputs!C14=Inputs!C19,0&lt;5))),1,0)+IF(AND(S346&gt;0,OR(Inputs!C15&gt;Inputs!C19,AND(Inputs!C15=Inputs!C19,1&lt;5))),1,0)+IF(AND(AA346&gt;0,OR(Inputs!C16&gt;Inputs!C19,AND(Inputs!C16=Inputs!C19,2&lt;5))),1,0)+IF(AND(AI346&gt;0,OR(Inputs!C17&gt;Inputs!C19,AND(Inputs!C17=Inputs!C19,3&lt;5))),1,0)+IF(AND(AQ346&gt;0,OR(Inputs!C18&gt;Inputs!C19,AND(Inputs!C18=Inputs!C19,4&lt;5))),1,0)+IF(AND(BG346&gt;0,OR(Inputs!C20&gt;Inputs!C19,AND(Inputs!C20=Inputs!C19,6&lt;5))),1,0)+IF(AND(BO346&gt;0,OR(Inputs!C21&gt;Inputs!C19,AND(Inputs!C21=Inputs!C19,7&lt;5))),1,0)+IF(AND(BW346&gt;0,OR(Inputs!C22&gt;Inputs!C19,AND(Inputs!C22=Inputs!C19,8&lt;5))),1,0)+IF(AND(CE346&gt;0,OR(Inputs!C23&gt;Inputs!C19,AND(Inputs!C23=Inputs!C19,9&lt;5))),1,0)))</f>
        <v>99</v>
      </c>
      <c r="BD346" s="3">
        <f>IF(Inputs!$B$27&lt;&gt;"Ready","PENDING INPUTS",IF(A346&gt;Inputs!$B$6,0,MIN(MAX(0,(AY346+AZ346+BA346)-BB346),MAX(0,C346-D346-(IF(O346&lt;BC346,K346+L346+M346-N346,0)+IF(W346&lt;BC346,S346+T346+U346-V346,0)+IF(AE346&lt;BC346,AA346+AB346+AC346-AD346,0)+IF(AM346&lt;BC346,AI346+AJ346+AK346-AL346,0)+IF(AU346&lt;BC346,AQ346+AR346+AS346-AT346,0)+IF(BC346&lt;BC346,AY346+AZ346+BA346-BB346,0)+IF(BK346&lt;BC346,BG346+BH346+BI346-BJ346,0)+IF(BS346&lt;BC346,BO346+BP346+BQ346-BR346,0)+IF(CA346&lt;BC346,BW346+BX346+BY346-BZ346,0)+IF(CI346&lt;BC346,CE346+CF346+CG346-CH346,0))))))</f>
        <v>0</v>
      </c>
      <c r="BE346" s="3">
        <f>IF(Inputs!$B$27&lt;&gt;"Ready","PENDING INPUTS",MIN((AY346+AZ346+BA346),IF(D346&gt;C346,IF(D346=0,0,BB346*C346/D346),BB346+BD346)))</f>
        <v>0</v>
      </c>
      <c r="BF346" s="3">
        <f>IF(Inputs!$B$27&lt;&gt;"Ready","PENDING INPUTS",MAX(0,(AY346+AZ346+BA346)-BE346))</f>
        <v>0</v>
      </c>
      <c r="BG346" s="3">
        <f>IF(Inputs!$B$27&lt;&gt;"Ready","PENDING INPUTS",BN345)</f>
        <v>0</v>
      </c>
      <c r="BH346" s="3">
        <f>IF(Inputs!$B$27&lt;&gt;"Ready","PENDING INPUTS",IF(A346&lt;=Inputs!$B$6,ROUND(BG346*Inputs!C20/12,2),0))</f>
        <v>0</v>
      </c>
      <c r="BI346" s="3">
        <f>IF(Inputs!$B$27&lt;&gt;"Ready","PENDING INPUTS",IF(AND(A346&lt;=Inputs!$B$6,BG346&gt;0),Inputs!G20,0))</f>
        <v>0</v>
      </c>
      <c r="BJ346" s="3">
        <f>IF(Inputs!$B$27&lt;&gt;"Ready","PENDING INPUTS",IF(A346&gt;Inputs!$B$6,0,MIN((BG346+BH346+BI346),IF(Inputs!H20=1,Inputs!D20,MAX(Inputs!F20,ROUND(BG346*Inputs!E20+BH346+BI346,2))))))</f>
        <v>0</v>
      </c>
      <c r="BK346">
        <f>IF(Inputs!$B$27&lt;&gt;"Ready","PENDING INPUTS",IF(BG346&lt;=0,99,1+IF(AND(K346&gt;0,OR(Inputs!C14&gt;Inputs!C20,AND(Inputs!C14=Inputs!C20,0&lt;6))),1,0)+IF(AND(S346&gt;0,OR(Inputs!C15&gt;Inputs!C20,AND(Inputs!C15=Inputs!C20,1&lt;6))),1,0)+IF(AND(AA346&gt;0,OR(Inputs!C16&gt;Inputs!C20,AND(Inputs!C16=Inputs!C20,2&lt;6))),1,0)+IF(AND(AI346&gt;0,OR(Inputs!C17&gt;Inputs!C20,AND(Inputs!C17=Inputs!C20,3&lt;6))),1,0)+IF(AND(AQ346&gt;0,OR(Inputs!C18&gt;Inputs!C20,AND(Inputs!C18=Inputs!C20,4&lt;6))),1,0)+IF(AND(AY346&gt;0,OR(Inputs!C19&gt;Inputs!C20,AND(Inputs!C19=Inputs!C20,5&lt;6))),1,0)+IF(AND(BO346&gt;0,OR(Inputs!C21&gt;Inputs!C20,AND(Inputs!C21=Inputs!C20,7&lt;6))),1,0)+IF(AND(BW346&gt;0,OR(Inputs!C22&gt;Inputs!C20,AND(Inputs!C22=Inputs!C20,8&lt;6))),1,0)+IF(AND(CE346&gt;0,OR(Inputs!C23&gt;Inputs!C20,AND(Inputs!C23=Inputs!C20,9&lt;6))),1,0)))</f>
        <v>99</v>
      </c>
      <c r="BL346" s="3">
        <f>IF(Inputs!$B$27&lt;&gt;"Ready","PENDING INPUTS",IF(A346&gt;Inputs!$B$6,0,MIN(MAX(0,(BG346+BH346+BI346)-BJ346),MAX(0,C346-D346-(IF(O346&lt;BK346,K346+L346+M346-N346,0)+IF(W346&lt;BK346,S346+T346+U346-V346,0)+IF(AE346&lt;BK346,AA346+AB346+AC346-AD346,0)+IF(AM346&lt;BK346,AI346+AJ346+AK346-AL346,0)+IF(AU346&lt;BK346,AQ346+AR346+AS346-AT346,0)+IF(BC346&lt;BK346,AY346+AZ346+BA346-BB346,0)+IF(BK346&lt;BK346,BG346+BH346+BI346-BJ346,0)+IF(BS346&lt;BK346,BO346+BP346+BQ346-BR346,0)+IF(CA346&lt;BK346,BW346+BX346+BY346-BZ346,0)+IF(CI346&lt;BK346,CE346+CF346+CG346-CH346,0))))))</f>
        <v>0</v>
      </c>
      <c r="BM346" s="3">
        <f>IF(Inputs!$B$27&lt;&gt;"Ready","PENDING INPUTS",MIN((BG346+BH346+BI346),IF(D346&gt;C346,IF(D346=0,0,BJ346*C346/D346),BJ346+BL346)))</f>
        <v>0</v>
      </c>
      <c r="BN346" s="3">
        <f>IF(Inputs!$B$27&lt;&gt;"Ready","PENDING INPUTS",MAX(0,(BG346+BH346+BI346)-BM346))</f>
        <v>0</v>
      </c>
      <c r="BO346" s="3">
        <f>IF(Inputs!$B$27&lt;&gt;"Ready","PENDING INPUTS",BV345)</f>
        <v>0</v>
      </c>
      <c r="BP346" s="3">
        <f>IF(Inputs!$B$27&lt;&gt;"Ready","PENDING INPUTS",IF(A346&lt;=Inputs!$B$6,ROUND(BO346*Inputs!C21/12,2),0))</f>
        <v>0</v>
      </c>
      <c r="BQ346" s="3">
        <f>IF(Inputs!$B$27&lt;&gt;"Ready","PENDING INPUTS",IF(AND(A346&lt;=Inputs!$B$6,BO346&gt;0),Inputs!G21,0))</f>
        <v>0</v>
      </c>
      <c r="BR346" s="3">
        <f>IF(Inputs!$B$27&lt;&gt;"Ready","PENDING INPUTS",IF(A346&gt;Inputs!$B$6,0,MIN((BO346+BP346+BQ346),IF(Inputs!H21=1,Inputs!D21,MAX(Inputs!F21,ROUND(BO346*Inputs!E21+BP346+BQ346,2))))))</f>
        <v>0</v>
      </c>
      <c r="BS346">
        <f>IF(Inputs!$B$27&lt;&gt;"Ready","PENDING INPUTS",IF(BO346&lt;=0,99,1+IF(AND(K346&gt;0,OR(Inputs!C14&gt;Inputs!C21,AND(Inputs!C14=Inputs!C21,0&lt;7))),1,0)+IF(AND(S346&gt;0,OR(Inputs!C15&gt;Inputs!C21,AND(Inputs!C15=Inputs!C21,1&lt;7))),1,0)+IF(AND(AA346&gt;0,OR(Inputs!C16&gt;Inputs!C21,AND(Inputs!C16=Inputs!C21,2&lt;7))),1,0)+IF(AND(AI346&gt;0,OR(Inputs!C17&gt;Inputs!C21,AND(Inputs!C17=Inputs!C21,3&lt;7))),1,0)+IF(AND(AQ346&gt;0,OR(Inputs!C18&gt;Inputs!C21,AND(Inputs!C18=Inputs!C21,4&lt;7))),1,0)+IF(AND(AY346&gt;0,OR(Inputs!C19&gt;Inputs!C21,AND(Inputs!C19=Inputs!C21,5&lt;7))),1,0)+IF(AND(BG346&gt;0,OR(Inputs!C20&gt;Inputs!C21,AND(Inputs!C20=Inputs!C21,6&lt;7))),1,0)+IF(AND(BW346&gt;0,OR(Inputs!C22&gt;Inputs!C21,AND(Inputs!C22=Inputs!C21,8&lt;7))),1,0)+IF(AND(CE346&gt;0,OR(Inputs!C23&gt;Inputs!C21,AND(Inputs!C23=Inputs!C21,9&lt;7))),1,0)))</f>
        <v>99</v>
      </c>
      <c r="BT346" s="3">
        <f>IF(Inputs!$B$27&lt;&gt;"Ready","PENDING INPUTS",IF(A346&gt;Inputs!$B$6,0,MIN(MAX(0,(BO346+BP346+BQ346)-BR346),MAX(0,C346-D346-(IF(O346&lt;BS346,K346+L346+M346-N346,0)+IF(W346&lt;BS346,S346+T346+U346-V346,0)+IF(AE346&lt;BS346,AA346+AB346+AC346-AD346,0)+IF(AM346&lt;BS346,AI346+AJ346+AK346-AL346,0)+IF(AU346&lt;BS346,AQ346+AR346+AS346-AT346,0)+IF(BC346&lt;BS346,AY346+AZ346+BA346-BB346,0)+IF(BK346&lt;BS346,BG346+BH346+BI346-BJ346,0)+IF(BS346&lt;BS346,BO346+BP346+BQ346-BR346,0)+IF(CA346&lt;BS346,BW346+BX346+BY346-BZ346,0)+IF(CI346&lt;BS346,CE346+CF346+CG346-CH346,0))))))</f>
        <v>0</v>
      </c>
      <c r="BU346" s="3">
        <f>IF(Inputs!$B$27&lt;&gt;"Ready","PENDING INPUTS",MIN((BO346+BP346+BQ346),IF(D346&gt;C346,IF(D346=0,0,BR346*C346/D346),BR346+BT346)))</f>
        <v>0</v>
      </c>
      <c r="BV346" s="3">
        <f>IF(Inputs!$B$27&lt;&gt;"Ready","PENDING INPUTS",MAX(0,(BO346+BP346+BQ346)-BU346))</f>
        <v>0</v>
      </c>
      <c r="BW346" s="3">
        <f>IF(Inputs!$B$27&lt;&gt;"Ready","PENDING INPUTS",CD345)</f>
        <v>0</v>
      </c>
      <c r="BX346" s="3">
        <f>IF(Inputs!$B$27&lt;&gt;"Ready","PENDING INPUTS",IF(A346&lt;=Inputs!$B$6,ROUND(BW346*Inputs!C22/12,2),0))</f>
        <v>0</v>
      </c>
      <c r="BY346" s="3">
        <f>IF(Inputs!$B$27&lt;&gt;"Ready","PENDING INPUTS",IF(AND(A346&lt;=Inputs!$B$6,BW346&gt;0),Inputs!G22,0))</f>
        <v>0</v>
      </c>
      <c r="BZ346" s="3">
        <f>IF(Inputs!$B$27&lt;&gt;"Ready","PENDING INPUTS",IF(A346&gt;Inputs!$B$6,0,MIN((BW346+BX346+BY346),IF(Inputs!H22=1,Inputs!D22,MAX(Inputs!F22,ROUND(BW346*Inputs!E22+BX346+BY346,2))))))</f>
        <v>0</v>
      </c>
      <c r="CA346">
        <f>IF(Inputs!$B$27&lt;&gt;"Ready","PENDING INPUTS",IF(BW346&lt;=0,99,1+IF(AND(K346&gt;0,OR(Inputs!C14&gt;Inputs!C22,AND(Inputs!C14=Inputs!C22,0&lt;8))),1,0)+IF(AND(S346&gt;0,OR(Inputs!C15&gt;Inputs!C22,AND(Inputs!C15=Inputs!C22,1&lt;8))),1,0)+IF(AND(AA346&gt;0,OR(Inputs!C16&gt;Inputs!C22,AND(Inputs!C16=Inputs!C22,2&lt;8))),1,0)+IF(AND(AI346&gt;0,OR(Inputs!C17&gt;Inputs!C22,AND(Inputs!C17=Inputs!C22,3&lt;8))),1,0)+IF(AND(AQ346&gt;0,OR(Inputs!C18&gt;Inputs!C22,AND(Inputs!C18=Inputs!C22,4&lt;8))),1,0)+IF(AND(AY346&gt;0,OR(Inputs!C19&gt;Inputs!C22,AND(Inputs!C19=Inputs!C22,5&lt;8))),1,0)+IF(AND(BG346&gt;0,OR(Inputs!C20&gt;Inputs!C22,AND(Inputs!C20=Inputs!C22,6&lt;8))),1,0)+IF(AND(BO346&gt;0,OR(Inputs!C21&gt;Inputs!C22,AND(Inputs!C21=Inputs!C22,7&lt;8))),1,0)+IF(AND(CE346&gt;0,OR(Inputs!C23&gt;Inputs!C22,AND(Inputs!C23=Inputs!C22,9&lt;8))),1,0)))</f>
        <v>99</v>
      </c>
      <c r="CB346" s="3">
        <f>IF(Inputs!$B$27&lt;&gt;"Ready","PENDING INPUTS",IF(A346&gt;Inputs!$B$6,0,MIN(MAX(0,(BW346+BX346+BY346)-BZ346),MAX(0,C346-D346-(IF(O346&lt;CA346,K346+L346+M346-N346,0)+IF(W346&lt;CA346,S346+T346+U346-V346,0)+IF(AE346&lt;CA346,AA346+AB346+AC346-AD346,0)+IF(AM346&lt;CA346,AI346+AJ346+AK346-AL346,0)+IF(AU346&lt;CA346,AQ346+AR346+AS346-AT346,0)+IF(BC346&lt;CA346,AY346+AZ346+BA346-BB346,0)+IF(BK346&lt;CA346,BG346+BH346+BI346-BJ346,0)+IF(BS346&lt;CA346,BO346+BP346+BQ346-BR346,0)+IF(CA346&lt;CA346,BW346+BX346+BY346-BZ346,0)+IF(CI346&lt;CA346,CE346+CF346+CG346-CH346,0))))))</f>
        <v>0</v>
      </c>
      <c r="CC346" s="3">
        <f>IF(Inputs!$B$27&lt;&gt;"Ready","PENDING INPUTS",MIN((BW346+BX346+BY346),IF(D346&gt;C346,IF(D346=0,0,BZ346*C346/D346),BZ346+CB346)))</f>
        <v>0</v>
      </c>
      <c r="CD346" s="3">
        <f>IF(Inputs!$B$27&lt;&gt;"Ready","PENDING INPUTS",MAX(0,(BW346+BX346+BY346)-CC346))</f>
        <v>0</v>
      </c>
      <c r="CE346" s="3">
        <f>IF(Inputs!$B$27&lt;&gt;"Ready","PENDING INPUTS",CL345)</f>
        <v>0</v>
      </c>
      <c r="CF346" s="3">
        <f>IF(Inputs!$B$27&lt;&gt;"Ready","PENDING INPUTS",IF(A346&lt;=Inputs!$B$6,ROUND(CE346*Inputs!C23/12,2),0))</f>
        <v>0</v>
      </c>
      <c r="CG346" s="3">
        <f>IF(Inputs!$B$27&lt;&gt;"Ready","PENDING INPUTS",IF(AND(A346&lt;=Inputs!$B$6,CE346&gt;0),Inputs!G23,0))</f>
        <v>0</v>
      </c>
      <c r="CH346" s="3">
        <f>IF(Inputs!$B$27&lt;&gt;"Ready","PENDING INPUTS",IF(A346&gt;Inputs!$B$6,0,MIN((CE346+CF346+CG346),IF(Inputs!H23=1,Inputs!D23,MAX(Inputs!F23,ROUND(CE346*Inputs!E23+CF346+CG346,2))))))</f>
        <v>0</v>
      </c>
      <c r="CI346">
        <f>IF(Inputs!$B$27&lt;&gt;"Ready","PENDING INPUTS",IF(CE346&lt;=0,99,1+IF(AND(K346&gt;0,OR(Inputs!C14&gt;Inputs!C23,AND(Inputs!C14=Inputs!C23,0&lt;9))),1,0)+IF(AND(S346&gt;0,OR(Inputs!C15&gt;Inputs!C23,AND(Inputs!C15=Inputs!C23,1&lt;9))),1,0)+IF(AND(AA346&gt;0,OR(Inputs!C16&gt;Inputs!C23,AND(Inputs!C16=Inputs!C23,2&lt;9))),1,0)+IF(AND(AI346&gt;0,OR(Inputs!C17&gt;Inputs!C23,AND(Inputs!C17=Inputs!C23,3&lt;9))),1,0)+IF(AND(AQ346&gt;0,OR(Inputs!C18&gt;Inputs!C23,AND(Inputs!C18=Inputs!C23,4&lt;9))),1,0)+IF(AND(AY346&gt;0,OR(Inputs!C19&gt;Inputs!C23,AND(Inputs!C19=Inputs!C23,5&lt;9))),1,0)+IF(AND(BG346&gt;0,OR(Inputs!C20&gt;Inputs!C23,AND(Inputs!C20=Inputs!C23,6&lt;9))),1,0)+IF(AND(BO346&gt;0,OR(Inputs!C21&gt;Inputs!C23,AND(Inputs!C21=Inputs!C23,7&lt;9))),1,0)+IF(AND(BW346&gt;0,OR(Inputs!C22&gt;Inputs!C23,AND(Inputs!C22=Inputs!C23,8&lt;9))),1,0)))</f>
        <v>99</v>
      </c>
      <c r="CJ346" s="3">
        <f>IF(Inputs!$B$27&lt;&gt;"Ready","PENDING INPUTS",IF(A346&gt;Inputs!$B$6,0,MIN(MAX(0,(CE346+CF346+CG346)-CH346),MAX(0,C346-D346-(IF(O346&lt;CI346,K346+L346+M346-N346,0)+IF(W346&lt;CI346,S346+T346+U346-V346,0)+IF(AE346&lt;CI346,AA346+AB346+AC346-AD346,0)+IF(AM346&lt;CI346,AI346+AJ346+AK346-AL346,0)+IF(AU346&lt;CI346,AQ346+AR346+AS346-AT346,0)+IF(BC346&lt;CI346,AY346+AZ346+BA346-BB346,0)+IF(BK346&lt;CI346,BG346+BH346+BI346-BJ346,0)+IF(BS346&lt;CI346,BO346+BP346+BQ346-BR346,0)+IF(CA346&lt;CI346,BW346+BX346+BY346-BZ346,0)+IF(CI346&lt;CI346,CE346+CF346+CG346-CH346,0))))))</f>
        <v>0</v>
      </c>
      <c r="CK346" s="3">
        <f>IF(Inputs!$B$27&lt;&gt;"Ready","PENDING INPUTS",MIN((CE346+CF346+CG346),IF(D346&gt;C346,IF(D346=0,0,CH346*C346/D346),CH346+CJ346)))</f>
        <v>0</v>
      </c>
      <c r="CL346" s="3">
        <f>IF(Inputs!$B$27&lt;&gt;"Ready","PENDING INPUTS",MAX(0,(CE346+CF346+CG346)-CK346))</f>
        <v>0</v>
      </c>
    </row>
    <row r="347" spans="1:90" ht="27.95" customHeight="1" x14ac:dyDescent="0.25">
      <c r="A347">
        <v>343</v>
      </c>
      <c r="B347" s="13">
        <f>IF(Inputs!$B$27&lt;&gt;"Ready","PENDING INPUTS",EDATE(Inputs!$B$5,A347-1))</f>
        <v>56705</v>
      </c>
      <c r="C347" s="3">
        <f>IF(Inputs!$B$27&lt;&gt;"Ready","PENDING INPUTS",IF(A347&lt;=Inputs!$B$6,MAX(0,Inputs!$B$4+IF(A347=Inputs!$B$7,Inputs!$B$8,0)+IF(A347=Inputs!$B$9,Inputs!$B$10,0)),0))</f>
        <v>0</v>
      </c>
      <c r="D347" s="3">
        <f>IF(Inputs!$B$27&lt;&gt;"Ready","PENDING INPUTS",SUM(N347,V347,AD347,AL347,AT347,BB347,BJ347,BR347,BZ347,CH347))</f>
        <v>0</v>
      </c>
      <c r="E347" s="3">
        <f>IF(Inputs!$B$27&lt;&gt;"Ready","PENDING INPUTS",MAX(0,D347-C347))</f>
        <v>0</v>
      </c>
      <c r="F347" s="3">
        <f>IF(Inputs!$B$27&lt;&gt;"Ready","PENDING INPUTS",SUM(Q347,Y347,AG347,AO347,AW347,BE347,BM347,BU347,CC347,CK347))</f>
        <v>0</v>
      </c>
      <c r="G347" s="3">
        <f>IF(Inputs!$B$27&lt;&gt;"Ready","PENDING INPUTS",SUM(L347,T347,AB347,AJ347,AR347,AZ347,BH347,BP347,BX347,CF347))</f>
        <v>0</v>
      </c>
      <c r="H347" s="3">
        <f>IF(Inputs!$B$27&lt;&gt;"Ready","PENDING INPUTS",SUM(M347,U347,AC347,AK347,AS347,BA347,BI347,BQ347,BY347,CG347))</f>
        <v>0</v>
      </c>
      <c r="I347" s="3">
        <f>IF(Inputs!$B$27&lt;&gt;"Ready","PENDING INPUTS",SUM(R347,Z347,AH347,AP347,AX347,BF347,BN347,BV347,CD347,CL347))</f>
        <v>0</v>
      </c>
      <c r="J347" t="str">
        <f>IF(Inputs!$B$27&lt;&gt;"Ready","PENDING INPUTS",IF(A347&gt;Inputs!$B$6,"Beyond horizon",IF(E347&gt;0.005,"MINIMUM SHORTFALL",IF(I347&lt;0.005,"Paid off","In progress"))))</f>
        <v>Beyond horizon</v>
      </c>
      <c r="K347" s="3">
        <f>IF(Inputs!$B$27&lt;&gt;"Ready","PENDING INPUTS",R346)</f>
        <v>0</v>
      </c>
      <c r="L347" s="3">
        <f>IF(Inputs!$B$27&lt;&gt;"Ready","PENDING INPUTS",IF(A347&lt;=Inputs!$B$6,ROUND(K347*Inputs!C14/12,2),0))</f>
        <v>0</v>
      </c>
      <c r="M347" s="3">
        <f>IF(Inputs!$B$27&lt;&gt;"Ready","PENDING INPUTS",IF(AND(A347&lt;=Inputs!$B$6,K347&gt;0),Inputs!G14,0))</f>
        <v>0</v>
      </c>
      <c r="N347" s="3">
        <f>IF(Inputs!$B$27&lt;&gt;"Ready","PENDING INPUTS",IF(A347&gt;Inputs!$B$6,0,MIN((K347+L347+M347),IF(Inputs!H14=1,Inputs!D14,MAX(Inputs!F14,ROUND(K347*Inputs!E14+L347+M347,2))))))</f>
        <v>0</v>
      </c>
      <c r="O347">
        <f>IF(Inputs!$B$27&lt;&gt;"Ready","PENDING INPUTS",IF(K347&lt;=0,99,1+IF(AND(S347&gt;0,OR(Inputs!C15&gt;Inputs!C14,AND(Inputs!C15=Inputs!C14,1&lt;0))),1,0)+IF(AND(AA347&gt;0,OR(Inputs!C16&gt;Inputs!C14,AND(Inputs!C16=Inputs!C14,2&lt;0))),1,0)+IF(AND(AI347&gt;0,OR(Inputs!C17&gt;Inputs!C14,AND(Inputs!C17=Inputs!C14,3&lt;0))),1,0)+IF(AND(AQ347&gt;0,OR(Inputs!C18&gt;Inputs!C14,AND(Inputs!C18=Inputs!C14,4&lt;0))),1,0)+IF(AND(AY347&gt;0,OR(Inputs!C19&gt;Inputs!C14,AND(Inputs!C19=Inputs!C14,5&lt;0))),1,0)+IF(AND(BG347&gt;0,OR(Inputs!C20&gt;Inputs!C14,AND(Inputs!C20=Inputs!C14,6&lt;0))),1,0)+IF(AND(BO347&gt;0,OR(Inputs!C21&gt;Inputs!C14,AND(Inputs!C21=Inputs!C14,7&lt;0))),1,0)+IF(AND(BW347&gt;0,OR(Inputs!C22&gt;Inputs!C14,AND(Inputs!C22=Inputs!C14,8&lt;0))),1,0)+IF(AND(CE347&gt;0,OR(Inputs!C23&gt;Inputs!C14,AND(Inputs!C23=Inputs!C14,9&lt;0))),1,0)))</f>
        <v>99</v>
      </c>
      <c r="P347" s="3">
        <f>IF(Inputs!$B$27&lt;&gt;"Ready","PENDING INPUTS",IF(A347&gt;Inputs!$B$6,0,MIN(MAX(0,(K347+L347+M347)-N347),MAX(0,C347-D347-(IF(O347&lt;O347,K347+L347+M347-N347,0)+IF(W347&lt;O347,S347+T347+U347-V347,0)+IF(AE347&lt;O347,AA347+AB347+AC347-AD347,0)+IF(AM347&lt;O347,AI347+AJ347+AK347-AL347,0)+IF(AU347&lt;O347,AQ347+AR347+AS347-AT347,0)+IF(BC347&lt;O347,AY347+AZ347+BA347-BB347,0)+IF(BK347&lt;O347,BG347+BH347+BI347-BJ347,0)+IF(BS347&lt;O347,BO347+BP347+BQ347-BR347,0)+IF(CA347&lt;O347,BW347+BX347+BY347-BZ347,0)+IF(CI347&lt;O347,CE347+CF347+CG347-CH347,0))))))</f>
        <v>0</v>
      </c>
      <c r="Q347" s="3">
        <f>IF(Inputs!$B$27&lt;&gt;"Ready","PENDING INPUTS",MIN((K347+L347+M347),IF(D347&gt;C347,IF(D347=0,0,N347*C347/D347),N347+P347)))</f>
        <v>0</v>
      </c>
      <c r="R347" s="3">
        <f>IF(Inputs!$B$27&lt;&gt;"Ready","PENDING INPUTS",MAX(0,(K347+L347+M347)-Q347))</f>
        <v>0</v>
      </c>
      <c r="S347" s="3">
        <f>IF(Inputs!$B$27&lt;&gt;"Ready","PENDING INPUTS",Z346)</f>
        <v>0</v>
      </c>
      <c r="T347" s="3">
        <f>IF(Inputs!$B$27&lt;&gt;"Ready","PENDING INPUTS",IF(A347&lt;=Inputs!$B$6,ROUND(S347*Inputs!C15/12,2),0))</f>
        <v>0</v>
      </c>
      <c r="U347" s="3">
        <f>IF(Inputs!$B$27&lt;&gt;"Ready","PENDING INPUTS",IF(AND(A347&lt;=Inputs!$B$6,S347&gt;0),Inputs!G15,0))</f>
        <v>0</v>
      </c>
      <c r="V347" s="3">
        <f>IF(Inputs!$B$27&lt;&gt;"Ready","PENDING INPUTS",IF(A347&gt;Inputs!$B$6,0,MIN((S347+T347+U347),IF(Inputs!H15=1,Inputs!D15,MAX(Inputs!F15,ROUND(S347*Inputs!E15+T347+U347,2))))))</f>
        <v>0</v>
      </c>
      <c r="W347">
        <f>IF(Inputs!$B$27&lt;&gt;"Ready","PENDING INPUTS",IF(S347&lt;=0,99,1+IF(AND(K347&gt;0,OR(Inputs!C14&gt;Inputs!C15,AND(Inputs!C14=Inputs!C15,0&lt;1))),1,0)+IF(AND(AA347&gt;0,OR(Inputs!C16&gt;Inputs!C15,AND(Inputs!C16=Inputs!C15,2&lt;1))),1,0)+IF(AND(AI347&gt;0,OR(Inputs!C17&gt;Inputs!C15,AND(Inputs!C17=Inputs!C15,3&lt;1))),1,0)+IF(AND(AQ347&gt;0,OR(Inputs!C18&gt;Inputs!C15,AND(Inputs!C18=Inputs!C15,4&lt;1))),1,0)+IF(AND(AY347&gt;0,OR(Inputs!C19&gt;Inputs!C15,AND(Inputs!C19=Inputs!C15,5&lt;1))),1,0)+IF(AND(BG347&gt;0,OR(Inputs!C20&gt;Inputs!C15,AND(Inputs!C20=Inputs!C15,6&lt;1))),1,0)+IF(AND(BO347&gt;0,OR(Inputs!C21&gt;Inputs!C15,AND(Inputs!C21=Inputs!C15,7&lt;1))),1,0)+IF(AND(BW347&gt;0,OR(Inputs!C22&gt;Inputs!C15,AND(Inputs!C22=Inputs!C15,8&lt;1))),1,0)+IF(AND(CE347&gt;0,OR(Inputs!C23&gt;Inputs!C15,AND(Inputs!C23=Inputs!C15,9&lt;1))),1,0)))</f>
        <v>99</v>
      </c>
      <c r="X347" s="3">
        <f>IF(Inputs!$B$27&lt;&gt;"Ready","PENDING INPUTS",IF(A347&gt;Inputs!$B$6,0,MIN(MAX(0,(S347+T347+U347)-V347),MAX(0,C347-D347-(IF(O347&lt;W347,K347+L347+M347-N347,0)+IF(W347&lt;W347,S347+T347+U347-V347,0)+IF(AE347&lt;W347,AA347+AB347+AC347-AD347,0)+IF(AM347&lt;W347,AI347+AJ347+AK347-AL347,0)+IF(AU347&lt;W347,AQ347+AR347+AS347-AT347,0)+IF(BC347&lt;W347,AY347+AZ347+BA347-BB347,0)+IF(BK347&lt;W347,BG347+BH347+BI347-BJ347,0)+IF(BS347&lt;W347,BO347+BP347+BQ347-BR347,0)+IF(CA347&lt;W347,BW347+BX347+BY347-BZ347,0)+IF(CI347&lt;W347,CE347+CF347+CG347-CH347,0))))))</f>
        <v>0</v>
      </c>
      <c r="Y347" s="3">
        <f>IF(Inputs!$B$27&lt;&gt;"Ready","PENDING INPUTS",MIN((S347+T347+U347),IF(D347&gt;C347,IF(D347=0,0,V347*C347/D347),V347+X347)))</f>
        <v>0</v>
      </c>
      <c r="Z347" s="3">
        <f>IF(Inputs!$B$27&lt;&gt;"Ready","PENDING INPUTS",MAX(0,(S347+T347+U347)-Y347))</f>
        <v>0</v>
      </c>
      <c r="AA347" s="3">
        <f>IF(Inputs!$B$27&lt;&gt;"Ready","PENDING INPUTS",AH346)</f>
        <v>0</v>
      </c>
      <c r="AB347" s="3">
        <f>IF(Inputs!$B$27&lt;&gt;"Ready","PENDING INPUTS",IF(A347&lt;=Inputs!$B$6,ROUND(AA347*Inputs!C16/12,2),0))</f>
        <v>0</v>
      </c>
      <c r="AC347" s="3">
        <f>IF(Inputs!$B$27&lt;&gt;"Ready","PENDING INPUTS",IF(AND(A347&lt;=Inputs!$B$6,AA347&gt;0),Inputs!G16,0))</f>
        <v>0</v>
      </c>
      <c r="AD347" s="3">
        <f>IF(Inputs!$B$27&lt;&gt;"Ready","PENDING INPUTS",IF(A347&gt;Inputs!$B$6,0,MIN((AA347+AB347+AC347),IF(Inputs!H16=1,Inputs!D16,MAX(Inputs!F16,ROUND(AA347*Inputs!E16+AB347+AC347,2))))))</f>
        <v>0</v>
      </c>
      <c r="AE347">
        <f>IF(Inputs!$B$27&lt;&gt;"Ready","PENDING INPUTS",IF(AA347&lt;=0,99,1+IF(AND(K347&gt;0,OR(Inputs!C14&gt;Inputs!C16,AND(Inputs!C14=Inputs!C16,0&lt;2))),1,0)+IF(AND(S347&gt;0,OR(Inputs!C15&gt;Inputs!C16,AND(Inputs!C15=Inputs!C16,1&lt;2))),1,0)+IF(AND(AI347&gt;0,OR(Inputs!C17&gt;Inputs!C16,AND(Inputs!C17=Inputs!C16,3&lt;2))),1,0)+IF(AND(AQ347&gt;0,OR(Inputs!C18&gt;Inputs!C16,AND(Inputs!C18=Inputs!C16,4&lt;2))),1,0)+IF(AND(AY347&gt;0,OR(Inputs!C19&gt;Inputs!C16,AND(Inputs!C19=Inputs!C16,5&lt;2))),1,0)+IF(AND(BG347&gt;0,OR(Inputs!C20&gt;Inputs!C16,AND(Inputs!C20=Inputs!C16,6&lt;2))),1,0)+IF(AND(BO347&gt;0,OR(Inputs!C21&gt;Inputs!C16,AND(Inputs!C21=Inputs!C16,7&lt;2))),1,0)+IF(AND(BW347&gt;0,OR(Inputs!C22&gt;Inputs!C16,AND(Inputs!C22=Inputs!C16,8&lt;2))),1,0)+IF(AND(CE347&gt;0,OR(Inputs!C23&gt;Inputs!C16,AND(Inputs!C23=Inputs!C16,9&lt;2))),1,0)))</f>
        <v>99</v>
      </c>
      <c r="AF347" s="3">
        <f>IF(Inputs!$B$27&lt;&gt;"Ready","PENDING INPUTS",IF(A347&gt;Inputs!$B$6,0,MIN(MAX(0,(AA347+AB347+AC347)-AD347),MAX(0,C347-D347-(IF(O347&lt;AE347,K347+L347+M347-N347,0)+IF(W347&lt;AE347,S347+T347+U347-V347,0)+IF(AE347&lt;AE347,AA347+AB347+AC347-AD347,0)+IF(AM347&lt;AE347,AI347+AJ347+AK347-AL347,0)+IF(AU347&lt;AE347,AQ347+AR347+AS347-AT347,0)+IF(BC347&lt;AE347,AY347+AZ347+BA347-BB347,0)+IF(BK347&lt;AE347,BG347+BH347+BI347-BJ347,0)+IF(BS347&lt;AE347,BO347+BP347+BQ347-BR347,0)+IF(CA347&lt;AE347,BW347+BX347+BY347-BZ347,0)+IF(CI347&lt;AE347,CE347+CF347+CG347-CH347,0))))))</f>
        <v>0</v>
      </c>
      <c r="AG347" s="3">
        <f>IF(Inputs!$B$27&lt;&gt;"Ready","PENDING INPUTS",MIN((AA347+AB347+AC347),IF(D347&gt;C347,IF(D347=0,0,AD347*C347/D347),AD347+AF347)))</f>
        <v>0</v>
      </c>
      <c r="AH347" s="3">
        <f>IF(Inputs!$B$27&lt;&gt;"Ready","PENDING INPUTS",MAX(0,(AA347+AB347+AC347)-AG347))</f>
        <v>0</v>
      </c>
      <c r="AI347" s="3">
        <f>IF(Inputs!$B$27&lt;&gt;"Ready","PENDING INPUTS",AP346)</f>
        <v>0</v>
      </c>
      <c r="AJ347" s="3">
        <f>IF(Inputs!$B$27&lt;&gt;"Ready","PENDING INPUTS",IF(A347&lt;=Inputs!$B$6,ROUND(AI347*Inputs!C17/12,2),0))</f>
        <v>0</v>
      </c>
      <c r="AK347" s="3">
        <f>IF(Inputs!$B$27&lt;&gt;"Ready","PENDING INPUTS",IF(AND(A347&lt;=Inputs!$B$6,AI347&gt;0),Inputs!G17,0))</f>
        <v>0</v>
      </c>
      <c r="AL347" s="3">
        <f>IF(Inputs!$B$27&lt;&gt;"Ready","PENDING INPUTS",IF(A347&gt;Inputs!$B$6,0,MIN((AI347+AJ347+AK347),IF(Inputs!H17=1,Inputs!D17,MAX(Inputs!F17,ROUND(AI347*Inputs!E17+AJ347+AK347,2))))))</f>
        <v>0</v>
      </c>
      <c r="AM347">
        <f>IF(Inputs!$B$27&lt;&gt;"Ready","PENDING INPUTS",IF(AI347&lt;=0,99,1+IF(AND(K347&gt;0,OR(Inputs!C14&gt;Inputs!C17,AND(Inputs!C14=Inputs!C17,0&lt;3))),1,0)+IF(AND(S347&gt;0,OR(Inputs!C15&gt;Inputs!C17,AND(Inputs!C15=Inputs!C17,1&lt;3))),1,0)+IF(AND(AA347&gt;0,OR(Inputs!C16&gt;Inputs!C17,AND(Inputs!C16=Inputs!C17,2&lt;3))),1,0)+IF(AND(AQ347&gt;0,OR(Inputs!C18&gt;Inputs!C17,AND(Inputs!C18=Inputs!C17,4&lt;3))),1,0)+IF(AND(AY347&gt;0,OR(Inputs!C19&gt;Inputs!C17,AND(Inputs!C19=Inputs!C17,5&lt;3))),1,0)+IF(AND(BG347&gt;0,OR(Inputs!C20&gt;Inputs!C17,AND(Inputs!C20=Inputs!C17,6&lt;3))),1,0)+IF(AND(BO347&gt;0,OR(Inputs!C21&gt;Inputs!C17,AND(Inputs!C21=Inputs!C17,7&lt;3))),1,0)+IF(AND(BW347&gt;0,OR(Inputs!C22&gt;Inputs!C17,AND(Inputs!C22=Inputs!C17,8&lt;3))),1,0)+IF(AND(CE347&gt;0,OR(Inputs!C23&gt;Inputs!C17,AND(Inputs!C23=Inputs!C17,9&lt;3))),1,0)))</f>
        <v>99</v>
      </c>
      <c r="AN347" s="3">
        <f>IF(Inputs!$B$27&lt;&gt;"Ready","PENDING INPUTS",IF(A347&gt;Inputs!$B$6,0,MIN(MAX(0,(AI347+AJ347+AK347)-AL347),MAX(0,C347-D347-(IF(O347&lt;AM347,K347+L347+M347-N347,0)+IF(W347&lt;AM347,S347+T347+U347-V347,0)+IF(AE347&lt;AM347,AA347+AB347+AC347-AD347,0)+IF(AM347&lt;AM347,AI347+AJ347+AK347-AL347,0)+IF(AU347&lt;AM347,AQ347+AR347+AS347-AT347,0)+IF(BC347&lt;AM347,AY347+AZ347+BA347-BB347,0)+IF(BK347&lt;AM347,BG347+BH347+BI347-BJ347,0)+IF(BS347&lt;AM347,BO347+BP347+BQ347-BR347,0)+IF(CA347&lt;AM347,BW347+BX347+BY347-BZ347,0)+IF(CI347&lt;AM347,CE347+CF347+CG347-CH347,0))))))</f>
        <v>0</v>
      </c>
      <c r="AO347" s="3">
        <f>IF(Inputs!$B$27&lt;&gt;"Ready","PENDING INPUTS",MIN((AI347+AJ347+AK347),IF(D347&gt;C347,IF(D347=0,0,AL347*C347/D347),AL347+AN347)))</f>
        <v>0</v>
      </c>
      <c r="AP347" s="3">
        <f>IF(Inputs!$B$27&lt;&gt;"Ready","PENDING INPUTS",MAX(0,(AI347+AJ347+AK347)-AO347))</f>
        <v>0</v>
      </c>
      <c r="AQ347" s="3">
        <f>IF(Inputs!$B$27&lt;&gt;"Ready","PENDING INPUTS",AX346)</f>
        <v>0</v>
      </c>
      <c r="AR347" s="3">
        <f>IF(Inputs!$B$27&lt;&gt;"Ready","PENDING INPUTS",IF(A347&lt;=Inputs!$B$6,ROUND(AQ347*Inputs!C18/12,2),0))</f>
        <v>0</v>
      </c>
      <c r="AS347" s="3">
        <f>IF(Inputs!$B$27&lt;&gt;"Ready","PENDING INPUTS",IF(AND(A347&lt;=Inputs!$B$6,AQ347&gt;0),Inputs!G18,0))</f>
        <v>0</v>
      </c>
      <c r="AT347" s="3">
        <f>IF(Inputs!$B$27&lt;&gt;"Ready","PENDING INPUTS",IF(A347&gt;Inputs!$B$6,0,MIN((AQ347+AR347+AS347),IF(Inputs!H18=1,Inputs!D18,MAX(Inputs!F18,ROUND(AQ347*Inputs!E18+AR347+AS347,2))))))</f>
        <v>0</v>
      </c>
      <c r="AU347">
        <f>IF(Inputs!$B$27&lt;&gt;"Ready","PENDING INPUTS",IF(AQ347&lt;=0,99,1+IF(AND(K347&gt;0,OR(Inputs!C14&gt;Inputs!C18,AND(Inputs!C14=Inputs!C18,0&lt;4))),1,0)+IF(AND(S347&gt;0,OR(Inputs!C15&gt;Inputs!C18,AND(Inputs!C15=Inputs!C18,1&lt;4))),1,0)+IF(AND(AA347&gt;0,OR(Inputs!C16&gt;Inputs!C18,AND(Inputs!C16=Inputs!C18,2&lt;4))),1,0)+IF(AND(AI347&gt;0,OR(Inputs!C17&gt;Inputs!C18,AND(Inputs!C17=Inputs!C18,3&lt;4))),1,0)+IF(AND(AY347&gt;0,OR(Inputs!C19&gt;Inputs!C18,AND(Inputs!C19=Inputs!C18,5&lt;4))),1,0)+IF(AND(BG347&gt;0,OR(Inputs!C20&gt;Inputs!C18,AND(Inputs!C20=Inputs!C18,6&lt;4))),1,0)+IF(AND(BO347&gt;0,OR(Inputs!C21&gt;Inputs!C18,AND(Inputs!C21=Inputs!C18,7&lt;4))),1,0)+IF(AND(BW347&gt;0,OR(Inputs!C22&gt;Inputs!C18,AND(Inputs!C22=Inputs!C18,8&lt;4))),1,0)+IF(AND(CE347&gt;0,OR(Inputs!C23&gt;Inputs!C18,AND(Inputs!C23=Inputs!C18,9&lt;4))),1,0)))</f>
        <v>99</v>
      </c>
      <c r="AV347" s="3">
        <f>IF(Inputs!$B$27&lt;&gt;"Ready","PENDING INPUTS",IF(A347&gt;Inputs!$B$6,0,MIN(MAX(0,(AQ347+AR347+AS347)-AT347),MAX(0,C347-D347-(IF(O347&lt;AU347,K347+L347+M347-N347,0)+IF(W347&lt;AU347,S347+T347+U347-V347,0)+IF(AE347&lt;AU347,AA347+AB347+AC347-AD347,0)+IF(AM347&lt;AU347,AI347+AJ347+AK347-AL347,0)+IF(AU347&lt;AU347,AQ347+AR347+AS347-AT347,0)+IF(BC347&lt;AU347,AY347+AZ347+BA347-BB347,0)+IF(BK347&lt;AU347,BG347+BH347+BI347-BJ347,0)+IF(BS347&lt;AU347,BO347+BP347+BQ347-BR347,0)+IF(CA347&lt;AU347,BW347+BX347+BY347-BZ347,0)+IF(CI347&lt;AU347,CE347+CF347+CG347-CH347,0))))))</f>
        <v>0</v>
      </c>
      <c r="AW347" s="3">
        <f>IF(Inputs!$B$27&lt;&gt;"Ready","PENDING INPUTS",MIN((AQ347+AR347+AS347),IF(D347&gt;C347,IF(D347=0,0,AT347*C347/D347),AT347+AV347)))</f>
        <v>0</v>
      </c>
      <c r="AX347" s="3">
        <f>IF(Inputs!$B$27&lt;&gt;"Ready","PENDING INPUTS",MAX(0,(AQ347+AR347+AS347)-AW347))</f>
        <v>0</v>
      </c>
      <c r="AY347" s="3">
        <f>IF(Inputs!$B$27&lt;&gt;"Ready","PENDING INPUTS",BF346)</f>
        <v>0</v>
      </c>
      <c r="AZ347" s="3">
        <f>IF(Inputs!$B$27&lt;&gt;"Ready","PENDING INPUTS",IF(A347&lt;=Inputs!$B$6,ROUND(AY347*Inputs!C19/12,2),0))</f>
        <v>0</v>
      </c>
      <c r="BA347" s="3">
        <f>IF(Inputs!$B$27&lt;&gt;"Ready","PENDING INPUTS",IF(AND(A347&lt;=Inputs!$B$6,AY347&gt;0),Inputs!G19,0))</f>
        <v>0</v>
      </c>
      <c r="BB347" s="3">
        <f>IF(Inputs!$B$27&lt;&gt;"Ready","PENDING INPUTS",IF(A347&gt;Inputs!$B$6,0,MIN((AY347+AZ347+BA347),IF(Inputs!H19=1,Inputs!D19,MAX(Inputs!F19,ROUND(AY347*Inputs!E19+AZ347+BA347,2))))))</f>
        <v>0</v>
      </c>
      <c r="BC347">
        <f>IF(Inputs!$B$27&lt;&gt;"Ready","PENDING INPUTS",IF(AY347&lt;=0,99,1+IF(AND(K347&gt;0,OR(Inputs!C14&gt;Inputs!C19,AND(Inputs!C14=Inputs!C19,0&lt;5))),1,0)+IF(AND(S347&gt;0,OR(Inputs!C15&gt;Inputs!C19,AND(Inputs!C15=Inputs!C19,1&lt;5))),1,0)+IF(AND(AA347&gt;0,OR(Inputs!C16&gt;Inputs!C19,AND(Inputs!C16=Inputs!C19,2&lt;5))),1,0)+IF(AND(AI347&gt;0,OR(Inputs!C17&gt;Inputs!C19,AND(Inputs!C17=Inputs!C19,3&lt;5))),1,0)+IF(AND(AQ347&gt;0,OR(Inputs!C18&gt;Inputs!C19,AND(Inputs!C18=Inputs!C19,4&lt;5))),1,0)+IF(AND(BG347&gt;0,OR(Inputs!C20&gt;Inputs!C19,AND(Inputs!C20=Inputs!C19,6&lt;5))),1,0)+IF(AND(BO347&gt;0,OR(Inputs!C21&gt;Inputs!C19,AND(Inputs!C21=Inputs!C19,7&lt;5))),1,0)+IF(AND(BW347&gt;0,OR(Inputs!C22&gt;Inputs!C19,AND(Inputs!C22=Inputs!C19,8&lt;5))),1,0)+IF(AND(CE347&gt;0,OR(Inputs!C23&gt;Inputs!C19,AND(Inputs!C23=Inputs!C19,9&lt;5))),1,0)))</f>
        <v>99</v>
      </c>
      <c r="BD347" s="3">
        <f>IF(Inputs!$B$27&lt;&gt;"Ready","PENDING INPUTS",IF(A347&gt;Inputs!$B$6,0,MIN(MAX(0,(AY347+AZ347+BA347)-BB347),MAX(0,C347-D347-(IF(O347&lt;BC347,K347+L347+M347-N347,0)+IF(W347&lt;BC347,S347+T347+U347-V347,0)+IF(AE347&lt;BC347,AA347+AB347+AC347-AD347,0)+IF(AM347&lt;BC347,AI347+AJ347+AK347-AL347,0)+IF(AU347&lt;BC347,AQ347+AR347+AS347-AT347,0)+IF(BC347&lt;BC347,AY347+AZ347+BA347-BB347,0)+IF(BK347&lt;BC347,BG347+BH347+BI347-BJ347,0)+IF(BS347&lt;BC347,BO347+BP347+BQ347-BR347,0)+IF(CA347&lt;BC347,BW347+BX347+BY347-BZ347,0)+IF(CI347&lt;BC347,CE347+CF347+CG347-CH347,0))))))</f>
        <v>0</v>
      </c>
      <c r="BE347" s="3">
        <f>IF(Inputs!$B$27&lt;&gt;"Ready","PENDING INPUTS",MIN((AY347+AZ347+BA347),IF(D347&gt;C347,IF(D347=0,0,BB347*C347/D347),BB347+BD347)))</f>
        <v>0</v>
      </c>
      <c r="BF347" s="3">
        <f>IF(Inputs!$B$27&lt;&gt;"Ready","PENDING INPUTS",MAX(0,(AY347+AZ347+BA347)-BE347))</f>
        <v>0</v>
      </c>
      <c r="BG347" s="3">
        <f>IF(Inputs!$B$27&lt;&gt;"Ready","PENDING INPUTS",BN346)</f>
        <v>0</v>
      </c>
      <c r="BH347" s="3">
        <f>IF(Inputs!$B$27&lt;&gt;"Ready","PENDING INPUTS",IF(A347&lt;=Inputs!$B$6,ROUND(BG347*Inputs!C20/12,2),0))</f>
        <v>0</v>
      </c>
      <c r="BI347" s="3">
        <f>IF(Inputs!$B$27&lt;&gt;"Ready","PENDING INPUTS",IF(AND(A347&lt;=Inputs!$B$6,BG347&gt;0),Inputs!G20,0))</f>
        <v>0</v>
      </c>
      <c r="BJ347" s="3">
        <f>IF(Inputs!$B$27&lt;&gt;"Ready","PENDING INPUTS",IF(A347&gt;Inputs!$B$6,0,MIN((BG347+BH347+BI347),IF(Inputs!H20=1,Inputs!D20,MAX(Inputs!F20,ROUND(BG347*Inputs!E20+BH347+BI347,2))))))</f>
        <v>0</v>
      </c>
      <c r="BK347">
        <f>IF(Inputs!$B$27&lt;&gt;"Ready","PENDING INPUTS",IF(BG347&lt;=0,99,1+IF(AND(K347&gt;0,OR(Inputs!C14&gt;Inputs!C20,AND(Inputs!C14=Inputs!C20,0&lt;6))),1,0)+IF(AND(S347&gt;0,OR(Inputs!C15&gt;Inputs!C20,AND(Inputs!C15=Inputs!C20,1&lt;6))),1,0)+IF(AND(AA347&gt;0,OR(Inputs!C16&gt;Inputs!C20,AND(Inputs!C16=Inputs!C20,2&lt;6))),1,0)+IF(AND(AI347&gt;0,OR(Inputs!C17&gt;Inputs!C20,AND(Inputs!C17=Inputs!C20,3&lt;6))),1,0)+IF(AND(AQ347&gt;0,OR(Inputs!C18&gt;Inputs!C20,AND(Inputs!C18=Inputs!C20,4&lt;6))),1,0)+IF(AND(AY347&gt;0,OR(Inputs!C19&gt;Inputs!C20,AND(Inputs!C19=Inputs!C20,5&lt;6))),1,0)+IF(AND(BO347&gt;0,OR(Inputs!C21&gt;Inputs!C20,AND(Inputs!C21=Inputs!C20,7&lt;6))),1,0)+IF(AND(BW347&gt;0,OR(Inputs!C22&gt;Inputs!C20,AND(Inputs!C22=Inputs!C20,8&lt;6))),1,0)+IF(AND(CE347&gt;0,OR(Inputs!C23&gt;Inputs!C20,AND(Inputs!C23=Inputs!C20,9&lt;6))),1,0)))</f>
        <v>99</v>
      </c>
      <c r="BL347" s="3">
        <f>IF(Inputs!$B$27&lt;&gt;"Ready","PENDING INPUTS",IF(A347&gt;Inputs!$B$6,0,MIN(MAX(0,(BG347+BH347+BI347)-BJ347),MAX(0,C347-D347-(IF(O347&lt;BK347,K347+L347+M347-N347,0)+IF(W347&lt;BK347,S347+T347+U347-V347,0)+IF(AE347&lt;BK347,AA347+AB347+AC347-AD347,0)+IF(AM347&lt;BK347,AI347+AJ347+AK347-AL347,0)+IF(AU347&lt;BK347,AQ347+AR347+AS347-AT347,0)+IF(BC347&lt;BK347,AY347+AZ347+BA347-BB347,0)+IF(BK347&lt;BK347,BG347+BH347+BI347-BJ347,0)+IF(BS347&lt;BK347,BO347+BP347+BQ347-BR347,0)+IF(CA347&lt;BK347,BW347+BX347+BY347-BZ347,0)+IF(CI347&lt;BK347,CE347+CF347+CG347-CH347,0))))))</f>
        <v>0</v>
      </c>
      <c r="BM347" s="3">
        <f>IF(Inputs!$B$27&lt;&gt;"Ready","PENDING INPUTS",MIN((BG347+BH347+BI347),IF(D347&gt;C347,IF(D347=0,0,BJ347*C347/D347),BJ347+BL347)))</f>
        <v>0</v>
      </c>
      <c r="BN347" s="3">
        <f>IF(Inputs!$B$27&lt;&gt;"Ready","PENDING INPUTS",MAX(0,(BG347+BH347+BI347)-BM347))</f>
        <v>0</v>
      </c>
      <c r="BO347" s="3">
        <f>IF(Inputs!$B$27&lt;&gt;"Ready","PENDING INPUTS",BV346)</f>
        <v>0</v>
      </c>
      <c r="BP347" s="3">
        <f>IF(Inputs!$B$27&lt;&gt;"Ready","PENDING INPUTS",IF(A347&lt;=Inputs!$B$6,ROUND(BO347*Inputs!C21/12,2),0))</f>
        <v>0</v>
      </c>
      <c r="BQ347" s="3">
        <f>IF(Inputs!$B$27&lt;&gt;"Ready","PENDING INPUTS",IF(AND(A347&lt;=Inputs!$B$6,BO347&gt;0),Inputs!G21,0))</f>
        <v>0</v>
      </c>
      <c r="BR347" s="3">
        <f>IF(Inputs!$B$27&lt;&gt;"Ready","PENDING INPUTS",IF(A347&gt;Inputs!$B$6,0,MIN((BO347+BP347+BQ347),IF(Inputs!H21=1,Inputs!D21,MAX(Inputs!F21,ROUND(BO347*Inputs!E21+BP347+BQ347,2))))))</f>
        <v>0</v>
      </c>
      <c r="BS347">
        <f>IF(Inputs!$B$27&lt;&gt;"Ready","PENDING INPUTS",IF(BO347&lt;=0,99,1+IF(AND(K347&gt;0,OR(Inputs!C14&gt;Inputs!C21,AND(Inputs!C14=Inputs!C21,0&lt;7))),1,0)+IF(AND(S347&gt;0,OR(Inputs!C15&gt;Inputs!C21,AND(Inputs!C15=Inputs!C21,1&lt;7))),1,0)+IF(AND(AA347&gt;0,OR(Inputs!C16&gt;Inputs!C21,AND(Inputs!C16=Inputs!C21,2&lt;7))),1,0)+IF(AND(AI347&gt;0,OR(Inputs!C17&gt;Inputs!C21,AND(Inputs!C17=Inputs!C21,3&lt;7))),1,0)+IF(AND(AQ347&gt;0,OR(Inputs!C18&gt;Inputs!C21,AND(Inputs!C18=Inputs!C21,4&lt;7))),1,0)+IF(AND(AY347&gt;0,OR(Inputs!C19&gt;Inputs!C21,AND(Inputs!C19=Inputs!C21,5&lt;7))),1,0)+IF(AND(BG347&gt;0,OR(Inputs!C20&gt;Inputs!C21,AND(Inputs!C20=Inputs!C21,6&lt;7))),1,0)+IF(AND(BW347&gt;0,OR(Inputs!C22&gt;Inputs!C21,AND(Inputs!C22=Inputs!C21,8&lt;7))),1,0)+IF(AND(CE347&gt;0,OR(Inputs!C23&gt;Inputs!C21,AND(Inputs!C23=Inputs!C21,9&lt;7))),1,0)))</f>
        <v>99</v>
      </c>
      <c r="BT347" s="3">
        <f>IF(Inputs!$B$27&lt;&gt;"Ready","PENDING INPUTS",IF(A347&gt;Inputs!$B$6,0,MIN(MAX(0,(BO347+BP347+BQ347)-BR347),MAX(0,C347-D347-(IF(O347&lt;BS347,K347+L347+M347-N347,0)+IF(W347&lt;BS347,S347+T347+U347-V347,0)+IF(AE347&lt;BS347,AA347+AB347+AC347-AD347,0)+IF(AM347&lt;BS347,AI347+AJ347+AK347-AL347,0)+IF(AU347&lt;BS347,AQ347+AR347+AS347-AT347,0)+IF(BC347&lt;BS347,AY347+AZ347+BA347-BB347,0)+IF(BK347&lt;BS347,BG347+BH347+BI347-BJ347,0)+IF(BS347&lt;BS347,BO347+BP347+BQ347-BR347,0)+IF(CA347&lt;BS347,BW347+BX347+BY347-BZ347,0)+IF(CI347&lt;BS347,CE347+CF347+CG347-CH347,0))))))</f>
        <v>0</v>
      </c>
      <c r="BU347" s="3">
        <f>IF(Inputs!$B$27&lt;&gt;"Ready","PENDING INPUTS",MIN((BO347+BP347+BQ347),IF(D347&gt;C347,IF(D347=0,0,BR347*C347/D347),BR347+BT347)))</f>
        <v>0</v>
      </c>
      <c r="BV347" s="3">
        <f>IF(Inputs!$B$27&lt;&gt;"Ready","PENDING INPUTS",MAX(0,(BO347+BP347+BQ347)-BU347))</f>
        <v>0</v>
      </c>
      <c r="BW347" s="3">
        <f>IF(Inputs!$B$27&lt;&gt;"Ready","PENDING INPUTS",CD346)</f>
        <v>0</v>
      </c>
      <c r="BX347" s="3">
        <f>IF(Inputs!$B$27&lt;&gt;"Ready","PENDING INPUTS",IF(A347&lt;=Inputs!$B$6,ROUND(BW347*Inputs!C22/12,2),0))</f>
        <v>0</v>
      </c>
      <c r="BY347" s="3">
        <f>IF(Inputs!$B$27&lt;&gt;"Ready","PENDING INPUTS",IF(AND(A347&lt;=Inputs!$B$6,BW347&gt;0),Inputs!G22,0))</f>
        <v>0</v>
      </c>
      <c r="BZ347" s="3">
        <f>IF(Inputs!$B$27&lt;&gt;"Ready","PENDING INPUTS",IF(A347&gt;Inputs!$B$6,0,MIN((BW347+BX347+BY347),IF(Inputs!H22=1,Inputs!D22,MAX(Inputs!F22,ROUND(BW347*Inputs!E22+BX347+BY347,2))))))</f>
        <v>0</v>
      </c>
      <c r="CA347">
        <f>IF(Inputs!$B$27&lt;&gt;"Ready","PENDING INPUTS",IF(BW347&lt;=0,99,1+IF(AND(K347&gt;0,OR(Inputs!C14&gt;Inputs!C22,AND(Inputs!C14=Inputs!C22,0&lt;8))),1,0)+IF(AND(S347&gt;0,OR(Inputs!C15&gt;Inputs!C22,AND(Inputs!C15=Inputs!C22,1&lt;8))),1,0)+IF(AND(AA347&gt;0,OR(Inputs!C16&gt;Inputs!C22,AND(Inputs!C16=Inputs!C22,2&lt;8))),1,0)+IF(AND(AI347&gt;0,OR(Inputs!C17&gt;Inputs!C22,AND(Inputs!C17=Inputs!C22,3&lt;8))),1,0)+IF(AND(AQ347&gt;0,OR(Inputs!C18&gt;Inputs!C22,AND(Inputs!C18=Inputs!C22,4&lt;8))),1,0)+IF(AND(AY347&gt;0,OR(Inputs!C19&gt;Inputs!C22,AND(Inputs!C19=Inputs!C22,5&lt;8))),1,0)+IF(AND(BG347&gt;0,OR(Inputs!C20&gt;Inputs!C22,AND(Inputs!C20=Inputs!C22,6&lt;8))),1,0)+IF(AND(BO347&gt;0,OR(Inputs!C21&gt;Inputs!C22,AND(Inputs!C21=Inputs!C22,7&lt;8))),1,0)+IF(AND(CE347&gt;0,OR(Inputs!C23&gt;Inputs!C22,AND(Inputs!C23=Inputs!C22,9&lt;8))),1,0)))</f>
        <v>99</v>
      </c>
      <c r="CB347" s="3">
        <f>IF(Inputs!$B$27&lt;&gt;"Ready","PENDING INPUTS",IF(A347&gt;Inputs!$B$6,0,MIN(MAX(0,(BW347+BX347+BY347)-BZ347),MAX(0,C347-D347-(IF(O347&lt;CA347,K347+L347+M347-N347,0)+IF(W347&lt;CA347,S347+T347+U347-V347,0)+IF(AE347&lt;CA347,AA347+AB347+AC347-AD347,0)+IF(AM347&lt;CA347,AI347+AJ347+AK347-AL347,0)+IF(AU347&lt;CA347,AQ347+AR347+AS347-AT347,0)+IF(BC347&lt;CA347,AY347+AZ347+BA347-BB347,0)+IF(BK347&lt;CA347,BG347+BH347+BI347-BJ347,0)+IF(BS347&lt;CA347,BO347+BP347+BQ347-BR347,0)+IF(CA347&lt;CA347,BW347+BX347+BY347-BZ347,0)+IF(CI347&lt;CA347,CE347+CF347+CG347-CH347,0))))))</f>
        <v>0</v>
      </c>
      <c r="CC347" s="3">
        <f>IF(Inputs!$B$27&lt;&gt;"Ready","PENDING INPUTS",MIN((BW347+BX347+BY347),IF(D347&gt;C347,IF(D347=0,0,BZ347*C347/D347),BZ347+CB347)))</f>
        <v>0</v>
      </c>
      <c r="CD347" s="3">
        <f>IF(Inputs!$B$27&lt;&gt;"Ready","PENDING INPUTS",MAX(0,(BW347+BX347+BY347)-CC347))</f>
        <v>0</v>
      </c>
      <c r="CE347" s="3">
        <f>IF(Inputs!$B$27&lt;&gt;"Ready","PENDING INPUTS",CL346)</f>
        <v>0</v>
      </c>
      <c r="CF347" s="3">
        <f>IF(Inputs!$B$27&lt;&gt;"Ready","PENDING INPUTS",IF(A347&lt;=Inputs!$B$6,ROUND(CE347*Inputs!C23/12,2),0))</f>
        <v>0</v>
      </c>
      <c r="CG347" s="3">
        <f>IF(Inputs!$B$27&lt;&gt;"Ready","PENDING INPUTS",IF(AND(A347&lt;=Inputs!$B$6,CE347&gt;0),Inputs!G23,0))</f>
        <v>0</v>
      </c>
      <c r="CH347" s="3">
        <f>IF(Inputs!$B$27&lt;&gt;"Ready","PENDING INPUTS",IF(A347&gt;Inputs!$B$6,0,MIN((CE347+CF347+CG347),IF(Inputs!H23=1,Inputs!D23,MAX(Inputs!F23,ROUND(CE347*Inputs!E23+CF347+CG347,2))))))</f>
        <v>0</v>
      </c>
      <c r="CI347">
        <f>IF(Inputs!$B$27&lt;&gt;"Ready","PENDING INPUTS",IF(CE347&lt;=0,99,1+IF(AND(K347&gt;0,OR(Inputs!C14&gt;Inputs!C23,AND(Inputs!C14=Inputs!C23,0&lt;9))),1,0)+IF(AND(S347&gt;0,OR(Inputs!C15&gt;Inputs!C23,AND(Inputs!C15=Inputs!C23,1&lt;9))),1,0)+IF(AND(AA347&gt;0,OR(Inputs!C16&gt;Inputs!C23,AND(Inputs!C16=Inputs!C23,2&lt;9))),1,0)+IF(AND(AI347&gt;0,OR(Inputs!C17&gt;Inputs!C23,AND(Inputs!C17=Inputs!C23,3&lt;9))),1,0)+IF(AND(AQ347&gt;0,OR(Inputs!C18&gt;Inputs!C23,AND(Inputs!C18=Inputs!C23,4&lt;9))),1,0)+IF(AND(AY347&gt;0,OR(Inputs!C19&gt;Inputs!C23,AND(Inputs!C19=Inputs!C23,5&lt;9))),1,0)+IF(AND(BG347&gt;0,OR(Inputs!C20&gt;Inputs!C23,AND(Inputs!C20=Inputs!C23,6&lt;9))),1,0)+IF(AND(BO347&gt;0,OR(Inputs!C21&gt;Inputs!C23,AND(Inputs!C21=Inputs!C23,7&lt;9))),1,0)+IF(AND(BW347&gt;0,OR(Inputs!C22&gt;Inputs!C23,AND(Inputs!C22=Inputs!C23,8&lt;9))),1,0)))</f>
        <v>99</v>
      </c>
      <c r="CJ347" s="3">
        <f>IF(Inputs!$B$27&lt;&gt;"Ready","PENDING INPUTS",IF(A347&gt;Inputs!$B$6,0,MIN(MAX(0,(CE347+CF347+CG347)-CH347),MAX(0,C347-D347-(IF(O347&lt;CI347,K347+L347+M347-N347,0)+IF(W347&lt;CI347,S347+T347+U347-V347,0)+IF(AE347&lt;CI347,AA347+AB347+AC347-AD347,0)+IF(AM347&lt;CI347,AI347+AJ347+AK347-AL347,0)+IF(AU347&lt;CI347,AQ347+AR347+AS347-AT347,0)+IF(BC347&lt;CI347,AY347+AZ347+BA347-BB347,0)+IF(BK347&lt;CI347,BG347+BH347+BI347-BJ347,0)+IF(BS347&lt;CI347,BO347+BP347+BQ347-BR347,0)+IF(CA347&lt;CI347,BW347+BX347+BY347-BZ347,0)+IF(CI347&lt;CI347,CE347+CF347+CG347-CH347,0))))))</f>
        <v>0</v>
      </c>
      <c r="CK347" s="3">
        <f>IF(Inputs!$B$27&lt;&gt;"Ready","PENDING INPUTS",MIN((CE347+CF347+CG347),IF(D347&gt;C347,IF(D347=0,0,CH347*C347/D347),CH347+CJ347)))</f>
        <v>0</v>
      </c>
      <c r="CL347" s="3">
        <f>IF(Inputs!$B$27&lt;&gt;"Ready","PENDING INPUTS",MAX(0,(CE347+CF347+CG347)-CK347))</f>
        <v>0</v>
      </c>
    </row>
    <row r="348" spans="1:90" ht="27.95" customHeight="1" x14ac:dyDescent="0.25">
      <c r="A348">
        <v>344</v>
      </c>
      <c r="B348" s="13">
        <f>IF(Inputs!$B$27&lt;&gt;"Ready","PENDING INPUTS",EDATE(Inputs!$B$5,A348-1))</f>
        <v>56735</v>
      </c>
      <c r="C348" s="3">
        <f>IF(Inputs!$B$27&lt;&gt;"Ready","PENDING INPUTS",IF(A348&lt;=Inputs!$B$6,MAX(0,Inputs!$B$4+IF(A348=Inputs!$B$7,Inputs!$B$8,0)+IF(A348=Inputs!$B$9,Inputs!$B$10,0)),0))</f>
        <v>0</v>
      </c>
      <c r="D348" s="3">
        <f>IF(Inputs!$B$27&lt;&gt;"Ready","PENDING INPUTS",SUM(N348,V348,AD348,AL348,AT348,BB348,BJ348,BR348,BZ348,CH348))</f>
        <v>0</v>
      </c>
      <c r="E348" s="3">
        <f>IF(Inputs!$B$27&lt;&gt;"Ready","PENDING INPUTS",MAX(0,D348-C348))</f>
        <v>0</v>
      </c>
      <c r="F348" s="3">
        <f>IF(Inputs!$B$27&lt;&gt;"Ready","PENDING INPUTS",SUM(Q348,Y348,AG348,AO348,AW348,BE348,BM348,BU348,CC348,CK348))</f>
        <v>0</v>
      </c>
      <c r="G348" s="3">
        <f>IF(Inputs!$B$27&lt;&gt;"Ready","PENDING INPUTS",SUM(L348,T348,AB348,AJ348,AR348,AZ348,BH348,BP348,BX348,CF348))</f>
        <v>0</v>
      </c>
      <c r="H348" s="3">
        <f>IF(Inputs!$B$27&lt;&gt;"Ready","PENDING INPUTS",SUM(M348,U348,AC348,AK348,AS348,BA348,BI348,BQ348,BY348,CG348))</f>
        <v>0</v>
      </c>
      <c r="I348" s="3">
        <f>IF(Inputs!$B$27&lt;&gt;"Ready","PENDING INPUTS",SUM(R348,Z348,AH348,AP348,AX348,BF348,BN348,BV348,CD348,CL348))</f>
        <v>0</v>
      </c>
      <c r="J348" t="str">
        <f>IF(Inputs!$B$27&lt;&gt;"Ready","PENDING INPUTS",IF(A348&gt;Inputs!$B$6,"Beyond horizon",IF(E348&gt;0.005,"MINIMUM SHORTFALL",IF(I348&lt;0.005,"Paid off","In progress"))))</f>
        <v>Beyond horizon</v>
      </c>
      <c r="K348" s="3">
        <f>IF(Inputs!$B$27&lt;&gt;"Ready","PENDING INPUTS",R347)</f>
        <v>0</v>
      </c>
      <c r="L348" s="3">
        <f>IF(Inputs!$B$27&lt;&gt;"Ready","PENDING INPUTS",IF(A348&lt;=Inputs!$B$6,ROUND(K348*Inputs!C14/12,2),0))</f>
        <v>0</v>
      </c>
      <c r="M348" s="3">
        <f>IF(Inputs!$B$27&lt;&gt;"Ready","PENDING INPUTS",IF(AND(A348&lt;=Inputs!$B$6,K348&gt;0),Inputs!G14,0))</f>
        <v>0</v>
      </c>
      <c r="N348" s="3">
        <f>IF(Inputs!$B$27&lt;&gt;"Ready","PENDING INPUTS",IF(A348&gt;Inputs!$B$6,0,MIN((K348+L348+M348),IF(Inputs!H14=1,Inputs!D14,MAX(Inputs!F14,ROUND(K348*Inputs!E14+L348+M348,2))))))</f>
        <v>0</v>
      </c>
      <c r="O348">
        <f>IF(Inputs!$B$27&lt;&gt;"Ready","PENDING INPUTS",IF(K348&lt;=0,99,1+IF(AND(S348&gt;0,OR(Inputs!C15&gt;Inputs!C14,AND(Inputs!C15=Inputs!C14,1&lt;0))),1,0)+IF(AND(AA348&gt;0,OR(Inputs!C16&gt;Inputs!C14,AND(Inputs!C16=Inputs!C14,2&lt;0))),1,0)+IF(AND(AI348&gt;0,OR(Inputs!C17&gt;Inputs!C14,AND(Inputs!C17=Inputs!C14,3&lt;0))),1,0)+IF(AND(AQ348&gt;0,OR(Inputs!C18&gt;Inputs!C14,AND(Inputs!C18=Inputs!C14,4&lt;0))),1,0)+IF(AND(AY348&gt;0,OR(Inputs!C19&gt;Inputs!C14,AND(Inputs!C19=Inputs!C14,5&lt;0))),1,0)+IF(AND(BG348&gt;0,OR(Inputs!C20&gt;Inputs!C14,AND(Inputs!C20=Inputs!C14,6&lt;0))),1,0)+IF(AND(BO348&gt;0,OR(Inputs!C21&gt;Inputs!C14,AND(Inputs!C21=Inputs!C14,7&lt;0))),1,0)+IF(AND(BW348&gt;0,OR(Inputs!C22&gt;Inputs!C14,AND(Inputs!C22=Inputs!C14,8&lt;0))),1,0)+IF(AND(CE348&gt;0,OR(Inputs!C23&gt;Inputs!C14,AND(Inputs!C23=Inputs!C14,9&lt;0))),1,0)))</f>
        <v>99</v>
      </c>
      <c r="P348" s="3">
        <f>IF(Inputs!$B$27&lt;&gt;"Ready","PENDING INPUTS",IF(A348&gt;Inputs!$B$6,0,MIN(MAX(0,(K348+L348+M348)-N348),MAX(0,C348-D348-(IF(O348&lt;O348,K348+L348+M348-N348,0)+IF(W348&lt;O348,S348+T348+U348-V348,0)+IF(AE348&lt;O348,AA348+AB348+AC348-AD348,0)+IF(AM348&lt;O348,AI348+AJ348+AK348-AL348,0)+IF(AU348&lt;O348,AQ348+AR348+AS348-AT348,0)+IF(BC348&lt;O348,AY348+AZ348+BA348-BB348,0)+IF(BK348&lt;O348,BG348+BH348+BI348-BJ348,0)+IF(BS348&lt;O348,BO348+BP348+BQ348-BR348,0)+IF(CA348&lt;O348,BW348+BX348+BY348-BZ348,0)+IF(CI348&lt;O348,CE348+CF348+CG348-CH348,0))))))</f>
        <v>0</v>
      </c>
      <c r="Q348" s="3">
        <f>IF(Inputs!$B$27&lt;&gt;"Ready","PENDING INPUTS",MIN((K348+L348+M348),IF(D348&gt;C348,IF(D348=0,0,N348*C348/D348),N348+P348)))</f>
        <v>0</v>
      </c>
      <c r="R348" s="3">
        <f>IF(Inputs!$B$27&lt;&gt;"Ready","PENDING INPUTS",MAX(0,(K348+L348+M348)-Q348))</f>
        <v>0</v>
      </c>
      <c r="S348" s="3">
        <f>IF(Inputs!$B$27&lt;&gt;"Ready","PENDING INPUTS",Z347)</f>
        <v>0</v>
      </c>
      <c r="T348" s="3">
        <f>IF(Inputs!$B$27&lt;&gt;"Ready","PENDING INPUTS",IF(A348&lt;=Inputs!$B$6,ROUND(S348*Inputs!C15/12,2),0))</f>
        <v>0</v>
      </c>
      <c r="U348" s="3">
        <f>IF(Inputs!$B$27&lt;&gt;"Ready","PENDING INPUTS",IF(AND(A348&lt;=Inputs!$B$6,S348&gt;0),Inputs!G15,0))</f>
        <v>0</v>
      </c>
      <c r="V348" s="3">
        <f>IF(Inputs!$B$27&lt;&gt;"Ready","PENDING INPUTS",IF(A348&gt;Inputs!$B$6,0,MIN((S348+T348+U348),IF(Inputs!H15=1,Inputs!D15,MAX(Inputs!F15,ROUND(S348*Inputs!E15+T348+U348,2))))))</f>
        <v>0</v>
      </c>
      <c r="W348">
        <f>IF(Inputs!$B$27&lt;&gt;"Ready","PENDING INPUTS",IF(S348&lt;=0,99,1+IF(AND(K348&gt;0,OR(Inputs!C14&gt;Inputs!C15,AND(Inputs!C14=Inputs!C15,0&lt;1))),1,0)+IF(AND(AA348&gt;0,OR(Inputs!C16&gt;Inputs!C15,AND(Inputs!C16=Inputs!C15,2&lt;1))),1,0)+IF(AND(AI348&gt;0,OR(Inputs!C17&gt;Inputs!C15,AND(Inputs!C17=Inputs!C15,3&lt;1))),1,0)+IF(AND(AQ348&gt;0,OR(Inputs!C18&gt;Inputs!C15,AND(Inputs!C18=Inputs!C15,4&lt;1))),1,0)+IF(AND(AY348&gt;0,OR(Inputs!C19&gt;Inputs!C15,AND(Inputs!C19=Inputs!C15,5&lt;1))),1,0)+IF(AND(BG348&gt;0,OR(Inputs!C20&gt;Inputs!C15,AND(Inputs!C20=Inputs!C15,6&lt;1))),1,0)+IF(AND(BO348&gt;0,OR(Inputs!C21&gt;Inputs!C15,AND(Inputs!C21=Inputs!C15,7&lt;1))),1,0)+IF(AND(BW348&gt;0,OR(Inputs!C22&gt;Inputs!C15,AND(Inputs!C22=Inputs!C15,8&lt;1))),1,0)+IF(AND(CE348&gt;0,OR(Inputs!C23&gt;Inputs!C15,AND(Inputs!C23=Inputs!C15,9&lt;1))),1,0)))</f>
        <v>99</v>
      </c>
      <c r="X348" s="3">
        <f>IF(Inputs!$B$27&lt;&gt;"Ready","PENDING INPUTS",IF(A348&gt;Inputs!$B$6,0,MIN(MAX(0,(S348+T348+U348)-V348),MAX(0,C348-D348-(IF(O348&lt;W348,K348+L348+M348-N348,0)+IF(W348&lt;W348,S348+T348+U348-V348,0)+IF(AE348&lt;W348,AA348+AB348+AC348-AD348,0)+IF(AM348&lt;W348,AI348+AJ348+AK348-AL348,0)+IF(AU348&lt;W348,AQ348+AR348+AS348-AT348,0)+IF(BC348&lt;W348,AY348+AZ348+BA348-BB348,0)+IF(BK348&lt;W348,BG348+BH348+BI348-BJ348,0)+IF(BS348&lt;W348,BO348+BP348+BQ348-BR348,0)+IF(CA348&lt;W348,BW348+BX348+BY348-BZ348,0)+IF(CI348&lt;W348,CE348+CF348+CG348-CH348,0))))))</f>
        <v>0</v>
      </c>
      <c r="Y348" s="3">
        <f>IF(Inputs!$B$27&lt;&gt;"Ready","PENDING INPUTS",MIN((S348+T348+U348),IF(D348&gt;C348,IF(D348=0,0,V348*C348/D348),V348+X348)))</f>
        <v>0</v>
      </c>
      <c r="Z348" s="3">
        <f>IF(Inputs!$B$27&lt;&gt;"Ready","PENDING INPUTS",MAX(0,(S348+T348+U348)-Y348))</f>
        <v>0</v>
      </c>
      <c r="AA348" s="3">
        <f>IF(Inputs!$B$27&lt;&gt;"Ready","PENDING INPUTS",AH347)</f>
        <v>0</v>
      </c>
      <c r="AB348" s="3">
        <f>IF(Inputs!$B$27&lt;&gt;"Ready","PENDING INPUTS",IF(A348&lt;=Inputs!$B$6,ROUND(AA348*Inputs!C16/12,2),0))</f>
        <v>0</v>
      </c>
      <c r="AC348" s="3">
        <f>IF(Inputs!$B$27&lt;&gt;"Ready","PENDING INPUTS",IF(AND(A348&lt;=Inputs!$B$6,AA348&gt;0),Inputs!G16,0))</f>
        <v>0</v>
      </c>
      <c r="AD348" s="3">
        <f>IF(Inputs!$B$27&lt;&gt;"Ready","PENDING INPUTS",IF(A348&gt;Inputs!$B$6,0,MIN((AA348+AB348+AC348),IF(Inputs!H16=1,Inputs!D16,MAX(Inputs!F16,ROUND(AA348*Inputs!E16+AB348+AC348,2))))))</f>
        <v>0</v>
      </c>
      <c r="AE348">
        <f>IF(Inputs!$B$27&lt;&gt;"Ready","PENDING INPUTS",IF(AA348&lt;=0,99,1+IF(AND(K348&gt;0,OR(Inputs!C14&gt;Inputs!C16,AND(Inputs!C14=Inputs!C16,0&lt;2))),1,0)+IF(AND(S348&gt;0,OR(Inputs!C15&gt;Inputs!C16,AND(Inputs!C15=Inputs!C16,1&lt;2))),1,0)+IF(AND(AI348&gt;0,OR(Inputs!C17&gt;Inputs!C16,AND(Inputs!C17=Inputs!C16,3&lt;2))),1,0)+IF(AND(AQ348&gt;0,OR(Inputs!C18&gt;Inputs!C16,AND(Inputs!C18=Inputs!C16,4&lt;2))),1,0)+IF(AND(AY348&gt;0,OR(Inputs!C19&gt;Inputs!C16,AND(Inputs!C19=Inputs!C16,5&lt;2))),1,0)+IF(AND(BG348&gt;0,OR(Inputs!C20&gt;Inputs!C16,AND(Inputs!C20=Inputs!C16,6&lt;2))),1,0)+IF(AND(BO348&gt;0,OR(Inputs!C21&gt;Inputs!C16,AND(Inputs!C21=Inputs!C16,7&lt;2))),1,0)+IF(AND(BW348&gt;0,OR(Inputs!C22&gt;Inputs!C16,AND(Inputs!C22=Inputs!C16,8&lt;2))),1,0)+IF(AND(CE348&gt;0,OR(Inputs!C23&gt;Inputs!C16,AND(Inputs!C23=Inputs!C16,9&lt;2))),1,0)))</f>
        <v>99</v>
      </c>
      <c r="AF348" s="3">
        <f>IF(Inputs!$B$27&lt;&gt;"Ready","PENDING INPUTS",IF(A348&gt;Inputs!$B$6,0,MIN(MAX(0,(AA348+AB348+AC348)-AD348),MAX(0,C348-D348-(IF(O348&lt;AE348,K348+L348+M348-N348,0)+IF(W348&lt;AE348,S348+T348+U348-V348,0)+IF(AE348&lt;AE348,AA348+AB348+AC348-AD348,0)+IF(AM348&lt;AE348,AI348+AJ348+AK348-AL348,0)+IF(AU348&lt;AE348,AQ348+AR348+AS348-AT348,0)+IF(BC348&lt;AE348,AY348+AZ348+BA348-BB348,0)+IF(BK348&lt;AE348,BG348+BH348+BI348-BJ348,0)+IF(BS348&lt;AE348,BO348+BP348+BQ348-BR348,0)+IF(CA348&lt;AE348,BW348+BX348+BY348-BZ348,0)+IF(CI348&lt;AE348,CE348+CF348+CG348-CH348,0))))))</f>
        <v>0</v>
      </c>
      <c r="AG348" s="3">
        <f>IF(Inputs!$B$27&lt;&gt;"Ready","PENDING INPUTS",MIN((AA348+AB348+AC348),IF(D348&gt;C348,IF(D348=0,0,AD348*C348/D348),AD348+AF348)))</f>
        <v>0</v>
      </c>
      <c r="AH348" s="3">
        <f>IF(Inputs!$B$27&lt;&gt;"Ready","PENDING INPUTS",MAX(0,(AA348+AB348+AC348)-AG348))</f>
        <v>0</v>
      </c>
      <c r="AI348" s="3">
        <f>IF(Inputs!$B$27&lt;&gt;"Ready","PENDING INPUTS",AP347)</f>
        <v>0</v>
      </c>
      <c r="AJ348" s="3">
        <f>IF(Inputs!$B$27&lt;&gt;"Ready","PENDING INPUTS",IF(A348&lt;=Inputs!$B$6,ROUND(AI348*Inputs!C17/12,2),0))</f>
        <v>0</v>
      </c>
      <c r="AK348" s="3">
        <f>IF(Inputs!$B$27&lt;&gt;"Ready","PENDING INPUTS",IF(AND(A348&lt;=Inputs!$B$6,AI348&gt;0),Inputs!G17,0))</f>
        <v>0</v>
      </c>
      <c r="AL348" s="3">
        <f>IF(Inputs!$B$27&lt;&gt;"Ready","PENDING INPUTS",IF(A348&gt;Inputs!$B$6,0,MIN((AI348+AJ348+AK348),IF(Inputs!H17=1,Inputs!D17,MAX(Inputs!F17,ROUND(AI348*Inputs!E17+AJ348+AK348,2))))))</f>
        <v>0</v>
      </c>
      <c r="AM348">
        <f>IF(Inputs!$B$27&lt;&gt;"Ready","PENDING INPUTS",IF(AI348&lt;=0,99,1+IF(AND(K348&gt;0,OR(Inputs!C14&gt;Inputs!C17,AND(Inputs!C14=Inputs!C17,0&lt;3))),1,0)+IF(AND(S348&gt;0,OR(Inputs!C15&gt;Inputs!C17,AND(Inputs!C15=Inputs!C17,1&lt;3))),1,0)+IF(AND(AA348&gt;0,OR(Inputs!C16&gt;Inputs!C17,AND(Inputs!C16=Inputs!C17,2&lt;3))),1,0)+IF(AND(AQ348&gt;0,OR(Inputs!C18&gt;Inputs!C17,AND(Inputs!C18=Inputs!C17,4&lt;3))),1,0)+IF(AND(AY348&gt;0,OR(Inputs!C19&gt;Inputs!C17,AND(Inputs!C19=Inputs!C17,5&lt;3))),1,0)+IF(AND(BG348&gt;0,OR(Inputs!C20&gt;Inputs!C17,AND(Inputs!C20=Inputs!C17,6&lt;3))),1,0)+IF(AND(BO348&gt;0,OR(Inputs!C21&gt;Inputs!C17,AND(Inputs!C21=Inputs!C17,7&lt;3))),1,0)+IF(AND(BW348&gt;0,OR(Inputs!C22&gt;Inputs!C17,AND(Inputs!C22=Inputs!C17,8&lt;3))),1,0)+IF(AND(CE348&gt;0,OR(Inputs!C23&gt;Inputs!C17,AND(Inputs!C23=Inputs!C17,9&lt;3))),1,0)))</f>
        <v>99</v>
      </c>
      <c r="AN348" s="3">
        <f>IF(Inputs!$B$27&lt;&gt;"Ready","PENDING INPUTS",IF(A348&gt;Inputs!$B$6,0,MIN(MAX(0,(AI348+AJ348+AK348)-AL348),MAX(0,C348-D348-(IF(O348&lt;AM348,K348+L348+M348-N348,0)+IF(W348&lt;AM348,S348+T348+U348-V348,0)+IF(AE348&lt;AM348,AA348+AB348+AC348-AD348,0)+IF(AM348&lt;AM348,AI348+AJ348+AK348-AL348,0)+IF(AU348&lt;AM348,AQ348+AR348+AS348-AT348,0)+IF(BC348&lt;AM348,AY348+AZ348+BA348-BB348,0)+IF(BK348&lt;AM348,BG348+BH348+BI348-BJ348,0)+IF(BS348&lt;AM348,BO348+BP348+BQ348-BR348,0)+IF(CA348&lt;AM348,BW348+BX348+BY348-BZ348,0)+IF(CI348&lt;AM348,CE348+CF348+CG348-CH348,0))))))</f>
        <v>0</v>
      </c>
      <c r="AO348" s="3">
        <f>IF(Inputs!$B$27&lt;&gt;"Ready","PENDING INPUTS",MIN((AI348+AJ348+AK348),IF(D348&gt;C348,IF(D348=0,0,AL348*C348/D348),AL348+AN348)))</f>
        <v>0</v>
      </c>
      <c r="AP348" s="3">
        <f>IF(Inputs!$B$27&lt;&gt;"Ready","PENDING INPUTS",MAX(0,(AI348+AJ348+AK348)-AO348))</f>
        <v>0</v>
      </c>
      <c r="AQ348" s="3">
        <f>IF(Inputs!$B$27&lt;&gt;"Ready","PENDING INPUTS",AX347)</f>
        <v>0</v>
      </c>
      <c r="AR348" s="3">
        <f>IF(Inputs!$B$27&lt;&gt;"Ready","PENDING INPUTS",IF(A348&lt;=Inputs!$B$6,ROUND(AQ348*Inputs!C18/12,2),0))</f>
        <v>0</v>
      </c>
      <c r="AS348" s="3">
        <f>IF(Inputs!$B$27&lt;&gt;"Ready","PENDING INPUTS",IF(AND(A348&lt;=Inputs!$B$6,AQ348&gt;0),Inputs!G18,0))</f>
        <v>0</v>
      </c>
      <c r="AT348" s="3">
        <f>IF(Inputs!$B$27&lt;&gt;"Ready","PENDING INPUTS",IF(A348&gt;Inputs!$B$6,0,MIN((AQ348+AR348+AS348),IF(Inputs!H18=1,Inputs!D18,MAX(Inputs!F18,ROUND(AQ348*Inputs!E18+AR348+AS348,2))))))</f>
        <v>0</v>
      </c>
      <c r="AU348">
        <f>IF(Inputs!$B$27&lt;&gt;"Ready","PENDING INPUTS",IF(AQ348&lt;=0,99,1+IF(AND(K348&gt;0,OR(Inputs!C14&gt;Inputs!C18,AND(Inputs!C14=Inputs!C18,0&lt;4))),1,0)+IF(AND(S348&gt;0,OR(Inputs!C15&gt;Inputs!C18,AND(Inputs!C15=Inputs!C18,1&lt;4))),1,0)+IF(AND(AA348&gt;0,OR(Inputs!C16&gt;Inputs!C18,AND(Inputs!C16=Inputs!C18,2&lt;4))),1,0)+IF(AND(AI348&gt;0,OR(Inputs!C17&gt;Inputs!C18,AND(Inputs!C17=Inputs!C18,3&lt;4))),1,0)+IF(AND(AY348&gt;0,OR(Inputs!C19&gt;Inputs!C18,AND(Inputs!C19=Inputs!C18,5&lt;4))),1,0)+IF(AND(BG348&gt;0,OR(Inputs!C20&gt;Inputs!C18,AND(Inputs!C20=Inputs!C18,6&lt;4))),1,0)+IF(AND(BO348&gt;0,OR(Inputs!C21&gt;Inputs!C18,AND(Inputs!C21=Inputs!C18,7&lt;4))),1,0)+IF(AND(BW348&gt;0,OR(Inputs!C22&gt;Inputs!C18,AND(Inputs!C22=Inputs!C18,8&lt;4))),1,0)+IF(AND(CE348&gt;0,OR(Inputs!C23&gt;Inputs!C18,AND(Inputs!C23=Inputs!C18,9&lt;4))),1,0)))</f>
        <v>99</v>
      </c>
      <c r="AV348" s="3">
        <f>IF(Inputs!$B$27&lt;&gt;"Ready","PENDING INPUTS",IF(A348&gt;Inputs!$B$6,0,MIN(MAX(0,(AQ348+AR348+AS348)-AT348),MAX(0,C348-D348-(IF(O348&lt;AU348,K348+L348+M348-N348,0)+IF(W348&lt;AU348,S348+T348+U348-V348,0)+IF(AE348&lt;AU348,AA348+AB348+AC348-AD348,0)+IF(AM348&lt;AU348,AI348+AJ348+AK348-AL348,0)+IF(AU348&lt;AU348,AQ348+AR348+AS348-AT348,0)+IF(BC348&lt;AU348,AY348+AZ348+BA348-BB348,0)+IF(BK348&lt;AU348,BG348+BH348+BI348-BJ348,0)+IF(BS348&lt;AU348,BO348+BP348+BQ348-BR348,0)+IF(CA348&lt;AU348,BW348+BX348+BY348-BZ348,0)+IF(CI348&lt;AU348,CE348+CF348+CG348-CH348,0))))))</f>
        <v>0</v>
      </c>
      <c r="AW348" s="3">
        <f>IF(Inputs!$B$27&lt;&gt;"Ready","PENDING INPUTS",MIN((AQ348+AR348+AS348),IF(D348&gt;C348,IF(D348=0,0,AT348*C348/D348),AT348+AV348)))</f>
        <v>0</v>
      </c>
      <c r="AX348" s="3">
        <f>IF(Inputs!$B$27&lt;&gt;"Ready","PENDING INPUTS",MAX(0,(AQ348+AR348+AS348)-AW348))</f>
        <v>0</v>
      </c>
      <c r="AY348" s="3">
        <f>IF(Inputs!$B$27&lt;&gt;"Ready","PENDING INPUTS",BF347)</f>
        <v>0</v>
      </c>
      <c r="AZ348" s="3">
        <f>IF(Inputs!$B$27&lt;&gt;"Ready","PENDING INPUTS",IF(A348&lt;=Inputs!$B$6,ROUND(AY348*Inputs!C19/12,2),0))</f>
        <v>0</v>
      </c>
      <c r="BA348" s="3">
        <f>IF(Inputs!$B$27&lt;&gt;"Ready","PENDING INPUTS",IF(AND(A348&lt;=Inputs!$B$6,AY348&gt;0),Inputs!G19,0))</f>
        <v>0</v>
      </c>
      <c r="BB348" s="3">
        <f>IF(Inputs!$B$27&lt;&gt;"Ready","PENDING INPUTS",IF(A348&gt;Inputs!$B$6,0,MIN((AY348+AZ348+BA348),IF(Inputs!H19=1,Inputs!D19,MAX(Inputs!F19,ROUND(AY348*Inputs!E19+AZ348+BA348,2))))))</f>
        <v>0</v>
      </c>
      <c r="BC348">
        <f>IF(Inputs!$B$27&lt;&gt;"Ready","PENDING INPUTS",IF(AY348&lt;=0,99,1+IF(AND(K348&gt;0,OR(Inputs!C14&gt;Inputs!C19,AND(Inputs!C14=Inputs!C19,0&lt;5))),1,0)+IF(AND(S348&gt;0,OR(Inputs!C15&gt;Inputs!C19,AND(Inputs!C15=Inputs!C19,1&lt;5))),1,0)+IF(AND(AA348&gt;0,OR(Inputs!C16&gt;Inputs!C19,AND(Inputs!C16=Inputs!C19,2&lt;5))),1,0)+IF(AND(AI348&gt;0,OR(Inputs!C17&gt;Inputs!C19,AND(Inputs!C17=Inputs!C19,3&lt;5))),1,0)+IF(AND(AQ348&gt;0,OR(Inputs!C18&gt;Inputs!C19,AND(Inputs!C18=Inputs!C19,4&lt;5))),1,0)+IF(AND(BG348&gt;0,OR(Inputs!C20&gt;Inputs!C19,AND(Inputs!C20=Inputs!C19,6&lt;5))),1,0)+IF(AND(BO348&gt;0,OR(Inputs!C21&gt;Inputs!C19,AND(Inputs!C21=Inputs!C19,7&lt;5))),1,0)+IF(AND(BW348&gt;0,OR(Inputs!C22&gt;Inputs!C19,AND(Inputs!C22=Inputs!C19,8&lt;5))),1,0)+IF(AND(CE348&gt;0,OR(Inputs!C23&gt;Inputs!C19,AND(Inputs!C23=Inputs!C19,9&lt;5))),1,0)))</f>
        <v>99</v>
      </c>
      <c r="BD348" s="3">
        <f>IF(Inputs!$B$27&lt;&gt;"Ready","PENDING INPUTS",IF(A348&gt;Inputs!$B$6,0,MIN(MAX(0,(AY348+AZ348+BA348)-BB348),MAX(0,C348-D348-(IF(O348&lt;BC348,K348+L348+M348-N348,0)+IF(W348&lt;BC348,S348+T348+U348-V348,0)+IF(AE348&lt;BC348,AA348+AB348+AC348-AD348,0)+IF(AM348&lt;BC348,AI348+AJ348+AK348-AL348,0)+IF(AU348&lt;BC348,AQ348+AR348+AS348-AT348,0)+IF(BC348&lt;BC348,AY348+AZ348+BA348-BB348,0)+IF(BK348&lt;BC348,BG348+BH348+BI348-BJ348,0)+IF(BS348&lt;BC348,BO348+BP348+BQ348-BR348,0)+IF(CA348&lt;BC348,BW348+BX348+BY348-BZ348,0)+IF(CI348&lt;BC348,CE348+CF348+CG348-CH348,0))))))</f>
        <v>0</v>
      </c>
      <c r="BE348" s="3">
        <f>IF(Inputs!$B$27&lt;&gt;"Ready","PENDING INPUTS",MIN((AY348+AZ348+BA348),IF(D348&gt;C348,IF(D348=0,0,BB348*C348/D348),BB348+BD348)))</f>
        <v>0</v>
      </c>
      <c r="BF348" s="3">
        <f>IF(Inputs!$B$27&lt;&gt;"Ready","PENDING INPUTS",MAX(0,(AY348+AZ348+BA348)-BE348))</f>
        <v>0</v>
      </c>
      <c r="BG348" s="3">
        <f>IF(Inputs!$B$27&lt;&gt;"Ready","PENDING INPUTS",BN347)</f>
        <v>0</v>
      </c>
      <c r="BH348" s="3">
        <f>IF(Inputs!$B$27&lt;&gt;"Ready","PENDING INPUTS",IF(A348&lt;=Inputs!$B$6,ROUND(BG348*Inputs!C20/12,2),0))</f>
        <v>0</v>
      </c>
      <c r="BI348" s="3">
        <f>IF(Inputs!$B$27&lt;&gt;"Ready","PENDING INPUTS",IF(AND(A348&lt;=Inputs!$B$6,BG348&gt;0),Inputs!G20,0))</f>
        <v>0</v>
      </c>
      <c r="BJ348" s="3">
        <f>IF(Inputs!$B$27&lt;&gt;"Ready","PENDING INPUTS",IF(A348&gt;Inputs!$B$6,0,MIN((BG348+BH348+BI348),IF(Inputs!H20=1,Inputs!D20,MAX(Inputs!F20,ROUND(BG348*Inputs!E20+BH348+BI348,2))))))</f>
        <v>0</v>
      </c>
      <c r="BK348">
        <f>IF(Inputs!$B$27&lt;&gt;"Ready","PENDING INPUTS",IF(BG348&lt;=0,99,1+IF(AND(K348&gt;0,OR(Inputs!C14&gt;Inputs!C20,AND(Inputs!C14=Inputs!C20,0&lt;6))),1,0)+IF(AND(S348&gt;0,OR(Inputs!C15&gt;Inputs!C20,AND(Inputs!C15=Inputs!C20,1&lt;6))),1,0)+IF(AND(AA348&gt;0,OR(Inputs!C16&gt;Inputs!C20,AND(Inputs!C16=Inputs!C20,2&lt;6))),1,0)+IF(AND(AI348&gt;0,OR(Inputs!C17&gt;Inputs!C20,AND(Inputs!C17=Inputs!C20,3&lt;6))),1,0)+IF(AND(AQ348&gt;0,OR(Inputs!C18&gt;Inputs!C20,AND(Inputs!C18=Inputs!C20,4&lt;6))),1,0)+IF(AND(AY348&gt;0,OR(Inputs!C19&gt;Inputs!C20,AND(Inputs!C19=Inputs!C20,5&lt;6))),1,0)+IF(AND(BO348&gt;0,OR(Inputs!C21&gt;Inputs!C20,AND(Inputs!C21=Inputs!C20,7&lt;6))),1,0)+IF(AND(BW348&gt;0,OR(Inputs!C22&gt;Inputs!C20,AND(Inputs!C22=Inputs!C20,8&lt;6))),1,0)+IF(AND(CE348&gt;0,OR(Inputs!C23&gt;Inputs!C20,AND(Inputs!C23=Inputs!C20,9&lt;6))),1,0)))</f>
        <v>99</v>
      </c>
      <c r="BL348" s="3">
        <f>IF(Inputs!$B$27&lt;&gt;"Ready","PENDING INPUTS",IF(A348&gt;Inputs!$B$6,0,MIN(MAX(0,(BG348+BH348+BI348)-BJ348),MAX(0,C348-D348-(IF(O348&lt;BK348,K348+L348+M348-N348,0)+IF(W348&lt;BK348,S348+T348+U348-V348,0)+IF(AE348&lt;BK348,AA348+AB348+AC348-AD348,0)+IF(AM348&lt;BK348,AI348+AJ348+AK348-AL348,0)+IF(AU348&lt;BK348,AQ348+AR348+AS348-AT348,0)+IF(BC348&lt;BK348,AY348+AZ348+BA348-BB348,0)+IF(BK348&lt;BK348,BG348+BH348+BI348-BJ348,0)+IF(BS348&lt;BK348,BO348+BP348+BQ348-BR348,0)+IF(CA348&lt;BK348,BW348+BX348+BY348-BZ348,0)+IF(CI348&lt;BK348,CE348+CF348+CG348-CH348,0))))))</f>
        <v>0</v>
      </c>
      <c r="BM348" s="3">
        <f>IF(Inputs!$B$27&lt;&gt;"Ready","PENDING INPUTS",MIN((BG348+BH348+BI348),IF(D348&gt;C348,IF(D348=0,0,BJ348*C348/D348),BJ348+BL348)))</f>
        <v>0</v>
      </c>
      <c r="BN348" s="3">
        <f>IF(Inputs!$B$27&lt;&gt;"Ready","PENDING INPUTS",MAX(0,(BG348+BH348+BI348)-BM348))</f>
        <v>0</v>
      </c>
      <c r="BO348" s="3">
        <f>IF(Inputs!$B$27&lt;&gt;"Ready","PENDING INPUTS",BV347)</f>
        <v>0</v>
      </c>
      <c r="BP348" s="3">
        <f>IF(Inputs!$B$27&lt;&gt;"Ready","PENDING INPUTS",IF(A348&lt;=Inputs!$B$6,ROUND(BO348*Inputs!C21/12,2),0))</f>
        <v>0</v>
      </c>
      <c r="BQ348" s="3">
        <f>IF(Inputs!$B$27&lt;&gt;"Ready","PENDING INPUTS",IF(AND(A348&lt;=Inputs!$B$6,BO348&gt;0),Inputs!G21,0))</f>
        <v>0</v>
      </c>
      <c r="BR348" s="3">
        <f>IF(Inputs!$B$27&lt;&gt;"Ready","PENDING INPUTS",IF(A348&gt;Inputs!$B$6,0,MIN((BO348+BP348+BQ348),IF(Inputs!H21=1,Inputs!D21,MAX(Inputs!F21,ROUND(BO348*Inputs!E21+BP348+BQ348,2))))))</f>
        <v>0</v>
      </c>
      <c r="BS348">
        <f>IF(Inputs!$B$27&lt;&gt;"Ready","PENDING INPUTS",IF(BO348&lt;=0,99,1+IF(AND(K348&gt;0,OR(Inputs!C14&gt;Inputs!C21,AND(Inputs!C14=Inputs!C21,0&lt;7))),1,0)+IF(AND(S348&gt;0,OR(Inputs!C15&gt;Inputs!C21,AND(Inputs!C15=Inputs!C21,1&lt;7))),1,0)+IF(AND(AA348&gt;0,OR(Inputs!C16&gt;Inputs!C21,AND(Inputs!C16=Inputs!C21,2&lt;7))),1,0)+IF(AND(AI348&gt;0,OR(Inputs!C17&gt;Inputs!C21,AND(Inputs!C17=Inputs!C21,3&lt;7))),1,0)+IF(AND(AQ348&gt;0,OR(Inputs!C18&gt;Inputs!C21,AND(Inputs!C18=Inputs!C21,4&lt;7))),1,0)+IF(AND(AY348&gt;0,OR(Inputs!C19&gt;Inputs!C21,AND(Inputs!C19=Inputs!C21,5&lt;7))),1,0)+IF(AND(BG348&gt;0,OR(Inputs!C20&gt;Inputs!C21,AND(Inputs!C20=Inputs!C21,6&lt;7))),1,0)+IF(AND(BW348&gt;0,OR(Inputs!C22&gt;Inputs!C21,AND(Inputs!C22=Inputs!C21,8&lt;7))),1,0)+IF(AND(CE348&gt;0,OR(Inputs!C23&gt;Inputs!C21,AND(Inputs!C23=Inputs!C21,9&lt;7))),1,0)))</f>
        <v>99</v>
      </c>
      <c r="BT348" s="3">
        <f>IF(Inputs!$B$27&lt;&gt;"Ready","PENDING INPUTS",IF(A348&gt;Inputs!$B$6,0,MIN(MAX(0,(BO348+BP348+BQ348)-BR348),MAX(0,C348-D348-(IF(O348&lt;BS348,K348+L348+M348-N348,0)+IF(W348&lt;BS348,S348+T348+U348-V348,0)+IF(AE348&lt;BS348,AA348+AB348+AC348-AD348,0)+IF(AM348&lt;BS348,AI348+AJ348+AK348-AL348,0)+IF(AU348&lt;BS348,AQ348+AR348+AS348-AT348,0)+IF(BC348&lt;BS348,AY348+AZ348+BA348-BB348,0)+IF(BK348&lt;BS348,BG348+BH348+BI348-BJ348,0)+IF(BS348&lt;BS348,BO348+BP348+BQ348-BR348,0)+IF(CA348&lt;BS348,BW348+BX348+BY348-BZ348,0)+IF(CI348&lt;BS348,CE348+CF348+CG348-CH348,0))))))</f>
        <v>0</v>
      </c>
      <c r="BU348" s="3">
        <f>IF(Inputs!$B$27&lt;&gt;"Ready","PENDING INPUTS",MIN((BO348+BP348+BQ348),IF(D348&gt;C348,IF(D348=0,0,BR348*C348/D348),BR348+BT348)))</f>
        <v>0</v>
      </c>
      <c r="BV348" s="3">
        <f>IF(Inputs!$B$27&lt;&gt;"Ready","PENDING INPUTS",MAX(0,(BO348+BP348+BQ348)-BU348))</f>
        <v>0</v>
      </c>
      <c r="BW348" s="3">
        <f>IF(Inputs!$B$27&lt;&gt;"Ready","PENDING INPUTS",CD347)</f>
        <v>0</v>
      </c>
      <c r="BX348" s="3">
        <f>IF(Inputs!$B$27&lt;&gt;"Ready","PENDING INPUTS",IF(A348&lt;=Inputs!$B$6,ROUND(BW348*Inputs!C22/12,2),0))</f>
        <v>0</v>
      </c>
      <c r="BY348" s="3">
        <f>IF(Inputs!$B$27&lt;&gt;"Ready","PENDING INPUTS",IF(AND(A348&lt;=Inputs!$B$6,BW348&gt;0),Inputs!G22,0))</f>
        <v>0</v>
      </c>
      <c r="BZ348" s="3">
        <f>IF(Inputs!$B$27&lt;&gt;"Ready","PENDING INPUTS",IF(A348&gt;Inputs!$B$6,0,MIN((BW348+BX348+BY348),IF(Inputs!H22=1,Inputs!D22,MAX(Inputs!F22,ROUND(BW348*Inputs!E22+BX348+BY348,2))))))</f>
        <v>0</v>
      </c>
      <c r="CA348">
        <f>IF(Inputs!$B$27&lt;&gt;"Ready","PENDING INPUTS",IF(BW348&lt;=0,99,1+IF(AND(K348&gt;0,OR(Inputs!C14&gt;Inputs!C22,AND(Inputs!C14=Inputs!C22,0&lt;8))),1,0)+IF(AND(S348&gt;0,OR(Inputs!C15&gt;Inputs!C22,AND(Inputs!C15=Inputs!C22,1&lt;8))),1,0)+IF(AND(AA348&gt;0,OR(Inputs!C16&gt;Inputs!C22,AND(Inputs!C16=Inputs!C22,2&lt;8))),1,0)+IF(AND(AI348&gt;0,OR(Inputs!C17&gt;Inputs!C22,AND(Inputs!C17=Inputs!C22,3&lt;8))),1,0)+IF(AND(AQ348&gt;0,OR(Inputs!C18&gt;Inputs!C22,AND(Inputs!C18=Inputs!C22,4&lt;8))),1,0)+IF(AND(AY348&gt;0,OR(Inputs!C19&gt;Inputs!C22,AND(Inputs!C19=Inputs!C22,5&lt;8))),1,0)+IF(AND(BG348&gt;0,OR(Inputs!C20&gt;Inputs!C22,AND(Inputs!C20=Inputs!C22,6&lt;8))),1,0)+IF(AND(BO348&gt;0,OR(Inputs!C21&gt;Inputs!C22,AND(Inputs!C21=Inputs!C22,7&lt;8))),1,0)+IF(AND(CE348&gt;0,OR(Inputs!C23&gt;Inputs!C22,AND(Inputs!C23=Inputs!C22,9&lt;8))),1,0)))</f>
        <v>99</v>
      </c>
      <c r="CB348" s="3">
        <f>IF(Inputs!$B$27&lt;&gt;"Ready","PENDING INPUTS",IF(A348&gt;Inputs!$B$6,0,MIN(MAX(0,(BW348+BX348+BY348)-BZ348),MAX(0,C348-D348-(IF(O348&lt;CA348,K348+L348+M348-N348,0)+IF(W348&lt;CA348,S348+T348+U348-V348,0)+IF(AE348&lt;CA348,AA348+AB348+AC348-AD348,0)+IF(AM348&lt;CA348,AI348+AJ348+AK348-AL348,0)+IF(AU348&lt;CA348,AQ348+AR348+AS348-AT348,0)+IF(BC348&lt;CA348,AY348+AZ348+BA348-BB348,0)+IF(BK348&lt;CA348,BG348+BH348+BI348-BJ348,0)+IF(BS348&lt;CA348,BO348+BP348+BQ348-BR348,0)+IF(CA348&lt;CA348,BW348+BX348+BY348-BZ348,0)+IF(CI348&lt;CA348,CE348+CF348+CG348-CH348,0))))))</f>
        <v>0</v>
      </c>
      <c r="CC348" s="3">
        <f>IF(Inputs!$B$27&lt;&gt;"Ready","PENDING INPUTS",MIN((BW348+BX348+BY348),IF(D348&gt;C348,IF(D348=0,0,BZ348*C348/D348),BZ348+CB348)))</f>
        <v>0</v>
      </c>
      <c r="CD348" s="3">
        <f>IF(Inputs!$B$27&lt;&gt;"Ready","PENDING INPUTS",MAX(0,(BW348+BX348+BY348)-CC348))</f>
        <v>0</v>
      </c>
      <c r="CE348" s="3">
        <f>IF(Inputs!$B$27&lt;&gt;"Ready","PENDING INPUTS",CL347)</f>
        <v>0</v>
      </c>
      <c r="CF348" s="3">
        <f>IF(Inputs!$B$27&lt;&gt;"Ready","PENDING INPUTS",IF(A348&lt;=Inputs!$B$6,ROUND(CE348*Inputs!C23/12,2),0))</f>
        <v>0</v>
      </c>
      <c r="CG348" s="3">
        <f>IF(Inputs!$B$27&lt;&gt;"Ready","PENDING INPUTS",IF(AND(A348&lt;=Inputs!$B$6,CE348&gt;0),Inputs!G23,0))</f>
        <v>0</v>
      </c>
      <c r="CH348" s="3">
        <f>IF(Inputs!$B$27&lt;&gt;"Ready","PENDING INPUTS",IF(A348&gt;Inputs!$B$6,0,MIN((CE348+CF348+CG348),IF(Inputs!H23=1,Inputs!D23,MAX(Inputs!F23,ROUND(CE348*Inputs!E23+CF348+CG348,2))))))</f>
        <v>0</v>
      </c>
      <c r="CI348">
        <f>IF(Inputs!$B$27&lt;&gt;"Ready","PENDING INPUTS",IF(CE348&lt;=0,99,1+IF(AND(K348&gt;0,OR(Inputs!C14&gt;Inputs!C23,AND(Inputs!C14=Inputs!C23,0&lt;9))),1,0)+IF(AND(S348&gt;0,OR(Inputs!C15&gt;Inputs!C23,AND(Inputs!C15=Inputs!C23,1&lt;9))),1,0)+IF(AND(AA348&gt;0,OR(Inputs!C16&gt;Inputs!C23,AND(Inputs!C16=Inputs!C23,2&lt;9))),1,0)+IF(AND(AI348&gt;0,OR(Inputs!C17&gt;Inputs!C23,AND(Inputs!C17=Inputs!C23,3&lt;9))),1,0)+IF(AND(AQ348&gt;0,OR(Inputs!C18&gt;Inputs!C23,AND(Inputs!C18=Inputs!C23,4&lt;9))),1,0)+IF(AND(AY348&gt;0,OR(Inputs!C19&gt;Inputs!C23,AND(Inputs!C19=Inputs!C23,5&lt;9))),1,0)+IF(AND(BG348&gt;0,OR(Inputs!C20&gt;Inputs!C23,AND(Inputs!C20=Inputs!C23,6&lt;9))),1,0)+IF(AND(BO348&gt;0,OR(Inputs!C21&gt;Inputs!C23,AND(Inputs!C21=Inputs!C23,7&lt;9))),1,0)+IF(AND(BW348&gt;0,OR(Inputs!C22&gt;Inputs!C23,AND(Inputs!C22=Inputs!C23,8&lt;9))),1,0)))</f>
        <v>99</v>
      </c>
      <c r="CJ348" s="3">
        <f>IF(Inputs!$B$27&lt;&gt;"Ready","PENDING INPUTS",IF(A348&gt;Inputs!$B$6,0,MIN(MAX(0,(CE348+CF348+CG348)-CH348),MAX(0,C348-D348-(IF(O348&lt;CI348,K348+L348+M348-N348,0)+IF(W348&lt;CI348,S348+T348+U348-V348,0)+IF(AE348&lt;CI348,AA348+AB348+AC348-AD348,0)+IF(AM348&lt;CI348,AI348+AJ348+AK348-AL348,0)+IF(AU348&lt;CI348,AQ348+AR348+AS348-AT348,0)+IF(BC348&lt;CI348,AY348+AZ348+BA348-BB348,0)+IF(BK348&lt;CI348,BG348+BH348+BI348-BJ348,0)+IF(BS348&lt;CI348,BO348+BP348+BQ348-BR348,0)+IF(CA348&lt;CI348,BW348+BX348+BY348-BZ348,0)+IF(CI348&lt;CI348,CE348+CF348+CG348-CH348,0))))))</f>
        <v>0</v>
      </c>
      <c r="CK348" s="3">
        <f>IF(Inputs!$B$27&lt;&gt;"Ready","PENDING INPUTS",MIN((CE348+CF348+CG348),IF(D348&gt;C348,IF(D348=0,0,CH348*C348/D348),CH348+CJ348)))</f>
        <v>0</v>
      </c>
      <c r="CL348" s="3">
        <f>IF(Inputs!$B$27&lt;&gt;"Ready","PENDING INPUTS",MAX(0,(CE348+CF348+CG348)-CK348))</f>
        <v>0</v>
      </c>
    </row>
    <row r="349" spans="1:90" ht="27.95" customHeight="1" x14ac:dyDescent="0.25">
      <c r="A349">
        <v>345</v>
      </c>
      <c r="B349" s="13">
        <f>IF(Inputs!$B$27&lt;&gt;"Ready","PENDING INPUTS",EDATE(Inputs!$B$5,A349-1))</f>
        <v>56766</v>
      </c>
      <c r="C349" s="3">
        <f>IF(Inputs!$B$27&lt;&gt;"Ready","PENDING INPUTS",IF(A349&lt;=Inputs!$B$6,MAX(0,Inputs!$B$4+IF(A349=Inputs!$B$7,Inputs!$B$8,0)+IF(A349=Inputs!$B$9,Inputs!$B$10,0)),0))</f>
        <v>0</v>
      </c>
      <c r="D349" s="3">
        <f>IF(Inputs!$B$27&lt;&gt;"Ready","PENDING INPUTS",SUM(N349,V349,AD349,AL349,AT349,BB349,BJ349,BR349,BZ349,CH349))</f>
        <v>0</v>
      </c>
      <c r="E349" s="3">
        <f>IF(Inputs!$B$27&lt;&gt;"Ready","PENDING INPUTS",MAX(0,D349-C349))</f>
        <v>0</v>
      </c>
      <c r="F349" s="3">
        <f>IF(Inputs!$B$27&lt;&gt;"Ready","PENDING INPUTS",SUM(Q349,Y349,AG349,AO349,AW349,BE349,BM349,BU349,CC349,CK349))</f>
        <v>0</v>
      </c>
      <c r="G349" s="3">
        <f>IF(Inputs!$B$27&lt;&gt;"Ready","PENDING INPUTS",SUM(L349,T349,AB349,AJ349,AR349,AZ349,BH349,BP349,BX349,CF349))</f>
        <v>0</v>
      </c>
      <c r="H349" s="3">
        <f>IF(Inputs!$B$27&lt;&gt;"Ready","PENDING INPUTS",SUM(M349,U349,AC349,AK349,AS349,BA349,BI349,BQ349,BY349,CG349))</f>
        <v>0</v>
      </c>
      <c r="I349" s="3">
        <f>IF(Inputs!$B$27&lt;&gt;"Ready","PENDING INPUTS",SUM(R349,Z349,AH349,AP349,AX349,BF349,BN349,BV349,CD349,CL349))</f>
        <v>0</v>
      </c>
      <c r="J349" t="str">
        <f>IF(Inputs!$B$27&lt;&gt;"Ready","PENDING INPUTS",IF(A349&gt;Inputs!$B$6,"Beyond horizon",IF(E349&gt;0.005,"MINIMUM SHORTFALL",IF(I349&lt;0.005,"Paid off","In progress"))))</f>
        <v>Beyond horizon</v>
      </c>
      <c r="K349" s="3">
        <f>IF(Inputs!$B$27&lt;&gt;"Ready","PENDING INPUTS",R348)</f>
        <v>0</v>
      </c>
      <c r="L349" s="3">
        <f>IF(Inputs!$B$27&lt;&gt;"Ready","PENDING INPUTS",IF(A349&lt;=Inputs!$B$6,ROUND(K349*Inputs!C14/12,2),0))</f>
        <v>0</v>
      </c>
      <c r="M349" s="3">
        <f>IF(Inputs!$B$27&lt;&gt;"Ready","PENDING INPUTS",IF(AND(A349&lt;=Inputs!$B$6,K349&gt;0),Inputs!G14,0))</f>
        <v>0</v>
      </c>
      <c r="N349" s="3">
        <f>IF(Inputs!$B$27&lt;&gt;"Ready","PENDING INPUTS",IF(A349&gt;Inputs!$B$6,0,MIN((K349+L349+M349),IF(Inputs!H14=1,Inputs!D14,MAX(Inputs!F14,ROUND(K349*Inputs!E14+L349+M349,2))))))</f>
        <v>0</v>
      </c>
      <c r="O349">
        <f>IF(Inputs!$B$27&lt;&gt;"Ready","PENDING INPUTS",IF(K349&lt;=0,99,1+IF(AND(S349&gt;0,OR(Inputs!C15&gt;Inputs!C14,AND(Inputs!C15=Inputs!C14,1&lt;0))),1,0)+IF(AND(AA349&gt;0,OR(Inputs!C16&gt;Inputs!C14,AND(Inputs!C16=Inputs!C14,2&lt;0))),1,0)+IF(AND(AI349&gt;0,OR(Inputs!C17&gt;Inputs!C14,AND(Inputs!C17=Inputs!C14,3&lt;0))),1,0)+IF(AND(AQ349&gt;0,OR(Inputs!C18&gt;Inputs!C14,AND(Inputs!C18=Inputs!C14,4&lt;0))),1,0)+IF(AND(AY349&gt;0,OR(Inputs!C19&gt;Inputs!C14,AND(Inputs!C19=Inputs!C14,5&lt;0))),1,0)+IF(AND(BG349&gt;0,OR(Inputs!C20&gt;Inputs!C14,AND(Inputs!C20=Inputs!C14,6&lt;0))),1,0)+IF(AND(BO349&gt;0,OR(Inputs!C21&gt;Inputs!C14,AND(Inputs!C21=Inputs!C14,7&lt;0))),1,0)+IF(AND(BW349&gt;0,OR(Inputs!C22&gt;Inputs!C14,AND(Inputs!C22=Inputs!C14,8&lt;0))),1,0)+IF(AND(CE349&gt;0,OR(Inputs!C23&gt;Inputs!C14,AND(Inputs!C23=Inputs!C14,9&lt;0))),1,0)))</f>
        <v>99</v>
      </c>
      <c r="P349" s="3">
        <f>IF(Inputs!$B$27&lt;&gt;"Ready","PENDING INPUTS",IF(A349&gt;Inputs!$B$6,0,MIN(MAX(0,(K349+L349+M349)-N349),MAX(0,C349-D349-(IF(O349&lt;O349,K349+L349+M349-N349,0)+IF(W349&lt;O349,S349+T349+U349-V349,0)+IF(AE349&lt;O349,AA349+AB349+AC349-AD349,0)+IF(AM349&lt;O349,AI349+AJ349+AK349-AL349,0)+IF(AU349&lt;O349,AQ349+AR349+AS349-AT349,0)+IF(BC349&lt;O349,AY349+AZ349+BA349-BB349,0)+IF(BK349&lt;O349,BG349+BH349+BI349-BJ349,0)+IF(BS349&lt;O349,BO349+BP349+BQ349-BR349,0)+IF(CA349&lt;O349,BW349+BX349+BY349-BZ349,0)+IF(CI349&lt;O349,CE349+CF349+CG349-CH349,0))))))</f>
        <v>0</v>
      </c>
      <c r="Q349" s="3">
        <f>IF(Inputs!$B$27&lt;&gt;"Ready","PENDING INPUTS",MIN((K349+L349+M349),IF(D349&gt;C349,IF(D349=0,0,N349*C349/D349),N349+P349)))</f>
        <v>0</v>
      </c>
      <c r="R349" s="3">
        <f>IF(Inputs!$B$27&lt;&gt;"Ready","PENDING INPUTS",MAX(0,(K349+L349+M349)-Q349))</f>
        <v>0</v>
      </c>
      <c r="S349" s="3">
        <f>IF(Inputs!$B$27&lt;&gt;"Ready","PENDING INPUTS",Z348)</f>
        <v>0</v>
      </c>
      <c r="T349" s="3">
        <f>IF(Inputs!$B$27&lt;&gt;"Ready","PENDING INPUTS",IF(A349&lt;=Inputs!$B$6,ROUND(S349*Inputs!C15/12,2),0))</f>
        <v>0</v>
      </c>
      <c r="U349" s="3">
        <f>IF(Inputs!$B$27&lt;&gt;"Ready","PENDING INPUTS",IF(AND(A349&lt;=Inputs!$B$6,S349&gt;0),Inputs!G15,0))</f>
        <v>0</v>
      </c>
      <c r="V349" s="3">
        <f>IF(Inputs!$B$27&lt;&gt;"Ready","PENDING INPUTS",IF(A349&gt;Inputs!$B$6,0,MIN((S349+T349+U349),IF(Inputs!H15=1,Inputs!D15,MAX(Inputs!F15,ROUND(S349*Inputs!E15+T349+U349,2))))))</f>
        <v>0</v>
      </c>
      <c r="W349">
        <f>IF(Inputs!$B$27&lt;&gt;"Ready","PENDING INPUTS",IF(S349&lt;=0,99,1+IF(AND(K349&gt;0,OR(Inputs!C14&gt;Inputs!C15,AND(Inputs!C14=Inputs!C15,0&lt;1))),1,0)+IF(AND(AA349&gt;0,OR(Inputs!C16&gt;Inputs!C15,AND(Inputs!C16=Inputs!C15,2&lt;1))),1,0)+IF(AND(AI349&gt;0,OR(Inputs!C17&gt;Inputs!C15,AND(Inputs!C17=Inputs!C15,3&lt;1))),1,0)+IF(AND(AQ349&gt;0,OR(Inputs!C18&gt;Inputs!C15,AND(Inputs!C18=Inputs!C15,4&lt;1))),1,0)+IF(AND(AY349&gt;0,OR(Inputs!C19&gt;Inputs!C15,AND(Inputs!C19=Inputs!C15,5&lt;1))),1,0)+IF(AND(BG349&gt;0,OR(Inputs!C20&gt;Inputs!C15,AND(Inputs!C20=Inputs!C15,6&lt;1))),1,0)+IF(AND(BO349&gt;0,OR(Inputs!C21&gt;Inputs!C15,AND(Inputs!C21=Inputs!C15,7&lt;1))),1,0)+IF(AND(BW349&gt;0,OR(Inputs!C22&gt;Inputs!C15,AND(Inputs!C22=Inputs!C15,8&lt;1))),1,0)+IF(AND(CE349&gt;0,OR(Inputs!C23&gt;Inputs!C15,AND(Inputs!C23=Inputs!C15,9&lt;1))),1,0)))</f>
        <v>99</v>
      </c>
      <c r="X349" s="3">
        <f>IF(Inputs!$B$27&lt;&gt;"Ready","PENDING INPUTS",IF(A349&gt;Inputs!$B$6,0,MIN(MAX(0,(S349+T349+U349)-V349),MAX(0,C349-D349-(IF(O349&lt;W349,K349+L349+M349-N349,0)+IF(W349&lt;W349,S349+T349+U349-V349,0)+IF(AE349&lt;W349,AA349+AB349+AC349-AD349,0)+IF(AM349&lt;W349,AI349+AJ349+AK349-AL349,0)+IF(AU349&lt;W349,AQ349+AR349+AS349-AT349,0)+IF(BC349&lt;W349,AY349+AZ349+BA349-BB349,0)+IF(BK349&lt;W349,BG349+BH349+BI349-BJ349,0)+IF(BS349&lt;W349,BO349+BP349+BQ349-BR349,0)+IF(CA349&lt;W349,BW349+BX349+BY349-BZ349,0)+IF(CI349&lt;W349,CE349+CF349+CG349-CH349,0))))))</f>
        <v>0</v>
      </c>
      <c r="Y349" s="3">
        <f>IF(Inputs!$B$27&lt;&gt;"Ready","PENDING INPUTS",MIN((S349+T349+U349),IF(D349&gt;C349,IF(D349=0,0,V349*C349/D349),V349+X349)))</f>
        <v>0</v>
      </c>
      <c r="Z349" s="3">
        <f>IF(Inputs!$B$27&lt;&gt;"Ready","PENDING INPUTS",MAX(0,(S349+T349+U349)-Y349))</f>
        <v>0</v>
      </c>
      <c r="AA349" s="3">
        <f>IF(Inputs!$B$27&lt;&gt;"Ready","PENDING INPUTS",AH348)</f>
        <v>0</v>
      </c>
      <c r="AB349" s="3">
        <f>IF(Inputs!$B$27&lt;&gt;"Ready","PENDING INPUTS",IF(A349&lt;=Inputs!$B$6,ROUND(AA349*Inputs!C16/12,2),0))</f>
        <v>0</v>
      </c>
      <c r="AC349" s="3">
        <f>IF(Inputs!$B$27&lt;&gt;"Ready","PENDING INPUTS",IF(AND(A349&lt;=Inputs!$B$6,AA349&gt;0),Inputs!G16,0))</f>
        <v>0</v>
      </c>
      <c r="AD349" s="3">
        <f>IF(Inputs!$B$27&lt;&gt;"Ready","PENDING INPUTS",IF(A349&gt;Inputs!$B$6,0,MIN((AA349+AB349+AC349),IF(Inputs!H16=1,Inputs!D16,MAX(Inputs!F16,ROUND(AA349*Inputs!E16+AB349+AC349,2))))))</f>
        <v>0</v>
      </c>
      <c r="AE349">
        <f>IF(Inputs!$B$27&lt;&gt;"Ready","PENDING INPUTS",IF(AA349&lt;=0,99,1+IF(AND(K349&gt;0,OR(Inputs!C14&gt;Inputs!C16,AND(Inputs!C14=Inputs!C16,0&lt;2))),1,0)+IF(AND(S349&gt;0,OR(Inputs!C15&gt;Inputs!C16,AND(Inputs!C15=Inputs!C16,1&lt;2))),1,0)+IF(AND(AI349&gt;0,OR(Inputs!C17&gt;Inputs!C16,AND(Inputs!C17=Inputs!C16,3&lt;2))),1,0)+IF(AND(AQ349&gt;0,OR(Inputs!C18&gt;Inputs!C16,AND(Inputs!C18=Inputs!C16,4&lt;2))),1,0)+IF(AND(AY349&gt;0,OR(Inputs!C19&gt;Inputs!C16,AND(Inputs!C19=Inputs!C16,5&lt;2))),1,0)+IF(AND(BG349&gt;0,OR(Inputs!C20&gt;Inputs!C16,AND(Inputs!C20=Inputs!C16,6&lt;2))),1,0)+IF(AND(BO349&gt;0,OR(Inputs!C21&gt;Inputs!C16,AND(Inputs!C21=Inputs!C16,7&lt;2))),1,0)+IF(AND(BW349&gt;0,OR(Inputs!C22&gt;Inputs!C16,AND(Inputs!C22=Inputs!C16,8&lt;2))),1,0)+IF(AND(CE349&gt;0,OR(Inputs!C23&gt;Inputs!C16,AND(Inputs!C23=Inputs!C16,9&lt;2))),1,0)))</f>
        <v>99</v>
      </c>
      <c r="AF349" s="3">
        <f>IF(Inputs!$B$27&lt;&gt;"Ready","PENDING INPUTS",IF(A349&gt;Inputs!$B$6,0,MIN(MAX(0,(AA349+AB349+AC349)-AD349),MAX(0,C349-D349-(IF(O349&lt;AE349,K349+L349+M349-N349,0)+IF(W349&lt;AE349,S349+T349+U349-V349,0)+IF(AE349&lt;AE349,AA349+AB349+AC349-AD349,0)+IF(AM349&lt;AE349,AI349+AJ349+AK349-AL349,0)+IF(AU349&lt;AE349,AQ349+AR349+AS349-AT349,0)+IF(BC349&lt;AE349,AY349+AZ349+BA349-BB349,0)+IF(BK349&lt;AE349,BG349+BH349+BI349-BJ349,0)+IF(BS349&lt;AE349,BO349+BP349+BQ349-BR349,0)+IF(CA349&lt;AE349,BW349+BX349+BY349-BZ349,0)+IF(CI349&lt;AE349,CE349+CF349+CG349-CH349,0))))))</f>
        <v>0</v>
      </c>
      <c r="AG349" s="3">
        <f>IF(Inputs!$B$27&lt;&gt;"Ready","PENDING INPUTS",MIN((AA349+AB349+AC349),IF(D349&gt;C349,IF(D349=0,0,AD349*C349/D349),AD349+AF349)))</f>
        <v>0</v>
      </c>
      <c r="AH349" s="3">
        <f>IF(Inputs!$B$27&lt;&gt;"Ready","PENDING INPUTS",MAX(0,(AA349+AB349+AC349)-AG349))</f>
        <v>0</v>
      </c>
      <c r="AI349" s="3">
        <f>IF(Inputs!$B$27&lt;&gt;"Ready","PENDING INPUTS",AP348)</f>
        <v>0</v>
      </c>
      <c r="AJ349" s="3">
        <f>IF(Inputs!$B$27&lt;&gt;"Ready","PENDING INPUTS",IF(A349&lt;=Inputs!$B$6,ROUND(AI349*Inputs!C17/12,2),0))</f>
        <v>0</v>
      </c>
      <c r="AK349" s="3">
        <f>IF(Inputs!$B$27&lt;&gt;"Ready","PENDING INPUTS",IF(AND(A349&lt;=Inputs!$B$6,AI349&gt;0),Inputs!G17,0))</f>
        <v>0</v>
      </c>
      <c r="AL349" s="3">
        <f>IF(Inputs!$B$27&lt;&gt;"Ready","PENDING INPUTS",IF(A349&gt;Inputs!$B$6,0,MIN((AI349+AJ349+AK349),IF(Inputs!H17=1,Inputs!D17,MAX(Inputs!F17,ROUND(AI349*Inputs!E17+AJ349+AK349,2))))))</f>
        <v>0</v>
      </c>
      <c r="AM349">
        <f>IF(Inputs!$B$27&lt;&gt;"Ready","PENDING INPUTS",IF(AI349&lt;=0,99,1+IF(AND(K349&gt;0,OR(Inputs!C14&gt;Inputs!C17,AND(Inputs!C14=Inputs!C17,0&lt;3))),1,0)+IF(AND(S349&gt;0,OR(Inputs!C15&gt;Inputs!C17,AND(Inputs!C15=Inputs!C17,1&lt;3))),1,0)+IF(AND(AA349&gt;0,OR(Inputs!C16&gt;Inputs!C17,AND(Inputs!C16=Inputs!C17,2&lt;3))),1,0)+IF(AND(AQ349&gt;0,OR(Inputs!C18&gt;Inputs!C17,AND(Inputs!C18=Inputs!C17,4&lt;3))),1,0)+IF(AND(AY349&gt;0,OR(Inputs!C19&gt;Inputs!C17,AND(Inputs!C19=Inputs!C17,5&lt;3))),1,0)+IF(AND(BG349&gt;0,OR(Inputs!C20&gt;Inputs!C17,AND(Inputs!C20=Inputs!C17,6&lt;3))),1,0)+IF(AND(BO349&gt;0,OR(Inputs!C21&gt;Inputs!C17,AND(Inputs!C21=Inputs!C17,7&lt;3))),1,0)+IF(AND(BW349&gt;0,OR(Inputs!C22&gt;Inputs!C17,AND(Inputs!C22=Inputs!C17,8&lt;3))),1,0)+IF(AND(CE349&gt;0,OR(Inputs!C23&gt;Inputs!C17,AND(Inputs!C23=Inputs!C17,9&lt;3))),1,0)))</f>
        <v>99</v>
      </c>
      <c r="AN349" s="3">
        <f>IF(Inputs!$B$27&lt;&gt;"Ready","PENDING INPUTS",IF(A349&gt;Inputs!$B$6,0,MIN(MAX(0,(AI349+AJ349+AK349)-AL349),MAX(0,C349-D349-(IF(O349&lt;AM349,K349+L349+M349-N349,0)+IF(W349&lt;AM349,S349+T349+U349-V349,0)+IF(AE349&lt;AM349,AA349+AB349+AC349-AD349,0)+IF(AM349&lt;AM349,AI349+AJ349+AK349-AL349,0)+IF(AU349&lt;AM349,AQ349+AR349+AS349-AT349,0)+IF(BC349&lt;AM349,AY349+AZ349+BA349-BB349,0)+IF(BK349&lt;AM349,BG349+BH349+BI349-BJ349,0)+IF(BS349&lt;AM349,BO349+BP349+BQ349-BR349,0)+IF(CA349&lt;AM349,BW349+BX349+BY349-BZ349,0)+IF(CI349&lt;AM349,CE349+CF349+CG349-CH349,0))))))</f>
        <v>0</v>
      </c>
      <c r="AO349" s="3">
        <f>IF(Inputs!$B$27&lt;&gt;"Ready","PENDING INPUTS",MIN((AI349+AJ349+AK349),IF(D349&gt;C349,IF(D349=0,0,AL349*C349/D349),AL349+AN349)))</f>
        <v>0</v>
      </c>
      <c r="AP349" s="3">
        <f>IF(Inputs!$B$27&lt;&gt;"Ready","PENDING INPUTS",MAX(0,(AI349+AJ349+AK349)-AO349))</f>
        <v>0</v>
      </c>
      <c r="AQ349" s="3">
        <f>IF(Inputs!$B$27&lt;&gt;"Ready","PENDING INPUTS",AX348)</f>
        <v>0</v>
      </c>
      <c r="AR349" s="3">
        <f>IF(Inputs!$B$27&lt;&gt;"Ready","PENDING INPUTS",IF(A349&lt;=Inputs!$B$6,ROUND(AQ349*Inputs!C18/12,2),0))</f>
        <v>0</v>
      </c>
      <c r="AS349" s="3">
        <f>IF(Inputs!$B$27&lt;&gt;"Ready","PENDING INPUTS",IF(AND(A349&lt;=Inputs!$B$6,AQ349&gt;0),Inputs!G18,0))</f>
        <v>0</v>
      </c>
      <c r="AT349" s="3">
        <f>IF(Inputs!$B$27&lt;&gt;"Ready","PENDING INPUTS",IF(A349&gt;Inputs!$B$6,0,MIN((AQ349+AR349+AS349),IF(Inputs!H18=1,Inputs!D18,MAX(Inputs!F18,ROUND(AQ349*Inputs!E18+AR349+AS349,2))))))</f>
        <v>0</v>
      </c>
      <c r="AU349">
        <f>IF(Inputs!$B$27&lt;&gt;"Ready","PENDING INPUTS",IF(AQ349&lt;=0,99,1+IF(AND(K349&gt;0,OR(Inputs!C14&gt;Inputs!C18,AND(Inputs!C14=Inputs!C18,0&lt;4))),1,0)+IF(AND(S349&gt;0,OR(Inputs!C15&gt;Inputs!C18,AND(Inputs!C15=Inputs!C18,1&lt;4))),1,0)+IF(AND(AA349&gt;0,OR(Inputs!C16&gt;Inputs!C18,AND(Inputs!C16=Inputs!C18,2&lt;4))),1,0)+IF(AND(AI349&gt;0,OR(Inputs!C17&gt;Inputs!C18,AND(Inputs!C17=Inputs!C18,3&lt;4))),1,0)+IF(AND(AY349&gt;0,OR(Inputs!C19&gt;Inputs!C18,AND(Inputs!C19=Inputs!C18,5&lt;4))),1,0)+IF(AND(BG349&gt;0,OR(Inputs!C20&gt;Inputs!C18,AND(Inputs!C20=Inputs!C18,6&lt;4))),1,0)+IF(AND(BO349&gt;0,OR(Inputs!C21&gt;Inputs!C18,AND(Inputs!C21=Inputs!C18,7&lt;4))),1,0)+IF(AND(BW349&gt;0,OR(Inputs!C22&gt;Inputs!C18,AND(Inputs!C22=Inputs!C18,8&lt;4))),1,0)+IF(AND(CE349&gt;0,OR(Inputs!C23&gt;Inputs!C18,AND(Inputs!C23=Inputs!C18,9&lt;4))),1,0)))</f>
        <v>99</v>
      </c>
      <c r="AV349" s="3">
        <f>IF(Inputs!$B$27&lt;&gt;"Ready","PENDING INPUTS",IF(A349&gt;Inputs!$B$6,0,MIN(MAX(0,(AQ349+AR349+AS349)-AT349),MAX(0,C349-D349-(IF(O349&lt;AU349,K349+L349+M349-N349,0)+IF(W349&lt;AU349,S349+T349+U349-V349,0)+IF(AE349&lt;AU349,AA349+AB349+AC349-AD349,0)+IF(AM349&lt;AU349,AI349+AJ349+AK349-AL349,0)+IF(AU349&lt;AU349,AQ349+AR349+AS349-AT349,0)+IF(BC349&lt;AU349,AY349+AZ349+BA349-BB349,0)+IF(BK349&lt;AU349,BG349+BH349+BI349-BJ349,0)+IF(BS349&lt;AU349,BO349+BP349+BQ349-BR349,0)+IF(CA349&lt;AU349,BW349+BX349+BY349-BZ349,0)+IF(CI349&lt;AU349,CE349+CF349+CG349-CH349,0))))))</f>
        <v>0</v>
      </c>
      <c r="AW349" s="3">
        <f>IF(Inputs!$B$27&lt;&gt;"Ready","PENDING INPUTS",MIN((AQ349+AR349+AS349),IF(D349&gt;C349,IF(D349=0,0,AT349*C349/D349),AT349+AV349)))</f>
        <v>0</v>
      </c>
      <c r="AX349" s="3">
        <f>IF(Inputs!$B$27&lt;&gt;"Ready","PENDING INPUTS",MAX(0,(AQ349+AR349+AS349)-AW349))</f>
        <v>0</v>
      </c>
      <c r="AY349" s="3">
        <f>IF(Inputs!$B$27&lt;&gt;"Ready","PENDING INPUTS",BF348)</f>
        <v>0</v>
      </c>
      <c r="AZ349" s="3">
        <f>IF(Inputs!$B$27&lt;&gt;"Ready","PENDING INPUTS",IF(A349&lt;=Inputs!$B$6,ROUND(AY349*Inputs!C19/12,2),0))</f>
        <v>0</v>
      </c>
      <c r="BA349" s="3">
        <f>IF(Inputs!$B$27&lt;&gt;"Ready","PENDING INPUTS",IF(AND(A349&lt;=Inputs!$B$6,AY349&gt;0),Inputs!G19,0))</f>
        <v>0</v>
      </c>
      <c r="BB349" s="3">
        <f>IF(Inputs!$B$27&lt;&gt;"Ready","PENDING INPUTS",IF(A349&gt;Inputs!$B$6,0,MIN((AY349+AZ349+BA349),IF(Inputs!H19=1,Inputs!D19,MAX(Inputs!F19,ROUND(AY349*Inputs!E19+AZ349+BA349,2))))))</f>
        <v>0</v>
      </c>
      <c r="BC349">
        <f>IF(Inputs!$B$27&lt;&gt;"Ready","PENDING INPUTS",IF(AY349&lt;=0,99,1+IF(AND(K349&gt;0,OR(Inputs!C14&gt;Inputs!C19,AND(Inputs!C14=Inputs!C19,0&lt;5))),1,0)+IF(AND(S349&gt;0,OR(Inputs!C15&gt;Inputs!C19,AND(Inputs!C15=Inputs!C19,1&lt;5))),1,0)+IF(AND(AA349&gt;0,OR(Inputs!C16&gt;Inputs!C19,AND(Inputs!C16=Inputs!C19,2&lt;5))),1,0)+IF(AND(AI349&gt;0,OR(Inputs!C17&gt;Inputs!C19,AND(Inputs!C17=Inputs!C19,3&lt;5))),1,0)+IF(AND(AQ349&gt;0,OR(Inputs!C18&gt;Inputs!C19,AND(Inputs!C18=Inputs!C19,4&lt;5))),1,0)+IF(AND(BG349&gt;0,OR(Inputs!C20&gt;Inputs!C19,AND(Inputs!C20=Inputs!C19,6&lt;5))),1,0)+IF(AND(BO349&gt;0,OR(Inputs!C21&gt;Inputs!C19,AND(Inputs!C21=Inputs!C19,7&lt;5))),1,0)+IF(AND(BW349&gt;0,OR(Inputs!C22&gt;Inputs!C19,AND(Inputs!C22=Inputs!C19,8&lt;5))),1,0)+IF(AND(CE349&gt;0,OR(Inputs!C23&gt;Inputs!C19,AND(Inputs!C23=Inputs!C19,9&lt;5))),1,0)))</f>
        <v>99</v>
      </c>
      <c r="BD349" s="3">
        <f>IF(Inputs!$B$27&lt;&gt;"Ready","PENDING INPUTS",IF(A349&gt;Inputs!$B$6,0,MIN(MAX(0,(AY349+AZ349+BA349)-BB349),MAX(0,C349-D349-(IF(O349&lt;BC349,K349+L349+M349-N349,0)+IF(W349&lt;BC349,S349+T349+U349-V349,0)+IF(AE349&lt;BC349,AA349+AB349+AC349-AD349,0)+IF(AM349&lt;BC349,AI349+AJ349+AK349-AL349,0)+IF(AU349&lt;BC349,AQ349+AR349+AS349-AT349,0)+IF(BC349&lt;BC349,AY349+AZ349+BA349-BB349,0)+IF(BK349&lt;BC349,BG349+BH349+BI349-BJ349,0)+IF(BS349&lt;BC349,BO349+BP349+BQ349-BR349,0)+IF(CA349&lt;BC349,BW349+BX349+BY349-BZ349,0)+IF(CI349&lt;BC349,CE349+CF349+CG349-CH349,0))))))</f>
        <v>0</v>
      </c>
      <c r="BE349" s="3">
        <f>IF(Inputs!$B$27&lt;&gt;"Ready","PENDING INPUTS",MIN((AY349+AZ349+BA349),IF(D349&gt;C349,IF(D349=0,0,BB349*C349/D349),BB349+BD349)))</f>
        <v>0</v>
      </c>
      <c r="BF349" s="3">
        <f>IF(Inputs!$B$27&lt;&gt;"Ready","PENDING INPUTS",MAX(0,(AY349+AZ349+BA349)-BE349))</f>
        <v>0</v>
      </c>
      <c r="BG349" s="3">
        <f>IF(Inputs!$B$27&lt;&gt;"Ready","PENDING INPUTS",BN348)</f>
        <v>0</v>
      </c>
      <c r="BH349" s="3">
        <f>IF(Inputs!$B$27&lt;&gt;"Ready","PENDING INPUTS",IF(A349&lt;=Inputs!$B$6,ROUND(BG349*Inputs!C20/12,2),0))</f>
        <v>0</v>
      </c>
      <c r="BI349" s="3">
        <f>IF(Inputs!$B$27&lt;&gt;"Ready","PENDING INPUTS",IF(AND(A349&lt;=Inputs!$B$6,BG349&gt;0),Inputs!G20,0))</f>
        <v>0</v>
      </c>
      <c r="BJ349" s="3">
        <f>IF(Inputs!$B$27&lt;&gt;"Ready","PENDING INPUTS",IF(A349&gt;Inputs!$B$6,0,MIN((BG349+BH349+BI349),IF(Inputs!H20=1,Inputs!D20,MAX(Inputs!F20,ROUND(BG349*Inputs!E20+BH349+BI349,2))))))</f>
        <v>0</v>
      </c>
      <c r="BK349">
        <f>IF(Inputs!$B$27&lt;&gt;"Ready","PENDING INPUTS",IF(BG349&lt;=0,99,1+IF(AND(K349&gt;0,OR(Inputs!C14&gt;Inputs!C20,AND(Inputs!C14=Inputs!C20,0&lt;6))),1,0)+IF(AND(S349&gt;0,OR(Inputs!C15&gt;Inputs!C20,AND(Inputs!C15=Inputs!C20,1&lt;6))),1,0)+IF(AND(AA349&gt;0,OR(Inputs!C16&gt;Inputs!C20,AND(Inputs!C16=Inputs!C20,2&lt;6))),1,0)+IF(AND(AI349&gt;0,OR(Inputs!C17&gt;Inputs!C20,AND(Inputs!C17=Inputs!C20,3&lt;6))),1,0)+IF(AND(AQ349&gt;0,OR(Inputs!C18&gt;Inputs!C20,AND(Inputs!C18=Inputs!C20,4&lt;6))),1,0)+IF(AND(AY349&gt;0,OR(Inputs!C19&gt;Inputs!C20,AND(Inputs!C19=Inputs!C20,5&lt;6))),1,0)+IF(AND(BO349&gt;0,OR(Inputs!C21&gt;Inputs!C20,AND(Inputs!C21=Inputs!C20,7&lt;6))),1,0)+IF(AND(BW349&gt;0,OR(Inputs!C22&gt;Inputs!C20,AND(Inputs!C22=Inputs!C20,8&lt;6))),1,0)+IF(AND(CE349&gt;0,OR(Inputs!C23&gt;Inputs!C20,AND(Inputs!C23=Inputs!C20,9&lt;6))),1,0)))</f>
        <v>99</v>
      </c>
      <c r="BL349" s="3">
        <f>IF(Inputs!$B$27&lt;&gt;"Ready","PENDING INPUTS",IF(A349&gt;Inputs!$B$6,0,MIN(MAX(0,(BG349+BH349+BI349)-BJ349),MAX(0,C349-D349-(IF(O349&lt;BK349,K349+L349+M349-N349,0)+IF(W349&lt;BK349,S349+T349+U349-V349,0)+IF(AE349&lt;BK349,AA349+AB349+AC349-AD349,0)+IF(AM349&lt;BK349,AI349+AJ349+AK349-AL349,0)+IF(AU349&lt;BK349,AQ349+AR349+AS349-AT349,0)+IF(BC349&lt;BK349,AY349+AZ349+BA349-BB349,0)+IF(BK349&lt;BK349,BG349+BH349+BI349-BJ349,0)+IF(BS349&lt;BK349,BO349+BP349+BQ349-BR349,0)+IF(CA349&lt;BK349,BW349+BX349+BY349-BZ349,0)+IF(CI349&lt;BK349,CE349+CF349+CG349-CH349,0))))))</f>
        <v>0</v>
      </c>
      <c r="BM349" s="3">
        <f>IF(Inputs!$B$27&lt;&gt;"Ready","PENDING INPUTS",MIN((BG349+BH349+BI349),IF(D349&gt;C349,IF(D349=0,0,BJ349*C349/D349),BJ349+BL349)))</f>
        <v>0</v>
      </c>
      <c r="BN349" s="3">
        <f>IF(Inputs!$B$27&lt;&gt;"Ready","PENDING INPUTS",MAX(0,(BG349+BH349+BI349)-BM349))</f>
        <v>0</v>
      </c>
      <c r="BO349" s="3">
        <f>IF(Inputs!$B$27&lt;&gt;"Ready","PENDING INPUTS",BV348)</f>
        <v>0</v>
      </c>
      <c r="BP349" s="3">
        <f>IF(Inputs!$B$27&lt;&gt;"Ready","PENDING INPUTS",IF(A349&lt;=Inputs!$B$6,ROUND(BO349*Inputs!C21/12,2),0))</f>
        <v>0</v>
      </c>
      <c r="BQ349" s="3">
        <f>IF(Inputs!$B$27&lt;&gt;"Ready","PENDING INPUTS",IF(AND(A349&lt;=Inputs!$B$6,BO349&gt;0),Inputs!G21,0))</f>
        <v>0</v>
      </c>
      <c r="BR349" s="3">
        <f>IF(Inputs!$B$27&lt;&gt;"Ready","PENDING INPUTS",IF(A349&gt;Inputs!$B$6,0,MIN((BO349+BP349+BQ349),IF(Inputs!H21=1,Inputs!D21,MAX(Inputs!F21,ROUND(BO349*Inputs!E21+BP349+BQ349,2))))))</f>
        <v>0</v>
      </c>
      <c r="BS349">
        <f>IF(Inputs!$B$27&lt;&gt;"Ready","PENDING INPUTS",IF(BO349&lt;=0,99,1+IF(AND(K349&gt;0,OR(Inputs!C14&gt;Inputs!C21,AND(Inputs!C14=Inputs!C21,0&lt;7))),1,0)+IF(AND(S349&gt;0,OR(Inputs!C15&gt;Inputs!C21,AND(Inputs!C15=Inputs!C21,1&lt;7))),1,0)+IF(AND(AA349&gt;0,OR(Inputs!C16&gt;Inputs!C21,AND(Inputs!C16=Inputs!C21,2&lt;7))),1,0)+IF(AND(AI349&gt;0,OR(Inputs!C17&gt;Inputs!C21,AND(Inputs!C17=Inputs!C21,3&lt;7))),1,0)+IF(AND(AQ349&gt;0,OR(Inputs!C18&gt;Inputs!C21,AND(Inputs!C18=Inputs!C21,4&lt;7))),1,0)+IF(AND(AY349&gt;0,OR(Inputs!C19&gt;Inputs!C21,AND(Inputs!C19=Inputs!C21,5&lt;7))),1,0)+IF(AND(BG349&gt;0,OR(Inputs!C20&gt;Inputs!C21,AND(Inputs!C20=Inputs!C21,6&lt;7))),1,0)+IF(AND(BW349&gt;0,OR(Inputs!C22&gt;Inputs!C21,AND(Inputs!C22=Inputs!C21,8&lt;7))),1,0)+IF(AND(CE349&gt;0,OR(Inputs!C23&gt;Inputs!C21,AND(Inputs!C23=Inputs!C21,9&lt;7))),1,0)))</f>
        <v>99</v>
      </c>
      <c r="BT349" s="3">
        <f>IF(Inputs!$B$27&lt;&gt;"Ready","PENDING INPUTS",IF(A349&gt;Inputs!$B$6,0,MIN(MAX(0,(BO349+BP349+BQ349)-BR349),MAX(0,C349-D349-(IF(O349&lt;BS349,K349+L349+M349-N349,0)+IF(W349&lt;BS349,S349+T349+U349-V349,0)+IF(AE349&lt;BS349,AA349+AB349+AC349-AD349,0)+IF(AM349&lt;BS349,AI349+AJ349+AK349-AL349,0)+IF(AU349&lt;BS349,AQ349+AR349+AS349-AT349,0)+IF(BC349&lt;BS349,AY349+AZ349+BA349-BB349,0)+IF(BK349&lt;BS349,BG349+BH349+BI349-BJ349,0)+IF(BS349&lt;BS349,BO349+BP349+BQ349-BR349,0)+IF(CA349&lt;BS349,BW349+BX349+BY349-BZ349,0)+IF(CI349&lt;BS349,CE349+CF349+CG349-CH349,0))))))</f>
        <v>0</v>
      </c>
      <c r="BU349" s="3">
        <f>IF(Inputs!$B$27&lt;&gt;"Ready","PENDING INPUTS",MIN((BO349+BP349+BQ349),IF(D349&gt;C349,IF(D349=0,0,BR349*C349/D349),BR349+BT349)))</f>
        <v>0</v>
      </c>
      <c r="BV349" s="3">
        <f>IF(Inputs!$B$27&lt;&gt;"Ready","PENDING INPUTS",MAX(0,(BO349+BP349+BQ349)-BU349))</f>
        <v>0</v>
      </c>
      <c r="BW349" s="3">
        <f>IF(Inputs!$B$27&lt;&gt;"Ready","PENDING INPUTS",CD348)</f>
        <v>0</v>
      </c>
      <c r="BX349" s="3">
        <f>IF(Inputs!$B$27&lt;&gt;"Ready","PENDING INPUTS",IF(A349&lt;=Inputs!$B$6,ROUND(BW349*Inputs!C22/12,2),0))</f>
        <v>0</v>
      </c>
      <c r="BY349" s="3">
        <f>IF(Inputs!$B$27&lt;&gt;"Ready","PENDING INPUTS",IF(AND(A349&lt;=Inputs!$B$6,BW349&gt;0),Inputs!G22,0))</f>
        <v>0</v>
      </c>
      <c r="BZ349" s="3">
        <f>IF(Inputs!$B$27&lt;&gt;"Ready","PENDING INPUTS",IF(A349&gt;Inputs!$B$6,0,MIN((BW349+BX349+BY349),IF(Inputs!H22=1,Inputs!D22,MAX(Inputs!F22,ROUND(BW349*Inputs!E22+BX349+BY349,2))))))</f>
        <v>0</v>
      </c>
      <c r="CA349">
        <f>IF(Inputs!$B$27&lt;&gt;"Ready","PENDING INPUTS",IF(BW349&lt;=0,99,1+IF(AND(K349&gt;0,OR(Inputs!C14&gt;Inputs!C22,AND(Inputs!C14=Inputs!C22,0&lt;8))),1,0)+IF(AND(S349&gt;0,OR(Inputs!C15&gt;Inputs!C22,AND(Inputs!C15=Inputs!C22,1&lt;8))),1,0)+IF(AND(AA349&gt;0,OR(Inputs!C16&gt;Inputs!C22,AND(Inputs!C16=Inputs!C22,2&lt;8))),1,0)+IF(AND(AI349&gt;0,OR(Inputs!C17&gt;Inputs!C22,AND(Inputs!C17=Inputs!C22,3&lt;8))),1,0)+IF(AND(AQ349&gt;0,OR(Inputs!C18&gt;Inputs!C22,AND(Inputs!C18=Inputs!C22,4&lt;8))),1,0)+IF(AND(AY349&gt;0,OR(Inputs!C19&gt;Inputs!C22,AND(Inputs!C19=Inputs!C22,5&lt;8))),1,0)+IF(AND(BG349&gt;0,OR(Inputs!C20&gt;Inputs!C22,AND(Inputs!C20=Inputs!C22,6&lt;8))),1,0)+IF(AND(BO349&gt;0,OR(Inputs!C21&gt;Inputs!C22,AND(Inputs!C21=Inputs!C22,7&lt;8))),1,0)+IF(AND(CE349&gt;0,OR(Inputs!C23&gt;Inputs!C22,AND(Inputs!C23=Inputs!C22,9&lt;8))),1,0)))</f>
        <v>99</v>
      </c>
      <c r="CB349" s="3">
        <f>IF(Inputs!$B$27&lt;&gt;"Ready","PENDING INPUTS",IF(A349&gt;Inputs!$B$6,0,MIN(MAX(0,(BW349+BX349+BY349)-BZ349),MAX(0,C349-D349-(IF(O349&lt;CA349,K349+L349+M349-N349,0)+IF(W349&lt;CA349,S349+T349+U349-V349,0)+IF(AE349&lt;CA349,AA349+AB349+AC349-AD349,0)+IF(AM349&lt;CA349,AI349+AJ349+AK349-AL349,0)+IF(AU349&lt;CA349,AQ349+AR349+AS349-AT349,0)+IF(BC349&lt;CA349,AY349+AZ349+BA349-BB349,0)+IF(BK349&lt;CA349,BG349+BH349+BI349-BJ349,0)+IF(BS349&lt;CA349,BO349+BP349+BQ349-BR349,0)+IF(CA349&lt;CA349,BW349+BX349+BY349-BZ349,0)+IF(CI349&lt;CA349,CE349+CF349+CG349-CH349,0))))))</f>
        <v>0</v>
      </c>
      <c r="CC349" s="3">
        <f>IF(Inputs!$B$27&lt;&gt;"Ready","PENDING INPUTS",MIN((BW349+BX349+BY349),IF(D349&gt;C349,IF(D349=0,0,BZ349*C349/D349),BZ349+CB349)))</f>
        <v>0</v>
      </c>
      <c r="CD349" s="3">
        <f>IF(Inputs!$B$27&lt;&gt;"Ready","PENDING INPUTS",MAX(0,(BW349+BX349+BY349)-CC349))</f>
        <v>0</v>
      </c>
      <c r="CE349" s="3">
        <f>IF(Inputs!$B$27&lt;&gt;"Ready","PENDING INPUTS",CL348)</f>
        <v>0</v>
      </c>
      <c r="CF349" s="3">
        <f>IF(Inputs!$B$27&lt;&gt;"Ready","PENDING INPUTS",IF(A349&lt;=Inputs!$B$6,ROUND(CE349*Inputs!C23/12,2),0))</f>
        <v>0</v>
      </c>
      <c r="CG349" s="3">
        <f>IF(Inputs!$B$27&lt;&gt;"Ready","PENDING INPUTS",IF(AND(A349&lt;=Inputs!$B$6,CE349&gt;0),Inputs!G23,0))</f>
        <v>0</v>
      </c>
      <c r="CH349" s="3">
        <f>IF(Inputs!$B$27&lt;&gt;"Ready","PENDING INPUTS",IF(A349&gt;Inputs!$B$6,0,MIN((CE349+CF349+CG349),IF(Inputs!H23=1,Inputs!D23,MAX(Inputs!F23,ROUND(CE349*Inputs!E23+CF349+CG349,2))))))</f>
        <v>0</v>
      </c>
      <c r="CI349">
        <f>IF(Inputs!$B$27&lt;&gt;"Ready","PENDING INPUTS",IF(CE349&lt;=0,99,1+IF(AND(K349&gt;0,OR(Inputs!C14&gt;Inputs!C23,AND(Inputs!C14=Inputs!C23,0&lt;9))),1,0)+IF(AND(S349&gt;0,OR(Inputs!C15&gt;Inputs!C23,AND(Inputs!C15=Inputs!C23,1&lt;9))),1,0)+IF(AND(AA349&gt;0,OR(Inputs!C16&gt;Inputs!C23,AND(Inputs!C16=Inputs!C23,2&lt;9))),1,0)+IF(AND(AI349&gt;0,OR(Inputs!C17&gt;Inputs!C23,AND(Inputs!C17=Inputs!C23,3&lt;9))),1,0)+IF(AND(AQ349&gt;0,OR(Inputs!C18&gt;Inputs!C23,AND(Inputs!C18=Inputs!C23,4&lt;9))),1,0)+IF(AND(AY349&gt;0,OR(Inputs!C19&gt;Inputs!C23,AND(Inputs!C19=Inputs!C23,5&lt;9))),1,0)+IF(AND(BG349&gt;0,OR(Inputs!C20&gt;Inputs!C23,AND(Inputs!C20=Inputs!C23,6&lt;9))),1,0)+IF(AND(BO349&gt;0,OR(Inputs!C21&gt;Inputs!C23,AND(Inputs!C21=Inputs!C23,7&lt;9))),1,0)+IF(AND(BW349&gt;0,OR(Inputs!C22&gt;Inputs!C23,AND(Inputs!C22=Inputs!C23,8&lt;9))),1,0)))</f>
        <v>99</v>
      </c>
      <c r="CJ349" s="3">
        <f>IF(Inputs!$B$27&lt;&gt;"Ready","PENDING INPUTS",IF(A349&gt;Inputs!$B$6,0,MIN(MAX(0,(CE349+CF349+CG349)-CH349),MAX(0,C349-D349-(IF(O349&lt;CI349,K349+L349+M349-N349,0)+IF(W349&lt;CI349,S349+T349+U349-V349,0)+IF(AE349&lt;CI349,AA349+AB349+AC349-AD349,0)+IF(AM349&lt;CI349,AI349+AJ349+AK349-AL349,0)+IF(AU349&lt;CI349,AQ349+AR349+AS349-AT349,0)+IF(BC349&lt;CI349,AY349+AZ349+BA349-BB349,0)+IF(BK349&lt;CI349,BG349+BH349+BI349-BJ349,0)+IF(BS349&lt;CI349,BO349+BP349+BQ349-BR349,0)+IF(CA349&lt;CI349,BW349+BX349+BY349-BZ349,0)+IF(CI349&lt;CI349,CE349+CF349+CG349-CH349,0))))))</f>
        <v>0</v>
      </c>
      <c r="CK349" s="3">
        <f>IF(Inputs!$B$27&lt;&gt;"Ready","PENDING INPUTS",MIN((CE349+CF349+CG349),IF(D349&gt;C349,IF(D349=0,0,CH349*C349/D349),CH349+CJ349)))</f>
        <v>0</v>
      </c>
      <c r="CL349" s="3">
        <f>IF(Inputs!$B$27&lt;&gt;"Ready","PENDING INPUTS",MAX(0,(CE349+CF349+CG349)-CK349))</f>
        <v>0</v>
      </c>
    </row>
    <row r="350" spans="1:90" ht="27.95" customHeight="1" x14ac:dyDescent="0.25">
      <c r="A350">
        <v>346</v>
      </c>
      <c r="B350" s="13">
        <f>IF(Inputs!$B$27&lt;&gt;"Ready","PENDING INPUTS",EDATE(Inputs!$B$5,A350-1))</f>
        <v>56796</v>
      </c>
      <c r="C350" s="3">
        <f>IF(Inputs!$B$27&lt;&gt;"Ready","PENDING INPUTS",IF(A350&lt;=Inputs!$B$6,MAX(0,Inputs!$B$4+IF(A350=Inputs!$B$7,Inputs!$B$8,0)+IF(A350=Inputs!$B$9,Inputs!$B$10,0)),0))</f>
        <v>0</v>
      </c>
      <c r="D350" s="3">
        <f>IF(Inputs!$B$27&lt;&gt;"Ready","PENDING INPUTS",SUM(N350,V350,AD350,AL350,AT350,BB350,BJ350,BR350,BZ350,CH350))</f>
        <v>0</v>
      </c>
      <c r="E350" s="3">
        <f>IF(Inputs!$B$27&lt;&gt;"Ready","PENDING INPUTS",MAX(0,D350-C350))</f>
        <v>0</v>
      </c>
      <c r="F350" s="3">
        <f>IF(Inputs!$B$27&lt;&gt;"Ready","PENDING INPUTS",SUM(Q350,Y350,AG350,AO350,AW350,BE350,BM350,BU350,CC350,CK350))</f>
        <v>0</v>
      </c>
      <c r="G350" s="3">
        <f>IF(Inputs!$B$27&lt;&gt;"Ready","PENDING INPUTS",SUM(L350,T350,AB350,AJ350,AR350,AZ350,BH350,BP350,BX350,CF350))</f>
        <v>0</v>
      </c>
      <c r="H350" s="3">
        <f>IF(Inputs!$B$27&lt;&gt;"Ready","PENDING INPUTS",SUM(M350,U350,AC350,AK350,AS350,BA350,BI350,BQ350,BY350,CG350))</f>
        <v>0</v>
      </c>
      <c r="I350" s="3">
        <f>IF(Inputs!$B$27&lt;&gt;"Ready","PENDING INPUTS",SUM(R350,Z350,AH350,AP350,AX350,BF350,BN350,BV350,CD350,CL350))</f>
        <v>0</v>
      </c>
      <c r="J350" t="str">
        <f>IF(Inputs!$B$27&lt;&gt;"Ready","PENDING INPUTS",IF(A350&gt;Inputs!$B$6,"Beyond horizon",IF(E350&gt;0.005,"MINIMUM SHORTFALL",IF(I350&lt;0.005,"Paid off","In progress"))))</f>
        <v>Beyond horizon</v>
      </c>
      <c r="K350" s="3">
        <f>IF(Inputs!$B$27&lt;&gt;"Ready","PENDING INPUTS",R349)</f>
        <v>0</v>
      </c>
      <c r="L350" s="3">
        <f>IF(Inputs!$B$27&lt;&gt;"Ready","PENDING INPUTS",IF(A350&lt;=Inputs!$B$6,ROUND(K350*Inputs!C14/12,2),0))</f>
        <v>0</v>
      </c>
      <c r="M350" s="3">
        <f>IF(Inputs!$B$27&lt;&gt;"Ready","PENDING INPUTS",IF(AND(A350&lt;=Inputs!$B$6,K350&gt;0),Inputs!G14,0))</f>
        <v>0</v>
      </c>
      <c r="N350" s="3">
        <f>IF(Inputs!$B$27&lt;&gt;"Ready","PENDING INPUTS",IF(A350&gt;Inputs!$B$6,0,MIN((K350+L350+M350),IF(Inputs!H14=1,Inputs!D14,MAX(Inputs!F14,ROUND(K350*Inputs!E14+L350+M350,2))))))</f>
        <v>0</v>
      </c>
      <c r="O350">
        <f>IF(Inputs!$B$27&lt;&gt;"Ready","PENDING INPUTS",IF(K350&lt;=0,99,1+IF(AND(S350&gt;0,OR(Inputs!C15&gt;Inputs!C14,AND(Inputs!C15=Inputs!C14,1&lt;0))),1,0)+IF(AND(AA350&gt;0,OR(Inputs!C16&gt;Inputs!C14,AND(Inputs!C16=Inputs!C14,2&lt;0))),1,0)+IF(AND(AI350&gt;0,OR(Inputs!C17&gt;Inputs!C14,AND(Inputs!C17=Inputs!C14,3&lt;0))),1,0)+IF(AND(AQ350&gt;0,OR(Inputs!C18&gt;Inputs!C14,AND(Inputs!C18=Inputs!C14,4&lt;0))),1,0)+IF(AND(AY350&gt;0,OR(Inputs!C19&gt;Inputs!C14,AND(Inputs!C19=Inputs!C14,5&lt;0))),1,0)+IF(AND(BG350&gt;0,OR(Inputs!C20&gt;Inputs!C14,AND(Inputs!C20=Inputs!C14,6&lt;0))),1,0)+IF(AND(BO350&gt;0,OR(Inputs!C21&gt;Inputs!C14,AND(Inputs!C21=Inputs!C14,7&lt;0))),1,0)+IF(AND(BW350&gt;0,OR(Inputs!C22&gt;Inputs!C14,AND(Inputs!C22=Inputs!C14,8&lt;0))),1,0)+IF(AND(CE350&gt;0,OR(Inputs!C23&gt;Inputs!C14,AND(Inputs!C23=Inputs!C14,9&lt;0))),1,0)))</f>
        <v>99</v>
      </c>
      <c r="P350" s="3">
        <f>IF(Inputs!$B$27&lt;&gt;"Ready","PENDING INPUTS",IF(A350&gt;Inputs!$B$6,0,MIN(MAX(0,(K350+L350+M350)-N350),MAX(0,C350-D350-(IF(O350&lt;O350,K350+L350+M350-N350,0)+IF(W350&lt;O350,S350+T350+U350-V350,0)+IF(AE350&lt;O350,AA350+AB350+AC350-AD350,0)+IF(AM350&lt;O350,AI350+AJ350+AK350-AL350,0)+IF(AU350&lt;O350,AQ350+AR350+AS350-AT350,0)+IF(BC350&lt;O350,AY350+AZ350+BA350-BB350,0)+IF(BK350&lt;O350,BG350+BH350+BI350-BJ350,0)+IF(BS350&lt;O350,BO350+BP350+BQ350-BR350,0)+IF(CA350&lt;O350,BW350+BX350+BY350-BZ350,0)+IF(CI350&lt;O350,CE350+CF350+CG350-CH350,0))))))</f>
        <v>0</v>
      </c>
      <c r="Q350" s="3">
        <f>IF(Inputs!$B$27&lt;&gt;"Ready","PENDING INPUTS",MIN((K350+L350+M350),IF(D350&gt;C350,IF(D350=0,0,N350*C350/D350),N350+P350)))</f>
        <v>0</v>
      </c>
      <c r="R350" s="3">
        <f>IF(Inputs!$B$27&lt;&gt;"Ready","PENDING INPUTS",MAX(0,(K350+L350+M350)-Q350))</f>
        <v>0</v>
      </c>
      <c r="S350" s="3">
        <f>IF(Inputs!$B$27&lt;&gt;"Ready","PENDING INPUTS",Z349)</f>
        <v>0</v>
      </c>
      <c r="T350" s="3">
        <f>IF(Inputs!$B$27&lt;&gt;"Ready","PENDING INPUTS",IF(A350&lt;=Inputs!$B$6,ROUND(S350*Inputs!C15/12,2),0))</f>
        <v>0</v>
      </c>
      <c r="U350" s="3">
        <f>IF(Inputs!$B$27&lt;&gt;"Ready","PENDING INPUTS",IF(AND(A350&lt;=Inputs!$B$6,S350&gt;0),Inputs!G15,0))</f>
        <v>0</v>
      </c>
      <c r="V350" s="3">
        <f>IF(Inputs!$B$27&lt;&gt;"Ready","PENDING INPUTS",IF(A350&gt;Inputs!$B$6,0,MIN((S350+T350+U350),IF(Inputs!H15=1,Inputs!D15,MAX(Inputs!F15,ROUND(S350*Inputs!E15+T350+U350,2))))))</f>
        <v>0</v>
      </c>
      <c r="W350">
        <f>IF(Inputs!$B$27&lt;&gt;"Ready","PENDING INPUTS",IF(S350&lt;=0,99,1+IF(AND(K350&gt;0,OR(Inputs!C14&gt;Inputs!C15,AND(Inputs!C14=Inputs!C15,0&lt;1))),1,0)+IF(AND(AA350&gt;0,OR(Inputs!C16&gt;Inputs!C15,AND(Inputs!C16=Inputs!C15,2&lt;1))),1,0)+IF(AND(AI350&gt;0,OR(Inputs!C17&gt;Inputs!C15,AND(Inputs!C17=Inputs!C15,3&lt;1))),1,0)+IF(AND(AQ350&gt;0,OR(Inputs!C18&gt;Inputs!C15,AND(Inputs!C18=Inputs!C15,4&lt;1))),1,0)+IF(AND(AY350&gt;0,OR(Inputs!C19&gt;Inputs!C15,AND(Inputs!C19=Inputs!C15,5&lt;1))),1,0)+IF(AND(BG350&gt;0,OR(Inputs!C20&gt;Inputs!C15,AND(Inputs!C20=Inputs!C15,6&lt;1))),1,0)+IF(AND(BO350&gt;0,OR(Inputs!C21&gt;Inputs!C15,AND(Inputs!C21=Inputs!C15,7&lt;1))),1,0)+IF(AND(BW350&gt;0,OR(Inputs!C22&gt;Inputs!C15,AND(Inputs!C22=Inputs!C15,8&lt;1))),1,0)+IF(AND(CE350&gt;0,OR(Inputs!C23&gt;Inputs!C15,AND(Inputs!C23=Inputs!C15,9&lt;1))),1,0)))</f>
        <v>99</v>
      </c>
      <c r="X350" s="3">
        <f>IF(Inputs!$B$27&lt;&gt;"Ready","PENDING INPUTS",IF(A350&gt;Inputs!$B$6,0,MIN(MAX(0,(S350+T350+U350)-V350),MAX(0,C350-D350-(IF(O350&lt;W350,K350+L350+M350-N350,0)+IF(W350&lt;W350,S350+T350+U350-V350,0)+IF(AE350&lt;W350,AA350+AB350+AC350-AD350,0)+IF(AM350&lt;W350,AI350+AJ350+AK350-AL350,0)+IF(AU350&lt;W350,AQ350+AR350+AS350-AT350,0)+IF(BC350&lt;W350,AY350+AZ350+BA350-BB350,0)+IF(BK350&lt;W350,BG350+BH350+BI350-BJ350,0)+IF(BS350&lt;W350,BO350+BP350+BQ350-BR350,0)+IF(CA350&lt;W350,BW350+BX350+BY350-BZ350,0)+IF(CI350&lt;W350,CE350+CF350+CG350-CH350,0))))))</f>
        <v>0</v>
      </c>
      <c r="Y350" s="3">
        <f>IF(Inputs!$B$27&lt;&gt;"Ready","PENDING INPUTS",MIN((S350+T350+U350),IF(D350&gt;C350,IF(D350=0,0,V350*C350/D350),V350+X350)))</f>
        <v>0</v>
      </c>
      <c r="Z350" s="3">
        <f>IF(Inputs!$B$27&lt;&gt;"Ready","PENDING INPUTS",MAX(0,(S350+T350+U350)-Y350))</f>
        <v>0</v>
      </c>
      <c r="AA350" s="3">
        <f>IF(Inputs!$B$27&lt;&gt;"Ready","PENDING INPUTS",AH349)</f>
        <v>0</v>
      </c>
      <c r="AB350" s="3">
        <f>IF(Inputs!$B$27&lt;&gt;"Ready","PENDING INPUTS",IF(A350&lt;=Inputs!$B$6,ROUND(AA350*Inputs!C16/12,2),0))</f>
        <v>0</v>
      </c>
      <c r="AC350" s="3">
        <f>IF(Inputs!$B$27&lt;&gt;"Ready","PENDING INPUTS",IF(AND(A350&lt;=Inputs!$B$6,AA350&gt;0),Inputs!G16,0))</f>
        <v>0</v>
      </c>
      <c r="AD350" s="3">
        <f>IF(Inputs!$B$27&lt;&gt;"Ready","PENDING INPUTS",IF(A350&gt;Inputs!$B$6,0,MIN((AA350+AB350+AC350),IF(Inputs!H16=1,Inputs!D16,MAX(Inputs!F16,ROUND(AA350*Inputs!E16+AB350+AC350,2))))))</f>
        <v>0</v>
      </c>
      <c r="AE350">
        <f>IF(Inputs!$B$27&lt;&gt;"Ready","PENDING INPUTS",IF(AA350&lt;=0,99,1+IF(AND(K350&gt;0,OR(Inputs!C14&gt;Inputs!C16,AND(Inputs!C14=Inputs!C16,0&lt;2))),1,0)+IF(AND(S350&gt;0,OR(Inputs!C15&gt;Inputs!C16,AND(Inputs!C15=Inputs!C16,1&lt;2))),1,0)+IF(AND(AI350&gt;0,OR(Inputs!C17&gt;Inputs!C16,AND(Inputs!C17=Inputs!C16,3&lt;2))),1,0)+IF(AND(AQ350&gt;0,OR(Inputs!C18&gt;Inputs!C16,AND(Inputs!C18=Inputs!C16,4&lt;2))),1,0)+IF(AND(AY350&gt;0,OR(Inputs!C19&gt;Inputs!C16,AND(Inputs!C19=Inputs!C16,5&lt;2))),1,0)+IF(AND(BG350&gt;0,OR(Inputs!C20&gt;Inputs!C16,AND(Inputs!C20=Inputs!C16,6&lt;2))),1,0)+IF(AND(BO350&gt;0,OR(Inputs!C21&gt;Inputs!C16,AND(Inputs!C21=Inputs!C16,7&lt;2))),1,0)+IF(AND(BW350&gt;0,OR(Inputs!C22&gt;Inputs!C16,AND(Inputs!C22=Inputs!C16,8&lt;2))),1,0)+IF(AND(CE350&gt;0,OR(Inputs!C23&gt;Inputs!C16,AND(Inputs!C23=Inputs!C16,9&lt;2))),1,0)))</f>
        <v>99</v>
      </c>
      <c r="AF350" s="3">
        <f>IF(Inputs!$B$27&lt;&gt;"Ready","PENDING INPUTS",IF(A350&gt;Inputs!$B$6,0,MIN(MAX(0,(AA350+AB350+AC350)-AD350),MAX(0,C350-D350-(IF(O350&lt;AE350,K350+L350+M350-N350,0)+IF(W350&lt;AE350,S350+T350+U350-V350,0)+IF(AE350&lt;AE350,AA350+AB350+AC350-AD350,0)+IF(AM350&lt;AE350,AI350+AJ350+AK350-AL350,0)+IF(AU350&lt;AE350,AQ350+AR350+AS350-AT350,0)+IF(BC350&lt;AE350,AY350+AZ350+BA350-BB350,0)+IF(BK350&lt;AE350,BG350+BH350+BI350-BJ350,0)+IF(BS350&lt;AE350,BO350+BP350+BQ350-BR350,0)+IF(CA350&lt;AE350,BW350+BX350+BY350-BZ350,0)+IF(CI350&lt;AE350,CE350+CF350+CG350-CH350,0))))))</f>
        <v>0</v>
      </c>
      <c r="AG350" s="3">
        <f>IF(Inputs!$B$27&lt;&gt;"Ready","PENDING INPUTS",MIN((AA350+AB350+AC350),IF(D350&gt;C350,IF(D350=0,0,AD350*C350/D350),AD350+AF350)))</f>
        <v>0</v>
      </c>
      <c r="AH350" s="3">
        <f>IF(Inputs!$B$27&lt;&gt;"Ready","PENDING INPUTS",MAX(0,(AA350+AB350+AC350)-AG350))</f>
        <v>0</v>
      </c>
      <c r="AI350" s="3">
        <f>IF(Inputs!$B$27&lt;&gt;"Ready","PENDING INPUTS",AP349)</f>
        <v>0</v>
      </c>
      <c r="AJ350" s="3">
        <f>IF(Inputs!$B$27&lt;&gt;"Ready","PENDING INPUTS",IF(A350&lt;=Inputs!$B$6,ROUND(AI350*Inputs!C17/12,2),0))</f>
        <v>0</v>
      </c>
      <c r="AK350" s="3">
        <f>IF(Inputs!$B$27&lt;&gt;"Ready","PENDING INPUTS",IF(AND(A350&lt;=Inputs!$B$6,AI350&gt;0),Inputs!G17,0))</f>
        <v>0</v>
      </c>
      <c r="AL350" s="3">
        <f>IF(Inputs!$B$27&lt;&gt;"Ready","PENDING INPUTS",IF(A350&gt;Inputs!$B$6,0,MIN((AI350+AJ350+AK350),IF(Inputs!H17=1,Inputs!D17,MAX(Inputs!F17,ROUND(AI350*Inputs!E17+AJ350+AK350,2))))))</f>
        <v>0</v>
      </c>
      <c r="AM350">
        <f>IF(Inputs!$B$27&lt;&gt;"Ready","PENDING INPUTS",IF(AI350&lt;=0,99,1+IF(AND(K350&gt;0,OR(Inputs!C14&gt;Inputs!C17,AND(Inputs!C14=Inputs!C17,0&lt;3))),1,0)+IF(AND(S350&gt;0,OR(Inputs!C15&gt;Inputs!C17,AND(Inputs!C15=Inputs!C17,1&lt;3))),1,0)+IF(AND(AA350&gt;0,OR(Inputs!C16&gt;Inputs!C17,AND(Inputs!C16=Inputs!C17,2&lt;3))),1,0)+IF(AND(AQ350&gt;0,OR(Inputs!C18&gt;Inputs!C17,AND(Inputs!C18=Inputs!C17,4&lt;3))),1,0)+IF(AND(AY350&gt;0,OR(Inputs!C19&gt;Inputs!C17,AND(Inputs!C19=Inputs!C17,5&lt;3))),1,0)+IF(AND(BG350&gt;0,OR(Inputs!C20&gt;Inputs!C17,AND(Inputs!C20=Inputs!C17,6&lt;3))),1,0)+IF(AND(BO350&gt;0,OR(Inputs!C21&gt;Inputs!C17,AND(Inputs!C21=Inputs!C17,7&lt;3))),1,0)+IF(AND(BW350&gt;0,OR(Inputs!C22&gt;Inputs!C17,AND(Inputs!C22=Inputs!C17,8&lt;3))),1,0)+IF(AND(CE350&gt;0,OR(Inputs!C23&gt;Inputs!C17,AND(Inputs!C23=Inputs!C17,9&lt;3))),1,0)))</f>
        <v>99</v>
      </c>
      <c r="AN350" s="3">
        <f>IF(Inputs!$B$27&lt;&gt;"Ready","PENDING INPUTS",IF(A350&gt;Inputs!$B$6,0,MIN(MAX(0,(AI350+AJ350+AK350)-AL350),MAX(0,C350-D350-(IF(O350&lt;AM350,K350+L350+M350-N350,0)+IF(W350&lt;AM350,S350+T350+U350-V350,0)+IF(AE350&lt;AM350,AA350+AB350+AC350-AD350,0)+IF(AM350&lt;AM350,AI350+AJ350+AK350-AL350,0)+IF(AU350&lt;AM350,AQ350+AR350+AS350-AT350,0)+IF(BC350&lt;AM350,AY350+AZ350+BA350-BB350,0)+IF(BK350&lt;AM350,BG350+BH350+BI350-BJ350,0)+IF(BS350&lt;AM350,BO350+BP350+BQ350-BR350,0)+IF(CA350&lt;AM350,BW350+BX350+BY350-BZ350,0)+IF(CI350&lt;AM350,CE350+CF350+CG350-CH350,0))))))</f>
        <v>0</v>
      </c>
      <c r="AO350" s="3">
        <f>IF(Inputs!$B$27&lt;&gt;"Ready","PENDING INPUTS",MIN((AI350+AJ350+AK350),IF(D350&gt;C350,IF(D350=0,0,AL350*C350/D350),AL350+AN350)))</f>
        <v>0</v>
      </c>
      <c r="AP350" s="3">
        <f>IF(Inputs!$B$27&lt;&gt;"Ready","PENDING INPUTS",MAX(0,(AI350+AJ350+AK350)-AO350))</f>
        <v>0</v>
      </c>
      <c r="AQ350" s="3">
        <f>IF(Inputs!$B$27&lt;&gt;"Ready","PENDING INPUTS",AX349)</f>
        <v>0</v>
      </c>
      <c r="AR350" s="3">
        <f>IF(Inputs!$B$27&lt;&gt;"Ready","PENDING INPUTS",IF(A350&lt;=Inputs!$B$6,ROUND(AQ350*Inputs!C18/12,2),0))</f>
        <v>0</v>
      </c>
      <c r="AS350" s="3">
        <f>IF(Inputs!$B$27&lt;&gt;"Ready","PENDING INPUTS",IF(AND(A350&lt;=Inputs!$B$6,AQ350&gt;0),Inputs!G18,0))</f>
        <v>0</v>
      </c>
      <c r="AT350" s="3">
        <f>IF(Inputs!$B$27&lt;&gt;"Ready","PENDING INPUTS",IF(A350&gt;Inputs!$B$6,0,MIN((AQ350+AR350+AS350),IF(Inputs!H18=1,Inputs!D18,MAX(Inputs!F18,ROUND(AQ350*Inputs!E18+AR350+AS350,2))))))</f>
        <v>0</v>
      </c>
      <c r="AU350">
        <f>IF(Inputs!$B$27&lt;&gt;"Ready","PENDING INPUTS",IF(AQ350&lt;=0,99,1+IF(AND(K350&gt;0,OR(Inputs!C14&gt;Inputs!C18,AND(Inputs!C14=Inputs!C18,0&lt;4))),1,0)+IF(AND(S350&gt;0,OR(Inputs!C15&gt;Inputs!C18,AND(Inputs!C15=Inputs!C18,1&lt;4))),1,0)+IF(AND(AA350&gt;0,OR(Inputs!C16&gt;Inputs!C18,AND(Inputs!C16=Inputs!C18,2&lt;4))),1,0)+IF(AND(AI350&gt;0,OR(Inputs!C17&gt;Inputs!C18,AND(Inputs!C17=Inputs!C18,3&lt;4))),1,0)+IF(AND(AY350&gt;0,OR(Inputs!C19&gt;Inputs!C18,AND(Inputs!C19=Inputs!C18,5&lt;4))),1,0)+IF(AND(BG350&gt;0,OR(Inputs!C20&gt;Inputs!C18,AND(Inputs!C20=Inputs!C18,6&lt;4))),1,0)+IF(AND(BO350&gt;0,OR(Inputs!C21&gt;Inputs!C18,AND(Inputs!C21=Inputs!C18,7&lt;4))),1,0)+IF(AND(BW350&gt;0,OR(Inputs!C22&gt;Inputs!C18,AND(Inputs!C22=Inputs!C18,8&lt;4))),1,0)+IF(AND(CE350&gt;0,OR(Inputs!C23&gt;Inputs!C18,AND(Inputs!C23=Inputs!C18,9&lt;4))),1,0)))</f>
        <v>99</v>
      </c>
      <c r="AV350" s="3">
        <f>IF(Inputs!$B$27&lt;&gt;"Ready","PENDING INPUTS",IF(A350&gt;Inputs!$B$6,0,MIN(MAX(0,(AQ350+AR350+AS350)-AT350),MAX(0,C350-D350-(IF(O350&lt;AU350,K350+L350+M350-N350,0)+IF(W350&lt;AU350,S350+T350+U350-V350,0)+IF(AE350&lt;AU350,AA350+AB350+AC350-AD350,0)+IF(AM350&lt;AU350,AI350+AJ350+AK350-AL350,0)+IF(AU350&lt;AU350,AQ350+AR350+AS350-AT350,0)+IF(BC350&lt;AU350,AY350+AZ350+BA350-BB350,0)+IF(BK350&lt;AU350,BG350+BH350+BI350-BJ350,0)+IF(BS350&lt;AU350,BO350+BP350+BQ350-BR350,0)+IF(CA350&lt;AU350,BW350+BX350+BY350-BZ350,0)+IF(CI350&lt;AU350,CE350+CF350+CG350-CH350,0))))))</f>
        <v>0</v>
      </c>
      <c r="AW350" s="3">
        <f>IF(Inputs!$B$27&lt;&gt;"Ready","PENDING INPUTS",MIN((AQ350+AR350+AS350),IF(D350&gt;C350,IF(D350=0,0,AT350*C350/D350),AT350+AV350)))</f>
        <v>0</v>
      </c>
      <c r="AX350" s="3">
        <f>IF(Inputs!$B$27&lt;&gt;"Ready","PENDING INPUTS",MAX(0,(AQ350+AR350+AS350)-AW350))</f>
        <v>0</v>
      </c>
      <c r="AY350" s="3">
        <f>IF(Inputs!$B$27&lt;&gt;"Ready","PENDING INPUTS",BF349)</f>
        <v>0</v>
      </c>
      <c r="AZ350" s="3">
        <f>IF(Inputs!$B$27&lt;&gt;"Ready","PENDING INPUTS",IF(A350&lt;=Inputs!$B$6,ROUND(AY350*Inputs!C19/12,2),0))</f>
        <v>0</v>
      </c>
      <c r="BA350" s="3">
        <f>IF(Inputs!$B$27&lt;&gt;"Ready","PENDING INPUTS",IF(AND(A350&lt;=Inputs!$B$6,AY350&gt;0),Inputs!G19,0))</f>
        <v>0</v>
      </c>
      <c r="BB350" s="3">
        <f>IF(Inputs!$B$27&lt;&gt;"Ready","PENDING INPUTS",IF(A350&gt;Inputs!$B$6,0,MIN((AY350+AZ350+BA350),IF(Inputs!H19=1,Inputs!D19,MAX(Inputs!F19,ROUND(AY350*Inputs!E19+AZ350+BA350,2))))))</f>
        <v>0</v>
      </c>
      <c r="BC350">
        <f>IF(Inputs!$B$27&lt;&gt;"Ready","PENDING INPUTS",IF(AY350&lt;=0,99,1+IF(AND(K350&gt;0,OR(Inputs!C14&gt;Inputs!C19,AND(Inputs!C14=Inputs!C19,0&lt;5))),1,0)+IF(AND(S350&gt;0,OR(Inputs!C15&gt;Inputs!C19,AND(Inputs!C15=Inputs!C19,1&lt;5))),1,0)+IF(AND(AA350&gt;0,OR(Inputs!C16&gt;Inputs!C19,AND(Inputs!C16=Inputs!C19,2&lt;5))),1,0)+IF(AND(AI350&gt;0,OR(Inputs!C17&gt;Inputs!C19,AND(Inputs!C17=Inputs!C19,3&lt;5))),1,0)+IF(AND(AQ350&gt;0,OR(Inputs!C18&gt;Inputs!C19,AND(Inputs!C18=Inputs!C19,4&lt;5))),1,0)+IF(AND(BG350&gt;0,OR(Inputs!C20&gt;Inputs!C19,AND(Inputs!C20=Inputs!C19,6&lt;5))),1,0)+IF(AND(BO350&gt;0,OR(Inputs!C21&gt;Inputs!C19,AND(Inputs!C21=Inputs!C19,7&lt;5))),1,0)+IF(AND(BW350&gt;0,OR(Inputs!C22&gt;Inputs!C19,AND(Inputs!C22=Inputs!C19,8&lt;5))),1,0)+IF(AND(CE350&gt;0,OR(Inputs!C23&gt;Inputs!C19,AND(Inputs!C23=Inputs!C19,9&lt;5))),1,0)))</f>
        <v>99</v>
      </c>
      <c r="BD350" s="3">
        <f>IF(Inputs!$B$27&lt;&gt;"Ready","PENDING INPUTS",IF(A350&gt;Inputs!$B$6,0,MIN(MAX(0,(AY350+AZ350+BA350)-BB350),MAX(0,C350-D350-(IF(O350&lt;BC350,K350+L350+M350-N350,0)+IF(W350&lt;BC350,S350+T350+U350-V350,0)+IF(AE350&lt;BC350,AA350+AB350+AC350-AD350,0)+IF(AM350&lt;BC350,AI350+AJ350+AK350-AL350,0)+IF(AU350&lt;BC350,AQ350+AR350+AS350-AT350,0)+IF(BC350&lt;BC350,AY350+AZ350+BA350-BB350,0)+IF(BK350&lt;BC350,BG350+BH350+BI350-BJ350,0)+IF(BS350&lt;BC350,BO350+BP350+BQ350-BR350,0)+IF(CA350&lt;BC350,BW350+BX350+BY350-BZ350,0)+IF(CI350&lt;BC350,CE350+CF350+CG350-CH350,0))))))</f>
        <v>0</v>
      </c>
      <c r="BE350" s="3">
        <f>IF(Inputs!$B$27&lt;&gt;"Ready","PENDING INPUTS",MIN((AY350+AZ350+BA350),IF(D350&gt;C350,IF(D350=0,0,BB350*C350/D350),BB350+BD350)))</f>
        <v>0</v>
      </c>
      <c r="BF350" s="3">
        <f>IF(Inputs!$B$27&lt;&gt;"Ready","PENDING INPUTS",MAX(0,(AY350+AZ350+BA350)-BE350))</f>
        <v>0</v>
      </c>
      <c r="BG350" s="3">
        <f>IF(Inputs!$B$27&lt;&gt;"Ready","PENDING INPUTS",BN349)</f>
        <v>0</v>
      </c>
      <c r="BH350" s="3">
        <f>IF(Inputs!$B$27&lt;&gt;"Ready","PENDING INPUTS",IF(A350&lt;=Inputs!$B$6,ROUND(BG350*Inputs!C20/12,2),0))</f>
        <v>0</v>
      </c>
      <c r="BI350" s="3">
        <f>IF(Inputs!$B$27&lt;&gt;"Ready","PENDING INPUTS",IF(AND(A350&lt;=Inputs!$B$6,BG350&gt;0),Inputs!G20,0))</f>
        <v>0</v>
      </c>
      <c r="BJ350" s="3">
        <f>IF(Inputs!$B$27&lt;&gt;"Ready","PENDING INPUTS",IF(A350&gt;Inputs!$B$6,0,MIN((BG350+BH350+BI350),IF(Inputs!H20=1,Inputs!D20,MAX(Inputs!F20,ROUND(BG350*Inputs!E20+BH350+BI350,2))))))</f>
        <v>0</v>
      </c>
      <c r="BK350">
        <f>IF(Inputs!$B$27&lt;&gt;"Ready","PENDING INPUTS",IF(BG350&lt;=0,99,1+IF(AND(K350&gt;0,OR(Inputs!C14&gt;Inputs!C20,AND(Inputs!C14=Inputs!C20,0&lt;6))),1,0)+IF(AND(S350&gt;0,OR(Inputs!C15&gt;Inputs!C20,AND(Inputs!C15=Inputs!C20,1&lt;6))),1,0)+IF(AND(AA350&gt;0,OR(Inputs!C16&gt;Inputs!C20,AND(Inputs!C16=Inputs!C20,2&lt;6))),1,0)+IF(AND(AI350&gt;0,OR(Inputs!C17&gt;Inputs!C20,AND(Inputs!C17=Inputs!C20,3&lt;6))),1,0)+IF(AND(AQ350&gt;0,OR(Inputs!C18&gt;Inputs!C20,AND(Inputs!C18=Inputs!C20,4&lt;6))),1,0)+IF(AND(AY350&gt;0,OR(Inputs!C19&gt;Inputs!C20,AND(Inputs!C19=Inputs!C20,5&lt;6))),1,0)+IF(AND(BO350&gt;0,OR(Inputs!C21&gt;Inputs!C20,AND(Inputs!C21=Inputs!C20,7&lt;6))),1,0)+IF(AND(BW350&gt;0,OR(Inputs!C22&gt;Inputs!C20,AND(Inputs!C22=Inputs!C20,8&lt;6))),1,0)+IF(AND(CE350&gt;0,OR(Inputs!C23&gt;Inputs!C20,AND(Inputs!C23=Inputs!C20,9&lt;6))),1,0)))</f>
        <v>99</v>
      </c>
      <c r="BL350" s="3">
        <f>IF(Inputs!$B$27&lt;&gt;"Ready","PENDING INPUTS",IF(A350&gt;Inputs!$B$6,0,MIN(MAX(0,(BG350+BH350+BI350)-BJ350),MAX(0,C350-D350-(IF(O350&lt;BK350,K350+L350+M350-N350,0)+IF(W350&lt;BK350,S350+T350+U350-V350,0)+IF(AE350&lt;BK350,AA350+AB350+AC350-AD350,0)+IF(AM350&lt;BK350,AI350+AJ350+AK350-AL350,0)+IF(AU350&lt;BK350,AQ350+AR350+AS350-AT350,0)+IF(BC350&lt;BK350,AY350+AZ350+BA350-BB350,0)+IF(BK350&lt;BK350,BG350+BH350+BI350-BJ350,0)+IF(BS350&lt;BK350,BO350+BP350+BQ350-BR350,0)+IF(CA350&lt;BK350,BW350+BX350+BY350-BZ350,0)+IF(CI350&lt;BK350,CE350+CF350+CG350-CH350,0))))))</f>
        <v>0</v>
      </c>
      <c r="BM350" s="3">
        <f>IF(Inputs!$B$27&lt;&gt;"Ready","PENDING INPUTS",MIN((BG350+BH350+BI350),IF(D350&gt;C350,IF(D350=0,0,BJ350*C350/D350),BJ350+BL350)))</f>
        <v>0</v>
      </c>
      <c r="BN350" s="3">
        <f>IF(Inputs!$B$27&lt;&gt;"Ready","PENDING INPUTS",MAX(0,(BG350+BH350+BI350)-BM350))</f>
        <v>0</v>
      </c>
      <c r="BO350" s="3">
        <f>IF(Inputs!$B$27&lt;&gt;"Ready","PENDING INPUTS",BV349)</f>
        <v>0</v>
      </c>
      <c r="BP350" s="3">
        <f>IF(Inputs!$B$27&lt;&gt;"Ready","PENDING INPUTS",IF(A350&lt;=Inputs!$B$6,ROUND(BO350*Inputs!C21/12,2),0))</f>
        <v>0</v>
      </c>
      <c r="BQ350" s="3">
        <f>IF(Inputs!$B$27&lt;&gt;"Ready","PENDING INPUTS",IF(AND(A350&lt;=Inputs!$B$6,BO350&gt;0),Inputs!G21,0))</f>
        <v>0</v>
      </c>
      <c r="BR350" s="3">
        <f>IF(Inputs!$B$27&lt;&gt;"Ready","PENDING INPUTS",IF(A350&gt;Inputs!$B$6,0,MIN((BO350+BP350+BQ350),IF(Inputs!H21=1,Inputs!D21,MAX(Inputs!F21,ROUND(BO350*Inputs!E21+BP350+BQ350,2))))))</f>
        <v>0</v>
      </c>
      <c r="BS350">
        <f>IF(Inputs!$B$27&lt;&gt;"Ready","PENDING INPUTS",IF(BO350&lt;=0,99,1+IF(AND(K350&gt;0,OR(Inputs!C14&gt;Inputs!C21,AND(Inputs!C14=Inputs!C21,0&lt;7))),1,0)+IF(AND(S350&gt;0,OR(Inputs!C15&gt;Inputs!C21,AND(Inputs!C15=Inputs!C21,1&lt;7))),1,0)+IF(AND(AA350&gt;0,OR(Inputs!C16&gt;Inputs!C21,AND(Inputs!C16=Inputs!C21,2&lt;7))),1,0)+IF(AND(AI350&gt;0,OR(Inputs!C17&gt;Inputs!C21,AND(Inputs!C17=Inputs!C21,3&lt;7))),1,0)+IF(AND(AQ350&gt;0,OR(Inputs!C18&gt;Inputs!C21,AND(Inputs!C18=Inputs!C21,4&lt;7))),1,0)+IF(AND(AY350&gt;0,OR(Inputs!C19&gt;Inputs!C21,AND(Inputs!C19=Inputs!C21,5&lt;7))),1,0)+IF(AND(BG350&gt;0,OR(Inputs!C20&gt;Inputs!C21,AND(Inputs!C20=Inputs!C21,6&lt;7))),1,0)+IF(AND(BW350&gt;0,OR(Inputs!C22&gt;Inputs!C21,AND(Inputs!C22=Inputs!C21,8&lt;7))),1,0)+IF(AND(CE350&gt;0,OR(Inputs!C23&gt;Inputs!C21,AND(Inputs!C23=Inputs!C21,9&lt;7))),1,0)))</f>
        <v>99</v>
      </c>
      <c r="BT350" s="3">
        <f>IF(Inputs!$B$27&lt;&gt;"Ready","PENDING INPUTS",IF(A350&gt;Inputs!$B$6,0,MIN(MAX(0,(BO350+BP350+BQ350)-BR350),MAX(0,C350-D350-(IF(O350&lt;BS350,K350+L350+M350-N350,0)+IF(W350&lt;BS350,S350+T350+U350-V350,0)+IF(AE350&lt;BS350,AA350+AB350+AC350-AD350,0)+IF(AM350&lt;BS350,AI350+AJ350+AK350-AL350,0)+IF(AU350&lt;BS350,AQ350+AR350+AS350-AT350,0)+IF(BC350&lt;BS350,AY350+AZ350+BA350-BB350,0)+IF(BK350&lt;BS350,BG350+BH350+BI350-BJ350,0)+IF(BS350&lt;BS350,BO350+BP350+BQ350-BR350,0)+IF(CA350&lt;BS350,BW350+BX350+BY350-BZ350,0)+IF(CI350&lt;BS350,CE350+CF350+CG350-CH350,0))))))</f>
        <v>0</v>
      </c>
      <c r="BU350" s="3">
        <f>IF(Inputs!$B$27&lt;&gt;"Ready","PENDING INPUTS",MIN((BO350+BP350+BQ350),IF(D350&gt;C350,IF(D350=0,0,BR350*C350/D350),BR350+BT350)))</f>
        <v>0</v>
      </c>
      <c r="BV350" s="3">
        <f>IF(Inputs!$B$27&lt;&gt;"Ready","PENDING INPUTS",MAX(0,(BO350+BP350+BQ350)-BU350))</f>
        <v>0</v>
      </c>
      <c r="BW350" s="3">
        <f>IF(Inputs!$B$27&lt;&gt;"Ready","PENDING INPUTS",CD349)</f>
        <v>0</v>
      </c>
      <c r="BX350" s="3">
        <f>IF(Inputs!$B$27&lt;&gt;"Ready","PENDING INPUTS",IF(A350&lt;=Inputs!$B$6,ROUND(BW350*Inputs!C22/12,2),0))</f>
        <v>0</v>
      </c>
      <c r="BY350" s="3">
        <f>IF(Inputs!$B$27&lt;&gt;"Ready","PENDING INPUTS",IF(AND(A350&lt;=Inputs!$B$6,BW350&gt;0),Inputs!G22,0))</f>
        <v>0</v>
      </c>
      <c r="BZ350" s="3">
        <f>IF(Inputs!$B$27&lt;&gt;"Ready","PENDING INPUTS",IF(A350&gt;Inputs!$B$6,0,MIN((BW350+BX350+BY350),IF(Inputs!H22=1,Inputs!D22,MAX(Inputs!F22,ROUND(BW350*Inputs!E22+BX350+BY350,2))))))</f>
        <v>0</v>
      </c>
      <c r="CA350">
        <f>IF(Inputs!$B$27&lt;&gt;"Ready","PENDING INPUTS",IF(BW350&lt;=0,99,1+IF(AND(K350&gt;0,OR(Inputs!C14&gt;Inputs!C22,AND(Inputs!C14=Inputs!C22,0&lt;8))),1,0)+IF(AND(S350&gt;0,OR(Inputs!C15&gt;Inputs!C22,AND(Inputs!C15=Inputs!C22,1&lt;8))),1,0)+IF(AND(AA350&gt;0,OR(Inputs!C16&gt;Inputs!C22,AND(Inputs!C16=Inputs!C22,2&lt;8))),1,0)+IF(AND(AI350&gt;0,OR(Inputs!C17&gt;Inputs!C22,AND(Inputs!C17=Inputs!C22,3&lt;8))),1,0)+IF(AND(AQ350&gt;0,OR(Inputs!C18&gt;Inputs!C22,AND(Inputs!C18=Inputs!C22,4&lt;8))),1,0)+IF(AND(AY350&gt;0,OR(Inputs!C19&gt;Inputs!C22,AND(Inputs!C19=Inputs!C22,5&lt;8))),1,0)+IF(AND(BG350&gt;0,OR(Inputs!C20&gt;Inputs!C22,AND(Inputs!C20=Inputs!C22,6&lt;8))),1,0)+IF(AND(BO350&gt;0,OR(Inputs!C21&gt;Inputs!C22,AND(Inputs!C21=Inputs!C22,7&lt;8))),1,0)+IF(AND(CE350&gt;0,OR(Inputs!C23&gt;Inputs!C22,AND(Inputs!C23=Inputs!C22,9&lt;8))),1,0)))</f>
        <v>99</v>
      </c>
      <c r="CB350" s="3">
        <f>IF(Inputs!$B$27&lt;&gt;"Ready","PENDING INPUTS",IF(A350&gt;Inputs!$B$6,0,MIN(MAX(0,(BW350+BX350+BY350)-BZ350),MAX(0,C350-D350-(IF(O350&lt;CA350,K350+L350+M350-N350,0)+IF(W350&lt;CA350,S350+T350+U350-V350,0)+IF(AE350&lt;CA350,AA350+AB350+AC350-AD350,0)+IF(AM350&lt;CA350,AI350+AJ350+AK350-AL350,0)+IF(AU350&lt;CA350,AQ350+AR350+AS350-AT350,0)+IF(BC350&lt;CA350,AY350+AZ350+BA350-BB350,0)+IF(BK350&lt;CA350,BG350+BH350+BI350-BJ350,0)+IF(BS350&lt;CA350,BO350+BP350+BQ350-BR350,0)+IF(CA350&lt;CA350,BW350+BX350+BY350-BZ350,0)+IF(CI350&lt;CA350,CE350+CF350+CG350-CH350,0))))))</f>
        <v>0</v>
      </c>
      <c r="CC350" s="3">
        <f>IF(Inputs!$B$27&lt;&gt;"Ready","PENDING INPUTS",MIN((BW350+BX350+BY350),IF(D350&gt;C350,IF(D350=0,0,BZ350*C350/D350),BZ350+CB350)))</f>
        <v>0</v>
      </c>
      <c r="CD350" s="3">
        <f>IF(Inputs!$B$27&lt;&gt;"Ready","PENDING INPUTS",MAX(0,(BW350+BX350+BY350)-CC350))</f>
        <v>0</v>
      </c>
      <c r="CE350" s="3">
        <f>IF(Inputs!$B$27&lt;&gt;"Ready","PENDING INPUTS",CL349)</f>
        <v>0</v>
      </c>
      <c r="CF350" s="3">
        <f>IF(Inputs!$B$27&lt;&gt;"Ready","PENDING INPUTS",IF(A350&lt;=Inputs!$B$6,ROUND(CE350*Inputs!C23/12,2),0))</f>
        <v>0</v>
      </c>
      <c r="CG350" s="3">
        <f>IF(Inputs!$B$27&lt;&gt;"Ready","PENDING INPUTS",IF(AND(A350&lt;=Inputs!$B$6,CE350&gt;0),Inputs!G23,0))</f>
        <v>0</v>
      </c>
      <c r="CH350" s="3">
        <f>IF(Inputs!$B$27&lt;&gt;"Ready","PENDING INPUTS",IF(A350&gt;Inputs!$B$6,0,MIN((CE350+CF350+CG350),IF(Inputs!H23=1,Inputs!D23,MAX(Inputs!F23,ROUND(CE350*Inputs!E23+CF350+CG350,2))))))</f>
        <v>0</v>
      </c>
      <c r="CI350">
        <f>IF(Inputs!$B$27&lt;&gt;"Ready","PENDING INPUTS",IF(CE350&lt;=0,99,1+IF(AND(K350&gt;0,OR(Inputs!C14&gt;Inputs!C23,AND(Inputs!C14=Inputs!C23,0&lt;9))),1,0)+IF(AND(S350&gt;0,OR(Inputs!C15&gt;Inputs!C23,AND(Inputs!C15=Inputs!C23,1&lt;9))),1,0)+IF(AND(AA350&gt;0,OR(Inputs!C16&gt;Inputs!C23,AND(Inputs!C16=Inputs!C23,2&lt;9))),1,0)+IF(AND(AI350&gt;0,OR(Inputs!C17&gt;Inputs!C23,AND(Inputs!C17=Inputs!C23,3&lt;9))),1,0)+IF(AND(AQ350&gt;0,OR(Inputs!C18&gt;Inputs!C23,AND(Inputs!C18=Inputs!C23,4&lt;9))),1,0)+IF(AND(AY350&gt;0,OR(Inputs!C19&gt;Inputs!C23,AND(Inputs!C19=Inputs!C23,5&lt;9))),1,0)+IF(AND(BG350&gt;0,OR(Inputs!C20&gt;Inputs!C23,AND(Inputs!C20=Inputs!C23,6&lt;9))),1,0)+IF(AND(BO350&gt;0,OR(Inputs!C21&gt;Inputs!C23,AND(Inputs!C21=Inputs!C23,7&lt;9))),1,0)+IF(AND(BW350&gt;0,OR(Inputs!C22&gt;Inputs!C23,AND(Inputs!C22=Inputs!C23,8&lt;9))),1,0)))</f>
        <v>99</v>
      </c>
      <c r="CJ350" s="3">
        <f>IF(Inputs!$B$27&lt;&gt;"Ready","PENDING INPUTS",IF(A350&gt;Inputs!$B$6,0,MIN(MAX(0,(CE350+CF350+CG350)-CH350),MAX(0,C350-D350-(IF(O350&lt;CI350,K350+L350+M350-N350,0)+IF(W350&lt;CI350,S350+T350+U350-V350,0)+IF(AE350&lt;CI350,AA350+AB350+AC350-AD350,0)+IF(AM350&lt;CI350,AI350+AJ350+AK350-AL350,0)+IF(AU350&lt;CI350,AQ350+AR350+AS350-AT350,0)+IF(BC350&lt;CI350,AY350+AZ350+BA350-BB350,0)+IF(BK350&lt;CI350,BG350+BH350+BI350-BJ350,0)+IF(BS350&lt;CI350,BO350+BP350+BQ350-BR350,0)+IF(CA350&lt;CI350,BW350+BX350+BY350-BZ350,0)+IF(CI350&lt;CI350,CE350+CF350+CG350-CH350,0))))))</f>
        <v>0</v>
      </c>
      <c r="CK350" s="3">
        <f>IF(Inputs!$B$27&lt;&gt;"Ready","PENDING INPUTS",MIN((CE350+CF350+CG350),IF(D350&gt;C350,IF(D350=0,0,CH350*C350/D350),CH350+CJ350)))</f>
        <v>0</v>
      </c>
      <c r="CL350" s="3">
        <f>IF(Inputs!$B$27&lt;&gt;"Ready","PENDING INPUTS",MAX(0,(CE350+CF350+CG350)-CK350))</f>
        <v>0</v>
      </c>
    </row>
    <row r="351" spans="1:90" ht="27.95" customHeight="1" x14ac:dyDescent="0.25">
      <c r="A351">
        <v>347</v>
      </c>
      <c r="B351" s="13">
        <f>IF(Inputs!$B$27&lt;&gt;"Ready","PENDING INPUTS",EDATE(Inputs!$B$5,A351-1))</f>
        <v>56827</v>
      </c>
      <c r="C351" s="3">
        <f>IF(Inputs!$B$27&lt;&gt;"Ready","PENDING INPUTS",IF(A351&lt;=Inputs!$B$6,MAX(0,Inputs!$B$4+IF(A351=Inputs!$B$7,Inputs!$B$8,0)+IF(A351=Inputs!$B$9,Inputs!$B$10,0)),0))</f>
        <v>0</v>
      </c>
      <c r="D351" s="3">
        <f>IF(Inputs!$B$27&lt;&gt;"Ready","PENDING INPUTS",SUM(N351,V351,AD351,AL351,AT351,BB351,BJ351,BR351,BZ351,CH351))</f>
        <v>0</v>
      </c>
      <c r="E351" s="3">
        <f>IF(Inputs!$B$27&lt;&gt;"Ready","PENDING INPUTS",MAX(0,D351-C351))</f>
        <v>0</v>
      </c>
      <c r="F351" s="3">
        <f>IF(Inputs!$B$27&lt;&gt;"Ready","PENDING INPUTS",SUM(Q351,Y351,AG351,AO351,AW351,BE351,BM351,BU351,CC351,CK351))</f>
        <v>0</v>
      </c>
      <c r="G351" s="3">
        <f>IF(Inputs!$B$27&lt;&gt;"Ready","PENDING INPUTS",SUM(L351,T351,AB351,AJ351,AR351,AZ351,BH351,BP351,BX351,CF351))</f>
        <v>0</v>
      </c>
      <c r="H351" s="3">
        <f>IF(Inputs!$B$27&lt;&gt;"Ready","PENDING INPUTS",SUM(M351,U351,AC351,AK351,AS351,BA351,BI351,BQ351,BY351,CG351))</f>
        <v>0</v>
      </c>
      <c r="I351" s="3">
        <f>IF(Inputs!$B$27&lt;&gt;"Ready","PENDING INPUTS",SUM(R351,Z351,AH351,AP351,AX351,BF351,BN351,BV351,CD351,CL351))</f>
        <v>0</v>
      </c>
      <c r="J351" t="str">
        <f>IF(Inputs!$B$27&lt;&gt;"Ready","PENDING INPUTS",IF(A351&gt;Inputs!$B$6,"Beyond horizon",IF(E351&gt;0.005,"MINIMUM SHORTFALL",IF(I351&lt;0.005,"Paid off","In progress"))))</f>
        <v>Beyond horizon</v>
      </c>
      <c r="K351" s="3">
        <f>IF(Inputs!$B$27&lt;&gt;"Ready","PENDING INPUTS",R350)</f>
        <v>0</v>
      </c>
      <c r="L351" s="3">
        <f>IF(Inputs!$B$27&lt;&gt;"Ready","PENDING INPUTS",IF(A351&lt;=Inputs!$B$6,ROUND(K351*Inputs!C14/12,2),0))</f>
        <v>0</v>
      </c>
      <c r="M351" s="3">
        <f>IF(Inputs!$B$27&lt;&gt;"Ready","PENDING INPUTS",IF(AND(A351&lt;=Inputs!$B$6,K351&gt;0),Inputs!G14,0))</f>
        <v>0</v>
      </c>
      <c r="N351" s="3">
        <f>IF(Inputs!$B$27&lt;&gt;"Ready","PENDING INPUTS",IF(A351&gt;Inputs!$B$6,0,MIN((K351+L351+M351),IF(Inputs!H14=1,Inputs!D14,MAX(Inputs!F14,ROUND(K351*Inputs!E14+L351+M351,2))))))</f>
        <v>0</v>
      </c>
      <c r="O351">
        <f>IF(Inputs!$B$27&lt;&gt;"Ready","PENDING INPUTS",IF(K351&lt;=0,99,1+IF(AND(S351&gt;0,OR(Inputs!C15&gt;Inputs!C14,AND(Inputs!C15=Inputs!C14,1&lt;0))),1,0)+IF(AND(AA351&gt;0,OR(Inputs!C16&gt;Inputs!C14,AND(Inputs!C16=Inputs!C14,2&lt;0))),1,0)+IF(AND(AI351&gt;0,OR(Inputs!C17&gt;Inputs!C14,AND(Inputs!C17=Inputs!C14,3&lt;0))),1,0)+IF(AND(AQ351&gt;0,OR(Inputs!C18&gt;Inputs!C14,AND(Inputs!C18=Inputs!C14,4&lt;0))),1,0)+IF(AND(AY351&gt;0,OR(Inputs!C19&gt;Inputs!C14,AND(Inputs!C19=Inputs!C14,5&lt;0))),1,0)+IF(AND(BG351&gt;0,OR(Inputs!C20&gt;Inputs!C14,AND(Inputs!C20=Inputs!C14,6&lt;0))),1,0)+IF(AND(BO351&gt;0,OR(Inputs!C21&gt;Inputs!C14,AND(Inputs!C21=Inputs!C14,7&lt;0))),1,0)+IF(AND(BW351&gt;0,OR(Inputs!C22&gt;Inputs!C14,AND(Inputs!C22=Inputs!C14,8&lt;0))),1,0)+IF(AND(CE351&gt;0,OR(Inputs!C23&gt;Inputs!C14,AND(Inputs!C23=Inputs!C14,9&lt;0))),1,0)))</f>
        <v>99</v>
      </c>
      <c r="P351" s="3">
        <f>IF(Inputs!$B$27&lt;&gt;"Ready","PENDING INPUTS",IF(A351&gt;Inputs!$B$6,0,MIN(MAX(0,(K351+L351+M351)-N351),MAX(0,C351-D351-(IF(O351&lt;O351,K351+L351+M351-N351,0)+IF(W351&lt;O351,S351+T351+U351-V351,0)+IF(AE351&lt;O351,AA351+AB351+AC351-AD351,0)+IF(AM351&lt;O351,AI351+AJ351+AK351-AL351,0)+IF(AU351&lt;O351,AQ351+AR351+AS351-AT351,0)+IF(BC351&lt;O351,AY351+AZ351+BA351-BB351,0)+IF(BK351&lt;O351,BG351+BH351+BI351-BJ351,0)+IF(BS351&lt;O351,BO351+BP351+BQ351-BR351,0)+IF(CA351&lt;O351,BW351+BX351+BY351-BZ351,0)+IF(CI351&lt;O351,CE351+CF351+CG351-CH351,0))))))</f>
        <v>0</v>
      </c>
      <c r="Q351" s="3">
        <f>IF(Inputs!$B$27&lt;&gt;"Ready","PENDING INPUTS",MIN((K351+L351+M351),IF(D351&gt;C351,IF(D351=0,0,N351*C351/D351),N351+P351)))</f>
        <v>0</v>
      </c>
      <c r="R351" s="3">
        <f>IF(Inputs!$B$27&lt;&gt;"Ready","PENDING INPUTS",MAX(0,(K351+L351+M351)-Q351))</f>
        <v>0</v>
      </c>
      <c r="S351" s="3">
        <f>IF(Inputs!$B$27&lt;&gt;"Ready","PENDING INPUTS",Z350)</f>
        <v>0</v>
      </c>
      <c r="T351" s="3">
        <f>IF(Inputs!$B$27&lt;&gt;"Ready","PENDING INPUTS",IF(A351&lt;=Inputs!$B$6,ROUND(S351*Inputs!C15/12,2),0))</f>
        <v>0</v>
      </c>
      <c r="U351" s="3">
        <f>IF(Inputs!$B$27&lt;&gt;"Ready","PENDING INPUTS",IF(AND(A351&lt;=Inputs!$B$6,S351&gt;0),Inputs!G15,0))</f>
        <v>0</v>
      </c>
      <c r="V351" s="3">
        <f>IF(Inputs!$B$27&lt;&gt;"Ready","PENDING INPUTS",IF(A351&gt;Inputs!$B$6,0,MIN((S351+T351+U351),IF(Inputs!H15=1,Inputs!D15,MAX(Inputs!F15,ROUND(S351*Inputs!E15+T351+U351,2))))))</f>
        <v>0</v>
      </c>
      <c r="W351">
        <f>IF(Inputs!$B$27&lt;&gt;"Ready","PENDING INPUTS",IF(S351&lt;=0,99,1+IF(AND(K351&gt;0,OR(Inputs!C14&gt;Inputs!C15,AND(Inputs!C14=Inputs!C15,0&lt;1))),1,0)+IF(AND(AA351&gt;0,OR(Inputs!C16&gt;Inputs!C15,AND(Inputs!C16=Inputs!C15,2&lt;1))),1,0)+IF(AND(AI351&gt;0,OR(Inputs!C17&gt;Inputs!C15,AND(Inputs!C17=Inputs!C15,3&lt;1))),1,0)+IF(AND(AQ351&gt;0,OR(Inputs!C18&gt;Inputs!C15,AND(Inputs!C18=Inputs!C15,4&lt;1))),1,0)+IF(AND(AY351&gt;0,OR(Inputs!C19&gt;Inputs!C15,AND(Inputs!C19=Inputs!C15,5&lt;1))),1,0)+IF(AND(BG351&gt;0,OR(Inputs!C20&gt;Inputs!C15,AND(Inputs!C20=Inputs!C15,6&lt;1))),1,0)+IF(AND(BO351&gt;0,OR(Inputs!C21&gt;Inputs!C15,AND(Inputs!C21=Inputs!C15,7&lt;1))),1,0)+IF(AND(BW351&gt;0,OR(Inputs!C22&gt;Inputs!C15,AND(Inputs!C22=Inputs!C15,8&lt;1))),1,0)+IF(AND(CE351&gt;0,OR(Inputs!C23&gt;Inputs!C15,AND(Inputs!C23=Inputs!C15,9&lt;1))),1,0)))</f>
        <v>99</v>
      </c>
      <c r="X351" s="3">
        <f>IF(Inputs!$B$27&lt;&gt;"Ready","PENDING INPUTS",IF(A351&gt;Inputs!$B$6,0,MIN(MAX(0,(S351+T351+U351)-V351),MAX(0,C351-D351-(IF(O351&lt;W351,K351+L351+M351-N351,0)+IF(W351&lt;W351,S351+T351+U351-V351,0)+IF(AE351&lt;W351,AA351+AB351+AC351-AD351,0)+IF(AM351&lt;W351,AI351+AJ351+AK351-AL351,0)+IF(AU351&lt;W351,AQ351+AR351+AS351-AT351,0)+IF(BC351&lt;W351,AY351+AZ351+BA351-BB351,0)+IF(BK351&lt;W351,BG351+BH351+BI351-BJ351,0)+IF(BS351&lt;W351,BO351+BP351+BQ351-BR351,0)+IF(CA351&lt;W351,BW351+BX351+BY351-BZ351,0)+IF(CI351&lt;W351,CE351+CF351+CG351-CH351,0))))))</f>
        <v>0</v>
      </c>
      <c r="Y351" s="3">
        <f>IF(Inputs!$B$27&lt;&gt;"Ready","PENDING INPUTS",MIN((S351+T351+U351),IF(D351&gt;C351,IF(D351=0,0,V351*C351/D351),V351+X351)))</f>
        <v>0</v>
      </c>
      <c r="Z351" s="3">
        <f>IF(Inputs!$B$27&lt;&gt;"Ready","PENDING INPUTS",MAX(0,(S351+T351+U351)-Y351))</f>
        <v>0</v>
      </c>
      <c r="AA351" s="3">
        <f>IF(Inputs!$B$27&lt;&gt;"Ready","PENDING INPUTS",AH350)</f>
        <v>0</v>
      </c>
      <c r="AB351" s="3">
        <f>IF(Inputs!$B$27&lt;&gt;"Ready","PENDING INPUTS",IF(A351&lt;=Inputs!$B$6,ROUND(AA351*Inputs!C16/12,2),0))</f>
        <v>0</v>
      </c>
      <c r="AC351" s="3">
        <f>IF(Inputs!$B$27&lt;&gt;"Ready","PENDING INPUTS",IF(AND(A351&lt;=Inputs!$B$6,AA351&gt;0),Inputs!G16,0))</f>
        <v>0</v>
      </c>
      <c r="AD351" s="3">
        <f>IF(Inputs!$B$27&lt;&gt;"Ready","PENDING INPUTS",IF(A351&gt;Inputs!$B$6,0,MIN((AA351+AB351+AC351),IF(Inputs!H16=1,Inputs!D16,MAX(Inputs!F16,ROUND(AA351*Inputs!E16+AB351+AC351,2))))))</f>
        <v>0</v>
      </c>
      <c r="AE351">
        <f>IF(Inputs!$B$27&lt;&gt;"Ready","PENDING INPUTS",IF(AA351&lt;=0,99,1+IF(AND(K351&gt;0,OR(Inputs!C14&gt;Inputs!C16,AND(Inputs!C14=Inputs!C16,0&lt;2))),1,0)+IF(AND(S351&gt;0,OR(Inputs!C15&gt;Inputs!C16,AND(Inputs!C15=Inputs!C16,1&lt;2))),1,0)+IF(AND(AI351&gt;0,OR(Inputs!C17&gt;Inputs!C16,AND(Inputs!C17=Inputs!C16,3&lt;2))),1,0)+IF(AND(AQ351&gt;0,OR(Inputs!C18&gt;Inputs!C16,AND(Inputs!C18=Inputs!C16,4&lt;2))),1,0)+IF(AND(AY351&gt;0,OR(Inputs!C19&gt;Inputs!C16,AND(Inputs!C19=Inputs!C16,5&lt;2))),1,0)+IF(AND(BG351&gt;0,OR(Inputs!C20&gt;Inputs!C16,AND(Inputs!C20=Inputs!C16,6&lt;2))),1,0)+IF(AND(BO351&gt;0,OR(Inputs!C21&gt;Inputs!C16,AND(Inputs!C21=Inputs!C16,7&lt;2))),1,0)+IF(AND(BW351&gt;0,OR(Inputs!C22&gt;Inputs!C16,AND(Inputs!C22=Inputs!C16,8&lt;2))),1,0)+IF(AND(CE351&gt;0,OR(Inputs!C23&gt;Inputs!C16,AND(Inputs!C23=Inputs!C16,9&lt;2))),1,0)))</f>
        <v>99</v>
      </c>
      <c r="AF351" s="3">
        <f>IF(Inputs!$B$27&lt;&gt;"Ready","PENDING INPUTS",IF(A351&gt;Inputs!$B$6,0,MIN(MAX(0,(AA351+AB351+AC351)-AD351),MAX(0,C351-D351-(IF(O351&lt;AE351,K351+L351+M351-N351,0)+IF(W351&lt;AE351,S351+T351+U351-V351,0)+IF(AE351&lt;AE351,AA351+AB351+AC351-AD351,0)+IF(AM351&lt;AE351,AI351+AJ351+AK351-AL351,0)+IF(AU351&lt;AE351,AQ351+AR351+AS351-AT351,0)+IF(BC351&lt;AE351,AY351+AZ351+BA351-BB351,0)+IF(BK351&lt;AE351,BG351+BH351+BI351-BJ351,0)+IF(BS351&lt;AE351,BO351+BP351+BQ351-BR351,0)+IF(CA351&lt;AE351,BW351+BX351+BY351-BZ351,0)+IF(CI351&lt;AE351,CE351+CF351+CG351-CH351,0))))))</f>
        <v>0</v>
      </c>
      <c r="AG351" s="3">
        <f>IF(Inputs!$B$27&lt;&gt;"Ready","PENDING INPUTS",MIN((AA351+AB351+AC351),IF(D351&gt;C351,IF(D351=0,0,AD351*C351/D351),AD351+AF351)))</f>
        <v>0</v>
      </c>
      <c r="AH351" s="3">
        <f>IF(Inputs!$B$27&lt;&gt;"Ready","PENDING INPUTS",MAX(0,(AA351+AB351+AC351)-AG351))</f>
        <v>0</v>
      </c>
      <c r="AI351" s="3">
        <f>IF(Inputs!$B$27&lt;&gt;"Ready","PENDING INPUTS",AP350)</f>
        <v>0</v>
      </c>
      <c r="AJ351" s="3">
        <f>IF(Inputs!$B$27&lt;&gt;"Ready","PENDING INPUTS",IF(A351&lt;=Inputs!$B$6,ROUND(AI351*Inputs!C17/12,2),0))</f>
        <v>0</v>
      </c>
      <c r="AK351" s="3">
        <f>IF(Inputs!$B$27&lt;&gt;"Ready","PENDING INPUTS",IF(AND(A351&lt;=Inputs!$B$6,AI351&gt;0),Inputs!G17,0))</f>
        <v>0</v>
      </c>
      <c r="AL351" s="3">
        <f>IF(Inputs!$B$27&lt;&gt;"Ready","PENDING INPUTS",IF(A351&gt;Inputs!$B$6,0,MIN((AI351+AJ351+AK351),IF(Inputs!H17=1,Inputs!D17,MAX(Inputs!F17,ROUND(AI351*Inputs!E17+AJ351+AK351,2))))))</f>
        <v>0</v>
      </c>
      <c r="AM351">
        <f>IF(Inputs!$B$27&lt;&gt;"Ready","PENDING INPUTS",IF(AI351&lt;=0,99,1+IF(AND(K351&gt;0,OR(Inputs!C14&gt;Inputs!C17,AND(Inputs!C14=Inputs!C17,0&lt;3))),1,0)+IF(AND(S351&gt;0,OR(Inputs!C15&gt;Inputs!C17,AND(Inputs!C15=Inputs!C17,1&lt;3))),1,0)+IF(AND(AA351&gt;0,OR(Inputs!C16&gt;Inputs!C17,AND(Inputs!C16=Inputs!C17,2&lt;3))),1,0)+IF(AND(AQ351&gt;0,OR(Inputs!C18&gt;Inputs!C17,AND(Inputs!C18=Inputs!C17,4&lt;3))),1,0)+IF(AND(AY351&gt;0,OR(Inputs!C19&gt;Inputs!C17,AND(Inputs!C19=Inputs!C17,5&lt;3))),1,0)+IF(AND(BG351&gt;0,OR(Inputs!C20&gt;Inputs!C17,AND(Inputs!C20=Inputs!C17,6&lt;3))),1,0)+IF(AND(BO351&gt;0,OR(Inputs!C21&gt;Inputs!C17,AND(Inputs!C21=Inputs!C17,7&lt;3))),1,0)+IF(AND(BW351&gt;0,OR(Inputs!C22&gt;Inputs!C17,AND(Inputs!C22=Inputs!C17,8&lt;3))),1,0)+IF(AND(CE351&gt;0,OR(Inputs!C23&gt;Inputs!C17,AND(Inputs!C23=Inputs!C17,9&lt;3))),1,0)))</f>
        <v>99</v>
      </c>
      <c r="AN351" s="3">
        <f>IF(Inputs!$B$27&lt;&gt;"Ready","PENDING INPUTS",IF(A351&gt;Inputs!$B$6,0,MIN(MAX(0,(AI351+AJ351+AK351)-AL351),MAX(0,C351-D351-(IF(O351&lt;AM351,K351+L351+M351-N351,0)+IF(W351&lt;AM351,S351+T351+U351-V351,0)+IF(AE351&lt;AM351,AA351+AB351+AC351-AD351,0)+IF(AM351&lt;AM351,AI351+AJ351+AK351-AL351,0)+IF(AU351&lt;AM351,AQ351+AR351+AS351-AT351,0)+IF(BC351&lt;AM351,AY351+AZ351+BA351-BB351,0)+IF(BK351&lt;AM351,BG351+BH351+BI351-BJ351,0)+IF(BS351&lt;AM351,BO351+BP351+BQ351-BR351,0)+IF(CA351&lt;AM351,BW351+BX351+BY351-BZ351,0)+IF(CI351&lt;AM351,CE351+CF351+CG351-CH351,0))))))</f>
        <v>0</v>
      </c>
      <c r="AO351" s="3">
        <f>IF(Inputs!$B$27&lt;&gt;"Ready","PENDING INPUTS",MIN((AI351+AJ351+AK351),IF(D351&gt;C351,IF(D351=0,0,AL351*C351/D351),AL351+AN351)))</f>
        <v>0</v>
      </c>
      <c r="AP351" s="3">
        <f>IF(Inputs!$B$27&lt;&gt;"Ready","PENDING INPUTS",MAX(0,(AI351+AJ351+AK351)-AO351))</f>
        <v>0</v>
      </c>
      <c r="AQ351" s="3">
        <f>IF(Inputs!$B$27&lt;&gt;"Ready","PENDING INPUTS",AX350)</f>
        <v>0</v>
      </c>
      <c r="AR351" s="3">
        <f>IF(Inputs!$B$27&lt;&gt;"Ready","PENDING INPUTS",IF(A351&lt;=Inputs!$B$6,ROUND(AQ351*Inputs!C18/12,2),0))</f>
        <v>0</v>
      </c>
      <c r="AS351" s="3">
        <f>IF(Inputs!$B$27&lt;&gt;"Ready","PENDING INPUTS",IF(AND(A351&lt;=Inputs!$B$6,AQ351&gt;0),Inputs!G18,0))</f>
        <v>0</v>
      </c>
      <c r="AT351" s="3">
        <f>IF(Inputs!$B$27&lt;&gt;"Ready","PENDING INPUTS",IF(A351&gt;Inputs!$B$6,0,MIN((AQ351+AR351+AS351),IF(Inputs!H18=1,Inputs!D18,MAX(Inputs!F18,ROUND(AQ351*Inputs!E18+AR351+AS351,2))))))</f>
        <v>0</v>
      </c>
      <c r="AU351">
        <f>IF(Inputs!$B$27&lt;&gt;"Ready","PENDING INPUTS",IF(AQ351&lt;=0,99,1+IF(AND(K351&gt;0,OR(Inputs!C14&gt;Inputs!C18,AND(Inputs!C14=Inputs!C18,0&lt;4))),1,0)+IF(AND(S351&gt;0,OR(Inputs!C15&gt;Inputs!C18,AND(Inputs!C15=Inputs!C18,1&lt;4))),1,0)+IF(AND(AA351&gt;0,OR(Inputs!C16&gt;Inputs!C18,AND(Inputs!C16=Inputs!C18,2&lt;4))),1,0)+IF(AND(AI351&gt;0,OR(Inputs!C17&gt;Inputs!C18,AND(Inputs!C17=Inputs!C18,3&lt;4))),1,0)+IF(AND(AY351&gt;0,OR(Inputs!C19&gt;Inputs!C18,AND(Inputs!C19=Inputs!C18,5&lt;4))),1,0)+IF(AND(BG351&gt;0,OR(Inputs!C20&gt;Inputs!C18,AND(Inputs!C20=Inputs!C18,6&lt;4))),1,0)+IF(AND(BO351&gt;0,OR(Inputs!C21&gt;Inputs!C18,AND(Inputs!C21=Inputs!C18,7&lt;4))),1,0)+IF(AND(BW351&gt;0,OR(Inputs!C22&gt;Inputs!C18,AND(Inputs!C22=Inputs!C18,8&lt;4))),1,0)+IF(AND(CE351&gt;0,OR(Inputs!C23&gt;Inputs!C18,AND(Inputs!C23=Inputs!C18,9&lt;4))),1,0)))</f>
        <v>99</v>
      </c>
      <c r="AV351" s="3">
        <f>IF(Inputs!$B$27&lt;&gt;"Ready","PENDING INPUTS",IF(A351&gt;Inputs!$B$6,0,MIN(MAX(0,(AQ351+AR351+AS351)-AT351),MAX(0,C351-D351-(IF(O351&lt;AU351,K351+L351+M351-N351,0)+IF(W351&lt;AU351,S351+T351+U351-V351,0)+IF(AE351&lt;AU351,AA351+AB351+AC351-AD351,0)+IF(AM351&lt;AU351,AI351+AJ351+AK351-AL351,0)+IF(AU351&lt;AU351,AQ351+AR351+AS351-AT351,0)+IF(BC351&lt;AU351,AY351+AZ351+BA351-BB351,0)+IF(BK351&lt;AU351,BG351+BH351+BI351-BJ351,0)+IF(BS351&lt;AU351,BO351+BP351+BQ351-BR351,0)+IF(CA351&lt;AU351,BW351+BX351+BY351-BZ351,0)+IF(CI351&lt;AU351,CE351+CF351+CG351-CH351,0))))))</f>
        <v>0</v>
      </c>
      <c r="AW351" s="3">
        <f>IF(Inputs!$B$27&lt;&gt;"Ready","PENDING INPUTS",MIN((AQ351+AR351+AS351),IF(D351&gt;C351,IF(D351=0,0,AT351*C351/D351),AT351+AV351)))</f>
        <v>0</v>
      </c>
      <c r="AX351" s="3">
        <f>IF(Inputs!$B$27&lt;&gt;"Ready","PENDING INPUTS",MAX(0,(AQ351+AR351+AS351)-AW351))</f>
        <v>0</v>
      </c>
      <c r="AY351" s="3">
        <f>IF(Inputs!$B$27&lt;&gt;"Ready","PENDING INPUTS",BF350)</f>
        <v>0</v>
      </c>
      <c r="AZ351" s="3">
        <f>IF(Inputs!$B$27&lt;&gt;"Ready","PENDING INPUTS",IF(A351&lt;=Inputs!$B$6,ROUND(AY351*Inputs!C19/12,2),0))</f>
        <v>0</v>
      </c>
      <c r="BA351" s="3">
        <f>IF(Inputs!$B$27&lt;&gt;"Ready","PENDING INPUTS",IF(AND(A351&lt;=Inputs!$B$6,AY351&gt;0),Inputs!G19,0))</f>
        <v>0</v>
      </c>
      <c r="BB351" s="3">
        <f>IF(Inputs!$B$27&lt;&gt;"Ready","PENDING INPUTS",IF(A351&gt;Inputs!$B$6,0,MIN((AY351+AZ351+BA351),IF(Inputs!H19=1,Inputs!D19,MAX(Inputs!F19,ROUND(AY351*Inputs!E19+AZ351+BA351,2))))))</f>
        <v>0</v>
      </c>
      <c r="BC351">
        <f>IF(Inputs!$B$27&lt;&gt;"Ready","PENDING INPUTS",IF(AY351&lt;=0,99,1+IF(AND(K351&gt;0,OR(Inputs!C14&gt;Inputs!C19,AND(Inputs!C14=Inputs!C19,0&lt;5))),1,0)+IF(AND(S351&gt;0,OR(Inputs!C15&gt;Inputs!C19,AND(Inputs!C15=Inputs!C19,1&lt;5))),1,0)+IF(AND(AA351&gt;0,OR(Inputs!C16&gt;Inputs!C19,AND(Inputs!C16=Inputs!C19,2&lt;5))),1,0)+IF(AND(AI351&gt;0,OR(Inputs!C17&gt;Inputs!C19,AND(Inputs!C17=Inputs!C19,3&lt;5))),1,0)+IF(AND(AQ351&gt;0,OR(Inputs!C18&gt;Inputs!C19,AND(Inputs!C18=Inputs!C19,4&lt;5))),1,0)+IF(AND(BG351&gt;0,OR(Inputs!C20&gt;Inputs!C19,AND(Inputs!C20=Inputs!C19,6&lt;5))),1,0)+IF(AND(BO351&gt;0,OR(Inputs!C21&gt;Inputs!C19,AND(Inputs!C21=Inputs!C19,7&lt;5))),1,0)+IF(AND(BW351&gt;0,OR(Inputs!C22&gt;Inputs!C19,AND(Inputs!C22=Inputs!C19,8&lt;5))),1,0)+IF(AND(CE351&gt;0,OR(Inputs!C23&gt;Inputs!C19,AND(Inputs!C23=Inputs!C19,9&lt;5))),1,0)))</f>
        <v>99</v>
      </c>
      <c r="BD351" s="3">
        <f>IF(Inputs!$B$27&lt;&gt;"Ready","PENDING INPUTS",IF(A351&gt;Inputs!$B$6,0,MIN(MAX(0,(AY351+AZ351+BA351)-BB351),MAX(0,C351-D351-(IF(O351&lt;BC351,K351+L351+M351-N351,0)+IF(W351&lt;BC351,S351+T351+U351-V351,0)+IF(AE351&lt;BC351,AA351+AB351+AC351-AD351,0)+IF(AM351&lt;BC351,AI351+AJ351+AK351-AL351,0)+IF(AU351&lt;BC351,AQ351+AR351+AS351-AT351,0)+IF(BC351&lt;BC351,AY351+AZ351+BA351-BB351,0)+IF(BK351&lt;BC351,BG351+BH351+BI351-BJ351,0)+IF(BS351&lt;BC351,BO351+BP351+BQ351-BR351,0)+IF(CA351&lt;BC351,BW351+BX351+BY351-BZ351,0)+IF(CI351&lt;BC351,CE351+CF351+CG351-CH351,0))))))</f>
        <v>0</v>
      </c>
      <c r="BE351" s="3">
        <f>IF(Inputs!$B$27&lt;&gt;"Ready","PENDING INPUTS",MIN((AY351+AZ351+BA351),IF(D351&gt;C351,IF(D351=0,0,BB351*C351/D351),BB351+BD351)))</f>
        <v>0</v>
      </c>
      <c r="BF351" s="3">
        <f>IF(Inputs!$B$27&lt;&gt;"Ready","PENDING INPUTS",MAX(0,(AY351+AZ351+BA351)-BE351))</f>
        <v>0</v>
      </c>
      <c r="BG351" s="3">
        <f>IF(Inputs!$B$27&lt;&gt;"Ready","PENDING INPUTS",BN350)</f>
        <v>0</v>
      </c>
      <c r="BH351" s="3">
        <f>IF(Inputs!$B$27&lt;&gt;"Ready","PENDING INPUTS",IF(A351&lt;=Inputs!$B$6,ROUND(BG351*Inputs!C20/12,2),0))</f>
        <v>0</v>
      </c>
      <c r="BI351" s="3">
        <f>IF(Inputs!$B$27&lt;&gt;"Ready","PENDING INPUTS",IF(AND(A351&lt;=Inputs!$B$6,BG351&gt;0),Inputs!G20,0))</f>
        <v>0</v>
      </c>
      <c r="BJ351" s="3">
        <f>IF(Inputs!$B$27&lt;&gt;"Ready","PENDING INPUTS",IF(A351&gt;Inputs!$B$6,0,MIN((BG351+BH351+BI351),IF(Inputs!H20=1,Inputs!D20,MAX(Inputs!F20,ROUND(BG351*Inputs!E20+BH351+BI351,2))))))</f>
        <v>0</v>
      </c>
      <c r="BK351">
        <f>IF(Inputs!$B$27&lt;&gt;"Ready","PENDING INPUTS",IF(BG351&lt;=0,99,1+IF(AND(K351&gt;0,OR(Inputs!C14&gt;Inputs!C20,AND(Inputs!C14=Inputs!C20,0&lt;6))),1,0)+IF(AND(S351&gt;0,OR(Inputs!C15&gt;Inputs!C20,AND(Inputs!C15=Inputs!C20,1&lt;6))),1,0)+IF(AND(AA351&gt;0,OR(Inputs!C16&gt;Inputs!C20,AND(Inputs!C16=Inputs!C20,2&lt;6))),1,0)+IF(AND(AI351&gt;0,OR(Inputs!C17&gt;Inputs!C20,AND(Inputs!C17=Inputs!C20,3&lt;6))),1,0)+IF(AND(AQ351&gt;0,OR(Inputs!C18&gt;Inputs!C20,AND(Inputs!C18=Inputs!C20,4&lt;6))),1,0)+IF(AND(AY351&gt;0,OR(Inputs!C19&gt;Inputs!C20,AND(Inputs!C19=Inputs!C20,5&lt;6))),1,0)+IF(AND(BO351&gt;0,OR(Inputs!C21&gt;Inputs!C20,AND(Inputs!C21=Inputs!C20,7&lt;6))),1,0)+IF(AND(BW351&gt;0,OR(Inputs!C22&gt;Inputs!C20,AND(Inputs!C22=Inputs!C20,8&lt;6))),1,0)+IF(AND(CE351&gt;0,OR(Inputs!C23&gt;Inputs!C20,AND(Inputs!C23=Inputs!C20,9&lt;6))),1,0)))</f>
        <v>99</v>
      </c>
      <c r="BL351" s="3">
        <f>IF(Inputs!$B$27&lt;&gt;"Ready","PENDING INPUTS",IF(A351&gt;Inputs!$B$6,0,MIN(MAX(0,(BG351+BH351+BI351)-BJ351),MAX(0,C351-D351-(IF(O351&lt;BK351,K351+L351+M351-N351,0)+IF(W351&lt;BK351,S351+T351+U351-V351,0)+IF(AE351&lt;BK351,AA351+AB351+AC351-AD351,0)+IF(AM351&lt;BK351,AI351+AJ351+AK351-AL351,0)+IF(AU351&lt;BK351,AQ351+AR351+AS351-AT351,0)+IF(BC351&lt;BK351,AY351+AZ351+BA351-BB351,0)+IF(BK351&lt;BK351,BG351+BH351+BI351-BJ351,0)+IF(BS351&lt;BK351,BO351+BP351+BQ351-BR351,0)+IF(CA351&lt;BK351,BW351+BX351+BY351-BZ351,0)+IF(CI351&lt;BK351,CE351+CF351+CG351-CH351,0))))))</f>
        <v>0</v>
      </c>
      <c r="BM351" s="3">
        <f>IF(Inputs!$B$27&lt;&gt;"Ready","PENDING INPUTS",MIN((BG351+BH351+BI351),IF(D351&gt;C351,IF(D351=0,0,BJ351*C351/D351),BJ351+BL351)))</f>
        <v>0</v>
      </c>
      <c r="BN351" s="3">
        <f>IF(Inputs!$B$27&lt;&gt;"Ready","PENDING INPUTS",MAX(0,(BG351+BH351+BI351)-BM351))</f>
        <v>0</v>
      </c>
      <c r="BO351" s="3">
        <f>IF(Inputs!$B$27&lt;&gt;"Ready","PENDING INPUTS",BV350)</f>
        <v>0</v>
      </c>
      <c r="BP351" s="3">
        <f>IF(Inputs!$B$27&lt;&gt;"Ready","PENDING INPUTS",IF(A351&lt;=Inputs!$B$6,ROUND(BO351*Inputs!C21/12,2),0))</f>
        <v>0</v>
      </c>
      <c r="BQ351" s="3">
        <f>IF(Inputs!$B$27&lt;&gt;"Ready","PENDING INPUTS",IF(AND(A351&lt;=Inputs!$B$6,BO351&gt;0),Inputs!G21,0))</f>
        <v>0</v>
      </c>
      <c r="BR351" s="3">
        <f>IF(Inputs!$B$27&lt;&gt;"Ready","PENDING INPUTS",IF(A351&gt;Inputs!$B$6,0,MIN((BO351+BP351+BQ351),IF(Inputs!H21=1,Inputs!D21,MAX(Inputs!F21,ROUND(BO351*Inputs!E21+BP351+BQ351,2))))))</f>
        <v>0</v>
      </c>
      <c r="BS351">
        <f>IF(Inputs!$B$27&lt;&gt;"Ready","PENDING INPUTS",IF(BO351&lt;=0,99,1+IF(AND(K351&gt;0,OR(Inputs!C14&gt;Inputs!C21,AND(Inputs!C14=Inputs!C21,0&lt;7))),1,0)+IF(AND(S351&gt;0,OR(Inputs!C15&gt;Inputs!C21,AND(Inputs!C15=Inputs!C21,1&lt;7))),1,0)+IF(AND(AA351&gt;0,OR(Inputs!C16&gt;Inputs!C21,AND(Inputs!C16=Inputs!C21,2&lt;7))),1,0)+IF(AND(AI351&gt;0,OR(Inputs!C17&gt;Inputs!C21,AND(Inputs!C17=Inputs!C21,3&lt;7))),1,0)+IF(AND(AQ351&gt;0,OR(Inputs!C18&gt;Inputs!C21,AND(Inputs!C18=Inputs!C21,4&lt;7))),1,0)+IF(AND(AY351&gt;0,OR(Inputs!C19&gt;Inputs!C21,AND(Inputs!C19=Inputs!C21,5&lt;7))),1,0)+IF(AND(BG351&gt;0,OR(Inputs!C20&gt;Inputs!C21,AND(Inputs!C20=Inputs!C21,6&lt;7))),1,0)+IF(AND(BW351&gt;0,OR(Inputs!C22&gt;Inputs!C21,AND(Inputs!C22=Inputs!C21,8&lt;7))),1,0)+IF(AND(CE351&gt;0,OR(Inputs!C23&gt;Inputs!C21,AND(Inputs!C23=Inputs!C21,9&lt;7))),1,0)))</f>
        <v>99</v>
      </c>
      <c r="BT351" s="3">
        <f>IF(Inputs!$B$27&lt;&gt;"Ready","PENDING INPUTS",IF(A351&gt;Inputs!$B$6,0,MIN(MAX(0,(BO351+BP351+BQ351)-BR351),MAX(0,C351-D351-(IF(O351&lt;BS351,K351+L351+M351-N351,0)+IF(W351&lt;BS351,S351+T351+U351-V351,0)+IF(AE351&lt;BS351,AA351+AB351+AC351-AD351,0)+IF(AM351&lt;BS351,AI351+AJ351+AK351-AL351,0)+IF(AU351&lt;BS351,AQ351+AR351+AS351-AT351,0)+IF(BC351&lt;BS351,AY351+AZ351+BA351-BB351,0)+IF(BK351&lt;BS351,BG351+BH351+BI351-BJ351,0)+IF(BS351&lt;BS351,BO351+BP351+BQ351-BR351,0)+IF(CA351&lt;BS351,BW351+BX351+BY351-BZ351,0)+IF(CI351&lt;BS351,CE351+CF351+CG351-CH351,0))))))</f>
        <v>0</v>
      </c>
      <c r="BU351" s="3">
        <f>IF(Inputs!$B$27&lt;&gt;"Ready","PENDING INPUTS",MIN((BO351+BP351+BQ351),IF(D351&gt;C351,IF(D351=0,0,BR351*C351/D351),BR351+BT351)))</f>
        <v>0</v>
      </c>
      <c r="BV351" s="3">
        <f>IF(Inputs!$B$27&lt;&gt;"Ready","PENDING INPUTS",MAX(0,(BO351+BP351+BQ351)-BU351))</f>
        <v>0</v>
      </c>
      <c r="BW351" s="3">
        <f>IF(Inputs!$B$27&lt;&gt;"Ready","PENDING INPUTS",CD350)</f>
        <v>0</v>
      </c>
      <c r="BX351" s="3">
        <f>IF(Inputs!$B$27&lt;&gt;"Ready","PENDING INPUTS",IF(A351&lt;=Inputs!$B$6,ROUND(BW351*Inputs!C22/12,2),0))</f>
        <v>0</v>
      </c>
      <c r="BY351" s="3">
        <f>IF(Inputs!$B$27&lt;&gt;"Ready","PENDING INPUTS",IF(AND(A351&lt;=Inputs!$B$6,BW351&gt;0),Inputs!G22,0))</f>
        <v>0</v>
      </c>
      <c r="BZ351" s="3">
        <f>IF(Inputs!$B$27&lt;&gt;"Ready","PENDING INPUTS",IF(A351&gt;Inputs!$B$6,0,MIN((BW351+BX351+BY351),IF(Inputs!H22=1,Inputs!D22,MAX(Inputs!F22,ROUND(BW351*Inputs!E22+BX351+BY351,2))))))</f>
        <v>0</v>
      </c>
      <c r="CA351">
        <f>IF(Inputs!$B$27&lt;&gt;"Ready","PENDING INPUTS",IF(BW351&lt;=0,99,1+IF(AND(K351&gt;0,OR(Inputs!C14&gt;Inputs!C22,AND(Inputs!C14=Inputs!C22,0&lt;8))),1,0)+IF(AND(S351&gt;0,OR(Inputs!C15&gt;Inputs!C22,AND(Inputs!C15=Inputs!C22,1&lt;8))),1,0)+IF(AND(AA351&gt;0,OR(Inputs!C16&gt;Inputs!C22,AND(Inputs!C16=Inputs!C22,2&lt;8))),1,0)+IF(AND(AI351&gt;0,OR(Inputs!C17&gt;Inputs!C22,AND(Inputs!C17=Inputs!C22,3&lt;8))),1,0)+IF(AND(AQ351&gt;0,OR(Inputs!C18&gt;Inputs!C22,AND(Inputs!C18=Inputs!C22,4&lt;8))),1,0)+IF(AND(AY351&gt;0,OR(Inputs!C19&gt;Inputs!C22,AND(Inputs!C19=Inputs!C22,5&lt;8))),1,0)+IF(AND(BG351&gt;0,OR(Inputs!C20&gt;Inputs!C22,AND(Inputs!C20=Inputs!C22,6&lt;8))),1,0)+IF(AND(BO351&gt;0,OR(Inputs!C21&gt;Inputs!C22,AND(Inputs!C21=Inputs!C22,7&lt;8))),1,0)+IF(AND(CE351&gt;0,OR(Inputs!C23&gt;Inputs!C22,AND(Inputs!C23=Inputs!C22,9&lt;8))),1,0)))</f>
        <v>99</v>
      </c>
      <c r="CB351" s="3">
        <f>IF(Inputs!$B$27&lt;&gt;"Ready","PENDING INPUTS",IF(A351&gt;Inputs!$B$6,0,MIN(MAX(0,(BW351+BX351+BY351)-BZ351),MAX(0,C351-D351-(IF(O351&lt;CA351,K351+L351+M351-N351,0)+IF(W351&lt;CA351,S351+T351+U351-V351,0)+IF(AE351&lt;CA351,AA351+AB351+AC351-AD351,0)+IF(AM351&lt;CA351,AI351+AJ351+AK351-AL351,0)+IF(AU351&lt;CA351,AQ351+AR351+AS351-AT351,0)+IF(BC351&lt;CA351,AY351+AZ351+BA351-BB351,0)+IF(BK351&lt;CA351,BG351+BH351+BI351-BJ351,0)+IF(BS351&lt;CA351,BO351+BP351+BQ351-BR351,0)+IF(CA351&lt;CA351,BW351+BX351+BY351-BZ351,0)+IF(CI351&lt;CA351,CE351+CF351+CG351-CH351,0))))))</f>
        <v>0</v>
      </c>
      <c r="CC351" s="3">
        <f>IF(Inputs!$B$27&lt;&gt;"Ready","PENDING INPUTS",MIN((BW351+BX351+BY351),IF(D351&gt;C351,IF(D351=0,0,BZ351*C351/D351),BZ351+CB351)))</f>
        <v>0</v>
      </c>
      <c r="CD351" s="3">
        <f>IF(Inputs!$B$27&lt;&gt;"Ready","PENDING INPUTS",MAX(0,(BW351+BX351+BY351)-CC351))</f>
        <v>0</v>
      </c>
      <c r="CE351" s="3">
        <f>IF(Inputs!$B$27&lt;&gt;"Ready","PENDING INPUTS",CL350)</f>
        <v>0</v>
      </c>
      <c r="CF351" s="3">
        <f>IF(Inputs!$B$27&lt;&gt;"Ready","PENDING INPUTS",IF(A351&lt;=Inputs!$B$6,ROUND(CE351*Inputs!C23/12,2),0))</f>
        <v>0</v>
      </c>
      <c r="CG351" s="3">
        <f>IF(Inputs!$B$27&lt;&gt;"Ready","PENDING INPUTS",IF(AND(A351&lt;=Inputs!$B$6,CE351&gt;0),Inputs!G23,0))</f>
        <v>0</v>
      </c>
      <c r="CH351" s="3">
        <f>IF(Inputs!$B$27&lt;&gt;"Ready","PENDING INPUTS",IF(A351&gt;Inputs!$B$6,0,MIN((CE351+CF351+CG351),IF(Inputs!H23=1,Inputs!D23,MAX(Inputs!F23,ROUND(CE351*Inputs!E23+CF351+CG351,2))))))</f>
        <v>0</v>
      </c>
      <c r="CI351">
        <f>IF(Inputs!$B$27&lt;&gt;"Ready","PENDING INPUTS",IF(CE351&lt;=0,99,1+IF(AND(K351&gt;0,OR(Inputs!C14&gt;Inputs!C23,AND(Inputs!C14=Inputs!C23,0&lt;9))),1,0)+IF(AND(S351&gt;0,OR(Inputs!C15&gt;Inputs!C23,AND(Inputs!C15=Inputs!C23,1&lt;9))),1,0)+IF(AND(AA351&gt;0,OR(Inputs!C16&gt;Inputs!C23,AND(Inputs!C16=Inputs!C23,2&lt;9))),1,0)+IF(AND(AI351&gt;0,OR(Inputs!C17&gt;Inputs!C23,AND(Inputs!C17=Inputs!C23,3&lt;9))),1,0)+IF(AND(AQ351&gt;0,OR(Inputs!C18&gt;Inputs!C23,AND(Inputs!C18=Inputs!C23,4&lt;9))),1,0)+IF(AND(AY351&gt;0,OR(Inputs!C19&gt;Inputs!C23,AND(Inputs!C19=Inputs!C23,5&lt;9))),1,0)+IF(AND(BG351&gt;0,OR(Inputs!C20&gt;Inputs!C23,AND(Inputs!C20=Inputs!C23,6&lt;9))),1,0)+IF(AND(BO351&gt;0,OR(Inputs!C21&gt;Inputs!C23,AND(Inputs!C21=Inputs!C23,7&lt;9))),1,0)+IF(AND(BW351&gt;0,OR(Inputs!C22&gt;Inputs!C23,AND(Inputs!C22=Inputs!C23,8&lt;9))),1,0)))</f>
        <v>99</v>
      </c>
      <c r="CJ351" s="3">
        <f>IF(Inputs!$B$27&lt;&gt;"Ready","PENDING INPUTS",IF(A351&gt;Inputs!$B$6,0,MIN(MAX(0,(CE351+CF351+CG351)-CH351),MAX(0,C351-D351-(IF(O351&lt;CI351,K351+L351+M351-N351,0)+IF(W351&lt;CI351,S351+T351+U351-V351,0)+IF(AE351&lt;CI351,AA351+AB351+AC351-AD351,0)+IF(AM351&lt;CI351,AI351+AJ351+AK351-AL351,0)+IF(AU351&lt;CI351,AQ351+AR351+AS351-AT351,0)+IF(BC351&lt;CI351,AY351+AZ351+BA351-BB351,0)+IF(BK351&lt;CI351,BG351+BH351+BI351-BJ351,0)+IF(BS351&lt;CI351,BO351+BP351+BQ351-BR351,0)+IF(CA351&lt;CI351,BW351+BX351+BY351-BZ351,0)+IF(CI351&lt;CI351,CE351+CF351+CG351-CH351,0))))))</f>
        <v>0</v>
      </c>
      <c r="CK351" s="3">
        <f>IF(Inputs!$B$27&lt;&gt;"Ready","PENDING INPUTS",MIN((CE351+CF351+CG351),IF(D351&gt;C351,IF(D351=0,0,CH351*C351/D351),CH351+CJ351)))</f>
        <v>0</v>
      </c>
      <c r="CL351" s="3">
        <f>IF(Inputs!$B$27&lt;&gt;"Ready","PENDING INPUTS",MAX(0,(CE351+CF351+CG351)-CK351))</f>
        <v>0</v>
      </c>
    </row>
    <row r="352" spans="1:90" ht="27.95" customHeight="1" x14ac:dyDescent="0.25">
      <c r="A352">
        <v>348</v>
      </c>
      <c r="B352" s="13">
        <f>IF(Inputs!$B$27&lt;&gt;"Ready","PENDING INPUTS",EDATE(Inputs!$B$5,A352-1))</f>
        <v>56858</v>
      </c>
      <c r="C352" s="3">
        <f>IF(Inputs!$B$27&lt;&gt;"Ready","PENDING INPUTS",IF(A352&lt;=Inputs!$B$6,MAX(0,Inputs!$B$4+IF(A352=Inputs!$B$7,Inputs!$B$8,0)+IF(A352=Inputs!$B$9,Inputs!$B$10,0)),0))</f>
        <v>0</v>
      </c>
      <c r="D352" s="3">
        <f>IF(Inputs!$B$27&lt;&gt;"Ready","PENDING INPUTS",SUM(N352,V352,AD352,AL352,AT352,BB352,BJ352,BR352,BZ352,CH352))</f>
        <v>0</v>
      </c>
      <c r="E352" s="3">
        <f>IF(Inputs!$B$27&lt;&gt;"Ready","PENDING INPUTS",MAX(0,D352-C352))</f>
        <v>0</v>
      </c>
      <c r="F352" s="3">
        <f>IF(Inputs!$B$27&lt;&gt;"Ready","PENDING INPUTS",SUM(Q352,Y352,AG352,AO352,AW352,BE352,BM352,BU352,CC352,CK352))</f>
        <v>0</v>
      </c>
      <c r="G352" s="3">
        <f>IF(Inputs!$B$27&lt;&gt;"Ready","PENDING INPUTS",SUM(L352,T352,AB352,AJ352,AR352,AZ352,BH352,BP352,BX352,CF352))</f>
        <v>0</v>
      </c>
      <c r="H352" s="3">
        <f>IF(Inputs!$B$27&lt;&gt;"Ready","PENDING INPUTS",SUM(M352,U352,AC352,AK352,AS352,BA352,BI352,BQ352,BY352,CG352))</f>
        <v>0</v>
      </c>
      <c r="I352" s="3">
        <f>IF(Inputs!$B$27&lt;&gt;"Ready","PENDING INPUTS",SUM(R352,Z352,AH352,AP352,AX352,BF352,BN352,BV352,CD352,CL352))</f>
        <v>0</v>
      </c>
      <c r="J352" t="str">
        <f>IF(Inputs!$B$27&lt;&gt;"Ready","PENDING INPUTS",IF(A352&gt;Inputs!$B$6,"Beyond horizon",IF(E352&gt;0.005,"MINIMUM SHORTFALL",IF(I352&lt;0.005,"Paid off","In progress"))))</f>
        <v>Beyond horizon</v>
      </c>
      <c r="K352" s="3">
        <f>IF(Inputs!$B$27&lt;&gt;"Ready","PENDING INPUTS",R351)</f>
        <v>0</v>
      </c>
      <c r="L352" s="3">
        <f>IF(Inputs!$B$27&lt;&gt;"Ready","PENDING INPUTS",IF(A352&lt;=Inputs!$B$6,ROUND(K352*Inputs!C14/12,2),0))</f>
        <v>0</v>
      </c>
      <c r="M352" s="3">
        <f>IF(Inputs!$B$27&lt;&gt;"Ready","PENDING INPUTS",IF(AND(A352&lt;=Inputs!$B$6,K352&gt;0),Inputs!G14,0))</f>
        <v>0</v>
      </c>
      <c r="N352" s="3">
        <f>IF(Inputs!$B$27&lt;&gt;"Ready","PENDING INPUTS",IF(A352&gt;Inputs!$B$6,0,MIN((K352+L352+M352),IF(Inputs!H14=1,Inputs!D14,MAX(Inputs!F14,ROUND(K352*Inputs!E14+L352+M352,2))))))</f>
        <v>0</v>
      </c>
      <c r="O352">
        <f>IF(Inputs!$B$27&lt;&gt;"Ready","PENDING INPUTS",IF(K352&lt;=0,99,1+IF(AND(S352&gt;0,OR(Inputs!C15&gt;Inputs!C14,AND(Inputs!C15=Inputs!C14,1&lt;0))),1,0)+IF(AND(AA352&gt;0,OR(Inputs!C16&gt;Inputs!C14,AND(Inputs!C16=Inputs!C14,2&lt;0))),1,0)+IF(AND(AI352&gt;0,OR(Inputs!C17&gt;Inputs!C14,AND(Inputs!C17=Inputs!C14,3&lt;0))),1,0)+IF(AND(AQ352&gt;0,OR(Inputs!C18&gt;Inputs!C14,AND(Inputs!C18=Inputs!C14,4&lt;0))),1,0)+IF(AND(AY352&gt;0,OR(Inputs!C19&gt;Inputs!C14,AND(Inputs!C19=Inputs!C14,5&lt;0))),1,0)+IF(AND(BG352&gt;0,OR(Inputs!C20&gt;Inputs!C14,AND(Inputs!C20=Inputs!C14,6&lt;0))),1,0)+IF(AND(BO352&gt;0,OR(Inputs!C21&gt;Inputs!C14,AND(Inputs!C21=Inputs!C14,7&lt;0))),1,0)+IF(AND(BW352&gt;0,OR(Inputs!C22&gt;Inputs!C14,AND(Inputs!C22=Inputs!C14,8&lt;0))),1,0)+IF(AND(CE352&gt;0,OR(Inputs!C23&gt;Inputs!C14,AND(Inputs!C23=Inputs!C14,9&lt;0))),1,0)))</f>
        <v>99</v>
      </c>
      <c r="P352" s="3">
        <f>IF(Inputs!$B$27&lt;&gt;"Ready","PENDING INPUTS",IF(A352&gt;Inputs!$B$6,0,MIN(MAX(0,(K352+L352+M352)-N352),MAX(0,C352-D352-(IF(O352&lt;O352,K352+L352+M352-N352,0)+IF(W352&lt;O352,S352+T352+U352-V352,0)+IF(AE352&lt;O352,AA352+AB352+AC352-AD352,0)+IF(AM352&lt;O352,AI352+AJ352+AK352-AL352,0)+IF(AU352&lt;O352,AQ352+AR352+AS352-AT352,0)+IF(BC352&lt;O352,AY352+AZ352+BA352-BB352,0)+IF(BK352&lt;O352,BG352+BH352+BI352-BJ352,0)+IF(BS352&lt;O352,BO352+BP352+BQ352-BR352,0)+IF(CA352&lt;O352,BW352+BX352+BY352-BZ352,0)+IF(CI352&lt;O352,CE352+CF352+CG352-CH352,0))))))</f>
        <v>0</v>
      </c>
      <c r="Q352" s="3">
        <f>IF(Inputs!$B$27&lt;&gt;"Ready","PENDING INPUTS",MIN((K352+L352+M352),IF(D352&gt;C352,IF(D352=0,0,N352*C352/D352),N352+P352)))</f>
        <v>0</v>
      </c>
      <c r="R352" s="3">
        <f>IF(Inputs!$B$27&lt;&gt;"Ready","PENDING INPUTS",MAX(0,(K352+L352+M352)-Q352))</f>
        <v>0</v>
      </c>
      <c r="S352" s="3">
        <f>IF(Inputs!$B$27&lt;&gt;"Ready","PENDING INPUTS",Z351)</f>
        <v>0</v>
      </c>
      <c r="T352" s="3">
        <f>IF(Inputs!$B$27&lt;&gt;"Ready","PENDING INPUTS",IF(A352&lt;=Inputs!$B$6,ROUND(S352*Inputs!C15/12,2),0))</f>
        <v>0</v>
      </c>
      <c r="U352" s="3">
        <f>IF(Inputs!$B$27&lt;&gt;"Ready","PENDING INPUTS",IF(AND(A352&lt;=Inputs!$B$6,S352&gt;0),Inputs!G15,0))</f>
        <v>0</v>
      </c>
      <c r="V352" s="3">
        <f>IF(Inputs!$B$27&lt;&gt;"Ready","PENDING INPUTS",IF(A352&gt;Inputs!$B$6,0,MIN((S352+T352+U352),IF(Inputs!H15=1,Inputs!D15,MAX(Inputs!F15,ROUND(S352*Inputs!E15+T352+U352,2))))))</f>
        <v>0</v>
      </c>
      <c r="W352">
        <f>IF(Inputs!$B$27&lt;&gt;"Ready","PENDING INPUTS",IF(S352&lt;=0,99,1+IF(AND(K352&gt;0,OR(Inputs!C14&gt;Inputs!C15,AND(Inputs!C14=Inputs!C15,0&lt;1))),1,0)+IF(AND(AA352&gt;0,OR(Inputs!C16&gt;Inputs!C15,AND(Inputs!C16=Inputs!C15,2&lt;1))),1,0)+IF(AND(AI352&gt;0,OR(Inputs!C17&gt;Inputs!C15,AND(Inputs!C17=Inputs!C15,3&lt;1))),1,0)+IF(AND(AQ352&gt;0,OR(Inputs!C18&gt;Inputs!C15,AND(Inputs!C18=Inputs!C15,4&lt;1))),1,0)+IF(AND(AY352&gt;0,OR(Inputs!C19&gt;Inputs!C15,AND(Inputs!C19=Inputs!C15,5&lt;1))),1,0)+IF(AND(BG352&gt;0,OR(Inputs!C20&gt;Inputs!C15,AND(Inputs!C20=Inputs!C15,6&lt;1))),1,0)+IF(AND(BO352&gt;0,OR(Inputs!C21&gt;Inputs!C15,AND(Inputs!C21=Inputs!C15,7&lt;1))),1,0)+IF(AND(BW352&gt;0,OR(Inputs!C22&gt;Inputs!C15,AND(Inputs!C22=Inputs!C15,8&lt;1))),1,0)+IF(AND(CE352&gt;0,OR(Inputs!C23&gt;Inputs!C15,AND(Inputs!C23=Inputs!C15,9&lt;1))),1,0)))</f>
        <v>99</v>
      </c>
      <c r="X352" s="3">
        <f>IF(Inputs!$B$27&lt;&gt;"Ready","PENDING INPUTS",IF(A352&gt;Inputs!$B$6,0,MIN(MAX(0,(S352+T352+U352)-V352),MAX(0,C352-D352-(IF(O352&lt;W352,K352+L352+M352-N352,0)+IF(W352&lt;W352,S352+T352+U352-V352,0)+IF(AE352&lt;W352,AA352+AB352+AC352-AD352,0)+IF(AM352&lt;W352,AI352+AJ352+AK352-AL352,0)+IF(AU352&lt;W352,AQ352+AR352+AS352-AT352,0)+IF(BC352&lt;W352,AY352+AZ352+BA352-BB352,0)+IF(BK352&lt;W352,BG352+BH352+BI352-BJ352,0)+IF(BS352&lt;W352,BO352+BP352+BQ352-BR352,0)+IF(CA352&lt;W352,BW352+BX352+BY352-BZ352,0)+IF(CI352&lt;W352,CE352+CF352+CG352-CH352,0))))))</f>
        <v>0</v>
      </c>
      <c r="Y352" s="3">
        <f>IF(Inputs!$B$27&lt;&gt;"Ready","PENDING INPUTS",MIN((S352+T352+U352),IF(D352&gt;C352,IF(D352=0,0,V352*C352/D352),V352+X352)))</f>
        <v>0</v>
      </c>
      <c r="Z352" s="3">
        <f>IF(Inputs!$B$27&lt;&gt;"Ready","PENDING INPUTS",MAX(0,(S352+T352+U352)-Y352))</f>
        <v>0</v>
      </c>
      <c r="AA352" s="3">
        <f>IF(Inputs!$B$27&lt;&gt;"Ready","PENDING INPUTS",AH351)</f>
        <v>0</v>
      </c>
      <c r="AB352" s="3">
        <f>IF(Inputs!$B$27&lt;&gt;"Ready","PENDING INPUTS",IF(A352&lt;=Inputs!$B$6,ROUND(AA352*Inputs!C16/12,2),0))</f>
        <v>0</v>
      </c>
      <c r="AC352" s="3">
        <f>IF(Inputs!$B$27&lt;&gt;"Ready","PENDING INPUTS",IF(AND(A352&lt;=Inputs!$B$6,AA352&gt;0),Inputs!G16,0))</f>
        <v>0</v>
      </c>
      <c r="AD352" s="3">
        <f>IF(Inputs!$B$27&lt;&gt;"Ready","PENDING INPUTS",IF(A352&gt;Inputs!$B$6,0,MIN((AA352+AB352+AC352),IF(Inputs!H16=1,Inputs!D16,MAX(Inputs!F16,ROUND(AA352*Inputs!E16+AB352+AC352,2))))))</f>
        <v>0</v>
      </c>
      <c r="AE352">
        <f>IF(Inputs!$B$27&lt;&gt;"Ready","PENDING INPUTS",IF(AA352&lt;=0,99,1+IF(AND(K352&gt;0,OR(Inputs!C14&gt;Inputs!C16,AND(Inputs!C14=Inputs!C16,0&lt;2))),1,0)+IF(AND(S352&gt;0,OR(Inputs!C15&gt;Inputs!C16,AND(Inputs!C15=Inputs!C16,1&lt;2))),1,0)+IF(AND(AI352&gt;0,OR(Inputs!C17&gt;Inputs!C16,AND(Inputs!C17=Inputs!C16,3&lt;2))),1,0)+IF(AND(AQ352&gt;0,OR(Inputs!C18&gt;Inputs!C16,AND(Inputs!C18=Inputs!C16,4&lt;2))),1,0)+IF(AND(AY352&gt;0,OR(Inputs!C19&gt;Inputs!C16,AND(Inputs!C19=Inputs!C16,5&lt;2))),1,0)+IF(AND(BG352&gt;0,OR(Inputs!C20&gt;Inputs!C16,AND(Inputs!C20=Inputs!C16,6&lt;2))),1,0)+IF(AND(BO352&gt;0,OR(Inputs!C21&gt;Inputs!C16,AND(Inputs!C21=Inputs!C16,7&lt;2))),1,0)+IF(AND(BW352&gt;0,OR(Inputs!C22&gt;Inputs!C16,AND(Inputs!C22=Inputs!C16,8&lt;2))),1,0)+IF(AND(CE352&gt;0,OR(Inputs!C23&gt;Inputs!C16,AND(Inputs!C23=Inputs!C16,9&lt;2))),1,0)))</f>
        <v>99</v>
      </c>
      <c r="AF352" s="3">
        <f>IF(Inputs!$B$27&lt;&gt;"Ready","PENDING INPUTS",IF(A352&gt;Inputs!$B$6,0,MIN(MAX(0,(AA352+AB352+AC352)-AD352),MAX(0,C352-D352-(IF(O352&lt;AE352,K352+L352+M352-N352,0)+IF(W352&lt;AE352,S352+T352+U352-V352,0)+IF(AE352&lt;AE352,AA352+AB352+AC352-AD352,0)+IF(AM352&lt;AE352,AI352+AJ352+AK352-AL352,0)+IF(AU352&lt;AE352,AQ352+AR352+AS352-AT352,0)+IF(BC352&lt;AE352,AY352+AZ352+BA352-BB352,0)+IF(BK352&lt;AE352,BG352+BH352+BI352-BJ352,0)+IF(BS352&lt;AE352,BO352+BP352+BQ352-BR352,0)+IF(CA352&lt;AE352,BW352+BX352+BY352-BZ352,0)+IF(CI352&lt;AE352,CE352+CF352+CG352-CH352,0))))))</f>
        <v>0</v>
      </c>
      <c r="AG352" s="3">
        <f>IF(Inputs!$B$27&lt;&gt;"Ready","PENDING INPUTS",MIN((AA352+AB352+AC352),IF(D352&gt;C352,IF(D352=0,0,AD352*C352/D352),AD352+AF352)))</f>
        <v>0</v>
      </c>
      <c r="AH352" s="3">
        <f>IF(Inputs!$B$27&lt;&gt;"Ready","PENDING INPUTS",MAX(0,(AA352+AB352+AC352)-AG352))</f>
        <v>0</v>
      </c>
      <c r="AI352" s="3">
        <f>IF(Inputs!$B$27&lt;&gt;"Ready","PENDING INPUTS",AP351)</f>
        <v>0</v>
      </c>
      <c r="AJ352" s="3">
        <f>IF(Inputs!$B$27&lt;&gt;"Ready","PENDING INPUTS",IF(A352&lt;=Inputs!$B$6,ROUND(AI352*Inputs!C17/12,2),0))</f>
        <v>0</v>
      </c>
      <c r="AK352" s="3">
        <f>IF(Inputs!$B$27&lt;&gt;"Ready","PENDING INPUTS",IF(AND(A352&lt;=Inputs!$B$6,AI352&gt;0),Inputs!G17,0))</f>
        <v>0</v>
      </c>
      <c r="AL352" s="3">
        <f>IF(Inputs!$B$27&lt;&gt;"Ready","PENDING INPUTS",IF(A352&gt;Inputs!$B$6,0,MIN((AI352+AJ352+AK352),IF(Inputs!H17=1,Inputs!D17,MAX(Inputs!F17,ROUND(AI352*Inputs!E17+AJ352+AK352,2))))))</f>
        <v>0</v>
      </c>
      <c r="AM352">
        <f>IF(Inputs!$B$27&lt;&gt;"Ready","PENDING INPUTS",IF(AI352&lt;=0,99,1+IF(AND(K352&gt;0,OR(Inputs!C14&gt;Inputs!C17,AND(Inputs!C14=Inputs!C17,0&lt;3))),1,0)+IF(AND(S352&gt;0,OR(Inputs!C15&gt;Inputs!C17,AND(Inputs!C15=Inputs!C17,1&lt;3))),1,0)+IF(AND(AA352&gt;0,OR(Inputs!C16&gt;Inputs!C17,AND(Inputs!C16=Inputs!C17,2&lt;3))),1,0)+IF(AND(AQ352&gt;0,OR(Inputs!C18&gt;Inputs!C17,AND(Inputs!C18=Inputs!C17,4&lt;3))),1,0)+IF(AND(AY352&gt;0,OR(Inputs!C19&gt;Inputs!C17,AND(Inputs!C19=Inputs!C17,5&lt;3))),1,0)+IF(AND(BG352&gt;0,OR(Inputs!C20&gt;Inputs!C17,AND(Inputs!C20=Inputs!C17,6&lt;3))),1,0)+IF(AND(BO352&gt;0,OR(Inputs!C21&gt;Inputs!C17,AND(Inputs!C21=Inputs!C17,7&lt;3))),1,0)+IF(AND(BW352&gt;0,OR(Inputs!C22&gt;Inputs!C17,AND(Inputs!C22=Inputs!C17,8&lt;3))),1,0)+IF(AND(CE352&gt;0,OR(Inputs!C23&gt;Inputs!C17,AND(Inputs!C23=Inputs!C17,9&lt;3))),1,0)))</f>
        <v>99</v>
      </c>
      <c r="AN352" s="3">
        <f>IF(Inputs!$B$27&lt;&gt;"Ready","PENDING INPUTS",IF(A352&gt;Inputs!$B$6,0,MIN(MAX(0,(AI352+AJ352+AK352)-AL352),MAX(0,C352-D352-(IF(O352&lt;AM352,K352+L352+M352-N352,0)+IF(W352&lt;AM352,S352+T352+U352-V352,0)+IF(AE352&lt;AM352,AA352+AB352+AC352-AD352,0)+IF(AM352&lt;AM352,AI352+AJ352+AK352-AL352,0)+IF(AU352&lt;AM352,AQ352+AR352+AS352-AT352,0)+IF(BC352&lt;AM352,AY352+AZ352+BA352-BB352,0)+IF(BK352&lt;AM352,BG352+BH352+BI352-BJ352,0)+IF(BS352&lt;AM352,BO352+BP352+BQ352-BR352,0)+IF(CA352&lt;AM352,BW352+BX352+BY352-BZ352,0)+IF(CI352&lt;AM352,CE352+CF352+CG352-CH352,0))))))</f>
        <v>0</v>
      </c>
      <c r="AO352" s="3">
        <f>IF(Inputs!$B$27&lt;&gt;"Ready","PENDING INPUTS",MIN((AI352+AJ352+AK352),IF(D352&gt;C352,IF(D352=0,0,AL352*C352/D352),AL352+AN352)))</f>
        <v>0</v>
      </c>
      <c r="AP352" s="3">
        <f>IF(Inputs!$B$27&lt;&gt;"Ready","PENDING INPUTS",MAX(0,(AI352+AJ352+AK352)-AO352))</f>
        <v>0</v>
      </c>
      <c r="AQ352" s="3">
        <f>IF(Inputs!$B$27&lt;&gt;"Ready","PENDING INPUTS",AX351)</f>
        <v>0</v>
      </c>
      <c r="AR352" s="3">
        <f>IF(Inputs!$B$27&lt;&gt;"Ready","PENDING INPUTS",IF(A352&lt;=Inputs!$B$6,ROUND(AQ352*Inputs!C18/12,2),0))</f>
        <v>0</v>
      </c>
      <c r="AS352" s="3">
        <f>IF(Inputs!$B$27&lt;&gt;"Ready","PENDING INPUTS",IF(AND(A352&lt;=Inputs!$B$6,AQ352&gt;0),Inputs!G18,0))</f>
        <v>0</v>
      </c>
      <c r="AT352" s="3">
        <f>IF(Inputs!$B$27&lt;&gt;"Ready","PENDING INPUTS",IF(A352&gt;Inputs!$B$6,0,MIN((AQ352+AR352+AS352),IF(Inputs!H18=1,Inputs!D18,MAX(Inputs!F18,ROUND(AQ352*Inputs!E18+AR352+AS352,2))))))</f>
        <v>0</v>
      </c>
      <c r="AU352">
        <f>IF(Inputs!$B$27&lt;&gt;"Ready","PENDING INPUTS",IF(AQ352&lt;=0,99,1+IF(AND(K352&gt;0,OR(Inputs!C14&gt;Inputs!C18,AND(Inputs!C14=Inputs!C18,0&lt;4))),1,0)+IF(AND(S352&gt;0,OR(Inputs!C15&gt;Inputs!C18,AND(Inputs!C15=Inputs!C18,1&lt;4))),1,0)+IF(AND(AA352&gt;0,OR(Inputs!C16&gt;Inputs!C18,AND(Inputs!C16=Inputs!C18,2&lt;4))),1,0)+IF(AND(AI352&gt;0,OR(Inputs!C17&gt;Inputs!C18,AND(Inputs!C17=Inputs!C18,3&lt;4))),1,0)+IF(AND(AY352&gt;0,OR(Inputs!C19&gt;Inputs!C18,AND(Inputs!C19=Inputs!C18,5&lt;4))),1,0)+IF(AND(BG352&gt;0,OR(Inputs!C20&gt;Inputs!C18,AND(Inputs!C20=Inputs!C18,6&lt;4))),1,0)+IF(AND(BO352&gt;0,OR(Inputs!C21&gt;Inputs!C18,AND(Inputs!C21=Inputs!C18,7&lt;4))),1,0)+IF(AND(BW352&gt;0,OR(Inputs!C22&gt;Inputs!C18,AND(Inputs!C22=Inputs!C18,8&lt;4))),1,0)+IF(AND(CE352&gt;0,OR(Inputs!C23&gt;Inputs!C18,AND(Inputs!C23=Inputs!C18,9&lt;4))),1,0)))</f>
        <v>99</v>
      </c>
      <c r="AV352" s="3">
        <f>IF(Inputs!$B$27&lt;&gt;"Ready","PENDING INPUTS",IF(A352&gt;Inputs!$B$6,0,MIN(MAX(0,(AQ352+AR352+AS352)-AT352),MAX(0,C352-D352-(IF(O352&lt;AU352,K352+L352+M352-N352,0)+IF(W352&lt;AU352,S352+T352+U352-V352,0)+IF(AE352&lt;AU352,AA352+AB352+AC352-AD352,0)+IF(AM352&lt;AU352,AI352+AJ352+AK352-AL352,0)+IF(AU352&lt;AU352,AQ352+AR352+AS352-AT352,0)+IF(BC352&lt;AU352,AY352+AZ352+BA352-BB352,0)+IF(BK352&lt;AU352,BG352+BH352+BI352-BJ352,0)+IF(BS352&lt;AU352,BO352+BP352+BQ352-BR352,0)+IF(CA352&lt;AU352,BW352+BX352+BY352-BZ352,0)+IF(CI352&lt;AU352,CE352+CF352+CG352-CH352,0))))))</f>
        <v>0</v>
      </c>
      <c r="AW352" s="3">
        <f>IF(Inputs!$B$27&lt;&gt;"Ready","PENDING INPUTS",MIN((AQ352+AR352+AS352),IF(D352&gt;C352,IF(D352=0,0,AT352*C352/D352),AT352+AV352)))</f>
        <v>0</v>
      </c>
      <c r="AX352" s="3">
        <f>IF(Inputs!$B$27&lt;&gt;"Ready","PENDING INPUTS",MAX(0,(AQ352+AR352+AS352)-AW352))</f>
        <v>0</v>
      </c>
      <c r="AY352" s="3">
        <f>IF(Inputs!$B$27&lt;&gt;"Ready","PENDING INPUTS",BF351)</f>
        <v>0</v>
      </c>
      <c r="AZ352" s="3">
        <f>IF(Inputs!$B$27&lt;&gt;"Ready","PENDING INPUTS",IF(A352&lt;=Inputs!$B$6,ROUND(AY352*Inputs!C19/12,2),0))</f>
        <v>0</v>
      </c>
      <c r="BA352" s="3">
        <f>IF(Inputs!$B$27&lt;&gt;"Ready","PENDING INPUTS",IF(AND(A352&lt;=Inputs!$B$6,AY352&gt;0),Inputs!G19,0))</f>
        <v>0</v>
      </c>
      <c r="BB352" s="3">
        <f>IF(Inputs!$B$27&lt;&gt;"Ready","PENDING INPUTS",IF(A352&gt;Inputs!$B$6,0,MIN((AY352+AZ352+BA352),IF(Inputs!H19=1,Inputs!D19,MAX(Inputs!F19,ROUND(AY352*Inputs!E19+AZ352+BA352,2))))))</f>
        <v>0</v>
      </c>
      <c r="BC352">
        <f>IF(Inputs!$B$27&lt;&gt;"Ready","PENDING INPUTS",IF(AY352&lt;=0,99,1+IF(AND(K352&gt;0,OR(Inputs!C14&gt;Inputs!C19,AND(Inputs!C14=Inputs!C19,0&lt;5))),1,0)+IF(AND(S352&gt;0,OR(Inputs!C15&gt;Inputs!C19,AND(Inputs!C15=Inputs!C19,1&lt;5))),1,0)+IF(AND(AA352&gt;0,OR(Inputs!C16&gt;Inputs!C19,AND(Inputs!C16=Inputs!C19,2&lt;5))),1,0)+IF(AND(AI352&gt;0,OR(Inputs!C17&gt;Inputs!C19,AND(Inputs!C17=Inputs!C19,3&lt;5))),1,0)+IF(AND(AQ352&gt;0,OR(Inputs!C18&gt;Inputs!C19,AND(Inputs!C18=Inputs!C19,4&lt;5))),1,0)+IF(AND(BG352&gt;0,OR(Inputs!C20&gt;Inputs!C19,AND(Inputs!C20=Inputs!C19,6&lt;5))),1,0)+IF(AND(BO352&gt;0,OR(Inputs!C21&gt;Inputs!C19,AND(Inputs!C21=Inputs!C19,7&lt;5))),1,0)+IF(AND(BW352&gt;0,OR(Inputs!C22&gt;Inputs!C19,AND(Inputs!C22=Inputs!C19,8&lt;5))),1,0)+IF(AND(CE352&gt;0,OR(Inputs!C23&gt;Inputs!C19,AND(Inputs!C23=Inputs!C19,9&lt;5))),1,0)))</f>
        <v>99</v>
      </c>
      <c r="BD352" s="3">
        <f>IF(Inputs!$B$27&lt;&gt;"Ready","PENDING INPUTS",IF(A352&gt;Inputs!$B$6,0,MIN(MAX(0,(AY352+AZ352+BA352)-BB352),MAX(0,C352-D352-(IF(O352&lt;BC352,K352+L352+M352-N352,0)+IF(W352&lt;BC352,S352+T352+U352-V352,0)+IF(AE352&lt;BC352,AA352+AB352+AC352-AD352,0)+IF(AM352&lt;BC352,AI352+AJ352+AK352-AL352,0)+IF(AU352&lt;BC352,AQ352+AR352+AS352-AT352,0)+IF(BC352&lt;BC352,AY352+AZ352+BA352-BB352,0)+IF(BK352&lt;BC352,BG352+BH352+BI352-BJ352,0)+IF(BS352&lt;BC352,BO352+BP352+BQ352-BR352,0)+IF(CA352&lt;BC352,BW352+BX352+BY352-BZ352,0)+IF(CI352&lt;BC352,CE352+CF352+CG352-CH352,0))))))</f>
        <v>0</v>
      </c>
      <c r="BE352" s="3">
        <f>IF(Inputs!$B$27&lt;&gt;"Ready","PENDING INPUTS",MIN((AY352+AZ352+BA352),IF(D352&gt;C352,IF(D352=0,0,BB352*C352/D352),BB352+BD352)))</f>
        <v>0</v>
      </c>
      <c r="BF352" s="3">
        <f>IF(Inputs!$B$27&lt;&gt;"Ready","PENDING INPUTS",MAX(0,(AY352+AZ352+BA352)-BE352))</f>
        <v>0</v>
      </c>
      <c r="BG352" s="3">
        <f>IF(Inputs!$B$27&lt;&gt;"Ready","PENDING INPUTS",BN351)</f>
        <v>0</v>
      </c>
      <c r="BH352" s="3">
        <f>IF(Inputs!$B$27&lt;&gt;"Ready","PENDING INPUTS",IF(A352&lt;=Inputs!$B$6,ROUND(BG352*Inputs!C20/12,2),0))</f>
        <v>0</v>
      </c>
      <c r="BI352" s="3">
        <f>IF(Inputs!$B$27&lt;&gt;"Ready","PENDING INPUTS",IF(AND(A352&lt;=Inputs!$B$6,BG352&gt;0),Inputs!G20,0))</f>
        <v>0</v>
      </c>
      <c r="BJ352" s="3">
        <f>IF(Inputs!$B$27&lt;&gt;"Ready","PENDING INPUTS",IF(A352&gt;Inputs!$B$6,0,MIN((BG352+BH352+BI352),IF(Inputs!H20=1,Inputs!D20,MAX(Inputs!F20,ROUND(BG352*Inputs!E20+BH352+BI352,2))))))</f>
        <v>0</v>
      </c>
      <c r="BK352">
        <f>IF(Inputs!$B$27&lt;&gt;"Ready","PENDING INPUTS",IF(BG352&lt;=0,99,1+IF(AND(K352&gt;0,OR(Inputs!C14&gt;Inputs!C20,AND(Inputs!C14=Inputs!C20,0&lt;6))),1,0)+IF(AND(S352&gt;0,OR(Inputs!C15&gt;Inputs!C20,AND(Inputs!C15=Inputs!C20,1&lt;6))),1,0)+IF(AND(AA352&gt;0,OR(Inputs!C16&gt;Inputs!C20,AND(Inputs!C16=Inputs!C20,2&lt;6))),1,0)+IF(AND(AI352&gt;0,OR(Inputs!C17&gt;Inputs!C20,AND(Inputs!C17=Inputs!C20,3&lt;6))),1,0)+IF(AND(AQ352&gt;0,OR(Inputs!C18&gt;Inputs!C20,AND(Inputs!C18=Inputs!C20,4&lt;6))),1,0)+IF(AND(AY352&gt;0,OR(Inputs!C19&gt;Inputs!C20,AND(Inputs!C19=Inputs!C20,5&lt;6))),1,0)+IF(AND(BO352&gt;0,OR(Inputs!C21&gt;Inputs!C20,AND(Inputs!C21=Inputs!C20,7&lt;6))),1,0)+IF(AND(BW352&gt;0,OR(Inputs!C22&gt;Inputs!C20,AND(Inputs!C22=Inputs!C20,8&lt;6))),1,0)+IF(AND(CE352&gt;0,OR(Inputs!C23&gt;Inputs!C20,AND(Inputs!C23=Inputs!C20,9&lt;6))),1,0)))</f>
        <v>99</v>
      </c>
      <c r="BL352" s="3">
        <f>IF(Inputs!$B$27&lt;&gt;"Ready","PENDING INPUTS",IF(A352&gt;Inputs!$B$6,0,MIN(MAX(0,(BG352+BH352+BI352)-BJ352),MAX(0,C352-D352-(IF(O352&lt;BK352,K352+L352+M352-N352,0)+IF(W352&lt;BK352,S352+T352+U352-V352,0)+IF(AE352&lt;BK352,AA352+AB352+AC352-AD352,0)+IF(AM352&lt;BK352,AI352+AJ352+AK352-AL352,0)+IF(AU352&lt;BK352,AQ352+AR352+AS352-AT352,0)+IF(BC352&lt;BK352,AY352+AZ352+BA352-BB352,0)+IF(BK352&lt;BK352,BG352+BH352+BI352-BJ352,0)+IF(BS352&lt;BK352,BO352+BP352+BQ352-BR352,0)+IF(CA352&lt;BK352,BW352+BX352+BY352-BZ352,0)+IF(CI352&lt;BK352,CE352+CF352+CG352-CH352,0))))))</f>
        <v>0</v>
      </c>
      <c r="BM352" s="3">
        <f>IF(Inputs!$B$27&lt;&gt;"Ready","PENDING INPUTS",MIN((BG352+BH352+BI352),IF(D352&gt;C352,IF(D352=0,0,BJ352*C352/D352),BJ352+BL352)))</f>
        <v>0</v>
      </c>
      <c r="BN352" s="3">
        <f>IF(Inputs!$B$27&lt;&gt;"Ready","PENDING INPUTS",MAX(0,(BG352+BH352+BI352)-BM352))</f>
        <v>0</v>
      </c>
      <c r="BO352" s="3">
        <f>IF(Inputs!$B$27&lt;&gt;"Ready","PENDING INPUTS",BV351)</f>
        <v>0</v>
      </c>
      <c r="BP352" s="3">
        <f>IF(Inputs!$B$27&lt;&gt;"Ready","PENDING INPUTS",IF(A352&lt;=Inputs!$B$6,ROUND(BO352*Inputs!C21/12,2),0))</f>
        <v>0</v>
      </c>
      <c r="BQ352" s="3">
        <f>IF(Inputs!$B$27&lt;&gt;"Ready","PENDING INPUTS",IF(AND(A352&lt;=Inputs!$B$6,BO352&gt;0),Inputs!G21,0))</f>
        <v>0</v>
      </c>
      <c r="BR352" s="3">
        <f>IF(Inputs!$B$27&lt;&gt;"Ready","PENDING INPUTS",IF(A352&gt;Inputs!$B$6,0,MIN((BO352+BP352+BQ352),IF(Inputs!H21=1,Inputs!D21,MAX(Inputs!F21,ROUND(BO352*Inputs!E21+BP352+BQ352,2))))))</f>
        <v>0</v>
      </c>
      <c r="BS352">
        <f>IF(Inputs!$B$27&lt;&gt;"Ready","PENDING INPUTS",IF(BO352&lt;=0,99,1+IF(AND(K352&gt;0,OR(Inputs!C14&gt;Inputs!C21,AND(Inputs!C14=Inputs!C21,0&lt;7))),1,0)+IF(AND(S352&gt;0,OR(Inputs!C15&gt;Inputs!C21,AND(Inputs!C15=Inputs!C21,1&lt;7))),1,0)+IF(AND(AA352&gt;0,OR(Inputs!C16&gt;Inputs!C21,AND(Inputs!C16=Inputs!C21,2&lt;7))),1,0)+IF(AND(AI352&gt;0,OR(Inputs!C17&gt;Inputs!C21,AND(Inputs!C17=Inputs!C21,3&lt;7))),1,0)+IF(AND(AQ352&gt;0,OR(Inputs!C18&gt;Inputs!C21,AND(Inputs!C18=Inputs!C21,4&lt;7))),1,0)+IF(AND(AY352&gt;0,OR(Inputs!C19&gt;Inputs!C21,AND(Inputs!C19=Inputs!C21,5&lt;7))),1,0)+IF(AND(BG352&gt;0,OR(Inputs!C20&gt;Inputs!C21,AND(Inputs!C20=Inputs!C21,6&lt;7))),1,0)+IF(AND(BW352&gt;0,OR(Inputs!C22&gt;Inputs!C21,AND(Inputs!C22=Inputs!C21,8&lt;7))),1,0)+IF(AND(CE352&gt;0,OR(Inputs!C23&gt;Inputs!C21,AND(Inputs!C23=Inputs!C21,9&lt;7))),1,0)))</f>
        <v>99</v>
      </c>
      <c r="BT352" s="3">
        <f>IF(Inputs!$B$27&lt;&gt;"Ready","PENDING INPUTS",IF(A352&gt;Inputs!$B$6,0,MIN(MAX(0,(BO352+BP352+BQ352)-BR352),MAX(0,C352-D352-(IF(O352&lt;BS352,K352+L352+M352-N352,0)+IF(W352&lt;BS352,S352+T352+U352-V352,0)+IF(AE352&lt;BS352,AA352+AB352+AC352-AD352,0)+IF(AM352&lt;BS352,AI352+AJ352+AK352-AL352,0)+IF(AU352&lt;BS352,AQ352+AR352+AS352-AT352,0)+IF(BC352&lt;BS352,AY352+AZ352+BA352-BB352,0)+IF(BK352&lt;BS352,BG352+BH352+BI352-BJ352,0)+IF(BS352&lt;BS352,BO352+BP352+BQ352-BR352,0)+IF(CA352&lt;BS352,BW352+BX352+BY352-BZ352,0)+IF(CI352&lt;BS352,CE352+CF352+CG352-CH352,0))))))</f>
        <v>0</v>
      </c>
      <c r="BU352" s="3">
        <f>IF(Inputs!$B$27&lt;&gt;"Ready","PENDING INPUTS",MIN((BO352+BP352+BQ352),IF(D352&gt;C352,IF(D352=0,0,BR352*C352/D352),BR352+BT352)))</f>
        <v>0</v>
      </c>
      <c r="BV352" s="3">
        <f>IF(Inputs!$B$27&lt;&gt;"Ready","PENDING INPUTS",MAX(0,(BO352+BP352+BQ352)-BU352))</f>
        <v>0</v>
      </c>
      <c r="BW352" s="3">
        <f>IF(Inputs!$B$27&lt;&gt;"Ready","PENDING INPUTS",CD351)</f>
        <v>0</v>
      </c>
      <c r="BX352" s="3">
        <f>IF(Inputs!$B$27&lt;&gt;"Ready","PENDING INPUTS",IF(A352&lt;=Inputs!$B$6,ROUND(BW352*Inputs!C22/12,2),0))</f>
        <v>0</v>
      </c>
      <c r="BY352" s="3">
        <f>IF(Inputs!$B$27&lt;&gt;"Ready","PENDING INPUTS",IF(AND(A352&lt;=Inputs!$B$6,BW352&gt;0),Inputs!G22,0))</f>
        <v>0</v>
      </c>
      <c r="BZ352" s="3">
        <f>IF(Inputs!$B$27&lt;&gt;"Ready","PENDING INPUTS",IF(A352&gt;Inputs!$B$6,0,MIN((BW352+BX352+BY352),IF(Inputs!H22=1,Inputs!D22,MAX(Inputs!F22,ROUND(BW352*Inputs!E22+BX352+BY352,2))))))</f>
        <v>0</v>
      </c>
      <c r="CA352">
        <f>IF(Inputs!$B$27&lt;&gt;"Ready","PENDING INPUTS",IF(BW352&lt;=0,99,1+IF(AND(K352&gt;0,OR(Inputs!C14&gt;Inputs!C22,AND(Inputs!C14=Inputs!C22,0&lt;8))),1,0)+IF(AND(S352&gt;0,OR(Inputs!C15&gt;Inputs!C22,AND(Inputs!C15=Inputs!C22,1&lt;8))),1,0)+IF(AND(AA352&gt;0,OR(Inputs!C16&gt;Inputs!C22,AND(Inputs!C16=Inputs!C22,2&lt;8))),1,0)+IF(AND(AI352&gt;0,OR(Inputs!C17&gt;Inputs!C22,AND(Inputs!C17=Inputs!C22,3&lt;8))),1,0)+IF(AND(AQ352&gt;0,OR(Inputs!C18&gt;Inputs!C22,AND(Inputs!C18=Inputs!C22,4&lt;8))),1,0)+IF(AND(AY352&gt;0,OR(Inputs!C19&gt;Inputs!C22,AND(Inputs!C19=Inputs!C22,5&lt;8))),1,0)+IF(AND(BG352&gt;0,OR(Inputs!C20&gt;Inputs!C22,AND(Inputs!C20=Inputs!C22,6&lt;8))),1,0)+IF(AND(BO352&gt;0,OR(Inputs!C21&gt;Inputs!C22,AND(Inputs!C21=Inputs!C22,7&lt;8))),1,0)+IF(AND(CE352&gt;0,OR(Inputs!C23&gt;Inputs!C22,AND(Inputs!C23=Inputs!C22,9&lt;8))),1,0)))</f>
        <v>99</v>
      </c>
      <c r="CB352" s="3">
        <f>IF(Inputs!$B$27&lt;&gt;"Ready","PENDING INPUTS",IF(A352&gt;Inputs!$B$6,0,MIN(MAX(0,(BW352+BX352+BY352)-BZ352),MAX(0,C352-D352-(IF(O352&lt;CA352,K352+L352+M352-N352,0)+IF(W352&lt;CA352,S352+T352+U352-V352,0)+IF(AE352&lt;CA352,AA352+AB352+AC352-AD352,0)+IF(AM352&lt;CA352,AI352+AJ352+AK352-AL352,0)+IF(AU352&lt;CA352,AQ352+AR352+AS352-AT352,0)+IF(BC352&lt;CA352,AY352+AZ352+BA352-BB352,0)+IF(BK352&lt;CA352,BG352+BH352+BI352-BJ352,0)+IF(BS352&lt;CA352,BO352+BP352+BQ352-BR352,0)+IF(CA352&lt;CA352,BW352+BX352+BY352-BZ352,0)+IF(CI352&lt;CA352,CE352+CF352+CG352-CH352,0))))))</f>
        <v>0</v>
      </c>
      <c r="CC352" s="3">
        <f>IF(Inputs!$B$27&lt;&gt;"Ready","PENDING INPUTS",MIN((BW352+BX352+BY352),IF(D352&gt;C352,IF(D352=0,0,BZ352*C352/D352),BZ352+CB352)))</f>
        <v>0</v>
      </c>
      <c r="CD352" s="3">
        <f>IF(Inputs!$B$27&lt;&gt;"Ready","PENDING INPUTS",MAX(0,(BW352+BX352+BY352)-CC352))</f>
        <v>0</v>
      </c>
      <c r="CE352" s="3">
        <f>IF(Inputs!$B$27&lt;&gt;"Ready","PENDING INPUTS",CL351)</f>
        <v>0</v>
      </c>
      <c r="CF352" s="3">
        <f>IF(Inputs!$B$27&lt;&gt;"Ready","PENDING INPUTS",IF(A352&lt;=Inputs!$B$6,ROUND(CE352*Inputs!C23/12,2),0))</f>
        <v>0</v>
      </c>
      <c r="CG352" s="3">
        <f>IF(Inputs!$B$27&lt;&gt;"Ready","PENDING INPUTS",IF(AND(A352&lt;=Inputs!$B$6,CE352&gt;0),Inputs!G23,0))</f>
        <v>0</v>
      </c>
      <c r="CH352" s="3">
        <f>IF(Inputs!$B$27&lt;&gt;"Ready","PENDING INPUTS",IF(A352&gt;Inputs!$B$6,0,MIN((CE352+CF352+CG352),IF(Inputs!H23=1,Inputs!D23,MAX(Inputs!F23,ROUND(CE352*Inputs!E23+CF352+CG352,2))))))</f>
        <v>0</v>
      </c>
      <c r="CI352">
        <f>IF(Inputs!$B$27&lt;&gt;"Ready","PENDING INPUTS",IF(CE352&lt;=0,99,1+IF(AND(K352&gt;0,OR(Inputs!C14&gt;Inputs!C23,AND(Inputs!C14=Inputs!C23,0&lt;9))),1,0)+IF(AND(S352&gt;0,OR(Inputs!C15&gt;Inputs!C23,AND(Inputs!C15=Inputs!C23,1&lt;9))),1,0)+IF(AND(AA352&gt;0,OR(Inputs!C16&gt;Inputs!C23,AND(Inputs!C16=Inputs!C23,2&lt;9))),1,0)+IF(AND(AI352&gt;0,OR(Inputs!C17&gt;Inputs!C23,AND(Inputs!C17=Inputs!C23,3&lt;9))),1,0)+IF(AND(AQ352&gt;0,OR(Inputs!C18&gt;Inputs!C23,AND(Inputs!C18=Inputs!C23,4&lt;9))),1,0)+IF(AND(AY352&gt;0,OR(Inputs!C19&gt;Inputs!C23,AND(Inputs!C19=Inputs!C23,5&lt;9))),1,0)+IF(AND(BG352&gt;0,OR(Inputs!C20&gt;Inputs!C23,AND(Inputs!C20=Inputs!C23,6&lt;9))),1,0)+IF(AND(BO352&gt;0,OR(Inputs!C21&gt;Inputs!C23,AND(Inputs!C21=Inputs!C23,7&lt;9))),1,0)+IF(AND(BW352&gt;0,OR(Inputs!C22&gt;Inputs!C23,AND(Inputs!C22=Inputs!C23,8&lt;9))),1,0)))</f>
        <v>99</v>
      </c>
      <c r="CJ352" s="3">
        <f>IF(Inputs!$B$27&lt;&gt;"Ready","PENDING INPUTS",IF(A352&gt;Inputs!$B$6,0,MIN(MAX(0,(CE352+CF352+CG352)-CH352),MAX(0,C352-D352-(IF(O352&lt;CI352,K352+L352+M352-N352,0)+IF(W352&lt;CI352,S352+T352+U352-V352,0)+IF(AE352&lt;CI352,AA352+AB352+AC352-AD352,0)+IF(AM352&lt;CI352,AI352+AJ352+AK352-AL352,0)+IF(AU352&lt;CI352,AQ352+AR352+AS352-AT352,0)+IF(BC352&lt;CI352,AY352+AZ352+BA352-BB352,0)+IF(BK352&lt;CI352,BG352+BH352+BI352-BJ352,0)+IF(BS352&lt;CI352,BO352+BP352+BQ352-BR352,0)+IF(CA352&lt;CI352,BW352+BX352+BY352-BZ352,0)+IF(CI352&lt;CI352,CE352+CF352+CG352-CH352,0))))))</f>
        <v>0</v>
      </c>
      <c r="CK352" s="3">
        <f>IF(Inputs!$B$27&lt;&gt;"Ready","PENDING INPUTS",MIN((CE352+CF352+CG352),IF(D352&gt;C352,IF(D352=0,0,CH352*C352/D352),CH352+CJ352)))</f>
        <v>0</v>
      </c>
      <c r="CL352" s="3">
        <f>IF(Inputs!$B$27&lt;&gt;"Ready","PENDING INPUTS",MAX(0,(CE352+CF352+CG352)-CK352))</f>
        <v>0</v>
      </c>
    </row>
    <row r="353" spans="1:90" ht="27.95" customHeight="1" x14ac:dyDescent="0.25">
      <c r="A353">
        <v>349</v>
      </c>
      <c r="B353" s="13">
        <f>IF(Inputs!$B$27&lt;&gt;"Ready","PENDING INPUTS",EDATE(Inputs!$B$5,A353-1))</f>
        <v>56888</v>
      </c>
      <c r="C353" s="3">
        <f>IF(Inputs!$B$27&lt;&gt;"Ready","PENDING INPUTS",IF(A353&lt;=Inputs!$B$6,MAX(0,Inputs!$B$4+IF(A353=Inputs!$B$7,Inputs!$B$8,0)+IF(A353=Inputs!$B$9,Inputs!$B$10,0)),0))</f>
        <v>0</v>
      </c>
      <c r="D353" s="3">
        <f>IF(Inputs!$B$27&lt;&gt;"Ready","PENDING INPUTS",SUM(N353,V353,AD353,AL353,AT353,BB353,BJ353,BR353,BZ353,CH353))</f>
        <v>0</v>
      </c>
      <c r="E353" s="3">
        <f>IF(Inputs!$B$27&lt;&gt;"Ready","PENDING INPUTS",MAX(0,D353-C353))</f>
        <v>0</v>
      </c>
      <c r="F353" s="3">
        <f>IF(Inputs!$B$27&lt;&gt;"Ready","PENDING INPUTS",SUM(Q353,Y353,AG353,AO353,AW353,BE353,BM353,BU353,CC353,CK353))</f>
        <v>0</v>
      </c>
      <c r="G353" s="3">
        <f>IF(Inputs!$B$27&lt;&gt;"Ready","PENDING INPUTS",SUM(L353,T353,AB353,AJ353,AR353,AZ353,BH353,BP353,BX353,CF353))</f>
        <v>0</v>
      </c>
      <c r="H353" s="3">
        <f>IF(Inputs!$B$27&lt;&gt;"Ready","PENDING INPUTS",SUM(M353,U353,AC353,AK353,AS353,BA353,BI353,BQ353,BY353,CG353))</f>
        <v>0</v>
      </c>
      <c r="I353" s="3">
        <f>IF(Inputs!$B$27&lt;&gt;"Ready","PENDING INPUTS",SUM(R353,Z353,AH353,AP353,AX353,BF353,BN353,BV353,CD353,CL353))</f>
        <v>0</v>
      </c>
      <c r="J353" t="str">
        <f>IF(Inputs!$B$27&lt;&gt;"Ready","PENDING INPUTS",IF(A353&gt;Inputs!$B$6,"Beyond horizon",IF(E353&gt;0.005,"MINIMUM SHORTFALL",IF(I353&lt;0.005,"Paid off","In progress"))))</f>
        <v>Beyond horizon</v>
      </c>
      <c r="K353" s="3">
        <f>IF(Inputs!$B$27&lt;&gt;"Ready","PENDING INPUTS",R352)</f>
        <v>0</v>
      </c>
      <c r="L353" s="3">
        <f>IF(Inputs!$B$27&lt;&gt;"Ready","PENDING INPUTS",IF(A353&lt;=Inputs!$B$6,ROUND(K353*Inputs!C14/12,2),0))</f>
        <v>0</v>
      </c>
      <c r="M353" s="3">
        <f>IF(Inputs!$B$27&lt;&gt;"Ready","PENDING INPUTS",IF(AND(A353&lt;=Inputs!$B$6,K353&gt;0),Inputs!G14,0))</f>
        <v>0</v>
      </c>
      <c r="N353" s="3">
        <f>IF(Inputs!$B$27&lt;&gt;"Ready","PENDING INPUTS",IF(A353&gt;Inputs!$B$6,0,MIN((K353+L353+M353),IF(Inputs!H14=1,Inputs!D14,MAX(Inputs!F14,ROUND(K353*Inputs!E14+L353+M353,2))))))</f>
        <v>0</v>
      </c>
      <c r="O353">
        <f>IF(Inputs!$B$27&lt;&gt;"Ready","PENDING INPUTS",IF(K353&lt;=0,99,1+IF(AND(S353&gt;0,OR(Inputs!C15&gt;Inputs!C14,AND(Inputs!C15=Inputs!C14,1&lt;0))),1,0)+IF(AND(AA353&gt;0,OR(Inputs!C16&gt;Inputs!C14,AND(Inputs!C16=Inputs!C14,2&lt;0))),1,0)+IF(AND(AI353&gt;0,OR(Inputs!C17&gt;Inputs!C14,AND(Inputs!C17=Inputs!C14,3&lt;0))),1,0)+IF(AND(AQ353&gt;0,OR(Inputs!C18&gt;Inputs!C14,AND(Inputs!C18=Inputs!C14,4&lt;0))),1,0)+IF(AND(AY353&gt;0,OR(Inputs!C19&gt;Inputs!C14,AND(Inputs!C19=Inputs!C14,5&lt;0))),1,0)+IF(AND(BG353&gt;0,OR(Inputs!C20&gt;Inputs!C14,AND(Inputs!C20=Inputs!C14,6&lt;0))),1,0)+IF(AND(BO353&gt;0,OR(Inputs!C21&gt;Inputs!C14,AND(Inputs!C21=Inputs!C14,7&lt;0))),1,0)+IF(AND(BW353&gt;0,OR(Inputs!C22&gt;Inputs!C14,AND(Inputs!C22=Inputs!C14,8&lt;0))),1,0)+IF(AND(CE353&gt;0,OR(Inputs!C23&gt;Inputs!C14,AND(Inputs!C23=Inputs!C14,9&lt;0))),1,0)))</f>
        <v>99</v>
      </c>
      <c r="P353" s="3">
        <f>IF(Inputs!$B$27&lt;&gt;"Ready","PENDING INPUTS",IF(A353&gt;Inputs!$B$6,0,MIN(MAX(0,(K353+L353+M353)-N353),MAX(0,C353-D353-(IF(O353&lt;O353,K353+L353+M353-N353,0)+IF(W353&lt;O353,S353+T353+U353-V353,0)+IF(AE353&lt;O353,AA353+AB353+AC353-AD353,0)+IF(AM353&lt;O353,AI353+AJ353+AK353-AL353,0)+IF(AU353&lt;O353,AQ353+AR353+AS353-AT353,0)+IF(BC353&lt;O353,AY353+AZ353+BA353-BB353,0)+IF(BK353&lt;O353,BG353+BH353+BI353-BJ353,0)+IF(BS353&lt;O353,BO353+BP353+BQ353-BR353,0)+IF(CA353&lt;O353,BW353+BX353+BY353-BZ353,0)+IF(CI353&lt;O353,CE353+CF353+CG353-CH353,0))))))</f>
        <v>0</v>
      </c>
      <c r="Q353" s="3">
        <f>IF(Inputs!$B$27&lt;&gt;"Ready","PENDING INPUTS",MIN((K353+L353+M353),IF(D353&gt;C353,IF(D353=0,0,N353*C353/D353),N353+P353)))</f>
        <v>0</v>
      </c>
      <c r="R353" s="3">
        <f>IF(Inputs!$B$27&lt;&gt;"Ready","PENDING INPUTS",MAX(0,(K353+L353+M353)-Q353))</f>
        <v>0</v>
      </c>
      <c r="S353" s="3">
        <f>IF(Inputs!$B$27&lt;&gt;"Ready","PENDING INPUTS",Z352)</f>
        <v>0</v>
      </c>
      <c r="T353" s="3">
        <f>IF(Inputs!$B$27&lt;&gt;"Ready","PENDING INPUTS",IF(A353&lt;=Inputs!$B$6,ROUND(S353*Inputs!C15/12,2),0))</f>
        <v>0</v>
      </c>
      <c r="U353" s="3">
        <f>IF(Inputs!$B$27&lt;&gt;"Ready","PENDING INPUTS",IF(AND(A353&lt;=Inputs!$B$6,S353&gt;0),Inputs!G15,0))</f>
        <v>0</v>
      </c>
      <c r="V353" s="3">
        <f>IF(Inputs!$B$27&lt;&gt;"Ready","PENDING INPUTS",IF(A353&gt;Inputs!$B$6,0,MIN((S353+T353+U353),IF(Inputs!H15=1,Inputs!D15,MAX(Inputs!F15,ROUND(S353*Inputs!E15+T353+U353,2))))))</f>
        <v>0</v>
      </c>
      <c r="W353">
        <f>IF(Inputs!$B$27&lt;&gt;"Ready","PENDING INPUTS",IF(S353&lt;=0,99,1+IF(AND(K353&gt;0,OR(Inputs!C14&gt;Inputs!C15,AND(Inputs!C14=Inputs!C15,0&lt;1))),1,0)+IF(AND(AA353&gt;0,OR(Inputs!C16&gt;Inputs!C15,AND(Inputs!C16=Inputs!C15,2&lt;1))),1,0)+IF(AND(AI353&gt;0,OR(Inputs!C17&gt;Inputs!C15,AND(Inputs!C17=Inputs!C15,3&lt;1))),1,0)+IF(AND(AQ353&gt;0,OR(Inputs!C18&gt;Inputs!C15,AND(Inputs!C18=Inputs!C15,4&lt;1))),1,0)+IF(AND(AY353&gt;0,OR(Inputs!C19&gt;Inputs!C15,AND(Inputs!C19=Inputs!C15,5&lt;1))),1,0)+IF(AND(BG353&gt;0,OR(Inputs!C20&gt;Inputs!C15,AND(Inputs!C20=Inputs!C15,6&lt;1))),1,0)+IF(AND(BO353&gt;0,OR(Inputs!C21&gt;Inputs!C15,AND(Inputs!C21=Inputs!C15,7&lt;1))),1,0)+IF(AND(BW353&gt;0,OR(Inputs!C22&gt;Inputs!C15,AND(Inputs!C22=Inputs!C15,8&lt;1))),1,0)+IF(AND(CE353&gt;0,OR(Inputs!C23&gt;Inputs!C15,AND(Inputs!C23=Inputs!C15,9&lt;1))),1,0)))</f>
        <v>99</v>
      </c>
      <c r="X353" s="3">
        <f>IF(Inputs!$B$27&lt;&gt;"Ready","PENDING INPUTS",IF(A353&gt;Inputs!$B$6,0,MIN(MAX(0,(S353+T353+U353)-V353),MAX(0,C353-D353-(IF(O353&lt;W353,K353+L353+M353-N353,0)+IF(W353&lt;W353,S353+T353+U353-V353,0)+IF(AE353&lt;W353,AA353+AB353+AC353-AD353,0)+IF(AM353&lt;W353,AI353+AJ353+AK353-AL353,0)+IF(AU353&lt;W353,AQ353+AR353+AS353-AT353,0)+IF(BC353&lt;W353,AY353+AZ353+BA353-BB353,0)+IF(BK353&lt;W353,BG353+BH353+BI353-BJ353,0)+IF(BS353&lt;W353,BO353+BP353+BQ353-BR353,0)+IF(CA353&lt;W353,BW353+BX353+BY353-BZ353,0)+IF(CI353&lt;W353,CE353+CF353+CG353-CH353,0))))))</f>
        <v>0</v>
      </c>
      <c r="Y353" s="3">
        <f>IF(Inputs!$B$27&lt;&gt;"Ready","PENDING INPUTS",MIN((S353+T353+U353),IF(D353&gt;C353,IF(D353=0,0,V353*C353/D353),V353+X353)))</f>
        <v>0</v>
      </c>
      <c r="Z353" s="3">
        <f>IF(Inputs!$B$27&lt;&gt;"Ready","PENDING INPUTS",MAX(0,(S353+T353+U353)-Y353))</f>
        <v>0</v>
      </c>
      <c r="AA353" s="3">
        <f>IF(Inputs!$B$27&lt;&gt;"Ready","PENDING INPUTS",AH352)</f>
        <v>0</v>
      </c>
      <c r="AB353" s="3">
        <f>IF(Inputs!$B$27&lt;&gt;"Ready","PENDING INPUTS",IF(A353&lt;=Inputs!$B$6,ROUND(AA353*Inputs!C16/12,2),0))</f>
        <v>0</v>
      </c>
      <c r="AC353" s="3">
        <f>IF(Inputs!$B$27&lt;&gt;"Ready","PENDING INPUTS",IF(AND(A353&lt;=Inputs!$B$6,AA353&gt;0),Inputs!G16,0))</f>
        <v>0</v>
      </c>
      <c r="AD353" s="3">
        <f>IF(Inputs!$B$27&lt;&gt;"Ready","PENDING INPUTS",IF(A353&gt;Inputs!$B$6,0,MIN((AA353+AB353+AC353),IF(Inputs!H16=1,Inputs!D16,MAX(Inputs!F16,ROUND(AA353*Inputs!E16+AB353+AC353,2))))))</f>
        <v>0</v>
      </c>
      <c r="AE353">
        <f>IF(Inputs!$B$27&lt;&gt;"Ready","PENDING INPUTS",IF(AA353&lt;=0,99,1+IF(AND(K353&gt;0,OR(Inputs!C14&gt;Inputs!C16,AND(Inputs!C14=Inputs!C16,0&lt;2))),1,0)+IF(AND(S353&gt;0,OR(Inputs!C15&gt;Inputs!C16,AND(Inputs!C15=Inputs!C16,1&lt;2))),1,0)+IF(AND(AI353&gt;0,OR(Inputs!C17&gt;Inputs!C16,AND(Inputs!C17=Inputs!C16,3&lt;2))),1,0)+IF(AND(AQ353&gt;0,OR(Inputs!C18&gt;Inputs!C16,AND(Inputs!C18=Inputs!C16,4&lt;2))),1,0)+IF(AND(AY353&gt;0,OR(Inputs!C19&gt;Inputs!C16,AND(Inputs!C19=Inputs!C16,5&lt;2))),1,0)+IF(AND(BG353&gt;0,OR(Inputs!C20&gt;Inputs!C16,AND(Inputs!C20=Inputs!C16,6&lt;2))),1,0)+IF(AND(BO353&gt;0,OR(Inputs!C21&gt;Inputs!C16,AND(Inputs!C21=Inputs!C16,7&lt;2))),1,0)+IF(AND(BW353&gt;0,OR(Inputs!C22&gt;Inputs!C16,AND(Inputs!C22=Inputs!C16,8&lt;2))),1,0)+IF(AND(CE353&gt;0,OR(Inputs!C23&gt;Inputs!C16,AND(Inputs!C23=Inputs!C16,9&lt;2))),1,0)))</f>
        <v>99</v>
      </c>
      <c r="AF353" s="3">
        <f>IF(Inputs!$B$27&lt;&gt;"Ready","PENDING INPUTS",IF(A353&gt;Inputs!$B$6,0,MIN(MAX(0,(AA353+AB353+AC353)-AD353),MAX(0,C353-D353-(IF(O353&lt;AE353,K353+L353+M353-N353,0)+IF(W353&lt;AE353,S353+T353+U353-V353,0)+IF(AE353&lt;AE353,AA353+AB353+AC353-AD353,0)+IF(AM353&lt;AE353,AI353+AJ353+AK353-AL353,0)+IF(AU353&lt;AE353,AQ353+AR353+AS353-AT353,0)+IF(BC353&lt;AE353,AY353+AZ353+BA353-BB353,0)+IF(BK353&lt;AE353,BG353+BH353+BI353-BJ353,0)+IF(BS353&lt;AE353,BO353+BP353+BQ353-BR353,0)+IF(CA353&lt;AE353,BW353+BX353+BY353-BZ353,0)+IF(CI353&lt;AE353,CE353+CF353+CG353-CH353,0))))))</f>
        <v>0</v>
      </c>
      <c r="AG353" s="3">
        <f>IF(Inputs!$B$27&lt;&gt;"Ready","PENDING INPUTS",MIN((AA353+AB353+AC353),IF(D353&gt;C353,IF(D353=0,0,AD353*C353/D353),AD353+AF353)))</f>
        <v>0</v>
      </c>
      <c r="AH353" s="3">
        <f>IF(Inputs!$B$27&lt;&gt;"Ready","PENDING INPUTS",MAX(0,(AA353+AB353+AC353)-AG353))</f>
        <v>0</v>
      </c>
      <c r="AI353" s="3">
        <f>IF(Inputs!$B$27&lt;&gt;"Ready","PENDING INPUTS",AP352)</f>
        <v>0</v>
      </c>
      <c r="AJ353" s="3">
        <f>IF(Inputs!$B$27&lt;&gt;"Ready","PENDING INPUTS",IF(A353&lt;=Inputs!$B$6,ROUND(AI353*Inputs!C17/12,2),0))</f>
        <v>0</v>
      </c>
      <c r="AK353" s="3">
        <f>IF(Inputs!$B$27&lt;&gt;"Ready","PENDING INPUTS",IF(AND(A353&lt;=Inputs!$B$6,AI353&gt;0),Inputs!G17,0))</f>
        <v>0</v>
      </c>
      <c r="AL353" s="3">
        <f>IF(Inputs!$B$27&lt;&gt;"Ready","PENDING INPUTS",IF(A353&gt;Inputs!$B$6,0,MIN((AI353+AJ353+AK353),IF(Inputs!H17=1,Inputs!D17,MAX(Inputs!F17,ROUND(AI353*Inputs!E17+AJ353+AK353,2))))))</f>
        <v>0</v>
      </c>
      <c r="AM353">
        <f>IF(Inputs!$B$27&lt;&gt;"Ready","PENDING INPUTS",IF(AI353&lt;=0,99,1+IF(AND(K353&gt;0,OR(Inputs!C14&gt;Inputs!C17,AND(Inputs!C14=Inputs!C17,0&lt;3))),1,0)+IF(AND(S353&gt;0,OR(Inputs!C15&gt;Inputs!C17,AND(Inputs!C15=Inputs!C17,1&lt;3))),1,0)+IF(AND(AA353&gt;0,OR(Inputs!C16&gt;Inputs!C17,AND(Inputs!C16=Inputs!C17,2&lt;3))),1,0)+IF(AND(AQ353&gt;0,OR(Inputs!C18&gt;Inputs!C17,AND(Inputs!C18=Inputs!C17,4&lt;3))),1,0)+IF(AND(AY353&gt;0,OR(Inputs!C19&gt;Inputs!C17,AND(Inputs!C19=Inputs!C17,5&lt;3))),1,0)+IF(AND(BG353&gt;0,OR(Inputs!C20&gt;Inputs!C17,AND(Inputs!C20=Inputs!C17,6&lt;3))),1,0)+IF(AND(BO353&gt;0,OR(Inputs!C21&gt;Inputs!C17,AND(Inputs!C21=Inputs!C17,7&lt;3))),1,0)+IF(AND(BW353&gt;0,OR(Inputs!C22&gt;Inputs!C17,AND(Inputs!C22=Inputs!C17,8&lt;3))),1,0)+IF(AND(CE353&gt;0,OR(Inputs!C23&gt;Inputs!C17,AND(Inputs!C23=Inputs!C17,9&lt;3))),1,0)))</f>
        <v>99</v>
      </c>
      <c r="AN353" s="3">
        <f>IF(Inputs!$B$27&lt;&gt;"Ready","PENDING INPUTS",IF(A353&gt;Inputs!$B$6,0,MIN(MAX(0,(AI353+AJ353+AK353)-AL353),MAX(0,C353-D353-(IF(O353&lt;AM353,K353+L353+M353-N353,0)+IF(W353&lt;AM353,S353+T353+U353-V353,0)+IF(AE353&lt;AM353,AA353+AB353+AC353-AD353,0)+IF(AM353&lt;AM353,AI353+AJ353+AK353-AL353,0)+IF(AU353&lt;AM353,AQ353+AR353+AS353-AT353,0)+IF(BC353&lt;AM353,AY353+AZ353+BA353-BB353,0)+IF(BK353&lt;AM353,BG353+BH353+BI353-BJ353,0)+IF(BS353&lt;AM353,BO353+BP353+BQ353-BR353,0)+IF(CA353&lt;AM353,BW353+BX353+BY353-BZ353,0)+IF(CI353&lt;AM353,CE353+CF353+CG353-CH353,0))))))</f>
        <v>0</v>
      </c>
      <c r="AO353" s="3">
        <f>IF(Inputs!$B$27&lt;&gt;"Ready","PENDING INPUTS",MIN((AI353+AJ353+AK353),IF(D353&gt;C353,IF(D353=0,0,AL353*C353/D353),AL353+AN353)))</f>
        <v>0</v>
      </c>
      <c r="AP353" s="3">
        <f>IF(Inputs!$B$27&lt;&gt;"Ready","PENDING INPUTS",MAX(0,(AI353+AJ353+AK353)-AO353))</f>
        <v>0</v>
      </c>
      <c r="AQ353" s="3">
        <f>IF(Inputs!$B$27&lt;&gt;"Ready","PENDING INPUTS",AX352)</f>
        <v>0</v>
      </c>
      <c r="AR353" s="3">
        <f>IF(Inputs!$B$27&lt;&gt;"Ready","PENDING INPUTS",IF(A353&lt;=Inputs!$B$6,ROUND(AQ353*Inputs!C18/12,2),0))</f>
        <v>0</v>
      </c>
      <c r="AS353" s="3">
        <f>IF(Inputs!$B$27&lt;&gt;"Ready","PENDING INPUTS",IF(AND(A353&lt;=Inputs!$B$6,AQ353&gt;0),Inputs!G18,0))</f>
        <v>0</v>
      </c>
      <c r="AT353" s="3">
        <f>IF(Inputs!$B$27&lt;&gt;"Ready","PENDING INPUTS",IF(A353&gt;Inputs!$B$6,0,MIN((AQ353+AR353+AS353),IF(Inputs!H18=1,Inputs!D18,MAX(Inputs!F18,ROUND(AQ353*Inputs!E18+AR353+AS353,2))))))</f>
        <v>0</v>
      </c>
      <c r="AU353">
        <f>IF(Inputs!$B$27&lt;&gt;"Ready","PENDING INPUTS",IF(AQ353&lt;=0,99,1+IF(AND(K353&gt;0,OR(Inputs!C14&gt;Inputs!C18,AND(Inputs!C14=Inputs!C18,0&lt;4))),1,0)+IF(AND(S353&gt;0,OR(Inputs!C15&gt;Inputs!C18,AND(Inputs!C15=Inputs!C18,1&lt;4))),1,0)+IF(AND(AA353&gt;0,OR(Inputs!C16&gt;Inputs!C18,AND(Inputs!C16=Inputs!C18,2&lt;4))),1,0)+IF(AND(AI353&gt;0,OR(Inputs!C17&gt;Inputs!C18,AND(Inputs!C17=Inputs!C18,3&lt;4))),1,0)+IF(AND(AY353&gt;0,OR(Inputs!C19&gt;Inputs!C18,AND(Inputs!C19=Inputs!C18,5&lt;4))),1,0)+IF(AND(BG353&gt;0,OR(Inputs!C20&gt;Inputs!C18,AND(Inputs!C20=Inputs!C18,6&lt;4))),1,0)+IF(AND(BO353&gt;0,OR(Inputs!C21&gt;Inputs!C18,AND(Inputs!C21=Inputs!C18,7&lt;4))),1,0)+IF(AND(BW353&gt;0,OR(Inputs!C22&gt;Inputs!C18,AND(Inputs!C22=Inputs!C18,8&lt;4))),1,0)+IF(AND(CE353&gt;0,OR(Inputs!C23&gt;Inputs!C18,AND(Inputs!C23=Inputs!C18,9&lt;4))),1,0)))</f>
        <v>99</v>
      </c>
      <c r="AV353" s="3">
        <f>IF(Inputs!$B$27&lt;&gt;"Ready","PENDING INPUTS",IF(A353&gt;Inputs!$B$6,0,MIN(MAX(0,(AQ353+AR353+AS353)-AT353),MAX(0,C353-D353-(IF(O353&lt;AU353,K353+L353+M353-N353,0)+IF(W353&lt;AU353,S353+T353+U353-V353,0)+IF(AE353&lt;AU353,AA353+AB353+AC353-AD353,0)+IF(AM353&lt;AU353,AI353+AJ353+AK353-AL353,0)+IF(AU353&lt;AU353,AQ353+AR353+AS353-AT353,0)+IF(BC353&lt;AU353,AY353+AZ353+BA353-BB353,0)+IF(BK353&lt;AU353,BG353+BH353+BI353-BJ353,0)+IF(BS353&lt;AU353,BO353+BP353+BQ353-BR353,0)+IF(CA353&lt;AU353,BW353+BX353+BY353-BZ353,0)+IF(CI353&lt;AU353,CE353+CF353+CG353-CH353,0))))))</f>
        <v>0</v>
      </c>
      <c r="AW353" s="3">
        <f>IF(Inputs!$B$27&lt;&gt;"Ready","PENDING INPUTS",MIN((AQ353+AR353+AS353),IF(D353&gt;C353,IF(D353=0,0,AT353*C353/D353),AT353+AV353)))</f>
        <v>0</v>
      </c>
      <c r="AX353" s="3">
        <f>IF(Inputs!$B$27&lt;&gt;"Ready","PENDING INPUTS",MAX(0,(AQ353+AR353+AS353)-AW353))</f>
        <v>0</v>
      </c>
      <c r="AY353" s="3">
        <f>IF(Inputs!$B$27&lt;&gt;"Ready","PENDING INPUTS",BF352)</f>
        <v>0</v>
      </c>
      <c r="AZ353" s="3">
        <f>IF(Inputs!$B$27&lt;&gt;"Ready","PENDING INPUTS",IF(A353&lt;=Inputs!$B$6,ROUND(AY353*Inputs!C19/12,2),0))</f>
        <v>0</v>
      </c>
      <c r="BA353" s="3">
        <f>IF(Inputs!$B$27&lt;&gt;"Ready","PENDING INPUTS",IF(AND(A353&lt;=Inputs!$B$6,AY353&gt;0),Inputs!G19,0))</f>
        <v>0</v>
      </c>
      <c r="BB353" s="3">
        <f>IF(Inputs!$B$27&lt;&gt;"Ready","PENDING INPUTS",IF(A353&gt;Inputs!$B$6,0,MIN((AY353+AZ353+BA353),IF(Inputs!H19=1,Inputs!D19,MAX(Inputs!F19,ROUND(AY353*Inputs!E19+AZ353+BA353,2))))))</f>
        <v>0</v>
      </c>
      <c r="BC353">
        <f>IF(Inputs!$B$27&lt;&gt;"Ready","PENDING INPUTS",IF(AY353&lt;=0,99,1+IF(AND(K353&gt;0,OR(Inputs!C14&gt;Inputs!C19,AND(Inputs!C14=Inputs!C19,0&lt;5))),1,0)+IF(AND(S353&gt;0,OR(Inputs!C15&gt;Inputs!C19,AND(Inputs!C15=Inputs!C19,1&lt;5))),1,0)+IF(AND(AA353&gt;0,OR(Inputs!C16&gt;Inputs!C19,AND(Inputs!C16=Inputs!C19,2&lt;5))),1,0)+IF(AND(AI353&gt;0,OR(Inputs!C17&gt;Inputs!C19,AND(Inputs!C17=Inputs!C19,3&lt;5))),1,0)+IF(AND(AQ353&gt;0,OR(Inputs!C18&gt;Inputs!C19,AND(Inputs!C18=Inputs!C19,4&lt;5))),1,0)+IF(AND(BG353&gt;0,OR(Inputs!C20&gt;Inputs!C19,AND(Inputs!C20=Inputs!C19,6&lt;5))),1,0)+IF(AND(BO353&gt;0,OR(Inputs!C21&gt;Inputs!C19,AND(Inputs!C21=Inputs!C19,7&lt;5))),1,0)+IF(AND(BW353&gt;0,OR(Inputs!C22&gt;Inputs!C19,AND(Inputs!C22=Inputs!C19,8&lt;5))),1,0)+IF(AND(CE353&gt;0,OR(Inputs!C23&gt;Inputs!C19,AND(Inputs!C23=Inputs!C19,9&lt;5))),1,0)))</f>
        <v>99</v>
      </c>
      <c r="BD353" s="3">
        <f>IF(Inputs!$B$27&lt;&gt;"Ready","PENDING INPUTS",IF(A353&gt;Inputs!$B$6,0,MIN(MAX(0,(AY353+AZ353+BA353)-BB353),MAX(0,C353-D353-(IF(O353&lt;BC353,K353+L353+M353-N353,0)+IF(W353&lt;BC353,S353+T353+U353-V353,0)+IF(AE353&lt;BC353,AA353+AB353+AC353-AD353,0)+IF(AM353&lt;BC353,AI353+AJ353+AK353-AL353,0)+IF(AU353&lt;BC353,AQ353+AR353+AS353-AT353,0)+IF(BC353&lt;BC353,AY353+AZ353+BA353-BB353,0)+IF(BK353&lt;BC353,BG353+BH353+BI353-BJ353,0)+IF(BS353&lt;BC353,BO353+BP353+BQ353-BR353,0)+IF(CA353&lt;BC353,BW353+BX353+BY353-BZ353,0)+IF(CI353&lt;BC353,CE353+CF353+CG353-CH353,0))))))</f>
        <v>0</v>
      </c>
      <c r="BE353" s="3">
        <f>IF(Inputs!$B$27&lt;&gt;"Ready","PENDING INPUTS",MIN((AY353+AZ353+BA353),IF(D353&gt;C353,IF(D353=0,0,BB353*C353/D353),BB353+BD353)))</f>
        <v>0</v>
      </c>
      <c r="BF353" s="3">
        <f>IF(Inputs!$B$27&lt;&gt;"Ready","PENDING INPUTS",MAX(0,(AY353+AZ353+BA353)-BE353))</f>
        <v>0</v>
      </c>
      <c r="BG353" s="3">
        <f>IF(Inputs!$B$27&lt;&gt;"Ready","PENDING INPUTS",BN352)</f>
        <v>0</v>
      </c>
      <c r="BH353" s="3">
        <f>IF(Inputs!$B$27&lt;&gt;"Ready","PENDING INPUTS",IF(A353&lt;=Inputs!$B$6,ROUND(BG353*Inputs!C20/12,2),0))</f>
        <v>0</v>
      </c>
      <c r="BI353" s="3">
        <f>IF(Inputs!$B$27&lt;&gt;"Ready","PENDING INPUTS",IF(AND(A353&lt;=Inputs!$B$6,BG353&gt;0),Inputs!G20,0))</f>
        <v>0</v>
      </c>
      <c r="BJ353" s="3">
        <f>IF(Inputs!$B$27&lt;&gt;"Ready","PENDING INPUTS",IF(A353&gt;Inputs!$B$6,0,MIN((BG353+BH353+BI353),IF(Inputs!H20=1,Inputs!D20,MAX(Inputs!F20,ROUND(BG353*Inputs!E20+BH353+BI353,2))))))</f>
        <v>0</v>
      </c>
      <c r="BK353">
        <f>IF(Inputs!$B$27&lt;&gt;"Ready","PENDING INPUTS",IF(BG353&lt;=0,99,1+IF(AND(K353&gt;0,OR(Inputs!C14&gt;Inputs!C20,AND(Inputs!C14=Inputs!C20,0&lt;6))),1,0)+IF(AND(S353&gt;0,OR(Inputs!C15&gt;Inputs!C20,AND(Inputs!C15=Inputs!C20,1&lt;6))),1,0)+IF(AND(AA353&gt;0,OR(Inputs!C16&gt;Inputs!C20,AND(Inputs!C16=Inputs!C20,2&lt;6))),1,0)+IF(AND(AI353&gt;0,OR(Inputs!C17&gt;Inputs!C20,AND(Inputs!C17=Inputs!C20,3&lt;6))),1,0)+IF(AND(AQ353&gt;0,OR(Inputs!C18&gt;Inputs!C20,AND(Inputs!C18=Inputs!C20,4&lt;6))),1,0)+IF(AND(AY353&gt;0,OR(Inputs!C19&gt;Inputs!C20,AND(Inputs!C19=Inputs!C20,5&lt;6))),1,0)+IF(AND(BO353&gt;0,OR(Inputs!C21&gt;Inputs!C20,AND(Inputs!C21=Inputs!C20,7&lt;6))),1,0)+IF(AND(BW353&gt;0,OR(Inputs!C22&gt;Inputs!C20,AND(Inputs!C22=Inputs!C20,8&lt;6))),1,0)+IF(AND(CE353&gt;0,OR(Inputs!C23&gt;Inputs!C20,AND(Inputs!C23=Inputs!C20,9&lt;6))),1,0)))</f>
        <v>99</v>
      </c>
      <c r="BL353" s="3">
        <f>IF(Inputs!$B$27&lt;&gt;"Ready","PENDING INPUTS",IF(A353&gt;Inputs!$B$6,0,MIN(MAX(0,(BG353+BH353+BI353)-BJ353),MAX(0,C353-D353-(IF(O353&lt;BK353,K353+L353+M353-N353,0)+IF(W353&lt;BK353,S353+T353+U353-V353,0)+IF(AE353&lt;BK353,AA353+AB353+AC353-AD353,0)+IF(AM353&lt;BK353,AI353+AJ353+AK353-AL353,0)+IF(AU353&lt;BK353,AQ353+AR353+AS353-AT353,0)+IF(BC353&lt;BK353,AY353+AZ353+BA353-BB353,0)+IF(BK353&lt;BK353,BG353+BH353+BI353-BJ353,0)+IF(BS353&lt;BK353,BO353+BP353+BQ353-BR353,0)+IF(CA353&lt;BK353,BW353+BX353+BY353-BZ353,0)+IF(CI353&lt;BK353,CE353+CF353+CG353-CH353,0))))))</f>
        <v>0</v>
      </c>
      <c r="BM353" s="3">
        <f>IF(Inputs!$B$27&lt;&gt;"Ready","PENDING INPUTS",MIN((BG353+BH353+BI353),IF(D353&gt;C353,IF(D353=0,0,BJ353*C353/D353),BJ353+BL353)))</f>
        <v>0</v>
      </c>
      <c r="BN353" s="3">
        <f>IF(Inputs!$B$27&lt;&gt;"Ready","PENDING INPUTS",MAX(0,(BG353+BH353+BI353)-BM353))</f>
        <v>0</v>
      </c>
      <c r="BO353" s="3">
        <f>IF(Inputs!$B$27&lt;&gt;"Ready","PENDING INPUTS",BV352)</f>
        <v>0</v>
      </c>
      <c r="BP353" s="3">
        <f>IF(Inputs!$B$27&lt;&gt;"Ready","PENDING INPUTS",IF(A353&lt;=Inputs!$B$6,ROUND(BO353*Inputs!C21/12,2),0))</f>
        <v>0</v>
      </c>
      <c r="BQ353" s="3">
        <f>IF(Inputs!$B$27&lt;&gt;"Ready","PENDING INPUTS",IF(AND(A353&lt;=Inputs!$B$6,BO353&gt;0),Inputs!G21,0))</f>
        <v>0</v>
      </c>
      <c r="BR353" s="3">
        <f>IF(Inputs!$B$27&lt;&gt;"Ready","PENDING INPUTS",IF(A353&gt;Inputs!$B$6,0,MIN((BO353+BP353+BQ353),IF(Inputs!H21=1,Inputs!D21,MAX(Inputs!F21,ROUND(BO353*Inputs!E21+BP353+BQ353,2))))))</f>
        <v>0</v>
      </c>
      <c r="BS353">
        <f>IF(Inputs!$B$27&lt;&gt;"Ready","PENDING INPUTS",IF(BO353&lt;=0,99,1+IF(AND(K353&gt;0,OR(Inputs!C14&gt;Inputs!C21,AND(Inputs!C14=Inputs!C21,0&lt;7))),1,0)+IF(AND(S353&gt;0,OR(Inputs!C15&gt;Inputs!C21,AND(Inputs!C15=Inputs!C21,1&lt;7))),1,0)+IF(AND(AA353&gt;0,OR(Inputs!C16&gt;Inputs!C21,AND(Inputs!C16=Inputs!C21,2&lt;7))),1,0)+IF(AND(AI353&gt;0,OR(Inputs!C17&gt;Inputs!C21,AND(Inputs!C17=Inputs!C21,3&lt;7))),1,0)+IF(AND(AQ353&gt;0,OR(Inputs!C18&gt;Inputs!C21,AND(Inputs!C18=Inputs!C21,4&lt;7))),1,0)+IF(AND(AY353&gt;0,OR(Inputs!C19&gt;Inputs!C21,AND(Inputs!C19=Inputs!C21,5&lt;7))),1,0)+IF(AND(BG353&gt;0,OR(Inputs!C20&gt;Inputs!C21,AND(Inputs!C20=Inputs!C21,6&lt;7))),1,0)+IF(AND(BW353&gt;0,OR(Inputs!C22&gt;Inputs!C21,AND(Inputs!C22=Inputs!C21,8&lt;7))),1,0)+IF(AND(CE353&gt;0,OR(Inputs!C23&gt;Inputs!C21,AND(Inputs!C23=Inputs!C21,9&lt;7))),1,0)))</f>
        <v>99</v>
      </c>
      <c r="BT353" s="3">
        <f>IF(Inputs!$B$27&lt;&gt;"Ready","PENDING INPUTS",IF(A353&gt;Inputs!$B$6,0,MIN(MAX(0,(BO353+BP353+BQ353)-BR353),MAX(0,C353-D353-(IF(O353&lt;BS353,K353+L353+M353-N353,0)+IF(W353&lt;BS353,S353+T353+U353-V353,0)+IF(AE353&lt;BS353,AA353+AB353+AC353-AD353,0)+IF(AM353&lt;BS353,AI353+AJ353+AK353-AL353,0)+IF(AU353&lt;BS353,AQ353+AR353+AS353-AT353,0)+IF(BC353&lt;BS353,AY353+AZ353+BA353-BB353,0)+IF(BK353&lt;BS353,BG353+BH353+BI353-BJ353,0)+IF(BS353&lt;BS353,BO353+BP353+BQ353-BR353,0)+IF(CA353&lt;BS353,BW353+BX353+BY353-BZ353,0)+IF(CI353&lt;BS353,CE353+CF353+CG353-CH353,0))))))</f>
        <v>0</v>
      </c>
      <c r="BU353" s="3">
        <f>IF(Inputs!$B$27&lt;&gt;"Ready","PENDING INPUTS",MIN((BO353+BP353+BQ353),IF(D353&gt;C353,IF(D353=0,0,BR353*C353/D353),BR353+BT353)))</f>
        <v>0</v>
      </c>
      <c r="BV353" s="3">
        <f>IF(Inputs!$B$27&lt;&gt;"Ready","PENDING INPUTS",MAX(0,(BO353+BP353+BQ353)-BU353))</f>
        <v>0</v>
      </c>
      <c r="BW353" s="3">
        <f>IF(Inputs!$B$27&lt;&gt;"Ready","PENDING INPUTS",CD352)</f>
        <v>0</v>
      </c>
      <c r="BX353" s="3">
        <f>IF(Inputs!$B$27&lt;&gt;"Ready","PENDING INPUTS",IF(A353&lt;=Inputs!$B$6,ROUND(BW353*Inputs!C22/12,2),0))</f>
        <v>0</v>
      </c>
      <c r="BY353" s="3">
        <f>IF(Inputs!$B$27&lt;&gt;"Ready","PENDING INPUTS",IF(AND(A353&lt;=Inputs!$B$6,BW353&gt;0),Inputs!G22,0))</f>
        <v>0</v>
      </c>
      <c r="BZ353" s="3">
        <f>IF(Inputs!$B$27&lt;&gt;"Ready","PENDING INPUTS",IF(A353&gt;Inputs!$B$6,0,MIN((BW353+BX353+BY353),IF(Inputs!H22=1,Inputs!D22,MAX(Inputs!F22,ROUND(BW353*Inputs!E22+BX353+BY353,2))))))</f>
        <v>0</v>
      </c>
      <c r="CA353">
        <f>IF(Inputs!$B$27&lt;&gt;"Ready","PENDING INPUTS",IF(BW353&lt;=0,99,1+IF(AND(K353&gt;0,OR(Inputs!C14&gt;Inputs!C22,AND(Inputs!C14=Inputs!C22,0&lt;8))),1,0)+IF(AND(S353&gt;0,OR(Inputs!C15&gt;Inputs!C22,AND(Inputs!C15=Inputs!C22,1&lt;8))),1,0)+IF(AND(AA353&gt;0,OR(Inputs!C16&gt;Inputs!C22,AND(Inputs!C16=Inputs!C22,2&lt;8))),1,0)+IF(AND(AI353&gt;0,OR(Inputs!C17&gt;Inputs!C22,AND(Inputs!C17=Inputs!C22,3&lt;8))),1,0)+IF(AND(AQ353&gt;0,OR(Inputs!C18&gt;Inputs!C22,AND(Inputs!C18=Inputs!C22,4&lt;8))),1,0)+IF(AND(AY353&gt;0,OR(Inputs!C19&gt;Inputs!C22,AND(Inputs!C19=Inputs!C22,5&lt;8))),1,0)+IF(AND(BG353&gt;0,OR(Inputs!C20&gt;Inputs!C22,AND(Inputs!C20=Inputs!C22,6&lt;8))),1,0)+IF(AND(BO353&gt;0,OR(Inputs!C21&gt;Inputs!C22,AND(Inputs!C21=Inputs!C22,7&lt;8))),1,0)+IF(AND(CE353&gt;0,OR(Inputs!C23&gt;Inputs!C22,AND(Inputs!C23=Inputs!C22,9&lt;8))),1,0)))</f>
        <v>99</v>
      </c>
      <c r="CB353" s="3">
        <f>IF(Inputs!$B$27&lt;&gt;"Ready","PENDING INPUTS",IF(A353&gt;Inputs!$B$6,0,MIN(MAX(0,(BW353+BX353+BY353)-BZ353),MAX(0,C353-D353-(IF(O353&lt;CA353,K353+L353+M353-N353,0)+IF(W353&lt;CA353,S353+T353+U353-V353,0)+IF(AE353&lt;CA353,AA353+AB353+AC353-AD353,0)+IF(AM353&lt;CA353,AI353+AJ353+AK353-AL353,0)+IF(AU353&lt;CA353,AQ353+AR353+AS353-AT353,0)+IF(BC353&lt;CA353,AY353+AZ353+BA353-BB353,0)+IF(BK353&lt;CA353,BG353+BH353+BI353-BJ353,0)+IF(BS353&lt;CA353,BO353+BP353+BQ353-BR353,0)+IF(CA353&lt;CA353,BW353+BX353+BY353-BZ353,0)+IF(CI353&lt;CA353,CE353+CF353+CG353-CH353,0))))))</f>
        <v>0</v>
      </c>
      <c r="CC353" s="3">
        <f>IF(Inputs!$B$27&lt;&gt;"Ready","PENDING INPUTS",MIN((BW353+BX353+BY353),IF(D353&gt;C353,IF(D353=0,0,BZ353*C353/D353),BZ353+CB353)))</f>
        <v>0</v>
      </c>
      <c r="CD353" s="3">
        <f>IF(Inputs!$B$27&lt;&gt;"Ready","PENDING INPUTS",MAX(0,(BW353+BX353+BY353)-CC353))</f>
        <v>0</v>
      </c>
      <c r="CE353" s="3">
        <f>IF(Inputs!$B$27&lt;&gt;"Ready","PENDING INPUTS",CL352)</f>
        <v>0</v>
      </c>
      <c r="CF353" s="3">
        <f>IF(Inputs!$B$27&lt;&gt;"Ready","PENDING INPUTS",IF(A353&lt;=Inputs!$B$6,ROUND(CE353*Inputs!C23/12,2),0))</f>
        <v>0</v>
      </c>
      <c r="CG353" s="3">
        <f>IF(Inputs!$B$27&lt;&gt;"Ready","PENDING INPUTS",IF(AND(A353&lt;=Inputs!$B$6,CE353&gt;0),Inputs!G23,0))</f>
        <v>0</v>
      </c>
      <c r="CH353" s="3">
        <f>IF(Inputs!$B$27&lt;&gt;"Ready","PENDING INPUTS",IF(A353&gt;Inputs!$B$6,0,MIN((CE353+CF353+CG353),IF(Inputs!H23=1,Inputs!D23,MAX(Inputs!F23,ROUND(CE353*Inputs!E23+CF353+CG353,2))))))</f>
        <v>0</v>
      </c>
      <c r="CI353">
        <f>IF(Inputs!$B$27&lt;&gt;"Ready","PENDING INPUTS",IF(CE353&lt;=0,99,1+IF(AND(K353&gt;0,OR(Inputs!C14&gt;Inputs!C23,AND(Inputs!C14=Inputs!C23,0&lt;9))),1,0)+IF(AND(S353&gt;0,OR(Inputs!C15&gt;Inputs!C23,AND(Inputs!C15=Inputs!C23,1&lt;9))),1,0)+IF(AND(AA353&gt;0,OR(Inputs!C16&gt;Inputs!C23,AND(Inputs!C16=Inputs!C23,2&lt;9))),1,0)+IF(AND(AI353&gt;0,OR(Inputs!C17&gt;Inputs!C23,AND(Inputs!C17=Inputs!C23,3&lt;9))),1,0)+IF(AND(AQ353&gt;0,OR(Inputs!C18&gt;Inputs!C23,AND(Inputs!C18=Inputs!C23,4&lt;9))),1,0)+IF(AND(AY353&gt;0,OR(Inputs!C19&gt;Inputs!C23,AND(Inputs!C19=Inputs!C23,5&lt;9))),1,0)+IF(AND(BG353&gt;0,OR(Inputs!C20&gt;Inputs!C23,AND(Inputs!C20=Inputs!C23,6&lt;9))),1,0)+IF(AND(BO353&gt;0,OR(Inputs!C21&gt;Inputs!C23,AND(Inputs!C21=Inputs!C23,7&lt;9))),1,0)+IF(AND(BW353&gt;0,OR(Inputs!C22&gt;Inputs!C23,AND(Inputs!C22=Inputs!C23,8&lt;9))),1,0)))</f>
        <v>99</v>
      </c>
      <c r="CJ353" s="3">
        <f>IF(Inputs!$B$27&lt;&gt;"Ready","PENDING INPUTS",IF(A353&gt;Inputs!$B$6,0,MIN(MAX(0,(CE353+CF353+CG353)-CH353),MAX(0,C353-D353-(IF(O353&lt;CI353,K353+L353+M353-N353,0)+IF(W353&lt;CI353,S353+T353+U353-V353,0)+IF(AE353&lt;CI353,AA353+AB353+AC353-AD353,0)+IF(AM353&lt;CI353,AI353+AJ353+AK353-AL353,0)+IF(AU353&lt;CI353,AQ353+AR353+AS353-AT353,0)+IF(BC353&lt;CI353,AY353+AZ353+BA353-BB353,0)+IF(BK353&lt;CI353,BG353+BH353+BI353-BJ353,0)+IF(BS353&lt;CI353,BO353+BP353+BQ353-BR353,0)+IF(CA353&lt;CI353,BW353+BX353+BY353-BZ353,0)+IF(CI353&lt;CI353,CE353+CF353+CG353-CH353,0))))))</f>
        <v>0</v>
      </c>
      <c r="CK353" s="3">
        <f>IF(Inputs!$B$27&lt;&gt;"Ready","PENDING INPUTS",MIN((CE353+CF353+CG353),IF(D353&gt;C353,IF(D353=0,0,CH353*C353/D353),CH353+CJ353)))</f>
        <v>0</v>
      </c>
      <c r="CL353" s="3">
        <f>IF(Inputs!$B$27&lt;&gt;"Ready","PENDING INPUTS",MAX(0,(CE353+CF353+CG353)-CK353))</f>
        <v>0</v>
      </c>
    </row>
    <row r="354" spans="1:90" ht="27.95" customHeight="1" x14ac:dyDescent="0.25">
      <c r="A354">
        <v>350</v>
      </c>
      <c r="B354" s="13">
        <f>IF(Inputs!$B$27&lt;&gt;"Ready","PENDING INPUTS",EDATE(Inputs!$B$5,A354-1))</f>
        <v>56919</v>
      </c>
      <c r="C354" s="3">
        <f>IF(Inputs!$B$27&lt;&gt;"Ready","PENDING INPUTS",IF(A354&lt;=Inputs!$B$6,MAX(0,Inputs!$B$4+IF(A354=Inputs!$B$7,Inputs!$B$8,0)+IF(A354=Inputs!$B$9,Inputs!$B$10,0)),0))</f>
        <v>0</v>
      </c>
      <c r="D354" s="3">
        <f>IF(Inputs!$B$27&lt;&gt;"Ready","PENDING INPUTS",SUM(N354,V354,AD354,AL354,AT354,BB354,BJ354,BR354,BZ354,CH354))</f>
        <v>0</v>
      </c>
      <c r="E354" s="3">
        <f>IF(Inputs!$B$27&lt;&gt;"Ready","PENDING INPUTS",MAX(0,D354-C354))</f>
        <v>0</v>
      </c>
      <c r="F354" s="3">
        <f>IF(Inputs!$B$27&lt;&gt;"Ready","PENDING INPUTS",SUM(Q354,Y354,AG354,AO354,AW354,BE354,BM354,BU354,CC354,CK354))</f>
        <v>0</v>
      </c>
      <c r="G354" s="3">
        <f>IF(Inputs!$B$27&lt;&gt;"Ready","PENDING INPUTS",SUM(L354,T354,AB354,AJ354,AR354,AZ354,BH354,BP354,BX354,CF354))</f>
        <v>0</v>
      </c>
      <c r="H354" s="3">
        <f>IF(Inputs!$B$27&lt;&gt;"Ready","PENDING INPUTS",SUM(M354,U354,AC354,AK354,AS354,BA354,BI354,BQ354,BY354,CG354))</f>
        <v>0</v>
      </c>
      <c r="I354" s="3">
        <f>IF(Inputs!$B$27&lt;&gt;"Ready","PENDING INPUTS",SUM(R354,Z354,AH354,AP354,AX354,BF354,BN354,BV354,CD354,CL354))</f>
        <v>0</v>
      </c>
      <c r="J354" t="str">
        <f>IF(Inputs!$B$27&lt;&gt;"Ready","PENDING INPUTS",IF(A354&gt;Inputs!$B$6,"Beyond horizon",IF(E354&gt;0.005,"MINIMUM SHORTFALL",IF(I354&lt;0.005,"Paid off","In progress"))))</f>
        <v>Beyond horizon</v>
      </c>
      <c r="K354" s="3">
        <f>IF(Inputs!$B$27&lt;&gt;"Ready","PENDING INPUTS",R353)</f>
        <v>0</v>
      </c>
      <c r="L354" s="3">
        <f>IF(Inputs!$B$27&lt;&gt;"Ready","PENDING INPUTS",IF(A354&lt;=Inputs!$B$6,ROUND(K354*Inputs!C14/12,2),0))</f>
        <v>0</v>
      </c>
      <c r="M354" s="3">
        <f>IF(Inputs!$B$27&lt;&gt;"Ready","PENDING INPUTS",IF(AND(A354&lt;=Inputs!$B$6,K354&gt;0),Inputs!G14,0))</f>
        <v>0</v>
      </c>
      <c r="N354" s="3">
        <f>IF(Inputs!$B$27&lt;&gt;"Ready","PENDING INPUTS",IF(A354&gt;Inputs!$B$6,0,MIN((K354+L354+M354),IF(Inputs!H14=1,Inputs!D14,MAX(Inputs!F14,ROUND(K354*Inputs!E14+L354+M354,2))))))</f>
        <v>0</v>
      </c>
      <c r="O354">
        <f>IF(Inputs!$B$27&lt;&gt;"Ready","PENDING INPUTS",IF(K354&lt;=0,99,1+IF(AND(S354&gt;0,OR(Inputs!C15&gt;Inputs!C14,AND(Inputs!C15=Inputs!C14,1&lt;0))),1,0)+IF(AND(AA354&gt;0,OR(Inputs!C16&gt;Inputs!C14,AND(Inputs!C16=Inputs!C14,2&lt;0))),1,0)+IF(AND(AI354&gt;0,OR(Inputs!C17&gt;Inputs!C14,AND(Inputs!C17=Inputs!C14,3&lt;0))),1,0)+IF(AND(AQ354&gt;0,OR(Inputs!C18&gt;Inputs!C14,AND(Inputs!C18=Inputs!C14,4&lt;0))),1,0)+IF(AND(AY354&gt;0,OR(Inputs!C19&gt;Inputs!C14,AND(Inputs!C19=Inputs!C14,5&lt;0))),1,0)+IF(AND(BG354&gt;0,OR(Inputs!C20&gt;Inputs!C14,AND(Inputs!C20=Inputs!C14,6&lt;0))),1,0)+IF(AND(BO354&gt;0,OR(Inputs!C21&gt;Inputs!C14,AND(Inputs!C21=Inputs!C14,7&lt;0))),1,0)+IF(AND(BW354&gt;0,OR(Inputs!C22&gt;Inputs!C14,AND(Inputs!C22=Inputs!C14,8&lt;0))),1,0)+IF(AND(CE354&gt;0,OR(Inputs!C23&gt;Inputs!C14,AND(Inputs!C23=Inputs!C14,9&lt;0))),1,0)))</f>
        <v>99</v>
      </c>
      <c r="P354" s="3">
        <f>IF(Inputs!$B$27&lt;&gt;"Ready","PENDING INPUTS",IF(A354&gt;Inputs!$B$6,0,MIN(MAX(0,(K354+L354+M354)-N354),MAX(0,C354-D354-(IF(O354&lt;O354,K354+L354+M354-N354,0)+IF(W354&lt;O354,S354+T354+U354-V354,0)+IF(AE354&lt;O354,AA354+AB354+AC354-AD354,0)+IF(AM354&lt;O354,AI354+AJ354+AK354-AL354,0)+IF(AU354&lt;O354,AQ354+AR354+AS354-AT354,0)+IF(BC354&lt;O354,AY354+AZ354+BA354-BB354,0)+IF(BK354&lt;O354,BG354+BH354+BI354-BJ354,0)+IF(BS354&lt;O354,BO354+BP354+BQ354-BR354,0)+IF(CA354&lt;O354,BW354+BX354+BY354-BZ354,0)+IF(CI354&lt;O354,CE354+CF354+CG354-CH354,0))))))</f>
        <v>0</v>
      </c>
      <c r="Q354" s="3">
        <f>IF(Inputs!$B$27&lt;&gt;"Ready","PENDING INPUTS",MIN((K354+L354+M354),IF(D354&gt;C354,IF(D354=0,0,N354*C354/D354),N354+P354)))</f>
        <v>0</v>
      </c>
      <c r="R354" s="3">
        <f>IF(Inputs!$B$27&lt;&gt;"Ready","PENDING INPUTS",MAX(0,(K354+L354+M354)-Q354))</f>
        <v>0</v>
      </c>
      <c r="S354" s="3">
        <f>IF(Inputs!$B$27&lt;&gt;"Ready","PENDING INPUTS",Z353)</f>
        <v>0</v>
      </c>
      <c r="T354" s="3">
        <f>IF(Inputs!$B$27&lt;&gt;"Ready","PENDING INPUTS",IF(A354&lt;=Inputs!$B$6,ROUND(S354*Inputs!C15/12,2),0))</f>
        <v>0</v>
      </c>
      <c r="U354" s="3">
        <f>IF(Inputs!$B$27&lt;&gt;"Ready","PENDING INPUTS",IF(AND(A354&lt;=Inputs!$B$6,S354&gt;0),Inputs!G15,0))</f>
        <v>0</v>
      </c>
      <c r="V354" s="3">
        <f>IF(Inputs!$B$27&lt;&gt;"Ready","PENDING INPUTS",IF(A354&gt;Inputs!$B$6,0,MIN((S354+T354+U354),IF(Inputs!H15=1,Inputs!D15,MAX(Inputs!F15,ROUND(S354*Inputs!E15+T354+U354,2))))))</f>
        <v>0</v>
      </c>
      <c r="W354">
        <f>IF(Inputs!$B$27&lt;&gt;"Ready","PENDING INPUTS",IF(S354&lt;=0,99,1+IF(AND(K354&gt;0,OR(Inputs!C14&gt;Inputs!C15,AND(Inputs!C14=Inputs!C15,0&lt;1))),1,0)+IF(AND(AA354&gt;0,OR(Inputs!C16&gt;Inputs!C15,AND(Inputs!C16=Inputs!C15,2&lt;1))),1,0)+IF(AND(AI354&gt;0,OR(Inputs!C17&gt;Inputs!C15,AND(Inputs!C17=Inputs!C15,3&lt;1))),1,0)+IF(AND(AQ354&gt;0,OR(Inputs!C18&gt;Inputs!C15,AND(Inputs!C18=Inputs!C15,4&lt;1))),1,0)+IF(AND(AY354&gt;0,OR(Inputs!C19&gt;Inputs!C15,AND(Inputs!C19=Inputs!C15,5&lt;1))),1,0)+IF(AND(BG354&gt;0,OR(Inputs!C20&gt;Inputs!C15,AND(Inputs!C20=Inputs!C15,6&lt;1))),1,0)+IF(AND(BO354&gt;0,OR(Inputs!C21&gt;Inputs!C15,AND(Inputs!C21=Inputs!C15,7&lt;1))),1,0)+IF(AND(BW354&gt;0,OR(Inputs!C22&gt;Inputs!C15,AND(Inputs!C22=Inputs!C15,8&lt;1))),1,0)+IF(AND(CE354&gt;0,OR(Inputs!C23&gt;Inputs!C15,AND(Inputs!C23=Inputs!C15,9&lt;1))),1,0)))</f>
        <v>99</v>
      </c>
      <c r="X354" s="3">
        <f>IF(Inputs!$B$27&lt;&gt;"Ready","PENDING INPUTS",IF(A354&gt;Inputs!$B$6,0,MIN(MAX(0,(S354+T354+U354)-V354),MAX(0,C354-D354-(IF(O354&lt;W354,K354+L354+M354-N354,0)+IF(W354&lt;W354,S354+T354+U354-V354,0)+IF(AE354&lt;W354,AA354+AB354+AC354-AD354,0)+IF(AM354&lt;W354,AI354+AJ354+AK354-AL354,0)+IF(AU354&lt;W354,AQ354+AR354+AS354-AT354,0)+IF(BC354&lt;W354,AY354+AZ354+BA354-BB354,0)+IF(BK354&lt;W354,BG354+BH354+BI354-BJ354,0)+IF(BS354&lt;W354,BO354+BP354+BQ354-BR354,0)+IF(CA354&lt;W354,BW354+BX354+BY354-BZ354,0)+IF(CI354&lt;W354,CE354+CF354+CG354-CH354,0))))))</f>
        <v>0</v>
      </c>
      <c r="Y354" s="3">
        <f>IF(Inputs!$B$27&lt;&gt;"Ready","PENDING INPUTS",MIN((S354+T354+U354),IF(D354&gt;C354,IF(D354=0,0,V354*C354/D354),V354+X354)))</f>
        <v>0</v>
      </c>
      <c r="Z354" s="3">
        <f>IF(Inputs!$B$27&lt;&gt;"Ready","PENDING INPUTS",MAX(0,(S354+T354+U354)-Y354))</f>
        <v>0</v>
      </c>
      <c r="AA354" s="3">
        <f>IF(Inputs!$B$27&lt;&gt;"Ready","PENDING INPUTS",AH353)</f>
        <v>0</v>
      </c>
      <c r="AB354" s="3">
        <f>IF(Inputs!$B$27&lt;&gt;"Ready","PENDING INPUTS",IF(A354&lt;=Inputs!$B$6,ROUND(AA354*Inputs!C16/12,2),0))</f>
        <v>0</v>
      </c>
      <c r="AC354" s="3">
        <f>IF(Inputs!$B$27&lt;&gt;"Ready","PENDING INPUTS",IF(AND(A354&lt;=Inputs!$B$6,AA354&gt;0),Inputs!G16,0))</f>
        <v>0</v>
      </c>
      <c r="AD354" s="3">
        <f>IF(Inputs!$B$27&lt;&gt;"Ready","PENDING INPUTS",IF(A354&gt;Inputs!$B$6,0,MIN((AA354+AB354+AC354),IF(Inputs!H16=1,Inputs!D16,MAX(Inputs!F16,ROUND(AA354*Inputs!E16+AB354+AC354,2))))))</f>
        <v>0</v>
      </c>
      <c r="AE354">
        <f>IF(Inputs!$B$27&lt;&gt;"Ready","PENDING INPUTS",IF(AA354&lt;=0,99,1+IF(AND(K354&gt;0,OR(Inputs!C14&gt;Inputs!C16,AND(Inputs!C14=Inputs!C16,0&lt;2))),1,0)+IF(AND(S354&gt;0,OR(Inputs!C15&gt;Inputs!C16,AND(Inputs!C15=Inputs!C16,1&lt;2))),1,0)+IF(AND(AI354&gt;0,OR(Inputs!C17&gt;Inputs!C16,AND(Inputs!C17=Inputs!C16,3&lt;2))),1,0)+IF(AND(AQ354&gt;0,OR(Inputs!C18&gt;Inputs!C16,AND(Inputs!C18=Inputs!C16,4&lt;2))),1,0)+IF(AND(AY354&gt;0,OR(Inputs!C19&gt;Inputs!C16,AND(Inputs!C19=Inputs!C16,5&lt;2))),1,0)+IF(AND(BG354&gt;0,OR(Inputs!C20&gt;Inputs!C16,AND(Inputs!C20=Inputs!C16,6&lt;2))),1,0)+IF(AND(BO354&gt;0,OR(Inputs!C21&gt;Inputs!C16,AND(Inputs!C21=Inputs!C16,7&lt;2))),1,0)+IF(AND(BW354&gt;0,OR(Inputs!C22&gt;Inputs!C16,AND(Inputs!C22=Inputs!C16,8&lt;2))),1,0)+IF(AND(CE354&gt;0,OR(Inputs!C23&gt;Inputs!C16,AND(Inputs!C23=Inputs!C16,9&lt;2))),1,0)))</f>
        <v>99</v>
      </c>
      <c r="AF354" s="3">
        <f>IF(Inputs!$B$27&lt;&gt;"Ready","PENDING INPUTS",IF(A354&gt;Inputs!$B$6,0,MIN(MAX(0,(AA354+AB354+AC354)-AD354),MAX(0,C354-D354-(IF(O354&lt;AE354,K354+L354+M354-N354,0)+IF(W354&lt;AE354,S354+T354+U354-V354,0)+IF(AE354&lt;AE354,AA354+AB354+AC354-AD354,0)+IF(AM354&lt;AE354,AI354+AJ354+AK354-AL354,0)+IF(AU354&lt;AE354,AQ354+AR354+AS354-AT354,0)+IF(BC354&lt;AE354,AY354+AZ354+BA354-BB354,0)+IF(BK354&lt;AE354,BG354+BH354+BI354-BJ354,0)+IF(BS354&lt;AE354,BO354+BP354+BQ354-BR354,0)+IF(CA354&lt;AE354,BW354+BX354+BY354-BZ354,0)+IF(CI354&lt;AE354,CE354+CF354+CG354-CH354,0))))))</f>
        <v>0</v>
      </c>
      <c r="AG354" s="3">
        <f>IF(Inputs!$B$27&lt;&gt;"Ready","PENDING INPUTS",MIN((AA354+AB354+AC354),IF(D354&gt;C354,IF(D354=0,0,AD354*C354/D354),AD354+AF354)))</f>
        <v>0</v>
      </c>
      <c r="AH354" s="3">
        <f>IF(Inputs!$B$27&lt;&gt;"Ready","PENDING INPUTS",MAX(0,(AA354+AB354+AC354)-AG354))</f>
        <v>0</v>
      </c>
      <c r="AI354" s="3">
        <f>IF(Inputs!$B$27&lt;&gt;"Ready","PENDING INPUTS",AP353)</f>
        <v>0</v>
      </c>
      <c r="AJ354" s="3">
        <f>IF(Inputs!$B$27&lt;&gt;"Ready","PENDING INPUTS",IF(A354&lt;=Inputs!$B$6,ROUND(AI354*Inputs!C17/12,2),0))</f>
        <v>0</v>
      </c>
      <c r="AK354" s="3">
        <f>IF(Inputs!$B$27&lt;&gt;"Ready","PENDING INPUTS",IF(AND(A354&lt;=Inputs!$B$6,AI354&gt;0),Inputs!G17,0))</f>
        <v>0</v>
      </c>
      <c r="AL354" s="3">
        <f>IF(Inputs!$B$27&lt;&gt;"Ready","PENDING INPUTS",IF(A354&gt;Inputs!$B$6,0,MIN((AI354+AJ354+AK354),IF(Inputs!H17=1,Inputs!D17,MAX(Inputs!F17,ROUND(AI354*Inputs!E17+AJ354+AK354,2))))))</f>
        <v>0</v>
      </c>
      <c r="AM354">
        <f>IF(Inputs!$B$27&lt;&gt;"Ready","PENDING INPUTS",IF(AI354&lt;=0,99,1+IF(AND(K354&gt;0,OR(Inputs!C14&gt;Inputs!C17,AND(Inputs!C14=Inputs!C17,0&lt;3))),1,0)+IF(AND(S354&gt;0,OR(Inputs!C15&gt;Inputs!C17,AND(Inputs!C15=Inputs!C17,1&lt;3))),1,0)+IF(AND(AA354&gt;0,OR(Inputs!C16&gt;Inputs!C17,AND(Inputs!C16=Inputs!C17,2&lt;3))),1,0)+IF(AND(AQ354&gt;0,OR(Inputs!C18&gt;Inputs!C17,AND(Inputs!C18=Inputs!C17,4&lt;3))),1,0)+IF(AND(AY354&gt;0,OR(Inputs!C19&gt;Inputs!C17,AND(Inputs!C19=Inputs!C17,5&lt;3))),1,0)+IF(AND(BG354&gt;0,OR(Inputs!C20&gt;Inputs!C17,AND(Inputs!C20=Inputs!C17,6&lt;3))),1,0)+IF(AND(BO354&gt;0,OR(Inputs!C21&gt;Inputs!C17,AND(Inputs!C21=Inputs!C17,7&lt;3))),1,0)+IF(AND(BW354&gt;0,OR(Inputs!C22&gt;Inputs!C17,AND(Inputs!C22=Inputs!C17,8&lt;3))),1,0)+IF(AND(CE354&gt;0,OR(Inputs!C23&gt;Inputs!C17,AND(Inputs!C23=Inputs!C17,9&lt;3))),1,0)))</f>
        <v>99</v>
      </c>
      <c r="AN354" s="3">
        <f>IF(Inputs!$B$27&lt;&gt;"Ready","PENDING INPUTS",IF(A354&gt;Inputs!$B$6,0,MIN(MAX(0,(AI354+AJ354+AK354)-AL354),MAX(0,C354-D354-(IF(O354&lt;AM354,K354+L354+M354-N354,0)+IF(W354&lt;AM354,S354+T354+U354-V354,0)+IF(AE354&lt;AM354,AA354+AB354+AC354-AD354,0)+IF(AM354&lt;AM354,AI354+AJ354+AK354-AL354,0)+IF(AU354&lt;AM354,AQ354+AR354+AS354-AT354,0)+IF(BC354&lt;AM354,AY354+AZ354+BA354-BB354,0)+IF(BK354&lt;AM354,BG354+BH354+BI354-BJ354,0)+IF(BS354&lt;AM354,BO354+BP354+BQ354-BR354,0)+IF(CA354&lt;AM354,BW354+BX354+BY354-BZ354,0)+IF(CI354&lt;AM354,CE354+CF354+CG354-CH354,0))))))</f>
        <v>0</v>
      </c>
      <c r="AO354" s="3">
        <f>IF(Inputs!$B$27&lt;&gt;"Ready","PENDING INPUTS",MIN((AI354+AJ354+AK354),IF(D354&gt;C354,IF(D354=0,0,AL354*C354/D354),AL354+AN354)))</f>
        <v>0</v>
      </c>
      <c r="AP354" s="3">
        <f>IF(Inputs!$B$27&lt;&gt;"Ready","PENDING INPUTS",MAX(0,(AI354+AJ354+AK354)-AO354))</f>
        <v>0</v>
      </c>
      <c r="AQ354" s="3">
        <f>IF(Inputs!$B$27&lt;&gt;"Ready","PENDING INPUTS",AX353)</f>
        <v>0</v>
      </c>
      <c r="AR354" s="3">
        <f>IF(Inputs!$B$27&lt;&gt;"Ready","PENDING INPUTS",IF(A354&lt;=Inputs!$B$6,ROUND(AQ354*Inputs!C18/12,2),0))</f>
        <v>0</v>
      </c>
      <c r="AS354" s="3">
        <f>IF(Inputs!$B$27&lt;&gt;"Ready","PENDING INPUTS",IF(AND(A354&lt;=Inputs!$B$6,AQ354&gt;0),Inputs!G18,0))</f>
        <v>0</v>
      </c>
      <c r="AT354" s="3">
        <f>IF(Inputs!$B$27&lt;&gt;"Ready","PENDING INPUTS",IF(A354&gt;Inputs!$B$6,0,MIN((AQ354+AR354+AS354),IF(Inputs!H18=1,Inputs!D18,MAX(Inputs!F18,ROUND(AQ354*Inputs!E18+AR354+AS354,2))))))</f>
        <v>0</v>
      </c>
      <c r="AU354">
        <f>IF(Inputs!$B$27&lt;&gt;"Ready","PENDING INPUTS",IF(AQ354&lt;=0,99,1+IF(AND(K354&gt;0,OR(Inputs!C14&gt;Inputs!C18,AND(Inputs!C14=Inputs!C18,0&lt;4))),1,0)+IF(AND(S354&gt;0,OR(Inputs!C15&gt;Inputs!C18,AND(Inputs!C15=Inputs!C18,1&lt;4))),1,0)+IF(AND(AA354&gt;0,OR(Inputs!C16&gt;Inputs!C18,AND(Inputs!C16=Inputs!C18,2&lt;4))),1,0)+IF(AND(AI354&gt;0,OR(Inputs!C17&gt;Inputs!C18,AND(Inputs!C17=Inputs!C18,3&lt;4))),1,0)+IF(AND(AY354&gt;0,OR(Inputs!C19&gt;Inputs!C18,AND(Inputs!C19=Inputs!C18,5&lt;4))),1,0)+IF(AND(BG354&gt;0,OR(Inputs!C20&gt;Inputs!C18,AND(Inputs!C20=Inputs!C18,6&lt;4))),1,0)+IF(AND(BO354&gt;0,OR(Inputs!C21&gt;Inputs!C18,AND(Inputs!C21=Inputs!C18,7&lt;4))),1,0)+IF(AND(BW354&gt;0,OR(Inputs!C22&gt;Inputs!C18,AND(Inputs!C22=Inputs!C18,8&lt;4))),1,0)+IF(AND(CE354&gt;0,OR(Inputs!C23&gt;Inputs!C18,AND(Inputs!C23=Inputs!C18,9&lt;4))),1,0)))</f>
        <v>99</v>
      </c>
      <c r="AV354" s="3">
        <f>IF(Inputs!$B$27&lt;&gt;"Ready","PENDING INPUTS",IF(A354&gt;Inputs!$B$6,0,MIN(MAX(0,(AQ354+AR354+AS354)-AT354),MAX(0,C354-D354-(IF(O354&lt;AU354,K354+L354+M354-N354,0)+IF(W354&lt;AU354,S354+T354+U354-V354,0)+IF(AE354&lt;AU354,AA354+AB354+AC354-AD354,0)+IF(AM354&lt;AU354,AI354+AJ354+AK354-AL354,0)+IF(AU354&lt;AU354,AQ354+AR354+AS354-AT354,0)+IF(BC354&lt;AU354,AY354+AZ354+BA354-BB354,0)+IF(BK354&lt;AU354,BG354+BH354+BI354-BJ354,0)+IF(BS354&lt;AU354,BO354+BP354+BQ354-BR354,0)+IF(CA354&lt;AU354,BW354+BX354+BY354-BZ354,0)+IF(CI354&lt;AU354,CE354+CF354+CG354-CH354,0))))))</f>
        <v>0</v>
      </c>
      <c r="AW354" s="3">
        <f>IF(Inputs!$B$27&lt;&gt;"Ready","PENDING INPUTS",MIN((AQ354+AR354+AS354),IF(D354&gt;C354,IF(D354=0,0,AT354*C354/D354),AT354+AV354)))</f>
        <v>0</v>
      </c>
      <c r="AX354" s="3">
        <f>IF(Inputs!$B$27&lt;&gt;"Ready","PENDING INPUTS",MAX(0,(AQ354+AR354+AS354)-AW354))</f>
        <v>0</v>
      </c>
      <c r="AY354" s="3">
        <f>IF(Inputs!$B$27&lt;&gt;"Ready","PENDING INPUTS",BF353)</f>
        <v>0</v>
      </c>
      <c r="AZ354" s="3">
        <f>IF(Inputs!$B$27&lt;&gt;"Ready","PENDING INPUTS",IF(A354&lt;=Inputs!$B$6,ROUND(AY354*Inputs!C19/12,2),0))</f>
        <v>0</v>
      </c>
      <c r="BA354" s="3">
        <f>IF(Inputs!$B$27&lt;&gt;"Ready","PENDING INPUTS",IF(AND(A354&lt;=Inputs!$B$6,AY354&gt;0),Inputs!G19,0))</f>
        <v>0</v>
      </c>
      <c r="BB354" s="3">
        <f>IF(Inputs!$B$27&lt;&gt;"Ready","PENDING INPUTS",IF(A354&gt;Inputs!$B$6,0,MIN((AY354+AZ354+BA354),IF(Inputs!H19=1,Inputs!D19,MAX(Inputs!F19,ROUND(AY354*Inputs!E19+AZ354+BA354,2))))))</f>
        <v>0</v>
      </c>
      <c r="BC354">
        <f>IF(Inputs!$B$27&lt;&gt;"Ready","PENDING INPUTS",IF(AY354&lt;=0,99,1+IF(AND(K354&gt;0,OR(Inputs!C14&gt;Inputs!C19,AND(Inputs!C14=Inputs!C19,0&lt;5))),1,0)+IF(AND(S354&gt;0,OR(Inputs!C15&gt;Inputs!C19,AND(Inputs!C15=Inputs!C19,1&lt;5))),1,0)+IF(AND(AA354&gt;0,OR(Inputs!C16&gt;Inputs!C19,AND(Inputs!C16=Inputs!C19,2&lt;5))),1,0)+IF(AND(AI354&gt;0,OR(Inputs!C17&gt;Inputs!C19,AND(Inputs!C17=Inputs!C19,3&lt;5))),1,0)+IF(AND(AQ354&gt;0,OR(Inputs!C18&gt;Inputs!C19,AND(Inputs!C18=Inputs!C19,4&lt;5))),1,0)+IF(AND(BG354&gt;0,OR(Inputs!C20&gt;Inputs!C19,AND(Inputs!C20=Inputs!C19,6&lt;5))),1,0)+IF(AND(BO354&gt;0,OR(Inputs!C21&gt;Inputs!C19,AND(Inputs!C21=Inputs!C19,7&lt;5))),1,0)+IF(AND(BW354&gt;0,OR(Inputs!C22&gt;Inputs!C19,AND(Inputs!C22=Inputs!C19,8&lt;5))),1,0)+IF(AND(CE354&gt;0,OR(Inputs!C23&gt;Inputs!C19,AND(Inputs!C23=Inputs!C19,9&lt;5))),1,0)))</f>
        <v>99</v>
      </c>
      <c r="BD354" s="3">
        <f>IF(Inputs!$B$27&lt;&gt;"Ready","PENDING INPUTS",IF(A354&gt;Inputs!$B$6,0,MIN(MAX(0,(AY354+AZ354+BA354)-BB354),MAX(0,C354-D354-(IF(O354&lt;BC354,K354+L354+M354-N354,0)+IF(W354&lt;BC354,S354+T354+U354-V354,0)+IF(AE354&lt;BC354,AA354+AB354+AC354-AD354,0)+IF(AM354&lt;BC354,AI354+AJ354+AK354-AL354,0)+IF(AU354&lt;BC354,AQ354+AR354+AS354-AT354,0)+IF(BC354&lt;BC354,AY354+AZ354+BA354-BB354,0)+IF(BK354&lt;BC354,BG354+BH354+BI354-BJ354,0)+IF(BS354&lt;BC354,BO354+BP354+BQ354-BR354,0)+IF(CA354&lt;BC354,BW354+BX354+BY354-BZ354,0)+IF(CI354&lt;BC354,CE354+CF354+CG354-CH354,0))))))</f>
        <v>0</v>
      </c>
      <c r="BE354" s="3">
        <f>IF(Inputs!$B$27&lt;&gt;"Ready","PENDING INPUTS",MIN((AY354+AZ354+BA354),IF(D354&gt;C354,IF(D354=0,0,BB354*C354/D354),BB354+BD354)))</f>
        <v>0</v>
      </c>
      <c r="BF354" s="3">
        <f>IF(Inputs!$B$27&lt;&gt;"Ready","PENDING INPUTS",MAX(0,(AY354+AZ354+BA354)-BE354))</f>
        <v>0</v>
      </c>
      <c r="BG354" s="3">
        <f>IF(Inputs!$B$27&lt;&gt;"Ready","PENDING INPUTS",BN353)</f>
        <v>0</v>
      </c>
      <c r="BH354" s="3">
        <f>IF(Inputs!$B$27&lt;&gt;"Ready","PENDING INPUTS",IF(A354&lt;=Inputs!$B$6,ROUND(BG354*Inputs!C20/12,2),0))</f>
        <v>0</v>
      </c>
      <c r="BI354" s="3">
        <f>IF(Inputs!$B$27&lt;&gt;"Ready","PENDING INPUTS",IF(AND(A354&lt;=Inputs!$B$6,BG354&gt;0),Inputs!G20,0))</f>
        <v>0</v>
      </c>
      <c r="BJ354" s="3">
        <f>IF(Inputs!$B$27&lt;&gt;"Ready","PENDING INPUTS",IF(A354&gt;Inputs!$B$6,0,MIN((BG354+BH354+BI354),IF(Inputs!H20=1,Inputs!D20,MAX(Inputs!F20,ROUND(BG354*Inputs!E20+BH354+BI354,2))))))</f>
        <v>0</v>
      </c>
      <c r="BK354">
        <f>IF(Inputs!$B$27&lt;&gt;"Ready","PENDING INPUTS",IF(BG354&lt;=0,99,1+IF(AND(K354&gt;0,OR(Inputs!C14&gt;Inputs!C20,AND(Inputs!C14=Inputs!C20,0&lt;6))),1,0)+IF(AND(S354&gt;0,OR(Inputs!C15&gt;Inputs!C20,AND(Inputs!C15=Inputs!C20,1&lt;6))),1,0)+IF(AND(AA354&gt;0,OR(Inputs!C16&gt;Inputs!C20,AND(Inputs!C16=Inputs!C20,2&lt;6))),1,0)+IF(AND(AI354&gt;0,OR(Inputs!C17&gt;Inputs!C20,AND(Inputs!C17=Inputs!C20,3&lt;6))),1,0)+IF(AND(AQ354&gt;0,OR(Inputs!C18&gt;Inputs!C20,AND(Inputs!C18=Inputs!C20,4&lt;6))),1,0)+IF(AND(AY354&gt;0,OR(Inputs!C19&gt;Inputs!C20,AND(Inputs!C19=Inputs!C20,5&lt;6))),1,0)+IF(AND(BO354&gt;0,OR(Inputs!C21&gt;Inputs!C20,AND(Inputs!C21=Inputs!C20,7&lt;6))),1,0)+IF(AND(BW354&gt;0,OR(Inputs!C22&gt;Inputs!C20,AND(Inputs!C22=Inputs!C20,8&lt;6))),1,0)+IF(AND(CE354&gt;0,OR(Inputs!C23&gt;Inputs!C20,AND(Inputs!C23=Inputs!C20,9&lt;6))),1,0)))</f>
        <v>99</v>
      </c>
      <c r="BL354" s="3">
        <f>IF(Inputs!$B$27&lt;&gt;"Ready","PENDING INPUTS",IF(A354&gt;Inputs!$B$6,0,MIN(MAX(0,(BG354+BH354+BI354)-BJ354),MAX(0,C354-D354-(IF(O354&lt;BK354,K354+L354+M354-N354,0)+IF(W354&lt;BK354,S354+T354+U354-V354,0)+IF(AE354&lt;BK354,AA354+AB354+AC354-AD354,0)+IF(AM354&lt;BK354,AI354+AJ354+AK354-AL354,0)+IF(AU354&lt;BK354,AQ354+AR354+AS354-AT354,0)+IF(BC354&lt;BK354,AY354+AZ354+BA354-BB354,0)+IF(BK354&lt;BK354,BG354+BH354+BI354-BJ354,0)+IF(BS354&lt;BK354,BO354+BP354+BQ354-BR354,0)+IF(CA354&lt;BK354,BW354+BX354+BY354-BZ354,0)+IF(CI354&lt;BK354,CE354+CF354+CG354-CH354,0))))))</f>
        <v>0</v>
      </c>
      <c r="BM354" s="3">
        <f>IF(Inputs!$B$27&lt;&gt;"Ready","PENDING INPUTS",MIN((BG354+BH354+BI354),IF(D354&gt;C354,IF(D354=0,0,BJ354*C354/D354),BJ354+BL354)))</f>
        <v>0</v>
      </c>
      <c r="BN354" s="3">
        <f>IF(Inputs!$B$27&lt;&gt;"Ready","PENDING INPUTS",MAX(0,(BG354+BH354+BI354)-BM354))</f>
        <v>0</v>
      </c>
      <c r="BO354" s="3">
        <f>IF(Inputs!$B$27&lt;&gt;"Ready","PENDING INPUTS",BV353)</f>
        <v>0</v>
      </c>
      <c r="BP354" s="3">
        <f>IF(Inputs!$B$27&lt;&gt;"Ready","PENDING INPUTS",IF(A354&lt;=Inputs!$B$6,ROUND(BO354*Inputs!C21/12,2),0))</f>
        <v>0</v>
      </c>
      <c r="BQ354" s="3">
        <f>IF(Inputs!$B$27&lt;&gt;"Ready","PENDING INPUTS",IF(AND(A354&lt;=Inputs!$B$6,BO354&gt;0),Inputs!G21,0))</f>
        <v>0</v>
      </c>
      <c r="BR354" s="3">
        <f>IF(Inputs!$B$27&lt;&gt;"Ready","PENDING INPUTS",IF(A354&gt;Inputs!$B$6,0,MIN((BO354+BP354+BQ354),IF(Inputs!H21=1,Inputs!D21,MAX(Inputs!F21,ROUND(BO354*Inputs!E21+BP354+BQ354,2))))))</f>
        <v>0</v>
      </c>
      <c r="BS354">
        <f>IF(Inputs!$B$27&lt;&gt;"Ready","PENDING INPUTS",IF(BO354&lt;=0,99,1+IF(AND(K354&gt;0,OR(Inputs!C14&gt;Inputs!C21,AND(Inputs!C14=Inputs!C21,0&lt;7))),1,0)+IF(AND(S354&gt;0,OR(Inputs!C15&gt;Inputs!C21,AND(Inputs!C15=Inputs!C21,1&lt;7))),1,0)+IF(AND(AA354&gt;0,OR(Inputs!C16&gt;Inputs!C21,AND(Inputs!C16=Inputs!C21,2&lt;7))),1,0)+IF(AND(AI354&gt;0,OR(Inputs!C17&gt;Inputs!C21,AND(Inputs!C17=Inputs!C21,3&lt;7))),1,0)+IF(AND(AQ354&gt;0,OR(Inputs!C18&gt;Inputs!C21,AND(Inputs!C18=Inputs!C21,4&lt;7))),1,0)+IF(AND(AY354&gt;0,OR(Inputs!C19&gt;Inputs!C21,AND(Inputs!C19=Inputs!C21,5&lt;7))),1,0)+IF(AND(BG354&gt;0,OR(Inputs!C20&gt;Inputs!C21,AND(Inputs!C20=Inputs!C21,6&lt;7))),1,0)+IF(AND(BW354&gt;0,OR(Inputs!C22&gt;Inputs!C21,AND(Inputs!C22=Inputs!C21,8&lt;7))),1,0)+IF(AND(CE354&gt;0,OR(Inputs!C23&gt;Inputs!C21,AND(Inputs!C23=Inputs!C21,9&lt;7))),1,0)))</f>
        <v>99</v>
      </c>
      <c r="BT354" s="3">
        <f>IF(Inputs!$B$27&lt;&gt;"Ready","PENDING INPUTS",IF(A354&gt;Inputs!$B$6,0,MIN(MAX(0,(BO354+BP354+BQ354)-BR354),MAX(0,C354-D354-(IF(O354&lt;BS354,K354+L354+M354-N354,0)+IF(W354&lt;BS354,S354+T354+U354-V354,0)+IF(AE354&lt;BS354,AA354+AB354+AC354-AD354,0)+IF(AM354&lt;BS354,AI354+AJ354+AK354-AL354,0)+IF(AU354&lt;BS354,AQ354+AR354+AS354-AT354,0)+IF(BC354&lt;BS354,AY354+AZ354+BA354-BB354,0)+IF(BK354&lt;BS354,BG354+BH354+BI354-BJ354,0)+IF(BS354&lt;BS354,BO354+BP354+BQ354-BR354,0)+IF(CA354&lt;BS354,BW354+BX354+BY354-BZ354,0)+IF(CI354&lt;BS354,CE354+CF354+CG354-CH354,0))))))</f>
        <v>0</v>
      </c>
      <c r="BU354" s="3">
        <f>IF(Inputs!$B$27&lt;&gt;"Ready","PENDING INPUTS",MIN((BO354+BP354+BQ354),IF(D354&gt;C354,IF(D354=0,0,BR354*C354/D354),BR354+BT354)))</f>
        <v>0</v>
      </c>
      <c r="BV354" s="3">
        <f>IF(Inputs!$B$27&lt;&gt;"Ready","PENDING INPUTS",MAX(0,(BO354+BP354+BQ354)-BU354))</f>
        <v>0</v>
      </c>
      <c r="BW354" s="3">
        <f>IF(Inputs!$B$27&lt;&gt;"Ready","PENDING INPUTS",CD353)</f>
        <v>0</v>
      </c>
      <c r="BX354" s="3">
        <f>IF(Inputs!$B$27&lt;&gt;"Ready","PENDING INPUTS",IF(A354&lt;=Inputs!$B$6,ROUND(BW354*Inputs!C22/12,2),0))</f>
        <v>0</v>
      </c>
      <c r="BY354" s="3">
        <f>IF(Inputs!$B$27&lt;&gt;"Ready","PENDING INPUTS",IF(AND(A354&lt;=Inputs!$B$6,BW354&gt;0),Inputs!G22,0))</f>
        <v>0</v>
      </c>
      <c r="BZ354" s="3">
        <f>IF(Inputs!$B$27&lt;&gt;"Ready","PENDING INPUTS",IF(A354&gt;Inputs!$B$6,0,MIN((BW354+BX354+BY354),IF(Inputs!H22=1,Inputs!D22,MAX(Inputs!F22,ROUND(BW354*Inputs!E22+BX354+BY354,2))))))</f>
        <v>0</v>
      </c>
      <c r="CA354">
        <f>IF(Inputs!$B$27&lt;&gt;"Ready","PENDING INPUTS",IF(BW354&lt;=0,99,1+IF(AND(K354&gt;0,OR(Inputs!C14&gt;Inputs!C22,AND(Inputs!C14=Inputs!C22,0&lt;8))),1,0)+IF(AND(S354&gt;0,OR(Inputs!C15&gt;Inputs!C22,AND(Inputs!C15=Inputs!C22,1&lt;8))),1,0)+IF(AND(AA354&gt;0,OR(Inputs!C16&gt;Inputs!C22,AND(Inputs!C16=Inputs!C22,2&lt;8))),1,0)+IF(AND(AI354&gt;0,OR(Inputs!C17&gt;Inputs!C22,AND(Inputs!C17=Inputs!C22,3&lt;8))),1,0)+IF(AND(AQ354&gt;0,OR(Inputs!C18&gt;Inputs!C22,AND(Inputs!C18=Inputs!C22,4&lt;8))),1,0)+IF(AND(AY354&gt;0,OR(Inputs!C19&gt;Inputs!C22,AND(Inputs!C19=Inputs!C22,5&lt;8))),1,0)+IF(AND(BG354&gt;0,OR(Inputs!C20&gt;Inputs!C22,AND(Inputs!C20=Inputs!C22,6&lt;8))),1,0)+IF(AND(BO354&gt;0,OR(Inputs!C21&gt;Inputs!C22,AND(Inputs!C21=Inputs!C22,7&lt;8))),1,0)+IF(AND(CE354&gt;0,OR(Inputs!C23&gt;Inputs!C22,AND(Inputs!C23=Inputs!C22,9&lt;8))),1,0)))</f>
        <v>99</v>
      </c>
      <c r="CB354" s="3">
        <f>IF(Inputs!$B$27&lt;&gt;"Ready","PENDING INPUTS",IF(A354&gt;Inputs!$B$6,0,MIN(MAX(0,(BW354+BX354+BY354)-BZ354),MAX(0,C354-D354-(IF(O354&lt;CA354,K354+L354+M354-N354,0)+IF(W354&lt;CA354,S354+T354+U354-V354,0)+IF(AE354&lt;CA354,AA354+AB354+AC354-AD354,0)+IF(AM354&lt;CA354,AI354+AJ354+AK354-AL354,0)+IF(AU354&lt;CA354,AQ354+AR354+AS354-AT354,0)+IF(BC354&lt;CA354,AY354+AZ354+BA354-BB354,0)+IF(BK354&lt;CA354,BG354+BH354+BI354-BJ354,0)+IF(BS354&lt;CA354,BO354+BP354+BQ354-BR354,0)+IF(CA354&lt;CA354,BW354+BX354+BY354-BZ354,0)+IF(CI354&lt;CA354,CE354+CF354+CG354-CH354,0))))))</f>
        <v>0</v>
      </c>
      <c r="CC354" s="3">
        <f>IF(Inputs!$B$27&lt;&gt;"Ready","PENDING INPUTS",MIN((BW354+BX354+BY354),IF(D354&gt;C354,IF(D354=0,0,BZ354*C354/D354),BZ354+CB354)))</f>
        <v>0</v>
      </c>
      <c r="CD354" s="3">
        <f>IF(Inputs!$B$27&lt;&gt;"Ready","PENDING INPUTS",MAX(0,(BW354+BX354+BY354)-CC354))</f>
        <v>0</v>
      </c>
      <c r="CE354" s="3">
        <f>IF(Inputs!$B$27&lt;&gt;"Ready","PENDING INPUTS",CL353)</f>
        <v>0</v>
      </c>
      <c r="CF354" s="3">
        <f>IF(Inputs!$B$27&lt;&gt;"Ready","PENDING INPUTS",IF(A354&lt;=Inputs!$B$6,ROUND(CE354*Inputs!C23/12,2),0))</f>
        <v>0</v>
      </c>
      <c r="CG354" s="3">
        <f>IF(Inputs!$B$27&lt;&gt;"Ready","PENDING INPUTS",IF(AND(A354&lt;=Inputs!$B$6,CE354&gt;0),Inputs!G23,0))</f>
        <v>0</v>
      </c>
      <c r="CH354" s="3">
        <f>IF(Inputs!$B$27&lt;&gt;"Ready","PENDING INPUTS",IF(A354&gt;Inputs!$B$6,0,MIN((CE354+CF354+CG354),IF(Inputs!H23=1,Inputs!D23,MAX(Inputs!F23,ROUND(CE354*Inputs!E23+CF354+CG354,2))))))</f>
        <v>0</v>
      </c>
      <c r="CI354">
        <f>IF(Inputs!$B$27&lt;&gt;"Ready","PENDING INPUTS",IF(CE354&lt;=0,99,1+IF(AND(K354&gt;0,OR(Inputs!C14&gt;Inputs!C23,AND(Inputs!C14=Inputs!C23,0&lt;9))),1,0)+IF(AND(S354&gt;0,OR(Inputs!C15&gt;Inputs!C23,AND(Inputs!C15=Inputs!C23,1&lt;9))),1,0)+IF(AND(AA354&gt;0,OR(Inputs!C16&gt;Inputs!C23,AND(Inputs!C16=Inputs!C23,2&lt;9))),1,0)+IF(AND(AI354&gt;0,OR(Inputs!C17&gt;Inputs!C23,AND(Inputs!C17=Inputs!C23,3&lt;9))),1,0)+IF(AND(AQ354&gt;0,OR(Inputs!C18&gt;Inputs!C23,AND(Inputs!C18=Inputs!C23,4&lt;9))),1,0)+IF(AND(AY354&gt;0,OR(Inputs!C19&gt;Inputs!C23,AND(Inputs!C19=Inputs!C23,5&lt;9))),1,0)+IF(AND(BG354&gt;0,OR(Inputs!C20&gt;Inputs!C23,AND(Inputs!C20=Inputs!C23,6&lt;9))),1,0)+IF(AND(BO354&gt;0,OR(Inputs!C21&gt;Inputs!C23,AND(Inputs!C21=Inputs!C23,7&lt;9))),1,0)+IF(AND(BW354&gt;0,OR(Inputs!C22&gt;Inputs!C23,AND(Inputs!C22=Inputs!C23,8&lt;9))),1,0)))</f>
        <v>99</v>
      </c>
      <c r="CJ354" s="3">
        <f>IF(Inputs!$B$27&lt;&gt;"Ready","PENDING INPUTS",IF(A354&gt;Inputs!$B$6,0,MIN(MAX(0,(CE354+CF354+CG354)-CH354),MAX(0,C354-D354-(IF(O354&lt;CI354,K354+L354+M354-N354,0)+IF(W354&lt;CI354,S354+T354+U354-V354,0)+IF(AE354&lt;CI354,AA354+AB354+AC354-AD354,0)+IF(AM354&lt;CI354,AI354+AJ354+AK354-AL354,0)+IF(AU354&lt;CI354,AQ354+AR354+AS354-AT354,0)+IF(BC354&lt;CI354,AY354+AZ354+BA354-BB354,0)+IF(BK354&lt;CI354,BG354+BH354+BI354-BJ354,0)+IF(BS354&lt;CI354,BO354+BP354+BQ354-BR354,0)+IF(CA354&lt;CI354,BW354+BX354+BY354-BZ354,0)+IF(CI354&lt;CI354,CE354+CF354+CG354-CH354,0))))))</f>
        <v>0</v>
      </c>
      <c r="CK354" s="3">
        <f>IF(Inputs!$B$27&lt;&gt;"Ready","PENDING INPUTS",MIN((CE354+CF354+CG354),IF(D354&gt;C354,IF(D354=0,0,CH354*C354/D354),CH354+CJ354)))</f>
        <v>0</v>
      </c>
      <c r="CL354" s="3">
        <f>IF(Inputs!$B$27&lt;&gt;"Ready","PENDING INPUTS",MAX(0,(CE354+CF354+CG354)-CK354))</f>
        <v>0</v>
      </c>
    </row>
    <row r="355" spans="1:90" ht="27.95" customHeight="1" x14ac:dyDescent="0.25">
      <c r="A355">
        <v>351</v>
      </c>
      <c r="B355" s="13">
        <f>IF(Inputs!$B$27&lt;&gt;"Ready","PENDING INPUTS",EDATE(Inputs!$B$5,A355-1))</f>
        <v>56949</v>
      </c>
      <c r="C355" s="3">
        <f>IF(Inputs!$B$27&lt;&gt;"Ready","PENDING INPUTS",IF(A355&lt;=Inputs!$B$6,MAX(0,Inputs!$B$4+IF(A355=Inputs!$B$7,Inputs!$B$8,0)+IF(A355=Inputs!$B$9,Inputs!$B$10,0)),0))</f>
        <v>0</v>
      </c>
      <c r="D355" s="3">
        <f>IF(Inputs!$B$27&lt;&gt;"Ready","PENDING INPUTS",SUM(N355,V355,AD355,AL355,AT355,BB355,BJ355,BR355,BZ355,CH355))</f>
        <v>0</v>
      </c>
      <c r="E355" s="3">
        <f>IF(Inputs!$B$27&lt;&gt;"Ready","PENDING INPUTS",MAX(0,D355-C355))</f>
        <v>0</v>
      </c>
      <c r="F355" s="3">
        <f>IF(Inputs!$B$27&lt;&gt;"Ready","PENDING INPUTS",SUM(Q355,Y355,AG355,AO355,AW355,BE355,BM355,BU355,CC355,CK355))</f>
        <v>0</v>
      </c>
      <c r="G355" s="3">
        <f>IF(Inputs!$B$27&lt;&gt;"Ready","PENDING INPUTS",SUM(L355,T355,AB355,AJ355,AR355,AZ355,BH355,BP355,BX355,CF355))</f>
        <v>0</v>
      </c>
      <c r="H355" s="3">
        <f>IF(Inputs!$B$27&lt;&gt;"Ready","PENDING INPUTS",SUM(M355,U355,AC355,AK355,AS355,BA355,BI355,BQ355,BY355,CG355))</f>
        <v>0</v>
      </c>
      <c r="I355" s="3">
        <f>IF(Inputs!$B$27&lt;&gt;"Ready","PENDING INPUTS",SUM(R355,Z355,AH355,AP355,AX355,BF355,BN355,BV355,CD355,CL355))</f>
        <v>0</v>
      </c>
      <c r="J355" t="str">
        <f>IF(Inputs!$B$27&lt;&gt;"Ready","PENDING INPUTS",IF(A355&gt;Inputs!$B$6,"Beyond horizon",IF(E355&gt;0.005,"MINIMUM SHORTFALL",IF(I355&lt;0.005,"Paid off","In progress"))))</f>
        <v>Beyond horizon</v>
      </c>
      <c r="K355" s="3">
        <f>IF(Inputs!$B$27&lt;&gt;"Ready","PENDING INPUTS",R354)</f>
        <v>0</v>
      </c>
      <c r="L355" s="3">
        <f>IF(Inputs!$B$27&lt;&gt;"Ready","PENDING INPUTS",IF(A355&lt;=Inputs!$B$6,ROUND(K355*Inputs!C14/12,2),0))</f>
        <v>0</v>
      </c>
      <c r="M355" s="3">
        <f>IF(Inputs!$B$27&lt;&gt;"Ready","PENDING INPUTS",IF(AND(A355&lt;=Inputs!$B$6,K355&gt;0),Inputs!G14,0))</f>
        <v>0</v>
      </c>
      <c r="N355" s="3">
        <f>IF(Inputs!$B$27&lt;&gt;"Ready","PENDING INPUTS",IF(A355&gt;Inputs!$B$6,0,MIN((K355+L355+M355),IF(Inputs!H14=1,Inputs!D14,MAX(Inputs!F14,ROUND(K355*Inputs!E14+L355+M355,2))))))</f>
        <v>0</v>
      </c>
      <c r="O355">
        <f>IF(Inputs!$B$27&lt;&gt;"Ready","PENDING INPUTS",IF(K355&lt;=0,99,1+IF(AND(S355&gt;0,OR(Inputs!C15&gt;Inputs!C14,AND(Inputs!C15=Inputs!C14,1&lt;0))),1,0)+IF(AND(AA355&gt;0,OR(Inputs!C16&gt;Inputs!C14,AND(Inputs!C16=Inputs!C14,2&lt;0))),1,0)+IF(AND(AI355&gt;0,OR(Inputs!C17&gt;Inputs!C14,AND(Inputs!C17=Inputs!C14,3&lt;0))),1,0)+IF(AND(AQ355&gt;0,OR(Inputs!C18&gt;Inputs!C14,AND(Inputs!C18=Inputs!C14,4&lt;0))),1,0)+IF(AND(AY355&gt;0,OR(Inputs!C19&gt;Inputs!C14,AND(Inputs!C19=Inputs!C14,5&lt;0))),1,0)+IF(AND(BG355&gt;0,OR(Inputs!C20&gt;Inputs!C14,AND(Inputs!C20=Inputs!C14,6&lt;0))),1,0)+IF(AND(BO355&gt;0,OR(Inputs!C21&gt;Inputs!C14,AND(Inputs!C21=Inputs!C14,7&lt;0))),1,0)+IF(AND(BW355&gt;0,OR(Inputs!C22&gt;Inputs!C14,AND(Inputs!C22=Inputs!C14,8&lt;0))),1,0)+IF(AND(CE355&gt;0,OR(Inputs!C23&gt;Inputs!C14,AND(Inputs!C23=Inputs!C14,9&lt;0))),1,0)))</f>
        <v>99</v>
      </c>
      <c r="P355" s="3">
        <f>IF(Inputs!$B$27&lt;&gt;"Ready","PENDING INPUTS",IF(A355&gt;Inputs!$B$6,0,MIN(MAX(0,(K355+L355+M355)-N355),MAX(0,C355-D355-(IF(O355&lt;O355,K355+L355+M355-N355,0)+IF(W355&lt;O355,S355+T355+U355-V355,0)+IF(AE355&lt;O355,AA355+AB355+AC355-AD355,0)+IF(AM355&lt;O355,AI355+AJ355+AK355-AL355,0)+IF(AU355&lt;O355,AQ355+AR355+AS355-AT355,0)+IF(BC355&lt;O355,AY355+AZ355+BA355-BB355,0)+IF(BK355&lt;O355,BG355+BH355+BI355-BJ355,0)+IF(BS355&lt;O355,BO355+BP355+BQ355-BR355,0)+IF(CA355&lt;O355,BW355+BX355+BY355-BZ355,0)+IF(CI355&lt;O355,CE355+CF355+CG355-CH355,0))))))</f>
        <v>0</v>
      </c>
      <c r="Q355" s="3">
        <f>IF(Inputs!$B$27&lt;&gt;"Ready","PENDING INPUTS",MIN((K355+L355+M355),IF(D355&gt;C355,IF(D355=0,0,N355*C355/D355),N355+P355)))</f>
        <v>0</v>
      </c>
      <c r="R355" s="3">
        <f>IF(Inputs!$B$27&lt;&gt;"Ready","PENDING INPUTS",MAX(0,(K355+L355+M355)-Q355))</f>
        <v>0</v>
      </c>
      <c r="S355" s="3">
        <f>IF(Inputs!$B$27&lt;&gt;"Ready","PENDING INPUTS",Z354)</f>
        <v>0</v>
      </c>
      <c r="T355" s="3">
        <f>IF(Inputs!$B$27&lt;&gt;"Ready","PENDING INPUTS",IF(A355&lt;=Inputs!$B$6,ROUND(S355*Inputs!C15/12,2),0))</f>
        <v>0</v>
      </c>
      <c r="U355" s="3">
        <f>IF(Inputs!$B$27&lt;&gt;"Ready","PENDING INPUTS",IF(AND(A355&lt;=Inputs!$B$6,S355&gt;0),Inputs!G15,0))</f>
        <v>0</v>
      </c>
      <c r="V355" s="3">
        <f>IF(Inputs!$B$27&lt;&gt;"Ready","PENDING INPUTS",IF(A355&gt;Inputs!$B$6,0,MIN((S355+T355+U355),IF(Inputs!H15=1,Inputs!D15,MAX(Inputs!F15,ROUND(S355*Inputs!E15+T355+U355,2))))))</f>
        <v>0</v>
      </c>
      <c r="W355">
        <f>IF(Inputs!$B$27&lt;&gt;"Ready","PENDING INPUTS",IF(S355&lt;=0,99,1+IF(AND(K355&gt;0,OR(Inputs!C14&gt;Inputs!C15,AND(Inputs!C14=Inputs!C15,0&lt;1))),1,0)+IF(AND(AA355&gt;0,OR(Inputs!C16&gt;Inputs!C15,AND(Inputs!C16=Inputs!C15,2&lt;1))),1,0)+IF(AND(AI355&gt;0,OR(Inputs!C17&gt;Inputs!C15,AND(Inputs!C17=Inputs!C15,3&lt;1))),1,0)+IF(AND(AQ355&gt;0,OR(Inputs!C18&gt;Inputs!C15,AND(Inputs!C18=Inputs!C15,4&lt;1))),1,0)+IF(AND(AY355&gt;0,OR(Inputs!C19&gt;Inputs!C15,AND(Inputs!C19=Inputs!C15,5&lt;1))),1,0)+IF(AND(BG355&gt;0,OR(Inputs!C20&gt;Inputs!C15,AND(Inputs!C20=Inputs!C15,6&lt;1))),1,0)+IF(AND(BO355&gt;0,OR(Inputs!C21&gt;Inputs!C15,AND(Inputs!C21=Inputs!C15,7&lt;1))),1,0)+IF(AND(BW355&gt;0,OR(Inputs!C22&gt;Inputs!C15,AND(Inputs!C22=Inputs!C15,8&lt;1))),1,0)+IF(AND(CE355&gt;0,OR(Inputs!C23&gt;Inputs!C15,AND(Inputs!C23=Inputs!C15,9&lt;1))),1,0)))</f>
        <v>99</v>
      </c>
      <c r="X355" s="3">
        <f>IF(Inputs!$B$27&lt;&gt;"Ready","PENDING INPUTS",IF(A355&gt;Inputs!$B$6,0,MIN(MAX(0,(S355+T355+U355)-V355),MAX(0,C355-D355-(IF(O355&lt;W355,K355+L355+M355-N355,0)+IF(W355&lt;W355,S355+T355+U355-V355,0)+IF(AE355&lt;W355,AA355+AB355+AC355-AD355,0)+IF(AM355&lt;W355,AI355+AJ355+AK355-AL355,0)+IF(AU355&lt;W355,AQ355+AR355+AS355-AT355,0)+IF(BC355&lt;W355,AY355+AZ355+BA355-BB355,0)+IF(BK355&lt;W355,BG355+BH355+BI355-BJ355,0)+IF(BS355&lt;W355,BO355+BP355+BQ355-BR355,0)+IF(CA355&lt;W355,BW355+BX355+BY355-BZ355,0)+IF(CI355&lt;W355,CE355+CF355+CG355-CH355,0))))))</f>
        <v>0</v>
      </c>
      <c r="Y355" s="3">
        <f>IF(Inputs!$B$27&lt;&gt;"Ready","PENDING INPUTS",MIN((S355+T355+U355),IF(D355&gt;C355,IF(D355=0,0,V355*C355/D355),V355+X355)))</f>
        <v>0</v>
      </c>
      <c r="Z355" s="3">
        <f>IF(Inputs!$B$27&lt;&gt;"Ready","PENDING INPUTS",MAX(0,(S355+T355+U355)-Y355))</f>
        <v>0</v>
      </c>
      <c r="AA355" s="3">
        <f>IF(Inputs!$B$27&lt;&gt;"Ready","PENDING INPUTS",AH354)</f>
        <v>0</v>
      </c>
      <c r="AB355" s="3">
        <f>IF(Inputs!$B$27&lt;&gt;"Ready","PENDING INPUTS",IF(A355&lt;=Inputs!$B$6,ROUND(AA355*Inputs!C16/12,2),0))</f>
        <v>0</v>
      </c>
      <c r="AC355" s="3">
        <f>IF(Inputs!$B$27&lt;&gt;"Ready","PENDING INPUTS",IF(AND(A355&lt;=Inputs!$B$6,AA355&gt;0),Inputs!G16,0))</f>
        <v>0</v>
      </c>
      <c r="AD355" s="3">
        <f>IF(Inputs!$B$27&lt;&gt;"Ready","PENDING INPUTS",IF(A355&gt;Inputs!$B$6,0,MIN((AA355+AB355+AC355),IF(Inputs!H16=1,Inputs!D16,MAX(Inputs!F16,ROUND(AA355*Inputs!E16+AB355+AC355,2))))))</f>
        <v>0</v>
      </c>
      <c r="AE355">
        <f>IF(Inputs!$B$27&lt;&gt;"Ready","PENDING INPUTS",IF(AA355&lt;=0,99,1+IF(AND(K355&gt;0,OR(Inputs!C14&gt;Inputs!C16,AND(Inputs!C14=Inputs!C16,0&lt;2))),1,0)+IF(AND(S355&gt;0,OR(Inputs!C15&gt;Inputs!C16,AND(Inputs!C15=Inputs!C16,1&lt;2))),1,0)+IF(AND(AI355&gt;0,OR(Inputs!C17&gt;Inputs!C16,AND(Inputs!C17=Inputs!C16,3&lt;2))),1,0)+IF(AND(AQ355&gt;0,OR(Inputs!C18&gt;Inputs!C16,AND(Inputs!C18=Inputs!C16,4&lt;2))),1,0)+IF(AND(AY355&gt;0,OR(Inputs!C19&gt;Inputs!C16,AND(Inputs!C19=Inputs!C16,5&lt;2))),1,0)+IF(AND(BG355&gt;0,OR(Inputs!C20&gt;Inputs!C16,AND(Inputs!C20=Inputs!C16,6&lt;2))),1,0)+IF(AND(BO355&gt;0,OR(Inputs!C21&gt;Inputs!C16,AND(Inputs!C21=Inputs!C16,7&lt;2))),1,0)+IF(AND(BW355&gt;0,OR(Inputs!C22&gt;Inputs!C16,AND(Inputs!C22=Inputs!C16,8&lt;2))),1,0)+IF(AND(CE355&gt;0,OR(Inputs!C23&gt;Inputs!C16,AND(Inputs!C23=Inputs!C16,9&lt;2))),1,0)))</f>
        <v>99</v>
      </c>
      <c r="AF355" s="3">
        <f>IF(Inputs!$B$27&lt;&gt;"Ready","PENDING INPUTS",IF(A355&gt;Inputs!$B$6,0,MIN(MAX(0,(AA355+AB355+AC355)-AD355),MAX(0,C355-D355-(IF(O355&lt;AE355,K355+L355+M355-N355,0)+IF(W355&lt;AE355,S355+T355+U355-V355,0)+IF(AE355&lt;AE355,AA355+AB355+AC355-AD355,0)+IF(AM355&lt;AE355,AI355+AJ355+AK355-AL355,0)+IF(AU355&lt;AE355,AQ355+AR355+AS355-AT355,0)+IF(BC355&lt;AE355,AY355+AZ355+BA355-BB355,0)+IF(BK355&lt;AE355,BG355+BH355+BI355-BJ355,0)+IF(BS355&lt;AE355,BO355+BP355+BQ355-BR355,0)+IF(CA355&lt;AE355,BW355+BX355+BY355-BZ355,0)+IF(CI355&lt;AE355,CE355+CF355+CG355-CH355,0))))))</f>
        <v>0</v>
      </c>
      <c r="AG355" s="3">
        <f>IF(Inputs!$B$27&lt;&gt;"Ready","PENDING INPUTS",MIN((AA355+AB355+AC355),IF(D355&gt;C355,IF(D355=0,0,AD355*C355/D355),AD355+AF355)))</f>
        <v>0</v>
      </c>
      <c r="AH355" s="3">
        <f>IF(Inputs!$B$27&lt;&gt;"Ready","PENDING INPUTS",MAX(0,(AA355+AB355+AC355)-AG355))</f>
        <v>0</v>
      </c>
      <c r="AI355" s="3">
        <f>IF(Inputs!$B$27&lt;&gt;"Ready","PENDING INPUTS",AP354)</f>
        <v>0</v>
      </c>
      <c r="AJ355" s="3">
        <f>IF(Inputs!$B$27&lt;&gt;"Ready","PENDING INPUTS",IF(A355&lt;=Inputs!$B$6,ROUND(AI355*Inputs!C17/12,2),0))</f>
        <v>0</v>
      </c>
      <c r="AK355" s="3">
        <f>IF(Inputs!$B$27&lt;&gt;"Ready","PENDING INPUTS",IF(AND(A355&lt;=Inputs!$B$6,AI355&gt;0),Inputs!G17,0))</f>
        <v>0</v>
      </c>
      <c r="AL355" s="3">
        <f>IF(Inputs!$B$27&lt;&gt;"Ready","PENDING INPUTS",IF(A355&gt;Inputs!$B$6,0,MIN((AI355+AJ355+AK355),IF(Inputs!H17=1,Inputs!D17,MAX(Inputs!F17,ROUND(AI355*Inputs!E17+AJ355+AK355,2))))))</f>
        <v>0</v>
      </c>
      <c r="AM355">
        <f>IF(Inputs!$B$27&lt;&gt;"Ready","PENDING INPUTS",IF(AI355&lt;=0,99,1+IF(AND(K355&gt;0,OR(Inputs!C14&gt;Inputs!C17,AND(Inputs!C14=Inputs!C17,0&lt;3))),1,0)+IF(AND(S355&gt;0,OR(Inputs!C15&gt;Inputs!C17,AND(Inputs!C15=Inputs!C17,1&lt;3))),1,0)+IF(AND(AA355&gt;0,OR(Inputs!C16&gt;Inputs!C17,AND(Inputs!C16=Inputs!C17,2&lt;3))),1,0)+IF(AND(AQ355&gt;0,OR(Inputs!C18&gt;Inputs!C17,AND(Inputs!C18=Inputs!C17,4&lt;3))),1,0)+IF(AND(AY355&gt;0,OR(Inputs!C19&gt;Inputs!C17,AND(Inputs!C19=Inputs!C17,5&lt;3))),1,0)+IF(AND(BG355&gt;0,OR(Inputs!C20&gt;Inputs!C17,AND(Inputs!C20=Inputs!C17,6&lt;3))),1,0)+IF(AND(BO355&gt;0,OR(Inputs!C21&gt;Inputs!C17,AND(Inputs!C21=Inputs!C17,7&lt;3))),1,0)+IF(AND(BW355&gt;0,OR(Inputs!C22&gt;Inputs!C17,AND(Inputs!C22=Inputs!C17,8&lt;3))),1,0)+IF(AND(CE355&gt;0,OR(Inputs!C23&gt;Inputs!C17,AND(Inputs!C23=Inputs!C17,9&lt;3))),1,0)))</f>
        <v>99</v>
      </c>
      <c r="AN355" s="3">
        <f>IF(Inputs!$B$27&lt;&gt;"Ready","PENDING INPUTS",IF(A355&gt;Inputs!$B$6,0,MIN(MAX(0,(AI355+AJ355+AK355)-AL355),MAX(0,C355-D355-(IF(O355&lt;AM355,K355+L355+M355-N355,0)+IF(W355&lt;AM355,S355+T355+U355-V355,0)+IF(AE355&lt;AM355,AA355+AB355+AC355-AD355,0)+IF(AM355&lt;AM355,AI355+AJ355+AK355-AL355,0)+IF(AU355&lt;AM355,AQ355+AR355+AS355-AT355,0)+IF(BC355&lt;AM355,AY355+AZ355+BA355-BB355,0)+IF(BK355&lt;AM355,BG355+BH355+BI355-BJ355,0)+IF(BS355&lt;AM355,BO355+BP355+BQ355-BR355,0)+IF(CA355&lt;AM355,BW355+BX355+BY355-BZ355,0)+IF(CI355&lt;AM355,CE355+CF355+CG355-CH355,0))))))</f>
        <v>0</v>
      </c>
      <c r="AO355" s="3">
        <f>IF(Inputs!$B$27&lt;&gt;"Ready","PENDING INPUTS",MIN((AI355+AJ355+AK355),IF(D355&gt;C355,IF(D355=0,0,AL355*C355/D355),AL355+AN355)))</f>
        <v>0</v>
      </c>
      <c r="AP355" s="3">
        <f>IF(Inputs!$B$27&lt;&gt;"Ready","PENDING INPUTS",MAX(0,(AI355+AJ355+AK355)-AO355))</f>
        <v>0</v>
      </c>
      <c r="AQ355" s="3">
        <f>IF(Inputs!$B$27&lt;&gt;"Ready","PENDING INPUTS",AX354)</f>
        <v>0</v>
      </c>
      <c r="AR355" s="3">
        <f>IF(Inputs!$B$27&lt;&gt;"Ready","PENDING INPUTS",IF(A355&lt;=Inputs!$B$6,ROUND(AQ355*Inputs!C18/12,2),0))</f>
        <v>0</v>
      </c>
      <c r="AS355" s="3">
        <f>IF(Inputs!$B$27&lt;&gt;"Ready","PENDING INPUTS",IF(AND(A355&lt;=Inputs!$B$6,AQ355&gt;0),Inputs!G18,0))</f>
        <v>0</v>
      </c>
      <c r="AT355" s="3">
        <f>IF(Inputs!$B$27&lt;&gt;"Ready","PENDING INPUTS",IF(A355&gt;Inputs!$B$6,0,MIN((AQ355+AR355+AS355),IF(Inputs!H18=1,Inputs!D18,MAX(Inputs!F18,ROUND(AQ355*Inputs!E18+AR355+AS355,2))))))</f>
        <v>0</v>
      </c>
      <c r="AU355">
        <f>IF(Inputs!$B$27&lt;&gt;"Ready","PENDING INPUTS",IF(AQ355&lt;=0,99,1+IF(AND(K355&gt;0,OR(Inputs!C14&gt;Inputs!C18,AND(Inputs!C14=Inputs!C18,0&lt;4))),1,0)+IF(AND(S355&gt;0,OR(Inputs!C15&gt;Inputs!C18,AND(Inputs!C15=Inputs!C18,1&lt;4))),1,0)+IF(AND(AA355&gt;0,OR(Inputs!C16&gt;Inputs!C18,AND(Inputs!C16=Inputs!C18,2&lt;4))),1,0)+IF(AND(AI355&gt;0,OR(Inputs!C17&gt;Inputs!C18,AND(Inputs!C17=Inputs!C18,3&lt;4))),1,0)+IF(AND(AY355&gt;0,OR(Inputs!C19&gt;Inputs!C18,AND(Inputs!C19=Inputs!C18,5&lt;4))),1,0)+IF(AND(BG355&gt;0,OR(Inputs!C20&gt;Inputs!C18,AND(Inputs!C20=Inputs!C18,6&lt;4))),1,0)+IF(AND(BO355&gt;0,OR(Inputs!C21&gt;Inputs!C18,AND(Inputs!C21=Inputs!C18,7&lt;4))),1,0)+IF(AND(BW355&gt;0,OR(Inputs!C22&gt;Inputs!C18,AND(Inputs!C22=Inputs!C18,8&lt;4))),1,0)+IF(AND(CE355&gt;0,OR(Inputs!C23&gt;Inputs!C18,AND(Inputs!C23=Inputs!C18,9&lt;4))),1,0)))</f>
        <v>99</v>
      </c>
      <c r="AV355" s="3">
        <f>IF(Inputs!$B$27&lt;&gt;"Ready","PENDING INPUTS",IF(A355&gt;Inputs!$B$6,0,MIN(MAX(0,(AQ355+AR355+AS355)-AT355),MAX(0,C355-D355-(IF(O355&lt;AU355,K355+L355+M355-N355,0)+IF(W355&lt;AU355,S355+T355+U355-V355,0)+IF(AE355&lt;AU355,AA355+AB355+AC355-AD355,0)+IF(AM355&lt;AU355,AI355+AJ355+AK355-AL355,0)+IF(AU355&lt;AU355,AQ355+AR355+AS355-AT355,0)+IF(BC355&lt;AU355,AY355+AZ355+BA355-BB355,0)+IF(BK355&lt;AU355,BG355+BH355+BI355-BJ355,0)+IF(BS355&lt;AU355,BO355+BP355+BQ355-BR355,0)+IF(CA355&lt;AU355,BW355+BX355+BY355-BZ355,0)+IF(CI355&lt;AU355,CE355+CF355+CG355-CH355,0))))))</f>
        <v>0</v>
      </c>
      <c r="AW355" s="3">
        <f>IF(Inputs!$B$27&lt;&gt;"Ready","PENDING INPUTS",MIN((AQ355+AR355+AS355),IF(D355&gt;C355,IF(D355=0,0,AT355*C355/D355),AT355+AV355)))</f>
        <v>0</v>
      </c>
      <c r="AX355" s="3">
        <f>IF(Inputs!$B$27&lt;&gt;"Ready","PENDING INPUTS",MAX(0,(AQ355+AR355+AS355)-AW355))</f>
        <v>0</v>
      </c>
      <c r="AY355" s="3">
        <f>IF(Inputs!$B$27&lt;&gt;"Ready","PENDING INPUTS",BF354)</f>
        <v>0</v>
      </c>
      <c r="AZ355" s="3">
        <f>IF(Inputs!$B$27&lt;&gt;"Ready","PENDING INPUTS",IF(A355&lt;=Inputs!$B$6,ROUND(AY355*Inputs!C19/12,2),0))</f>
        <v>0</v>
      </c>
      <c r="BA355" s="3">
        <f>IF(Inputs!$B$27&lt;&gt;"Ready","PENDING INPUTS",IF(AND(A355&lt;=Inputs!$B$6,AY355&gt;0),Inputs!G19,0))</f>
        <v>0</v>
      </c>
      <c r="BB355" s="3">
        <f>IF(Inputs!$B$27&lt;&gt;"Ready","PENDING INPUTS",IF(A355&gt;Inputs!$B$6,0,MIN((AY355+AZ355+BA355),IF(Inputs!H19=1,Inputs!D19,MAX(Inputs!F19,ROUND(AY355*Inputs!E19+AZ355+BA355,2))))))</f>
        <v>0</v>
      </c>
      <c r="BC355">
        <f>IF(Inputs!$B$27&lt;&gt;"Ready","PENDING INPUTS",IF(AY355&lt;=0,99,1+IF(AND(K355&gt;0,OR(Inputs!C14&gt;Inputs!C19,AND(Inputs!C14=Inputs!C19,0&lt;5))),1,0)+IF(AND(S355&gt;0,OR(Inputs!C15&gt;Inputs!C19,AND(Inputs!C15=Inputs!C19,1&lt;5))),1,0)+IF(AND(AA355&gt;0,OR(Inputs!C16&gt;Inputs!C19,AND(Inputs!C16=Inputs!C19,2&lt;5))),1,0)+IF(AND(AI355&gt;0,OR(Inputs!C17&gt;Inputs!C19,AND(Inputs!C17=Inputs!C19,3&lt;5))),1,0)+IF(AND(AQ355&gt;0,OR(Inputs!C18&gt;Inputs!C19,AND(Inputs!C18=Inputs!C19,4&lt;5))),1,0)+IF(AND(BG355&gt;0,OR(Inputs!C20&gt;Inputs!C19,AND(Inputs!C20=Inputs!C19,6&lt;5))),1,0)+IF(AND(BO355&gt;0,OR(Inputs!C21&gt;Inputs!C19,AND(Inputs!C21=Inputs!C19,7&lt;5))),1,0)+IF(AND(BW355&gt;0,OR(Inputs!C22&gt;Inputs!C19,AND(Inputs!C22=Inputs!C19,8&lt;5))),1,0)+IF(AND(CE355&gt;0,OR(Inputs!C23&gt;Inputs!C19,AND(Inputs!C23=Inputs!C19,9&lt;5))),1,0)))</f>
        <v>99</v>
      </c>
      <c r="BD355" s="3">
        <f>IF(Inputs!$B$27&lt;&gt;"Ready","PENDING INPUTS",IF(A355&gt;Inputs!$B$6,0,MIN(MAX(0,(AY355+AZ355+BA355)-BB355),MAX(0,C355-D355-(IF(O355&lt;BC355,K355+L355+M355-N355,0)+IF(W355&lt;BC355,S355+T355+U355-V355,0)+IF(AE355&lt;BC355,AA355+AB355+AC355-AD355,0)+IF(AM355&lt;BC355,AI355+AJ355+AK355-AL355,0)+IF(AU355&lt;BC355,AQ355+AR355+AS355-AT355,0)+IF(BC355&lt;BC355,AY355+AZ355+BA355-BB355,0)+IF(BK355&lt;BC355,BG355+BH355+BI355-BJ355,0)+IF(BS355&lt;BC355,BO355+BP355+BQ355-BR355,0)+IF(CA355&lt;BC355,BW355+BX355+BY355-BZ355,0)+IF(CI355&lt;BC355,CE355+CF355+CG355-CH355,0))))))</f>
        <v>0</v>
      </c>
      <c r="BE355" s="3">
        <f>IF(Inputs!$B$27&lt;&gt;"Ready","PENDING INPUTS",MIN((AY355+AZ355+BA355),IF(D355&gt;C355,IF(D355=0,0,BB355*C355/D355),BB355+BD355)))</f>
        <v>0</v>
      </c>
      <c r="BF355" s="3">
        <f>IF(Inputs!$B$27&lt;&gt;"Ready","PENDING INPUTS",MAX(0,(AY355+AZ355+BA355)-BE355))</f>
        <v>0</v>
      </c>
      <c r="BG355" s="3">
        <f>IF(Inputs!$B$27&lt;&gt;"Ready","PENDING INPUTS",BN354)</f>
        <v>0</v>
      </c>
      <c r="BH355" s="3">
        <f>IF(Inputs!$B$27&lt;&gt;"Ready","PENDING INPUTS",IF(A355&lt;=Inputs!$B$6,ROUND(BG355*Inputs!C20/12,2),0))</f>
        <v>0</v>
      </c>
      <c r="BI355" s="3">
        <f>IF(Inputs!$B$27&lt;&gt;"Ready","PENDING INPUTS",IF(AND(A355&lt;=Inputs!$B$6,BG355&gt;0),Inputs!G20,0))</f>
        <v>0</v>
      </c>
      <c r="BJ355" s="3">
        <f>IF(Inputs!$B$27&lt;&gt;"Ready","PENDING INPUTS",IF(A355&gt;Inputs!$B$6,0,MIN((BG355+BH355+BI355),IF(Inputs!H20=1,Inputs!D20,MAX(Inputs!F20,ROUND(BG355*Inputs!E20+BH355+BI355,2))))))</f>
        <v>0</v>
      </c>
      <c r="BK355">
        <f>IF(Inputs!$B$27&lt;&gt;"Ready","PENDING INPUTS",IF(BG355&lt;=0,99,1+IF(AND(K355&gt;0,OR(Inputs!C14&gt;Inputs!C20,AND(Inputs!C14=Inputs!C20,0&lt;6))),1,0)+IF(AND(S355&gt;0,OR(Inputs!C15&gt;Inputs!C20,AND(Inputs!C15=Inputs!C20,1&lt;6))),1,0)+IF(AND(AA355&gt;0,OR(Inputs!C16&gt;Inputs!C20,AND(Inputs!C16=Inputs!C20,2&lt;6))),1,0)+IF(AND(AI355&gt;0,OR(Inputs!C17&gt;Inputs!C20,AND(Inputs!C17=Inputs!C20,3&lt;6))),1,0)+IF(AND(AQ355&gt;0,OR(Inputs!C18&gt;Inputs!C20,AND(Inputs!C18=Inputs!C20,4&lt;6))),1,0)+IF(AND(AY355&gt;0,OR(Inputs!C19&gt;Inputs!C20,AND(Inputs!C19=Inputs!C20,5&lt;6))),1,0)+IF(AND(BO355&gt;0,OR(Inputs!C21&gt;Inputs!C20,AND(Inputs!C21=Inputs!C20,7&lt;6))),1,0)+IF(AND(BW355&gt;0,OR(Inputs!C22&gt;Inputs!C20,AND(Inputs!C22=Inputs!C20,8&lt;6))),1,0)+IF(AND(CE355&gt;0,OR(Inputs!C23&gt;Inputs!C20,AND(Inputs!C23=Inputs!C20,9&lt;6))),1,0)))</f>
        <v>99</v>
      </c>
      <c r="BL355" s="3">
        <f>IF(Inputs!$B$27&lt;&gt;"Ready","PENDING INPUTS",IF(A355&gt;Inputs!$B$6,0,MIN(MAX(0,(BG355+BH355+BI355)-BJ355),MAX(0,C355-D355-(IF(O355&lt;BK355,K355+L355+M355-N355,0)+IF(W355&lt;BK355,S355+T355+U355-V355,0)+IF(AE355&lt;BK355,AA355+AB355+AC355-AD355,0)+IF(AM355&lt;BK355,AI355+AJ355+AK355-AL355,0)+IF(AU355&lt;BK355,AQ355+AR355+AS355-AT355,0)+IF(BC355&lt;BK355,AY355+AZ355+BA355-BB355,0)+IF(BK355&lt;BK355,BG355+BH355+BI355-BJ355,0)+IF(BS355&lt;BK355,BO355+BP355+BQ355-BR355,0)+IF(CA355&lt;BK355,BW355+BX355+BY355-BZ355,0)+IF(CI355&lt;BK355,CE355+CF355+CG355-CH355,0))))))</f>
        <v>0</v>
      </c>
      <c r="BM355" s="3">
        <f>IF(Inputs!$B$27&lt;&gt;"Ready","PENDING INPUTS",MIN((BG355+BH355+BI355),IF(D355&gt;C355,IF(D355=0,0,BJ355*C355/D355),BJ355+BL355)))</f>
        <v>0</v>
      </c>
      <c r="BN355" s="3">
        <f>IF(Inputs!$B$27&lt;&gt;"Ready","PENDING INPUTS",MAX(0,(BG355+BH355+BI355)-BM355))</f>
        <v>0</v>
      </c>
      <c r="BO355" s="3">
        <f>IF(Inputs!$B$27&lt;&gt;"Ready","PENDING INPUTS",BV354)</f>
        <v>0</v>
      </c>
      <c r="BP355" s="3">
        <f>IF(Inputs!$B$27&lt;&gt;"Ready","PENDING INPUTS",IF(A355&lt;=Inputs!$B$6,ROUND(BO355*Inputs!C21/12,2),0))</f>
        <v>0</v>
      </c>
      <c r="BQ355" s="3">
        <f>IF(Inputs!$B$27&lt;&gt;"Ready","PENDING INPUTS",IF(AND(A355&lt;=Inputs!$B$6,BO355&gt;0),Inputs!G21,0))</f>
        <v>0</v>
      </c>
      <c r="BR355" s="3">
        <f>IF(Inputs!$B$27&lt;&gt;"Ready","PENDING INPUTS",IF(A355&gt;Inputs!$B$6,0,MIN((BO355+BP355+BQ355),IF(Inputs!H21=1,Inputs!D21,MAX(Inputs!F21,ROUND(BO355*Inputs!E21+BP355+BQ355,2))))))</f>
        <v>0</v>
      </c>
      <c r="BS355">
        <f>IF(Inputs!$B$27&lt;&gt;"Ready","PENDING INPUTS",IF(BO355&lt;=0,99,1+IF(AND(K355&gt;0,OR(Inputs!C14&gt;Inputs!C21,AND(Inputs!C14=Inputs!C21,0&lt;7))),1,0)+IF(AND(S355&gt;0,OR(Inputs!C15&gt;Inputs!C21,AND(Inputs!C15=Inputs!C21,1&lt;7))),1,0)+IF(AND(AA355&gt;0,OR(Inputs!C16&gt;Inputs!C21,AND(Inputs!C16=Inputs!C21,2&lt;7))),1,0)+IF(AND(AI355&gt;0,OR(Inputs!C17&gt;Inputs!C21,AND(Inputs!C17=Inputs!C21,3&lt;7))),1,0)+IF(AND(AQ355&gt;0,OR(Inputs!C18&gt;Inputs!C21,AND(Inputs!C18=Inputs!C21,4&lt;7))),1,0)+IF(AND(AY355&gt;0,OR(Inputs!C19&gt;Inputs!C21,AND(Inputs!C19=Inputs!C21,5&lt;7))),1,0)+IF(AND(BG355&gt;0,OR(Inputs!C20&gt;Inputs!C21,AND(Inputs!C20=Inputs!C21,6&lt;7))),1,0)+IF(AND(BW355&gt;0,OR(Inputs!C22&gt;Inputs!C21,AND(Inputs!C22=Inputs!C21,8&lt;7))),1,0)+IF(AND(CE355&gt;0,OR(Inputs!C23&gt;Inputs!C21,AND(Inputs!C23=Inputs!C21,9&lt;7))),1,0)))</f>
        <v>99</v>
      </c>
      <c r="BT355" s="3">
        <f>IF(Inputs!$B$27&lt;&gt;"Ready","PENDING INPUTS",IF(A355&gt;Inputs!$B$6,0,MIN(MAX(0,(BO355+BP355+BQ355)-BR355),MAX(0,C355-D355-(IF(O355&lt;BS355,K355+L355+M355-N355,0)+IF(W355&lt;BS355,S355+T355+U355-V355,0)+IF(AE355&lt;BS355,AA355+AB355+AC355-AD355,0)+IF(AM355&lt;BS355,AI355+AJ355+AK355-AL355,0)+IF(AU355&lt;BS355,AQ355+AR355+AS355-AT355,0)+IF(BC355&lt;BS355,AY355+AZ355+BA355-BB355,0)+IF(BK355&lt;BS355,BG355+BH355+BI355-BJ355,0)+IF(BS355&lt;BS355,BO355+BP355+BQ355-BR355,0)+IF(CA355&lt;BS355,BW355+BX355+BY355-BZ355,0)+IF(CI355&lt;BS355,CE355+CF355+CG355-CH355,0))))))</f>
        <v>0</v>
      </c>
      <c r="BU355" s="3">
        <f>IF(Inputs!$B$27&lt;&gt;"Ready","PENDING INPUTS",MIN((BO355+BP355+BQ355),IF(D355&gt;C355,IF(D355=0,0,BR355*C355/D355),BR355+BT355)))</f>
        <v>0</v>
      </c>
      <c r="BV355" s="3">
        <f>IF(Inputs!$B$27&lt;&gt;"Ready","PENDING INPUTS",MAX(0,(BO355+BP355+BQ355)-BU355))</f>
        <v>0</v>
      </c>
      <c r="BW355" s="3">
        <f>IF(Inputs!$B$27&lt;&gt;"Ready","PENDING INPUTS",CD354)</f>
        <v>0</v>
      </c>
      <c r="BX355" s="3">
        <f>IF(Inputs!$B$27&lt;&gt;"Ready","PENDING INPUTS",IF(A355&lt;=Inputs!$B$6,ROUND(BW355*Inputs!C22/12,2),0))</f>
        <v>0</v>
      </c>
      <c r="BY355" s="3">
        <f>IF(Inputs!$B$27&lt;&gt;"Ready","PENDING INPUTS",IF(AND(A355&lt;=Inputs!$B$6,BW355&gt;0),Inputs!G22,0))</f>
        <v>0</v>
      </c>
      <c r="BZ355" s="3">
        <f>IF(Inputs!$B$27&lt;&gt;"Ready","PENDING INPUTS",IF(A355&gt;Inputs!$B$6,0,MIN((BW355+BX355+BY355),IF(Inputs!H22=1,Inputs!D22,MAX(Inputs!F22,ROUND(BW355*Inputs!E22+BX355+BY355,2))))))</f>
        <v>0</v>
      </c>
      <c r="CA355">
        <f>IF(Inputs!$B$27&lt;&gt;"Ready","PENDING INPUTS",IF(BW355&lt;=0,99,1+IF(AND(K355&gt;0,OR(Inputs!C14&gt;Inputs!C22,AND(Inputs!C14=Inputs!C22,0&lt;8))),1,0)+IF(AND(S355&gt;0,OR(Inputs!C15&gt;Inputs!C22,AND(Inputs!C15=Inputs!C22,1&lt;8))),1,0)+IF(AND(AA355&gt;0,OR(Inputs!C16&gt;Inputs!C22,AND(Inputs!C16=Inputs!C22,2&lt;8))),1,0)+IF(AND(AI355&gt;0,OR(Inputs!C17&gt;Inputs!C22,AND(Inputs!C17=Inputs!C22,3&lt;8))),1,0)+IF(AND(AQ355&gt;0,OR(Inputs!C18&gt;Inputs!C22,AND(Inputs!C18=Inputs!C22,4&lt;8))),1,0)+IF(AND(AY355&gt;0,OR(Inputs!C19&gt;Inputs!C22,AND(Inputs!C19=Inputs!C22,5&lt;8))),1,0)+IF(AND(BG355&gt;0,OR(Inputs!C20&gt;Inputs!C22,AND(Inputs!C20=Inputs!C22,6&lt;8))),1,0)+IF(AND(BO355&gt;0,OR(Inputs!C21&gt;Inputs!C22,AND(Inputs!C21=Inputs!C22,7&lt;8))),1,0)+IF(AND(CE355&gt;0,OR(Inputs!C23&gt;Inputs!C22,AND(Inputs!C23=Inputs!C22,9&lt;8))),1,0)))</f>
        <v>99</v>
      </c>
      <c r="CB355" s="3">
        <f>IF(Inputs!$B$27&lt;&gt;"Ready","PENDING INPUTS",IF(A355&gt;Inputs!$B$6,0,MIN(MAX(0,(BW355+BX355+BY355)-BZ355),MAX(0,C355-D355-(IF(O355&lt;CA355,K355+L355+M355-N355,0)+IF(W355&lt;CA355,S355+T355+U355-V355,0)+IF(AE355&lt;CA355,AA355+AB355+AC355-AD355,0)+IF(AM355&lt;CA355,AI355+AJ355+AK355-AL355,0)+IF(AU355&lt;CA355,AQ355+AR355+AS355-AT355,0)+IF(BC355&lt;CA355,AY355+AZ355+BA355-BB355,0)+IF(BK355&lt;CA355,BG355+BH355+BI355-BJ355,0)+IF(BS355&lt;CA355,BO355+BP355+BQ355-BR355,0)+IF(CA355&lt;CA355,BW355+BX355+BY355-BZ355,0)+IF(CI355&lt;CA355,CE355+CF355+CG355-CH355,0))))))</f>
        <v>0</v>
      </c>
      <c r="CC355" s="3">
        <f>IF(Inputs!$B$27&lt;&gt;"Ready","PENDING INPUTS",MIN((BW355+BX355+BY355),IF(D355&gt;C355,IF(D355=0,0,BZ355*C355/D355),BZ355+CB355)))</f>
        <v>0</v>
      </c>
      <c r="CD355" s="3">
        <f>IF(Inputs!$B$27&lt;&gt;"Ready","PENDING INPUTS",MAX(0,(BW355+BX355+BY355)-CC355))</f>
        <v>0</v>
      </c>
      <c r="CE355" s="3">
        <f>IF(Inputs!$B$27&lt;&gt;"Ready","PENDING INPUTS",CL354)</f>
        <v>0</v>
      </c>
      <c r="CF355" s="3">
        <f>IF(Inputs!$B$27&lt;&gt;"Ready","PENDING INPUTS",IF(A355&lt;=Inputs!$B$6,ROUND(CE355*Inputs!C23/12,2),0))</f>
        <v>0</v>
      </c>
      <c r="CG355" s="3">
        <f>IF(Inputs!$B$27&lt;&gt;"Ready","PENDING INPUTS",IF(AND(A355&lt;=Inputs!$B$6,CE355&gt;0),Inputs!G23,0))</f>
        <v>0</v>
      </c>
      <c r="CH355" s="3">
        <f>IF(Inputs!$B$27&lt;&gt;"Ready","PENDING INPUTS",IF(A355&gt;Inputs!$B$6,0,MIN((CE355+CF355+CG355),IF(Inputs!H23=1,Inputs!D23,MAX(Inputs!F23,ROUND(CE355*Inputs!E23+CF355+CG355,2))))))</f>
        <v>0</v>
      </c>
      <c r="CI355">
        <f>IF(Inputs!$B$27&lt;&gt;"Ready","PENDING INPUTS",IF(CE355&lt;=0,99,1+IF(AND(K355&gt;0,OR(Inputs!C14&gt;Inputs!C23,AND(Inputs!C14=Inputs!C23,0&lt;9))),1,0)+IF(AND(S355&gt;0,OR(Inputs!C15&gt;Inputs!C23,AND(Inputs!C15=Inputs!C23,1&lt;9))),1,0)+IF(AND(AA355&gt;0,OR(Inputs!C16&gt;Inputs!C23,AND(Inputs!C16=Inputs!C23,2&lt;9))),1,0)+IF(AND(AI355&gt;0,OR(Inputs!C17&gt;Inputs!C23,AND(Inputs!C17=Inputs!C23,3&lt;9))),1,0)+IF(AND(AQ355&gt;0,OR(Inputs!C18&gt;Inputs!C23,AND(Inputs!C18=Inputs!C23,4&lt;9))),1,0)+IF(AND(AY355&gt;0,OR(Inputs!C19&gt;Inputs!C23,AND(Inputs!C19=Inputs!C23,5&lt;9))),1,0)+IF(AND(BG355&gt;0,OR(Inputs!C20&gt;Inputs!C23,AND(Inputs!C20=Inputs!C23,6&lt;9))),1,0)+IF(AND(BO355&gt;0,OR(Inputs!C21&gt;Inputs!C23,AND(Inputs!C21=Inputs!C23,7&lt;9))),1,0)+IF(AND(BW355&gt;0,OR(Inputs!C22&gt;Inputs!C23,AND(Inputs!C22=Inputs!C23,8&lt;9))),1,0)))</f>
        <v>99</v>
      </c>
      <c r="CJ355" s="3">
        <f>IF(Inputs!$B$27&lt;&gt;"Ready","PENDING INPUTS",IF(A355&gt;Inputs!$B$6,0,MIN(MAX(0,(CE355+CF355+CG355)-CH355),MAX(0,C355-D355-(IF(O355&lt;CI355,K355+L355+M355-N355,0)+IF(W355&lt;CI355,S355+T355+U355-V355,0)+IF(AE355&lt;CI355,AA355+AB355+AC355-AD355,0)+IF(AM355&lt;CI355,AI355+AJ355+AK355-AL355,0)+IF(AU355&lt;CI355,AQ355+AR355+AS355-AT355,0)+IF(BC355&lt;CI355,AY355+AZ355+BA355-BB355,0)+IF(BK355&lt;CI355,BG355+BH355+BI355-BJ355,0)+IF(BS355&lt;CI355,BO355+BP355+BQ355-BR355,0)+IF(CA355&lt;CI355,BW355+BX355+BY355-BZ355,0)+IF(CI355&lt;CI355,CE355+CF355+CG355-CH355,0))))))</f>
        <v>0</v>
      </c>
      <c r="CK355" s="3">
        <f>IF(Inputs!$B$27&lt;&gt;"Ready","PENDING INPUTS",MIN((CE355+CF355+CG355),IF(D355&gt;C355,IF(D355=0,0,CH355*C355/D355),CH355+CJ355)))</f>
        <v>0</v>
      </c>
      <c r="CL355" s="3">
        <f>IF(Inputs!$B$27&lt;&gt;"Ready","PENDING INPUTS",MAX(0,(CE355+CF355+CG355)-CK355))</f>
        <v>0</v>
      </c>
    </row>
    <row r="356" spans="1:90" ht="27.95" customHeight="1" x14ac:dyDescent="0.25">
      <c r="A356">
        <v>352</v>
      </c>
      <c r="B356" s="13">
        <f>IF(Inputs!$B$27&lt;&gt;"Ready","PENDING INPUTS",EDATE(Inputs!$B$5,A356-1))</f>
        <v>56980</v>
      </c>
      <c r="C356" s="3">
        <f>IF(Inputs!$B$27&lt;&gt;"Ready","PENDING INPUTS",IF(A356&lt;=Inputs!$B$6,MAX(0,Inputs!$B$4+IF(A356=Inputs!$B$7,Inputs!$B$8,0)+IF(A356=Inputs!$B$9,Inputs!$B$10,0)),0))</f>
        <v>0</v>
      </c>
      <c r="D356" s="3">
        <f>IF(Inputs!$B$27&lt;&gt;"Ready","PENDING INPUTS",SUM(N356,V356,AD356,AL356,AT356,BB356,BJ356,BR356,BZ356,CH356))</f>
        <v>0</v>
      </c>
      <c r="E356" s="3">
        <f>IF(Inputs!$B$27&lt;&gt;"Ready","PENDING INPUTS",MAX(0,D356-C356))</f>
        <v>0</v>
      </c>
      <c r="F356" s="3">
        <f>IF(Inputs!$B$27&lt;&gt;"Ready","PENDING INPUTS",SUM(Q356,Y356,AG356,AO356,AW356,BE356,BM356,BU356,CC356,CK356))</f>
        <v>0</v>
      </c>
      <c r="G356" s="3">
        <f>IF(Inputs!$B$27&lt;&gt;"Ready","PENDING INPUTS",SUM(L356,T356,AB356,AJ356,AR356,AZ356,BH356,BP356,BX356,CF356))</f>
        <v>0</v>
      </c>
      <c r="H356" s="3">
        <f>IF(Inputs!$B$27&lt;&gt;"Ready","PENDING INPUTS",SUM(M356,U356,AC356,AK356,AS356,BA356,BI356,BQ356,BY356,CG356))</f>
        <v>0</v>
      </c>
      <c r="I356" s="3">
        <f>IF(Inputs!$B$27&lt;&gt;"Ready","PENDING INPUTS",SUM(R356,Z356,AH356,AP356,AX356,BF356,BN356,BV356,CD356,CL356))</f>
        <v>0</v>
      </c>
      <c r="J356" t="str">
        <f>IF(Inputs!$B$27&lt;&gt;"Ready","PENDING INPUTS",IF(A356&gt;Inputs!$B$6,"Beyond horizon",IF(E356&gt;0.005,"MINIMUM SHORTFALL",IF(I356&lt;0.005,"Paid off","In progress"))))</f>
        <v>Beyond horizon</v>
      </c>
      <c r="K356" s="3">
        <f>IF(Inputs!$B$27&lt;&gt;"Ready","PENDING INPUTS",R355)</f>
        <v>0</v>
      </c>
      <c r="L356" s="3">
        <f>IF(Inputs!$B$27&lt;&gt;"Ready","PENDING INPUTS",IF(A356&lt;=Inputs!$B$6,ROUND(K356*Inputs!C14/12,2),0))</f>
        <v>0</v>
      </c>
      <c r="M356" s="3">
        <f>IF(Inputs!$B$27&lt;&gt;"Ready","PENDING INPUTS",IF(AND(A356&lt;=Inputs!$B$6,K356&gt;0),Inputs!G14,0))</f>
        <v>0</v>
      </c>
      <c r="N356" s="3">
        <f>IF(Inputs!$B$27&lt;&gt;"Ready","PENDING INPUTS",IF(A356&gt;Inputs!$B$6,0,MIN((K356+L356+M356),IF(Inputs!H14=1,Inputs!D14,MAX(Inputs!F14,ROUND(K356*Inputs!E14+L356+M356,2))))))</f>
        <v>0</v>
      </c>
      <c r="O356">
        <f>IF(Inputs!$B$27&lt;&gt;"Ready","PENDING INPUTS",IF(K356&lt;=0,99,1+IF(AND(S356&gt;0,OR(Inputs!C15&gt;Inputs!C14,AND(Inputs!C15=Inputs!C14,1&lt;0))),1,0)+IF(AND(AA356&gt;0,OR(Inputs!C16&gt;Inputs!C14,AND(Inputs!C16=Inputs!C14,2&lt;0))),1,0)+IF(AND(AI356&gt;0,OR(Inputs!C17&gt;Inputs!C14,AND(Inputs!C17=Inputs!C14,3&lt;0))),1,0)+IF(AND(AQ356&gt;0,OR(Inputs!C18&gt;Inputs!C14,AND(Inputs!C18=Inputs!C14,4&lt;0))),1,0)+IF(AND(AY356&gt;0,OR(Inputs!C19&gt;Inputs!C14,AND(Inputs!C19=Inputs!C14,5&lt;0))),1,0)+IF(AND(BG356&gt;0,OR(Inputs!C20&gt;Inputs!C14,AND(Inputs!C20=Inputs!C14,6&lt;0))),1,0)+IF(AND(BO356&gt;0,OR(Inputs!C21&gt;Inputs!C14,AND(Inputs!C21=Inputs!C14,7&lt;0))),1,0)+IF(AND(BW356&gt;0,OR(Inputs!C22&gt;Inputs!C14,AND(Inputs!C22=Inputs!C14,8&lt;0))),1,0)+IF(AND(CE356&gt;0,OR(Inputs!C23&gt;Inputs!C14,AND(Inputs!C23=Inputs!C14,9&lt;0))),1,0)))</f>
        <v>99</v>
      </c>
      <c r="P356" s="3">
        <f>IF(Inputs!$B$27&lt;&gt;"Ready","PENDING INPUTS",IF(A356&gt;Inputs!$B$6,0,MIN(MAX(0,(K356+L356+M356)-N356),MAX(0,C356-D356-(IF(O356&lt;O356,K356+L356+M356-N356,0)+IF(W356&lt;O356,S356+T356+U356-V356,0)+IF(AE356&lt;O356,AA356+AB356+AC356-AD356,0)+IF(AM356&lt;O356,AI356+AJ356+AK356-AL356,0)+IF(AU356&lt;O356,AQ356+AR356+AS356-AT356,0)+IF(BC356&lt;O356,AY356+AZ356+BA356-BB356,0)+IF(BK356&lt;O356,BG356+BH356+BI356-BJ356,0)+IF(BS356&lt;O356,BO356+BP356+BQ356-BR356,0)+IF(CA356&lt;O356,BW356+BX356+BY356-BZ356,0)+IF(CI356&lt;O356,CE356+CF356+CG356-CH356,0))))))</f>
        <v>0</v>
      </c>
      <c r="Q356" s="3">
        <f>IF(Inputs!$B$27&lt;&gt;"Ready","PENDING INPUTS",MIN((K356+L356+M356),IF(D356&gt;C356,IF(D356=0,0,N356*C356/D356),N356+P356)))</f>
        <v>0</v>
      </c>
      <c r="R356" s="3">
        <f>IF(Inputs!$B$27&lt;&gt;"Ready","PENDING INPUTS",MAX(0,(K356+L356+M356)-Q356))</f>
        <v>0</v>
      </c>
      <c r="S356" s="3">
        <f>IF(Inputs!$B$27&lt;&gt;"Ready","PENDING INPUTS",Z355)</f>
        <v>0</v>
      </c>
      <c r="T356" s="3">
        <f>IF(Inputs!$B$27&lt;&gt;"Ready","PENDING INPUTS",IF(A356&lt;=Inputs!$B$6,ROUND(S356*Inputs!C15/12,2),0))</f>
        <v>0</v>
      </c>
      <c r="U356" s="3">
        <f>IF(Inputs!$B$27&lt;&gt;"Ready","PENDING INPUTS",IF(AND(A356&lt;=Inputs!$B$6,S356&gt;0),Inputs!G15,0))</f>
        <v>0</v>
      </c>
      <c r="V356" s="3">
        <f>IF(Inputs!$B$27&lt;&gt;"Ready","PENDING INPUTS",IF(A356&gt;Inputs!$B$6,0,MIN((S356+T356+U356),IF(Inputs!H15=1,Inputs!D15,MAX(Inputs!F15,ROUND(S356*Inputs!E15+T356+U356,2))))))</f>
        <v>0</v>
      </c>
      <c r="W356">
        <f>IF(Inputs!$B$27&lt;&gt;"Ready","PENDING INPUTS",IF(S356&lt;=0,99,1+IF(AND(K356&gt;0,OR(Inputs!C14&gt;Inputs!C15,AND(Inputs!C14=Inputs!C15,0&lt;1))),1,0)+IF(AND(AA356&gt;0,OR(Inputs!C16&gt;Inputs!C15,AND(Inputs!C16=Inputs!C15,2&lt;1))),1,0)+IF(AND(AI356&gt;0,OR(Inputs!C17&gt;Inputs!C15,AND(Inputs!C17=Inputs!C15,3&lt;1))),1,0)+IF(AND(AQ356&gt;0,OR(Inputs!C18&gt;Inputs!C15,AND(Inputs!C18=Inputs!C15,4&lt;1))),1,0)+IF(AND(AY356&gt;0,OR(Inputs!C19&gt;Inputs!C15,AND(Inputs!C19=Inputs!C15,5&lt;1))),1,0)+IF(AND(BG356&gt;0,OR(Inputs!C20&gt;Inputs!C15,AND(Inputs!C20=Inputs!C15,6&lt;1))),1,0)+IF(AND(BO356&gt;0,OR(Inputs!C21&gt;Inputs!C15,AND(Inputs!C21=Inputs!C15,7&lt;1))),1,0)+IF(AND(BW356&gt;0,OR(Inputs!C22&gt;Inputs!C15,AND(Inputs!C22=Inputs!C15,8&lt;1))),1,0)+IF(AND(CE356&gt;0,OR(Inputs!C23&gt;Inputs!C15,AND(Inputs!C23=Inputs!C15,9&lt;1))),1,0)))</f>
        <v>99</v>
      </c>
      <c r="X356" s="3">
        <f>IF(Inputs!$B$27&lt;&gt;"Ready","PENDING INPUTS",IF(A356&gt;Inputs!$B$6,0,MIN(MAX(0,(S356+T356+U356)-V356),MAX(0,C356-D356-(IF(O356&lt;W356,K356+L356+M356-N356,0)+IF(W356&lt;W356,S356+T356+U356-V356,0)+IF(AE356&lt;W356,AA356+AB356+AC356-AD356,0)+IF(AM356&lt;W356,AI356+AJ356+AK356-AL356,0)+IF(AU356&lt;W356,AQ356+AR356+AS356-AT356,0)+IF(BC356&lt;W356,AY356+AZ356+BA356-BB356,0)+IF(BK356&lt;W356,BG356+BH356+BI356-BJ356,0)+IF(BS356&lt;W356,BO356+BP356+BQ356-BR356,0)+IF(CA356&lt;W356,BW356+BX356+BY356-BZ356,0)+IF(CI356&lt;W356,CE356+CF356+CG356-CH356,0))))))</f>
        <v>0</v>
      </c>
      <c r="Y356" s="3">
        <f>IF(Inputs!$B$27&lt;&gt;"Ready","PENDING INPUTS",MIN((S356+T356+U356),IF(D356&gt;C356,IF(D356=0,0,V356*C356/D356),V356+X356)))</f>
        <v>0</v>
      </c>
      <c r="Z356" s="3">
        <f>IF(Inputs!$B$27&lt;&gt;"Ready","PENDING INPUTS",MAX(0,(S356+T356+U356)-Y356))</f>
        <v>0</v>
      </c>
      <c r="AA356" s="3">
        <f>IF(Inputs!$B$27&lt;&gt;"Ready","PENDING INPUTS",AH355)</f>
        <v>0</v>
      </c>
      <c r="AB356" s="3">
        <f>IF(Inputs!$B$27&lt;&gt;"Ready","PENDING INPUTS",IF(A356&lt;=Inputs!$B$6,ROUND(AA356*Inputs!C16/12,2),0))</f>
        <v>0</v>
      </c>
      <c r="AC356" s="3">
        <f>IF(Inputs!$B$27&lt;&gt;"Ready","PENDING INPUTS",IF(AND(A356&lt;=Inputs!$B$6,AA356&gt;0),Inputs!G16,0))</f>
        <v>0</v>
      </c>
      <c r="AD356" s="3">
        <f>IF(Inputs!$B$27&lt;&gt;"Ready","PENDING INPUTS",IF(A356&gt;Inputs!$B$6,0,MIN((AA356+AB356+AC356),IF(Inputs!H16=1,Inputs!D16,MAX(Inputs!F16,ROUND(AA356*Inputs!E16+AB356+AC356,2))))))</f>
        <v>0</v>
      </c>
      <c r="AE356">
        <f>IF(Inputs!$B$27&lt;&gt;"Ready","PENDING INPUTS",IF(AA356&lt;=0,99,1+IF(AND(K356&gt;0,OR(Inputs!C14&gt;Inputs!C16,AND(Inputs!C14=Inputs!C16,0&lt;2))),1,0)+IF(AND(S356&gt;0,OR(Inputs!C15&gt;Inputs!C16,AND(Inputs!C15=Inputs!C16,1&lt;2))),1,0)+IF(AND(AI356&gt;0,OR(Inputs!C17&gt;Inputs!C16,AND(Inputs!C17=Inputs!C16,3&lt;2))),1,0)+IF(AND(AQ356&gt;0,OR(Inputs!C18&gt;Inputs!C16,AND(Inputs!C18=Inputs!C16,4&lt;2))),1,0)+IF(AND(AY356&gt;0,OR(Inputs!C19&gt;Inputs!C16,AND(Inputs!C19=Inputs!C16,5&lt;2))),1,0)+IF(AND(BG356&gt;0,OR(Inputs!C20&gt;Inputs!C16,AND(Inputs!C20=Inputs!C16,6&lt;2))),1,0)+IF(AND(BO356&gt;0,OR(Inputs!C21&gt;Inputs!C16,AND(Inputs!C21=Inputs!C16,7&lt;2))),1,0)+IF(AND(BW356&gt;0,OR(Inputs!C22&gt;Inputs!C16,AND(Inputs!C22=Inputs!C16,8&lt;2))),1,0)+IF(AND(CE356&gt;0,OR(Inputs!C23&gt;Inputs!C16,AND(Inputs!C23=Inputs!C16,9&lt;2))),1,0)))</f>
        <v>99</v>
      </c>
      <c r="AF356" s="3">
        <f>IF(Inputs!$B$27&lt;&gt;"Ready","PENDING INPUTS",IF(A356&gt;Inputs!$B$6,0,MIN(MAX(0,(AA356+AB356+AC356)-AD356),MAX(0,C356-D356-(IF(O356&lt;AE356,K356+L356+M356-N356,0)+IF(W356&lt;AE356,S356+T356+U356-V356,0)+IF(AE356&lt;AE356,AA356+AB356+AC356-AD356,0)+IF(AM356&lt;AE356,AI356+AJ356+AK356-AL356,0)+IF(AU356&lt;AE356,AQ356+AR356+AS356-AT356,0)+IF(BC356&lt;AE356,AY356+AZ356+BA356-BB356,0)+IF(BK356&lt;AE356,BG356+BH356+BI356-BJ356,0)+IF(BS356&lt;AE356,BO356+BP356+BQ356-BR356,0)+IF(CA356&lt;AE356,BW356+BX356+BY356-BZ356,0)+IF(CI356&lt;AE356,CE356+CF356+CG356-CH356,0))))))</f>
        <v>0</v>
      </c>
      <c r="AG356" s="3">
        <f>IF(Inputs!$B$27&lt;&gt;"Ready","PENDING INPUTS",MIN((AA356+AB356+AC356),IF(D356&gt;C356,IF(D356=0,0,AD356*C356/D356),AD356+AF356)))</f>
        <v>0</v>
      </c>
      <c r="AH356" s="3">
        <f>IF(Inputs!$B$27&lt;&gt;"Ready","PENDING INPUTS",MAX(0,(AA356+AB356+AC356)-AG356))</f>
        <v>0</v>
      </c>
      <c r="AI356" s="3">
        <f>IF(Inputs!$B$27&lt;&gt;"Ready","PENDING INPUTS",AP355)</f>
        <v>0</v>
      </c>
      <c r="AJ356" s="3">
        <f>IF(Inputs!$B$27&lt;&gt;"Ready","PENDING INPUTS",IF(A356&lt;=Inputs!$B$6,ROUND(AI356*Inputs!C17/12,2),0))</f>
        <v>0</v>
      </c>
      <c r="AK356" s="3">
        <f>IF(Inputs!$B$27&lt;&gt;"Ready","PENDING INPUTS",IF(AND(A356&lt;=Inputs!$B$6,AI356&gt;0),Inputs!G17,0))</f>
        <v>0</v>
      </c>
      <c r="AL356" s="3">
        <f>IF(Inputs!$B$27&lt;&gt;"Ready","PENDING INPUTS",IF(A356&gt;Inputs!$B$6,0,MIN((AI356+AJ356+AK356),IF(Inputs!H17=1,Inputs!D17,MAX(Inputs!F17,ROUND(AI356*Inputs!E17+AJ356+AK356,2))))))</f>
        <v>0</v>
      </c>
      <c r="AM356">
        <f>IF(Inputs!$B$27&lt;&gt;"Ready","PENDING INPUTS",IF(AI356&lt;=0,99,1+IF(AND(K356&gt;0,OR(Inputs!C14&gt;Inputs!C17,AND(Inputs!C14=Inputs!C17,0&lt;3))),1,0)+IF(AND(S356&gt;0,OR(Inputs!C15&gt;Inputs!C17,AND(Inputs!C15=Inputs!C17,1&lt;3))),1,0)+IF(AND(AA356&gt;0,OR(Inputs!C16&gt;Inputs!C17,AND(Inputs!C16=Inputs!C17,2&lt;3))),1,0)+IF(AND(AQ356&gt;0,OR(Inputs!C18&gt;Inputs!C17,AND(Inputs!C18=Inputs!C17,4&lt;3))),1,0)+IF(AND(AY356&gt;0,OR(Inputs!C19&gt;Inputs!C17,AND(Inputs!C19=Inputs!C17,5&lt;3))),1,0)+IF(AND(BG356&gt;0,OR(Inputs!C20&gt;Inputs!C17,AND(Inputs!C20=Inputs!C17,6&lt;3))),1,0)+IF(AND(BO356&gt;0,OR(Inputs!C21&gt;Inputs!C17,AND(Inputs!C21=Inputs!C17,7&lt;3))),1,0)+IF(AND(BW356&gt;0,OR(Inputs!C22&gt;Inputs!C17,AND(Inputs!C22=Inputs!C17,8&lt;3))),1,0)+IF(AND(CE356&gt;0,OR(Inputs!C23&gt;Inputs!C17,AND(Inputs!C23=Inputs!C17,9&lt;3))),1,0)))</f>
        <v>99</v>
      </c>
      <c r="AN356" s="3">
        <f>IF(Inputs!$B$27&lt;&gt;"Ready","PENDING INPUTS",IF(A356&gt;Inputs!$B$6,0,MIN(MAX(0,(AI356+AJ356+AK356)-AL356),MAX(0,C356-D356-(IF(O356&lt;AM356,K356+L356+M356-N356,0)+IF(W356&lt;AM356,S356+T356+U356-V356,0)+IF(AE356&lt;AM356,AA356+AB356+AC356-AD356,0)+IF(AM356&lt;AM356,AI356+AJ356+AK356-AL356,0)+IF(AU356&lt;AM356,AQ356+AR356+AS356-AT356,0)+IF(BC356&lt;AM356,AY356+AZ356+BA356-BB356,0)+IF(BK356&lt;AM356,BG356+BH356+BI356-BJ356,0)+IF(BS356&lt;AM356,BO356+BP356+BQ356-BR356,0)+IF(CA356&lt;AM356,BW356+BX356+BY356-BZ356,0)+IF(CI356&lt;AM356,CE356+CF356+CG356-CH356,0))))))</f>
        <v>0</v>
      </c>
      <c r="AO356" s="3">
        <f>IF(Inputs!$B$27&lt;&gt;"Ready","PENDING INPUTS",MIN((AI356+AJ356+AK356),IF(D356&gt;C356,IF(D356=0,0,AL356*C356/D356),AL356+AN356)))</f>
        <v>0</v>
      </c>
      <c r="AP356" s="3">
        <f>IF(Inputs!$B$27&lt;&gt;"Ready","PENDING INPUTS",MAX(0,(AI356+AJ356+AK356)-AO356))</f>
        <v>0</v>
      </c>
      <c r="AQ356" s="3">
        <f>IF(Inputs!$B$27&lt;&gt;"Ready","PENDING INPUTS",AX355)</f>
        <v>0</v>
      </c>
      <c r="AR356" s="3">
        <f>IF(Inputs!$B$27&lt;&gt;"Ready","PENDING INPUTS",IF(A356&lt;=Inputs!$B$6,ROUND(AQ356*Inputs!C18/12,2),0))</f>
        <v>0</v>
      </c>
      <c r="AS356" s="3">
        <f>IF(Inputs!$B$27&lt;&gt;"Ready","PENDING INPUTS",IF(AND(A356&lt;=Inputs!$B$6,AQ356&gt;0),Inputs!G18,0))</f>
        <v>0</v>
      </c>
      <c r="AT356" s="3">
        <f>IF(Inputs!$B$27&lt;&gt;"Ready","PENDING INPUTS",IF(A356&gt;Inputs!$B$6,0,MIN((AQ356+AR356+AS356),IF(Inputs!H18=1,Inputs!D18,MAX(Inputs!F18,ROUND(AQ356*Inputs!E18+AR356+AS356,2))))))</f>
        <v>0</v>
      </c>
      <c r="AU356">
        <f>IF(Inputs!$B$27&lt;&gt;"Ready","PENDING INPUTS",IF(AQ356&lt;=0,99,1+IF(AND(K356&gt;0,OR(Inputs!C14&gt;Inputs!C18,AND(Inputs!C14=Inputs!C18,0&lt;4))),1,0)+IF(AND(S356&gt;0,OR(Inputs!C15&gt;Inputs!C18,AND(Inputs!C15=Inputs!C18,1&lt;4))),1,0)+IF(AND(AA356&gt;0,OR(Inputs!C16&gt;Inputs!C18,AND(Inputs!C16=Inputs!C18,2&lt;4))),1,0)+IF(AND(AI356&gt;0,OR(Inputs!C17&gt;Inputs!C18,AND(Inputs!C17=Inputs!C18,3&lt;4))),1,0)+IF(AND(AY356&gt;0,OR(Inputs!C19&gt;Inputs!C18,AND(Inputs!C19=Inputs!C18,5&lt;4))),1,0)+IF(AND(BG356&gt;0,OR(Inputs!C20&gt;Inputs!C18,AND(Inputs!C20=Inputs!C18,6&lt;4))),1,0)+IF(AND(BO356&gt;0,OR(Inputs!C21&gt;Inputs!C18,AND(Inputs!C21=Inputs!C18,7&lt;4))),1,0)+IF(AND(BW356&gt;0,OR(Inputs!C22&gt;Inputs!C18,AND(Inputs!C22=Inputs!C18,8&lt;4))),1,0)+IF(AND(CE356&gt;0,OR(Inputs!C23&gt;Inputs!C18,AND(Inputs!C23=Inputs!C18,9&lt;4))),1,0)))</f>
        <v>99</v>
      </c>
      <c r="AV356" s="3">
        <f>IF(Inputs!$B$27&lt;&gt;"Ready","PENDING INPUTS",IF(A356&gt;Inputs!$B$6,0,MIN(MAX(0,(AQ356+AR356+AS356)-AT356),MAX(0,C356-D356-(IF(O356&lt;AU356,K356+L356+M356-N356,0)+IF(W356&lt;AU356,S356+T356+U356-V356,0)+IF(AE356&lt;AU356,AA356+AB356+AC356-AD356,0)+IF(AM356&lt;AU356,AI356+AJ356+AK356-AL356,0)+IF(AU356&lt;AU356,AQ356+AR356+AS356-AT356,0)+IF(BC356&lt;AU356,AY356+AZ356+BA356-BB356,0)+IF(BK356&lt;AU356,BG356+BH356+BI356-BJ356,0)+IF(BS356&lt;AU356,BO356+BP356+BQ356-BR356,0)+IF(CA356&lt;AU356,BW356+BX356+BY356-BZ356,0)+IF(CI356&lt;AU356,CE356+CF356+CG356-CH356,0))))))</f>
        <v>0</v>
      </c>
      <c r="AW356" s="3">
        <f>IF(Inputs!$B$27&lt;&gt;"Ready","PENDING INPUTS",MIN((AQ356+AR356+AS356),IF(D356&gt;C356,IF(D356=0,0,AT356*C356/D356),AT356+AV356)))</f>
        <v>0</v>
      </c>
      <c r="AX356" s="3">
        <f>IF(Inputs!$B$27&lt;&gt;"Ready","PENDING INPUTS",MAX(0,(AQ356+AR356+AS356)-AW356))</f>
        <v>0</v>
      </c>
      <c r="AY356" s="3">
        <f>IF(Inputs!$B$27&lt;&gt;"Ready","PENDING INPUTS",BF355)</f>
        <v>0</v>
      </c>
      <c r="AZ356" s="3">
        <f>IF(Inputs!$B$27&lt;&gt;"Ready","PENDING INPUTS",IF(A356&lt;=Inputs!$B$6,ROUND(AY356*Inputs!C19/12,2),0))</f>
        <v>0</v>
      </c>
      <c r="BA356" s="3">
        <f>IF(Inputs!$B$27&lt;&gt;"Ready","PENDING INPUTS",IF(AND(A356&lt;=Inputs!$B$6,AY356&gt;0),Inputs!G19,0))</f>
        <v>0</v>
      </c>
      <c r="BB356" s="3">
        <f>IF(Inputs!$B$27&lt;&gt;"Ready","PENDING INPUTS",IF(A356&gt;Inputs!$B$6,0,MIN((AY356+AZ356+BA356),IF(Inputs!H19=1,Inputs!D19,MAX(Inputs!F19,ROUND(AY356*Inputs!E19+AZ356+BA356,2))))))</f>
        <v>0</v>
      </c>
      <c r="BC356">
        <f>IF(Inputs!$B$27&lt;&gt;"Ready","PENDING INPUTS",IF(AY356&lt;=0,99,1+IF(AND(K356&gt;0,OR(Inputs!C14&gt;Inputs!C19,AND(Inputs!C14=Inputs!C19,0&lt;5))),1,0)+IF(AND(S356&gt;0,OR(Inputs!C15&gt;Inputs!C19,AND(Inputs!C15=Inputs!C19,1&lt;5))),1,0)+IF(AND(AA356&gt;0,OR(Inputs!C16&gt;Inputs!C19,AND(Inputs!C16=Inputs!C19,2&lt;5))),1,0)+IF(AND(AI356&gt;0,OR(Inputs!C17&gt;Inputs!C19,AND(Inputs!C17=Inputs!C19,3&lt;5))),1,0)+IF(AND(AQ356&gt;0,OR(Inputs!C18&gt;Inputs!C19,AND(Inputs!C18=Inputs!C19,4&lt;5))),1,0)+IF(AND(BG356&gt;0,OR(Inputs!C20&gt;Inputs!C19,AND(Inputs!C20=Inputs!C19,6&lt;5))),1,0)+IF(AND(BO356&gt;0,OR(Inputs!C21&gt;Inputs!C19,AND(Inputs!C21=Inputs!C19,7&lt;5))),1,0)+IF(AND(BW356&gt;0,OR(Inputs!C22&gt;Inputs!C19,AND(Inputs!C22=Inputs!C19,8&lt;5))),1,0)+IF(AND(CE356&gt;0,OR(Inputs!C23&gt;Inputs!C19,AND(Inputs!C23=Inputs!C19,9&lt;5))),1,0)))</f>
        <v>99</v>
      </c>
      <c r="BD356" s="3">
        <f>IF(Inputs!$B$27&lt;&gt;"Ready","PENDING INPUTS",IF(A356&gt;Inputs!$B$6,0,MIN(MAX(0,(AY356+AZ356+BA356)-BB356),MAX(0,C356-D356-(IF(O356&lt;BC356,K356+L356+M356-N356,0)+IF(W356&lt;BC356,S356+T356+U356-V356,0)+IF(AE356&lt;BC356,AA356+AB356+AC356-AD356,0)+IF(AM356&lt;BC356,AI356+AJ356+AK356-AL356,0)+IF(AU356&lt;BC356,AQ356+AR356+AS356-AT356,0)+IF(BC356&lt;BC356,AY356+AZ356+BA356-BB356,0)+IF(BK356&lt;BC356,BG356+BH356+BI356-BJ356,0)+IF(BS356&lt;BC356,BO356+BP356+BQ356-BR356,0)+IF(CA356&lt;BC356,BW356+BX356+BY356-BZ356,0)+IF(CI356&lt;BC356,CE356+CF356+CG356-CH356,0))))))</f>
        <v>0</v>
      </c>
      <c r="BE356" s="3">
        <f>IF(Inputs!$B$27&lt;&gt;"Ready","PENDING INPUTS",MIN((AY356+AZ356+BA356),IF(D356&gt;C356,IF(D356=0,0,BB356*C356/D356),BB356+BD356)))</f>
        <v>0</v>
      </c>
      <c r="BF356" s="3">
        <f>IF(Inputs!$B$27&lt;&gt;"Ready","PENDING INPUTS",MAX(0,(AY356+AZ356+BA356)-BE356))</f>
        <v>0</v>
      </c>
      <c r="BG356" s="3">
        <f>IF(Inputs!$B$27&lt;&gt;"Ready","PENDING INPUTS",BN355)</f>
        <v>0</v>
      </c>
      <c r="BH356" s="3">
        <f>IF(Inputs!$B$27&lt;&gt;"Ready","PENDING INPUTS",IF(A356&lt;=Inputs!$B$6,ROUND(BG356*Inputs!C20/12,2),0))</f>
        <v>0</v>
      </c>
      <c r="BI356" s="3">
        <f>IF(Inputs!$B$27&lt;&gt;"Ready","PENDING INPUTS",IF(AND(A356&lt;=Inputs!$B$6,BG356&gt;0),Inputs!G20,0))</f>
        <v>0</v>
      </c>
      <c r="BJ356" s="3">
        <f>IF(Inputs!$B$27&lt;&gt;"Ready","PENDING INPUTS",IF(A356&gt;Inputs!$B$6,0,MIN((BG356+BH356+BI356),IF(Inputs!H20=1,Inputs!D20,MAX(Inputs!F20,ROUND(BG356*Inputs!E20+BH356+BI356,2))))))</f>
        <v>0</v>
      </c>
      <c r="BK356">
        <f>IF(Inputs!$B$27&lt;&gt;"Ready","PENDING INPUTS",IF(BG356&lt;=0,99,1+IF(AND(K356&gt;0,OR(Inputs!C14&gt;Inputs!C20,AND(Inputs!C14=Inputs!C20,0&lt;6))),1,0)+IF(AND(S356&gt;0,OR(Inputs!C15&gt;Inputs!C20,AND(Inputs!C15=Inputs!C20,1&lt;6))),1,0)+IF(AND(AA356&gt;0,OR(Inputs!C16&gt;Inputs!C20,AND(Inputs!C16=Inputs!C20,2&lt;6))),1,0)+IF(AND(AI356&gt;0,OR(Inputs!C17&gt;Inputs!C20,AND(Inputs!C17=Inputs!C20,3&lt;6))),1,0)+IF(AND(AQ356&gt;0,OR(Inputs!C18&gt;Inputs!C20,AND(Inputs!C18=Inputs!C20,4&lt;6))),1,0)+IF(AND(AY356&gt;0,OR(Inputs!C19&gt;Inputs!C20,AND(Inputs!C19=Inputs!C20,5&lt;6))),1,0)+IF(AND(BO356&gt;0,OR(Inputs!C21&gt;Inputs!C20,AND(Inputs!C21=Inputs!C20,7&lt;6))),1,0)+IF(AND(BW356&gt;0,OR(Inputs!C22&gt;Inputs!C20,AND(Inputs!C22=Inputs!C20,8&lt;6))),1,0)+IF(AND(CE356&gt;0,OR(Inputs!C23&gt;Inputs!C20,AND(Inputs!C23=Inputs!C20,9&lt;6))),1,0)))</f>
        <v>99</v>
      </c>
      <c r="BL356" s="3">
        <f>IF(Inputs!$B$27&lt;&gt;"Ready","PENDING INPUTS",IF(A356&gt;Inputs!$B$6,0,MIN(MAX(0,(BG356+BH356+BI356)-BJ356),MAX(0,C356-D356-(IF(O356&lt;BK356,K356+L356+M356-N356,0)+IF(W356&lt;BK356,S356+T356+U356-V356,0)+IF(AE356&lt;BK356,AA356+AB356+AC356-AD356,0)+IF(AM356&lt;BK356,AI356+AJ356+AK356-AL356,0)+IF(AU356&lt;BK356,AQ356+AR356+AS356-AT356,0)+IF(BC356&lt;BK356,AY356+AZ356+BA356-BB356,0)+IF(BK356&lt;BK356,BG356+BH356+BI356-BJ356,0)+IF(BS356&lt;BK356,BO356+BP356+BQ356-BR356,0)+IF(CA356&lt;BK356,BW356+BX356+BY356-BZ356,0)+IF(CI356&lt;BK356,CE356+CF356+CG356-CH356,0))))))</f>
        <v>0</v>
      </c>
      <c r="BM356" s="3">
        <f>IF(Inputs!$B$27&lt;&gt;"Ready","PENDING INPUTS",MIN((BG356+BH356+BI356),IF(D356&gt;C356,IF(D356=0,0,BJ356*C356/D356),BJ356+BL356)))</f>
        <v>0</v>
      </c>
      <c r="BN356" s="3">
        <f>IF(Inputs!$B$27&lt;&gt;"Ready","PENDING INPUTS",MAX(0,(BG356+BH356+BI356)-BM356))</f>
        <v>0</v>
      </c>
      <c r="BO356" s="3">
        <f>IF(Inputs!$B$27&lt;&gt;"Ready","PENDING INPUTS",BV355)</f>
        <v>0</v>
      </c>
      <c r="BP356" s="3">
        <f>IF(Inputs!$B$27&lt;&gt;"Ready","PENDING INPUTS",IF(A356&lt;=Inputs!$B$6,ROUND(BO356*Inputs!C21/12,2),0))</f>
        <v>0</v>
      </c>
      <c r="BQ356" s="3">
        <f>IF(Inputs!$B$27&lt;&gt;"Ready","PENDING INPUTS",IF(AND(A356&lt;=Inputs!$B$6,BO356&gt;0),Inputs!G21,0))</f>
        <v>0</v>
      </c>
      <c r="BR356" s="3">
        <f>IF(Inputs!$B$27&lt;&gt;"Ready","PENDING INPUTS",IF(A356&gt;Inputs!$B$6,0,MIN((BO356+BP356+BQ356),IF(Inputs!H21=1,Inputs!D21,MAX(Inputs!F21,ROUND(BO356*Inputs!E21+BP356+BQ356,2))))))</f>
        <v>0</v>
      </c>
      <c r="BS356">
        <f>IF(Inputs!$B$27&lt;&gt;"Ready","PENDING INPUTS",IF(BO356&lt;=0,99,1+IF(AND(K356&gt;0,OR(Inputs!C14&gt;Inputs!C21,AND(Inputs!C14=Inputs!C21,0&lt;7))),1,0)+IF(AND(S356&gt;0,OR(Inputs!C15&gt;Inputs!C21,AND(Inputs!C15=Inputs!C21,1&lt;7))),1,0)+IF(AND(AA356&gt;0,OR(Inputs!C16&gt;Inputs!C21,AND(Inputs!C16=Inputs!C21,2&lt;7))),1,0)+IF(AND(AI356&gt;0,OR(Inputs!C17&gt;Inputs!C21,AND(Inputs!C17=Inputs!C21,3&lt;7))),1,0)+IF(AND(AQ356&gt;0,OR(Inputs!C18&gt;Inputs!C21,AND(Inputs!C18=Inputs!C21,4&lt;7))),1,0)+IF(AND(AY356&gt;0,OR(Inputs!C19&gt;Inputs!C21,AND(Inputs!C19=Inputs!C21,5&lt;7))),1,0)+IF(AND(BG356&gt;0,OR(Inputs!C20&gt;Inputs!C21,AND(Inputs!C20=Inputs!C21,6&lt;7))),1,0)+IF(AND(BW356&gt;0,OR(Inputs!C22&gt;Inputs!C21,AND(Inputs!C22=Inputs!C21,8&lt;7))),1,0)+IF(AND(CE356&gt;0,OR(Inputs!C23&gt;Inputs!C21,AND(Inputs!C23=Inputs!C21,9&lt;7))),1,0)))</f>
        <v>99</v>
      </c>
      <c r="BT356" s="3">
        <f>IF(Inputs!$B$27&lt;&gt;"Ready","PENDING INPUTS",IF(A356&gt;Inputs!$B$6,0,MIN(MAX(0,(BO356+BP356+BQ356)-BR356),MAX(0,C356-D356-(IF(O356&lt;BS356,K356+L356+M356-N356,0)+IF(W356&lt;BS356,S356+T356+U356-V356,0)+IF(AE356&lt;BS356,AA356+AB356+AC356-AD356,0)+IF(AM356&lt;BS356,AI356+AJ356+AK356-AL356,0)+IF(AU356&lt;BS356,AQ356+AR356+AS356-AT356,0)+IF(BC356&lt;BS356,AY356+AZ356+BA356-BB356,0)+IF(BK356&lt;BS356,BG356+BH356+BI356-BJ356,0)+IF(BS356&lt;BS356,BO356+BP356+BQ356-BR356,0)+IF(CA356&lt;BS356,BW356+BX356+BY356-BZ356,0)+IF(CI356&lt;BS356,CE356+CF356+CG356-CH356,0))))))</f>
        <v>0</v>
      </c>
      <c r="BU356" s="3">
        <f>IF(Inputs!$B$27&lt;&gt;"Ready","PENDING INPUTS",MIN((BO356+BP356+BQ356),IF(D356&gt;C356,IF(D356=0,0,BR356*C356/D356),BR356+BT356)))</f>
        <v>0</v>
      </c>
      <c r="BV356" s="3">
        <f>IF(Inputs!$B$27&lt;&gt;"Ready","PENDING INPUTS",MAX(0,(BO356+BP356+BQ356)-BU356))</f>
        <v>0</v>
      </c>
      <c r="BW356" s="3">
        <f>IF(Inputs!$B$27&lt;&gt;"Ready","PENDING INPUTS",CD355)</f>
        <v>0</v>
      </c>
      <c r="BX356" s="3">
        <f>IF(Inputs!$B$27&lt;&gt;"Ready","PENDING INPUTS",IF(A356&lt;=Inputs!$B$6,ROUND(BW356*Inputs!C22/12,2),0))</f>
        <v>0</v>
      </c>
      <c r="BY356" s="3">
        <f>IF(Inputs!$B$27&lt;&gt;"Ready","PENDING INPUTS",IF(AND(A356&lt;=Inputs!$B$6,BW356&gt;0),Inputs!G22,0))</f>
        <v>0</v>
      </c>
      <c r="BZ356" s="3">
        <f>IF(Inputs!$B$27&lt;&gt;"Ready","PENDING INPUTS",IF(A356&gt;Inputs!$B$6,0,MIN((BW356+BX356+BY356),IF(Inputs!H22=1,Inputs!D22,MAX(Inputs!F22,ROUND(BW356*Inputs!E22+BX356+BY356,2))))))</f>
        <v>0</v>
      </c>
      <c r="CA356">
        <f>IF(Inputs!$B$27&lt;&gt;"Ready","PENDING INPUTS",IF(BW356&lt;=0,99,1+IF(AND(K356&gt;0,OR(Inputs!C14&gt;Inputs!C22,AND(Inputs!C14=Inputs!C22,0&lt;8))),1,0)+IF(AND(S356&gt;0,OR(Inputs!C15&gt;Inputs!C22,AND(Inputs!C15=Inputs!C22,1&lt;8))),1,0)+IF(AND(AA356&gt;0,OR(Inputs!C16&gt;Inputs!C22,AND(Inputs!C16=Inputs!C22,2&lt;8))),1,0)+IF(AND(AI356&gt;0,OR(Inputs!C17&gt;Inputs!C22,AND(Inputs!C17=Inputs!C22,3&lt;8))),1,0)+IF(AND(AQ356&gt;0,OR(Inputs!C18&gt;Inputs!C22,AND(Inputs!C18=Inputs!C22,4&lt;8))),1,0)+IF(AND(AY356&gt;0,OR(Inputs!C19&gt;Inputs!C22,AND(Inputs!C19=Inputs!C22,5&lt;8))),1,0)+IF(AND(BG356&gt;0,OR(Inputs!C20&gt;Inputs!C22,AND(Inputs!C20=Inputs!C22,6&lt;8))),1,0)+IF(AND(BO356&gt;0,OR(Inputs!C21&gt;Inputs!C22,AND(Inputs!C21=Inputs!C22,7&lt;8))),1,0)+IF(AND(CE356&gt;0,OR(Inputs!C23&gt;Inputs!C22,AND(Inputs!C23=Inputs!C22,9&lt;8))),1,0)))</f>
        <v>99</v>
      </c>
      <c r="CB356" s="3">
        <f>IF(Inputs!$B$27&lt;&gt;"Ready","PENDING INPUTS",IF(A356&gt;Inputs!$B$6,0,MIN(MAX(0,(BW356+BX356+BY356)-BZ356),MAX(0,C356-D356-(IF(O356&lt;CA356,K356+L356+M356-N356,0)+IF(W356&lt;CA356,S356+T356+U356-V356,0)+IF(AE356&lt;CA356,AA356+AB356+AC356-AD356,0)+IF(AM356&lt;CA356,AI356+AJ356+AK356-AL356,0)+IF(AU356&lt;CA356,AQ356+AR356+AS356-AT356,0)+IF(BC356&lt;CA356,AY356+AZ356+BA356-BB356,0)+IF(BK356&lt;CA356,BG356+BH356+BI356-BJ356,0)+IF(BS356&lt;CA356,BO356+BP356+BQ356-BR356,0)+IF(CA356&lt;CA356,BW356+BX356+BY356-BZ356,0)+IF(CI356&lt;CA356,CE356+CF356+CG356-CH356,0))))))</f>
        <v>0</v>
      </c>
      <c r="CC356" s="3">
        <f>IF(Inputs!$B$27&lt;&gt;"Ready","PENDING INPUTS",MIN((BW356+BX356+BY356),IF(D356&gt;C356,IF(D356=0,0,BZ356*C356/D356),BZ356+CB356)))</f>
        <v>0</v>
      </c>
      <c r="CD356" s="3">
        <f>IF(Inputs!$B$27&lt;&gt;"Ready","PENDING INPUTS",MAX(0,(BW356+BX356+BY356)-CC356))</f>
        <v>0</v>
      </c>
      <c r="CE356" s="3">
        <f>IF(Inputs!$B$27&lt;&gt;"Ready","PENDING INPUTS",CL355)</f>
        <v>0</v>
      </c>
      <c r="CF356" s="3">
        <f>IF(Inputs!$B$27&lt;&gt;"Ready","PENDING INPUTS",IF(A356&lt;=Inputs!$B$6,ROUND(CE356*Inputs!C23/12,2),0))</f>
        <v>0</v>
      </c>
      <c r="CG356" s="3">
        <f>IF(Inputs!$B$27&lt;&gt;"Ready","PENDING INPUTS",IF(AND(A356&lt;=Inputs!$B$6,CE356&gt;0),Inputs!G23,0))</f>
        <v>0</v>
      </c>
      <c r="CH356" s="3">
        <f>IF(Inputs!$B$27&lt;&gt;"Ready","PENDING INPUTS",IF(A356&gt;Inputs!$B$6,0,MIN((CE356+CF356+CG356),IF(Inputs!H23=1,Inputs!D23,MAX(Inputs!F23,ROUND(CE356*Inputs!E23+CF356+CG356,2))))))</f>
        <v>0</v>
      </c>
      <c r="CI356">
        <f>IF(Inputs!$B$27&lt;&gt;"Ready","PENDING INPUTS",IF(CE356&lt;=0,99,1+IF(AND(K356&gt;0,OR(Inputs!C14&gt;Inputs!C23,AND(Inputs!C14=Inputs!C23,0&lt;9))),1,0)+IF(AND(S356&gt;0,OR(Inputs!C15&gt;Inputs!C23,AND(Inputs!C15=Inputs!C23,1&lt;9))),1,0)+IF(AND(AA356&gt;0,OR(Inputs!C16&gt;Inputs!C23,AND(Inputs!C16=Inputs!C23,2&lt;9))),1,0)+IF(AND(AI356&gt;0,OR(Inputs!C17&gt;Inputs!C23,AND(Inputs!C17=Inputs!C23,3&lt;9))),1,0)+IF(AND(AQ356&gt;0,OR(Inputs!C18&gt;Inputs!C23,AND(Inputs!C18=Inputs!C23,4&lt;9))),1,0)+IF(AND(AY356&gt;0,OR(Inputs!C19&gt;Inputs!C23,AND(Inputs!C19=Inputs!C23,5&lt;9))),1,0)+IF(AND(BG356&gt;0,OR(Inputs!C20&gt;Inputs!C23,AND(Inputs!C20=Inputs!C23,6&lt;9))),1,0)+IF(AND(BO356&gt;0,OR(Inputs!C21&gt;Inputs!C23,AND(Inputs!C21=Inputs!C23,7&lt;9))),1,0)+IF(AND(BW356&gt;0,OR(Inputs!C22&gt;Inputs!C23,AND(Inputs!C22=Inputs!C23,8&lt;9))),1,0)))</f>
        <v>99</v>
      </c>
      <c r="CJ356" s="3">
        <f>IF(Inputs!$B$27&lt;&gt;"Ready","PENDING INPUTS",IF(A356&gt;Inputs!$B$6,0,MIN(MAX(0,(CE356+CF356+CG356)-CH356),MAX(0,C356-D356-(IF(O356&lt;CI356,K356+L356+M356-N356,0)+IF(W356&lt;CI356,S356+T356+U356-V356,0)+IF(AE356&lt;CI356,AA356+AB356+AC356-AD356,0)+IF(AM356&lt;CI356,AI356+AJ356+AK356-AL356,0)+IF(AU356&lt;CI356,AQ356+AR356+AS356-AT356,0)+IF(BC356&lt;CI356,AY356+AZ356+BA356-BB356,0)+IF(BK356&lt;CI356,BG356+BH356+BI356-BJ356,0)+IF(BS356&lt;CI356,BO356+BP356+BQ356-BR356,0)+IF(CA356&lt;CI356,BW356+BX356+BY356-BZ356,0)+IF(CI356&lt;CI356,CE356+CF356+CG356-CH356,0))))))</f>
        <v>0</v>
      </c>
      <c r="CK356" s="3">
        <f>IF(Inputs!$B$27&lt;&gt;"Ready","PENDING INPUTS",MIN((CE356+CF356+CG356),IF(D356&gt;C356,IF(D356=0,0,CH356*C356/D356),CH356+CJ356)))</f>
        <v>0</v>
      </c>
      <c r="CL356" s="3">
        <f>IF(Inputs!$B$27&lt;&gt;"Ready","PENDING INPUTS",MAX(0,(CE356+CF356+CG356)-CK356))</f>
        <v>0</v>
      </c>
    </row>
    <row r="357" spans="1:90" ht="27.95" customHeight="1" x14ac:dyDescent="0.25">
      <c r="A357">
        <v>353</v>
      </c>
      <c r="B357" s="13">
        <f>IF(Inputs!$B$27&lt;&gt;"Ready","PENDING INPUTS",EDATE(Inputs!$B$5,A357-1))</f>
        <v>57011</v>
      </c>
      <c r="C357" s="3">
        <f>IF(Inputs!$B$27&lt;&gt;"Ready","PENDING INPUTS",IF(A357&lt;=Inputs!$B$6,MAX(0,Inputs!$B$4+IF(A357=Inputs!$B$7,Inputs!$B$8,0)+IF(A357=Inputs!$B$9,Inputs!$B$10,0)),0))</f>
        <v>0</v>
      </c>
      <c r="D357" s="3">
        <f>IF(Inputs!$B$27&lt;&gt;"Ready","PENDING INPUTS",SUM(N357,V357,AD357,AL357,AT357,BB357,BJ357,BR357,BZ357,CH357))</f>
        <v>0</v>
      </c>
      <c r="E357" s="3">
        <f>IF(Inputs!$B$27&lt;&gt;"Ready","PENDING INPUTS",MAX(0,D357-C357))</f>
        <v>0</v>
      </c>
      <c r="F357" s="3">
        <f>IF(Inputs!$B$27&lt;&gt;"Ready","PENDING INPUTS",SUM(Q357,Y357,AG357,AO357,AW357,BE357,BM357,BU357,CC357,CK357))</f>
        <v>0</v>
      </c>
      <c r="G357" s="3">
        <f>IF(Inputs!$B$27&lt;&gt;"Ready","PENDING INPUTS",SUM(L357,T357,AB357,AJ357,AR357,AZ357,BH357,BP357,BX357,CF357))</f>
        <v>0</v>
      </c>
      <c r="H357" s="3">
        <f>IF(Inputs!$B$27&lt;&gt;"Ready","PENDING INPUTS",SUM(M357,U357,AC357,AK357,AS357,BA357,BI357,BQ357,BY357,CG357))</f>
        <v>0</v>
      </c>
      <c r="I357" s="3">
        <f>IF(Inputs!$B$27&lt;&gt;"Ready","PENDING INPUTS",SUM(R357,Z357,AH357,AP357,AX357,BF357,BN357,BV357,CD357,CL357))</f>
        <v>0</v>
      </c>
      <c r="J357" t="str">
        <f>IF(Inputs!$B$27&lt;&gt;"Ready","PENDING INPUTS",IF(A357&gt;Inputs!$B$6,"Beyond horizon",IF(E357&gt;0.005,"MINIMUM SHORTFALL",IF(I357&lt;0.005,"Paid off","In progress"))))</f>
        <v>Beyond horizon</v>
      </c>
      <c r="K357" s="3">
        <f>IF(Inputs!$B$27&lt;&gt;"Ready","PENDING INPUTS",R356)</f>
        <v>0</v>
      </c>
      <c r="L357" s="3">
        <f>IF(Inputs!$B$27&lt;&gt;"Ready","PENDING INPUTS",IF(A357&lt;=Inputs!$B$6,ROUND(K357*Inputs!C14/12,2),0))</f>
        <v>0</v>
      </c>
      <c r="M357" s="3">
        <f>IF(Inputs!$B$27&lt;&gt;"Ready","PENDING INPUTS",IF(AND(A357&lt;=Inputs!$B$6,K357&gt;0),Inputs!G14,0))</f>
        <v>0</v>
      </c>
      <c r="N357" s="3">
        <f>IF(Inputs!$B$27&lt;&gt;"Ready","PENDING INPUTS",IF(A357&gt;Inputs!$B$6,0,MIN((K357+L357+M357),IF(Inputs!H14=1,Inputs!D14,MAX(Inputs!F14,ROUND(K357*Inputs!E14+L357+M357,2))))))</f>
        <v>0</v>
      </c>
      <c r="O357">
        <f>IF(Inputs!$B$27&lt;&gt;"Ready","PENDING INPUTS",IF(K357&lt;=0,99,1+IF(AND(S357&gt;0,OR(Inputs!C15&gt;Inputs!C14,AND(Inputs!C15=Inputs!C14,1&lt;0))),1,0)+IF(AND(AA357&gt;0,OR(Inputs!C16&gt;Inputs!C14,AND(Inputs!C16=Inputs!C14,2&lt;0))),1,0)+IF(AND(AI357&gt;0,OR(Inputs!C17&gt;Inputs!C14,AND(Inputs!C17=Inputs!C14,3&lt;0))),1,0)+IF(AND(AQ357&gt;0,OR(Inputs!C18&gt;Inputs!C14,AND(Inputs!C18=Inputs!C14,4&lt;0))),1,0)+IF(AND(AY357&gt;0,OR(Inputs!C19&gt;Inputs!C14,AND(Inputs!C19=Inputs!C14,5&lt;0))),1,0)+IF(AND(BG357&gt;0,OR(Inputs!C20&gt;Inputs!C14,AND(Inputs!C20=Inputs!C14,6&lt;0))),1,0)+IF(AND(BO357&gt;0,OR(Inputs!C21&gt;Inputs!C14,AND(Inputs!C21=Inputs!C14,7&lt;0))),1,0)+IF(AND(BW357&gt;0,OR(Inputs!C22&gt;Inputs!C14,AND(Inputs!C22=Inputs!C14,8&lt;0))),1,0)+IF(AND(CE357&gt;0,OR(Inputs!C23&gt;Inputs!C14,AND(Inputs!C23=Inputs!C14,9&lt;0))),1,0)))</f>
        <v>99</v>
      </c>
      <c r="P357" s="3">
        <f>IF(Inputs!$B$27&lt;&gt;"Ready","PENDING INPUTS",IF(A357&gt;Inputs!$B$6,0,MIN(MAX(0,(K357+L357+M357)-N357),MAX(0,C357-D357-(IF(O357&lt;O357,K357+L357+M357-N357,0)+IF(W357&lt;O357,S357+T357+U357-V357,0)+IF(AE357&lt;O357,AA357+AB357+AC357-AD357,0)+IF(AM357&lt;O357,AI357+AJ357+AK357-AL357,0)+IF(AU357&lt;O357,AQ357+AR357+AS357-AT357,0)+IF(BC357&lt;O357,AY357+AZ357+BA357-BB357,0)+IF(BK357&lt;O357,BG357+BH357+BI357-BJ357,0)+IF(BS357&lt;O357,BO357+BP357+BQ357-BR357,0)+IF(CA357&lt;O357,BW357+BX357+BY357-BZ357,0)+IF(CI357&lt;O357,CE357+CF357+CG357-CH357,0))))))</f>
        <v>0</v>
      </c>
      <c r="Q357" s="3">
        <f>IF(Inputs!$B$27&lt;&gt;"Ready","PENDING INPUTS",MIN((K357+L357+M357),IF(D357&gt;C357,IF(D357=0,0,N357*C357/D357),N357+P357)))</f>
        <v>0</v>
      </c>
      <c r="R357" s="3">
        <f>IF(Inputs!$B$27&lt;&gt;"Ready","PENDING INPUTS",MAX(0,(K357+L357+M357)-Q357))</f>
        <v>0</v>
      </c>
      <c r="S357" s="3">
        <f>IF(Inputs!$B$27&lt;&gt;"Ready","PENDING INPUTS",Z356)</f>
        <v>0</v>
      </c>
      <c r="T357" s="3">
        <f>IF(Inputs!$B$27&lt;&gt;"Ready","PENDING INPUTS",IF(A357&lt;=Inputs!$B$6,ROUND(S357*Inputs!C15/12,2),0))</f>
        <v>0</v>
      </c>
      <c r="U357" s="3">
        <f>IF(Inputs!$B$27&lt;&gt;"Ready","PENDING INPUTS",IF(AND(A357&lt;=Inputs!$B$6,S357&gt;0),Inputs!G15,0))</f>
        <v>0</v>
      </c>
      <c r="V357" s="3">
        <f>IF(Inputs!$B$27&lt;&gt;"Ready","PENDING INPUTS",IF(A357&gt;Inputs!$B$6,0,MIN((S357+T357+U357),IF(Inputs!H15=1,Inputs!D15,MAX(Inputs!F15,ROUND(S357*Inputs!E15+T357+U357,2))))))</f>
        <v>0</v>
      </c>
      <c r="W357">
        <f>IF(Inputs!$B$27&lt;&gt;"Ready","PENDING INPUTS",IF(S357&lt;=0,99,1+IF(AND(K357&gt;0,OR(Inputs!C14&gt;Inputs!C15,AND(Inputs!C14=Inputs!C15,0&lt;1))),1,0)+IF(AND(AA357&gt;0,OR(Inputs!C16&gt;Inputs!C15,AND(Inputs!C16=Inputs!C15,2&lt;1))),1,0)+IF(AND(AI357&gt;0,OR(Inputs!C17&gt;Inputs!C15,AND(Inputs!C17=Inputs!C15,3&lt;1))),1,0)+IF(AND(AQ357&gt;0,OR(Inputs!C18&gt;Inputs!C15,AND(Inputs!C18=Inputs!C15,4&lt;1))),1,0)+IF(AND(AY357&gt;0,OR(Inputs!C19&gt;Inputs!C15,AND(Inputs!C19=Inputs!C15,5&lt;1))),1,0)+IF(AND(BG357&gt;0,OR(Inputs!C20&gt;Inputs!C15,AND(Inputs!C20=Inputs!C15,6&lt;1))),1,0)+IF(AND(BO357&gt;0,OR(Inputs!C21&gt;Inputs!C15,AND(Inputs!C21=Inputs!C15,7&lt;1))),1,0)+IF(AND(BW357&gt;0,OR(Inputs!C22&gt;Inputs!C15,AND(Inputs!C22=Inputs!C15,8&lt;1))),1,0)+IF(AND(CE357&gt;0,OR(Inputs!C23&gt;Inputs!C15,AND(Inputs!C23=Inputs!C15,9&lt;1))),1,0)))</f>
        <v>99</v>
      </c>
      <c r="X357" s="3">
        <f>IF(Inputs!$B$27&lt;&gt;"Ready","PENDING INPUTS",IF(A357&gt;Inputs!$B$6,0,MIN(MAX(0,(S357+T357+U357)-V357),MAX(0,C357-D357-(IF(O357&lt;W357,K357+L357+M357-N357,0)+IF(W357&lt;W357,S357+T357+U357-V357,0)+IF(AE357&lt;W357,AA357+AB357+AC357-AD357,0)+IF(AM357&lt;W357,AI357+AJ357+AK357-AL357,0)+IF(AU357&lt;W357,AQ357+AR357+AS357-AT357,0)+IF(BC357&lt;W357,AY357+AZ357+BA357-BB357,0)+IF(BK357&lt;W357,BG357+BH357+BI357-BJ357,0)+IF(BS357&lt;W357,BO357+BP357+BQ357-BR357,0)+IF(CA357&lt;W357,BW357+BX357+BY357-BZ357,0)+IF(CI357&lt;W357,CE357+CF357+CG357-CH357,0))))))</f>
        <v>0</v>
      </c>
      <c r="Y357" s="3">
        <f>IF(Inputs!$B$27&lt;&gt;"Ready","PENDING INPUTS",MIN((S357+T357+U357),IF(D357&gt;C357,IF(D357=0,0,V357*C357/D357),V357+X357)))</f>
        <v>0</v>
      </c>
      <c r="Z357" s="3">
        <f>IF(Inputs!$B$27&lt;&gt;"Ready","PENDING INPUTS",MAX(0,(S357+T357+U357)-Y357))</f>
        <v>0</v>
      </c>
      <c r="AA357" s="3">
        <f>IF(Inputs!$B$27&lt;&gt;"Ready","PENDING INPUTS",AH356)</f>
        <v>0</v>
      </c>
      <c r="AB357" s="3">
        <f>IF(Inputs!$B$27&lt;&gt;"Ready","PENDING INPUTS",IF(A357&lt;=Inputs!$B$6,ROUND(AA357*Inputs!C16/12,2),0))</f>
        <v>0</v>
      </c>
      <c r="AC357" s="3">
        <f>IF(Inputs!$B$27&lt;&gt;"Ready","PENDING INPUTS",IF(AND(A357&lt;=Inputs!$B$6,AA357&gt;0),Inputs!G16,0))</f>
        <v>0</v>
      </c>
      <c r="AD357" s="3">
        <f>IF(Inputs!$B$27&lt;&gt;"Ready","PENDING INPUTS",IF(A357&gt;Inputs!$B$6,0,MIN((AA357+AB357+AC357),IF(Inputs!H16=1,Inputs!D16,MAX(Inputs!F16,ROUND(AA357*Inputs!E16+AB357+AC357,2))))))</f>
        <v>0</v>
      </c>
      <c r="AE357">
        <f>IF(Inputs!$B$27&lt;&gt;"Ready","PENDING INPUTS",IF(AA357&lt;=0,99,1+IF(AND(K357&gt;0,OR(Inputs!C14&gt;Inputs!C16,AND(Inputs!C14=Inputs!C16,0&lt;2))),1,0)+IF(AND(S357&gt;0,OR(Inputs!C15&gt;Inputs!C16,AND(Inputs!C15=Inputs!C16,1&lt;2))),1,0)+IF(AND(AI357&gt;0,OR(Inputs!C17&gt;Inputs!C16,AND(Inputs!C17=Inputs!C16,3&lt;2))),1,0)+IF(AND(AQ357&gt;0,OR(Inputs!C18&gt;Inputs!C16,AND(Inputs!C18=Inputs!C16,4&lt;2))),1,0)+IF(AND(AY357&gt;0,OR(Inputs!C19&gt;Inputs!C16,AND(Inputs!C19=Inputs!C16,5&lt;2))),1,0)+IF(AND(BG357&gt;0,OR(Inputs!C20&gt;Inputs!C16,AND(Inputs!C20=Inputs!C16,6&lt;2))),1,0)+IF(AND(BO357&gt;0,OR(Inputs!C21&gt;Inputs!C16,AND(Inputs!C21=Inputs!C16,7&lt;2))),1,0)+IF(AND(BW357&gt;0,OR(Inputs!C22&gt;Inputs!C16,AND(Inputs!C22=Inputs!C16,8&lt;2))),1,0)+IF(AND(CE357&gt;0,OR(Inputs!C23&gt;Inputs!C16,AND(Inputs!C23=Inputs!C16,9&lt;2))),1,0)))</f>
        <v>99</v>
      </c>
      <c r="AF357" s="3">
        <f>IF(Inputs!$B$27&lt;&gt;"Ready","PENDING INPUTS",IF(A357&gt;Inputs!$B$6,0,MIN(MAX(0,(AA357+AB357+AC357)-AD357),MAX(0,C357-D357-(IF(O357&lt;AE357,K357+L357+M357-N357,0)+IF(W357&lt;AE357,S357+T357+U357-V357,0)+IF(AE357&lt;AE357,AA357+AB357+AC357-AD357,0)+IF(AM357&lt;AE357,AI357+AJ357+AK357-AL357,0)+IF(AU357&lt;AE357,AQ357+AR357+AS357-AT357,0)+IF(BC357&lt;AE357,AY357+AZ357+BA357-BB357,0)+IF(BK357&lt;AE357,BG357+BH357+BI357-BJ357,0)+IF(BS357&lt;AE357,BO357+BP357+BQ357-BR357,0)+IF(CA357&lt;AE357,BW357+BX357+BY357-BZ357,0)+IF(CI357&lt;AE357,CE357+CF357+CG357-CH357,0))))))</f>
        <v>0</v>
      </c>
      <c r="AG357" s="3">
        <f>IF(Inputs!$B$27&lt;&gt;"Ready","PENDING INPUTS",MIN((AA357+AB357+AC357),IF(D357&gt;C357,IF(D357=0,0,AD357*C357/D357),AD357+AF357)))</f>
        <v>0</v>
      </c>
      <c r="AH357" s="3">
        <f>IF(Inputs!$B$27&lt;&gt;"Ready","PENDING INPUTS",MAX(0,(AA357+AB357+AC357)-AG357))</f>
        <v>0</v>
      </c>
      <c r="AI357" s="3">
        <f>IF(Inputs!$B$27&lt;&gt;"Ready","PENDING INPUTS",AP356)</f>
        <v>0</v>
      </c>
      <c r="AJ357" s="3">
        <f>IF(Inputs!$B$27&lt;&gt;"Ready","PENDING INPUTS",IF(A357&lt;=Inputs!$B$6,ROUND(AI357*Inputs!C17/12,2),0))</f>
        <v>0</v>
      </c>
      <c r="AK357" s="3">
        <f>IF(Inputs!$B$27&lt;&gt;"Ready","PENDING INPUTS",IF(AND(A357&lt;=Inputs!$B$6,AI357&gt;0),Inputs!G17,0))</f>
        <v>0</v>
      </c>
      <c r="AL357" s="3">
        <f>IF(Inputs!$B$27&lt;&gt;"Ready","PENDING INPUTS",IF(A357&gt;Inputs!$B$6,0,MIN((AI357+AJ357+AK357),IF(Inputs!H17=1,Inputs!D17,MAX(Inputs!F17,ROUND(AI357*Inputs!E17+AJ357+AK357,2))))))</f>
        <v>0</v>
      </c>
      <c r="AM357">
        <f>IF(Inputs!$B$27&lt;&gt;"Ready","PENDING INPUTS",IF(AI357&lt;=0,99,1+IF(AND(K357&gt;0,OR(Inputs!C14&gt;Inputs!C17,AND(Inputs!C14=Inputs!C17,0&lt;3))),1,0)+IF(AND(S357&gt;0,OR(Inputs!C15&gt;Inputs!C17,AND(Inputs!C15=Inputs!C17,1&lt;3))),1,0)+IF(AND(AA357&gt;0,OR(Inputs!C16&gt;Inputs!C17,AND(Inputs!C16=Inputs!C17,2&lt;3))),1,0)+IF(AND(AQ357&gt;0,OR(Inputs!C18&gt;Inputs!C17,AND(Inputs!C18=Inputs!C17,4&lt;3))),1,0)+IF(AND(AY357&gt;0,OR(Inputs!C19&gt;Inputs!C17,AND(Inputs!C19=Inputs!C17,5&lt;3))),1,0)+IF(AND(BG357&gt;0,OR(Inputs!C20&gt;Inputs!C17,AND(Inputs!C20=Inputs!C17,6&lt;3))),1,0)+IF(AND(BO357&gt;0,OR(Inputs!C21&gt;Inputs!C17,AND(Inputs!C21=Inputs!C17,7&lt;3))),1,0)+IF(AND(BW357&gt;0,OR(Inputs!C22&gt;Inputs!C17,AND(Inputs!C22=Inputs!C17,8&lt;3))),1,0)+IF(AND(CE357&gt;0,OR(Inputs!C23&gt;Inputs!C17,AND(Inputs!C23=Inputs!C17,9&lt;3))),1,0)))</f>
        <v>99</v>
      </c>
      <c r="AN357" s="3">
        <f>IF(Inputs!$B$27&lt;&gt;"Ready","PENDING INPUTS",IF(A357&gt;Inputs!$B$6,0,MIN(MAX(0,(AI357+AJ357+AK357)-AL357),MAX(0,C357-D357-(IF(O357&lt;AM357,K357+L357+M357-N357,0)+IF(W357&lt;AM357,S357+T357+U357-V357,0)+IF(AE357&lt;AM357,AA357+AB357+AC357-AD357,0)+IF(AM357&lt;AM357,AI357+AJ357+AK357-AL357,0)+IF(AU357&lt;AM357,AQ357+AR357+AS357-AT357,0)+IF(BC357&lt;AM357,AY357+AZ357+BA357-BB357,0)+IF(BK357&lt;AM357,BG357+BH357+BI357-BJ357,0)+IF(BS357&lt;AM357,BO357+BP357+BQ357-BR357,0)+IF(CA357&lt;AM357,BW357+BX357+BY357-BZ357,0)+IF(CI357&lt;AM357,CE357+CF357+CG357-CH357,0))))))</f>
        <v>0</v>
      </c>
      <c r="AO357" s="3">
        <f>IF(Inputs!$B$27&lt;&gt;"Ready","PENDING INPUTS",MIN((AI357+AJ357+AK357),IF(D357&gt;C357,IF(D357=0,0,AL357*C357/D357),AL357+AN357)))</f>
        <v>0</v>
      </c>
      <c r="AP357" s="3">
        <f>IF(Inputs!$B$27&lt;&gt;"Ready","PENDING INPUTS",MAX(0,(AI357+AJ357+AK357)-AO357))</f>
        <v>0</v>
      </c>
      <c r="AQ357" s="3">
        <f>IF(Inputs!$B$27&lt;&gt;"Ready","PENDING INPUTS",AX356)</f>
        <v>0</v>
      </c>
      <c r="AR357" s="3">
        <f>IF(Inputs!$B$27&lt;&gt;"Ready","PENDING INPUTS",IF(A357&lt;=Inputs!$B$6,ROUND(AQ357*Inputs!C18/12,2),0))</f>
        <v>0</v>
      </c>
      <c r="AS357" s="3">
        <f>IF(Inputs!$B$27&lt;&gt;"Ready","PENDING INPUTS",IF(AND(A357&lt;=Inputs!$B$6,AQ357&gt;0),Inputs!G18,0))</f>
        <v>0</v>
      </c>
      <c r="AT357" s="3">
        <f>IF(Inputs!$B$27&lt;&gt;"Ready","PENDING INPUTS",IF(A357&gt;Inputs!$B$6,0,MIN((AQ357+AR357+AS357),IF(Inputs!H18=1,Inputs!D18,MAX(Inputs!F18,ROUND(AQ357*Inputs!E18+AR357+AS357,2))))))</f>
        <v>0</v>
      </c>
      <c r="AU357">
        <f>IF(Inputs!$B$27&lt;&gt;"Ready","PENDING INPUTS",IF(AQ357&lt;=0,99,1+IF(AND(K357&gt;0,OR(Inputs!C14&gt;Inputs!C18,AND(Inputs!C14=Inputs!C18,0&lt;4))),1,0)+IF(AND(S357&gt;0,OR(Inputs!C15&gt;Inputs!C18,AND(Inputs!C15=Inputs!C18,1&lt;4))),1,0)+IF(AND(AA357&gt;0,OR(Inputs!C16&gt;Inputs!C18,AND(Inputs!C16=Inputs!C18,2&lt;4))),1,0)+IF(AND(AI357&gt;0,OR(Inputs!C17&gt;Inputs!C18,AND(Inputs!C17=Inputs!C18,3&lt;4))),1,0)+IF(AND(AY357&gt;0,OR(Inputs!C19&gt;Inputs!C18,AND(Inputs!C19=Inputs!C18,5&lt;4))),1,0)+IF(AND(BG357&gt;0,OR(Inputs!C20&gt;Inputs!C18,AND(Inputs!C20=Inputs!C18,6&lt;4))),1,0)+IF(AND(BO357&gt;0,OR(Inputs!C21&gt;Inputs!C18,AND(Inputs!C21=Inputs!C18,7&lt;4))),1,0)+IF(AND(BW357&gt;0,OR(Inputs!C22&gt;Inputs!C18,AND(Inputs!C22=Inputs!C18,8&lt;4))),1,0)+IF(AND(CE357&gt;0,OR(Inputs!C23&gt;Inputs!C18,AND(Inputs!C23=Inputs!C18,9&lt;4))),1,0)))</f>
        <v>99</v>
      </c>
      <c r="AV357" s="3">
        <f>IF(Inputs!$B$27&lt;&gt;"Ready","PENDING INPUTS",IF(A357&gt;Inputs!$B$6,0,MIN(MAX(0,(AQ357+AR357+AS357)-AT357),MAX(0,C357-D357-(IF(O357&lt;AU357,K357+L357+M357-N357,0)+IF(W357&lt;AU357,S357+T357+U357-V357,0)+IF(AE357&lt;AU357,AA357+AB357+AC357-AD357,0)+IF(AM357&lt;AU357,AI357+AJ357+AK357-AL357,0)+IF(AU357&lt;AU357,AQ357+AR357+AS357-AT357,0)+IF(BC357&lt;AU357,AY357+AZ357+BA357-BB357,0)+IF(BK357&lt;AU357,BG357+BH357+BI357-BJ357,0)+IF(BS357&lt;AU357,BO357+BP357+BQ357-BR357,0)+IF(CA357&lt;AU357,BW357+BX357+BY357-BZ357,0)+IF(CI357&lt;AU357,CE357+CF357+CG357-CH357,0))))))</f>
        <v>0</v>
      </c>
      <c r="AW357" s="3">
        <f>IF(Inputs!$B$27&lt;&gt;"Ready","PENDING INPUTS",MIN((AQ357+AR357+AS357),IF(D357&gt;C357,IF(D357=0,0,AT357*C357/D357),AT357+AV357)))</f>
        <v>0</v>
      </c>
      <c r="AX357" s="3">
        <f>IF(Inputs!$B$27&lt;&gt;"Ready","PENDING INPUTS",MAX(0,(AQ357+AR357+AS357)-AW357))</f>
        <v>0</v>
      </c>
      <c r="AY357" s="3">
        <f>IF(Inputs!$B$27&lt;&gt;"Ready","PENDING INPUTS",BF356)</f>
        <v>0</v>
      </c>
      <c r="AZ357" s="3">
        <f>IF(Inputs!$B$27&lt;&gt;"Ready","PENDING INPUTS",IF(A357&lt;=Inputs!$B$6,ROUND(AY357*Inputs!C19/12,2),0))</f>
        <v>0</v>
      </c>
      <c r="BA357" s="3">
        <f>IF(Inputs!$B$27&lt;&gt;"Ready","PENDING INPUTS",IF(AND(A357&lt;=Inputs!$B$6,AY357&gt;0),Inputs!G19,0))</f>
        <v>0</v>
      </c>
      <c r="BB357" s="3">
        <f>IF(Inputs!$B$27&lt;&gt;"Ready","PENDING INPUTS",IF(A357&gt;Inputs!$B$6,0,MIN((AY357+AZ357+BA357),IF(Inputs!H19=1,Inputs!D19,MAX(Inputs!F19,ROUND(AY357*Inputs!E19+AZ357+BA357,2))))))</f>
        <v>0</v>
      </c>
      <c r="BC357">
        <f>IF(Inputs!$B$27&lt;&gt;"Ready","PENDING INPUTS",IF(AY357&lt;=0,99,1+IF(AND(K357&gt;0,OR(Inputs!C14&gt;Inputs!C19,AND(Inputs!C14=Inputs!C19,0&lt;5))),1,0)+IF(AND(S357&gt;0,OR(Inputs!C15&gt;Inputs!C19,AND(Inputs!C15=Inputs!C19,1&lt;5))),1,0)+IF(AND(AA357&gt;0,OR(Inputs!C16&gt;Inputs!C19,AND(Inputs!C16=Inputs!C19,2&lt;5))),1,0)+IF(AND(AI357&gt;0,OR(Inputs!C17&gt;Inputs!C19,AND(Inputs!C17=Inputs!C19,3&lt;5))),1,0)+IF(AND(AQ357&gt;0,OR(Inputs!C18&gt;Inputs!C19,AND(Inputs!C18=Inputs!C19,4&lt;5))),1,0)+IF(AND(BG357&gt;0,OR(Inputs!C20&gt;Inputs!C19,AND(Inputs!C20=Inputs!C19,6&lt;5))),1,0)+IF(AND(BO357&gt;0,OR(Inputs!C21&gt;Inputs!C19,AND(Inputs!C21=Inputs!C19,7&lt;5))),1,0)+IF(AND(BW357&gt;0,OR(Inputs!C22&gt;Inputs!C19,AND(Inputs!C22=Inputs!C19,8&lt;5))),1,0)+IF(AND(CE357&gt;0,OR(Inputs!C23&gt;Inputs!C19,AND(Inputs!C23=Inputs!C19,9&lt;5))),1,0)))</f>
        <v>99</v>
      </c>
      <c r="BD357" s="3">
        <f>IF(Inputs!$B$27&lt;&gt;"Ready","PENDING INPUTS",IF(A357&gt;Inputs!$B$6,0,MIN(MAX(0,(AY357+AZ357+BA357)-BB357),MAX(0,C357-D357-(IF(O357&lt;BC357,K357+L357+M357-N357,0)+IF(W357&lt;BC357,S357+T357+U357-V357,0)+IF(AE357&lt;BC357,AA357+AB357+AC357-AD357,0)+IF(AM357&lt;BC357,AI357+AJ357+AK357-AL357,0)+IF(AU357&lt;BC357,AQ357+AR357+AS357-AT357,0)+IF(BC357&lt;BC357,AY357+AZ357+BA357-BB357,0)+IF(BK357&lt;BC357,BG357+BH357+BI357-BJ357,0)+IF(BS357&lt;BC357,BO357+BP357+BQ357-BR357,0)+IF(CA357&lt;BC357,BW357+BX357+BY357-BZ357,0)+IF(CI357&lt;BC357,CE357+CF357+CG357-CH357,0))))))</f>
        <v>0</v>
      </c>
      <c r="BE357" s="3">
        <f>IF(Inputs!$B$27&lt;&gt;"Ready","PENDING INPUTS",MIN((AY357+AZ357+BA357),IF(D357&gt;C357,IF(D357=0,0,BB357*C357/D357),BB357+BD357)))</f>
        <v>0</v>
      </c>
      <c r="BF357" s="3">
        <f>IF(Inputs!$B$27&lt;&gt;"Ready","PENDING INPUTS",MAX(0,(AY357+AZ357+BA357)-BE357))</f>
        <v>0</v>
      </c>
      <c r="BG357" s="3">
        <f>IF(Inputs!$B$27&lt;&gt;"Ready","PENDING INPUTS",BN356)</f>
        <v>0</v>
      </c>
      <c r="BH357" s="3">
        <f>IF(Inputs!$B$27&lt;&gt;"Ready","PENDING INPUTS",IF(A357&lt;=Inputs!$B$6,ROUND(BG357*Inputs!C20/12,2),0))</f>
        <v>0</v>
      </c>
      <c r="BI357" s="3">
        <f>IF(Inputs!$B$27&lt;&gt;"Ready","PENDING INPUTS",IF(AND(A357&lt;=Inputs!$B$6,BG357&gt;0),Inputs!G20,0))</f>
        <v>0</v>
      </c>
      <c r="BJ357" s="3">
        <f>IF(Inputs!$B$27&lt;&gt;"Ready","PENDING INPUTS",IF(A357&gt;Inputs!$B$6,0,MIN((BG357+BH357+BI357),IF(Inputs!H20=1,Inputs!D20,MAX(Inputs!F20,ROUND(BG357*Inputs!E20+BH357+BI357,2))))))</f>
        <v>0</v>
      </c>
      <c r="BK357">
        <f>IF(Inputs!$B$27&lt;&gt;"Ready","PENDING INPUTS",IF(BG357&lt;=0,99,1+IF(AND(K357&gt;0,OR(Inputs!C14&gt;Inputs!C20,AND(Inputs!C14=Inputs!C20,0&lt;6))),1,0)+IF(AND(S357&gt;0,OR(Inputs!C15&gt;Inputs!C20,AND(Inputs!C15=Inputs!C20,1&lt;6))),1,0)+IF(AND(AA357&gt;0,OR(Inputs!C16&gt;Inputs!C20,AND(Inputs!C16=Inputs!C20,2&lt;6))),1,0)+IF(AND(AI357&gt;0,OR(Inputs!C17&gt;Inputs!C20,AND(Inputs!C17=Inputs!C20,3&lt;6))),1,0)+IF(AND(AQ357&gt;0,OR(Inputs!C18&gt;Inputs!C20,AND(Inputs!C18=Inputs!C20,4&lt;6))),1,0)+IF(AND(AY357&gt;0,OR(Inputs!C19&gt;Inputs!C20,AND(Inputs!C19=Inputs!C20,5&lt;6))),1,0)+IF(AND(BO357&gt;0,OR(Inputs!C21&gt;Inputs!C20,AND(Inputs!C21=Inputs!C20,7&lt;6))),1,0)+IF(AND(BW357&gt;0,OR(Inputs!C22&gt;Inputs!C20,AND(Inputs!C22=Inputs!C20,8&lt;6))),1,0)+IF(AND(CE357&gt;0,OR(Inputs!C23&gt;Inputs!C20,AND(Inputs!C23=Inputs!C20,9&lt;6))),1,0)))</f>
        <v>99</v>
      </c>
      <c r="BL357" s="3">
        <f>IF(Inputs!$B$27&lt;&gt;"Ready","PENDING INPUTS",IF(A357&gt;Inputs!$B$6,0,MIN(MAX(0,(BG357+BH357+BI357)-BJ357),MAX(0,C357-D357-(IF(O357&lt;BK357,K357+L357+M357-N357,0)+IF(W357&lt;BK357,S357+T357+U357-V357,0)+IF(AE357&lt;BK357,AA357+AB357+AC357-AD357,0)+IF(AM357&lt;BK357,AI357+AJ357+AK357-AL357,0)+IF(AU357&lt;BK357,AQ357+AR357+AS357-AT357,0)+IF(BC357&lt;BK357,AY357+AZ357+BA357-BB357,0)+IF(BK357&lt;BK357,BG357+BH357+BI357-BJ357,0)+IF(BS357&lt;BK357,BO357+BP357+BQ357-BR357,0)+IF(CA357&lt;BK357,BW357+BX357+BY357-BZ357,0)+IF(CI357&lt;BK357,CE357+CF357+CG357-CH357,0))))))</f>
        <v>0</v>
      </c>
      <c r="BM357" s="3">
        <f>IF(Inputs!$B$27&lt;&gt;"Ready","PENDING INPUTS",MIN((BG357+BH357+BI357),IF(D357&gt;C357,IF(D357=0,0,BJ357*C357/D357),BJ357+BL357)))</f>
        <v>0</v>
      </c>
      <c r="BN357" s="3">
        <f>IF(Inputs!$B$27&lt;&gt;"Ready","PENDING INPUTS",MAX(0,(BG357+BH357+BI357)-BM357))</f>
        <v>0</v>
      </c>
      <c r="BO357" s="3">
        <f>IF(Inputs!$B$27&lt;&gt;"Ready","PENDING INPUTS",BV356)</f>
        <v>0</v>
      </c>
      <c r="BP357" s="3">
        <f>IF(Inputs!$B$27&lt;&gt;"Ready","PENDING INPUTS",IF(A357&lt;=Inputs!$B$6,ROUND(BO357*Inputs!C21/12,2),0))</f>
        <v>0</v>
      </c>
      <c r="BQ357" s="3">
        <f>IF(Inputs!$B$27&lt;&gt;"Ready","PENDING INPUTS",IF(AND(A357&lt;=Inputs!$B$6,BO357&gt;0),Inputs!G21,0))</f>
        <v>0</v>
      </c>
      <c r="BR357" s="3">
        <f>IF(Inputs!$B$27&lt;&gt;"Ready","PENDING INPUTS",IF(A357&gt;Inputs!$B$6,0,MIN((BO357+BP357+BQ357),IF(Inputs!H21=1,Inputs!D21,MAX(Inputs!F21,ROUND(BO357*Inputs!E21+BP357+BQ357,2))))))</f>
        <v>0</v>
      </c>
      <c r="BS357">
        <f>IF(Inputs!$B$27&lt;&gt;"Ready","PENDING INPUTS",IF(BO357&lt;=0,99,1+IF(AND(K357&gt;0,OR(Inputs!C14&gt;Inputs!C21,AND(Inputs!C14=Inputs!C21,0&lt;7))),1,0)+IF(AND(S357&gt;0,OR(Inputs!C15&gt;Inputs!C21,AND(Inputs!C15=Inputs!C21,1&lt;7))),1,0)+IF(AND(AA357&gt;0,OR(Inputs!C16&gt;Inputs!C21,AND(Inputs!C16=Inputs!C21,2&lt;7))),1,0)+IF(AND(AI357&gt;0,OR(Inputs!C17&gt;Inputs!C21,AND(Inputs!C17=Inputs!C21,3&lt;7))),1,0)+IF(AND(AQ357&gt;0,OR(Inputs!C18&gt;Inputs!C21,AND(Inputs!C18=Inputs!C21,4&lt;7))),1,0)+IF(AND(AY357&gt;0,OR(Inputs!C19&gt;Inputs!C21,AND(Inputs!C19=Inputs!C21,5&lt;7))),1,0)+IF(AND(BG357&gt;0,OR(Inputs!C20&gt;Inputs!C21,AND(Inputs!C20=Inputs!C21,6&lt;7))),1,0)+IF(AND(BW357&gt;0,OR(Inputs!C22&gt;Inputs!C21,AND(Inputs!C22=Inputs!C21,8&lt;7))),1,0)+IF(AND(CE357&gt;0,OR(Inputs!C23&gt;Inputs!C21,AND(Inputs!C23=Inputs!C21,9&lt;7))),1,0)))</f>
        <v>99</v>
      </c>
      <c r="BT357" s="3">
        <f>IF(Inputs!$B$27&lt;&gt;"Ready","PENDING INPUTS",IF(A357&gt;Inputs!$B$6,0,MIN(MAX(0,(BO357+BP357+BQ357)-BR357),MAX(0,C357-D357-(IF(O357&lt;BS357,K357+L357+M357-N357,0)+IF(W357&lt;BS357,S357+T357+U357-V357,0)+IF(AE357&lt;BS357,AA357+AB357+AC357-AD357,0)+IF(AM357&lt;BS357,AI357+AJ357+AK357-AL357,0)+IF(AU357&lt;BS357,AQ357+AR357+AS357-AT357,0)+IF(BC357&lt;BS357,AY357+AZ357+BA357-BB357,0)+IF(BK357&lt;BS357,BG357+BH357+BI357-BJ357,0)+IF(BS357&lt;BS357,BO357+BP357+BQ357-BR357,0)+IF(CA357&lt;BS357,BW357+BX357+BY357-BZ357,0)+IF(CI357&lt;BS357,CE357+CF357+CG357-CH357,0))))))</f>
        <v>0</v>
      </c>
      <c r="BU357" s="3">
        <f>IF(Inputs!$B$27&lt;&gt;"Ready","PENDING INPUTS",MIN((BO357+BP357+BQ357),IF(D357&gt;C357,IF(D357=0,0,BR357*C357/D357),BR357+BT357)))</f>
        <v>0</v>
      </c>
      <c r="BV357" s="3">
        <f>IF(Inputs!$B$27&lt;&gt;"Ready","PENDING INPUTS",MAX(0,(BO357+BP357+BQ357)-BU357))</f>
        <v>0</v>
      </c>
      <c r="BW357" s="3">
        <f>IF(Inputs!$B$27&lt;&gt;"Ready","PENDING INPUTS",CD356)</f>
        <v>0</v>
      </c>
      <c r="BX357" s="3">
        <f>IF(Inputs!$B$27&lt;&gt;"Ready","PENDING INPUTS",IF(A357&lt;=Inputs!$B$6,ROUND(BW357*Inputs!C22/12,2),0))</f>
        <v>0</v>
      </c>
      <c r="BY357" s="3">
        <f>IF(Inputs!$B$27&lt;&gt;"Ready","PENDING INPUTS",IF(AND(A357&lt;=Inputs!$B$6,BW357&gt;0),Inputs!G22,0))</f>
        <v>0</v>
      </c>
      <c r="BZ357" s="3">
        <f>IF(Inputs!$B$27&lt;&gt;"Ready","PENDING INPUTS",IF(A357&gt;Inputs!$B$6,0,MIN((BW357+BX357+BY357),IF(Inputs!H22=1,Inputs!D22,MAX(Inputs!F22,ROUND(BW357*Inputs!E22+BX357+BY357,2))))))</f>
        <v>0</v>
      </c>
      <c r="CA357">
        <f>IF(Inputs!$B$27&lt;&gt;"Ready","PENDING INPUTS",IF(BW357&lt;=0,99,1+IF(AND(K357&gt;0,OR(Inputs!C14&gt;Inputs!C22,AND(Inputs!C14=Inputs!C22,0&lt;8))),1,0)+IF(AND(S357&gt;0,OR(Inputs!C15&gt;Inputs!C22,AND(Inputs!C15=Inputs!C22,1&lt;8))),1,0)+IF(AND(AA357&gt;0,OR(Inputs!C16&gt;Inputs!C22,AND(Inputs!C16=Inputs!C22,2&lt;8))),1,0)+IF(AND(AI357&gt;0,OR(Inputs!C17&gt;Inputs!C22,AND(Inputs!C17=Inputs!C22,3&lt;8))),1,0)+IF(AND(AQ357&gt;0,OR(Inputs!C18&gt;Inputs!C22,AND(Inputs!C18=Inputs!C22,4&lt;8))),1,0)+IF(AND(AY357&gt;0,OR(Inputs!C19&gt;Inputs!C22,AND(Inputs!C19=Inputs!C22,5&lt;8))),1,0)+IF(AND(BG357&gt;0,OR(Inputs!C20&gt;Inputs!C22,AND(Inputs!C20=Inputs!C22,6&lt;8))),1,0)+IF(AND(BO357&gt;0,OR(Inputs!C21&gt;Inputs!C22,AND(Inputs!C21=Inputs!C22,7&lt;8))),1,0)+IF(AND(CE357&gt;0,OR(Inputs!C23&gt;Inputs!C22,AND(Inputs!C23=Inputs!C22,9&lt;8))),1,0)))</f>
        <v>99</v>
      </c>
      <c r="CB357" s="3">
        <f>IF(Inputs!$B$27&lt;&gt;"Ready","PENDING INPUTS",IF(A357&gt;Inputs!$B$6,0,MIN(MAX(0,(BW357+BX357+BY357)-BZ357),MAX(0,C357-D357-(IF(O357&lt;CA357,K357+L357+M357-N357,0)+IF(W357&lt;CA357,S357+T357+U357-V357,0)+IF(AE357&lt;CA357,AA357+AB357+AC357-AD357,0)+IF(AM357&lt;CA357,AI357+AJ357+AK357-AL357,0)+IF(AU357&lt;CA357,AQ357+AR357+AS357-AT357,0)+IF(BC357&lt;CA357,AY357+AZ357+BA357-BB357,0)+IF(BK357&lt;CA357,BG357+BH357+BI357-BJ357,0)+IF(BS357&lt;CA357,BO357+BP357+BQ357-BR357,0)+IF(CA357&lt;CA357,BW357+BX357+BY357-BZ357,0)+IF(CI357&lt;CA357,CE357+CF357+CG357-CH357,0))))))</f>
        <v>0</v>
      </c>
      <c r="CC357" s="3">
        <f>IF(Inputs!$B$27&lt;&gt;"Ready","PENDING INPUTS",MIN((BW357+BX357+BY357),IF(D357&gt;C357,IF(D357=0,0,BZ357*C357/D357),BZ357+CB357)))</f>
        <v>0</v>
      </c>
      <c r="CD357" s="3">
        <f>IF(Inputs!$B$27&lt;&gt;"Ready","PENDING INPUTS",MAX(0,(BW357+BX357+BY357)-CC357))</f>
        <v>0</v>
      </c>
      <c r="CE357" s="3">
        <f>IF(Inputs!$B$27&lt;&gt;"Ready","PENDING INPUTS",CL356)</f>
        <v>0</v>
      </c>
      <c r="CF357" s="3">
        <f>IF(Inputs!$B$27&lt;&gt;"Ready","PENDING INPUTS",IF(A357&lt;=Inputs!$B$6,ROUND(CE357*Inputs!C23/12,2),0))</f>
        <v>0</v>
      </c>
      <c r="CG357" s="3">
        <f>IF(Inputs!$B$27&lt;&gt;"Ready","PENDING INPUTS",IF(AND(A357&lt;=Inputs!$B$6,CE357&gt;0),Inputs!G23,0))</f>
        <v>0</v>
      </c>
      <c r="CH357" s="3">
        <f>IF(Inputs!$B$27&lt;&gt;"Ready","PENDING INPUTS",IF(A357&gt;Inputs!$B$6,0,MIN((CE357+CF357+CG357),IF(Inputs!H23=1,Inputs!D23,MAX(Inputs!F23,ROUND(CE357*Inputs!E23+CF357+CG357,2))))))</f>
        <v>0</v>
      </c>
      <c r="CI357">
        <f>IF(Inputs!$B$27&lt;&gt;"Ready","PENDING INPUTS",IF(CE357&lt;=0,99,1+IF(AND(K357&gt;0,OR(Inputs!C14&gt;Inputs!C23,AND(Inputs!C14=Inputs!C23,0&lt;9))),1,0)+IF(AND(S357&gt;0,OR(Inputs!C15&gt;Inputs!C23,AND(Inputs!C15=Inputs!C23,1&lt;9))),1,0)+IF(AND(AA357&gt;0,OR(Inputs!C16&gt;Inputs!C23,AND(Inputs!C16=Inputs!C23,2&lt;9))),1,0)+IF(AND(AI357&gt;0,OR(Inputs!C17&gt;Inputs!C23,AND(Inputs!C17=Inputs!C23,3&lt;9))),1,0)+IF(AND(AQ357&gt;0,OR(Inputs!C18&gt;Inputs!C23,AND(Inputs!C18=Inputs!C23,4&lt;9))),1,0)+IF(AND(AY357&gt;0,OR(Inputs!C19&gt;Inputs!C23,AND(Inputs!C19=Inputs!C23,5&lt;9))),1,0)+IF(AND(BG357&gt;0,OR(Inputs!C20&gt;Inputs!C23,AND(Inputs!C20=Inputs!C23,6&lt;9))),1,0)+IF(AND(BO357&gt;0,OR(Inputs!C21&gt;Inputs!C23,AND(Inputs!C21=Inputs!C23,7&lt;9))),1,0)+IF(AND(BW357&gt;0,OR(Inputs!C22&gt;Inputs!C23,AND(Inputs!C22=Inputs!C23,8&lt;9))),1,0)))</f>
        <v>99</v>
      </c>
      <c r="CJ357" s="3">
        <f>IF(Inputs!$B$27&lt;&gt;"Ready","PENDING INPUTS",IF(A357&gt;Inputs!$B$6,0,MIN(MAX(0,(CE357+CF357+CG357)-CH357),MAX(0,C357-D357-(IF(O357&lt;CI357,K357+L357+M357-N357,0)+IF(W357&lt;CI357,S357+T357+U357-V357,0)+IF(AE357&lt;CI357,AA357+AB357+AC357-AD357,0)+IF(AM357&lt;CI357,AI357+AJ357+AK357-AL357,0)+IF(AU357&lt;CI357,AQ357+AR357+AS357-AT357,0)+IF(BC357&lt;CI357,AY357+AZ357+BA357-BB357,0)+IF(BK357&lt;CI357,BG357+BH357+BI357-BJ357,0)+IF(BS357&lt;CI357,BO357+BP357+BQ357-BR357,0)+IF(CA357&lt;CI357,BW357+BX357+BY357-BZ357,0)+IF(CI357&lt;CI357,CE357+CF357+CG357-CH357,0))))))</f>
        <v>0</v>
      </c>
      <c r="CK357" s="3">
        <f>IF(Inputs!$B$27&lt;&gt;"Ready","PENDING INPUTS",MIN((CE357+CF357+CG357),IF(D357&gt;C357,IF(D357=0,0,CH357*C357/D357),CH357+CJ357)))</f>
        <v>0</v>
      </c>
      <c r="CL357" s="3">
        <f>IF(Inputs!$B$27&lt;&gt;"Ready","PENDING INPUTS",MAX(0,(CE357+CF357+CG357)-CK357))</f>
        <v>0</v>
      </c>
    </row>
    <row r="358" spans="1:90" ht="27.95" customHeight="1" x14ac:dyDescent="0.25">
      <c r="A358">
        <v>354</v>
      </c>
      <c r="B358" s="13">
        <f>IF(Inputs!$B$27&lt;&gt;"Ready","PENDING INPUTS",EDATE(Inputs!$B$5,A358-1))</f>
        <v>57040</v>
      </c>
      <c r="C358" s="3">
        <f>IF(Inputs!$B$27&lt;&gt;"Ready","PENDING INPUTS",IF(A358&lt;=Inputs!$B$6,MAX(0,Inputs!$B$4+IF(A358=Inputs!$B$7,Inputs!$B$8,0)+IF(A358=Inputs!$B$9,Inputs!$B$10,0)),0))</f>
        <v>0</v>
      </c>
      <c r="D358" s="3">
        <f>IF(Inputs!$B$27&lt;&gt;"Ready","PENDING INPUTS",SUM(N358,V358,AD358,AL358,AT358,BB358,BJ358,BR358,BZ358,CH358))</f>
        <v>0</v>
      </c>
      <c r="E358" s="3">
        <f>IF(Inputs!$B$27&lt;&gt;"Ready","PENDING INPUTS",MAX(0,D358-C358))</f>
        <v>0</v>
      </c>
      <c r="F358" s="3">
        <f>IF(Inputs!$B$27&lt;&gt;"Ready","PENDING INPUTS",SUM(Q358,Y358,AG358,AO358,AW358,BE358,BM358,BU358,CC358,CK358))</f>
        <v>0</v>
      </c>
      <c r="G358" s="3">
        <f>IF(Inputs!$B$27&lt;&gt;"Ready","PENDING INPUTS",SUM(L358,T358,AB358,AJ358,AR358,AZ358,BH358,BP358,BX358,CF358))</f>
        <v>0</v>
      </c>
      <c r="H358" s="3">
        <f>IF(Inputs!$B$27&lt;&gt;"Ready","PENDING INPUTS",SUM(M358,U358,AC358,AK358,AS358,BA358,BI358,BQ358,BY358,CG358))</f>
        <v>0</v>
      </c>
      <c r="I358" s="3">
        <f>IF(Inputs!$B$27&lt;&gt;"Ready","PENDING INPUTS",SUM(R358,Z358,AH358,AP358,AX358,BF358,BN358,BV358,CD358,CL358))</f>
        <v>0</v>
      </c>
      <c r="J358" t="str">
        <f>IF(Inputs!$B$27&lt;&gt;"Ready","PENDING INPUTS",IF(A358&gt;Inputs!$B$6,"Beyond horizon",IF(E358&gt;0.005,"MINIMUM SHORTFALL",IF(I358&lt;0.005,"Paid off","In progress"))))</f>
        <v>Beyond horizon</v>
      </c>
      <c r="K358" s="3">
        <f>IF(Inputs!$B$27&lt;&gt;"Ready","PENDING INPUTS",R357)</f>
        <v>0</v>
      </c>
      <c r="L358" s="3">
        <f>IF(Inputs!$B$27&lt;&gt;"Ready","PENDING INPUTS",IF(A358&lt;=Inputs!$B$6,ROUND(K358*Inputs!C14/12,2),0))</f>
        <v>0</v>
      </c>
      <c r="M358" s="3">
        <f>IF(Inputs!$B$27&lt;&gt;"Ready","PENDING INPUTS",IF(AND(A358&lt;=Inputs!$B$6,K358&gt;0),Inputs!G14,0))</f>
        <v>0</v>
      </c>
      <c r="N358" s="3">
        <f>IF(Inputs!$B$27&lt;&gt;"Ready","PENDING INPUTS",IF(A358&gt;Inputs!$B$6,0,MIN((K358+L358+M358),IF(Inputs!H14=1,Inputs!D14,MAX(Inputs!F14,ROUND(K358*Inputs!E14+L358+M358,2))))))</f>
        <v>0</v>
      </c>
      <c r="O358">
        <f>IF(Inputs!$B$27&lt;&gt;"Ready","PENDING INPUTS",IF(K358&lt;=0,99,1+IF(AND(S358&gt;0,OR(Inputs!C15&gt;Inputs!C14,AND(Inputs!C15=Inputs!C14,1&lt;0))),1,0)+IF(AND(AA358&gt;0,OR(Inputs!C16&gt;Inputs!C14,AND(Inputs!C16=Inputs!C14,2&lt;0))),1,0)+IF(AND(AI358&gt;0,OR(Inputs!C17&gt;Inputs!C14,AND(Inputs!C17=Inputs!C14,3&lt;0))),1,0)+IF(AND(AQ358&gt;0,OR(Inputs!C18&gt;Inputs!C14,AND(Inputs!C18=Inputs!C14,4&lt;0))),1,0)+IF(AND(AY358&gt;0,OR(Inputs!C19&gt;Inputs!C14,AND(Inputs!C19=Inputs!C14,5&lt;0))),1,0)+IF(AND(BG358&gt;0,OR(Inputs!C20&gt;Inputs!C14,AND(Inputs!C20=Inputs!C14,6&lt;0))),1,0)+IF(AND(BO358&gt;0,OR(Inputs!C21&gt;Inputs!C14,AND(Inputs!C21=Inputs!C14,7&lt;0))),1,0)+IF(AND(BW358&gt;0,OR(Inputs!C22&gt;Inputs!C14,AND(Inputs!C22=Inputs!C14,8&lt;0))),1,0)+IF(AND(CE358&gt;0,OR(Inputs!C23&gt;Inputs!C14,AND(Inputs!C23=Inputs!C14,9&lt;0))),1,0)))</f>
        <v>99</v>
      </c>
      <c r="P358" s="3">
        <f>IF(Inputs!$B$27&lt;&gt;"Ready","PENDING INPUTS",IF(A358&gt;Inputs!$B$6,0,MIN(MAX(0,(K358+L358+M358)-N358),MAX(0,C358-D358-(IF(O358&lt;O358,K358+L358+M358-N358,0)+IF(W358&lt;O358,S358+T358+U358-V358,0)+IF(AE358&lt;O358,AA358+AB358+AC358-AD358,0)+IF(AM358&lt;O358,AI358+AJ358+AK358-AL358,0)+IF(AU358&lt;O358,AQ358+AR358+AS358-AT358,0)+IF(BC358&lt;O358,AY358+AZ358+BA358-BB358,0)+IF(BK358&lt;O358,BG358+BH358+BI358-BJ358,0)+IF(BS358&lt;O358,BO358+BP358+BQ358-BR358,0)+IF(CA358&lt;O358,BW358+BX358+BY358-BZ358,0)+IF(CI358&lt;O358,CE358+CF358+CG358-CH358,0))))))</f>
        <v>0</v>
      </c>
      <c r="Q358" s="3">
        <f>IF(Inputs!$B$27&lt;&gt;"Ready","PENDING INPUTS",MIN((K358+L358+M358),IF(D358&gt;C358,IF(D358=0,0,N358*C358/D358),N358+P358)))</f>
        <v>0</v>
      </c>
      <c r="R358" s="3">
        <f>IF(Inputs!$B$27&lt;&gt;"Ready","PENDING INPUTS",MAX(0,(K358+L358+M358)-Q358))</f>
        <v>0</v>
      </c>
      <c r="S358" s="3">
        <f>IF(Inputs!$B$27&lt;&gt;"Ready","PENDING INPUTS",Z357)</f>
        <v>0</v>
      </c>
      <c r="T358" s="3">
        <f>IF(Inputs!$B$27&lt;&gt;"Ready","PENDING INPUTS",IF(A358&lt;=Inputs!$B$6,ROUND(S358*Inputs!C15/12,2),0))</f>
        <v>0</v>
      </c>
      <c r="U358" s="3">
        <f>IF(Inputs!$B$27&lt;&gt;"Ready","PENDING INPUTS",IF(AND(A358&lt;=Inputs!$B$6,S358&gt;0),Inputs!G15,0))</f>
        <v>0</v>
      </c>
      <c r="V358" s="3">
        <f>IF(Inputs!$B$27&lt;&gt;"Ready","PENDING INPUTS",IF(A358&gt;Inputs!$B$6,0,MIN((S358+T358+U358),IF(Inputs!H15=1,Inputs!D15,MAX(Inputs!F15,ROUND(S358*Inputs!E15+T358+U358,2))))))</f>
        <v>0</v>
      </c>
      <c r="W358">
        <f>IF(Inputs!$B$27&lt;&gt;"Ready","PENDING INPUTS",IF(S358&lt;=0,99,1+IF(AND(K358&gt;0,OR(Inputs!C14&gt;Inputs!C15,AND(Inputs!C14=Inputs!C15,0&lt;1))),1,0)+IF(AND(AA358&gt;0,OR(Inputs!C16&gt;Inputs!C15,AND(Inputs!C16=Inputs!C15,2&lt;1))),1,0)+IF(AND(AI358&gt;0,OR(Inputs!C17&gt;Inputs!C15,AND(Inputs!C17=Inputs!C15,3&lt;1))),1,0)+IF(AND(AQ358&gt;0,OR(Inputs!C18&gt;Inputs!C15,AND(Inputs!C18=Inputs!C15,4&lt;1))),1,0)+IF(AND(AY358&gt;0,OR(Inputs!C19&gt;Inputs!C15,AND(Inputs!C19=Inputs!C15,5&lt;1))),1,0)+IF(AND(BG358&gt;0,OR(Inputs!C20&gt;Inputs!C15,AND(Inputs!C20=Inputs!C15,6&lt;1))),1,0)+IF(AND(BO358&gt;0,OR(Inputs!C21&gt;Inputs!C15,AND(Inputs!C21=Inputs!C15,7&lt;1))),1,0)+IF(AND(BW358&gt;0,OR(Inputs!C22&gt;Inputs!C15,AND(Inputs!C22=Inputs!C15,8&lt;1))),1,0)+IF(AND(CE358&gt;0,OR(Inputs!C23&gt;Inputs!C15,AND(Inputs!C23=Inputs!C15,9&lt;1))),1,0)))</f>
        <v>99</v>
      </c>
      <c r="X358" s="3">
        <f>IF(Inputs!$B$27&lt;&gt;"Ready","PENDING INPUTS",IF(A358&gt;Inputs!$B$6,0,MIN(MAX(0,(S358+T358+U358)-V358),MAX(0,C358-D358-(IF(O358&lt;W358,K358+L358+M358-N358,0)+IF(W358&lt;W358,S358+T358+U358-V358,0)+IF(AE358&lt;W358,AA358+AB358+AC358-AD358,0)+IF(AM358&lt;W358,AI358+AJ358+AK358-AL358,0)+IF(AU358&lt;W358,AQ358+AR358+AS358-AT358,0)+IF(BC358&lt;W358,AY358+AZ358+BA358-BB358,0)+IF(BK358&lt;W358,BG358+BH358+BI358-BJ358,0)+IF(BS358&lt;W358,BO358+BP358+BQ358-BR358,0)+IF(CA358&lt;W358,BW358+BX358+BY358-BZ358,0)+IF(CI358&lt;W358,CE358+CF358+CG358-CH358,0))))))</f>
        <v>0</v>
      </c>
      <c r="Y358" s="3">
        <f>IF(Inputs!$B$27&lt;&gt;"Ready","PENDING INPUTS",MIN((S358+T358+U358),IF(D358&gt;C358,IF(D358=0,0,V358*C358/D358),V358+X358)))</f>
        <v>0</v>
      </c>
      <c r="Z358" s="3">
        <f>IF(Inputs!$B$27&lt;&gt;"Ready","PENDING INPUTS",MAX(0,(S358+T358+U358)-Y358))</f>
        <v>0</v>
      </c>
      <c r="AA358" s="3">
        <f>IF(Inputs!$B$27&lt;&gt;"Ready","PENDING INPUTS",AH357)</f>
        <v>0</v>
      </c>
      <c r="AB358" s="3">
        <f>IF(Inputs!$B$27&lt;&gt;"Ready","PENDING INPUTS",IF(A358&lt;=Inputs!$B$6,ROUND(AA358*Inputs!C16/12,2),0))</f>
        <v>0</v>
      </c>
      <c r="AC358" s="3">
        <f>IF(Inputs!$B$27&lt;&gt;"Ready","PENDING INPUTS",IF(AND(A358&lt;=Inputs!$B$6,AA358&gt;0),Inputs!G16,0))</f>
        <v>0</v>
      </c>
      <c r="AD358" s="3">
        <f>IF(Inputs!$B$27&lt;&gt;"Ready","PENDING INPUTS",IF(A358&gt;Inputs!$B$6,0,MIN((AA358+AB358+AC358),IF(Inputs!H16=1,Inputs!D16,MAX(Inputs!F16,ROUND(AA358*Inputs!E16+AB358+AC358,2))))))</f>
        <v>0</v>
      </c>
      <c r="AE358">
        <f>IF(Inputs!$B$27&lt;&gt;"Ready","PENDING INPUTS",IF(AA358&lt;=0,99,1+IF(AND(K358&gt;0,OR(Inputs!C14&gt;Inputs!C16,AND(Inputs!C14=Inputs!C16,0&lt;2))),1,0)+IF(AND(S358&gt;0,OR(Inputs!C15&gt;Inputs!C16,AND(Inputs!C15=Inputs!C16,1&lt;2))),1,0)+IF(AND(AI358&gt;0,OR(Inputs!C17&gt;Inputs!C16,AND(Inputs!C17=Inputs!C16,3&lt;2))),1,0)+IF(AND(AQ358&gt;0,OR(Inputs!C18&gt;Inputs!C16,AND(Inputs!C18=Inputs!C16,4&lt;2))),1,0)+IF(AND(AY358&gt;0,OR(Inputs!C19&gt;Inputs!C16,AND(Inputs!C19=Inputs!C16,5&lt;2))),1,0)+IF(AND(BG358&gt;0,OR(Inputs!C20&gt;Inputs!C16,AND(Inputs!C20=Inputs!C16,6&lt;2))),1,0)+IF(AND(BO358&gt;0,OR(Inputs!C21&gt;Inputs!C16,AND(Inputs!C21=Inputs!C16,7&lt;2))),1,0)+IF(AND(BW358&gt;0,OR(Inputs!C22&gt;Inputs!C16,AND(Inputs!C22=Inputs!C16,8&lt;2))),1,0)+IF(AND(CE358&gt;0,OR(Inputs!C23&gt;Inputs!C16,AND(Inputs!C23=Inputs!C16,9&lt;2))),1,0)))</f>
        <v>99</v>
      </c>
      <c r="AF358" s="3">
        <f>IF(Inputs!$B$27&lt;&gt;"Ready","PENDING INPUTS",IF(A358&gt;Inputs!$B$6,0,MIN(MAX(0,(AA358+AB358+AC358)-AD358),MAX(0,C358-D358-(IF(O358&lt;AE358,K358+L358+M358-N358,0)+IF(W358&lt;AE358,S358+T358+U358-V358,0)+IF(AE358&lt;AE358,AA358+AB358+AC358-AD358,0)+IF(AM358&lt;AE358,AI358+AJ358+AK358-AL358,0)+IF(AU358&lt;AE358,AQ358+AR358+AS358-AT358,0)+IF(BC358&lt;AE358,AY358+AZ358+BA358-BB358,0)+IF(BK358&lt;AE358,BG358+BH358+BI358-BJ358,0)+IF(BS358&lt;AE358,BO358+BP358+BQ358-BR358,0)+IF(CA358&lt;AE358,BW358+BX358+BY358-BZ358,0)+IF(CI358&lt;AE358,CE358+CF358+CG358-CH358,0))))))</f>
        <v>0</v>
      </c>
      <c r="AG358" s="3">
        <f>IF(Inputs!$B$27&lt;&gt;"Ready","PENDING INPUTS",MIN((AA358+AB358+AC358),IF(D358&gt;C358,IF(D358=0,0,AD358*C358/D358),AD358+AF358)))</f>
        <v>0</v>
      </c>
      <c r="AH358" s="3">
        <f>IF(Inputs!$B$27&lt;&gt;"Ready","PENDING INPUTS",MAX(0,(AA358+AB358+AC358)-AG358))</f>
        <v>0</v>
      </c>
      <c r="AI358" s="3">
        <f>IF(Inputs!$B$27&lt;&gt;"Ready","PENDING INPUTS",AP357)</f>
        <v>0</v>
      </c>
      <c r="AJ358" s="3">
        <f>IF(Inputs!$B$27&lt;&gt;"Ready","PENDING INPUTS",IF(A358&lt;=Inputs!$B$6,ROUND(AI358*Inputs!C17/12,2),0))</f>
        <v>0</v>
      </c>
      <c r="AK358" s="3">
        <f>IF(Inputs!$B$27&lt;&gt;"Ready","PENDING INPUTS",IF(AND(A358&lt;=Inputs!$B$6,AI358&gt;0),Inputs!G17,0))</f>
        <v>0</v>
      </c>
      <c r="AL358" s="3">
        <f>IF(Inputs!$B$27&lt;&gt;"Ready","PENDING INPUTS",IF(A358&gt;Inputs!$B$6,0,MIN((AI358+AJ358+AK358),IF(Inputs!H17=1,Inputs!D17,MAX(Inputs!F17,ROUND(AI358*Inputs!E17+AJ358+AK358,2))))))</f>
        <v>0</v>
      </c>
      <c r="AM358">
        <f>IF(Inputs!$B$27&lt;&gt;"Ready","PENDING INPUTS",IF(AI358&lt;=0,99,1+IF(AND(K358&gt;0,OR(Inputs!C14&gt;Inputs!C17,AND(Inputs!C14=Inputs!C17,0&lt;3))),1,0)+IF(AND(S358&gt;0,OR(Inputs!C15&gt;Inputs!C17,AND(Inputs!C15=Inputs!C17,1&lt;3))),1,0)+IF(AND(AA358&gt;0,OR(Inputs!C16&gt;Inputs!C17,AND(Inputs!C16=Inputs!C17,2&lt;3))),1,0)+IF(AND(AQ358&gt;0,OR(Inputs!C18&gt;Inputs!C17,AND(Inputs!C18=Inputs!C17,4&lt;3))),1,0)+IF(AND(AY358&gt;0,OR(Inputs!C19&gt;Inputs!C17,AND(Inputs!C19=Inputs!C17,5&lt;3))),1,0)+IF(AND(BG358&gt;0,OR(Inputs!C20&gt;Inputs!C17,AND(Inputs!C20=Inputs!C17,6&lt;3))),1,0)+IF(AND(BO358&gt;0,OR(Inputs!C21&gt;Inputs!C17,AND(Inputs!C21=Inputs!C17,7&lt;3))),1,0)+IF(AND(BW358&gt;0,OR(Inputs!C22&gt;Inputs!C17,AND(Inputs!C22=Inputs!C17,8&lt;3))),1,0)+IF(AND(CE358&gt;0,OR(Inputs!C23&gt;Inputs!C17,AND(Inputs!C23=Inputs!C17,9&lt;3))),1,0)))</f>
        <v>99</v>
      </c>
      <c r="AN358" s="3">
        <f>IF(Inputs!$B$27&lt;&gt;"Ready","PENDING INPUTS",IF(A358&gt;Inputs!$B$6,0,MIN(MAX(0,(AI358+AJ358+AK358)-AL358),MAX(0,C358-D358-(IF(O358&lt;AM358,K358+L358+M358-N358,0)+IF(W358&lt;AM358,S358+T358+U358-V358,0)+IF(AE358&lt;AM358,AA358+AB358+AC358-AD358,0)+IF(AM358&lt;AM358,AI358+AJ358+AK358-AL358,0)+IF(AU358&lt;AM358,AQ358+AR358+AS358-AT358,0)+IF(BC358&lt;AM358,AY358+AZ358+BA358-BB358,0)+IF(BK358&lt;AM358,BG358+BH358+BI358-BJ358,0)+IF(BS358&lt;AM358,BO358+BP358+BQ358-BR358,0)+IF(CA358&lt;AM358,BW358+BX358+BY358-BZ358,0)+IF(CI358&lt;AM358,CE358+CF358+CG358-CH358,0))))))</f>
        <v>0</v>
      </c>
      <c r="AO358" s="3">
        <f>IF(Inputs!$B$27&lt;&gt;"Ready","PENDING INPUTS",MIN((AI358+AJ358+AK358),IF(D358&gt;C358,IF(D358=0,0,AL358*C358/D358),AL358+AN358)))</f>
        <v>0</v>
      </c>
      <c r="AP358" s="3">
        <f>IF(Inputs!$B$27&lt;&gt;"Ready","PENDING INPUTS",MAX(0,(AI358+AJ358+AK358)-AO358))</f>
        <v>0</v>
      </c>
      <c r="AQ358" s="3">
        <f>IF(Inputs!$B$27&lt;&gt;"Ready","PENDING INPUTS",AX357)</f>
        <v>0</v>
      </c>
      <c r="AR358" s="3">
        <f>IF(Inputs!$B$27&lt;&gt;"Ready","PENDING INPUTS",IF(A358&lt;=Inputs!$B$6,ROUND(AQ358*Inputs!C18/12,2),0))</f>
        <v>0</v>
      </c>
      <c r="AS358" s="3">
        <f>IF(Inputs!$B$27&lt;&gt;"Ready","PENDING INPUTS",IF(AND(A358&lt;=Inputs!$B$6,AQ358&gt;0),Inputs!G18,0))</f>
        <v>0</v>
      </c>
      <c r="AT358" s="3">
        <f>IF(Inputs!$B$27&lt;&gt;"Ready","PENDING INPUTS",IF(A358&gt;Inputs!$B$6,0,MIN((AQ358+AR358+AS358),IF(Inputs!H18=1,Inputs!D18,MAX(Inputs!F18,ROUND(AQ358*Inputs!E18+AR358+AS358,2))))))</f>
        <v>0</v>
      </c>
      <c r="AU358">
        <f>IF(Inputs!$B$27&lt;&gt;"Ready","PENDING INPUTS",IF(AQ358&lt;=0,99,1+IF(AND(K358&gt;0,OR(Inputs!C14&gt;Inputs!C18,AND(Inputs!C14=Inputs!C18,0&lt;4))),1,0)+IF(AND(S358&gt;0,OR(Inputs!C15&gt;Inputs!C18,AND(Inputs!C15=Inputs!C18,1&lt;4))),1,0)+IF(AND(AA358&gt;0,OR(Inputs!C16&gt;Inputs!C18,AND(Inputs!C16=Inputs!C18,2&lt;4))),1,0)+IF(AND(AI358&gt;0,OR(Inputs!C17&gt;Inputs!C18,AND(Inputs!C17=Inputs!C18,3&lt;4))),1,0)+IF(AND(AY358&gt;0,OR(Inputs!C19&gt;Inputs!C18,AND(Inputs!C19=Inputs!C18,5&lt;4))),1,0)+IF(AND(BG358&gt;0,OR(Inputs!C20&gt;Inputs!C18,AND(Inputs!C20=Inputs!C18,6&lt;4))),1,0)+IF(AND(BO358&gt;0,OR(Inputs!C21&gt;Inputs!C18,AND(Inputs!C21=Inputs!C18,7&lt;4))),1,0)+IF(AND(BW358&gt;0,OR(Inputs!C22&gt;Inputs!C18,AND(Inputs!C22=Inputs!C18,8&lt;4))),1,0)+IF(AND(CE358&gt;0,OR(Inputs!C23&gt;Inputs!C18,AND(Inputs!C23=Inputs!C18,9&lt;4))),1,0)))</f>
        <v>99</v>
      </c>
      <c r="AV358" s="3">
        <f>IF(Inputs!$B$27&lt;&gt;"Ready","PENDING INPUTS",IF(A358&gt;Inputs!$B$6,0,MIN(MAX(0,(AQ358+AR358+AS358)-AT358),MAX(0,C358-D358-(IF(O358&lt;AU358,K358+L358+M358-N358,0)+IF(W358&lt;AU358,S358+T358+U358-V358,0)+IF(AE358&lt;AU358,AA358+AB358+AC358-AD358,0)+IF(AM358&lt;AU358,AI358+AJ358+AK358-AL358,0)+IF(AU358&lt;AU358,AQ358+AR358+AS358-AT358,0)+IF(BC358&lt;AU358,AY358+AZ358+BA358-BB358,0)+IF(BK358&lt;AU358,BG358+BH358+BI358-BJ358,0)+IF(BS358&lt;AU358,BO358+BP358+BQ358-BR358,0)+IF(CA358&lt;AU358,BW358+BX358+BY358-BZ358,0)+IF(CI358&lt;AU358,CE358+CF358+CG358-CH358,0))))))</f>
        <v>0</v>
      </c>
      <c r="AW358" s="3">
        <f>IF(Inputs!$B$27&lt;&gt;"Ready","PENDING INPUTS",MIN((AQ358+AR358+AS358),IF(D358&gt;C358,IF(D358=0,0,AT358*C358/D358),AT358+AV358)))</f>
        <v>0</v>
      </c>
      <c r="AX358" s="3">
        <f>IF(Inputs!$B$27&lt;&gt;"Ready","PENDING INPUTS",MAX(0,(AQ358+AR358+AS358)-AW358))</f>
        <v>0</v>
      </c>
      <c r="AY358" s="3">
        <f>IF(Inputs!$B$27&lt;&gt;"Ready","PENDING INPUTS",BF357)</f>
        <v>0</v>
      </c>
      <c r="AZ358" s="3">
        <f>IF(Inputs!$B$27&lt;&gt;"Ready","PENDING INPUTS",IF(A358&lt;=Inputs!$B$6,ROUND(AY358*Inputs!C19/12,2),0))</f>
        <v>0</v>
      </c>
      <c r="BA358" s="3">
        <f>IF(Inputs!$B$27&lt;&gt;"Ready","PENDING INPUTS",IF(AND(A358&lt;=Inputs!$B$6,AY358&gt;0),Inputs!G19,0))</f>
        <v>0</v>
      </c>
      <c r="BB358" s="3">
        <f>IF(Inputs!$B$27&lt;&gt;"Ready","PENDING INPUTS",IF(A358&gt;Inputs!$B$6,0,MIN((AY358+AZ358+BA358),IF(Inputs!H19=1,Inputs!D19,MAX(Inputs!F19,ROUND(AY358*Inputs!E19+AZ358+BA358,2))))))</f>
        <v>0</v>
      </c>
      <c r="BC358">
        <f>IF(Inputs!$B$27&lt;&gt;"Ready","PENDING INPUTS",IF(AY358&lt;=0,99,1+IF(AND(K358&gt;0,OR(Inputs!C14&gt;Inputs!C19,AND(Inputs!C14=Inputs!C19,0&lt;5))),1,0)+IF(AND(S358&gt;0,OR(Inputs!C15&gt;Inputs!C19,AND(Inputs!C15=Inputs!C19,1&lt;5))),1,0)+IF(AND(AA358&gt;0,OR(Inputs!C16&gt;Inputs!C19,AND(Inputs!C16=Inputs!C19,2&lt;5))),1,0)+IF(AND(AI358&gt;0,OR(Inputs!C17&gt;Inputs!C19,AND(Inputs!C17=Inputs!C19,3&lt;5))),1,0)+IF(AND(AQ358&gt;0,OR(Inputs!C18&gt;Inputs!C19,AND(Inputs!C18=Inputs!C19,4&lt;5))),1,0)+IF(AND(BG358&gt;0,OR(Inputs!C20&gt;Inputs!C19,AND(Inputs!C20=Inputs!C19,6&lt;5))),1,0)+IF(AND(BO358&gt;0,OR(Inputs!C21&gt;Inputs!C19,AND(Inputs!C21=Inputs!C19,7&lt;5))),1,0)+IF(AND(BW358&gt;0,OR(Inputs!C22&gt;Inputs!C19,AND(Inputs!C22=Inputs!C19,8&lt;5))),1,0)+IF(AND(CE358&gt;0,OR(Inputs!C23&gt;Inputs!C19,AND(Inputs!C23=Inputs!C19,9&lt;5))),1,0)))</f>
        <v>99</v>
      </c>
      <c r="BD358" s="3">
        <f>IF(Inputs!$B$27&lt;&gt;"Ready","PENDING INPUTS",IF(A358&gt;Inputs!$B$6,0,MIN(MAX(0,(AY358+AZ358+BA358)-BB358),MAX(0,C358-D358-(IF(O358&lt;BC358,K358+L358+M358-N358,0)+IF(W358&lt;BC358,S358+T358+U358-V358,0)+IF(AE358&lt;BC358,AA358+AB358+AC358-AD358,0)+IF(AM358&lt;BC358,AI358+AJ358+AK358-AL358,0)+IF(AU358&lt;BC358,AQ358+AR358+AS358-AT358,0)+IF(BC358&lt;BC358,AY358+AZ358+BA358-BB358,0)+IF(BK358&lt;BC358,BG358+BH358+BI358-BJ358,0)+IF(BS358&lt;BC358,BO358+BP358+BQ358-BR358,0)+IF(CA358&lt;BC358,BW358+BX358+BY358-BZ358,0)+IF(CI358&lt;BC358,CE358+CF358+CG358-CH358,0))))))</f>
        <v>0</v>
      </c>
      <c r="BE358" s="3">
        <f>IF(Inputs!$B$27&lt;&gt;"Ready","PENDING INPUTS",MIN((AY358+AZ358+BA358),IF(D358&gt;C358,IF(D358=0,0,BB358*C358/D358),BB358+BD358)))</f>
        <v>0</v>
      </c>
      <c r="BF358" s="3">
        <f>IF(Inputs!$B$27&lt;&gt;"Ready","PENDING INPUTS",MAX(0,(AY358+AZ358+BA358)-BE358))</f>
        <v>0</v>
      </c>
      <c r="BG358" s="3">
        <f>IF(Inputs!$B$27&lt;&gt;"Ready","PENDING INPUTS",BN357)</f>
        <v>0</v>
      </c>
      <c r="BH358" s="3">
        <f>IF(Inputs!$B$27&lt;&gt;"Ready","PENDING INPUTS",IF(A358&lt;=Inputs!$B$6,ROUND(BG358*Inputs!C20/12,2),0))</f>
        <v>0</v>
      </c>
      <c r="BI358" s="3">
        <f>IF(Inputs!$B$27&lt;&gt;"Ready","PENDING INPUTS",IF(AND(A358&lt;=Inputs!$B$6,BG358&gt;0),Inputs!G20,0))</f>
        <v>0</v>
      </c>
      <c r="BJ358" s="3">
        <f>IF(Inputs!$B$27&lt;&gt;"Ready","PENDING INPUTS",IF(A358&gt;Inputs!$B$6,0,MIN((BG358+BH358+BI358),IF(Inputs!H20=1,Inputs!D20,MAX(Inputs!F20,ROUND(BG358*Inputs!E20+BH358+BI358,2))))))</f>
        <v>0</v>
      </c>
      <c r="BK358">
        <f>IF(Inputs!$B$27&lt;&gt;"Ready","PENDING INPUTS",IF(BG358&lt;=0,99,1+IF(AND(K358&gt;0,OR(Inputs!C14&gt;Inputs!C20,AND(Inputs!C14=Inputs!C20,0&lt;6))),1,0)+IF(AND(S358&gt;0,OR(Inputs!C15&gt;Inputs!C20,AND(Inputs!C15=Inputs!C20,1&lt;6))),1,0)+IF(AND(AA358&gt;0,OR(Inputs!C16&gt;Inputs!C20,AND(Inputs!C16=Inputs!C20,2&lt;6))),1,0)+IF(AND(AI358&gt;0,OR(Inputs!C17&gt;Inputs!C20,AND(Inputs!C17=Inputs!C20,3&lt;6))),1,0)+IF(AND(AQ358&gt;0,OR(Inputs!C18&gt;Inputs!C20,AND(Inputs!C18=Inputs!C20,4&lt;6))),1,0)+IF(AND(AY358&gt;0,OR(Inputs!C19&gt;Inputs!C20,AND(Inputs!C19=Inputs!C20,5&lt;6))),1,0)+IF(AND(BO358&gt;0,OR(Inputs!C21&gt;Inputs!C20,AND(Inputs!C21=Inputs!C20,7&lt;6))),1,0)+IF(AND(BW358&gt;0,OR(Inputs!C22&gt;Inputs!C20,AND(Inputs!C22=Inputs!C20,8&lt;6))),1,0)+IF(AND(CE358&gt;0,OR(Inputs!C23&gt;Inputs!C20,AND(Inputs!C23=Inputs!C20,9&lt;6))),1,0)))</f>
        <v>99</v>
      </c>
      <c r="BL358" s="3">
        <f>IF(Inputs!$B$27&lt;&gt;"Ready","PENDING INPUTS",IF(A358&gt;Inputs!$B$6,0,MIN(MAX(0,(BG358+BH358+BI358)-BJ358),MAX(0,C358-D358-(IF(O358&lt;BK358,K358+L358+M358-N358,0)+IF(W358&lt;BK358,S358+T358+U358-V358,0)+IF(AE358&lt;BK358,AA358+AB358+AC358-AD358,0)+IF(AM358&lt;BK358,AI358+AJ358+AK358-AL358,0)+IF(AU358&lt;BK358,AQ358+AR358+AS358-AT358,0)+IF(BC358&lt;BK358,AY358+AZ358+BA358-BB358,0)+IF(BK358&lt;BK358,BG358+BH358+BI358-BJ358,0)+IF(BS358&lt;BK358,BO358+BP358+BQ358-BR358,0)+IF(CA358&lt;BK358,BW358+BX358+BY358-BZ358,0)+IF(CI358&lt;BK358,CE358+CF358+CG358-CH358,0))))))</f>
        <v>0</v>
      </c>
      <c r="BM358" s="3">
        <f>IF(Inputs!$B$27&lt;&gt;"Ready","PENDING INPUTS",MIN((BG358+BH358+BI358),IF(D358&gt;C358,IF(D358=0,0,BJ358*C358/D358),BJ358+BL358)))</f>
        <v>0</v>
      </c>
      <c r="BN358" s="3">
        <f>IF(Inputs!$B$27&lt;&gt;"Ready","PENDING INPUTS",MAX(0,(BG358+BH358+BI358)-BM358))</f>
        <v>0</v>
      </c>
      <c r="BO358" s="3">
        <f>IF(Inputs!$B$27&lt;&gt;"Ready","PENDING INPUTS",BV357)</f>
        <v>0</v>
      </c>
      <c r="BP358" s="3">
        <f>IF(Inputs!$B$27&lt;&gt;"Ready","PENDING INPUTS",IF(A358&lt;=Inputs!$B$6,ROUND(BO358*Inputs!C21/12,2),0))</f>
        <v>0</v>
      </c>
      <c r="BQ358" s="3">
        <f>IF(Inputs!$B$27&lt;&gt;"Ready","PENDING INPUTS",IF(AND(A358&lt;=Inputs!$B$6,BO358&gt;0),Inputs!G21,0))</f>
        <v>0</v>
      </c>
      <c r="BR358" s="3">
        <f>IF(Inputs!$B$27&lt;&gt;"Ready","PENDING INPUTS",IF(A358&gt;Inputs!$B$6,0,MIN((BO358+BP358+BQ358),IF(Inputs!H21=1,Inputs!D21,MAX(Inputs!F21,ROUND(BO358*Inputs!E21+BP358+BQ358,2))))))</f>
        <v>0</v>
      </c>
      <c r="BS358">
        <f>IF(Inputs!$B$27&lt;&gt;"Ready","PENDING INPUTS",IF(BO358&lt;=0,99,1+IF(AND(K358&gt;0,OR(Inputs!C14&gt;Inputs!C21,AND(Inputs!C14=Inputs!C21,0&lt;7))),1,0)+IF(AND(S358&gt;0,OR(Inputs!C15&gt;Inputs!C21,AND(Inputs!C15=Inputs!C21,1&lt;7))),1,0)+IF(AND(AA358&gt;0,OR(Inputs!C16&gt;Inputs!C21,AND(Inputs!C16=Inputs!C21,2&lt;7))),1,0)+IF(AND(AI358&gt;0,OR(Inputs!C17&gt;Inputs!C21,AND(Inputs!C17=Inputs!C21,3&lt;7))),1,0)+IF(AND(AQ358&gt;0,OR(Inputs!C18&gt;Inputs!C21,AND(Inputs!C18=Inputs!C21,4&lt;7))),1,0)+IF(AND(AY358&gt;0,OR(Inputs!C19&gt;Inputs!C21,AND(Inputs!C19=Inputs!C21,5&lt;7))),1,0)+IF(AND(BG358&gt;0,OR(Inputs!C20&gt;Inputs!C21,AND(Inputs!C20=Inputs!C21,6&lt;7))),1,0)+IF(AND(BW358&gt;0,OR(Inputs!C22&gt;Inputs!C21,AND(Inputs!C22=Inputs!C21,8&lt;7))),1,0)+IF(AND(CE358&gt;0,OR(Inputs!C23&gt;Inputs!C21,AND(Inputs!C23=Inputs!C21,9&lt;7))),1,0)))</f>
        <v>99</v>
      </c>
      <c r="BT358" s="3">
        <f>IF(Inputs!$B$27&lt;&gt;"Ready","PENDING INPUTS",IF(A358&gt;Inputs!$B$6,0,MIN(MAX(0,(BO358+BP358+BQ358)-BR358),MAX(0,C358-D358-(IF(O358&lt;BS358,K358+L358+M358-N358,0)+IF(W358&lt;BS358,S358+T358+U358-V358,0)+IF(AE358&lt;BS358,AA358+AB358+AC358-AD358,0)+IF(AM358&lt;BS358,AI358+AJ358+AK358-AL358,0)+IF(AU358&lt;BS358,AQ358+AR358+AS358-AT358,0)+IF(BC358&lt;BS358,AY358+AZ358+BA358-BB358,0)+IF(BK358&lt;BS358,BG358+BH358+BI358-BJ358,0)+IF(BS358&lt;BS358,BO358+BP358+BQ358-BR358,0)+IF(CA358&lt;BS358,BW358+BX358+BY358-BZ358,0)+IF(CI358&lt;BS358,CE358+CF358+CG358-CH358,0))))))</f>
        <v>0</v>
      </c>
      <c r="BU358" s="3">
        <f>IF(Inputs!$B$27&lt;&gt;"Ready","PENDING INPUTS",MIN((BO358+BP358+BQ358),IF(D358&gt;C358,IF(D358=0,0,BR358*C358/D358),BR358+BT358)))</f>
        <v>0</v>
      </c>
      <c r="BV358" s="3">
        <f>IF(Inputs!$B$27&lt;&gt;"Ready","PENDING INPUTS",MAX(0,(BO358+BP358+BQ358)-BU358))</f>
        <v>0</v>
      </c>
      <c r="BW358" s="3">
        <f>IF(Inputs!$B$27&lt;&gt;"Ready","PENDING INPUTS",CD357)</f>
        <v>0</v>
      </c>
      <c r="BX358" s="3">
        <f>IF(Inputs!$B$27&lt;&gt;"Ready","PENDING INPUTS",IF(A358&lt;=Inputs!$B$6,ROUND(BW358*Inputs!C22/12,2),0))</f>
        <v>0</v>
      </c>
      <c r="BY358" s="3">
        <f>IF(Inputs!$B$27&lt;&gt;"Ready","PENDING INPUTS",IF(AND(A358&lt;=Inputs!$B$6,BW358&gt;0),Inputs!G22,0))</f>
        <v>0</v>
      </c>
      <c r="BZ358" s="3">
        <f>IF(Inputs!$B$27&lt;&gt;"Ready","PENDING INPUTS",IF(A358&gt;Inputs!$B$6,0,MIN((BW358+BX358+BY358),IF(Inputs!H22=1,Inputs!D22,MAX(Inputs!F22,ROUND(BW358*Inputs!E22+BX358+BY358,2))))))</f>
        <v>0</v>
      </c>
      <c r="CA358">
        <f>IF(Inputs!$B$27&lt;&gt;"Ready","PENDING INPUTS",IF(BW358&lt;=0,99,1+IF(AND(K358&gt;0,OR(Inputs!C14&gt;Inputs!C22,AND(Inputs!C14=Inputs!C22,0&lt;8))),1,0)+IF(AND(S358&gt;0,OR(Inputs!C15&gt;Inputs!C22,AND(Inputs!C15=Inputs!C22,1&lt;8))),1,0)+IF(AND(AA358&gt;0,OR(Inputs!C16&gt;Inputs!C22,AND(Inputs!C16=Inputs!C22,2&lt;8))),1,0)+IF(AND(AI358&gt;0,OR(Inputs!C17&gt;Inputs!C22,AND(Inputs!C17=Inputs!C22,3&lt;8))),1,0)+IF(AND(AQ358&gt;0,OR(Inputs!C18&gt;Inputs!C22,AND(Inputs!C18=Inputs!C22,4&lt;8))),1,0)+IF(AND(AY358&gt;0,OR(Inputs!C19&gt;Inputs!C22,AND(Inputs!C19=Inputs!C22,5&lt;8))),1,0)+IF(AND(BG358&gt;0,OR(Inputs!C20&gt;Inputs!C22,AND(Inputs!C20=Inputs!C22,6&lt;8))),1,0)+IF(AND(BO358&gt;0,OR(Inputs!C21&gt;Inputs!C22,AND(Inputs!C21=Inputs!C22,7&lt;8))),1,0)+IF(AND(CE358&gt;0,OR(Inputs!C23&gt;Inputs!C22,AND(Inputs!C23=Inputs!C22,9&lt;8))),1,0)))</f>
        <v>99</v>
      </c>
      <c r="CB358" s="3">
        <f>IF(Inputs!$B$27&lt;&gt;"Ready","PENDING INPUTS",IF(A358&gt;Inputs!$B$6,0,MIN(MAX(0,(BW358+BX358+BY358)-BZ358),MAX(0,C358-D358-(IF(O358&lt;CA358,K358+L358+M358-N358,0)+IF(W358&lt;CA358,S358+T358+U358-V358,0)+IF(AE358&lt;CA358,AA358+AB358+AC358-AD358,0)+IF(AM358&lt;CA358,AI358+AJ358+AK358-AL358,0)+IF(AU358&lt;CA358,AQ358+AR358+AS358-AT358,0)+IF(BC358&lt;CA358,AY358+AZ358+BA358-BB358,0)+IF(BK358&lt;CA358,BG358+BH358+BI358-BJ358,0)+IF(BS358&lt;CA358,BO358+BP358+BQ358-BR358,0)+IF(CA358&lt;CA358,BW358+BX358+BY358-BZ358,0)+IF(CI358&lt;CA358,CE358+CF358+CG358-CH358,0))))))</f>
        <v>0</v>
      </c>
      <c r="CC358" s="3">
        <f>IF(Inputs!$B$27&lt;&gt;"Ready","PENDING INPUTS",MIN((BW358+BX358+BY358),IF(D358&gt;C358,IF(D358=0,0,BZ358*C358/D358),BZ358+CB358)))</f>
        <v>0</v>
      </c>
      <c r="CD358" s="3">
        <f>IF(Inputs!$B$27&lt;&gt;"Ready","PENDING INPUTS",MAX(0,(BW358+BX358+BY358)-CC358))</f>
        <v>0</v>
      </c>
      <c r="CE358" s="3">
        <f>IF(Inputs!$B$27&lt;&gt;"Ready","PENDING INPUTS",CL357)</f>
        <v>0</v>
      </c>
      <c r="CF358" s="3">
        <f>IF(Inputs!$B$27&lt;&gt;"Ready","PENDING INPUTS",IF(A358&lt;=Inputs!$B$6,ROUND(CE358*Inputs!C23/12,2),0))</f>
        <v>0</v>
      </c>
      <c r="CG358" s="3">
        <f>IF(Inputs!$B$27&lt;&gt;"Ready","PENDING INPUTS",IF(AND(A358&lt;=Inputs!$B$6,CE358&gt;0),Inputs!G23,0))</f>
        <v>0</v>
      </c>
      <c r="CH358" s="3">
        <f>IF(Inputs!$B$27&lt;&gt;"Ready","PENDING INPUTS",IF(A358&gt;Inputs!$B$6,0,MIN((CE358+CF358+CG358),IF(Inputs!H23=1,Inputs!D23,MAX(Inputs!F23,ROUND(CE358*Inputs!E23+CF358+CG358,2))))))</f>
        <v>0</v>
      </c>
      <c r="CI358">
        <f>IF(Inputs!$B$27&lt;&gt;"Ready","PENDING INPUTS",IF(CE358&lt;=0,99,1+IF(AND(K358&gt;0,OR(Inputs!C14&gt;Inputs!C23,AND(Inputs!C14=Inputs!C23,0&lt;9))),1,0)+IF(AND(S358&gt;0,OR(Inputs!C15&gt;Inputs!C23,AND(Inputs!C15=Inputs!C23,1&lt;9))),1,0)+IF(AND(AA358&gt;0,OR(Inputs!C16&gt;Inputs!C23,AND(Inputs!C16=Inputs!C23,2&lt;9))),1,0)+IF(AND(AI358&gt;0,OR(Inputs!C17&gt;Inputs!C23,AND(Inputs!C17=Inputs!C23,3&lt;9))),1,0)+IF(AND(AQ358&gt;0,OR(Inputs!C18&gt;Inputs!C23,AND(Inputs!C18=Inputs!C23,4&lt;9))),1,0)+IF(AND(AY358&gt;0,OR(Inputs!C19&gt;Inputs!C23,AND(Inputs!C19=Inputs!C23,5&lt;9))),1,0)+IF(AND(BG358&gt;0,OR(Inputs!C20&gt;Inputs!C23,AND(Inputs!C20=Inputs!C23,6&lt;9))),1,0)+IF(AND(BO358&gt;0,OR(Inputs!C21&gt;Inputs!C23,AND(Inputs!C21=Inputs!C23,7&lt;9))),1,0)+IF(AND(BW358&gt;0,OR(Inputs!C22&gt;Inputs!C23,AND(Inputs!C22=Inputs!C23,8&lt;9))),1,0)))</f>
        <v>99</v>
      </c>
      <c r="CJ358" s="3">
        <f>IF(Inputs!$B$27&lt;&gt;"Ready","PENDING INPUTS",IF(A358&gt;Inputs!$B$6,0,MIN(MAX(0,(CE358+CF358+CG358)-CH358),MAX(0,C358-D358-(IF(O358&lt;CI358,K358+L358+M358-N358,0)+IF(W358&lt;CI358,S358+T358+U358-V358,0)+IF(AE358&lt;CI358,AA358+AB358+AC358-AD358,0)+IF(AM358&lt;CI358,AI358+AJ358+AK358-AL358,0)+IF(AU358&lt;CI358,AQ358+AR358+AS358-AT358,0)+IF(BC358&lt;CI358,AY358+AZ358+BA358-BB358,0)+IF(BK358&lt;CI358,BG358+BH358+BI358-BJ358,0)+IF(BS358&lt;CI358,BO358+BP358+BQ358-BR358,0)+IF(CA358&lt;CI358,BW358+BX358+BY358-BZ358,0)+IF(CI358&lt;CI358,CE358+CF358+CG358-CH358,0))))))</f>
        <v>0</v>
      </c>
      <c r="CK358" s="3">
        <f>IF(Inputs!$B$27&lt;&gt;"Ready","PENDING INPUTS",MIN((CE358+CF358+CG358),IF(D358&gt;C358,IF(D358=0,0,CH358*C358/D358),CH358+CJ358)))</f>
        <v>0</v>
      </c>
      <c r="CL358" s="3">
        <f>IF(Inputs!$B$27&lt;&gt;"Ready","PENDING INPUTS",MAX(0,(CE358+CF358+CG358)-CK358))</f>
        <v>0</v>
      </c>
    </row>
    <row r="359" spans="1:90" ht="27.95" customHeight="1" x14ac:dyDescent="0.25">
      <c r="A359">
        <v>355</v>
      </c>
      <c r="B359" s="13">
        <f>IF(Inputs!$B$27&lt;&gt;"Ready","PENDING INPUTS",EDATE(Inputs!$B$5,A359-1))</f>
        <v>57071</v>
      </c>
      <c r="C359" s="3">
        <f>IF(Inputs!$B$27&lt;&gt;"Ready","PENDING INPUTS",IF(A359&lt;=Inputs!$B$6,MAX(0,Inputs!$B$4+IF(A359=Inputs!$B$7,Inputs!$B$8,0)+IF(A359=Inputs!$B$9,Inputs!$B$10,0)),0))</f>
        <v>0</v>
      </c>
      <c r="D359" s="3">
        <f>IF(Inputs!$B$27&lt;&gt;"Ready","PENDING INPUTS",SUM(N359,V359,AD359,AL359,AT359,BB359,BJ359,BR359,BZ359,CH359))</f>
        <v>0</v>
      </c>
      <c r="E359" s="3">
        <f>IF(Inputs!$B$27&lt;&gt;"Ready","PENDING INPUTS",MAX(0,D359-C359))</f>
        <v>0</v>
      </c>
      <c r="F359" s="3">
        <f>IF(Inputs!$B$27&lt;&gt;"Ready","PENDING INPUTS",SUM(Q359,Y359,AG359,AO359,AW359,BE359,BM359,BU359,CC359,CK359))</f>
        <v>0</v>
      </c>
      <c r="G359" s="3">
        <f>IF(Inputs!$B$27&lt;&gt;"Ready","PENDING INPUTS",SUM(L359,T359,AB359,AJ359,AR359,AZ359,BH359,BP359,BX359,CF359))</f>
        <v>0</v>
      </c>
      <c r="H359" s="3">
        <f>IF(Inputs!$B$27&lt;&gt;"Ready","PENDING INPUTS",SUM(M359,U359,AC359,AK359,AS359,BA359,BI359,BQ359,BY359,CG359))</f>
        <v>0</v>
      </c>
      <c r="I359" s="3">
        <f>IF(Inputs!$B$27&lt;&gt;"Ready","PENDING INPUTS",SUM(R359,Z359,AH359,AP359,AX359,BF359,BN359,BV359,CD359,CL359))</f>
        <v>0</v>
      </c>
      <c r="J359" t="str">
        <f>IF(Inputs!$B$27&lt;&gt;"Ready","PENDING INPUTS",IF(A359&gt;Inputs!$B$6,"Beyond horizon",IF(E359&gt;0.005,"MINIMUM SHORTFALL",IF(I359&lt;0.005,"Paid off","In progress"))))</f>
        <v>Beyond horizon</v>
      </c>
      <c r="K359" s="3">
        <f>IF(Inputs!$B$27&lt;&gt;"Ready","PENDING INPUTS",R358)</f>
        <v>0</v>
      </c>
      <c r="L359" s="3">
        <f>IF(Inputs!$B$27&lt;&gt;"Ready","PENDING INPUTS",IF(A359&lt;=Inputs!$B$6,ROUND(K359*Inputs!C14/12,2),0))</f>
        <v>0</v>
      </c>
      <c r="M359" s="3">
        <f>IF(Inputs!$B$27&lt;&gt;"Ready","PENDING INPUTS",IF(AND(A359&lt;=Inputs!$B$6,K359&gt;0),Inputs!G14,0))</f>
        <v>0</v>
      </c>
      <c r="N359" s="3">
        <f>IF(Inputs!$B$27&lt;&gt;"Ready","PENDING INPUTS",IF(A359&gt;Inputs!$B$6,0,MIN((K359+L359+M359),IF(Inputs!H14=1,Inputs!D14,MAX(Inputs!F14,ROUND(K359*Inputs!E14+L359+M359,2))))))</f>
        <v>0</v>
      </c>
      <c r="O359">
        <f>IF(Inputs!$B$27&lt;&gt;"Ready","PENDING INPUTS",IF(K359&lt;=0,99,1+IF(AND(S359&gt;0,OR(Inputs!C15&gt;Inputs!C14,AND(Inputs!C15=Inputs!C14,1&lt;0))),1,0)+IF(AND(AA359&gt;0,OR(Inputs!C16&gt;Inputs!C14,AND(Inputs!C16=Inputs!C14,2&lt;0))),1,0)+IF(AND(AI359&gt;0,OR(Inputs!C17&gt;Inputs!C14,AND(Inputs!C17=Inputs!C14,3&lt;0))),1,0)+IF(AND(AQ359&gt;0,OR(Inputs!C18&gt;Inputs!C14,AND(Inputs!C18=Inputs!C14,4&lt;0))),1,0)+IF(AND(AY359&gt;0,OR(Inputs!C19&gt;Inputs!C14,AND(Inputs!C19=Inputs!C14,5&lt;0))),1,0)+IF(AND(BG359&gt;0,OR(Inputs!C20&gt;Inputs!C14,AND(Inputs!C20=Inputs!C14,6&lt;0))),1,0)+IF(AND(BO359&gt;0,OR(Inputs!C21&gt;Inputs!C14,AND(Inputs!C21=Inputs!C14,7&lt;0))),1,0)+IF(AND(BW359&gt;0,OR(Inputs!C22&gt;Inputs!C14,AND(Inputs!C22=Inputs!C14,8&lt;0))),1,0)+IF(AND(CE359&gt;0,OR(Inputs!C23&gt;Inputs!C14,AND(Inputs!C23=Inputs!C14,9&lt;0))),1,0)))</f>
        <v>99</v>
      </c>
      <c r="P359" s="3">
        <f>IF(Inputs!$B$27&lt;&gt;"Ready","PENDING INPUTS",IF(A359&gt;Inputs!$B$6,0,MIN(MAX(0,(K359+L359+M359)-N359),MAX(0,C359-D359-(IF(O359&lt;O359,K359+L359+M359-N359,0)+IF(W359&lt;O359,S359+T359+U359-V359,0)+IF(AE359&lt;O359,AA359+AB359+AC359-AD359,0)+IF(AM359&lt;O359,AI359+AJ359+AK359-AL359,0)+IF(AU359&lt;O359,AQ359+AR359+AS359-AT359,0)+IF(BC359&lt;O359,AY359+AZ359+BA359-BB359,0)+IF(BK359&lt;O359,BG359+BH359+BI359-BJ359,0)+IF(BS359&lt;O359,BO359+BP359+BQ359-BR359,0)+IF(CA359&lt;O359,BW359+BX359+BY359-BZ359,0)+IF(CI359&lt;O359,CE359+CF359+CG359-CH359,0))))))</f>
        <v>0</v>
      </c>
      <c r="Q359" s="3">
        <f>IF(Inputs!$B$27&lt;&gt;"Ready","PENDING INPUTS",MIN((K359+L359+M359),IF(D359&gt;C359,IF(D359=0,0,N359*C359/D359),N359+P359)))</f>
        <v>0</v>
      </c>
      <c r="R359" s="3">
        <f>IF(Inputs!$B$27&lt;&gt;"Ready","PENDING INPUTS",MAX(0,(K359+L359+M359)-Q359))</f>
        <v>0</v>
      </c>
      <c r="S359" s="3">
        <f>IF(Inputs!$B$27&lt;&gt;"Ready","PENDING INPUTS",Z358)</f>
        <v>0</v>
      </c>
      <c r="T359" s="3">
        <f>IF(Inputs!$B$27&lt;&gt;"Ready","PENDING INPUTS",IF(A359&lt;=Inputs!$B$6,ROUND(S359*Inputs!C15/12,2),0))</f>
        <v>0</v>
      </c>
      <c r="U359" s="3">
        <f>IF(Inputs!$B$27&lt;&gt;"Ready","PENDING INPUTS",IF(AND(A359&lt;=Inputs!$B$6,S359&gt;0),Inputs!G15,0))</f>
        <v>0</v>
      </c>
      <c r="V359" s="3">
        <f>IF(Inputs!$B$27&lt;&gt;"Ready","PENDING INPUTS",IF(A359&gt;Inputs!$B$6,0,MIN((S359+T359+U359),IF(Inputs!H15=1,Inputs!D15,MAX(Inputs!F15,ROUND(S359*Inputs!E15+T359+U359,2))))))</f>
        <v>0</v>
      </c>
      <c r="W359">
        <f>IF(Inputs!$B$27&lt;&gt;"Ready","PENDING INPUTS",IF(S359&lt;=0,99,1+IF(AND(K359&gt;0,OR(Inputs!C14&gt;Inputs!C15,AND(Inputs!C14=Inputs!C15,0&lt;1))),1,0)+IF(AND(AA359&gt;0,OR(Inputs!C16&gt;Inputs!C15,AND(Inputs!C16=Inputs!C15,2&lt;1))),1,0)+IF(AND(AI359&gt;0,OR(Inputs!C17&gt;Inputs!C15,AND(Inputs!C17=Inputs!C15,3&lt;1))),1,0)+IF(AND(AQ359&gt;0,OR(Inputs!C18&gt;Inputs!C15,AND(Inputs!C18=Inputs!C15,4&lt;1))),1,0)+IF(AND(AY359&gt;0,OR(Inputs!C19&gt;Inputs!C15,AND(Inputs!C19=Inputs!C15,5&lt;1))),1,0)+IF(AND(BG359&gt;0,OR(Inputs!C20&gt;Inputs!C15,AND(Inputs!C20=Inputs!C15,6&lt;1))),1,0)+IF(AND(BO359&gt;0,OR(Inputs!C21&gt;Inputs!C15,AND(Inputs!C21=Inputs!C15,7&lt;1))),1,0)+IF(AND(BW359&gt;0,OR(Inputs!C22&gt;Inputs!C15,AND(Inputs!C22=Inputs!C15,8&lt;1))),1,0)+IF(AND(CE359&gt;0,OR(Inputs!C23&gt;Inputs!C15,AND(Inputs!C23=Inputs!C15,9&lt;1))),1,0)))</f>
        <v>99</v>
      </c>
      <c r="X359" s="3">
        <f>IF(Inputs!$B$27&lt;&gt;"Ready","PENDING INPUTS",IF(A359&gt;Inputs!$B$6,0,MIN(MAX(0,(S359+T359+U359)-V359),MAX(0,C359-D359-(IF(O359&lt;W359,K359+L359+M359-N359,0)+IF(W359&lt;W359,S359+T359+U359-V359,0)+IF(AE359&lt;W359,AA359+AB359+AC359-AD359,0)+IF(AM359&lt;W359,AI359+AJ359+AK359-AL359,0)+IF(AU359&lt;W359,AQ359+AR359+AS359-AT359,0)+IF(BC359&lt;W359,AY359+AZ359+BA359-BB359,0)+IF(BK359&lt;W359,BG359+BH359+BI359-BJ359,0)+IF(BS359&lt;W359,BO359+BP359+BQ359-BR359,0)+IF(CA359&lt;W359,BW359+BX359+BY359-BZ359,0)+IF(CI359&lt;W359,CE359+CF359+CG359-CH359,0))))))</f>
        <v>0</v>
      </c>
      <c r="Y359" s="3">
        <f>IF(Inputs!$B$27&lt;&gt;"Ready","PENDING INPUTS",MIN((S359+T359+U359),IF(D359&gt;C359,IF(D359=0,0,V359*C359/D359),V359+X359)))</f>
        <v>0</v>
      </c>
      <c r="Z359" s="3">
        <f>IF(Inputs!$B$27&lt;&gt;"Ready","PENDING INPUTS",MAX(0,(S359+T359+U359)-Y359))</f>
        <v>0</v>
      </c>
      <c r="AA359" s="3">
        <f>IF(Inputs!$B$27&lt;&gt;"Ready","PENDING INPUTS",AH358)</f>
        <v>0</v>
      </c>
      <c r="AB359" s="3">
        <f>IF(Inputs!$B$27&lt;&gt;"Ready","PENDING INPUTS",IF(A359&lt;=Inputs!$B$6,ROUND(AA359*Inputs!C16/12,2),0))</f>
        <v>0</v>
      </c>
      <c r="AC359" s="3">
        <f>IF(Inputs!$B$27&lt;&gt;"Ready","PENDING INPUTS",IF(AND(A359&lt;=Inputs!$B$6,AA359&gt;0),Inputs!G16,0))</f>
        <v>0</v>
      </c>
      <c r="AD359" s="3">
        <f>IF(Inputs!$B$27&lt;&gt;"Ready","PENDING INPUTS",IF(A359&gt;Inputs!$B$6,0,MIN((AA359+AB359+AC359),IF(Inputs!H16=1,Inputs!D16,MAX(Inputs!F16,ROUND(AA359*Inputs!E16+AB359+AC359,2))))))</f>
        <v>0</v>
      </c>
      <c r="AE359">
        <f>IF(Inputs!$B$27&lt;&gt;"Ready","PENDING INPUTS",IF(AA359&lt;=0,99,1+IF(AND(K359&gt;0,OR(Inputs!C14&gt;Inputs!C16,AND(Inputs!C14=Inputs!C16,0&lt;2))),1,0)+IF(AND(S359&gt;0,OR(Inputs!C15&gt;Inputs!C16,AND(Inputs!C15=Inputs!C16,1&lt;2))),1,0)+IF(AND(AI359&gt;0,OR(Inputs!C17&gt;Inputs!C16,AND(Inputs!C17=Inputs!C16,3&lt;2))),1,0)+IF(AND(AQ359&gt;0,OR(Inputs!C18&gt;Inputs!C16,AND(Inputs!C18=Inputs!C16,4&lt;2))),1,0)+IF(AND(AY359&gt;0,OR(Inputs!C19&gt;Inputs!C16,AND(Inputs!C19=Inputs!C16,5&lt;2))),1,0)+IF(AND(BG359&gt;0,OR(Inputs!C20&gt;Inputs!C16,AND(Inputs!C20=Inputs!C16,6&lt;2))),1,0)+IF(AND(BO359&gt;0,OR(Inputs!C21&gt;Inputs!C16,AND(Inputs!C21=Inputs!C16,7&lt;2))),1,0)+IF(AND(BW359&gt;0,OR(Inputs!C22&gt;Inputs!C16,AND(Inputs!C22=Inputs!C16,8&lt;2))),1,0)+IF(AND(CE359&gt;0,OR(Inputs!C23&gt;Inputs!C16,AND(Inputs!C23=Inputs!C16,9&lt;2))),1,0)))</f>
        <v>99</v>
      </c>
      <c r="AF359" s="3">
        <f>IF(Inputs!$B$27&lt;&gt;"Ready","PENDING INPUTS",IF(A359&gt;Inputs!$B$6,0,MIN(MAX(0,(AA359+AB359+AC359)-AD359),MAX(0,C359-D359-(IF(O359&lt;AE359,K359+L359+M359-N359,0)+IF(W359&lt;AE359,S359+T359+U359-V359,0)+IF(AE359&lt;AE359,AA359+AB359+AC359-AD359,0)+IF(AM359&lt;AE359,AI359+AJ359+AK359-AL359,0)+IF(AU359&lt;AE359,AQ359+AR359+AS359-AT359,0)+IF(BC359&lt;AE359,AY359+AZ359+BA359-BB359,0)+IF(BK359&lt;AE359,BG359+BH359+BI359-BJ359,0)+IF(BS359&lt;AE359,BO359+BP359+BQ359-BR359,0)+IF(CA359&lt;AE359,BW359+BX359+BY359-BZ359,0)+IF(CI359&lt;AE359,CE359+CF359+CG359-CH359,0))))))</f>
        <v>0</v>
      </c>
      <c r="AG359" s="3">
        <f>IF(Inputs!$B$27&lt;&gt;"Ready","PENDING INPUTS",MIN((AA359+AB359+AC359),IF(D359&gt;C359,IF(D359=0,0,AD359*C359/D359),AD359+AF359)))</f>
        <v>0</v>
      </c>
      <c r="AH359" s="3">
        <f>IF(Inputs!$B$27&lt;&gt;"Ready","PENDING INPUTS",MAX(0,(AA359+AB359+AC359)-AG359))</f>
        <v>0</v>
      </c>
      <c r="AI359" s="3">
        <f>IF(Inputs!$B$27&lt;&gt;"Ready","PENDING INPUTS",AP358)</f>
        <v>0</v>
      </c>
      <c r="AJ359" s="3">
        <f>IF(Inputs!$B$27&lt;&gt;"Ready","PENDING INPUTS",IF(A359&lt;=Inputs!$B$6,ROUND(AI359*Inputs!C17/12,2),0))</f>
        <v>0</v>
      </c>
      <c r="AK359" s="3">
        <f>IF(Inputs!$B$27&lt;&gt;"Ready","PENDING INPUTS",IF(AND(A359&lt;=Inputs!$B$6,AI359&gt;0),Inputs!G17,0))</f>
        <v>0</v>
      </c>
      <c r="AL359" s="3">
        <f>IF(Inputs!$B$27&lt;&gt;"Ready","PENDING INPUTS",IF(A359&gt;Inputs!$B$6,0,MIN((AI359+AJ359+AK359),IF(Inputs!H17=1,Inputs!D17,MAX(Inputs!F17,ROUND(AI359*Inputs!E17+AJ359+AK359,2))))))</f>
        <v>0</v>
      </c>
      <c r="AM359">
        <f>IF(Inputs!$B$27&lt;&gt;"Ready","PENDING INPUTS",IF(AI359&lt;=0,99,1+IF(AND(K359&gt;0,OR(Inputs!C14&gt;Inputs!C17,AND(Inputs!C14=Inputs!C17,0&lt;3))),1,0)+IF(AND(S359&gt;0,OR(Inputs!C15&gt;Inputs!C17,AND(Inputs!C15=Inputs!C17,1&lt;3))),1,0)+IF(AND(AA359&gt;0,OR(Inputs!C16&gt;Inputs!C17,AND(Inputs!C16=Inputs!C17,2&lt;3))),1,0)+IF(AND(AQ359&gt;0,OR(Inputs!C18&gt;Inputs!C17,AND(Inputs!C18=Inputs!C17,4&lt;3))),1,0)+IF(AND(AY359&gt;0,OR(Inputs!C19&gt;Inputs!C17,AND(Inputs!C19=Inputs!C17,5&lt;3))),1,0)+IF(AND(BG359&gt;0,OR(Inputs!C20&gt;Inputs!C17,AND(Inputs!C20=Inputs!C17,6&lt;3))),1,0)+IF(AND(BO359&gt;0,OR(Inputs!C21&gt;Inputs!C17,AND(Inputs!C21=Inputs!C17,7&lt;3))),1,0)+IF(AND(BW359&gt;0,OR(Inputs!C22&gt;Inputs!C17,AND(Inputs!C22=Inputs!C17,8&lt;3))),1,0)+IF(AND(CE359&gt;0,OR(Inputs!C23&gt;Inputs!C17,AND(Inputs!C23=Inputs!C17,9&lt;3))),1,0)))</f>
        <v>99</v>
      </c>
      <c r="AN359" s="3">
        <f>IF(Inputs!$B$27&lt;&gt;"Ready","PENDING INPUTS",IF(A359&gt;Inputs!$B$6,0,MIN(MAX(0,(AI359+AJ359+AK359)-AL359),MAX(0,C359-D359-(IF(O359&lt;AM359,K359+L359+M359-N359,0)+IF(W359&lt;AM359,S359+T359+U359-V359,0)+IF(AE359&lt;AM359,AA359+AB359+AC359-AD359,0)+IF(AM359&lt;AM359,AI359+AJ359+AK359-AL359,0)+IF(AU359&lt;AM359,AQ359+AR359+AS359-AT359,0)+IF(BC359&lt;AM359,AY359+AZ359+BA359-BB359,0)+IF(BK359&lt;AM359,BG359+BH359+BI359-BJ359,0)+IF(BS359&lt;AM359,BO359+BP359+BQ359-BR359,0)+IF(CA359&lt;AM359,BW359+BX359+BY359-BZ359,0)+IF(CI359&lt;AM359,CE359+CF359+CG359-CH359,0))))))</f>
        <v>0</v>
      </c>
      <c r="AO359" s="3">
        <f>IF(Inputs!$B$27&lt;&gt;"Ready","PENDING INPUTS",MIN((AI359+AJ359+AK359),IF(D359&gt;C359,IF(D359=0,0,AL359*C359/D359),AL359+AN359)))</f>
        <v>0</v>
      </c>
      <c r="AP359" s="3">
        <f>IF(Inputs!$B$27&lt;&gt;"Ready","PENDING INPUTS",MAX(0,(AI359+AJ359+AK359)-AO359))</f>
        <v>0</v>
      </c>
      <c r="AQ359" s="3">
        <f>IF(Inputs!$B$27&lt;&gt;"Ready","PENDING INPUTS",AX358)</f>
        <v>0</v>
      </c>
      <c r="AR359" s="3">
        <f>IF(Inputs!$B$27&lt;&gt;"Ready","PENDING INPUTS",IF(A359&lt;=Inputs!$B$6,ROUND(AQ359*Inputs!C18/12,2),0))</f>
        <v>0</v>
      </c>
      <c r="AS359" s="3">
        <f>IF(Inputs!$B$27&lt;&gt;"Ready","PENDING INPUTS",IF(AND(A359&lt;=Inputs!$B$6,AQ359&gt;0),Inputs!G18,0))</f>
        <v>0</v>
      </c>
      <c r="AT359" s="3">
        <f>IF(Inputs!$B$27&lt;&gt;"Ready","PENDING INPUTS",IF(A359&gt;Inputs!$B$6,0,MIN((AQ359+AR359+AS359),IF(Inputs!H18=1,Inputs!D18,MAX(Inputs!F18,ROUND(AQ359*Inputs!E18+AR359+AS359,2))))))</f>
        <v>0</v>
      </c>
      <c r="AU359">
        <f>IF(Inputs!$B$27&lt;&gt;"Ready","PENDING INPUTS",IF(AQ359&lt;=0,99,1+IF(AND(K359&gt;0,OR(Inputs!C14&gt;Inputs!C18,AND(Inputs!C14=Inputs!C18,0&lt;4))),1,0)+IF(AND(S359&gt;0,OR(Inputs!C15&gt;Inputs!C18,AND(Inputs!C15=Inputs!C18,1&lt;4))),1,0)+IF(AND(AA359&gt;0,OR(Inputs!C16&gt;Inputs!C18,AND(Inputs!C16=Inputs!C18,2&lt;4))),1,0)+IF(AND(AI359&gt;0,OR(Inputs!C17&gt;Inputs!C18,AND(Inputs!C17=Inputs!C18,3&lt;4))),1,0)+IF(AND(AY359&gt;0,OR(Inputs!C19&gt;Inputs!C18,AND(Inputs!C19=Inputs!C18,5&lt;4))),1,0)+IF(AND(BG359&gt;0,OR(Inputs!C20&gt;Inputs!C18,AND(Inputs!C20=Inputs!C18,6&lt;4))),1,0)+IF(AND(BO359&gt;0,OR(Inputs!C21&gt;Inputs!C18,AND(Inputs!C21=Inputs!C18,7&lt;4))),1,0)+IF(AND(BW359&gt;0,OR(Inputs!C22&gt;Inputs!C18,AND(Inputs!C22=Inputs!C18,8&lt;4))),1,0)+IF(AND(CE359&gt;0,OR(Inputs!C23&gt;Inputs!C18,AND(Inputs!C23=Inputs!C18,9&lt;4))),1,0)))</f>
        <v>99</v>
      </c>
      <c r="AV359" s="3">
        <f>IF(Inputs!$B$27&lt;&gt;"Ready","PENDING INPUTS",IF(A359&gt;Inputs!$B$6,0,MIN(MAX(0,(AQ359+AR359+AS359)-AT359),MAX(0,C359-D359-(IF(O359&lt;AU359,K359+L359+M359-N359,0)+IF(W359&lt;AU359,S359+T359+U359-V359,0)+IF(AE359&lt;AU359,AA359+AB359+AC359-AD359,0)+IF(AM359&lt;AU359,AI359+AJ359+AK359-AL359,0)+IF(AU359&lt;AU359,AQ359+AR359+AS359-AT359,0)+IF(BC359&lt;AU359,AY359+AZ359+BA359-BB359,0)+IF(BK359&lt;AU359,BG359+BH359+BI359-BJ359,0)+IF(BS359&lt;AU359,BO359+BP359+BQ359-BR359,0)+IF(CA359&lt;AU359,BW359+BX359+BY359-BZ359,0)+IF(CI359&lt;AU359,CE359+CF359+CG359-CH359,0))))))</f>
        <v>0</v>
      </c>
      <c r="AW359" s="3">
        <f>IF(Inputs!$B$27&lt;&gt;"Ready","PENDING INPUTS",MIN((AQ359+AR359+AS359),IF(D359&gt;C359,IF(D359=0,0,AT359*C359/D359),AT359+AV359)))</f>
        <v>0</v>
      </c>
      <c r="AX359" s="3">
        <f>IF(Inputs!$B$27&lt;&gt;"Ready","PENDING INPUTS",MAX(0,(AQ359+AR359+AS359)-AW359))</f>
        <v>0</v>
      </c>
      <c r="AY359" s="3">
        <f>IF(Inputs!$B$27&lt;&gt;"Ready","PENDING INPUTS",BF358)</f>
        <v>0</v>
      </c>
      <c r="AZ359" s="3">
        <f>IF(Inputs!$B$27&lt;&gt;"Ready","PENDING INPUTS",IF(A359&lt;=Inputs!$B$6,ROUND(AY359*Inputs!C19/12,2),0))</f>
        <v>0</v>
      </c>
      <c r="BA359" s="3">
        <f>IF(Inputs!$B$27&lt;&gt;"Ready","PENDING INPUTS",IF(AND(A359&lt;=Inputs!$B$6,AY359&gt;0),Inputs!G19,0))</f>
        <v>0</v>
      </c>
      <c r="BB359" s="3">
        <f>IF(Inputs!$B$27&lt;&gt;"Ready","PENDING INPUTS",IF(A359&gt;Inputs!$B$6,0,MIN((AY359+AZ359+BA359),IF(Inputs!H19=1,Inputs!D19,MAX(Inputs!F19,ROUND(AY359*Inputs!E19+AZ359+BA359,2))))))</f>
        <v>0</v>
      </c>
      <c r="BC359">
        <f>IF(Inputs!$B$27&lt;&gt;"Ready","PENDING INPUTS",IF(AY359&lt;=0,99,1+IF(AND(K359&gt;0,OR(Inputs!C14&gt;Inputs!C19,AND(Inputs!C14=Inputs!C19,0&lt;5))),1,0)+IF(AND(S359&gt;0,OR(Inputs!C15&gt;Inputs!C19,AND(Inputs!C15=Inputs!C19,1&lt;5))),1,0)+IF(AND(AA359&gt;0,OR(Inputs!C16&gt;Inputs!C19,AND(Inputs!C16=Inputs!C19,2&lt;5))),1,0)+IF(AND(AI359&gt;0,OR(Inputs!C17&gt;Inputs!C19,AND(Inputs!C17=Inputs!C19,3&lt;5))),1,0)+IF(AND(AQ359&gt;0,OR(Inputs!C18&gt;Inputs!C19,AND(Inputs!C18=Inputs!C19,4&lt;5))),1,0)+IF(AND(BG359&gt;0,OR(Inputs!C20&gt;Inputs!C19,AND(Inputs!C20=Inputs!C19,6&lt;5))),1,0)+IF(AND(BO359&gt;0,OR(Inputs!C21&gt;Inputs!C19,AND(Inputs!C21=Inputs!C19,7&lt;5))),1,0)+IF(AND(BW359&gt;0,OR(Inputs!C22&gt;Inputs!C19,AND(Inputs!C22=Inputs!C19,8&lt;5))),1,0)+IF(AND(CE359&gt;0,OR(Inputs!C23&gt;Inputs!C19,AND(Inputs!C23=Inputs!C19,9&lt;5))),1,0)))</f>
        <v>99</v>
      </c>
      <c r="BD359" s="3">
        <f>IF(Inputs!$B$27&lt;&gt;"Ready","PENDING INPUTS",IF(A359&gt;Inputs!$B$6,0,MIN(MAX(0,(AY359+AZ359+BA359)-BB359),MAX(0,C359-D359-(IF(O359&lt;BC359,K359+L359+M359-N359,0)+IF(W359&lt;BC359,S359+T359+U359-V359,0)+IF(AE359&lt;BC359,AA359+AB359+AC359-AD359,0)+IF(AM359&lt;BC359,AI359+AJ359+AK359-AL359,0)+IF(AU359&lt;BC359,AQ359+AR359+AS359-AT359,0)+IF(BC359&lt;BC359,AY359+AZ359+BA359-BB359,0)+IF(BK359&lt;BC359,BG359+BH359+BI359-BJ359,0)+IF(BS359&lt;BC359,BO359+BP359+BQ359-BR359,0)+IF(CA359&lt;BC359,BW359+BX359+BY359-BZ359,0)+IF(CI359&lt;BC359,CE359+CF359+CG359-CH359,0))))))</f>
        <v>0</v>
      </c>
      <c r="BE359" s="3">
        <f>IF(Inputs!$B$27&lt;&gt;"Ready","PENDING INPUTS",MIN((AY359+AZ359+BA359),IF(D359&gt;C359,IF(D359=0,0,BB359*C359/D359),BB359+BD359)))</f>
        <v>0</v>
      </c>
      <c r="BF359" s="3">
        <f>IF(Inputs!$B$27&lt;&gt;"Ready","PENDING INPUTS",MAX(0,(AY359+AZ359+BA359)-BE359))</f>
        <v>0</v>
      </c>
      <c r="BG359" s="3">
        <f>IF(Inputs!$B$27&lt;&gt;"Ready","PENDING INPUTS",BN358)</f>
        <v>0</v>
      </c>
      <c r="BH359" s="3">
        <f>IF(Inputs!$B$27&lt;&gt;"Ready","PENDING INPUTS",IF(A359&lt;=Inputs!$B$6,ROUND(BG359*Inputs!C20/12,2),0))</f>
        <v>0</v>
      </c>
      <c r="BI359" s="3">
        <f>IF(Inputs!$B$27&lt;&gt;"Ready","PENDING INPUTS",IF(AND(A359&lt;=Inputs!$B$6,BG359&gt;0),Inputs!G20,0))</f>
        <v>0</v>
      </c>
      <c r="BJ359" s="3">
        <f>IF(Inputs!$B$27&lt;&gt;"Ready","PENDING INPUTS",IF(A359&gt;Inputs!$B$6,0,MIN((BG359+BH359+BI359),IF(Inputs!H20=1,Inputs!D20,MAX(Inputs!F20,ROUND(BG359*Inputs!E20+BH359+BI359,2))))))</f>
        <v>0</v>
      </c>
      <c r="BK359">
        <f>IF(Inputs!$B$27&lt;&gt;"Ready","PENDING INPUTS",IF(BG359&lt;=0,99,1+IF(AND(K359&gt;0,OR(Inputs!C14&gt;Inputs!C20,AND(Inputs!C14=Inputs!C20,0&lt;6))),1,0)+IF(AND(S359&gt;0,OR(Inputs!C15&gt;Inputs!C20,AND(Inputs!C15=Inputs!C20,1&lt;6))),1,0)+IF(AND(AA359&gt;0,OR(Inputs!C16&gt;Inputs!C20,AND(Inputs!C16=Inputs!C20,2&lt;6))),1,0)+IF(AND(AI359&gt;0,OR(Inputs!C17&gt;Inputs!C20,AND(Inputs!C17=Inputs!C20,3&lt;6))),1,0)+IF(AND(AQ359&gt;0,OR(Inputs!C18&gt;Inputs!C20,AND(Inputs!C18=Inputs!C20,4&lt;6))),1,0)+IF(AND(AY359&gt;0,OR(Inputs!C19&gt;Inputs!C20,AND(Inputs!C19=Inputs!C20,5&lt;6))),1,0)+IF(AND(BO359&gt;0,OR(Inputs!C21&gt;Inputs!C20,AND(Inputs!C21=Inputs!C20,7&lt;6))),1,0)+IF(AND(BW359&gt;0,OR(Inputs!C22&gt;Inputs!C20,AND(Inputs!C22=Inputs!C20,8&lt;6))),1,0)+IF(AND(CE359&gt;0,OR(Inputs!C23&gt;Inputs!C20,AND(Inputs!C23=Inputs!C20,9&lt;6))),1,0)))</f>
        <v>99</v>
      </c>
      <c r="BL359" s="3">
        <f>IF(Inputs!$B$27&lt;&gt;"Ready","PENDING INPUTS",IF(A359&gt;Inputs!$B$6,0,MIN(MAX(0,(BG359+BH359+BI359)-BJ359),MAX(0,C359-D359-(IF(O359&lt;BK359,K359+L359+M359-N359,0)+IF(W359&lt;BK359,S359+T359+U359-V359,0)+IF(AE359&lt;BK359,AA359+AB359+AC359-AD359,0)+IF(AM359&lt;BK359,AI359+AJ359+AK359-AL359,0)+IF(AU359&lt;BK359,AQ359+AR359+AS359-AT359,0)+IF(BC359&lt;BK359,AY359+AZ359+BA359-BB359,0)+IF(BK359&lt;BK359,BG359+BH359+BI359-BJ359,0)+IF(BS359&lt;BK359,BO359+BP359+BQ359-BR359,0)+IF(CA359&lt;BK359,BW359+BX359+BY359-BZ359,0)+IF(CI359&lt;BK359,CE359+CF359+CG359-CH359,0))))))</f>
        <v>0</v>
      </c>
      <c r="BM359" s="3">
        <f>IF(Inputs!$B$27&lt;&gt;"Ready","PENDING INPUTS",MIN((BG359+BH359+BI359),IF(D359&gt;C359,IF(D359=0,0,BJ359*C359/D359),BJ359+BL359)))</f>
        <v>0</v>
      </c>
      <c r="BN359" s="3">
        <f>IF(Inputs!$B$27&lt;&gt;"Ready","PENDING INPUTS",MAX(0,(BG359+BH359+BI359)-BM359))</f>
        <v>0</v>
      </c>
      <c r="BO359" s="3">
        <f>IF(Inputs!$B$27&lt;&gt;"Ready","PENDING INPUTS",BV358)</f>
        <v>0</v>
      </c>
      <c r="BP359" s="3">
        <f>IF(Inputs!$B$27&lt;&gt;"Ready","PENDING INPUTS",IF(A359&lt;=Inputs!$B$6,ROUND(BO359*Inputs!C21/12,2),0))</f>
        <v>0</v>
      </c>
      <c r="BQ359" s="3">
        <f>IF(Inputs!$B$27&lt;&gt;"Ready","PENDING INPUTS",IF(AND(A359&lt;=Inputs!$B$6,BO359&gt;0),Inputs!G21,0))</f>
        <v>0</v>
      </c>
      <c r="BR359" s="3">
        <f>IF(Inputs!$B$27&lt;&gt;"Ready","PENDING INPUTS",IF(A359&gt;Inputs!$B$6,0,MIN((BO359+BP359+BQ359),IF(Inputs!H21=1,Inputs!D21,MAX(Inputs!F21,ROUND(BO359*Inputs!E21+BP359+BQ359,2))))))</f>
        <v>0</v>
      </c>
      <c r="BS359">
        <f>IF(Inputs!$B$27&lt;&gt;"Ready","PENDING INPUTS",IF(BO359&lt;=0,99,1+IF(AND(K359&gt;0,OR(Inputs!C14&gt;Inputs!C21,AND(Inputs!C14=Inputs!C21,0&lt;7))),1,0)+IF(AND(S359&gt;0,OR(Inputs!C15&gt;Inputs!C21,AND(Inputs!C15=Inputs!C21,1&lt;7))),1,0)+IF(AND(AA359&gt;0,OR(Inputs!C16&gt;Inputs!C21,AND(Inputs!C16=Inputs!C21,2&lt;7))),1,0)+IF(AND(AI359&gt;0,OR(Inputs!C17&gt;Inputs!C21,AND(Inputs!C17=Inputs!C21,3&lt;7))),1,0)+IF(AND(AQ359&gt;0,OR(Inputs!C18&gt;Inputs!C21,AND(Inputs!C18=Inputs!C21,4&lt;7))),1,0)+IF(AND(AY359&gt;0,OR(Inputs!C19&gt;Inputs!C21,AND(Inputs!C19=Inputs!C21,5&lt;7))),1,0)+IF(AND(BG359&gt;0,OR(Inputs!C20&gt;Inputs!C21,AND(Inputs!C20=Inputs!C21,6&lt;7))),1,0)+IF(AND(BW359&gt;0,OR(Inputs!C22&gt;Inputs!C21,AND(Inputs!C22=Inputs!C21,8&lt;7))),1,0)+IF(AND(CE359&gt;0,OR(Inputs!C23&gt;Inputs!C21,AND(Inputs!C23=Inputs!C21,9&lt;7))),1,0)))</f>
        <v>99</v>
      </c>
      <c r="BT359" s="3">
        <f>IF(Inputs!$B$27&lt;&gt;"Ready","PENDING INPUTS",IF(A359&gt;Inputs!$B$6,0,MIN(MAX(0,(BO359+BP359+BQ359)-BR359),MAX(0,C359-D359-(IF(O359&lt;BS359,K359+L359+M359-N359,0)+IF(W359&lt;BS359,S359+T359+U359-V359,0)+IF(AE359&lt;BS359,AA359+AB359+AC359-AD359,0)+IF(AM359&lt;BS359,AI359+AJ359+AK359-AL359,0)+IF(AU359&lt;BS359,AQ359+AR359+AS359-AT359,0)+IF(BC359&lt;BS359,AY359+AZ359+BA359-BB359,0)+IF(BK359&lt;BS359,BG359+BH359+BI359-BJ359,0)+IF(BS359&lt;BS359,BO359+BP359+BQ359-BR359,0)+IF(CA359&lt;BS359,BW359+BX359+BY359-BZ359,0)+IF(CI359&lt;BS359,CE359+CF359+CG359-CH359,0))))))</f>
        <v>0</v>
      </c>
      <c r="BU359" s="3">
        <f>IF(Inputs!$B$27&lt;&gt;"Ready","PENDING INPUTS",MIN((BO359+BP359+BQ359),IF(D359&gt;C359,IF(D359=0,0,BR359*C359/D359),BR359+BT359)))</f>
        <v>0</v>
      </c>
      <c r="BV359" s="3">
        <f>IF(Inputs!$B$27&lt;&gt;"Ready","PENDING INPUTS",MAX(0,(BO359+BP359+BQ359)-BU359))</f>
        <v>0</v>
      </c>
      <c r="BW359" s="3">
        <f>IF(Inputs!$B$27&lt;&gt;"Ready","PENDING INPUTS",CD358)</f>
        <v>0</v>
      </c>
      <c r="BX359" s="3">
        <f>IF(Inputs!$B$27&lt;&gt;"Ready","PENDING INPUTS",IF(A359&lt;=Inputs!$B$6,ROUND(BW359*Inputs!C22/12,2),0))</f>
        <v>0</v>
      </c>
      <c r="BY359" s="3">
        <f>IF(Inputs!$B$27&lt;&gt;"Ready","PENDING INPUTS",IF(AND(A359&lt;=Inputs!$B$6,BW359&gt;0),Inputs!G22,0))</f>
        <v>0</v>
      </c>
      <c r="BZ359" s="3">
        <f>IF(Inputs!$B$27&lt;&gt;"Ready","PENDING INPUTS",IF(A359&gt;Inputs!$B$6,0,MIN((BW359+BX359+BY359),IF(Inputs!H22=1,Inputs!D22,MAX(Inputs!F22,ROUND(BW359*Inputs!E22+BX359+BY359,2))))))</f>
        <v>0</v>
      </c>
      <c r="CA359">
        <f>IF(Inputs!$B$27&lt;&gt;"Ready","PENDING INPUTS",IF(BW359&lt;=0,99,1+IF(AND(K359&gt;0,OR(Inputs!C14&gt;Inputs!C22,AND(Inputs!C14=Inputs!C22,0&lt;8))),1,0)+IF(AND(S359&gt;0,OR(Inputs!C15&gt;Inputs!C22,AND(Inputs!C15=Inputs!C22,1&lt;8))),1,0)+IF(AND(AA359&gt;0,OR(Inputs!C16&gt;Inputs!C22,AND(Inputs!C16=Inputs!C22,2&lt;8))),1,0)+IF(AND(AI359&gt;0,OR(Inputs!C17&gt;Inputs!C22,AND(Inputs!C17=Inputs!C22,3&lt;8))),1,0)+IF(AND(AQ359&gt;0,OR(Inputs!C18&gt;Inputs!C22,AND(Inputs!C18=Inputs!C22,4&lt;8))),1,0)+IF(AND(AY359&gt;0,OR(Inputs!C19&gt;Inputs!C22,AND(Inputs!C19=Inputs!C22,5&lt;8))),1,0)+IF(AND(BG359&gt;0,OR(Inputs!C20&gt;Inputs!C22,AND(Inputs!C20=Inputs!C22,6&lt;8))),1,0)+IF(AND(BO359&gt;0,OR(Inputs!C21&gt;Inputs!C22,AND(Inputs!C21=Inputs!C22,7&lt;8))),1,0)+IF(AND(CE359&gt;0,OR(Inputs!C23&gt;Inputs!C22,AND(Inputs!C23=Inputs!C22,9&lt;8))),1,0)))</f>
        <v>99</v>
      </c>
      <c r="CB359" s="3">
        <f>IF(Inputs!$B$27&lt;&gt;"Ready","PENDING INPUTS",IF(A359&gt;Inputs!$B$6,0,MIN(MAX(0,(BW359+BX359+BY359)-BZ359),MAX(0,C359-D359-(IF(O359&lt;CA359,K359+L359+M359-N359,0)+IF(W359&lt;CA359,S359+T359+U359-V359,0)+IF(AE359&lt;CA359,AA359+AB359+AC359-AD359,0)+IF(AM359&lt;CA359,AI359+AJ359+AK359-AL359,0)+IF(AU359&lt;CA359,AQ359+AR359+AS359-AT359,0)+IF(BC359&lt;CA359,AY359+AZ359+BA359-BB359,0)+IF(BK359&lt;CA359,BG359+BH359+BI359-BJ359,0)+IF(BS359&lt;CA359,BO359+BP359+BQ359-BR359,0)+IF(CA359&lt;CA359,BW359+BX359+BY359-BZ359,0)+IF(CI359&lt;CA359,CE359+CF359+CG359-CH359,0))))))</f>
        <v>0</v>
      </c>
      <c r="CC359" s="3">
        <f>IF(Inputs!$B$27&lt;&gt;"Ready","PENDING INPUTS",MIN((BW359+BX359+BY359),IF(D359&gt;C359,IF(D359=0,0,BZ359*C359/D359),BZ359+CB359)))</f>
        <v>0</v>
      </c>
      <c r="CD359" s="3">
        <f>IF(Inputs!$B$27&lt;&gt;"Ready","PENDING INPUTS",MAX(0,(BW359+BX359+BY359)-CC359))</f>
        <v>0</v>
      </c>
      <c r="CE359" s="3">
        <f>IF(Inputs!$B$27&lt;&gt;"Ready","PENDING INPUTS",CL358)</f>
        <v>0</v>
      </c>
      <c r="CF359" s="3">
        <f>IF(Inputs!$B$27&lt;&gt;"Ready","PENDING INPUTS",IF(A359&lt;=Inputs!$B$6,ROUND(CE359*Inputs!C23/12,2),0))</f>
        <v>0</v>
      </c>
      <c r="CG359" s="3">
        <f>IF(Inputs!$B$27&lt;&gt;"Ready","PENDING INPUTS",IF(AND(A359&lt;=Inputs!$B$6,CE359&gt;0),Inputs!G23,0))</f>
        <v>0</v>
      </c>
      <c r="CH359" s="3">
        <f>IF(Inputs!$B$27&lt;&gt;"Ready","PENDING INPUTS",IF(A359&gt;Inputs!$B$6,0,MIN((CE359+CF359+CG359),IF(Inputs!H23=1,Inputs!D23,MAX(Inputs!F23,ROUND(CE359*Inputs!E23+CF359+CG359,2))))))</f>
        <v>0</v>
      </c>
      <c r="CI359">
        <f>IF(Inputs!$B$27&lt;&gt;"Ready","PENDING INPUTS",IF(CE359&lt;=0,99,1+IF(AND(K359&gt;0,OR(Inputs!C14&gt;Inputs!C23,AND(Inputs!C14=Inputs!C23,0&lt;9))),1,0)+IF(AND(S359&gt;0,OR(Inputs!C15&gt;Inputs!C23,AND(Inputs!C15=Inputs!C23,1&lt;9))),1,0)+IF(AND(AA359&gt;0,OR(Inputs!C16&gt;Inputs!C23,AND(Inputs!C16=Inputs!C23,2&lt;9))),1,0)+IF(AND(AI359&gt;0,OR(Inputs!C17&gt;Inputs!C23,AND(Inputs!C17=Inputs!C23,3&lt;9))),1,0)+IF(AND(AQ359&gt;0,OR(Inputs!C18&gt;Inputs!C23,AND(Inputs!C18=Inputs!C23,4&lt;9))),1,0)+IF(AND(AY359&gt;0,OR(Inputs!C19&gt;Inputs!C23,AND(Inputs!C19=Inputs!C23,5&lt;9))),1,0)+IF(AND(BG359&gt;0,OR(Inputs!C20&gt;Inputs!C23,AND(Inputs!C20=Inputs!C23,6&lt;9))),1,0)+IF(AND(BO359&gt;0,OR(Inputs!C21&gt;Inputs!C23,AND(Inputs!C21=Inputs!C23,7&lt;9))),1,0)+IF(AND(BW359&gt;0,OR(Inputs!C22&gt;Inputs!C23,AND(Inputs!C22=Inputs!C23,8&lt;9))),1,0)))</f>
        <v>99</v>
      </c>
      <c r="CJ359" s="3">
        <f>IF(Inputs!$B$27&lt;&gt;"Ready","PENDING INPUTS",IF(A359&gt;Inputs!$B$6,0,MIN(MAX(0,(CE359+CF359+CG359)-CH359),MAX(0,C359-D359-(IF(O359&lt;CI359,K359+L359+M359-N359,0)+IF(W359&lt;CI359,S359+T359+U359-V359,0)+IF(AE359&lt;CI359,AA359+AB359+AC359-AD359,0)+IF(AM359&lt;CI359,AI359+AJ359+AK359-AL359,0)+IF(AU359&lt;CI359,AQ359+AR359+AS359-AT359,0)+IF(BC359&lt;CI359,AY359+AZ359+BA359-BB359,0)+IF(BK359&lt;CI359,BG359+BH359+BI359-BJ359,0)+IF(BS359&lt;CI359,BO359+BP359+BQ359-BR359,0)+IF(CA359&lt;CI359,BW359+BX359+BY359-BZ359,0)+IF(CI359&lt;CI359,CE359+CF359+CG359-CH359,0))))))</f>
        <v>0</v>
      </c>
      <c r="CK359" s="3">
        <f>IF(Inputs!$B$27&lt;&gt;"Ready","PENDING INPUTS",MIN((CE359+CF359+CG359),IF(D359&gt;C359,IF(D359=0,0,CH359*C359/D359),CH359+CJ359)))</f>
        <v>0</v>
      </c>
      <c r="CL359" s="3">
        <f>IF(Inputs!$B$27&lt;&gt;"Ready","PENDING INPUTS",MAX(0,(CE359+CF359+CG359)-CK359))</f>
        <v>0</v>
      </c>
    </row>
    <row r="360" spans="1:90" ht="27.95" customHeight="1" x14ac:dyDescent="0.25">
      <c r="A360">
        <v>356</v>
      </c>
      <c r="B360" s="13">
        <f>IF(Inputs!$B$27&lt;&gt;"Ready","PENDING INPUTS",EDATE(Inputs!$B$5,A360-1))</f>
        <v>57101</v>
      </c>
      <c r="C360" s="3">
        <f>IF(Inputs!$B$27&lt;&gt;"Ready","PENDING INPUTS",IF(A360&lt;=Inputs!$B$6,MAX(0,Inputs!$B$4+IF(A360=Inputs!$B$7,Inputs!$B$8,0)+IF(A360=Inputs!$B$9,Inputs!$B$10,0)),0))</f>
        <v>0</v>
      </c>
      <c r="D360" s="3">
        <f>IF(Inputs!$B$27&lt;&gt;"Ready","PENDING INPUTS",SUM(N360,V360,AD360,AL360,AT360,BB360,BJ360,BR360,BZ360,CH360))</f>
        <v>0</v>
      </c>
      <c r="E360" s="3">
        <f>IF(Inputs!$B$27&lt;&gt;"Ready","PENDING INPUTS",MAX(0,D360-C360))</f>
        <v>0</v>
      </c>
      <c r="F360" s="3">
        <f>IF(Inputs!$B$27&lt;&gt;"Ready","PENDING INPUTS",SUM(Q360,Y360,AG360,AO360,AW360,BE360,BM360,BU360,CC360,CK360))</f>
        <v>0</v>
      </c>
      <c r="G360" s="3">
        <f>IF(Inputs!$B$27&lt;&gt;"Ready","PENDING INPUTS",SUM(L360,T360,AB360,AJ360,AR360,AZ360,BH360,BP360,BX360,CF360))</f>
        <v>0</v>
      </c>
      <c r="H360" s="3">
        <f>IF(Inputs!$B$27&lt;&gt;"Ready","PENDING INPUTS",SUM(M360,U360,AC360,AK360,AS360,BA360,BI360,BQ360,BY360,CG360))</f>
        <v>0</v>
      </c>
      <c r="I360" s="3">
        <f>IF(Inputs!$B$27&lt;&gt;"Ready","PENDING INPUTS",SUM(R360,Z360,AH360,AP360,AX360,BF360,BN360,BV360,CD360,CL360))</f>
        <v>0</v>
      </c>
      <c r="J360" t="str">
        <f>IF(Inputs!$B$27&lt;&gt;"Ready","PENDING INPUTS",IF(A360&gt;Inputs!$B$6,"Beyond horizon",IF(E360&gt;0.005,"MINIMUM SHORTFALL",IF(I360&lt;0.005,"Paid off","In progress"))))</f>
        <v>Beyond horizon</v>
      </c>
      <c r="K360" s="3">
        <f>IF(Inputs!$B$27&lt;&gt;"Ready","PENDING INPUTS",R359)</f>
        <v>0</v>
      </c>
      <c r="L360" s="3">
        <f>IF(Inputs!$B$27&lt;&gt;"Ready","PENDING INPUTS",IF(A360&lt;=Inputs!$B$6,ROUND(K360*Inputs!C14/12,2),0))</f>
        <v>0</v>
      </c>
      <c r="M360" s="3">
        <f>IF(Inputs!$B$27&lt;&gt;"Ready","PENDING INPUTS",IF(AND(A360&lt;=Inputs!$B$6,K360&gt;0),Inputs!G14,0))</f>
        <v>0</v>
      </c>
      <c r="N360" s="3">
        <f>IF(Inputs!$B$27&lt;&gt;"Ready","PENDING INPUTS",IF(A360&gt;Inputs!$B$6,0,MIN((K360+L360+M360),IF(Inputs!H14=1,Inputs!D14,MAX(Inputs!F14,ROUND(K360*Inputs!E14+L360+M360,2))))))</f>
        <v>0</v>
      </c>
      <c r="O360">
        <f>IF(Inputs!$B$27&lt;&gt;"Ready","PENDING INPUTS",IF(K360&lt;=0,99,1+IF(AND(S360&gt;0,OR(Inputs!C15&gt;Inputs!C14,AND(Inputs!C15=Inputs!C14,1&lt;0))),1,0)+IF(AND(AA360&gt;0,OR(Inputs!C16&gt;Inputs!C14,AND(Inputs!C16=Inputs!C14,2&lt;0))),1,0)+IF(AND(AI360&gt;0,OR(Inputs!C17&gt;Inputs!C14,AND(Inputs!C17=Inputs!C14,3&lt;0))),1,0)+IF(AND(AQ360&gt;0,OR(Inputs!C18&gt;Inputs!C14,AND(Inputs!C18=Inputs!C14,4&lt;0))),1,0)+IF(AND(AY360&gt;0,OR(Inputs!C19&gt;Inputs!C14,AND(Inputs!C19=Inputs!C14,5&lt;0))),1,0)+IF(AND(BG360&gt;0,OR(Inputs!C20&gt;Inputs!C14,AND(Inputs!C20=Inputs!C14,6&lt;0))),1,0)+IF(AND(BO360&gt;0,OR(Inputs!C21&gt;Inputs!C14,AND(Inputs!C21=Inputs!C14,7&lt;0))),1,0)+IF(AND(BW360&gt;0,OR(Inputs!C22&gt;Inputs!C14,AND(Inputs!C22=Inputs!C14,8&lt;0))),1,0)+IF(AND(CE360&gt;0,OR(Inputs!C23&gt;Inputs!C14,AND(Inputs!C23=Inputs!C14,9&lt;0))),1,0)))</f>
        <v>99</v>
      </c>
      <c r="P360" s="3">
        <f>IF(Inputs!$B$27&lt;&gt;"Ready","PENDING INPUTS",IF(A360&gt;Inputs!$B$6,0,MIN(MAX(0,(K360+L360+M360)-N360),MAX(0,C360-D360-(IF(O360&lt;O360,K360+L360+M360-N360,0)+IF(W360&lt;O360,S360+T360+U360-V360,0)+IF(AE360&lt;O360,AA360+AB360+AC360-AD360,0)+IF(AM360&lt;O360,AI360+AJ360+AK360-AL360,0)+IF(AU360&lt;O360,AQ360+AR360+AS360-AT360,0)+IF(BC360&lt;O360,AY360+AZ360+BA360-BB360,0)+IF(BK360&lt;O360,BG360+BH360+BI360-BJ360,0)+IF(BS360&lt;O360,BO360+BP360+BQ360-BR360,0)+IF(CA360&lt;O360,BW360+BX360+BY360-BZ360,0)+IF(CI360&lt;O360,CE360+CF360+CG360-CH360,0))))))</f>
        <v>0</v>
      </c>
      <c r="Q360" s="3">
        <f>IF(Inputs!$B$27&lt;&gt;"Ready","PENDING INPUTS",MIN((K360+L360+M360),IF(D360&gt;C360,IF(D360=0,0,N360*C360/D360),N360+P360)))</f>
        <v>0</v>
      </c>
      <c r="R360" s="3">
        <f>IF(Inputs!$B$27&lt;&gt;"Ready","PENDING INPUTS",MAX(0,(K360+L360+M360)-Q360))</f>
        <v>0</v>
      </c>
      <c r="S360" s="3">
        <f>IF(Inputs!$B$27&lt;&gt;"Ready","PENDING INPUTS",Z359)</f>
        <v>0</v>
      </c>
      <c r="T360" s="3">
        <f>IF(Inputs!$B$27&lt;&gt;"Ready","PENDING INPUTS",IF(A360&lt;=Inputs!$B$6,ROUND(S360*Inputs!C15/12,2),0))</f>
        <v>0</v>
      </c>
      <c r="U360" s="3">
        <f>IF(Inputs!$B$27&lt;&gt;"Ready","PENDING INPUTS",IF(AND(A360&lt;=Inputs!$B$6,S360&gt;0),Inputs!G15,0))</f>
        <v>0</v>
      </c>
      <c r="V360" s="3">
        <f>IF(Inputs!$B$27&lt;&gt;"Ready","PENDING INPUTS",IF(A360&gt;Inputs!$B$6,0,MIN((S360+T360+U360),IF(Inputs!H15=1,Inputs!D15,MAX(Inputs!F15,ROUND(S360*Inputs!E15+T360+U360,2))))))</f>
        <v>0</v>
      </c>
      <c r="W360">
        <f>IF(Inputs!$B$27&lt;&gt;"Ready","PENDING INPUTS",IF(S360&lt;=0,99,1+IF(AND(K360&gt;0,OR(Inputs!C14&gt;Inputs!C15,AND(Inputs!C14=Inputs!C15,0&lt;1))),1,0)+IF(AND(AA360&gt;0,OR(Inputs!C16&gt;Inputs!C15,AND(Inputs!C16=Inputs!C15,2&lt;1))),1,0)+IF(AND(AI360&gt;0,OR(Inputs!C17&gt;Inputs!C15,AND(Inputs!C17=Inputs!C15,3&lt;1))),1,0)+IF(AND(AQ360&gt;0,OR(Inputs!C18&gt;Inputs!C15,AND(Inputs!C18=Inputs!C15,4&lt;1))),1,0)+IF(AND(AY360&gt;0,OR(Inputs!C19&gt;Inputs!C15,AND(Inputs!C19=Inputs!C15,5&lt;1))),1,0)+IF(AND(BG360&gt;0,OR(Inputs!C20&gt;Inputs!C15,AND(Inputs!C20=Inputs!C15,6&lt;1))),1,0)+IF(AND(BO360&gt;0,OR(Inputs!C21&gt;Inputs!C15,AND(Inputs!C21=Inputs!C15,7&lt;1))),1,0)+IF(AND(BW360&gt;0,OR(Inputs!C22&gt;Inputs!C15,AND(Inputs!C22=Inputs!C15,8&lt;1))),1,0)+IF(AND(CE360&gt;0,OR(Inputs!C23&gt;Inputs!C15,AND(Inputs!C23=Inputs!C15,9&lt;1))),1,0)))</f>
        <v>99</v>
      </c>
      <c r="X360" s="3">
        <f>IF(Inputs!$B$27&lt;&gt;"Ready","PENDING INPUTS",IF(A360&gt;Inputs!$B$6,0,MIN(MAX(0,(S360+T360+U360)-V360),MAX(0,C360-D360-(IF(O360&lt;W360,K360+L360+M360-N360,0)+IF(W360&lt;W360,S360+T360+U360-V360,0)+IF(AE360&lt;W360,AA360+AB360+AC360-AD360,0)+IF(AM360&lt;W360,AI360+AJ360+AK360-AL360,0)+IF(AU360&lt;W360,AQ360+AR360+AS360-AT360,0)+IF(BC360&lt;W360,AY360+AZ360+BA360-BB360,0)+IF(BK360&lt;W360,BG360+BH360+BI360-BJ360,0)+IF(BS360&lt;W360,BO360+BP360+BQ360-BR360,0)+IF(CA360&lt;W360,BW360+BX360+BY360-BZ360,0)+IF(CI360&lt;W360,CE360+CF360+CG360-CH360,0))))))</f>
        <v>0</v>
      </c>
      <c r="Y360" s="3">
        <f>IF(Inputs!$B$27&lt;&gt;"Ready","PENDING INPUTS",MIN((S360+T360+U360),IF(D360&gt;C360,IF(D360=0,0,V360*C360/D360),V360+X360)))</f>
        <v>0</v>
      </c>
      <c r="Z360" s="3">
        <f>IF(Inputs!$B$27&lt;&gt;"Ready","PENDING INPUTS",MAX(0,(S360+T360+U360)-Y360))</f>
        <v>0</v>
      </c>
      <c r="AA360" s="3">
        <f>IF(Inputs!$B$27&lt;&gt;"Ready","PENDING INPUTS",AH359)</f>
        <v>0</v>
      </c>
      <c r="AB360" s="3">
        <f>IF(Inputs!$B$27&lt;&gt;"Ready","PENDING INPUTS",IF(A360&lt;=Inputs!$B$6,ROUND(AA360*Inputs!C16/12,2),0))</f>
        <v>0</v>
      </c>
      <c r="AC360" s="3">
        <f>IF(Inputs!$B$27&lt;&gt;"Ready","PENDING INPUTS",IF(AND(A360&lt;=Inputs!$B$6,AA360&gt;0),Inputs!G16,0))</f>
        <v>0</v>
      </c>
      <c r="AD360" s="3">
        <f>IF(Inputs!$B$27&lt;&gt;"Ready","PENDING INPUTS",IF(A360&gt;Inputs!$B$6,0,MIN((AA360+AB360+AC360),IF(Inputs!H16=1,Inputs!D16,MAX(Inputs!F16,ROUND(AA360*Inputs!E16+AB360+AC360,2))))))</f>
        <v>0</v>
      </c>
      <c r="AE360">
        <f>IF(Inputs!$B$27&lt;&gt;"Ready","PENDING INPUTS",IF(AA360&lt;=0,99,1+IF(AND(K360&gt;0,OR(Inputs!C14&gt;Inputs!C16,AND(Inputs!C14=Inputs!C16,0&lt;2))),1,0)+IF(AND(S360&gt;0,OR(Inputs!C15&gt;Inputs!C16,AND(Inputs!C15=Inputs!C16,1&lt;2))),1,0)+IF(AND(AI360&gt;0,OR(Inputs!C17&gt;Inputs!C16,AND(Inputs!C17=Inputs!C16,3&lt;2))),1,0)+IF(AND(AQ360&gt;0,OR(Inputs!C18&gt;Inputs!C16,AND(Inputs!C18=Inputs!C16,4&lt;2))),1,0)+IF(AND(AY360&gt;0,OR(Inputs!C19&gt;Inputs!C16,AND(Inputs!C19=Inputs!C16,5&lt;2))),1,0)+IF(AND(BG360&gt;0,OR(Inputs!C20&gt;Inputs!C16,AND(Inputs!C20=Inputs!C16,6&lt;2))),1,0)+IF(AND(BO360&gt;0,OR(Inputs!C21&gt;Inputs!C16,AND(Inputs!C21=Inputs!C16,7&lt;2))),1,0)+IF(AND(BW360&gt;0,OR(Inputs!C22&gt;Inputs!C16,AND(Inputs!C22=Inputs!C16,8&lt;2))),1,0)+IF(AND(CE360&gt;0,OR(Inputs!C23&gt;Inputs!C16,AND(Inputs!C23=Inputs!C16,9&lt;2))),1,0)))</f>
        <v>99</v>
      </c>
      <c r="AF360" s="3">
        <f>IF(Inputs!$B$27&lt;&gt;"Ready","PENDING INPUTS",IF(A360&gt;Inputs!$B$6,0,MIN(MAX(0,(AA360+AB360+AC360)-AD360),MAX(0,C360-D360-(IF(O360&lt;AE360,K360+L360+M360-N360,0)+IF(W360&lt;AE360,S360+T360+U360-V360,0)+IF(AE360&lt;AE360,AA360+AB360+AC360-AD360,0)+IF(AM360&lt;AE360,AI360+AJ360+AK360-AL360,0)+IF(AU360&lt;AE360,AQ360+AR360+AS360-AT360,0)+IF(BC360&lt;AE360,AY360+AZ360+BA360-BB360,0)+IF(BK360&lt;AE360,BG360+BH360+BI360-BJ360,0)+IF(BS360&lt;AE360,BO360+BP360+BQ360-BR360,0)+IF(CA360&lt;AE360,BW360+BX360+BY360-BZ360,0)+IF(CI360&lt;AE360,CE360+CF360+CG360-CH360,0))))))</f>
        <v>0</v>
      </c>
      <c r="AG360" s="3">
        <f>IF(Inputs!$B$27&lt;&gt;"Ready","PENDING INPUTS",MIN((AA360+AB360+AC360),IF(D360&gt;C360,IF(D360=0,0,AD360*C360/D360),AD360+AF360)))</f>
        <v>0</v>
      </c>
      <c r="AH360" s="3">
        <f>IF(Inputs!$B$27&lt;&gt;"Ready","PENDING INPUTS",MAX(0,(AA360+AB360+AC360)-AG360))</f>
        <v>0</v>
      </c>
      <c r="AI360" s="3">
        <f>IF(Inputs!$B$27&lt;&gt;"Ready","PENDING INPUTS",AP359)</f>
        <v>0</v>
      </c>
      <c r="AJ360" s="3">
        <f>IF(Inputs!$B$27&lt;&gt;"Ready","PENDING INPUTS",IF(A360&lt;=Inputs!$B$6,ROUND(AI360*Inputs!C17/12,2),0))</f>
        <v>0</v>
      </c>
      <c r="AK360" s="3">
        <f>IF(Inputs!$B$27&lt;&gt;"Ready","PENDING INPUTS",IF(AND(A360&lt;=Inputs!$B$6,AI360&gt;0),Inputs!G17,0))</f>
        <v>0</v>
      </c>
      <c r="AL360" s="3">
        <f>IF(Inputs!$B$27&lt;&gt;"Ready","PENDING INPUTS",IF(A360&gt;Inputs!$B$6,0,MIN((AI360+AJ360+AK360),IF(Inputs!H17=1,Inputs!D17,MAX(Inputs!F17,ROUND(AI360*Inputs!E17+AJ360+AK360,2))))))</f>
        <v>0</v>
      </c>
      <c r="AM360">
        <f>IF(Inputs!$B$27&lt;&gt;"Ready","PENDING INPUTS",IF(AI360&lt;=0,99,1+IF(AND(K360&gt;0,OR(Inputs!C14&gt;Inputs!C17,AND(Inputs!C14=Inputs!C17,0&lt;3))),1,0)+IF(AND(S360&gt;0,OR(Inputs!C15&gt;Inputs!C17,AND(Inputs!C15=Inputs!C17,1&lt;3))),1,0)+IF(AND(AA360&gt;0,OR(Inputs!C16&gt;Inputs!C17,AND(Inputs!C16=Inputs!C17,2&lt;3))),1,0)+IF(AND(AQ360&gt;0,OR(Inputs!C18&gt;Inputs!C17,AND(Inputs!C18=Inputs!C17,4&lt;3))),1,0)+IF(AND(AY360&gt;0,OR(Inputs!C19&gt;Inputs!C17,AND(Inputs!C19=Inputs!C17,5&lt;3))),1,0)+IF(AND(BG360&gt;0,OR(Inputs!C20&gt;Inputs!C17,AND(Inputs!C20=Inputs!C17,6&lt;3))),1,0)+IF(AND(BO360&gt;0,OR(Inputs!C21&gt;Inputs!C17,AND(Inputs!C21=Inputs!C17,7&lt;3))),1,0)+IF(AND(BW360&gt;0,OR(Inputs!C22&gt;Inputs!C17,AND(Inputs!C22=Inputs!C17,8&lt;3))),1,0)+IF(AND(CE360&gt;0,OR(Inputs!C23&gt;Inputs!C17,AND(Inputs!C23=Inputs!C17,9&lt;3))),1,0)))</f>
        <v>99</v>
      </c>
      <c r="AN360" s="3">
        <f>IF(Inputs!$B$27&lt;&gt;"Ready","PENDING INPUTS",IF(A360&gt;Inputs!$B$6,0,MIN(MAX(0,(AI360+AJ360+AK360)-AL360),MAX(0,C360-D360-(IF(O360&lt;AM360,K360+L360+M360-N360,0)+IF(W360&lt;AM360,S360+T360+U360-V360,0)+IF(AE360&lt;AM360,AA360+AB360+AC360-AD360,0)+IF(AM360&lt;AM360,AI360+AJ360+AK360-AL360,0)+IF(AU360&lt;AM360,AQ360+AR360+AS360-AT360,0)+IF(BC360&lt;AM360,AY360+AZ360+BA360-BB360,0)+IF(BK360&lt;AM360,BG360+BH360+BI360-BJ360,0)+IF(BS360&lt;AM360,BO360+BP360+BQ360-BR360,0)+IF(CA360&lt;AM360,BW360+BX360+BY360-BZ360,0)+IF(CI360&lt;AM360,CE360+CF360+CG360-CH360,0))))))</f>
        <v>0</v>
      </c>
      <c r="AO360" s="3">
        <f>IF(Inputs!$B$27&lt;&gt;"Ready","PENDING INPUTS",MIN((AI360+AJ360+AK360),IF(D360&gt;C360,IF(D360=0,0,AL360*C360/D360),AL360+AN360)))</f>
        <v>0</v>
      </c>
      <c r="AP360" s="3">
        <f>IF(Inputs!$B$27&lt;&gt;"Ready","PENDING INPUTS",MAX(0,(AI360+AJ360+AK360)-AO360))</f>
        <v>0</v>
      </c>
      <c r="AQ360" s="3">
        <f>IF(Inputs!$B$27&lt;&gt;"Ready","PENDING INPUTS",AX359)</f>
        <v>0</v>
      </c>
      <c r="AR360" s="3">
        <f>IF(Inputs!$B$27&lt;&gt;"Ready","PENDING INPUTS",IF(A360&lt;=Inputs!$B$6,ROUND(AQ360*Inputs!C18/12,2),0))</f>
        <v>0</v>
      </c>
      <c r="AS360" s="3">
        <f>IF(Inputs!$B$27&lt;&gt;"Ready","PENDING INPUTS",IF(AND(A360&lt;=Inputs!$B$6,AQ360&gt;0),Inputs!G18,0))</f>
        <v>0</v>
      </c>
      <c r="AT360" s="3">
        <f>IF(Inputs!$B$27&lt;&gt;"Ready","PENDING INPUTS",IF(A360&gt;Inputs!$B$6,0,MIN((AQ360+AR360+AS360),IF(Inputs!H18=1,Inputs!D18,MAX(Inputs!F18,ROUND(AQ360*Inputs!E18+AR360+AS360,2))))))</f>
        <v>0</v>
      </c>
      <c r="AU360">
        <f>IF(Inputs!$B$27&lt;&gt;"Ready","PENDING INPUTS",IF(AQ360&lt;=0,99,1+IF(AND(K360&gt;0,OR(Inputs!C14&gt;Inputs!C18,AND(Inputs!C14=Inputs!C18,0&lt;4))),1,0)+IF(AND(S360&gt;0,OR(Inputs!C15&gt;Inputs!C18,AND(Inputs!C15=Inputs!C18,1&lt;4))),1,0)+IF(AND(AA360&gt;0,OR(Inputs!C16&gt;Inputs!C18,AND(Inputs!C16=Inputs!C18,2&lt;4))),1,0)+IF(AND(AI360&gt;0,OR(Inputs!C17&gt;Inputs!C18,AND(Inputs!C17=Inputs!C18,3&lt;4))),1,0)+IF(AND(AY360&gt;0,OR(Inputs!C19&gt;Inputs!C18,AND(Inputs!C19=Inputs!C18,5&lt;4))),1,0)+IF(AND(BG360&gt;0,OR(Inputs!C20&gt;Inputs!C18,AND(Inputs!C20=Inputs!C18,6&lt;4))),1,0)+IF(AND(BO360&gt;0,OR(Inputs!C21&gt;Inputs!C18,AND(Inputs!C21=Inputs!C18,7&lt;4))),1,0)+IF(AND(BW360&gt;0,OR(Inputs!C22&gt;Inputs!C18,AND(Inputs!C22=Inputs!C18,8&lt;4))),1,0)+IF(AND(CE360&gt;0,OR(Inputs!C23&gt;Inputs!C18,AND(Inputs!C23=Inputs!C18,9&lt;4))),1,0)))</f>
        <v>99</v>
      </c>
      <c r="AV360" s="3">
        <f>IF(Inputs!$B$27&lt;&gt;"Ready","PENDING INPUTS",IF(A360&gt;Inputs!$B$6,0,MIN(MAX(0,(AQ360+AR360+AS360)-AT360),MAX(0,C360-D360-(IF(O360&lt;AU360,K360+L360+M360-N360,0)+IF(W360&lt;AU360,S360+T360+U360-V360,0)+IF(AE360&lt;AU360,AA360+AB360+AC360-AD360,0)+IF(AM360&lt;AU360,AI360+AJ360+AK360-AL360,0)+IF(AU360&lt;AU360,AQ360+AR360+AS360-AT360,0)+IF(BC360&lt;AU360,AY360+AZ360+BA360-BB360,0)+IF(BK360&lt;AU360,BG360+BH360+BI360-BJ360,0)+IF(BS360&lt;AU360,BO360+BP360+BQ360-BR360,0)+IF(CA360&lt;AU360,BW360+BX360+BY360-BZ360,0)+IF(CI360&lt;AU360,CE360+CF360+CG360-CH360,0))))))</f>
        <v>0</v>
      </c>
      <c r="AW360" s="3">
        <f>IF(Inputs!$B$27&lt;&gt;"Ready","PENDING INPUTS",MIN((AQ360+AR360+AS360),IF(D360&gt;C360,IF(D360=0,0,AT360*C360/D360),AT360+AV360)))</f>
        <v>0</v>
      </c>
      <c r="AX360" s="3">
        <f>IF(Inputs!$B$27&lt;&gt;"Ready","PENDING INPUTS",MAX(0,(AQ360+AR360+AS360)-AW360))</f>
        <v>0</v>
      </c>
      <c r="AY360" s="3">
        <f>IF(Inputs!$B$27&lt;&gt;"Ready","PENDING INPUTS",BF359)</f>
        <v>0</v>
      </c>
      <c r="AZ360" s="3">
        <f>IF(Inputs!$B$27&lt;&gt;"Ready","PENDING INPUTS",IF(A360&lt;=Inputs!$B$6,ROUND(AY360*Inputs!C19/12,2),0))</f>
        <v>0</v>
      </c>
      <c r="BA360" s="3">
        <f>IF(Inputs!$B$27&lt;&gt;"Ready","PENDING INPUTS",IF(AND(A360&lt;=Inputs!$B$6,AY360&gt;0),Inputs!G19,0))</f>
        <v>0</v>
      </c>
      <c r="BB360" s="3">
        <f>IF(Inputs!$B$27&lt;&gt;"Ready","PENDING INPUTS",IF(A360&gt;Inputs!$B$6,0,MIN((AY360+AZ360+BA360),IF(Inputs!H19=1,Inputs!D19,MAX(Inputs!F19,ROUND(AY360*Inputs!E19+AZ360+BA360,2))))))</f>
        <v>0</v>
      </c>
      <c r="BC360">
        <f>IF(Inputs!$B$27&lt;&gt;"Ready","PENDING INPUTS",IF(AY360&lt;=0,99,1+IF(AND(K360&gt;0,OR(Inputs!C14&gt;Inputs!C19,AND(Inputs!C14=Inputs!C19,0&lt;5))),1,0)+IF(AND(S360&gt;0,OR(Inputs!C15&gt;Inputs!C19,AND(Inputs!C15=Inputs!C19,1&lt;5))),1,0)+IF(AND(AA360&gt;0,OR(Inputs!C16&gt;Inputs!C19,AND(Inputs!C16=Inputs!C19,2&lt;5))),1,0)+IF(AND(AI360&gt;0,OR(Inputs!C17&gt;Inputs!C19,AND(Inputs!C17=Inputs!C19,3&lt;5))),1,0)+IF(AND(AQ360&gt;0,OR(Inputs!C18&gt;Inputs!C19,AND(Inputs!C18=Inputs!C19,4&lt;5))),1,0)+IF(AND(BG360&gt;0,OR(Inputs!C20&gt;Inputs!C19,AND(Inputs!C20=Inputs!C19,6&lt;5))),1,0)+IF(AND(BO360&gt;0,OR(Inputs!C21&gt;Inputs!C19,AND(Inputs!C21=Inputs!C19,7&lt;5))),1,0)+IF(AND(BW360&gt;0,OR(Inputs!C22&gt;Inputs!C19,AND(Inputs!C22=Inputs!C19,8&lt;5))),1,0)+IF(AND(CE360&gt;0,OR(Inputs!C23&gt;Inputs!C19,AND(Inputs!C23=Inputs!C19,9&lt;5))),1,0)))</f>
        <v>99</v>
      </c>
      <c r="BD360" s="3">
        <f>IF(Inputs!$B$27&lt;&gt;"Ready","PENDING INPUTS",IF(A360&gt;Inputs!$B$6,0,MIN(MAX(0,(AY360+AZ360+BA360)-BB360),MAX(0,C360-D360-(IF(O360&lt;BC360,K360+L360+M360-N360,0)+IF(W360&lt;BC360,S360+T360+U360-V360,0)+IF(AE360&lt;BC360,AA360+AB360+AC360-AD360,0)+IF(AM360&lt;BC360,AI360+AJ360+AK360-AL360,0)+IF(AU360&lt;BC360,AQ360+AR360+AS360-AT360,0)+IF(BC360&lt;BC360,AY360+AZ360+BA360-BB360,0)+IF(BK360&lt;BC360,BG360+BH360+BI360-BJ360,0)+IF(BS360&lt;BC360,BO360+BP360+BQ360-BR360,0)+IF(CA360&lt;BC360,BW360+BX360+BY360-BZ360,0)+IF(CI360&lt;BC360,CE360+CF360+CG360-CH360,0))))))</f>
        <v>0</v>
      </c>
      <c r="BE360" s="3">
        <f>IF(Inputs!$B$27&lt;&gt;"Ready","PENDING INPUTS",MIN((AY360+AZ360+BA360),IF(D360&gt;C360,IF(D360=0,0,BB360*C360/D360),BB360+BD360)))</f>
        <v>0</v>
      </c>
      <c r="BF360" s="3">
        <f>IF(Inputs!$B$27&lt;&gt;"Ready","PENDING INPUTS",MAX(0,(AY360+AZ360+BA360)-BE360))</f>
        <v>0</v>
      </c>
      <c r="BG360" s="3">
        <f>IF(Inputs!$B$27&lt;&gt;"Ready","PENDING INPUTS",BN359)</f>
        <v>0</v>
      </c>
      <c r="BH360" s="3">
        <f>IF(Inputs!$B$27&lt;&gt;"Ready","PENDING INPUTS",IF(A360&lt;=Inputs!$B$6,ROUND(BG360*Inputs!C20/12,2),0))</f>
        <v>0</v>
      </c>
      <c r="BI360" s="3">
        <f>IF(Inputs!$B$27&lt;&gt;"Ready","PENDING INPUTS",IF(AND(A360&lt;=Inputs!$B$6,BG360&gt;0),Inputs!G20,0))</f>
        <v>0</v>
      </c>
      <c r="BJ360" s="3">
        <f>IF(Inputs!$B$27&lt;&gt;"Ready","PENDING INPUTS",IF(A360&gt;Inputs!$B$6,0,MIN((BG360+BH360+BI360),IF(Inputs!H20=1,Inputs!D20,MAX(Inputs!F20,ROUND(BG360*Inputs!E20+BH360+BI360,2))))))</f>
        <v>0</v>
      </c>
      <c r="BK360">
        <f>IF(Inputs!$B$27&lt;&gt;"Ready","PENDING INPUTS",IF(BG360&lt;=0,99,1+IF(AND(K360&gt;0,OR(Inputs!C14&gt;Inputs!C20,AND(Inputs!C14=Inputs!C20,0&lt;6))),1,0)+IF(AND(S360&gt;0,OR(Inputs!C15&gt;Inputs!C20,AND(Inputs!C15=Inputs!C20,1&lt;6))),1,0)+IF(AND(AA360&gt;0,OR(Inputs!C16&gt;Inputs!C20,AND(Inputs!C16=Inputs!C20,2&lt;6))),1,0)+IF(AND(AI360&gt;0,OR(Inputs!C17&gt;Inputs!C20,AND(Inputs!C17=Inputs!C20,3&lt;6))),1,0)+IF(AND(AQ360&gt;0,OR(Inputs!C18&gt;Inputs!C20,AND(Inputs!C18=Inputs!C20,4&lt;6))),1,0)+IF(AND(AY360&gt;0,OR(Inputs!C19&gt;Inputs!C20,AND(Inputs!C19=Inputs!C20,5&lt;6))),1,0)+IF(AND(BO360&gt;0,OR(Inputs!C21&gt;Inputs!C20,AND(Inputs!C21=Inputs!C20,7&lt;6))),1,0)+IF(AND(BW360&gt;0,OR(Inputs!C22&gt;Inputs!C20,AND(Inputs!C22=Inputs!C20,8&lt;6))),1,0)+IF(AND(CE360&gt;0,OR(Inputs!C23&gt;Inputs!C20,AND(Inputs!C23=Inputs!C20,9&lt;6))),1,0)))</f>
        <v>99</v>
      </c>
      <c r="BL360" s="3">
        <f>IF(Inputs!$B$27&lt;&gt;"Ready","PENDING INPUTS",IF(A360&gt;Inputs!$B$6,0,MIN(MAX(0,(BG360+BH360+BI360)-BJ360),MAX(0,C360-D360-(IF(O360&lt;BK360,K360+L360+M360-N360,0)+IF(W360&lt;BK360,S360+T360+U360-V360,0)+IF(AE360&lt;BK360,AA360+AB360+AC360-AD360,0)+IF(AM360&lt;BK360,AI360+AJ360+AK360-AL360,0)+IF(AU360&lt;BK360,AQ360+AR360+AS360-AT360,0)+IF(BC360&lt;BK360,AY360+AZ360+BA360-BB360,0)+IF(BK360&lt;BK360,BG360+BH360+BI360-BJ360,0)+IF(BS360&lt;BK360,BO360+BP360+BQ360-BR360,0)+IF(CA360&lt;BK360,BW360+BX360+BY360-BZ360,0)+IF(CI360&lt;BK360,CE360+CF360+CG360-CH360,0))))))</f>
        <v>0</v>
      </c>
      <c r="BM360" s="3">
        <f>IF(Inputs!$B$27&lt;&gt;"Ready","PENDING INPUTS",MIN((BG360+BH360+BI360),IF(D360&gt;C360,IF(D360=0,0,BJ360*C360/D360),BJ360+BL360)))</f>
        <v>0</v>
      </c>
      <c r="BN360" s="3">
        <f>IF(Inputs!$B$27&lt;&gt;"Ready","PENDING INPUTS",MAX(0,(BG360+BH360+BI360)-BM360))</f>
        <v>0</v>
      </c>
      <c r="BO360" s="3">
        <f>IF(Inputs!$B$27&lt;&gt;"Ready","PENDING INPUTS",BV359)</f>
        <v>0</v>
      </c>
      <c r="BP360" s="3">
        <f>IF(Inputs!$B$27&lt;&gt;"Ready","PENDING INPUTS",IF(A360&lt;=Inputs!$B$6,ROUND(BO360*Inputs!C21/12,2),0))</f>
        <v>0</v>
      </c>
      <c r="BQ360" s="3">
        <f>IF(Inputs!$B$27&lt;&gt;"Ready","PENDING INPUTS",IF(AND(A360&lt;=Inputs!$B$6,BO360&gt;0),Inputs!G21,0))</f>
        <v>0</v>
      </c>
      <c r="BR360" s="3">
        <f>IF(Inputs!$B$27&lt;&gt;"Ready","PENDING INPUTS",IF(A360&gt;Inputs!$B$6,0,MIN((BO360+BP360+BQ360),IF(Inputs!H21=1,Inputs!D21,MAX(Inputs!F21,ROUND(BO360*Inputs!E21+BP360+BQ360,2))))))</f>
        <v>0</v>
      </c>
      <c r="BS360">
        <f>IF(Inputs!$B$27&lt;&gt;"Ready","PENDING INPUTS",IF(BO360&lt;=0,99,1+IF(AND(K360&gt;0,OR(Inputs!C14&gt;Inputs!C21,AND(Inputs!C14=Inputs!C21,0&lt;7))),1,0)+IF(AND(S360&gt;0,OR(Inputs!C15&gt;Inputs!C21,AND(Inputs!C15=Inputs!C21,1&lt;7))),1,0)+IF(AND(AA360&gt;0,OR(Inputs!C16&gt;Inputs!C21,AND(Inputs!C16=Inputs!C21,2&lt;7))),1,0)+IF(AND(AI360&gt;0,OR(Inputs!C17&gt;Inputs!C21,AND(Inputs!C17=Inputs!C21,3&lt;7))),1,0)+IF(AND(AQ360&gt;0,OR(Inputs!C18&gt;Inputs!C21,AND(Inputs!C18=Inputs!C21,4&lt;7))),1,0)+IF(AND(AY360&gt;0,OR(Inputs!C19&gt;Inputs!C21,AND(Inputs!C19=Inputs!C21,5&lt;7))),1,0)+IF(AND(BG360&gt;0,OR(Inputs!C20&gt;Inputs!C21,AND(Inputs!C20=Inputs!C21,6&lt;7))),1,0)+IF(AND(BW360&gt;0,OR(Inputs!C22&gt;Inputs!C21,AND(Inputs!C22=Inputs!C21,8&lt;7))),1,0)+IF(AND(CE360&gt;0,OR(Inputs!C23&gt;Inputs!C21,AND(Inputs!C23=Inputs!C21,9&lt;7))),1,0)))</f>
        <v>99</v>
      </c>
      <c r="BT360" s="3">
        <f>IF(Inputs!$B$27&lt;&gt;"Ready","PENDING INPUTS",IF(A360&gt;Inputs!$B$6,0,MIN(MAX(0,(BO360+BP360+BQ360)-BR360),MAX(0,C360-D360-(IF(O360&lt;BS360,K360+L360+M360-N360,0)+IF(W360&lt;BS360,S360+T360+U360-V360,0)+IF(AE360&lt;BS360,AA360+AB360+AC360-AD360,0)+IF(AM360&lt;BS360,AI360+AJ360+AK360-AL360,0)+IF(AU360&lt;BS360,AQ360+AR360+AS360-AT360,0)+IF(BC360&lt;BS360,AY360+AZ360+BA360-BB360,0)+IF(BK360&lt;BS360,BG360+BH360+BI360-BJ360,0)+IF(BS360&lt;BS360,BO360+BP360+BQ360-BR360,0)+IF(CA360&lt;BS360,BW360+BX360+BY360-BZ360,0)+IF(CI360&lt;BS360,CE360+CF360+CG360-CH360,0))))))</f>
        <v>0</v>
      </c>
      <c r="BU360" s="3">
        <f>IF(Inputs!$B$27&lt;&gt;"Ready","PENDING INPUTS",MIN((BO360+BP360+BQ360),IF(D360&gt;C360,IF(D360=0,0,BR360*C360/D360),BR360+BT360)))</f>
        <v>0</v>
      </c>
      <c r="BV360" s="3">
        <f>IF(Inputs!$B$27&lt;&gt;"Ready","PENDING INPUTS",MAX(0,(BO360+BP360+BQ360)-BU360))</f>
        <v>0</v>
      </c>
      <c r="BW360" s="3">
        <f>IF(Inputs!$B$27&lt;&gt;"Ready","PENDING INPUTS",CD359)</f>
        <v>0</v>
      </c>
      <c r="BX360" s="3">
        <f>IF(Inputs!$B$27&lt;&gt;"Ready","PENDING INPUTS",IF(A360&lt;=Inputs!$B$6,ROUND(BW360*Inputs!C22/12,2),0))</f>
        <v>0</v>
      </c>
      <c r="BY360" s="3">
        <f>IF(Inputs!$B$27&lt;&gt;"Ready","PENDING INPUTS",IF(AND(A360&lt;=Inputs!$B$6,BW360&gt;0),Inputs!G22,0))</f>
        <v>0</v>
      </c>
      <c r="BZ360" s="3">
        <f>IF(Inputs!$B$27&lt;&gt;"Ready","PENDING INPUTS",IF(A360&gt;Inputs!$B$6,0,MIN((BW360+BX360+BY360),IF(Inputs!H22=1,Inputs!D22,MAX(Inputs!F22,ROUND(BW360*Inputs!E22+BX360+BY360,2))))))</f>
        <v>0</v>
      </c>
      <c r="CA360">
        <f>IF(Inputs!$B$27&lt;&gt;"Ready","PENDING INPUTS",IF(BW360&lt;=0,99,1+IF(AND(K360&gt;0,OR(Inputs!C14&gt;Inputs!C22,AND(Inputs!C14=Inputs!C22,0&lt;8))),1,0)+IF(AND(S360&gt;0,OR(Inputs!C15&gt;Inputs!C22,AND(Inputs!C15=Inputs!C22,1&lt;8))),1,0)+IF(AND(AA360&gt;0,OR(Inputs!C16&gt;Inputs!C22,AND(Inputs!C16=Inputs!C22,2&lt;8))),1,0)+IF(AND(AI360&gt;0,OR(Inputs!C17&gt;Inputs!C22,AND(Inputs!C17=Inputs!C22,3&lt;8))),1,0)+IF(AND(AQ360&gt;0,OR(Inputs!C18&gt;Inputs!C22,AND(Inputs!C18=Inputs!C22,4&lt;8))),1,0)+IF(AND(AY360&gt;0,OR(Inputs!C19&gt;Inputs!C22,AND(Inputs!C19=Inputs!C22,5&lt;8))),1,0)+IF(AND(BG360&gt;0,OR(Inputs!C20&gt;Inputs!C22,AND(Inputs!C20=Inputs!C22,6&lt;8))),1,0)+IF(AND(BO360&gt;0,OR(Inputs!C21&gt;Inputs!C22,AND(Inputs!C21=Inputs!C22,7&lt;8))),1,0)+IF(AND(CE360&gt;0,OR(Inputs!C23&gt;Inputs!C22,AND(Inputs!C23=Inputs!C22,9&lt;8))),1,0)))</f>
        <v>99</v>
      </c>
      <c r="CB360" s="3">
        <f>IF(Inputs!$B$27&lt;&gt;"Ready","PENDING INPUTS",IF(A360&gt;Inputs!$B$6,0,MIN(MAX(0,(BW360+BX360+BY360)-BZ360),MAX(0,C360-D360-(IF(O360&lt;CA360,K360+L360+M360-N360,0)+IF(W360&lt;CA360,S360+T360+U360-V360,0)+IF(AE360&lt;CA360,AA360+AB360+AC360-AD360,0)+IF(AM360&lt;CA360,AI360+AJ360+AK360-AL360,0)+IF(AU360&lt;CA360,AQ360+AR360+AS360-AT360,0)+IF(BC360&lt;CA360,AY360+AZ360+BA360-BB360,0)+IF(BK360&lt;CA360,BG360+BH360+BI360-BJ360,0)+IF(BS360&lt;CA360,BO360+BP360+BQ360-BR360,0)+IF(CA360&lt;CA360,BW360+BX360+BY360-BZ360,0)+IF(CI360&lt;CA360,CE360+CF360+CG360-CH360,0))))))</f>
        <v>0</v>
      </c>
      <c r="CC360" s="3">
        <f>IF(Inputs!$B$27&lt;&gt;"Ready","PENDING INPUTS",MIN((BW360+BX360+BY360),IF(D360&gt;C360,IF(D360=0,0,BZ360*C360/D360),BZ360+CB360)))</f>
        <v>0</v>
      </c>
      <c r="CD360" s="3">
        <f>IF(Inputs!$B$27&lt;&gt;"Ready","PENDING INPUTS",MAX(0,(BW360+BX360+BY360)-CC360))</f>
        <v>0</v>
      </c>
      <c r="CE360" s="3">
        <f>IF(Inputs!$B$27&lt;&gt;"Ready","PENDING INPUTS",CL359)</f>
        <v>0</v>
      </c>
      <c r="CF360" s="3">
        <f>IF(Inputs!$B$27&lt;&gt;"Ready","PENDING INPUTS",IF(A360&lt;=Inputs!$B$6,ROUND(CE360*Inputs!C23/12,2),0))</f>
        <v>0</v>
      </c>
      <c r="CG360" s="3">
        <f>IF(Inputs!$B$27&lt;&gt;"Ready","PENDING INPUTS",IF(AND(A360&lt;=Inputs!$B$6,CE360&gt;0),Inputs!G23,0))</f>
        <v>0</v>
      </c>
      <c r="CH360" s="3">
        <f>IF(Inputs!$B$27&lt;&gt;"Ready","PENDING INPUTS",IF(A360&gt;Inputs!$B$6,0,MIN((CE360+CF360+CG360),IF(Inputs!H23=1,Inputs!D23,MAX(Inputs!F23,ROUND(CE360*Inputs!E23+CF360+CG360,2))))))</f>
        <v>0</v>
      </c>
      <c r="CI360">
        <f>IF(Inputs!$B$27&lt;&gt;"Ready","PENDING INPUTS",IF(CE360&lt;=0,99,1+IF(AND(K360&gt;0,OR(Inputs!C14&gt;Inputs!C23,AND(Inputs!C14=Inputs!C23,0&lt;9))),1,0)+IF(AND(S360&gt;0,OR(Inputs!C15&gt;Inputs!C23,AND(Inputs!C15=Inputs!C23,1&lt;9))),1,0)+IF(AND(AA360&gt;0,OR(Inputs!C16&gt;Inputs!C23,AND(Inputs!C16=Inputs!C23,2&lt;9))),1,0)+IF(AND(AI360&gt;0,OR(Inputs!C17&gt;Inputs!C23,AND(Inputs!C17=Inputs!C23,3&lt;9))),1,0)+IF(AND(AQ360&gt;0,OR(Inputs!C18&gt;Inputs!C23,AND(Inputs!C18=Inputs!C23,4&lt;9))),1,0)+IF(AND(AY360&gt;0,OR(Inputs!C19&gt;Inputs!C23,AND(Inputs!C19=Inputs!C23,5&lt;9))),1,0)+IF(AND(BG360&gt;0,OR(Inputs!C20&gt;Inputs!C23,AND(Inputs!C20=Inputs!C23,6&lt;9))),1,0)+IF(AND(BO360&gt;0,OR(Inputs!C21&gt;Inputs!C23,AND(Inputs!C21=Inputs!C23,7&lt;9))),1,0)+IF(AND(BW360&gt;0,OR(Inputs!C22&gt;Inputs!C23,AND(Inputs!C22=Inputs!C23,8&lt;9))),1,0)))</f>
        <v>99</v>
      </c>
      <c r="CJ360" s="3">
        <f>IF(Inputs!$B$27&lt;&gt;"Ready","PENDING INPUTS",IF(A360&gt;Inputs!$B$6,0,MIN(MAX(0,(CE360+CF360+CG360)-CH360),MAX(0,C360-D360-(IF(O360&lt;CI360,K360+L360+M360-N360,0)+IF(W360&lt;CI360,S360+T360+U360-V360,0)+IF(AE360&lt;CI360,AA360+AB360+AC360-AD360,0)+IF(AM360&lt;CI360,AI360+AJ360+AK360-AL360,0)+IF(AU360&lt;CI360,AQ360+AR360+AS360-AT360,0)+IF(BC360&lt;CI360,AY360+AZ360+BA360-BB360,0)+IF(BK360&lt;CI360,BG360+BH360+BI360-BJ360,0)+IF(BS360&lt;CI360,BO360+BP360+BQ360-BR360,0)+IF(CA360&lt;CI360,BW360+BX360+BY360-BZ360,0)+IF(CI360&lt;CI360,CE360+CF360+CG360-CH360,0))))))</f>
        <v>0</v>
      </c>
      <c r="CK360" s="3">
        <f>IF(Inputs!$B$27&lt;&gt;"Ready","PENDING INPUTS",MIN((CE360+CF360+CG360),IF(D360&gt;C360,IF(D360=0,0,CH360*C360/D360),CH360+CJ360)))</f>
        <v>0</v>
      </c>
      <c r="CL360" s="3">
        <f>IF(Inputs!$B$27&lt;&gt;"Ready","PENDING INPUTS",MAX(0,(CE360+CF360+CG360)-CK360))</f>
        <v>0</v>
      </c>
    </row>
    <row r="361" spans="1:90" ht="27.95" customHeight="1" x14ac:dyDescent="0.25">
      <c r="A361">
        <v>357</v>
      </c>
      <c r="B361" s="13">
        <f>IF(Inputs!$B$27&lt;&gt;"Ready","PENDING INPUTS",EDATE(Inputs!$B$5,A361-1))</f>
        <v>57132</v>
      </c>
      <c r="C361" s="3">
        <f>IF(Inputs!$B$27&lt;&gt;"Ready","PENDING INPUTS",IF(A361&lt;=Inputs!$B$6,MAX(0,Inputs!$B$4+IF(A361=Inputs!$B$7,Inputs!$B$8,0)+IF(A361=Inputs!$B$9,Inputs!$B$10,0)),0))</f>
        <v>0</v>
      </c>
      <c r="D361" s="3">
        <f>IF(Inputs!$B$27&lt;&gt;"Ready","PENDING INPUTS",SUM(N361,V361,AD361,AL361,AT361,BB361,BJ361,BR361,BZ361,CH361))</f>
        <v>0</v>
      </c>
      <c r="E361" s="3">
        <f>IF(Inputs!$B$27&lt;&gt;"Ready","PENDING INPUTS",MAX(0,D361-C361))</f>
        <v>0</v>
      </c>
      <c r="F361" s="3">
        <f>IF(Inputs!$B$27&lt;&gt;"Ready","PENDING INPUTS",SUM(Q361,Y361,AG361,AO361,AW361,BE361,BM361,BU361,CC361,CK361))</f>
        <v>0</v>
      </c>
      <c r="G361" s="3">
        <f>IF(Inputs!$B$27&lt;&gt;"Ready","PENDING INPUTS",SUM(L361,T361,AB361,AJ361,AR361,AZ361,BH361,BP361,BX361,CF361))</f>
        <v>0</v>
      </c>
      <c r="H361" s="3">
        <f>IF(Inputs!$B$27&lt;&gt;"Ready","PENDING INPUTS",SUM(M361,U361,AC361,AK361,AS361,BA361,BI361,BQ361,BY361,CG361))</f>
        <v>0</v>
      </c>
      <c r="I361" s="3">
        <f>IF(Inputs!$B$27&lt;&gt;"Ready","PENDING INPUTS",SUM(R361,Z361,AH361,AP361,AX361,BF361,BN361,BV361,CD361,CL361))</f>
        <v>0</v>
      </c>
      <c r="J361" t="str">
        <f>IF(Inputs!$B$27&lt;&gt;"Ready","PENDING INPUTS",IF(A361&gt;Inputs!$B$6,"Beyond horizon",IF(E361&gt;0.005,"MINIMUM SHORTFALL",IF(I361&lt;0.005,"Paid off","In progress"))))</f>
        <v>Beyond horizon</v>
      </c>
      <c r="K361" s="3">
        <f>IF(Inputs!$B$27&lt;&gt;"Ready","PENDING INPUTS",R360)</f>
        <v>0</v>
      </c>
      <c r="L361" s="3">
        <f>IF(Inputs!$B$27&lt;&gt;"Ready","PENDING INPUTS",IF(A361&lt;=Inputs!$B$6,ROUND(K361*Inputs!C14/12,2),0))</f>
        <v>0</v>
      </c>
      <c r="M361" s="3">
        <f>IF(Inputs!$B$27&lt;&gt;"Ready","PENDING INPUTS",IF(AND(A361&lt;=Inputs!$B$6,K361&gt;0),Inputs!G14,0))</f>
        <v>0</v>
      </c>
      <c r="N361" s="3">
        <f>IF(Inputs!$B$27&lt;&gt;"Ready","PENDING INPUTS",IF(A361&gt;Inputs!$B$6,0,MIN((K361+L361+M361),IF(Inputs!H14=1,Inputs!D14,MAX(Inputs!F14,ROUND(K361*Inputs!E14+L361+M361,2))))))</f>
        <v>0</v>
      </c>
      <c r="O361">
        <f>IF(Inputs!$B$27&lt;&gt;"Ready","PENDING INPUTS",IF(K361&lt;=0,99,1+IF(AND(S361&gt;0,OR(Inputs!C15&gt;Inputs!C14,AND(Inputs!C15=Inputs!C14,1&lt;0))),1,0)+IF(AND(AA361&gt;0,OR(Inputs!C16&gt;Inputs!C14,AND(Inputs!C16=Inputs!C14,2&lt;0))),1,0)+IF(AND(AI361&gt;0,OR(Inputs!C17&gt;Inputs!C14,AND(Inputs!C17=Inputs!C14,3&lt;0))),1,0)+IF(AND(AQ361&gt;0,OR(Inputs!C18&gt;Inputs!C14,AND(Inputs!C18=Inputs!C14,4&lt;0))),1,0)+IF(AND(AY361&gt;0,OR(Inputs!C19&gt;Inputs!C14,AND(Inputs!C19=Inputs!C14,5&lt;0))),1,0)+IF(AND(BG361&gt;0,OR(Inputs!C20&gt;Inputs!C14,AND(Inputs!C20=Inputs!C14,6&lt;0))),1,0)+IF(AND(BO361&gt;0,OR(Inputs!C21&gt;Inputs!C14,AND(Inputs!C21=Inputs!C14,7&lt;0))),1,0)+IF(AND(BW361&gt;0,OR(Inputs!C22&gt;Inputs!C14,AND(Inputs!C22=Inputs!C14,8&lt;0))),1,0)+IF(AND(CE361&gt;0,OR(Inputs!C23&gt;Inputs!C14,AND(Inputs!C23=Inputs!C14,9&lt;0))),1,0)))</f>
        <v>99</v>
      </c>
      <c r="P361" s="3">
        <f>IF(Inputs!$B$27&lt;&gt;"Ready","PENDING INPUTS",IF(A361&gt;Inputs!$B$6,0,MIN(MAX(0,(K361+L361+M361)-N361),MAX(0,C361-D361-(IF(O361&lt;O361,K361+L361+M361-N361,0)+IF(W361&lt;O361,S361+T361+U361-V361,0)+IF(AE361&lt;O361,AA361+AB361+AC361-AD361,0)+IF(AM361&lt;O361,AI361+AJ361+AK361-AL361,0)+IF(AU361&lt;O361,AQ361+AR361+AS361-AT361,0)+IF(BC361&lt;O361,AY361+AZ361+BA361-BB361,0)+IF(BK361&lt;O361,BG361+BH361+BI361-BJ361,0)+IF(BS361&lt;O361,BO361+BP361+BQ361-BR361,0)+IF(CA361&lt;O361,BW361+BX361+BY361-BZ361,0)+IF(CI361&lt;O361,CE361+CF361+CG361-CH361,0))))))</f>
        <v>0</v>
      </c>
      <c r="Q361" s="3">
        <f>IF(Inputs!$B$27&lt;&gt;"Ready","PENDING INPUTS",MIN((K361+L361+M361),IF(D361&gt;C361,IF(D361=0,0,N361*C361/D361),N361+P361)))</f>
        <v>0</v>
      </c>
      <c r="R361" s="3">
        <f>IF(Inputs!$B$27&lt;&gt;"Ready","PENDING INPUTS",MAX(0,(K361+L361+M361)-Q361))</f>
        <v>0</v>
      </c>
      <c r="S361" s="3">
        <f>IF(Inputs!$B$27&lt;&gt;"Ready","PENDING INPUTS",Z360)</f>
        <v>0</v>
      </c>
      <c r="T361" s="3">
        <f>IF(Inputs!$B$27&lt;&gt;"Ready","PENDING INPUTS",IF(A361&lt;=Inputs!$B$6,ROUND(S361*Inputs!C15/12,2),0))</f>
        <v>0</v>
      </c>
      <c r="U361" s="3">
        <f>IF(Inputs!$B$27&lt;&gt;"Ready","PENDING INPUTS",IF(AND(A361&lt;=Inputs!$B$6,S361&gt;0),Inputs!G15,0))</f>
        <v>0</v>
      </c>
      <c r="V361" s="3">
        <f>IF(Inputs!$B$27&lt;&gt;"Ready","PENDING INPUTS",IF(A361&gt;Inputs!$B$6,0,MIN((S361+T361+U361),IF(Inputs!H15=1,Inputs!D15,MAX(Inputs!F15,ROUND(S361*Inputs!E15+T361+U361,2))))))</f>
        <v>0</v>
      </c>
      <c r="W361">
        <f>IF(Inputs!$B$27&lt;&gt;"Ready","PENDING INPUTS",IF(S361&lt;=0,99,1+IF(AND(K361&gt;0,OR(Inputs!C14&gt;Inputs!C15,AND(Inputs!C14=Inputs!C15,0&lt;1))),1,0)+IF(AND(AA361&gt;0,OR(Inputs!C16&gt;Inputs!C15,AND(Inputs!C16=Inputs!C15,2&lt;1))),1,0)+IF(AND(AI361&gt;0,OR(Inputs!C17&gt;Inputs!C15,AND(Inputs!C17=Inputs!C15,3&lt;1))),1,0)+IF(AND(AQ361&gt;0,OR(Inputs!C18&gt;Inputs!C15,AND(Inputs!C18=Inputs!C15,4&lt;1))),1,0)+IF(AND(AY361&gt;0,OR(Inputs!C19&gt;Inputs!C15,AND(Inputs!C19=Inputs!C15,5&lt;1))),1,0)+IF(AND(BG361&gt;0,OR(Inputs!C20&gt;Inputs!C15,AND(Inputs!C20=Inputs!C15,6&lt;1))),1,0)+IF(AND(BO361&gt;0,OR(Inputs!C21&gt;Inputs!C15,AND(Inputs!C21=Inputs!C15,7&lt;1))),1,0)+IF(AND(BW361&gt;0,OR(Inputs!C22&gt;Inputs!C15,AND(Inputs!C22=Inputs!C15,8&lt;1))),1,0)+IF(AND(CE361&gt;0,OR(Inputs!C23&gt;Inputs!C15,AND(Inputs!C23=Inputs!C15,9&lt;1))),1,0)))</f>
        <v>99</v>
      </c>
      <c r="X361" s="3">
        <f>IF(Inputs!$B$27&lt;&gt;"Ready","PENDING INPUTS",IF(A361&gt;Inputs!$B$6,0,MIN(MAX(0,(S361+T361+U361)-V361),MAX(0,C361-D361-(IF(O361&lt;W361,K361+L361+M361-N361,0)+IF(W361&lt;W361,S361+T361+U361-V361,0)+IF(AE361&lt;W361,AA361+AB361+AC361-AD361,0)+IF(AM361&lt;W361,AI361+AJ361+AK361-AL361,0)+IF(AU361&lt;W361,AQ361+AR361+AS361-AT361,0)+IF(BC361&lt;W361,AY361+AZ361+BA361-BB361,0)+IF(BK361&lt;W361,BG361+BH361+BI361-BJ361,0)+IF(BS361&lt;W361,BO361+BP361+BQ361-BR361,0)+IF(CA361&lt;W361,BW361+BX361+BY361-BZ361,0)+IF(CI361&lt;W361,CE361+CF361+CG361-CH361,0))))))</f>
        <v>0</v>
      </c>
      <c r="Y361" s="3">
        <f>IF(Inputs!$B$27&lt;&gt;"Ready","PENDING INPUTS",MIN((S361+T361+U361),IF(D361&gt;C361,IF(D361=0,0,V361*C361/D361),V361+X361)))</f>
        <v>0</v>
      </c>
      <c r="Z361" s="3">
        <f>IF(Inputs!$B$27&lt;&gt;"Ready","PENDING INPUTS",MAX(0,(S361+T361+U361)-Y361))</f>
        <v>0</v>
      </c>
      <c r="AA361" s="3">
        <f>IF(Inputs!$B$27&lt;&gt;"Ready","PENDING INPUTS",AH360)</f>
        <v>0</v>
      </c>
      <c r="AB361" s="3">
        <f>IF(Inputs!$B$27&lt;&gt;"Ready","PENDING INPUTS",IF(A361&lt;=Inputs!$B$6,ROUND(AA361*Inputs!C16/12,2),0))</f>
        <v>0</v>
      </c>
      <c r="AC361" s="3">
        <f>IF(Inputs!$B$27&lt;&gt;"Ready","PENDING INPUTS",IF(AND(A361&lt;=Inputs!$B$6,AA361&gt;0),Inputs!G16,0))</f>
        <v>0</v>
      </c>
      <c r="AD361" s="3">
        <f>IF(Inputs!$B$27&lt;&gt;"Ready","PENDING INPUTS",IF(A361&gt;Inputs!$B$6,0,MIN((AA361+AB361+AC361),IF(Inputs!H16=1,Inputs!D16,MAX(Inputs!F16,ROUND(AA361*Inputs!E16+AB361+AC361,2))))))</f>
        <v>0</v>
      </c>
      <c r="AE361">
        <f>IF(Inputs!$B$27&lt;&gt;"Ready","PENDING INPUTS",IF(AA361&lt;=0,99,1+IF(AND(K361&gt;0,OR(Inputs!C14&gt;Inputs!C16,AND(Inputs!C14=Inputs!C16,0&lt;2))),1,0)+IF(AND(S361&gt;0,OR(Inputs!C15&gt;Inputs!C16,AND(Inputs!C15=Inputs!C16,1&lt;2))),1,0)+IF(AND(AI361&gt;0,OR(Inputs!C17&gt;Inputs!C16,AND(Inputs!C17=Inputs!C16,3&lt;2))),1,0)+IF(AND(AQ361&gt;0,OR(Inputs!C18&gt;Inputs!C16,AND(Inputs!C18=Inputs!C16,4&lt;2))),1,0)+IF(AND(AY361&gt;0,OR(Inputs!C19&gt;Inputs!C16,AND(Inputs!C19=Inputs!C16,5&lt;2))),1,0)+IF(AND(BG361&gt;0,OR(Inputs!C20&gt;Inputs!C16,AND(Inputs!C20=Inputs!C16,6&lt;2))),1,0)+IF(AND(BO361&gt;0,OR(Inputs!C21&gt;Inputs!C16,AND(Inputs!C21=Inputs!C16,7&lt;2))),1,0)+IF(AND(BW361&gt;0,OR(Inputs!C22&gt;Inputs!C16,AND(Inputs!C22=Inputs!C16,8&lt;2))),1,0)+IF(AND(CE361&gt;0,OR(Inputs!C23&gt;Inputs!C16,AND(Inputs!C23=Inputs!C16,9&lt;2))),1,0)))</f>
        <v>99</v>
      </c>
      <c r="AF361" s="3">
        <f>IF(Inputs!$B$27&lt;&gt;"Ready","PENDING INPUTS",IF(A361&gt;Inputs!$B$6,0,MIN(MAX(0,(AA361+AB361+AC361)-AD361),MAX(0,C361-D361-(IF(O361&lt;AE361,K361+L361+M361-N361,0)+IF(W361&lt;AE361,S361+T361+U361-V361,0)+IF(AE361&lt;AE361,AA361+AB361+AC361-AD361,0)+IF(AM361&lt;AE361,AI361+AJ361+AK361-AL361,0)+IF(AU361&lt;AE361,AQ361+AR361+AS361-AT361,0)+IF(BC361&lt;AE361,AY361+AZ361+BA361-BB361,0)+IF(BK361&lt;AE361,BG361+BH361+BI361-BJ361,0)+IF(BS361&lt;AE361,BO361+BP361+BQ361-BR361,0)+IF(CA361&lt;AE361,BW361+BX361+BY361-BZ361,0)+IF(CI361&lt;AE361,CE361+CF361+CG361-CH361,0))))))</f>
        <v>0</v>
      </c>
      <c r="AG361" s="3">
        <f>IF(Inputs!$B$27&lt;&gt;"Ready","PENDING INPUTS",MIN((AA361+AB361+AC361),IF(D361&gt;C361,IF(D361=0,0,AD361*C361/D361),AD361+AF361)))</f>
        <v>0</v>
      </c>
      <c r="AH361" s="3">
        <f>IF(Inputs!$B$27&lt;&gt;"Ready","PENDING INPUTS",MAX(0,(AA361+AB361+AC361)-AG361))</f>
        <v>0</v>
      </c>
      <c r="AI361" s="3">
        <f>IF(Inputs!$B$27&lt;&gt;"Ready","PENDING INPUTS",AP360)</f>
        <v>0</v>
      </c>
      <c r="AJ361" s="3">
        <f>IF(Inputs!$B$27&lt;&gt;"Ready","PENDING INPUTS",IF(A361&lt;=Inputs!$B$6,ROUND(AI361*Inputs!C17/12,2),0))</f>
        <v>0</v>
      </c>
      <c r="AK361" s="3">
        <f>IF(Inputs!$B$27&lt;&gt;"Ready","PENDING INPUTS",IF(AND(A361&lt;=Inputs!$B$6,AI361&gt;0),Inputs!G17,0))</f>
        <v>0</v>
      </c>
      <c r="AL361" s="3">
        <f>IF(Inputs!$B$27&lt;&gt;"Ready","PENDING INPUTS",IF(A361&gt;Inputs!$B$6,0,MIN((AI361+AJ361+AK361),IF(Inputs!H17=1,Inputs!D17,MAX(Inputs!F17,ROUND(AI361*Inputs!E17+AJ361+AK361,2))))))</f>
        <v>0</v>
      </c>
      <c r="AM361">
        <f>IF(Inputs!$B$27&lt;&gt;"Ready","PENDING INPUTS",IF(AI361&lt;=0,99,1+IF(AND(K361&gt;0,OR(Inputs!C14&gt;Inputs!C17,AND(Inputs!C14=Inputs!C17,0&lt;3))),1,0)+IF(AND(S361&gt;0,OR(Inputs!C15&gt;Inputs!C17,AND(Inputs!C15=Inputs!C17,1&lt;3))),1,0)+IF(AND(AA361&gt;0,OR(Inputs!C16&gt;Inputs!C17,AND(Inputs!C16=Inputs!C17,2&lt;3))),1,0)+IF(AND(AQ361&gt;0,OR(Inputs!C18&gt;Inputs!C17,AND(Inputs!C18=Inputs!C17,4&lt;3))),1,0)+IF(AND(AY361&gt;0,OR(Inputs!C19&gt;Inputs!C17,AND(Inputs!C19=Inputs!C17,5&lt;3))),1,0)+IF(AND(BG361&gt;0,OR(Inputs!C20&gt;Inputs!C17,AND(Inputs!C20=Inputs!C17,6&lt;3))),1,0)+IF(AND(BO361&gt;0,OR(Inputs!C21&gt;Inputs!C17,AND(Inputs!C21=Inputs!C17,7&lt;3))),1,0)+IF(AND(BW361&gt;0,OR(Inputs!C22&gt;Inputs!C17,AND(Inputs!C22=Inputs!C17,8&lt;3))),1,0)+IF(AND(CE361&gt;0,OR(Inputs!C23&gt;Inputs!C17,AND(Inputs!C23=Inputs!C17,9&lt;3))),1,0)))</f>
        <v>99</v>
      </c>
      <c r="AN361" s="3">
        <f>IF(Inputs!$B$27&lt;&gt;"Ready","PENDING INPUTS",IF(A361&gt;Inputs!$B$6,0,MIN(MAX(0,(AI361+AJ361+AK361)-AL361),MAX(0,C361-D361-(IF(O361&lt;AM361,K361+L361+M361-N361,0)+IF(W361&lt;AM361,S361+T361+U361-V361,0)+IF(AE361&lt;AM361,AA361+AB361+AC361-AD361,0)+IF(AM361&lt;AM361,AI361+AJ361+AK361-AL361,0)+IF(AU361&lt;AM361,AQ361+AR361+AS361-AT361,0)+IF(BC361&lt;AM361,AY361+AZ361+BA361-BB361,0)+IF(BK361&lt;AM361,BG361+BH361+BI361-BJ361,0)+IF(BS361&lt;AM361,BO361+BP361+BQ361-BR361,0)+IF(CA361&lt;AM361,BW361+BX361+BY361-BZ361,0)+IF(CI361&lt;AM361,CE361+CF361+CG361-CH361,0))))))</f>
        <v>0</v>
      </c>
      <c r="AO361" s="3">
        <f>IF(Inputs!$B$27&lt;&gt;"Ready","PENDING INPUTS",MIN((AI361+AJ361+AK361),IF(D361&gt;C361,IF(D361=0,0,AL361*C361/D361),AL361+AN361)))</f>
        <v>0</v>
      </c>
      <c r="AP361" s="3">
        <f>IF(Inputs!$B$27&lt;&gt;"Ready","PENDING INPUTS",MAX(0,(AI361+AJ361+AK361)-AO361))</f>
        <v>0</v>
      </c>
      <c r="AQ361" s="3">
        <f>IF(Inputs!$B$27&lt;&gt;"Ready","PENDING INPUTS",AX360)</f>
        <v>0</v>
      </c>
      <c r="AR361" s="3">
        <f>IF(Inputs!$B$27&lt;&gt;"Ready","PENDING INPUTS",IF(A361&lt;=Inputs!$B$6,ROUND(AQ361*Inputs!C18/12,2),0))</f>
        <v>0</v>
      </c>
      <c r="AS361" s="3">
        <f>IF(Inputs!$B$27&lt;&gt;"Ready","PENDING INPUTS",IF(AND(A361&lt;=Inputs!$B$6,AQ361&gt;0),Inputs!G18,0))</f>
        <v>0</v>
      </c>
      <c r="AT361" s="3">
        <f>IF(Inputs!$B$27&lt;&gt;"Ready","PENDING INPUTS",IF(A361&gt;Inputs!$B$6,0,MIN((AQ361+AR361+AS361),IF(Inputs!H18=1,Inputs!D18,MAX(Inputs!F18,ROUND(AQ361*Inputs!E18+AR361+AS361,2))))))</f>
        <v>0</v>
      </c>
      <c r="AU361">
        <f>IF(Inputs!$B$27&lt;&gt;"Ready","PENDING INPUTS",IF(AQ361&lt;=0,99,1+IF(AND(K361&gt;0,OR(Inputs!C14&gt;Inputs!C18,AND(Inputs!C14=Inputs!C18,0&lt;4))),1,0)+IF(AND(S361&gt;0,OR(Inputs!C15&gt;Inputs!C18,AND(Inputs!C15=Inputs!C18,1&lt;4))),1,0)+IF(AND(AA361&gt;0,OR(Inputs!C16&gt;Inputs!C18,AND(Inputs!C16=Inputs!C18,2&lt;4))),1,0)+IF(AND(AI361&gt;0,OR(Inputs!C17&gt;Inputs!C18,AND(Inputs!C17=Inputs!C18,3&lt;4))),1,0)+IF(AND(AY361&gt;0,OR(Inputs!C19&gt;Inputs!C18,AND(Inputs!C19=Inputs!C18,5&lt;4))),1,0)+IF(AND(BG361&gt;0,OR(Inputs!C20&gt;Inputs!C18,AND(Inputs!C20=Inputs!C18,6&lt;4))),1,0)+IF(AND(BO361&gt;0,OR(Inputs!C21&gt;Inputs!C18,AND(Inputs!C21=Inputs!C18,7&lt;4))),1,0)+IF(AND(BW361&gt;0,OR(Inputs!C22&gt;Inputs!C18,AND(Inputs!C22=Inputs!C18,8&lt;4))),1,0)+IF(AND(CE361&gt;0,OR(Inputs!C23&gt;Inputs!C18,AND(Inputs!C23=Inputs!C18,9&lt;4))),1,0)))</f>
        <v>99</v>
      </c>
      <c r="AV361" s="3">
        <f>IF(Inputs!$B$27&lt;&gt;"Ready","PENDING INPUTS",IF(A361&gt;Inputs!$B$6,0,MIN(MAX(0,(AQ361+AR361+AS361)-AT361),MAX(0,C361-D361-(IF(O361&lt;AU361,K361+L361+M361-N361,0)+IF(W361&lt;AU361,S361+T361+U361-V361,0)+IF(AE361&lt;AU361,AA361+AB361+AC361-AD361,0)+IF(AM361&lt;AU361,AI361+AJ361+AK361-AL361,0)+IF(AU361&lt;AU361,AQ361+AR361+AS361-AT361,0)+IF(BC361&lt;AU361,AY361+AZ361+BA361-BB361,0)+IF(BK361&lt;AU361,BG361+BH361+BI361-BJ361,0)+IF(BS361&lt;AU361,BO361+BP361+BQ361-BR361,0)+IF(CA361&lt;AU361,BW361+BX361+BY361-BZ361,0)+IF(CI361&lt;AU361,CE361+CF361+CG361-CH361,0))))))</f>
        <v>0</v>
      </c>
      <c r="AW361" s="3">
        <f>IF(Inputs!$B$27&lt;&gt;"Ready","PENDING INPUTS",MIN((AQ361+AR361+AS361),IF(D361&gt;C361,IF(D361=0,0,AT361*C361/D361),AT361+AV361)))</f>
        <v>0</v>
      </c>
      <c r="AX361" s="3">
        <f>IF(Inputs!$B$27&lt;&gt;"Ready","PENDING INPUTS",MAX(0,(AQ361+AR361+AS361)-AW361))</f>
        <v>0</v>
      </c>
      <c r="AY361" s="3">
        <f>IF(Inputs!$B$27&lt;&gt;"Ready","PENDING INPUTS",BF360)</f>
        <v>0</v>
      </c>
      <c r="AZ361" s="3">
        <f>IF(Inputs!$B$27&lt;&gt;"Ready","PENDING INPUTS",IF(A361&lt;=Inputs!$B$6,ROUND(AY361*Inputs!C19/12,2),0))</f>
        <v>0</v>
      </c>
      <c r="BA361" s="3">
        <f>IF(Inputs!$B$27&lt;&gt;"Ready","PENDING INPUTS",IF(AND(A361&lt;=Inputs!$B$6,AY361&gt;0),Inputs!G19,0))</f>
        <v>0</v>
      </c>
      <c r="BB361" s="3">
        <f>IF(Inputs!$B$27&lt;&gt;"Ready","PENDING INPUTS",IF(A361&gt;Inputs!$B$6,0,MIN((AY361+AZ361+BA361),IF(Inputs!H19=1,Inputs!D19,MAX(Inputs!F19,ROUND(AY361*Inputs!E19+AZ361+BA361,2))))))</f>
        <v>0</v>
      </c>
      <c r="BC361">
        <f>IF(Inputs!$B$27&lt;&gt;"Ready","PENDING INPUTS",IF(AY361&lt;=0,99,1+IF(AND(K361&gt;0,OR(Inputs!C14&gt;Inputs!C19,AND(Inputs!C14=Inputs!C19,0&lt;5))),1,0)+IF(AND(S361&gt;0,OR(Inputs!C15&gt;Inputs!C19,AND(Inputs!C15=Inputs!C19,1&lt;5))),1,0)+IF(AND(AA361&gt;0,OR(Inputs!C16&gt;Inputs!C19,AND(Inputs!C16=Inputs!C19,2&lt;5))),1,0)+IF(AND(AI361&gt;0,OR(Inputs!C17&gt;Inputs!C19,AND(Inputs!C17=Inputs!C19,3&lt;5))),1,0)+IF(AND(AQ361&gt;0,OR(Inputs!C18&gt;Inputs!C19,AND(Inputs!C18=Inputs!C19,4&lt;5))),1,0)+IF(AND(BG361&gt;0,OR(Inputs!C20&gt;Inputs!C19,AND(Inputs!C20=Inputs!C19,6&lt;5))),1,0)+IF(AND(BO361&gt;0,OR(Inputs!C21&gt;Inputs!C19,AND(Inputs!C21=Inputs!C19,7&lt;5))),1,0)+IF(AND(BW361&gt;0,OR(Inputs!C22&gt;Inputs!C19,AND(Inputs!C22=Inputs!C19,8&lt;5))),1,0)+IF(AND(CE361&gt;0,OR(Inputs!C23&gt;Inputs!C19,AND(Inputs!C23=Inputs!C19,9&lt;5))),1,0)))</f>
        <v>99</v>
      </c>
      <c r="BD361" s="3">
        <f>IF(Inputs!$B$27&lt;&gt;"Ready","PENDING INPUTS",IF(A361&gt;Inputs!$B$6,0,MIN(MAX(0,(AY361+AZ361+BA361)-BB361),MAX(0,C361-D361-(IF(O361&lt;BC361,K361+L361+M361-N361,0)+IF(W361&lt;BC361,S361+T361+U361-V361,0)+IF(AE361&lt;BC361,AA361+AB361+AC361-AD361,0)+IF(AM361&lt;BC361,AI361+AJ361+AK361-AL361,0)+IF(AU361&lt;BC361,AQ361+AR361+AS361-AT361,0)+IF(BC361&lt;BC361,AY361+AZ361+BA361-BB361,0)+IF(BK361&lt;BC361,BG361+BH361+BI361-BJ361,0)+IF(BS361&lt;BC361,BO361+BP361+BQ361-BR361,0)+IF(CA361&lt;BC361,BW361+BX361+BY361-BZ361,0)+IF(CI361&lt;BC361,CE361+CF361+CG361-CH361,0))))))</f>
        <v>0</v>
      </c>
      <c r="BE361" s="3">
        <f>IF(Inputs!$B$27&lt;&gt;"Ready","PENDING INPUTS",MIN((AY361+AZ361+BA361),IF(D361&gt;C361,IF(D361=0,0,BB361*C361/D361),BB361+BD361)))</f>
        <v>0</v>
      </c>
      <c r="BF361" s="3">
        <f>IF(Inputs!$B$27&lt;&gt;"Ready","PENDING INPUTS",MAX(0,(AY361+AZ361+BA361)-BE361))</f>
        <v>0</v>
      </c>
      <c r="BG361" s="3">
        <f>IF(Inputs!$B$27&lt;&gt;"Ready","PENDING INPUTS",BN360)</f>
        <v>0</v>
      </c>
      <c r="BH361" s="3">
        <f>IF(Inputs!$B$27&lt;&gt;"Ready","PENDING INPUTS",IF(A361&lt;=Inputs!$B$6,ROUND(BG361*Inputs!C20/12,2),0))</f>
        <v>0</v>
      </c>
      <c r="BI361" s="3">
        <f>IF(Inputs!$B$27&lt;&gt;"Ready","PENDING INPUTS",IF(AND(A361&lt;=Inputs!$B$6,BG361&gt;0),Inputs!G20,0))</f>
        <v>0</v>
      </c>
      <c r="BJ361" s="3">
        <f>IF(Inputs!$B$27&lt;&gt;"Ready","PENDING INPUTS",IF(A361&gt;Inputs!$B$6,0,MIN((BG361+BH361+BI361),IF(Inputs!H20=1,Inputs!D20,MAX(Inputs!F20,ROUND(BG361*Inputs!E20+BH361+BI361,2))))))</f>
        <v>0</v>
      </c>
      <c r="BK361">
        <f>IF(Inputs!$B$27&lt;&gt;"Ready","PENDING INPUTS",IF(BG361&lt;=0,99,1+IF(AND(K361&gt;0,OR(Inputs!C14&gt;Inputs!C20,AND(Inputs!C14=Inputs!C20,0&lt;6))),1,0)+IF(AND(S361&gt;0,OR(Inputs!C15&gt;Inputs!C20,AND(Inputs!C15=Inputs!C20,1&lt;6))),1,0)+IF(AND(AA361&gt;0,OR(Inputs!C16&gt;Inputs!C20,AND(Inputs!C16=Inputs!C20,2&lt;6))),1,0)+IF(AND(AI361&gt;0,OR(Inputs!C17&gt;Inputs!C20,AND(Inputs!C17=Inputs!C20,3&lt;6))),1,0)+IF(AND(AQ361&gt;0,OR(Inputs!C18&gt;Inputs!C20,AND(Inputs!C18=Inputs!C20,4&lt;6))),1,0)+IF(AND(AY361&gt;0,OR(Inputs!C19&gt;Inputs!C20,AND(Inputs!C19=Inputs!C20,5&lt;6))),1,0)+IF(AND(BO361&gt;0,OR(Inputs!C21&gt;Inputs!C20,AND(Inputs!C21=Inputs!C20,7&lt;6))),1,0)+IF(AND(BW361&gt;0,OR(Inputs!C22&gt;Inputs!C20,AND(Inputs!C22=Inputs!C20,8&lt;6))),1,0)+IF(AND(CE361&gt;0,OR(Inputs!C23&gt;Inputs!C20,AND(Inputs!C23=Inputs!C20,9&lt;6))),1,0)))</f>
        <v>99</v>
      </c>
      <c r="BL361" s="3">
        <f>IF(Inputs!$B$27&lt;&gt;"Ready","PENDING INPUTS",IF(A361&gt;Inputs!$B$6,0,MIN(MAX(0,(BG361+BH361+BI361)-BJ361),MAX(0,C361-D361-(IF(O361&lt;BK361,K361+L361+M361-N361,0)+IF(W361&lt;BK361,S361+T361+U361-V361,0)+IF(AE361&lt;BK361,AA361+AB361+AC361-AD361,0)+IF(AM361&lt;BK361,AI361+AJ361+AK361-AL361,0)+IF(AU361&lt;BK361,AQ361+AR361+AS361-AT361,0)+IF(BC361&lt;BK361,AY361+AZ361+BA361-BB361,0)+IF(BK361&lt;BK361,BG361+BH361+BI361-BJ361,0)+IF(BS361&lt;BK361,BO361+BP361+BQ361-BR361,0)+IF(CA361&lt;BK361,BW361+BX361+BY361-BZ361,0)+IF(CI361&lt;BK361,CE361+CF361+CG361-CH361,0))))))</f>
        <v>0</v>
      </c>
      <c r="BM361" s="3">
        <f>IF(Inputs!$B$27&lt;&gt;"Ready","PENDING INPUTS",MIN((BG361+BH361+BI361),IF(D361&gt;C361,IF(D361=0,0,BJ361*C361/D361),BJ361+BL361)))</f>
        <v>0</v>
      </c>
      <c r="BN361" s="3">
        <f>IF(Inputs!$B$27&lt;&gt;"Ready","PENDING INPUTS",MAX(0,(BG361+BH361+BI361)-BM361))</f>
        <v>0</v>
      </c>
      <c r="BO361" s="3">
        <f>IF(Inputs!$B$27&lt;&gt;"Ready","PENDING INPUTS",BV360)</f>
        <v>0</v>
      </c>
      <c r="BP361" s="3">
        <f>IF(Inputs!$B$27&lt;&gt;"Ready","PENDING INPUTS",IF(A361&lt;=Inputs!$B$6,ROUND(BO361*Inputs!C21/12,2),0))</f>
        <v>0</v>
      </c>
      <c r="BQ361" s="3">
        <f>IF(Inputs!$B$27&lt;&gt;"Ready","PENDING INPUTS",IF(AND(A361&lt;=Inputs!$B$6,BO361&gt;0),Inputs!G21,0))</f>
        <v>0</v>
      </c>
      <c r="BR361" s="3">
        <f>IF(Inputs!$B$27&lt;&gt;"Ready","PENDING INPUTS",IF(A361&gt;Inputs!$B$6,0,MIN((BO361+BP361+BQ361),IF(Inputs!H21=1,Inputs!D21,MAX(Inputs!F21,ROUND(BO361*Inputs!E21+BP361+BQ361,2))))))</f>
        <v>0</v>
      </c>
      <c r="BS361">
        <f>IF(Inputs!$B$27&lt;&gt;"Ready","PENDING INPUTS",IF(BO361&lt;=0,99,1+IF(AND(K361&gt;0,OR(Inputs!C14&gt;Inputs!C21,AND(Inputs!C14=Inputs!C21,0&lt;7))),1,0)+IF(AND(S361&gt;0,OR(Inputs!C15&gt;Inputs!C21,AND(Inputs!C15=Inputs!C21,1&lt;7))),1,0)+IF(AND(AA361&gt;0,OR(Inputs!C16&gt;Inputs!C21,AND(Inputs!C16=Inputs!C21,2&lt;7))),1,0)+IF(AND(AI361&gt;0,OR(Inputs!C17&gt;Inputs!C21,AND(Inputs!C17=Inputs!C21,3&lt;7))),1,0)+IF(AND(AQ361&gt;0,OR(Inputs!C18&gt;Inputs!C21,AND(Inputs!C18=Inputs!C21,4&lt;7))),1,0)+IF(AND(AY361&gt;0,OR(Inputs!C19&gt;Inputs!C21,AND(Inputs!C19=Inputs!C21,5&lt;7))),1,0)+IF(AND(BG361&gt;0,OR(Inputs!C20&gt;Inputs!C21,AND(Inputs!C20=Inputs!C21,6&lt;7))),1,0)+IF(AND(BW361&gt;0,OR(Inputs!C22&gt;Inputs!C21,AND(Inputs!C22=Inputs!C21,8&lt;7))),1,0)+IF(AND(CE361&gt;0,OR(Inputs!C23&gt;Inputs!C21,AND(Inputs!C23=Inputs!C21,9&lt;7))),1,0)))</f>
        <v>99</v>
      </c>
      <c r="BT361" s="3">
        <f>IF(Inputs!$B$27&lt;&gt;"Ready","PENDING INPUTS",IF(A361&gt;Inputs!$B$6,0,MIN(MAX(0,(BO361+BP361+BQ361)-BR361),MAX(0,C361-D361-(IF(O361&lt;BS361,K361+L361+M361-N361,0)+IF(W361&lt;BS361,S361+T361+U361-V361,0)+IF(AE361&lt;BS361,AA361+AB361+AC361-AD361,0)+IF(AM361&lt;BS361,AI361+AJ361+AK361-AL361,0)+IF(AU361&lt;BS361,AQ361+AR361+AS361-AT361,0)+IF(BC361&lt;BS361,AY361+AZ361+BA361-BB361,0)+IF(BK361&lt;BS361,BG361+BH361+BI361-BJ361,0)+IF(BS361&lt;BS361,BO361+BP361+BQ361-BR361,0)+IF(CA361&lt;BS361,BW361+BX361+BY361-BZ361,0)+IF(CI361&lt;BS361,CE361+CF361+CG361-CH361,0))))))</f>
        <v>0</v>
      </c>
      <c r="BU361" s="3">
        <f>IF(Inputs!$B$27&lt;&gt;"Ready","PENDING INPUTS",MIN((BO361+BP361+BQ361),IF(D361&gt;C361,IF(D361=0,0,BR361*C361/D361),BR361+BT361)))</f>
        <v>0</v>
      </c>
      <c r="BV361" s="3">
        <f>IF(Inputs!$B$27&lt;&gt;"Ready","PENDING INPUTS",MAX(0,(BO361+BP361+BQ361)-BU361))</f>
        <v>0</v>
      </c>
      <c r="BW361" s="3">
        <f>IF(Inputs!$B$27&lt;&gt;"Ready","PENDING INPUTS",CD360)</f>
        <v>0</v>
      </c>
      <c r="BX361" s="3">
        <f>IF(Inputs!$B$27&lt;&gt;"Ready","PENDING INPUTS",IF(A361&lt;=Inputs!$B$6,ROUND(BW361*Inputs!C22/12,2),0))</f>
        <v>0</v>
      </c>
      <c r="BY361" s="3">
        <f>IF(Inputs!$B$27&lt;&gt;"Ready","PENDING INPUTS",IF(AND(A361&lt;=Inputs!$B$6,BW361&gt;0),Inputs!G22,0))</f>
        <v>0</v>
      </c>
      <c r="BZ361" s="3">
        <f>IF(Inputs!$B$27&lt;&gt;"Ready","PENDING INPUTS",IF(A361&gt;Inputs!$B$6,0,MIN((BW361+BX361+BY361),IF(Inputs!H22=1,Inputs!D22,MAX(Inputs!F22,ROUND(BW361*Inputs!E22+BX361+BY361,2))))))</f>
        <v>0</v>
      </c>
      <c r="CA361">
        <f>IF(Inputs!$B$27&lt;&gt;"Ready","PENDING INPUTS",IF(BW361&lt;=0,99,1+IF(AND(K361&gt;0,OR(Inputs!C14&gt;Inputs!C22,AND(Inputs!C14=Inputs!C22,0&lt;8))),1,0)+IF(AND(S361&gt;0,OR(Inputs!C15&gt;Inputs!C22,AND(Inputs!C15=Inputs!C22,1&lt;8))),1,0)+IF(AND(AA361&gt;0,OR(Inputs!C16&gt;Inputs!C22,AND(Inputs!C16=Inputs!C22,2&lt;8))),1,0)+IF(AND(AI361&gt;0,OR(Inputs!C17&gt;Inputs!C22,AND(Inputs!C17=Inputs!C22,3&lt;8))),1,0)+IF(AND(AQ361&gt;0,OR(Inputs!C18&gt;Inputs!C22,AND(Inputs!C18=Inputs!C22,4&lt;8))),1,0)+IF(AND(AY361&gt;0,OR(Inputs!C19&gt;Inputs!C22,AND(Inputs!C19=Inputs!C22,5&lt;8))),1,0)+IF(AND(BG361&gt;0,OR(Inputs!C20&gt;Inputs!C22,AND(Inputs!C20=Inputs!C22,6&lt;8))),1,0)+IF(AND(BO361&gt;0,OR(Inputs!C21&gt;Inputs!C22,AND(Inputs!C21=Inputs!C22,7&lt;8))),1,0)+IF(AND(CE361&gt;0,OR(Inputs!C23&gt;Inputs!C22,AND(Inputs!C23=Inputs!C22,9&lt;8))),1,0)))</f>
        <v>99</v>
      </c>
      <c r="CB361" s="3">
        <f>IF(Inputs!$B$27&lt;&gt;"Ready","PENDING INPUTS",IF(A361&gt;Inputs!$B$6,0,MIN(MAX(0,(BW361+BX361+BY361)-BZ361),MAX(0,C361-D361-(IF(O361&lt;CA361,K361+L361+M361-N361,0)+IF(W361&lt;CA361,S361+T361+U361-V361,0)+IF(AE361&lt;CA361,AA361+AB361+AC361-AD361,0)+IF(AM361&lt;CA361,AI361+AJ361+AK361-AL361,0)+IF(AU361&lt;CA361,AQ361+AR361+AS361-AT361,0)+IF(BC361&lt;CA361,AY361+AZ361+BA361-BB361,0)+IF(BK361&lt;CA361,BG361+BH361+BI361-BJ361,0)+IF(BS361&lt;CA361,BO361+BP361+BQ361-BR361,0)+IF(CA361&lt;CA361,BW361+BX361+BY361-BZ361,0)+IF(CI361&lt;CA361,CE361+CF361+CG361-CH361,0))))))</f>
        <v>0</v>
      </c>
      <c r="CC361" s="3">
        <f>IF(Inputs!$B$27&lt;&gt;"Ready","PENDING INPUTS",MIN((BW361+BX361+BY361),IF(D361&gt;C361,IF(D361=0,0,BZ361*C361/D361),BZ361+CB361)))</f>
        <v>0</v>
      </c>
      <c r="CD361" s="3">
        <f>IF(Inputs!$B$27&lt;&gt;"Ready","PENDING INPUTS",MAX(0,(BW361+BX361+BY361)-CC361))</f>
        <v>0</v>
      </c>
      <c r="CE361" s="3">
        <f>IF(Inputs!$B$27&lt;&gt;"Ready","PENDING INPUTS",CL360)</f>
        <v>0</v>
      </c>
      <c r="CF361" s="3">
        <f>IF(Inputs!$B$27&lt;&gt;"Ready","PENDING INPUTS",IF(A361&lt;=Inputs!$B$6,ROUND(CE361*Inputs!C23/12,2),0))</f>
        <v>0</v>
      </c>
      <c r="CG361" s="3">
        <f>IF(Inputs!$B$27&lt;&gt;"Ready","PENDING INPUTS",IF(AND(A361&lt;=Inputs!$B$6,CE361&gt;0),Inputs!G23,0))</f>
        <v>0</v>
      </c>
      <c r="CH361" s="3">
        <f>IF(Inputs!$B$27&lt;&gt;"Ready","PENDING INPUTS",IF(A361&gt;Inputs!$B$6,0,MIN((CE361+CF361+CG361),IF(Inputs!H23=1,Inputs!D23,MAX(Inputs!F23,ROUND(CE361*Inputs!E23+CF361+CG361,2))))))</f>
        <v>0</v>
      </c>
      <c r="CI361">
        <f>IF(Inputs!$B$27&lt;&gt;"Ready","PENDING INPUTS",IF(CE361&lt;=0,99,1+IF(AND(K361&gt;0,OR(Inputs!C14&gt;Inputs!C23,AND(Inputs!C14=Inputs!C23,0&lt;9))),1,0)+IF(AND(S361&gt;0,OR(Inputs!C15&gt;Inputs!C23,AND(Inputs!C15=Inputs!C23,1&lt;9))),1,0)+IF(AND(AA361&gt;0,OR(Inputs!C16&gt;Inputs!C23,AND(Inputs!C16=Inputs!C23,2&lt;9))),1,0)+IF(AND(AI361&gt;0,OR(Inputs!C17&gt;Inputs!C23,AND(Inputs!C17=Inputs!C23,3&lt;9))),1,0)+IF(AND(AQ361&gt;0,OR(Inputs!C18&gt;Inputs!C23,AND(Inputs!C18=Inputs!C23,4&lt;9))),1,0)+IF(AND(AY361&gt;0,OR(Inputs!C19&gt;Inputs!C23,AND(Inputs!C19=Inputs!C23,5&lt;9))),1,0)+IF(AND(BG361&gt;0,OR(Inputs!C20&gt;Inputs!C23,AND(Inputs!C20=Inputs!C23,6&lt;9))),1,0)+IF(AND(BO361&gt;0,OR(Inputs!C21&gt;Inputs!C23,AND(Inputs!C21=Inputs!C23,7&lt;9))),1,0)+IF(AND(BW361&gt;0,OR(Inputs!C22&gt;Inputs!C23,AND(Inputs!C22=Inputs!C23,8&lt;9))),1,0)))</f>
        <v>99</v>
      </c>
      <c r="CJ361" s="3">
        <f>IF(Inputs!$B$27&lt;&gt;"Ready","PENDING INPUTS",IF(A361&gt;Inputs!$B$6,0,MIN(MAX(0,(CE361+CF361+CG361)-CH361),MAX(0,C361-D361-(IF(O361&lt;CI361,K361+L361+M361-N361,0)+IF(W361&lt;CI361,S361+T361+U361-V361,0)+IF(AE361&lt;CI361,AA361+AB361+AC361-AD361,0)+IF(AM361&lt;CI361,AI361+AJ361+AK361-AL361,0)+IF(AU361&lt;CI361,AQ361+AR361+AS361-AT361,0)+IF(BC361&lt;CI361,AY361+AZ361+BA361-BB361,0)+IF(BK361&lt;CI361,BG361+BH361+BI361-BJ361,0)+IF(BS361&lt;CI361,BO361+BP361+BQ361-BR361,0)+IF(CA361&lt;CI361,BW361+BX361+BY361-BZ361,0)+IF(CI361&lt;CI361,CE361+CF361+CG361-CH361,0))))))</f>
        <v>0</v>
      </c>
      <c r="CK361" s="3">
        <f>IF(Inputs!$B$27&lt;&gt;"Ready","PENDING INPUTS",MIN((CE361+CF361+CG361),IF(D361&gt;C361,IF(D361=0,0,CH361*C361/D361),CH361+CJ361)))</f>
        <v>0</v>
      </c>
      <c r="CL361" s="3">
        <f>IF(Inputs!$B$27&lt;&gt;"Ready","PENDING INPUTS",MAX(0,(CE361+CF361+CG361)-CK361))</f>
        <v>0</v>
      </c>
    </row>
    <row r="362" spans="1:90" ht="27.95" customHeight="1" x14ac:dyDescent="0.25">
      <c r="A362">
        <v>358</v>
      </c>
      <c r="B362" s="13">
        <f>IF(Inputs!$B$27&lt;&gt;"Ready","PENDING INPUTS",EDATE(Inputs!$B$5,A362-1))</f>
        <v>57162</v>
      </c>
      <c r="C362" s="3">
        <f>IF(Inputs!$B$27&lt;&gt;"Ready","PENDING INPUTS",IF(A362&lt;=Inputs!$B$6,MAX(0,Inputs!$B$4+IF(A362=Inputs!$B$7,Inputs!$B$8,0)+IF(A362=Inputs!$B$9,Inputs!$B$10,0)),0))</f>
        <v>0</v>
      </c>
      <c r="D362" s="3">
        <f>IF(Inputs!$B$27&lt;&gt;"Ready","PENDING INPUTS",SUM(N362,V362,AD362,AL362,AT362,BB362,BJ362,BR362,BZ362,CH362))</f>
        <v>0</v>
      </c>
      <c r="E362" s="3">
        <f>IF(Inputs!$B$27&lt;&gt;"Ready","PENDING INPUTS",MAX(0,D362-C362))</f>
        <v>0</v>
      </c>
      <c r="F362" s="3">
        <f>IF(Inputs!$B$27&lt;&gt;"Ready","PENDING INPUTS",SUM(Q362,Y362,AG362,AO362,AW362,BE362,BM362,BU362,CC362,CK362))</f>
        <v>0</v>
      </c>
      <c r="G362" s="3">
        <f>IF(Inputs!$B$27&lt;&gt;"Ready","PENDING INPUTS",SUM(L362,T362,AB362,AJ362,AR362,AZ362,BH362,BP362,BX362,CF362))</f>
        <v>0</v>
      </c>
      <c r="H362" s="3">
        <f>IF(Inputs!$B$27&lt;&gt;"Ready","PENDING INPUTS",SUM(M362,U362,AC362,AK362,AS362,BA362,BI362,BQ362,BY362,CG362))</f>
        <v>0</v>
      </c>
      <c r="I362" s="3">
        <f>IF(Inputs!$B$27&lt;&gt;"Ready","PENDING INPUTS",SUM(R362,Z362,AH362,AP362,AX362,BF362,BN362,BV362,CD362,CL362))</f>
        <v>0</v>
      </c>
      <c r="J362" t="str">
        <f>IF(Inputs!$B$27&lt;&gt;"Ready","PENDING INPUTS",IF(A362&gt;Inputs!$B$6,"Beyond horizon",IF(E362&gt;0.005,"MINIMUM SHORTFALL",IF(I362&lt;0.005,"Paid off","In progress"))))</f>
        <v>Beyond horizon</v>
      </c>
      <c r="K362" s="3">
        <f>IF(Inputs!$B$27&lt;&gt;"Ready","PENDING INPUTS",R361)</f>
        <v>0</v>
      </c>
      <c r="L362" s="3">
        <f>IF(Inputs!$B$27&lt;&gt;"Ready","PENDING INPUTS",IF(A362&lt;=Inputs!$B$6,ROUND(K362*Inputs!C14/12,2),0))</f>
        <v>0</v>
      </c>
      <c r="M362" s="3">
        <f>IF(Inputs!$B$27&lt;&gt;"Ready","PENDING INPUTS",IF(AND(A362&lt;=Inputs!$B$6,K362&gt;0),Inputs!G14,0))</f>
        <v>0</v>
      </c>
      <c r="N362" s="3">
        <f>IF(Inputs!$B$27&lt;&gt;"Ready","PENDING INPUTS",IF(A362&gt;Inputs!$B$6,0,MIN((K362+L362+M362),IF(Inputs!H14=1,Inputs!D14,MAX(Inputs!F14,ROUND(K362*Inputs!E14+L362+M362,2))))))</f>
        <v>0</v>
      </c>
      <c r="O362">
        <f>IF(Inputs!$B$27&lt;&gt;"Ready","PENDING INPUTS",IF(K362&lt;=0,99,1+IF(AND(S362&gt;0,OR(Inputs!C15&gt;Inputs!C14,AND(Inputs!C15=Inputs!C14,1&lt;0))),1,0)+IF(AND(AA362&gt;0,OR(Inputs!C16&gt;Inputs!C14,AND(Inputs!C16=Inputs!C14,2&lt;0))),1,0)+IF(AND(AI362&gt;0,OR(Inputs!C17&gt;Inputs!C14,AND(Inputs!C17=Inputs!C14,3&lt;0))),1,0)+IF(AND(AQ362&gt;0,OR(Inputs!C18&gt;Inputs!C14,AND(Inputs!C18=Inputs!C14,4&lt;0))),1,0)+IF(AND(AY362&gt;0,OR(Inputs!C19&gt;Inputs!C14,AND(Inputs!C19=Inputs!C14,5&lt;0))),1,0)+IF(AND(BG362&gt;0,OR(Inputs!C20&gt;Inputs!C14,AND(Inputs!C20=Inputs!C14,6&lt;0))),1,0)+IF(AND(BO362&gt;0,OR(Inputs!C21&gt;Inputs!C14,AND(Inputs!C21=Inputs!C14,7&lt;0))),1,0)+IF(AND(BW362&gt;0,OR(Inputs!C22&gt;Inputs!C14,AND(Inputs!C22=Inputs!C14,8&lt;0))),1,0)+IF(AND(CE362&gt;0,OR(Inputs!C23&gt;Inputs!C14,AND(Inputs!C23=Inputs!C14,9&lt;0))),1,0)))</f>
        <v>99</v>
      </c>
      <c r="P362" s="3">
        <f>IF(Inputs!$B$27&lt;&gt;"Ready","PENDING INPUTS",IF(A362&gt;Inputs!$B$6,0,MIN(MAX(0,(K362+L362+M362)-N362),MAX(0,C362-D362-(IF(O362&lt;O362,K362+L362+M362-N362,0)+IF(W362&lt;O362,S362+T362+U362-V362,0)+IF(AE362&lt;O362,AA362+AB362+AC362-AD362,0)+IF(AM362&lt;O362,AI362+AJ362+AK362-AL362,0)+IF(AU362&lt;O362,AQ362+AR362+AS362-AT362,0)+IF(BC362&lt;O362,AY362+AZ362+BA362-BB362,0)+IF(BK362&lt;O362,BG362+BH362+BI362-BJ362,0)+IF(BS362&lt;O362,BO362+BP362+BQ362-BR362,0)+IF(CA362&lt;O362,BW362+BX362+BY362-BZ362,0)+IF(CI362&lt;O362,CE362+CF362+CG362-CH362,0))))))</f>
        <v>0</v>
      </c>
      <c r="Q362" s="3">
        <f>IF(Inputs!$B$27&lt;&gt;"Ready","PENDING INPUTS",MIN((K362+L362+M362),IF(D362&gt;C362,IF(D362=0,0,N362*C362/D362),N362+P362)))</f>
        <v>0</v>
      </c>
      <c r="R362" s="3">
        <f>IF(Inputs!$B$27&lt;&gt;"Ready","PENDING INPUTS",MAX(0,(K362+L362+M362)-Q362))</f>
        <v>0</v>
      </c>
      <c r="S362" s="3">
        <f>IF(Inputs!$B$27&lt;&gt;"Ready","PENDING INPUTS",Z361)</f>
        <v>0</v>
      </c>
      <c r="T362" s="3">
        <f>IF(Inputs!$B$27&lt;&gt;"Ready","PENDING INPUTS",IF(A362&lt;=Inputs!$B$6,ROUND(S362*Inputs!C15/12,2),0))</f>
        <v>0</v>
      </c>
      <c r="U362" s="3">
        <f>IF(Inputs!$B$27&lt;&gt;"Ready","PENDING INPUTS",IF(AND(A362&lt;=Inputs!$B$6,S362&gt;0),Inputs!G15,0))</f>
        <v>0</v>
      </c>
      <c r="V362" s="3">
        <f>IF(Inputs!$B$27&lt;&gt;"Ready","PENDING INPUTS",IF(A362&gt;Inputs!$B$6,0,MIN((S362+T362+U362),IF(Inputs!H15=1,Inputs!D15,MAX(Inputs!F15,ROUND(S362*Inputs!E15+T362+U362,2))))))</f>
        <v>0</v>
      </c>
      <c r="W362">
        <f>IF(Inputs!$B$27&lt;&gt;"Ready","PENDING INPUTS",IF(S362&lt;=0,99,1+IF(AND(K362&gt;0,OR(Inputs!C14&gt;Inputs!C15,AND(Inputs!C14=Inputs!C15,0&lt;1))),1,0)+IF(AND(AA362&gt;0,OR(Inputs!C16&gt;Inputs!C15,AND(Inputs!C16=Inputs!C15,2&lt;1))),1,0)+IF(AND(AI362&gt;0,OR(Inputs!C17&gt;Inputs!C15,AND(Inputs!C17=Inputs!C15,3&lt;1))),1,0)+IF(AND(AQ362&gt;0,OR(Inputs!C18&gt;Inputs!C15,AND(Inputs!C18=Inputs!C15,4&lt;1))),1,0)+IF(AND(AY362&gt;0,OR(Inputs!C19&gt;Inputs!C15,AND(Inputs!C19=Inputs!C15,5&lt;1))),1,0)+IF(AND(BG362&gt;0,OR(Inputs!C20&gt;Inputs!C15,AND(Inputs!C20=Inputs!C15,6&lt;1))),1,0)+IF(AND(BO362&gt;0,OR(Inputs!C21&gt;Inputs!C15,AND(Inputs!C21=Inputs!C15,7&lt;1))),1,0)+IF(AND(BW362&gt;0,OR(Inputs!C22&gt;Inputs!C15,AND(Inputs!C22=Inputs!C15,8&lt;1))),1,0)+IF(AND(CE362&gt;0,OR(Inputs!C23&gt;Inputs!C15,AND(Inputs!C23=Inputs!C15,9&lt;1))),1,0)))</f>
        <v>99</v>
      </c>
      <c r="X362" s="3">
        <f>IF(Inputs!$B$27&lt;&gt;"Ready","PENDING INPUTS",IF(A362&gt;Inputs!$B$6,0,MIN(MAX(0,(S362+T362+U362)-V362),MAX(0,C362-D362-(IF(O362&lt;W362,K362+L362+M362-N362,0)+IF(W362&lt;W362,S362+T362+U362-V362,0)+IF(AE362&lt;W362,AA362+AB362+AC362-AD362,0)+IF(AM362&lt;W362,AI362+AJ362+AK362-AL362,0)+IF(AU362&lt;W362,AQ362+AR362+AS362-AT362,0)+IF(BC362&lt;W362,AY362+AZ362+BA362-BB362,0)+IF(BK362&lt;W362,BG362+BH362+BI362-BJ362,0)+IF(BS362&lt;W362,BO362+BP362+BQ362-BR362,0)+IF(CA362&lt;W362,BW362+BX362+BY362-BZ362,0)+IF(CI362&lt;W362,CE362+CF362+CG362-CH362,0))))))</f>
        <v>0</v>
      </c>
      <c r="Y362" s="3">
        <f>IF(Inputs!$B$27&lt;&gt;"Ready","PENDING INPUTS",MIN((S362+T362+U362),IF(D362&gt;C362,IF(D362=0,0,V362*C362/D362),V362+X362)))</f>
        <v>0</v>
      </c>
      <c r="Z362" s="3">
        <f>IF(Inputs!$B$27&lt;&gt;"Ready","PENDING INPUTS",MAX(0,(S362+T362+U362)-Y362))</f>
        <v>0</v>
      </c>
      <c r="AA362" s="3">
        <f>IF(Inputs!$B$27&lt;&gt;"Ready","PENDING INPUTS",AH361)</f>
        <v>0</v>
      </c>
      <c r="AB362" s="3">
        <f>IF(Inputs!$B$27&lt;&gt;"Ready","PENDING INPUTS",IF(A362&lt;=Inputs!$B$6,ROUND(AA362*Inputs!C16/12,2),0))</f>
        <v>0</v>
      </c>
      <c r="AC362" s="3">
        <f>IF(Inputs!$B$27&lt;&gt;"Ready","PENDING INPUTS",IF(AND(A362&lt;=Inputs!$B$6,AA362&gt;0),Inputs!G16,0))</f>
        <v>0</v>
      </c>
      <c r="AD362" s="3">
        <f>IF(Inputs!$B$27&lt;&gt;"Ready","PENDING INPUTS",IF(A362&gt;Inputs!$B$6,0,MIN((AA362+AB362+AC362),IF(Inputs!H16=1,Inputs!D16,MAX(Inputs!F16,ROUND(AA362*Inputs!E16+AB362+AC362,2))))))</f>
        <v>0</v>
      </c>
      <c r="AE362">
        <f>IF(Inputs!$B$27&lt;&gt;"Ready","PENDING INPUTS",IF(AA362&lt;=0,99,1+IF(AND(K362&gt;0,OR(Inputs!C14&gt;Inputs!C16,AND(Inputs!C14=Inputs!C16,0&lt;2))),1,0)+IF(AND(S362&gt;0,OR(Inputs!C15&gt;Inputs!C16,AND(Inputs!C15=Inputs!C16,1&lt;2))),1,0)+IF(AND(AI362&gt;0,OR(Inputs!C17&gt;Inputs!C16,AND(Inputs!C17=Inputs!C16,3&lt;2))),1,0)+IF(AND(AQ362&gt;0,OR(Inputs!C18&gt;Inputs!C16,AND(Inputs!C18=Inputs!C16,4&lt;2))),1,0)+IF(AND(AY362&gt;0,OR(Inputs!C19&gt;Inputs!C16,AND(Inputs!C19=Inputs!C16,5&lt;2))),1,0)+IF(AND(BG362&gt;0,OR(Inputs!C20&gt;Inputs!C16,AND(Inputs!C20=Inputs!C16,6&lt;2))),1,0)+IF(AND(BO362&gt;0,OR(Inputs!C21&gt;Inputs!C16,AND(Inputs!C21=Inputs!C16,7&lt;2))),1,0)+IF(AND(BW362&gt;0,OR(Inputs!C22&gt;Inputs!C16,AND(Inputs!C22=Inputs!C16,8&lt;2))),1,0)+IF(AND(CE362&gt;0,OR(Inputs!C23&gt;Inputs!C16,AND(Inputs!C23=Inputs!C16,9&lt;2))),1,0)))</f>
        <v>99</v>
      </c>
      <c r="AF362" s="3">
        <f>IF(Inputs!$B$27&lt;&gt;"Ready","PENDING INPUTS",IF(A362&gt;Inputs!$B$6,0,MIN(MAX(0,(AA362+AB362+AC362)-AD362),MAX(0,C362-D362-(IF(O362&lt;AE362,K362+L362+M362-N362,0)+IF(W362&lt;AE362,S362+T362+U362-V362,0)+IF(AE362&lt;AE362,AA362+AB362+AC362-AD362,0)+IF(AM362&lt;AE362,AI362+AJ362+AK362-AL362,0)+IF(AU362&lt;AE362,AQ362+AR362+AS362-AT362,0)+IF(BC362&lt;AE362,AY362+AZ362+BA362-BB362,0)+IF(BK362&lt;AE362,BG362+BH362+BI362-BJ362,0)+IF(BS362&lt;AE362,BO362+BP362+BQ362-BR362,0)+IF(CA362&lt;AE362,BW362+BX362+BY362-BZ362,0)+IF(CI362&lt;AE362,CE362+CF362+CG362-CH362,0))))))</f>
        <v>0</v>
      </c>
      <c r="AG362" s="3">
        <f>IF(Inputs!$B$27&lt;&gt;"Ready","PENDING INPUTS",MIN((AA362+AB362+AC362),IF(D362&gt;C362,IF(D362=0,0,AD362*C362/D362),AD362+AF362)))</f>
        <v>0</v>
      </c>
      <c r="AH362" s="3">
        <f>IF(Inputs!$B$27&lt;&gt;"Ready","PENDING INPUTS",MAX(0,(AA362+AB362+AC362)-AG362))</f>
        <v>0</v>
      </c>
      <c r="AI362" s="3">
        <f>IF(Inputs!$B$27&lt;&gt;"Ready","PENDING INPUTS",AP361)</f>
        <v>0</v>
      </c>
      <c r="AJ362" s="3">
        <f>IF(Inputs!$B$27&lt;&gt;"Ready","PENDING INPUTS",IF(A362&lt;=Inputs!$B$6,ROUND(AI362*Inputs!C17/12,2),0))</f>
        <v>0</v>
      </c>
      <c r="AK362" s="3">
        <f>IF(Inputs!$B$27&lt;&gt;"Ready","PENDING INPUTS",IF(AND(A362&lt;=Inputs!$B$6,AI362&gt;0),Inputs!G17,0))</f>
        <v>0</v>
      </c>
      <c r="AL362" s="3">
        <f>IF(Inputs!$B$27&lt;&gt;"Ready","PENDING INPUTS",IF(A362&gt;Inputs!$B$6,0,MIN((AI362+AJ362+AK362),IF(Inputs!H17=1,Inputs!D17,MAX(Inputs!F17,ROUND(AI362*Inputs!E17+AJ362+AK362,2))))))</f>
        <v>0</v>
      </c>
      <c r="AM362">
        <f>IF(Inputs!$B$27&lt;&gt;"Ready","PENDING INPUTS",IF(AI362&lt;=0,99,1+IF(AND(K362&gt;0,OR(Inputs!C14&gt;Inputs!C17,AND(Inputs!C14=Inputs!C17,0&lt;3))),1,0)+IF(AND(S362&gt;0,OR(Inputs!C15&gt;Inputs!C17,AND(Inputs!C15=Inputs!C17,1&lt;3))),1,0)+IF(AND(AA362&gt;0,OR(Inputs!C16&gt;Inputs!C17,AND(Inputs!C16=Inputs!C17,2&lt;3))),1,0)+IF(AND(AQ362&gt;0,OR(Inputs!C18&gt;Inputs!C17,AND(Inputs!C18=Inputs!C17,4&lt;3))),1,0)+IF(AND(AY362&gt;0,OR(Inputs!C19&gt;Inputs!C17,AND(Inputs!C19=Inputs!C17,5&lt;3))),1,0)+IF(AND(BG362&gt;0,OR(Inputs!C20&gt;Inputs!C17,AND(Inputs!C20=Inputs!C17,6&lt;3))),1,0)+IF(AND(BO362&gt;0,OR(Inputs!C21&gt;Inputs!C17,AND(Inputs!C21=Inputs!C17,7&lt;3))),1,0)+IF(AND(BW362&gt;0,OR(Inputs!C22&gt;Inputs!C17,AND(Inputs!C22=Inputs!C17,8&lt;3))),1,0)+IF(AND(CE362&gt;0,OR(Inputs!C23&gt;Inputs!C17,AND(Inputs!C23=Inputs!C17,9&lt;3))),1,0)))</f>
        <v>99</v>
      </c>
      <c r="AN362" s="3">
        <f>IF(Inputs!$B$27&lt;&gt;"Ready","PENDING INPUTS",IF(A362&gt;Inputs!$B$6,0,MIN(MAX(0,(AI362+AJ362+AK362)-AL362),MAX(0,C362-D362-(IF(O362&lt;AM362,K362+L362+M362-N362,0)+IF(W362&lt;AM362,S362+T362+U362-V362,0)+IF(AE362&lt;AM362,AA362+AB362+AC362-AD362,0)+IF(AM362&lt;AM362,AI362+AJ362+AK362-AL362,0)+IF(AU362&lt;AM362,AQ362+AR362+AS362-AT362,0)+IF(BC362&lt;AM362,AY362+AZ362+BA362-BB362,0)+IF(BK362&lt;AM362,BG362+BH362+BI362-BJ362,0)+IF(BS362&lt;AM362,BO362+BP362+BQ362-BR362,0)+IF(CA362&lt;AM362,BW362+BX362+BY362-BZ362,0)+IF(CI362&lt;AM362,CE362+CF362+CG362-CH362,0))))))</f>
        <v>0</v>
      </c>
      <c r="AO362" s="3">
        <f>IF(Inputs!$B$27&lt;&gt;"Ready","PENDING INPUTS",MIN((AI362+AJ362+AK362),IF(D362&gt;C362,IF(D362=0,0,AL362*C362/D362),AL362+AN362)))</f>
        <v>0</v>
      </c>
      <c r="AP362" s="3">
        <f>IF(Inputs!$B$27&lt;&gt;"Ready","PENDING INPUTS",MAX(0,(AI362+AJ362+AK362)-AO362))</f>
        <v>0</v>
      </c>
      <c r="AQ362" s="3">
        <f>IF(Inputs!$B$27&lt;&gt;"Ready","PENDING INPUTS",AX361)</f>
        <v>0</v>
      </c>
      <c r="AR362" s="3">
        <f>IF(Inputs!$B$27&lt;&gt;"Ready","PENDING INPUTS",IF(A362&lt;=Inputs!$B$6,ROUND(AQ362*Inputs!C18/12,2),0))</f>
        <v>0</v>
      </c>
      <c r="AS362" s="3">
        <f>IF(Inputs!$B$27&lt;&gt;"Ready","PENDING INPUTS",IF(AND(A362&lt;=Inputs!$B$6,AQ362&gt;0),Inputs!G18,0))</f>
        <v>0</v>
      </c>
      <c r="AT362" s="3">
        <f>IF(Inputs!$B$27&lt;&gt;"Ready","PENDING INPUTS",IF(A362&gt;Inputs!$B$6,0,MIN((AQ362+AR362+AS362),IF(Inputs!H18=1,Inputs!D18,MAX(Inputs!F18,ROUND(AQ362*Inputs!E18+AR362+AS362,2))))))</f>
        <v>0</v>
      </c>
      <c r="AU362">
        <f>IF(Inputs!$B$27&lt;&gt;"Ready","PENDING INPUTS",IF(AQ362&lt;=0,99,1+IF(AND(K362&gt;0,OR(Inputs!C14&gt;Inputs!C18,AND(Inputs!C14=Inputs!C18,0&lt;4))),1,0)+IF(AND(S362&gt;0,OR(Inputs!C15&gt;Inputs!C18,AND(Inputs!C15=Inputs!C18,1&lt;4))),1,0)+IF(AND(AA362&gt;0,OR(Inputs!C16&gt;Inputs!C18,AND(Inputs!C16=Inputs!C18,2&lt;4))),1,0)+IF(AND(AI362&gt;0,OR(Inputs!C17&gt;Inputs!C18,AND(Inputs!C17=Inputs!C18,3&lt;4))),1,0)+IF(AND(AY362&gt;0,OR(Inputs!C19&gt;Inputs!C18,AND(Inputs!C19=Inputs!C18,5&lt;4))),1,0)+IF(AND(BG362&gt;0,OR(Inputs!C20&gt;Inputs!C18,AND(Inputs!C20=Inputs!C18,6&lt;4))),1,0)+IF(AND(BO362&gt;0,OR(Inputs!C21&gt;Inputs!C18,AND(Inputs!C21=Inputs!C18,7&lt;4))),1,0)+IF(AND(BW362&gt;0,OR(Inputs!C22&gt;Inputs!C18,AND(Inputs!C22=Inputs!C18,8&lt;4))),1,0)+IF(AND(CE362&gt;0,OR(Inputs!C23&gt;Inputs!C18,AND(Inputs!C23=Inputs!C18,9&lt;4))),1,0)))</f>
        <v>99</v>
      </c>
      <c r="AV362" s="3">
        <f>IF(Inputs!$B$27&lt;&gt;"Ready","PENDING INPUTS",IF(A362&gt;Inputs!$B$6,0,MIN(MAX(0,(AQ362+AR362+AS362)-AT362),MAX(0,C362-D362-(IF(O362&lt;AU362,K362+L362+M362-N362,0)+IF(W362&lt;AU362,S362+T362+U362-V362,0)+IF(AE362&lt;AU362,AA362+AB362+AC362-AD362,0)+IF(AM362&lt;AU362,AI362+AJ362+AK362-AL362,0)+IF(AU362&lt;AU362,AQ362+AR362+AS362-AT362,0)+IF(BC362&lt;AU362,AY362+AZ362+BA362-BB362,0)+IF(BK362&lt;AU362,BG362+BH362+BI362-BJ362,0)+IF(BS362&lt;AU362,BO362+BP362+BQ362-BR362,0)+IF(CA362&lt;AU362,BW362+BX362+BY362-BZ362,0)+IF(CI362&lt;AU362,CE362+CF362+CG362-CH362,0))))))</f>
        <v>0</v>
      </c>
      <c r="AW362" s="3">
        <f>IF(Inputs!$B$27&lt;&gt;"Ready","PENDING INPUTS",MIN((AQ362+AR362+AS362),IF(D362&gt;C362,IF(D362=0,0,AT362*C362/D362),AT362+AV362)))</f>
        <v>0</v>
      </c>
      <c r="AX362" s="3">
        <f>IF(Inputs!$B$27&lt;&gt;"Ready","PENDING INPUTS",MAX(0,(AQ362+AR362+AS362)-AW362))</f>
        <v>0</v>
      </c>
      <c r="AY362" s="3">
        <f>IF(Inputs!$B$27&lt;&gt;"Ready","PENDING INPUTS",BF361)</f>
        <v>0</v>
      </c>
      <c r="AZ362" s="3">
        <f>IF(Inputs!$B$27&lt;&gt;"Ready","PENDING INPUTS",IF(A362&lt;=Inputs!$B$6,ROUND(AY362*Inputs!C19/12,2),0))</f>
        <v>0</v>
      </c>
      <c r="BA362" s="3">
        <f>IF(Inputs!$B$27&lt;&gt;"Ready","PENDING INPUTS",IF(AND(A362&lt;=Inputs!$B$6,AY362&gt;0),Inputs!G19,0))</f>
        <v>0</v>
      </c>
      <c r="BB362" s="3">
        <f>IF(Inputs!$B$27&lt;&gt;"Ready","PENDING INPUTS",IF(A362&gt;Inputs!$B$6,0,MIN((AY362+AZ362+BA362),IF(Inputs!H19=1,Inputs!D19,MAX(Inputs!F19,ROUND(AY362*Inputs!E19+AZ362+BA362,2))))))</f>
        <v>0</v>
      </c>
      <c r="BC362">
        <f>IF(Inputs!$B$27&lt;&gt;"Ready","PENDING INPUTS",IF(AY362&lt;=0,99,1+IF(AND(K362&gt;0,OR(Inputs!C14&gt;Inputs!C19,AND(Inputs!C14=Inputs!C19,0&lt;5))),1,0)+IF(AND(S362&gt;0,OR(Inputs!C15&gt;Inputs!C19,AND(Inputs!C15=Inputs!C19,1&lt;5))),1,0)+IF(AND(AA362&gt;0,OR(Inputs!C16&gt;Inputs!C19,AND(Inputs!C16=Inputs!C19,2&lt;5))),1,0)+IF(AND(AI362&gt;0,OR(Inputs!C17&gt;Inputs!C19,AND(Inputs!C17=Inputs!C19,3&lt;5))),1,0)+IF(AND(AQ362&gt;0,OR(Inputs!C18&gt;Inputs!C19,AND(Inputs!C18=Inputs!C19,4&lt;5))),1,0)+IF(AND(BG362&gt;0,OR(Inputs!C20&gt;Inputs!C19,AND(Inputs!C20=Inputs!C19,6&lt;5))),1,0)+IF(AND(BO362&gt;0,OR(Inputs!C21&gt;Inputs!C19,AND(Inputs!C21=Inputs!C19,7&lt;5))),1,0)+IF(AND(BW362&gt;0,OR(Inputs!C22&gt;Inputs!C19,AND(Inputs!C22=Inputs!C19,8&lt;5))),1,0)+IF(AND(CE362&gt;0,OR(Inputs!C23&gt;Inputs!C19,AND(Inputs!C23=Inputs!C19,9&lt;5))),1,0)))</f>
        <v>99</v>
      </c>
      <c r="BD362" s="3">
        <f>IF(Inputs!$B$27&lt;&gt;"Ready","PENDING INPUTS",IF(A362&gt;Inputs!$B$6,0,MIN(MAX(0,(AY362+AZ362+BA362)-BB362),MAX(0,C362-D362-(IF(O362&lt;BC362,K362+L362+M362-N362,0)+IF(W362&lt;BC362,S362+T362+U362-V362,0)+IF(AE362&lt;BC362,AA362+AB362+AC362-AD362,0)+IF(AM362&lt;BC362,AI362+AJ362+AK362-AL362,0)+IF(AU362&lt;BC362,AQ362+AR362+AS362-AT362,0)+IF(BC362&lt;BC362,AY362+AZ362+BA362-BB362,0)+IF(BK362&lt;BC362,BG362+BH362+BI362-BJ362,0)+IF(BS362&lt;BC362,BO362+BP362+BQ362-BR362,0)+IF(CA362&lt;BC362,BW362+BX362+BY362-BZ362,0)+IF(CI362&lt;BC362,CE362+CF362+CG362-CH362,0))))))</f>
        <v>0</v>
      </c>
      <c r="BE362" s="3">
        <f>IF(Inputs!$B$27&lt;&gt;"Ready","PENDING INPUTS",MIN((AY362+AZ362+BA362),IF(D362&gt;C362,IF(D362=0,0,BB362*C362/D362),BB362+BD362)))</f>
        <v>0</v>
      </c>
      <c r="BF362" s="3">
        <f>IF(Inputs!$B$27&lt;&gt;"Ready","PENDING INPUTS",MAX(0,(AY362+AZ362+BA362)-BE362))</f>
        <v>0</v>
      </c>
      <c r="BG362" s="3">
        <f>IF(Inputs!$B$27&lt;&gt;"Ready","PENDING INPUTS",BN361)</f>
        <v>0</v>
      </c>
      <c r="BH362" s="3">
        <f>IF(Inputs!$B$27&lt;&gt;"Ready","PENDING INPUTS",IF(A362&lt;=Inputs!$B$6,ROUND(BG362*Inputs!C20/12,2),0))</f>
        <v>0</v>
      </c>
      <c r="BI362" s="3">
        <f>IF(Inputs!$B$27&lt;&gt;"Ready","PENDING INPUTS",IF(AND(A362&lt;=Inputs!$B$6,BG362&gt;0),Inputs!G20,0))</f>
        <v>0</v>
      </c>
      <c r="BJ362" s="3">
        <f>IF(Inputs!$B$27&lt;&gt;"Ready","PENDING INPUTS",IF(A362&gt;Inputs!$B$6,0,MIN((BG362+BH362+BI362),IF(Inputs!H20=1,Inputs!D20,MAX(Inputs!F20,ROUND(BG362*Inputs!E20+BH362+BI362,2))))))</f>
        <v>0</v>
      </c>
      <c r="BK362">
        <f>IF(Inputs!$B$27&lt;&gt;"Ready","PENDING INPUTS",IF(BG362&lt;=0,99,1+IF(AND(K362&gt;0,OR(Inputs!C14&gt;Inputs!C20,AND(Inputs!C14=Inputs!C20,0&lt;6))),1,0)+IF(AND(S362&gt;0,OR(Inputs!C15&gt;Inputs!C20,AND(Inputs!C15=Inputs!C20,1&lt;6))),1,0)+IF(AND(AA362&gt;0,OR(Inputs!C16&gt;Inputs!C20,AND(Inputs!C16=Inputs!C20,2&lt;6))),1,0)+IF(AND(AI362&gt;0,OR(Inputs!C17&gt;Inputs!C20,AND(Inputs!C17=Inputs!C20,3&lt;6))),1,0)+IF(AND(AQ362&gt;0,OR(Inputs!C18&gt;Inputs!C20,AND(Inputs!C18=Inputs!C20,4&lt;6))),1,0)+IF(AND(AY362&gt;0,OR(Inputs!C19&gt;Inputs!C20,AND(Inputs!C19=Inputs!C20,5&lt;6))),1,0)+IF(AND(BO362&gt;0,OR(Inputs!C21&gt;Inputs!C20,AND(Inputs!C21=Inputs!C20,7&lt;6))),1,0)+IF(AND(BW362&gt;0,OR(Inputs!C22&gt;Inputs!C20,AND(Inputs!C22=Inputs!C20,8&lt;6))),1,0)+IF(AND(CE362&gt;0,OR(Inputs!C23&gt;Inputs!C20,AND(Inputs!C23=Inputs!C20,9&lt;6))),1,0)))</f>
        <v>99</v>
      </c>
      <c r="BL362" s="3">
        <f>IF(Inputs!$B$27&lt;&gt;"Ready","PENDING INPUTS",IF(A362&gt;Inputs!$B$6,0,MIN(MAX(0,(BG362+BH362+BI362)-BJ362),MAX(0,C362-D362-(IF(O362&lt;BK362,K362+L362+M362-N362,0)+IF(W362&lt;BK362,S362+T362+U362-V362,0)+IF(AE362&lt;BK362,AA362+AB362+AC362-AD362,0)+IF(AM362&lt;BK362,AI362+AJ362+AK362-AL362,0)+IF(AU362&lt;BK362,AQ362+AR362+AS362-AT362,0)+IF(BC362&lt;BK362,AY362+AZ362+BA362-BB362,0)+IF(BK362&lt;BK362,BG362+BH362+BI362-BJ362,0)+IF(BS362&lt;BK362,BO362+BP362+BQ362-BR362,0)+IF(CA362&lt;BK362,BW362+BX362+BY362-BZ362,0)+IF(CI362&lt;BK362,CE362+CF362+CG362-CH362,0))))))</f>
        <v>0</v>
      </c>
      <c r="BM362" s="3">
        <f>IF(Inputs!$B$27&lt;&gt;"Ready","PENDING INPUTS",MIN((BG362+BH362+BI362),IF(D362&gt;C362,IF(D362=0,0,BJ362*C362/D362),BJ362+BL362)))</f>
        <v>0</v>
      </c>
      <c r="BN362" s="3">
        <f>IF(Inputs!$B$27&lt;&gt;"Ready","PENDING INPUTS",MAX(0,(BG362+BH362+BI362)-BM362))</f>
        <v>0</v>
      </c>
      <c r="BO362" s="3">
        <f>IF(Inputs!$B$27&lt;&gt;"Ready","PENDING INPUTS",BV361)</f>
        <v>0</v>
      </c>
      <c r="BP362" s="3">
        <f>IF(Inputs!$B$27&lt;&gt;"Ready","PENDING INPUTS",IF(A362&lt;=Inputs!$B$6,ROUND(BO362*Inputs!C21/12,2),0))</f>
        <v>0</v>
      </c>
      <c r="BQ362" s="3">
        <f>IF(Inputs!$B$27&lt;&gt;"Ready","PENDING INPUTS",IF(AND(A362&lt;=Inputs!$B$6,BO362&gt;0),Inputs!G21,0))</f>
        <v>0</v>
      </c>
      <c r="BR362" s="3">
        <f>IF(Inputs!$B$27&lt;&gt;"Ready","PENDING INPUTS",IF(A362&gt;Inputs!$B$6,0,MIN((BO362+BP362+BQ362),IF(Inputs!H21=1,Inputs!D21,MAX(Inputs!F21,ROUND(BO362*Inputs!E21+BP362+BQ362,2))))))</f>
        <v>0</v>
      </c>
      <c r="BS362">
        <f>IF(Inputs!$B$27&lt;&gt;"Ready","PENDING INPUTS",IF(BO362&lt;=0,99,1+IF(AND(K362&gt;0,OR(Inputs!C14&gt;Inputs!C21,AND(Inputs!C14=Inputs!C21,0&lt;7))),1,0)+IF(AND(S362&gt;0,OR(Inputs!C15&gt;Inputs!C21,AND(Inputs!C15=Inputs!C21,1&lt;7))),1,0)+IF(AND(AA362&gt;0,OR(Inputs!C16&gt;Inputs!C21,AND(Inputs!C16=Inputs!C21,2&lt;7))),1,0)+IF(AND(AI362&gt;0,OR(Inputs!C17&gt;Inputs!C21,AND(Inputs!C17=Inputs!C21,3&lt;7))),1,0)+IF(AND(AQ362&gt;0,OR(Inputs!C18&gt;Inputs!C21,AND(Inputs!C18=Inputs!C21,4&lt;7))),1,0)+IF(AND(AY362&gt;0,OR(Inputs!C19&gt;Inputs!C21,AND(Inputs!C19=Inputs!C21,5&lt;7))),1,0)+IF(AND(BG362&gt;0,OR(Inputs!C20&gt;Inputs!C21,AND(Inputs!C20=Inputs!C21,6&lt;7))),1,0)+IF(AND(BW362&gt;0,OR(Inputs!C22&gt;Inputs!C21,AND(Inputs!C22=Inputs!C21,8&lt;7))),1,0)+IF(AND(CE362&gt;0,OR(Inputs!C23&gt;Inputs!C21,AND(Inputs!C23=Inputs!C21,9&lt;7))),1,0)))</f>
        <v>99</v>
      </c>
      <c r="BT362" s="3">
        <f>IF(Inputs!$B$27&lt;&gt;"Ready","PENDING INPUTS",IF(A362&gt;Inputs!$B$6,0,MIN(MAX(0,(BO362+BP362+BQ362)-BR362),MAX(0,C362-D362-(IF(O362&lt;BS362,K362+L362+M362-N362,0)+IF(W362&lt;BS362,S362+T362+U362-V362,0)+IF(AE362&lt;BS362,AA362+AB362+AC362-AD362,0)+IF(AM362&lt;BS362,AI362+AJ362+AK362-AL362,0)+IF(AU362&lt;BS362,AQ362+AR362+AS362-AT362,0)+IF(BC362&lt;BS362,AY362+AZ362+BA362-BB362,0)+IF(BK362&lt;BS362,BG362+BH362+BI362-BJ362,0)+IF(BS362&lt;BS362,BO362+BP362+BQ362-BR362,0)+IF(CA362&lt;BS362,BW362+BX362+BY362-BZ362,0)+IF(CI362&lt;BS362,CE362+CF362+CG362-CH362,0))))))</f>
        <v>0</v>
      </c>
      <c r="BU362" s="3">
        <f>IF(Inputs!$B$27&lt;&gt;"Ready","PENDING INPUTS",MIN((BO362+BP362+BQ362),IF(D362&gt;C362,IF(D362=0,0,BR362*C362/D362),BR362+BT362)))</f>
        <v>0</v>
      </c>
      <c r="BV362" s="3">
        <f>IF(Inputs!$B$27&lt;&gt;"Ready","PENDING INPUTS",MAX(0,(BO362+BP362+BQ362)-BU362))</f>
        <v>0</v>
      </c>
      <c r="BW362" s="3">
        <f>IF(Inputs!$B$27&lt;&gt;"Ready","PENDING INPUTS",CD361)</f>
        <v>0</v>
      </c>
      <c r="BX362" s="3">
        <f>IF(Inputs!$B$27&lt;&gt;"Ready","PENDING INPUTS",IF(A362&lt;=Inputs!$B$6,ROUND(BW362*Inputs!C22/12,2),0))</f>
        <v>0</v>
      </c>
      <c r="BY362" s="3">
        <f>IF(Inputs!$B$27&lt;&gt;"Ready","PENDING INPUTS",IF(AND(A362&lt;=Inputs!$B$6,BW362&gt;0),Inputs!G22,0))</f>
        <v>0</v>
      </c>
      <c r="BZ362" s="3">
        <f>IF(Inputs!$B$27&lt;&gt;"Ready","PENDING INPUTS",IF(A362&gt;Inputs!$B$6,0,MIN((BW362+BX362+BY362),IF(Inputs!H22=1,Inputs!D22,MAX(Inputs!F22,ROUND(BW362*Inputs!E22+BX362+BY362,2))))))</f>
        <v>0</v>
      </c>
      <c r="CA362">
        <f>IF(Inputs!$B$27&lt;&gt;"Ready","PENDING INPUTS",IF(BW362&lt;=0,99,1+IF(AND(K362&gt;0,OR(Inputs!C14&gt;Inputs!C22,AND(Inputs!C14=Inputs!C22,0&lt;8))),1,0)+IF(AND(S362&gt;0,OR(Inputs!C15&gt;Inputs!C22,AND(Inputs!C15=Inputs!C22,1&lt;8))),1,0)+IF(AND(AA362&gt;0,OR(Inputs!C16&gt;Inputs!C22,AND(Inputs!C16=Inputs!C22,2&lt;8))),1,0)+IF(AND(AI362&gt;0,OR(Inputs!C17&gt;Inputs!C22,AND(Inputs!C17=Inputs!C22,3&lt;8))),1,0)+IF(AND(AQ362&gt;0,OR(Inputs!C18&gt;Inputs!C22,AND(Inputs!C18=Inputs!C22,4&lt;8))),1,0)+IF(AND(AY362&gt;0,OR(Inputs!C19&gt;Inputs!C22,AND(Inputs!C19=Inputs!C22,5&lt;8))),1,0)+IF(AND(BG362&gt;0,OR(Inputs!C20&gt;Inputs!C22,AND(Inputs!C20=Inputs!C22,6&lt;8))),1,0)+IF(AND(BO362&gt;0,OR(Inputs!C21&gt;Inputs!C22,AND(Inputs!C21=Inputs!C22,7&lt;8))),1,0)+IF(AND(CE362&gt;0,OR(Inputs!C23&gt;Inputs!C22,AND(Inputs!C23=Inputs!C22,9&lt;8))),1,0)))</f>
        <v>99</v>
      </c>
      <c r="CB362" s="3">
        <f>IF(Inputs!$B$27&lt;&gt;"Ready","PENDING INPUTS",IF(A362&gt;Inputs!$B$6,0,MIN(MAX(0,(BW362+BX362+BY362)-BZ362),MAX(0,C362-D362-(IF(O362&lt;CA362,K362+L362+M362-N362,0)+IF(W362&lt;CA362,S362+T362+U362-V362,0)+IF(AE362&lt;CA362,AA362+AB362+AC362-AD362,0)+IF(AM362&lt;CA362,AI362+AJ362+AK362-AL362,0)+IF(AU362&lt;CA362,AQ362+AR362+AS362-AT362,0)+IF(BC362&lt;CA362,AY362+AZ362+BA362-BB362,0)+IF(BK362&lt;CA362,BG362+BH362+BI362-BJ362,0)+IF(BS362&lt;CA362,BO362+BP362+BQ362-BR362,0)+IF(CA362&lt;CA362,BW362+BX362+BY362-BZ362,0)+IF(CI362&lt;CA362,CE362+CF362+CG362-CH362,0))))))</f>
        <v>0</v>
      </c>
      <c r="CC362" s="3">
        <f>IF(Inputs!$B$27&lt;&gt;"Ready","PENDING INPUTS",MIN((BW362+BX362+BY362),IF(D362&gt;C362,IF(D362=0,0,BZ362*C362/D362),BZ362+CB362)))</f>
        <v>0</v>
      </c>
      <c r="CD362" s="3">
        <f>IF(Inputs!$B$27&lt;&gt;"Ready","PENDING INPUTS",MAX(0,(BW362+BX362+BY362)-CC362))</f>
        <v>0</v>
      </c>
      <c r="CE362" s="3">
        <f>IF(Inputs!$B$27&lt;&gt;"Ready","PENDING INPUTS",CL361)</f>
        <v>0</v>
      </c>
      <c r="CF362" s="3">
        <f>IF(Inputs!$B$27&lt;&gt;"Ready","PENDING INPUTS",IF(A362&lt;=Inputs!$B$6,ROUND(CE362*Inputs!C23/12,2),0))</f>
        <v>0</v>
      </c>
      <c r="CG362" s="3">
        <f>IF(Inputs!$B$27&lt;&gt;"Ready","PENDING INPUTS",IF(AND(A362&lt;=Inputs!$B$6,CE362&gt;0),Inputs!G23,0))</f>
        <v>0</v>
      </c>
      <c r="CH362" s="3">
        <f>IF(Inputs!$B$27&lt;&gt;"Ready","PENDING INPUTS",IF(A362&gt;Inputs!$B$6,0,MIN((CE362+CF362+CG362),IF(Inputs!H23=1,Inputs!D23,MAX(Inputs!F23,ROUND(CE362*Inputs!E23+CF362+CG362,2))))))</f>
        <v>0</v>
      </c>
      <c r="CI362">
        <f>IF(Inputs!$B$27&lt;&gt;"Ready","PENDING INPUTS",IF(CE362&lt;=0,99,1+IF(AND(K362&gt;0,OR(Inputs!C14&gt;Inputs!C23,AND(Inputs!C14=Inputs!C23,0&lt;9))),1,0)+IF(AND(S362&gt;0,OR(Inputs!C15&gt;Inputs!C23,AND(Inputs!C15=Inputs!C23,1&lt;9))),1,0)+IF(AND(AA362&gt;0,OR(Inputs!C16&gt;Inputs!C23,AND(Inputs!C16=Inputs!C23,2&lt;9))),1,0)+IF(AND(AI362&gt;0,OR(Inputs!C17&gt;Inputs!C23,AND(Inputs!C17=Inputs!C23,3&lt;9))),1,0)+IF(AND(AQ362&gt;0,OR(Inputs!C18&gt;Inputs!C23,AND(Inputs!C18=Inputs!C23,4&lt;9))),1,0)+IF(AND(AY362&gt;0,OR(Inputs!C19&gt;Inputs!C23,AND(Inputs!C19=Inputs!C23,5&lt;9))),1,0)+IF(AND(BG362&gt;0,OR(Inputs!C20&gt;Inputs!C23,AND(Inputs!C20=Inputs!C23,6&lt;9))),1,0)+IF(AND(BO362&gt;0,OR(Inputs!C21&gt;Inputs!C23,AND(Inputs!C21=Inputs!C23,7&lt;9))),1,0)+IF(AND(BW362&gt;0,OR(Inputs!C22&gt;Inputs!C23,AND(Inputs!C22=Inputs!C23,8&lt;9))),1,0)))</f>
        <v>99</v>
      </c>
      <c r="CJ362" s="3">
        <f>IF(Inputs!$B$27&lt;&gt;"Ready","PENDING INPUTS",IF(A362&gt;Inputs!$B$6,0,MIN(MAX(0,(CE362+CF362+CG362)-CH362),MAX(0,C362-D362-(IF(O362&lt;CI362,K362+L362+M362-N362,0)+IF(W362&lt;CI362,S362+T362+U362-V362,0)+IF(AE362&lt;CI362,AA362+AB362+AC362-AD362,0)+IF(AM362&lt;CI362,AI362+AJ362+AK362-AL362,0)+IF(AU362&lt;CI362,AQ362+AR362+AS362-AT362,0)+IF(BC362&lt;CI362,AY362+AZ362+BA362-BB362,0)+IF(BK362&lt;CI362,BG362+BH362+BI362-BJ362,0)+IF(BS362&lt;CI362,BO362+BP362+BQ362-BR362,0)+IF(CA362&lt;CI362,BW362+BX362+BY362-BZ362,0)+IF(CI362&lt;CI362,CE362+CF362+CG362-CH362,0))))))</f>
        <v>0</v>
      </c>
      <c r="CK362" s="3">
        <f>IF(Inputs!$B$27&lt;&gt;"Ready","PENDING INPUTS",MIN((CE362+CF362+CG362),IF(D362&gt;C362,IF(D362=0,0,CH362*C362/D362),CH362+CJ362)))</f>
        <v>0</v>
      </c>
      <c r="CL362" s="3">
        <f>IF(Inputs!$B$27&lt;&gt;"Ready","PENDING INPUTS",MAX(0,(CE362+CF362+CG362)-CK362))</f>
        <v>0</v>
      </c>
    </row>
    <row r="363" spans="1:90" ht="27.95" customHeight="1" x14ac:dyDescent="0.25">
      <c r="A363">
        <v>359</v>
      </c>
      <c r="B363" s="13">
        <f>IF(Inputs!$B$27&lt;&gt;"Ready","PENDING INPUTS",EDATE(Inputs!$B$5,A363-1))</f>
        <v>57193</v>
      </c>
      <c r="C363" s="3">
        <f>IF(Inputs!$B$27&lt;&gt;"Ready","PENDING INPUTS",IF(A363&lt;=Inputs!$B$6,MAX(0,Inputs!$B$4+IF(A363=Inputs!$B$7,Inputs!$B$8,0)+IF(A363=Inputs!$B$9,Inputs!$B$10,0)),0))</f>
        <v>0</v>
      </c>
      <c r="D363" s="3">
        <f>IF(Inputs!$B$27&lt;&gt;"Ready","PENDING INPUTS",SUM(N363,V363,AD363,AL363,AT363,BB363,BJ363,BR363,BZ363,CH363))</f>
        <v>0</v>
      </c>
      <c r="E363" s="3">
        <f>IF(Inputs!$B$27&lt;&gt;"Ready","PENDING INPUTS",MAX(0,D363-C363))</f>
        <v>0</v>
      </c>
      <c r="F363" s="3">
        <f>IF(Inputs!$B$27&lt;&gt;"Ready","PENDING INPUTS",SUM(Q363,Y363,AG363,AO363,AW363,BE363,BM363,BU363,CC363,CK363))</f>
        <v>0</v>
      </c>
      <c r="G363" s="3">
        <f>IF(Inputs!$B$27&lt;&gt;"Ready","PENDING INPUTS",SUM(L363,T363,AB363,AJ363,AR363,AZ363,BH363,BP363,BX363,CF363))</f>
        <v>0</v>
      </c>
      <c r="H363" s="3">
        <f>IF(Inputs!$B$27&lt;&gt;"Ready","PENDING INPUTS",SUM(M363,U363,AC363,AK363,AS363,BA363,BI363,BQ363,BY363,CG363))</f>
        <v>0</v>
      </c>
      <c r="I363" s="3">
        <f>IF(Inputs!$B$27&lt;&gt;"Ready","PENDING INPUTS",SUM(R363,Z363,AH363,AP363,AX363,BF363,BN363,BV363,CD363,CL363))</f>
        <v>0</v>
      </c>
      <c r="J363" t="str">
        <f>IF(Inputs!$B$27&lt;&gt;"Ready","PENDING INPUTS",IF(A363&gt;Inputs!$B$6,"Beyond horizon",IF(E363&gt;0.005,"MINIMUM SHORTFALL",IF(I363&lt;0.005,"Paid off","In progress"))))</f>
        <v>Beyond horizon</v>
      </c>
      <c r="K363" s="3">
        <f>IF(Inputs!$B$27&lt;&gt;"Ready","PENDING INPUTS",R362)</f>
        <v>0</v>
      </c>
      <c r="L363" s="3">
        <f>IF(Inputs!$B$27&lt;&gt;"Ready","PENDING INPUTS",IF(A363&lt;=Inputs!$B$6,ROUND(K363*Inputs!C14/12,2),0))</f>
        <v>0</v>
      </c>
      <c r="M363" s="3">
        <f>IF(Inputs!$B$27&lt;&gt;"Ready","PENDING INPUTS",IF(AND(A363&lt;=Inputs!$B$6,K363&gt;0),Inputs!G14,0))</f>
        <v>0</v>
      </c>
      <c r="N363" s="3">
        <f>IF(Inputs!$B$27&lt;&gt;"Ready","PENDING INPUTS",IF(A363&gt;Inputs!$B$6,0,MIN((K363+L363+M363),IF(Inputs!H14=1,Inputs!D14,MAX(Inputs!F14,ROUND(K363*Inputs!E14+L363+M363,2))))))</f>
        <v>0</v>
      </c>
      <c r="O363">
        <f>IF(Inputs!$B$27&lt;&gt;"Ready","PENDING INPUTS",IF(K363&lt;=0,99,1+IF(AND(S363&gt;0,OR(Inputs!C15&gt;Inputs!C14,AND(Inputs!C15=Inputs!C14,1&lt;0))),1,0)+IF(AND(AA363&gt;0,OR(Inputs!C16&gt;Inputs!C14,AND(Inputs!C16=Inputs!C14,2&lt;0))),1,0)+IF(AND(AI363&gt;0,OR(Inputs!C17&gt;Inputs!C14,AND(Inputs!C17=Inputs!C14,3&lt;0))),1,0)+IF(AND(AQ363&gt;0,OR(Inputs!C18&gt;Inputs!C14,AND(Inputs!C18=Inputs!C14,4&lt;0))),1,0)+IF(AND(AY363&gt;0,OR(Inputs!C19&gt;Inputs!C14,AND(Inputs!C19=Inputs!C14,5&lt;0))),1,0)+IF(AND(BG363&gt;0,OR(Inputs!C20&gt;Inputs!C14,AND(Inputs!C20=Inputs!C14,6&lt;0))),1,0)+IF(AND(BO363&gt;0,OR(Inputs!C21&gt;Inputs!C14,AND(Inputs!C21=Inputs!C14,7&lt;0))),1,0)+IF(AND(BW363&gt;0,OR(Inputs!C22&gt;Inputs!C14,AND(Inputs!C22=Inputs!C14,8&lt;0))),1,0)+IF(AND(CE363&gt;0,OR(Inputs!C23&gt;Inputs!C14,AND(Inputs!C23=Inputs!C14,9&lt;0))),1,0)))</f>
        <v>99</v>
      </c>
      <c r="P363" s="3">
        <f>IF(Inputs!$B$27&lt;&gt;"Ready","PENDING INPUTS",IF(A363&gt;Inputs!$B$6,0,MIN(MAX(0,(K363+L363+M363)-N363),MAX(0,C363-D363-(IF(O363&lt;O363,K363+L363+M363-N363,0)+IF(W363&lt;O363,S363+T363+U363-V363,0)+IF(AE363&lt;O363,AA363+AB363+AC363-AD363,0)+IF(AM363&lt;O363,AI363+AJ363+AK363-AL363,0)+IF(AU363&lt;O363,AQ363+AR363+AS363-AT363,0)+IF(BC363&lt;O363,AY363+AZ363+BA363-BB363,0)+IF(BK363&lt;O363,BG363+BH363+BI363-BJ363,0)+IF(BS363&lt;O363,BO363+BP363+BQ363-BR363,0)+IF(CA363&lt;O363,BW363+BX363+BY363-BZ363,0)+IF(CI363&lt;O363,CE363+CF363+CG363-CH363,0))))))</f>
        <v>0</v>
      </c>
      <c r="Q363" s="3">
        <f>IF(Inputs!$B$27&lt;&gt;"Ready","PENDING INPUTS",MIN((K363+L363+M363),IF(D363&gt;C363,IF(D363=0,0,N363*C363/D363),N363+P363)))</f>
        <v>0</v>
      </c>
      <c r="R363" s="3">
        <f>IF(Inputs!$B$27&lt;&gt;"Ready","PENDING INPUTS",MAX(0,(K363+L363+M363)-Q363))</f>
        <v>0</v>
      </c>
      <c r="S363" s="3">
        <f>IF(Inputs!$B$27&lt;&gt;"Ready","PENDING INPUTS",Z362)</f>
        <v>0</v>
      </c>
      <c r="T363" s="3">
        <f>IF(Inputs!$B$27&lt;&gt;"Ready","PENDING INPUTS",IF(A363&lt;=Inputs!$B$6,ROUND(S363*Inputs!C15/12,2),0))</f>
        <v>0</v>
      </c>
      <c r="U363" s="3">
        <f>IF(Inputs!$B$27&lt;&gt;"Ready","PENDING INPUTS",IF(AND(A363&lt;=Inputs!$B$6,S363&gt;0),Inputs!G15,0))</f>
        <v>0</v>
      </c>
      <c r="V363" s="3">
        <f>IF(Inputs!$B$27&lt;&gt;"Ready","PENDING INPUTS",IF(A363&gt;Inputs!$B$6,0,MIN((S363+T363+U363),IF(Inputs!H15=1,Inputs!D15,MAX(Inputs!F15,ROUND(S363*Inputs!E15+T363+U363,2))))))</f>
        <v>0</v>
      </c>
      <c r="W363">
        <f>IF(Inputs!$B$27&lt;&gt;"Ready","PENDING INPUTS",IF(S363&lt;=0,99,1+IF(AND(K363&gt;0,OR(Inputs!C14&gt;Inputs!C15,AND(Inputs!C14=Inputs!C15,0&lt;1))),1,0)+IF(AND(AA363&gt;0,OR(Inputs!C16&gt;Inputs!C15,AND(Inputs!C16=Inputs!C15,2&lt;1))),1,0)+IF(AND(AI363&gt;0,OR(Inputs!C17&gt;Inputs!C15,AND(Inputs!C17=Inputs!C15,3&lt;1))),1,0)+IF(AND(AQ363&gt;0,OR(Inputs!C18&gt;Inputs!C15,AND(Inputs!C18=Inputs!C15,4&lt;1))),1,0)+IF(AND(AY363&gt;0,OR(Inputs!C19&gt;Inputs!C15,AND(Inputs!C19=Inputs!C15,5&lt;1))),1,0)+IF(AND(BG363&gt;0,OR(Inputs!C20&gt;Inputs!C15,AND(Inputs!C20=Inputs!C15,6&lt;1))),1,0)+IF(AND(BO363&gt;0,OR(Inputs!C21&gt;Inputs!C15,AND(Inputs!C21=Inputs!C15,7&lt;1))),1,0)+IF(AND(BW363&gt;0,OR(Inputs!C22&gt;Inputs!C15,AND(Inputs!C22=Inputs!C15,8&lt;1))),1,0)+IF(AND(CE363&gt;0,OR(Inputs!C23&gt;Inputs!C15,AND(Inputs!C23=Inputs!C15,9&lt;1))),1,0)))</f>
        <v>99</v>
      </c>
      <c r="X363" s="3">
        <f>IF(Inputs!$B$27&lt;&gt;"Ready","PENDING INPUTS",IF(A363&gt;Inputs!$B$6,0,MIN(MAX(0,(S363+T363+U363)-V363),MAX(0,C363-D363-(IF(O363&lt;W363,K363+L363+M363-N363,0)+IF(W363&lt;W363,S363+T363+U363-V363,0)+IF(AE363&lt;W363,AA363+AB363+AC363-AD363,0)+IF(AM363&lt;W363,AI363+AJ363+AK363-AL363,0)+IF(AU363&lt;W363,AQ363+AR363+AS363-AT363,0)+IF(BC363&lt;W363,AY363+AZ363+BA363-BB363,0)+IF(BK363&lt;W363,BG363+BH363+BI363-BJ363,0)+IF(BS363&lt;W363,BO363+BP363+BQ363-BR363,0)+IF(CA363&lt;W363,BW363+BX363+BY363-BZ363,0)+IF(CI363&lt;W363,CE363+CF363+CG363-CH363,0))))))</f>
        <v>0</v>
      </c>
      <c r="Y363" s="3">
        <f>IF(Inputs!$B$27&lt;&gt;"Ready","PENDING INPUTS",MIN((S363+T363+U363),IF(D363&gt;C363,IF(D363=0,0,V363*C363/D363),V363+X363)))</f>
        <v>0</v>
      </c>
      <c r="Z363" s="3">
        <f>IF(Inputs!$B$27&lt;&gt;"Ready","PENDING INPUTS",MAX(0,(S363+T363+U363)-Y363))</f>
        <v>0</v>
      </c>
      <c r="AA363" s="3">
        <f>IF(Inputs!$B$27&lt;&gt;"Ready","PENDING INPUTS",AH362)</f>
        <v>0</v>
      </c>
      <c r="AB363" s="3">
        <f>IF(Inputs!$B$27&lt;&gt;"Ready","PENDING INPUTS",IF(A363&lt;=Inputs!$B$6,ROUND(AA363*Inputs!C16/12,2),0))</f>
        <v>0</v>
      </c>
      <c r="AC363" s="3">
        <f>IF(Inputs!$B$27&lt;&gt;"Ready","PENDING INPUTS",IF(AND(A363&lt;=Inputs!$B$6,AA363&gt;0),Inputs!G16,0))</f>
        <v>0</v>
      </c>
      <c r="AD363" s="3">
        <f>IF(Inputs!$B$27&lt;&gt;"Ready","PENDING INPUTS",IF(A363&gt;Inputs!$B$6,0,MIN((AA363+AB363+AC363),IF(Inputs!H16=1,Inputs!D16,MAX(Inputs!F16,ROUND(AA363*Inputs!E16+AB363+AC363,2))))))</f>
        <v>0</v>
      </c>
      <c r="AE363">
        <f>IF(Inputs!$B$27&lt;&gt;"Ready","PENDING INPUTS",IF(AA363&lt;=0,99,1+IF(AND(K363&gt;0,OR(Inputs!C14&gt;Inputs!C16,AND(Inputs!C14=Inputs!C16,0&lt;2))),1,0)+IF(AND(S363&gt;0,OR(Inputs!C15&gt;Inputs!C16,AND(Inputs!C15=Inputs!C16,1&lt;2))),1,0)+IF(AND(AI363&gt;0,OR(Inputs!C17&gt;Inputs!C16,AND(Inputs!C17=Inputs!C16,3&lt;2))),1,0)+IF(AND(AQ363&gt;0,OR(Inputs!C18&gt;Inputs!C16,AND(Inputs!C18=Inputs!C16,4&lt;2))),1,0)+IF(AND(AY363&gt;0,OR(Inputs!C19&gt;Inputs!C16,AND(Inputs!C19=Inputs!C16,5&lt;2))),1,0)+IF(AND(BG363&gt;0,OR(Inputs!C20&gt;Inputs!C16,AND(Inputs!C20=Inputs!C16,6&lt;2))),1,0)+IF(AND(BO363&gt;0,OR(Inputs!C21&gt;Inputs!C16,AND(Inputs!C21=Inputs!C16,7&lt;2))),1,0)+IF(AND(BW363&gt;0,OR(Inputs!C22&gt;Inputs!C16,AND(Inputs!C22=Inputs!C16,8&lt;2))),1,0)+IF(AND(CE363&gt;0,OR(Inputs!C23&gt;Inputs!C16,AND(Inputs!C23=Inputs!C16,9&lt;2))),1,0)))</f>
        <v>99</v>
      </c>
      <c r="AF363" s="3">
        <f>IF(Inputs!$B$27&lt;&gt;"Ready","PENDING INPUTS",IF(A363&gt;Inputs!$B$6,0,MIN(MAX(0,(AA363+AB363+AC363)-AD363),MAX(0,C363-D363-(IF(O363&lt;AE363,K363+L363+M363-N363,0)+IF(W363&lt;AE363,S363+T363+U363-V363,0)+IF(AE363&lt;AE363,AA363+AB363+AC363-AD363,0)+IF(AM363&lt;AE363,AI363+AJ363+AK363-AL363,0)+IF(AU363&lt;AE363,AQ363+AR363+AS363-AT363,0)+IF(BC363&lt;AE363,AY363+AZ363+BA363-BB363,0)+IF(BK363&lt;AE363,BG363+BH363+BI363-BJ363,0)+IF(BS363&lt;AE363,BO363+BP363+BQ363-BR363,0)+IF(CA363&lt;AE363,BW363+BX363+BY363-BZ363,0)+IF(CI363&lt;AE363,CE363+CF363+CG363-CH363,0))))))</f>
        <v>0</v>
      </c>
      <c r="AG363" s="3">
        <f>IF(Inputs!$B$27&lt;&gt;"Ready","PENDING INPUTS",MIN((AA363+AB363+AC363),IF(D363&gt;C363,IF(D363=0,0,AD363*C363/D363),AD363+AF363)))</f>
        <v>0</v>
      </c>
      <c r="AH363" s="3">
        <f>IF(Inputs!$B$27&lt;&gt;"Ready","PENDING INPUTS",MAX(0,(AA363+AB363+AC363)-AG363))</f>
        <v>0</v>
      </c>
      <c r="AI363" s="3">
        <f>IF(Inputs!$B$27&lt;&gt;"Ready","PENDING INPUTS",AP362)</f>
        <v>0</v>
      </c>
      <c r="AJ363" s="3">
        <f>IF(Inputs!$B$27&lt;&gt;"Ready","PENDING INPUTS",IF(A363&lt;=Inputs!$B$6,ROUND(AI363*Inputs!C17/12,2),0))</f>
        <v>0</v>
      </c>
      <c r="AK363" s="3">
        <f>IF(Inputs!$B$27&lt;&gt;"Ready","PENDING INPUTS",IF(AND(A363&lt;=Inputs!$B$6,AI363&gt;0),Inputs!G17,0))</f>
        <v>0</v>
      </c>
      <c r="AL363" s="3">
        <f>IF(Inputs!$B$27&lt;&gt;"Ready","PENDING INPUTS",IF(A363&gt;Inputs!$B$6,0,MIN((AI363+AJ363+AK363),IF(Inputs!H17=1,Inputs!D17,MAX(Inputs!F17,ROUND(AI363*Inputs!E17+AJ363+AK363,2))))))</f>
        <v>0</v>
      </c>
      <c r="AM363">
        <f>IF(Inputs!$B$27&lt;&gt;"Ready","PENDING INPUTS",IF(AI363&lt;=0,99,1+IF(AND(K363&gt;0,OR(Inputs!C14&gt;Inputs!C17,AND(Inputs!C14=Inputs!C17,0&lt;3))),1,0)+IF(AND(S363&gt;0,OR(Inputs!C15&gt;Inputs!C17,AND(Inputs!C15=Inputs!C17,1&lt;3))),1,0)+IF(AND(AA363&gt;0,OR(Inputs!C16&gt;Inputs!C17,AND(Inputs!C16=Inputs!C17,2&lt;3))),1,0)+IF(AND(AQ363&gt;0,OR(Inputs!C18&gt;Inputs!C17,AND(Inputs!C18=Inputs!C17,4&lt;3))),1,0)+IF(AND(AY363&gt;0,OR(Inputs!C19&gt;Inputs!C17,AND(Inputs!C19=Inputs!C17,5&lt;3))),1,0)+IF(AND(BG363&gt;0,OR(Inputs!C20&gt;Inputs!C17,AND(Inputs!C20=Inputs!C17,6&lt;3))),1,0)+IF(AND(BO363&gt;0,OR(Inputs!C21&gt;Inputs!C17,AND(Inputs!C21=Inputs!C17,7&lt;3))),1,0)+IF(AND(BW363&gt;0,OR(Inputs!C22&gt;Inputs!C17,AND(Inputs!C22=Inputs!C17,8&lt;3))),1,0)+IF(AND(CE363&gt;0,OR(Inputs!C23&gt;Inputs!C17,AND(Inputs!C23=Inputs!C17,9&lt;3))),1,0)))</f>
        <v>99</v>
      </c>
      <c r="AN363" s="3">
        <f>IF(Inputs!$B$27&lt;&gt;"Ready","PENDING INPUTS",IF(A363&gt;Inputs!$B$6,0,MIN(MAX(0,(AI363+AJ363+AK363)-AL363),MAX(0,C363-D363-(IF(O363&lt;AM363,K363+L363+M363-N363,0)+IF(W363&lt;AM363,S363+T363+U363-V363,0)+IF(AE363&lt;AM363,AA363+AB363+AC363-AD363,0)+IF(AM363&lt;AM363,AI363+AJ363+AK363-AL363,0)+IF(AU363&lt;AM363,AQ363+AR363+AS363-AT363,0)+IF(BC363&lt;AM363,AY363+AZ363+BA363-BB363,0)+IF(BK363&lt;AM363,BG363+BH363+BI363-BJ363,0)+IF(BS363&lt;AM363,BO363+BP363+BQ363-BR363,0)+IF(CA363&lt;AM363,BW363+BX363+BY363-BZ363,0)+IF(CI363&lt;AM363,CE363+CF363+CG363-CH363,0))))))</f>
        <v>0</v>
      </c>
      <c r="AO363" s="3">
        <f>IF(Inputs!$B$27&lt;&gt;"Ready","PENDING INPUTS",MIN((AI363+AJ363+AK363),IF(D363&gt;C363,IF(D363=0,0,AL363*C363/D363),AL363+AN363)))</f>
        <v>0</v>
      </c>
      <c r="AP363" s="3">
        <f>IF(Inputs!$B$27&lt;&gt;"Ready","PENDING INPUTS",MAX(0,(AI363+AJ363+AK363)-AO363))</f>
        <v>0</v>
      </c>
      <c r="AQ363" s="3">
        <f>IF(Inputs!$B$27&lt;&gt;"Ready","PENDING INPUTS",AX362)</f>
        <v>0</v>
      </c>
      <c r="AR363" s="3">
        <f>IF(Inputs!$B$27&lt;&gt;"Ready","PENDING INPUTS",IF(A363&lt;=Inputs!$B$6,ROUND(AQ363*Inputs!C18/12,2),0))</f>
        <v>0</v>
      </c>
      <c r="AS363" s="3">
        <f>IF(Inputs!$B$27&lt;&gt;"Ready","PENDING INPUTS",IF(AND(A363&lt;=Inputs!$B$6,AQ363&gt;0),Inputs!G18,0))</f>
        <v>0</v>
      </c>
      <c r="AT363" s="3">
        <f>IF(Inputs!$B$27&lt;&gt;"Ready","PENDING INPUTS",IF(A363&gt;Inputs!$B$6,0,MIN((AQ363+AR363+AS363),IF(Inputs!H18=1,Inputs!D18,MAX(Inputs!F18,ROUND(AQ363*Inputs!E18+AR363+AS363,2))))))</f>
        <v>0</v>
      </c>
      <c r="AU363">
        <f>IF(Inputs!$B$27&lt;&gt;"Ready","PENDING INPUTS",IF(AQ363&lt;=0,99,1+IF(AND(K363&gt;0,OR(Inputs!C14&gt;Inputs!C18,AND(Inputs!C14=Inputs!C18,0&lt;4))),1,0)+IF(AND(S363&gt;0,OR(Inputs!C15&gt;Inputs!C18,AND(Inputs!C15=Inputs!C18,1&lt;4))),1,0)+IF(AND(AA363&gt;0,OR(Inputs!C16&gt;Inputs!C18,AND(Inputs!C16=Inputs!C18,2&lt;4))),1,0)+IF(AND(AI363&gt;0,OR(Inputs!C17&gt;Inputs!C18,AND(Inputs!C17=Inputs!C18,3&lt;4))),1,0)+IF(AND(AY363&gt;0,OR(Inputs!C19&gt;Inputs!C18,AND(Inputs!C19=Inputs!C18,5&lt;4))),1,0)+IF(AND(BG363&gt;0,OR(Inputs!C20&gt;Inputs!C18,AND(Inputs!C20=Inputs!C18,6&lt;4))),1,0)+IF(AND(BO363&gt;0,OR(Inputs!C21&gt;Inputs!C18,AND(Inputs!C21=Inputs!C18,7&lt;4))),1,0)+IF(AND(BW363&gt;0,OR(Inputs!C22&gt;Inputs!C18,AND(Inputs!C22=Inputs!C18,8&lt;4))),1,0)+IF(AND(CE363&gt;0,OR(Inputs!C23&gt;Inputs!C18,AND(Inputs!C23=Inputs!C18,9&lt;4))),1,0)))</f>
        <v>99</v>
      </c>
      <c r="AV363" s="3">
        <f>IF(Inputs!$B$27&lt;&gt;"Ready","PENDING INPUTS",IF(A363&gt;Inputs!$B$6,0,MIN(MAX(0,(AQ363+AR363+AS363)-AT363),MAX(0,C363-D363-(IF(O363&lt;AU363,K363+L363+M363-N363,0)+IF(W363&lt;AU363,S363+T363+U363-V363,0)+IF(AE363&lt;AU363,AA363+AB363+AC363-AD363,0)+IF(AM363&lt;AU363,AI363+AJ363+AK363-AL363,0)+IF(AU363&lt;AU363,AQ363+AR363+AS363-AT363,0)+IF(BC363&lt;AU363,AY363+AZ363+BA363-BB363,0)+IF(BK363&lt;AU363,BG363+BH363+BI363-BJ363,0)+IF(BS363&lt;AU363,BO363+BP363+BQ363-BR363,0)+IF(CA363&lt;AU363,BW363+BX363+BY363-BZ363,0)+IF(CI363&lt;AU363,CE363+CF363+CG363-CH363,0))))))</f>
        <v>0</v>
      </c>
      <c r="AW363" s="3">
        <f>IF(Inputs!$B$27&lt;&gt;"Ready","PENDING INPUTS",MIN((AQ363+AR363+AS363),IF(D363&gt;C363,IF(D363=0,0,AT363*C363/D363),AT363+AV363)))</f>
        <v>0</v>
      </c>
      <c r="AX363" s="3">
        <f>IF(Inputs!$B$27&lt;&gt;"Ready","PENDING INPUTS",MAX(0,(AQ363+AR363+AS363)-AW363))</f>
        <v>0</v>
      </c>
      <c r="AY363" s="3">
        <f>IF(Inputs!$B$27&lt;&gt;"Ready","PENDING INPUTS",BF362)</f>
        <v>0</v>
      </c>
      <c r="AZ363" s="3">
        <f>IF(Inputs!$B$27&lt;&gt;"Ready","PENDING INPUTS",IF(A363&lt;=Inputs!$B$6,ROUND(AY363*Inputs!C19/12,2),0))</f>
        <v>0</v>
      </c>
      <c r="BA363" s="3">
        <f>IF(Inputs!$B$27&lt;&gt;"Ready","PENDING INPUTS",IF(AND(A363&lt;=Inputs!$B$6,AY363&gt;0),Inputs!G19,0))</f>
        <v>0</v>
      </c>
      <c r="BB363" s="3">
        <f>IF(Inputs!$B$27&lt;&gt;"Ready","PENDING INPUTS",IF(A363&gt;Inputs!$B$6,0,MIN((AY363+AZ363+BA363),IF(Inputs!H19=1,Inputs!D19,MAX(Inputs!F19,ROUND(AY363*Inputs!E19+AZ363+BA363,2))))))</f>
        <v>0</v>
      </c>
      <c r="BC363">
        <f>IF(Inputs!$B$27&lt;&gt;"Ready","PENDING INPUTS",IF(AY363&lt;=0,99,1+IF(AND(K363&gt;0,OR(Inputs!C14&gt;Inputs!C19,AND(Inputs!C14=Inputs!C19,0&lt;5))),1,0)+IF(AND(S363&gt;0,OR(Inputs!C15&gt;Inputs!C19,AND(Inputs!C15=Inputs!C19,1&lt;5))),1,0)+IF(AND(AA363&gt;0,OR(Inputs!C16&gt;Inputs!C19,AND(Inputs!C16=Inputs!C19,2&lt;5))),1,0)+IF(AND(AI363&gt;0,OR(Inputs!C17&gt;Inputs!C19,AND(Inputs!C17=Inputs!C19,3&lt;5))),1,0)+IF(AND(AQ363&gt;0,OR(Inputs!C18&gt;Inputs!C19,AND(Inputs!C18=Inputs!C19,4&lt;5))),1,0)+IF(AND(BG363&gt;0,OR(Inputs!C20&gt;Inputs!C19,AND(Inputs!C20=Inputs!C19,6&lt;5))),1,0)+IF(AND(BO363&gt;0,OR(Inputs!C21&gt;Inputs!C19,AND(Inputs!C21=Inputs!C19,7&lt;5))),1,0)+IF(AND(BW363&gt;0,OR(Inputs!C22&gt;Inputs!C19,AND(Inputs!C22=Inputs!C19,8&lt;5))),1,0)+IF(AND(CE363&gt;0,OR(Inputs!C23&gt;Inputs!C19,AND(Inputs!C23=Inputs!C19,9&lt;5))),1,0)))</f>
        <v>99</v>
      </c>
      <c r="BD363" s="3">
        <f>IF(Inputs!$B$27&lt;&gt;"Ready","PENDING INPUTS",IF(A363&gt;Inputs!$B$6,0,MIN(MAX(0,(AY363+AZ363+BA363)-BB363),MAX(0,C363-D363-(IF(O363&lt;BC363,K363+L363+M363-N363,0)+IF(W363&lt;BC363,S363+T363+U363-V363,0)+IF(AE363&lt;BC363,AA363+AB363+AC363-AD363,0)+IF(AM363&lt;BC363,AI363+AJ363+AK363-AL363,0)+IF(AU363&lt;BC363,AQ363+AR363+AS363-AT363,0)+IF(BC363&lt;BC363,AY363+AZ363+BA363-BB363,0)+IF(BK363&lt;BC363,BG363+BH363+BI363-BJ363,0)+IF(BS363&lt;BC363,BO363+BP363+BQ363-BR363,0)+IF(CA363&lt;BC363,BW363+BX363+BY363-BZ363,0)+IF(CI363&lt;BC363,CE363+CF363+CG363-CH363,0))))))</f>
        <v>0</v>
      </c>
      <c r="BE363" s="3">
        <f>IF(Inputs!$B$27&lt;&gt;"Ready","PENDING INPUTS",MIN((AY363+AZ363+BA363),IF(D363&gt;C363,IF(D363=0,0,BB363*C363/D363),BB363+BD363)))</f>
        <v>0</v>
      </c>
      <c r="BF363" s="3">
        <f>IF(Inputs!$B$27&lt;&gt;"Ready","PENDING INPUTS",MAX(0,(AY363+AZ363+BA363)-BE363))</f>
        <v>0</v>
      </c>
      <c r="BG363" s="3">
        <f>IF(Inputs!$B$27&lt;&gt;"Ready","PENDING INPUTS",BN362)</f>
        <v>0</v>
      </c>
      <c r="BH363" s="3">
        <f>IF(Inputs!$B$27&lt;&gt;"Ready","PENDING INPUTS",IF(A363&lt;=Inputs!$B$6,ROUND(BG363*Inputs!C20/12,2),0))</f>
        <v>0</v>
      </c>
      <c r="BI363" s="3">
        <f>IF(Inputs!$B$27&lt;&gt;"Ready","PENDING INPUTS",IF(AND(A363&lt;=Inputs!$B$6,BG363&gt;0),Inputs!G20,0))</f>
        <v>0</v>
      </c>
      <c r="BJ363" s="3">
        <f>IF(Inputs!$B$27&lt;&gt;"Ready","PENDING INPUTS",IF(A363&gt;Inputs!$B$6,0,MIN((BG363+BH363+BI363),IF(Inputs!H20=1,Inputs!D20,MAX(Inputs!F20,ROUND(BG363*Inputs!E20+BH363+BI363,2))))))</f>
        <v>0</v>
      </c>
      <c r="BK363">
        <f>IF(Inputs!$B$27&lt;&gt;"Ready","PENDING INPUTS",IF(BG363&lt;=0,99,1+IF(AND(K363&gt;0,OR(Inputs!C14&gt;Inputs!C20,AND(Inputs!C14=Inputs!C20,0&lt;6))),1,0)+IF(AND(S363&gt;0,OR(Inputs!C15&gt;Inputs!C20,AND(Inputs!C15=Inputs!C20,1&lt;6))),1,0)+IF(AND(AA363&gt;0,OR(Inputs!C16&gt;Inputs!C20,AND(Inputs!C16=Inputs!C20,2&lt;6))),1,0)+IF(AND(AI363&gt;0,OR(Inputs!C17&gt;Inputs!C20,AND(Inputs!C17=Inputs!C20,3&lt;6))),1,0)+IF(AND(AQ363&gt;0,OR(Inputs!C18&gt;Inputs!C20,AND(Inputs!C18=Inputs!C20,4&lt;6))),1,0)+IF(AND(AY363&gt;0,OR(Inputs!C19&gt;Inputs!C20,AND(Inputs!C19=Inputs!C20,5&lt;6))),1,0)+IF(AND(BO363&gt;0,OR(Inputs!C21&gt;Inputs!C20,AND(Inputs!C21=Inputs!C20,7&lt;6))),1,0)+IF(AND(BW363&gt;0,OR(Inputs!C22&gt;Inputs!C20,AND(Inputs!C22=Inputs!C20,8&lt;6))),1,0)+IF(AND(CE363&gt;0,OR(Inputs!C23&gt;Inputs!C20,AND(Inputs!C23=Inputs!C20,9&lt;6))),1,0)))</f>
        <v>99</v>
      </c>
      <c r="BL363" s="3">
        <f>IF(Inputs!$B$27&lt;&gt;"Ready","PENDING INPUTS",IF(A363&gt;Inputs!$B$6,0,MIN(MAX(0,(BG363+BH363+BI363)-BJ363),MAX(0,C363-D363-(IF(O363&lt;BK363,K363+L363+M363-N363,0)+IF(W363&lt;BK363,S363+T363+U363-V363,0)+IF(AE363&lt;BK363,AA363+AB363+AC363-AD363,0)+IF(AM363&lt;BK363,AI363+AJ363+AK363-AL363,0)+IF(AU363&lt;BK363,AQ363+AR363+AS363-AT363,0)+IF(BC363&lt;BK363,AY363+AZ363+BA363-BB363,0)+IF(BK363&lt;BK363,BG363+BH363+BI363-BJ363,0)+IF(BS363&lt;BK363,BO363+BP363+BQ363-BR363,0)+IF(CA363&lt;BK363,BW363+BX363+BY363-BZ363,0)+IF(CI363&lt;BK363,CE363+CF363+CG363-CH363,0))))))</f>
        <v>0</v>
      </c>
      <c r="BM363" s="3">
        <f>IF(Inputs!$B$27&lt;&gt;"Ready","PENDING INPUTS",MIN((BG363+BH363+BI363),IF(D363&gt;C363,IF(D363=0,0,BJ363*C363/D363),BJ363+BL363)))</f>
        <v>0</v>
      </c>
      <c r="BN363" s="3">
        <f>IF(Inputs!$B$27&lt;&gt;"Ready","PENDING INPUTS",MAX(0,(BG363+BH363+BI363)-BM363))</f>
        <v>0</v>
      </c>
      <c r="BO363" s="3">
        <f>IF(Inputs!$B$27&lt;&gt;"Ready","PENDING INPUTS",BV362)</f>
        <v>0</v>
      </c>
      <c r="BP363" s="3">
        <f>IF(Inputs!$B$27&lt;&gt;"Ready","PENDING INPUTS",IF(A363&lt;=Inputs!$B$6,ROUND(BO363*Inputs!C21/12,2),0))</f>
        <v>0</v>
      </c>
      <c r="BQ363" s="3">
        <f>IF(Inputs!$B$27&lt;&gt;"Ready","PENDING INPUTS",IF(AND(A363&lt;=Inputs!$B$6,BO363&gt;0),Inputs!G21,0))</f>
        <v>0</v>
      </c>
      <c r="BR363" s="3">
        <f>IF(Inputs!$B$27&lt;&gt;"Ready","PENDING INPUTS",IF(A363&gt;Inputs!$B$6,0,MIN((BO363+BP363+BQ363),IF(Inputs!H21=1,Inputs!D21,MAX(Inputs!F21,ROUND(BO363*Inputs!E21+BP363+BQ363,2))))))</f>
        <v>0</v>
      </c>
      <c r="BS363">
        <f>IF(Inputs!$B$27&lt;&gt;"Ready","PENDING INPUTS",IF(BO363&lt;=0,99,1+IF(AND(K363&gt;0,OR(Inputs!C14&gt;Inputs!C21,AND(Inputs!C14=Inputs!C21,0&lt;7))),1,0)+IF(AND(S363&gt;0,OR(Inputs!C15&gt;Inputs!C21,AND(Inputs!C15=Inputs!C21,1&lt;7))),1,0)+IF(AND(AA363&gt;0,OR(Inputs!C16&gt;Inputs!C21,AND(Inputs!C16=Inputs!C21,2&lt;7))),1,0)+IF(AND(AI363&gt;0,OR(Inputs!C17&gt;Inputs!C21,AND(Inputs!C17=Inputs!C21,3&lt;7))),1,0)+IF(AND(AQ363&gt;0,OR(Inputs!C18&gt;Inputs!C21,AND(Inputs!C18=Inputs!C21,4&lt;7))),1,0)+IF(AND(AY363&gt;0,OR(Inputs!C19&gt;Inputs!C21,AND(Inputs!C19=Inputs!C21,5&lt;7))),1,0)+IF(AND(BG363&gt;0,OR(Inputs!C20&gt;Inputs!C21,AND(Inputs!C20=Inputs!C21,6&lt;7))),1,0)+IF(AND(BW363&gt;0,OR(Inputs!C22&gt;Inputs!C21,AND(Inputs!C22=Inputs!C21,8&lt;7))),1,0)+IF(AND(CE363&gt;0,OR(Inputs!C23&gt;Inputs!C21,AND(Inputs!C23=Inputs!C21,9&lt;7))),1,0)))</f>
        <v>99</v>
      </c>
      <c r="BT363" s="3">
        <f>IF(Inputs!$B$27&lt;&gt;"Ready","PENDING INPUTS",IF(A363&gt;Inputs!$B$6,0,MIN(MAX(0,(BO363+BP363+BQ363)-BR363),MAX(0,C363-D363-(IF(O363&lt;BS363,K363+L363+M363-N363,0)+IF(W363&lt;BS363,S363+T363+U363-V363,0)+IF(AE363&lt;BS363,AA363+AB363+AC363-AD363,0)+IF(AM363&lt;BS363,AI363+AJ363+AK363-AL363,0)+IF(AU363&lt;BS363,AQ363+AR363+AS363-AT363,0)+IF(BC363&lt;BS363,AY363+AZ363+BA363-BB363,0)+IF(BK363&lt;BS363,BG363+BH363+BI363-BJ363,0)+IF(BS363&lt;BS363,BO363+BP363+BQ363-BR363,0)+IF(CA363&lt;BS363,BW363+BX363+BY363-BZ363,0)+IF(CI363&lt;BS363,CE363+CF363+CG363-CH363,0))))))</f>
        <v>0</v>
      </c>
      <c r="BU363" s="3">
        <f>IF(Inputs!$B$27&lt;&gt;"Ready","PENDING INPUTS",MIN((BO363+BP363+BQ363),IF(D363&gt;C363,IF(D363=0,0,BR363*C363/D363),BR363+BT363)))</f>
        <v>0</v>
      </c>
      <c r="BV363" s="3">
        <f>IF(Inputs!$B$27&lt;&gt;"Ready","PENDING INPUTS",MAX(0,(BO363+BP363+BQ363)-BU363))</f>
        <v>0</v>
      </c>
      <c r="BW363" s="3">
        <f>IF(Inputs!$B$27&lt;&gt;"Ready","PENDING INPUTS",CD362)</f>
        <v>0</v>
      </c>
      <c r="BX363" s="3">
        <f>IF(Inputs!$B$27&lt;&gt;"Ready","PENDING INPUTS",IF(A363&lt;=Inputs!$B$6,ROUND(BW363*Inputs!C22/12,2),0))</f>
        <v>0</v>
      </c>
      <c r="BY363" s="3">
        <f>IF(Inputs!$B$27&lt;&gt;"Ready","PENDING INPUTS",IF(AND(A363&lt;=Inputs!$B$6,BW363&gt;0),Inputs!G22,0))</f>
        <v>0</v>
      </c>
      <c r="BZ363" s="3">
        <f>IF(Inputs!$B$27&lt;&gt;"Ready","PENDING INPUTS",IF(A363&gt;Inputs!$B$6,0,MIN((BW363+BX363+BY363),IF(Inputs!H22=1,Inputs!D22,MAX(Inputs!F22,ROUND(BW363*Inputs!E22+BX363+BY363,2))))))</f>
        <v>0</v>
      </c>
      <c r="CA363">
        <f>IF(Inputs!$B$27&lt;&gt;"Ready","PENDING INPUTS",IF(BW363&lt;=0,99,1+IF(AND(K363&gt;0,OR(Inputs!C14&gt;Inputs!C22,AND(Inputs!C14=Inputs!C22,0&lt;8))),1,0)+IF(AND(S363&gt;0,OR(Inputs!C15&gt;Inputs!C22,AND(Inputs!C15=Inputs!C22,1&lt;8))),1,0)+IF(AND(AA363&gt;0,OR(Inputs!C16&gt;Inputs!C22,AND(Inputs!C16=Inputs!C22,2&lt;8))),1,0)+IF(AND(AI363&gt;0,OR(Inputs!C17&gt;Inputs!C22,AND(Inputs!C17=Inputs!C22,3&lt;8))),1,0)+IF(AND(AQ363&gt;0,OR(Inputs!C18&gt;Inputs!C22,AND(Inputs!C18=Inputs!C22,4&lt;8))),1,0)+IF(AND(AY363&gt;0,OR(Inputs!C19&gt;Inputs!C22,AND(Inputs!C19=Inputs!C22,5&lt;8))),1,0)+IF(AND(BG363&gt;0,OR(Inputs!C20&gt;Inputs!C22,AND(Inputs!C20=Inputs!C22,6&lt;8))),1,0)+IF(AND(BO363&gt;0,OR(Inputs!C21&gt;Inputs!C22,AND(Inputs!C21=Inputs!C22,7&lt;8))),1,0)+IF(AND(CE363&gt;0,OR(Inputs!C23&gt;Inputs!C22,AND(Inputs!C23=Inputs!C22,9&lt;8))),1,0)))</f>
        <v>99</v>
      </c>
      <c r="CB363" s="3">
        <f>IF(Inputs!$B$27&lt;&gt;"Ready","PENDING INPUTS",IF(A363&gt;Inputs!$B$6,0,MIN(MAX(0,(BW363+BX363+BY363)-BZ363),MAX(0,C363-D363-(IF(O363&lt;CA363,K363+L363+M363-N363,0)+IF(W363&lt;CA363,S363+T363+U363-V363,0)+IF(AE363&lt;CA363,AA363+AB363+AC363-AD363,0)+IF(AM363&lt;CA363,AI363+AJ363+AK363-AL363,0)+IF(AU363&lt;CA363,AQ363+AR363+AS363-AT363,0)+IF(BC363&lt;CA363,AY363+AZ363+BA363-BB363,0)+IF(BK363&lt;CA363,BG363+BH363+BI363-BJ363,0)+IF(BS363&lt;CA363,BO363+BP363+BQ363-BR363,0)+IF(CA363&lt;CA363,BW363+BX363+BY363-BZ363,0)+IF(CI363&lt;CA363,CE363+CF363+CG363-CH363,0))))))</f>
        <v>0</v>
      </c>
      <c r="CC363" s="3">
        <f>IF(Inputs!$B$27&lt;&gt;"Ready","PENDING INPUTS",MIN((BW363+BX363+BY363),IF(D363&gt;C363,IF(D363=0,0,BZ363*C363/D363),BZ363+CB363)))</f>
        <v>0</v>
      </c>
      <c r="CD363" s="3">
        <f>IF(Inputs!$B$27&lt;&gt;"Ready","PENDING INPUTS",MAX(0,(BW363+BX363+BY363)-CC363))</f>
        <v>0</v>
      </c>
      <c r="CE363" s="3">
        <f>IF(Inputs!$B$27&lt;&gt;"Ready","PENDING INPUTS",CL362)</f>
        <v>0</v>
      </c>
      <c r="CF363" s="3">
        <f>IF(Inputs!$B$27&lt;&gt;"Ready","PENDING INPUTS",IF(A363&lt;=Inputs!$B$6,ROUND(CE363*Inputs!C23/12,2),0))</f>
        <v>0</v>
      </c>
      <c r="CG363" s="3">
        <f>IF(Inputs!$B$27&lt;&gt;"Ready","PENDING INPUTS",IF(AND(A363&lt;=Inputs!$B$6,CE363&gt;0),Inputs!G23,0))</f>
        <v>0</v>
      </c>
      <c r="CH363" s="3">
        <f>IF(Inputs!$B$27&lt;&gt;"Ready","PENDING INPUTS",IF(A363&gt;Inputs!$B$6,0,MIN((CE363+CF363+CG363),IF(Inputs!H23=1,Inputs!D23,MAX(Inputs!F23,ROUND(CE363*Inputs!E23+CF363+CG363,2))))))</f>
        <v>0</v>
      </c>
      <c r="CI363">
        <f>IF(Inputs!$B$27&lt;&gt;"Ready","PENDING INPUTS",IF(CE363&lt;=0,99,1+IF(AND(K363&gt;0,OR(Inputs!C14&gt;Inputs!C23,AND(Inputs!C14=Inputs!C23,0&lt;9))),1,0)+IF(AND(S363&gt;0,OR(Inputs!C15&gt;Inputs!C23,AND(Inputs!C15=Inputs!C23,1&lt;9))),1,0)+IF(AND(AA363&gt;0,OR(Inputs!C16&gt;Inputs!C23,AND(Inputs!C16=Inputs!C23,2&lt;9))),1,0)+IF(AND(AI363&gt;0,OR(Inputs!C17&gt;Inputs!C23,AND(Inputs!C17=Inputs!C23,3&lt;9))),1,0)+IF(AND(AQ363&gt;0,OR(Inputs!C18&gt;Inputs!C23,AND(Inputs!C18=Inputs!C23,4&lt;9))),1,0)+IF(AND(AY363&gt;0,OR(Inputs!C19&gt;Inputs!C23,AND(Inputs!C19=Inputs!C23,5&lt;9))),1,0)+IF(AND(BG363&gt;0,OR(Inputs!C20&gt;Inputs!C23,AND(Inputs!C20=Inputs!C23,6&lt;9))),1,0)+IF(AND(BO363&gt;0,OR(Inputs!C21&gt;Inputs!C23,AND(Inputs!C21=Inputs!C23,7&lt;9))),1,0)+IF(AND(BW363&gt;0,OR(Inputs!C22&gt;Inputs!C23,AND(Inputs!C22=Inputs!C23,8&lt;9))),1,0)))</f>
        <v>99</v>
      </c>
      <c r="CJ363" s="3">
        <f>IF(Inputs!$B$27&lt;&gt;"Ready","PENDING INPUTS",IF(A363&gt;Inputs!$B$6,0,MIN(MAX(0,(CE363+CF363+CG363)-CH363),MAX(0,C363-D363-(IF(O363&lt;CI363,K363+L363+M363-N363,0)+IF(W363&lt;CI363,S363+T363+U363-V363,0)+IF(AE363&lt;CI363,AA363+AB363+AC363-AD363,0)+IF(AM363&lt;CI363,AI363+AJ363+AK363-AL363,0)+IF(AU363&lt;CI363,AQ363+AR363+AS363-AT363,0)+IF(BC363&lt;CI363,AY363+AZ363+BA363-BB363,0)+IF(BK363&lt;CI363,BG363+BH363+BI363-BJ363,0)+IF(BS363&lt;CI363,BO363+BP363+BQ363-BR363,0)+IF(CA363&lt;CI363,BW363+BX363+BY363-BZ363,0)+IF(CI363&lt;CI363,CE363+CF363+CG363-CH363,0))))))</f>
        <v>0</v>
      </c>
      <c r="CK363" s="3">
        <f>IF(Inputs!$B$27&lt;&gt;"Ready","PENDING INPUTS",MIN((CE363+CF363+CG363),IF(D363&gt;C363,IF(D363=0,0,CH363*C363/D363),CH363+CJ363)))</f>
        <v>0</v>
      </c>
      <c r="CL363" s="3">
        <f>IF(Inputs!$B$27&lt;&gt;"Ready","PENDING INPUTS",MAX(0,(CE363+CF363+CG363)-CK363))</f>
        <v>0</v>
      </c>
    </row>
    <row r="364" spans="1:90" ht="27.95" customHeight="1" x14ac:dyDescent="0.25">
      <c r="A364">
        <v>360</v>
      </c>
      <c r="B364" s="13">
        <f>IF(Inputs!$B$27&lt;&gt;"Ready","PENDING INPUTS",EDATE(Inputs!$B$5,A364-1))</f>
        <v>57224</v>
      </c>
      <c r="C364" s="3">
        <f>IF(Inputs!$B$27&lt;&gt;"Ready","PENDING INPUTS",IF(A364&lt;=Inputs!$B$6,MAX(0,Inputs!$B$4+IF(A364=Inputs!$B$7,Inputs!$B$8,0)+IF(A364=Inputs!$B$9,Inputs!$B$10,0)),0))</f>
        <v>0</v>
      </c>
      <c r="D364" s="3">
        <f>IF(Inputs!$B$27&lt;&gt;"Ready","PENDING INPUTS",SUM(N364,V364,AD364,AL364,AT364,BB364,BJ364,BR364,BZ364,CH364))</f>
        <v>0</v>
      </c>
      <c r="E364" s="3">
        <f>IF(Inputs!$B$27&lt;&gt;"Ready","PENDING INPUTS",MAX(0,D364-C364))</f>
        <v>0</v>
      </c>
      <c r="F364" s="3">
        <f>IF(Inputs!$B$27&lt;&gt;"Ready","PENDING INPUTS",SUM(Q364,Y364,AG364,AO364,AW364,BE364,BM364,BU364,CC364,CK364))</f>
        <v>0</v>
      </c>
      <c r="G364" s="3">
        <f>IF(Inputs!$B$27&lt;&gt;"Ready","PENDING INPUTS",SUM(L364,T364,AB364,AJ364,AR364,AZ364,BH364,BP364,BX364,CF364))</f>
        <v>0</v>
      </c>
      <c r="H364" s="3">
        <f>IF(Inputs!$B$27&lt;&gt;"Ready","PENDING INPUTS",SUM(M364,U364,AC364,AK364,AS364,BA364,BI364,BQ364,BY364,CG364))</f>
        <v>0</v>
      </c>
      <c r="I364" s="3">
        <f>IF(Inputs!$B$27&lt;&gt;"Ready","PENDING INPUTS",SUM(R364,Z364,AH364,AP364,AX364,BF364,BN364,BV364,CD364,CL364))</f>
        <v>0</v>
      </c>
      <c r="J364" t="str">
        <f>IF(Inputs!$B$27&lt;&gt;"Ready","PENDING INPUTS",IF(A364&gt;Inputs!$B$6,"Beyond horizon",IF(E364&gt;0.005,"MINIMUM SHORTFALL",IF(I364&lt;0.005,"Paid off","In progress"))))</f>
        <v>Beyond horizon</v>
      </c>
      <c r="K364" s="3">
        <f>IF(Inputs!$B$27&lt;&gt;"Ready","PENDING INPUTS",R363)</f>
        <v>0</v>
      </c>
      <c r="L364" s="3">
        <f>IF(Inputs!$B$27&lt;&gt;"Ready","PENDING INPUTS",IF(A364&lt;=Inputs!$B$6,ROUND(K364*Inputs!C14/12,2),0))</f>
        <v>0</v>
      </c>
      <c r="M364" s="3">
        <f>IF(Inputs!$B$27&lt;&gt;"Ready","PENDING INPUTS",IF(AND(A364&lt;=Inputs!$B$6,K364&gt;0),Inputs!G14,0))</f>
        <v>0</v>
      </c>
      <c r="N364" s="3">
        <f>IF(Inputs!$B$27&lt;&gt;"Ready","PENDING INPUTS",IF(A364&gt;Inputs!$B$6,0,MIN((K364+L364+M364),IF(Inputs!H14=1,Inputs!D14,MAX(Inputs!F14,ROUND(K364*Inputs!E14+L364+M364,2))))))</f>
        <v>0</v>
      </c>
      <c r="O364">
        <f>IF(Inputs!$B$27&lt;&gt;"Ready","PENDING INPUTS",IF(K364&lt;=0,99,1+IF(AND(S364&gt;0,OR(Inputs!C15&gt;Inputs!C14,AND(Inputs!C15=Inputs!C14,1&lt;0))),1,0)+IF(AND(AA364&gt;0,OR(Inputs!C16&gt;Inputs!C14,AND(Inputs!C16=Inputs!C14,2&lt;0))),1,0)+IF(AND(AI364&gt;0,OR(Inputs!C17&gt;Inputs!C14,AND(Inputs!C17=Inputs!C14,3&lt;0))),1,0)+IF(AND(AQ364&gt;0,OR(Inputs!C18&gt;Inputs!C14,AND(Inputs!C18=Inputs!C14,4&lt;0))),1,0)+IF(AND(AY364&gt;0,OR(Inputs!C19&gt;Inputs!C14,AND(Inputs!C19=Inputs!C14,5&lt;0))),1,0)+IF(AND(BG364&gt;0,OR(Inputs!C20&gt;Inputs!C14,AND(Inputs!C20=Inputs!C14,6&lt;0))),1,0)+IF(AND(BO364&gt;0,OR(Inputs!C21&gt;Inputs!C14,AND(Inputs!C21=Inputs!C14,7&lt;0))),1,0)+IF(AND(BW364&gt;0,OR(Inputs!C22&gt;Inputs!C14,AND(Inputs!C22=Inputs!C14,8&lt;0))),1,0)+IF(AND(CE364&gt;0,OR(Inputs!C23&gt;Inputs!C14,AND(Inputs!C23=Inputs!C14,9&lt;0))),1,0)))</f>
        <v>99</v>
      </c>
      <c r="P364" s="3">
        <f>IF(Inputs!$B$27&lt;&gt;"Ready","PENDING INPUTS",IF(A364&gt;Inputs!$B$6,0,MIN(MAX(0,(K364+L364+M364)-N364),MAX(0,C364-D364-(IF(O364&lt;O364,K364+L364+M364-N364,0)+IF(W364&lt;O364,S364+T364+U364-V364,0)+IF(AE364&lt;O364,AA364+AB364+AC364-AD364,0)+IF(AM364&lt;O364,AI364+AJ364+AK364-AL364,0)+IF(AU364&lt;O364,AQ364+AR364+AS364-AT364,0)+IF(BC364&lt;O364,AY364+AZ364+BA364-BB364,0)+IF(BK364&lt;O364,BG364+BH364+BI364-BJ364,0)+IF(BS364&lt;O364,BO364+BP364+BQ364-BR364,0)+IF(CA364&lt;O364,BW364+BX364+BY364-BZ364,0)+IF(CI364&lt;O364,CE364+CF364+CG364-CH364,0))))))</f>
        <v>0</v>
      </c>
      <c r="Q364" s="3">
        <f>IF(Inputs!$B$27&lt;&gt;"Ready","PENDING INPUTS",MIN((K364+L364+M364),IF(D364&gt;C364,IF(D364=0,0,N364*C364/D364),N364+P364)))</f>
        <v>0</v>
      </c>
      <c r="R364" s="3">
        <f>IF(Inputs!$B$27&lt;&gt;"Ready","PENDING INPUTS",MAX(0,(K364+L364+M364)-Q364))</f>
        <v>0</v>
      </c>
      <c r="S364" s="3">
        <f>IF(Inputs!$B$27&lt;&gt;"Ready","PENDING INPUTS",Z363)</f>
        <v>0</v>
      </c>
      <c r="T364" s="3">
        <f>IF(Inputs!$B$27&lt;&gt;"Ready","PENDING INPUTS",IF(A364&lt;=Inputs!$B$6,ROUND(S364*Inputs!C15/12,2),0))</f>
        <v>0</v>
      </c>
      <c r="U364" s="3">
        <f>IF(Inputs!$B$27&lt;&gt;"Ready","PENDING INPUTS",IF(AND(A364&lt;=Inputs!$B$6,S364&gt;0),Inputs!G15,0))</f>
        <v>0</v>
      </c>
      <c r="V364" s="3">
        <f>IF(Inputs!$B$27&lt;&gt;"Ready","PENDING INPUTS",IF(A364&gt;Inputs!$B$6,0,MIN((S364+T364+U364),IF(Inputs!H15=1,Inputs!D15,MAX(Inputs!F15,ROUND(S364*Inputs!E15+T364+U364,2))))))</f>
        <v>0</v>
      </c>
      <c r="W364">
        <f>IF(Inputs!$B$27&lt;&gt;"Ready","PENDING INPUTS",IF(S364&lt;=0,99,1+IF(AND(K364&gt;0,OR(Inputs!C14&gt;Inputs!C15,AND(Inputs!C14=Inputs!C15,0&lt;1))),1,0)+IF(AND(AA364&gt;0,OR(Inputs!C16&gt;Inputs!C15,AND(Inputs!C16=Inputs!C15,2&lt;1))),1,0)+IF(AND(AI364&gt;0,OR(Inputs!C17&gt;Inputs!C15,AND(Inputs!C17=Inputs!C15,3&lt;1))),1,0)+IF(AND(AQ364&gt;0,OR(Inputs!C18&gt;Inputs!C15,AND(Inputs!C18=Inputs!C15,4&lt;1))),1,0)+IF(AND(AY364&gt;0,OR(Inputs!C19&gt;Inputs!C15,AND(Inputs!C19=Inputs!C15,5&lt;1))),1,0)+IF(AND(BG364&gt;0,OR(Inputs!C20&gt;Inputs!C15,AND(Inputs!C20=Inputs!C15,6&lt;1))),1,0)+IF(AND(BO364&gt;0,OR(Inputs!C21&gt;Inputs!C15,AND(Inputs!C21=Inputs!C15,7&lt;1))),1,0)+IF(AND(BW364&gt;0,OR(Inputs!C22&gt;Inputs!C15,AND(Inputs!C22=Inputs!C15,8&lt;1))),1,0)+IF(AND(CE364&gt;0,OR(Inputs!C23&gt;Inputs!C15,AND(Inputs!C23=Inputs!C15,9&lt;1))),1,0)))</f>
        <v>99</v>
      </c>
      <c r="X364" s="3">
        <f>IF(Inputs!$B$27&lt;&gt;"Ready","PENDING INPUTS",IF(A364&gt;Inputs!$B$6,0,MIN(MAX(0,(S364+T364+U364)-V364),MAX(0,C364-D364-(IF(O364&lt;W364,K364+L364+M364-N364,0)+IF(W364&lt;W364,S364+T364+U364-V364,0)+IF(AE364&lt;W364,AA364+AB364+AC364-AD364,0)+IF(AM364&lt;W364,AI364+AJ364+AK364-AL364,0)+IF(AU364&lt;W364,AQ364+AR364+AS364-AT364,0)+IF(BC364&lt;W364,AY364+AZ364+BA364-BB364,0)+IF(BK364&lt;W364,BG364+BH364+BI364-BJ364,0)+IF(BS364&lt;W364,BO364+BP364+BQ364-BR364,0)+IF(CA364&lt;W364,BW364+BX364+BY364-BZ364,0)+IF(CI364&lt;W364,CE364+CF364+CG364-CH364,0))))))</f>
        <v>0</v>
      </c>
      <c r="Y364" s="3">
        <f>IF(Inputs!$B$27&lt;&gt;"Ready","PENDING INPUTS",MIN((S364+T364+U364),IF(D364&gt;C364,IF(D364=0,0,V364*C364/D364),V364+X364)))</f>
        <v>0</v>
      </c>
      <c r="Z364" s="3">
        <f>IF(Inputs!$B$27&lt;&gt;"Ready","PENDING INPUTS",MAX(0,(S364+T364+U364)-Y364))</f>
        <v>0</v>
      </c>
      <c r="AA364" s="3">
        <f>IF(Inputs!$B$27&lt;&gt;"Ready","PENDING INPUTS",AH363)</f>
        <v>0</v>
      </c>
      <c r="AB364" s="3">
        <f>IF(Inputs!$B$27&lt;&gt;"Ready","PENDING INPUTS",IF(A364&lt;=Inputs!$B$6,ROUND(AA364*Inputs!C16/12,2),0))</f>
        <v>0</v>
      </c>
      <c r="AC364" s="3">
        <f>IF(Inputs!$B$27&lt;&gt;"Ready","PENDING INPUTS",IF(AND(A364&lt;=Inputs!$B$6,AA364&gt;0),Inputs!G16,0))</f>
        <v>0</v>
      </c>
      <c r="AD364" s="3">
        <f>IF(Inputs!$B$27&lt;&gt;"Ready","PENDING INPUTS",IF(A364&gt;Inputs!$B$6,0,MIN((AA364+AB364+AC364),IF(Inputs!H16=1,Inputs!D16,MAX(Inputs!F16,ROUND(AA364*Inputs!E16+AB364+AC364,2))))))</f>
        <v>0</v>
      </c>
      <c r="AE364">
        <f>IF(Inputs!$B$27&lt;&gt;"Ready","PENDING INPUTS",IF(AA364&lt;=0,99,1+IF(AND(K364&gt;0,OR(Inputs!C14&gt;Inputs!C16,AND(Inputs!C14=Inputs!C16,0&lt;2))),1,0)+IF(AND(S364&gt;0,OR(Inputs!C15&gt;Inputs!C16,AND(Inputs!C15=Inputs!C16,1&lt;2))),1,0)+IF(AND(AI364&gt;0,OR(Inputs!C17&gt;Inputs!C16,AND(Inputs!C17=Inputs!C16,3&lt;2))),1,0)+IF(AND(AQ364&gt;0,OR(Inputs!C18&gt;Inputs!C16,AND(Inputs!C18=Inputs!C16,4&lt;2))),1,0)+IF(AND(AY364&gt;0,OR(Inputs!C19&gt;Inputs!C16,AND(Inputs!C19=Inputs!C16,5&lt;2))),1,0)+IF(AND(BG364&gt;0,OR(Inputs!C20&gt;Inputs!C16,AND(Inputs!C20=Inputs!C16,6&lt;2))),1,0)+IF(AND(BO364&gt;0,OR(Inputs!C21&gt;Inputs!C16,AND(Inputs!C21=Inputs!C16,7&lt;2))),1,0)+IF(AND(BW364&gt;0,OR(Inputs!C22&gt;Inputs!C16,AND(Inputs!C22=Inputs!C16,8&lt;2))),1,0)+IF(AND(CE364&gt;0,OR(Inputs!C23&gt;Inputs!C16,AND(Inputs!C23=Inputs!C16,9&lt;2))),1,0)))</f>
        <v>99</v>
      </c>
      <c r="AF364" s="3">
        <f>IF(Inputs!$B$27&lt;&gt;"Ready","PENDING INPUTS",IF(A364&gt;Inputs!$B$6,0,MIN(MAX(0,(AA364+AB364+AC364)-AD364),MAX(0,C364-D364-(IF(O364&lt;AE364,K364+L364+M364-N364,0)+IF(W364&lt;AE364,S364+T364+U364-V364,0)+IF(AE364&lt;AE364,AA364+AB364+AC364-AD364,0)+IF(AM364&lt;AE364,AI364+AJ364+AK364-AL364,0)+IF(AU364&lt;AE364,AQ364+AR364+AS364-AT364,0)+IF(BC364&lt;AE364,AY364+AZ364+BA364-BB364,0)+IF(BK364&lt;AE364,BG364+BH364+BI364-BJ364,0)+IF(BS364&lt;AE364,BO364+BP364+BQ364-BR364,0)+IF(CA364&lt;AE364,BW364+BX364+BY364-BZ364,0)+IF(CI364&lt;AE364,CE364+CF364+CG364-CH364,0))))))</f>
        <v>0</v>
      </c>
      <c r="AG364" s="3">
        <f>IF(Inputs!$B$27&lt;&gt;"Ready","PENDING INPUTS",MIN((AA364+AB364+AC364),IF(D364&gt;C364,IF(D364=0,0,AD364*C364/D364),AD364+AF364)))</f>
        <v>0</v>
      </c>
      <c r="AH364" s="3">
        <f>IF(Inputs!$B$27&lt;&gt;"Ready","PENDING INPUTS",MAX(0,(AA364+AB364+AC364)-AG364))</f>
        <v>0</v>
      </c>
      <c r="AI364" s="3">
        <f>IF(Inputs!$B$27&lt;&gt;"Ready","PENDING INPUTS",AP363)</f>
        <v>0</v>
      </c>
      <c r="AJ364" s="3">
        <f>IF(Inputs!$B$27&lt;&gt;"Ready","PENDING INPUTS",IF(A364&lt;=Inputs!$B$6,ROUND(AI364*Inputs!C17/12,2),0))</f>
        <v>0</v>
      </c>
      <c r="AK364" s="3">
        <f>IF(Inputs!$B$27&lt;&gt;"Ready","PENDING INPUTS",IF(AND(A364&lt;=Inputs!$B$6,AI364&gt;0),Inputs!G17,0))</f>
        <v>0</v>
      </c>
      <c r="AL364" s="3">
        <f>IF(Inputs!$B$27&lt;&gt;"Ready","PENDING INPUTS",IF(A364&gt;Inputs!$B$6,0,MIN((AI364+AJ364+AK364),IF(Inputs!H17=1,Inputs!D17,MAX(Inputs!F17,ROUND(AI364*Inputs!E17+AJ364+AK364,2))))))</f>
        <v>0</v>
      </c>
      <c r="AM364">
        <f>IF(Inputs!$B$27&lt;&gt;"Ready","PENDING INPUTS",IF(AI364&lt;=0,99,1+IF(AND(K364&gt;0,OR(Inputs!C14&gt;Inputs!C17,AND(Inputs!C14=Inputs!C17,0&lt;3))),1,0)+IF(AND(S364&gt;0,OR(Inputs!C15&gt;Inputs!C17,AND(Inputs!C15=Inputs!C17,1&lt;3))),1,0)+IF(AND(AA364&gt;0,OR(Inputs!C16&gt;Inputs!C17,AND(Inputs!C16=Inputs!C17,2&lt;3))),1,0)+IF(AND(AQ364&gt;0,OR(Inputs!C18&gt;Inputs!C17,AND(Inputs!C18=Inputs!C17,4&lt;3))),1,0)+IF(AND(AY364&gt;0,OR(Inputs!C19&gt;Inputs!C17,AND(Inputs!C19=Inputs!C17,5&lt;3))),1,0)+IF(AND(BG364&gt;0,OR(Inputs!C20&gt;Inputs!C17,AND(Inputs!C20=Inputs!C17,6&lt;3))),1,0)+IF(AND(BO364&gt;0,OR(Inputs!C21&gt;Inputs!C17,AND(Inputs!C21=Inputs!C17,7&lt;3))),1,0)+IF(AND(BW364&gt;0,OR(Inputs!C22&gt;Inputs!C17,AND(Inputs!C22=Inputs!C17,8&lt;3))),1,0)+IF(AND(CE364&gt;0,OR(Inputs!C23&gt;Inputs!C17,AND(Inputs!C23=Inputs!C17,9&lt;3))),1,0)))</f>
        <v>99</v>
      </c>
      <c r="AN364" s="3">
        <f>IF(Inputs!$B$27&lt;&gt;"Ready","PENDING INPUTS",IF(A364&gt;Inputs!$B$6,0,MIN(MAX(0,(AI364+AJ364+AK364)-AL364),MAX(0,C364-D364-(IF(O364&lt;AM364,K364+L364+M364-N364,0)+IF(W364&lt;AM364,S364+T364+U364-V364,0)+IF(AE364&lt;AM364,AA364+AB364+AC364-AD364,0)+IF(AM364&lt;AM364,AI364+AJ364+AK364-AL364,0)+IF(AU364&lt;AM364,AQ364+AR364+AS364-AT364,0)+IF(BC364&lt;AM364,AY364+AZ364+BA364-BB364,0)+IF(BK364&lt;AM364,BG364+BH364+BI364-BJ364,0)+IF(BS364&lt;AM364,BO364+BP364+BQ364-BR364,0)+IF(CA364&lt;AM364,BW364+BX364+BY364-BZ364,0)+IF(CI364&lt;AM364,CE364+CF364+CG364-CH364,0))))))</f>
        <v>0</v>
      </c>
      <c r="AO364" s="3">
        <f>IF(Inputs!$B$27&lt;&gt;"Ready","PENDING INPUTS",MIN((AI364+AJ364+AK364),IF(D364&gt;C364,IF(D364=0,0,AL364*C364/D364),AL364+AN364)))</f>
        <v>0</v>
      </c>
      <c r="AP364" s="3">
        <f>IF(Inputs!$B$27&lt;&gt;"Ready","PENDING INPUTS",MAX(0,(AI364+AJ364+AK364)-AO364))</f>
        <v>0</v>
      </c>
      <c r="AQ364" s="3">
        <f>IF(Inputs!$B$27&lt;&gt;"Ready","PENDING INPUTS",AX363)</f>
        <v>0</v>
      </c>
      <c r="AR364" s="3">
        <f>IF(Inputs!$B$27&lt;&gt;"Ready","PENDING INPUTS",IF(A364&lt;=Inputs!$B$6,ROUND(AQ364*Inputs!C18/12,2),0))</f>
        <v>0</v>
      </c>
      <c r="AS364" s="3">
        <f>IF(Inputs!$B$27&lt;&gt;"Ready","PENDING INPUTS",IF(AND(A364&lt;=Inputs!$B$6,AQ364&gt;0),Inputs!G18,0))</f>
        <v>0</v>
      </c>
      <c r="AT364" s="3">
        <f>IF(Inputs!$B$27&lt;&gt;"Ready","PENDING INPUTS",IF(A364&gt;Inputs!$B$6,0,MIN((AQ364+AR364+AS364),IF(Inputs!H18=1,Inputs!D18,MAX(Inputs!F18,ROUND(AQ364*Inputs!E18+AR364+AS364,2))))))</f>
        <v>0</v>
      </c>
      <c r="AU364">
        <f>IF(Inputs!$B$27&lt;&gt;"Ready","PENDING INPUTS",IF(AQ364&lt;=0,99,1+IF(AND(K364&gt;0,OR(Inputs!C14&gt;Inputs!C18,AND(Inputs!C14=Inputs!C18,0&lt;4))),1,0)+IF(AND(S364&gt;0,OR(Inputs!C15&gt;Inputs!C18,AND(Inputs!C15=Inputs!C18,1&lt;4))),1,0)+IF(AND(AA364&gt;0,OR(Inputs!C16&gt;Inputs!C18,AND(Inputs!C16=Inputs!C18,2&lt;4))),1,0)+IF(AND(AI364&gt;0,OR(Inputs!C17&gt;Inputs!C18,AND(Inputs!C17=Inputs!C18,3&lt;4))),1,0)+IF(AND(AY364&gt;0,OR(Inputs!C19&gt;Inputs!C18,AND(Inputs!C19=Inputs!C18,5&lt;4))),1,0)+IF(AND(BG364&gt;0,OR(Inputs!C20&gt;Inputs!C18,AND(Inputs!C20=Inputs!C18,6&lt;4))),1,0)+IF(AND(BO364&gt;0,OR(Inputs!C21&gt;Inputs!C18,AND(Inputs!C21=Inputs!C18,7&lt;4))),1,0)+IF(AND(BW364&gt;0,OR(Inputs!C22&gt;Inputs!C18,AND(Inputs!C22=Inputs!C18,8&lt;4))),1,0)+IF(AND(CE364&gt;0,OR(Inputs!C23&gt;Inputs!C18,AND(Inputs!C23=Inputs!C18,9&lt;4))),1,0)))</f>
        <v>99</v>
      </c>
      <c r="AV364" s="3">
        <f>IF(Inputs!$B$27&lt;&gt;"Ready","PENDING INPUTS",IF(A364&gt;Inputs!$B$6,0,MIN(MAX(0,(AQ364+AR364+AS364)-AT364),MAX(0,C364-D364-(IF(O364&lt;AU364,K364+L364+M364-N364,0)+IF(W364&lt;AU364,S364+T364+U364-V364,0)+IF(AE364&lt;AU364,AA364+AB364+AC364-AD364,0)+IF(AM364&lt;AU364,AI364+AJ364+AK364-AL364,0)+IF(AU364&lt;AU364,AQ364+AR364+AS364-AT364,0)+IF(BC364&lt;AU364,AY364+AZ364+BA364-BB364,0)+IF(BK364&lt;AU364,BG364+BH364+BI364-BJ364,0)+IF(BS364&lt;AU364,BO364+BP364+BQ364-BR364,0)+IF(CA364&lt;AU364,BW364+BX364+BY364-BZ364,0)+IF(CI364&lt;AU364,CE364+CF364+CG364-CH364,0))))))</f>
        <v>0</v>
      </c>
      <c r="AW364" s="3">
        <f>IF(Inputs!$B$27&lt;&gt;"Ready","PENDING INPUTS",MIN((AQ364+AR364+AS364),IF(D364&gt;C364,IF(D364=0,0,AT364*C364/D364),AT364+AV364)))</f>
        <v>0</v>
      </c>
      <c r="AX364" s="3">
        <f>IF(Inputs!$B$27&lt;&gt;"Ready","PENDING INPUTS",MAX(0,(AQ364+AR364+AS364)-AW364))</f>
        <v>0</v>
      </c>
      <c r="AY364" s="3">
        <f>IF(Inputs!$B$27&lt;&gt;"Ready","PENDING INPUTS",BF363)</f>
        <v>0</v>
      </c>
      <c r="AZ364" s="3">
        <f>IF(Inputs!$B$27&lt;&gt;"Ready","PENDING INPUTS",IF(A364&lt;=Inputs!$B$6,ROUND(AY364*Inputs!C19/12,2),0))</f>
        <v>0</v>
      </c>
      <c r="BA364" s="3">
        <f>IF(Inputs!$B$27&lt;&gt;"Ready","PENDING INPUTS",IF(AND(A364&lt;=Inputs!$B$6,AY364&gt;0),Inputs!G19,0))</f>
        <v>0</v>
      </c>
      <c r="BB364" s="3">
        <f>IF(Inputs!$B$27&lt;&gt;"Ready","PENDING INPUTS",IF(A364&gt;Inputs!$B$6,0,MIN((AY364+AZ364+BA364),IF(Inputs!H19=1,Inputs!D19,MAX(Inputs!F19,ROUND(AY364*Inputs!E19+AZ364+BA364,2))))))</f>
        <v>0</v>
      </c>
      <c r="BC364">
        <f>IF(Inputs!$B$27&lt;&gt;"Ready","PENDING INPUTS",IF(AY364&lt;=0,99,1+IF(AND(K364&gt;0,OR(Inputs!C14&gt;Inputs!C19,AND(Inputs!C14=Inputs!C19,0&lt;5))),1,0)+IF(AND(S364&gt;0,OR(Inputs!C15&gt;Inputs!C19,AND(Inputs!C15=Inputs!C19,1&lt;5))),1,0)+IF(AND(AA364&gt;0,OR(Inputs!C16&gt;Inputs!C19,AND(Inputs!C16=Inputs!C19,2&lt;5))),1,0)+IF(AND(AI364&gt;0,OR(Inputs!C17&gt;Inputs!C19,AND(Inputs!C17=Inputs!C19,3&lt;5))),1,0)+IF(AND(AQ364&gt;0,OR(Inputs!C18&gt;Inputs!C19,AND(Inputs!C18=Inputs!C19,4&lt;5))),1,0)+IF(AND(BG364&gt;0,OR(Inputs!C20&gt;Inputs!C19,AND(Inputs!C20=Inputs!C19,6&lt;5))),1,0)+IF(AND(BO364&gt;0,OR(Inputs!C21&gt;Inputs!C19,AND(Inputs!C21=Inputs!C19,7&lt;5))),1,0)+IF(AND(BW364&gt;0,OR(Inputs!C22&gt;Inputs!C19,AND(Inputs!C22=Inputs!C19,8&lt;5))),1,0)+IF(AND(CE364&gt;0,OR(Inputs!C23&gt;Inputs!C19,AND(Inputs!C23=Inputs!C19,9&lt;5))),1,0)))</f>
        <v>99</v>
      </c>
      <c r="BD364" s="3">
        <f>IF(Inputs!$B$27&lt;&gt;"Ready","PENDING INPUTS",IF(A364&gt;Inputs!$B$6,0,MIN(MAX(0,(AY364+AZ364+BA364)-BB364),MAX(0,C364-D364-(IF(O364&lt;BC364,K364+L364+M364-N364,0)+IF(W364&lt;BC364,S364+T364+U364-V364,0)+IF(AE364&lt;BC364,AA364+AB364+AC364-AD364,0)+IF(AM364&lt;BC364,AI364+AJ364+AK364-AL364,0)+IF(AU364&lt;BC364,AQ364+AR364+AS364-AT364,0)+IF(BC364&lt;BC364,AY364+AZ364+BA364-BB364,0)+IF(BK364&lt;BC364,BG364+BH364+BI364-BJ364,0)+IF(BS364&lt;BC364,BO364+BP364+BQ364-BR364,0)+IF(CA364&lt;BC364,BW364+BX364+BY364-BZ364,0)+IF(CI364&lt;BC364,CE364+CF364+CG364-CH364,0))))))</f>
        <v>0</v>
      </c>
      <c r="BE364" s="3">
        <f>IF(Inputs!$B$27&lt;&gt;"Ready","PENDING INPUTS",MIN((AY364+AZ364+BA364),IF(D364&gt;C364,IF(D364=0,0,BB364*C364/D364),BB364+BD364)))</f>
        <v>0</v>
      </c>
      <c r="BF364" s="3">
        <f>IF(Inputs!$B$27&lt;&gt;"Ready","PENDING INPUTS",MAX(0,(AY364+AZ364+BA364)-BE364))</f>
        <v>0</v>
      </c>
      <c r="BG364" s="3">
        <f>IF(Inputs!$B$27&lt;&gt;"Ready","PENDING INPUTS",BN363)</f>
        <v>0</v>
      </c>
      <c r="BH364" s="3">
        <f>IF(Inputs!$B$27&lt;&gt;"Ready","PENDING INPUTS",IF(A364&lt;=Inputs!$B$6,ROUND(BG364*Inputs!C20/12,2),0))</f>
        <v>0</v>
      </c>
      <c r="BI364" s="3">
        <f>IF(Inputs!$B$27&lt;&gt;"Ready","PENDING INPUTS",IF(AND(A364&lt;=Inputs!$B$6,BG364&gt;0),Inputs!G20,0))</f>
        <v>0</v>
      </c>
      <c r="BJ364" s="3">
        <f>IF(Inputs!$B$27&lt;&gt;"Ready","PENDING INPUTS",IF(A364&gt;Inputs!$B$6,0,MIN((BG364+BH364+BI364),IF(Inputs!H20=1,Inputs!D20,MAX(Inputs!F20,ROUND(BG364*Inputs!E20+BH364+BI364,2))))))</f>
        <v>0</v>
      </c>
      <c r="BK364">
        <f>IF(Inputs!$B$27&lt;&gt;"Ready","PENDING INPUTS",IF(BG364&lt;=0,99,1+IF(AND(K364&gt;0,OR(Inputs!C14&gt;Inputs!C20,AND(Inputs!C14=Inputs!C20,0&lt;6))),1,0)+IF(AND(S364&gt;0,OR(Inputs!C15&gt;Inputs!C20,AND(Inputs!C15=Inputs!C20,1&lt;6))),1,0)+IF(AND(AA364&gt;0,OR(Inputs!C16&gt;Inputs!C20,AND(Inputs!C16=Inputs!C20,2&lt;6))),1,0)+IF(AND(AI364&gt;0,OR(Inputs!C17&gt;Inputs!C20,AND(Inputs!C17=Inputs!C20,3&lt;6))),1,0)+IF(AND(AQ364&gt;0,OR(Inputs!C18&gt;Inputs!C20,AND(Inputs!C18=Inputs!C20,4&lt;6))),1,0)+IF(AND(AY364&gt;0,OR(Inputs!C19&gt;Inputs!C20,AND(Inputs!C19=Inputs!C20,5&lt;6))),1,0)+IF(AND(BO364&gt;0,OR(Inputs!C21&gt;Inputs!C20,AND(Inputs!C21=Inputs!C20,7&lt;6))),1,0)+IF(AND(BW364&gt;0,OR(Inputs!C22&gt;Inputs!C20,AND(Inputs!C22=Inputs!C20,8&lt;6))),1,0)+IF(AND(CE364&gt;0,OR(Inputs!C23&gt;Inputs!C20,AND(Inputs!C23=Inputs!C20,9&lt;6))),1,0)))</f>
        <v>99</v>
      </c>
      <c r="BL364" s="3">
        <f>IF(Inputs!$B$27&lt;&gt;"Ready","PENDING INPUTS",IF(A364&gt;Inputs!$B$6,0,MIN(MAX(0,(BG364+BH364+BI364)-BJ364),MAX(0,C364-D364-(IF(O364&lt;BK364,K364+L364+M364-N364,0)+IF(W364&lt;BK364,S364+T364+U364-V364,0)+IF(AE364&lt;BK364,AA364+AB364+AC364-AD364,0)+IF(AM364&lt;BK364,AI364+AJ364+AK364-AL364,0)+IF(AU364&lt;BK364,AQ364+AR364+AS364-AT364,0)+IF(BC364&lt;BK364,AY364+AZ364+BA364-BB364,0)+IF(BK364&lt;BK364,BG364+BH364+BI364-BJ364,0)+IF(BS364&lt;BK364,BO364+BP364+BQ364-BR364,0)+IF(CA364&lt;BK364,BW364+BX364+BY364-BZ364,0)+IF(CI364&lt;BK364,CE364+CF364+CG364-CH364,0))))))</f>
        <v>0</v>
      </c>
      <c r="BM364" s="3">
        <f>IF(Inputs!$B$27&lt;&gt;"Ready","PENDING INPUTS",MIN((BG364+BH364+BI364),IF(D364&gt;C364,IF(D364=0,0,BJ364*C364/D364),BJ364+BL364)))</f>
        <v>0</v>
      </c>
      <c r="BN364" s="3">
        <f>IF(Inputs!$B$27&lt;&gt;"Ready","PENDING INPUTS",MAX(0,(BG364+BH364+BI364)-BM364))</f>
        <v>0</v>
      </c>
      <c r="BO364" s="3">
        <f>IF(Inputs!$B$27&lt;&gt;"Ready","PENDING INPUTS",BV363)</f>
        <v>0</v>
      </c>
      <c r="BP364" s="3">
        <f>IF(Inputs!$B$27&lt;&gt;"Ready","PENDING INPUTS",IF(A364&lt;=Inputs!$B$6,ROUND(BO364*Inputs!C21/12,2),0))</f>
        <v>0</v>
      </c>
      <c r="BQ364" s="3">
        <f>IF(Inputs!$B$27&lt;&gt;"Ready","PENDING INPUTS",IF(AND(A364&lt;=Inputs!$B$6,BO364&gt;0),Inputs!G21,0))</f>
        <v>0</v>
      </c>
      <c r="BR364" s="3">
        <f>IF(Inputs!$B$27&lt;&gt;"Ready","PENDING INPUTS",IF(A364&gt;Inputs!$B$6,0,MIN((BO364+BP364+BQ364),IF(Inputs!H21=1,Inputs!D21,MAX(Inputs!F21,ROUND(BO364*Inputs!E21+BP364+BQ364,2))))))</f>
        <v>0</v>
      </c>
      <c r="BS364">
        <f>IF(Inputs!$B$27&lt;&gt;"Ready","PENDING INPUTS",IF(BO364&lt;=0,99,1+IF(AND(K364&gt;0,OR(Inputs!C14&gt;Inputs!C21,AND(Inputs!C14=Inputs!C21,0&lt;7))),1,0)+IF(AND(S364&gt;0,OR(Inputs!C15&gt;Inputs!C21,AND(Inputs!C15=Inputs!C21,1&lt;7))),1,0)+IF(AND(AA364&gt;0,OR(Inputs!C16&gt;Inputs!C21,AND(Inputs!C16=Inputs!C21,2&lt;7))),1,0)+IF(AND(AI364&gt;0,OR(Inputs!C17&gt;Inputs!C21,AND(Inputs!C17=Inputs!C21,3&lt;7))),1,0)+IF(AND(AQ364&gt;0,OR(Inputs!C18&gt;Inputs!C21,AND(Inputs!C18=Inputs!C21,4&lt;7))),1,0)+IF(AND(AY364&gt;0,OR(Inputs!C19&gt;Inputs!C21,AND(Inputs!C19=Inputs!C21,5&lt;7))),1,0)+IF(AND(BG364&gt;0,OR(Inputs!C20&gt;Inputs!C21,AND(Inputs!C20=Inputs!C21,6&lt;7))),1,0)+IF(AND(BW364&gt;0,OR(Inputs!C22&gt;Inputs!C21,AND(Inputs!C22=Inputs!C21,8&lt;7))),1,0)+IF(AND(CE364&gt;0,OR(Inputs!C23&gt;Inputs!C21,AND(Inputs!C23=Inputs!C21,9&lt;7))),1,0)))</f>
        <v>99</v>
      </c>
      <c r="BT364" s="3">
        <f>IF(Inputs!$B$27&lt;&gt;"Ready","PENDING INPUTS",IF(A364&gt;Inputs!$B$6,0,MIN(MAX(0,(BO364+BP364+BQ364)-BR364),MAX(0,C364-D364-(IF(O364&lt;BS364,K364+L364+M364-N364,0)+IF(W364&lt;BS364,S364+T364+U364-V364,0)+IF(AE364&lt;BS364,AA364+AB364+AC364-AD364,0)+IF(AM364&lt;BS364,AI364+AJ364+AK364-AL364,0)+IF(AU364&lt;BS364,AQ364+AR364+AS364-AT364,0)+IF(BC364&lt;BS364,AY364+AZ364+BA364-BB364,0)+IF(BK364&lt;BS364,BG364+BH364+BI364-BJ364,0)+IF(BS364&lt;BS364,BO364+BP364+BQ364-BR364,0)+IF(CA364&lt;BS364,BW364+BX364+BY364-BZ364,0)+IF(CI364&lt;BS364,CE364+CF364+CG364-CH364,0))))))</f>
        <v>0</v>
      </c>
      <c r="BU364" s="3">
        <f>IF(Inputs!$B$27&lt;&gt;"Ready","PENDING INPUTS",MIN((BO364+BP364+BQ364),IF(D364&gt;C364,IF(D364=0,0,BR364*C364/D364),BR364+BT364)))</f>
        <v>0</v>
      </c>
      <c r="BV364" s="3">
        <f>IF(Inputs!$B$27&lt;&gt;"Ready","PENDING INPUTS",MAX(0,(BO364+BP364+BQ364)-BU364))</f>
        <v>0</v>
      </c>
      <c r="BW364" s="3">
        <f>IF(Inputs!$B$27&lt;&gt;"Ready","PENDING INPUTS",CD363)</f>
        <v>0</v>
      </c>
      <c r="BX364" s="3">
        <f>IF(Inputs!$B$27&lt;&gt;"Ready","PENDING INPUTS",IF(A364&lt;=Inputs!$B$6,ROUND(BW364*Inputs!C22/12,2),0))</f>
        <v>0</v>
      </c>
      <c r="BY364" s="3">
        <f>IF(Inputs!$B$27&lt;&gt;"Ready","PENDING INPUTS",IF(AND(A364&lt;=Inputs!$B$6,BW364&gt;0),Inputs!G22,0))</f>
        <v>0</v>
      </c>
      <c r="BZ364" s="3">
        <f>IF(Inputs!$B$27&lt;&gt;"Ready","PENDING INPUTS",IF(A364&gt;Inputs!$B$6,0,MIN((BW364+BX364+BY364),IF(Inputs!H22=1,Inputs!D22,MAX(Inputs!F22,ROUND(BW364*Inputs!E22+BX364+BY364,2))))))</f>
        <v>0</v>
      </c>
      <c r="CA364">
        <f>IF(Inputs!$B$27&lt;&gt;"Ready","PENDING INPUTS",IF(BW364&lt;=0,99,1+IF(AND(K364&gt;0,OR(Inputs!C14&gt;Inputs!C22,AND(Inputs!C14=Inputs!C22,0&lt;8))),1,0)+IF(AND(S364&gt;0,OR(Inputs!C15&gt;Inputs!C22,AND(Inputs!C15=Inputs!C22,1&lt;8))),1,0)+IF(AND(AA364&gt;0,OR(Inputs!C16&gt;Inputs!C22,AND(Inputs!C16=Inputs!C22,2&lt;8))),1,0)+IF(AND(AI364&gt;0,OR(Inputs!C17&gt;Inputs!C22,AND(Inputs!C17=Inputs!C22,3&lt;8))),1,0)+IF(AND(AQ364&gt;0,OR(Inputs!C18&gt;Inputs!C22,AND(Inputs!C18=Inputs!C22,4&lt;8))),1,0)+IF(AND(AY364&gt;0,OR(Inputs!C19&gt;Inputs!C22,AND(Inputs!C19=Inputs!C22,5&lt;8))),1,0)+IF(AND(BG364&gt;0,OR(Inputs!C20&gt;Inputs!C22,AND(Inputs!C20=Inputs!C22,6&lt;8))),1,0)+IF(AND(BO364&gt;0,OR(Inputs!C21&gt;Inputs!C22,AND(Inputs!C21=Inputs!C22,7&lt;8))),1,0)+IF(AND(CE364&gt;0,OR(Inputs!C23&gt;Inputs!C22,AND(Inputs!C23=Inputs!C22,9&lt;8))),1,0)))</f>
        <v>99</v>
      </c>
      <c r="CB364" s="3">
        <f>IF(Inputs!$B$27&lt;&gt;"Ready","PENDING INPUTS",IF(A364&gt;Inputs!$B$6,0,MIN(MAX(0,(BW364+BX364+BY364)-BZ364),MAX(0,C364-D364-(IF(O364&lt;CA364,K364+L364+M364-N364,0)+IF(W364&lt;CA364,S364+T364+U364-V364,0)+IF(AE364&lt;CA364,AA364+AB364+AC364-AD364,0)+IF(AM364&lt;CA364,AI364+AJ364+AK364-AL364,0)+IF(AU364&lt;CA364,AQ364+AR364+AS364-AT364,0)+IF(BC364&lt;CA364,AY364+AZ364+BA364-BB364,0)+IF(BK364&lt;CA364,BG364+BH364+BI364-BJ364,0)+IF(BS364&lt;CA364,BO364+BP364+BQ364-BR364,0)+IF(CA364&lt;CA364,BW364+BX364+BY364-BZ364,0)+IF(CI364&lt;CA364,CE364+CF364+CG364-CH364,0))))))</f>
        <v>0</v>
      </c>
      <c r="CC364" s="3">
        <f>IF(Inputs!$B$27&lt;&gt;"Ready","PENDING INPUTS",MIN((BW364+BX364+BY364),IF(D364&gt;C364,IF(D364=0,0,BZ364*C364/D364),BZ364+CB364)))</f>
        <v>0</v>
      </c>
      <c r="CD364" s="3">
        <f>IF(Inputs!$B$27&lt;&gt;"Ready","PENDING INPUTS",MAX(0,(BW364+BX364+BY364)-CC364))</f>
        <v>0</v>
      </c>
      <c r="CE364" s="3">
        <f>IF(Inputs!$B$27&lt;&gt;"Ready","PENDING INPUTS",CL363)</f>
        <v>0</v>
      </c>
      <c r="CF364" s="3">
        <f>IF(Inputs!$B$27&lt;&gt;"Ready","PENDING INPUTS",IF(A364&lt;=Inputs!$B$6,ROUND(CE364*Inputs!C23/12,2),0))</f>
        <v>0</v>
      </c>
      <c r="CG364" s="3">
        <f>IF(Inputs!$B$27&lt;&gt;"Ready","PENDING INPUTS",IF(AND(A364&lt;=Inputs!$B$6,CE364&gt;0),Inputs!G23,0))</f>
        <v>0</v>
      </c>
      <c r="CH364" s="3">
        <f>IF(Inputs!$B$27&lt;&gt;"Ready","PENDING INPUTS",IF(A364&gt;Inputs!$B$6,0,MIN((CE364+CF364+CG364),IF(Inputs!H23=1,Inputs!D23,MAX(Inputs!F23,ROUND(CE364*Inputs!E23+CF364+CG364,2))))))</f>
        <v>0</v>
      </c>
      <c r="CI364">
        <f>IF(Inputs!$B$27&lt;&gt;"Ready","PENDING INPUTS",IF(CE364&lt;=0,99,1+IF(AND(K364&gt;0,OR(Inputs!C14&gt;Inputs!C23,AND(Inputs!C14=Inputs!C23,0&lt;9))),1,0)+IF(AND(S364&gt;0,OR(Inputs!C15&gt;Inputs!C23,AND(Inputs!C15=Inputs!C23,1&lt;9))),1,0)+IF(AND(AA364&gt;0,OR(Inputs!C16&gt;Inputs!C23,AND(Inputs!C16=Inputs!C23,2&lt;9))),1,0)+IF(AND(AI364&gt;0,OR(Inputs!C17&gt;Inputs!C23,AND(Inputs!C17=Inputs!C23,3&lt;9))),1,0)+IF(AND(AQ364&gt;0,OR(Inputs!C18&gt;Inputs!C23,AND(Inputs!C18=Inputs!C23,4&lt;9))),1,0)+IF(AND(AY364&gt;0,OR(Inputs!C19&gt;Inputs!C23,AND(Inputs!C19=Inputs!C23,5&lt;9))),1,0)+IF(AND(BG364&gt;0,OR(Inputs!C20&gt;Inputs!C23,AND(Inputs!C20=Inputs!C23,6&lt;9))),1,0)+IF(AND(BO364&gt;0,OR(Inputs!C21&gt;Inputs!C23,AND(Inputs!C21=Inputs!C23,7&lt;9))),1,0)+IF(AND(BW364&gt;0,OR(Inputs!C22&gt;Inputs!C23,AND(Inputs!C22=Inputs!C23,8&lt;9))),1,0)))</f>
        <v>99</v>
      </c>
      <c r="CJ364" s="3">
        <f>IF(Inputs!$B$27&lt;&gt;"Ready","PENDING INPUTS",IF(A364&gt;Inputs!$B$6,0,MIN(MAX(0,(CE364+CF364+CG364)-CH364),MAX(0,C364-D364-(IF(O364&lt;CI364,K364+L364+M364-N364,0)+IF(W364&lt;CI364,S364+T364+U364-V364,0)+IF(AE364&lt;CI364,AA364+AB364+AC364-AD364,0)+IF(AM364&lt;CI364,AI364+AJ364+AK364-AL364,0)+IF(AU364&lt;CI364,AQ364+AR364+AS364-AT364,0)+IF(BC364&lt;CI364,AY364+AZ364+BA364-BB364,0)+IF(BK364&lt;CI364,BG364+BH364+BI364-BJ364,0)+IF(BS364&lt;CI364,BO364+BP364+BQ364-BR364,0)+IF(CA364&lt;CI364,BW364+BX364+BY364-BZ364,0)+IF(CI364&lt;CI364,CE364+CF364+CG364-CH364,0))))))</f>
        <v>0</v>
      </c>
      <c r="CK364" s="3">
        <f>IF(Inputs!$B$27&lt;&gt;"Ready","PENDING INPUTS",MIN((CE364+CF364+CG364),IF(D364&gt;C364,IF(D364=0,0,CH364*C364/D364),CH364+CJ364)))</f>
        <v>0</v>
      </c>
      <c r="CL364" s="3">
        <f>IF(Inputs!$B$27&lt;&gt;"Ready","PENDING INPUTS",MAX(0,(CE364+CF364+CG364)-CK364))</f>
        <v>0</v>
      </c>
    </row>
  </sheetData>
  <sheetProtection sheet="1" objects="1" scenarios="1"/>
  <mergeCells count="2">
    <mergeCell ref="A1:J1"/>
    <mergeCell ref="A2:J2"/>
  </mergeCells>
  <pageMargins left="0.3" right="0.3" top="0.4" bottom="0.4" header="0.2" footer="0.2"/>
  <pageSetup scale="72" orientation="landscape" r:id="rId1"/>
  <headerFooter>
    <oddFooter>&amp;CGroundwell Press | v1.1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L364"/>
  <sheetViews>
    <sheetView showGridLines="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10" customWidth="1"/>
    <col min="2" max="2" width="15" customWidth="1"/>
    <col min="3" max="8" width="16" customWidth="1"/>
    <col min="9" max="9" width="18" customWidth="1"/>
    <col min="10" max="10" width="28" customWidth="1"/>
    <col min="11" max="90" width="15" hidden="1" customWidth="1"/>
  </cols>
  <sheetData>
    <row r="1" spans="1:90" ht="36" customHeight="1" x14ac:dyDescent="0.25">
      <c r="A1" s="17" t="s">
        <v>119</v>
      </c>
      <c r="B1" s="16"/>
      <c r="C1" s="16"/>
      <c r="D1" s="16"/>
      <c r="E1" s="16"/>
      <c r="F1" s="16"/>
      <c r="G1" s="16"/>
      <c r="H1" s="16"/>
      <c r="I1" s="16"/>
      <c r="J1" s="16"/>
    </row>
    <row r="2" spans="1:90" ht="36" customHeight="1" x14ac:dyDescent="0.25">
      <c r="A2" s="16" t="s">
        <v>101</v>
      </c>
      <c r="B2" s="16"/>
      <c r="C2" s="16"/>
      <c r="D2" s="16"/>
      <c r="E2" s="16"/>
      <c r="F2" s="16"/>
      <c r="G2" s="16"/>
      <c r="H2" s="16"/>
      <c r="I2" s="16"/>
      <c r="J2" s="16"/>
    </row>
    <row r="4" spans="1:90" ht="36" customHeight="1" x14ac:dyDescent="0.25">
      <c r="A4" s="1" t="s">
        <v>90</v>
      </c>
      <c r="B4" s="1" t="s">
        <v>91</v>
      </c>
      <c r="C4" s="1" t="s">
        <v>102</v>
      </c>
      <c r="D4" s="1" t="s">
        <v>103</v>
      </c>
      <c r="E4" s="1" t="s">
        <v>104</v>
      </c>
      <c r="F4" s="1" t="s">
        <v>105</v>
      </c>
      <c r="G4" s="1" t="s">
        <v>93</v>
      </c>
      <c r="H4" s="1" t="s">
        <v>106</v>
      </c>
      <c r="I4" s="1" t="s">
        <v>107</v>
      </c>
      <c r="J4" s="1" t="s">
        <v>108</v>
      </c>
      <c r="K4" s="1" t="s">
        <v>109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97</v>
      </c>
      <c r="Q4" s="1" t="s">
        <v>98</v>
      </c>
      <c r="R4" s="1" t="s">
        <v>99</v>
      </c>
      <c r="S4" s="1" t="s">
        <v>110</v>
      </c>
      <c r="T4" s="1" t="s">
        <v>93</v>
      </c>
      <c r="U4" s="1" t="s">
        <v>94</v>
      </c>
      <c r="V4" s="1" t="s">
        <v>95</v>
      </c>
      <c r="W4" s="1" t="s">
        <v>96</v>
      </c>
      <c r="X4" s="1" t="s">
        <v>97</v>
      </c>
      <c r="Y4" s="1" t="s">
        <v>98</v>
      </c>
      <c r="Z4" s="1" t="s">
        <v>99</v>
      </c>
      <c r="AA4" s="1" t="s">
        <v>111</v>
      </c>
      <c r="AB4" s="1" t="s">
        <v>93</v>
      </c>
      <c r="AC4" s="1" t="s">
        <v>94</v>
      </c>
      <c r="AD4" s="1" t="s">
        <v>95</v>
      </c>
      <c r="AE4" s="1" t="s">
        <v>96</v>
      </c>
      <c r="AF4" s="1" t="s">
        <v>97</v>
      </c>
      <c r="AG4" s="1" t="s">
        <v>98</v>
      </c>
      <c r="AH4" s="1" t="s">
        <v>99</v>
      </c>
      <c r="AI4" s="1" t="s">
        <v>112</v>
      </c>
      <c r="AJ4" s="1" t="s">
        <v>93</v>
      </c>
      <c r="AK4" s="1" t="s">
        <v>94</v>
      </c>
      <c r="AL4" s="1" t="s">
        <v>95</v>
      </c>
      <c r="AM4" s="1" t="s">
        <v>96</v>
      </c>
      <c r="AN4" s="1" t="s">
        <v>97</v>
      </c>
      <c r="AO4" s="1" t="s">
        <v>98</v>
      </c>
      <c r="AP4" s="1" t="s">
        <v>99</v>
      </c>
      <c r="AQ4" s="1" t="s">
        <v>113</v>
      </c>
      <c r="AR4" s="1" t="s">
        <v>93</v>
      </c>
      <c r="AS4" s="1" t="s">
        <v>94</v>
      </c>
      <c r="AT4" s="1" t="s">
        <v>95</v>
      </c>
      <c r="AU4" s="1" t="s">
        <v>96</v>
      </c>
      <c r="AV4" s="1" t="s">
        <v>97</v>
      </c>
      <c r="AW4" s="1" t="s">
        <v>98</v>
      </c>
      <c r="AX4" s="1" t="s">
        <v>99</v>
      </c>
      <c r="AY4" s="1" t="s">
        <v>114</v>
      </c>
      <c r="AZ4" s="1" t="s">
        <v>93</v>
      </c>
      <c r="BA4" s="1" t="s">
        <v>94</v>
      </c>
      <c r="BB4" s="1" t="s">
        <v>95</v>
      </c>
      <c r="BC4" s="1" t="s">
        <v>96</v>
      </c>
      <c r="BD4" s="1" t="s">
        <v>97</v>
      </c>
      <c r="BE4" s="1" t="s">
        <v>98</v>
      </c>
      <c r="BF4" s="1" t="s">
        <v>99</v>
      </c>
      <c r="BG4" s="1" t="s">
        <v>115</v>
      </c>
      <c r="BH4" s="1" t="s">
        <v>93</v>
      </c>
      <c r="BI4" s="1" t="s">
        <v>94</v>
      </c>
      <c r="BJ4" s="1" t="s">
        <v>95</v>
      </c>
      <c r="BK4" s="1" t="s">
        <v>96</v>
      </c>
      <c r="BL4" s="1" t="s">
        <v>97</v>
      </c>
      <c r="BM4" s="1" t="s">
        <v>98</v>
      </c>
      <c r="BN4" s="1" t="s">
        <v>99</v>
      </c>
      <c r="BO4" s="1" t="s">
        <v>116</v>
      </c>
      <c r="BP4" s="1" t="s">
        <v>93</v>
      </c>
      <c r="BQ4" s="1" t="s">
        <v>94</v>
      </c>
      <c r="BR4" s="1" t="s">
        <v>95</v>
      </c>
      <c r="BS4" s="1" t="s">
        <v>96</v>
      </c>
      <c r="BT4" s="1" t="s">
        <v>97</v>
      </c>
      <c r="BU4" s="1" t="s">
        <v>98</v>
      </c>
      <c r="BV4" s="1" t="s">
        <v>99</v>
      </c>
      <c r="BW4" s="1" t="s">
        <v>117</v>
      </c>
      <c r="BX4" s="1" t="s">
        <v>93</v>
      </c>
      <c r="BY4" s="1" t="s">
        <v>94</v>
      </c>
      <c r="BZ4" s="1" t="s">
        <v>95</v>
      </c>
      <c r="CA4" s="1" t="s">
        <v>96</v>
      </c>
      <c r="CB4" s="1" t="s">
        <v>97</v>
      </c>
      <c r="CC4" s="1" t="s">
        <v>98</v>
      </c>
      <c r="CD4" s="1" t="s">
        <v>99</v>
      </c>
      <c r="CE4" s="1" t="s">
        <v>118</v>
      </c>
      <c r="CF4" s="1" t="s">
        <v>93</v>
      </c>
      <c r="CG4" s="1" t="s">
        <v>94</v>
      </c>
      <c r="CH4" s="1" t="s">
        <v>95</v>
      </c>
      <c r="CI4" s="1" t="s">
        <v>96</v>
      </c>
      <c r="CJ4" s="1" t="s">
        <v>97</v>
      </c>
      <c r="CK4" s="1" t="s">
        <v>98</v>
      </c>
      <c r="CL4" s="1" t="s">
        <v>99</v>
      </c>
    </row>
    <row r="5" spans="1:90" ht="27.95" customHeight="1" x14ac:dyDescent="0.25">
      <c r="A5">
        <v>1</v>
      </c>
      <c r="B5" s="13">
        <f>IF(Inputs!$B$27&lt;&gt;"Ready","PENDING INPUTS",EDATE(Inputs!$B$5,A5-1))</f>
        <v>46296</v>
      </c>
      <c r="C5" s="3">
        <f>IF(Inputs!$B$27&lt;&gt;"Ready","PENDING INPUTS",IF(A5&lt;=Inputs!$B$6,MAX(0,Inputs!$B$4+IF(A5=Inputs!$B$7,Inputs!$B$8,0)+IF(A5=Inputs!$B$9,Inputs!$B$10,0)),0))</f>
        <v>0</v>
      </c>
      <c r="D5" s="3">
        <f>IF(Inputs!$B$27&lt;&gt;"Ready","PENDING INPUTS",SUM(N5,V5,AD5,AL5,AT5,BB5,BJ5,BR5,BZ5,CH5))</f>
        <v>0</v>
      </c>
      <c r="E5" s="3">
        <f>IF(Inputs!$B$27&lt;&gt;"Ready","PENDING INPUTS",MAX(0,D5-C5))</f>
        <v>0</v>
      </c>
      <c r="F5" s="3">
        <f>IF(Inputs!$B$27&lt;&gt;"Ready","PENDING INPUTS",SUM(Q5,Y5,AG5,AO5,AW5,BE5,BM5,BU5,CC5,CK5))</f>
        <v>0</v>
      </c>
      <c r="G5" s="3">
        <f>IF(Inputs!$B$27&lt;&gt;"Ready","PENDING INPUTS",SUM(L5,T5,AB5,AJ5,AR5,AZ5,BH5,BP5,BX5,CF5))</f>
        <v>0</v>
      </c>
      <c r="H5" s="3">
        <f>IF(Inputs!$B$27&lt;&gt;"Ready","PENDING INPUTS",SUM(M5,U5,AC5,AK5,AS5,BA5,BI5,BQ5,BY5,CG5))</f>
        <v>0</v>
      </c>
      <c r="I5" s="3">
        <f>IF(Inputs!$B$27&lt;&gt;"Ready","PENDING INPUTS",SUM(R5,Z5,AH5,AP5,AX5,BF5,BN5,BV5,CD5,CL5))</f>
        <v>0</v>
      </c>
      <c r="J5" t="str">
        <f>IF(Inputs!$B$27&lt;&gt;"Ready","PENDING INPUTS",IF(A5&gt;Inputs!$B$6,"Beyond horizon",IF(E5&gt;0.005,"MINIMUM SHORTFALL",IF(I5&lt;0.005,"Paid off","In progress"))))</f>
        <v>Paid off</v>
      </c>
      <c r="K5" s="3">
        <f>IF(Inputs!$B$27&lt;&gt;"Ready","PENDING INPUTS",Inputs!B14)</f>
        <v>0</v>
      </c>
      <c r="L5" s="3">
        <f>IF(Inputs!$B$27&lt;&gt;"Ready","PENDING INPUTS",IF(A5&lt;=Inputs!$B$6,ROUND(K5*Inputs!C14/12,2),0))</f>
        <v>0</v>
      </c>
      <c r="M5" s="3">
        <f>IF(Inputs!$B$27&lt;&gt;"Ready","PENDING INPUTS",IF(AND(A5&lt;=Inputs!$B$6,K5&gt;0),Inputs!G14,0))</f>
        <v>0</v>
      </c>
      <c r="N5" s="3">
        <f>IF(Inputs!$B$27&lt;&gt;"Ready","PENDING INPUTS",IF(A5&gt;Inputs!$B$6,0,MIN((K5+L5+M5),IF(Inputs!H14=1,Inputs!D14,MAX(Inputs!F14,ROUND(K5*Inputs!E14+L5+M5,2))))))</f>
        <v>0</v>
      </c>
      <c r="O5">
        <f>IF(Inputs!$B$27&lt;&gt;"Ready","PENDING INPUTS",IF(K5&lt;=0,99,1+IF(AND(S5&gt;0,OR(S5&lt;K5,AND(S5=K5,1&lt;0))),1,0)+IF(AND(AA5&gt;0,OR(AA5&lt;K5,AND(AA5=K5,2&lt;0))),1,0)+IF(AND(AI5&gt;0,OR(AI5&lt;K5,AND(AI5=K5,3&lt;0))),1,0)+IF(AND(AQ5&gt;0,OR(AQ5&lt;K5,AND(AQ5=K5,4&lt;0))),1,0)+IF(AND(AY5&gt;0,OR(AY5&lt;K5,AND(AY5=K5,5&lt;0))),1,0)+IF(AND(BG5&gt;0,OR(BG5&lt;K5,AND(BG5=K5,6&lt;0))),1,0)+IF(AND(BO5&gt;0,OR(BO5&lt;K5,AND(BO5=K5,7&lt;0))),1,0)+IF(AND(BW5&gt;0,OR(BW5&lt;K5,AND(BW5=K5,8&lt;0))),1,0)+IF(AND(CE5&gt;0,OR(CE5&lt;K5,AND(CE5=K5,9&lt;0))),1,0)))</f>
        <v>99</v>
      </c>
      <c r="P5" s="3">
        <f>IF(Inputs!$B$27&lt;&gt;"Ready","PENDING INPUTS",IF(A5&gt;Inputs!$B$6,0,MIN(MAX(0,(K5+L5+M5)-N5),MAX(0,C5-D5-(IF(O5&lt;O5,K5+L5+M5-N5,0)+IF(W5&lt;O5,S5+T5+U5-V5,0)+IF(AE5&lt;O5,AA5+AB5+AC5-AD5,0)+IF(AM5&lt;O5,AI5+AJ5+AK5-AL5,0)+IF(AU5&lt;O5,AQ5+AR5+AS5-AT5,0)+IF(BC5&lt;O5,AY5+AZ5+BA5-BB5,0)+IF(BK5&lt;O5,BG5+BH5+BI5-BJ5,0)+IF(BS5&lt;O5,BO5+BP5+BQ5-BR5,0)+IF(CA5&lt;O5,BW5+BX5+BY5-BZ5,0)+IF(CI5&lt;O5,CE5+CF5+CG5-CH5,0))))))</f>
        <v>0</v>
      </c>
      <c r="Q5" s="3">
        <f>IF(Inputs!$B$27&lt;&gt;"Ready","PENDING INPUTS",MIN((K5+L5+M5),IF(D5&gt;C5,IF(D5=0,0,N5*C5/D5),N5+P5)))</f>
        <v>0</v>
      </c>
      <c r="R5" s="3">
        <f>IF(Inputs!$B$27&lt;&gt;"Ready","PENDING INPUTS",MAX(0,(K5+L5+M5)-Q5))</f>
        <v>0</v>
      </c>
      <c r="S5" s="3">
        <f>IF(Inputs!$B$27&lt;&gt;"Ready","PENDING INPUTS",Inputs!B15)</f>
        <v>0</v>
      </c>
      <c r="T5" s="3">
        <f>IF(Inputs!$B$27&lt;&gt;"Ready","PENDING INPUTS",IF(A5&lt;=Inputs!$B$6,ROUND(S5*Inputs!C15/12,2),0))</f>
        <v>0</v>
      </c>
      <c r="U5" s="3">
        <f>IF(Inputs!$B$27&lt;&gt;"Ready","PENDING INPUTS",IF(AND(A5&lt;=Inputs!$B$6,S5&gt;0),Inputs!G15,0))</f>
        <v>0</v>
      </c>
      <c r="V5" s="3">
        <f>IF(Inputs!$B$27&lt;&gt;"Ready","PENDING INPUTS",IF(A5&gt;Inputs!$B$6,0,MIN((S5+T5+U5),IF(Inputs!H15=1,Inputs!D15,MAX(Inputs!F15,ROUND(S5*Inputs!E15+T5+U5,2))))))</f>
        <v>0</v>
      </c>
      <c r="W5">
        <f>IF(Inputs!$B$27&lt;&gt;"Ready","PENDING INPUTS",IF(S5&lt;=0,99,1+IF(AND(K5&gt;0,OR(K5&lt;S5,AND(K5=S5,0&lt;1))),1,0)+IF(AND(AA5&gt;0,OR(AA5&lt;S5,AND(AA5=S5,2&lt;1))),1,0)+IF(AND(AI5&gt;0,OR(AI5&lt;S5,AND(AI5=S5,3&lt;1))),1,0)+IF(AND(AQ5&gt;0,OR(AQ5&lt;S5,AND(AQ5=S5,4&lt;1))),1,0)+IF(AND(AY5&gt;0,OR(AY5&lt;S5,AND(AY5=S5,5&lt;1))),1,0)+IF(AND(BG5&gt;0,OR(BG5&lt;S5,AND(BG5=S5,6&lt;1))),1,0)+IF(AND(BO5&gt;0,OR(BO5&lt;S5,AND(BO5=S5,7&lt;1))),1,0)+IF(AND(BW5&gt;0,OR(BW5&lt;S5,AND(BW5=S5,8&lt;1))),1,0)+IF(AND(CE5&gt;0,OR(CE5&lt;S5,AND(CE5=S5,9&lt;1))),1,0)))</f>
        <v>99</v>
      </c>
      <c r="X5" s="3">
        <f>IF(Inputs!$B$27&lt;&gt;"Ready","PENDING INPUTS",IF(A5&gt;Inputs!$B$6,0,MIN(MAX(0,(S5+T5+U5)-V5),MAX(0,C5-D5-(IF(O5&lt;W5,K5+L5+M5-N5,0)+IF(W5&lt;W5,S5+T5+U5-V5,0)+IF(AE5&lt;W5,AA5+AB5+AC5-AD5,0)+IF(AM5&lt;W5,AI5+AJ5+AK5-AL5,0)+IF(AU5&lt;W5,AQ5+AR5+AS5-AT5,0)+IF(BC5&lt;W5,AY5+AZ5+BA5-BB5,0)+IF(BK5&lt;W5,BG5+BH5+BI5-BJ5,0)+IF(BS5&lt;W5,BO5+BP5+BQ5-BR5,0)+IF(CA5&lt;W5,BW5+BX5+BY5-BZ5,0)+IF(CI5&lt;W5,CE5+CF5+CG5-CH5,0))))))</f>
        <v>0</v>
      </c>
      <c r="Y5" s="3">
        <f>IF(Inputs!$B$27&lt;&gt;"Ready","PENDING INPUTS",MIN((S5+T5+U5),IF(D5&gt;C5,IF(D5=0,0,V5*C5/D5),V5+X5)))</f>
        <v>0</v>
      </c>
      <c r="Z5" s="3">
        <f>IF(Inputs!$B$27&lt;&gt;"Ready","PENDING INPUTS",MAX(0,(S5+T5+U5)-Y5))</f>
        <v>0</v>
      </c>
      <c r="AA5" s="3">
        <f>IF(Inputs!$B$27&lt;&gt;"Ready","PENDING INPUTS",Inputs!B16)</f>
        <v>0</v>
      </c>
      <c r="AB5" s="3">
        <f>IF(Inputs!$B$27&lt;&gt;"Ready","PENDING INPUTS",IF(A5&lt;=Inputs!$B$6,ROUND(AA5*Inputs!C16/12,2),0))</f>
        <v>0</v>
      </c>
      <c r="AC5" s="3">
        <f>IF(Inputs!$B$27&lt;&gt;"Ready","PENDING INPUTS",IF(AND(A5&lt;=Inputs!$B$6,AA5&gt;0),Inputs!G16,0))</f>
        <v>0</v>
      </c>
      <c r="AD5" s="3">
        <f>IF(Inputs!$B$27&lt;&gt;"Ready","PENDING INPUTS",IF(A5&gt;Inputs!$B$6,0,MIN((AA5+AB5+AC5),IF(Inputs!H16=1,Inputs!D16,MAX(Inputs!F16,ROUND(AA5*Inputs!E16+AB5+AC5,2))))))</f>
        <v>0</v>
      </c>
      <c r="AE5">
        <f>IF(Inputs!$B$27&lt;&gt;"Ready","PENDING INPUTS",IF(AA5&lt;=0,99,1+IF(AND(K5&gt;0,OR(K5&lt;AA5,AND(K5=AA5,0&lt;2))),1,0)+IF(AND(S5&gt;0,OR(S5&lt;AA5,AND(S5=AA5,1&lt;2))),1,0)+IF(AND(AI5&gt;0,OR(AI5&lt;AA5,AND(AI5=AA5,3&lt;2))),1,0)+IF(AND(AQ5&gt;0,OR(AQ5&lt;AA5,AND(AQ5=AA5,4&lt;2))),1,0)+IF(AND(AY5&gt;0,OR(AY5&lt;AA5,AND(AY5=AA5,5&lt;2))),1,0)+IF(AND(BG5&gt;0,OR(BG5&lt;AA5,AND(BG5=AA5,6&lt;2))),1,0)+IF(AND(BO5&gt;0,OR(BO5&lt;AA5,AND(BO5=AA5,7&lt;2))),1,0)+IF(AND(BW5&gt;0,OR(BW5&lt;AA5,AND(BW5=AA5,8&lt;2))),1,0)+IF(AND(CE5&gt;0,OR(CE5&lt;AA5,AND(CE5=AA5,9&lt;2))),1,0)))</f>
        <v>99</v>
      </c>
      <c r="AF5" s="3">
        <f>IF(Inputs!$B$27&lt;&gt;"Ready","PENDING INPUTS",IF(A5&gt;Inputs!$B$6,0,MIN(MAX(0,(AA5+AB5+AC5)-AD5),MAX(0,C5-D5-(IF(O5&lt;AE5,K5+L5+M5-N5,0)+IF(W5&lt;AE5,S5+T5+U5-V5,0)+IF(AE5&lt;AE5,AA5+AB5+AC5-AD5,0)+IF(AM5&lt;AE5,AI5+AJ5+AK5-AL5,0)+IF(AU5&lt;AE5,AQ5+AR5+AS5-AT5,0)+IF(BC5&lt;AE5,AY5+AZ5+BA5-BB5,0)+IF(BK5&lt;AE5,BG5+BH5+BI5-BJ5,0)+IF(BS5&lt;AE5,BO5+BP5+BQ5-BR5,0)+IF(CA5&lt;AE5,BW5+BX5+BY5-BZ5,0)+IF(CI5&lt;AE5,CE5+CF5+CG5-CH5,0))))))</f>
        <v>0</v>
      </c>
      <c r="AG5" s="3">
        <f>IF(Inputs!$B$27&lt;&gt;"Ready","PENDING INPUTS",MIN((AA5+AB5+AC5),IF(D5&gt;C5,IF(D5=0,0,AD5*C5/D5),AD5+AF5)))</f>
        <v>0</v>
      </c>
      <c r="AH5" s="3">
        <f>IF(Inputs!$B$27&lt;&gt;"Ready","PENDING INPUTS",MAX(0,(AA5+AB5+AC5)-AG5))</f>
        <v>0</v>
      </c>
      <c r="AI5" s="3">
        <f>IF(Inputs!$B$27&lt;&gt;"Ready","PENDING INPUTS",Inputs!B17)</f>
        <v>0</v>
      </c>
      <c r="AJ5" s="3">
        <f>IF(Inputs!$B$27&lt;&gt;"Ready","PENDING INPUTS",IF(A5&lt;=Inputs!$B$6,ROUND(AI5*Inputs!C17/12,2),0))</f>
        <v>0</v>
      </c>
      <c r="AK5" s="3">
        <f>IF(Inputs!$B$27&lt;&gt;"Ready","PENDING INPUTS",IF(AND(A5&lt;=Inputs!$B$6,AI5&gt;0),Inputs!G17,0))</f>
        <v>0</v>
      </c>
      <c r="AL5" s="3">
        <f>IF(Inputs!$B$27&lt;&gt;"Ready","PENDING INPUTS",IF(A5&gt;Inputs!$B$6,0,MIN((AI5+AJ5+AK5),IF(Inputs!H17=1,Inputs!D17,MAX(Inputs!F17,ROUND(AI5*Inputs!E17+AJ5+AK5,2))))))</f>
        <v>0</v>
      </c>
      <c r="AM5">
        <f>IF(Inputs!$B$27&lt;&gt;"Ready","PENDING INPUTS",IF(AI5&lt;=0,99,1+IF(AND(K5&gt;0,OR(K5&lt;AI5,AND(K5=AI5,0&lt;3))),1,0)+IF(AND(S5&gt;0,OR(S5&lt;AI5,AND(S5=AI5,1&lt;3))),1,0)+IF(AND(AA5&gt;0,OR(AA5&lt;AI5,AND(AA5=AI5,2&lt;3))),1,0)+IF(AND(AQ5&gt;0,OR(AQ5&lt;AI5,AND(AQ5=AI5,4&lt;3))),1,0)+IF(AND(AY5&gt;0,OR(AY5&lt;AI5,AND(AY5=AI5,5&lt;3))),1,0)+IF(AND(BG5&gt;0,OR(BG5&lt;AI5,AND(BG5=AI5,6&lt;3))),1,0)+IF(AND(BO5&gt;0,OR(BO5&lt;AI5,AND(BO5=AI5,7&lt;3))),1,0)+IF(AND(BW5&gt;0,OR(BW5&lt;AI5,AND(BW5=AI5,8&lt;3))),1,0)+IF(AND(CE5&gt;0,OR(CE5&lt;AI5,AND(CE5=AI5,9&lt;3))),1,0)))</f>
        <v>99</v>
      </c>
      <c r="AN5" s="3">
        <f>IF(Inputs!$B$27&lt;&gt;"Ready","PENDING INPUTS",IF(A5&gt;Inputs!$B$6,0,MIN(MAX(0,(AI5+AJ5+AK5)-AL5),MAX(0,C5-D5-(IF(O5&lt;AM5,K5+L5+M5-N5,0)+IF(W5&lt;AM5,S5+T5+U5-V5,0)+IF(AE5&lt;AM5,AA5+AB5+AC5-AD5,0)+IF(AM5&lt;AM5,AI5+AJ5+AK5-AL5,0)+IF(AU5&lt;AM5,AQ5+AR5+AS5-AT5,0)+IF(BC5&lt;AM5,AY5+AZ5+BA5-BB5,0)+IF(BK5&lt;AM5,BG5+BH5+BI5-BJ5,0)+IF(BS5&lt;AM5,BO5+BP5+BQ5-BR5,0)+IF(CA5&lt;AM5,BW5+BX5+BY5-BZ5,0)+IF(CI5&lt;AM5,CE5+CF5+CG5-CH5,0))))))</f>
        <v>0</v>
      </c>
      <c r="AO5" s="3">
        <f>IF(Inputs!$B$27&lt;&gt;"Ready","PENDING INPUTS",MIN((AI5+AJ5+AK5),IF(D5&gt;C5,IF(D5=0,0,AL5*C5/D5),AL5+AN5)))</f>
        <v>0</v>
      </c>
      <c r="AP5" s="3">
        <f>IF(Inputs!$B$27&lt;&gt;"Ready","PENDING INPUTS",MAX(0,(AI5+AJ5+AK5)-AO5))</f>
        <v>0</v>
      </c>
      <c r="AQ5" s="3">
        <f>IF(Inputs!$B$27&lt;&gt;"Ready","PENDING INPUTS",Inputs!B18)</f>
        <v>0</v>
      </c>
      <c r="AR5" s="3">
        <f>IF(Inputs!$B$27&lt;&gt;"Ready","PENDING INPUTS",IF(A5&lt;=Inputs!$B$6,ROUND(AQ5*Inputs!C18/12,2),0))</f>
        <v>0</v>
      </c>
      <c r="AS5" s="3">
        <f>IF(Inputs!$B$27&lt;&gt;"Ready","PENDING INPUTS",IF(AND(A5&lt;=Inputs!$B$6,AQ5&gt;0),Inputs!G18,0))</f>
        <v>0</v>
      </c>
      <c r="AT5" s="3">
        <f>IF(Inputs!$B$27&lt;&gt;"Ready","PENDING INPUTS",IF(A5&gt;Inputs!$B$6,0,MIN((AQ5+AR5+AS5),IF(Inputs!H18=1,Inputs!D18,MAX(Inputs!F18,ROUND(AQ5*Inputs!E18+AR5+AS5,2))))))</f>
        <v>0</v>
      </c>
      <c r="AU5">
        <f>IF(Inputs!$B$27&lt;&gt;"Ready","PENDING INPUTS",IF(AQ5&lt;=0,99,1+IF(AND(K5&gt;0,OR(K5&lt;AQ5,AND(K5=AQ5,0&lt;4))),1,0)+IF(AND(S5&gt;0,OR(S5&lt;AQ5,AND(S5=AQ5,1&lt;4))),1,0)+IF(AND(AA5&gt;0,OR(AA5&lt;AQ5,AND(AA5=AQ5,2&lt;4))),1,0)+IF(AND(AI5&gt;0,OR(AI5&lt;AQ5,AND(AI5=AQ5,3&lt;4))),1,0)+IF(AND(AY5&gt;0,OR(AY5&lt;AQ5,AND(AY5=AQ5,5&lt;4))),1,0)+IF(AND(BG5&gt;0,OR(BG5&lt;AQ5,AND(BG5=AQ5,6&lt;4))),1,0)+IF(AND(BO5&gt;0,OR(BO5&lt;AQ5,AND(BO5=AQ5,7&lt;4))),1,0)+IF(AND(BW5&gt;0,OR(BW5&lt;AQ5,AND(BW5=AQ5,8&lt;4))),1,0)+IF(AND(CE5&gt;0,OR(CE5&lt;AQ5,AND(CE5=AQ5,9&lt;4))),1,0)))</f>
        <v>99</v>
      </c>
      <c r="AV5" s="3">
        <f>IF(Inputs!$B$27&lt;&gt;"Ready","PENDING INPUTS",IF(A5&gt;Inputs!$B$6,0,MIN(MAX(0,(AQ5+AR5+AS5)-AT5),MAX(0,C5-D5-(IF(O5&lt;AU5,K5+L5+M5-N5,0)+IF(W5&lt;AU5,S5+T5+U5-V5,0)+IF(AE5&lt;AU5,AA5+AB5+AC5-AD5,0)+IF(AM5&lt;AU5,AI5+AJ5+AK5-AL5,0)+IF(AU5&lt;AU5,AQ5+AR5+AS5-AT5,0)+IF(BC5&lt;AU5,AY5+AZ5+BA5-BB5,0)+IF(BK5&lt;AU5,BG5+BH5+BI5-BJ5,0)+IF(BS5&lt;AU5,BO5+BP5+BQ5-BR5,0)+IF(CA5&lt;AU5,BW5+BX5+BY5-BZ5,0)+IF(CI5&lt;AU5,CE5+CF5+CG5-CH5,0))))))</f>
        <v>0</v>
      </c>
      <c r="AW5" s="3">
        <f>IF(Inputs!$B$27&lt;&gt;"Ready","PENDING INPUTS",MIN((AQ5+AR5+AS5),IF(D5&gt;C5,IF(D5=0,0,AT5*C5/D5),AT5+AV5)))</f>
        <v>0</v>
      </c>
      <c r="AX5" s="3">
        <f>IF(Inputs!$B$27&lt;&gt;"Ready","PENDING INPUTS",MAX(0,(AQ5+AR5+AS5)-AW5))</f>
        <v>0</v>
      </c>
      <c r="AY5" s="3">
        <f>IF(Inputs!$B$27&lt;&gt;"Ready","PENDING INPUTS",Inputs!B19)</f>
        <v>0</v>
      </c>
      <c r="AZ5" s="3">
        <f>IF(Inputs!$B$27&lt;&gt;"Ready","PENDING INPUTS",IF(A5&lt;=Inputs!$B$6,ROUND(AY5*Inputs!C19/12,2),0))</f>
        <v>0</v>
      </c>
      <c r="BA5" s="3">
        <f>IF(Inputs!$B$27&lt;&gt;"Ready","PENDING INPUTS",IF(AND(A5&lt;=Inputs!$B$6,AY5&gt;0),Inputs!G19,0))</f>
        <v>0</v>
      </c>
      <c r="BB5" s="3">
        <f>IF(Inputs!$B$27&lt;&gt;"Ready","PENDING INPUTS",IF(A5&gt;Inputs!$B$6,0,MIN((AY5+AZ5+BA5),IF(Inputs!H19=1,Inputs!D19,MAX(Inputs!F19,ROUND(AY5*Inputs!E19+AZ5+BA5,2))))))</f>
        <v>0</v>
      </c>
      <c r="BC5">
        <f>IF(Inputs!$B$27&lt;&gt;"Ready","PENDING INPUTS",IF(AY5&lt;=0,99,1+IF(AND(K5&gt;0,OR(K5&lt;AY5,AND(K5=AY5,0&lt;5))),1,0)+IF(AND(S5&gt;0,OR(S5&lt;AY5,AND(S5=AY5,1&lt;5))),1,0)+IF(AND(AA5&gt;0,OR(AA5&lt;AY5,AND(AA5=AY5,2&lt;5))),1,0)+IF(AND(AI5&gt;0,OR(AI5&lt;AY5,AND(AI5=AY5,3&lt;5))),1,0)+IF(AND(AQ5&gt;0,OR(AQ5&lt;AY5,AND(AQ5=AY5,4&lt;5))),1,0)+IF(AND(BG5&gt;0,OR(BG5&lt;AY5,AND(BG5=AY5,6&lt;5))),1,0)+IF(AND(BO5&gt;0,OR(BO5&lt;AY5,AND(BO5=AY5,7&lt;5))),1,0)+IF(AND(BW5&gt;0,OR(BW5&lt;AY5,AND(BW5=AY5,8&lt;5))),1,0)+IF(AND(CE5&gt;0,OR(CE5&lt;AY5,AND(CE5=AY5,9&lt;5))),1,0)))</f>
        <v>99</v>
      </c>
      <c r="BD5" s="3">
        <f>IF(Inputs!$B$27&lt;&gt;"Ready","PENDING INPUTS",IF(A5&gt;Inputs!$B$6,0,MIN(MAX(0,(AY5+AZ5+BA5)-BB5),MAX(0,C5-D5-(IF(O5&lt;BC5,K5+L5+M5-N5,0)+IF(W5&lt;BC5,S5+T5+U5-V5,0)+IF(AE5&lt;BC5,AA5+AB5+AC5-AD5,0)+IF(AM5&lt;BC5,AI5+AJ5+AK5-AL5,0)+IF(AU5&lt;BC5,AQ5+AR5+AS5-AT5,0)+IF(BC5&lt;BC5,AY5+AZ5+BA5-BB5,0)+IF(BK5&lt;BC5,BG5+BH5+BI5-BJ5,0)+IF(BS5&lt;BC5,BO5+BP5+BQ5-BR5,0)+IF(CA5&lt;BC5,BW5+BX5+BY5-BZ5,0)+IF(CI5&lt;BC5,CE5+CF5+CG5-CH5,0))))))</f>
        <v>0</v>
      </c>
      <c r="BE5" s="3">
        <f>IF(Inputs!$B$27&lt;&gt;"Ready","PENDING INPUTS",MIN((AY5+AZ5+BA5),IF(D5&gt;C5,IF(D5=0,0,BB5*C5/D5),BB5+BD5)))</f>
        <v>0</v>
      </c>
      <c r="BF5" s="3">
        <f>IF(Inputs!$B$27&lt;&gt;"Ready","PENDING INPUTS",MAX(0,(AY5+AZ5+BA5)-BE5))</f>
        <v>0</v>
      </c>
      <c r="BG5" s="3">
        <f>IF(Inputs!$B$27&lt;&gt;"Ready","PENDING INPUTS",Inputs!B20)</f>
        <v>0</v>
      </c>
      <c r="BH5" s="3">
        <f>IF(Inputs!$B$27&lt;&gt;"Ready","PENDING INPUTS",IF(A5&lt;=Inputs!$B$6,ROUND(BG5*Inputs!C20/12,2),0))</f>
        <v>0</v>
      </c>
      <c r="BI5" s="3">
        <f>IF(Inputs!$B$27&lt;&gt;"Ready","PENDING INPUTS",IF(AND(A5&lt;=Inputs!$B$6,BG5&gt;0),Inputs!G20,0))</f>
        <v>0</v>
      </c>
      <c r="BJ5" s="3">
        <f>IF(Inputs!$B$27&lt;&gt;"Ready","PENDING INPUTS",IF(A5&gt;Inputs!$B$6,0,MIN((BG5+BH5+BI5),IF(Inputs!H20=1,Inputs!D20,MAX(Inputs!F20,ROUND(BG5*Inputs!E20+BH5+BI5,2))))))</f>
        <v>0</v>
      </c>
      <c r="BK5">
        <f>IF(Inputs!$B$27&lt;&gt;"Ready","PENDING INPUTS",IF(BG5&lt;=0,99,1+IF(AND(K5&gt;0,OR(K5&lt;BG5,AND(K5=BG5,0&lt;6))),1,0)+IF(AND(S5&gt;0,OR(S5&lt;BG5,AND(S5=BG5,1&lt;6))),1,0)+IF(AND(AA5&gt;0,OR(AA5&lt;BG5,AND(AA5=BG5,2&lt;6))),1,0)+IF(AND(AI5&gt;0,OR(AI5&lt;BG5,AND(AI5=BG5,3&lt;6))),1,0)+IF(AND(AQ5&gt;0,OR(AQ5&lt;BG5,AND(AQ5=BG5,4&lt;6))),1,0)+IF(AND(AY5&gt;0,OR(AY5&lt;BG5,AND(AY5=BG5,5&lt;6))),1,0)+IF(AND(BO5&gt;0,OR(BO5&lt;BG5,AND(BO5=BG5,7&lt;6))),1,0)+IF(AND(BW5&gt;0,OR(BW5&lt;BG5,AND(BW5=BG5,8&lt;6))),1,0)+IF(AND(CE5&gt;0,OR(CE5&lt;BG5,AND(CE5=BG5,9&lt;6))),1,0)))</f>
        <v>99</v>
      </c>
      <c r="BL5" s="3">
        <f>IF(Inputs!$B$27&lt;&gt;"Ready","PENDING INPUTS",IF(A5&gt;Inputs!$B$6,0,MIN(MAX(0,(BG5+BH5+BI5)-BJ5),MAX(0,C5-D5-(IF(O5&lt;BK5,K5+L5+M5-N5,0)+IF(W5&lt;BK5,S5+T5+U5-V5,0)+IF(AE5&lt;BK5,AA5+AB5+AC5-AD5,0)+IF(AM5&lt;BK5,AI5+AJ5+AK5-AL5,0)+IF(AU5&lt;BK5,AQ5+AR5+AS5-AT5,0)+IF(BC5&lt;BK5,AY5+AZ5+BA5-BB5,0)+IF(BK5&lt;BK5,BG5+BH5+BI5-BJ5,0)+IF(BS5&lt;BK5,BO5+BP5+BQ5-BR5,0)+IF(CA5&lt;BK5,BW5+BX5+BY5-BZ5,0)+IF(CI5&lt;BK5,CE5+CF5+CG5-CH5,0))))))</f>
        <v>0</v>
      </c>
      <c r="BM5" s="3">
        <f>IF(Inputs!$B$27&lt;&gt;"Ready","PENDING INPUTS",MIN((BG5+BH5+BI5),IF(D5&gt;C5,IF(D5=0,0,BJ5*C5/D5),BJ5+BL5)))</f>
        <v>0</v>
      </c>
      <c r="BN5" s="3">
        <f>IF(Inputs!$B$27&lt;&gt;"Ready","PENDING INPUTS",MAX(0,(BG5+BH5+BI5)-BM5))</f>
        <v>0</v>
      </c>
      <c r="BO5" s="3">
        <f>IF(Inputs!$B$27&lt;&gt;"Ready","PENDING INPUTS",Inputs!B21)</f>
        <v>0</v>
      </c>
      <c r="BP5" s="3">
        <f>IF(Inputs!$B$27&lt;&gt;"Ready","PENDING INPUTS",IF(A5&lt;=Inputs!$B$6,ROUND(BO5*Inputs!C21/12,2),0))</f>
        <v>0</v>
      </c>
      <c r="BQ5" s="3">
        <f>IF(Inputs!$B$27&lt;&gt;"Ready","PENDING INPUTS",IF(AND(A5&lt;=Inputs!$B$6,BO5&gt;0),Inputs!G21,0))</f>
        <v>0</v>
      </c>
      <c r="BR5" s="3">
        <f>IF(Inputs!$B$27&lt;&gt;"Ready","PENDING INPUTS",IF(A5&gt;Inputs!$B$6,0,MIN((BO5+BP5+BQ5),IF(Inputs!H21=1,Inputs!D21,MAX(Inputs!F21,ROUND(BO5*Inputs!E21+BP5+BQ5,2))))))</f>
        <v>0</v>
      </c>
      <c r="BS5">
        <f>IF(Inputs!$B$27&lt;&gt;"Ready","PENDING INPUTS",IF(BO5&lt;=0,99,1+IF(AND(K5&gt;0,OR(K5&lt;BO5,AND(K5=BO5,0&lt;7))),1,0)+IF(AND(S5&gt;0,OR(S5&lt;BO5,AND(S5=BO5,1&lt;7))),1,0)+IF(AND(AA5&gt;0,OR(AA5&lt;BO5,AND(AA5=BO5,2&lt;7))),1,0)+IF(AND(AI5&gt;0,OR(AI5&lt;BO5,AND(AI5=BO5,3&lt;7))),1,0)+IF(AND(AQ5&gt;0,OR(AQ5&lt;BO5,AND(AQ5=BO5,4&lt;7))),1,0)+IF(AND(AY5&gt;0,OR(AY5&lt;BO5,AND(AY5=BO5,5&lt;7))),1,0)+IF(AND(BG5&gt;0,OR(BG5&lt;BO5,AND(BG5=BO5,6&lt;7))),1,0)+IF(AND(BW5&gt;0,OR(BW5&lt;BO5,AND(BW5=BO5,8&lt;7))),1,0)+IF(AND(CE5&gt;0,OR(CE5&lt;BO5,AND(CE5=BO5,9&lt;7))),1,0)))</f>
        <v>99</v>
      </c>
      <c r="BT5" s="3">
        <f>IF(Inputs!$B$27&lt;&gt;"Ready","PENDING INPUTS",IF(A5&gt;Inputs!$B$6,0,MIN(MAX(0,(BO5+BP5+BQ5)-BR5),MAX(0,C5-D5-(IF(O5&lt;BS5,K5+L5+M5-N5,0)+IF(W5&lt;BS5,S5+T5+U5-V5,0)+IF(AE5&lt;BS5,AA5+AB5+AC5-AD5,0)+IF(AM5&lt;BS5,AI5+AJ5+AK5-AL5,0)+IF(AU5&lt;BS5,AQ5+AR5+AS5-AT5,0)+IF(BC5&lt;BS5,AY5+AZ5+BA5-BB5,0)+IF(BK5&lt;BS5,BG5+BH5+BI5-BJ5,0)+IF(BS5&lt;BS5,BO5+BP5+BQ5-BR5,0)+IF(CA5&lt;BS5,BW5+BX5+BY5-BZ5,0)+IF(CI5&lt;BS5,CE5+CF5+CG5-CH5,0))))))</f>
        <v>0</v>
      </c>
      <c r="BU5" s="3">
        <f>IF(Inputs!$B$27&lt;&gt;"Ready","PENDING INPUTS",MIN((BO5+BP5+BQ5),IF(D5&gt;C5,IF(D5=0,0,BR5*C5/D5),BR5+BT5)))</f>
        <v>0</v>
      </c>
      <c r="BV5" s="3">
        <f>IF(Inputs!$B$27&lt;&gt;"Ready","PENDING INPUTS",MAX(0,(BO5+BP5+BQ5)-BU5))</f>
        <v>0</v>
      </c>
      <c r="BW5" s="3">
        <f>IF(Inputs!$B$27&lt;&gt;"Ready","PENDING INPUTS",Inputs!B22)</f>
        <v>0</v>
      </c>
      <c r="BX5" s="3">
        <f>IF(Inputs!$B$27&lt;&gt;"Ready","PENDING INPUTS",IF(A5&lt;=Inputs!$B$6,ROUND(BW5*Inputs!C22/12,2),0))</f>
        <v>0</v>
      </c>
      <c r="BY5" s="3">
        <f>IF(Inputs!$B$27&lt;&gt;"Ready","PENDING INPUTS",IF(AND(A5&lt;=Inputs!$B$6,BW5&gt;0),Inputs!G22,0))</f>
        <v>0</v>
      </c>
      <c r="BZ5" s="3">
        <f>IF(Inputs!$B$27&lt;&gt;"Ready","PENDING INPUTS",IF(A5&gt;Inputs!$B$6,0,MIN((BW5+BX5+BY5),IF(Inputs!H22=1,Inputs!D22,MAX(Inputs!F22,ROUND(BW5*Inputs!E22+BX5+BY5,2))))))</f>
        <v>0</v>
      </c>
      <c r="CA5">
        <f>IF(Inputs!$B$27&lt;&gt;"Ready","PENDING INPUTS",IF(BW5&lt;=0,99,1+IF(AND(K5&gt;0,OR(K5&lt;BW5,AND(K5=BW5,0&lt;8))),1,0)+IF(AND(S5&gt;0,OR(S5&lt;BW5,AND(S5=BW5,1&lt;8))),1,0)+IF(AND(AA5&gt;0,OR(AA5&lt;BW5,AND(AA5=BW5,2&lt;8))),1,0)+IF(AND(AI5&gt;0,OR(AI5&lt;BW5,AND(AI5=BW5,3&lt;8))),1,0)+IF(AND(AQ5&gt;0,OR(AQ5&lt;BW5,AND(AQ5=BW5,4&lt;8))),1,0)+IF(AND(AY5&gt;0,OR(AY5&lt;BW5,AND(AY5=BW5,5&lt;8))),1,0)+IF(AND(BG5&gt;0,OR(BG5&lt;BW5,AND(BG5=BW5,6&lt;8))),1,0)+IF(AND(BO5&gt;0,OR(BO5&lt;BW5,AND(BO5=BW5,7&lt;8))),1,0)+IF(AND(CE5&gt;0,OR(CE5&lt;BW5,AND(CE5=BW5,9&lt;8))),1,0)))</f>
        <v>99</v>
      </c>
      <c r="CB5" s="3">
        <f>IF(Inputs!$B$27&lt;&gt;"Ready","PENDING INPUTS",IF(A5&gt;Inputs!$B$6,0,MIN(MAX(0,(BW5+BX5+BY5)-BZ5),MAX(0,C5-D5-(IF(O5&lt;CA5,K5+L5+M5-N5,0)+IF(W5&lt;CA5,S5+T5+U5-V5,0)+IF(AE5&lt;CA5,AA5+AB5+AC5-AD5,0)+IF(AM5&lt;CA5,AI5+AJ5+AK5-AL5,0)+IF(AU5&lt;CA5,AQ5+AR5+AS5-AT5,0)+IF(BC5&lt;CA5,AY5+AZ5+BA5-BB5,0)+IF(BK5&lt;CA5,BG5+BH5+BI5-BJ5,0)+IF(BS5&lt;CA5,BO5+BP5+BQ5-BR5,0)+IF(CA5&lt;CA5,BW5+BX5+BY5-BZ5,0)+IF(CI5&lt;CA5,CE5+CF5+CG5-CH5,0))))))</f>
        <v>0</v>
      </c>
      <c r="CC5" s="3">
        <f>IF(Inputs!$B$27&lt;&gt;"Ready","PENDING INPUTS",MIN((BW5+BX5+BY5),IF(D5&gt;C5,IF(D5=0,0,BZ5*C5/D5),BZ5+CB5)))</f>
        <v>0</v>
      </c>
      <c r="CD5" s="3">
        <f>IF(Inputs!$B$27&lt;&gt;"Ready","PENDING INPUTS",MAX(0,(BW5+BX5+BY5)-CC5))</f>
        <v>0</v>
      </c>
      <c r="CE5" s="3">
        <f>IF(Inputs!$B$27&lt;&gt;"Ready","PENDING INPUTS",Inputs!B23)</f>
        <v>0</v>
      </c>
      <c r="CF5" s="3">
        <f>IF(Inputs!$B$27&lt;&gt;"Ready","PENDING INPUTS",IF(A5&lt;=Inputs!$B$6,ROUND(CE5*Inputs!C23/12,2),0))</f>
        <v>0</v>
      </c>
      <c r="CG5" s="3">
        <f>IF(Inputs!$B$27&lt;&gt;"Ready","PENDING INPUTS",IF(AND(A5&lt;=Inputs!$B$6,CE5&gt;0),Inputs!G23,0))</f>
        <v>0</v>
      </c>
      <c r="CH5" s="3">
        <f>IF(Inputs!$B$27&lt;&gt;"Ready","PENDING INPUTS",IF(A5&gt;Inputs!$B$6,0,MIN((CE5+CF5+CG5),IF(Inputs!H23=1,Inputs!D23,MAX(Inputs!F23,ROUND(CE5*Inputs!E23+CF5+CG5,2))))))</f>
        <v>0</v>
      </c>
      <c r="CI5">
        <f>IF(Inputs!$B$27&lt;&gt;"Ready","PENDING INPUTS",IF(CE5&lt;=0,99,1+IF(AND(K5&gt;0,OR(K5&lt;CE5,AND(K5=CE5,0&lt;9))),1,0)+IF(AND(S5&gt;0,OR(S5&lt;CE5,AND(S5=CE5,1&lt;9))),1,0)+IF(AND(AA5&gt;0,OR(AA5&lt;CE5,AND(AA5=CE5,2&lt;9))),1,0)+IF(AND(AI5&gt;0,OR(AI5&lt;CE5,AND(AI5=CE5,3&lt;9))),1,0)+IF(AND(AQ5&gt;0,OR(AQ5&lt;CE5,AND(AQ5=CE5,4&lt;9))),1,0)+IF(AND(AY5&gt;0,OR(AY5&lt;CE5,AND(AY5=CE5,5&lt;9))),1,0)+IF(AND(BG5&gt;0,OR(BG5&lt;CE5,AND(BG5=CE5,6&lt;9))),1,0)+IF(AND(BO5&gt;0,OR(BO5&lt;CE5,AND(BO5=CE5,7&lt;9))),1,0)+IF(AND(BW5&gt;0,OR(BW5&lt;CE5,AND(BW5=CE5,8&lt;9))),1,0)))</f>
        <v>99</v>
      </c>
      <c r="CJ5" s="3">
        <f>IF(Inputs!$B$27&lt;&gt;"Ready","PENDING INPUTS",IF(A5&gt;Inputs!$B$6,0,MIN(MAX(0,(CE5+CF5+CG5)-CH5),MAX(0,C5-D5-(IF(O5&lt;CI5,K5+L5+M5-N5,0)+IF(W5&lt;CI5,S5+T5+U5-V5,0)+IF(AE5&lt;CI5,AA5+AB5+AC5-AD5,0)+IF(AM5&lt;CI5,AI5+AJ5+AK5-AL5,0)+IF(AU5&lt;CI5,AQ5+AR5+AS5-AT5,0)+IF(BC5&lt;CI5,AY5+AZ5+BA5-BB5,0)+IF(BK5&lt;CI5,BG5+BH5+BI5-BJ5,0)+IF(BS5&lt;CI5,BO5+BP5+BQ5-BR5,0)+IF(CA5&lt;CI5,BW5+BX5+BY5-BZ5,0)+IF(CI5&lt;CI5,CE5+CF5+CG5-CH5,0))))))</f>
        <v>0</v>
      </c>
      <c r="CK5" s="3">
        <f>IF(Inputs!$B$27&lt;&gt;"Ready","PENDING INPUTS",MIN((CE5+CF5+CG5),IF(D5&gt;C5,IF(D5=0,0,CH5*C5/D5),CH5+CJ5)))</f>
        <v>0</v>
      </c>
      <c r="CL5" s="3">
        <f>IF(Inputs!$B$27&lt;&gt;"Ready","PENDING INPUTS",MAX(0,(CE5+CF5+CG5)-CK5))</f>
        <v>0</v>
      </c>
    </row>
    <row r="6" spans="1:90" ht="27.95" customHeight="1" x14ac:dyDescent="0.25">
      <c r="A6">
        <v>2</v>
      </c>
      <c r="B6" s="13">
        <f>IF(Inputs!$B$27&lt;&gt;"Ready","PENDING INPUTS",EDATE(Inputs!$B$5,A6-1))</f>
        <v>46327</v>
      </c>
      <c r="C6" s="3">
        <f>IF(Inputs!$B$27&lt;&gt;"Ready","PENDING INPUTS",IF(A6&lt;=Inputs!$B$6,MAX(0,Inputs!$B$4+IF(A6=Inputs!$B$7,Inputs!$B$8,0)+IF(A6=Inputs!$B$9,Inputs!$B$10,0)),0))</f>
        <v>0</v>
      </c>
      <c r="D6" s="3">
        <f>IF(Inputs!$B$27&lt;&gt;"Ready","PENDING INPUTS",SUM(N6,V6,AD6,AL6,AT6,BB6,BJ6,BR6,BZ6,CH6))</f>
        <v>0</v>
      </c>
      <c r="E6" s="3">
        <f>IF(Inputs!$B$27&lt;&gt;"Ready","PENDING INPUTS",MAX(0,D6-C6))</f>
        <v>0</v>
      </c>
      <c r="F6" s="3">
        <f>IF(Inputs!$B$27&lt;&gt;"Ready","PENDING INPUTS",SUM(Q6,Y6,AG6,AO6,AW6,BE6,BM6,BU6,CC6,CK6))</f>
        <v>0</v>
      </c>
      <c r="G6" s="3">
        <f>IF(Inputs!$B$27&lt;&gt;"Ready","PENDING INPUTS",SUM(L6,T6,AB6,AJ6,AR6,AZ6,BH6,BP6,BX6,CF6))</f>
        <v>0</v>
      </c>
      <c r="H6" s="3">
        <f>IF(Inputs!$B$27&lt;&gt;"Ready","PENDING INPUTS",SUM(M6,U6,AC6,AK6,AS6,BA6,BI6,BQ6,BY6,CG6))</f>
        <v>0</v>
      </c>
      <c r="I6" s="3">
        <f>IF(Inputs!$B$27&lt;&gt;"Ready","PENDING INPUTS",SUM(R6,Z6,AH6,AP6,AX6,BF6,BN6,BV6,CD6,CL6))</f>
        <v>0</v>
      </c>
      <c r="J6" t="str">
        <f>IF(Inputs!$B$27&lt;&gt;"Ready","PENDING INPUTS",IF(A6&gt;Inputs!$B$6,"Beyond horizon",IF(E6&gt;0.005,"MINIMUM SHORTFALL",IF(I6&lt;0.005,"Paid off","In progress"))))</f>
        <v>Paid off</v>
      </c>
      <c r="K6" s="3">
        <f>IF(Inputs!$B$27&lt;&gt;"Ready","PENDING INPUTS",R5)</f>
        <v>0</v>
      </c>
      <c r="L6" s="3">
        <f>IF(Inputs!$B$27&lt;&gt;"Ready","PENDING INPUTS",IF(A6&lt;=Inputs!$B$6,ROUND(K6*Inputs!C14/12,2),0))</f>
        <v>0</v>
      </c>
      <c r="M6" s="3">
        <f>IF(Inputs!$B$27&lt;&gt;"Ready","PENDING INPUTS",IF(AND(A6&lt;=Inputs!$B$6,K6&gt;0),Inputs!G14,0))</f>
        <v>0</v>
      </c>
      <c r="N6" s="3">
        <f>IF(Inputs!$B$27&lt;&gt;"Ready","PENDING INPUTS",IF(A6&gt;Inputs!$B$6,0,MIN((K6+L6+M6),IF(Inputs!H14=1,Inputs!D14,MAX(Inputs!F14,ROUND(K6*Inputs!E14+L6+M6,2))))))</f>
        <v>0</v>
      </c>
      <c r="O6">
        <f>IF(Inputs!$B$27&lt;&gt;"Ready","PENDING INPUTS",IF(K6&lt;=0,99,1+IF(AND(S6&gt;0,OR(S6&lt;K6,AND(S6=K6,1&lt;0))),1,0)+IF(AND(AA6&gt;0,OR(AA6&lt;K6,AND(AA6=K6,2&lt;0))),1,0)+IF(AND(AI6&gt;0,OR(AI6&lt;K6,AND(AI6=K6,3&lt;0))),1,0)+IF(AND(AQ6&gt;0,OR(AQ6&lt;K6,AND(AQ6=K6,4&lt;0))),1,0)+IF(AND(AY6&gt;0,OR(AY6&lt;K6,AND(AY6=K6,5&lt;0))),1,0)+IF(AND(BG6&gt;0,OR(BG6&lt;K6,AND(BG6=K6,6&lt;0))),1,0)+IF(AND(BO6&gt;0,OR(BO6&lt;K6,AND(BO6=K6,7&lt;0))),1,0)+IF(AND(BW6&gt;0,OR(BW6&lt;K6,AND(BW6=K6,8&lt;0))),1,0)+IF(AND(CE6&gt;0,OR(CE6&lt;K6,AND(CE6=K6,9&lt;0))),1,0)))</f>
        <v>99</v>
      </c>
      <c r="P6" s="3">
        <f>IF(Inputs!$B$27&lt;&gt;"Ready","PENDING INPUTS",IF(A6&gt;Inputs!$B$6,0,MIN(MAX(0,(K6+L6+M6)-N6),MAX(0,C6-D6-(IF(O6&lt;O6,K6+L6+M6-N6,0)+IF(W6&lt;O6,S6+T6+U6-V6,0)+IF(AE6&lt;O6,AA6+AB6+AC6-AD6,0)+IF(AM6&lt;O6,AI6+AJ6+AK6-AL6,0)+IF(AU6&lt;O6,AQ6+AR6+AS6-AT6,0)+IF(BC6&lt;O6,AY6+AZ6+BA6-BB6,0)+IF(BK6&lt;O6,BG6+BH6+BI6-BJ6,0)+IF(BS6&lt;O6,BO6+BP6+BQ6-BR6,0)+IF(CA6&lt;O6,BW6+BX6+BY6-BZ6,0)+IF(CI6&lt;O6,CE6+CF6+CG6-CH6,0))))))</f>
        <v>0</v>
      </c>
      <c r="Q6" s="3">
        <f>IF(Inputs!$B$27&lt;&gt;"Ready","PENDING INPUTS",MIN((K6+L6+M6),IF(D6&gt;C6,IF(D6=0,0,N6*C6/D6),N6+P6)))</f>
        <v>0</v>
      </c>
      <c r="R6" s="3">
        <f>IF(Inputs!$B$27&lt;&gt;"Ready","PENDING INPUTS",MAX(0,(K6+L6+M6)-Q6))</f>
        <v>0</v>
      </c>
      <c r="S6" s="3">
        <f>IF(Inputs!$B$27&lt;&gt;"Ready","PENDING INPUTS",Z5)</f>
        <v>0</v>
      </c>
      <c r="T6" s="3">
        <f>IF(Inputs!$B$27&lt;&gt;"Ready","PENDING INPUTS",IF(A6&lt;=Inputs!$B$6,ROUND(S6*Inputs!C15/12,2),0))</f>
        <v>0</v>
      </c>
      <c r="U6" s="3">
        <f>IF(Inputs!$B$27&lt;&gt;"Ready","PENDING INPUTS",IF(AND(A6&lt;=Inputs!$B$6,S6&gt;0),Inputs!G15,0))</f>
        <v>0</v>
      </c>
      <c r="V6" s="3">
        <f>IF(Inputs!$B$27&lt;&gt;"Ready","PENDING INPUTS",IF(A6&gt;Inputs!$B$6,0,MIN((S6+T6+U6),IF(Inputs!H15=1,Inputs!D15,MAX(Inputs!F15,ROUND(S6*Inputs!E15+T6+U6,2))))))</f>
        <v>0</v>
      </c>
      <c r="W6">
        <f>IF(Inputs!$B$27&lt;&gt;"Ready","PENDING INPUTS",IF(S6&lt;=0,99,1+IF(AND(K6&gt;0,OR(K6&lt;S6,AND(K6=S6,0&lt;1))),1,0)+IF(AND(AA6&gt;0,OR(AA6&lt;S6,AND(AA6=S6,2&lt;1))),1,0)+IF(AND(AI6&gt;0,OR(AI6&lt;S6,AND(AI6=S6,3&lt;1))),1,0)+IF(AND(AQ6&gt;0,OR(AQ6&lt;S6,AND(AQ6=S6,4&lt;1))),1,0)+IF(AND(AY6&gt;0,OR(AY6&lt;S6,AND(AY6=S6,5&lt;1))),1,0)+IF(AND(BG6&gt;0,OR(BG6&lt;S6,AND(BG6=S6,6&lt;1))),1,0)+IF(AND(BO6&gt;0,OR(BO6&lt;S6,AND(BO6=S6,7&lt;1))),1,0)+IF(AND(BW6&gt;0,OR(BW6&lt;S6,AND(BW6=S6,8&lt;1))),1,0)+IF(AND(CE6&gt;0,OR(CE6&lt;S6,AND(CE6=S6,9&lt;1))),1,0)))</f>
        <v>99</v>
      </c>
      <c r="X6" s="3">
        <f>IF(Inputs!$B$27&lt;&gt;"Ready","PENDING INPUTS",IF(A6&gt;Inputs!$B$6,0,MIN(MAX(0,(S6+T6+U6)-V6),MAX(0,C6-D6-(IF(O6&lt;W6,K6+L6+M6-N6,0)+IF(W6&lt;W6,S6+T6+U6-V6,0)+IF(AE6&lt;W6,AA6+AB6+AC6-AD6,0)+IF(AM6&lt;W6,AI6+AJ6+AK6-AL6,0)+IF(AU6&lt;W6,AQ6+AR6+AS6-AT6,0)+IF(BC6&lt;W6,AY6+AZ6+BA6-BB6,0)+IF(BK6&lt;W6,BG6+BH6+BI6-BJ6,0)+IF(BS6&lt;W6,BO6+BP6+BQ6-BR6,0)+IF(CA6&lt;W6,BW6+BX6+BY6-BZ6,0)+IF(CI6&lt;W6,CE6+CF6+CG6-CH6,0))))))</f>
        <v>0</v>
      </c>
      <c r="Y6" s="3">
        <f>IF(Inputs!$B$27&lt;&gt;"Ready","PENDING INPUTS",MIN((S6+T6+U6),IF(D6&gt;C6,IF(D6=0,0,V6*C6/D6),V6+X6)))</f>
        <v>0</v>
      </c>
      <c r="Z6" s="3">
        <f>IF(Inputs!$B$27&lt;&gt;"Ready","PENDING INPUTS",MAX(0,(S6+T6+U6)-Y6))</f>
        <v>0</v>
      </c>
      <c r="AA6" s="3">
        <f>IF(Inputs!$B$27&lt;&gt;"Ready","PENDING INPUTS",AH5)</f>
        <v>0</v>
      </c>
      <c r="AB6" s="3">
        <f>IF(Inputs!$B$27&lt;&gt;"Ready","PENDING INPUTS",IF(A6&lt;=Inputs!$B$6,ROUND(AA6*Inputs!C16/12,2),0))</f>
        <v>0</v>
      </c>
      <c r="AC6" s="3">
        <f>IF(Inputs!$B$27&lt;&gt;"Ready","PENDING INPUTS",IF(AND(A6&lt;=Inputs!$B$6,AA6&gt;0),Inputs!G16,0))</f>
        <v>0</v>
      </c>
      <c r="AD6" s="3">
        <f>IF(Inputs!$B$27&lt;&gt;"Ready","PENDING INPUTS",IF(A6&gt;Inputs!$B$6,0,MIN((AA6+AB6+AC6),IF(Inputs!H16=1,Inputs!D16,MAX(Inputs!F16,ROUND(AA6*Inputs!E16+AB6+AC6,2))))))</f>
        <v>0</v>
      </c>
      <c r="AE6">
        <f>IF(Inputs!$B$27&lt;&gt;"Ready","PENDING INPUTS",IF(AA6&lt;=0,99,1+IF(AND(K6&gt;0,OR(K6&lt;AA6,AND(K6=AA6,0&lt;2))),1,0)+IF(AND(S6&gt;0,OR(S6&lt;AA6,AND(S6=AA6,1&lt;2))),1,0)+IF(AND(AI6&gt;0,OR(AI6&lt;AA6,AND(AI6=AA6,3&lt;2))),1,0)+IF(AND(AQ6&gt;0,OR(AQ6&lt;AA6,AND(AQ6=AA6,4&lt;2))),1,0)+IF(AND(AY6&gt;0,OR(AY6&lt;AA6,AND(AY6=AA6,5&lt;2))),1,0)+IF(AND(BG6&gt;0,OR(BG6&lt;AA6,AND(BG6=AA6,6&lt;2))),1,0)+IF(AND(BO6&gt;0,OR(BO6&lt;AA6,AND(BO6=AA6,7&lt;2))),1,0)+IF(AND(BW6&gt;0,OR(BW6&lt;AA6,AND(BW6=AA6,8&lt;2))),1,0)+IF(AND(CE6&gt;0,OR(CE6&lt;AA6,AND(CE6=AA6,9&lt;2))),1,0)))</f>
        <v>99</v>
      </c>
      <c r="AF6" s="3">
        <f>IF(Inputs!$B$27&lt;&gt;"Ready","PENDING INPUTS",IF(A6&gt;Inputs!$B$6,0,MIN(MAX(0,(AA6+AB6+AC6)-AD6),MAX(0,C6-D6-(IF(O6&lt;AE6,K6+L6+M6-N6,0)+IF(W6&lt;AE6,S6+T6+U6-V6,0)+IF(AE6&lt;AE6,AA6+AB6+AC6-AD6,0)+IF(AM6&lt;AE6,AI6+AJ6+AK6-AL6,0)+IF(AU6&lt;AE6,AQ6+AR6+AS6-AT6,0)+IF(BC6&lt;AE6,AY6+AZ6+BA6-BB6,0)+IF(BK6&lt;AE6,BG6+BH6+BI6-BJ6,0)+IF(BS6&lt;AE6,BO6+BP6+BQ6-BR6,0)+IF(CA6&lt;AE6,BW6+BX6+BY6-BZ6,0)+IF(CI6&lt;AE6,CE6+CF6+CG6-CH6,0))))))</f>
        <v>0</v>
      </c>
      <c r="AG6" s="3">
        <f>IF(Inputs!$B$27&lt;&gt;"Ready","PENDING INPUTS",MIN((AA6+AB6+AC6),IF(D6&gt;C6,IF(D6=0,0,AD6*C6/D6),AD6+AF6)))</f>
        <v>0</v>
      </c>
      <c r="AH6" s="3">
        <f>IF(Inputs!$B$27&lt;&gt;"Ready","PENDING INPUTS",MAX(0,(AA6+AB6+AC6)-AG6))</f>
        <v>0</v>
      </c>
      <c r="AI6" s="3">
        <f>IF(Inputs!$B$27&lt;&gt;"Ready","PENDING INPUTS",AP5)</f>
        <v>0</v>
      </c>
      <c r="AJ6" s="3">
        <f>IF(Inputs!$B$27&lt;&gt;"Ready","PENDING INPUTS",IF(A6&lt;=Inputs!$B$6,ROUND(AI6*Inputs!C17/12,2),0))</f>
        <v>0</v>
      </c>
      <c r="AK6" s="3">
        <f>IF(Inputs!$B$27&lt;&gt;"Ready","PENDING INPUTS",IF(AND(A6&lt;=Inputs!$B$6,AI6&gt;0),Inputs!G17,0))</f>
        <v>0</v>
      </c>
      <c r="AL6" s="3">
        <f>IF(Inputs!$B$27&lt;&gt;"Ready","PENDING INPUTS",IF(A6&gt;Inputs!$B$6,0,MIN((AI6+AJ6+AK6),IF(Inputs!H17=1,Inputs!D17,MAX(Inputs!F17,ROUND(AI6*Inputs!E17+AJ6+AK6,2))))))</f>
        <v>0</v>
      </c>
      <c r="AM6">
        <f>IF(Inputs!$B$27&lt;&gt;"Ready","PENDING INPUTS",IF(AI6&lt;=0,99,1+IF(AND(K6&gt;0,OR(K6&lt;AI6,AND(K6=AI6,0&lt;3))),1,0)+IF(AND(S6&gt;0,OR(S6&lt;AI6,AND(S6=AI6,1&lt;3))),1,0)+IF(AND(AA6&gt;0,OR(AA6&lt;AI6,AND(AA6=AI6,2&lt;3))),1,0)+IF(AND(AQ6&gt;0,OR(AQ6&lt;AI6,AND(AQ6=AI6,4&lt;3))),1,0)+IF(AND(AY6&gt;0,OR(AY6&lt;AI6,AND(AY6=AI6,5&lt;3))),1,0)+IF(AND(BG6&gt;0,OR(BG6&lt;AI6,AND(BG6=AI6,6&lt;3))),1,0)+IF(AND(BO6&gt;0,OR(BO6&lt;AI6,AND(BO6=AI6,7&lt;3))),1,0)+IF(AND(BW6&gt;0,OR(BW6&lt;AI6,AND(BW6=AI6,8&lt;3))),1,0)+IF(AND(CE6&gt;0,OR(CE6&lt;AI6,AND(CE6=AI6,9&lt;3))),1,0)))</f>
        <v>99</v>
      </c>
      <c r="AN6" s="3">
        <f>IF(Inputs!$B$27&lt;&gt;"Ready","PENDING INPUTS",IF(A6&gt;Inputs!$B$6,0,MIN(MAX(0,(AI6+AJ6+AK6)-AL6),MAX(0,C6-D6-(IF(O6&lt;AM6,K6+L6+M6-N6,0)+IF(W6&lt;AM6,S6+T6+U6-V6,0)+IF(AE6&lt;AM6,AA6+AB6+AC6-AD6,0)+IF(AM6&lt;AM6,AI6+AJ6+AK6-AL6,0)+IF(AU6&lt;AM6,AQ6+AR6+AS6-AT6,0)+IF(BC6&lt;AM6,AY6+AZ6+BA6-BB6,0)+IF(BK6&lt;AM6,BG6+BH6+BI6-BJ6,0)+IF(BS6&lt;AM6,BO6+BP6+BQ6-BR6,0)+IF(CA6&lt;AM6,BW6+BX6+BY6-BZ6,0)+IF(CI6&lt;AM6,CE6+CF6+CG6-CH6,0))))))</f>
        <v>0</v>
      </c>
      <c r="AO6" s="3">
        <f>IF(Inputs!$B$27&lt;&gt;"Ready","PENDING INPUTS",MIN((AI6+AJ6+AK6),IF(D6&gt;C6,IF(D6=0,0,AL6*C6/D6),AL6+AN6)))</f>
        <v>0</v>
      </c>
      <c r="AP6" s="3">
        <f>IF(Inputs!$B$27&lt;&gt;"Ready","PENDING INPUTS",MAX(0,(AI6+AJ6+AK6)-AO6))</f>
        <v>0</v>
      </c>
      <c r="AQ6" s="3">
        <f>IF(Inputs!$B$27&lt;&gt;"Ready","PENDING INPUTS",AX5)</f>
        <v>0</v>
      </c>
      <c r="AR6" s="3">
        <f>IF(Inputs!$B$27&lt;&gt;"Ready","PENDING INPUTS",IF(A6&lt;=Inputs!$B$6,ROUND(AQ6*Inputs!C18/12,2),0))</f>
        <v>0</v>
      </c>
      <c r="AS6" s="3">
        <f>IF(Inputs!$B$27&lt;&gt;"Ready","PENDING INPUTS",IF(AND(A6&lt;=Inputs!$B$6,AQ6&gt;0),Inputs!G18,0))</f>
        <v>0</v>
      </c>
      <c r="AT6" s="3">
        <f>IF(Inputs!$B$27&lt;&gt;"Ready","PENDING INPUTS",IF(A6&gt;Inputs!$B$6,0,MIN((AQ6+AR6+AS6),IF(Inputs!H18=1,Inputs!D18,MAX(Inputs!F18,ROUND(AQ6*Inputs!E18+AR6+AS6,2))))))</f>
        <v>0</v>
      </c>
      <c r="AU6">
        <f>IF(Inputs!$B$27&lt;&gt;"Ready","PENDING INPUTS",IF(AQ6&lt;=0,99,1+IF(AND(K6&gt;0,OR(K6&lt;AQ6,AND(K6=AQ6,0&lt;4))),1,0)+IF(AND(S6&gt;0,OR(S6&lt;AQ6,AND(S6=AQ6,1&lt;4))),1,0)+IF(AND(AA6&gt;0,OR(AA6&lt;AQ6,AND(AA6=AQ6,2&lt;4))),1,0)+IF(AND(AI6&gt;0,OR(AI6&lt;AQ6,AND(AI6=AQ6,3&lt;4))),1,0)+IF(AND(AY6&gt;0,OR(AY6&lt;AQ6,AND(AY6=AQ6,5&lt;4))),1,0)+IF(AND(BG6&gt;0,OR(BG6&lt;AQ6,AND(BG6=AQ6,6&lt;4))),1,0)+IF(AND(BO6&gt;0,OR(BO6&lt;AQ6,AND(BO6=AQ6,7&lt;4))),1,0)+IF(AND(BW6&gt;0,OR(BW6&lt;AQ6,AND(BW6=AQ6,8&lt;4))),1,0)+IF(AND(CE6&gt;0,OR(CE6&lt;AQ6,AND(CE6=AQ6,9&lt;4))),1,0)))</f>
        <v>99</v>
      </c>
      <c r="AV6" s="3">
        <f>IF(Inputs!$B$27&lt;&gt;"Ready","PENDING INPUTS",IF(A6&gt;Inputs!$B$6,0,MIN(MAX(0,(AQ6+AR6+AS6)-AT6),MAX(0,C6-D6-(IF(O6&lt;AU6,K6+L6+M6-N6,0)+IF(W6&lt;AU6,S6+T6+U6-V6,0)+IF(AE6&lt;AU6,AA6+AB6+AC6-AD6,0)+IF(AM6&lt;AU6,AI6+AJ6+AK6-AL6,0)+IF(AU6&lt;AU6,AQ6+AR6+AS6-AT6,0)+IF(BC6&lt;AU6,AY6+AZ6+BA6-BB6,0)+IF(BK6&lt;AU6,BG6+BH6+BI6-BJ6,0)+IF(BS6&lt;AU6,BO6+BP6+BQ6-BR6,0)+IF(CA6&lt;AU6,BW6+BX6+BY6-BZ6,0)+IF(CI6&lt;AU6,CE6+CF6+CG6-CH6,0))))))</f>
        <v>0</v>
      </c>
      <c r="AW6" s="3">
        <f>IF(Inputs!$B$27&lt;&gt;"Ready","PENDING INPUTS",MIN((AQ6+AR6+AS6),IF(D6&gt;C6,IF(D6=0,0,AT6*C6/D6),AT6+AV6)))</f>
        <v>0</v>
      </c>
      <c r="AX6" s="3">
        <f>IF(Inputs!$B$27&lt;&gt;"Ready","PENDING INPUTS",MAX(0,(AQ6+AR6+AS6)-AW6))</f>
        <v>0</v>
      </c>
      <c r="AY6" s="3">
        <f>IF(Inputs!$B$27&lt;&gt;"Ready","PENDING INPUTS",BF5)</f>
        <v>0</v>
      </c>
      <c r="AZ6" s="3">
        <f>IF(Inputs!$B$27&lt;&gt;"Ready","PENDING INPUTS",IF(A6&lt;=Inputs!$B$6,ROUND(AY6*Inputs!C19/12,2),0))</f>
        <v>0</v>
      </c>
      <c r="BA6" s="3">
        <f>IF(Inputs!$B$27&lt;&gt;"Ready","PENDING INPUTS",IF(AND(A6&lt;=Inputs!$B$6,AY6&gt;0),Inputs!G19,0))</f>
        <v>0</v>
      </c>
      <c r="BB6" s="3">
        <f>IF(Inputs!$B$27&lt;&gt;"Ready","PENDING INPUTS",IF(A6&gt;Inputs!$B$6,0,MIN((AY6+AZ6+BA6),IF(Inputs!H19=1,Inputs!D19,MAX(Inputs!F19,ROUND(AY6*Inputs!E19+AZ6+BA6,2))))))</f>
        <v>0</v>
      </c>
      <c r="BC6">
        <f>IF(Inputs!$B$27&lt;&gt;"Ready","PENDING INPUTS",IF(AY6&lt;=0,99,1+IF(AND(K6&gt;0,OR(K6&lt;AY6,AND(K6=AY6,0&lt;5))),1,0)+IF(AND(S6&gt;0,OR(S6&lt;AY6,AND(S6=AY6,1&lt;5))),1,0)+IF(AND(AA6&gt;0,OR(AA6&lt;AY6,AND(AA6=AY6,2&lt;5))),1,0)+IF(AND(AI6&gt;0,OR(AI6&lt;AY6,AND(AI6=AY6,3&lt;5))),1,0)+IF(AND(AQ6&gt;0,OR(AQ6&lt;AY6,AND(AQ6=AY6,4&lt;5))),1,0)+IF(AND(BG6&gt;0,OR(BG6&lt;AY6,AND(BG6=AY6,6&lt;5))),1,0)+IF(AND(BO6&gt;0,OR(BO6&lt;AY6,AND(BO6=AY6,7&lt;5))),1,0)+IF(AND(BW6&gt;0,OR(BW6&lt;AY6,AND(BW6=AY6,8&lt;5))),1,0)+IF(AND(CE6&gt;0,OR(CE6&lt;AY6,AND(CE6=AY6,9&lt;5))),1,0)))</f>
        <v>99</v>
      </c>
      <c r="BD6" s="3">
        <f>IF(Inputs!$B$27&lt;&gt;"Ready","PENDING INPUTS",IF(A6&gt;Inputs!$B$6,0,MIN(MAX(0,(AY6+AZ6+BA6)-BB6),MAX(0,C6-D6-(IF(O6&lt;BC6,K6+L6+M6-N6,0)+IF(W6&lt;BC6,S6+T6+U6-V6,0)+IF(AE6&lt;BC6,AA6+AB6+AC6-AD6,0)+IF(AM6&lt;BC6,AI6+AJ6+AK6-AL6,0)+IF(AU6&lt;BC6,AQ6+AR6+AS6-AT6,0)+IF(BC6&lt;BC6,AY6+AZ6+BA6-BB6,0)+IF(BK6&lt;BC6,BG6+BH6+BI6-BJ6,0)+IF(BS6&lt;BC6,BO6+BP6+BQ6-BR6,0)+IF(CA6&lt;BC6,BW6+BX6+BY6-BZ6,0)+IF(CI6&lt;BC6,CE6+CF6+CG6-CH6,0))))))</f>
        <v>0</v>
      </c>
      <c r="BE6" s="3">
        <f>IF(Inputs!$B$27&lt;&gt;"Ready","PENDING INPUTS",MIN((AY6+AZ6+BA6),IF(D6&gt;C6,IF(D6=0,0,BB6*C6/D6),BB6+BD6)))</f>
        <v>0</v>
      </c>
      <c r="BF6" s="3">
        <f>IF(Inputs!$B$27&lt;&gt;"Ready","PENDING INPUTS",MAX(0,(AY6+AZ6+BA6)-BE6))</f>
        <v>0</v>
      </c>
      <c r="BG6" s="3">
        <f>IF(Inputs!$B$27&lt;&gt;"Ready","PENDING INPUTS",BN5)</f>
        <v>0</v>
      </c>
      <c r="BH6" s="3">
        <f>IF(Inputs!$B$27&lt;&gt;"Ready","PENDING INPUTS",IF(A6&lt;=Inputs!$B$6,ROUND(BG6*Inputs!C20/12,2),0))</f>
        <v>0</v>
      </c>
      <c r="BI6" s="3">
        <f>IF(Inputs!$B$27&lt;&gt;"Ready","PENDING INPUTS",IF(AND(A6&lt;=Inputs!$B$6,BG6&gt;0),Inputs!G20,0))</f>
        <v>0</v>
      </c>
      <c r="BJ6" s="3">
        <f>IF(Inputs!$B$27&lt;&gt;"Ready","PENDING INPUTS",IF(A6&gt;Inputs!$B$6,0,MIN((BG6+BH6+BI6),IF(Inputs!H20=1,Inputs!D20,MAX(Inputs!F20,ROUND(BG6*Inputs!E20+BH6+BI6,2))))))</f>
        <v>0</v>
      </c>
      <c r="BK6">
        <f>IF(Inputs!$B$27&lt;&gt;"Ready","PENDING INPUTS",IF(BG6&lt;=0,99,1+IF(AND(K6&gt;0,OR(K6&lt;BG6,AND(K6=BG6,0&lt;6))),1,0)+IF(AND(S6&gt;0,OR(S6&lt;BG6,AND(S6=BG6,1&lt;6))),1,0)+IF(AND(AA6&gt;0,OR(AA6&lt;BG6,AND(AA6=BG6,2&lt;6))),1,0)+IF(AND(AI6&gt;0,OR(AI6&lt;BG6,AND(AI6=BG6,3&lt;6))),1,0)+IF(AND(AQ6&gt;0,OR(AQ6&lt;BG6,AND(AQ6=BG6,4&lt;6))),1,0)+IF(AND(AY6&gt;0,OR(AY6&lt;BG6,AND(AY6=BG6,5&lt;6))),1,0)+IF(AND(BO6&gt;0,OR(BO6&lt;BG6,AND(BO6=BG6,7&lt;6))),1,0)+IF(AND(BW6&gt;0,OR(BW6&lt;BG6,AND(BW6=BG6,8&lt;6))),1,0)+IF(AND(CE6&gt;0,OR(CE6&lt;BG6,AND(CE6=BG6,9&lt;6))),1,0)))</f>
        <v>99</v>
      </c>
      <c r="BL6" s="3">
        <f>IF(Inputs!$B$27&lt;&gt;"Ready","PENDING INPUTS",IF(A6&gt;Inputs!$B$6,0,MIN(MAX(0,(BG6+BH6+BI6)-BJ6),MAX(0,C6-D6-(IF(O6&lt;BK6,K6+L6+M6-N6,0)+IF(W6&lt;BK6,S6+T6+U6-V6,0)+IF(AE6&lt;BK6,AA6+AB6+AC6-AD6,0)+IF(AM6&lt;BK6,AI6+AJ6+AK6-AL6,0)+IF(AU6&lt;BK6,AQ6+AR6+AS6-AT6,0)+IF(BC6&lt;BK6,AY6+AZ6+BA6-BB6,0)+IF(BK6&lt;BK6,BG6+BH6+BI6-BJ6,0)+IF(BS6&lt;BK6,BO6+BP6+BQ6-BR6,0)+IF(CA6&lt;BK6,BW6+BX6+BY6-BZ6,0)+IF(CI6&lt;BK6,CE6+CF6+CG6-CH6,0))))))</f>
        <v>0</v>
      </c>
      <c r="BM6" s="3">
        <f>IF(Inputs!$B$27&lt;&gt;"Ready","PENDING INPUTS",MIN((BG6+BH6+BI6),IF(D6&gt;C6,IF(D6=0,0,BJ6*C6/D6),BJ6+BL6)))</f>
        <v>0</v>
      </c>
      <c r="BN6" s="3">
        <f>IF(Inputs!$B$27&lt;&gt;"Ready","PENDING INPUTS",MAX(0,(BG6+BH6+BI6)-BM6))</f>
        <v>0</v>
      </c>
      <c r="BO6" s="3">
        <f>IF(Inputs!$B$27&lt;&gt;"Ready","PENDING INPUTS",BV5)</f>
        <v>0</v>
      </c>
      <c r="BP6" s="3">
        <f>IF(Inputs!$B$27&lt;&gt;"Ready","PENDING INPUTS",IF(A6&lt;=Inputs!$B$6,ROUND(BO6*Inputs!C21/12,2),0))</f>
        <v>0</v>
      </c>
      <c r="BQ6" s="3">
        <f>IF(Inputs!$B$27&lt;&gt;"Ready","PENDING INPUTS",IF(AND(A6&lt;=Inputs!$B$6,BO6&gt;0),Inputs!G21,0))</f>
        <v>0</v>
      </c>
      <c r="BR6" s="3">
        <f>IF(Inputs!$B$27&lt;&gt;"Ready","PENDING INPUTS",IF(A6&gt;Inputs!$B$6,0,MIN((BO6+BP6+BQ6),IF(Inputs!H21=1,Inputs!D21,MAX(Inputs!F21,ROUND(BO6*Inputs!E21+BP6+BQ6,2))))))</f>
        <v>0</v>
      </c>
      <c r="BS6">
        <f>IF(Inputs!$B$27&lt;&gt;"Ready","PENDING INPUTS",IF(BO6&lt;=0,99,1+IF(AND(K6&gt;0,OR(K6&lt;BO6,AND(K6=BO6,0&lt;7))),1,0)+IF(AND(S6&gt;0,OR(S6&lt;BO6,AND(S6=BO6,1&lt;7))),1,0)+IF(AND(AA6&gt;0,OR(AA6&lt;BO6,AND(AA6=BO6,2&lt;7))),1,0)+IF(AND(AI6&gt;0,OR(AI6&lt;BO6,AND(AI6=BO6,3&lt;7))),1,0)+IF(AND(AQ6&gt;0,OR(AQ6&lt;BO6,AND(AQ6=BO6,4&lt;7))),1,0)+IF(AND(AY6&gt;0,OR(AY6&lt;BO6,AND(AY6=BO6,5&lt;7))),1,0)+IF(AND(BG6&gt;0,OR(BG6&lt;BO6,AND(BG6=BO6,6&lt;7))),1,0)+IF(AND(BW6&gt;0,OR(BW6&lt;BO6,AND(BW6=BO6,8&lt;7))),1,0)+IF(AND(CE6&gt;0,OR(CE6&lt;BO6,AND(CE6=BO6,9&lt;7))),1,0)))</f>
        <v>99</v>
      </c>
      <c r="BT6" s="3">
        <f>IF(Inputs!$B$27&lt;&gt;"Ready","PENDING INPUTS",IF(A6&gt;Inputs!$B$6,0,MIN(MAX(0,(BO6+BP6+BQ6)-BR6),MAX(0,C6-D6-(IF(O6&lt;BS6,K6+L6+M6-N6,0)+IF(W6&lt;BS6,S6+T6+U6-V6,0)+IF(AE6&lt;BS6,AA6+AB6+AC6-AD6,0)+IF(AM6&lt;BS6,AI6+AJ6+AK6-AL6,0)+IF(AU6&lt;BS6,AQ6+AR6+AS6-AT6,0)+IF(BC6&lt;BS6,AY6+AZ6+BA6-BB6,0)+IF(BK6&lt;BS6,BG6+BH6+BI6-BJ6,0)+IF(BS6&lt;BS6,BO6+BP6+BQ6-BR6,0)+IF(CA6&lt;BS6,BW6+BX6+BY6-BZ6,0)+IF(CI6&lt;BS6,CE6+CF6+CG6-CH6,0))))))</f>
        <v>0</v>
      </c>
      <c r="BU6" s="3">
        <f>IF(Inputs!$B$27&lt;&gt;"Ready","PENDING INPUTS",MIN((BO6+BP6+BQ6),IF(D6&gt;C6,IF(D6=0,0,BR6*C6/D6),BR6+BT6)))</f>
        <v>0</v>
      </c>
      <c r="BV6" s="3">
        <f>IF(Inputs!$B$27&lt;&gt;"Ready","PENDING INPUTS",MAX(0,(BO6+BP6+BQ6)-BU6))</f>
        <v>0</v>
      </c>
      <c r="BW6" s="3">
        <f>IF(Inputs!$B$27&lt;&gt;"Ready","PENDING INPUTS",CD5)</f>
        <v>0</v>
      </c>
      <c r="BX6" s="3">
        <f>IF(Inputs!$B$27&lt;&gt;"Ready","PENDING INPUTS",IF(A6&lt;=Inputs!$B$6,ROUND(BW6*Inputs!C22/12,2),0))</f>
        <v>0</v>
      </c>
      <c r="BY6" s="3">
        <f>IF(Inputs!$B$27&lt;&gt;"Ready","PENDING INPUTS",IF(AND(A6&lt;=Inputs!$B$6,BW6&gt;0),Inputs!G22,0))</f>
        <v>0</v>
      </c>
      <c r="BZ6" s="3">
        <f>IF(Inputs!$B$27&lt;&gt;"Ready","PENDING INPUTS",IF(A6&gt;Inputs!$B$6,0,MIN((BW6+BX6+BY6),IF(Inputs!H22=1,Inputs!D22,MAX(Inputs!F22,ROUND(BW6*Inputs!E22+BX6+BY6,2))))))</f>
        <v>0</v>
      </c>
      <c r="CA6">
        <f>IF(Inputs!$B$27&lt;&gt;"Ready","PENDING INPUTS",IF(BW6&lt;=0,99,1+IF(AND(K6&gt;0,OR(K6&lt;BW6,AND(K6=BW6,0&lt;8))),1,0)+IF(AND(S6&gt;0,OR(S6&lt;BW6,AND(S6=BW6,1&lt;8))),1,0)+IF(AND(AA6&gt;0,OR(AA6&lt;BW6,AND(AA6=BW6,2&lt;8))),1,0)+IF(AND(AI6&gt;0,OR(AI6&lt;BW6,AND(AI6=BW6,3&lt;8))),1,0)+IF(AND(AQ6&gt;0,OR(AQ6&lt;BW6,AND(AQ6=BW6,4&lt;8))),1,0)+IF(AND(AY6&gt;0,OR(AY6&lt;BW6,AND(AY6=BW6,5&lt;8))),1,0)+IF(AND(BG6&gt;0,OR(BG6&lt;BW6,AND(BG6=BW6,6&lt;8))),1,0)+IF(AND(BO6&gt;0,OR(BO6&lt;BW6,AND(BO6=BW6,7&lt;8))),1,0)+IF(AND(CE6&gt;0,OR(CE6&lt;BW6,AND(CE6=BW6,9&lt;8))),1,0)))</f>
        <v>99</v>
      </c>
      <c r="CB6" s="3">
        <f>IF(Inputs!$B$27&lt;&gt;"Ready","PENDING INPUTS",IF(A6&gt;Inputs!$B$6,0,MIN(MAX(0,(BW6+BX6+BY6)-BZ6),MAX(0,C6-D6-(IF(O6&lt;CA6,K6+L6+M6-N6,0)+IF(W6&lt;CA6,S6+T6+U6-V6,0)+IF(AE6&lt;CA6,AA6+AB6+AC6-AD6,0)+IF(AM6&lt;CA6,AI6+AJ6+AK6-AL6,0)+IF(AU6&lt;CA6,AQ6+AR6+AS6-AT6,0)+IF(BC6&lt;CA6,AY6+AZ6+BA6-BB6,0)+IF(BK6&lt;CA6,BG6+BH6+BI6-BJ6,0)+IF(BS6&lt;CA6,BO6+BP6+BQ6-BR6,0)+IF(CA6&lt;CA6,BW6+BX6+BY6-BZ6,0)+IF(CI6&lt;CA6,CE6+CF6+CG6-CH6,0))))))</f>
        <v>0</v>
      </c>
      <c r="CC6" s="3">
        <f>IF(Inputs!$B$27&lt;&gt;"Ready","PENDING INPUTS",MIN((BW6+BX6+BY6),IF(D6&gt;C6,IF(D6=0,0,BZ6*C6/D6),BZ6+CB6)))</f>
        <v>0</v>
      </c>
      <c r="CD6" s="3">
        <f>IF(Inputs!$B$27&lt;&gt;"Ready","PENDING INPUTS",MAX(0,(BW6+BX6+BY6)-CC6))</f>
        <v>0</v>
      </c>
      <c r="CE6" s="3">
        <f>IF(Inputs!$B$27&lt;&gt;"Ready","PENDING INPUTS",CL5)</f>
        <v>0</v>
      </c>
      <c r="CF6" s="3">
        <f>IF(Inputs!$B$27&lt;&gt;"Ready","PENDING INPUTS",IF(A6&lt;=Inputs!$B$6,ROUND(CE6*Inputs!C23/12,2),0))</f>
        <v>0</v>
      </c>
      <c r="CG6" s="3">
        <f>IF(Inputs!$B$27&lt;&gt;"Ready","PENDING INPUTS",IF(AND(A6&lt;=Inputs!$B$6,CE6&gt;0),Inputs!G23,0))</f>
        <v>0</v>
      </c>
      <c r="CH6" s="3">
        <f>IF(Inputs!$B$27&lt;&gt;"Ready","PENDING INPUTS",IF(A6&gt;Inputs!$B$6,0,MIN((CE6+CF6+CG6),IF(Inputs!H23=1,Inputs!D23,MAX(Inputs!F23,ROUND(CE6*Inputs!E23+CF6+CG6,2))))))</f>
        <v>0</v>
      </c>
      <c r="CI6">
        <f>IF(Inputs!$B$27&lt;&gt;"Ready","PENDING INPUTS",IF(CE6&lt;=0,99,1+IF(AND(K6&gt;0,OR(K6&lt;CE6,AND(K6=CE6,0&lt;9))),1,0)+IF(AND(S6&gt;0,OR(S6&lt;CE6,AND(S6=CE6,1&lt;9))),1,0)+IF(AND(AA6&gt;0,OR(AA6&lt;CE6,AND(AA6=CE6,2&lt;9))),1,0)+IF(AND(AI6&gt;0,OR(AI6&lt;CE6,AND(AI6=CE6,3&lt;9))),1,0)+IF(AND(AQ6&gt;0,OR(AQ6&lt;CE6,AND(AQ6=CE6,4&lt;9))),1,0)+IF(AND(AY6&gt;0,OR(AY6&lt;CE6,AND(AY6=CE6,5&lt;9))),1,0)+IF(AND(BG6&gt;0,OR(BG6&lt;CE6,AND(BG6=CE6,6&lt;9))),1,0)+IF(AND(BO6&gt;0,OR(BO6&lt;CE6,AND(BO6=CE6,7&lt;9))),1,0)+IF(AND(BW6&gt;0,OR(BW6&lt;CE6,AND(BW6=CE6,8&lt;9))),1,0)))</f>
        <v>99</v>
      </c>
      <c r="CJ6" s="3">
        <f>IF(Inputs!$B$27&lt;&gt;"Ready","PENDING INPUTS",IF(A6&gt;Inputs!$B$6,0,MIN(MAX(0,(CE6+CF6+CG6)-CH6),MAX(0,C6-D6-(IF(O6&lt;CI6,K6+L6+M6-N6,0)+IF(W6&lt;CI6,S6+T6+U6-V6,0)+IF(AE6&lt;CI6,AA6+AB6+AC6-AD6,0)+IF(AM6&lt;CI6,AI6+AJ6+AK6-AL6,0)+IF(AU6&lt;CI6,AQ6+AR6+AS6-AT6,0)+IF(BC6&lt;CI6,AY6+AZ6+BA6-BB6,0)+IF(BK6&lt;CI6,BG6+BH6+BI6-BJ6,0)+IF(BS6&lt;CI6,BO6+BP6+BQ6-BR6,0)+IF(CA6&lt;CI6,BW6+BX6+BY6-BZ6,0)+IF(CI6&lt;CI6,CE6+CF6+CG6-CH6,0))))))</f>
        <v>0</v>
      </c>
      <c r="CK6" s="3">
        <f>IF(Inputs!$B$27&lt;&gt;"Ready","PENDING INPUTS",MIN((CE6+CF6+CG6),IF(D6&gt;C6,IF(D6=0,0,CH6*C6/D6),CH6+CJ6)))</f>
        <v>0</v>
      </c>
      <c r="CL6" s="3">
        <f>IF(Inputs!$B$27&lt;&gt;"Ready","PENDING INPUTS",MAX(0,(CE6+CF6+CG6)-CK6))</f>
        <v>0</v>
      </c>
    </row>
    <row r="7" spans="1:90" ht="27.95" customHeight="1" x14ac:dyDescent="0.25">
      <c r="A7">
        <v>3</v>
      </c>
      <c r="B7" s="13">
        <f>IF(Inputs!$B$27&lt;&gt;"Ready","PENDING INPUTS",EDATE(Inputs!$B$5,A7-1))</f>
        <v>46357</v>
      </c>
      <c r="C7" s="3">
        <f>IF(Inputs!$B$27&lt;&gt;"Ready","PENDING INPUTS",IF(A7&lt;=Inputs!$B$6,MAX(0,Inputs!$B$4+IF(A7=Inputs!$B$7,Inputs!$B$8,0)+IF(A7=Inputs!$B$9,Inputs!$B$10,0)),0))</f>
        <v>0</v>
      </c>
      <c r="D7" s="3">
        <f>IF(Inputs!$B$27&lt;&gt;"Ready","PENDING INPUTS",SUM(N7,V7,AD7,AL7,AT7,BB7,BJ7,BR7,BZ7,CH7))</f>
        <v>0</v>
      </c>
      <c r="E7" s="3">
        <f>IF(Inputs!$B$27&lt;&gt;"Ready","PENDING INPUTS",MAX(0,D7-C7))</f>
        <v>0</v>
      </c>
      <c r="F7" s="3">
        <f>IF(Inputs!$B$27&lt;&gt;"Ready","PENDING INPUTS",SUM(Q7,Y7,AG7,AO7,AW7,BE7,BM7,BU7,CC7,CK7))</f>
        <v>0</v>
      </c>
      <c r="G7" s="3">
        <f>IF(Inputs!$B$27&lt;&gt;"Ready","PENDING INPUTS",SUM(L7,T7,AB7,AJ7,AR7,AZ7,BH7,BP7,BX7,CF7))</f>
        <v>0</v>
      </c>
      <c r="H7" s="3">
        <f>IF(Inputs!$B$27&lt;&gt;"Ready","PENDING INPUTS",SUM(M7,U7,AC7,AK7,AS7,BA7,BI7,BQ7,BY7,CG7))</f>
        <v>0</v>
      </c>
      <c r="I7" s="3">
        <f>IF(Inputs!$B$27&lt;&gt;"Ready","PENDING INPUTS",SUM(R7,Z7,AH7,AP7,AX7,BF7,BN7,BV7,CD7,CL7))</f>
        <v>0</v>
      </c>
      <c r="J7" t="str">
        <f>IF(Inputs!$B$27&lt;&gt;"Ready","PENDING INPUTS",IF(A7&gt;Inputs!$B$6,"Beyond horizon",IF(E7&gt;0.005,"MINIMUM SHORTFALL",IF(I7&lt;0.005,"Paid off","In progress"))))</f>
        <v>Paid off</v>
      </c>
      <c r="K7" s="3">
        <f>IF(Inputs!$B$27&lt;&gt;"Ready","PENDING INPUTS",R6)</f>
        <v>0</v>
      </c>
      <c r="L7" s="3">
        <f>IF(Inputs!$B$27&lt;&gt;"Ready","PENDING INPUTS",IF(A7&lt;=Inputs!$B$6,ROUND(K7*Inputs!C14/12,2),0))</f>
        <v>0</v>
      </c>
      <c r="M7" s="3">
        <f>IF(Inputs!$B$27&lt;&gt;"Ready","PENDING INPUTS",IF(AND(A7&lt;=Inputs!$B$6,K7&gt;0),Inputs!G14,0))</f>
        <v>0</v>
      </c>
      <c r="N7" s="3">
        <f>IF(Inputs!$B$27&lt;&gt;"Ready","PENDING INPUTS",IF(A7&gt;Inputs!$B$6,0,MIN((K7+L7+M7),IF(Inputs!H14=1,Inputs!D14,MAX(Inputs!F14,ROUND(K7*Inputs!E14+L7+M7,2))))))</f>
        <v>0</v>
      </c>
      <c r="O7">
        <f>IF(Inputs!$B$27&lt;&gt;"Ready","PENDING INPUTS",IF(K7&lt;=0,99,1+IF(AND(S7&gt;0,OR(S7&lt;K7,AND(S7=K7,1&lt;0))),1,0)+IF(AND(AA7&gt;0,OR(AA7&lt;K7,AND(AA7=K7,2&lt;0))),1,0)+IF(AND(AI7&gt;0,OR(AI7&lt;K7,AND(AI7=K7,3&lt;0))),1,0)+IF(AND(AQ7&gt;0,OR(AQ7&lt;K7,AND(AQ7=K7,4&lt;0))),1,0)+IF(AND(AY7&gt;0,OR(AY7&lt;K7,AND(AY7=K7,5&lt;0))),1,0)+IF(AND(BG7&gt;0,OR(BG7&lt;K7,AND(BG7=K7,6&lt;0))),1,0)+IF(AND(BO7&gt;0,OR(BO7&lt;K7,AND(BO7=K7,7&lt;0))),1,0)+IF(AND(BW7&gt;0,OR(BW7&lt;K7,AND(BW7=K7,8&lt;0))),1,0)+IF(AND(CE7&gt;0,OR(CE7&lt;K7,AND(CE7=K7,9&lt;0))),1,0)))</f>
        <v>99</v>
      </c>
      <c r="P7" s="3">
        <f>IF(Inputs!$B$27&lt;&gt;"Ready","PENDING INPUTS",IF(A7&gt;Inputs!$B$6,0,MIN(MAX(0,(K7+L7+M7)-N7),MAX(0,C7-D7-(IF(O7&lt;O7,K7+L7+M7-N7,0)+IF(W7&lt;O7,S7+T7+U7-V7,0)+IF(AE7&lt;O7,AA7+AB7+AC7-AD7,0)+IF(AM7&lt;O7,AI7+AJ7+AK7-AL7,0)+IF(AU7&lt;O7,AQ7+AR7+AS7-AT7,0)+IF(BC7&lt;O7,AY7+AZ7+BA7-BB7,0)+IF(BK7&lt;O7,BG7+BH7+BI7-BJ7,0)+IF(BS7&lt;O7,BO7+BP7+BQ7-BR7,0)+IF(CA7&lt;O7,BW7+BX7+BY7-BZ7,0)+IF(CI7&lt;O7,CE7+CF7+CG7-CH7,0))))))</f>
        <v>0</v>
      </c>
      <c r="Q7" s="3">
        <f>IF(Inputs!$B$27&lt;&gt;"Ready","PENDING INPUTS",MIN((K7+L7+M7),IF(D7&gt;C7,IF(D7=0,0,N7*C7/D7),N7+P7)))</f>
        <v>0</v>
      </c>
      <c r="R7" s="3">
        <f>IF(Inputs!$B$27&lt;&gt;"Ready","PENDING INPUTS",MAX(0,(K7+L7+M7)-Q7))</f>
        <v>0</v>
      </c>
      <c r="S7" s="3">
        <f>IF(Inputs!$B$27&lt;&gt;"Ready","PENDING INPUTS",Z6)</f>
        <v>0</v>
      </c>
      <c r="T7" s="3">
        <f>IF(Inputs!$B$27&lt;&gt;"Ready","PENDING INPUTS",IF(A7&lt;=Inputs!$B$6,ROUND(S7*Inputs!C15/12,2),0))</f>
        <v>0</v>
      </c>
      <c r="U7" s="3">
        <f>IF(Inputs!$B$27&lt;&gt;"Ready","PENDING INPUTS",IF(AND(A7&lt;=Inputs!$B$6,S7&gt;0),Inputs!G15,0))</f>
        <v>0</v>
      </c>
      <c r="V7" s="3">
        <f>IF(Inputs!$B$27&lt;&gt;"Ready","PENDING INPUTS",IF(A7&gt;Inputs!$B$6,0,MIN((S7+T7+U7),IF(Inputs!H15=1,Inputs!D15,MAX(Inputs!F15,ROUND(S7*Inputs!E15+T7+U7,2))))))</f>
        <v>0</v>
      </c>
      <c r="W7">
        <f>IF(Inputs!$B$27&lt;&gt;"Ready","PENDING INPUTS",IF(S7&lt;=0,99,1+IF(AND(K7&gt;0,OR(K7&lt;S7,AND(K7=S7,0&lt;1))),1,0)+IF(AND(AA7&gt;0,OR(AA7&lt;S7,AND(AA7=S7,2&lt;1))),1,0)+IF(AND(AI7&gt;0,OR(AI7&lt;S7,AND(AI7=S7,3&lt;1))),1,0)+IF(AND(AQ7&gt;0,OR(AQ7&lt;S7,AND(AQ7=S7,4&lt;1))),1,0)+IF(AND(AY7&gt;0,OR(AY7&lt;S7,AND(AY7=S7,5&lt;1))),1,0)+IF(AND(BG7&gt;0,OR(BG7&lt;S7,AND(BG7=S7,6&lt;1))),1,0)+IF(AND(BO7&gt;0,OR(BO7&lt;S7,AND(BO7=S7,7&lt;1))),1,0)+IF(AND(BW7&gt;0,OR(BW7&lt;S7,AND(BW7=S7,8&lt;1))),1,0)+IF(AND(CE7&gt;0,OR(CE7&lt;S7,AND(CE7=S7,9&lt;1))),1,0)))</f>
        <v>99</v>
      </c>
      <c r="X7" s="3">
        <f>IF(Inputs!$B$27&lt;&gt;"Ready","PENDING INPUTS",IF(A7&gt;Inputs!$B$6,0,MIN(MAX(0,(S7+T7+U7)-V7),MAX(0,C7-D7-(IF(O7&lt;W7,K7+L7+M7-N7,0)+IF(W7&lt;W7,S7+T7+U7-V7,0)+IF(AE7&lt;W7,AA7+AB7+AC7-AD7,0)+IF(AM7&lt;W7,AI7+AJ7+AK7-AL7,0)+IF(AU7&lt;W7,AQ7+AR7+AS7-AT7,0)+IF(BC7&lt;W7,AY7+AZ7+BA7-BB7,0)+IF(BK7&lt;W7,BG7+BH7+BI7-BJ7,0)+IF(BS7&lt;W7,BO7+BP7+BQ7-BR7,0)+IF(CA7&lt;W7,BW7+BX7+BY7-BZ7,0)+IF(CI7&lt;W7,CE7+CF7+CG7-CH7,0))))))</f>
        <v>0</v>
      </c>
      <c r="Y7" s="3">
        <f>IF(Inputs!$B$27&lt;&gt;"Ready","PENDING INPUTS",MIN((S7+T7+U7),IF(D7&gt;C7,IF(D7=0,0,V7*C7/D7),V7+X7)))</f>
        <v>0</v>
      </c>
      <c r="Z7" s="3">
        <f>IF(Inputs!$B$27&lt;&gt;"Ready","PENDING INPUTS",MAX(0,(S7+T7+U7)-Y7))</f>
        <v>0</v>
      </c>
      <c r="AA7" s="3">
        <f>IF(Inputs!$B$27&lt;&gt;"Ready","PENDING INPUTS",AH6)</f>
        <v>0</v>
      </c>
      <c r="AB7" s="3">
        <f>IF(Inputs!$B$27&lt;&gt;"Ready","PENDING INPUTS",IF(A7&lt;=Inputs!$B$6,ROUND(AA7*Inputs!C16/12,2),0))</f>
        <v>0</v>
      </c>
      <c r="AC7" s="3">
        <f>IF(Inputs!$B$27&lt;&gt;"Ready","PENDING INPUTS",IF(AND(A7&lt;=Inputs!$B$6,AA7&gt;0),Inputs!G16,0))</f>
        <v>0</v>
      </c>
      <c r="AD7" s="3">
        <f>IF(Inputs!$B$27&lt;&gt;"Ready","PENDING INPUTS",IF(A7&gt;Inputs!$B$6,0,MIN((AA7+AB7+AC7),IF(Inputs!H16=1,Inputs!D16,MAX(Inputs!F16,ROUND(AA7*Inputs!E16+AB7+AC7,2))))))</f>
        <v>0</v>
      </c>
      <c r="AE7">
        <f>IF(Inputs!$B$27&lt;&gt;"Ready","PENDING INPUTS",IF(AA7&lt;=0,99,1+IF(AND(K7&gt;0,OR(K7&lt;AA7,AND(K7=AA7,0&lt;2))),1,0)+IF(AND(S7&gt;0,OR(S7&lt;AA7,AND(S7=AA7,1&lt;2))),1,0)+IF(AND(AI7&gt;0,OR(AI7&lt;AA7,AND(AI7=AA7,3&lt;2))),1,0)+IF(AND(AQ7&gt;0,OR(AQ7&lt;AA7,AND(AQ7=AA7,4&lt;2))),1,0)+IF(AND(AY7&gt;0,OR(AY7&lt;AA7,AND(AY7=AA7,5&lt;2))),1,0)+IF(AND(BG7&gt;0,OR(BG7&lt;AA7,AND(BG7=AA7,6&lt;2))),1,0)+IF(AND(BO7&gt;0,OR(BO7&lt;AA7,AND(BO7=AA7,7&lt;2))),1,0)+IF(AND(BW7&gt;0,OR(BW7&lt;AA7,AND(BW7=AA7,8&lt;2))),1,0)+IF(AND(CE7&gt;0,OR(CE7&lt;AA7,AND(CE7=AA7,9&lt;2))),1,0)))</f>
        <v>99</v>
      </c>
      <c r="AF7" s="3">
        <f>IF(Inputs!$B$27&lt;&gt;"Ready","PENDING INPUTS",IF(A7&gt;Inputs!$B$6,0,MIN(MAX(0,(AA7+AB7+AC7)-AD7),MAX(0,C7-D7-(IF(O7&lt;AE7,K7+L7+M7-N7,0)+IF(W7&lt;AE7,S7+T7+U7-V7,0)+IF(AE7&lt;AE7,AA7+AB7+AC7-AD7,0)+IF(AM7&lt;AE7,AI7+AJ7+AK7-AL7,0)+IF(AU7&lt;AE7,AQ7+AR7+AS7-AT7,0)+IF(BC7&lt;AE7,AY7+AZ7+BA7-BB7,0)+IF(BK7&lt;AE7,BG7+BH7+BI7-BJ7,0)+IF(BS7&lt;AE7,BO7+BP7+BQ7-BR7,0)+IF(CA7&lt;AE7,BW7+BX7+BY7-BZ7,0)+IF(CI7&lt;AE7,CE7+CF7+CG7-CH7,0))))))</f>
        <v>0</v>
      </c>
      <c r="AG7" s="3">
        <f>IF(Inputs!$B$27&lt;&gt;"Ready","PENDING INPUTS",MIN((AA7+AB7+AC7),IF(D7&gt;C7,IF(D7=0,0,AD7*C7/D7),AD7+AF7)))</f>
        <v>0</v>
      </c>
      <c r="AH7" s="3">
        <f>IF(Inputs!$B$27&lt;&gt;"Ready","PENDING INPUTS",MAX(0,(AA7+AB7+AC7)-AG7))</f>
        <v>0</v>
      </c>
      <c r="AI7" s="3">
        <f>IF(Inputs!$B$27&lt;&gt;"Ready","PENDING INPUTS",AP6)</f>
        <v>0</v>
      </c>
      <c r="AJ7" s="3">
        <f>IF(Inputs!$B$27&lt;&gt;"Ready","PENDING INPUTS",IF(A7&lt;=Inputs!$B$6,ROUND(AI7*Inputs!C17/12,2),0))</f>
        <v>0</v>
      </c>
      <c r="AK7" s="3">
        <f>IF(Inputs!$B$27&lt;&gt;"Ready","PENDING INPUTS",IF(AND(A7&lt;=Inputs!$B$6,AI7&gt;0),Inputs!G17,0))</f>
        <v>0</v>
      </c>
      <c r="AL7" s="3">
        <f>IF(Inputs!$B$27&lt;&gt;"Ready","PENDING INPUTS",IF(A7&gt;Inputs!$B$6,0,MIN((AI7+AJ7+AK7),IF(Inputs!H17=1,Inputs!D17,MAX(Inputs!F17,ROUND(AI7*Inputs!E17+AJ7+AK7,2))))))</f>
        <v>0</v>
      </c>
      <c r="AM7">
        <f>IF(Inputs!$B$27&lt;&gt;"Ready","PENDING INPUTS",IF(AI7&lt;=0,99,1+IF(AND(K7&gt;0,OR(K7&lt;AI7,AND(K7=AI7,0&lt;3))),1,0)+IF(AND(S7&gt;0,OR(S7&lt;AI7,AND(S7=AI7,1&lt;3))),1,0)+IF(AND(AA7&gt;0,OR(AA7&lt;AI7,AND(AA7=AI7,2&lt;3))),1,0)+IF(AND(AQ7&gt;0,OR(AQ7&lt;AI7,AND(AQ7=AI7,4&lt;3))),1,0)+IF(AND(AY7&gt;0,OR(AY7&lt;AI7,AND(AY7=AI7,5&lt;3))),1,0)+IF(AND(BG7&gt;0,OR(BG7&lt;AI7,AND(BG7=AI7,6&lt;3))),1,0)+IF(AND(BO7&gt;0,OR(BO7&lt;AI7,AND(BO7=AI7,7&lt;3))),1,0)+IF(AND(BW7&gt;0,OR(BW7&lt;AI7,AND(BW7=AI7,8&lt;3))),1,0)+IF(AND(CE7&gt;0,OR(CE7&lt;AI7,AND(CE7=AI7,9&lt;3))),1,0)))</f>
        <v>99</v>
      </c>
      <c r="AN7" s="3">
        <f>IF(Inputs!$B$27&lt;&gt;"Ready","PENDING INPUTS",IF(A7&gt;Inputs!$B$6,0,MIN(MAX(0,(AI7+AJ7+AK7)-AL7),MAX(0,C7-D7-(IF(O7&lt;AM7,K7+L7+M7-N7,0)+IF(W7&lt;AM7,S7+T7+U7-V7,0)+IF(AE7&lt;AM7,AA7+AB7+AC7-AD7,0)+IF(AM7&lt;AM7,AI7+AJ7+AK7-AL7,0)+IF(AU7&lt;AM7,AQ7+AR7+AS7-AT7,0)+IF(BC7&lt;AM7,AY7+AZ7+BA7-BB7,0)+IF(BK7&lt;AM7,BG7+BH7+BI7-BJ7,0)+IF(BS7&lt;AM7,BO7+BP7+BQ7-BR7,0)+IF(CA7&lt;AM7,BW7+BX7+BY7-BZ7,0)+IF(CI7&lt;AM7,CE7+CF7+CG7-CH7,0))))))</f>
        <v>0</v>
      </c>
      <c r="AO7" s="3">
        <f>IF(Inputs!$B$27&lt;&gt;"Ready","PENDING INPUTS",MIN((AI7+AJ7+AK7),IF(D7&gt;C7,IF(D7=0,0,AL7*C7/D7),AL7+AN7)))</f>
        <v>0</v>
      </c>
      <c r="AP7" s="3">
        <f>IF(Inputs!$B$27&lt;&gt;"Ready","PENDING INPUTS",MAX(0,(AI7+AJ7+AK7)-AO7))</f>
        <v>0</v>
      </c>
      <c r="AQ7" s="3">
        <f>IF(Inputs!$B$27&lt;&gt;"Ready","PENDING INPUTS",AX6)</f>
        <v>0</v>
      </c>
      <c r="AR7" s="3">
        <f>IF(Inputs!$B$27&lt;&gt;"Ready","PENDING INPUTS",IF(A7&lt;=Inputs!$B$6,ROUND(AQ7*Inputs!C18/12,2),0))</f>
        <v>0</v>
      </c>
      <c r="AS7" s="3">
        <f>IF(Inputs!$B$27&lt;&gt;"Ready","PENDING INPUTS",IF(AND(A7&lt;=Inputs!$B$6,AQ7&gt;0),Inputs!G18,0))</f>
        <v>0</v>
      </c>
      <c r="AT7" s="3">
        <f>IF(Inputs!$B$27&lt;&gt;"Ready","PENDING INPUTS",IF(A7&gt;Inputs!$B$6,0,MIN((AQ7+AR7+AS7),IF(Inputs!H18=1,Inputs!D18,MAX(Inputs!F18,ROUND(AQ7*Inputs!E18+AR7+AS7,2))))))</f>
        <v>0</v>
      </c>
      <c r="AU7">
        <f>IF(Inputs!$B$27&lt;&gt;"Ready","PENDING INPUTS",IF(AQ7&lt;=0,99,1+IF(AND(K7&gt;0,OR(K7&lt;AQ7,AND(K7=AQ7,0&lt;4))),1,0)+IF(AND(S7&gt;0,OR(S7&lt;AQ7,AND(S7=AQ7,1&lt;4))),1,0)+IF(AND(AA7&gt;0,OR(AA7&lt;AQ7,AND(AA7=AQ7,2&lt;4))),1,0)+IF(AND(AI7&gt;0,OR(AI7&lt;AQ7,AND(AI7=AQ7,3&lt;4))),1,0)+IF(AND(AY7&gt;0,OR(AY7&lt;AQ7,AND(AY7=AQ7,5&lt;4))),1,0)+IF(AND(BG7&gt;0,OR(BG7&lt;AQ7,AND(BG7=AQ7,6&lt;4))),1,0)+IF(AND(BO7&gt;0,OR(BO7&lt;AQ7,AND(BO7=AQ7,7&lt;4))),1,0)+IF(AND(BW7&gt;0,OR(BW7&lt;AQ7,AND(BW7=AQ7,8&lt;4))),1,0)+IF(AND(CE7&gt;0,OR(CE7&lt;AQ7,AND(CE7=AQ7,9&lt;4))),1,0)))</f>
        <v>99</v>
      </c>
      <c r="AV7" s="3">
        <f>IF(Inputs!$B$27&lt;&gt;"Ready","PENDING INPUTS",IF(A7&gt;Inputs!$B$6,0,MIN(MAX(0,(AQ7+AR7+AS7)-AT7),MAX(0,C7-D7-(IF(O7&lt;AU7,K7+L7+M7-N7,0)+IF(W7&lt;AU7,S7+T7+U7-V7,0)+IF(AE7&lt;AU7,AA7+AB7+AC7-AD7,0)+IF(AM7&lt;AU7,AI7+AJ7+AK7-AL7,0)+IF(AU7&lt;AU7,AQ7+AR7+AS7-AT7,0)+IF(BC7&lt;AU7,AY7+AZ7+BA7-BB7,0)+IF(BK7&lt;AU7,BG7+BH7+BI7-BJ7,0)+IF(BS7&lt;AU7,BO7+BP7+BQ7-BR7,0)+IF(CA7&lt;AU7,BW7+BX7+BY7-BZ7,0)+IF(CI7&lt;AU7,CE7+CF7+CG7-CH7,0))))))</f>
        <v>0</v>
      </c>
      <c r="AW7" s="3">
        <f>IF(Inputs!$B$27&lt;&gt;"Ready","PENDING INPUTS",MIN((AQ7+AR7+AS7),IF(D7&gt;C7,IF(D7=0,0,AT7*C7/D7),AT7+AV7)))</f>
        <v>0</v>
      </c>
      <c r="AX7" s="3">
        <f>IF(Inputs!$B$27&lt;&gt;"Ready","PENDING INPUTS",MAX(0,(AQ7+AR7+AS7)-AW7))</f>
        <v>0</v>
      </c>
      <c r="AY7" s="3">
        <f>IF(Inputs!$B$27&lt;&gt;"Ready","PENDING INPUTS",BF6)</f>
        <v>0</v>
      </c>
      <c r="AZ7" s="3">
        <f>IF(Inputs!$B$27&lt;&gt;"Ready","PENDING INPUTS",IF(A7&lt;=Inputs!$B$6,ROUND(AY7*Inputs!C19/12,2),0))</f>
        <v>0</v>
      </c>
      <c r="BA7" s="3">
        <f>IF(Inputs!$B$27&lt;&gt;"Ready","PENDING INPUTS",IF(AND(A7&lt;=Inputs!$B$6,AY7&gt;0),Inputs!G19,0))</f>
        <v>0</v>
      </c>
      <c r="BB7" s="3">
        <f>IF(Inputs!$B$27&lt;&gt;"Ready","PENDING INPUTS",IF(A7&gt;Inputs!$B$6,0,MIN((AY7+AZ7+BA7),IF(Inputs!H19=1,Inputs!D19,MAX(Inputs!F19,ROUND(AY7*Inputs!E19+AZ7+BA7,2))))))</f>
        <v>0</v>
      </c>
      <c r="BC7">
        <f>IF(Inputs!$B$27&lt;&gt;"Ready","PENDING INPUTS",IF(AY7&lt;=0,99,1+IF(AND(K7&gt;0,OR(K7&lt;AY7,AND(K7=AY7,0&lt;5))),1,0)+IF(AND(S7&gt;0,OR(S7&lt;AY7,AND(S7=AY7,1&lt;5))),1,0)+IF(AND(AA7&gt;0,OR(AA7&lt;AY7,AND(AA7=AY7,2&lt;5))),1,0)+IF(AND(AI7&gt;0,OR(AI7&lt;AY7,AND(AI7=AY7,3&lt;5))),1,0)+IF(AND(AQ7&gt;0,OR(AQ7&lt;AY7,AND(AQ7=AY7,4&lt;5))),1,0)+IF(AND(BG7&gt;0,OR(BG7&lt;AY7,AND(BG7=AY7,6&lt;5))),1,0)+IF(AND(BO7&gt;0,OR(BO7&lt;AY7,AND(BO7=AY7,7&lt;5))),1,0)+IF(AND(BW7&gt;0,OR(BW7&lt;AY7,AND(BW7=AY7,8&lt;5))),1,0)+IF(AND(CE7&gt;0,OR(CE7&lt;AY7,AND(CE7=AY7,9&lt;5))),1,0)))</f>
        <v>99</v>
      </c>
      <c r="BD7" s="3">
        <f>IF(Inputs!$B$27&lt;&gt;"Ready","PENDING INPUTS",IF(A7&gt;Inputs!$B$6,0,MIN(MAX(0,(AY7+AZ7+BA7)-BB7),MAX(0,C7-D7-(IF(O7&lt;BC7,K7+L7+M7-N7,0)+IF(W7&lt;BC7,S7+T7+U7-V7,0)+IF(AE7&lt;BC7,AA7+AB7+AC7-AD7,0)+IF(AM7&lt;BC7,AI7+AJ7+AK7-AL7,0)+IF(AU7&lt;BC7,AQ7+AR7+AS7-AT7,0)+IF(BC7&lt;BC7,AY7+AZ7+BA7-BB7,0)+IF(BK7&lt;BC7,BG7+BH7+BI7-BJ7,0)+IF(BS7&lt;BC7,BO7+BP7+BQ7-BR7,0)+IF(CA7&lt;BC7,BW7+BX7+BY7-BZ7,0)+IF(CI7&lt;BC7,CE7+CF7+CG7-CH7,0))))))</f>
        <v>0</v>
      </c>
      <c r="BE7" s="3">
        <f>IF(Inputs!$B$27&lt;&gt;"Ready","PENDING INPUTS",MIN((AY7+AZ7+BA7),IF(D7&gt;C7,IF(D7=0,0,BB7*C7/D7),BB7+BD7)))</f>
        <v>0</v>
      </c>
      <c r="BF7" s="3">
        <f>IF(Inputs!$B$27&lt;&gt;"Ready","PENDING INPUTS",MAX(0,(AY7+AZ7+BA7)-BE7))</f>
        <v>0</v>
      </c>
      <c r="BG7" s="3">
        <f>IF(Inputs!$B$27&lt;&gt;"Ready","PENDING INPUTS",BN6)</f>
        <v>0</v>
      </c>
      <c r="BH7" s="3">
        <f>IF(Inputs!$B$27&lt;&gt;"Ready","PENDING INPUTS",IF(A7&lt;=Inputs!$B$6,ROUND(BG7*Inputs!C20/12,2),0))</f>
        <v>0</v>
      </c>
      <c r="BI7" s="3">
        <f>IF(Inputs!$B$27&lt;&gt;"Ready","PENDING INPUTS",IF(AND(A7&lt;=Inputs!$B$6,BG7&gt;0),Inputs!G20,0))</f>
        <v>0</v>
      </c>
      <c r="BJ7" s="3">
        <f>IF(Inputs!$B$27&lt;&gt;"Ready","PENDING INPUTS",IF(A7&gt;Inputs!$B$6,0,MIN((BG7+BH7+BI7),IF(Inputs!H20=1,Inputs!D20,MAX(Inputs!F20,ROUND(BG7*Inputs!E20+BH7+BI7,2))))))</f>
        <v>0</v>
      </c>
      <c r="BK7">
        <f>IF(Inputs!$B$27&lt;&gt;"Ready","PENDING INPUTS",IF(BG7&lt;=0,99,1+IF(AND(K7&gt;0,OR(K7&lt;BG7,AND(K7=BG7,0&lt;6))),1,0)+IF(AND(S7&gt;0,OR(S7&lt;BG7,AND(S7=BG7,1&lt;6))),1,0)+IF(AND(AA7&gt;0,OR(AA7&lt;BG7,AND(AA7=BG7,2&lt;6))),1,0)+IF(AND(AI7&gt;0,OR(AI7&lt;BG7,AND(AI7=BG7,3&lt;6))),1,0)+IF(AND(AQ7&gt;0,OR(AQ7&lt;BG7,AND(AQ7=BG7,4&lt;6))),1,0)+IF(AND(AY7&gt;0,OR(AY7&lt;BG7,AND(AY7=BG7,5&lt;6))),1,0)+IF(AND(BO7&gt;0,OR(BO7&lt;BG7,AND(BO7=BG7,7&lt;6))),1,0)+IF(AND(BW7&gt;0,OR(BW7&lt;BG7,AND(BW7=BG7,8&lt;6))),1,0)+IF(AND(CE7&gt;0,OR(CE7&lt;BG7,AND(CE7=BG7,9&lt;6))),1,0)))</f>
        <v>99</v>
      </c>
      <c r="BL7" s="3">
        <f>IF(Inputs!$B$27&lt;&gt;"Ready","PENDING INPUTS",IF(A7&gt;Inputs!$B$6,0,MIN(MAX(0,(BG7+BH7+BI7)-BJ7),MAX(0,C7-D7-(IF(O7&lt;BK7,K7+L7+M7-N7,0)+IF(W7&lt;BK7,S7+T7+U7-V7,0)+IF(AE7&lt;BK7,AA7+AB7+AC7-AD7,0)+IF(AM7&lt;BK7,AI7+AJ7+AK7-AL7,0)+IF(AU7&lt;BK7,AQ7+AR7+AS7-AT7,0)+IF(BC7&lt;BK7,AY7+AZ7+BA7-BB7,0)+IF(BK7&lt;BK7,BG7+BH7+BI7-BJ7,0)+IF(BS7&lt;BK7,BO7+BP7+BQ7-BR7,0)+IF(CA7&lt;BK7,BW7+BX7+BY7-BZ7,0)+IF(CI7&lt;BK7,CE7+CF7+CG7-CH7,0))))))</f>
        <v>0</v>
      </c>
      <c r="BM7" s="3">
        <f>IF(Inputs!$B$27&lt;&gt;"Ready","PENDING INPUTS",MIN((BG7+BH7+BI7),IF(D7&gt;C7,IF(D7=0,0,BJ7*C7/D7),BJ7+BL7)))</f>
        <v>0</v>
      </c>
      <c r="BN7" s="3">
        <f>IF(Inputs!$B$27&lt;&gt;"Ready","PENDING INPUTS",MAX(0,(BG7+BH7+BI7)-BM7))</f>
        <v>0</v>
      </c>
      <c r="BO7" s="3">
        <f>IF(Inputs!$B$27&lt;&gt;"Ready","PENDING INPUTS",BV6)</f>
        <v>0</v>
      </c>
      <c r="BP7" s="3">
        <f>IF(Inputs!$B$27&lt;&gt;"Ready","PENDING INPUTS",IF(A7&lt;=Inputs!$B$6,ROUND(BO7*Inputs!C21/12,2),0))</f>
        <v>0</v>
      </c>
      <c r="BQ7" s="3">
        <f>IF(Inputs!$B$27&lt;&gt;"Ready","PENDING INPUTS",IF(AND(A7&lt;=Inputs!$B$6,BO7&gt;0),Inputs!G21,0))</f>
        <v>0</v>
      </c>
      <c r="BR7" s="3">
        <f>IF(Inputs!$B$27&lt;&gt;"Ready","PENDING INPUTS",IF(A7&gt;Inputs!$B$6,0,MIN((BO7+BP7+BQ7),IF(Inputs!H21=1,Inputs!D21,MAX(Inputs!F21,ROUND(BO7*Inputs!E21+BP7+BQ7,2))))))</f>
        <v>0</v>
      </c>
      <c r="BS7">
        <f>IF(Inputs!$B$27&lt;&gt;"Ready","PENDING INPUTS",IF(BO7&lt;=0,99,1+IF(AND(K7&gt;0,OR(K7&lt;BO7,AND(K7=BO7,0&lt;7))),1,0)+IF(AND(S7&gt;0,OR(S7&lt;BO7,AND(S7=BO7,1&lt;7))),1,0)+IF(AND(AA7&gt;0,OR(AA7&lt;BO7,AND(AA7=BO7,2&lt;7))),1,0)+IF(AND(AI7&gt;0,OR(AI7&lt;BO7,AND(AI7=BO7,3&lt;7))),1,0)+IF(AND(AQ7&gt;0,OR(AQ7&lt;BO7,AND(AQ7=BO7,4&lt;7))),1,0)+IF(AND(AY7&gt;0,OR(AY7&lt;BO7,AND(AY7=BO7,5&lt;7))),1,0)+IF(AND(BG7&gt;0,OR(BG7&lt;BO7,AND(BG7=BO7,6&lt;7))),1,0)+IF(AND(BW7&gt;0,OR(BW7&lt;BO7,AND(BW7=BO7,8&lt;7))),1,0)+IF(AND(CE7&gt;0,OR(CE7&lt;BO7,AND(CE7=BO7,9&lt;7))),1,0)))</f>
        <v>99</v>
      </c>
      <c r="BT7" s="3">
        <f>IF(Inputs!$B$27&lt;&gt;"Ready","PENDING INPUTS",IF(A7&gt;Inputs!$B$6,0,MIN(MAX(0,(BO7+BP7+BQ7)-BR7),MAX(0,C7-D7-(IF(O7&lt;BS7,K7+L7+M7-N7,0)+IF(W7&lt;BS7,S7+T7+U7-V7,0)+IF(AE7&lt;BS7,AA7+AB7+AC7-AD7,0)+IF(AM7&lt;BS7,AI7+AJ7+AK7-AL7,0)+IF(AU7&lt;BS7,AQ7+AR7+AS7-AT7,0)+IF(BC7&lt;BS7,AY7+AZ7+BA7-BB7,0)+IF(BK7&lt;BS7,BG7+BH7+BI7-BJ7,0)+IF(BS7&lt;BS7,BO7+BP7+BQ7-BR7,0)+IF(CA7&lt;BS7,BW7+BX7+BY7-BZ7,0)+IF(CI7&lt;BS7,CE7+CF7+CG7-CH7,0))))))</f>
        <v>0</v>
      </c>
      <c r="BU7" s="3">
        <f>IF(Inputs!$B$27&lt;&gt;"Ready","PENDING INPUTS",MIN((BO7+BP7+BQ7),IF(D7&gt;C7,IF(D7=0,0,BR7*C7/D7),BR7+BT7)))</f>
        <v>0</v>
      </c>
      <c r="BV7" s="3">
        <f>IF(Inputs!$B$27&lt;&gt;"Ready","PENDING INPUTS",MAX(0,(BO7+BP7+BQ7)-BU7))</f>
        <v>0</v>
      </c>
      <c r="BW7" s="3">
        <f>IF(Inputs!$B$27&lt;&gt;"Ready","PENDING INPUTS",CD6)</f>
        <v>0</v>
      </c>
      <c r="BX7" s="3">
        <f>IF(Inputs!$B$27&lt;&gt;"Ready","PENDING INPUTS",IF(A7&lt;=Inputs!$B$6,ROUND(BW7*Inputs!C22/12,2),0))</f>
        <v>0</v>
      </c>
      <c r="BY7" s="3">
        <f>IF(Inputs!$B$27&lt;&gt;"Ready","PENDING INPUTS",IF(AND(A7&lt;=Inputs!$B$6,BW7&gt;0),Inputs!G22,0))</f>
        <v>0</v>
      </c>
      <c r="BZ7" s="3">
        <f>IF(Inputs!$B$27&lt;&gt;"Ready","PENDING INPUTS",IF(A7&gt;Inputs!$B$6,0,MIN((BW7+BX7+BY7),IF(Inputs!H22=1,Inputs!D22,MAX(Inputs!F22,ROUND(BW7*Inputs!E22+BX7+BY7,2))))))</f>
        <v>0</v>
      </c>
      <c r="CA7">
        <f>IF(Inputs!$B$27&lt;&gt;"Ready","PENDING INPUTS",IF(BW7&lt;=0,99,1+IF(AND(K7&gt;0,OR(K7&lt;BW7,AND(K7=BW7,0&lt;8))),1,0)+IF(AND(S7&gt;0,OR(S7&lt;BW7,AND(S7=BW7,1&lt;8))),1,0)+IF(AND(AA7&gt;0,OR(AA7&lt;BW7,AND(AA7=BW7,2&lt;8))),1,0)+IF(AND(AI7&gt;0,OR(AI7&lt;BW7,AND(AI7=BW7,3&lt;8))),1,0)+IF(AND(AQ7&gt;0,OR(AQ7&lt;BW7,AND(AQ7=BW7,4&lt;8))),1,0)+IF(AND(AY7&gt;0,OR(AY7&lt;BW7,AND(AY7=BW7,5&lt;8))),1,0)+IF(AND(BG7&gt;0,OR(BG7&lt;BW7,AND(BG7=BW7,6&lt;8))),1,0)+IF(AND(BO7&gt;0,OR(BO7&lt;BW7,AND(BO7=BW7,7&lt;8))),1,0)+IF(AND(CE7&gt;0,OR(CE7&lt;BW7,AND(CE7=BW7,9&lt;8))),1,0)))</f>
        <v>99</v>
      </c>
      <c r="CB7" s="3">
        <f>IF(Inputs!$B$27&lt;&gt;"Ready","PENDING INPUTS",IF(A7&gt;Inputs!$B$6,0,MIN(MAX(0,(BW7+BX7+BY7)-BZ7),MAX(0,C7-D7-(IF(O7&lt;CA7,K7+L7+M7-N7,0)+IF(W7&lt;CA7,S7+T7+U7-V7,0)+IF(AE7&lt;CA7,AA7+AB7+AC7-AD7,0)+IF(AM7&lt;CA7,AI7+AJ7+AK7-AL7,0)+IF(AU7&lt;CA7,AQ7+AR7+AS7-AT7,0)+IF(BC7&lt;CA7,AY7+AZ7+BA7-BB7,0)+IF(BK7&lt;CA7,BG7+BH7+BI7-BJ7,0)+IF(BS7&lt;CA7,BO7+BP7+BQ7-BR7,0)+IF(CA7&lt;CA7,BW7+BX7+BY7-BZ7,0)+IF(CI7&lt;CA7,CE7+CF7+CG7-CH7,0))))))</f>
        <v>0</v>
      </c>
      <c r="CC7" s="3">
        <f>IF(Inputs!$B$27&lt;&gt;"Ready","PENDING INPUTS",MIN((BW7+BX7+BY7),IF(D7&gt;C7,IF(D7=0,0,BZ7*C7/D7),BZ7+CB7)))</f>
        <v>0</v>
      </c>
      <c r="CD7" s="3">
        <f>IF(Inputs!$B$27&lt;&gt;"Ready","PENDING INPUTS",MAX(0,(BW7+BX7+BY7)-CC7))</f>
        <v>0</v>
      </c>
      <c r="CE7" s="3">
        <f>IF(Inputs!$B$27&lt;&gt;"Ready","PENDING INPUTS",CL6)</f>
        <v>0</v>
      </c>
      <c r="CF7" s="3">
        <f>IF(Inputs!$B$27&lt;&gt;"Ready","PENDING INPUTS",IF(A7&lt;=Inputs!$B$6,ROUND(CE7*Inputs!C23/12,2),0))</f>
        <v>0</v>
      </c>
      <c r="CG7" s="3">
        <f>IF(Inputs!$B$27&lt;&gt;"Ready","PENDING INPUTS",IF(AND(A7&lt;=Inputs!$B$6,CE7&gt;0),Inputs!G23,0))</f>
        <v>0</v>
      </c>
      <c r="CH7" s="3">
        <f>IF(Inputs!$B$27&lt;&gt;"Ready","PENDING INPUTS",IF(A7&gt;Inputs!$B$6,0,MIN((CE7+CF7+CG7),IF(Inputs!H23=1,Inputs!D23,MAX(Inputs!F23,ROUND(CE7*Inputs!E23+CF7+CG7,2))))))</f>
        <v>0</v>
      </c>
      <c r="CI7">
        <f>IF(Inputs!$B$27&lt;&gt;"Ready","PENDING INPUTS",IF(CE7&lt;=0,99,1+IF(AND(K7&gt;0,OR(K7&lt;CE7,AND(K7=CE7,0&lt;9))),1,0)+IF(AND(S7&gt;0,OR(S7&lt;CE7,AND(S7=CE7,1&lt;9))),1,0)+IF(AND(AA7&gt;0,OR(AA7&lt;CE7,AND(AA7=CE7,2&lt;9))),1,0)+IF(AND(AI7&gt;0,OR(AI7&lt;CE7,AND(AI7=CE7,3&lt;9))),1,0)+IF(AND(AQ7&gt;0,OR(AQ7&lt;CE7,AND(AQ7=CE7,4&lt;9))),1,0)+IF(AND(AY7&gt;0,OR(AY7&lt;CE7,AND(AY7=CE7,5&lt;9))),1,0)+IF(AND(BG7&gt;0,OR(BG7&lt;CE7,AND(BG7=CE7,6&lt;9))),1,0)+IF(AND(BO7&gt;0,OR(BO7&lt;CE7,AND(BO7=CE7,7&lt;9))),1,0)+IF(AND(BW7&gt;0,OR(BW7&lt;CE7,AND(BW7=CE7,8&lt;9))),1,0)))</f>
        <v>99</v>
      </c>
      <c r="CJ7" s="3">
        <f>IF(Inputs!$B$27&lt;&gt;"Ready","PENDING INPUTS",IF(A7&gt;Inputs!$B$6,0,MIN(MAX(0,(CE7+CF7+CG7)-CH7),MAX(0,C7-D7-(IF(O7&lt;CI7,K7+L7+M7-N7,0)+IF(W7&lt;CI7,S7+T7+U7-V7,0)+IF(AE7&lt;CI7,AA7+AB7+AC7-AD7,0)+IF(AM7&lt;CI7,AI7+AJ7+AK7-AL7,0)+IF(AU7&lt;CI7,AQ7+AR7+AS7-AT7,0)+IF(BC7&lt;CI7,AY7+AZ7+BA7-BB7,0)+IF(BK7&lt;CI7,BG7+BH7+BI7-BJ7,0)+IF(BS7&lt;CI7,BO7+BP7+BQ7-BR7,0)+IF(CA7&lt;CI7,BW7+BX7+BY7-BZ7,0)+IF(CI7&lt;CI7,CE7+CF7+CG7-CH7,0))))))</f>
        <v>0</v>
      </c>
      <c r="CK7" s="3">
        <f>IF(Inputs!$B$27&lt;&gt;"Ready","PENDING INPUTS",MIN((CE7+CF7+CG7),IF(D7&gt;C7,IF(D7=0,0,CH7*C7/D7),CH7+CJ7)))</f>
        <v>0</v>
      </c>
      <c r="CL7" s="3">
        <f>IF(Inputs!$B$27&lt;&gt;"Ready","PENDING INPUTS",MAX(0,(CE7+CF7+CG7)-CK7))</f>
        <v>0</v>
      </c>
    </row>
    <row r="8" spans="1:90" ht="27.95" customHeight="1" x14ac:dyDescent="0.25">
      <c r="A8">
        <v>4</v>
      </c>
      <c r="B8" s="13">
        <f>IF(Inputs!$B$27&lt;&gt;"Ready","PENDING INPUTS",EDATE(Inputs!$B$5,A8-1))</f>
        <v>46388</v>
      </c>
      <c r="C8" s="3">
        <f>IF(Inputs!$B$27&lt;&gt;"Ready","PENDING INPUTS",IF(A8&lt;=Inputs!$B$6,MAX(0,Inputs!$B$4+IF(A8=Inputs!$B$7,Inputs!$B$8,0)+IF(A8=Inputs!$B$9,Inputs!$B$10,0)),0))</f>
        <v>0</v>
      </c>
      <c r="D8" s="3">
        <f>IF(Inputs!$B$27&lt;&gt;"Ready","PENDING INPUTS",SUM(N8,V8,AD8,AL8,AT8,BB8,BJ8,BR8,BZ8,CH8))</f>
        <v>0</v>
      </c>
      <c r="E8" s="3">
        <f>IF(Inputs!$B$27&lt;&gt;"Ready","PENDING INPUTS",MAX(0,D8-C8))</f>
        <v>0</v>
      </c>
      <c r="F8" s="3">
        <f>IF(Inputs!$B$27&lt;&gt;"Ready","PENDING INPUTS",SUM(Q8,Y8,AG8,AO8,AW8,BE8,BM8,BU8,CC8,CK8))</f>
        <v>0</v>
      </c>
      <c r="G8" s="3">
        <f>IF(Inputs!$B$27&lt;&gt;"Ready","PENDING INPUTS",SUM(L8,T8,AB8,AJ8,AR8,AZ8,BH8,BP8,BX8,CF8))</f>
        <v>0</v>
      </c>
      <c r="H8" s="3">
        <f>IF(Inputs!$B$27&lt;&gt;"Ready","PENDING INPUTS",SUM(M8,U8,AC8,AK8,AS8,BA8,BI8,BQ8,BY8,CG8))</f>
        <v>0</v>
      </c>
      <c r="I8" s="3">
        <f>IF(Inputs!$B$27&lt;&gt;"Ready","PENDING INPUTS",SUM(R8,Z8,AH8,AP8,AX8,BF8,BN8,BV8,CD8,CL8))</f>
        <v>0</v>
      </c>
      <c r="J8" t="str">
        <f>IF(Inputs!$B$27&lt;&gt;"Ready","PENDING INPUTS",IF(A8&gt;Inputs!$B$6,"Beyond horizon",IF(E8&gt;0.005,"MINIMUM SHORTFALL",IF(I8&lt;0.005,"Paid off","In progress"))))</f>
        <v>Paid off</v>
      </c>
      <c r="K8" s="3">
        <f>IF(Inputs!$B$27&lt;&gt;"Ready","PENDING INPUTS",R7)</f>
        <v>0</v>
      </c>
      <c r="L8" s="3">
        <f>IF(Inputs!$B$27&lt;&gt;"Ready","PENDING INPUTS",IF(A8&lt;=Inputs!$B$6,ROUND(K8*Inputs!C14/12,2),0))</f>
        <v>0</v>
      </c>
      <c r="M8" s="3">
        <f>IF(Inputs!$B$27&lt;&gt;"Ready","PENDING INPUTS",IF(AND(A8&lt;=Inputs!$B$6,K8&gt;0),Inputs!G14,0))</f>
        <v>0</v>
      </c>
      <c r="N8" s="3">
        <f>IF(Inputs!$B$27&lt;&gt;"Ready","PENDING INPUTS",IF(A8&gt;Inputs!$B$6,0,MIN((K8+L8+M8),IF(Inputs!H14=1,Inputs!D14,MAX(Inputs!F14,ROUND(K8*Inputs!E14+L8+M8,2))))))</f>
        <v>0</v>
      </c>
      <c r="O8">
        <f>IF(Inputs!$B$27&lt;&gt;"Ready","PENDING INPUTS",IF(K8&lt;=0,99,1+IF(AND(S8&gt;0,OR(S8&lt;K8,AND(S8=K8,1&lt;0))),1,0)+IF(AND(AA8&gt;0,OR(AA8&lt;K8,AND(AA8=K8,2&lt;0))),1,0)+IF(AND(AI8&gt;0,OR(AI8&lt;K8,AND(AI8=K8,3&lt;0))),1,0)+IF(AND(AQ8&gt;0,OR(AQ8&lt;K8,AND(AQ8=K8,4&lt;0))),1,0)+IF(AND(AY8&gt;0,OR(AY8&lt;K8,AND(AY8=K8,5&lt;0))),1,0)+IF(AND(BG8&gt;0,OR(BG8&lt;K8,AND(BG8=K8,6&lt;0))),1,0)+IF(AND(BO8&gt;0,OR(BO8&lt;K8,AND(BO8=K8,7&lt;0))),1,0)+IF(AND(BW8&gt;0,OR(BW8&lt;K8,AND(BW8=K8,8&lt;0))),1,0)+IF(AND(CE8&gt;0,OR(CE8&lt;K8,AND(CE8=K8,9&lt;0))),1,0)))</f>
        <v>99</v>
      </c>
      <c r="P8" s="3">
        <f>IF(Inputs!$B$27&lt;&gt;"Ready","PENDING INPUTS",IF(A8&gt;Inputs!$B$6,0,MIN(MAX(0,(K8+L8+M8)-N8),MAX(0,C8-D8-(IF(O8&lt;O8,K8+L8+M8-N8,0)+IF(W8&lt;O8,S8+T8+U8-V8,0)+IF(AE8&lt;O8,AA8+AB8+AC8-AD8,0)+IF(AM8&lt;O8,AI8+AJ8+AK8-AL8,0)+IF(AU8&lt;O8,AQ8+AR8+AS8-AT8,0)+IF(BC8&lt;O8,AY8+AZ8+BA8-BB8,0)+IF(BK8&lt;O8,BG8+BH8+BI8-BJ8,0)+IF(BS8&lt;O8,BO8+BP8+BQ8-BR8,0)+IF(CA8&lt;O8,BW8+BX8+BY8-BZ8,0)+IF(CI8&lt;O8,CE8+CF8+CG8-CH8,0))))))</f>
        <v>0</v>
      </c>
      <c r="Q8" s="3">
        <f>IF(Inputs!$B$27&lt;&gt;"Ready","PENDING INPUTS",MIN((K8+L8+M8),IF(D8&gt;C8,IF(D8=0,0,N8*C8/D8),N8+P8)))</f>
        <v>0</v>
      </c>
      <c r="R8" s="3">
        <f>IF(Inputs!$B$27&lt;&gt;"Ready","PENDING INPUTS",MAX(0,(K8+L8+M8)-Q8))</f>
        <v>0</v>
      </c>
      <c r="S8" s="3">
        <f>IF(Inputs!$B$27&lt;&gt;"Ready","PENDING INPUTS",Z7)</f>
        <v>0</v>
      </c>
      <c r="T8" s="3">
        <f>IF(Inputs!$B$27&lt;&gt;"Ready","PENDING INPUTS",IF(A8&lt;=Inputs!$B$6,ROUND(S8*Inputs!C15/12,2),0))</f>
        <v>0</v>
      </c>
      <c r="U8" s="3">
        <f>IF(Inputs!$B$27&lt;&gt;"Ready","PENDING INPUTS",IF(AND(A8&lt;=Inputs!$B$6,S8&gt;0),Inputs!G15,0))</f>
        <v>0</v>
      </c>
      <c r="V8" s="3">
        <f>IF(Inputs!$B$27&lt;&gt;"Ready","PENDING INPUTS",IF(A8&gt;Inputs!$B$6,0,MIN((S8+T8+U8),IF(Inputs!H15=1,Inputs!D15,MAX(Inputs!F15,ROUND(S8*Inputs!E15+T8+U8,2))))))</f>
        <v>0</v>
      </c>
      <c r="W8">
        <f>IF(Inputs!$B$27&lt;&gt;"Ready","PENDING INPUTS",IF(S8&lt;=0,99,1+IF(AND(K8&gt;0,OR(K8&lt;S8,AND(K8=S8,0&lt;1))),1,0)+IF(AND(AA8&gt;0,OR(AA8&lt;S8,AND(AA8=S8,2&lt;1))),1,0)+IF(AND(AI8&gt;0,OR(AI8&lt;S8,AND(AI8=S8,3&lt;1))),1,0)+IF(AND(AQ8&gt;0,OR(AQ8&lt;S8,AND(AQ8=S8,4&lt;1))),1,0)+IF(AND(AY8&gt;0,OR(AY8&lt;S8,AND(AY8=S8,5&lt;1))),1,0)+IF(AND(BG8&gt;0,OR(BG8&lt;S8,AND(BG8=S8,6&lt;1))),1,0)+IF(AND(BO8&gt;0,OR(BO8&lt;S8,AND(BO8=S8,7&lt;1))),1,0)+IF(AND(BW8&gt;0,OR(BW8&lt;S8,AND(BW8=S8,8&lt;1))),1,0)+IF(AND(CE8&gt;0,OR(CE8&lt;S8,AND(CE8=S8,9&lt;1))),1,0)))</f>
        <v>99</v>
      </c>
      <c r="X8" s="3">
        <f>IF(Inputs!$B$27&lt;&gt;"Ready","PENDING INPUTS",IF(A8&gt;Inputs!$B$6,0,MIN(MAX(0,(S8+T8+U8)-V8),MAX(0,C8-D8-(IF(O8&lt;W8,K8+L8+M8-N8,0)+IF(W8&lt;W8,S8+T8+U8-V8,0)+IF(AE8&lt;W8,AA8+AB8+AC8-AD8,0)+IF(AM8&lt;W8,AI8+AJ8+AK8-AL8,0)+IF(AU8&lt;W8,AQ8+AR8+AS8-AT8,0)+IF(BC8&lt;W8,AY8+AZ8+BA8-BB8,0)+IF(BK8&lt;W8,BG8+BH8+BI8-BJ8,0)+IF(BS8&lt;W8,BO8+BP8+BQ8-BR8,0)+IF(CA8&lt;W8,BW8+BX8+BY8-BZ8,0)+IF(CI8&lt;W8,CE8+CF8+CG8-CH8,0))))))</f>
        <v>0</v>
      </c>
      <c r="Y8" s="3">
        <f>IF(Inputs!$B$27&lt;&gt;"Ready","PENDING INPUTS",MIN((S8+T8+U8),IF(D8&gt;C8,IF(D8=0,0,V8*C8/D8),V8+X8)))</f>
        <v>0</v>
      </c>
      <c r="Z8" s="3">
        <f>IF(Inputs!$B$27&lt;&gt;"Ready","PENDING INPUTS",MAX(0,(S8+T8+U8)-Y8))</f>
        <v>0</v>
      </c>
      <c r="AA8" s="3">
        <f>IF(Inputs!$B$27&lt;&gt;"Ready","PENDING INPUTS",AH7)</f>
        <v>0</v>
      </c>
      <c r="AB8" s="3">
        <f>IF(Inputs!$B$27&lt;&gt;"Ready","PENDING INPUTS",IF(A8&lt;=Inputs!$B$6,ROUND(AA8*Inputs!C16/12,2),0))</f>
        <v>0</v>
      </c>
      <c r="AC8" s="3">
        <f>IF(Inputs!$B$27&lt;&gt;"Ready","PENDING INPUTS",IF(AND(A8&lt;=Inputs!$B$6,AA8&gt;0),Inputs!G16,0))</f>
        <v>0</v>
      </c>
      <c r="AD8" s="3">
        <f>IF(Inputs!$B$27&lt;&gt;"Ready","PENDING INPUTS",IF(A8&gt;Inputs!$B$6,0,MIN((AA8+AB8+AC8),IF(Inputs!H16=1,Inputs!D16,MAX(Inputs!F16,ROUND(AA8*Inputs!E16+AB8+AC8,2))))))</f>
        <v>0</v>
      </c>
      <c r="AE8">
        <f>IF(Inputs!$B$27&lt;&gt;"Ready","PENDING INPUTS",IF(AA8&lt;=0,99,1+IF(AND(K8&gt;0,OR(K8&lt;AA8,AND(K8=AA8,0&lt;2))),1,0)+IF(AND(S8&gt;0,OR(S8&lt;AA8,AND(S8=AA8,1&lt;2))),1,0)+IF(AND(AI8&gt;0,OR(AI8&lt;AA8,AND(AI8=AA8,3&lt;2))),1,0)+IF(AND(AQ8&gt;0,OR(AQ8&lt;AA8,AND(AQ8=AA8,4&lt;2))),1,0)+IF(AND(AY8&gt;0,OR(AY8&lt;AA8,AND(AY8=AA8,5&lt;2))),1,0)+IF(AND(BG8&gt;0,OR(BG8&lt;AA8,AND(BG8=AA8,6&lt;2))),1,0)+IF(AND(BO8&gt;0,OR(BO8&lt;AA8,AND(BO8=AA8,7&lt;2))),1,0)+IF(AND(BW8&gt;0,OR(BW8&lt;AA8,AND(BW8=AA8,8&lt;2))),1,0)+IF(AND(CE8&gt;0,OR(CE8&lt;AA8,AND(CE8=AA8,9&lt;2))),1,0)))</f>
        <v>99</v>
      </c>
      <c r="AF8" s="3">
        <f>IF(Inputs!$B$27&lt;&gt;"Ready","PENDING INPUTS",IF(A8&gt;Inputs!$B$6,0,MIN(MAX(0,(AA8+AB8+AC8)-AD8),MAX(0,C8-D8-(IF(O8&lt;AE8,K8+L8+M8-N8,0)+IF(W8&lt;AE8,S8+T8+U8-V8,0)+IF(AE8&lt;AE8,AA8+AB8+AC8-AD8,0)+IF(AM8&lt;AE8,AI8+AJ8+AK8-AL8,0)+IF(AU8&lt;AE8,AQ8+AR8+AS8-AT8,0)+IF(BC8&lt;AE8,AY8+AZ8+BA8-BB8,0)+IF(BK8&lt;AE8,BG8+BH8+BI8-BJ8,0)+IF(BS8&lt;AE8,BO8+BP8+BQ8-BR8,0)+IF(CA8&lt;AE8,BW8+BX8+BY8-BZ8,0)+IF(CI8&lt;AE8,CE8+CF8+CG8-CH8,0))))))</f>
        <v>0</v>
      </c>
      <c r="AG8" s="3">
        <f>IF(Inputs!$B$27&lt;&gt;"Ready","PENDING INPUTS",MIN((AA8+AB8+AC8),IF(D8&gt;C8,IF(D8=0,0,AD8*C8/D8),AD8+AF8)))</f>
        <v>0</v>
      </c>
      <c r="AH8" s="3">
        <f>IF(Inputs!$B$27&lt;&gt;"Ready","PENDING INPUTS",MAX(0,(AA8+AB8+AC8)-AG8))</f>
        <v>0</v>
      </c>
      <c r="AI8" s="3">
        <f>IF(Inputs!$B$27&lt;&gt;"Ready","PENDING INPUTS",AP7)</f>
        <v>0</v>
      </c>
      <c r="AJ8" s="3">
        <f>IF(Inputs!$B$27&lt;&gt;"Ready","PENDING INPUTS",IF(A8&lt;=Inputs!$B$6,ROUND(AI8*Inputs!C17/12,2),0))</f>
        <v>0</v>
      </c>
      <c r="AK8" s="3">
        <f>IF(Inputs!$B$27&lt;&gt;"Ready","PENDING INPUTS",IF(AND(A8&lt;=Inputs!$B$6,AI8&gt;0),Inputs!G17,0))</f>
        <v>0</v>
      </c>
      <c r="AL8" s="3">
        <f>IF(Inputs!$B$27&lt;&gt;"Ready","PENDING INPUTS",IF(A8&gt;Inputs!$B$6,0,MIN((AI8+AJ8+AK8),IF(Inputs!H17=1,Inputs!D17,MAX(Inputs!F17,ROUND(AI8*Inputs!E17+AJ8+AK8,2))))))</f>
        <v>0</v>
      </c>
      <c r="AM8">
        <f>IF(Inputs!$B$27&lt;&gt;"Ready","PENDING INPUTS",IF(AI8&lt;=0,99,1+IF(AND(K8&gt;0,OR(K8&lt;AI8,AND(K8=AI8,0&lt;3))),1,0)+IF(AND(S8&gt;0,OR(S8&lt;AI8,AND(S8=AI8,1&lt;3))),1,0)+IF(AND(AA8&gt;0,OR(AA8&lt;AI8,AND(AA8=AI8,2&lt;3))),1,0)+IF(AND(AQ8&gt;0,OR(AQ8&lt;AI8,AND(AQ8=AI8,4&lt;3))),1,0)+IF(AND(AY8&gt;0,OR(AY8&lt;AI8,AND(AY8=AI8,5&lt;3))),1,0)+IF(AND(BG8&gt;0,OR(BG8&lt;AI8,AND(BG8=AI8,6&lt;3))),1,0)+IF(AND(BO8&gt;0,OR(BO8&lt;AI8,AND(BO8=AI8,7&lt;3))),1,0)+IF(AND(BW8&gt;0,OR(BW8&lt;AI8,AND(BW8=AI8,8&lt;3))),1,0)+IF(AND(CE8&gt;0,OR(CE8&lt;AI8,AND(CE8=AI8,9&lt;3))),1,0)))</f>
        <v>99</v>
      </c>
      <c r="AN8" s="3">
        <f>IF(Inputs!$B$27&lt;&gt;"Ready","PENDING INPUTS",IF(A8&gt;Inputs!$B$6,0,MIN(MAX(0,(AI8+AJ8+AK8)-AL8),MAX(0,C8-D8-(IF(O8&lt;AM8,K8+L8+M8-N8,0)+IF(W8&lt;AM8,S8+T8+U8-V8,0)+IF(AE8&lt;AM8,AA8+AB8+AC8-AD8,0)+IF(AM8&lt;AM8,AI8+AJ8+AK8-AL8,0)+IF(AU8&lt;AM8,AQ8+AR8+AS8-AT8,0)+IF(BC8&lt;AM8,AY8+AZ8+BA8-BB8,0)+IF(BK8&lt;AM8,BG8+BH8+BI8-BJ8,0)+IF(BS8&lt;AM8,BO8+BP8+BQ8-BR8,0)+IF(CA8&lt;AM8,BW8+BX8+BY8-BZ8,0)+IF(CI8&lt;AM8,CE8+CF8+CG8-CH8,0))))))</f>
        <v>0</v>
      </c>
      <c r="AO8" s="3">
        <f>IF(Inputs!$B$27&lt;&gt;"Ready","PENDING INPUTS",MIN((AI8+AJ8+AK8),IF(D8&gt;C8,IF(D8=0,0,AL8*C8/D8),AL8+AN8)))</f>
        <v>0</v>
      </c>
      <c r="AP8" s="3">
        <f>IF(Inputs!$B$27&lt;&gt;"Ready","PENDING INPUTS",MAX(0,(AI8+AJ8+AK8)-AO8))</f>
        <v>0</v>
      </c>
      <c r="AQ8" s="3">
        <f>IF(Inputs!$B$27&lt;&gt;"Ready","PENDING INPUTS",AX7)</f>
        <v>0</v>
      </c>
      <c r="AR8" s="3">
        <f>IF(Inputs!$B$27&lt;&gt;"Ready","PENDING INPUTS",IF(A8&lt;=Inputs!$B$6,ROUND(AQ8*Inputs!C18/12,2),0))</f>
        <v>0</v>
      </c>
      <c r="AS8" s="3">
        <f>IF(Inputs!$B$27&lt;&gt;"Ready","PENDING INPUTS",IF(AND(A8&lt;=Inputs!$B$6,AQ8&gt;0),Inputs!G18,0))</f>
        <v>0</v>
      </c>
      <c r="AT8" s="3">
        <f>IF(Inputs!$B$27&lt;&gt;"Ready","PENDING INPUTS",IF(A8&gt;Inputs!$B$6,0,MIN((AQ8+AR8+AS8),IF(Inputs!H18=1,Inputs!D18,MAX(Inputs!F18,ROUND(AQ8*Inputs!E18+AR8+AS8,2))))))</f>
        <v>0</v>
      </c>
      <c r="AU8">
        <f>IF(Inputs!$B$27&lt;&gt;"Ready","PENDING INPUTS",IF(AQ8&lt;=0,99,1+IF(AND(K8&gt;0,OR(K8&lt;AQ8,AND(K8=AQ8,0&lt;4))),1,0)+IF(AND(S8&gt;0,OR(S8&lt;AQ8,AND(S8=AQ8,1&lt;4))),1,0)+IF(AND(AA8&gt;0,OR(AA8&lt;AQ8,AND(AA8=AQ8,2&lt;4))),1,0)+IF(AND(AI8&gt;0,OR(AI8&lt;AQ8,AND(AI8=AQ8,3&lt;4))),1,0)+IF(AND(AY8&gt;0,OR(AY8&lt;AQ8,AND(AY8=AQ8,5&lt;4))),1,0)+IF(AND(BG8&gt;0,OR(BG8&lt;AQ8,AND(BG8=AQ8,6&lt;4))),1,0)+IF(AND(BO8&gt;0,OR(BO8&lt;AQ8,AND(BO8=AQ8,7&lt;4))),1,0)+IF(AND(BW8&gt;0,OR(BW8&lt;AQ8,AND(BW8=AQ8,8&lt;4))),1,0)+IF(AND(CE8&gt;0,OR(CE8&lt;AQ8,AND(CE8=AQ8,9&lt;4))),1,0)))</f>
        <v>99</v>
      </c>
      <c r="AV8" s="3">
        <f>IF(Inputs!$B$27&lt;&gt;"Ready","PENDING INPUTS",IF(A8&gt;Inputs!$B$6,0,MIN(MAX(0,(AQ8+AR8+AS8)-AT8),MAX(0,C8-D8-(IF(O8&lt;AU8,K8+L8+M8-N8,0)+IF(W8&lt;AU8,S8+T8+U8-V8,0)+IF(AE8&lt;AU8,AA8+AB8+AC8-AD8,0)+IF(AM8&lt;AU8,AI8+AJ8+AK8-AL8,0)+IF(AU8&lt;AU8,AQ8+AR8+AS8-AT8,0)+IF(BC8&lt;AU8,AY8+AZ8+BA8-BB8,0)+IF(BK8&lt;AU8,BG8+BH8+BI8-BJ8,0)+IF(BS8&lt;AU8,BO8+BP8+BQ8-BR8,0)+IF(CA8&lt;AU8,BW8+BX8+BY8-BZ8,0)+IF(CI8&lt;AU8,CE8+CF8+CG8-CH8,0))))))</f>
        <v>0</v>
      </c>
      <c r="AW8" s="3">
        <f>IF(Inputs!$B$27&lt;&gt;"Ready","PENDING INPUTS",MIN((AQ8+AR8+AS8),IF(D8&gt;C8,IF(D8=0,0,AT8*C8/D8),AT8+AV8)))</f>
        <v>0</v>
      </c>
      <c r="AX8" s="3">
        <f>IF(Inputs!$B$27&lt;&gt;"Ready","PENDING INPUTS",MAX(0,(AQ8+AR8+AS8)-AW8))</f>
        <v>0</v>
      </c>
      <c r="AY8" s="3">
        <f>IF(Inputs!$B$27&lt;&gt;"Ready","PENDING INPUTS",BF7)</f>
        <v>0</v>
      </c>
      <c r="AZ8" s="3">
        <f>IF(Inputs!$B$27&lt;&gt;"Ready","PENDING INPUTS",IF(A8&lt;=Inputs!$B$6,ROUND(AY8*Inputs!C19/12,2),0))</f>
        <v>0</v>
      </c>
      <c r="BA8" s="3">
        <f>IF(Inputs!$B$27&lt;&gt;"Ready","PENDING INPUTS",IF(AND(A8&lt;=Inputs!$B$6,AY8&gt;0),Inputs!G19,0))</f>
        <v>0</v>
      </c>
      <c r="BB8" s="3">
        <f>IF(Inputs!$B$27&lt;&gt;"Ready","PENDING INPUTS",IF(A8&gt;Inputs!$B$6,0,MIN((AY8+AZ8+BA8),IF(Inputs!H19=1,Inputs!D19,MAX(Inputs!F19,ROUND(AY8*Inputs!E19+AZ8+BA8,2))))))</f>
        <v>0</v>
      </c>
      <c r="BC8">
        <f>IF(Inputs!$B$27&lt;&gt;"Ready","PENDING INPUTS",IF(AY8&lt;=0,99,1+IF(AND(K8&gt;0,OR(K8&lt;AY8,AND(K8=AY8,0&lt;5))),1,0)+IF(AND(S8&gt;0,OR(S8&lt;AY8,AND(S8=AY8,1&lt;5))),1,0)+IF(AND(AA8&gt;0,OR(AA8&lt;AY8,AND(AA8=AY8,2&lt;5))),1,0)+IF(AND(AI8&gt;0,OR(AI8&lt;AY8,AND(AI8=AY8,3&lt;5))),1,0)+IF(AND(AQ8&gt;0,OR(AQ8&lt;AY8,AND(AQ8=AY8,4&lt;5))),1,0)+IF(AND(BG8&gt;0,OR(BG8&lt;AY8,AND(BG8=AY8,6&lt;5))),1,0)+IF(AND(BO8&gt;0,OR(BO8&lt;AY8,AND(BO8=AY8,7&lt;5))),1,0)+IF(AND(BW8&gt;0,OR(BW8&lt;AY8,AND(BW8=AY8,8&lt;5))),1,0)+IF(AND(CE8&gt;0,OR(CE8&lt;AY8,AND(CE8=AY8,9&lt;5))),1,0)))</f>
        <v>99</v>
      </c>
      <c r="BD8" s="3">
        <f>IF(Inputs!$B$27&lt;&gt;"Ready","PENDING INPUTS",IF(A8&gt;Inputs!$B$6,0,MIN(MAX(0,(AY8+AZ8+BA8)-BB8),MAX(0,C8-D8-(IF(O8&lt;BC8,K8+L8+M8-N8,0)+IF(W8&lt;BC8,S8+T8+U8-V8,0)+IF(AE8&lt;BC8,AA8+AB8+AC8-AD8,0)+IF(AM8&lt;BC8,AI8+AJ8+AK8-AL8,0)+IF(AU8&lt;BC8,AQ8+AR8+AS8-AT8,0)+IF(BC8&lt;BC8,AY8+AZ8+BA8-BB8,0)+IF(BK8&lt;BC8,BG8+BH8+BI8-BJ8,0)+IF(BS8&lt;BC8,BO8+BP8+BQ8-BR8,0)+IF(CA8&lt;BC8,BW8+BX8+BY8-BZ8,0)+IF(CI8&lt;BC8,CE8+CF8+CG8-CH8,0))))))</f>
        <v>0</v>
      </c>
      <c r="BE8" s="3">
        <f>IF(Inputs!$B$27&lt;&gt;"Ready","PENDING INPUTS",MIN((AY8+AZ8+BA8),IF(D8&gt;C8,IF(D8=0,0,BB8*C8/D8),BB8+BD8)))</f>
        <v>0</v>
      </c>
      <c r="BF8" s="3">
        <f>IF(Inputs!$B$27&lt;&gt;"Ready","PENDING INPUTS",MAX(0,(AY8+AZ8+BA8)-BE8))</f>
        <v>0</v>
      </c>
      <c r="BG8" s="3">
        <f>IF(Inputs!$B$27&lt;&gt;"Ready","PENDING INPUTS",BN7)</f>
        <v>0</v>
      </c>
      <c r="BH8" s="3">
        <f>IF(Inputs!$B$27&lt;&gt;"Ready","PENDING INPUTS",IF(A8&lt;=Inputs!$B$6,ROUND(BG8*Inputs!C20/12,2),0))</f>
        <v>0</v>
      </c>
      <c r="BI8" s="3">
        <f>IF(Inputs!$B$27&lt;&gt;"Ready","PENDING INPUTS",IF(AND(A8&lt;=Inputs!$B$6,BG8&gt;0),Inputs!G20,0))</f>
        <v>0</v>
      </c>
      <c r="BJ8" s="3">
        <f>IF(Inputs!$B$27&lt;&gt;"Ready","PENDING INPUTS",IF(A8&gt;Inputs!$B$6,0,MIN((BG8+BH8+BI8),IF(Inputs!H20=1,Inputs!D20,MAX(Inputs!F20,ROUND(BG8*Inputs!E20+BH8+BI8,2))))))</f>
        <v>0</v>
      </c>
      <c r="BK8">
        <f>IF(Inputs!$B$27&lt;&gt;"Ready","PENDING INPUTS",IF(BG8&lt;=0,99,1+IF(AND(K8&gt;0,OR(K8&lt;BG8,AND(K8=BG8,0&lt;6))),1,0)+IF(AND(S8&gt;0,OR(S8&lt;BG8,AND(S8=BG8,1&lt;6))),1,0)+IF(AND(AA8&gt;0,OR(AA8&lt;BG8,AND(AA8=BG8,2&lt;6))),1,0)+IF(AND(AI8&gt;0,OR(AI8&lt;BG8,AND(AI8=BG8,3&lt;6))),1,0)+IF(AND(AQ8&gt;0,OR(AQ8&lt;BG8,AND(AQ8=BG8,4&lt;6))),1,0)+IF(AND(AY8&gt;0,OR(AY8&lt;BG8,AND(AY8=BG8,5&lt;6))),1,0)+IF(AND(BO8&gt;0,OR(BO8&lt;BG8,AND(BO8=BG8,7&lt;6))),1,0)+IF(AND(BW8&gt;0,OR(BW8&lt;BG8,AND(BW8=BG8,8&lt;6))),1,0)+IF(AND(CE8&gt;0,OR(CE8&lt;BG8,AND(CE8=BG8,9&lt;6))),1,0)))</f>
        <v>99</v>
      </c>
      <c r="BL8" s="3">
        <f>IF(Inputs!$B$27&lt;&gt;"Ready","PENDING INPUTS",IF(A8&gt;Inputs!$B$6,0,MIN(MAX(0,(BG8+BH8+BI8)-BJ8),MAX(0,C8-D8-(IF(O8&lt;BK8,K8+L8+M8-N8,0)+IF(W8&lt;BK8,S8+T8+U8-V8,0)+IF(AE8&lt;BK8,AA8+AB8+AC8-AD8,0)+IF(AM8&lt;BK8,AI8+AJ8+AK8-AL8,0)+IF(AU8&lt;BK8,AQ8+AR8+AS8-AT8,0)+IF(BC8&lt;BK8,AY8+AZ8+BA8-BB8,0)+IF(BK8&lt;BK8,BG8+BH8+BI8-BJ8,0)+IF(BS8&lt;BK8,BO8+BP8+BQ8-BR8,0)+IF(CA8&lt;BK8,BW8+BX8+BY8-BZ8,0)+IF(CI8&lt;BK8,CE8+CF8+CG8-CH8,0))))))</f>
        <v>0</v>
      </c>
      <c r="BM8" s="3">
        <f>IF(Inputs!$B$27&lt;&gt;"Ready","PENDING INPUTS",MIN((BG8+BH8+BI8),IF(D8&gt;C8,IF(D8=0,0,BJ8*C8/D8),BJ8+BL8)))</f>
        <v>0</v>
      </c>
      <c r="BN8" s="3">
        <f>IF(Inputs!$B$27&lt;&gt;"Ready","PENDING INPUTS",MAX(0,(BG8+BH8+BI8)-BM8))</f>
        <v>0</v>
      </c>
      <c r="BO8" s="3">
        <f>IF(Inputs!$B$27&lt;&gt;"Ready","PENDING INPUTS",BV7)</f>
        <v>0</v>
      </c>
      <c r="BP8" s="3">
        <f>IF(Inputs!$B$27&lt;&gt;"Ready","PENDING INPUTS",IF(A8&lt;=Inputs!$B$6,ROUND(BO8*Inputs!C21/12,2),0))</f>
        <v>0</v>
      </c>
      <c r="BQ8" s="3">
        <f>IF(Inputs!$B$27&lt;&gt;"Ready","PENDING INPUTS",IF(AND(A8&lt;=Inputs!$B$6,BO8&gt;0),Inputs!G21,0))</f>
        <v>0</v>
      </c>
      <c r="BR8" s="3">
        <f>IF(Inputs!$B$27&lt;&gt;"Ready","PENDING INPUTS",IF(A8&gt;Inputs!$B$6,0,MIN((BO8+BP8+BQ8),IF(Inputs!H21=1,Inputs!D21,MAX(Inputs!F21,ROUND(BO8*Inputs!E21+BP8+BQ8,2))))))</f>
        <v>0</v>
      </c>
      <c r="BS8">
        <f>IF(Inputs!$B$27&lt;&gt;"Ready","PENDING INPUTS",IF(BO8&lt;=0,99,1+IF(AND(K8&gt;0,OR(K8&lt;BO8,AND(K8=BO8,0&lt;7))),1,0)+IF(AND(S8&gt;0,OR(S8&lt;BO8,AND(S8=BO8,1&lt;7))),1,0)+IF(AND(AA8&gt;0,OR(AA8&lt;BO8,AND(AA8=BO8,2&lt;7))),1,0)+IF(AND(AI8&gt;0,OR(AI8&lt;BO8,AND(AI8=BO8,3&lt;7))),1,0)+IF(AND(AQ8&gt;0,OR(AQ8&lt;BO8,AND(AQ8=BO8,4&lt;7))),1,0)+IF(AND(AY8&gt;0,OR(AY8&lt;BO8,AND(AY8=BO8,5&lt;7))),1,0)+IF(AND(BG8&gt;0,OR(BG8&lt;BO8,AND(BG8=BO8,6&lt;7))),1,0)+IF(AND(BW8&gt;0,OR(BW8&lt;BO8,AND(BW8=BO8,8&lt;7))),1,0)+IF(AND(CE8&gt;0,OR(CE8&lt;BO8,AND(CE8=BO8,9&lt;7))),1,0)))</f>
        <v>99</v>
      </c>
      <c r="BT8" s="3">
        <f>IF(Inputs!$B$27&lt;&gt;"Ready","PENDING INPUTS",IF(A8&gt;Inputs!$B$6,0,MIN(MAX(0,(BO8+BP8+BQ8)-BR8),MAX(0,C8-D8-(IF(O8&lt;BS8,K8+L8+M8-N8,0)+IF(W8&lt;BS8,S8+T8+U8-V8,0)+IF(AE8&lt;BS8,AA8+AB8+AC8-AD8,0)+IF(AM8&lt;BS8,AI8+AJ8+AK8-AL8,0)+IF(AU8&lt;BS8,AQ8+AR8+AS8-AT8,0)+IF(BC8&lt;BS8,AY8+AZ8+BA8-BB8,0)+IF(BK8&lt;BS8,BG8+BH8+BI8-BJ8,0)+IF(BS8&lt;BS8,BO8+BP8+BQ8-BR8,0)+IF(CA8&lt;BS8,BW8+BX8+BY8-BZ8,0)+IF(CI8&lt;BS8,CE8+CF8+CG8-CH8,0))))))</f>
        <v>0</v>
      </c>
      <c r="BU8" s="3">
        <f>IF(Inputs!$B$27&lt;&gt;"Ready","PENDING INPUTS",MIN((BO8+BP8+BQ8),IF(D8&gt;C8,IF(D8=0,0,BR8*C8/D8),BR8+BT8)))</f>
        <v>0</v>
      </c>
      <c r="BV8" s="3">
        <f>IF(Inputs!$B$27&lt;&gt;"Ready","PENDING INPUTS",MAX(0,(BO8+BP8+BQ8)-BU8))</f>
        <v>0</v>
      </c>
      <c r="BW8" s="3">
        <f>IF(Inputs!$B$27&lt;&gt;"Ready","PENDING INPUTS",CD7)</f>
        <v>0</v>
      </c>
      <c r="BX8" s="3">
        <f>IF(Inputs!$B$27&lt;&gt;"Ready","PENDING INPUTS",IF(A8&lt;=Inputs!$B$6,ROUND(BW8*Inputs!C22/12,2),0))</f>
        <v>0</v>
      </c>
      <c r="BY8" s="3">
        <f>IF(Inputs!$B$27&lt;&gt;"Ready","PENDING INPUTS",IF(AND(A8&lt;=Inputs!$B$6,BW8&gt;0),Inputs!G22,0))</f>
        <v>0</v>
      </c>
      <c r="BZ8" s="3">
        <f>IF(Inputs!$B$27&lt;&gt;"Ready","PENDING INPUTS",IF(A8&gt;Inputs!$B$6,0,MIN((BW8+BX8+BY8),IF(Inputs!H22=1,Inputs!D22,MAX(Inputs!F22,ROUND(BW8*Inputs!E22+BX8+BY8,2))))))</f>
        <v>0</v>
      </c>
      <c r="CA8">
        <f>IF(Inputs!$B$27&lt;&gt;"Ready","PENDING INPUTS",IF(BW8&lt;=0,99,1+IF(AND(K8&gt;0,OR(K8&lt;BW8,AND(K8=BW8,0&lt;8))),1,0)+IF(AND(S8&gt;0,OR(S8&lt;BW8,AND(S8=BW8,1&lt;8))),1,0)+IF(AND(AA8&gt;0,OR(AA8&lt;BW8,AND(AA8=BW8,2&lt;8))),1,0)+IF(AND(AI8&gt;0,OR(AI8&lt;BW8,AND(AI8=BW8,3&lt;8))),1,0)+IF(AND(AQ8&gt;0,OR(AQ8&lt;BW8,AND(AQ8=BW8,4&lt;8))),1,0)+IF(AND(AY8&gt;0,OR(AY8&lt;BW8,AND(AY8=BW8,5&lt;8))),1,0)+IF(AND(BG8&gt;0,OR(BG8&lt;BW8,AND(BG8=BW8,6&lt;8))),1,0)+IF(AND(BO8&gt;0,OR(BO8&lt;BW8,AND(BO8=BW8,7&lt;8))),1,0)+IF(AND(CE8&gt;0,OR(CE8&lt;BW8,AND(CE8=BW8,9&lt;8))),1,0)))</f>
        <v>99</v>
      </c>
      <c r="CB8" s="3">
        <f>IF(Inputs!$B$27&lt;&gt;"Ready","PENDING INPUTS",IF(A8&gt;Inputs!$B$6,0,MIN(MAX(0,(BW8+BX8+BY8)-BZ8),MAX(0,C8-D8-(IF(O8&lt;CA8,K8+L8+M8-N8,0)+IF(W8&lt;CA8,S8+T8+U8-V8,0)+IF(AE8&lt;CA8,AA8+AB8+AC8-AD8,0)+IF(AM8&lt;CA8,AI8+AJ8+AK8-AL8,0)+IF(AU8&lt;CA8,AQ8+AR8+AS8-AT8,0)+IF(BC8&lt;CA8,AY8+AZ8+BA8-BB8,0)+IF(BK8&lt;CA8,BG8+BH8+BI8-BJ8,0)+IF(BS8&lt;CA8,BO8+BP8+BQ8-BR8,0)+IF(CA8&lt;CA8,BW8+BX8+BY8-BZ8,0)+IF(CI8&lt;CA8,CE8+CF8+CG8-CH8,0))))))</f>
        <v>0</v>
      </c>
      <c r="CC8" s="3">
        <f>IF(Inputs!$B$27&lt;&gt;"Ready","PENDING INPUTS",MIN((BW8+BX8+BY8),IF(D8&gt;C8,IF(D8=0,0,BZ8*C8/D8),BZ8+CB8)))</f>
        <v>0</v>
      </c>
      <c r="CD8" s="3">
        <f>IF(Inputs!$B$27&lt;&gt;"Ready","PENDING INPUTS",MAX(0,(BW8+BX8+BY8)-CC8))</f>
        <v>0</v>
      </c>
      <c r="CE8" s="3">
        <f>IF(Inputs!$B$27&lt;&gt;"Ready","PENDING INPUTS",CL7)</f>
        <v>0</v>
      </c>
      <c r="CF8" s="3">
        <f>IF(Inputs!$B$27&lt;&gt;"Ready","PENDING INPUTS",IF(A8&lt;=Inputs!$B$6,ROUND(CE8*Inputs!C23/12,2),0))</f>
        <v>0</v>
      </c>
      <c r="CG8" s="3">
        <f>IF(Inputs!$B$27&lt;&gt;"Ready","PENDING INPUTS",IF(AND(A8&lt;=Inputs!$B$6,CE8&gt;0),Inputs!G23,0))</f>
        <v>0</v>
      </c>
      <c r="CH8" s="3">
        <f>IF(Inputs!$B$27&lt;&gt;"Ready","PENDING INPUTS",IF(A8&gt;Inputs!$B$6,0,MIN((CE8+CF8+CG8),IF(Inputs!H23=1,Inputs!D23,MAX(Inputs!F23,ROUND(CE8*Inputs!E23+CF8+CG8,2))))))</f>
        <v>0</v>
      </c>
      <c r="CI8">
        <f>IF(Inputs!$B$27&lt;&gt;"Ready","PENDING INPUTS",IF(CE8&lt;=0,99,1+IF(AND(K8&gt;0,OR(K8&lt;CE8,AND(K8=CE8,0&lt;9))),1,0)+IF(AND(S8&gt;0,OR(S8&lt;CE8,AND(S8=CE8,1&lt;9))),1,0)+IF(AND(AA8&gt;0,OR(AA8&lt;CE8,AND(AA8=CE8,2&lt;9))),1,0)+IF(AND(AI8&gt;0,OR(AI8&lt;CE8,AND(AI8=CE8,3&lt;9))),1,0)+IF(AND(AQ8&gt;0,OR(AQ8&lt;CE8,AND(AQ8=CE8,4&lt;9))),1,0)+IF(AND(AY8&gt;0,OR(AY8&lt;CE8,AND(AY8=CE8,5&lt;9))),1,0)+IF(AND(BG8&gt;0,OR(BG8&lt;CE8,AND(BG8=CE8,6&lt;9))),1,0)+IF(AND(BO8&gt;0,OR(BO8&lt;CE8,AND(BO8=CE8,7&lt;9))),1,0)+IF(AND(BW8&gt;0,OR(BW8&lt;CE8,AND(BW8=CE8,8&lt;9))),1,0)))</f>
        <v>99</v>
      </c>
      <c r="CJ8" s="3">
        <f>IF(Inputs!$B$27&lt;&gt;"Ready","PENDING INPUTS",IF(A8&gt;Inputs!$B$6,0,MIN(MAX(0,(CE8+CF8+CG8)-CH8),MAX(0,C8-D8-(IF(O8&lt;CI8,K8+L8+M8-N8,0)+IF(W8&lt;CI8,S8+T8+U8-V8,0)+IF(AE8&lt;CI8,AA8+AB8+AC8-AD8,0)+IF(AM8&lt;CI8,AI8+AJ8+AK8-AL8,0)+IF(AU8&lt;CI8,AQ8+AR8+AS8-AT8,0)+IF(BC8&lt;CI8,AY8+AZ8+BA8-BB8,0)+IF(BK8&lt;CI8,BG8+BH8+BI8-BJ8,0)+IF(BS8&lt;CI8,BO8+BP8+BQ8-BR8,0)+IF(CA8&lt;CI8,BW8+BX8+BY8-BZ8,0)+IF(CI8&lt;CI8,CE8+CF8+CG8-CH8,0))))))</f>
        <v>0</v>
      </c>
      <c r="CK8" s="3">
        <f>IF(Inputs!$B$27&lt;&gt;"Ready","PENDING INPUTS",MIN((CE8+CF8+CG8),IF(D8&gt;C8,IF(D8=0,0,CH8*C8/D8),CH8+CJ8)))</f>
        <v>0</v>
      </c>
      <c r="CL8" s="3">
        <f>IF(Inputs!$B$27&lt;&gt;"Ready","PENDING INPUTS",MAX(0,(CE8+CF8+CG8)-CK8))</f>
        <v>0</v>
      </c>
    </row>
    <row r="9" spans="1:90" ht="27.95" customHeight="1" x14ac:dyDescent="0.25">
      <c r="A9">
        <v>5</v>
      </c>
      <c r="B9" s="13">
        <f>IF(Inputs!$B$27&lt;&gt;"Ready","PENDING INPUTS",EDATE(Inputs!$B$5,A9-1))</f>
        <v>46419</v>
      </c>
      <c r="C9" s="3">
        <f>IF(Inputs!$B$27&lt;&gt;"Ready","PENDING INPUTS",IF(A9&lt;=Inputs!$B$6,MAX(0,Inputs!$B$4+IF(A9=Inputs!$B$7,Inputs!$B$8,0)+IF(A9=Inputs!$B$9,Inputs!$B$10,0)),0))</f>
        <v>0</v>
      </c>
      <c r="D9" s="3">
        <f>IF(Inputs!$B$27&lt;&gt;"Ready","PENDING INPUTS",SUM(N9,V9,AD9,AL9,AT9,BB9,BJ9,BR9,BZ9,CH9))</f>
        <v>0</v>
      </c>
      <c r="E9" s="3">
        <f>IF(Inputs!$B$27&lt;&gt;"Ready","PENDING INPUTS",MAX(0,D9-C9))</f>
        <v>0</v>
      </c>
      <c r="F9" s="3">
        <f>IF(Inputs!$B$27&lt;&gt;"Ready","PENDING INPUTS",SUM(Q9,Y9,AG9,AO9,AW9,BE9,BM9,BU9,CC9,CK9))</f>
        <v>0</v>
      </c>
      <c r="G9" s="3">
        <f>IF(Inputs!$B$27&lt;&gt;"Ready","PENDING INPUTS",SUM(L9,T9,AB9,AJ9,AR9,AZ9,BH9,BP9,BX9,CF9))</f>
        <v>0</v>
      </c>
      <c r="H9" s="3">
        <f>IF(Inputs!$B$27&lt;&gt;"Ready","PENDING INPUTS",SUM(M9,U9,AC9,AK9,AS9,BA9,BI9,BQ9,BY9,CG9))</f>
        <v>0</v>
      </c>
      <c r="I9" s="3">
        <f>IF(Inputs!$B$27&lt;&gt;"Ready","PENDING INPUTS",SUM(R9,Z9,AH9,AP9,AX9,BF9,BN9,BV9,CD9,CL9))</f>
        <v>0</v>
      </c>
      <c r="J9" t="str">
        <f>IF(Inputs!$B$27&lt;&gt;"Ready","PENDING INPUTS",IF(A9&gt;Inputs!$B$6,"Beyond horizon",IF(E9&gt;0.005,"MINIMUM SHORTFALL",IF(I9&lt;0.005,"Paid off","In progress"))))</f>
        <v>Paid off</v>
      </c>
      <c r="K9" s="3">
        <f>IF(Inputs!$B$27&lt;&gt;"Ready","PENDING INPUTS",R8)</f>
        <v>0</v>
      </c>
      <c r="L9" s="3">
        <f>IF(Inputs!$B$27&lt;&gt;"Ready","PENDING INPUTS",IF(A9&lt;=Inputs!$B$6,ROUND(K9*Inputs!C14/12,2),0))</f>
        <v>0</v>
      </c>
      <c r="M9" s="3">
        <f>IF(Inputs!$B$27&lt;&gt;"Ready","PENDING INPUTS",IF(AND(A9&lt;=Inputs!$B$6,K9&gt;0),Inputs!G14,0))</f>
        <v>0</v>
      </c>
      <c r="N9" s="3">
        <f>IF(Inputs!$B$27&lt;&gt;"Ready","PENDING INPUTS",IF(A9&gt;Inputs!$B$6,0,MIN((K9+L9+M9),IF(Inputs!H14=1,Inputs!D14,MAX(Inputs!F14,ROUND(K9*Inputs!E14+L9+M9,2))))))</f>
        <v>0</v>
      </c>
      <c r="O9">
        <f>IF(Inputs!$B$27&lt;&gt;"Ready","PENDING INPUTS",IF(K9&lt;=0,99,1+IF(AND(S9&gt;0,OR(S9&lt;K9,AND(S9=K9,1&lt;0))),1,0)+IF(AND(AA9&gt;0,OR(AA9&lt;K9,AND(AA9=K9,2&lt;0))),1,0)+IF(AND(AI9&gt;0,OR(AI9&lt;K9,AND(AI9=K9,3&lt;0))),1,0)+IF(AND(AQ9&gt;0,OR(AQ9&lt;K9,AND(AQ9=K9,4&lt;0))),1,0)+IF(AND(AY9&gt;0,OR(AY9&lt;K9,AND(AY9=K9,5&lt;0))),1,0)+IF(AND(BG9&gt;0,OR(BG9&lt;K9,AND(BG9=K9,6&lt;0))),1,0)+IF(AND(BO9&gt;0,OR(BO9&lt;K9,AND(BO9=K9,7&lt;0))),1,0)+IF(AND(BW9&gt;0,OR(BW9&lt;K9,AND(BW9=K9,8&lt;0))),1,0)+IF(AND(CE9&gt;0,OR(CE9&lt;K9,AND(CE9=K9,9&lt;0))),1,0)))</f>
        <v>99</v>
      </c>
      <c r="P9" s="3">
        <f>IF(Inputs!$B$27&lt;&gt;"Ready","PENDING INPUTS",IF(A9&gt;Inputs!$B$6,0,MIN(MAX(0,(K9+L9+M9)-N9),MAX(0,C9-D9-(IF(O9&lt;O9,K9+L9+M9-N9,0)+IF(W9&lt;O9,S9+T9+U9-V9,0)+IF(AE9&lt;O9,AA9+AB9+AC9-AD9,0)+IF(AM9&lt;O9,AI9+AJ9+AK9-AL9,0)+IF(AU9&lt;O9,AQ9+AR9+AS9-AT9,0)+IF(BC9&lt;O9,AY9+AZ9+BA9-BB9,0)+IF(BK9&lt;O9,BG9+BH9+BI9-BJ9,0)+IF(BS9&lt;O9,BO9+BP9+BQ9-BR9,0)+IF(CA9&lt;O9,BW9+BX9+BY9-BZ9,0)+IF(CI9&lt;O9,CE9+CF9+CG9-CH9,0))))))</f>
        <v>0</v>
      </c>
      <c r="Q9" s="3">
        <f>IF(Inputs!$B$27&lt;&gt;"Ready","PENDING INPUTS",MIN((K9+L9+M9),IF(D9&gt;C9,IF(D9=0,0,N9*C9/D9),N9+P9)))</f>
        <v>0</v>
      </c>
      <c r="R9" s="3">
        <f>IF(Inputs!$B$27&lt;&gt;"Ready","PENDING INPUTS",MAX(0,(K9+L9+M9)-Q9))</f>
        <v>0</v>
      </c>
      <c r="S9" s="3">
        <f>IF(Inputs!$B$27&lt;&gt;"Ready","PENDING INPUTS",Z8)</f>
        <v>0</v>
      </c>
      <c r="T9" s="3">
        <f>IF(Inputs!$B$27&lt;&gt;"Ready","PENDING INPUTS",IF(A9&lt;=Inputs!$B$6,ROUND(S9*Inputs!C15/12,2),0))</f>
        <v>0</v>
      </c>
      <c r="U9" s="3">
        <f>IF(Inputs!$B$27&lt;&gt;"Ready","PENDING INPUTS",IF(AND(A9&lt;=Inputs!$B$6,S9&gt;0),Inputs!G15,0))</f>
        <v>0</v>
      </c>
      <c r="V9" s="3">
        <f>IF(Inputs!$B$27&lt;&gt;"Ready","PENDING INPUTS",IF(A9&gt;Inputs!$B$6,0,MIN((S9+T9+U9),IF(Inputs!H15=1,Inputs!D15,MAX(Inputs!F15,ROUND(S9*Inputs!E15+T9+U9,2))))))</f>
        <v>0</v>
      </c>
      <c r="W9">
        <f>IF(Inputs!$B$27&lt;&gt;"Ready","PENDING INPUTS",IF(S9&lt;=0,99,1+IF(AND(K9&gt;0,OR(K9&lt;S9,AND(K9=S9,0&lt;1))),1,0)+IF(AND(AA9&gt;0,OR(AA9&lt;S9,AND(AA9=S9,2&lt;1))),1,0)+IF(AND(AI9&gt;0,OR(AI9&lt;S9,AND(AI9=S9,3&lt;1))),1,0)+IF(AND(AQ9&gt;0,OR(AQ9&lt;S9,AND(AQ9=S9,4&lt;1))),1,0)+IF(AND(AY9&gt;0,OR(AY9&lt;S9,AND(AY9=S9,5&lt;1))),1,0)+IF(AND(BG9&gt;0,OR(BG9&lt;S9,AND(BG9=S9,6&lt;1))),1,0)+IF(AND(BO9&gt;0,OR(BO9&lt;S9,AND(BO9=S9,7&lt;1))),1,0)+IF(AND(BW9&gt;0,OR(BW9&lt;S9,AND(BW9=S9,8&lt;1))),1,0)+IF(AND(CE9&gt;0,OR(CE9&lt;S9,AND(CE9=S9,9&lt;1))),1,0)))</f>
        <v>99</v>
      </c>
      <c r="X9" s="3">
        <f>IF(Inputs!$B$27&lt;&gt;"Ready","PENDING INPUTS",IF(A9&gt;Inputs!$B$6,0,MIN(MAX(0,(S9+T9+U9)-V9),MAX(0,C9-D9-(IF(O9&lt;W9,K9+L9+M9-N9,0)+IF(W9&lt;W9,S9+T9+U9-V9,0)+IF(AE9&lt;W9,AA9+AB9+AC9-AD9,0)+IF(AM9&lt;W9,AI9+AJ9+AK9-AL9,0)+IF(AU9&lt;W9,AQ9+AR9+AS9-AT9,0)+IF(BC9&lt;W9,AY9+AZ9+BA9-BB9,0)+IF(BK9&lt;W9,BG9+BH9+BI9-BJ9,0)+IF(BS9&lt;W9,BO9+BP9+BQ9-BR9,0)+IF(CA9&lt;W9,BW9+BX9+BY9-BZ9,0)+IF(CI9&lt;W9,CE9+CF9+CG9-CH9,0))))))</f>
        <v>0</v>
      </c>
      <c r="Y9" s="3">
        <f>IF(Inputs!$B$27&lt;&gt;"Ready","PENDING INPUTS",MIN((S9+T9+U9),IF(D9&gt;C9,IF(D9=0,0,V9*C9/D9),V9+X9)))</f>
        <v>0</v>
      </c>
      <c r="Z9" s="3">
        <f>IF(Inputs!$B$27&lt;&gt;"Ready","PENDING INPUTS",MAX(0,(S9+T9+U9)-Y9))</f>
        <v>0</v>
      </c>
      <c r="AA9" s="3">
        <f>IF(Inputs!$B$27&lt;&gt;"Ready","PENDING INPUTS",AH8)</f>
        <v>0</v>
      </c>
      <c r="AB9" s="3">
        <f>IF(Inputs!$B$27&lt;&gt;"Ready","PENDING INPUTS",IF(A9&lt;=Inputs!$B$6,ROUND(AA9*Inputs!C16/12,2),0))</f>
        <v>0</v>
      </c>
      <c r="AC9" s="3">
        <f>IF(Inputs!$B$27&lt;&gt;"Ready","PENDING INPUTS",IF(AND(A9&lt;=Inputs!$B$6,AA9&gt;0),Inputs!G16,0))</f>
        <v>0</v>
      </c>
      <c r="AD9" s="3">
        <f>IF(Inputs!$B$27&lt;&gt;"Ready","PENDING INPUTS",IF(A9&gt;Inputs!$B$6,0,MIN((AA9+AB9+AC9),IF(Inputs!H16=1,Inputs!D16,MAX(Inputs!F16,ROUND(AA9*Inputs!E16+AB9+AC9,2))))))</f>
        <v>0</v>
      </c>
      <c r="AE9">
        <f>IF(Inputs!$B$27&lt;&gt;"Ready","PENDING INPUTS",IF(AA9&lt;=0,99,1+IF(AND(K9&gt;0,OR(K9&lt;AA9,AND(K9=AA9,0&lt;2))),1,0)+IF(AND(S9&gt;0,OR(S9&lt;AA9,AND(S9=AA9,1&lt;2))),1,0)+IF(AND(AI9&gt;0,OR(AI9&lt;AA9,AND(AI9=AA9,3&lt;2))),1,0)+IF(AND(AQ9&gt;0,OR(AQ9&lt;AA9,AND(AQ9=AA9,4&lt;2))),1,0)+IF(AND(AY9&gt;0,OR(AY9&lt;AA9,AND(AY9=AA9,5&lt;2))),1,0)+IF(AND(BG9&gt;0,OR(BG9&lt;AA9,AND(BG9=AA9,6&lt;2))),1,0)+IF(AND(BO9&gt;0,OR(BO9&lt;AA9,AND(BO9=AA9,7&lt;2))),1,0)+IF(AND(BW9&gt;0,OR(BW9&lt;AA9,AND(BW9=AA9,8&lt;2))),1,0)+IF(AND(CE9&gt;0,OR(CE9&lt;AA9,AND(CE9=AA9,9&lt;2))),1,0)))</f>
        <v>99</v>
      </c>
      <c r="AF9" s="3">
        <f>IF(Inputs!$B$27&lt;&gt;"Ready","PENDING INPUTS",IF(A9&gt;Inputs!$B$6,0,MIN(MAX(0,(AA9+AB9+AC9)-AD9),MAX(0,C9-D9-(IF(O9&lt;AE9,K9+L9+M9-N9,0)+IF(W9&lt;AE9,S9+T9+U9-V9,0)+IF(AE9&lt;AE9,AA9+AB9+AC9-AD9,0)+IF(AM9&lt;AE9,AI9+AJ9+AK9-AL9,0)+IF(AU9&lt;AE9,AQ9+AR9+AS9-AT9,0)+IF(BC9&lt;AE9,AY9+AZ9+BA9-BB9,0)+IF(BK9&lt;AE9,BG9+BH9+BI9-BJ9,0)+IF(BS9&lt;AE9,BO9+BP9+BQ9-BR9,0)+IF(CA9&lt;AE9,BW9+BX9+BY9-BZ9,0)+IF(CI9&lt;AE9,CE9+CF9+CG9-CH9,0))))))</f>
        <v>0</v>
      </c>
      <c r="AG9" s="3">
        <f>IF(Inputs!$B$27&lt;&gt;"Ready","PENDING INPUTS",MIN((AA9+AB9+AC9),IF(D9&gt;C9,IF(D9=0,0,AD9*C9/D9),AD9+AF9)))</f>
        <v>0</v>
      </c>
      <c r="AH9" s="3">
        <f>IF(Inputs!$B$27&lt;&gt;"Ready","PENDING INPUTS",MAX(0,(AA9+AB9+AC9)-AG9))</f>
        <v>0</v>
      </c>
      <c r="AI9" s="3">
        <f>IF(Inputs!$B$27&lt;&gt;"Ready","PENDING INPUTS",AP8)</f>
        <v>0</v>
      </c>
      <c r="AJ9" s="3">
        <f>IF(Inputs!$B$27&lt;&gt;"Ready","PENDING INPUTS",IF(A9&lt;=Inputs!$B$6,ROUND(AI9*Inputs!C17/12,2),0))</f>
        <v>0</v>
      </c>
      <c r="AK9" s="3">
        <f>IF(Inputs!$B$27&lt;&gt;"Ready","PENDING INPUTS",IF(AND(A9&lt;=Inputs!$B$6,AI9&gt;0),Inputs!G17,0))</f>
        <v>0</v>
      </c>
      <c r="AL9" s="3">
        <f>IF(Inputs!$B$27&lt;&gt;"Ready","PENDING INPUTS",IF(A9&gt;Inputs!$B$6,0,MIN((AI9+AJ9+AK9),IF(Inputs!H17=1,Inputs!D17,MAX(Inputs!F17,ROUND(AI9*Inputs!E17+AJ9+AK9,2))))))</f>
        <v>0</v>
      </c>
      <c r="AM9">
        <f>IF(Inputs!$B$27&lt;&gt;"Ready","PENDING INPUTS",IF(AI9&lt;=0,99,1+IF(AND(K9&gt;0,OR(K9&lt;AI9,AND(K9=AI9,0&lt;3))),1,0)+IF(AND(S9&gt;0,OR(S9&lt;AI9,AND(S9=AI9,1&lt;3))),1,0)+IF(AND(AA9&gt;0,OR(AA9&lt;AI9,AND(AA9=AI9,2&lt;3))),1,0)+IF(AND(AQ9&gt;0,OR(AQ9&lt;AI9,AND(AQ9=AI9,4&lt;3))),1,0)+IF(AND(AY9&gt;0,OR(AY9&lt;AI9,AND(AY9=AI9,5&lt;3))),1,0)+IF(AND(BG9&gt;0,OR(BG9&lt;AI9,AND(BG9=AI9,6&lt;3))),1,0)+IF(AND(BO9&gt;0,OR(BO9&lt;AI9,AND(BO9=AI9,7&lt;3))),1,0)+IF(AND(BW9&gt;0,OR(BW9&lt;AI9,AND(BW9=AI9,8&lt;3))),1,0)+IF(AND(CE9&gt;0,OR(CE9&lt;AI9,AND(CE9=AI9,9&lt;3))),1,0)))</f>
        <v>99</v>
      </c>
      <c r="AN9" s="3">
        <f>IF(Inputs!$B$27&lt;&gt;"Ready","PENDING INPUTS",IF(A9&gt;Inputs!$B$6,0,MIN(MAX(0,(AI9+AJ9+AK9)-AL9),MAX(0,C9-D9-(IF(O9&lt;AM9,K9+L9+M9-N9,0)+IF(W9&lt;AM9,S9+T9+U9-V9,0)+IF(AE9&lt;AM9,AA9+AB9+AC9-AD9,0)+IF(AM9&lt;AM9,AI9+AJ9+AK9-AL9,0)+IF(AU9&lt;AM9,AQ9+AR9+AS9-AT9,0)+IF(BC9&lt;AM9,AY9+AZ9+BA9-BB9,0)+IF(BK9&lt;AM9,BG9+BH9+BI9-BJ9,0)+IF(BS9&lt;AM9,BO9+BP9+BQ9-BR9,0)+IF(CA9&lt;AM9,BW9+BX9+BY9-BZ9,0)+IF(CI9&lt;AM9,CE9+CF9+CG9-CH9,0))))))</f>
        <v>0</v>
      </c>
      <c r="AO9" s="3">
        <f>IF(Inputs!$B$27&lt;&gt;"Ready","PENDING INPUTS",MIN((AI9+AJ9+AK9),IF(D9&gt;C9,IF(D9=0,0,AL9*C9/D9),AL9+AN9)))</f>
        <v>0</v>
      </c>
      <c r="AP9" s="3">
        <f>IF(Inputs!$B$27&lt;&gt;"Ready","PENDING INPUTS",MAX(0,(AI9+AJ9+AK9)-AO9))</f>
        <v>0</v>
      </c>
      <c r="AQ9" s="3">
        <f>IF(Inputs!$B$27&lt;&gt;"Ready","PENDING INPUTS",AX8)</f>
        <v>0</v>
      </c>
      <c r="AR9" s="3">
        <f>IF(Inputs!$B$27&lt;&gt;"Ready","PENDING INPUTS",IF(A9&lt;=Inputs!$B$6,ROUND(AQ9*Inputs!C18/12,2),0))</f>
        <v>0</v>
      </c>
      <c r="AS9" s="3">
        <f>IF(Inputs!$B$27&lt;&gt;"Ready","PENDING INPUTS",IF(AND(A9&lt;=Inputs!$B$6,AQ9&gt;0),Inputs!G18,0))</f>
        <v>0</v>
      </c>
      <c r="AT9" s="3">
        <f>IF(Inputs!$B$27&lt;&gt;"Ready","PENDING INPUTS",IF(A9&gt;Inputs!$B$6,0,MIN((AQ9+AR9+AS9),IF(Inputs!H18=1,Inputs!D18,MAX(Inputs!F18,ROUND(AQ9*Inputs!E18+AR9+AS9,2))))))</f>
        <v>0</v>
      </c>
      <c r="AU9">
        <f>IF(Inputs!$B$27&lt;&gt;"Ready","PENDING INPUTS",IF(AQ9&lt;=0,99,1+IF(AND(K9&gt;0,OR(K9&lt;AQ9,AND(K9=AQ9,0&lt;4))),1,0)+IF(AND(S9&gt;0,OR(S9&lt;AQ9,AND(S9=AQ9,1&lt;4))),1,0)+IF(AND(AA9&gt;0,OR(AA9&lt;AQ9,AND(AA9=AQ9,2&lt;4))),1,0)+IF(AND(AI9&gt;0,OR(AI9&lt;AQ9,AND(AI9=AQ9,3&lt;4))),1,0)+IF(AND(AY9&gt;0,OR(AY9&lt;AQ9,AND(AY9=AQ9,5&lt;4))),1,0)+IF(AND(BG9&gt;0,OR(BG9&lt;AQ9,AND(BG9=AQ9,6&lt;4))),1,0)+IF(AND(BO9&gt;0,OR(BO9&lt;AQ9,AND(BO9=AQ9,7&lt;4))),1,0)+IF(AND(BW9&gt;0,OR(BW9&lt;AQ9,AND(BW9=AQ9,8&lt;4))),1,0)+IF(AND(CE9&gt;0,OR(CE9&lt;AQ9,AND(CE9=AQ9,9&lt;4))),1,0)))</f>
        <v>99</v>
      </c>
      <c r="AV9" s="3">
        <f>IF(Inputs!$B$27&lt;&gt;"Ready","PENDING INPUTS",IF(A9&gt;Inputs!$B$6,0,MIN(MAX(0,(AQ9+AR9+AS9)-AT9),MAX(0,C9-D9-(IF(O9&lt;AU9,K9+L9+M9-N9,0)+IF(W9&lt;AU9,S9+T9+U9-V9,0)+IF(AE9&lt;AU9,AA9+AB9+AC9-AD9,0)+IF(AM9&lt;AU9,AI9+AJ9+AK9-AL9,0)+IF(AU9&lt;AU9,AQ9+AR9+AS9-AT9,0)+IF(BC9&lt;AU9,AY9+AZ9+BA9-BB9,0)+IF(BK9&lt;AU9,BG9+BH9+BI9-BJ9,0)+IF(BS9&lt;AU9,BO9+BP9+BQ9-BR9,0)+IF(CA9&lt;AU9,BW9+BX9+BY9-BZ9,0)+IF(CI9&lt;AU9,CE9+CF9+CG9-CH9,0))))))</f>
        <v>0</v>
      </c>
      <c r="AW9" s="3">
        <f>IF(Inputs!$B$27&lt;&gt;"Ready","PENDING INPUTS",MIN((AQ9+AR9+AS9),IF(D9&gt;C9,IF(D9=0,0,AT9*C9/D9),AT9+AV9)))</f>
        <v>0</v>
      </c>
      <c r="AX9" s="3">
        <f>IF(Inputs!$B$27&lt;&gt;"Ready","PENDING INPUTS",MAX(0,(AQ9+AR9+AS9)-AW9))</f>
        <v>0</v>
      </c>
      <c r="AY9" s="3">
        <f>IF(Inputs!$B$27&lt;&gt;"Ready","PENDING INPUTS",BF8)</f>
        <v>0</v>
      </c>
      <c r="AZ9" s="3">
        <f>IF(Inputs!$B$27&lt;&gt;"Ready","PENDING INPUTS",IF(A9&lt;=Inputs!$B$6,ROUND(AY9*Inputs!C19/12,2),0))</f>
        <v>0</v>
      </c>
      <c r="BA9" s="3">
        <f>IF(Inputs!$B$27&lt;&gt;"Ready","PENDING INPUTS",IF(AND(A9&lt;=Inputs!$B$6,AY9&gt;0),Inputs!G19,0))</f>
        <v>0</v>
      </c>
      <c r="BB9" s="3">
        <f>IF(Inputs!$B$27&lt;&gt;"Ready","PENDING INPUTS",IF(A9&gt;Inputs!$B$6,0,MIN((AY9+AZ9+BA9),IF(Inputs!H19=1,Inputs!D19,MAX(Inputs!F19,ROUND(AY9*Inputs!E19+AZ9+BA9,2))))))</f>
        <v>0</v>
      </c>
      <c r="BC9">
        <f>IF(Inputs!$B$27&lt;&gt;"Ready","PENDING INPUTS",IF(AY9&lt;=0,99,1+IF(AND(K9&gt;0,OR(K9&lt;AY9,AND(K9=AY9,0&lt;5))),1,0)+IF(AND(S9&gt;0,OR(S9&lt;AY9,AND(S9=AY9,1&lt;5))),1,0)+IF(AND(AA9&gt;0,OR(AA9&lt;AY9,AND(AA9=AY9,2&lt;5))),1,0)+IF(AND(AI9&gt;0,OR(AI9&lt;AY9,AND(AI9=AY9,3&lt;5))),1,0)+IF(AND(AQ9&gt;0,OR(AQ9&lt;AY9,AND(AQ9=AY9,4&lt;5))),1,0)+IF(AND(BG9&gt;0,OR(BG9&lt;AY9,AND(BG9=AY9,6&lt;5))),1,0)+IF(AND(BO9&gt;0,OR(BO9&lt;AY9,AND(BO9=AY9,7&lt;5))),1,0)+IF(AND(BW9&gt;0,OR(BW9&lt;AY9,AND(BW9=AY9,8&lt;5))),1,0)+IF(AND(CE9&gt;0,OR(CE9&lt;AY9,AND(CE9=AY9,9&lt;5))),1,0)))</f>
        <v>99</v>
      </c>
      <c r="BD9" s="3">
        <f>IF(Inputs!$B$27&lt;&gt;"Ready","PENDING INPUTS",IF(A9&gt;Inputs!$B$6,0,MIN(MAX(0,(AY9+AZ9+BA9)-BB9),MAX(0,C9-D9-(IF(O9&lt;BC9,K9+L9+M9-N9,0)+IF(W9&lt;BC9,S9+T9+U9-V9,0)+IF(AE9&lt;BC9,AA9+AB9+AC9-AD9,0)+IF(AM9&lt;BC9,AI9+AJ9+AK9-AL9,0)+IF(AU9&lt;BC9,AQ9+AR9+AS9-AT9,0)+IF(BC9&lt;BC9,AY9+AZ9+BA9-BB9,0)+IF(BK9&lt;BC9,BG9+BH9+BI9-BJ9,0)+IF(BS9&lt;BC9,BO9+BP9+BQ9-BR9,0)+IF(CA9&lt;BC9,BW9+BX9+BY9-BZ9,0)+IF(CI9&lt;BC9,CE9+CF9+CG9-CH9,0))))))</f>
        <v>0</v>
      </c>
      <c r="BE9" s="3">
        <f>IF(Inputs!$B$27&lt;&gt;"Ready","PENDING INPUTS",MIN((AY9+AZ9+BA9),IF(D9&gt;C9,IF(D9=0,0,BB9*C9/D9),BB9+BD9)))</f>
        <v>0</v>
      </c>
      <c r="BF9" s="3">
        <f>IF(Inputs!$B$27&lt;&gt;"Ready","PENDING INPUTS",MAX(0,(AY9+AZ9+BA9)-BE9))</f>
        <v>0</v>
      </c>
      <c r="BG9" s="3">
        <f>IF(Inputs!$B$27&lt;&gt;"Ready","PENDING INPUTS",BN8)</f>
        <v>0</v>
      </c>
      <c r="BH9" s="3">
        <f>IF(Inputs!$B$27&lt;&gt;"Ready","PENDING INPUTS",IF(A9&lt;=Inputs!$B$6,ROUND(BG9*Inputs!C20/12,2),0))</f>
        <v>0</v>
      </c>
      <c r="BI9" s="3">
        <f>IF(Inputs!$B$27&lt;&gt;"Ready","PENDING INPUTS",IF(AND(A9&lt;=Inputs!$B$6,BG9&gt;0),Inputs!G20,0))</f>
        <v>0</v>
      </c>
      <c r="BJ9" s="3">
        <f>IF(Inputs!$B$27&lt;&gt;"Ready","PENDING INPUTS",IF(A9&gt;Inputs!$B$6,0,MIN((BG9+BH9+BI9),IF(Inputs!H20=1,Inputs!D20,MAX(Inputs!F20,ROUND(BG9*Inputs!E20+BH9+BI9,2))))))</f>
        <v>0</v>
      </c>
      <c r="BK9">
        <f>IF(Inputs!$B$27&lt;&gt;"Ready","PENDING INPUTS",IF(BG9&lt;=0,99,1+IF(AND(K9&gt;0,OR(K9&lt;BG9,AND(K9=BG9,0&lt;6))),1,0)+IF(AND(S9&gt;0,OR(S9&lt;BG9,AND(S9=BG9,1&lt;6))),1,0)+IF(AND(AA9&gt;0,OR(AA9&lt;BG9,AND(AA9=BG9,2&lt;6))),1,0)+IF(AND(AI9&gt;0,OR(AI9&lt;BG9,AND(AI9=BG9,3&lt;6))),1,0)+IF(AND(AQ9&gt;0,OR(AQ9&lt;BG9,AND(AQ9=BG9,4&lt;6))),1,0)+IF(AND(AY9&gt;0,OR(AY9&lt;BG9,AND(AY9=BG9,5&lt;6))),1,0)+IF(AND(BO9&gt;0,OR(BO9&lt;BG9,AND(BO9=BG9,7&lt;6))),1,0)+IF(AND(BW9&gt;0,OR(BW9&lt;BG9,AND(BW9=BG9,8&lt;6))),1,0)+IF(AND(CE9&gt;0,OR(CE9&lt;BG9,AND(CE9=BG9,9&lt;6))),1,0)))</f>
        <v>99</v>
      </c>
      <c r="BL9" s="3">
        <f>IF(Inputs!$B$27&lt;&gt;"Ready","PENDING INPUTS",IF(A9&gt;Inputs!$B$6,0,MIN(MAX(0,(BG9+BH9+BI9)-BJ9),MAX(0,C9-D9-(IF(O9&lt;BK9,K9+L9+M9-N9,0)+IF(W9&lt;BK9,S9+T9+U9-V9,0)+IF(AE9&lt;BK9,AA9+AB9+AC9-AD9,0)+IF(AM9&lt;BK9,AI9+AJ9+AK9-AL9,0)+IF(AU9&lt;BK9,AQ9+AR9+AS9-AT9,0)+IF(BC9&lt;BK9,AY9+AZ9+BA9-BB9,0)+IF(BK9&lt;BK9,BG9+BH9+BI9-BJ9,0)+IF(BS9&lt;BK9,BO9+BP9+BQ9-BR9,0)+IF(CA9&lt;BK9,BW9+BX9+BY9-BZ9,0)+IF(CI9&lt;BK9,CE9+CF9+CG9-CH9,0))))))</f>
        <v>0</v>
      </c>
      <c r="BM9" s="3">
        <f>IF(Inputs!$B$27&lt;&gt;"Ready","PENDING INPUTS",MIN((BG9+BH9+BI9),IF(D9&gt;C9,IF(D9=0,0,BJ9*C9/D9),BJ9+BL9)))</f>
        <v>0</v>
      </c>
      <c r="BN9" s="3">
        <f>IF(Inputs!$B$27&lt;&gt;"Ready","PENDING INPUTS",MAX(0,(BG9+BH9+BI9)-BM9))</f>
        <v>0</v>
      </c>
      <c r="BO9" s="3">
        <f>IF(Inputs!$B$27&lt;&gt;"Ready","PENDING INPUTS",BV8)</f>
        <v>0</v>
      </c>
      <c r="BP9" s="3">
        <f>IF(Inputs!$B$27&lt;&gt;"Ready","PENDING INPUTS",IF(A9&lt;=Inputs!$B$6,ROUND(BO9*Inputs!C21/12,2),0))</f>
        <v>0</v>
      </c>
      <c r="BQ9" s="3">
        <f>IF(Inputs!$B$27&lt;&gt;"Ready","PENDING INPUTS",IF(AND(A9&lt;=Inputs!$B$6,BO9&gt;0),Inputs!G21,0))</f>
        <v>0</v>
      </c>
      <c r="BR9" s="3">
        <f>IF(Inputs!$B$27&lt;&gt;"Ready","PENDING INPUTS",IF(A9&gt;Inputs!$B$6,0,MIN((BO9+BP9+BQ9),IF(Inputs!H21=1,Inputs!D21,MAX(Inputs!F21,ROUND(BO9*Inputs!E21+BP9+BQ9,2))))))</f>
        <v>0</v>
      </c>
      <c r="BS9">
        <f>IF(Inputs!$B$27&lt;&gt;"Ready","PENDING INPUTS",IF(BO9&lt;=0,99,1+IF(AND(K9&gt;0,OR(K9&lt;BO9,AND(K9=BO9,0&lt;7))),1,0)+IF(AND(S9&gt;0,OR(S9&lt;BO9,AND(S9=BO9,1&lt;7))),1,0)+IF(AND(AA9&gt;0,OR(AA9&lt;BO9,AND(AA9=BO9,2&lt;7))),1,0)+IF(AND(AI9&gt;0,OR(AI9&lt;BO9,AND(AI9=BO9,3&lt;7))),1,0)+IF(AND(AQ9&gt;0,OR(AQ9&lt;BO9,AND(AQ9=BO9,4&lt;7))),1,0)+IF(AND(AY9&gt;0,OR(AY9&lt;BO9,AND(AY9=BO9,5&lt;7))),1,0)+IF(AND(BG9&gt;0,OR(BG9&lt;BO9,AND(BG9=BO9,6&lt;7))),1,0)+IF(AND(BW9&gt;0,OR(BW9&lt;BO9,AND(BW9=BO9,8&lt;7))),1,0)+IF(AND(CE9&gt;0,OR(CE9&lt;BO9,AND(CE9=BO9,9&lt;7))),1,0)))</f>
        <v>99</v>
      </c>
      <c r="BT9" s="3">
        <f>IF(Inputs!$B$27&lt;&gt;"Ready","PENDING INPUTS",IF(A9&gt;Inputs!$B$6,0,MIN(MAX(0,(BO9+BP9+BQ9)-BR9),MAX(0,C9-D9-(IF(O9&lt;BS9,K9+L9+M9-N9,0)+IF(W9&lt;BS9,S9+T9+U9-V9,0)+IF(AE9&lt;BS9,AA9+AB9+AC9-AD9,0)+IF(AM9&lt;BS9,AI9+AJ9+AK9-AL9,0)+IF(AU9&lt;BS9,AQ9+AR9+AS9-AT9,0)+IF(BC9&lt;BS9,AY9+AZ9+BA9-BB9,0)+IF(BK9&lt;BS9,BG9+BH9+BI9-BJ9,0)+IF(BS9&lt;BS9,BO9+BP9+BQ9-BR9,0)+IF(CA9&lt;BS9,BW9+BX9+BY9-BZ9,0)+IF(CI9&lt;BS9,CE9+CF9+CG9-CH9,0))))))</f>
        <v>0</v>
      </c>
      <c r="BU9" s="3">
        <f>IF(Inputs!$B$27&lt;&gt;"Ready","PENDING INPUTS",MIN((BO9+BP9+BQ9),IF(D9&gt;C9,IF(D9=0,0,BR9*C9/D9),BR9+BT9)))</f>
        <v>0</v>
      </c>
      <c r="BV9" s="3">
        <f>IF(Inputs!$B$27&lt;&gt;"Ready","PENDING INPUTS",MAX(0,(BO9+BP9+BQ9)-BU9))</f>
        <v>0</v>
      </c>
      <c r="BW9" s="3">
        <f>IF(Inputs!$B$27&lt;&gt;"Ready","PENDING INPUTS",CD8)</f>
        <v>0</v>
      </c>
      <c r="BX9" s="3">
        <f>IF(Inputs!$B$27&lt;&gt;"Ready","PENDING INPUTS",IF(A9&lt;=Inputs!$B$6,ROUND(BW9*Inputs!C22/12,2),0))</f>
        <v>0</v>
      </c>
      <c r="BY9" s="3">
        <f>IF(Inputs!$B$27&lt;&gt;"Ready","PENDING INPUTS",IF(AND(A9&lt;=Inputs!$B$6,BW9&gt;0),Inputs!G22,0))</f>
        <v>0</v>
      </c>
      <c r="BZ9" s="3">
        <f>IF(Inputs!$B$27&lt;&gt;"Ready","PENDING INPUTS",IF(A9&gt;Inputs!$B$6,0,MIN((BW9+BX9+BY9),IF(Inputs!H22=1,Inputs!D22,MAX(Inputs!F22,ROUND(BW9*Inputs!E22+BX9+BY9,2))))))</f>
        <v>0</v>
      </c>
      <c r="CA9">
        <f>IF(Inputs!$B$27&lt;&gt;"Ready","PENDING INPUTS",IF(BW9&lt;=0,99,1+IF(AND(K9&gt;0,OR(K9&lt;BW9,AND(K9=BW9,0&lt;8))),1,0)+IF(AND(S9&gt;0,OR(S9&lt;BW9,AND(S9=BW9,1&lt;8))),1,0)+IF(AND(AA9&gt;0,OR(AA9&lt;BW9,AND(AA9=BW9,2&lt;8))),1,0)+IF(AND(AI9&gt;0,OR(AI9&lt;BW9,AND(AI9=BW9,3&lt;8))),1,0)+IF(AND(AQ9&gt;0,OR(AQ9&lt;BW9,AND(AQ9=BW9,4&lt;8))),1,0)+IF(AND(AY9&gt;0,OR(AY9&lt;BW9,AND(AY9=BW9,5&lt;8))),1,0)+IF(AND(BG9&gt;0,OR(BG9&lt;BW9,AND(BG9=BW9,6&lt;8))),1,0)+IF(AND(BO9&gt;0,OR(BO9&lt;BW9,AND(BO9=BW9,7&lt;8))),1,0)+IF(AND(CE9&gt;0,OR(CE9&lt;BW9,AND(CE9=BW9,9&lt;8))),1,0)))</f>
        <v>99</v>
      </c>
      <c r="CB9" s="3">
        <f>IF(Inputs!$B$27&lt;&gt;"Ready","PENDING INPUTS",IF(A9&gt;Inputs!$B$6,0,MIN(MAX(0,(BW9+BX9+BY9)-BZ9),MAX(0,C9-D9-(IF(O9&lt;CA9,K9+L9+M9-N9,0)+IF(W9&lt;CA9,S9+T9+U9-V9,0)+IF(AE9&lt;CA9,AA9+AB9+AC9-AD9,0)+IF(AM9&lt;CA9,AI9+AJ9+AK9-AL9,0)+IF(AU9&lt;CA9,AQ9+AR9+AS9-AT9,0)+IF(BC9&lt;CA9,AY9+AZ9+BA9-BB9,0)+IF(BK9&lt;CA9,BG9+BH9+BI9-BJ9,0)+IF(BS9&lt;CA9,BO9+BP9+BQ9-BR9,0)+IF(CA9&lt;CA9,BW9+BX9+BY9-BZ9,0)+IF(CI9&lt;CA9,CE9+CF9+CG9-CH9,0))))))</f>
        <v>0</v>
      </c>
      <c r="CC9" s="3">
        <f>IF(Inputs!$B$27&lt;&gt;"Ready","PENDING INPUTS",MIN((BW9+BX9+BY9),IF(D9&gt;C9,IF(D9=0,0,BZ9*C9/D9),BZ9+CB9)))</f>
        <v>0</v>
      </c>
      <c r="CD9" s="3">
        <f>IF(Inputs!$B$27&lt;&gt;"Ready","PENDING INPUTS",MAX(0,(BW9+BX9+BY9)-CC9))</f>
        <v>0</v>
      </c>
      <c r="CE9" s="3">
        <f>IF(Inputs!$B$27&lt;&gt;"Ready","PENDING INPUTS",CL8)</f>
        <v>0</v>
      </c>
      <c r="CF9" s="3">
        <f>IF(Inputs!$B$27&lt;&gt;"Ready","PENDING INPUTS",IF(A9&lt;=Inputs!$B$6,ROUND(CE9*Inputs!C23/12,2),0))</f>
        <v>0</v>
      </c>
      <c r="CG9" s="3">
        <f>IF(Inputs!$B$27&lt;&gt;"Ready","PENDING INPUTS",IF(AND(A9&lt;=Inputs!$B$6,CE9&gt;0),Inputs!G23,0))</f>
        <v>0</v>
      </c>
      <c r="CH9" s="3">
        <f>IF(Inputs!$B$27&lt;&gt;"Ready","PENDING INPUTS",IF(A9&gt;Inputs!$B$6,0,MIN((CE9+CF9+CG9),IF(Inputs!H23=1,Inputs!D23,MAX(Inputs!F23,ROUND(CE9*Inputs!E23+CF9+CG9,2))))))</f>
        <v>0</v>
      </c>
      <c r="CI9">
        <f>IF(Inputs!$B$27&lt;&gt;"Ready","PENDING INPUTS",IF(CE9&lt;=0,99,1+IF(AND(K9&gt;0,OR(K9&lt;CE9,AND(K9=CE9,0&lt;9))),1,0)+IF(AND(S9&gt;0,OR(S9&lt;CE9,AND(S9=CE9,1&lt;9))),1,0)+IF(AND(AA9&gt;0,OR(AA9&lt;CE9,AND(AA9=CE9,2&lt;9))),1,0)+IF(AND(AI9&gt;0,OR(AI9&lt;CE9,AND(AI9=CE9,3&lt;9))),1,0)+IF(AND(AQ9&gt;0,OR(AQ9&lt;CE9,AND(AQ9=CE9,4&lt;9))),1,0)+IF(AND(AY9&gt;0,OR(AY9&lt;CE9,AND(AY9=CE9,5&lt;9))),1,0)+IF(AND(BG9&gt;0,OR(BG9&lt;CE9,AND(BG9=CE9,6&lt;9))),1,0)+IF(AND(BO9&gt;0,OR(BO9&lt;CE9,AND(BO9=CE9,7&lt;9))),1,0)+IF(AND(BW9&gt;0,OR(BW9&lt;CE9,AND(BW9=CE9,8&lt;9))),1,0)))</f>
        <v>99</v>
      </c>
      <c r="CJ9" s="3">
        <f>IF(Inputs!$B$27&lt;&gt;"Ready","PENDING INPUTS",IF(A9&gt;Inputs!$B$6,0,MIN(MAX(0,(CE9+CF9+CG9)-CH9),MAX(0,C9-D9-(IF(O9&lt;CI9,K9+L9+M9-N9,0)+IF(W9&lt;CI9,S9+T9+U9-V9,0)+IF(AE9&lt;CI9,AA9+AB9+AC9-AD9,0)+IF(AM9&lt;CI9,AI9+AJ9+AK9-AL9,0)+IF(AU9&lt;CI9,AQ9+AR9+AS9-AT9,0)+IF(BC9&lt;CI9,AY9+AZ9+BA9-BB9,0)+IF(BK9&lt;CI9,BG9+BH9+BI9-BJ9,0)+IF(BS9&lt;CI9,BO9+BP9+BQ9-BR9,0)+IF(CA9&lt;CI9,BW9+BX9+BY9-BZ9,0)+IF(CI9&lt;CI9,CE9+CF9+CG9-CH9,0))))))</f>
        <v>0</v>
      </c>
      <c r="CK9" s="3">
        <f>IF(Inputs!$B$27&lt;&gt;"Ready","PENDING INPUTS",MIN((CE9+CF9+CG9),IF(D9&gt;C9,IF(D9=0,0,CH9*C9/D9),CH9+CJ9)))</f>
        <v>0</v>
      </c>
      <c r="CL9" s="3">
        <f>IF(Inputs!$B$27&lt;&gt;"Ready","PENDING INPUTS",MAX(0,(CE9+CF9+CG9)-CK9))</f>
        <v>0</v>
      </c>
    </row>
    <row r="10" spans="1:90" ht="27.95" customHeight="1" x14ac:dyDescent="0.25">
      <c r="A10">
        <v>6</v>
      </c>
      <c r="B10" s="13">
        <f>IF(Inputs!$B$27&lt;&gt;"Ready","PENDING INPUTS",EDATE(Inputs!$B$5,A10-1))</f>
        <v>46447</v>
      </c>
      <c r="C10" s="3">
        <f>IF(Inputs!$B$27&lt;&gt;"Ready","PENDING INPUTS",IF(A10&lt;=Inputs!$B$6,MAX(0,Inputs!$B$4+IF(A10=Inputs!$B$7,Inputs!$B$8,0)+IF(A10=Inputs!$B$9,Inputs!$B$10,0)),0))</f>
        <v>0</v>
      </c>
      <c r="D10" s="3">
        <f>IF(Inputs!$B$27&lt;&gt;"Ready","PENDING INPUTS",SUM(N10,V10,AD10,AL10,AT10,BB10,BJ10,BR10,BZ10,CH10))</f>
        <v>0</v>
      </c>
      <c r="E10" s="3">
        <f>IF(Inputs!$B$27&lt;&gt;"Ready","PENDING INPUTS",MAX(0,D10-C10))</f>
        <v>0</v>
      </c>
      <c r="F10" s="3">
        <f>IF(Inputs!$B$27&lt;&gt;"Ready","PENDING INPUTS",SUM(Q10,Y10,AG10,AO10,AW10,BE10,BM10,BU10,CC10,CK10))</f>
        <v>0</v>
      </c>
      <c r="G10" s="3">
        <f>IF(Inputs!$B$27&lt;&gt;"Ready","PENDING INPUTS",SUM(L10,T10,AB10,AJ10,AR10,AZ10,BH10,BP10,BX10,CF10))</f>
        <v>0</v>
      </c>
      <c r="H10" s="3">
        <f>IF(Inputs!$B$27&lt;&gt;"Ready","PENDING INPUTS",SUM(M10,U10,AC10,AK10,AS10,BA10,BI10,BQ10,BY10,CG10))</f>
        <v>0</v>
      </c>
      <c r="I10" s="3">
        <f>IF(Inputs!$B$27&lt;&gt;"Ready","PENDING INPUTS",SUM(R10,Z10,AH10,AP10,AX10,BF10,BN10,BV10,CD10,CL10))</f>
        <v>0</v>
      </c>
      <c r="J10" t="str">
        <f>IF(Inputs!$B$27&lt;&gt;"Ready","PENDING INPUTS",IF(A10&gt;Inputs!$B$6,"Beyond horizon",IF(E10&gt;0.005,"MINIMUM SHORTFALL",IF(I10&lt;0.005,"Paid off","In progress"))))</f>
        <v>Paid off</v>
      </c>
      <c r="K10" s="3">
        <f>IF(Inputs!$B$27&lt;&gt;"Ready","PENDING INPUTS",R9)</f>
        <v>0</v>
      </c>
      <c r="L10" s="3">
        <f>IF(Inputs!$B$27&lt;&gt;"Ready","PENDING INPUTS",IF(A10&lt;=Inputs!$B$6,ROUND(K10*Inputs!C14/12,2),0))</f>
        <v>0</v>
      </c>
      <c r="M10" s="3">
        <f>IF(Inputs!$B$27&lt;&gt;"Ready","PENDING INPUTS",IF(AND(A10&lt;=Inputs!$B$6,K10&gt;0),Inputs!G14,0))</f>
        <v>0</v>
      </c>
      <c r="N10" s="3">
        <f>IF(Inputs!$B$27&lt;&gt;"Ready","PENDING INPUTS",IF(A10&gt;Inputs!$B$6,0,MIN((K10+L10+M10),IF(Inputs!H14=1,Inputs!D14,MAX(Inputs!F14,ROUND(K10*Inputs!E14+L10+M10,2))))))</f>
        <v>0</v>
      </c>
      <c r="O10">
        <f>IF(Inputs!$B$27&lt;&gt;"Ready","PENDING INPUTS",IF(K10&lt;=0,99,1+IF(AND(S10&gt;0,OR(S10&lt;K10,AND(S10=K10,1&lt;0))),1,0)+IF(AND(AA10&gt;0,OR(AA10&lt;K10,AND(AA10=K10,2&lt;0))),1,0)+IF(AND(AI10&gt;0,OR(AI10&lt;K10,AND(AI10=K10,3&lt;0))),1,0)+IF(AND(AQ10&gt;0,OR(AQ10&lt;K10,AND(AQ10=K10,4&lt;0))),1,0)+IF(AND(AY10&gt;0,OR(AY10&lt;K10,AND(AY10=K10,5&lt;0))),1,0)+IF(AND(BG10&gt;0,OR(BG10&lt;K10,AND(BG10=K10,6&lt;0))),1,0)+IF(AND(BO10&gt;0,OR(BO10&lt;K10,AND(BO10=K10,7&lt;0))),1,0)+IF(AND(BW10&gt;0,OR(BW10&lt;K10,AND(BW10=K10,8&lt;0))),1,0)+IF(AND(CE10&gt;0,OR(CE10&lt;K10,AND(CE10=K10,9&lt;0))),1,0)))</f>
        <v>99</v>
      </c>
      <c r="P10" s="3">
        <f>IF(Inputs!$B$27&lt;&gt;"Ready","PENDING INPUTS",IF(A10&gt;Inputs!$B$6,0,MIN(MAX(0,(K10+L10+M10)-N10),MAX(0,C10-D10-(IF(O10&lt;O10,K10+L10+M10-N10,0)+IF(W10&lt;O10,S10+T10+U10-V10,0)+IF(AE10&lt;O10,AA10+AB10+AC10-AD10,0)+IF(AM10&lt;O10,AI10+AJ10+AK10-AL10,0)+IF(AU10&lt;O10,AQ10+AR10+AS10-AT10,0)+IF(BC10&lt;O10,AY10+AZ10+BA10-BB10,0)+IF(BK10&lt;O10,BG10+BH10+BI10-BJ10,0)+IF(BS10&lt;O10,BO10+BP10+BQ10-BR10,0)+IF(CA10&lt;O10,BW10+BX10+BY10-BZ10,0)+IF(CI10&lt;O10,CE10+CF10+CG10-CH10,0))))))</f>
        <v>0</v>
      </c>
      <c r="Q10" s="3">
        <f>IF(Inputs!$B$27&lt;&gt;"Ready","PENDING INPUTS",MIN((K10+L10+M10),IF(D10&gt;C10,IF(D10=0,0,N10*C10/D10),N10+P10)))</f>
        <v>0</v>
      </c>
      <c r="R10" s="3">
        <f>IF(Inputs!$B$27&lt;&gt;"Ready","PENDING INPUTS",MAX(0,(K10+L10+M10)-Q10))</f>
        <v>0</v>
      </c>
      <c r="S10" s="3">
        <f>IF(Inputs!$B$27&lt;&gt;"Ready","PENDING INPUTS",Z9)</f>
        <v>0</v>
      </c>
      <c r="T10" s="3">
        <f>IF(Inputs!$B$27&lt;&gt;"Ready","PENDING INPUTS",IF(A10&lt;=Inputs!$B$6,ROUND(S10*Inputs!C15/12,2),0))</f>
        <v>0</v>
      </c>
      <c r="U10" s="3">
        <f>IF(Inputs!$B$27&lt;&gt;"Ready","PENDING INPUTS",IF(AND(A10&lt;=Inputs!$B$6,S10&gt;0),Inputs!G15,0))</f>
        <v>0</v>
      </c>
      <c r="V10" s="3">
        <f>IF(Inputs!$B$27&lt;&gt;"Ready","PENDING INPUTS",IF(A10&gt;Inputs!$B$6,0,MIN((S10+T10+U10),IF(Inputs!H15=1,Inputs!D15,MAX(Inputs!F15,ROUND(S10*Inputs!E15+T10+U10,2))))))</f>
        <v>0</v>
      </c>
      <c r="W10">
        <f>IF(Inputs!$B$27&lt;&gt;"Ready","PENDING INPUTS",IF(S10&lt;=0,99,1+IF(AND(K10&gt;0,OR(K10&lt;S10,AND(K10=S10,0&lt;1))),1,0)+IF(AND(AA10&gt;0,OR(AA10&lt;S10,AND(AA10=S10,2&lt;1))),1,0)+IF(AND(AI10&gt;0,OR(AI10&lt;S10,AND(AI10=S10,3&lt;1))),1,0)+IF(AND(AQ10&gt;0,OR(AQ10&lt;S10,AND(AQ10=S10,4&lt;1))),1,0)+IF(AND(AY10&gt;0,OR(AY10&lt;S10,AND(AY10=S10,5&lt;1))),1,0)+IF(AND(BG10&gt;0,OR(BG10&lt;S10,AND(BG10=S10,6&lt;1))),1,0)+IF(AND(BO10&gt;0,OR(BO10&lt;S10,AND(BO10=S10,7&lt;1))),1,0)+IF(AND(BW10&gt;0,OR(BW10&lt;S10,AND(BW10=S10,8&lt;1))),1,0)+IF(AND(CE10&gt;0,OR(CE10&lt;S10,AND(CE10=S10,9&lt;1))),1,0)))</f>
        <v>99</v>
      </c>
      <c r="X10" s="3">
        <f>IF(Inputs!$B$27&lt;&gt;"Ready","PENDING INPUTS",IF(A10&gt;Inputs!$B$6,0,MIN(MAX(0,(S10+T10+U10)-V10),MAX(0,C10-D10-(IF(O10&lt;W10,K10+L10+M10-N10,0)+IF(W10&lt;W10,S10+T10+U10-V10,0)+IF(AE10&lt;W10,AA10+AB10+AC10-AD10,0)+IF(AM10&lt;W10,AI10+AJ10+AK10-AL10,0)+IF(AU10&lt;W10,AQ10+AR10+AS10-AT10,0)+IF(BC10&lt;W10,AY10+AZ10+BA10-BB10,0)+IF(BK10&lt;W10,BG10+BH10+BI10-BJ10,0)+IF(BS10&lt;W10,BO10+BP10+BQ10-BR10,0)+IF(CA10&lt;W10,BW10+BX10+BY10-BZ10,0)+IF(CI10&lt;W10,CE10+CF10+CG10-CH10,0))))))</f>
        <v>0</v>
      </c>
      <c r="Y10" s="3">
        <f>IF(Inputs!$B$27&lt;&gt;"Ready","PENDING INPUTS",MIN((S10+T10+U10),IF(D10&gt;C10,IF(D10=0,0,V10*C10/D10),V10+X10)))</f>
        <v>0</v>
      </c>
      <c r="Z10" s="3">
        <f>IF(Inputs!$B$27&lt;&gt;"Ready","PENDING INPUTS",MAX(0,(S10+T10+U10)-Y10))</f>
        <v>0</v>
      </c>
      <c r="AA10" s="3">
        <f>IF(Inputs!$B$27&lt;&gt;"Ready","PENDING INPUTS",AH9)</f>
        <v>0</v>
      </c>
      <c r="AB10" s="3">
        <f>IF(Inputs!$B$27&lt;&gt;"Ready","PENDING INPUTS",IF(A10&lt;=Inputs!$B$6,ROUND(AA10*Inputs!C16/12,2),0))</f>
        <v>0</v>
      </c>
      <c r="AC10" s="3">
        <f>IF(Inputs!$B$27&lt;&gt;"Ready","PENDING INPUTS",IF(AND(A10&lt;=Inputs!$B$6,AA10&gt;0),Inputs!G16,0))</f>
        <v>0</v>
      </c>
      <c r="AD10" s="3">
        <f>IF(Inputs!$B$27&lt;&gt;"Ready","PENDING INPUTS",IF(A10&gt;Inputs!$B$6,0,MIN((AA10+AB10+AC10),IF(Inputs!H16=1,Inputs!D16,MAX(Inputs!F16,ROUND(AA10*Inputs!E16+AB10+AC10,2))))))</f>
        <v>0</v>
      </c>
      <c r="AE10">
        <f>IF(Inputs!$B$27&lt;&gt;"Ready","PENDING INPUTS",IF(AA10&lt;=0,99,1+IF(AND(K10&gt;0,OR(K10&lt;AA10,AND(K10=AA10,0&lt;2))),1,0)+IF(AND(S10&gt;0,OR(S10&lt;AA10,AND(S10=AA10,1&lt;2))),1,0)+IF(AND(AI10&gt;0,OR(AI10&lt;AA10,AND(AI10=AA10,3&lt;2))),1,0)+IF(AND(AQ10&gt;0,OR(AQ10&lt;AA10,AND(AQ10=AA10,4&lt;2))),1,0)+IF(AND(AY10&gt;0,OR(AY10&lt;AA10,AND(AY10=AA10,5&lt;2))),1,0)+IF(AND(BG10&gt;0,OR(BG10&lt;AA10,AND(BG10=AA10,6&lt;2))),1,0)+IF(AND(BO10&gt;0,OR(BO10&lt;AA10,AND(BO10=AA10,7&lt;2))),1,0)+IF(AND(BW10&gt;0,OR(BW10&lt;AA10,AND(BW10=AA10,8&lt;2))),1,0)+IF(AND(CE10&gt;0,OR(CE10&lt;AA10,AND(CE10=AA10,9&lt;2))),1,0)))</f>
        <v>99</v>
      </c>
      <c r="AF10" s="3">
        <f>IF(Inputs!$B$27&lt;&gt;"Ready","PENDING INPUTS",IF(A10&gt;Inputs!$B$6,0,MIN(MAX(0,(AA10+AB10+AC10)-AD10),MAX(0,C10-D10-(IF(O10&lt;AE10,K10+L10+M10-N10,0)+IF(W10&lt;AE10,S10+T10+U10-V10,0)+IF(AE10&lt;AE10,AA10+AB10+AC10-AD10,0)+IF(AM10&lt;AE10,AI10+AJ10+AK10-AL10,0)+IF(AU10&lt;AE10,AQ10+AR10+AS10-AT10,0)+IF(BC10&lt;AE10,AY10+AZ10+BA10-BB10,0)+IF(BK10&lt;AE10,BG10+BH10+BI10-BJ10,0)+IF(BS10&lt;AE10,BO10+BP10+BQ10-BR10,0)+IF(CA10&lt;AE10,BW10+BX10+BY10-BZ10,0)+IF(CI10&lt;AE10,CE10+CF10+CG10-CH10,0))))))</f>
        <v>0</v>
      </c>
      <c r="AG10" s="3">
        <f>IF(Inputs!$B$27&lt;&gt;"Ready","PENDING INPUTS",MIN((AA10+AB10+AC10),IF(D10&gt;C10,IF(D10=0,0,AD10*C10/D10),AD10+AF10)))</f>
        <v>0</v>
      </c>
      <c r="AH10" s="3">
        <f>IF(Inputs!$B$27&lt;&gt;"Ready","PENDING INPUTS",MAX(0,(AA10+AB10+AC10)-AG10))</f>
        <v>0</v>
      </c>
      <c r="AI10" s="3">
        <f>IF(Inputs!$B$27&lt;&gt;"Ready","PENDING INPUTS",AP9)</f>
        <v>0</v>
      </c>
      <c r="AJ10" s="3">
        <f>IF(Inputs!$B$27&lt;&gt;"Ready","PENDING INPUTS",IF(A10&lt;=Inputs!$B$6,ROUND(AI10*Inputs!C17/12,2),0))</f>
        <v>0</v>
      </c>
      <c r="AK10" s="3">
        <f>IF(Inputs!$B$27&lt;&gt;"Ready","PENDING INPUTS",IF(AND(A10&lt;=Inputs!$B$6,AI10&gt;0),Inputs!G17,0))</f>
        <v>0</v>
      </c>
      <c r="AL10" s="3">
        <f>IF(Inputs!$B$27&lt;&gt;"Ready","PENDING INPUTS",IF(A10&gt;Inputs!$B$6,0,MIN((AI10+AJ10+AK10),IF(Inputs!H17=1,Inputs!D17,MAX(Inputs!F17,ROUND(AI10*Inputs!E17+AJ10+AK10,2))))))</f>
        <v>0</v>
      </c>
      <c r="AM10">
        <f>IF(Inputs!$B$27&lt;&gt;"Ready","PENDING INPUTS",IF(AI10&lt;=0,99,1+IF(AND(K10&gt;0,OR(K10&lt;AI10,AND(K10=AI10,0&lt;3))),1,0)+IF(AND(S10&gt;0,OR(S10&lt;AI10,AND(S10=AI10,1&lt;3))),1,0)+IF(AND(AA10&gt;0,OR(AA10&lt;AI10,AND(AA10=AI10,2&lt;3))),1,0)+IF(AND(AQ10&gt;0,OR(AQ10&lt;AI10,AND(AQ10=AI10,4&lt;3))),1,0)+IF(AND(AY10&gt;0,OR(AY10&lt;AI10,AND(AY10=AI10,5&lt;3))),1,0)+IF(AND(BG10&gt;0,OR(BG10&lt;AI10,AND(BG10=AI10,6&lt;3))),1,0)+IF(AND(BO10&gt;0,OR(BO10&lt;AI10,AND(BO10=AI10,7&lt;3))),1,0)+IF(AND(BW10&gt;0,OR(BW10&lt;AI10,AND(BW10=AI10,8&lt;3))),1,0)+IF(AND(CE10&gt;0,OR(CE10&lt;AI10,AND(CE10=AI10,9&lt;3))),1,0)))</f>
        <v>99</v>
      </c>
      <c r="AN10" s="3">
        <f>IF(Inputs!$B$27&lt;&gt;"Ready","PENDING INPUTS",IF(A10&gt;Inputs!$B$6,0,MIN(MAX(0,(AI10+AJ10+AK10)-AL10),MAX(0,C10-D10-(IF(O10&lt;AM10,K10+L10+M10-N10,0)+IF(W10&lt;AM10,S10+T10+U10-V10,0)+IF(AE10&lt;AM10,AA10+AB10+AC10-AD10,0)+IF(AM10&lt;AM10,AI10+AJ10+AK10-AL10,0)+IF(AU10&lt;AM10,AQ10+AR10+AS10-AT10,0)+IF(BC10&lt;AM10,AY10+AZ10+BA10-BB10,0)+IF(BK10&lt;AM10,BG10+BH10+BI10-BJ10,0)+IF(BS10&lt;AM10,BO10+BP10+BQ10-BR10,0)+IF(CA10&lt;AM10,BW10+BX10+BY10-BZ10,0)+IF(CI10&lt;AM10,CE10+CF10+CG10-CH10,0))))))</f>
        <v>0</v>
      </c>
      <c r="AO10" s="3">
        <f>IF(Inputs!$B$27&lt;&gt;"Ready","PENDING INPUTS",MIN((AI10+AJ10+AK10),IF(D10&gt;C10,IF(D10=0,0,AL10*C10/D10),AL10+AN10)))</f>
        <v>0</v>
      </c>
      <c r="AP10" s="3">
        <f>IF(Inputs!$B$27&lt;&gt;"Ready","PENDING INPUTS",MAX(0,(AI10+AJ10+AK10)-AO10))</f>
        <v>0</v>
      </c>
      <c r="AQ10" s="3">
        <f>IF(Inputs!$B$27&lt;&gt;"Ready","PENDING INPUTS",AX9)</f>
        <v>0</v>
      </c>
      <c r="AR10" s="3">
        <f>IF(Inputs!$B$27&lt;&gt;"Ready","PENDING INPUTS",IF(A10&lt;=Inputs!$B$6,ROUND(AQ10*Inputs!C18/12,2),0))</f>
        <v>0</v>
      </c>
      <c r="AS10" s="3">
        <f>IF(Inputs!$B$27&lt;&gt;"Ready","PENDING INPUTS",IF(AND(A10&lt;=Inputs!$B$6,AQ10&gt;0),Inputs!G18,0))</f>
        <v>0</v>
      </c>
      <c r="AT10" s="3">
        <f>IF(Inputs!$B$27&lt;&gt;"Ready","PENDING INPUTS",IF(A10&gt;Inputs!$B$6,0,MIN((AQ10+AR10+AS10),IF(Inputs!H18=1,Inputs!D18,MAX(Inputs!F18,ROUND(AQ10*Inputs!E18+AR10+AS10,2))))))</f>
        <v>0</v>
      </c>
      <c r="AU10">
        <f>IF(Inputs!$B$27&lt;&gt;"Ready","PENDING INPUTS",IF(AQ10&lt;=0,99,1+IF(AND(K10&gt;0,OR(K10&lt;AQ10,AND(K10=AQ10,0&lt;4))),1,0)+IF(AND(S10&gt;0,OR(S10&lt;AQ10,AND(S10=AQ10,1&lt;4))),1,0)+IF(AND(AA10&gt;0,OR(AA10&lt;AQ10,AND(AA10=AQ10,2&lt;4))),1,0)+IF(AND(AI10&gt;0,OR(AI10&lt;AQ10,AND(AI10=AQ10,3&lt;4))),1,0)+IF(AND(AY10&gt;0,OR(AY10&lt;AQ10,AND(AY10=AQ10,5&lt;4))),1,0)+IF(AND(BG10&gt;0,OR(BG10&lt;AQ10,AND(BG10=AQ10,6&lt;4))),1,0)+IF(AND(BO10&gt;0,OR(BO10&lt;AQ10,AND(BO10=AQ10,7&lt;4))),1,0)+IF(AND(BW10&gt;0,OR(BW10&lt;AQ10,AND(BW10=AQ10,8&lt;4))),1,0)+IF(AND(CE10&gt;0,OR(CE10&lt;AQ10,AND(CE10=AQ10,9&lt;4))),1,0)))</f>
        <v>99</v>
      </c>
      <c r="AV10" s="3">
        <f>IF(Inputs!$B$27&lt;&gt;"Ready","PENDING INPUTS",IF(A10&gt;Inputs!$B$6,0,MIN(MAX(0,(AQ10+AR10+AS10)-AT10),MAX(0,C10-D10-(IF(O10&lt;AU10,K10+L10+M10-N10,0)+IF(W10&lt;AU10,S10+T10+U10-V10,0)+IF(AE10&lt;AU10,AA10+AB10+AC10-AD10,0)+IF(AM10&lt;AU10,AI10+AJ10+AK10-AL10,0)+IF(AU10&lt;AU10,AQ10+AR10+AS10-AT10,0)+IF(BC10&lt;AU10,AY10+AZ10+BA10-BB10,0)+IF(BK10&lt;AU10,BG10+BH10+BI10-BJ10,0)+IF(BS10&lt;AU10,BO10+BP10+BQ10-BR10,0)+IF(CA10&lt;AU10,BW10+BX10+BY10-BZ10,0)+IF(CI10&lt;AU10,CE10+CF10+CG10-CH10,0))))))</f>
        <v>0</v>
      </c>
      <c r="AW10" s="3">
        <f>IF(Inputs!$B$27&lt;&gt;"Ready","PENDING INPUTS",MIN((AQ10+AR10+AS10),IF(D10&gt;C10,IF(D10=0,0,AT10*C10/D10),AT10+AV10)))</f>
        <v>0</v>
      </c>
      <c r="AX10" s="3">
        <f>IF(Inputs!$B$27&lt;&gt;"Ready","PENDING INPUTS",MAX(0,(AQ10+AR10+AS10)-AW10))</f>
        <v>0</v>
      </c>
      <c r="AY10" s="3">
        <f>IF(Inputs!$B$27&lt;&gt;"Ready","PENDING INPUTS",BF9)</f>
        <v>0</v>
      </c>
      <c r="AZ10" s="3">
        <f>IF(Inputs!$B$27&lt;&gt;"Ready","PENDING INPUTS",IF(A10&lt;=Inputs!$B$6,ROUND(AY10*Inputs!C19/12,2),0))</f>
        <v>0</v>
      </c>
      <c r="BA10" s="3">
        <f>IF(Inputs!$B$27&lt;&gt;"Ready","PENDING INPUTS",IF(AND(A10&lt;=Inputs!$B$6,AY10&gt;0),Inputs!G19,0))</f>
        <v>0</v>
      </c>
      <c r="BB10" s="3">
        <f>IF(Inputs!$B$27&lt;&gt;"Ready","PENDING INPUTS",IF(A10&gt;Inputs!$B$6,0,MIN((AY10+AZ10+BA10),IF(Inputs!H19=1,Inputs!D19,MAX(Inputs!F19,ROUND(AY10*Inputs!E19+AZ10+BA10,2))))))</f>
        <v>0</v>
      </c>
      <c r="BC10">
        <f>IF(Inputs!$B$27&lt;&gt;"Ready","PENDING INPUTS",IF(AY10&lt;=0,99,1+IF(AND(K10&gt;0,OR(K10&lt;AY10,AND(K10=AY10,0&lt;5))),1,0)+IF(AND(S10&gt;0,OR(S10&lt;AY10,AND(S10=AY10,1&lt;5))),1,0)+IF(AND(AA10&gt;0,OR(AA10&lt;AY10,AND(AA10=AY10,2&lt;5))),1,0)+IF(AND(AI10&gt;0,OR(AI10&lt;AY10,AND(AI10=AY10,3&lt;5))),1,0)+IF(AND(AQ10&gt;0,OR(AQ10&lt;AY10,AND(AQ10=AY10,4&lt;5))),1,0)+IF(AND(BG10&gt;0,OR(BG10&lt;AY10,AND(BG10=AY10,6&lt;5))),1,0)+IF(AND(BO10&gt;0,OR(BO10&lt;AY10,AND(BO10=AY10,7&lt;5))),1,0)+IF(AND(BW10&gt;0,OR(BW10&lt;AY10,AND(BW10=AY10,8&lt;5))),1,0)+IF(AND(CE10&gt;0,OR(CE10&lt;AY10,AND(CE10=AY10,9&lt;5))),1,0)))</f>
        <v>99</v>
      </c>
      <c r="BD10" s="3">
        <f>IF(Inputs!$B$27&lt;&gt;"Ready","PENDING INPUTS",IF(A10&gt;Inputs!$B$6,0,MIN(MAX(0,(AY10+AZ10+BA10)-BB10),MAX(0,C10-D10-(IF(O10&lt;BC10,K10+L10+M10-N10,0)+IF(W10&lt;BC10,S10+T10+U10-V10,0)+IF(AE10&lt;BC10,AA10+AB10+AC10-AD10,0)+IF(AM10&lt;BC10,AI10+AJ10+AK10-AL10,0)+IF(AU10&lt;BC10,AQ10+AR10+AS10-AT10,0)+IF(BC10&lt;BC10,AY10+AZ10+BA10-BB10,0)+IF(BK10&lt;BC10,BG10+BH10+BI10-BJ10,0)+IF(BS10&lt;BC10,BO10+BP10+BQ10-BR10,0)+IF(CA10&lt;BC10,BW10+BX10+BY10-BZ10,0)+IF(CI10&lt;BC10,CE10+CF10+CG10-CH10,0))))))</f>
        <v>0</v>
      </c>
      <c r="BE10" s="3">
        <f>IF(Inputs!$B$27&lt;&gt;"Ready","PENDING INPUTS",MIN((AY10+AZ10+BA10),IF(D10&gt;C10,IF(D10=0,0,BB10*C10/D10),BB10+BD10)))</f>
        <v>0</v>
      </c>
      <c r="BF10" s="3">
        <f>IF(Inputs!$B$27&lt;&gt;"Ready","PENDING INPUTS",MAX(0,(AY10+AZ10+BA10)-BE10))</f>
        <v>0</v>
      </c>
      <c r="BG10" s="3">
        <f>IF(Inputs!$B$27&lt;&gt;"Ready","PENDING INPUTS",BN9)</f>
        <v>0</v>
      </c>
      <c r="BH10" s="3">
        <f>IF(Inputs!$B$27&lt;&gt;"Ready","PENDING INPUTS",IF(A10&lt;=Inputs!$B$6,ROUND(BG10*Inputs!C20/12,2),0))</f>
        <v>0</v>
      </c>
      <c r="BI10" s="3">
        <f>IF(Inputs!$B$27&lt;&gt;"Ready","PENDING INPUTS",IF(AND(A10&lt;=Inputs!$B$6,BG10&gt;0),Inputs!G20,0))</f>
        <v>0</v>
      </c>
      <c r="BJ10" s="3">
        <f>IF(Inputs!$B$27&lt;&gt;"Ready","PENDING INPUTS",IF(A10&gt;Inputs!$B$6,0,MIN((BG10+BH10+BI10),IF(Inputs!H20=1,Inputs!D20,MAX(Inputs!F20,ROUND(BG10*Inputs!E20+BH10+BI10,2))))))</f>
        <v>0</v>
      </c>
      <c r="BK10">
        <f>IF(Inputs!$B$27&lt;&gt;"Ready","PENDING INPUTS",IF(BG10&lt;=0,99,1+IF(AND(K10&gt;0,OR(K10&lt;BG10,AND(K10=BG10,0&lt;6))),1,0)+IF(AND(S10&gt;0,OR(S10&lt;BG10,AND(S10=BG10,1&lt;6))),1,0)+IF(AND(AA10&gt;0,OR(AA10&lt;BG10,AND(AA10=BG10,2&lt;6))),1,0)+IF(AND(AI10&gt;0,OR(AI10&lt;BG10,AND(AI10=BG10,3&lt;6))),1,0)+IF(AND(AQ10&gt;0,OR(AQ10&lt;BG10,AND(AQ10=BG10,4&lt;6))),1,0)+IF(AND(AY10&gt;0,OR(AY10&lt;BG10,AND(AY10=BG10,5&lt;6))),1,0)+IF(AND(BO10&gt;0,OR(BO10&lt;BG10,AND(BO10=BG10,7&lt;6))),1,0)+IF(AND(BW10&gt;0,OR(BW10&lt;BG10,AND(BW10=BG10,8&lt;6))),1,0)+IF(AND(CE10&gt;0,OR(CE10&lt;BG10,AND(CE10=BG10,9&lt;6))),1,0)))</f>
        <v>99</v>
      </c>
      <c r="BL10" s="3">
        <f>IF(Inputs!$B$27&lt;&gt;"Ready","PENDING INPUTS",IF(A10&gt;Inputs!$B$6,0,MIN(MAX(0,(BG10+BH10+BI10)-BJ10),MAX(0,C10-D10-(IF(O10&lt;BK10,K10+L10+M10-N10,0)+IF(W10&lt;BK10,S10+T10+U10-V10,0)+IF(AE10&lt;BK10,AA10+AB10+AC10-AD10,0)+IF(AM10&lt;BK10,AI10+AJ10+AK10-AL10,0)+IF(AU10&lt;BK10,AQ10+AR10+AS10-AT10,0)+IF(BC10&lt;BK10,AY10+AZ10+BA10-BB10,0)+IF(BK10&lt;BK10,BG10+BH10+BI10-BJ10,0)+IF(BS10&lt;BK10,BO10+BP10+BQ10-BR10,0)+IF(CA10&lt;BK10,BW10+BX10+BY10-BZ10,0)+IF(CI10&lt;BK10,CE10+CF10+CG10-CH10,0))))))</f>
        <v>0</v>
      </c>
      <c r="BM10" s="3">
        <f>IF(Inputs!$B$27&lt;&gt;"Ready","PENDING INPUTS",MIN((BG10+BH10+BI10),IF(D10&gt;C10,IF(D10=0,0,BJ10*C10/D10),BJ10+BL10)))</f>
        <v>0</v>
      </c>
      <c r="BN10" s="3">
        <f>IF(Inputs!$B$27&lt;&gt;"Ready","PENDING INPUTS",MAX(0,(BG10+BH10+BI10)-BM10))</f>
        <v>0</v>
      </c>
      <c r="BO10" s="3">
        <f>IF(Inputs!$B$27&lt;&gt;"Ready","PENDING INPUTS",BV9)</f>
        <v>0</v>
      </c>
      <c r="BP10" s="3">
        <f>IF(Inputs!$B$27&lt;&gt;"Ready","PENDING INPUTS",IF(A10&lt;=Inputs!$B$6,ROUND(BO10*Inputs!C21/12,2),0))</f>
        <v>0</v>
      </c>
      <c r="BQ10" s="3">
        <f>IF(Inputs!$B$27&lt;&gt;"Ready","PENDING INPUTS",IF(AND(A10&lt;=Inputs!$B$6,BO10&gt;0),Inputs!G21,0))</f>
        <v>0</v>
      </c>
      <c r="BR10" s="3">
        <f>IF(Inputs!$B$27&lt;&gt;"Ready","PENDING INPUTS",IF(A10&gt;Inputs!$B$6,0,MIN((BO10+BP10+BQ10),IF(Inputs!H21=1,Inputs!D21,MAX(Inputs!F21,ROUND(BO10*Inputs!E21+BP10+BQ10,2))))))</f>
        <v>0</v>
      </c>
      <c r="BS10">
        <f>IF(Inputs!$B$27&lt;&gt;"Ready","PENDING INPUTS",IF(BO10&lt;=0,99,1+IF(AND(K10&gt;0,OR(K10&lt;BO10,AND(K10=BO10,0&lt;7))),1,0)+IF(AND(S10&gt;0,OR(S10&lt;BO10,AND(S10=BO10,1&lt;7))),1,0)+IF(AND(AA10&gt;0,OR(AA10&lt;BO10,AND(AA10=BO10,2&lt;7))),1,0)+IF(AND(AI10&gt;0,OR(AI10&lt;BO10,AND(AI10=BO10,3&lt;7))),1,0)+IF(AND(AQ10&gt;0,OR(AQ10&lt;BO10,AND(AQ10=BO10,4&lt;7))),1,0)+IF(AND(AY10&gt;0,OR(AY10&lt;BO10,AND(AY10=BO10,5&lt;7))),1,0)+IF(AND(BG10&gt;0,OR(BG10&lt;BO10,AND(BG10=BO10,6&lt;7))),1,0)+IF(AND(BW10&gt;0,OR(BW10&lt;BO10,AND(BW10=BO10,8&lt;7))),1,0)+IF(AND(CE10&gt;0,OR(CE10&lt;BO10,AND(CE10=BO10,9&lt;7))),1,0)))</f>
        <v>99</v>
      </c>
      <c r="BT10" s="3">
        <f>IF(Inputs!$B$27&lt;&gt;"Ready","PENDING INPUTS",IF(A10&gt;Inputs!$B$6,0,MIN(MAX(0,(BO10+BP10+BQ10)-BR10),MAX(0,C10-D10-(IF(O10&lt;BS10,K10+L10+M10-N10,0)+IF(W10&lt;BS10,S10+T10+U10-V10,0)+IF(AE10&lt;BS10,AA10+AB10+AC10-AD10,0)+IF(AM10&lt;BS10,AI10+AJ10+AK10-AL10,0)+IF(AU10&lt;BS10,AQ10+AR10+AS10-AT10,0)+IF(BC10&lt;BS10,AY10+AZ10+BA10-BB10,0)+IF(BK10&lt;BS10,BG10+BH10+BI10-BJ10,0)+IF(BS10&lt;BS10,BO10+BP10+BQ10-BR10,0)+IF(CA10&lt;BS10,BW10+BX10+BY10-BZ10,0)+IF(CI10&lt;BS10,CE10+CF10+CG10-CH10,0))))))</f>
        <v>0</v>
      </c>
      <c r="BU10" s="3">
        <f>IF(Inputs!$B$27&lt;&gt;"Ready","PENDING INPUTS",MIN((BO10+BP10+BQ10),IF(D10&gt;C10,IF(D10=0,0,BR10*C10/D10),BR10+BT10)))</f>
        <v>0</v>
      </c>
      <c r="BV10" s="3">
        <f>IF(Inputs!$B$27&lt;&gt;"Ready","PENDING INPUTS",MAX(0,(BO10+BP10+BQ10)-BU10))</f>
        <v>0</v>
      </c>
      <c r="BW10" s="3">
        <f>IF(Inputs!$B$27&lt;&gt;"Ready","PENDING INPUTS",CD9)</f>
        <v>0</v>
      </c>
      <c r="BX10" s="3">
        <f>IF(Inputs!$B$27&lt;&gt;"Ready","PENDING INPUTS",IF(A10&lt;=Inputs!$B$6,ROUND(BW10*Inputs!C22/12,2),0))</f>
        <v>0</v>
      </c>
      <c r="BY10" s="3">
        <f>IF(Inputs!$B$27&lt;&gt;"Ready","PENDING INPUTS",IF(AND(A10&lt;=Inputs!$B$6,BW10&gt;0),Inputs!G22,0))</f>
        <v>0</v>
      </c>
      <c r="BZ10" s="3">
        <f>IF(Inputs!$B$27&lt;&gt;"Ready","PENDING INPUTS",IF(A10&gt;Inputs!$B$6,0,MIN((BW10+BX10+BY10),IF(Inputs!H22=1,Inputs!D22,MAX(Inputs!F22,ROUND(BW10*Inputs!E22+BX10+BY10,2))))))</f>
        <v>0</v>
      </c>
      <c r="CA10">
        <f>IF(Inputs!$B$27&lt;&gt;"Ready","PENDING INPUTS",IF(BW10&lt;=0,99,1+IF(AND(K10&gt;0,OR(K10&lt;BW10,AND(K10=BW10,0&lt;8))),1,0)+IF(AND(S10&gt;0,OR(S10&lt;BW10,AND(S10=BW10,1&lt;8))),1,0)+IF(AND(AA10&gt;0,OR(AA10&lt;BW10,AND(AA10=BW10,2&lt;8))),1,0)+IF(AND(AI10&gt;0,OR(AI10&lt;BW10,AND(AI10=BW10,3&lt;8))),1,0)+IF(AND(AQ10&gt;0,OR(AQ10&lt;BW10,AND(AQ10=BW10,4&lt;8))),1,0)+IF(AND(AY10&gt;0,OR(AY10&lt;BW10,AND(AY10=BW10,5&lt;8))),1,0)+IF(AND(BG10&gt;0,OR(BG10&lt;BW10,AND(BG10=BW10,6&lt;8))),1,0)+IF(AND(BO10&gt;0,OR(BO10&lt;BW10,AND(BO10=BW10,7&lt;8))),1,0)+IF(AND(CE10&gt;0,OR(CE10&lt;BW10,AND(CE10=BW10,9&lt;8))),1,0)))</f>
        <v>99</v>
      </c>
      <c r="CB10" s="3">
        <f>IF(Inputs!$B$27&lt;&gt;"Ready","PENDING INPUTS",IF(A10&gt;Inputs!$B$6,0,MIN(MAX(0,(BW10+BX10+BY10)-BZ10),MAX(0,C10-D10-(IF(O10&lt;CA10,K10+L10+M10-N10,0)+IF(W10&lt;CA10,S10+T10+U10-V10,0)+IF(AE10&lt;CA10,AA10+AB10+AC10-AD10,0)+IF(AM10&lt;CA10,AI10+AJ10+AK10-AL10,0)+IF(AU10&lt;CA10,AQ10+AR10+AS10-AT10,0)+IF(BC10&lt;CA10,AY10+AZ10+BA10-BB10,0)+IF(BK10&lt;CA10,BG10+BH10+BI10-BJ10,0)+IF(BS10&lt;CA10,BO10+BP10+BQ10-BR10,0)+IF(CA10&lt;CA10,BW10+BX10+BY10-BZ10,0)+IF(CI10&lt;CA10,CE10+CF10+CG10-CH10,0))))))</f>
        <v>0</v>
      </c>
      <c r="CC10" s="3">
        <f>IF(Inputs!$B$27&lt;&gt;"Ready","PENDING INPUTS",MIN((BW10+BX10+BY10),IF(D10&gt;C10,IF(D10=0,0,BZ10*C10/D10),BZ10+CB10)))</f>
        <v>0</v>
      </c>
      <c r="CD10" s="3">
        <f>IF(Inputs!$B$27&lt;&gt;"Ready","PENDING INPUTS",MAX(0,(BW10+BX10+BY10)-CC10))</f>
        <v>0</v>
      </c>
      <c r="CE10" s="3">
        <f>IF(Inputs!$B$27&lt;&gt;"Ready","PENDING INPUTS",CL9)</f>
        <v>0</v>
      </c>
      <c r="CF10" s="3">
        <f>IF(Inputs!$B$27&lt;&gt;"Ready","PENDING INPUTS",IF(A10&lt;=Inputs!$B$6,ROUND(CE10*Inputs!C23/12,2),0))</f>
        <v>0</v>
      </c>
      <c r="CG10" s="3">
        <f>IF(Inputs!$B$27&lt;&gt;"Ready","PENDING INPUTS",IF(AND(A10&lt;=Inputs!$B$6,CE10&gt;0),Inputs!G23,0))</f>
        <v>0</v>
      </c>
      <c r="CH10" s="3">
        <f>IF(Inputs!$B$27&lt;&gt;"Ready","PENDING INPUTS",IF(A10&gt;Inputs!$B$6,0,MIN((CE10+CF10+CG10),IF(Inputs!H23=1,Inputs!D23,MAX(Inputs!F23,ROUND(CE10*Inputs!E23+CF10+CG10,2))))))</f>
        <v>0</v>
      </c>
      <c r="CI10">
        <f>IF(Inputs!$B$27&lt;&gt;"Ready","PENDING INPUTS",IF(CE10&lt;=0,99,1+IF(AND(K10&gt;0,OR(K10&lt;CE10,AND(K10=CE10,0&lt;9))),1,0)+IF(AND(S10&gt;0,OR(S10&lt;CE10,AND(S10=CE10,1&lt;9))),1,0)+IF(AND(AA10&gt;0,OR(AA10&lt;CE10,AND(AA10=CE10,2&lt;9))),1,0)+IF(AND(AI10&gt;0,OR(AI10&lt;CE10,AND(AI10=CE10,3&lt;9))),1,0)+IF(AND(AQ10&gt;0,OR(AQ10&lt;CE10,AND(AQ10=CE10,4&lt;9))),1,0)+IF(AND(AY10&gt;0,OR(AY10&lt;CE10,AND(AY10=CE10,5&lt;9))),1,0)+IF(AND(BG10&gt;0,OR(BG10&lt;CE10,AND(BG10=CE10,6&lt;9))),1,0)+IF(AND(BO10&gt;0,OR(BO10&lt;CE10,AND(BO10=CE10,7&lt;9))),1,0)+IF(AND(BW10&gt;0,OR(BW10&lt;CE10,AND(BW10=CE10,8&lt;9))),1,0)))</f>
        <v>99</v>
      </c>
      <c r="CJ10" s="3">
        <f>IF(Inputs!$B$27&lt;&gt;"Ready","PENDING INPUTS",IF(A10&gt;Inputs!$B$6,0,MIN(MAX(0,(CE10+CF10+CG10)-CH10),MAX(0,C10-D10-(IF(O10&lt;CI10,K10+L10+M10-N10,0)+IF(W10&lt;CI10,S10+T10+U10-V10,0)+IF(AE10&lt;CI10,AA10+AB10+AC10-AD10,0)+IF(AM10&lt;CI10,AI10+AJ10+AK10-AL10,0)+IF(AU10&lt;CI10,AQ10+AR10+AS10-AT10,0)+IF(BC10&lt;CI10,AY10+AZ10+BA10-BB10,0)+IF(BK10&lt;CI10,BG10+BH10+BI10-BJ10,0)+IF(BS10&lt;CI10,BO10+BP10+BQ10-BR10,0)+IF(CA10&lt;CI10,BW10+BX10+BY10-BZ10,0)+IF(CI10&lt;CI10,CE10+CF10+CG10-CH10,0))))))</f>
        <v>0</v>
      </c>
      <c r="CK10" s="3">
        <f>IF(Inputs!$B$27&lt;&gt;"Ready","PENDING INPUTS",MIN((CE10+CF10+CG10),IF(D10&gt;C10,IF(D10=0,0,CH10*C10/D10),CH10+CJ10)))</f>
        <v>0</v>
      </c>
      <c r="CL10" s="3">
        <f>IF(Inputs!$B$27&lt;&gt;"Ready","PENDING INPUTS",MAX(0,(CE10+CF10+CG10)-CK10))</f>
        <v>0</v>
      </c>
    </row>
    <row r="11" spans="1:90" ht="27.95" customHeight="1" x14ac:dyDescent="0.25">
      <c r="A11">
        <v>7</v>
      </c>
      <c r="B11" s="13">
        <f>IF(Inputs!$B$27&lt;&gt;"Ready","PENDING INPUTS",EDATE(Inputs!$B$5,A11-1))</f>
        <v>46478</v>
      </c>
      <c r="C11" s="3">
        <f>IF(Inputs!$B$27&lt;&gt;"Ready","PENDING INPUTS",IF(A11&lt;=Inputs!$B$6,MAX(0,Inputs!$B$4+IF(A11=Inputs!$B$7,Inputs!$B$8,0)+IF(A11=Inputs!$B$9,Inputs!$B$10,0)),0))</f>
        <v>0</v>
      </c>
      <c r="D11" s="3">
        <f>IF(Inputs!$B$27&lt;&gt;"Ready","PENDING INPUTS",SUM(N11,V11,AD11,AL11,AT11,BB11,BJ11,BR11,BZ11,CH11))</f>
        <v>0</v>
      </c>
      <c r="E11" s="3">
        <f>IF(Inputs!$B$27&lt;&gt;"Ready","PENDING INPUTS",MAX(0,D11-C11))</f>
        <v>0</v>
      </c>
      <c r="F11" s="3">
        <f>IF(Inputs!$B$27&lt;&gt;"Ready","PENDING INPUTS",SUM(Q11,Y11,AG11,AO11,AW11,BE11,BM11,BU11,CC11,CK11))</f>
        <v>0</v>
      </c>
      <c r="G11" s="3">
        <f>IF(Inputs!$B$27&lt;&gt;"Ready","PENDING INPUTS",SUM(L11,T11,AB11,AJ11,AR11,AZ11,BH11,BP11,BX11,CF11))</f>
        <v>0</v>
      </c>
      <c r="H11" s="3">
        <f>IF(Inputs!$B$27&lt;&gt;"Ready","PENDING INPUTS",SUM(M11,U11,AC11,AK11,AS11,BA11,BI11,BQ11,BY11,CG11))</f>
        <v>0</v>
      </c>
      <c r="I11" s="3">
        <f>IF(Inputs!$B$27&lt;&gt;"Ready","PENDING INPUTS",SUM(R11,Z11,AH11,AP11,AX11,BF11,BN11,BV11,CD11,CL11))</f>
        <v>0</v>
      </c>
      <c r="J11" t="str">
        <f>IF(Inputs!$B$27&lt;&gt;"Ready","PENDING INPUTS",IF(A11&gt;Inputs!$B$6,"Beyond horizon",IF(E11&gt;0.005,"MINIMUM SHORTFALL",IF(I11&lt;0.005,"Paid off","In progress"))))</f>
        <v>Paid off</v>
      </c>
      <c r="K11" s="3">
        <f>IF(Inputs!$B$27&lt;&gt;"Ready","PENDING INPUTS",R10)</f>
        <v>0</v>
      </c>
      <c r="L11" s="3">
        <f>IF(Inputs!$B$27&lt;&gt;"Ready","PENDING INPUTS",IF(A11&lt;=Inputs!$B$6,ROUND(K11*Inputs!C14/12,2),0))</f>
        <v>0</v>
      </c>
      <c r="M11" s="3">
        <f>IF(Inputs!$B$27&lt;&gt;"Ready","PENDING INPUTS",IF(AND(A11&lt;=Inputs!$B$6,K11&gt;0),Inputs!G14,0))</f>
        <v>0</v>
      </c>
      <c r="N11" s="3">
        <f>IF(Inputs!$B$27&lt;&gt;"Ready","PENDING INPUTS",IF(A11&gt;Inputs!$B$6,0,MIN((K11+L11+M11),IF(Inputs!H14=1,Inputs!D14,MAX(Inputs!F14,ROUND(K11*Inputs!E14+L11+M11,2))))))</f>
        <v>0</v>
      </c>
      <c r="O11">
        <f>IF(Inputs!$B$27&lt;&gt;"Ready","PENDING INPUTS",IF(K11&lt;=0,99,1+IF(AND(S11&gt;0,OR(S11&lt;K11,AND(S11=K11,1&lt;0))),1,0)+IF(AND(AA11&gt;0,OR(AA11&lt;K11,AND(AA11=K11,2&lt;0))),1,0)+IF(AND(AI11&gt;0,OR(AI11&lt;K11,AND(AI11=K11,3&lt;0))),1,0)+IF(AND(AQ11&gt;0,OR(AQ11&lt;K11,AND(AQ11=K11,4&lt;0))),1,0)+IF(AND(AY11&gt;0,OR(AY11&lt;K11,AND(AY11=K11,5&lt;0))),1,0)+IF(AND(BG11&gt;0,OR(BG11&lt;K11,AND(BG11=K11,6&lt;0))),1,0)+IF(AND(BO11&gt;0,OR(BO11&lt;K11,AND(BO11=K11,7&lt;0))),1,0)+IF(AND(BW11&gt;0,OR(BW11&lt;K11,AND(BW11=K11,8&lt;0))),1,0)+IF(AND(CE11&gt;0,OR(CE11&lt;K11,AND(CE11=K11,9&lt;0))),1,0)))</f>
        <v>99</v>
      </c>
      <c r="P11" s="3">
        <f>IF(Inputs!$B$27&lt;&gt;"Ready","PENDING INPUTS",IF(A11&gt;Inputs!$B$6,0,MIN(MAX(0,(K11+L11+M11)-N11),MAX(0,C11-D11-(IF(O11&lt;O11,K11+L11+M11-N11,0)+IF(W11&lt;O11,S11+T11+U11-V11,0)+IF(AE11&lt;O11,AA11+AB11+AC11-AD11,0)+IF(AM11&lt;O11,AI11+AJ11+AK11-AL11,0)+IF(AU11&lt;O11,AQ11+AR11+AS11-AT11,0)+IF(BC11&lt;O11,AY11+AZ11+BA11-BB11,0)+IF(BK11&lt;O11,BG11+BH11+BI11-BJ11,0)+IF(BS11&lt;O11,BO11+BP11+BQ11-BR11,0)+IF(CA11&lt;O11,BW11+BX11+BY11-BZ11,0)+IF(CI11&lt;O11,CE11+CF11+CG11-CH11,0))))))</f>
        <v>0</v>
      </c>
      <c r="Q11" s="3">
        <f>IF(Inputs!$B$27&lt;&gt;"Ready","PENDING INPUTS",MIN((K11+L11+M11),IF(D11&gt;C11,IF(D11=0,0,N11*C11/D11),N11+P11)))</f>
        <v>0</v>
      </c>
      <c r="R11" s="3">
        <f>IF(Inputs!$B$27&lt;&gt;"Ready","PENDING INPUTS",MAX(0,(K11+L11+M11)-Q11))</f>
        <v>0</v>
      </c>
      <c r="S11" s="3">
        <f>IF(Inputs!$B$27&lt;&gt;"Ready","PENDING INPUTS",Z10)</f>
        <v>0</v>
      </c>
      <c r="T11" s="3">
        <f>IF(Inputs!$B$27&lt;&gt;"Ready","PENDING INPUTS",IF(A11&lt;=Inputs!$B$6,ROUND(S11*Inputs!C15/12,2),0))</f>
        <v>0</v>
      </c>
      <c r="U11" s="3">
        <f>IF(Inputs!$B$27&lt;&gt;"Ready","PENDING INPUTS",IF(AND(A11&lt;=Inputs!$B$6,S11&gt;0),Inputs!G15,0))</f>
        <v>0</v>
      </c>
      <c r="V11" s="3">
        <f>IF(Inputs!$B$27&lt;&gt;"Ready","PENDING INPUTS",IF(A11&gt;Inputs!$B$6,0,MIN((S11+T11+U11),IF(Inputs!H15=1,Inputs!D15,MAX(Inputs!F15,ROUND(S11*Inputs!E15+T11+U11,2))))))</f>
        <v>0</v>
      </c>
      <c r="W11">
        <f>IF(Inputs!$B$27&lt;&gt;"Ready","PENDING INPUTS",IF(S11&lt;=0,99,1+IF(AND(K11&gt;0,OR(K11&lt;S11,AND(K11=S11,0&lt;1))),1,0)+IF(AND(AA11&gt;0,OR(AA11&lt;S11,AND(AA11=S11,2&lt;1))),1,0)+IF(AND(AI11&gt;0,OR(AI11&lt;S11,AND(AI11=S11,3&lt;1))),1,0)+IF(AND(AQ11&gt;0,OR(AQ11&lt;S11,AND(AQ11=S11,4&lt;1))),1,0)+IF(AND(AY11&gt;0,OR(AY11&lt;S11,AND(AY11=S11,5&lt;1))),1,0)+IF(AND(BG11&gt;0,OR(BG11&lt;S11,AND(BG11=S11,6&lt;1))),1,0)+IF(AND(BO11&gt;0,OR(BO11&lt;S11,AND(BO11=S11,7&lt;1))),1,0)+IF(AND(BW11&gt;0,OR(BW11&lt;S11,AND(BW11=S11,8&lt;1))),1,0)+IF(AND(CE11&gt;0,OR(CE11&lt;S11,AND(CE11=S11,9&lt;1))),1,0)))</f>
        <v>99</v>
      </c>
      <c r="X11" s="3">
        <f>IF(Inputs!$B$27&lt;&gt;"Ready","PENDING INPUTS",IF(A11&gt;Inputs!$B$6,0,MIN(MAX(0,(S11+T11+U11)-V11),MAX(0,C11-D11-(IF(O11&lt;W11,K11+L11+M11-N11,0)+IF(W11&lt;W11,S11+T11+U11-V11,0)+IF(AE11&lt;W11,AA11+AB11+AC11-AD11,0)+IF(AM11&lt;W11,AI11+AJ11+AK11-AL11,0)+IF(AU11&lt;W11,AQ11+AR11+AS11-AT11,0)+IF(BC11&lt;W11,AY11+AZ11+BA11-BB11,0)+IF(BK11&lt;W11,BG11+BH11+BI11-BJ11,0)+IF(BS11&lt;W11,BO11+BP11+BQ11-BR11,0)+IF(CA11&lt;W11,BW11+BX11+BY11-BZ11,0)+IF(CI11&lt;W11,CE11+CF11+CG11-CH11,0))))))</f>
        <v>0</v>
      </c>
      <c r="Y11" s="3">
        <f>IF(Inputs!$B$27&lt;&gt;"Ready","PENDING INPUTS",MIN((S11+T11+U11),IF(D11&gt;C11,IF(D11=0,0,V11*C11/D11),V11+X11)))</f>
        <v>0</v>
      </c>
      <c r="Z11" s="3">
        <f>IF(Inputs!$B$27&lt;&gt;"Ready","PENDING INPUTS",MAX(0,(S11+T11+U11)-Y11))</f>
        <v>0</v>
      </c>
      <c r="AA11" s="3">
        <f>IF(Inputs!$B$27&lt;&gt;"Ready","PENDING INPUTS",AH10)</f>
        <v>0</v>
      </c>
      <c r="AB11" s="3">
        <f>IF(Inputs!$B$27&lt;&gt;"Ready","PENDING INPUTS",IF(A11&lt;=Inputs!$B$6,ROUND(AA11*Inputs!C16/12,2),0))</f>
        <v>0</v>
      </c>
      <c r="AC11" s="3">
        <f>IF(Inputs!$B$27&lt;&gt;"Ready","PENDING INPUTS",IF(AND(A11&lt;=Inputs!$B$6,AA11&gt;0),Inputs!G16,0))</f>
        <v>0</v>
      </c>
      <c r="AD11" s="3">
        <f>IF(Inputs!$B$27&lt;&gt;"Ready","PENDING INPUTS",IF(A11&gt;Inputs!$B$6,0,MIN((AA11+AB11+AC11),IF(Inputs!H16=1,Inputs!D16,MAX(Inputs!F16,ROUND(AA11*Inputs!E16+AB11+AC11,2))))))</f>
        <v>0</v>
      </c>
      <c r="AE11">
        <f>IF(Inputs!$B$27&lt;&gt;"Ready","PENDING INPUTS",IF(AA11&lt;=0,99,1+IF(AND(K11&gt;0,OR(K11&lt;AA11,AND(K11=AA11,0&lt;2))),1,0)+IF(AND(S11&gt;0,OR(S11&lt;AA11,AND(S11=AA11,1&lt;2))),1,0)+IF(AND(AI11&gt;0,OR(AI11&lt;AA11,AND(AI11=AA11,3&lt;2))),1,0)+IF(AND(AQ11&gt;0,OR(AQ11&lt;AA11,AND(AQ11=AA11,4&lt;2))),1,0)+IF(AND(AY11&gt;0,OR(AY11&lt;AA11,AND(AY11=AA11,5&lt;2))),1,0)+IF(AND(BG11&gt;0,OR(BG11&lt;AA11,AND(BG11=AA11,6&lt;2))),1,0)+IF(AND(BO11&gt;0,OR(BO11&lt;AA11,AND(BO11=AA11,7&lt;2))),1,0)+IF(AND(BW11&gt;0,OR(BW11&lt;AA11,AND(BW11=AA11,8&lt;2))),1,0)+IF(AND(CE11&gt;0,OR(CE11&lt;AA11,AND(CE11=AA11,9&lt;2))),1,0)))</f>
        <v>99</v>
      </c>
      <c r="AF11" s="3">
        <f>IF(Inputs!$B$27&lt;&gt;"Ready","PENDING INPUTS",IF(A11&gt;Inputs!$B$6,0,MIN(MAX(0,(AA11+AB11+AC11)-AD11),MAX(0,C11-D11-(IF(O11&lt;AE11,K11+L11+M11-N11,0)+IF(W11&lt;AE11,S11+T11+U11-V11,0)+IF(AE11&lt;AE11,AA11+AB11+AC11-AD11,0)+IF(AM11&lt;AE11,AI11+AJ11+AK11-AL11,0)+IF(AU11&lt;AE11,AQ11+AR11+AS11-AT11,0)+IF(BC11&lt;AE11,AY11+AZ11+BA11-BB11,0)+IF(BK11&lt;AE11,BG11+BH11+BI11-BJ11,0)+IF(BS11&lt;AE11,BO11+BP11+BQ11-BR11,0)+IF(CA11&lt;AE11,BW11+BX11+BY11-BZ11,0)+IF(CI11&lt;AE11,CE11+CF11+CG11-CH11,0))))))</f>
        <v>0</v>
      </c>
      <c r="AG11" s="3">
        <f>IF(Inputs!$B$27&lt;&gt;"Ready","PENDING INPUTS",MIN((AA11+AB11+AC11),IF(D11&gt;C11,IF(D11=0,0,AD11*C11/D11),AD11+AF11)))</f>
        <v>0</v>
      </c>
      <c r="AH11" s="3">
        <f>IF(Inputs!$B$27&lt;&gt;"Ready","PENDING INPUTS",MAX(0,(AA11+AB11+AC11)-AG11))</f>
        <v>0</v>
      </c>
      <c r="AI11" s="3">
        <f>IF(Inputs!$B$27&lt;&gt;"Ready","PENDING INPUTS",AP10)</f>
        <v>0</v>
      </c>
      <c r="AJ11" s="3">
        <f>IF(Inputs!$B$27&lt;&gt;"Ready","PENDING INPUTS",IF(A11&lt;=Inputs!$B$6,ROUND(AI11*Inputs!C17/12,2),0))</f>
        <v>0</v>
      </c>
      <c r="AK11" s="3">
        <f>IF(Inputs!$B$27&lt;&gt;"Ready","PENDING INPUTS",IF(AND(A11&lt;=Inputs!$B$6,AI11&gt;0),Inputs!G17,0))</f>
        <v>0</v>
      </c>
      <c r="AL11" s="3">
        <f>IF(Inputs!$B$27&lt;&gt;"Ready","PENDING INPUTS",IF(A11&gt;Inputs!$B$6,0,MIN((AI11+AJ11+AK11),IF(Inputs!H17=1,Inputs!D17,MAX(Inputs!F17,ROUND(AI11*Inputs!E17+AJ11+AK11,2))))))</f>
        <v>0</v>
      </c>
      <c r="AM11">
        <f>IF(Inputs!$B$27&lt;&gt;"Ready","PENDING INPUTS",IF(AI11&lt;=0,99,1+IF(AND(K11&gt;0,OR(K11&lt;AI11,AND(K11=AI11,0&lt;3))),1,0)+IF(AND(S11&gt;0,OR(S11&lt;AI11,AND(S11=AI11,1&lt;3))),1,0)+IF(AND(AA11&gt;0,OR(AA11&lt;AI11,AND(AA11=AI11,2&lt;3))),1,0)+IF(AND(AQ11&gt;0,OR(AQ11&lt;AI11,AND(AQ11=AI11,4&lt;3))),1,0)+IF(AND(AY11&gt;0,OR(AY11&lt;AI11,AND(AY11=AI11,5&lt;3))),1,0)+IF(AND(BG11&gt;0,OR(BG11&lt;AI11,AND(BG11=AI11,6&lt;3))),1,0)+IF(AND(BO11&gt;0,OR(BO11&lt;AI11,AND(BO11=AI11,7&lt;3))),1,0)+IF(AND(BW11&gt;0,OR(BW11&lt;AI11,AND(BW11=AI11,8&lt;3))),1,0)+IF(AND(CE11&gt;0,OR(CE11&lt;AI11,AND(CE11=AI11,9&lt;3))),1,0)))</f>
        <v>99</v>
      </c>
      <c r="AN11" s="3">
        <f>IF(Inputs!$B$27&lt;&gt;"Ready","PENDING INPUTS",IF(A11&gt;Inputs!$B$6,0,MIN(MAX(0,(AI11+AJ11+AK11)-AL11),MAX(0,C11-D11-(IF(O11&lt;AM11,K11+L11+M11-N11,0)+IF(W11&lt;AM11,S11+T11+U11-V11,0)+IF(AE11&lt;AM11,AA11+AB11+AC11-AD11,0)+IF(AM11&lt;AM11,AI11+AJ11+AK11-AL11,0)+IF(AU11&lt;AM11,AQ11+AR11+AS11-AT11,0)+IF(BC11&lt;AM11,AY11+AZ11+BA11-BB11,0)+IF(BK11&lt;AM11,BG11+BH11+BI11-BJ11,0)+IF(BS11&lt;AM11,BO11+BP11+BQ11-BR11,0)+IF(CA11&lt;AM11,BW11+BX11+BY11-BZ11,0)+IF(CI11&lt;AM11,CE11+CF11+CG11-CH11,0))))))</f>
        <v>0</v>
      </c>
      <c r="AO11" s="3">
        <f>IF(Inputs!$B$27&lt;&gt;"Ready","PENDING INPUTS",MIN((AI11+AJ11+AK11),IF(D11&gt;C11,IF(D11=0,0,AL11*C11/D11),AL11+AN11)))</f>
        <v>0</v>
      </c>
      <c r="AP11" s="3">
        <f>IF(Inputs!$B$27&lt;&gt;"Ready","PENDING INPUTS",MAX(0,(AI11+AJ11+AK11)-AO11))</f>
        <v>0</v>
      </c>
      <c r="AQ11" s="3">
        <f>IF(Inputs!$B$27&lt;&gt;"Ready","PENDING INPUTS",AX10)</f>
        <v>0</v>
      </c>
      <c r="AR11" s="3">
        <f>IF(Inputs!$B$27&lt;&gt;"Ready","PENDING INPUTS",IF(A11&lt;=Inputs!$B$6,ROUND(AQ11*Inputs!C18/12,2),0))</f>
        <v>0</v>
      </c>
      <c r="AS11" s="3">
        <f>IF(Inputs!$B$27&lt;&gt;"Ready","PENDING INPUTS",IF(AND(A11&lt;=Inputs!$B$6,AQ11&gt;0),Inputs!G18,0))</f>
        <v>0</v>
      </c>
      <c r="AT11" s="3">
        <f>IF(Inputs!$B$27&lt;&gt;"Ready","PENDING INPUTS",IF(A11&gt;Inputs!$B$6,0,MIN((AQ11+AR11+AS11),IF(Inputs!H18=1,Inputs!D18,MAX(Inputs!F18,ROUND(AQ11*Inputs!E18+AR11+AS11,2))))))</f>
        <v>0</v>
      </c>
      <c r="AU11">
        <f>IF(Inputs!$B$27&lt;&gt;"Ready","PENDING INPUTS",IF(AQ11&lt;=0,99,1+IF(AND(K11&gt;0,OR(K11&lt;AQ11,AND(K11=AQ11,0&lt;4))),1,0)+IF(AND(S11&gt;0,OR(S11&lt;AQ11,AND(S11=AQ11,1&lt;4))),1,0)+IF(AND(AA11&gt;0,OR(AA11&lt;AQ11,AND(AA11=AQ11,2&lt;4))),1,0)+IF(AND(AI11&gt;0,OR(AI11&lt;AQ11,AND(AI11=AQ11,3&lt;4))),1,0)+IF(AND(AY11&gt;0,OR(AY11&lt;AQ11,AND(AY11=AQ11,5&lt;4))),1,0)+IF(AND(BG11&gt;0,OR(BG11&lt;AQ11,AND(BG11=AQ11,6&lt;4))),1,0)+IF(AND(BO11&gt;0,OR(BO11&lt;AQ11,AND(BO11=AQ11,7&lt;4))),1,0)+IF(AND(BW11&gt;0,OR(BW11&lt;AQ11,AND(BW11=AQ11,8&lt;4))),1,0)+IF(AND(CE11&gt;0,OR(CE11&lt;AQ11,AND(CE11=AQ11,9&lt;4))),1,0)))</f>
        <v>99</v>
      </c>
      <c r="AV11" s="3">
        <f>IF(Inputs!$B$27&lt;&gt;"Ready","PENDING INPUTS",IF(A11&gt;Inputs!$B$6,0,MIN(MAX(0,(AQ11+AR11+AS11)-AT11),MAX(0,C11-D11-(IF(O11&lt;AU11,K11+L11+M11-N11,0)+IF(W11&lt;AU11,S11+T11+U11-V11,0)+IF(AE11&lt;AU11,AA11+AB11+AC11-AD11,0)+IF(AM11&lt;AU11,AI11+AJ11+AK11-AL11,0)+IF(AU11&lt;AU11,AQ11+AR11+AS11-AT11,0)+IF(BC11&lt;AU11,AY11+AZ11+BA11-BB11,0)+IF(BK11&lt;AU11,BG11+BH11+BI11-BJ11,0)+IF(BS11&lt;AU11,BO11+BP11+BQ11-BR11,0)+IF(CA11&lt;AU11,BW11+BX11+BY11-BZ11,0)+IF(CI11&lt;AU11,CE11+CF11+CG11-CH11,0))))))</f>
        <v>0</v>
      </c>
      <c r="AW11" s="3">
        <f>IF(Inputs!$B$27&lt;&gt;"Ready","PENDING INPUTS",MIN((AQ11+AR11+AS11),IF(D11&gt;C11,IF(D11=0,0,AT11*C11/D11),AT11+AV11)))</f>
        <v>0</v>
      </c>
      <c r="AX11" s="3">
        <f>IF(Inputs!$B$27&lt;&gt;"Ready","PENDING INPUTS",MAX(0,(AQ11+AR11+AS11)-AW11))</f>
        <v>0</v>
      </c>
      <c r="AY11" s="3">
        <f>IF(Inputs!$B$27&lt;&gt;"Ready","PENDING INPUTS",BF10)</f>
        <v>0</v>
      </c>
      <c r="AZ11" s="3">
        <f>IF(Inputs!$B$27&lt;&gt;"Ready","PENDING INPUTS",IF(A11&lt;=Inputs!$B$6,ROUND(AY11*Inputs!C19/12,2),0))</f>
        <v>0</v>
      </c>
      <c r="BA11" s="3">
        <f>IF(Inputs!$B$27&lt;&gt;"Ready","PENDING INPUTS",IF(AND(A11&lt;=Inputs!$B$6,AY11&gt;0),Inputs!G19,0))</f>
        <v>0</v>
      </c>
      <c r="BB11" s="3">
        <f>IF(Inputs!$B$27&lt;&gt;"Ready","PENDING INPUTS",IF(A11&gt;Inputs!$B$6,0,MIN((AY11+AZ11+BA11),IF(Inputs!H19=1,Inputs!D19,MAX(Inputs!F19,ROUND(AY11*Inputs!E19+AZ11+BA11,2))))))</f>
        <v>0</v>
      </c>
      <c r="BC11">
        <f>IF(Inputs!$B$27&lt;&gt;"Ready","PENDING INPUTS",IF(AY11&lt;=0,99,1+IF(AND(K11&gt;0,OR(K11&lt;AY11,AND(K11=AY11,0&lt;5))),1,0)+IF(AND(S11&gt;0,OR(S11&lt;AY11,AND(S11=AY11,1&lt;5))),1,0)+IF(AND(AA11&gt;0,OR(AA11&lt;AY11,AND(AA11=AY11,2&lt;5))),1,0)+IF(AND(AI11&gt;0,OR(AI11&lt;AY11,AND(AI11=AY11,3&lt;5))),1,0)+IF(AND(AQ11&gt;0,OR(AQ11&lt;AY11,AND(AQ11=AY11,4&lt;5))),1,0)+IF(AND(BG11&gt;0,OR(BG11&lt;AY11,AND(BG11=AY11,6&lt;5))),1,0)+IF(AND(BO11&gt;0,OR(BO11&lt;AY11,AND(BO11=AY11,7&lt;5))),1,0)+IF(AND(BW11&gt;0,OR(BW11&lt;AY11,AND(BW11=AY11,8&lt;5))),1,0)+IF(AND(CE11&gt;0,OR(CE11&lt;AY11,AND(CE11=AY11,9&lt;5))),1,0)))</f>
        <v>99</v>
      </c>
      <c r="BD11" s="3">
        <f>IF(Inputs!$B$27&lt;&gt;"Ready","PENDING INPUTS",IF(A11&gt;Inputs!$B$6,0,MIN(MAX(0,(AY11+AZ11+BA11)-BB11),MAX(0,C11-D11-(IF(O11&lt;BC11,K11+L11+M11-N11,0)+IF(W11&lt;BC11,S11+T11+U11-V11,0)+IF(AE11&lt;BC11,AA11+AB11+AC11-AD11,0)+IF(AM11&lt;BC11,AI11+AJ11+AK11-AL11,0)+IF(AU11&lt;BC11,AQ11+AR11+AS11-AT11,0)+IF(BC11&lt;BC11,AY11+AZ11+BA11-BB11,0)+IF(BK11&lt;BC11,BG11+BH11+BI11-BJ11,0)+IF(BS11&lt;BC11,BO11+BP11+BQ11-BR11,0)+IF(CA11&lt;BC11,BW11+BX11+BY11-BZ11,0)+IF(CI11&lt;BC11,CE11+CF11+CG11-CH11,0))))))</f>
        <v>0</v>
      </c>
      <c r="BE11" s="3">
        <f>IF(Inputs!$B$27&lt;&gt;"Ready","PENDING INPUTS",MIN((AY11+AZ11+BA11),IF(D11&gt;C11,IF(D11=0,0,BB11*C11/D11),BB11+BD11)))</f>
        <v>0</v>
      </c>
      <c r="BF11" s="3">
        <f>IF(Inputs!$B$27&lt;&gt;"Ready","PENDING INPUTS",MAX(0,(AY11+AZ11+BA11)-BE11))</f>
        <v>0</v>
      </c>
      <c r="BG11" s="3">
        <f>IF(Inputs!$B$27&lt;&gt;"Ready","PENDING INPUTS",BN10)</f>
        <v>0</v>
      </c>
      <c r="BH11" s="3">
        <f>IF(Inputs!$B$27&lt;&gt;"Ready","PENDING INPUTS",IF(A11&lt;=Inputs!$B$6,ROUND(BG11*Inputs!C20/12,2),0))</f>
        <v>0</v>
      </c>
      <c r="BI11" s="3">
        <f>IF(Inputs!$B$27&lt;&gt;"Ready","PENDING INPUTS",IF(AND(A11&lt;=Inputs!$B$6,BG11&gt;0),Inputs!G20,0))</f>
        <v>0</v>
      </c>
      <c r="BJ11" s="3">
        <f>IF(Inputs!$B$27&lt;&gt;"Ready","PENDING INPUTS",IF(A11&gt;Inputs!$B$6,0,MIN((BG11+BH11+BI11),IF(Inputs!H20=1,Inputs!D20,MAX(Inputs!F20,ROUND(BG11*Inputs!E20+BH11+BI11,2))))))</f>
        <v>0</v>
      </c>
      <c r="BK11">
        <f>IF(Inputs!$B$27&lt;&gt;"Ready","PENDING INPUTS",IF(BG11&lt;=0,99,1+IF(AND(K11&gt;0,OR(K11&lt;BG11,AND(K11=BG11,0&lt;6))),1,0)+IF(AND(S11&gt;0,OR(S11&lt;BG11,AND(S11=BG11,1&lt;6))),1,0)+IF(AND(AA11&gt;0,OR(AA11&lt;BG11,AND(AA11=BG11,2&lt;6))),1,0)+IF(AND(AI11&gt;0,OR(AI11&lt;BG11,AND(AI11=BG11,3&lt;6))),1,0)+IF(AND(AQ11&gt;0,OR(AQ11&lt;BG11,AND(AQ11=BG11,4&lt;6))),1,0)+IF(AND(AY11&gt;0,OR(AY11&lt;BG11,AND(AY11=BG11,5&lt;6))),1,0)+IF(AND(BO11&gt;0,OR(BO11&lt;BG11,AND(BO11=BG11,7&lt;6))),1,0)+IF(AND(BW11&gt;0,OR(BW11&lt;BG11,AND(BW11=BG11,8&lt;6))),1,0)+IF(AND(CE11&gt;0,OR(CE11&lt;BG11,AND(CE11=BG11,9&lt;6))),1,0)))</f>
        <v>99</v>
      </c>
      <c r="BL11" s="3">
        <f>IF(Inputs!$B$27&lt;&gt;"Ready","PENDING INPUTS",IF(A11&gt;Inputs!$B$6,0,MIN(MAX(0,(BG11+BH11+BI11)-BJ11),MAX(0,C11-D11-(IF(O11&lt;BK11,K11+L11+M11-N11,0)+IF(W11&lt;BK11,S11+T11+U11-V11,0)+IF(AE11&lt;BK11,AA11+AB11+AC11-AD11,0)+IF(AM11&lt;BK11,AI11+AJ11+AK11-AL11,0)+IF(AU11&lt;BK11,AQ11+AR11+AS11-AT11,0)+IF(BC11&lt;BK11,AY11+AZ11+BA11-BB11,0)+IF(BK11&lt;BK11,BG11+BH11+BI11-BJ11,0)+IF(BS11&lt;BK11,BO11+BP11+BQ11-BR11,0)+IF(CA11&lt;BK11,BW11+BX11+BY11-BZ11,0)+IF(CI11&lt;BK11,CE11+CF11+CG11-CH11,0))))))</f>
        <v>0</v>
      </c>
      <c r="BM11" s="3">
        <f>IF(Inputs!$B$27&lt;&gt;"Ready","PENDING INPUTS",MIN((BG11+BH11+BI11),IF(D11&gt;C11,IF(D11=0,0,BJ11*C11/D11),BJ11+BL11)))</f>
        <v>0</v>
      </c>
      <c r="BN11" s="3">
        <f>IF(Inputs!$B$27&lt;&gt;"Ready","PENDING INPUTS",MAX(0,(BG11+BH11+BI11)-BM11))</f>
        <v>0</v>
      </c>
      <c r="BO11" s="3">
        <f>IF(Inputs!$B$27&lt;&gt;"Ready","PENDING INPUTS",BV10)</f>
        <v>0</v>
      </c>
      <c r="BP11" s="3">
        <f>IF(Inputs!$B$27&lt;&gt;"Ready","PENDING INPUTS",IF(A11&lt;=Inputs!$B$6,ROUND(BO11*Inputs!C21/12,2),0))</f>
        <v>0</v>
      </c>
      <c r="BQ11" s="3">
        <f>IF(Inputs!$B$27&lt;&gt;"Ready","PENDING INPUTS",IF(AND(A11&lt;=Inputs!$B$6,BO11&gt;0),Inputs!G21,0))</f>
        <v>0</v>
      </c>
      <c r="BR11" s="3">
        <f>IF(Inputs!$B$27&lt;&gt;"Ready","PENDING INPUTS",IF(A11&gt;Inputs!$B$6,0,MIN((BO11+BP11+BQ11),IF(Inputs!H21=1,Inputs!D21,MAX(Inputs!F21,ROUND(BO11*Inputs!E21+BP11+BQ11,2))))))</f>
        <v>0</v>
      </c>
      <c r="BS11">
        <f>IF(Inputs!$B$27&lt;&gt;"Ready","PENDING INPUTS",IF(BO11&lt;=0,99,1+IF(AND(K11&gt;0,OR(K11&lt;BO11,AND(K11=BO11,0&lt;7))),1,0)+IF(AND(S11&gt;0,OR(S11&lt;BO11,AND(S11=BO11,1&lt;7))),1,0)+IF(AND(AA11&gt;0,OR(AA11&lt;BO11,AND(AA11=BO11,2&lt;7))),1,0)+IF(AND(AI11&gt;0,OR(AI11&lt;BO11,AND(AI11=BO11,3&lt;7))),1,0)+IF(AND(AQ11&gt;0,OR(AQ11&lt;BO11,AND(AQ11=BO11,4&lt;7))),1,0)+IF(AND(AY11&gt;0,OR(AY11&lt;BO11,AND(AY11=BO11,5&lt;7))),1,0)+IF(AND(BG11&gt;0,OR(BG11&lt;BO11,AND(BG11=BO11,6&lt;7))),1,0)+IF(AND(BW11&gt;0,OR(BW11&lt;BO11,AND(BW11=BO11,8&lt;7))),1,0)+IF(AND(CE11&gt;0,OR(CE11&lt;BO11,AND(CE11=BO11,9&lt;7))),1,0)))</f>
        <v>99</v>
      </c>
      <c r="BT11" s="3">
        <f>IF(Inputs!$B$27&lt;&gt;"Ready","PENDING INPUTS",IF(A11&gt;Inputs!$B$6,0,MIN(MAX(0,(BO11+BP11+BQ11)-BR11),MAX(0,C11-D11-(IF(O11&lt;BS11,K11+L11+M11-N11,0)+IF(W11&lt;BS11,S11+T11+U11-V11,0)+IF(AE11&lt;BS11,AA11+AB11+AC11-AD11,0)+IF(AM11&lt;BS11,AI11+AJ11+AK11-AL11,0)+IF(AU11&lt;BS11,AQ11+AR11+AS11-AT11,0)+IF(BC11&lt;BS11,AY11+AZ11+BA11-BB11,0)+IF(BK11&lt;BS11,BG11+BH11+BI11-BJ11,0)+IF(BS11&lt;BS11,BO11+BP11+BQ11-BR11,0)+IF(CA11&lt;BS11,BW11+BX11+BY11-BZ11,0)+IF(CI11&lt;BS11,CE11+CF11+CG11-CH11,0))))))</f>
        <v>0</v>
      </c>
      <c r="BU11" s="3">
        <f>IF(Inputs!$B$27&lt;&gt;"Ready","PENDING INPUTS",MIN((BO11+BP11+BQ11),IF(D11&gt;C11,IF(D11=0,0,BR11*C11/D11),BR11+BT11)))</f>
        <v>0</v>
      </c>
      <c r="BV11" s="3">
        <f>IF(Inputs!$B$27&lt;&gt;"Ready","PENDING INPUTS",MAX(0,(BO11+BP11+BQ11)-BU11))</f>
        <v>0</v>
      </c>
      <c r="BW11" s="3">
        <f>IF(Inputs!$B$27&lt;&gt;"Ready","PENDING INPUTS",CD10)</f>
        <v>0</v>
      </c>
      <c r="BX11" s="3">
        <f>IF(Inputs!$B$27&lt;&gt;"Ready","PENDING INPUTS",IF(A11&lt;=Inputs!$B$6,ROUND(BW11*Inputs!C22/12,2),0))</f>
        <v>0</v>
      </c>
      <c r="BY11" s="3">
        <f>IF(Inputs!$B$27&lt;&gt;"Ready","PENDING INPUTS",IF(AND(A11&lt;=Inputs!$B$6,BW11&gt;0),Inputs!G22,0))</f>
        <v>0</v>
      </c>
      <c r="BZ11" s="3">
        <f>IF(Inputs!$B$27&lt;&gt;"Ready","PENDING INPUTS",IF(A11&gt;Inputs!$B$6,0,MIN((BW11+BX11+BY11),IF(Inputs!H22=1,Inputs!D22,MAX(Inputs!F22,ROUND(BW11*Inputs!E22+BX11+BY11,2))))))</f>
        <v>0</v>
      </c>
      <c r="CA11">
        <f>IF(Inputs!$B$27&lt;&gt;"Ready","PENDING INPUTS",IF(BW11&lt;=0,99,1+IF(AND(K11&gt;0,OR(K11&lt;BW11,AND(K11=BW11,0&lt;8))),1,0)+IF(AND(S11&gt;0,OR(S11&lt;BW11,AND(S11=BW11,1&lt;8))),1,0)+IF(AND(AA11&gt;0,OR(AA11&lt;BW11,AND(AA11=BW11,2&lt;8))),1,0)+IF(AND(AI11&gt;0,OR(AI11&lt;BW11,AND(AI11=BW11,3&lt;8))),1,0)+IF(AND(AQ11&gt;0,OR(AQ11&lt;BW11,AND(AQ11=BW11,4&lt;8))),1,0)+IF(AND(AY11&gt;0,OR(AY11&lt;BW11,AND(AY11=BW11,5&lt;8))),1,0)+IF(AND(BG11&gt;0,OR(BG11&lt;BW11,AND(BG11=BW11,6&lt;8))),1,0)+IF(AND(BO11&gt;0,OR(BO11&lt;BW11,AND(BO11=BW11,7&lt;8))),1,0)+IF(AND(CE11&gt;0,OR(CE11&lt;BW11,AND(CE11=BW11,9&lt;8))),1,0)))</f>
        <v>99</v>
      </c>
      <c r="CB11" s="3">
        <f>IF(Inputs!$B$27&lt;&gt;"Ready","PENDING INPUTS",IF(A11&gt;Inputs!$B$6,0,MIN(MAX(0,(BW11+BX11+BY11)-BZ11),MAX(0,C11-D11-(IF(O11&lt;CA11,K11+L11+M11-N11,0)+IF(W11&lt;CA11,S11+T11+U11-V11,0)+IF(AE11&lt;CA11,AA11+AB11+AC11-AD11,0)+IF(AM11&lt;CA11,AI11+AJ11+AK11-AL11,0)+IF(AU11&lt;CA11,AQ11+AR11+AS11-AT11,0)+IF(BC11&lt;CA11,AY11+AZ11+BA11-BB11,0)+IF(BK11&lt;CA11,BG11+BH11+BI11-BJ11,0)+IF(BS11&lt;CA11,BO11+BP11+BQ11-BR11,0)+IF(CA11&lt;CA11,BW11+BX11+BY11-BZ11,0)+IF(CI11&lt;CA11,CE11+CF11+CG11-CH11,0))))))</f>
        <v>0</v>
      </c>
      <c r="CC11" s="3">
        <f>IF(Inputs!$B$27&lt;&gt;"Ready","PENDING INPUTS",MIN((BW11+BX11+BY11),IF(D11&gt;C11,IF(D11=0,0,BZ11*C11/D11),BZ11+CB11)))</f>
        <v>0</v>
      </c>
      <c r="CD11" s="3">
        <f>IF(Inputs!$B$27&lt;&gt;"Ready","PENDING INPUTS",MAX(0,(BW11+BX11+BY11)-CC11))</f>
        <v>0</v>
      </c>
      <c r="CE11" s="3">
        <f>IF(Inputs!$B$27&lt;&gt;"Ready","PENDING INPUTS",CL10)</f>
        <v>0</v>
      </c>
      <c r="CF11" s="3">
        <f>IF(Inputs!$B$27&lt;&gt;"Ready","PENDING INPUTS",IF(A11&lt;=Inputs!$B$6,ROUND(CE11*Inputs!C23/12,2),0))</f>
        <v>0</v>
      </c>
      <c r="CG11" s="3">
        <f>IF(Inputs!$B$27&lt;&gt;"Ready","PENDING INPUTS",IF(AND(A11&lt;=Inputs!$B$6,CE11&gt;0),Inputs!G23,0))</f>
        <v>0</v>
      </c>
      <c r="CH11" s="3">
        <f>IF(Inputs!$B$27&lt;&gt;"Ready","PENDING INPUTS",IF(A11&gt;Inputs!$B$6,0,MIN((CE11+CF11+CG11),IF(Inputs!H23=1,Inputs!D23,MAX(Inputs!F23,ROUND(CE11*Inputs!E23+CF11+CG11,2))))))</f>
        <v>0</v>
      </c>
      <c r="CI11">
        <f>IF(Inputs!$B$27&lt;&gt;"Ready","PENDING INPUTS",IF(CE11&lt;=0,99,1+IF(AND(K11&gt;0,OR(K11&lt;CE11,AND(K11=CE11,0&lt;9))),1,0)+IF(AND(S11&gt;0,OR(S11&lt;CE11,AND(S11=CE11,1&lt;9))),1,0)+IF(AND(AA11&gt;0,OR(AA11&lt;CE11,AND(AA11=CE11,2&lt;9))),1,0)+IF(AND(AI11&gt;0,OR(AI11&lt;CE11,AND(AI11=CE11,3&lt;9))),1,0)+IF(AND(AQ11&gt;0,OR(AQ11&lt;CE11,AND(AQ11=CE11,4&lt;9))),1,0)+IF(AND(AY11&gt;0,OR(AY11&lt;CE11,AND(AY11=CE11,5&lt;9))),1,0)+IF(AND(BG11&gt;0,OR(BG11&lt;CE11,AND(BG11=CE11,6&lt;9))),1,0)+IF(AND(BO11&gt;0,OR(BO11&lt;CE11,AND(BO11=CE11,7&lt;9))),1,0)+IF(AND(BW11&gt;0,OR(BW11&lt;CE11,AND(BW11=CE11,8&lt;9))),1,0)))</f>
        <v>99</v>
      </c>
      <c r="CJ11" s="3">
        <f>IF(Inputs!$B$27&lt;&gt;"Ready","PENDING INPUTS",IF(A11&gt;Inputs!$B$6,0,MIN(MAX(0,(CE11+CF11+CG11)-CH11),MAX(0,C11-D11-(IF(O11&lt;CI11,K11+L11+M11-N11,0)+IF(W11&lt;CI11,S11+T11+U11-V11,0)+IF(AE11&lt;CI11,AA11+AB11+AC11-AD11,0)+IF(AM11&lt;CI11,AI11+AJ11+AK11-AL11,0)+IF(AU11&lt;CI11,AQ11+AR11+AS11-AT11,0)+IF(BC11&lt;CI11,AY11+AZ11+BA11-BB11,0)+IF(BK11&lt;CI11,BG11+BH11+BI11-BJ11,0)+IF(BS11&lt;CI11,BO11+BP11+BQ11-BR11,0)+IF(CA11&lt;CI11,BW11+BX11+BY11-BZ11,0)+IF(CI11&lt;CI11,CE11+CF11+CG11-CH11,0))))))</f>
        <v>0</v>
      </c>
      <c r="CK11" s="3">
        <f>IF(Inputs!$B$27&lt;&gt;"Ready","PENDING INPUTS",MIN((CE11+CF11+CG11),IF(D11&gt;C11,IF(D11=0,0,CH11*C11/D11),CH11+CJ11)))</f>
        <v>0</v>
      </c>
      <c r="CL11" s="3">
        <f>IF(Inputs!$B$27&lt;&gt;"Ready","PENDING INPUTS",MAX(0,(CE11+CF11+CG11)-CK11))</f>
        <v>0</v>
      </c>
    </row>
    <row r="12" spans="1:90" ht="27.95" customHeight="1" x14ac:dyDescent="0.25">
      <c r="A12">
        <v>8</v>
      </c>
      <c r="B12" s="13">
        <f>IF(Inputs!$B$27&lt;&gt;"Ready","PENDING INPUTS",EDATE(Inputs!$B$5,A12-1))</f>
        <v>46508</v>
      </c>
      <c r="C12" s="3">
        <f>IF(Inputs!$B$27&lt;&gt;"Ready","PENDING INPUTS",IF(A12&lt;=Inputs!$B$6,MAX(0,Inputs!$B$4+IF(A12=Inputs!$B$7,Inputs!$B$8,0)+IF(A12=Inputs!$B$9,Inputs!$B$10,0)),0))</f>
        <v>0</v>
      </c>
      <c r="D12" s="3">
        <f>IF(Inputs!$B$27&lt;&gt;"Ready","PENDING INPUTS",SUM(N12,V12,AD12,AL12,AT12,BB12,BJ12,BR12,BZ12,CH12))</f>
        <v>0</v>
      </c>
      <c r="E12" s="3">
        <f>IF(Inputs!$B$27&lt;&gt;"Ready","PENDING INPUTS",MAX(0,D12-C12))</f>
        <v>0</v>
      </c>
      <c r="F12" s="3">
        <f>IF(Inputs!$B$27&lt;&gt;"Ready","PENDING INPUTS",SUM(Q12,Y12,AG12,AO12,AW12,BE12,BM12,BU12,CC12,CK12))</f>
        <v>0</v>
      </c>
      <c r="G12" s="3">
        <f>IF(Inputs!$B$27&lt;&gt;"Ready","PENDING INPUTS",SUM(L12,T12,AB12,AJ12,AR12,AZ12,BH12,BP12,BX12,CF12))</f>
        <v>0</v>
      </c>
      <c r="H12" s="3">
        <f>IF(Inputs!$B$27&lt;&gt;"Ready","PENDING INPUTS",SUM(M12,U12,AC12,AK12,AS12,BA12,BI12,BQ12,BY12,CG12))</f>
        <v>0</v>
      </c>
      <c r="I12" s="3">
        <f>IF(Inputs!$B$27&lt;&gt;"Ready","PENDING INPUTS",SUM(R12,Z12,AH12,AP12,AX12,BF12,BN12,BV12,CD12,CL12))</f>
        <v>0</v>
      </c>
      <c r="J12" t="str">
        <f>IF(Inputs!$B$27&lt;&gt;"Ready","PENDING INPUTS",IF(A12&gt;Inputs!$B$6,"Beyond horizon",IF(E12&gt;0.005,"MINIMUM SHORTFALL",IF(I12&lt;0.005,"Paid off","In progress"))))</f>
        <v>Paid off</v>
      </c>
      <c r="K12" s="3">
        <f>IF(Inputs!$B$27&lt;&gt;"Ready","PENDING INPUTS",R11)</f>
        <v>0</v>
      </c>
      <c r="L12" s="3">
        <f>IF(Inputs!$B$27&lt;&gt;"Ready","PENDING INPUTS",IF(A12&lt;=Inputs!$B$6,ROUND(K12*Inputs!C14/12,2),0))</f>
        <v>0</v>
      </c>
      <c r="M12" s="3">
        <f>IF(Inputs!$B$27&lt;&gt;"Ready","PENDING INPUTS",IF(AND(A12&lt;=Inputs!$B$6,K12&gt;0),Inputs!G14,0))</f>
        <v>0</v>
      </c>
      <c r="N12" s="3">
        <f>IF(Inputs!$B$27&lt;&gt;"Ready","PENDING INPUTS",IF(A12&gt;Inputs!$B$6,0,MIN((K12+L12+M12),IF(Inputs!H14=1,Inputs!D14,MAX(Inputs!F14,ROUND(K12*Inputs!E14+L12+M12,2))))))</f>
        <v>0</v>
      </c>
      <c r="O12">
        <f>IF(Inputs!$B$27&lt;&gt;"Ready","PENDING INPUTS",IF(K12&lt;=0,99,1+IF(AND(S12&gt;0,OR(S12&lt;K12,AND(S12=K12,1&lt;0))),1,0)+IF(AND(AA12&gt;0,OR(AA12&lt;K12,AND(AA12=K12,2&lt;0))),1,0)+IF(AND(AI12&gt;0,OR(AI12&lt;K12,AND(AI12=K12,3&lt;0))),1,0)+IF(AND(AQ12&gt;0,OR(AQ12&lt;K12,AND(AQ12=K12,4&lt;0))),1,0)+IF(AND(AY12&gt;0,OR(AY12&lt;K12,AND(AY12=K12,5&lt;0))),1,0)+IF(AND(BG12&gt;0,OR(BG12&lt;K12,AND(BG12=K12,6&lt;0))),1,0)+IF(AND(BO12&gt;0,OR(BO12&lt;K12,AND(BO12=K12,7&lt;0))),1,0)+IF(AND(BW12&gt;0,OR(BW12&lt;K12,AND(BW12=K12,8&lt;0))),1,0)+IF(AND(CE12&gt;0,OR(CE12&lt;K12,AND(CE12=K12,9&lt;0))),1,0)))</f>
        <v>99</v>
      </c>
      <c r="P12" s="3">
        <f>IF(Inputs!$B$27&lt;&gt;"Ready","PENDING INPUTS",IF(A12&gt;Inputs!$B$6,0,MIN(MAX(0,(K12+L12+M12)-N12),MAX(0,C12-D12-(IF(O12&lt;O12,K12+L12+M12-N12,0)+IF(W12&lt;O12,S12+T12+U12-V12,0)+IF(AE12&lt;O12,AA12+AB12+AC12-AD12,0)+IF(AM12&lt;O12,AI12+AJ12+AK12-AL12,0)+IF(AU12&lt;O12,AQ12+AR12+AS12-AT12,0)+IF(BC12&lt;O12,AY12+AZ12+BA12-BB12,0)+IF(BK12&lt;O12,BG12+BH12+BI12-BJ12,0)+IF(BS12&lt;O12,BO12+BP12+BQ12-BR12,0)+IF(CA12&lt;O12,BW12+BX12+BY12-BZ12,0)+IF(CI12&lt;O12,CE12+CF12+CG12-CH12,0))))))</f>
        <v>0</v>
      </c>
      <c r="Q12" s="3">
        <f>IF(Inputs!$B$27&lt;&gt;"Ready","PENDING INPUTS",MIN((K12+L12+M12),IF(D12&gt;C12,IF(D12=0,0,N12*C12/D12),N12+P12)))</f>
        <v>0</v>
      </c>
      <c r="R12" s="3">
        <f>IF(Inputs!$B$27&lt;&gt;"Ready","PENDING INPUTS",MAX(0,(K12+L12+M12)-Q12))</f>
        <v>0</v>
      </c>
      <c r="S12" s="3">
        <f>IF(Inputs!$B$27&lt;&gt;"Ready","PENDING INPUTS",Z11)</f>
        <v>0</v>
      </c>
      <c r="T12" s="3">
        <f>IF(Inputs!$B$27&lt;&gt;"Ready","PENDING INPUTS",IF(A12&lt;=Inputs!$B$6,ROUND(S12*Inputs!C15/12,2),0))</f>
        <v>0</v>
      </c>
      <c r="U12" s="3">
        <f>IF(Inputs!$B$27&lt;&gt;"Ready","PENDING INPUTS",IF(AND(A12&lt;=Inputs!$B$6,S12&gt;0),Inputs!G15,0))</f>
        <v>0</v>
      </c>
      <c r="V12" s="3">
        <f>IF(Inputs!$B$27&lt;&gt;"Ready","PENDING INPUTS",IF(A12&gt;Inputs!$B$6,0,MIN((S12+T12+U12),IF(Inputs!H15=1,Inputs!D15,MAX(Inputs!F15,ROUND(S12*Inputs!E15+T12+U12,2))))))</f>
        <v>0</v>
      </c>
      <c r="W12">
        <f>IF(Inputs!$B$27&lt;&gt;"Ready","PENDING INPUTS",IF(S12&lt;=0,99,1+IF(AND(K12&gt;0,OR(K12&lt;S12,AND(K12=S12,0&lt;1))),1,0)+IF(AND(AA12&gt;0,OR(AA12&lt;S12,AND(AA12=S12,2&lt;1))),1,0)+IF(AND(AI12&gt;0,OR(AI12&lt;S12,AND(AI12=S12,3&lt;1))),1,0)+IF(AND(AQ12&gt;0,OR(AQ12&lt;S12,AND(AQ12=S12,4&lt;1))),1,0)+IF(AND(AY12&gt;0,OR(AY12&lt;S12,AND(AY12=S12,5&lt;1))),1,0)+IF(AND(BG12&gt;0,OR(BG12&lt;S12,AND(BG12=S12,6&lt;1))),1,0)+IF(AND(BO12&gt;0,OR(BO12&lt;S12,AND(BO12=S12,7&lt;1))),1,0)+IF(AND(BW12&gt;0,OR(BW12&lt;S12,AND(BW12=S12,8&lt;1))),1,0)+IF(AND(CE12&gt;0,OR(CE12&lt;S12,AND(CE12=S12,9&lt;1))),1,0)))</f>
        <v>99</v>
      </c>
      <c r="X12" s="3">
        <f>IF(Inputs!$B$27&lt;&gt;"Ready","PENDING INPUTS",IF(A12&gt;Inputs!$B$6,0,MIN(MAX(0,(S12+T12+U12)-V12),MAX(0,C12-D12-(IF(O12&lt;W12,K12+L12+M12-N12,0)+IF(W12&lt;W12,S12+T12+U12-V12,0)+IF(AE12&lt;W12,AA12+AB12+AC12-AD12,0)+IF(AM12&lt;W12,AI12+AJ12+AK12-AL12,0)+IF(AU12&lt;W12,AQ12+AR12+AS12-AT12,0)+IF(BC12&lt;W12,AY12+AZ12+BA12-BB12,0)+IF(BK12&lt;W12,BG12+BH12+BI12-BJ12,0)+IF(BS12&lt;W12,BO12+BP12+BQ12-BR12,0)+IF(CA12&lt;W12,BW12+BX12+BY12-BZ12,0)+IF(CI12&lt;W12,CE12+CF12+CG12-CH12,0))))))</f>
        <v>0</v>
      </c>
      <c r="Y12" s="3">
        <f>IF(Inputs!$B$27&lt;&gt;"Ready","PENDING INPUTS",MIN((S12+T12+U12),IF(D12&gt;C12,IF(D12=0,0,V12*C12/D12),V12+X12)))</f>
        <v>0</v>
      </c>
      <c r="Z12" s="3">
        <f>IF(Inputs!$B$27&lt;&gt;"Ready","PENDING INPUTS",MAX(0,(S12+T12+U12)-Y12))</f>
        <v>0</v>
      </c>
      <c r="AA12" s="3">
        <f>IF(Inputs!$B$27&lt;&gt;"Ready","PENDING INPUTS",AH11)</f>
        <v>0</v>
      </c>
      <c r="AB12" s="3">
        <f>IF(Inputs!$B$27&lt;&gt;"Ready","PENDING INPUTS",IF(A12&lt;=Inputs!$B$6,ROUND(AA12*Inputs!C16/12,2),0))</f>
        <v>0</v>
      </c>
      <c r="AC12" s="3">
        <f>IF(Inputs!$B$27&lt;&gt;"Ready","PENDING INPUTS",IF(AND(A12&lt;=Inputs!$B$6,AA12&gt;0),Inputs!G16,0))</f>
        <v>0</v>
      </c>
      <c r="AD12" s="3">
        <f>IF(Inputs!$B$27&lt;&gt;"Ready","PENDING INPUTS",IF(A12&gt;Inputs!$B$6,0,MIN((AA12+AB12+AC12),IF(Inputs!H16=1,Inputs!D16,MAX(Inputs!F16,ROUND(AA12*Inputs!E16+AB12+AC12,2))))))</f>
        <v>0</v>
      </c>
      <c r="AE12">
        <f>IF(Inputs!$B$27&lt;&gt;"Ready","PENDING INPUTS",IF(AA12&lt;=0,99,1+IF(AND(K12&gt;0,OR(K12&lt;AA12,AND(K12=AA12,0&lt;2))),1,0)+IF(AND(S12&gt;0,OR(S12&lt;AA12,AND(S12=AA12,1&lt;2))),1,0)+IF(AND(AI12&gt;0,OR(AI12&lt;AA12,AND(AI12=AA12,3&lt;2))),1,0)+IF(AND(AQ12&gt;0,OR(AQ12&lt;AA12,AND(AQ12=AA12,4&lt;2))),1,0)+IF(AND(AY12&gt;0,OR(AY12&lt;AA12,AND(AY12=AA12,5&lt;2))),1,0)+IF(AND(BG12&gt;0,OR(BG12&lt;AA12,AND(BG12=AA12,6&lt;2))),1,0)+IF(AND(BO12&gt;0,OR(BO12&lt;AA12,AND(BO12=AA12,7&lt;2))),1,0)+IF(AND(BW12&gt;0,OR(BW12&lt;AA12,AND(BW12=AA12,8&lt;2))),1,0)+IF(AND(CE12&gt;0,OR(CE12&lt;AA12,AND(CE12=AA12,9&lt;2))),1,0)))</f>
        <v>99</v>
      </c>
      <c r="AF12" s="3">
        <f>IF(Inputs!$B$27&lt;&gt;"Ready","PENDING INPUTS",IF(A12&gt;Inputs!$B$6,0,MIN(MAX(0,(AA12+AB12+AC12)-AD12),MAX(0,C12-D12-(IF(O12&lt;AE12,K12+L12+M12-N12,0)+IF(W12&lt;AE12,S12+T12+U12-V12,0)+IF(AE12&lt;AE12,AA12+AB12+AC12-AD12,0)+IF(AM12&lt;AE12,AI12+AJ12+AK12-AL12,0)+IF(AU12&lt;AE12,AQ12+AR12+AS12-AT12,0)+IF(BC12&lt;AE12,AY12+AZ12+BA12-BB12,0)+IF(BK12&lt;AE12,BG12+BH12+BI12-BJ12,0)+IF(BS12&lt;AE12,BO12+BP12+BQ12-BR12,0)+IF(CA12&lt;AE12,BW12+BX12+BY12-BZ12,0)+IF(CI12&lt;AE12,CE12+CF12+CG12-CH12,0))))))</f>
        <v>0</v>
      </c>
      <c r="AG12" s="3">
        <f>IF(Inputs!$B$27&lt;&gt;"Ready","PENDING INPUTS",MIN((AA12+AB12+AC12),IF(D12&gt;C12,IF(D12=0,0,AD12*C12/D12),AD12+AF12)))</f>
        <v>0</v>
      </c>
      <c r="AH12" s="3">
        <f>IF(Inputs!$B$27&lt;&gt;"Ready","PENDING INPUTS",MAX(0,(AA12+AB12+AC12)-AG12))</f>
        <v>0</v>
      </c>
      <c r="AI12" s="3">
        <f>IF(Inputs!$B$27&lt;&gt;"Ready","PENDING INPUTS",AP11)</f>
        <v>0</v>
      </c>
      <c r="AJ12" s="3">
        <f>IF(Inputs!$B$27&lt;&gt;"Ready","PENDING INPUTS",IF(A12&lt;=Inputs!$B$6,ROUND(AI12*Inputs!C17/12,2),0))</f>
        <v>0</v>
      </c>
      <c r="AK12" s="3">
        <f>IF(Inputs!$B$27&lt;&gt;"Ready","PENDING INPUTS",IF(AND(A12&lt;=Inputs!$B$6,AI12&gt;0),Inputs!G17,0))</f>
        <v>0</v>
      </c>
      <c r="AL12" s="3">
        <f>IF(Inputs!$B$27&lt;&gt;"Ready","PENDING INPUTS",IF(A12&gt;Inputs!$B$6,0,MIN((AI12+AJ12+AK12),IF(Inputs!H17=1,Inputs!D17,MAX(Inputs!F17,ROUND(AI12*Inputs!E17+AJ12+AK12,2))))))</f>
        <v>0</v>
      </c>
      <c r="AM12">
        <f>IF(Inputs!$B$27&lt;&gt;"Ready","PENDING INPUTS",IF(AI12&lt;=0,99,1+IF(AND(K12&gt;0,OR(K12&lt;AI12,AND(K12=AI12,0&lt;3))),1,0)+IF(AND(S12&gt;0,OR(S12&lt;AI12,AND(S12=AI12,1&lt;3))),1,0)+IF(AND(AA12&gt;0,OR(AA12&lt;AI12,AND(AA12=AI12,2&lt;3))),1,0)+IF(AND(AQ12&gt;0,OR(AQ12&lt;AI12,AND(AQ12=AI12,4&lt;3))),1,0)+IF(AND(AY12&gt;0,OR(AY12&lt;AI12,AND(AY12=AI12,5&lt;3))),1,0)+IF(AND(BG12&gt;0,OR(BG12&lt;AI12,AND(BG12=AI12,6&lt;3))),1,0)+IF(AND(BO12&gt;0,OR(BO12&lt;AI12,AND(BO12=AI12,7&lt;3))),1,0)+IF(AND(BW12&gt;0,OR(BW12&lt;AI12,AND(BW12=AI12,8&lt;3))),1,0)+IF(AND(CE12&gt;0,OR(CE12&lt;AI12,AND(CE12=AI12,9&lt;3))),1,0)))</f>
        <v>99</v>
      </c>
      <c r="AN12" s="3">
        <f>IF(Inputs!$B$27&lt;&gt;"Ready","PENDING INPUTS",IF(A12&gt;Inputs!$B$6,0,MIN(MAX(0,(AI12+AJ12+AK12)-AL12),MAX(0,C12-D12-(IF(O12&lt;AM12,K12+L12+M12-N12,0)+IF(W12&lt;AM12,S12+T12+U12-V12,0)+IF(AE12&lt;AM12,AA12+AB12+AC12-AD12,0)+IF(AM12&lt;AM12,AI12+AJ12+AK12-AL12,0)+IF(AU12&lt;AM12,AQ12+AR12+AS12-AT12,0)+IF(BC12&lt;AM12,AY12+AZ12+BA12-BB12,0)+IF(BK12&lt;AM12,BG12+BH12+BI12-BJ12,0)+IF(BS12&lt;AM12,BO12+BP12+BQ12-BR12,0)+IF(CA12&lt;AM12,BW12+BX12+BY12-BZ12,0)+IF(CI12&lt;AM12,CE12+CF12+CG12-CH12,0))))))</f>
        <v>0</v>
      </c>
      <c r="AO12" s="3">
        <f>IF(Inputs!$B$27&lt;&gt;"Ready","PENDING INPUTS",MIN((AI12+AJ12+AK12),IF(D12&gt;C12,IF(D12=0,0,AL12*C12/D12),AL12+AN12)))</f>
        <v>0</v>
      </c>
      <c r="AP12" s="3">
        <f>IF(Inputs!$B$27&lt;&gt;"Ready","PENDING INPUTS",MAX(0,(AI12+AJ12+AK12)-AO12))</f>
        <v>0</v>
      </c>
      <c r="AQ12" s="3">
        <f>IF(Inputs!$B$27&lt;&gt;"Ready","PENDING INPUTS",AX11)</f>
        <v>0</v>
      </c>
      <c r="AR12" s="3">
        <f>IF(Inputs!$B$27&lt;&gt;"Ready","PENDING INPUTS",IF(A12&lt;=Inputs!$B$6,ROUND(AQ12*Inputs!C18/12,2),0))</f>
        <v>0</v>
      </c>
      <c r="AS12" s="3">
        <f>IF(Inputs!$B$27&lt;&gt;"Ready","PENDING INPUTS",IF(AND(A12&lt;=Inputs!$B$6,AQ12&gt;0),Inputs!G18,0))</f>
        <v>0</v>
      </c>
      <c r="AT12" s="3">
        <f>IF(Inputs!$B$27&lt;&gt;"Ready","PENDING INPUTS",IF(A12&gt;Inputs!$B$6,0,MIN((AQ12+AR12+AS12),IF(Inputs!H18=1,Inputs!D18,MAX(Inputs!F18,ROUND(AQ12*Inputs!E18+AR12+AS12,2))))))</f>
        <v>0</v>
      </c>
      <c r="AU12">
        <f>IF(Inputs!$B$27&lt;&gt;"Ready","PENDING INPUTS",IF(AQ12&lt;=0,99,1+IF(AND(K12&gt;0,OR(K12&lt;AQ12,AND(K12=AQ12,0&lt;4))),1,0)+IF(AND(S12&gt;0,OR(S12&lt;AQ12,AND(S12=AQ12,1&lt;4))),1,0)+IF(AND(AA12&gt;0,OR(AA12&lt;AQ12,AND(AA12=AQ12,2&lt;4))),1,0)+IF(AND(AI12&gt;0,OR(AI12&lt;AQ12,AND(AI12=AQ12,3&lt;4))),1,0)+IF(AND(AY12&gt;0,OR(AY12&lt;AQ12,AND(AY12=AQ12,5&lt;4))),1,0)+IF(AND(BG12&gt;0,OR(BG12&lt;AQ12,AND(BG12=AQ12,6&lt;4))),1,0)+IF(AND(BO12&gt;0,OR(BO12&lt;AQ12,AND(BO12=AQ12,7&lt;4))),1,0)+IF(AND(BW12&gt;0,OR(BW12&lt;AQ12,AND(BW12=AQ12,8&lt;4))),1,0)+IF(AND(CE12&gt;0,OR(CE12&lt;AQ12,AND(CE12=AQ12,9&lt;4))),1,0)))</f>
        <v>99</v>
      </c>
      <c r="AV12" s="3">
        <f>IF(Inputs!$B$27&lt;&gt;"Ready","PENDING INPUTS",IF(A12&gt;Inputs!$B$6,0,MIN(MAX(0,(AQ12+AR12+AS12)-AT12),MAX(0,C12-D12-(IF(O12&lt;AU12,K12+L12+M12-N12,0)+IF(W12&lt;AU12,S12+T12+U12-V12,0)+IF(AE12&lt;AU12,AA12+AB12+AC12-AD12,0)+IF(AM12&lt;AU12,AI12+AJ12+AK12-AL12,0)+IF(AU12&lt;AU12,AQ12+AR12+AS12-AT12,0)+IF(BC12&lt;AU12,AY12+AZ12+BA12-BB12,0)+IF(BK12&lt;AU12,BG12+BH12+BI12-BJ12,0)+IF(BS12&lt;AU12,BO12+BP12+BQ12-BR12,0)+IF(CA12&lt;AU12,BW12+BX12+BY12-BZ12,0)+IF(CI12&lt;AU12,CE12+CF12+CG12-CH12,0))))))</f>
        <v>0</v>
      </c>
      <c r="AW12" s="3">
        <f>IF(Inputs!$B$27&lt;&gt;"Ready","PENDING INPUTS",MIN((AQ12+AR12+AS12),IF(D12&gt;C12,IF(D12=0,0,AT12*C12/D12),AT12+AV12)))</f>
        <v>0</v>
      </c>
      <c r="AX12" s="3">
        <f>IF(Inputs!$B$27&lt;&gt;"Ready","PENDING INPUTS",MAX(0,(AQ12+AR12+AS12)-AW12))</f>
        <v>0</v>
      </c>
      <c r="AY12" s="3">
        <f>IF(Inputs!$B$27&lt;&gt;"Ready","PENDING INPUTS",BF11)</f>
        <v>0</v>
      </c>
      <c r="AZ12" s="3">
        <f>IF(Inputs!$B$27&lt;&gt;"Ready","PENDING INPUTS",IF(A12&lt;=Inputs!$B$6,ROUND(AY12*Inputs!C19/12,2),0))</f>
        <v>0</v>
      </c>
      <c r="BA12" s="3">
        <f>IF(Inputs!$B$27&lt;&gt;"Ready","PENDING INPUTS",IF(AND(A12&lt;=Inputs!$B$6,AY12&gt;0),Inputs!G19,0))</f>
        <v>0</v>
      </c>
      <c r="BB12" s="3">
        <f>IF(Inputs!$B$27&lt;&gt;"Ready","PENDING INPUTS",IF(A12&gt;Inputs!$B$6,0,MIN((AY12+AZ12+BA12),IF(Inputs!H19=1,Inputs!D19,MAX(Inputs!F19,ROUND(AY12*Inputs!E19+AZ12+BA12,2))))))</f>
        <v>0</v>
      </c>
      <c r="BC12">
        <f>IF(Inputs!$B$27&lt;&gt;"Ready","PENDING INPUTS",IF(AY12&lt;=0,99,1+IF(AND(K12&gt;0,OR(K12&lt;AY12,AND(K12=AY12,0&lt;5))),1,0)+IF(AND(S12&gt;0,OR(S12&lt;AY12,AND(S12=AY12,1&lt;5))),1,0)+IF(AND(AA12&gt;0,OR(AA12&lt;AY12,AND(AA12=AY12,2&lt;5))),1,0)+IF(AND(AI12&gt;0,OR(AI12&lt;AY12,AND(AI12=AY12,3&lt;5))),1,0)+IF(AND(AQ12&gt;0,OR(AQ12&lt;AY12,AND(AQ12=AY12,4&lt;5))),1,0)+IF(AND(BG12&gt;0,OR(BG12&lt;AY12,AND(BG12=AY12,6&lt;5))),1,0)+IF(AND(BO12&gt;0,OR(BO12&lt;AY12,AND(BO12=AY12,7&lt;5))),1,0)+IF(AND(BW12&gt;0,OR(BW12&lt;AY12,AND(BW12=AY12,8&lt;5))),1,0)+IF(AND(CE12&gt;0,OR(CE12&lt;AY12,AND(CE12=AY12,9&lt;5))),1,0)))</f>
        <v>99</v>
      </c>
      <c r="BD12" s="3">
        <f>IF(Inputs!$B$27&lt;&gt;"Ready","PENDING INPUTS",IF(A12&gt;Inputs!$B$6,0,MIN(MAX(0,(AY12+AZ12+BA12)-BB12),MAX(0,C12-D12-(IF(O12&lt;BC12,K12+L12+M12-N12,0)+IF(W12&lt;BC12,S12+T12+U12-V12,0)+IF(AE12&lt;BC12,AA12+AB12+AC12-AD12,0)+IF(AM12&lt;BC12,AI12+AJ12+AK12-AL12,0)+IF(AU12&lt;BC12,AQ12+AR12+AS12-AT12,0)+IF(BC12&lt;BC12,AY12+AZ12+BA12-BB12,0)+IF(BK12&lt;BC12,BG12+BH12+BI12-BJ12,0)+IF(BS12&lt;BC12,BO12+BP12+BQ12-BR12,0)+IF(CA12&lt;BC12,BW12+BX12+BY12-BZ12,0)+IF(CI12&lt;BC12,CE12+CF12+CG12-CH12,0))))))</f>
        <v>0</v>
      </c>
      <c r="BE12" s="3">
        <f>IF(Inputs!$B$27&lt;&gt;"Ready","PENDING INPUTS",MIN((AY12+AZ12+BA12),IF(D12&gt;C12,IF(D12=0,0,BB12*C12/D12),BB12+BD12)))</f>
        <v>0</v>
      </c>
      <c r="BF12" s="3">
        <f>IF(Inputs!$B$27&lt;&gt;"Ready","PENDING INPUTS",MAX(0,(AY12+AZ12+BA12)-BE12))</f>
        <v>0</v>
      </c>
      <c r="BG12" s="3">
        <f>IF(Inputs!$B$27&lt;&gt;"Ready","PENDING INPUTS",BN11)</f>
        <v>0</v>
      </c>
      <c r="BH12" s="3">
        <f>IF(Inputs!$B$27&lt;&gt;"Ready","PENDING INPUTS",IF(A12&lt;=Inputs!$B$6,ROUND(BG12*Inputs!C20/12,2),0))</f>
        <v>0</v>
      </c>
      <c r="BI12" s="3">
        <f>IF(Inputs!$B$27&lt;&gt;"Ready","PENDING INPUTS",IF(AND(A12&lt;=Inputs!$B$6,BG12&gt;0),Inputs!G20,0))</f>
        <v>0</v>
      </c>
      <c r="BJ12" s="3">
        <f>IF(Inputs!$B$27&lt;&gt;"Ready","PENDING INPUTS",IF(A12&gt;Inputs!$B$6,0,MIN((BG12+BH12+BI12),IF(Inputs!H20=1,Inputs!D20,MAX(Inputs!F20,ROUND(BG12*Inputs!E20+BH12+BI12,2))))))</f>
        <v>0</v>
      </c>
      <c r="BK12">
        <f>IF(Inputs!$B$27&lt;&gt;"Ready","PENDING INPUTS",IF(BG12&lt;=0,99,1+IF(AND(K12&gt;0,OR(K12&lt;BG12,AND(K12=BG12,0&lt;6))),1,0)+IF(AND(S12&gt;0,OR(S12&lt;BG12,AND(S12=BG12,1&lt;6))),1,0)+IF(AND(AA12&gt;0,OR(AA12&lt;BG12,AND(AA12=BG12,2&lt;6))),1,0)+IF(AND(AI12&gt;0,OR(AI12&lt;BG12,AND(AI12=BG12,3&lt;6))),1,0)+IF(AND(AQ12&gt;0,OR(AQ12&lt;BG12,AND(AQ12=BG12,4&lt;6))),1,0)+IF(AND(AY12&gt;0,OR(AY12&lt;BG12,AND(AY12=BG12,5&lt;6))),1,0)+IF(AND(BO12&gt;0,OR(BO12&lt;BG12,AND(BO12=BG12,7&lt;6))),1,0)+IF(AND(BW12&gt;0,OR(BW12&lt;BG12,AND(BW12=BG12,8&lt;6))),1,0)+IF(AND(CE12&gt;0,OR(CE12&lt;BG12,AND(CE12=BG12,9&lt;6))),1,0)))</f>
        <v>99</v>
      </c>
      <c r="BL12" s="3">
        <f>IF(Inputs!$B$27&lt;&gt;"Ready","PENDING INPUTS",IF(A12&gt;Inputs!$B$6,0,MIN(MAX(0,(BG12+BH12+BI12)-BJ12),MAX(0,C12-D12-(IF(O12&lt;BK12,K12+L12+M12-N12,0)+IF(W12&lt;BK12,S12+T12+U12-V12,0)+IF(AE12&lt;BK12,AA12+AB12+AC12-AD12,0)+IF(AM12&lt;BK12,AI12+AJ12+AK12-AL12,0)+IF(AU12&lt;BK12,AQ12+AR12+AS12-AT12,0)+IF(BC12&lt;BK12,AY12+AZ12+BA12-BB12,0)+IF(BK12&lt;BK12,BG12+BH12+BI12-BJ12,0)+IF(BS12&lt;BK12,BO12+BP12+BQ12-BR12,0)+IF(CA12&lt;BK12,BW12+BX12+BY12-BZ12,0)+IF(CI12&lt;BK12,CE12+CF12+CG12-CH12,0))))))</f>
        <v>0</v>
      </c>
      <c r="BM12" s="3">
        <f>IF(Inputs!$B$27&lt;&gt;"Ready","PENDING INPUTS",MIN((BG12+BH12+BI12),IF(D12&gt;C12,IF(D12=0,0,BJ12*C12/D12),BJ12+BL12)))</f>
        <v>0</v>
      </c>
      <c r="BN12" s="3">
        <f>IF(Inputs!$B$27&lt;&gt;"Ready","PENDING INPUTS",MAX(0,(BG12+BH12+BI12)-BM12))</f>
        <v>0</v>
      </c>
      <c r="BO12" s="3">
        <f>IF(Inputs!$B$27&lt;&gt;"Ready","PENDING INPUTS",BV11)</f>
        <v>0</v>
      </c>
      <c r="BP12" s="3">
        <f>IF(Inputs!$B$27&lt;&gt;"Ready","PENDING INPUTS",IF(A12&lt;=Inputs!$B$6,ROUND(BO12*Inputs!C21/12,2),0))</f>
        <v>0</v>
      </c>
      <c r="BQ12" s="3">
        <f>IF(Inputs!$B$27&lt;&gt;"Ready","PENDING INPUTS",IF(AND(A12&lt;=Inputs!$B$6,BO12&gt;0),Inputs!G21,0))</f>
        <v>0</v>
      </c>
      <c r="BR12" s="3">
        <f>IF(Inputs!$B$27&lt;&gt;"Ready","PENDING INPUTS",IF(A12&gt;Inputs!$B$6,0,MIN((BO12+BP12+BQ12),IF(Inputs!H21=1,Inputs!D21,MAX(Inputs!F21,ROUND(BO12*Inputs!E21+BP12+BQ12,2))))))</f>
        <v>0</v>
      </c>
      <c r="BS12">
        <f>IF(Inputs!$B$27&lt;&gt;"Ready","PENDING INPUTS",IF(BO12&lt;=0,99,1+IF(AND(K12&gt;0,OR(K12&lt;BO12,AND(K12=BO12,0&lt;7))),1,0)+IF(AND(S12&gt;0,OR(S12&lt;BO12,AND(S12=BO12,1&lt;7))),1,0)+IF(AND(AA12&gt;0,OR(AA12&lt;BO12,AND(AA12=BO12,2&lt;7))),1,0)+IF(AND(AI12&gt;0,OR(AI12&lt;BO12,AND(AI12=BO12,3&lt;7))),1,0)+IF(AND(AQ12&gt;0,OR(AQ12&lt;BO12,AND(AQ12=BO12,4&lt;7))),1,0)+IF(AND(AY12&gt;0,OR(AY12&lt;BO12,AND(AY12=BO12,5&lt;7))),1,0)+IF(AND(BG12&gt;0,OR(BG12&lt;BO12,AND(BG12=BO12,6&lt;7))),1,0)+IF(AND(BW12&gt;0,OR(BW12&lt;BO12,AND(BW12=BO12,8&lt;7))),1,0)+IF(AND(CE12&gt;0,OR(CE12&lt;BO12,AND(CE12=BO12,9&lt;7))),1,0)))</f>
        <v>99</v>
      </c>
      <c r="BT12" s="3">
        <f>IF(Inputs!$B$27&lt;&gt;"Ready","PENDING INPUTS",IF(A12&gt;Inputs!$B$6,0,MIN(MAX(0,(BO12+BP12+BQ12)-BR12),MAX(0,C12-D12-(IF(O12&lt;BS12,K12+L12+M12-N12,0)+IF(W12&lt;BS12,S12+T12+U12-V12,0)+IF(AE12&lt;BS12,AA12+AB12+AC12-AD12,0)+IF(AM12&lt;BS12,AI12+AJ12+AK12-AL12,0)+IF(AU12&lt;BS12,AQ12+AR12+AS12-AT12,0)+IF(BC12&lt;BS12,AY12+AZ12+BA12-BB12,0)+IF(BK12&lt;BS12,BG12+BH12+BI12-BJ12,0)+IF(BS12&lt;BS12,BO12+BP12+BQ12-BR12,0)+IF(CA12&lt;BS12,BW12+BX12+BY12-BZ12,0)+IF(CI12&lt;BS12,CE12+CF12+CG12-CH12,0))))))</f>
        <v>0</v>
      </c>
      <c r="BU12" s="3">
        <f>IF(Inputs!$B$27&lt;&gt;"Ready","PENDING INPUTS",MIN((BO12+BP12+BQ12),IF(D12&gt;C12,IF(D12=0,0,BR12*C12/D12),BR12+BT12)))</f>
        <v>0</v>
      </c>
      <c r="BV12" s="3">
        <f>IF(Inputs!$B$27&lt;&gt;"Ready","PENDING INPUTS",MAX(0,(BO12+BP12+BQ12)-BU12))</f>
        <v>0</v>
      </c>
      <c r="BW12" s="3">
        <f>IF(Inputs!$B$27&lt;&gt;"Ready","PENDING INPUTS",CD11)</f>
        <v>0</v>
      </c>
      <c r="BX12" s="3">
        <f>IF(Inputs!$B$27&lt;&gt;"Ready","PENDING INPUTS",IF(A12&lt;=Inputs!$B$6,ROUND(BW12*Inputs!C22/12,2),0))</f>
        <v>0</v>
      </c>
      <c r="BY12" s="3">
        <f>IF(Inputs!$B$27&lt;&gt;"Ready","PENDING INPUTS",IF(AND(A12&lt;=Inputs!$B$6,BW12&gt;0),Inputs!G22,0))</f>
        <v>0</v>
      </c>
      <c r="BZ12" s="3">
        <f>IF(Inputs!$B$27&lt;&gt;"Ready","PENDING INPUTS",IF(A12&gt;Inputs!$B$6,0,MIN((BW12+BX12+BY12),IF(Inputs!H22=1,Inputs!D22,MAX(Inputs!F22,ROUND(BW12*Inputs!E22+BX12+BY12,2))))))</f>
        <v>0</v>
      </c>
      <c r="CA12">
        <f>IF(Inputs!$B$27&lt;&gt;"Ready","PENDING INPUTS",IF(BW12&lt;=0,99,1+IF(AND(K12&gt;0,OR(K12&lt;BW12,AND(K12=BW12,0&lt;8))),1,0)+IF(AND(S12&gt;0,OR(S12&lt;BW12,AND(S12=BW12,1&lt;8))),1,0)+IF(AND(AA12&gt;0,OR(AA12&lt;BW12,AND(AA12=BW12,2&lt;8))),1,0)+IF(AND(AI12&gt;0,OR(AI12&lt;BW12,AND(AI12=BW12,3&lt;8))),1,0)+IF(AND(AQ12&gt;0,OR(AQ12&lt;BW12,AND(AQ12=BW12,4&lt;8))),1,0)+IF(AND(AY12&gt;0,OR(AY12&lt;BW12,AND(AY12=BW12,5&lt;8))),1,0)+IF(AND(BG12&gt;0,OR(BG12&lt;BW12,AND(BG12=BW12,6&lt;8))),1,0)+IF(AND(BO12&gt;0,OR(BO12&lt;BW12,AND(BO12=BW12,7&lt;8))),1,0)+IF(AND(CE12&gt;0,OR(CE12&lt;BW12,AND(CE12=BW12,9&lt;8))),1,0)))</f>
        <v>99</v>
      </c>
      <c r="CB12" s="3">
        <f>IF(Inputs!$B$27&lt;&gt;"Ready","PENDING INPUTS",IF(A12&gt;Inputs!$B$6,0,MIN(MAX(0,(BW12+BX12+BY12)-BZ12),MAX(0,C12-D12-(IF(O12&lt;CA12,K12+L12+M12-N12,0)+IF(W12&lt;CA12,S12+T12+U12-V12,0)+IF(AE12&lt;CA12,AA12+AB12+AC12-AD12,0)+IF(AM12&lt;CA12,AI12+AJ12+AK12-AL12,0)+IF(AU12&lt;CA12,AQ12+AR12+AS12-AT12,0)+IF(BC12&lt;CA12,AY12+AZ12+BA12-BB12,0)+IF(BK12&lt;CA12,BG12+BH12+BI12-BJ12,0)+IF(BS12&lt;CA12,BO12+BP12+BQ12-BR12,0)+IF(CA12&lt;CA12,BW12+BX12+BY12-BZ12,0)+IF(CI12&lt;CA12,CE12+CF12+CG12-CH12,0))))))</f>
        <v>0</v>
      </c>
      <c r="CC12" s="3">
        <f>IF(Inputs!$B$27&lt;&gt;"Ready","PENDING INPUTS",MIN((BW12+BX12+BY12),IF(D12&gt;C12,IF(D12=0,0,BZ12*C12/D12),BZ12+CB12)))</f>
        <v>0</v>
      </c>
      <c r="CD12" s="3">
        <f>IF(Inputs!$B$27&lt;&gt;"Ready","PENDING INPUTS",MAX(0,(BW12+BX12+BY12)-CC12))</f>
        <v>0</v>
      </c>
      <c r="CE12" s="3">
        <f>IF(Inputs!$B$27&lt;&gt;"Ready","PENDING INPUTS",CL11)</f>
        <v>0</v>
      </c>
      <c r="CF12" s="3">
        <f>IF(Inputs!$B$27&lt;&gt;"Ready","PENDING INPUTS",IF(A12&lt;=Inputs!$B$6,ROUND(CE12*Inputs!C23/12,2),0))</f>
        <v>0</v>
      </c>
      <c r="CG12" s="3">
        <f>IF(Inputs!$B$27&lt;&gt;"Ready","PENDING INPUTS",IF(AND(A12&lt;=Inputs!$B$6,CE12&gt;0),Inputs!G23,0))</f>
        <v>0</v>
      </c>
      <c r="CH12" s="3">
        <f>IF(Inputs!$B$27&lt;&gt;"Ready","PENDING INPUTS",IF(A12&gt;Inputs!$B$6,0,MIN((CE12+CF12+CG12),IF(Inputs!H23=1,Inputs!D23,MAX(Inputs!F23,ROUND(CE12*Inputs!E23+CF12+CG12,2))))))</f>
        <v>0</v>
      </c>
      <c r="CI12">
        <f>IF(Inputs!$B$27&lt;&gt;"Ready","PENDING INPUTS",IF(CE12&lt;=0,99,1+IF(AND(K12&gt;0,OR(K12&lt;CE12,AND(K12=CE12,0&lt;9))),1,0)+IF(AND(S12&gt;0,OR(S12&lt;CE12,AND(S12=CE12,1&lt;9))),1,0)+IF(AND(AA12&gt;0,OR(AA12&lt;CE12,AND(AA12=CE12,2&lt;9))),1,0)+IF(AND(AI12&gt;0,OR(AI12&lt;CE12,AND(AI12=CE12,3&lt;9))),1,0)+IF(AND(AQ12&gt;0,OR(AQ12&lt;CE12,AND(AQ12=CE12,4&lt;9))),1,0)+IF(AND(AY12&gt;0,OR(AY12&lt;CE12,AND(AY12=CE12,5&lt;9))),1,0)+IF(AND(BG12&gt;0,OR(BG12&lt;CE12,AND(BG12=CE12,6&lt;9))),1,0)+IF(AND(BO12&gt;0,OR(BO12&lt;CE12,AND(BO12=CE12,7&lt;9))),1,0)+IF(AND(BW12&gt;0,OR(BW12&lt;CE12,AND(BW12=CE12,8&lt;9))),1,0)))</f>
        <v>99</v>
      </c>
      <c r="CJ12" s="3">
        <f>IF(Inputs!$B$27&lt;&gt;"Ready","PENDING INPUTS",IF(A12&gt;Inputs!$B$6,0,MIN(MAX(0,(CE12+CF12+CG12)-CH12),MAX(0,C12-D12-(IF(O12&lt;CI12,K12+L12+M12-N12,0)+IF(W12&lt;CI12,S12+T12+U12-V12,0)+IF(AE12&lt;CI12,AA12+AB12+AC12-AD12,0)+IF(AM12&lt;CI12,AI12+AJ12+AK12-AL12,0)+IF(AU12&lt;CI12,AQ12+AR12+AS12-AT12,0)+IF(BC12&lt;CI12,AY12+AZ12+BA12-BB12,0)+IF(BK12&lt;CI12,BG12+BH12+BI12-BJ12,0)+IF(BS12&lt;CI12,BO12+BP12+BQ12-BR12,0)+IF(CA12&lt;CI12,BW12+BX12+BY12-BZ12,0)+IF(CI12&lt;CI12,CE12+CF12+CG12-CH12,0))))))</f>
        <v>0</v>
      </c>
      <c r="CK12" s="3">
        <f>IF(Inputs!$B$27&lt;&gt;"Ready","PENDING INPUTS",MIN((CE12+CF12+CG12),IF(D12&gt;C12,IF(D12=0,0,CH12*C12/D12),CH12+CJ12)))</f>
        <v>0</v>
      </c>
      <c r="CL12" s="3">
        <f>IF(Inputs!$B$27&lt;&gt;"Ready","PENDING INPUTS",MAX(0,(CE12+CF12+CG12)-CK12))</f>
        <v>0</v>
      </c>
    </row>
    <row r="13" spans="1:90" ht="27.95" customHeight="1" x14ac:dyDescent="0.25">
      <c r="A13">
        <v>9</v>
      </c>
      <c r="B13" s="13">
        <f>IF(Inputs!$B$27&lt;&gt;"Ready","PENDING INPUTS",EDATE(Inputs!$B$5,A13-1))</f>
        <v>46539</v>
      </c>
      <c r="C13" s="3">
        <f>IF(Inputs!$B$27&lt;&gt;"Ready","PENDING INPUTS",IF(A13&lt;=Inputs!$B$6,MAX(0,Inputs!$B$4+IF(A13=Inputs!$B$7,Inputs!$B$8,0)+IF(A13=Inputs!$B$9,Inputs!$B$10,0)),0))</f>
        <v>0</v>
      </c>
      <c r="D13" s="3">
        <f>IF(Inputs!$B$27&lt;&gt;"Ready","PENDING INPUTS",SUM(N13,V13,AD13,AL13,AT13,BB13,BJ13,BR13,BZ13,CH13))</f>
        <v>0</v>
      </c>
      <c r="E13" s="3">
        <f>IF(Inputs!$B$27&lt;&gt;"Ready","PENDING INPUTS",MAX(0,D13-C13))</f>
        <v>0</v>
      </c>
      <c r="F13" s="3">
        <f>IF(Inputs!$B$27&lt;&gt;"Ready","PENDING INPUTS",SUM(Q13,Y13,AG13,AO13,AW13,BE13,BM13,BU13,CC13,CK13))</f>
        <v>0</v>
      </c>
      <c r="G13" s="3">
        <f>IF(Inputs!$B$27&lt;&gt;"Ready","PENDING INPUTS",SUM(L13,T13,AB13,AJ13,AR13,AZ13,BH13,BP13,BX13,CF13))</f>
        <v>0</v>
      </c>
      <c r="H13" s="3">
        <f>IF(Inputs!$B$27&lt;&gt;"Ready","PENDING INPUTS",SUM(M13,U13,AC13,AK13,AS13,BA13,BI13,BQ13,BY13,CG13))</f>
        <v>0</v>
      </c>
      <c r="I13" s="3">
        <f>IF(Inputs!$B$27&lt;&gt;"Ready","PENDING INPUTS",SUM(R13,Z13,AH13,AP13,AX13,BF13,BN13,BV13,CD13,CL13))</f>
        <v>0</v>
      </c>
      <c r="J13" t="str">
        <f>IF(Inputs!$B$27&lt;&gt;"Ready","PENDING INPUTS",IF(A13&gt;Inputs!$B$6,"Beyond horizon",IF(E13&gt;0.005,"MINIMUM SHORTFALL",IF(I13&lt;0.005,"Paid off","In progress"))))</f>
        <v>Paid off</v>
      </c>
      <c r="K13" s="3">
        <f>IF(Inputs!$B$27&lt;&gt;"Ready","PENDING INPUTS",R12)</f>
        <v>0</v>
      </c>
      <c r="L13" s="3">
        <f>IF(Inputs!$B$27&lt;&gt;"Ready","PENDING INPUTS",IF(A13&lt;=Inputs!$B$6,ROUND(K13*Inputs!C14/12,2),0))</f>
        <v>0</v>
      </c>
      <c r="M13" s="3">
        <f>IF(Inputs!$B$27&lt;&gt;"Ready","PENDING INPUTS",IF(AND(A13&lt;=Inputs!$B$6,K13&gt;0),Inputs!G14,0))</f>
        <v>0</v>
      </c>
      <c r="N13" s="3">
        <f>IF(Inputs!$B$27&lt;&gt;"Ready","PENDING INPUTS",IF(A13&gt;Inputs!$B$6,0,MIN((K13+L13+M13),IF(Inputs!H14=1,Inputs!D14,MAX(Inputs!F14,ROUND(K13*Inputs!E14+L13+M13,2))))))</f>
        <v>0</v>
      </c>
      <c r="O13">
        <f>IF(Inputs!$B$27&lt;&gt;"Ready","PENDING INPUTS",IF(K13&lt;=0,99,1+IF(AND(S13&gt;0,OR(S13&lt;K13,AND(S13=K13,1&lt;0))),1,0)+IF(AND(AA13&gt;0,OR(AA13&lt;K13,AND(AA13=K13,2&lt;0))),1,0)+IF(AND(AI13&gt;0,OR(AI13&lt;K13,AND(AI13=K13,3&lt;0))),1,0)+IF(AND(AQ13&gt;0,OR(AQ13&lt;K13,AND(AQ13=K13,4&lt;0))),1,0)+IF(AND(AY13&gt;0,OR(AY13&lt;K13,AND(AY13=K13,5&lt;0))),1,0)+IF(AND(BG13&gt;0,OR(BG13&lt;K13,AND(BG13=K13,6&lt;0))),1,0)+IF(AND(BO13&gt;0,OR(BO13&lt;K13,AND(BO13=K13,7&lt;0))),1,0)+IF(AND(BW13&gt;0,OR(BW13&lt;K13,AND(BW13=K13,8&lt;0))),1,0)+IF(AND(CE13&gt;0,OR(CE13&lt;K13,AND(CE13=K13,9&lt;0))),1,0)))</f>
        <v>99</v>
      </c>
      <c r="P13" s="3">
        <f>IF(Inputs!$B$27&lt;&gt;"Ready","PENDING INPUTS",IF(A13&gt;Inputs!$B$6,0,MIN(MAX(0,(K13+L13+M13)-N13),MAX(0,C13-D13-(IF(O13&lt;O13,K13+L13+M13-N13,0)+IF(W13&lt;O13,S13+T13+U13-V13,0)+IF(AE13&lt;O13,AA13+AB13+AC13-AD13,0)+IF(AM13&lt;O13,AI13+AJ13+AK13-AL13,0)+IF(AU13&lt;O13,AQ13+AR13+AS13-AT13,0)+IF(BC13&lt;O13,AY13+AZ13+BA13-BB13,0)+IF(BK13&lt;O13,BG13+BH13+BI13-BJ13,0)+IF(BS13&lt;O13,BO13+BP13+BQ13-BR13,0)+IF(CA13&lt;O13,BW13+BX13+BY13-BZ13,0)+IF(CI13&lt;O13,CE13+CF13+CG13-CH13,0))))))</f>
        <v>0</v>
      </c>
      <c r="Q13" s="3">
        <f>IF(Inputs!$B$27&lt;&gt;"Ready","PENDING INPUTS",MIN((K13+L13+M13),IF(D13&gt;C13,IF(D13=0,0,N13*C13/D13),N13+P13)))</f>
        <v>0</v>
      </c>
      <c r="R13" s="3">
        <f>IF(Inputs!$B$27&lt;&gt;"Ready","PENDING INPUTS",MAX(0,(K13+L13+M13)-Q13))</f>
        <v>0</v>
      </c>
      <c r="S13" s="3">
        <f>IF(Inputs!$B$27&lt;&gt;"Ready","PENDING INPUTS",Z12)</f>
        <v>0</v>
      </c>
      <c r="T13" s="3">
        <f>IF(Inputs!$B$27&lt;&gt;"Ready","PENDING INPUTS",IF(A13&lt;=Inputs!$B$6,ROUND(S13*Inputs!C15/12,2),0))</f>
        <v>0</v>
      </c>
      <c r="U13" s="3">
        <f>IF(Inputs!$B$27&lt;&gt;"Ready","PENDING INPUTS",IF(AND(A13&lt;=Inputs!$B$6,S13&gt;0),Inputs!G15,0))</f>
        <v>0</v>
      </c>
      <c r="V13" s="3">
        <f>IF(Inputs!$B$27&lt;&gt;"Ready","PENDING INPUTS",IF(A13&gt;Inputs!$B$6,0,MIN((S13+T13+U13),IF(Inputs!H15=1,Inputs!D15,MAX(Inputs!F15,ROUND(S13*Inputs!E15+T13+U13,2))))))</f>
        <v>0</v>
      </c>
      <c r="W13">
        <f>IF(Inputs!$B$27&lt;&gt;"Ready","PENDING INPUTS",IF(S13&lt;=0,99,1+IF(AND(K13&gt;0,OR(K13&lt;S13,AND(K13=S13,0&lt;1))),1,0)+IF(AND(AA13&gt;0,OR(AA13&lt;S13,AND(AA13=S13,2&lt;1))),1,0)+IF(AND(AI13&gt;0,OR(AI13&lt;S13,AND(AI13=S13,3&lt;1))),1,0)+IF(AND(AQ13&gt;0,OR(AQ13&lt;S13,AND(AQ13=S13,4&lt;1))),1,0)+IF(AND(AY13&gt;0,OR(AY13&lt;S13,AND(AY13=S13,5&lt;1))),1,0)+IF(AND(BG13&gt;0,OR(BG13&lt;S13,AND(BG13=S13,6&lt;1))),1,0)+IF(AND(BO13&gt;0,OR(BO13&lt;S13,AND(BO13=S13,7&lt;1))),1,0)+IF(AND(BW13&gt;0,OR(BW13&lt;S13,AND(BW13=S13,8&lt;1))),1,0)+IF(AND(CE13&gt;0,OR(CE13&lt;S13,AND(CE13=S13,9&lt;1))),1,0)))</f>
        <v>99</v>
      </c>
      <c r="X13" s="3">
        <f>IF(Inputs!$B$27&lt;&gt;"Ready","PENDING INPUTS",IF(A13&gt;Inputs!$B$6,0,MIN(MAX(0,(S13+T13+U13)-V13),MAX(0,C13-D13-(IF(O13&lt;W13,K13+L13+M13-N13,0)+IF(W13&lt;W13,S13+T13+U13-V13,0)+IF(AE13&lt;W13,AA13+AB13+AC13-AD13,0)+IF(AM13&lt;W13,AI13+AJ13+AK13-AL13,0)+IF(AU13&lt;W13,AQ13+AR13+AS13-AT13,0)+IF(BC13&lt;W13,AY13+AZ13+BA13-BB13,0)+IF(BK13&lt;W13,BG13+BH13+BI13-BJ13,0)+IF(BS13&lt;W13,BO13+BP13+BQ13-BR13,0)+IF(CA13&lt;W13,BW13+BX13+BY13-BZ13,0)+IF(CI13&lt;W13,CE13+CF13+CG13-CH13,0))))))</f>
        <v>0</v>
      </c>
      <c r="Y13" s="3">
        <f>IF(Inputs!$B$27&lt;&gt;"Ready","PENDING INPUTS",MIN((S13+T13+U13),IF(D13&gt;C13,IF(D13=0,0,V13*C13/D13),V13+X13)))</f>
        <v>0</v>
      </c>
      <c r="Z13" s="3">
        <f>IF(Inputs!$B$27&lt;&gt;"Ready","PENDING INPUTS",MAX(0,(S13+T13+U13)-Y13))</f>
        <v>0</v>
      </c>
      <c r="AA13" s="3">
        <f>IF(Inputs!$B$27&lt;&gt;"Ready","PENDING INPUTS",AH12)</f>
        <v>0</v>
      </c>
      <c r="AB13" s="3">
        <f>IF(Inputs!$B$27&lt;&gt;"Ready","PENDING INPUTS",IF(A13&lt;=Inputs!$B$6,ROUND(AA13*Inputs!C16/12,2),0))</f>
        <v>0</v>
      </c>
      <c r="AC13" s="3">
        <f>IF(Inputs!$B$27&lt;&gt;"Ready","PENDING INPUTS",IF(AND(A13&lt;=Inputs!$B$6,AA13&gt;0),Inputs!G16,0))</f>
        <v>0</v>
      </c>
      <c r="AD13" s="3">
        <f>IF(Inputs!$B$27&lt;&gt;"Ready","PENDING INPUTS",IF(A13&gt;Inputs!$B$6,0,MIN((AA13+AB13+AC13),IF(Inputs!H16=1,Inputs!D16,MAX(Inputs!F16,ROUND(AA13*Inputs!E16+AB13+AC13,2))))))</f>
        <v>0</v>
      </c>
      <c r="AE13">
        <f>IF(Inputs!$B$27&lt;&gt;"Ready","PENDING INPUTS",IF(AA13&lt;=0,99,1+IF(AND(K13&gt;0,OR(K13&lt;AA13,AND(K13=AA13,0&lt;2))),1,0)+IF(AND(S13&gt;0,OR(S13&lt;AA13,AND(S13=AA13,1&lt;2))),1,0)+IF(AND(AI13&gt;0,OR(AI13&lt;AA13,AND(AI13=AA13,3&lt;2))),1,0)+IF(AND(AQ13&gt;0,OR(AQ13&lt;AA13,AND(AQ13=AA13,4&lt;2))),1,0)+IF(AND(AY13&gt;0,OR(AY13&lt;AA13,AND(AY13=AA13,5&lt;2))),1,0)+IF(AND(BG13&gt;0,OR(BG13&lt;AA13,AND(BG13=AA13,6&lt;2))),1,0)+IF(AND(BO13&gt;0,OR(BO13&lt;AA13,AND(BO13=AA13,7&lt;2))),1,0)+IF(AND(BW13&gt;0,OR(BW13&lt;AA13,AND(BW13=AA13,8&lt;2))),1,0)+IF(AND(CE13&gt;0,OR(CE13&lt;AA13,AND(CE13=AA13,9&lt;2))),1,0)))</f>
        <v>99</v>
      </c>
      <c r="AF13" s="3">
        <f>IF(Inputs!$B$27&lt;&gt;"Ready","PENDING INPUTS",IF(A13&gt;Inputs!$B$6,0,MIN(MAX(0,(AA13+AB13+AC13)-AD13),MAX(0,C13-D13-(IF(O13&lt;AE13,K13+L13+M13-N13,0)+IF(W13&lt;AE13,S13+T13+U13-V13,0)+IF(AE13&lt;AE13,AA13+AB13+AC13-AD13,0)+IF(AM13&lt;AE13,AI13+AJ13+AK13-AL13,0)+IF(AU13&lt;AE13,AQ13+AR13+AS13-AT13,0)+IF(BC13&lt;AE13,AY13+AZ13+BA13-BB13,0)+IF(BK13&lt;AE13,BG13+BH13+BI13-BJ13,0)+IF(BS13&lt;AE13,BO13+BP13+BQ13-BR13,0)+IF(CA13&lt;AE13,BW13+BX13+BY13-BZ13,0)+IF(CI13&lt;AE13,CE13+CF13+CG13-CH13,0))))))</f>
        <v>0</v>
      </c>
      <c r="AG13" s="3">
        <f>IF(Inputs!$B$27&lt;&gt;"Ready","PENDING INPUTS",MIN((AA13+AB13+AC13),IF(D13&gt;C13,IF(D13=0,0,AD13*C13/D13),AD13+AF13)))</f>
        <v>0</v>
      </c>
      <c r="AH13" s="3">
        <f>IF(Inputs!$B$27&lt;&gt;"Ready","PENDING INPUTS",MAX(0,(AA13+AB13+AC13)-AG13))</f>
        <v>0</v>
      </c>
      <c r="AI13" s="3">
        <f>IF(Inputs!$B$27&lt;&gt;"Ready","PENDING INPUTS",AP12)</f>
        <v>0</v>
      </c>
      <c r="AJ13" s="3">
        <f>IF(Inputs!$B$27&lt;&gt;"Ready","PENDING INPUTS",IF(A13&lt;=Inputs!$B$6,ROUND(AI13*Inputs!C17/12,2),0))</f>
        <v>0</v>
      </c>
      <c r="AK13" s="3">
        <f>IF(Inputs!$B$27&lt;&gt;"Ready","PENDING INPUTS",IF(AND(A13&lt;=Inputs!$B$6,AI13&gt;0),Inputs!G17,0))</f>
        <v>0</v>
      </c>
      <c r="AL13" s="3">
        <f>IF(Inputs!$B$27&lt;&gt;"Ready","PENDING INPUTS",IF(A13&gt;Inputs!$B$6,0,MIN((AI13+AJ13+AK13),IF(Inputs!H17=1,Inputs!D17,MAX(Inputs!F17,ROUND(AI13*Inputs!E17+AJ13+AK13,2))))))</f>
        <v>0</v>
      </c>
      <c r="AM13">
        <f>IF(Inputs!$B$27&lt;&gt;"Ready","PENDING INPUTS",IF(AI13&lt;=0,99,1+IF(AND(K13&gt;0,OR(K13&lt;AI13,AND(K13=AI13,0&lt;3))),1,0)+IF(AND(S13&gt;0,OR(S13&lt;AI13,AND(S13=AI13,1&lt;3))),1,0)+IF(AND(AA13&gt;0,OR(AA13&lt;AI13,AND(AA13=AI13,2&lt;3))),1,0)+IF(AND(AQ13&gt;0,OR(AQ13&lt;AI13,AND(AQ13=AI13,4&lt;3))),1,0)+IF(AND(AY13&gt;0,OR(AY13&lt;AI13,AND(AY13=AI13,5&lt;3))),1,0)+IF(AND(BG13&gt;0,OR(BG13&lt;AI13,AND(BG13=AI13,6&lt;3))),1,0)+IF(AND(BO13&gt;0,OR(BO13&lt;AI13,AND(BO13=AI13,7&lt;3))),1,0)+IF(AND(BW13&gt;0,OR(BW13&lt;AI13,AND(BW13=AI13,8&lt;3))),1,0)+IF(AND(CE13&gt;0,OR(CE13&lt;AI13,AND(CE13=AI13,9&lt;3))),1,0)))</f>
        <v>99</v>
      </c>
      <c r="AN13" s="3">
        <f>IF(Inputs!$B$27&lt;&gt;"Ready","PENDING INPUTS",IF(A13&gt;Inputs!$B$6,0,MIN(MAX(0,(AI13+AJ13+AK13)-AL13),MAX(0,C13-D13-(IF(O13&lt;AM13,K13+L13+M13-N13,0)+IF(W13&lt;AM13,S13+T13+U13-V13,0)+IF(AE13&lt;AM13,AA13+AB13+AC13-AD13,0)+IF(AM13&lt;AM13,AI13+AJ13+AK13-AL13,0)+IF(AU13&lt;AM13,AQ13+AR13+AS13-AT13,0)+IF(BC13&lt;AM13,AY13+AZ13+BA13-BB13,0)+IF(BK13&lt;AM13,BG13+BH13+BI13-BJ13,0)+IF(BS13&lt;AM13,BO13+BP13+BQ13-BR13,0)+IF(CA13&lt;AM13,BW13+BX13+BY13-BZ13,0)+IF(CI13&lt;AM13,CE13+CF13+CG13-CH13,0))))))</f>
        <v>0</v>
      </c>
      <c r="AO13" s="3">
        <f>IF(Inputs!$B$27&lt;&gt;"Ready","PENDING INPUTS",MIN((AI13+AJ13+AK13),IF(D13&gt;C13,IF(D13=0,0,AL13*C13/D13),AL13+AN13)))</f>
        <v>0</v>
      </c>
      <c r="AP13" s="3">
        <f>IF(Inputs!$B$27&lt;&gt;"Ready","PENDING INPUTS",MAX(0,(AI13+AJ13+AK13)-AO13))</f>
        <v>0</v>
      </c>
      <c r="AQ13" s="3">
        <f>IF(Inputs!$B$27&lt;&gt;"Ready","PENDING INPUTS",AX12)</f>
        <v>0</v>
      </c>
      <c r="AR13" s="3">
        <f>IF(Inputs!$B$27&lt;&gt;"Ready","PENDING INPUTS",IF(A13&lt;=Inputs!$B$6,ROUND(AQ13*Inputs!C18/12,2),0))</f>
        <v>0</v>
      </c>
      <c r="AS13" s="3">
        <f>IF(Inputs!$B$27&lt;&gt;"Ready","PENDING INPUTS",IF(AND(A13&lt;=Inputs!$B$6,AQ13&gt;0),Inputs!G18,0))</f>
        <v>0</v>
      </c>
      <c r="AT13" s="3">
        <f>IF(Inputs!$B$27&lt;&gt;"Ready","PENDING INPUTS",IF(A13&gt;Inputs!$B$6,0,MIN((AQ13+AR13+AS13),IF(Inputs!H18=1,Inputs!D18,MAX(Inputs!F18,ROUND(AQ13*Inputs!E18+AR13+AS13,2))))))</f>
        <v>0</v>
      </c>
      <c r="AU13">
        <f>IF(Inputs!$B$27&lt;&gt;"Ready","PENDING INPUTS",IF(AQ13&lt;=0,99,1+IF(AND(K13&gt;0,OR(K13&lt;AQ13,AND(K13=AQ13,0&lt;4))),1,0)+IF(AND(S13&gt;0,OR(S13&lt;AQ13,AND(S13=AQ13,1&lt;4))),1,0)+IF(AND(AA13&gt;0,OR(AA13&lt;AQ13,AND(AA13=AQ13,2&lt;4))),1,0)+IF(AND(AI13&gt;0,OR(AI13&lt;AQ13,AND(AI13=AQ13,3&lt;4))),1,0)+IF(AND(AY13&gt;0,OR(AY13&lt;AQ13,AND(AY13=AQ13,5&lt;4))),1,0)+IF(AND(BG13&gt;0,OR(BG13&lt;AQ13,AND(BG13=AQ13,6&lt;4))),1,0)+IF(AND(BO13&gt;0,OR(BO13&lt;AQ13,AND(BO13=AQ13,7&lt;4))),1,0)+IF(AND(BW13&gt;0,OR(BW13&lt;AQ13,AND(BW13=AQ13,8&lt;4))),1,0)+IF(AND(CE13&gt;0,OR(CE13&lt;AQ13,AND(CE13=AQ13,9&lt;4))),1,0)))</f>
        <v>99</v>
      </c>
      <c r="AV13" s="3">
        <f>IF(Inputs!$B$27&lt;&gt;"Ready","PENDING INPUTS",IF(A13&gt;Inputs!$B$6,0,MIN(MAX(0,(AQ13+AR13+AS13)-AT13),MAX(0,C13-D13-(IF(O13&lt;AU13,K13+L13+M13-N13,0)+IF(W13&lt;AU13,S13+T13+U13-V13,0)+IF(AE13&lt;AU13,AA13+AB13+AC13-AD13,0)+IF(AM13&lt;AU13,AI13+AJ13+AK13-AL13,0)+IF(AU13&lt;AU13,AQ13+AR13+AS13-AT13,0)+IF(BC13&lt;AU13,AY13+AZ13+BA13-BB13,0)+IF(BK13&lt;AU13,BG13+BH13+BI13-BJ13,0)+IF(BS13&lt;AU13,BO13+BP13+BQ13-BR13,0)+IF(CA13&lt;AU13,BW13+BX13+BY13-BZ13,0)+IF(CI13&lt;AU13,CE13+CF13+CG13-CH13,0))))))</f>
        <v>0</v>
      </c>
      <c r="AW13" s="3">
        <f>IF(Inputs!$B$27&lt;&gt;"Ready","PENDING INPUTS",MIN((AQ13+AR13+AS13),IF(D13&gt;C13,IF(D13=0,0,AT13*C13/D13),AT13+AV13)))</f>
        <v>0</v>
      </c>
      <c r="AX13" s="3">
        <f>IF(Inputs!$B$27&lt;&gt;"Ready","PENDING INPUTS",MAX(0,(AQ13+AR13+AS13)-AW13))</f>
        <v>0</v>
      </c>
      <c r="AY13" s="3">
        <f>IF(Inputs!$B$27&lt;&gt;"Ready","PENDING INPUTS",BF12)</f>
        <v>0</v>
      </c>
      <c r="AZ13" s="3">
        <f>IF(Inputs!$B$27&lt;&gt;"Ready","PENDING INPUTS",IF(A13&lt;=Inputs!$B$6,ROUND(AY13*Inputs!C19/12,2),0))</f>
        <v>0</v>
      </c>
      <c r="BA13" s="3">
        <f>IF(Inputs!$B$27&lt;&gt;"Ready","PENDING INPUTS",IF(AND(A13&lt;=Inputs!$B$6,AY13&gt;0),Inputs!G19,0))</f>
        <v>0</v>
      </c>
      <c r="BB13" s="3">
        <f>IF(Inputs!$B$27&lt;&gt;"Ready","PENDING INPUTS",IF(A13&gt;Inputs!$B$6,0,MIN((AY13+AZ13+BA13),IF(Inputs!H19=1,Inputs!D19,MAX(Inputs!F19,ROUND(AY13*Inputs!E19+AZ13+BA13,2))))))</f>
        <v>0</v>
      </c>
      <c r="BC13">
        <f>IF(Inputs!$B$27&lt;&gt;"Ready","PENDING INPUTS",IF(AY13&lt;=0,99,1+IF(AND(K13&gt;0,OR(K13&lt;AY13,AND(K13=AY13,0&lt;5))),1,0)+IF(AND(S13&gt;0,OR(S13&lt;AY13,AND(S13=AY13,1&lt;5))),1,0)+IF(AND(AA13&gt;0,OR(AA13&lt;AY13,AND(AA13=AY13,2&lt;5))),1,0)+IF(AND(AI13&gt;0,OR(AI13&lt;AY13,AND(AI13=AY13,3&lt;5))),1,0)+IF(AND(AQ13&gt;0,OR(AQ13&lt;AY13,AND(AQ13=AY13,4&lt;5))),1,0)+IF(AND(BG13&gt;0,OR(BG13&lt;AY13,AND(BG13=AY13,6&lt;5))),1,0)+IF(AND(BO13&gt;0,OR(BO13&lt;AY13,AND(BO13=AY13,7&lt;5))),1,0)+IF(AND(BW13&gt;0,OR(BW13&lt;AY13,AND(BW13=AY13,8&lt;5))),1,0)+IF(AND(CE13&gt;0,OR(CE13&lt;AY13,AND(CE13=AY13,9&lt;5))),1,0)))</f>
        <v>99</v>
      </c>
      <c r="BD13" s="3">
        <f>IF(Inputs!$B$27&lt;&gt;"Ready","PENDING INPUTS",IF(A13&gt;Inputs!$B$6,0,MIN(MAX(0,(AY13+AZ13+BA13)-BB13),MAX(0,C13-D13-(IF(O13&lt;BC13,K13+L13+M13-N13,0)+IF(W13&lt;BC13,S13+T13+U13-V13,0)+IF(AE13&lt;BC13,AA13+AB13+AC13-AD13,0)+IF(AM13&lt;BC13,AI13+AJ13+AK13-AL13,0)+IF(AU13&lt;BC13,AQ13+AR13+AS13-AT13,0)+IF(BC13&lt;BC13,AY13+AZ13+BA13-BB13,0)+IF(BK13&lt;BC13,BG13+BH13+BI13-BJ13,0)+IF(BS13&lt;BC13,BO13+BP13+BQ13-BR13,0)+IF(CA13&lt;BC13,BW13+BX13+BY13-BZ13,0)+IF(CI13&lt;BC13,CE13+CF13+CG13-CH13,0))))))</f>
        <v>0</v>
      </c>
      <c r="BE13" s="3">
        <f>IF(Inputs!$B$27&lt;&gt;"Ready","PENDING INPUTS",MIN((AY13+AZ13+BA13),IF(D13&gt;C13,IF(D13=0,0,BB13*C13/D13),BB13+BD13)))</f>
        <v>0</v>
      </c>
      <c r="BF13" s="3">
        <f>IF(Inputs!$B$27&lt;&gt;"Ready","PENDING INPUTS",MAX(0,(AY13+AZ13+BA13)-BE13))</f>
        <v>0</v>
      </c>
      <c r="BG13" s="3">
        <f>IF(Inputs!$B$27&lt;&gt;"Ready","PENDING INPUTS",BN12)</f>
        <v>0</v>
      </c>
      <c r="BH13" s="3">
        <f>IF(Inputs!$B$27&lt;&gt;"Ready","PENDING INPUTS",IF(A13&lt;=Inputs!$B$6,ROUND(BG13*Inputs!C20/12,2),0))</f>
        <v>0</v>
      </c>
      <c r="BI13" s="3">
        <f>IF(Inputs!$B$27&lt;&gt;"Ready","PENDING INPUTS",IF(AND(A13&lt;=Inputs!$B$6,BG13&gt;0),Inputs!G20,0))</f>
        <v>0</v>
      </c>
      <c r="BJ13" s="3">
        <f>IF(Inputs!$B$27&lt;&gt;"Ready","PENDING INPUTS",IF(A13&gt;Inputs!$B$6,0,MIN((BG13+BH13+BI13),IF(Inputs!H20=1,Inputs!D20,MAX(Inputs!F20,ROUND(BG13*Inputs!E20+BH13+BI13,2))))))</f>
        <v>0</v>
      </c>
      <c r="BK13">
        <f>IF(Inputs!$B$27&lt;&gt;"Ready","PENDING INPUTS",IF(BG13&lt;=0,99,1+IF(AND(K13&gt;0,OR(K13&lt;BG13,AND(K13=BG13,0&lt;6))),1,0)+IF(AND(S13&gt;0,OR(S13&lt;BG13,AND(S13=BG13,1&lt;6))),1,0)+IF(AND(AA13&gt;0,OR(AA13&lt;BG13,AND(AA13=BG13,2&lt;6))),1,0)+IF(AND(AI13&gt;0,OR(AI13&lt;BG13,AND(AI13=BG13,3&lt;6))),1,0)+IF(AND(AQ13&gt;0,OR(AQ13&lt;BG13,AND(AQ13=BG13,4&lt;6))),1,0)+IF(AND(AY13&gt;0,OR(AY13&lt;BG13,AND(AY13=BG13,5&lt;6))),1,0)+IF(AND(BO13&gt;0,OR(BO13&lt;BG13,AND(BO13=BG13,7&lt;6))),1,0)+IF(AND(BW13&gt;0,OR(BW13&lt;BG13,AND(BW13=BG13,8&lt;6))),1,0)+IF(AND(CE13&gt;0,OR(CE13&lt;BG13,AND(CE13=BG13,9&lt;6))),1,0)))</f>
        <v>99</v>
      </c>
      <c r="BL13" s="3">
        <f>IF(Inputs!$B$27&lt;&gt;"Ready","PENDING INPUTS",IF(A13&gt;Inputs!$B$6,0,MIN(MAX(0,(BG13+BH13+BI13)-BJ13),MAX(0,C13-D13-(IF(O13&lt;BK13,K13+L13+M13-N13,0)+IF(W13&lt;BK13,S13+T13+U13-V13,0)+IF(AE13&lt;BK13,AA13+AB13+AC13-AD13,0)+IF(AM13&lt;BK13,AI13+AJ13+AK13-AL13,0)+IF(AU13&lt;BK13,AQ13+AR13+AS13-AT13,0)+IF(BC13&lt;BK13,AY13+AZ13+BA13-BB13,0)+IF(BK13&lt;BK13,BG13+BH13+BI13-BJ13,0)+IF(BS13&lt;BK13,BO13+BP13+BQ13-BR13,0)+IF(CA13&lt;BK13,BW13+BX13+BY13-BZ13,0)+IF(CI13&lt;BK13,CE13+CF13+CG13-CH13,0))))))</f>
        <v>0</v>
      </c>
      <c r="BM13" s="3">
        <f>IF(Inputs!$B$27&lt;&gt;"Ready","PENDING INPUTS",MIN((BG13+BH13+BI13),IF(D13&gt;C13,IF(D13=0,0,BJ13*C13/D13),BJ13+BL13)))</f>
        <v>0</v>
      </c>
      <c r="BN13" s="3">
        <f>IF(Inputs!$B$27&lt;&gt;"Ready","PENDING INPUTS",MAX(0,(BG13+BH13+BI13)-BM13))</f>
        <v>0</v>
      </c>
      <c r="BO13" s="3">
        <f>IF(Inputs!$B$27&lt;&gt;"Ready","PENDING INPUTS",BV12)</f>
        <v>0</v>
      </c>
      <c r="BP13" s="3">
        <f>IF(Inputs!$B$27&lt;&gt;"Ready","PENDING INPUTS",IF(A13&lt;=Inputs!$B$6,ROUND(BO13*Inputs!C21/12,2),0))</f>
        <v>0</v>
      </c>
      <c r="BQ13" s="3">
        <f>IF(Inputs!$B$27&lt;&gt;"Ready","PENDING INPUTS",IF(AND(A13&lt;=Inputs!$B$6,BO13&gt;0),Inputs!G21,0))</f>
        <v>0</v>
      </c>
      <c r="BR13" s="3">
        <f>IF(Inputs!$B$27&lt;&gt;"Ready","PENDING INPUTS",IF(A13&gt;Inputs!$B$6,0,MIN((BO13+BP13+BQ13),IF(Inputs!H21=1,Inputs!D21,MAX(Inputs!F21,ROUND(BO13*Inputs!E21+BP13+BQ13,2))))))</f>
        <v>0</v>
      </c>
      <c r="BS13">
        <f>IF(Inputs!$B$27&lt;&gt;"Ready","PENDING INPUTS",IF(BO13&lt;=0,99,1+IF(AND(K13&gt;0,OR(K13&lt;BO13,AND(K13=BO13,0&lt;7))),1,0)+IF(AND(S13&gt;0,OR(S13&lt;BO13,AND(S13=BO13,1&lt;7))),1,0)+IF(AND(AA13&gt;0,OR(AA13&lt;BO13,AND(AA13=BO13,2&lt;7))),1,0)+IF(AND(AI13&gt;0,OR(AI13&lt;BO13,AND(AI13=BO13,3&lt;7))),1,0)+IF(AND(AQ13&gt;0,OR(AQ13&lt;BO13,AND(AQ13=BO13,4&lt;7))),1,0)+IF(AND(AY13&gt;0,OR(AY13&lt;BO13,AND(AY13=BO13,5&lt;7))),1,0)+IF(AND(BG13&gt;0,OR(BG13&lt;BO13,AND(BG13=BO13,6&lt;7))),1,0)+IF(AND(BW13&gt;0,OR(BW13&lt;BO13,AND(BW13=BO13,8&lt;7))),1,0)+IF(AND(CE13&gt;0,OR(CE13&lt;BO13,AND(CE13=BO13,9&lt;7))),1,0)))</f>
        <v>99</v>
      </c>
      <c r="BT13" s="3">
        <f>IF(Inputs!$B$27&lt;&gt;"Ready","PENDING INPUTS",IF(A13&gt;Inputs!$B$6,0,MIN(MAX(0,(BO13+BP13+BQ13)-BR13),MAX(0,C13-D13-(IF(O13&lt;BS13,K13+L13+M13-N13,0)+IF(W13&lt;BS13,S13+T13+U13-V13,0)+IF(AE13&lt;BS13,AA13+AB13+AC13-AD13,0)+IF(AM13&lt;BS13,AI13+AJ13+AK13-AL13,0)+IF(AU13&lt;BS13,AQ13+AR13+AS13-AT13,0)+IF(BC13&lt;BS13,AY13+AZ13+BA13-BB13,0)+IF(BK13&lt;BS13,BG13+BH13+BI13-BJ13,0)+IF(BS13&lt;BS13,BO13+BP13+BQ13-BR13,0)+IF(CA13&lt;BS13,BW13+BX13+BY13-BZ13,0)+IF(CI13&lt;BS13,CE13+CF13+CG13-CH13,0))))))</f>
        <v>0</v>
      </c>
      <c r="BU13" s="3">
        <f>IF(Inputs!$B$27&lt;&gt;"Ready","PENDING INPUTS",MIN((BO13+BP13+BQ13),IF(D13&gt;C13,IF(D13=0,0,BR13*C13/D13),BR13+BT13)))</f>
        <v>0</v>
      </c>
      <c r="BV13" s="3">
        <f>IF(Inputs!$B$27&lt;&gt;"Ready","PENDING INPUTS",MAX(0,(BO13+BP13+BQ13)-BU13))</f>
        <v>0</v>
      </c>
      <c r="BW13" s="3">
        <f>IF(Inputs!$B$27&lt;&gt;"Ready","PENDING INPUTS",CD12)</f>
        <v>0</v>
      </c>
      <c r="BX13" s="3">
        <f>IF(Inputs!$B$27&lt;&gt;"Ready","PENDING INPUTS",IF(A13&lt;=Inputs!$B$6,ROUND(BW13*Inputs!C22/12,2),0))</f>
        <v>0</v>
      </c>
      <c r="BY13" s="3">
        <f>IF(Inputs!$B$27&lt;&gt;"Ready","PENDING INPUTS",IF(AND(A13&lt;=Inputs!$B$6,BW13&gt;0),Inputs!G22,0))</f>
        <v>0</v>
      </c>
      <c r="BZ13" s="3">
        <f>IF(Inputs!$B$27&lt;&gt;"Ready","PENDING INPUTS",IF(A13&gt;Inputs!$B$6,0,MIN((BW13+BX13+BY13),IF(Inputs!H22=1,Inputs!D22,MAX(Inputs!F22,ROUND(BW13*Inputs!E22+BX13+BY13,2))))))</f>
        <v>0</v>
      </c>
      <c r="CA13">
        <f>IF(Inputs!$B$27&lt;&gt;"Ready","PENDING INPUTS",IF(BW13&lt;=0,99,1+IF(AND(K13&gt;0,OR(K13&lt;BW13,AND(K13=BW13,0&lt;8))),1,0)+IF(AND(S13&gt;0,OR(S13&lt;BW13,AND(S13=BW13,1&lt;8))),1,0)+IF(AND(AA13&gt;0,OR(AA13&lt;BW13,AND(AA13=BW13,2&lt;8))),1,0)+IF(AND(AI13&gt;0,OR(AI13&lt;BW13,AND(AI13=BW13,3&lt;8))),1,0)+IF(AND(AQ13&gt;0,OR(AQ13&lt;BW13,AND(AQ13=BW13,4&lt;8))),1,0)+IF(AND(AY13&gt;0,OR(AY13&lt;BW13,AND(AY13=BW13,5&lt;8))),1,0)+IF(AND(BG13&gt;0,OR(BG13&lt;BW13,AND(BG13=BW13,6&lt;8))),1,0)+IF(AND(BO13&gt;0,OR(BO13&lt;BW13,AND(BO13=BW13,7&lt;8))),1,0)+IF(AND(CE13&gt;0,OR(CE13&lt;BW13,AND(CE13=BW13,9&lt;8))),1,0)))</f>
        <v>99</v>
      </c>
      <c r="CB13" s="3">
        <f>IF(Inputs!$B$27&lt;&gt;"Ready","PENDING INPUTS",IF(A13&gt;Inputs!$B$6,0,MIN(MAX(0,(BW13+BX13+BY13)-BZ13),MAX(0,C13-D13-(IF(O13&lt;CA13,K13+L13+M13-N13,0)+IF(W13&lt;CA13,S13+T13+U13-V13,0)+IF(AE13&lt;CA13,AA13+AB13+AC13-AD13,0)+IF(AM13&lt;CA13,AI13+AJ13+AK13-AL13,0)+IF(AU13&lt;CA13,AQ13+AR13+AS13-AT13,0)+IF(BC13&lt;CA13,AY13+AZ13+BA13-BB13,0)+IF(BK13&lt;CA13,BG13+BH13+BI13-BJ13,0)+IF(BS13&lt;CA13,BO13+BP13+BQ13-BR13,0)+IF(CA13&lt;CA13,BW13+BX13+BY13-BZ13,0)+IF(CI13&lt;CA13,CE13+CF13+CG13-CH13,0))))))</f>
        <v>0</v>
      </c>
      <c r="CC13" s="3">
        <f>IF(Inputs!$B$27&lt;&gt;"Ready","PENDING INPUTS",MIN((BW13+BX13+BY13),IF(D13&gt;C13,IF(D13=0,0,BZ13*C13/D13),BZ13+CB13)))</f>
        <v>0</v>
      </c>
      <c r="CD13" s="3">
        <f>IF(Inputs!$B$27&lt;&gt;"Ready","PENDING INPUTS",MAX(0,(BW13+BX13+BY13)-CC13))</f>
        <v>0</v>
      </c>
      <c r="CE13" s="3">
        <f>IF(Inputs!$B$27&lt;&gt;"Ready","PENDING INPUTS",CL12)</f>
        <v>0</v>
      </c>
      <c r="CF13" s="3">
        <f>IF(Inputs!$B$27&lt;&gt;"Ready","PENDING INPUTS",IF(A13&lt;=Inputs!$B$6,ROUND(CE13*Inputs!C23/12,2),0))</f>
        <v>0</v>
      </c>
      <c r="CG13" s="3">
        <f>IF(Inputs!$B$27&lt;&gt;"Ready","PENDING INPUTS",IF(AND(A13&lt;=Inputs!$B$6,CE13&gt;0),Inputs!G23,0))</f>
        <v>0</v>
      </c>
      <c r="CH13" s="3">
        <f>IF(Inputs!$B$27&lt;&gt;"Ready","PENDING INPUTS",IF(A13&gt;Inputs!$B$6,0,MIN((CE13+CF13+CG13),IF(Inputs!H23=1,Inputs!D23,MAX(Inputs!F23,ROUND(CE13*Inputs!E23+CF13+CG13,2))))))</f>
        <v>0</v>
      </c>
      <c r="CI13">
        <f>IF(Inputs!$B$27&lt;&gt;"Ready","PENDING INPUTS",IF(CE13&lt;=0,99,1+IF(AND(K13&gt;0,OR(K13&lt;CE13,AND(K13=CE13,0&lt;9))),1,0)+IF(AND(S13&gt;0,OR(S13&lt;CE13,AND(S13=CE13,1&lt;9))),1,0)+IF(AND(AA13&gt;0,OR(AA13&lt;CE13,AND(AA13=CE13,2&lt;9))),1,0)+IF(AND(AI13&gt;0,OR(AI13&lt;CE13,AND(AI13=CE13,3&lt;9))),1,0)+IF(AND(AQ13&gt;0,OR(AQ13&lt;CE13,AND(AQ13=CE13,4&lt;9))),1,0)+IF(AND(AY13&gt;0,OR(AY13&lt;CE13,AND(AY13=CE13,5&lt;9))),1,0)+IF(AND(BG13&gt;0,OR(BG13&lt;CE13,AND(BG13=CE13,6&lt;9))),1,0)+IF(AND(BO13&gt;0,OR(BO13&lt;CE13,AND(BO13=CE13,7&lt;9))),1,0)+IF(AND(BW13&gt;0,OR(BW13&lt;CE13,AND(BW13=CE13,8&lt;9))),1,0)))</f>
        <v>99</v>
      </c>
      <c r="CJ13" s="3">
        <f>IF(Inputs!$B$27&lt;&gt;"Ready","PENDING INPUTS",IF(A13&gt;Inputs!$B$6,0,MIN(MAX(0,(CE13+CF13+CG13)-CH13),MAX(0,C13-D13-(IF(O13&lt;CI13,K13+L13+M13-N13,0)+IF(W13&lt;CI13,S13+T13+U13-V13,0)+IF(AE13&lt;CI13,AA13+AB13+AC13-AD13,0)+IF(AM13&lt;CI13,AI13+AJ13+AK13-AL13,0)+IF(AU13&lt;CI13,AQ13+AR13+AS13-AT13,0)+IF(BC13&lt;CI13,AY13+AZ13+BA13-BB13,0)+IF(BK13&lt;CI13,BG13+BH13+BI13-BJ13,0)+IF(BS13&lt;CI13,BO13+BP13+BQ13-BR13,0)+IF(CA13&lt;CI13,BW13+BX13+BY13-BZ13,0)+IF(CI13&lt;CI13,CE13+CF13+CG13-CH13,0))))))</f>
        <v>0</v>
      </c>
      <c r="CK13" s="3">
        <f>IF(Inputs!$B$27&lt;&gt;"Ready","PENDING INPUTS",MIN((CE13+CF13+CG13),IF(D13&gt;C13,IF(D13=0,0,CH13*C13/D13),CH13+CJ13)))</f>
        <v>0</v>
      </c>
      <c r="CL13" s="3">
        <f>IF(Inputs!$B$27&lt;&gt;"Ready","PENDING INPUTS",MAX(0,(CE13+CF13+CG13)-CK13))</f>
        <v>0</v>
      </c>
    </row>
    <row r="14" spans="1:90" ht="27.95" customHeight="1" x14ac:dyDescent="0.25">
      <c r="A14">
        <v>10</v>
      </c>
      <c r="B14" s="13">
        <f>IF(Inputs!$B$27&lt;&gt;"Ready","PENDING INPUTS",EDATE(Inputs!$B$5,A14-1))</f>
        <v>46569</v>
      </c>
      <c r="C14" s="3">
        <f>IF(Inputs!$B$27&lt;&gt;"Ready","PENDING INPUTS",IF(A14&lt;=Inputs!$B$6,MAX(0,Inputs!$B$4+IF(A14=Inputs!$B$7,Inputs!$B$8,0)+IF(A14=Inputs!$B$9,Inputs!$B$10,0)),0))</f>
        <v>0</v>
      </c>
      <c r="D14" s="3">
        <f>IF(Inputs!$B$27&lt;&gt;"Ready","PENDING INPUTS",SUM(N14,V14,AD14,AL14,AT14,BB14,BJ14,BR14,BZ14,CH14))</f>
        <v>0</v>
      </c>
      <c r="E14" s="3">
        <f>IF(Inputs!$B$27&lt;&gt;"Ready","PENDING INPUTS",MAX(0,D14-C14))</f>
        <v>0</v>
      </c>
      <c r="F14" s="3">
        <f>IF(Inputs!$B$27&lt;&gt;"Ready","PENDING INPUTS",SUM(Q14,Y14,AG14,AO14,AW14,BE14,BM14,BU14,CC14,CK14))</f>
        <v>0</v>
      </c>
      <c r="G14" s="3">
        <f>IF(Inputs!$B$27&lt;&gt;"Ready","PENDING INPUTS",SUM(L14,T14,AB14,AJ14,AR14,AZ14,BH14,BP14,BX14,CF14))</f>
        <v>0</v>
      </c>
      <c r="H14" s="3">
        <f>IF(Inputs!$B$27&lt;&gt;"Ready","PENDING INPUTS",SUM(M14,U14,AC14,AK14,AS14,BA14,BI14,BQ14,BY14,CG14))</f>
        <v>0</v>
      </c>
      <c r="I14" s="3">
        <f>IF(Inputs!$B$27&lt;&gt;"Ready","PENDING INPUTS",SUM(R14,Z14,AH14,AP14,AX14,BF14,BN14,BV14,CD14,CL14))</f>
        <v>0</v>
      </c>
      <c r="J14" t="str">
        <f>IF(Inputs!$B$27&lt;&gt;"Ready","PENDING INPUTS",IF(A14&gt;Inputs!$B$6,"Beyond horizon",IF(E14&gt;0.005,"MINIMUM SHORTFALL",IF(I14&lt;0.005,"Paid off","In progress"))))</f>
        <v>Paid off</v>
      </c>
      <c r="K14" s="3">
        <f>IF(Inputs!$B$27&lt;&gt;"Ready","PENDING INPUTS",R13)</f>
        <v>0</v>
      </c>
      <c r="L14" s="3">
        <f>IF(Inputs!$B$27&lt;&gt;"Ready","PENDING INPUTS",IF(A14&lt;=Inputs!$B$6,ROUND(K14*Inputs!C14/12,2),0))</f>
        <v>0</v>
      </c>
      <c r="M14" s="3">
        <f>IF(Inputs!$B$27&lt;&gt;"Ready","PENDING INPUTS",IF(AND(A14&lt;=Inputs!$B$6,K14&gt;0),Inputs!G14,0))</f>
        <v>0</v>
      </c>
      <c r="N14" s="3">
        <f>IF(Inputs!$B$27&lt;&gt;"Ready","PENDING INPUTS",IF(A14&gt;Inputs!$B$6,0,MIN((K14+L14+M14),IF(Inputs!H14=1,Inputs!D14,MAX(Inputs!F14,ROUND(K14*Inputs!E14+L14+M14,2))))))</f>
        <v>0</v>
      </c>
      <c r="O14">
        <f>IF(Inputs!$B$27&lt;&gt;"Ready","PENDING INPUTS",IF(K14&lt;=0,99,1+IF(AND(S14&gt;0,OR(S14&lt;K14,AND(S14=K14,1&lt;0))),1,0)+IF(AND(AA14&gt;0,OR(AA14&lt;K14,AND(AA14=K14,2&lt;0))),1,0)+IF(AND(AI14&gt;0,OR(AI14&lt;K14,AND(AI14=K14,3&lt;0))),1,0)+IF(AND(AQ14&gt;0,OR(AQ14&lt;K14,AND(AQ14=K14,4&lt;0))),1,0)+IF(AND(AY14&gt;0,OR(AY14&lt;K14,AND(AY14=K14,5&lt;0))),1,0)+IF(AND(BG14&gt;0,OR(BG14&lt;K14,AND(BG14=K14,6&lt;0))),1,0)+IF(AND(BO14&gt;0,OR(BO14&lt;K14,AND(BO14=K14,7&lt;0))),1,0)+IF(AND(BW14&gt;0,OR(BW14&lt;K14,AND(BW14=K14,8&lt;0))),1,0)+IF(AND(CE14&gt;0,OR(CE14&lt;K14,AND(CE14=K14,9&lt;0))),1,0)))</f>
        <v>99</v>
      </c>
      <c r="P14" s="3">
        <f>IF(Inputs!$B$27&lt;&gt;"Ready","PENDING INPUTS",IF(A14&gt;Inputs!$B$6,0,MIN(MAX(0,(K14+L14+M14)-N14),MAX(0,C14-D14-(IF(O14&lt;O14,K14+L14+M14-N14,0)+IF(W14&lt;O14,S14+T14+U14-V14,0)+IF(AE14&lt;O14,AA14+AB14+AC14-AD14,0)+IF(AM14&lt;O14,AI14+AJ14+AK14-AL14,0)+IF(AU14&lt;O14,AQ14+AR14+AS14-AT14,0)+IF(BC14&lt;O14,AY14+AZ14+BA14-BB14,0)+IF(BK14&lt;O14,BG14+BH14+BI14-BJ14,0)+IF(BS14&lt;O14,BO14+BP14+BQ14-BR14,0)+IF(CA14&lt;O14,BW14+BX14+BY14-BZ14,0)+IF(CI14&lt;O14,CE14+CF14+CG14-CH14,0))))))</f>
        <v>0</v>
      </c>
      <c r="Q14" s="3">
        <f>IF(Inputs!$B$27&lt;&gt;"Ready","PENDING INPUTS",MIN((K14+L14+M14),IF(D14&gt;C14,IF(D14=0,0,N14*C14/D14),N14+P14)))</f>
        <v>0</v>
      </c>
      <c r="R14" s="3">
        <f>IF(Inputs!$B$27&lt;&gt;"Ready","PENDING INPUTS",MAX(0,(K14+L14+M14)-Q14))</f>
        <v>0</v>
      </c>
      <c r="S14" s="3">
        <f>IF(Inputs!$B$27&lt;&gt;"Ready","PENDING INPUTS",Z13)</f>
        <v>0</v>
      </c>
      <c r="T14" s="3">
        <f>IF(Inputs!$B$27&lt;&gt;"Ready","PENDING INPUTS",IF(A14&lt;=Inputs!$B$6,ROUND(S14*Inputs!C15/12,2),0))</f>
        <v>0</v>
      </c>
      <c r="U14" s="3">
        <f>IF(Inputs!$B$27&lt;&gt;"Ready","PENDING INPUTS",IF(AND(A14&lt;=Inputs!$B$6,S14&gt;0),Inputs!G15,0))</f>
        <v>0</v>
      </c>
      <c r="V14" s="3">
        <f>IF(Inputs!$B$27&lt;&gt;"Ready","PENDING INPUTS",IF(A14&gt;Inputs!$B$6,0,MIN((S14+T14+U14),IF(Inputs!H15=1,Inputs!D15,MAX(Inputs!F15,ROUND(S14*Inputs!E15+T14+U14,2))))))</f>
        <v>0</v>
      </c>
      <c r="W14">
        <f>IF(Inputs!$B$27&lt;&gt;"Ready","PENDING INPUTS",IF(S14&lt;=0,99,1+IF(AND(K14&gt;0,OR(K14&lt;S14,AND(K14=S14,0&lt;1))),1,0)+IF(AND(AA14&gt;0,OR(AA14&lt;S14,AND(AA14=S14,2&lt;1))),1,0)+IF(AND(AI14&gt;0,OR(AI14&lt;S14,AND(AI14=S14,3&lt;1))),1,0)+IF(AND(AQ14&gt;0,OR(AQ14&lt;S14,AND(AQ14=S14,4&lt;1))),1,0)+IF(AND(AY14&gt;0,OR(AY14&lt;S14,AND(AY14=S14,5&lt;1))),1,0)+IF(AND(BG14&gt;0,OR(BG14&lt;S14,AND(BG14=S14,6&lt;1))),1,0)+IF(AND(BO14&gt;0,OR(BO14&lt;S14,AND(BO14=S14,7&lt;1))),1,0)+IF(AND(BW14&gt;0,OR(BW14&lt;S14,AND(BW14=S14,8&lt;1))),1,0)+IF(AND(CE14&gt;0,OR(CE14&lt;S14,AND(CE14=S14,9&lt;1))),1,0)))</f>
        <v>99</v>
      </c>
      <c r="X14" s="3">
        <f>IF(Inputs!$B$27&lt;&gt;"Ready","PENDING INPUTS",IF(A14&gt;Inputs!$B$6,0,MIN(MAX(0,(S14+T14+U14)-V14),MAX(0,C14-D14-(IF(O14&lt;W14,K14+L14+M14-N14,0)+IF(W14&lt;W14,S14+T14+U14-V14,0)+IF(AE14&lt;W14,AA14+AB14+AC14-AD14,0)+IF(AM14&lt;W14,AI14+AJ14+AK14-AL14,0)+IF(AU14&lt;W14,AQ14+AR14+AS14-AT14,0)+IF(BC14&lt;W14,AY14+AZ14+BA14-BB14,0)+IF(BK14&lt;W14,BG14+BH14+BI14-BJ14,0)+IF(BS14&lt;W14,BO14+BP14+BQ14-BR14,0)+IF(CA14&lt;W14,BW14+BX14+BY14-BZ14,0)+IF(CI14&lt;W14,CE14+CF14+CG14-CH14,0))))))</f>
        <v>0</v>
      </c>
      <c r="Y14" s="3">
        <f>IF(Inputs!$B$27&lt;&gt;"Ready","PENDING INPUTS",MIN((S14+T14+U14),IF(D14&gt;C14,IF(D14=0,0,V14*C14/D14),V14+X14)))</f>
        <v>0</v>
      </c>
      <c r="Z14" s="3">
        <f>IF(Inputs!$B$27&lt;&gt;"Ready","PENDING INPUTS",MAX(0,(S14+T14+U14)-Y14))</f>
        <v>0</v>
      </c>
      <c r="AA14" s="3">
        <f>IF(Inputs!$B$27&lt;&gt;"Ready","PENDING INPUTS",AH13)</f>
        <v>0</v>
      </c>
      <c r="AB14" s="3">
        <f>IF(Inputs!$B$27&lt;&gt;"Ready","PENDING INPUTS",IF(A14&lt;=Inputs!$B$6,ROUND(AA14*Inputs!C16/12,2),0))</f>
        <v>0</v>
      </c>
      <c r="AC14" s="3">
        <f>IF(Inputs!$B$27&lt;&gt;"Ready","PENDING INPUTS",IF(AND(A14&lt;=Inputs!$B$6,AA14&gt;0),Inputs!G16,0))</f>
        <v>0</v>
      </c>
      <c r="AD14" s="3">
        <f>IF(Inputs!$B$27&lt;&gt;"Ready","PENDING INPUTS",IF(A14&gt;Inputs!$B$6,0,MIN((AA14+AB14+AC14),IF(Inputs!H16=1,Inputs!D16,MAX(Inputs!F16,ROUND(AA14*Inputs!E16+AB14+AC14,2))))))</f>
        <v>0</v>
      </c>
      <c r="AE14">
        <f>IF(Inputs!$B$27&lt;&gt;"Ready","PENDING INPUTS",IF(AA14&lt;=0,99,1+IF(AND(K14&gt;0,OR(K14&lt;AA14,AND(K14=AA14,0&lt;2))),1,0)+IF(AND(S14&gt;0,OR(S14&lt;AA14,AND(S14=AA14,1&lt;2))),1,0)+IF(AND(AI14&gt;0,OR(AI14&lt;AA14,AND(AI14=AA14,3&lt;2))),1,0)+IF(AND(AQ14&gt;0,OR(AQ14&lt;AA14,AND(AQ14=AA14,4&lt;2))),1,0)+IF(AND(AY14&gt;0,OR(AY14&lt;AA14,AND(AY14=AA14,5&lt;2))),1,0)+IF(AND(BG14&gt;0,OR(BG14&lt;AA14,AND(BG14=AA14,6&lt;2))),1,0)+IF(AND(BO14&gt;0,OR(BO14&lt;AA14,AND(BO14=AA14,7&lt;2))),1,0)+IF(AND(BW14&gt;0,OR(BW14&lt;AA14,AND(BW14=AA14,8&lt;2))),1,0)+IF(AND(CE14&gt;0,OR(CE14&lt;AA14,AND(CE14=AA14,9&lt;2))),1,0)))</f>
        <v>99</v>
      </c>
      <c r="AF14" s="3">
        <f>IF(Inputs!$B$27&lt;&gt;"Ready","PENDING INPUTS",IF(A14&gt;Inputs!$B$6,0,MIN(MAX(0,(AA14+AB14+AC14)-AD14),MAX(0,C14-D14-(IF(O14&lt;AE14,K14+L14+M14-N14,0)+IF(W14&lt;AE14,S14+T14+U14-V14,0)+IF(AE14&lt;AE14,AA14+AB14+AC14-AD14,0)+IF(AM14&lt;AE14,AI14+AJ14+AK14-AL14,0)+IF(AU14&lt;AE14,AQ14+AR14+AS14-AT14,0)+IF(BC14&lt;AE14,AY14+AZ14+BA14-BB14,0)+IF(BK14&lt;AE14,BG14+BH14+BI14-BJ14,0)+IF(BS14&lt;AE14,BO14+BP14+BQ14-BR14,0)+IF(CA14&lt;AE14,BW14+BX14+BY14-BZ14,0)+IF(CI14&lt;AE14,CE14+CF14+CG14-CH14,0))))))</f>
        <v>0</v>
      </c>
      <c r="AG14" s="3">
        <f>IF(Inputs!$B$27&lt;&gt;"Ready","PENDING INPUTS",MIN((AA14+AB14+AC14),IF(D14&gt;C14,IF(D14=0,0,AD14*C14/D14),AD14+AF14)))</f>
        <v>0</v>
      </c>
      <c r="AH14" s="3">
        <f>IF(Inputs!$B$27&lt;&gt;"Ready","PENDING INPUTS",MAX(0,(AA14+AB14+AC14)-AG14))</f>
        <v>0</v>
      </c>
      <c r="AI14" s="3">
        <f>IF(Inputs!$B$27&lt;&gt;"Ready","PENDING INPUTS",AP13)</f>
        <v>0</v>
      </c>
      <c r="AJ14" s="3">
        <f>IF(Inputs!$B$27&lt;&gt;"Ready","PENDING INPUTS",IF(A14&lt;=Inputs!$B$6,ROUND(AI14*Inputs!C17/12,2),0))</f>
        <v>0</v>
      </c>
      <c r="AK14" s="3">
        <f>IF(Inputs!$B$27&lt;&gt;"Ready","PENDING INPUTS",IF(AND(A14&lt;=Inputs!$B$6,AI14&gt;0),Inputs!G17,0))</f>
        <v>0</v>
      </c>
      <c r="AL14" s="3">
        <f>IF(Inputs!$B$27&lt;&gt;"Ready","PENDING INPUTS",IF(A14&gt;Inputs!$B$6,0,MIN((AI14+AJ14+AK14),IF(Inputs!H17=1,Inputs!D17,MAX(Inputs!F17,ROUND(AI14*Inputs!E17+AJ14+AK14,2))))))</f>
        <v>0</v>
      </c>
      <c r="AM14">
        <f>IF(Inputs!$B$27&lt;&gt;"Ready","PENDING INPUTS",IF(AI14&lt;=0,99,1+IF(AND(K14&gt;0,OR(K14&lt;AI14,AND(K14=AI14,0&lt;3))),1,0)+IF(AND(S14&gt;0,OR(S14&lt;AI14,AND(S14=AI14,1&lt;3))),1,0)+IF(AND(AA14&gt;0,OR(AA14&lt;AI14,AND(AA14=AI14,2&lt;3))),1,0)+IF(AND(AQ14&gt;0,OR(AQ14&lt;AI14,AND(AQ14=AI14,4&lt;3))),1,0)+IF(AND(AY14&gt;0,OR(AY14&lt;AI14,AND(AY14=AI14,5&lt;3))),1,0)+IF(AND(BG14&gt;0,OR(BG14&lt;AI14,AND(BG14=AI14,6&lt;3))),1,0)+IF(AND(BO14&gt;0,OR(BO14&lt;AI14,AND(BO14=AI14,7&lt;3))),1,0)+IF(AND(BW14&gt;0,OR(BW14&lt;AI14,AND(BW14=AI14,8&lt;3))),1,0)+IF(AND(CE14&gt;0,OR(CE14&lt;AI14,AND(CE14=AI14,9&lt;3))),1,0)))</f>
        <v>99</v>
      </c>
      <c r="AN14" s="3">
        <f>IF(Inputs!$B$27&lt;&gt;"Ready","PENDING INPUTS",IF(A14&gt;Inputs!$B$6,0,MIN(MAX(0,(AI14+AJ14+AK14)-AL14),MAX(0,C14-D14-(IF(O14&lt;AM14,K14+L14+M14-N14,0)+IF(W14&lt;AM14,S14+T14+U14-V14,0)+IF(AE14&lt;AM14,AA14+AB14+AC14-AD14,0)+IF(AM14&lt;AM14,AI14+AJ14+AK14-AL14,0)+IF(AU14&lt;AM14,AQ14+AR14+AS14-AT14,0)+IF(BC14&lt;AM14,AY14+AZ14+BA14-BB14,0)+IF(BK14&lt;AM14,BG14+BH14+BI14-BJ14,0)+IF(BS14&lt;AM14,BO14+BP14+BQ14-BR14,0)+IF(CA14&lt;AM14,BW14+BX14+BY14-BZ14,0)+IF(CI14&lt;AM14,CE14+CF14+CG14-CH14,0))))))</f>
        <v>0</v>
      </c>
      <c r="AO14" s="3">
        <f>IF(Inputs!$B$27&lt;&gt;"Ready","PENDING INPUTS",MIN((AI14+AJ14+AK14),IF(D14&gt;C14,IF(D14=0,0,AL14*C14/D14),AL14+AN14)))</f>
        <v>0</v>
      </c>
      <c r="AP14" s="3">
        <f>IF(Inputs!$B$27&lt;&gt;"Ready","PENDING INPUTS",MAX(0,(AI14+AJ14+AK14)-AO14))</f>
        <v>0</v>
      </c>
      <c r="AQ14" s="3">
        <f>IF(Inputs!$B$27&lt;&gt;"Ready","PENDING INPUTS",AX13)</f>
        <v>0</v>
      </c>
      <c r="AR14" s="3">
        <f>IF(Inputs!$B$27&lt;&gt;"Ready","PENDING INPUTS",IF(A14&lt;=Inputs!$B$6,ROUND(AQ14*Inputs!C18/12,2),0))</f>
        <v>0</v>
      </c>
      <c r="AS14" s="3">
        <f>IF(Inputs!$B$27&lt;&gt;"Ready","PENDING INPUTS",IF(AND(A14&lt;=Inputs!$B$6,AQ14&gt;0),Inputs!G18,0))</f>
        <v>0</v>
      </c>
      <c r="AT14" s="3">
        <f>IF(Inputs!$B$27&lt;&gt;"Ready","PENDING INPUTS",IF(A14&gt;Inputs!$B$6,0,MIN((AQ14+AR14+AS14),IF(Inputs!H18=1,Inputs!D18,MAX(Inputs!F18,ROUND(AQ14*Inputs!E18+AR14+AS14,2))))))</f>
        <v>0</v>
      </c>
      <c r="AU14">
        <f>IF(Inputs!$B$27&lt;&gt;"Ready","PENDING INPUTS",IF(AQ14&lt;=0,99,1+IF(AND(K14&gt;0,OR(K14&lt;AQ14,AND(K14=AQ14,0&lt;4))),1,0)+IF(AND(S14&gt;0,OR(S14&lt;AQ14,AND(S14=AQ14,1&lt;4))),1,0)+IF(AND(AA14&gt;0,OR(AA14&lt;AQ14,AND(AA14=AQ14,2&lt;4))),1,0)+IF(AND(AI14&gt;0,OR(AI14&lt;AQ14,AND(AI14=AQ14,3&lt;4))),1,0)+IF(AND(AY14&gt;0,OR(AY14&lt;AQ14,AND(AY14=AQ14,5&lt;4))),1,0)+IF(AND(BG14&gt;0,OR(BG14&lt;AQ14,AND(BG14=AQ14,6&lt;4))),1,0)+IF(AND(BO14&gt;0,OR(BO14&lt;AQ14,AND(BO14=AQ14,7&lt;4))),1,0)+IF(AND(BW14&gt;0,OR(BW14&lt;AQ14,AND(BW14=AQ14,8&lt;4))),1,0)+IF(AND(CE14&gt;0,OR(CE14&lt;AQ14,AND(CE14=AQ14,9&lt;4))),1,0)))</f>
        <v>99</v>
      </c>
      <c r="AV14" s="3">
        <f>IF(Inputs!$B$27&lt;&gt;"Ready","PENDING INPUTS",IF(A14&gt;Inputs!$B$6,0,MIN(MAX(0,(AQ14+AR14+AS14)-AT14),MAX(0,C14-D14-(IF(O14&lt;AU14,K14+L14+M14-N14,0)+IF(W14&lt;AU14,S14+T14+U14-V14,0)+IF(AE14&lt;AU14,AA14+AB14+AC14-AD14,0)+IF(AM14&lt;AU14,AI14+AJ14+AK14-AL14,0)+IF(AU14&lt;AU14,AQ14+AR14+AS14-AT14,0)+IF(BC14&lt;AU14,AY14+AZ14+BA14-BB14,0)+IF(BK14&lt;AU14,BG14+BH14+BI14-BJ14,0)+IF(BS14&lt;AU14,BO14+BP14+BQ14-BR14,0)+IF(CA14&lt;AU14,BW14+BX14+BY14-BZ14,0)+IF(CI14&lt;AU14,CE14+CF14+CG14-CH14,0))))))</f>
        <v>0</v>
      </c>
      <c r="AW14" s="3">
        <f>IF(Inputs!$B$27&lt;&gt;"Ready","PENDING INPUTS",MIN((AQ14+AR14+AS14),IF(D14&gt;C14,IF(D14=0,0,AT14*C14/D14),AT14+AV14)))</f>
        <v>0</v>
      </c>
      <c r="AX14" s="3">
        <f>IF(Inputs!$B$27&lt;&gt;"Ready","PENDING INPUTS",MAX(0,(AQ14+AR14+AS14)-AW14))</f>
        <v>0</v>
      </c>
      <c r="AY14" s="3">
        <f>IF(Inputs!$B$27&lt;&gt;"Ready","PENDING INPUTS",BF13)</f>
        <v>0</v>
      </c>
      <c r="AZ14" s="3">
        <f>IF(Inputs!$B$27&lt;&gt;"Ready","PENDING INPUTS",IF(A14&lt;=Inputs!$B$6,ROUND(AY14*Inputs!C19/12,2),0))</f>
        <v>0</v>
      </c>
      <c r="BA14" s="3">
        <f>IF(Inputs!$B$27&lt;&gt;"Ready","PENDING INPUTS",IF(AND(A14&lt;=Inputs!$B$6,AY14&gt;0),Inputs!G19,0))</f>
        <v>0</v>
      </c>
      <c r="BB14" s="3">
        <f>IF(Inputs!$B$27&lt;&gt;"Ready","PENDING INPUTS",IF(A14&gt;Inputs!$B$6,0,MIN((AY14+AZ14+BA14),IF(Inputs!H19=1,Inputs!D19,MAX(Inputs!F19,ROUND(AY14*Inputs!E19+AZ14+BA14,2))))))</f>
        <v>0</v>
      </c>
      <c r="BC14">
        <f>IF(Inputs!$B$27&lt;&gt;"Ready","PENDING INPUTS",IF(AY14&lt;=0,99,1+IF(AND(K14&gt;0,OR(K14&lt;AY14,AND(K14=AY14,0&lt;5))),1,0)+IF(AND(S14&gt;0,OR(S14&lt;AY14,AND(S14=AY14,1&lt;5))),1,0)+IF(AND(AA14&gt;0,OR(AA14&lt;AY14,AND(AA14=AY14,2&lt;5))),1,0)+IF(AND(AI14&gt;0,OR(AI14&lt;AY14,AND(AI14=AY14,3&lt;5))),1,0)+IF(AND(AQ14&gt;0,OR(AQ14&lt;AY14,AND(AQ14=AY14,4&lt;5))),1,0)+IF(AND(BG14&gt;0,OR(BG14&lt;AY14,AND(BG14=AY14,6&lt;5))),1,0)+IF(AND(BO14&gt;0,OR(BO14&lt;AY14,AND(BO14=AY14,7&lt;5))),1,0)+IF(AND(BW14&gt;0,OR(BW14&lt;AY14,AND(BW14=AY14,8&lt;5))),1,0)+IF(AND(CE14&gt;0,OR(CE14&lt;AY14,AND(CE14=AY14,9&lt;5))),1,0)))</f>
        <v>99</v>
      </c>
      <c r="BD14" s="3">
        <f>IF(Inputs!$B$27&lt;&gt;"Ready","PENDING INPUTS",IF(A14&gt;Inputs!$B$6,0,MIN(MAX(0,(AY14+AZ14+BA14)-BB14),MAX(0,C14-D14-(IF(O14&lt;BC14,K14+L14+M14-N14,0)+IF(W14&lt;BC14,S14+T14+U14-V14,0)+IF(AE14&lt;BC14,AA14+AB14+AC14-AD14,0)+IF(AM14&lt;BC14,AI14+AJ14+AK14-AL14,0)+IF(AU14&lt;BC14,AQ14+AR14+AS14-AT14,0)+IF(BC14&lt;BC14,AY14+AZ14+BA14-BB14,0)+IF(BK14&lt;BC14,BG14+BH14+BI14-BJ14,0)+IF(BS14&lt;BC14,BO14+BP14+BQ14-BR14,0)+IF(CA14&lt;BC14,BW14+BX14+BY14-BZ14,0)+IF(CI14&lt;BC14,CE14+CF14+CG14-CH14,0))))))</f>
        <v>0</v>
      </c>
      <c r="BE14" s="3">
        <f>IF(Inputs!$B$27&lt;&gt;"Ready","PENDING INPUTS",MIN((AY14+AZ14+BA14),IF(D14&gt;C14,IF(D14=0,0,BB14*C14/D14),BB14+BD14)))</f>
        <v>0</v>
      </c>
      <c r="BF14" s="3">
        <f>IF(Inputs!$B$27&lt;&gt;"Ready","PENDING INPUTS",MAX(0,(AY14+AZ14+BA14)-BE14))</f>
        <v>0</v>
      </c>
      <c r="BG14" s="3">
        <f>IF(Inputs!$B$27&lt;&gt;"Ready","PENDING INPUTS",BN13)</f>
        <v>0</v>
      </c>
      <c r="BH14" s="3">
        <f>IF(Inputs!$B$27&lt;&gt;"Ready","PENDING INPUTS",IF(A14&lt;=Inputs!$B$6,ROUND(BG14*Inputs!C20/12,2),0))</f>
        <v>0</v>
      </c>
      <c r="BI14" s="3">
        <f>IF(Inputs!$B$27&lt;&gt;"Ready","PENDING INPUTS",IF(AND(A14&lt;=Inputs!$B$6,BG14&gt;0),Inputs!G20,0))</f>
        <v>0</v>
      </c>
      <c r="BJ14" s="3">
        <f>IF(Inputs!$B$27&lt;&gt;"Ready","PENDING INPUTS",IF(A14&gt;Inputs!$B$6,0,MIN((BG14+BH14+BI14),IF(Inputs!H20=1,Inputs!D20,MAX(Inputs!F20,ROUND(BG14*Inputs!E20+BH14+BI14,2))))))</f>
        <v>0</v>
      </c>
      <c r="BK14">
        <f>IF(Inputs!$B$27&lt;&gt;"Ready","PENDING INPUTS",IF(BG14&lt;=0,99,1+IF(AND(K14&gt;0,OR(K14&lt;BG14,AND(K14=BG14,0&lt;6))),1,0)+IF(AND(S14&gt;0,OR(S14&lt;BG14,AND(S14=BG14,1&lt;6))),1,0)+IF(AND(AA14&gt;0,OR(AA14&lt;BG14,AND(AA14=BG14,2&lt;6))),1,0)+IF(AND(AI14&gt;0,OR(AI14&lt;BG14,AND(AI14=BG14,3&lt;6))),1,0)+IF(AND(AQ14&gt;0,OR(AQ14&lt;BG14,AND(AQ14=BG14,4&lt;6))),1,0)+IF(AND(AY14&gt;0,OR(AY14&lt;BG14,AND(AY14=BG14,5&lt;6))),1,0)+IF(AND(BO14&gt;0,OR(BO14&lt;BG14,AND(BO14=BG14,7&lt;6))),1,0)+IF(AND(BW14&gt;0,OR(BW14&lt;BG14,AND(BW14=BG14,8&lt;6))),1,0)+IF(AND(CE14&gt;0,OR(CE14&lt;BG14,AND(CE14=BG14,9&lt;6))),1,0)))</f>
        <v>99</v>
      </c>
      <c r="BL14" s="3">
        <f>IF(Inputs!$B$27&lt;&gt;"Ready","PENDING INPUTS",IF(A14&gt;Inputs!$B$6,0,MIN(MAX(0,(BG14+BH14+BI14)-BJ14),MAX(0,C14-D14-(IF(O14&lt;BK14,K14+L14+M14-N14,0)+IF(W14&lt;BK14,S14+T14+U14-V14,0)+IF(AE14&lt;BK14,AA14+AB14+AC14-AD14,0)+IF(AM14&lt;BK14,AI14+AJ14+AK14-AL14,0)+IF(AU14&lt;BK14,AQ14+AR14+AS14-AT14,0)+IF(BC14&lt;BK14,AY14+AZ14+BA14-BB14,0)+IF(BK14&lt;BK14,BG14+BH14+BI14-BJ14,0)+IF(BS14&lt;BK14,BO14+BP14+BQ14-BR14,0)+IF(CA14&lt;BK14,BW14+BX14+BY14-BZ14,0)+IF(CI14&lt;BK14,CE14+CF14+CG14-CH14,0))))))</f>
        <v>0</v>
      </c>
      <c r="BM14" s="3">
        <f>IF(Inputs!$B$27&lt;&gt;"Ready","PENDING INPUTS",MIN((BG14+BH14+BI14),IF(D14&gt;C14,IF(D14=0,0,BJ14*C14/D14),BJ14+BL14)))</f>
        <v>0</v>
      </c>
      <c r="BN14" s="3">
        <f>IF(Inputs!$B$27&lt;&gt;"Ready","PENDING INPUTS",MAX(0,(BG14+BH14+BI14)-BM14))</f>
        <v>0</v>
      </c>
      <c r="BO14" s="3">
        <f>IF(Inputs!$B$27&lt;&gt;"Ready","PENDING INPUTS",BV13)</f>
        <v>0</v>
      </c>
      <c r="BP14" s="3">
        <f>IF(Inputs!$B$27&lt;&gt;"Ready","PENDING INPUTS",IF(A14&lt;=Inputs!$B$6,ROUND(BO14*Inputs!C21/12,2),0))</f>
        <v>0</v>
      </c>
      <c r="BQ14" s="3">
        <f>IF(Inputs!$B$27&lt;&gt;"Ready","PENDING INPUTS",IF(AND(A14&lt;=Inputs!$B$6,BO14&gt;0),Inputs!G21,0))</f>
        <v>0</v>
      </c>
      <c r="BR14" s="3">
        <f>IF(Inputs!$B$27&lt;&gt;"Ready","PENDING INPUTS",IF(A14&gt;Inputs!$B$6,0,MIN((BO14+BP14+BQ14),IF(Inputs!H21=1,Inputs!D21,MAX(Inputs!F21,ROUND(BO14*Inputs!E21+BP14+BQ14,2))))))</f>
        <v>0</v>
      </c>
      <c r="BS14">
        <f>IF(Inputs!$B$27&lt;&gt;"Ready","PENDING INPUTS",IF(BO14&lt;=0,99,1+IF(AND(K14&gt;0,OR(K14&lt;BO14,AND(K14=BO14,0&lt;7))),1,0)+IF(AND(S14&gt;0,OR(S14&lt;BO14,AND(S14=BO14,1&lt;7))),1,0)+IF(AND(AA14&gt;0,OR(AA14&lt;BO14,AND(AA14=BO14,2&lt;7))),1,0)+IF(AND(AI14&gt;0,OR(AI14&lt;BO14,AND(AI14=BO14,3&lt;7))),1,0)+IF(AND(AQ14&gt;0,OR(AQ14&lt;BO14,AND(AQ14=BO14,4&lt;7))),1,0)+IF(AND(AY14&gt;0,OR(AY14&lt;BO14,AND(AY14=BO14,5&lt;7))),1,0)+IF(AND(BG14&gt;0,OR(BG14&lt;BO14,AND(BG14=BO14,6&lt;7))),1,0)+IF(AND(BW14&gt;0,OR(BW14&lt;BO14,AND(BW14=BO14,8&lt;7))),1,0)+IF(AND(CE14&gt;0,OR(CE14&lt;BO14,AND(CE14=BO14,9&lt;7))),1,0)))</f>
        <v>99</v>
      </c>
      <c r="BT14" s="3">
        <f>IF(Inputs!$B$27&lt;&gt;"Ready","PENDING INPUTS",IF(A14&gt;Inputs!$B$6,0,MIN(MAX(0,(BO14+BP14+BQ14)-BR14),MAX(0,C14-D14-(IF(O14&lt;BS14,K14+L14+M14-N14,0)+IF(W14&lt;BS14,S14+T14+U14-V14,0)+IF(AE14&lt;BS14,AA14+AB14+AC14-AD14,0)+IF(AM14&lt;BS14,AI14+AJ14+AK14-AL14,0)+IF(AU14&lt;BS14,AQ14+AR14+AS14-AT14,0)+IF(BC14&lt;BS14,AY14+AZ14+BA14-BB14,0)+IF(BK14&lt;BS14,BG14+BH14+BI14-BJ14,0)+IF(BS14&lt;BS14,BO14+BP14+BQ14-BR14,0)+IF(CA14&lt;BS14,BW14+BX14+BY14-BZ14,0)+IF(CI14&lt;BS14,CE14+CF14+CG14-CH14,0))))))</f>
        <v>0</v>
      </c>
      <c r="BU14" s="3">
        <f>IF(Inputs!$B$27&lt;&gt;"Ready","PENDING INPUTS",MIN((BO14+BP14+BQ14),IF(D14&gt;C14,IF(D14=0,0,BR14*C14/D14),BR14+BT14)))</f>
        <v>0</v>
      </c>
      <c r="BV14" s="3">
        <f>IF(Inputs!$B$27&lt;&gt;"Ready","PENDING INPUTS",MAX(0,(BO14+BP14+BQ14)-BU14))</f>
        <v>0</v>
      </c>
      <c r="BW14" s="3">
        <f>IF(Inputs!$B$27&lt;&gt;"Ready","PENDING INPUTS",CD13)</f>
        <v>0</v>
      </c>
      <c r="BX14" s="3">
        <f>IF(Inputs!$B$27&lt;&gt;"Ready","PENDING INPUTS",IF(A14&lt;=Inputs!$B$6,ROUND(BW14*Inputs!C22/12,2),0))</f>
        <v>0</v>
      </c>
      <c r="BY14" s="3">
        <f>IF(Inputs!$B$27&lt;&gt;"Ready","PENDING INPUTS",IF(AND(A14&lt;=Inputs!$B$6,BW14&gt;0),Inputs!G22,0))</f>
        <v>0</v>
      </c>
      <c r="BZ14" s="3">
        <f>IF(Inputs!$B$27&lt;&gt;"Ready","PENDING INPUTS",IF(A14&gt;Inputs!$B$6,0,MIN((BW14+BX14+BY14),IF(Inputs!H22=1,Inputs!D22,MAX(Inputs!F22,ROUND(BW14*Inputs!E22+BX14+BY14,2))))))</f>
        <v>0</v>
      </c>
      <c r="CA14">
        <f>IF(Inputs!$B$27&lt;&gt;"Ready","PENDING INPUTS",IF(BW14&lt;=0,99,1+IF(AND(K14&gt;0,OR(K14&lt;BW14,AND(K14=BW14,0&lt;8))),1,0)+IF(AND(S14&gt;0,OR(S14&lt;BW14,AND(S14=BW14,1&lt;8))),1,0)+IF(AND(AA14&gt;0,OR(AA14&lt;BW14,AND(AA14=BW14,2&lt;8))),1,0)+IF(AND(AI14&gt;0,OR(AI14&lt;BW14,AND(AI14=BW14,3&lt;8))),1,0)+IF(AND(AQ14&gt;0,OR(AQ14&lt;BW14,AND(AQ14=BW14,4&lt;8))),1,0)+IF(AND(AY14&gt;0,OR(AY14&lt;BW14,AND(AY14=BW14,5&lt;8))),1,0)+IF(AND(BG14&gt;0,OR(BG14&lt;BW14,AND(BG14=BW14,6&lt;8))),1,0)+IF(AND(BO14&gt;0,OR(BO14&lt;BW14,AND(BO14=BW14,7&lt;8))),1,0)+IF(AND(CE14&gt;0,OR(CE14&lt;BW14,AND(CE14=BW14,9&lt;8))),1,0)))</f>
        <v>99</v>
      </c>
      <c r="CB14" s="3">
        <f>IF(Inputs!$B$27&lt;&gt;"Ready","PENDING INPUTS",IF(A14&gt;Inputs!$B$6,0,MIN(MAX(0,(BW14+BX14+BY14)-BZ14),MAX(0,C14-D14-(IF(O14&lt;CA14,K14+L14+M14-N14,0)+IF(W14&lt;CA14,S14+T14+U14-V14,0)+IF(AE14&lt;CA14,AA14+AB14+AC14-AD14,0)+IF(AM14&lt;CA14,AI14+AJ14+AK14-AL14,0)+IF(AU14&lt;CA14,AQ14+AR14+AS14-AT14,0)+IF(BC14&lt;CA14,AY14+AZ14+BA14-BB14,0)+IF(BK14&lt;CA14,BG14+BH14+BI14-BJ14,0)+IF(BS14&lt;CA14,BO14+BP14+BQ14-BR14,0)+IF(CA14&lt;CA14,BW14+BX14+BY14-BZ14,0)+IF(CI14&lt;CA14,CE14+CF14+CG14-CH14,0))))))</f>
        <v>0</v>
      </c>
      <c r="CC14" s="3">
        <f>IF(Inputs!$B$27&lt;&gt;"Ready","PENDING INPUTS",MIN((BW14+BX14+BY14),IF(D14&gt;C14,IF(D14=0,0,BZ14*C14/D14),BZ14+CB14)))</f>
        <v>0</v>
      </c>
      <c r="CD14" s="3">
        <f>IF(Inputs!$B$27&lt;&gt;"Ready","PENDING INPUTS",MAX(0,(BW14+BX14+BY14)-CC14))</f>
        <v>0</v>
      </c>
      <c r="CE14" s="3">
        <f>IF(Inputs!$B$27&lt;&gt;"Ready","PENDING INPUTS",CL13)</f>
        <v>0</v>
      </c>
      <c r="CF14" s="3">
        <f>IF(Inputs!$B$27&lt;&gt;"Ready","PENDING INPUTS",IF(A14&lt;=Inputs!$B$6,ROUND(CE14*Inputs!C23/12,2),0))</f>
        <v>0</v>
      </c>
      <c r="CG14" s="3">
        <f>IF(Inputs!$B$27&lt;&gt;"Ready","PENDING INPUTS",IF(AND(A14&lt;=Inputs!$B$6,CE14&gt;0),Inputs!G23,0))</f>
        <v>0</v>
      </c>
      <c r="CH14" s="3">
        <f>IF(Inputs!$B$27&lt;&gt;"Ready","PENDING INPUTS",IF(A14&gt;Inputs!$B$6,0,MIN((CE14+CF14+CG14),IF(Inputs!H23=1,Inputs!D23,MAX(Inputs!F23,ROUND(CE14*Inputs!E23+CF14+CG14,2))))))</f>
        <v>0</v>
      </c>
      <c r="CI14">
        <f>IF(Inputs!$B$27&lt;&gt;"Ready","PENDING INPUTS",IF(CE14&lt;=0,99,1+IF(AND(K14&gt;0,OR(K14&lt;CE14,AND(K14=CE14,0&lt;9))),1,0)+IF(AND(S14&gt;0,OR(S14&lt;CE14,AND(S14=CE14,1&lt;9))),1,0)+IF(AND(AA14&gt;0,OR(AA14&lt;CE14,AND(AA14=CE14,2&lt;9))),1,0)+IF(AND(AI14&gt;0,OR(AI14&lt;CE14,AND(AI14=CE14,3&lt;9))),1,0)+IF(AND(AQ14&gt;0,OR(AQ14&lt;CE14,AND(AQ14=CE14,4&lt;9))),1,0)+IF(AND(AY14&gt;0,OR(AY14&lt;CE14,AND(AY14=CE14,5&lt;9))),1,0)+IF(AND(BG14&gt;0,OR(BG14&lt;CE14,AND(BG14=CE14,6&lt;9))),1,0)+IF(AND(BO14&gt;0,OR(BO14&lt;CE14,AND(BO14=CE14,7&lt;9))),1,0)+IF(AND(BW14&gt;0,OR(BW14&lt;CE14,AND(BW14=CE14,8&lt;9))),1,0)))</f>
        <v>99</v>
      </c>
      <c r="CJ14" s="3">
        <f>IF(Inputs!$B$27&lt;&gt;"Ready","PENDING INPUTS",IF(A14&gt;Inputs!$B$6,0,MIN(MAX(0,(CE14+CF14+CG14)-CH14),MAX(0,C14-D14-(IF(O14&lt;CI14,K14+L14+M14-N14,0)+IF(W14&lt;CI14,S14+T14+U14-V14,0)+IF(AE14&lt;CI14,AA14+AB14+AC14-AD14,0)+IF(AM14&lt;CI14,AI14+AJ14+AK14-AL14,0)+IF(AU14&lt;CI14,AQ14+AR14+AS14-AT14,0)+IF(BC14&lt;CI14,AY14+AZ14+BA14-BB14,0)+IF(BK14&lt;CI14,BG14+BH14+BI14-BJ14,0)+IF(BS14&lt;CI14,BO14+BP14+BQ14-BR14,0)+IF(CA14&lt;CI14,BW14+BX14+BY14-BZ14,0)+IF(CI14&lt;CI14,CE14+CF14+CG14-CH14,0))))))</f>
        <v>0</v>
      </c>
      <c r="CK14" s="3">
        <f>IF(Inputs!$B$27&lt;&gt;"Ready","PENDING INPUTS",MIN((CE14+CF14+CG14),IF(D14&gt;C14,IF(D14=0,0,CH14*C14/D14),CH14+CJ14)))</f>
        <v>0</v>
      </c>
      <c r="CL14" s="3">
        <f>IF(Inputs!$B$27&lt;&gt;"Ready","PENDING INPUTS",MAX(0,(CE14+CF14+CG14)-CK14))</f>
        <v>0</v>
      </c>
    </row>
    <row r="15" spans="1:90" ht="27.95" customHeight="1" x14ac:dyDescent="0.25">
      <c r="A15">
        <v>11</v>
      </c>
      <c r="B15" s="13">
        <f>IF(Inputs!$B$27&lt;&gt;"Ready","PENDING INPUTS",EDATE(Inputs!$B$5,A15-1))</f>
        <v>46600</v>
      </c>
      <c r="C15" s="3">
        <f>IF(Inputs!$B$27&lt;&gt;"Ready","PENDING INPUTS",IF(A15&lt;=Inputs!$B$6,MAX(0,Inputs!$B$4+IF(A15=Inputs!$B$7,Inputs!$B$8,0)+IF(A15=Inputs!$B$9,Inputs!$B$10,0)),0))</f>
        <v>0</v>
      </c>
      <c r="D15" s="3">
        <f>IF(Inputs!$B$27&lt;&gt;"Ready","PENDING INPUTS",SUM(N15,V15,AD15,AL15,AT15,BB15,BJ15,BR15,BZ15,CH15))</f>
        <v>0</v>
      </c>
      <c r="E15" s="3">
        <f>IF(Inputs!$B$27&lt;&gt;"Ready","PENDING INPUTS",MAX(0,D15-C15))</f>
        <v>0</v>
      </c>
      <c r="F15" s="3">
        <f>IF(Inputs!$B$27&lt;&gt;"Ready","PENDING INPUTS",SUM(Q15,Y15,AG15,AO15,AW15,BE15,BM15,BU15,CC15,CK15))</f>
        <v>0</v>
      </c>
      <c r="G15" s="3">
        <f>IF(Inputs!$B$27&lt;&gt;"Ready","PENDING INPUTS",SUM(L15,T15,AB15,AJ15,AR15,AZ15,BH15,BP15,BX15,CF15))</f>
        <v>0</v>
      </c>
      <c r="H15" s="3">
        <f>IF(Inputs!$B$27&lt;&gt;"Ready","PENDING INPUTS",SUM(M15,U15,AC15,AK15,AS15,BA15,BI15,BQ15,BY15,CG15))</f>
        <v>0</v>
      </c>
      <c r="I15" s="3">
        <f>IF(Inputs!$B$27&lt;&gt;"Ready","PENDING INPUTS",SUM(R15,Z15,AH15,AP15,AX15,BF15,BN15,BV15,CD15,CL15))</f>
        <v>0</v>
      </c>
      <c r="J15" t="str">
        <f>IF(Inputs!$B$27&lt;&gt;"Ready","PENDING INPUTS",IF(A15&gt;Inputs!$B$6,"Beyond horizon",IF(E15&gt;0.005,"MINIMUM SHORTFALL",IF(I15&lt;0.005,"Paid off","In progress"))))</f>
        <v>Paid off</v>
      </c>
      <c r="K15" s="3">
        <f>IF(Inputs!$B$27&lt;&gt;"Ready","PENDING INPUTS",R14)</f>
        <v>0</v>
      </c>
      <c r="L15" s="3">
        <f>IF(Inputs!$B$27&lt;&gt;"Ready","PENDING INPUTS",IF(A15&lt;=Inputs!$B$6,ROUND(K15*Inputs!C14/12,2),0))</f>
        <v>0</v>
      </c>
      <c r="M15" s="3">
        <f>IF(Inputs!$B$27&lt;&gt;"Ready","PENDING INPUTS",IF(AND(A15&lt;=Inputs!$B$6,K15&gt;0),Inputs!G14,0))</f>
        <v>0</v>
      </c>
      <c r="N15" s="3">
        <f>IF(Inputs!$B$27&lt;&gt;"Ready","PENDING INPUTS",IF(A15&gt;Inputs!$B$6,0,MIN((K15+L15+M15),IF(Inputs!H14=1,Inputs!D14,MAX(Inputs!F14,ROUND(K15*Inputs!E14+L15+M15,2))))))</f>
        <v>0</v>
      </c>
      <c r="O15">
        <f>IF(Inputs!$B$27&lt;&gt;"Ready","PENDING INPUTS",IF(K15&lt;=0,99,1+IF(AND(S15&gt;0,OR(S15&lt;K15,AND(S15=K15,1&lt;0))),1,0)+IF(AND(AA15&gt;0,OR(AA15&lt;K15,AND(AA15=K15,2&lt;0))),1,0)+IF(AND(AI15&gt;0,OR(AI15&lt;K15,AND(AI15=K15,3&lt;0))),1,0)+IF(AND(AQ15&gt;0,OR(AQ15&lt;K15,AND(AQ15=K15,4&lt;0))),1,0)+IF(AND(AY15&gt;0,OR(AY15&lt;K15,AND(AY15=K15,5&lt;0))),1,0)+IF(AND(BG15&gt;0,OR(BG15&lt;K15,AND(BG15=K15,6&lt;0))),1,0)+IF(AND(BO15&gt;0,OR(BO15&lt;K15,AND(BO15=K15,7&lt;0))),1,0)+IF(AND(BW15&gt;0,OR(BW15&lt;K15,AND(BW15=K15,8&lt;0))),1,0)+IF(AND(CE15&gt;0,OR(CE15&lt;K15,AND(CE15=K15,9&lt;0))),1,0)))</f>
        <v>99</v>
      </c>
      <c r="P15" s="3">
        <f>IF(Inputs!$B$27&lt;&gt;"Ready","PENDING INPUTS",IF(A15&gt;Inputs!$B$6,0,MIN(MAX(0,(K15+L15+M15)-N15),MAX(0,C15-D15-(IF(O15&lt;O15,K15+L15+M15-N15,0)+IF(W15&lt;O15,S15+T15+U15-V15,0)+IF(AE15&lt;O15,AA15+AB15+AC15-AD15,0)+IF(AM15&lt;O15,AI15+AJ15+AK15-AL15,0)+IF(AU15&lt;O15,AQ15+AR15+AS15-AT15,0)+IF(BC15&lt;O15,AY15+AZ15+BA15-BB15,0)+IF(BK15&lt;O15,BG15+BH15+BI15-BJ15,0)+IF(BS15&lt;O15,BO15+BP15+BQ15-BR15,0)+IF(CA15&lt;O15,BW15+BX15+BY15-BZ15,0)+IF(CI15&lt;O15,CE15+CF15+CG15-CH15,0))))))</f>
        <v>0</v>
      </c>
      <c r="Q15" s="3">
        <f>IF(Inputs!$B$27&lt;&gt;"Ready","PENDING INPUTS",MIN((K15+L15+M15),IF(D15&gt;C15,IF(D15=0,0,N15*C15/D15),N15+P15)))</f>
        <v>0</v>
      </c>
      <c r="R15" s="3">
        <f>IF(Inputs!$B$27&lt;&gt;"Ready","PENDING INPUTS",MAX(0,(K15+L15+M15)-Q15))</f>
        <v>0</v>
      </c>
      <c r="S15" s="3">
        <f>IF(Inputs!$B$27&lt;&gt;"Ready","PENDING INPUTS",Z14)</f>
        <v>0</v>
      </c>
      <c r="T15" s="3">
        <f>IF(Inputs!$B$27&lt;&gt;"Ready","PENDING INPUTS",IF(A15&lt;=Inputs!$B$6,ROUND(S15*Inputs!C15/12,2),0))</f>
        <v>0</v>
      </c>
      <c r="U15" s="3">
        <f>IF(Inputs!$B$27&lt;&gt;"Ready","PENDING INPUTS",IF(AND(A15&lt;=Inputs!$B$6,S15&gt;0),Inputs!G15,0))</f>
        <v>0</v>
      </c>
      <c r="V15" s="3">
        <f>IF(Inputs!$B$27&lt;&gt;"Ready","PENDING INPUTS",IF(A15&gt;Inputs!$B$6,0,MIN((S15+T15+U15),IF(Inputs!H15=1,Inputs!D15,MAX(Inputs!F15,ROUND(S15*Inputs!E15+T15+U15,2))))))</f>
        <v>0</v>
      </c>
      <c r="W15">
        <f>IF(Inputs!$B$27&lt;&gt;"Ready","PENDING INPUTS",IF(S15&lt;=0,99,1+IF(AND(K15&gt;0,OR(K15&lt;S15,AND(K15=S15,0&lt;1))),1,0)+IF(AND(AA15&gt;0,OR(AA15&lt;S15,AND(AA15=S15,2&lt;1))),1,0)+IF(AND(AI15&gt;0,OR(AI15&lt;S15,AND(AI15=S15,3&lt;1))),1,0)+IF(AND(AQ15&gt;0,OR(AQ15&lt;S15,AND(AQ15=S15,4&lt;1))),1,0)+IF(AND(AY15&gt;0,OR(AY15&lt;S15,AND(AY15=S15,5&lt;1))),1,0)+IF(AND(BG15&gt;0,OR(BG15&lt;S15,AND(BG15=S15,6&lt;1))),1,0)+IF(AND(BO15&gt;0,OR(BO15&lt;S15,AND(BO15=S15,7&lt;1))),1,0)+IF(AND(BW15&gt;0,OR(BW15&lt;S15,AND(BW15=S15,8&lt;1))),1,0)+IF(AND(CE15&gt;0,OR(CE15&lt;S15,AND(CE15=S15,9&lt;1))),1,0)))</f>
        <v>99</v>
      </c>
      <c r="X15" s="3">
        <f>IF(Inputs!$B$27&lt;&gt;"Ready","PENDING INPUTS",IF(A15&gt;Inputs!$B$6,0,MIN(MAX(0,(S15+T15+U15)-V15),MAX(0,C15-D15-(IF(O15&lt;W15,K15+L15+M15-N15,0)+IF(W15&lt;W15,S15+T15+U15-V15,0)+IF(AE15&lt;W15,AA15+AB15+AC15-AD15,0)+IF(AM15&lt;W15,AI15+AJ15+AK15-AL15,0)+IF(AU15&lt;W15,AQ15+AR15+AS15-AT15,0)+IF(BC15&lt;W15,AY15+AZ15+BA15-BB15,0)+IF(BK15&lt;W15,BG15+BH15+BI15-BJ15,0)+IF(BS15&lt;W15,BO15+BP15+BQ15-BR15,0)+IF(CA15&lt;W15,BW15+BX15+BY15-BZ15,0)+IF(CI15&lt;W15,CE15+CF15+CG15-CH15,0))))))</f>
        <v>0</v>
      </c>
      <c r="Y15" s="3">
        <f>IF(Inputs!$B$27&lt;&gt;"Ready","PENDING INPUTS",MIN((S15+T15+U15),IF(D15&gt;C15,IF(D15=0,0,V15*C15/D15),V15+X15)))</f>
        <v>0</v>
      </c>
      <c r="Z15" s="3">
        <f>IF(Inputs!$B$27&lt;&gt;"Ready","PENDING INPUTS",MAX(0,(S15+T15+U15)-Y15))</f>
        <v>0</v>
      </c>
      <c r="AA15" s="3">
        <f>IF(Inputs!$B$27&lt;&gt;"Ready","PENDING INPUTS",AH14)</f>
        <v>0</v>
      </c>
      <c r="AB15" s="3">
        <f>IF(Inputs!$B$27&lt;&gt;"Ready","PENDING INPUTS",IF(A15&lt;=Inputs!$B$6,ROUND(AA15*Inputs!C16/12,2),0))</f>
        <v>0</v>
      </c>
      <c r="AC15" s="3">
        <f>IF(Inputs!$B$27&lt;&gt;"Ready","PENDING INPUTS",IF(AND(A15&lt;=Inputs!$B$6,AA15&gt;0),Inputs!G16,0))</f>
        <v>0</v>
      </c>
      <c r="AD15" s="3">
        <f>IF(Inputs!$B$27&lt;&gt;"Ready","PENDING INPUTS",IF(A15&gt;Inputs!$B$6,0,MIN((AA15+AB15+AC15),IF(Inputs!H16=1,Inputs!D16,MAX(Inputs!F16,ROUND(AA15*Inputs!E16+AB15+AC15,2))))))</f>
        <v>0</v>
      </c>
      <c r="AE15">
        <f>IF(Inputs!$B$27&lt;&gt;"Ready","PENDING INPUTS",IF(AA15&lt;=0,99,1+IF(AND(K15&gt;0,OR(K15&lt;AA15,AND(K15=AA15,0&lt;2))),1,0)+IF(AND(S15&gt;0,OR(S15&lt;AA15,AND(S15=AA15,1&lt;2))),1,0)+IF(AND(AI15&gt;0,OR(AI15&lt;AA15,AND(AI15=AA15,3&lt;2))),1,0)+IF(AND(AQ15&gt;0,OR(AQ15&lt;AA15,AND(AQ15=AA15,4&lt;2))),1,0)+IF(AND(AY15&gt;0,OR(AY15&lt;AA15,AND(AY15=AA15,5&lt;2))),1,0)+IF(AND(BG15&gt;0,OR(BG15&lt;AA15,AND(BG15=AA15,6&lt;2))),1,0)+IF(AND(BO15&gt;0,OR(BO15&lt;AA15,AND(BO15=AA15,7&lt;2))),1,0)+IF(AND(BW15&gt;0,OR(BW15&lt;AA15,AND(BW15=AA15,8&lt;2))),1,0)+IF(AND(CE15&gt;0,OR(CE15&lt;AA15,AND(CE15=AA15,9&lt;2))),1,0)))</f>
        <v>99</v>
      </c>
      <c r="AF15" s="3">
        <f>IF(Inputs!$B$27&lt;&gt;"Ready","PENDING INPUTS",IF(A15&gt;Inputs!$B$6,0,MIN(MAX(0,(AA15+AB15+AC15)-AD15),MAX(0,C15-D15-(IF(O15&lt;AE15,K15+L15+M15-N15,0)+IF(W15&lt;AE15,S15+T15+U15-V15,0)+IF(AE15&lt;AE15,AA15+AB15+AC15-AD15,0)+IF(AM15&lt;AE15,AI15+AJ15+AK15-AL15,0)+IF(AU15&lt;AE15,AQ15+AR15+AS15-AT15,0)+IF(BC15&lt;AE15,AY15+AZ15+BA15-BB15,0)+IF(BK15&lt;AE15,BG15+BH15+BI15-BJ15,0)+IF(BS15&lt;AE15,BO15+BP15+BQ15-BR15,0)+IF(CA15&lt;AE15,BW15+BX15+BY15-BZ15,0)+IF(CI15&lt;AE15,CE15+CF15+CG15-CH15,0))))))</f>
        <v>0</v>
      </c>
      <c r="AG15" s="3">
        <f>IF(Inputs!$B$27&lt;&gt;"Ready","PENDING INPUTS",MIN((AA15+AB15+AC15),IF(D15&gt;C15,IF(D15=0,0,AD15*C15/D15),AD15+AF15)))</f>
        <v>0</v>
      </c>
      <c r="AH15" s="3">
        <f>IF(Inputs!$B$27&lt;&gt;"Ready","PENDING INPUTS",MAX(0,(AA15+AB15+AC15)-AG15))</f>
        <v>0</v>
      </c>
      <c r="AI15" s="3">
        <f>IF(Inputs!$B$27&lt;&gt;"Ready","PENDING INPUTS",AP14)</f>
        <v>0</v>
      </c>
      <c r="AJ15" s="3">
        <f>IF(Inputs!$B$27&lt;&gt;"Ready","PENDING INPUTS",IF(A15&lt;=Inputs!$B$6,ROUND(AI15*Inputs!C17/12,2),0))</f>
        <v>0</v>
      </c>
      <c r="AK15" s="3">
        <f>IF(Inputs!$B$27&lt;&gt;"Ready","PENDING INPUTS",IF(AND(A15&lt;=Inputs!$B$6,AI15&gt;0),Inputs!G17,0))</f>
        <v>0</v>
      </c>
      <c r="AL15" s="3">
        <f>IF(Inputs!$B$27&lt;&gt;"Ready","PENDING INPUTS",IF(A15&gt;Inputs!$B$6,0,MIN((AI15+AJ15+AK15),IF(Inputs!H17=1,Inputs!D17,MAX(Inputs!F17,ROUND(AI15*Inputs!E17+AJ15+AK15,2))))))</f>
        <v>0</v>
      </c>
      <c r="AM15">
        <f>IF(Inputs!$B$27&lt;&gt;"Ready","PENDING INPUTS",IF(AI15&lt;=0,99,1+IF(AND(K15&gt;0,OR(K15&lt;AI15,AND(K15=AI15,0&lt;3))),1,0)+IF(AND(S15&gt;0,OR(S15&lt;AI15,AND(S15=AI15,1&lt;3))),1,0)+IF(AND(AA15&gt;0,OR(AA15&lt;AI15,AND(AA15=AI15,2&lt;3))),1,0)+IF(AND(AQ15&gt;0,OR(AQ15&lt;AI15,AND(AQ15=AI15,4&lt;3))),1,0)+IF(AND(AY15&gt;0,OR(AY15&lt;AI15,AND(AY15=AI15,5&lt;3))),1,0)+IF(AND(BG15&gt;0,OR(BG15&lt;AI15,AND(BG15=AI15,6&lt;3))),1,0)+IF(AND(BO15&gt;0,OR(BO15&lt;AI15,AND(BO15=AI15,7&lt;3))),1,0)+IF(AND(BW15&gt;0,OR(BW15&lt;AI15,AND(BW15=AI15,8&lt;3))),1,0)+IF(AND(CE15&gt;0,OR(CE15&lt;AI15,AND(CE15=AI15,9&lt;3))),1,0)))</f>
        <v>99</v>
      </c>
      <c r="AN15" s="3">
        <f>IF(Inputs!$B$27&lt;&gt;"Ready","PENDING INPUTS",IF(A15&gt;Inputs!$B$6,0,MIN(MAX(0,(AI15+AJ15+AK15)-AL15),MAX(0,C15-D15-(IF(O15&lt;AM15,K15+L15+M15-N15,0)+IF(W15&lt;AM15,S15+T15+U15-V15,0)+IF(AE15&lt;AM15,AA15+AB15+AC15-AD15,0)+IF(AM15&lt;AM15,AI15+AJ15+AK15-AL15,0)+IF(AU15&lt;AM15,AQ15+AR15+AS15-AT15,0)+IF(BC15&lt;AM15,AY15+AZ15+BA15-BB15,0)+IF(BK15&lt;AM15,BG15+BH15+BI15-BJ15,0)+IF(BS15&lt;AM15,BO15+BP15+BQ15-BR15,0)+IF(CA15&lt;AM15,BW15+BX15+BY15-BZ15,0)+IF(CI15&lt;AM15,CE15+CF15+CG15-CH15,0))))))</f>
        <v>0</v>
      </c>
      <c r="AO15" s="3">
        <f>IF(Inputs!$B$27&lt;&gt;"Ready","PENDING INPUTS",MIN((AI15+AJ15+AK15),IF(D15&gt;C15,IF(D15=0,0,AL15*C15/D15),AL15+AN15)))</f>
        <v>0</v>
      </c>
      <c r="AP15" s="3">
        <f>IF(Inputs!$B$27&lt;&gt;"Ready","PENDING INPUTS",MAX(0,(AI15+AJ15+AK15)-AO15))</f>
        <v>0</v>
      </c>
      <c r="AQ15" s="3">
        <f>IF(Inputs!$B$27&lt;&gt;"Ready","PENDING INPUTS",AX14)</f>
        <v>0</v>
      </c>
      <c r="AR15" s="3">
        <f>IF(Inputs!$B$27&lt;&gt;"Ready","PENDING INPUTS",IF(A15&lt;=Inputs!$B$6,ROUND(AQ15*Inputs!C18/12,2),0))</f>
        <v>0</v>
      </c>
      <c r="AS15" s="3">
        <f>IF(Inputs!$B$27&lt;&gt;"Ready","PENDING INPUTS",IF(AND(A15&lt;=Inputs!$B$6,AQ15&gt;0),Inputs!G18,0))</f>
        <v>0</v>
      </c>
      <c r="AT15" s="3">
        <f>IF(Inputs!$B$27&lt;&gt;"Ready","PENDING INPUTS",IF(A15&gt;Inputs!$B$6,0,MIN((AQ15+AR15+AS15),IF(Inputs!H18=1,Inputs!D18,MAX(Inputs!F18,ROUND(AQ15*Inputs!E18+AR15+AS15,2))))))</f>
        <v>0</v>
      </c>
      <c r="AU15">
        <f>IF(Inputs!$B$27&lt;&gt;"Ready","PENDING INPUTS",IF(AQ15&lt;=0,99,1+IF(AND(K15&gt;0,OR(K15&lt;AQ15,AND(K15=AQ15,0&lt;4))),1,0)+IF(AND(S15&gt;0,OR(S15&lt;AQ15,AND(S15=AQ15,1&lt;4))),1,0)+IF(AND(AA15&gt;0,OR(AA15&lt;AQ15,AND(AA15=AQ15,2&lt;4))),1,0)+IF(AND(AI15&gt;0,OR(AI15&lt;AQ15,AND(AI15=AQ15,3&lt;4))),1,0)+IF(AND(AY15&gt;0,OR(AY15&lt;AQ15,AND(AY15=AQ15,5&lt;4))),1,0)+IF(AND(BG15&gt;0,OR(BG15&lt;AQ15,AND(BG15=AQ15,6&lt;4))),1,0)+IF(AND(BO15&gt;0,OR(BO15&lt;AQ15,AND(BO15=AQ15,7&lt;4))),1,0)+IF(AND(BW15&gt;0,OR(BW15&lt;AQ15,AND(BW15=AQ15,8&lt;4))),1,0)+IF(AND(CE15&gt;0,OR(CE15&lt;AQ15,AND(CE15=AQ15,9&lt;4))),1,0)))</f>
        <v>99</v>
      </c>
      <c r="AV15" s="3">
        <f>IF(Inputs!$B$27&lt;&gt;"Ready","PENDING INPUTS",IF(A15&gt;Inputs!$B$6,0,MIN(MAX(0,(AQ15+AR15+AS15)-AT15),MAX(0,C15-D15-(IF(O15&lt;AU15,K15+L15+M15-N15,0)+IF(W15&lt;AU15,S15+T15+U15-V15,0)+IF(AE15&lt;AU15,AA15+AB15+AC15-AD15,0)+IF(AM15&lt;AU15,AI15+AJ15+AK15-AL15,0)+IF(AU15&lt;AU15,AQ15+AR15+AS15-AT15,0)+IF(BC15&lt;AU15,AY15+AZ15+BA15-BB15,0)+IF(BK15&lt;AU15,BG15+BH15+BI15-BJ15,0)+IF(BS15&lt;AU15,BO15+BP15+BQ15-BR15,0)+IF(CA15&lt;AU15,BW15+BX15+BY15-BZ15,0)+IF(CI15&lt;AU15,CE15+CF15+CG15-CH15,0))))))</f>
        <v>0</v>
      </c>
      <c r="AW15" s="3">
        <f>IF(Inputs!$B$27&lt;&gt;"Ready","PENDING INPUTS",MIN((AQ15+AR15+AS15),IF(D15&gt;C15,IF(D15=0,0,AT15*C15/D15),AT15+AV15)))</f>
        <v>0</v>
      </c>
      <c r="AX15" s="3">
        <f>IF(Inputs!$B$27&lt;&gt;"Ready","PENDING INPUTS",MAX(0,(AQ15+AR15+AS15)-AW15))</f>
        <v>0</v>
      </c>
      <c r="AY15" s="3">
        <f>IF(Inputs!$B$27&lt;&gt;"Ready","PENDING INPUTS",BF14)</f>
        <v>0</v>
      </c>
      <c r="AZ15" s="3">
        <f>IF(Inputs!$B$27&lt;&gt;"Ready","PENDING INPUTS",IF(A15&lt;=Inputs!$B$6,ROUND(AY15*Inputs!C19/12,2),0))</f>
        <v>0</v>
      </c>
      <c r="BA15" s="3">
        <f>IF(Inputs!$B$27&lt;&gt;"Ready","PENDING INPUTS",IF(AND(A15&lt;=Inputs!$B$6,AY15&gt;0),Inputs!G19,0))</f>
        <v>0</v>
      </c>
      <c r="BB15" s="3">
        <f>IF(Inputs!$B$27&lt;&gt;"Ready","PENDING INPUTS",IF(A15&gt;Inputs!$B$6,0,MIN((AY15+AZ15+BA15),IF(Inputs!H19=1,Inputs!D19,MAX(Inputs!F19,ROUND(AY15*Inputs!E19+AZ15+BA15,2))))))</f>
        <v>0</v>
      </c>
      <c r="BC15">
        <f>IF(Inputs!$B$27&lt;&gt;"Ready","PENDING INPUTS",IF(AY15&lt;=0,99,1+IF(AND(K15&gt;0,OR(K15&lt;AY15,AND(K15=AY15,0&lt;5))),1,0)+IF(AND(S15&gt;0,OR(S15&lt;AY15,AND(S15=AY15,1&lt;5))),1,0)+IF(AND(AA15&gt;0,OR(AA15&lt;AY15,AND(AA15=AY15,2&lt;5))),1,0)+IF(AND(AI15&gt;0,OR(AI15&lt;AY15,AND(AI15=AY15,3&lt;5))),1,0)+IF(AND(AQ15&gt;0,OR(AQ15&lt;AY15,AND(AQ15=AY15,4&lt;5))),1,0)+IF(AND(BG15&gt;0,OR(BG15&lt;AY15,AND(BG15=AY15,6&lt;5))),1,0)+IF(AND(BO15&gt;0,OR(BO15&lt;AY15,AND(BO15=AY15,7&lt;5))),1,0)+IF(AND(BW15&gt;0,OR(BW15&lt;AY15,AND(BW15=AY15,8&lt;5))),1,0)+IF(AND(CE15&gt;0,OR(CE15&lt;AY15,AND(CE15=AY15,9&lt;5))),1,0)))</f>
        <v>99</v>
      </c>
      <c r="BD15" s="3">
        <f>IF(Inputs!$B$27&lt;&gt;"Ready","PENDING INPUTS",IF(A15&gt;Inputs!$B$6,0,MIN(MAX(0,(AY15+AZ15+BA15)-BB15),MAX(0,C15-D15-(IF(O15&lt;BC15,K15+L15+M15-N15,0)+IF(W15&lt;BC15,S15+T15+U15-V15,0)+IF(AE15&lt;BC15,AA15+AB15+AC15-AD15,0)+IF(AM15&lt;BC15,AI15+AJ15+AK15-AL15,0)+IF(AU15&lt;BC15,AQ15+AR15+AS15-AT15,0)+IF(BC15&lt;BC15,AY15+AZ15+BA15-BB15,0)+IF(BK15&lt;BC15,BG15+BH15+BI15-BJ15,0)+IF(BS15&lt;BC15,BO15+BP15+BQ15-BR15,0)+IF(CA15&lt;BC15,BW15+BX15+BY15-BZ15,0)+IF(CI15&lt;BC15,CE15+CF15+CG15-CH15,0))))))</f>
        <v>0</v>
      </c>
      <c r="BE15" s="3">
        <f>IF(Inputs!$B$27&lt;&gt;"Ready","PENDING INPUTS",MIN((AY15+AZ15+BA15),IF(D15&gt;C15,IF(D15=0,0,BB15*C15/D15),BB15+BD15)))</f>
        <v>0</v>
      </c>
      <c r="BF15" s="3">
        <f>IF(Inputs!$B$27&lt;&gt;"Ready","PENDING INPUTS",MAX(0,(AY15+AZ15+BA15)-BE15))</f>
        <v>0</v>
      </c>
      <c r="BG15" s="3">
        <f>IF(Inputs!$B$27&lt;&gt;"Ready","PENDING INPUTS",BN14)</f>
        <v>0</v>
      </c>
      <c r="BH15" s="3">
        <f>IF(Inputs!$B$27&lt;&gt;"Ready","PENDING INPUTS",IF(A15&lt;=Inputs!$B$6,ROUND(BG15*Inputs!C20/12,2),0))</f>
        <v>0</v>
      </c>
      <c r="BI15" s="3">
        <f>IF(Inputs!$B$27&lt;&gt;"Ready","PENDING INPUTS",IF(AND(A15&lt;=Inputs!$B$6,BG15&gt;0),Inputs!G20,0))</f>
        <v>0</v>
      </c>
      <c r="BJ15" s="3">
        <f>IF(Inputs!$B$27&lt;&gt;"Ready","PENDING INPUTS",IF(A15&gt;Inputs!$B$6,0,MIN((BG15+BH15+BI15),IF(Inputs!H20=1,Inputs!D20,MAX(Inputs!F20,ROUND(BG15*Inputs!E20+BH15+BI15,2))))))</f>
        <v>0</v>
      </c>
      <c r="BK15">
        <f>IF(Inputs!$B$27&lt;&gt;"Ready","PENDING INPUTS",IF(BG15&lt;=0,99,1+IF(AND(K15&gt;0,OR(K15&lt;BG15,AND(K15=BG15,0&lt;6))),1,0)+IF(AND(S15&gt;0,OR(S15&lt;BG15,AND(S15=BG15,1&lt;6))),1,0)+IF(AND(AA15&gt;0,OR(AA15&lt;BG15,AND(AA15=BG15,2&lt;6))),1,0)+IF(AND(AI15&gt;0,OR(AI15&lt;BG15,AND(AI15=BG15,3&lt;6))),1,0)+IF(AND(AQ15&gt;0,OR(AQ15&lt;BG15,AND(AQ15=BG15,4&lt;6))),1,0)+IF(AND(AY15&gt;0,OR(AY15&lt;BG15,AND(AY15=BG15,5&lt;6))),1,0)+IF(AND(BO15&gt;0,OR(BO15&lt;BG15,AND(BO15=BG15,7&lt;6))),1,0)+IF(AND(BW15&gt;0,OR(BW15&lt;BG15,AND(BW15=BG15,8&lt;6))),1,0)+IF(AND(CE15&gt;0,OR(CE15&lt;BG15,AND(CE15=BG15,9&lt;6))),1,0)))</f>
        <v>99</v>
      </c>
      <c r="BL15" s="3">
        <f>IF(Inputs!$B$27&lt;&gt;"Ready","PENDING INPUTS",IF(A15&gt;Inputs!$B$6,0,MIN(MAX(0,(BG15+BH15+BI15)-BJ15),MAX(0,C15-D15-(IF(O15&lt;BK15,K15+L15+M15-N15,0)+IF(W15&lt;BK15,S15+T15+U15-V15,0)+IF(AE15&lt;BK15,AA15+AB15+AC15-AD15,0)+IF(AM15&lt;BK15,AI15+AJ15+AK15-AL15,0)+IF(AU15&lt;BK15,AQ15+AR15+AS15-AT15,0)+IF(BC15&lt;BK15,AY15+AZ15+BA15-BB15,0)+IF(BK15&lt;BK15,BG15+BH15+BI15-BJ15,0)+IF(BS15&lt;BK15,BO15+BP15+BQ15-BR15,0)+IF(CA15&lt;BK15,BW15+BX15+BY15-BZ15,0)+IF(CI15&lt;BK15,CE15+CF15+CG15-CH15,0))))))</f>
        <v>0</v>
      </c>
      <c r="BM15" s="3">
        <f>IF(Inputs!$B$27&lt;&gt;"Ready","PENDING INPUTS",MIN((BG15+BH15+BI15),IF(D15&gt;C15,IF(D15=0,0,BJ15*C15/D15),BJ15+BL15)))</f>
        <v>0</v>
      </c>
      <c r="BN15" s="3">
        <f>IF(Inputs!$B$27&lt;&gt;"Ready","PENDING INPUTS",MAX(0,(BG15+BH15+BI15)-BM15))</f>
        <v>0</v>
      </c>
      <c r="BO15" s="3">
        <f>IF(Inputs!$B$27&lt;&gt;"Ready","PENDING INPUTS",BV14)</f>
        <v>0</v>
      </c>
      <c r="BP15" s="3">
        <f>IF(Inputs!$B$27&lt;&gt;"Ready","PENDING INPUTS",IF(A15&lt;=Inputs!$B$6,ROUND(BO15*Inputs!C21/12,2),0))</f>
        <v>0</v>
      </c>
      <c r="BQ15" s="3">
        <f>IF(Inputs!$B$27&lt;&gt;"Ready","PENDING INPUTS",IF(AND(A15&lt;=Inputs!$B$6,BO15&gt;0),Inputs!G21,0))</f>
        <v>0</v>
      </c>
      <c r="BR15" s="3">
        <f>IF(Inputs!$B$27&lt;&gt;"Ready","PENDING INPUTS",IF(A15&gt;Inputs!$B$6,0,MIN((BO15+BP15+BQ15),IF(Inputs!H21=1,Inputs!D21,MAX(Inputs!F21,ROUND(BO15*Inputs!E21+BP15+BQ15,2))))))</f>
        <v>0</v>
      </c>
      <c r="BS15">
        <f>IF(Inputs!$B$27&lt;&gt;"Ready","PENDING INPUTS",IF(BO15&lt;=0,99,1+IF(AND(K15&gt;0,OR(K15&lt;BO15,AND(K15=BO15,0&lt;7))),1,0)+IF(AND(S15&gt;0,OR(S15&lt;BO15,AND(S15=BO15,1&lt;7))),1,0)+IF(AND(AA15&gt;0,OR(AA15&lt;BO15,AND(AA15=BO15,2&lt;7))),1,0)+IF(AND(AI15&gt;0,OR(AI15&lt;BO15,AND(AI15=BO15,3&lt;7))),1,0)+IF(AND(AQ15&gt;0,OR(AQ15&lt;BO15,AND(AQ15=BO15,4&lt;7))),1,0)+IF(AND(AY15&gt;0,OR(AY15&lt;BO15,AND(AY15=BO15,5&lt;7))),1,0)+IF(AND(BG15&gt;0,OR(BG15&lt;BO15,AND(BG15=BO15,6&lt;7))),1,0)+IF(AND(BW15&gt;0,OR(BW15&lt;BO15,AND(BW15=BO15,8&lt;7))),1,0)+IF(AND(CE15&gt;0,OR(CE15&lt;BO15,AND(CE15=BO15,9&lt;7))),1,0)))</f>
        <v>99</v>
      </c>
      <c r="BT15" s="3">
        <f>IF(Inputs!$B$27&lt;&gt;"Ready","PENDING INPUTS",IF(A15&gt;Inputs!$B$6,0,MIN(MAX(0,(BO15+BP15+BQ15)-BR15),MAX(0,C15-D15-(IF(O15&lt;BS15,K15+L15+M15-N15,0)+IF(W15&lt;BS15,S15+T15+U15-V15,0)+IF(AE15&lt;BS15,AA15+AB15+AC15-AD15,0)+IF(AM15&lt;BS15,AI15+AJ15+AK15-AL15,0)+IF(AU15&lt;BS15,AQ15+AR15+AS15-AT15,0)+IF(BC15&lt;BS15,AY15+AZ15+BA15-BB15,0)+IF(BK15&lt;BS15,BG15+BH15+BI15-BJ15,0)+IF(BS15&lt;BS15,BO15+BP15+BQ15-BR15,0)+IF(CA15&lt;BS15,BW15+BX15+BY15-BZ15,0)+IF(CI15&lt;BS15,CE15+CF15+CG15-CH15,0))))))</f>
        <v>0</v>
      </c>
      <c r="BU15" s="3">
        <f>IF(Inputs!$B$27&lt;&gt;"Ready","PENDING INPUTS",MIN((BO15+BP15+BQ15),IF(D15&gt;C15,IF(D15=0,0,BR15*C15/D15),BR15+BT15)))</f>
        <v>0</v>
      </c>
      <c r="BV15" s="3">
        <f>IF(Inputs!$B$27&lt;&gt;"Ready","PENDING INPUTS",MAX(0,(BO15+BP15+BQ15)-BU15))</f>
        <v>0</v>
      </c>
      <c r="BW15" s="3">
        <f>IF(Inputs!$B$27&lt;&gt;"Ready","PENDING INPUTS",CD14)</f>
        <v>0</v>
      </c>
      <c r="BX15" s="3">
        <f>IF(Inputs!$B$27&lt;&gt;"Ready","PENDING INPUTS",IF(A15&lt;=Inputs!$B$6,ROUND(BW15*Inputs!C22/12,2),0))</f>
        <v>0</v>
      </c>
      <c r="BY15" s="3">
        <f>IF(Inputs!$B$27&lt;&gt;"Ready","PENDING INPUTS",IF(AND(A15&lt;=Inputs!$B$6,BW15&gt;0),Inputs!G22,0))</f>
        <v>0</v>
      </c>
      <c r="BZ15" s="3">
        <f>IF(Inputs!$B$27&lt;&gt;"Ready","PENDING INPUTS",IF(A15&gt;Inputs!$B$6,0,MIN((BW15+BX15+BY15),IF(Inputs!H22=1,Inputs!D22,MAX(Inputs!F22,ROUND(BW15*Inputs!E22+BX15+BY15,2))))))</f>
        <v>0</v>
      </c>
      <c r="CA15">
        <f>IF(Inputs!$B$27&lt;&gt;"Ready","PENDING INPUTS",IF(BW15&lt;=0,99,1+IF(AND(K15&gt;0,OR(K15&lt;BW15,AND(K15=BW15,0&lt;8))),1,0)+IF(AND(S15&gt;0,OR(S15&lt;BW15,AND(S15=BW15,1&lt;8))),1,0)+IF(AND(AA15&gt;0,OR(AA15&lt;BW15,AND(AA15=BW15,2&lt;8))),1,0)+IF(AND(AI15&gt;0,OR(AI15&lt;BW15,AND(AI15=BW15,3&lt;8))),1,0)+IF(AND(AQ15&gt;0,OR(AQ15&lt;BW15,AND(AQ15=BW15,4&lt;8))),1,0)+IF(AND(AY15&gt;0,OR(AY15&lt;BW15,AND(AY15=BW15,5&lt;8))),1,0)+IF(AND(BG15&gt;0,OR(BG15&lt;BW15,AND(BG15=BW15,6&lt;8))),1,0)+IF(AND(BO15&gt;0,OR(BO15&lt;BW15,AND(BO15=BW15,7&lt;8))),1,0)+IF(AND(CE15&gt;0,OR(CE15&lt;BW15,AND(CE15=BW15,9&lt;8))),1,0)))</f>
        <v>99</v>
      </c>
      <c r="CB15" s="3">
        <f>IF(Inputs!$B$27&lt;&gt;"Ready","PENDING INPUTS",IF(A15&gt;Inputs!$B$6,0,MIN(MAX(0,(BW15+BX15+BY15)-BZ15),MAX(0,C15-D15-(IF(O15&lt;CA15,K15+L15+M15-N15,0)+IF(W15&lt;CA15,S15+T15+U15-V15,0)+IF(AE15&lt;CA15,AA15+AB15+AC15-AD15,0)+IF(AM15&lt;CA15,AI15+AJ15+AK15-AL15,0)+IF(AU15&lt;CA15,AQ15+AR15+AS15-AT15,0)+IF(BC15&lt;CA15,AY15+AZ15+BA15-BB15,0)+IF(BK15&lt;CA15,BG15+BH15+BI15-BJ15,0)+IF(BS15&lt;CA15,BO15+BP15+BQ15-BR15,0)+IF(CA15&lt;CA15,BW15+BX15+BY15-BZ15,0)+IF(CI15&lt;CA15,CE15+CF15+CG15-CH15,0))))))</f>
        <v>0</v>
      </c>
      <c r="CC15" s="3">
        <f>IF(Inputs!$B$27&lt;&gt;"Ready","PENDING INPUTS",MIN((BW15+BX15+BY15),IF(D15&gt;C15,IF(D15=0,0,BZ15*C15/D15),BZ15+CB15)))</f>
        <v>0</v>
      </c>
      <c r="CD15" s="3">
        <f>IF(Inputs!$B$27&lt;&gt;"Ready","PENDING INPUTS",MAX(0,(BW15+BX15+BY15)-CC15))</f>
        <v>0</v>
      </c>
      <c r="CE15" s="3">
        <f>IF(Inputs!$B$27&lt;&gt;"Ready","PENDING INPUTS",CL14)</f>
        <v>0</v>
      </c>
      <c r="CF15" s="3">
        <f>IF(Inputs!$B$27&lt;&gt;"Ready","PENDING INPUTS",IF(A15&lt;=Inputs!$B$6,ROUND(CE15*Inputs!C23/12,2),0))</f>
        <v>0</v>
      </c>
      <c r="CG15" s="3">
        <f>IF(Inputs!$B$27&lt;&gt;"Ready","PENDING INPUTS",IF(AND(A15&lt;=Inputs!$B$6,CE15&gt;0),Inputs!G23,0))</f>
        <v>0</v>
      </c>
      <c r="CH15" s="3">
        <f>IF(Inputs!$B$27&lt;&gt;"Ready","PENDING INPUTS",IF(A15&gt;Inputs!$B$6,0,MIN((CE15+CF15+CG15),IF(Inputs!H23=1,Inputs!D23,MAX(Inputs!F23,ROUND(CE15*Inputs!E23+CF15+CG15,2))))))</f>
        <v>0</v>
      </c>
      <c r="CI15">
        <f>IF(Inputs!$B$27&lt;&gt;"Ready","PENDING INPUTS",IF(CE15&lt;=0,99,1+IF(AND(K15&gt;0,OR(K15&lt;CE15,AND(K15=CE15,0&lt;9))),1,0)+IF(AND(S15&gt;0,OR(S15&lt;CE15,AND(S15=CE15,1&lt;9))),1,0)+IF(AND(AA15&gt;0,OR(AA15&lt;CE15,AND(AA15=CE15,2&lt;9))),1,0)+IF(AND(AI15&gt;0,OR(AI15&lt;CE15,AND(AI15=CE15,3&lt;9))),1,0)+IF(AND(AQ15&gt;0,OR(AQ15&lt;CE15,AND(AQ15=CE15,4&lt;9))),1,0)+IF(AND(AY15&gt;0,OR(AY15&lt;CE15,AND(AY15=CE15,5&lt;9))),1,0)+IF(AND(BG15&gt;0,OR(BG15&lt;CE15,AND(BG15=CE15,6&lt;9))),1,0)+IF(AND(BO15&gt;0,OR(BO15&lt;CE15,AND(BO15=CE15,7&lt;9))),1,0)+IF(AND(BW15&gt;0,OR(BW15&lt;CE15,AND(BW15=CE15,8&lt;9))),1,0)))</f>
        <v>99</v>
      </c>
      <c r="CJ15" s="3">
        <f>IF(Inputs!$B$27&lt;&gt;"Ready","PENDING INPUTS",IF(A15&gt;Inputs!$B$6,0,MIN(MAX(0,(CE15+CF15+CG15)-CH15),MAX(0,C15-D15-(IF(O15&lt;CI15,K15+L15+M15-N15,0)+IF(W15&lt;CI15,S15+T15+U15-V15,0)+IF(AE15&lt;CI15,AA15+AB15+AC15-AD15,0)+IF(AM15&lt;CI15,AI15+AJ15+AK15-AL15,0)+IF(AU15&lt;CI15,AQ15+AR15+AS15-AT15,0)+IF(BC15&lt;CI15,AY15+AZ15+BA15-BB15,0)+IF(BK15&lt;CI15,BG15+BH15+BI15-BJ15,0)+IF(BS15&lt;CI15,BO15+BP15+BQ15-BR15,0)+IF(CA15&lt;CI15,BW15+BX15+BY15-BZ15,0)+IF(CI15&lt;CI15,CE15+CF15+CG15-CH15,0))))))</f>
        <v>0</v>
      </c>
      <c r="CK15" s="3">
        <f>IF(Inputs!$B$27&lt;&gt;"Ready","PENDING INPUTS",MIN((CE15+CF15+CG15),IF(D15&gt;C15,IF(D15=0,0,CH15*C15/D15),CH15+CJ15)))</f>
        <v>0</v>
      </c>
      <c r="CL15" s="3">
        <f>IF(Inputs!$B$27&lt;&gt;"Ready","PENDING INPUTS",MAX(0,(CE15+CF15+CG15)-CK15))</f>
        <v>0</v>
      </c>
    </row>
    <row r="16" spans="1:90" ht="27.95" customHeight="1" x14ac:dyDescent="0.25">
      <c r="A16">
        <v>12</v>
      </c>
      <c r="B16" s="13">
        <f>IF(Inputs!$B$27&lt;&gt;"Ready","PENDING INPUTS",EDATE(Inputs!$B$5,A16-1))</f>
        <v>46631</v>
      </c>
      <c r="C16" s="3">
        <f>IF(Inputs!$B$27&lt;&gt;"Ready","PENDING INPUTS",IF(A16&lt;=Inputs!$B$6,MAX(0,Inputs!$B$4+IF(A16=Inputs!$B$7,Inputs!$B$8,0)+IF(A16=Inputs!$B$9,Inputs!$B$10,0)),0))</f>
        <v>0</v>
      </c>
      <c r="D16" s="3">
        <f>IF(Inputs!$B$27&lt;&gt;"Ready","PENDING INPUTS",SUM(N16,V16,AD16,AL16,AT16,BB16,BJ16,BR16,BZ16,CH16))</f>
        <v>0</v>
      </c>
      <c r="E16" s="3">
        <f>IF(Inputs!$B$27&lt;&gt;"Ready","PENDING INPUTS",MAX(0,D16-C16))</f>
        <v>0</v>
      </c>
      <c r="F16" s="3">
        <f>IF(Inputs!$B$27&lt;&gt;"Ready","PENDING INPUTS",SUM(Q16,Y16,AG16,AO16,AW16,BE16,BM16,BU16,CC16,CK16))</f>
        <v>0</v>
      </c>
      <c r="G16" s="3">
        <f>IF(Inputs!$B$27&lt;&gt;"Ready","PENDING INPUTS",SUM(L16,T16,AB16,AJ16,AR16,AZ16,BH16,BP16,BX16,CF16))</f>
        <v>0</v>
      </c>
      <c r="H16" s="3">
        <f>IF(Inputs!$B$27&lt;&gt;"Ready","PENDING INPUTS",SUM(M16,U16,AC16,AK16,AS16,BA16,BI16,BQ16,BY16,CG16))</f>
        <v>0</v>
      </c>
      <c r="I16" s="3">
        <f>IF(Inputs!$B$27&lt;&gt;"Ready","PENDING INPUTS",SUM(R16,Z16,AH16,AP16,AX16,BF16,BN16,BV16,CD16,CL16))</f>
        <v>0</v>
      </c>
      <c r="J16" t="str">
        <f>IF(Inputs!$B$27&lt;&gt;"Ready","PENDING INPUTS",IF(A16&gt;Inputs!$B$6,"Beyond horizon",IF(E16&gt;0.005,"MINIMUM SHORTFALL",IF(I16&lt;0.005,"Paid off","In progress"))))</f>
        <v>Paid off</v>
      </c>
      <c r="K16" s="3">
        <f>IF(Inputs!$B$27&lt;&gt;"Ready","PENDING INPUTS",R15)</f>
        <v>0</v>
      </c>
      <c r="L16" s="3">
        <f>IF(Inputs!$B$27&lt;&gt;"Ready","PENDING INPUTS",IF(A16&lt;=Inputs!$B$6,ROUND(K16*Inputs!C14/12,2),0))</f>
        <v>0</v>
      </c>
      <c r="M16" s="3">
        <f>IF(Inputs!$B$27&lt;&gt;"Ready","PENDING INPUTS",IF(AND(A16&lt;=Inputs!$B$6,K16&gt;0),Inputs!G14,0))</f>
        <v>0</v>
      </c>
      <c r="N16" s="3">
        <f>IF(Inputs!$B$27&lt;&gt;"Ready","PENDING INPUTS",IF(A16&gt;Inputs!$B$6,0,MIN((K16+L16+M16),IF(Inputs!H14=1,Inputs!D14,MAX(Inputs!F14,ROUND(K16*Inputs!E14+L16+M16,2))))))</f>
        <v>0</v>
      </c>
      <c r="O16">
        <f>IF(Inputs!$B$27&lt;&gt;"Ready","PENDING INPUTS",IF(K16&lt;=0,99,1+IF(AND(S16&gt;0,OR(S16&lt;K16,AND(S16=K16,1&lt;0))),1,0)+IF(AND(AA16&gt;0,OR(AA16&lt;K16,AND(AA16=K16,2&lt;0))),1,0)+IF(AND(AI16&gt;0,OR(AI16&lt;K16,AND(AI16=K16,3&lt;0))),1,0)+IF(AND(AQ16&gt;0,OR(AQ16&lt;K16,AND(AQ16=K16,4&lt;0))),1,0)+IF(AND(AY16&gt;0,OR(AY16&lt;K16,AND(AY16=K16,5&lt;0))),1,0)+IF(AND(BG16&gt;0,OR(BG16&lt;K16,AND(BG16=K16,6&lt;0))),1,0)+IF(AND(BO16&gt;0,OR(BO16&lt;K16,AND(BO16=K16,7&lt;0))),1,0)+IF(AND(BW16&gt;0,OR(BW16&lt;K16,AND(BW16=K16,8&lt;0))),1,0)+IF(AND(CE16&gt;0,OR(CE16&lt;K16,AND(CE16=K16,9&lt;0))),1,0)))</f>
        <v>99</v>
      </c>
      <c r="P16" s="3">
        <f>IF(Inputs!$B$27&lt;&gt;"Ready","PENDING INPUTS",IF(A16&gt;Inputs!$B$6,0,MIN(MAX(0,(K16+L16+M16)-N16),MAX(0,C16-D16-(IF(O16&lt;O16,K16+L16+M16-N16,0)+IF(W16&lt;O16,S16+T16+U16-V16,0)+IF(AE16&lt;O16,AA16+AB16+AC16-AD16,0)+IF(AM16&lt;O16,AI16+AJ16+AK16-AL16,0)+IF(AU16&lt;O16,AQ16+AR16+AS16-AT16,0)+IF(BC16&lt;O16,AY16+AZ16+BA16-BB16,0)+IF(BK16&lt;O16,BG16+BH16+BI16-BJ16,0)+IF(BS16&lt;O16,BO16+BP16+BQ16-BR16,0)+IF(CA16&lt;O16,BW16+BX16+BY16-BZ16,0)+IF(CI16&lt;O16,CE16+CF16+CG16-CH16,0))))))</f>
        <v>0</v>
      </c>
      <c r="Q16" s="3">
        <f>IF(Inputs!$B$27&lt;&gt;"Ready","PENDING INPUTS",MIN((K16+L16+M16),IF(D16&gt;C16,IF(D16=0,0,N16*C16/D16),N16+P16)))</f>
        <v>0</v>
      </c>
      <c r="R16" s="3">
        <f>IF(Inputs!$B$27&lt;&gt;"Ready","PENDING INPUTS",MAX(0,(K16+L16+M16)-Q16))</f>
        <v>0</v>
      </c>
      <c r="S16" s="3">
        <f>IF(Inputs!$B$27&lt;&gt;"Ready","PENDING INPUTS",Z15)</f>
        <v>0</v>
      </c>
      <c r="T16" s="3">
        <f>IF(Inputs!$B$27&lt;&gt;"Ready","PENDING INPUTS",IF(A16&lt;=Inputs!$B$6,ROUND(S16*Inputs!C15/12,2),0))</f>
        <v>0</v>
      </c>
      <c r="U16" s="3">
        <f>IF(Inputs!$B$27&lt;&gt;"Ready","PENDING INPUTS",IF(AND(A16&lt;=Inputs!$B$6,S16&gt;0),Inputs!G15,0))</f>
        <v>0</v>
      </c>
      <c r="V16" s="3">
        <f>IF(Inputs!$B$27&lt;&gt;"Ready","PENDING INPUTS",IF(A16&gt;Inputs!$B$6,0,MIN((S16+T16+U16),IF(Inputs!H15=1,Inputs!D15,MAX(Inputs!F15,ROUND(S16*Inputs!E15+T16+U16,2))))))</f>
        <v>0</v>
      </c>
      <c r="W16">
        <f>IF(Inputs!$B$27&lt;&gt;"Ready","PENDING INPUTS",IF(S16&lt;=0,99,1+IF(AND(K16&gt;0,OR(K16&lt;S16,AND(K16=S16,0&lt;1))),1,0)+IF(AND(AA16&gt;0,OR(AA16&lt;S16,AND(AA16=S16,2&lt;1))),1,0)+IF(AND(AI16&gt;0,OR(AI16&lt;S16,AND(AI16=S16,3&lt;1))),1,0)+IF(AND(AQ16&gt;0,OR(AQ16&lt;S16,AND(AQ16=S16,4&lt;1))),1,0)+IF(AND(AY16&gt;0,OR(AY16&lt;S16,AND(AY16=S16,5&lt;1))),1,0)+IF(AND(BG16&gt;0,OR(BG16&lt;S16,AND(BG16=S16,6&lt;1))),1,0)+IF(AND(BO16&gt;0,OR(BO16&lt;S16,AND(BO16=S16,7&lt;1))),1,0)+IF(AND(BW16&gt;0,OR(BW16&lt;S16,AND(BW16=S16,8&lt;1))),1,0)+IF(AND(CE16&gt;0,OR(CE16&lt;S16,AND(CE16=S16,9&lt;1))),1,0)))</f>
        <v>99</v>
      </c>
      <c r="X16" s="3">
        <f>IF(Inputs!$B$27&lt;&gt;"Ready","PENDING INPUTS",IF(A16&gt;Inputs!$B$6,0,MIN(MAX(0,(S16+T16+U16)-V16),MAX(0,C16-D16-(IF(O16&lt;W16,K16+L16+M16-N16,0)+IF(W16&lt;W16,S16+T16+U16-V16,0)+IF(AE16&lt;W16,AA16+AB16+AC16-AD16,0)+IF(AM16&lt;W16,AI16+AJ16+AK16-AL16,0)+IF(AU16&lt;W16,AQ16+AR16+AS16-AT16,0)+IF(BC16&lt;W16,AY16+AZ16+BA16-BB16,0)+IF(BK16&lt;W16,BG16+BH16+BI16-BJ16,0)+IF(BS16&lt;W16,BO16+BP16+BQ16-BR16,0)+IF(CA16&lt;W16,BW16+BX16+BY16-BZ16,0)+IF(CI16&lt;W16,CE16+CF16+CG16-CH16,0))))))</f>
        <v>0</v>
      </c>
      <c r="Y16" s="3">
        <f>IF(Inputs!$B$27&lt;&gt;"Ready","PENDING INPUTS",MIN((S16+T16+U16),IF(D16&gt;C16,IF(D16=0,0,V16*C16/D16),V16+X16)))</f>
        <v>0</v>
      </c>
      <c r="Z16" s="3">
        <f>IF(Inputs!$B$27&lt;&gt;"Ready","PENDING INPUTS",MAX(0,(S16+T16+U16)-Y16))</f>
        <v>0</v>
      </c>
      <c r="AA16" s="3">
        <f>IF(Inputs!$B$27&lt;&gt;"Ready","PENDING INPUTS",AH15)</f>
        <v>0</v>
      </c>
      <c r="AB16" s="3">
        <f>IF(Inputs!$B$27&lt;&gt;"Ready","PENDING INPUTS",IF(A16&lt;=Inputs!$B$6,ROUND(AA16*Inputs!C16/12,2),0))</f>
        <v>0</v>
      </c>
      <c r="AC16" s="3">
        <f>IF(Inputs!$B$27&lt;&gt;"Ready","PENDING INPUTS",IF(AND(A16&lt;=Inputs!$B$6,AA16&gt;0),Inputs!G16,0))</f>
        <v>0</v>
      </c>
      <c r="AD16" s="3">
        <f>IF(Inputs!$B$27&lt;&gt;"Ready","PENDING INPUTS",IF(A16&gt;Inputs!$B$6,0,MIN((AA16+AB16+AC16),IF(Inputs!H16=1,Inputs!D16,MAX(Inputs!F16,ROUND(AA16*Inputs!E16+AB16+AC16,2))))))</f>
        <v>0</v>
      </c>
      <c r="AE16">
        <f>IF(Inputs!$B$27&lt;&gt;"Ready","PENDING INPUTS",IF(AA16&lt;=0,99,1+IF(AND(K16&gt;0,OR(K16&lt;AA16,AND(K16=AA16,0&lt;2))),1,0)+IF(AND(S16&gt;0,OR(S16&lt;AA16,AND(S16=AA16,1&lt;2))),1,0)+IF(AND(AI16&gt;0,OR(AI16&lt;AA16,AND(AI16=AA16,3&lt;2))),1,0)+IF(AND(AQ16&gt;0,OR(AQ16&lt;AA16,AND(AQ16=AA16,4&lt;2))),1,0)+IF(AND(AY16&gt;0,OR(AY16&lt;AA16,AND(AY16=AA16,5&lt;2))),1,0)+IF(AND(BG16&gt;0,OR(BG16&lt;AA16,AND(BG16=AA16,6&lt;2))),1,0)+IF(AND(BO16&gt;0,OR(BO16&lt;AA16,AND(BO16=AA16,7&lt;2))),1,0)+IF(AND(BW16&gt;0,OR(BW16&lt;AA16,AND(BW16=AA16,8&lt;2))),1,0)+IF(AND(CE16&gt;0,OR(CE16&lt;AA16,AND(CE16=AA16,9&lt;2))),1,0)))</f>
        <v>99</v>
      </c>
      <c r="AF16" s="3">
        <f>IF(Inputs!$B$27&lt;&gt;"Ready","PENDING INPUTS",IF(A16&gt;Inputs!$B$6,0,MIN(MAX(0,(AA16+AB16+AC16)-AD16),MAX(0,C16-D16-(IF(O16&lt;AE16,K16+L16+M16-N16,0)+IF(W16&lt;AE16,S16+T16+U16-V16,0)+IF(AE16&lt;AE16,AA16+AB16+AC16-AD16,0)+IF(AM16&lt;AE16,AI16+AJ16+AK16-AL16,0)+IF(AU16&lt;AE16,AQ16+AR16+AS16-AT16,0)+IF(BC16&lt;AE16,AY16+AZ16+BA16-BB16,0)+IF(BK16&lt;AE16,BG16+BH16+BI16-BJ16,0)+IF(BS16&lt;AE16,BO16+BP16+BQ16-BR16,0)+IF(CA16&lt;AE16,BW16+BX16+BY16-BZ16,0)+IF(CI16&lt;AE16,CE16+CF16+CG16-CH16,0))))))</f>
        <v>0</v>
      </c>
      <c r="AG16" s="3">
        <f>IF(Inputs!$B$27&lt;&gt;"Ready","PENDING INPUTS",MIN((AA16+AB16+AC16),IF(D16&gt;C16,IF(D16=0,0,AD16*C16/D16),AD16+AF16)))</f>
        <v>0</v>
      </c>
      <c r="AH16" s="3">
        <f>IF(Inputs!$B$27&lt;&gt;"Ready","PENDING INPUTS",MAX(0,(AA16+AB16+AC16)-AG16))</f>
        <v>0</v>
      </c>
      <c r="AI16" s="3">
        <f>IF(Inputs!$B$27&lt;&gt;"Ready","PENDING INPUTS",AP15)</f>
        <v>0</v>
      </c>
      <c r="AJ16" s="3">
        <f>IF(Inputs!$B$27&lt;&gt;"Ready","PENDING INPUTS",IF(A16&lt;=Inputs!$B$6,ROUND(AI16*Inputs!C17/12,2),0))</f>
        <v>0</v>
      </c>
      <c r="AK16" s="3">
        <f>IF(Inputs!$B$27&lt;&gt;"Ready","PENDING INPUTS",IF(AND(A16&lt;=Inputs!$B$6,AI16&gt;0),Inputs!G17,0))</f>
        <v>0</v>
      </c>
      <c r="AL16" s="3">
        <f>IF(Inputs!$B$27&lt;&gt;"Ready","PENDING INPUTS",IF(A16&gt;Inputs!$B$6,0,MIN((AI16+AJ16+AK16),IF(Inputs!H17=1,Inputs!D17,MAX(Inputs!F17,ROUND(AI16*Inputs!E17+AJ16+AK16,2))))))</f>
        <v>0</v>
      </c>
      <c r="AM16">
        <f>IF(Inputs!$B$27&lt;&gt;"Ready","PENDING INPUTS",IF(AI16&lt;=0,99,1+IF(AND(K16&gt;0,OR(K16&lt;AI16,AND(K16=AI16,0&lt;3))),1,0)+IF(AND(S16&gt;0,OR(S16&lt;AI16,AND(S16=AI16,1&lt;3))),1,0)+IF(AND(AA16&gt;0,OR(AA16&lt;AI16,AND(AA16=AI16,2&lt;3))),1,0)+IF(AND(AQ16&gt;0,OR(AQ16&lt;AI16,AND(AQ16=AI16,4&lt;3))),1,0)+IF(AND(AY16&gt;0,OR(AY16&lt;AI16,AND(AY16=AI16,5&lt;3))),1,0)+IF(AND(BG16&gt;0,OR(BG16&lt;AI16,AND(BG16=AI16,6&lt;3))),1,0)+IF(AND(BO16&gt;0,OR(BO16&lt;AI16,AND(BO16=AI16,7&lt;3))),1,0)+IF(AND(BW16&gt;0,OR(BW16&lt;AI16,AND(BW16=AI16,8&lt;3))),1,0)+IF(AND(CE16&gt;0,OR(CE16&lt;AI16,AND(CE16=AI16,9&lt;3))),1,0)))</f>
        <v>99</v>
      </c>
      <c r="AN16" s="3">
        <f>IF(Inputs!$B$27&lt;&gt;"Ready","PENDING INPUTS",IF(A16&gt;Inputs!$B$6,0,MIN(MAX(0,(AI16+AJ16+AK16)-AL16),MAX(0,C16-D16-(IF(O16&lt;AM16,K16+L16+M16-N16,0)+IF(W16&lt;AM16,S16+T16+U16-V16,0)+IF(AE16&lt;AM16,AA16+AB16+AC16-AD16,0)+IF(AM16&lt;AM16,AI16+AJ16+AK16-AL16,0)+IF(AU16&lt;AM16,AQ16+AR16+AS16-AT16,0)+IF(BC16&lt;AM16,AY16+AZ16+BA16-BB16,0)+IF(BK16&lt;AM16,BG16+BH16+BI16-BJ16,0)+IF(BS16&lt;AM16,BO16+BP16+BQ16-BR16,0)+IF(CA16&lt;AM16,BW16+BX16+BY16-BZ16,0)+IF(CI16&lt;AM16,CE16+CF16+CG16-CH16,0))))))</f>
        <v>0</v>
      </c>
      <c r="AO16" s="3">
        <f>IF(Inputs!$B$27&lt;&gt;"Ready","PENDING INPUTS",MIN((AI16+AJ16+AK16),IF(D16&gt;C16,IF(D16=0,0,AL16*C16/D16),AL16+AN16)))</f>
        <v>0</v>
      </c>
      <c r="AP16" s="3">
        <f>IF(Inputs!$B$27&lt;&gt;"Ready","PENDING INPUTS",MAX(0,(AI16+AJ16+AK16)-AO16))</f>
        <v>0</v>
      </c>
      <c r="AQ16" s="3">
        <f>IF(Inputs!$B$27&lt;&gt;"Ready","PENDING INPUTS",AX15)</f>
        <v>0</v>
      </c>
      <c r="AR16" s="3">
        <f>IF(Inputs!$B$27&lt;&gt;"Ready","PENDING INPUTS",IF(A16&lt;=Inputs!$B$6,ROUND(AQ16*Inputs!C18/12,2),0))</f>
        <v>0</v>
      </c>
      <c r="AS16" s="3">
        <f>IF(Inputs!$B$27&lt;&gt;"Ready","PENDING INPUTS",IF(AND(A16&lt;=Inputs!$B$6,AQ16&gt;0),Inputs!G18,0))</f>
        <v>0</v>
      </c>
      <c r="AT16" s="3">
        <f>IF(Inputs!$B$27&lt;&gt;"Ready","PENDING INPUTS",IF(A16&gt;Inputs!$B$6,0,MIN((AQ16+AR16+AS16),IF(Inputs!H18=1,Inputs!D18,MAX(Inputs!F18,ROUND(AQ16*Inputs!E18+AR16+AS16,2))))))</f>
        <v>0</v>
      </c>
      <c r="AU16">
        <f>IF(Inputs!$B$27&lt;&gt;"Ready","PENDING INPUTS",IF(AQ16&lt;=0,99,1+IF(AND(K16&gt;0,OR(K16&lt;AQ16,AND(K16=AQ16,0&lt;4))),1,0)+IF(AND(S16&gt;0,OR(S16&lt;AQ16,AND(S16=AQ16,1&lt;4))),1,0)+IF(AND(AA16&gt;0,OR(AA16&lt;AQ16,AND(AA16=AQ16,2&lt;4))),1,0)+IF(AND(AI16&gt;0,OR(AI16&lt;AQ16,AND(AI16=AQ16,3&lt;4))),1,0)+IF(AND(AY16&gt;0,OR(AY16&lt;AQ16,AND(AY16=AQ16,5&lt;4))),1,0)+IF(AND(BG16&gt;0,OR(BG16&lt;AQ16,AND(BG16=AQ16,6&lt;4))),1,0)+IF(AND(BO16&gt;0,OR(BO16&lt;AQ16,AND(BO16=AQ16,7&lt;4))),1,0)+IF(AND(BW16&gt;0,OR(BW16&lt;AQ16,AND(BW16=AQ16,8&lt;4))),1,0)+IF(AND(CE16&gt;0,OR(CE16&lt;AQ16,AND(CE16=AQ16,9&lt;4))),1,0)))</f>
        <v>99</v>
      </c>
      <c r="AV16" s="3">
        <f>IF(Inputs!$B$27&lt;&gt;"Ready","PENDING INPUTS",IF(A16&gt;Inputs!$B$6,0,MIN(MAX(0,(AQ16+AR16+AS16)-AT16),MAX(0,C16-D16-(IF(O16&lt;AU16,K16+L16+M16-N16,0)+IF(W16&lt;AU16,S16+T16+U16-V16,0)+IF(AE16&lt;AU16,AA16+AB16+AC16-AD16,0)+IF(AM16&lt;AU16,AI16+AJ16+AK16-AL16,0)+IF(AU16&lt;AU16,AQ16+AR16+AS16-AT16,0)+IF(BC16&lt;AU16,AY16+AZ16+BA16-BB16,0)+IF(BK16&lt;AU16,BG16+BH16+BI16-BJ16,0)+IF(BS16&lt;AU16,BO16+BP16+BQ16-BR16,0)+IF(CA16&lt;AU16,BW16+BX16+BY16-BZ16,0)+IF(CI16&lt;AU16,CE16+CF16+CG16-CH16,0))))))</f>
        <v>0</v>
      </c>
      <c r="AW16" s="3">
        <f>IF(Inputs!$B$27&lt;&gt;"Ready","PENDING INPUTS",MIN((AQ16+AR16+AS16),IF(D16&gt;C16,IF(D16=0,0,AT16*C16/D16),AT16+AV16)))</f>
        <v>0</v>
      </c>
      <c r="AX16" s="3">
        <f>IF(Inputs!$B$27&lt;&gt;"Ready","PENDING INPUTS",MAX(0,(AQ16+AR16+AS16)-AW16))</f>
        <v>0</v>
      </c>
      <c r="AY16" s="3">
        <f>IF(Inputs!$B$27&lt;&gt;"Ready","PENDING INPUTS",BF15)</f>
        <v>0</v>
      </c>
      <c r="AZ16" s="3">
        <f>IF(Inputs!$B$27&lt;&gt;"Ready","PENDING INPUTS",IF(A16&lt;=Inputs!$B$6,ROUND(AY16*Inputs!C19/12,2),0))</f>
        <v>0</v>
      </c>
      <c r="BA16" s="3">
        <f>IF(Inputs!$B$27&lt;&gt;"Ready","PENDING INPUTS",IF(AND(A16&lt;=Inputs!$B$6,AY16&gt;0),Inputs!G19,0))</f>
        <v>0</v>
      </c>
      <c r="BB16" s="3">
        <f>IF(Inputs!$B$27&lt;&gt;"Ready","PENDING INPUTS",IF(A16&gt;Inputs!$B$6,0,MIN((AY16+AZ16+BA16),IF(Inputs!H19=1,Inputs!D19,MAX(Inputs!F19,ROUND(AY16*Inputs!E19+AZ16+BA16,2))))))</f>
        <v>0</v>
      </c>
      <c r="BC16">
        <f>IF(Inputs!$B$27&lt;&gt;"Ready","PENDING INPUTS",IF(AY16&lt;=0,99,1+IF(AND(K16&gt;0,OR(K16&lt;AY16,AND(K16=AY16,0&lt;5))),1,0)+IF(AND(S16&gt;0,OR(S16&lt;AY16,AND(S16=AY16,1&lt;5))),1,0)+IF(AND(AA16&gt;0,OR(AA16&lt;AY16,AND(AA16=AY16,2&lt;5))),1,0)+IF(AND(AI16&gt;0,OR(AI16&lt;AY16,AND(AI16=AY16,3&lt;5))),1,0)+IF(AND(AQ16&gt;0,OR(AQ16&lt;AY16,AND(AQ16=AY16,4&lt;5))),1,0)+IF(AND(BG16&gt;0,OR(BG16&lt;AY16,AND(BG16=AY16,6&lt;5))),1,0)+IF(AND(BO16&gt;0,OR(BO16&lt;AY16,AND(BO16=AY16,7&lt;5))),1,0)+IF(AND(BW16&gt;0,OR(BW16&lt;AY16,AND(BW16=AY16,8&lt;5))),1,0)+IF(AND(CE16&gt;0,OR(CE16&lt;AY16,AND(CE16=AY16,9&lt;5))),1,0)))</f>
        <v>99</v>
      </c>
      <c r="BD16" s="3">
        <f>IF(Inputs!$B$27&lt;&gt;"Ready","PENDING INPUTS",IF(A16&gt;Inputs!$B$6,0,MIN(MAX(0,(AY16+AZ16+BA16)-BB16),MAX(0,C16-D16-(IF(O16&lt;BC16,K16+L16+M16-N16,0)+IF(W16&lt;BC16,S16+T16+U16-V16,0)+IF(AE16&lt;BC16,AA16+AB16+AC16-AD16,0)+IF(AM16&lt;BC16,AI16+AJ16+AK16-AL16,0)+IF(AU16&lt;BC16,AQ16+AR16+AS16-AT16,0)+IF(BC16&lt;BC16,AY16+AZ16+BA16-BB16,0)+IF(BK16&lt;BC16,BG16+BH16+BI16-BJ16,0)+IF(BS16&lt;BC16,BO16+BP16+BQ16-BR16,0)+IF(CA16&lt;BC16,BW16+BX16+BY16-BZ16,0)+IF(CI16&lt;BC16,CE16+CF16+CG16-CH16,0))))))</f>
        <v>0</v>
      </c>
      <c r="BE16" s="3">
        <f>IF(Inputs!$B$27&lt;&gt;"Ready","PENDING INPUTS",MIN((AY16+AZ16+BA16),IF(D16&gt;C16,IF(D16=0,0,BB16*C16/D16),BB16+BD16)))</f>
        <v>0</v>
      </c>
      <c r="BF16" s="3">
        <f>IF(Inputs!$B$27&lt;&gt;"Ready","PENDING INPUTS",MAX(0,(AY16+AZ16+BA16)-BE16))</f>
        <v>0</v>
      </c>
      <c r="BG16" s="3">
        <f>IF(Inputs!$B$27&lt;&gt;"Ready","PENDING INPUTS",BN15)</f>
        <v>0</v>
      </c>
      <c r="BH16" s="3">
        <f>IF(Inputs!$B$27&lt;&gt;"Ready","PENDING INPUTS",IF(A16&lt;=Inputs!$B$6,ROUND(BG16*Inputs!C20/12,2),0))</f>
        <v>0</v>
      </c>
      <c r="BI16" s="3">
        <f>IF(Inputs!$B$27&lt;&gt;"Ready","PENDING INPUTS",IF(AND(A16&lt;=Inputs!$B$6,BG16&gt;0),Inputs!G20,0))</f>
        <v>0</v>
      </c>
      <c r="BJ16" s="3">
        <f>IF(Inputs!$B$27&lt;&gt;"Ready","PENDING INPUTS",IF(A16&gt;Inputs!$B$6,0,MIN((BG16+BH16+BI16),IF(Inputs!H20=1,Inputs!D20,MAX(Inputs!F20,ROUND(BG16*Inputs!E20+BH16+BI16,2))))))</f>
        <v>0</v>
      </c>
      <c r="BK16">
        <f>IF(Inputs!$B$27&lt;&gt;"Ready","PENDING INPUTS",IF(BG16&lt;=0,99,1+IF(AND(K16&gt;0,OR(K16&lt;BG16,AND(K16=BG16,0&lt;6))),1,0)+IF(AND(S16&gt;0,OR(S16&lt;BG16,AND(S16=BG16,1&lt;6))),1,0)+IF(AND(AA16&gt;0,OR(AA16&lt;BG16,AND(AA16=BG16,2&lt;6))),1,0)+IF(AND(AI16&gt;0,OR(AI16&lt;BG16,AND(AI16=BG16,3&lt;6))),1,0)+IF(AND(AQ16&gt;0,OR(AQ16&lt;BG16,AND(AQ16=BG16,4&lt;6))),1,0)+IF(AND(AY16&gt;0,OR(AY16&lt;BG16,AND(AY16=BG16,5&lt;6))),1,0)+IF(AND(BO16&gt;0,OR(BO16&lt;BG16,AND(BO16=BG16,7&lt;6))),1,0)+IF(AND(BW16&gt;0,OR(BW16&lt;BG16,AND(BW16=BG16,8&lt;6))),1,0)+IF(AND(CE16&gt;0,OR(CE16&lt;BG16,AND(CE16=BG16,9&lt;6))),1,0)))</f>
        <v>99</v>
      </c>
      <c r="BL16" s="3">
        <f>IF(Inputs!$B$27&lt;&gt;"Ready","PENDING INPUTS",IF(A16&gt;Inputs!$B$6,0,MIN(MAX(0,(BG16+BH16+BI16)-BJ16),MAX(0,C16-D16-(IF(O16&lt;BK16,K16+L16+M16-N16,0)+IF(W16&lt;BK16,S16+T16+U16-V16,0)+IF(AE16&lt;BK16,AA16+AB16+AC16-AD16,0)+IF(AM16&lt;BK16,AI16+AJ16+AK16-AL16,0)+IF(AU16&lt;BK16,AQ16+AR16+AS16-AT16,0)+IF(BC16&lt;BK16,AY16+AZ16+BA16-BB16,0)+IF(BK16&lt;BK16,BG16+BH16+BI16-BJ16,0)+IF(BS16&lt;BK16,BO16+BP16+BQ16-BR16,0)+IF(CA16&lt;BK16,BW16+BX16+BY16-BZ16,0)+IF(CI16&lt;BK16,CE16+CF16+CG16-CH16,0))))))</f>
        <v>0</v>
      </c>
      <c r="BM16" s="3">
        <f>IF(Inputs!$B$27&lt;&gt;"Ready","PENDING INPUTS",MIN((BG16+BH16+BI16),IF(D16&gt;C16,IF(D16=0,0,BJ16*C16/D16),BJ16+BL16)))</f>
        <v>0</v>
      </c>
      <c r="BN16" s="3">
        <f>IF(Inputs!$B$27&lt;&gt;"Ready","PENDING INPUTS",MAX(0,(BG16+BH16+BI16)-BM16))</f>
        <v>0</v>
      </c>
      <c r="BO16" s="3">
        <f>IF(Inputs!$B$27&lt;&gt;"Ready","PENDING INPUTS",BV15)</f>
        <v>0</v>
      </c>
      <c r="BP16" s="3">
        <f>IF(Inputs!$B$27&lt;&gt;"Ready","PENDING INPUTS",IF(A16&lt;=Inputs!$B$6,ROUND(BO16*Inputs!C21/12,2),0))</f>
        <v>0</v>
      </c>
      <c r="BQ16" s="3">
        <f>IF(Inputs!$B$27&lt;&gt;"Ready","PENDING INPUTS",IF(AND(A16&lt;=Inputs!$B$6,BO16&gt;0),Inputs!G21,0))</f>
        <v>0</v>
      </c>
      <c r="BR16" s="3">
        <f>IF(Inputs!$B$27&lt;&gt;"Ready","PENDING INPUTS",IF(A16&gt;Inputs!$B$6,0,MIN((BO16+BP16+BQ16),IF(Inputs!H21=1,Inputs!D21,MAX(Inputs!F21,ROUND(BO16*Inputs!E21+BP16+BQ16,2))))))</f>
        <v>0</v>
      </c>
      <c r="BS16">
        <f>IF(Inputs!$B$27&lt;&gt;"Ready","PENDING INPUTS",IF(BO16&lt;=0,99,1+IF(AND(K16&gt;0,OR(K16&lt;BO16,AND(K16=BO16,0&lt;7))),1,0)+IF(AND(S16&gt;0,OR(S16&lt;BO16,AND(S16=BO16,1&lt;7))),1,0)+IF(AND(AA16&gt;0,OR(AA16&lt;BO16,AND(AA16=BO16,2&lt;7))),1,0)+IF(AND(AI16&gt;0,OR(AI16&lt;BO16,AND(AI16=BO16,3&lt;7))),1,0)+IF(AND(AQ16&gt;0,OR(AQ16&lt;BO16,AND(AQ16=BO16,4&lt;7))),1,0)+IF(AND(AY16&gt;0,OR(AY16&lt;BO16,AND(AY16=BO16,5&lt;7))),1,0)+IF(AND(BG16&gt;0,OR(BG16&lt;BO16,AND(BG16=BO16,6&lt;7))),1,0)+IF(AND(BW16&gt;0,OR(BW16&lt;BO16,AND(BW16=BO16,8&lt;7))),1,0)+IF(AND(CE16&gt;0,OR(CE16&lt;BO16,AND(CE16=BO16,9&lt;7))),1,0)))</f>
        <v>99</v>
      </c>
      <c r="BT16" s="3">
        <f>IF(Inputs!$B$27&lt;&gt;"Ready","PENDING INPUTS",IF(A16&gt;Inputs!$B$6,0,MIN(MAX(0,(BO16+BP16+BQ16)-BR16),MAX(0,C16-D16-(IF(O16&lt;BS16,K16+L16+M16-N16,0)+IF(W16&lt;BS16,S16+T16+U16-V16,0)+IF(AE16&lt;BS16,AA16+AB16+AC16-AD16,0)+IF(AM16&lt;BS16,AI16+AJ16+AK16-AL16,0)+IF(AU16&lt;BS16,AQ16+AR16+AS16-AT16,0)+IF(BC16&lt;BS16,AY16+AZ16+BA16-BB16,0)+IF(BK16&lt;BS16,BG16+BH16+BI16-BJ16,0)+IF(BS16&lt;BS16,BO16+BP16+BQ16-BR16,0)+IF(CA16&lt;BS16,BW16+BX16+BY16-BZ16,0)+IF(CI16&lt;BS16,CE16+CF16+CG16-CH16,0))))))</f>
        <v>0</v>
      </c>
      <c r="BU16" s="3">
        <f>IF(Inputs!$B$27&lt;&gt;"Ready","PENDING INPUTS",MIN((BO16+BP16+BQ16),IF(D16&gt;C16,IF(D16=0,0,BR16*C16/D16),BR16+BT16)))</f>
        <v>0</v>
      </c>
      <c r="BV16" s="3">
        <f>IF(Inputs!$B$27&lt;&gt;"Ready","PENDING INPUTS",MAX(0,(BO16+BP16+BQ16)-BU16))</f>
        <v>0</v>
      </c>
      <c r="BW16" s="3">
        <f>IF(Inputs!$B$27&lt;&gt;"Ready","PENDING INPUTS",CD15)</f>
        <v>0</v>
      </c>
      <c r="BX16" s="3">
        <f>IF(Inputs!$B$27&lt;&gt;"Ready","PENDING INPUTS",IF(A16&lt;=Inputs!$B$6,ROUND(BW16*Inputs!C22/12,2),0))</f>
        <v>0</v>
      </c>
      <c r="BY16" s="3">
        <f>IF(Inputs!$B$27&lt;&gt;"Ready","PENDING INPUTS",IF(AND(A16&lt;=Inputs!$B$6,BW16&gt;0),Inputs!G22,0))</f>
        <v>0</v>
      </c>
      <c r="BZ16" s="3">
        <f>IF(Inputs!$B$27&lt;&gt;"Ready","PENDING INPUTS",IF(A16&gt;Inputs!$B$6,0,MIN((BW16+BX16+BY16),IF(Inputs!H22=1,Inputs!D22,MAX(Inputs!F22,ROUND(BW16*Inputs!E22+BX16+BY16,2))))))</f>
        <v>0</v>
      </c>
      <c r="CA16">
        <f>IF(Inputs!$B$27&lt;&gt;"Ready","PENDING INPUTS",IF(BW16&lt;=0,99,1+IF(AND(K16&gt;0,OR(K16&lt;BW16,AND(K16=BW16,0&lt;8))),1,0)+IF(AND(S16&gt;0,OR(S16&lt;BW16,AND(S16=BW16,1&lt;8))),1,0)+IF(AND(AA16&gt;0,OR(AA16&lt;BW16,AND(AA16=BW16,2&lt;8))),1,0)+IF(AND(AI16&gt;0,OR(AI16&lt;BW16,AND(AI16=BW16,3&lt;8))),1,0)+IF(AND(AQ16&gt;0,OR(AQ16&lt;BW16,AND(AQ16=BW16,4&lt;8))),1,0)+IF(AND(AY16&gt;0,OR(AY16&lt;BW16,AND(AY16=BW16,5&lt;8))),1,0)+IF(AND(BG16&gt;0,OR(BG16&lt;BW16,AND(BG16=BW16,6&lt;8))),1,0)+IF(AND(BO16&gt;0,OR(BO16&lt;BW16,AND(BO16=BW16,7&lt;8))),1,0)+IF(AND(CE16&gt;0,OR(CE16&lt;BW16,AND(CE16=BW16,9&lt;8))),1,0)))</f>
        <v>99</v>
      </c>
      <c r="CB16" s="3">
        <f>IF(Inputs!$B$27&lt;&gt;"Ready","PENDING INPUTS",IF(A16&gt;Inputs!$B$6,0,MIN(MAX(0,(BW16+BX16+BY16)-BZ16),MAX(0,C16-D16-(IF(O16&lt;CA16,K16+L16+M16-N16,0)+IF(W16&lt;CA16,S16+T16+U16-V16,0)+IF(AE16&lt;CA16,AA16+AB16+AC16-AD16,0)+IF(AM16&lt;CA16,AI16+AJ16+AK16-AL16,0)+IF(AU16&lt;CA16,AQ16+AR16+AS16-AT16,0)+IF(BC16&lt;CA16,AY16+AZ16+BA16-BB16,0)+IF(BK16&lt;CA16,BG16+BH16+BI16-BJ16,0)+IF(BS16&lt;CA16,BO16+BP16+BQ16-BR16,0)+IF(CA16&lt;CA16,BW16+BX16+BY16-BZ16,0)+IF(CI16&lt;CA16,CE16+CF16+CG16-CH16,0))))))</f>
        <v>0</v>
      </c>
      <c r="CC16" s="3">
        <f>IF(Inputs!$B$27&lt;&gt;"Ready","PENDING INPUTS",MIN((BW16+BX16+BY16),IF(D16&gt;C16,IF(D16=0,0,BZ16*C16/D16),BZ16+CB16)))</f>
        <v>0</v>
      </c>
      <c r="CD16" s="3">
        <f>IF(Inputs!$B$27&lt;&gt;"Ready","PENDING INPUTS",MAX(0,(BW16+BX16+BY16)-CC16))</f>
        <v>0</v>
      </c>
      <c r="CE16" s="3">
        <f>IF(Inputs!$B$27&lt;&gt;"Ready","PENDING INPUTS",CL15)</f>
        <v>0</v>
      </c>
      <c r="CF16" s="3">
        <f>IF(Inputs!$B$27&lt;&gt;"Ready","PENDING INPUTS",IF(A16&lt;=Inputs!$B$6,ROUND(CE16*Inputs!C23/12,2),0))</f>
        <v>0</v>
      </c>
      <c r="CG16" s="3">
        <f>IF(Inputs!$B$27&lt;&gt;"Ready","PENDING INPUTS",IF(AND(A16&lt;=Inputs!$B$6,CE16&gt;0),Inputs!G23,0))</f>
        <v>0</v>
      </c>
      <c r="CH16" s="3">
        <f>IF(Inputs!$B$27&lt;&gt;"Ready","PENDING INPUTS",IF(A16&gt;Inputs!$B$6,0,MIN((CE16+CF16+CG16),IF(Inputs!H23=1,Inputs!D23,MAX(Inputs!F23,ROUND(CE16*Inputs!E23+CF16+CG16,2))))))</f>
        <v>0</v>
      </c>
      <c r="CI16">
        <f>IF(Inputs!$B$27&lt;&gt;"Ready","PENDING INPUTS",IF(CE16&lt;=0,99,1+IF(AND(K16&gt;0,OR(K16&lt;CE16,AND(K16=CE16,0&lt;9))),1,0)+IF(AND(S16&gt;0,OR(S16&lt;CE16,AND(S16=CE16,1&lt;9))),1,0)+IF(AND(AA16&gt;0,OR(AA16&lt;CE16,AND(AA16=CE16,2&lt;9))),1,0)+IF(AND(AI16&gt;0,OR(AI16&lt;CE16,AND(AI16=CE16,3&lt;9))),1,0)+IF(AND(AQ16&gt;0,OR(AQ16&lt;CE16,AND(AQ16=CE16,4&lt;9))),1,0)+IF(AND(AY16&gt;0,OR(AY16&lt;CE16,AND(AY16=CE16,5&lt;9))),1,0)+IF(AND(BG16&gt;0,OR(BG16&lt;CE16,AND(BG16=CE16,6&lt;9))),1,0)+IF(AND(BO16&gt;0,OR(BO16&lt;CE16,AND(BO16=CE16,7&lt;9))),1,0)+IF(AND(BW16&gt;0,OR(BW16&lt;CE16,AND(BW16=CE16,8&lt;9))),1,0)))</f>
        <v>99</v>
      </c>
      <c r="CJ16" s="3">
        <f>IF(Inputs!$B$27&lt;&gt;"Ready","PENDING INPUTS",IF(A16&gt;Inputs!$B$6,0,MIN(MAX(0,(CE16+CF16+CG16)-CH16),MAX(0,C16-D16-(IF(O16&lt;CI16,K16+L16+M16-N16,0)+IF(W16&lt;CI16,S16+T16+U16-V16,0)+IF(AE16&lt;CI16,AA16+AB16+AC16-AD16,0)+IF(AM16&lt;CI16,AI16+AJ16+AK16-AL16,0)+IF(AU16&lt;CI16,AQ16+AR16+AS16-AT16,0)+IF(BC16&lt;CI16,AY16+AZ16+BA16-BB16,0)+IF(BK16&lt;CI16,BG16+BH16+BI16-BJ16,0)+IF(BS16&lt;CI16,BO16+BP16+BQ16-BR16,0)+IF(CA16&lt;CI16,BW16+BX16+BY16-BZ16,0)+IF(CI16&lt;CI16,CE16+CF16+CG16-CH16,0))))))</f>
        <v>0</v>
      </c>
      <c r="CK16" s="3">
        <f>IF(Inputs!$B$27&lt;&gt;"Ready","PENDING INPUTS",MIN((CE16+CF16+CG16),IF(D16&gt;C16,IF(D16=0,0,CH16*C16/D16),CH16+CJ16)))</f>
        <v>0</v>
      </c>
      <c r="CL16" s="3">
        <f>IF(Inputs!$B$27&lt;&gt;"Ready","PENDING INPUTS",MAX(0,(CE16+CF16+CG16)-CK16))</f>
        <v>0</v>
      </c>
    </row>
    <row r="17" spans="1:90" ht="27.95" customHeight="1" x14ac:dyDescent="0.25">
      <c r="A17">
        <v>13</v>
      </c>
      <c r="B17" s="13">
        <f>IF(Inputs!$B$27&lt;&gt;"Ready","PENDING INPUTS",EDATE(Inputs!$B$5,A17-1))</f>
        <v>46661</v>
      </c>
      <c r="C17" s="3">
        <f>IF(Inputs!$B$27&lt;&gt;"Ready","PENDING INPUTS",IF(A17&lt;=Inputs!$B$6,MAX(0,Inputs!$B$4+IF(A17=Inputs!$B$7,Inputs!$B$8,0)+IF(A17=Inputs!$B$9,Inputs!$B$10,0)),0))</f>
        <v>0</v>
      </c>
      <c r="D17" s="3">
        <f>IF(Inputs!$B$27&lt;&gt;"Ready","PENDING INPUTS",SUM(N17,V17,AD17,AL17,AT17,BB17,BJ17,BR17,BZ17,CH17))</f>
        <v>0</v>
      </c>
      <c r="E17" s="3">
        <f>IF(Inputs!$B$27&lt;&gt;"Ready","PENDING INPUTS",MAX(0,D17-C17))</f>
        <v>0</v>
      </c>
      <c r="F17" s="3">
        <f>IF(Inputs!$B$27&lt;&gt;"Ready","PENDING INPUTS",SUM(Q17,Y17,AG17,AO17,AW17,BE17,BM17,BU17,CC17,CK17))</f>
        <v>0</v>
      </c>
      <c r="G17" s="3">
        <f>IF(Inputs!$B$27&lt;&gt;"Ready","PENDING INPUTS",SUM(L17,T17,AB17,AJ17,AR17,AZ17,BH17,BP17,BX17,CF17))</f>
        <v>0</v>
      </c>
      <c r="H17" s="3">
        <f>IF(Inputs!$B$27&lt;&gt;"Ready","PENDING INPUTS",SUM(M17,U17,AC17,AK17,AS17,BA17,BI17,BQ17,BY17,CG17))</f>
        <v>0</v>
      </c>
      <c r="I17" s="3">
        <f>IF(Inputs!$B$27&lt;&gt;"Ready","PENDING INPUTS",SUM(R17,Z17,AH17,AP17,AX17,BF17,BN17,BV17,CD17,CL17))</f>
        <v>0</v>
      </c>
      <c r="J17" t="str">
        <f>IF(Inputs!$B$27&lt;&gt;"Ready","PENDING INPUTS",IF(A17&gt;Inputs!$B$6,"Beyond horizon",IF(E17&gt;0.005,"MINIMUM SHORTFALL",IF(I17&lt;0.005,"Paid off","In progress"))))</f>
        <v>Paid off</v>
      </c>
      <c r="K17" s="3">
        <f>IF(Inputs!$B$27&lt;&gt;"Ready","PENDING INPUTS",R16)</f>
        <v>0</v>
      </c>
      <c r="L17" s="3">
        <f>IF(Inputs!$B$27&lt;&gt;"Ready","PENDING INPUTS",IF(A17&lt;=Inputs!$B$6,ROUND(K17*Inputs!C14/12,2),0))</f>
        <v>0</v>
      </c>
      <c r="M17" s="3">
        <f>IF(Inputs!$B$27&lt;&gt;"Ready","PENDING INPUTS",IF(AND(A17&lt;=Inputs!$B$6,K17&gt;0),Inputs!G14,0))</f>
        <v>0</v>
      </c>
      <c r="N17" s="3">
        <f>IF(Inputs!$B$27&lt;&gt;"Ready","PENDING INPUTS",IF(A17&gt;Inputs!$B$6,0,MIN((K17+L17+M17),IF(Inputs!H14=1,Inputs!D14,MAX(Inputs!F14,ROUND(K17*Inputs!E14+L17+M17,2))))))</f>
        <v>0</v>
      </c>
      <c r="O17">
        <f>IF(Inputs!$B$27&lt;&gt;"Ready","PENDING INPUTS",IF(K17&lt;=0,99,1+IF(AND(S17&gt;0,OR(S17&lt;K17,AND(S17=K17,1&lt;0))),1,0)+IF(AND(AA17&gt;0,OR(AA17&lt;K17,AND(AA17=K17,2&lt;0))),1,0)+IF(AND(AI17&gt;0,OR(AI17&lt;K17,AND(AI17=K17,3&lt;0))),1,0)+IF(AND(AQ17&gt;0,OR(AQ17&lt;K17,AND(AQ17=K17,4&lt;0))),1,0)+IF(AND(AY17&gt;0,OR(AY17&lt;K17,AND(AY17=K17,5&lt;0))),1,0)+IF(AND(BG17&gt;0,OR(BG17&lt;K17,AND(BG17=K17,6&lt;0))),1,0)+IF(AND(BO17&gt;0,OR(BO17&lt;K17,AND(BO17=K17,7&lt;0))),1,0)+IF(AND(BW17&gt;0,OR(BW17&lt;K17,AND(BW17=K17,8&lt;0))),1,0)+IF(AND(CE17&gt;0,OR(CE17&lt;K17,AND(CE17=K17,9&lt;0))),1,0)))</f>
        <v>99</v>
      </c>
      <c r="P17" s="3">
        <f>IF(Inputs!$B$27&lt;&gt;"Ready","PENDING INPUTS",IF(A17&gt;Inputs!$B$6,0,MIN(MAX(0,(K17+L17+M17)-N17),MAX(0,C17-D17-(IF(O17&lt;O17,K17+L17+M17-N17,0)+IF(W17&lt;O17,S17+T17+U17-V17,0)+IF(AE17&lt;O17,AA17+AB17+AC17-AD17,0)+IF(AM17&lt;O17,AI17+AJ17+AK17-AL17,0)+IF(AU17&lt;O17,AQ17+AR17+AS17-AT17,0)+IF(BC17&lt;O17,AY17+AZ17+BA17-BB17,0)+IF(BK17&lt;O17,BG17+BH17+BI17-BJ17,0)+IF(BS17&lt;O17,BO17+BP17+BQ17-BR17,0)+IF(CA17&lt;O17,BW17+BX17+BY17-BZ17,0)+IF(CI17&lt;O17,CE17+CF17+CG17-CH17,0))))))</f>
        <v>0</v>
      </c>
      <c r="Q17" s="3">
        <f>IF(Inputs!$B$27&lt;&gt;"Ready","PENDING INPUTS",MIN((K17+L17+M17),IF(D17&gt;C17,IF(D17=0,0,N17*C17/D17),N17+P17)))</f>
        <v>0</v>
      </c>
      <c r="R17" s="3">
        <f>IF(Inputs!$B$27&lt;&gt;"Ready","PENDING INPUTS",MAX(0,(K17+L17+M17)-Q17))</f>
        <v>0</v>
      </c>
      <c r="S17" s="3">
        <f>IF(Inputs!$B$27&lt;&gt;"Ready","PENDING INPUTS",Z16)</f>
        <v>0</v>
      </c>
      <c r="T17" s="3">
        <f>IF(Inputs!$B$27&lt;&gt;"Ready","PENDING INPUTS",IF(A17&lt;=Inputs!$B$6,ROUND(S17*Inputs!C15/12,2),0))</f>
        <v>0</v>
      </c>
      <c r="U17" s="3">
        <f>IF(Inputs!$B$27&lt;&gt;"Ready","PENDING INPUTS",IF(AND(A17&lt;=Inputs!$B$6,S17&gt;0),Inputs!G15,0))</f>
        <v>0</v>
      </c>
      <c r="V17" s="3">
        <f>IF(Inputs!$B$27&lt;&gt;"Ready","PENDING INPUTS",IF(A17&gt;Inputs!$B$6,0,MIN((S17+T17+U17),IF(Inputs!H15=1,Inputs!D15,MAX(Inputs!F15,ROUND(S17*Inputs!E15+T17+U17,2))))))</f>
        <v>0</v>
      </c>
      <c r="W17">
        <f>IF(Inputs!$B$27&lt;&gt;"Ready","PENDING INPUTS",IF(S17&lt;=0,99,1+IF(AND(K17&gt;0,OR(K17&lt;S17,AND(K17=S17,0&lt;1))),1,0)+IF(AND(AA17&gt;0,OR(AA17&lt;S17,AND(AA17=S17,2&lt;1))),1,0)+IF(AND(AI17&gt;0,OR(AI17&lt;S17,AND(AI17=S17,3&lt;1))),1,0)+IF(AND(AQ17&gt;0,OR(AQ17&lt;S17,AND(AQ17=S17,4&lt;1))),1,0)+IF(AND(AY17&gt;0,OR(AY17&lt;S17,AND(AY17=S17,5&lt;1))),1,0)+IF(AND(BG17&gt;0,OR(BG17&lt;S17,AND(BG17=S17,6&lt;1))),1,0)+IF(AND(BO17&gt;0,OR(BO17&lt;S17,AND(BO17=S17,7&lt;1))),1,0)+IF(AND(BW17&gt;0,OR(BW17&lt;S17,AND(BW17=S17,8&lt;1))),1,0)+IF(AND(CE17&gt;0,OR(CE17&lt;S17,AND(CE17=S17,9&lt;1))),1,0)))</f>
        <v>99</v>
      </c>
      <c r="X17" s="3">
        <f>IF(Inputs!$B$27&lt;&gt;"Ready","PENDING INPUTS",IF(A17&gt;Inputs!$B$6,0,MIN(MAX(0,(S17+T17+U17)-V17),MAX(0,C17-D17-(IF(O17&lt;W17,K17+L17+M17-N17,0)+IF(W17&lt;W17,S17+T17+U17-V17,0)+IF(AE17&lt;W17,AA17+AB17+AC17-AD17,0)+IF(AM17&lt;W17,AI17+AJ17+AK17-AL17,0)+IF(AU17&lt;W17,AQ17+AR17+AS17-AT17,0)+IF(BC17&lt;W17,AY17+AZ17+BA17-BB17,0)+IF(BK17&lt;W17,BG17+BH17+BI17-BJ17,0)+IF(BS17&lt;W17,BO17+BP17+BQ17-BR17,0)+IF(CA17&lt;W17,BW17+BX17+BY17-BZ17,0)+IF(CI17&lt;W17,CE17+CF17+CG17-CH17,0))))))</f>
        <v>0</v>
      </c>
      <c r="Y17" s="3">
        <f>IF(Inputs!$B$27&lt;&gt;"Ready","PENDING INPUTS",MIN((S17+T17+U17),IF(D17&gt;C17,IF(D17=0,0,V17*C17/D17),V17+X17)))</f>
        <v>0</v>
      </c>
      <c r="Z17" s="3">
        <f>IF(Inputs!$B$27&lt;&gt;"Ready","PENDING INPUTS",MAX(0,(S17+T17+U17)-Y17))</f>
        <v>0</v>
      </c>
      <c r="AA17" s="3">
        <f>IF(Inputs!$B$27&lt;&gt;"Ready","PENDING INPUTS",AH16)</f>
        <v>0</v>
      </c>
      <c r="AB17" s="3">
        <f>IF(Inputs!$B$27&lt;&gt;"Ready","PENDING INPUTS",IF(A17&lt;=Inputs!$B$6,ROUND(AA17*Inputs!C16/12,2),0))</f>
        <v>0</v>
      </c>
      <c r="AC17" s="3">
        <f>IF(Inputs!$B$27&lt;&gt;"Ready","PENDING INPUTS",IF(AND(A17&lt;=Inputs!$B$6,AA17&gt;0),Inputs!G16,0))</f>
        <v>0</v>
      </c>
      <c r="AD17" s="3">
        <f>IF(Inputs!$B$27&lt;&gt;"Ready","PENDING INPUTS",IF(A17&gt;Inputs!$B$6,0,MIN((AA17+AB17+AC17),IF(Inputs!H16=1,Inputs!D16,MAX(Inputs!F16,ROUND(AA17*Inputs!E16+AB17+AC17,2))))))</f>
        <v>0</v>
      </c>
      <c r="AE17">
        <f>IF(Inputs!$B$27&lt;&gt;"Ready","PENDING INPUTS",IF(AA17&lt;=0,99,1+IF(AND(K17&gt;0,OR(K17&lt;AA17,AND(K17=AA17,0&lt;2))),1,0)+IF(AND(S17&gt;0,OR(S17&lt;AA17,AND(S17=AA17,1&lt;2))),1,0)+IF(AND(AI17&gt;0,OR(AI17&lt;AA17,AND(AI17=AA17,3&lt;2))),1,0)+IF(AND(AQ17&gt;0,OR(AQ17&lt;AA17,AND(AQ17=AA17,4&lt;2))),1,0)+IF(AND(AY17&gt;0,OR(AY17&lt;AA17,AND(AY17=AA17,5&lt;2))),1,0)+IF(AND(BG17&gt;0,OR(BG17&lt;AA17,AND(BG17=AA17,6&lt;2))),1,0)+IF(AND(BO17&gt;0,OR(BO17&lt;AA17,AND(BO17=AA17,7&lt;2))),1,0)+IF(AND(BW17&gt;0,OR(BW17&lt;AA17,AND(BW17=AA17,8&lt;2))),1,0)+IF(AND(CE17&gt;0,OR(CE17&lt;AA17,AND(CE17=AA17,9&lt;2))),1,0)))</f>
        <v>99</v>
      </c>
      <c r="AF17" s="3">
        <f>IF(Inputs!$B$27&lt;&gt;"Ready","PENDING INPUTS",IF(A17&gt;Inputs!$B$6,0,MIN(MAX(0,(AA17+AB17+AC17)-AD17),MAX(0,C17-D17-(IF(O17&lt;AE17,K17+L17+M17-N17,0)+IF(W17&lt;AE17,S17+T17+U17-V17,0)+IF(AE17&lt;AE17,AA17+AB17+AC17-AD17,0)+IF(AM17&lt;AE17,AI17+AJ17+AK17-AL17,0)+IF(AU17&lt;AE17,AQ17+AR17+AS17-AT17,0)+IF(BC17&lt;AE17,AY17+AZ17+BA17-BB17,0)+IF(BK17&lt;AE17,BG17+BH17+BI17-BJ17,0)+IF(BS17&lt;AE17,BO17+BP17+BQ17-BR17,0)+IF(CA17&lt;AE17,BW17+BX17+BY17-BZ17,0)+IF(CI17&lt;AE17,CE17+CF17+CG17-CH17,0))))))</f>
        <v>0</v>
      </c>
      <c r="AG17" s="3">
        <f>IF(Inputs!$B$27&lt;&gt;"Ready","PENDING INPUTS",MIN((AA17+AB17+AC17),IF(D17&gt;C17,IF(D17=0,0,AD17*C17/D17),AD17+AF17)))</f>
        <v>0</v>
      </c>
      <c r="AH17" s="3">
        <f>IF(Inputs!$B$27&lt;&gt;"Ready","PENDING INPUTS",MAX(0,(AA17+AB17+AC17)-AG17))</f>
        <v>0</v>
      </c>
      <c r="AI17" s="3">
        <f>IF(Inputs!$B$27&lt;&gt;"Ready","PENDING INPUTS",AP16)</f>
        <v>0</v>
      </c>
      <c r="AJ17" s="3">
        <f>IF(Inputs!$B$27&lt;&gt;"Ready","PENDING INPUTS",IF(A17&lt;=Inputs!$B$6,ROUND(AI17*Inputs!C17/12,2),0))</f>
        <v>0</v>
      </c>
      <c r="AK17" s="3">
        <f>IF(Inputs!$B$27&lt;&gt;"Ready","PENDING INPUTS",IF(AND(A17&lt;=Inputs!$B$6,AI17&gt;0),Inputs!G17,0))</f>
        <v>0</v>
      </c>
      <c r="AL17" s="3">
        <f>IF(Inputs!$B$27&lt;&gt;"Ready","PENDING INPUTS",IF(A17&gt;Inputs!$B$6,0,MIN((AI17+AJ17+AK17),IF(Inputs!H17=1,Inputs!D17,MAX(Inputs!F17,ROUND(AI17*Inputs!E17+AJ17+AK17,2))))))</f>
        <v>0</v>
      </c>
      <c r="AM17">
        <f>IF(Inputs!$B$27&lt;&gt;"Ready","PENDING INPUTS",IF(AI17&lt;=0,99,1+IF(AND(K17&gt;0,OR(K17&lt;AI17,AND(K17=AI17,0&lt;3))),1,0)+IF(AND(S17&gt;0,OR(S17&lt;AI17,AND(S17=AI17,1&lt;3))),1,0)+IF(AND(AA17&gt;0,OR(AA17&lt;AI17,AND(AA17=AI17,2&lt;3))),1,0)+IF(AND(AQ17&gt;0,OR(AQ17&lt;AI17,AND(AQ17=AI17,4&lt;3))),1,0)+IF(AND(AY17&gt;0,OR(AY17&lt;AI17,AND(AY17=AI17,5&lt;3))),1,0)+IF(AND(BG17&gt;0,OR(BG17&lt;AI17,AND(BG17=AI17,6&lt;3))),1,0)+IF(AND(BO17&gt;0,OR(BO17&lt;AI17,AND(BO17=AI17,7&lt;3))),1,0)+IF(AND(BW17&gt;0,OR(BW17&lt;AI17,AND(BW17=AI17,8&lt;3))),1,0)+IF(AND(CE17&gt;0,OR(CE17&lt;AI17,AND(CE17=AI17,9&lt;3))),1,0)))</f>
        <v>99</v>
      </c>
      <c r="AN17" s="3">
        <f>IF(Inputs!$B$27&lt;&gt;"Ready","PENDING INPUTS",IF(A17&gt;Inputs!$B$6,0,MIN(MAX(0,(AI17+AJ17+AK17)-AL17),MAX(0,C17-D17-(IF(O17&lt;AM17,K17+L17+M17-N17,0)+IF(W17&lt;AM17,S17+T17+U17-V17,0)+IF(AE17&lt;AM17,AA17+AB17+AC17-AD17,0)+IF(AM17&lt;AM17,AI17+AJ17+AK17-AL17,0)+IF(AU17&lt;AM17,AQ17+AR17+AS17-AT17,0)+IF(BC17&lt;AM17,AY17+AZ17+BA17-BB17,0)+IF(BK17&lt;AM17,BG17+BH17+BI17-BJ17,0)+IF(BS17&lt;AM17,BO17+BP17+BQ17-BR17,0)+IF(CA17&lt;AM17,BW17+BX17+BY17-BZ17,0)+IF(CI17&lt;AM17,CE17+CF17+CG17-CH17,0))))))</f>
        <v>0</v>
      </c>
      <c r="AO17" s="3">
        <f>IF(Inputs!$B$27&lt;&gt;"Ready","PENDING INPUTS",MIN((AI17+AJ17+AK17),IF(D17&gt;C17,IF(D17=0,0,AL17*C17/D17),AL17+AN17)))</f>
        <v>0</v>
      </c>
      <c r="AP17" s="3">
        <f>IF(Inputs!$B$27&lt;&gt;"Ready","PENDING INPUTS",MAX(0,(AI17+AJ17+AK17)-AO17))</f>
        <v>0</v>
      </c>
      <c r="AQ17" s="3">
        <f>IF(Inputs!$B$27&lt;&gt;"Ready","PENDING INPUTS",AX16)</f>
        <v>0</v>
      </c>
      <c r="AR17" s="3">
        <f>IF(Inputs!$B$27&lt;&gt;"Ready","PENDING INPUTS",IF(A17&lt;=Inputs!$B$6,ROUND(AQ17*Inputs!C18/12,2),0))</f>
        <v>0</v>
      </c>
      <c r="AS17" s="3">
        <f>IF(Inputs!$B$27&lt;&gt;"Ready","PENDING INPUTS",IF(AND(A17&lt;=Inputs!$B$6,AQ17&gt;0),Inputs!G18,0))</f>
        <v>0</v>
      </c>
      <c r="AT17" s="3">
        <f>IF(Inputs!$B$27&lt;&gt;"Ready","PENDING INPUTS",IF(A17&gt;Inputs!$B$6,0,MIN((AQ17+AR17+AS17),IF(Inputs!H18=1,Inputs!D18,MAX(Inputs!F18,ROUND(AQ17*Inputs!E18+AR17+AS17,2))))))</f>
        <v>0</v>
      </c>
      <c r="AU17">
        <f>IF(Inputs!$B$27&lt;&gt;"Ready","PENDING INPUTS",IF(AQ17&lt;=0,99,1+IF(AND(K17&gt;0,OR(K17&lt;AQ17,AND(K17=AQ17,0&lt;4))),1,0)+IF(AND(S17&gt;0,OR(S17&lt;AQ17,AND(S17=AQ17,1&lt;4))),1,0)+IF(AND(AA17&gt;0,OR(AA17&lt;AQ17,AND(AA17=AQ17,2&lt;4))),1,0)+IF(AND(AI17&gt;0,OR(AI17&lt;AQ17,AND(AI17=AQ17,3&lt;4))),1,0)+IF(AND(AY17&gt;0,OR(AY17&lt;AQ17,AND(AY17=AQ17,5&lt;4))),1,0)+IF(AND(BG17&gt;0,OR(BG17&lt;AQ17,AND(BG17=AQ17,6&lt;4))),1,0)+IF(AND(BO17&gt;0,OR(BO17&lt;AQ17,AND(BO17=AQ17,7&lt;4))),1,0)+IF(AND(BW17&gt;0,OR(BW17&lt;AQ17,AND(BW17=AQ17,8&lt;4))),1,0)+IF(AND(CE17&gt;0,OR(CE17&lt;AQ17,AND(CE17=AQ17,9&lt;4))),1,0)))</f>
        <v>99</v>
      </c>
      <c r="AV17" s="3">
        <f>IF(Inputs!$B$27&lt;&gt;"Ready","PENDING INPUTS",IF(A17&gt;Inputs!$B$6,0,MIN(MAX(0,(AQ17+AR17+AS17)-AT17),MAX(0,C17-D17-(IF(O17&lt;AU17,K17+L17+M17-N17,0)+IF(W17&lt;AU17,S17+T17+U17-V17,0)+IF(AE17&lt;AU17,AA17+AB17+AC17-AD17,0)+IF(AM17&lt;AU17,AI17+AJ17+AK17-AL17,0)+IF(AU17&lt;AU17,AQ17+AR17+AS17-AT17,0)+IF(BC17&lt;AU17,AY17+AZ17+BA17-BB17,0)+IF(BK17&lt;AU17,BG17+BH17+BI17-BJ17,0)+IF(BS17&lt;AU17,BO17+BP17+BQ17-BR17,0)+IF(CA17&lt;AU17,BW17+BX17+BY17-BZ17,0)+IF(CI17&lt;AU17,CE17+CF17+CG17-CH17,0))))))</f>
        <v>0</v>
      </c>
      <c r="AW17" s="3">
        <f>IF(Inputs!$B$27&lt;&gt;"Ready","PENDING INPUTS",MIN((AQ17+AR17+AS17),IF(D17&gt;C17,IF(D17=0,0,AT17*C17/D17),AT17+AV17)))</f>
        <v>0</v>
      </c>
      <c r="AX17" s="3">
        <f>IF(Inputs!$B$27&lt;&gt;"Ready","PENDING INPUTS",MAX(0,(AQ17+AR17+AS17)-AW17))</f>
        <v>0</v>
      </c>
      <c r="AY17" s="3">
        <f>IF(Inputs!$B$27&lt;&gt;"Ready","PENDING INPUTS",BF16)</f>
        <v>0</v>
      </c>
      <c r="AZ17" s="3">
        <f>IF(Inputs!$B$27&lt;&gt;"Ready","PENDING INPUTS",IF(A17&lt;=Inputs!$B$6,ROUND(AY17*Inputs!C19/12,2),0))</f>
        <v>0</v>
      </c>
      <c r="BA17" s="3">
        <f>IF(Inputs!$B$27&lt;&gt;"Ready","PENDING INPUTS",IF(AND(A17&lt;=Inputs!$B$6,AY17&gt;0),Inputs!G19,0))</f>
        <v>0</v>
      </c>
      <c r="BB17" s="3">
        <f>IF(Inputs!$B$27&lt;&gt;"Ready","PENDING INPUTS",IF(A17&gt;Inputs!$B$6,0,MIN((AY17+AZ17+BA17),IF(Inputs!H19=1,Inputs!D19,MAX(Inputs!F19,ROUND(AY17*Inputs!E19+AZ17+BA17,2))))))</f>
        <v>0</v>
      </c>
      <c r="BC17">
        <f>IF(Inputs!$B$27&lt;&gt;"Ready","PENDING INPUTS",IF(AY17&lt;=0,99,1+IF(AND(K17&gt;0,OR(K17&lt;AY17,AND(K17=AY17,0&lt;5))),1,0)+IF(AND(S17&gt;0,OR(S17&lt;AY17,AND(S17=AY17,1&lt;5))),1,0)+IF(AND(AA17&gt;0,OR(AA17&lt;AY17,AND(AA17=AY17,2&lt;5))),1,0)+IF(AND(AI17&gt;0,OR(AI17&lt;AY17,AND(AI17=AY17,3&lt;5))),1,0)+IF(AND(AQ17&gt;0,OR(AQ17&lt;AY17,AND(AQ17=AY17,4&lt;5))),1,0)+IF(AND(BG17&gt;0,OR(BG17&lt;AY17,AND(BG17=AY17,6&lt;5))),1,0)+IF(AND(BO17&gt;0,OR(BO17&lt;AY17,AND(BO17=AY17,7&lt;5))),1,0)+IF(AND(BW17&gt;0,OR(BW17&lt;AY17,AND(BW17=AY17,8&lt;5))),1,0)+IF(AND(CE17&gt;0,OR(CE17&lt;AY17,AND(CE17=AY17,9&lt;5))),1,0)))</f>
        <v>99</v>
      </c>
      <c r="BD17" s="3">
        <f>IF(Inputs!$B$27&lt;&gt;"Ready","PENDING INPUTS",IF(A17&gt;Inputs!$B$6,0,MIN(MAX(0,(AY17+AZ17+BA17)-BB17),MAX(0,C17-D17-(IF(O17&lt;BC17,K17+L17+M17-N17,0)+IF(W17&lt;BC17,S17+T17+U17-V17,0)+IF(AE17&lt;BC17,AA17+AB17+AC17-AD17,0)+IF(AM17&lt;BC17,AI17+AJ17+AK17-AL17,0)+IF(AU17&lt;BC17,AQ17+AR17+AS17-AT17,0)+IF(BC17&lt;BC17,AY17+AZ17+BA17-BB17,0)+IF(BK17&lt;BC17,BG17+BH17+BI17-BJ17,0)+IF(BS17&lt;BC17,BO17+BP17+BQ17-BR17,0)+IF(CA17&lt;BC17,BW17+BX17+BY17-BZ17,0)+IF(CI17&lt;BC17,CE17+CF17+CG17-CH17,0))))))</f>
        <v>0</v>
      </c>
      <c r="BE17" s="3">
        <f>IF(Inputs!$B$27&lt;&gt;"Ready","PENDING INPUTS",MIN((AY17+AZ17+BA17),IF(D17&gt;C17,IF(D17=0,0,BB17*C17/D17),BB17+BD17)))</f>
        <v>0</v>
      </c>
      <c r="BF17" s="3">
        <f>IF(Inputs!$B$27&lt;&gt;"Ready","PENDING INPUTS",MAX(0,(AY17+AZ17+BA17)-BE17))</f>
        <v>0</v>
      </c>
      <c r="BG17" s="3">
        <f>IF(Inputs!$B$27&lt;&gt;"Ready","PENDING INPUTS",BN16)</f>
        <v>0</v>
      </c>
      <c r="BH17" s="3">
        <f>IF(Inputs!$B$27&lt;&gt;"Ready","PENDING INPUTS",IF(A17&lt;=Inputs!$B$6,ROUND(BG17*Inputs!C20/12,2),0))</f>
        <v>0</v>
      </c>
      <c r="BI17" s="3">
        <f>IF(Inputs!$B$27&lt;&gt;"Ready","PENDING INPUTS",IF(AND(A17&lt;=Inputs!$B$6,BG17&gt;0),Inputs!G20,0))</f>
        <v>0</v>
      </c>
      <c r="BJ17" s="3">
        <f>IF(Inputs!$B$27&lt;&gt;"Ready","PENDING INPUTS",IF(A17&gt;Inputs!$B$6,0,MIN((BG17+BH17+BI17),IF(Inputs!H20=1,Inputs!D20,MAX(Inputs!F20,ROUND(BG17*Inputs!E20+BH17+BI17,2))))))</f>
        <v>0</v>
      </c>
      <c r="BK17">
        <f>IF(Inputs!$B$27&lt;&gt;"Ready","PENDING INPUTS",IF(BG17&lt;=0,99,1+IF(AND(K17&gt;0,OR(K17&lt;BG17,AND(K17=BG17,0&lt;6))),1,0)+IF(AND(S17&gt;0,OR(S17&lt;BG17,AND(S17=BG17,1&lt;6))),1,0)+IF(AND(AA17&gt;0,OR(AA17&lt;BG17,AND(AA17=BG17,2&lt;6))),1,0)+IF(AND(AI17&gt;0,OR(AI17&lt;BG17,AND(AI17=BG17,3&lt;6))),1,0)+IF(AND(AQ17&gt;0,OR(AQ17&lt;BG17,AND(AQ17=BG17,4&lt;6))),1,0)+IF(AND(AY17&gt;0,OR(AY17&lt;BG17,AND(AY17=BG17,5&lt;6))),1,0)+IF(AND(BO17&gt;0,OR(BO17&lt;BG17,AND(BO17=BG17,7&lt;6))),1,0)+IF(AND(BW17&gt;0,OR(BW17&lt;BG17,AND(BW17=BG17,8&lt;6))),1,0)+IF(AND(CE17&gt;0,OR(CE17&lt;BG17,AND(CE17=BG17,9&lt;6))),1,0)))</f>
        <v>99</v>
      </c>
      <c r="BL17" s="3">
        <f>IF(Inputs!$B$27&lt;&gt;"Ready","PENDING INPUTS",IF(A17&gt;Inputs!$B$6,0,MIN(MAX(0,(BG17+BH17+BI17)-BJ17),MAX(0,C17-D17-(IF(O17&lt;BK17,K17+L17+M17-N17,0)+IF(W17&lt;BK17,S17+T17+U17-V17,0)+IF(AE17&lt;BK17,AA17+AB17+AC17-AD17,0)+IF(AM17&lt;BK17,AI17+AJ17+AK17-AL17,0)+IF(AU17&lt;BK17,AQ17+AR17+AS17-AT17,0)+IF(BC17&lt;BK17,AY17+AZ17+BA17-BB17,0)+IF(BK17&lt;BK17,BG17+BH17+BI17-BJ17,0)+IF(BS17&lt;BK17,BO17+BP17+BQ17-BR17,0)+IF(CA17&lt;BK17,BW17+BX17+BY17-BZ17,0)+IF(CI17&lt;BK17,CE17+CF17+CG17-CH17,0))))))</f>
        <v>0</v>
      </c>
      <c r="BM17" s="3">
        <f>IF(Inputs!$B$27&lt;&gt;"Ready","PENDING INPUTS",MIN((BG17+BH17+BI17),IF(D17&gt;C17,IF(D17=0,0,BJ17*C17/D17),BJ17+BL17)))</f>
        <v>0</v>
      </c>
      <c r="BN17" s="3">
        <f>IF(Inputs!$B$27&lt;&gt;"Ready","PENDING INPUTS",MAX(0,(BG17+BH17+BI17)-BM17))</f>
        <v>0</v>
      </c>
      <c r="BO17" s="3">
        <f>IF(Inputs!$B$27&lt;&gt;"Ready","PENDING INPUTS",BV16)</f>
        <v>0</v>
      </c>
      <c r="BP17" s="3">
        <f>IF(Inputs!$B$27&lt;&gt;"Ready","PENDING INPUTS",IF(A17&lt;=Inputs!$B$6,ROUND(BO17*Inputs!C21/12,2),0))</f>
        <v>0</v>
      </c>
      <c r="BQ17" s="3">
        <f>IF(Inputs!$B$27&lt;&gt;"Ready","PENDING INPUTS",IF(AND(A17&lt;=Inputs!$B$6,BO17&gt;0),Inputs!G21,0))</f>
        <v>0</v>
      </c>
      <c r="BR17" s="3">
        <f>IF(Inputs!$B$27&lt;&gt;"Ready","PENDING INPUTS",IF(A17&gt;Inputs!$B$6,0,MIN((BO17+BP17+BQ17),IF(Inputs!H21=1,Inputs!D21,MAX(Inputs!F21,ROUND(BO17*Inputs!E21+BP17+BQ17,2))))))</f>
        <v>0</v>
      </c>
      <c r="BS17">
        <f>IF(Inputs!$B$27&lt;&gt;"Ready","PENDING INPUTS",IF(BO17&lt;=0,99,1+IF(AND(K17&gt;0,OR(K17&lt;BO17,AND(K17=BO17,0&lt;7))),1,0)+IF(AND(S17&gt;0,OR(S17&lt;BO17,AND(S17=BO17,1&lt;7))),1,0)+IF(AND(AA17&gt;0,OR(AA17&lt;BO17,AND(AA17=BO17,2&lt;7))),1,0)+IF(AND(AI17&gt;0,OR(AI17&lt;BO17,AND(AI17=BO17,3&lt;7))),1,0)+IF(AND(AQ17&gt;0,OR(AQ17&lt;BO17,AND(AQ17=BO17,4&lt;7))),1,0)+IF(AND(AY17&gt;0,OR(AY17&lt;BO17,AND(AY17=BO17,5&lt;7))),1,0)+IF(AND(BG17&gt;0,OR(BG17&lt;BO17,AND(BG17=BO17,6&lt;7))),1,0)+IF(AND(BW17&gt;0,OR(BW17&lt;BO17,AND(BW17=BO17,8&lt;7))),1,0)+IF(AND(CE17&gt;0,OR(CE17&lt;BO17,AND(CE17=BO17,9&lt;7))),1,0)))</f>
        <v>99</v>
      </c>
      <c r="BT17" s="3">
        <f>IF(Inputs!$B$27&lt;&gt;"Ready","PENDING INPUTS",IF(A17&gt;Inputs!$B$6,0,MIN(MAX(0,(BO17+BP17+BQ17)-BR17),MAX(0,C17-D17-(IF(O17&lt;BS17,K17+L17+M17-N17,0)+IF(W17&lt;BS17,S17+T17+U17-V17,0)+IF(AE17&lt;BS17,AA17+AB17+AC17-AD17,0)+IF(AM17&lt;BS17,AI17+AJ17+AK17-AL17,0)+IF(AU17&lt;BS17,AQ17+AR17+AS17-AT17,0)+IF(BC17&lt;BS17,AY17+AZ17+BA17-BB17,0)+IF(BK17&lt;BS17,BG17+BH17+BI17-BJ17,0)+IF(BS17&lt;BS17,BO17+BP17+BQ17-BR17,0)+IF(CA17&lt;BS17,BW17+BX17+BY17-BZ17,0)+IF(CI17&lt;BS17,CE17+CF17+CG17-CH17,0))))))</f>
        <v>0</v>
      </c>
      <c r="BU17" s="3">
        <f>IF(Inputs!$B$27&lt;&gt;"Ready","PENDING INPUTS",MIN((BO17+BP17+BQ17),IF(D17&gt;C17,IF(D17=0,0,BR17*C17/D17),BR17+BT17)))</f>
        <v>0</v>
      </c>
      <c r="BV17" s="3">
        <f>IF(Inputs!$B$27&lt;&gt;"Ready","PENDING INPUTS",MAX(0,(BO17+BP17+BQ17)-BU17))</f>
        <v>0</v>
      </c>
      <c r="BW17" s="3">
        <f>IF(Inputs!$B$27&lt;&gt;"Ready","PENDING INPUTS",CD16)</f>
        <v>0</v>
      </c>
      <c r="BX17" s="3">
        <f>IF(Inputs!$B$27&lt;&gt;"Ready","PENDING INPUTS",IF(A17&lt;=Inputs!$B$6,ROUND(BW17*Inputs!C22/12,2),0))</f>
        <v>0</v>
      </c>
      <c r="BY17" s="3">
        <f>IF(Inputs!$B$27&lt;&gt;"Ready","PENDING INPUTS",IF(AND(A17&lt;=Inputs!$B$6,BW17&gt;0),Inputs!G22,0))</f>
        <v>0</v>
      </c>
      <c r="BZ17" s="3">
        <f>IF(Inputs!$B$27&lt;&gt;"Ready","PENDING INPUTS",IF(A17&gt;Inputs!$B$6,0,MIN((BW17+BX17+BY17),IF(Inputs!H22=1,Inputs!D22,MAX(Inputs!F22,ROUND(BW17*Inputs!E22+BX17+BY17,2))))))</f>
        <v>0</v>
      </c>
      <c r="CA17">
        <f>IF(Inputs!$B$27&lt;&gt;"Ready","PENDING INPUTS",IF(BW17&lt;=0,99,1+IF(AND(K17&gt;0,OR(K17&lt;BW17,AND(K17=BW17,0&lt;8))),1,0)+IF(AND(S17&gt;0,OR(S17&lt;BW17,AND(S17=BW17,1&lt;8))),1,0)+IF(AND(AA17&gt;0,OR(AA17&lt;BW17,AND(AA17=BW17,2&lt;8))),1,0)+IF(AND(AI17&gt;0,OR(AI17&lt;BW17,AND(AI17=BW17,3&lt;8))),1,0)+IF(AND(AQ17&gt;0,OR(AQ17&lt;BW17,AND(AQ17=BW17,4&lt;8))),1,0)+IF(AND(AY17&gt;0,OR(AY17&lt;BW17,AND(AY17=BW17,5&lt;8))),1,0)+IF(AND(BG17&gt;0,OR(BG17&lt;BW17,AND(BG17=BW17,6&lt;8))),1,0)+IF(AND(BO17&gt;0,OR(BO17&lt;BW17,AND(BO17=BW17,7&lt;8))),1,0)+IF(AND(CE17&gt;0,OR(CE17&lt;BW17,AND(CE17=BW17,9&lt;8))),1,0)))</f>
        <v>99</v>
      </c>
      <c r="CB17" s="3">
        <f>IF(Inputs!$B$27&lt;&gt;"Ready","PENDING INPUTS",IF(A17&gt;Inputs!$B$6,0,MIN(MAX(0,(BW17+BX17+BY17)-BZ17),MAX(0,C17-D17-(IF(O17&lt;CA17,K17+L17+M17-N17,0)+IF(W17&lt;CA17,S17+T17+U17-V17,0)+IF(AE17&lt;CA17,AA17+AB17+AC17-AD17,0)+IF(AM17&lt;CA17,AI17+AJ17+AK17-AL17,0)+IF(AU17&lt;CA17,AQ17+AR17+AS17-AT17,0)+IF(BC17&lt;CA17,AY17+AZ17+BA17-BB17,0)+IF(BK17&lt;CA17,BG17+BH17+BI17-BJ17,0)+IF(BS17&lt;CA17,BO17+BP17+BQ17-BR17,0)+IF(CA17&lt;CA17,BW17+BX17+BY17-BZ17,0)+IF(CI17&lt;CA17,CE17+CF17+CG17-CH17,0))))))</f>
        <v>0</v>
      </c>
      <c r="CC17" s="3">
        <f>IF(Inputs!$B$27&lt;&gt;"Ready","PENDING INPUTS",MIN((BW17+BX17+BY17),IF(D17&gt;C17,IF(D17=0,0,BZ17*C17/D17),BZ17+CB17)))</f>
        <v>0</v>
      </c>
      <c r="CD17" s="3">
        <f>IF(Inputs!$B$27&lt;&gt;"Ready","PENDING INPUTS",MAX(0,(BW17+BX17+BY17)-CC17))</f>
        <v>0</v>
      </c>
      <c r="CE17" s="3">
        <f>IF(Inputs!$B$27&lt;&gt;"Ready","PENDING INPUTS",CL16)</f>
        <v>0</v>
      </c>
      <c r="CF17" s="3">
        <f>IF(Inputs!$B$27&lt;&gt;"Ready","PENDING INPUTS",IF(A17&lt;=Inputs!$B$6,ROUND(CE17*Inputs!C23/12,2),0))</f>
        <v>0</v>
      </c>
      <c r="CG17" s="3">
        <f>IF(Inputs!$B$27&lt;&gt;"Ready","PENDING INPUTS",IF(AND(A17&lt;=Inputs!$B$6,CE17&gt;0),Inputs!G23,0))</f>
        <v>0</v>
      </c>
      <c r="CH17" s="3">
        <f>IF(Inputs!$B$27&lt;&gt;"Ready","PENDING INPUTS",IF(A17&gt;Inputs!$B$6,0,MIN((CE17+CF17+CG17),IF(Inputs!H23=1,Inputs!D23,MAX(Inputs!F23,ROUND(CE17*Inputs!E23+CF17+CG17,2))))))</f>
        <v>0</v>
      </c>
      <c r="CI17">
        <f>IF(Inputs!$B$27&lt;&gt;"Ready","PENDING INPUTS",IF(CE17&lt;=0,99,1+IF(AND(K17&gt;0,OR(K17&lt;CE17,AND(K17=CE17,0&lt;9))),1,0)+IF(AND(S17&gt;0,OR(S17&lt;CE17,AND(S17=CE17,1&lt;9))),1,0)+IF(AND(AA17&gt;0,OR(AA17&lt;CE17,AND(AA17=CE17,2&lt;9))),1,0)+IF(AND(AI17&gt;0,OR(AI17&lt;CE17,AND(AI17=CE17,3&lt;9))),1,0)+IF(AND(AQ17&gt;0,OR(AQ17&lt;CE17,AND(AQ17=CE17,4&lt;9))),1,0)+IF(AND(AY17&gt;0,OR(AY17&lt;CE17,AND(AY17=CE17,5&lt;9))),1,0)+IF(AND(BG17&gt;0,OR(BG17&lt;CE17,AND(BG17=CE17,6&lt;9))),1,0)+IF(AND(BO17&gt;0,OR(BO17&lt;CE17,AND(BO17=CE17,7&lt;9))),1,0)+IF(AND(BW17&gt;0,OR(BW17&lt;CE17,AND(BW17=CE17,8&lt;9))),1,0)))</f>
        <v>99</v>
      </c>
      <c r="CJ17" s="3">
        <f>IF(Inputs!$B$27&lt;&gt;"Ready","PENDING INPUTS",IF(A17&gt;Inputs!$B$6,0,MIN(MAX(0,(CE17+CF17+CG17)-CH17),MAX(0,C17-D17-(IF(O17&lt;CI17,K17+L17+M17-N17,0)+IF(W17&lt;CI17,S17+T17+U17-V17,0)+IF(AE17&lt;CI17,AA17+AB17+AC17-AD17,0)+IF(AM17&lt;CI17,AI17+AJ17+AK17-AL17,0)+IF(AU17&lt;CI17,AQ17+AR17+AS17-AT17,0)+IF(BC17&lt;CI17,AY17+AZ17+BA17-BB17,0)+IF(BK17&lt;CI17,BG17+BH17+BI17-BJ17,0)+IF(BS17&lt;CI17,BO17+BP17+BQ17-BR17,0)+IF(CA17&lt;CI17,BW17+BX17+BY17-BZ17,0)+IF(CI17&lt;CI17,CE17+CF17+CG17-CH17,0))))))</f>
        <v>0</v>
      </c>
      <c r="CK17" s="3">
        <f>IF(Inputs!$B$27&lt;&gt;"Ready","PENDING INPUTS",MIN((CE17+CF17+CG17),IF(D17&gt;C17,IF(D17=0,0,CH17*C17/D17),CH17+CJ17)))</f>
        <v>0</v>
      </c>
      <c r="CL17" s="3">
        <f>IF(Inputs!$B$27&lt;&gt;"Ready","PENDING INPUTS",MAX(0,(CE17+CF17+CG17)-CK17))</f>
        <v>0</v>
      </c>
    </row>
    <row r="18" spans="1:90" ht="27.95" customHeight="1" x14ac:dyDescent="0.25">
      <c r="A18">
        <v>14</v>
      </c>
      <c r="B18" s="13">
        <f>IF(Inputs!$B$27&lt;&gt;"Ready","PENDING INPUTS",EDATE(Inputs!$B$5,A18-1))</f>
        <v>46692</v>
      </c>
      <c r="C18" s="3">
        <f>IF(Inputs!$B$27&lt;&gt;"Ready","PENDING INPUTS",IF(A18&lt;=Inputs!$B$6,MAX(0,Inputs!$B$4+IF(A18=Inputs!$B$7,Inputs!$B$8,0)+IF(A18=Inputs!$B$9,Inputs!$B$10,0)),0))</f>
        <v>0</v>
      </c>
      <c r="D18" s="3">
        <f>IF(Inputs!$B$27&lt;&gt;"Ready","PENDING INPUTS",SUM(N18,V18,AD18,AL18,AT18,BB18,BJ18,BR18,BZ18,CH18))</f>
        <v>0</v>
      </c>
      <c r="E18" s="3">
        <f>IF(Inputs!$B$27&lt;&gt;"Ready","PENDING INPUTS",MAX(0,D18-C18))</f>
        <v>0</v>
      </c>
      <c r="F18" s="3">
        <f>IF(Inputs!$B$27&lt;&gt;"Ready","PENDING INPUTS",SUM(Q18,Y18,AG18,AO18,AW18,BE18,BM18,BU18,CC18,CK18))</f>
        <v>0</v>
      </c>
      <c r="G18" s="3">
        <f>IF(Inputs!$B$27&lt;&gt;"Ready","PENDING INPUTS",SUM(L18,T18,AB18,AJ18,AR18,AZ18,BH18,BP18,BX18,CF18))</f>
        <v>0</v>
      </c>
      <c r="H18" s="3">
        <f>IF(Inputs!$B$27&lt;&gt;"Ready","PENDING INPUTS",SUM(M18,U18,AC18,AK18,AS18,BA18,BI18,BQ18,BY18,CG18))</f>
        <v>0</v>
      </c>
      <c r="I18" s="3">
        <f>IF(Inputs!$B$27&lt;&gt;"Ready","PENDING INPUTS",SUM(R18,Z18,AH18,AP18,AX18,BF18,BN18,BV18,CD18,CL18))</f>
        <v>0</v>
      </c>
      <c r="J18" t="str">
        <f>IF(Inputs!$B$27&lt;&gt;"Ready","PENDING INPUTS",IF(A18&gt;Inputs!$B$6,"Beyond horizon",IF(E18&gt;0.005,"MINIMUM SHORTFALL",IF(I18&lt;0.005,"Paid off","In progress"))))</f>
        <v>Paid off</v>
      </c>
      <c r="K18" s="3">
        <f>IF(Inputs!$B$27&lt;&gt;"Ready","PENDING INPUTS",R17)</f>
        <v>0</v>
      </c>
      <c r="L18" s="3">
        <f>IF(Inputs!$B$27&lt;&gt;"Ready","PENDING INPUTS",IF(A18&lt;=Inputs!$B$6,ROUND(K18*Inputs!C14/12,2),0))</f>
        <v>0</v>
      </c>
      <c r="M18" s="3">
        <f>IF(Inputs!$B$27&lt;&gt;"Ready","PENDING INPUTS",IF(AND(A18&lt;=Inputs!$B$6,K18&gt;0),Inputs!G14,0))</f>
        <v>0</v>
      </c>
      <c r="N18" s="3">
        <f>IF(Inputs!$B$27&lt;&gt;"Ready","PENDING INPUTS",IF(A18&gt;Inputs!$B$6,0,MIN((K18+L18+M18),IF(Inputs!H14=1,Inputs!D14,MAX(Inputs!F14,ROUND(K18*Inputs!E14+L18+M18,2))))))</f>
        <v>0</v>
      </c>
      <c r="O18">
        <f>IF(Inputs!$B$27&lt;&gt;"Ready","PENDING INPUTS",IF(K18&lt;=0,99,1+IF(AND(S18&gt;0,OR(S18&lt;K18,AND(S18=K18,1&lt;0))),1,0)+IF(AND(AA18&gt;0,OR(AA18&lt;K18,AND(AA18=K18,2&lt;0))),1,0)+IF(AND(AI18&gt;0,OR(AI18&lt;K18,AND(AI18=K18,3&lt;0))),1,0)+IF(AND(AQ18&gt;0,OR(AQ18&lt;K18,AND(AQ18=K18,4&lt;0))),1,0)+IF(AND(AY18&gt;0,OR(AY18&lt;K18,AND(AY18=K18,5&lt;0))),1,0)+IF(AND(BG18&gt;0,OR(BG18&lt;K18,AND(BG18=K18,6&lt;0))),1,0)+IF(AND(BO18&gt;0,OR(BO18&lt;K18,AND(BO18=K18,7&lt;0))),1,0)+IF(AND(BW18&gt;0,OR(BW18&lt;K18,AND(BW18=K18,8&lt;0))),1,0)+IF(AND(CE18&gt;0,OR(CE18&lt;K18,AND(CE18=K18,9&lt;0))),1,0)))</f>
        <v>99</v>
      </c>
      <c r="P18" s="3">
        <f>IF(Inputs!$B$27&lt;&gt;"Ready","PENDING INPUTS",IF(A18&gt;Inputs!$B$6,0,MIN(MAX(0,(K18+L18+M18)-N18),MAX(0,C18-D18-(IF(O18&lt;O18,K18+L18+M18-N18,0)+IF(W18&lt;O18,S18+T18+U18-V18,0)+IF(AE18&lt;O18,AA18+AB18+AC18-AD18,0)+IF(AM18&lt;O18,AI18+AJ18+AK18-AL18,0)+IF(AU18&lt;O18,AQ18+AR18+AS18-AT18,0)+IF(BC18&lt;O18,AY18+AZ18+BA18-BB18,0)+IF(BK18&lt;O18,BG18+BH18+BI18-BJ18,0)+IF(BS18&lt;O18,BO18+BP18+BQ18-BR18,0)+IF(CA18&lt;O18,BW18+BX18+BY18-BZ18,0)+IF(CI18&lt;O18,CE18+CF18+CG18-CH18,0))))))</f>
        <v>0</v>
      </c>
      <c r="Q18" s="3">
        <f>IF(Inputs!$B$27&lt;&gt;"Ready","PENDING INPUTS",MIN((K18+L18+M18),IF(D18&gt;C18,IF(D18=0,0,N18*C18/D18),N18+P18)))</f>
        <v>0</v>
      </c>
      <c r="R18" s="3">
        <f>IF(Inputs!$B$27&lt;&gt;"Ready","PENDING INPUTS",MAX(0,(K18+L18+M18)-Q18))</f>
        <v>0</v>
      </c>
      <c r="S18" s="3">
        <f>IF(Inputs!$B$27&lt;&gt;"Ready","PENDING INPUTS",Z17)</f>
        <v>0</v>
      </c>
      <c r="T18" s="3">
        <f>IF(Inputs!$B$27&lt;&gt;"Ready","PENDING INPUTS",IF(A18&lt;=Inputs!$B$6,ROUND(S18*Inputs!C15/12,2),0))</f>
        <v>0</v>
      </c>
      <c r="U18" s="3">
        <f>IF(Inputs!$B$27&lt;&gt;"Ready","PENDING INPUTS",IF(AND(A18&lt;=Inputs!$B$6,S18&gt;0),Inputs!G15,0))</f>
        <v>0</v>
      </c>
      <c r="V18" s="3">
        <f>IF(Inputs!$B$27&lt;&gt;"Ready","PENDING INPUTS",IF(A18&gt;Inputs!$B$6,0,MIN((S18+T18+U18),IF(Inputs!H15=1,Inputs!D15,MAX(Inputs!F15,ROUND(S18*Inputs!E15+T18+U18,2))))))</f>
        <v>0</v>
      </c>
      <c r="W18">
        <f>IF(Inputs!$B$27&lt;&gt;"Ready","PENDING INPUTS",IF(S18&lt;=0,99,1+IF(AND(K18&gt;0,OR(K18&lt;S18,AND(K18=S18,0&lt;1))),1,0)+IF(AND(AA18&gt;0,OR(AA18&lt;S18,AND(AA18=S18,2&lt;1))),1,0)+IF(AND(AI18&gt;0,OR(AI18&lt;S18,AND(AI18=S18,3&lt;1))),1,0)+IF(AND(AQ18&gt;0,OR(AQ18&lt;S18,AND(AQ18=S18,4&lt;1))),1,0)+IF(AND(AY18&gt;0,OR(AY18&lt;S18,AND(AY18=S18,5&lt;1))),1,0)+IF(AND(BG18&gt;0,OR(BG18&lt;S18,AND(BG18=S18,6&lt;1))),1,0)+IF(AND(BO18&gt;0,OR(BO18&lt;S18,AND(BO18=S18,7&lt;1))),1,0)+IF(AND(BW18&gt;0,OR(BW18&lt;S18,AND(BW18=S18,8&lt;1))),1,0)+IF(AND(CE18&gt;0,OR(CE18&lt;S18,AND(CE18=S18,9&lt;1))),1,0)))</f>
        <v>99</v>
      </c>
      <c r="X18" s="3">
        <f>IF(Inputs!$B$27&lt;&gt;"Ready","PENDING INPUTS",IF(A18&gt;Inputs!$B$6,0,MIN(MAX(0,(S18+T18+U18)-V18),MAX(0,C18-D18-(IF(O18&lt;W18,K18+L18+M18-N18,0)+IF(W18&lt;W18,S18+T18+U18-V18,0)+IF(AE18&lt;W18,AA18+AB18+AC18-AD18,0)+IF(AM18&lt;W18,AI18+AJ18+AK18-AL18,0)+IF(AU18&lt;W18,AQ18+AR18+AS18-AT18,0)+IF(BC18&lt;W18,AY18+AZ18+BA18-BB18,0)+IF(BK18&lt;W18,BG18+BH18+BI18-BJ18,0)+IF(BS18&lt;W18,BO18+BP18+BQ18-BR18,0)+IF(CA18&lt;W18,BW18+BX18+BY18-BZ18,0)+IF(CI18&lt;W18,CE18+CF18+CG18-CH18,0))))))</f>
        <v>0</v>
      </c>
      <c r="Y18" s="3">
        <f>IF(Inputs!$B$27&lt;&gt;"Ready","PENDING INPUTS",MIN((S18+T18+U18),IF(D18&gt;C18,IF(D18=0,0,V18*C18/D18),V18+X18)))</f>
        <v>0</v>
      </c>
      <c r="Z18" s="3">
        <f>IF(Inputs!$B$27&lt;&gt;"Ready","PENDING INPUTS",MAX(0,(S18+T18+U18)-Y18))</f>
        <v>0</v>
      </c>
      <c r="AA18" s="3">
        <f>IF(Inputs!$B$27&lt;&gt;"Ready","PENDING INPUTS",AH17)</f>
        <v>0</v>
      </c>
      <c r="AB18" s="3">
        <f>IF(Inputs!$B$27&lt;&gt;"Ready","PENDING INPUTS",IF(A18&lt;=Inputs!$B$6,ROUND(AA18*Inputs!C16/12,2),0))</f>
        <v>0</v>
      </c>
      <c r="AC18" s="3">
        <f>IF(Inputs!$B$27&lt;&gt;"Ready","PENDING INPUTS",IF(AND(A18&lt;=Inputs!$B$6,AA18&gt;0),Inputs!G16,0))</f>
        <v>0</v>
      </c>
      <c r="AD18" s="3">
        <f>IF(Inputs!$B$27&lt;&gt;"Ready","PENDING INPUTS",IF(A18&gt;Inputs!$B$6,0,MIN((AA18+AB18+AC18),IF(Inputs!H16=1,Inputs!D16,MAX(Inputs!F16,ROUND(AA18*Inputs!E16+AB18+AC18,2))))))</f>
        <v>0</v>
      </c>
      <c r="AE18">
        <f>IF(Inputs!$B$27&lt;&gt;"Ready","PENDING INPUTS",IF(AA18&lt;=0,99,1+IF(AND(K18&gt;0,OR(K18&lt;AA18,AND(K18=AA18,0&lt;2))),1,0)+IF(AND(S18&gt;0,OR(S18&lt;AA18,AND(S18=AA18,1&lt;2))),1,0)+IF(AND(AI18&gt;0,OR(AI18&lt;AA18,AND(AI18=AA18,3&lt;2))),1,0)+IF(AND(AQ18&gt;0,OR(AQ18&lt;AA18,AND(AQ18=AA18,4&lt;2))),1,0)+IF(AND(AY18&gt;0,OR(AY18&lt;AA18,AND(AY18=AA18,5&lt;2))),1,0)+IF(AND(BG18&gt;0,OR(BG18&lt;AA18,AND(BG18=AA18,6&lt;2))),1,0)+IF(AND(BO18&gt;0,OR(BO18&lt;AA18,AND(BO18=AA18,7&lt;2))),1,0)+IF(AND(BW18&gt;0,OR(BW18&lt;AA18,AND(BW18=AA18,8&lt;2))),1,0)+IF(AND(CE18&gt;0,OR(CE18&lt;AA18,AND(CE18=AA18,9&lt;2))),1,0)))</f>
        <v>99</v>
      </c>
      <c r="AF18" s="3">
        <f>IF(Inputs!$B$27&lt;&gt;"Ready","PENDING INPUTS",IF(A18&gt;Inputs!$B$6,0,MIN(MAX(0,(AA18+AB18+AC18)-AD18),MAX(0,C18-D18-(IF(O18&lt;AE18,K18+L18+M18-N18,0)+IF(W18&lt;AE18,S18+T18+U18-V18,0)+IF(AE18&lt;AE18,AA18+AB18+AC18-AD18,0)+IF(AM18&lt;AE18,AI18+AJ18+AK18-AL18,0)+IF(AU18&lt;AE18,AQ18+AR18+AS18-AT18,0)+IF(BC18&lt;AE18,AY18+AZ18+BA18-BB18,0)+IF(BK18&lt;AE18,BG18+BH18+BI18-BJ18,0)+IF(BS18&lt;AE18,BO18+BP18+BQ18-BR18,0)+IF(CA18&lt;AE18,BW18+BX18+BY18-BZ18,0)+IF(CI18&lt;AE18,CE18+CF18+CG18-CH18,0))))))</f>
        <v>0</v>
      </c>
      <c r="AG18" s="3">
        <f>IF(Inputs!$B$27&lt;&gt;"Ready","PENDING INPUTS",MIN((AA18+AB18+AC18),IF(D18&gt;C18,IF(D18=0,0,AD18*C18/D18),AD18+AF18)))</f>
        <v>0</v>
      </c>
      <c r="AH18" s="3">
        <f>IF(Inputs!$B$27&lt;&gt;"Ready","PENDING INPUTS",MAX(0,(AA18+AB18+AC18)-AG18))</f>
        <v>0</v>
      </c>
      <c r="AI18" s="3">
        <f>IF(Inputs!$B$27&lt;&gt;"Ready","PENDING INPUTS",AP17)</f>
        <v>0</v>
      </c>
      <c r="AJ18" s="3">
        <f>IF(Inputs!$B$27&lt;&gt;"Ready","PENDING INPUTS",IF(A18&lt;=Inputs!$B$6,ROUND(AI18*Inputs!C17/12,2),0))</f>
        <v>0</v>
      </c>
      <c r="AK18" s="3">
        <f>IF(Inputs!$B$27&lt;&gt;"Ready","PENDING INPUTS",IF(AND(A18&lt;=Inputs!$B$6,AI18&gt;0),Inputs!G17,0))</f>
        <v>0</v>
      </c>
      <c r="AL18" s="3">
        <f>IF(Inputs!$B$27&lt;&gt;"Ready","PENDING INPUTS",IF(A18&gt;Inputs!$B$6,0,MIN((AI18+AJ18+AK18),IF(Inputs!H17=1,Inputs!D17,MAX(Inputs!F17,ROUND(AI18*Inputs!E17+AJ18+AK18,2))))))</f>
        <v>0</v>
      </c>
      <c r="AM18">
        <f>IF(Inputs!$B$27&lt;&gt;"Ready","PENDING INPUTS",IF(AI18&lt;=0,99,1+IF(AND(K18&gt;0,OR(K18&lt;AI18,AND(K18=AI18,0&lt;3))),1,0)+IF(AND(S18&gt;0,OR(S18&lt;AI18,AND(S18=AI18,1&lt;3))),1,0)+IF(AND(AA18&gt;0,OR(AA18&lt;AI18,AND(AA18=AI18,2&lt;3))),1,0)+IF(AND(AQ18&gt;0,OR(AQ18&lt;AI18,AND(AQ18=AI18,4&lt;3))),1,0)+IF(AND(AY18&gt;0,OR(AY18&lt;AI18,AND(AY18=AI18,5&lt;3))),1,0)+IF(AND(BG18&gt;0,OR(BG18&lt;AI18,AND(BG18=AI18,6&lt;3))),1,0)+IF(AND(BO18&gt;0,OR(BO18&lt;AI18,AND(BO18=AI18,7&lt;3))),1,0)+IF(AND(BW18&gt;0,OR(BW18&lt;AI18,AND(BW18=AI18,8&lt;3))),1,0)+IF(AND(CE18&gt;0,OR(CE18&lt;AI18,AND(CE18=AI18,9&lt;3))),1,0)))</f>
        <v>99</v>
      </c>
      <c r="AN18" s="3">
        <f>IF(Inputs!$B$27&lt;&gt;"Ready","PENDING INPUTS",IF(A18&gt;Inputs!$B$6,0,MIN(MAX(0,(AI18+AJ18+AK18)-AL18),MAX(0,C18-D18-(IF(O18&lt;AM18,K18+L18+M18-N18,0)+IF(W18&lt;AM18,S18+T18+U18-V18,0)+IF(AE18&lt;AM18,AA18+AB18+AC18-AD18,0)+IF(AM18&lt;AM18,AI18+AJ18+AK18-AL18,0)+IF(AU18&lt;AM18,AQ18+AR18+AS18-AT18,0)+IF(BC18&lt;AM18,AY18+AZ18+BA18-BB18,0)+IF(BK18&lt;AM18,BG18+BH18+BI18-BJ18,0)+IF(BS18&lt;AM18,BO18+BP18+BQ18-BR18,0)+IF(CA18&lt;AM18,BW18+BX18+BY18-BZ18,0)+IF(CI18&lt;AM18,CE18+CF18+CG18-CH18,0))))))</f>
        <v>0</v>
      </c>
      <c r="AO18" s="3">
        <f>IF(Inputs!$B$27&lt;&gt;"Ready","PENDING INPUTS",MIN((AI18+AJ18+AK18),IF(D18&gt;C18,IF(D18=0,0,AL18*C18/D18),AL18+AN18)))</f>
        <v>0</v>
      </c>
      <c r="AP18" s="3">
        <f>IF(Inputs!$B$27&lt;&gt;"Ready","PENDING INPUTS",MAX(0,(AI18+AJ18+AK18)-AO18))</f>
        <v>0</v>
      </c>
      <c r="AQ18" s="3">
        <f>IF(Inputs!$B$27&lt;&gt;"Ready","PENDING INPUTS",AX17)</f>
        <v>0</v>
      </c>
      <c r="AR18" s="3">
        <f>IF(Inputs!$B$27&lt;&gt;"Ready","PENDING INPUTS",IF(A18&lt;=Inputs!$B$6,ROUND(AQ18*Inputs!C18/12,2),0))</f>
        <v>0</v>
      </c>
      <c r="AS18" s="3">
        <f>IF(Inputs!$B$27&lt;&gt;"Ready","PENDING INPUTS",IF(AND(A18&lt;=Inputs!$B$6,AQ18&gt;0),Inputs!G18,0))</f>
        <v>0</v>
      </c>
      <c r="AT18" s="3">
        <f>IF(Inputs!$B$27&lt;&gt;"Ready","PENDING INPUTS",IF(A18&gt;Inputs!$B$6,0,MIN((AQ18+AR18+AS18),IF(Inputs!H18=1,Inputs!D18,MAX(Inputs!F18,ROUND(AQ18*Inputs!E18+AR18+AS18,2))))))</f>
        <v>0</v>
      </c>
      <c r="AU18">
        <f>IF(Inputs!$B$27&lt;&gt;"Ready","PENDING INPUTS",IF(AQ18&lt;=0,99,1+IF(AND(K18&gt;0,OR(K18&lt;AQ18,AND(K18=AQ18,0&lt;4))),1,0)+IF(AND(S18&gt;0,OR(S18&lt;AQ18,AND(S18=AQ18,1&lt;4))),1,0)+IF(AND(AA18&gt;0,OR(AA18&lt;AQ18,AND(AA18=AQ18,2&lt;4))),1,0)+IF(AND(AI18&gt;0,OR(AI18&lt;AQ18,AND(AI18=AQ18,3&lt;4))),1,0)+IF(AND(AY18&gt;0,OR(AY18&lt;AQ18,AND(AY18=AQ18,5&lt;4))),1,0)+IF(AND(BG18&gt;0,OR(BG18&lt;AQ18,AND(BG18=AQ18,6&lt;4))),1,0)+IF(AND(BO18&gt;0,OR(BO18&lt;AQ18,AND(BO18=AQ18,7&lt;4))),1,0)+IF(AND(BW18&gt;0,OR(BW18&lt;AQ18,AND(BW18=AQ18,8&lt;4))),1,0)+IF(AND(CE18&gt;0,OR(CE18&lt;AQ18,AND(CE18=AQ18,9&lt;4))),1,0)))</f>
        <v>99</v>
      </c>
      <c r="AV18" s="3">
        <f>IF(Inputs!$B$27&lt;&gt;"Ready","PENDING INPUTS",IF(A18&gt;Inputs!$B$6,0,MIN(MAX(0,(AQ18+AR18+AS18)-AT18),MAX(0,C18-D18-(IF(O18&lt;AU18,K18+L18+M18-N18,0)+IF(W18&lt;AU18,S18+T18+U18-V18,0)+IF(AE18&lt;AU18,AA18+AB18+AC18-AD18,0)+IF(AM18&lt;AU18,AI18+AJ18+AK18-AL18,0)+IF(AU18&lt;AU18,AQ18+AR18+AS18-AT18,0)+IF(BC18&lt;AU18,AY18+AZ18+BA18-BB18,0)+IF(BK18&lt;AU18,BG18+BH18+BI18-BJ18,0)+IF(BS18&lt;AU18,BO18+BP18+BQ18-BR18,0)+IF(CA18&lt;AU18,BW18+BX18+BY18-BZ18,0)+IF(CI18&lt;AU18,CE18+CF18+CG18-CH18,0))))))</f>
        <v>0</v>
      </c>
      <c r="AW18" s="3">
        <f>IF(Inputs!$B$27&lt;&gt;"Ready","PENDING INPUTS",MIN((AQ18+AR18+AS18),IF(D18&gt;C18,IF(D18=0,0,AT18*C18/D18),AT18+AV18)))</f>
        <v>0</v>
      </c>
      <c r="AX18" s="3">
        <f>IF(Inputs!$B$27&lt;&gt;"Ready","PENDING INPUTS",MAX(0,(AQ18+AR18+AS18)-AW18))</f>
        <v>0</v>
      </c>
      <c r="AY18" s="3">
        <f>IF(Inputs!$B$27&lt;&gt;"Ready","PENDING INPUTS",BF17)</f>
        <v>0</v>
      </c>
      <c r="AZ18" s="3">
        <f>IF(Inputs!$B$27&lt;&gt;"Ready","PENDING INPUTS",IF(A18&lt;=Inputs!$B$6,ROUND(AY18*Inputs!C19/12,2),0))</f>
        <v>0</v>
      </c>
      <c r="BA18" s="3">
        <f>IF(Inputs!$B$27&lt;&gt;"Ready","PENDING INPUTS",IF(AND(A18&lt;=Inputs!$B$6,AY18&gt;0),Inputs!G19,0))</f>
        <v>0</v>
      </c>
      <c r="BB18" s="3">
        <f>IF(Inputs!$B$27&lt;&gt;"Ready","PENDING INPUTS",IF(A18&gt;Inputs!$B$6,0,MIN((AY18+AZ18+BA18),IF(Inputs!H19=1,Inputs!D19,MAX(Inputs!F19,ROUND(AY18*Inputs!E19+AZ18+BA18,2))))))</f>
        <v>0</v>
      </c>
      <c r="BC18">
        <f>IF(Inputs!$B$27&lt;&gt;"Ready","PENDING INPUTS",IF(AY18&lt;=0,99,1+IF(AND(K18&gt;0,OR(K18&lt;AY18,AND(K18=AY18,0&lt;5))),1,0)+IF(AND(S18&gt;0,OR(S18&lt;AY18,AND(S18=AY18,1&lt;5))),1,0)+IF(AND(AA18&gt;0,OR(AA18&lt;AY18,AND(AA18=AY18,2&lt;5))),1,0)+IF(AND(AI18&gt;0,OR(AI18&lt;AY18,AND(AI18=AY18,3&lt;5))),1,0)+IF(AND(AQ18&gt;0,OR(AQ18&lt;AY18,AND(AQ18=AY18,4&lt;5))),1,0)+IF(AND(BG18&gt;0,OR(BG18&lt;AY18,AND(BG18=AY18,6&lt;5))),1,0)+IF(AND(BO18&gt;0,OR(BO18&lt;AY18,AND(BO18=AY18,7&lt;5))),1,0)+IF(AND(BW18&gt;0,OR(BW18&lt;AY18,AND(BW18=AY18,8&lt;5))),1,0)+IF(AND(CE18&gt;0,OR(CE18&lt;AY18,AND(CE18=AY18,9&lt;5))),1,0)))</f>
        <v>99</v>
      </c>
      <c r="BD18" s="3">
        <f>IF(Inputs!$B$27&lt;&gt;"Ready","PENDING INPUTS",IF(A18&gt;Inputs!$B$6,0,MIN(MAX(0,(AY18+AZ18+BA18)-BB18),MAX(0,C18-D18-(IF(O18&lt;BC18,K18+L18+M18-N18,0)+IF(W18&lt;BC18,S18+T18+U18-V18,0)+IF(AE18&lt;BC18,AA18+AB18+AC18-AD18,0)+IF(AM18&lt;BC18,AI18+AJ18+AK18-AL18,0)+IF(AU18&lt;BC18,AQ18+AR18+AS18-AT18,0)+IF(BC18&lt;BC18,AY18+AZ18+BA18-BB18,0)+IF(BK18&lt;BC18,BG18+BH18+BI18-BJ18,0)+IF(BS18&lt;BC18,BO18+BP18+BQ18-BR18,0)+IF(CA18&lt;BC18,BW18+BX18+BY18-BZ18,0)+IF(CI18&lt;BC18,CE18+CF18+CG18-CH18,0))))))</f>
        <v>0</v>
      </c>
      <c r="BE18" s="3">
        <f>IF(Inputs!$B$27&lt;&gt;"Ready","PENDING INPUTS",MIN((AY18+AZ18+BA18),IF(D18&gt;C18,IF(D18=0,0,BB18*C18/D18),BB18+BD18)))</f>
        <v>0</v>
      </c>
      <c r="BF18" s="3">
        <f>IF(Inputs!$B$27&lt;&gt;"Ready","PENDING INPUTS",MAX(0,(AY18+AZ18+BA18)-BE18))</f>
        <v>0</v>
      </c>
      <c r="BG18" s="3">
        <f>IF(Inputs!$B$27&lt;&gt;"Ready","PENDING INPUTS",BN17)</f>
        <v>0</v>
      </c>
      <c r="BH18" s="3">
        <f>IF(Inputs!$B$27&lt;&gt;"Ready","PENDING INPUTS",IF(A18&lt;=Inputs!$B$6,ROUND(BG18*Inputs!C20/12,2),0))</f>
        <v>0</v>
      </c>
      <c r="BI18" s="3">
        <f>IF(Inputs!$B$27&lt;&gt;"Ready","PENDING INPUTS",IF(AND(A18&lt;=Inputs!$B$6,BG18&gt;0),Inputs!G20,0))</f>
        <v>0</v>
      </c>
      <c r="BJ18" s="3">
        <f>IF(Inputs!$B$27&lt;&gt;"Ready","PENDING INPUTS",IF(A18&gt;Inputs!$B$6,0,MIN((BG18+BH18+BI18),IF(Inputs!H20=1,Inputs!D20,MAX(Inputs!F20,ROUND(BG18*Inputs!E20+BH18+BI18,2))))))</f>
        <v>0</v>
      </c>
      <c r="BK18">
        <f>IF(Inputs!$B$27&lt;&gt;"Ready","PENDING INPUTS",IF(BG18&lt;=0,99,1+IF(AND(K18&gt;0,OR(K18&lt;BG18,AND(K18=BG18,0&lt;6))),1,0)+IF(AND(S18&gt;0,OR(S18&lt;BG18,AND(S18=BG18,1&lt;6))),1,0)+IF(AND(AA18&gt;0,OR(AA18&lt;BG18,AND(AA18=BG18,2&lt;6))),1,0)+IF(AND(AI18&gt;0,OR(AI18&lt;BG18,AND(AI18=BG18,3&lt;6))),1,0)+IF(AND(AQ18&gt;0,OR(AQ18&lt;BG18,AND(AQ18=BG18,4&lt;6))),1,0)+IF(AND(AY18&gt;0,OR(AY18&lt;BG18,AND(AY18=BG18,5&lt;6))),1,0)+IF(AND(BO18&gt;0,OR(BO18&lt;BG18,AND(BO18=BG18,7&lt;6))),1,0)+IF(AND(BW18&gt;0,OR(BW18&lt;BG18,AND(BW18=BG18,8&lt;6))),1,0)+IF(AND(CE18&gt;0,OR(CE18&lt;BG18,AND(CE18=BG18,9&lt;6))),1,0)))</f>
        <v>99</v>
      </c>
      <c r="BL18" s="3">
        <f>IF(Inputs!$B$27&lt;&gt;"Ready","PENDING INPUTS",IF(A18&gt;Inputs!$B$6,0,MIN(MAX(0,(BG18+BH18+BI18)-BJ18),MAX(0,C18-D18-(IF(O18&lt;BK18,K18+L18+M18-N18,0)+IF(W18&lt;BK18,S18+T18+U18-V18,0)+IF(AE18&lt;BK18,AA18+AB18+AC18-AD18,0)+IF(AM18&lt;BK18,AI18+AJ18+AK18-AL18,0)+IF(AU18&lt;BK18,AQ18+AR18+AS18-AT18,0)+IF(BC18&lt;BK18,AY18+AZ18+BA18-BB18,0)+IF(BK18&lt;BK18,BG18+BH18+BI18-BJ18,0)+IF(BS18&lt;BK18,BO18+BP18+BQ18-BR18,0)+IF(CA18&lt;BK18,BW18+BX18+BY18-BZ18,0)+IF(CI18&lt;BK18,CE18+CF18+CG18-CH18,0))))))</f>
        <v>0</v>
      </c>
      <c r="BM18" s="3">
        <f>IF(Inputs!$B$27&lt;&gt;"Ready","PENDING INPUTS",MIN((BG18+BH18+BI18),IF(D18&gt;C18,IF(D18=0,0,BJ18*C18/D18),BJ18+BL18)))</f>
        <v>0</v>
      </c>
      <c r="BN18" s="3">
        <f>IF(Inputs!$B$27&lt;&gt;"Ready","PENDING INPUTS",MAX(0,(BG18+BH18+BI18)-BM18))</f>
        <v>0</v>
      </c>
      <c r="BO18" s="3">
        <f>IF(Inputs!$B$27&lt;&gt;"Ready","PENDING INPUTS",BV17)</f>
        <v>0</v>
      </c>
      <c r="BP18" s="3">
        <f>IF(Inputs!$B$27&lt;&gt;"Ready","PENDING INPUTS",IF(A18&lt;=Inputs!$B$6,ROUND(BO18*Inputs!C21/12,2),0))</f>
        <v>0</v>
      </c>
      <c r="BQ18" s="3">
        <f>IF(Inputs!$B$27&lt;&gt;"Ready","PENDING INPUTS",IF(AND(A18&lt;=Inputs!$B$6,BO18&gt;0),Inputs!G21,0))</f>
        <v>0</v>
      </c>
      <c r="BR18" s="3">
        <f>IF(Inputs!$B$27&lt;&gt;"Ready","PENDING INPUTS",IF(A18&gt;Inputs!$B$6,0,MIN((BO18+BP18+BQ18),IF(Inputs!H21=1,Inputs!D21,MAX(Inputs!F21,ROUND(BO18*Inputs!E21+BP18+BQ18,2))))))</f>
        <v>0</v>
      </c>
      <c r="BS18">
        <f>IF(Inputs!$B$27&lt;&gt;"Ready","PENDING INPUTS",IF(BO18&lt;=0,99,1+IF(AND(K18&gt;0,OR(K18&lt;BO18,AND(K18=BO18,0&lt;7))),1,0)+IF(AND(S18&gt;0,OR(S18&lt;BO18,AND(S18=BO18,1&lt;7))),1,0)+IF(AND(AA18&gt;0,OR(AA18&lt;BO18,AND(AA18=BO18,2&lt;7))),1,0)+IF(AND(AI18&gt;0,OR(AI18&lt;BO18,AND(AI18=BO18,3&lt;7))),1,0)+IF(AND(AQ18&gt;0,OR(AQ18&lt;BO18,AND(AQ18=BO18,4&lt;7))),1,0)+IF(AND(AY18&gt;0,OR(AY18&lt;BO18,AND(AY18=BO18,5&lt;7))),1,0)+IF(AND(BG18&gt;0,OR(BG18&lt;BO18,AND(BG18=BO18,6&lt;7))),1,0)+IF(AND(BW18&gt;0,OR(BW18&lt;BO18,AND(BW18=BO18,8&lt;7))),1,0)+IF(AND(CE18&gt;0,OR(CE18&lt;BO18,AND(CE18=BO18,9&lt;7))),1,0)))</f>
        <v>99</v>
      </c>
      <c r="BT18" s="3">
        <f>IF(Inputs!$B$27&lt;&gt;"Ready","PENDING INPUTS",IF(A18&gt;Inputs!$B$6,0,MIN(MAX(0,(BO18+BP18+BQ18)-BR18),MAX(0,C18-D18-(IF(O18&lt;BS18,K18+L18+M18-N18,0)+IF(W18&lt;BS18,S18+T18+U18-V18,0)+IF(AE18&lt;BS18,AA18+AB18+AC18-AD18,0)+IF(AM18&lt;BS18,AI18+AJ18+AK18-AL18,0)+IF(AU18&lt;BS18,AQ18+AR18+AS18-AT18,0)+IF(BC18&lt;BS18,AY18+AZ18+BA18-BB18,0)+IF(BK18&lt;BS18,BG18+BH18+BI18-BJ18,0)+IF(BS18&lt;BS18,BO18+BP18+BQ18-BR18,0)+IF(CA18&lt;BS18,BW18+BX18+BY18-BZ18,0)+IF(CI18&lt;BS18,CE18+CF18+CG18-CH18,0))))))</f>
        <v>0</v>
      </c>
      <c r="BU18" s="3">
        <f>IF(Inputs!$B$27&lt;&gt;"Ready","PENDING INPUTS",MIN((BO18+BP18+BQ18),IF(D18&gt;C18,IF(D18=0,0,BR18*C18/D18),BR18+BT18)))</f>
        <v>0</v>
      </c>
      <c r="BV18" s="3">
        <f>IF(Inputs!$B$27&lt;&gt;"Ready","PENDING INPUTS",MAX(0,(BO18+BP18+BQ18)-BU18))</f>
        <v>0</v>
      </c>
      <c r="BW18" s="3">
        <f>IF(Inputs!$B$27&lt;&gt;"Ready","PENDING INPUTS",CD17)</f>
        <v>0</v>
      </c>
      <c r="BX18" s="3">
        <f>IF(Inputs!$B$27&lt;&gt;"Ready","PENDING INPUTS",IF(A18&lt;=Inputs!$B$6,ROUND(BW18*Inputs!C22/12,2),0))</f>
        <v>0</v>
      </c>
      <c r="BY18" s="3">
        <f>IF(Inputs!$B$27&lt;&gt;"Ready","PENDING INPUTS",IF(AND(A18&lt;=Inputs!$B$6,BW18&gt;0),Inputs!G22,0))</f>
        <v>0</v>
      </c>
      <c r="BZ18" s="3">
        <f>IF(Inputs!$B$27&lt;&gt;"Ready","PENDING INPUTS",IF(A18&gt;Inputs!$B$6,0,MIN((BW18+BX18+BY18),IF(Inputs!H22=1,Inputs!D22,MAX(Inputs!F22,ROUND(BW18*Inputs!E22+BX18+BY18,2))))))</f>
        <v>0</v>
      </c>
      <c r="CA18">
        <f>IF(Inputs!$B$27&lt;&gt;"Ready","PENDING INPUTS",IF(BW18&lt;=0,99,1+IF(AND(K18&gt;0,OR(K18&lt;BW18,AND(K18=BW18,0&lt;8))),1,0)+IF(AND(S18&gt;0,OR(S18&lt;BW18,AND(S18=BW18,1&lt;8))),1,0)+IF(AND(AA18&gt;0,OR(AA18&lt;BW18,AND(AA18=BW18,2&lt;8))),1,0)+IF(AND(AI18&gt;0,OR(AI18&lt;BW18,AND(AI18=BW18,3&lt;8))),1,0)+IF(AND(AQ18&gt;0,OR(AQ18&lt;BW18,AND(AQ18=BW18,4&lt;8))),1,0)+IF(AND(AY18&gt;0,OR(AY18&lt;BW18,AND(AY18=BW18,5&lt;8))),1,0)+IF(AND(BG18&gt;0,OR(BG18&lt;BW18,AND(BG18=BW18,6&lt;8))),1,0)+IF(AND(BO18&gt;0,OR(BO18&lt;BW18,AND(BO18=BW18,7&lt;8))),1,0)+IF(AND(CE18&gt;0,OR(CE18&lt;BW18,AND(CE18=BW18,9&lt;8))),1,0)))</f>
        <v>99</v>
      </c>
      <c r="CB18" s="3">
        <f>IF(Inputs!$B$27&lt;&gt;"Ready","PENDING INPUTS",IF(A18&gt;Inputs!$B$6,0,MIN(MAX(0,(BW18+BX18+BY18)-BZ18),MAX(0,C18-D18-(IF(O18&lt;CA18,K18+L18+M18-N18,0)+IF(W18&lt;CA18,S18+T18+U18-V18,0)+IF(AE18&lt;CA18,AA18+AB18+AC18-AD18,0)+IF(AM18&lt;CA18,AI18+AJ18+AK18-AL18,0)+IF(AU18&lt;CA18,AQ18+AR18+AS18-AT18,0)+IF(BC18&lt;CA18,AY18+AZ18+BA18-BB18,0)+IF(BK18&lt;CA18,BG18+BH18+BI18-BJ18,0)+IF(BS18&lt;CA18,BO18+BP18+BQ18-BR18,0)+IF(CA18&lt;CA18,BW18+BX18+BY18-BZ18,0)+IF(CI18&lt;CA18,CE18+CF18+CG18-CH18,0))))))</f>
        <v>0</v>
      </c>
      <c r="CC18" s="3">
        <f>IF(Inputs!$B$27&lt;&gt;"Ready","PENDING INPUTS",MIN((BW18+BX18+BY18),IF(D18&gt;C18,IF(D18=0,0,BZ18*C18/D18),BZ18+CB18)))</f>
        <v>0</v>
      </c>
      <c r="CD18" s="3">
        <f>IF(Inputs!$B$27&lt;&gt;"Ready","PENDING INPUTS",MAX(0,(BW18+BX18+BY18)-CC18))</f>
        <v>0</v>
      </c>
      <c r="CE18" s="3">
        <f>IF(Inputs!$B$27&lt;&gt;"Ready","PENDING INPUTS",CL17)</f>
        <v>0</v>
      </c>
      <c r="CF18" s="3">
        <f>IF(Inputs!$B$27&lt;&gt;"Ready","PENDING INPUTS",IF(A18&lt;=Inputs!$B$6,ROUND(CE18*Inputs!C23/12,2),0))</f>
        <v>0</v>
      </c>
      <c r="CG18" s="3">
        <f>IF(Inputs!$B$27&lt;&gt;"Ready","PENDING INPUTS",IF(AND(A18&lt;=Inputs!$B$6,CE18&gt;0),Inputs!G23,0))</f>
        <v>0</v>
      </c>
      <c r="CH18" s="3">
        <f>IF(Inputs!$B$27&lt;&gt;"Ready","PENDING INPUTS",IF(A18&gt;Inputs!$B$6,0,MIN((CE18+CF18+CG18),IF(Inputs!H23=1,Inputs!D23,MAX(Inputs!F23,ROUND(CE18*Inputs!E23+CF18+CG18,2))))))</f>
        <v>0</v>
      </c>
      <c r="CI18">
        <f>IF(Inputs!$B$27&lt;&gt;"Ready","PENDING INPUTS",IF(CE18&lt;=0,99,1+IF(AND(K18&gt;0,OR(K18&lt;CE18,AND(K18=CE18,0&lt;9))),1,0)+IF(AND(S18&gt;0,OR(S18&lt;CE18,AND(S18=CE18,1&lt;9))),1,0)+IF(AND(AA18&gt;0,OR(AA18&lt;CE18,AND(AA18=CE18,2&lt;9))),1,0)+IF(AND(AI18&gt;0,OR(AI18&lt;CE18,AND(AI18=CE18,3&lt;9))),1,0)+IF(AND(AQ18&gt;0,OR(AQ18&lt;CE18,AND(AQ18=CE18,4&lt;9))),1,0)+IF(AND(AY18&gt;0,OR(AY18&lt;CE18,AND(AY18=CE18,5&lt;9))),1,0)+IF(AND(BG18&gt;0,OR(BG18&lt;CE18,AND(BG18=CE18,6&lt;9))),1,0)+IF(AND(BO18&gt;0,OR(BO18&lt;CE18,AND(BO18=CE18,7&lt;9))),1,0)+IF(AND(BW18&gt;0,OR(BW18&lt;CE18,AND(BW18=CE18,8&lt;9))),1,0)))</f>
        <v>99</v>
      </c>
      <c r="CJ18" s="3">
        <f>IF(Inputs!$B$27&lt;&gt;"Ready","PENDING INPUTS",IF(A18&gt;Inputs!$B$6,0,MIN(MAX(0,(CE18+CF18+CG18)-CH18),MAX(0,C18-D18-(IF(O18&lt;CI18,K18+L18+M18-N18,0)+IF(W18&lt;CI18,S18+T18+U18-V18,0)+IF(AE18&lt;CI18,AA18+AB18+AC18-AD18,0)+IF(AM18&lt;CI18,AI18+AJ18+AK18-AL18,0)+IF(AU18&lt;CI18,AQ18+AR18+AS18-AT18,0)+IF(BC18&lt;CI18,AY18+AZ18+BA18-BB18,0)+IF(BK18&lt;CI18,BG18+BH18+BI18-BJ18,0)+IF(BS18&lt;CI18,BO18+BP18+BQ18-BR18,0)+IF(CA18&lt;CI18,BW18+BX18+BY18-BZ18,0)+IF(CI18&lt;CI18,CE18+CF18+CG18-CH18,0))))))</f>
        <v>0</v>
      </c>
      <c r="CK18" s="3">
        <f>IF(Inputs!$B$27&lt;&gt;"Ready","PENDING INPUTS",MIN((CE18+CF18+CG18),IF(D18&gt;C18,IF(D18=0,0,CH18*C18/D18),CH18+CJ18)))</f>
        <v>0</v>
      </c>
      <c r="CL18" s="3">
        <f>IF(Inputs!$B$27&lt;&gt;"Ready","PENDING INPUTS",MAX(0,(CE18+CF18+CG18)-CK18))</f>
        <v>0</v>
      </c>
    </row>
    <row r="19" spans="1:90" ht="27.95" customHeight="1" x14ac:dyDescent="0.25">
      <c r="A19">
        <v>15</v>
      </c>
      <c r="B19" s="13">
        <f>IF(Inputs!$B$27&lt;&gt;"Ready","PENDING INPUTS",EDATE(Inputs!$B$5,A19-1))</f>
        <v>46722</v>
      </c>
      <c r="C19" s="3">
        <f>IF(Inputs!$B$27&lt;&gt;"Ready","PENDING INPUTS",IF(A19&lt;=Inputs!$B$6,MAX(0,Inputs!$B$4+IF(A19=Inputs!$B$7,Inputs!$B$8,0)+IF(A19=Inputs!$B$9,Inputs!$B$10,0)),0))</f>
        <v>0</v>
      </c>
      <c r="D19" s="3">
        <f>IF(Inputs!$B$27&lt;&gt;"Ready","PENDING INPUTS",SUM(N19,V19,AD19,AL19,AT19,BB19,BJ19,BR19,BZ19,CH19))</f>
        <v>0</v>
      </c>
      <c r="E19" s="3">
        <f>IF(Inputs!$B$27&lt;&gt;"Ready","PENDING INPUTS",MAX(0,D19-C19))</f>
        <v>0</v>
      </c>
      <c r="F19" s="3">
        <f>IF(Inputs!$B$27&lt;&gt;"Ready","PENDING INPUTS",SUM(Q19,Y19,AG19,AO19,AW19,BE19,BM19,BU19,CC19,CK19))</f>
        <v>0</v>
      </c>
      <c r="G19" s="3">
        <f>IF(Inputs!$B$27&lt;&gt;"Ready","PENDING INPUTS",SUM(L19,T19,AB19,AJ19,AR19,AZ19,BH19,BP19,BX19,CF19))</f>
        <v>0</v>
      </c>
      <c r="H19" s="3">
        <f>IF(Inputs!$B$27&lt;&gt;"Ready","PENDING INPUTS",SUM(M19,U19,AC19,AK19,AS19,BA19,BI19,BQ19,BY19,CG19))</f>
        <v>0</v>
      </c>
      <c r="I19" s="3">
        <f>IF(Inputs!$B$27&lt;&gt;"Ready","PENDING INPUTS",SUM(R19,Z19,AH19,AP19,AX19,BF19,BN19,BV19,CD19,CL19))</f>
        <v>0</v>
      </c>
      <c r="J19" t="str">
        <f>IF(Inputs!$B$27&lt;&gt;"Ready","PENDING INPUTS",IF(A19&gt;Inputs!$B$6,"Beyond horizon",IF(E19&gt;0.005,"MINIMUM SHORTFALL",IF(I19&lt;0.005,"Paid off","In progress"))))</f>
        <v>Paid off</v>
      </c>
      <c r="K19" s="3">
        <f>IF(Inputs!$B$27&lt;&gt;"Ready","PENDING INPUTS",R18)</f>
        <v>0</v>
      </c>
      <c r="L19" s="3">
        <f>IF(Inputs!$B$27&lt;&gt;"Ready","PENDING INPUTS",IF(A19&lt;=Inputs!$B$6,ROUND(K19*Inputs!C14/12,2),0))</f>
        <v>0</v>
      </c>
      <c r="M19" s="3">
        <f>IF(Inputs!$B$27&lt;&gt;"Ready","PENDING INPUTS",IF(AND(A19&lt;=Inputs!$B$6,K19&gt;0),Inputs!G14,0))</f>
        <v>0</v>
      </c>
      <c r="N19" s="3">
        <f>IF(Inputs!$B$27&lt;&gt;"Ready","PENDING INPUTS",IF(A19&gt;Inputs!$B$6,0,MIN((K19+L19+M19),IF(Inputs!H14=1,Inputs!D14,MAX(Inputs!F14,ROUND(K19*Inputs!E14+L19+M19,2))))))</f>
        <v>0</v>
      </c>
      <c r="O19">
        <f>IF(Inputs!$B$27&lt;&gt;"Ready","PENDING INPUTS",IF(K19&lt;=0,99,1+IF(AND(S19&gt;0,OR(S19&lt;K19,AND(S19=K19,1&lt;0))),1,0)+IF(AND(AA19&gt;0,OR(AA19&lt;K19,AND(AA19=K19,2&lt;0))),1,0)+IF(AND(AI19&gt;0,OR(AI19&lt;K19,AND(AI19=K19,3&lt;0))),1,0)+IF(AND(AQ19&gt;0,OR(AQ19&lt;K19,AND(AQ19=K19,4&lt;0))),1,0)+IF(AND(AY19&gt;0,OR(AY19&lt;K19,AND(AY19=K19,5&lt;0))),1,0)+IF(AND(BG19&gt;0,OR(BG19&lt;K19,AND(BG19=K19,6&lt;0))),1,0)+IF(AND(BO19&gt;0,OR(BO19&lt;K19,AND(BO19=K19,7&lt;0))),1,0)+IF(AND(BW19&gt;0,OR(BW19&lt;K19,AND(BW19=K19,8&lt;0))),1,0)+IF(AND(CE19&gt;0,OR(CE19&lt;K19,AND(CE19=K19,9&lt;0))),1,0)))</f>
        <v>99</v>
      </c>
      <c r="P19" s="3">
        <f>IF(Inputs!$B$27&lt;&gt;"Ready","PENDING INPUTS",IF(A19&gt;Inputs!$B$6,0,MIN(MAX(0,(K19+L19+M19)-N19),MAX(0,C19-D19-(IF(O19&lt;O19,K19+L19+M19-N19,0)+IF(W19&lt;O19,S19+T19+U19-V19,0)+IF(AE19&lt;O19,AA19+AB19+AC19-AD19,0)+IF(AM19&lt;O19,AI19+AJ19+AK19-AL19,0)+IF(AU19&lt;O19,AQ19+AR19+AS19-AT19,0)+IF(BC19&lt;O19,AY19+AZ19+BA19-BB19,0)+IF(BK19&lt;O19,BG19+BH19+BI19-BJ19,0)+IF(BS19&lt;O19,BO19+BP19+BQ19-BR19,0)+IF(CA19&lt;O19,BW19+BX19+BY19-BZ19,0)+IF(CI19&lt;O19,CE19+CF19+CG19-CH19,0))))))</f>
        <v>0</v>
      </c>
      <c r="Q19" s="3">
        <f>IF(Inputs!$B$27&lt;&gt;"Ready","PENDING INPUTS",MIN((K19+L19+M19),IF(D19&gt;C19,IF(D19=0,0,N19*C19/D19),N19+P19)))</f>
        <v>0</v>
      </c>
      <c r="R19" s="3">
        <f>IF(Inputs!$B$27&lt;&gt;"Ready","PENDING INPUTS",MAX(0,(K19+L19+M19)-Q19))</f>
        <v>0</v>
      </c>
      <c r="S19" s="3">
        <f>IF(Inputs!$B$27&lt;&gt;"Ready","PENDING INPUTS",Z18)</f>
        <v>0</v>
      </c>
      <c r="T19" s="3">
        <f>IF(Inputs!$B$27&lt;&gt;"Ready","PENDING INPUTS",IF(A19&lt;=Inputs!$B$6,ROUND(S19*Inputs!C15/12,2),0))</f>
        <v>0</v>
      </c>
      <c r="U19" s="3">
        <f>IF(Inputs!$B$27&lt;&gt;"Ready","PENDING INPUTS",IF(AND(A19&lt;=Inputs!$B$6,S19&gt;0),Inputs!G15,0))</f>
        <v>0</v>
      </c>
      <c r="V19" s="3">
        <f>IF(Inputs!$B$27&lt;&gt;"Ready","PENDING INPUTS",IF(A19&gt;Inputs!$B$6,0,MIN((S19+T19+U19),IF(Inputs!H15=1,Inputs!D15,MAX(Inputs!F15,ROUND(S19*Inputs!E15+T19+U19,2))))))</f>
        <v>0</v>
      </c>
      <c r="W19">
        <f>IF(Inputs!$B$27&lt;&gt;"Ready","PENDING INPUTS",IF(S19&lt;=0,99,1+IF(AND(K19&gt;0,OR(K19&lt;S19,AND(K19=S19,0&lt;1))),1,0)+IF(AND(AA19&gt;0,OR(AA19&lt;S19,AND(AA19=S19,2&lt;1))),1,0)+IF(AND(AI19&gt;0,OR(AI19&lt;S19,AND(AI19=S19,3&lt;1))),1,0)+IF(AND(AQ19&gt;0,OR(AQ19&lt;S19,AND(AQ19=S19,4&lt;1))),1,0)+IF(AND(AY19&gt;0,OR(AY19&lt;S19,AND(AY19=S19,5&lt;1))),1,0)+IF(AND(BG19&gt;0,OR(BG19&lt;S19,AND(BG19=S19,6&lt;1))),1,0)+IF(AND(BO19&gt;0,OR(BO19&lt;S19,AND(BO19=S19,7&lt;1))),1,0)+IF(AND(BW19&gt;0,OR(BW19&lt;S19,AND(BW19=S19,8&lt;1))),1,0)+IF(AND(CE19&gt;0,OR(CE19&lt;S19,AND(CE19=S19,9&lt;1))),1,0)))</f>
        <v>99</v>
      </c>
      <c r="X19" s="3">
        <f>IF(Inputs!$B$27&lt;&gt;"Ready","PENDING INPUTS",IF(A19&gt;Inputs!$B$6,0,MIN(MAX(0,(S19+T19+U19)-V19),MAX(0,C19-D19-(IF(O19&lt;W19,K19+L19+M19-N19,0)+IF(W19&lt;W19,S19+T19+U19-V19,0)+IF(AE19&lt;W19,AA19+AB19+AC19-AD19,0)+IF(AM19&lt;W19,AI19+AJ19+AK19-AL19,0)+IF(AU19&lt;W19,AQ19+AR19+AS19-AT19,0)+IF(BC19&lt;W19,AY19+AZ19+BA19-BB19,0)+IF(BK19&lt;W19,BG19+BH19+BI19-BJ19,0)+IF(BS19&lt;W19,BO19+BP19+BQ19-BR19,0)+IF(CA19&lt;W19,BW19+BX19+BY19-BZ19,0)+IF(CI19&lt;W19,CE19+CF19+CG19-CH19,0))))))</f>
        <v>0</v>
      </c>
      <c r="Y19" s="3">
        <f>IF(Inputs!$B$27&lt;&gt;"Ready","PENDING INPUTS",MIN((S19+T19+U19),IF(D19&gt;C19,IF(D19=0,0,V19*C19/D19),V19+X19)))</f>
        <v>0</v>
      </c>
      <c r="Z19" s="3">
        <f>IF(Inputs!$B$27&lt;&gt;"Ready","PENDING INPUTS",MAX(0,(S19+T19+U19)-Y19))</f>
        <v>0</v>
      </c>
      <c r="AA19" s="3">
        <f>IF(Inputs!$B$27&lt;&gt;"Ready","PENDING INPUTS",AH18)</f>
        <v>0</v>
      </c>
      <c r="AB19" s="3">
        <f>IF(Inputs!$B$27&lt;&gt;"Ready","PENDING INPUTS",IF(A19&lt;=Inputs!$B$6,ROUND(AA19*Inputs!C16/12,2),0))</f>
        <v>0</v>
      </c>
      <c r="AC19" s="3">
        <f>IF(Inputs!$B$27&lt;&gt;"Ready","PENDING INPUTS",IF(AND(A19&lt;=Inputs!$B$6,AA19&gt;0),Inputs!G16,0))</f>
        <v>0</v>
      </c>
      <c r="AD19" s="3">
        <f>IF(Inputs!$B$27&lt;&gt;"Ready","PENDING INPUTS",IF(A19&gt;Inputs!$B$6,0,MIN((AA19+AB19+AC19),IF(Inputs!H16=1,Inputs!D16,MAX(Inputs!F16,ROUND(AA19*Inputs!E16+AB19+AC19,2))))))</f>
        <v>0</v>
      </c>
      <c r="AE19">
        <f>IF(Inputs!$B$27&lt;&gt;"Ready","PENDING INPUTS",IF(AA19&lt;=0,99,1+IF(AND(K19&gt;0,OR(K19&lt;AA19,AND(K19=AA19,0&lt;2))),1,0)+IF(AND(S19&gt;0,OR(S19&lt;AA19,AND(S19=AA19,1&lt;2))),1,0)+IF(AND(AI19&gt;0,OR(AI19&lt;AA19,AND(AI19=AA19,3&lt;2))),1,0)+IF(AND(AQ19&gt;0,OR(AQ19&lt;AA19,AND(AQ19=AA19,4&lt;2))),1,0)+IF(AND(AY19&gt;0,OR(AY19&lt;AA19,AND(AY19=AA19,5&lt;2))),1,0)+IF(AND(BG19&gt;0,OR(BG19&lt;AA19,AND(BG19=AA19,6&lt;2))),1,0)+IF(AND(BO19&gt;0,OR(BO19&lt;AA19,AND(BO19=AA19,7&lt;2))),1,0)+IF(AND(BW19&gt;0,OR(BW19&lt;AA19,AND(BW19=AA19,8&lt;2))),1,0)+IF(AND(CE19&gt;0,OR(CE19&lt;AA19,AND(CE19=AA19,9&lt;2))),1,0)))</f>
        <v>99</v>
      </c>
      <c r="AF19" s="3">
        <f>IF(Inputs!$B$27&lt;&gt;"Ready","PENDING INPUTS",IF(A19&gt;Inputs!$B$6,0,MIN(MAX(0,(AA19+AB19+AC19)-AD19),MAX(0,C19-D19-(IF(O19&lt;AE19,K19+L19+M19-N19,0)+IF(W19&lt;AE19,S19+T19+U19-V19,0)+IF(AE19&lt;AE19,AA19+AB19+AC19-AD19,0)+IF(AM19&lt;AE19,AI19+AJ19+AK19-AL19,0)+IF(AU19&lt;AE19,AQ19+AR19+AS19-AT19,0)+IF(BC19&lt;AE19,AY19+AZ19+BA19-BB19,0)+IF(BK19&lt;AE19,BG19+BH19+BI19-BJ19,0)+IF(BS19&lt;AE19,BO19+BP19+BQ19-BR19,0)+IF(CA19&lt;AE19,BW19+BX19+BY19-BZ19,0)+IF(CI19&lt;AE19,CE19+CF19+CG19-CH19,0))))))</f>
        <v>0</v>
      </c>
      <c r="AG19" s="3">
        <f>IF(Inputs!$B$27&lt;&gt;"Ready","PENDING INPUTS",MIN((AA19+AB19+AC19),IF(D19&gt;C19,IF(D19=0,0,AD19*C19/D19),AD19+AF19)))</f>
        <v>0</v>
      </c>
      <c r="AH19" s="3">
        <f>IF(Inputs!$B$27&lt;&gt;"Ready","PENDING INPUTS",MAX(0,(AA19+AB19+AC19)-AG19))</f>
        <v>0</v>
      </c>
      <c r="AI19" s="3">
        <f>IF(Inputs!$B$27&lt;&gt;"Ready","PENDING INPUTS",AP18)</f>
        <v>0</v>
      </c>
      <c r="AJ19" s="3">
        <f>IF(Inputs!$B$27&lt;&gt;"Ready","PENDING INPUTS",IF(A19&lt;=Inputs!$B$6,ROUND(AI19*Inputs!C17/12,2),0))</f>
        <v>0</v>
      </c>
      <c r="AK19" s="3">
        <f>IF(Inputs!$B$27&lt;&gt;"Ready","PENDING INPUTS",IF(AND(A19&lt;=Inputs!$B$6,AI19&gt;0),Inputs!G17,0))</f>
        <v>0</v>
      </c>
      <c r="AL19" s="3">
        <f>IF(Inputs!$B$27&lt;&gt;"Ready","PENDING INPUTS",IF(A19&gt;Inputs!$B$6,0,MIN((AI19+AJ19+AK19),IF(Inputs!H17=1,Inputs!D17,MAX(Inputs!F17,ROUND(AI19*Inputs!E17+AJ19+AK19,2))))))</f>
        <v>0</v>
      </c>
      <c r="AM19">
        <f>IF(Inputs!$B$27&lt;&gt;"Ready","PENDING INPUTS",IF(AI19&lt;=0,99,1+IF(AND(K19&gt;0,OR(K19&lt;AI19,AND(K19=AI19,0&lt;3))),1,0)+IF(AND(S19&gt;0,OR(S19&lt;AI19,AND(S19=AI19,1&lt;3))),1,0)+IF(AND(AA19&gt;0,OR(AA19&lt;AI19,AND(AA19=AI19,2&lt;3))),1,0)+IF(AND(AQ19&gt;0,OR(AQ19&lt;AI19,AND(AQ19=AI19,4&lt;3))),1,0)+IF(AND(AY19&gt;0,OR(AY19&lt;AI19,AND(AY19=AI19,5&lt;3))),1,0)+IF(AND(BG19&gt;0,OR(BG19&lt;AI19,AND(BG19=AI19,6&lt;3))),1,0)+IF(AND(BO19&gt;0,OR(BO19&lt;AI19,AND(BO19=AI19,7&lt;3))),1,0)+IF(AND(BW19&gt;0,OR(BW19&lt;AI19,AND(BW19=AI19,8&lt;3))),1,0)+IF(AND(CE19&gt;0,OR(CE19&lt;AI19,AND(CE19=AI19,9&lt;3))),1,0)))</f>
        <v>99</v>
      </c>
      <c r="AN19" s="3">
        <f>IF(Inputs!$B$27&lt;&gt;"Ready","PENDING INPUTS",IF(A19&gt;Inputs!$B$6,0,MIN(MAX(0,(AI19+AJ19+AK19)-AL19),MAX(0,C19-D19-(IF(O19&lt;AM19,K19+L19+M19-N19,0)+IF(W19&lt;AM19,S19+T19+U19-V19,0)+IF(AE19&lt;AM19,AA19+AB19+AC19-AD19,0)+IF(AM19&lt;AM19,AI19+AJ19+AK19-AL19,0)+IF(AU19&lt;AM19,AQ19+AR19+AS19-AT19,0)+IF(BC19&lt;AM19,AY19+AZ19+BA19-BB19,0)+IF(BK19&lt;AM19,BG19+BH19+BI19-BJ19,0)+IF(BS19&lt;AM19,BO19+BP19+BQ19-BR19,0)+IF(CA19&lt;AM19,BW19+BX19+BY19-BZ19,0)+IF(CI19&lt;AM19,CE19+CF19+CG19-CH19,0))))))</f>
        <v>0</v>
      </c>
      <c r="AO19" s="3">
        <f>IF(Inputs!$B$27&lt;&gt;"Ready","PENDING INPUTS",MIN((AI19+AJ19+AK19),IF(D19&gt;C19,IF(D19=0,0,AL19*C19/D19),AL19+AN19)))</f>
        <v>0</v>
      </c>
      <c r="AP19" s="3">
        <f>IF(Inputs!$B$27&lt;&gt;"Ready","PENDING INPUTS",MAX(0,(AI19+AJ19+AK19)-AO19))</f>
        <v>0</v>
      </c>
      <c r="AQ19" s="3">
        <f>IF(Inputs!$B$27&lt;&gt;"Ready","PENDING INPUTS",AX18)</f>
        <v>0</v>
      </c>
      <c r="AR19" s="3">
        <f>IF(Inputs!$B$27&lt;&gt;"Ready","PENDING INPUTS",IF(A19&lt;=Inputs!$B$6,ROUND(AQ19*Inputs!C18/12,2),0))</f>
        <v>0</v>
      </c>
      <c r="AS19" s="3">
        <f>IF(Inputs!$B$27&lt;&gt;"Ready","PENDING INPUTS",IF(AND(A19&lt;=Inputs!$B$6,AQ19&gt;0),Inputs!G18,0))</f>
        <v>0</v>
      </c>
      <c r="AT19" s="3">
        <f>IF(Inputs!$B$27&lt;&gt;"Ready","PENDING INPUTS",IF(A19&gt;Inputs!$B$6,0,MIN((AQ19+AR19+AS19),IF(Inputs!H18=1,Inputs!D18,MAX(Inputs!F18,ROUND(AQ19*Inputs!E18+AR19+AS19,2))))))</f>
        <v>0</v>
      </c>
      <c r="AU19">
        <f>IF(Inputs!$B$27&lt;&gt;"Ready","PENDING INPUTS",IF(AQ19&lt;=0,99,1+IF(AND(K19&gt;0,OR(K19&lt;AQ19,AND(K19=AQ19,0&lt;4))),1,0)+IF(AND(S19&gt;0,OR(S19&lt;AQ19,AND(S19=AQ19,1&lt;4))),1,0)+IF(AND(AA19&gt;0,OR(AA19&lt;AQ19,AND(AA19=AQ19,2&lt;4))),1,0)+IF(AND(AI19&gt;0,OR(AI19&lt;AQ19,AND(AI19=AQ19,3&lt;4))),1,0)+IF(AND(AY19&gt;0,OR(AY19&lt;AQ19,AND(AY19=AQ19,5&lt;4))),1,0)+IF(AND(BG19&gt;0,OR(BG19&lt;AQ19,AND(BG19=AQ19,6&lt;4))),1,0)+IF(AND(BO19&gt;0,OR(BO19&lt;AQ19,AND(BO19=AQ19,7&lt;4))),1,0)+IF(AND(BW19&gt;0,OR(BW19&lt;AQ19,AND(BW19=AQ19,8&lt;4))),1,0)+IF(AND(CE19&gt;0,OR(CE19&lt;AQ19,AND(CE19=AQ19,9&lt;4))),1,0)))</f>
        <v>99</v>
      </c>
      <c r="AV19" s="3">
        <f>IF(Inputs!$B$27&lt;&gt;"Ready","PENDING INPUTS",IF(A19&gt;Inputs!$B$6,0,MIN(MAX(0,(AQ19+AR19+AS19)-AT19),MAX(0,C19-D19-(IF(O19&lt;AU19,K19+L19+M19-N19,0)+IF(W19&lt;AU19,S19+T19+U19-V19,0)+IF(AE19&lt;AU19,AA19+AB19+AC19-AD19,0)+IF(AM19&lt;AU19,AI19+AJ19+AK19-AL19,0)+IF(AU19&lt;AU19,AQ19+AR19+AS19-AT19,0)+IF(BC19&lt;AU19,AY19+AZ19+BA19-BB19,0)+IF(BK19&lt;AU19,BG19+BH19+BI19-BJ19,0)+IF(BS19&lt;AU19,BO19+BP19+BQ19-BR19,0)+IF(CA19&lt;AU19,BW19+BX19+BY19-BZ19,0)+IF(CI19&lt;AU19,CE19+CF19+CG19-CH19,0))))))</f>
        <v>0</v>
      </c>
      <c r="AW19" s="3">
        <f>IF(Inputs!$B$27&lt;&gt;"Ready","PENDING INPUTS",MIN((AQ19+AR19+AS19),IF(D19&gt;C19,IF(D19=0,0,AT19*C19/D19),AT19+AV19)))</f>
        <v>0</v>
      </c>
      <c r="AX19" s="3">
        <f>IF(Inputs!$B$27&lt;&gt;"Ready","PENDING INPUTS",MAX(0,(AQ19+AR19+AS19)-AW19))</f>
        <v>0</v>
      </c>
      <c r="AY19" s="3">
        <f>IF(Inputs!$B$27&lt;&gt;"Ready","PENDING INPUTS",BF18)</f>
        <v>0</v>
      </c>
      <c r="AZ19" s="3">
        <f>IF(Inputs!$B$27&lt;&gt;"Ready","PENDING INPUTS",IF(A19&lt;=Inputs!$B$6,ROUND(AY19*Inputs!C19/12,2),0))</f>
        <v>0</v>
      </c>
      <c r="BA19" s="3">
        <f>IF(Inputs!$B$27&lt;&gt;"Ready","PENDING INPUTS",IF(AND(A19&lt;=Inputs!$B$6,AY19&gt;0),Inputs!G19,0))</f>
        <v>0</v>
      </c>
      <c r="BB19" s="3">
        <f>IF(Inputs!$B$27&lt;&gt;"Ready","PENDING INPUTS",IF(A19&gt;Inputs!$B$6,0,MIN((AY19+AZ19+BA19),IF(Inputs!H19=1,Inputs!D19,MAX(Inputs!F19,ROUND(AY19*Inputs!E19+AZ19+BA19,2))))))</f>
        <v>0</v>
      </c>
      <c r="BC19">
        <f>IF(Inputs!$B$27&lt;&gt;"Ready","PENDING INPUTS",IF(AY19&lt;=0,99,1+IF(AND(K19&gt;0,OR(K19&lt;AY19,AND(K19=AY19,0&lt;5))),1,0)+IF(AND(S19&gt;0,OR(S19&lt;AY19,AND(S19=AY19,1&lt;5))),1,0)+IF(AND(AA19&gt;0,OR(AA19&lt;AY19,AND(AA19=AY19,2&lt;5))),1,0)+IF(AND(AI19&gt;0,OR(AI19&lt;AY19,AND(AI19=AY19,3&lt;5))),1,0)+IF(AND(AQ19&gt;0,OR(AQ19&lt;AY19,AND(AQ19=AY19,4&lt;5))),1,0)+IF(AND(BG19&gt;0,OR(BG19&lt;AY19,AND(BG19=AY19,6&lt;5))),1,0)+IF(AND(BO19&gt;0,OR(BO19&lt;AY19,AND(BO19=AY19,7&lt;5))),1,0)+IF(AND(BW19&gt;0,OR(BW19&lt;AY19,AND(BW19=AY19,8&lt;5))),1,0)+IF(AND(CE19&gt;0,OR(CE19&lt;AY19,AND(CE19=AY19,9&lt;5))),1,0)))</f>
        <v>99</v>
      </c>
      <c r="BD19" s="3">
        <f>IF(Inputs!$B$27&lt;&gt;"Ready","PENDING INPUTS",IF(A19&gt;Inputs!$B$6,0,MIN(MAX(0,(AY19+AZ19+BA19)-BB19),MAX(0,C19-D19-(IF(O19&lt;BC19,K19+L19+M19-N19,0)+IF(W19&lt;BC19,S19+T19+U19-V19,0)+IF(AE19&lt;BC19,AA19+AB19+AC19-AD19,0)+IF(AM19&lt;BC19,AI19+AJ19+AK19-AL19,0)+IF(AU19&lt;BC19,AQ19+AR19+AS19-AT19,0)+IF(BC19&lt;BC19,AY19+AZ19+BA19-BB19,0)+IF(BK19&lt;BC19,BG19+BH19+BI19-BJ19,0)+IF(BS19&lt;BC19,BO19+BP19+BQ19-BR19,0)+IF(CA19&lt;BC19,BW19+BX19+BY19-BZ19,0)+IF(CI19&lt;BC19,CE19+CF19+CG19-CH19,0))))))</f>
        <v>0</v>
      </c>
      <c r="BE19" s="3">
        <f>IF(Inputs!$B$27&lt;&gt;"Ready","PENDING INPUTS",MIN((AY19+AZ19+BA19),IF(D19&gt;C19,IF(D19=0,0,BB19*C19/D19),BB19+BD19)))</f>
        <v>0</v>
      </c>
      <c r="BF19" s="3">
        <f>IF(Inputs!$B$27&lt;&gt;"Ready","PENDING INPUTS",MAX(0,(AY19+AZ19+BA19)-BE19))</f>
        <v>0</v>
      </c>
      <c r="BG19" s="3">
        <f>IF(Inputs!$B$27&lt;&gt;"Ready","PENDING INPUTS",BN18)</f>
        <v>0</v>
      </c>
      <c r="BH19" s="3">
        <f>IF(Inputs!$B$27&lt;&gt;"Ready","PENDING INPUTS",IF(A19&lt;=Inputs!$B$6,ROUND(BG19*Inputs!C20/12,2),0))</f>
        <v>0</v>
      </c>
      <c r="BI19" s="3">
        <f>IF(Inputs!$B$27&lt;&gt;"Ready","PENDING INPUTS",IF(AND(A19&lt;=Inputs!$B$6,BG19&gt;0),Inputs!G20,0))</f>
        <v>0</v>
      </c>
      <c r="BJ19" s="3">
        <f>IF(Inputs!$B$27&lt;&gt;"Ready","PENDING INPUTS",IF(A19&gt;Inputs!$B$6,0,MIN((BG19+BH19+BI19),IF(Inputs!H20=1,Inputs!D20,MAX(Inputs!F20,ROUND(BG19*Inputs!E20+BH19+BI19,2))))))</f>
        <v>0</v>
      </c>
      <c r="BK19">
        <f>IF(Inputs!$B$27&lt;&gt;"Ready","PENDING INPUTS",IF(BG19&lt;=0,99,1+IF(AND(K19&gt;0,OR(K19&lt;BG19,AND(K19=BG19,0&lt;6))),1,0)+IF(AND(S19&gt;0,OR(S19&lt;BG19,AND(S19=BG19,1&lt;6))),1,0)+IF(AND(AA19&gt;0,OR(AA19&lt;BG19,AND(AA19=BG19,2&lt;6))),1,0)+IF(AND(AI19&gt;0,OR(AI19&lt;BG19,AND(AI19=BG19,3&lt;6))),1,0)+IF(AND(AQ19&gt;0,OR(AQ19&lt;BG19,AND(AQ19=BG19,4&lt;6))),1,0)+IF(AND(AY19&gt;0,OR(AY19&lt;BG19,AND(AY19=BG19,5&lt;6))),1,0)+IF(AND(BO19&gt;0,OR(BO19&lt;BG19,AND(BO19=BG19,7&lt;6))),1,0)+IF(AND(BW19&gt;0,OR(BW19&lt;BG19,AND(BW19=BG19,8&lt;6))),1,0)+IF(AND(CE19&gt;0,OR(CE19&lt;BG19,AND(CE19=BG19,9&lt;6))),1,0)))</f>
        <v>99</v>
      </c>
      <c r="BL19" s="3">
        <f>IF(Inputs!$B$27&lt;&gt;"Ready","PENDING INPUTS",IF(A19&gt;Inputs!$B$6,0,MIN(MAX(0,(BG19+BH19+BI19)-BJ19),MAX(0,C19-D19-(IF(O19&lt;BK19,K19+L19+M19-N19,0)+IF(W19&lt;BK19,S19+T19+U19-V19,0)+IF(AE19&lt;BK19,AA19+AB19+AC19-AD19,0)+IF(AM19&lt;BK19,AI19+AJ19+AK19-AL19,0)+IF(AU19&lt;BK19,AQ19+AR19+AS19-AT19,0)+IF(BC19&lt;BK19,AY19+AZ19+BA19-BB19,0)+IF(BK19&lt;BK19,BG19+BH19+BI19-BJ19,0)+IF(BS19&lt;BK19,BO19+BP19+BQ19-BR19,0)+IF(CA19&lt;BK19,BW19+BX19+BY19-BZ19,0)+IF(CI19&lt;BK19,CE19+CF19+CG19-CH19,0))))))</f>
        <v>0</v>
      </c>
      <c r="BM19" s="3">
        <f>IF(Inputs!$B$27&lt;&gt;"Ready","PENDING INPUTS",MIN((BG19+BH19+BI19),IF(D19&gt;C19,IF(D19=0,0,BJ19*C19/D19),BJ19+BL19)))</f>
        <v>0</v>
      </c>
      <c r="BN19" s="3">
        <f>IF(Inputs!$B$27&lt;&gt;"Ready","PENDING INPUTS",MAX(0,(BG19+BH19+BI19)-BM19))</f>
        <v>0</v>
      </c>
      <c r="BO19" s="3">
        <f>IF(Inputs!$B$27&lt;&gt;"Ready","PENDING INPUTS",BV18)</f>
        <v>0</v>
      </c>
      <c r="BP19" s="3">
        <f>IF(Inputs!$B$27&lt;&gt;"Ready","PENDING INPUTS",IF(A19&lt;=Inputs!$B$6,ROUND(BO19*Inputs!C21/12,2),0))</f>
        <v>0</v>
      </c>
      <c r="BQ19" s="3">
        <f>IF(Inputs!$B$27&lt;&gt;"Ready","PENDING INPUTS",IF(AND(A19&lt;=Inputs!$B$6,BO19&gt;0),Inputs!G21,0))</f>
        <v>0</v>
      </c>
      <c r="BR19" s="3">
        <f>IF(Inputs!$B$27&lt;&gt;"Ready","PENDING INPUTS",IF(A19&gt;Inputs!$B$6,0,MIN((BO19+BP19+BQ19),IF(Inputs!H21=1,Inputs!D21,MAX(Inputs!F21,ROUND(BO19*Inputs!E21+BP19+BQ19,2))))))</f>
        <v>0</v>
      </c>
      <c r="BS19">
        <f>IF(Inputs!$B$27&lt;&gt;"Ready","PENDING INPUTS",IF(BO19&lt;=0,99,1+IF(AND(K19&gt;0,OR(K19&lt;BO19,AND(K19=BO19,0&lt;7))),1,0)+IF(AND(S19&gt;0,OR(S19&lt;BO19,AND(S19=BO19,1&lt;7))),1,0)+IF(AND(AA19&gt;0,OR(AA19&lt;BO19,AND(AA19=BO19,2&lt;7))),1,0)+IF(AND(AI19&gt;0,OR(AI19&lt;BO19,AND(AI19=BO19,3&lt;7))),1,0)+IF(AND(AQ19&gt;0,OR(AQ19&lt;BO19,AND(AQ19=BO19,4&lt;7))),1,0)+IF(AND(AY19&gt;0,OR(AY19&lt;BO19,AND(AY19=BO19,5&lt;7))),1,0)+IF(AND(BG19&gt;0,OR(BG19&lt;BO19,AND(BG19=BO19,6&lt;7))),1,0)+IF(AND(BW19&gt;0,OR(BW19&lt;BO19,AND(BW19=BO19,8&lt;7))),1,0)+IF(AND(CE19&gt;0,OR(CE19&lt;BO19,AND(CE19=BO19,9&lt;7))),1,0)))</f>
        <v>99</v>
      </c>
      <c r="BT19" s="3">
        <f>IF(Inputs!$B$27&lt;&gt;"Ready","PENDING INPUTS",IF(A19&gt;Inputs!$B$6,0,MIN(MAX(0,(BO19+BP19+BQ19)-BR19),MAX(0,C19-D19-(IF(O19&lt;BS19,K19+L19+M19-N19,0)+IF(W19&lt;BS19,S19+T19+U19-V19,0)+IF(AE19&lt;BS19,AA19+AB19+AC19-AD19,0)+IF(AM19&lt;BS19,AI19+AJ19+AK19-AL19,0)+IF(AU19&lt;BS19,AQ19+AR19+AS19-AT19,0)+IF(BC19&lt;BS19,AY19+AZ19+BA19-BB19,0)+IF(BK19&lt;BS19,BG19+BH19+BI19-BJ19,0)+IF(BS19&lt;BS19,BO19+BP19+BQ19-BR19,0)+IF(CA19&lt;BS19,BW19+BX19+BY19-BZ19,0)+IF(CI19&lt;BS19,CE19+CF19+CG19-CH19,0))))))</f>
        <v>0</v>
      </c>
      <c r="BU19" s="3">
        <f>IF(Inputs!$B$27&lt;&gt;"Ready","PENDING INPUTS",MIN((BO19+BP19+BQ19),IF(D19&gt;C19,IF(D19=0,0,BR19*C19/D19),BR19+BT19)))</f>
        <v>0</v>
      </c>
      <c r="BV19" s="3">
        <f>IF(Inputs!$B$27&lt;&gt;"Ready","PENDING INPUTS",MAX(0,(BO19+BP19+BQ19)-BU19))</f>
        <v>0</v>
      </c>
      <c r="BW19" s="3">
        <f>IF(Inputs!$B$27&lt;&gt;"Ready","PENDING INPUTS",CD18)</f>
        <v>0</v>
      </c>
      <c r="BX19" s="3">
        <f>IF(Inputs!$B$27&lt;&gt;"Ready","PENDING INPUTS",IF(A19&lt;=Inputs!$B$6,ROUND(BW19*Inputs!C22/12,2),0))</f>
        <v>0</v>
      </c>
      <c r="BY19" s="3">
        <f>IF(Inputs!$B$27&lt;&gt;"Ready","PENDING INPUTS",IF(AND(A19&lt;=Inputs!$B$6,BW19&gt;0),Inputs!G22,0))</f>
        <v>0</v>
      </c>
      <c r="BZ19" s="3">
        <f>IF(Inputs!$B$27&lt;&gt;"Ready","PENDING INPUTS",IF(A19&gt;Inputs!$B$6,0,MIN((BW19+BX19+BY19),IF(Inputs!H22=1,Inputs!D22,MAX(Inputs!F22,ROUND(BW19*Inputs!E22+BX19+BY19,2))))))</f>
        <v>0</v>
      </c>
      <c r="CA19">
        <f>IF(Inputs!$B$27&lt;&gt;"Ready","PENDING INPUTS",IF(BW19&lt;=0,99,1+IF(AND(K19&gt;0,OR(K19&lt;BW19,AND(K19=BW19,0&lt;8))),1,0)+IF(AND(S19&gt;0,OR(S19&lt;BW19,AND(S19=BW19,1&lt;8))),1,0)+IF(AND(AA19&gt;0,OR(AA19&lt;BW19,AND(AA19=BW19,2&lt;8))),1,0)+IF(AND(AI19&gt;0,OR(AI19&lt;BW19,AND(AI19=BW19,3&lt;8))),1,0)+IF(AND(AQ19&gt;0,OR(AQ19&lt;BW19,AND(AQ19=BW19,4&lt;8))),1,0)+IF(AND(AY19&gt;0,OR(AY19&lt;BW19,AND(AY19=BW19,5&lt;8))),1,0)+IF(AND(BG19&gt;0,OR(BG19&lt;BW19,AND(BG19=BW19,6&lt;8))),1,0)+IF(AND(BO19&gt;0,OR(BO19&lt;BW19,AND(BO19=BW19,7&lt;8))),1,0)+IF(AND(CE19&gt;0,OR(CE19&lt;BW19,AND(CE19=BW19,9&lt;8))),1,0)))</f>
        <v>99</v>
      </c>
      <c r="CB19" s="3">
        <f>IF(Inputs!$B$27&lt;&gt;"Ready","PENDING INPUTS",IF(A19&gt;Inputs!$B$6,0,MIN(MAX(0,(BW19+BX19+BY19)-BZ19),MAX(0,C19-D19-(IF(O19&lt;CA19,K19+L19+M19-N19,0)+IF(W19&lt;CA19,S19+T19+U19-V19,0)+IF(AE19&lt;CA19,AA19+AB19+AC19-AD19,0)+IF(AM19&lt;CA19,AI19+AJ19+AK19-AL19,0)+IF(AU19&lt;CA19,AQ19+AR19+AS19-AT19,0)+IF(BC19&lt;CA19,AY19+AZ19+BA19-BB19,0)+IF(BK19&lt;CA19,BG19+BH19+BI19-BJ19,0)+IF(BS19&lt;CA19,BO19+BP19+BQ19-BR19,0)+IF(CA19&lt;CA19,BW19+BX19+BY19-BZ19,0)+IF(CI19&lt;CA19,CE19+CF19+CG19-CH19,0))))))</f>
        <v>0</v>
      </c>
      <c r="CC19" s="3">
        <f>IF(Inputs!$B$27&lt;&gt;"Ready","PENDING INPUTS",MIN((BW19+BX19+BY19),IF(D19&gt;C19,IF(D19=0,0,BZ19*C19/D19),BZ19+CB19)))</f>
        <v>0</v>
      </c>
      <c r="CD19" s="3">
        <f>IF(Inputs!$B$27&lt;&gt;"Ready","PENDING INPUTS",MAX(0,(BW19+BX19+BY19)-CC19))</f>
        <v>0</v>
      </c>
      <c r="CE19" s="3">
        <f>IF(Inputs!$B$27&lt;&gt;"Ready","PENDING INPUTS",CL18)</f>
        <v>0</v>
      </c>
      <c r="CF19" s="3">
        <f>IF(Inputs!$B$27&lt;&gt;"Ready","PENDING INPUTS",IF(A19&lt;=Inputs!$B$6,ROUND(CE19*Inputs!C23/12,2),0))</f>
        <v>0</v>
      </c>
      <c r="CG19" s="3">
        <f>IF(Inputs!$B$27&lt;&gt;"Ready","PENDING INPUTS",IF(AND(A19&lt;=Inputs!$B$6,CE19&gt;0),Inputs!G23,0))</f>
        <v>0</v>
      </c>
      <c r="CH19" s="3">
        <f>IF(Inputs!$B$27&lt;&gt;"Ready","PENDING INPUTS",IF(A19&gt;Inputs!$B$6,0,MIN((CE19+CF19+CG19),IF(Inputs!H23=1,Inputs!D23,MAX(Inputs!F23,ROUND(CE19*Inputs!E23+CF19+CG19,2))))))</f>
        <v>0</v>
      </c>
      <c r="CI19">
        <f>IF(Inputs!$B$27&lt;&gt;"Ready","PENDING INPUTS",IF(CE19&lt;=0,99,1+IF(AND(K19&gt;0,OR(K19&lt;CE19,AND(K19=CE19,0&lt;9))),1,0)+IF(AND(S19&gt;0,OR(S19&lt;CE19,AND(S19=CE19,1&lt;9))),1,0)+IF(AND(AA19&gt;0,OR(AA19&lt;CE19,AND(AA19=CE19,2&lt;9))),1,0)+IF(AND(AI19&gt;0,OR(AI19&lt;CE19,AND(AI19=CE19,3&lt;9))),1,0)+IF(AND(AQ19&gt;0,OR(AQ19&lt;CE19,AND(AQ19=CE19,4&lt;9))),1,0)+IF(AND(AY19&gt;0,OR(AY19&lt;CE19,AND(AY19=CE19,5&lt;9))),1,0)+IF(AND(BG19&gt;0,OR(BG19&lt;CE19,AND(BG19=CE19,6&lt;9))),1,0)+IF(AND(BO19&gt;0,OR(BO19&lt;CE19,AND(BO19=CE19,7&lt;9))),1,0)+IF(AND(BW19&gt;0,OR(BW19&lt;CE19,AND(BW19=CE19,8&lt;9))),1,0)))</f>
        <v>99</v>
      </c>
      <c r="CJ19" s="3">
        <f>IF(Inputs!$B$27&lt;&gt;"Ready","PENDING INPUTS",IF(A19&gt;Inputs!$B$6,0,MIN(MAX(0,(CE19+CF19+CG19)-CH19),MAX(0,C19-D19-(IF(O19&lt;CI19,K19+L19+M19-N19,0)+IF(W19&lt;CI19,S19+T19+U19-V19,0)+IF(AE19&lt;CI19,AA19+AB19+AC19-AD19,0)+IF(AM19&lt;CI19,AI19+AJ19+AK19-AL19,0)+IF(AU19&lt;CI19,AQ19+AR19+AS19-AT19,0)+IF(BC19&lt;CI19,AY19+AZ19+BA19-BB19,0)+IF(BK19&lt;CI19,BG19+BH19+BI19-BJ19,0)+IF(BS19&lt;CI19,BO19+BP19+BQ19-BR19,0)+IF(CA19&lt;CI19,BW19+BX19+BY19-BZ19,0)+IF(CI19&lt;CI19,CE19+CF19+CG19-CH19,0))))))</f>
        <v>0</v>
      </c>
      <c r="CK19" s="3">
        <f>IF(Inputs!$B$27&lt;&gt;"Ready","PENDING INPUTS",MIN((CE19+CF19+CG19),IF(D19&gt;C19,IF(D19=0,0,CH19*C19/D19),CH19+CJ19)))</f>
        <v>0</v>
      </c>
      <c r="CL19" s="3">
        <f>IF(Inputs!$B$27&lt;&gt;"Ready","PENDING INPUTS",MAX(0,(CE19+CF19+CG19)-CK19))</f>
        <v>0</v>
      </c>
    </row>
    <row r="20" spans="1:90" ht="27.95" customHeight="1" x14ac:dyDescent="0.25">
      <c r="A20">
        <v>16</v>
      </c>
      <c r="B20" s="13">
        <f>IF(Inputs!$B$27&lt;&gt;"Ready","PENDING INPUTS",EDATE(Inputs!$B$5,A20-1))</f>
        <v>46753</v>
      </c>
      <c r="C20" s="3">
        <f>IF(Inputs!$B$27&lt;&gt;"Ready","PENDING INPUTS",IF(A20&lt;=Inputs!$B$6,MAX(0,Inputs!$B$4+IF(A20=Inputs!$B$7,Inputs!$B$8,0)+IF(A20=Inputs!$B$9,Inputs!$B$10,0)),0))</f>
        <v>0</v>
      </c>
      <c r="D20" s="3">
        <f>IF(Inputs!$B$27&lt;&gt;"Ready","PENDING INPUTS",SUM(N20,V20,AD20,AL20,AT20,BB20,BJ20,BR20,BZ20,CH20))</f>
        <v>0</v>
      </c>
      <c r="E20" s="3">
        <f>IF(Inputs!$B$27&lt;&gt;"Ready","PENDING INPUTS",MAX(0,D20-C20))</f>
        <v>0</v>
      </c>
      <c r="F20" s="3">
        <f>IF(Inputs!$B$27&lt;&gt;"Ready","PENDING INPUTS",SUM(Q20,Y20,AG20,AO20,AW20,BE20,BM20,BU20,CC20,CK20))</f>
        <v>0</v>
      </c>
      <c r="G20" s="3">
        <f>IF(Inputs!$B$27&lt;&gt;"Ready","PENDING INPUTS",SUM(L20,T20,AB20,AJ20,AR20,AZ20,BH20,BP20,BX20,CF20))</f>
        <v>0</v>
      </c>
      <c r="H20" s="3">
        <f>IF(Inputs!$B$27&lt;&gt;"Ready","PENDING INPUTS",SUM(M20,U20,AC20,AK20,AS20,BA20,BI20,BQ20,BY20,CG20))</f>
        <v>0</v>
      </c>
      <c r="I20" s="3">
        <f>IF(Inputs!$B$27&lt;&gt;"Ready","PENDING INPUTS",SUM(R20,Z20,AH20,AP20,AX20,BF20,BN20,BV20,CD20,CL20))</f>
        <v>0</v>
      </c>
      <c r="J20" t="str">
        <f>IF(Inputs!$B$27&lt;&gt;"Ready","PENDING INPUTS",IF(A20&gt;Inputs!$B$6,"Beyond horizon",IF(E20&gt;0.005,"MINIMUM SHORTFALL",IF(I20&lt;0.005,"Paid off","In progress"))))</f>
        <v>Paid off</v>
      </c>
      <c r="K20" s="3">
        <f>IF(Inputs!$B$27&lt;&gt;"Ready","PENDING INPUTS",R19)</f>
        <v>0</v>
      </c>
      <c r="L20" s="3">
        <f>IF(Inputs!$B$27&lt;&gt;"Ready","PENDING INPUTS",IF(A20&lt;=Inputs!$B$6,ROUND(K20*Inputs!C14/12,2),0))</f>
        <v>0</v>
      </c>
      <c r="M20" s="3">
        <f>IF(Inputs!$B$27&lt;&gt;"Ready","PENDING INPUTS",IF(AND(A20&lt;=Inputs!$B$6,K20&gt;0),Inputs!G14,0))</f>
        <v>0</v>
      </c>
      <c r="N20" s="3">
        <f>IF(Inputs!$B$27&lt;&gt;"Ready","PENDING INPUTS",IF(A20&gt;Inputs!$B$6,0,MIN((K20+L20+M20),IF(Inputs!H14=1,Inputs!D14,MAX(Inputs!F14,ROUND(K20*Inputs!E14+L20+M20,2))))))</f>
        <v>0</v>
      </c>
      <c r="O20">
        <f>IF(Inputs!$B$27&lt;&gt;"Ready","PENDING INPUTS",IF(K20&lt;=0,99,1+IF(AND(S20&gt;0,OR(S20&lt;K20,AND(S20=K20,1&lt;0))),1,0)+IF(AND(AA20&gt;0,OR(AA20&lt;K20,AND(AA20=K20,2&lt;0))),1,0)+IF(AND(AI20&gt;0,OR(AI20&lt;K20,AND(AI20=K20,3&lt;0))),1,0)+IF(AND(AQ20&gt;0,OR(AQ20&lt;K20,AND(AQ20=K20,4&lt;0))),1,0)+IF(AND(AY20&gt;0,OR(AY20&lt;K20,AND(AY20=K20,5&lt;0))),1,0)+IF(AND(BG20&gt;0,OR(BG20&lt;K20,AND(BG20=K20,6&lt;0))),1,0)+IF(AND(BO20&gt;0,OR(BO20&lt;K20,AND(BO20=K20,7&lt;0))),1,0)+IF(AND(BW20&gt;0,OR(BW20&lt;K20,AND(BW20=K20,8&lt;0))),1,0)+IF(AND(CE20&gt;0,OR(CE20&lt;K20,AND(CE20=K20,9&lt;0))),1,0)))</f>
        <v>99</v>
      </c>
      <c r="P20" s="3">
        <f>IF(Inputs!$B$27&lt;&gt;"Ready","PENDING INPUTS",IF(A20&gt;Inputs!$B$6,0,MIN(MAX(0,(K20+L20+M20)-N20),MAX(0,C20-D20-(IF(O20&lt;O20,K20+L20+M20-N20,0)+IF(W20&lt;O20,S20+T20+U20-V20,0)+IF(AE20&lt;O20,AA20+AB20+AC20-AD20,0)+IF(AM20&lt;O20,AI20+AJ20+AK20-AL20,0)+IF(AU20&lt;O20,AQ20+AR20+AS20-AT20,0)+IF(BC20&lt;O20,AY20+AZ20+BA20-BB20,0)+IF(BK20&lt;O20,BG20+BH20+BI20-BJ20,0)+IF(BS20&lt;O20,BO20+BP20+BQ20-BR20,0)+IF(CA20&lt;O20,BW20+BX20+BY20-BZ20,0)+IF(CI20&lt;O20,CE20+CF20+CG20-CH20,0))))))</f>
        <v>0</v>
      </c>
      <c r="Q20" s="3">
        <f>IF(Inputs!$B$27&lt;&gt;"Ready","PENDING INPUTS",MIN((K20+L20+M20),IF(D20&gt;C20,IF(D20=0,0,N20*C20/D20),N20+P20)))</f>
        <v>0</v>
      </c>
      <c r="R20" s="3">
        <f>IF(Inputs!$B$27&lt;&gt;"Ready","PENDING INPUTS",MAX(0,(K20+L20+M20)-Q20))</f>
        <v>0</v>
      </c>
      <c r="S20" s="3">
        <f>IF(Inputs!$B$27&lt;&gt;"Ready","PENDING INPUTS",Z19)</f>
        <v>0</v>
      </c>
      <c r="T20" s="3">
        <f>IF(Inputs!$B$27&lt;&gt;"Ready","PENDING INPUTS",IF(A20&lt;=Inputs!$B$6,ROUND(S20*Inputs!C15/12,2),0))</f>
        <v>0</v>
      </c>
      <c r="U20" s="3">
        <f>IF(Inputs!$B$27&lt;&gt;"Ready","PENDING INPUTS",IF(AND(A20&lt;=Inputs!$B$6,S20&gt;0),Inputs!G15,0))</f>
        <v>0</v>
      </c>
      <c r="V20" s="3">
        <f>IF(Inputs!$B$27&lt;&gt;"Ready","PENDING INPUTS",IF(A20&gt;Inputs!$B$6,0,MIN((S20+T20+U20),IF(Inputs!H15=1,Inputs!D15,MAX(Inputs!F15,ROUND(S20*Inputs!E15+T20+U20,2))))))</f>
        <v>0</v>
      </c>
      <c r="W20">
        <f>IF(Inputs!$B$27&lt;&gt;"Ready","PENDING INPUTS",IF(S20&lt;=0,99,1+IF(AND(K20&gt;0,OR(K20&lt;S20,AND(K20=S20,0&lt;1))),1,0)+IF(AND(AA20&gt;0,OR(AA20&lt;S20,AND(AA20=S20,2&lt;1))),1,0)+IF(AND(AI20&gt;0,OR(AI20&lt;S20,AND(AI20=S20,3&lt;1))),1,0)+IF(AND(AQ20&gt;0,OR(AQ20&lt;S20,AND(AQ20=S20,4&lt;1))),1,0)+IF(AND(AY20&gt;0,OR(AY20&lt;S20,AND(AY20=S20,5&lt;1))),1,0)+IF(AND(BG20&gt;0,OR(BG20&lt;S20,AND(BG20=S20,6&lt;1))),1,0)+IF(AND(BO20&gt;0,OR(BO20&lt;S20,AND(BO20=S20,7&lt;1))),1,0)+IF(AND(BW20&gt;0,OR(BW20&lt;S20,AND(BW20=S20,8&lt;1))),1,0)+IF(AND(CE20&gt;0,OR(CE20&lt;S20,AND(CE20=S20,9&lt;1))),1,0)))</f>
        <v>99</v>
      </c>
      <c r="X20" s="3">
        <f>IF(Inputs!$B$27&lt;&gt;"Ready","PENDING INPUTS",IF(A20&gt;Inputs!$B$6,0,MIN(MAX(0,(S20+T20+U20)-V20),MAX(0,C20-D20-(IF(O20&lt;W20,K20+L20+M20-N20,0)+IF(W20&lt;W20,S20+T20+U20-V20,0)+IF(AE20&lt;W20,AA20+AB20+AC20-AD20,0)+IF(AM20&lt;W20,AI20+AJ20+AK20-AL20,0)+IF(AU20&lt;W20,AQ20+AR20+AS20-AT20,0)+IF(BC20&lt;W20,AY20+AZ20+BA20-BB20,0)+IF(BK20&lt;W20,BG20+BH20+BI20-BJ20,0)+IF(BS20&lt;W20,BO20+BP20+BQ20-BR20,0)+IF(CA20&lt;W20,BW20+BX20+BY20-BZ20,0)+IF(CI20&lt;W20,CE20+CF20+CG20-CH20,0))))))</f>
        <v>0</v>
      </c>
      <c r="Y20" s="3">
        <f>IF(Inputs!$B$27&lt;&gt;"Ready","PENDING INPUTS",MIN((S20+T20+U20),IF(D20&gt;C20,IF(D20=0,0,V20*C20/D20),V20+X20)))</f>
        <v>0</v>
      </c>
      <c r="Z20" s="3">
        <f>IF(Inputs!$B$27&lt;&gt;"Ready","PENDING INPUTS",MAX(0,(S20+T20+U20)-Y20))</f>
        <v>0</v>
      </c>
      <c r="AA20" s="3">
        <f>IF(Inputs!$B$27&lt;&gt;"Ready","PENDING INPUTS",AH19)</f>
        <v>0</v>
      </c>
      <c r="AB20" s="3">
        <f>IF(Inputs!$B$27&lt;&gt;"Ready","PENDING INPUTS",IF(A20&lt;=Inputs!$B$6,ROUND(AA20*Inputs!C16/12,2),0))</f>
        <v>0</v>
      </c>
      <c r="AC20" s="3">
        <f>IF(Inputs!$B$27&lt;&gt;"Ready","PENDING INPUTS",IF(AND(A20&lt;=Inputs!$B$6,AA20&gt;0),Inputs!G16,0))</f>
        <v>0</v>
      </c>
      <c r="AD20" s="3">
        <f>IF(Inputs!$B$27&lt;&gt;"Ready","PENDING INPUTS",IF(A20&gt;Inputs!$B$6,0,MIN((AA20+AB20+AC20),IF(Inputs!H16=1,Inputs!D16,MAX(Inputs!F16,ROUND(AA20*Inputs!E16+AB20+AC20,2))))))</f>
        <v>0</v>
      </c>
      <c r="AE20">
        <f>IF(Inputs!$B$27&lt;&gt;"Ready","PENDING INPUTS",IF(AA20&lt;=0,99,1+IF(AND(K20&gt;0,OR(K20&lt;AA20,AND(K20=AA20,0&lt;2))),1,0)+IF(AND(S20&gt;0,OR(S20&lt;AA20,AND(S20=AA20,1&lt;2))),1,0)+IF(AND(AI20&gt;0,OR(AI20&lt;AA20,AND(AI20=AA20,3&lt;2))),1,0)+IF(AND(AQ20&gt;0,OR(AQ20&lt;AA20,AND(AQ20=AA20,4&lt;2))),1,0)+IF(AND(AY20&gt;0,OR(AY20&lt;AA20,AND(AY20=AA20,5&lt;2))),1,0)+IF(AND(BG20&gt;0,OR(BG20&lt;AA20,AND(BG20=AA20,6&lt;2))),1,0)+IF(AND(BO20&gt;0,OR(BO20&lt;AA20,AND(BO20=AA20,7&lt;2))),1,0)+IF(AND(BW20&gt;0,OR(BW20&lt;AA20,AND(BW20=AA20,8&lt;2))),1,0)+IF(AND(CE20&gt;0,OR(CE20&lt;AA20,AND(CE20=AA20,9&lt;2))),1,0)))</f>
        <v>99</v>
      </c>
      <c r="AF20" s="3">
        <f>IF(Inputs!$B$27&lt;&gt;"Ready","PENDING INPUTS",IF(A20&gt;Inputs!$B$6,0,MIN(MAX(0,(AA20+AB20+AC20)-AD20),MAX(0,C20-D20-(IF(O20&lt;AE20,K20+L20+M20-N20,0)+IF(W20&lt;AE20,S20+T20+U20-V20,0)+IF(AE20&lt;AE20,AA20+AB20+AC20-AD20,0)+IF(AM20&lt;AE20,AI20+AJ20+AK20-AL20,0)+IF(AU20&lt;AE20,AQ20+AR20+AS20-AT20,0)+IF(BC20&lt;AE20,AY20+AZ20+BA20-BB20,0)+IF(BK20&lt;AE20,BG20+BH20+BI20-BJ20,0)+IF(BS20&lt;AE20,BO20+BP20+BQ20-BR20,0)+IF(CA20&lt;AE20,BW20+BX20+BY20-BZ20,0)+IF(CI20&lt;AE20,CE20+CF20+CG20-CH20,0))))))</f>
        <v>0</v>
      </c>
      <c r="AG20" s="3">
        <f>IF(Inputs!$B$27&lt;&gt;"Ready","PENDING INPUTS",MIN((AA20+AB20+AC20),IF(D20&gt;C20,IF(D20=0,0,AD20*C20/D20),AD20+AF20)))</f>
        <v>0</v>
      </c>
      <c r="AH20" s="3">
        <f>IF(Inputs!$B$27&lt;&gt;"Ready","PENDING INPUTS",MAX(0,(AA20+AB20+AC20)-AG20))</f>
        <v>0</v>
      </c>
      <c r="AI20" s="3">
        <f>IF(Inputs!$B$27&lt;&gt;"Ready","PENDING INPUTS",AP19)</f>
        <v>0</v>
      </c>
      <c r="AJ20" s="3">
        <f>IF(Inputs!$B$27&lt;&gt;"Ready","PENDING INPUTS",IF(A20&lt;=Inputs!$B$6,ROUND(AI20*Inputs!C17/12,2),0))</f>
        <v>0</v>
      </c>
      <c r="AK20" s="3">
        <f>IF(Inputs!$B$27&lt;&gt;"Ready","PENDING INPUTS",IF(AND(A20&lt;=Inputs!$B$6,AI20&gt;0),Inputs!G17,0))</f>
        <v>0</v>
      </c>
      <c r="AL20" s="3">
        <f>IF(Inputs!$B$27&lt;&gt;"Ready","PENDING INPUTS",IF(A20&gt;Inputs!$B$6,0,MIN((AI20+AJ20+AK20),IF(Inputs!H17=1,Inputs!D17,MAX(Inputs!F17,ROUND(AI20*Inputs!E17+AJ20+AK20,2))))))</f>
        <v>0</v>
      </c>
      <c r="AM20">
        <f>IF(Inputs!$B$27&lt;&gt;"Ready","PENDING INPUTS",IF(AI20&lt;=0,99,1+IF(AND(K20&gt;0,OR(K20&lt;AI20,AND(K20=AI20,0&lt;3))),1,0)+IF(AND(S20&gt;0,OR(S20&lt;AI20,AND(S20=AI20,1&lt;3))),1,0)+IF(AND(AA20&gt;0,OR(AA20&lt;AI20,AND(AA20=AI20,2&lt;3))),1,0)+IF(AND(AQ20&gt;0,OR(AQ20&lt;AI20,AND(AQ20=AI20,4&lt;3))),1,0)+IF(AND(AY20&gt;0,OR(AY20&lt;AI20,AND(AY20=AI20,5&lt;3))),1,0)+IF(AND(BG20&gt;0,OR(BG20&lt;AI20,AND(BG20=AI20,6&lt;3))),1,0)+IF(AND(BO20&gt;0,OR(BO20&lt;AI20,AND(BO20=AI20,7&lt;3))),1,0)+IF(AND(BW20&gt;0,OR(BW20&lt;AI20,AND(BW20=AI20,8&lt;3))),1,0)+IF(AND(CE20&gt;0,OR(CE20&lt;AI20,AND(CE20=AI20,9&lt;3))),1,0)))</f>
        <v>99</v>
      </c>
      <c r="AN20" s="3">
        <f>IF(Inputs!$B$27&lt;&gt;"Ready","PENDING INPUTS",IF(A20&gt;Inputs!$B$6,0,MIN(MAX(0,(AI20+AJ20+AK20)-AL20),MAX(0,C20-D20-(IF(O20&lt;AM20,K20+L20+M20-N20,0)+IF(W20&lt;AM20,S20+T20+U20-V20,0)+IF(AE20&lt;AM20,AA20+AB20+AC20-AD20,0)+IF(AM20&lt;AM20,AI20+AJ20+AK20-AL20,0)+IF(AU20&lt;AM20,AQ20+AR20+AS20-AT20,0)+IF(BC20&lt;AM20,AY20+AZ20+BA20-BB20,0)+IF(BK20&lt;AM20,BG20+BH20+BI20-BJ20,0)+IF(BS20&lt;AM20,BO20+BP20+BQ20-BR20,0)+IF(CA20&lt;AM20,BW20+BX20+BY20-BZ20,0)+IF(CI20&lt;AM20,CE20+CF20+CG20-CH20,0))))))</f>
        <v>0</v>
      </c>
      <c r="AO20" s="3">
        <f>IF(Inputs!$B$27&lt;&gt;"Ready","PENDING INPUTS",MIN((AI20+AJ20+AK20),IF(D20&gt;C20,IF(D20=0,0,AL20*C20/D20),AL20+AN20)))</f>
        <v>0</v>
      </c>
      <c r="AP20" s="3">
        <f>IF(Inputs!$B$27&lt;&gt;"Ready","PENDING INPUTS",MAX(0,(AI20+AJ20+AK20)-AO20))</f>
        <v>0</v>
      </c>
      <c r="AQ20" s="3">
        <f>IF(Inputs!$B$27&lt;&gt;"Ready","PENDING INPUTS",AX19)</f>
        <v>0</v>
      </c>
      <c r="AR20" s="3">
        <f>IF(Inputs!$B$27&lt;&gt;"Ready","PENDING INPUTS",IF(A20&lt;=Inputs!$B$6,ROUND(AQ20*Inputs!C18/12,2),0))</f>
        <v>0</v>
      </c>
      <c r="AS20" s="3">
        <f>IF(Inputs!$B$27&lt;&gt;"Ready","PENDING INPUTS",IF(AND(A20&lt;=Inputs!$B$6,AQ20&gt;0),Inputs!G18,0))</f>
        <v>0</v>
      </c>
      <c r="AT20" s="3">
        <f>IF(Inputs!$B$27&lt;&gt;"Ready","PENDING INPUTS",IF(A20&gt;Inputs!$B$6,0,MIN((AQ20+AR20+AS20),IF(Inputs!H18=1,Inputs!D18,MAX(Inputs!F18,ROUND(AQ20*Inputs!E18+AR20+AS20,2))))))</f>
        <v>0</v>
      </c>
      <c r="AU20">
        <f>IF(Inputs!$B$27&lt;&gt;"Ready","PENDING INPUTS",IF(AQ20&lt;=0,99,1+IF(AND(K20&gt;0,OR(K20&lt;AQ20,AND(K20=AQ20,0&lt;4))),1,0)+IF(AND(S20&gt;0,OR(S20&lt;AQ20,AND(S20=AQ20,1&lt;4))),1,0)+IF(AND(AA20&gt;0,OR(AA20&lt;AQ20,AND(AA20=AQ20,2&lt;4))),1,0)+IF(AND(AI20&gt;0,OR(AI20&lt;AQ20,AND(AI20=AQ20,3&lt;4))),1,0)+IF(AND(AY20&gt;0,OR(AY20&lt;AQ20,AND(AY20=AQ20,5&lt;4))),1,0)+IF(AND(BG20&gt;0,OR(BG20&lt;AQ20,AND(BG20=AQ20,6&lt;4))),1,0)+IF(AND(BO20&gt;0,OR(BO20&lt;AQ20,AND(BO20=AQ20,7&lt;4))),1,0)+IF(AND(BW20&gt;0,OR(BW20&lt;AQ20,AND(BW20=AQ20,8&lt;4))),1,0)+IF(AND(CE20&gt;0,OR(CE20&lt;AQ20,AND(CE20=AQ20,9&lt;4))),1,0)))</f>
        <v>99</v>
      </c>
      <c r="AV20" s="3">
        <f>IF(Inputs!$B$27&lt;&gt;"Ready","PENDING INPUTS",IF(A20&gt;Inputs!$B$6,0,MIN(MAX(0,(AQ20+AR20+AS20)-AT20),MAX(0,C20-D20-(IF(O20&lt;AU20,K20+L20+M20-N20,0)+IF(W20&lt;AU20,S20+T20+U20-V20,0)+IF(AE20&lt;AU20,AA20+AB20+AC20-AD20,0)+IF(AM20&lt;AU20,AI20+AJ20+AK20-AL20,0)+IF(AU20&lt;AU20,AQ20+AR20+AS20-AT20,0)+IF(BC20&lt;AU20,AY20+AZ20+BA20-BB20,0)+IF(BK20&lt;AU20,BG20+BH20+BI20-BJ20,0)+IF(BS20&lt;AU20,BO20+BP20+BQ20-BR20,0)+IF(CA20&lt;AU20,BW20+BX20+BY20-BZ20,0)+IF(CI20&lt;AU20,CE20+CF20+CG20-CH20,0))))))</f>
        <v>0</v>
      </c>
      <c r="AW20" s="3">
        <f>IF(Inputs!$B$27&lt;&gt;"Ready","PENDING INPUTS",MIN((AQ20+AR20+AS20),IF(D20&gt;C20,IF(D20=0,0,AT20*C20/D20),AT20+AV20)))</f>
        <v>0</v>
      </c>
      <c r="AX20" s="3">
        <f>IF(Inputs!$B$27&lt;&gt;"Ready","PENDING INPUTS",MAX(0,(AQ20+AR20+AS20)-AW20))</f>
        <v>0</v>
      </c>
      <c r="AY20" s="3">
        <f>IF(Inputs!$B$27&lt;&gt;"Ready","PENDING INPUTS",BF19)</f>
        <v>0</v>
      </c>
      <c r="AZ20" s="3">
        <f>IF(Inputs!$B$27&lt;&gt;"Ready","PENDING INPUTS",IF(A20&lt;=Inputs!$B$6,ROUND(AY20*Inputs!C19/12,2),0))</f>
        <v>0</v>
      </c>
      <c r="BA20" s="3">
        <f>IF(Inputs!$B$27&lt;&gt;"Ready","PENDING INPUTS",IF(AND(A20&lt;=Inputs!$B$6,AY20&gt;0),Inputs!G19,0))</f>
        <v>0</v>
      </c>
      <c r="BB20" s="3">
        <f>IF(Inputs!$B$27&lt;&gt;"Ready","PENDING INPUTS",IF(A20&gt;Inputs!$B$6,0,MIN((AY20+AZ20+BA20),IF(Inputs!H19=1,Inputs!D19,MAX(Inputs!F19,ROUND(AY20*Inputs!E19+AZ20+BA20,2))))))</f>
        <v>0</v>
      </c>
      <c r="BC20">
        <f>IF(Inputs!$B$27&lt;&gt;"Ready","PENDING INPUTS",IF(AY20&lt;=0,99,1+IF(AND(K20&gt;0,OR(K20&lt;AY20,AND(K20=AY20,0&lt;5))),1,0)+IF(AND(S20&gt;0,OR(S20&lt;AY20,AND(S20=AY20,1&lt;5))),1,0)+IF(AND(AA20&gt;0,OR(AA20&lt;AY20,AND(AA20=AY20,2&lt;5))),1,0)+IF(AND(AI20&gt;0,OR(AI20&lt;AY20,AND(AI20=AY20,3&lt;5))),1,0)+IF(AND(AQ20&gt;0,OR(AQ20&lt;AY20,AND(AQ20=AY20,4&lt;5))),1,0)+IF(AND(BG20&gt;0,OR(BG20&lt;AY20,AND(BG20=AY20,6&lt;5))),1,0)+IF(AND(BO20&gt;0,OR(BO20&lt;AY20,AND(BO20=AY20,7&lt;5))),1,0)+IF(AND(BW20&gt;0,OR(BW20&lt;AY20,AND(BW20=AY20,8&lt;5))),1,0)+IF(AND(CE20&gt;0,OR(CE20&lt;AY20,AND(CE20=AY20,9&lt;5))),1,0)))</f>
        <v>99</v>
      </c>
      <c r="BD20" s="3">
        <f>IF(Inputs!$B$27&lt;&gt;"Ready","PENDING INPUTS",IF(A20&gt;Inputs!$B$6,0,MIN(MAX(0,(AY20+AZ20+BA20)-BB20),MAX(0,C20-D20-(IF(O20&lt;BC20,K20+L20+M20-N20,0)+IF(W20&lt;BC20,S20+T20+U20-V20,0)+IF(AE20&lt;BC20,AA20+AB20+AC20-AD20,0)+IF(AM20&lt;BC20,AI20+AJ20+AK20-AL20,0)+IF(AU20&lt;BC20,AQ20+AR20+AS20-AT20,0)+IF(BC20&lt;BC20,AY20+AZ20+BA20-BB20,0)+IF(BK20&lt;BC20,BG20+BH20+BI20-BJ20,0)+IF(BS20&lt;BC20,BO20+BP20+BQ20-BR20,0)+IF(CA20&lt;BC20,BW20+BX20+BY20-BZ20,0)+IF(CI20&lt;BC20,CE20+CF20+CG20-CH20,0))))))</f>
        <v>0</v>
      </c>
      <c r="BE20" s="3">
        <f>IF(Inputs!$B$27&lt;&gt;"Ready","PENDING INPUTS",MIN((AY20+AZ20+BA20),IF(D20&gt;C20,IF(D20=0,0,BB20*C20/D20),BB20+BD20)))</f>
        <v>0</v>
      </c>
      <c r="BF20" s="3">
        <f>IF(Inputs!$B$27&lt;&gt;"Ready","PENDING INPUTS",MAX(0,(AY20+AZ20+BA20)-BE20))</f>
        <v>0</v>
      </c>
      <c r="BG20" s="3">
        <f>IF(Inputs!$B$27&lt;&gt;"Ready","PENDING INPUTS",BN19)</f>
        <v>0</v>
      </c>
      <c r="BH20" s="3">
        <f>IF(Inputs!$B$27&lt;&gt;"Ready","PENDING INPUTS",IF(A20&lt;=Inputs!$B$6,ROUND(BG20*Inputs!C20/12,2),0))</f>
        <v>0</v>
      </c>
      <c r="BI20" s="3">
        <f>IF(Inputs!$B$27&lt;&gt;"Ready","PENDING INPUTS",IF(AND(A20&lt;=Inputs!$B$6,BG20&gt;0),Inputs!G20,0))</f>
        <v>0</v>
      </c>
      <c r="BJ20" s="3">
        <f>IF(Inputs!$B$27&lt;&gt;"Ready","PENDING INPUTS",IF(A20&gt;Inputs!$B$6,0,MIN((BG20+BH20+BI20),IF(Inputs!H20=1,Inputs!D20,MAX(Inputs!F20,ROUND(BG20*Inputs!E20+BH20+BI20,2))))))</f>
        <v>0</v>
      </c>
      <c r="BK20">
        <f>IF(Inputs!$B$27&lt;&gt;"Ready","PENDING INPUTS",IF(BG20&lt;=0,99,1+IF(AND(K20&gt;0,OR(K20&lt;BG20,AND(K20=BG20,0&lt;6))),1,0)+IF(AND(S20&gt;0,OR(S20&lt;BG20,AND(S20=BG20,1&lt;6))),1,0)+IF(AND(AA20&gt;0,OR(AA20&lt;BG20,AND(AA20=BG20,2&lt;6))),1,0)+IF(AND(AI20&gt;0,OR(AI20&lt;BG20,AND(AI20=BG20,3&lt;6))),1,0)+IF(AND(AQ20&gt;0,OR(AQ20&lt;BG20,AND(AQ20=BG20,4&lt;6))),1,0)+IF(AND(AY20&gt;0,OR(AY20&lt;BG20,AND(AY20=BG20,5&lt;6))),1,0)+IF(AND(BO20&gt;0,OR(BO20&lt;BG20,AND(BO20=BG20,7&lt;6))),1,0)+IF(AND(BW20&gt;0,OR(BW20&lt;BG20,AND(BW20=BG20,8&lt;6))),1,0)+IF(AND(CE20&gt;0,OR(CE20&lt;BG20,AND(CE20=BG20,9&lt;6))),1,0)))</f>
        <v>99</v>
      </c>
      <c r="BL20" s="3">
        <f>IF(Inputs!$B$27&lt;&gt;"Ready","PENDING INPUTS",IF(A20&gt;Inputs!$B$6,0,MIN(MAX(0,(BG20+BH20+BI20)-BJ20),MAX(0,C20-D20-(IF(O20&lt;BK20,K20+L20+M20-N20,0)+IF(W20&lt;BK20,S20+T20+U20-V20,0)+IF(AE20&lt;BK20,AA20+AB20+AC20-AD20,0)+IF(AM20&lt;BK20,AI20+AJ20+AK20-AL20,0)+IF(AU20&lt;BK20,AQ20+AR20+AS20-AT20,0)+IF(BC20&lt;BK20,AY20+AZ20+BA20-BB20,0)+IF(BK20&lt;BK20,BG20+BH20+BI20-BJ20,0)+IF(BS20&lt;BK20,BO20+BP20+BQ20-BR20,0)+IF(CA20&lt;BK20,BW20+BX20+BY20-BZ20,0)+IF(CI20&lt;BK20,CE20+CF20+CG20-CH20,0))))))</f>
        <v>0</v>
      </c>
      <c r="BM20" s="3">
        <f>IF(Inputs!$B$27&lt;&gt;"Ready","PENDING INPUTS",MIN((BG20+BH20+BI20),IF(D20&gt;C20,IF(D20=0,0,BJ20*C20/D20),BJ20+BL20)))</f>
        <v>0</v>
      </c>
      <c r="BN20" s="3">
        <f>IF(Inputs!$B$27&lt;&gt;"Ready","PENDING INPUTS",MAX(0,(BG20+BH20+BI20)-BM20))</f>
        <v>0</v>
      </c>
      <c r="BO20" s="3">
        <f>IF(Inputs!$B$27&lt;&gt;"Ready","PENDING INPUTS",BV19)</f>
        <v>0</v>
      </c>
      <c r="BP20" s="3">
        <f>IF(Inputs!$B$27&lt;&gt;"Ready","PENDING INPUTS",IF(A20&lt;=Inputs!$B$6,ROUND(BO20*Inputs!C21/12,2),0))</f>
        <v>0</v>
      </c>
      <c r="BQ20" s="3">
        <f>IF(Inputs!$B$27&lt;&gt;"Ready","PENDING INPUTS",IF(AND(A20&lt;=Inputs!$B$6,BO20&gt;0),Inputs!G21,0))</f>
        <v>0</v>
      </c>
      <c r="BR20" s="3">
        <f>IF(Inputs!$B$27&lt;&gt;"Ready","PENDING INPUTS",IF(A20&gt;Inputs!$B$6,0,MIN((BO20+BP20+BQ20),IF(Inputs!H21=1,Inputs!D21,MAX(Inputs!F21,ROUND(BO20*Inputs!E21+BP20+BQ20,2))))))</f>
        <v>0</v>
      </c>
      <c r="BS20">
        <f>IF(Inputs!$B$27&lt;&gt;"Ready","PENDING INPUTS",IF(BO20&lt;=0,99,1+IF(AND(K20&gt;0,OR(K20&lt;BO20,AND(K20=BO20,0&lt;7))),1,0)+IF(AND(S20&gt;0,OR(S20&lt;BO20,AND(S20=BO20,1&lt;7))),1,0)+IF(AND(AA20&gt;0,OR(AA20&lt;BO20,AND(AA20=BO20,2&lt;7))),1,0)+IF(AND(AI20&gt;0,OR(AI20&lt;BO20,AND(AI20=BO20,3&lt;7))),1,0)+IF(AND(AQ20&gt;0,OR(AQ20&lt;BO20,AND(AQ20=BO20,4&lt;7))),1,0)+IF(AND(AY20&gt;0,OR(AY20&lt;BO20,AND(AY20=BO20,5&lt;7))),1,0)+IF(AND(BG20&gt;0,OR(BG20&lt;BO20,AND(BG20=BO20,6&lt;7))),1,0)+IF(AND(BW20&gt;0,OR(BW20&lt;BO20,AND(BW20=BO20,8&lt;7))),1,0)+IF(AND(CE20&gt;0,OR(CE20&lt;BO20,AND(CE20=BO20,9&lt;7))),1,0)))</f>
        <v>99</v>
      </c>
      <c r="BT20" s="3">
        <f>IF(Inputs!$B$27&lt;&gt;"Ready","PENDING INPUTS",IF(A20&gt;Inputs!$B$6,0,MIN(MAX(0,(BO20+BP20+BQ20)-BR20),MAX(0,C20-D20-(IF(O20&lt;BS20,K20+L20+M20-N20,0)+IF(W20&lt;BS20,S20+T20+U20-V20,0)+IF(AE20&lt;BS20,AA20+AB20+AC20-AD20,0)+IF(AM20&lt;BS20,AI20+AJ20+AK20-AL20,0)+IF(AU20&lt;BS20,AQ20+AR20+AS20-AT20,0)+IF(BC20&lt;BS20,AY20+AZ20+BA20-BB20,0)+IF(BK20&lt;BS20,BG20+BH20+BI20-BJ20,0)+IF(BS20&lt;BS20,BO20+BP20+BQ20-BR20,0)+IF(CA20&lt;BS20,BW20+BX20+BY20-BZ20,0)+IF(CI20&lt;BS20,CE20+CF20+CG20-CH20,0))))))</f>
        <v>0</v>
      </c>
      <c r="BU20" s="3">
        <f>IF(Inputs!$B$27&lt;&gt;"Ready","PENDING INPUTS",MIN((BO20+BP20+BQ20),IF(D20&gt;C20,IF(D20=0,0,BR20*C20/D20),BR20+BT20)))</f>
        <v>0</v>
      </c>
      <c r="BV20" s="3">
        <f>IF(Inputs!$B$27&lt;&gt;"Ready","PENDING INPUTS",MAX(0,(BO20+BP20+BQ20)-BU20))</f>
        <v>0</v>
      </c>
      <c r="BW20" s="3">
        <f>IF(Inputs!$B$27&lt;&gt;"Ready","PENDING INPUTS",CD19)</f>
        <v>0</v>
      </c>
      <c r="BX20" s="3">
        <f>IF(Inputs!$B$27&lt;&gt;"Ready","PENDING INPUTS",IF(A20&lt;=Inputs!$B$6,ROUND(BW20*Inputs!C22/12,2),0))</f>
        <v>0</v>
      </c>
      <c r="BY20" s="3">
        <f>IF(Inputs!$B$27&lt;&gt;"Ready","PENDING INPUTS",IF(AND(A20&lt;=Inputs!$B$6,BW20&gt;0),Inputs!G22,0))</f>
        <v>0</v>
      </c>
      <c r="BZ20" s="3">
        <f>IF(Inputs!$B$27&lt;&gt;"Ready","PENDING INPUTS",IF(A20&gt;Inputs!$B$6,0,MIN((BW20+BX20+BY20),IF(Inputs!H22=1,Inputs!D22,MAX(Inputs!F22,ROUND(BW20*Inputs!E22+BX20+BY20,2))))))</f>
        <v>0</v>
      </c>
      <c r="CA20">
        <f>IF(Inputs!$B$27&lt;&gt;"Ready","PENDING INPUTS",IF(BW20&lt;=0,99,1+IF(AND(K20&gt;0,OR(K20&lt;BW20,AND(K20=BW20,0&lt;8))),1,0)+IF(AND(S20&gt;0,OR(S20&lt;BW20,AND(S20=BW20,1&lt;8))),1,0)+IF(AND(AA20&gt;0,OR(AA20&lt;BW20,AND(AA20=BW20,2&lt;8))),1,0)+IF(AND(AI20&gt;0,OR(AI20&lt;BW20,AND(AI20=BW20,3&lt;8))),1,0)+IF(AND(AQ20&gt;0,OR(AQ20&lt;BW20,AND(AQ20=BW20,4&lt;8))),1,0)+IF(AND(AY20&gt;0,OR(AY20&lt;BW20,AND(AY20=BW20,5&lt;8))),1,0)+IF(AND(BG20&gt;0,OR(BG20&lt;BW20,AND(BG20=BW20,6&lt;8))),1,0)+IF(AND(BO20&gt;0,OR(BO20&lt;BW20,AND(BO20=BW20,7&lt;8))),1,0)+IF(AND(CE20&gt;0,OR(CE20&lt;BW20,AND(CE20=BW20,9&lt;8))),1,0)))</f>
        <v>99</v>
      </c>
      <c r="CB20" s="3">
        <f>IF(Inputs!$B$27&lt;&gt;"Ready","PENDING INPUTS",IF(A20&gt;Inputs!$B$6,0,MIN(MAX(0,(BW20+BX20+BY20)-BZ20),MAX(0,C20-D20-(IF(O20&lt;CA20,K20+L20+M20-N20,0)+IF(W20&lt;CA20,S20+T20+U20-V20,0)+IF(AE20&lt;CA20,AA20+AB20+AC20-AD20,0)+IF(AM20&lt;CA20,AI20+AJ20+AK20-AL20,0)+IF(AU20&lt;CA20,AQ20+AR20+AS20-AT20,0)+IF(BC20&lt;CA20,AY20+AZ20+BA20-BB20,0)+IF(BK20&lt;CA20,BG20+BH20+BI20-BJ20,0)+IF(BS20&lt;CA20,BO20+BP20+BQ20-BR20,0)+IF(CA20&lt;CA20,BW20+BX20+BY20-BZ20,0)+IF(CI20&lt;CA20,CE20+CF20+CG20-CH20,0))))))</f>
        <v>0</v>
      </c>
      <c r="CC20" s="3">
        <f>IF(Inputs!$B$27&lt;&gt;"Ready","PENDING INPUTS",MIN((BW20+BX20+BY20),IF(D20&gt;C20,IF(D20=0,0,BZ20*C20/D20),BZ20+CB20)))</f>
        <v>0</v>
      </c>
      <c r="CD20" s="3">
        <f>IF(Inputs!$B$27&lt;&gt;"Ready","PENDING INPUTS",MAX(0,(BW20+BX20+BY20)-CC20))</f>
        <v>0</v>
      </c>
      <c r="CE20" s="3">
        <f>IF(Inputs!$B$27&lt;&gt;"Ready","PENDING INPUTS",CL19)</f>
        <v>0</v>
      </c>
      <c r="CF20" s="3">
        <f>IF(Inputs!$B$27&lt;&gt;"Ready","PENDING INPUTS",IF(A20&lt;=Inputs!$B$6,ROUND(CE20*Inputs!C23/12,2),0))</f>
        <v>0</v>
      </c>
      <c r="CG20" s="3">
        <f>IF(Inputs!$B$27&lt;&gt;"Ready","PENDING INPUTS",IF(AND(A20&lt;=Inputs!$B$6,CE20&gt;0),Inputs!G23,0))</f>
        <v>0</v>
      </c>
      <c r="CH20" s="3">
        <f>IF(Inputs!$B$27&lt;&gt;"Ready","PENDING INPUTS",IF(A20&gt;Inputs!$B$6,0,MIN((CE20+CF20+CG20),IF(Inputs!H23=1,Inputs!D23,MAX(Inputs!F23,ROUND(CE20*Inputs!E23+CF20+CG20,2))))))</f>
        <v>0</v>
      </c>
      <c r="CI20">
        <f>IF(Inputs!$B$27&lt;&gt;"Ready","PENDING INPUTS",IF(CE20&lt;=0,99,1+IF(AND(K20&gt;0,OR(K20&lt;CE20,AND(K20=CE20,0&lt;9))),1,0)+IF(AND(S20&gt;0,OR(S20&lt;CE20,AND(S20=CE20,1&lt;9))),1,0)+IF(AND(AA20&gt;0,OR(AA20&lt;CE20,AND(AA20=CE20,2&lt;9))),1,0)+IF(AND(AI20&gt;0,OR(AI20&lt;CE20,AND(AI20=CE20,3&lt;9))),1,0)+IF(AND(AQ20&gt;0,OR(AQ20&lt;CE20,AND(AQ20=CE20,4&lt;9))),1,0)+IF(AND(AY20&gt;0,OR(AY20&lt;CE20,AND(AY20=CE20,5&lt;9))),1,0)+IF(AND(BG20&gt;0,OR(BG20&lt;CE20,AND(BG20=CE20,6&lt;9))),1,0)+IF(AND(BO20&gt;0,OR(BO20&lt;CE20,AND(BO20=CE20,7&lt;9))),1,0)+IF(AND(BW20&gt;0,OR(BW20&lt;CE20,AND(BW20=CE20,8&lt;9))),1,0)))</f>
        <v>99</v>
      </c>
      <c r="CJ20" s="3">
        <f>IF(Inputs!$B$27&lt;&gt;"Ready","PENDING INPUTS",IF(A20&gt;Inputs!$B$6,0,MIN(MAX(0,(CE20+CF20+CG20)-CH20),MAX(0,C20-D20-(IF(O20&lt;CI20,K20+L20+M20-N20,0)+IF(W20&lt;CI20,S20+T20+U20-V20,0)+IF(AE20&lt;CI20,AA20+AB20+AC20-AD20,0)+IF(AM20&lt;CI20,AI20+AJ20+AK20-AL20,0)+IF(AU20&lt;CI20,AQ20+AR20+AS20-AT20,0)+IF(BC20&lt;CI20,AY20+AZ20+BA20-BB20,0)+IF(BK20&lt;CI20,BG20+BH20+BI20-BJ20,0)+IF(BS20&lt;CI20,BO20+BP20+BQ20-BR20,0)+IF(CA20&lt;CI20,BW20+BX20+BY20-BZ20,0)+IF(CI20&lt;CI20,CE20+CF20+CG20-CH20,0))))))</f>
        <v>0</v>
      </c>
      <c r="CK20" s="3">
        <f>IF(Inputs!$B$27&lt;&gt;"Ready","PENDING INPUTS",MIN((CE20+CF20+CG20),IF(D20&gt;C20,IF(D20=0,0,CH20*C20/D20),CH20+CJ20)))</f>
        <v>0</v>
      </c>
      <c r="CL20" s="3">
        <f>IF(Inputs!$B$27&lt;&gt;"Ready","PENDING INPUTS",MAX(0,(CE20+CF20+CG20)-CK20))</f>
        <v>0</v>
      </c>
    </row>
    <row r="21" spans="1:90" ht="27.95" customHeight="1" x14ac:dyDescent="0.25">
      <c r="A21">
        <v>17</v>
      </c>
      <c r="B21" s="13">
        <f>IF(Inputs!$B$27&lt;&gt;"Ready","PENDING INPUTS",EDATE(Inputs!$B$5,A21-1))</f>
        <v>46784</v>
      </c>
      <c r="C21" s="3">
        <f>IF(Inputs!$B$27&lt;&gt;"Ready","PENDING INPUTS",IF(A21&lt;=Inputs!$B$6,MAX(0,Inputs!$B$4+IF(A21=Inputs!$B$7,Inputs!$B$8,0)+IF(A21=Inputs!$B$9,Inputs!$B$10,0)),0))</f>
        <v>0</v>
      </c>
      <c r="D21" s="3">
        <f>IF(Inputs!$B$27&lt;&gt;"Ready","PENDING INPUTS",SUM(N21,V21,AD21,AL21,AT21,BB21,BJ21,BR21,BZ21,CH21))</f>
        <v>0</v>
      </c>
      <c r="E21" s="3">
        <f>IF(Inputs!$B$27&lt;&gt;"Ready","PENDING INPUTS",MAX(0,D21-C21))</f>
        <v>0</v>
      </c>
      <c r="F21" s="3">
        <f>IF(Inputs!$B$27&lt;&gt;"Ready","PENDING INPUTS",SUM(Q21,Y21,AG21,AO21,AW21,BE21,BM21,BU21,CC21,CK21))</f>
        <v>0</v>
      </c>
      <c r="G21" s="3">
        <f>IF(Inputs!$B$27&lt;&gt;"Ready","PENDING INPUTS",SUM(L21,T21,AB21,AJ21,AR21,AZ21,BH21,BP21,BX21,CF21))</f>
        <v>0</v>
      </c>
      <c r="H21" s="3">
        <f>IF(Inputs!$B$27&lt;&gt;"Ready","PENDING INPUTS",SUM(M21,U21,AC21,AK21,AS21,BA21,BI21,BQ21,BY21,CG21))</f>
        <v>0</v>
      </c>
      <c r="I21" s="3">
        <f>IF(Inputs!$B$27&lt;&gt;"Ready","PENDING INPUTS",SUM(R21,Z21,AH21,AP21,AX21,BF21,BN21,BV21,CD21,CL21))</f>
        <v>0</v>
      </c>
      <c r="J21" t="str">
        <f>IF(Inputs!$B$27&lt;&gt;"Ready","PENDING INPUTS",IF(A21&gt;Inputs!$B$6,"Beyond horizon",IF(E21&gt;0.005,"MINIMUM SHORTFALL",IF(I21&lt;0.005,"Paid off","In progress"))))</f>
        <v>Paid off</v>
      </c>
      <c r="K21" s="3">
        <f>IF(Inputs!$B$27&lt;&gt;"Ready","PENDING INPUTS",R20)</f>
        <v>0</v>
      </c>
      <c r="L21" s="3">
        <f>IF(Inputs!$B$27&lt;&gt;"Ready","PENDING INPUTS",IF(A21&lt;=Inputs!$B$6,ROUND(K21*Inputs!C14/12,2),0))</f>
        <v>0</v>
      </c>
      <c r="M21" s="3">
        <f>IF(Inputs!$B$27&lt;&gt;"Ready","PENDING INPUTS",IF(AND(A21&lt;=Inputs!$B$6,K21&gt;0),Inputs!G14,0))</f>
        <v>0</v>
      </c>
      <c r="N21" s="3">
        <f>IF(Inputs!$B$27&lt;&gt;"Ready","PENDING INPUTS",IF(A21&gt;Inputs!$B$6,0,MIN((K21+L21+M21),IF(Inputs!H14=1,Inputs!D14,MAX(Inputs!F14,ROUND(K21*Inputs!E14+L21+M21,2))))))</f>
        <v>0</v>
      </c>
      <c r="O21">
        <f>IF(Inputs!$B$27&lt;&gt;"Ready","PENDING INPUTS",IF(K21&lt;=0,99,1+IF(AND(S21&gt;0,OR(S21&lt;K21,AND(S21=K21,1&lt;0))),1,0)+IF(AND(AA21&gt;0,OR(AA21&lt;K21,AND(AA21=K21,2&lt;0))),1,0)+IF(AND(AI21&gt;0,OR(AI21&lt;K21,AND(AI21=K21,3&lt;0))),1,0)+IF(AND(AQ21&gt;0,OR(AQ21&lt;K21,AND(AQ21=K21,4&lt;0))),1,0)+IF(AND(AY21&gt;0,OR(AY21&lt;K21,AND(AY21=K21,5&lt;0))),1,0)+IF(AND(BG21&gt;0,OR(BG21&lt;K21,AND(BG21=K21,6&lt;0))),1,0)+IF(AND(BO21&gt;0,OR(BO21&lt;K21,AND(BO21=K21,7&lt;0))),1,0)+IF(AND(BW21&gt;0,OR(BW21&lt;K21,AND(BW21=K21,8&lt;0))),1,0)+IF(AND(CE21&gt;0,OR(CE21&lt;K21,AND(CE21=K21,9&lt;0))),1,0)))</f>
        <v>99</v>
      </c>
      <c r="P21" s="3">
        <f>IF(Inputs!$B$27&lt;&gt;"Ready","PENDING INPUTS",IF(A21&gt;Inputs!$B$6,0,MIN(MAX(0,(K21+L21+M21)-N21),MAX(0,C21-D21-(IF(O21&lt;O21,K21+L21+M21-N21,0)+IF(W21&lt;O21,S21+T21+U21-V21,0)+IF(AE21&lt;O21,AA21+AB21+AC21-AD21,0)+IF(AM21&lt;O21,AI21+AJ21+AK21-AL21,0)+IF(AU21&lt;O21,AQ21+AR21+AS21-AT21,0)+IF(BC21&lt;O21,AY21+AZ21+BA21-BB21,0)+IF(BK21&lt;O21,BG21+BH21+BI21-BJ21,0)+IF(BS21&lt;O21,BO21+BP21+BQ21-BR21,0)+IF(CA21&lt;O21,BW21+BX21+BY21-BZ21,0)+IF(CI21&lt;O21,CE21+CF21+CG21-CH21,0))))))</f>
        <v>0</v>
      </c>
      <c r="Q21" s="3">
        <f>IF(Inputs!$B$27&lt;&gt;"Ready","PENDING INPUTS",MIN((K21+L21+M21),IF(D21&gt;C21,IF(D21=0,0,N21*C21/D21),N21+P21)))</f>
        <v>0</v>
      </c>
      <c r="R21" s="3">
        <f>IF(Inputs!$B$27&lt;&gt;"Ready","PENDING INPUTS",MAX(0,(K21+L21+M21)-Q21))</f>
        <v>0</v>
      </c>
      <c r="S21" s="3">
        <f>IF(Inputs!$B$27&lt;&gt;"Ready","PENDING INPUTS",Z20)</f>
        <v>0</v>
      </c>
      <c r="T21" s="3">
        <f>IF(Inputs!$B$27&lt;&gt;"Ready","PENDING INPUTS",IF(A21&lt;=Inputs!$B$6,ROUND(S21*Inputs!C15/12,2),0))</f>
        <v>0</v>
      </c>
      <c r="U21" s="3">
        <f>IF(Inputs!$B$27&lt;&gt;"Ready","PENDING INPUTS",IF(AND(A21&lt;=Inputs!$B$6,S21&gt;0),Inputs!G15,0))</f>
        <v>0</v>
      </c>
      <c r="V21" s="3">
        <f>IF(Inputs!$B$27&lt;&gt;"Ready","PENDING INPUTS",IF(A21&gt;Inputs!$B$6,0,MIN((S21+T21+U21),IF(Inputs!H15=1,Inputs!D15,MAX(Inputs!F15,ROUND(S21*Inputs!E15+T21+U21,2))))))</f>
        <v>0</v>
      </c>
      <c r="W21">
        <f>IF(Inputs!$B$27&lt;&gt;"Ready","PENDING INPUTS",IF(S21&lt;=0,99,1+IF(AND(K21&gt;0,OR(K21&lt;S21,AND(K21=S21,0&lt;1))),1,0)+IF(AND(AA21&gt;0,OR(AA21&lt;S21,AND(AA21=S21,2&lt;1))),1,0)+IF(AND(AI21&gt;0,OR(AI21&lt;S21,AND(AI21=S21,3&lt;1))),1,0)+IF(AND(AQ21&gt;0,OR(AQ21&lt;S21,AND(AQ21=S21,4&lt;1))),1,0)+IF(AND(AY21&gt;0,OR(AY21&lt;S21,AND(AY21=S21,5&lt;1))),1,0)+IF(AND(BG21&gt;0,OR(BG21&lt;S21,AND(BG21=S21,6&lt;1))),1,0)+IF(AND(BO21&gt;0,OR(BO21&lt;S21,AND(BO21=S21,7&lt;1))),1,0)+IF(AND(BW21&gt;0,OR(BW21&lt;S21,AND(BW21=S21,8&lt;1))),1,0)+IF(AND(CE21&gt;0,OR(CE21&lt;S21,AND(CE21=S21,9&lt;1))),1,0)))</f>
        <v>99</v>
      </c>
      <c r="X21" s="3">
        <f>IF(Inputs!$B$27&lt;&gt;"Ready","PENDING INPUTS",IF(A21&gt;Inputs!$B$6,0,MIN(MAX(0,(S21+T21+U21)-V21),MAX(0,C21-D21-(IF(O21&lt;W21,K21+L21+M21-N21,0)+IF(W21&lt;W21,S21+T21+U21-V21,0)+IF(AE21&lt;W21,AA21+AB21+AC21-AD21,0)+IF(AM21&lt;W21,AI21+AJ21+AK21-AL21,0)+IF(AU21&lt;W21,AQ21+AR21+AS21-AT21,0)+IF(BC21&lt;W21,AY21+AZ21+BA21-BB21,0)+IF(BK21&lt;W21,BG21+BH21+BI21-BJ21,0)+IF(BS21&lt;W21,BO21+BP21+BQ21-BR21,0)+IF(CA21&lt;W21,BW21+BX21+BY21-BZ21,0)+IF(CI21&lt;W21,CE21+CF21+CG21-CH21,0))))))</f>
        <v>0</v>
      </c>
      <c r="Y21" s="3">
        <f>IF(Inputs!$B$27&lt;&gt;"Ready","PENDING INPUTS",MIN((S21+T21+U21),IF(D21&gt;C21,IF(D21=0,0,V21*C21/D21),V21+X21)))</f>
        <v>0</v>
      </c>
      <c r="Z21" s="3">
        <f>IF(Inputs!$B$27&lt;&gt;"Ready","PENDING INPUTS",MAX(0,(S21+T21+U21)-Y21))</f>
        <v>0</v>
      </c>
      <c r="AA21" s="3">
        <f>IF(Inputs!$B$27&lt;&gt;"Ready","PENDING INPUTS",AH20)</f>
        <v>0</v>
      </c>
      <c r="AB21" s="3">
        <f>IF(Inputs!$B$27&lt;&gt;"Ready","PENDING INPUTS",IF(A21&lt;=Inputs!$B$6,ROUND(AA21*Inputs!C16/12,2),0))</f>
        <v>0</v>
      </c>
      <c r="AC21" s="3">
        <f>IF(Inputs!$B$27&lt;&gt;"Ready","PENDING INPUTS",IF(AND(A21&lt;=Inputs!$B$6,AA21&gt;0),Inputs!G16,0))</f>
        <v>0</v>
      </c>
      <c r="AD21" s="3">
        <f>IF(Inputs!$B$27&lt;&gt;"Ready","PENDING INPUTS",IF(A21&gt;Inputs!$B$6,0,MIN((AA21+AB21+AC21),IF(Inputs!H16=1,Inputs!D16,MAX(Inputs!F16,ROUND(AA21*Inputs!E16+AB21+AC21,2))))))</f>
        <v>0</v>
      </c>
      <c r="AE21">
        <f>IF(Inputs!$B$27&lt;&gt;"Ready","PENDING INPUTS",IF(AA21&lt;=0,99,1+IF(AND(K21&gt;0,OR(K21&lt;AA21,AND(K21=AA21,0&lt;2))),1,0)+IF(AND(S21&gt;0,OR(S21&lt;AA21,AND(S21=AA21,1&lt;2))),1,0)+IF(AND(AI21&gt;0,OR(AI21&lt;AA21,AND(AI21=AA21,3&lt;2))),1,0)+IF(AND(AQ21&gt;0,OR(AQ21&lt;AA21,AND(AQ21=AA21,4&lt;2))),1,0)+IF(AND(AY21&gt;0,OR(AY21&lt;AA21,AND(AY21=AA21,5&lt;2))),1,0)+IF(AND(BG21&gt;0,OR(BG21&lt;AA21,AND(BG21=AA21,6&lt;2))),1,0)+IF(AND(BO21&gt;0,OR(BO21&lt;AA21,AND(BO21=AA21,7&lt;2))),1,0)+IF(AND(BW21&gt;0,OR(BW21&lt;AA21,AND(BW21=AA21,8&lt;2))),1,0)+IF(AND(CE21&gt;0,OR(CE21&lt;AA21,AND(CE21=AA21,9&lt;2))),1,0)))</f>
        <v>99</v>
      </c>
      <c r="AF21" s="3">
        <f>IF(Inputs!$B$27&lt;&gt;"Ready","PENDING INPUTS",IF(A21&gt;Inputs!$B$6,0,MIN(MAX(0,(AA21+AB21+AC21)-AD21),MAX(0,C21-D21-(IF(O21&lt;AE21,K21+L21+M21-N21,0)+IF(W21&lt;AE21,S21+T21+U21-V21,0)+IF(AE21&lt;AE21,AA21+AB21+AC21-AD21,0)+IF(AM21&lt;AE21,AI21+AJ21+AK21-AL21,0)+IF(AU21&lt;AE21,AQ21+AR21+AS21-AT21,0)+IF(BC21&lt;AE21,AY21+AZ21+BA21-BB21,0)+IF(BK21&lt;AE21,BG21+BH21+BI21-BJ21,0)+IF(BS21&lt;AE21,BO21+BP21+BQ21-BR21,0)+IF(CA21&lt;AE21,BW21+BX21+BY21-BZ21,0)+IF(CI21&lt;AE21,CE21+CF21+CG21-CH21,0))))))</f>
        <v>0</v>
      </c>
      <c r="AG21" s="3">
        <f>IF(Inputs!$B$27&lt;&gt;"Ready","PENDING INPUTS",MIN((AA21+AB21+AC21),IF(D21&gt;C21,IF(D21=0,0,AD21*C21/D21),AD21+AF21)))</f>
        <v>0</v>
      </c>
      <c r="AH21" s="3">
        <f>IF(Inputs!$B$27&lt;&gt;"Ready","PENDING INPUTS",MAX(0,(AA21+AB21+AC21)-AG21))</f>
        <v>0</v>
      </c>
      <c r="AI21" s="3">
        <f>IF(Inputs!$B$27&lt;&gt;"Ready","PENDING INPUTS",AP20)</f>
        <v>0</v>
      </c>
      <c r="AJ21" s="3">
        <f>IF(Inputs!$B$27&lt;&gt;"Ready","PENDING INPUTS",IF(A21&lt;=Inputs!$B$6,ROUND(AI21*Inputs!C17/12,2),0))</f>
        <v>0</v>
      </c>
      <c r="AK21" s="3">
        <f>IF(Inputs!$B$27&lt;&gt;"Ready","PENDING INPUTS",IF(AND(A21&lt;=Inputs!$B$6,AI21&gt;0),Inputs!G17,0))</f>
        <v>0</v>
      </c>
      <c r="AL21" s="3">
        <f>IF(Inputs!$B$27&lt;&gt;"Ready","PENDING INPUTS",IF(A21&gt;Inputs!$B$6,0,MIN((AI21+AJ21+AK21),IF(Inputs!H17=1,Inputs!D17,MAX(Inputs!F17,ROUND(AI21*Inputs!E17+AJ21+AK21,2))))))</f>
        <v>0</v>
      </c>
      <c r="AM21">
        <f>IF(Inputs!$B$27&lt;&gt;"Ready","PENDING INPUTS",IF(AI21&lt;=0,99,1+IF(AND(K21&gt;0,OR(K21&lt;AI21,AND(K21=AI21,0&lt;3))),1,0)+IF(AND(S21&gt;0,OR(S21&lt;AI21,AND(S21=AI21,1&lt;3))),1,0)+IF(AND(AA21&gt;0,OR(AA21&lt;AI21,AND(AA21=AI21,2&lt;3))),1,0)+IF(AND(AQ21&gt;0,OR(AQ21&lt;AI21,AND(AQ21=AI21,4&lt;3))),1,0)+IF(AND(AY21&gt;0,OR(AY21&lt;AI21,AND(AY21=AI21,5&lt;3))),1,0)+IF(AND(BG21&gt;0,OR(BG21&lt;AI21,AND(BG21=AI21,6&lt;3))),1,0)+IF(AND(BO21&gt;0,OR(BO21&lt;AI21,AND(BO21=AI21,7&lt;3))),1,0)+IF(AND(BW21&gt;0,OR(BW21&lt;AI21,AND(BW21=AI21,8&lt;3))),1,0)+IF(AND(CE21&gt;0,OR(CE21&lt;AI21,AND(CE21=AI21,9&lt;3))),1,0)))</f>
        <v>99</v>
      </c>
      <c r="AN21" s="3">
        <f>IF(Inputs!$B$27&lt;&gt;"Ready","PENDING INPUTS",IF(A21&gt;Inputs!$B$6,0,MIN(MAX(0,(AI21+AJ21+AK21)-AL21),MAX(0,C21-D21-(IF(O21&lt;AM21,K21+L21+M21-N21,0)+IF(W21&lt;AM21,S21+T21+U21-V21,0)+IF(AE21&lt;AM21,AA21+AB21+AC21-AD21,0)+IF(AM21&lt;AM21,AI21+AJ21+AK21-AL21,0)+IF(AU21&lt;AM21,AQ21+AR21+AS21-AT21,0)+IF(BC21&lt;AM21,AY21+AZ21+BA21-BB21,0)+IF(BK21&lt;AM21,BG21+BH21+BI21-BJ21,0)+IF(BS21&lt;AM21,BO21+BP21+BQ21-BR21,0)+IF(CA21&lt;AM21,BW21+BX21+BY21-BZ21,0)+IF(CI21&lt;AM21,CE21+CF21+CG21-CH21,0))))))</f>
        <v>0</v>
      </c>
      <c r="AO21" s="3">
        <f>IF(Inputs!$B$27&lt;&gt;"Ready","PENDING INPUTS",MIN((AI21+AJ21+AK21),IF(D21&gt;C21,IF(D21=0,0,AL21*C21/D21),AL21+AN21)))</f>
        <v>0</v>
      </c>
      <c r="AP21" s="3">
        <f>IF(Inputs!$B$27&lt;&gt;"Ready","PENDING INPUTS",MAX(0,(AI21+AJ21+AK21)-AO21))</f>
        <v>0</v>
      </c>
      <c r="AQ21" s="3">
        <f>IF(Inputs!$B$27&lt;&gt;"Ready","PENDING INPUTS",AX20)</f>
        <v>0</v>
      </c>
      <c r="AR21" s="3">
        <f>IF(Inputs!$B$27&lt;&gt;"Ready","PENDING INPUTS",IF(A21&lt;=Inputs!$B$6,ROUND(AQ21*Inputs!C18/12,2),0))</f>
        <v>0</v>
      </c>
      <c r="AS21" s="3">
        <f>IF(Inputs!$B$27&lt;&gt;"Ready","PENDING INPUTS",IF(AND(A21&lt;=Inputs!$B$6,AQ21&gt;0),Inputs!G18,0))</f>
        <v>0</v>
      </c>
      <c r="AT21" s="3">
        <f>IF(Inputs!$B$27&lt;&gt;"Ready","PENDING INPUTS",IF(A21&gt;Inputs!$B$6,0,MIN((AQ21+AR21+AS21),IF(Inputs!H18=1,Inputs!D18,MAX(Inputs!F18,ROUND(AQ21*Inputs!E18+AR21+AS21,2))))))</f>
        <v>0</v>
      </c>
      <c r="AU21">
        <f>IF(Inputs!$B$27&lt;&gt;"Ready","PENDING INPUTS",IF(AQ21&lt;=0,99,1+IF(AND(K21&gt;0,OR(K21&lt;AQ21,AND(K21=AQ21,0&lt;4))),1,0)+IF(AND(S21&gt;0,OR(S21&lt;AQ21,AND(S21=AQ21,1&lt;4))),1,0)+IF(AND(AA21&gt;0,OR(AA21&lt;AQ21,AND(AA21=AQ21,2&lt;4))),1,0)+IF(AND(AI21&gt;0,OR(AI21&lt;AQ21,AND(AI21=AQ21,3&lt;4))),1,0)+IF(AND(AY21&gt;0,OR(AY21&lt;AQ21,AND(AY21=AQ21,5&lt;4))),1,0)+IF(AND(BG21&gt;0,OR(BG21&lt;AQ21,AND(BG21=AQ21,6&lt;4))),1,0)+IF(AND(BO21&gt;0,OR(BO21&lt;AQ21,AND(BO21=AQ21,7&lt;4))),1,0)+IF(AND(BW21&gt;0,OR(BW21&lt;AQ21,AND(BW21=AQ21,8&lt;4))),1,0)+IF(AND(CE21&gt;0,OR(CE21&lt;AQ21,AND(CE21=AQ21,9&lt;4))),1,0)))</f>
        <v>99</v>
      </c>
      <c r="AV21" s="3">
        <f>IF(Inputs!$B$27&lt;&gt;"Ready","PENDING INPUTS",IF(A21&gt;Inputs!$B$6,0,MIN(MAX(0,(AQ21+AR21+AS21)-AT21),MAX(0,C21-D21-(IF(O21&lt;AU21,K21+L21+M21-N21,0)+IF(W21&lt;AU21,S21+T21+U21-V21,0)+IF(AE21&lt;AU21,AA21+AB21+AC21-AD21,0)+IF(AM21&lt;AU21,AI21+AJ21+AK21-AL21,0)+IF(AU21&lt;AU21,AQ21+AR21+AS21-AT21,0)+IF(BC21&lt;AU21,AY21+AZ21+BA21-BB21,0)+IF(BK21&lt;AU21,BG21+BH21+BI21-BJ21,0)+IF(BS21&lt;AU21,BO21+BP21+BQ21-BR21,0)+IF(CA21&lt;AU21,BW21+BX21+BY21-BZ21,0)+IF(CI21&lt;AU21,CE21+CF21+CG21-CH21,0))))))</f>
        <v>0</v>
      </c>
      <c r="AW21" s="3">
        <f>IF(Inputs!$B$27&lt;&gt;"Ready","PENDING INPUTS",MIN((AQ21+AR21+AS21),IF(D21&gt;C21,IF(D21=0,0,AT21*C21/D21),AT21+AV21)))</f>
        <v>0</v>
      </c>
      <c r="AX21" s="3">
        <f>IF(Inputs!$B$27&lt;&gt;"Ready","PENDING INPUTS",MAX(0,(AQ21+AR21+AS21)-AW21))</f>
        <v>0</v>
      </c>
      <c r="AY21" s="3">
        <f>IF(Inputs!$B$27&lt;&gt;"Ready","PENDING INPUTS",BF20)</f>
        <v>0</v>
      </c>
      <c r="AZ21" s="3">
        <f>IF(Inputs!$B$27&lt;&gt;"Ready","PENDING INPUTS",IF(A21&lt;=Inputs!$B$6,ROUND(AY21*Inputs!C19/12,2),0))</f>
        <v>0</v>
      </c>
      <c r="BA21" s="3">
        <f>IF(Inputs!$B$27&lt;&gt;"Ready","PENDING INPUTS",IF(AND(A21&lt;=Inputs!$B$6,AY21&gt;0),Inputs!G19,0))</f>
        <v>0</v>
      </c>
      <c r="BB21" s="3">
        <f>IF(Inputs!$B$27&lt;&gt;"Ready","PENDING INPUTS",IF(A21&gt;Inputs!$B$6,0,MIN((AY21+AZ21+BA21),IF(Inputs!H19=1,Inputs!D19,MAX(Inputs!F19,ROUND(AY21*Inputs!E19+AZ21+BA21,2))))))</f>
        <v>0</v>
      </c>
      <c r="BC21">
        <f>IF(Inputs!$B$27&lt;&gt;"Ready","PENDING INPUTS",IF(AY21&lt;=0,99,1+IF(AND(K21&gt;0,OR(K21&lt;AY21,AND(K21=AY21,0&lt;5))),1,0)+IF(AND(S21&gt;0,OR(S21&lt;AY21,AND(S21=AY21,1&lt;5))),1,0)+IF(AND(AA21&gt;0,OR(AA21&lt;AY21,AND(AA21=AY21,2&lt;5))),1,0)+IF(AND(AI21&gt;0,OR(AI21&lt;AY21,AND(AI21=AY21,3&lt;5))),1,0)+IF(AND(AQ21&gt;0,OR(AQ21&lt;AY21,AND(AQ21=AY21,4&lt;5))),1,0)+IF(AND(BG21&gt;0,OR(BG21&lt;AY21,AND(BG21=AY21,6&lt;5))),1,0)+IF(AND(BO21&gt;0,OR(BO21&lt;AY21,AND(BO21=AY21,7&lt;5))),1,0)+IF(AND(BW21&gt;0,OR(BW21&lt;AY21,AND(BW21=AY21,8&lt;5))),1,0)+IF(AND(CE21&gt;0,OR(CE21&lt;AY21,AND(CE21=AY21,9&lt;5))),1,0)))</f>
        <v>99</v>
      </c>
      <c r="BD21" s="3">
        <f>IF(Inputs!$B$27&lt;&gt;"Ready","PENDING INPUTS",IF(A21&gt;Inputs!$B$6,0,MIN(MAX(0,(AY21+AZ21+BA21)-BB21),MAX(0,C21-D21-(IF(O21&lt;BC21,K21+L21+M21-N21,0)+IF(W21&lt;BC21,S21+T21+U21-V21,0)+IF(AE21&lt;BC21,AA21+AB21+AC21-AD21,0)+IF(AM21&lt;BC21,AI21+AJ21+AK21-AL21,0)+IF(AU21&lt;BC21,AQ21+AR21+AS21-AT21,0)+IF(BC21&lt;BC21,AY21+AZ21+BA21-BB21,0)+IF(BK21&lt;BC21,BG21+BH21+BI21-BJ21,0)+IF(BS21&lt;BC21,BO21+BP21+BQ21-BR21,0)+IF(CA21&lt;BC21,BW21+BX21+BY21-BZ21,0)+IF(CI21&lt;BC21,CE21+CF21+CG21-CH21,0))))))</f>
        <v>0</v>
      </c>
      <c r="BE21" s="3">
        <f>IF(Inputs!$B$27&lt;&gt;"Ready","PENDING INPUTS",MIN((AY21+AZ21+BA21),IF(D21&gt;C21,IF(D21=0,0,BB21*C21/D21),BB21+BD21)))</f>
        <v>0</v>
      </c>
      <c r="BF21" s="3">
        <f>IF(Inputs!$B$27&lt;&gt;"Ready","PENDING INPUTS",MAX(0,(AY21+AZ21+BA21)-BE21))</f>
        <v>0</v>
      </c>
      <c r="BG21" s="3">
        <f>IF(Inputs!$B$27&lt;&gt;"Ready","PENDING INPUTS",BN20)</f>
        <v>0</v>
      </c>
      <c r="BH21" s="3">
        <f>IF(Inputs!$B$27&lt;&gt;"Ready","PENDING INPUTS",IF(A21&lt;=Inputs!$B$6,ROUND(BG21*Inputs!C20/12,2),0))</f>
        <v>0</v>
      </c>
      <c r="BI21" s="3">
        <f>IF(Inputs!$B$27&lt;&gt;"Ready","PENDING INPUTS",IF(AND(A21&lt;=Inputs!$B$6,BG21&gt;0),Inputs!G20,0))</f>
        <v>0</v>
      </c>
      <c r="BJ21" s="3">
        <f>IF(Inputs!$B$27&lt;&gt;"Ready","PENDING INPUTS",IF(A21&gt;Inputs!$B$6,0,MIN((BG21+BH21+BI21),IF(Inputs!H20=1,Inputs!D20,MAX(Inputs!F20,ROUND(BG21*Inputs!E20+BH21+BI21,2))))))</f>
        <v>0</v>
      </c>
      <c r="BK21">
        <f>IF(Inputs!$B$27&lt;&gt;"Ready","PENDING INPUTS",IF(BG21&lt;=0,99,1+IF(AND(K21&gt;0,OR(K21&lt;BG21,AND(K21=BG21,0&lt;6))),1,0)+IF(AND(S21&gt;0,OR(S21&lt;BG21,AND(S21=BG21,1&lt;6))),1,0)+IF(AND(AA21&gt;0,OR(AA21&lt;BG21,AND(AA21=BG21,2&lt;6))),1,0)+IF(AND(AI21&gt;0,OR(AI21&lt;BG21,AND(AI21=BG21,3&lt;6))),1,0)+IF(AND(AQ21&gt;0,OR(AQ21&lt;BG21,AND(AQ21=BG21,4&lt;6))),1,0)+IF(AND(AY21&gt;0,OR(AY21&lt;BG21,AND(AY21=BG21,5&lt;6))),1,0)+IF(AND(BO21&gt;0,OR(BO21&lt;BG21,AND(BO21=BG21,7&lt;6))),1,0)+IF(AND(BW21&gt;0,OR(BW21&lt;BG21,AND(BW21=BG21,8&lt;6))),1,0)+IF(AND(CE21&gt;0,OR(CE21&lt;BG21,AND(CE21=BG21,9&lt;6))),1,0)))</f>
        <v>99</v>
      </c>
      <c r="BL21" s="3">
        <f>IF(Inputs!$B$27&lt;&gt;"Ready","PENDING INPUTS",IF(A21&gt;Inputs!$B$6,0,MIN(MAX(0,(BG21+BH21+BI21)-BJ21),MAX(0,C21-D21-(IF(O21&lt;BK21,K21+L21+M21-N21,0)+IF(W21&lt;BK21,S21+T21+U21-V21,0)+IF(AE21&lt;BK21,AA21+AB21+AC21-AD21,0)+IF(AM21&lt;BK21,AI21+AJ21+AK21-AL21,0)+IF(AU21&lt;BK21,AQ21+AR21+AS21-AT21,0)+IF(BC21&lt;BK21,AY21+AZ21+BA21-BB21,0)+IF(BK21&lt;BK21,BG21+BH21+BI21-BJ21,0)+IF(BS21&lt;BK21,BO21+BP21+BQ21-BR21,0)+IF(CA21&lt;BK21,BW21+BX21+BY21-BZ21,0)+IF(CI21&lt;BK21,CE21+CF21+CG21-CH21,0))))))</f>
        <v>0</v>
      </c>
      <c r="BM21" s="3">
        <f>IF(Inputs!$B$27&lt;&gt;"Ready","PENDING INPUTS",MIN((BG21+BH21+BI21),IF(D21&gt;C21,IF(D21=0,0,BJ21*C21/D21),BJ21+BL21)))</f>
        <v>0</v>
      </c>
      <c r="BN21" s="3">
        <f>IF(Inputs!$B$27&lt;&gt;"Ready","PENDING INPUTS",MAX(0,(BG21+BH21+BI21)-BM21))</f>
        <v>0</v>
      </c>
      <c r="BO21" s="3">
        <f>IF(Inputs!$B$27&lt;&gt;"Ready","PENDING INPUTS",BV20)</f>
        <v>0</v>
      </c>
      <c r="BP21" s="3">
        <f>IF(Inputs!$B$27&lt;&gt;"Ready","PENDING INPUTS",IF(A21&lt;=Inputs!$B$6,ROUND(BO21*Inputs!C21/12,2),0))</f>
        <v>0</v>
      </c>
      <c r="BQ21" s="3">
        <f>IF(Inputs!$B$27&lt;&gt;"Ready","PENDING INPUTS",IF(AND(A21&lt;=Inputs!$B$6,BO21&gt;0),Inputs!G21,0))</f>
        <v>0</v>
      </c>
      <c r="BR21" s="3">
        <f>IF(Inputs!$B$27&lt;&gt;"Ready","PENDING INPUTS",IF(A21&gt;Inputs!$B$6,0,MIN((BO21+BP21+BQ21),IF(Inputs!H21=1,Inputs!D21,MAX(Inputs!F21,ROUND(BO21*Inputs!E21+BP21+BQ21,2))))))</f>
        <v>0</v>
      </c>
      <c r="BS21">
        <f>IF(Inputs!$B$27&lt;&gt;"Ready","PENDING INPUTS",IF(BO21&lt;=0,99,1+IF(AND(K21&gt;0,OR(K21&lt;BO21,AND(K21=BO21,0&lt;7))),1,0)+IF(AND(S21&gt;0,OR(S21&lt;BO21,AND(S21=BO21,1&lt;7))),1,0)+IF(AND(AA21&gt;0,OR(AA21&lt;BO21,AND(AA21=BO21,2&lt;7))),1,0)+IF(AND(AI21&gt;0,OR(AI21&lt;BO21,AND(AI21=BO21,3&lt;7))),1,0)+IF(AND(AQ21&gt;0,OR(AQ21&lt;BO21,AND(AQ21=BO21,4&lt;7))),1,0)+IF(AND(AY21&gt;0,OR(AY21&lt;BO21,AND(AY21=BO21,5&lt;7))),1,0)+IF(AND(BG21&gt;0,OR(BG21&lt;BO21,AND(BG21=BO21,6&lt;7))),1,0)+IF(AND(BW21&gt;0,OR(BW21&lt;BO21,AND(BW21=BO21,8&lt;7))),1,0)+IF(AND(CE21&gt;0,OR(CE21&lt;BO21,AND(CE21=BO21,9&lt;7))),1,0)))</f>
        <v>99</v>
      </c>
      <c r="BT21" s="3">
        <f>IF(Inputs!$B$27&lt;&gt;"Ready","PENDING INPUTS",IF(A21&gt;Inputs!$B$6,0,MIN(MAX(0,(BO21+BP21+BQ21)-BR21),MAX(0,C21-D21-(IF(O21&lt;BS21,K21+L21+M21-N21,0)+IF(W21&lt;BS21,S21+T21+U21-V21,0)+IF(AE21&lt;BS21,AA21+AB21+AC21-AD21,0)+IF(AM21&lt;BS21,AI21+AJ21+AK21-AL21,0)+IF(AU21&lt;BS21,AQ21+AR21+AS21-AT21,0)+IF(BC21&lt;BS21,AY21+AZ21+BA21-BB21,0)+IF(BK21&lt;BS21,BG21+BH21+BI21-BJ21,0)+IF(BS21&lt;BS21,BO21+BP21+BQ21-BR21,0)+IF(CA21&lt;BS21,BW21+BX21+BY21-BZ21,0)+IF(CI21&lt;BS21,CE21+CF21+CG21-CH21,0))))))</f>
        <v>0</v>
      </c>
      <c r="BU21" s="3">
        <f>IF(Inputs!$B$27&lt;&gt;"Ready","PENDING INPUTS",MIN((BO21+BP21+BQ21),IF(D21&gt;C21,IF(D21=0,0,BR21*C21/D21),BR21+BT21)))</f>
        <v>0</v>
      </c>
      <c r="BV21" s="3">
        <f>IF(Inputs!$B$27&lt;&gt;"Ready","PENDING INPUTS",MAX(0,(BO21+BP21+BQ21)-BU21))</f>
        <v>0</v>
      </c>
      <c r="BW21" s="3">
        <f>IF(Inputs!$B$27&lt;&gt;"Ready","PENDING INPUTS",CD20)</f>
        <v>0</v>
      </c>
      <c r="BX21" s="3">
        <f>IF(Inputs!$B$27&lt;&gt;"Ready","PENDING INPUTS",IF(A21&lt;=Inputs!$B$6,ROUND(BW21*Inputs!C22/12,2),0))</f>
        <v>0</v>
      </c>
      <c r="BY21" s="3">
        <f>IF(Inputs!$B$27&lt;&gt;"Ready","PENDING INPUTS",IF(AND(A21&lt;=Inputs!$B$6,BW21&gt;0),Inputs!G22,0))</f>
        <v>0</v>
      </c>
      <c r="BZ21" s="3">
        <f>IF(Inputs!$B$27&lt;&gt;"Ready","PENDING INPUTS",IF(A21&gt;Inputs!$B$6,0,MIN((BW21+BX21+BY21),IF(Inputs!H22=1,Inputs!D22,MAX(Inputs!F22,ROUND(BW21*Inputs!E22+BX21+BY21,2))))))</f>
        <v>0</v>
      </c>
      <c r="CA21">
        <f>IF(Inputs!$B$27&lt;&gt;"Ready","PENDING INPUTS",IF(BW21&lt;=0,99,1+IF(AND(K21&gt;0,OR(K21&lt;BW21,AND(K21=BW21,0&lt;8))),1,0)+IF(AND(S21&gt;0,OR(S21&lt;BW21,AND(S21=BW21,1&lt;8))),1,0)+IF(AND(AA21&gt;0,OR(AA21&lt;BW21,AND(AA21=BW21,2&lt;8))),1,0)+IF(AND(AI21&gt;0,OR(AI21&lt;BW21,AND(AI21=BW21,3&lt;8))),1,0)+IF(AND(AQ21&gt;0,OR(AQ21&lt;BW21,AND(AQ21=BW21,4&lt;8))),1,0)+IF(AND(AY21&gt;0,OR(AY21&lt;BW21,AND(AY21=BW21,5&lt;8))),1,0)+IF(AND(BG21&gt;0,OR(BG21&lt;BW21,AND(BG21=BW21,6&lt;8))),1,0)+IF(AND(BO21&gt;0,OR(BO21&lt;BW21,AND(BO21=BW21,7&lt;8))),1,0)+IF(AND(CE21&gt;0,OR(CE21&lt;BW21,AND(CE21=BW21,9&lt;8))),1,0)))</f>
        <v>99</v>
      </c>
      <c r="CB21" s="3">
        <f>IF(Inputs!$B$27&lt;&gt;"Ready","PENDING INPUTS",IF(A21&gt;Inputs!$B$6,0,MIN(MAX(0,(BW21+BX21+BY21)-BZ21),MAX(0,C21-D21-(IF(O21&lt;CA21,K21+L21+M21-N21,0)+IF(W21&lt;CA21,S21+T21+U21-V21,0)+IF(AE21&lt;CA21,AA21+AB21+AC21-AD21,0)+IF(AM21&lt;CA21,AI21+AJ21+AK21-AL21,0)+IF(AU21&lt;CA21,AQ21+AR21+AS21-AT21,0)+IF(BC21&lt;CA21,AY21+AZ21+BA21-BB21,0)+IF(BK21&lt;CA21,BG21+BH21+BI21-BJ21,0)+IF(BS21&lt;CA21,BO21+BP21+BQ21-BR21,0)+IF(CA21&lt;CA21,BW21+BX21+BY21-BZ21,0)+IF(CI21&lt;CA21,CE21+CF21+CG21-CH21,0))))))</f>
        <v>0</v>
      </c>
      <c r="CC21" s="3">
        <f>IF(Inputs!$B$27&lt;&gt;"Ready","PENDING INPUTS",MIN((BW21+BX21+BY21),IF(D21&gt;C21,IF(D21=0,0,BZ21*C21/D21),BZ21+CB21)))</f>
        <v>0</v>
      </c>
      <c r="CD21" s="3">
        <f>IF(Inputs!$B$27&lt;&gt;"Ready","PENDING INPUTS",MAX(0,(BW21+BX21+BY21)-CC21))</f>
        <v>0</v>
      </c>
      <c r="CE21" s="3">
        <f>IF(Inputs!$B$27&lt;&gt;"Ready","PENDING INPUTS",CL20)</f>
        <v>0</v>
      </c>
      <c r="CF21" s="3">
        <f>IF(Inputs!$B$27&lt;&gt;"Ready","PENDING INPUTS",IF(A21&lt;=Inputs!$B$6,ROUND(CE21*Inputs!C23/12,2),0))</f>
        <v>0</v>
      </c>
      <c r="CG21" s="3">
        <f>IF(Inputs!$B$27&lt;&gt;"Ready","PENDING INPUTS",IF(AND(A21&lt;=Inputs!$B$6,CE21&gt;0),Inputs!G23,0))</f>
        <v>0</v>
      </c>
      <c r="CH21" s="3">
        <f>IF(Inputs!$B$27&lt;&gt;"Ready","PENDING INPUTS",IF(A21&gt;Inputs!$B$6,0,MIN((CE21+CF21+CG21),IF(Inputs!H23=1,Inputs!D23,MAX(Inputs!F23,ROUND(CE21*Inputs!E23+CF21+CG21,2))))))</f>
        <v>0</v>
      </c>
      <c r="CI21">
        <f>IF(Inputs!$B$27&lt;&gt;"Ready","PENDING INPUTS",IF(CE21&lt;=0,99,1+IF(AND(K21&gt;0,OR(K21&lt;CE21,AND(K21=CE21,0&lt;9))),1,0)+IF(AND(S21&gt;0,OR(S21&lt;CE21,AND(S21=CE21,1&lt;9))),1,0)+IF(AND(AA21&gt;0,OR(AA21&lt;CE21,AND(AA21=CE21,2&lt;9))),1,0)+IF(AND(AI21&gt;0,OR(AI21&lt;CE21,AND(AI21=CE21,3&lt;9))),1,0)+IF(AND(AQ21&gt;0,OR(AQ21&lt;CE21,AND(AQ21=CE21,4&lt;9))),1,0)+IF(AND(AY21&gt;0,OR(AY21&lt;CE21,AND(AY21=CE21,5&lt;9))),1,0)+IF(AND(BG21&gt;0,OR(BG21&lt;CE21,AND(BG21=CE21,6&lt;9))),1,0)+IF(AND(BO21&gt;0,OR(BO21&lt;CE21,AND(BO21=CE21,7&lt;9))),1,0)+IF(AND(BW21&gt;0,OR(BW21&lt;CE21,AND(BW21=CE21,8&lt;9))),1,0)))</f>
        <v>99</v>
      </c>
      <c r="CJ21" s="3">
        <f>IF(Inputs!$B$27&lt;&gt;"Ready","PENDING INPUTS",IF(A21&gt;Inputs!$B$6,0,MIN(MAX(0,(CE21+CF21+CG21)-CH21),MAX(0,C21-D21-(IF(O21&lt;CI21,K21+L21+M21-N21,0)+IF(W21&lt;CI21,S21+T21+U21-V21,0)+IF(AE21&lt;CI21,AA21+AB21+AC21-AD21,0)+IF(AM21&lt;CI21,AI21+AJ21+AK21-AL21,0)+IF(AU21&lt;CI21,AQ21+AR21+AS21-AT21,0)+IF(BC21&lt;CI21,AY21+AZ21+BA21-BB21,0)+IF(BK21&lt;CI21,BG21+BH21+BI21-BJ21,0)+IF(BS21&lt;CI21,BO21+BP21+BQ21-BR21,0)+IF(CA21&lt;CI21,BW21+BX21+BY21-BZ21,0)+IF(CI21&lt;CI21,CE21+CF21+CG21-CH21,0))))))</f>
        <v>0</v>
      </c>
      <c r="CK21" s="3">
        <f>IF(Inputs!$B$27&lt;&gt;"Ready","PENDING INPUTS",MIN((CE21+CF21+CG21),IF(D21&gt;C21,IF(D21=0,0,CH21*C21/D21),CH21+CJ21)))</f>
        <v>0</v>
      </c>
      <c r="CL21" s="3">
        <f>IF(Inputs!$B$27&lt;&gt;"Ready","PENDING INPUTS",MAX(0,(CE21+CF21+CG21)-CK21))</f>
        <v>0</v>
      </c>
    </row>
    <row r="22" spans="1:90" ht="27.95" customHeight="1" x14ac:dyDescent="0.25">
      <c r="A22">
        <v>18</v>
      </c>
      <c r="B22" s="13">
        <f>IF(Inputs!$B$27&lt;&gt;"Ready","PENDING INPUTS",EDATE(Inputs!$B$5,A22-1))</f>
        <v>46813</v>
      </c>
      <c r="C22" s="3">
        <f>IF(Inputs!$B$27&lt;&gt;"Ready","PENDING INPUTS",IF(A22&lt;=Inputs!$B$6,MAX(0,Inputs!$B$4+IF(A22=Inputs!$B$7,Inputs!$B$8,0)+IF(A22=Inputs!$B$9,Inputs!$B$10,0)),0))</f>
        <v>0</v>
      </c>
      <c r="D22" s="3">
        <f>IF(Inputs!$B$27&lt;&gt;"Ready","PENDING INPUTS",SUM(N22,V22,AD22,AL22,AT22,BB22,BJ22,BR22,BZ22,CH22))</f>
        <v>0</v>
      </c>
      <c r="E22" s="3">
        <f>IF(Inputs!$B$27&lt;&gt;"Ready","PENDING INPUTS",MAX(0,D22-C22))</f>
        <v>0</v>
      </c>
      <c r="F22" s="3">
        <f>IF(Inputs!$B$27&lt;&gt;"Ready","PENDING INPUTS",SUM(Q22,Y22,AG22,AO22,AW22,BE22,BM22,BU22,CC22,CK22))</f>
        <v>0</v>
      </c>
      <c r="G22" s="3">
        <f>IF(Inputs!$B$27&lt;&gt;"Ready","PENDING INPUTS",SUM(L22,T22,AB22,AJ22,AR22,AZ22,BH22,BP22,BX22,CF22))</f>
        <v>0</v>
      </c>
      <c r="H22" s="3">
        <f>IF(Inputs!$B$27&lt;&gt;"Ready","PENDING INPUTS",SUM(M22,U22,AC22,AK22,AS22,BA22,BI22,BQ22,BY22,CG22))</f>
        <v>0</v>
      </c>
      <c r="I22" s="3">
        <f>IF(Inputs!$B$27&lt;&gt;"Ready","PENDING INPUTS",SUM(R22,Z22,AH22,AP22,AX22,BF22,BN22,BV22,CD22,CL22))</f>
        <v>0</v>
      </c>
      <c r="J22" t="str">
        <f>IF(Inputs!$B$27&lt;&gt;"Ready","PENDING INPUTS",IF(A22&gt;Inputs!$B$6,"Beyond horizon",IF(E22&gt;0.005,"MINIMUM SHORTFALL",IF(I22&lt;0.005,"Paid off","In progress"))))</f>
        <v>Paid off</v>
      </c>
      <c r="K22" s="3">
        <f>IF(Inputs!$B$27&lt;&gt;"Ready","PENDING INPUTS",R21)</f>
        <v>0</v>
      </c>
      <c r="L22" s="3">
        <f>IF(Inputs!$B$27&lt;&gt;"Ready","PENDING INPUTS",IF(A22&lt;=Inputs!$B$6,ROUND(K22*Inputs!C14/12,2),0))</f>
        <v>0</v>
      </c>
      <c r="M22" s="3">
        <f>IF(Inputs!$B$27&lt;&gt;"Ready","PENDING INPUTS",IF(AND(A22&lt;=Inputs!$B$6,K22&gt;0),Inputs!G14,0))</f>
        <v>0</v>
      </c>
      <c r="N22" s="3">
        <f>IF(Inputs!$B$27&lt;&gt;"Ready","PENDING INPUTS",IF(A22&gt;Inputs!$B$6,0,MIN((K22+L22+M22),IF(Inputs!H14=1,Inputs!D14,MAX(Inputs!F14,ROUND(K22*Inputs!E14+L22+M22,2))))))</f>
        <v>0</v>
      </c>
      <c r="O22">
        <f>IF(Inputs!$B$27&lt;&gt;"Ready","PENDING INPUTS",IF(K22&lt;=0,99,1+IF(AND(S22&gt;0,OR(S22&lt;K22,AND(S22=K22,1&lt;0))),1,0)+IF(AND(AA22&gt;0,OR(AA22&lt;K22,AND(AA22=K22,2&lt;0))),1,0)+IF(AND(AI22&gt;0,OR(AI22&lt;K22,AND(AI22=K22,3&lt;0))),1,0)+IF(AND(AQ22&gt;0,OR(AQ22&lt;K22,AND(AQ22=K22,4&lt;0))),1,0)+IF(AND(AY22&gt;0,OR(AY22&lt;K22,AND(AY22=K22,5&lt;0))),1,0)+IF(AND(BG22&gt;0,OR(BG22&lt;K22,AND(BG22=K22,6&lt;0))),1,0)+IF(AND(BO22&gt;0,OR(BO22&lt;K22,AND(BO22=K22,7&lt;0))),1,0)+IF(AND(BW22&gt;0,OR(BW22&lt;K22,AND(BW22=K22,8&lt;0))),1,0)+IF(AND(CE22&gt;0,OR(CE22&lt;K22,AND(CE22=K22,9&lt;0))),1,0)))</f>
        <v>99</v>
      </c>
      <c r="P22" s="3">
        <f>IF(Inputs!$B$27&lt;&gt;"Ready","PENDING INPUTS",IF(A22&gt;Inputs!$B$6,0,MIN(MAX(0,(K22+L22+M22)-N22),MAX(0,C22-D22-(IF(O22&lt;O22,K22+L22+M22-N22,0)+IF(W22&lt;O22,S22+T22+U22-V22,0)+IF(AE22&lt;O22,AA22+AB22+AC22-AD22,0)+IF(AM22&lt;O22,AI22+AJ22+AK22-AL22,0)+IF(AU22&lt;O22,AQ22+AR22+AS22-AT22,0)+IF(BC22&lt;O22,AY22+AZ22+BA22-BB22,0)+IF(BK22&lt;O22,BG22+BH22+BI22-BJ22,0)+IF(BS22&lt;O22,BO22+BP22+BQ22-BR22,0)+IF(CA22&lt;O22,BW22+BX22+BY22-BZ22,0)+IF(CI22&lt;O22,CE22+CF22+CG22-CH22,0))))))</f>
        <v>0</v>
      </c>
      <c r="Q22" s="3">
        <f>IF(Inputs!$B$27&lt;&gt;"Ready","PENDING INPUTS",MIN((K22+L22+M22),IF(D22&gt;C22,IF(D22=0,0,N22*C22/D22),N22+P22)))</f>
        <v>0</v>
      </c>
      <c r="R22" s="3">
        <f>IF(Inputs!$B$27&lt;&gt;"Ready","PENDING INPUTS",MAX(0,(K22+L22+M22)-Q22))</f>
        <v>0</v>
      </c>
      <c r="S22" s="3">
        <f>IF(Inputs!$B$27&lt;&gt;"Ready","PENDING INPUTS",Z21)</f>
        <v>0</v>
      </c>
      <c r="T22" s="3">
        <f>IF(Inputs!$B$27&lt;&gt;"Ready","PENDING INPUTS",IF(A22&lt;=Inputs!$B$6,ROUND(S22*Inputs!C15/12,2),0))</f>
        <v>0</v>
      </c>
      <c r="U22" s="3">
        <f>IF(Inputs!$B$27&lt;&gt;"Ready","PENDING INPUTS",IF(AND(A22&lt;=Inputs!$B$6,S22&gt;0),Inputs!G15,0))</f>
        <v>0</v>
      </c>
      <c r="V22" s="3">
        <f>IF(Inputs!$B$27&lt;&gt;"Ready","PENDING INPUTS",IF(A22&gt;Inputs!$B$6,0,MIN((S22+T22+U22),IF(Inputs!H15=1,Inputs!D15,MAX(Inputs!F15,ROUND(S22*Inputs!E15+T22+U22,2))))))</f>
        <v>0</v>
      </c>
      <c r="W22">
        <f>IF(Inputs!$B$27&lt;&gt;"Ready","PENDING INPUTS",IF(S22&lt;=0,99,1+IF(AND(K22&gt;0,OR(K22&lt;S22,AND(K22=S22,0&lt;1))),1,0)+IF(AND(AA22&gt;0,OR(AA22&lt;S22,AND(AA22=S22,2&lt;1))),1,0)+IF(AND(AI22&gt;0,OR(AI22&lt;S22,AND(AI22=S22,3&lt;1))),1,0)+IF(AND(AQ22&gt;0,OR(AQ22&lt;S22,AND(AQ22=S22,4&lt;1))),1,0)+IF(AND(AY22&gt;0,OR(AY22&lt;S22,AND(AY22=S22,5&lt;1))),1,0)+IF(AND(BG22&gt;0,OR(BG22&lt;S22,AND(BG22=S22,6&lt;1))),1,0)+IF(AND(BO22&gt;0,OR(BO22&lt;S22,AND(BO22=S22,7&lt;1))),1,0)+IF(AND(BW22&gt;0,OR(BW22&lt;S22,AND(BW22=S22,8&lt;1))),1,0)+IF(AND(CE22&gt;0,OR(CE22&lt;S22,AND(CE22=S22,9&lt;1))),1,0)))</f>
        <v>99</v>
      </c>
      <c r="X22" s="3">
        <f>IF(Inputs!$B$27&lt;&gt;"Ready","PENDING INPUTS",IF(A22&gt;Inputs!$B$6,0,MIN(MAX(0,(S22+T22+U22)-V22),MAX(0,C22-D22-(IF(O22&lt;W22,K22+L22+M22-N22,0)+IF(W22&lt;W22,S22+T22+U22-V22,0)+IF(AE22&lt;W22,AA22+AB22+AC22-AD22,0)+IF(AM22&lt;W22,AI22+AJ22+AK22-AL22,0)+IF(AU22&lt;W22,AQ22+AR22+AS22-AT22,0)+IF(BC22&lt;W22,AY22+AZ22+BA22-BB22,0)+IF(BK22&lt;W22,BG22+BH22+BI22-BJ22,0)+IF(BS22&lt;W22,BO22+BP22+BQ22-BR22,0)+IF(CA22&lt;W22,BW22+BX22+BY22-BZ22,0)+IF(CI22&lt;W22,CE22+CF22+CG22-CH22,0))))))</f>
        <v>0</v>
      </c>
      <c r="Y22" s="3">
        <f>IF(Inputs!$B$27&lt;&gt;"Ready","PENDING INPUTS",MIN((S22+T22+U22),IF(D22&gt;C22,IF(D22=0,0,V22*C22/D22),V22+X22)))</f>
        <v>0</v>
      </c>
      <c r="Z22" s="3">
        <f>IF(Inputs!$B$27&lt;&gt;"Ready","PENDING INPUTS",MAX(0,(S22+T22+U22)-Y22))</f>
        <v>0</v>
      </c>
      <c r="AA22" s="3">
        <f>IF(Inputs!$B$27&lt;&gt;"Ready","PENDING INPUTS",AH21)</f>
        <v>0</v>
      </c>
      <c r="AB22" s="3">
        <f>IF(Inputs!$B$27&lt;&gt;"Ready","PENDING INPUTS",IF(A22&lt;=Inputs!$B$6,ROUND(AA22*Inputs!C16/12,2),0))</f>
        <v>0</v>
      </c>
      <c r="AC22" s="3">
        <f>IF(Inputs!$B$27&lt;&gt;"Ready","PENDING INPUTS",IF(AND(A22&lt;=Inputs!$B$6,AA22&gt;0),Inputs!G16,0))</f>
        <v>0</v>
      </c>
      <c r="AD22" s="3">
        <f>IF(Inputs!$B$27&lt;&gt;"Ready","PENDING INPUTS",IF(A22&gt;Inputs!$B$6,0,MIN((AA22+AB22+AC22),IF(Inputs!H16=1,Inputs!D16,MAX(Inputs!F16,ROUND(AA22*Inputs!E16+AB22+AC22,2))))))</f>
        <v>0</v>
      </c>
      <c r="AE22">
        <f>IF(Inputs!$B$27&lt;&gt;"Ready","PENDING INPUTS",IF(AA22&lt;=0,99,1+IF(AND(K22&gt;0,OR(K22&lt;AA22,AND(K22=AA22,0&lt;2))),1,0)+IF(AND(S22&gt;0,OR(S22&lt;AA22,AND(S22=AA22,1&lt;2))),1,0)+IF(AND(AI22&gt;0,OR(AI22&lt;AA22,AND(AI22=AA22,3&lt;2))),1,0)+IF(AND(AQ22&gt;0,OR(AQ22&lt;AA22,AND(AQ22=AA22,4&lt;2))),1,0)+IF(AND(AY22&gt;0,OR(AY22&lt;AA22,AND(AY22=AA22,5&lt;2))),1,0)+IF(AND(BG22&gt;0,OR(BG22&lt;AA22,AND(BG22=AA22,6&lt;2))),1,0)+IF(AND(BO22&gt;0,OR(BO22&lt;AA22,AND(BO22=AA22,7&lt;2))),1,0)+IF(AND(BW22&gt;0,OR(BW22&lt;AA22,AND(BW22=AA22,8&lt;2))),1,0)+IF(AND(CE22&gt;0,OR(CE22&lt;AA22,AND(CE22=AA22,9&lt;2))),1,0)))</f>
        <v>99</v>
      </c>
      <c r="AF22" s="3">
        <f>IF(Inputs!$B$27&lt;&gt;"Ready","PENDING INPUTS",IF(A22&gt;Inputs!$B$6,0,MIN(MAX(0,(AA22+AB22+AC22)-AD22),MAX(0,C22-D22-(IF(O22&lt;AE22,K22+L22+M22-N22,0)+IF(W22&lt;AE22,S22+T22+U22-V22,0)+IF(AE22&lt;AE22,AA22+AB22+AC22-AD22,0)+IF(AM22&lt;AE22,AI22+AJ22+AK22-AL22,0)+IF(AU22&lt;AE22,AQ22+AR22+AS22-AT22,0)+IF(BC22&lt;AE22,AY22+AZ22+BA22-BB22,0)+IF(BK22&lt;AE22,BG22+BH22+BI22-BJ22,0)+IF(BS22&lt;AE22,BO22+BP22+BQ22-BR22,0)+IF(CA22&lt;AE22,BW22+BX22+BY22-BZ22,0)+IF(CI22&lt;AE22,CE22+CF22+CG22-CH22,0))))))</f>
        <v>0</v>
      </c>
      <c r="AG22" s="3">
        <f>IF(Inputs!$B$27&lt;&gt;"Ready","PENDING INPUTS",MIN((AA22+AB22+AC22),IF(D22&gt;C22,IF(D22=0,0,AD22*C22/D22),AD22+AF22)))</f>
        <v>0</v>
      </c>
      <c r="AH22" s="3">
        <f>IF(Inputs!$B$27&lt;&gt;"Ready","PENDING INPUTS",MAX(0,(AA22+AB22+AC22)-AG22))</f>
        <v>0</v>
      </c>
      <c r="AI22" s="3">
        <f>IF(Inputs!$B$27&lt;&gt;"Ready","PENDING INPUTS",AP21)</f>
        <v>0</v>
      </c>
      <c r="AJ22" s="3">
        <f>IF(Inputs!$B$27&lt;&gt;"Ready","PENDING INPUTS",IF(A22&lt;=Inputs!$B$6,ROUND(AI22*Inputs!C17/12,2),0))</f>
        <v>0</v>
      </c>
      <c r="AK22" s="3">
        <f>IF(Inputs!$B$27&lt;&gt;"Ready","PENDING INPUTS",IF(AND(A22&lt;=Inputs!$B$6,AI22&gt;0),Inputs!G17,0))</f>
        <v>0</v>
      </c>
      <c r="AL22" s="3">
        <f>IF(Inputs!$B$27&lt;&gt;"Ready","PENDING INPUTS",IF(A22&gt;Inputs!$B$6,0,MIN((AI22+AJ22+AK22),IF(Inputs!H17=1,Inputs!D17,MAX(Inputs!F17,ROUND(AI22*Inputs!E17+AJ22+AK22,2))))))</f>
        <v>0</v>
      </c>
      <c r="AM22">
        <f>IF(Inputs!$B$27&lt;&gt;"Ready","PENDING INPUTS",IF(AI22&lt;=0,99,1+IF(AND(K22&gt;0,OR(K22&lt;AI22,AND(K22=AI22,0&lt;3))),1,0)+IF(AND(S22&gt;0,OR(S22&lt;AI22,AND(S22=AI22,1&lt;3))),1,0)+IF(AND(AA22&gt;0,OR(AA22&lt;AI22,AND(AA22=AI22,2&lt;3))),1,0)+IF(AND(AQ22&gt;0,OR(AQ22&lt;AI22,AND(AQ22=AI22,4&lt;3))),1,0)+IF(AND(AY22&gt;0,OR(AY22&lt;AI22,AND(AY22=AI22,5&lt;3))),1,0)+IF(AND(BG22&gt;0,OR(BG22&lt;AI22,AND(BG22=AI22,6&lt;3))),1,0)+IF(AND(BO22&gt;0,OR(BO22&lt;AI22,AND(BO22=AI22,7&lt;3))),1,0)+IF(AND(BW22&gt;0,OR(BW22&lt;AI22,AND(BW22=AI22,8&lt;3))),1,0)+IF(AND(CE22&gt;0,OR(CE22&lt;AI22,AND(CE22=AI22,9&lt;3))),1,0)))</f>
        <v>99</v>
      </c>
      <c r="AN22" s="3">
        <f>IF(Inputs!$B$27&lt;&gt;"Ready","PENDING INPUTS",IF(A22&gt;Inputs!$B$6,0,MIN(MAX(0,(AI22+AJ22+AK22)-AL22),MAX(0,C22-D22-(IF(O22&lt;AM22,K22+L22+M22-N22,0)+IF(W22&lt;AM22,S22+T22+U22-V22,0)+IF(AE22&lt;AM22,AA22+AB22+AC22-AD22,0)+IF(AM22&lt;AM22,AI22+AJ22+AK22-AL22,0)+IF(AU22&lt;AM22,AQ22+AR22+AS22-AT22,0)+IF(BC22&lt;AM22,AY22+AZ22+BA22-BB22,0)+IF(BK22&lt;AM22,BG22+BH22+BI22-BJ22,0)+IF(BS22&lt;AM22,BO22+BP22+BQ22-BR22,0)+IF(CA22&lt;AM22,BW22+BX22+BY22-BZ22,0)+IF(CI22&lt;AM22,CE22+CF22+CG22-CH22,0))))))</f>
        <v>0</v>
      </c>
      <c r="AO22" s="3">
        <f>IF(Inputs!$B$27&lt;&gt;"Ready","PENDING INPUTS",MIN((AI22+AJ22+AK22),IF(D22&gt;C22,IF(D22=0,0,AL22*C22/D22),AL22+AN22)))</f>
        <v>0</v>
      </c>
      <c r="AP22" s="3">
        <f>IF(Inputs!$B$27&lt;&gt;"Ready","PENDING INPUTS",MAX(0,(AI22+AJ22+AK22)-AO22))</f>
        <v>0</v>
      </c>
      <c r="AQ22" s="3">
        <f>IF(Inputs!$B$27&lt;&gt;"Ready","PENDING INPUTS",AX21)</f>
        <v>0</v>
      </c>
      <c r="AR22" s="3">
        <f>IF(Inputs!$B$27&lt;&gt;"Ready","PENDING INPUTS",IF(A22&lt;=Inputs!$B$6,ROUND(AQ22*Inputs!C18/12,2),0))</f>
        <v>0</v>
      </c>
      <c r="AS22" s="3">
        <f>IF(Inputs!$B$27&lt;&gt;"Ready","PENDING INPUTS",IF(AND(A22&lt;=Inputs!$B$6,AQ22&gt;0),Inputs!G18,0))</f>
        <v>0</v>
      </c>
      <c r="AT22" s="3">
        <f>IF(Inputs!$B$27&lt;&gt;"Ready","PENDING INPUTS",IF(A22&gt;Inputs!$B$6,0,MIN((AQ22+AR22+AS22),IF(Inputs!H18=1,Inputs!D18,MAX(Inputs!F18,ROUND(AQ22*Inputs!E18+AR22+AS22,2))))))</f>
        <v>0</v>
      </c>
      <c r="AU22">
        <f>IF(Inputs!$B$27&lt;&gt;"Ready","PENDING INPUTS",IF(AQ22&lt;=0,99,1+IF(AND(K22&gt;0,OR(K22&lt;AQ22,AND(K22=AQ22,0&lt;4))),1,0)+IF(AND(S22&gt;0,OR(S22&lt;AQ22,AND(S22=AQ22,1&lt;4))),1,0)+IF(AND(AA22&gt;0,OR(AA22&lt;AQ22,AND(AA22=AQ22,2&lt;4))),1,0)+IF(AND(AI22&gt;0,OR(AI22&lt;AQ22,AND(AI22=AQ22,3&lt;4))),1,0)+IF(AND(AY22&gt;0,OR(AY22&lt;AQ22,AND(AY22=AQ22,5&lt;4))),1,0)+IF(AND(BG22&gt;0,OR(BG22&lt;AQ22,AND(BG22=AQ22,6&lt;4))),1,0)+IF(AND(BO22&gt;0,OR(BO22&lt;AQ22,AND(BO22=AQ22,7&lt;4))),1,0)+IF(AND(BW22&gt;0,OR(BW22&lt;AQ22,AND(BW22=AQ22,8&lt;4))),1,0)+IF(AND(CE22&gt;0,OR(CE22&lt;AQ22,AND(CE22=AQ22,9&lt;4))),1,0)))</f>
        <v>99</v>
      </c>
      <c r="AV22" s="3">
        <f>IF(Inputs!$B$27&lt;&gt;"Ready","PENDING INPUTS",IF(A22&gt;Inputs!$B$6,0,MIN(MAX(0,(AQ22+AR22+AS22)-AT22),MAX(0,C22-D22-(IF(O22&lt;AU22,K22+L22+M22-N22,0)+IF(W22&lt;AU22,S22+T22+U22-V22,0)+IF(AE22&lt;AU22,AA22+AB22+AC22-AD22,0)+IF(AM22&lt;AU22,AI22+AJ22+AK22-AL22,0)+IF(AU22&lt;AU22,AQ22+AR22+AS22-AT22,0)+IF(BC22&lt;AU22,AY22+AZ22+BA22-BB22,0)+IF(BK22&lt;AU22,BG22+BH22+BI22-BJ22,0)+IF(BS22&lt;AU22,BO22+BP22+BQ22-BR22,0)+IF(CA22&lt;AU22,BW22+BX22+BY22-BZ22,0)+IF(CI22&lt;AU22,CE22+CF22+CG22-CH22,0))))))</f>
        <v>0</v>
      </c>
      <c r="AW22" s="3">
        <f>IF(Inputs!$B$27&lt;&gt;"Ready","PENDING INPUTS",MIN((AQ22+AR22+AS22),IF(D22&gt;C22,IF(D22=0,0,AT22*C22/D22),AT22+AV22)))</f>
        <v>0</v>
      </c>
      <c r="AX22" s="3">
        <f>IF(Inputs!$B$27&lt;&gt;"Ready","PENDING INPUTS",MAX(0,(AQ22+AR22+AS22)-AW22))</f>
        <v>0</v>
      </c>
      <c r="AY22" s="3">
        <f>IF(Inputs!$B$27&lt;&gt;"Ready","PENDING INPUTS",BF21)</f>
        <v>0</v>
      </c>
      <c r="AZ22" s="3">
        <f>IF(Inputs!$B$27&lt;&gt;"Ready","PENDING INPUTS",IF(A22&lt;=Inputs!$B$6,ROUND(AY22*Inputs!C19/12,2),0))</f>
        <v>0</v>
      </c>
      <c r="BA22" s="3">
        <f>IF(Inputs!$B$27&lt;&gt;"Ready","PENDING INPUTS",IF(AND(A22&lt;=Inputs!$B$6,AY22&gt;0),Inputs!G19,0))</f>
        <v>0</v>
      </c>
      <c r="BB22" s="3">
        <f>IF(Inputs!$B$27&lt;&gt;"Ready","PENDING INPUTS",IF(A22&gt;Inputs!$B$6,0,MIN((AY22+AZ22+BA22),IF(Inputs!H19=1,Inputs!D19,MAX(Inputs!F19,ROUND(AY22*Inputs!E19+AZ22+BA22,2))))))</f>
        <v>0</v>
      </c>
      <c r="BC22">
        <f>IF(Inputs!$B$27&lt;&gt;"Ready","PENDING INPUTS",IF(AY22&lt;=0,99,1+IF(AND(K22&gt;0,OR(K22&lt;AY22,AND(K22=AY22,0&lt;5))),1,0)+IF(AND(S22&gt;0,OR(S22&lt;AY22,AND(S22=AY22,1&lt;5))),1,0)+IF(AND(AA22&gt;0,OR(AA22&lt;AY22,AND(AA22=AY22,2&lt;5))),1,0)+IF(AND(AI22&gt;0,OR(AI22&lt;AY22,AND(AI22=AY22,3&lt;5))),1,0)+IF(AND(AQ22&gt;0,OR(AQ22&lt;AY22,AND(AQ22=AY22,4&lt;5))),1,0)+IF(AND(BG22&gt;0,OR(BG22&lt;AY22,AND(BG22=AY22,6&lt;5))),1,0)+IF(AND(BO22&gt;0,OR(BO22&lt;AY22,AND(BO22=AY22,7&lt;5))),1,0)+IF(AND(BW22&gt;0,OR(BW22&lt;AY22,AND(BW22=AY22,8&lt;5))),1,0)+IF(AND(CE22&gt;0,OR(CE22&lt;AY22,AND(CE22=AY22,9&lt;5))),1,0)))</f>
        <v>99</v>
      </c>
      <c r="BD22" s="3">
        <f>IF(Inputs!$B$27&lt;&gt;"Ready","PENDING INPUTS",IF(A22&gt;Inputs!$B$6,0,MIN(MAX(0,(AY22+AZ22+BA22)-BB22),MAX(0,C22-D22-(IF(O22&lt;BC22,K22+L22+M22-N22,0)+IF(W22&lt;BC22,S22+T22+U22-V22,0)+IF(AE22&lt;BC22,AA22+AB22+AC22-AD22,0)+IF(AM22&lt;BC22,AI22+AJ22+AK22-AL22,0)+IF(AU22&lt;BC22,AQ22+AR22+AS22-AT22,0)+IF(BC22&lt;BC22,AY22+AZ22+BA22-BB22,0)+IF(BK22&lt;BC22,BG22+BH22+BI22-BJ22,0)+IF(BS22&lt;BC22,BO22+BP22+BQ22-BR22,0)+IF(CA22&lt;BC22,BW22+BX22+BY22-BZ22,0)+IF(CI22&lt;BC22,CE22+CF22+CG22-CH22,0))))))</f>
        <v>0</v>
      </c>
      <c r="BE22" s="3">
        <f>IF(Inputs!$B$27&lt;&gt;"Ready","PENDING INPUTS",MIN((AY22+AZ22+BA22),IF(D22&gt;C22,IF(D22=0,0,BB22*C22/D22),BB22+BD22)))</f>
        <v>0</v>
      </c>
      <c r="BF22" s="3">
        <f>IF(Inputs!$B$27&lt;&gt;"Ready","PENDING INPUTS",MAX(0,(AY22+AZ22+BA22)-BE22))</f>
        <v>0</v>
      </c>
      <c r="BG22" s="3">
        <f>IF(Inputs!$B$27&lt;&gt;"Ready","PENDING INPUTS",BN21)</f>
        <v>0</v>
      </c>
      <c r="BH22" s="3">
        <f>IF(Inputs!$B$27&lt;&gt;"Ready","PENDING INPUTS",IF(A22&lt;=Inputs!$B$6,ROUND(BG22*Inputs!C20/12,2),0))</f>
        <v>0</v>
      </c>
      <c r="BI22" s="3">
        <f>IF(Inputs!$B$27&lt;&gt;"Ready","PENDING INPUTS",IF(AND(A22&lt;=Inputs!$B$6,BG22&gt;0),Inputs!G20,0))</f>
        <v>0</v>
      </c>
      <c r="BJ22" s="3">
        <f>IF(Inputs!$B$27&lt;&gt;"Ready","PENDING INPUTS",IF(A22&gt;Inputs!$B$6,0,MIN((BG22+BH22+BI22),IF(Inputs!H20=1,Inputs!D20,MAX(Inputs!F20,ROUND(BG22*Inputs!E20+BH22+BI22,2))))))</f>
        <v>0</v>
      </c>
      <c r="BK22">
        <f>IF(Inputs!$B$27&lt;&gt;"Ready","PENDING INPUTS",IF(BG22&lt;=0,99,1+IF(AND(K22&gt;0,OR(K22&lt;BG22,AND(K22=BG22,0&lt;6))),1,0)+IF(AND(S22&gt;0,OR(S22&lt;BG22,AND(S22=BG22,1&lt;6))),1,0)+IF(AND(AA22&gt;0,OR(AA22&lt;BG22,AND(AA22=BG22,2&lt;6))),1,0)+IF(AND(AI22&gt;0,OR(AI22&lt;BG22,AND(AI22=BG22,3&lt;6))),1,0)+IF(AND(AQ22&gt;0,OR(AQ22&lt;BG22,AND(AQ22=BG22,4&lt;6))),1,0)+IF(AND(AY22&gt;0,OR(AY22&lt;BG22,AND(AY22=BG22,5&lt;6))),1,0)+IF(AND(BO22&gt;0,OR(BO22&lt;BG22,AND(BO22=BG22,7&lt;6))),1,0)+IF(AND(BW22&gt;0,OR(BW22&lt;BG22,AND(BW22=BG22,8&lt;6))),1,0)+IF(AND(CE22&gt;0,OR(CE22&lt;BG22,AND(CE22=BG22,9&lt;6))),1,0)))</f>
        <v>99</v>
      </c>
      <c r="BL22" s="3">
        <f>IF(Inputs!$B$27&lt;&gt;"Ready","PENDING INPUTS",IF(A22&gt;Inputs!$B$6,0,MIN(MAX(0,(BG22+BH22+BI22)-BJ22),MAX(0,C22-D22-(IF(O22&lt;BK22,K22+L22+M22-N22,0)+IF(W22&lt;BK22,S22+T22+U22-V22,0)+IF(AE22&lt;BK22,AA22+AB22+AC22-AD22,0)+IF(AM22&lt;BK22,AI22+AJ22+AK22-AL22,0)+IF(AU22&lt;BK22,AQ22+AR22+AS22-AT22,0)+IF(BC22&lt;BK22,AY22+AZ22+BA22-BB22,0)+IF(BK22&lt;BK22,BG22+BH22+BI22-BJ22,0)+IF(BS22&lt;BK22,BO22+BP22+BQ22-BR22,0)+IF(CA22&lt;BK22,BW22+BX22+BY22-BZ22,0)+IF(CI22&lt;BK22,CE22+CF22+CG22-CH22,0))))))</f>
        <v>0</v>
      </c>
      <c r="BM22" s="3">
        <f>IF(Inputs!$B$27&lt;&gt;"Ready","PENDING INPUTS",MIN((BG22+BH22+BI22),IF(D22&gt;C22,IF(D22=0,0,BJ22*C22/D22),BJ22+BL22)))</f>
        <v>0</v>
      </c>
      <c r="BN22" s="3">
        <f>IF(Inputs!$B$27&lt;&gt;"Ready","PENDING INPUTS",MAX(0,(BG22+BH22+BI22)-BM22))</f>
        <v>0</v>
      </c>
      <c r="BO22" s="3">
        <f>IF(Inputs!$B$27&lt;&gt;"Ready","PENDING INPUTS",BV21)</f>
        <v>0</v>
      </c>
      <c r="BP22" s="3">
        <f>IF(Inputs!$B$27&lt;&gt;"Ready","PENDING INPUTS",IF(A22&lt;=Inputs!$B$6,ROUND(BO22*Inputs!C21/12,2),0))</f>
        <v>0</v>
      </c>
      <c r="BQ22" s="3">
        <f>IF(Inputs!$B$27&lt;&gt;"Ready","PENDING INPUTS",IF(AND(A22&lt;=Inputs!$B$6,BO22&gt;0),Inputs!G21,0))</f>
        <v>0</v>
      </c>
      <c r="BR22" s="3">
        <f>IF(Inputs!$B$27&lt;&gt;"Ready","PENDING INPUTS",IF(A22&gt;Inputs!$B$6,0,MIN((BO22+BP22+BQ22),IF(Inputs!H21=1,Inputs!D21,MAX(Inputs!F21,ROUND(BO22*Inputs!E21+BP22+BQ22,2))))))</f>
        <v>0</v>
      </c>
      <c r="BS22">
        <f>IF(Inputs!$B$27&lt;&gt;"Ready","PENDING INPUTS",IF(BO22&lt;=0,99,1+IF(AND(K22&gt;0,OR(K22&lt;BO22,AND(K22=BO22,0&lt;7))),1,0)+IF(AND(S22&gt;0,OR(S22&lt;BO22,AND(S22=BO22,1&lt;7))),1,0)+IF(AND(AA22&gt;0,OR(AA22&lt;BO22,AND(AA22=BO22,2&lt;7))),1,0)+IF(AND(AI22&gt;0,OR(AI22&lt;BO22,AND(AI22=BO22,3&lt;7))),1,0)+IF(AND(AQ22&gt;0,OR(AQ22&lt;BO22,AND(AQ22=BO22,4&lt;7))),1,0)+IF(AND(AY22&gt;0,OR(AY22&lt;BO22,AND(AY22=BO22,5&lt;7))),1,0)+IF(AND(BG22&gt;0,OR(BG22&lt;BO22,AND(BG22=BO22,6&lt;7))),1,0)+IF(AND(BW22&gt;0,OR(BW22&lt;BO22,AND(BW22=BO22,8&lt;7))),1,0)+IF(AND(CE22&gt;0,OR(CE22&lt;BO22,AND(CE22=BO22,9&lt;7))),1,0)))</f>
        <v>99</v>
      </c>
      <c r="BT22" s="3">
        <f>IF(Inputs!$B$27&lt;&gt;"Ready","PENDING INPUTS",IF(A22&gt;Inputs!$B$6,0,MIN(MAX(0,(BO22+BP22+BQ22)-BR22),MAX(0,C22-D22-(IF(O22&lt;BS22,K22+L22+M22-N22,0)+IF(W22&lt;BS22,S22+T22+U22-V22,0)+IF(AE22&lt;BS22,AA22+AB22+AC22-AD22,0)+IF(AM22&lt;BS22,AI22+AJ22+AK22-AL22,0)+IF(AU22&lt;BS22,AQ22+AR22+AS22-AT22,0)+IF(BC22&lt;BS22,AY22+AZ22+BA22-BB22,0)+IF(BK22&lt;BS22,BG22+BH22+BI22-BJ22,0)+IF(BS22&lt;BS22,BO22+BP22+BQ22-BR22,0)+IF(CA22&lt;BS22,BW22+BX22+BY22-BZ22,0)+IF(CI22&lt;BS22,CE22+CF22+CG22-CH22,0))))))</f>
        <v>0</v>
      </c>
      <c r="BU22" s="3">
        <f>IF(Inputs!$B$27&lt;&gt;"Ready","PENDING INPUTS",MIN((BO22+BP22+BQ22),IF(D22&gt;C22,IF(D22=0,0,BR22*C22/D22),BR22+BT22)))</f>
        <v>0</v>
      </c>
      <c r="BV22" s="3">
        <f>IF(Inputs!$B$27&lt;&gt;"Ready","PENDING INPUTS",MAX(0,(BO22+BP22+BQ22)-BU22))</f>
        <v>0</v>
      </c>
      <c r="BW22" s="3">
        <f>IF(Inputs!$B$27&lt;&gt;"Ready","PENDING INPUTS",CD21)</f>
        <v>0</v>
      </c>
      <c r="BX22" s="3">
        <f>IF(Inputs!$B$27&lt;&gt;"Ready","PENDING INPUTS",IF(A22&lt;=Inputs!$B$6,ROUND(BW22*Inputs!C22/12,2),0))</f>
        <v>0</v>
      </c>
      <c r="BY22" s="3">
        <f>IF(Inputs!$B$27&lt;&gt;"Ready","PENDING INPUTS",IF(AND(A22&lt;=Inputs!$B$6,BW22&gt;0),Inputs!G22,0))</f>
        <v>0</v>
      </c>
      <c r="BZ22" s="3">
        <f>IF(Inputs!$B$27&lt;&gt;"Ready","PENDING INPUTS",IF(A22&gt;Inputs!$B$6,0,MIN((BW22+BX22+BY22),IF(Inputs!H22=1,Inputs!D22,MAX(Inputs!F22,ROUND(BW22*Inputs!E22+BX22+BY22,2))))))</f>
        <v>0</v>
      </c>
      <c r="CA22">
        <f>IF(Inputs!$B$27&lt;&gt;"Ready","PENDING INPUTS",IF(BW22&lt;=0,99,1+IF(AND(K22&gt;0,OR(K22&lt;BW22,AND(K22=BW22,0&lt;8))),1,0)+IF(AND(S22&gt;0,OR(S22&lt;BW22,AND(S22=BW22,1&lt;8))),1,0)+IF(AND(AA22&gt;0,OR(AA22&lt;BW22,AND(AA22=BW22,2&lt;8))),1,0)+IF(AND(AI22&gt;0,OR(AI22&lt;BW22,AND(AI22=BW22,3&lt;8))),1,0)+IF(AND(AQ22&gt;0,OR(AQ22&lt;BW22,AND(AQ22=BW22,4&lt;8))),1,0)+IF(AND(AY22&gt;0,OR(AY22&lt;BW22,AND(AY22=BW22,5&lt;8))),1,0)+IF(AND(BG22&gt;0,OR(BG22&lt;BW22,AND(BG22=BW22,6&lt;8))),1,0)+IF(AND(BO22&gt;0,OR(BO22&lt;BW22,AND(BO22=BW22,7&lt;8))),1,0)+IF(AND(CE22&gt;0,OR(CE22&lt;BW22,AND(CE22=BW22,9&lt;8))),1,0)))</f>
        <v>99</v>
      </c>
      <c r="CB22" s="3">
        <f>IF(Inputs!$B$27&lt;&gt;"Ready","PENDING INPUTS",IF(A22&gt;Inputs!$B$6,0,MIN(MAX(0,(BW22+BX22+BY22)-BZ22),MAX(0,C22-D22-(IF(O22&lt;CA22,K22+L22+M22-N22,0)+IF(W22&lt;CA22,S22+T22+U22-V22,0)+IF(AE22&lt;CA22,AA22+AB22+AC22-AD22,0)+IF(AM22&lt;CA22,AI22+AJ22+AK22-AL22,0)+IF(AU22&lt;CA22,AQ22+AR22+AS22-AT22,0)+IF(BC22&lt;CA22,AY22+AZ22+BA22-BB22,0)+IF(BK22&lt;CA22,BG22+BH22+BI22-BJ22,0)+IF(BS22&lt;CA22,BO22+BP22+BQ22-BR22,0)+IF(CA22&lt;CA22,BW22+BX22+BY22-BZ22,0)+IF(CI22&lt;CA22,CE22+CF22+CG22-CH22,0))))))</f>
        <v>0</v>
      </c>
      <c r="CC22" s="3">
        <f>IF(Inputs!$B$27&lt;&gt;"Ready","PENDING INPUTS",MIN((BW22+BX22+BY22),IF(D22&gt;C22,IF(D22=0,0,BZ22*C22/D22),BZ22+CB22)))</f>
        <v>0</v>
      </c>
      <c r="CD22" s="3">
        <f>IF(Inputs!$B$27&lt;&gt;"Ready","PENDING INPUTS",MAX(0,(BW22+BX22+BY22)-CC22))</f>
        <v>0</v>
      </c>
      <c r="CE22" s="3">
        <f>IF(Inputs!$B$27&lt;&gt;"Ready","PENDING INPUTS",CL21)</f>
        <v>0</v>
      </c>
      <c r="CF22" s="3">
        <f>IF(Inputs!$B$27&lt;&gt;"Ready","PENDING INPUTS",IF(A22&lt;=Inputs!$B$6,ROUND(CE22*Inputs!C23/12,2),0))</f>
        <v>0</v>
      </c>
      <c r="CG22" s="3">
        <f>IF(Inputs!$B$27&lt;&gt;"Ready","PENDING INPUTS",IF(AND(A22&lt;=Inputs!$B$6,CE22&gt;0),Inputs!G23,0))</f>
        <v>0</v>
      </c>
      <c r="CH22" s="3">
        <f>IF(Inputs!$B$27&lt;&gt;"Ready","PENDING INPUTS",IF(A22&gt;Inputs!$B$6,0,MIN((CE22+CF22+CG22),IF(Inputs!H23=1,Inputs!D23,MAX(Inputs!F23,ROUND(CE22*Inputs!E23+CF22+CG22,2))))))</f>
        <v>0</v>
      </c>
      <c r="CI22">
        <f>IF(Inputs!$B$27&lt;&gt;"Ready","PENDING INPUTS",IF(CE22&lt;=0,99,1+IF(AND(K22&gt;0,OR(K22&lt;CE22,AND(K22=CE22,0&lt;9))),1,0)+IF(AND(S22&gt;0,OR(S22&lt;CE22,AND(S22=CE22,1&lt;9))),1,0)+IF(AND(AA22&gt;0,OR(AA22&lt;CE22,AND(AA22=CE22,2&lt;9))),1,0)+IF(AND(AI22&gt;0,OR(AI22&lt;CE22,AND(AI22=CE22,3&lt;9))),1,0)+IF(AND(AQ22&gt;0,OR(AQ22&lt;CE22,AND(AQ22=CE22,4&lt;9))),1,0)+IF(AND(AY22&gt;0,OR(AY22&lt;CE22,AND(AY22=CE22,5&lt;9))),1,0)+IF(AND(BG22&gt;0,OR(BG22&lt;CE22,AND(BG22=CE22,6&lt;9))),1,0)+IF(AND(BO22&gt;0,OR(BO22&lt;CE22,AND(BO22=CE22,7&lt;9))),1,0)+IF(AND(BW22&gt;0,OR(BW22&lt;CE22,AND(BW22=CE22,8&lt;9))),1,0)))</f>
        <v>99</v>
      </c>
      <c r="CJ22" s="3">
        <f>IF(Inputs!$B$27&lt;&gt;"Ready","PENDING INPUTS",IF(A22&gt;Inputs!$B$6,0,MIN(MAX(0,(CE22+CF22+CG22)-CH22),MAX(0,C22-D22-(IF(O22&lt;CI22,K22+L22+M22-N22,0)+IF(W22&lt;CI22,S22+T22+U22-V22,0)+IF(AE22&lt;CI22,AA22+AB22+AC22-AD22,0)+IF(AM22&lt;CI22,AI22+AJ22+AK22-AL22,0)+IF(AU22&lt;CI22,AQ22+AR22+AS22-AT22,0)+IF(BC22&lt;CI22,AY22+AZ22+BA22-BB22,0)+IF(BK22&lt;CI22,BG22+BH22+BI22-BJ22,0)+IF(BS22&lt;CI22,BO22+BP22+BQ22-BR22,0)+IF(CA22&lt;CI22,BW22+BX22+BY22-BZ22,0)+IF(CI22&lt;CI22,CE22+CF22+CG22-CH22,0))))))</f>
        <v>0</v>
      </c>
      <c r="CK22" s="3">
        <f>IF(Inputs!$B$27&lt;&gt;"Ready","PENDING INPUTS",MIN((CE22+CF22+CG22),IF(D22&gt;C22,IF(D22=0,0,CH22*C22/D22),CH22+CJ22)))</f>
        <v>0</v>
      </c>
      <c r="CL22" s="3">
        <f>IF(Inputs!$B$27&lt;&gt;"Ready","PENDING INPUTS",MAX(0,(CE22+CF22+CG22)-CK22))</f>
        <v>0</v>
      </c>
    </row>
    <row r="23" spans="1:90" ht="27.95" customHeight="1" x14ac:dyDescent="0.25">
      <c r="A23">
        <v>19</v>
      </c>
      <c r="B23" s="13">
        <f>IF(Inputs!$B$27&lt;&gt;"Ready","PENDING INPUTS",EDATE(Inputs!$B$5,A23-1))</f>
        <v>46844</v>
      </c>
      <c r="C23" s="3">
        <f>IF(Inputs!$B$27&lt;&gt;"Ready","PENDING INPUTS",IF(A23&lt;=Inputs!$B$6,MAX(0,Inputs!$B$4+IF(A23=Inputs!$B$7,Inputs!$B$8,0)+IF(A23=Inputs!$B$9,Inputs!$B$10,0)),0))</f>
        <v>0</v>
      </c>
      <c r="D23" s="3">
        <f>IF(Inputs!$B$27&lt;&gt;"Ready","PENDING INPUTS",SUM(N23,V23,AD23,AL23,AT23,BB23,BJ23,BR23,BZ23,CH23))</f>
        <v>0</v>
      </c>
      <c r="E23" s="3">
        <f>IF(Inputs!$B$27&lt;&gt;"Ready","PENDING INPUTS",MAX(0,D23-C23))</f>
        <v>0</v>
      </c>
      <c r="F23" s="3">
        <f>IF(Inputs!$B$27&lt;&gt;"Ready","PENDING INPUTS",SUM(Q23,Y23,AG23,AO23,AW23,BE23,BM23,BU23,CC23,CK23))</f>
        <v>0</v>
      </c>
      <c r="G23" s="3">
        <f>IF(Inputs!$B$27&lt;&gt;"Ready","PENDING INPUTS",SUM(L23,T23,AB23,AJ23,AR23,AZ23,BH23,BP23,BX23,CF23))</f>
        <v>0</v>
      </c>
      <c r="H23" s="3">
        <f>IF(Inputs!$B$27&lt;&gt;"Ready","PENDING INPUTS",SUM(M23,U23,AC23,AK23,AS23,BA23,BI23,BQ23,BY23,CG23))</f>
        <v>0</v>
      </c>
      <c r="I23" s="3">
        <f>IF(Inputs!$B$27&lt;&gt;"Ready","PENDING INPUTS",SUM(R23,Z23,AH23,AP23,AX23,BF23,BN23,BV23,CD23,CL23))</f>
        <v>0</v>
      </c>
      <c r="J23" t="str">
        <f>IF(Inputs!$B$27&lt;&gt;"Ready","PENDING INPUTS",IF(A23&gt;Inputs!$B$6,"Beyond horizon",IF(E23&gt;0.005,"MINIMUM SHORTFALL",IF(I23&lt;0.005,"Paid off","In progress"))))</f>
        <v>Paid off</v>
      </c>
      <c r="K23" s="3">
        <f>IF(Inputs!$B$27&lt;&gt;"Ready","PENDING INPUTS",R22)</f>
        <v>0</v>
      </c>
      <c r="L23" s="3">
        <f>IF(Inputs!$B$27&lt;&gt;"Ready","PENDING INPUTS",IF(A23&lt;=Inputs!$B$6,ROUND(K23*Inputs!C14/12,2),0))</f>
        <v>0</v>
      </c>
      <c r="M23" s="3">
        <f>IF(Inputs!$B$27&lt;&gt;"Ready","PENDING INPUTS",IF(AND(A23&lt;=Inputs!$B$6,K23&gt;0),Inputs!G14,0))</f>
        <v>0</v>
      </c>
      <c r="N23" s="3">
        <f>IF(Inputs!$B$27&lt;&gt;"Ready","PENDING INPUTS",IF(A23&gt;Inputs!$B$6,0,MIN((K23+L23+M23),IF(Inputs!H14=1,Inputs!D14,MAX(Inputs!F14,ROUND(K23*Inputs!E14+L23+M23,2))))))</f>
        <v>0</v>
      </c>
      <c r="O23">
        <f>IF(Inputs!$B$27&lt;&gt;"Ready","PENDING INPUTS",IF(K23&lt;=0,99,1+IF(AND(S23&gt;0,OR(S23&lt;K23,AND(S23=K23,1&lt;0))),1,0)+IF(AND(AA23&gt;0,OR(AA23&lt;K23,AND(AA23=K23,2&lt;0))),1,0)+IF(AND(AI23&gt;0,OR(AI23&lt;K23,AND(AI23=K23,3&lt;0))),1,0)+IF(AND(AQ23&gt;0,OR(AQ23&lt;K23,AND(AQ23=K23,4&lt;0))),1,0)+IF(AND(AY23&gt;0,OR(AY23&lt;K23,AND(AY23=K23,5&lt;0))),1,0)+IF(AND(BG23&gt;0,OR(BG23&lt;K23,AND(BG23=K23,6&lt;0))),1,0)+IF(AND(BO23&gt;0,OR(BO23&lt;K23,AND(BO23=K23,7&lt;0))),1,0)+IF(AND(BW23&gt;0,OR(BW23&lt;K23,AND(BW23=K23,8&lt;0))),1,0)+IF(AND(CE23&gt;0,OR(CE23&lt;K23,AND(CE23=K23,9&lt;0))),1,0)))</f>
        <v>99</v>
      </c>
      <c r="P23" s="3">
        <f>IF(Inputs!$B$27&lt;&gt;"Ready","PENDING INPUTS",IF(A23&gt;Inputs!$B$6,0,MIN(MAX(0,(K23+L23+M23)-N23),MAX(0,C23-D23-(IF(O23&lt;O23,K23+L23+M23-N23,0)+IF(W23&lt;O23,S23+T23+U23-V23,0)+IF(AE23&lt;O23,AA23+AB23+AC23-AD23,0)+IF(AM23&lt;O23,AI23+AJ23+AK23-AL23,0)+IF(AU23&lt;O23,AQ23+AR23+AS23-AT23,0)+IF(BC23&lt;O23,AY23+AZ23+BA23-BB23,0)+IF(BK23&lt;O23,BG23+BH23+BI23-BJ23,0)+IF(BS23&lt;O23,BO23+BP23+BQ23-BR23,0)+IF(CA23&lt;O23,BW23+BX23+BY23-BZ23,0)+IF(CI23&lt;O23,CE23+CF23+CG23-CH23,0))))))</f>
        <v>0</v>
      </c>
      <c r="Q23" s="3">
        <f>IF(Inputs!$B$27&lt;&gt;"Ready","PENDING INPUTS",MIN((K23+L23+M23),IF(D23&gt;C23,IF(D23=0,0,N23*C23/D23),N23+P23)))</f>
        <v>0</v>
      </c>
      <c r="R23" s="3">
        <f>IF(Inputs!$B$27&lt;&gt;"Ready","PENDING INPUTS",MAX(0,(K23+L23+M23)-Q23))</f>
        <v>0</v>
      </c>
      <c r="S23" s="3">
        <f>IF(Inputs!$B$27&lt;&gt;"Ready","PENDING INPUTS",Z22)</f>
        <v>0</v>
      </c>
      <c r="T23" s="3">
        <f>IF(Inputs!$B$27&lt;&gt;"Ready","PENDING INPUTS",IF(A23&lt;=Inputs!$B$6,ROUND(S23*Inputs!C15/12,2),0))</f>
        <v>0</v>
      </c>
      <c r="U23" s="3">
        <f>IF(Inputs!$B$27&lt;&gt;"Ready","PENDING INPUTS",IF(AND(A23&lt;=Inputs!$B$6,S23&gt;0),Inputs!G15,0))</f>
        <v>0</v>
      </c>
      <c r="V23" s="3">
        <f>IF(Inputs!$B$27&lt;&gt;"Ready","PENDING INPUTS",IF(A23&gt;Inputs!$B$6,0,MIN((S23+T23+U23),IF(Inputs!H15=1,Inputs!D15,MAX(Inputs!F15,ROUND(S23*Inputs!E15+T23+U23,2))))))</f>
        <v>0</v>
      </c>
      <c r="W23">
        <f>IF(Inputs!$B$27&lt;&gt;"Ready","PENDING INPUTS",IF(S23&lt;=0,99,1+IF(AND(K23&gt;0,OR(K23&lt;S23,AND(K23=S23,0&lt;1))),1,0)+IF(AND(AA23&gt;0,OR(AA23&lt;S23,AND(AA23=S23,2&lt;1))),1,0)+IF(AND(AI23&gt;0,OR(AI23&lt;S23,AND(AI23=S23,3&lt;1))),1,0)+IF(AND(AQ23&gt;0,OR(AQ23&lt;S23,AND(AQ23=S23,4&lt;1))),1,0)+IF(AND(AY23&gt;0,OR(AY23&lt;S23,AND(AY23=S23,5&lt;1))),1,0)+IF(AND(BG23&gt;0,OR(BG23&lt;S23,AND(BG23=S23,6&lt;1))),1,0)+IF(AND(BO23&gt;0,OR(BO23&lt;S23,AND(BO23=S23,7&lt;1))),1,0)+IF(AND(BW23&gt;0,OR(BW23&lt;S23,AND(BW23=S23,8&lt;1))),1,0)+IF(AND(CE23&gt;0,OR(CE23&lt;S23,AND(CE23=S23,9&lt;1))),1,0)))</f>
        <v>99</v>
      </c>
      <c r="X23" s="3">
        <f>IF(Inputs!$B$27&lt;&gt;"Ready","PENDING INPUTS",IF(A23&gt;Inputs!$B$6,0,MIN(MAX(0,(S23+T23+U23)-V23),MAX(0,C23-D23-(IF(O23&lt;W23,K23+L23+M23-N23,0)+IF(W23&lt;W23,S23+T23+U23-V23,0)+IF(AE23&lt;W23,AA23+AB23+AC23-AD23,0)+IF(AM23&lt;W23,AI23+AJ23+AK23-AL23,0)+IF(AU23&lt;W23,AQ23+AR23+AS23-AT23,0)+IF(BC23&lt;W23,AY23+AZ23+BA23-BB23,0)+IF(BK23&lt;W23,BG23+BH23+BI23-BJ23,0)+IF(BS23&lt;W23,BO23+BP23+BQ23-BR23,0)+IF(CA23&lt;W23,BW23+BX23+BY23-BZ23,0)+IF(CI23&lt;W23,CE23+CF23+CG23-CH23,0))))))</f>
        <v>0</v>
      </c>
      <c r="Y23" s="3">
        <f>IF(Inputs!$B$27&lt;&gt;"Ready","PENDING INPUTS",MIN((S23+T23+U23),IF(D23&gt;C23,IF(D23=0,0,V23*C23/D23),V23+X23)))</f>
        <v>0</v>
      </c>
      <c r="Z23" s="3">
        <f>IF(Inputs!$B$27&lt;&gt;"Ready","PENDING INPUTS",MAX(0,(S23+T23+U23)-Y23))</f>
        <v>0</v>
      </c>
      <c r="AA23" s="3">
        <f>IF(Inputs!$B$27&lt;&gt;"Ready","PENDING INPUTS",AH22)</f>
        <v>0</v>
      </c>
      <c r="AB23" s="3">
        <f>IF(Inputs!$B$27&lt;&gt;"Ready","PENDING INPUTS",IF(A23&lt;=Inputs!$B$6,ROUND(AA23*Inputs!C16/12,2),0))</f>
        <v>0</v>
      </c>
      <c r="AC23" s="3">
        <f>IF(Inputs!$B$27&lt;&gt;"Ready","PENDING INPUTS",IF(AND(A23&lt;=Inputs!$B$6,AA23&gt;0),Inputs!G16,0))</f>
        <v>0</v>
      </c>
      <c r="AD23" s="3">
        <f>IF(Inputs!$B$27&lt;&gt;"Ready","PENDING INPUTS",IF(A23&gt;Inputs!$B$6,0,MIN((AA23+AB23+AC23),IF(Inputs!H16=1,Inputs!D16,MAX(Inputs!F16,ROUND(AA23*Inputs!E16+AB23+AC23,2))))))</f>
        <v>0</v>
      </c>
      <c r="AE23">
        <f>IF(Inputs!$B$27&lt;&gt;"Ready","PENDING INPUTS",IF(AA23&lt;=0,99,1+IF(AND(K23&gt;0,OR(K23&lt;AA23,AND(K23=AA23,0&lt;2))),1,0)+IF(AND(S23&gt;0,OR(S23&lt;AA23,AND(S23=AA23,1&lt;2))),1,0)+IF(AND(AI23&gt;0,OR(AI23&lt;AA23,AND(AI23=AA23,3&lt;2))),1,0)+IF(AND(AQ23&gt;0,OR(AQ23&lt;AA23,AND(AQ23=AA23,4&lt;2))),1,0)+IF(AND(AY23&gt;0,OR(AY23&lt;AA23,AND(AY23=AA23,5&lt;2))),1,0)+IF(AND(BG23&gt;0,OR(BG23&lt;AA23,AND(BG23=AA23,6&lt;2))),1,0)+IF(AND(BO23&gt;0,OR(BO23&lt;AA23,AND(BO23=AA23,7&lt;2))),1,0)+IF(AND(BW23&gt;0,OR(BW23&lt;AA23,AND(BW23=AA23,8&lt;2))),1,0)+IF(AND(CE23&gt;0,OR(CE23&lt;AA23,AND(CE23=AA23,9&lt;2))),1,0)))</f>
        <v>99</v>
      </c>
      <c r="AF23" s="3">
        <f>IF(Inputs!$B$27&lt;&gt;"Ready","PENDING INPUTS",IF(A23&gt;Inputs!$B$6,0,MIN(MAX(0,(AA23+AB23+AC23)-AD23),MAX(0,C23-D23-(IF(O23&lt;AE23,K23+L23+M23-N23,0)+IF(W23&lt;AE23,S23+T23+U23-V23,0)+IF(AE23&lt;AE23,AA23+AB23+AC23-AD23,0)+IF(AM23&lt;AE23,AI23+AJ23+AK23-AL23,0)+IF(AU23&lt;AE23,AQ23+AR23+AS23-AT23,0)+IF(BC23&lt;AE23,AY23+AZ23+BA23-BB23,0)+IF(BK23&lt;AE23,BG23+BH23+BI23-BJ23,0)+IF(BS23&lt;AE23,BO23+BP23+BQ23-BR23,0)+IF(CA23&lt;AE23,BW23+BX23+BY23-BZ23,0)+IF(CI23&lt;AE23,CE23+CF23+CG23-CH23,0))))))</f>
        <v>0</v>
      </c>
      <c r="AG23" s="3">
        <f>IF(Inputs!$B$27&lt;&gt;"Ready","PENDING INPUTS",MIN((AA23+AB23+AC23),IF(D23&gt;C23,IF(D23=0,0,AD23*C23/D23),AD23+AF23)))</f>
        <v>0</v>
      </c>
      <c r="AH23" s="3">
        <f>IF(Inputs!$B$27&lt;&gt;"Ready","PENDING INPUTS",MAX(0,(AA23+AB23+AC23)-AG23))</f>
        <v>0</v>
      </c>
      <c r="AI23" s="3">
        <f>IF(Inputs!$B$27&lt;&gt;"Ready","PENDING INPUTS",AP22)</f>
        <v>0</v>
      </c>
      <c r="AJ23" s="3">
        <f>IF(Inputs!$B$27&lt;&gt;"Ready","PENDING INPUTS",IF(A23&lt;=Inputs!$B$6,ROUND(AI23*Inputs!C17/12,2),0))</f>
        <v>0</v>
      </c>
      <c r="AK23" s="3">
        <f>IF(Inputs!$B$27&lt;&gt;"Ready","PENDING INPUTS",IF(AND(A23&lt;=Inputs!$B$6,AI23&gt;0),Inputs!G17,0))</f>
        <v>0</v>
      </c>
      <c r="AL23" s="3">
        <f>IF(Inputs!$B$27&lt;&gt;"Ready","PENDING INPUTS",IF(A23&gt;Inputs!$B$6,0,MIN((AI23+AJ23+AK23),IF(Inputs!H17=1,Inputs!D17,MAX(Inputs!F17,ROUND(AI23*Inputs!E17+AJ23+AK23,2))))))</f>
        <v>0</v>
      </c>
      <c r="AM23">
        <f>IF(Inputs!$B$27&lt;&gt;"Ready","PENDING INPUTS",IF(AI23&lt;=0,99,1+IF(AND(K23&gt;0,OR(K23&lt;AI23,AND(K23=AI23,0&lt;3))),1,0)+IF(AND(S23&gt;0,OR(S23&lt;AI23,AND(S23=AI23,1&lt;3))),1,0)+IF(AND(AA23&gt;0,OR(AA23&lt;AI23,AND(AA23=AI23,2&lt;3))),1,0)+IF(AND(AQ23&gt;0,OR(AQ23&lt;AI23,AND(AQ23=AI23,4&lt;3))),1,0)+IF(AND(AY23&gt;0,OR(AY23&lt;AI23,AND(AY23=AI23,5&lt;3))),1,0)+IF(AND(BG23&gt;0,OR(BG23&lt;AI23,AND(BG23=AI23,6&lt;3))),1,0)+IF(AND(BO23&gt;0,OR(BO23&lt;AI23,AND(BO23=AI23,7&lt;3))),1,0)+IF(AND(BW23&gt;0,OR(BW23&lt;AI23,AND(BW23=AI23,8&lt;3))),1,0)+IF(AND(CE23&gt;0,OR(CE23&lt;AI23,AND(CE23=AI23,9&lt;3))),1,0)))</f>
        <v>99</v>
      </c>
      <c r="AN23" s="3">
        <f>IF(Inputs!$B$27&lt;&gt;"Ready","PENDING INPUTS",IF(A23&gt;Inputs!$B$6,0,MIN(MAX(0,(AI23+AJ23+AK23)-AL23),MAX(0,C23-D23-(IF(O23&lt;AM23,K23+L23+M23-N23,0)+IF(W23&lt;AM23,S23+T23+U23-V23,0)+IF(AE23&lt;AM23,AA23+AB23+AC23-AD23,0)+IF(AM23&lt;AM23,AI23+AJ23+AK23-AL23,0)+IF(AU23&lt;AM23,AQ23+AR23+AS23-AT23,0)+IF(BC23&lt;AM23,AY23+AZ23+BA23-BB23,0)+IF(BK23&lt;AM23,BG23+BH23+BI23-BJ23,0)+IF(BS23&lt;AM23,BO23+BP23+BQ23-BR23,0)+IF(CA23&lt;AM23,BW23+BX23+BY23-BZ23,0)+IF(CI23&lt;AM23,CE23+CF23+CG23-CH23,0))))))</f>
        <v>0</v>
      </c>
      <c r="AO23" s="3">
        <f>IF(Inputs!$B$27&lt;&gt;"Ready","PENDING INPUTS",MIN((AI23+AJ23+AK23),IF(D23&gt;C23,IF(D23=0,0,AL23*C23/D23),AL23+AN23)))</f>
        <v>0</v>
      </c>
      <c r="AP23" s="3">
        <f>IF(Inputs!$B$27&lt;&gt;"Ready","PENDING INPUTS",MAX(0,(AI23+AJ23+AK23)-AO23))</f>
        <v>0</v>
      </c>
      <c r="AQ23" s="3">
        <f>IF(Inputs!$B$27&lt;&gt;"Ready","PENDING INPUTS",AX22)</f>
        <v>0</v>
      </c>
      <c r="AR23" s="3">
        <f>IF(Inputs!$B$27&lt;&gt;"Ready","PENDING INPUTS",IF(A23&lt;=Inputs!$B$6,ROUND(AQ23*Inputs!C18/12,2),0))</f>
        <v>0</v>
      </c>
      <c r="AS23" s="3">
        <f>IF(Inputs!$B$27&lt;&gt;"Ready","PENDING INPUTS",IF(AND(A23&lt;=Inputs!$B$6,AQ23&gt;0),Inputs!G18,0))</f>
        <v>0</v>
      </c>
      <c r="AT23" s="3">
        <f>IF(Inputs!$B$27&lt;&gt;"Ready","PENDING INPUTS",IF(A23&gt;Inputs!$B$6,0,MIN((AQ23+AR23+AS23),IF(Inputs!H18=1,Inputs!D18,MAX(Inputs!F18,ROUND(AQ23*Inputs!E18+AR23+AS23,2))))))</f>
        <v>0</v>
      </c>
      <c r="AU23">
        <f>IF(Inputs!$B$27&lt;&gt;"Ready","PENDING INPUTS",IF(AQ23&lt;=0,99,1+IF(AND(K23&gt;0,OR(K23&lt;AQ23,AND(K23=AQ23,0&lt;4))),1,0)+IF(AND(S23&gt;0,OR(S23&lt;AQ23,AND(S23=AQ23,1&lt;4))),1,0)+IF(AND(AA23&gt;0,OR(AA23&lt;AQ23,AND(AA23=AQ23,2&lt;4))),1,0)+IF(AND(AI23&gt;0,OR(AI23&lt;AQ23,AND(AI23=AQ23,3&lt;4))),1,0)+IF(AND(AY23&gt;0,OR(AY23&lt;AQ23,AND(AY23=AQ23,5&lt;4))),1,0)+IF(AND(BG23&gt;0,OR(BG23&lt;AQ23,AND(BG23=AQ23,6&lt;4))),1,0)+IF(AND(BO23&gt;0,OR(BO23&lt;AQ23,AND(BO23=AQ23,7&lt;4))),1,0)+IF(AND(BW23&gt;0,OR(BW23&lt;AQ23,AND(BW23=AQ23,8&lt;4))),1,0)+IF(AND(CE23&gt;0,OR(CE23&lt;AQ23,AND(CE23=AQ23,9&lt;4))),1,0)))</f>
        <v>99</v>
      </c>
      <c r="AV23" s="3">
        <f>IF(Inputs!$B$27&lt;&gt;"Ready","PENDING INPUTS",IF(A23&gt;Inputs!$B$6,0,MIN(MAX(0,(AQ23+AR23+AS23)-AT23),MAX(0,C23-D23-(IF(O23&lt;AU23,K23+L23+M23-N23,0)+IF(W23&lt;AU23,S23+T23+U23-V23,0)+IF(AE23&lt;AU23,AA23+AB23+AC23-AD23,0)+IF(AM23&lt;AU23,AI23+AJ23+AK23-AL23,0)+IF(AU23&lt;AU23,AQ23+AR23+AS23-AT23,0)+IF(BC23&lt;AU23,AY23+AZ23+BA23-BB23,0)+IF(BK23&lt;AU23,BG23+BH23+BI23-BJ23,0)+IF(BS23&lt;AU23,BO23+BP23+BQ23-BR23,0)+IF(CA23&lt;AU23,BW23+BX23+BY23-BZ23,0)+IF(CI23&lt;AU23,CE23+CF23+CG23-CH23,0))))))</f>
        <v>0</v>
      </c>
      <c r="AW23" s="3">
        <f>IF(Inputs!$B$27&lt;&gt;"Ready","PENDING INPUTS",MIN((AQ23+AR23+AS23),IF(D23&gt;C23,IF(D23=0,0,AT23*C23/D23),AT23+AV23)))</f>
        <v>0</v>
      </c>
      <c r="AX23" s="3">
        <f>IF(Inputs!$B$27&lt;&gt;"Ready","PENDING INPUTS",MAX(0,(AQ23+AR23+AS23)-AW23))</f>
        <v>0</v>
      </c>
      <c r="AY23" s="3">
        <f>IF(Inputs!$B$27&lt;&gt;"Ready","PENDING INPUTS",BF22)</f>
        <v>0</v>
      </c>
      <c r="AZ23" s="3">
        <f>IF(Inputs!$B$27&lt;&gt;"Ready","PENDING INPUTS",IF(A23&lt;=Inputs!$B$6,ROUND(AY23*Inputs!C19/12,2),0))</f>
        <v>0</v>
      </c>
      <c r="BA23" s="3">
        <f>IF(Inputs!$B$27&lt;&gt;"Ready","PENDING INPUTS",IF(AND(A23&lt;=Inputs!$B$6,AY23&gt;0),Inputs!G19,0))</f>
        <v>0</v>
      </c>
      <c r="BB23" s="3">
        <f>IF(Inputs!$B$27&lt;&gt;"Ready","PENDING INPUTS",IF(A23&gt;Inputs!$B$6,0,MIN((AY23+AZ23+BA23),IF(Inputs!H19=1,Inputs!D19,MAX(Inputs!F19,ROUND(AY23*Inputs!E19+AZ23+BA23,2))))))</f>
        <v>0</v>
      </c>
      <c r="BC23">
        <f>IF(Inputs!$B$27&lt;&gt;"Ready","PENDING INPUTS",IF(AY23&lt;=0,99,1+IF(AND(K23&gt;0,OR(K23&lt;AY23,AND(K23=AY23,0&lt;5))),1,0)+IF(AND(S23&gt;0,OR(S23&lt;AY23,AND(S23=AY23,1&lt;5))),1,0)+IF(AND(AA23&gt;0,OR(AA23&lt;AY23,AND(AA23=AY23,2&lt;5))),1,0)+IF(AND(AI23&gt;0,OR(AI23&lt;AY23,AND(AI23=AY23,3&lt;5))),1,0)+IF(AND(AQ23&gt;0,OR(AQ23&lt;AY23,AND(AQ23=AY23,4&lt;5))),1,0)+IF(AND(BG23&gt;0,OR(BG23&lt;AY23,AND(BG23=AY23,6&lt;5))),1,0)+IF(AND(BO23&gt;0,OR(BO23&lt;AY23,AND(BO23=AY23,7&lt;5))),1,0)+IF(AND(BW23&gt;0,OR(BW23&lt;AY23,AND(BW23=AY23,8&lt;5))),1,0)+IF(AND(CE23&gt;0,OR(CE23&lt;AY23,AND(CE23=AY23,9&lt;5))),1,0)))</f>
        <v>99</v>
      </c>
      <c r="BD23" s="3">
        <f>IF(Inputs!$B$27&lt;&gt;"Ready","PENDING INPUTS",IF(A23&gt;Inputs!$B$6,0,MIN(MAX(0,(AY23+AZ23+BA23)-BB23),MAX(0,C23-D23-(IF(O23&lt;BC23,K23+L23+M23-N23,0)+IF(W23&lt;BC23,S23+T23+U23-V23,0)+IF(AE23&lt;BC23,AA23+AB23+AC23-AD23,0)+IF(AM23&lt;BC23,AI23+AJ23+AK23-AL23,0)+IF(AU23&lt;BC23,AQ23+AR23+AS23-AT23,0)+IF(BC23&lt;BC23,AY23+AZ23+BA23-BB23,0)+IF(BK23&lt;BC23,BG23+BH23+BI23-BJ23,0)+IF(BS23&lt;BC23,BO23+BP23+BQ23-BR23,0)+IF(CA23&lt;BC23,BW23+BX23+BY23-BZ23,0)+IF(CI23&lt;BC23,CE23+CF23+CG23-CH23,0))))))</f>
        <v>0</v>
      </c>
      <c r="BE23" s="3">
        <f>IF(Inputs!$B$27&lt;&gt;"Ready","PENDING INPUTS",MIN((AY23+AZ23+BA23),IF(D23&gt;C23,IF(D23=0,0,BB23*C23/D23),BB23+BD23)))</f>
        <v>0</v>
      </c>
      <c r="BF23" s="3">
        <f>IF(Inputs!$B$27&lt;&gt;"Ready","PENDING INPUTS",MAX(0,(AY23+AZ23+BA23)-BE23))</f>
        <v>0</v>
      </c>
      <c r="BG23" s="3">
        <f>IF(Inputs!$B$27&lt;&gt;"Ready","PENDING INPUTS",BN22)</f>
        <v>0</v>
      </c>
      <c r="BH23" s="3">
        <f>IF(Inputs!$B$27&lt;&gt;"Ready","PENDING INPUTS",IF(A23&lt;=Inputs!$B$6,ROUND(BG23*Inputs!C20/12,2),0))</f>
        <v>0</v>
      </c>
      <c r="BI23" s="3">
        <f>IF(Inputs!$B$27&lt;&gt;"Ready","PENDING INPUTS",IF(AND(A23&lt;=Inputs!$B$6,BG23&gt;0),Inputs!G20,0))</f>
        <v>0</v>
      </c>
      <c r="BJ23" s="3">
        <f>IF(Inputs!$B$27&lt;&gt;"Ready","PENDING INPUTS",IF(A23&gt;Inputs!$B$6,0,MIN((BG23+BH23+BI23),IF(Inputs!H20=1,Inputs!D20,MAX(Inputs!F20,ROUND(BG23*Inputs!E20+BH23+BI23,2))))))</f>
        <v>0</v>
      </c>
      <c r="BK23">
        <f>IF(Inputs!$B$27&lt;&gt;"Ready","PENDING INPUTS",IF(BG23&lt;=0,99,1+IF(AND(K23&gt;0,OR(K23&lt;BG23,AND(K23=BG23,0&lt;6))),1,0)+IF(AND(S23&gt;0,OR(S23&lt;BG23,AND(S23=BG23,1&lt;6))),1,0)+IF(AND(AA23&gt;0,OR(AA23&lt;BG23,AND(AA23=BG23,2&lt;6))),1,0)+IF(AND(AI23&gt;0,OR(AI23&lt;BG23,AND(AI23=BG23,3&lt;6))),1,0)+IF(AND(AQ23&gt;0,OR(AQ23&lt;BG23,AND(AQ23=BG23,4&lt;6))),1,0)+IF(AND(AY23&gt;0,OR(AY23&lt;BG23,AND(AY23=BG23,5&lt;6))),1,0)+IF(AND(BO23&gt;0,OR(BO23&lt;BG23,AND(BO23=BG23,7&lt;6))),1,0)+IF(AND(BW23&gt;0,OR(BW23&lt;BG23,AND(BW23=BG23,8&lt;6))),1,0)+IF(AND(CE23&gt;0,OR(CE23&lt;BG23,AND(CE23=BG23,9&lt;6))),1,0)))</f>
        <v>99</v>
      </c>
      <c r="BL23" s="3">
        <f>IF(Inputs!$B$27&lt;&gt;"Ready","PENDING INPUTS",IF(A23&gt;Inputs!$B$6,0,MIN(MAX(0,(BG23+BH23+BI23)-BJ23),MAX(0,C23-D23-(IF(O23&lt;BK23,K23+L23+M23-N23,0)+IF(W23&lt;BK23,S23+T23+U23-V23,0)+IF(AE23&lt;BK23,AA23+AB23+AC23-AD23,0)+IF(AM23&lt;BK23,AI23+AJ23+AK23-AL23,0)+IF(AU23&lt;BK23,AQ23+AR23+AS23-AT23,0)+IF(BC23&lt;BK23,AY23+AZ23+BA23-BB23,0)+IF(BK23&lt;BK23,BG23+BH23+BI23-BJ23,0)+IF(BS23&lt;BK23,BO23+BP23+BQ23-BR23,0)+IF(CA23&lt;BK23,BW23+BX23+BY23-BZ23,0)+IF(CI23&lt;BK23,CE23+CF23+CG23-CH23,0))))))</f>
        <v>0</v>
      </c>
      <c r="BM23" s="3">
        <f>IF(Inputs!$B$27&lt;&gt;"Ready","PENDING INPUTS",MIN((BG23+BH23+BI23),IF(D23&gt;C23,IF(D23=0,0,BJ23*C23/D23),BJ23+BL23)))</f>
        <v>0</v>
      </c>
      <c r="BN23" s="3">
        <f>IF(Inputs!$B$27&lt;&gt;"Ready","PENDING INPUTS",MAX(0,(BG23+BH23+BI23)-BM23))</f>
        <v>0</v>
      </c>
      <c r="BO23" s="3">
        <f>IF(Inputs!$B$27&lt;&gt;"Ready","PENDING INPUTS",BV22)</f>
        <v>0</v>
      </c>
      <c r="BP23" s="3">
        <f>IF(Inputs!$B$27&lt;&gt;"Ready","PENDING INPUTS",IF(A23&lt;=Inputs!$B$6,ROUND(BO23*Inputs!C21/12,2),0))</f>
        <v>0</v>
      </c>
      <c r="BQ23" s="3">
        <f>IF(Inputs!$B$27&lt;&gt;"Ready","PENDING INPUTS",IF(AND(A23&lt;=Inputs!$B$6,BO23&gt;0),Inputs!G21,0))</f>
        <v>0</v>
      </c>
      <c r="BR23" s="3">
        <f>IF(Inputs!$B$27&lt;&gt;"Ready","PENDING INPUTS",IF(A23&gt;Inputs!$B$6,0,MIN((BO23+BP23+BQ23),IF(Inputs!H21=1,Inputs!D21,MAX(Inputs!F21,ROUND(BO23*Inputs!E21+BP23+BQ23,2))))))</f>
        <v>0</v>
      </c>
      <c r="BS23">
        <f>IF(Inputs!$B$27&lt;&gt;"Ready","PENDING INPUTS",IF(BO23&lt;=0,99,1+IF(AND(K23&gt;0,OR(K23&lt;BO23,AND(K23=BO23,0&lt;7))),1,0)+IF(AND(S23&gt;0,OR(S23&lt;BO23,AND(S23=BO23,1&lt;7))),1,0)+IF(AND(AA23&gt;0,OR(AA23&lt;BO23,AND(AA23=BO23,2&lt;7))),1,0)+IF(AND(AI23&gt;0,OR(AI23&lt;BO23,AND(AI23=BO23,3&lt;7))),1,0)+IF(AND(AQ23&gt;0,OR(AQ23&lt;BO23,AND(AQ23=BO23,4&lt;7))),1,0)+IF(AND(AY23&gt;0,OR(AY23&lt;BO23,AND(AY23=BO23,5&lt;7))),1,0)+IF(AND(BG23&gt;0,OR(BG23&lt;BO23,AND(BG23=BO23,6&lt;7))),1,0)+IF(AND(BW23&gt;0,OR(BW23&lt;BO23,AND(BW23=BO23,8&lt;7))),1,0)+IF(AND(CE23&gt;0,OR(CE23&lt;BO23,AND(CE23=BO23,9&lt;7))),1,0)))</f>
        <v>99</v>
      </c>
      <c r="BT23" s="3">
        <f>IF(Inputs!$B$27&lt;&gt;"Ready","PENDING INPUTS",IF(A23&gt;Inputs!$B$6,0,MIN(MAX(0,(BO23+BP23+BQ23)-BR23),MAX(0,C23-D23-(IF(O23&lt;BS23,K23+L23+M23-N23,0)+IF(W23&lt;BS23,S23+T23+U23-V23,0)+IF(AE23&lt;BS23,AA23+AB23+AC23-AD23,0)+IF(AM23&lt;BS23,AI23+AJ23+AK23-AL23,0)+IF(AU23&lt;BS23,AQ23+AR23+AS23-AT23,0)+IF(BC23&lt;BS23,AY23+AZ23+BA23-BB23,0)+IF(BK23&lt;BS23,BG23+BH23+BI23-BJ23,0)+IF(BS23&lt;BS23,BO23+BP23+BQ23-BR23,0)+IF(CA23&lt;BS23,BW23+BX23+BY23-BZ23,0)+IF(CI23&lt;BS23,CE23+CF23+CG23-CH23,0))))))</f>
        <v>0</v>
      </c>
      <c r="BU23" s="3">
        <f>IF(Inputs!$B$27&lt;&gt;"Ready","PENDING INPUTS",MIN((BO23+BP23+BQ23),IF(D23&gt;C23,IF(D23=0,0,BR23*C23/D23),BR23+BT23)))</f>
        <v>0</v>
      </c>
      <c r="BV23" s="3">
        <f>IF(Inputs!$B$27&lt;&gt;"Ready","PENDING INPUTS",MAX(0,(BO23+BP23+BQ23)-BU23))</f>
        <v>0</v>
      </c>
      <c r="BW23" s="3">
        <f>IF(Inputs!$B$27&lt;&gt;"Ready","PENDING INPUTS",CD22)</f>
        <v>0</v>
      </c>
      <c r="BX23" s="3">
        <f>IF(Inputs!$B$27&lt;&gt;"Ready","PENDING INPUTS",IF(A23&lt;=Inputs!$B$6,ROUND(BW23*Inputs!C22/12,2),0))</f>
        <v>0</v>
      </c>
      <c r="BY23" s="3">
        <f>IF(Inputs!$B$27&lt;&gt;"Ready","PENDING INPUTS",IF(AND(A23&lt;=Inputs!$B$6,BW23&gt;0),Inputs!G22,0))</f>
        <v>0</v>
      </c>
      <c r="BZ23" s="3">
        <f>IF(Inputs!$B$27&lt;&gt;"Ready","PENDING INPUTS",IF(A23&gt;Inputs!$B$6,0,MIN((BW23+BX23+BY23),IF(Inputs!H22=1,Inputs!D22,MAX(Inputs!F22,ROUND(BW23*Inputs!E22+BX23+BY23,2))))))</f>
        <v>0</v>
      </c>
      <c r="CA23">
        <f>IF(Inputs!$B$27&lt;&gt;"Ready","PENDING INPUTS",IF(BW23&lt;=0,99,1+IF(AND(K23&gt;0,OR(K23&lt;BW23,AND(K23=BW23,0&lt;8))),1,0)+IF(AND(S23&gt;0,OR(S23&lt;BW23,AND(S23=BW23,1&lt;8))),1,0)+IF(AND(AA23&gt;0,OR(AA23&lt;BW23,AND(AA23=BW23,2&lt;8))),1,0)+IF(AND(AI23&gt;0,OR(AI23&lt;BW23,AND(AI23=BW23,3&lt;8))),1,0)+IF(AND(AQ23&gt;0,OR(AQ23&lt;BW23,AND(AQ23=BW23,4&lt;8))),1,0)+IF(AND(AY23&gt;0,OR(AY23&lt;BW23,AND(AY23=BW23,5&lt;8))),1,0)+IF(AND(BG23&gt;0,OR(BG23&lt;BW23,AND(BG23=BW23,6&lt;8))),1,0)+IF(AND(BO23&gt;0,OR(BO23&lt;BW23,AND(BO23=BW23,7&lt;8))),1,0)+IF(AND(CE23&gt;0,OR(CE23&lt;BW23,AND(CE23=BW23,9&lt;8))),1,0)))</f>
        <v>99</v>
      </c>
      <c r="CB23" s="3">
        <f>IF(Inputs!$B$27&lt;&gt;"Ready","PENDING INPUTS",IF(A23&gt;Inputs!$B$6,0,MIN(MAX(0,(BW23+BX23+BY23)-BZ23),MAX(0,C23-D23-(IF(O23&lt;CA23,K23+L23+M23-N23,0)+IF(W23&lt;CA23,S23+T23+U23-V23,0)+IF(AE23&lt;CA23,AA23+AB23+AC23-AD23,0)+IF(AM23&lt;CA23,AI23+AJ23+AK23-AL23,0)+IF(AU23&lt;CA23,AQ23+AR23+AS23-AT23,0)+IF(BC23&lt;CA23,AY23+AZ23+BA23-BB23,0)+IF(BK23&lt;CA23,BG23+BH23+BI23-BJ23,0)+IF(BS23&lt;CA23,BO23+BP23+BQ23-BR23,0)+IF(CA23&lt;CA23,BW23+BX23+BY23-BZ23,0)+IF(CI23&lt;CA23,CE23+CF23+CG23-CH23,0))))))</f>
        <v>0</v>
      </c>
      <c r="CC23" s="3">
        <f>IF(Inputs!$B$27&lt;&gt;"Ready","PENDING INPUTS",MIN((BW23+BX23+BY23),IF(D23&gt;C23,IF(D23=0,0,BZ23*C23/D23),BZ23+CB23)))</f>
        <v>0</v>
      </c>
      <c r="CD23" s="3">
        <f>IF(Inputs!$B$27&lt;&gt;"Ready","PENDING INPUTS",MAX(0,(BW23+BX23+BY23)-CC23))</f>
        <v>0</v>
      </c>
      <c r="CE23" s="3">
        <f>IF(Inputs!$B$27&lt;&gt;"Ready","PENDING INPUTS",CL22)</f>
        <v>0</v>
      </c>
      <c r="CF23" s="3">
        <f>IF(Inputs!$B$27&lt;&gt;"Ready","PENDING INPUTS",IF(A23&lt;=Inputs!$B$6,ROUND(CE23*Inputs!C23/12,2),0))</f>
        <v>0</v>
      </c>
      <c r="CG23" s="3">
        <f>IF(Inputs!$B$27&lt;&gt;"Ready","PENDING INPUTS",IF(AND(A23&lt;=Inputs!$B$6,CE23&gt;0),Inputs!G23,0))</f>
        <v>0</v>
      </c>
      <c r="CH23" s="3">
        <f>IF(Inputs!$B$27&lt;&gt;"Ready","PENDING INPUTS",IF(A23&gt;Inputs!$B$6,0,MIN((CE23+CF23+CG23),IF(Inputs!H23=1,Inputs!D23,MAX(Inputs!F23,ROUND(CE23*Inputs!E23+CF23+CG23,2))))))</f>
        <v>0</v>
      </c>
      <c r="CI23">
        <f>IF(Inputs!$B$27&lt;&gt;"Ready","PENDING INPUTS",IF(CE23&lt;=0,99,1+IF(AND(K23&gt;0,OR(K23&lt;CE23,AND(K23=CE23,0&lt;9))),1,0)+IF(AND(S23&gt;0,OR(S23&lt;CE23,AND(S23=CE23,1&lt;9))),1,0)+IF(AND(AA23&gt;0,OR(AA23&lt;CE23,AND(AA23=CE23,2&lt;9))),1,0)+IF(AND(AI23&gt;0,OR(AI23&lt;CE23,AND(AI23=CE23,3&lt;9))),1,0)+IF(AND(AQ23&gt;0,OR(AQ23&lt;CE23,AND(AQ23=CE23,4&lt;9))),1,0)+IF(AND(AY23&gt;0,OR(AY23&lt;CE23,AND(AY23=CE23,5&lt;9))),1,0)+IF(AND(BG23&gt;0,OR(BG23&lt;CE23,AND(BG23=CE23,6&lt;9))),1,0)+IF(AND(BO23&gt;0,OR(BO23&lt;CE23,AND(BO23=CE23,7&lt;9))),1,0)+IF(AND(BW23&gt;0,OR(BW23&lt;CE23,AND(BW23=CE23,8&lt;9))),1,0)))</f>
        <v>99</v>
      </c>
      <c r="CJ23" s="3">
        <f>IF(Inputs!$B$27&lt;&gt;"Ready","PENDING INPUTS",IF(A23&gt;Inputs!$B$6,0,MIN(MAX(0,(CE23+CF23+CG23)-CH23),MAX(0,C23-D23-(IF(O23&lt;CI23,K23+L23+M23-N23,0)+IF(W23&lt;CI23,S23+T23+U23-V23,0)+IF(AE23&lt;CI23,AA23+AB23+AC23-AD23,0)+IF(AM23&lt;CI23,AI23+AJ23+AK23-AL23,0)+IF(AU23&lt;CI23,AQ23+AR23+AS23-AT23,0)+IF(BC23&lt;CI23,AY23+AZ23+BA23-BB23,0)+IF(BK23&lt;CI23,BG23+BH23+BI23-BJ23,0)+IF(BS23&lt;CI23,BO23+BP23+BQ23-BR23,0)+IF(CA23&lt;CI23,BW23+BX23+BY23-BZ23,0)+IF(CI23&lt;CI23,CE23+CF23+CG23-CH23,0))))))</f>
        <v>0</v>
      </c>
      <c r="CK23" s="3">
        <f>IF(Inputs!$B$27&lt;&gt;"Ready","PENDING INPUTS",MIN((CE23+CF23+CG23),IF(D23&gt;C23,IF(D23=0,0,CH23*C23/D23),CH23+CJ23)))</f>
        <v>0</v>
      </c>
      <c r="CL23" s="3">
        <f>IF(Inputs!$B$27&lt;&gt;"Ready","PENDING INPUTS",MAX(0,(CE23+CF23+CG23)-CK23))</f>
        <v>0</v>
      </c>
    </row>
    <row r="24" spans="1:90" ht="27.95" customHeight="1" x14ac:dyDescent="0.25">
      <c r="A24">
        <v>20</v>
      </c>
      <c r="B24" s="13">
        <f>IF(Inputs!$B$27&lt;&gt;"Ready","PENDING INPUTS",EDATE(Inputs!$B$5,A24-1))</f>
        <v>46874</v>
      </c>
      <c r="C24" s="3">
        <f>IF(Inputs!$B$27&lt;&gt;"Ready","PENDING INPUTS",IF(A24&lt;=Inputs!$B$6,MAX(0,Inputs!$B$4+IF(A24=Inputs!$B$7,Inputs!$B$8,0)+IF(A24=Inputs!$B$9,Inputs!$B$10,0)),0))</f>
        <v>0</v>
      </c>
      <c r="D24" s="3">
        <f>IF(Inputs!$B$27&lt;&gt;"Ready","PENDING INPUTS",SUM(N24,V24,AD24,AL24,AT24,BB24,BJ24,BR24,BZ24,CH24))</f>
        <v>0</v>
      </c>
      <c r="E24" s="3">
        <f>IF(Inputs!$B$27&lt;&gt;"Ready","PENDING INPUTS",MAX(0,D24-C24))</f>
        <v>0</v>
      </c>
      <c r="F24" s="3">
        <f>IF(Inputs!$B$27&lt;&gt;"Ready","PENDING INPUTS",SUM(Q24,Y24,AG24,AO24,AW24,BE24,BM24,BU24,CC24,CK24))</f>
        <v>0</v>
      </c>
      <c r="G24" s="3">
        <f>IF(Inputs!$B$27&lt;&gt;"Ready","PENDING INPUTS",SUM(L24,T24,AB24,AJ24,AR24,AZ24,BH24,BP24,BX24,CF24))</f>
        <v>0</v>
      </c>
      <c r="H24" s="3">
        <f>IF(Inputs!$B$27&lt;&gt;"Ready","PENDING INPUTS",SUM(M24,U24,AC24,AK24,AS24,BA24,BI24,BQ24,BY24,CG24))</f>
        <v>0</v>
      </c>
      <c r="I24" s="3">
        <f>IF(Inputs!$B$27&lt;&gt;"Ready","PENDING INPUTS",SUM(R24,Z24,AH24,AP24,AX24,BF24,BN24,BV24,CD24,CL24))</f>
        <v>0</v>
      </c>
      <c r="J24" t="str">
        <f>IF(Inputs!$B$27&lt;&gt;"Ready","PENDING INPUTS",IF(A24&gt;Inputs!$B$6,"Beyond horizon",IF(E24&gt;0.005,"MINIMUM SHORTFALL",IF(I24&lt;0.005,"Paid off","In progress"))))</f>
        <v>Paid off</v>
      </c>
      <c r="K24" s="3">
        <f>IF(Inputs!$B$27&lt;&gt;"Ready","PENDING INPUTS",R23)</f>
        <v>0</v>
      </c>
      <c r="L24" s="3">
        <f>IF(Inputs!$B$27&lt;&gt;"Ready","PENDING INPUTS",IF(A24&lt;=Inputs!$B$6,ROUND(K24*Inputs!C14/12,2),0))</f>
        <v>0</v>
      </c>
      <c r="M24" s="3">
        <f>IF(Inputs!$B$27&lt;&gt;"Ready","PENDING INPUTS",IF(AND(A24&lt;=Inputs!$B$6,K24&gt;0),Inputs!G14,0))</f>
        <v>0</v>
      </c>
      <c r="N24" s="3">
        <f>IF(Inputs!$B$27&lt;&gt;"Ready","PENDING INPUTS",IF(A24&gt;Inputs!$B$6,0,MIN((K24+L24+M24),IF(Inputs!H14=1,Inputs!D14,MAX(Inputs!F14,ROUND(K24*Inputs!E14+L24+M24,2))))))</f>
        <v>0</v>
      </c>
      <c r="O24">
        <f>IF(Inputs!$B$27&lt;&gt;"Ready","PENDING INPUTS",IF(K24&lt;=0,99,1+IF(AND(S24&gt;0,OR(S24&lt;K24,AND(S24=K24,1&lt;0))),1,0)+IF(AND(AA24&gt;0,OR(AA24&lt;K24,AND(AA24=K24,2&lt;0))),1,0)+IF(AND(AI24&gt;0,OR(AI24&lt;K24,AND(AI24=K24,3&lt;0))),1,0)+IF(AND(AQ24&gt;0,OR(AQ24&lt;K24,AND(AQ24=K24,4&lt;0))),1,0)+IF(AND(AY24&gt;0,OR(AY24&lt;K24,AND(AY24=K24,5&lt;0))),1,0)+IF(AND(BG24&gt;0,OR(BG24&lt;K24,AND(BG24=K24,6&lt;0))),1,0)+IF(AND(BO24&gt;0,OR(BO24&lt;K24,AND(BO24=K24,7&lt;0))),1,0)+IF(AND(BW24&gt;0,OR(BW24&lt;K24,AND(BW24=K24,8&lt;0))),1,0)+IF(AND(CE24&gt;0,OR(CE24&lt;K24,AND(CE24=K24,9&lt;0))),1,0)))</f>
        <v>99</v>
      </c>
      <c r="P24" s="3">
        <f>IF(Inputs!$B$27&lt;&gt;"Ready","PENDING INPUTS",IF(A24&gt;Inputs!$B$6,0,MIN(MAX(0,(K24+L24+M24)-N24),MAX(0,C24-D24-(IF(O24&lt;O24,K24+L24+M24-N24,0)+IF(W24&lt;O24,S24+T24+U24-V24,0)+IF(AE24&lt;O24,AA24+AB24+AC24-AD24,0)+IF(AM24&lt;O24,AI24+AJ24+AK24-AL24,0)+IF(AU24&lt;O24,AQ24+AR24+AS24-AT24,0)+IF(BC24&lt;O24,AY24+AZ24+BA24-BB24,0)+IF(BK24&lt;O24,BG24+BH24+BI24-BJ24,0)+IF(BS24&lt;O24,BO24+BP24+BQ24-BR24,0)+IF(CA24&lt;O24,BW24+BX24+BY24-BZ24,0)+IF(CI24&lt;O24,CE24+CF24+CG24-CH24,0))))))</f>
        <v>0</v>
      </c>
      <c r="Q24" s="3">
        <f>IF(Inputs!$B$27&lt;&gt;"Ready","PENDING INPUTS",MIN((K24+L24+M24),IF(D24&gt;C24,IF(D24=0,0,N24*C24/D24),N24+P24)))</f>
        <v>0</v>
      </c>
      <c r="R24" s="3">
        <f>IF(Inputs!$B$27&lt;&gt;"Ready","PENDING INPUTS",MAX(0,(K24+L24+M24)-Q24))</f>
        <v>0</v>
      </c>
      <c r="S24" s="3">
        <f>IF(Inputs!$B$27&lt;&gt;"Ready","PENDING INPUTS",Z23)</f>
        <v>0</v>
      </c>
      <c r="T24" s="3">
        <f>IF(Inputs!$B$27&lt;&gt;"Ready","PENDING INPUTS",IF(A24&lt;=Inputs!$B$6,ROUND(S24*Inputs!C15/12,2),0))</f>
        <v>0</v>
      </c>
      <c r="U24" s="3">
        <f>IF(Inputs!$B$27&lt;&gt;"Ready","PENDING INPUTS",IF(AND(A24&lt;=Inputs!$B$6,S24&gt;0),Inputs!G15,0))</f>
        <v>0</v>
      </c>
      <c r="V24" s="3">
        <f>IF(Inputs!$B$27&lt;&gt;"Ready","PENDING INPUTS",IF(A24&gt;Inputs!$B$6,0,MIN((S24+T24+U24),IF(Inputs!H15=1,Inputs!D15,MAX(Inputs!F15,ROUND(S24*Inputs!E15+T24+U24,2))))))</f>
        <v>0</v>
      </c>
      <c r="W24">
        <f>IF(Inputs!$B$27&lt;&gt;"Ready","PENDING INPUTS",IF(S24&lt;=0,99,1+IF(AND(K24&gt;0,OR(K24&lt;S24,AND(K24=S24,0&lt;1))),1,0)+IF(AND(AA24&gt;0,OR(AA24&lt;S24,AND(AA24=S24,2&lt;1))),1,0)+IF(AND(AI24&gt;0,OR(AI24&lt;S24,AND(AI24=S24,3&lt;1))),1,0)+IF(AND(AQ24&gt;0,OR(AQ24&lt;S24,AND(AQ24=S24,4&lt;1))),1,0)+IF(AND(AY24&gt;0,OR(AY24&lt;S24,AND(AY24=S24,5&lt;1))),1,0)+IF(AND(BG24&gt;0,OR(BG24&lt;S24,AND(BG24=S24,6&lt;1))),1,0)+IF(AND(BO24&gt;0,OR(BO24&lt;S24,AND(BO24=S24,7&lt;1))),1,0)+IF(AND(BW24&gt;0,OR(BW24&lt;S24,AND(BW24=S24,8&lt;1))),1,0)+IF(AND(CE24&gt;0,OR(CE24&lt;S24,AND(CE24=S24,9&lt;1))),1,0)))</f>
        <v>99</v>
      </c>
      <c r="X24" s="3">
        <f>IF(Inputs!$B$27&lt;&gt;"Ready","PENDING INPUTS",IF(A24&gt;Inputs!$B$6,0,MIN(MAX(0,(S24+T24+U24)-V24),MAX(0,C24-D24-(IF(O24&lt;W24,K24+L24+M24-N24,0)+IF(W24&lt;W24,S24+T24+U24-V24,0)+IF(AE24&lt;W24,AA24+AB24+AC24-AD24,0)+IF(AM24&lt;W24,AI24+AJ24+AK24-AL24,0)+IF(AU24&lt;W24,AQ24+AR24+AS24-AT24,0)+IF(BC24&lt;W24,AY24+AZ24+BA24-BB24,0)+IF(BK24&lt;W24,BG24+BH24+BI24-BJ24,0)+IF(BS24&lt;W24,BO24+BP24+BQ24-BR24,0)+IF(CA24&lt;W24,BW24+BX24+BY24-BZ24,0)+IF(CI24&lt;W24,CE24+CF24+CG24-CH24,0))))))</f>
        <v>0</v>
      </c>
      <c r="Y24" s="3">
        <f>IF(Inputs!$B$27&lt;&gt;"Ready","PENDING INPUTS",MIN((S24+T24+U24),IF(D24&gt;C24,IF(D24=0,0,V24*C24/D24),V24+X24)))</f>
        <v>0</v>
      </c>
      <c r="Z24" s="3">
        <f>IF(Inputs!$B$27&lt;&gt;"Ready","PENDING INPUTS",MAX(0,(S24+T24+U24)-Y24))</f>
        <v>0</v>
      </c>
      <c r="AA24" s="3">
        <f>IF(Inputs!$B$27&lt;&gt;"Ready","PENDING INPUTS",AH23)</f>
        <v>0</v>
      </c>
      <c r="AB24" s="3">
        <f>IF(Inputs!$B$27&lt;&gt;"Ready","PENDING INPUTS",IF(A24&lt;=Inputs!$B$6,ROUND(AA24*Inputs!C16/12,2),0))</f>
        <v>0</v>
      </c>
      <c r="AC24" s="3">
        <f>IF(Inputs!$B$27&lt;&gt;"Ready","PENDING INPUTS",IF(AND(A24&lt;=Inputs!$B$6,AA24&gt;0),Inputs!G16,0))</f>
        <v>0</v>
      </c>
      <c r="AD24" s="3">
        <f>IF(Inputs!$B$27&lt;&gt;"Ready","PENDING INPUTS",IF(A24&gt;Inputs!$B$6,0,MIN((AA24+AB24+AC24),IF(Inputs!H16=1,Inputs!D16,MAX(Inputs!F16,ROUND(AA24*Inputs!E16+AB24+AC24,2))))))</f>
        <v>0</v>
      </c>
      <c r="AE24">
        <f>IF(Inputs!$B$27&lt;&gt;"Ready","PENDING INPUTS",IF(AA24&lt;=0,99,1+IF(AND(K24&gt;0,OR(K24&lt;AA24,AND(K24=AA24,0&lt;2))),1,0)+IF(AND(S24&gt;0,OR(S24&lt;AA24,AND(S24=AA24,1&lt;2))),1,0)+IF(AND(AI24&gt;0,OR(AI24&lt;AA24,AND(AI24=AA24,3&lt;2))),1,0)+IF(AND(AQ24&gt;0,OR(AQ24&lt;AA24,AND(AQ24=AA24,4&lt;2))),1,0)+IF(AND(AY24&gt;0,OR(AY24&lt;AA24,AND(AY24=AA24,5&lt;2))),1,0)+IF(AND(BG24&gt;0,OR(BG24&lt;AA24,AND(BG24=AA24,6&lt;2))),1,0)+IF(AND(BO24&gt;0,OR(BO24&lt;AA24,AND(BO24=AA24,7&lt;2))),1,0)+IF(AND(BW24&gt;0,OR(BW24&lt;AA24,AND(BW24=AA24,8&lt;2))),1,0)+IF(AND(CE24&gt;0,OR(CE24&lt;AA24,AND(CE24=AA24,9&lt;2))),1,0)))</f>
        <v>99</v>
      </c>
      <c r="AF24" s="3">
        <f>IF(Inputs!$B$27&lt;&gt;"Ready","PENDING INPUTS",IF(A24&gt;Inputs!$B$6,0,MIN(MAX(0,(AA24+AB24+AC24)-AD24),MAX(0,C24-D24-(IF(O24&lt;AE24,K24+L24+M24-N24,0)+IF(W24&lt;AE24,S24+T24+U24-V24,0)+IF(AE24&lt;AE24,AA24+AB24+AC24-AD24,0)+IF(AM24&lt;AE24,AI24+AJ24+AK24-AL24,0)+IF(AU24&lt;AE24,AQ24+AR24+AS24-AT24,0)+IF(BC24&lt;AE24,AY24+AZ24+BA24-BB24,0)+IF(BK24&lt;AE24,BG24+BH24+BI24-BJ24,0)+IF(BS24&lt;AE24,BO24+BP24+BQ24-BR24,0)+IF(CA24&lt;AE24,BW24+BX24+BY24-BZ24,0)+IF(CI24&lt;AE24,CE24+CF24+CG24-CH24,0))))))</f>
        <v>0</v>
      </c>
      <c r="AG24" s="3">
        <f>IF(Inputs!$B$27&lt;&gt;"Ready","PENDING INPUTS",MIN((AA24+AB24+AC24),IF(D24&gt;C24,IF(D24=0,0,AD24*C24/D24),AD24+AF24)))</f>
        <v>0</v>
      </c>
      <c r="AH24" s="3">
        <f>IF(Inputs!$B$27&lt;&gt;"Ready","PENDING INPUTS",MAX(0,(AA24+AB24+AC24)-AG24))</f>
        <v>0</v>
      </c>
      <c r="AI24" s="3">
        <f>IF(Inputs!$B$27&lt;&gt;"Ready","PENDING INPUTS",AP23)</f>
        <v>0</v>
      </c>
      <c r="AJ24" s="3">
        <f>IF(Inputs!$B$27&lt;&gt;"Ready","PENDING INPUTS",IF(A24&lt;=Inputs!$B$6,ROUND(AI24*Inputs!C17/12,2),0))</f>
        <v>0</v>
      </c>
      <c r="AK24" s="3">
        <f>IF(Inputs!$B$27&lt;&gt;"Ready","PENDING INPUTS",IF(AND(A24&lt;=Inputs!$B$6,AI24&gt;0),Inputs!G17,0))</f>
        <v>0</v>
      </c>
      <c r="AL24" s="3">
        <f>IF(Inputs!$B$27&lt;&gt;"Ready","PENDING INPUTS",IF(A24&gt;Inputs!$B$6,0,MIN((AI24+AJ24+AK24),IF(Inputs!H17=1,Inputs!D17,MAX(Inputs!F17,ROUND(AI24*Inputs!E17+AJ24+AK24,2))))))</f>
        <v>0</v>
      </c>
      <c r="AM24">
        <f>IF(Inputs!$B$27&lt;&gt;"Ready","PENDING INPUTS",IF(AI24&lt;=0,99,1+IF(AND(K24&gt;0,OR(K24&lt;AI24,AND(K24=AI24,0&lt;3))),1,0)+IF(AND(S24&gt;0,OR(S24&lt;AI24,AND(S24=AI24,1&lt;3))),1,0)+IF(AND(AA24&gt;0,OR(AA24&lt;AI24,AND(AA24=AI24,2&lt;3))),1,0)+IF(AND(AQ24&gt;0,OR(AQ24&lt;AI24,AND(AQ24=AI24,4&lt;3))),1,0)+IF(AND(AY24&gt;0,OR(AY24&lt;AI24,AND(AY24=AI24,5&lt;3))),1,0)+IF(AND(BG24&gt;0,OR(BG24&lt;AI24,AND(BG24=AI24,6&lt;3))),1,0)+IF(AND(BO24&gt;0,OR(BO24&lt;AI24,AND(BO24=AI24,7&lt;3))),1,0)+IF(AND(BW24&gt;0,OR(BW24&lt;AI24,AND(BW24=AI24,8&lt;3))),1,0)+IF(AND(CE24&gt;0,OR(CE24&lt;AI24,AND(CE24=AI24,9&lt;3))),1,0)))</f>
        <v>99</v>
      </c>
      <c r="AN24" s="3">
        <f>IF(Inputs!$B$27&lt;&gt;"Ready","PENDING INPUTS",IF(A24&gt;Inputs!$B$6,0,MIN(MAX(0,(AI24+AJ24+AK24)-AL24),MAX(0,C24-D24-(IF(O24&lt;AM24,K24+L24+M24-N24,0)+IF(W24&lt;AM24,S24+T24+U24-V24,0)+IF(AE24&lt;AM24,AA24+AB24+AC24-AD24,0)+IF(AM24&lt;AM24,AI24+AJ24+AK24-AL24,0)+IF(AU24&lt;AM24,AQ24+AR24+AS24-AT24,0)+IF(BC24&lt;AM24,AY24+AZ24+BA24-BB24,0)+IF(BK24&lt;AM24,BG24+BH24+BI24-BJ24,0)+IF(BS24&lt;AM24,BO24+BP24+BQ24-BR24,0)+IF(CA24&lt;AM24,BW24+BX24+BY24-BZ24,0)+IF(CI24&lt;AM24,CE24+CF24+CG24-CH24,0))))))</f>
        <v>0</v>
      </c>
      <c r="AO24" s="3">
        <f>IF(Inputs!$B$27&lt;&gt;"Ready","PENDING INPUTS",MIN((AI24+AJ24+AK24),IF(D24&gt;C24,IF(D24=0,0,AL24*C24/D24),AL24+AN24)))</f>
        <v>0</v>
      </c>
      <c r="AP24" s="3">
        <f>IF(Inputs!$B$27&lt;&gt;"Ready","PENDING INPUTS",MAX(0,(AI24+AJ24+AK24)-AO24))</f>
        <v>0</v>
      </c>
      <c r="AQ24" s="3">
        <f>IF(Inputs!$B$27&lt;&gt;"Ready","PENDING INPUTS",AX23)</f>
        <v>0</v>
      </c>
      <c r="AR24" s="3">
        <f>IF(Inputs!$B$27&lt;&gt;"Ready","PENDING INPUTS",IF(A24&lt;=Inputs!$B$6,ROUND(AQ24*Inputs!C18/12,2),0))</f>
        <v>0</v>
      </c>
      <c r="AS24" s="3">
        <f>IF(Inputs!$B$27&lt;&gt;"Ready","PENDING INPUTS",IF(AND(A24&lt;=Inputs!$B$6,AQ24&gt;0),Inputs!G18,0))</f>
        <v>0</v>
      </c>
      <c r="AT24" s="3">
        <f>IF(Inputs!$B$27&lt;&gt;"Ready","PENDING INPUTS",IF(A24&gt;Inputs!$B$6,0,MIN((AQ24+AR24+AS24),IF(Inputs!H18=1,Inputs!D18,MAX(Inputs!F18,ROUND(AQ24*Inputs!E18+AR24+AS24,2))))))</f>
        <v>0</v>
      </c>
      <c r="AU24">
        <f>IF(Inputs!$B$27&lt;&gt;"Ready","PENDING INPUTS",IF(AQ24&lt;=0,99,1+IF(AND(K24&gt;0,OR(K24&lt;AQ24,AND(K24=AQ24,0&lt;4))),1,0)+IF(AND(S24&gt;0,OR(S24&lt;AQ24,AND(S24=AQ24,1&lt;4))),1,0)+IF(AND(AA24&gt;0,OR(AA24&lt;AQ24,AND(AA24=AQ24,2&lt;4))),1,0)+IF(AND(AI24&gt;0,OR(AI24&lt;AQ24,AND(AI24=AQ24,3&lt;4))),1,0)+IF(AND(AY24&gt;0,OR(AY24&lt;AQ24,AND(AY24=AQ24,5&lt;4))),1,0)+IF(AND(BG24&gt;0,OR(BG24&lt;AQ24,AND(BG24=AQ24,6&lt;4))),1,0)+IF(AND(BO24&gt;0,OR(BO24&lt;AQ24,AND(BO24=AQ24,7&lt;4))),1,0)+IF(AND(BW24&gt;0,OR(BW24&lt;AQ24,AND(BW24=AQ24,8&lt;4))),1,0)+IF(AND(CE24&gt;0,OR(CE24&lt;AQ24,AND(CE24=AQ24,9&lt;4))),1,0)))</f>
        <v>99</v>
      </c>
      <c r="AV24" s="3">
        <f>IF(Inputs!$B$27&lt;&gt;"Ready","PENDING INPUTS",IF(A24&gt;Inputs!$B$6,0,MIN(MAX(0,(AQ24+AR24+AS24)-AT24),MAX(0,C24-D24-(IF(O24&lt;AU24,K24+L24+M24-N24,0)+IF(W24&lt;AU24,S24+T24+U24-V24,0)+IF(AE24&lt;AU24,AA24+AB24+AC24-AD24,0)+IF(AM24&lt;AU24,AI24+AJ24+AK24-AL24,0)+IF(AU24&lt;AU24,AQ24+AR24+AS24-AT24,0)+IF(BC24&lt;AU24,AY24+AZ24+BA24-BB24,0)+IF(BK24&lt;AU24,BG24+BH24+BI24-BJ24,0)+IF(BS24&lt;AU24,BO24+BP24+BQ24-BR24,0)+IF(CA24&lt;AU24,BW24+BX24+BY24-BZ24,0)+IF(CI24&lt;AU24,CE24+CF24+CG24-CH24,0))))))</f>
        <v>0</v>
      </c>
      <c r="AW24" s="3">
        <f>IF(Inputs!$B$27&lt;&gt;"Ready","PENDING INPUTS",MIN((AQ24+AR24+AS24),IF(D24&gt;C24,IF(D24=0,0,AT24*C24/D24),AT24+AV24)))</f>
        <v>0</v>
      </c>
      <c r="AX24" s="3">
        <f>IF(Inputs!$B$27&lt;&gt;"Ready","PENDING INPUTS",MAX(0,(AQ24+AR24+AS24)-AW24))</f>
        <v>0</v>
      </c>
      <c r="AY24" s="3">
        <f>IF(Inputs!$B$27&lt;&gt;"Ready","PENDING INPUTS",BF23)</f>
        <v>0</v>
      </c>
      <c r="AZ24" s="3">
        <f>IF(Inputs!$B$27&lt;&gt;"Ready","PENDING INPUTS",IF(A24&lt;=Inputs!$B$6,ROUND(AY24*Inputs!C19/12,2),0))</f>
        <v>0</v>
      </c>
      <c r="BA24" s="3">
        <f>IF(Inputs!$B$27&lt;&gt;"Ready","PENDING INPUTS",IF(AND(A24&lt;=Inputs!$B$6,AY24&gt;0),Inputs!G19,0))</f>
        <v>0</v>
      </c>
      <c r="BB24" s="3">
        <f>IF(Inputs!$B$27&lt;&gt;"Ready","PENDING INPUTS",IF(A24&gt;Inputs!$B$6,0,MIN((AY24+AZ24+BA24),IF(Inputs!H19=1,Inputs!D19,MAX(Inputs!F19,ROUND(AY24*Inputs!E19+AZ24+BA24,2))))))</f>
        <v>0</v>
      </c>
      <c r="BC24">
        <f>IF(Inputs!$B$27&lt;&gt;"Ready","PENDING INPUTS",IF(AY24&lt;=0,99,1+IF(AND(K24&gt;0,OR(K24&lt;AY24,AND(K24=AY24,0&lt;5))),1,0)+IF(AND(S24&gt;0,OR(S24&lt;AY24,AND(S24=AY24,1&lt;5))),1,0)+IF(AND(AA24&gt;0,OR(AA24&lt;AY24,AND(AA24=AY24,2&lt;5))),1,0)+IF(AND(AI24&gt;0,OR(AI24&lt;AY24,AND(AI24=AY24,3&lt;5))),1,0)+IF(AND(AQ24&gt;0,OR(AQ24&lt;AY24,AND(AQ24=AY24,4&lt;5))),1,0)+IF(AND(BG24&gt;0,OR(BG24&lt;AY24,AND(BG24=AY24,6&lt;5))),1,0)+IF(AND(BO24&gt;0,OR(BO24&lt;AY24,AND(BO24=AY24,7&lt;5))),1,0)+IF(AND(BW24&gt;0,OR(BW24&lt;AY24,AND(BW24=AY24,8&lt;5))),1,0)+IF(AND(CE24&gt;0,OR(CE24&lt;AY24,AND(CE24=AY24,9&lt;5))),1,0)))</f>
        <v>99</v>
      </c>
      <c r="BD24" s="3">
        <f>IF(Inputs!$B$27&lt;&gt;"Ready","PENDING INPUTS",IF(A24&gt;Inputs!$B$6,0,MIN(MAX(0,(AY24+AZ24+BA24)-BB24),MAX(0,C24-D24-(IF(O24&lt;BC24,K24+L24+M24-N24,0)+IF(W24&lt;BC24,S24+T24+U24-V24,0)+IF(AE24&lt;BC24,AA24+AB24+AC24-AD24,0)+IF(AM24&lt;BC24,AI24+AJ24+AK24-AL24,0)+IF(AU24&lt;BC24,AQ24+AR24+AS24-AT24,0)+IF(BC24&lt;BC24,AY24+AZ24+BA24-BB24,0)+IF(BK24&lt;BC24,BG24+BH24+BI24-BJ24,0)+IF(BS24&lt;BC24,BO24+BP24+BQ24-BR24,0)+IF(CA24&lt;BC24,BW24+BX24+BY24-BZ24,0)+IF(CI24&lt;BC24,CE24+CF24+CG24-CH24,0))))))</f>
        <v>0</v>
      </c>
      <c r="BE24" s="3">
        <f>IF(Inputs!$B$27&lt;&gt;"Ready","PENDING INPUTS",MIN((AY24+AZ24+BA24),IF(D24&gt;C24,IF(D24=0,0,BB24*C24/D24),BB24+BD24)))</f>
        <v>0</v>
      </c>
      <c r="BF24" s="3">
        <f>IF(Inputs!$B$27&lt;&gt;"Ready","PENDING INPUTS",MAX(0,(AY24+AZ24+BA24)-BE24))</f>
        <v>0</v>
      </c>
      <c r="BG24" s="3">
        <f>IF(Inputs!$B$27&lt;&gt;"Ready","PENDING INPUTS",BN23)</f>
        <v>0</v>
      </c>
      <c r="BH24" s="3">
        <f>IF(Inputs!$B$27&lt;&gt;"Ready","PENDING INPUTS",IF(A24&lt;=Inputs!$B$6,ROUND(BG24*Inputs!C20/12,2),0))</f>
        <v>0</v>
      </c>
      <c r="BI24" s="3">
        <f>IF(Inputs!$B$27&lt;&gt;"Ready","PENDING INPUTS",IF(AND(A24&lt;=Inputs!$B$6,BG24&gt;0),Inputs!G20,0))</f>
        <v>0</v>
      </c>
      <c r="BJ24" s="3">
        <f>IF(Inputs!$B$27&lt;&gt;"Ready","PENDING INPUTS",IF(A24&gt;Inputs!$B$6,0,MIN((BG24+BH24+BI24),IF(Inputs!H20=1,Inputs!D20,MAX(Inputs!F20,ROUND(BG24*Inputs!E20+BH24+BI24,2))))))</f>
        <v>0</v>
      </c>
      <c r="BK24">
        <f>IF(Inputs!$B$27&lt;&gt;"Ready","PENDING INPUTS",IF(BG24&lt;=0,99,1+IF(AND(K24&gt;0,OR(K24&lt;BG24,AND(K24=BG24,0&lt;6))),1,0)+IF(AND(S24&gt;0,OR(S24&lt;BG24,AND(S24=BG24,1&lt;6))),1,0)+IF(AND(AA24&gt;0,OR(AA24&lt;BG24,AND(AA24=BG24,2&lt;6))),1,0)+IF(AND(AI24&gt;0,OR(AI24&lt;BG24,AND(AI24=BG24,3&lt;6))),1,0)+IF(AND(AQ24&gt;0,OR(AQ24&lt;BG24,AND(AQ24=BG24,4&lt;6))),1,0)+IF(AND(AY24&gt;0,OR(AY24&lt;BG24,AND(AY24=BG24,5&lt;6))),1,0)+IF(AND(BO24&gt;0,OR(BO24&lt;BG24,AND(BO24=BG24,7&lt;6))),1,0)+IF(AND(BW24&gt;0,OR(BW24&lt;BG24,AND(BW24=BG24,8&lt;6))),1,0)+IF(AND(CE24&gt;0,OR(CE24&lt;BG24,AND(CE24=BG24,9&lt;6))),1,0)))</f>
        <v>99</v>
      </c>
      <c r="BL24" s="3">
        <f>IF(Inputs!$B$27&lt;&gt;"Ready","PENDING INPUTS",IF(A24&gt;Inputs!$B$6,0,MIN(MAX(0,(BG24+BH24+BI24)-BJ24),MAX(0,C24-D24-(IF(O24&lt;BK24,K24+L24+M24-N24,0)+IF(W24&lt;BK24,S24+T24+U24-V24,0)+IF(AE24&lt;BK24,AA24+AB24+AC24-AD24,0)+IF(AM24&lt;BK24,AI24+AJ24+AK24-AL24,0)+IF(AU24&lt;BK24,AQ24+AR24+AS24-AT24,0)+IF(BC24&lt;BK24,AY24+AZ24+BA24-BB24,0)+IF(BK24&lt;BK24,BG24+BH24+BI24-BJ24,0)+IF(BS24&lt;BK24,BO24+BP24+BQ24-BR24,0)+IF(CA24&lt;BK24,BW24+BX24+BY24-BZ24,0)+IF(CI24&lt;BK24,CE24+CF24+CG24-CH24,0))))))</f>
        <v>0</v>
      </c>
      <c r="BM24" s="3">
        <f>IF(Inputs!$B$27&lt;&gt;"Ready","PENDING INPUTS",MIN((BG24+BH24+BI24),IF(D24&gt;C24,IF(D24=0,0,BJ24*C24/D24),BJ24+BL24)))</f>
        <v>0</v>
      </c>
      <c r="BN24" s="3">
        <f>IF(Inputs!$B$27&lt;&gt;"Ready","PENDING INPUTS",MAX(0,(BG24+BH24+BI24)-BM24))</f>
        <v>0</v>
      </c>
      <c r="BO24" s="3">
        <f>IF(Inputs!$B$27&lt;&gt;"Ready","PENDING INPUTS",BV23)</f>
        <v>0</v>
      </c>
      <c r="BP24" s="3">
        <f>IF(Inputs!$B$27&lt;&gt;"Ready","PENDING INPUTS",IF(A24&lt;=Inputs!$B$6,ROUND(BO24*Inputs!C21/12,2),0))</f>
        <v>0</v>
      </c>
      <c r="BQ24" s="3">
        <f>IF(Inputs!$B$27&lt;&gt;"Ready","PENDING INPUTS",IF(AND(A24&lt;=Inputs!$B$6,BO24&gt;0),Inputs!G21,0))</f>
        <v>0</v>
      </c>
      <c r="BR24" s="3">
        <f>IF(Inputs!$B$27&lt;&gt;"Ready","PENDING INPUTS",IF(A24&gt;Inputs!$B$6,0,MIN((BO24+BP24+BQ24),IF(Inputs!H21=1,Inputs!D21,MAX(Inputs!F21,ROUND(BO24*Inputs!E21+BP24+BQ24,2))))))</f>
        <v>0</v>
      </c>
      <c r="BS24">
        <f>IF(Inputs!$B$27&lt;&gt;"Ready","PENDING INPUTS",IF(BO24&lt;=0,99,1+IF(AND(K24&gt;0,OR(K24&lt;BO24,AND(K24=BO24,0&lt;7))),1,0)+IF(AND(S24&gt;0,OR(S24&lt;BO24,AND(S24=BO24,1&lt;7))),1,0)+IF(AND(AA24&gt;0,OR(AA24&lt;BO24,AND(AA24=BO24,2&lt;7))),1,0)+IF(AND(AI24&gt;0,OR(AI24&lt;BO24,AND(AI24=BO24,3&lt;7))),1,0)+IF(AND(AQ24&gt;0,OR(AQ24&lt;BO24,AND(AQ24=BO24,4&lt;7))),1,0)+IF(AND(AY24&gt;0,OR(AY24&lt;BO24,AND(AY24=BO24,5&lt;7))),1,0)+IF(AND(BG24&gt;0,OR(BG24&lt;BO24,AND(BG24=BO24,6&lt;7))),1,0)+IF(AND(BW24&gt;0,OR(BW24&lt;BO24,AND(BW24=BO24,8&lt;7))),1,0)+IF(AND(CE24&gt;0,OR(CE24&lt;BO24,AND(CE24=BO24,9&lt;7))),1,0)))</f>
        <v>99</v>
      </c>
      <c r="BT24" s="3">
        <f>IF(Inputs!$B$27&lt;&gt;"Ready","PENDING INPUTS",IF(A24&gt;Inputs!$B$6,0,MIN(MAX(0,(BO24+BP24+BQ24)-BR24),MAX(0,C24-D24-(IF(O24&lt;BS24,K24+L24+M24-N24,0)+IF(W24&lt;BS24,S24+T24+U24-V24,0)+IF(AE24&lt;BS24,AA24+AB24+AC24-AD24,0)+IF(AM24&lt;BS24,AI24+AJ24+AK24-AL24,0)+IF(AU24&lt;BS24,AQ24+AR24+AS24-AT24,0)+IF(BC24&lt;BS24,AY24+AZ24+BA24-BB24,0)+IF(BK24&lt;BS24,BG24+BH24+BI24-BJ24,0)+IF(BS24&lt;BS24,BO24+BP24+BQ24-BR24,0)+IF(CA24&lt;BS24,BW24+BX24+BY24-BZ24,0)+IF(CI24&lt;BS24,CE24+CF24+CG24-CH24,0))))))</f>
        <v>0</v>
      </c>
      <c r="BU24" s="3">
        <f>IF(Inputs!$B$27&lt;&gt;"Ready","PENDING INPUTS",MIN((BO24+BP24+BQ24),IF(D24&gt;C24,IF(D24=0,0,BR24*C24/D24),BR24+BT24)))</f>
        <v>0</v>
      </c>
      <c r="BV24" s="3">
        <f>IF(Inputs!$B$27&lt;&gt;"Ready","PENDING INPUTS",MAX(0,(BO24+BP24+BQ24)-BU24))</f>
        <v>0</v>
      </c>
      <c r="BW24" s="3">
        <f>IF(Inputs!$B$27&lt;&gt;"Ready","PENDING INPUTS",CD23)</f>
        <v>0</v>
      </c>
      <c r="BX24" s="3">
        <f>IF(Inputs!$B$27&lt;&gt;"Ready","PENDING INPUTS",IF(A24&lt;=Inputs!$B$6,ROUND(BW24*Inputs!C22/12,2),0))</f>
        <v>0</v>
      </c>
      <c r="BY24" s="3">
        <f>IF(Inputs!$B$27&lt;&gt;"Ready","PENDING INPUTS",IF(AND(A24&lt;=Inputs!$B$6,BW24&gt;0),Inputs!G22,0))</f>
        <v>0</v>
      </c>
      <c r="BZ24" s="3">
        <f>IF(Inputs!$B$27&lt;&gt;"Ready","PENDING INPUTS",IF(A24&gt;Inputs!$B$6,0,MIN((BW24+BX24+BY24),IF(Inputs!H22=1,Inputs!D22,MAX(Inputs!F22,ROUND(BW24*Inputs!E22+BX24+BY24,2))))))</f>
        <v>0</v>
      </c>
      <c r="CA24">
        <f>IF(Inputs!$B$27&lt;&gt;"Ready","PENDING INPUTS",IF(BW24&lt;=0,99,1+IF(AND(K24&gt;0,OR(K24&lt;BW24,AND(K24=BW24,0&lt;8))),1,0)+IF(AND(S24&gt;0,OR(S24&lt;BW24,AND(S24=BW24,1&lt;8))),1,0)+IF(AND(AA24&gt;0,OR(AA24&lt;BW24,AND(AA24=BW24,2&lt;8))),1,0)+IF(AND(AI24&gt;0,OR(AI24&lt;BW24,AND(AI24=BW24,3&lt;8))),1,0)+IF(AND(AQ24&gt;0,OR(AQ24&lt;BW24,AND(AQ24=BW24,4&lt;8))),1,0)+IF(AND(AY24&gt;0,OR(AY24&lt;BW24,AND(AY24=BW24,5&lt;8))),1,0)+IF(AND(BG24&gt;0,OR(BG24&lt;BW24,AND(BG24=BW24,6&lt;8))),1,0)+IF(AND(BO24&gt;0,OR(BO24&lt;BW24,AND(BO24=BW24,7&lt;8))),1,0)+IF(AND(CE24&gt;0,OR(CE24&lt;BW24,AND(CE24=BW24,9&lt;8))),1,0)))</f>
        <v>99</v>
      </c>
      <c r="CB24" s="3">
        <f>IF(Inputs!$B$27&lt;&gt;"Ready","PENDING INPUTS",IF(A24&gt;Inputs!$B$6,0,MIN(MAX(0,(BW24+BX24+BY24)-BZ24),MAX(0,C24-D24-(IF(O24&lt;CA24,K24+L24+M24-N24,0)+IF(W24&lt;CA24,S24+T24+U24-V24,0)+IF(AE24&lt;CA24,AA24+AB24+AC24-AD24,0)+IF(AM24&lt;CA24,AI24+AJ24+AK24-AL24,0)+IF(AU24&lt;CA24,AQ24+AR24+AS24-AT24,0)+IF(BC24&lt;CA24,AY24+AZ24+BA24-BB24,0)+IF(BK24&lt;CA24,BG24+BH24+BI24-BJ24,0)+IF(BS24&lt;CA24,BO24+BP24+BQ24-BR24,0)+IF(CA24&lt;CA24,BW24+BX24+BY24-BZ24,0)+IF(CI24&lt;CA24,CE24+CF24+CG24-CH24,0))))))</f>
        <v>0</v>
      </c>
      <c r="CC24" s="3">
        <f>IF(Inputs!$B$27&lt;&gt;"Ready","PENDING INPUTS",MIN((BW24+BX24+BY24),IF(D24&gt;C24,IF(D24=0,0,BZ24*C24/D24),BZ24+CB24)))</f>
        <v>0</v>
      </c>
      <c r="CD24" s="3">
        <f>IF(Inputs!$B$27&lt;&gt;"Ready","PENDING INPUTS",MAX(0,(BW24+BX24+BY24)-CC24))</f>
        <v>0</v>
      </c>
      <c r="CE24" s="3">
        <f>IF(Inputs!$B$27&lt;&gt;"Ready","PENDING INPUTS",CL23)</f>
        <v>0</v>
      </c>
      <c r="CF24" s="3">
        <f>IF(Inputs!$B$27&lt;&gt;"Ready","PENDING INPUTS",IF(A24&lt;=Inputs!$B$6,ROUND(CE24*Inputs!C23/12,2),0))</f>
        <v>0</v>
      </c>
      <c r="CG24" s="3">
        <f>IF(Inputs!$B$27&lt;&gt;"Ready","PENDING INPUTS",IF(AND(A24&lt;=Inputs!$B$6,CE24&gt;0),Inputs!G23,0))</f>
        <v>0</v>
      </c>
      <c r="CH24" s="3">
        <f>IF(Inputs!$B$27&lt;&gt;"Ready","PENDING INPUTS",IF(A24&gt;Inputs!$B$6,0,MIN((CE24+CF24+CG24),IF(Inputs!H23=1,Inputs!D23,MAX(Inputs!F23,ROUND(CE24*Inputs!E23+CF24+CG24,2))))))</f>
        <v>0</v>
      </c>
      <c r="CI24">
        <f>IF(Inputs!$B$27&lt;&gt;"Ready","PENDING INPUTS",IF(CE24&lt;=0,99,1+IF(AND(K24&gt;0,OR(K24&lt;CE24,AND(K24=CE24,0&lt;9))),1,0)+IF(AND(S24&gt;0,OR(S24&lt;CE24,AND(S24=CE24,1&lt;9))),1,0)+IF(AND(AA24&gt;0,OR(AA24&lt;CE24,AND(AA24=CE24,2&lt;9))),1,0)+IF(AND(AI24&gt;0,OR(AI24&lt;CE24,AND(AI24=CE24,3&lt;9))),1,0)+IF(AND(AQ24&gt;0,OR(AQ24&lt;CE24,AND(AQ24=CE24,4&lt;9))),1,0)+IF(AND(AY24&gt;0,OR(AY24&lt;CE24,AND(AY24=CE24,5&lt;9))),1,0)+IF(AND(BG24&gt;0,OR(BG24&lt;CE24,AND(BG24=CE24,6&lt;9))),1,0)+IF(AND(BO24&gt;0,OR(BO24&lt;CE24,AND(BO24=CE24,7&lt;9))),1,0)+IF(AND(BW24&gt;0,OR(BW24&lt;CE24,AND(BW24=CE24,8&lt;9))),1,0)))</f>
        <v>99</v>
      </c>
      <c r="CJ24" s="3">
        <f>IF(Inputs!$B$27&lt;&gt;"Ready","PENDING INPUTS",IF(A24&gt;Inputs!$B$6,0,MIN(MAX(0,(CE24+CF24+CG24)-CH24),MAX(0,C24-D24-(IF(O24&lt;CI24,K24+L24+M24-N24,0)+IF(W24&lt;CI24,S24+T24+U24-V24,0)+IF(AE24&lt;CI24,AA24+AB24+AC24-AD24,0)+IF(AM24&lt;CI24,AI24+AJ24+AK24-AL24,0)+IF(AU24&lt;CI24,AQ24+AR24+AS24-AT24,0)+IF(BC24&lt;CI24,AY24+AZ24+BA24-BB24,0)+IF(BK24&lt;CI24,BG24+BH24+BI24-BJ24,0)+IF(BS24&lt;CI24,BO24+BP24+BQ24-BR24,0)+IF(CA24&lt;CI24,BW24+BX24+BY24-BZ24,0)+IF(CI24&lt;CI24,CE24+CF24+CG24-CH24,0))))))</f>
        <v>0</v>
      </c>
      <c r="CK24" s="3">
        <f>IF(Inputs!$B$27&lt;&gt;"Ready","PENDING INPUTS",MIN((CE24+CF24+CG24),IF(D24&gt;C24,IF(D24=0,0,CH24*C24/D24),CH24+CJ24)))</f>
        <v>0</v>
      </c>
      <c r="CL24" s="3">
        <f>IF(Inputs!$B$27&lt;&gt;"Ready","PENDING INPUTS",MAX(0,(CE24+CF24+CG24)-CK24))</f>
        <v>0</v>
      </c>
    </row>
    <row r="25" spans="1:90" ht="27.95" customHeight="1" x14ac:dyDescent="0.25">
      <c r="A25">
        <v>21</v>
      </c>
      <c r="B25" s="13">
        <f>IF(Inputs!$B$27&lt;&gt;"Ready","PENDING INPUTS",EDATE(Inputs!$B$5,A25-1))</f>
        <v>46905</v>
      </c>
      <c r="C25" s="3">
        <f>IF(Inputs!$B$27&lt;&gt;"Ready","PENDING INPUTS",IF(A25&lt;=Inputs!$B$6,MAX(0,Inputs!$B$4+IF(A25=Inputs!$B$7,Inputs!$B$8,0)+IF(A25=Inputs!$B$9,Inputs!$B$10,0)),0))</f>
        <v>0</v>
      </c>
      <c r="D25" s="3">
        <f>IF(Inputs!$B$27&lt;&gt;"Ready","PENDING INPUTS",SUM(N25,V25,AD25,AL25,AT25,BB25,BJ25,BR25,BZ25,CH25))</f>
        <v>0</v>
      </c>
      <c r="E25" s="3">
        <f>IF(Inputs!$B$27&lt;&gt;"Ready","PENDING INPUTS",MAX(0,D25-C25))</f>
        <v>0</v>
      </c>
      <c r="F25" s="3">
        <f>IF(Inputs!$B$27&lt;&gt;"Ready","PENDING INPUTS",SUM(Q25,Y25,AG25,AO25,AW25,BE25,BM25,BU25,CC25,CK25))</f>
        <v>0</v>
      </c>
      <c r="G25" s="3">
        <f>IF(Inputs!$B$27&lt;&gt;"Ready","PENDING INPUTS",SUM(L25,T25,AB25,AJ25,AR25,AZ25,BH25,BP25,BX25,CF25))</f>
        <v>0</v>
      </c>
      <c r="H25" s="3">
        <f>IF(Inputs!$B$27&lt;&gt;"Ready","PENDING INPUTS",SUM(M25,U25,AC25,AK25,AS25,BA25,BI25,BQ25,BY25,CG25))</f>
        <v>0</v>
      </c>
      <c r="I25" s="3">
        <f>IF(Inputs!$B$27&lt;&gt;"Ready","PENDING INPUTS",SUM(R25,Z25,AH25,AP25,AX25,BF25,BN25,BV25,CD25,CL25))</f>
        <v>0</v>
      </c>
      <c r="J25" t="str">
        <f>IF(Inputs!$B$27&lt;&gt;"Ready","PENDING INPUTS",IF(A25&gt;Inputs!$B$6,"Beyond horizon",IF(E25&gt;0.005,"MINIMUM SHORTFALL",IF(I25&lt;0.005,"Paid off","In progress"))))</f>
        <v>Paid off</v>
      </c>
      <c r="K25" s="3">
        <f>IF(Inputs!$B$27&lt;&gt;"Ready","PENDING INPUTS",R24)</f>
        <v>0</v>
      </c>
      <c r="L25" s="3">
        <f>IF(Inputs!$B$27&lt;&gt;"Ready","PENDING INPUTS",IF(A25&lt;=Inputs!$B$6,ROUND(K25*Inputs!C14/12,2),0))</f>
        <v>0</v>
      </c>
      <c r="M25" s="3">
        <f>IF(Inputs!$B$27&lt;&gt;"Ready","PENDING INPUTS",IF(AND(A25&lt;=Inputs!$B$6,K25&gt;0),Inputs!G14,0))</f>
        <v>0</v>
      </c>
      <c r="N25" s="3">
        <f>IF(Inputs!$B$27&lt;&gt;"Ready","PENDING INPUTS",IF(A25&gt;Inputs!$B$6,0,MIN((K25+L25+M25),IF(Inputs!H14=1,Inputs!D14,MAX(Inputs!F14,ROUND(K25*Inputs!E14+L25+M25,2))))))</f>
        <v>0</v>
      </c>
      <c r="O25">
        <f>IF(Inputs!$B$27&lt;&gt;"Ready","PENDING INPUTS",IF(K25&lt;=0,99,1+IF(AND(S25&gt;0,OR(S25&lt;K25,AND(S25=K25,1&lt;0))),1,0)+IF(AND(AA25&gt;0,OR(AA25&lt;K25,AND(AA25=K25,2&lt;0))),1,0)+IF(AND(AI25&gt;0,OR(AI25&lt;K25,AND(AI25=K25,3&lt;0))),1,0)+IF(AND(AQ25&gt;0,OR(AQ25&lt;K25,AND(AQ25=K25,4&lt;0))),1,0)+IF(AND(AY25&gt;0,OR(AY25&lt;K25,AND(AY25=K25,5&lt;0))),1,0)+IF(AND(BG25&gt;0,OR(BG25&lt;K25,AND(BG25=K25,6&lt;0))),1,0)+IF(AND(BO25&gt;0,OR(BO25&lt;K25,AND(BO25=K25,7&lt;0))),1,0)+IF(AND(BW25&gt;0,OR(BW25&lt;K25,AND(BW25=K25,8&lt;0))),1,0)+IF(AND(CE25&gt;0,OR(CE25&lt;K25,AND(CE25=K25,9&lt;0))),1,0)))</f>
        <v>99</v>
      </c>
      <c r="P25" s="3">
        <f>IF(Inputs!$B$27&lt;&gt;"Ready","PENDING INPUTS",IF(A25&gt;Inputs!$B$6,0,MIN(MAX(0,(K25+L25+M25)-N25),MAX(0,C25-D25-(IF(O25&lt;O25,K25+L25+M25-N25,0)+IF(W25&lt;O25,S25+T25+U25-V25,0)+IF(AE25&lt;O25,AA25+AB25+AC25-AD25,0)+IF(AM25&lt;O25,AI25+AJ25+AK25-AL25,0)+IF(AU25&lt;O25,AQ25+AR25+AS25-AT25,0)+IF(BC25&lt;O25,AY25+AZ25+BA25-BB25,0)+IF(BK25&lt;O25,BG25+BH25+BI25-BJ25,0)+IF(BS25&lt;O25,BO25+BP25+BQ25-BR25,0)+IF(CA25&lt;O25,BW25+BX25+BY25-BZ25,0)+IF(CI25&lt;O25,CE25+CF25+CG25-CH25,0))))))</f>
        <v>0</v>
      </c>
      <c r="Q25" s="3">
        <f>IF(Inputs!$B$27&lt;&gt;"Ready","PENDING INPUTS",MIN((K25+L25+M25),IF(D25&gt;C25,IF(D25=0,0,N25*C25/D25),N25+P25)))</f>
        <v>0</v>
      </c>
      <c r="R25" s="3">
        <f>IF(Inputs!$B$27&lt;&gt;"Ready","PENDING INPUTS",MAX(0,(K25+L25+M25)-Q25))</f>
        <v>0</v>
      </c>
      <c r="S25" s="3">
        <f>IF(Inputs!$B$27&lt;&gt;"Ready","PENDING INPUTS",Z24)</f>
        <v>0</v>
      </c>
      <c r="T25" s="3">
        <f>IF(Inputs!$B$27&lt;&gt;"Ready","PENDING INPUTS",IF(A25&lt;=Inputs!$B$6,ROUND(S25*Inputs!C15/12,2),0))</f>
        <v>0</v>
      </c>
      <c r="U25" s="3">
        <f>IF(Inputs!$B$27&lt;&gt;"Ready","PENDING INPUTS",IF(AND(A25&lt;=Inputs!$B$6,S25&gt;0),Inputs!G15,0))</f>
        <v>0</v>
      </c>
      <c r="V25" s="3">
        <f>IF(Inputs!$B$27&lt;&gt;"Ready","PENDING INPUTS",IF(A25&gt;Inputs!$B$6,0,MIN((S25+T25+U25),IF(Inputs!H15=1,Inputs!D15,MAX(Inputs!F15,ROUND(S25*Inputs!E15+T25+U25,2))))))</f>
        <v>0</v>
      </c>
      <c r="W25">
        <f>IF(Inputs!$B$27&lt;&gt;"Ready","PENDING INPUTS",IF(S25&lt;=0,99,1+IF(AND(K25&gt;0,OR(K25&lt;S25,AND(K25=S25,0&lt;1))),1,0)+IF(AND(AA25&gt;0,OR(AA25&lt;S25,AND(AA25=S25,2&lt;1))),1,0)+IF(AND(AI25&gt;0,OR(AI25&lt;S25,AND(AI25=S25,3&lt;1))),1,0)+IF(AND(AQ25&gt;0,OR(AQ25&lt;S25,AND(AQ25=S25,4&lt;1))),1,0)+IF(AND(AY25&gt;0,OR(AY25&lt;S25,AND(AY25=S25,5&lt;1))),1,0)+IF(AND(BG25&gt;0,OR(BG25&lt;S25,AND(BG25=S25,6&lt;1))),1,0)+IF(AND(BO25&gt;0,OR(BO25&lt;S25,AND(BO25=S25,7&lt;1))),1,0)+IF(AND(BW25&gt;0,OR(BW25&lt;S25,AND(BW25=S25,8&lt;1))),1,0)+IF(AND(CE25&gt;0,OR(CE25&lt;S25,AND(CE25=S25,9&lt;1))),1,0)))</f>
        <v>99</v>
      </c>
      <c r="X25" s="3">
        <f>IF(Inputs!$B$27&lt;&gt;"Ready","PENDING INPUTS",IF(A25&gt;Inputs!$B$6,0,MIN(MAX(0,(S25+T25+U25)-V25),MAX(0,C25-D25-(IF(O25&lt;W25,K25+L25+M25-N25,0)+IF(W25&lt;W25,S25+T25+U25-V25,0)+IF(AE25&lt;W25,AA25+AB25+AC25-AD25,0)+IF(AM25&lt;W25,AI25+AJ25+AK25-AL25,0)+IF(AU25&lt;W25,AQ25+AR25+AS25-AT25,0)+IF(BC25&lt;W25,AY25+AZ25+BA25-BB25,0)+IF(BK25&lt;W25,BG25+BH25+BI25-BJ25,0)+IF(BS25&lt;W25,BO25+BP25+BQ25-BR25,0)+IF(CA25&lt;W25,BW25+BX25+BY25-BZ25,0)+IF(CI25&lt;W25,CE25+CF25+CG25-CH25,0))))))</f>
        <v>0</v>
      </c>
      <c r="Y25" s="3">
        <f>IF(Inputs!$B$27&lt;&gt;"Ready","PENDING INPUTS",MIN((S25+T25+U25),IF(D25&gt;C25,IF(D25=0,0,V25*C25/D25),V25+X25)))</f>
        <v>0</v>
      </c>
      <c r="Z25" s="3">
        <f>IF(Inputs!$B$27&lt;&gt;"Ready","PENDING INPUTS",MAX(0,(S25+T25+U25)-Y25))</f>
        <v>0</v>
      </c>
      <c r="AA25" s="3">
        <f>IF(Inputs!$B$27&lt;&gt;"Ready","PENDING INPUTS",AH24)</f>
        <v>0</v>
      </c>
      <c r="AB25" s="3">
        <f>IF(Inputs!$B$27&lt;&gt;"Ready","PENDING INPUTS",IF(A25&lt;=Inputs!$B$6,ROUND(AA25*Inputs!C16/12,2),0))</f>
        <v>0</v>
      </c>
      <c r="AC25" s="3">
        <f>IF(Inputs!$B$27&lt;&gt;"Ready","PENDING INPUTS",IF(AND(A25&lt;=Inputs!$B$6,AA25&gt;0),Inputs!G16,0))</f>
        <v>0</v>
      </c>
      <c r="AD25" s="3">
        <f>IF(Inputs!$B$27&lt;&gt;"Ready","PENDING INPUTS",IF(A25&gt;Inputs!$B$6,0,MIN((AA25+AB25+AC25),IF(Inputs!H16=1,Inputs!D16,MAX(Inputs!F16,ROUND(AA25*Inputs!E16+AB25+AC25,2))))))</f>
        <v>0</v>
      </c>
      <c r="AE25">
        <f>IF(Inputs!$B$27&lt;&gt;"Ready","PENDING INPUTS",IF(AA25&lt;=0,99,1+IF(AND(K25&gt;0,OR(K25&lt;AA25,AND(K25=AA25,0&lt;2))),1,0)+IF(AND(S25&gt;0,OR(S25&lt;AA25,AND(S25=AA25,1&lt;2))),1,0)+IF(AND(AI25&gt;0,OR(AI25&lt;AA25,AND(AI25=AA25,3&lt;2))),1,0)+IF(AND(AQ25&gt;0,OR(AQ25&lt;AA25,AND(AQ25=AA25,4&lt;2))),1,0)+IF(AND(AY25&gt;0,OR(AY25&lt;AA25,AND(AY25=AA25,5&lt;2))),1,0)+IF(AND(BG25&gt;0,OR(BG25&lt;AA25,AND(BG25=AA25,6&lt;2))),1,0)+IF(AND(BO25&gt;0,OR(BO25&lt;AA25,AND(BO25=AA25,7&lt;2))),1,0)+IF(AND(BW25&gt;0,OR(BW25&lt;AA25,AND(BW25=AA25,8&lt;2))),1,0)+IF(AND(CE25&gt;0,OR(CE25&lt;AA25,AND(CE25=AA25,9&lt;2))),1,0)))</f>
        <v>99</v>
      </c>
      <c r="AF25" s="3">
        <f>IF(Inputs!$B$27&lt;&gt;"Ready","PENDING INPUTS",IF(A25&gt;Inputs!$B$6,0,MIN(MAX(0,(AA25+AB25+AC25)-AD25),MAX(0,C25-D25-(IF(O25&lt;AE25,K25+L25+M25-N25,0)+IF(W25&lt;AE25,S25+T25+U25-V25,0)+IF(AE25&lt;AE25,AA25+AB25+AC25-AD25,0)+IF(AM25&lt;AE25,AI25+AJ25+AK25-AL25,0)+IF(AU25&lt;AE25,AQ25+AR25+AS25-AT25,0)+IF(BC25&lt;AE25,AY25+AZ25+BA25-BB25,0)+IF(BK25&lt;AE25,BG25+BH25+BI25-BJ25,0)+IF(BS25&lt;AE25,BO25+BP25+BQ25-BR25,0)+IF(CA25&lt;AE25,BW25+BX25+BY25-BZ25,0)+IF(CI25&lt;AE25,CE25+CF25+CG25-CH25,0))))))</f>
        <v>0</v>
      </c>
      <c r="AG25" s="3">
        <f>IF(Inputs!$B$27&lt;&gt;"Ready","PENDING INPUTS",MIN((AA25+AB25+AC25),IF(D25&gt;C25,IF(D25=0,0,AD25*C25/D25),AD25+AF25)))</f>
        <v>0</v>
      </c>
      <c r="AH25" s="3">
        <f>IF(Inputs!$B$27&lt;&gt;"Ready","PENDING INPUTS",MAX(0,(AA25+AB25+AC25)-AG25))</f>
        <v>0</v>
      </c>
      <c r="AI25" s="3">
        <f>IF(Inputs!$B$27&lt;&gt;"Ready","PENDING INPUTS",AP24)</f>
        <v>0</v>
      </c>
      <c r="AJ25" s="3">
        <f>IF(Inputs!$B$27&lt;&gt;"Ready","PENDING INPUTS",IF(A25&lt;=Inputs!$B$6,ROUND(AI25*Inputs!C17/12,2),0))</f>
        <v>0</v>
      </c>
      <c r="AK25" s="3">
        <f>IF(Inputs!$B$27&lt;&gt;"Ready","PENDING INPUTS",IF(AND(A25&lt;=Inputs!$B$6,AI25&gt;0),Inputs!G17,0))</f>
        <v>0</v>
      </c>
      <c r="AL25" s="3">
        <f>IF(Inputs!$B$27&lt;&gt;"Ready","PENDING INPUTS",IF(A25&gt;Inputs!$B$6,0,MIN((AI25+AJ25+AK25),IF(Inputs!H17=1,Inputs!D17,MAX(Inputs!F17,ROUND(AI25*Inputs!E17+AJ25+AK25,2))))))</f>
        <v>0</v>
      </c>
      <c r="AM25">
        <f>IF(Inputs!$B$27&lt;&gt;"Ready","PENDING INPUTS",IF(AI25&lt;=0,99,1+IF(AND(K25&gt;0,OR(K25&lt;AI25,AND(K25=AI25,0&lt;3))),1,0)+IF(AND(S25&gt;0,OR(S25&lt;AI25,AND(S25=AI25,1&lt;3))),1,0)+IF(AND(AA25&gt;0,OR(AA25&lt;AI25,AND(AA25=AI25,2&lt;3))),1,0)+IF(AND(AQ25&gt;0,OR(AQ25&lt;AI25,AND(AQ25=AI25,4&lt;3))),1,0)+IF(AND(AY25&gt;0,OR(AY25&lt;AI25,AND(AY25=AI25,5&lt;3))),1,0)+IF(AND(BG25&gt;0,OR(BG25&lt;AI25,AND(BG25=AI25,6&lt;3))),1,0)+IF(AND(BO25&gt;0,OR(BO25&lt;AI25,AND(BO25=AI25,7&lt;3))),1,0)+IF(AND(BW25&gt;0,OR(BW25&lt;AI25,AND(BW25=AI25,8&lt;3))),1,0)+IF(AND(CE25&gt;0,OR(CE25&lt;AI25,AND(CE25=AI25,9&lt;3))),1,0)))</f>
        <v>99</v>
      </c>
      <c r="AN25" s="3">
        <f>IF(Inputs!$B$27&lt;&gt;"Ready","PENDING INPUTS",IF(A25&gt;Inputs!$B$6,0,MIN(MAX(0,(AI25+AJ25+AK25)-AL25),MAX(0,C25-D25-(IF(O25&lt;AM25,K25+L25+M25-N25,0)+IF(W25&lt;AM25,S25+T25+U25-V25,0)+IF(AE25&lt;AM25,AA25+AB25+AC25-AD25,0)+IF(AM25&lt;AM25,AI25+AJ25+AK25-AL25,0)+IF(AU25&lt;AM25,AQ25+AR25+AS25-AT25,0)+IF(BC25&lt;AM25,AY25+AZ25+BA25-BB25,0)+IF(BK25&lt;AM25,BG25+BH25+BI25-BJ25,0)+IF(BS25&lt;AM25,BO25+BP25+BQ25-BR25,0)+IF(CA25&lt;AM25,BW25+BX25+BY25-BZ25,0)+IF(CI25&lt;AM25,CE25+CF25+CG25-CH25,0))))))</f>
        <v>0</v>
      </c>
      <c r="AO25" s="3">
        <f>IF(Inputs!$B$27&lt;&gt;"Ready","PENDING INPUTS",MIN((AI25+AJ25+AK25),IF(D25&gt;C25,IF(D25=0,0,AL25*C25/D25),AL25+AN25)))</f>
        <v>0</v>
      </c>
      <c r="AP25" s="3">
        <f>IF(Inputs!$B$27&lt;&gt;"Ready","PENDING INPUTS",MAX(0,(AI25+AJ25+AK25)-AO25))</f>
        <v>0</v>
      </c>
      <c r="AQ25" s="3">
        <f>IF(Inputs!$B$27&lt;&gt;"Ready","PENDING INPUTS",AX24)</f>
        <v>0</v>
      </c>
      <c r="AR25" s="3">
        <f>IF(Inputs!$B$27&lt;&gt;"Ready","PENDING INPUTS",IF(A25&lt;=Inputs!$B$6,ROUND(AQ25*Inputs!C18/12,2),0))</f>
        <v>0</v>
      </c>
      <c r="AS25" s="3">
        <f>IF(Inputs!$B$27&lt;&gt;"Ready","PENDING INPUTS",IF(AND(A25&lt;=Inputs!$B$6,AQ25&gt;0),Inputs!G18,0))</f>
        <v>0</v>
      </c>
      <c r="AT25" s="3">
        <f>IF(Inputs!$B$27&lt;&gt;"Ready","PENDING INPUTS",IF(A25&gt;Inputs!$B$6,0,MIN((AQ25+AR25+AS25),IF(Inputs!H18=1,Inputs!D18,MAX(Inputs!F18,ROUND(AQ25*Inputs!E18+AR25+AS25,2))))))</f>
        <v>0</v>
      </c>
      <c r="AU25">
        <f>IF(Inputs!$B$27&lt;&gt;"Ready","PENDING INPUTS",IF(AQ25&lt;=0,99,1+IF(AND(K25&gt;0,OR(K25&lt;AQ25,AND(K25=AQ25,0&lt;4))),1,0)+IF(AND(S25&gt;0,OR(S25&lt;AQ25,AND(S25=AQ25,1&lt;4))),1,0)+IF(AND(AA25&gt;0,OR(AA25&lt;AQ25,AND(AA25=AQ25,2&lt;4))),1,0)+IF(AND(AI25&gt;0,OR(AI25&lt;AQ25,AND(AI25=AQ25,3&lt;4))),1,0)+IF(AND(AY25&gt;0,OR(AY25&lt;AQ25,AND(AY25=AQ25,5&lt;4))),1,0)+IF(AND(BG25&gt;0,OR(BG25&lt;AQ25,AND(BG25=AQ25,6&lt;4))),1,0)+IF(AND(BO25&gt;0,OR(BO25&lt;AQ25,AND(BO25=AQ25,7&lt;4))),1,0)+IF(AND(BW25&gt;0,OR(BW25&lt;AQ25,AND(BW25=AQ25,8&lt;4))),1,0)+IF(AND(CE25&gt;0,OR(CE25&lt;AQ25,AND(CE25=AQ25,9&lt;4))),1,0)))</f>
        <v>99</v>
      </c>
      <c r="AV25" s="3">
        <f>IF(Inputs!$B$27&lt;&gt;"Ready","PENDING INPUTS",IF(A25&gt;Inputs!$B$6,0,MIN(MAX(0,(AQ25+AR25+AS25)-AT25),MAX(0,C25-D25-(IF(O25&lt;AU25,K25+L25+M25-N25,0)+IF(W25&lt;AU25,S25+T25+U25-V25,0)+IF(AE25&lt;AU25,AA25+AB25+AC25-AD25,0)+IF(AM25&lt;AU25,AI25+AJ25+AK25-AL25,0)+IF(AU25&lt;AU25,AQ25+AR25+AS25-AT25,0)+IF(BC25&lt;AU25,AY25+AZ25+BA25-BB25,0)+IF(BK25&lt;AU25,BG25+BH25+BI25-BJ25,0)+IF(BS25&lt;AU25,BO25+BP25+BQ25-BR25,0)+IF(CA25&lt;AU25,BW25+BX25+BY25-BZ25,0)+IF(CI25&lt;AU25,CE25+CF25+CG25-CH25,0))))))</f>
        <v>0</v>
      </c>
      <c r="AW25" s="3">
        <f>IF(Inputs!$B$27&lt;&gt;"Ready","PENDING INPUTS",MIN((AQ25+AR25+AS25),IF(D25&gt;C25,IF(D25=0,0,AT25*C25/D25),AT25+AV25)))</f>
        <v>0</v>
      </c>
      <c r="AX25" s="3">
        <f>IF(Inputs!$B$27&lt;&gt;"Ready","PENDING INPUTS",MAX(0,(AQ25+AR25+AS25)-AW25))</f>
        <v>0</v>
      </c>
      <c r="AY25" s="3">
        <f>IF(Inputs!$B$27&lt;&gt;"Ready","PENDING INPUTS",BF24)</f>
        <v>0</v>
      </c>
      <c r="AZ25" s="3">
        <f>IF(Inputs!$B$27&lt;&gt;"Ready","PENDING INPUTS",IF(A25&lt;=Inputs!$B$6,ROUND(AY25*Inputs!C19/12,2),0))</f>
        <v>0</v>
      </c>
      <c r="BA25" s="3">
        <f>IF(Inputs!$B$27&lt;&gt;"Ready","PENDING INPUTS",IF(AND(A25&lt;=Inputs!$B$6,AY25&gt;0),Inputs!G19,0))</f>
        <v>0</v>
      </c>
      <c r="BB25" s="3">
        <f>IF(Inputs!$B$27&lt;&gt;"Ready","PENDING INPUTS",IF(A25&gt;Inputs!$B$6,0,MIN((AY25+AZ25+BA25),IF(Inputs!H19=1,Inputs!D19,MAX(Inputs!F19,ROUND(AY25*Inputs!E19+AZ25+BA25,2))))))</f>
        <v>0</v>
      </c>
      <c r="BC25">
        <f>IF(Inputs!$B$27&lt;&gt;"Ready","PENDING INPUTS",IF(AY25&lt;=0,99,1+IF(AND(K25&gt;0,OR(K25&lt;AY25,AND(K25=AY25,0&lt;5))),1,0)+IF(AND(S25&gt;0,OR(S25&lt;AY25,AND(S25=AY25,1&lt;5))),1,0)+IF(AND(AA25&gt;0,OR(AA25&lt;AY25,AND(AA25=AY25,2&lt;5))),1,0)+IF(AND(AI25&gt;0,OR(AI25&lt;AY25,AND(AI25=AY25,3&lt;5))),1,0)+IF(AND(AQ25&gt;0,OR(AQ25&lt;AY25,AND(AQ25=AY25,4&lt;5))),1,0)+IF(AND(BG25&gt;0,OR(BG25&lt;AY25,AND(BG25=AY25,6&lt;5))),1,0)+IF(AND(BO25&gt;0,OR(BO25&lt;AY25,AND(BO25=AY25,7&lt;5))),1,0)+IF(AND(BW25&gt;0,OR(BW25&lt;AY25,AND(BW25=AY25,8&lt;5))),1,0)+IF(AND(CE25&gt;0,OR(CE25&lt;AY25,AND(CE25=AY25,9&lt;5))),1,0)))</f>
        <v>99</v>
      </c>
      <c r="BD25" s="3">
        <f>IF(Inputs!$B$27&lt;&gt;"Ready","PENDING INPUTS",IF(A25&gt;Inputs!$B$6,0,MIN(MAX(0,(AY25+AZ25+BA25)-BB25),MAX(0,C25-D25-(IF(O25&lt;BC25,K25+L25+M25-N25,0)+IF(W25&lt;BC25,S25+T25+U25-V25,0)+IF(AE25&lt;BC25,AA25+AB25+AC25-AD25,0)+IF(AM25&lt;BC25,AI25+AJ25+AK25-AL25,0)+IF(AU25&lt;BC25,AQ25+AR25+AS25-AT25,0)+IF(BC25&lt;BC25,AY25+AZ25+BA25-BB25,0)+IF(BK25&lt;BC25,BG25+BH25+BI25-BJ25,0)+IF(BS25&lt;BC25,BO25+BP25+BQ25-BR25,0)+IF(CA25&lt;BC25,BW25+BX25+BY25-BZ25,0)+IF(CI25&lt;BC25,CE25+CF25+CG25-CH25,0))))))</f>
        <v>0</v>
      </c>
      <c r="BE25" s="3">
        <f>IF(Inputs!$B$27&lt;&gt;"Ready","PENDING INPUTS",MIN((AY25+AZ25+BA25),IF(D25&gt;C25,IF(D25=0,0,BB25*C25/D25),BB25+BD25)))</f>
        <v>0</v>
      </c>
      <c r="BF25" s="3">
        <f>IF(Inputs!$B$27&lt;&gt;"Ready","PENDING INPUTS",MAX(0,(AY25+AZ25+BA25)-BE25))</f>
        <v>0</v>
      </c>
      <c r="BG25" s="3">
        <f>IF(Inputs!$B$27&lt;&gt;"Ready","PENDING INPUTS",BN24)</f>
        <v>0</v>
      </c>
      <c r="BH25" s="3">
        <f>IF(Inputs!$B$27&lt;&gt;"Ready","PENDING INPUTS",IF(A25&lt;=Inputs!$B$6,ROUND(BG25*Inputs!C20/12,2),0))</f>
        <v>0</v>
      </c>
      <c r="BI25" s="3">
        <f>IF(Inputs!$B$27&lt;&gt;"Ready","PENDING INPUTS",IF(AND(A25&lt;=Inputs!$B$6,BG25&gt;0),Inputs!G20,0))</f>
        <v>0</v>
      </c>
      <c r="BJ25" s="3">
        <f>IF(Inputs!$B$27&lt;&gt;"Ready","PENDING INPUTS",IF(A25&gt;Inputs!$B$6,0,MIN((BG25+BH25+BI25),IF(Inputs!H20=1,Inputs!D20,MAX(Inputs!F20,ROUND(BG25*Inputs!E20+BH25+BI25,2))))))</f>
        <v>0</v>
      </c>
      <c r="BK25">
        <f>IF(Inputs!$B$27&lt;&gt;"Ready","PENDING INPUTS",IF(BG25&lt;=0,99,1+IF(AND(K25&gt;0,OR(K25&lt;BG25,AND(K25=BG25,0&lt;6))),1,0)+IF(AND(S25&gt;0,OR(S25&lt;BG25,AND(S25=BG25,1&lt;6))),1,0)+IF(AND(AA25&gt;0,OR(AA25&lt;BG25,AND(AA25=BG25,2&lt;6))),1,0)+IF(AND(AI25&gt;0,OR(AI25&lt;BG25,AND(AI25=BG25,3&lt;6))),1,0)+IF(AND(AQ25&gt;0,OR(AQ25&lt;BG25,AND(AQ25=BG25,4&lt;6))),1,0)+IF(AND(AY25&gt;0,OR(AY25&lt;BG25,AND(AY25=BG25,5&lt;6))),1,0)+IF(AND(BO25&gt;0,OR(BO25&lt;BG25,AND(BO25=BG25,7&lt;6))),1,0)+IF(AND(BW25&gt;0,OR(BW25&lt;BG25,AND(BW25=BG25,8&lt;6))),1,0)+IF(AND(CE25&gt;0,OR(CE25&lt;BG25,AND(CE25=BG25,9&lt;6))),1,0)))</f>
        <v>99</v>
      </c>
      <c r="BL25" s="3">
        <f>IF(Inputs!$B$27&lt;&gt;"Ready","PENDING INPUTS",IF(A25&gt;Inputs!$B$6,0,MIN(MAX(0,(BG25+BH25+BI25)-BJ25),MAX(0,C25-D25-(IF(O25&lt;BK25,K25+L25+M25-N25,0)+IF(W25&lt;BK25,S25+T25+U25-V25,0)+IF(AE25&lt;BK25,AA25+AB25+AC25-AD25,0)+IF(AM25&lt;BK25,AI25+AJ25+AK25-AL25,0)+IF(AU25&lt;BK25,AQ25+AR25+AS25-AT25,0)+IF(BC25&lt;BK25,AY25+AZ25+BA25-BB25,0)+IF(BK25&lt;BK25,BG25+BH25+BI25-BJ25,0)+IF(BS25&lt;BK25,BO25+BP25+BQ25-BR25,0)+IF(CA25&lt;BK25,BW25+BX25+BY25-BZ25,0)+IF(CI25&lt;BK25,CE25+CF25+CG25-CH25,0))))))</f>
        <v>0</v>
      </c>
      <c r="BM25" s="3">
        <f>IF(Inputs!$B$27&lt;&gt;"Ready","PENDING INPUTS",MIN((BG25+BH25+BI25),IF(D25&gt;C25,IF(D25=0,0,BJ25*C25/D25),BJ25+BL25)))</f>
        <v>0</v>
      </c>
      <c r="BN25" s="3">
        <f>IF(Inputs!$B$27&lt;&gt;"Ready","PENDING INPUTS",MAX(0,(BG25+BH25+BI25)-BM25))</f>
        <v>0</v>
      </c>
      <c r="BO25" s="3">
        <f>IF(Inputs!$B$27&lt;&gt;"Ready","PENDING INPUTS",BV24)</f>
        <v>0</v>
      </c>
      <c r="BP25" s="3">
        <f>IF(Inputs!$B$27&lt;&gt;"Ready","PENDING INPUTS",IF(A25&lt;=Inputs!$B$6,ROUND(BO25*Inputs!C21/12,2),0))</f>
        <v>0</v>
      </c>
      <c r="BQ25" s="3">
        <f>IF(Inputs!$B$27&lt;&gt;"Ready","PENDING INPUTS",IF(AND(A25&lt;=Inputs!$B$6,BO25&gt;0),Inputs!G21,0))</f>
        <v>0</v>
      </c>
      <c r="BR25" s="3">
        <f>IF(Inputs!$B$27&lt;&gt;"Ready","PENDING INPUTS",IF(A25&gt;Inputs!$B$6,0,MIN((BO25+BP25+BQ25),IF(Inputs!H21=1,Inputs!D21,MAX(Inputs!F21,ROUND(BO25*Inputs!E21+BP25+BQ25,2))))))</f>
        <v>0</v>
      </c>
      <c r="BS25">
        <f>IF(Inputs!$B$27&lt;&gt;"Ready","PENDING INPUTS",IF(BO25&lt;=0,99,1+IF(AND(K25&gt;0,OR(K25&lt;BO25,AND(K25=BO25,0&lt;7))),1,0)+IF(AND(S25&gt;0,OR(S25&lt;BO25,AND(S25=BO25,1&lt;7))),1,0)+IF(AND(AA25&gt;0,OR(AA25&lt;BO25,AND(AA25=BO25,2&lt;7))),1,0)+IF(AND(AI25&gt;0,OR(AI25&lt;BO25,AND(AI25=BO25,3&lt;7))),1,0)+IF(AND(AQ25&gt;0,OR(AQ25&lt;BO25,AND(AQ25=BO25,4&lt;7))),1,0)+IF(AND(AY25&gt;0,OR(AY25&lt;BO25,AND(AY25=BO25,5&lt;7))),1,0)+IF(AND(BG25&gt;0,OR(BG25&lt;BO25,AND(BG25=BO25,6&lt;7))),1,0)+IF(AND(BW25&gt;0,OR(BW25&lt;BO25,AND(BW25=BO25,8&lt;7))),1,0)+IF(AND(CE25&gt;0,OR(CE25&lt;BO25,AND(CE25=BO25,9&lt;7))),1,0)))</f>
        <v>99</v>
      </c>
      <c r="BT25" s="3">
        <f>IF(Inputs!$B$27&lt;&gt;"Ready","PENDING INPUTS",IF(A25&gt;Inputs!$B$6,0,MIN(MAX(0,(BO25+BP25+BQ25)-BR25),MAX(0,C25-D25-(IF(O25&lt;BS25,K25+L25+M25-N25,0)+IF(W25&lt;BS25,S25+T25+U25-V25,0)+IF(AE25&lt;BS25,AA25+AB25+AC25-AD25,0)+IF(AM25&lt;BS25,AI25+AJ25+AK25-AL25,0)+IF(AU25&lt;BS25,AQ25+AR25+AS25-AT25,0)+IF(BC25&lt;BS25,AY25+AZ25+BA25-BB25,0)+IF(BK25&lt;BS25,BG25+BH25+BI25-BJ25,0)+IF(BS25&lt;BS25,BO25+BP25+BQ25-BR25,0)+IF(CA25&lt;BS25,BW25+BX25+BY25-BZ25,0)+IF(CI25&lt;BS25,CE25+CF25+CG25-CH25,0))))))</f>
        <v>0</v>
      </c>
      <c r="BU25" s="3">
        <f>IF(Inputs!$B$27&lt;&gt;"Ready","PENDING INPUTS",MIN((BO25+BP25+BQ25),IF(D25&gt;C25,IF(D25=0,0,BR25*C25/D25),BR25+BT25)))</f>
        <v>0</v>
      </c>
      <c r="BV25" s="3">
        <f>IF(Inputs!$B$27&lt;&gt;"Ready","PENDING INPUTS",MAX(0,(BO25+BP25+BQ25)-BU25))</f>
        <v>0</v>
      </c>
      <c r="BW25" s="3">
        <f>IF(Inputs!$B$27&lt;&gt;"Ready","PENDING INPUTS",CD24)</f>
        <v>0</v>
      </c>
      <c r="BX25" s="3">
        <f>IF(Inputs!$B$27&lt;&gt;"Ready","PENDING INPUTS",IF(A25&lt;=Inputs!$B$6,ROUND(BW25*Inputs!C22/12,2),0))</f>
        <v>0</v>
      </c>
      <c r="BY25" s="3">
        <f>IF(Inputs!$B$27&lt;&gt;"Ready","PENDING INPUTS",IF(AND(A25&lt;=Inputs!$B$6,BW25&gt;0),Inputs!G22,0))</f>
        <v>0</v>
      </c>
      <c r="BZ25" s="3">
        <f>IF(Inputs!$B$27&lt;&gt;"Ready","PENDING INPUTS",IF(A25&gt;Inputs!$B$6,0,MIN((BW25+BX25+BY25),IF(Inputs!H22=1,Inputs!D22,MAX(Inputs!F22,ROUND(BW25*Inputs!E22+BX25+BY25,2))))))</f>
        <v>0</v>
      </c>
      <c r="CA25">
        <f>IF(Inputs!$B$27&lt;&gt;"Ready","PENDING INPUTS",IF(BW25&lt;=0,99,1+IF(AND(K25&gt;0,OR(K25&lt;BW25,AND(K25=BW25,0&lt;8))),1,0)+IF(AND(S25&gt;0,OR(S25&lt;BW25,AND(S25=BW25,1&lt;8))),1,0)+IF(AND(AA25&gt;0,OR(AA25&lt;BW25,AND(AA25=BW25,2&lt;8))),1,0)+IF(AND(AI25&gt;0,OR(AI25&lt;BW25,AND(AI25=BW25,3&lt;8))),1,0)+IF(AND(AQ25&gt;0,OR(AQ25&lt;BW25,AND(AQ25=BW25,4&lt;8))),1,0)+IF(AND(AY25&gt;0,OR(AY25&lt;BW25,AND(AY25=BW25,5&lt;8))),1,0)+IF(AND(BG25&gt;0,OR(BG25&lt;BW25,AND(BG25=BW25,6&lt;8))),1,0)+IF(AND(BO25&gt;0,OR(BO25&lt;BW25,AND(BO25=BW25,7&lt;8))),1,0)+IF(AND(CE25&gt;0,OR(CE25&lt;BW25,AND(CE25=BW25,9&lt;8))),1,0)))</f>
        <v>99</v>
      </c>
      <c r="CB25" s="3">
        <f>IF(Inputs!$B$27&lt;&gt;"Ready","PENDING INPUTS",IF(A25&gt;Inputs!$B$6,0,MIN(MAX(0,(BW25+BX25+BY25)-BZ25),MAX(0,C25-D25-(IF(O25&lt;CA25,K25+L25+M25-N25,0)+IF(W25&lt;CA25,S25+T25+U25-V25,0)+IF(AE25&lt;CA25,AA25+AB25+AC25-AD25,0)+IF(AM25&lt;CA25,AI25+AJ25+AK25-AL25,0)+IF(AU25&lt;CA25,AQ25+AR25+AS25-AT25,0)+IF(BC25&lt;CA25,AY25+AZ25+BA25-BB25,0)+IF(BK25&lt;CA25,BG25+BH25+BI25-BJ25,0)+IF(BS25&lt;CA25,BO25+BP25+BQ25-BR25,0)+IF(CA25&lt;CA25,BW25+BX25+BY25-BZ25,0)+IF(CI25&lt;CA25,CE25+CF25+CG25-CH25,0))))))</f>
        <v>0</v>
      </c>
      <c r="CC25" s="3">
        <f>IF(Inputs!$B$27&lt;&gt;"Ready","PENDING INPUTS",MIN((BW25+BX25+BY25),IF(D25&gt;C25,IF(D25=0,0,BZ25*C25/D25),BZ25+CB25)))</f>
        <v>0</v>
      </c>
      <c r="CD25" s="3">
        <f>IF(Inputs!$B$27&lt;&gt;"Ready","PENDING INPUTS",MAX(0,(BW25+BX25+BY25)-CC25))</f>
        <v>0</v>
      </c>
      <c r="CE25" s="3">
        <f>IF(Inputs!$B$27&lt;&gt;"Ready","PENDING INPUTS",CL24)</f>
        <v>0</v>
      </c>
      <c r="CF25" s="3">
        <f>IF(Inputs!$B$27&lt;&gt;"Ready","PENDING INPUTS",IF(A25&lt;=Inputs!$B$6,ROUND(CE25*Inputs!C23/12,2),0))</f>
        <v>0</v>
      </c>
      <c r="CG25" s="3">
        <f>IF(Inputs!$B$27&lt;&gt;"Ready","PENDING INPUTS",IF(AND(A25&lt;=Inputs!$B$6,CE25&gt;0),Inputs!G23,0))</f>
        <v>0</v>
      </c>
      <c r="CH25" s="3">
        <f>IF(Inputs!$B$27&lt;&gt;"Ready","PENDING INPUTS",IF(A25&gt;Inputs!$B$6,0,MIN((CE25+CF25+CG25),IF(Inputs!H23=1,Inputs!D23,MAX(Inputs!F23,ROUND(CE25*Inputs!E23+CF25+CG25,2))))))</f>
        <v>0</v>
      </c>
      <c r="CI25">
        <f>IF(Inputs!$B$27&lt;&gt;"Ready","PENDING INPUTS",IF(CE25&lt;=0,99,1+IF(AND(K25&gt;0,OR(K25&lt;CE25,AND(K25=CE25,0&lt;9))),1,0)+IF(AND(S25&gt;0,OR(S25&lt;CE25,AND(S25=CE25,1&lt;9))),1,0)+IF(AND(AA25&gt;0,OR(AA25&lt;CE25,AND(AA25=CE25,2&lt;9))),1,0)+IF(AND(AI25&gt;0,OR(AI25&lt;CE25,AND(AI25=CE25,3&lt;9))),1,0)+IF(AND(AQ25&gt;0,OR(AQ25&lt;CE25,AND(AQ25=CE25,4&lt;9))),1,0)+IF(AND(AY25&gt;0,OR(AY25&lt;CE25,AND(AY25=CE25,5&lt;9))),1,0)+IF(AND(BG25&gt;0,OR(BG25&lt;CE25,AND(BG25=CE25,6&lt;9))),1,0)+IF(AND(BO25&gt;0,OR(BO25&lt;CE25,AND(BO25=CE25,7&lt;9))),1,0)+IF(AND(BW25&gt;0,OR(BW25&lt;CE25,AND(BW25=CE25,8&lt;9))),1,0)))</f>
        <v>99</v>
      </c>
      <c r="CJ25" s="3">
        <f>IF(Inputs!$B$27&lt;&gt;"Ready","PENDING INPUTS",IF(A25&gt;Inputs!$B$6,0,MIN(MAX(0,(CE25+CF25+CG25)-CH25),MAX(0,C25-D25-(IF(O25&lt;CI25,K25+L25+M25-N25,0)+IF(W25&lt;CI25,S25+T25+U25-V25,0)+IF(AE25&lt;CI25,AA25+AB25+AC25-AD25,0)+IF(AM25&lt;CI25,AI25+AJ25+AK25-AL25,0)+IF(AU25&lt;CI25,AQ25+AR25+AS25-AT25,0)+IF(BC25&lt;CI25,AY25+AZ25+BA25-BB25,0)+IF(BK25&lt;CI25,BG25+BH25+BI25-BJ25,0)+IF(BS25&lt;CI25,BO25+BP25+BQ25-BR25,0)+IF(CA25&lt;CI25,BW25+BX25+BY25-BZ25,0)+IF(CI25&lt;CI25,CE25+CF25+CG25-CH25,0))))))</f>
        <v>0</v>
      </c>
      <c r="CK25" s="3">
        <f>IF(Inputs!$B$27&lt;&gt;"Ready","PENDING INPUTS",MIN((CE25+CF25+CG25),IF(D25&gt;C25,IF(D25=0,0,CH25*C25/D25),CH25+CJ25)))</f>
        <v>0</v>
      </c>
      <c r="CL25" s="3">
        <f>IF(Inputs!$B$27&lt;&gt;"Ready","PENDING INPUTS",MAX(0,(CE25+CF25+CG25)-CK25))</f>
        <v>0</v>
      </c>
    </row>
    <row r="26" spans="1:90" ht="27.95" customHeight="1" x14ac:dyDescent="0.25">
      <c r="A26">
        <v>22</v>
      </c>
      <c r="B26" s="13">
        <f>IF(Inputs!$B$27&lt;&gt;"Ready","PENDING INPUTS",EDATE(Inputs!$B$5,A26-1))</f>
        <v>46935</v>
      </c>
      <c r="C26" s="3">
        <f>IF(Inputs!$B$27&lt;&gt;"Ready","PENDING INPUTS",IF(A26&lt;=Inputs!$B$6,MAX(0,Inputs!$B$4+IF(A26=Inputs!$B$7,Inputs!$B$8,0)+IF(A26=Inputs!$B$9,Inputs!$B$10,0)),0))</f>
        <v>0</v>
      </c>
      <c r="D26" s="3">
        <f>IF(Inputs!$B$27&lt;&gt;"Ready","PENDING INPUTS",SUM(N26,V26,AD26,AL26,AT26,BB26,BJ26,BR26,BZ26,CH26))</f>
        <v>0</v>
      </c>
      <c r="E26" s="3">
        <f>IF(Inputs!$B$27&lt;&gt;"Ready","PENDING INPUTS",MAX(0,D26-C26))</f>
        <v>0</v>
      </c>
      <c r="F26" s="3">
        <f>IF(Inputs!$B$27&lt;&gt;"Ready","PENDING INPUTS",SUM(Q26,Y26,AG26,AO26,AW26,BE26,BM26,BU26,CC26,CK26))</f>
        <v>0</v>
      </c>
      <c r="G26" s="3">
        <f>IF(Inputs!$B$27&lt;&gt;"Ready","PENDING INPUTS",SUM(L26,T26,AB26,AJ26,AR26,AZ26,BH26,BP26,BX26,CF26))</f>
        <v>0</v>
      </c>
      <c r="H26" s="3">
        <f>IF(Inputs!$B$27&lt;&gt;"Ready","PENDING INPUTS",SUM(M26,U26,AC26,AK26,AS26,BA26,BI26,BQ26,BY26,CG26))</f>
        <v>0</v>
      </c>
      <c r="I26" s="3">
        <f>IF(Inputs!$B$27&lt;&gt;"Ready","PENDING INPUTS",SUM(R26,Z26,AH26,AP26,AX26,BF26,BN26,BV26,CD26,CL26))</f>
        <v>0</v>
      </c>
      <c r="J26" t="str">
        <f>IF(Inputs!$B$27&lt;&gt;"Ready","PENDING INPUTS",IF(A26&gt;Inputs!$B$6,"Beyond horizon",IF(E26&gt;0.005,"MINIMUM SHORTFALL",IF(I26&lt;0.005,"Paid off","In progress"))))</f>
        <v>Paid off</v>
      </c>
      <c r="K26" s="3">
        <f>IF(Inputs!$B$27&lt;&gt;"Ready","PENDING INPUTS",R25)</f>
        <v>0</v>
      </c>
      <c r="L26" s="3">
        <f>IF(Inputs!$B$27&lt;&gt;"Ready","PENDING INPUTS",IF(A26&lt;=Inputs!$B$6,ROUND(K26*Inputs!C14/12,2),0))</f>
        <v>0</v>
      </c>
      <c r="M26" s="3">
        <f>IF(Inputs!$B$27&lt;&gt;"Ready","PENDING INPUTS",IF(AND(A26&lt;=Inputs!$B$6,K26&gt;0),Inputs!G14,0))</f>
        <v>0</v>
      </c>
      <c r="N26" s="3">
        <f>IF(Inputs!$B$27&lt;&gt;"Ready","PENDING INPUTS",IF(A26&gt;Inputs!$B$6,0,MIN((K26+L26+M26),IF(Inputs!H14=1,Inputs!D14,MAX(Inputs!F14,ROUND(K26*Inputs!E14+L26+M26,2))))))</f>
        <v>0</v>
      </c>
      <c r="O26">
        <f>IF(Inputs!$B$27&lt;&gt;"Ready","PENDING INPUTS",IF(K26&lt;=0,99,1+IF(AND(S26&gt;0,OR(S26&lt;K26,AND(S26=K26,1&lt;0))),1,0)+IF(AND(AA26&gt;0,OR(AA26&lt;K26,AND(AA26=K26,2&lt;0))),1,0)+IF(AND(AI26&gt;0,OR(AI26&lt;K26,AND(AI26=K26,3&lt;0))),1,0)+IF(AND(AQ26&gt;0,OR(AQ26&lt;K26,AND(AQ26=K26,4&lt;0))),1,0)+IF(AND(AY26&gt;0,OR(AY26&lt;K26,AND(AY26=K26,5&lt;0))),1,0)+IF(AND(BG26&gt;0,OR(BG26&lt;K26,AND(BG26=K26,6&lt;0))),1,0)+IF(AND(BO26&gt;0,OR(BO26&lt;K26,AND(BO26=K26,7&lt;0))),1,0)+IF(AND(BW26&gt;0,OR(BW26&lt;K26,AND(BW26=K26,8&lt;0))),1,0)+IF(AND(CE26&gt;0,OR(CE26&lt;K26,AND(CE26=K26,9&lt;0))),1,0)))</f>
        <v>99</v>
      </c>
      <c r="P26" s="3">
        <f>IF(Inputs!$B$27&lt;&gt;"Ready","PENDING INPUTS",IF(A26&gt;Inputs!$B$6,0,MIN(MAX(0,(K26+L26+M26)-N26),MAX(0,C26-D26-(IF(O26&lt;O26,K26+L26+M26-N26,0)+IF(W26&lt;O26,S26+T26+U26-V26,0)+IF(AE26&lt;O26,AA26+AB26+AC26-AD26,0)+IF(AM26&lt;O26,AI26+AJ26+AK26-AL26,0)+IF(AU26&lt;O26,AQ26+AR26+AS26-AT26,0)+IF(BC26&lt;O26,AY26+AZ26+BA26-BB26,0)+IF(BK26&lt;O26,BG26+BH26+BI26-BJ26,0)+IF(BS26&lt;O26,BO26+BP26+BQ26-BR26,0)+IF(CA26&lt;O26,BW26+BX26+BY26-BZ26,0)+IF(CI26&lt;O26,CE26+CF26+CG26-CH26,0))))))</f>
        <v>0</v>
      </c>
      <c r="Q26" s="3">
        <f>IF(Inputs!$B$27&lt;&gt;"Ready","PENDING INPUTS",MIN((K26+L26+M26),IF(D26&gt;C26,IF(D26=0,0,N26*C26/D26),N26+P26)))</f>
        <v>0</v>
      </c>
      <c r="R26" s="3">
        <f>IF(Inputs!$B$27&lt;&gt;"Ready","PENDING INPUTS",MAX(0,(K26+L26+M26)-Q26))</f>
        <v>0</v>
      </c>
      <c r="S26" s="3">
        <f>IF(Inputs!$B$27&lt;&gt;"Ready","PENDING INPUTS",Z25)</f>
        <v>0</v>
      </c>
      <c r="T26" s="3">
        <f>IF(Inputs!$B$27&lt;&gt;"Ready","PENDING INPUTS",IF(A26&lt;=Inputs!$B$6,ROUND(S26*Inputs!C15/12,2),0))</f>
        <v>0</v>
      </c>
      <c r="U26" s="3">
        <f>IF(Inputs!$B$27&lt;&gt;"Ready","PENDING INPUTS",IF(AND(A26&lt;=Inputs!$B$6,S26&gt;0),Inputs!G15,0))</f>
        <v>0</v>
      </c>
      <c r="V26" s="3">
        <f>IF(Inputs!$B$27&lt;&gt;"Ready","PENDING INPUTS",IF(A26&gt;Inputs!$B$6,0,MIN((S26+T26+U26),IF(Inputs!H15=1,Inputs!D15,MAX(Inputs!F15,ROUND(S26*Inputs!E15+T26+U26,2))))))</f>
        <v>0</v>
      </c>
      <c r="W26">
        <f>IF(Inputs!$B$27&lt;&gt;"Ready","PENDING INPUTS",IF(S26&lt;=0,99,1+IF(AND(K26&gt;0,OR(K26&lt;S26,AND(K26=S26,0&lt;1))),1,0)+IF(AND(AA26&gt;0,OR(AA26&lt;S26,AND(AA26=S26,2&lt;1))),1,0)+IF(AND(AI26&gt;0,OR(AI26&lt;S26,AND(AI26=S26,3&lt;1))),1,0)+IF(AND(AQ26&gt;0,OR(AQ26&lt;S26,AND(AQ26=S26,4&lt;1))),1,0)+IF(AND(AY26&gt;0,OR(AY26&lt;S26,AND(AY26=S26,5&lt;1))),1,0)+IF(AND(BG26&gt;0,OR(BG26&lt;S26,AND(BG26=S26,6&lt;1))),1,0)+IF(AND(BO26&gt;0,OR(BO26&lt;S26,AND(BO26=S26,7&lt;1))),1,0)+IF(AND(BW26&gt;0,OR(BW26&lt;S26,AND(BW26=S26,8&lt;1))),1,0)+IF(AND(CE26&gt;0,OR(CE26&lt;S26,AND(CE26=S26,9&lt;1))),1,0)))</f>
        <v>99</v>
      </c>
      <c r="X26" s="3">
        <f>IF(Inputs!$B$27&lt;&gt;"Ready","PENDING INPUTS",IF(A26&gt;Inputs!$B$6,0,MIN(MAX(0,(S26+T26+U26)-V26),MAX(0,C26-D26-(IF(O26&lt;W26,K26+L26+M26-N26,0)+IF(W26&lt;W26,S26+T26+U26-V26,0)+IF(AE26&lt;W26,AA26+AB26+AC26-AD26,0)+IF(AM26&lt;W26,AI26+AJ26+AK26-AL26,0)+IF(AU26&lt;W26,AQ26+AR26+AS26-AT26,0)+IF(BC26&lt;W26,AY26+AZ26+BA26-BB26,0)+IF(BK26&lt;W26,BG26+BH26+BI26-BJ26,0)+IF(BS26&lt;W26,BO26+BP26+BQ26-BR26,0)+IF(CA26&lt;W26,BW26+BX26+BY26-BZ26,0)+IF(CI26&lt;W26,CE26+CF26+CG26-CH26,0))))))</f>
        <v>0</v>
      </c>
      <c r="Y26" s="3">
        <f>IF(Inputs!$B$27&lt;&gt;"Ready","PENDING INPUTS",MIN((S26+T26+U26),IF(D26&gt;C26,IF(D26=0,0,V26*C26/D26),V26+X26)))</f>
        <v>0</v>
      </c>
      <c r="Z26" s="3">
        <f>IF(Inputs!$B$27&lt;&gt;"Ready","PENDING INPUTS",MAX(0,(S26+T26+U26)-Y26))</f>
        <v>0</v>
      </c>
      <c r="AA26" s="3">
        <f>IF(Inputs!$B$27&lt;&gt;"Ready","PENDING INPUTS",AH25)</f>
        <v>0</v>
      </c>
      <c r="AB26" s="3">
        <f>IF(Inputs!$B$27&lt;&gt;"Ready","PENDING INPUTS",IF(A26&lt;=Inputs!$B$6,ROUND(AA26*Inputs!C16/12,2),0))</f>
        <v>0</v>
      </c>
      <c r="AC26" s="3">
        <f>IF(Inputs!$B$27&lt;&gt;"Ready","PENDING INPUTS",IF(AND(A26&lt;=Inputs!$B$6,AA26&gt;0),Inputs!G16,0))</f>
        <v>0</v>
      </c>
      <c r="AD26" s="3">
        <f>IF(Inputs!$B$27&lt;&gt;"Ready","PENDING INPUTS",IF(A26&gt;Inputs!$B$6,0,MIN((AA26+AB26+AC26),IF(Inputs!H16=1,Inputs!D16,MAX(Inputs!F16,ROUND(AA26*Inputs!E16+AB26+AC26,2))))))</f>
        <v>0</v>
      </c>
      <c r="AE26">
        <f>IF(Inputs!$B$27&lt;&gt;"Ready","PENDING INPUTS",IF(AA26&lt;=0,99,1+IF(AND(K26&gt;0,OR(K26&lt;AA26,AND(K26=AA26,0&lt;2))),1,0)+IF(AND(S26&gt;0,OR(S26&lt;AA26,AND(S26=AA26,1&lt;2))),1,0)+IF(AND(AI26&gt;0,OR(AI26&lt;AA26,AND(AI26=AA26,3&lt;2))),1,0)+IF(AND(AQ26&gt;0,OR(AQ26&lt;AA26,AND(AQ26=AA26,4&lt;2))),1,0)+IF(AND(AY26&gt;0,OR(AY26&lt;AA26,AND(AY26=AA26,5&lt;2))),1,0)+IF(AND(BG26&gt;0,OR(BG26&lt;AA26,AND(BG26=AA26,6&lt;2))),1,0)+IF(AND(BO26&gt;0,OR(BO26&lt;AA26,AND(BO26=AA26,7&lt;2))),1,0)+IF(AND(BW26&gt;0,OR(BW26&lt;AA26,AND(BW26=AA26,8&lt;2))),1,0)+IF(AND(CE26&gt;0,OR(CE26&lt;AA26,AND(CE26=AA26,9&lt;2))),1,0)))</f>
        <v>99</v>
      </c>
      <c r="AF26" s="3">
        <f>IF(Inputs!$B$27&lt;&gt;"Ready","PENDING INPUTS",IF(A26&gt;Inputs!$B$6,0,MIN(MAX(0,(AA26+AB26+AC26)-AD26),MAX(0,C26-D26-(IF(O26&lt;AE26,K26+L26+M26-N26,0)+IF(W26&lt;AE26,S26+T26+U26-V26,0)+IF(AE26&lt;AE26,AA26+AB26+AC26-AD26,0)+IF(AM26&lt;AE26,AI26+AJ26+AK26-AL26,0)+IF(AU26&lt;AE26,AQ26+AR26+AS26-AT26,0)+IF(BC26&lt;AE26,AY26+AZ26+BA26-BB26,0)+IF(BK26&lt;AE26,BG26+BH26+BI26-BJ26,0)+IF(BS26&lt;AE26,BO26+BP26+BQ26-BR26,0)+IF(CA26&lt;AE26,BW26+BX26+BY26-BZ26,0)+IF(CI26&lt;AE26,CE26+CF26+CG26-CH26,0))))))</f>
        <v>0</v>
      </c>
      <c r="AG26" s="3">
        <f>IF(Inputs!$B$27&lt;&gt;"Ready","PENDING INPUTS",MIN((AA26+AB26+AC26),IF(D26&gt;C26,IF(D26=0,0,AD26*C26/D26),AD26+AF26)))</f>
        <v>0</v>
      </c>
      <c r="AH26" s="3">
        <f>IF(Inputs!$B$27&lt;&gt;"Ready","PENDING INPUTS",MAX(0,(AA26+AB26+AC26)-AG26))</f>
        <v>0</v>
      </c>
      <c r="AI26" s="3">
        <f>IF(Inputs!$B$27&lt;&gt;"Ready","PENDING INPUTS",AP25)</f>
        <v>0</v>
      </c>
      <c r="AJ26" s="3">
        <f>IF(Inputs!$B$27&lt;&gt;"Ready","PENDING INPUTS",IF(A26&lt;=Inputs!$B$6,ROUND(AI26*Inputs!C17/12,2),0))</f>
        <v>0</v>
      </c>
      <c r="AK26" s="3">
        <f>IF(Inputs!$B$27&lt;&gt;"Ready","PENDING INPUTS",IF(AND(A26&lt;=Inputs!$B$6,AI26&gt;0),Inputs!G17,0))</f>
        <v>0</v>
      </c>
      <c r="AL26" s="3">
        <f>IF(Inputs!$B$27&lt;&gt;"Ready","PENDING INPUTS",IF(A26&gt;Inputs!$B$6,0,MIN((AI26+AJ26+AK26),IF(Inputs!H17=1,Inputs!D17,MAX(Inputs!F17,ROUND(AI26*Inputs!E17+AJ26+AK26,2))))))</f>
        <v>0</v>
      </c>
      <c r="AM26">
        <f>IF(Inputs!$B$27&lt;&gt;"Ready","PENDING INPUTS",IF(AI26&lt;=0,99,1+IF(AND(K26&gt;0,OR(K26&lt;AI26,AND(K26=AI26,0&lt;3))),1,0)+IF(AND(S26&gt;0,OR(S26&lt;AI26,AND(S26=AI26,1&lt;3))),1,0)+IF(AND(AA26&gt;0,OR(AA26&lt;AI26,AND(AA26=AI26,2&lt;3))),1,0)+IF(AND(AQ26&gt;0,OR(AQ26&lt;AI26,AND(AQ26=AI26,4&lt;3))),1,0)+IF(AND(AY26&gt;0,OR(AY26&lt;AI26,AND(AY26=AI26,5&lt;3))),1,0)+IF(AND(BG26&gt;0,OR(BG26&lt;AI26,AND(BG26=AI26,6&lt;3))),1,0)+IF(AND(BO26&gt;0,OR(BO26&lt;AI26,AND(BO26=AI26,7&lt;3))),1,0)+IF(AND(BW26&gt;0,OR(BW26&lt;AI26,AND(BW26=AI26,8&lt;3))),1,0)+IF(AND(CE26&gt;0,OR(CE26&lt;AI26,AND(CE26=AI26,9&lt;3))),1,0)))</f>
        <v>99</v>
      </c>
      <c r="AN26" s="3">
        <f>IF(Inputs!$B$27&lt;&gt;"Ready","PENDING INPUTS",IF(A26&gt;Inputs!$B$6,0,MIN(MAX(0,(AI26+AJ26+AK26)-AL26),MAX(0,C26-D26-(IF(O26&lt;AM26,K26+L26+M26-N26,0)+IF(W26&lt;AM26,S26+T26+U26-V26,0)+IF(AE26&lt;AM26,AA26+AB26+AC26-AD26,0)+IF(AM26&lt;AM26,AI26+AJ26+AK26-AL26,0)+IF(AU26&lt;AM26,AQ26+AR26+AS26-AT26,0)+IF(BC26&lt;AM26,AY26+AZ26+BA26-BB26,0)+IF(BK26&lt;AM26,BG26+BH26+BI26-BJ26,0)+IF(BS26&lt;AM26,BO26+BP26+BQ26-BR26,0)+IF(CA26&lt;AM26,BW26+BX26+BY26-BZ26,0)+IF(CI26&lt;AM26,CE26+CF26+CG26-CH26,0))))))</f>
        <v>0</v>
      </c>
      <c r="AO26" s="3">
        <f>IF(Inputs!$B$27&lt;&gt;"Ready","PENDING INPUTS",MIN((AI26+AJ26+AK26),IF(D26&gt;C26,IF(D26=0,0,AL26*C26/D26),AL26+AN26)))</f>
        <v>0</v>
      </c>
      <c r="AP26" s="3">
        <f>IF(Inputs!$B$27&lt;&gt;"Ready","PENDING INPUTS",MAX(0,(AI26+AJ26+AK26)-AO26))</f>
        <v>0</v>
      </c>
      <c r="AQ26" s="3">
        <f>IF(Inputs!$B$27&lt;&gt;"Ready","PENDING INPUTS",AX25)</f>
        <v>0</v>
      </c>
      <c r="AR26" s="3">
        <f>IF(Inputs!$B$27&lt;&gt;"Ready","PENDING INPUTS",IF(A26&lt;=Inputs!$B$6,ROUND(AQ26*Inputs!C18/12,2),0))</f>
        <v>0</v>
      </c>
      <c r="AS26" s="3">
        <f>IF(Inputs!$B$27&lt;&gt;"Ready","PENDING INPUTS",IF(AND(A26&lt;=Inputs!$B$6,AQ26&gt;0),Inputs!G18,0))</f>
        <v>0</v>
      </c>
      <c r="AT26" s="3">
        <f>IF(Inputs!$B$27&lt;&gt;"Ready","PENDING INPUTS",IF(A26&gt;Inputs!$B$6,0,MIN((AQ26+AR26+AS26),IF(Inputs!H18=1,Inputs!D18,MAX(Inputs!F18,ROUND(AQ26*Inputs!E18+AR26+AS26,2))))))</f>
        <v>0</v>
      </c>
      <c r="AU26">
        <f>IF(Inputs!$B$27&lt;&gt;"Ready","PENDING INPUTS",IF(AQ26&lt;=0,99,1+IF(AND(K26&gt;0,OR(K26&lt;AQ26,AND(K26=AQ26,0&lt;4))),1,0)+IF(AND(S26&gt;0,OR(S26&lt;AQ26,AND(S26=AQ26,1&lt;4))),1,0)+IF(AND(AA26&gt;0,OR(AA26&lt;AQ26,AND(AA26=AQ26,2&lt;4))),1,0)+IF(AND(AI26&gt;0,OR(AI26&lt;AQ26,AND(AI26=AQ26,3&lt;4))),1,0)+IF(AND(AY26&gt;0,OR(AY26&lt;AQ26,AND(AY26=AQ26,5&lt;4))),1,0)+IF(AND(BG26&gt;0,OR(BG26&lt;AQ26,AND(BG26=AQ26,6&lt;4))),1,0)+IF(AND(BO26&gt;0,OR(BO26&lt;AQ26,AND(BO26=AQ26,7&lt;4))),1,0)+IF(AND(BW26&gt;0,OR(BW26&lt;AQ26,AND(BW26=AQ26,8&lt;4))),1,0)+IF(AND(CE26&gt;0,OR(CE26&lt;AQ26,AND(CE26=AQ26,9&lt;4))),1,0)))</f>
        <v>99</v>
      </c>
      <c r="AV26" s="3">
        <f>IF(Inputs!$B$27&lt;&gt;"Ready","PENDING INPUTS",IF(A26&gt;Inputs!$B$6,0,MIN(MAX(0,(AQ26+AR26+AS26)-AT26),MAX(0,C26-D26-(IF(O26&lt;AU26,K26+L26+M26-N26,0)+IF(W26&lt;AU26,S26+T26+U26-V26,0)+IF(AE26&lt;AU26,AA26+AB26+AC26-AD26,0)+IF(AM26&lt;AU26,AI26+AJ26+AK26-AL26,0)+IF(AU26&lt;AU26,AQ26+AR26+AS26-AT26,0)+IF(BC26&lt;AU26,AY26+AZ26+BA26-BB26,0)+IF(BK26&lt;AU26,BG26+BH26+BI26-BJ26,0)+IF(BS26&lt;AU26,BO26+BP26+BQ26-BR26,0)+IF(CA26&lt;AU26,BW26+BX26+BY26-BZ26,0)+IF(CI26&lt;AU26,CE26+CF26+CG26-CH26,0))))))</f>
        <v>0</v>
      </c>
      <c r="AW26" s="3">
        <f>IF(Inputs!$B$27&lt;&gt;"Ready","PENDING INPUTS",MIN((AQ26+AR26+AS26),IF(D26&gt;C26,IF(D26=0,0,AT26*C26/D26),AT26+AV26)))</f>
        <v>0</v>
      </c>
      <c r="AX26" s="3">
        <f>IF(Inputs!$B$27&lt;&gt;"Ready","PENDING INPUTS",MAX(0,(AQ26+AR26+AS26)-AW26))</f>
        <v>0</v>
      </c>
      <c r="AY26" s="3">
        <f>IF(Inputs!$B$27&lt;&gt;"Ready","PENDING INPUTS",BF25)</f>
        <v>0</v>
      </c>
      <c r="AZ26" s="3">
        <f>IF(Inputs!$B$27&lt;&gt;"Ready","PENDING INPUTS",IF(A26&lt;=Inputs!$B$6,ROUND(AY26*Inputs!C19/12,2),0))</f>
        <v>0</v>
      </c>
      <c r="BA26" s="3">
        <f>IF(Inputs!$B$27&lt;&gt;"Ready","PENDING INPUTS",IF(AND(A26&lt;=Inputs!$B$6,AY26&gt;0),Inputs!G19,0))</f>
        <v>0</v>
      </c>
      <c r="BB26" s="3">
        <f>IF(Inputs!$B$27&lt;&gt;"Ready","PENDING INPUTS",IF(A26&gt;Inputs!$B$6,0,MIN((AY26+AZ26+BA26),IF(Inputs!H19=1,Inputs!D19,MAX(Inputs!F19,ROUND(AY26*Inputs!E19+AZ26+BA26,2))))))</f>
        <v>0</v>
      </c>
      <c r="BC26">
        <f>IF(Inputs!$B$27&lt;&gt;"Ready","PENDING INPUTS",IF(AY26&lt;=0,99,1+IF(AND(K26&gt;0,OR(K26&lt;AY26,AND(K26=AY26,0&lt;5))),1,0)+IF(AND(S26&gt;0,OR(S26&lt;AY26,AND(S26=AY26,1&lt;5))),1,0)+IF(AND(AA26&gt;0,OR(AA26&lt;AY26,AND(AA26=AY26,2&lt;5))),1,0)+IF(AND(AI26&gt;0,OR(AI26&lt;AY26,AND(AI26=AY26,3&lt;5))),1,0)+IF(AND(AQ26&gt;0,OR(AQ26&lt;AY26,AND(AQ26=AY26,4&lt;5))),1,0)+IF(AND(BG26&gt;0,OR(BG26&lt;AY26,AND(BG26=AY26,6&lt;5))),1,0)+IF(AND(BO26&gt;0,OR(BO26&lt;AY26,AND(BO26=AY26,7&lt;5))),1,0)+IF(AND(BW26&gt;0,OR(BW26&lt;AY26,AND(BW26=AY26,8&lt;5))),1,0)+IF(AND(CE26&gt;0,OR(CE26&lt;AY26,AND(CE26=AY26,9&lt;5))),1,0)))</f>
        <v>99</v>
      </c>
      <c r="BD26" s="3">
        <f>IF(Inputs!$B$27&lt;&gt;"Ready","PENDING INPUTS",IF(A26&gt;Inputs!$B$6,0,MIN(MAX(0,(AY26+AZ26+BA26)-BB26),MAX(0,C26-D26-(IF(O26&lt;BC26,K26+L26+M26-N26,0)+IF(W26&lt;BC26,S26+T26+U26-V26,0)+IF(AE26&lt;BC26,AA26+AB26+AC26-AD26,0)+IF(AM26&lt;BC26,AI26+AJ26+AK26-AL26,0)+IF(AU26&lt;BC26,AQ26+AR26+AS26-AT26,0)+IF(BC26&lt;BC26,AY26+AZ26+BA26-BB26,0)+IF(BK26&lt;BC26,BG26+BH26+BI26-BJ26,0)+IF(BS26&lt;BC26,BO26+BP26+BQ26-BR26,0)+IF(CA26&lt;BC26,BW26+BX26+BY26-BZ26,0)+IF(CI26&lt;BC26,CE26+CF26+CG26-CH26,0))))))</f>
        <v>0</v>
      </c>
      <c r="BE26" s="3">
        <f>IF(Inputs!$B$27&lt;&gt;"Ready","PENDING INPUTS",MIN((AY26+AZ26+BA26),IF(D26&gt;C26,IF(D26=0,0,BB26*C26/D26),BB26+BD26)))</f>
        <v>0</v>
      </c>
      <c r="BF26" s="3">
        <f>IF(Inputs!$B$27&lt;&gt;"Ready","PENDING INPUTS",MAX(0,(AY26+AZ26+BA26)-BE26))</f>
        <v>0</v>
      </c>
      <c r="BG26" s="3">
        <f>IF(Inputs!$B$27&lt;&gt;"Ready","PENDING INPUTS",BN25)</f>
        <v>0</v>
      </c>
      <c r="BH26" s="3">
        <f>IF(Inputs!$B$27&lt;&gt;"Ready","PENDING INPUTS",IF(A26&lt;=Inputs!$B$6,ROUND(BG26*Inputs!C20/12,2),0))</f>
        <v>0</v>
      </c>
      <c r="BI26" s="3">
        <f>IF(Inputs!$B$27&lt;&gt;"Ready","PENDING INPUTS",IF(AND(A26&lt;=Inputs!$B$6,BG26&gt;0),Inputs!G20,0))</f>
        <v>0</v>
      </c>
      <c r="BJ26" s="3">
        <f>IF(Inputs!$B$27&lt;&gt;"Ready","PENDING INPUTS",IF(A26&gt;Inputs!$B$6,0,MIN((BG26+BH26+BI26),IF(Inputs!H20=1,Inputs!D20,MAX(Inputs!F20,ROUND(BG26*Inputs!E20+BH26+BI26,2))))))</f>
        <v>0</v>
      </c>
      <c r="BK26">
        <f>IF(Inputs!$B$27&lt;&gt;"Ready","PENDING INPUTS",IF(BG26&lt;=0,99,1+IF(AND(K26&gt;0,OR(K26&lt;BG26,AND(K26=BG26,0&lt;6))),1,0)+IF(AND(S26&gt;0,OR(S26&lt;BG26,AND(S26=BG26,1&lt;6))),1,0)+IF(AND(AA26&gt;0,OR(AA26&lt;BG26,AND(AA26=BG26,2&lt;6))),1,0)+IF(AND(AI26&gt;0,OR(AI26&lt;BG26,AND(AI26=BG26,3&lt;6))),1,0)+IF(AND(AQ26&gt;0,OR(AQ26&lt;BG26,AND(AQ26=BG26,4&lt;6))),1,0)+IF(AND(AY26&gt;0,OR(AY26&lt;BG26,AND(AY26=BG26,5&lt;6))),1,0)+IF(AND(BO26&gt;0,OR(BO26&lt;BG26,AND(BO26=BG26,7&lt;6))),1,0)+IF(AND(BW26&gt;0,OR(BW26&lt;BG26,AND(BW26=BG26,8&lt;6))),1,0)+IF(AND(CE26&gt;0,OR(CE26&lt;BG26,AND(CE26=BG26,9&lt;6))),1,0)))</f>
        <v>99</v>
      </c>
      <c r="BL26" s="3">
        <f>IF(Inputs!$B$27&lt;&gt;"Ready","PENDING INPUTS",IF(A26&gt;Inputs!$B$6,0,MIN(MAX(0,(BG26+BH26+BI26)-BJ26),MAX(0,C26-D26-(IF(O26&lt;BK26,K26+L26+M26-N26,0)+IF(W26&lt;BK26,S26+T26+U26-V26,0)+IF(AE26&lt;BK26,AA26+AB26+AC26-AD26,0)+IF(AM26&lt;BK26,AI26+AJ26+AK26-AL26,0)+IF(AU26&lt;BK26,AQ26+AR26+AS26-AT26,0)+IF(BC26&lt;BK26,AY26+AZ26+BA26-BB26,0)+IF(BK26&lt;BK26,BG26+BH26+BI26-BJ26,0)+IF(BS26&lt;BK26,BO26+BP26+BQ26-BR26,0)+IF(CA26&lt;BK26,BW26+BX26+BY26-BZ26,0)+IF(CI26&lt;BK26,CE26+CF26+CG26-CH26,0))))))</f>
        <v>0</v>
      </c>
      <c r="BM26" s="3">
        <f>IF(Inputs!$B$27&lt;&gt;"Ready","PENDING INPUTS",MIN((BG26+BH26+BI26),IF(D26&gt;C26,IF(D26=0,0,BJ26*C26/D26),BJ26+BL26)))</f>
        <v>0</v>
      </c>
      <c r="BN26" s="3">
        <f>IF(Inputs!$B$27&lt;&gt;"Ready","PENDING INPUTS",MAX(0,(BG26+BH26+BI26)-BM26))</f>
        <v>0</v>
      </c>
      <c r="BO26" s="3">
        <f>IF(Inputs!$B$27&lt;&gt;"Ready","PENDING INPUTS",BV25)</f>
        <v>0</v>
      </c>
      <c r="BP26" s="3">
        <f>IF(Inputs!$B$27&lt;&gt;"Ready","PENDING INPUTS",IF(A26&lt;=Inputs!$B$6,ROUND(BO26*Inputs!C21/12,2),0))</f>
        <v>0</v>
      </c>
      <c r="BQ26" s="3">
        <f>IF(Inputs!$B$27&lt;&gt;"Ready","PENDING INPUTS",IF(AND(A26&lt;=Inputs!$B$6,BO26&gt;0),Inputs!G21,0))</f>
        <v>0</v>
      </c>
      <c r="BR26" s="3">
        <f>IF(Inputs!$B$27&lt;&gt;"Ready","PENDING INPUTS",IF(A26&gt;Inputs!$B$6,0,MIN((BO26+BP26+BQ26),IF(Inputs!H21=1,Inputs!D21,MAX(Inputs!F21,ROUND(BO26*Inputs!E21+BP26+BQ26,2))))))</f>
        <v>0</v>
      </c>
      <c r="BS26">
        <f>IF(Inputs!$B$27&lt;&gt;"Ready","PENDING INPUTS",IF(BO26&lt;=0,99,1+IF(AND(K26&gt;0,OR(K26&lt;BO26,AND(K26=BO26,0&lt;7))),1,0)+IF(AND(S26&gt;0,OR(S26&lt;BO26,AND(S26=BO26,1&lt;7))),1,0)+IF(AND(AA26&gt;0,OR(AA26&lt;BO26,AND(AA26=BO26,2&lt;7))),1,0)+IF(AND(AI26&gt;0,OR(AI26&lt;BO26,AND(AI26=BO26,3&lt;7))),1,0)+IF(AND(AQ26&gt;0,OR(AQ26&lt;BO26,AND(AQ26=BO26,4&lt;7))),1,0)+IF(AND(AY26&gt;0,OR(AY26&lt;BO26,AND(AY26=BO26,5&lt;7))),1,0)+IF(AND(BG26&gt;0,OR(BG26&lt;BO26,AND(BG26=BO26,6&lt;7))),1,0)+IF(AND(BW26&gt;0,OR(BW26&lt;BO26,AND(BW26=BO26,8&lt;7))),1,0)+IF(AND(CE26&gt;0,OR(CE26&lt;BO26,AND(CE26=BO26,9&lt;7))),1,0)))</f>
        <v>99</v>
      </c>
      <c r="BT26" s="3">
        <f>IF(Inputs!$B$27&lt;&gt;"Ready","PENDING INPUTS",IF(A26&gt;Inputs!$B$6,0,MIN(MAX(0,(BO26+BP26+BQ26)-BR26),MAX(0,C26-D26-(IF(O26&lt;BS26,K26+L26+M26-N26,0)+IF(W26&lt;BS26,S26+T26+U26-V26,0)+IF(AE26&lt;BS26,AA26+AB26+AC26-AD26,0)+IF(AM26&lt;BS26,AI26+AJ26+AK26-AL26,0)+IF(AU26&lt;BS26,AQ26+AR26+AS26-AT26,0)+IF(BC26&lt;BS26,AY26+AZ26+BA26-BB26,0)+IF(BK26&lt;BS26,BG26+BH26+BI26-BJ26,0)+IF(BS26&lt;BS26,BO26+BP26+BQ26-BR26,0)+IF(CA26&lt;BS26,BW26+BX26+BY26-BZ26,0)+IF(CI26&lt;BS26,CE26+CF26+CG26-CH26,0))))))</f>
        <v>0</v>
      </c>
      <c r="BU26" s="3">
        <f>IF(Inputs!$B$27&lt;&gt;"Ready","PENDING INPUTS",MIN((BO26+BP26+BQ26),IF(D26&gt;C26,IF(D26=0,0,BR26*C26/D26),BR26+BT26)))</f>
        <v>0</v>
      </c>
      <c r="BV26" s="3">
        <f>IF(Inputs!$B$27&lt;&gt;"Ready","PENDING INPUTS",MAX(0,(BO26+BP26+BQ26)-BU26))</f>
        <v>0</v>
      </c>
      <c r="BW26" s="3">
        <f>IF(Inputs!$B$27&lt;&gt;"Ready","PENDING INPUTS",CD25)</f>
        <v>0</v>
      </c>
      <c r="BX26" s="3">
        <f>IF(Inputs!$B$27&lt;&gt;"Ready","PENDING INPUTS",IF(A26&lt;=Inputs!$B$6,ROUND(BW26*Inputs!C22/12,2),0))</f>
        <v>0</v>
      </c>
      <c r="BY26" s="3">
        <f>IF(Inputs!$B$27&lt;&gt;"Ready","PENDING INPUTS",IF(AND(A26&lt;=Inputs!$B$6,BW26&gt;0),Inputs!G22,0))</f>
        <v>0</v>
      </c>
      <c r="BZ26" s="3">
        <f>IF(Inputs!$B$27&lt;&gt;"Ready","PENDING INPUTS",IF(A26&gt;Inputs!$B$6,0,MIN((BW26+BX26+BY26),IF(Inputs!H22=1,Inputs!D22,MAX(Inputs!F22,ROUND(BW26*Inputs!E22+BX26+BY26,2))))))</f>
        <v>0</v>
      </c>
      <c r="CA26">
        <f>IF(Inputs!$B$27&lt;&gt;"Ready","PENDING INPUTS",IF(BW26&lt;=0,99,1+IF(AND(K26&gt;0,OR(K26&lt;BW26,AND(K26=BW26,0&lt;8))),1,0)+IF(AND(S26&gt;0,OR(S26&lt;BW26,AND(S26=BW26,1&lt;8))),1,0)+IF(AND(AA26&gt;0,OR(AA26&lt;BW26,AND(AA26=BW26,2&lt;8))),1,0)+IF(AND(AI26&gt;0,OR(AI26&lt;BW26,AND(AI26=BW26,3&lt;8))),1,0)+IF(AND(AQ26&gt;0,OR(AQ26&lt;BW26,AND(AQ26=BW26,4&lt;8))),1,0)+IF(AND(AY26&gt;0,OR(AY26&lt;BW26,AND(AY26=BW26,5&lt;8))),1,0)+IF(AND(BG26&gt;0,OR(BG26&lt;BW26,AND(BG26=BW26,6&lt;8))),1,0)+IF(AND(BO26&gt;0,OR(BO26&lt;BW26,AND(BO26=BW26,7&lt;8))),1,0)+IF(AND(CE26&gt;0,OR(CE26&lt;BW26,AND(CE26=BW26,9&lt;8))),1,0)))</f>
        <v>99</v>
      </c>
      <c r="CB26" s="3">
        <f>IF(Inputs!$B$27&lt;&gt;"Ready","PENDING INPUTS",IF(A26&gt;Inputs!$B$6,0,MIN(MAX(0,(BW26+BX26+BY26)-BZ26),MAX(0,C26-D26-(IF(O26&lt;CA26,K26+L26+M26-N26,0)+IF(W26&lt;CA26,S26+T26+U26-V26,0)+IF(AE26&lt;CA26,AA26+AB26+AC26-AD26,0)+IF(AM26&lt;CA26,AI26+AJ26+AK26-AL26,0)+IF(AU26&lt;CA26,AQ26+AR26+AS26-AT26,0)+IF(BC26&lt;CA26,AY26+AZ26+BA26-BB26,0)+IF(BK26&lt;CA26,BG26+BH26+BI26-BJ26,0)+IF(BS26&lt;CA26,BO26+BP26+BQ26-BR26,0)+IF(CA26&lt;CA26,BW26+BX26+BY26-BZ26,0)+IF(CI26&lt;CA26,CE26+CF26+CG26-CH26,0))))))</f>
        <v>0</v>
      </c>
      <c r="CC26" s="3">
        <f>IF(Inputs!$B$27&lt;&gt;"Ready","PENDING INPUTS",MIN((BW26+BX26+BY26),IF(D26&gt;C26,IF(D26=0,0,BZ26*C26/D26),BZ26+CB26)))</f>
        <v>0</v>
      </c>
      <c r="CD26" s="3">
        <f>IF(Inputs!$B$27&lt;&gt;"Ready","PENDING INPUTS",MAX(0,(BW26+BX26+BY26)-CC26))</f>
        <v>0</v>
      </c>
      <c r="CE26" s="3">
        <f>IF(Inputs!$B$27&lt;&gt;"Ready","PENDING INPUTS",CL25)</f>
        <v>0</v>
      </c>
      <c r="CF26" s="3">
        <f>IF(Inputs!$B$27&lt;&gt;"Ready","PENDING INPUTS",IF(A26&lt;=Inputs!$B$6,ROUND(CE26*Inputs!C23/12,2),0))</f>
        <v>0</v>
      </c>
      <c r="CG26" s="3">
        <f>IF(Inputs!$B$27&lt;&gt;"Ready","PENDING INPUTS",IF(AND(A26&lt;=Inputs!$B$6,CE26&gt;0),Inputs!G23,0))</f>
        <v>0</v>
      </c>
      <c r="CH26" s="3">
        <f>IF(Inputs!$B$27&lt;&gt;"Ready","PENDING INPUTS",IF(A26&gt;Inputs!$B$6,0,MIN((CE26+CF26+CG26),IF(Inputs!H23=1,Inputs!D23,MAX(Inputs!F23,ROUND(CE26*Inputs!E23+CF26+CG26,2))))))</f>
        <v>0</v>
      </c>
      <c r="CI26">
        <f>IF(Inputs!$B$27&lt;&gt;"Ready","PENDING INPUTS",IF(CE26&lt;=0,99,1+IF(AND(K26&gt;0,OR(K26&lt;CE26,AND(K26=CE26,0&lt;9))),1,0)+IF(AND(S26&gt;0,OR(S26&lt;CE26,AND(S26=CE26,1&lt;9))),1,0)+IF(AND(AA26&gt;0,OR(AA26&lt;CE26,AND(AA26=CE26,2&lt;9))),1,0)+IF(AND(AI26&gt;0,OR(AI26&lt;CE26,AND(AI26=CE26,3&lt;9))),1,0)+IF(AND(AQ26&gt;0,OR(AQ26&lt;CE26,AND(AQ26=CE26,4&lt;9))),1,0)+IF(AND(AY26&gt;0,OR(AY26&lt;CE26,AND(AY26=CE26,5&lt;9))),1,0)+IF(AND(BG26&gt;0,OR(BG26&lt;CE26,AND(BG26=CE26,6&lt;9))),1,0)+IF(AND(BO26&gt;0,OR(BO26&lt;CE26,AND(BO26=CE26,7&lt;9))),1,0)+IF(AND(BW26&gt;0,OR(BW26&lt;CE26,AND(BW26=CE26,8&lt;9))),1,0)))</f>
        <v>99</v>
      </c>
      <c r="CJ26" s="3">
        <f>IF(Inputs!$B$27&lt;&gt;"Ready","PENDING INPUTS",IF(A26&gt;Inputs!$B$6,0,MIN(MAX(0,(CE26+CF26+CG26)-CH26),MAX(0,C26-D26-(IF(O26&lt;CI26,K26+L26+M26-N26,0)+IF(W26&lt;CI26,S26+T26+U26-V26,0)+IF(AE26&lt;CI26,AA26+AB26+AC26-AD26,0)+IF(AM26&lt;CI26,AI26+AJ26+AK26-AL26,0)+IF(AU26&lt;CI26,AQ26+AR26+AS26-AT26,0)+IF(BC26&lt;CI26,AY26+AZ26+BA26-BB26,0)+IF(BK26&lt;CI26,BG26+BH26+BI26-BJ26,0)+IF(BS26&lt;CI26,BO26+BP26+BQ26-BR26,0)+IF(CA26&lt;CI26,BW26+BX26+BY26-BZ26,0)+IF(CI26&lt;CI26,CE26+CF26+CG26-CH26,0))))))</f>
        <v>0</v>
      </c>
      <c r="CK26" s="3">
        <f>IF(Inputs!$B$27&lt;&gt;"Ready","PENDING INPUTS",MIN((CE26+CF26+CG26),IF(D26&gt;C26,IF(D26=0,0,CH26*C26/D26),CH26+CJ26)))</f>
        <v>0</v>
      </c>
      <c r="CL26" s="3">
        <f>IF(Inputs!$B$27&lt;&gt;"Ready","PENDING INPUTS",MAX(0,(CE26+CF26+CG26)-CK26))</f>
        <v>0</v>
      </c>
    </row>
    <row r="27" spans="1:90" ht="27.95" customHeight="1" x14ac:dyDescent="0.25">
      <c r="A27">
        <v>23</v>
      </c>
      <c r="B27" s="13">
        <f>IF(Inputs!$B$27&lt;&gt;"Ready","PENDING INPUTS",EDATE(Inputs!$B$5,A27-1))</f>
        <v>46966</v>
      </c>
      <c r="C27" s="3">
        <f>IF(Inputs!$B$27&lt;&gt;"Ready","PENDING INPUTS",IF(A27&lt;=Inputs!$B$6,MAX(0,Inputs!$B$4+IF(A27=Inputs!$B$7,Inputs!$B$8,0)+IF(A27=Inputs!$B$9,Inputs!$B$10,0)),0))</f>
        <v>0</v>
      </c>
      <c r="D27" s="3">
        <f>IF(Inputs!$B$27&lt;&gt;"Ready","PENDING INPUTS",SUM(N27,V27,AD27,AL27,AT27,BB27,BJ27,BR27,BZ27,CH27))</f>
        <v>0</v>
      </c>
      <c r="E27" s="3">
        <f>IF(Inputs!$B$27&lt;&gt;"Ready","PENDING INPUTS",MAX(0,D27-C27))</f>
        <v>0</v>
      </c>
      <c r="F27" s="3">
        <f>IF(Inputs!$B$27&lt;&gt;"Ready","PENDING INPUTS",SUM(Q27,Y27,AG27,AO27,AW27,BE27,BM27,BU27,CC27,CK27))</f>
        <v>0</v>
      </c>
      <c r="G27" s="3">
        <f>IF(Inputs!$B$27&lt;&gt;"Ready","PENDING INPUTS",SUM(L27,T27,AB27,AJ27,AR27,AZ27,BH27,BP27,BX27,CF27))</f>
        <v>0</v>
      </c>
      <c r="H27" s="3">
        <f>IF(Inputs!$B$27&lt;&gt;"Ready","PENDING INPUTS",SUM(M27,U27,AC27,AK27,AS27,BA27,BI27,BQ27,BY27,CG27))</f>
        <v>0</v>
      </c>
      <c r="I27" s="3">
        <f>IF(Inputs!$B$27&lt;&gt;"Ready","PENDING INPUTS",SUM(R27,Z27,AH27,AP27,AX27,BF27,BN27,BV27,CD27,CL27))</f>
        <v>0</v>
      </c>
      <c r="J27" t="str">
        <f>IF(Inputs!$B$27&lt;&gt;"Ready","PENDING INPUTS",IF(A27&gt;Inputs!$B$6,"Beyond horizon",IF(E27&gt;0.005,"MINIMUM SHORTFALL",IF(I27&lt;0.005,"Paid off","In progress"))))</f>
        <v>Paid off</v>
      </c>
      <c r="K27" s="3">
        <f>IF(Inputs!$B$27&lt;&gt;"Ready","PENDING INPUTS",R26)</f>
        <v>0</v>
      </c>
      <c r="L27" s="3">
        <f>IF(Inputs!$B$27&lt;&gt;"Ready","PENDING INPUTS",IF(A27&lt;=Inputs!$B$6,ROUND(K27*Inputs!C14/12,2),0))</f>
        <v>0</v>
      </c>
      <c r="M27" s="3">
        <f>IF(Inputs!$B$27&lt;&gt;"Ready","PENDING INPUTS",IF(AND(A27&lt;=Inputs!$B$6,K27&gt;0),Inputs!G14,0))</f>
        <v>0</v>
      </c>
      <c r="N27" s="3">
        <f>IF(Inputs!$B$27&lt;&gt;"Ready","PENDING INPUTS",IF(A27&gt;Inputs!$B$6,0,MIN((K27+L27+M27),IF(Inputs!H14=1,Inputs!D14,MAX(Inputs!F14,ROUND(K27*Inputs!E14+L27+M27,2))))))</f>
        <v>0</v>
      </c>
      <c r="O27">
        <f>IF(Inputs!$B$27&lt;&gt;"Ready","PENDING INPUTS",IF(K27&lt;=0,99,1+IF(AND(S27&gt;0,OR(S27&lt;K27,AND(S27=K27,1&lt;0))),1,0)+IF(AND(AA27&gt;0,OR(AA27&lt;K27,AND(AA27=K27,2&lt;0))),1,0)+IF(AND(AI27&gt;0,OR(AI27&lt;K27,AND(AI27=K27,3&lt;0))),1,0)+IF(AND(AQ27&gt;0,OR(AQ27&lt;K27,AND(AQ27=K27,4&lt;0))),1,0)+IF(AND(AY27&gt;0,OR(AY27&lt;K27,AND(AY27=K27,5&lt;0))),1,0)+IF(AND(BG27&gt;0,OR(BG27&lt;K27,AND(BG27=K27,6&lt;0))),1,0)+IF(AND(BO27&gt;0,OR(BO27&lt;K27,AND(BO27=K27,7&lt;0))),1,0)+IF(AND(BW27&gt;0,OR(BW27&lt;K27,AND(BW27=K27,8&lt;0))),1,0)+IF(AND(CE27&gt;0,OR(CE27&lt;K27,AND(CE27=K27,9&lt;0))),1,0)))</f>
        <v>99</v>
      </c>
      <c r="P27" s="3">
        <f>IF(Inputs!$B$27&lt;&gt;"Ready","PENDING INPUTS",IF(A27&gt;Inputs!$B$6,0,MIN(MAX(0,(K27+L27+M27)-N27),MAX(0,C27-D27-(IF(O27&lt;O27,K27+L27+M27-N27,0)+IF(W27&lt;O27,S27+T27+U27-V27,0)+IF(AE27&lt;O27,AA27+AB27+AC27-AD27,0)+IF(AM27&lt;O27,AI27+AJ27+AK27-AL27,0)+IF(AU27&lt;O27,AQ27+AR27+AS27-AT27,0)+IF(BC27&lt;O27,AY27+AZ27+BA27-BB27,0)+IF(BK27&lt;O27,BG27+BH27+BI27-BJ27,0)+IF(BS27&lt;O27,BO27+BP27+BQ27-BR27,0)+IF(CA27&lt;O27,BW27+BX27+BY27-BZ27,0)+IF(CI27&lt;O27,CE27+CF27+CG27-CH27,0))))))</f>
        <v>0</v>
      </c>
      <c r="Q27" s="3">
        <f>IF(Inputs!$B$27&lt;&gt;"Ready","PENDING INPUTS",MIN((K27+L27+M27),IF(D27&gt;C27,IF(D27=0,0,N27*C27/D27),N27+P27)))</f>
        <v>0</v>
      </c>
      <c r="R27" s="3">
        <f>IF(Inputs!$B$27&lt;&gt;"Ready","PENDING INPUTS",MAX(0,(K27+L27+M27)-Q27))</f>
        <v>0</v>
      </c>
      <c r="S27" s="3">
        <f>IF(Inputs!$B$27&lt;&gt;"Ready","PENDING INPUTS",Z26)</f>
        <v>0</v>
      </c>
      <c r="T27" s="3">
        <f>IF(Inputs!$B$27&lt;&gt;"Ready","PENDING INPUTS",IF(A27&lt;=Inputs!$B$6,ROUND(S27*Inputs!C15/12,2),0))</f>
        <v>0</v>
      </c>
      <c r="U27" s="3">
        <f>IF(Inputs!$B$27&lt;&gt;"Ready","PENDING INPUTS",IF(AND(A27&lt;=Inputs!$B$6,S27&gt;0),Inputs!G15,0))</f>
        <v>0</v>
      </c>
      <c r="V27" s="3">
        <f>IF(Inputs!$B$27&lt;&gt;"Ready","PENDING INPUTS",IF(A27&gt;Inputs!$B$6,0,MIN((S27+T27+U27),IF(Inputs!H15=1,Inputs!D15,MAX(Inputs!F15,ROUND(S27*Inputs!E15+T27+U27,2))))))</f>
        <v>0</v>
      </c>
      <c r="W27">
        <f>IF(Inputs!$B$27&lt;&gt;"Ready","PENDING INPUTS",IF(S27&lt;=0,99,1+IF(AND(K27&gt;0,OR(K27&lt;S27,AND(K27=S27,0&lt;1))),1,0)+IF(AND(AA27&gt;0,OR(AA27&lt;S27,AND(AA27=S27,2&lt;1))),1,0)+IF(AND(AI27&gt;0,OR(AI27&lt;S27,AND(AI27=S27,3&lt;1))),1,0)+IF(AND(AQ27&gt;0,OR(AQ27&lt;S27,AND(AQ27=S27,4&lt;1))),1,0)+IF(AND(AY27&gt;0,OR(AY27&lt;S27,AND(AY27=S27,5&lt;1))),1,0)+IF(AND(BG27&gt;0,OR(BG27&lt;S27,AND(BG27=S27,6&lt;1))),1,0)+IF(AND(BO27&gt;0,OR(BO27&lt;S27,AND(BO27=S27,7&lt;1))),1,0)+IF(AND(BW27&gt;0,OR(BW27&lt;S27,AND(BW27=S27,8&lt;1))),1,0)+IF(AND(CE27&gt;0,OR(CE27&lt;S27,AND(CE27=S27,9&lt;1))),1,0)))</f>
        <v>99</v>
      </c>
      <c r="X27" s="3">
        <f>IF(Inputs!$B$27&lt;&gt;"Ready","PENDING INPUTS",IF(A27&gt;Inputs!$B$6,0,MIN(MAX(0,(S27+T27+U27)-V27),MAX(0,C27-D27-(IF(O27&lt;W27,K27+L27+M27-N27,0)+IF(W27&lt;W27,S27+T27+U27-V27,0)+IF(AE27&lt;W27,AA27+AB27+AC27-AD27,0)+IF(AM27&lt;W27,AI27+AJ27+AK27-AL27,0)+IF(AU27&lt;W27,AQ27+AR27+AS27-AT27,0)+IF(BC27&lt;W27,AY27+AZ27+BA27-BB27,0)+IF(BK27&lt;W27,BG27+BH27+BI27-BJ27,0)+IF(BS27&lt;W27,BO27+BP27+BQ27-BR27,0)+IF(CA27&lt;W27,BW27+BX27+BY27-BZ27,0)+IF(CI27&lt;W27,CE27+CF27+CG27-CH27,0))))))</f>
        <v>0</v>
      </c>
      <c r="Y27" s="3">
        <f>IF(Inputs!$B$27&lt;&gt;"Ready","PENDING INPUTS",MIN((S27+T27+U27),IF(D27&gt;C27,IF(D27=0,0,V27*C27/D27),V27+X27)))</f>
        <v>0</v>
      </c>
      <c r="Z27" s="3">
        <f>IF(Inputs!$B$27&lt;&gt;"Ready","PENDING INPUTS",MAX(0,(S27+T27+U27)-Y27))</f>
        <v>0</v>
      </c>
      <c r="AA27" s="3">
        <f>IF(Inputs!$B$27&lt;&gt;"Ready","PENDING INPUTS",AH26)</f>
        <v>0</v>
      </c>
      <c r="AB27" s="3">
        <f>IF(Inputs!$B$27&lt;&gt;"Ready","PENDING INPUTS",IF(A27&lt;=Inputs!$B$6,ROUND(AA27*Inputs!C16/12,2),0))</f>
        <v>0</v>
      </c>
      <c r="AC27" s="3">
        <f>IF(Inputs!$B$27&lt;&gt;"Ready","PENDING INPUTS",IF(AND(A27&lt;=Inputs!$B$6,AA27&gt;0),Inputs!G16,0))</f>
        <v>0</v>
      </c>
      <c r="AD27" s="3">
        <f>IF(Inputs!$B$27&lt;&gt;"Ready","PENDING INPUTS",IF(A27&gt;Inputs!$B$6,0,MIN((AA27+AB27+AC27),IF(Inputs!H16=1,Inputs!D16,MAX(Inputs!F16,ROUND(AA27*Inputs!E16+AB27+AC27,2))))))</f>
        <v>0</v>
      </c>
      <c r="AE27">
        <f>IF(Inputs!$B$27&lt;&gt;"Ready","PENDING INPUTS",IF(AA27&lt;=0,99,1+IF(AND(K27&gt;0,OR(K27&lt;AA27,AND(K27=AA27,0&lt;2))),1,0)+IF(AND(S27&gt;0,OR(S27&lt;AA27,AND(S27=AA27,1&lt;2))),1,0)+IF(AND(AI27&gt;0,OR(AI27&lt;AA27,AND(AI27=AA27,3&lt;2))),1,0)+IF(AND(AQ27&gt;0,OR(AQ27&lt;AA27,AND(AQ27=AA27,4&lt;2))),1,0)+IF(AND(AY27&gt;0,OR(AY27&lt;AA27,AND(AY27=AA27,5&lt;2))),1,0)+IF(AND(BG27&gt;0,OR(BG27&lt;AA27,AND(BG27=AA27,6&lt;2))),1,0)+IF(AND(BO27&gt;0,OR(BO27&lt;AA27,AND(BO27=AA27,7&lt;2))),1,0)+IF(AND(BW27&gt;0,OR(BW27&lt;AA27,AND(BW27=AA27,8&lt;2))),1,0)+IF(AND(CE27&gt;0,OR(CE27&lt;AA27,AND(CE27=AA27,9&lt;2))),1,0)))</f>
        <v>99</v>
      </c>
      <c r="AF27" s="3">
        <f>IF(Inputs!$B$27&lt;&gt;"Ready","PENDING INPUTS",IF(A27&gt;Inputs!$B$6,0,MIN(MAX(0,(AA27+AB27+AC27)-AD27),MAX(0,C27-D27-(IF(O27&lt;AE27,K27+L27+M27-N27,0)+IF(W27&lt;AE27,S27+T27+U27-V27,0)+IF(AE27&lt;AE27,AA27+AB27+AC27-AD27,0)+IF(AM27&lt;AE27,AI27+AJ27+AK27-AL27,0)+IF(AU27&lt;AE27,AQ27+AR27+AS27-AT27,0)+IF(BC27&lt;AE27,AY27+AZ27+BA27-BB27,0)+IF(BK27&lt;AE27,BG27+BH27+BI27-BJ27,0)+IF(BS27&lt;AE27,BO27+BP27+BQ27-BR27,0)+IF(CA27&lt;AE27,BW27+BX27+BY27-BZ27,0)+IF(CI27&lt;AE27,CE27+CF27+CG27-CH27,0))))))</f>
        <v>0</v>
      </c>
      <c r="AG27" s="3">
        <f>IF(Inputs!$B$27&lt;&gt;"Ready","PENDING INPUTS",MIN((AA27+AB27+AC27),IF(D27&gt;C27,IF(D27=0,0,AD27*C27/D27),AD27+AF27)))</f>
        <v>0</v>
      </c>
      <c r="AH27" s="3">
        <f>IF(Inputs!$B$27&lt;&gt;"Ready","PENDING INPUTS",MAX(0,(AA27+AB27+AC27)-AG27))</f>
        <v>0</v>
      </c>
      <c r="AI27" s="3">
        <f>IF(Inputs!$B$27&lt;&gt;"Ready","PENDING INPUTS",AP26)</f>
        <v>0</v>
      </c>
      <c r="AJ27" s="3">
        <f>IF(Inputs!$B$27&lt;&gt;"Ready","PENDING INPUTS",IF(A27&lt;=Inputs!$B$6,ROUND(AI27*Inputs!C17/12,2),0))</f>
        <v>0</v>
      </c>
      <c r="AK27" s="3">
        <f>IF(Inputs!$B$27&lt;&gt;"Ready","PENDING INPUTS",IF(AND(A27&lt;=Inputs!$B$6,AI27&gt;0),Inputs!G17,0))</f>
        <v>0</v>
      </c>
      <c r="AL27" s="3">
        <f>IF(Inputs!$B$27&lt;&gt;"Ready","PENDING INPUTS",IF(A27&gt;Inputs!$B$6,0,MIN((AI27+AJ27+AK27),IF(Inputs!H17=1,Inputs!D17,MAX(Inputs!F17,ROUND(AI27*Inputs!E17+AJ27+AK27,2))))))</f>
        <v>0</v>
      </c>
      <c r="AM27">
        <f>IF(Inputs!$B$27&lt;&gt;"Ready","PENDING INPUTS",IF(AI27&lt;=0,99,1+IF(AND(K27&gt;0,OR(K27&lt;AI27,AND(K27=AI27,0&lt;3))),1,0)+IF(AND(S27&gt;0,OR(S27&lt;AI27,AND(S27=AI27,1&lt;3))),1,0)+IF(AND(AA27&gt;0,OR(AA27&lt;AI27,AND(AA27=AI27,2&lt;3))),1,0)+IF(AND(AQ27&gt;0,OR(AQ27&lt;AI27,AND(AQ27=AI27,4&lt;3))),1,0)+IF(AND(AY27&gt;0,OR(AY27&lt;AI27,AND(AY27=AI27,5&lt;3))),1,0)+IF(AND(BG27&gt;0,OR(BG27&lt;AI27,AND(BG27=AI27,6&lt;3))),1,0)+IF(AND(BO27&gt;0,OR(BO27&lt;AI27,AND(BO27=AI27,7&lt;3))),1,0)+IF(AND(BW27&gt;0,OR(BW27&lt;AI27,AND(BW27=AI27,8&lt;3))),1,0)+IF(AND(CE27&gt;0,OR(CE27&lt;AI27,AND(CE27=AI27,9&lt;3))),1,0)))</f>
        <v>99</v>
      </c>
      <c r="AN27" s="3">
        <f>IF(Inputs!$B$27&lt;&gt;"Ready","PENDING INPUTS",IF(A27&gt;Inputs!$B$6,0,MIN(MAX(0,(AI27+AJ27+AK27)-AL27),MAX(0,C27-D27-(IF(O27&lt;AM27,K27+L27+M27-N27,0)+IF(W27&lt;AM27,S27+T27+U27-V27,0)+IF(AE27&lt;AM27,AA27+AB27+AC27-AD27,0)+IF(AM27&lt;AM27,AI27+AJ27+AK27-AL27,0)+IF(AU27&lt;AM27,AQ27+AR27+AS27-AT27,0)+IF(BC27&lt;AM27,AY27+AZ27+BA27-BB27,0)+IF(BK27&lt;AM27,BG27+BH27+BI27-BJ27,0)+IF(BS27&lt;AM27,BO27+BP27+BQ27-BR27,0)+IF(CA27&lt;AM27,BW27+BX27+BY27-BZ27,0)+IF(CI27&lt;AM27,CE27+CF27+CG27-CH27,0))))))</f>
        <v>0</v>
      </c>
      <c r="AO27" s="3">
        <f>IF(Inputs!$B$27&lt;&gt;"Ready","PENDING INPUTS",MIN((AI27+AJ27+AK27),IF(D27&gt;C27,IF(D27=0,0,AL27*C27/D27),AL27+AN27)))</f>
        <v>0</v>
      </c>
      <c r="AP27" s="3">
        <f>IF(Inputs!$B$27&lt;&gt;"Ready","PENDING INPUTS",MAX(0,(AI27+AJ27+AK27)-AO27))</f>
        <v>0</v>
      </c>
      <c r="AQ27" s="3">
        <f>IF(Inputs!$B$27&lt;&gt;"Ready","PENDING INPUTS",AX26)</f>
        <v>0</v>
      </c>
      <c r="AR27" s="3">
        <f>IF(Inputs!$B$27&lt;&gt;"Ready","PENDING INPUTS",IF(A27&lt;=Inputs!$B$6,ROUND(AQ27*Inputs!C18/12,2),0))</f>
        <v>0</v>
      </c>
      <c r="AS27" s="3">
        <f>IF(Inputs!$B$27&lt;&gt;"Ready","PENDING INPUTS",IF(AND(A27&lt;=Inputs!$B$6,AQ27&gt;0),Inputs!G18,0))</f>
        <v>0</v>
      </c>
      <c r="AT27" s="3">
        <f>IF(Inputs!$B$27&lt;&gt;"Ready","PENDING INPUTS",IF(A27&gt;Inputs!$B$6,0,MIN((AQ27+AR27+AS27),IF(Inputs!H18=1,Inputs!D18,MAX(Inputs!F18,ROUND(AQ27*Inputs!E18+AR27+AS27,2))))))</f>
        <v>0</v>
      </c>
      <c r="AU27">
        <f>IF(Inputs!$B$27&lt;&gt;"Ready","PENDING INPUTS",IF(AQ27&lt;=0,99,1+IF(AND(K27&gt;0,OR(K27&lt;AQ27,AND(K27=AQ27,0&lt;4))),1,0)+IF(AND(S27&gt;0,OR(S27&lt;AQ27,AND(S27=AQ27,1&lt;4))),1,0)+IF(AND(AA27&gt;0,OR(AA27&lt;AQ27,AND(AA27=AQ27,2&lt;4))),1,0)+IF(AND(AI27&gt;0,OR(AI27&lt;AQ27,AND(AI27=AQ27,3&lt;4))),1,0)+IF(AND(AY27&gt;0,OR(AY27&lt;AQ27,AND(AY27=AQ27,5&lt;4))),1,0)+IF(AND(BG27&gt;0,OR(BG27&lt;AQ27,AND(BG27=AQ27,6&lt;4))),1,0)+IF(AND(BO27&gt;0,OR(BO27&lt;AQ27,AND(BO27=AQ27,7&lt;4))),1,0)+IF(AND(BW27&gt;0,OR(BW27&lt;AQ27,AND(BW27=AQ27,8&lt;4))),1,0)+IF(AND(CE27&gt;0,OR(CE27&lt;AQ27,AND(CE27=AQ27,9&lt;4))),1,0)))</f>
        <v>99</v>
      </c>
      <c r="AV27" s="3">
        <f>IF(Inputs!$B$27&lt;&gt;"Ready","PENDING INPUTS",IF(A27&gt;Inputs!$B$6,0,MIN(MAX(0,(AQ27+AR27+AS27)-AT27),MAX(0,C27-D27-(IF(O27&lt;AU27,K27+L27+M27-N27,0)+IF(W27&lt;AU27,S27+T27+U27-V27,0)+IF(AE27&lt;AU27,AA27+AB27+AC27-AD27,0)+IF(AM27&lt;AU27,AI27+AJ27+AK27-AL27,0)+IF(AU27&lt;AU27,AQ27+AR27+AS27-AT27,0)+IF(BC27&lt;AU27,AY27+AZ27+BA27-BB27,0)+IF(BK27&lt;AU27,BG27+BH27+BI27-BJ27,0)+IF(BS27&lt;AU27,BO27+BP27+BQ27-BR27,0)+IF(CA27&lt;AU27,BW27+BX27+BY27-BZ27,0)+IF(CI27&lt;AU27,CE27+CF27+CG27-CH27,0))))))</f>
        <v>0</v>
      </c>
      <c r="AW27" s="3">
        <f>IF(Inputs!$B$27&lt;&gt;"Ready","PENDING INPUTS",MIN((AQ27+AR27+AS27),IF(D27&gt;C27,IF(D27=0,0,AT27*C27/D27),AT27+AV27)))</f>
        <v>0</v>
      </c>
      <c r="AX27" s="3">
        <f>IF(Inputs!$B$27&lt;&gt;"Ready","PENDING INPUTS",MAX(0,(AQ27+AR27+AS27)-AW27))</f>
        <v>0</v>
      </c>
      <c r="AY27" s="3">
        <f>IF(Inputs!$B$27&lt;&gt;"Ready","PENDING INPUTS",BF26)</f>
        <v>0</v>
      </c>
      <c r="AZ27" s="3">
        <f>IF(Inputs!$B$27&lt;&gt;"Ready","PENDING INPUTS",IF(A27&lt;=Inputs!$B$6,ROUND(AY27*Inputs!C19/12,2),0))</f>
        <v>0</v>
      </c>
      <c r="BA27" s="3">
        <f>IF(Inputs!$B$27&lt;&gt;"Ready","PENDING INPUTS",IF(AND(A27&lt;=Inputs!$B$6,AY27&gt;0),Inputs!G19,0))</f>
        <v>0</v>
      </c>
      <c r="BB27" s="3">
        <f>IF(Inputs!$B$27&lt;&gt;"Ready","PENDING INPUTS",IF(A27&gt;Inputs!$B$6,0,MIN((AY27+AZ27+BA27),IF(Inputs!H19=1,Inputs!D19,MAX(Inputs!F19,ROUND(AY27*Inputs!E19+AZ27+BA27,2))))))</f>
        <v>0</v>
      </c>
      <c r="BC27">
        <f>IF(Inputs!$B$27&lt;&gt;"Ready","PENDING INPUTS",IF(AY27&lt;=0,99,1+IF(AND(K27&gt;0,OR(K27&lt;AY27,AND(K27=AY27,0&lt;5))),1,0)+IF(AND(S27&gt;0,OR(S27&lt;AY27,AND(S27=AY27,1&lt;5))),1,0)+IF(AND(AA27&gt;0,OR(AA27&lt;AY27,AND(AA27=AY27,2&lt;5))),1,0)+IF(AND(AI27&gt;0,OR(AI27&lt;AY27,AND(AI27=AY27,3&lt;5))),1,0)+IF(AND(AQ27&gt;0,OR(AQ27&lt;AY27,AND(AQ27=AY27,4&lt;5))),1,0)+IF(AND(BG27&gt;0,OR(BG27&lt;AY27,AND(BG27=AY27,6&lt;5))),1,0)+IF(AND(BO27&gt;0,OR(BO27&lt;AY27,AND(BO27=AY27,7&lt;5))),1,0)+IF(AND(BW27&gt;0,OR(BW27&lt;AY27,AND(BW27=AY27,8&lt;5))),1,0)+IF(AND(CE27&gt;0,OR(CE27&lt;AY27,AND(CE27=AY27,9&lt;5))),1,0)))</f>
        <v>99</v>
      </c>
      <c r="BD27" s="3">
        <f>IF(Inputs!$B$27&lt;&gt;"Ready","PENDING INPUTS",IF(A27&gt;Inputs!$B$6,0,MIN(MAX(0,(AY27+AZ27+BA27)-BB27),MAX(0,C27-D27-(IF(O27&lt;BC27,K27+L27+M27-N27,0)+IF(W27&lt;BC27,S27+T27+U27-V27,0)+IF(AE27&lt;BC27,AA27+AB27+AC27-AD27,0)+IF(AM27&lt;BC27,AI27+AJ27+AK27-AL27,0)+IF(AU27&lt;BC27,AQ27+AR27+AS27-AT27,0)+IF(BC27&lt;BC27,AY27+AZ27+BA27-BB27,0)+IF(BK27&lt;BC27,BG27+BH27+BI27-BJ27,0)+IF(BS27&lt;BC27,BO27+BP27+BQ27-BR27,0)+IF(CA27&lt;BC27,BW27+BX27+BY27-BZ27,0)+IF(CI27&lt;BC27,CE27+CF27+CG27-CH27,0))))))</f>
        <v>0</v>
      </c>
      <c r="BE27" s="3">
        <f>IF(Inputs!$B$27&lt;&gt;"Ready","PENDING INPUTS",MIN((AY27+AZ27+BA27),IF(D27&gt;C27,IF(D27=0,0,BB27*C27/D27),BB27+BD27)))</f>
        <v>0</v>
      </c>
      <c r="BF27" s="3">
        <f>IF(Inputs!$B$27&lt;&gt;"Ready","PENDING INPUTS",MAX(0,(AY27+AZ27+BA27)-BE27))</f>
        <v>0</v>
      </c>
      <c r="BG27" s="3">
        <f>IF(Inputs!$B$27&lt;&gt;"Ready","PENDING INPUTS",BN26)</f>
        <v>0</v>
      </c>
      <c r="BH27" s="3">
        <f>IF(Inputs!$B$27&lt;&gt;"Ready","PENDING INPUTS",IF(A27&lt;=Inputs!$B$6,ROUND(BG27*Inputs!C20/12,2),0))</f>
        <v>0</v>
      </c>
      <c r="BI27" s="3">
        <f>IF(Inputs!$B$27&lt;&gt;"Ready","PENDING INPUTS",IF(AND(A27&lt;=Inputs!$B$6,BG27&gt;0),Inputs!G20,0))</f>
        <v>0</v>
      </c>
      <c r="BJ27" s="3">
        <f>IF(Inputs!$B$27&lt;&gt;"Ready","PENDING INPUTS",IF(A27&gt;Inputs!$B$6,0,MIN((BG27+BH27+BI27),IF(Inputs!H20=1,Inputs!D20,MAX(Inputs!F20,ROUND(BG27*Inputs!E20+BH27+BI27,2))))))</f>
        <v>0</v>
      </c>
      <c r="BK27">
        <f>IF(Inputs!$B$27&lt;&gt;"Ready","PENDING INPUTS",IF(BG27&lt;=0,99,1+IF(AND(K27&gt;0,OR(K27&lt;BG27,AND(K27=BG27,0&lt;6))),1,0)+IF(AND(S27&gt;0,OR(S27&lt;BG27,AND(S27=BG27,1&lt;6))),1,0)+IF(AND(AA27&gt;0,OR(AA27&lt;BG27,AND(AA27=BG27,2&lt;6))),1,0)+IF(AND(AI27&gt;0,OR(AI27&lt;BG27,AND(AI27=BG27,3&lt;6))),1,0)+IF(AND(AQ27&gt;0,OR(AQ27&lt;BG27,AND(AQ27=BG27,4&lt;6))),1,0)+IF(AND(AY27&gt;0,OR(AY27&lt;BG27,AND(AY27=BG27,5&lt;6))),1,0)+IF(AND(BO27&gt;0,OR(BO27&lt;BG27,AND(BO27=BG27,7&lt;6))),1,0)+IF(AND(BW27&gt;0,OR(BW27&lt;BG27,AND(BW27=BG27,8&lt;6))),1,0)+IF(AND(CE27&gt;0,OR(CE27&lt;BG27,AND(CE27=BG27,9&lt;6))),1,0)))</f>
        <v>99</v>
      </c>
      <c r="BL27" s="3">
        <f>IF(Inputs!$B$27&lt;&gt;"Ready","PENDING INPUTS",IF(A27&gt;Inputs!$B$6,0,MIN(MAX(0,(BG27+BH27+BI27)-BJ27),MAX(0,C27-D27-(IF(O27&lt;BK27,K27+L27+M27-N27,0)+IF(W27&lt;BK27,S27+T27+U27-V27,0)+IF(AE27&lt;BK27,AA27+AB27+AC27-AD27,0)+IF(AM27&lt;BK27,AI27+AJ27+AK27-AL27,0)+IF(AU27&lt;BK27,AQ27+AR27+AS27-AT27,0)+IF(BC27&lt;BK27,AY27+AZ27+BA27-BB27,0)+IF(BK27&lt;BK27,BG27+BH27+BI27-BJ27,0)+IF(BS27&lt;BK27,BO27+BP27+BQ27-BR27,0)+IF(CA27&lt;BK27,BW27+BX27+BY27-BZ27,0)+IF(CI27&lt;BK27,CE27+CF27+CG27-CH27,0))))))</f>
        <v>0</v>
      </c>
      <c r="BM27" s="3">
        <f>IF(Inputs!$B$27&lt;&gt;"Ready","PENDING INPUTS",MIN((BG27+BH27+BI27),IF(D27&gt;C27,IF(D27=0,0,BJ27*C27/D27),BJ27+BL27)))</f>
        <v>0</v>
      </c>
      <c r="BN27" s="3">
        <f>IF(Inputs!$B$27&lt;&gt;"Ready","PENDING INPUTS",MAX(0,(BG27+BH27+BI27)-BM27))</f>
        <v>0</v>
      </c>
      <c r="BO27" s="3">
        <f>IF(Inputs!$B$27&lt;&gt;"Ready","PENDING INPUTS",BV26)</f>
        <v>0</v>
      </c>
      <c r="BP27" s="3">
        <f>IF(Inputs!$B$27&lt;&gt;"Ready","PENDING INPUTS",IF(A27&lt;=Inputs!$B$6,ROUND(BO27*Inputs!C21/12,2),0))</f>
        <v>0</v>
      </c>
      <c r="BQ27" s="3">
        <f>IF(Inputs!$B$27&lt;&gt;"Ready","PENDING INPUTS",IF(AND(A27&lt;=Inputs!$B$6,BO27&gt;0),Inputs!G21,0))</f>
        <v>0</v>
      </c>
      <c r="BR27" s="3">
        <f>IF(Inputs!$B$27&lt;&gt;"Ready","PENDING INPUTS",IF(A27&gt;Inputs!$B$6,0,MIN((BO27+BP27+BQ27),IF(Inputs!H21=1,Inputs!D21,MAX(Inputs!F21,ROUND(BO27*Inputs!E21+BP27+BQ27,2))))))</f>
        <v>0</v>
      </c>
      <c r="BS27">
        <f>IF(Inputs!$B$27&lt;&gt;"Ready","PENDING INPUTS",IF(BO27&lt;=0,99,1+IF(AND(K27&gt;0,OR(K27&lt;BO27,AND(K27=BO27,0&lt;7))),1,0)+IF(AND(S27&gt;0,OR(S27&lt;BO27,AND(S27=BO27,1&lt;7))),1,0)+IF(AND(AA27&gt;0,OR(AA27&lt;BO27,AND(AA27=BO27,2&lt;7))),1,0)+IF(AND(AI27&gt;0,OR(AI27&lt;BO27,AND(AI27=BO27,3&lt;7))),1,0)+IF(AND(AQ27&gt;0,OR(AQ27&lt;BO27,AND(AQ27=BO27,4&lt;7))),1,0)+IF(AND(AY27&gt;0,OR(AY27&lt;BO27,AND(AY27=BO27,5&lt;7))),1,0)+IF(AND(BG27&gt;0,OR(BG27&lt;BO27,AND(BG27=BO27,6&lt;7))),1,0)+IF(AND(BW27&gt;0,OR(BW27&lt;BO27,AND(BW27=BO27,8&lt;7))),1,0)+IF(AND(CE27&gt;0,OR(CE27&lt;BO27,AND(CE27=BO27,9&lt;7))),1,0)))</f>
        <v>99</v>
      </c>
      <c r="BT27" s="3">
        <f>IF(Inputs!$B$27&lt;&gt;"Ready","PENDING INPUTS",IF(A27&gt;Inputs!$B$6,0,MIN(MAX(0,(BO27+BP27+BQ27)-BR27),MAX(0,C27-D27-(IF(O27&lt;BS27,K27+L27+M27-N27,0)+IF(W27&lt;BS27,S27+T27+U27-V27,0)+IF(AE27&lt;BS27,AA27+AB27+AC27-AD27,0)+IF(AM27&lt;BS27,AI27+AJ27+AK27-AL27,0)+IF(AU27&lt;BS27,AQ27+AR27+AS27-AT27,0)+IF(BC27&lt;BS27,AY27+AZ27+BA27-BB27,0)+IF(BK27&lt;BS27,BG27+BH27+BI27-BJ27,0)+IF(BS27&lt;BS27,BO27+BP27+BQ27-BR27,0)+IF(CA27&lt;BS27,BW27+BX27+BY27-BZ27,0)+IF(CI27&lt;BS27,CE27+CF27+CG27-CH27,0))))))</f>
        <v>0</v>
      </c>
      <c r="BU27" s="3">
        <f>IF(Inputs!$B$27&lt;&gt;"Ready","PENDING INPUTS",MIN((BO27+BP27+BQ27),IF(D27&gt;C27,IF(D27=0,0,BR27*C27/D27),BR27+BT27)))</f>
        <v>0</v>
      </c>
      <c r="BV27" s="3">
        <f>IF(Inputs!$B$27&lt;&gt;"Ready","PENDING INPUTS",MAX(0,(BO27+BP27+BQ27)-BU27))</f>
        <v>0</v>
      </c>
      <c r="BW27" s="3">
        <f>IF(Inputs!$B$27&lt;&gt;"Ready","PENDING INPUTS",CD26)</f>
        <v>0</v>
      </c>
      <c r="BX27" s="3">
        <f>IF(Inputs!$B$27&lt;&gt;"Ready","PENDING INPUTS",IF(A27&lt;=Inputs!$B$6,ROUND(BW27*Inputs!C22/12,2),0))</f>
        <v>0</v>
      </c>
      <c r="BY27" s="3">
        <f>IF(Inputs!$B$27&lt;&gt;"Ready","PENDING INPUTS",IF(AND(A27&lt;=Inputs!$B$6,BW27&gt;0),Inputs!G22,0))</f>
        <v>0</v>
      </c>
      <c r="BZ27" s="3">
        <f>IF(Inputs!$B$27&lt;&gt;"Ready","PENDING INPUTS",IF(A27&gt;Inputs!$B$6,0,MIN((BW27+BX27+BY27),IF(Inputs!H22=1,Inputs!D22,MAX(Inputs!F22,ROUND(BW27*Inputs!E22+BX27+BY27,2))))))</f>
        <v>0</v>
      </c>
      <c r="CA27">
        <f>IF(Inputs!$B$27&lt;&gt;"Ready","PENDING INPUTS",IF(BW27&lt;=0,99,1+IF(AND(K27&gt;0,OR(K27&lt;BW27,AND(K27=BW27,0&lt;8))),1,0)+IF(AND(S27&gt;0,OR(S27&lt;BW27,AND(S27=BW27,1&lt;8))),1,0)+IF(AND(AA27&gt;0,OR(AA27&lt;BW27,AND(AA27=BW27,2&lt;8))),1,0)+IF(AND(AI27&gt;0,OR(AI27&lt;BW27,AND(AI27=BW27,3&lt;8))),1,0)+IF(AND(AQ27&gt;0,OR(AQ27&lt;BW27,AND(AQ27=BW27,4&lt;8))),1,0)+IF(AND(AY27&gt;0,OR(AY27&lt;BW27,AND(AY27=BW27,5&lt;8))),1,0)+IF(AND(BG27&gt;0,OR(BG27&lt;BW27,AND(BG27=BW27,6&lt;8))),1,0)+IF(AND(BO27&gt;0,OR(BO27&lt;BW27,AND(BO27=BW27,7&lt;8))),1,0)+IF(AND(CE27&gt;0,OR(CE27&lt;BW27,AND(CE27=BW27,9&lt;8))),1,0)))</f>
        <v>99</v>
      </c>
      <c r="CB27" s="3">
        <f>IF(Inputs!$B$27&lt;&gt;"Ready","PENDING INPUTS",IF(A27&gt;Inputs!$B$6,0,MIN(MAX(0,(BW27+BX27+BY27)-BZ27),MAX(0,C27-D27-(IF(O27&lt;CA27,K27+L27+M27-N27,0)+IF(W27&lt;CA27,S27+T27+U27-V27,0)+IF(AE27&lt;CA27,AA27+AB27+AC27-AD27,0)+IF(AM27&lt;CA27,AI27+AJ27+AK27-AL27,0)+IF(AU27&lt;CA27,AQ27+AR27+AS27-AT27,0)+IF(BC27&lt;CA27,AY27+AZ27+BA27-BB27,0)+IF(BK27&lt;CA27,BG27+BH27+BI27-BJ27,0)+IF(BS27&lt;CA27,BO27+BP27+BQ27-BR27,0)+IF(CA27&lt;CA27,BW27+BX27+BY27-BZ27,0)+IF(CI27&lt;CA27,CE27+CF27+CG27-CH27,0))))))</f>
        <v>0</v>
      </c>
      <c r="CC27" s="3">
        <f>IF(Inputs!$B$27&lt;&gt;"Ready","PENDING INPUTS",MIN((BW27+BX27+BY27),IF(D27&gt;C27,IF(D27=0,0,BZ27*C27/D27),BZ27+CB27)))</f>
        <v>0</v>
      </c>
      <c r="CD27" s="3">
        <f>IF(Inputs!$B$27&lt;&gt;"Ready","PENDING INPUTS",MAX(0,(BW27+BX27+BY27)-CC27))</f>
        <v>0</v>
      </c>
      <c r="CE27" s="3">
        <f>IF(Inputs!$B$27&lt;&gt;"Ready","PENDING INPUTS",CL26)</f>
        <v>0</v>
      </c>
      <c r="CF27" s="3">
        <f>IF(Inputs!$B$27&lt;&gt;"Ready","PENDING INPUTS",IF(A27&lt;=Inputs!$B$6,ROUND(CE27*Inputs!C23/12,2),0))</f>
        <v>0</v>
      </c>
      <c r="CG27" s="3">
        <f>IF(Inputs!$B$27&lt;&gt;"Ready","PENDING INPUTS",IF(AND(A27&lt;=Inputs!$B$6,CE27&gt;0),Inputs!G23,0))</f>
        <v>0</v>
      </c>
      <c r="CH27" s="3">
        <f>IF(Inputs!$B$27&lt;&gt;"Ready","PENDING INPUTS",IF(A27&gt;Inputs!$B$6,0,MIN((CE27+CF27+CG27),IF(Inputs!H23=1,Inputs!D23,MAX(Inputs!F23,ROUND(CE27*Inputs!E23+CF27+CG27,2))))))</f>
        <v>0</v>
      </c>
      <c r="CI27">
        <f>IF(Inputs!$B$27&lt;&gt;"Ready","PENDING INPUTS",IF(CE27&lt;=0,99,1+IF(AND(K27&gt;0,OR(K27&lt;CE27,AND(K27=CE27,0&lt;9))),1,0)+IF(AND(S27&gt;0,OR(S27&lt;CE27,AND(S27=CE27,1&lt;9))),1,0)+IF(AND(AA27&gt;0,OR(AA27&lt;CE27,AND(AA27=CE27,2&lt;9))),1,0)+IF(AND(AI27&gt;0,OR(AI27&lt;CE27,AND(AI27=CE27,3&lt;9))),1,0)+IF(AND(AQ27&gt;0,OR(AQ27&lt;CE27,AND(AQ27=CE27,4&lt;9))),1,0)+IF(AND(AY27&gt;0,OR(AY27&lt;CE27,AND(AY27=CE27,5&lt;9))),1,0)+IF(AND(BG27&gt;0,OR(BG27&lt;CE27,AND(BG27=CE27,6&lt;9))),1,0)+IF(AND(BO27&gt;0,OR(BO27&lt;CE27,AND(BO27=CE27,7&lt;9))),1,0)+IF(AND(BW27&gt;0,OR(BW27&lt;CE27,AND(BW27=CE27,8&lt;9))),1,0)))</f>
        <v>99</v>
      </c>
      <c r="CJ27" s="3">
        <f>IF(Inputs!$B$27&lt;&gt;"Ready","PENDING INPUTS",IF(A27&gt;Inputs!$B$6,0,MIN(MAX(0,(CE27+CF27+CG27)-CH27),MAX(0,C27-D27-(IF(O27&lt;CI27,K27+L27+M27-N27,0)+IF(W27&lt;CI27,S27+T27+U27-V27,0)+IF(AE27&lt;CI27,AA27+AB27+AC27-AD27,0)+IF(AM27&lt;CI27,AI27+AJ27+AK27-AL27,0)+IF(AU27&lt;CI27,AQ27+AR27+AS27-AT27,0)+IF(BC27&lt;CI27,AY27+AZ27+BA27-BB27,0)+IF(BK27&lt;CI27,BG27+BH27+BI27-BJ27,0)+IF(BS27&lt;CI27,BO27+BP27+BQ27-BR27,0)+IF(CA27&lt;CI27,BW27+BX27+BY27-BZ27,0)+IF(CI27&lt;CI27,CE27+CF27+CG27-CH27,0))))))</f>
        <v>0</v>
      </c>
      <c r="CK27" s="3">
        <f>IF(Inputs!$B$27&lt;&gt;"Ready","PENDING INPUTS",MIN((CE27+CF27+CG27),IF(D27&gt;C27,IF(D27=0,0,CH27*C27/D27),CH27+CJ27)))</f>
        <v>0</v>
      </c>
      <c r="CL27" s="3">
        <f>IF(Inputs!$B$27&lt;&gt;"Ready","PENDING INPUTS",MAX(0,(CE27+CF27+CG27)-CK27))</f>
        <v>0</v>
      </c>
    </row>
    <row r="28" spans="1:90" ht="27.95" customHeight="1" x14ac:dyDescent="0.25">
      <c r="A28">
        <v>24</v>
      </c>
      <c r="B28" s="13">
        <f>IF(Inputs!$B$27&lt;&gt;"Ready","PENDING INPUTS",EDATE(Inputs!$B$5,A28-1))</f>
        <v>46997</v>
      </c>
      <c r="C28" s="3">
        <f>IF(Inputs!$B$27&lt;&gt;"Ready","PENDING INPUTS",IF(A28&lt;=Inputs!$B$6,MAX(0,Inputs!$B$4+IF(A28=Inputs!$B$7,Inputs!$B$8,0)+IF(A28=Inputs!$B$9,Inputs!$B$10,0)),0))</f>
        <v>0</v>
      </c>
      <c r="D28" s="3">
        <f>IF(Inputs!$B$27&lt;&gt;"Ready","PENDING INPUTS",SUM(N28,V28,AD28,AL28,AT28,BB28,BJ28,BR28,BZ28,CH28))</f>
        <v>0</v>
      </c>
      <c r="E28" s="3">
        <f>IF(Inputs!$B$27&lt;&gt;"Ready","PENDING INPUTS",MAX(0,D28-C28))</f>
        <v>0</v>
      </c>
      <c r="F28" s="3">
        <f>IF(Inputs!$B$27&lt;&gt;"Ready","PENDING INPUTS",SUM(Q28,Y28,AG28,AO28,AW28,BE28,BM28,BU28,CC28,CK28))</f>
        <v>0</v>
      </c>
      <c r="G28" s="3">
        <f>IF(Inputs!$B$27&lt;&gt;"Ready","PENDING INPUTS",SUM(L28,T28,AB28,AJ28,AR28,AZ28,BH28,BP28,BX28,CF28))</f>
        <v>0</v>
      </c>
      <c r="H28" s="3">
        <f>IF(Inputs!$B$27&lt;&gt;"Ready","PENDING INPUTS",SUM(M28,U28,AC28,AK28,AS28,BA28,BI28,BQ28,BY28,CG28))</f>
        <v>0</v>
      </c>
      <c r="I28" s="3">
        <f>IF(Inputs!$B$27&lt;&gt;"Ready","PENDING INPUTS",SUM(R28,Z28,AH28,AP28,AX28,BF28,BN28,BV28,CD28,CL28))</f>
        <v>0</v>
      </c>
      <c r="J28" t="str">
        <f>IF(Inputs!$B$27&lt;&gt;"Ready","PENDING INPUTS",IF(A28&gt;Inputs!$B$6,"Beyond horizon",IF(E28&gt;0.005,"MINIMUM SHORTFALL",IF(I28&lt;0.005,"Paid off","In progress"))))</f>
        <v>Paid off</v>
      </c>
      <c r="K28" s="3">
        <f>IF(Inputs!$B$27&lt;&gt;"Ready","PENDING INPUTS",R27)</f>
        <v>0</v>
      </c>
      <c r="L28" s="3">
        <f>IF(Inputs!$B$27&lt;&gt;"Ready","PENDING INPUTS",IF(A28&lt;=Inputs!$B$6,ROUND(K28*Inputs!C14/12,2),0))</f>
        <v>0</v>
      </c>
      <c r="M28" s="3">
        <f>IF(Inputs!$B$27&lt;&gt;"Ready","PENDING INPUTS",IF(AND(A28&lt;=Inputs!$B$6,K28&gt;0),Inputs!G14,0))</f>
        <v>0</v>
      </c>
      <c r="N28" s="3">
        <f>IF(Inputs!$B$27&lt;&gt;"Ready","PENDING INPUTS",IF(A28&gt;Inputs!$B$6,0,MIN((K28+L28+M28),IF(Inputs!H14=1,Inputs!D14,MAX(Inputs!F14,ROUND(K28*Inputs!E14+L28+M28,2))))))</f>
        <v>0</v>
      </c>
      <c r="O28">
        <f>IF(Inputs!$B$27&lt;&gt;"Ready","PENDING INPUTS",IF(K28&lt;=0,99,1+IF(AND(S28&gt;0,OR(S28&lt;K28,AND(S28=K28,1&lt;0))),1,0)+IF(AND(AA28&gt;0,OR(AA28&lt;K28,AND(AA28=K28,2&lt;0))),1,0)+IF(AND(AI28&gt;0,OR(AI28&lt;K28,AND(AI28=K28,3&lt;0))),1,0)+IF(AND(AQ28&gt;0,OR(AQ28&lt;K28,AND(AQ28=K28,4&lt;0))),1,0)+IF(AND(AY28&gt;0,OR(AY28&lt;K28,AND(AY28=K28,5&lt;0))),1,0)+IF(AND(BG28&gt;0,OR(BG28&lt;K28,AND(BG28=K28,6&lt;0))),1,0)+IF(AND(BO28&gt;0,OR(BO28&lt;K28,AND(BO28=K28,7&lt;0))),1,0)+IF(AND(BW28&gt;0,OR(BW28&lt;K28,AND(BW28=K28,8&lt;0))),1,0)+IF(AND(CE28&gt;0,OR(CE28&lt;K28,AND(CE28=K28,9&lt;0))),1,0)))</f>
        <v>99</v>
      </c>
      <c r="P28" s="3">
        <f>IF(Inputs!$B$27&lt;&gt;"Ready","PENDING INPUTS",IF(A28&gt;Inputs!$B$6,0,MIN(MAX(0,(K28+L28+M28)-N28),MAX(0,C28-D28-(IF(O28&lt;O28,K28+L28+M28-N28,0)+IF(W28&lt;O28,S28+T28+U28-V28,0)+IF(AE28&lt;O28,AA28+AB28+AC28-AD28,0)+IF(AM28&lt;O28,AI28+AJ28+AK28-AL28,0)+IF(AU28&lt;O28,AQ28+AR28+AS28-AT28,0)+IF(BC28&lt;O28,AY28+AZ28+BA28-BB28,0)+IF(BK28&lt;O28,BG28+BH28+BI28-BJ28,0)+IF(BS28&lt;O28,BO28+BP28+BQ28-BR28,0)+IF(CA28&lt;O28,BW28+BX28+BY28-BZ28,0)+IF(CI28&lt;O28,CE28+CF28+CG28-CH28,0))))))</f>
        <v>0</v>
      </c>
      <c r="Q28" s="3">
        <f>IF(Inputs!$B$27&lt;&gt;"Ready","PENDING INPUTS",MIN((K28+L28+M28),IF(D28&gt;C28,IF(D28=0,0,N28*C28/D28),N28+P28)))</f>
        <v>0</v>
      </c>
      <c r="R28" s="3">
        <f>IF(Inputs!$B$27&lt;&gt;"Ready","PENDING INPUTS",MAX(0,(K28+L28+M28)-Q28))</f>
        <v>0</v>
      </c>
      <c r="S28" s="3">
        <f>IF(Inputs!$B$27&lt;&gt;"Ready","PENDING INPUTS",Z27)</f>
        <v>0</v>
      </c>
      <c r="T28" s="3">
        <f>IF(Inputs!$B$27&lt;&gt;"Ready","PENDING INPUTS",IF(A28&lt;=Inputs!$B$6,ROUND(S28*Inputs!C15/12,2),0))</f>
        <v>0</v>
      </c>
      <c r="U28" s="3">
        <f>IF(Inputs!$B$27&lt;&gt;"Ready","PENDING INPUTS",IF(AND(A28&lt;=Inputs!$B$6,S28&gt;0),Inputs!G15,0))</f>
        <v>0</v>
      </c>
      <c r="V28" s="3">
        <f>IF(Inputs!$B$27&lt;&gt;"Ready","PENDING INPUTS",IF(A28&gt;Inputs!$B$6,0,MIN((S28+T28+U28),IF(Inputs!H15=1,Inputs!D15,MAX(Inputs!F15,ROUND(S28*Inputs!E15+T28+U28,2))))))</f>
        <v>0</v>
      </c>
      <c r="W28">
        <f>IF(Inputs!$B$27&lt;&gt;"Ready","PENDING INPUTS",IF(S28&lt;=0,99,1+IF(AND(K28&gt;0,OR(K28&lt;S28,AND(K28=S28,0&lt;1))),1,0)+IF(AND(AA28&gt;0,OR(AA28&lt;S28,AND(AA28=S28,2&lt;1))),1,0)+IF(AND(AI28&gt;0,OR(AI28&lt;S28,AND(AI28=S28,3&lt;1))),1,0)+IF(AND(AQ28&gt;0,OR(AQ28&lt;S28,AND(AQ28=S28,4&lt;1))),1,0)+IF(AND(AY28&gt;0,OR(AY28&lt;S28,AND(AY28=S28,5&lt;1))),1,0)+IF(AND(BG28&gt;0,OR(BG28&lt;S28,AND(BG28=S28,6&lt;1))),1,0)+IF(AND(BO28&gt;0,OR(BO28&lt;S28,AND(BO28=S28,7&lt;1))),1,0)+IF(AND(BW28&gt;0,OR(BW28&lt;S28,AND(BW28=S28,8&lt;1))),1,0)+IF(AND(CE28&gt;0,OR(CE28&lt;S28,AND(CE28=S28,9&lt;1))),1,0)))</f>
        <v>99</v>
      </c>
      <c r="X28" s="3">
        <f>IF(Inputs!$B$27&lt;&gt;"Ready","PENDING INPUTS",IF(A28&gt;Inputs!$B$6,0,MIN(MAX(0,(S28+T28+U28)-V28),MAX(0,C28-D28-(IF(O28&lt;W28,K28+L28+M28-N28,0)+IF(W28&lt;W28,S28+T28+U28-V28,0)+IF(AE28&lt;W28,AA28+AB28+AC28-AD28,0)+IF(AM28&lt;W28,AI28+AJ28+AK28-AL28,0)+IF(AU28&lt;W28,AQ28+AR28+AS28-AT28,0)+IF(BC28&lt;W28,AY28+AZ28+BA28-BB28,0)+IF(BK28&lt;W28,BG28+BH28+BI28-BJ28,0)+IF(BS28&lt;W28,BO28+BP28+BQ28-BR28,0)+IF(CA28&lt;W28,BW28+BX28+BY28-BZ28,0)+IF(CI28&lt;W28,CE28+CF28+CG28-CH28,0))))))</f>
        <v>0</v>
      </c>
      <c r="Y28" s="3">
        <f>IF(Inputs!$B$27&lt;&gt;"Ready","PENDING INPUTS",MIN((S28+T28+U28),IF(D28&gt;C28,IF(D28=0,0,V28*C28/D28),V28+X28)))</f>
        <v>0</v>
      </c>
      <c r="Z28" s="3">
        <f>IF(Inputs!$B$27&lt;&gt;"Ready","PENDING INPUTS",MAX(0,(S28+T28+U28)-Y28))</f>
        <v>0</v>
      </c>
      <c r="AA28" s="3">
        <f>IF(Inputs!$B$27&lt;&gt;"Ready","PENDING INPUTS",AH27)</f>
        <v>0</v>
      </c>
      <c r="AB28" s="3">
        <f>IF(Inputs!$B$27&lt;&gt;"Ready","PENDING INPUTS",IF(A28&lt;=Inputs!$B$6,ROUND(AA28*Inputs!C16/12,2),0))</f>
        <v>0</v>
      </c>
      <c r="AC28" s="3">
        <f>IF(Inputs!$B$27&lt;&gt;"Ready","PENDING INPUTS",IF(AND(A28&lt;=Inputs!$B$6,AA28&gt;0),Inputs!G16,0))</f>
        <v>0</v>
      </c>
      <c r="AD28" s="3">
        <f>IF(Inputs!$B$27&lt;&gt;"Ready","PENDING INPUTS",IF(A28&gt;Inputs!$B$6,0,MIN((AA28+AB28+AC28),IF(Inputs!H16=1,Inputs!D16,MAX(Inputs!F16,ROUND(AA28*Inputs!E16+AB28+AC28,2))))))</f>
        <v>0</v>
      </c>
      <c r="AE28">
        <f>IF(Inputs!$B$27&lt;&gt;"Ready","PENDING INPUTS",IF(AA28&lt;=0,99,1+IF(AND(K28&gt;0,OR(K28&lt;AA28,AND(K28=AA28,0&lt;2))),1,0)+IF(AND(S28&gt;0,OR(S28&lt;AA28,AND(S28=AA28,1&lt;2))),1,0)+IF(AND(AI28&gt;0,OR(AI28&lt;AA28,AND(AI28=AA28,3&lt;2))),1,0)+IF(AND(AQ28&gt;0,OR(AQ28&lt;AA28,AND(AQ28=AA28,4&lt;2))),1,0)+IF(AND(AY28&gt;0,OR(AY28&lt;AA28,AND(AY28=AA28,5&lt;2))),1,0)+IF(AND(BG28&gt;0,OR(BG28&lt;AA28,AND(BG28=AA28,6&lt;2))),1,0)+IF(AND(BO28&gt;0,OR(BO28&lt;AA28,AND(BO28=AA28,7&lt;2))),1,0)+IF(AND(BW28&gt;0,OR(BW28&lt;AA28,AND(BW28=AA28,8&lt;2))),1,0)+IF(AND(CE28&gt;0,OR(CE28&lt;AA28,AND(CE28=AA28,9&lt;2))),1,0)))</f>
        <v>99</v>
      </c>
      <c r="AF28" s="3">
        <f>IF(Inputs!$B$27&lt;&gt;"Ready","PENDING INPUTS",IF(A28&gt;Inputs!$B$6,0,MIN(MAX(0,(AA28+AB28+AC28)-AD28),MAX(0,C28-D28-(IF(O28&lt;AE28,K28+L28+M28-N28,0)+IF(W28&lt;AE28,S28+T28+U28-V28,0)+IF(AE28&lt;AE28,AA28+AB28+AC28-AD28,0)+IF(AM28&lt;AE28,AI28+AJ28+AK28-AL28,0)+IF(AU28&lt;AE28,AQ28+AR28+AS28-AT28,0)+IF(BC28&lt;AE28,AY28+AZ28+BA28-BB28,0)+IF(BK28&lt;AE28,BG28+BH28+BI28-BJ28,0)+IF(BS28&lt;AE28,BO28+BP28+BQ28-BR28,0)+IF(CA28&lt;AE28,BW28+BX28+BY28-BZ28,0)+IF(CI28&lt;AE28,CE28+CF28+CG28-CH28,0))))))</f>
        <v>0</v>
      </c>
      <c r="AG28" s="3">
        <f>IF(Inputs!$B$27&lt;&gt;"Ready","PENDING INPUTS",MIN((AA28+AB28+AC28),IF(D28&gt;C28,IF(D28=0,0,AD28*C28/D28),AD28+AF28)))</f>
        <v>0</v>
      </c>
      <c r="AH28" s="3">
        <f>IF(Inputs!$B$27&lt;&gt;"Ready","PENDING INPUTS",MAX(0,(AA28+AB28+AC28)-AG28))</f>
        <v>0</v>
      </c>
      <c r="AI28" s="3">
        <f>IF(Inputs!$B$27&lt;&gt;"Ready","PENDING INPUTS",AP27)</f>
        <v>0</v>
      </c>
      <c r="AJ28" s="3">
        <f>IF(Inputs!$B$27&lt;&gt;"Ready","PENDING INPUTS",IF(A28&lt;=Inputs!$B$6,ROUND(AI28*Inputs!C17/12,2),0))</f>
        <v>0</v>
      </c>
      <c r="AK28" s="3">
        <f>IF(Inputs!$B$27&lt;&gt;"Ready","PENDING INPUTS",IF(AND(A28&lt;=Inputs!$B$6,AI28&gt;0),Inputs!G17,0))</f>
        <v>0</v>
      </c>
      <c r="AL28" s="3">
        <f>IF(Inputs!$B$27&lt;&gt;"Ready","PENDING INPUTS",IF(A28&gt;Inputs!$B$6,0,MIN((AI28+AJ28+AK28),IF(Inputs!H17=1,Inputs!D17,MAX(Inputs!F17,ROUND(AI28*Inputs!E17+AJ28+AK28,2))))))</f>
        <v>0</v>
      </c>
      <c r="AM28">
        <f>IF(Inputs!$B$27&lt;&gt;"Ready","PENDING INPUTS",IF(AI28&lt;=0,99,1+IF(AND(K28&gt;0,OR(K28&lt;AI28,AND(K28=AI28,0&lt;3))),1,0)+IF(AND(S28&gt;0,OR(S28&lt;AI28,AND(S28=AI28,1&lt;3))),1,0)+IF(AND(AA28&gt;0,OR(AA28&lt;AI28,AND(AA28=AI28,2&lt;3))),1,0)+IF(AND(AQ28&gt;0,OR(AQ28&lt;AI28,AND(AQ28=AI28,4&lt;3))),1,0)+IF(AND(AY28&gt;0,OR(AY28&lt;AI28,AND(AY28=AI28,5&lt;3))),1,0)+IF(AND(BG28&gt;0,OR(BG28&lt;AI28,AND(BG28=AI28,6&lt;3))),1,0)+IF(AND(BO28&gt;0,OR(BO28&lt;AI28,AND(BO28=AI28,7&lt;3))),1,0)+IF(AND(BW28&gt;0,OR(BW28&lt;AI28,AND(BW28=AI28,8&lt;3))),1,0)+IF(AND(CE28&gt;0,OR(CE28&lt;AI28,AND(CE28=AI28,9&lt;3))),1,0)))</f>
        <v>99</v>
      </c>
      <c r="AN28" s="3">
        <f>IF(Inputs!$B$27&lt;&gt;"Ready","PENDING INPUTS",IF(A28&gt;Inputs!$B$6,0,MIN(MAX(0,(AI28+AJ28+AK28)-AL28),MAX(0,C28-D28-(IF(O28&lt;AM28,K28+L28+M28-N28,0)+IF(W28&lt;AM28,S28+T28+U28-V28,0)+IF(AE28&lt;AM28,AA28+AB28+AC28-AD28,0)+IF(AM28&lt;AM28,AI28+AJ28+AK28-AL28,0)+IF(AU28&lt;AM28,AQ28+AR28+AS28-AT28,0)+IF(BC28&lt;AM28,AY28+AZ28+BA28-BB28,0)+IF(BK28&lt;AM28,BG28+BH28+BI28-BJ28,0)+IF(BS28&lt;AM28,BO28+BP28+BQ28-BR28,0)+IF(CA28&lt;AM28,BW28+BX28+BY28-BZ28,0)+IF(CI28&lt;AM28,CE28+CF28+CG28-CH28,0))))))</f>
        <v>0</v>
      </c>
      <c r="AO28" s="3">
        <f>IF(Inputs!$B$27&lt;&gt;"Ready","PENDING INPUTS",MIN((AI28+AJ28+AK28),IF(D28&gt;C28,IF(D28=0,0,AL28*C28/D28),AL28+AN28)))</f>
        <v>0</v>
      </c>
      <c r="AP28" s="3">
        <f>IF(Inputs!$B$27&lt;&gt;"Ready","PENDING INPUTS",MAX(0,(AI28+AJ28+AK28)-AO28))</f>
        <v>0</v>
      </c>
      <c r="AQ28" s="3">
        <f>IF(Inputs!$B$27&lt;&gt;"Ready","PENDING INPUTS",AX27)</f>
        <v>0</v>
      </c>
      <c r="AR28" s="3">
        <f>IF(Inputs!$B$27&lt;&gt;"Ready","PENDING INPUTS",IF(A28&lt;=Inputs!$B$6,ROUND(AQ28*Inputs!C18/12,2),0))</f>
        <v>0</v>
      </c>
      <c r="AS28" s="3">
        <f>IF(Inputs!$B$27&lt;&gt;"Ready","PENDING INPUTS",IF(AND(A28&lt;=Inputs!$B$6,AQ28&gt;0),Inputs!G18,0))</f>
        <v>0</v>
      </c>
      <c r="AT28" s="3">
        <f>IF(Inputs!$B$27&lt;&gt;"Ready","PENDING INPUTS",IF(A28&gt;Inputs!$B$6,0,MIN((AQ28+AR28+AS28),IF(Inputs!H18=1,Inputs!D18,MAX(Inputs!F18,ROUND(AQ28*Inputs!E18+AR28+AS28,2))))))</f>
        <v>0</v>
      </c>
      <c r="AU28">
        <f>IF(Inputs!$B$27&lt;&gt;"Ready","PENDING INPUTS",IF(AQ28&lt;=0,99,1+IF(AND(K28&gt;0,OR(K28&lt;AQ28,AND(K28=AQ28,0&lt;4))),1,0)+IF(AND(S28&gt;0,OR(S28&lt;AQ28,AND(S28=AQ28,1&lt;4))),1,0)+IF(AND(AA28&gt;0,OR(AA28&lt;AQ28,AND(AA28=AQ28,2&lt;4))),1,0)+IF(AND(AI28&gt;0,OR(AI28&lt;AQ28,AND(AI28=AQ28,3&lt;4))),1,0)+IF(AND(AY28&gt;0,OR(AY28&lt;AQ28,AND(AY28=AQ28,5&lt;4))),1,0)+IF(AND(BG28&gt;0,OR(BG28&lt;AQ28,AND(BG28=AQ28,6&lt;4))),1,0)+IF(AND(BO28&gt;0,OR(BO28&lt;AQ28,AND(BO28=AQ28,7&lt;4))),1,0)+IF(AND(BW28&gt;0,OR(BW28&lt;AQ28,AND(BW28=AQ28,8&lt;4))),1,0)+IF(AND(CE28&gt;0,OR(CE28&lt;AQ28,AND(CE28=AQ28,9&lt;4))),1,0)))</f>
        <v>99</v>
      </c>
      <c r="AV28" s="3">
        <f>IF(Inputs!$B$27&lt;&gt;"Ready","PENDING INPUTS",IF(A28&gt;Inputs!$B$6,0,MIN(MAX(0,(AQ28+AR28+AS28)-AT28),MAX(0,C28-D28-(IF(O28&lt;AU28,K28+L28+M28-N28,0)+IF(W28&lt;AU28,S28+T28+U28-V28,0)+IF(AE28&lt;AU28,AA28+AB28+AC28-AD28,0)+IF(AM28&lt;AU28,AI28+AJ28+AK28-AL28,0)+IF(AU28&lt;AU28,AQ28+AR28+AS28-AT28,0)+IF(BC28&lt;AU28,AY28+AZ28+BA28-BB28,0)+IF(BK28&lt;AU28,BG28+BH28+BI28-BJ28,0)+IF(BS28&lt;AU28,BO28+BP28+BQ28-BR28,0)+IF(CA28&lt;AU28,BW28+BX28+BY28-BZ28,0)+IF(CI28&lt;AU28,CE28+CF28+CG28-CH28,0))))))</f>
        <v>0</v>
      </c>
      <c r="AW28" s="3">
        <f>IF(Inputs!$B$27&lt;&gt;"Ready","PENDING INPUTS",MIN((AQ28+AR28+AS28),IF(D28&gt;C28,IF(D28=0,0,AT28*C28/D28),AT28+AV28)))</f>
        <v>0</v>
      </c>
      <c r="AX28" s="3">
        <f>IF(Inputs!$B$27&lt;&gt;"Ready","PENDING INPUTS",MAX(0,(AQ28+AR28+AS28)-AW28))</f>
        <v>0</v>
      </c>
      <c r="AY28" s="3">
        <f>IF(Inputs!$B$27&lt;&gt;"Ready","PENDING INPUTS",BF27)</f>
        <v>0</v>
      </c>
      <c r="AZ28" s="3">
        <f>IF(Inputs!$B$27&lt;&gt;"Ready","PENDING INPUTS",IF(A28&lt;=Inputs!$B$6,ROUND(AY28*Inputs!C19/12,2),0))</f>
        <v>0</v>
      </c>
      <c r="BA28" s="3">
        <f>IF(Inputs!$B$27&lt;&gt;"Ready","PENDING INPUTS",IF(AND(A28&lt;=Inputs!$B$6,AY28&gt;0),Inputs!G19,0))</f>
        <v>0</v>
      </c>
      <c r="BB28" s="3">
        <f>IF(Inputs!$B$27&lt;&gt;"Ready","PENDING INPUTS",IF(A28&gt;Inputs!$B$6,0,MIN((AY28+AZ28+BA28),IF(Inputs!H19=1,Inputs!D19,MAX(Inputs!F19,ROUND(AY28*Inputs!E19+AZ28+BA28,2))))))</f>
        <v>0</v>
      </c>
      <c r="BC28">
        <f>IF(Inputs!$B$27&lt;&gt;"Ready","PENDING INPUTS",IF(AY28&lt;=0,99,1+IF(AND(K28&gt;0,OR(K28&lt;AY28,AND(K28=AY28,0&lt;5))),1,0)+IF(AND(S28&gt;0,OR(S28&lt;AY28,AND(S28=AY28,1&lt;5))),1,0)+IF(AND(AA28&gt;0,OR(AA28&lt;AY28,AND(AA28=AY28,2&lt;5))),1,0)+IF(AND(AI28&gt;0,OR(AI28&lt;AY28,AND(AI28=AY28,3&lt;5))),1,0)+IF(AND(AQ28&gt;0,OR(AQ28&lt;AY28,AND(AQ28=AY28,4&lt;5))),1,0)+IF(AND(BG28&gt;0,OR(BG28&lt;AY28,AND(BG28=AY28,6&lt;5))),1,0)+IF(AND(BO28&gt;0,OR(BO28&lt;AY28,AND(BO28=AY28,7&lt;5))),1,0)+IF(AND(BW28&gt;0,OR(BW28&lt;AY28,AND(BW28=AY28,8&lt;5))),1,0)+IF(AND(CE28&gt;0,OR(CE28&lt;AY28,AND(CE28=AY28,9&lt;5))),1,0)))</f>
        <v>99</v>
      </c>
      <c r="BD28" s="3">
        <f>IF(Inputs!$B$27&lt;&gt;"Ready","PENDING INPUTS",IF(A28&gt;Inputs!$B$6,0,MIN(MAX(0,(AY28+AZ28+BA28)-BB28),MAX(0,C28-D28-(IF(O28&lt;BC28,K28+L28+M28-N28,0)+IF(W28&lt;BC28,S28+T28+U28-V28,0)+IF(AE28&lt;BC28,AA28+AB28+AC28-AD28,0)+IF(AM28&lt;BC28,AI28+AJ28+AK28-AL28,0)+IF(AU28&lt;BC28,AQ28+AR28+AS28-AT28,0)+IF(BC28&lt;BC28,AY28+AZ28+BA28-BB28,0)+IF(BK28&lt;BC28,BG28+BH28+BI28-BJ28,0)+IF(BS28&lt;BC28,BO28+BP28+BQ28-BR28,0)+IF(CA28&lt;BC28,BW28+BX28+BY28-BZ28,0)+IF(CI28&lt;BC28,CE28+CF28+CG28-CH28,0))))))</f>
        <v>0</v>
      </c>
      <c r="BE28" s="3">
        <f>IF(Inputs!$B$27&lt;&gt;"Ready","PENDING INPUTS",MIN((AY28+AZ28+BA28),IF(D28&gt;C28,IF(D28=0,0,BB28*C28/D28),BB28+BD28)))</f>
        <v>0</v>
      </c>
      <c r="BF28" s="3">
        <f>IF(Inputs!$B$27&lt;&gt;"Ready","PENDING INPUTS",MAX(0,(AY28+AZ28+BA28)-BE28))</f>
        <v>0</v>
      </c>
      <c r="BG28" s="3">
        <f>IF(Inputs!$B$27&lt;&gt;"Ready","PENDING INPUTS",BN27)</f>
        <v>0</v>
      </c>
      <c r="BH28" s="3">
        <f>IF(Inputs!$B$27&lt;&gt;"Ready","PENDING INPUTS",IF(A28&lt;=Inputs!$B$6,ROUND(BG28*Inputs!C20/12,2),0))</f>
        <v>0</v>
      </c>
      <c r="BI28" s="3">
        <f>IF(Inputs!$B$27&lt;&gt;"Ready","PENDING INPUTS",IF(AND(A28&lt;=Inputs!$B$6,BG28&gt;0),Inputs!G20,0))</f>
        <v>0</v>
      </c>
      <c r="BJ28" s="3">
        <f>IF(Inputs!$B$27&lt;&gt;"Ready","PENDING INPUTS",IF(A28&gt;Inputs!$B$6,0,MIN((BG28+BH28+BI28),IF(Inputs!H20=1,Inputs!D20,MAX(Inputs!F20,ROUND(BG28*Inputs!E20+BH28+BI28,2))))))</f>
        <v>0</v>
      </c>
      <c r="BK28">
        <f>IF(Inputs!$B$27&lt;&gt;"Ready","PENDING INPUTS",IF(BG28&lt;=0,99,1+IF(AND(K28&gt;0,OR(K28&lt;BG28,AND(K28=BG28,0&lt;6))),1,0)+IF(AND(S28&gt;0,OR(S28&lt;BG28,AND(S28=BG28,1&lt;6))),1,0)+IF(AND(AA28&gt;0,OR(AA28&lt;BG28,AND(AA28=BG28,2&lt;6))),1,0)+IF(AND(AI28&gt;0,OR(AI28&lt;BG28,AND(AI28=BG28,3&lt;6))),1,0)+IF(AND(AQ28&gt;0,OR(AQ28&lt;BG28,AND(AQ28=BG28,4&lt;6))),1,0)+IF(AND(AY28&gt;0,OR(AY28&lt;BG28,AND(AY28=BG28,5&lt;6))),1,0)+IF(AND(BO28&gt;0,OR(BO28&lt;BG28,AND(BO28=BG28,7&lt;6))),1,0)+IF(AND(BW28&gt;0,OR(BW28&lt;BG28,AND(BW28=BG28,8&lt;6))),1,0)+IF(AND(CE28&gt;0,OR(CE28&lt;BG28,AND(CE28=BG28,9&lt;6))),1,0)))</f>
        <v>99</v>
      </c>
      <c r="BL28" s="3">
        <f>IF(Inputs!$B$27&lt;&gt;"Ready","PENDING INPUTS",IF(A28&gt;Inputs!$B$6,0,MIN(MAX(0,(BG28+BH28+BI28)-BJ28),MAX(0,C28-D28-(IF(O28&lt;BK28,K28+L28+M28-N28,0)+IF(W28&lt;BK28,S28+T28+U28-V28,0)+IF(AE28&lt;BK28,AA28+AB28+AC28-AD28,0)+IF(AM28&lt;BK28,AI28+AJ28+AK28-AL28,0)+IF(AU28&lt;BK28,AQ28+AR28+AS28-AT28,0)+IF(BC28&lt;BK28,AY28+AZ28+BA28-BB28,0)+IF(BK28&lt;BK28,BG28+BH28+BI28-BJ28,0)+IF(BS28&lt;BK28,BO28+BP28+BQ28-BR28,0)+IF(CA28&lt;BK28,BW28+BX28+BY28-BZ28,0)+IF(CI28&lt;BK28,CE28+CF28+CG28-CH28,0))))))</f>
        <v>0</v>
      </c>
      <c r="BM28" s="3">
        <f>IF(Inputs!$B$27&lt;&gt;"Ready","PENDING INPUTS",MIN((BG28+BH28+BI28),IF(D28&gt;C28,IF(D28=0,0,BJ28*C28/D28),BJ28+BL28)))</f>
        <v>0</v>
      </c>
      <c r="BN28" s="3">
        <f>IF(Inputs!$B$27&lt;&gt;"Ready","PENDING INPUTS",MAX(0,(BG28+BH28+BI28)-BM28))</f>
        <v>0</v>
      </c>
      <c r="BO28" s="3">
        <f>IF(Inputs!$B$27&lt;&gt;"Ready","PENDING INPUTS",BV27)</f>
        <v>0</v>
      </c>
      <c r="BP28" s="3">
        <f>IF(Inputs!$B$27&lt;&gt;"Ready","PENDING INPUTS",IF(A28&lt;=Inputs!$B$6,ROUND(BO28*Inputs!C21/12,2),0))</f>
        <v>0</v>
      </c>
      <c r="BQ28" s="3">
        <f>IF(Inputs!$B$27&lt;&gt;"Ready","PENDING INPUTS",IF(AND(A28&lt;=Inputs!$B$6,BO28&gt;0),Inputs!G21,0))</f>
        <v>0</v>
      </c>
      <c r="BR28" s="3">
        <f>IF(Inputs!$B$27&lt;&gt;"Ready","PENDING INPUTS",IF(A28&gt;Inputs!$B$6,0,MIN((BO28+BP28+BQ28),IF(Inputs!H21=1,Inputs!D21,MAX(Inputs!F21,ROUND(BO28*Inputs!E21+BP28+BQ28,2))))))</f>
        <v>0</v>
      </c>
      <c r="BS28">
        <f>IF(Inputs!$B$27&lt;&gt;"Ready","PENDING INPUTS",IF(BO28&lt;=0,99,1+IF(AND(K28&gt;0,OR(K28&lt;BO28,AND(K28=BO28,0&lt;7))),1,0)+IF(AND(S28&gt;0,OR(S28&lt;BO28,AND(S28=BO28,1&lt;7))),1,0)+IF(AND(AA28&gt;0,OR(AA28&lt;BO28,AND(AA28=BO28,2&lt;7))),1,0)+IF(AND(AI28&gt;0,OR(AI28&lt;BO28,AND(AI28=BO28,3&lt;7))),1,0)+IF(AND(AQ28&gt;0,OR(AQ28&lt;BO28,AND(AQ28=BO28,4&lt;7))),1,0)+IF(AND(AY28&gt;0,OR(AY28&lt;BO28,AND(AY28=BO28,5&lt;7))),1,0)+IF(AND(BG28&gt;0,OR(BG28&lt;BO28,AND(BG28=BO28,6&lt;7))),1,0)+IF(AND(BW28&gt;0,OR(BW28&lt;BO28,AND(BW28=BO28,8&lt;7))),1,0)+IF(AND(CE28&gt;0,OR(CE28&lt;BO28,AND(CE28=BO28,9&lt;7))),1,0)))</f>
        <v>99</v>
      </c>
      <c r="BT28" s="3">
        <f>IF(Inputs!$B$27&lt;&gt;"Ready","PENDING INPUTS",IF(A28&gt;Inputs!$B$6,0,MIN(MAX(0,(BO28+BP28+BQ28)-BR28),MAX(0,C28-D28-(IF(O28&lt;BS28,K28+L28+M28-N28,0)+IF(W28&lt;BS28,S28+T28+U28-V28,0)+IF(AE28&lt;BS28,AA28+AB28+AC28-AD28,0)+IF(AM28&lt;BS28,AI28+AJ28+AK28-AL28,0)+IF(AU28&lt;BS28,AQ28+AR28+AS28-AT28,0)+IF(BC28&lt;BS28,AY28+AZ28+BA28-BB28,0)+IF(BK28&lt;BS28,BG28+BH28+BI28-BJ28,0)+IF(BS28&lt;BS28,BO28+BP28+BQ28-BR28,0)+IF(CA28&lt;BS28,BW28+BX28+BY28-BZ28,0)+IF(CI28&lt;BS28,CE28+CF28+CG28-CH28,0))))))</f>
        <v>0</v>
      </c>
      <c r="BU28" s="3">
        <f>IF(Inputs!$B$27&lt;&gt;"Ready","PENDING INPUTS",MIN((BO28+BP28+BQ28),IF(D28&gt;C28,IF(D28=0,0,BR28*C28/D28),BR28+BT28)))</f>
        <v>0</v>
      </c>
      <c r="BV28" s="3">
        <f>IF(Inputs!$B$27&lt;&gt;"Ready","PENDING INPUTS",MAX(0,(BO28+BP28+BQ28)-BU28))</f>
        <v>0</v>
      </c>
      <c r="BW28" s="3">
        <f>IF(Inputs!$B$27&lt;&gt;"Ready","PENDING INPUTS",CD27)</f>
        <v>0</v>
      </c>
      <c r="BX28" s="3">
        <f>IF(Inputs!$B$27&lt;&gt;"Ready","PENDING INPUTS",IF(A28&lt;=Inputs!$B$6,ROUND(BW28*Inputs!C22/12,2),0))</f>
        <v>0</v>
      </c>
      <c r="BY28" s="3">
        <f>IF(Inputs!$B$27&lt;&gt;"Ready","PENDING INPUTS",IF(AND(A28&lt;=Inputs!$B$6,BW28&gt;0),Inputs!G22,0))</f>
        <v>0</v>
      </c>
      <c r="BZ28" s="3">
        <f>IF(Inputs!$B$27&lt;&gt;"Ready","PENDING INPUTS",IF(A28&gt;Inputs!$B$6,0,MIN((BW28+BX28+BY28),IF(Inputs!H22=1,Inputs!D22,MAX(Inputs!F22,ROUND(BW28*Inputs!E22+BX28+BY28,2))))))</f>
        <v>0</v>
      </c>
      <c r="CA28">
        <f>IF(Inputs!$B$27&lt;&gt;"Ready","PENDING INPUTS",IF(BW28&lt;=0,99,1+IF(AND(K28&gt;0,OR(K28&lt;BW28,AND(K28=BW28,0&lt;8))),1,0)+IF(AND(S28&gt;0,OR(S28&lt;BW28,AND(S28=BW28,1&lt;8))),1,0)+IF(AND(AA28&gt;0,OR(AA28&lt;BW28,AND(AA28=BW28,2&lt;8))),1,0)+IF(AND(AI28&gt;0,OR(AI28&lt;BW28,AND(AI28=BW28,3&lt;8))),1,0)+IF(AND(AQ28&gt;0,OR(AQ28&lt;BW28,AND(AQ28=BW28,4&lt;8))),1,0)+IF(AND(AY28&gt;0,OR(AY28&lt;BW28,AND(AY28=BW28,5&lt;8))),1,0)+IF(AND(BG28&gt;0,OR(BG28&lt;BW28,AND(BG28=BW28,6&lt;8))),1,0)+IF(AND(BO28&gt;0,OR(BO28&lt;BW28,AND(BO28=BW28,7&lt;8))),1,0)+IF(AND(CE28&gt;0,OR(CE28&lt;BW28,AND(CE28=BW28,9&lt;8))),1,0)))</f>
        <v>99</v>
      </c>
      <c r="CB28" s="3">
        <f>IF(Inputs!$B$27&lt;&gt;"Ready","PENDING INPUTS",IF(A28&gt;Inputs!$B$6,0,MIN(MAX(0,(BW28+BX28+BY28)-BZ28),MAX(0,C28-D28-(IF(O28&lt;CA28,K28+L28+M28-N28,0)+IF(W28&lt;CA28,S28+T28+U28-V28,0)+IF(AE28&lt;CA28,AA28+AB28+AC28-AD28,0)+IF(AM28&lt;CA28,AI28+AJ28+AK28-AL28,0)+IF(AU28&lt;CA28,AQ28+AR28+AS28-AT28,0)+IF(BC28&lt;CA28,AY28+AZ28+BA28-BB28,0)+IF(BK28&lt;CA28,BG28+BH28+BI28-BJ28,0)+IF(BS28&lt;CA28,BO28+BP28+BQ28-BR28,0)+IF(CA28&lt;CA28,BW28+BX28+BY28-BZ28,0)+IF(CI28&lt;CA28,CE28+CF28+CG28-CH28,0))))))</f>
        <v>0</v>
      </c>
      <c r="CC28" s="3">
        <f>IF(Inputs!$B$27&lt;&gt;"Ready","PENDING INPUTS",MIN((BW28+BX28+BY28),IF(D28&gt;C28,IF(D28=0,0,BZ28*C28/D28),BZ28+CB28)))</f>
        <v>0</v>
      </c>
      <c r="CD28" s="3">
        <f>IF(Inputs!$B$27&lt;&gt;"Ready","PENDING INPUTS",MAX(0,(BW28+BX28+BY28)-CC28))</f>
        <v>0</v>
      </c>
      <c r="CE28" s="3">
        <f>IF(Inputs!$B$27&lt;&gt;"Ready","PENDING INPUTS",CL27)</f>
        <v>0</v>
      </c>
      <c r="CF28" s="3">
        <f>IF(Inputs!$B$27&lt;&gt;"Ready","PENDING INPUTS",IF(A28&lt;=Inputs!$B$6,ROUND(CE28*Inputs!C23/12,2),0))</f>
        <v>0</v>
      </c>
      <c r="CG28" s="3">
        <f>IF(Inputs!$B$27&lt;&gt;"Ready","PENDING INPUTS",IF(AND(A28&lt;=Inputs!$B$6,CE28&gt;0),Inputs!G23,0))</f>
        <v>0</v>
      </c>
      <c r="CH28" s="3">
        <f>IF(Inputs!$B$27&lt;&gt;"Ready","PENDING INPUTS",IF(A28&gt;Inputs!$B$6,0,MIN((CE28+CF28+CG28),IF(Inputs!H23=1,Inputs!D23,MAX(Inputs!F23,ROUND(CE28*Inputs!E23+CF28+CG28,2))))))</f>
        <v>0</v>
      </c>
      <c r="CI28">
        <f>IF(Inputs!$B$27&lt;&gt;"Ready","PENDING INPUTS",IF(CE28&lt;=0,99,1+IF(AND(K28&gt;0,OR(K28&lt;CE28,AND(K28=CE28,0&lt;9))),1,0)+IF(AND(S28&gt;0,OR(S28&lt;CE28,AND(S28=CE28,1&lt;9))),1,0)+IF(AND(AA28&gt;0,OR(AA28&lt;CE28,AND(AA28=CE28,2&lt;9))),1,0)+IF(AND(AI28&gt;0,OR(AI28&lt;CE28,AND(AI28=CE28,3&lt;9))),1,0)+IF(AND(AQ28&gt;0,OR(AQ28&lt;CE28,AND(AQ28=CE28,4&lt;9))),1,0)+IF(AND(AY28&gt;0,OR(AY28&lt;CE28,AND(AY28=CE28,5&lt;9))),1,0)+IF(AND(BG28&gt;0,OR(BG28&lt;CE28,AND(BG28=CE28,6&lt;9))),1,0)+IF(AND(BO28&gt;0,OR(BO28&lt;CE28,AND(BO28=CE28,7&lt;9))),1,0)+IF(AND(BW28&gt;0,OR(BW28&lt;CE28,AND(BW28=CE28,8&lt;9))),1,0)))</f>
        <v>99</v>
      </c>
      <c r="CJ28" s="3">
        <f>IF(Inputs!$B$27&lt;&gt;"Ready","PENDING INPUTS",IF(A28&gt;Inputs!$B$6,0,MIN(MAX(0,(CE28+CF28+CG28)-CH28),MAX(0,C28-D28-(IF(O28&lt;CI28,K28+L28+M28-N28,0)+IF(W28&lt;CI28,S28+T28+U28-V28,0)+IF(AE28&lt;CI28,AA28+AB28+AC28-AD28,0)+IF(AM28&lt;CI28,AI28+AJ28+AK28-AL28,0)+IF(AU28&lt;CI28,AQ28+AR28+AS28-AT28,0)+IF(BC28&lt;CI28,AY28+AZ28+BA28-BB28,0)+IF(BK28&lt;CI28,BG28+BH28+BI28-BJ28,0)+IF(BS28&lt;CI28,BO28+BP28+BQ28-BR28,0)+IF(CA28&lt;CI28,BW28+BX28+BY28-BZ28,0)+IF(CI28&lt;CI28,CE28+CF28+CG28-CH28,0))))))</f>
        <v>0</v>
      </c>
      <c r="CK28" s="3">
        <f>IF(Inputs!$B$27&lt;&gt;"Ready","PENDING INPUTS",MIN((CE28+CF28+CG28),IF(D28&gt;C28,IF(D28=0,0,CH28*C28/D28),CH28+CJ28)))</f>
        <v>0</v>
      </c>
      <c r="CL28" s="3">
        <f>IF(Inputs!$B$27&lt;&gt;"Ready","PENDING INPUTS",MAX(0,(CE28+CF28+CG28)-CK28))</f>
        <v>0</v>
      </c>
    </row>
    <row r="29" spans="1:90" ht="27.95" customHeight="1" x14ac:dyDescent="0.25">
      <c r="A29">
        <v>25</v>
      </c>
      <c r="B29" s="13">
        <f>IF(Inputs!$B$27&lt;&gt;"Ready","PENDING INPUTS",EDATE(Inputs!$B$5,A29-1))</f>
        <v>47027</v>
      </c>
      <c r="C29" s="3">
        <f>IF(Inputs!$B$27&lt;&gt;"Ready","PENDING INPUTS",IF(A29&lt;=Inputs!$B$6,MAX(0,Inputs!$B$4+IF(A29=Inputs!$B$7,Inputs!$B$8,0)+IF(A29=Inputs!$B$9,Inputs!$B$10,0)),0))</f>
        <v>0</v>
      </c>
      <c r="D29" s="3">
        <f>IF(Inputs!$B$27&lt;&gt;"Ready","PENDING INPUTS",SUM(N29,V29,AD29,AL29,AT29,BB29,BJ29,BR29,BZ29,CH29))</f>
        <v>0</v>
      </c>
      <c r="E29" s="3">
        <f>IF(Inputs!$B$27&lt;&gt;"Ready","PENDING INPUTS",MAX(0,D29-C29))</f>
        <v>0</v>
      </c>
      <c r="F29" s="3">
        <f>IF(Inputs!$B$27&lt;&gt;"Ready","PENDING INPUTS",SUM(Q29,Y29,AG29,AO29,AW29,BE29,BM29,BU29,CC29,CK29))</f>
        <v>0</v>
      </c>
      <c r="G29" s="3">
        <f>IF(Inputs!$B$27&lt;&gt;"Ready","PENDING INPUTS",SUM(L29,T29,AB29,AJ29,AR29,AZ29,BH29,BP29,BX29,CF29))</f>
        <v>0</v>
      </c>
      <c r="H29" s="3">
        <f>IF(Inputs!$B$27&lt;&gt;"Ready","PENDING INPUTS",SUM(M29,U29,AC29,AK29,AS29,BA29,BI29,BQ29,BY29,CG29))</f>
        <v>0</v>
      </c>
      <c r="I29" s="3">
        <f>IF(Inputs!$B$27&lt;&gt;"Ready","PENDING INPUTS",SUM(R29,Z29,AH29,AP29,AX29,BF29,BN29,BV29,CD29,CL29))</f>
        <v>0</v>
      </c>
      <c r="J29" t="str">
        <f>IF(Inputs!$B$27&lt;&gt;"Ready","PENDING INPUTS",IF(A29&gt;Inputs!$B$6,"Beyond horizon",IF(E29&gt;0.005,"MINIMUM SHORTFALL",IF(I29&lt;0.005,"Paid off","In progress"))))</f>
        <v>Paid off</v>
      </c>
      <c r="K29" s="3">
        <f>IF(Inputs!$B$27&lt;&gt;"Ready","PENDING INPUTS",R28)</f>
        <v>0</v>
      </c>
      <c r="L29" s="3">
        <f>IF(Inputs!$B$27&lt;&gt;"Ready","PENDING INPUTS",IF(A29&lt;=Inputs!$B$6,ROUND(K29*Inputs!C14/12,2),0))</f>
        <v>0</v>
      </c>
      <c r="M29" s="3">
        <f>IF(Inputs!$B$27&lt;&gt;"Ready","PENDING INPUTS",IF(AND(A29&lt;=Inputs!$B$6,K29&gt;0),Inputs!G14,0))</f>
        <v>0</v>
      </c>
      <c r="N29" s="3">
        <f>IF(Inputs!$B$27&lt;&gt;"Ready","PENDING INPUTS",IF(A29&gt;Inputs!$B$6,0,MIN((K29+L29+M29),IF(Inputs!H14=1,Inputs!D14,MAX(Inputs!F14,ROUND(K29*Inputs!E14+L29+M29,2))))))</f>
        <v>0</v>
      </c>
      <c r="O29">
        <f>IF(Inputs!$B$27&lt;&gt;"Ready","PENDING INPUTS",IF(K29&lt;=0,99,1+IF(AND(S29&gt;0,OR(S29&lt;K29,AND(S29=K29,1&lt;0))),1,0)+IF(AND(AA29&gt;0,OR(AA29&lt;K29,AND(AA29=K29,2&lt;0))),1,0)+IF(AND(AI29&gt;0,OR(AI29&lt;K29,AND(AI29=K29,3&lt;0))),1,0)+IF(AND(AQ29&gt;0,OR(AQ29&lt;K29,AND(AQ29=K29,4&lt;0))),1,0)+IF(AND(AY29&gt;0,OR(AY29&lt;K29,AND(AY29=K29,5&lt;0))),1,0)+IF(AND(BG29&gt;0,OR(BG29&lt;K29,AND(BG29=K29,6&lt;0))),1,0)+IF(AND(BO29&gt;0,OR(BO29&lt;K29,AND(BO29=K29,7&lt;0))),1,0)+IF(AND(BW29&gt;0,OR(BW29&lt;K29,AND(BW29=K29,8&lt;0))),1,0)+IF(AND(CE29&gt;0,OR(CE29&lt;K29,AND(CE29=K29,9&lt;0))),1,0)))</f>
        <v>99</v>
      </c>
      <c r="P29" s="3">
        <f>IF(Inputs!$B$27&lt;&gt;"Ready","PENDING INPUTS",IF(A29&gt;Inputs!$B$6,0,MIN(MAX(0,(K29+L29+M29)-N29),MAX(0,C29-D29-(IF(O29&lt;O29,K29+L29+M29-N29,0)+IF(W29&lt;O29,S29+T29+U29-V29,0)+IF(AE29&lt;O29,AA29+AB29+AC29-AD29,0)+IF(AM29&lt;O29,AI29+AJ29+AK29-AL29,0)+IF(AU29&lt;O29,AQ29+AR29+AS29-AT29,0)+IF(BC29&lt;O29,AY29+AZ29+BA29-BB29,0)+IF(BK29&lt;O29,BG29+BH29+BI29-BJ29,0)+IF(BS29&lt;O29,BO29+BP29+BQ29-BR29,0)+IF(CA29&lt;O29,BW29+BX29+BY29-BZ29,0)+IF(CI29&lt;O29,CE29+CF29+CG29-CH29,0))))))</f>
        <v>0</v>
      </c>
      <c r="Q29" s="3">
        <f>IF(Inputs!$B$27&lt;&gt;"Ready","PENDING INPUTS",MIN((K29+L29+M29),IF(D29&gt;C29,IF(D29=0,0,N29*C29/D29),N29+P29)))</f>
        <v>0</v>
      </c>
      <c r="R29" s="3">
        <f>IF(Inputs!$B$27&lt;&gt;"Ready","PENDING INPUTS",MAX(0,(K29+L29+M29)-Q29))</f>
        <v>0</v>
      </c>
      <c r="S29" s="3">
        <f>IF(Inputs!$B$27&lt;&gt;"Ready","PENDING INPUTS",Z28)</f>
        <v>0</v>
      </c>
      <c r="T29" s="3">
        <f>IF(Inputs!$B$27&lt;&gt;"Ready","PENDING INPUTS",IF(A29&lt;=Inputs!$B$6,ROUND(S29*Inputs!C15/12,2),0))</f>
        <v>0</v>
      </c>
      <c r="U29" s="3">
        <f>IF(Inputs!$B$27&lt;&gt;"Ready","PENDING INPUTS",IF(AND(A29&lt;=Inputs!$B$6,S29&gt;0),Inputs!G15,0))</f>
        <v>0</v>
      </c>
      <c r="V29" s="3">
        <f>IF(Inputs!$B$27&lt;&gt;"Ready","PENDING INPUTS",IF(A29&gt;Inputs!$B$6,0,MIN((S29+T29+U29),IF(Inputs!H15=1,Inputs!D15,MAX(Inputs!F15,ROUND(S29*Inputs!E15+T29+U29,2))))))</f>
        <v>0</v>
      </c>
      <c r="W29">
        <f>IF(Inputs!$B$27&lt;&gt;"Ready","PENDING INPUTS",IF(S29&lt;=0,99,1+IF(AND(K29&gt;0,OR(K29&lt;S29,AND(K29=S29,0&lt;1))),1,0)+IF(AND(AA29&gt;0,OR(AA29&lt;S29,AND(AA29=S29,2&lt;1))),1,0)+IF(AND(AI29&gt;0,OR(AI29&lt;S29,AND(AI29=S29,3&lt;1))),1,0)+IF(AND(AQ29&gt;0,OR(AQ29&lt;S29,AND(AQ29=S29,4&lt;1))),1,0)+IF(AND(AY29&gt;0,OR(AY29&lt;S29,AND(AY29=S29,5&lt;1))),1,0)+IF(AND(BG29&gt;0,OR(BG29&lt;S29,AND(BG29=S29,6&lt;1))),1,0)+IF(AND(BO29&gt;0,OR(BO29&lt;S29,AND(BO29=S29,7&lt;1))),1,0)+IF(AND(BW29&gt;0,OR(BW29&lt;S29,AND(BW29=S29,8&lt;1))),1,0)+IF(AND(CE29&gt;0,OR(CE29&lt;S29,AND(CE29=S29,9&lt;1))),1,0)))</f>
        <v>99</v>
      </c>
      <c r="X29" s="3">
        <f>IF(Inputs!$B$27&lt;&gt;"Ready","PENDING INPUTS",IF(A29&gt;Inputs!$B$6,0,MIN(MAX(0,(S29+T29+U29)-V29),MAX(0,C29-D29-(IF(O29&lt;W29,K29+L29+M29-N29,0)+IF(W29&lt;W29,S29+T29+U29-V29,0)+IF(AE29&lt;W29,AA29+AB29+AC29-AD29,0)+IF(AM29&lt;W29,AI29+AJ29+AK29-AL29,0)+IF(AU29&lt;W29,AQ29+AR29+AS29-AT29,0)+IF(BC29&lt;W29,AY29+AZ29+BA29-BB29,0)+IF(BK29&lt;W29,BG29+BH29+BI29-BJ29,0)+IF(BS29&lt;W29,BO29+BP29+BQ29-BR29,0)+IF(CA29&lt;W29,BW29+BX29+BY29-BZ29,0)+IF(CI29&lt;W29,CE29+CF29+CG29-CH29,0))))))</f>
        <v>0</v>
      </c>
      <c r="Y29" s="3">
        <f>IF(Inputs!$B$27&lt;&gt;"Ready","PENDING INPUTS",MIN((S29+T29+U29),IF(D29&gt;C29,IF(D29=0,0,V29*C29/D29),V29+X29)))</f>
        <v>0</v>
      </c>
      <c r="Z29" s="3">
        <f>IF(Inputs!$B$27&lt;&gt;"Ready","PENDING INPUTS",MAX(0,(S29+T29+U29)-Y29))</f>
        <v>0</v>
      </c>
      <c r="AA29" s="3">
        <f>IF(Inputs!$B$27&lt;&gt;"Ready","PENDING INPUTS",AH28)</f>
        <v>0</v>
      </c>
      <c r="AB29" s="3">
        <f>IF(Inputs!$B$27&lt;&gt;"Ready","PENDING INPUTS",IF(A29&lt;=Inputs!$B$6,ROUND(AA29*Inputs!C16/12,2),0))</f>
        <v>0</v>
      </c>
      <c r="AC29" s="3">
        <f>IF(Inputs!$B$27&lt;&gt;"Ready","PENDING INPUTS",IF(AND(A29&lt;=Inputs!$B$6,AA29&gt;0),Inputs!G16,0))</f>
        <v>0</v>
      </c>
      <c r="AD29" s="3">
        <f>IF(Inputs!$B$27&lt;&gt;"Ready","PENDING INPUTS",IF(A29&gt;Inputs!$B$6,0,MIN((AA29+AB29+AC29),IF(Inputs!H16=1,Inputs!D16,MAX(Inputs!F16,ROUND(AA29*Inputs!E16+AB29+AC29,2))))))</f>
        <v>0</v>
      </c>
      <c r="AE29">
        <f>IF(Inputs!$B$27&lt;&gt;"Ready","PENDING INPUTS",IF(AA29&lt;=0,99,1+IF(AND(K29&gt;0,OR(K29&lt;AA29,AND(K29=AA29,0&lt;2))),1,0)+IF(AND(S29&gt;0,OR(S29&lt;AA29,AND(S29=AA29,1&lt;2))),1,0)+IF(AND(AI29&gt;0,OR(AI29&lt;AA29,AND(AI29=AA29,3&lt;2))),1,0)+IF(AND(AQ29&gt;0,OR(AQ29&lt;AA29,AND(AQ29=AA29,4&lt;2))),1,0)+IF(AND(AY29&gt;0,OR(AY29&lt;AA29,AND(AY29=AA29,5&lt;2))),1,0)+IF(AND(BG29&gt;0,OR(BG29&lt;AA29,AND(BG29=AA29,6&lt;2))),1,0)+IF(AND(BO29&gt;0,OR(BO29&lt;AA29,AND(BO29=AA29,7&lt;2))),1,0)+IF(AND(BW29&gt;0,OR(BW29&lt;AA29,AND(BW29=AA29,8&lt;2))),1,0)+IF(AND(CE29&gt;0,OR(CE29&lt;AA29,AND(CE29=AA29,9&lt;2))),1,0)))</f>
        <v>99</v>
      </c>
      <c r="AF29" s="3">
        <f>IF(Inputs!$B$27&lt;&gt;"Ready","PENDING INPUTS",IF(A29&gt;Inputs!$B$6,0,MIN(MAX(0,(AA29+AB29+AC29)-AD29),MAX(0,C29-D29-(IF(O29&lt;AE29,K29+L29+M29-N29,0)+IF(W29&lt;AE29,S29+T29+U29-V29,0)+IF(AE29&lt;AE29,AA29+AB29+AC29-AD29,0)+IF(AM29&lt;AE29,AI29+AJ29+AK29-AL29,0)+IF(AU29&lt;AE29,AQ29+AR29+AS29-AT29,0)+IF(BC29&lt;AE29,AY29+AZ29+BA29-BB29,0)+IF(BK29&lt;AE29,BG29+BH29+BI29-BJ29,0)+IF(BS29&lt;AE29,BO29+BP29+BQ29-BR29,0)+IF(CA29&lt;AE29,BW29+BX29+BY29-BZ29,0)+IF(CI29&lt;AE29,CE29+CF29+CG29-CH29,0))))))</f>
        <v>0</v>
      </c>
      <c r="AG29" s="3">
        <f>IF(Inputs!$B$27&lt;&gt;"Ready","PENDING INPUTS",MIN((AA29+AB29+AC29),IF(D29&gt;C29,IF(D29=0,0,AD29*C29/D29),AD29+AF29)))</f>
        <v>0</v>
      </c>
      <c r="AH29" s="3">
        <f>IF(Inputs!$B$27&lt;&gt;"Ready","PENDING INPUTS",MAX(0,(AA29+AB29+AC29)-AG29))</f>
        <v>0</v>
      </c>
      <c r="AI29" s="3">
        <f>IF(Inputs!$B$27&lt;&gt;"Ready","PENDING INPUTS",AP28)</f>
        <v>0</v>
      </c>
      <c r="AJ29" s="3">
        <f>IF(Inputs!$B$27&lt;&gt;"Ready","PENDING INPUTS",IF(A29&lt;=Inputs!$B$6,ROUND(AI29*Inputs!C17/12,2),0))</f>
        <v>0</v>
      </c>
      <c r="AK29" s="3">
        <f>IF(Inputs!$B$27&lt;&gt;"Ready","PENDING INPUTS",IF(AND(A29&lt;=Inputs!$B$6,AI29&gt;0),Inputs!G17,0))</f>
        <v>0</v>
      </c>
      <c r="AL29" s="3">
        <f>IF(Inputs!$B$27&lt;&gt;"Ready","PENDING INPUTS",IF(A29&gt;Inputs!$B$6,0,MIN((AI29+AJ29+AK29),IF(Inputs!H17=1,Inputs!D17,MAX(Inputs!F17,ROUND(AI29*Inputs!E17+AJ29+AK29,2))))))</f>
        <v>0</v>
      </c>
      <c r="AM29">
        <f>IF(Inputs!$B$27&lt;&gt;"Ready","PENDING INPUTS",IF(AI29&lt;=0,99,1+IF(AND(K29&gt;0,OR(K29&lt;AI29,AND(K29=AI29,0&lt;3))),1,0)+IF(AND(S29&gt;0,OR(S29&lt;AI29,AND(S29=AI29,1&lt;3))),1,0)+IF(AND(AA29&gt;0,OR(AA29&lt;AI29,AND(AA29=AI29,2&lt;3))),1,0)+IF(AND(AQ29&gt;0,OR(AQ29&lt;AI29,AND(AQ29=AI29,4&lt;3))),1,0)+IF(AND(AY29&gt;0,OR(AY29&lt;AI29,AND(AY29=AI29,5&lt;3))),1,0)+IF(AND(BG29&gt;0,OR(BG29&lt;AI29,AND(BG29=AI29,6&lt;3))),1,0)+IF(AND(BO29&gt;0,OR(BO29&lt;AI29,AND(BO29=AI29,7&lt;3))),1,0)+IF(AND(BW29&gt;0,OR(BW29&lt;AI29,AND(BW29=AI29,8&lt;3))),1,0)+IF(AND(CE29&gt;0,OR(CE29&lt;AI29,AND(CE29=AI29,9&lt;3))),1,0)))</f>
        <v>99</v>
      </c>
      <c r="AN29" s="3">
        <f>IF(Inputs!$B$27&lt;&gt;"Ready","PENDING INPUTS",IF(A29&gt;Inputs!$B$6,0,MIN(MAX(0,(AI29+AJ29+AK29)-AL29),MAX(0,C29-D29-(IF(O29&lt;AM29,K29+L29+M29-N29,0)+IF(W29&lt;AM29,S29+T29+U29-V29,0)+IF(AE29&lt;AM29,AA29+AB29+AC29-AD29,0)+IF(AM29&lt;AM29,AI29+AJ29+AK29-AL29,0)+IF(AU29&lt;AM29,AQ29+AR29+AS29-AT29,0)+IF(BC29&lt;AM29,AY29+AZ29+BA29-BB29,0)+IF(BK29&lt;AM29,BG29+BH29+BI29-BJ29,0)+IF(BS29&lt;AM29,BO29+BP29+BQ29-BR29,0)+IF(CA29&lt;AM29,BW29+BX29+BY29-BZ29,0)+IF(CI29&lt;AM29,CE29+CF29+CG29-CH29,0))))))</f>
        <v>0</v>
      </c>
      <c r="AO29" s="3">
        <f>IF(Inputs!$B$27&lt;&gt;"Ready","PENDING INPUTS",MIN((AI29+AJ29+AK29),IF(D29&gt;C29,IF(D29=0,0,AL29*C29/D29),AL29+AN29)))</f>
        <v>0</v>
      </c>
      <c r="AP29" s="3">
        <f>IF(Inputs!$B$27&lt;&gt;"Ready","PENDING INPUTS",MAX(0,(AI29+AJ29+AK29)-AO29))</f>
        <v>0</v>
      </c>
      <c r="AQ29" s="3">
        <f>IF(Inputs!$B$27&lt;&gt;"Ready","PENDING INPUTS",AX28)</f>
        <v>0</v>
      </c>
      <c r="AR29" s="3">
        <f>IF(Inputs!$B$27&lt;&gt;"Ready","PENDING INPUTS",IF(A29&lt;=Inputs!$B$6,ROUND(AQ29*Inputs!C18/12,2),0))</f>
        <v>0</v>
      </c>
      <c r="AS29" s="3">
        <f>IF(Inputs!$B$27&lt;&gt;"Ready","PENDING INPUTS",IF(AND(A29&lt;=Inputs!$B$6,AQ29&gt;0),Inputs!G18,0))</f>
        <v>0</v>
      </c>
      <c r="AT29" s="3">
        <f>IF(Inputs!$B$27&lt;&gt;"Ready","PENDING INPUTS",IF(A29&gt;Inputs!$B$6,0,MIN((AQ29+AR29+AS29),IF(Inputs!H18=1,Inputs!D18,MAX(Inputs!F18,ROUND(AQ29*Inputs!E18+AR29+AS29,2))))))</f>
        <v>0</v>
      </c>
      <c r="AU29">
        <f>IF(Inputs!$B$27&lt;&gt;"Ready","PENDING INPUTS",IF(AQ29&lt;=0,99,1+IF(AND(K29&gt;0,OR(K29&lt;AQ29,AND(K29=AQ29,0&lt;4))),1,0)+IF(AND(S29&gt;0,OR(S29&lt;AQ29,AND(S29=AQ29,1&lt;4))),1,0)+IF(AND(AA29&gt;0,OR(AA29&lt;AQ29,AND(AA29=AQ29,2&lt;4))),1,0)+IF(AND(AI29&gt;0,OR(AI29&lt;AQ29,AND(AI29=AQ29,3&lt;4))),1,0)+IF(AND(AY29&gt;0,OR(AY29&lt;AQ29,AND(AY29=AQ29,5&lt;4))),1,0)+IF(AND(BG29&gt;0,OR(BG29&lt;AQ29,AND(BG29=AQ29,6&lt;4))),1,0)+IF(AND(BO29&gt;0,OR(BO29&lt;AQ29,AND(BO29=AQ29,7&lt;4))),1,0)+IF(AND(BW29&gt;0,OR(BW29&lt;AQ29,AND(BW29=AQ29,8&lt;4))),1,0)+IF(AND(CE29&gt;0,OR(CE29&lt;AQ29,AND(CE29=AQ29,9&lt;4))),1,0)))</f>
        <v>99</v>
      </c>
      <c r="AV29" s="3">
        <f>IF(Inputs!$B$27&lt;&gt;"Ready","PENDING INPUTS",IF(A29&gt;Inputs!$B$6,0,MIN(MAX(0,(AQ29+AR29+AS29)-AT29),MAX(0,C29-D29-(IF(O29&lt;AU29,K29+L29+M29-N29,0)+IF(W29&lt;AU29,S29+T29+U29-V29,0)+IF(AE29&lt;AU29,AA29+AB29+AC29-AD29,0)+IF(AM29&lt;AU29,AI29+AJ29+AK29-AL29,0)+IF(AU29&lt;AU29,AQ29+AR29+AS29-AT29,0)+IF(BC29&lt;AU29,AY29+AZ29+BA29-BB29,0)+IF(BK29&lt;AU29,BG29+BH29+BI29-BJ29,0)+IF(BS29&lt;AU29,BO29+BP29+BQ29-BR29,0)+IF(CA29&lt;AU29,BW29+BX29+BY29-BZ29,0)+IF(CI29&lt;AU29,CE29+CF29+CG29-CH29,0))))))</f>
        <v>0</v>
      </c>
      <c r="AW29" s="3">
        <f>IF(Inputs!$B$27&lt;&gt;"Ready","PENDING INPUTS",MIN((AQ29+AR29+AS29),IF(D29&gt;C29,IF(D29=0,0,AT29*C29/D29),AT29+AV29)))</f>
        <v>0</v>
      </c>
      <c r="AX29" s="3">
        <f>IF(Inputs!$B$27&lt;&gt;"Ready","PENDING INPUTS",MAX(0,(AQ29+AR29+AS29)-AW29))</f>
        <v>0</v>
      </c>
      <c r="AY29" s="3">
        <f>IF(Inputs!$B$27&lt;&gt;"Ready","PENDING INPUTS",BF28)</f>
        <v>0</v>
      </c>
      <c r="AZ29" s="3">
        <f>IF(Inputs!$B$27&lt;&gt;"Ready","PENDING INPUTS",IF(A29&lt;=Inputs!$B$6,ROUND(AY29*Inputs!C19/12,2),0))</f>
        <v>0</v>
      </c>
      <c r="BA29" s="3">
        <f>IF(Inputs!$B$27&lt;&gt;"Ready","PENDING INPUTS",IF(AND(A29&lt;=Inputs!$B$6,AY29&gt;0),Inputs!G19,0))</f>
        <v>0</v>
      </c>
      <c r="BB29" s="3">
        <f>IF(Inputs!$B$27&lt;&gt;"Ready","PENDING INPUTS",IF(A29&gt;Inputs!$B$6,0,MIN((AY29+AZ29+BA29),IF(Inputs!H19=1,Inputs!D19,MAX(Inputs!F19,ROUND(AY29*Inputs!E19+AZ29+BA29,2))))))</f>
        <v>0</v>
      </c>
      <c r="BC29">
        <f>IF(Inputs!$B$27&lt;&gt;"Ready","PENDING INPUTS",IF(AY29&lt;=0,99,1+IF(AND(K29&gt;0,OR(K29&lt;AY29,AND(K29=AY29,0&lt;5))),1,0)+IF(AND(S29&gt;0,OR(S29&lt;AY29,AND(S29=AY29,1&lt;5))),1,0)+IF(AND(AA29&gt;0,OR(AA29&lt;AY29,AND(AA29=AY29,2&lt;5))),1,0)+IF(AND(AI29&gt;0,OR(AI29&lt;AY29,AND(AI29=AY29,3&lt;5))),1,0)+IF(AND(AQ29&gt;0,OR(AQ29&lt;AY29,AND(AQ29=AY29,4&lt;5))),1,0)+IF(AND(BG29&gt;0,OR(BG29&lt;AY29,AND(BG29=AY29,6&lt;5))),1,0)+IF(AND(BO29&gt;0,OR(BO29&lt;AY29,AND(BO29=AY29,7&lt;5))),1,0)+IF(AND(BW29&gt;0,OR(BW29&lt;AY29,AND(BW29=AY29,8&lt;5))),1,0)+IF(AND(CE29&gt;0,OR(CE29&lt;AY29,AND(CE29=AY29,9&lt;5))),1,0)))</f>
        <v>99</v>
      </c>
      <c r="BD29" s="3">
        <f>IF(Inputs!$B$27&lt;&gt;"Ready","PENDING INPUTS",IF(A29&gt;Inputs!$B$6,0,MIN(MAX(0,(AY29+AZ29+BA29)-BB29),MAX(0,C29-D29-(IF(O29&lt;BC29,K29+L29+M29-N29,0)+IF(W29&lt;BC29,S29+T29+U29-V29,0)+IF(AE29&lt;BC29,AA29+AB29+AC29-AD29,0)+IF(AM29&lt;BC29,AI29+AJ29+AK29-AL29,0)+IF(AU29&lt;BC29,AQ29+AR29+AS29-AT29,0)+IF(BC29&lt;BC29,AY29+AZ29+BA29-BB29,0)+IF(BK29&lt;BC29,BG29+BH29+BI29-BJ29,0)+IF(BS29&lt;BC29,BO29+BP29+BQ29-BR29,0)+IF(CA29&lt;BC29,BW29+BX29+BY29-BZ29,0)+IF(CI29&lt;BC29,CE29+CF29+CG29-CH29,0))))))</f>
        <v>0</v>
      </c>
      <c r="BE29" s="3">
        <f>IF(Inputs!$B$27&lt;&gt;"Ready","PENDING INPUTS",MIN((AY29+AZ29+BA29),IF(D29&gt;C29,IF(D29=0,0,BB29*C29/D29),BB29+BD29)))</f>
        <v>0</v>
      </c>
      <c r="BF29" s="3">
        <f>IF(Inputs!$B$27&lt;&gt;"Ready","PENDING INPUTS",MAX(0,(AY29+AZ29+BA29)-BE29))</f>
        <v>0</v>
      </c>
      <c r="BG29" s="3">
        <f>IF(Inputs!$B$27&lt;&gt;"Ready","PENDING INPUTS",BN28)</f>
        <v>0</v>
      </c>
      <c r="BH29" s="3">
        <f>IF(Inputs!$B$27&lt;&gt;"Ready","PENDING INPUTS",IF(A29&lt;=Inputs!$B$6,ROUND(BG29*Inputs!C20/12,2),0))</f>
        <v>0</v>
      </c>
      <c r="BI29" s="3">
        <f>IF(Inputs!$B$27&lt;&gt;"Ready","PENDING INPUTS",IF(AND(A29&lt;=Inputs!$B$6,BG29&gt;0),Inputs!G20,0))</f>
        <v>0</v>
      </c>
      <c r="BJ29" s="3">
        <f>IF(Inputs!$B$27&lt;&gt;"Ready","PENDING INPUTS",IF(A29&gt;Inputs!$B$6,0,MIN((BG29+BH29+BI29),IF(Inputs!H20=1,Inputs!D20,MAX(Inputs!F20,ROUND(BG29*Inputs!E20+BH29+BI29,2))))))</f>
        <v>0</v>
      </c>
      <c r="BK29">
        <f>IF(Inputs!$B$27&lt;&gt;"Ready","PENDING INPUTS",IF(BG29&lt;=0,99,1+IF(AND(K29&gt;0,OR(K29&lt;BG29,AND(K29=BG29,0&lt;6))),1,0)+IF(AND(S29&gt;0,OR(S29&lt;BG29,AND(S29=BG29,1&lt;6))),1,0)+IF(AND(AA29&gt;0,OR(AA29&lt;BG29,AND(AA29=BG29,2&lt;6))),1,0)+IF(AND(AI29&gt;0,OR(AI29&lt;BG29,AND(AI29=BG29,3&lt;6))),1,0)+IF(AND(AQ29&gt;0,OR(AQ29&lt;BG29,AND(AQ29=BG29,4&lt;6))),1,0)+IF(AND(AY29&gt;0,OR(AY29&lt;BG29,AND(AY29=BG29,5&lt;6))),1,0)+IF(AND(BO29&gt;0,OR(BO29&lt;BG29,AND(BO29=BG29,7&lt;6))),1,0)+IF(AND(BW29&gt;0,OR(BW29&lt;BG29,AND(BW29=BG29,8&lt;6))),1,0)+IF(AND(CE29&gt;0,OR(CE29&lt;BG29,AND(CE29=BG29,9&lt;6))),1,0)))</f>
        <v>99</v>
      </c>
      <c r="BL29" s="3">
        <f>IF(Inputs!$B$27&lt;&gt;"Ready","PENDING INPUTS",IF(A29&gt;Inputs!$B$6,0,MIN(MAX(0,(BG29+BH29+BI29)-BJ29),MAX(0,C29-D29-(IF(O29&lt;BK29,K29+L29+M29-N29,0)+IF(W29&lt;BK29,S29+T29+U29-V29,0)+IF(AE29&lt;BK29,AA29+AB29+AC29-AD29,0)+IF(AM29&lt;BK29,AI29+AJ29+AK29-AL29,0)+IF(AU29&lt;BK29,AQ29+AR29+AS29-AT29,0)+IF(BC29&lt;BK29,AY29+AZ29+BA29-BB29,0)+IF(BK29&lt;BK29,BG29+BH29+BI29-BJ29,0)+IF(BS29&lt;BK29,BO29+BP29+BQ29-BR29,0)+IF(CA29&lt;BK29,BW29+BX29+BY29-BZ29,0)+IF(CI29&lt;BK29,CE29+CF29+CG29-CH29,0))))))</f>
        <v>0</v>
      </c>
      <c r="BM29" s="3">
        <f>IF(Inputs!$B$27&lt;&gt;"Ready","PENDING INPUTS",MIN((BG29+BH29+BI29),IF(D29&gt;C29,IF(D29=0,0,BJ29*C29/D29),BJ29+BL29)))</f>
        <v>0</v>
      </c>
      <c r="BN29" s="3">
        <f>IF(Inputs!$B$27&lt;&gt;"Ready","PENDING INPUTS",MAX(0,(BG29+BH29+BI29)-BM29))</f>
        <v>0</v>
      </c>
      <c r="BO29" s="3">
        <f>IF(Inputs!$B$27&lt;&gt;"Ready","PENDING INPUTS",BV28)</f>
        <v>0</v>
      </c>
      <c r="BP29" s="3">
        <f>IF(Inputs!$B$27&lt;&gt;"Ready","PENDING INPUTS",IF(A29&lt;=Inputs!$B$6,ROUND(BO29*Inputs!C21/12,2),0))</f>
        <v>0</v>
      </c>
      <c r="BQ29" s="3">
        <f>IF(Inputs!$B$27&lt;&gt;"Ready","PENDING INPUTS",IF(AND(A29&lt;=Inputs!$B$6,BO29&gt;0),Inputs!G21,0))</f>
        <v>0</v>
      </c>
      <c r="BR29" s="3">
        <f>IF(Inputs!$B$27&lt;&gt;"Ready","PENDING INPUTS",IF(A29&gt;Inputs!$B$6,0,MIN((BO29+BP29+BQ29),IF(Inputs!H21=1,Inputs!D21,MAX(Inputs!F21,ROUND(BO29*Inputs!E21+BP29+BQ29,2))))))</f>
        <v>0</v>
      </c>
      <c r="BS29">
        <f>IF(Inputs!$B$27&lt;&gt;"Ready","PENDING INPUTS",IF(BO29&lt;=0,99,1+IF(AND(K29&gt;0,OR(K29&lt;BO29,AND(K29=BO29,0&lt;7))),1,0)+IF(AND(S29&gt;0,OR(S29&lt;BO29,AND(S29=BO29,1&lt;7))),1,0)+IF(AND(AA29&gt;0,OR(AA29&lt;BO29,AND(AA29=BO29,2&lt;7))),1,0)+IF(AND(AI29&gt;0,OR(AI29&lt;BO29,AND(AI29=BO29,3&lt;7))),1,0)+IF(AND(AQ29&gt;0,OR(AQ29&lt;BO29,AND(AQ29=BO29,4&lt;7))),1,0)+IF(AND(AY29&gt;0,OR(AY29&lt;BO29,AND(AY29=BO29,5&lt;7))),1,0)+IF(AND(BG29&gt;0,OR(BG29&lt;BO29,AND(BG29=BO29,6&lt;7))),1,0)+IF(AND(BW29&gt;0,OR(BW29&lt;BO29,AND(BW29=BO29,8&lt;7))),1,0)+IF(AND(CE29&gt;0,OR(CE29&lt;BO29,AND(CE29=BO29,9&lt;7))),1,0)))</f>
        <v>99</v>
      </c>
      <c r="BT29" s="3">
        <f>IF(Inputs!$B$27&lt;&gt;"Ready","PENDING INPUTS",IF(A29&gt;Inputs!$B$6,0,MIN(MAX(0,(BO29+BP29+BQ29)-BR29),MAX(0,C29-D29-(IF(O29&lt;BS29,K29+L29+M29-N29,0)+IF(W29&lt;BS29,S29+T29+U29-V29,0)+IF(AE29&lt;BS29,AA29+AB29+AC29-AD29,0)+IF(AM29&lt;BS29,AI29+AJ29+AK29-AL29,0)+IF(AU29&lt;BS29,AQ29+AR29+AS29-AT29,0)+IF(BC29&lt;BS29,AY29+AZ29+BA29-BB29,0)+IF(BK29&lt;BS29,BG29+BH29+BI29-BJ29,0)+IF(BS29&lt;BS29,BO29+BP29+BQ29-BR29,0)+IF(CA29&lt;BS29,BW29+BX29+BY29-BZ29,0)+IF(CI29&lt;BS29,CE29+CF29+CG29-CH29,0))))))</f>
        <v>0</v>
      </c>
      <c r="BU29" s="3">
        <f>IF(Inputs!$B$27&lt;&gt;"Ready","PENDING INPUTS",MIN((BO29+BP29+BQ29),IF(D29&gt;C29,IF(D29=0,0,BR29*C29/D29),BR29+BT29)))</f>
        <v>0</v>
      </c>
      <c r="BV29" s="3">
        <f>IF(Inputs!$B$27&lt;&gt;"Ready","PENDING INPUTS",MAX(0,(BO29+BP29+BQ29)-BU29))</f>
        <v>0</v>
      </c>
      <c r="BW29" s="3">
        <f>IF(Inputs!$B$27&lt;&gt;"Ready","PENDING INPUTS",CD28)</f>
        <v>0</v>
      </c>
      <c r="BX29" s="3">
        <f>IF(Inputs!$B$27&lt;&gt;"Ready","PENDING INPUTS",IF(A29&lt;=Inputs!$B$6,ROUND(BW29*Inputs!C22/12,2),0))</f>
        <v>0</v>
      </c>
      <c r="BY29" s="3">
        <f>IF(Inputs!$B$27&lt;&gt;"Ready","PENDING INPUTS",IF(AND(A29&lt;=Inputs!$B$6,BW29&gt;0),Inputs!G22,0))</f>
        <v>0</v>
      </c>
      <c r="BZ29" s="3">
        <f>IF(Inputs!$B$27&lt;&gt;"Ready","PENDING INPUTS",IF(A29&gt;Inputs!$B$6,0,MIN((BW29+BX29+BY29),IF(Inputs!H22=1,Inputs!D22,MAX(Inputs!F22,ROUND(BW29*Inputs!E22+BX29+BY29,2))))))</f>
        <v>0</v>
      </c>
      <c r="CA29">
        <f>IF(Inputs!$B$27&lt;&gt;"Ready","PENDING INPUTS",IF(BW29&lt;=0,99,1+IF(AND(K29&gt;0,OR(K29&lt;BW29,AND(K29=BW29,0&lt;8))),1,0)+IF(AND(S29&gt;0,OR(S29&lt;BW29,AND(S29=BW29,1&lt;8))),1,0)+IF(AND(AA29&gt;0,OR(AA29&lt;BW29,AND(AA29=BW29,2&lt;8))),1,0)+IF(AND(AI29&gt;0,OR(AI29&lt;BW29,AND(AI29=BW29,3&lt;8))),1,0)+IF(AND(AQ29&gt;0,OR(AQ29&lt;BW29,AND(AQ29=BW29,4&lt;8))),1,0)+IF(AND(AY29&gt;0,OR(AY29&lt;BW29,AND(AY29=BW29,5&lt;8))),1,0)+IF(AND(BG29&gt;0,OR(BG29&lt;BW29,AND(BG29=BW29,6&lt;8))),1,0)+IF(AND(BO29&gt;0,OR(BO29&lt;BW29,AND(BO29=BW29,7&lt;8))),1,0)+IF(AND(CE29&gt;0,OR(CE29&lt;BW29,AND(CE29=BW29,9&lt;8))),1,0)))</f>
        <v>99</v>
      </c>
      <c r="CB29" s="3">
        <f>IF(Inputs!$B$27&lt;&gt;"Ready","PENDING INPUTS",IF(A29&gt;Inputs!$B$6,0,MIN(MAX(0,(BW29+BX29+BY29)-BZ29),MAX(0,C29-D29-(IF(O29&lt;CA29,K29+L29+M29-N29,0)+IF(W29&lt;CA29,S29+T29+U29-V29,0)+IF(AE29&lt;CA29,AA29+AB29+AC29-AD29,0)+IF(AM29&lt;CA29,AI29+AJ29+AK29-AL29,0)+IF(AU29&lt;CA29,AQ29+AR29+AS29-AT29,0)+IF(BC29&lt;CA29,AY29+AZ29+BA29-BB29,0)+IF(BK29&lt;CA29,BG29+BH29+BI29-BJ29,0)+IF(BS29&lt;CA29,BO29+BP29+BQ29-BR29,0)+IF(CA29&lt;CA29,BW29+BX29+BY29-BZ29,0)+IF(CI29&lt;CA29,CE29+CF29+CG29-CH29,0))))))</f>
        <v>0</v>
      </c>
      <c r="CC29" s="3">
        <f>IF(Inputs!$B$27&lt;&gt;"Ready","PENDING INPUTS",MIN((BW29+BX29+BY29),IF(D29&gt;C29,IF(D29=0,0,BZ29*C29/D29),BZ29+CB29)))</f>
        <v>0</v>
      </c>
      <c r="CD29" s="3">
        <f>IF(Inputs!$B$27&lt;&gt;"Ready","PENDING INPUTS",MAX(0,(BW29+BX29+BY29)-CC29))</f>
        <v>0</v>
      </c>
      <c r="CE29" s="3">
        <f>IF(Inputs!$B$27&lt;&gt;"Ready","PENDING INPUTS",CL28)</f>
        <v>0</v>
      </c>
      <c r="CF29" s="3">
        <f>IF(Inputs!$B$27&lt;&gt;"Ready","PENDING INPUTS",IF(A29&lt;=Inputs!$B$6,ROUND(CE29*Inputs!C23/12,2),0))</f>
        <v>0</v>
      </c>
      <c r="CG29" s="3">
        <f>IF(Inputs!$B$27&lt;&gt;"Ready","PENDING INPUTS",IF(AND(A29&lt;=Inputs!$B$6,CE29&gt;0),Inputs!G23,0))</f>
        <v>0</v>
      </c>
      <c r="CH29" s="3">
        <f>IF(Inputs!$B$27&lt;&gt;"Ready","PENDING INPUTS",IF(A29&gt;Inputs!$B$6,0,MIN((CE29+CF29+CG29),IF(Inputs!H23=1,Inputs!D23,MAX(Inputs!F23,ROUND(CE29*Inputs!E23+CF29+CG29,2))))))</f>
        <v>0</v>
      </c>
      <c r="CI29">
        <f>IF(Inputs!$B$27&lt;&gt;"Ready","PENDING INPUTS",IF(CE29&lt;=0,99,1+IF(AND(K29&gt;0,OR(K29&lt;CE29,AND(K29=CE29,0&lt;9))),1,0)+IF(AND(S29&gt;0,OR(S29&lt;CE29,AND(S29=CE29,1&lt;9))),1,0)+IF(AND(AA29&gt;0,OR(AA29&lt;CE29,AND(AA29=CE29,2&lt;9))),1,0)+IF(AND(AI29&gt;0,OR(AI29&lt;CE29,AND(AI29=CE29,3&lt;9))),1,0)+IF(AND(AQ29&gt;0,OR(AQ29&lt;CE29,AND(AQ29=CE29,4&lt;9))),1,0)+IF(AND(AY29&gt;0,OR(AY29&lt;CE29,AND(AY29=CE29,5&lt;9))),1,0)+IF(AND(BG29&gt;0,OR(BG29&lt;CE29,AND(BG29=CE29,6&lt;9))),1,0)+IF(AND(BO29&gt;0,OR(BO29&lt;CE29,AND(BO29=CE29,7&lt;9))),1,0)+IF(AND(BW29&gt;0,OR(BW29&lt;CE29,AND(BW29=CE29,8&lt;9))),1,0)))</f>
        <v>99</v>
      </c>
      <c r="CJ29" s="3">
        <f>IF(Inputs!$B$27&lt;&gt;"Ready","PENDING INPUTS",IF(A29&gt;Inputs!$B$6,0,MIN(MAX(0,(CE29+CF29+CG29)-CH29),MAX(0,C29-D29-(IF(O29&lt;CI29,K29+L29+M29-N29,0)+IF(W29&lt;CI29,S29+T29+U29-V29,0)+IF(AE29&lt;CI29,AA29+AB29+AC29-AD29,0)+IF(AM29&lt;CI29,AI29+AJ29+AK29-AL29,0)+IF(AU29&lt;CI29,AQ29+AR29+AS29-AT29,0)+IF(BC29&lt;CI29,AY29+AZ29+BA29-BB29,0)+IF(BK29&lt;CI29,BG29+BH29+BI29-BJ29,0)+IF(BS29&lt;CI29,BO29+BP29+BQ29-BR29,0)+IF(CA29&lt;CI29,BW29+BX29+BY29-BZ29,0)+IF(CI29&lt;CI29,CE29+CF29+CG29-CH29,0))))))</f>
        <v>0</v>
      </c>
      <c r="CK29" s="3">
        <f>IF(Inputs!$B$27&lt;&gt;"Ready","PENDING INPUTS",MIN((CE29+CF29+CG29),IF(D29&gt;C29,IF(D29=0,0,CH29*C29/D29),CH29+CJ29)))</f>
        <v>0</v>
      </c>
      <c r="CL29" s="3">
        <f>IF(Inputs!$B$27&lt;&gt;"Ready","PENDING INPUTS",MAX(0,(CE29+CF29+CG29)-CK29))</f>
        <v>0</v>
      </c>
    </row>
    <row r="30" spans="1:90" ht="27.95" customHeight="1" x14ac:dyDescent="0.25">
      <c r="A30">
        <v>26</v>
      </c>
      <c r="B30" s="13">
        <f>IF(Inputs!$B$27&lt;&gt;"Ready","PENDING INPUTS",EDATE(Inputs!$B$5,A30-1))</f>
        <v>47058</v>
      </c>
      <c r="C30" s="3">
        <f>IF(Inputs!$B$27&lt;&gt;"Ready","PENDING INPUTS",IF(A30&lt;=Inputs!$B$6,MAX(0,Inputs!$B$4+IF(A30=Inputs!$B$7,Inputs!$B$8,0)+IF(A30=Inputs!$B$9,Inputs!$B$10,0)),0))</f>
        <v>0</v>
      </c>
      <c r="D30" s="3">
        <f>IF(Inputs!$B$27&lt;&gt;"Ready","PENDING INPUTS",SUM(N30,V30,AD30,AL30,AT30,BB30,BJ30,BR30,BZ30,CH30))</f>
        <v>0</v>
      </c>
      <c r="E30" s="3">
        <f>IF(Inputs!$B$27&lt;&gt;"Ready","PENDING INPUTS",MAX(0,D30-C30))</f>
        <v>0</v>
      </c>
      <c r="F30" s="3">
        <f>IF(Inputs!$B$27&lt;&gt;"Ready","PENDING INPUTS",SUM(Q30,Y30,AG30,AO30,AW30,BE30,BM30,BU30,CC30,CK30))</f>
        <v>0</v>
      </c>
      <c r="G30" s="3">
        <f>IF(Inputs!$B$27&lt;&gt;"Ready","PENDING INPUTS",SUM(L30,T30,AB30,AJ30,AR30,AZ30,BH30,BP30,BX30,CF30))</f>
        <v>0</v>
      </c>
      <c r="H30" s="3">
        <f>IF(Inputs!$B$27&lt;&gt;"Ready","PENDING INPUTS",SUM(M30,U30,AC30,AK30,AS30,BA30,BI30,BQ30,BY30,CG30))</f>
        <v>0</v>
      </c>
      <c r="I30" s="3">
        <f>IF(Inputs!$B$27&lt;&gt;"Ready","PENDING INPUTS",SUM(R30,Z30,AH30,AP30,AX30,BF30,BN30,BV30,CD30,CL30))</f>
        <v>0</v>
      </c>
      <c r="J30" t="str">
        <f>IF(Inputs!$B$27&lt;&gt;"Ready","PENDING INPUTS",IF(A30&gt;Inputs!$B$6,"Beyond horizon",IF(E30&gt;0.005,"MINIMUM SHORTFALL",IF(I30&lt;0.005,"Paid off","In progress"))))</f>
        <v>Paid off</v>
      </c>
      <c r="K30" s="3">
        <f>IF(Inputs!$B$27&lt;&gt;"Ready","PENDING INPUTS",R29)</f>
        <v>0</v>
      </c>
      <c r="L30" s="3">
        <f>IF(Inputs!$B$27&lt;&gt;"Ready","PENDING INPUTS",IF(A30&lt;=Inputs!$B$6,ROUND(K30*Inputs!C14/12,2),0))</f>
        <v>0</v>
      </c>
      <c r="M30" s="3">
        <f>IF(Inputs!$B$27&lt;&gt;"Ready","PENDING INPUTS",IF(AND(A30&lt;=Inputs!$B$6,K30&gt;0),Inputs!G14,0))</f>
        <v>0</v>
      </c>
      <c r="N30" s="3">
        <f>IF(Inputs!$B$27&lt;&gt;"Ready","PENDING INPUTS",IF(A30&gt;Inputs!$B$6,0,MIN((K30+L30+M30),IF(Inputs!H14=1,Inputs!D14,MAX(Inputs!F14,ROUND(K30*Inputs!E14+L30+M30,2))))))</f>
        <v>0</v>
      </c>
      <c r="O30">
        <f>IF(Inputs!$B$27&lt;&gt;"Ready","PENDING INPUTS",IF(K30&lt;=0,99,1+IF(AND(S30&gt;0,OR(S30&lt;K30,AND(S30=K30,1&lt;0))),1,0)+IF(AND(AA30&gt;0,OR(AA30&lt;K30,AND(AA30=K30,2&lt;0))),1,0)+IF(AND(AI30&gt;0,OR(AI30&lt;K30,AND(AI30=K30,3&lt;0))),1,0)+IF(AND(AQ30&gt;0,OR(AQ30&lt;K30,AND(AQ30=K30,4&lt;0))),1,0)+IF(AND(AY30&gt;0,OR(AY30&lt;K30,AND(AY30=K30,5&lt;0))),1,0)+IF(AND(BG30&gt;0,OR(BG30&lt;K30,AND(BG30=K30,6&lt;0))),1,0)+IF(AND(BO30&gt;0,OR(BO30&lt;K30,AND(BO30=K30,7&lt;0))),1,0)+IF(AND(BW30&gt;0,OR(BW30&lt;K30,AND(BW30=K30,8&lt;0))),1,0)+IF(AND(CE30&gt;0,OR(CE30&lt;K30,AND(CE30=K30,9&lt;0))),1,0)))</f>
        <v>99</v>
      </c>
      <c r="P30" s="3">
        <f>IF(Inputs!$B$27&lt;&gt;"Ready","PENDING INPUTS",IF(A30&gt;Inputs!$B$6,0,MIN(MAX(0,(K30+L30+M30)-N30),MAX(0,C30-D30-(IF(O30&lt;O30,K30+L30+M30-N30,0)+IF(W30&lt;O30,S30+T30+U30-V30,0)+IF(AE30&lt;O30,AA30+AB30+AC30-AD30,0)+IF(AM30&lt;O30,AI30+AJ30+AK30-AL30,0)+IF(AU30&lt;O30,AQ30+AR30+AS30-AT30,0)+IF(BC30&lt;O30,AY30+AZ30+BA30-BB30,0)+IF(BK30&lt;O30,BG30+BH30+BI30-BJ30,0)+IF(BS30&lt;O30,BO30+BP30+BQ30-BR30,0)+IF(CA30&lt;O30,BW30+BX30+BY30-BZ30,0)+IF(CI30&lt;O30,CE30+CF30+CG30-CH30,0))))))</f>
        <v>0</v>
      </c>
      <c r="Q30" s="3">
        <f>IF(Inputs!$B$27&lt;&gt;"Ready","PENDING INPUTS",MIN((K30+L30+M30),IF(D30&gt;C30,IF(D30=0,0,N30*C30/D30),N30+P30)))</f>
        <v>0</v>
      </c>
      <c r="R30" s="3">
        <f>IF(Inputs!$B$27&lt;&gt;"Ready","PENDING INPUTS",MAX(0,(K30+L30+M30)-Q30))</f>
        <v>0</v>
      </c>
      <c r="S30" s="3">
        <f>IF(Inputs!$B$27&lt;&gt;"Ready","PENDING INPUTS",Z29)</f>
        <v>0</v>
      </c>
      <c r="T30" s="3">
        <f>IF(Inputs!$B$27&lt;&gt;"Ready","PENDING INPUTS",IF(A30&lt;=Inputs!$B$6,ROUND(S30*Inputs!C15/12,2),0))</f>
        <v>0</v>
      </c>
      <c r="U30" s="3">
        <f>IF(Inputs!$B$27&lt;&gt;"Ready","PENDING INPUTS",IF(AND(A30&lt;=Inputs!$B$6,S30&gt;0),Inputs!G15,0))</f>
        <v>0</v>
      </c>
      <c r="V30" s="3">
        <f>IF(Inputs!$B$27&lt;&gt;"Ready","PENDING INPUTS",IF(A30&gt;Inputs!$B$6,0,MIN((S30+T30+U30),IF(Inputs!H15=1,Inputs!D15,MAX(Inputs!F15,ROUND(S30*Inputs!E15+T30+U30,2))))))</f>
        <v>0</v>
      </c>
      <c r="W30">
        <f>IF(Inputs!$B$27&lt;&gt;"Ready","PENDING INPUTS",IF(S30&lt;=0,99,1+IF(AND(K30&gt;0,OR(K30&lt;S30,AND(K30=S30,0&lt;1))),1,0)+IF(AND(AA30&gt;0,OR(AA30&lt;S30,AND(AA30=S30,2&lt;1))),1,0)+IF(AND(AI30&gt;0,OR(AI30&lt;S30,AND(AI30=S30,3&lt;1))),1,0)+IF(AND(AQ30&gt;0,OR(AQ30&lt;S30,AND(AQ30=S30,4&lt;1))),1,0)+IF(AND(AY30&gt;0,OR(AY30&lt;S30,AND(AY30=S30,5&lt;1))),1,0)+IF(AND(BG30&gt;0,OR(BG30&lt;S30,AND(BG30=S30,6&lt;1))),1,0)+IF(AND(BO30&gt;0,OR(BO30&lt;S30,AND(BO30=S30,7&lt;1))),1,0)+IF(AND(BW30&gt;0,OR(BW30&lt;S30,AND(BW30=S30,8&lt;1))),1,0)+IF(AND(CE30&gt;0,OR(CE30&lt;S30,AND(CE30=S30,9&lt;1))),1,0)))</f>
        <v>99</v>
      </c>
      <c r="X30" s="3">
        <f>IF(Inputs!$B$27&lt;&gt;"Ready","PENDING INPUTS",IF(A30&gt;Inputs!$B$6,0,MIN(MAX(0,(S30+T30+U30)-V30),MAX(0,C30-D30-(IF(O30&lt;W30,K30+L30+M30-N30,0)+IF(W30&lt;W30,S30+T30+U30-V30,0)+IF(AE30&lt;W30,AA30+AB30+AC30-AD30,0)+IF(AM30&lt;W30,AI30+AJ30+AK30-AL30,0)+IF(AU30&lt;W30,AQ30+AR30+AS30-AT30,0)+IF(BC30&lt;W30,AY30+AZ30+BA30-BB30,0)+IF(BK30&lt;W30,BG30+BH30+BI30-BJ30,0)+IF(BS30&lt;W30,BO30+BP30+BQ30-BR30,0)+IF(CA30&lt;W30,BW30+BX30+BY30-BZ30,0)+IF(CI30&lt;W30,CE30+CF30+CG30-CH30,0))))))</f>
        <v>0</v>
      </c>
      <c r="Y30" s="3">
        <f>IF(Inputs!$B$27&lt;&gt;"Ready","PENDING INPUTS",MIN((S30+T30+U30),IF(D30&gt;C30,IF(D30=0,0,V30*C30/D30),V30+X30)))</f>
        <v>0</v>
      </c>
      <c r="Z30" s="3">
        <f>IF(Inputs!$B$27&lt;&gt;"Ready","PENDING INPUTS",MAX(0,(S30+T30+U30)-Y30))</f>
        <v>0</v>
      </c>
      <c r="AA30" s="3">
        <f>IF(Inputs!$B$27&lt;&gt;"Ready","PENDING INPUTS",AH29)</f>
        <v>0</v>
      </c>
      <c r="AB30" s="3">
        <f>IF(Inputs!$B$27&lt;&gt;"Ready","PENDING INPUTS",IF(A30&lt;=Inputs!$B$6,ROUND(AA30*Inputs!C16/12,2),0))</f>
        <v>0</v>
      </c>
      <c r="AC30" s="3">
        <f>IF(Inputs!$B$27&lt;&gt;"Ready","PENDING INPUTS",IF(AND(A30&lt;=Inputs!$B$6,AA30&gt;0),Inputs!G16,0))</f>
        <v>0</v>
      </c>
      <c r="AD30" s="3">
        <f>IF(Inputs!$B$27&lt;&gt;"Ready","PENDING INPUTS",IF(A30&gt;Inputs!$B$6,0,MIN((AA30+AB30+AC30),IF(Inputs!H16=1,Inputs!D16,MAX(Inputs!F16,ROUND(AA30*Inputs!E16+AB30+AC30,2))))))</f>
        <v>0</v>
      </c>
      <c r="AE30">
        <f>IF(Inputs!$B$27&lt;&gt;"Ready","PENDING INPUTS",IF(AA30&lt;=0,99,1+IF(AND(K30&gt;0,OR(K30&lt;AA30,AND(K30=AA30,0&lt;2))),1,0)+IF(AND(S30&gt;0,OR(S30&lt;AA30,AND(S30=AA30,1&lt;2))),1,0)+IF(AND(AI30&gt;0,OR(AI30&lt;AA30,AND(AI30=AA30,3&lt;2))),1,0)+IF(AND(AQ30&gt;0,OR(AQ30&lt;AA30,AND(AQ30=AA30,4&lt;2))),1,0)+IF(AND(AY30&gt;0,OR(AY30&lt;AA30,AND(AY30=AA30,5&lt;2))),1,0)+IF(AND(BG30&gt;0,OR(BG30&lt;AA30,AND(BG30=AA30,6&lt;2))),1,0)+IF(AND(BO30&gt;0,OR(BO30&lt;AA30,AND(BO30=AA30,7&lt;2))),1,0)+IF(AND(BW30&gt;0,OR(BW30&lt;AA30,AND(BW30=AA30,8&lt;2))),1,0)+IF(AND(CE30&gt;0,OR(CE30&lt;AA30,AND(CE30=AA30,9&lt;2))),1,0)))</f>
        <v>99</v>
      </c>
      <c r="AF30" s="3">
        <f>IF(Inputs!$B$27&lt;&gt;"Ready","PENDING INPUTS",IF(A30&gt;Inputs!$B$6,0,MIN(MAX(0,(AA30+AB30+AC30)-AD30),MAX(0,C30-D30-(IF(O30&lt;AE30,K30+L30+M30-N30,0)+IF(W30&lt;AE30,S30+T30+U30-V30,0)+IF(AE30&lt;AE30,AA30+AB30+AC30-AD30,0)+IF(AM30&lt;AE30,AI30+AJ30+AK30-AL30,0)+IF(AU30&lt;AE30,AQ30+AR30+AS30-AT30,0)+IF(BC30&lt;AE30,AY30+AZ30+BA30-BB30,0)+IF(BK30&lt;AE30,BG30+BH30+BI30-BJ30,0)+IF(BS30&lt;AE30,BO30+BP30+BQ30-BR30,0)+IF(CA30&lt;AE30,BW30+BX30+BY30-BZ30,0)+IF(CI30&lt;AE30,CE30+CF30+CG30-CH30,0))))))</f>
        <v>0</v>
      </c>
      <c r="AG30" s="3">
        <f>IF(Inputs!$B$27&lt;&gt;"Ready","PENDING INPUTS",MIN((AA30+AB30+AC30),IF(D30&gt;C30,IF(D30=0,0,AD30*C30/D30),AD30+AF30)))</f>
        <v>0</v>
      </c>
      <c r="AH30" s="3">
        <f>IF(Inputs!$B$27&lt;&gt;"Ready","PENDING INPUTS",MAX(0,(AA30+AB30+AC30)-AG30))</f>
        <v>0</v>
      </c>
      <c r="AI30" s="3">
        <f>IF(Inputs!$B$27&lt;&gt;"Ready","PENDING INPUTS",AP29)</f>
        <v>0</v>
      </c>
      <c r="AJ30" s="3">
        <f>IF(Inputs!$B$27&lt;&gt;"Ready","PENDING INPUTS",IF(A30&lt;=Inputs!$B$6,ROUND(AI30*Inputs!C17/12,2),0))</f>
        <v>0</v>
      </c>
      <c r="AK30" s="3">
        <f>IF(Inputs!$B$27&lt;&gt;"Ready","PENDING INPUTS",IF(AND(A30&lt;=Inputs!$B$6,AI30&gt;0),Inputs!G17,0))</f>
        <v>0</v>
      </c>
      <c r="AL30" s="3">
        <f>IF(Inputs!$B$27&lt;&gt;"Ready","PENDING INPUTS",IF(A30&gt;Inputs!$B$6,0,MIN((AI30+AJ30+AK30),IF(Inputs!H17=1,Inputs!D17,MAX(Inputs!F17,ROUND(AI30*Inputs!E17+AJ30+AK30,2))))))</f>
        <v>0</v>
      </c>
      <c r="AM30">
        <f>IF(Inputs!$B$27&lt;&gt;"Ready","PENDING INPUTS",IF(AI30&lt;=0,99,1+IF(AND(K30&gt;0,OR(K30&lt;AI30,AND(K30=AI30,0&lt;3))),1,0)+IF(AND(S30&gt;0,OR(S30&lt;AI30,AND(S30=AI30,1&lt;3))),1,0)+IF(AND(AA30&gt;0,OR(AA30&lt;AI30,AND(AA30=AI30,2&lt;3))),1,0)+IF(AND(AQ30&gt;0,OR(AQ30&lt;AI30,AND(AQ30=AI30,4&lt;3))),1,0)+IF(AND(AY30&gt;0,OR(AY30&lt;AI30,AND(AY30=AI30,5&lt;3))),1,0)+IF(AND(BG30&gt;0,OR(BG30&lt;AI30,AND(BG30=AI30,6&lt;3))),1,0)+IF(AND(BO30&gt;0,OR(BO30&lt;AI30,AND(BO30=AI30,7&lt;3))),1,0)+IF(AND(BW30&gt;0,OR(BW30&lt;AI30,AND(BW30=AI30,8&lt;3))),1,0)+IF(AND(CE30&gt;0,OR(CE30&lt;AI30,AND(CE30=AI30,9&lt;3))),1,0)))</f>
        <v>99</v>
      </c>
      <c r="AN30" s="3">
        <f>IF(Inputs!$B$27&lt;&gt;"Ready","PENDING INPUTS",IF(A30&gt;Inputs!$B$6,0,MIN(MAX(0,(AI30+AJ30+AK30)-AL30),MAX(0,C30-D30-(IF(O30&lt;AM30,K30+L30+M30-N30,0)+IF(W30&lt;AM30,S30+T30+U30-V30,0)+IF(AE30&lt;AM30,AA30+AB30+AC30-AD30,0)+IF(AM30&lt;AM30,AI30+AJ30+AK30-AL30,0)+IF(AU30&lt;AM30,AQ30+AR30+AS30-AT30,0)+IF(BC30&lt;AM30,AY30+AZ30+BA30-BB30,0)+IF(BK30&lt;AM30,BG30+BH30+BI30-BJ30,0)+IF(BS30&lt;AM30,BO30+BP30+BQ30-BR30,0)+IF(CA30&lt;AM30,BW30+BX30+BY30-BZ30,0)+IF(CI30&lt;AM30,CE30+CF30+CG30-CH30,0))))))</f>
        <v>0</v>
      </c>
      <c r="AO30" s="3">
        <f>IF(Inputs!$B$27&lt;&gt;"Ready","PENDING INPUTS",MIN((AI30+AJ30+AK30),IF(D30&gt;C30,IF(D30=0,0,AL30*C30/D30),AL30+AN30)))</f>
        <v>0</v>
      </c>
      <c r="AP30" s="3">
        <f>IF(Inputs!$B$27&lt;&gt;"Ready","PENDING INPUTS",MAX(0,(AI30+AJ30+AK30)-AO30))</f>
        <v>0</v>
      </c>
      <c r="AQ30" s="3">
        <f>IF(Inputs!$B$27&lt;&gt;"Ready","PENDING INPUTS",AX29)</f>
        <v>0</v>
      </c>
      <c r="AR30" s="3">
        <f>IF(Inputs!$B$27&lt;&gt;"Ready","PENDING INPUTS",IF(A30&lt;=Inputs!$B$6,ROUND(AQ30*Inputs!C18/12,2),0))</f>
        <v>0</v>
      </c>
      <c r="AS30" s="3">
        <f>IF(Inputs!$B$27&lt;&gt;"Ready","PENDING INPUTS",IF(AND(A30&lt;=Inputs!$B$6,AQ30&gt;0),Inputs!G18,0))</f>
        <v>0</v>
      </c>
      <c r="AT30" s="3">
        <f>IF(Inputs!$B$27&lt;&gt;"Ready","PENDING INPUTS",IF(A30&gt;Inputs!$B$6,0,MIN((AQ30+AR30+AS30),IF(Inputs!H18=1,Inputs!D18,MAX(Inputs!F18,ROUND(AQ30*Inputs!E18+AR30+AS30,2))))))</f>
        <v>0</v>
      </c>
      <c r="AU30">
        <f>IF(Inputs!$B$27&lt;&gt;"Ready","PENDING INPUTS",IF(AQ30&lt;=0,99,1+IF(AND(K30&gt;0,OR(K30&lt;AQ30,AND(K30=AQ30,0&lt;4))),1,0)+IF(AND(S30&gt;0,OR(S30&lt;AQ30,AND(S30=AQ30,1&lt;4))),1,0)+IF(AND(AA30&gt;0,OR(AA30&lt;AQ30,AND(AA30=AQ30,2&lt;4))),1,0)+IF(AND(AI30&gt;0,OR(AI30&lt;AQ30,AND(AI30=AQ30,3&lt;4))),1,0)+IF(AND(AY30&gt;0,OR(AY30&lt;AQ30,AND(AY30=AQ30,5&lt;4))),1,0)+IF(AND(BG30&gt;0,OR(BG30&lt;AQ30,AND(BG30=AQ30,6&lt;4))),1,0)+IF(AND(BO30&gt;0,OR(BO30&lt;AQ30,AND(BO30=AQ30,7&lt;4))),1,0)+IF(AND(BW30&gt;0,OR(BW30&lt;AQ30,AND(BW30=AQ30,8&lt;4))),1,0)+IF(AND(CE30&gt;0,OR(CE30&lt;AQ30,AND(CE30=AQ30,9&lt;4))),1,0)))</f>
        <v>99</v>
      </c>
      <c r="AV30" s="3">
        <f>IF(Inputs!$B$27&lt;&gt;"Ready","PENDING INPUTS",IF(A30&gt;Inputs!$B$6,0,MIN(MAX(0,(AQ30+AR30+AS30)-AT30),MAX(0,C30-D30-(IF(O30&lt;AU30,K30+L30+M30-N30,0)+IF(W30&lt;AU30,S30+T30+U30-V30,0)+IF(AE30&lt;AU30,AA30+AB30+AC30-AD30,0)+IF(AM30&lt;AU30,AI30+AJ30+AK30-AL30,0)+IF(AU30&lt;AU30,AQ30+AR30+AS30-AT30,0)+IF(BC30&lt;AU30,AY30+AZ30+BA30-BB30,0)+IF(BK30&lt;AU30,BG30+BH30+BI30-BJ30,0)+IF(BS30&lt;AU30,BO30+BP30+BQ30-BR30,0)+IF(CA30&lt;AU30,BW30+BX30+BY30-BZ30,0)+IF(CI30&lt;AU30,CE30+CF30+CG30-CH30,0))))))</f>
        <v>0</v>
      </c>
      <c r="AW30" s="3">
        <f>IF(Inputs!$B$27&lt;&gt;"Ready","PENDING INPUTS",MIN((AQ30+AR30+AS30),IF(D30&gt;C30,IF(D30=0,0,AT30*C30/D30),AT30+AV30)))</f>
        <v>0</v>
      </c>
      <c r="AX30" s="3">
        <f>IF(Inputs!$B$27&lt;&gt;"Ready","PENDING INPUTS",MAX(0,(AQ30+AR30+AS30)-AW30))</f>
        <v>0</v>
      </c>
      <c r="AY30" s="3">
        <f>IF(Inputs!$B$27&lt;&gt;"Ready","PENDING INPUTS",BF29)</f>
        <v>0</v>
      </c>
      <c r="AZ30" s="3">
        <f>IF(Inputs!$B$27&lt;&gt;"Ready","PENDING INPUTS",IF(A30&lt;=Inputs!$B$6,ROUND(AY30*Inputs!C19/12,2),0))</f>
        <v>0</v>
      </c>
      <c r="BA30" s="3">
        <f>IF(Inputs!$B$27&lt;&gt;"Ready","PENDING INPUTS",IF(AND(A30&lt;=Inputs!$B$6,AY30&gt;0),Inputs!G19,0))</f>
        <v>0</v>
      </c>
      <c r="BB30" s="3">
        <f>IF(Inputs!$B$27&lt;&gt;"Ready","PENDING INPUTS",IF(A30&gt;Inputs!$B$6,0,MIN((AY30+AZ30+BA30),IF(Inputs!H19=1,Inputs!D19,MAX(Inputs!F19,ROUND(AY30*Inputs!E19+AZ30+BA30,2))))))</f>
        <v>0</v>
      </c>
      <c r="BC30">
        <f>IF(Inputs!$B$27&lt;&gt;"Ready","PENDING INPUTS",IF(AY30&lt;=0,99,1+IF(AND(K30&gt;0,OR(K30&lt;AY30,AND(K30=AY30,0&lt;5))),1,0)+IF(AND(S30&gt;0,OR(S30&lt;AY30,AND(S30=AY30,1&lt;5))),1,0)+IF(AND(AA30&gt;0,OR(AA30&lt;AY30,AND(AA30=AY30,2&lt;5))),1,0)+IF(AND(AI30&gt;0,OR(AI30&lt;AY30,AND(AI30=AY30,3&lt;5))),1,0)+IF(AND(AQ30&gt;0,OR(AQ30&lt;AY30,AND(AQ30=AY30,4&lt;5))),1,0)+IF(AND(BG30&gt;0,OR(BG30&lt;AY30,AND(BG30=AY30,6&lt;5))),1,0)+IF(AND(BO30&gt;0,OR(BO30&lt;AY30,AND(BO30=AY30,7&lt;5))),1,0)+IF(AND(BW30&gt;0,OR(BW30&lt;AY30,AND(BW30=AY30,8&lt;5))),1,0)+IF(AND(CE30&gt;0,OR(CE30&lt;AY30,AND(CE30=AY30,9&lt;5))),1,0)))</f>
        <v>99</v>
      </c>
      <c r="BD30" s="3">
        <f>IF(Inputs!$B$27&lt;&gt;"Ready","PENDING INPUTS",IF(A30&gt;Inputs!$B$6,0,MIN(MAX(0,(AY30+AZ30+BA30)-BB30),MAX(0,C30-D30-(IF(O30&lt;BC30,K30+L30+M30-N30,0)+IF(W30&lt;BC30,S30+T30+U30-V30,0)+IF(AE30&lt;BC30,AA30+AB30+AC30-AD30,0)+IF(AM30&lt;BC30,AI30+AJ30+AK30-AL30,0)+IF(AU30&lt;BC30,AQ30+AR30+AS30-AT30,0)+IF(BC30&lt;BC30,AY30+AZ30+BA30-BB30,0)+IF(BK30&lt;BC30,BG30+BH30+BI30-BJ30,0)+IF(BS30&lt;BC30,BO30+BP30+BQ30-BR30,0)+IF(CA30&lt;BC30,BW30+BX30+BY30-BZ30,0)+IF(CI30&lt;BC30,CE30+CF30+CG30-CH30,0))))))</f>
        <v>0</v>
      </c>
      <c r="BE30" s="3">
        <f>IF(Inputs!$B$27&lt;&gt;"Ready","PENDING INPUTS",MIN((AY30+AZ30+BA30),IF(D30&gt;C30,IF(D30=0,0,BB30*C30/D30),BB30+BD30)))</f>
        <v>0</v>
      </c>
      <c r="BF30" s="3">
        <f>IF(Inputs!$B$27&lt;&gt;"Ready","PENDING INPUTS",MAX(0,(AY30+AZ30+BA30)-BE30))</f>
        <v>0</v>
      </c>
      <c r="BG30" s="3">
        <f>IF(Inputs!$B$27&lt;&gt;"Ready","PENDING INPUTS",BN29)</f>
        <v>0</v>
      </c>
      <c r="BH30" s="3">
        <f>IF(Inputs!$B$27&lt;&gt;"Ready","PENDING INPUTS",IF(A30&lt;=Inputs!$B$6,ROUND(BG30*Inputs!C20/12,2),0))</f>
        <v>0</v>
      </c>
      <c r="BI30" s="3">
        <f>IF(Inputs!$B$27&lt;&gt;"Ready","PENDING INPUTS",IF(AND(A30&lt;=Inputs!$B$6,BG30&gt;0),Inputs!G20,0))</f>
        <v>0</v>
      </c>
      <c r="BJ30" s="3">
        <f>IF(Inputs!$B$27&lt;&gt;"Ready","PENDING INPUTS",IF(A30&gt;Inputs!$B$6,0,MIN((BG30+BH30+BI30),IF(Inputs!H20=1,Inputs!D20,MAX(Inputs!F20,ROUND(BG30*Inputs!E20+BH30+BI30,2))))))</f>
        <v>0</v>
      </c>
      <c r="BK30">
        <f>IF(Inputs!$B$27&lt;&gt;"Ready","PENDING INPUTS",IF(BG30&lt;=0,99,1+IF(AND(K30&gt;0,OR(K30&lt;BG30,AND(K30=BG30,0&lt;6))),1,0)+IF(AND(S30&gt;0,OR(S30&lt;BG30,AND(S30=BG30,1&lt;6))),1,0)+IF(AND(AA30&gt;0,OR(AA30&lt;BG30,AND(AA30=BG30,2&lt;6))),1,0)+IF(AND(AI30&gt;0,OR(AI30&lt;BG30,AND(AI30=BG30,3&lt;6))),1,0)+IF(AND(AQ30&gt;0,OR(AQ30&lt;BG30,AND(AQ30=BG30,4&lt;6))),1,0)+IF(AND(AY30&gt;0,OR(AY30&lt;BG30,AND(AY30=BG30,5&lt;6))),1,0)+IF(AND(BO30&gt;0,OR(BO30&lt;BG30,AND(BO30=BG30,7&lt;6))),1,0)+IF(AND(BW30&gt;0,OR(BW30&lt;BG30,AND(BW30=BG30,8&lt;6))),1,0)+IF(AND(CE30&gt;0,OR(CE30&lt;BG30,AND(CE30=BG30,9&lt;6))),1,0)))</f>
        <v>99</v>
      </c>
      <c r="BL30" s="3">
        <f>IF(Inputs!$B$27&lt;&gt;"Ready","PENDING INPUTS",IF(A30&gt;Inputs!$B$6,0,MIN(MAX(0,(BG30+BH30+BI30)-BJ30),MAX(0,C30-D30-(IF(O30&lt;BK30,K30+L30+M30-N30,0)+IF(W30&lt;BK30,S30+T30+U30-V30,0)+IF(AE30&lt;BK30,AA30+AB30+AC30-AD30,0)+IF(AM30&lt;BK30,AI30+AJ30+AK30-AL30,0)+IF(AU30&lt;BK30,AQ30+AR30+AS30-AT30,0)+IF(BC30&lt;BK30,AY30+AZ30+BA30-BB30,0)+IF(BK30&lt;BK30,BG30+BH30+BI30-BJ30,0)+IF(BS30&lt;BK30,BO30+BP30+BQ30-BR30,0)+IF(CA30&lt;BK30,BW30+BX30+BY30-BZ30,0)+IF(CI30&lt;BK30,CE30+CF30+CG30-CH30,0))))))</f>
        <v>0</v>
      </c>
      <c r="BM30" s="3">
        <f>IF(Inputs!$B$27&lt;&gt;"Ready","PENDING INPUTS",MIN((BG30+BH30+BI30),IF(D30&gt;C30,IF(D30=0,0,BJ30*C30/D30),BJ30+BL30)))</f>
        <v>0</v>
      </c>
      <c r="BN30" s="3">
        <f>IF(Inputs!$B$27&lt;&gt;"Ready","PENDING INPUTS",MAX(0,(BG30+BH30+BI30)-BM30))</f>
        <v>0</v>
      </c>
      <c r="BO30" s="3">
        <f>IF(Inputs!$B$27&lt;&gt;"Ready","PENDING INPUTS",BV29)</f>
        <v>0</v>
      </c>
      <c r="BP30" s="3">
        <f>IF(Inputs!$B$27&lt;&gt;"Ready","PENDING INPUTS",IF(A30&lt;=Inputs!$B$6,ROUND(BO30*Inputs!C21/12,2),0))</f>
        <v>0</v>
      </c>
      <c r="BQ30" s="3">
        <f>IF(Inputs!$B$27&lt;&gt;"Ready","PENDING INPUTS",IF(AND(A30&lt;=Inputs!$B$6,BO30&gt;0),Inputs!G21,0))</f>
        <v>0</v>
      </c>
      <c r="BR30" s="3">
        <f>IF(Inputs!$B$27&lt;&gt;"Ready","PENDING INPUTS",IF(A30&gt;Inputs!$B$6,0,MIN((BO30+BP30+BQ30),IF(Inputs!H21=1,Inputs!D21,MAX(Inputs!F21,ROUND(BO30*Inputs!E21+BP30+BQ30,2))))))</f>
        <v>0</v>
      </c>
      <c r="BS30">
        <f>IF(Inputs!$B$27&lt;&gt;"Ready","PENDING INPUTS",IF(BO30&lt;=0,99,1+IF(AND(K30&gt;0,OR(K30&lt;BO30,AND(K30=BO30,0&lt;7))),1,0)+IF(AND(S30&gt;0,OR(S30&lt;BO30,AND(S30=BO30,1&lt;7))),1,0)+IF(AND(AA30&gt;0,OR(AA30&lt;BO30,AND(AA30=BO30,2&lt;7))),1,0)+IF(AND(AI30&gt;0,OR(AI30&lt;BO30,AND(AI30=BO30,3&lt;7))),1,0)+IF(AND(AQ30&gt;0,OR(AQ30&lt;BO30,AND(AQ30=BO30,4&lt;7))),1,0)+IF(AND(AY30&gt;0,OR(AY30&lt;BO30,AND(AY30=BO30,5&lt;7))),1,0)+IF(AND(BG30&gt;0,OR(BG30&lt;BO30,AND(BG30=BO30,6&lt;7))),1,0)+IF(AND(BW30&gt;0,OR(BW30&lt;BO30,AND(BW30=BO30,8&lt;7))),1,0)+IF(AND(CE30&gt;0,OR(CE30&lt;BO30,AND(CE30=BO30,9&lt;7))),1,0)))</f>
        <v>99</v>
      </c>
      <c r="BT30" s="3">
        <f>IF(Inputs!$B$27&lt;&gt;"Ready","PENDING INPUTS",IF(A30&gt;Inputs!$B$6,0,MIN(MAX(0,(BO30+BP30+BQ30)-BR30),MAX(0,C30-D30-(IF(O30&lt;BS30,K30+L30+M30-N30,0)+IF(W30&lt;BS30,S30+T30+U30-V30,0)+IF(AE30&lt;BS30,AA30+AB30+AC30-AD30,0)+IF(AM30&lt;BS30,AI30+AJ30+AK30-AL30,0)+IF(AU30&lt;BS30,AQ30+AR30+AS30-AT30,0)+IF(BC30&lt;BS30,AY30+AZ30+BA30-BB30,0)+IF(BK30&lt;BS30,BG30+BH30+BI30-BJ30,0)+IF(BS30&lt;BS30,BO30+BP30+BQ30-BR30,0)+IF(CA30&lt;BS30,BW30+BX30+BY30-BZ30,0)+IF(CI30&lt;BS30,CE30+CF30+CG30-CH30,0))))))</f>
        <v>0</v>
      </c>
      <c r="BU30" s="3">
        <f>IF(Inputs!$B$27&lt;&gt;"Ready","PENDING INPUTS",MIN((BO30+BP30+BQ30),IF(D30&gt;C30,IF(D30=0,0,BR30*C30/D30),BR30+BT30)))</f>
        <v>0</v>
      </c>
      <c r="BV30" s="3">
        <f>IF(Inputs!$B$27&lt;&gt;"Ready","PENDING INPUTS",MAX(0,(BO30+BP30+BQ30)-BU30))</f>
        <v>0</v>
      </c>
      <c r="BW30" s="3">
        <f>IF(Inputs!$B$27&lt;&gt;"Ready","PENDING INPUTS",CD29)</f>
        <v>0</v>
      </c>
      <c r="BX30" s="3">
        <f>IF(Inputs!$B$27&lt;&gt;"Ready","PENDING INPUTS",IF(A30&lt;=Inputs!$B$6,ROUND(BW30*Inputs!C22/12,2),0))</f>
        <v>0</v>
      </c>
      <c r="BY30" s="3">
        <f>IF(Inputs!$B$27&lt;&gt;"Ready","PENDING INPUTS",IF(AND(A30&lt;=Inputs!$B$6,BW30&gt;0),Inputs!G22,0))</f>
        <v>0</v>
      </c>
      <c r="BZ30" s="3">
        <f>IF(Inputs!$B$27&lt;&gt;"Ready","PENDING INPUTS",IF(A30&gt;Inputs!$B$6,0,MIN((BW30+BX30+BY30),IF(Inputs!H22=1,Inputs!D22,MAX(Inputs!F22,ROUND(BW30*Inputs!E22+BX30+BY30,2))))))</f>
        <v>0</v>
      </c>
      <c r="CA30">
        <f>IF(Inputs!$B$27&lt;&gt;"Ready","PENDING INPUTS",IF(BW30&lt;=0,99,1+IF(AND(K30&gt;0,OR(K30&lt;BW30,AND(K30=BW30,0&lt;8))),1,0)+IF(AND(S30&gt;0,OR(S30&lt;BW30,AND(S30=BW30,1&lt;8))),1,0)+IF(AND(AA30&gt;0,OR(AA30&lt;BW30,AND(AA30=BW30,2&lt;8))),1,0)+IF(AND(AI30&gt;0,OR(AI30&lt;BW30,AND(AI30=BW30,3&lt;8))),1,0)+IF(AND(AQ30&gt;0,OR(AQ30&lt;BW30,AND(AQ30=BW30,4&lt;8))),1,0)+IF(AND(AY30&gt;0,OR(AY30&lt;BW30,AND(AY30=BW30,5&lt;8))),1,0)+IF(AND(BG30&gt;0,OR(BG30&lt;BW30,AND(BG30=BW30,6&lt;8))),1,0)+IF(AND(BO30&gt;0,OR(BO30&lt;BW30,AND(BO30=BW30,7&lt;8))),1,0)+IF(AND(CE30&gt;0,OR(CE30&lt;BW30,AND(CE30=BW30,9&lt;8))),1,0)))</f>
        <v>99</v>
      </c>
      <c r="CB30" s="3">
        <f>IF(Inputs!$B$27&lt;&gt;"Ready","PENDING INPUTS",IF(A30&gt;Inputs!$B$6,0,MIN(MAX(0,(BW30+BX30+BY30)-BZ30),MAX(0,C30-D30-(IF(O30&lt;CA30,K30+L30+M30-N30,0)+IF(W30&lt;CA30,S30+T30+U30-V30,0)+IF(AE30&lt;CA30,AA30+AB30+AC30-AD30,0)+IF(AM30&lt;CA30,AI30+AJ30+AK30-AL30,0)+IF(AU30&lt;CA30,AQ30+AR30+AS30-AT30,0)+IF(BC30&lt;CA30,AY30+AZ30+BA30-BB30,0)+IF(BK30&lt;CA30,BG30+BH30+BI30-BJ30,0)+IF(BS30&lt;CA30,BO30+BP30+BQ30-BR30,0)+IF(CA30&lt;CA30,BW30+BX30+BY30-BZ30,0)+IF(CI30&lt;CA30,CE30+CF30+CG30-CH30,0))))))</f>
        <v>0</v>
      </c>
      <c r="CC30" s="3">
        <f>IF(Inputs!$B$27&lt;&gt;"Ready","PENDING INPUTS",MIN((BW30+BX30+BY30),IF(D30&gt;C30,IF(D30=0,0,BZ30*C30/D30),BZ30+CB30)))</f>
        <v>0</v>
      </c>
      <c r="CD30" s="3">
        <f>IF(Inputs!$B$27&lt;&gt;"Ready","PENDING INPUTS",MAX(0,(BW30+BX30+BY30)-CC30))</f>
        <v>0</v>
      </c>
      <c r="CE30" s="3">
        <f>IF(Inputs!$B$27&lt;&gt;"Ready","PENDING INPUTS",CL29)</f>
        <v>0</v>
      </c>
      <c r="CF30" s="3">
        <f>IF(Inputs!$B$27&lt;&gt;"Ready","PENDING INPUTS",IF(A30&lt;=Inputs!$B$6,ROUND(CE30*Inputs!C23/12,2),0))</f>
        <v>0</v>
      </c>
      <c r="CG30" s="3">
        <f>IF(Inputs!$B$27&lt;&gt;"Ready","PENDING INPUTS",IF(AND(A30&lt;=Inputs!$B$6,CE30&gt;0),Inputs!G23,0))</f>
        <v>0</v>
      </c>
      <c r="CH30" s="3">
        <f>IF(Inputs!$B$27&lt;&gt;"Ready","PENDING INPUTS",IF(A30&gt;Inputs!$B$6,0,MIN((CE30+CF30+CG30),IF(Inputs!H23=1,Inputs!D23,MAX(Inputs!F23,ROUND(CE30*Inputs!E23+CF30+CG30,2))))))</f>
        <v>0</v>
      </c>
      <c r="CI30">
        <f>IF(Inputs!$B$27&lt;&gt;"Ready","PENDING INPUTS",IF(CE30&lt;=0,99,1+IF(AND(K30&gt;0,OR(K30&lt;CE30,AND(K30=CE30,0&lt;9))),1,0)+IF(AND(S30&gt;0,OR(S30&lt;CE30,AND(S30=CE30,1&lt;9))),1,0)+IF(AND(AA30&gt;0,OR(AA30&lt;CE30,AND(AA30=CE30,2&lt;9))),1,0)+IF(AND(AI30&gt;0,OR(AI30&lt;CE30,AND(AI30=CE30,3&lt;9))),1,0)+IF(AND(AQ30&gt;0,OR(AQ30&lt;CE30,AND(AQ30=CE30,4&lt;9))),1,0)+IF(AND(AY30&gt;0,OR(AY30&lt;CE30,AND(AY30=CE30,5&lt;9))),1,0)+IF(AND(BG30&gt;0,OR(BG30&lt;CE30,AND(BG30=CE30,6&lt;9))),1,0)+IF(AND(BO30&gt;0,OR(BO30&lt;CE30,AND(BO30=CE30,7&lt;9))),1,0)+IF(AND(BW30&gt;0,OR(BW30&lt;CE30,AND(BW30=CE30,8&lt;9))),1,0)))</f>
        <v>99</v>
      </c>
      <c r="CJ30" s="3">
        <f>IF(Inputs!$B$27&lt;&gt;"Ready","PENDING INPUTS",IF(A30&gt;Inputs!$B$6,0,MIN(MAX(0,(CE30+CF30+CG30)-CH30),MAX(0,C30-D30-(IF(O30&lt;CI30,K30+L30+M30-N30,0)+IF(W30&lt;CI30,S30+T30+U30-V30,0)+IF(AE30&lt;CI30,AA30+AB30+AC30-AD30,0)+IF(AM30&lt;CI30,AI30+AJ30+AK30-AL30,0)+IF(AU30&lt;CI30,AQ30+AR30+AS30-AT30,0)+IF(BC30&lt;CI30,AY30+AZ30+BA30-BB30,0)+IF(BK30&lt;CI30,BG30+BH30+BI30-BJ30,0)+IF(BS30&lt;CI30,BO30+BP30+BQ30-BR30,0)+IF(CA30&lt;CI30,BW30+BX30+BY30-BZ30,0)+IF(CI30&lt;CI30,CE30+CF30+CG30-CH30,0))))))</f>
        <v>0</v>
      </c>
      <c r="CK30" s="3">
        <f>IF(Inputs!$B$27&lt;&gt;"Ready","PENDING INPUTS",MIN((CE30+CF30+CG30),IF(D30&gt;C30,IF(D30=0,0,CH30*C30/D30),CH30+CJ30)))</f>
        <v>0</v>
      </c>
      <c r="CL30" s="3">
        <f>IF(Inputs!$B$27&lt;&gt;"Ready","PENDING INPUTS",MAX(0,(CE30+CF30+CG30)-CK30))</f>
        <v>0</v>
      </c>
    </row>
    <row r="31" spans="1:90" ht="27.95" customHeight="1" x14ac:dyDescent="0.25">
      <c r="A31">
        <v>27</v>
      </c>
      <c r="B31" s="13">
        <f>IF(Inputs!$B$27&lt;&gt;"Ready","PENDING INPUTS",EDATE(Inputs!$B$5,A31-1))</f>
        <v>47088</v>
      </c>
      <c r="C31" s="3">
        <f>IF(Inputs!$B$27&lt;&gt;"Ready","PENDING INPUTS",IF(A31&lt;=Inputs!$B$6,MAX(0,Inputs!$B$4+IF(A31=Inputs!$B$7,Inputs!$B$8,0)+IF(A31=Inputs!$B$9,Inputs!$B$10,0)),0))</f>
        <v>0</v>
      </c>
      <c r="D31" s="3">
        <f>IF(Inputs!$B$27&lt;&gt;"Ready","PENDING INPUTS",SUM(N31,V31,AD31,AL31,AT31,BB31,BJ31,BR31,BZ31,CH31))</f>
        <v>0</v>
      </c>
      <c r="E31" s="3">
        <f>IF(Inputs!$B$27&lt;&gt;"Ready","PENDING INPUTS",MAX(0,D31-C31))</f>
        <v>0</v>
      </c>
      <c r="F31" s="3">
        <f>IF(Inputs!$B$27&lt;&gt;"Ready","PENDING INPUTS",SUM(Q31,Y31,AG31,AO31,AW31,BE31,BM31,BU31,CC31,CK31))</f>
        <v>0</v>
      </c>
      <c r="G31" s="3">
        <f>IF(Inputs!$B$27&lt;&gt;"Ready","PENDING INPUTS",SUM(L31,T31,AB31,AJ31,AR31,AZ31,BH31,BP31,BX31,CF31))</f>
        <v>0</v>
      </c>
      <c r="H31" s="3">
        <f>IF(Inputs!$B$27&lt;&gt;"Ready","PENDING INPUTS",SUM(M31,U31,AC31,AK31,AS31,BA31,BI31,BQ31,BY31,CG31))</f>
        <v>0</v>
      </c>
      <c r="I31" s="3">
        <f>IF(Inputs!$B$27&lt;&gt;"Ready","PENDING INPUTS",SUM(R31,Z31,AH31,AP31,AX31,BF31,BN31,BV31,CD31,CL31))</f>
        <v>0</v>
      </c>
      <c r="J31" t="str">
        <f>IF(Inputs!$B$27&lt;&gt;"Ready","PENDING INPUTS",IF(A31&gt;Inputs!$B$6,"Beyond horizon",IF(E31&gt;0.005,"MINIMUM SHORTFALL",IF(I31&lt;0.005,"Paid off","In progress"))))</f>
        <v>Paid off</v>
      </c>
      <c r="K31" s="3">
        <f>IF(Inputs!$B$27&lt;&gt;"Ready","PENDING INPUTS",R30)</f>
        <v>0</v>
      </c>
      <c r="L31" s="3">
        <f>IF(Inputs!$B$27&lt;&gt;"Ready","PENDING INPUTS",IF(A31&lt;=Inputs!$B$6,ROUND(K31*Inputs!C14/12,2),0))</f>
        <v>0</v>
      </c>
      <c r="M31" s="3">
        <f>IF(Inputs!$B$27&lt;&gt;"Ready","PENDING INPUTS",IF(AND(A31&lt;=Inputs!$B$6,K31&gt;0),Inputs!G14,0))</f>
        <v>0</v>
      </c>
      <c r="N31" s="3">
        <f>IF(Inputs!$B$27&lt;&gt;"Ready","PENDING INPUTS",IF(A31&gt;Inputs!$B$6,0,MIN((K31+L31+M31),IF(Inputs!H14=1,Inputs!D14,MAX(Inputs!F14,ROUND(K31*Inputs!E14+L31+M31,2))))))</f>
        <v>0</v>
      </c>
      <c r="O31">
        <f>IF(Inputs!$B$27&lt;&gt;"Ready","PENDING INPUTS",IF(K31&lt;=0,99,1+IF(AND(S31&gt;0,OR(S31&lt;K31,AND(S31=K31,1&lt;0))),1,0)+IF(AND(AA31&gt;0,OR(AA31&lt;K31,AND(AA31=K31,2&lt;0))),1,0)+IF(AND(AI31&gt;0,OR(AI31&lt;K31,AND(AI31=K31,3&lt;0))),1,0)+IF(AND(AQ31&gt;0,OR(AQ31&lt;K31,AND(AQ31=K31,4&lt;0))),1,0)+IF(AND(AY31&gt;0,OR(AY31&lt;K31,AND(AY31=K31,5&lt;0))),1,0)+IF(AND(BG31&gt;0,OR(BG31&lt;K31,AND(BG31=K31,6&lt;0))),1,0)+IF(AND(BO31&gt;0,OR(BO31&lt;K31,AND(BO31=K31,7&lt;0))),1,0)+IF(AND(BW31&gt;0,OR(BW31&lt;K31,AND(BW31=K31,8&lt;0))),1,0)+IF(AND(CE31&gt;0,OR(CE31&lt;K31,AND(CE31=K31,9&lt;0))),1,0)))</f>
        <v>99</v>
      </c>
      <c r="P31" s="3">
        <f>IF(Inputs!$B$27&lt;&gt;"Ready","PENDING INPUTS",IF(A31&gt;Inputs!$B$6,0,MIN(MAX(0,(K31+L31+M31)-N31),MAX(0,C31-D31-(IF(O31&lt;O31,K31+L31+M31-N31,0)+IF(W31&lt;O31,S31+T31+U31-V31,0)+IF(AE31&lt;O31,AA31+AB31+AC31-AD31,0)+IF(AM31&lt;O31,AI31+AJ31+AK31-AL31,0)+IF(AU31&lt;O31,AQ31+AR31+AS31-AT31,0)+IF(BC31&lt;O31,AY31+AZ31+BA31-BB31,0)+IF(BK31&lt;O31,BG31+BH31+BI31-BJ31,0)+IF(BS31&lt;O31,BO31+BP31+BQ31-BR31,0)+IF(CA31&lt;O31,BW31+BX31+BY31-BZ31,0)+IF(CI31&lt;O31,CE31+CF31+CG31-CH31,0))))))</f>
        <v>0</v>
      </c>
      <c r="Q31" s="3">
        <f>IF(Inputs!$B$27&lt;&gt;"Ready","PENDING INPUTS",MIN((K31+L31+M31),IF(D31&gt;C31,IF(D31=0,0,N31*C31/D31),N31+P31)))</f>
        <v>0</v>
      </c>
      <c r="R31" s="3">
        <f>IF(Inputs!$B$27&lt;&gt;"Ready","PENDING INPUTS",MAX(0,(K31+L31+M31)-Q31))</f>
        <v>0</v>
      </c>
      <c r="S31" s="3">
        <f>IF(Inputs!$B$27&lt;&gt;"Ready","PENDING INPUTS",Z30)</f>
        <v>0</v>
      </c>
      <c r="T31" s="3">
        <f>IF(Inputs!$B$27&lt;&gt;"Ready","PENDING INPUTS",IF(A31&lt;=Inputs!$B$6,ROUND(S31*Inputs!C15/12,2),0))</f>
        <v>0</v>
      </c>
      <c r="U31" s="3">
        <f>IF(Inputs!$B$27&lt;&gt;"Ready","PENDING INPUTS",IF(AND(A31&lt;=Inputs!$B$6,S31&gt;0),Inputs!G15,0))</f>
        <v>0</v>
      </c>
      <c r="V31" s="3">
        <f>IF(Inputs!$B$27&lt;&gt;"Ready","PENDING INPUTS",IF(A31&gt;Inputs!$B$6,0,MIN((S31+T31+U31),IF(Inputs!H15=1,Inputs!D15,MAX(Inputs!F15,ROUND(S31*Inputs!E15+T31+U31,2))))))</f>
        <v>0</v>
      </c>
      <c r="W31">
        <f>IF(Inputs!$B$27&lt;&gt;"Ready","PENDING INPUTS",IF(S31&lt;=0,99,1+IF(AND(K31&gt;0,OR(K31&lt;S31,AND(K31=S31,0&lt;1))),1,0)+IF(AND(AA31&gt;0,OR(AA31&lt;S31,AND(AA31=S31,2&lt;1))),1,0)+IF(AND(AI31&gt;0,OR(AI31&lt;S31,AND(AI31=S31,3&lt;1))),1,0)+IF(AND(AQ31&gt;0,OR(AQ31&lt;S31,AND(AQ31=S31,4&lt;1))),1,0)+IF(AND(AY31&gt;0,OR(AY31&lt;S31,AND(AY31=S31,5&lt;1))),1,0)+IF(AND(BG31&gt;0,OR(BG31&lt;S31,AND(BG31=S31,6&lt;1))),1,0)+IF(AND(BO31&gt;0,OR(BO31&lt;S31,AND(BO31=S31,7&lt;1))),1,0)+IF(AND(BW31&gt;0,OR(BW31&lt;S31,AND(BW31=S31,8&lt;1))),1,0)+IF(AND(CE31&gt;0,OR(CE31&lt;S31,AND(CE31=S31,9&lt;1))),1,0)))</f>
        <v>99</v>
      </c>
      <c r="X31" s="3">
        <f>IF(Inputs!$B$27&lt;&gt;"Ready","PENDING INPUTS",IF(A31&gt;Inputs!$B$6,0,MIN(MAX(0,(S31+T31+U31)-V31),MAX(0,C31-D31-(IF(O31&lt;W31,K31+L31+M31-N31,0)+IF(W31&lt;W31,S31+T31+U31-V31,0)+IF(AE31&lt;W31,AA31+AB31+AC31-AD31,0)+IF(AM31&lt;W31,AI31+AJ31+AK31-AL31,0)+IF(AU31&lt;W31,AQ31+AR31+AS31-AT31,0)+IF(BC31&lt;W31,AY31+AZ31+BA31-BB31,0)+IF(BK31&lt;W31,BG31+BH31+BI31-BJ31,0)+IF(BS31&lt;W31,BO31+BP31+BQ31-BR31,0)+IF(CA31&lt;W31,BW31+BX31+BY31-BZ31,0)+IF(CI31&lt;W31,CE31+CF31+CG31-CH31,0))))))</f>
        <v>0</v>
      </c>
      <c r="Y31" s="3">
        <f>IF(Inputs!$B$27&lt;&gt;"Ready","PENDING INPUTS",MIN((S31+T31+U31),IF(D31&gt;C31,IF(D31=0,0,V31*C31/D31),V31+X31)))</f>
        <v>0</v>
      </c>
      <c r="Z31" s="3">
        <f>IF(Inputs!$B$27&lt;&gt;"Ready","PENDING INPUTS",MAX(0,(S31+T31+U31)-Y31))</f>
        <v>0</v>
      </c>
      <c r="AA31" s="3">
        <f>IF(Inputs!$B$27&lt;&gt;"Ready","PENDING INPUTS",AH30)</f>
        <v>0</v>
      </c>
      <c r="AB31" s="3">
        <f>IF(Inputs!$B$27&lt;&gt;"Ready","PENDING INPUTS",IF(A31&lt;=Inputs!$B$6,ROUND(AA31*Inputs!C16/12,2),0))</f>
        <v>0</v>
      </c>
      <c r="AC31" s="3">
        <f>IF(Inputs!$B$27&lt;&gt;"Ready","PENDING INPUTS",IF(AND(A31&lt;=Inputs!$B$6,AA31&gt;0),Inputs!G16,0))</f>
        <v>0</v>
      </c>
      <c r="AD31" s="3">
        <f>IF(Inputs!$B$27&lt;&gt;"Ready","PENDING INPUTS",IF(A31&gt;Inputs!$B$6,0,MIN((AA31+AB31+AC31),IF(Inputs!H16=1,Inputs!D16,MAX(Inputs!F16,ROUND(AA31*Inputs!E16+AB31+AC31,2))))))</f>
        <v>0</v>
      </c>
      <c r="AE31">
        <f>IF(Inputs!$B$27&lt;&gt;"Ready","PENDING INPUTS",IF(AA31&lt;=0,99,1+IF(AND(K31&gt;0,OR(K31&lt;AA31,AND(K31=AA31,0&lt;2))),1,0)+IF(AND(S31&gt;0,OR(S31&lt;AA31,AND(S31=AA31,1&lt;2))),1,0)+IF(AND(AI31&gt;0,OR(AI31&lt;AA31,AND(AI31=AA31,3&lt;2))),1,0)+IF(AND(AQ31&gt;0,OR(AQ31&lt;AA31,AND(AQ31=AA31,4&lt;2))),1,0)+IF(AND(AY31&gt;0,OR(AY31&lt;AA31,AND(AY31=AA31,5&lt;2))),1,0)+IF(AND(BG31&gt;0,OR(BG31&lt;AA31,AND(BG31=AA31,6&lt;2))),1,0)+IF(AND(BO31&gt;0,OR(BO31&lt;AA31,AND(BO31=AA31,7&lt;2))),1,0)+IF(AND(BW31&gt;0,OR(BW31&lt;AA31,AND(BW31=AA31,8&lt;2))),1,0)+IF(AND(CE31&gt;0,OR(CE31&lt;AA31,AND(CE31=AA31,9&lt;2))),1,0)))</f>
        <v>99</v>
      </c>
      <c r="AF31" s="3">
        <f>IF(Inputs!$B$27&lt;&gt;"Ready","PENDING INPUTS",IF(A31&gt;Inputs!$B$6,0,MIN(MAX(0,(AA31+AB31+AC31)-AD31),MAX(0,C31-D31-(IF(O31&lt;AE31,K31+L31+M31-N31,0)+IF(W31&lt;AE31,S31+T31+U31-V31,0)+IF(AE31&lt;AE31,AA31+AB31+AC31-AD31,0)+IF(AM31&lt;AE31,AI31+AJ31+AK31-AL31,0)+IF(AU31&lt;AE31,AQ31+AR31+AS31-AT31,0)+IF(BC31&lt;AE31,AY31+AZ31+BA31-BB31,0)+IF(BK31&lt;AE31,BG31+BH31+BI31-BJ31,0)+IF(BS31&lt;AE31,BO31+BP31+BQ31-BR31,0)+IF(CA31&lt;AE31,BW31+BX31+BY31-BZ31,0)+IF(CI31&lt;AE31,CE31+CF31+CG31-CH31,0))))))</f>
        <v>0</v>
      </c>
      <c r="AG31" s="3">
        <f>IF(Inputs!$B$27&lt;&gt;"Ready","PENDING INPUTS",MIN((AA31+AB31+AC31),IF(D31&gt;C31,IF(D31=0,0,AD31*C31/D31),AD31+AF31)))</f>
        <v>0</v>
      </c>
      <c r="AH31" s="3">
        <f>IF(Inputs!$B$27&lt;&gt;"Ready","PENDING INPUTS",MAX(0,(AA31+AB31+AC31)-AG31))</f>
        <v>0</v>
      </c>
      <c r="AI31" s="3">
        <f>IF(Inputs!$B$27&lt;&gt;"Ready","PENDING INPUTS",AP30)</f>
        <v>0</v>
      </c>
      <c r="AJ31" s="3">
        <f>IF(Inputs!$B$27&lt;&gt;"Ready","PENDING INPUTS",IF(A31&lt;=Inputs!$B$6,ROUND(AI31*Inputs!C17/12,2),0))</f>
        <v>0</v>
      </c>
      <c r="AK31" s="3">
        <f>IF(Inputs!$B$27&lt;&gt;"Ready","PENDING INPUTS",IF(AND(A31&lt;=Inputs!$B$6,AI31&gt;0),Inputs!G17,0))</f>
        <v>0</v>
      </c>
      <c r="AL31" s="3">
        <f>IF(Inputs!$B$27&lt;&gt;"Ready","PENDING INPUTS",IF(A31&gt;Inputs!$B$6,0,MIN((AI31+AJ31+AK31),IF(Inputs!H17=1,Inputs!D17,MAX(Inputs!F17,ROUND(AI31*Inputs!E17+AJ31+AK31,2))))))</f>
        <v>0</v>
      </c>
      <c r="AM31">
        <f>IF(Inputs!$B$27&lt;&gt;"Ready","PENDING INPUTS",IF(AI31&lt;=0,99,1+IF(AND(K31&gt;0,OR(K31&lt;AI31,AND(K31=AI31,0&lt;3))),1,0)+IF(AND(S31&gt;0,OR(S31&lt;AI31,AND(S31=AI31,1&lt;3))),1,0)+IF(AND(AA31&gt;0,OR(AA31&lt;AI31,AND(AA31=AI31,2&lt;3))),1,0)+IF(AND(AQ31&gt;0,OR(AQ31&lt;AI31,AND(AQ31=AI31,4&lt;3))),1,0)+IF(AND(AY31&gt;0,OR(AY31&lt;AI31,AND(AY31=AI31,5&lt;3))),1,0)+IF(AND(BG31&gt;0,OR(BG31&lt;AI31,AND(BG31=AI31,6&lt;3))),1,0)+IF(AND(BO31&gt;0,OR(BO31&lt;AI31,AND(BO31=AI31,7&lt;3))),1,0)+IF(AND(BW31&gt;0,OR(BW31&lt;AI31,AND(BW31=AI31,8&lt;3))),1,0)+IF(AND(CE31&gt;0,OR(CE31&lt;AI31,AND(CE31=AI31,9&lt;3))),1,0)))</f>
        <v>99</v>
      </c>
      <c r="AN31" s="3">
        <f>IF(Inputs!$B$27&lt;&gt;"Ready","PENDING INPUTS",IF(A31&gt;Inputs!$B$6,0,MIN(MAX(0,(AI31+AJ31+AK31)-AL31),MAX(0,C31-D31-(IF(O31&lt;AM31,K31+L31+M31-N31,0)+IF(W31&lt;AM31,S31+T31+U31-V31,0)+IF(AE31&lt;AM31,AA31+AB31+AC31-AD31,0)+IF(AM31&lt;AM31,AI31+AJ31+AK31-AL31,0)+IF(AU31&lt;AM31,AQ31+AR31+AS31-AT31,0)+IF(BC31&lt;AM31,AY31+AZ31+BA31-BB31,0)+IF(BK31&lt;AM31,BG31+BH31+BI31-BJ31,0)+IF(BS31&lt;AM31,BO31+BP31+BQ31-BR31,0)+IF(CA31&lt;AM31,BW31+BX31+BY31-BZ31,0)+IF(CI31&lt;AM31,CE31+CF31+CG31-CH31,0))))))</f>
        <v>0</v>
      </c>
      <c r="AO31" s="3">
        <f>IF(Inputs!$B$27&lt;&gt;"Ready","PENDING INPUTS",MIN((AI31+AJ31+AK31),IF(D31&gt;C31,IF(D31=0,0,AL31*C31/D31),AL31+AN31)))</f>
        <v>0</v>
      </c>
      <c r="AP31" s="3">
        <f>IF(Inputs!$B$27&lt;&gt;"Ready","PENDING INPUTS",MAX(0,(AI31+AJ31+AK31)-AO31))</f>
        <v>0</v>
      </c>
      <c r="AQ31" s="3">
        <f>IF(Inputs!$B$27&lt;&gt;"Ready","PENDING INPUTS",AX30)</f>
        <v>0</v>
      </c>
      <c r="AR31" s="3">
        <f>IF(Inputs!$B$27&lt;&gt;"Ready","PENDING INPUTS",IF(A31&lt;=Inputs!$B$6,ROUND(AQ31*Inputs!C18/12,2),0))</f>
        <v>0</v>
      </c>
      <c r="AS31" s="3">
        <f>IF(Inputs!$B$27&lt;&gt;"Ready","PENDING INPUTS",IF(AND(A31&lt;=Inputs!$B$6,AQ31&gt;0),Inputs!G18,0))</f>
        <v>0</v>
      </c>
      <c r="AT31" s="3">
        <f>IF(Inputs!$B$27&lt;&gt;"Ready","PENDING INPUTS",IF(A31&gt;Inputs!$B$6,0,MIN((AQ31+AR31+AS31),IF(Inputs!H18=1,Inputs!D18,MAX(Inputs!F18,ROUND(AQ31*Inputs!E18+AR31+AS31,2))))))</f>
        <v>0</v>
      </c>
      <c r="AU31">
        <f>IF(Inputs!$B$27&lt;&gt;"Ready","PENDING INPUTS",IF(AQ31&lt;=0,99,1+IF(AND(K31&gt;0,OR(K31&lt;AQ31,AND(K31=AQ31,0&lt;4))),1,0)+IF(AND(S31&gt;0,OR(S31&lt;AQ31,AND(S31=AQ31,1&lt;4))),1,0)+IF(AND(AA31&gt;0,OR(AA31&lt;AQ31,AND(AA31=AQ31,2&lt;4))),1,0)+IF(AND(AI31&gt;0,OR(AI31&lt;AQ31,AND(AI31=AQ31,3&lt;4))),1,0)+IF(AND(AY31&gt;0,OR(AY31&lt;AQ31,AND(AY31=AQ31,5&lt;4))),1,0)+IF(AND(BG31&gt;0,OR(BG31&lt;AQ31,AND(BG31=AQ31,6&lt;4))),1,0)+IF(AND(BO31&gt;0,OR(BO31&lt;AQ31,AND(BO31=AQ31,7&lt;4))),1,0)+IF(AND(BW31&gt;0,OR(BW31&lt;AQ31,AND(BW31=AQ31,8&lt;4))),1,0)+IF(AND(CE31&gt;0,OR(CE31&lt;AQ31,AND(CE31=AQ31,9&lt;4))),1,0)))</f>
        <v>99</v>
      </c>
      <c r="AV31" s="3">
        <f>IF(Inputs!$B$27&lt;&gt;"Ready","PENDING INPUTS",IF(A31&gt;Inputs!$B$6,0,MIN(MAX(0,(AQ31+AR31+AS31)-AT31),MAX(0,C31-D31-(IF(O31&lt;AU31,K31+L31+M31-N31,0)+IF(W31&lt;AU31,S31+T31+U31-V31,0)+IF(AE31&lt;AU31,AA31+AB31+AC31-AD31,0)+IF(AM31&lt;AU31,AI31+AJ31+AK31-AL31,0)+IF(AU31&lt;AU31,AQ31+AR31+AS31-AT31,0)+IF(BC31&lt;AU31,AY31+AZ31+BA31-BB31,0)+IF(BK31&lt;AU31,BG31+BH31+BI31-BJ31,0)+IF(BS31&lt;AU31,BO31+BP31+BQ31-BR31,0)+IF(CA31&lt;AU31,BW31+BX31+BY31-BZ31,0)+IF(CI31&lt;AU31,CE31+CF31+CG31-CH31,0))))))</f>
        <v>0</v>
      </c>
      <c r="AW31" s="3">
        <f>IF(Inputs!$B$27&lt;&gt;"Ready","PENDING INPUTS",MIN((AQ31+AR31+AS31),IF(D31&gt;C31,IF(D31=0,0,AT31*C31/D31),AT31+AV31)))</f>
        <v>0</v>
      </c>
      <c r="AX31" s="3">
        <f>IF(Inputs!$B$27&lt;&gt;"Ready","PENDING INPUTS",MAX(0,(AQ31+AR31+AS31)-AW31))</f>
        <v>0</v>
      </c>
      <c r="AY31" s="3">
        <f>IF(Inputs!$B$27&lt;&gt;"Ready","PENDING INPUTS",BF30)</f>
        <v>0</v>
      </c>
      <c r="AZ31" s="3">
        <f>IF(Inputs!$B$27&lt;&gt;"Ready","PENDING INPUTS",IF(A31&lt;=Inputs!$B$6,ROUND(AY31*Inputs!C19/12,2),0))</f>
        <v>0</v>
      </c>
      <c r="BA31" s="3">
        <f>IF(Inputs!$B$27&lt;&gt;"Ready","PENDING INPUTS",IF(AND(A31&lt;=Inputs!$B$6,AY31&gt;0),Inputs!G19,0))</f>
        <v>0</v>
      </c>
      <c r="BB31" s="3">
        <f>IF(Inputs!$B$27&lt;&gt;"Ready","PENDING INPUTS",IF(A31&gt;Inputs!$B$6,0,MIN((AY31+AZ31+BA31),IF(Inputs!H19=1,Inputs!D19,MAX(Inputs!F19,ROUND(AY31*Inputs!E19+AZ31+BA31,2))))))</f>
        <v>0</v>
      </c>
      <c r="BC31">
        <f>IF(Inputs!$B$27&lt;&gt;"Ready","PENDING INPUTS",IF(AY31&lt;=0,99,1+IF(AND(K31&gt;0,OR(K31&lt;AY31,AND(K31=AY31,0&lt;5))),1,0)+IF(AND(S31&gt;0,OR(S31&lt;AY31,AND(S31=AY31,1&lt;5))),1,0)+IF(AND(AA31&gt;0,OR(AA31&lt;AY31,AND(AA31=AY31,2&lt;5))),1,0)+IF(AND(AI31&gt;0,OR(AI31&lt;AY31,AND(AI31=AY31,3&lt;5))),1,0)+IF(AND(AQ31&gt;0,OR(AQ31&lt;AY31,AND(AQ31=AY31,4&lt;5))),1,0)+IF(AND(BG31&gt;0,OR(BG31&lt;AY31,AND(BG31=AY31,6&lt;5))),1,0)+IF(AND(BO31&gt;0,OR(BO31&lt;AY31,AND(BO31=AY31,7&lt;5))),1,0)+IF(AND(BW31&gt;0,OR(BW31&lt;AY31,AND(BW31=AY31,8&lt;5))),1,0)+IF(AND(CE31&gt;0,OR(CE31&lt;AY31,AND(CE31=AY31,9&lt;5))),1,0)))</f>
        <v>99</v>
      </c>
      <c r="BD31" s="3">
        <f>IF(Inputs!$B$27&lt;&gt;"Ready","PENDING INPUTS",IF(A31&gt;Inputs!$B$6,0,MIN(MAX(0,(AY31+AZ31+BA31)-BB31),MAX(0,C31-D31-(IF(O31&lt;BC31,K31+L31+M31-N31,0)+IF(W31&lt;BC31,S31+T31+U31-V31,0)+IF(AE31&lt;BC31,AA31+AB31+AC31-AD31,0)+IF(AM31&lt;BC31,AI31+AJ31+AK31-AL31,0)+IF(AU31&lt;BC31,AQ31+AR31+AS31-AT31,0)+IF(BC31&lt;BC31,AY31+AZ31+BA31-BB31,0)+IF(BK31&lt;BC31,BG31+BH31+BI31-BJ31,0)+IF(BS31&lt;BC31,BO31+BP31+BQ31-BR31,0)+IF(CA31&lt;BC31,BW31+BX31+BY31-BZ31,0)+IF(CI31&lt;BC31,CE31+CF31+CG31-CH31,0))))))</f>
        <v>0</v>
      </c>
      <c r="BE31" s="3">
        <f>IF(Inputs!$B$27&lt;&gt;"Ready","PENDING INPUTS",MIN((AY31+AZ31+BA31),IF(D31&gt;C31,IF(D31=0,0,BB31*C31/D31),BB31+BD31)))</f>
        <v>0</v>
      </c>
      <c r="BF31" s="3">
        <f>IF(Inputs!$B$27&lt;&gt;"Ready","PENDING INPUTS",MAX(0,(AY31+AZ31+BA31)-BE31))</f>
        <v>0</v>
      </c>
      <c r="BG31" s="3">
        <f>IF(Inputs!$B$27&lt;&gt;"Ready","PENDING INPUTS",BN30)</f>
        <v>0</v>
      </c>
      <c r="BH31" s="3">
        <f>IF(Inputs!$B$27&lt;&gt;"Ready","PENDING INPUTS",IF(A31&lt;=Inputs!$B$6,ROUND(BG31*Inputs!C20/12,2),0))</f>
        <v>0</v>
      </c>
      <c r="BI31" s="3">
        <f>IF(Inputs!$B$27&lt;&gt;"Ready","PENDING INPUTS",IF(AND(A31&lt;=Inputs!$B$6,BG31&gt;0),Inputs!G20,0))</f>
        <v>0</v>
      </c>
      <c r="BJ31" s="3">
        <f>IF(Inputs!$B$27&lt;&gt;"Ready","PENDING INPUTS",IF(A31&gt;Inputs!$B$6,0,MIN((BG31+BH31+BI31),IF(Inputs!H20=1,Inputs!D20,MAX(Inputs!F20,ROUND(BG31*Inputs!E20+BH31+BI31,2))))))</f>
        <v>0</v>
      </c>
      <c r="BK31">
        <f>IF(Inputs!$B$27&lt;&gt;"Ready","PENDING INPUTS",IF(BG31&lt;=0,99,1+IF(AND(K31&gt;0,OR(K31&lt;BG31,AND(K31=BG31,0&lt;6))),1,0)+IF(AND(S31&gt;0,OR(S31&lt;BG31,AND(S31=BG31,1&lt;6))),1,0)+IF(AND(AA31&gt;0,OR(AA31&lt;BG31,AND(AA31=BG31,2&lt;6))),1,0)+IF(AND(AI31&gt;0,OR(AI31&lt;BG31,AND(AI31=BG31,3&lt;6))),1,0)+IF(AND(AQ31&gt;0,OR(AQ31&lt;BG31,AND(AQ31=BG31,4&lt;6))),1,0)+IF(AND(AY31&gt;0,OR(AY31&lt;BG31,AND(AY31=BG31,5&lt;6))),1,0)+IF(AND(BO31&gt;0,OR(BO31&lt;BG31,AND(BO31=BG31,7&lt;6))),1,0)+IF(AND(BW31&gt;0,OR(BW31&lt;BG31,AND(BW31=BG31,8&lt;6))),1,0)+IF(AND(CE31&gt;0,OR(CE31&lt;BG31,AND(CE31=BG31,9&lt;6))),1,0)))</f>
        <v>99</v>
      </c>
      <c r="BL31" s="3">
        <f>IF(Inputs!$B$27&lt;&gt;"Ready","PENDING INPUTS",IF(A31&gt;Inputs!$B$6,0,MIN(MAX(0,(BG31+BH31+BI31)-BJ31),MAX(0,C31-D31-(IF(O31&lt;BK31,K31+L31+M31-N31,0)+IF(W31&lt;BK31,S31+T31+U31-V31,0)+IF(AE31&lt;BK31,AA31+AB31+AC31-AD31,0)+IF(AM31&lt;BK31,AI31+AJ31+AK31-AL31,0)+IF(AU31&lt;BK31,AQ31+AR31+AS31-AT31,0)+IF(BC31&lt;BK31,AY31+AZ31+BA31-BB31,0)+IF(BK31&lt;BK31,BG31+BH31+BI31-BJ31,0)+IF(BS31&lt;BK31,BO31+BP31+BQ31-BR31,0)+IF(CA31&lt;BK31,BW31+BX31+BY31-BZ31,0)+IF(CI31&lt;BK31,CE31+CF31+CG31-CH31,0))))))</f>
        <v>0</v>
      </c>
      <c r="BM31" s="3">
        <f>IF(Inputs!$B$27&lt;&gt;"Ready","PENDING INPUTS",MIN((BG31+BH31+BI31),IF(D31&gt;C31,IF(D31=0,0,BJ31*C31/D31),BJ31+BL31)))</f>
        <v>0</v>
      </c>
      <c r="BN31" s="3">
        <f>IF(Inputs!$B$27&lt;&gt;"Ready","PENDING INPUTS",MAX(0,(BG31+BH31+BI31)-BM31))</f>
        <v>0</v>
      </c>
      <c r="BO31" s="3">
        <f>IF(Inputs!$B$27&lt;&gt;"Ready","PENDING INPUTS",BV30)</f>
        <v>0</v>
      </c>
      <c r="BP31" s="3">
        <f>IF(Inputs!$B$27&lt;&gt;"Ready","PENDING INPUTS",IF(A31&lt;=Inputs!$B$6,ROUND(BO31*Inputs!C21/12,2),0))</f>
        <v>0</v>
      </c>
      <c r="BQ31" s="3">
        <f>IF(Inputs!$B$27&lt;&gt;"Ready","PENDING INPUTS",IF(AND(A31&lt;=Inputs!$B$6,BO31&gt;0),Inputs!G21,0))</f>
        <v>0</v>
      </c>
      <c r="BR31" s="3">
        <f>IF(Inputs!$B$27&lt;&gt;"Ready","PENDING INPUTS",IF(A31&gt;Inputs!$B$6,0,MIN((BO31+BP31+BQ31),IF(Inputs!H21=1,Inputs!D21,MAX(Inputs!F21,ROUND(BO31*Inputs!E21+BP31+BQ31,2))))))</f>
        <v>0</v>
      </c>
      <c r="BS31">
        <f>IF(Inputs!$B$27&lt;&gt;"Ready","PENDING INPUTS",IF(BO31&lt;=0,99,1+IF(AND(K31&gt;0,OR(K31&lt;BO31,AND(K31=BO31,0&lt;7))),1,0)+IF(AND(S31&gt;0,OR(S31&lt;BO31,AND(S31=BO31,1&lt;7))),1,0)+IF(AND(AA31&gt;0,OR(AA31&lt;BO31,AND(AA31=BO31,2&lt;7))),1,0)+IF(AND(AI31&gt;0,OR(AI31&lt;BO31,AND(AI31=BO31,3&lt;7))),1,0)+IF(AND(AQ31&gt;0,OR(AQ31&lt;BO31,AND(AQ31=BO31,4&lt;7))),1,0)+IF(AND(AY31&gt;0,OR(AY31&lt;BO31,AND(AY31=BO31,5&lt;7))),1,0)+IF(AND(BG31&gt;0,OR(BG31&lt;BO31,AND(BG31=BO31,6&lt;7))),1,0)+IF(AND(BW31&gt;0,OR(BW31&lt;BO31,AND(BW31=BO31,8&lt;7))),1,0)+IF(AND(CE31&gt;0,OR(CE31&lt;BO31,AND(CE31=BO31,9&lt;7))),1,0)))</f>
        <v>99</v>
      </c>
      <c r="BT31" s="3">
        <f>IF(Inputs!$B$27&lt;&gt;"Ready","PENDING INPUTS",IF(A31&gt;Inputs!$B$6,0,MIN(MAX(0,(BO31+BP31+BQ31)-BR31),MAX(0,C31-D31-(IF(O31&lt;BS31,K31+L31+M31-N31,0)+IF(W31&lt;BS31,S31+T31+U31-V31,0)+IF(AE31&lt;BS31,AA31+AB31+AC31-AD31,0)+IF(AM31&lt;BS31,AI31+AJ31+AK31-AL31,0)+IF(AU31&lt;BS31,AQ31+AR31+AS31-AT31,0)+IF(BC31&lt;BS31,AY31+AZ31+BA31-BB31,0)+IF(BK31&lt;BS31,BG31+BH31+BI31-BJ31,0)+IF(BS31&lt;BS31,BO31+BP31+BQ31-BR31,0)+IF(CA31&lt;BS31,BW31+BX31+BY31-BZ31,0)+IF(CI31&lt;BS31,CE31+CF31+CG31-CH31,0))))))</f>
        <v>0</v>
      </c>
      <c r="BU31" s="3">
        <f>IF(Inputs!$B$27&lt;&gt;"Ready","PENDING INPUTS",MIN((BO31+BP31+BQ31),IF(D31&gt;C31,IF(D31=0,0,BR31*C31/D31),BR31+BT31)))</f>
        <v>0</v>
      </c>
      <c r="BV31" s="3">
        <f>IF(Inputs!$B$27&lt;&gt;"Ready","PENDING INPUTS",MAX(0,(BO31+BP31+BQ31)-BU31))</f>
        <v>0</v>
      </c>
      <c r="BW31" s="3">
        <f>IF(Inputs!$B$27&lt;&gt;"Ready","PENDING INPUTS",CD30)</f>
        <v>0</v>
      </c>
      <c r="BX31" s="3">
        <f>IF(Inputs!$B$27&lt;&gt;"Ready","PENDING INPUTS",IF(A31&lt;=Inputs!$B$6,ROUND(BW31*Inputs!C22/12,2),0))</f>
        <v>0</v>
      </c>
      <c r="BY31" s="3">
        <f>IF(Inputs!$B$27&lt;&gt;"Ready","PENDING INPUTS",IF(AND(A31&lt;=Inputs!$B$6,BW31&gt;0),Inputs!G22,0))</f>
        <v>0</v>
      </c>
      <c r="BZ31" s="3">
        <f>IF(Inputs!$B$27&lt;&gt;"Ready","PENDING INPUTS",IF(A31&gt;Inputs!$B$6,0,MIN((BW31+BX31+BY31),IF(Inputs!H22=1,Inputs!D22,MAX(Inputs!F22,ROUND(BW31*Inputs!E22+BX31+BY31,2))))))</f>
        <v>0</v>
      </c>
      <c r="CA31">
        <f>IF(Inputs!$B$27&lt;&gt;"Ready","PENDING INPUTS",IF(BW31&lt;=0,99,1+IF(AND(K31&gt;0,OR(K31&lt;BW31,AND(K31=BW31,0&lt;8))),1,0)+IF(AND(S31&gt;0,OR(S31&lt;BW31,AND(S31=BW31,1&lt;8))),1,0)+IF(AND(AA31&gt;0,OR(AA31&lt;BW31,AND(AA31=BW31,2&lt;8))),1,0)+IF(AND(AI31&gt;0,OR(AI31&lt;BW31,AND(AI31=BW31,3&lt;8))),1,0)+IF(AND(AQ31&gt;0,OR(AQ31&lt;BW31,AND(AQ31=BW31,4&lt;8))),1,0)+IF(AND(AY31&gt;0,OR(AY31&lt;BW31,AND(AY31=BW31,5&lt;8))),1,0)+IF(AND(BG31&gt;0,OR(BG31&lt;BW31,AND(BG31=BW31,6&lt;8))),1,0)+IF(AND(BO31&gt;0,OR(BO31&lt;BW31,AND(BO31=BW31,7&lt;8))),1,0)+IF(AND(CE31&gt;0,OR(CE31&lt;BW31,AND(CE31=BW31,9&lt;8))),1,0)))</f>
        <v>99</v>
      </c>
      <c r="CB31" s="3">
        <f>IF(Inputs!$B$27&lt;&gt;"Ready","PENDING INPUTS",IF(A31&gt;Inputs!$B$6,0,MIN(MAX(0,(BW31+BX31+BY31)-BZ31),MAX(0,C31-D31-(IF(O31&lt;CA31,K31+L31+M31-N31,0)+IF(W31&lt;CA31,S31+T31+U31-V31,0)+IF(AE31&lt;CA31,AA31+AB31+AC31-AD31,0)+IF(AM31&lt;CA31,AI31+AJ31+AK31-AL31,0)+IF(AU31&lt;CA31,AQ31+AR31+AS31-AT31,0)+IF(BC31&lt;CA31,AY31+AZ31+BA31-BB31,0)+IF(BK31&lt;CA31,BG31+BH31+BI31-BJ31,0)+IF(BS31&lt;CA31,BO31+BP31+BQ31-BR31,0)+IF(CA31&lt;CA31,BW31+BX31+BY31-BZ31,0)+IF(CI31&lt;CA31,CE31+CF31+CG31-CH31,0))))))</f>
        <v>0</v>
      </c>
      <c r="CC31" s="3">
        <f>IF(Inputs!$B$27&lt;&gt;"Ready","PENDING INPUTS",MIN((BW31+BX31+BY31),IF(D31&gt;C31,IF(D31=0,0,BZ31*C31/D31),BZ31+CB31)))</f>
        <v>0</v>
      </c>
      <c r="CD31" s="3">
        <f>IF(Inputs!$B$27&lt;&gt;"Ready","PENDING INPUTS",MAX(0,(BW31+BX31+BY31)-CC31))</f>
        <v>0</v>
      </c>
      <c r="CE31" s="3">
        <f>IF(Inputs!$B$27&lt;&gt;"Ready","PENDING INPUTS",CL30)</f>
        <v>0</v>
      </c>
      <c r="CF31" s="3">
        <f>IF(Inputs!$B$27&lt;&gt;"Ready","PENDING INPUTS",IF(A31&lt;=Inputs!$B$6,ROUND(CE31*Inputs!C23/12,2),0))</f>
        <v>0</v>
      </c>
      <c r="CG31" s="3">
        <f>IF(Inputs!$B$27&lt;&gt;"Ready","PENDING INPUTS",IF(AND(A31&lt;=Inputs!$B$6,CE31&gt;0),Inputs!G23,0))</f>
        <v>0</v>
      </c>
      <c r="CH31" s="3">
        <f>IF(Inputs!$B$27&lt;&gt;"Ready","PENDING INPUTS",IF(A31&gt;Inputs!$B$6,0,MIN((CE31+CF31+CG31),IF(Inputs!H23=1,Inputs!D23,MAX(Inputs!F23,ROUND(CE31*Inputs!E23+CF31+CG31,2))))))</f>
        <v>0</v>
      </c>
      <c r="CI31">
        <f>IF(Inputs!$B$27&lt;&gt;"Ready","PENDING INPUTS",IF(CE31&lt;=0,99,1+IF(AND(K31&gt;0,OR(K31&lt;CE31,AND(K31=CE31,0&lt;9))),1,0)+IF(AND(S31&gt;0,OR(S31&lt;CE31,AND(S31=CE31,1&lt;9))),1,0)+IF(AND(AA31&gt;0,OR(AA31&lt;CE31,AND(AA31=CE31,2&lt;9))),1,0)+IF(AND(AI31&gt;0,OR(AI31&lt;CE31,AND(AI31=CE31,3&lt;9))),1,0)+IF(AND(AQ31&gt;0,OR(AQ31&lt;CE31,AND(AQ31=CE31,4&lt;9))),1,0)+IF(AND(AY31&gt;0,OR(AY31&lt;CE31,AND(AY31=CE31,5&lt;9))),1,0)+IF(AND(BG31&gt;0,OR(BG31&lt;CE31,AND(BG31=CE31,6&lt;9))),1,0)+IF(AND(BO31&gt;0,OR(BO31&lt;CE31,AND(BO31=CE31,7&lt;9))),1,0)+IF(AND(BW31&gt;0,OR(BW31&lt;CE31,AND(BW31=CE31,8&lt;9))),1,0)))</f>
        <v>99</v>
      </c>
      <c r="CJ31" s="3">
        <f>IF(Inputs!$B$27&lt;&gt;"Ready","PENDING INPUTS",IF(A31&gt;Inputs!$B$6,0,MIN(MAX(0,(CE31+CF31+CG31)-CH31),MAX(0,C31-D31-(IF(O31&lt;CI31,K31+L31+M31-N31,0)+IF(W31&lt;CI31,S31+T31+U31-V31,0)+IF(AE31&lt;CI31,AA31+AB31+AC31-AD31,0)+IF(AM31&lt;CI31,AI31+AJ31+AK31-AL31,0)+IF(AU31&lt;CI31,AQ31+AR31+AS31-AT31,0)+IF(BC31&lt;CI31,AY31+AZ31+BA31-BB31,0)+IF(BK31&lt;CI31,BG31+BH31+BI31-BJ31,0)+IF(BS31&lt;CI31,BO31+BP31+BQ31-BR31,0)+IF(CA31&lt;CI31,BW31+BX31+BY31-BZ31,0)+IF(CI31&lt;CI31,CE31+CF31+CG31-CH31,0))))))</f>
        <v>0</v>
      </c>
      <c r="CK31" s="3">
        <f>IF(Inputs!$B$27&lt;&gt;"Ready","PENDING INPUTS",MIN((CE31+CF31+CG31),IF(D31&gt;C31,IF(D31=0,0,CH31*C31/D31),CH31+CJ31)))</f>
        <v>0</v>
      </c>
      <c r="CL31" s="3">
        <f>IF(Inputs!$B$27&lt;&gt;"Ready","PENDING INPUTS",MAX(0,(CE31+CF31+CG31)-CK31))</f>
        <v>0</v>
      </c>
    </row>
    <row r="32" spans="1:90" ht="27.95" customHeight="1" x14ac:dyDescent="0.25">
      <c r="A32">
        <v>28</v>
      </c>
      <c r="B32" s="13">
        <f>IF(Inputs!$B$27&lt;&gt;"Ready","PENDING INPUTS",EDATE(Inputs!$B$5,A32-1))</f>
        <v>47119</v>
      </c>
      <c r="C32" s="3">
        <f>IF(Inputs!$B$27&lt;&gt;"Ready","PENDING INPUTS",IF(A32&lt;=Inputs!$B$6,MAX(0,Inputs!$B$4+IF(A32=Inputs!$B$7,Inputs!$B$8,0)+IF(A32=Inputs!$B$9,Inputs!$B$10,0)),0))</f>
        <v>0</v>
      </c>
      <c r="D32" s="3">
        <f>IF(Inputs!$B$27&lt;&gt;"Ready","PENDING INPUTS",SUM(N32,V32,AD32,AL32,AT32,BB32,BJ32,BR32,BZ32,CH32))</f>
        <v>0</v>
      </c>
      <c r="E32" s="3">
        <f>IF(Inputs!$B$27&lt;&gt;"Ready","PENDING INPUTS",MAX(0,D32-C32))</f>
        <v>0</v>
      </c>
      <c r="F32" s="3">
        <f>IF(Inputs!$B$27&lt;&gt;"Ready","PENDING INPUTS",SUM(Q32,Y32,AG32,AO32,AW32,BE32,BM32,BU32,CC32,CK32))</f>
        <v>0</v>
      </c>
      <c r="G32" s="3">
        <f>IF(Inputs!$B$27&lt;&gt;"Ready","PENDING INPUTS",SUM(L32,T32,AB32,AJ32,AR32,AZ32,BH32,BP32,BX32,CF32))</f>
        <v>0</v>
      </c>
      <c r="H32" s="3">
        <f>IF(Inputs!$B$27&lt;&gt;"Ready","PENDING INPUTS",SUM(M32,U32,AC32,AK32,AS32,BA32,BI32,BQ32,BY32,CG32))</f>
        <v>0</v>
      </c>
      <c r="I32" s="3">
        <f>IF(Inputs!$B$27&lt;&gt;"Ready","PENDING INPUTS",SUM(R32,Z32,AH32,AP32,AX32,BF32,BN32,BV32,CD32,CL32))</f>
        <v>0</v>
      </c>
      <c r="J32" t="str">
        <f>IF(Inputs!$B$27&lt;&gt;"Ready","PENDING INPUTS",IF(A32&gt;Inputs!$B$6,"Beyond horizon",IF(E32&gt;0.005,"MINIMUM SHORTFALL",IF(I32&lt;0.005,"Paid off","In progress"))))</f>
        <v>Paid off</v>
      </c>
      <c r="K32" s="3">
        <f>IF(Inputs!$B$27&lt;&gt;"Ready","PENDING INPUTS",R31)</f>
        <v>0</v>
      </c>
      <c r="L32" s="3">
        <f>IF(Inputs!$B$27&lt;&gt;"Ready","PENDING INPUTS",IF(A32&lt;=Inputs!$B$6,ROUND(K32*Inputs!C14/12,2),0))</f>
        <v>0</v>
      </c>
      <c r="M32" s="3">
        <f>IF(Inputs!$B$27&lt;&gt;"Ready","PENDING INPUTS",IF(AND(A32&lt;=Inputs!$B$6,K32&gt;0),Inputs!G14,0))</f>
        <v>0</v>
      </c>
      <c r="N32" s="3">
        <f>IF(Inputs!$B$27&lt;&gt;"Ready","PENDING INPUTS",IF(A32&gt;Inputs!$B$6,0,MIN((K32+L32+M32),IF(Inputs!H14=1,Inputs!D14,MAX(Inputs!F14,ROUND(K32*Inputs!E14+L32+M32,2))))))</f>
        <v>0</v>
      </c>
      <c r="O32">
        <f>IF(Inputs!$B$27&lt;&gt;"Ready","PENDING INPUTS",IF(K32&lt;=0,99,1+IF(AND(S32&gt;0,OR(S32&lt;K32,AND(S32=K32,1&lt;0))),1,0)+IF(AND(AA32&gt;0,OR(AA32&lt;K32,AND(AA32=K32,2&lt;0))),1,0)+IF(AND(AI32&gt;0,OR(AI32&lt;K32,AND(AI32=K32,3&lt;0))),1,0)+IF(AND(AQ32&gt;0,OR(AQ32&lt;K32,AND(AQ32=K32,4&lt;0))),1,0)+IF(AND(AY32&gt;0,OR(AY32&lt;K32,AND(AY32=K32,5&lt;0))),1,0)+IF(AND(BG32&gt;0,OR(BG32&lt;K32,AND(BG32=K32,6&lt;0))),1,0)+IF(AND(BO32&gt;0,OR(BO32&lt;K32,AND(BO32=K32,7&lt;0))),1,0)+IF(AND(BW32&gt;0,OR(BW32&lt;K32,AND(BW32=K32,8&lt;0))),1,0)+IF(AND(CE32&gt;0,OR(CE32&lt;K32,AND(CE32=K32,9&lt;0))),1,0)))</f>
        <v>99</v>
      </c>
      <c r="P32" s="3">
        <f>IF(Inputs!$B$27&lt;&gt;"Ready","PENDING INPUTS",IF(A32&gt;Inputs!$B$6,0,MIN(MAX(0,(K32+L32+M32)-N32),MAX(0,C32-D32-(IF(O32&lt;O32,K32+L32+M32-N32,0)+IF(W32&lt;O32,S32+T32+U32-V32,0)+IF(AE32&lt;O32,AA32+AB32+AC32-AD32,0)+IF(AM32&lt;O32,AI32+AJ32+AK32-AL32,0)+IF(AU32&lt;O32,AQ32+AR32+AS32-AT32,0)+IF(BC32&lt;O32,AY32+AZ32+BA32-BB32,0)+IF(BK32&lt;O32,BG32+BH32+BI32-BJ32,0)+IF(BS32&lt;O32,BO32+BP32+BQ32-BR32,0)+IF(CA32&lt;O32,BW32+BX32+BY32-BZ32,0)+IF(CI32&lt;O32,CE32+CF32+CG32-CH32,0))))))</f>
        <v>0</v>
      </c>
      <c r="Q32" s="3">
        <f>IF(Inputs!$B$27&lt;&gt;"Ready","PENDING INPUTS",MIN((K32+L32+M32),IF(D32&gt;C32,IF(D32=0,0,N32*C32/D32),N32+P32)))</f>
        <v>0</v>
      </c>
      <c r="R32" s="3">
        <f>IF(Inputs!$B$27&lt;&gt;"Ready","PENDING INPUTS",MAX(0,(K32+L32+M32)-Q32))</f>
        <v>0</v>
      </c>
      <c r="S32" s="3">
        <f>IF(Inputs!$B$27&lt;&gt;"Ready","PENDING INPUTS",Z31)</f>
        <v>0</v>
      </c>
      <c r="T32" s="3">
        <f>IF(Inputs!$B$27&lt;&gt;"Ready","PENDING INPUTS",IF(A32&lt;=Inputs!$B$6,ROUND(S32*Inputs!C15/12,2),0))</f>
        <v>0</v>
      </c>
      <c r="U32" s="3">
        <f>IF(Inputs!$B$27&lt;&gt;"Ready","PENDING INPUTS",IF(AND(A32&lt;=Inputs!$B$6,S32&gt;0),Inputs!G15,0))</f>
        <v>0</v>
      </c>
      <c r="V32" s="3">
        <f>IF(Inputs!$B$27&lt;&gt;"Ready","PENDING INPUTS",IF(A32&gt;Inputs!$B$6,0,MIN((S32+T32+U32),IF(Inputs!H15=1,Inputs!D15,MAX(Inputs!F15,ROUND(S32*Inputs!E15+T32+U32,2))))))</f>
        <v>0</v>
      </c>
      <c r="W32">
        <f>IF(Inputs!$B$27&lt;&gt;"Ready","PENDING INPUTS",IF(S32&lt;=0,99,1+IF(AND(K32&gt;0,OR(K32&lt;S32,AND(K32=S32,0&lt;1))),1,0)+IF(AND(AA32&gt;0,OR(AA32&lt;S32,AND(AA32=S32,2&lt;1))),1,0)+IF(AND(AI32&gt;0,OR(AI32&lt;S32,AND(AI32=S32,3&lt;1))),1,0)+IF(AND(AQ32&gt;0,OR(AQ32&lt;S32,AND(AQ32=S32,4&lt;1))),1,0)+IF(AND(AY32&gt;0,OR(AY32&lt;S32,AND(AY32=S32,5&lt;1))),1,0)+IF(AND(BG32&gt;0,OR(BG32&lt;S32,AND(BG32=S32,6&lt;1))),1,0)+IF(AND(BO32&gt;0,OR(BO32&lt;S32,AND(BO32=S32,7&lt;1))),1,0)+IF(AND(BW32&gt;0,OR(BW32&lt;S32,AND(BW32=S32,8&lt;1))),1,0)+IF(AND(CE32&gt;0,OR(CE32&lt;S32,AND(CE32=S32,9&lt;1))),1,0)))</f>
        <v>99</v>
      </c>
      <c r="X32" s="3">
        <f>IF(Inputs!$B$27&lt;&gt;"Ready","PENDING INPUTS",IF(A32&gt;Inputs!$B$6,0,MIN(MAX(0,(S32+T32+U32)-V32),MAX(0,C32-D32-(IF(O32&lt;W32,K32+L32+M32-N32,0)+IF(W32&lt;W32,S32+T32+U32-V32,0)+IF(AE32&lt;W32,AA32+AB32+AC32-AD32,0)+IF(AM32&lt;W32,AI32+AJ32+AK32-AL32,0)+IF(AU32&lt;W32,AQ32+AR32+AS32-AT32,0)+IF(BC32&lt;W32,AY32+AZ32+BA32-BB32,0)+IF(BK32&lt;W32,BG32+BH32+BI32-BJ32,0)+IF(BS32&lt;W32,BO32+BP32+BQ32-BR32,0)+IF(CA32&lt;W32,BW32+BX32+BY32-BZ32,0)+IF(CI32&lt;W32,CE32+CF32+CG32-CH32,0))))))</f>
        <v>0</v>
      </c>
      <c r="Y32" s="3">
        <f>IF(Inputs!$B$27&lt;&gt;"Ready","PENDING INPUTS",MIN((S32+T32+U32),IF(D32&gt;C32,IF(D32=0,0,V32*C32/D32),V32+X32)))</f>
        <v>0</v>
      </c>
      <c r="Z32" s="3">
        <f>IF(Inputs!$B$27&lt;&gt;"Ready","PENDING INPUTS",MAX(0,(S32+T32+U32)-Y32))</f>
        <v>0</v>
      </c>
      <c r="AA32" s="3">
        <f>IF(Inputs!$B$27&lt;&gt;"Ready","PENDING INPUTS",AH31)</f>
        <v>0</v>
      </c>
      <c r="AB32" s="3">
        <f>IF(Inputs!$B$27&lt;&gt;"Ready","PENDING INPUTS",IF(A32&lt;=Inputs!$B$6,ROUND(AA32*Inputs!C16/12,2),0))</f>
        <v>0</v>
      </c>
      <c r="AC32" s="3">
        <f>IF(Inputs!$B$27&lt;&gt;"Ready","PENDING INPUTS",IF(AND(A32&lt;=Inputs!$B$6,AA32&gt;0),Inputs!G16,0))</f>
        <v>0</v>
      </c>
      <c r="AD32" s="3">
        <f>IF(Inputs!$B$27&lt;&gt;"Ready","PENDING INPUTS",IF(A32&gt;Inputs!$B$6,0,MIN((AA32+AB32+AC32),IF(Inputs!H16=1,Inputs!D16,MAX(Inputs!F16,ROUND(AA32*Inputs!E16+AB32+AC32,2))))))</f>
        <v>0</v>
      </c>
      <c r="AE32">
        <f>IF(Inputs!$B$27&lt;&gt;"Ready","PENDING INPUTS",IF(AA32&lt;=0,99,1+IF(AND(K32&gt;0,OR(K32&lt;AA32,AND(K32=AA32,0&lt;2))),1,0)+IF(AND(S32&gt;0,OR(S32&lt;AA32,AND(S32=AA32,1&lt;2))),1,0)+IF(AND(AI32&gt;0,OR(AI32&lt;AA32,AND(AI32=AA32,3&lt;2))),1,0)+IF(AND(AQ32&gt;0,OR(AQ32&lt;AA32,AND(AQ32=AA32,4&lt;2))),1,0)+IF(AND(AY32&gt;0,OR(AY32&lt;AA32,AND(AY32=AA32,5&lt;2))),1,0)+IF(AND(BG32&gt;0,OR(BG32&lt;AA32,AND(BG32=AA32,6&lt;2))),1,0)+IF(AND(BO32&gt;0,OR(BO32&lt;AA32,AND(BO32=AA32,7&lt;2))),1,0)+IF(AND(BW32&gt;0,OR(BW32&lt;AA32,AND(BW32=AA32,8&lt;2))),1,0)+IF(AND(CE32&gt;0,OR(CE32&lt;AA32,AND(CE32=AA32,9&lt;2))),1,0)))</f>
        <v>99</v>
      </c>
      <c r="AF32" s="3">
        <f>IF(Inputs!$B$27&lt;&gt;"Ready","PENDING INPUTS",IF(A32&gt;Inputs!$B$6,0,MIN(MAX(0,(AA32+AB32+AC32)-AD32),MAX(0,C32-D32-(IF(O32&lt;AE32,K32+L32+M32-N32,0)+IF(W32&lt;AE32,S32+T32+U32-V32,0)+IF(AE32&lt;AE32,AA32+AB32+AC32-AD32,0)+IF(AM32&lt;AE32,AI32+AJ32+AK32-AL32,0)+IF(AU32&lt;AE32,AQ32+AR32+AS32-AT32,0)+IF(BC32&lt;AE32,AY32+AZ32+BA32-BB32,0)+IF(BK32&lt;AE32,BG32+BH32+BI32-BJ32,0)+IF(BS32&lt;AE32,BO32+BP32+BQ32-BR32,0)+IF(CA32&lt;AE32,BW32+BX32+BY32-BZ32,0)+IF(CI32&lt;AE32,CE32+CF32+CG32-CH32,0))))))</f>
        <v>0</v>
      </c>
      <c r="AG32" s="3">
        <f>IF(Inputs!$B$27&lt;&gt;"Ready","PENDING INPUTS",MIN((AA32+AB32+AC32),IF(D32&gt;C32,IF(D32=0,0,AD32*C32/D32),AD32+AF32)))</f>
        <v>0</v>
      </c>
      <c r="AH32" s="3">
        <f>IF(Inputs!$B$27&lt;&gt;"Ready","PENDING INPUTS",MAX(0,(AA32+AB32+AC32)-AG32))</f>
        <v>0</v>
      </c>
      <c r="AI32" s="3">
        <f>IF(Inputs!$B$27&lt;&gt;"Ready","PENDING INPUTS",AP31)</f>
        <v>0</v>
      </c>
      <c r="AJ32" s="3">
        <f>IF(Inputs!$B$27&lt;&gt;"Ready","PENDING INPUTS",IF(A32&lt;=Inputs!$B$6,ROUND(AI32*Inputs!C17/12,2),0))</f>
        <v>0</v>
      </c>
      <c r="AK32" s="3">
        <f>IF(Inputs!$B$27&lt;&gt;"Ready","PENDING INPUTS",IF(AND(A32&lt;=Inputs!$B$6,AI32&gt;0),Inputs!G17,0))</f>
        <v>0</v>
      </c>
      <c r="AL32" s="3">
        <f>IF(Inputs!$B$27&lt;&gt;"Ready","PENDING INPUTS",IF(A32&gt;Inputs!$B$6,0,MIN((AI32+AJ32+AK32),IF(Inputs!H17=1,Inputs!D17,MAX(Inputs!F17,ROUND(AI32*Inputs!E17+AJ32+AK32,2))))))</f>
        <v>0</v>
      </c>
      <c r="AM32">
        <f>IF(Inputs!$B$27&lt;&gt;"Ready","PENDING INPUTS",IF(AI32&lt;=0,99,1+IF(AND(K32&gt;0,OR(K32&lt;AI32,AND(K32=AI32,0&lt;3))),1,0)+IF(AND(S32&gt;0,OR(S32&lt;AI32,AND(S32=AI32,1&lt;3))),1,0)+IF(AND(AA32&gt;0,OR(AA32&lt;AI32,AND(AA32=AI32,2&lt;3))),1,0)+IF(AND(AQ32&gt;0,OR(AQ32&lt;AI32,AND(AQ32=AI32,4&lt;3))),1,0)+IF(AND(AY32&gt;0,OR(AY32&lt;AI32,AND(AY32=AI32,5&lt;3))),1,0)+IF(AND(BG32&gt;0,OR(BG32&lt;AI32,AND(BG32=AI32,6&lt;3))),1,0)+IF(AND(BO32&gt;0,OR(BO32&lt;AI32,AND(BO32=AI32,7&lt;3))),1,0)+IF(AND(BW32&gt;0,OR(BW32&lt;AI32,AND(BW32=AI32,8&lt;3))),1,0)+IF(AND(CE32&gt;0,OR(CE32&lt;AI32,AND(CE32=AI32,9&lt;3))),1,0)))</f>
        <v>99</v>
      </c>
      <c r="AN32" s="3">
        <f>IF(Inputs!$B$27&lt;&gt;"Ready","PENDING INPUTS",IF(A32&gt;Inputs!$B$6,0,MIN(MAX(0,(AI32+AJ32+AK32)-AL32),MAX(0,C32-D32-(IF(O32&lt;AM32,K32+L32+M32-N32,0)+IF(W32&lt;AM32,S32+T32+U32-V32,0)+IF(AE32&lt;AM32,AA32+AB32+AC32-AD32,0)+IF(AM32&lt;AM32,AI32+AJ32+AK32-AL32,0)+IF(AU32&lt;AM32,AQ32+AR32+AS32-AT32,0)+IF(BC32&lt;AM32,AY32+AZ32+BA32-BB32,0)+IF(BK32&lt;AM32,BG32+BH32+BI32-BJ32,0)+IF(BS32&lt;AM32,BO32+BP32+BQ32-BR32,0)+IF(CA32&lt;AM32,BW32+BX32+BY32-BZ32,0)+IF(CI32&lt;AM32,CE32+CF32+CG32-CH32,0))))))</f>
        <v>0</v>
      </c>
      <c r="AO32" s="3">
        <f>IF(Inputs!$B$27&lt;&gt;"Ready","PENDING INPUTS",MIN((AI32+AJ32+AK32),IF(D32&gt;C32,IF(D32=0,0,AL32*C32/D32),AL32+AN32)))</f>
        <v>0</v>
      </c>
      <c r="AP32" s="3">
        <f>IF(Inputs!$B$27&lt;&gt;"Ready","PENDING INPUTS",MAX(0,(AI32+AJ32+AK32)-AO32))</f>
        <v>0</v>
      </c>
      <c r="AQ32" s="3">
        <f>IF(Inputs!$B$27&lt;&gt;"Ready","PENDING INPUTS",AX31)</f>
        <v>0</v>
      </c>
      <c r="AR32" s="3">
        <f>IF(Inputs!$B$27&lt;&gt;"Ready","PENDING INPUTS",IF(A32&lt;=Inputs!$B$6,ROUND(AQ32*Inputs!C18/12,2),0))</f>
        <v>0</v>
      </c>
      <c r="AS32" s="3">
        <f>IF(Inputs!$B$27&lt;&gt;"Ready","PENDING INPUTS",IF(AND(A32&lt;=Inputs!$B$6,AQ32&gt;0),Inputs!G18,0))</f>
        <v>0</v>
      </c>
      <c r="AT32" s="3">
        <f>IF(Inputs!$B$27&lt;&gt;"Ready","PENDING INPUTS",IF(A32&gt;Inputs!$B$6,0,MIN((AQ32+AR32+AS32),IF(Inputs!H18=1,Inputs!D18,MAX(Inputs!F18,ROUND(AQ32*Inputs!E18+AR32+AS32,2))))))</f>
        <v>0</v>
      </c>
      <c r="AU32">
        <f>IF(Inputs!$B$27&lt;&gt;"Ready","PENDING INPUTS",IF(AQ32&lt;=0,99,1+IF(AND(K32&gt;0,OR(K32&lt;AQ32,AND(K32=AQ32,0&lt;4))),1,0)+IF(AND(S32&gt;0,OR(S32&lt;AQ32,AND(S32=AQ32,1&lt;4))),1,0)+IF(AND(AA32&gt;0,OR(AA32&lt;AQ32,AND(AA32=AQ32,2&lt;4))),1,0)+IF(AND(AI32&gt;0,OR(AI32&lt;AQ32,AND(AI32=AQ32,3&lt;4))),1,0)+IF(AND(AY32&gt;0,OR(AY32&lt;AQ32,AND(AY32=AQ32,5&lt;4))),1,0)+IF(AND(BG32&gt;0,OR(BG32&lt;AQ32,AND(BG32=AQ32,6&lt;4))),1,0)+IF(AND(BO32&gt;0,OR(BO32&lt;AQ32,AND(BO32=AQ32,7&lt;4))),1,0)+IF(AND(BW32&gt;0,OR(BW32&lt;AQ32,AND(BW32=AQ32,8&lt;4))),1,0)+IF(AND(CE32&gt;0,OR(CE32&lt;AQ32,AND(CE32=AQ32,9&lt;4))),1,0)))</f>
        <v>99</v>
      </c>
      <c r="AV32" s="3">
        <f>IF(Inputs!$B$27&lt;&gt;"Ready","PENDING INPUTS",IF(A32&gt;Inputs!$B$6,0,MIN(MAX(0,(AQ32+AR32+AS32)-AT32),MAX(0,C32-D32-(IF(O32&lt;AU32,K32+L32+M32-N32,0)+IF(W32&lt;AU32,S32+T32+U32-V32,0)+IF(AE32&lt;AU32,AA32+AB32+AC32-AD32,0)+IF(AM32&lt;AU32,AI32+AJ32+AK32-AL32,0)+IF(AU32&lt;AU32,AQ32+AR32+AS32-AT32,0)+IF(BC32&lt;AU32,AY32+AZ32+BA32-BB32,0)+IF(BK32&lt;AU32,BG32+BH32+BI32-BJ32,0)+IF(BS32&lt;AU32,BO32+BP32+BQ32-BR32,0)+IF(CA32&lt;AU32,BW32+BX32+BY32-BZ32,0)+IF(CI32&lt;AU32,CE32+CF32+CG32-CH32,0))))))</f>
        <v>0</v>
      </c>
      <c r="AW32" s="3">
        <f>IF(Inputs!$B$27&lt;&gt;"Ready","PENDING INPUTS",MIN((AQ32+AR32+AS32),IF(D32&gt;C32,IF(D32=0,0,AT32*C32/D32),AT32+AV32)))</f>
        <v>0</v>
      </c>
      <c r="AX32" s="3">
        <f>IF(Inputs!$B$27&lt;&gt;"Ready","PENDING INPUTS",MAX(0,(AQ32+AR32+AS32)-AW32))</f>
        <v>0</v>
      </c>
      <c r="AY32" s="3">
        <f>IF(Inputs!$B$27&lt;&gt;"Ready","PENDING INPUTS",BF31)</f>
        <v>0</v>
      </c>
      <c r="AZ32" s="3">
        <f>IF(Inputs!$B$27&lt;&gt;"Ready","PENDING INPUTS",IF(A32&lt;=Inputs!$B$6,ROUND(AY32*Inputs!C19/12,2),0))</f>
        <v>0</v>
      </c>
      <c r="BA32" s="3">
        <f>IF(Inputs!$B$27&lt;&gt;"Ready","PENDING INPUTS",IF(AND(A32&lt;=Inputs!$B$6,AY32&gt;0),Inputs!G19,0))</f>
        <v>0</v>
      </c>
      <c r="BB32" s="3">
        <f>IF(Inputs!$B$27&lt;&gt;"Ready","PENDING INPUTS",IF(A32&gt;Inputs!$B$6,0,MIN((AY32+AZ32+BA32),IF(Inputs!H19=1,Inputs!D19,MAX(Inputs!F19,ROUND(AY32*Inputs!E19+AZ32+BA32,2))))))</f>
        <v>0</v>
      </c>
      <c r="BC32">
        <f>IF(Inputs!$B$27&lt;&gt;"Ready","PENDING INPUTS",IF(AY32&lt;=0,99,1+IF(AND(K32&gt;0,OR(K32&lt;AY32,AND(K32=AY32,0&lt;5))),1,0)+IF(AND(S32&gt;0,OR(S32&lt;AY32,AND(S32=AY32,1&lt;5))),1,0)+IF(AND(AA32&gt;0,OR(AA32&lt;AY32,AND(AA32=AY32,2&lt;5))),1,0)+IF(AND(AI32&gt;0,OR(AI32&lt;AY32,AND(AI32=AY32,3&lt;5))),1,0)+IF(AND(AQ32&gt;0,OR(AQ32&lt;AY32,AND(AQ32=AY32,4&lt;5))),1,0)+IF(AND(BG32&gt;0,OR(BG32&lt;AY32,AND(BG32=AY32,6&lt;5))),1,0)+IF(AND(BO32&gt;0,OR(BO32&lt;AY32,AND(BO32=AY32,7&lt;5))),1,0)+IF(AND(BW32&gt;0,OR(BW32&lt;AY32,AND(BW32=AY32,8&lt;5))),1,0)+IF(AND(CE32&gt;0,OR(CE32&lt;AY32,AND(CE32=AY32,9&lt;5))),1,0)))</f>
        <v>99</v>
      </c>
      <c r="BD32" s="3">
        <f>IF(Inputs!$B$27&lt;&gt;"Ready","PENDING INPUTS",IF(A32&gt;Inputs!$B$6,0,MIN(MAX(0,(AY32+AZ32+BA32)-BB32),MAX(0,C32-D32-(IF(O32&lt;BC32,K32+L32+M32-N32,0)+IF(W32&lt;BC32,S32+T32+U32-V32,0)+IF(AE32&lt;BC32,AA32+AB32+AC32-AD32,0)+IF(AM32&lt;BC32,AI32+AJ32+AK32-AL32,0)+IF(AU32&lt;BC32,AQ32+AR32+AS32-AT32,0)+IF(BC32&lt;BC32,AY32+AZ32+BA32-BB32,0)+IF(BK32&lt;BC32,BG32+BH32+BI32-BJ32,0)+IF(BS32&lt;BC32,BO32+BP32+BQ32-BR32,0)+IF(CA32&lt;BC32,BW32+BX32+BY32-BZ32,0)+IF(CI32&lt;BC32,CE32+CF32+CG32-CH32,0))))))</f>
        <v>0</v>
      </c>
      <c r="BE32" s="3">
        <f>IF(Inputs!$B$27&lt;&gt;"Ready","PENDING INPUTS",MIN((AY32+AZ32+BA32),IF(D32&gt;C32,IF(D32=0,0,BB32*C32/D32),BB32+BD32)))</f>
        <v>0</v>
      </c>
      <c r="BF32" s="3">
        <f>IF(Inputs!$B$27&lt;&gt;"Ready","PENDING INPUTS",MAX(0,(AY32+AZ32+BA32)-BE32))</f>
        <v>0</v>
      </c>
      <c r="BG32" s="3">
        <f>IF(Inputs!$B$27&lt;&gt;"Ready","PENDING INPUTS",BN31)</f>
        <v>0</v>
      </c>
      <c r="BH32" s="3">
        <f>IF(Inputs!$B$27&lt;&gt;"Ready","PENDING INPUTS",IF(A32&lt;=Inputs!$B$6,ROUND(BG32*Inputs!C20/12,2),0))</f>
        <v>0</v>
      </c>
      <c r="BI32" s="3">
        <f>IF(Inputs!$B$27&lt;&gt;"Ready","PENDING INPUTS",IF(AND(A32&lt;=Inputs!$B$6,BG32&gt;0),Inputs!G20,0))</f>
        <v>0</v>
      </c>
      <c r="BJ32" s="3">
        <f>IF(Inputs!$B$27&lt;&gt;"Ready","PENDING INPUTS",IF(A32&gt;Inputs!$B$6,0,MIN((BG32+BH32+BI32),IF(Inputs!H20=1,Inputs!D20,MAX(Inputs!F20,ROUND(BG32*Inputs!E20+BH32+BI32,2))))))</f>
        <v>0</v>
      </c>
      <c r="BK32">
        <f>IF(Inputs!$B$27&lt;&gt;"Ready","PENDING INPUTS",IF(BG32&lt;=0,99,1+IF(AND(K32&gt;0,OR(K32&lt;BG32,AND(K32=BG32,0&lt;6))),1,0)+IF(AND(S32&gt;0,OR(S32&lt;BG32,AND(S32=BG32,1&lt;6))),1,0)+IF(AND(AA32&gt;0,OR(AA32&lt;BG32,AND(AA32=BG32,2&lt;6))),1,0)+IF(AND(AI32&gt;0,OR(AI32&lt;BG32,AND(AI32=BG32,3&lt;6))),1,0)+IF(AND(AQ32&gt;0,OR(AQ32&lt;BG32,AND(AQ32=BG32,4&lt;6))),1,0)+IF(AND(AY32&gt;0,OR(AY32&lt;BG32,AND(AY32=BG32,5&lt;6))),1,0)+IF(AND(BO32&gt;0,OR(BO32&lt;BG32,AND(BO32=BG32,7&lt;6))),1,0)+IF(AND(BW32&gt;0,OR(BW32&lt;BG32,AND(BW32=BG32,8&lt;6))),1,0)+IF(AND(CE32&gt;0,OR(CE32&lt;BG32,AND(CE32=BG32,9&lt;6))),1,0)))</f>
        <v>99</v>
      </c>
      <c r="BL32" s="3">
        <f>IF(Inputs!$B$27&lt;&gt;"Ready","PENDING INPUTS",IF(A32&gt;Inputs!$B$6,0,MIN(MAX(0,(BG32+BH32+BI32)-BJ32),MAX(0,C32-D32-(IF(O32&lt;BK32,K32+L32+M32-N32,0)+IF(W32&lt;BK32,S32+T32+U32-V32,0)+IF(AE32&lt;BK32,AA32+AB32+AC32-AD32,0)+IF(AM32&lt;BK32,AI32+AJ32+AK32-AL32,0)+IF(AU32&lt;BK32,AQ32+AR32+AS32-AT32,0)+IF(BC32&lt;BK32,AY32+AZ32+BA32-BB32,0)+IF(BK32&lt;BK32,BG32+BH32+BI32-BJ32,0)+IF(BS32&lt;BK32,BO32+BP32+BQ32-BR32,0)+IF(CA32&lt;BK32,BW32+BX32+BY32-BZ32,0)+IF(CI32&lt;BK32,CE32+CF32+CG32-CH32,0))))))</f>
        <v>0</v>
      </c>
      <c r="BM32" s="3">
        <f>IF(Inputs!$B$27&lt;&gt;"Ready","PENDING INPUTS",MIN((BG32+BH32+BI32),IF(D32&gt;C32,IF(D32=0,0,BJ32*C32/D32),BJ32+BL32)))</f>
        <v>0</v>
      </c>
      <c r="BN32" s="3">
        <f>IF(Inputs!$B$27&lt;&gt;"Ready","PENDING INPUTS",MAX(0,(BG32+BH32+BI32)-BM32))</f>
        <v>0</v>
      </c>
      <c r="BO32" s="3">
        <f>IF(Inputs!$B$27&lt;&gt;"Ready","PENDING INPUTS",BV31)</f>
        <v>0</v>
      </c>
      <c r="BP32" s="3">
        <f>IF(Inputs!$B$27&lt;&gt;"Ready","PENDING INPUTS",IF(A32&lt;=Inputs!$B$6,ROUND(BO32*Inputs!C21/12,2),0))</f>
        <v>0</v>
      </c>
      <c r="BQ32" s="3">
        <f>IF(Inputs!$B$27&lt;&gt;"Ready","PENDING INPUTS",IF(AND(A32&lt;=Inputs!$B$6,BO32&gt;0),Inputs!G21,0))</f>
        <v>0</v>
      </c>
      <c r="BR32" s="3">
        <f>IF(Inputs!$B$27&lt;&gt;"Ready","PENDING INPUTS",IF(A32&gt;Inputs!$B$6,0,MIN((BO32+BP32+BQ32),IF(Inputs!H21=1,Inputs!D21,MAX(Inputs!F21,ROUND(BO32*Inputs!E21+BP32+BQ32,2))))))</f>
        <v>0</v>
      </c>
      <c r="BS32">
        <f>IF(Inputs!$B$27&lt;&gt;"Ready","PENDING INPUTS",IF(BO32&lt;=0,99,1+IF(AND(K32&gt;0,OR(K32&lt;BO32,AND(K32=BO32,0&lt;7))),1,0)+IF(AND(S32&gt;0,OR(S32&lt;BO32,AND(S32=BO32,1&lt;7))),1,0)+IF(AND(AA32&gt;0,OR(AA32&lt;BO32,AND(AA32=BO32,2&lt;7))),1,0)+IF(AND(AI32&gt;0,OR(AI32&lt;BO32,AND(AI32=BO32,3&lt;7))),1,0)+IF(AND(AQ32&gt;0,OR(AQ32&lt;BO32,AND(AQ32=BO32,4&lt;7))),1,0)+IF(AND(AY32&gt;0,OR(AY32&lt;BO32,AND(AY32=BO32,5&lt;7))),1,0)+IF(AND(BG32&gt;0,OR(BG32&lt;BO32,AND(BG32=BO32,6&lt;7))),1,0)+IF(AND(BW32&gt;0,OR(BW32&lt;BO32,AND(BW32=BO32,8&lt;7))),1,0)+IF(AND(CE32&gt;0,OR(CE32&lt;BO32,AND(CE32=BO32,9&lt;7))),1,0)))</f>
        <v>99</v>
      </c>
      <c r="BT32" s="3">
        <f>IF(Inputs!$B$27&lt;&gt;"Ready","PENDING INPUTS",IF(A32&gt;Inputs!$B$6,0,MIN(MAX(0,(BO32+BP32+BQ32)-BR32),MAX(0,C32-D32-(IF(O32&lt;BS32,K32+L32+M32-N32,0)+IF(W32&lt;BS32,S32+T32+U32-V32,0)+IF(AE32&lt;BS32,AA32+AB32+AC32-AD32,0)+IF(AM32&lt;BS32,AI32+AJ32+AK32-AL32,0)+IF(AU32&lt;BS32,AQ32+AR32+AS32-AT32,0)+IF(BC32&lt;BS32,AY32+AZ32+BA32-BB32,0)+IF(BK32&lt;BS32,BG32+BH32+BI32-BJ32,0)+IF(BS32&lt;BS32,BO32+BP32+BQ32-BR32,0)+IF(CA32&lt;BS32,BW32+BX32+BY32-BZ32,0)+IF(CI32&lt;BS32,CE32+CF32+CG32-CH32,0))))))</f>
        <v>0</v>
      </c>
      <c r="BU32" s="3">
        <f>IF(Inputs!$B$27&lt;&gt;"Ready","PENDING INPUTS",MIN((BO32+BP32+BQ32),IF(D32&gt;C32,IF(D32=0,0,BR32*C32/D32),BR32+BT32)))</f>
        <v>0</v>
      </c>
      <c r="BV32" s="3">
        <f>IF(Inputs!$B$27&lt;&gt;"Ready","PENDING INPUTS",MAX(0,(BO32+BP32+BQ32)-BU32))</f>
        <v>0</v>
      </c>
      <c r="BW32" s="3">
        <f>IF(Inputs!$B$27&lt;&gt;"Ready","PENDING INPUTS",CD31)</f>
        <v>0</v>
      </c>
      <c r="BX32" s="3">
        <f>IF(Inputs!$B$27&lt;&gt;"Ready","PENDING INPUTS",IF(A32&lt;=Inputs!$B$6,ROUND(BW32*Inputs!C22/12,2),0))</f>
        <v>0</v>
      </c>
      <c r="BY32" s="3">
        <f>IF(Inputs!$B$27&lt;&gt;"Ready","PENDING INPUTS",IF(AND(A32&lt;=Inputs!$B$6,BW32&gt;0),Inputs!G22,0))</f>
        <v>0</v>
      </c>
      <c r="BZ32" s="3">
        <f>IF(Inputs!$B$27&lt;&gt;"Ready","PENDING INPUTS",IF(A32&gt;Inputs!$B$6,0,MIN((BW32+BX32+BY32),IF(Inputs!H22=1,Inputs!D22,MAX(Inputs!F22,ROUND(BW32*Inputs!E22+BX32+BY32,2))))))</f>
        <v>0</v>
      </c>
      <c r="CA32">
        <f>IF(Inputs!$B$27&lt;&gt;"Ready","PENDING INPUTS",IF(BW32&lt;=0,99,1+IF(AND(K32&gt;0,OR(K32&lt;BW32,AND(K32=BW32,0&lt;8))),1,0)+IF(AND(S32&gt;0,OR(S32&lt;BW32,AND(S32=BW32,1&lt;8))),1,0)+IF(AND(AA32&gt;0,OR(AA32&lt;BW32,AND(AA32=BW32,2&lt;8))),1,0)+IF(AND(AI32&gt;0,OR(AI32&lt;BW32,AND(AI32=BW32,3&lt;8))),1,0)+IF(AND(AQ32&gt;0,OR(AQ32&lt;BW32,AND(AQ32=BW32,4&lt;8))),1,0)+IF(AND(AY32&gt;0,OR(AY32&lt;BW32,AND(AY32=BW32,5&lt;8))),1,0)+IF(AND(BG32&gt;0,OR(BG32&lt;BW32,AND(BG32=BW32,6&lt;8))),1,0)+IF(AND(BO32&gt;0,OR(BO32&lt;BW32,AND(BO32=BW32,7&lt;8))),1,0)+IF(AND(CE32&gt;0,OR(CE32&lt;BW32,AND(CE32=BW32,9&lt;8))),1,0)))</f>
        <v>99</v>
      </c>
      <c r="CB32" s="3">
        <f>IF(Inputs!$B$27&lt;&gt;"Ready","PENDING INPUTS",IF(A32&gt;Inputs!$B$6,0,MIN(MAX(0,(BW32+BX32+BY32)-BZ32),MAX(0,C32-D32-(IF(O32&lt;CA32,K32+L32+M32-N32,0)+IF(W32&lt;CA32,S32+T32+U32-V32,0)+IF(AE32&lt;CA32,AA32+AB32+AC32-AD32,0)+IF(AM32&lt;CA32,AI32+AJ32+AK32-AL32,0)+IF(AU32&lt;CA32,AQ32+AR32+AS32-AT32,0)+IF(BC32&lt;CA32,AY32+AZ32+BA32-BB32,0)+IF(BK32&lt;CA32,BG32+BH32+BI32-BJ32,0)+IF(BS32&lt;CA32,BO32+BP32+BQ32-BR32,0)+IF(CA32&lt;CA32,BW32+BX32+BY32-BZ32,0)+IF(CI32&lt;CA32,CE32+CF32+CG32-CH32,0))))))</f>
        <v>0</v>
      </c>
      <c r="CC32" s="3">
        <f>IF(Inputs!$B$27&lt;&gt;"Ready","PENDING INPUTS",MIN((BW32+BX32+BY32),IF(D32&gt;C32,IF(D32=0,0,BZ32*C32/D32),BZ32+CB32)))</f>
        <v>0</v>
      </c>
      <c r="CD32" s="3">
        <f>IF(Inputs!$B$27&lt;&gt;"Ready","PENDING INPUTS",MAX(0,(BW32+BX32+BY32)-CC32))</f>
        <v>0</v>
      </c>
      <c r="CE32" s="3">
        <f>IF(Inputs!$B$27&lt;&gt;"Ready","PENDING INPUTS",CL31)</f>
        <v>0</v>
      </c>
      <c r="CF32" s="3">
        <f>IF(Inputs!$B$27&lt;&gt;"Ready","PENDING INPUTS",IF(A32&lt;=Inputs!$B$6,ROUND(CE32*Inputs!C23/12,2),0))</f>
        <v>0</v>
      </c>
      <c r="CG32" s="3">
        <f>IF(Inputs!$B$27&lt;&gt;"Ready","PENDING INPUTS",IF(AND(A32&lt;=Inputs!$B$6,CE32&gt;0),Inputs!G23,0))</f>
        <v>0</v>
      </c>
      <c r="CH32" s="3">
        <f>IF(Inputs!$B$27&lt;&gt;"Ready","PENDING INPUTS",IF(A32&gt;Inputs!$B$6,0,MIN((CE32+CF32+CG32),IF(Inputs!H23=1,Inputs!D23,MAX(Inputs!F23,ROUND(CE32*Inputs!E23+CF32+CG32,2))))))</f>
        <v>0</v>
      </c>
      <c r="CI32">
        <f>IF(Inputs!$B$27&lt;&gt;"Ready","PENDING INPUTS",IF(CE32&lt;=0,99,1+IF(AND(K32&gt;0,OR(K32&lt;CE32,AND(K32=CE32,0&lt;9))),1,0)+IF(AND(S32&gt;0,OR(S32&lt;CE32,AND(S32=CE32,1&lt;9))),1,0)+IF(AND(AA32&gt;0,OR(AA32&lt;CE32,AND(AA32=CE32,2&lt;9))),1,0)+IF(AND(AI32&gt;0,OR(AI32&lt;CE32,AND(AI32=CE32,3&lt;9))),1,0)+IF(AND(AQ32&gt;0,OR(AQ32&lt;CE32,AND(AQ32=CE32,4&lt;9))),1,0)+IF(AND(AY32&gt;0,OR(AY32&lt;CE32,AND(AY32=CE32,5&lt;9))),1,0)+IF(AND(BG32&gt;0,OR(BG32&lt;CE32,AND(BG32=CE32,6&lt;9))),1,0)+IF(AND(BO32&gt;0,OR(BO32&lt;CE32,AND(BO32=CE32,7&lt;9))),1,0)+IF(AND(BW32&gt;0,OR(BW32&lt;CE32,AND(BW32=CE32,8&lt;9))),1,0)))</f>
        <v>99</v>
      </c>
      <c r="CJ32" s="3">
        <f>IF(Inputs!$B$27&lt;&gt;"Ready","PENDING INPUTS",IF(A32&gt;Inputs!$B$6,0,MIN(MAX(0,(CE32+CF32+CG32)-CH32),MAX(0,C32-D32-(IF(O32&lt;CI32,K32+L32+M32-N32,0)+IF(W32&lt;CI32,S32+T32+U32-V32,0)+IF(AE32&lt;CI32,AA32+AB32+AC32-AD32,0)+IF(AM32&lt;CI32,AI32+AJ32+AK32-AL32,0)+IF(AU32&lt;CI32,AQ32+AR32+AS32-AT32,0)+IF(BC32&lt;CI32,AY32+AZ32+BA32-BB32,0)+IF(BK32&lt;CI32,BG32+BH32+BI32-BJ32,0)+IF(BS32&lt;CI32,BO32+BP32+BQ32-BR32,0)+IF(CA32&lt;CI32,BW32+BX32+BY32-BZ32,0)+IF(CI32&lt;CI32,CE32+CF32+CG32-CH32,0))))))</f>
        <v>0</v>
      </c>
      <c r="CK32" s="3">
        <f>IF(Inputs!$B$27&lt;&gt;"Ready","PENDING INPUTS",MIN((CE32+CF32+CG32),IF(D32&gt;C32,IF(D32=0,0,CH32*C32/D32),CH32+CJ32)))</f>
        <v>0</v>
      </c>
      <c r="CL32" s="3">
        <f>IF(Inputs!$B$27&lt;&gt;"Ready","PENDING INPUTS",MAX(0,(CE32+CF32+CG32)-CK32))</f>
        <v>0</v>
      </c>
    </row>
    <row r="33" spans="1:90" ht="27.95" customHeight="1" x14ac:dyDescent="0.25">
      <c r="A33">
        <v>29</v>
      </c>
      <c r="B33" s="13">
        <f>IF(Inputs!$B$27&lt;&gt;"Ready","PENDING INPUTS",EDATE(Inputs!$B$5,A33-1))</f>
        <v>47150</v>
      </c>
      <c r="C33" s="3">
        <f>IF(Inputs!$B$27&lt;&gt;"Ready","PENDING INPUTS",IF(A33&lt;=Inputs!$B$6,MAX(0,Inputs!$B$4+IF(A33=Inputs!$B$7,Inputs!$B$8,0)+IF(A33=Inputs!$B$9,Inputs!$B$10,0)),0))</f>
        <v>0</v>
      </c>
      <c r="D33" s="3">
        <f>IF(Inputs!$B$27&lt;&gt;"Ready","PENDING INPUTS",SUM(N33,V33,AD33,AL33,AT33,BB33,BJ33,BR33,BZ33,CH33))</f>
        <v>0</v>
      </c>
      <c r="E33" s="3">
        <f>IF(Inputs!$B$27&lt;&gt;"Ready","PENDING INPUTS",MAX(0,D33-C33))</f>
        <v>0</v>
      </c>
      <c r="F33" s="3">
        <f>IF(Inputs!$B$27&lt;&gt;"Ready","PENDING INPUTS",SUM(Q33,Y33,AG33,AO33,AW33,BE33,BM33,BU33,CC33,CK33))</f>
        <v>0</v>
      </c>
      <c r="G33" s="3">
        <f>IF(Inputs!$B$27&lt;&gt;"Ready","PENDING INPUTS",SUM(L33,T33,AB33,AJ33,AR33,AZ33,BH33,BP33,BX33,CF33))</f>
        <v>0</v>
      </c>
      <c r="H33" s="3">
        <f>IF(Inputs!$B$27&lt;&gt;"Ready","PENDING INPUTS",SUM(M33,U33,AC33,AK33,AS33,BA33,BI33,BQ33,BY33,CG33))</f>
        <v>0</v>
      </c>
      <c r="I33" s="3">
        <f>IF(Inputs!$B$27&lt;&gt;"Ready","PENDING INPUTS",SUM(R33,Z33,AH33,AP33,AX33,BF33,BN33,BV33,CD33,CL33))</f>
        <v>0</v>
      </c>
      <c r="J33" t="str">
        <f>IF(Inputs!$B$27&lt;&gt;"Ready","PENDING INPUTS",IF(A33&gt;Inputs!$B$6,"Beyond horizon",IF(E33&gt;0.005,"MINIMUM SHORTFALL",IF(I33&lt;0.005,"Paid off","In progress"))))</f>
        <v>Paid off</v>
      </c>
      <c r="K33" s="3">
        <f>IF(Inputs!$B$27&lt;&gt;"Ready","PENDING INPUTS",R32)</f>
        <v>0</v>
      </c>
      <c r="L33" s="3">
        <f>IF(Inputs!$B$27&lt;&gt;"Ready","PENDING INPUTS",IF(A33&lt;=Inputs!$B$6,ROUND(K33*Inputs!C14/12,2),0))</f>
        <v>0</v>
      </c>
      <c r="M33" s="3">
        <f>IF(Inputs!$B$27&lt;&gt;"Ready","PENDING INPUTS",IF(AND(A33&lt;=Inputs!$B$6,K33&gt;0),Inputs!G14,0))</f>
        <v>0</v>
      </c>
      <c r="N33" s="3">
        <f>IF(Inputs!$B$27&lt;&gt;"Ready","PENDING INPUTS",IF(A33&gt;Inputs!$B$6,0,MIN((K33+L33+M33),IF(Inputs!H14=1,Inputs!D14,MAX(Inputs!F14,ROUND(K33*Inputs!E14+L33+M33,2))))))</f>
        <v>0</v>
      </c>
      <c r="O33">
        <f>IF(Inputs!$B$27&lt;&gt;"Ready","PENDING INPUTS",IF(K33&lt;=0,99,1+IF(AND(S33&gt;0,OR(S33&lt;K33,AND(S33=K33,1&lt;0))),1,0)+IF(AND(AA33&gt;0,OR(AA33&lt;K33,AND(AA33=K33,2&lt;0))),1,0)+IF(AND(AI33&gt;0,OR(AI33&lt;K33,AND(AI33=K33,3&lt;0))),1,0)+IF(AND(AQ33&gt;0,OR(AQ33&lt;K33,AND(AQ33=K33,4&lt;0))),1,0)+IF(AND(AY33&gt;0,OR(AY33&lt;K33,AND(AY33=K33,5&lt;0))),1,0)+IF(AND(BG33&gt;0,OR(BG33&lt;K33,AND(BG33=K33,6&lt;0))),1,0)+IF(AND(BO33&gt;0,OR(BO33&lt;K33,AND(BO33=K33,7&lt;0))),1,0)+IF(AND(BW33&gt;0,OR(BW33&lt;K33,AND(BW33=K33,8&lt;0))),1,0)+IF(AND(CE33&gt;0,OR(CE33&lt;K33,AND(CE33=K33,9&lt;0))),1,0)))</f>
        <v>99</v>
      </c>
      <c r="P33" s="3">
        <f>IF(Inputs!$B$27&lt;&gt;"Ready","PENDING INPUTS",IF(A33&gt;Inputs!$B$6,0,MIN(MAX(0,(K33+L33+M33)-N33),MAX(0,C33-D33-(IF(O33&lt;O33,K33+L33+M33-N33,0)+IF(W33&lt;O33,S33+T33+U33-V33,0)+IF(AE33&lt;O33,AA33+AB33+AC33-AD33,0)+IF(AM33&lt;O33,AI33+AJ33+AK33-AL33,0)+IF(AU33&lt;O33,AQ33+AR33+AS33-AT33,0)+IF(BC33&lt;O33,AY33+AZ33+BA33-BB33,0)+IF(BK33&lt;O33,BG33+BH33+BI33-BJ33,0)+IF(BS33&lt;O33,BO33+BP33+BQ33-BR33,0)+IF(CA33&lt;O33,BW33+BX33+BY33-BZ33,0)+IF(CI33&lt;O33,CE33+CF33+CG33-CH33,0))))))</f>
        <v>0</v>
      </c>
      <c r="Q33" s="3">
        <f>IF(Inputs!$B$27&lt;&gt;"Ready","PENDING INPUTS",MIN((K33+L33+M33),IF(D33&gt;C33,IF(D33=0,0,N33*C33/D33),N33+P33)))</f>
        <v>0</v>
      </c>
      <c r="R33" s="3">
        <f>IF(Inputs!$B$27&lt;&gt;"Ready","PENDING INPUTS",MAX(0,(K33+L33+M33)-Q33))</f>
        <v>0</v>
      </c>
      <c r="S33" s="3">
        <f>IF(Inputs!$B$27&lt;&gt;"Ready","PENDING INPUTS",Z32)</f>
        <v>0</v>
      </c>
      <c r="T33" s="3">
        <f>IF(Inputs!$B$27&lt;&gt;"Ready","PENDING INPUTS",IF(A33&lt;=Inputs!$B$6,ROUND(S33*Inputs!C15/12,2),0))</f>
        <v>0</v>
      </c>
      <c r="U33" s="3">
        <f>IF(Inputs!$B$27&lt;&gt;"Ready","PENDING INPUTS",IF(AND(A33&lt;=Inputs!$B$6,S33&gt;0),Inputs!G15,0))</f>
        <v>0</v>
      </c>
      <c r="V33" s="3">
        <f>IF(Inputs!$B$27&lt;&gt;"Ready","PENDING INPUTS",IF(A33&gt;Inputs!$B$6,0,MIN((S33+T33+U33),IF(Inputs!H15=1,Inputs!D15,MAX(Inputs!F15,ROUND(S33*Inputs!E15+T33+U33,2))))))</f>
        <v>0</v>
      </c>
      <c r="W33">
        <f>IF(Inputs!$B$27&lt;&gt;"Ready","PENDING INPUTS",IF(S33&lt;=0,99,1+IF(AND(K33&gt;0,OR(K33&lt;S33,AND(K33=S33,0&lt;1))),1,0)+IF(AND(AA33&gt;0,OR(AA33&lt;S33,AND(AA33=S33,2&lt;1))),1,0)+IF(AND(AI33&gt;0,OR(AI33&lt;S33,AND(AI33=S33,3&lt;1))),1,0)+IF(AND(AQ33&gt;0,OR(AQ33&lt;S33,AND(AQ33=S33,4&lt;1))),1,0)+IF(AND(AY33&gt;0,OR(AY33&lt;S33,AND(AY33=S33,5&lt;1))),1,0)+IF(AND(BG33&gt;0,OR(BG33&lt;S33,AND(BG33=S33,6&lt;1))),1,0)+IF(AND(BO33&gt;0,OR(BO33&lt;S33,AND(BO33=S33,7&lt;1))),1,0)+IF(AND(BW33&gt;0,OR(BW33&lt;S33,AND(BW33=S33,8&lt;1))),1,0)+IF(AND(CE33&gt;0,OR(CE33&lt;S33,AND(CE33=S33,9&lt;1))),1,0)))</f>
        <v>99</v>
      </c>
      <c r="X33" s="3">
        <f>IF(Inputs!$B$27&lt;&gt;"Ready","PENDING INPUTS",IF(A33&gt;Inputs!$B$6,0,MIN(MAX(0,(S33+T33+U33)-V33),MAX(0,C33-D33-(IF(O33&lt;W33,K33+L33+M33-N33,0)+IF(W33&lt;W33,S33+T33+U33-V33,0)+IF(AE33&lt;W33,AA33+AB33+AC33-AD33,0)+IF(AM33&lt;W33,AI33+AJ33+AK33-AL33,0)+IF(AU33&lt;W33,AQ33+AR33+AS33-AT33,0)+IF(BC33&lt;W33,AY33+AZ33+BA33-BB33,0)+IF(BK33&lt;W33,BG33+BH33+BI33-BJ33,0)+IF(BS33&lt;W33,BO33+BP33+BQ33-BR33,0)+IF(CA33&lt;W33,BW33+BX33+BY33-BZ33,0)+IF(CI33&lt;W33,CE33+CF33+CG33-CH33,0))))))</f>
        <v>0</v>
      </c>
      <c r="Y33" s="3">
        <f>IF(Inputs!$B$27&lt;&gt;"Ready","PENDING INPUTS",MIN((S33+T33+U33),IF(D33&gt;C33,IF(D33=0,0,V33*C33/D33),V33+X33)))</f>
        <v>0</v>
      </c>
      <c r="Z33" s="3">
        <f>IF(Inputs!$B$27&lt;&gt;"Ready","PENDING INPUTS",MAX(0,(S33+T33+U33)-Y33))</f>
        <v>0</v>
      </c>
      <c r="AA33" s="3">
        <f>IF(Inputs!$B$27&lt;&gt;"Ready","PENDING INPUTS",AH32)</f>
        <v>0</v>
      </c>
      <c r="AB33" s="3">
        <f>IF(Inputs!$B$27&lt;&gt;"Ready","PENDING INPUTS",IF(A33&lt;=Inputs!$B$6,ROUND(AA33*Inputs!C16/12,2),0))</f>
        <v>0</v>
      </c>
      <c r="AC33" s="3">
        <f>IF(Inputs!$B$27&lt;&gt;"Ready","PENDING INPUTS",IF(AND(A33&lt;=Inputs!$B$6,AA33&gt;0),Inputs!G16,0))</f>
        <v>0</v>
      </c>
      <c r="AD33" s="3">
        <f>IF(Inputs!$B$27&lt;&gt;"Ready","PENDING INPUTS",IF(A33&gt;Inputs!$B$6,0,MIN((AA33+AB33+AC33),IF(Inputs!H16=1,Inputs!D16,MAX(Inputs!F16,ROUND(AA33*Inputs!E16+AB33+AC33,2))))))</f>
        <v>0</v>
      </c>
      <c r="AE33">
        <f>IF(Inputs!$B$27&lt;&gt;"Ready","PENDING INPUTS",IF(AA33&lt;=0,99,1+IF(AND(K33&gt;0,OR(K33&lt;AA33,AND(K33=AA33,0&lt;2))),1,0)+IF(AND(S33&gt;0,OR(S33&lt;AA33,AND(S33=AA33,1&lt;2))),1,0)+IF(AND(AI33&gt;0,OR(AI33&lt;AA33,AND(AI33=AA33,3&lt;2))),1,0)+IF(AND(AQ33&gt;0,OR(AQ33&lt;AA33,AND(AQ33=AA33,4&lt;2))),1,0)+IF(AND(AY33&gt;0,OR(AY33&lt;AA33,AND(AY33=AA33,5&lt;2))),1,0)+IF(AND(BG33&gt;0,OR(BG33&lt;AA33,AND(BG33=AA33,6&lt;2))),1,0)+IF(AND(BO33&gt;0,OR(BO33&lt;AA33,AND(BO33=AA33,7&lt;2))),1,0)+IF(AND(BW33&gt;0,OR(BW33&lt;AA33,AND(BW33=AA33,8&lt;2))),1,0)+IF(AND(CE33&gt;0,OR(CE33&lt;AA33,AND(CE33=AA33,9&lt;2))),1,0)))</f>
        <v>99</v>
      </c>
      <c r="AF33" s="3">
        <f>IF(Inputs!$B$27&lt;&gt;"Ready","PENDING INPUTS",IF(A33&gt;Inputs!$B$6,0,MIN(MAX(0,(AA33+AB33+AC33)-AD33),MAX(0,C33-D33-(IF(O33&lt;AE33,K33+L33+M33-N33,0)+IF(W33&lt;AE33,S33+T33+U33-V33,0)+IF(AE33&lt;AE33,AA33+AB33+AC33-AD33,0)+IF(AM33&lt;AE33,AI33+AJ33+AK33-AL33,0)+IF(AU33&lt;AE33,AQ33+AR33+AS33-AT33,0)+IF(BC33&lt;AE33,AY33+AZ33+BA33-BB33,0)+IF(BK33&lt;AE33,BG33+BH33+BI33-BJ33,0)+IF(BS33&lt;AE33,BO33+BP33+BQ33-BR33,0)+IF(CA33&lt;AE33,BW33+BX33+BY33-BZ33,0)+IF(CI33&lt;AE33,CE33+CF33+CG33-CH33,0))))))</f>
        <v>0</v>
      </c>
      <c r="AG33" s="3">
        <f>IF(Inputs!$B$27&lt;&gt;"Ready","PENDING INPUTS",MIN((AA33+AB33+AC33),IF(D33&gt;C33,IF(D33=0,0,AD33*C33/D33),AD33+AF33)))</f>
        <v>0</v>
      </c>
      <c r="AH33" s="3">
        <f>IF(Inputs!$B$27&lt;&gt;"Ready","PENDING INPUTS",MAX(0,(AA33+AB33+AC33)-AG33))</f>
        <v>0</v>
      </c>
      <c r="AI33" s="3">
        <f>IF(Inputs!$B$27&lt;&gt;"Ready","PENDING INPUTS",AP32)</f>
        <v>0</v>
      </c>
      <c r="AJ33" s="3">
        <f>IF(Inputs!$B$27&lt;&gt;"Ready","PENDING INPUTS",IF(A33&lt;=Inputs!$B$6,ROUND(AI33*Inputs!C17/12,2),0))</f>
        <v>0</v>
      </c>
      <c r="AK33" s="3">
        <f>IF(Inputs!$B$27&lt;&gt;"Ready","PENDING INPUTS",IF(AND(A33&lt;=Inputs!$B$6,AI33&gt;0),Inputs!G17,0))</f>
        <v>0</v>
      </c>
      <c r="AL33" s="3">
        <f>IF(Inputs!$B$27&lt;&gt;"Ready","PENDING INPUTS",IF(A33&gt;Inputs!$B$6,0,MIN((AI33+AJ33+AK33),IF(Inputs!H17=1,Inputs!D17,MAX(Inputs!F17,ROUND(AI33*Inputs!E17+AJ33+AK33,2))))))</f>
        <v>0</v>
      </c>
      <c r="AM33">
        <f>IF(Inputs!$B$27&lt;&gt;"Ready","PENDING INPUTS",IF(AI33&lt;=0,99,1+IF(AND(K33&gt;0,OR(K33&lt;AI33,AND(K33=AI33,0&lt;3))),1,0)+IF(AND(S33&gt;0,OR(S33&lt;AI33,AND(S33=AI33,1&lt;3))),1,0)+IF(AND(AA33&gt;0,OR(AA33&lt;AI33,AND(AA33=AI33,2&lt;3))),1,0)+IF(AND(AQ33&gt;0,OR(AQ33&lt;AI33,AND(AQ33=AI33,4&lt;3))),1,0)+IF(AND(AY33&gt;0,OR(AY33&lt;AI33,AND(AY33=AI33,5&lt;3))),1,0)+IF(AND(BG33&gt;0,OR(BG33&lt;AI33,AND(BG33=AI33,6&lt;3))),1,0)+IF(AND(BO33&gt;0,OR(BO33&lt;AI33,AND(BO33=AI33,7&lt;3))),1,0)+IF(AND(BW33&gt;0,OR(BW33&lt;AI33,AND(BW33=AI33,8&lt;3))),1,0)+IF(AND(CE33&gt;0,OR(CE33&lt;AI33,AND(CE33=AI33,9&lt;3))),1,0)))</f>
        <v>99</v>
      </c>
      <c r="AN33" s="3">
        <f>IF(Inputs!$B$27&lt;&gt;"Ready","PENDING INPUTS",IF(A33&gt;Inputs!$B$6,0,MIN(MAX(0,(AI33+AJ33+AK33)-AL33),MAX(0,C33-D33-(IF(O33&lt;AM33,K33+L33+M33-N33,0)+IF(W33&lt;AM33,S33+T33+U33-V33,0)+IF(AE33&lt;AM33,AA33+AB33+AC33-AD33,0)+IF(AM33&lt;AM33,AI33+AJ33+AK33-AL33,0)+IF(AU33&lt;AM33,AQ33+AR33+AS33-AT33,0)+IF(BC33&lt;AM33,AY33+AZ33+BA33-BB33,0)+IF(BK33&lt;AM33,BG33+BH33+BI33-BJ33,0)+IF(BS33&lt;AM33,BO33+BP33+BQ33-BR33,0)+IF(CA33&lt;AM33,BW33+BX33+BY33-BZ33,0)+IF(CI33&lt;AM33,CE33+CF33+CG33-CH33,0))))))</f>
        <v>0</v>
      </c>
      <c r="AO33" s="3">
        <f>IF(Inputs!$B$27&lt;&gt;"Ready","PENDING INPUTS",MIN((AI33+AJ33+AK33),IF(D33&gt;C33,IF(D33=0,0,AL33*C33/D33),AL33+AN33)))</f>
        <v>0</v>
      </c>
      <c r="AP33" s="3">
        <f>IF(Inputs!$B$27&lt;&gt;"Ready","PENDING INPUTS",MAX(0,(AI33+AJ33+AK33)-AO33))</f>
        <v>0</v>
      </c>
      <c r="AQ33" s="3">
        <f>IF(Inputs!$B$27&lt;&gt;"Ready","PENDING INPUTS",AX32)</f>
        <v>0</v>
      </c>
      <c r="AR33" s="3">
        <f>IF(Inputs!$B$27&lt;&gt;"Ready","PENDING INPUTS",IF(A33&lt;=Inputs!$B$6,ROUND(AQ33*Inputs!C18/12,2),0))</f>
        <v>0</v>
      </c>
      <c r="AS33" s="3">
        <f>IF(Inputs!$B$27&lt;&gt;"Ready","PENDING INPUTS",IF(AND(A33&lt;=Inputs!$B$6,AQ33&gt;0),Inputs!G18,0))</f>
        <v>0</v>
      </c>
      <c r="AT33" s="3">
        <f>IF(Inputs!$B$27&lt;&gt;"Ready","PENDING INPUTS",IF(A33&gt;Inputs!$B$6,0,MIN((AQ33+AR33+AS33),IF(Inputs!H18=1,Inputs!D18,MAX(Inputs!F18,ROUND(AQ33*Inputs!E18+AR33+AS33,2))))))</f>
        <v>0</v>
      </c>
      <c r="AU33">
        <f>IF(Inputs!$B$27&lt;&gt;"Ready","PENDING INPUTS",IF(AQ33&lt;=0,99,1+IF(AND(K33&gt;0,OR(K33&lt;AQ33,AND(K33=AQ33,0&lt;4))),1,0)+IF(AND(S33&gt;0,OR(S33&lt;AQ33,AND(S33=AQ33,1&lt;4))),1,0)+IF(AND(AA33&gt;0,OR(AA33&lt;AQ33,AND(AA33=AQ33,2&lt;4))),1,0)+IF(AND(AI33&gt;0,OR(AI33&lt;AQ33,AND(AI33=AQ33,3&lt;4))),1,0)+IF(AND(AY33&gt;0,OR(AY33&lt;AQ33,AND(AY33=AQ33,5&lt;4))),1,0)+IF(AND(BG33&gt;0,OR(BG33&lt;AQ33,AND(BG33=AQ33,6&lt;4))),1,0)+IF(AND(BO33&gt;0,OR(BO33&lt;AQ33,AND(BO33=AQ33,7&lt;4))),1,0)+IF(AND(BW33&gt;0,OR(BW33&lt;AQ33,AND(BW33=AQ33,8&lt;4))),1,0)+IF(AND(CE33&gt;0,OR(CE33&lt;AQ33,AND(CE33=AQ33,9&lt;4))),1,0)))</f>
        <v>99</v>
      </c>
      <c r="AV33" s="3">
        <f>IF(Inputs!$B$27&lt;&gt;"Ready","PENDING INPUTS",IF(A33&gt;Inputs!$B$6,0,MIN(MAX(0,(AQ33+AR33+AS33)-AT33),MAX(0,C33-D33-(IF(O33&lt;AU33,K33+L33+M33-N33,0)+IF(W33&lt;AU33,S33+T33+U33-V33,0)+IF(AE33&lt;AU33,AA33+AB33+AC33-AD33,0)+IF(AM33&lt;AU33,AI33+AJ33+AK33-AL33,0)+IF(AU33&lt;AU33,AQ33+AR33+AS33-AT33,0)+IF(BC33&lt;AU33,AY33+AZ33+BA33-BB33,0)+IF(BK33&lt;AU33,BG33+BH33+BI33-BJ33,0)+IF(BS33&lt;AU33,BO33+BP33+BQ33-BR33,0)+IF(CA33&lt;AU33,BW33+BX33+BY33-BZ33,0)+IF(CI33&lt;AU33,CE33+CF33+CG33-CH33,0))))))</f>
        <v>0</v>
      </c>
      <c r="AW33" s="3">
        <f>IF(Inputs!$B$27&lt;&gt;"Ready","PENDING INPUTS",MIN((AQ33+AR33+AS33),IF(D33&gt;C33,IF(D33=0,0,AT33*C33/D33),AT33+AV33)))</f>
        <v>0</v>
      </c>
      <c r="AX33" s="3">
        <f>IF(Inputs!$B$27&lt;&gt;"Ready","PENDING INPUTS",MAX(0,(AQ33+AR33+AS33)-AW33))</f>
        <v>0</v>
      </c>
      <c r="AY33" s="3">
        <f>IF(Inputs!$B$27&lt;&gt;"Ready","PENDING INPUTS",BF32)</f>
        <v>0</v>
      </c>
      <c r="AZ33" s="3">
        <f>IF(Inputs!$B$27&lt;&gt;"Ready","PENDING INPUTS",IF(A33&lt;=Inputs!$B$6,ROUND(AY33*Inputs!C19/12,2),0))</f>
        <v>0</v>
      </c>
      <c r="BA33" s="3">
        <f>IF(Inputs!$B$27&lt;&gt;"Ready","PENDING INPUTS",IF(AND(A33&lt;=Inputs!$B$6,AY33&gt;0),Inputs!G19,0))</f>
        <v>0</v>
      </c>
      <c r="BB33" s="3">
        <f>IF(Inputs!$B$27&lt;&gt;"Ready","PENDING INPUTS",IF(A33&gt;Inputs!$B$6,0,MIN((AY33+AZ33+BA33),IF(Inputs!H19=1,Inputs!D19,MAX(Inputs!F19,ROUND(AY33*Inputs!E19+AZ33+BA33,2))))))</f>
        <v>0</v>
      </c>
      <c r="BC33">
        <f>IF(Inputs!$B$27&lt;&gt;"Ready","PENDING INPUTS",IF(AY33&lt;=0,99,1+IF(AND(K33&gt;0,OR(K33&lt;AY33,AND(K33=AY33,0&lt;5))),1,0)+IF(AND(S33&gt;0,OR(S33&lt;AY33,AND(S33=AY33,1&lt;5))),1,0)+IF(AND(AA33&gt;0,OR(AA33&lt;AY33,AND(AA33=AY33,2&lt;5))),1,0)+IF(AND(AI33&gt;0,OR(AI33&lt;AY33,AND(AI33=AY33,3&lt;5))),1,0)+IF(AND(AQ33&gt;0,OR(AQ33&lt;AY33,AND(AQ33=AY33,4&lt;5))),1,0)+IF(AND(BG33&gt;0,OR(BG33&lt;AY33,AND(BG33=AY33,6&lt;5))),1,0)+IF(AND(BO33&gt;0,OR(BO33&lt;AY33,AND(BO33=AY33,7&lt;5))),1,0)+IF(AND(BW33&gt;0,OR(BW33&lt;AY33,AND(BW33=AY33,8&lt;5))),1,0)+IF(AND(CE33&gt;0,OR(CE33&lt;AY33,AND(CE33=AY33,9&lt;5))),1,0)))</f>
        <v>99</v>
      </c>
      <c r="BD33" s="3">
        <f>IF(Inputs!$B$27&lt;&gt;"Ready","PENDING INPUTS",IF(A33&gt;Inputs!$B$6,0,MIN(MAX(0,(AY33+AZ33+BA33)-BB33),MAX(0,C33-D33-(IF(O33&lt;BC33,K33+L33+M33-N33,0)+IF(W33&lt;BC33,S33+T33+U33-V33,0)+IF(AE33&lt;BC33,AA33+AB33+AC33-AD33,0)+IF(AM33&lt;BC33,AI33+AJ33+AK33-AL33,0)+IF(AU33&lt;BC33,AQ33+AR33+AS33-AT33,0)+IF(BC33&lt;BC33,AY33+AZ33+BA33-BB33,0)+IF(BK33&lt;BC33,BG33+BH33+BI33-BJ33,0)+IF(BS33&lt;BC33,BO33+BP33+BQ33-BR33,0)+IF(CA33&lt;BC33,BW33+BX33+BY33-BZ33,0)+IF(CI33&lt;BC33,CE33+CF33+CG33-CH33,0))))))</f>
        <v>0</v>
      </c>
      <c r="BE33" s="3">
        <f>IF(Inputs!$B$27&lt;&gt;"Ready","PENDING INPUTS",MIN((AY33+AZ33+BA33),IF(D33&gt;C33,IF(D33=0,0,BB33*C33/D33),BB33+BD33)))</f>
        <v>0</v>
      </c>
      <c r="BF33" s="3">
        <f>IF(Inputs!$B$27&lt;&gt;"Ready","PENDING INPUTS",MAX(0,(AY33+AZ33+BA33)-BE33))</f>
        <v>0</v>
      </c>
      <c r="BG33" s="3">
        <f>IF(Inputs!$B$27&lt;&gt;"Ready","PENDING INPUTS",BN32)</f>
        <v>0</v>
      </c>
      <c r="BH33" s="3">
        <f>IF(Inputs!$B$27&lt;&gt;"Ready","PENDING INPUTS",IF(A33&lt;=Inputs!$B$6,ROUND(BG33*Inputs!C20/12,2),0))</f>
        <v>0</v>
      </c>
      <c r="BI33" s="3">
        <f>IF(Inputs!$B$27&lt;&gt;"Ready","PENDING INPUTS",IF(AND(A33&lt;=Inputs!$B$6,BG33&gt;0),Inputs!G20,0))</f>
        <v>0</v>
      </c>
      <c r="BJ33" s="3">
        <f>IF(Inputs!$B$27&lt;&gt;"Ready","PENDING INPUTS",IF(A33&gt;Inputs!$B$6,0,MIN((BG33+BH33+BI33),IF(Inputs!H20=1,Inputs!D20,MAX(Inputs!F20,ROUND(BG33*Inputs!E20+BH33+BI33,2))))))</f>
        <v>0</v>
      </c>
      <c r="BK33">
        <f>IF(Inputs!$B$27&lt;&gt;"Ready","PENDING INPUTS",IF(BG33&lt;=0,99,1+IF(AND(K33&gt;0,OR(K33&lt;BG33,AND(K33=BG33,0&lt;6))),1,0)+IF(AND(S33&gt;0,OR(S33&lt;BG33,AND(S33=BG33,1&lt;6))),1,0)+IF(AND(AA33&gt;0,OR(AA33&lt;BG33,AND(AA33=BG33,2&lt;6))),1,0)+IF(AND(AI33&gt;0,OR(AI33&lt;BG33,AND(AI33=BG33,3&lt;6))),1,0)+IF(AND(AQ33&gt;0,OR(AQ33&lt;BG33,AND(AQ33=BG33,4&lt;6))),1,0)+IF(AND(AY33&gt;0,OR(AY33&lt;BG33,AND(AY33=BG33,5&lt;6))),1,0)+IF(AND(BO33&gt;0,OR(BO33&lt;BG33,AND(BO33=BG33,7&lt;6))),1,0)+IF(AND(BW33&gt;0,OR(BW33&lt;BG33,AND(BW33=BG33,8&lt;6))),1,0)+IF(AND(CE33&gt;0,OR(CE33&lt;BG33,AND(CE33=BG33,9&lt;6))),1,0)))</f>
        <v>99</v>
      </c>
      <c r="BL33" s="3">
        <f>IF(Inputs!$B$27&lt;&gt;"Ready","PENDING INPUTS",IF(A33&gt;Inputs!$B$6,0,MIN(MAX(0,(BG33+BH33+BI33)-BJ33),MAX(0,C33-D33-(IF(O33&lt;BK33,K33+L33+M33-N33,0)+IF(W33&lt;BK33,S33+T33+U33-V33,0)+IF(AE33&lt;BK33,AA33+AB33+AC33-AD33,0)+IF(AM33&lt;BK33,AI33+AJ33+AK33-AL33,0)+IF(AU33&lt;BK33,AQ33+AR33+AS33-AT33,0)+IF(BC33&lt;BK33,AY33+AZ33+BA33-BB33,0)+IF(BK33&lt;BK33,BG33+BH33+BI33-BJ33,0)+IF(BS33&lt;BK33,BO33+BP33+BQ33-BR33,0)+IF(CA33&lt;BK33,BW33+BX33+BY33-BZ33,0)+IF(CI33&lt;BK33,CE33+CF33+CG33-CH33,0))))))</f>
        <v>0</v>
      </c>
      <c r="BM33" s="3">
        <f>IF(Inputs!$B$27&lt;&gt;"Ready","PENDING INPUTS",MIN((BG33+BH33+BI33),IF(D33&gt;C33,IF(D33=0,0,BJ33*C33/D33),BJ33+BL33)))</f>
        <v>0</v>
      </c>
      <c r="BN33" s="3">
        <f>IF(Inputs!$B$27&lt;&gt;"Ready","PENDING INPUTS",MAX(0,(BG33+BH33+BI33)-BM33))</f>
        <v>0</v>
      </c>
      <c r="BO33" s="3">
        <f>IF(Inputs!$B$27&lt;&gt;"Ready","PENDING INPUTS",BV32)</f>
        <v>0</v>
      </c>
      <c r="BP33" s="3">
        <f>IF(Inputs!$B$27&lt;&gt;"Ready","PENDING INPUTS",IF(A33&lt;=Inputs!$B$6,ROUND(BO33*Inputs!C21/12,2),0))</f>
        <v>0</v>
      </c>
      <c r="BQ33" s="3">
        <f>IF(Inputs!$B$27&lt;&gt;"Ready","PENDING INPUTS",IF(AND(A33&lt;=Inputs!$B$6,BO33&gt;0),Inputs!G21,0))</f>
        <v>0</v>
      </c>
      <c r="BR33" s="3">
        <f>IF(Inputs!$B$27&lt;&gt;"Ready","PENDING INPUTS",IF(A33&gt;Inputs!$B$6,0,MIN((BO33+BP33+BQ33),IF(Inputs!H21=1,Inputs!D21,MAX(Inputs!F21,ROUND(BO33*Inputs!E21+BP33+BQ33,2))))))</f>
        <v>0</v>
      </c>
      <c r="BS33">
        <f>IF(Inputs!$B$27&lt;&gt;"Ready","PENDING INPUTS",IF(BO33&lt;=0,99,1+IF(AND(K33&gt;0,OR(K33&lt;BO33,AND(K33=BO33,0&lt;7))),1,0)+IF(AND(S33&gt;0,OR(S33&lt;BO33,AND(S33=BO33,1&lt;7))),1,0)+IF(AND(AA33&gt;0,OR(AA33&lt;BO33,AND(AA33=BO33,2&lt;7))),1,0)+IF(AND(AI33&gt;0,OR(AI33&lt;BO33,AND(AI33=BO33,3&lt;7))),1,0)+IF(AND(AQ33&gt;0,OR(AQ33&lt;BO33,AND(AQ33=BO33,4&lt;7))),1,0)+IF(AND(AY33&gt;0,OR(AY33&lt;BO33,AND(AY33=BO33,5&lt;7))),1,0)+IF(AND(BG33&gt;0,OR(BG33&lt;BO33,AND(BG33=BO33,6&lt;7))),1,0)+IF(AND(BW33&gt;0,OR(BW33&lt;BO33,AND(BW33=BO33,8&lt;7))),1,0)+IF(AND(CE33&gt;0,OR(CE33&lt;BO33,AND(CE33=BO33,9&lt;7))),1,0)))</f>
        <v>99</v>
      </c>
      <c r="BT33" s="3">
        <f>IF(Inputs!$B$27&lt;&gt;"Ready","PENDING INPUTS",IF(A33&gt;Inputs!$B$6,0,MIN(MAX(0,(BO33+BP33+BQ33)-BR33),MAX(0,C33-D33-(IF(O33&lt;BS33,K33+L33+M33-N33,0)+IF(W33&lt;BS33,S33+T33+U33-V33,0)+IF(AE33&lt;BS33,AA33+AB33+AC33-AD33,0)+IF(AM33&lt;BS33,AI33+AJ33+AK33-AL33,0)+IF(AU33&lt;BS33,AQ33+AR33+AS33-AT33,0)+IF(BC33&lt;BS33,AY33+AZ33+BA33-BB33,0)+IF(BK33&lt;BS33,BG33+BH33+BI33-BJ33,0)+IF(BS33&lt;BS33,BO33+BP33+BQ33-BR33,0)+IF(CA33&lt;BS33,BW33+BX33+BY33-BZ33,0)+IF(CI33&lt;BS33,CE33+CF33+CG33-CH33,0))))))</f>
        <v>0</v>
      </c>
      <c r="BU33" s="3">
        <f>IF(Inputs!$B$27&lt;&gt;"Ready","PENDING INPUTS",MIN((BO33+BP33+BQ33),IF(D33&gt;C33,IF(D33=0,0,BR33*C33/D33),BR33+BT33)))</f>
        <v>0</v>
      </c>
      <c r="BV33" s="3">
        <f>IF(Inputs!$B$27&lt;&gt;"Ready","PENDING INPUTS",MAX(0,(BO33+BP33+BQ33)-BU33))</f>
        <v>0</v>
      </c>
      <c r="BW33" s="3">
        <f>IF(Inputs!$B$27&lt;&gt;"Ready","PENDING INPUTS",CD32)</f>
        <v>0</v>
      </c>
      <c r="BX33" s="3">
        <f>IF(Inputs!$B$27&lt;&gt;"Ready","PENDING INPUTS",IF(A33&lt;=Inputs!$B$6,ROUND(BW33*Inputs!C22/12,2),0))</f>
        <v>0</v>
      </c>
      <c r="BY33" s="3">
        <f>IF(Inputs!$B$27&lt;&gt;"Ready","PENDING INPUTS",IF(AND(A33&lt;=Inputs!$B$6,BW33&gt;0),Inputs!G22,0))</f>
        <v>0</v>
      </c>
      <c r="BZ33" s="3">
        <f>IF(Inputs!$B$27&lt;&gt;"Ready","PENDING INPUTS",IF(A33&gt;Inputs!$B$6,0,MIN((BW33+BX33+BY33),IF(Inputs!H22=1,Inputs!D22,MAX(Inputs!F22,ROUND(BW33*Inputs!E22+BX33+BY33,2))))))</f>
        <v>0</v>
      </c>
      <c r="CA33">
        <f>IF(Inputs!$B$27&lt;&gt;"Ready","PENDING INPUTS",IF(BW33&lt;=0,99,1+IF(AND(K33&gt;0,OR(K33&lt;BW33,AND(K33=BW33,0&lt;8))),1,0)+IF(AND(S33&gt;0,OR(S33&lt;BW33,AND(S33=BW33,1&lt;8))),1,0)+IF(AND(AA33&gt;0,OR(AA33&lt;BW33,AND(AA33=BW33,2&lt;8))),1,0)+IF(AND(AI33&gt;0,OR(AI33&lt;BW33,AND(AI33=BW33,3&lt;8))),1,0)+IF(AND(AQ33&gt;0,OR(AQ33&lt;BW33,AND(AQ33=BW33,4&lt;8))),1,0)+IF(AND(AY33&gt;0,OR(AY33&lt;BW33,AND(AY33=BW33,5&lt;8))),1,0)+IF(AND(BG33&gt;0,OR(BG33&lt;BW33,AND(BG33=BW33,6&lt;8))),1,0)+IF(AND(BO33&gt;0,OR(BO33&lt;BW33,AND(BO33=BW33,7&lt;8))),1,0)+IF(AND(CE33&gt;0,OR(CE33&lt;BW33,AND(CE33=BW33,9&lt;8))),1,0)))</f>
        <v>99</v>
      </c>
      <c r="CB33" s="3">
        <f>IF(Inputs!$B$27&lt;&gt;"Ready","PENDING INPUTS",IF(A33&gt;Inputs!$B$6,0,MIN(MAX(0,(BW33+BX33+BY33)-BZ33),MAX(0,C33-D33-(IF(O33&lt;CA33,K33+L33+M33-N33,0)+IF(W33&lt;CA33,S33+T33+U33-V33,0)+IF(AE33&lt;CA33,AA33+AB33+AC33-AD33,0)+IF(AM33&lt;CA33,AI33+AJ33+AK33-AL33,0)+IF(AU33&lt;CA33,AQ33+AR33+AS33-AT33,0)+IF(BC33&lt;CA33,AY33+AZ33+BA33-BB33,0)+IF(BK33&lt;CA33,BG33+BH33+BI33-BJ33,0)+IF(BS33&lt;CA33,BO33+BP33+BQ33-BR33,0)+IF(CA33&lt;CA33,BW33+BX33+BY33-BZ33,0)+IF(CI33&lt;CA33,CE33+CF33+CG33-CH33,0))))))</f>
        <v>0</v>
      </c>
      <c r="CC33" s="3">
        <f>IF(Inputs!$B$27&lt;&gt;"Ready","PENDING INPUTS",MIN((BW33+BX33+BY33),IF(D33&gt;C33,IF(D33=0,0,BZ33*C33/D33),BZ33+CB33)))</f>
        <v>0</v>
      </c>
      <c r="CD33" s="3">
        <f>IF(Inputs!$B$27&lt;&gt;"Ready","PENDING INPUTS",MAX(0,(BW33+BX33+BY33)-CC33))</f>
        <v>0</v>
      </c>
      <c r="CE33" s="3">
        <f>IF(Inputs!$B$27&lt;&gt;"Ready","PENDING INPUTS",CL32)</f>
        <v>0</v>
      </c>
      <c r="CF33" s="3">
        <f>IF(Inputs!$B$27&lt;&gt;"Ready","PENDING INPUTS",IF(A33&lt;=Inputs!$B$6,ROUND(CE33*Inputs!C23/12,2),0))</f>
        <v>0</v>
      </c>
      <c r="CG33" s="3">
        <f>IF(Inputs!$B$27&lt;&gt;"Ready","PENDING INPUTS",IF(AND(A33&lt;=Inputs!$B$6,CE33&gt;0),Inputs!G23,0))</f>
        <v>0</v>
      </c>
      <c r="CH33" s="3">
        <f>IF(Inputs!$B$27&lt;&gt;"Ready","PENDING INPUTS",IF(A33&gt;Inputs!$B$6,0,MIN((CE33+CF33+CG33),IF(Inputs!H23=1,Inputs!D23,MAX(Inputs!F23,ROUND(CE33*Inputs!E23+CF33+CG33,2))))))</f>
        <v>0</v>
      </c>
      <c r="CI33">
        <f>IF(Inputs!$B$27&lt;&gt;"Ready","PENDING INPUTS",IF(CE33&lt;=0,99,1+IF(AND(K33&gt;0,OR(K33&lt;CE33,AND(K33=CE33,0&lt;9))),1,0)+IF(AND(S33&gt;0,OR(S33&lt;CE33,AND(S33=CE33,1&lt;9))),1,0)+IF(AND(AA33&gt;0,OR(AA33&lt;CE33,AND(AA33=CE33,2&lt;9))),1,0)+IF(AND(AI33&gt;0,OR(AI33&lt;CE33,AND(AI33=CE33,3&lt;9))),1,0)+IF(AND(AQ33&gt;0,OR(AQ33&lt;CE33,AND(AQ33=CE33,4&lt;9))),1,0)+IF(AND(AY33&gt;0,OR(AY33&lt;CE33,AND(AY33=CE33,5&lt;9))),1,0)+IF(AND(BG33&gt;0,OR(BG33&lt;CE33,AND(BG33=CE33,6&lt;9))),1,0)+IF(AND(BO33&gt;0,OR(BO33&lt;CE33,AND(BO33=CE33,7&lt;9))),1,0)+IF(AND(BW33&gt;0,OR(BW33&lt;CE33,AND(BW33=CE33,8&lt;9))),1,0)))</f>
        <v>99</v>
      </c>
      <c r="CJ33" s="3">
        <f>IF(Inputs!$B$27&lt;&gt;"Ready","PENDING INPUTS",IF(A33&gt;Inputs!$B$6,0,MIN(MAX(0,(CE33+CF33+CG33)-CH33),MAX(0,C33-D33-(IF(O33&lt;CI33,K33+L33+M33-N33,0)+IF(W33&lt;CI33,S33+T33+U33-V33,0)+IF(AE33&lt;CI33,AA33+AB33+AC33-AD33,0)+IF(AM33&lt;CI33,AI33+AJ33+AK33-AL33,0)+IF(AU33&lt;CI33,AQ33+AR33+AS33-AT33,0)+IF(BC33&lt;CI33,AY33+AZ33+BA33-BB33,0)+IF(BK33&lt;CI33,BG33+BH33+BI33-BJ33,0)+IF(BS33&lt;CI33,BO33+BP33+BQ33-BR33,0)+IF(CA33&lt;CI33,BW33+BX33+BY33-BZ33,0)+IF(CI33&lt;CI33,CE33+CF33+CG33-CH33,0))))))</f>
        <v>0</v>
      </c>
      <c r="CK33" s="3">
        <f>IF(Inputs!$B$27&lt;&gt;"Ready","PENDING INPUTS",MIN((CE33+CF33+CG33),IF(D33&gt;C33,IF(D33=0,0,CH33*C33/D33),CH33+CJ33)))</f>
        <v>0</v>
      </c>
      <c r="CL33" s="3">
        <f>IF(Inputs!$B$27&lt;&gt;"Ready","PENDING INPUTS",MAX(0,(CE33+CF33+CG33)-CK33))</f>
        <v>0</v>
      </c>
    </row>
    <row r="34" spans="1:90" ht="27.95" customHeight="1" x14ac:dyDescent="0.25">
      <c r="A34">
        <v>30</v>
      </c>
      <c r="B34" s="13">
        <f>IF(Inputs!$B$27&lt;&gt;"Ready","PENDING INPUTS",EDATE(Inputs!$B$5,A34-1))</f>
        <v>47178</v>
      </c>
      <c r="C34" s="3">
        <f>IF(Inputs!$B$27&lt;&gt;"Ready","PENDING INPUTS",IF(A34&lt;=Inputs!$B$6,MAX(0,Inputs!$B$4+IF(A34=Inputs!$B$7,Inputs!$B$8,0)+IF(A34=Inputs!$B$9,Inputs!$B$10,0)),0))</f>
        <v>0</v>
      </c>
      <c r="D34" s="3">
        <f>IF(Inputs!$B$27&lt;&gt;"Ready","PENDING INPUTS",SUM(N34,V34,AD34,AL34,AT34,BB34,BJ34,BR34,BZ34,CH34))</f>
        <v>0</v>
      </c>
      <c r="E34" s="3">
        <f>IF(Inputs!$B$27&lt;&gt;"Ready","PENDING INPUTS",MAX(0,D34-C34))</f>
        <v>0</v>
      </c>
      <c r="F34" s="3">
        <f>IF(Inputs!$B$27&lt;&gt;"Ready","PENDING INPUTS",SUM(Q34,Y34,AG34,AO34,AW34,BE34,BM34,BU34,CC34,CK34))</f>
        <v>0</v>
      </c>
      <c r="G34" s="3">
        <f>IF(Inputs!$B$27&lt;&gt;"Ready","PENDING INPUTS",SUM(L34,T34,AB34,AJ34,AR34,AZ34,BH34,BP34,BX34,CF34))</f>
        <v>0</v>
      </c>
      <c r="H34" s="3">
        <f>IF(Inputs!$B$27&lt;&gt;"Ready","PENDING INPUTS",SUM(M34,U34,AC34,AK34,AS34,BA34,BI34,BQ34,BY34,CG34))</f>
        <v>0</v>
      </c>
      <c r="I34" s="3">
        <f>IF(Inputs!$B$27&lt;&gt;"Ready","PENDING INPUTS",SUM(R34,Z34,AH34,AP34,AX34,BF34,BN34,BV34,CD34,CL34))</f>
        <v>0</v>
      </c>
      <c r="J34" t="str">
        <f>IF(Inputs!$B$27&lt;&gt;"Ready","PENDING INPUTS",IF(A34&gt;Inputs!$B$6,"Beyond horizon",IF(E34&gt;0.005,"MINIMUM SHORTFALL",IF(I34&lt;0.005,"Paid off","In progress"))))</f>
        <v>Paid off</v>
      </c>
      <c r="K34" s="3">
        <f>IF(Inputs!$B$27&lt;&gt;"Ready","PENDING INPUTS",R33)</f>
        <v>0</v>
      </c>
      <c r="L34" s="3">
        <f>IF(Inputs!$B$27&lt;&gt;"Ready","PENDING INPUTS",IF(A34&lt;=Inputs!$B$6,ROUND(K34*Inputs!C14/12,2),0))</f>
        <v>0</v>
      </c>
      <c r="M34" s="3">
        <f>IF(Inputs!$B$27&lt;&gt;"Ready","PENDING INPUTS",IF(AND(A34&lt;=Inputs!$B$6,K34&gt;0),Inputs!G14,0))</f>
        <v>0</v>
      </c>
      <c r="N34" s="3">
        <f>IF(Inputs!$B$27&lt;&gt;"Ready","PENDING INPUTS",IF(A34&gt;Inputs!$B$6,0,MIN((K34+L34+M34),IF(Inputs!H14=1,Inputs!D14,MAX(Inputs!F14,ROUND(K34*Inputs!E14+L34+M34,2))))))</f>
        <v>0</v>
      </c>
      <c r="O34">
        <f>IF(Inputs!$B$27&lt;&gt;"Ready","PENDING INPUTS",IF(K34&lt;=0,99,1+IF(AND(S34&gt;0,OR(S34&lt;K34,AND(S34=K34,1&lt;0))),1,0)+IF(AND(AA34&gt;0,OR(AA34&lt;K34,AND(AA34=K34,2&lt;0))),1,0)+IF(AND(AI34&gt;0,OR(AI34&lt;K34,AND(AI34=K34,3&lt;0))),1,0)+IF(AND(AQ34&gt;0,OR(AQ34&lt;K34,AND(AQ34=K34,4&lt;0))),1,0)+IF(AND(AY34&gt;0,OR(AY34&lt;K34,AND(AY34=K34,5&lt;0))),1,0)+IF(AND(BG34&gt;0,OR(BG34&lt;K34,AND(BG34=K34,6&lt;0))),1,0)+IF(AND(BO34&gt;0,OR(BO34&lt;K34,AND(BO34=K34,7&lt;0))),1,0)+IF(AND(BW34&gt;0,OR(BW34&lt;K34,AND(BW34=K34,8&lt;0))),1,0)+IF(AND(CE34&gt;0,OR(CE34&lt;K34,AND(CE34=K34,9&lt;0))),1,0)))</f>
        <v>99</v>
      </c>
      <c r="P34" s="3">
        <f>IF(Inputs!$B$27&lt;&gt;"Ready","PENDING INPUTS",IF(A34&gt;Inputs!$B$6,0,MIN(MAX(0,(K34+L34+M34)-N34),MAX(0,C34-D34-(IF(O34&lt;O34,K34+L34+M34-N34,0)+IF(W34&lt;O34,S34+T34+U34-V34,0)+IF(AE34&lt;O34,AA34+AB34+AC34-AD34,0)+IF(AM34&lt;O34,AI34+AJ34+AK34-AL34,0)+IF(AU34&lt;O34,AQ34+AR34+AS34-AT34,0)+IF(BC34&lt;O34,AY34+AZ34+BA34-BB34,0)+IF(BK34&lt;O34,BG34+BH34+BI34-BJ34,0)+IF(BS34&lt;O34,BO34+BP34+BQ34-BR34,0)+IF(CA34&lt;O34,BW34+BX34+BY34-BZ34,0)+IF(CI34&lt;O34,CE34+CF34+CG34-CH34,0))))))</f>
        <v>0</v>
      </c>
      <c r="Q34" s="3">
        <f>IF(Inputs!$B$27&lt;&gt;"Ready","PENDING INPUTS",MIN((K34+L34+M34),IF(D34&gt;C34,IF(D34=0,0,N34*C34/D34),N34+P34)))</f>
        <v>0</v>
      </c>
      <c r="R34" s="3">
        <f>IF(Inputs!$B$27&lt;&gt;"Ready","PENDING INPUTS",MAX(0,(K34+L34+M34)-Q34))</f>
        <v>0</v>
      </c>
      <c r="S34" s="3">
        <f>IF(Inputs!$B$27&lt;&gt;"Ready","PENDING INPUTS",Z33)</f>
        <v>0</v>
      </c>
      <c r="T34" s="3">
        <f>IF(Inputs!$B$27&lt;&gt;"Ready","PENDING INPUTS",IF(A34&lt;=Inputs!$B$6,ROUND(S34*Inputs!C15/12,2),0))</f>
        <v>0</v>
      </c>
      <c r="U34" s="3">
        <f>IF(Inputs!$B$27&lt;&gt;"Ready","PENDING INPUTS",IF(AND(A34&lt;=Inputs!$B$6,S34&gt;0),Inputs!G15,0))</f>
        <v>0</v>
      </c>
      <c r="V34" s="3">
        <f>IF(Inputs!$B$27&lt;&gt;"Ready","PENDING INPUTS",IF(A34&gt;Inputs!$B$6,0,MIN((S34+T34+U34),IF(Inputs!H15=1,Inputs!D15,MAX(Inputs!F15,ROUND(S34*Inputs!E15+T34+U34,2))))))</f>
        <v>0</v>
      </c>
      <c r="W34">
        <f>IF(Inputs!$B$27&lt;&gt;"Ready","PENDING INPUTS",IF(S34&lt;=0,99,1+IF(AND(K34&gt;0,OR(K34&lt;S34,AND(K34=S34,0&lt;1))),1,0)+IF(AND(AA34&gt;0,OR(AA34&lt;S34,AND(AA34=S34,2&lt;1))),1,0)+IF(AND(AI34&gt;0,OR(AI34&lt;S34,AND(AI34=S34,3&lt;1))),1,0)+IF(AND(AQ34&gt;0,OR(AQ34&lt;S34,AND(AQ34=S34,4&lt;1))),1,0)+IF(AND(AY34&gt;0,OR(AY34&lt;S34,AND(AY34=S34,5&lt;1))),1,0)+IF(AND(BG34&gt;0,OR(BG34&lt;S34,AND(BG34=S34,6&lt;1))),1,0)+IF(AND(BO34&gt;0,OR(BO34&lt;S34,AND(BO34=S34,7&lt;1))),1,0)+IF(AND(BW34&gt;0,OR(BW34&lt;S34,AND(BW34=S34,8&lt;1))),1,0)+IF(AND(CE34&gt;0,OR(CE34&lt;S34,AND(CE34=S34,9&lt;1))),1,0)))</f>
        <v>99</v>
      </c>
      <c r="X34" s="3">
        <f>IF(Inputs!$B$27&lt;&gt;"Ready","PENDING INPUTS",IF(A34&gt;Inputs!$B$6,0,MIN(MAX(0,(S34+T34+U34)-V34),MAX(0,C34-D34-(IF(O34&lt;W34,K34+L34+M34-N34,0)+IF(W34&lt;W34,S34+T34+U34-V34,0)+IF(AE34&lt;W34,AA34+AB34+AC34-AD34,0)+IF(AM34&lt;W34,AI34+AJ34+AK34-AL34,0)+IF(AU34&lt;W34,AQ34+AR34+AS34-AT34,0)+IF(BC34&lt;W34,AY34+AZ34+BA34-BB34,0)+IF(BK34&lt;W34,BG34+BH34+BI34-BJ34,0)+IF(BS34&lt;W34,BO34+BP34+BQ34-BR34,0)+IF(CA34&lt;W34,BW34+BX34+BY34-BZ34,0)+IF(CI34&lt;W34,CE34+CF34+CG34-CH34,0))))))</f>
        <v>0</v>
      </c>
      <c r="Y34" s="3">
        <f>IF(Inputs!$B$27&lt;&gt;"Ready","PENDING INPUTS",MIN((S34+T34+U34),IF(D34&gt;C34,IF(D34=0,0,V34*C34/D34),V34+X34)))</f>
        <v>0</v>
      </c>
      <c r="Z34" s="3">
        <f>IF(Inputs!$B$27&lt;&gt;"Ready","PENDING INPUTS",MAX(0,(S34+T34+U34)-Y34))</f>
        <v>0</v>
      </c>
      <c r="AA34" s="3">
        <f>IF(Inputs!$B$27&lt;&gt;"Ready","PENDING INPUTS",AH33)</f>
        <v>0</v>
      </c>
      <c r="AB34" s="3">
        <f>IF(Inputs!$B$27&lt;&gt;"Ready","PENDING INPUTS",IF(A34&lt;=Inputs!$B$6,ROUND(AA34*Inputs!C16/12,2),0))</f>
        <v>0</v>
      </c>
      <c r="AC34" s="3">
        <f>IF(Inputs!$B$27&lt;&gt;"Ready","PENDING INPUTS",IF(AND(A34&lt;=Inputs!$B$6,AA34&gt;0),Inputs!G16,0))</f>
        <v>0</v>
      </c>
      <c r="AD34" s="3">
        <f>IF(Inputs!$B$27&lt;&gt;"Ready","PENDING INPUTS",IF(A34&gt;Inputs!$B$6,0,MIN((AA34+AB34+AC34),IF(Inputs!H16=1,Inputs!D16,MAX(Inputs!F16,ROUND(AA34*Inputs!E16+AB34+AC34,2))))))</f>
        <v>0</v>
      </c>
      <c r="AE34">
        <f>IF(Inputs!$B$27&lt;&gt;"Ready","PENDING INPUTS",IF(AA34&lt;=0,99,1+IF(AND(K34&gt;0,OR(K34&lt;AA34,AND(K34=AA34,0&lt;2))),1,0)+IF(AND(S34&gt;0,OR(S34&lt;AA34,AND(S34=AA34,1&lt;2))),1,0)+IF(AND(AI34&gt;0,OR(AI34&lt;AA34,AND(AI34=AA34,3&lt;2))),1,0)+IF(AND(AQ34&gt;0,OR(AQ34&lt;AA34,AND(AQ34=AA34,4&lt;2))),1,0)+IF(AND(AY34&gt;0,OR(AY34&lt;AA34,AND(AY34=AA34,5&lt;2))),1,0)+IF(AND(BG34&gt;0,OR(BG34&lt;AA34,AND(BG34=AA34,6&lt;2))),1,0)+IF(AND(BO34&gt;0,OR(BO34&lt;AA34,AND(BO34=AA34,7&lt;2))),1,0)+IF(AND(BW34&gt;0,OR(BW34&lt;AA34,AND(BW34=AA34,8&lt;2))),1,0)+IF(AND(CE34&gt;0,OR(CE34&lt;AA34,AND(CE34=AA34,9&lt;2))),1,0)))</f>
        <v>99</v>
      </c>
      <c r="AF34" s="3">
        <f>IF(Inputs!$B$27&lt;&gt;"Ready","PENDING INPUTS",IF(A34&gt;Inputs!$B$6,0,MIN(MAX(0,(AA34+AB34+AC34)-AD34),MAX(0,C34-D34-(IF(O34&lt;AE34,K34+L34+M34-N34,0)+IF(W34&lt;AE34,S34+T34+U34-V34,0)+IF(AE34&lt;AE34,AA34+AB34+AC34-AD34,0)+IF(AM34&lt;AE34,AI34+AJ34+AK34-AL34,0)+IF(AU34&lt;AE34,AQ34+AR34+AS34-AT34,0)+IF(BC34&lt;AE34,AY34+AZ34+BA34-BB34,0)+IF(BK34&lt;AE34,BG34+BH34+BI34-BJ34,0)+IF(BS34&lt;AE34,BO34+BP34+BQ34-BR34,0)+IF(CA34&lt;AE34,BW34+BX34+BY34-BZ34,0)+IF(CI34&lt;AE34,CE34+CF34+CG34-CH34,0))))))</f>
        <v>0</v>
      </c>
      <c r="AG34" s="3">
        <f>IF(Inputs!$B$27&lt;&gt;"Ready","PENDING INPUTS",MIN((AA34+AB34+AC34),IF(D34&gt;C34,IF(D34=0,0,AD34*C34/D34),AD34+AF34)))</f>
        <v>0</v>
      </c>
      <c r="AH34" s="3">
        <f>IF(Inputs!$B$27&lt;&gt;"Ready","PENDING INPUTS",MAX(0,(AA34+AB34+AC34)-AG34))</f>
        <v>0</v>
      </c>
      <c r="AI34" s="3">
        <f>IF(Inputs!$B$27&lt;&gt;"Ready","PENDING INPUTS",AP33)</f>
        <v>0</v>
      </c>
      <c r="AJ34" s="3">
        <f>IF(Inputs!$B$27&lt;&gt;"Ready","PENDING INPUTS",IF(A34&lt;=Inputs!$B$6,ROUND(AI34*Inputs!C17/12,2),0))</f>
        <v>0</v>
      </c>
      <c r="AK34" s="3">
        <f>IF(Inputs!$B$27&lt;&gt;"Ready","PENDING INPUTS",IF(AND(A34&lt;=Inputs!$B$6,AI34&gt;0),Inputs!G17,0))</f>
        <v>0</v>
      </c>
      <c r="AL34" s="3">
        <f>IF(Inputs!$B$27&lt;&gt;"Ready","PENDING INPUTS",IF(A34&gt;Inputs!$B$6,0,MIN((AI34+AJ34+AK34),IF(Inputs!H17=1,Inputs!D17,MAX(Inputs!F17,ROUND(AI34*Inputs!E17+AJ34+AK34,2))))))</f>
        <v>0</v>
      </c>
      <c r="AM34">
        <f>IF(Inputs!$B$27&lt;&gt;"Ready","PENDING INPUTS",IF(AI34&lt;=0,99,1+IF(AND(K34&gt;0,OR(K34&lt;AI34,AND(K34=AI34,0&lt;3))),1,0)+IF(AND(S34&gt;0,OR(S34&lt;AI34,AND(S34=AI34,1&lt;3))),1,0)+IF(AND(AA34&gt;0,OR(AA34&lt;AI34,AND(AA34=AI34,2&lt;3))),1,0)+IF(AND(AQ34&gt;0,OR(AQ34&lt;AI34,AND(AQ34=AI34,4&lt;3))),1,0)+IF(AND(AY34&gt;0,OR(AY34&lt;AI34,AND(AY34=AI34,5&lt;3))),1,0)+IF(AND(BG34&gt;0,OR(BG34&lt;AI34,AND(BG34=AI34,6&lt;3))),1,0)+IF(AND(BO34&gt;0,OR(BO34&lt;AI34,AND(BO34=AI34,7&lt;3))),1,0)+IF(AND(BW34&gt;0,OR(BW34&lt;AI34,AND(BW34=AI34,8&lt;3))),1,0)+IF(AND(CE34&gt;0,OR(CE34&lt;AI34,AND(CE34=AI34,9&lt;3))),1,0)))</f>
        <v>99</v>
      </c>
      <c r="AN34" s="3">
        <f>IF(Inputs!$B$27&lt;&gt;"Ready","PENDING INPUTS",IF(A34&gt;Inputs!$B$6,0,MIN(MAX(0,(AI34+AJ34+AK34)-AL34),MAX(0,C34-D34-(IF(O34&lt;AM34,K34+L34+M34-N34,0)+IF(W34&lt;AM34,S34+T34+U34-V34,0)+IF(AE34&lt;AM34,AA34+AB34+AC34-AD34,0)+IF(AM34&lt;AM34,AI34+AJ34+AK34-AL34,0)+IF(AU34&lt;AM34,AQ34+AR34+AS34-AT34,0)+IF(BC34&lt;AM34,AY34+AZ34+BA34-BB34,0)+IF(BK34&lt;AM34,BG34+BH34+BI34-BJ34,0)+IF(BS34&lt;AM34,BO34+BP34+BQ34-BR34,0)+IF(CA34&lt;AM34,BW34+BX34+BY34-BZ34,0)+IF(CI34&lt;AM34,CE34+CF34+CG34-CH34,0))))))</f>
        <v>0</v>
      </c>
      <c r="AO34" s="3">
        <f>IF(Inputs!$B$27&lt;&gt;"Ready","PENDING INPUTS",MIN((AI34+AJ34+AK34),IF(D34&gt;C34,IF(D34=0,0,AL34*C34/D34),AL34+AN34)))</f>
        <v>0</v>
      </c>
      <c r="AP34" s="3">
        <f>IF(Inputs!$B$27&lt;&gt;"Ready","PENDING INPUTS",MAX(0,(AI34+AJ34+AK34)-AO34))</f>
        <v>0</v>
      </c>
      <c r="AQ34" s="3">
        <f>IF(Inputs!$B$27&lt;&gt;"Ready","PENDING INPUTS",AX33)</f>
        <v>0</v>
      </c>
      <c r="AR34" s="3">
        <f>IF(Inputs!$B$27&lt;&gt;"Ready","PENDING INPUTS",IF(A34&lt;=Inputs!$B$6,ROUND(AQ34*Inputs!C18/12,2),0))</f>
        <v>0</v>
      </c>
      <c r="AS34" s="3">
        <f>IF(Inputs!$B$27&lt;&gt;"Ready","PENDING INPUTS",IF(AND(A34&lt;=Inputs!$B$6,AQ34&gt;0),Inputs!G18,0))</f>
        <v>0</v>
      </c>
      <c r="AT34" s="3">
        <f>IF(Inputs!$B$27&lt;&gt;"Ready","PENDING INPUTS",IF(A34&gt;Inputs!$B$6,0,MIN((AQ34+AR34+AS34),IF(Inputs!H18=1,Inputs!D18,MAX(Inputs!F18,ROUND(AQ34*Inputs!E18+AR34+AS34,2))))))</f>
        <v>0</v>
      </c>
      <c r="AU34">
        <f>IF(Inputs!$B$27&lt;&gt;"Ready","PENDING INPUTS",IF(AQ34&lt;=0,99,1+IF(AND(K34&gt;0,OR(K34&lt;AQ34,AND(K34=AQ34,0&lt;4))),1,0)+IF(AND(S34&gt;0,OR(S34&lt;AQ34,AND(S34=AQ34,1&lt;4))),1,0)+IF(AND(AA34&gt;0,OR(AA34&lt;AQ34,AND(AA34=AQ34,2&lt;4))),1,0)+IF(AND(AI34&gt;0,OR(AI34&lt;AQ34,AND(AI34=AQ34,3&lt;4))),1,0)+IF(AND(AY34&gt;0,OR(AY34&lt;AQ34,AND(AY34=AQ34,5&lt;4))),1,0)+IF(AND(BG34&gt;0,OR(BG34&lt;AQ34,AND(BG34=AQ34,6&lt;4))),1,0)+IF(AND(BO34&gt;0,OR(BO34&lt;AQ34,AND(BO34=AQ34,7&lt;4))),1,0)+IF(AND(BW34&gt;0,OR(BW34&lt;AQ34,AND(BW34=AQ34,8&lt;4))),1,0)+IF(AND(CE34&gt;0,OR(CE34&lt;AQ34,AND(CE34=AQ34,9&lt;4))),1,0)))</f>
        <v>99</v>
      </c>
      <c r="AV34" s="3">
        <f>IF(Inputs!$B$27&lt;&gt;"Ready","PENDING INPUTS",IF(A34&gt;Inputs!$B$6,0,MIN(MAX(0,(AQ34+AR34+AS34)-AT34),MAX(0,C34-D34-(IF(O34&lt;AU34,K34+L34+M34-N34,0)+IF(W34&lt;AU34,S34+T34+U34-V34,0)+IF(AE34&lt;AU34,AA34+AB34+AC34-AD34,0)+IF(AM34&lt;AU34,AI34+AJ34+AK34-AL34,0)+IF(AU34&lt;AU34,AQ34+AR34+AS34-AT34,0)+IF(BC34&lt;AU34,AY34+AZ34+BA34-BB34,0)+IF(BK34&lt;AU34,BG34+BH34+BI34-BJ34,0)+IF(BS34&lt;AU34,BO34+BP34+BQ34-BR34,0)+IF(CA34&lt;AU34,BW34+BX34+BY34-BZ34,0)+IF(CI34&lt;AU34,CE34+CF34+CG34-CH34,0))))))</f>
        <v>0</v>
      </c>
      <c r="AW34" s="3">
        <f>IF(Inputs!$B$27&lt;&gt;"Ready","PENDING INPUTS",MIN((AQ34+AR34+AS34),IF(D34&gt;C34,IF(D34=0,0,AT34*C34/D34),AT34+AV34)))</f>
        <v>0</v>
      </c>
      <c r="AX34" s="3">
        <f>IF(Inputs!$B$27&lt;&gt;"Ready","PENDING INPUTS",MAX(0,(AQ34+AR34+AS34)-AW34))</f>
        <v>0</v>
      </c>
      <c r="AY34" s="3">
        <f>IF(Inputs!$B$27&lt;&gt;"Ready","PENDING INPUTS",BF33)</f>
        <v>0</v>
      </c>
      <c r="AZ34" s="3">
        <f>IF(Inputs!$B$27&lt;&gt;"Ready","PENDING INPUTS",IF(A34&lt;=Inputs!$B$6,ROUND(AY34*Inputs!C19/12,2),0))</f>
        <v>0</v>
      </c>
      <c r="BA34" s="3">
        <f>IF(Inputs!$B$27&lt;&gt;"Ready","PENDING INPUTS",IF(AND(A34&lt;=Inputs!$B$6,AY34&gt;0),Inputs!G19,0))</f>
        <v>0</v>
      </c>
      <c r="BB34" s="3">
        <f>IF(Inputs!$B$27&lt;&gt;"Ready","PENDING INPUTS",IF(A34&gt;Inputs!$B$6,0,MIN((AY34+AZ34+BA34),IF(Inputs!H19=1,Inputs!D19,MAX(Inputs!F19,ROUND(AY34*Inputs!E19+AZ34+BA34,2))))))</f>
        <v>0</v>
      </c>
      <c r="BC34">
        <f>IF(Inputs!$B$27&lt;&gt;"Ready","PENDING INPUTS",IF(AY34&lt;=0,99,1+IF(AND(K34&gt;0,OR(K34&lt;AY34,AND(K34=AY34,0&lt;5))),1,0)+IF(AND(S34&gt;0,OR(S34&lt;AY34,AND(S34=AY34,1&lt;5))),1,0)+IF(AND(AA34&gt;0,OR(AA34&lt;AY34,AND(AA34=AY34,2&lt;5))),1,0)+IF(AND(AI34&gt;0,OR(AI34&lt;AY34,AND(AI34=AY34,3&lt;5))),1,0)+IF(AND(AQ34&gt;0,OR(AQ34&lt;AY34,AND(AQ34=AY34,4&lt;5))),1,0)+IF(AND(BG34&gt;0,OR(BG34&lt;AY34,AND(BG34=AY34,6&lt;5))),1,0)+IF(AND(BO34&gt;0,OR(BO34&lt;AY34,AND(BO34=AY34,7&lt;5))),1,0)+IF(AND(BW34&gt;0,OR(BW34&lt;AY34,AND(BW34=AY34,8&lt;5))),1,0)+IF(AND(CE34&gt;0,OR(CE34&lt;AY34,AND(CE34=AY34,9&lt;5))),1,0)))</f>
        <v>99</v>
      </c>
      <c r="BD34" s="3">
        <f>IF(Inputs!$B$27&lt;&gt;"Ready","PENDING INPUTS",IF(A34&gt;Inputs!$B$6,0,MIN(MAX(0,(AY34+AZ34+BA34)-BB34),MAX(0,C34-D34-(IF(O34&lt;BC34,K34+L34+M34-N34,0)+IF(W34&lt;BC34,S34+T34+U34-V34,0)+IF(AE34&lt;BC34,AA34+AB34+AC34-AD34,0)+IF(AM34&lt;BC34,AI34+AJ34+AK34-AL34,0)+IF(AU34&lt;BC34,AQ34+AR34+AS34-AT34,0)+IF(BC34&lt;BC34,AY34+AZ34+BA34-BB34,0)+IF(BK34&lt;BC34,BG34+BH34+BI34-BJ34,0)+IF(BS34&lt;BC34,BO34+BP34+BQ34-BR34,0)+IF(CA34&lt;BC34,BW34+BX34+BY34-BZ34,0)+IF(CI34&lt;BC34,CE34+CF34+CG34-CH34,0))))))</f>
        <v>0</v>
      </c>
      <c r="BE34" s="3">
        <f>IF(Inputs!$B$27&lt;&gt;"Ready","PENDING INPUTS",MIN((AY34+AZ34+BA34),IF(D34&gt;C34,IF(D34=0,0,BB34*C34/D34),BB34+BD34)))</f>
        <v>0</v>
      </c>
      <c r="BF34" s="3">
        <f>IF(Inputs!$B$27&lt;&gt;"Ready","PENDING INPUTS",MAX(0,(AY34+AZ34+BA34)-BE34))</f>
        <v>0</v>
      </c>
      <c r="BG34" s="3">
        <f>IF(Inputs!$B$27&lt;&gt;"Ready","PENDING INPUTS",BN33)</f>
        <v>0</v>
      </c>
      <c r="BH34" s="3">
        <f>IF(Inputs!$B$27&lt;&gt;"Ready","PENDING INPUTS",IF(A34&lt;=Inputs!$B$6,ROUND(BG34*Inputs!C20/12,2),0))</f>
        <v>0</v>
      </c>
      <c r="BI34" s="3">
        <f>IF(Inputs!$B$27&lt;&gt;"Ready","PENDING INPUTS",IF(AND(A34&lt;=Inputs!$B$6,BG34&gt;0),Inputs!G20,0))</f>
        <v>0</v>
      </c>
      <c r="BJ34" s="3">
        <f>IF(Inputs!$B$27&lt;&gt;"Ready","PENDING INPUTS",IF(A34&gt;Inputs!$B$6,0,MIN((BG34+BH34+BI34),IF(Inputs!H20=1,Inputs!D20,MAX(Inputs!F20,ROUND(BG34*Inputs!E20+BH34+BI34,2))))))</f>
        <v>0</v>
      </c>
      <c r="BK34">
        <f>IF(Inputs!$B$27&lt;&gt;"Ready","PENDING INPUTS",IF(BG34&lt;=0,99,1+IF(AND(K34&gt;0,OR(K34&lt;BG34,AND(K34=BG34,0&lt;6))),1,0)+IF(AND(S34&gt;0,OR(S34&lt;BG34,AND(S34=BG34,1&lt;6))),1,0)+IF(AND(AA34&gt;0,OR(AA34&lt;BG34,AND(AA34=BG34,2&lt;6))),1,0)+IF(AND(AI34&gt;0,OR(AI34&lt;BG34,AND(AI34=BG34,3&lt;6))),1,0)+IF(AND(AQ34&gt;0,OR(AQ34&lt;BG34,AND(AQ34=BG34,4&lt;6))),1,0)+IF(AND(AY34&gt;0,OR(AY34&lt;BG34,AND(AY34=BG34,5&lt;6))),1,0)+IF(AND(BO34&gt;0,OR(BO34&lt;BG34,AND(BO34=BG34,7&lt;6))),1,0)+IF(AND(BW34&gt;0,OR(BW34&lt;BG34,AND(BW34=BG34,8&lt;6))),1,0)+IF(AND(CE34&gt;0,OR(CE34&lt;BG34,AND(CE34=BG34,9&lt;6))),1,0)))</f>
        <v>99</v>
      </c>
      <c r="BL34" s="3">
        <f>IF(Inputs!$B$27&lt;&gt;"Ready","PENDING INPUTS",IF(A34&gt;Inputs!$B$6,0,MIN(MAX(0,(BG34+BH34+BI34)-BJ34),MAX(0,C34-D34-(IF(O34&lt;BK34,K34+L34+M34-N34,0)+IF(W34&lt;BK34,S34+T34+U34-V34,0)+IF(AE34&lt;BK34,AA34+AB34+AC34-AD34,0)+IF(AM34&lt;BK34,AI34+AJ34+AK34-AL34,0)+IF(AU34&lt;BK34,AQ34+AR34+AS34-AT34,0)+IF(BC34&lt;BK34,AY34+AZ34+BA34-BB34,0)+IF(BK34&lt;BK34,BG34+BH34+BI34-BJ34,0)+IF(BS34&lt;BK34,BO34+BP34+BQ34-BR34,0)+IF(CA34&lt;BK34,BW34+BX34+BY34-BZ34,0)+IF(CI34&lt;BK34,CE34+CF34+CG34-CH34,0))))))</f>
        <v>0</v>
      </c>
      <c r="BM34" s="3">
        <f>IF(Inputs!$B$27&lt;&gt;"Ready","PENDING INPUTS",MIN((BG34+BH34+BI34),IF(D34&gt;C34,IF(D34=0,0,BJ34*C34/D34),BJ34+BL34)))</f>
        <v>0</v>
      </c>
      <c r="BN34" s="3">
        <f>IF(Inputs!$B$27&lt;&gt;"Ready","PENDING INPUTS",MAX(0,(BG34+BH34+BI34)-BM34))</f>
        <v>0</v>
      </c>
      <c r="BO34" s="3">
        <f>IF(Inputs!$B$27&lt;&gt;"Ready","PENDING INPUTS",BV33)</f>
        <v>0</v>
      </c>
      <c r="BP34" s="3">
        <f>IF(Inputs!$B$27&lt;&gt;"Ready","PENDING INPUTS",IF(A34&lt;=Inputs!$B$6,ROUND(BO34*Inputs!C21/12,2),0))</f>
        <v>0</v>
      </c>
      <c r="BQ34" s="3">
        <f>IF(Inputs!$B$27&lt;&gt;"Ready","PENDING INPUTS",IF(AND(A34&lt;=Inputs!$B$6,BO34&gt;0),Inputs!G21,0))</f>
        <v>0</v>
      </c>
      <c r="BR34" s="3">
        <f>IF(Inputs!$B$27&lt;&gt;"Ready","PENDING INPUTS",IF(A34&gt;Inputs!$B$6,0,MIN((BO34+BP34+BQ34),IF(Inputs!H21=1,Inputs!D21,MAX(Inputs!F21,ROUND(BO34*Inputs!E21+BP34+BQ34,2))))))</f>
        <v>0</v>
      </c>
      <c r="BS34">
        <f>IF(Inputs!$B$27&lt;&gt;"Ready","PENDING INPUTS",IF(BO34&lt;=0,99,1+IF(AND(K34&gt;0,OR(K34&lt;BO34,AND(K34=BO34,0&lt;7))),1,0)+IF(AND(S34&gt;0,OR(S34&lt;BO34,AND(S34=BO34,1&lt;7))),1,0)+IF(AND(AA34&gt;0,OR(AA34&lt;BO34,AND(AA34=BO34,2&lt;7))),1,0)+IF(AND(AI34&gt;0,OR(AI34&lt;BO34,AND(AI34=BO34,3&lt;7))),1,0)+IF(AND(AQ34&gt;0,OR(AQ34&lt;BO34,AND(AQ34=BO34,4&lt;7))),1,0)+IF(AND(AY34&gt;0,OR(AY34&lt;BO34,AND(AY34=BO34,5&lt;7))),1,0)+IF(AND(BG34&gt;0,OR(BG34&lt;BO34,AND(BG34=BO34,6&lt;7))),1,0)+IF(AND(BW34&gt;0,OR(BW34&lt;BO34,AND(BW34=BO34,8&lt;7))),1,0)+IF(AND(CE34&gt;0,OR(CE34&lt;BO34,AND(CE34=BO34,9&lt;7))),1,0)))</f>
        <v>99</v>
      </c>
      <c r="BT34" s="3">
        <f>IF(Inputs!$B$27&lt;&gt;"Ready","PENDING INPUTS",IF(A34&gt;Inputs!$B$6,0,MIN(MAX(0,(BO34+BP34+BQ34)-BR34),MAX(0,C34-D34-(IF(O34&lt;BS34,K34+L34+M34-N34,0)+IF(W34&lt;BS34,S34+T34+U34-V34,0)+IF(AE34&lt;BS34,AA34+AB34+AC34-AD34,0)+IF(AM34&lt;BS34,AI34+AJ34+AK34-AL34,0)+IF(AU34&lt;BS34,AQ34+AR34+AS34-AT34,0)+IF(BC34&lt;BS34,AY34+AZ34+BA34-BB34,0)+IF(BK34&lt;BS34,BG34+BH34+BI34-BJ34,0)+IF(BS34&lt;BS34,BO34+BP34+BQ34-BR34,0)+IF(CA34&lt;BS34,BW34+BX34+BY34-BZ34,0)+IF(CI34&lt;BS34,CE34+CF34+CG34-CH34,0))))))</f>
        <v>0</v>
      </c>
      <c r="BU34" s="3">
        <f>IF(Inputs!$B$27&lt;&gt;"Ready","PENDING INPUTS",MIN((BO34+BP34+BQ34),IF(D34&gt;C34,IF(D34=0,0,BR34*C34/D34),BR34+BT34)))</f>
        <v>0</v>
      </c>
      <c r="BV34" s="3">
        <f>IF(Inputs!$B$27&lt;&gt;"Ready","PENDING INPUTS",MAX(0,(BO34+BP34+BQ34)-BU34))</f>
        <v>0</v>
      </c>
      <c r="BW34" s="3">
        <f>IF(Inputs!$B$27&lt;&gt;"Ready","PENDING INPUTS",CD33)</f>
        <v>0</v>
      </c>
      <c r="BX34" s="3">
        <f>IF(Inputs!$B$27&lt;&gt;"Ready","PENDING INPUTS",IF(A34&lt;=Inputs!$B$6,ROUND(BW34*Inputs!C22/12,2),0))</f>
        <v>0</v>
      </c>
      <c r="BY34" s="3">
        <f>IF(Inputs!$B$27&lt;&gt;"Ready","PENDING INPUTS",IF(AND(A34&lt;=Inputs!$B$6,BW34&gt;0),Inputs!G22,0))</f>
        <v>0</v>
      </c>
      <c r="BZ34" s="3">
        <f>IF(Inputs!$B$27&lt;&gt;"Ready","PENDING INPUTS",IF(A34&gt;Inputs!$B$6,0,MIN((BW34+BX34+BY34),IF(Inputs!H22=1,Inputs!D22,MAX(Inputs!F22,ROUND(BW34*Inputs!E22+BX34+BY34,2))))))</f>
        <v>0</v>
      </c>
      <c r="CA34">
        <f>IF(Inputs!$B$27&lt;&gt;"Ready","PENDING INPUTS",IF(BW34&lt;=0,99,1+IF(AND(K34&gt;0,OR(K34&lt;BW34,AND(K34=BW34,0&lt;8))),1,0)+IF(AND(S34&gt;0,OR(S34&lt;BW34,AND(S34=BW34,1&lt;8))),1,0)+IF(AND(AA34&gt;0,OR(AA34&lt;BW34,AND(AA34=BW34,2&lt;8))),1,0)+IF(AND(AI34&gt;0,OR(AI34&lt;BW34,AND(AI34=BW34,3&lt;8))),1,0)+IF(AND(AQ34&gt;0,OR(AQ34&lt;BW34,AND(AQ34=BW34,4&lt;8))),1,0)+IF(AND(AY34&gt;0,OR(AY34&lt;BW34,AND(AY34=BW34,5&lt;8))),1,0)+IF(AND(BG34&gt;0,OR(BG34&lt;BW34,AND(BG34=BW34,6&lt;8))),1,0)+IF(AND(BO34&gt;0,OR(BO34&lt;BW34,AND(BO34=BW34,7&lt;8))),1,0)+IF(AND(CE34&gt;0,OR(CE34&lt;BW34,AND(CE34=BW34,9&lt;8))),1,0)))</f>
        <v>99</v>
      </c>
      <c r="CB34" s="3">
        <f>IF(Inputs!$B$27&lt;&gt;"Ready","PENDING INPUTS",IF(A34&gt;Inputs!$B$6,0,MIN(MAX(0,(BW34+BX34+BY34)-BZ34),MAX(0,C34-D34-(IF(O34&lt;CA34,K34+L34+M34-N34,0)+IF(W34&lt;CA34,S34+T34+U34-V34,0)+IF(AE34&lt;CA34,AA34+AB34+AC34-AD34,0)+IF(AM34&lt;CA34,AI34+AJ34+AK34-AL34,0)+IF(AU34&lt;CA34,AQ34+AR34+AS34-AT34,0)+IF(BC34&lt;CA34,AY34+AZ34+BA34-BB34,0)+IF(BK34&lt;CA34,BG34+BH34+BI34-BJ34,0)+IF(BS34&lt;CA34,BO34+BP34+BQ34-BR34,0)+IF(CA34&lt;CA34,BW34+BX34+BY34-BZ34,0)+IF(CI34&lt;CA34,CE34+CF34+CG34-CH34,0))))))</f>
        <v>0</v>
      </c>
      <c r="CC34" s="3">
        <f>IF(Inputs!$B$27&lt;&gt;"Ready","PENDING INPUTS",MIN((BW34+BX34+BY34),IF(D34&gt;C34,IF(D34=0,0,BZ34*C34/D34),BZ34+CB34)))</f>
        <v>0</v>
      </c>
      <c r="CD34" s="3">
        <f>IF(Inputs!$B$27&lt;&gt;"Ready","PENDING INPUTS",MAX(0,(BW34+BX34+BY34)-CC34))</f>
        <v>0</v>
      </c>
      <c r="CE34" s="3">
        <f>IF(Inputs!$B$27&lt;&gt;"Ready","PENDING INPUTS",CL33)</f>
        <v>0</v>
      </c>
      <c r="CF34" s="3">
        <f>IF(Inputs!$B$27&lt;&gt;"Ready","PENDING INPUTS",IF(A34&lt;=Inputs!$B$6,ROUND(CE34*Inputs!C23/12,2),0))</f>
        <v>0</v>
      </c>
      <c r="CG34" s="3">
        <f>IF(Inputs!$B$27&lt;&gt;"Ready","PENDING INPUTS",IF(AND(A34&lt;=Inputs!$B$6,CE34&gt;0),Inputs!G23,0))</f>
        <v>0</v>
      </c>
      <c r="CH34" s="3">
        <f>IF(Inputs!$B$27&lt;&gt;"Ready","PENDING INPUTS",IF(A34&gt;Inputs!$B$6,0,MIN((CE34+CF34+CG34),IF(Inputs!H23=1,Inputs!D23,MAX(Inputs!F23,ROUND(CE34*Inputs!E23+CF34+CG34,2))))))</f>
        <v>0</v>
      </c>
      <c r="CI34">
        <f>IF(Inputs!$B$27&lt;&gt;"Ready","PENDING INPUTS",IF(CE34&lt;=0,99,1+IF(AND(K34&gt;0,OR(K34&lt;CE34,AND(K34=CE34,0&lt;9))),1,0)+IF(AND(S34&gt;0,OR(S34&lt;CE34,AND(S34=CE34,1&lt;9))),1,0)+IF(AND(AA34&gt;0,OR(AA34&lt;CE34,AND(AA34=CE34,2&lt;9))),1,0)+IF(AND(AI34&gt;0,OR(AI34&lt;CE34,AND(AI34=CE34,3&lt;9))),1,0)+IF(AND(AQ34&gt;0,OR(AQ34&lt;CE34,AND(AQ34=CE34,4&lt;9))),1,0)+IF(AND(AY34&gt;0,OR(AY34&lt;CE34,AND(AY34=CE34,5&lt;9))),1,0)+IF(AND(BG34&gt;0,OR(BG34&lt;CE34,AND(BG34=CE34,6&lt;9))),1,0)+IF(AND(BO34&gt;0,OR(BO34&lt;CE34,AND(BO34=CE34,7&lt;9))),1,0)+IF(AND(BW34&gt;0,OR(BW34&lt;CE34,AND(BW34=CE34,8&lt;9))),1,0)))</f>
        <v>99</v>
      </c>
      <c r="CJ34" s="3">
        <f>IF(Inputs!$B$27&lt;&gt;"Ready","PENDING INPUTS",IF(A34&gt;Inputs!$B$6,0,MIN(MAX(0,(CE34+CF34+CG34)-CH34),MAX(0,C34-D34-(IF(O34&lt;CI34,K34+L34+M34-N34,0)+IF(W34&lt;CI34,S34+T34+U34-V34,0)+IF(AE34&lt;CI34,AA34+AB34+AC34-AD34,0)+IF(AM34&lt;CI34,AI34+AJ34+AK34-AL34,0)+IF(AU34&lt;CI34,AQ34+AR34+AS34-AT34,0)+IF(BC34&lt;CI34,AY34+AZ34+BA34-BB34,0)+IF(BK34&lt;CI34,BG34+BH34+BI34-BJ34,0)+IF(BS34&lt;CI34,BO34+BP34+BQ34-BR34,0)+IF(CA34&lt;CI34,BW34+BX34+BY34-BZ34,0)+IF(CI34&lt;CI34,CE34+CF34+CG34-CH34,0))))))</f>
        <v>0</v>
      </c>
      <c r="CK34" s="3">
        <f>IF(Inputs!$B$27&lt;&gt;"Ready","PENDING INPUTS",MIN((CE34+CF34+CG34),IF(D34&gt;C34,IF(D34=0,0,CH34*C34/D34),CH34+CJ34)))</f>
        <v>0</v>
      </c>
      <c r="CL34" s="3">
        <f>IF(Inputs!$B$27&lt;&gt;"Ready","PENDING INPUTS",MAX(0,(CE34+CF34+CG34)-CK34))</f>
        <v>0</v>
      </c>
    </row>
    <row r="35" spans="1:90" ht="27.95" customHeight="1" x14ac:dyDescent="0.25">
      <c r="A35">
        <v>31</v>
      </c>
      <c r="B35" s="13">
        <f>IF(Inputs!$B$27&lt;&gt;"Ready","PENDING INPUTS",EDATE(Inputs!$B$5,A35-1))</f>
        <v>47209</v>
      </c>
      <c r="C35" s="3">
        <f>IF(Inputs!$B$27&lt;&gt;"Ready","PENDING INPUTS",IF(A35&lt;=Inputs!$B$6,MAX(0,Inputs!$B$4+IF(A35=Inputs!$B$7,Inputs!$B$8,0)+IF(A35=Inputs!$B$9,Inputs!$B$10,0)),0))</f>
        <v>0</v>
      </c>
      <c r="D35" s="3">
        <f>IF(Inputs!$B$27&lt;&gt;"Ready","PENDING INPUTS",SUM(N35,V35,AD35,AL35,AT35,BB35,BJ35,BR35,BZ35,CH35))</f>
        <v>0</v>
      </c>
      <c r="E35" s="3">
        <f>IF(Inputs!$B$27&lt;&gt;"Ready","PENDING INPUTS",MAX(0,D35-C35))</f>
        <v>0</v>
      </c>
      <c r="F35" s="3">
        <f>IF(Inputs!$B$27&lt;&gt;"Ready","PENDING INPUTS",SUM(Q35,Y35,AG35,AO35,AW35,BE35,BM35,BU35,CC35,CK35))</f>
        <v>0</v>
      </c>
      <c r="G35" s="3">
        <f>IF(Inputs!$B$27&lt;&gt;"Ready","PENDING INPUTS",SUM(L35,T35,AB35,AJ35,AR35,AZ35,BH35,BP35,BX35,CF35))</f>
        <v>0</v>
      </c>
      <c r="H35" s="3">
        <f>IF(Inputs!$B$27&lt;&gt;"Ready","PENDING INPUTS",SUM(M35,U35,AC35,AK35,AS35,BA35,BI35,BQ35,BY35,CG35))</f>
        <v>0</v>
      </c>
      <c r="I35" s="3">
        <f>IF(Inputs!$B$27&lt;&gt;"Ready","PENDING INPUTS",SUM(R35,Z35,AH35,AP35,AX35,BF35,BN35,BV35,CD35,CL35))</f>
        <v>0</v>
      </c>
      <c r="J35" t="str">
        <f>IF(Inputs!$B$27&lt;&gt;"Ready","PENDING INPUTS",IF(A35&gt;Inputs!$B$6,"Beyond horizon",IF(E35&gt;0.005,"MINIMUM SHORTFALL",IF(I35&lt;0.005,"Paid off","In progress"))))</f>
        <v>Paid off</v>
      </c>
      <c r="K35" s="3">
        <f>IF(Inputs!$B$27&lt;&gt;"Ready","PENDING INPUTS",R34)</f>
        <v>0</v>
      </c>
      <c r="L35" s="3">
        <f>IF(Inputs!$B$27&lt;&gt;"Ready","PENDING INPUTS",IF(A35&lt;=Inputs!$B$6,ROUND(K35*Inputs!C14/12,2),0))</f>
        <v>0</v>
      </c>
      <c r="M35" s="3">
        <f>IF(Inputs!$B$27&lt;&gt;"Ready","PENDING INPUTS",IF(AND(A35&lt;=Inputs!$B$6,K35&gt;0),Inputs!G14,0))</f>
        <v>0</v>
      </c>
      <c r="N35" s="3">
        <f>IF(Inputs!$B$27&lt;&gt;"Ready","PENDING INPUTS",IF(A35&gt;Inputs!$B$6,0,MIN((K35+L35+M35),IF(Inputs!H14=1,Inputs!D14,MAX(Inputs!F14,ROUND(K35*Inputs!E14+L35+M35,2))))))</f>
        <v>0</v>
      </c>
      <c r="O35">
        <f>IF(Inputs!$B$27&lt;&gt;"Ready","PENDING INPUTS",IF(K35&lt;=0,99,1+IF(AND(S35&gt;0,OR(S35&lt;K35,AND(S35=K35,1&lt;0))),1,0)+IF(AND(AA35&gt;0,OR(AA35&lt;K35,AND(AA35=K35,2&lt;0))),1,0)+IF(AND(AI35&gt;0,OR(AI35&lt;K35,AND(AI35=K35,3&lt;0))),1,0)+IF(AND(AQ35&gt;0,OR(AQ35&lt;K35,AND(AQ35=K35,4&lt;0))),1,0)+IF(AND(AY35&gt;0,OR(AY35&lt;K35,AND(AY35=K35,5&lt;0))),1,0)+IF(AND(BG35&gt;0,OR(BG35&lt;K35,AND(BG35=K35,6&lt;0))),1,0)+IF(AND(BO35&gt;0,OR(BO35&lt;K35,AND(BO35=K35,7&lt;0))),1,0)+IF(AND(BW35&gt;0,OR(BW35&lt;K35,AND(BW35=K35,8&lt;0))),1,0)+IF(AND(CE35&gt;0,OR(CE35&lt;K35,AND(CE35=K35,9&lt;0))),1,0)))</f>
        <v>99</v>
      </c>
      <c r="P35" s="3">
        <f>IF(Inputs!$B$27&lt;&gt;"Ready","PENDING INPUTS",IF(A35&gt;Inputs!$B$6,0,MIN(MAX(0,(K35+L35+M35)-N35),MAX(0,C35-D35-(IF(O35&lt;O35,K35+L35+M35-N35,0)+IF(W35&lt;O35,S35+T35+U35-V35,0)+IF(AE35&lt;O35,AA35+AB35+AC35-AD35,0)+IF(AM35&lt;O35,AI35+AJ35+AK35-AL35,0)+IF(AU35&lt;O35,AQ35+AR35+AS35-AT35,0)+IF(BC35&lt;O35,AY35+AZ35+BA35-BB35,0)+IF(BK35&lt;O35,BG35+BH35+BI35-BJ35,0)+IF(BS35&lt;O35,BO35+BP35+BQ35-BR35,0)+IF(CA35&lt;O35,BW35+BX35+BY35-BZ35,0)+IF(CI35&lt;O35,CE35+CF35+CG35-CH35,0))))))</f>
        <v>0</v>
      </c>
      <c r="Q35" s="3">
        <f>IF(Inputs!$B$27&lt;&gt;"Ready","PENDING INPUTS",MIN((K35+L35+M35),IF(D35&gt;C35,IF(D35=0,0,N35*C35/D35),N35+P35)))</f>
        <v>0</v>
      </c>
      <c r="R35" s="3">
        <f>IF(Inputs!$B$27&lt;&gt;"Ready","PENDING INPUTS",MAX(0,(K35+L35+M35)-Q35))</f>
        <v>0</v>
      </c>
      <c r="S35" s="3">
        <f>IF(Inputs!$B$27&lt;&gt;"Ready","PENDING INPUTS",Z34)</f>
        <v>0</v>
      </c>
      <c r="T35" s="3">
        <f>IF(Inputs!$B$27&lt;&gt;"Ready","PENDING INPUTS",IF(A35&lt;=Inputs!$B$6,ROUND(S35*Inputs!C15/12,2),0))</f>
        <v>0</v>
      </c>
      <c r="U35" s="3">
        <f>IF(Inputs!$B$27&lt;&gt;"Ready","PENDING INPUTS",IF(AND(A35&lt;=Inputs!$B$6,S35&gt;0),Inputs!G15,0))</f>
        <v>0</v>
      </c>
      <c r="V35" s="3">
        <f>IF(Inputs!$B$27&lt;&gt;"Ready","PENDING INPUTS",IF(A35&gt;Inputs!$B$6,0,MIN((S35+T35+U35),IF(Inputs!H15=1,Inputs!D15,MAX(Inputs!F15,ROUND(S35*Inputs!E15+T35+U35,2))))))</f>
        <v>0</v>
      </c>
      <c r="W35">
        <f>IF(Inputs!$B$27&lt;&gt;"Ready","PENDING INPUTS",IF(S35&lt;=0,99,1+IF(AND(K35&gt;0,OR(K35&lt;S35,AND(K35=S35,0&lt;1))),1,0)+IF(AND(AA35&gt;0,OR(AA35&lt;S35,AND(AA35=S35,2&lt;1))),1,0)+IF(AND(AI35&gt;0,OR(AI35&lt;S35,AND(AI35=S35,3&lt;1))),1,0)+IF(AND(AQ35&gt;0,OR(AQ35&lt;S35,AND(AQ35=S35,4&lt;1))),1,0)+IF(AND(AY35&gt;0,OR(AY35&lt;S35,AND(AY35=S35,5&lt;1))),1,0)+IF(AND(BG35&gt;0,OR(BG35&lt;S35,AND(BG35=S35,6&lt;1))),1,0)+IF(AND(BO35&gt;0,OR(BO35&lt;S35,AND(BO35=S35,7&lt;1))),1,0)+IF(AND(BW35&gt;0,OR(BW35&lt;S35,AND(BW35=S35,8&lt;1))),1,0)+IF(AND(CE35&gt;0,OR(CE35&lt;S35,AND(CE35=S35,9&lt;1))),1,0)))</f>
        <v>99</v>
      </c>
      <c r="X35" s="3">
        <f>IF(Inputs!$B$27&lt;&gt;"Ready","PENDING INPUTS",IF(A35&gt;Inputs!$B$6,0,MIN(MAX(0,(S35+T35+U35)-V35),MAX(0,C35-D35-(IF(O35&lt;W35,K35+L35+M35-N35,0)+IF(W35&lt;W35,S35+T35+U35-V35,0)+IF(AE35&lt;W35,AA35+AB35+AC35-AD35,0)+IF(AM35&lt;W35,AI35+AJ35+AK35-AL35,0)+IF(AU35&lt;W35,AQ35+AR35+AS35-AT35,0)+IF(BC35&lt;W35,AY35+AZ35+BA35-BB35,0)+IF(BK35&lt;W35,BG35+BH35+BI35-BJ35,0)+IF(BS35&lt;W35,BO35+BP35+BQ35-BR35,0)+IF(CA35&lt;W35,BW35+BX35+BY35-BZ35,0)+IF(CI35&lt;W35,CE35+CF35+CG35-CH35,0))))))</f>
        <v>0</v>
      </c>
      <c r="Y35" s="3">
        <f>IF(Inputs!$B$27&lt;&gt;"Ready","PENDING INPUTS",MIN((S35+T35+U35),IF(D35&gt;C35,IF(D35=0,0,V35*C35/D35),V35+X35)))</f>
        <v>0</v>
      </c>
      <c r="Z35" s="3">
        <f>IF(Inputs!$B$27&lt;&gt;"Ready","PENDING INPUTS",MAX(0,(S35+T35+U35)-Y35))</f>
        <v>0</v>
      </c>
      <c r="AA35" s="3">
        <f>IF(Inputs!$B$27&lt;&gt;"Ready","PENDING INPUTS",AH34)</f>
        <v>0</v>
      </c>
      <c r="AB35" s="3">
        <f>IF(Inputs!$B$27&lt;&gt;"Ready","PENDING INPUTS",IF(A35&lt;=Inputs!$B$6,ROUND(AA35*Inputs!C16/12,2),0))</f>
        <v>0</v>
      </c>
      <c r="AC35" s="3">
        <f>IF(Inputs!$B$27&lt;&gt;"Ready","PENDING INPUTS",IF(AND(A35&lt;=Inputs!$B$6,AA35&gt;0),Inputs!G16,0))</f>
        <v>0</v>
      </c>
      <c r="AD35" s="3">
        <f>IF(Inputs!$B$27&lt;&gt;"Ready","PENDING INPUTS",IF(A35&gt;Inputs!$B$6,0,MIN((AA35+AB35+AC35),IF(Inputs!H16=1,Inputs!D16,MAX(Inputs!F16,ROUND(AA35*Inputs!E16+AB35+AC35,2))))))</f>
        <v>0</v>
      </c>
      <c r="AE35">
        <f>IF(Inputs!$B$27&lt;&gt;"Ready","PENDING INPUTS",IF(AA35&lt;=0,99,1+IF(AND(K35&gt;0,OR(K35&lt;AA35,AND(K35=AA35,0&lt;2))),1,0)+IF(AND(S35&gt;0,OR(S35&lt;AA35,AND(S35=AA35,1&lt;2))),1,0)+IF(AND(AI35&gt;0,OR(AI35&lt;AA35,AND(AI35=AA35,3&lt;2))),1,0)+IF(AND(AQ35&gt;0,OR(AQ35&lt;AA35,AND(AQ35=AA35,4&lt;2))),1,0)+IF(AND(AY35&gt;0,OR(AY35&lt;AA35,AND(AY35=AA35,5&lt;2))),1,0)+IF(AND(BG35&gt;0,OR(BG35&lt;AA35,AND(BG35=AA35,6&lt;2))),1,0)+IF(AND(BO35&gt;0,OR(BO35&lt;AA35,AND(BO35=AA35,7&lt;2))),1,0)+IF(AND(BW35&gt;0,OR(BW35&lt;AA35,AND(BW35=AA35,8&lt;2))),1,0)+IF(AND(CE35&gt;0,OR(CE35&lt;AA35,AND(CE35=AA35,9&lt;2))),1,0)))</f>
        <v>99</v>
      </c>
      <c r="AF35" s="3">
        <f>IF(Inputs!$B$27&lt;&gt;"Ready","PENDING INPUTS",IF(A35&gt;Inputs!$B$6,0,MIN(MAX(0,(AA35+AB35+AC35)-AD35),MAX(0,C35-D35-(IF(O35&lt;AE35,K35+L35+M35-N35,0)+IF(W35&lt;AE35,S35+T35+U35-V35,0)+IF(AE35&lt;AE35,AA35+AB35+AC35-AD35,0)+IF(AM35&lt;AE35,AI35+AJ35+AK35-AL35,0)+IF(AU35&lt;AE35,AQ35+AR35+AS35-AT35,0)+IF(BC35&lt;AE35,AY35+AZ35+BA35-BB35,0)+IF(BK35&lt;AE35,BG35+BH35+BI35-BJ35,0)+IF(BS35&lt;AE35,BO35+BP35+BQ35-BR35,0)+IF(CA35&lt;AE35,BW35+BX35+BY35-BZ35,0)+IF(CI35&lt;AE35,CE35+CF35+CG35-CH35,0))))))</f>
        <v>0</v>
      </c>
      <c r="AG35" s="3">
        <f>IF(Inputs!$B$27&lt;&gt;"Ready","PENDING INPUTS",MIN((AA35+AB35+AC35),IF(D35&gt;C35,IF(D35=0,0,AD35*C35/D35),AD35+AF35)))</f>
        <v>0</v>
      </c>
      <c r="AH35" s="3">
        <f>IF(Inputs!$B$27&lt;&gt;"Ready","PENDING INPUTS",MAX(0,(AA35+AB35+AC35)-AG35))</f>
        <v>0</v>
      </c>
      <c r="AI35" s="3">
        <f>IF(Inputs!$B$27&lt;&gt;"Ready","PENDING INPUTS",AP34)</f>
        <v>0</v>
      </c>
      <c r="AJ35" s="3">
        <f>IF(Inputs!$B$27&lt;&gt;"Ready","PENDING INPUTS",IF(A35&lt;=Inputs!$B$6,ROUND(AI35*Inputs!C17/12,2),0))</f>
        <v>0</v>
      </c>
      <c r="AK35" s="3">
        <f>IF(Inputs!$B$27&lt;&gt;"Ready","PENDING INPUTS",IF(AND(A35&lt;=Inputs!$B$6,AI35&gt;0),Inputs!G17,0))</f>
        <v>0</v>
      </c>
      <c r="AL35" s="3">
        <f>IF(Inputs!$B$27&lt;&gt;"Ready","PENDING INPUTS",IF(A35&gt;Inputs!$B$6,0,MIN((AI35+AJ35+AK35),IF(Inputs!H17=1,Inputs!D17,MAX(Inputs!F17,ROUND(AI35*Inputs!E17+AJ35+AK35,2))))))</f>
        <v>0</v>
      </c>
      <c r="AM35">
        <f>IF(Inputs!$B$27&lt;&gt;"Ready","PENDING INPUTS",IF(AI35&lt;=0,99,1+IF(AND(K35&gt;0,OR(K35&lt;AI35,AND(K35=AI35,0&lt;3))),1,0)+IF(AND(S35&gt;0,OR(S35&lt;AI35,AND(S35=AI35,1&lt;3))),1,0)+IF(AND(AA35&gt;0,OR(AA35&lt;AI35,AND(AA35=AI35,2&lt;3))),1,0)+IF(AND(AQ35&gt;0,OR(AQ35&lt;AI35,AND(AQ35=AI35,4&lt;3))),1,0)+IF(AND(AY35&gt;0,OR(AY35&lt;AI35,AND(AY35=AI35,5&lt;3))),1,0)+IF(AND(BG35&gt;0,OR(BG35&lt;AI35,AND(BG35=AI35,6&lt;3))),1,0)+IF(AND(BO35&gt;0,OR(BO35&lt;AI35,AND(BO35=AI35,7&lt;3))),1,0)+IF(AND(BW35&gt;0,OR(BW35&lt;AI35,AND(BW35=AI35,8&lt;3))),1,0)+IF(AND(CE35&gt;0,OR(CE35&lt;AI35,AND(CE35=AI35,9&lt;3))),1,0)))</f>
        <v>99</v>
      </c>
      <c r="AN35" s="3">
        <f>IF(Inputs!$B$27&lt;&gt;"Ready","PENDING INPUTS",IF(A35&gt;Inputs!$B$6,0,MIN(MAX(0,(AI35+AJ35+AK35)-AL35),MAX(0,C35-D35-(IF(O35&lt;AM35,K35+L35+M35-N35,0)+IF(W35&lt;AM35,S35+T35+U35-V35,0)+IF(AE35&lt;AM35,AA35+AB35+AC35-AD35,0)+IF(AM35&lt;AM35,AI35+AJ35+AK35-AL35,0)+IF(AU35&lt;AM35,AQ35+AR35+AS35-AT35,0)+IF(BC35&lt;AM35,AY35+AZ35+BA35-BB35,0)+IF(BK35&lt;AM35,BG35+BH35+BI35-BJ35,0)+IF(BS35&lt;AM35,BO35+BP35+BQ35-BR35,0)+IF(CA35&lt;AM35,BW35+BX35+BY35-BZ35,0)+IF(CI35&lt;AM35,CE35+CF35+CG35-CH35,0))))))</f>
        <v>0</v>
      </c>
      <c r="AO35" s="3">
        <f>IF(Inputs!$B$27&lt;&gt;"Ready","PENDING INPUTS",MIN((AI35+AJ35+AK35),IF(D35&gt;C35,IF(D35=0,0,AL35*C35/D35),AL35+AN35)))</f>
        <v>0</v>
      </c>
      <c r="AP35" s="3">
        <f>IF(Inputs!$B$27&lt;&gt;"Ready","PENDING INPUTS",MAX(0,(AI35+AJ35+AK35)-AO35))</f>
        <v>0</v>
      </c>
      <c r="AQ35" s="3">
        <f>IF(Inputs!$B$27&lt;&gt;"Ready","PENDING INPUTS",AX34)</f>
        <v>0</v>
      </c>
      <c r="AR35" s="3">
        <f>IF(Inputs!$B$27&lt;&gt;"Ready","PENDING INPUTS",IF(A35&lt;=Inputs!$B$6,ROUND(AQ35*Inputs!C18/12,2),0))</f>
        <v>0</v>
      </c>
      <c r="AS35" s="3">
        <f>IF(Inputs!$B$27&lt;&gt;"Ready","PENDING INPUTS",IF(AND(A35&lt;=Inputs!$B$6,AQ35&gt;0),Inputs!G18,0))</f>
        <v>0</v>
      </c>
      <c r="AT35" s="3">
        <f>IF(Inputs!$B$27&lt;&gt;"Ready","PENDING INPUTS",IF(A35&gt;Inputs!$B$6,0,MIN((AQ35+AR35+AS35),IF(Inputs!H18=1,Inputs!D18,MAX(Inputs!F18,ROUND(AQ35*Inputs!E18+AR35+AS35,2))))))</f>
        <v>0</v>
      </c>
      <c r="AU35">
        <f>IF(Inputs!$B$27&lt;&gt;"Ready","PENDING INPUTS",IF(AQ35&lt;=0,99,1+IF(AND(K35&gt;0,OR(K35&lt;AQ35,AND(K35=AQ35,0&lt;4))),1,0)+IF(AND(S35&gt;0,OR(S35&lt;AQ35,AND(S35=AQ35,1&lt;4))),1,0)+IF(AND(AA35&gt;0,OR(AA35&lt;AQ35,AND(AA35=AQ35,2&lt;4))),1,0)+IF(AND(AI35&gt;0,OR(AI35&lt;AQ35,AND(AI35=AQ35,3&lt;4))),1,0)+IF(AND(AY35&gt;0,OR(AY35&lt;AQ35,AND(AY35=AQ35,5&lt;4))),1,0)+IF(AND(BG35&gt;0,OR(BG35&lt;AQ35,AND(BG35=AQ35,6&lt;4))),1,0)+IF(AND(BO35&gt;0,OR(BO35&lt;AQ35,AND(BO35=AQ35,7&lt;4))),1,0)+IF(AND(BW35&gt;0,OR(BW35&lt;AQ35,AND(BW35=AQ35,8&lt;4))),1,0)+IF(AND(CE35&gt;0,OR(CE35&lt;AQ35,AND(CE35=AQ35,9&lt;4))),1,0)))</f>
        <v>99</v>
      </c>
      <c r="AV35" s="3">
        <f>IF(Inputs!$B$27&lt;&gt;"Ready","PENDING INPUTS",IF(A35&gt;Inputs!$B$6,0,MIN(MAX(0,(AQ35+AR35+AS35)-AT35),MAX(0,C35-D35-(IF(O35&lt;AU35,K35+L35+M35-N35,0)+IF(W35&lt;AU35,S35+T35+U35-V35,0)+IF(AE35&lt;AU35,AA35+AB35+AC35-AD35,0)+IF(AM35&lt;AU35,AI35+AJ35+AK35-AL35,0)+IF(AU35&lt;AU35,AQ35+AR35+AS35-AT35,0)+IF(BC35&lt;AU35,AY35+AZ35+BA35-BB35,0)+IF(BK35&lt;AU35,BG35+BH35+BI35-BJ35,0)+IF(BS35&lt;AU35,BO35+BP35+BQ35-BR35,0)+IF(CA35&lt;AU35,BW35+BX35+BY35-BZ35,0)+IF(CI35&lt;AU35,CE35+CF35+CG35-CH35,0))))))</f>
        <v>0</v>
      </c>
      <c r="AW35" s="3">
        <f>IF(Inputs!$B$27&lt;&gt;"Ready","PENDING INPUTS",MIN((AQ35+AR35+AS35),IF(D35&gt;C35,IF(D35=0,0,AT35*C35/D35),AT35+AV35)))</f>
        <v>0</v>
      </c>
      <c r="AX35" s="3">
        <f>IF(Inputs!$B$27&lt;&gt;"Ready","PENDING INPUTS",MAX(0,(AQ35+AR35+AS35)-AW35))</f>
        <v>0</v>
      </c>
      <c r="AY35" s="3">
        <f>IF(Inputs!$B$27&lt;&gt;"Ready","PENDING INPUTS",BF34)</f>
        <v>0</v>
      </c>
      <c r="AZ35" s="3">
        <f>IF(Inputs!$B$27&lt;&gt;"Ready","PENDING INPUTS",IF(A35&lt;=Inputs!$B$6,ROUND(AY35*Inputs!C19/12,2),0))</f>
        <v>0</v>
      </c>
      <c r="BA35" s="3">
        <f>IF(Inputs!$B$27&lt;&gt;"Ready","PENDING INPUTS",IF(AND(A35&lt;=Inputs!$B$6,AY35&gt;0),Inputs!G19,0))</f>
        <v>0</v>
      </c>
      <c r="BB35" s="3">
        <f>IF(Inputs!$B$27&lt;&gt;"Ready","PENDING INPUTS",IF(A35&gt;Inputs!$B$6,0,MIN((AY35+AZ35+BA35),IF(Inputs!H19=1,Inputs!D19,MAX(Inputs!F19,ROUND(AY35*Inputs!E19+AZ35+BA35,2))))))</f>
        <v>0</v>
      </c>
      <c r="BC35">
        <f>IF(Inputs!$B$27&lt;&gt;"Ready","PENDING INPUTS",IF(AY35&lt;=0,99,1+IF(AND(K35&gt;0,OR(K35&lt;AY35,AND(K35=AY35,0&lt;5))),1,0)+IF(AND(S35&gt;0,OR(S35&lt;AY35,AND(S35=AY35,1&lt;5))),1,0)+IF(AND(AA35&gt;0,OR(AA35&lt;AY35,AND(AA35=AY35,2&lt;5))),1,0)+IF(AND(AI35&gt;0,OR(AI35&lt;AY35,AND(AI35=AY35,3&lt;5))),1,0)+IF(AND(AQ35&gt;0,OR(AQ35&lt;AY35,AND(AQ35=AY35,4&lt;5))),1,0)+IF(AND(BG35&gt;0,OR(BG35&lt;AY35,AND(BG35=AY35,6&lt;5))),1,0)+IF(AND(BO35&gt;0,OR(BO35&lt;AY35,AND(BO35=AY35,7&lt;5))),1,0)+IF(AND(BW35&gt;0,OR(BW35&lt;AY35,AND(BW35=AY35,8&lt;5))),1,0)+IF(AND(CE35&gt;0,OR(CE35&lt;AY35,AND(CE35=AY35,9&lt;5))),1,0)))</f>
        <v>99</v>
      </c>
      <c r="BD35" s="3">
        <f>IF(Inputs!$B$27&lt;&gt;"Ready","PENDING INPUTS",IF(A35&gt;Inputs!$B$6,0,MIN(MAX(0,(AY35+AZ35+BA35)-BB35),MAX(0,C35-D35-(IF(O35&lt;BC35,K35+L35+M35-N35,0)+IF(W35&lt;BC35,S35+T35+U35-V35,0)+IF(AE35&lt;BC35,AA35+AB35+AC35-AD35,0)+IF(AM35&lt;BC35,AI35+AJ35+AK35-AL35,0)+IF(AU35&lt;BC35,AQ35+AR35+AS35-AT35,0)+IF(BC35&lt;BC35,AY35+AZ35+BA35-BB35,0)+IF(BK35&lt;BC35,BG35+BH35+BI35-BJ35,0)+IF(BS35&lt;BC35,BO35+BP35+BQ35-BR35,0)+IF(CA35&lt;BC35,BW35+BX35+BY35-BZ35,0)+IF(CI35&lt;BC35,CE35+CF35+CG35-CH35,0))))))</f>
        <v>0</v>
      </c>
      <c r="BE35" s="3">
        <f>IF(Inputs!$B$27&lt;&gt;"Ready","PENDING INPUTS",MIN((AY35+AZ35+BA35),IF(D35&gt;C35,IF(D35=0,0,BB35*C35/D35),BB35+BD35)))</f>
        <v>0</v>
      </c>
      <c r="BF35" s="3">
        <f>IF(Inputs!$B$27&lt;&gt;"Ready","PENDING INPUTS",MAX(0,(AY35+AZ35+BA35)-BE35))</f>
        <v>0</v>
      </c>
      <c r="BG35" s="3">
        <f>IF(Inputs!$B$27&lt;&gt;"Ready","PENDING INPUTS",BN34)</f>
        <v>0</v>
      </c>
      <c r="BH35" s="3">
        <f>IF(Inputs!$B$27&lt;&gt;"Ready","PENDING INPUTS",IF(A35&lt;=Inputs!$B$6,ROUND(BG35*Inputs!C20/12,2),0))</f>
        <v>0</v>
      </c>
      <c r="BI35" s="3">
        <f>IF(Inputs!$B$27&lt;&gt;"Ready","PENDING INPUTS",IF(AND(A35&lt;=Inputs!$B$6,BG35&gt;0),Inputs!G20,0))</f>
        <v>0</v>
      </c>
      <c r="BJ35" s="3">
        <f>IF(Inputs!$B$27&lt;&gt;"Ready","PENDING INPUTS",IF(A35&gt;Inputs!$B$6,0,MIN((BG35+BH35+BI35),IF(Inputs!H20=1,Inputs!D20,MAX(Inputs!F20,ROUND(BG35*Inputs!E20+BH35+BI35,2))))))</f>
        <v>0</v>
      </c>
      <c r="BK35">
        <f>IF(Inputs!$B$27&lt;&gt;"Ready","PENDING INPUTS",IF(BG35&lt;=0,99,1+IF(AND(K35&gt;0,OR(K35&lt;BG35,AND(K35=BG35,0&lt;6))),1,0)+IF(AND(S35&gt;0,OR(S35&lt;BG35,AND(S35=BG35,1&lt;6))),1,0)+IF(AND(AA35&gt;0,OR(AA35&lt;BG35,AND(AA35=BG35,2&lt;6))),1,0)+IF(AND(AI35&gt;0,OR(AI35&lt;BG35,AND(AI35=BG35,3&lt;6))),1,0)+IF(AND(AQ35&gt;0,OR(AQ35&lt;BG35,AND(AQ35=BG35,4&lt;6))),1,0)+IF(AND(AY35&gt;0,OR(AY35&lt;BG35,AND(AY35=BG35,5&lt;6))),1,0)+IF(AND(BO35&gt;0,OR(BO35&lt;BG35,AND(BO35=BG35,7&lt;6))),1,0)+IF(AND(BW35&gt;0,OR(BW35&lt;BG35,AND(BW35=BG35,8&lt;6))),1,0)+IF(AND(CE35&gt;0,OR(CE35&lt;BG35,AND(CE35=BG35,9&lt;6))),1,0)))</f>
        <v>99</v>
      </c>
      <c r="BL35" s="3">
        <f>IF(Inputs!$B$27&lt;&gt;"Ready","PENDING INPUTS",IF(A35&gt;Inputs!$B$6,0,MIN(MAX(0,(BG35+BH35+BI35)-BJ35),MAX(0,C35-D35-(IF(O35&lt;BK35,K35+L35+M35-N35,0)+IF(W35&lt;BK35,S35+T35+U35-V35,0)+IF(AE35&lt;BK35,AA35+AB35+AC35-AD35,0)+IF(AM35&lt;BK35,AI35+AJ35+AK35-AL35,0)+IF(AU35&lt;BK35,AQ35+AR35+AS35-AT35,0)+IF(BC35&lt;BK35,AY35+AZ35+BA35-BB35,0)+IF(BK35&lt;BK35,BG35+BH35+BI35-BJ35,0)+IF(BS35&lt;BK35,BO35+BP35+BQ35-BR35,0)+IF(CA35&lt;BK35,BW35+BX35+BY35-BZ35,0)+IF(CI35&lt;BK35,CE35+CF35+CG35-CH35,0))))))</f>
        <v>0</v>
      </c>
      <c r="BM35" s="3">
        <f>IF(Inputs!$B$27&lt;&gt;"Ready","PENDING INPUTS",MIN((BG35+BH35+BI35),IF(D35&gt;C35,IF(D35=0,0,BJ35*C35/D35),BJ35+BL35)))</f>
        <v>0</v>
      </c>
      <c r="BN35" s="3">
        <f>IF(Inputs!$B$27&lt;&gt;"Ready","PENDING INPUTS",MAX(0,(BG35+BH35+BI35)-BM35))</f>
        <v>0</v>
      </c>
      <c r="BO35" s="3">
        <f>IF(Inputs!$B$27&lt;&gt;"Ready","PENDING INPUTS",BV34)</f>
        <v>0</v>
      </c>
      <c r="BP35" s="3">
        <f>IF(Inputs!$B$27&lt;&gt;"Ready","PENDING INPUTS",IF(A35&lt;=Inputs!$B$6,ROUND(BO35*Inputs!C21/12,2),0))</f>
        <v>0</v>
      </c>
      <c r="BQ35" s="3">
        <f>IF(Inputs!$B$27&lt;&gt;"Ready","PENDING INPUTS",IF(AND(A35&lt;=Inputs!$B$6,BO35&gt;0),Inputs!G21,0))</f>
        <v>0</v>
      </c>
      <c r="BR35" s="3">
        <f>IF(Inputs!$B$27&lt;&gt;"Ready","PENDING INPUTS",IF(A35&gt;Inputs!$B$6,0,MIN((BO35+BP35+BQ35),IF(Inputs!H21=1,Inputs!D21,MAX(Inputs!F21,ROUND(BO35*Inputs!E21+BP35+BQ35,2))))))</f>
        <v>0</v>
      </c>
      <c r="BS35">
        <f>IF(Inputs!$B$27&lt;&gt;"Ready","PENDING INPUTS",IF(BO35&lt;=0,99,1+IF(AND(K35&gt;0,OR(K35&lt;BO35,AND(K35=BO35,0&lt;7))),1,0)+IF(AND(S35&gt;0,OR(S35&lt;BO35,AND(S35=BO35,1&lt;7))),1,0)+IF(AND(AA35&gt;0,OR(AA35&lt;BO35,AND(AA35=BO35,2&lt;7))),1,0)+IF(AND(AI35&gt;0,OR(AI35&lt;BO35,AND(AI35=BO35,3&lt;7))),1,0)+IF(AND(AQ35&gt;0,OR(AQ35&lt;BO35,AND(AQ35=BO35,4&lt;7))),1,0)+IF(AND(AY35&gt;0,OR(AY35&lt;BO35,AND(AY35=BO35,5&lt;7))),1,0)+IF(AND(BG35&gt;0,OR(BG35&lt;BO35,AND(BG35=BO35,6&lt;7))),1,0)+IF(AND(BW35&gt;0,OR(BW35&lt;BO35,AND(BW35=BO35,8&lt;7))),1,0)+IF(AND(CE35&gt;0,OR(CE35&lt;BO35,AND(CE35=BO35,9&lt;7))),1,0)))</f>
        <v>99</v>
      </c>
      <c r="BT35" s="3">
        <f>IF(Inputs!$B$27&lt;&gt;"Ready","PENDING INPUTS",IF(A35&gt;Inputs!$B$6,0,MIN(MAX(0,(BO35+BP35+BQ35)-BR35),MAX(0,C35-D35-(IF(O35&lt;BS35,K35+L35+M35-N35,0)+IF(W35&lt;BS35,S35+T35+U35-V35,0)+IF(AE35&lt;BS35,AA35+AB35+AC35-AD35,0)+IF(AM35&lt;BS35,AI35+AJ35+AK35-AL35,0)+IF(AU35&lt;BS35,AQ35+AR35+AS35-AT35,0)+IF(BC35&lt;BS35,AY35+AZ35+BA35-BB35,0)+IF(BK35&lt;BS35,BG35+BH35+BI35-BJ35,0)+IF(BS35&lt;BS35,BO35+BP35+BQ35-BR35,0)+IF(CA35&lt;BS35,BW35+BX35+BY35-BZ35,0)+IF(CI35&lt;BS35,CE35+CF35+CG35-CH35,0))))))</f>
        <v>0</v>
      </c>
      <c r="BU35" s="3">
        <f>IF(Inputs!$B$27&lt;&gt;"Ready","PENDING INPUTS",MIN((BO35+BP35+BQ35),IF(D35&gt;C35,IF(D35=0,0,BR35*C35/D35),BR35+BT35)))</f>
        <v>0</v>
      </c>
      <c r="BV35" s="3">
        <f>IF(Inputs!$B$27&lt;&gt;"Ready","PENDING INPUTS",MAX(0,(BO35+BP35+BQ35)-BU35))</f>
        <v>0</v>
      </c>
      <c r="BW35" s="3">
        <f>IF(Inputs!$B$27&lt;&gt;"Ready","PENDING INPUTS",CD34)</f>
        <v>0</v>
      </c>
      <c r="BX35" s="3">
        <f>IF(Inputs!$B$27&lt;&gt;"Ready","PENDING INPUTS",IF(A35&lt;=Inputs!$B$6,ROUND(BW35*Inputs!C22/12,2),0))</f>
        <v>0</v>
      </c>
      <c r="BY35" s="3">
        <f>IF(Inputs!$B$27&lt;&gt;"Ready","PENDING INPUTS",IF(AND(A35&lt;=Inputs!$B$6,BW35&gt;0),Inputs!G22,0))</f>
        <v>0</v>
      </c>
      <c r="BZ35" s="3">
        <f>IF(Inputs!$B$27&lt;&gt;"Ready","PENDING INPUTS",IF(A35&gt;Inputs!$B$6,0,MIN((BW35+BX35+BY35),IF(Inputs!H22=1,Inputs!D22,MAX(Inputs!F22,ROUND(BW35*Inputs!E22+BX35+BY35,2))))))</f>
        <v>0</v>
      </c>
      <c r="CA35">
        <f>IF(Inputs!$B$27&lt;&gt;"Ready","PENDING INPUTS",IF(BW35&lt;=0,99,1+IF(AND(K35&gt;0,OR(K35&lt;BW35,AND(K35=BW35,0&lt;8))),1,0)+IF(AND(S35&gt;0,OR(S35&lt;BW35,AND(S35=BW35,1&lt;8))),1,0)+IF(AND(AA35&gt;0,OR(AA35&lt;BW35,AND(AA35=BW35,2&lt;8))),1,0)+IF(AND(AI35&gt;0,OR(AI35&lt;BW35,AND(AI35=BW35,3&lt;8))),1,0)+IF(AND(AQ35&gt;0,OR(AQ35&lt;BW35,AND(AQ35=BW35,4&lt;8))),1,0)+IF(AND(AY35&gt;0,OR(AY35&lt;BW35,AND(AY35=BW35,5&lt;8))),1,0)+IF(AND(BG35&gt;0,OR(BG35&lt;BW35,AND(BG35=BW35,6&lt;8))),1,0)+IF(AND(BO35&gt;0,OR(BO35&lt;BW35,AND(BO35=BW35,7&lt;8))),1,0)+IF(AND(CE35&gt;0,OR(CE35&lt;BW35,AND(CE35=BW35,9&lt;8))),1,0)))</f>
        <v>99</v>
      </c>
      <c r="CB35" s="3">
        <f>IF(Inputs!$B$27&lt;&gt;"Ready","PENDING INPUTS",IF(A35&gt;Inputs!$B$6,0,MIN(MAX(0,(BW35+BX35+BY35)-BZ35),MAX(0,C35-D35-(IF(O35&lt;CA35,K35+L35+M35-N35,0)+IF(W35&lt;CA35,S35+T35+U35-V35,0)+IF(AE35&lt;CA35,AA35+AB35+AC35-AD35,0)+IF(AM35&lt;CA35,AI35+AJ35+AK35-AL35,0)+IF(AU35&lt;CA35,AQ35+AR35+AS35-AT35,0)+IF(BC35&lt;CA35,AY35+AZ35+BA35-BB35,0)+IF(BK35&lt;CA35,BG35+BH35+BI35-BJ35,0)+IF(BS35&lt;CA35,BO35+BP35+BQ35-BR35,0)+IF(CA35&lt;CA35,BW35+BX35+BY35-BZ35,0)+IF(CI35&lt;CA35,CE35+CF35+CG35-CH35,0))))))</f>
        <v>0</v>
      </c>
      <c r="CC35" s="3">
        <f>IF(Inputs!$B$27&lt;&gt;"Ready","PENDING INPUTS",MIN((BW35+BX35+BY35),IF(D35&gt;C35,IF(D35=0,0,BZ35*C35/D35),BZ35+CB35)))</f>
        <v>0</v>
      </c>
      <c r="CD35" s="3">
        <f>IF(Inputs!$B$27&lt;&gt;"Ready","PENDING INPUTS",MAX(0,(BW35+BX35+BY35)-CC35))</f>
        <v>0</v>
      </c>
      <c r="CE35" s="3">
        <f>IF(Inputs!$B$27&lt;&gt;"Ready","PENDING INPUTS",CL34)</f>
        <v>0</v>
      </c>
      <c r="CF35" s="3">
        <f>IF(Inputs!$B$27&lt;&gt;"Ready","PENDING INPUTS",IF(A35&lt;=Inputs!$B$6,ROUND(CE35*Inputs!C23/12,2),0))</f>
        <v>0</v>
      </c>
      <c r="CG35" s="3">
        <f>IF(Inputs!$B$27&lt;&gt;"Ready","PENDING INPUTS",IF(AND(A35&lt;=Inputs!$B$6,CE35&gt;0),Inputs!G23,0))</f>
        <v>0</v>
      </c>
      <c r="CH35" s="3">
        <f>IF(Inputs!$B$27&lt;&gt;"Ready","PENDING INPUTS",IF(A35&gt;Inputs!$B$6,0,MIN((CE35+CF35+CG35),IF(Inputs!H23=1,Inputs!D23,MAX(Inputs!F23,ROUND(CE35*Inputs!E23+CF35+CG35,2))))))</f>
        <v>0</v>
      </c>
      <c r="CI35">
        <f>IF(Inputs!$B$27&lt;&gt;"Ready","PENDING INPUTS",IF(CE35&lt;=0,99,1+IF(AND(K35&gt;0,OR(K35&lt;CE35,AND(K35=CE35,0&lt;9))),1,0)+IF(AND(S35&gt;0,OR(S35&lt;CE35,AND(S35=CE35,1&lt;9))),1,0)+IF(AND(AA35&gt;0,OR(AA35&lt;CE35,AND(AA35=CE35,2&lt;9))),1,0)+IF(AND(AI35&gt;0,OR(AI35&lt;CE35,AND(AI35=CE35,3&lt;9))),1,0)+IF(AND(AQ35&gt;0,OR(AQ35&lt;CE35,AND(AQ35=CE35,4&lt;9))),1,0)+IF(AND(AY35&gt;0,OR(AY35&lt;CE35,AND(AY35=CE35,5&lt;9))),1,0)+IF(AND(BG35&gt;0,OR(BG35&lt;CE35,AND(BG35=CE35,6&lt;9))),1,0)+IF(AND(BO35&gt;0,OR(BO35&lt;CE35,AND(BO35=CE35,7&lt;9))),1,0)+IF(AND(BW35&gt;0,OR(BW35&lt;CE35,AND(BW35=CE35,8&lt;9))),1,0)))</f>
        <v>99</v>
      </c>
      <c r="CJ35" s="3">
        <f>IF(Inputs!$B$27&lt;&gt;"Ready","PENDING INPUTS",IF(A35&gt;Inputs!$B$6,0,MIN(MAX(0,(CE35+CF35+CG35)-CH35),MAX(0,C35-D35-(IF(O35&lt;CI35,K35+L35+M35-N35,0)+IF(W35&lt;CI35,S35+T35+U35-V35,0)+IF(AE35&lt;CI35,AA35+AB35+AC35-AD35,0)+IF(AM35&lt;CI35,AI35+AJ35+AK35-AL35,0)+IF(AU35&lt;CI35,AQ35+AR35+AS35-AT35,0)+IF(BC35&lt;CI35,AY35+AZ35+BA35-BB35,0)+IF(BK35&lt;CI35,BG35+BH35+BI35-BJ35,0)+IF(BS35&lt;CI35,BO35+BP35+BQ35-BR35,0)+IF(CA35&lt;CI35,BW35+BX35+BY35-BZ35,0)+IF(CI35&lt;CI35,CE35+CF35+CG35-CH35,0))))))</f>
        <v>0</v>
      </c>
      <c r="CK35" s="3">
        <f>IF(Inputs!$B$27&lt;&gt;"Ready","PENDING INPUTS",MIN((CE35+CF35+CG35),IF(D35&gt;C35,IF(D35=0,0,CH35*C35/D35),CH35+CJ35)))</f>
        <v>0</v>
      </c>
      <c r="CL35" s="3">
        <f>IF(Inputs!$B$27&lt;&gt;"Ready","PENDING INPUTS",MAX(0,(CE35+CF35+CG35)-CK35))</f>
        <v>0</v>
      </c>
    </row>
    <row r="36" spans="1:90" ht="27.95" customHeight="1" x14ac:dyDescent="0.25">
      <c r="A36">
        <v>32</v>
      </c>
      <c r="B36" s="13">
        <f>IF(Inputs!$B$27&lt;&gt;"Ready","PENDING INPUTS",EDATE(Inputs!$B$5,A36-1))</f>
        <v>47239</v>
      </c>
      <c r="C36" s="3">
        <f>IF(Inputs!$B$27&lt;&gt;"Ready","PENDING INPUTS",IF(A36&lt;=Inputs!$B$6,MAX(0,Inputs!$B$4+IF(A36=Inputs!$B$7,Inputs!$B$8,0)+IF(A36=Inputs!$B$9,Inputs!$B$10,0)),0))</f>
        <v>0</v>
      </c>
      <c r="D36" s="3">
        <f>IF(Inputs!$B$27&lt;&gt;"Ready","PENDING INPUTS",SUM(N36,V36,AD36,AL36,AT36,BB36,BJ36,BR36,BZ36,CH36))</f>
        <v>0</v>
      </c>
      <c r="E36" s="3">
        <f>IF(Inputs!$B$27&lt;&gt;"Ready","PENDING INPUTS",MAX(0,D36-C36))</f>
        <v>0</v>
      </c>
      <c r="F36" s="3">
        <f>IF(Inputs!$B$27&lt;&gt;"Ready","PENDING INPUTS",SUM(Q36,Y36,AG36,AO36,AW36,BE36,BM36,BU36,CC36,CK36))</f>
        <v>0</v>
      </c>
      <c r="G36" s="3">
        <f>IF(Inputs!$B$27&lt;&gt;"Ready","PENDING INPUTS",SUM(L36,T36,AB36,AJ36,AR36,AZ36,BH36,BP36,BX36,CF36))</f>
        <v>0</v>
      </c>
      <c r="H36" s="3">
        <f>IF(Inputs!$B$27&lt;&gt;"Ready","PENDING INPUTS",SUM(M36,U36,AC36,AK36,AS36,BA36,BI36,BQ36,BY36,CG36))</f>
        <v>0</v>
      </c>
      <c r="I36" s="3">
        <f>IF(Inputs!$B$27&lt;&gt;"Ready","PENDING INPUTS",SUM(R36,Z36,AH36,AP36,AX36,BF36,BN36,BV36,CD36,CL36))</f>
        <v>0</v>
      </c>
      <c r="J36" t="str">
        <f>IF(Inputs!$B$27&lt;&gt;"Ready","PENDING INPUTS",IF(A36&gt;Inputs!$B$6,"Beyond horizon",IF(E36&gt;0.005,"MINIMUM SHORTFALL",IF(I36&lt;0.005,"Paid off","In progress"))))</f>
        <v>Paid off</v>
      </c>
      <c r="K36" s="3">
        <f>IF(Inputs!$B$27&lt;&gt;"Ready","PENDING INPUTS",R35)</f>
        <v>0</v>
      </c>
      <c r="L36" s="3">
        <f>IF(Inputs!$B$27&lt;&gt;"Ready","PENDING INPUTS",IF(A36&lt;=Inputs!$B$6,ROUND(K36*Inputs!C14/12,2),0))</f>
        <v>0</v>
      </c>
      <c r="M36" s="3">
        <f>IF(Inputs!$B$27&lt;&gt;"Ready","PENDING INPUTS",IF(AND(A36&lt;=Inputs!$B$6,K36&gt;0),Inputs!G14,0))</f>
        <v>0</v>
      </c>
      <c r="N36" s="3">
        <f>IF(Inputs!$B$27&lt;&gt;"Ready","PENDING INPUTS",IF(A36&gt;Inputs!$B$6,0,MIN((K36+L36+M36),IF(Inputs!H14=1,Inputs!D14,MAX(Inputs!F14,ROUND(K36*Inputs!E14+L36+M36,2))))))</f>
        <v>0</v>
      </c>
      <c r="O36">
        <f>IF(Inputs!$B$27&lt;&gt;"Ready","PENDING INPUTS",IF(K36&lt;=0,99,1+IF(AND(S36&gt;0,OR(S36&lt;K36,AND(S36=K36,1&lt;0))),1,0)+IF(AND(AA36&gt;0,OR(AA36&lt;K36,AND(AA36=K36,2&lt;0))),1,0)+IF(AND(AI36&gt;0,OR(AI36&lt;K36,AND(AI36=K36,3&lt;0))),1,0)+IF(AND(AQ36&gt;0,OR(AQ36&lt;K36,AND(AQ36=K36,4&lt;0))),1,0)+IF(AND(AY36&gt;0,OR(AY36&lt;K36,AND(AY36=K36,5&lt;0))),1,0)+IF(AND(BG36&gt;0,OR(BG36&lt;K36,AND(BG36=K36,6&lt;0))),1,0)+IF(AND(BO36&gt;0,OR(BO36&lt;K36,AND(BO36=K36,7&lt;0))),1,0)+IF(AND(BW36&gt;0,OR(BW36&lt;K36,AND(BW36=K36,8&lt;0))),1,0)+IF(AND(CE36&gt;0,OR(CE36&lt;K36,AND(CE36=K36,9&lt;0))),1,0)))</f>
        <v>99</v>
      </c>
      <c r="P36" s="3">
        <f>IF(Inputs!$B$27&lt;&gt;"Ready","PENDING INPUTS",IF(A36&gt;Inputs!$B$6,0,MIN(MAX(0,(K36+L36+M36)-N36),MAX(0,C36-D36-(IF(O36&lt;O36,K36+L36+M36-N36,0)+IF(W36&lt;O36,S36+T36+U36-V36,0)+IF(AE36&lt;O36,AA36+AB36+AC36-AD36,0)+IF(AM36&lt;O36,AI36+AJ36+AK36-AL36,0)+IF(AU36&lt;O36,AQ36+AR36+AS36-AT36,0)+IF(BC36&lt;O36,AY36+AZ36+BA36-BB36,0)+IF(BK36&lt;O36,BG36+BH36+BI36-BJ36,0)+IF(BS36&lt;O36,BO36+BP36+BQ36-BR36,0)+IF(CA36&lt;O36,BW36+BX36+BY36-BZ36,0)+IF(CI36&lt;O36,CE36+CF36+CG36-CH36,0))))))</f>
        <v>0</v>
      </c>
      <c r="Q36" s="3">
        <f>IF(Inputs!$B$27&lt;&gt;"Ready","PENDING INPUTS",MIN((K36+L36+M36),IF(D36&gt;C36,IF(D36=0,0,N36*C36/D36),N36+P36)))</f>
        <v>0</v>
      </c>
      <c r="R36" s="3">
        <f>IF(Inputs!$B$27&lt;&gt;"Ready","PENDING INPUTS",MAX(0,(K36+L36+M36)-Q36))</f>
        <v>0</v>
      </c>
      <c r="S36" s="3">
        <f>IF(Inputs!$B$27&lt;&gt;"Ready","PENDING INPUTS",Z35)</f>
        <v>0</v>
      </c>
      <c r="T36" s="3">
        <f>IF(Inputs!$B$27&lt;&gt;"Ready","PENDING INPUTS",IF(A36&lt;=Inputs!$B$6,ROUND(S36*Inputs!C15/12,2),0))</f>
        <v>0</v>
      </c>
      <c r="U36" s="3">
        <f>IF(Inputs!$B$27&lt;&gt;"Ready","PENDING INPUTS",IF(AND(A36&lt;=Inputs!$B$6,S36&gt;0),Inputs!G15,0))</f>
        <v>0</v>
      </c>
      <c r="V36" s="3">
        <f>IF(Inputs!$B$27&lt;&gt;"Ready","PENDING INPUTS",IF(A36&gt;Inputs!$B$6,0,MIN((S36+T36+U36),IF(Inputs!H15=1,Inputs!D15,MAX(Inputs!F15,ROUND(S36*Inputs!E15+T36+U36,2))))))</f>
        <v>0</v>
      </c>
      <c r="W36">
        <f>IF(Inputs!$B$27&lt;&gt;"Ready","PENDING INPUTS",IF(S36&lt;=0,99,1+IF(AND(K36&gt;0,OR(K36&lt;S36,AND(K36=S36,0&lt;1))),1,0)+IF(AND(AA36&gt;0,OR(AA36&lt;S36,AND(AA36=S36,2&lt;1))),1,0)+IF(AND(AI36&gt;0,OR(AI36&lt;S36,AND(AI36=S36,3&lt;1))),1,0)+IF(AND(AQ36&gt;0,OR(AQ36&lt;S36,AND(AQ36=S36,4&lt;1))),1,0)+IF(AND(AY36&gt;0,OR(AY36&lt;S36,AND(AY36=S36,5&lt;1))),1,0)+IF(AND(BG36&gt;0,OR(BG36&lt;S36,AND(BG36=S36,6&lt;1))),1,0)+IF(AND(BO36&gt;0,OR(BO36&lt;S36,AND(BO36=S36,7&lt;1))),1,0)+IF(AND(BW36&gt;0,OR(BW36&lt;S36,AND(BW36=S36,8&lt;1))),1,0)+IF(AND(CE36&gt;0,OR(CE36&lt;S36,AND(CE36=S36,9&lt;1))),1,0)))</f>
        <v>99</v>
      </c>
      <c r="X36" s="3">
        <f>IF(Inputs!$B$27&lt;&gt;"Ready","PENDING INPUTS",IF(A36&gt;Inputs!$B$6,0,MIN(MAX(0,(S36+T36+U36)-V36),MAX(0,C36-D36-(IF(O36&lt;W36,K36+L36+M36-N36,0)+IF(W36&lt;W36,S36+T36+U36-V36,0)+IF(AE36&lt;W36,AA36+AB36+AC36-AD36,0)+IF(AM36&lt;W36,AI36+AJ36+AK36-AL36,0)+IF(AU36&lt;W36,AQ36+AR36+AS36-AT36,0)+IF(BC36&lt;W36,AY36+AZ36+BA36-BB36,0)+IF(BK36&lt;W36,BG36+BH36+BI36-BJ36,0)+IF(BS36&lt;W36,BO36+BP36+BQ36-BR36,0)+IF(CA36&lt;W36,BW36+BX36+BY36-BZ36,0)+IF(CI36&lt;W36,CE36+CF36+CG36-CH36,0))))))</f>
        <v>0</v>
      </c>
      <c r="Y36" s="3">
        <f>IF(Inputs!$B$27&lt;&gt;"Ready","PENDING INPUTS",MIN((S36+T36+U36),IF(D36&gt;C36,IF(D36=0,0,V36*C36/D36),V36+X36)))</f>
        <v>0</v>
      </c>
      <c r="Z36" s="3">
        <f>IF(Inputs!$B$27&lt;&gt;"Ready","PENDING INPUTS",MAX(0,(S36+T36+U36)-Y36))</f>
        <v>0</v>
      </c>
      <c r="AA36" s="3">
        <f>IF(Inputs!$B$27&lt;&gt;"Ready","PENDING INPUTS",AH35)</f>
        <v>0</v>
      </c>
      <c r="AB36" s="3">
        <f>IF(Inputs!$B$27&lt;&gt;"Ready","PENDING INPUTS",IF(A36&lt;=Inputs!$B$6,ROUND(AA36*Inputs!C16/12,2),0))</f>
        <v>0</v>
      </c>
      <c r="AC36" s="3">
        <f>IF(Inputs!$B$27&lt;&gt;"Ready","PENDING INPUTS",IF(AND(A36&lt;=Inputs!$B$6,AA36&gt;0),Inputs!G16,0))</f>
        <v>0</v>
      </c>
      <c r="AD36" s="3">
        <f>IF(Inputs!$B$27&lt;&gt;"Ready","PENDING INPUTS",IF(A36&gt;Inputs!$B$6,0,MIN((AA36+AB36+AC36),IF(Inputs!H16=1,Inputs!D16,MAX(Inputs!F16,ROUND(AA36*Inputs!E16+AB36+AC36,2))))))</f>
        <v>0</v>
      </c>
      <c r="AE36">
        <f>IF(Inputs!$B$27&lt;&gt;"Ready","PENDING INPUTS",IF(AA36&lt;=0,99,1+IF(AND(K36&gt;0,OR(K36&lt;AA36,AND(K36=AA36,0&lt;2))),1,0)+IF(AND(S36&gt;0,OR(S36&lt;AA36,AND(S36=AA36,1&lt;2))),1,0)+IF(AND(AI36&gt;0,OR(AI36&lt;AA36,AND(AI36=AA36,3&lt;2))),1,0)+IF(AND(AQ36&gt;0,OR(AQ36&lt;AA36,AND(AQ36=AA36,4&lt;2))),1,0)+IF(AND(AY36&gt;0,OR(AY36&lt;AA36,AND(AY36=AA36,5&lt;2))),1,0)+IF(AND(BG36&gt;0,OR(BG36&lt;AA36,AND(BG36=AA36,6&lt;2))),1,0)+IF(AND(BO36&gt;0,OR(BO36&lt;AA36,AND(BO36=AA36,7&lt;2))),1,0)+IF(AND(BW36&gt;0,OR(BW36&lt;AA36,AND(BW36=AA36,8&lt;2))),1,0)+IF(AND(CE36&gt;0,OR(CE36&lt;AA36,AND(CE36=AA36,9&lt;2))),1,0)))</f>
        <v>99</v>
      </c>
      <c r="AF36" s="3">
        <f>IF(Inputs!$B$27&lt;&gt;"Ready","PENDING INPUTS",IF(A36&gt;Inputs!$B$6,0,MIN(MAX(0,(AA36+AB36+AC36)-AD36),MAX(0,C36-D36-(IF(O36&lt;AE36,K36+L36+M36-N36,0)+IF(W36&lt;AE36,S36+T36+U36-V36,0)+IF(AE36&lt;AE36,AA36+AB36+AC36-AD36,0)+IF(AM36&lt;AE36,AI36+AJ36+AK36-AL36,0)+IF(AU36&lt;AE36,AQ36+AR36+AS36-AT36,0)+IF(BC36&lt;AE36,AY36+AZ36+BA36-BB36,0)+IF(BK36&lt;AE36,BG36+BH36+BI36-BJ36,0)+IF(BS36&lt;AE36,BO36+BP36+BQ36-BR36,0)+IF(CA36&lt;AE36,BW36+BX36+BY36-BZ36,0)+IF(CI36&lt;AE36,CE36+CF36+CG36-CH36,0))))))</f>
        <v>0</v>
      </c>
      <c r="AG36" s="3">
        <f>IF(Inputs!$B$27&lt;&gt;"Ready","PENDING INPUTS",MIN((AA36+AB36+AC36),IF(D36&gt;C36,IF(D36=0,0,AD36*C36/D36),AD36+AF36)))</f>
        <v>0</v>
      </c>
      <c r="AH36" s="3">
        <f>IF(Inputs!$B$27&lt;&gt;"Ready","PENDING INPUTS",MAX(0,(AA36+AB36+AC36)-AG36))</f>
        <v>0</v>
      </c>
      <c r="AI36" s="3">
        <f>IF(Inputs!$B$27&lt;&gt;"Ready","PENDING INPUTS",AP35)</f>
        <v>0</v>
      </c>
      <c r="AJ36" s="3">
        <f>IF(Inputs!$B$27&lt;&gt;"Ready","PENDING INPUTS",IF(A36&lt;=Inputs!$B$6,ROUND(AI36*Inputs!C17/12,2),0))</f>
        <v>0</v>
      </c>
      <c r="AK36" s="3">
        <f>IF(Inputs!$B$27&lt;&gt;"Ready","PENDING INPUTS",IF(AND(A36&lt;=Inputs!$B$6,AI36&gt;0),Inputs!G17,0))</f>
        <v>0</v>
      </c>
      <c r="AL36" s="3">
        <f>IF(Inputs!$B$27&lt;&gt;"Ready","PENDING INPUTS",IF(A36&gt;Inputs!$B$6,0,MIN((AI36+AJ36+AK36),IF(Inputs!H17=1,Inputs!D17,MAX(Inputs!F17,ROUND(AI36*Inputs!E17+AJ36+AK36,2))))))</f>
        <v>0</v>
      </c>
      <c r="AM36">
        <f>IF(Inputs!$B$27&lt;&gt;"Ready","PENDING INPUTS",IF(AI36&lt;=0,99,1+IF(AND(K36&gt;0,OR(K36&lt;AI36,AND(K36=AI36,0&lt;3))),1,0)+IF(AND(S36&gt;0,OR(S36&lt;AI36,AND(S36=AI36,1&lt;3))),1,0)+IF(AND(AA36&gt;0,OR(AA36&lt;AI36,AND(AA36=AI36,2&lt;3))),1,0)+IF(AND(AQ36&gt;0,OR(AQ36&lt;AI36,AND(AQ36=AI36,4&lt;3))),1,0)+IF(AND(AY36&gt;0,OR(AY36&lt;AI36,AND(AY36=AI36,5&lt;3))),1,0)+IF(AND(BG36&gt;0,OR(BG36&lt;AI36,AND(BG36=AI36,6&lt;3))),1,0)+IF(AND(BO36&gt;0,OR(BO36&lt;AI36,AND(BO36=AI36,7&lt;3))),1,0)+IF(AND(BW36&gt;0,OR(BW36&lt;AI36,AND(BW36=AI36,8&lt;3))),1,0)+IF(AND(CE36&gt;0,OR(CE36&lt;AI36,AND(CE36=AI36,9&lt;3))),1,0)))</f>
        <v>99</v>
      </c>
      <c r="AN36" s="3">
        <f>IF(Inputs!$B$27&lt;&gt;"Ready","PENDING INPUTS",IF(A36&gt;Inputs!$B$6,0,MIN(MAX(0,(AI36+AJ36+AK36)-AL36),MAX(0,C36-D36-(IF(O36&lt;AM36,K36+L36+M36-N36,0)+IF(W36&lt;AM36,S36+T36+U36-V36,0)+IF(AE36&lt;AM36,AA36+AB36+AC36-AD36,0)+IF(AM36&lt;AM36,AI36+AJ36+AK36-AL36,0)+IF(AU36&lt;AM36,AQ36+AR36+AS36-AT36,0)+IF(BC36&lt;AM36,AY36+AZ36+BA36-BB36,0)+IF(BK36&lt;AM36,BG36+BH36+BI36-BJ36,0)+IF(BS36&lt;AM36,BO36+BP36+BQ36-BR36,0)+IF(CA36&lt;AM36,BW36+BX36+BY36-BZ36,0)+IF(CI36&lt;AM36,CE36+CF36+CG36-CH36,0))))))</f>
        <v>0</v>
      </c>
      <c r="AO36" s="3">
        <f>IF(Inputs!$B$27&lt;&gt;"Ready","PENDING INPUTS",MIN((AI36+AJ36+AK36),IF(D36&gt;C36,IF(D36=0,0,AL36*C36/D36),AL36+AN36)))</f>
        <v>0</v>
      </c>
      <c r="AP36" s="3">
        <f>IF(Inputs!$B$27&lt;&gt;"Ready","PENDING INPUTS",MAX(0,(AI36+AJ36+AK36)-AO36))</f>
        <v>0</v>
      </c>
      <c r="AQ36" s="3">
        <f>IF(Inputs!$B$27&lt;&gt;"Ready","PENDING INPUTS",AX35)</f>
        <v>0</v>
      </c>
      <c r="AR36" s="3">
        <f>IF(Inputs!$B$27&lt;&gt;"Ready","PENDING INPUTS",IF(A36&lt;=Inputs!$B$6,ROUND(AQ36*Inputs!C18/12,2),0))</f>
        <v>0</v>
      </c>
      <c r="AS36" s="3">
        <f>IF(Inputs!$B$27&lt;&gt;"Ready","PENDING INPUTS",IF(AND(A36&lt;=Inputs!$B$6,AQ36&gt;0),Inputs!G18,0))</f>
        <v>0</v>
      </c>
      <c r="AT36" s="3">
        <f>IF(Inputs!$B$27&lt;&gt;"Ready","PENDING INPUTS",IF(A36&gt;Inputs!$B$6,0,MIN((AQ36+AR36+AS36),IF(Inputs!H18=1,Inputs!D18,MAX(Inputs!F18,ROUND(AQ36*Inputs!E18+AR36+AS36,2))))))</f>
        <v>0</v>
      </c>
      <c r="AU36">
        <f>IF(Inputs!$B$27&lt;&gt;"Ready","PENDING INPUTS",IF(AQ36&lt;=0,99,1+IF(AND(K36&gt;0,OR(K36&lt;AQ36,AND(K36=AQ36,0&lt;4))),1,0)+IF(AND(S36&gt;0,OR(S36&lt;AQ36,AND(S36=AQ36,1&lt;4))),1,0)+IF(AND(AA36&gt;0,OR(AA36&lt;AQ36,AND(AA36=AQ36,2&lt;4))),1,0)+IF(AND(AI36&gt;0,OR(AI36&lt;AQ36,AND(AI36=AQ36,3&lt;4))),1,0)+IF(AND(AY36&gt;0,OR(AY36&lt;AQ36,AND(AY36=AQ36,5&lt;4))),1,0)+IF(AND(BG36&gt;0,OR(BG36&lt;AQ36,AND(BG36=AQ36,6&lt;4))),1,0)+IF(AND(BO36&gt;0,OR(BO36&lt;AQ36,AND(BO36=AQ36,7&lt;4))),1,0)+IF(AND(BW36&gt;0,OR(BW36&lt;AQ36,AND(BW36=AQ36,8&lt;4))),1,0)+IF(AND(CE36&gt;0,OR(CE36&lt;AQ36,AND(CE36=AQ36,9&lt;4))),1,0)))</f>
        <v>99</v>
      </c>
      <c r="AV36" s="3">
        <f>IF(Inputs!$B$27&lt;&gt;"Ready","PENDING INPUTS",IF(A36&gt;Inputs!$B$6,0,MIN(MAX(0,(AQ36+AR36+AS36)-AT36),MAX(0,C36-D36-(IF(O36&lt;AU36,K36+L36+M36-N36,0)+IF(W36&lt;AU36,S36+T36+U36-V36,0)+IF(AE36&lt;AU36,AA36+AB36+AC36-AD36,0)+IF(AM36&lt;AU36,AI36+AJ36+AK36-AL36,0)+IF(AU36&lt;AU36,AQ36+AR36+AS36-AT36,0)+IF(BC36&lt;AU36,AY36+AZ36+BA36-BB36,0)+IF(BK36&lt;AU36,BG36+BH36+BI36-BJ36,0)+IF(BS36&lt;AU36,BO36+BP36+BQ36-BR36,0)+IF(CA36&lt;AU36,BW36+BX36+BY36-BZ36,0)+IF(CI36&lt;AU36,CE36+CF36+CG36-CH36,0))))))</f>
        <v>0</v>
      </c>
      <c r="AW36" s="3">
        <f>IF(Inputs!$B$27&lt;&gt;"Ready","PENDING INPUTS",MIN((AQ36+AR36+AS36),IF(D36&gt;C36,IF(D36=0,0,AT36*C36/D36),AT36+AV36)))</f>
        <v>0</v>
      </c>
      <c r="AX36" s="3">
        <f>IF(Inputs!$B$27&lt;&gt;"Ready","PENDING INPUTS",MAX(0,(AQ36+AR36+AS36)-AW36))</f>
        <v>0</v>
      </c>
      <c r="AY36" s="3">
        <f>IF(Inputs!$B$27&lt;&gt;"Ready","PENDING INPUTS",BF35)</f>
        <v>0</v>
      </c>
      <c r="AZ36" s="3">
        <f>IF(Inputs!$B$27&lt;&gt;"Ready","PENDING INPUTS",IF(A36&lt;=Inputs!$B$6,ROUND(AY36*Inputs!C19/12,2),0))</f>
        <v>0</v>
      </c>
      <c r="BA36" s="3">
        <f>IF(Inputs!$B$27&lt;&gt;"Ready","PENDING INPUTS",IF(AND(A36&lt;=Inputs!$B$6,AY36&gt;0),Inputs!G19,0))</f>
        <v>0</v>
      </c>
      <c r="BB36" s="3">
        <f>IF(Inputs!$B$27&lt;&gt;"Ready","PENDING INPUTS",IF(A36&gt;Inputs!$B$6,0,MIN((AY36+AZ36+BA36),IF(Inputs!H19=1,Inputs!D19,MAX(Inputs!F19,ROUND(AY36*Inputs!E19+AZ36+BA36,2))))))</f>
        <v>0</v>
      </c>
      <c r="BC36">
        <f>IF(Inputs!$B$27&lt;&gt;"Ready","PENDING INPUTS",IF(AY36&lt;=0,99,1+IF(AND(K36&gt;0,OR(K36&lt;AY36,AND(K36=AY36,0&lt;5))),1,0)+IF(AND(S36&gt;0,OR(S36&lt;AY36,AND(S36=AY36,1&lt;5))),1,0)+IF(AND(AA36&gt;0,OR(AA36&lt;AY36,AND(AA36=AY36,2&lt;5))),1,0)+IF(AND(AI36&gt;0,OR(AI36&lt;AY36,AND(AI36=AY36,3&lt;5))),1,0)+IF(AND(AQ36&gt;0,OR(AQ36&lt;AY36,AND(AQ36=AY36,4&lt;5))),1,0)+IF(AND(BG36&gt;0,OR(BG36&lt;AY36,AND(BG36=AY36,6&lt;5))),1,0)+IF(AND(BO36&gt;0,OR(BO36&lt;AY36,AND(BO36=AY36,7&lt;5))),1,0)+IF(AND(BW36&gt;0,OR(BW36&lt;AY36,AND(BW36=AY36,8&lt;5))),1,0)+IF(AND(CE36&gt;0,OR(CE36&lt;AY36,AND(CE36=AY36,9&lt;5))),1,0)))</f>
        <v>99</v>
      </c>
      <c r="BD36" s="3">
        <f>IF(Inputs!$B$27&lt;&gt;"Ready","PENDING INPUTS",IF(A36&gt;Inputs!$B$6,0,MIN(MAX(0,(AY36+AZ36+BA36)-BB36),MAX(0,C36-D36-(IF(O36&lt;BC36,K36+L36+M36-N36,0)+IF(W36&lt;BC36,S36+T36+U36-V36,0)+IF(AE36&lt;BC36,AA36+AB36+AC36-AD36,0)+IF(AM36&lt;BC36,AI36+AJ36+AK36-AL36,0)+IF(AU36&lt;BC36,AQ36+AR36+AS36-AT36,0)+IF(BC36&lt;BC36,AY36+AZ36+BA36-BB36,0)+IF(BK36&lt;BC36,BG36+BH36+BI36-BJ36,0)+IF(BS36&lt;BC36,BO36+BP36+BQ36-BR36,0)+IF(CA36&lt;BC36,BW36+BX36+BY36-BZ36,0)+IF(CI36&lt;BC36,CE36+CF36+CG36-CH36,0))))))</f>
        <v>0</v>
      </c>
      <c r="BE36" s="3">
        <f>IF(Inputs!$B$27&lt;&gt;"Ready","PENDING INPUTS",MIN((AY36+AZ36+BA36),IF(D36&gt;C36,IF(D36=0,0,BB36*C36/D36),BB36+BD36)))</f>
        <v>0</v>
      </c>
      <c r="BF36" s="3">
        <f>IF(Inputs!$B$27&lt;&gt;"Ready","PENDING INPUTS",MAX(0,(AY36+AZ36+BA36)-BE36))</f>
        <v>0</v>
      </c>
      <c r="BG36" s="3">
        <f>IF(Inputs!$B$27&lt;&gt;"Ready","PENDING INPUTS",BN35)</f>
        <v>0</v>
      </c>
      <c r="BH36" s="3">
        <f>IF(Inputs!$B$27&lt;&gt;"Ready","PENDING INPUTS",IF(A36&lt;=Inputs!$B$6,ROUND(BG36*Inputs!C20/12,2),0))</f>
        <v>0</v>
      </c>
      <c r="BI36" s="3">
        <f>IF(Inputs!$B$27&lt;&gt;"Ready","PENDING INPUTS",IF(AND(A36&lt;=Inputs!$B$6,BG36&gt;0),Inputs!G20,0))</f>
        <v>0</v>
      </c>
      <c r="BJ36" s="3">
        <f>IF(Inputs!$B$27&lt;&gt;"Ready","PENDING INPUTS",IF(A36&gt;Inputs!$B$6,0,MIN((BG36+BH36+BI36),IF(Inputs!H20=1,Inputs!D20,MAX(Inputs!F20,ROUND(BG36*Inputs!E20+BH36+BI36,2))))))</f>
        <v>0</v>
      </c>
      <c r="BK36">
        <f>IF(Inputs!$B$27&lt;&gt;"Ready","PENDING INPUTS",IF(BG36&lt;=0,99,1+IF(AND(K36&gt;0,OR(K36&lt;BG36,AND(K36=BG36,0&lt;6))),1,0)+IF(AND(S36&gt;0,OR(S36&lt;BG36,AND(S36=BG36,1&lt;6))),1,0)+IF(AND(AA36&gt;0,OR(AA36&lt;BG36,AND(AA36=BG36,2&lt;6))),1,0)+IF(AND(AI36&gt;0,OR(AI36&lt;BG36,AND(AI36=BG36,3&lt;6))),1,0)+IF(AND(AQ36&gt;0,OR(AQ36&lt;BG36,AND(AQ36=BG36,4&lt;6))),1,0)+IF(AND(AY36&gt;0,OR(AY36&lt;BG36,AND(AY36=BG36,5&lt;6))),1,0)+IF(AND(BO36&gt;0,OR(BO36&lt;BG36,AND(BO36=BG36,7&lt;6))),1,0)+IF(AND(BW36&gt;0,OR(BW36&lt;BG36,AND(BW36=BG36,8&lt;6))),1,0)+IF(AND(CE36&gt;0,OR(CE36&lt;BG36,AND(CE36=BG36,9&lt;6))),1,0)))</f>
        <v>99</v>
      </c>
      <c r="BL36" s="3">
        <f>IF(Inputs!$B$27&lt;&gt;"Ready","PENDING INPUTS",IF(A36&gt;Inputs!$B$6,0,MIN(MAX(0,(BG36+BH36+BI36)-BJ36),MAX(0,C36-D36-(IF(O36&lt;BK36,K36+L36+M36-N36,0)+IF(W36&lt;BK36,S36+T36+U36-V36,0)+IF(AE36&lt;BK36,AA36+AB36+AC36-AD36,0)+IF(AM36&lt;BK36,AI36+AJ36+AK36-AL36,0)+IF(AU36&lt;BK36,AQ36+AR36+AS36-AT36,0)+IF(BC36&lt;BK36,AY36+AZ36+BA36-BB36,0)+IF(BK36&lt;BK36,BG36+BH36+BI36-BJ36,0)+IF(BS36&lt;BK36,BO36+BP36+BQ36-BR36,0)+IF(CA36&lt;BK36,BW36+BX36+BY36-BZ36,0)+IF(CI36&lt;BK36,CE36+CF36+CG36-CH36,0))))))</f>
        <v>0</v>
      </c>
      <c r="BM36" s="3">
        <f>IF(Inputs!$B$27&lt;&gt;"Ready","PENDING INPUTS",MIN((BG36+BH36+BI36),IF(D36&gt;C36,IF(D36=0,0,BJ36*C36/D36),BJ36+BL36)))</f>
        <v>0</v>
      </c>
      <c r="BN36" s="3">
        <f>IF(Inputs!$B$27&lt;&gt;"Ready","PENDING INPUTS",MAX(0,(BG36+BH36+BI36)-BM36))</f>
        <v>0</v>
      </c>
      <c r="BO36" s="3">
        <f>IF(Inputs!$B$27&lt;&gt;"Ready","PENDING INPUTS",BV35)</f>
        <v>0</v>
      </c>
      <c r="BP36" s="3">
        <f>IF(Inputs!$B$27&lt;&gt;"Ready","PENDING INPUTS",IF(A36&lt;=Inputs!$B$6,ROUND(BO36*Inputs!C21/12,2),0))</f>
        <v>0</v>
      </c>
      <c r="BQ36" s="3">
        <f>IF(Inputs!$B$27&lt;&gt;"Ready","PENDING INPUTS",IF(AND(A36&lt;=Inputs!$B$6,BO36&gt;0),Inputs!G21,0))</f>
        <v>0</v>
      </c>
      <c r="BR36" s="3">
        <f>IF(Inputs!$B$27&lt;&gt;"Ready","PENDING INPUTS",IF(A36&gt;Inputs!$B$6,0,MIN((BO36+BP36+BQ36),IF(Inputs!H21=1,Inputs!D21,MAX(Inputs!F21,ROUND(BO36*Inputs!E21+BP36+BQ36,2))))))</f>
        <v>0</v>
      </c>
      <c r="BS36">
        <f>IF(Inputs!$B$27&lt;&gt;"Ready","PENDING INPUTS",IF(BO36&lt;=0,99,1+IF(AND(K36&gt;0,OR(K36&lt;BO36,AND(K36=BO36,0&lt;7))),1,0)+IF(AND(S36&gt;0,OR(S36&lt;BO36,AND(S36=BO36,1&lt;7))),1,0)+IF(AND(AA36&gt;0,OR(AA36&lt;BO36,AND(AA36=BO36,2&lt;7))),1,0)+IF(AND(AI36&gt;0,OR(AI36&lt;BO36,AND(AI36=BO36,3&lt;7))),1,0)+IF(AND(AQ36&gt;0,OR(AQ36&lt;BO36,AND(AQ36=BO36,4&lt;7))),1,0)+IF(AND(AY36&gt;0,OR(AY36&lt;BO36,AND(AY36=BO36,5&lt;7))),1,0)+IF(AND(BG36&gt;0,OR(BG36&lt;BO36,AND(BG36=BO36,6&lt;7))),1,0)+IF(AND(BW36&gt;0,OR(BW36&lt;BO36,AND(BW36=BO36,8&lt;7))),1,0)+IF(AND(CE36&gt;0,OR(CE36&lt;BO36,AND(CE36=BO36,9&lt;7))),1,0)))</f>
        <v>99</v>
      </c>
      <c r="BT36" s="3">
        <f>IF(Inputs!$B$27&lt;&gt;"Ready","PENDING INPUTS",IF(A36&gt;Inputs!$B$6,0,MIN(MAX(0,(BO36+BP36+BQ36)-BR36),MAX(0,C36-D36-(IF(O36&lt;BS36,K36+L36+M36-N36,0)+IF(W36&lt;BS36,S36+T36+U36-V36,0)+IF(AE36&lt;BS36,AA36+AB36+AC36-AD36,0)+IF(AM36&lt;BS36,AI36+AJ36+AK36-AL36,0)+IF(AU36&lt;BS36,AQ36+AR36+AS36-AT36,0)+IF(BC36&lt;BS36,AY36+AZ36+BA36-BB36,0)+IF(BK36&lt;BS36,BG36+BH36+BI36-BJ36,0)+IF(BS36&lt;BS36,BO36+BP36+BQ36-BR36,0)+IF(CA36&lt;BS36,BW36+BX36+BY36-BZ36,0)+IF(CI36&lt;BS36,CE36+CF36+CG36-CH36,0))))))</f>
        <v>0</v>
      </c>
      <c r="BU36" s="3">
        <f>IF(Inputs!$B$27&lt;&gt;"Ready","PENDING INPUTS",MIN((BO36+BP36+BQ36),IF(D36&gt;C36,IF(D36=0,0,BR36*C36/D36),BR36+BT36)))</f>
        <v>0</v>
      </c>
      <c r="BV36" s="3">
        <f>IF(Inputs!$B$27&lt;&gt;"Ready","PENDING INPUTS",MAX(0,(BO36+BP36+BQ36)-BU36))</f>
        <v>0</v>
      </c>
      <c r="BW36" s="3">
        <f>IF(Inputs!$B$27&lt;&gt;"Ready","PENDING INPUTS",CD35)</f>
        <v>0</v>
      </c>
      <c r="BX36" s="3">
        <f>IF(Inputs!$B$27&lt;&gt;"Ready","PENDING INPUTS",IF(A36&lt;=Inputs!$B$6,ROUND(BW36*Inputs!C22/12,2),0))</f>
        <v>0</v>
      </c>
      <c r="BY36" s="3">
        <f>IF(Inputs!$B$27&lt;&gt;"Ready","PENDING INPUTS",IF(AND(A36&lt;=Inputs!$B$6,BW36&gt;0),Inputs!G22,0))</f>
        <v>0</v>
      </c>
      <c r="BZ36" s="3">
        <f>IF(Inputs!$B$27&lt;&gt;"Ready","PENDING INPUTS",IF(A36&gt;Inputs!$B$6,0,MIN((BW36+BX36+BY36),IF(Inputs!H22=1,Inputs!D22,MAX(Inputs!F22,ROUND(BW36*Inputs!E22+BX36+BY36,2))))))</f>
        <v>0</v>
      </c>
      <c r="CA36">
        <f>IF(Inputs!$B$27&lt;&gt;"Ready","PENDING INPUTS",IF(BW36&lt;=0,99,1+IF(AND(K36&gt;0,OR(K36&lt;BW36,AND(K36=BW36,0&lt;8))),1,0)+IF(AND(S36&gt;0,OR(S36&lt;BW36,AND(S36=BW36,1&lt;8))),1,0)+IF(AND(AA36&gt;0,OR(AA36&lt;BW36,AND(AA36=BW36,2&lt;8))),1,0)+IF(AND(AI36&gt;0,OR(AI36&lt;BW36,AND(AI36=BW36,3&lt;8))),1,0)+IF(AND(AQ36&gt;0,OR(AQ36&lt;BW36,AND(AQ36=BW36,4&lt;8))),1,0)+IF(AND(AY36&gt;0,OR(AY36&lt;BW36,AND(AY36=BW36,5&lt;8))),1,0)+IF(AND(BG36&gt;0,OR(BG36&lt;BW36,AND(BG36=BW36,6&lt;8))),1,0)+IF(AND(BO36&gt;0,OR(BO36&lt;BW36,AND(BO36=BW36,7&lt;8))),1,0)+IF(AND(CE36&gt;0,OR(CE36&lt;BW36,AND(CE36=BW36,9&lt;8))),1,0)))</f>
        <v>99</v>
      </c>
      <c r="CB36" s="3">
        <f>IF(Inputs!$B$27&lt;&gt;"Ready","PENDING INPUTS",IF(A36&gt;Inputs!$B$6,0,MIN(MAX(0,(BW36+BX36+BY36)-BZ36),MAX(0,C36-D36-(IF(O36&lt;CA36,K36+L36+M36-N36,0)+IF(W36&lt;CA36,S36+T36+U36-V36,0)+IF(AE36&lt;CA36,AA36+AB36+AC36-AD36,0)+IF(AM36&lt;CA36,AI36+AJ36+AK36-AL36,0)+IF(AU36&lt;CA36,AQ36+AR36+AS36-AT36,0)+IF(BC36&lt;CA36,AY36+AZ36+BA36-BB36,0)+IF(BK36&lt;CA36,BG36+BH36+BI36-BJ36,0)+IF(BS36&lt;CA36,BO36+BP36+BQ36-BR36,0)+IF(CA36&lt;CA36,BW36+BX36+BY36-BZ36,0)+IF(CI36&lt;CA36,CE36+CF36+CG36-CH36,0))))))</f>
        <v>0</v>
      </c>
      <c r="CC36" s="3">
        <f>IF(Inputs!$B$27&lt;&gt;"Ready","PENDING INPUTS",MIN((BW36+BX36+BY36),IF(D36&gt;C36,IF(D36=0,0,BZ36*C36/D36),BZ36+CB36)))</f>
        <v>0</v>
      </c>
      <c r="CD36" s="3">
        <f>IF(Inputs!$B$27&lt;&gt;"Ready","PENDING INPUTS",MAX(0,(BW36+BX36+BY36)-CC36))</f>
        <v>0</v>
      </c>
      <c r="CE36" s="3">
        <f>IF(Inputs!$B$27&lt;&gt;"Ready","PENDING INPUTS",CL35)</f>
        <v>0</v>
      </c>
      <c r="CF36" s="3">
        <f>IF(Inputs!$B$27&lt;&gt;"Ready","PENDING INPUTS",IF(A36&lt;=Inputs!$B$6,ROUND(CE36*Inputs!C23/12,2),0))</f>
        <v>0</v>
      </c>
      <c r="CG36" s="3">
        <f>IF(Inputs!$B$27&lt;&gt;"Ready","PENDING INPUTS",IF(AND(A36&lt;=Inputs!$B$6,CE36&gt;0),Inputs!G23,0))</f>
        <v>0</v>
      </c>
      <c r="CH36" s="3">
        <f>IF(Inputs!$B$27&lt;&gt;"Ready","PENDING INPUTS",IF(A36&gt;Inputs!$B$6,0,MIN((CE36+CF36+CG36),IF(Inputs!H23=1,Inputs!D23,MAX(Inputs!F23,ROUND(CE36*Inputs!E23+CF36+CG36,2))))))</f>
        <v>0</v>
      </c>
      <c r="CI36">
        <f>IF(Inputs!$B$27&lt;&gt;"Ready","PENDING INPUTS",IF(CE36&lt;=0,99,1+IF(AND(K36&gt;0,OR(K36&lt;CE36,AND(K36=CE36,0&lt;9))),1,0)+IF(AND(S36&gt;0,OR(S36&lt;CE36,AND(S36=CE36,1&lt;9))),1,0)+IF(AND(AA36&gt;0,OR(AA36&lt;CE36,AND(AA36=CE36,2&lt;9))),1,0)+IF(AND(AI36&gt;0,OR(AI36&lt;CE36,AND(AI36=CE36,3&lt;9))),1,0)+IF(AND(AQ36&gt;0,OR(AQ36&lt;CE36,AND(AQ36=CE36,4&lt;9))),1,0)+IF(AND(AY36&gt;0,OR(AY36&lt;CE36,AND(AY36=CE36,5&lt;9))),1,0)+IF(AND(BG36&gt;0,OR(BG36&lt;CE36,AND(BG36=CE36,6&lt;9))),1,0)+IF(AND(BO36&gt;0,OR(BO36&lt;CE36,AND(BO36=CE36,7&lt;9))),1,0)+IF(AND(BW36&gt;0,OR(BW36&lt;CE36,AND(BW36=CE36,8&lt;9))),1,0)))</f>
        <v>99</v>
      </c>
      <c r="CJ36" s="3">
        <f>IF(Inputs!$B$27&lt;&gt;"Ready","PENDING INPUTS",IF(A36&gt;Inputs!$B$6,0,MIN(MAX(0,(CE36+CF36+CG36)-CH36),MAX(0,C36-D36-(IF(O36&lt;CI36,K36+L36+M36-N36,0)+IF(W36&lt;CI36,S36+T36+U36-V36,0)+IF(AE36&lt;CI36,AA36+AB36+AC36-AD36,0)+IF(AM36&lt;CI36,AI36+AJ36+AK36-AL36,0)+IF(AU36&lt;CI36,AQ36+AR36+AS36-AT36,0)+IF(BC36&lt;CI36,AY36+AZ36+BA36-BB36,0)+IF(BK36&lt;CI36,BG36+BH36+BI36-BJ36,0)+IF(BS36&lt;CI36,BO36+BP36+BQ36-BR36,0)+IF(CA36&lt;CI36,BW36+BX36+BY36-BZ36,0)+IF(CI36&lt;CI36,CE36+CF36+CG36-CH36,0))))))</f>
        <v>0</v>
      </c>
      <c r="CK36" s="3">
        <f>IF(Inputs!$B$27&lt;&gt;"Ready","PENDING INPUTS",MIN((CE36+CF36+CG36),IF(D36&gt;C36,IF(D36=0,0,CH36*C36/D36),CH36+CJ36)))</f>
        <v>0</v>
      </c>
      <c r="CL36" s="3">
        <f>IF(Inputs!$B$27&lt;&gt;"Ready","PENDING INPUTS",MAX(0,(CE36+CF36+CG36)-CK36))</f>
        <v>0</v>
      </c>
    </row>
    <row r="37" spans="1:90" ht="27.95" customHeight="1" x14ac:dyDescent="0.25">
      <c r="A37">
        <v>33</v>
      </c>
      <c r="B37" s="13">
        <f>IF(Inputs!$B$27&lt;&gt;"Ready","PENDING INPUTS",EDATE(Inputs!$B$5,A37-1))</f>
        <v>47270</v>
      </c>
      <c r="C37" s="3">
        <f>IF(Inputs!$B$27&lt;&gt;"Ready","PENDING INPUTS",IF(A37&lt;=Inputs!$B$6,MAX(0,Inputs!$B$4+IF(A37=Inputs!$B$7,Inputs!$B$8,0)+IF(A37=Inputs!$B$9,Inputs!$B$10,0)),0))</f>
        <v>0</v>
      </c>
      <c r="D37" s="3">
        <f>IF(Inputs!$B$27&lt;&gt;"Ready","PENDING INPUTS",SUM(N37,V37,AD37,AL37,AT37,BB37,BJ37,BR37,BZ37,CH37))</f>
        <v>0</v>
      </c>
      <c r="E37" s="3">
        <f>IF(Inputs!$B$27&lt;&gt;"Ready","PENDING INPUTS",MAX(0,D37-C37))</f>
        <v>0</v>
      </c>
      <c r="F37" s="3">
        <f>IF(Inputs!$B$27&lt;&gt;"Ready","PENDING INPUTS",SUM(Q37,Y37,AG37,AO37,AW37,BE37,BM37,BU37,CC37,CK37))</f>
        <v>0</v>
      </c>
      <c r="G37" s="3">
        <f>IF(Inputs!$B$27&lt;&gt;"Ready","PENDING INPUTS",SUM(L37,T37,AB37,AJ37,AR37,AZ37,BH37,BP37,BX37,CF37))</f>
        <v>0</v>
      </c>
      <c r="H37" s="3">
        <f>IF(Inputs!$B$27&lt;&gt;"Ready","PENDING INPUTS",SUM(M37,U37,AC37,AK37,AS37,BA37,BI37,BQ37,BY37,CG37))</f>
        <v>0</v>
      </c>
      <c r="I37" s="3">
        <f>IF(Inputs!$B$27&lt;&gt;"Ready","PENDING INPUTS",SUM(R37,Z37,AH37,AP37,AX37,BF37,BN37,BV37,CD37,CL37))</f>
        <v>0</v>
      </c>
      <c r="J37" t="str">
        <f>IF(Inputs!$B$27&lt;&gt;"Ready","PENDING INPUTS",IF(A37&gt;Inputs!$B$6,"Beyond horizon",IF(E37&gt;0.005,"MINIMUM SHORTFALL",IF(I37&lt;0.005,"Paid off","In progress"))))</f>
        <v>Paid off</v>
      </c>
      <c r="K37" s="3">
        <f>IF(Inputs!$B$27&lt;&gt;"Ready","PENDING INPUTS",R36)</f>
        <v>0</v>
      </c>
      <c r="L37" s="3">
        <f>IF(Inputs!$B$27&lt;&gt;"Ready","PENDING INPUTS",IF(A37&lt;=Inputs!$B$6,ROUND(K37*Inputs!C14/12,2),0))</f>
        <v>0</v>
      </c>
      <c r="M37" s="3">
        <f>IF(Inputs!$B$27&lt;&gt;"Ready","PENDING INPUTS",IF(AND(A37&lt;=Inputs!$B$6,K37&gt;0),Inputs!G14,0))</f>
        <v>0</v>
      </c>
      <c r="N37" s="3">
        <f>IF(Inputs!$B$27&lt;&gt;"Ready","PENDING INPUTS",IF(A37&gt;Inputs!$B$6,0,MIN((K37+L37+M37),IF(Inputs!H14=1,Inputs!D14,MAX(Inputs!F14,ROUND(K37*Inputs!E14+L37+M37,2))))))</f>
        <v>0</v>
      </c>
      <c r="O37">
        <f>IF(Inputs!$B$27&lt;&gt;"Ready","PENDING INPUTS",IF(K37&lt;=0,99,1+IF(AND(S37&gt;0,OR(S37&lt;K37,AND(S37=K37,1&lt;0))),1,0)+IF(AND(AA37&gt;0,OR(AA37&lt;K37,AND(AA37=K37,2&lt;0))),1,0)+IF(AND(AI37&gt;0,OR(AI37&lt;K37,AND(AI37=K37,3&lt;0))),1,0)+IF(AND(AQ37&gt;0,OR(AQ37&lt;K37,AND(AQ37=K37,4&lt;0))),1,0)+IF(AND(AY37&gt;0,OR(AY37&lt;K37,AND(AY37=K37,5&lt;0))),1,0)+IF(AND(BG37&gt;0,OR(BG37&lt;K37,AND(BG37=K37,6&lt;0))),1,0)+IF(AND(BO37&gt;0,OR(BO37&lt;K37,AND(BO37=K37,7&lt;0))),1,0)+IF(AND(BW37&gt;0,OR(BW37&lt;K37,AND(BW37=K37,8&lt;0))),1,0)+IF(AND(CE37&gt;0,OR(CE37&lt;K37,AND(CE37=K37,9&lt;0))),1,0)))</f>
        <v>99</v>
      </c>
      <c r="P37" s="3">
        <f>IF(Inputs!$B$27&lt;&gt;"Ready","PENDING INPUTS",IF(A37&gt;Inputs!$B$6,0,MIN(MAX(0,(K37+L37+M37)-N37),MAX(0,C37-D37-(IF(O37&lt;O37,K37+L37+M37-N37,0)+IF(W37&lt;O37,S37+T37+U37-V37,0)+IF(AE37&lt;O37,AA37+AB37+AC37-AD37,0)+IF(AM37&lt;O37,AI37+AJ37+AK37-AL37,0)+IF(AU37&lt;O37,AQ37+AR37+AS37-AT37,0)+IF(BC37&lt;O37,AY37+AZ37+BA37-BB37,0)+IF(BK37&lt;O37,BG37+BH37+BI37-BJ37,0)+IF(BS37&lt;O37,BO37+BP37+BQ37-BR37,0)+IF(CA37&lt;O37,BW37+BX37+BY37-BZ37,0)+IF(CI37&lt;O37,CE37+CF37+CG37-CH37,0))))))</f>
        <v>0</v>
      </c>
      <c r="Q37" s="3">
        <f>IF(Inputs!$B$27&lt;&gt;"Ready","PENDING INPUTS",MIN((K37+L37+M37),IF(D37&gt;C37,IF(D37=0,0,N37*C37/D37),N37+P37)))</f>
        <v>0</v>
      </c>
      <c r="R37" s="3">
        <f>IF(Inputs!$B$27&lt;&gt;"Ready","PENDING INPUTS",MAX(0,(K37+L37+M37)-Q37))</f>
        <v>0</v>
      </c>
      <c r="S37" s="3">
        <f>IF(Inputs!$B$27&lt;&gt;"Ready","PENDING INPUTS",Z36)</f>
        <v>0</v>
      </c>
      <c r="T37" s="3">
        <f>IF(Inputs!$B$27&lt;&gt;"Ready","PENDING INPUTS",IF(A37&lt;=Inputs!$B$6,ROUND(S37*Inputs!C15/12,2),0))</f>
        <v>0</v>
      </c>
      <c r="U37" s="3">
        <f>IF(Inputs!$B$27&lt;&gt;"Ready","PENDING INPUTS",IF(AND(A37&lt;=Inputs!$B$6,S37&gt;0),Inputs!G15,0))</f>
        <v>0</v>
      </c>
      <c r="V37" s="3">
        <f>IF(Inputs!$B$27&lt;&gt;"Ready","PENDING INPUTS",IF(A37&gt;Inputs!$B$6,0,MIN((S37+T37+U37),IF(Inputs!H15=1,Inputs!D15,MAX(Inputs!F15,ROUND(S37*Inputs!E15+T37+U37,2))))))</f>
        <v>0</v>
      </c>
      <c r="W37">
        <f>IF(Inputs!$B$27&lt;&gt;"Ready","PENDING INPUTS",IF(S37&lt;=0,99,1+IF(AND(K37&gt;0,OR(K37&lt;S37,AND(K37=S37,0&lt;1))),1,0)+IF(AND(AA37&gt;0,OR(AA37&lt;S37,AND(AA37=S37,2&lt;1))),1,0)+IF(AND(AI37&gt;0,OR(AI37&lt;S37,AND(AI37=S37,3&lt;1))),1,0)+IF(AND(AQ37&gt;0,OR(AQ37&lt;S37,AND(AQ37=S37,4&lt;1))),1,0)+IF(AND(AY37&gt;0,OR(AY37&lt;S37,AND(AY37=S37,5&lt;1))),1,0)+IF(AND(BG37&gt;0,OR(BG37&lt;S37,AND(BG37=S37,6&lt;1))),1,0)+IF(AND(BO37&gt;0,OR(BO37&lt;S37,AND(BO37=S37,7&lt;1))),1,0)+IF(AND(BW37&gt;0,OR(BW37&lt;S37,AND(BW37=S37,8&lt;1))),1,0)+IF(AND(CE37&gt;0,OR(CE37&lt;S37,AND(CE37=S37,9&lt;1))),1,0)))</f>
        <v>99</v>
      </c>
      <c r="X37" s="3">
        <f>IF(Inputs!$B$27&lt;&gt;"Ready","PENDING INPUTS",IF(A37&gt;Inputs!$B$6,0,MIN(MAX(0,(S37+T37+U37)-V37),MAX(0,C37-D37-(IF(O37&lt;W37,K37+L37+M37-N37,0)+IF(W37&lt;W37,S37+T37+U37-V37,0)+IF(AE37&lt;W37,AA37+AB37+AC37-AD37,0)+IF(AM37&lt;W37,AI37+AJ37+AK37-AL37,0)+IF(AU37&lt;W37,AQ37+AR37+AS37-AT37,0)+IF(BC37&lt;W37,AY37+AZ37+BA37-BB37,0)+IF(BK37&lt;W37,BG37+BH37+BI37-BJ37,0)+IF(BS37&lt;W37,BO37+BP37+BQ37-BR37,0)+IF(CA37&lt;W37,BW37+BX37+BY37-BZ37,0)+IF(CI37&lt;W37,CE37+CF37+CG37-CH37,0))))))</f>
        <v>0</v>
      </c>
      <c r="Y37" s="3">
        <f>IF(Inputs!$B$27&lt;&gt;"Ready","PENDING INPUTS",MIN((S37+T37+U37),IF(D37&gt;C37,IF(D37=0,0,V37*C37/D37),V37+X37)))</f>
        <v>0</v>
      </c>
      <c r="Z37" s="3">
        <f>IF(Inputs!$B$27&lt;&gt;"Ready","PENDING INPUTS",MAX(0,(S37+T37+U37)-Y37))</f>
        <v>0</v>
      </c>
      <c r="AA37" s="3">
        <f>IF(Inputs!$B$27&lt;&gt;"Ready","PENDING INPUTS",AH36)</f>
        <v>0</v>
      </c>
      <c r="AB37" s="3">
        <f>IF(Inputs!$B$27&lt;&gt;"Ready","PENDING INPUTS",IF(A37&lt;=Inputs!$B$6,ROUND(AA37*Inputs!C16/12,2),0))</f>
        <v>0</v>
      </c>
      <c r="AC37" s="3">
        <f>IF(Inputs!$B$27&lt;&gt;"Ready","PENDING INPUTS",IF(AND(A37&lt;=Inputs!$B$6,AA37&gt;0),Inputs!G16,0))</f>
        <v>0</v>
      </c>
      <c r="AD37" s="3">
        <f>IF(Inputs!$B$27&lt;&gt;"Ready","PENDING INPUTS",IF(A37&gt;Inputs!$B$6,0,MIN((AA37+AB37+AC37),IF(Inputs!H16=1,Inputs!D16,MAX(Inputs!F16,ROUND(AA37*Inputs!E16+AB37+AC37,2))))))</f>
        <v>0</v>
      </c>
      <c r="AE37">
        <f>IF(Inputs!$B$27&lt;&gt;"Ready","PENDING INPUTS",IF(AA37&lt;=0,99,1+IF(AND(K37&gt;0,OR(K37&lt;AA37,AND(K37=AA37,0&lt;2))),1,0)+IF(AND(S37&gt;0,OR(S37&lt;AA37,AND(S37=AA37,1&lt;2))),1,0)+IF(AND(AI37&gt;0,OR(AI37&lt;AA37,AND(AI37=AA37,3&lt;2))),1,0)+IF(AND(AQ37&gt;0,OR(AQ37&lt;AA37,AND(AQ37=AA37,4&lt;2))),1,0)+IF(AND(AY37&gt;0,OR(AY37&lt;AA37,AND(AY37=AA37,5&lt;2))),1,0)+IF(AND(BG37&gt;0,OR(BG37&lt;AA37,AND(BG37=AA37,6&lt;2))),1,0)+IF(AND(BO37&gt;0,OR(BO37&lt;AA37,AND(BO37=AA37,7&lt;2))),1,0)+IF(AND(BW37&gt;0,OR(BW37&lt;AA37,AND(BW37=AA37,8&lt;2))),1,0)+IF(AND(CE37&gt;0,OR(CE37&lt;AA37,AND(CE37=AA37,9&lt;2))),1,0)))</f>
        <v>99</v>
      </c>
      <c r="AF37" s="3">
        <f>IF(Inputs!$B$27&lt;&gt;"Ready","PENDING INPUTS",IF(A37&gt;Inputs!$B$6,0,MIN(MAX(0,(AA37+AB37+AC37)-AD37),MAX(0,C37-D37-(IF(O37&lt;AE37,K37+L37+M37-N37,0)+IF(W37&lt;AE37,S37+T37+U37-V37,0)+IF(AE37&lt;AE37,AA37+AB37+AC37-AD37,0)+IF(AM37&lt;AE37,AI37+AJ37+AK37-AL37,0)+IF(AU37&lt;AE37,AQ37+AR37+AS37-AT37,0)+IF(BC37&lt;AE37,AY37+AZ37+BA37-BB37,0)+IF(BK37&lt;AE37,BG37+BH37+BI37-BJ37,0)+IF(BS37&lt;AE37,BO37+BP37+BQ37-BR37,0)+IF(CA37&lt;AE37,BW37+BX37+BY37-BZ37,0)+IF(CI37&lt;AE37,CE37+CF37+CG37-CH37,0))))))</f>
        <v>0</v>
      </c>
      <c r="AG37" s="3">
        <f>IF(Inputs!$B$27&lt;&gt;"Ready","PENDING INPUTS",MIN((AA37+AB37+AC37),IF(D37&gt;C37,IF(D37=0,0,AD37*C37/D37),AD37+AF37)))</f>
        <v>0</v>
      </c>
      <c r="AH37" s="3">
        <f>IF(Inputs!$B$27&lt;&gt;"Ready","PENDING INPUTS",MAX(0,(AA37+AB37+AC37)-AG37))</f>
        <v>0</v>
      </c>
      <c r="AI37" s="3">
        <f>IF(Inputs!$B$27&lt;&gt;"Ready","PENDING INPUTS",AP36)</f>
        <v>0</v>
      </c>
      <c r="AJ37" s="3">
        <f>IF(Inputs!$B$27&lt;&gt;"Ready","PENDING INPUTS",IF(A37&lt;=Inputs!$B$6,ROUND(AI37*Inputs!C17/12,2),0))</f>
        <v>0</v>
      </c>
      <c r="AK37" s="3">
        <f>IF(Inputs!$B$27&lt;&gt;"Ready","PENDING INPUTS",IF(AND(A37&lt;=Inputs!$B$6,AI37&gt;0),Inputs!G17,0))</f>
        <v>0</v>
      </c>
      <c r="AL37" s="3">
        <f>IF(Inputs!$B$27&lt;&gt;"Ready","PENDING INPUTS",IF(A37&gt;Inputs!$B$6,0,MIN((AI37+AJ37+AK37),IF(Inputs!H17=1,Inputs!D17,MAX(Inputs!F17,ROUND(AI37*Inputs!E17+AJ37+AK37,2))))))</f>
        <v>0</v>
      </c>
      <c r="AM37">
        <f>IF(Inputs!$B$27&lt;&gt;"Ready","PENDING INPUTS",IF(AI37&lt;=0,99,1+IF(AND(K37&gt;0,OR(K37&lt;AI37,AND(K37=AI37,0&lt;3))),1,0)+IF(AND(S37&gt;0,OR(S37&lt;AI37,AND(S37=AI37,1&lt;3))),1,0)+IF(AND(AA37&gt;0,OR(AA37&lt;AI37,AND(AA37=AI37,2&lt;3))),1,0)+IF(AND(AQ37&gt;0,OR(AQ37&lt;AI37,AND(AQ37=AI37,4&lt;3))),1,0)+IF(AND(AY37&gt;0,OR(AY37&lt;AI37,AND(AY37=AI37,5&lt;3))),1,0)+IF(AND(BG37&gt;0,OR(BG37&lt;AI37,AND(BG37=AI37,6&lt;3))),1,0)+IF(AND(BO37&gt;0,OR(BO37&lt;AI37,AND(BO37=AI37,7&lt;3))),1,0)+IF(AND(BW37&gt;0,OR(BW37&lt;AI37,AND(BW37=AI37,8&lt;3))),1,0)+IF(AND(CE37&gt;0,OR(CE37&lt;AI37,AND(CE37=AI37,9&lt;3))),1,0)))</f>
        <v>99</v>
      </c>
      <c r="AN37" s="3">
        <f>IF(Inputs!$B$27&lt;&gt;"Ready","PENDING INPUTS",IF(A37&gt;Inputs!$B$6,0,MIN(MAX(0,(AI37+AJ37+AK37)-AL37),MAX(0,C37-D37-(IF(O37&lt;AM37,K37+L37+M37-N37,0)+IF(W37&lt;AM37,S37+T37+U37-V37,0)+IF(AE37&lt;AM37,AA37+AB37+AC37-AD37,0)+IF(AM37&lt;AM37,AI37+AJ37+AK37-AL37,0)+IF(AU37&lt;AM37,AQ37+AR37+AS37-AT37,0)+IF(BC37&lt;AM37,AY37+AZ37+BA37-BB37,0)+IF(BK37&lt;AM37,BG37+BH37+BI37-BJ37,0)+IF(BS37&lt;AM37,BO37+BP37+BQ37-BR37,0)+IF(CA37&lt;AM37,BW37+BX37+BY37-BZ37,0)+IF(CI37&lt;AM37,CE37+CF37+CG37-CH37,0))))))</f>
        <v>0</v>
      </c>
      <c r="AO37" s="3">
        <f>IF(Inputs!$B$27&lt;&gt;"Ready","PENDING INPUTS",MIN((AI37+AJ37+AK37),IF(D37&gt;C37,IF(D37=0,0,AL37*C37/D37),AL37+AN37)))</f>
        <v>0</v>
      </c>
      <c r="AP37" s="3">
        <f>IF(Inputs!$B$27&lt;&gt;"Ready","PENDING INPUTS",MAX(0,(AI37+AJ37+AK37)-AO37))</f>
        <v>0</v>
      </c>
      <c r="AQ37" s="3">
        <f>IF(Inputs!$B$27&lt;&gt;"Ready","PENDING INPUTS",AX36)</f>
        <v>0</v>
      </c>
      <c r="AR37" s="3">
        <f>IF(Inputs!$B$27&lt;&gt;"Ready","PENDING INPUTS",IF(A37&lt;=Inputs!$B$6,ROUND(AQ37*Inputs!C18/12,2),0))</f>
        <v>0</v>
      </c>
      <c r="AS37" s="3">
        <f>IF(Inputs!$B$27&lt;&gt;"Ready","PENDING INPUTS",IF(AND(A37&lt;=Inputs!$B$6,AQ37&gt;0),Inputs!G18,0))</f>
        <v>0</v>
      </c>
      <c r="AT37" s="3">
        <f>IF(Inputs!$B$27&lt;&gt;"Ready","PENDING INPUTS",IF(A37&gt;Inputs!$B$6,0,MIN((AQ37+AR37+AS37),IF(Inputs!H18=1,Inputs!D18,MAX(Inputs!F18,ROUND(AQ37*Inputs!E18+AR37+AS37,2))))))</f>
        <v>0</v>
      </c>
      <c r="AU37">
        <f>IF(Inputs!$B$27&lt;&gt;"Ready","PENDING INPUTS",IF(AQ37&lt;=0,99,1+IF(AND(K37&gt;0,OR(K37&lt;AQ37,AND(K37=AQ37,0&lt;4))),1,0)+IF(AND(S37&gt;0,OR(S37&lt;AQ37,AND(S37=AQ37,1&lt;4))),1,0)+IF(AND(AA37&gt;0,OR(AA37&lt;AQ37,AND(AA37=AQ37,2&lt;4))),1,0)+IF(AND(AI37&gt;0,OR(AI37&lt;AQ37,AND(AI37=AQ37,3&lt;4))),1,0)+IF(AND(AY37&gt;0,OR(AY37&lt;AQ37,AND(AY37=AQ37,5&lt;4))),1,0)+IF(AND(BG37&gt;0,OR(BG37&lt;AQ37,AND(BG37=AQ37,6&lt;4))),1,0)+IF(AND(BO37&gt;0,OR(BO37&lt;AQ37,AND(BO37=AQ37,7&lt;4))),1,0)+IF(AND(BW37&gt;0,OR(BW37&lt;AQ37,AND(BW37=AQ37,8&lt;4))),1,0)+IF(AND(CE37&gt;0,OR(CE37&lt;AQ37,AND(CE37=AQ37,9&lt;4))),1,0)))</f>
        <v>99</v>
      </c>
      <c r="AV37" s="3">
        <f>IF(Inputs!$B$27&lt;&gt;"Ready","PENDING INPUTS",IF(A37&gt;Inputs!$B$6,0,MIN(MAX(0,(AQ37+AR37+AS37)-AT37),MAX(0,C37-D37-(IF(O37&lt;AU37,K37+L37+M37-N37,0)+IF(W37&lt;AU37,S37+T37+U37-V37,0)+IF(AE37&lt;AU37,AA37+AB37+AC37-AD37,0)+IF(AM37&lt;AU37,AI37+AJ37+AK37-AL37,0)+IF(AU37&lt;AU37,AQ37+AR37+AS37-AT37,0)+IF(BC37&lt;AU37,AY37+AZ37+BA37-BB37,0)+IF(BK37&lt;AU37,BG37+BH37+BI37-BJ37,0)+IF(BS37&lt;AU37,BO37+BP37+BQ37-BR37,0)+IF(CA37&lt;AU37,BW37+BX37+BY37-BZ37,0)+IF(CI37&lt;AU37,CE37+CF37+CG37-CH37,0))))))</f>
        <v>0</v>
      </c>
      <c r="AW37" s="3">
        <f>IF(Inputs!$B$27&lt;&gt;"Ready","PENDING INPUTS",MIN((AQ37+AR37+AS37),IF(D37&gt;C37,IF(D37=0,0,AT37*C37/D37),AT37+AV37)))</f>
        <v>0</v>
      </c>
      <c r="AX37" s="3">
        <f>IF(Inputs!$B$27&lt;&gt;"Ready","PENDING INPUTS",MAX(0,(AQ37+AR37+AS37)-AW37))</f>
        <v>0</v>
      </c>
      <c r="AY37" s="3">
        <f>IF(Inputs!$B$27&lt;&gt;"Ready","PENDING INPUTS",BF36)</f>
        <v>0</v>
      </c>
      <c r="AZ37" s="3">
        <f>IF(Inputs!$B$27&lt;&gt;"Ready","PENDING INPUTS",IF(A37&lt;=Inputs!$B$6,ROUND(AY37*Inputs!C19/12,2),0))</f>
        <v>0</v>
      </c>
      <c r="BA37" s="3">
        <f>IF(Inputs!$B$27&lt;&gt;"Ready","PENDING INPUTS",IF(AND(A37&lt;=Inputs!$B$6,AY37&gt;0),Inputs!G19,0))</f>
        <v>0</v>
      </c>
      <c r="BB37" s="3">
        <f>IF(Inputs!$B$27&lt;&gt;"Ready","PENDING INPUTS",IF(A37&gt;Inputs!$B$6,0,MIN((AY37+AZ37+BA37),IF(Inputs!H19=1,Inputs!D19,MAX(Inputs!F19,ROUND(AY37*Inputs!E19+AZ37+BA37,2))))))</f>
        <v>0</v>
      </c>
      <c r="BC37">
        <f>IF(Inputs!$B$27&lt;&gt;"Ready","PENDING INPUTS",IF(AY37&lt;=0,99,1+IF(AND(K37&gt;0,OR(K37&lt;AY37,AND(K37=AY37,0&lt;5))),1,0)+IF(AND(S37&gt;0,OR(S37&lt;AY37,AND(S37=AY37,1&lt;5))),1,0)+IF(AND(AA37&gt;0,OR(AA37&lt;AY37,AND(AA37=AY37,2&lt;5))),1,0)+IF(AND(AI37&gt;0,OR(AI37&lt;AY37,AND(AI37=AY37,3&lt;5))),1,0)+IF(AND(AQ37&gt;0,OR(AQ37&lt;AY37,AND(AQ37=AY37,4&lt;5))),1,0)+IF(AND(BG37&gt;0,OR(BG37&lt;AY37,AND(BG37=AY37,6&lt;5))),1,0)+IF(AND(BO37&gt;0,OR(BO37&lt;AY37,AND(BO37=AY37,7&lt;5))),1,0)+IF(AND(BW37&gt;0,OR(BW37&lt;AY37,AND(BW37=AY37,8&lt;5))),1,0)+IF(AND(CE37&gt;0,OR(CE37&lt;AY37,AND(CE37=AY37,9&lt;5))),1,0)))</f>
        <v>99</v>
      </c>
      <c r="BD37" s="3">
        <f>IF(Inputs!$B$27&lt;&gt;"Ready","PENDING INPUTS",IF(A37&gt;Inputs!$B$6,0,MIN(MAX(0,(AY37+AZ37+BA37)-BB37),MAX(0,C37-D37-(IF(O37&lt;BC37,K37+L37+M37-N37,0)+IF(W37&lt;BC37,S37+T37+U37-V37,0)+IF(AE37&lt;BC37,AA37+AB37+AC37-AD37,0)+IF(AM37&lt;BC37,AI37+AJ37+AK37-AL37,0)+IF(AU37&lt;BC37,AQ37+AR37+AS37-AT37,0)+IF(BC37&lt;BC37,AY37+AZ37+BA37-BB37,0)+IF(BK37&lt;BC37,BG37+BH37+BI37-BJ37,0)+IF(BS37&lt;BC37,BO37+BP37+BQ37-BR37,0)+IF(CA37&lt;BC37,BW37+BX37+BY37-BZ37,0)+IF(CI37&lt;BC37,CE37+CF37+CG37-CH37,0))))))</f>
        <v>0</v>
      </c>
      <c r="BE37" s="3">
        <f>IF(Inputs!$B$27&lt;&gt;"Ready","PENDING INPUTS",MIN((AY37+AZ37+BA37),IF(D37&gt;C37,IF(D37=0,0,BB37*C37/D37),BB37+BD37)))</f>
        <v>0</v>
      </c>
      <c r="BF37" s="3">
        <f>IF(Inputs!$B$27&lt;&gt;"Ready","PENDING INPUTS",MAX(0,(AY37+AZ37+BA37)-BE37))</f>
        <v>0</v>
      </c>
      <c r="BG37" s="3">
        <f>IF(Inputs!$B$27&lt;&gt;"Ready","PENDING INPUTS",BN36)</f>
        <v>0</v>
      </c>
      <c r="BH37" s="3">
        <f>IF(Inputs!$B$27&lt;&gt;"Ready","PENDING INPUTS",IF(A37&lt;=Inputs!$B$6,ROUND(BG37*Inputs!C20/12,2),0))</f>
        <v>0</v>
      </c>
      <c r="BI37" s="3">
        <f>IF(Inputs!$B$27&lt;&gt;"Ready","PENDING INPUTS",IF(AND(A37&lt;=Inputs!$B$6,BG37&gt;0),Inputs!G20,0))</f>
        <v>0</v>
      </c>
      <c r="BJ37" s="3">
        <f>IF(Inputs!$B$27&lt;&gt;"Ready","PENDING INPUTS",IF(A37&gt;Inputs!$B$6,0,MIN((BG37+BH37+BI37),IF(Inputs!H20=1,Inputs!D20,MAX(Inputs!F20,ROUND(BG37*Inputs!E20+BH37+BI37,2))))))</f>
        <v>0</v>
      </c>
      <c r="BK37">
        <f>IF(Inputs!$B$27&lt;&gt;"Ready","PENDING INPUTS",IF(BG37&lt;=0,99,1+IF(AND(K37&gt;0,OR(K37&lt;BG37,AND(K37=BG37,0&lt;6))),1,0)+IF(AND(S37&gt;0,OR(S37&lt;BG37,AND(S37=BG37,1&lt;6))),1,0)+IF(AND(AA37&gt;0,OR(AA37&lt;BG37,AND(AA37=BG37,2&lt;6))),1,0)+IF(AND(AI37&gt;0,OR(AI37&lt;BG37,AND(AI37=BG37,3&lt;6))),1,0)+IF(AND(AQ37&gt;0,OR(AQ37&lt;BG37,AND(AQ37=BG37,4&lt;6))),1,0)+IF(AND(AY37&gt;0,OR(AY37&lt;BG37,AND(AY37=BG37,5&lt;6))),1,0)+IF(AND(BO37&gt;0,OR(BO37&lt;BG37,AND(BO37=BG37,7&lt;6))),1,0)+IF(AND(BW37&gt;0,OR(BW37&lt;BG37,AND(BW37=BG37,8&lt;6))),1,0)+IF(AND(CE37&gt;0,OR(CE37&lt;BG37,AND(CE37=BG37,9&lt;6))),1,0)))</f>
        <v>99</v>
      </c>
      <c r="BL37" s="3">
        <f>IF(Inputs!$B$27&lt;&gt;"Ready","PENDING INPUTS",IF(A37&gt;Inputs!$B$6,0,MIN(MAX(0,(BG37+BH37+BI37)-BJ37),MAX(0,C37-D37-(IF(O37&lt;BK37,K37+L37+M37-N37,0)+IF(W37&lt;BK37,S37+T37+U37-V37,0)+IF(AE37&lt;BK37,AA37+AB37+AC37-AD37,0)+IF(AM37&lt;BK37,AI37+AJ37+AK37-AL37,0)+IF(AU37&lt;BK37,AQ37+AR37+AS37-AT37,0)+IF(BC37&lt;BK37,AY37+AZ37+BA37-BB37,0)+IF(BK37&lt;BK37,BG37+BH37+BI37-BJ37,0)+IF(BS37&lt;BK37,BO37+BP37+BQ37-BR37,0)+IF(CA37&lt;BK37,BW37+BX37+BY37-BZ37,0)+IF(CI37&lt;BK37,CE37+CF37+CG37-CH37,0))))))</f>
        <v>0</v>
      </c>
      <c r="BM37" s="3">
        <f>IF(Inputs!$B$27&lt;&gt;"Ready","PENDING INPUTS",MIN((BG37+BH37+BI37),IF(D37&gt;C37,IF(D37=0,0,BJ37*C37/D37),BJ37+BL37)))</f>
        <v>0</v>
      </c>
      <c r="BN37" s="3">
        <f>IF(Inputs!$B$27&lt;&gt;"Ready","PENDING INPUTS",MAX(0,(BG37+BH37+BI37)-BM37))</f>
        <v>0</v>
      </c>
      <c r="BO37" s="3">
        <f>IF(Inputs!$B$27&lt;&gt;"Ready","PENDING INPUTS",BV36)</f>
        <v>0</v>
      </c>
      <c r="BP37" s="3">
        <f>IF(Inputs!$B$27&lt;&gt;"Ready","PENDING INPUTS",IF(A37&lt;=Inputs!$B$6,ROUND(BO37*Inputs!C21/12,2),0))</f>
        <v>0</v>
      </c>
      <c r="BQ37" s="3">
        <f>IF(Inputs!$B$27&lt;&gt;"Ready","PENDING INPUTS",IF(AND(A37&lt;=Inputs!$B$6,BO37&gt;0),Inputs!G21,0))</f>
        <v>0</v>
      </c>
      <c r="BR37" s="3">
        <f>IF(Inputs!$B$27&lt;&gt;"Ready","PENDING INPUTS",IF(A37&gt;Inputs!$B$6,0,MIN((BO37+BP37+BQ37),IF(Inputs!H21=1,Inputs!D21,MAX(Inputs!F21,ROUND(BO37*Inputs!E21+BP37+BQ37,2))))))</f>
        <v>0</v>
      </c>
      <c r="BS37">
        <f>IF(Inputs!$B$27&lt;&gt;"Ready","PENDING INPUTS",IF(BO37&lt;=0,99,1+IF(AND(K37&gt;0,OR(K37&lt;BO37,AND(K37=BO37,0&lt;7))),1,0)+IF(AND(S37&gt;0,OR(S37&lt;BO37,AND(S37=BO37,1&lt;7))),1,0)+IF(AND(AA37&gt;0,OR(AA37&lt;BO37,AND(AA37=BO37,2&lt;7))),1,0)+IF(AND(AI37&gt;0,OR(AI37&lt;BO37,AND(AI37=BO37,3&lt;7))),1,0)+IF(AND(AQ37&gt;0,OR(AQ37&lt;BO37,AND(AQ37=BO37,4&lt;7))),1,0)+IF(AND(AY37&gt;0,OR(AY37&lt;BO37,AND(AY37=BO37,5&lt;7))),1,0)+IF(AND(BG37&gt;0,OR(BG37&lt;BO37,AND(BG37=BO37,6&lt;7))),1,0)+IF(AND(BW37&gt;0,OR(BW37&lt;BO37,AND(BW37=BO37,8&lt;7))),1,0)+IF(AND(CE37&gt;0,OR(CE37&lt;BO37,AND(CE37=BO37,9&lt;7))),1,0)))</f>
        <v>99</v>
      </c>
      <c r="BT37" s="3">
        <f>IF(Inputs!$B$27&lt;&gt;"Ready","PENDING INPUTS",IF(A37&gt;Inputs!$B$6,0,MIN(MAX(0,(BO37+BP37+BQ37)-BR37),MAX(0,C37-D37-(IF(O37&lt;BS37,K37+L37+M37-N37,0)+IF(W37&lt;BS37,S37+T37+U37-V37,0)+IF(AE37&lt;BS37,AA37+AB37+AC37-AD37,0)+IF(AM37&lt;BS37,AI37+AJ37+AK37-AL37,0)+IF(AU37&lt;BS37,AQ37+AR37+AS37-AT37,0)+IF(BC37&lt;BS37,AY37+AZ37+BA37-BB37,0)+IF(BK37&lt;BS37,BG37+BH37+BI37-BJ37,0)+IF(BS37&lt;BS37,BO37+BP37+BQ37-BR37,0)+IF(CA37&lt;BS37,BW37+BX37+BY37-BZ37,0)+IF(CI37&lt;BS37,CE37+CF37+CG37-CH37,0))))))</f>
        <v>0</v>
      </c>
      <c r="BU37" s="3">
        <f>IF(Inputs!$B$27&lt;&gt;"Ready","PENDING INPUTS",MIN((BO37+BP37+BQ37),IF(D37&gt;C37,IF(D37=0,0,BR37*C37/D37),BR37+BT37)))</f>
        <v>0</v>
      </c>
      <c r="BV37" s="3">
        <f>IF(Inputs!$B$27&lt;&gt;"Ready","PENDING INPUTS",MAX(0,(BO37+BP37+BQ37)-BU37))</f>
        <v>0</v>
      </c>
      <c r="BW37" s="3">
        <f>IF(Inputs!$B$27&lt;&gt;"Ready","PENDING INPUTS",CD36)</f>
        <v>0</v>
      </c>
      <c r="BX37" s="3">
        <f>IF(Inputs!$B$27&lt;&gt;"Ready","PENDING INPUTS",IF(A37&lt;=Inputs!$B$6,ROUND(BW37*Inputs!C22/12,2),0))</f>
        <v>0</v>
      </c>
      <c r="BY37" s="3">
        <f>IF(Inputs!$B$27&lt;&gt;"Ready","PENDING INPUTS",IF(AND(A37&lt;=Inputs!$B$6,BW37&gt;0),Inputs!G22,0))</f>
        <v>0</v>
      </c>
      <c r="BZ37" s="3">
        <f>IF(Inputs!$B$27&lt;&gt;"Ready","PENDING INPUTS",IF(A37&gt;Inputs!$B$6,0,MIN((BW37+BX37+BY37),IF(Inputs!H22=1,Inputs!D22,MAX(Inputs!F22,ROUND(BW37*Inputs!E22+BX37+BY37,2))))))</f>
        <v>0</v>
      </c>
      <c r="CA37">
        <f>IF(Inputs!$B$27&lt;&gt;"Ready","PENDING INPUTS",IF(BW37&lt;=0,99,1+IF(AND(K37&gt;0,OR(K37&lt;BW37,AND(K37=BW37,0&lt;8))),1,0)+IF(AND(S37&gt;0,OR(S37&lt;BW37,AND(S37=BW37,1&lt;8))),1,0)+IF(AND(AA37&gt;0,OR(AA37&lt;BW37,AND(AA37=BW37,2&lt;8))),1,0)+IF(AND(AI37&gt;0,OR(AI37&lt;BW37,AND(AI37=BW37,3&lt;8))),1,0)+IF(AND(AQ37&gt;0,OR(AQ37&lt;BW37,AND(AQ37=BW37,4&lt;8))),1,0)+IF(AND(AY37&gt;0,OR(AY37&lt;BW37,AND(AY37=BW37,5&lt;8))),1,0)+IF(AND(BG37&gt;0,OR(BG37&lt;BW37,AND(BG37=BW37,6&lt;8))),1,0)+IF(AND(BO37&gt;0,OR(BO37&lt;BW37,AND(BO37=BW37,7&lt;8))),1,0)+IF(AND(CE37&gt;0,OR(CE37&lt;BW37,AND(CE37=BW37,9&lt;8))),1,0)))</f>
        <v>99</v>
      </c>
      <c r="CB37" s="3">
        <f>IF(Inputs!$B$27&lt;&gt;"Ready","PENDING INPUTS",IF(A37&gt;Inputs!$B$6,0,MIN(MAX(0,(BW37+BX37+BY37)-BZ37),MAX(0,C37-D37-(IF(O37&lt;CA37,K37+L37+M37-N37,0)+IF(W37&lt;CA37,S37+T37+U37-V37,0)+IF(AE37&lt;CA37,AA37+AB37+AC37-AD37,0)+IF(AM37&lt;CA37,AI37+AJ37+AK37-AL37,0)+IF(AU37&lt;CA37,AQ37+AR37+AS37-AT37,0)+IF(BC37&lt;CA37,AY37+AZ37+BA37-BB37,0)+IF(BK37&lt;CA37,BG37+BH37+BI37-BJ37,0)+IF(BS37&lt;CA37,BO37+BP37+BQ37-BR37,0)+IF(CA37&lt;CA37,BW37+BX37+BY37-BZ37,0)+IF(CI37&lt;CA37,CE37+CF37+CG37-CH37,0))))))</f>
        <v>0</v>
      </c>
      <c r="CC37" s="3">
        <f>IF(Inputs!$B$27&lt;&gt;"Ready","PENDING INPUTS",MIN((BW37+BX37+BY37),IF(D37&gt;C37,IF(D37=0,0,BZ37*C37/D37),BZ37+CB37)))</f>
        <v>0</v>
      </c>
      <c r="CD37" s="3">
        <f>IF(Inputs!$B$27&lt;&gt;"Ready","PENDING INPUTS",MAX(0,(BW37+BX37+BY37)-CC37))</f>
        <v>0</v>
      </c>
      <c r="CE37" s="3">
        <f>IF(Inputs!$B$27&lt;&gt;"Ready","PENDING INPUTS",CL36)</f>
        <v>0</v>
      </c>
      <c r="CF37" s="3">
        <f>IF(Inputs!$B$27&lt;&gt;"Ready","PENDING INPUTS",IF(A37&lt;=Inputs!$B$6,ROUND(CE37*Inputs!C23/12,2),0))</f>
        <v>0</v>
      </c>
      <c r="CG37" s="3">
        <f>IF(Inputs!$B$27&lt;&gt;"Ready","PENDING INPUTS",IF(AND(A37&lt;=Inputs!$B$6,CE37&gt;0),Inputs!G23,0))</f>
        <v>0</v>
      </c>
      <c r="CH37" s="3">
        <f>IF(Inputs!$B$27&lt;&gt;"Ready","PENDING INPUTS",IF(A37&gt;Inputs!$B$6,0,MIN((CE37+CF37+CG37),IF(Inputs!H23=1,Inputs!D23,MAX(Inputs!F23,ROUND(CE37*Inputs!E23+CF37+CG37,2))))))</f>
        <v>0</v>
      </c>
      <c r="CI37">
        <f>IF(Inputs!$B$27&lt;&gt;"Ready","PENDING INPUTS",IF(CE37&lt;=0,99,1+IF(AND(K37&gt;0,OR(K37&lt;CE37,AND(K37=CE37,0&lt;9))),1,0)+IF(AND(S37&gt;0,OR(S37&lt;CE37,AND(S37=CE37,1&lt;9))),1,0)+IF(AND(AA37&gt;0,OR(AA37&lt;CE37,AND(AA37=CE37,2&lt;9))),1,0)+IF(AND(AI37&gt;0,OR(AI37&lt;CE37,AND(AI37=CE37,3&lt;9))),1,0)+IF(AND(AQ37&gt;0,OR(AQ37&lt;CE37,AND(AQ37=CE37,4&lt;9))),1,0)+IF(AND(AY37&gt;0,OR(AY37&lt;CE37,AND(AY37=CE37,5&lt;9))),1,0)+IF(AND(BG37&gt;0,OR(BG37&lt;CE37,AND(BG37=CE37,6&lt;9))),1,0)+IF(AND(BO37&gt;0,OR(BO37&lt;CE37,AND(BO37=CE37,7&lt;9))),1,0)+IF(AND(BW37&gt;0,OR(BW37&lt;CE37,AND(BW37=CE37,8&lt;9))),1,0)))</f>
        <v>99</v>
      </c>
      <c r="CJ37" s="3">
        <f>IF(Inputs!$B$27&lt;&gt;"Ready","PENDING INPUTS",IF(A37&gt;Inputs!$B$6,0,MIN(MAX(0,(CE37+CF37+CG37)-CH37),MAX(0,C37-D37-(IF(O37&lt;CI37,K37+L37+M37-N37,0)+IF(W37&lt;CI37,S37+T37+U37-V37,0)+IF(AE37&lt;CI37,AA37+AB37+AC37-AD37,0)+IF(AM37&lt;CI37,AI37+AJ37+AK37-AL37,0)+IF(AU37&lt;CI37,AQ37+AR37+AS37-AT37,0)+IF(BC37&lt;CI37,AY37+AZ37+BA37-BB37,0)+IF(BK37&lt;CI37,BG37+BH37+BI37-BJ37,0)+IF(BS37&lt;CI37,BO37+BP37+BQ37-BR37,0)+IF(CA37&lt;CI37,BW37+BX37+BY37-BZ37,0)+IF(CI37&lt;CI37,CE37+CF37+CG37-CH37,0))))))</f>
        <v>0</v>
      </c>
      <c r="CK37" s="3">
        <f>IF(Inputs!$B$27&lt;&gt;"Ready","PENDING INPUTS",MIN((CE37+CF37+CG37),IF(D37&gt;C37,IF(D37=0,0,CH37*C37/D37),CH37+CJ37)))</f>
        <v>0</v>
      </c>
      <c r="CL37" s="3">
        <f>IF(Inputs!$B$27&lt;&gt;"Ready","PENDING INPUTS",MAX(0,(CE37+CF37+CG37)-CK37))</f>
        <v>0</v>
      </c>
    </row>
    <row r="38" spans="1:90" ht="27.95" customHeight="1" x14ac:dyDescent="0.25">
      <c r="A38">
        <v>34</v>
      </c>
      <c r="B38" s="13">
        <f>IF(Inputs!$B$27&lt;&gt;"Ready","PENDING INPUTS",EDATE(Inputs!$B$5,A38-1))</f>
        <v>47300</v>
      </c>
      <c r="C38" s="3">
        <f>IF(Inputs!$B$27&lt;&gt;"Ready","PENDING INPUTS",IF(A38&lt;=Inputs!$B$6,MAX(0,Inputs!$B$4+IF(A38=Inputs!$B$7,Inputs!$B$8,0)+IF(A38=Inputs!$B$9,Inputs!$B$10,0)),0))</f>
        <v>0</v>
      </c>
      <c r="D38" s="3">
        <f>IF(Inputs!$B$27&lt;&gt;"Ready","PENDING INPUTS",SUM(N38,V38,AD38,AL38,AT38,BB38,BJ38,BR38,BZ38,CH38))</f>
        <v>0</v>
      </c>
      <c r="E38" s="3">
        <f>IF(Inputs!$B$27&lt;&gt;"Ready","PENDING INPUTS",MAX(0,D38-C38))</f>
        <v>0</v>
      </c>
      <c r="F38" s="3">
        <f>IF(Inputs!$B$27&lt;&gt;"Ready","PENDING INPUTS",SUM(Q38,Y38,AG38,AO38,AW38,BE38,BM38,BU38,CC38,CK38))</f>
        <v>0</v>
      </c>
      <c r="G38" s="3">
        <f>IF(Inputs!$B$27&lt;&gt;"Ready","PENDING INPUTS",SUM(L38,T38,AB38,AJ38,AR38,AZ38,BH38,BP38,BX38,CF38))</f>
        <v>0</v>
      </c>
      <c r="H38" s="3">
        <f>IF(Inputs!$B$27&lt;&gt;"Ready","PENDING INPUTS",SUM(M38,U38,AC38,AK38,AS38,BA38,BI38,BQ38,BY38,CG38))</f>
        <v>0</v>
      </c>
      <c r="I38" s="3">
        <f>IF(Inputs!$B$27&lt;&gt;"Ready","PENDING INPUTS",SUM(R38,Z38,AH38,AP38,AX38,BF38,BN38,BV38,CD38,CL38))</f>
        <v>0</v>
      </c>
      <c r="J38" t="str">
        <f>IF(Inputs!$B$27&lt;&gt;"Ready","PENDING INPUTS",IF(A38&gt;Inputs!$B$6,"Beyond horizon",IF(E38&gt;0.005,"MINIMUM SHORTFALL",IF(I38&lt;0.005,"Paid off","In progress"))))</f>
        <v>Paid off</v>
      </c>
      <c r="K38" s="3">
        <f>IF(Inputs!$B$27&lt;&gt;"Ready","PENDING INPUTS",R37)</f>
        <v>0</v>
      </c>
      <c r="L38" s="3">
        <f>IF(Inputs!$B$27&lt;&gt;"Ready","PENDING INPUTS",IF(A38&lt;=Inputs!$B$6,ROUND(K38*Inputs!C14/12,2),0))</f>
        <v>0</v>
      </c>
      <c r="M38" s="3">
        <f>IF(Inputs!$B$27&lt;&gt;"Ready","PENDING INPUTS",IF(AND(A38&lt;=Inputs!$B$6,K38&gt;0),Inputs!G14,0))</f>
        <v>0</v>
      </c>
      <c r="N38" s="3">
        <f>IF(Inputs!$B$27&lt;&gt;"Ready","PENDING INPUTS",IF(A38&gt;Inputs!$B$6,0,MIN((K38+L38+M38),IF(Inputs!H14=1,Inputs!D14,MAX(Inputs!F14,ROUND(K38*Inputs!E14+L38+M38,2))))))</f>
        <v>0</v>
      </c>
      <c r="O38">
        <f>IF(Inputs!$B$27&lt;&gt;"Ready","PENDING INPUTS",IF(K38&lt;=0,99,1+IF(AND(S38&gt;0,OR(S38&lt;K38,AND(S38=K38,1&lt;0))),1,0)+IF(AND(AA38&gt;0,OR(AA38&lt;K38,AND(AA38=K38,2&lt;0))),1,0)+IF(AND(AI38&gt;0,OR(AI38&lt;K38,AND(AI38=K38,3&lt;0))),1,0)+IF(AND(AQ38&gt;0,OR(AQ38&lt;K38,AND(AQ38=K38,4&lt;0))),1,0)+IF(AND(AY38&gt;0,OR(AY38&lt;K38,AND(AY38=K38,5&lt;0))),1,0)+IF(AND(BG38&gt;0,OR(BG38&lt;K38,AND(BG38=K38,6&lt;0))),1,0)+IF(AND(BO38&gt;0,OR(BO38&lt;K38,AND(BO38=K38,7&lt;0))),1,0)+IF(AND(BW38&gt;0,OR(BW38&lt;K38,AND(BW38=K38,8&lt;0))),1,0)+IF(AND(CE38&gt;0,OR(CE38&lt;K38,AND(CE38=K38,9&lt;0))),1,0)))</f>
        <v>99</v>
      </c>
      <c r="P38" s="3">
        <f>IF(Inputs!$B$27&lt;&gt;"Ready","PENDING INPUTS",IF(A38&gt;Inputs!$B$6,0,MIN(MAX(0,(K38+L38+M38)-N38),MAX(0,C38-D38-(IF(O38&lt;O38,K38+L38+M38-N38,0)+IF(W38&lt;O38,S38+T38+U38-V38,0)+IF(AE38&lt;O38,AA38+AB38+AC38-AD38,0)+IF(AM38&lt;O38,AI38+AJ38+AK38-AL38,0)+IF(AU38&lt;O38,AQ38+AR38+AS38-AT38,0)+IF(BC38&lt;O38,AY38+AZ38+BA38-BB38,0)+IF(BK38&lt;O38,BG38+BH38+BI38-BJ38,0)+IF(BS38&lt;O38,BO38+BP38+BQ38-BR38,0)+IF(CA38&lt;O38,BW38+BX38+BY38-BZ38,0)+IF(CI38&lt;O38,CE38+CF38+CG38-CH38,0))))))</f>
        <v>0</v>
      </c>
      <c r="Q38" s="3">
        <f>IF(Inputs!$B$27&lt;&gt;"Ready","PENDING INPUTS",MIN((K38+L38+M38),IF(D38&gt;C38,IF(D38=0,0,N38*C38/D38),N38+P38)))</f>
        <v>0</v>
      </c>
      <c r="R38" s="3">
        <f>IF(Inputs!$B$27&lt;&gt;"Ready","PENDING INPUTS",MAX(0,(K38+L38+M38)-Q38))</f>
        <v>0</v>
      </c>
      <c r="S38" s="3">
        <f>IF(Inputs!$B$27&lt;&gt;"Ready","PENDING INPUTS",Z37)</f>
        <v>0</v>
      </c>
      <c r="T38" s="3">
        <f>IF(Inputs!$B$27&lt;&gt;"Ready","PENDING INPUTS",IF(A38&lt;=Inputs!$B$6,ROUND(S38*Inputs!C15/12,2),0))</f>
        <v>0</v>
      </c>
      <c r="U38" s="3">
        <f>IF(Inputs!$B$27&lt;&gt;"Ready","PENDING INPUTS",IF(AND(A38&lt;=Inputs!$B$6,S38&gt;0),Inputs!G15,0))</f>
        <v>0</v>
      </c>
      <c r="V38" s="3">
        <f>IF(Inputs!$B$27&lt;&gt;"Ready","PENDING INPUTS",IF(A38&gt;Inputs!$B$6,0,MIN((S38+T38+U38),IF(Inputs!H15=1,Inputs!D15,MAX(Inputs!F15,ROUND(S38*Inputs!E15+T38+U38,2))))))</f>
        <v>0</v>
      </c>
      <c r="W38">
        <f>IF(Inputs!$B$27&lt;&gt;"Ready","PENDING INPUTS",IF(S38&lt;=0,99,1+IF(AND(K38&gt;0,OR(K38&lt;S38,AND(K38=S38,0&lt;1))),1,0)+IF(AND(AA38&gt;0,OR(AA38&lt;S38,AND(AA38=S38,2&lt;1))),1,0)+IF(AND(AI38&gt;0,OR(AI38&lt;S38,AND(AI38=S38,3&lt;1))),1,0)+IF(AND(AQ38&gt;0,OR(AQ38&lt;S38,AND(AQ38=S38,4&lt;1))),1,0)+IF(AND(AY38&gt;0,OR(AY38&lt;S38,AND(AY38=S38,5&lt;1))),1,0)+IF(AND(BG38&gt;0,OR(BG38&lt;S38,AND(BG38=S38,6&lt;1))),1,0)+IF(AND(BO38&gt;0,OR(BO38&lt;S38,AND(BO38=S38,7&lt;1))),1,0)+IF(AND(BW38&gt;0,OR(BW38&lt;S38,AND(BW38=S38,8&lt;1))),1,0)+IF(AND(CE38&gt;0,OR(CE38&lt;S38,AND(CE38=S38,9&lt;1))),1,0)))</f>
        <v>99</v>
      </c>
      <c r="X38" s="3">
        <f>IF(Inputs!$B$27&lt;&gt;"Ready","PENDING INPUTS",IF(A38&gt;Inputs!$B$6,0,MIN(MAX(0,(S38+T38+U38)-V38),MAX(0,C38-D38-(IF(O38&lt;W38,K38+L38+M38-N38,0)+IF(W38&lt;W38,S38+T38+U38-V38,0)+IF(AE38&lt;W38,AA38+AB38+AC38-AD38,0)+IF(AM38&lt;W38,AI38+AJ38+AK38-AL38,0)+IF(AU38&lt;W38,AQ38+AR38+AS38-AT38,0)+IF(BC38&lt;W38,AY38+AZ38+BA38-BB38,0)+IF(BK38&lt;W38,BG38+BH38+BI38-BJ38,0)+IF(BS38&lt;W38,BO38+BP38+BQ38-BR38,0)+IF(CA38&lt;W38,BW38+BX38+BY38-BZ38,0)+IF(CI38&lt;W38,CE38+CF38+CG38-CH38,0))))))</f>
        <v>0</v>
      </c>
      <c r="Y38" s="3">
        <f>IF(Inputs!$B$27&lt;&gt;"Ready","PENDING INPUTS",MIN((S38+T38+U38),IF(D38&gt;C38,IF(D38=0,0,V38*C38/D38),V38+X38)))</f>
        <v>0</v>
      </c>
      <c r="Z38" s="3">
        <f>IF(Inputs!$B$27&lt;&gt;"Ready","PENDING INPUTS",MAX(0,(S38+T38+U38)-Y38))</f>
        <v>0</v>
      </c>
      <c r="AA38" s="3">
        <f>IF(Inputs!$B$27&lt;&gt;"Ready","PENDING INPUTS",AH37)</f>
        <v>0</v>
      </c>
      <c r="AB38" s="3">
        <f>IF(Inputs!$B$27&lt;&gt;"Ready","PENDING INPUTS",IF(A38&lt;=Inputs!$B$6,ROUND(AA38*Inputs!C16/12,2),0))</f>
        <v>0</v>
      </c>
      <c r="AC38" s="3">
        <f>IF(Inputs!$B$27&lt;&gt;"Ready","PENDING INPUTS",IF(AND(A38&lt;=Inputs!$B$6,AA38&gt;0),Inputs!G16,0))</f>
        <v>0</v>
      </c>
      <c r="AD38" s="3">
        <f>IF(Inputs!$B$27&lt;&gt;"Ready","PENDING INPUTS",IF(A38&gt;Inputs!$B$6,0,MIN((AA38+AB38+AC38),IF(Inputs!H16=1,Inputs!D16,MAX(Inputs!F16,ROUND(AA38*Inputs!E16+AB38+AC38,2))))))</f>
        <v>0</v>
      </c>
      <c r="AE38">
        <f>IF(Inputs!$B$27&lt;&gt;"Ready","PENDING INPUTS",IF(AA38&lt;=0,99,1+IF(AND(K38&gt;0,OR(K38&lt;AA38,AND(K38=AA38,0&lt;2))),1,0)+IF(AND(S38&gt;0,OR(S38&lt;AA38,AND(S38=AA38,1&lt;2))),1,0)+IF(AND(AI38&gt;0,OR(AI38&lt;AA38,AND(AI38=AA38,3&lt;2))),1,0)+IF(AND(AQ38&gt;0,OR(AQ38&lt;AA38,AND(AQ38=AA38,4&lt;2))),1,0)+IF(AND(AY38&gt;0,OR(AY38&lt;AA38,AND(AY38=AA38,5&lt;2))),1,0)+IF(AND(BG38&gt;0,OR(BG38&lt;AA38,AND(BG38=AA38,6&lt;2))),1,0)+IF(AND(BO38&gt;0,OR(BO38&lt;AA38,AND(BO38=AA38,7&lt;2))),1,0)+IF(AND(BW38&gt;0,OR(BW38&lt;AA38,AND(BW38=AA38,8&lt;2))),1,0)+IF(AND(CE38&gt;0,OR(CE38&lt;AA38,AND(CE38=AA38,9&lt;2))),1,0)))</f>
        <v>99</v>
      </c>
      <c r="AF38" s="3">
        <f>IF(Inputs!$B$27&lt;&gt;"Ready","PENDING INPUTS",IF(A38&gt;Inputs!$B$6,0,MIN(MAX(0,(AA38+AB38+AC38)-AD38),MAX(0,C38-D38-(IF(O38&lt;AE38,K38+L38+M38-N38,0)+IF(W38&lt;AE38,S38+T38+U38-V38,0)+IF(AE38&lt;AE38,AA38+AB38+AC38-AD38,0)+IF(AM38&lt;AE38,AI38+AJ38+AK38-AL38,0)+IF(AU38&lt;AE38,AQ38+AR38+AS38-AT38,0)+IF(BC38&lt;AE38,AY38+AZ38+BA38-BB38,0)+IF(BK38&lt;AE38,BG38+BH38+BI38-BJ38,0)+IF(BS38&lt;AE38,BO38+BP38+BQ38-BR38,0)+IF(CA38&lt;AE38,BW38+BX38+BY38-BZ38,0)+IF(CI38&lt;AE38,CE38+CF38+CG38-CH38,0))))))</f>
        <v>0</v>
      </c>
      <c r="AG38" s="3">
        <f>IF(Inputs!$B$27&lt;&gt;"Ready","PENDING INPUTS",MIN((AA38+AB38+AC38),IF(D38&gt;C38,IF(D38=0,0,AD38*C38/D38),AD38+AF38)))</f>
        <v>0</v>
      </c>
      <c r="AH38" s="3">
        <f>IF(Inputs!$B$27&lt;&gt;"Ready","PENDING INPUTS",MAX(0,(AA38+AB38+AC38)-AG38))</f>
        <v>0</v>
      </c>
      <c r="AI38" s="3">
        <f>IF(Inputs!$B$27&lt;&gt;"Ready","PENDING INPUTS",AP37)</f>
        <v>0</v>
      </c>
      <c r="AJ38" s="3">
        <f>IF(Inputs!$B$27&lt;&gt;"Ready","PENDING INPUTS",IF(A38&lt;=Inputs!$B$6,ROUND(AI38*Inputs!C17/12,2),0))</f>
        <v>0</v>
      </c>
      <c r="AK38" s="3">
        <f>IF(Inputs!$B$27&lt;&gt;"Ready","PENDING INPUTS",IF(AND(A38&lt;=Inputs!$B$6,AI38&gt;0),Inputs!G17,0))</f>
        <v>0</v>
      </c>
      <c r="AL38" s="3">
        <f>IF(Inputs!$B$27&lt;&gt;"Ready","PENDING INPUTS",IF(A38&gt;Inputs!$B$6,0,MIN((AI38+AJ38+AK38),IF(Inputs!H17=1,Inputs!D17,MAX(Inputs!F17,ROUND(AI38*Inputs!E17+AJ38+AK38,2))))))</f>
        <v>0</v>
      </c>
      <c r="AM38">
        <f>IF(Inputs!$B$27&lt;&gt;"Ready","PENDING INPUTS",IF(AI38&lt;=0,99,1+IF(AND(K38&gt;0,OR(K38&lt;AI38,AND(K38=AI38,0&lt;3))),1,0)+IF(AND(S38&gt;0,OR(S38&lt;AI38,AND(S38=AI38,1&lt;3))),1,0)+IF(AND(AA38&gt;0,OR(AA38&lt;AI38,AND(AA38=AI38,2&lt;3))),1,0)+IF(AND(AQ38&gt;0,OR(AQ38&lt;AI38,AND(AQ38=AI38,4&lt;3))),1,0)+IF(AND(AY38&gt;0,OR(AY38&lt;AI38,AND(AY38=AI38,5&lt;3))),1,0)+IF(AND(BG38&gt;0,OR(BG38&lt;AI38,AND(BG38=AI38,6&lt;3))),1,0)+IF(AND(BO38&gt;0,OR(BO38&lt;AI38,AND(BO38=AI38,7&lt;3))),1,0)+IF(AND(BW38&gt;0,OR(BW38&lt;AI38,AND(BW38=AI38,8&lt;3))),1,0)+IF(AND(CE38&gt;0,OR(CE38&lt;AI38,AND(CE38=AI38,9&lt;3))),1,0)))</f>
        <v>99</v>
      </c>
      <c r="AN38" s="3">
        <f>IF(Inputs!$B$27&lt;&gt;"Ready","PENDING INPUTS",IF(A38&gt;Inputs!$B$6,0,MIN(MAX(0,(AI38+AJ38+AK38)-AL38),MAX(0,C38-D38-(IF(O38&lt;AM38,K38+L38+M38-N38,0)+IF(W38&lt;AM38,S38+T38+U38-V38,0)+IF(AE38&lt;AM38,AA38+AB38+AC38-AD38,0)+IF(AM38&lt;AM38,AI38+AJ38+AK38-AL38,0)+IF(AU38&lt;AM38,AQ38+AR38+AS38-AT38,0)+IF(BC38&lt;AM38,AY38+AZ38+BA38-BB38,0)+IF(BK38&lt;AM38,BG38+BH38+BI38-BJ38,0)+IF(BS38&lt;AM38,BO38+BP38+BQ38-BR38,0)+IF(CA38&lt;AM38,BW38+BX38+BY38-BZ38,0)+IF(CI38&lt;AM38,CE38+CF38+CG38-CH38,0))))))</f>
        <v>0</v>
      </c>
      <c r="AO38" s="3">
        <f>IF(Inputs!$B$27&lt;&gt;"Ready","PENDING INPUTS",MIN((AI38+AJ38+AK38),IF(D38&gt;C38,IF(D38=0,0,AL38*C38/D38),AL38+AN38)))</f>
        <v>0</v>
      </c>
      <c r="AP38" s="3">
        <f>IF(Inputs!$B$27&lt;&gt;"Ready","PENDING INPUTS",MAX(0,(AI38+AJ38+AK38)-AO38))</f>
        <v>0</v>
      </c>
      <c r="AQ38" s="3">
        <f>IF(Inputs!$B$27&lt;&gt;"Ready","PENDING INPUTS",AX37)</f>
        <v>0</v>
      </c>
      <c r="AR38" s="3">
        <f>IF(Inputs!$B$27&lt;&gt;"Ready","PENDING INPUTS",IF(A38&lt;=Inputs!$B$6,ROUND(AQ38*Inputs!C18/12,2),0))</f>
        <v>0</v>
      </c>
      <c r="AS38" s="3">
        <f>IF(Inputs!$B$27&lt;&gt;"Ready","PENDING INPUTS",IF(AND(A38&lt;=Inputs!$B$6,AQ38&gt;0),Inputs!G18,0))</f>
        <v>0</v>
      </c>
      <c r="AT38" s="3">
        <f>IF(Inputs!$B$27&lt;&gt;"Ready","PENDING INPUTS",IF(A38&gt;Inputs!$B$6,0,MIN((AQ38+AR38+AS38),IF(Inputs!H18=1,Inputs!D18,MAX(Inputs!F18,ROUND(AQ38*Inputs!E18+AR38+AS38,2))))))</f>
        <v>0</v>
      </c>
      <c r="AU38">
        <f>IF(Inputs!$B$27&lt;&gt;"Ready","PENDING INPUTS",IF(AQ38&lt;=0,99,1+IF(AND(K38&gt;0,OR(K38&lt;AQ38,AND(K38=AQ38,0&lt;4))),1,0)+IF(AND(S38&gt;0,OR(S38&lt;AQ38,AND(S38=AQ38,1&lt;4))),1,0)+IF(AND(AA38&gt;0,OR(AA38&lt;AQ38,AND(AA38=AQ38,2&lt;4))),1,0)+IF(AND(AI38&gt;0,OR(AI38&lt;AQ38,AND(AI38=AQ38,3&lt;4))),1,0)+IF(AND(AY38&gt;0,OR(AY38&lt;AQ38,AND(AY38=AQ38,5&lt;4))),1,0)+IF(AND(BG38&gt;0,OR(BG38&lt;AQ38,AND(BG38=AQ38,6&lt;4))),1,0)+IF(AND(BO38&gt;0,OR(BO38&lt;AQ38,AND(BO38=AQ38,7&lt;4))),1,0)+IF(AND(BW38&gt;0,OR(BW38&lt;AQ38,AND(BW38=AQ38,8&lt;4))),1,0)+IF(AND(CE38&gt;0,OR(CE38&lt;AQ38,AND(CE38=AQ38,9&lt;4))),1,0)))</f>
        <v>99</v>
      </c>
      <c r="AV38" s="3">
        <f>IF(Inputs!$B$27&lt;&gt;"Ready","PENDING INPUTS",IF(A38&gt;Inputs!$B$6,0,MIN(MAX(0,(AQ38+AR38+AS38)-AT38),MAX(0,C38-D38-(IF(O38&lt;AU38,K38+L38+M38-N38,0)+IF(W38&lt;AU38,S38+T38+U38-V38,0)+IF(AE38&lt;AU38,AA38+AB38+AC38-AD38,0)+IF(AM38&lt;AU38,AI38+AJ38+AK38-AL38,0)+IF(AU38&lt;AU38,AQ38+AR38+AS38-AT38,0)+IF(BC38&lt;AU38,AY38+AZ38+BA38-BB38,0)+IF(BK38&lt;AU38,BG38+BH38+BI38-BJ38,0)+IF(BS38&lt;AU38,BO38+BP38+BQ38-BR38,0)+IF(CA38&lt;AU38,BW38+BX38+BY38-BZ38,0)+IF(CI38&lt;AU38,CE38+CF38+CG38-CH38,0))))))</f>
        <v>0</v>
      </c>
      <c r="AW38" s="3">
        <f>IF(Inputs!$B$27&lt;&gt;"Ready","PENDING INPUTS",MIN((AQ38+AR38+AS38),IF(D38&gt;C38,IF(D38=0,0,AT38*C38/D38),AT38+AV38)))</f>
        <v>0</v>
      </c>
      <c r="AX38" s="3">
        <f>IF(Inputs!$B$27&lt;&gt;"Ready","PENDING INPUTS",MAX(0,(AQ38+AR38+AS38)-AW38))</f>
        <v>0</v>
      </c>
      <c r="AY38" s="3">
        <f>IF(Inputs!$B$27&lt;&gt;"Ready","PENDING INPUTS",BF37)</f>
        <v>0</v>
      </c>
      <c r="AZ38" s="3">
        <f>IF(Inputs!$B$27&lt;&gt;"Ready","PENDING INPUTS",IF(A38&lt;=Inputs!$B$6,ROUND(AY38*Inputs!C19/12,2),0))</f>
        <v>0</v>
      </c>
      <c r="BA38" s="3">
        <f>IF(Inputs!$B$27&lt;&gt;"Ready","PENDING INPUTS",IF(AND(A38&lt;=Inputs!$B$6,AY38&gt;0),Inputs!G19,0))</f>
        <v>0</v>
      </c>
      <c r="BB38" s="3">
        <f>IF(Inputs!$B$27&lt;&gt;"Ready","PENDING INPUTS",IF(A38&gt;Inputs!$B$6,0,MIN((AY38+AZ38+BA38),IF(Inputs!H19=1,Inputs!D19,MAX(Inputs!F19,ROUND(AY38*Inputs!E19+AZ38+BA38,2))))))</f>
        <v>0</v>
      </c>
      <c r="BC38">
        <f>IF(Inputs!$B$27&lt;&gt;"Ready","PENDING INPUTS",IF(AY38&lt;=0,99,1+IF(AND(K38&gt;0,OR(K38&lt;AY38,AND(K38=AY38,0&lt;5))),1,0)+IF(AND(S38&gt;0,OR(S38&lt;AY38,AND(S38=AY38,1&lt;5))),1,0)+IF(AND(AA38&gt;0,OR(AA38&lt;AY38,AND(AA38=AY38,2&lt;5))),1,0)+IF(AND(AI38&gt;0,OR(AI38&lt;AY38,AND(AI38=AY38,3&lt;5))),1,0)+IF(AND(AQ38&gt;0,OR(AQ38&lt;AY38,AND(AQ38=AY38,4&lt;5))),1,0)+IF(AND(BG38&gt;0,OR(BG38&lt;AY38,AND(BG38=AY38,6&lt;5))),1,0)+IF(AND(BO38&gt;0,OR(BO38&lt;AY38,AND(BO38=AY38,7&lt;5))),1,0)+IF(AND(BW38&gt;0,OR(BW38&lt;AY38,AND(BW38=AY38,8&lt;5))),1,0)+IF(AND(CE38&gt;0,OR(CE38&lt;AY38,AND(CE38=AY38,9&lt;5))),1,0)))</f>
        <v>99</v>
      </c>
      <c r="BD38" s="3">
        <f>IF(Inputs!$B$27&lt;&gt;"Ready","PENDING INPUTS",IF(A38&gt;Inputs!$B$6,0,MIN(MAX(0,(AY38+AZ38+BA38)-BB38),MAX(0,C38-D38-(IF(O38&lt;BC38,K38+L38+M38-N38,0)+IF(W38&lt;BC38,S38+T38+U38-V38,0)+IF(AE38&lt;BC38,AA38+AB38+AC38-AD38,0)+IF(AM38&lt;BC38,AI38+AJ38+AK38-AL38,0)+IF(AU38&lt;BC38,AQ38+AR38+AS38-AT38,0)+IF(BC38&lt;BC38,AY38+AZ38+BA38-BB38,0)+IF(BK38&lt;BC38,BG38+BH38+BI38-BJ38,0)+IF(BS38&lt;BC38,BO38+BP38+BQ38-BR38,0)+IF(CA38&lt;BC38,BW38+BX38+BY38-BZ38,0)+IF(CI38&lt;BC38,CE38+CF38+CG38-CH38,0))))))</f>
        <v>0</v>
      </c>
      <c r="BE38" s="3">
        <f>IF(Inputs!$B$27&lt;&gt;"Ready","PENDING INPUTS",MIN((AY38+AZ38+BA38),IF(D38&gt;C38,IF(D38=0,0,BB38*C38/D38),BB38+BD38)))</f>
        <v>0</v>
      </c>
      <c r="BF38" s="3">
        <f>IF(Inputs!$B$27&lt;&gt;"Ready","PENDING INPUTS",MAX(0,(AY38+AZ38+BA38)-BE38))</f>
        <v>0</v>
      </c>
      <c r="BG38" s="3">
        <f>IF(Inputs!$B$27&lt;&gt;"Ready","PENDING INPUTS",BN37)</f>
        <v>0</v>
      </c>
      <c r="BH38" s="3">
        <f>IF(Inputs!$B$27&lt;&gt;"Ready","PENDING INPUTS",IF(A38&lt;=Inputs!$B$6,ROUND(BG38*Inputs!C20/12,2),0))</f>
        <v>0</v>
      </c>
      <c r="BI38" s="3">
        <f>IF(Inputs!$B$27&lt;&gt;"Ready","PENDING INPUTS",IF(AND(A38&lt;=Inputs!$B$6,BG38&gt;0),Inputs!G20,0))</f>
        <v>0</v>
      </c>
      <c r="BJ38" s="3">
        <f>IF(Inputs!$B$27&lt;&gt;"Ready","PENDING INPUTS",IF(A38&gt;Inputs!$B$6,0,MIN((BG38+BH38+BI38),IF(Inputs!H20=1,Inputs!D20,MAX(Inputs!F20,ROUND(BG38*Inputs!E20+BH38+BI38,2))))))</f>
        <v>0</v>
      </c>
      <c r="BK38">
        <f>IF(Inputs!$B$27&lt;&gt;"Ready","PENDING INPUTS",IF(BG38&lt;=0,99,1+IF(AND(K38&gt;0,OR(K38&lt;BG38,AND(K38=BG38,0&lt;6))),1,0)+IF(AND(S38&gt;0,OR(S38&lt;BG38,AND(S38=BG38,1&lt;6))),1,0)+IF(AND(AA38&gt;0,OR(AA38&lt;BG38,AND(AA38=BG38,2&lt;6))),1,0)+IF(AND(AI38&gt;0,OR(AI38&lt;BG38,AND(AI38=BG38,3&lt;6))),1,0)+IF(AND(AQ38&gt;0,OR(AQ38&lt;BG38,AND(AQ38=BG38,4&lt;6))),1,0)+IF(AND(AY38&gt;0,OR(AY38&lt;BG38,AND(AY38=BG38,5&lt;6))),1,0)+IF(AND(BO38&gt;0,OR(BO38&lt;BG38,AND(BO38=BG38,7&lt;6))),1,0)+IF(AND(BW38&gt;0,OR(BW38&lt;BG38,AND(BW38=BG38,8&lt;6))),1,0)+IF(AND(CE38&gt;0,OR(CE38&lt;BG38,AND(CE38=BG38,9&lt;6))),1,0)))</f>
        <v>99</v>
      </c>
      <c r="BL38" s="3">
        <f>IF(Inputs!$B$27&lt;&gt;"Ready","PENDING INPUTS",IF(A38&gt;Inputs!$B$6,0,MIN(MAX(0,(BG38+BH38+BI38)-BJ38),MAX(0,C38-D38-(IF(O38&lt;BK38,K38+L38+M38-N38,0)+IF(W38&lt;BK38,S38+T38+U38-V38,0)+IF(AE38&lt;BK38,AA38+AB38+AC38-AD38,0)+IF(AM38&lt;BK38,AI38+AJ38+AK38-AL38,0)+IF(AU38&lt;BK38,AQ38+AR38+AS38-AT38,0)+IF(BC38&lt;BK38,AY38+AZ38+BA38-BB38,0)+IF(BK38&lt;BK38,BG38+BH38+BI38-BJ38,0)+IF(BS38&lt;BK38,BO38+BP38+BQ38-BR38,0)+IF(CA38&lt;BK38,BW38+BX38+BY38-BZ38,0)+IF(CI38&lt;BK38,CE38+CF38+CG38-CH38,0))))))</f>
        <v>0</v>
      </c>
      <c r="BM38" s="3">
        <f>IF(Inputs!$B$27&lt;&gt;"Ready","PENDING INPUTS",MIN((BG38+BH38+BI38),IF(D38&gt;C38,IF(D38=0,0,BJ38*C38/D38),BJ38+BL38)))</f>
        <v>0</v>
      </c>
      <c r="BN38" s="3">
        <f>IF(Inputs!$B$27&lt;&gt;"Ready","PENDING INPUTS",MAX(0,(BG38+BH38+BI38)-BM38))</f>
        <v>0</v>
      </c>
      <c r="BO38" s="3">
        <f>IF(Inputs!$B$27&lt;&gt;"Ready","PENDING INPUTS",BV37)</f>
        <v>0</v>
      </c>
      <c r="BP38" s="3">
        <f>IF(Inputs!$B$27&lt;&gt;"Ready","PENDING INPUTS",IF(A38&lt;=Inputs!$B$6,ROUND(BO38*Inputs!C21/12,2),0))</f>
        <v>0</v>
      </c>
      <c r="BQ38" s="3">
        <f>IF(Inputs!$B$27&lt;&gt;"Ready","PENDING INPUTS",IF(AND(A38&lt;=Inputs!$B$6,BO38&gt;0),Inputs!G21,0))</f>
        <v>0</v>
      </c>
      <c r="BR38" s="3">
        <f>IF(Inputs!$B$27&lt;&gt;"Ready","PENDING INPUTS",IF(A38&gt;Inputs!$B$6,0,MIN((BO38+BP38+BQ38),IF(Inputs!H21=1,Inputs!D21,MAX(Inputs!F21,ROUND(BO38*Inputs!E21+BP38+BQ38,2))))))</f>
        <v>0</v>
      </c>
      <c r="BS38">
        <f>IF(Inputs!$B$27&lt;&gt;"Ready","PENDING INPUTS",IF(BO38&lt;=0,99,1+IF(AND(K38&gt;0,OR(K38&lt;BO38,AND(K38=BO38,0&lt;7))),1,0)+IF(AND(S38&gt;0,OR(S38&lt;BO38,AND(S38=BO38,1&lt;7))),1,0)+IF(AND(AA38&gt;0,OR(AA38&lt;BO38,AND(AA38=BO38,2&lt;7))),1,0)+IF(AND(AI38&gt;0,OR(AI38&lt;BO38,AND(AI38=BO38,3&lt;7))),1,0)+IF(AND(AQ38&gt;0,OR(AQ38&lt;BO38,AND(AQ38=BO38,4&lt;7))),1,0)+IF(AND(AY38&gt;0,OR(AY38&lt;BO38,AND(AY38=BO38,5&lt;7))),1,0)+IF(AND(BG38&gt;0,OR(BG38&lt;BO38,AND(BG38=BO38,6&lt;7))),1,0)+IF(AND(BW38&gt;0,OR(BW38&lt;BO38,AND(BW38=BO38,8&lt;7))),1,0)+IF(AND(CE38&gt;0,OR(CE38&lt;BO38,AND(CE38=BO38,9&lt;7))),1,0)))</f>
        <v>99</v>
      </c>
      <c r="BT38" s="3">
        <f>IF(Inputs!$B$27&lt;&gt;"Ready","PENDING INPUTS",IF(A38&gt;Inputs!$B$6,0,MIN(MAX(0,(BO38+BP38+BQ38)-BR38),MAX(0,C38-D38-(IF(O38&lt;BS38,K38+L38+M38-N38,0)+IF(W38&lt;BS38,S38+T38+U38-V38,0)+IF(AE38&lt;BS38,AA38+AB38+AC38-AD38,0)+IF(AM38&lt;BS38,AI38+AJ38+AK38-AL38,0)+IF(AU38&lt;BS38,AQ38+AR38+AS38-AT38,0)+IF(BC38&lt;BS38,AY38+AZ38+BA38-BB38,0)+IF(BK38&lt;BS38,BG38+BH38+BI38-BJ38,0)+IF(BS38&lt;BS38,BO38+BP38+BQ38-BR38,0)+IF(CA38&lt;BS38,BW38+BX38+BY38-BZ38,0)+IF(CI38&lt;BS38,CE38+CF38+CG38-CH38,0))))))</f>
        <v>0</v>
      </c>
      <c r="BU38" s="3">
        <f>IF(Inputs!$B$27&lt;&gt;"Ready","PENDING INPUTS",MIN((BO38+BP38+BQ38),IF(D38&gt;C38,IF(D38=0,0,BR38*C38/D38),BR38+BT38)))</f>
        <v>0</v>
      </c>
      <c r="BV38" s="3">
        <f>IF(Inputs!$B$27&lt;&gt;"Ready","PENDING INPUTS",MAX(0,(BO38+BP38+BQ38)-BU38))</f>
        <v>0</v>
      </c>
      <c r="BW38" s="3">
        <f>IF(Inputs!$B$27&lt;&gt;"Ready","PENDING INPUTS",CD37)</f>
        <v>0</v>
      </c>
      <c r="BX38" s="3">
        <f>IF(Inputs!$B$27&lt;&gt;"Ready","PENDING INPUTS",IF(A38&lt;=Inputs!$B$6,ROUND(BW38*Inputs!C22/12,2),0))</f>
        <v>0</v>
      </c>
      <c r="BY38" s="3">
        <f>IF(Inputs!$B$27&lt;&gt;"Ready","PENDING INPUTS",IF(AND(A38&lt;=Inputs!$B$6,BW38&gt;0),Inputs!G22,0))</f>
        <v>0</v>
      </c>
      <c r="BZ38" s="3">
        <f>IF(Inputs!$B$27&lt;&gt;"Ready","PENDING INPUTS",IF(A38&gt;Inputs!$B$6,0,MIN((BW38+BX38+BY38),IF(Inputs!H22=1,Inputs!D22,MAX(Inputs!F22,ROUND(BW38*Inputs!E22+BX38+BY38,2))))))</f>
        <v>0</v>
      </c>
      <c r="CA38">
        <f>IF(Inputs!$B$27&lt;&gt;"Ready","PENDING INPUTS",IF(BW38&lt;=0,99,1+IF(AND(K38&gt;0,OR(K38&lt;BW38,AND(K38=BW38,0&lt;8))),1,0)+IF(AND(S38&gt;0,OR(S38&lt;BW38,AND(S38=BW38,1&lt;8))),1,0)+IF(AND(AA38&gt;0,OR(AA38&lt;BW38,AND(AA38=BW38,2&lt;8))),1,0)+IF(AND(AI38&gt;0,OR(AI38&lt;BW38,AND(AI38=BW38,3&lt;8))),1,0)+IF(AND(AQ38&gt;0,OR(AQ38&lt;BW38,AND(AQ38=BW38,4&lt;8))),1,0)+IF(AND(AY38&gt;0,OR(AY38&lt;BW38,AND(AY38=BW38,5&lt;8))),1,0)+IF(AND(BG38&gt;0,OR(BG38&lt;BW38,AND(BG38=BW38,6&lt;8))),1,0)+IF(AND(BO38&gt;0,OR(BO38&lt;BW38,AND(BO38=BW38,7&lt;8))),1,0)+IF(AND(CE38&gt;0,OR(CE38&lt;BW38,AND(CE38=BW38,9&lt;8))),1,0)))</f>
        <v>99</v>
      </c>
      <c r="CB38" s="3">
        <f>IF(Inputs!$B$27&lt;&gt;"Ready","PENDING INPUTS",IF(A38&gt;Inputs!$B$6,0,MIN(MAX(0,(BW38+BX38+BY38)-BZ38),MAX(0,C38-D38-(IF(O38&lt;CA38,K38+L38+M38-N38,0)+IF(W38&lt;CA38,S38+T38+U38-V38,0)+IF(AE38&lt;CA38,AA38+AB38+AC38-AD38,0)+IF(AM38&lt;CA38,AI38+AJ38+AK38-AL38,0)+IF(AU38&lt;CA38,AQ38+AR38+AS38-AT38,0)+IF(BC38&lt;CA38,AY38+AZ38+BA38-BB38,0)+IF(BK38&lt;CA38,BG38+BH38+BI38-BJ38,0)+IF(BS38&lt;CA38,BO38+BP38+BQ38-BR38,0)+IF(CA38&lt;CA38,BW38+BX38+BY38-BZ38,0)+IF(CI38&lt;CA38,CE38+CF38+CG38-CH38,0))))))</f>
        <v>0</v>
      </c>
      <c r="CC38" s="3">
        <f>IF(Inputs!$B$27&lt;&gt;"Ready","PENDING INPUTS",MIN((BW38+BX38+BY38),IF(D38&gt;C38,IF(D38=0,0,BZ38*C38/D38),BZ38+CB38)))</f>
        <v>0</v>
      </c>
      <c r="CD38" s="3">
        <f>IF(Inputs!$B$27&lt;&gt;"Ready","PENDING INPUTS",MAX(0,(BW38+BX38+BY38)-CC38))</f>
        <v>0</v>
      </c>
      <c r="CE38" s="3">
        <f>IF(Inputs!$B$27&lt;&gt;"Ready","PENDING INPUTS",CL37)</f>
        <v>0</v>
      </c>
      <c r="CF38" s="3">
        <f>IF(Inputs!$B$27&lt;&gt;"Ready","PENDING INPUTS",IF(A38&lt;=Inputs!$B$6,ROUND(CE38*Inputs!C23/12,2),0))</f>
        <v>0</v>
      </c>
      <c r="CG38" s="3">
        <f>IF(Inputs!$B$27&lt;&gt;"Ready","PENDING INPUTS",IF(AND(A38&lt;=Inputs!$B$6,CE38&gt;0),Inputs!G23,0))</f>
        <v>0</v>
      </c>
      <c r="CH38" s="3">
        <f>IF(Inputs!$B$27&lt;&gt;"Ready","PENDING INPUTS",IF(A38&gt;Inputs!$B$6,0,MIN((CE38+CF38+CG38),IF(Inputs!H23=1,Inputs!D23,MAX(Inputs!F23,ROUND(CE38*Inputs!E23+CF38+CG38,2))))))</f>
        <v>0</v>
      </c>
      <c r="CI38">
        <f>IF(Inputs!$B$27&lt;&gt;"Ready","PENDING INPUTS",IF(CE38&lt;=0,99,1+IF(AND(K38&gt;0,OR(K38&lt;CE38,AND(K38=CE38,0&lt;9))),1,0)+IF(AND(S38&gt;0,OR(S38&lt;CE38,AND(S38=CE38,1&lt;9))),1,0)+IF(AND(AA38&gt;0,OR(AA38&lt;CE38,AND(AA38=CE38,2&lt;9))),1,0)+IF(AND(AI38&gt;0,OR(AI38&lt;CE38,AND(AI38=CE38,3&lt;9))),1,0)+IF(AND(AQ38&gt;0,OR(AQ38&lt;CE38,AND(AQ38=CE38,4&lt;9))),1,0)+IF(AND(AY38&gt;0,OR(AY38&lt;CE38,AND(AY38=CE38,5&lt;9))),1,0)+IF(AND(BG38&gt;0,OR(BG38&lt;CE38,AND(BG38=CE38,6&lt;9))),1,0)+IF(AND(BO38&gt;0,OR(BO38&lt;CE38,AND(BO38=CE38,7&lt;9))),1,0)+IF(AND(BW38&gt;0,OR(BW38&lt;CE38,AND(BW38=CE38,8&lt;9))),1,0)))</f>
        <v>99</v>
      </c>
      <c r="CJ38" s="3">
        <f>IF(Inputs!$B$27&lt;&gt;"Ready","PENDING INPUTS",IF(A38&gt;Inputs!$B$6,0,MIN(MAX(0,(CE38+CF38+CG38)-CH38),MAX(0,C38-D38-(IF(O38&lt;CI38,K38+L38+M38-N38,0)+IF(W38&lt;CI38,S38+T38+U38-V38,0)+IF(AE38&lt;CI38,AA38+AB38+AC38-AD38,0)+IF(AM38&lt;CI38,AI38+AJ38+AK38-AL38,0)+IF(AU38&lt;CI38,AQ38+AR38+AS38-AT38,0)+IF(BC38&lt;CI38,AY38+AZ38+BA38-BB38,0)+IF(BK38&lt;CI38,BG38+BH38+BI38-BJ38,0)+IF(BS38&lt;CI38,BO38+BP38+BQ38-BR38,0)+IF(CA38&lt;CI38,BW38+BX38+BY38-BZ38,0)+IF(CI38&lt;CI38,CE38+CF38+CG38-CH38,0))))))</f>
        <v>0</v>
      </c>
      <c r="CK38" s="3">
        <f>IF(Inputs!$B$27&lt;&gt;"Ready","PENDING INPUTS",MIN((CE38+CF38+CG38),IF(D38&gt;C38,IF(D38=0,0,CH38*C38/D38),CH38+CJ38)))</f>
        <v>0</v>
      </c>
      <c r="CL38" s="3">
        <f>IF(Inputs!$B$27&lt;&gt;"Ready","PENDING INPUTS",MAX(0,(CE38+CF38+CG38)-CK38))</f>
        <v>0</v>
      </c>
    </row>
    <row r="39" spans="1:90" ht="27.95" customHeight="1" x14ac:dyDescent="0.25">
      <c r="A39">
        <v>35</v>
      </c>
      <c r="B39" s="13">
        <f>IF(Inputs!$B$27&lt;&gt;"Ready","PENDING INPUTS",EDATE(Inputs!$B$5,A39-1))</f>
        <v>47331</v>
      </c>
      <c r="C39" s="3">
        <f>IF(Inputs!$B$27&lt;&gt;"Ready","PENDING INPUTS",IF(A39&lt;=Inputs!$B$6,MAX(0,Inputs!$B$4+IF(A39=Inputs!$B$7,Inputs!$B$8,0)+IF(A39=Inputs!$B$9,Inputs!$B$10,0)),0))</f>
        <v>0</v>
      </c>
      <c r="D39" s="3">
        <f>IF(Inputs!$B$27&lt;&gt;"Ready","PENDING INPUTS",SUM(N39,V39,AD39,AL39,AT39,BB39,BJ39,BR39,BZ39,CH39))</f>
        <v>0</v>
      </c>
      <c r="E39" s="3">
        <f>IF(Inputs!$B$27&lt;&gt;"Ready","PENDING INPUTS",MAX(0,D39-C39))</f>
        <v>0</v>
      </c>
      <c r="F39" s="3">
        <f>IF(Inputs!$B$27&lt;&gt;"Ready","PENDING INPUTS",SUM(Q39,Y39,AG39,AO39,AW39,BE39,BM39,BU39,CC39,CK39))</f>
        <v>0</v>
      </c>
      <c r="G39" s="3">
        <f>IF(Inputs!$B$27&lt;&gt;"Ready","PENDING INPUTS",SUM(L39,T39,AB39,AJ39,AR39,AZ39,BH39,BP39,BX39,CF39))</f>
        <v>0</v>
      </c>
      <c r="H39" s="3">
        <f>IF(Inputs!$B$27&lt;&gt;"Ready","PENDING INPUTS",SUM(M39,U39,AC39,AK39,AS39,BA39,BI39,BQ39,BY39,CG39))</f>
        <v>0</v>
      </c>
      <c r="I39" s="3">
        <f>IF(Inputs!$B$27&lt;&gt;"Ready","PENDING INPUTS",SUM(R39,Z39,AH39,AP39,AX39,BF39,BN39,BV39,CD39,CL39))</f>
        <v>0</v>
      </c>
      <c r="J39" t="str">
        <f>IF(Inputs!$B$27&lt;&gt;"Ready","PENDING INPUTS",IF(A39&gt;Inputs!$B$6,"Beyond horizon",IF(E39&gt;0.005,"MINIMUM SHORTFALL",IF(I39&lt;0.005,"Paid off","In progress"))))</f>
        <v>Paid off</v>
      </c>
      <c r="K39" s="3">
        <f>IF(Inputs!$B$27&lt;&gt;"Ready","PENDING INPUTS",R38)</f>
        <v>0</v>
      </c>
      <c r="L39" s="3">
        <f>IF(Inputs!$B$27&lt;&gt;"Ready","PENDING INPUTS",IF(A39&lt;=Inputs!$B$6,ROUND(K39*Inputs!C14/12,2),0))</f>
        <v>0</v>
      </c>
      <c r="M39" s="3">
        <f>IF(Inputs!$B$27&lt;&gt;"Ready","PENDING INPUTS",IF(AND(A39&lt;=Inputs!$B$6,K39&gt;0),Inputs!G14,0))</f>
        <v>0</v>
      </c>
      <c r="N39" s="3">
        <f>IF(Inputs!$B$27&lt;&gt;"Ready","PENDING INPUTS",IF(A39&gt;Inputs!$B$6,0,MIN((K39+L39+M39),IF(Inputs!H14=1,Inputs!D14,MAX(Inputs!F14,ROUND(K39*Inputs!E14+L39+M39,2))))))</f>
        <v>0</v>
      </c>
      <c r="O39">
        <f>IF(Inputs!$B$27&lt;&gt;"Ready","PENDING INPUTS",IF(K39&lt;=0,99,1+IF(AND(S39&gt;0,OR(S39&lt;K39,AND(S39=K39,1&lt;0))),1,0)+IF(AND(AA39&gt;0,OR(AA39&lt;K39,AND(AA39=K39,2&lt;0))),1,0)+IF(AND(AI39&gt;0,OR(AI39&lt;K39,AND(AI39=K39,3&lt;0))),1,0)+IF(AND(AQ39&gt;0,OR(AQ39&lt;K39,AND(AQ39=K39,4&lt;0))),1,0)+IF(AND(AY39&gt;0,OR(AY39&lt;K39,AND(AY39=K39,5&lt;0))),1,0)+IF(AND(BG39&gt;0,OR(BG39&lt;K39,AND(BG39=K39,6&lt;0))),1,0)+IF(AND(BO39&gt;0,OR(BO39&lt;K39,AND(BO39=K39,7&lt;0))),1,0)+IF(AND(BW39&gt;0,OR(BW39&lt;K39,AND(BW39=K39,8&lt;0))),1,0)+IF(AND(CE39&gt;0,OR(CE39&lt;K39,AND(CE39=K39,9&lt;0))),1,0)))</f>
        <v>99</v>
      </c>
      <c r="P39" s="3">
        <f>IF(Inputs!$B$27&lt;&gt;"Ready","PENDING INPUTS",IF(A39&gt;Inputs!$B$6,0,MIN(MAX(0,(K39+L39+M39)-N39),MAX(0,C39-D39-(IF(O39&lt;O39,K39+L39+M39-N39,0)+IF(W39&lt;O39,S39+T39+U39-V39,0)+IF(AE39&lt;O39,AA39+AB39+AC39-AD39,0)+IF(AM39&lt;O39,AI39+AJ39+AK39-AL39,0)+IF(AU39&lt;O39,AQ39+AR39+AS39-AT39,0)+IF(BC39&lt;O39,AY39+AZ39+BA39-BB39,0)+IF(BK39&lt;O39,BG39+BH39+BI39-BJ39,0)+IF(BS39&lt;O39,BO39+BP39+BQ39-BR39,0)+IF(CA39&lt;O39,BW39+BX39+BY39-BZ39,0)+IF(CI39&lt;O39,CE39+CF39+CG39-CH39,0))))))</f>
        <v>0</v>
      </c>
      <c r="Q39" s="3">
        <f>IF(Inputs!$B$27&lt;&gt;"Ready","PENDING INPUTS",MIN((K39+L39+M39),IF(D39&gt;C39,IF(D39=0,0,N39*C39/D39),N39+P39)))</f>
        <v>0</v>
      </c>
      <c r="R39" s="3">
        <f>IF(Inputs!$B$27&lt;&gt;"Ready","PENDING INPUTS",MAX(0,(K39+L39+M39)-Q39))</f>
        <v>0</v>
      </c>
      <c r="S39" s="3">
        <f>IF(Inputs!$B$27&lt;&gt;"Ready","PENDING INPUTS",Z38)</f>
        <v>0</v>
      </c>
      <c r="T39" s="3">
        <f>IF(Inputs!$B$27&lt;&gt;"Ready","PENDING INPUTS",IF(A39&lt;=Inputs!$B$6,ROUND(S39*Inputs!C15/12,2),0))</f>
        <v>0</v>
      </c>
      <c r="U39" s="3">
        <f>IF(Inputs!$B$27&lt;&gt;"Ready","PENDING INPUTS",IF(AND(A39&lt;=Inputs!$B$6,S39&gt;0),Inputs!G15,0))</f>
        <v>0</v>
      </c>
      <c r="V39" s="3">
        <f>IF(Inputs!$B$27&lt;&gt;"Ready","PENDING INPUTS",IF(A39&gt;Inputs!$B$6,0,MIN((S39+T39+U39),IF(Inputs!H15=1,Inputs!D15,MAX(Inputs!F15,ROUND(S39*Inputs!E15+T39+U39,2))))))</f>
        <v>0</v>
      </c>
      <c r="W39">
        <f>IF(Inputs!$B$27&lt;&gt;"Ready","PENDING INPUTS",IF(S39&lt;=0,99,1+IF(AND(K39&gt;0,OR(K39&lt;S39,AND(K39=S39,0&lt;1))),1,0)+IF(AND(AA39&gt;0,OR(AA39&lt;S39,AND(AA39=S39,2&lt;1))),1,0)+IF(AND(AI39&gt;0,OR(AI39&lt;S39,AND(AI39=S39,3&lt;1))),1,0)+IF(AND(AQ39&gt;0,OR(AQ39&lt;S39,AND(AQ39=S39,4&lt;1))),1,0)+IF(AND(AY39&gt;0,OR(AY39&lt;S39,AND(AY39=S39,5&lt;1))),1,0)+IF(AND(BG39&gt;0,OR(BG39&lt;S39,AND(BG39=S39,6&lt;1))),1,0)+IF(AND(BO39&gt;0,OR(BO39&lt;S39,AND(BO39=S39,7&lt;1))),1,0)+IF(AND(BW39&gt;0,OR(BW39&lt;S39,AND(BW39=S39,8&lt;1))),1,0)+IF(AND(CE39&gt;0,OR(CE39&lt;S39,AND(CE39=S39,9&lt;1))),1,0)))</f>
        <v>99</v>
      </c>
      <c r="X39" s="3">
        <f>IF(Inputs!$B$27&lt;&gt;"Ready","PENDING INPUTS",IF(A39&gt;Inputs!$B$6,0,MIN(MAX(0,(S39+T39+U39)-V39),MAX(0,C39-D39-(IF(O39&lt;W39,K39+L39+M39-N39,0)+IF(W39&lt;W39,S39+T39+U39-V39,0)+IF(AE39&lt;W39,AA39+AB39+AC39-AD39,0)+IF(AM39&lt;W39,AI39+AJ39+AK39-AL39,0)+IF(AU39&lt;W39,AQ39+AR39+AS39-AT39,0)+IF(BC39&lt;W39,AY39+AZ39+BA39-BB39,0)+IF(BK39&lt;W39,BG39+BH39+BI39-BJ39,0)+IF(BS39&lt;W39,BO39+BP39+BQ39-BR39,0)+IF(CA39&lt;W39,BW39+BX39+BY39-BZ39,0)+IF(CI39&lt;W39,CE39+CF39+CG39-CH39,0))))))</f>
        <v>0</v>
      </c>
      <c r="Y39" s="3">
        <f>IF(Inputs!$B$27&lt;&gt;"Ready","PENDING INPUTS",MIN((S39+T39+U39),IF(D39&gt;C39,IF(D39=0,0,V39*C39/D39),V39+X39)))</f>
        <v>0</v>
      </c>
      <c r="Z39" s="3">
        <f>IF(Inputs!$B$27&lt;&gt;"Ready","PENDING INPUTS",MAX(0,(S39+T39+U39)-Y39))</f>
        <v>0</v>
      </c>
      <c r="AA39" s="3">
        <f>IF(Inputs!$B$27&lt;&gt;"Ready","PENDING INPUTS",AH38)</f>
        <v>0</v>
      </c>
      <c r="AB39" s="3">
        <f>IF(Inputs!$B$27&lt;&gt;"Ready","PENDING INPUTS",IF(A39&lt;=Inputs!$B$6,ROUND(AA39*Inputs!C16/12,2),0))</f>
        <v>0</v>
      </c>
      <c r="AC39" s="3">
        <f>IF(Inputs!$B$27&lt;&gt;"Ready","PENDING INPUTS",IF(AND(A39&lt;=Inputs!$B$6,AA39&gt;0),Inputs!G16,0))</f>
        <v>0</v>
      </c>
      <c r="AD39" s="3">
        <f>IF(Inputs!$B$27&lt;&gt;"Ready","PENDING INPUTS",IF(A39&gt;Inputs!$B$6,0,MIN((AA39+AB39+AC39),IF(Inputs!H16=1,Inputs!D16,MAX(Inputs!F16,ROUND(AA39*Inputs!E16+AB39+AC39,2))))))</f>
        <v>0</v>
      </c>
      <c r="AE39">
        <f>IF(Inputs!$B$27&lt;&gt;"Ready","PENDING INPUTS",IF(AA39&lt;=0,99,1+IF(AND(K39&gt;0,OR(K39&lt;AA39,AND(K39=AA39,0&lt;2))),1,0)+IF(AND(S39&gt;0,OR(S39&lt;AA39,AND(S39=AA39,1&lt;2))),1,0)+IF(AND(AI39&gt;0,OR(AI39&lt;AA39,AND(AI39=AA39,3&lt;2))),1,0)+IF(AND(AQ39&gt;0,OR(AQ39&lt;AA39,AND(AQ39=AA39,4&lt;2))),1,0)+IF(AND(AY39&gt;0,OR(AY39&lt;AA39,AND(AY39=AA39,5&lt;2))),1,0)+IF(AND(BG39&gt;0,OR(BG39&lt;AA39,AND(BG39=AA39,6&lt;2))),1,0)+IF(AND(BO39&gt;0,OR(BO39&lt;AA39,AND(BO39=AA39,7&lt;2))),1,0)+IF(AND(BW39&gt;0,OR(BW39&lt;AA39,AND(BW39=AA39,8&lt;2))),1,0)+IF(AND(CE39&gt;0,OR(CE39&lt;AA39,AND(CE39=AA39,9&lt;2))),1,0)))</f>
        <v>99</v>
      </c>
      <c r="AF39" s="3">
        <f>IF(Inputs!$B$27&lt;&gt;"Ready","PENDING INPUTS",IF(A39&gt;Inputs!$B$6,0,MIN(MAX(0,(AA39+AB39+AC39)-AD39),MAX(0,C39-D39-(IF(O39&lt;AE39,K39+L39+M39-N39,0)+IF(W39&lt;AE39,S39+T39+U39-V39,0)+IF(AE39&lt;AE39,AA39+AB39+AC39-AD39,0)+IF(AM39&lt;AE39,AI39+AJ39+AK39-AL39,0)+IF(AU39&lt;AE39,AQ39+AR39+AS39-AT39,0)+IF(BC39&lt;AE39,AY39+AZ39+BA39-BB39,0)+IF(BK39&lt;AE39,BG39+BH39+BI39-BJ39,0)+IF(BS39&lt;AE39,BO39+BP39+BQ39-BR39,0)+IF(CA39&lt;AE39,BW39+BX39+BY39-BZ39,0)+IF(CI39&lt;AE39,CE39+CF39+CG39-CH39,0))))))</f>
        <v>0</v>
      </c>
      <c r="AG39" s="3">
        <f>IF(Inputs!$B$27&lt;&gt;"Ready","PENDING INPUTS",MIN((AA39+AB39+AC39),IF(D39&gt;C39,IF(D39=0,0,AD39*C39/D39),AD39+AF39)))</f>
        <v>0</v>
      </c>
      <c r="AH39" s="3">
        <f>IF(Inputs!$B$27&lt;&gt;"Ready","PENDING INPUTS",MAX(0,(AA39+AB39+AC39)-AG39))</f>
        <v>0</v>
      </c>
      <c r="AI39" s="3">
        <f>IF(Inputs!$B$27&lt;&gt;"Ready","PENDING INPUTS",AP38)</f>
        <v>0</v>
      </c>
      <c r="AJ39" s="3">
        <f>IF(Inputs!$B$27&lt;&gt;"Ready","PENDING INPUTS",IF(A39&lt;=Inputs!$B$6,ROUND(AI39*Inputs!C17/12,2),0))</f>
        <v>0</v>
      </c>
      <c r="AK39" s="3">
        <f>IF(Inputs!$B$27&lt;&gt;"Ready","PENDING INPUTS",IF(AND(A39&lt;=Inputs!$B$6,AI39&gt;0),Inputs!G17,0))</f>
        <v>0</v>
      </c>
      <c r="AL39" s="3">
        <f>IF(Inputs!$B$27&lt;&gt;"Ready","PENDING INPUTS",IF(A39&gt;Inputs!$B$6,0,MIN((AI39+AJ39+AK39),IF(Inputs!H17=1,Inputs!D17,MAX(Inputs!F17,ROUND(AI39*Inputs!E17+AJ39+AK39,2))))))</f>
        <v>0</v>
      </c>
      <c r="AM39">
        <f>IF(Inputs!$B$27&lt;&gt;"Ready","PENDING INPUTS",IF(AI39&lt;=0,99,1+IF(AND(K39&gt;0,OR(K39&lt;AI39,AND(K39=AI39,0&lt;3))),1,0)+IF(AND(S39&gt;0,OR(S39&lt;AI39,AND(S39=AI39,1&lt;3))),1,0)+IF(AND(AA39&gt;0,OR(AA39&lt;AI39,AND(AA39=AI39,2&lt;3))),1,0)+IF(AND(AQ39&gt;0,OR(AQ39&lt;AI39,AND(AQ39=AI39,4&lt;3))),1,0)+IF(AND(AY39&gt;0,OR(AY39&lt;AI39,AND(AY39=AI39,5&lt;3))),1,0)+IF(AND(BG39&gt;0,OR(BG39&lt;AI39,AND(BG39=AI39,6&lt;3))),1,0)+IF(AND(BO39&gt;0,OR(BO39&lt;AI39,AND(BO39=AI39,7&lt;3))),1,0)+IF(AND(BW39&gt;0,OR(BW39&lt;AI39,AND(BW39=AI39,8&lt;3))),1,0)+IF(AND(CE39&gt;0,OR(CE39&lt;AI39,AND(CE39=AI39,9&lt;3))),1,0)))</f>
        <v>99</v>
      </c>
      <c r="AN39" s="3">
        <f>IF(Inputs!$B$27&lt;&gt;"Ready","PENDING INPUTS",IF(A39&gt;Inputs!$B$6,0,MIN(MAX(0,(AI39+AJ39+AK39)-AL39),MAX(0,C39-D39-(IF(O39&lt;AM39,K39+L39+M39-N39,0)+IF(W39&lt;AM39,S39+T39+U39-V39,0)+IF(AE39&lt;AM39,AA39+AB39+AC39-AD39,0)+IF(AM39&lt;AM39,AI39+AJ39+AK39-AL39,0)+IF(AU39&lt;AM39,AQ39+AR39+AS39-AT39,0)+IF(BC39&lt;AM39,AY39+AZ39+BA39-BB39,0)+IF(BK39&lt;AM39,BG39+BH39+BI39-BJ39,0)+IF(BS39&lt;AM39,BO39+BP39+BQ39-BR39,0)+IF(CA39&lt;AM39,BW39+BX39+BY39-BZ39,0)+IF(CI39&lt;AM39,CE39+CF39+CG39-CH39,0))))))</f>
        <v>0</v>
      </c>
      <c r="AO39" s="3">
        <f>IF(Inputs!$B$27&lt;&gt;"Ready","PENDING INPUTS",MIN((AI39+AJ39+AK39),IF(D39&gt;C39,IF(D39=0,0,AL39*C39/D39),AL39+AN39)))</f>
        <v>0</v>
      </c>
      <c r="AP39" s="3">
        <f>IF(Inputs!$B$27&lt;&gt;"Ready","PENDING INPUTS",MAX(0,(AI39+AJ39+AK39)-AO39))</f>
        <v>0</v>
      </c>
      <c r="AQ39" s="3">
        <f>IF(Inputs!$B$27&lt;&gt;"Ready","PENDING INPUTS",AX38)</f>
        <v>0</v>
      </c>
      <c r="AR39" s="3">
        <f>IF(Inputs!$B$27&lt;&gt;"Ready","PENDING INPUTS",IF(A39&lt;=Inputs!$B$6,ROUND(AQ39*Inputs!C18/12,2),0))</f>
        <v>0</v>
      </c>
      <c r="AS39" s="3">
        <f>IF(Inputs!$B$27&lt;&gt;"Ready","PENDING INPUTS",IF(AND(A39&lt;=Inputs!$B$6,AQ39&gt;0),Inputs!G18,0))</f>
        <v>0</v>
      </c>
      <c r="AT39" s="3">
        <f>IF(Inputs!$B$27&lt;&gt;"Ready","PENDING INPUTS",IF(A39&gt;Inputs!$B$6,0,MIN((AQ39+AR39+AS39),IF(Inputs!H18=1,Inputs!D18,MAX(Inputs!F18,ROUND(AQ39*Inputs!E18+AR39+AS39,2))))))</f>
        <v>0</v>
      </c>
      <c r="AU39">
        <f>IF(Inputs!$B$27&lt;&gt;"Ready","PENDING INPUTS",IF(AQ39&lt;=0,99,1+IF(AND(K39&gt;0,OR(K39&lt;AQ39,AND(K39=AQ39,0&lt;4))),1,0)+IF(AND(S39&gt;0,OR(S39&lt;AQ39,AND(S39=AQ39,1&lt;4))),1,0)+IF(AND(AA39&gt;0,OR(AA39&lt;AQ39,AND(AA39=AQ39,2&lt;4))),1,0)+IF(AND(AI39&gt;0,OR(AI39&lt;AQ39,AND(AI39=AQ39,3&lt;4))),1,0)+IF(AND(AY39&gt;0,OR(AY39&lt;AQ39,AND(AY39=AQ39,5&lt;4))),1,0)+IF(AND(BG39&gt;0,OR(BG39&lt;AQ39,AND(BG39=AQ39,6&lt;4))),1,0)+IF(AND(BO39&gt;0,OR(BO39&lt;AQ39,AND(BO39=AQ39,7&lt;4))),1,0)+IF(AND(BW39&gt;0,OR(BW39&lt;AQ39,AND(BW39=AQ39,8&lt;4))),1,0)+IF(AND(CE39&gt;0,OR(CE39&lt;AQ39,AND(CE39=AQ39,9&lt;4))),1,0)))</f>
        <v>99</v>
      </c>
      <c r="AV39" s="3">
        <f>IF(Inputs!$B$27&lt;&gt;"Ready","PENDING INPUTS",IF(A39&gt;Inputs!$B$6,0,MIN(MAX(0,(AQ39+AR39+AS39)-AT39),MAX(0,C39-D39-(IF(O39&lt;AU39,K39+L39+M39-N39,0)+IF(W39&lt;AU39,S39+T39+U39-V39,0)+IF(AE39&lt;AU39,AA39+AB39+AC39-AD39,0)+IF(AM39&lt;AU39,AI39+AJ39+AK39-AL39,0)+IF(AU39&lt;AU39,AQ39+AR39+AS39-AT39,0)+IF(BC39&lt;AU39,AY39+AZ39+BA39-BB39,0)+IF(BK39&lt;AU39,BG39+BH39+BI39-BJ39,0)+IF(BS39&lt;AU39,BO39+BP39+BQ39-BR39,0)+IF(CA39&lt;AU39,BW39+BX39+BY39-BZ39,0)+IF(CI39&lt;AU39,CE39+CF39+CG39-CH39,0))))))</f>
        <v>0</v>
      </c>
      <c r="AW39" s="3">
        <f>IF(Inputs!$B$27&lt;&gt;"Ready","PENDING INPUTS",MIN((AQ39+AR39+AS39),IF(D39&gt;C39,IF(D39=0,0,AT39*C39/D39),AT39+AV39)))</f>
        <v>0</v>
      </c>
      <c r="AX39" s="3">
        <f>IF(Inputs!$B$27&lt;&gt;"Ready","PENDING INPUTS",MAX(0,(AQ39+AR39+AS39)-AW39))</f>
        <v>0</v>
      </c>
      <c r="AY39" s="3">
        <f>IF(Inputs!$B$27&lt;&gt;"Ready","PENDING INPUTS",BF38)</f>
        <v>0</v>
      </c>
      <c r="AZ39" s="3">
        <f>IF(Inputs!$B$27&lt;&gt;"Ready","PENDING INPUTS",IF(A39&lt;=Inputs!$B$6,ROUND(AY39*Inputs!C19/12,2),0))</f>
        <v>0</v>
      </c>
      <c r="BA39" s="3">
        <f>IF(Inputs!$B$27&lt;&gt;"Ready","PENDING INPUTS",IF(AND(A39&lt;=Inputs!$B$6,AY39&gt;0),Inputs!G19,0))</f>
        <v>0</v>
      </c>
      <c r="BB39" s="3">
        <f>IF(Inputs!$B$27&lt;&gt;"Ready","PENDING INPUTS",IF(A39&gt;Inputs!$B$6,0,MIN((AY39+AZ39+BA39),IF(Inputs!H19=1,Inputs!D19,MAX(Inputs!F19,ROUND(AY39*Inputs!E19+AZ39+BA39,2))))))</f>
        <v>0</v>
      </c>
      <c r="BC39">
        <f>IF(Inputs!$B$27&lt;&gt;"Ready","PENDING INPUTS",IF(AY39&lt;=0,99,1+IF(AND(K39&gt;0,OR(K39&lt;AY39,AND(K39=AY39,0&lt;5))),1,0)+IF(AND(S39&gt;0,OR(S39&lt;AY39,AND(S39=AY39,1&lt;5))),1,0)+IF(AND(AA39&gt;0,OR(AA39&lt;AY39,AND(AA39=AY39,2&lt;5))),1,0)+IF(AND(AI39&gt;0,OR(AI39&lt;AY39,AND(AI39=AY39,3&lt;5))),1,0)+IF(AND(AQ39&gt;0,OR(AQ39&lt;AY39,AND(AQ39=AY39,4&lt;5))),1,0)+IF(AND(BG39&gt;0,OR(BG39&lt;AY39,AND(BG39=AY39,6&lt;5))),1,0)+IF(AND(BO39&gt;0,OR(BO39&lt;AY39,AND(BO39=AY39,7&lt;5))),1,0)+IF(AND(BW39&gt;0,OR(BW39&lt;AY39,AND(BW39=AY39,8&lt;5))),1,0)+IF(AND(CE39&gt;0,OR(CE39&lt;AY39,AND(CE39=AY39,9&lt;5))),1,0)))</f>
        <v>99</v>
      </c>
      <c r="BD39" s="3">
        <f>IF(Inputs!$B$27&lt;&gt;"Ready","PENDING INPUTS",IF(A39&gt;Inputs!$B$6,0,MIN(MAX(0,(AY39+AZ39+BA39)-BB39),MAX(0,C39-D39-(IF(O39&lt;BC39,K39+L39+M39-N39,0)+IF(W39&lt;BC39,S39+T39+U39-V39,0)+IF(AE39&lt;BC39,AA39+AB39+AC39-AD39,0)+IF(AM39&lt;BC39,AI39+AJ39+AK39-AL39,0)+IF(AU39&lt;BC39,AQ39+AR39+AS39-AT39,0)+IF(BC39&lt;BC39,AY39+AZ39+BA39-BB39,0)+IF(BK39&lt;BC39,BG39+BH39+BI39-BJ39,0)+IF(BS39&lt;BC39,BO39+BP39+BQ39-BR39,0)+IF(CA39&lt;BC39,BW39+BX39+BY39-BZ39,0)+IF(CI39&lt;BC39,CE39+CF39+CG39-CH39,0))))))</f>
        <v>0</v>
      </c>
      <c r="BE39" s="3">
        <f>IF(Inputs!$B$27&lt;&gt;"Ready","PENDING INPUTS",MIN((AY39+AZ39+BA39),IF(D39&gt;C39,IF(D39=0,0,BB39*C39/D39),BB39+BD39)))</f>
        <v>0</v>
      </c>
      <c r="BF39" s="3">
        <f>IF(Inputs!$B$27&lt;&gt;"Ready","PENDING INPUTS",MAX(0,(AY39+AZ39+BA39)-BE39))</f>
        <v>0</v>
      </c>
      <c r="BG39" s="3">
        <f>IF(Inputs!$B$27&lt;&gt;"Ready","PENDING INPUTS",BN38)</f>
        <v>0</v>
      </c>
      <c r="BH39" s="3">
        <f>IF(Inputs!$B$27&lt;&gt;"Ready","PENDING INPUTS",IF(A39&lt;=Inputs!$B$6,ROUND(BG39*Inputs!C20/12,2),0))</f>
        <v>0</v>
      </c>
      <c r="BI39" s="3">
        <f>IF(Inputs!$B$27&lt;&gt;"Ready","PENDING INPUTS",IF(AND(A39&lt;=Inputs!$B$6,BG39&gt;0),Inputs!G20,0))</f>
        <v>0</v>
      </c>
      <c r="BJ39" s="3">
        <f>IF(Inputs!$B$27&lt;&gt;"Ready","PENDING INPUTS",IF(A39&gt;Inputs!$B$6,0,MIN((BG39+BH39+BI39),IF(Inputs!H20=1,Inputs!D20,MAX(Inputs!F20,ROUND(BG39*Inputs!E20+BH39+BI39,2))))))</f>
        <v>0</v>
      </c>
      <c r="BK39">
        <f>IF(Inputs!$B$27&lt;&gt;"Ready","PENDING INPUTS",IF(BG39&lt;=0,99,1+IF(AND(K39&gt;0,OR(K39&lt;BG39,AND(K39=BG39,0&lt;6))),1,0)+IF(AND(S39&gt;0,OR(S39&lt;BG39,AND(S39=BG39,1&lt;6))),1,0)+IF(AND(AA39&gt;0,OR(AA39&lt;BG39,AND(AA39=BG39,2&lt;6))),1,0)+IF(AND(AI39&gt;0,OR(AI39&lt;BG39,AND(AI39=BG39,3&lt;6))),1,0)+IF(AND(AQ39&gt;0,OR(AQ39&lt;BG39,AND(AQ39=BG39,4&lt;6))),1,0)+IF(AND(AY39&gt;0,OR(AY39&lt;BG39,AND(AY39=BG39,5&lt;6))),1,0)+IF(AND(BO39&gt;0,OR(BO39&lt;BG39,AND(BO39=BG39,7&lt;6))),1,0)+IF(AND(BW39&gt;0,OR(BW39&lt;BG39,AND(BW39=BG39,8&lt;6))),1,0)+IF(AND(CE39&gt;0,OR(CE39&lt;BG39,AND(CE39=BG39,9&lt;6))),1,0)))</f>
        <v>99</v>
      </c>
      <c r="BL39" s="3">
        <f>IF(Inputs!$B$27&lt;&gt;"Ready","PENDING INPUTS",IF(A39&gt;Inputs!$B$6,0,MIN(MAX(0,(BG39+BH39+BI39)-BJ39),MAX(0,C39-D39-(IF(O39&lt;BK39,K39+L39+M39-N39,0)+IF(W39&lt;BK39,S39+T39+U39-V39,0)+IF(AE39&lt;BK39,AA39+AB39+AC39-AD39,0)+IF(AM39&lt;BK39,AI39+AJ39+AK39-AL39,0)+IF(AU39&lt;BK39,AQ39+AR39+AS39-AT39,0)+IF(BC39&lt;BK39,AY39+AZ39+BA39-BB39,0)+IF(BK39&lt;BK39,BG39+BH39+BI39-BJ39,0)+IF(BS39&lt;BK39,BO39+BP39+BQ39-BR39,0)+IF(CA39&lt;BK39,BW39+BX39+BY39-BZ39,0)+IF(CI39&lt;BK39,CE39+CF39+CG39-CH39,0))))))</f>
        <v>0</v>
      </c>
      <c r="BM39" s="3">
        <f>IF(Inputs!$B$27&lt;&gt;"Ready","PENDING INPUTS",MIN((BG39+BH39+BI39),IF(D39&gt;C39,IF(D39=0,0,BJ39*C39/D39),BJ39+BL39)))</f>
        <v>0</v>
      </c>
      <c r="BN39" s="3">
        <f>IF(Inputs!$B$27&lt;&gt;"Ready","PENDING INPUTS",MAX(0,(BG39+BH39+BI39)-BM39))</f>
        <v>0</v>
      </c>
      <c r="BO39" s="3">
        <f>IF(Inputs!$B$27&lt;&gt;"Ready","PENDING INPUTS",BV38)</f>
        <v>0</v>
      </c>
      <c r="BP39" s="3">
        <f>IF(Inputs!$B$27&lt;&gt;"Ready","PENDING INPUTS",IF(A39&lt;=Inputs!$B$6,ROUND(BO39*Inputs!C21/12,2),0))</f>
        <v>0</v>
      </c>
      <c r="BQ39" s="3">
        <f>IF(Inputs!$B$27&lt;&gt;"Ready","PENDING INPUTS",IF(AND(A39&lt;=Inputs!$B$6,BO39&gt;0),Inputs!G21,0))</f>
        <v>0</v>
      </c>
      <c r="BR39" s="3">
        <f>IF(Inputs!$B$27&lt;&gt;"Ready","PENDING INPUTS",IF(A39&gt;Inputs!$B$6,0,MIN((BO39+BP39+BQ39),IF(Inputs!H21=1,Inputs!D21,MAX(Inputs!F21,ROUND(BO39*Inputs!E21+BP39+BQ39,2))))))</f>
        <v>0</v>
      </c>
      <c r="BS39">
        <f>IF(Inputs!$B$27&lt;&gt;"Ready","PENDING INPUTS",IF(BO39&lt;=0,99,1+IF(AND(K39&gt;0,OR(K39&lt;BO39,AND(K39=BO39,0&lt;7))),1,0)+IF(AND(S39&gt;0,OR(S39&lt;BO39,AND(S39=BO39,1&lt;7))),1,0)+IF(AND(AA39&gt;0,OR(AA39&lt;BO39,AND(AA39=BO39,2&lt;7))),1,0)+IF(AND(AI39&gt;0,OR(AI39&lt;BO39,AND(AI39=BO39,3&lt;7))),1,0)+IF(AND(AQ39&gt;0,OR(AQ39&lt;BO39,AND(AQ39=BO39,4&lt;7))),1,0)+IF(AND(AY39&gt;0,OR(AY39&lt;BO39,AND(AY39=BO39,5&lt;7))),1,0)+IF(AND(BG39&gt;0,OR(BG39&lt;BO39,AND(BG39=BO39,6&lt;7))),1,0)+IF(AND(BW39&gt;0,OR(BW39&lt;BO39,AND(BW39=BO39,8&lt;7))),1,0)+IF(AND(CE39&gt;0,OR(CE39&lt;BO39,AND(CE39=BO39,9&lt;7))),1,0)))</f>
        <v>99</v>
      </c>
      <c r="BT39" s="3">
        <f>IF(Inputs!$B$27&lt;&gt;"Ready","PENDING INPUTS",IF(A39&gt;Inputs!$B$6,0,MIN(MAX(0,(BO39+BP39+BQ39)-BR39),MAX(0,C39-D39-(IF(O39&lt;BS39,K39+L39+M39-N39,0)+IF(W39&lt;BS39,S39+T39+U39-V39,0)+IF(AE39&lt;BS39,AA39+AB39+AC39-AD39,0)+IF(AM39&lt;BS39,AI39+AJ39+AK39-AL39,0)+IF(AU39&lt;BS39,AQ39+AR39+AS39-AT39,0)+IF(BC39&lt;BS39,AY39+AZ39+BA39-BB39,0)+IF(BK39&lt;BS39,BG39+BH39+BI39-BJ39,0)+IF(BS39&lt;BS39,BO39+BP39+BQ39-BR39,0)+IF(CA39&lt;BS39,BW39+BX39+BY39-BZ39,0)+IF(CI39&lt;BS39,CE39+CF39+CG39-CH39,0))))))</f>
        <v>0</v>
      </c>
      <c r="BU39" s="3">
        <f>IF(Inputs!$B$27&lt;&gt;"Ready","PENDING INPUTS",MIN((BO39+BP39+BQ39),IF(D39&gt;C39,IF(D39=0,0,BR39*C39/D39),BR39+BT39)))</f>
        <v>0</v>
      </c>
      <c r="BV39" s="3">
        <f>IF(Inputs!$B$27&lt;&gt;"Ready","PENDING INPUTS",MAX(0,(BO39+BP39+BQ39)-BU39))</f>
        <v>0</v>
      </c>
      <c r="BW39" s="3">
        <f>IF(Inputs!$B$27&lt;&gt;"Ready","PENDING INPUTS",CD38)</f>
        <v>0</v>
      </c>
      <c r="BX39" s="3">
        <f>IF(Inputs!$B$27&lt;&gt;"Ready","PENDING INPUTS",IF(A39&lt;=Inputs!$B$6,ROUND(BW39*Inputs!C22/12,2),0))</f>
        <v>0</v>
      </c>
      <c r="BY39" s="3">
        <f>IF(Inputs!$B$27&lt;&gt;"Ready","PENDING INPUTS",IF(AND(A39&lt;=Inputs!$B$6,BW39&gt;0),Inputs!G22,0))</f>
        <v>0</v>
      </c>
      <c r="BZ39" s="3">
        <f>IF(Inputs!$B$27&lt;&gt;"Ready","PENDING INPUTS",IF(A39&gt;Inputs!$B$6,0,MIN((BW39+BX39+BY39),IF(Inputs!H22=1,Inputs!D22,MAX(Inputs!F22,ROUND(BW39*Inputs!E22+BX39+BY39,2))))))</f>
        <v>0</v>
      </c>
      <c r="CA39">
        <f>IF(Inputs!$B$27&lt;&gt;"Ready","PENDING INPUTS",IF(BW39&lt;=0,99,1+IF(AND(K39&gt;0,OR(K39&lt;BW39,AND(K39=BW39,0&lt;8))),1,0)+IF(AND(S39&gt;0,OR(S39&lt;BW39,AND(S39=BW39,1&lt;8))),1,0)+IF(AND(AA39&gt;0,OR(AA39&lt;BW39,AND(AA39=BW39,2&lt;8))),1,0)+IF(AND(AI39&gt;0,OR(AI39&lt;BW39,AND(AI39=BW39,3&lt;8))),1,0)+IF(AND(AQ39&gt;0,OR(AQ39&lt;BW39,AND(AQ39=BW39,4&lt;8))),1,0)+IF(AND(AY39&gt;0,OR(AY39&lt;BW39,AND(AY39=BW39,5&lt;8))),1,0)+IF(AND(BG39&gt;0,OR(BG39&lt;BW39,AND(BG39=BW39,6&lt;8))),1,0)+IF(AND(BO39&gt;0,OR(BO39&lt;BW39,AND(BO39=BW39,7&lt;8))),1,0)+IF(AND(CE39&gt;0,OR(CE39&lt;BW39,AND(CE39=BW39,9&lt;8))),1,0)))</f>
        <v>99</v>
      </c>
      <c r="CB39" s="3">
        <f>IF(Inputs!$B$27&lt;&gt;"Ready","PENDING INPUTS",IF(A39&gt;Inputs!$B$6,0,MIN(MAX(0,(BW39+BX39+BY39)-BZ39),MAX(0,C39-D39-(IF(O39&lt;CA39,K39+L39+M39-N39,0)+IF(W39&lt;CA39,S39+T39+U39-V39,0)+IF(AE39&lt;CA39,AA39+AB39+AC39-AD39,0)+IF(AM39&lt;CA39,AI39+AJ39+AK39-AL39,0)+IF(AU39&lt;CA39,AQ39+AR39+AS39-AT39,0)+IF(BC39&lt;CA39,AY39+AZ39+BA39-BB39,0)+IF(BK39&lt;CA39,BG39+BH39+BI39-BJ39,0)+IF(BS39&lt;CA39,BO39+BP39+BQ39-BR39,0)+IF(CA39&lt;CA39,BW39+BX39+BY39-BZ39,0)+IF(CI39&lt;CA39,CE39+CF39+CG39-CH39,0))))))</f>
        <v>0</v>
      </c>
      <c r="CC39" s="3">
        <f>IF(Inputs!$B$27&lt;&gt;"Ready","PENDING INPUTS",MIN((BW39+BX39+BY39),IF(D39&gt;C39,IF(D39=0,0,BZ39*C39/D39),BZ39+CB39)))</f>
        <v>0</v>
      </c>
      <c r="CD39" s="3">
        <f>IF(Inputs!$B$27&lt;&gt;"Ready","PENDING INPUTS",MAX(0,(BW39+BX39+BY39)-CC39))</f>
        <v>0</v>
      </c>
      <c r="CE39" s="3">
        <f>IF(Inputs!$B$27&lt;&gt;"Ready","PENDING INPUTS",CL38)</f>
        <v>0</v>
      </c>
      <c r="CF39" s="3">
        <f>IF(Inputs!$B$27&lt;&gt;"Ready","PENDING INPUTS",IF(A39&lt;=Inputs!$B$6,ROUND(CE39*Inputs!C23/12,2),0))</f>
        <v>0</v>
      </c>
      <c r="CG39" s="3">
        <f>IF(Inputs!$B$27&lt;&gt;"Ready","PENDING INPUTS",IF(AND(A39&lt;=Inputs!$B$6,CE39&gt;0),Inputs!G23,0))</f>
        <v>0</v>
      </c>
      <c r="CH39" s="3">
        <f>IF(Inputs!$B$27&lt;&gt;"Ready","PENDING INPUTS",IF(A39&gt;Inputs!$B$6,0,MIN((CE39+CF39+CG39),IF(Inputs!H23=1,Inputs!D23,MAX(Inputs!F23,ROUND(CE39*Inputs!E23+CF39+CG39,2))))))</f>
        <v>0</v>
      </c>
      <c r="CI39">
        <f>IF(Inputs!$B$27&lt;&gt;"Ready","PENDING INPUTS",IF(CE39&lt;=0,99,1+IF(AND(K39&gt;0,OR(K39&lt;CE39,AND(K39=CE39,0&lt;9))),1,0)+IF(AND(S39&gt;0,OR(S39&lt;CE39,AND(S39=CE39,1&lt;9))),1,0)+IF(AND(AA39&gt;0,OR(AA39&lt;CE39,AND(AA39=CE39,2&lt;9))),1,0)+IF(AND(AI39&gt;0,OR(AI39&lt;CE39,AND(AI39=CE39,3&lt;9))),1,0)+IF(AND(AQ39&gt;0,OR(AQ39&lt;CE39,AND(AQ39=CE39,4&lt;9))),1,0)+IF(AND(AY39&gt;0,OR(AY39&lt;CE39,AND(AY39=CE39,5&lt;9))),1,0)+IF(AND(BG39&gt;0,OR(BG39&lt;CE39,AND(BG39=CE39,6&lt;9))),1,0)+IF(AND(BO39&gt;0,OR(BO39&lt;CE39,AND(BO39=CE39,7&lt;9))),1,0)+IF(AND(BW39&gt;0,OR(BW39&lt;CE39,AND(BW39=CE39,8&lt;9))),1,0)))</f>
        <v>99</v>
      </c>
      <c r="CJ39" s="3">
        <f>IF(Inputs!$B$27&lt;&gt;"Ready","PENDING INPUTS",IF(A39&gt;Inputs!$B$6,0,MIN(MAX(0,(CE39+CF39+CG39)-CH39),MAX(0,C39-D39-(IF(O39&lt;CI39,K39+L39+M39-N39,0)+IF(W39&lt;CI39,S39+T39+U39-V39,0)+IF(AE39&lt;CI39,AA39+AB39+AC39-AD39,0)+IF(AM39&lt;CI39,AI39+AJ39+AK39-AL39,0)+IF(AU39&lt;CI39,AQ39+AR39+AS39-AT39,0)+IF(BC39&lt;CI39,AY39+AZ39+BA39-BB39,0)+IF(BK39&lt;CI39,BG39+BH39+BI39-BJ39,0)+IF(BS39&lt;CI39,BO39+BP39+BQ39-BR39,0)+IF(CA39&lt;CI39,BW39+BX39+BY39-BZ39,0)+IF(CI39&lt;CI39,CE39+CF39+CG39-CH39,0))))))</f>
        <v>0</v>
      </c>
      <c r="CK39" s="3">
        <f>IF(Inputs!$B$27&lt;&gt;"Ready","PENDING INPUTS",MIN((CE39+CF39+CG39),IF(D39&gt;C39,IF(D39=0,0,CH39*C39/D39),CH39+CJ39)))</f>
        <v>0</v>
      </c>
      <c r="CL39" s="3">
        <f>IF(Inputs!$B$27&lt;&gt;"Ready","PENDING INPUTS",MAX(0,(CE39+CF39+CG39)-CK39))</f>
        <v>0</v>
      </c>
    </row>
    <row r="40" spans="1:90" ht="27.95" customHeight="1" x14ac:dyDescent="0.25">
      <c r="A40">
        <v>36</v>
      </c>
      <c r="B40" s="13">
        <f>IF(Inputs!$B$27&lt;&gt;"Ready","PENDING INPUTS",EDATE(Inputs!$B$5,A40-1))</f>
        <v>47362</v>
      </c>
      <c r="C40" s="3">
        <f>IF(Inputs!$B$27&lt;&gt;"Ready","PENDING INPUTS",IF(A40&lt;=Inputs!$B$6,MAX(0,Inputs!$B$4+IF(A40=Inputs!$B$7,Inputs!$B$8,0)+IF(A40=Inputs!$B$9,Inputs!$B$10,0)),0))</f>
        <v>0</v>
      </c>
      <c r="D40" s="3">
        <f>IF(Inputs!$B$27&lt;&gt;"Ready","PENDING INPUTS",SUM(N40,V40,AD40,AL40,AT40,BB40,BJ40,BR40,BZ40,CH40))</f>
        <v>0</v>
      </c>
      <c r="E40" s="3">
        <f>IF(Inputs!$B$27&lt;&gt;"Ready","PENDING INPUTS",MAX(0,D40-C40))</f>
        <v>0</v>
      </c>
      <c r="F40" s="3">
        <f>IF(Inputs!$B$27&lt;&gt;"Ready","PENDING INPUTS",SUM(Q40,Y40,AG40,AO40,AW40,BE40,BM40,BU40,CC40,CK40))</f>
        <v>0</v>
      </c>
      <c r="G40" s="3">
        <f>IF(Inputs!$B$27&lt;&gt;"Ready","PENDING INPUTS",SUM(L40,T40,AB40,AJ40,AR40,AZ40,BH40,BP40,BX40,CF40))</f>
        <v>0</v>
      </c>
      <c r="H40" s="3">
        <f>IF(Inputs!$B$27&lt;&gt;"Ready","PENDING INPUTS",SUM(M40,U40,AC40,AK40,AS40,BA40,BI40,BQ40,BY40,CG40))</f>
        <v>0</v>
      </c>
      <c r="I40" s="3">
        <f>IF(Inputs!$B$27&lt;&gt;"Ready","PENDING INPUTS",SUM(R40,Z40,AH40,AP40,AX40,BF40,BN40,BV40,CD40,CL40))</f>
        <v>0</v>
      </c>
      <c r="J40" t="str">
        <f>IF(Inputs!$B$27&lt;&gt;"Ready","PENDING INPUTS",IF(A40&gt;Inputs!$B$6,"Beyond horizon",IF(E40&gt;0.005,"MINIMUM SHORTFALL",IF(I40&lt;0.005,"Paid off","In progress"))))</f>
        <v>Paid off</v>
      </c>
      <c r="K40" s="3">
        <f>IF(Inputs!$B$27&lt;&gt;"Ready","PENDING INPUTS",R39)</f>
        <v>0</v>
      </c>
      <c r="L40" s="3">
        <f>IF(Inputs!$B$27&lt;&gt;"Ready","PENDING INPUTS",IF(A40&lt;=Inputs!$B$6,ROUND(K40*Inputs!C14/12,2),0))</f>
        <v>0</v>
      </c>
      <c r="M40" s="3">
        <f>IF(Inputs!$B$27&lt;&gt;"Ready","PENDING INPUTS",IF(AND(A40&lt;=Inputs!$B$6,K40&gt;0),Inputs!G14,0))</f>
        <v>0</v>
      </c>
      <c r="N40" s="3">
        <f>IF(Inputs!$B$27&lt;&gt;"Ready","PENDING INPUTS",IF(A40&gt;Inputs!$B$6,0,MIN((K40+L40+M40),IF(Inputs!H14=1,Inputs!D14,MAX(Inputs!F14,ROUND(K40*Inputs!E14+L40+M40,2))))))</f>
        <v>0</v>
      </c>
      <c r="O40">
        <f>IF(Inputs!$B$27&lt;&gt;"Ready","PENDING INPUTS",IF(K40&lt;=0,99,1+IF(AND(S40&gt;0,OR(S40&lt;K40,AND(S40=K40,1&lt;0))),1,0)+IF(AND(AA40&gt;0,OR(AA40&lt;K40,AND(AA40=K40,2&lt;0))),1,0)+IF(AND(AI40&gt;0,OR(AI40&lt;K40,AND(AI40=K40,3&lt;0))),1,0)+IF(AND(AQ40&gt;0,OR(AQ40&lt;K40,AND(AQ40=K40,4&lt;0))),1,0)+IF(AND(AY40&gt;0,OR(AY40&lt;K40,AND(AY40=K40,5&lt;0))),1,0)+IF(AND(BG40&gt;0,OR(BG40&lt;K40,AND(BG40=K40,6&lt;0))),1,0)+IF(AND(BO40&gt;0,OR(BO40&lt;K40,AND(BO40=K40,7&lt;0))),1,0)+IF(AND(BW40&gt;0,OR(BW40&lt;K40,AND(BW40=K40,8&lt;0))),1,0)+IF(AND(CE40&gt;0,OR(CE40&lt;K40,AND(CE40=K40,9&lt;0))),1,0)))</f>
        <v>99</v>
      </c>
      <c r="P40" s="3">
        <f>IF(Inputs!$B$27&lt;&gt;"Ready","PENDING INPUTS",IF(A40&gt;Inputs!$B$6,0,MIN(MAX(0,(K40+L40+M40)-N40),MAX(0,C40-D40-(IF(O40&lt;O40,K40+L40+M40-N40,0)+IF(W40&lt;O40,S40+T40+U40-V40,0)+IF(AE40&lt;O40,AA40+AB40+AC40-AD40,0)+IF(AM40&lt;O40,AI40+AJ40+AK40-AL40,0)+IF(AU40&lt;O40,AQ40+AR40+AS40-AT40,0)+IF(BC40&lt;O40,AY40+AZ40+BA40-BB40,0)+IF(BK40&lt;O40,BG40+BH40+BI40-BJ40,0)+IF(BS40&lt;O40,BO40+BP40+BQ40-BR40,0)+IF(CA40&lt;O40,BW40+BX40+BY40-BZ40,0)+IF(CI40&lt;O40,CE40+CF40+CG40-CH40,0))))))</f>
        <v>0</v>
      </c>
      <c r="Q40" s="3">
        <f>IF(Inputs!$B$27&lt;&gt;"Ready","PENDING INPUTS",MIN((K40+L40+M40),IF(D40&gt;C40,IF(D40=0,0,N40*C40/D40),N40+P40)))</f>
        <v>0</v>
      </c>
      <c r="R40" s="3">
        <f>IF(Inputs!$B$27&lt;&gt;"Ready","PENDING INPUTS",MAX(0,(K40+L40+M40)-Q40))</f>
        <v>0</v>
      </c>
      <c r="S40" s="3">
        <f>IF(Inputs!$B$27&lt;&gt;"Ready","PENDING INPUTS",Z39)</f>
        <v>0</v>
      </c>
      <c r="T40" s="3">
        <f>IF(Inputs!$B$27&lt;&gt;"Ready","PENDING INPUTS",IF(A40&lt;=Inputs!$B$6,ROUND(S40*Inputs!C15/12,2),0))</f>
        <v>0</v>
      </c>
      <c r="U40" s="3">
        <f>IF(Inputs!$B$27&lt;&gt;"Ready","PENDING INPUTS",IF(AND(A40&lt;=Inputs!$B$6,S40&gt;0),Inputs!G15,0))</f>
        <v>0</v>
      </c>
      <c r="V40" s="3">
        <f>IF(Inputs!$B$27&lt;&gt;"Ready","PENDING INPUTS",IF(A40&gt;Inputs!$B$6,0,MIN((S40+T40+U40),IF(Inputs!H15=1,Inputs!D15,MAX(Inputs!F15,ROUND(S40*Inputs!E15+T40+U40,2))))))</f>
        <v>0</v>
      </c>
      <c r="W40">
        <f>IF(Inputs!$B$27&lt;&gt;"Ready","PENDING INPUTS",IF(S40&lt;=0,99,1+IF(AND(K40&gt;0,OR(K40&lt;S40,AND(K40=S40,0&lt;1))),1,0)+IF(AND(AA40&gt;0,OR(AA40&lt;S40,AND(AA40=S40,2&lt;1))),1,0)+IF(AND(AI40&gt;0,OR(AI40&lt;S40,AND(AI40=S40,3&lt;1))),1,0)+IF(AND(AQ40&gt;0,OR(AQ40&lt;S40,AND(AQ40=S40,4&lt;1))),1,0)+IF(AND(AY40&gt;0,OR(AY40&lt;S40,AND(AY40=S40,5&lt;1))),1,0)+IF(AND(BG40&gt;0,OR(BG40&lt;S40,AND(BG40=S40,6&lt;1))),1,0)+IF(AND(BO40&gt;0,OR(BO40&lt;S40,AND(BO40=S40,7&lt;1))),1,0)+IF(AND(BW40&gt;0,OR(BW40&lt;S40,AND(BW40=S40,8&lt;1))),1,0)+IF(AND(CE40&gt;0,OR(CE40&lt;S40,AND(CE40=S40,9&lt;1))),1,0)))</f>
        <v>99</v>
      </c>
      <c r="X40" s="3">
        <f>IF(Inputs!$B$27&lt;&gt;"Ready","PENDING INPUTS",IF(A40&gt;Inputs!$B$6,0,MIN(MAX(0,(S40+T40+U40)-V40),MAX(0,C40-D40-(IF(O40&lt;W40,K40+L40+M40-N40,0)+IF(W40&lt;W40,S40+T40+U40-V40,0)+IF(AE40&lt;W40,AA40+AB40+AC40-AD40,0)+IF(AM40&lt;W40,AI40+AJ40+AK40-AL40,0)+IF(AU40&lt;W40,AQ40+AR40+AS40-AT40,0)+IF(BC40&lt;W40,AY40+AZ40+BA40-BB40,0)+IF(BK40&lt;W40,BG40+BH40+BI40-BJ40,0)+IF(BS40&lt;W40,BO40+BP40+BQ40-BR40,0)+IF(CA40&lt;W40,BW40+BX40+BY40-BZ40,0)+IF(CI40&lt;W40,CE40+CF40+CG40-CH40,0))))))</f>
        <v>0</v>
      </c>
      <c r="Y40" s="3">
        <f>IF(Inputs!$B$27&lt;&gt;"Ready","PENDING INPUTS",MIN((S40+T40+U40),IF(D40&gt;C40,IF(D40=0,0,V40*C40/D40),V40+X40)))</f>
        <v>0</v>
      </c>
      <c r="Z40" s="3">
        <f>IF(Inputs!$B$27&lt;&gt;"Ready","PENDING INPUTS",MAX(0,(S40+T40+U40)-Y40))</f>
        <v>0</v>
      </c>
      <c r="AA40" s="3">
        <f>IF(Inputs!$B$27&lt;&gt;"Ready","PENDING INPUTS",AH39)</f>
        <v>0</v>
      </c>
      <c r="AB40" s="3">
        <f>IF(Inputs!$B$27&lt;&gt;"Ready","PENDING INPUTS",IF(A40&lt;=Inputs!$B$6,ROUND(AA40*Inputs!C16/12,2),0))</f>
        <v>0</v>
      </c>
      <c r="AC40" s="3">
        <f>IF(Inputs!$B$27&lt;&gt;"Ready","PENDING INPUTS",IF(AND(A40&lt;=Inputs!$B$6,AA40&gt;0),Inputs!G16,0))</f>
        <v>0</v>
      </c>
      <c r="AD40" s="3">
        <f>IF(Inputs!$B$27&lt;&gt;"Ready","PENDING INPUTS",IF(A40&gt;Inputs!$B$6,0,MIN((AA40+AB40+AC40),IF(Inputs!H16=1,Inputs!D16,MAX(Inputs!F16,ROUND(AA40*Inputs!E16+AB40+AC40,2))))))</f>
        <v>0</v>
      </c>
      <c r="AE40">
        <f>IF(Inputs!$B$27&lt;&gt;"Ready","PENDING INPUTS",IF(AA40&lt;=0,99,1+IF(AND(K40&gt;0,OR(K40&lt;AA40,AND(K40=AA40,0&lt;2))),1,0)+IF(AND(S40&gt;0,OR(S40&lt;AA40,AND(S40=AA40,1&lt;2))),1,0)+IF(AND(AI40&gt;0,OR(AI40&lt;AA40,AND(AI40=AA40,3&lt;2))),1,0)+IF(AND(AQ40&gt;0,OR(AQ40&lt;AA40,AND(AQ40=AA40,4&lt;2))),1,0)+IF(AND(AY40&gt;0,OR(AY40&lt;AA40,AND(AY40=AA40,5&lt;2))),1,0)+IF(AND(BG40&gt;0,OR(BG40&lt;AA40,AND(BG40=AA40,6&lt;2))),1,0)+IF(AND(BO40&gt;0,OR(BO40&lt;AA40,AND(BO40=AA40,7&lt;2))),1,0)+IF(AND(BW40&gt;0,OR(BW40&lt;AA40,AND(BW40=AA40,8&lt;2))),1,0)+IF(AND(CE40&gt;0,OR(CE40&lt;AA40,AND(CE40=AA40,9&lt;2))),1,0)))</f>
        <v>99</v>
      </c>
      <c r="AF40" s="3">
        <f>IF(Inputs!$B$27&lt;&gt;"Ready","PENDING INPUTS",IF(A40&gt;Inputs!$B$6,0,MIN(MAX(0,(AA40+AB40+AC40)-AD40),MAX(0,C40-D40-(IF(O40&lt;AE40,K40+L40+M40-N40,0)+IF(W40&lt;AE40,S40+T40+U40-V40,0)+IF(AE40&lt;AE40,AA40+AB40+AC40-AD40,0)+IF(AM40&lt;AE40,AI40+AJ40+AK40-AL40,0)+IF(AU40&lt;AE40,AQ40+AR40+AS40-AT40,0)+IF(BC40&lt;AE40,AY40+AZ40+BA40-BB40,0)+IF(BK40&lt;AE40,BG40+BH40+BI40-BJ40,0)+IF(BS40&lt;AE40,BO40+BP40+BQ40-BR40,0)+IF(CA40&lt;AE40,BW40+BX40+BY40-BZ40,0)+IF(CI40&lt;AE40,CE40+CF40+CG40-CH40,0))))))</f>
        <v>0</v>
      </c>
      <c r="AG40" s="3">
        <f>IF(Inputs!$B$27&lt;&gt;"Ready","PENDING INPUTS",MIN((AA40+AB40+AC40),IF(D40&gt;C40,IF(D40=0,0,AD40*C40/D40),AD40+AF40)))</f>
        <v>0</v>
      </c>
      <c r="AH40" s="3">
        <f>IF(Inputs!$B$27&lt;&gt;"Ready","PENDING INPUTS",MAX(0,(AA40+AB40+AC40)-AG40))</f>
        <v>0</v>
      </c>
      <c r="AI40" s="3">
        <f>IF(Inputs!$B$27&lt;&gt;"Ready","PENDING INPUTS",AP39)</f>
        <v>0</v>
      </c>
      <c r="AJ40" s="3">
        <f>IF(Inputs!$B$27&lt;&gt;"Ready","PENDING INPUTS",IF(A40&lt;=Inputs!$B$6,ROUND(AI40*Inputs!C17/12,2),0))</f>
        <v>0</v>
      </c>
      <c r="AK40" s="3">
        <f>IF(Inputs!$B$27&lt;&gt;"Ready","PENDING INPUTS",IF(AND(A40&lt;=Inputs!$B$6,AI40&gt;0),Inputs!G17,0))</f>
        <v>0</v>
      </c>
      <c r="AL40" s="3">
        <f>IF(Inputs!$B$27&lt;&gt;"Ready","PENDING INPUTS",IF(A40&gt;Inputs!$B$6,0,MIN((AI40+AJ40+AK40),IF(Inputs!H17=1,Inputs!D17,MAX(Inputs!F17,ROUND(AI40*Inputs!E17+AJ40+AK40,2))))))</f>
        <v>0</v>
      </c>
      <c r="AM40">
        <f>IF(Inputs!$B$27&lt;&gt;"Ready","PENDING INPUTS",IF(AI40&lt;=0,99,1+IF(AND(K40&gt;0,OR(K40&lt;AI40,AND(K40=AI40,0&lt;3))),1,0)+IF(AND(S40&gt;0,OR(S40&lt;AI40,AND(S40=AI40,1&lt;3))),1,0)+IF(AND(AA40&gt;0,OR(AA40&lt;AI40,AND(AA40=AI40,2&lt;3))),1,0)+IF(AND(AQ40&gt;0,OR(AQ40&lt;AI40,AND(AQ40=AI40,4&lt;3))),1,0)+IF(AND(AY40&gt;0,OR(AY40&lt;AI40,AND(AY40=AI40,5&lt;3))),1,0)+IF(AND(BG40&gt;0,OR(BG40&lt;AI40,AND(BG40=AI40,6&lt;3))),1,0)+IF(AND(BO40&gt;0,OR(BO40&lt;AI40,AND(BO40=AI40,7&lt;3))),1,0)+IF(AND(BW40&gt;0,OR(BW40&lt;AI40,AND(BW40=AI40,8&lt;3))),1,0)+IF(AND(CE40&gt;0,OR(CE40&lt;AI40,AND(CE40=AI40,9&lt;3))),1,0)))</f>
        <v>99</v>
      </c>
      <c r="AN40" s="3">
        <f>IF(Inputs!$B$27&lt;&gt;"Ready","PENDING INPUTS",IF(A40&gt;Inputs!$B$6,0,MIN(MAX(0,(AI40+AJ40+AK40)-AL40),MAX(0,C40-D40-(IF(O40&lt;AM40,K40+L40+M40-N40,0)+IF(W40&lt;AM40,S40+T40+U40-V40,0)+IF(AE40&lt;AM40,AA40+AB40+AC40-AD40,0)+IF(AM40&lt;AM40,AI40+AJ40+AK40-AL40,0)+IF(AU40&lt;AM40,AQ40+AR40+AS40-AT40,0)+IF(BC40&lt;AM40,AY40+AZ40+BA40-BB40,0)+IF(BK40&lt;AM40,BG40+BH40+BI40-BJ40,0)+IF(BS40&lt;AM40,BO40+BP40+BQ40-BR40,0)+IF(CA40&lt;AM40,BW40+BX40+BY40-BZ40,0)+IF(CI40&lt;AM40,CE40+CF40+CG40-CH40,0))))))</f>
        <v>0</v>
      </c>
      <c r="AO40" s="3">
        <f>IF(Inputs!$B$27&lt;&gt;"Ready","PENDING INPUTS",MIN((AI40+AJ40+AK40),IF(D40&gt;C40,IF(D40=0,0,AL40*C40/D40),AL40+AN40)))</f>
        <v>0</v>
      </c>
      <c r="AP40" s="3">
        <f>IF(Inputs!$B$27&lt;&gt;"Ready","PENDING INPUTS",MAX(0,(AI40+AJ40+AK40)-AO40))</f>
        <v>0</v>
      </c>
      <c r="AQ40" s="3">
        <f>IF(Inputs!$B$27&lt;&gt;"Ready","PENDING INPUTS",AX39)</f>
        <v>0</v>
      </c>
      <c r="AR40" s="3">
        <f>IF(Inputs!$B$27&lt;&gt;"Ready","PENDING INPUTS",IF(A40&lt;=Inputs!$B$6,ROUND(AQ40*Inputs!C18/12,2),0))</f>
        <v>0</v>
      </c>
      <c r="AS40" s="3">
        <f>IF(Inputs!$B$27&lt;&gt;"Ready","PENDING INPUTS",IF(AND(A40&lt;=Inputs!$B$6,AQ40&gt;0),Inputs!G18,0))</f>
        <v>0</v>
      </c>
      <c r="AT40" s="3">
        <f>IF(Inputs!$B$27&lt;&gt;"Ready","PENDING INPUTS",IF(A40&gt;Inputs!$B$6,0,MIN((AQ40+AR40+AS40),IF(Inputs!H18=1,Inputs!D18,MAX(Inputs!F18,ROUND(AQ40*Inputs!E18+AR40+AS40,2))))))</f>
        <v>0</v>
      </c>
      <c r="AU40">
        <f>IF(Inputs!$B$27&lt;&gt;"Ready","PENDING INPUTS",IF(AQ40&lt;=0,99,1+IF(AND(K40&gt;0,OR(K40&lt;AQ40,AND(K40=AQ40,0&lt;4))),1,0)+IF(AND(S40&gt;0,OR(S40&lt;AQ40,AND(S40=AQ40,1&lt;4))),1,0)+IF(AND(AA40&gt;0,OR(AA40&lt;AQ40,AND(AA40=AQ40,2&lt;4))),1,0)+IF(AND(AI40&gt;0,OR(AI40&lt;AQ40,AND(AI40=AQ40,3&lt;4))),1,0)+IF(AND(AY40&gt;0,OR(AY40&lt;AQ40,AND(AY40=AQ40,5&lt;4))),1,0)+IF(AND(BG40&gt;0,OR(BG40&lt;AQ40,AND(BG40=AQ40,6&lt;4))),1,0)+IF(AND(BO40&gt;0,OR(BO40&lt;AQ40,AND(BO40=AQ40,7&lt;4))),1,0)+IF(AND(BW40&gt;0,OR(BW40&lt;AQ40,AND(BW40=AQ40,8&lt;4))),1,0)+IF(AND(CE40&gt;0,OR(CE40&lt;AQ40,AND(CE40=AQ40,9&lt;4))),1,0)))</f>
        <v>99</v>
      </c>
      <c r="AV40" s="3">
        <f>IF(Inputs!$B$27&lt;&gt;"Ready","PENDING INPUTS",IF(A40&gt;Inputs!$B$6,0,MIN(MAX(0,(AQ40+AR40+AS40)-AT40),MAX(0,C40-D40-(IF(O40&lt;AU40,K40+L40+M40-N40,0)+IF(W40&lt;AU40,S40+T40+U40-V40,0)+IF(AE40&lt;AU40,AA40+AB40+AC40-AD40,0)+IF(AM40&lt;AU40,AI40+AJ40+AK40-AL40,0)+IF(AU40&lt;AU40,AQ40+AR40+AS40-AT40,0)+IF(BC40&lt;AU40,AY40+AZ40+BA40-BB40,0)+IF(BK40&lt;AU40,BG40+BH40+BI40-BJ40,0)+IF(BS40&lt;AU40,BO40+BP40+BQ40-BR40,0)+IF(CA40&lt;AU40,BW40+BX40+BY40-BZ40,0)+IF(CI40&lt;AU40,CE40+CF40+CG40-CH40,0))))))</f>
        <v>0</v>
      </c>
      <c r="AW40" s="3">
        <f>IF(Inputs!$B$27&lt;&gt;"Ready","PENDING INPUTS",MIN((AQ40+AR40+AS40),IF(D40&gt;C40,IF(D40=0,0,AT40*C40/D40),AT40+AV40)))</f>
        <v>0</v>
      </c>
      <c r="AX40" s="3">
        <f>IF(Inputs!$B$27&lt;&gt;"Ready","PENDING INPUTS",MAX(0,(AQ40+AR40+AS40)-AW40))</f>
        <v>0</v>
      </c>
      <c r="AY40" s="3">
        <f>IF(Inputs!$B$27&lt;&gt;"Ready","PENDING INPUTS",BF39)</f>
        <v>0</v>
      </c>
      <c r="AZ40" s="3">
        <f>IF(Inputs!$B$27&lt;&gt;"Ready","PENDING INPUTS",IF(A40&lt;=Inputs!$B$6,ROUND(AY40*Inputs!C19/12,2),0))</f>
        <v>0</v>
      </c>
      <c r="BA40" s="3">
        <f>IF(Inputs!$B$27&lt;&gt;"Ready","PENDING INPUTS",IF(AND(A40&lt;=Inputs!$B$6,AY40&gt;0),Inputs!G19,0))</f>
        <v>0</v>
      </c>
      <c r="BB40" s="3">
        <f>IF(Inputs!$B$27&lt;&gt;"Ready","PENDING INPUTS",IF(A40&gt;Inputs!$B$6,0,MIN((AY40+AZ40+BA40),IF(Inputs!H19=1,Inputs!D19,MAX(Inputs!F19,ROUND(AY40*Inputs!E19+AZ40+BA40,2))))))</f>
        <v>0</v>
      </c>
      <c r="BC40">
        <f>IF(Inputs!$B$27&lt;&gt;"Ready","PENDING INPUTS",IF(AY40&lt;=0,99,1+IF(AND(K40&gt;0,OR(K40&lt;AY40,AND(K40=AY40,0&lt;5))),1,0)+IF(AND(S40&gt;0,OR(S40&lt;AY40,AND(S40=AY40,1&lt;5))),1,0)+IF(AND(AA40&gt;0,OR(AA40&lt;AY40,AND(AA40=AY40,2&lt;5))),1,0)+IF(AND(AI40&gt;0,OR(AI40&lt;AY40,AND(AI40=AY40,3&lt;5))),1,0)+IF(AND(AQ40&gt;0,OR(AQ40&lt;AY40,AND(AQ40=AY40,4&lt;5))),1,0)+IF(AND(BG40&gt;0,OR(BG40&lt;AY40,AND(BG40=AY40,6&lt;5))),1,0)+IF(AND(BO40&gt;0,OR(BO40&lt;AY40,AND(BO40=AY40,7&lt;5))),1,0)+IF(AND(BW40&gt;0,OR(BW40&lt;AY40,AND(BW40=AY40,8&lt;5))),1,0)+IF(AND(CE40&gt;0,OR(CE40&lt;AY40,AND(CE40=AY40,9&lt;5))),1,0)))</f>
        <v>99</v>
      </c>
      <c r="BD40" s="3">
        <f>IF(Inputs!$B$27&lt;&gt;"Ready","PENDING INPUTS",IF(A40&gt;Inputs!$B$6,0,MIN(MAX(0,(AY40+AZ40+BA40)-BB40),MAX(0,C40-D40-(IF(O40&lt;BC40,K40+L40+M40-N40,0)+IF(W40&lt;BC40,S40+T40+U40-V40,0)+IF(AE40&lt;BC40,AA40+AB40+AC40-AD40,0)+IF(AM40&lt;BC40,AI40+AJ40+AK40-AL40,0)+IF(AU40&lt;BC40,AQ40+AR40+AS40-AT40,0)+IF(BC40&lt;BC40,AY40+AZ40+BA40-BB40,0)+IF(BK40&lt;BC40,BG40+BH40+BI40-BJ40,0)+IF(BS40&lt;BC40,BO40+BP40+BQ40-BR40,0)+IF(CA40&lt;BC40,BW40+BX40+BY40-BZ40,0)+IF(CI40&lt;BC40,CE40+CF40+CG40-CH40,0))))))</f>
        <v>0</v>
      </c>
      <c r="BE40" s="3">
        <f>IF(Inputs!$B$27&lt;&gt;"Ready","PENDING INPUTS",MIN((AY40+AZ40+BA40),IF(D40&gt;C40,IF(D40=0,0,BB40*C40/D40),BB40+BD40)))</f>
        <v>0</v>
      </c>
      <c r="BF40" s="3">
        <f>IF(Inputs!$B$27&lt;&gt;"Ready","PENDING INPUTS",MAX(0,(AY40+AZ40+BA40)-BE40))</f>
        <v>0</v>
      </c>
      <c r="BG40" s="3">
        <f>IF(Inputs!$B$27&lt;&gt;"Ready","PENDING INPUTS",BN39)</f>
        <v>0</v>
      </c>
      <c r="BH40" s="3">
        <f>IF(Inputs!$B$27&lt;&gt;"Ready","PENDING INPUTS",IF(A40&lt;=Inputs!$B$6,ROUND(BG40*Inputs!C20/12,2),0))</f>
        <v>0</v>
      </c>
      <c r="BI40" s="3">
        <f>IF(Inputs!$B$27&lt;&gt;"Ready","PENDING INPUTS",IF(AND(A40&lt;=Inputs!$B$6,BG40&gt;0),Inputs!G20,0))</f>
        <v>0</v>
      </c>
      <c r="BJ40" s="3">
        <f>IF(Inputs!$B$27&lt;&gt;"Ready","PENDING INPUTS",IF(A40&gt;Inputs!$B$6,0,MIN((BG40+BH40+BI40),IF(Inputs!H20=1,Inputs!D20,MAX(Inputs!F20,ROUND(BG40*Inputs!E20+BH40+BI40,2))))))</f>
        <v>0</v>
      </c>
      <c r="BK40">
        <f>IF(Inputs!$B$27&lt;&gt;"Ready","PENDING INPUTS",IF(BG40&lt;=0,99,1+IF(AND(K40&gt;0,OR(K40&lt;BG40,AND(K40=BG40,0&lt;6))),1,0)+IF(AND(S40&gt;0,OR(S40&lt;BG40,AND(S40=BG40,1&lt;6))),1,0)+IF(AND(AA40&gt;0,OR(AA40&lt;BG40,AND(AA40=BG40,2&lt;6))),1,0)+IF(AND(AI40&gt;0,OR(AI40&lt;BG40,AND(AI40=BG40,3&lt;6))),1,0)+IF(AND(AQ40&gt;0,OR(AQ40&lt;BG40,AND(AQ40=BG40,4&lt;6))),1,0)+IF(AND(AY40&gt;0,OR(AY40&lt;BG40,AND(AY40=BG40,5&lt;6))),1,0)+IF(AND(BO40&gt;0,OR(BO40&lt;BG40,AND(BO40=BG40,7&lt;6))),1,0)+IF(AND(BW40&gt;0,OR(BW40&lt;BG40,AND(BW40=BG40,8&lt;6))),1,0)+IF(AND(CE40&gt;0,OR(CE40&lt;BG40,AND(CE40=BG40,9&lt;6))),1,0)))</f>
        <v>99</v>
      </c>
      <c r="BL40" s="3">
        <f>IF(Inputs!$B$27&lt;&gt;"Ready","PENDING INPUTS",IF(A40&gt;Inputs!$B$6,0,MIN(MAX(0,(BG40+BH40+BI40)-BJ40),MAX(0,C40-D40-(IF(O40&lt;BK40,K40+L40+M40-N40,0)+IF(W40&lt;BK40,S40+T40+U40-V40,0)+IF(AE40&lt;BK40,AA40+AB40+AC40-AD40,0)+IF(AM40&lt;BK40,AI40+AJ40+AK40-AL40,0)+IF(AU40&lt;BK40,AQ40+AR40+AS40-AT40,0)+IF(BC40&lt;BK40,AY40+AZ40+BA40-BB40,0)+IF(BK40&lt;BK40,BG40+BH40+BI40-BJ40,0)+IF(BS40&lt;BK40,BO40+BP40+BQ40-BR40,0)+IF(CA40&lt;BK40,BW40+BX40+BY40-BZ40,0)+IF(CI40&lt;BK40,CE40+CF40+CG40-CH40,0))))))</f>
        <v>0</v>
      </c>
      <c r="BM40" s="3">
        <f>IF(Inputs!$B$27&lt;&gt;"Ready","PENDING INPUTS",MIN((BG40+BH40+BI40),IF(D40&gt;C40,IF(D40=0,0,BJ40*C40/D40),BJ40+BL40)))</f>
        <v>0</v>
      </c>
      <c r="BN40" s="3">
        <f>IF(Inputs!$B$27&lt;&gt;"Ready","PENDING INPUTS",MAX(0,(BG40+BH40+BI40)-BM40))</f>
        <v>0</v>
      </c>
      <c r="BO40" s="3">
        <f>IF(Inputs!$B$27&lt;&gt;"Ready","PENDING INPUTS",BV39)</f>
        <v>0</v>
      </c>
      <c r="BP40" s="3">
        <f>IF(Inputs!$B$27&lt;&gt;"Ready","PENDING INPUTS",IF(A40&lt;=Inputs!$B$6,ROUND(BO40*Inputs!C21/12,2),0))</f>
        <v>0</v>
      </c>
      <c r="BQ40" s="3">
        <f>IF(Inputs!$B$27&lt;&gt;"Ready","PENDING INPUTS",IF(AND(A40&lt;=Inputs!$B$6,BO40&gt;0),Inputs!G21,0))</f>
        <v>0</v>
      </c>
      <c r="BR40" s="3">
        <f>IF(Inputs!$B$27&lt;&gt;"Ready","PENDING INPUTS",IF(A40&gt;Inputs!$B$6,0,MIN((BO40+BP40+BQ40),IF(Inputs!H21=1,Inputs!D21,MAX(Inputs!F21,ROUND(BO40*Inputs!E21+BP40+BQ40,2))))))</f>
        <v>0</v>
      </c>
      <c r="BS40">
        <f>IF(Inputs!$B$27&lt;&gt;"Ready","PENDING INPUTS",IF(BO40&lt;=0,99,1+IF(AND(K40&gt;0,OR(K40&lt;BO40,AND(K40=BO40,0&lt;7))),1,0)+IF(AND(S40&gt;0,OR(S40&lt;BO40,AND(S40=BO40,1&lt;7))),1,0)+IF(AND(AA40&gt;0,OR(AA40&lt;BO40,AND(AA40=BO40,2&lt;7))),1,0)+IF(AND(AI40&gt;0,OR(AI40&lt;BO40,AND(AI40=BO40,3&lt;7))),1,0)+IF(AND(AQ40&gt;0,OR(AQ40&lt;BO40,AND(AQ40=BO40,4&lt;7))),1,0)+IF(AND(AY40&gt;0,OR(AY40&lt;BO40,AND(AY40=BO40,5&lt;7))),1,0)+IF(AND(BG40&gt;0,OR(BG40&lt;BO40,AND(BG40=BO40,6&lt;7))),1,0)+IF(AND(BW40&gt;0,OR(BW40&lt;BO40,AND(BW40=BO40,8&lt;7))),1,0)+IF(AND(CE40&gt;0,OR(CE40&lt;BO40,AND(CE40=BO40,9&lt;7))),1,0)))</f>
        <v>99</v>
      </c>
      <c r="BT40" s="3">
        <f>IF(Inputs!$B$27&lt;&gt;"Ready","PENDING INPUTS",IF(A40&gt;Inputs!$B$6,0,MIN(MAX(0,(BO40+BP40+BQ40)-BR40),MAX(0,C40-D40-(IF(O40&lt;BS40,K40+L40+M40-N40,0)+IF(W40&lt;BS40,S40+T40+U40-V40,0)+IF(AE40&lt;BS40,AA40+AB40+AC40-AD40,0)+IF(AM40&lt;BS40,AI40+AJ40+AK40-AL40,0)+IF(AU40&lt;BS40,AQ40+AR40+AS40-AT40,0)+IF(BC40&lt;BS40,AY40+AZ40+BA40-BB40,0)+IF(BK40&lt;BS40,BG40+BH40+BI40-BJ40,0)+IF(BS40&lt;BS40,BO40+BP40+BQ40-BR40,0)+IF(CA40&lt;BS40,BW40+BX40+BY40-BZ40,0)+IF(CI40&lt;BS40,CE40+CF40+CG40-CH40,0))))))</f>
        <v>0</v>
      </c>
      <c r="BU40" s="3">
        <f>IF(Inputs!$B$27&lt;&gt;"Ready","PENDING INPUTS",MIN((BO40+BP40+BQ40),IF(D40&gt;C40,IF(D40=0,0,BR40*C40/D40),BR40+BT40)))</f>
        <v>0</v>
      </c>
      <c r="BV40" s="3">
        <f>IF(Inputs!$B$27&lt;&gt;"Ready","PENDING INPUTS",MAX(0,(BO40+BP40+BQ40)-BU40))</f>
        <v>0</v>
      </c>
      <c r="BW40" s="3">
        <f>IF(Inputs!$B$27&lt;&gt;"Ready","PENDING INPUTS",CD39)</f>
        <v>0</v>
      </c>
      <c r="BX40" s="3">
        <f>IF(Inputs!$B$27&lt;&gt;"Ready","PENDING INPUTS",IF(A40&lt;=Inputs!$B$6,ROUND(BW40*Inputs!C22/12,2),0))</f>
        <v>0</v>
      </c>
      <c r="BY40" s="3">
        <f>IF(Inputs!$B$27&lt;&gt;"Ready","PENDING INPUTS",IF(AND(A40&lt;=Inputs!$B$6,BW40&gt;0),Inputs!G22,0))</f>
        <v>0</v>
      </c>
      <c r="BZ40" s="3">
        <f>IF(Inputs!$B$27&lt;&gt;"Ready","PENDING INPUTS",IF(A40&gt;Inputs!$B$6,0,MIN((BW40+BX40+BY40),IF(Inputs!H22=1,Inputs!D22,MAX(Inputs!F22,ROUND(BW40*Inputs!E22+BX40+BY40,2))))))</f>
        <v>0</v>
      </c>
      <c r="CA40">
        <f>IF(Inputs!$B$27&lt;&gt;"Ready","PENDING INPUTS",IF(BW40&lt;=0,99,1+IF(AND(K40&gt;0,OR(K40&lt;BW40,AND(K40=BW40,0&lt;8))),1,0)+IF(AND(S40&gt;0,OR(S40&lt;BW40,AND(S40=BW40,1&lt;8))),1,0)+IF(AND(AA40&gt;0,OR(AA40&lt;BW40,AND(AA40=BW40,2&lt;8))),1,0)+IF(AND(AI40&gt;0,OR(AI40&lt;BW40,AND(AI40=BW40,3&lt;8))),1,0)+IF(AND(AQ40&gt;0,OR(AQ40&lt;BW40,AND(AQ40=BW40,4&lt;8))),1,0)+IF(AND(AY40&gt;0,OR(AY40&lt;BW40,AND(AY40=BW40,5&lt;8))),1,0)+IF(AND(BG40&gt;0,OR(BG40&lt;BW40,AND(BG40=BW40,6&lt;8))),1,0)+IF(AND(BO40&gt;0,OR(BO40&lt;BW40,AND(BO40=BW40,7&lt;8))),1,0)+IF(AND(CE40&gt;0,OR(CE40&lt;BW40,AND(CE40=BW40,9&lt;8))),1,0)))</f>
        <v>99</v>
      </c>
      <c r="CB40" s="3">
        <f>IF(Inputs!$B$27&lt;&gt;"Ready","PENDING INPUTS",IF(A40&gt;Inputs!$B$6,0,MIN(MAX(0,(BW40+BX40+BY40)-BZ40),MAX(0,C40-D40-(IF(O40&lt;CA40,K40+L40+M40-N40,0)+IF(W40&lt;CA40,S40+T40+U40-V40,0)+IF(AE40&lt;CA40,AA40+AB40+AC40-AD40,0)+IF(AM40&lt;CA40,AI40+AJ40+AK40-AL40,0)+IF(AU40&lt;CA40,AQ40+AR40+AS40-AT40,0)+IF(BC40&lt;CA40,AY40+AZ40+BA40-BB40,0)+IF(BK40&lt;CA40,BG40+BH40+BI40-BJ40,0)+IF(BS40&lt;CA40,BO40+BP40+BQ40-BR40,0)+IF(CA40&lt;CA40,BW40+BX40+BY40-BZ40,0)+IF(CI40&lt;CA40,CE40+CF40+CG40-CH40,0))))))</f>
        <v>0</v>
      </c>
      <c r="CC40" s="3">
        <f>IF(Inputs!$B$27&lt;&gt;"Ready","PENDING INPUTS",MIN((BW40+BX40+BY40),IF(D40&gt;C40,IF(D40=0,0,BZ40*C40/D40),BZ40+CB40)))</f>
        <v>0</v>
      </c>
      <c r="CD40" s="3">
        <f>IF(Inputs!$B$27&lt;&gt;"Ready","PENDING INPUTS",MAX(0,(BW40+BX40+BY40)-CC40))</f>
        <v>0</v>
      </c>
      <c r="CE40" s="3">
        <f>IF(Inputs!$B$27&lt;&gt;"Ready","PENDING INPUTS",CL39)</f>
        <v>0</v>
      </c>
      <c r="CF40" s="3">
        <f>IF(Inputs!$B$27&lt;&gt;"Ready","PENDING INPUTS",IF(A40&lt;=Inputs!$B$6,ROUND(CE40*Inputs!C23/12,2),0))</f>
        <v>0</v>
      </c>
      <c r="CG40" s="3">
        <f>IF(Inputs!$B$27&lt;&gt;"Ready","PENDING INPUTS",IF(AND(A40&lt;=Inputs!$B$6,CE40&gt;0),Inputs!G23,0))</f>
        <v>0</v>
      </c>
      <c r="CH40" s="3">
        <f>IF(Inputs!$B$27&lt;&gt;"Ready","PENDING INPUTS",IF(A40&gt;Inputs!$B$6,0,MIN((CE40+CF40+CG40),IF(Inputs!H23=1,Inputs!D23,MAX(Inputs!F23,ROUND(CE40*Inputs!E23+CF40+CG40,2))))))</f>
        <v>0</v>
      </c>
      <c r="CI40">
        <f>IF(Inputs!$B$27&lt;&gt;"Ready","PENDING INPUTS",IF(CE40&lt;=0,99,1+IF(AND(K40&gt;0,OR(K40&lt;CE40,AND(K40=CE40,0&lt;9))),1,0)+IF(AND(S40&gt;0,OR(S40&lt;CE40,AND(S40=CE40,1&lt;9))),1,0)+IF(AND(AA40&gt;0,OR(AA40&lt;CE40,AND(AA40=CE40,2&lt;9))),1,0)+IF(AND(AI40&gt;0,OR(AI40&lt;CE40,AND(AI40=CE40,3&lt;9))),1,0)+IF(AND(AQ40&gt;0,OR(AQ40&lt;CE40,AND(AQ40=CE40,4&lt;9))),1,0)+IF(AND(AY40&gt;0,OR(AY40&lt;CE40,AND(AY40=CE40,5&lt;9))),1,0)+IF(AND(BG40&gt;0,OR(BG40&lt;CE40,AND(BG40=CE40,6&lt;9))),1,0)+IF(AND(BO40&gt;0,OR(BO40&lt;CE40,AND(BO40=CE40,7&lt;9))),1,0)+IF(AND(BW40&gt;0,OR(BW40&lt;CE40,AND(BW40=CE40,8&lt;9))),1,0)))</f>
        <v>99</v>
      </c>
      <c r="CJ40" s="3">
        <f>IF(Inputs!$B$27&lt;&gt;"Ready","PENDING INPUTS",IF(A40&gt;Inputs!$B$6,0,MIN(MAX(0,(CE40+CF40+CG40)-CH40),MAX(0,C40-D40-(IF(O40&lt;CI40,K40+L40+M40-N40,0)+IF(W40&lt;CI40,S40+T40+U40-V40,0)+IF(AE40&lt;CI40,AA40+AB40+AC40-AD40,0)+IF(AM40&lt;CI40,AI40+AJ40+AK40-AL40,0)+IF(AU40&lt;CI40,AQ40+AR40+AS40-AT40,0)+IF(BC40&lt;CI40,AY40+AZ40+BA40-BB40,0)+IF(BK40&lt;CI40,BG40+BH40+BI40-BJ40,0)+IF(BS40&lt;CI40,BO40+BP40+BQ40-BR40,0)+IF(CA40&lt;CI40,BW40+BX40+BY40-BZ40,0)+IF(CI40&lt;CI40,CE40+CF40+CG40-CH40,0))))))</f>
        <v>0</v>
      </c>
      <c r="CK40" s="3">
        <f>IF(Inputs!$B$27&lt;&gt;"Ready","PENDING INPUTS",MIN((CE40+CF40+CG40),IF(D40&gt;C40,IF(D40=0,0,CH40*C40/D40),CH40+CJ40)))</f>
        <v>0</v>
      </c>
      <c r="CL40" s="3">
        <f>IF(Inputs!$B$27&lt;&gt;"Ready","PENDING INPUTS",MAX(0,(CE40+CF40+CG40)-CK40))</f>
        <v>0</v>
      </c>
    </row>
    <row r="41" spans="1:90" ht="27.95" customHeight="1" x14ac:dyDescent="0.25">
      <c r="A41">
        <v>37</v>
      </c>
      <c r="B41" s="13">
        <f>IF(Inputs!$B$27&lt;&gt;"Ready","PENDING INPUTS",EDATE(Inputs!$B$5,A41-1))</f>
        <v>47392</v>
      </c>
      <c r="C41" s="3">
        <f>IF(Inputs!$B$27&lt;&gt;"Ready","PENDING INPUTS",IF(A41&lt;=Inputs!$B$6,MAX(0,Inputs!$B$4+IF(A41=Inputs!$B$7,Inputs!$B$8,0)+IF(A41=Inputs!$B$9,Inputs!$B$10,0)),0))</f>
        <v>0</v>
      </c>
      <c r="D41" s="3">
        <f>IF(Inputs!$B$27&lt;&gt;"Ready","PENDING INPUTS",SUM(N41,V41,AD41,AL41,AT41,BB41,BJ41,BR41,BZ41,CH41))</f>
        <v>0</v>
      </c>
      <c r="E41" s="3">
        <f>IF(Inputs!$B$27&lt;&gt;"Ready","PENDING INPUTS",MAX(0,D41-C41))</f>
        <v>0</v>
      </c>
      <c r="F41" s="3">
        <f>IF(Inputs!$B$27&lt;&gt;"Ready","PENDING INPUTS",SUM(Q41,Y41,AG41,AO41,AW41,BE41,BM41,BU41,CC41,CK41))</f>
        <v>0</v>
      </c>
      <c r="G41" s="3">
        <f>IF(Inputs!$B$27&lt;&gt;"Ready","PENDING INPUTS",SUM(L41,T41,AB41,AJ41,AR41,AZ41,BH41,BP41,BX41,CF41))</f>
        <v>0</v>
      </c>
      <c r="H41" s="3">
        <f>IF(Inputs!$B$27&lt;&gt;"Ready","PENDING INPUTS",SUM(M41,U41,AC41,AK41,AS41,BA41,BI41,BQ41,BY41,CG41))</f>
        <v>0</v>
      </c>
      <c r="I41" s="3">
        <f>IF(Inputs!$B$27&lt;&gt;"Ready","PENDING INPUTS",SUM(R41,Z41,AH41,AP41,AX41,BF41,BN41,BV41,CD41,CL41))</f>
        <v>0</v>
      </c>
      <c r="J41" t="str">
        <f>IF(Inputs!$B$27&lt;&gt;"Ready","PENDING INPUTS",IF(A41&gt;Inputs!$B$6,"Beyond horizon",IF(E41&gt;0.005,"MINIMUM SHORTFALL",IF(I41&lt;0.005,"Paid off","In progress"))))</f>
        <v>Paid off</v>
      </c>
      <c r="K41" s="3">
        <f>IF(Inputs!$B$27&lt;&gt;"Ready","PENDING INPUTS",R40)</f>
        <v>0</v>
      </c>
      <c r="L41" s="3">
        <f>IF(Inputs!$B$27&lt;&gt;"Ready","PENDING INPUTS",IF(A41&lt;=Inputs!$B$6,ROUND(K41*Inputs!C14/12,2),0))</f>
        <v>0</v>
      </c>
      <c r="M41" s="3">
        <f>IF(Inputs!$B$27&lt;&gt;"Ready","PENDING INPUTS",IF(AND(A41&lt;=Inputs!$B$6,K41&gt;0),Inputs!G14,0))</f>
        <v>0</v>
      </c>
      <c r="N41" s="3">
        <f>IF(Inputs!$B$27&lt;&gt;"Ready","PENDING INPUTS",IF(A41&gt;Inputs!$B$6,0,MIN((K41+L41+M41),IF(Inputs!H14=1,Inputs!D14,MAX(Inputs!F14,ROUND(K41*Inputs!E14+L41+M41,2))))))</f>
        <v>0</v>
      </c>
      <c r="O41">
        <f>IF(Inputs!$B$27&lt;&gt;"Ready","PENDING INPUTS",IF(K41&lt;=0,99,1+IF(AND(S41&gt;0,OR(S41&lt;K41,AND(S41=K41,1&lt;0))),1,0)+IF(AND(AA41&gt;0,OR(AA41&lt;K41,AND(AA41=K41,2&lt;0))),1,0)+IF(AND(AI41&gt;0,OR(AI41&lt;K41,AND(AI41=K41,3&lt;0))),1,0)+IF(AND(AQ41&gt;0,OR(AQ41&lt;K41,AND(AQ41=K41,4&lt;0))),1,0)+IF(AND(AY41&gt;0,OR(AY41&lt;K41,AND(AY41=K41,5&lt;0))),1,0)+IF(AND(BG41&gt;0,OR(BG41&lt;K41,AND(BG41=K41,6&lt;0))),1,0)+IF(AND(BO41&gt;0,OR(BO41&lt;K41,AND(BO41=K41,7&lt;0))),1,0)+IF(AND(BW41&gt;0,OR(BW41&lt;K41,AND(BW41=K41,8&lt;0))),1,0)+IF(AND(CE41&gt;0,OR(CE41&lt;K41,AND(CE41=K41,9&lt;0))),1,0)))</f>
        <v>99</v>
      </c>
      <c r="P41" s="3">
        <f>IF(Inputs!$B$27&lt;&gt;"Ready","PENDING INPUTS",IF(A41&gt;Inputs!$B$6,0,MIN(MAX(0,(K41+L41+M41)-N41),MAX(0,C41-D41-(IF(O41&lt;O41,K41+L41+M41-N41,0)+IF(W41&lt;O41,S41+T41+U41-V41,0)+IF(AE41&lt;O41,AA41+AB41+AC41-AD41,0)+IF(AM41&lt;O41,AI41+AJ41+AK41-AL41,0)+IF(AU41&lt;O41,AQ41+AR41+AS41-AT41,0)+IF(BC41&lt;O41,AY41+AZ41+BA41-BB41,0)+IF(BK41&lt;O41,BG41+BH41+BI41-BJ41,0)+IF(BS41&lt;O41,BO41+BP41+BQ41-BR41,0)+IF(CA41&lt;O41,BW41+BX41+BY41-BZ41,0)+IF(CI41&lt;O41,CE41+CF41+CG41-CH41,0))))))</f>
        <v>0</v>
      </c>
      <c r="Q41" s="3">
        <f>IF(Inputs!$B$27&lt;&gt;"Ready","PENDING INPUTS",MIN((K41+L41+M41),IF(D41&gt;C41,IF(D41=0,0,N41*C41/D41),N41+P41)))</f>
        <v>0</v>
      </c>
      <c r="R41" s="3">
        <f>IF(Inputs!$B$27&lt;&gt;"Ready","PENDING INPUTS",MAX(0,(K41+L41+M41)-Q41))</f>
        <v>0</v>
      </c>
      <c r="S41" s="3">
        <f>IF(Inputs!$B$27&lt;&gt;"Ready","PENDING INPUTS",Z40)</f>
        <v>0</v>
      </c>
      <c r="T41" s="3">
        <f>IF(Inputs!$B$27&lt;&gt;"Ready","PENDING INPUTS",IF(A41&lt;=Inputs!$B$6,ROUND(S41*Inputs!C15/12,2),0))</f>
        <v>0</v>
      </c>
      <c r="U41" s="3">
        <f>IF(Inputs!$B$27&lt;&gt;"Ready","PENDING INPUTS",IF(AND(A41&lt;=Inputs!$B$6,S41&gt;0),Inputs!G15,0))</f>
        <v>0</v>
      </c>
      <c r="V41" s="3">
        <f>IF(Inputs!$B$27&lt;&gt;"Ready","PENDING INPUTS",IF(A41&gt;Inputs!$B$6,0,MIN((S41+T41+U41),IF(Inputs!H15=1,Inputs!D15,MAX(Inputs!F15,ROUND(S41*Inputs!E15+T41+U41,2))))))</f>
        <v>0</v>
      </c>
      <c r="W41">
        <f>IF(Inputs!$B$27&lt;&gt;"Ready","PENDING INPUTS",IF(S41&lt;=0,99,1+IF(AND(K41&gt;0,OR(K41&lt;S41,AND(K41=S41,0&lt;1))),1,0)+IF(AND(AA41&gt;0,OR(AA41&lt;S41,AND(AA41=S41,2&lt;1))),1,0)+IF(AND(AI41&gt;0,OR(AI41&lt;S41,AND(AI41=S41,3&lt;1))),1,0)+IF(AND(AQ41&gt;0,OR(AQ41&lt;S41,AND(AQ41=S41,4&lt;1))),1,0)+IF(AND(AY41&gt;0,OR(AY41&lt;S41,AND(AY41=S41,5&lt;1))),1,0)+IF(AND(BG41&gt;0,OR(BG41&lt;S41,AND(BG41=S41,6&lt;1))),1,0)+IF(AND(BO41&gt;0,OR(BO41&lt;S41,AND(BO41=S41,7&lt;1))),1,0)+IF(AND(BW41&gt;0,OR(BW41&lt;S41,AND(BW41=S41,8&lt;1))),1,0)+IF(AND(CE41&gt;0,OR(CE41&lt;S41,AND(CE41=S41,9&lt;1))),1,0)))</f>
        <v>99</v>
      </c>
      <c r="X41" s="3">
        <f>IF(Inputs!$B$27&lt;&gt;"Ready","PENDING INPUTS",IF(A41&gt;Inputs!$B$6,0,MIN(MAX(0,(S41+T41+U41)-V41),MAX(0,C41-D41-(IF(O41&lt;W41,K41+L41+M41-N41,0)+IF(W41&lt;W41,S41+T41+U41-V41,0)+IF(AE41&lt;W41,AA41+AB41+AC41-AD41,0)+IF(AM41&lt;W41,AI41+AJ41+AK41-AL41,0)+IF(AU41&lt;W41,AQ41+AR41+AS41-AT41,0)+IF(BC41&lt;W41,AY41+AZ41+BA41-BB41,0)+IF(BK41&lt;W41,BG41+BH41+BI41-BJ41,0)+IF(BS41&lt;W41,BO41+BP41+BQ41-BR41,0)+IF(CA41&lt;W41,BW41+BX41+BY41-BZ41,0)+IF(CI41&lt;W41,CE41+CF41+CG41-CH41,0))))))</f>
        <v>0</v>
      </c>
      <c r="Y41" s="3">
        <f>IF(Inputs!$B$27&lt;&gt;"Ready","PENDING INPUTS",MIN((S41+T41+U41),IF(D41&gt;C41,IF(D41=0,0,V41*C41/D41),V41+X41)))</f>
        <v>0</v>
      </c>
      <c r="Z41" s="3">
        <f>IF(Inputs!$B$27&lt;&gt;"Ready","PENDING INPUTS",MAX(0,(S41+T41+U41)-Y41))</f>
        <v>0</v>
      </c>
      <c r="AA41" s="3">
        <f>IF(Inputs!$B$27&lt;&gt;"Ready","PENDING INPUTS",AH40)</f>
        <v>0</v>
      </c>
      <c r="AB41" s="3">
        <f>IF(Inputs!$B$27&lt;&gt;"Ready","PENDING INPUTS",IF(A41&lt;=Inputs!$B$6,ROUND(AA41*Inputs!C16/12,2),0))</f>
        <v>0</v>
      </c>
      <c r="AC41" s="3">
        <f>IF(Inputs!$B$27&lt;&gt;"Ready","PENDING INPUTS",IF(AND(A41&lt;=Inputs!$B$6,AA41&gt;0),Inputs!G16,0))</f>
        <v>0</v>
      </c>
      <c r="AD41" s="3">
        <f>IF(Inputs!$B$27&lt;&gt;"Ready","PENDING INPUTS",IF(A41&gt;Inputs!$B$6,0,MIN((AA41+AB41+AC41),IF(Inputs!H16=1,Inputs!D16,MAX(Inputs!F16,ROUND(AA41*Inputs!E16+AB41+AC41,2))))))</f>
        <v>0</v>
      </c>
      <c r="AE41">
        <f>IF(Inputs!$B$27&lt;&gt;"Ready","PENDING INPUTS",IF(AA41&lt;=0,99,1+IF(AND(K41&gt;0,OR(K41&lt;AA41,AND(K41=AA41,0&lt;2))),1,0)+IF(AND(S41&gt;0,OR(S41&lt;AA41,AND(S41=AA41,1&lt;2))),1,0)+IF(AND(AI41&gt;0,OR(AI41&lt;AA41,AND(AI41=AA41,3&lt;2))),1,0)+IF(AND(AQ41&gt;0,OR(AQ41&lt;AA41,AND(AQ41=AA41,4&lt;2))),1,0)+IF(AND(AY41&gt;0,OR(AY41&lt;AA41,AND(AY41=AA41,5&lt;2))),1,0)+IF(AND(BG41&gt;0,OR(BG41&lt;AA41,AND(BG41=AA41,6&lt;2))),1,0)+IF(AND(BO41&gt;0,OR(BO41&lt;AA41,AND(BO41=AA41,7&lt;2))),1,0)+IF(AND(BW41&gt;0,OR(BW41&lt;AA41,AND(BW41=AA41,8&lt;2))),1,0)+IF(AND(CE41&gt;0,OR(CE41&lt;AA41,AND(CE41=AA41,9&lt;2))),1,0)))</f>
        <v>99</v>
      </c>
      <c r="AF41" s="3">
        <f>IF(Inputs!$B$27&lt;&gt;"Ready","PENDING INPUTS",IF(A41&gt;Inputs!$B$6,0,MIN(MAX(0,(AA41+AB41+AC41)-AD41),MAX(0,C41-D41-(IF(O41&lt;AE41,K41+L41+M41-N41,0)+IF(W41&lt;AE41,S41+T41+U41-V41,0)+IF(AE41&lt;AE41,AA41+AB41+AC41-AD41,0)+IF(AM41&lt;AE41,AI41+AJ41+AK41-AL41,0)+IF(AU41&lt;AE41,AQ41+AR41+AS41-AT41,0)+IF(BC41&lt;AE41,AY41+AZ41+BA41-BB41,0)+IF(BK41&lt;AE41,BG41+BH41+BI41-BJ41,0)+IF(BS41&lt;AE41,BO41+BP41+BQ41-BR41,0)+IF(CA41&lt;AE41,BW41+BX41+BY41-BZ41,0)+IF(CI41&lt;AE41,CE41+CF41+CG41-CH41,0))))))</f>
        <v>0</v>
      </c>
      <c r="AG41" s="3">
        <f>IF(Inputs!$B$27&lt;&gt;"Ready","PENDING INPUTS",MIN((AA41+AB41+AC41),IF(D41&gt;C41,IF(D41=0,0,AD41*C41/D41),AD41+AF41)))</f>
        <v>0</v>
      </c>
      <c r="AH41" s="3">
        <f>IF(Inputs!$B$27&lt;&gt;"Ready","PENDING INPUTS",MAX(0,(AA41+AB41+AC41)-AG41))</f>
        <v>0</v>
      </c>
      <c r="AI41" s="3">
        <f>IF(Inputs!$B$27&lt;&gt;"Ready","PENDING INPUTS",AP40)</f>
        <v>0</v>
      </c>
      <c r="AJ41" s="3">
        <f>IF(Inputs!$B$27&lt;&gt;"Ready","PENDING INPUTS",IF(A41&lt;=Inputs!$B$6,ROUND(AI41*Inputs!C17/12,2),0))</f>
        <v>0</v>
      </c>
      <c r="AK41" s="3">
        <f>IF(Inputs!$B$27&lt;&gt;"Ready","PENDING INPUTS",IF(AND(A41&lt;=Inputs!$B$6,AI41&gt;0),Inputs!G17,0))</f>
        <v>0</v>
      </c>
      <c r="AL41" s="3">
        <f>IF(Inputs!$B$27&lt;&gt;"Ready","PENDING INPUTS",IF(A41&gt;Inputs!$B$6,0,MIN((AI41+AJ41+AK41),IF(Inputs!H17=1,Inputs!D17,MAX(Inputs!F17,ROUND(AI41*Inputs!E17+AJ41+AK41,2))))))</f>
        <v>0</v>
      </c>
      <c r="AM41">
        <f>IF(Inputs!$B$27&lt;&gt;"Ready","PENDING INPUTS",IF(AI41&lt;=0,99,1+IF(AND(K41&gt;0,OR(K41&lt;AI41,AND(K41=AI41,0&lt;3))),1,0)+IF(AND(S41&gt;0,OR(S41&lt;AI41,AND(S41=AI41,1&lt;3))),1,0)+IF(AND(AA41&gt;0,OR(AA41&lt;AI41,AND(AA41=AI41,2&lt;3))),1,0)+IF(AND(AQ41&gt;0,OR(AQ41&lt;AI41,AND(AQ41=AI41,4&lt;3))),1,0)+IF(AND(AY41&gt;0,OR(AY41&lt;AI41,AND(AY41=AI41,5&lt;3))),1,0)+IF(AND(BG41&gt;0,OR(BG41&lt;AI41,AND(BG41=AI41,6&lt;3))),1,0)+IF(AND(BO41&gt;0,OR(BO41&lt;AI41,AND(BO41=AI41,7&lt;3))),1,0)+IF(AND(BW41&gt;0,OR(BW41&lt;AI41,AND(BW41=AI41,8&lt;3))),1,0)+IF(AND(CE41&gt;0,OR(CE41&lt;AI41,AND(CE41=AI41,9&lt;3))),1,0)))</f>
        <v>99</v>
      </c>
      <c r="AN41" s="3">
        <f>IF(Inputs!$B$27&lt;&gt;"Ready","PENDING INPUTS",IF(A41&gt;Inputs!$B$6,0,MIN(MAX(0,(AI41+AJ41+AK41)-AL41),MAX(0,C41-D41-(IF(O41&lt;AM41,K41+L41+M41-N41,0)+IF(W41&lt;AM41,S41+T41+U41-V41,0)+IF(AE41&lt;AM41,AA41+AB41+AC41-AD41,0)+IF(AM41&lt;AM41,AI41+AJ41+AK41-AL41,0)+IF(AU41&lt;AM41,AQ41+AR41+AS41-AT41,0)+IF(BC41&lt;AM41,AY41+AZ41+BA41-BB41,0)+IF(BK41&lt;AM41,BG41+BH41+BI41-BJ41,0)+IF(BS41&lt;AM41,BO41+BP41+BQ41-BR41,0)+IF(CA41&lt;AM41,BW41+BX41+BY41-BZ41,0)+IF(CI41&lt;AM41,CE41+CF41+CG41-CH41,0))))))</f>
        <v>0</v>
      </c>
      <c r="AO41" s="3">
        <f>IF(Inputs!$B$27&lt;&gt;"Ready","PENDING INPUTS",MIN((AI41+AJ41+AK41),IF(D41&gt;C41,IF(D41=0,0,AL41*C41/D41),AL41+AN41)))</f>
        <v>0</v>
      </c>
      <c r="AP41" s="3">
        <f>IF(Inputs!$B$27&lt;&gt;"Ready","PENDING INPUTS",MAX(0,(AI41+AJ41+AK41)-AO41))</f>
        <v>0</v>
      </c>
      <c r="AQ41" s="3">
        <f>IF(Inputs!$B$27&lt;&gt;"Ready","PENDING INPUTS",AX40)</f>
        <v>0</v>
      </c>
      <c r="AR41" s="3">
        <f>IF(Inputs!$B$27&lt;&gt;"Ready","PENDING INPUTS",IF(A41&lt;=Inputs!$B$6,ROUND(AQ41*Inputs!C18/12,2),0))</f>
        <v>0</v>
      </c>
      <c r="AS41" s="3">
        <f>IF(Inputs!$B$27&lt;&gt;"Ready","PENDING INPUTS",IF(AND(A41&lt;=Inputs!$B$6,AQ41&gt;0),Inputs!G18,0))</f>
        <v>0</v>
      </c>
      <c r="AT41" s="3">
        <f>IF(Inputs!$B$27&lt;&gt;"Ready","PENDING INPUTS",IF(A41&gt;Inputs!$B$6,0,MIN((AQ41+AR41+AS41),IF(Inputs!H18=1,Inputs!D18,MAX(Inputs!F18,ROUND(AQ41*Inputs!E18+AR41+AS41,2))))))</f>
        <v>0</v>
      </c>
      <c r="AU41">
        <f>IF(Inputs!$B$27&lt;&gt;"Ready","PENDING INPUTS",IF(AQ41&lt;=0,99,1+IF(AND(K41&gt;0,OR(K41&lt;AQ41,AND(K41=AQ41,0&lt;4))),1,0)+IF(AND(S41&gt;0,OR(S41&lt;AQ41,AND(S41=AQ41,1&lt;4))),1,0)+IF(AND(AA41&gt;0,OR(AA41&lt;AQ41,AND(AA41=AQ41,2&lt;4))),1,0)+IF(AND(AI41&gt;0,OR(AI41&lt;AQ41,AND(AI41=AQ41,3&lt;4))),1,0)+IF(AND(AY41&gt;0,OR(AY41&lt;AQ41,AND(AY41=AQ41,5&lt;4))),1,0)+IF(AND(BG41&gt;0,OR(BG41&lt;AQ41,AND(BG41=AQ41,6&lt;4))),1,0)+IF(AND(BO41&gt;0,OR(BO41&lt;AQ41,AND(BO41=AQ41,7&lt;4))),1,0)+IF(AND(BW41&gt;0,OR(BW41&lt;AQ41,AND(BW41=AQ41,8&lt;4))),1,0)+IF(AND(CE41&gt;0,OR(CE41&lt;AQ41,AND(CE41=AQ41,9&lt;4))),1,0)))</f>
        <v>99</v>
      </c>
      <c r="AV41" s="3">
        <f>IF(Inputs!$B$27&lt;&gt;"Ready","PENDING INPUTS",IF(A41&gt;Inputs!$B$6,0,MIN(MAX(0,(AQ41+AR41+AS41)-AT41),MAX(0,C41-D41-(IF(O41&lt;AU41,K41+L41+M41-N41,0)+IF(W41&lt;AU41,S41+T41+U41-V41,0)+IF(AE41&lt;AU41,AA41+AB41+AC41-AD41,0)+IF(AM41&lt;AU41,AI41+AJ41+AK41-AL41,0)+IF(AU41&lt;AU41,AQ41+AR41+AS41-AT41,0)+IF(BC41&lt;AU41,AY41+AZ41+BA41-BB41,0)+IF(BK41&lt;AU41,BG41+BH41+BI41-BJ41,0)+IF(BS41&lt;AU41,BO41+BP41+BQ41-BR41,0)+IF(CA41&lt;AU41,BW41+BX41+BY41-BZ41,0)+IF(CI41&lt;AU41,CE41+CF41+CG41-CH41,0))))))</f>
        <v>0</v>
      </c>
      <c r="AW41" s="3">
        <f>IF(Inputs!$B$27&lt;&gt;"Ready","PENDING INPUTS",MIN((AQ41+AR41+AS41),IF(D41&gt;C41,IF(D41=0,0,AT41*C41/D41),AT41+AV41)))</f>
        <v>0</v>
      </c>
      <c r="AX41" s="3">
        <f>IF(Inputs!$B$27&lt;&gt;"Ready","PENDING INPUTS",MAX(0,(AQ41+AR41+AS41)-AW41))</f>
        <v>0</v>
      </c>
      <c r="AY41" s="3">
        <f>IF(Inputs!$B$27&lt;&gt;"Ready","PENDING INPUTS",BF40)</f>
        <v>0</v>
      </c>
      <c r="AZ41" s="3">
        <f>IF(Inputs!$B$27&lt;&gt;"Ready","PENDING INPUTS",IF(A41&lt;=Inputs!$B$6,ROUND(AY41*Inputs!C19/12,2),0))</f>
        <v>0</v>
      </c>
      <c r="BA41" s="3">
        <f>IF(Inputs!$B$27&lt;&gt;"Ready","PENDING INPUTS",IF(AND(A41&lt;=Inputs!$B$6,AY41&gt;0),Inputs!G19,0))</f>
        <v>0</v>
      </c>
      <c r="BB41" s="3">
        <f>IF(Inputs!$B$27&lt;&gt;"Ready","PENDING INPUTS",IF(A41&gt;Inputs!$B$6,0,MIN((AY41+AZ41+BA41),IF(Inputs!H19=1,Inputs!D19,MAX(Inputs!F19,ROUND(AY41*Inputs!E19+AZ41+BA41,2))))))</f>
        <v>0</v>
      </c>
      <c r="BC41">
        <f>IF(Inputs!$B$27&lt;&gt;"Ready","PENDING INPUTS",IF(AY41&lt;=0,99,1+IF(AND(K41&gt;0,OR(K41&lt;AY41,AND(K41=AY41,0&lt;5))),1,0)+IF(AND(S41&gt;0,OR(S41&lt;AY41,AND(S41=AY41,1&lt;5))),1,0)+IF(AND(AA41&gt;0,OR(AA41&lt;AY41,AND(AA41=AY41,2&lt;5))),1,0)+IF(AND(AI41&gt;0,OR(AI41&lt;AY41,AND(AI41=AY41,3&lt;5))),1,0)+IF(AND(AQ41&gt;0,OR(AQ41&lt;AY41,AND(AQ41=AY41,4&lt;5))),1,0)+IF(AND(BG41&gt;0,OR(BG41&lt;AY41,AND(BG41=AY41,6&lt;5))),1,0)+IF(AND(BO41&gt;0,OR(BO41&lt;AY41,AND(BO41=AY41,7&lt;5))),1,0)+IF(AND(BW41&gt;0,OR(BW41&lt;AY41,AND(BW41=AY41,8&lt;5))),1,0)+IF(AND(CE41&gt;0,OR(CE41&lt;AY41,AND(CE41=AY41,9&lt;5))),1,0)))</f>
        <v>99</v>
      </c>
      <c r="BD41" s="3">
        <f>IF(Inputs!$B$27&lt;&gt;"Ready","PENDING INPUTS",IF(A41&gt;Inputs!$B$6,0,MIN(MAX(0,(AY41+AZ41+BA41)-BB41),MAX(0,C41-D41-(IF(O41&lt;BC41,K41+L41+M41-N41,0)+IF(W41&lt;BC41,S41+T41+U41-V41,0)+IF(AE41&lt;BC41,AA41+AB41+AC41-AD41,0)+IF(AM41&lt;BC41,AI41+AJ41+AK41-AL41,0)+IF(AU41&lt;BC41,AQ41+AR41+AS41-AT41,0)+IF(BC41&lt;BC41,AY41+AZ41+BA41-BB41,0)+IF(BK41&lt;BC41,BG41+BH41+BI41-BJ41,0)+IF(BS41&lt;BC41,BO41+BP41+BQ41-BR41,0)+IF(CA41&lt;BC41,BW41+BX41+BY41-BZ41,0)+IF(CI41&lt;BC41,CE41+CF41+CG41-CH41,0))))))</f>
        <v>0</v>
      </c>
      <c r="BE41" s="3">
        <f>IF(Inputs!$B$27&lt;&gt;"Ready","PENDING INPUTS",MIN((AY41+AZ41+BA41),IF(D41&gt;C41,IF(D41=0,0,BB41*C41/D41),BB41+BD41)))</f>
        <v>0</v>
      </c>
      <c r="BF41" s="3">
        <f>IF(Inputs!$B$27&lt;&gt;"Ready","PENDING INPUTS",MAX(0,(AY41+AZ41+BA41)-BE41))</f>
        <v>0</v>
      </c>
      <c r="BG41" s="3">
        <f>IF(Inputs!$B$27&lt;&gt;"Ready","PENDING INPUTS",BN40)</f>
        <v>0</v>
      </c>
      <c r="BH41" s="3">
        <f>IF(Inputs!$B$27&lt;&gt;"Ready","PENDING INPUTS",IF(A41&lt;=Inputs!$B$6,ROUND(BG41*Inputs!C20/12,2),0))</f>
        <v>0</v>
      </c>
      <c r="BI41" s="3">
        <f>IF(Inputs!$B$27&lt;&gt;"Ready","PENDING INPUTS",IF(AND(A41&lt;=Inputs!$B$6,BG41&gt;0),Inputs!G20,0))</f>
        <v>0</v>
      </c>
      <c r="BJ41" s="3">
        <f>IF(Inputs!$B$27&lt;&gt;"Ready","PENDING INPUTS",IF(A41&gt;Inputs!$B$6,0,MIN((BG41+BH41+BI41),IF(Inputs!H20=1,Inputs!D20,MAX(Inputs!F20,ROUND(BG41*Inputs!E20+BH41+BI41,2))))))</f>
        <v>0</v>
      </c>
      <c r="BK41">
        <f>IF(Inputs!$B$27&lt;&gt;"Ready","PENDING INPUTS",IF(BG41&lt;=0,99,1+IF(AND(K41&gt;0,OR(K41&lt;BG41,AND(K41=BG41,0&lt;6))),1,0)+IF(AND(S41&gt;0,OR(S41&lt;BG41,AND(S41=BG41,1&lt;6))),1,0)+IF(AND(AA41&gt;0,OR(AA41&lt;BG41,AND(AA41=BG41,2&lt;6))),1,0)+IF(AND(AI41&gt;0,OR(AI41&lt;BG41,AND(AI41=BG41,3&lt;6))),1,0)+IF(AND(AQ41&gt;0,OR(AQ41&lt;BG41,AND(AQ41=BG41,4&lt;6))),1,0)+IF(AND(AY41&gt;0,OR(AY41&lt;BG41,AND(AY41=BG41,5&lt;6))),1,0)+IF(AND(BO41&gt;0,OR(BO41&lt;BG41,AND(BO41=BG41,7&lt;6))),1,0)+IF(AND(BW41&gt;0,OR(BW41&lt;BG41,AND(BW41=BG41,8&lt;6))),1,0)+IF(AND(CE41&gt;0,OR(CE41&lt;BG41,AND(CE41=BG41,9&lt;6))),1,0)))</f>
        <v>99</v>
      </c>
      <c r="BL41" s="3">
        <f>IF(Inputs!$B$27&lt;&gt;"Ready","PENDING INPUTS",IF(A41&gt;Inputs!$B$6,0,MIN(MAX(0,(BG41+BH41+BI41)-BJ41),MAX(0,C41-D41-(IF(O41&lt;BK41,K41+L41+M41-N41,0)+IF(W41&lt;BK41,S41+T41+U41-V41,0)+IF(AE41&lt;BK41,AA41+AB41+AC41-AD41,0)+IF(AM41&lt;BK41,AI41+AJ41+AK41-AL41,0)+IF(AU41&lt;BK41,AQ41+AR41+AS41-AT41,0)+IF(BC41&lt;BK41,AY41+AZ41+BA41-BB41,0)+IF(BK41&lt;BK41,BG41+BH41+BI41-BJ41,0)+IF(BS41&lt;BK41,BO41+BP41+BQ41-BR41,0)+IF(CA41&lt;BK41,BW41+BX41+BY41-BZ41,0)+IF(CI41&lt;BK41,CE41+CF41+CG41-CH41,0))))))</f>
        <v>0</v>
      </c>
      <c r="BM41" s="3">
        <f>IF(Inputs!$B$27&lt;&gt;"Ready","PENDING INPUTS",MIN((BG41+BH41+BI41),IF(D41&gt;C41,IF(D41=0,0,BJ41*C41/D41),BJ41+BL41)))</f>
        <v>0</v>
      </c>
      <c r="BN41" s="3">
        <f>IF(Inputs!$B$27&lt;&gt;"Ready","PENDING INPUTS",MAX(0,(BG41+BH41+BI41)-BM41))</f>
        <v>0</v>
      </c>
      <c r="BO41" s="3">
        <f>IF(Inputs!$B$27&lt;&gt;"Ready","PENDING INPUTS",BV40)</f>
        <v>0</v>
      </c>
      <c r="BP41" s="3">
        <f>IF(Inputs!$B$27&lt;&gt;"Ready","PENDING INPUTS",IF(A41&lt;=Inputs!$B$6,ROUND(BO41*Inputs!C21/12,2),0))</f>
        <v>0</v>
      </c>
      <c r="BQ41" s="3">
        <f>IF(Inputs!$B$27&lt;&gt;"Ready","PENDING INPUTS",IF(AND(A41&lt;=Inputs!$B$6,BO41&gt;0),Inputs!G21,0))</f>
        <v>0</v>
      </c>
      <c r="BR41" s="3">
        <f>IF(Inputs!$B$27&lt;&gt;"Ready","PENDING INPUTS",IF(A41&gt;Inputs!$B$6,0,MIN((BO41+BP41+BQ41),IF(Inputs!H21=1,Inputs!D21,MAX(Inputs!F21,ROUND(BO41*Inputs!E21+BP41+BQ41,2))))))</f>
        <v>0</v>
      </c>
      <c r="BS41">
        <f>IF(Inputs!$B$27&lt;&gt;"Ready","PENDING INPUTS",IF(BO41&lt;=0,99,1+IF(AND(K41&gt;0,OR(K41&lt;BO41,AND(K41=BO41,0&lt;7))),1,0)+IF(AND(S41&gt;0,OR(S41&lt;BO41,AND(S41=BO41,1&lt;7))),1,0)+IF(AND(AA41&gt;0,OR(AA41&lt;BO41,AND(AA41=BO41,2&lt;7))),1,0)+IF(AND(AI41&gt;0,OR(AI41&lt;BO41,AND(AI41=BO41,3&lt;7))),1,0)+IF(AND(AQ41&gt;0,OR(AQ41&lt;BO41,AND(AQ41=BO41,4&lt;7))),1,0)+IF(AND(AY41&gt;0,OR(AY41&lt;BO41,AND(AY41=BO41,5&lt;7))),1,0)+IF(AND(BG41&gt;0,OR(BG41&lt;BO41,AND(BG41=BO41,6&lt;7))),1,0)+IF(AND(BW41&gt;0,OR(BW41&lt;BO41,AND(BW41=BO41,8&lt;7))),1,0)+IF(AND(CE41&gt;0,OR(CE41&lt;BO41,AND(CE41=BO41,9&lt;7))),1,0)))</f>
        <v>99</v>
      </c>
      <c r="BT41" s="3">
        <f>IF(Inputs!$B$27&lt;&gt;"Ready","PENDING INPUTS",IF(A41&gt;Inputs!$B$6,0,MIN(MAX(0,(BO41+BP41+BQ41)-BR41),MAX(0,C41-D41-(IF(O41&lt;BS41,K41+L41+M41-N41,0)+IF(W41&lt;BS41,S41+T41+U41-V41,0)+IF(AE41&lt;BS41,AA41+AB41+AC41-AD41,0)+IF(AM41&lt;BS41,AI41+AJ41+AK41-AL41,0)+IF(AU41&lt;BS41,AQ41+AR41+AS41-AT41,0)+IF(BC41&lt;BS41,AY41+AZ41+BA41-BB41,0)+IF(BK41&lt;BS41,BG41+BH41+BI41-BJ41,0)+IF(BS41&lt;BS41,BO41+BP41+BQ41-BR41,0)+IF(CA41&lt;BS41,BW41+BX41+BY41-BZ41,0)+IF(CI41&lt;BS41,CE41+CF41+CG41-CH41,0))))))</f>
        <v>0</v>
      </c>
      <c r="BU41" s="3">
        <f>IF(Inputs!$B$27&lt;&gt;"Ready","PENDING INPUTS",MIN((BO41+BP41+BQ41),IF(D41&gt;C41,IF(D41=0,0,BR41*C41/D41),BR41+BT41)))</f>
        <v>0</v>
      </c>
      <c r="BV41" s="3">
        <f>IF(Inputs!$B$27&lt;&gt;"Ready","PENDING INPUTS",MAX(0,(BO41+BP41+BQ41)-BU41))</f>
        <v>0</v>
      </c>
      <c r="BW41" s="3">
        <f>IF(Inputs!$B$27&lt;&gt;"Ready","PENDING INPUTS",CD40)</f>
        <v>0</v>
      </c>
      <c r="BX41" s="3">
        <f>IF(Inputs!$B$27&lt;&gt;"Ready","PENDING INPUTS",IF(A41&lt;=Inputs!$B$6,ROUND(BW41*Inputs!C22/12,2),0))</f>
        <v>0</v>
      </c>
      <c r="BY41" s="3">
        <f>IF(Inputs!$B$27&lt;&gt;"Ready","PENDING INPUTS",IF(AND(A41&lt;=Inputs!$B$6,BW41&gt;0),Inputs!G22,0))</f>
        <v>0</v>
      </c>
      <c r="BZ41" s="3">
        <f>IF(Inputs!$B$27&lt;&gt;"Ready","PENDING INPUTS",IF(A41&gt;Inputs!$B$6,0,MIN((BW41+BX41+BY41),IF(Inputs!H22=1,Inputs!D22,MAX(Inputs!F22,ROUND(BW41*Inputs!E22+BX41+BY41,2))))))</f>
        <v>0</v>
      </c>
      <c r="CA41">
        <f>IF(Inputs!$B$27&lt;&gt;"Ready","PENDING INPUTS",IF(BW41&lt;=0,99,1+IF(AND(K41&gt;0,OR(K41&lt;BW41,AND(K41=BW41,0&lt;8))),1,0)+IF(AND(S41&gt;0,OR(S41&lt;BW41,AND(S41=BW41,1&lt;8))),1,0)+IF(AND(AA41&gt;0,OR(AA41&lt;BW41,AND(AA41=BW41,2&lt;8))),1,0)+IF(AND(AI41&gt;0,OR(AI41&lt;BW41,AND(AI41=BW41,3&lt;8))),1,0)+IF(AND(AQ41&gt;0,OR(AQ41&lt;BW41,AND(AQ41=BW41,4&lt;8))),1,0)+IF(AND(AY41&gt;0,OR(AY41&lt;BW41,AND(AY41=BW41,5&lt;8))),1,0)+IF(AND(BG41&gt;0,OR(BG41&lt;BW41,AND(BG41=BW41,6&lt;8))),1,0)+IF(AND(BO41&gt;0,OR(BO41&lt;BW41,AND(BO41=BW41,7&lt;8))),1,0)+IF(AND(CE41&gt;0,OR(CE41&lt;BW41,AND(CE41=BW41,9&lt;8))),1,0)))</f>
        <v>99</v>
      </c>
      <c r="CB41" s="3">
        <f>IF(Inputs!$B$27&lt;&gt;"Ready","PENDING INPUTS",IF(A41&gt;Inputs!$B$6,0,MIN(MAX(0,(BW41+BX41+BY41)-BZ41),MAX(0,C41-D41-(IF(O41&lt;CA41,K41+L41+M41-N41,0)+IF(W41&lt;CA41,S41+T41+U41-V41,0)+IF(AE41&lt;CA41,AA41+AB41+AC41-AD41,0)+IF(AM41&lt;CA41,AI41+AJ41+AK41-AL41,0)+IF(AU41&lt;CA41,AQ41+AR41+AS41-AT41,0)+IF(BC41&lt;CA41,AY41+AZ41+BA41-BB41,0)+IF(BK41&lt;CA41,BG41+BH41+BI41-BJ41,0)+IF(BS41&lt;CA41,BO41+BP41+BQ41-BR41,0)+IF(CA41&lt;CA41,BW41+BX41+BY41-BZ41,0)+IF(CI41&lt;CA41,CE41+CF41+CG41-CH41,0))))))</f>
        <v>0</v>
      </c>
      <c r="CC41" s="3">
        <f>IF(Inputs!$B$27&lt;&gt;"Ready","PENDING INPUTS",MIN((BW41+BX41+BY41),IF(D41&gt;C41,IF(D41=0,0,BZ41*C41/D41),BZ41+CB41)))</f>
        <v>0</v>
      </c>
      <c r="CD41" s="3">
        <f>IF(Inputs!$B$27&lt;&gt;"Ready","PENDING INPUTS",MAX(0,(BW41+BX41+BY41)-CC41))</f>
        <v>0</v>
      </c>
      <c r="CE41" s="3">
        <f>IF(Inputs!$B$27&lt;&gt;"Ready","PENDING INPUTS",CL40)</f>
        <v>0</v>
      </c>
      <c r="CF41" s="3">
        <f>IF(Inputs!$B$27&lt;&gt;"Ready","PENDING INPUTS",IF(A41&lt;=Inputs!$B$6,ROUND(CE41*Inputs!C23/12,2),0))</f>
        <v>0</v>
      </c>
      <c r="CG41" s="3">
        <f>IF(Inputs!$B$27&lt;&gt;"Ready","PENDING INPUTS",IF(AND(A41&lt;=Inputs!$B$6,CE41&gt;0),Inputs!G23,0))</f>
        <v>0</v>
      </c>
      <c r="CH41" s="3">
        <f>IF(Inputs!$B$27&lt;&gt;"Ready","PENDING INPUTS",IF(A41&gt;Inputs!$B$6,0,MIN((CE41+CF41+CG41),IF(Inputs!H23=1,Inputs!D23,MAX(Inputs!F23,ROUND(CE41*Inputs!E23+CF41+CG41,2))))))</f>
        <v>0</v>
      </c>
      <c r="CI41">
        <f>IF(Inputs!$B$27&lt;&gt;"Ready","PENDING INPUTS",IF(CE41&lt;=0,99,1+IF(AND(K41&gt;0,OR(K41&lt;CE41,AND(K41=CE41,0&lt;9))),1,0)+IF(AND(S41&gt;0,OR(S41&lt;CE41,AND(S41=CE41,1&lt;9))),1,0)+IF(AND(AA41&gt;0,OR(AA41&lt;CE41,AND(AA41=CE41,2&lt;9))),1,0)+IF(AND(AI41&gt;0,OR(AI41&lt;CE41,AND(AI41=CE41,3&lt;9))),1,0)+IF(AND(AQ41&gt;0,OR(AQ41&lt;CE41,AND(AQ41=CE41,4&lt;9))),1,0)+IF(AND(AY41&gt;0,OR(AY41&lt;CE41,AND(AY41=CE41,5&lt;9))),1,0)+IF(AND(BG41&gt;0,OR(BG41&lt;CE41,AND(BG41=CE41,6&lt;9))),1,0)+IF(AND(BO41&gt;0,OR(BO41&lt;CE41,AND(BO41=CE41,7&lt;9))),1,0)+IF(AND(BW41&gt;0,OR(BW41&lt;CE41,AND(BW41=CE41,8&lt;9))),1,0)))</f>
        <v>99</v>
      </c>
      <c r="CJ41" s="3">
        <f>IF(Inputs!$B$27&lt;&gt;"Ready","PENDING INPUTS",IF(A41&gt;Inputs!$B$6,0,MIN(MAX(0,(CE41+CF41+CG41)-CH41),MAX(0,C41-D41-(IF(O41&lt;CI41,K41+L41+M41-N41,0)+IF(W41&lt;CI41,S41+T41+U41-V41,0)+IF(AE41&lt;CI41,AA41+AB41+AC41-AD41,0)+IF(AM41&lt;CI41,AI41+AJ41+AK41-AL41,0)+IF(AU41&lt;CI41,AQ41+AR41+AS41-AT41,0)+IF(BC41&lt;CI41,AY41+AZ41+BA41-BB41,0)+IF(BK41&lt;CI41,BG41+BH41+BI41-BJ41,0)+IF(BS41&lt;CI41,BO41+BP41+BQ41-BR41,0)+IF(CA41&lt;CI41,BW41+BX41+BY41-BZ41,0)+IF(CI41&lt;CI41,CE41+CF41+CG41-CH41,0))))))</f>
        <v>0</v>
      </c>
      <c r="CK41" s="3">
        <f>IF(Inputs!$B$27&lt;&gt;"Ready","PENDING INPUTS",MIN((CE41+CF41+CG41),IF(D41&gt;C41,IF(D41=0,0,CH41*C41/D41),CH41+CJ41)))</f>
        <v>0</v>
      </c>
      <c r="CL41" s="3">
        <f>IF(Inputs!$B$27&lt;&gt;"Ready","PENDING INPUTS",MAX(0,(CE41+CF41+CG41)-CK41))</f>
        <v>0</v>
      </c>
    </row>
    <row r="42" spans="1:90" ht="27.95" customHeight="1" x14ac:dyDescent="0.25">
      <c r="A42">
        <v>38</v>
      </c>
      <c r="B42" s="13">
        <f>IF(Inputs!$B$27&lt;&gt;"Ready","PENDING INPUTS",EDATE(Inputs!$B$5,A42-1))</f>
        <v>47423</v>
      </c>
      <c r="C42" s="3">
        <f>IF(Inputs!$B$27&lt;&gt;"Ready","PENDING INPUTS",IF(A42&lt;=Inputs!$B$6,MAX(0,Inputs!$B$4+IF(A42=Inputs!$B$7,Inputs!$B$8,0)+IF(A42=Inputs!$B$9,Inputs!$B$10,0)),0))</f>
        <v>0</v>
      </c>
      <c r="D42" s="3">
        <f>IF(Inputs!$B$27&lt;&gt;"Ready","PENDING INPUTS",SUM(N42,V42,AD42,AL42,AT42,BB42,BJ42,BR42,BZ42,CH42))</f>
        <v>0</v>
      </c>
      <c r="E42" s="3">
        <f>IF(Inputs!$B$27&lt;&gt;"Ready","PENDING INPUTS",MAX(0,D42-C42))</f>
        <v>0</v>
      </c>
      <c r="F42" s="3">
        <f>IF(Inputs!$B$27&lt;&gt;"Ready","PENDING INPUTS",SUM(Q42,Y42,AG42,AO42,AW42,BE42,BM42,BU42,CC42,CK42))</f>
        <v>0</v>
      </c>
      <c r="G42" s="3">
        <f>IF(Inputs!$B$27&lt;&gt;"Ready","PENDING INPUTS",SUM(L42,T42,AB42,AJ42,AR42,AZ42,BH42,BP42,BX42,CF42))</f>
        <v>0</v>
      </c>
      <c r="H42" s="3">
        <f>IF(Inputs!$B$27&lt;&gt;"Ready","PENDING INPUTS",SUM(M42,U42,AC42,AK42,AS42,BA42,BI42,BQ42,BY42,CG42))</f>
        <v>0</v>
      </c>
      <c r="I42" s="3">
        <f>IF(Inputs!$B$27&lt;&gt;"Ready","PENDING INPUTS",SUM(R42,Z42,AH42,AP42,AX42,BF42,BN42,BV42,CD42,CL42))</f>
        <v>0</v>
      </c>
      <c r="J42" t="str">
        <f>IF(Inputs!$B$27&lt;&gt;"Ready","PENDING INPUTS",IF(A42&gt;Inputs!$B$6,"Beyond horizon",IF(E42&gt;0.005,"MINIMUM SHORTFALL",IF(I42&lt;0.005,"Paid off","In progress"))))</f>
        <v>Paid off</v>
      </c>
      <c r="K42" s="3">
        <f>IF(Inputs!$B$27&lt;&gt;"Ready","PENDING INPUTS",R41)</f>
        <v>0</v>
      </c>
      <c r="L42" s="3">
        <f>IF(Inputs!$B$27&lt;&gt;"Ready","PENDING INPUTS",IF(A42&lt;=Inputs!$B$6,ROUND(K42*Inputs!C14/12,2),0))</f>
        <v>0</v>
      </c>
      <c r="M42" s="3">
        <f>IF(Inputs!$B$27&lt;&gt;"Ready","PENDING INPUTS",IF(AND(A42&lt;=Inputs!$B$6,K42&gt;0),Inputs!G14,0))</f>
        <v>0</v>
      </c>
      <c r="N42" s="3">
        <f>IF(Inputs!$B$27&lt;&gt;"Ready","PENDING INPUTS",IF(A42&gt;Inputs!$B$6,0,MIN((K42+L42+M42),IF(Inputs!H14=1,Inputs!D14,MAX(Inputs!F14,ROUND(K42*Inputs!E14+L42+M42,2))))))</f>
        <v>0</v>
      </c>
      <c r="O42">
        <f>IF(Inputs!$B$27&lt;&gt;"Ready","PENDING INPUTS",IF(K42&lt;=0,99,1+IF(AND(S42&gt;0,OR(S42&lt;K42,AND(S42=K42,1&lt;0))),1,0)+IF(AND(AA42&gt;0,OR(AA42&lt;K42,AND(AA42=K42,2&lt;0))),1,0)+IF(AND(AI42&gt;0,OR(AI42&lt;K42,AND(AI42=K42,3&lt;0))),1,0)+IF(AND(AQ42&gt;0,OR(AQ42&lt;K42,AND(AQ42=K42,4&lt;0))),1,0)+IF(AND(AY42&gt;0,OR(AY42&lt;K42,AND(AY42=K42,5&lt;0))),1,0)+IF(AND(BG42&gt;0,OR(BG42&lt;K42,AND(BG42=K42,6&lt;0))),1,0)+IF(AND(BO42&gt;0,OR(BO42&lt;K42,AND(BO42=K42,7&lt;0))),1,0)+IF(AND(BW42&gt;0,OR(BW42&lt;K42,AND(BW42=K42,8&lt;0))),1,0)+IF(AND(CE42&gt;0,OR(CE42&lt;K42,AND(CE42=K42,9&lt;0))),1,0)))</f>
        <v>99</v>
      </c>
      <c r="P42" s="3">
        <f>IF(Inputs!$B$27&lt;&gt;"Ready","PENDING INPUTS",IF(A42&gt;Inputs!$B$6,0,MIN(MAX(0,(K42+L42+M42)-N42),MAX(0,C42-D42-(IF(O42&lt;O42,K42+L42+M42-N42,0)+IF(W42&lt;O42,S42+T42+U42-V42,0)+IF(AE42&lt;O42,AA42+AB42+AC42-AD42,0)+IF(AM42&lt;O42,AI42+AJ42+AK42-AL42,0)+IF(AU42&lt;O42,AQ42+AR42+AS42-AT42,0)+IF(BC42&lt;O42,AY42+AZ42+BA42-BB42,0)+IF(BK42&lt;O42,BG42+BH42+BI42-BJ42,0)+IF(BS42&lt;O42,BO42+BP42+BQ42-BR42,0)+IF(CA42&lt;O42,BW42+BX42+BY42-BZ42,0)+IF(CI42&lt;O42,CE42+CF42+CG42-CH42,0))))))</f>
        <v>0</v>
      </c>
      <c r="Q42" s="3">
        <f>IF(Inputs!$B$27&lt;&gt;"Ready","PENDING INPUTS",MIN((K42+L42+M42),IF(D42&gt;C42,IF(D42=0,0,N42*C42/D42),N42+P42)))</f>
        <v>0</v>
      </c>
      <c r="R42" s="3">
        <f>IF(Inputs!$B$27&lt;&gt;"Ready","PENDING INPUTS",MAX(0,(K42+L42+M42)-Q42))</f>
        <v>0</v>
      </c>
      <c r="S42" s="3">
        <f>IF(Inputs!$B$27&lt;&gt;"Ready","PENDING INPUTS",Z41)</f>
        <v>0</v>
      </c>
      <c r="T42" s="3">
        <f>IF(Inputs!$B$27&lt;&gt;"Ready","PENDING INPUTS",IF(A42&lt;=Inputs!$B$6,ROUND(S42*Inputs!C15/12,2),0))</f>
        <v>0</v>
      </c>
      <c r="U42" s="3">
        <f>IF(Inputs!$B$27&lt;&gt;"Ready","PENDING INPUTS",IF(AND(A42&lt;=Inputs!$B$6,S42&gt;0),Inputs!G15,0))</f>
        <v>0</v>
      </c>
      <c r="V42" s="3">
        <f>IF(Inputs!$B$27&lt;&gt;"Ready","PENDING INPUTS",IF(A42&gt;Inputs!$B$6,0,MIN((S42+T42+U42),IF(Inputs!H15=1,Inputs!D15,MAX(Inputs!F15,ROUND(S42*Inputs!E15+T42+U42,2))))))</f>
        <v>0</v>
      </c>
      <c r="W42">
        <f>IF(Inputs!$B$27&lt;&gt;"Ready","PENDING INPUTS",IF(S42&lt;=0,99,1+IF(AND(K42&gt;0,OR(K42&lt;S42,AND(K42=S42,0&lt;1))),1,0)+IF(AND(AA42&gt;0,OR(AA42&lt;S42,AND(AA42=S42,2&lt;1))),1,0)+IF(AND(AI42&gt;0,OR(AI42&lt;S42,AND(AI42=S42,3&lt;1))),1,0)+IF(AND(AQ42&gt;0,OR(AQ42&lt;S42,AND(AQ42=S42,4&lt;1))),1,0)+IF(AND(AY42&gt;0,OR(AY42&lt;S42,AND(AY42=S42,5&lt;1))),1,0)+IF(AND(BG42&gt;0,OR(BG42&lt;S42,AND(BG42=S42,6&lt;1))),1,0)+IF(AND(BO42&gt;0,OR(BO42&lt;S42,AND(BO42=S42,7&lt;1))),1,0)+IF(AND(BW42&gt;0,OR(BW42&lt;S42,AND(BW42=S42,8&lt;1))),1,0)+IF(AND(CE42&gt;0,OR(CE42&lt;S42,AND(CE42=S42,9&lt;1))),1,0)))</f>
        <v>99</v>
      </c>
      <c r="X42" s="3">
        <f>IF(Inputs!$B$27&lt;&gt;"Ready","PENDING INPUTS",IF(A42&gt;Inputs!$B$6,0,MIN(MAX(0,(S42+T42+U42)-V42),MAX(0,C42-D42-(IF(O42&lt;W42,K42+L42+M42-N42,0)+IF(W42&lt;W42,S42+T42+U42-V42,0)+IF(AE42&lt;W42,AA42+AB42+AC42-AD42,0)+IF(AM42&lt;W42,AI42+AJ42+AK42-AL42,0)+IF(AU42&lt;W42,AQ42+AR42+AS42-AT42,0)+IF(BC42&lt;W42,AY42+AZ42+BA42-BB42,0)+IF(BK42&lt;W42,BG42+BH42+BI42-BJ42,0)+IF(BS42&lt;W42,BO42+BP42+BQ42-BR42,0)+IF(CA42&lt;W42,BW42+BX42+BY42-BZ42,0)+IF(CI42&lt;W42,CE42+CF42+CG42-CH42,0))))))</f>
        <v>0</v>
      </c>
      <c r="Y42" s="3">
        <f>IF(Inputs!$B$27&lt;&gt;"Ready","PENDING INPUTS",MIN((S42+T42+U42),IF(D42&gt;C42,IF(D42=0,0,V42*C42/D42),V42+X42)))</f>
        <v>0</v>
      </c>
      <c r="Z42" s="3">
        <f>IF(Inputs!$B$27&lt;&gt;"Ready","PENDING INPUTS",MAX(0,(S42+T42+U42)-Y42))</f>
        <v>0</v>
      </c>
      <c r="AA42" s="3">
        <f>IF(Inputs!$B$27&lt;&gt;"Ready","PENDING INPUTS",AH41)</f>
        <v>0</v>
      </c>
      <c r="AB42" s="3">
        <f>IF(Inputs!$B$27&lt;&gt;"Ready","PENDING INPUTS",IF(A42&lt;=Inputs!$B$6,ROUND(AA42*Inputs!C16/12,2),0))</f>
        <v>0</v>
      </c>
      <c r="AC42" s="3">
        <f>IF(Inputs!$B$27&lt;&gt;"Ready","PENDING INPUTS",IF(AND(A42&lt;=Inputs!$B$6,AA42&gt;0),Inputs!G16,0))</f>
        <v>0</v>
      </c>
      <c r="AD42" s="3">
        <f>IF(Inputs!$B$27&lt;&gt;"Ready","PENDING INPUTS",IF(A42&gt;Inputs!$B$6,0,MIN((AA42+AB42+AC42),IF(Inputs!H16=1,Inputs!D16,MAX(Inputs!F16,ROUND(AA42*Inputs!E16+AB42+AC42,2))))))</f>
        <v>0</v>
      </c>
      <c r="AE42">
        <f>IF(Inputs!$B$27&lt;&gt;"Ready","PENDING INPUTS",IF(AA42&lt;=0,99,1+IF(AND(K42&gt;0,OR(K42&lt;AA42,AND(K42=AA42,0&lt;2))),1,0)+IF(AND(S42&gt;0,OR(S42&lt;AA42,AND(S42=AA42,1&lt;2))),1,0)+IF(AND(AI42&gt;0,OR(AI42&lt;AA42,AND(AI42=AA42,3&lt;2))),1,0)+IF(AND(AQ42&gt;0,OR(AQ42&lt;AA42,AND(AQ42=AA42,4&lt;2))),1,0)+IF(AND(AY42&gt;0,OR(AY42&lt;AA42,AND(AY42=AA42,5&lt;2))),1,0)+IF(AND(BG42&gt;0,OR(BG42&lt;AA42,AND(BG42=AA42,6&lt;2))),1,0)+IF(AND(BO42&gt;0,OR(BO42&lt;AA42,AND(BO42=AA42,7&lt;2))),1,0)+IF(AND(BW42&gt;0,OR(BW42&lt;AA42,AND(BW42=AA42,8&lt;2))),1,0)+IF(AND(CE42&gt;0,OR(CE42&lt;AA42,AND(CE42=AA42,9&lt;2))),1,0)))</f>
        <v>99</v>
      </c>
      <c r="AF42" s="3">
        <f>IF(Inputs!$B$27&lt;&gt;"Ready","PENDING INPUTS",IF(A42&gt;Inputs!$B$6,0,MIN(MAX(0,(AA42+AB42+AC42)-AD42),MAX(0,C42-D42-(IF(O42&lt;AE42,K42+L42+M42-N42,0)+IF(W42&lt;AE42,S42+T42+U42-V42,0)+IF(AE42&lt;AE42,AA42+AB42+AC42-AD42,0)+IF(AM42&lt;AE42,AI42+AJ42+AK42-AL42,0)+IF(AU42&lt;AE42,AQ42+AR42+AS42-AT42,0)+IF(BC42&lt;AE42,AY42+AZ42+BA42-BB42,0)+IF(BK42&lt;AE42,BG42+BH42+BI42-BJ42,0)+IF(BS42&lt;AE42,BO42+BP42+BQ42-BR42,0)+IF(CA42&lt;AE42,BW42+BX42+BY42-BZ42,0)+IF(CI42&lt;AE42,CE42+CF42+CG42-CH42,0))))))</f>
        <v>0</v>
      </c>
      <c r="AG42" s="3">
        <f>IF(Inputs!$B$27&lt;&gt;"Ready","PENDING INPUTS",MIN((AA42+AB42+AC42),IF(D42&gt;C42,IF(D42=0,0,AD42*C42/D42),AD42+AF42)))</f>
        <v>0</v>
      </c>
      <c r="AH42" s="3">
        <f>IF(Inputs!$B$27&lt;&gt;"Ready","PENDING INPUTS",MAX(0,(AA42+AB42+AC42)-AG42))</f>
        <v>0</v>
      </c>
      <c r="AI42" s="3">
        <f>IF(Inputs!$B$27&lt;&gt;"Ready","PENDING INPUTS",AP41)</f>
        <v>0</v>
      </c>
      <c r="AJ42" s="3">
        <f>IF(Inputs!$B$27&lt;&gt;"Ready","PENDING INPUTS",IF(A42&lt;=Inputs!$B$6,ROUND(AI42*Inputs!C17/12,2),0))</f>
        <v>0</v>
      </c>
      <c r="AK42" s="3">
        <f>IF(Inputs!$B$27&lt;&gt;"Ready","PENDING INPUTS",IF(AND(A42&lt;=Inputs!$B$6,AI42&gt;0),Inputs!G17,0))</f>
        <v>0</v>
      </c>
      <c r="AL42" s="3">
        <f>IF(Inputs!$B$27&lt;&gt;"Ready","PENDING INPUTS",IF(A42&gt;Inputs!$B$6,0,MIN((AI42+AJ42+AK42),IF(Inputs!H17=1,Inputs!D17,MAX(Inputs!F17,ROUND(AI42*Inputs!E17+AJ42+AK42,2))))))</f>
        <v>0</v>
      </c>
      <c r="AM42">
        <f>IF(Inputs!$B$27&lt;&gt;"Ready","PENDING INPUTS",IF(AI42&lt;=0,99,1+IF(AND(K42&gt;0,OR(K42&lt;AI42,AND(K42=AI42,0&lt;3))),1,0)+IF(AND(S42&gt;0,OR(S42&lt;AI42,AND(S42=AI42,1&lt;3))),1,0)+IF(AND(AA42&gt;0,OR(AA42&lt;AI42,AND(AA42=AI42,2&lt;3))),1,0)+IF(AND(AQ42&gt;0,OR(AQ42&lt;AI42,AND(AQ42=AI42,4&lt;3))),1,0)+IF(AND(AY42&gt;0,OR(AY42&lt;AI42,AND(AY42=AI42,5&lt;3))),1,0)+IF(AND(BG42&gt;0,OR(BG42&lt;AI42,AND(BG42=AI42,6&lt;3))),1,0)+IF(AND(BO42&gt;0,OR(BO42&lt;AI42,AND(BO42=AI42,7&lt;3))),1,0)+IF(AND(BW42&gt;0,OR(BW42&lt;AI42,AND(BW42=AI42,8&lt;3))),1,0)+IF(AND(CE42&gt;0,OR(CE42&lt;AI42,AND(CE42=AI42,9&lt;3))),1,0)))</f>
        <v>99</v>
      </c>
      <c r="AN42" s="3">
        <f>IF(Inputs!$B$27&lt;&gt;"Ready","PENDING INPUTS",IF(A42&gt;Inputs!$B$6,0,MIN(MAX(0,(AI42+AJ42+AK42)-AL42),MAX(0,C42-D42-(IF(O42&lt;AM42,K42+L42+M42-N42,0)+IF(W42&lt;AM42,S42+T42+U42-V42,0)+IF(AE42&lt;AM42,AA42+AB42+AC42-AD42,0)+IF(AM42&lt;AM42,AI42+AJ42+AK42-AL42,0)+IF(AU42&lt;AM42,AQ42+AR42+AS42-AT42,0)+IF(BC42&lt;AM42,AY42+AZ42+BA42-BB42,0)+IF(BK42&lt;AM42,BG42+BH42+BI42-BJ42,0)+IF(BS42&lt;AM42,BO42+BP42+BQ42-BR42,0)+IF(CA42&lt;AM42,BW42+BX42+BY42-BZ42,0)+IF(CI42&lt;AM42,CE42+CF42+CG42-CH42,0))))))</f>
        <v>0</v>
      </c>
      <c r="AO42" s="3">
        <f>IF(Inputs!$B$27&lt;&gt;"Ready","PENDING INPUTS",MIN((AI42+AJ42+AK42),IF(D42&gt;C42,IF(D42=0,0,AL42*C42/D42),AL42+AN42)))</f>
        <v>0</v>
      </c>
      <c r="AP42" s="3">
        <f>IF(Inputs!$B$27&lt;&gt;"Ready","PENDING INPUTS",MAX(0,(AI42+AJ42+AK42)-AO42))</f>
        <v>0</v>
      </c>
      <c r="AQ42" s="3">
        <f>IF(Inputs!$B$27&lt;&gt;"Ready","PENDING INPUTS",AX41)</f>
        <v>0</v>
      </c>
      <c r="AR42" s="3">
        <f>IF(Inputs!$B$27&lt;&gt;"Ready","PENDING INPUTS",IF(A42&lt;=Inputs!$B$6,ROUND(AQ42*Inputs!C18/12,2),0))</f>
        <v>0</v>
      </c>
      <c r="AS42" s="3">
        <f>IF(Inputs!$B$27&lt;&gt;"Ready","PENDING INPUTS",IF(AND(A42&lt;=Inputs!$B$6,AQ42&gt;0),Inputs!G18,0))</f>
        <v>0</v>
      </c>
      <c r="AT42" s="3">
        <f>IF(Inputs!$B$27&lt;&gt;"Ready","PENDING INPUTS",IF(A42&gt;Inputs!$B$6,0,MIN((AQ42+AR42+AS42),IF(Inputs!H18=1,Inputs!D18,MAX(Inputs!F18,ROUND(AQ42*Inputs!E18+AR42+AS42,2))))))</f>
        <v>0</v>
      </c>
      <c r="AU42">
        <f>IF(Inputs!$B$27&lt;&gt;"Ready","PENDING INPUTS",IF(AQ42&lt;=0,99,1+IF(AND(K42&gt;0,OR(K42&lt;AQ42,AND(K42=AQ42,0&lt;4))),1,0)+IF(AND(S42&gt;0,OR(S42&lt;AQ42,AND(S42=AQ42,1&lt;4))),1,0)+IF(AND(AA42&gt;0,OR(AA42&lt;AQ42,AND(AA42=AQ42,2&lt;4))),1,0)+IF(AND(AI42&gt;0,OR(AI42&lt;AQ42,AND(AI42=AQ42,3&lt;4))),1,0)+IF(AND(AY42&gt;0,OR(AY42&lt;AQ42,AND(AY42=AQ42,5&lt;4))),1,0)+IF(AND(BG42&gt;0,OR(BG42&lt;AQ42,AND(BG42=AQ42,6&lt;4))),1,0)+IF(AND(BO42&gt;0,OR(BO42&lt;AQ42,AND(BO42=AQ42,7&lt;4))),1,0)+IF(AND(BW42&gt;0,OR(BW42&lt;AQ42,AND(BW42=AQ42,8&lt;4))),1,0)+IF(AND(CE42&gt;0,OR(CE42&lt;AQ42,AND(CE42=AQ42,9&lt;4))),1,0)))</f>
        <v>99</v>
      </c>
      <c r="AV42" s="3">
        <f>IF(Inputs!$B$27&lt;&gt;"Ready","PENDING INPUTS",IF(A42&gt;Inputs!$B$6,0,MIN(MAX(0,(AQ42+AR42+AS42)-AT42),MAX(0,C42-D42-(IF(O42&lt;AU42,K42+L42+M42-N42,0)+IF(W42&lt;AU42,S42+T42+U42-V42,0)+IF(AE42&lt;AU42,AA42+AB42+AC42-AD42,0)+IF(AM42&lt;AU42,AI42+AJ42+AK42-AL42,0)+IF(AU42&lt;AU42,AQ42+AR42+AS42-AT42,0)+IF(BC42&lt;AU42,AY42+AZ42+BA42-BB42,0)+IF(BK42&lt;AU42,BG42+BH42+BI42-BJ42,0)+IF(BS42&lt;AU42,BO42+BP42+BQ42-BR42,0)+IF(CA42&lt;AU42,BW42+BX42+BY42-BZ42,0)+IF(CI42&lt;AU42,CE42+CF42+CG42-CH42,0))))))</f>
        <v>0</v>
      </c>
      <c r="AW42" s="3">
        <f>IF(Inputs!$B$27&lt;&gt;"Ready","PENDING INPUTS",MIN((AQ42+AR42+AS42),IF(D42&gt;C42,IF(D42=0,0,AT42*C42/D42),AT42+AV42)))</f>
        <v>0</v>
      </c>
      <c r="AX42" s="3">
        <f>IF(Inputs!$B$27&lt;&gt;"Ready","PENDING INPUTS",MAX(0,(AQ42+AR42+AS42)-AW42))</f>
        <v>0</v>
      </c>
      <c r="AY42" s="3">
        <f>IF(Inputs!$B$27&lt;&gt;"Ready","PENDING INPUTS",BF41)</f>
        <v>0</v>
      </c>
      <c r="AZ42" s="3">
        <f>IF(Inputs!$B$27&lt;&gt;"Ready","PENDING INPUTS",IF(A42&lt;=Inputs!$B$6,ROUND(AY42*Inputs!C19/12,2),0))</f>
        <v>0</v>
      </c>
      <c r="BA42" s="3">
        <f>IF(Inputs!$B$27&lt;&gt;"Ready","PENDING INPUTS",IF(AND(A42&lt;=Inputs!$B$6,AY42&gt;0),Inputs!G19,0))</f>
        <v>0</v>
      </c>
      <c r="BB42" s="3">
        <f>IF(Inputs!$B$27&lt;&gt;"Ready","PENDING INPUTS",IF(A42&gt;Inputs!$B$6,0,MIN((AY42+AZ42+BA42),IF(Inputs!H19=1,Inputs!D19,MAX(Inputs!F19,ROUND(AY42*Inputs!E19+AZ42+BA42,2))))))</f>
        <v>0</v>
      </c>
      <c r="BC42">
        <f>IF(Inputs!$B$27&lt;&gt;"Ready","PENDING INPUTS",IF(AY42&lt;=0,99,1+IF(AND(K42&gt;0,OR(K42&lt;AY42,AND(K42=AY42,0&lt;5))),1,0)+IF(AND(S42&gt;0,OR(S42&lt;AY42,AND(S42=AY42,1&lt;5))),1,0)+IF(AND(AA42&gt;0,OR(AA42&lt;AY42,AND(AA42=AY42,2&lt;5))),1,0)+IF(AND(AI42&gt;0,OR(AI42&lt;AY42,AND(AI42=AY42,3&lt;5))),1,0)+IF(AND(AQ42&gt;0,OR(AQ42&lt;AY42,AND(AQ42=AY42,4&lt;5))),1,0)+IF(AND(BG42&gt;0,OR(BG42&lt;AY42,AND(BG42=AY42,6&lt;5))),1,0)+IF(AND(BO42&gt;0,OR(BO42&lt;AY42,AND(BO42=AY42,7&lt;5))),1,0)+IF(AND(BW42&gt;0,OR(BW42&lt;AY42,AND(BW42=AY42,8&lt;5))),1,0)+IF(AND(CE42&gt;0,OR(CE42&lt;AY42,AND(CE42=AY42,9&lt;5))),1,0)))</f>
        <v>99</v>
      </c>
      <c r="BD42" s="3">
        <f>IF(Inputs!$B$27&lt;&gt;"Ready","PENDING INPUTS",IF(A42&gt;Inputs!$B$6,0,MIN(MAX(0,(AY42+AZ42+BA42)-BB42),MAX(0,C42-D42-(IF(O42&lt;BC42,K42+L42+M42-N42,0)+IF(W42&lt;BC42,S42+T42+U42-V42,0)+IF(AE42&lt;BC42,AA42+AB42+AC42-AD42,0)+IF(AM42&lt;BC42,AI42+AJ42+AK42-AL42,0)+IF(AU42&lt;BC42,AQ42+AR42+AS42-AT42,0)+IF(BC42&lt;BC42,AY42+AZ42+BA42-BB42,0)+IF(BK42&lt;BC42,BG42+BH42+BI42-BJ42,0)+IF(BS42&lt;BC42,BO42+BP42+BQ42-BR42,0)+IF(CA42&lt;BC42,BW42+BX42+BY42-BZ42,0)+IF(CI42&lt;BC42,CE42+CF42+CG42-CH42,0))))))</f>
        <v>0</v>
      </c>
      <c r="BE42" s="3">
        <f>IF(Inputs!$B$27&lt;&gt;"Ready","PENDING INPUTS",MIN((AY42+AZ42+BA42),IF(D42&gt;C42,IF(D42=0,0,BB42*C42/D42),BB42+BD42)))</f>
        <v>0</v>
      </c>
      <c r="BF42" s="3">
        <f>IF(Inputs!$B$27&lt;&gt;"Ready","PENDING INPUTS",MAX(0,(AY42+AZ42+BA42)-BE42))</f>
        <v>0</v>
      </c>
      <c r="BG42" s="3">
        <f>IF(Inputs!$B$27&lt;&gt;"Ready","PENDING INPUTS",BN41)</f>
        <v>0</v>
      </c>
      <c r="BH42" s="3">
        <f>IF(Inputs!$B$27&lt;&gt;"Ready","PENDING INPUTS",IF(A42&lt;=Inputs!$B$6,ROUND(BG42*Inputs!C20/12,2),0))</f>
        <v>0</v>
      </c>
      <c r="BI42" s="3">
        <f>IF(Inputs!$B$27&lt;&gt;"Ready","PENDING INPUTS",IF(AND(A42&lt;=Inputs!$B$6,BG42&gt;0),Inputs!G20,0))</f>
        <v>0</v>
      </c>
      <c r="BJ42" s="3">
        <f>IF(Inputs!$B$27&lt;&gt;"Ready","PENDING INPUTS",IF(A42&gt;Inputs!$B$6,0,MIN((BG42+BH42+BI42),IF(Inputs!H20=1,Inputs!D20,MAX(Inputs!F20,ROUND(BG42*Inputs!E20+BH42+BI42,2))))))</f>
        <v>0</v>
      </c>
      <c r="BK42">
        <f>IF(Inputs!$B$27&lt;&gt;"Ready","PENDING INPUTS",IF(BG42&lt;=0,99,1+IF(AND(K42&gt;0,OR(K42&lt;BG42,AND(K42=BG42,0&lt;6))),1,0)+IF(AND(S42&gt;0,OR(S42&lt;BG42,AND(S42=BG42,1&lt;6))),1,0)+IF(AND(AA42&gt;0,OR(AA42&lt;BG42,AND(AA42=BG42,2&lt;6))),1,0)+IF(AND(AI42&gt;0,OR(AI42&lt;BG42,AND(AI42=BG42,3&lt;6))),1,0)+IF(AND(AQ42&gt;0,OR(AQ42&lt;BG42,AND(AQ42=BG42,4&lt;6))),1,0)+IF(AND(AY42&gt;0,OR(AY42&lt;BG42,AND(AY42=BG42,5&lt;6))),1,0)+IF(AND(BO42&gt;0,OR(BO42&lt;BG42,AND(BO42=BG42,7&lt;6))),1,0)+IF(AND(BW42&gt;0,OR(BW42&lt;BG42,AND(BW42=BG42,8&lt;6))),1,0)+IF(AND(CE42&gt;0,OR(CE42&lt;BG42,AND(CE42=BG42,9&lt;6))),1,0)))</f>
        <v>99</v>
      </c>
      <c r="BL42" s="3">
        <f>IF(Inputs!$B$27&lt;&gt;"Ready","PENDING INPUTS",IF(A42&gt;Inputs!$B$6,0,MIN(MAX(0,(BG42+BH42+BI42)-BJ42),MAX(0,C42-D42-(IF(O42&lt;BK42,K42+L42+M42-N42,0)+IF(W42&lt;BK42,S42+T42+U42-V42,0)+IF(AE42&lt;BK42,AA42+AB42+AC42-AD42,0)+IF(AM42&lt;BK42,AI42+AJ42+AK42-AL42,0)+IF(AU42&lt;BK42,AQ42+AR42+AS42-AT42,0)+IF(BC42&lt;BK42,AY42+AZ42+BA42-BB42,0)+IF(BK42&lt;BK42,BG42+BH42+BI42-BJ42,0)+IF(BS42&lt;BK42,BO42+BP42+BQ42-BR42,0)+IF(CA42&lt;BK42,BW42+BX42+BY42-BZ42,0)+IF(CI42&lt;BK42,CE42+CF42+CG42-CH42,0))))))</f>
        <v>0</v>
      </c>
      <c r="BM42" s="3">
        <f>IF(Inputs!$B$27&lt;&gt;"Ready","PENDING INPUTS",MIN((BG42+BH42+BI42),IF(D42&gt;C42,IF(D42=0,0,BJ42*C42/D42),BJ42+BL42)))</f>
        <v>0</v>
      </c>
      <c r="BN42" s="3">
        <f>IF(Inputs!$B$27&lt;&gt;"Ready","PENDING INPUTS",MAX(0,(BG42+BH42+BI42)-BM42))</f>
        <v>0</v>
      </c>
      <c r="BO42" s="3">
        <f>IF(Inputs!$B$27&lt;&gt;"Ready","PENDING INPUTS",BV41)</f>
        <v>0</v>
      </c>
      <c r="BP42" s="3">
        <f>IF(Inputs!$B$27&lt;&gt;"Ready","PENDING INPUTS",IF(A42&lt;=Inputs!$B$6,ROUND(BO42*Inputs!C21/12,2),0))</f>
        <v>0</v>
      </c>
      <c r="BQ42" s="3">
        <f>IF(Inputs!$B$27&lt;&gt;"Ready","PENDING INPUTS",IF(AND(A42&lt;=Inputs!$B$6,BO42&gt;0),Inputs!G21,0))</f>
        <v>0</v>
      </c>
      <c r="BR42" s="3">
        <f>IF(Inputs!$B$27&lt;&gt;"Ready","PENDING INPUTS",IF(A42&gt;Inputs!$B$6,0,MIN((BO42+BP42+BQ42),IF(Inputs!H21=1,Inputs!D21,MAX(Inputs!F21,ROUND(BO42*Inputs!E21+BP42+BQ42,2))))))</f>
        <v>0</v>
      </c>
      <c r="BS42">
        <f>IF(Inputs!$B$27&lt;&gt;"Ready","PENDING INPUTS",IF(BO42&lt;=0,99,1+IF(AND(K42&gt;0,OR(K42&lt;BO42,AND(K42=BO42,0&lt;7))),1,0)+IF(AND(S42&gt;0,OR(S42&lt;BO42,AND(S42=BO42,1&lt;7))),1,0)+IF(AND(AA42&gt;0,OR(AA42&lt;BO42,AND(AA42=BO42,2&lt;7))),1,0)+IF(AND(AI42&gt;0,OR(AI42&lt;BO42,AND(AI42=BO42,3&lt;7))),1,0)+IF(AND(AQ42&gt;0,OR(AQ42&lt;BO42,AND(AQ42=BO42,4&lt;7))),1,0)+IF(AND(AY42&gt;0,OR(AY42&lt;BO42,AND(AY42=BO42,5&lt;7))),1,0)+IF(AND(BG42&gt;0,OR(BG42&lt;BO42,AND(BG42=BO42,6&lt;7))),1,0)+IF(AND(BW42&gt;0,OR(BW42&lt;BO42,AND(BW42=BO42,8&lt;7))),1,0)+IF(AND(CE42&gt;0,OR(CE42&lt;BO42,AND(CE42=BO42,9&lt;7))),1,0)))</f>
        <v>99</v>
      </c>
      <c r="BT42" s="3">
        <f>IF(Inputs!$B$27&lt;&gt;"Ready","PENDING INPUTS",IF(A42&gt;Inputs!$B$6,0,MIN(MAX(0,(BO42+BP42+BQ42)-BR42),MAX(0,C42-D42-(IF(O42&lt;BS42,K42+L42+M42-N42,0)+IF(W42&lt;BS42,S42+T42+U42-V42,0)+IF(AE42&lt;BS42,AA42+AB42+AC42-AD42,0)+IF(AM42&lt;BS42,AI42+AJ42+AK42-AL42,0)+IF(AU42&lt;BS42,AQ42+AR42+AS42-AT42,0)+IF(BC42&lt;BS42,AY42+AZ42+BA42-BB42,0)+IF(BK42&lt;BS42,BG42+BH42+BI42-BJ42,0)+IF(BS42&lt;BS42,BO42+BP42+BQ42-BR42,0)+IF(CA42&lt;BS42,BW42+BX42+BY42-BZ42,0)+IF(CI42&lt;BS42,CE42+CF42+CG42-CH42,0))))))</f>
        <v>0</v>
      </c>
      <c r="BU42" s="3">
        <f>IF(Inputs!$B$27&lt;&gt;"Ready","PENDING INPUTS",MIN((BO42+BP42+BQ42),IF(D42&gt;C42,IF(D42=0,0,BR42*C42/D42),BR42+BT42)))</f>
        <v>0</v>
      </c>
      <c r="BV42" s="3">
        <f>IF(Inputs!$B$27&lt;&gt;"Ready","PENDING INPUTS",MAX(0,(BO42+BP42+BQ42)-BU42))</f>
        <v>0</v>
      </c>
      <c r="BW42" s="3">
        <f>IF(Inputs!$B$27&lt;&gt;"Ready","PENDING INPUTS",CD41)</f>
        <v>0</v>
      </c>
      <c r="BX42" s="3">
        <f>IF(Inputs!$B$27&lt;&gt;"Ready","PENDING INPUTS",IF(A42&lt;=Inputs!$B$6,ROUND(BW42*Inputs!C22/12,2),0))</f>
        <v>0</v>
      </c>
      <c r="BY42" s="3">
        <f>IF(Inputs!$B$27&lt;&gt;"Ready","PENDING INPUTS",IF(AND(A42&lt;=Inputs!$B$6,BW42&gt;0),Inputs!G22,0))</f>
        <v>0</v>
      </c>
      <c r="BZ42" s="3">
        <f>IF(Inputs!$B$27&lt;&gt;"Ready","PENDING INPUTS",IF(A42&gt;Inputs!$B$6,0,MIN((BW42+BX42+BY42),IF(Inputs!H22=1,Inputs!D22,MAX(Inputs!F22,ROUND(BW42*Inputs!E22+BX42+BY42,2))))))</f>
        <v>0</v>
      </c>
      <c r="CA42">
        <f>IF(Inputs!$B$27&lt;&gt;"Ready","PENDING INPUTS",IF(BW42&lt;=0,99,1+IF(AND(K42&gt;0,OR(K42&lt;BW42,AND(K42=BW42,0&lt;8))),1,0)+IF(AND(S42&gt;0,OR(S42&lt;BW42,AND(S42=BW42,1&lt;8))),1,0)+IF(AND(AA42&gt;0,OR(AA42&lt;BW42,AND(AA42=BW42,2&lt;8))),1,0)+IF(AND(AI42&gt;0,OR(AI42&lt;BW42,AND(AI42=BW42,3&lt;8))),1,0)+IF(AND(AQ42&gt;0,OR(AQ42&lt;BW42,AND(AQ42=BW42,4&lt;8))),1,0)+IF(AND(AY42&gt;0,OR(AY42&lt;BW42,AND(AY42=BW42,5&lt;8))),1,0)+IF(AND(BG42&gt;0,OR(BG42&lt;BW42,AND(BG42=BW42,6&lt;8))),1,0)+IF(AND(BO42&gt;0,OR(BO42&lt;BW42,AND(BO42=BW42,7&lt;8))),1,0)+IF(AND(CE42&gt;0,OR(CE42&lt;BW42,AND(CE42=BW42,9&lt;8))),1,0)))</f>
        <v>99</v>
      </c>
      <c r="CB42" s="3">
        <f>IF(Inputs!$B$27&lt;&gt;"Ready","PENDING INPUTS",IF(A42&gt;Inputs!$B$6,0,MIN(MAX(0,(BW42+BX42+BY42)-BZ42),MAX(0,C42-D42-(IF(O42&lt;CA42,K42+L42+M42-N42,0)+IF(W42&lt;CA42,S42+T42+U42-V42,0)+IF(AE42&lt;CA42,AA42+AB42+AC42-AD42,0)+IF(AM42&lt;CA42,AI42+AJ42+AK42-AL42,0)+IF(AU42&lt;CA42,AQ42+AR42+AS42-AT42,0)+IF(BC42&lt;CA42,AY42+AZ42+BA42-BB42,0)+IF(BK42&lt;CA42,BG42+BH42+BI42-BJ42,0)+IF(BS42&lt;CA42,BO42+BP42+BQ42-BR42,0)+IF(CA42&lt;CA42,BW42+BX42+BY42-BZ42,0)+IF(CI42&lt;CA42,CE42+CF42+CG42-CH42,0))))))</f>
        <v>0</v>
      </c>
      <c r="CC42" s="3">
        <f>IF(Inputs!$B$27&lt;&gt;"Ready","PENDING INPUTS",MIN((BW42+BX42+BY42),IF(D42&gt;C42,IF(D42=0,0,BZ42*C42/D42),BZ42+CB42)))</f>
        <v>0</v>
      </c>
      <c r="CD42" s="3">
        <f>IF(Inputs!$B$27&lt;&gt;"Ready","PENDING INPUTS",MAX(0,(BW42+BX42+BY42)-CC42))</f>
        <v>0</v>
      </c>
      <c r="CE42" s="3">
        <f>IF(Inputs!$B$27&lt;&gt;"Ready","PENDING INPUTS",CL41)</f>
        <v>0</v>
      </c>
      <c r="CF42" s="3">
        <f>IF(Inputs!$B$27&lt;&gt;"Ready","PENDING INPUTS",IF(A42&lt;=Inputs!$B$6,ROUND(CE42*Inputs!C23/12,2),0))</f>
        <v>0</v>
      </c>
      <c r="CG42" s="3">
        <f>IF(Inputs!$B$27&lt;&gt;"Ready","PENDING INPUTS",IF(AND(A42&lt;=Inputs!$B$6,CE42&gt;0),Inputs!G23,0))</f>
        <v>0</v>
      </c>
      <c r="CH42" s="3">
        <f>IF(Inputs!$B$27&lt;&gt;"Ready","PENDING INPUTS",IF(A42&gt;Inputs!$B$6,0,MIN((CE42+CF42+CG42),IF(Inputs!H23=1,Inputs!D23,MAX(Inputs!F23,ROUND(CE42*Inputs!E23+CF42+CG42,2))))))</f>
        <v>0</v>
      </c>
      <c r="CI42">
        <f>IF(Inputs!$B$27&lt;&gt;"Ready","PENDING INPUTS",IF(CE42&lt;=0,99,1+IF(AND(K42&gt;0,OR(K42&lt;CE42,AND(K42=CE42,0&lt;9))),1,0)+IF(AND(S42&gt;0,OR(S42&lt;CE42,AND(S42=CE42,1&lt;9))),1,0)+IF(AND(AA42&gt;0,OR(AA42&lt;CE42,AND(AA42=CE42,2&lt;9))),1,0)+IF(AND(AI42&gt;0,OR(AI42&lt;CE42,AND(AI42=CE42,3&lt;9))),1,0)+IF(AND(AQ42&gt;0,OR(AQ42&lt;CE42,AND(AQ42=CE42,4&lt;9))),1,0)+IF(AND(AY42&gt;0,OR(AY42&lt;CE42,AND(AY42=CE42,5&lt;9))),1,0)+IF(AND(BG42&gt;0,OR(BG42&lt;CE42,AND(BG42=CE42,6&lt;9))),1,0)+IF(AND(BO42&gt;0,OR(BO42&lt;CE42,AND(BO42=CE42,7&lt;9))),1,0)+IF(AND(BW42&gt;0,OR(BW42&lt;CE42,AND(BW42=CE42,8&lt;9))),1,0)))</f>
        <v>99</v>
      </c>
      <c r="CJ42" s="3">
        <f>IF(Inputs!$B$27&lt;&gt;"Ready","PENDING INPUTS",IF(A42&gt;Inputs!$B$6,0,MIN(MAX(0,(CE42+CF42+CG42)-CH42),MAX(0,C42-D42-(IF(O42&lt;CI42,K42+L42+M42-N42,0)+IF(W42&lt;CI42,S42+T42+U42-V42,0)+IF(AE42&lt;CI42,AA42+AB42+AC42-AD42,0)+IF(AM42&lt;CI42,AI42+AJ42+AK42-AL42,0)+IF(AU42&lt;CI42,AQ42+AR42+AS42-AT42,0)+IF(BC42&lt;CI42,AY42+AZ42+BA42-BB42,0)+IF(BK42&lt;CI42,BG42+BH42+BI42-BJ42,0)+IF(BS42&lt;CI42,BO42+BP42+BQ42-BR42,0)+IF(CA42&lt;CI42,BW42+BX42+BY42-BZ42,0)+IF(CI42&lt;CI42,CE42+CF42+CG42-CH42,0))))))</f>
        <v>0</v>
      </c>
      <c r="CK42" s="3">
        <f>IF(Inputs!$B$27&lt;&gt;"Ready","PENDING INPUTS",MIN((CE42+CF42+CG42),IF(D42&gt;C42,IF(D42=0,0,CH42*C42/D42),CH42+CJ42)))</f>
        <v>0</v>
      </c>
      <c r="CL42" s="3">
        <f>IF(Inputs!$B$27&lt;&gt;"Ready","PENDING INPUTS",MAX(0,(CE42+CF42+CG42)-CK42))</f>
        <v>0</v>
      </c>
    </row>
    <row r="43" spans="1:90" ht="27.95" customHeight="1" x14ac:dyDescent="0.25">
      <c r="A43">
        <v>39</v>
      </c>
      <c r="B43" s="13">
        <f>IF(Inputs!$B$27&lt;&gt;"Ready","PENDING INPUTS",EDATE(Inputs!$B$5,A43-1))</f>
        <v>47453</v>
      </c>
      <c r="C43" s="3">
        <f>IF(Inputs!$B$27&lt;&gt;"Ready","PENDING INPUTS",IF(A43&lt;=Inputs!$B$6,MAX(0,Inputs!$B$4+IF(A43=Inputs!$B$7,Inputs!$B$8,0)+IF(A43=Inputs!$B$9,Inputs!$B$10,0)),0))</f>
        <v>0</v>
      </c>
      <c r="D43" s="3">
        <f>IF(Inputs!$B$27&lt;&gt;"Ready","PENDING INPUTS",SUM(N43,V43,AD43,AL43,AT43,BB43,BJ43,BR43,BZ43,CH43))</f>
        <v>0</v>
      </c>
      <c r="E43" s="3">
        <f>IF(Inputs!$B$27&lt;&gt;"Ready","PENDING INPUTS",MAX(0,D43-C43))</f>
        <v>0</v>
      </c>
      <c r="F43" s="3">
        <f>IF(Inputs!$B$27&lt;&gt;"Ready","PENDING INPUTS",SUM(Q43,Y43,AG43,AO43,AW43,BE43,BM43,BU43,CC43,CK43))</f>
        <v>0</v>
      </c>
      <c r="G43" s="3">
        <f>IF(Inputs!$B$27&lt;&gt;"Ready","PENDING INPUTS",SUM(L43,T43,AB43,AJ43,AR43,AZ43,BH43,BP43,BX43,CF43))</f>
        <v>0</v>
      </c>
      <c r="H43" s="3">
        <f>IF(Inputs!$B$27&lt;&gt;"Ready","PENDING INPUTS",SUM(M43,U43,AC43,AK43,AS43,BA43,BI43,BQ43,BY43,CG43))</f>
        <v>0</v>
      </c>
      <c r="I43" s="3">
        <f>IF(Inputs!$B$27&lt;&gt;"Ready","PENDING INPUTS",SUM(R43,Z43,AH43,AP43,AX43,BF43,BN43,BV43,CD43,CL43))</f>
        <v>0</v>
      </c>
      <c r="J43" t="str">
        <f>IF(Inputs!$B$27&lt;&gt;"Ready","PENDING INPUTS",IF(A43&gt;Inputs!$B$6,"Beyond horizon",IF(E43&gt;0.005,"MINIMUM SHORTFALL",IF(I43&lt;0.005,"Paid off","In progress"))))</f>
        <v>Paid off</v>
      </c>
      <c r="K43" s="3">
        <f>IF(Inputs!$B$27&lt;&gt;"Ready","PENDING INPUTS",R42)</f>
        <v>0</v>
      </c>
      <c r="L43" s="3">
        <f>IF(Inputs!$B$27&lt;&gt;"Ready","PENDING INPUTS",IF(A43&lt;=Inputs!$B$6,ROUND(K43*Inputs!C14/12,2),0))</f>
        <v>0</v>
      </c>
      <c r="M43" s="3">
        <f>IF(Inputs!$B$27&lt;&gt;"Ready","PENDING INPUTS",IF(AND(A43&lt;=Inputs!$B$6,K43&gt;0),Inputs!G14,0))</f>
        <v>0</v>
      </c>
      <c r="N43" s="3">
        <f>IF(Inputs!$B$27&lt;&gt;"Ready","PENDING INPUTS",IF(A43&gt;Inputs!$B$6,0,MIN((K43+L43+M43),IF(Inputs!H14=1,Inputs!D14,MAX(Inputs!F14,ROUND(K43*Inputs!E14+L43+M43,2))))))</f>
        <v>0</v>
      </c>
      <c r="O43">
        <f>IF(Inputs!$B$27&lt;&gt;"Ready","PENDING INPUTS",IF(K43&lt;=0,99,1+IF(AND(S43&gt;0,OR(S43&lt;K43,AND(S43=K43,1&lt;0))),1,0)+IF(AND(AA43&gt;0,OR(AA43&lt;K43,AND(AA43=K43,2&lt;0))),1,0)+IF(AND(AI43&gt;0,OR(AI43&lt;K43,AND(AI43=K43,3&lt;0))),1,0)+IF(AND(AQ43&gt;0,OR(AQ43&lt;K43,AND(AQ43=K43,4&lt;0))),1,0)+IF(AND(AY43&gt;0,OR(AY43&lt;K43,AND(AY43=K43,5&lt;0))),1,0)+IF(AND(BG43&gt;0,OR(BG43&lt;K43,AND(BG43=K43,6&lt;0))),1,0)+IF(AND(BO43&gt;0,OR(BO43&lt;K43,AND(BO43=K43,7&lt;0))),1,0)+IF(AND(BW43&gt;0,OR(BW43&lt;K43,AND(BW43=K43,8&lt;0))),1,0)+IF(AND(CE43&gt;0,OR(CE43&lt;K43,AND(CE43=K43,9&lt;0))),1,0)))</f>
        <v>99</v>
      </c>
      <c r="P43" s="3">
        <f>IF(Inputs!$B$27&lt;&gt;"Ready","PENDING INPUTS",IF(A43&gt;Inputs!$B$6,0,MIN(MAX(0,(K43+L43+M43)-N43),MAX(0,C43-D43-(IF(O43&lt;O43,K43+L43+M43-N43,0)+IF(W43&lt;O43,S43+T43+U43-V43,0)+IF(AE43&lt;O43,AA43+AB43+AC43-AD43,0)+IF(AM43&lt;O43,AI43+AJ43+AK43-AL43,0)+IF(AU43&lt;O43,AQ43+AR43+AS43-AT43,0)+IF(BC43&lt;O43,AY43+AZ43+BA43-BB43,0)+IF(BK43&lt;O43,BG43+BH43+BI43-BJ43,0)+IF(BS43&lt;O43,BO43+BP43+BQ43-BR43,0)+IF(CA43&lt;O43,BW43+BX43+BY43-BZ43,0)+IF(CI43&lt;O43,CE43+CF43+CG43-CH43,0))))))</f>
        <v>0</v>
      </c>
      <c r="Q43" s="3">
        <f>IF(Inputs!$B$27&lt;&gt;"Ready","PENDING INPUTS",MIN((K43+L43+M43),IF(D43&gt;C43,IF(D43=0,0,N43*C43/D43),N43+P43)))</f>
        <v>0</v>
      </c>
      <c r="R43" s="3">
        <f>IF(Inputs!$B$27&lt;&gt;"Ready","PENDING INPUTS",MAX(0,(K43+L43+M43)-Q43))</f>
        <v>0</v>
      </c>
      <c r="S43" s="3">
        <f>IF(Inputs!$B$27&lt;&gt;"Ready","PENDING INPUTS",Z42)</f>
        <v>0</v>
      </c>
      <c r="T43" s="3">
        <f>IF(Inputs!$B$27&lt;&gt;"Ready","PENDING INPUTS",IF(A43&lt;=Inputs!$B$6,ROUND(S43*Inputs!C15/12,2),0))</f>
        <v>0</v>
      </c>
      <c r="U43" s="3">
        <f>IF(Inputs!$B$27&lt;&gt;"Ready","PENDING INPUTS",IF(AND(A43&lt;=Inputs!$B$6,S43&gt;0),Inputs!G15,0))</f>
        <v>0</v>
      </c>
      <c r="V43" s="3">
        <f>IF(Inputs!$B$27&lt;&gt;"Ready","PENDING INPUTS",IF(A43&gt;Inputs!$B$6,0,MIN((S43+T43+U43),IF(Inputs!H15=1,Inputs!D15,MAX(Inputs!F15,ROUND(S43*Inputs!E15+T43+U43,2))))))</f>
        <v>0</v>
      </c>
      <c r="W43">
        <f>IF(Inputs!$B$27&lt;&gt;"Ready","PENDING INPUTS",IF(S43&lt;=0,99,1+IF(AND(K43&gt;0,OR(K43&lt;S43,AND(K43=S43,0&lt;1))),1,0)+IF(AND(AA43&gt;0,OR(AA43&lt;S43,AND(AA43=S43,2&lt;1))),1,0)+IF(AND(AI43&gt;0,OR(AI43&lt;S43,AND(AI43=S43,3&lt;1))),1,0)+IF(AND(AQ43&gt;0,OR(AQ43&lt;S43,AND(AQ43=S43,4&lt;1))),1,0)+IF(AND(AY43&gt;0,OR(AY43&lt;S43,AND(AY43=S43,5&lt;1))),1,0)+IF(AND(BG43&gt;0,OR(BG43&lt;S43,AND(BG43=S43,6&lt;1))),1,0)+IF(AND(BO43&gt;0,OR(BO43&lt;S43,AND(BO43=S43,7&lt;1))),1,0)+IF(AND(BW43&gt;0,OR(BW43&lt;S43,AND(BW43=S43,8&lt;1))),1,0)+IF(AND(CE43&gt;0,OR(CE43&lt;S43,AND(CE43=S43,9&lt;1))),1,0)))</f>
        <v>99</v>
      </c>
      <c r="X43" s="3">
        <f>IF(Inputs!$B$27&lt;&gt;"Ready","PENDING INPUTS",IF(A43&gt;Inputs!$B$6,0,MIN(MAX(0,(S43+T43+U43)-V43),MAX(0,C43-D43-(IF(O43&lt;W43,K43+L43+M43-N43,0)+IF(W43&lt;W43,S43+T43+U43-V43,0)+IF(AE43&lt;W43,AA43+AB43+AC43-AD43,0)+IF(AM43&lt;W43,AI43+AJ43+AK43-AL43,0)+IF(AU43&lt;W43,AQ43+AR43+AS43-AT43,0)+IF(BC43&lt;W43,AY43+AZ43+BA43-BB43,0)+IF(BK43&lt;W43,BG43+BH43+BI43-BJ43,0)+IF(BS43&lt;W43,BO43+BP43+BQ43-BR43,0)+IF(CA43&lt;W43,BW43+BX43+BY43-BZ43,0)+IF(CI43&lt;W43,CE43+CF43+CG43-CH43,0))))))</f>
        <v>0</v>
      </c>
      <c r="Y43" s="3">
        <f>IF(Inputs!$B$27&lt;&gt;"Ready","PENDING INPUTS",MIN((S43+T43+U43),IF(D43&gt;C43,IF(D43=0,0,V43*C43/D43),V43+X43)))</f>
        <v>0</v>
      </c>
      <c r="Z43" s="3">
        <f>IF(Inputs!$B$27&lt;&gt;"Ready","PENDING INPUTS",MAX(0,(S43+T43+U43)-Y43))</f>
        <v>0</v>
      </c>
      <c r="AA43" s="3">
        <f>IF(Inputs!$B$27&lt;&gt;"Ready","PENDING INPUTS",AH42)</f>
        <v>0</v>
      </c>
      <c r="AB43" s="3">
        <f>IF(Inputs!$B$27&lt;&gt;"Ready","PENDING INPUTS",IF(A43&lt;=Inputs!$B$6,ROUND(AA43*Inputs!C16/12,2),0))</f>
        <v>0</v>
      </c>
      <c r="AC43" s="3">
        <f>IF(Inputs!$B$27&lt;&gt;"Ready","PENDING INPUTS",IF(AND(A43&lt;=Inputs!$B$6,AA43&gt;0),Inputs!G16,0))</f>
        <v>0</v>
      </c>
      <c r="AD43" s="3">
        <f>IF(Inputs!$B$27&lt;&gt;"Ready","PENDING INPUTS",IF(A43&gt;Inputs!$B$6,0,MIN((AA43+AB43+AC43),IF(Inputs!H16=1,Inputs!D16,MAX(Inputs!F16,ROUND(AA43*Inputs!E16+AB43+AC43,2))))))</f>
        <v>0</v>
      </c>
      <c r="AE43">
        <f>IF(Inputs!$B$27&lt;&gt;"Ready","PENDING INPUTS",IF(AA43&lt;=0,99,1+IF(AND(K43&gt;0,OR(K43&lt;AA43,AND(K43=AA43,0&lt;2))),1,0)+IF(AND(S43&gt;0,OR(S43&lt;AA43,AND(S43=AA43,1&lt;2))),1,0)+IF(AND(AI43&gt;0,OR(AI43&lt;AA43,AND(AI43=AA43,3&lt;2))),1,0)+IF(AND(AQ43&gt;0,OR(AQ43&lt;AA43,AND(AQ43=AA43,4&lt;2))),1,0)+IF(AND(AY43&gt;0,OR(AY43&lt;AA43,AND(AY43=AA43,5&lt;2))),1,0)+IF(AND(BG43&gt;0,OR(BG43&lt;AA43,AND(BG43=AA43,6&lt;2))),1,0)+IF(AND(BO43&gt;0,OR(BO43&lt;AA43,AND(BO43=AA43,7&lt;2))),1,0)+IF(AND(BW43&gt;0,OR(BW43&lt;AA43,AND(BW43=AA43,8&lt;2))),1,0)+IF(AND(CE43&gt;0,OR(CE43&lt;AA43,AND(CE43=AA43,9&lt;2))),1,0)))</f>
        <v>99</v>
      </c>
      <c r="AF43" s="3">
        <f>IF(Inputs!$B$27&lt;&gt;"Ready","PENDING INPUTS",IF(A43&gt;Inputs!$B$6,0,MIN(MAX(0,(AA43+AB43+AC43)-AD43),MAX(0,C43-D43-(IF(O43&lt;AE43,K43+L43+M43-N43,0)+IF(W43&lt;AE43,S43+T43+U43-V43,0)+IF(AE43&lt;AE43,AA43+AB43+AC43-AD43,0)+IF(AM43&lt;AE43,AI43+AJ43+AK43-AL43,0)+IF(AU43&lt;AE43,AQ43+AR43+AS43-AT43,0)+IF(BC43&lt;AE43,AY43+AZ43+BA43-BB43,0)+IF(BK43&lt;AE43,BG43+BH43+BI43-BJ43,0)+IF(BS43&lt;AE43,BO43+BP43+BQ43-BR43,0)+IF(CA43&lt;AE43,BW43+BX43+BY43-BZ43,0)+IF(CI43&lt;AE43,CE43+CF43+CG43-CH43,0))))))</f>
        <v>0</v>
      </c>
      <c r="AG43" s="3">
        <f>IF(Inputs!$B$27&lt;&gt;"Ready","PENDING INPUTS",MIN((AA43+AB43+AC43),IF(D43&gt;C43,IF(D43=0,0,AD43*C43/D43),AD43+AF43)))</f>
        <v>0</v>
      </c>
      <c r="AH43" s="3">
        <f>IF(Inputs!$B$27&lt;&gt;"Ready","PENDING INPUTS",MAX(0,(AA43+AB43+AC43)-AG43))</f>
        <v>0</v>
      </c>
      <c r="AI43" s="3">
        <f>IF(Inputs!$B$27&lt;&gt;"Ready","PENDING INPUTS",AP42)</f>
        <v>0</v>
      </c>
      <c r="AJ43" s="3">
        <f>IF(Inputs!$B$27&lt;&gt;"Ready","PENDING INPUTS",IF(A43&lt;=Inputs!$B$6,ROUND(AI43*Inputs!C17/12,2),0))</f>
        <v>0</v>
      </c>
      <c r="AK43" s="3">
        <f>IF(Inputs!$B$27&lt;&gt;"Ready","PENDING INPUTS",IF(AND(A43&lt;=Inputs!$B$6,AI43&gt;0),Inputs!G17,0))</f>
        <v>0</v>
      </c>
      <c r="AL43" s="3">
        <f>IF(Inputs!$B$27&lt;&gt;"Ready","PENDING INPUTS",IF(A43&gt;Inputs!$B$6,0,MIN((AI43+AJ43+AK43),IF(Inputs!H17=1,Inputs!D17,MAX(Inputs!F17,ROUND(AI43*Inputs!E17+AJ43+AK43,2))))))</f>
        <v>0</v>
      </c>
      <c r="AM43">
        <f>IF(Inputs!$B$27&lt;&gt;"Ready","PENDING INPUTS",IF(AI43&lt;=0,99,1+IF(AND(K43&gt;0,OR(K43&lt;AI43,AND(K43=AI43,0&lt;3))),1,0)+IF(AND(S43&gt;0,OR(S43&lt;AI43,AND(S43=AI43,1&lt;3))),1,0)+IF(AND(AA43&gt;0,OR(AA43&lt;AI43,AND(AA43=AI43,2&lt;3))),1,0)+IF(AND(AQ43&gt;0,OR(AQ43&lt;AI43,AND(AQ43=AI43,4&lt;3))),1,0)+IF(AND(AY43&gt;0,OR(AY43&lt;AI43,AND(AY43=AI43,5&lt;3))),1,0)+IF(AND(BG43&gt;0,OR(BG43&lt;AI43,AND(BG43=AI43,6&lt;3))),1,0)+IF(AND(BO43&gt;0,OR(BO43&lt;AI43,AND(BO43=AI43,7&lt;3))),1,0)+IF(AND(BW43&gt;0,OR(BW43&lt;AI43,AND(BW43=AI43,8&lt;3))),1,0)+IF(AND(CE43&gt;0,OR(CE43&lt;AI43,AND(CE43=AI43,9&lt;3))),1,0)))</f>
        <v>99</v>
      </c>
      <c r="AN43" s="3">
        <f>IF(Inputs!$B$27&lt;&gt;"Ready","PENDING INPUTS",IF(A43&gt;Inputs!$B$6,0,MIN(MAX(0,(AI43+AJ43+AK43)-AL43),MAX(0,C43-D43-(IF(O43&lt;AM43,K43+L43+M43-N43,0)+IF(W43&lt;AM43,S43+T43+U43-V43,0)+IF(AE43&lt;AM43,AA43+AB43+AC43-AD43,0)+IF(AM43&lt;AM43,AI43+AJ43+AK43-AL43,0)+IF(AU43&lt;AM43,AQ43+AR43+AS43-AT43,0)+IF(BC43&lt;AM43,AY43+AZ43+BA43-BB43,0)+IF(BK43&lt;AM43,BG43+BH43+BI43-BJ43,0)+IF(BS43&lt;AM43,BO43+BP43+BQ43-BR43,0)+IF(CA43&lt;AM43,BW43+BX43+BY43-BZ43,0)+IF(CI43&lt;AM43,CE43+CF43+CG43-CH43,0))))))</f>
        <v>0</v>
      </c>
      <c r="AO43" s="3">
        <f>IF(Inputs!$B$27&lt;&gt;"Ready","PENDING INPUTS",MIN((AI43+AJ43+AK43),IF(D43&gt;C43,IF(D43=0,0,AL43*C43/D43),AL43+AN43)))</f>
        <v>0</v>
      </c>
      <c r="AP43" s="3">
        <f>IF(Inputs!$B$27&lt;&gt;"Ready","PENDING INPUTS",MAX(0,(AI43+AJ43+AK43)-AO43))</f>
        <v>0</v>
      </c>
      <c r="AQ43" s="3">
        <f>IF(Inputs!$B$27&lt;&gt;"Ready","PENDING INPUTS",AX42)</f>
        <v>0</v>
      </c>
      <c r="AR43" s="3">
        <f>IF(Inputs!$B$27&lt;&gt;"Ready","PENDING INPUTS",IF(A43&lt;=Inputs!$B$6,ROUND(AQ43*Inputs!C18/12,2),0))</f>
        <v>0</v>
      </c>
      <c r="AS43" s="3">
        <f>IF(Inputs!$B$27&lt;&gt;"Ready","PENDING INPUTS",IF(AND(A43&lt;=Inputs!$B$6,AQ43&gt;0),Inputs!G18,0))</f>
        <v>0</v>
      </c>
      <c r="AT43" s="3">
        <f>IF(Inputs!$B$27&lt;&gt;"Ready","PENDING INPUTS",IF(A43&gt;Inputs!$B$6,0,MIN((AQ43+AR43+AS43),IF(Inputs!H18=1,Inputs!D18,MAX(Inputs!F18,ROUND(AQ43*Inputs!E18+AR43+AS43,2))))))</f>
        <v>0</v>
      </c>
      <c r="AU43">
        <f>IF(Inputs!$B$27&lt;&gt;"Ready","PENDING INPUTS",IF(AQ43&lt;=0,99,1+IF(AND(K43&gt;0,OR(K43&lt;AQ43,AND(K43=AQ43,0&lt;4))),1,0)+IF(AND(S43&gt;0,OR(S43&lt;AQ43,AND(S43=AQ43,1&lt;4))),1,0)+IF(AND(AA43&gt;0,OR(AA43&lt;AQ43,AND(AA43=AQ43,2&lt;4))),1,0)+IF(AND(AI43&gt;0,OR(AI43&lt;AQ43,AND(AI43=AQ43,3&lt;4))),1,0)+IF(AND(AY43&gt;0,OR(AY43&lt;AQ43,AND(AY43=AQ43,5&lt;4))),1,0)+IF(AND(BG43&gt;0,OR(BG43&lt;AQ43,AND(BG43=AQ43,6&lt;4))),1,0)+IF(AND(BO43&gt;0,OR(BO43&lt;AQ43,AND(BO43=AQ43,7&lt;4))),1,0)+IF(AND(BW43&gt;0,OR(BW43&lt;AQ43,AND(BW43=AQ43,8&lt;4))),1,0)+IF(AND(CE43&gt;0,OR(CE43&lt;AQ43,AND(CE43=AQ43,9&lt;4))),1,0)))</f>
        <v>99</v>
      </c>
      <c r="AV43" s="3">
        <f>IF(Inputs!$B$27&lt;&gt;"Ready","PENDING INPUTS",IF(A43&gt;Inputs!$B$6,0,MIN(MAX(0,(AQ43+AR43+AS43)-AT43),MAX(0,C43-D43-(IF(O43&lt;AU43,K43+L43+M43-N43,0)+IF(W43&lt;AU43,S43+T43+U43-V43,0)+IF(AE43&lt;AU43,AA43+AB43+AC43-AD43,0)+IF(AM43&lt;AU43,AI43+AJ43+AK43-AL43,0)+IF(AU43&lt;AU43,AQ43+AR43+AS43-AT43,0)+IF(BC43&lt;AU43,AY43+AZ43+BA43-BB43,0)+IF(BK43&lt;AU43,BG43+BH43+BI43-BJ43,0)+IF(BS43&lt;AU43,BO43+BP43+BQ43-BR43,0)+IF(CA43&lt;AU43,BW43+BX43+BY43-BZ43,0)+IF(CI43&lt;AU43,CE43+CF43+CG43-CH43,0))))))</f>
        <v>0</v>
      </c>
      <c r="AW43" s="3">
        <f>IF(Inputs!$B$27&lt;&gt;"Ready","PENDING INPUTS",MIN((AQ43+AR43+AS43),IF(D43&gt;C43,IF(D43=0,0,AT43*C43/D43),AT43+AV43)))</f>
        <v>0</v>
      </c>
      <c r="AX43" s="3">
        <f>IF(Inputs!$B$27&lt;&gt;"Ready","PENDING INPUTS",MAX(0,(AQ43+AR43+AS43)-AW43))</f>
        <v>0</v>
      </c>
      <c r="AY43" s="3">
        <f>IF(Inputs!$B$27&lt;&gt;"Ready","PENDING INPUTS",BF42)</f>
        <v>0</v>
      </c>
      <c r="AZ43" s="3">
        <f>IF(Inputs!$B$27&lt;&gt;"Ready","PENDING INPUTS",IF(A43&lt;=Inputs!$B$6,ROUND(AY43*Inputs!C19/12,2),0))</f>
        <v>0</v>
      </c>
      <c r="BA43" s="3">
        <f>IF(Inputs!$B$27&lt;&gt;"Ready","PENDING INPUTS",IF(AND(A43&lt;=Inputs!$B$6,AY43&gt;0),Inputs!G19,0))</f>
        <v>0</v>
      </c>
      <c r="BB43" s="3">
        <f>IF(Inputs!$B$27&lt;&gt;"Ready","PENDING INPUTS",IF(A43&gt;Inputs!$B$6,0,MIN((AY43+AZ43+BA43),IF(Inputs!H19=1,Inputs!D19,MAX(Inputs!F19,ROUND(AY43*Inputs!E19+AZ43+BA43,2))))))</f>
        <v>0</v>
      </c>
      <c r="BC43">
        <f>IF(Inputs!$B$27&lt;&gt;"Ready","PENDING INPUTS",IF(AY43&lt;=0,99,1+IF(AND(K43&gt;0,OR(K43&lt;AY43,AND(K43=AY43,0&lt;5))),1,0)+IF(AND(S43&gt;0,OR(S43&lt;AY43,AND(S43=AY43,1&lt;5))),1,0)+IF(AND(AA43&gt;0,OR(AA43&lt;AY43,AND(AA43=AY43,2&lt;5))),1,0)+IF(AND(AI43&gt;0,OR(AI43&lt;AY43,AND(AI43=AY43,3&lt;5))),1,0)+IF(AND(AQ43&gt;0,OR(AQ43&lt;AY43,AND(AQ43=AY43,4&lt;5))),1,0)+IF(AND(BG43&gt;0,OR(BG43&lt;AY43,AND(BG43=AY43,6&lt;5))),1,0)+IF(AND(BO43&gt;0,OR(BO43&lt;AY43,AND(BO43=AY43,7&lt;5))),1,0)+IF(AND(BW43&gt;0,OR(BW43&lt;AY43,AND(BW43=AY43,8&lt;5))),1,0)+IF(AND(CE43&gt;0,OR(CE43&lt;AY43,AND(CE43=AY43,9&lt;5))),1,0)))</f>
        <v>99</v>
      </c>
      <c r="BD43" s="3">
        <f>IF(Inputs!$B$27&lt;&gt;"Ready","PENDING INPUTS",IF(A43&gt;Inputs!$B$6,0,MIN(MAX(0,(AY43+AZ43+BA43)-BB43),MAX(0,C43-D43-(IF(O43&lt;BC43,K43+L43+M43-N43,0)+IF(W43&lt;BC43,S43+T43+U43-V43,0)+IF(AE43&lt;BC43,AA43+AB43+AC43-AD43,0)+IF(AM43&lt;BC43,AI43+AJ43+AK43-AL43,0)+IF(AU43&lt;BC43,AQ43+AR43+AS43-AT43,0)+IF(BC43&lt;BC43,AY43+AZ43+BA43-BB43,0)+IF(BK43&lt;BC43,BG43+BH43+BI43-BJ43,0)+IF(BS43&lt;BC43,BO43+BP43+BQ43-BR43,0)+IF(CA43&lt;BC43,BW43+BX43+BY43-BZ43,0)+IF(CI43&lt;BC43,CE43+CF43+CG43-CH43,0))))))</f>
        <v>0</v>
      </c>
      <c r="BE43" s="3">
        <f>IF(Inputs!$B$27&lt;&gt;"Ready","PENDING INPUTS",MIN((AY43+AZ43+BA43),IF(D43&gt;C43,IF(D43=0,0,BB43*C43/D43),BB43+BD43)))</f>
        <v>0</v>
      </c>
      <c r="BF43" s="3">
        <f>IF(Inputs!$B$27&lt;&gt;"Ready","PENDING INPUTS",MAX(0,(AY43+AZ43+BA43)-BE43))</f>
        <v>0</v>
      </c>
      <c r="BG43" s="3">
        <f>IF(Inputs!$B$27&lt;&gt;"Ready","PENDING INPUTS",BN42)</f>
        <v>0</v>
      </c>
      <c r="BH43" s="3">
        <f>IF(Inputs!$B$27&lt;&gt;"Ready","PENDING INPUTS",IF(A43&lt;=Inputs!$B$6,ROUND(BG43*Inputs!C20/12,2),0))</f>
        <v>0</v>
      </c>
      <c r="BI43" s="3">
        <f>IF(Inputs!$B$27&lt;&gt;"Ready","PENDING INPUTS",IF(AND(A43&lt;=Inputs!$B$6,BG43&gt;0),Inputs!G20,0))</f>
        <v>0</v>
      </c>
      <c r="BJ43" s="3">
        <f>IF(Inputs!$B$27&lt;&gt;"Ready","PENDING INPUTS",IF(A43&gt;Inputs!$B$6,0,MIN((BG43+BH43+BI43),IF(Inputs!H20=1,Inputs!D20,MAX(Inputs!F20,ROUND(BG43*Inputs!E20+BH43+BI43,2))))))</f>
        <v>0</v>
      </c>
      <c r="BK43">
        <f>IF(Inputs!$B$27&lt;&gt;"Ready","PENDING INPUTS",IF(BG43&lt;=0,99,1+IF(AND(K43&gt;0,OR(K43&lt;BG43,AND(K43=BG43,0&lt;6))),1,0)+IF(AND(S43&gt;0,OR(S43&lt;BG43,AND(S43=BG43,1&lt;6))),1,0)+IF(AND(AA43&gt;0,OR(AA43&lt;BG43,AND(AA43=BG43,2&lt;6))),1,0)+IF(AND(AI43&gt;0,OR(AI43&lt;BG43,AND(AI43=BG43,3&lt;6))),1,0)+IF(AND(AQ43&gt;0,OR(AQ43&lt;BG43,AND(AQ43=BG43,4&lt;6))),1,0)+IF(AND(AY43&gt;0,OR(AY43&lt;BG43,AND(AY43=BG43,5&lt;6))),1,0)+IF(AND(BO43&gt;0,OR(BO43&lt;BG43,AND(BO43=BG43,7&lt;6))),1,0)+IF(AND(BW43&gt;0,OR(BW43&lt;BG43,AND(BW43=BG43,8&lt;6))),1,0)+IF(AND(CE43&gt;0,OR(CE43&lt;BG43,AND(CE43=BG43,9&lt;6))),1,0)))</f>
        <v>99</v>
      </c>
      <c r="BL43" s="3">
        <f>IF(Inputs!$B$27&lt;&gt;"Ready","PENDING INPUTS",IF(A43&gt;Inputs!$B$6,0,MIN(MAX(0,(BG43+BH43+BI43)-BJ43),MAX(0,C43-D43-(IF(O43&lt;BK43,K43+L43+M43-N43,0)+IF(W43&lt;BK43,S43+T43+U43-V43,0)+IF(AE43&lt;BK43,AA43+AB43+AC43-AD43,0)+IF(AM43&lt;BK43,AI43+AJ43+AK43-AL43,0)+IF(AU43&lt;BK43,AQ43+AR43+AS43-AT43,0)+IF(BC43&lt;BK43,AY43+AZ43+BA43-BB43,0)+IF(BK43&lt;BK43,BG43+BH43+BI43-BJ43,0)+IF(BS43&lt;BK43,BO43+BP43+BQ43-BR43,0)+IF(CA43&lt;BK43,BW43+BX43+BY43-BZ43,0)+IF(CI43&lt;BK43,CE43+CF43+CG43-CH43,0))))))</f>
        <v>0</v>
      </c>
      <c r="BM43" s="3">
        <f>IF(Inputs!$B$27&lt;&gt;"Ready","PENDING INPUTS",MIN((BG43+BH43+BI43),IF(D43&gt;C43,IF(D43=0,0,BJ43*C43/D43),BJ43+BL43)))</f>
        <v>0</v>
      </c>
      <c r="BN43" s="3">
        <f>IF(Inputs!$B$27&lt;&gt;"Ready","PENDING INPUTS",MAX(0,(BG43+BH43+BI43)-BM43))</f>
        <v>0</v>
      </c>
      <c r="BO43" s="3">
        <f>IF(Inputs!$B$27&lt;&gt;"Ready","PENDING INPUTS",BV42)</f>
        <v>0</v>
      </c>
      <c r="BP43" s="3">
        <f>IF(Inputs!$B$27&lt;&gt;"Ready","PENDING INPUTS",IF(A43&lt;=Inputs!$B$6,ROUND(BO43*Inputs!C21/12,2),0))</f>
        <v>0</v>
      </c>
      <c r="BQ43" s="3">
        <f>IF(Inputs!$B$27&lt;&gt;"Ready","PENDING INPUTS",IF(AND(A43&lt;=Inputs!$B$6,BO43&gt;0),Inputs!G21,0))</f>
        <v>0</v>
      </c>
      <c r="BR43" s="3">
        <f>IF(Inputs!$B$27&lt;&gt;"Ready","PENDING INPUTS",IF(A43&gt;Inputs!$B$6,0,MIN((BO43+BP43+BQ43),IF(Inputs!H21=1,Inputs!D21,MAX(Inputs!F21,ROUND(BO43*Inputs!E21+BP43+BQ43,2))))))</f>
        <v>0</v>
      </c>
      <c r="BS43">
        <f>IF(Inputs!$B$27&lt;&gt;"Ready","PENDING INPUTS",IF(BO43&lt;=0,99,1+IF(AND(K43&gt;0,OR(K43&lt;BO43,AND(K43=BO43,0&lt;7))),1,0)+IF(AND(S43&gt;0,OR(S43&lt;BO43,AND(S43=BO43,1&lt;7))),1,0)+IF(AND(AA43&gt;0,OR(AA43&lt;BO43,AND(AA43=BO43,2&lt;7))),1,0)+IF(AND(AI43&gt;0,OR(AI43&lt;BO43,AND(AI43=BO43,3&lt;7))),1,0)+IF(AND(AQ43&gt;0,OR(AQ43&lt;BO43,AND(AQ43=BO43,4&lt;7))),1,0)+IF(AND(AY43&gt;0,OR(AY43&lt;BO43,AND(AY43=BO43,5&lt;7))),1,0)+IF(AND(BG43&gt;0,OR(BG43&lt;BO43,AND(BG43=BO43,6&lt;7))),1,0)+IF(AND(BW43&gt;0,OR(BW43&lt;BO43,AND(BW43=BO43,8&lt;7))),1,0)+IF(AND(CE43&gt;0,OR(CE43&lt;BO43,AND(CE43=BO43,9&lt;7))),1,0)))</f>
        <v>99</v>
      </c>
      <c r="BT43" s="3">
        <f>IF(Inputs!$B$27&lt;&gt;"Ready","PENDING INPUTS",IF(A43&gt;Inputs!$B$6,0,MIN(MAX(0,(BO43+BP43+BQ43)-BR43),MAX(0,C43-D43-(IF(O43&lt;BS43,K43+L43+M43-N43,0)+IF(W43&lt;BS43,S43+T43+U43-V43,0)+IF(AE43&lt;BS43,AA43+AB43+AC43-AD43,0)+IF(AM43&lt;BS43,AI43+AJ43+AK43-AL43,0)+IF(AU43&lt;BS43,AQ43+AR43+AS43-AT43,0)+IF(BC43&lt;BS43,AY43+AZ43+BA43-BB43,0)+IF(BK43&lt;BS43,BG43+BH43+BI43-BJ43,0)+IF(BS43&lt;BS43,BO43+BP43+BQ43-BR43,0)+IF(CA43&lt;BS43,BW43+BX43+BY43-BZ43,0)+IF(CI43&lt;BS43,CE43+CF43+CG43-CH43,0))))))</f>
        <v>0</v>
      </c>
      <c r="BU43" s="3">
        <f>IF(Inputs!$B$27&lt;&gt;"Ready","PENDING INPUTS",MIN((BO43+BP43+BQ43),IF(D43&gt;C43,IF(D43=0,0,BR43*C43/D43),BR43+BT43)))</f>
        <v>0</v>
      </c>
      <c r="BV43" s="3">
        <f>IF(Inputs!$B$27&lt;&gt;"Ready","PENDING INPUTS",MAX(0,(BO43+BP43+BQ43)-BU43))</f>
        <v>0</v>
      </c>
      <c r="BW43" s="3">
        <f>IF(Inputs!$B$27&lt;&gt;"Ready","PENDING INPUTS",CD42)</f>
        <v>0</v>
      </c>
      <c r="BX43" s="3">
        <f>IF(Inputs!$B$27&lt;&gt;"Ready","PENDING INPUTS",IF(A43&lt;=Inputs!$B$6,ROUND(BW43*Inputs!C22/12,2),0))</f>
        <v>0</v>
      </c>
      <c r="BY43" s="3">
        <f>IF(Inputs!$B$27&lt;&gt;"Ready","PENDING INPUTS",IF(AND(A43&lt;=Inputs!$B$6,BW43&gt;0),Inputs!G22,0))</f>
        <v>0</v>
      </c>
      <c r="BZ43" s="3">
        <f>IF(Inputs!$B$27&lt;&gt;"Ready","PENDING INPUTS",IF(A43&gt;Inputs!$B$6,0,MIN((BW43+BX43+BY43),IF(Inputs!H22=1,Inputs!D22,MAX(Inputs!F22,ROUND(BW43*Inputs!E22+BX43+BY43,2))))))</f>
        <v>0</v>
      </c>
      <c r="CA43">
        <f>IF(Inputs!$B$27&lt;&gt;"Ready","PENDING INPUTS",IF(BW43&lt;=0,99,1+IF(AND(K43&gt;0,OR(K43&lt;BW43,AND(K43=BW43,0&lt;8))),1,0)+IF(AND(S43&gt;0,OR(S43&lt;BW43,AND(S43=BW43,1&lt;8))),1,0)+IF(AND(AA43&gt;0,OR(AA43&lt;BW43,AND(AA43=BW43,2&lt;8))),1,0)+IF(AND(AI43&gt;0,OR(AI43&lt;BW43,AND(AI43=BW43,3&lt;8))),1,0)+IF(AND(AQ43&gt;0,OR(AQ43&lt;BW43,AND(AQ43=BW43,4&lt;8))),1,0)+IF(AND(AY43&gt;0,OR(AY43&lt;BW43,AND(AY43=BW43,5&lt;8))),1,0)+IF(AND(BG43&gt;0,OR(BG43&lt;BW43,AND(BG43=BW43,6&lt;8))),1,0)+IF(AND(BO43&gt;0,OR(BO43&lt;BW43,AND(BO43=BW43,7&lt;8))),1,0)+IF(AND(CE43&gt;0,OR(CE43&lt;BW43,AND(CE43=BW43,9&lt;8))),1,0)))</f>
        <v>99</v>
      </c>
      <c r="CB43" s="3">
        <f>IF(Inputs!$B$27&lt;&gt;"Ready","PENDING INPUTS",IF(A43&gt;Inputs!$B$6,0,MIN(MAX(0,(BW43+BX43+BY43)-BZ43),MAX(0,C43-D43-(IF(O43&lt;CA43,K43+L43+M43-N43,0)+IF(W43&lt;CA43,S43+T43+U43-V43,0)+IF(AE43&lt;CA43,AA43+AB43+AC43-AD43,0)+IF(AM43&lt;CA43,AI43+AJ43+AK43-AL43,0)+IF(AU43&lt;CA43,AQ43+AR43+AS43-AT43,0)+IF(BC43&lt;CA43,AY43+AZ43+BA43-BB43,0)+IF(BK43&lt;CA43,BG43+BH43+BI43-BJ43,0)+IF(BS43&lt;CA43,BO43+BP43+BQ43-BR43,0)+IF(CA43&lt;CA43,BW43+BX43+BY43-BZ43,0)+IF(CI43&lt;CA43,CE43+CF43+CG43-CH43,0))))))</f>
        <v>0</v>
      </c>
      <c r="CC43" s="3">
        <f>IF(Inputs!$B$27&lt;&gt;"Ready","PENDING INPUTS",MIN((BW43+BX43+BY43),IF(D43&gt;C43,IF(D43=0,0,BZ43*C43/D43),BZ43+CB43)))</f>
        <v>0</v>
      </c>
      <c r="CD43" s="3">
        <f>IF(Inputs!$B$27&lt;&gt;"Ready","PENDING INPUTS",MAX(0,(BW43+BX43+BY43)-CC43))</f>
        <v>0</v>
      </c>
      <c r="CE43" s="3">
        <f>IF(Inputs!$B$27&lt;&gt;"Ready","PENDING INPUTS",CL42)</f>
        <v>0</v>
      </c>
      <c r="CF43" s="3">
        <f>IF(Inputs!$B$27&lt;&gt;"Ready","PENDING INPUTS",IF(A43&lt;=Inputs!$B$6,ROUND(CE43*Inputs!C23/12,2),0))</f>
        <v>0</v>
      </c>
      <c r="CG43" s="3">
        <f>IF(Inputs!$B$27&lt;&gt;"Ready","PENDING INPUTS",IF(AND(A43&lt;=Inputs!$B$6,CE43&gt;0),Inputs!G23,0))</f>
        <v>0</v>
      </c>
      <c r="CH43" s="3">
        <f>IF(Inputs!$B$27&lt;&gt;"Ready","PENDING INPUTS",IF(A43&gt;Inputs!$B$6,0,MIN((CE43+CF43+CG43),IF(Inputs!H23=1,Inputs!D23,MAX(Inputs!F23,ROUND(CE43*Inputs!E23+CF43+CG43,2))))))</f>
        <v>0</v>
      </c>
      <c r="CI43">
        <f>IF(Inputs!$B$27&lt;&gt;"Ready","PENDING INPUTS",IF(CE43&lt;=0,99,1+IF(AND(K43&gt;0,OR(K43&lt;CE43,AND(K43=CE43,0&lt;9))),1,0)+IF(AND(S43&gt;0,OR(S43&lt;CE43,AND(S43=CE43,1&lt;9))),1,0)+IF(AND(AA43&gt;0,OR(AA43&lt;CE43,AND(AA43=CE43,2&lt;9))),1,0)+IF(AND(AI43&gt;0,OR(AI43&lt;CE43,AND(AI43=CE43,3&lt;9))),1,0)+IF(AND(AQ43&gt;0,OR(AQ43&lt;CE43,AND(AQ43=CE43,4&lt;9))),1,0)+IF(AND(AY43&gt;0,OR(AY43&lt;CE43,AND(AY43=CE43,5&lt;9))),1,0)+IF(AND(BG43&gt;0,OR(BG43&lt;CE43,AND(BG43=CE43,6&lt;9))),1,0)+IF(AND(BO43&gt;0,OR(BO43&lt;CE43,AND(BO43=CE43,7&lt;9))),1,0)+IF(AND(BW43&gt;0,OR(BW43&lt;CE43,AND(BW43=CE43,8&lt;9))),1,0)))</f>
        <v>99</v>
      </c>
      <c r="CJ43" s="3">
        <f>IF(Inputs!$B$27&lt;&gt;"Ready","PENDING INPUTS",IF(A43&gt;Inputs!$B$6,0,MIN(MAX(0,(CE43+CF43+CG43)-CH43),MAX(0,C43-D43-(IF(O43&lt;CI43,K43+L43+M43-N43,0)+IF(W43&lt;CI43,S43+T43+U43-V43,0)+IF(AE43&lt;CI43,AA43+AB43+AC43-AD43,0)+IF(AM43&lt;CI43,AI43+AJ43+AK43-AL43,0)+IF(AU43&lt;CI43,AQ43+AR43+AS43-AT43,0)+IF(BC43&lt;CI43,AY43+AZ43+BA43-BB43,0)+IF(BK43&lt;CI43,BG43+BH43+BI43-BJ43,0)+IF(BS43&lt;CI43,BO43+BP43+BQ43-BR43,0)+IF(CA43&lt;CI43,BW43+BX43+BY43-BZ43,0)+IF(CI43&lt;CI43,CE43+CF43+CG43-CH43,0))))))</f>
        <v>0</v>
      </c>
      <c r="CK43" s="3">
        <f>IF(Inputs!$B$27&lt;&gt;"Ready","PENDING INPUTS",MIN((CE43+CF43+CG43),IF(D43&gt;C43,IF(D43=0,0,CH43*C43/D43),CH43+CJ43)))</f>
        <v>0</v>
      </c>
      <c r="CL43" s="3">
        <f>IF(Inputs!$B$27&lt;&gt;"Ready","PENDING INPUTS",MAX(0,(CE43+CF43+CG43)-CK43))</f>
        <v>0</v>
      </c>
    </row>
    <row r="44" spans="1:90" ht="27.95" customHeight="1" x14ac:dyDescent="0.25">
      <c r="A44">
        <v>40</v>
      </c>
      <c r="B44" s="13">
        <f>IF(Inputs!$B$27&lt;&gt;"Ready","PENDING INPUTS",EDATE(Inputs!$B$5,A44-1))</f>
        <v>47484</v>
      </c>
      <c r="C44" s="3">
        <f>IF(Inputs!$B$27&lt;&gt;"Ready","PENDING INPUTS",IF(A44&lt;=Inputs!$B$6,MAX(0,Inputs!$B$4+IF(A44=Inputs!$B$7,Inputs!$B$8,0)+IF(A44=Inputs!$B$9,Inputs!$B$10,0)),0))</f>
        <v>0</v>
      </c>
      <c r="D44" s="3">
        <f>IF(Inputs!$B$27&lt;&gt;"Ready","PENDING INPUTS",SUM(N44,V44,AD44,AL44,AT44,BB44,BJ44,BR44,BZ44,CH44))</f>
        <v>0</v>
      </c>
      <c r="E44" s="3">
        <f>IF(Inputs!$B$27&lt;&gt;"Ready","PENDING INPUTS",MAX(0,D44-C44))</f>
        <v>0</v>
      </c>
      <c r="F44" s="3">
        <f>IF(Inputs!$B$27&lt;&gt;"Ready","PENDING INPUTS",SUM(Q44,Y44,AG44,AO44,AW44,BE44,BM44,BU44,CC44,CK44))</f>
        <v>0</v>
      </c>
      <c r="G44" s="3">
        <f>IF(Inputs!$B$27&lt;&gt;"Ready","PENDING INPUTS",SUM(L44,T44,AB44,AJ44,AR44,AZ44,BH44,BP44,BX44,CF44))</f>
        <v>0</v>
      </c>
      <c r="H44" s="3">
        <f>IF(Inputs!$B$27&lt;&gt;"Ready","PENDING INPUTS",SUM(M44,U44,AC44,AK44,AS44,BA44,BI44,BQ44,BY44,CG44))</f>
        <v>0</v>
      </c>
      <c r="I44" s="3">
        <f>IF(Inputs!$B$27&lt;&gt;"Ready","PENDING INPUTS",SUM(R44,Z44,AH44,AP44,AX44,BF44,BN44,BV44,CD44,CL44))</f>
        <v>0</v>
      </c>
      <c r="J44" t="str">
        <f>IF(Inputs!$B$27&lt;&gt;"Ready","PENDING INPUTS",IF(A44&gt;Inputs!$B$6,"Beyond horizon",IF(E44&gt;0.005,"MINIMUM SHORTFALL",IF(I44&lt;0.005,"Paid off","In progress"))))</f>
        <v>Paid off</v>
      </c>
      <c r="K44" s="3">
        <f>IF(Inputs!$B$27&lt;&gt;"Ready","PENDING INPUTS",R43)</f>
        <v>0</v>
      </c>
      <c r="L44" s="3">
        <f>IF(Inputs!$B$27&lt;&gt;"Ready","PENDING INPUTS",IF(A44&lt;=Inputs!$B$6,ROUND(K44*Inputs!C14/12,2),0))</f>
        <v>0</v>
      </c>
      <c r="M44" s="3">
        <f>IF(Inputs!$B$27&lt;&gt;"Ready","PENDING INPUTS",IF(AND(A44&lt;=Inputs!$B$6,K44&gt;0),Inputs!G14,0))</f>
        <v>0</v>
      </c>
      <c r="N44" s="3">
        <f>IF(Inputs!$B$27&lt;&gt;"Ready","PENDING INPUTS",IF(A44&gt;Inputs!$B$6,0,MIN((K44+L44+M44),IF(Inputs!H14=1,Inputs!D14,MAX(Inputs!F14,ROUND(K44*Inputs!E14+L44+M44,2))))))</f>
        <v>0</v>
      </c>
      <c r="O44">
        <f>IF(Inputs!$B$27&lt;&gt;"Ready","PENDING INPUTS",IF(K44&lt;=0,99,1+IF(AND(S44&gt;0,OR(S44&lt;K44,AND(S44=K44,1&lt;0))),1,0)+IF(AND(AA44&gt;0,OR(AA44&lt;K44,AND(AA44=K44,2&lt;0))),1,0)+IF(AND(AI44&gt;0,OR(AI44&lt;K44,AND(AI44=K44,3&lt;0))),1,0)+IF(AND(AQ44&gt;0,OR(AQ44&lt;K44,AND(AQ44=K44,4&lt;0))),1,0)+IF(AND(AY44&gt;0,OR(AY44&lt;K44,AND(AY44=K44,5&lt;0))),1,0)+IF(AND(BG44&gt;0,OR(BG44&lt;K44,AND(BG44=K44,6&lt;0))),1,0)+IF(AND(BO44&gt;0,OR(BO44&lt;K44,AND(BO44=K44,7&lt;0))),1,0)+IF(AND(BW44&gt;0,OR(BW44&lt;K44,AND(BW44=K44,8&lt;0))),1,0)+IF(AND(CE44&gt;0,OR(CE44&lt;K44,AND(CE44=K44,9&lt;0))),1,0)))</f>
        <v>99</v>
      </c>
      <c r="P44" s="3">
        <f>IF(Inputs!$B$27&lt;&gt;"Ready","PENDING INPUTS",IF(A44&gt;Inputs!$B$6,0,MIN(MAX(0,(K44+L44+M44)-N44),MAX(0,C44-D44-(IF(O44&lt;O44,K44+L44+M44-N44,0)+IF(W44&lt;O44,S44+T44+U44-V44,0)+IF(AE44&lt;O44,AA44+AB44+AC44-AD44,0)+IF(AM44&lt;O44,AI44+AJ44+AK44-AL44,0)+IF(AU44&lt;O44,AQ44+AR44+AS44-AT44,0)+IF(BC44&lt;O44,AY44+AZ44+BA44-BB44,0)+IF(BK44&lt;O44,BG44+BH44+BI44-BJ44,0)+IF(BS44&lt;O44,BO44+BP44+BQ44-BR44,0)+IF(CA44&lt;O44,BW44+BX44+BY44-BZ44,0)+IF(CI44&lt;O44,CE44+CF44+CG44-CH44,0))))))</f>
        <v>0</v>
      </c>
      <c r="Q44" s="3">
        <f>IF(Inputs!$B$27&lt;&gt;"Ready","PENDING INPUTS",MIN((K44+L44+M44),IF(D44&gt;C44,IF(D44=0,0,N44*C44/D44),N44+P44)))</f>
        <v>0</v>
      </c>
      <c r="R44" s="3">
        <f>IF(Inputs!$B$27&lt;&gt;"Ready","PENDING INPUTS",MAX(0,(K44+L44+M44)-Q44))</f>
        <v>0</v>
      </c>
      <c r="S44" s="3">
        <f>IF(Inputs!$B$27&lt;&gt;"Ready","PENDING INPUTS",Z43)</f>
        <v>0</v>
      </c>
      <c r="T44" s="3">
        <f>IF(Inputs!$B$27&lt;&gt;"Ready","PENDING INPUTS",IF(A44&lt;=Inputs!$B$6,ROUND(S44*Inputs!C15/12,2),0))</f>
        <v>0</v>
      </c>
      <c r="U44" s="3">
        <f>IF(Inputs!$B$27&lt;&gt;"Ready","PENDING INPUTS",IF(AND(A44&lt;=Inputs!$B$6,S44&gt;0),Inputs!G15,0))</f>
        <v>0</v>
      </c>
      <c r="V44" s="3">
        <f>IF(Inputs!$B$27&lt;&gt;"Ready","PENDING INPUTS",IF(A44&gt;Inputs!$B$6,0,MIN((S44+T44+U44),IF(Inputs!H15=1,Inputs!D15,MAX(Inputs!F15,ROUND(S44*Inputs!E15+T44+U44,2))))))</f>
        <v>0</v>
      </c>
      <c r="W44">
        <f>IF(Inputs!$B$27&lt;&gt;"Ready","PENDING INPUTS",IF(S44&lt;=0,99,1+IF(AND(K44&gt;0,OR(K44&lt;S44,AND(K44=S44,0&lt;1))),1,0)+IF(AND(AA44&gt;0,OR(AA44&lt;S44,AND(AA44=S44,2&lt;1))),1,0)+IF(AND(AI44&gt;0,OR(AI44&lt;S44,AND(AI44=S44,3&lt;1))),1,0)+IF(AND(AQ44&gt;0,OR(AQ44&lt;S44,AND(AQ44=S44,4&lt;1))),1,0)+IF(AND(AY44&gt;0,OR(AY44&lt;S44,AND(AY44=S44,5&lt;1))),1,0)+IF(AND(BG44&gt;0,OR(BG44&lt;S44,AND(BG44=S44,6&lt;1))),1,0)+IF(AND(BO44&gt;0,OR(BO44&lt;S44,AND(BO44=S44,7&lt;1))),1,0)+IF(AND(BW44&gt;0,OR(BW44&lt;S44,AND(BW44=S44,8&lt;1))),1,0)+IF(AND(CE44&gt;0,OR(CE44&lt;S44,AND(CE44=S44,9&lt;1))),1,0)))</f>
        <v>99</v>
      </c>
      <c r="X44" s="3">
        <f>IF(Inputs!$B$27&lt;&gt;"Ready","PENDING INPUTS",IF(A44&gt;Inputs!$B$6,0,MIN(MAX(0,(S44+T44+U44)-V44),MAX(0,C44-D44-(IF(O44&lt;W44,K44+L44+M44-N44,0)+IF(W44&lt;W44,S44+T44+U44-V44,0)+IF(AE44&lt;W44,AA44+AB44+AC44-AD44,0)+IF(AM44&lt;W44,AI44+AJ44+AK44-AL44,0)+IF(AU44&lt;W44,AQ44+AR44+AS44-AT44,0)+IF(BC44&lt;W44,AY44+AZ44+BA44-BB44,0)+IF(BK44&lt;W44,BG44+BH44+BI44-BJ44,0)+IF(BS44&lt;W44,BO44+BP44+BQ44-BR44,0)+IF(CA44&lt;W44,BW44+BX44+BY44-BZ44,0)+IF(CI44&lt;W44,CE44+CF44+CG44-CH44,0))))))</f>
        <v>0</v>
      </c>
      <c r="Y44" s="3">
        <f>IF(Inputs!$B$27&lt;&gt;"Ready","PENDING INPUTS",MIN((S44+T44+U44),IF(D44&gt;C44,IF(D44=0,0,V44*C44/D44),V44+X44)))</f>
        <v>0</v>
      </c>
      <c r="Z44" s="3">
        <f>IF(Inputs!$B$27&lt;&gt;"Ready","PENDING INPUTS",MAX(0,(S44+T44+U44)-Y44))</f>
        <v>0</v>
      </c>
      <c r="AA44" s="3">
        <f>IF(Inputs!$B$27&lt;&gt;"Ready","PENDING INPUTS",AH43)</f>
        <v>0</v>
      </c>
      <c r="AB44" s="3">
        <f>IF(Inputs!$B$27&lt;&gt;"Ready","PENDING INPUTS",IF(A44&lt;=Inputs!$B$6,ROUND(AA44*Inputs!C16/12,2),0))</f>
        <v>0</v>
      </c>
      <c r="AC44" s="3">
        <f>IF(Inputs!$B$27&lt;&gt;"Ready","PENDING INPUTS",IF(AND(A44&lt;=Inputs!$B$6,AA44&gt;0),Inputs!G16,0))</f>
        <v>0</v>
      </c>
      <c r="AD44" s="3">
        <f>IF(Inputs!$B$27&lt;&gt;"Ready","PENDING INPUTS",IF(A44&gt;Inputs!$B$6,0,MIN((AA44+AB44+AC44),IF(Inputs!H16=1,Inputs!D16,MAX(Inputs!F16,ROUND(AA44*Inputs!E16+AB44+AC44,2))))))</f>
        <v>0</v>
      </c>
      <c r="AE44">
        <f>IF(Inputs!$B$27&lt;&gt;"Ready","PENDING INPUTS",IF(AA44&lt;=0,99,1+IF(AND(K44&gt;0,OR(K44&lt;AA44,AND(K44=AA44,0&lt;2))),1,0)+IF(AND(S44&gt;0,OR(S44&lt;AA44,AND(S44=AA44,1&lt;2))),1,0)+IF(AND(AI44&gt;0,OR(AI44&lt;AA44,AND(AI44=AA44,3&lt;2))),1,0)+IF(AND(AQ44&gt;0,OR(AQ44&lt;AA44,AND(AQ44=AA44,4&lt;2))),1,0)+IF(AND(AY44&gt;0,OR(AY44&lt;AA44,AND(AY44=AA44,5&lt;2))),1,0)+IF(AND(BG44&gt;0,OR(BG44&lt;AA44,AND(BG44=AA44,6&lt;2))),1,0)+IF(AND(BO44&gt;0,OR(BO44&lt;AA44,AND(BO44=AA44,7&lt;2))),1,0)+IF(AND(BW44&gt;0,OR(BW44&lt;AA44,AND(BW44=AA44,8&lt;2))),1,0)+IF(AND(CE44&gt;0,OR(CE44&lt;AA44,AND(CE44=AA44,9&lt;2))),1,0)))</f>
        <v>99</v>
      </c>
      <c r="AF44" s="3">
        <f>IF(Inputs!$B$27&lt;&gt;"Ready","PENDING INPUTS",IF(A44&gt;Inputs!$B$6,0,MIN(MAX(0,(AA44+AB44+AC44)-AD44),MAX(0,C44-D44-(IF(O44&lt;AE44,K44+L44+M44-N44,0)+IF(W44&lt;AE44,S44+T44+U44-V44,0)+IF(AE44&lt;AE44,AA44+AB44+AC44-AD44,0)+IF(AM44&lt;AE44,AI44+AJ44+AK44-AL44,0)+IF(AU44&lt;AE44,AQ44+AR44+AS44-AT44,0)+IF(BC44&lt;AE44,AY44+AZ44+BA44-BB44,0)+IF(BK44&lt;AE44,BG44+BH44+BI44-BJ44,0)+IF(BS44&lt;AE44,BO44+BP44+BQ44-BR44,0)+IF(CA44&lt;AE44,BW44+BX44+BY44-BZ44,0)+IF(CI44&lt;AE44,CE44+CF44+CG44-CH44,0))))))</f>
        <v>0</v>
      </c>
      <c r="AG44" s="3">
        <f>IF(Inputs!$B$27&lt;&gt;"Ready","PENDING INPUTS",MIN((AA44+AB44+AC44),IF(D44&gt;C44,IF(D44=0,0,AD44*C44/D44),AD44+AF44)))</f>
        <v>0</v>
      </c>
      <c r="AH44" s="3">
        <f>IF(Inputs!$B$27&lt;&gt;"Ready","PENDING INPUTS",MAX(0,(AA44+AB44+AC44)-AG44))</f>
        <v>0</v>
      </c>
      <c r="AI44" s="3">
        <f>IF(Inputs!$B$27&lt;&gt;"Ready","PENDING INPUTS",AP43)</f>
        <v>0</v>
      </c>
      <c r="AJ44" s="3">
        <f>IF(Inputs!$B$27&lt;&gt;"Ready","PENDING INPUTS",IF(A44&lt;=Inputs!$B$6,ROUND(AI44*Inputs!C17/12,2),0))</f>
        <v>0</v>
      </c>
      <c r="AK44" s="3">
        <f>IF(Inputs!$B$27&lt;&gt;"Ready","PENDING INPUTS",IF(AND(A44&lt;=Inputs!$B$6,AI44&gt;0),Inputs!G17,0))</f>
        <v>0</v>
      </c>
      <c r="AL44" s="3">
        <f>IF(Inputs!$B$27&lt;&gt;"Ready","PENDING INPUTS",IF(A44&gt;Inputs!$B$6,0,MIN((AI44+AJ44+AK44),IF(Inputs!H17=1,Inputs!D17,MAX(Inputs!F17,ROUND(AI44*Inputs!E17+AJ44+AK44,2))))))</f>
        <v>0</v>
      </c>
      <c r="AM44">
        <f>IF(Inputs!$B$27&lt;&gt;"Ready","PENDING INPUTS",IF(AI44&lt;=0,99,1+IF(AND(K44&gt;0,OR(K44&lt;AI44,AND(K44=AI44,0&lt;3))),1,0)+IF(AND(S44&gt;0,OR(S44&lt;AI44,AND(S44=AI44,1&lt;3))),1,0)+IF(AND(AA44&gt;0,OR(AA44&lt;AI44,AND(AA44=AI44,2&lt;3))),1,0)+IF(AND(AQ44&gt;0,OR(AQ44&lt;AI44,AND(AQ44=AI44,4&lt;3))),1,0)+IF(AND(AY44&gt;0,OR(AY44&lt;AI44,AND(AY44=AI44,5&lt;3))),1,0)+IF(AND(BG44&gt;0,OR(BG44&lt;AI44,AND(BG44=AI44,6&lt;3))),1,0)+IF(AND(BO44&gt;0,OR(BO44&lt;AI44,AND(BO44=AI44,7&lt;3))),1,0)+IF(AND(BW44&gt;0,OR(BW44&lt;AI44,AND(BW44=AI44,8&lt;3))),1,0)+IF(AND(CE44&gt;0,OR(CE44&lt;AI44,AND(CE44=AI44,9&lt;3))),1,0)))</f>
        <v>99</v>
      </c>
      <c r="AN44" s="3">
        <f>IF(Inputs!$B$27&lt;&gt;"Ready","PENDING INPUTS",IF(A44&gt;Inputs!$B$6,0,MIN(MAX(0,(AI44+AJ44+AK44)-AL44),MAX(0,C44-D44-(IF(O44&lt;AM44,K44+L44+M44-N44,0)+IF(W44&lt;AM44,S44+T44+U44-V44,0)+IF(AE44&lt;AM44,AA44+AB44+AC44-AD44,0)+IF(AM44&lt;AM44,AI44+AJ44+AK44-AL44,0)+IF(AU44&lt;AM44,AQ44+AR44+AS44-AT44,0)+IF(BC44&lt;AM44,AY44+AZ44+BA44-BB44,0)+IF(BK44&lt;AM44,BG44+BH44+BI44-BJ44,0)+IF(BS44&lt;AM44,BO44+BP44+BQ44-BR44,0)+IF(CA44&lt;AM44,BW44+BX44+BY44-BZ44,0)+IF(CI44&lt;AM44,CE44+CF44+CG44-CH44,0))))))</f>
        <v>0</v>
      </c>
      <c r="AO44" s="3">
        <f>IF(Inputs!$B$27&lt;&gt;"Ready","PENDING INPUTS",MIN((AI44+AJ44+AK44),IF(D44&gt;C44,IF(D44=0,0,AL44*C44/D44),AL44+AN44)))</f>
        <v>0</v>
      </c>
      <c r="AP44" s="3">
        <f>IF(Inputs!$B$27&lt;&gt;"Ready","PENDING INPUTS",MAX(0,(AI44+AJ44+AK44)-AO44))</f>
        <v>0</v>
      </c>
      <c r="AQ44" s="3">
        <f>IF(Inputs!$B$27&lt;&gt;"Ready","PENDING INPUTS",AX43)</f>
        <v>0</v>
      </c>
      <c r="AR44" s="3">
        <f>IF(Inputs!$B$27&lt;&gt;"Ready","PENDING INPUTS",IF(A44&lt;=Inputs!$B$6,ROUND(AQ44*Inputs!C18/12,2),0))</f>
        <v>0</v>
      </c>
      <c r="AS44" s="3">
        <f>IF(Inputs!$B$27&lt;&gt;"Ready","PENDING INPUTS",IF(AND(A44&lt;=Inputs!$B$6,AQ44&gt;0),Inputs!G18,0))</f>
        <v>0</v>
      </c>
      <c r="AT44" s="3">
        <f>IF(Inputs!$B$27&lt;&gt;"Ready","PENDING INPUTS",IF(A44&gt;Inputs!$B$6,0,MIN((AQ44+AR44+AS44),IF(Inputs!H18=1,Inputs!D18,MAX(Inputs!F18,ROUND(AQ44*Inputs!E18+AR44+AS44,2))))))</f>
        <v>0</v>
      </c>
      <c r="AU44">
        <f>IF(Inputs!$B$27&lt;&gt;"Ready","PENDING INPUTS",IF(AQ44&lt;=0,99,1+IF(AND(K44&gt;0,OR(K44&lt;AQ44,AND(K44=AQ44,0&lt;4))),1,0)+IF(AND(S44&gt;0,OR(S44&lt;AQ44,AND(S44=AQ44,1&lt;4))),1,0)+IF(AND(AA44&gt;0,OR(AA44&lt;AQ44,AND(AA44=AQ44,2&lt;4))),1,0)+IF(AND(AI44&gt;0,OR(AI44&lt;AQ44,AND(AI44=AQ44,3&lt;4))),1,0)+IF(AND(AY44&gt;0,OR(AY44&lt;AQ44,AND(AY44=AQ44,5&lt;4))),1,0)+IF(AND(BG44&gt;0,OR(BG44&lt;AQ44,AND(BG44=AQ44,6&lt;4))),1,0)+IF(AND(BO44&gt;0,OR(BO44&lt;AQ44,AND(BO44=AQ44,7&lt;4))),1,0)+IF(AND(BW44&gt;0,OR(BW44&lt;AQ44,AND(BW44=AQ44,8&lt;4))),1,0)+IF(AND(CE44&gt;0,OR(CE44&lt;AQ44,AND(CE44=AQ44,9&lt;4))),1,0)))</f>
        <v>99</v>
      </c>
      <c r="AV44" s="3">
        <f>IF(Inputs!$B$27&lt;&gt;"Ready","PENDING INPUTS",IF(A44&gt;Inputs!$B$6,0,MIN(MAX(0,(AQ44+AR44+AS44)-AT44),MAX(0,C44-D44-(IF(O44&lt;AU44,K44+L44+M44-N44,0)+IF(W44&lt;AU44,S44+T44+U44-V44,0)+IF(AE44&lt;AU44,AA44+AB44+AC44-AD44,0)+IF(AM44&lt;AU44,AI44+AJ44+AK44-AL44,0)+IF(AU44&lt;AU44,AQ44+AR44+AS44-AT44,0)+IF(BC44&lt;AU44,AY44+AZ44+BA44-BB44,0)+IF(BK44&lt;AU44,BG44+BH44+BI44-BJ44,0)+IF(BS44&lt;AU44,BO44+BP44+BQ44-BR44,0)+IF(CA44&lt;AU44,BW44+BX44+BY44-BZ44,0)+IF(CI44&lt;AU44,CE44+CF44+CG44-CH44,0))))))</f>
        <v>0</v>
      </c>
      <c r="AW44" s="3">
        <f>IF(Inputs!$B$27&lt;&gt;"Ready","PENDING INPUTS",MIN((AQ44+AR44+AS44),IF(D44&gt;C44,IF(D44=0,0,AT44*C44/D44),AT44+AV44)))</f>
        <v>0</v>
      </c>
      <c r="AX44" s="3">
        <f>IF(Inputs!$B$27&lt;&gt;"Ready","PENDING INPUTS",MAX(0,(AQ44+AR44+AS44)-AW44))</f>
        <v>0</v>
      </c>
      <c r="AY44" s="3">
        <f>IF(Inputs!$B$27&lt;&gt;"Ready","PENDING INPUTS",BF43)</f>
        <v>0</v>
      </c>
      <c r="AZ44" s="3">
        <f>IF(Inputs!$B$27&lt;&gt;"Ready","PENDING INPUTS",IF(A44&lt;=Inputs!$B$6,ROUND(AY44*Inputs!C19/12,2),0))</f>
        <v>0</v>
      </c>
      <c r="BA44" s="3">
        <f>IF(Inputs!$B$27&lt;&gt;"Ready","PENDING INPUTS",IF(AND(A44&lt;=Inputs!$B$6,AY44&gt;0),Inputs!G19,0))</f>
        <v>0</v>
      </c>
      <c r="BB44" s="3">
        <f>IF(Inputs!$B$27&lt;&gt;"Ready","PENDING INPUTS",IF(A44&gt;Inputs!$B$6,0,MIN((AY44+AZ44+BA44),IF(Inputs!H19=1,Inputs!D19,MAX(Inputs!F19,ROUND(AY44*Inputs!E19+AZ44+BA44,2))))))</f>
        <v>0</v>
      </c>
      <c r="BC44">
        <f>IF(Inputs!$B$27&lt;&gt;"Ready","PENDING INPUTS",IF(AY44&lt;=0,99,1+IF(AND(K44&gt;0,OR(K44&lt;AY44,AND(K44=AY44,0&lt;5))),1,0)+IF(AND(S44&gt;0,OR(S44&lt;AY44,AND(S44=AY44,1&lt;5))),1,0)+IF(AND(AA44&gt;0,OR(AA44&lt;AY44,AND(AA44=AY44,2&lt;5))),1,0)+IF(AND(AI44&gt;0,OR(AI44&lt;AY44,AND(AI44=AY44,3&lt;5))),1,0)+IF(AND(AQ44&gt;0,OR(AQ44&lt;AY44,AND(AQ44=AY44,4&lt;5))),1,0)+IF(AND(BG44&gt;0,OR(BG44&lt;AY44,AND(BG44=AY44,6&lt;5))),1,0)+IF(AND(BO44&gt;0,OR(BO44&lt;AY44,AND(BO44=AY44,7&lt;5))),1,0)+IF(AND(BW44&gt;0,OR(BW44&lt;AY44,AND(BW44=AY44,8&lt;5))),1,0)+IF(AND(CE44&gt;0,OR(CE44&lt;AY44,AND(CE44=AY44,9&lt;5))),1,0)))</f>
        <v>99</v>
      </c>
      <c r="BD44" s="3">
        <f>IF(Inputs!$B$27&lt;&gt;"Ready","PENDING INPUTS",IF(A44&gt;Inputs!$B$6,0,MIN(MAX(0,(AY44+AZ44+BA44)-BB44),MAX(0,C44-D44-(IF(O44&lt;BC44,K44+L44+M44-N44,0)+IF(W44&lt;BC44,S44+T44+U44-V44,0)+IF(AE44&lt;BC44,AA44+AB44+AC44-AD44,0)+IF(AM44&lt;BC44,AI44+AJ44+AK44-AL44,0)+IF(AU44&lt;BC44,AQ44+AR44+AS44-AT44,0)+IF(BC44&lt;BC44,AY44+AZ44+BA44-BB44,0)+IF(BK44&lt;BC44,BG44+BH44+BI44-BJ44,0)+IF(BS44&lt;BC44,BO44+BP44+BQ44-BR44,0)+IF(CA44&lt;BC44,BW44+BX44+BY44-BZ44,0)+IF(CI44&lt;BC44,CE44+CF44+CG44-CH44,0))))))</f>
        <v>0</v>
      </c>
      <c r="BE44" s="3">
        <f>IF(Inputs!$B$27&lt;&gt;"Ready","PENDING INPUTS",MIN((AY44+AZ44+BA44),IF(D44&gt;C44,IF(D44=0,0,BB44*C44/D44),BB44+BD44)))</f>
        <v>0</v>
      </c>
      <c r="BF44" s="3">
        <f>IF(Inputs!$B$27&lt;&gt;"Ready","PENDING INPUTS",MAX(0,(AY44+AZ44+BA44)-BE44))</f>
        <v>0</v>
      </c>
      <c r="BG44" s="3">
        <f>IF(Inputs!$B$27&lt;&gt;"Ready","PENDING INPUTS",BN43)</f>
        <v>0</v>
      </c>
      <c r="BH44" s="3">
        <f>IF(Inputs!$B$27&lt;&gt;"Ready","PENDING INPUTS",IF(A44&lt;=Inputs!$B$6,ROUND(BG44*Inputs!C20/12,2),0))</f>
        <v>0</v>
      </c>
      <c r="BI44" s="3">
        <f>IF(Inputs!$B$27&lt;&gt;"Ready","PENDING INPUTS",IF(AND(A44&lt;=Inputs!$B$6,BG44&gt;0),Inputs!G20,0))</f>
        <v>0</v>
      </c>
      <c r="BJ44" s="3">
        <f>IF(Inputs!$B$27&lt;&gt;"Ready","PENDING INPUTS",IF(A44&gt;Inputs!$B$6,0,MIN((BG44+BH44+BI44),IF(Inputs!H20=1,Inputs!D20,MAX(Inputs!F20,ROUND(BG44*Inputs!E20+BH44+BI44,2))))))</f>
        <v>0</v>
      </c>
      <c r="BK44">
        <f>IF(Inputs!$B$27&lt;&gt;"Ready","PENDING INPUTS",IF(BG44&lt;=0,99,1+IF(AND(K44&gt;0,OR(K44&lt;BG44,AND(K44=BG44,0&lt;6))),1,0)+IF(AND(S44&gt;0,OR(S44&lt;BG44,AND(S44=BG44,1&lt;6))),1,0)+IF(AND(AA44&gt;0,OR(AA44&lt;BG44,AND(AA44=BG44,2&lt;6))),1,0)+IF(AND(AI44&gt;0,OR(AI44&lt;BG44,AND(AI44=BG44,3&lt;6))),1,0)+IF(AND(AQ44&gt;0,OR(AQ44&lt;BG44,AND(AQ44=BG44,4&lt;6))),1,0)+IF(AND(AY44&gt;0,OR(AY44&lt;BG44,AND(AY44=BG44,5&lt;6))),1,0)+IF(AND(BO44&gt;0,OR(BO44&lt;BG44,AND(BO44=BG44,7&lt;6))),1,0)+IF(AND(BW44&gt;0,OR(BW44&lt;BG44,AND(BW44=BG44,8&lt;6))),1,0)+IF(AND(CE44&gt;0,OR(CE44&lt;BG44,AND(CE44=BG44,9&lt;6))),1,0)))</f>
        <v>99</v>
      </c>
      <c r="BL44" s="3">
        <f>IF(Inputs!$B$27&lt;&gt;"Ready","PENDING INPUTS",IF(A44&gt;Inputs!$B$6,0,MIN(MAX(0,(BG44+BH44+BI44)-BJ44),MAX(0,C44-D44-(IF(O44&lt;BK44,K44+L44+M44-N44,0)+IF(W44&lt;BK44,S44+T44+U44-V44,0)+IF(AE44&lt;BK44,AA44+AB44+AC44-AD44,0)+IF(AM44&lt;BK44,AI44+AJ44+AK44-AL44,0)+IF(AU44&lt;BK44,AQ44+AR44+AS44-AT44,0)+IF(BC44&lt;BK44,AY44+AZ44+BA44-BB44,0)+IF(BK44&lt;BK44,BG44+BH44+BI44-BJ44,0)+IF(BS44&lt;BK44,BO44+BP44+BQ44-BR44,0)+IF(CA44&lt;BK44,BW44+BX44+BY44-BZ44,0)+IF(CI44&lt;BK44,CE44+CF44+CG44-CH44,0))))))</f>
        <v>0</v>
      </c>
      <c r="BM44" s="3">
        <f>IF(Inputs!$B$27&lt;&gt;"Ready","PENDING INPUTS",MIN((BG44+BH44+BI44),IF(D44&gt;C44,IF(D44=0,0,BJ44*C44/D44),BJ44+BL44)))</f>
        <v>0</v>
      </c>
      <c r="BN44" s="3">
        <f>IF(Inputs!$B$27&lt;&gt;"Ready","PENDING INPUTS",MAX(0,(BG44+BH44+BI44)-BM44))</f>
        <v>0</v>
      </c>
      <c r="BO44" s="3">
        <f>IF(Inputs!$B$27&lt;&gt;"Ready","PENDING INPUTS",BV43)</f>
        <v>0</v>
      </c>
      <c r="BP44" s="3">
        <f>IF(Inputs!$B$27&lt;&gt;"Ready","PENDING INPUTS",IF(A44&lt;=Inputs!$B$6,ROUND(BO44*Inputs!C21/12,2),0))</f>
        <v>0</v>
      </c>
      <c r="BQ44" s="3">
        <f>IF(Inputs!$B$27&lt;&gt;"Ready","PENDING INPUTS",IF(AND(A44&lt;=Inputs!$B$6,BO44&gt;0),Inputs!G21,0))</f>
        <v>0</v>
      </c>
      <c r="BR44" s="3">
        <f>IF(Inputs!$B$27&lt;&gt;"Ready","PENDING INPUTS",IF(A44&gt;Inputs!$B$6,0,MIN((BO44+BP44+BQ44),IF(Inputs!H21=1,Inputs!D21,MAX(Inputs!F21,ROUND(BO44*Inputs!E21+BP44+BQ44,2))))))</f>
        <v>0</v>
      </c>
      <c r="BS44">
        <f>IF(Inputs!$B$27&lt;&gt;"Ready","PENDING INPUTS",IF(BO44&lt;=0,99,1+IF(AND(K44&gt;0,OR(K44&lt;BO44,AND(K44=BO44,0&lt;7))),1,0)+IF(AND(S44&gt;0,OR(S44&lt;BO44,AND(S44=BO44,1&lt;7))),1,0)+IF(AND(AA44&gt;0,OR(AA44&lt;BO44,AND(AA44=BO44,2&lt;7))),1,0)+IF(AND(AI44&gt;0,OR(AI44&lt;BO44,AND(AI44=BO44,3&lt;7))),1,0)+IF(AND(AQ44&gt;0,OR(AQ44&lt;BO44,AND(AQ44=BO44,4&lt;7))),1,0)+IF(AND(AY44&gt;0,OR(AY44&lt;BO44,AND(AY44=BO44,5&lt;7))),1,0)+IF(AND(BG44&gt;0,OR(BG44&lt;BO44,AND(BG44=BO44,6&lt;7))),1,0)+IF(AND(BW44&gt;0,OR(BW44&lt;BO44,AND(BW44=BO44,8&lt;7))),1,0)+IF(AND(CE44&gt;0,OR(CE44&lt;BO44,AND(CE44=BO44,9&lt;7))),1,0)))</f>
        <v>99</v>
      </c>
      <c r="BT44" s="3">
        <f>IF(Inputs!$B$27&lt;&gt;"Ready","PENDING INPUTS",IF(A44&gt;Inputs!$B$6,0,MIN(MAX(0,(BO44+BP44+BQ44)-BR44),MAX(0,C44-D44-(IF(O44&lt;BS44,K44+L44+M44-N44,0)+IF(W44&lt;BS44,S44+T44+U44-V44,0)+IF(AE44&lt;BS44,AA44+AB44+AC44-AD44,0)+IF(AM44&lt;BS44,AI44+AJ44+AK44-AL44,0)+IF(AU44&lt;BS44,AQ44+AR44+AS44-AT44,0)+IF(BC44&lt;BS44,AY44+AZ44+BA44-BB44,0)+IF(BK44&lt;BS44,BG44+BH44+BI44-BJ44,0)+IF(BS44&lt;BS44,BO44+BP44+BQ44-BR44,0)+IF(CA44&lt;BS44,BW44+BX44+BY44-BZ44,0)+IF(CI44&lt;BS44,CE44+CF44+CG44-CH44,0))))))</f>
        <v>0</v>
      </c>
      <c r="BU44" s="3">
        <f>IF(Inputs!$B$27&lt;&gt;"Ready","PENDING INPUTS",MIN((BO44+BP44+BQ44),IF(D44&gt;C44,IF(D44=0,0,BR44*C44/D44),BR44+BT44)))</f>
        <v>0</v>
      </c>
      <c r="BV44" s="3">
        <f>IF(Inputs!$B$27&lt;&gt;"Ready","PENDING INPUTS",MAX(0,(BO44+BP44+BQ44)-BU44))</f>
        <v>0</v>
      </c>
      <c r="BW44" s="3">
        <f>IF(Inputs!$B$27&lt;&gt;"Ready","PENDING INPUTS",CD43)</f>
        <v>0</v>
      </c>
      <c r="BX44" s="3">
        <f>IF(Inputs!$B$27&lt;&gt;"Ready","PENDING INPUTS",IF(A44&lt;=Inputs!$B$6,ROUND(BW44*Inputs!C22/12,2),0))</f>
        <v>0</v>
      </c>
      <c r="BY44" s="3">
        <f>IF(Inputs!$B$27&lt;&gt;"Ready","PENDING INPUTS",IF(AND(A44&lt;=Inputs!$B$6,BW44&gt;0),Inputs!G22,0))</f>
        <v>0</v>
      </c>
      <c r="BZ44" s="3">
        <f>IF(Inputs!$B$27&lt;&gt;"Ready","PENDING INPUTS",IF(A44&gt;Inputs!$B$6,0,MIN((BW44+BX44+BY44),IF(Inputs!H22=1,Inputs!D22,MAX(Inputs!F22,ROUND(BW44*Inputs!E22+BX44+BY44,2))))))</f>
        <v>0</v>
      </c>
      <c r="CA44">
        <f>IF(Inputs!$B$27&lt;&gt;"Ready","PENDING INPUTS",IF(BW44&lt;=0,99,1+IF(AND(K44&gt;0,OR(K44&lt;BW44,AND(K44=BW44,0&lt;8))),1,0)+IF(AND(S44&gt;0,OR(S44&lt;BW44,AND(S44=BW44,1&lt;8))),1,0)+IF(AND(AA44&gt;0,OR(AA44&lt;BW44,AND(AA44=BW44,2&lt;8))),1,0)+IF(AND(AI44&gt;0,OR(AI44&lt;BW44,AND(AI44=BW44,3&lt;8))),1,0)+IF(AND(AQ44&gt;0,OR(AQ44&lt;BW44,AND(AQ44=BW44,4&lt;8))),1,0)+IF(AND(AY44&gt;0,OR(AY44&lt;BW44,AND(AY44=BW44,5&lt;8))),1,0)+IF(AND(BG44&gt;0,OR(BG44&lt;BW44,AND(BG44=BW44,6&lt;8))),1,0)+IF(AND(BO44&gt;0,OR(BO44&lt;BW44,AND(BO44=BW44,7&lt;8))),1,0)+IF(AND(CE44&gt;0,OR(CE44&lt;BW44,AND(CE44=BW44,9&lt;8))),1,0)))</f>
        <v>99</v>
      </c>
      <c r="CB44" s="3">
        <f>IF(Inputs!$B$27&lt;&gt;"Ready","PENDING INPUTS",IF(A44&gt;Inputs!$B$6,0,MIN(MAX(0,(BW44+BX44+BY44)-BZ44),MAX(0,C44-D44-(IF(O44&lt;CA44,K44+L44+M44-N44,0)+IF(W44&lt;CA44,S44+T44+U44-V44,0)+IF(AE44&lt;CA44,AA44+AB44+AC44-AD44,0)+IF(AM44&lt;CA44,AI44+AJ44+AK44-AL44,0)+IF(AU44&lt;CA44,AQ44+AR44+AS44-AT44,0)+IF(BC44&lt;CA44,AY44+AZ44+BA44-BB44,0)+IF(BK44&lt;CA44,BG44+BH44+BI44-BJ44,0)+IF(BS44&lt;CA44,BO44+BP44+BQ44-BR44,0)+IF(CA44&lt;CA44,BW44+BX44+BY44-BZ44,0)+IF(CI44&lt;CA44,CE44+CF44+CG44-CH44,0))))))</f>
        <v>0</v>
      </c>
      <c r="CC44" s="3">
        <f>IF(Inputs!$B$27&lt;&gt;"Ready","PENDING INPUTS",MIN((BW44+BX44+BY44),IF(D44&gt;C44,IF(D44=0,0,BZ44*C44/D44),BZ44+CB44)))</f>
        <v>0</v>
      </c>
      <c r="CD44" s="3">
        <f>IF(Inputs!$B$27&lt;&gt;"Ready","PENDING INPUTS",MAX(0,(BW44+BX44+BY44)-CC44))</f>
        <v>0</v>
      </c>
      <c r="CE44" s="3">
        <f>IF(Inputs!$B$27&lt;&gt;"Ready","PENDING INPUTS",CL43)</f>
        <v>0</v>
      </c>
      <c r="CF44" s="3">
        <f>IF(Inputs!$B$27&lt;&gt;"Ready","PENDING INPUTS",IF(A44&lt;=Inputs!$B$6,ROUND(CE44*Inputs!C23/12,2),0))</f>
        <v>0</v>
      </c>
      <c r="CG44" s="3">
        <f>IF(Inputs!$B$27&lt;&gt;"Ready","PENDING INPUTS",IF(AND(A44&lt;=Inputs!$B$6,CE44&gt;0),Inputs!G23,0))</f>
        <v>0</v>
      </c>
      <c r="CH44" s="3">
        <f>IF(Inputs!$B$27&lt;&gt;"Ready","PENDING INPUTS",IF(A44&gt;Inputs!$B$6,0,MIN((CE44+CF44+CG44),IF(Inputs!H23=1,Inputs!D23,MAX(Inputs!F23,ROUND(CE44*Inputs!E23+CF44+CG44,2))))))</f>
        <v>0</v>
      </c>
      <c r="CI44">
        <f>IF(Inputs!$B$27&lt;&gt;"Ready","PENDING INPUTS",IF(CE44&lt;=0,99,1+IF(AND(K44&gt;0,OR(K44&lt;CE44,AND(K44=CE44,0&lt;9))),1,0)+IF(AND(S44&gt;0,OR(S44&lt;CE44,AND(S44=CE44,1&lt;9))),1,0)+IF(AND(AA44&gt;0,OR(AA44&lt;CE44,AND(AA44=CE44,2&lt;9))),1,0)+IF(AND(AI44&gt;0,OR(AI44&lt;CE44,AND(AI44=CE44,3&lt;9))),1,0)+IF(AND(AQ44&gt;0,OR(AQ44&lt;CE44,AND(AQ44=CE44,4&lt;9))),1,0)+IF(AND(AY44&gt;0,OR(AY44&lt;CE44,AND(AY44=CE44,5&lt;9))),1,0)+IF(AND(BG44&gt;0,OR(BG44&lt;CE44,AND(BG44=CE44,6&lt;9))),1,0)+IF(AND(BO44&gt;0,OR(BO44&lt;CE44,AND(BO44=CE44,7&lt;9))),1,0)+IF(AND(BW44&gt;0,OR(BW44&lt;CE44,AND(BW44=CE44,8&lt;9))),1,0)))</f>
        <v>99</v>
      </c>
      <c r="CJ44" s="3">
        <f>IF(Inputs!$B$27&lt;&gt;"Ready","PENDING INPUTS",IF(A44&gt;Inputs!$B$6,0,MIN(MAX(0,(CE44+CF44+CG44)-CH44),MAX(0,C44-D44-(IF(O44&lt;CI44,K44+L44+M44-N44,0)+IF(W44&lt;CI44,S44+T44+U44-V44,0)+IF(AE44&lt;CI44,AA44+AB44+AC44-AD44,0)+IF(AM44&lt;CI44,AI44+AJ44+AK44-AL44,0)+IF(AU44&lt;CI44,AQ44+AR44+AS44-AT44,0)+IF(BC44&lt;CI44,AY44+AZ44+BA44-BB44,0)+IF(BK44&lt;CI44,BG44+BH44+BI44-BJ44,0)+IF(BS44&lt;CI44,BO44+BP44+BQ44-BR44,0)+IF(CA44&lt;CI44,BW44+BX44+BY44-BZ44,0)+IF(CI44&lt;CI44,CE44+CF44+CG44-CH44,0))))))</f>
        <v>0</v>
      </c>
      <c r="CK44" s="3">
        <f>IF(Inputs!$B$27&lt;&gt;"Ready","PENDING INPUTS",MIN((CE44+CF44+CG44),IF(D44&gt;C44,IF(D44=0,0,CH44*C44/D44),CH44+CJ44)))</f>
        <v>0</v>
      </c>
      <c r="CL44" s="3">
        <f>IF(Inputs!$B$27&lt;&gt;"Ready","PENDING INPUTS",MAX(0,(CE44+CF44+CG44)-CK44))</f>
        <v>0</v>
      </c>
    </row>
    <row r="45" spans="1:90" ht="27.95" customHeight="1" x14ac:dyDescent="0.25">
      <c r="A45">
        <v>41</v>
      </c>
      <c r="B45" s="13">
        <f>IF(Inputs!$B$27&lt;&gt;"Ready","PENDING INPUTS",EDATE(Inputs!$B$5,A45-1))</f>
        <v>47515</v>
      </c>
      <c r="C45" s="3">
        <f>IF(Inputs!$B$27&lt;&gt;"Ready","PENDING INPUTS",IF(A45&lt;=Inputs!$B$6,MAX(0,Inputs!$B$4+IF(A45=Inputs!$B$7,Inputs!$B$8,0)+IF(A45=Inputs!$B$9,Inputs!$B$10,0)),0))</f>
        <v>0</v>
      </c>
      <c r="D45" s="3">
        <f>IF(Inputs!$B$27&lt;&gt;"Ready","PENDING INPUTS",SUM(N45,V45,AD45,AL45,AT45,BB45,BJ45,BR45,BZ45,CH45))</f>
        <v>0</v>
      </c>
      <c r="E45" s="3">
        <f>IF(Inputs!$B$27&lt;&gt;"Ready","PENDING INPUTS",MAX(0,D45-C45))</f>
        <v>0</v>
      </c>
      <c r="F45" s="3">
        <f>IF(Inputs!$B$27&lt;&gt;"Ready","PENDING INPUTS",SUM(Q45,Y45,AG45,AO45,AW45,BE45,BM45,BU45,CC45,CK45))</f>
        <v>0</v>
      </c>
      <c r="G45" s="3">
        <f>IF(Inputs!$B$27&lt;&gt;"Ready","PENDING INPUTS",SUM(L45,T45,AB45,AJ45,AR45,AZ45,BH45,BP45,BX45,CF45))</f>
        <v>0</v>
      </c>
      <c r="H45" s="3">
        <f>IF(Inputs!$B$27&lt;&gt;"Ready","PENDING INPUTS",SUM(M45,U45,AC45,AK45,AS45,BA45,BI45,BQ45,BY45,CG45))</f>
        <v>0</v>
      </c>
      <c r="I45" s="3">
        <f>IF(Inputs!$B$27&lt;&gt;"Ready","PENDING INPUTS",SUM(R45,Z45,AH45,AP45,AX45,BF45,BN45,BV45,CD45,CL45))</f>
        <v>0</v>
      </c>
      <c r="J45" t="str">
        <f>IF(Inputs!$B$27&lt;&gt;"Ready","PENDING INPUTS",IF(A45&gt;Inputs!$B$6,"Beyond horizon",IF(E45&gt;0.005,"MINIMUM SHORTFALL",IF(I45&lt;0.005,"Paid off","In progress"))))</f>
        <v>Paid off</v>
      </c>
      <c r="K45" s="3">
        <f>IF(Inputs!$B$27&lt;&gt;"Ready","PENDING INPUTS",R44)</f>
        <v>0</v>
      </c>
      <c r="L45" s="3">
        <f>IF(Inputs!$B$27&lt;&gt;"Ready","PENDING INPUTS",IF(A45&lt;=Inputs!$B$6,ROUND(K45*Inputs!C14/12,2),0))</f>
        <v>0</v>
      </c>
      <c r="M45" s="3">
        <f>IF(Inputs!$B$27&lt;&gt;"Ready","PENDING INPUTS",IF(AND(A45&lt;=Inputs!$B$6,K45&gt;0),Inputs!G14,0))</f>
        <v>0</v>
      </c>
      <c r="N45" s="3">
        <f>IF(Inputs!$B$27&lt;&gt;"Ready","PENDING INPUTS",IF(A45&gt;Inputs!$B$6,0,MIN((K45+L45+M45),IF(Inputs!H14=1,Inputs!D14,MAX(Inputs!F14,ROUND(K45*Inputs!E14+L45+M45,2))))))</f>
        <v>0</v>
      </c>
      <c r="O45">
        <f>IF(Inputs!$B$27&lt;&gt;"Ready","PENDING INPUTS",IF(K45&lt;=0,99,1+IF(AND(S45&gt;0,OR(S45&lt;K45,AND(S45=K45,1&lt;0))),1,0)+IF(AND(AA45&gt;0,OR(AA45&lt;K45,AND(AA45=K45,2&lt;0))),1,0)+IF(AND(AI45&gt;0,OR(AI45&lt;K45,AND(AI45=K45,3&lt;0))),1,0)+IF(AND(AQ45&gt;0,OR(AQ45&lt;K45,AND(AQ45=K45,4&lt;0))),1,0)+IF(AND(AY45&gt;0,OR(AY45&lt;K45,AND(AY45=K45,5&lt;0))),1,0)+IF(AND(BG45&gt;0,OR(BG45&lt;K45,AND(BG45=K45,6&lt;0))),1,0)+IF(AND(BO45&gt;0,OR(BO45&lt;K45,AND(BO45=K45,7&lt;0))),1,0)+IF(AND(BW45&gt;0,OR(BW45&lt;K45,AND(BW45=K45,8&lt;0))),1,0)+IF(AND(CE45&gt;0,OR(CE45&lt;K45,AND(CE45=K45,9&lt;0))),1,0)))</f>
        <v>99</v>
      </c>
      <c r="P45" s="3">
        <f>IF(Inputs!$B$27&lt;&gt;"Ready","PENDING INPUTS",IF(A45&gt;Inputs!$B$6,0,MIN(MAX(0,(K45+L45+M45)-N45),MAX(0,C45-D45-(IF(O45&lt;O45,K45+L45+M45-N45,0)+IF(W45&lt;O45,S45+T45+U45-V45,0)+IF(AE45&lt;O45,AA45+AB45+AC45-AD45,0)+IF(AM45&lt;O45,AI45+AJ45+AK45-AL45,0)+IF(AU45&lt;O45,AQ45+AR45+AS45-AT45,0)+IF(BC45&lt;O45,AY45+AZ45+BA45-BB45,0)+IF(BK45&lt;O45,BG45+BH45+BI45-BJ45,0)+IF(BS45&lt;O45,BO45+BP45+BQ45-BR45,0)+IF(CA45&lt;O45,BW45+BX45+BY45-BZ45,0)+IF(CI45&lt;O45,CE45+CF45+CG45-CH45,0))))))</f>
        <v>0</v>
      </c>
      <c r="Q45" s="3">
        <f>IF(Inputs!$B$27&lt;&gt;"Ready","PENDING INPUTS",MIN((K45+L45+M45),IF(D45&gt;C45,IF(D45=0,0,N45*C45/D45),N45+P45)))</f>
        <v>0</v>
      </c>
      <c r="R45" s="3">
        <f>IF(Inputs!$B$27&lt;&gt;"Ready","PENDING INPUTS",MAX(0,(K45+L45+M45)-Q45))</f>
        <v>0</v>
      </c>
      <c r="S45" s="3">
        <f>IF(Inputs!$B$27&lt;&gt;"Ready","PENDING INPUTS",Z44)</f>
        <v>0</v>
      </c>
      <c r="T45" s="3">
        <f>IF(Inputs!$B$27&lt;&gt;"Ready","PENDING INPUTS",IF(A45&lt;=Inputs!$B$6,ROUND(S45*Inputs!C15/12,2),0))</f>
        <v>0</v>
      </c>
      <c r="U45" s="3">
        <f>IF(Inputs!$B$27&lt;&gt;"Ready","PENDING INPUTS",IF(AND(A45&lt;=Inputs!$B$6,S45&gt;0),Inputs!G15,0))</f>
        <v>0</v>
      </c>
      <c r="V45" s="3">
        <f>IF(Inputs!$B$27&lt;&gt;"Ready","PENDING INPUTS",IF(A45&gt;Inputs!$B$6,0,MIN((S45+T45+U45),IF(Inputs!H15=1,Inputs!D15,MAX(Inputs!F15,ROUND(S45*Inputs!E15+T45+U45,2))))))</f>
        <v>0</v>
      </c>
      <c r="W45">
        <f>IF(Inputs!$B$27&lt;&gt;"Ready","PENDING INPUTS",IF(S45&lt;=0,99,1+IF(AND(K45&gt;0,OR(K45&lt;S45,AND(K45=S45,0&lt;1))),1,0)+IF(AND(AA45&gt;0,OR(AA45&lt;S45,AND(AA45=S45,2&lt;1))),1,0)+IF(AND(AI45&gt;0,OR(AI45&lt;S45,AND(AI45=S45,3&lt;1))),1,0)+IF(AND(AQ45&gt;0,OR(AQ45&lt;S45,AND(AQ45=S45,4&lt;1))),1,0)+IF(AND(AY45&gt;0,OR(AY45&lt;S45,AND(AY45=S45,5&lt;1))),1,0)+IF(AND(BG45&gt;0,OR(BG45&lt;S45,AND(BG45=S45,6&lt;1))),1,0)+IF(AND(BO45&gt;0,OR(BO45&lt;S45,AND(BO45=S45,7&lt;1))),1,0)+IF(AND(BW45&gt;0,OR(BW45&lt;S45,AND(BW45=S45,8&lt;1))),1,0)+IF(AND(CE45&gt;0,OR(CE45&lt;S45,AND(CE45=S45,9&lt;1))),1,0)))</f>
        <v>99</v>
      </c>
      <c r="X45" s="3">
        <f>IF(Inputs!$B$27&lt;&gt;"Ready","PENDING INPUTS",IF(A45&gt;Inputs!$B$6,0,MIN(MAX(0,(S45+T45+U45)-V45),MAX(0,C45-D45-(IF(O45&lt;W45,K45+L45+M45-N45,0)+IF(W45&lt;W45,S45+T45+U45-V45,0)+IF(AE45&lt;W45,AA45+AB45+AC45-AD45,0)+IF(AM45&lt;W45,AI45+AJ45+AK45-AL45,0)+IF(AU45&lt;W45,AQ45+AR45+AS45-AT45,0)+IF(BC45&lt;W45,AY45+AZ45+BA45-BB45,0)+IF(BK45&lt;W45,BG45+BH45+BI45-BJ45,0)+IF(BS45&lt;W45,BO45+BP45+BQ45-BR45,0)+IF(CA45&lt;W45,BW45+BX45+BY45-BZ45,0)+IF(CI45&lt;W45,CE45+CF45+CG45-CH45,0))))))</f>
        <v>0</v>
      </c>
      <c r="Y45" s="3">
        <f>IF(Inputs!$B$27&lt;&gt;"Ready","PENDING INPUTS",MIN((S45+T45+U45),IF(D45&gt;C45,IF(D45=0,0,V45*C45/D45),V45+X45)))</f>
        <v>0</v>
      </c>
      <c r="Z45" s="3">
        <f>IF(Inputs!$B$27&lt;&gt;"Ready","PENDING INPUTS",MAX(0,(S45+T45+U45)-Y45))</f>
        <v>0</v>
      </c>
      <c r="AA45" s="3">
        <f>IF(Inputs!$B$27&lt;&gt;"Ready","PENDING INPUTS",AH44)</f>
        <v>0</v>
      </c>
      <c r="AB45" s="3">
        <f>IF(Inputs!$B$27&lt;&gt;"Ready","PENDING INPUTS",IF(A45&lt;=Inputs!$B$6,ROUND(AA45*Inputs!C16/12,2),0))</f>
        <v>0</v>
      </c>
      <c r="AC45" s="3">
        <f>IF(Inputs!$B$27&lt;&gt;"Ready","PENDING INPUTS",IF(AND(A45&lt;=Inputs!$B$6,AA45&gt;0),Inputs!G16,0))</f>
        <v>0</v>
      </c>
      <c r="AD45" s="3">
        <f>IF(Inputs!$B$27&lt;&gt;"Ready","PENDING INPUTS",IF(A45&gt;Inputs!$B$6,0,MIN((AA45+AB45+AC45),IF(Inputs!H16=1,Inputs!D16,MAX(Inputs!F16,ROUND(AA45*Inputs!E16+AB45+AC45,2))))))</f>
        <v>0</v>
      </c>
      <c r="AE45">
        <f>IF(Inputs!$B$27&lt;&gt;"Ready","PENDING INPUTS",IF(AA45&lt;=0,99,1+IF(AND(K45&gt;0,OR(K45&lt;AA45,AND(K45=AA45,0&lt;2))),1,0)+IF(AND(S45&gt;0,OR(S45&lt;AA45,AND(S45=AA45,1&lt;2))),1,0)+IF(AND(AI45&gt;0,OR(AI45&lt;AA45,AND(AI45=AA45,3&lt;2))),1,0)+IF(AND(AQ45&gt;0,OR(AQ45&lt;AA45,AND(AQ45=AA45,4&lt;2))),1,0)+IF(AND(AY45&gt;0,OR(AY45&lt;AA45,AND(AY45=AA45,5&lt;2))),1,0)+IF(AND(BG45&gt;0,OR(BG45&lt;AA45,AND(BG45=AA45,6&lt;2))),1,0)+IF(AND(BO45&gt;0,OR(BO45&lt;AA45,AND(BO45=AA45,7&lt;2))),1,0)+IF(AND(BW45&gt;0,OR(BW45&lt;AA45,AND(BW45=AA45,8&lt;2))),1,0)+IF(AND(CE45&gt;0,OR(CE45&lt;AA45,AND(CE45=AA45,9&lt;2))),1,0)))</f>
        <v>99</v>
      </c>
      <c r="AF45" s="3">
        <f>IF(Inputs!$B$27&lt;&gt;"Ready","PENDING INPUTS",IF(A45&gt;Inputs!$B$6,0,MIN(MAX(0,(AA45+AB45+AC45)-AD45),MAX(0,C45-D45-(IF(O45&lt;AE45,K45+L45+M45-N45,0)+IF(W45&lt;AE45,S45+T45+U45-V45,0)+IF(AE45&lt;AE45,AA45+AB45+AC45-AD45,0)+IF(AM45&lt;AE45,AI45+AJ45+AK45-AL45,0)+IF(AU45&lt;AE45,AQ45+AR45+AS45-AT45,0)+IF(BC45&lt;AE45,AY45+AZ45+BA45-BB45,0)+IF(BK45&lt;AE45,BG45+BH45+BI45-BJ45,0)+IF(BS45&lt;AE45,BO45+BP45+BQ45-BR45,0)+IF(CA45&lt;AE45,BW45+BX45+BY45-BZ45,0)+IF(CI45&lt;AE45,CE45+CF45+CG45-CH45,0))))))</f>
        <v>0</v>
      </c>
      <c r="AG45" s="3">
        <f>IF(Inputs!$B$27&lt;&gt;"Ready","PENDING INPUTS",MIN((AA45+AB45+AC45),IF(D45&gt;C45,IF(D45=0,0,AD45*C45/D45),AD45+AF45)))</f>
        <v>0</v>
      </c>
      <c r="AH45" s="3">
        <f>IF(Inputs!$B$27&lt;&gt;"Ready","PENDING INPUTS",MAX(0,(AA45+AB45+AC45)-AG45))</f>
        <v>0</v>
      </c>
      <c r="AI45" s="3">
        <f>IF(Inputs!$B$27&lt;&gt;"Ready","PENDING INPUTS",AP44)</f>
        <v>0</v>
      </c>
      <c r="AJ45" s="3">
        <f>IF(Inputs!$B$27&lt;&gt;"Ready","PENDING INPUTS",IF(A45&lt;=Inputs!$B$6,ROUND(AI45*Inputs!C17/12,2),0))</f>
        <v>0</v>
      </c>
      <c r="AK45" s="3">
        <f>IF(Inputs!$B$27&lt;&gt;"Ready","PENDING INPUTS",IF(AND(A45&lt;=Inputs!$B$6,AI45&gt;0),Inputs!G17,0))</f>
        <v>0</v>
      </c>
      <c r="AL45" s="3">
        <f>IF(Inputs!$B$27&lt;&gt;"Ready","PENDING INPUTS",IF(A45&gt;Inputs!$B$6,0,MIN((AI45+AJ45+AK45),IF(Inputs!H17=1,Inputs!D17,MAX(Inputs!F17,ROUND(AI45*Inputs!E17+AJ45+AK45,2))))))</f>
        <v>0</v>
      </c>
      <c r="AM45">
        <f>IF(Inputs!$B$27&lt;&gt;"Ready","PENDING INPUTS",IF(AI45&lt;=0,99,1+IF(AND(K45&gt;0,OR(K45&lt;AI45,AND(K45=AI45,0&lt;3))),1,0)+IF(AND(S45&gt;0,OR(S45&lt;AI45,AND(S45=AI45,1&lt;3))),1,0)+IF(AND(AA45&gt;0,OR(AA45&lt;AI45,AND(AA45=AI45,2&lt;3))),1,0)+IF(AND(AQ45&gt;0,OR(AQ45&lt;AI45,AND(AQ45=AI45,4&lt;3))),1,0)+IF(AND(AY45&gt;0,OR(AY45&lt;AI45,AND(AY45=AI45,5&lt;3))),1,0)+IF(AND(BG45&gt;0,OR(BG45&lt;AI45,AND(BG45=AI45,6&lt;3))),1,0)+IF(AND(BO45&gt;0,OR(BO45&lt;AI45,AND(BO45=AI45,7&lt;3))),1,0)+IF(AND(BW45&gt;0,OR(BW45&lt;AI45,AND(BW45=AI45,8&lt;3))),1,0)+IF(AND(CE45&gt;0,OR(CE45&lt;AI45,AND(CE45=AI45,9&lt;3))),1,0)))</f>
        <v>99</v>
      </c>
      <c r="AN45" s="3">
        <f>IF(Inputs!$B$27&lt;&gt;"Ready","PENDING INPUTS",IF(A45&gt;Inputs!$B$6,0,MIN(MAX(0,(AI45+AJ45+AK45)-AL45),MAX(0,C45-D45-(IF(O45&lt;AM45,K45+L45+M45-N45,0)+IF(W45&lt;AM45,S45+T45+U45-V45,0)+IF(AE45&lt;AM45,AA45+AB45+AC45-AD45,0)+IF(AM45&lt;AM45,AI45+AJ45+AK45-AL45,0)+IF(AU45&lt;AM45,AQ45+AR45+AS45-AT45,0)+IF(BC45&lt;AM45,AY45+AZ45+BA45-BB45,0)+IF(BK45&lt;AM45,BG45+BH45+BI45-BJ45,0)+IF(BS45&lt;AM45,BO45+BP45+BQ45-BR45,0)+IF(CA45&lt;AM45,BW45+BX45+BY45-BZ45,0)+IF(CI45&lt;AM45,CE45+CF45+CG45-CH45,0))))))</f>
        <v>0</v>
      </c>
      <c r="AO45" s="3">
        <f>IF(Inputs!$B$27&lt;&gt;"Ready","PENDING INPUTS",MIN((AI45+AJ45+AK45),IF(D45&gt;C45,IF(D45=0,0,AL45*C45/D45),AL45+AN45)))</f>
        <v>0</v>
      </c>
      <c r="AP45" s="3">
        <f>IF(Inputs!$B$27&lt;&gt;"Ready","PENDING INPUTS",MAX(0,(AI45+AJ45+AK45)-AO45))</f>
        <v>0</v>
      </c>
      <c r="AQ45" s="3">
        <f>IF(Inputs!$B$27&lt;&gt;"Ready","PENDING INPUTS",AX44)</f>
        <v>0</v>
      </c>
      <c r="AR45" s="3">
        <f>IF(Inputs!$B$27&lt;&gt;"Ready","PENDING INPUTS",IF(A45&lt;=Inputs!$B$6,ROUND(AQ45*Inputs!C18/12,2),0))</f>
        <v>0</v>
      </c>
      <c r="AS45" s="3">
        <f>IF(Inputs!$B$27&lt;&gt;"Ready","PENDING INPUTS",IF(AND(A45&lt;=Inputs!$B$6,AQ45&gt;0),Inputs!G18,0))</f>
        <v>0</v>
      </c>
      <c r="AT45" s="3">
        <f>IF(Inputs!$B$27&lt;&gt;"Ready","PENDING INPUTS",IF(A45&gt;Inputs!$B$6,0,MIN((AQ45+AR45+AS45),IF(Inputs!H18=1,Inputs!D18,MAX(Inputs!F18,ROUND(AQ45*Inputs!E18+AR45+AS45,2))))))</f>
        <v>0</v>
      </c>
      <c r="AU45">
        <f>IF(Inputs!$B$27&lt;&gt;"Ready","PENDING INPUTS",IF(AQ45&lt;=0,99,1+IF(AND(K45&gt;0,OR(K45&lt;AQ45,AND(K45=AQ45,0&lt;4))),1,0)+IF(AND(S45&gt;0,OR(S45&lt;AQ45,AND(S45=AQ45,1&lt;4))),1,0)+IF(AND(AA45&gt;0,OR(AA45&lt;AQ45,AND(AA45=AQ45,2&lt;4))),1,0)+IF(AND(AI45&gt;0,OR(AI45&lt;AQ45,AND(AI45=AQ45,3&lt;4))),1,0)+IF(AND(AY45&gt;0,OR(AY45&lt;AQ45,AND(AY45=AQ45,5&lt;4))),1,0)+IF(AND(BG45&gt;0,OR(BG45&lt;AQ45,AND(BG45=AQ45,6&lt;4))),1,0)+IF(AND(BO45&gt;0,OR(BO45&lt;AQ45,AND(BO45=AQ45,7&lt;4))),1,0)+IF(AND(BW45&gt;0,OR(BW45&lt;AQ45,AND(BW45=AQ45,8&lt;4))),1,0)+IF(AND(CE45&gt;0,OR(CE45&lt;AQ45,AND(CE45=AQ45,9&lt;4))),1,0)))</f>
        <v>99</v>
      </c>
      <c r="AV45" s="3">
        <f>IF(Inputs!$B$27&lt;&gt;"Ready","PENDING INPUTS",IF(A45&gt;Inputs!$B$6,0,MIN(MAX(0,(AQ45+AR45+AS45)-AT45),MAX(0,C45-D45-(IF(O45&lt;AU45,K45+L45+M45-N45,0)+IF(W45&lt;AU45,S45+T45+U45-V45,0)+IF(AE45&lt;AU45,AA45+AB45+AC45-AD45,0)+IF(AM45&lt;AU45,AI45+AJ45+AK45-AL45,0)+IF(AU45&lt;AU45,AQ45+AR45+AS45-AT45,0)+IF(BC45&lt;AU45,AY45+AZ45+BA45-BB45,0)+IF(BK45&lt;AU45,BG45+BH45+BI45-BJ45,0)+IF(BS45&lt;AU45,BO45+BP45+BQ45-BR45,0)+IF(CA45&lt;AU45,BW45+BX45+BY45-BZ45,0)+IF(CI45&lt;AU45,CE45+CF45+CG45-CH45,0))))))</f>
        <v>0</v>
      </c>
      <c r="AW45" s="3">
        <f>IF(Inputs!$B$27&lt;&gt;"Ready","PENDING INPUTS",MIN((AQ45+AR45+AS45),IF(D45&gt;C45,IF(D45=0,0,AT45*C45/D45),AT45+AV45)))</f>
        <v>0</v>
      </c>
      <c r="AX45" s="3">
        <f>IF(Inputs!$B$27&lt;&gt;"Ready","PENDING INPUTS",MAX(0,(AQ45+AR45+AS45)-AW45))</f>
        <v>0</v>
      </c>
      <c r="AY45" s="3">
        <f>IF(Inputs!$B$27&lt;&gt;"Ready","PENDING INPUTS",BF44)</f>
        <v>0</v>
      </c>
      <c r="AZ45" s="3">
        <f>IF(Inputs!$B$27&lt;&gt;"Ready","PENDING INPUTS",IF(A45&lt;=Inputs!$B$6,ROUND(AY45*Inputs!C19/12,2),0))</f>
        <v>0</v>
      </c>
      <c r="BA45" s="3">
        <f>IF(Inputs!$B$27&lt;&gt;"Ready","PENDING INPUTS",IF(AND(A45&lt;=Inputs!$B$6,AY45&gt;0),Inputs!G19,0))</f>
        <v>0</v>
      </c>
      <c r="BB45" s="3">
        <f>IF(Inputs!$B$27&lt;&gt;"Ready","PENDING INPUTS",IF(A45&gt;Inputs!$B$6,0,MIN((AY45+AZ45+BA45),IF(Inputs!H19=1,Inputs!D19,MAX(Inputs!F19,ROUND(AY45*Inputs!E19+AZ45+BA45,2))))))</f>
        <v>0</v>
      </c>
      <c r="BC45">
        <f>IF(Inputs!$B$27&lt;&gt;"Ready","PENDING INPUTS",IF(AY45&lt;=0,99,1+IF(AND(K45&gt;0,OR(K45&lt;AY45,AND(K45=AY45,0&lt;5))),1,0)+IF(AND(S45&gt;0,OR(S45&lt;AY45,AND(S45=AY45,1&lt;5))),1,0)+IF(AND(AA45&gt;0,OR(AA45&lt;AY45,AND(AA45=AY45,2&lt;5))),1,0)+IF(AND(AI45&gt;0,OR(AI45&lt;AY45,AND(AI45=AY45,3&lt;5))),1,0)+IF(AND(AQ45&gt;0,OR(AQ45&lt;AY45,AND(AQ45=AY45,4&lt;5))),1,0)+IF(AND(BG45&gt;0,OR(BG45&lt;AY45,AND(BG45=AY45,6&lt;5))),1,0)+IF(AND(BO45&gt;0,OR(BO45&lt;AY45,AND(BO45=AY45,7&lt;5))),1,0)+IF(AND(BW45&gt;0,OR(BW45&lt;AY45,AND(BW45=AY45,8&lt;5))),1,0)+IF(AND(CE45&gt;0,OR(CE45&lt;AY45,AND(CE45=AY45,9&lt;5))),1,0)))</f>
        <v>99</v>
      </c>
      <c r="BD45" s="3">
        <f>IF(Inputs!$B$27&lt;&gt;"Ready","PENDING INPUTS",IF(A45&gt;Inputs!$B$6,0,MIN(MAX(0,(AY45+AZ45+BA45)-BB45),MAX(0,C45-D45-(IF(O45&lt;BC45,K45+L45+M45-N45,0)+IF(W45&lt;BC45,S45+T45+U45-V45,0)+IF(AE45&lt;BC45,AA45+AB45+AC45-AD45,0)+IF(AM45&lt;BC45,AI45+AJ45+AK45-AL45,0)+IF(AU45&lt;BC45,AQ45+AR45+AS45-AT45,0)+IF(BC45&lt;BC45,AY45+AZ45+BA45-BB45,0)+IF(BK45&lt;BC45,BG45+BH45+BI45-BJ45,0)+IF(BS45&lt;BC45,BO45+BP45+BQ45-BR45,0)+IF(CA45&lt;BC45,BW45+BX45+BY45-BZ45,0)+IF(CI45&lt;BC45,CE45+CF45+CG45-CH45,0))))))</f>
        <v>0</v>
      </c>
      <c r="BE45" s="3">
        <f>IF(Inputs!$B$27&lt;&gt;"Ready","PENDING INPUTS",MIN((AY45+AZ45+BA45),IF(D45&gt;C45,IF(D45=0,0,BB45*C45/D45),BB45+BD45)))</f>
        <v>0</v>
      </c>
      <c r="BF45" s="3">
        <f>IF(Inputs!$B$27&lt;&gt;"Ready","PENDING INPUTS",MAX(0,(AY45+AZ45+BA45)-BE45))</f>
        <v>0</v>
      </c>
      <c r="BG45" s="3">
        <f>IF(Inputs!$B$27&lt;&gt;"Ready","PENDING INPUTS",BN44)</f>
        <v>0</v>
      </c>
      <c r="BH45" s="3">
        <f>IF(Inputs!$B$27&lt;&gt;"Ready","PENDING INPUTS",IF(A45&lt;=Inputs!$B$6,ROUND(BG45*Inputs!C20/12,2),0))</f>
        <v>0</v>
      </c>
      <c r="BI45" s="3">
        <f>IF(Inputs!$B$27&lt;&gt;"Ready","PENDING INPUTS",IF(AND(A45&lt;=Inputs!$B$6,BG45&gt;0),Inputs!G20,0))</f>
        <v>0</v>
      </c>
      <c r="BJ45" s="3">
        <f>IF(Inputs!$B$27&lt;&gt;"Ready","PENDING INPUTS",IF(A45&gt;Inputs!$B$6,0,MIN((BG45+BH45+BI45),IF(Inputs!H20=1,Inputs!D20,MAX(Inputs!F20,ROUND(BG45*Inputs!E20+BH45+BI45,2))))))</f>
        <v>0</v>
      </c>
      <c r="BK45">
        <f>IF(Inputs!$B$27&lt;&gt;"Ready","PENDING INPUTS",IF(BG45&lt;=0,99,1+IF(AND(K45&gt;0,OR(K45&lt;BG45,AND(K45=BG45,0&lt;6))),1,0)+IF(AND(S45&gt;0,OR(S45&lt;BG45,AND(S45=BG45,1&lt;6))),1,0)+IF(AND(AA45&gt;0,OR(AA45&lt;BG45,AND(AA45=BG45,2&lt;6))),1,0)+IF(AND(AI45&gt;0,OR(AI45&lt;BG45,AND(AI45=BG45,3&lt;6))),1,0)+IF(AND(AQ45&gt;0,OR(AQ45&lt;BG45,AND(AQ45=BG45,4&lt;6))),1,0)+IF(AND(AY45&gt;0,OR(AY45&lt;BG45,AND(AY45=BG45,5&lt;6))),1,0)+IF(AND(BO45&gt;0,OR(BO45&lt;BG45,AND(BO45=BG45,7&lt;6))),1,0)+IF(AND(BW45&gt;0,OR(BW45&lt;BG45,AND(BW45=BG45,8&lt;6))),1,0)+IF(AND(CE45&gt;0,OR(CE45&lt;BG45,AND(CE45=BG45,9&lt;6))),1,0)))</f>
        <v>99</v>
      </c>
      <c r="BL45" s="3">
        <f>IF(Inputs!$B$27&lt;&gt;"Ready","PENDING INPUTS",IF(A45&gt;Inputs!$B$6,0,MIN(MAX(0,(BG45+BH45+BI45)-BJ45),MAX(0,C45-D45-(IF(O45&lt;BK45,K45+L45+M45-N45,0)+IF(W45&lt;BK45,S45+T45+U45-V45,0)+IF(AE45&lt;BK45,AA45+AB45+AC45-AD45,0)+IF(AM45&lt;BK45,AI45+AJ45+AK45-AL45,0)+IF(AU45&lt;BK45,AQ45+AR45+AS45-AT45,0)+IF(BC45&lt;BK45,AY45+AZ45+BA45-BB45,0)+IF(BK45&lt;BK45,BG45+BH45+BI45-BJ45,0)+IF(BS45&lt;BK45,BO45+BP45+BQ45-BR45,0)+IF(CA45&lt;BK45,BW45+BX45+BY45-BZ45,0)+IF(CI45&lt;BK45,CE45+CF45+CG45-CH45,0))))))</f>
        <v>0</v>
      </c>
      <c r="BM45" s="3">
        <f>IF(Inputs!$B$27&lt;&gt;"Ready","PENDING INPUTS",MIN((BG45+BH45+BI45),IF(D45&gt;C45,IF(D45=0,0,BJ45*C45/D45),BJ45+BL45)))</f>
        <v>0</v>
      </c>
      <c r="BN45" s="3">
        <f>IF(Inputs!$B$27&lt;&gt;"Ready","PENDING INPUTS",MAX(0,(BG45+BH45+BI45)-BM45))</f>
        <v>0</v>
      </c>
      <c r="BO45" s="3">
        <f>IF(Inputs!$B$27&lt;&gt;"Ready","PENDING INPUTS",BV44)</f>
        <v>0</v>
      </c>
      <c r="BP45" s="3">
        <f>IF(Inputs!$B$27&lt;&gt;"Ready","PENDING INPUTS",IF(A45&lt;=Inputs!$B$6,ROUND(BO45*Inputs!C21/12,2),0))</f>
        <v>0</v>
      </c>
      <c r="BQ45" s="3">
        <f>IF(Inputs!$B$27&lt;&gt;"Ready","PENDING INPUTS",IF(AND(A45&lt;=Inputs!$B$6,BO45&gt;0),Inputs!G21,0))</f>
        <v>0</v>
      </c>
      <c r="BR45" s="3">
        <f>IF(Inputs!$B$27&lt;&gt;"Ready","PENDING INPUTS",IF(A45&gt;Inputs!$B$6,0,MIN((BO45+BP45+BQ45),IF(Inputs!H21=1,Inputs!D21,MAX(Inputs!F21,ROUND(BO45*Inputs!E21+BP45+BQ45,2))))))</f>
        <v>0</v>
      </c>
      <c r="BS45">
        <f>IF(Inputs!$B$27&lt;&gt;"Ready","PENDING INPUTS",IF(BO45&lt;=0,99,1+IF(AND(K45&gt;0,OR(K45&lt;BO45,AND(K45=BO45,0&lt;7))),1,0)+IF(AND(S45&gt;0,OR(S45&lt;BO45,AND(S45=BO45,1&lt;7))),1,0)+IF(AND(AA45&gt;0,OR(AA45&lt;BO45,AND(AA45=BO45,2&lt;7))),1,0)+IF(AND(AI45&gt;0,OR(AI45&lt;BO45,AND(AI45=BO45,3&lt;7))),1,0)+IF(AND(AQ45&gt;0,OR(AQ45&lt;BO45,AND(AQ45=BO45,4&lt;7))),1,0)+IF(AND(AY45&gt;0,OR(AY45&lt;BO45,AND(AY45=BO45,5&lt;7))),1,0)+IF(AND(BG45&gt;0,OR(BG45&lt;BO45,AND(BG45=BO45,6&lt;7))),1,0)+IF(AND(BW45&gt;0,OR(BW45&lt;BO45,AND(BW45=BO45,8&lt;7))),1,0)+IF(AND(CE45&gt;0,OR(CE45&lt;BO45,AND(CE45=BO45,9&lt;7))),1,0)))</f>
        <v>99</v>
      </c>
      <c r="BT45" s="3">
        <f>IF(Inputs!$B$27&lt;&gt;"Ready","PENDING INPUTS",IF(A45&gt;Inputs!$B$6,0,MIN(MAX(0,(BO45+BP45+BQ45)-BR45),MAX(0,C45-D45-(IF(O45&lt;BS45,K45+L45+M45-N45,0)+IF(W45&lt;BS45,S45+T45+U45-V45,0)+IF(AE45&lt;BS45,AA45+AB45+AC45-AD45,0)+IF(AM45&lt;BS45,AI45+AJ45+AK45-AL45,0)+IF(AU45&lt;BS45,AQ45+AR45+AS45-AT45,0)+IF(BC45&lt;BS45,AY45+AZ45+BA45-BB45,0)+IF(BK45&lt;BS45,BG45+BH45+BI45-BJ45,0)+IF(BS45&lt;BS45,BO45+BP45+BQ45-BR45,0)+IF(CA45&lt;BS45,BW45+BX45+BY45-BZ45,0)+IF(CI45&lt;BS45,CE45+CF45+CG45-CH45,0))))))</f>
        <v>0</v>
      </c>
      <c r="BU45" s="3">
        <f>IF(Inputs!$B$27&lt;&gt;"Ready","PENDING INPUTS",MIN((BO45+BP45+BQ45),IF(D45&gt;C45,IF(D45=0,0,BR45*C45/D45),BR45+BT45)))</f>
        <v>0</v>
      </c>
      <c r="BV45" s="3">
        <f>IF(Inputs!$B$27&lt;&gt;"Ready","PENDING INPUTS",MAX(0,(BO45+BP45+BQ45)-BU45))</f>
        <v>0</v>
      </c>
      <c r="BW45" s="3">
        <f>IF(Inputs!$B$27&lt;&gt;"Ready","PENDING INPUTS",CD44)</f>
        <v>0</v>
      </c>
      <c r="BX45" s="3">
        <f>IF(Inputs!$B$27&lt;&gt;"Ready","PENDING INPUTS",IF(A45&lt;=Inputs!$B$6,ROUND(BW45*Inputs!C22/12,2),0))</f>
        <v>0</v>
      </c>
      <c r="BY45" s="3">
        <f>IF(Inputs!$B$27&lt;&gt;"Ready","PENDING INPUTS",IF(AND(A45&lt;=Inputs!$B$6,BW45&gt;0),Inputs!G22,0))</f>
        <v>0</v>
      </c>
      <c r="BZ45" s="3">
        <f>IF(Inputs!$B$27&lt;&gt;"Ready","PENDING INPUTS",IF(A45&gt;Inputs!$B$6,0,MIN((BW45+BX45+BY45),IF(Inputs!H22=1,Inputs!D22,MAX(Inputs!F22,ROUND(BW45*Inputs!E22+BX45+BY45,2))))))</f>
        <v>0</v>
      </c>
      <c r="CA45">
        <f>IF(Inputs!$B$27&lt;&gt;"Ready","PENDING INPUTS",IF(BW45&lt;=0,99,1+IF(AND(K45&gt;0,OR(K45&lt;BW45,AND(K45=BW45,0&lt;8))),1,0)+IF(AND(S45&gt;0,OR(S45&lt;BW45,AND(S45=BW45,1&lt;8))),1,0)+IF(AND(AA45&gt;0,OR(AA45&lt;BW45,AND(AA45=BW45,2&lt;8))),1,0)+IF(AND(AI45&gt;0,OR(AI45&lt;BW45,AND(AI45=BW45,3&lt;8))),1,0)+IF(AND(AQ45&gt;0,OR(AQ45&lt;BW45,AND(AQ45=BW45,4&lt;8))),1,0)+IF(AND(AY45&gt;0,OR(AY45&lt;BW45,AND(AY45=BW45,5&lt;8))),1,0)+IF(AND(BG45&gt;0,OR(BG45&lt;BW45,AND(BG45=BW45,6&lt;8))),1,0)+IF(AND(BO45&gt;0,OR(BO45&lt;BW45,AND(BO45=BW45,7&lt;8))),1,0)+IF(AND(CE45&gt;0,OR(CE45&lt;BW45,AND(CE45=BW45,9&lt;8))),1,0)))</f>
        <v>99</v>
      </c>
      <c r="CB45" s="3">
        <f>IF(Inputs!$B$27&lt;&gt;"Ready","PENDING INPUTS",IF(A45&gt;Inputs!$B$6,0,MIN(MAX(0,(BW45+BX45+BY45)-BZ45),MAX(0,C45-D45-(IF(O45&lt;CA45,K45+L45+M45-N45,0)+IF(W45&lt;CA45,S45+T45+U45-V45,0)+IF(AE45&lt;CA45,AA45+AB45+AC45-AD45,0)+IF(AM45&lt;CA45,AI45+AJ45+AK45-AL45,0)+IF(AU45&lt;CA45,AQ45+AR45+AS45-AT45,0)+IF(BC45&lt;CA45,AY45+AZ45+BA45-BB45,0)+IF(BK45&lt;CA45,BG45+BH45+BI45-BJ45,0)+IF(BS45&lt;CA45,BO45+BP45+BQ45-BR45,0)+IF(CA45&lt;CA45,BW45+BX45+BY45-BZ45,0)+IF(CI45&lt;CA45,CE45+CF45+CG45-CH45,0))))))</f>
        <v>0</v>
      </c>
      <c r="CC45" s="3">
        <f>IF(Inputs!$B$27&lt;&gt;"Ready","PENDING INPUTS",MIN((BW45+BX45+BY45),IF(D45&gt;C45,IF(D45=0,0,BZ45*C45/D45),BZ45+CB45)))</f>
        <v>0</v>
      </c>
      <c r="CD45" s="3">
        <f>IF(Inputs!$B$27&lt;&gt;"Ready","PENDING INPUTS",MAX(0,(BW45+BX45+BY45)-CC45))</f>
        <v>0</v>
      </c>
      <c r="CE45" s="3">
        <f>IF(Inputs!$B$27&lt;&gt;"Ready","PENDING INPUTS",CL44)</f>
        <v>0</v>
      </c>
      <c r="CF45" s="3">
        <f>IF(Inputs!$B$27&lt;&gt;"Ready","PENDING INPUTS",IF(A45&lt;=Inputs!$B$6,ROUND(CE45*Inputs!C23/12,2),0))</f>
        <v>0</v>
      </c>
      <c r="CG45" s="3">
        <f>IF(Inputs!$B$27&lt;&gt;"Ready","PENDING INPUTS",IF(AND(A45&lt;=Inputs!$B$6,CE45&gt;0),Inputs!G23,0))</f>
        <v>0</v>
      </c>
      <c r="CH45" s="3">
        <f>IF(Inputs!$B$27&lt;&gt;"Ready","PENDING INPUTS",IF(A45&gt;Inputs!$B$6,0,MIN((CE45+CF45+CG45),IF(Inputs!H23=1,Inputs!D23,MAX(Inputs!F23,ROUND(CE45*Inputs!E23+CF45+CG45,2))))))</f>
        <v>0</v>
      </c>
      <c r="CI45">
        <f>IF(Inputs!$B$27&lt;&gt;"Ready","PENDING INPUTS",IF(CE45&lt;=0,99,1+IF(AND(K45&gt;0,OR(K45&lt;CE45,AND(K45=CE45,0&lt;9))),1,0)+IF(AND(S45&gt;0,OR(S45&lt;CE45,AND(S45=CE45,1&lt;9))),1,0)+IF(AND(AA45&gt;0,OR(AA45&lt;CE45,AND(AA45=CE45,2&lt;9))),1,0)+IF(AND(AI45&gt;0,OR(AI45&lt;CE45,AND(AI45=CE45,3&lt;9))),1,0)+IF(AND(AQ45&gt;0,OR(AQ45&lt;CE45,AND(AQ45=CE45,4&lt;9))),1,0)+IF(AND(AY45&gt;0,OR(AY45&lt;CE45,AND(AY45=CE45,5&lt;9))),1,0)+IF(AND(BG45&gt;0,OR(BG45&lt;CE45,AND(BG45=CE45,6&lt;9))),1,0)+IF(AND(BO45&gt;0,OR(BO45&lt;CE45,AND(BO45=CE45,7&lt;9))),1,0)+IF(AND(BW45&gt;0,OR(BW45&lt;CE45,AND(BW45=CE45,8&lt;9))),1,0)))</f>
        <v>99</v>
      </c>
      <c r="CJ45" s="3">
        <f>IF(Inputs!$B$27&lt;&gt;"Ready","PENDING INPUTS",IF(A45&gt;Inputs!$B$6,0,MIN(MAX(0,(CE45+CF45+CG45)-CH45),MAX(0,C45-D45-(IF(O45&lt;CI45,K45+L45+M45-N45,0)+IF(W45&lt;CI45,S45+T45+U45-V45,0)+IF(AE45&lt;CI45,AA45+AB45+AC45-AD45,0)+IF(AM45&lt;CI45,AI45+AJ45+AK45-AL45,0)+IF(AU45&lt;CI45,AQ45+AR45+AS45-AT45,0)+IF(BC45&lt;CI45,AY45+AZ45+BA45-BB45,0)+IF(BK45&lt;CI45,BG45+BH45+BI45-BJ45,0)+IF(BS45&lt;CI45,BO45+BP45+BQ45-BR45,0)+IF(CA45&lt;CI45,BW45+BX45+BY45-BZ45,0)+IF(CI45&lt;CI45,CE45+CF45+CG45-CH45,0))))))</f>
        <v>0</v>
      </c>
      <c r="CK45" s="3">
        <f>IF(Inputs!$B$27&lt;&gt;"Ready","PENDING INPUTS",MIN((CE45+CF45+CG45),IF(D45&gt;C45,IF(D45=0,0,CH45*C45/D45),CH45+CJ45)))</f>
        <v>0</v>
      </c>
      <c r="CL45" s="3">
        <f>IF(Inputs!$B$27&lt;&gt;"Ready","PENDING INPUTS",MAX(0,(CE45+CF45+CG45)-CK45))</f>
        <v>0</v>
      </c>
    </row>
    <row r="46" spans="1:90" ht="27.95" customHeight="1" x14ac:dyDescent="0.25">
      <c r="A46">
        <v>42</v>
      </c>
      <c r="B46" s="13">
        <f>IF(Inputs!$B$27&lt;&gt;"Ready","PENDING INPUTS",EDATE(Inputs!$B$5,A46-1))</f>
        <v>47543</v>
      </c>
      <c r="C46" s="3">
        <f>IF(Inputs!$B$27&lt;&gt;"Ready","PENDING INPUTS",IF(A46&lt;=Inputs!$B$6,MAX(0,Inputs!$B$4+IF(A46=Inputs!$B$7,Inputs!$B$8,0)+IF(A46=Inputs!$B$9,Inputs!$B$10,0)),0))</f>
        <v>0</v>
      </c>
      <c r="D46" s="3">
        <f>IF(Inputs!$B$27&lt;&gt;"Ready","PENDING INPUTS",SUM(N46,V46,AD46,AL46,AT46,BB46,BJ46,BR46,BZ46,CH46))</f>
        <v>0</v>
      </c>
      <c r="E46" s="3">
        <f>IF(Inputs!$B$27&lt;&gt;"Ready","PENDING INPUTS",MAX(0,D46-C46))</f>
        <v>0</v>
      </c>
      <c r="F46" s="3">
        <f>IF(Inputs!$B$27&lt;&gt;"Ready","PENDING INPUTS",SUM(Q46,Y46,AG46,AO46,AW46,BE46,BM46,BU46,CC46,CK46))</f>
        <v>0</v>
      </c>
      <c r="G46" s="3">
        <f>IF(Inputs!$B$27&lt;&gt;"Ready","PENDING INPUTS",SUM(L46,T46,AB46,AJ46,AR46,AZ46,BH46,BP46,BX46,CF46))</f>
        <v>0</v>
      </c>
      <c r="H46" s="3">
        <f>IF(Inputs!$B$27&lt;&gt;"Ready","PENDING INPUTS",SUM(M46,U46,AC46,AK46,AS46,BA46,BI46,BQ46,BY46,CG46))</f>
        <v>0</v>
      </c>
      <c r="I46" s="3">
        <f>IF(Inputs!$B$27&lt;&gt;"Ready","PENDING INPUTS",SUM(R46,Z46,AH46,AP46,AX46,BF46,BN46,BV46,CD46,CL46))</f>
        <v>0</v>
      </c>
      <c r="J46" t="str">
        <f>IF(Inputs!$B$27&lt;&gt;"Ready","PENDING INPUTS",IF(A46&gt;Inputs!$B$6,"Beyond horizon",IF(E46&gt;0.005,"MINIMUM SHORTFALL",IF(I46&lt;0.005,"Paid off","In progress"))))</f>
        <v>Paid off</v>
      </c>
      <c r="K46" s="3">
        <f>IF(Inputs!$B$27&lt;&gt;"Ready","PENDING INPUTS",R45)</f>
        <v>0</v>
      </c>
      <c r="L46" s="3">
        <f>IF(Inputs!$B$27&lt;&gt;"Ready","PENDING INPUTS",IF(A46&lt;=Inputs!$B$6,ROUND(K46*Inputs!C14/12,2),0))</f>
        <v>0</v>
      </c>
      <c r="M46" s="3">
        <f>IF(Inputs!$B$27&lt;&gt;"Ready","PENDING INPUTS",IF(AND(A46&lt;=Inputs!$B$6,K46&gt;0),Inputs!G14,0))</f>
        <v>0</v>
      </c>
      <c r="N46" s="3">
        <f>IF(Inputs!$B$27&lt;&gt;"Ready","PENDING INPUTS",IF(A46&gt;Inputs!$B$6,0,MIN((K46+L46+M46),IF(Inputs!H14=1,Inputs!D14,MAX(Inputs!F14,ROUND(K46*Inputs!E14+L46+M46,2))))))</f>
        <v>0</v>
      </c>
      <c r="O46">
        <f>IF(Inputs!$B$27&lt;&gt;"Ready","PENDING INPUTS",IF(K46&lt;=0,99,1+IF(AND(S46&gt;0,OR(S46&lt;K46,AND(S46=K46,1&lt;0))),1,0)+IF(AND(AA46&gt;0,OR(AA46&lt;K46,AND(AA46=K46,2&lt;0))),1,0)+IF(AND(AI46&gt;0,OR(AI46&lt;K46,AND(AI46=K46,3&lt;0))),1,0)+IF(AND(AQ46&gt;0,OR(AQ46&lt;K46,AND(AQ46=K46,4&lt;0))),1,0)+IF(AND(AY46&gt;0,OR(AY46&lt;K46,AND(AY46=K46,5&lt;0))),1,0)+IF(AND(BG46&gt;0,OR(BG46&lt;K46,AND(BG46=K46,6&lt;0))),1,0)+IF(AND(BO46&gt;0,OR(BO46&lt;K46,AND(BO46=K46,7&lt;0))),1,0)+IF(AND(BW46&gt;0,OR(BW46&lt;K46,AND(BW46=K46,8&lt;0))),1,0)+IF(AND(CE46&gt;0,OR(CE46&lt;K46,AND(CE46=K46,9&lt;0))),1,0)))</f>
        <v>99</v>
      </c>
      <c r="P46" s="3">
        <f>IF(Inputs!$B$27&lt;&gt;"Ready","PENDING INPUTS",IF(A46&gt;Inputs!$B$6,0,MIN(MAX(0,(K46+L46+M46)-N46),MAX(0,C46-D46-(IF(O46&lt;O46,K46+L46+M46-N46,0)+IF(W46&lt;O46,S46+T46+U46-V46,0)+IF(AE46&lt;O46,AA46+AB46+AC46-AD46,0)+IF(AM46&lt;O46,AI46+AJ46+AK46-AL46,0)+IF(AU46&lt;O46,AQ46+AR46+AS46-AT46,0)+IF(BC46&lt;O46,AY46+AZ46+BA46-BB46,0)+IF(BK46&lt;O46,BG46+BH46+BI46-BJ46,0)+IF(BS46&lt;O46,BO46+BP46+BQ46-BR46,0)+IF(CA46&lt;O46,BW46+BX46+BY46-BZ46,0)+IF(CI46&lt;O46,CE46+CF46+CG46-CH46,0))))))</f>
        <v>0</v>
      </c>
      <c r="Q46" s="3">
        <f>IF(Inputs!$B$27&lt;&gt;"Ready","PENDING INPUTS",MIN((K46+L46+M46),IF(D46&gt;C46,IF(D46=0,0,N46*C46/D46),N46+P46)))</f>
        <v>0</v>
      </c>
      <c r="R46" s="3">
        <f>IF(Inputs!$B$27&lt;&gt;"Ready","PENDING INPUTS",MAX(0,(K46+L46+M46)-Q46))</f>
        <v>0</v>
      </c>
      <c r="S46" s="3">
        <f>IF(Inputs!$B$27&lt;&gt;"Ready","PENDING INPUTS",Z45)</f>
        <v>0</v>
      </c>
      <c r="T46" s="3">
        <f>IF(Inputs!$B$27&lt;&gt;"Ready","PENDING INPUTS",IF(A46&lt;=Inputs!$B$6,ROUND(S46*Inputs!C15/12,2),0))</f>
        <v>0</v>
      </c>
      <c r="U46" s="3">
        <f>IF(Inputs!$B$27&lt;&gt;"Ready","PENDING INPUTS",IF(AND(A46&lt;=Inputs!$B$6,S46&gt;0),Inputs!G15,0))</f>
        <v>0</v>
      </c>
      <c r="V46" s="3">
        <f>IF(Inputs!$B$27&lt;&gt;"Ready","PENDING INPUTS",IF(A46&gt;Inputs!$B$6,0,MIN((S46+T46+U46),IF(Inputs!H15=1,Inputs!D15,MAX(Inputs!F15,ROUND(S46*Inputs!E15+T46+U46,2))))))</f>
        <v>0</v>
      </c>
      <c r="W46">
        <f>IF(Inputs!$B$27&lt;&gt;"Ready","PENDING INPUTS",IF(S46&lt;=0,99,1+IF(AND(K46&gt;0,OR(K46&lt;S46,AND(K46=S46,0&lt;1))),1,0)+IF(AND(AA46&gt;0,OR(AA46&lt;S46,AND(AA46=S46,2&lt;1))),1,0)+IF(AND(AI46&gt;0,OR(AI46&lt;S46,AND(AI46=S46,3&lt;1))),1,0)+IF(AND(AQ46&gt;0,OR(AQ46&lt;S46,AND(AQ46=S46,4&lt;1))),1,0)+IF(AND(AY46&gt;0,OR(AY46&lt;S46,AND(AY46=S46,5&lt;1))),1,0)+IF(AND(BG46&gt;0,OR(BG46&lt;S46,AND(BG46=S46,6&lt;1))),1,0)+IF(AND(BO46&gt;0,OR(BO46&lt;S46,AND(BO46=S46,7&lt;1))),1,0)+IF(AND(BW46&gt;0,OR(BW46&lt;S46,AND(BW46=S46,8&lt;1))),1,0)+IF(AND(CE46&gt;0,OR(CE46&lt;S46,AND(CE46=S46,9&lt;1))),1,0)))</f>
        <v>99</v>
      </c>
      <c r="X46" s="3">
        <f>IF(Inputs!$B$27&lt;&gt;"Ready","PENDING INPUTS",IF(A46&gt;Inputs!$B$6,0,MIN(MAX(0,(S46+T46+U46)-V46),MAX(0,C46-D46-(IF(O46&lt;W46,K46+L46+M46-N46,0)+IF(W46&lt;W46,S46+T46+U46-V46,0)+IF(AE46&lt;W46,AA46+AB46+AC46-AD46,0)+IF(AM46&lt;W46,AI46+AJ46+AK46-AL46,0)+IF(AU46&lt;W46,AQ46+AR46+AS46-AT46,0)+IF(BC46&lt;W46,AY46+AZ46+BA46-BB46,0)+IF(BK46&lt;W46,BG46+BH46+BI46-BJ46,0)+IF(BS46&lt;W46,BO46+BP46+BQ46-BR46,0)+IF(CA46&lt;W46,BW46+BX46+BY46-BZ46,0)+IF(CI46&lt;W46,CE46+CF46+CG46-CH46,0))))))</f>
        <v>0</v>
      </c>
      <c r="Y46" s="3">
        <f>IF(Inputs!$B$27&lt;&gt;"Ready","PENDING INPUTS",MIN((S46+T46+U46),IF(D46&gt;C46,IF(D46=0,0,V46*C46/D46),V46+X46)))</f>
        <v>0</v>
      </c>
      <c r="Z46" s="3">
        <f>IF(Inputs!$B$27&lt;&gt;"Ready","PENDING INPUTS",MAX(0,(S46+T46+U46)-Y46))</f>
        <v>0</v>
      </c>
      <c r="AA46" s="3">
        <f>IF(Inputs!$B$27&lt;&gt;"Ready","PENDING INPUTS",AH45)</f>
        <v>0</v>
      </c>
      <c r="AB46" s="3">
        <f>IF(Inputs!$B$27&lt;&gt;"Ready","PENDING INPUTS",IF(A46&lt;=Inputs!$B$6,ROUND(AA46*Inputs!C16/12,2),0))</f>
        <v>0</v>
      </c>
      <c r="AC46" s="3">
        <f>IF(Inputs!$B$27&lt;&gt;"Ready","PENDING INPUTS",IF(AND(A46&lt;=Inputs!$B$6,AA46&gt;0),Inputs!G16,0))</f>
        <v>0</v>
      </c>
      <c r="AD46" s="3">
        <f>IF(Inputs!$B$27&lt;&gt;"Ready","PENDING INPUTS",IF(A46&gt;Inputs!$B$6,0,MIN((AA46+AB46+AC46),IF(Inputs!H16=1,Inputs!D16,MAX(Inputs!F16,ROUND(AA46*Inputs!E16+AB46+AC46,2))))))</f>
        <v>0</v>
      </c>
      <c r="AE46">
        <f>IF(Inputs!$B$27&lt;&gt;"Ready","PENDING INPUTS",IF(AA46&lt;=0,99,1+IF(AND(K46&gt;0,OR(K46&lt;AA46,AND(K46=AA46,0&lt;2))),1,0)+IF(AND(S46&gt;0,OR(S46&lt;AA46,AND(S46=AA46,1&lt;2))),1,0)+IF(AND(AI46&gt;0,OR(AI46&lt;AA46,AND(AI46=AA46,3&lt;2))),1,0)+IF(AND(AQ46&gt;0,OR(AQ46&lt;AA46,AND(AQ46=AA46,4&lt;2))),1,0)+IF(AND(AY46&gt;0,OR(AY46&lt;AA46,AND(AY46=AA46,5&lt;2))),1,0)+IF(AND(BG46&gt;0,OR(BG46&lt;AA46,AND(BG46=AA46,6&lt;2))),1,0)+IF(AND(BO46&gt;0,OR(BO46&lt;AA46,AND(BO46=AA46,7&lt;2))),1,0)+IF(AND(BW46&gt;0,OR(BW46&lt;AA46,AND(BW46=AA46,8&lt;2))),1,0)+IF(AND(CE46&gt;0,OR(CE46&lt;AA46,AND(CE46=AA46,9&lt;2))),1,0)))</f>
        <v>99</v>
      </c>
      <c r="AF46" s="3">
        <f>IF(Inputs!$B$27&lt;&gt;"Ready","PENDING INPUTS",IF(A46&gt;Inputs!$B$6,0,MIN(MAX(0,(AA46+AB46+AC46)-AD46),MAX(0,C46-D46-(IF(O46&lt;AE46,K46+L46+M46-N46,0)+IF(W46&lt;AE46,S46+T46+U46-V46,0)+IF(AE46&lt;AE46,AA46+AB46+AC46-AD46,0)+IF(AM46&lt;AE46,AI46+AJ46+AK46-AL46,0)+IF(AU46&lt;AE46,AQ46+AR46+AS46-AT46,0)+IF(BC46&lt;AE46,AY46+AZ46+BA46-BB46,0)+IF(BK46&lt;AE46,BG46+BH46+BI46-BJ46,0)+IF(BS46&lt;AE46,BO46+BP46+BQ46-BR46,0)+IF(CA46&lt;AE46,BW46+BX46+BY46-BZ46,0)+IF(CI46&lt;AE46,CE46+CF46+CG46-CH46,0))))))</f>
        <v>0</v>
      </c>
      <c r="AG46" s="3">
        <f>IF(Inputs!$B$27&lt;&gt;"Ready","PENDING INPUTS",MIN((AA46+AB46+AC46),IF(D46&gt;C46,IF(D46=0,0,AD46*C46/D46),AD46+AF46)))</f>
        <v>0</v>
      </c>
      <c r="AH46" s="3">
        <f>IF(Inputs!$B$27&lt;&gt;"Ready","PENDING INPUTS",MAX(0,(AA46+AB46+AC46)-AG46))</f>
        <v>0</v>
      </c>
      <c r="AI46" s="3">
        <f>IF(Inputs!$B$27&lt;&gt;"Ready","PENDING INPUTS",AP45)</f>
        <v>0</v>
      </c>
      <c r="AJ46" s="3">
        <f>IF(Inputs!$B$27&lt;&gt;"Ready","PENDING INPUTS",IF(A46&lt;=Inputs!$B$6,ROUND(AI46*Inputs!C17/12,2),0))</f>
        <v>0</v>
      </c>
      <c r="AK46" s="3">
        <f>IF(Inputs!$B$27&lt;&gt;"Ready","PENDING INPUTS",IF(AND(A46&lt;=Inputs!$B$6,AI46&gt;0),Inputs!G17,0))</f>
        <v>0</v>
      </c>
      <c r="AL46" s="3">
        <f>IF(Inputs!$B$27&lt;&gt;"Ready","PENDING INPUTS",IF(A46&gt;Inputs!$B$6,0,MIN((AI46+AJ46+AK46),IF(Inputs!H17=1,Inputs!D17,MAX(Inputs!F17,ROUND(AI46*Inputs!E17+AJ46+AK46,2))))))</f>
        <v>0</v>
      </c>
      <c r="AM46">
        <f>IF(Inputs!$B$27&lt;&gt;"Ready","PENDING INPUTS",IF(AI46&lt;=0,99,1+IF(AND(K46&gt;0,OR(K46&lt;AI46,AND(K46=AI46,0&lt;3))),1,0)+IF(AND(S46&gt;0,OR(S46&lt;AI46,AND(S46=AI46,1&lt;3))),1,0)+IF(AND(AA46&gt;0,OR(AA46&lt;AI46,AND(AA46=AI46,2&lt;3))),1,0)+IF(AND(AQ46&gt;0,OR(AQ46&lt;AI46,AND(AQ46=AI46,4&lt;3))),1,0)+IF(AND(AY46&gt;0,OR(AY46&lt;AI46,AND(AY46=AI46,5&lt;3))),1,0)+IF(AND(BG46&gt;0,OR(BG46&lt;AI46,AND(BG46=AI46,6&lt;3))),1,0)+IF(AND(BO46&gt;0,OR(BO46&lt;AI46,AND(BO46=AI46,7&lt;3))),1,0)+IF(AND(BW46&gt;0,OR(BW46&lt;AI46,AND(BW46=AI46,8&lt;3))),1,0)+IF(AND(CE46&gt;0,OR(CE46&lt;AI46,AND(CE46=AI46,9&lt;3))),1,0)))</f>
        <v>99</v>
      </c>
      <c r="AN46" s="3">
        <f>IF(Inputs!$B$27&lt;&gt;"Ready","PENDING INPUTS",IF(A46&gt;Inputs!$B$6,0,MIN(MAX(0,(AI46+AJ46+AK46)-AL46),MAX(0,C46-D46-(IF(O46&lt;AM46,K46+L46+M46-N46,0)+IF(W46&lt;AM46,S46+T46+U46-V46,0)+IF(AE46&lt;AM46,AA46+AB46+AC46-AD46,0)+IF(AM46&lt;AM46,AI46+AJ46+AK46-AL46,0)+IF(AU46&lt;AM46,AQ46+AR46+AS46-AT46,0)+IF(BC46&lt;AM46,AY46+AZ46+BA46-BB46,0)+IF(BK46&lt;AM46,BG46+BH46+BI46-BJ46,0)+IF(BS46&lt;AM46,BO46+BP46+BQ46-BR46,0)+IF(CA46&lt;AM46,BW46+BX46+BY46-BZ46,0)+IF(CI46&lt;AM46,CE46+CF46+CG46-CH46,0))))))</f>
        <v>0</v>
      </c>
      <c r="AO46" s="3">
        <f>IF(Inputs!$B$27&lt;&gt;"Ready","PENDING INPUTS",MIN((AI46+AJ46+AK46),IF(D46&gt;C46,IF(D46=0,0,AL46*C46/D46),AL46+AN46)))</f>
        <v>0</v>
      </c>
      <c r="AP46" s="3">
        <f>IF(Inputs!$B$27&lt;&gt;"Ready","PENDING INPUTS",MAX(0,(AI46+AJ46+AK46)-AO46))</f>
        <v>0</v>
      </c>
      <c r="AQ46" s="3">
        <f>IF(Inputs!$B$27&lt;&gt;"Ready","PENDING INPUTS",AX45)</f>
        <v>0</v>
      </c>
      <c r="AR46" s="3">
        <f>IF(Inputs!$B$27&lt;&gt;"Ready","PENDING INPUTS",IF(A46&lt;=Inputs!$B$6,ROUND(AQ46*Inputs!C18/12,2),0))</f>
        <v>0</v>
      </c>
      <c r="AS46" s="3">
        <f>IF(Inputs!$B$27&lt;&gt;"Ready","PENDING INPUTS",IF(AND(A46&lt;=Inputs!$B$6,AQ46&gt;0),Inputs!G18,0))</f>
        <v>0</v>
      </c>
      <c r="AT46" s="3">
        <f>IF(Inputs!$B$27&lt;&gt;"Ready","PENDING INPUTS",IF(A46&gt;Inputs!$B$6,0,MIN((AQ46+AR46+AS46),IF(Inputs!H18=1,Inputs!D18,MAX(Inputs!F18,ROUND(AQ46*Inputs!E18+AR46+AS46,2))))))</f>
        <v>0</v>
      </c>
      <c r="AU46">
        <f>IF(Inputs!$B$27&lt;&gt;"Ready","PENDING INPUTS",IF(AQ46&lt;=0,99,1+IF(AND(K46&gt;0,OR(K46&lt;AQ46,AND(K46=AQ46,0&lt;4))),1,0)+IF(AND(S46&gt;0,OR(S46&lt;AQ46,AND(S46=AQ46,1&lt;4))),1,0)+IF(AND(AA46&gt;0,OR(AA46&lt;AQ46,AND(AA46=AQ46,2&lt;4))),1,0)+IF(AND(AI46&gt;0,OR(AI46&lt;AQ46,AND(AI46=AQ46,3&lt;4))),1,0)+IF(AND(AY46&gt;0,OR(AY46&lt;AQ46,AND(AY46=AQ46,5&lt;4))),1,0)+IF(AND(BG46&gt;0,OR(BG46&lt;AQ46,AND(BG46=AQ46,6&lt;4))),1,0)+IF(AND(BO46&gt;0,OR(BO46&lt;AQ46,AND(BO46=AQ46,7&lt;4))),1,0)+IF(AND(BW46&gt;0,OR(BW46&lt;AQ46,AND(BW46=AQ46,8&lt;4))),1,0)+IF(AND(CE46&gt;0,OR(CE46&lt;AQ46,AND(CE46=AQ46,9&lt;4))),1,0)))</f>
        <v>99</v>
      </c>
      <c r="AV46" s="3">
        <f>IF(Inputs!$B$27&lt;&gt;"Ready","PENDING INPUTS",IF(A46&gt;Inputs!$B$6,0,MIN(MAX(0,(AQ46+AR46+AS46)-AT46),MAX(0,C46-D46-(IF(O46&lt;AU46,K46+L46+M46-N46,0)+IF(W46&lt;AU46,S46+T46+U46-V46,0)+IF(AE46&lt;AU46,AA46+AB46+AC46-AD46,0)+IF(AM46&lt;AU46,AI46+AJ46+AK46-AL46,0)+IF(AU46&lt;AU46,AQ46+AR46+AS46-AT46,0)+IF(BC46&lt;AU46,AY46+AZ46+BA46-BB46,0)+IF(BK46&lt;AU46,BG46+BH46+BI46-BJ46,0)+IF(BS46&lt;AU46,BO46+BP46+BQ46-BR46,0)+IF(CA46&lt;AU46,BW46+BX46+BY46-BZ46,0)+IF(CI46&lt;AU46,CE46+CF46+CG46-CH46,0))))))</f>
        <v>0</v>
      </c>
      <c r="AW46" s="3">
        <f>IF(Inputs!$B$27&lt;&gt;"Ready","PENDING INPUTS",MIN((AQ46+AR46+AS46),IF(D46&gt;C46,IF(D46=0,0,AT46*C46/D46),AT46+AV46)))</f>
        <v>0</v>
      </c>
      <c r="AX46" s="3">
        <f>IF(Inputs!$B$27&lt;&gt;"Ready","PENDING INPUTS",MAX(0,(AQ46+AR46+AS46)-AW46))</f>
        <v>0</v>
      </c>
      <c r="AY46" s="3">
        <f>IF(Inputs!$B$27&lt;&gt;"Ready","PENDING INPUTS",BF45)</f>
        <v>0</v>
      </c>
      <c r="AZ46" s="3">
        <f>IF(Inputs!$B$27&lt;&gt;"Ready","PENDING INPUTS",IF(A46&lt;=Inputs!$B$6,ROUND(AY46*Inputs!C19/12,2),0))</f>
        <v>0</v>
      </c>
      <c r="BA46" s="3">
        <f>IF(Inputs!$B$27&lt;&gt;"Ready","PENDING INPUTS",IF(AND(A46&lt;=Inputs!$B$6,AY46&gt;0),Inputs!G19,0))</f>
        <v>0</v>
      </c>
      <c r="BB46" s="3">
        <f>IF(Inputs!$B$27&lt;&gt;"Ready","PENDING INPUTS",IF(A46&gt;Inputs!$B$6,0,MIN((AY46+AZ46+BA46),IF(Inputs!H19=1,Inputs!D19,MAX(Inputs!F19,ROUND(AY46*Inputs!E19+AZ46+BA46,2))))))</f>
        <v>0</v>
      </c>
      <c r="BC46">
        <f>IF(Inputs!$B$27&lt;&gt;"Ready","PENDING INPUTS",IF(AY46&lt;=0,99,1+IF(AND(K46&gt;0,OR(K46&lt;AY46,AND(K46=AY46,0&lt;5))),1,0)+IF(AND(S46&gt;0,OR(S46&lt;AY46,AND(S46=AY46,1&lt;5))),1,0)+IF(AND(AA46&gt;0,OR(AA46&lt;AY46,AND(AA46=AY46,2&lt;5))),1,0)+IF(AND(AI46&gt;0,OR(AI46&lt;AY46,AND(AI46=AY46,3&lt;5))),1,0)+IF(AND(AQ46&gt;0,OR(AQ46&lt;AY46,AND(AQ46=AY46,4&lt;5))),1,0)+IF(AND(BG46&gt;0,OR(BG46&lt;AY46,AND(BG46=AY46,6&lt;5))),1,0)+IF(AND(BO46&gt;0,OR(BO46&lt;AY46,AND(BO46=AY46,7&lt;5))),1,0)+IF(AND(BW46&gt;0,OR(BW46&lt;AY46,AND(BW46=AY46,8&lt;5))),1,0)+IF(AND(CE46&gt;0,OR(CE46&lt;AY46,AND(CE46=AY46,9&lt;5))),1,0)))</f>
        <v>99</v>
      </c>
      <c r="BD46" s="3">
        <f>IF(Inputs!$B$27&lt;&gt;"Ready","PENDING INPUTS",IF(A46&gt;Inputs!$B$6,0,MIN(MAX(0,(AY46+AZ46+BA46)-BB46),MAX(0,C46-D46-(IF(O46&lt;BC46,K46+L46+M46-N46,0)+IF(W46&lt;BC46,S46+T46+U46-V46,0)+IF(AE46&lt;BC46,AA46+AB46+AC46-AD46,0)+IF(AM46&lt;BC46,AI46+AJ46+AK46-AL46,0)+IF(AU46&lt;BC46,AQ46+AR46+AS46-AT46,0)+IF(BC46&lt;BC46,AY46+AZ46+BA46-BB46,0)+IF(BK46&lt;BC46,BG46+BH46+BI46-BJ46,0)+IF(BS46&lt;BC46,BO46+BP46+BQ46-BR46,0)+IF(CA46&lt;BC46,BW46+BX46+BY46-BZ46,0)+IF(CI46&lt;BC46,CE46+CF46+CG46-CH46,0))))))</f>
        <v>0</v>
      </c>
      <c r="BE46" s="3">
        <f>IF(Inputs!$B$27&lt;&gt;"Ready","PENDING INPUTS",MIN((AY46+AZ46+BA46),IF(D46&gt;C46,IF(D46=0,0,BB46*C46/D46),BB46+BD46)))</f>
        <v>0</v>
      </c>
      <c r="BF46" s="3">
        <f>IF(Inputs!$B$27&lt;&gt;"Ready","PENDING INPUTS",MAX(0,(AY46+AZ46+BA46)-BE46))</f>
        <v>0</v>
      </c>
      <c r="BG46" s="3">
        <f>IF(Inputs!$B$27&lt;&gt;"Ready","PENDING INPUTS",BN45)</f>
        <v>0</v>
      </c>
      <c r="BH46" s="3">
        <f>IF(Inputs!$B$27&lt;&gt;"Ready","PENDING INPUTS",IF(A46&lt;=Inputs!$B$6,ROUND(BG46*Inputs!C20/12,2),0))</f>
        <v>0</v>
      </c>
      <c r="BI46" s="3">
        <f>IF(Inputs!$B$27&lt;&gt;"Ready","PENDING INPUTS",IF(AND(A46&lt;=Inputs!$B$6,BG46&gt;0),Inputs!G20,0))</f>
        <v>0</v>
      </c>
      <c r="BJ46" s="3">
        <f>IF(Inputs!$B$27&lt;&gt;"Ready","PENDING INPUTS",IF(A46&gt;Inputs!$B$6,0,MIN((BG46+BH46+BI46),IF(Inputs!H20=1,Inputs!D20,MAX(Inputs!F20,ROUND(BG46*Inputs!E20+BH46+BI46,2))))))</f>
        <v>0</v>
      </c>
      <c r="BK46">
        <f>IF(Inputs!$B$27&lt;&gt;"Ready","PENDING INPUTS",IF(BG46&lt;=0,99,1+IF(AND(K46&gt;0,OR(K46&lt;BG46,AND(K46=BG46,0&lt;6))),1,0)+IF(AND(S46&gt;0,OR(S46&lt;BG46,AND(S46=BG46,1&lt;6))),1,0)+IF(AND(AA46&gt;0,OR(AA46&lt;BG46,AND(AA46=BG46,2&lt;6))),1,0)+IF(AND(AI46&gt;0,OR(AI46&lt;BG46,AND(AI46=BG46,3&lt;6))),1,0)+IF(AND(AQ46&gt;0,OR(AQ46&lt;BG46,AND(AQ46=BG46,4&lt;6))),1,0)+IF(AND(AY46&gt;0,OR(AY46&lt;BG46,AND(AY46=BG46,5&lt;6))),1,0)+IF(AND(BO46&gt;0,OR(BO46&lt;BG46,AND(BO46=BG46,7&lt;6))),1,0)+IF(AND(BW46&gt;0,OR(BW46&lt;BG46,AND(BW46=BG46,8&lt;6))),1,0)+IF(AND(CE46&gt;0,OR(CE46&lt;BG46,AND(CE46=BG46,9&lt;6))),1,0)))</f>
        <v>99</v>
      </c>
      <c r="BL46" s="3">
        <f>IF(Inputs!$B$27&lt;&gt;"Ready","PENDING INPUTS",IF(A46&gt;Inputs!$B$6,0,MIN(MAX(0,(BG46+BH46+BI46)-BJ46),MAX(0,C46-D46-(IF(O46&lt;BK46,K46+L46+M46-N46,0)+IF(W46&lt;BK46,S46+T46+U46-V46,0)+IF(AE46&lt;BK46,AA46+AB46+AC46-AD46,0)+IF(AM46&lt;BK46,AI46+AJ46+AK46-AL46,0)+IF(AU46&lt;BK46,AQ46+AR46+AS46-AT46,0)+IF(BC46&lt;BK46,AY46+AZ46+BA46-BB46,0)+IF(BK46&lt;BK46,BG46+BH46+BI46-BJ46,0)+IF(BS46&lt;BK46,BO46+BP46+BQ46-BR46,0)+IF(CA46&lt;BK46,BW46+BX46+BY46-BZ46,0)+IF(CI46&lt;BK46,CE46+CF46+CG46-CH46,0))))))</f>
        <v>0</v>
      </c>
      <c r="BM46" s="3">
        <f>IF(Inputs!$B$27&lt;&gt;"Ready","PENDING INPUTS",MIN((BG46+BH46+BI46),IF(D46&gt;C46,IF(D46=0,0,BJ46*C46/D46),BJ46+BL46)))</f>
        <v>0</v>
      </c>
      <c r="BN46" s="3">
        <f>IF(Inputs!$B$27&lt;&gt;"Ready","PENDING INPUTS",MAX(0,(BG46+BH46+BI46)-BM46))</f>
        <v>0</v>
      </c>
      <c r="BO46" s="3">
        <f>IF(Inputs!$B$27&lt;&gt;"Ready","PENDING INPUTS",BV45)</f>
        <v>0</v>
      </c>
      <c r="BP46" s="3">
        <f>IF(Inputs!$B$27&lt;&gt;"Ready","PENDING INPUTS",IF(A46&lt;=Inputs!$B$6,ROUND(BO46*Inputs!C21/12,2),0))</f>
        <v>0</v>
      </c>
      <c r="BQ46" s="3">
        <f>IF(Inputs!$B$27&lt;&gt;"Ready","PENDING INPUTS",IF(AND(A46&lt;=Inputs!$B$6,BO46&gt;0),Inputs!G21,0))</f>
        <v>0</v>
      </c>
      <c r="BR46" s="3">
        <f>IF(Inputs!$B$27&lt;&gt;"Ready","PENDING INPUTS",IF(A46&gt;Inputs!$B$6,0,MIN((BO46+BP46+BQ46),IF(Inputs!H21=1,Inputs!D21,MAX(Inputs!F21,ROUND(BO46*Inputs!E21+BP46+BQ46,2))))))</f>
        <v>0</v>
      </c>
      <c r="BS46">
        <f>IF(Inputs!$B$27&lt;&gt;"Ready","PENDING INPUTS",IF(BO46&lt;=0,99,1+IF(AND(K46&gt;0,OR(K46&lt;BO46,AND(K46=BO46,0&lt;7))),1,0)+IF(AND(S46&gt;0,OR(S46&lt;BO46,AND(S46=BO46,1&lt;7))),1,0)+IF(AND(AA46&gt;0,OR(AA46&lt;BO46,AND(AA46=BO46,2&lt;7))),1,0)+IF(AND(AI46&gt;0,OR(AI46&lt;BO46,AND(AI46=BO46,3&lt;7))),1,0)+IF(AND(AQ46&gt;0,OR(AQ46&lt;BO46,AND(AQ46=BO46,4&lt;7))),1,0)+IF(AND(AY46&gt;0,OR(AY46&lt;BO46,AND(AY46=BO46,5&lt;7))),1,0)+IF(AND(BG46&gt;0,OR(BG46&lt;BO46,AND(BG46=BO46,6&lt;7))),1,0)+IF(AND(BW46&gt;0,OR(BW46&lt;BO46,AND(BW46=BO46,8&lt;7))),1,0)+IF(AND(CE46&gt;0,OR(CE46&lt;BO46,AND(CE46=BO46,9&lt;7))),1,0)))</f>
        <v>99</v>
      </c>
      <c r="BT46" s="3">
        <f>IF(Inputs!$B$27&lt;&gt;"Ready","PENDING INPUTS",IF(A46&gt;Inputs!$B$6,0,MIN(MAX(0,(BO46+BP46+BQ46)-BR46),MAX(0,C46-D46-(IF(O46&lt;BS46,K46+L46+M46-N46,0)+IF(W46&lt;BS46,S46+T46+U46-V46,0)+IF(AE46&lt;BS46,AA46+AB46+AC46-AD46,0)+IF(AM46&lt;BS46,AI46+AJ46+AK46-AL46,0)+IF(AU46&lt;BS46,AQ46+AR46+AS46-AT46,0)+IF(BC46&lt;BS46,AY46+AZ46+BA46-BB46,0)+IF(BK46&lt;BS46,BG46+BH46+BI46-BJ46,0)+IF(BS46&lt;BS46,BO46+BP46+BQ46-BR46,0)+IF(CA46&lt;BS46,BW46+BX46+BY46-BZ46,0)+IF(CI46&lt;BS46,CE46+CF46+CG46-CH46,0))))))</f>
        <v>0</v>
      </c>
      <c r="BU46" s="3">
        <f>IF(Inputs!$B$27&lt;&gt;"Ready","PENDING INPUTS",MIN((BO46+BP46+BQ46),IF(D46&gt;C46,IF(D46=0,0,BR46*C46/D46),BR46+BT46)))</f>
        <v>0</v>
      </c>
      <c r="BV46" s="3">
        <f>IF(Inputs!$B$27&lt;&gt;"Ready","PENDING INPUTS",MAX(0,(BO46+BP46+BQ46)-BU46))</f>
        <v>0</v>
      </c>
      <c r="BW46" s="3">
        <f>IF(Inputs!$B$27&lt;&gt;"Ready","PENDING INPUTS",CD45)</f>
        <v>0</v>
      </c>
      <c r="BX46" s="3">
        <f>IF(Inputs!$B$27&lt;&gt;"Ready","PENDING INPUTS",IF(A46&lt;=Inputs!$B$6,ROUND(BW46*Inputs!C22/12,2),0))</f>
        <v>0</v>
      </c>
      <c r="BY46" s="3">
        <f>IF(Inputs!$B$27&lt;&gt;"Ready","PENDING INPUTS",IF(AND(A46&lt;=Inputs!$B$6,BW46&gt;0),Inputs!G22,0))</f>
        <v>0</v>
      </c>
      <c r="BZ46" s="3">
        <f>IF(Inputs!$B$27&lt;&gt;"Ready","PENDING INPUTS",IF(A46&gt;Inputs!$B$6,0,MIN((BW46+BX46+BY46),IF(Inputs!H22=1,Inputs!D22,MAX(Inputs!F22,ROUND(BW46*Inputs!E22+BX46+BY46,2))))))</f>
        <v>0</v>
      </c>
      <c r="CA46">
        <f>IF(Inputs!$B$27&lt;&gt;"Ready","PENDING INPUTS",IF(BW46&lt;=0,99,1+IF(AND(K46&gt;0,OR(K46&lt;BW46,AND(K46=BW46,0&lt;8))),1,0)+IF(AND(S46&gt;0,OR(S46&lt;BW46,AND(S46=BW46,1&lt;8))),1,0)+IF(AND(AA46&gt;0,OR(AA46&lt;BW46,AND(AA46=BW46,2&lt;8))),1,0)+IF(AND(AI46&gt;0,OR(AI46&lt;BW46,AND(AI46=BW46,3&lt;8))),1,0)+IF(AND(AQ46&gt;0,OR(AQ46&lt;BW46,AND(AQ46=BW46,4&lt;8))),1,0)+IF(AND(AY46&gt;0,OR(AY46&lt;BW46,AND(AY46=BW46,5&lt;8))),1,0)+IF(AND(BG46&gt;0,OR(BG46&lt;BW46,AND(BG46=BW46,6&lt;8))),1,0)+IF(AND(BO46&gt;0,OR(BO46&lt;BW46,AND(BO46=BW46,7&lt;8))),1,0)+IF(AND(CE46&gt;0,OR(CE46&lt;BW46,AND(CE46=BW46,9&lt;8))),1,0)))</f>
        <v>99</v>
      </c>
      <c r="CB46" s="3">
        <f>IF(Inputs!$B$27&lt;&gt;"Ready","PENDING INPUTS",IF(A46&gt;Inputs!$B$6,0,MIN(MAX(0,(BW46+BX46+BY46)-BZ46),MAX(0,C46-D46-(IF(O46&lt;CA46,K46+L46+M46-N46,0)+IF(W46&lt;CA46,S46+T46+U46-V46,0)+IF(AE46&lt;CA46,AA46+AB46+AC46-AD46,0)+IF(AM46&lt;CA46,AI46+AJ46+AK46-AL46,0)+IF(AU46&lt;CA46,AQ46+AR46+AS46-AT46,0)+IF(BC46&lt;CA46,AY46+AZ46+BA46-BB46,0)+IF(BK46&lt;CA46,BG46+BH46+BI46-BJ46,0)+IF(BS46&lt;CA46,BO46+BP46+BQ46-BR46,0)+IF(CA46&lt;CA46,BW46+BX46+BY46-BZ46,0)+IF(CI46&lt;CA46,CE46+CF46+CG46-CH46,0))))))</f>
        <v>0</v>
      </c>
      <c r="CC46" s="3">
        <f>IF(Inputs!$B$27&lt;&gt;"Ready","PENDING INPUTS",MIN((BW46+BX46+BY46),IF(D46&gt;C46,IF(D46=0,0,BZ46*C46/D46),BZ46+CB46)))</f>
        <v>0</v>
      </c>
      <c r="CD46" s="3">
        <f>IF(Inputs!$B$27&lt;&gt;"Ready","PENDING INPUTS",MAX(0,(BW46+BX46+BY46)-CC46))</f>
        <v>0</v>
      </c>
      <c r="CE46" s="3">
        <f>IF(Inputs!$B$27&lt;&gt;"Ready","PENDING INPUTS",CL45)</f>
        <v>0</v>
      </c>
      <c r="CF46" s="3">
        <f>IF(Inputs!$B$27&lt;&gt;"Ready","PENDING INPUTS",IF(A46&lt;=Inputs!$B$6,ROUND(CE46*Inputs!C23/12,2),0))</f>
        <v>0</v>
      </c>
      <c r="CG46" s="3">
        <f>IF(Inputs!$B$27&lt;&gt;"Ready","PENDING INPUTS",IF(AND(A46&lt;=Inputs!$B$6,CE46&gt;0),Inputs!G23,0))</f>
        <v>0</v>
      </c>
      <c r="CH46" s="3">
        <f>IF(Inputs!$B$27&lt;&gt;"Ready","PENDING INPUTS",IF(A46&gt;Inputs!$B$6,0,MIN((CE46+CF46+CG46),IF(Inputs!H23=1,Inputs!D23,MAX(Inputs!F23,ROUND(CE46*Inputs!E23+CF46+CG46,2))))))</f>
        <v>0</v>
      </c>
      <c r="CI46">
        <f>IF(Inputs!$B$27&lt;&gt;"Ready","PENDING INPUTS",IF(CE46&lt;=0,99,1+IF(AND(K46&gt;0,OR(K46&lt;CE46,AND(K46=CE46,0&lt;9))),1,0)+IF(AND(S46&gt;0,OR(S46&lt;CE46,AND(S46=CE46,1&lt;9))),1,0)+IF(AND(AA46&gt;0,OR(AA46&lt;CE46,AND(AA46=CE46,2&lt;9))),1,0)+IF(AND(AI46&gt;0,OR(AI46&lt;CE46,AND(AI46=CE46,3&lt;9))),1,0)+IF(AND(AQ46&gt;0,OR(AQ46&lt;CE46,AND(AQ46=CE46,4&lt;9))),1,0)+IF(AND(AY46&gt;0,OR(AY46&lt;CE46,AND(AY46=CE46,5&lt;9))),1,0)+IF(AND(BG46&gt;0,OR(BG46&lt;CE46,AND(BG46=CE46,6&lt;9))),1,0)+IF(AND(BO46&gt;0,OR(BO46&lt;CE46,AND(BO46=CE46,7&lt;9))),1,0)+IF(AND(BW46&gt;0,OR(BW46&lt;CE46,AND(BW46=CE46,8&lt;9))),1,0)))</f>
        <v>99</v>
      </c>
      <c r="CJ46" s="3">
        <f>IF(Inputs!$B$27&lt;&gt;"Ready","PENDING INPUTS",IF(A46&gt;Inputs!$B$6,0,MIN(MAX(0,(CE46+CF46+CG46)-CH46),MAX(0,C46-D46-(IF(O46&lt;CI46,K46+L46+M46-N46,0)+IF(W46&lt;CI46,S46+T46+U46-V46,0)+IF(AE46&lt;CI46,AA46+AB46+AC46-AD46,0)+IF(AM46&lt;CI46,AI46+AJ46+AK46-AL46,0)+IF(AU46&lt;CI46,AQ46+AR46+AS46-AT46,0)+IF(BC46&lt;CI46,AY46+AZ46+BA46-BB46,0)+IF(BK46&lt;CI46,BG46+BH46+BI46-BJ46,0)+IF(BS46&lt;CI46,BO46+BP46+BQ46-BR46,0)+IF(CA46&lt;CI46,BW46+BX46+BY46-BZ46,0)+IF(CI46&lt;CI46,CE46+CF46+CG46-CH46,0))))))</f>
        <v>0</v>
      </c>
      <c r="CK46" s="3">
        <f>IF(Inputs!$B$27&lt;&gt;"Ready","PENDING INPUTS",MIN((CE46+CF46+CG46),IF(D46&gt;C46,IF(D46=0,0,CH46*C46/D46),CH46+CJ46)))</f>
        <v>0</v>
      </c>
      <c r="CL46" s="3">
        <f>IF(Inputs!$B$27&lt;&gt;"Ready","PENDING INPUTS",MAX(0,(CE46+CF46+CG46)-CK46))</f>
        <v>0</v>
      </c>
    </row>
    <row r="47" spans="1:90" ht="27.95" customHeight="1" x14ac:dyDescent="0.25">
      <c r="A47">
        <v>43</v>
      </c>
      <c r="B47" s="13">
        <f>IF(Inputs!$B$27&lt;&gt;"Ready","PENDING INPUTS",EDATE(Inputs!$B$5,A47-1))</f>
        <v>47574</v>
      </c>
      <c r="C47" s="3">
        <f>IF(Inputs!$B$27&lt;&gt;"Ready","PENDING INPUTS",IF(A47&lt;=Inputs!$B$6,MAX(0,Inputs!$B$4+IF(A47=Inputs!$B$7,Inputs!$B$8,0)+IF(A47=Inputs!$B$9,Inputs!$B$10,0)),0))</f>
        <v>0</v>
      </c>
      <c r="D47" s="3">
        <f>IF(Inputs!$B$27&lt;&gt;"Ready","PENDING INPUTS",SUM(N47,V47,AD47,AL47,AT47,BB47,BJ47,BR47,BZ47,CH47))</f>
        <v>0</v>
      </c>
      <c r="E47" s="3">
        <f>IF(Inputs!$B$27&lt;&gt;"Ready","PENDING INPUTS",MAX(0,D47-C47))</f>
        <v>0</v>
      </c>
      <c r="F47" s="3">
        <f>IF(Inputs!$B$27&lt;&gt;"Ready","PENDING INPUTS",SUM(Q47,Y47,AG47,AO47,AW47,BE47,BM47,BU47,CC47,CK47))</f>
        <v>0</v>
      </c>
      <c r="G47" s="3">
        <f>IF(Inputs!$B$27&lt;&gt;"Ready","PENDING INPUTS",SUM(L47,T47,AB47,AJ47,AR47,AZ47,BH47,BP47,BX47,CF47))</f>
        <v>0</v>
      </c>
      <c r="H47" s="3">
        <f>IF(Inputs!$B$27&lt;&gt;"Ready","PENDING INPUTS",SUM(M47,U47,AC47,AK47,AS47,BA47,BI47,BQ47,BY47,CG47))</f>
        <v>0</v>
      </c>
      <c r="I47" s="3">
        <f>IF(Inputs!$B$27&lt;&gt;"Ready","PENDING INPUTS",SUM(R47,Z47,AH47,AP47,AX47,BF47,BN47,BV47,CD47,CL47))</f>
        <v>0</v>
      </c>
      <c r="J47" t="str">
        <f>IF(Inputs!$B$27&lt;&gt;"Ready","PENDING INPUTS",IF(A47&gt;Inputs!$B$6,"Beyond horizon",IF(E47&gt;0.005,"MINIMUM SHORTFALL",IF(I47&lt;0.005,"Paid off","In progress"))))</f>
        <v>Paid off</v>
      </c>
      <c r="K47" s="3">
        <f>IF(Inputs!$B$27&lt;&gt;"Ready","PENDING INPUTS",R46)</f>
        <v>0</v>
      </c>
      <c r="L47" s="3">
        <f>IF(Inputs!$B$27&lt;&gt;"Ready","PENDING INPUTS",IF(A47&lt;=Inputs!$B$6,ROUND(K47*Inputs!C14/12,2),0))</f>
        <v>0</v>
      </c>
      <c r="M47" s="3">
        <f>IF(Inputs!$B$27&lt;&gt;"Ready","PENDING INPUTS",IF(AND(A47&lt;=Inputs!$B$6,K47&gt;0),Inputs!G14,0))</f>
        <v>0</v>
      </c>
      <c r="N47" s="3">
        <f>IF(Inputs!$B$27&lt;&gt;"Ready","PENDING INPUTS",IF(A47&gt;Inputs!$B$6,0,MIN((K47+L47+M47),IF(Inputs!H14=1,Inputs!D14,MAX(Inputs!F14,ROUND(K47*Inputs!E14+L47+M47,2))))))</f>
        <v>0</v>
      </c>
      <c r="O47">
        <f>IF(Inputs!$B$27&lt;&gt;"Ready","PENDING INPUTS",IF(K47&lt;=0,99,1+IF(AND(S47&gt;0,OR(S47&lt;K47,AND(S47=K47,1&lt;0))),1,0)+IF(AND(AA47&gt;0,OR(AA47&lt;K47,AND(AA47=K47,2&lt;0))),1,0)+IF(AND(AI47&gt;0,OR(AI47&lt;K47,AND(AI47=K47,3&lt;0))),1,0)+IF(AND(AQ47&gt;0,OR(AQ47&lt;K47,AND(AQ47=K47,4&lt;0))),1,0)+IF(AND(AY47&gt;0,OR(AY47&lt;K47,AND(AY47=K47,5&lt;0))),1,0)+IF(AND(BG47&gt;0,OR(BG47&lt;K47,AND(BG47=K47,6&lt;0))),1,0)+IF(AND(BO47&gt;0,OR(BO47&lt;K47,AND(BO47=K47,7&lt;0))),1,0)+IF(AND(BW47&gt;0,OR(BW47&lt;K47,AND(BW47=K47,8&lt;0))),1,0)+IF(AND(CE47&gt;0,OR(CE47&lt;K47,AND(CE47=K47,9&lt;0))),1,0)))</f>
        <v>99</v>
      </c>
      <c r="P47" s="3">
        <f>IF(Inputs!$B$27&lt;&gt;"Ready","PENDING INPUTS",IF(A47&gt;Inputs!$B$6,0,MIN(MAX(0,(K47+L47+M47)-N47),MAX(0,C47-D47-(IF(O47&lt;O47,K47+L47+M47-N47,0)+IF(W47&lt;O47,S47+T47+U47-V47,0)+IF(AE47&lt;O47,AA47+AB47+AC47-AD47,0)+IF(AM47&lt;O47,AI47+AJ47+AK47-AL47,0)+IF(AU47&lt;O47,AQ47+AR47+AS47-AT47,0)+IF(BC47&lt;O47,AY47+AZ47+BA47-BB47,0)+IF(BK47&lt;O47,BG47+BH47+BI47-BJ47,0)+IF(BS47&lt;O47,BO47+BP47+BQ47-BR47,0)+IF(CA47&lt;O47,BW47+BX47+BY47-BZ47,0)+IF(CI47&lt;O47,CE47+CF47+CG47-CH47,0))))))</f>
        <v>0</v>
      </c>
      <c r="Q47" s="3">
        <f>IF(Inputs!$B$27&lt;&gt;"Ready","PENDING INPUTS",MIN((K47+L47+M47),IF(D47&gt;C47,IF(D47=0,0,N47*C47/D47),N47+P47)))</f>
        <v>0</v>
      </c>
      <c r="R47" s="3">
        <f>IF(Inputs!$B$27&lt;&gt;"Ready","PENDING INPUTS",MAX(0,(K47+L47+M47)-Q47))</f>
        <v>0</v>
      </c>
      <c r="S47" s="3">
        <f>IF(Inputs!$B$27&lt;&gt;"Ready","PENDING INPUTS",Z46)</f>
        <v>0</v>
      </c>
      <c r="T47" s="3">
        <f>IF(Inputs!$B$27&lt;&gt;"Ready","PENDING INPUTS",IF(A47&lt;=Inputs!$B$6,ROUND(S47*Inputs!C15/12,2),0))</f>
        <v>0</v>
      </c>
      <c r="U47" s="3">
        <f>IF(Inputs!$B$27&lt;&gt;"Ready","PENDING INPUTS",IF(AND(A47&lt;=Inputs!$B$6,S47&gt;0),Inputs!G15,0))</f>
        <v>0</v>
      </c>
      <c r="V47" s="3">
        <f>IF(Inputs!$B$27&lt;&gt;"Ready","PENDING INPUTS",IF(A47&gt;Inputs!$B$6,0,MIN((S47+T47+U47),IF(Inputs!H15=1,Inputs!D15,MAX(Inputs!F15,ROUND(S47*Inputs!E15+T47+U47,2))))))</f>
        <v>0</v>
      </c>
      <c r="W47">
        <f>IF(Inputs!$B$27&lt;&gt;"Ready","PENDING INPUTS",IF(S47&lt;=0,99,1+IF(AND(K47&gt;0,OR(K47&lt;S47,AND(K47=S47,0&lt;1))),1,0)+IF(AND(AA47&gt;0,OR(AA47&lt;S47,AND(AA47=S47,2&lt;1))),1,0)+IF(AND(AI47&gt;0,OR(AI47&lt;S47,AND(AI47=S47,3&lt;1))),1,0)+IF(AND(AQ47&gt;0,OR(AQ47&lt;S47,AND(AQ47=S47,4&lt;1))),1,0)+IF(AND(AY47&gt;0,OR(AY47&lt;S47,AND(AY47=S47,5&lt;1))),1,0)+IF(AND(BG47&gt;0,OR(BG47&lt;S47,AND(BG47=S47,6&lt;1))),1,0)+IF(AND(BO47&gt;0,OR(BO47&lt;S47,AND(BO47=S47,7&lt;1))),1,0)+IF(AND(BW47&gt;0,OR(BW47&lt;S47,AND(BW47=S47,8&lt;1))),1,0)+IF(AND(CE47&gt;0,OR(CE47&lt;S47,AND(CE47=S47,9&lt;1))),1,0)))</f>
        <v>99</v>
      </c>
      <c r="X47" s="3">
        <f>IF(Inputs!$B$27&lt;&gt;"Ready","PENDING INPUTS",IF(A47&gt;Inputs!$B$6,0,MIN(MAX(0,(S47+T47+U47)-V47),MAX(0,C47-D47-(IF(O47&lt;W47,K47+L47+M47-N47,0)+IF(W47&lt;W47,S47+T47+U47-V47,0)+IF(AE47&lt;W47,AA47+AB47+AC47-AD47,0)+IF(AM47&lt;W47,AI47+AJ47+AK47-AL47,0)+IF(AU47&lt;W47,AQ47+AR47+AS47-AT47,0)+IF(BC47&lt;W47,AY47+AZ47+BA47-BB47,0)+IF(BK47&lt;W47,BG47+BH47+BI47-BJ47,0)+IF(BS47&lt;W47,BO47+BP47+BQ47-BR47,0)+IF(CA47&lt;W47,BW47+BX47+BY47-BZ47,0)+IF(CI47&lt;W47,CE47+CF47+CG47-CH47,0))))))</f>
        <v>0</v>
      </c>
      <c r="Y47" s="3">
        <f>IF(Inputs!$B$27&lt;&gt;"Ready","PENDING INPUTS",MIN((S47+T47+U47),IF(D47&gt;C47,IF(D47=0,0,V47*C47/D47),V47+X47)))</f>
        <v>0</v>
      </c>
      <c r="Z47" s="3">
        <f>IF(Inputs!$B$27&lt;&gt;"Ready","PENDING INPUTS",MAX(0,(S47+T47+U47)-Y47))</f>
        <v>0</v>
      </c>
      <c r="AA47" s="3">
        <f>IF(Inputs!$B$27&lt;&gt;"Ready","PENDING INPUTS",AH46)</f>
        <v>0</v>
      </c>
      <c r="AB47" s="3">
        <f>IF(Inputs!$B$27&lt;&gt;"Ready","PENDING INPUTS",IF(A47&lt;=Inputs!$B$6,ROUND(AA47*Inputs!C16/12,2),0))</f>
        <v>0</v>
      </c>
      <c r="AC47" s="3">
        <f>IF(Inputs!$B$27&lt;&gt;"Ready","PENDING INPUTS",IF(AND(A47&lt;=Inputs!$B$6,AA47&gt;0),Inputs!G16,0))</f>
        <v>0</v>
      </c>
      <c r="AD47" s="3">
        <f>IF(Inputs!$B$27&lt;&gt;"Ready","PENDING INPUTS",IF(A47&gt;Inputs!$B$6,0,MIN((AA47+AB47+AC47),IF(Inputs!H16=1,Inputs!D16,MAX(Inputs!F16,ROUND(AA47*Inputs!E16+AB47+AC47,2))))))</f>
        <v>0</v>
      </c>
      <c r="AE47">
        <f>IF(Inputs!$B$27&lt;&gt;"Ready","PENDING INPUTS",IF(AA47&lt;=0,99,1+IF(AND(K47&gt;0,OR(K47&lt;AA47,AND(K47=AA47,0&lt;2))),1,0)+IF(AND(S47&gt;0,OR(S47&lt;AA47,AND(S47=AA47,1&lt;2))),1,0)+IF(AND(AI47&gt;0,OR(AI47&lt;AA47,AND(AI47=AA47,3&lt;2))),1,0)+IF(AND(AQ47&gt;0,OR(AQ47&lt;AA47,AND(AQ47=AA47,4&lt;2))),1,0)+IF(AND(AY47&gt;0,OR(AY47&lt;AA47,AND(AY47=AA47,5&lt;2))),1,0)+IF(AND(BG47&gt;0,OR(BG47&lt;AA47,AND(BG47=AA47,6&lt;2))),1,0)+IF(AND(BO47&gt;0,OR(BO47&lt;AA47,AND(BO47=AA47,7&lt;2))),1,0)+IF(AND(BW47&gt;0,OR(BW47&lt;AA47,AND(BW47=AA47,8&lt;2))),1,0)+IF(AND(CE47&gt;0,OR(CE47&lt;AA47,AND(CE47=AA47,9&lt;2))),1,0)))</f>
        <v>99</v>
      </c>
      <c r="AF47" s="3">
        <f>IF(Inputs!$B$27&lt;&gt;"Ready","PENDING INPUTS",IF(A47&gt;Inputs!$B$6,0,MIN(MAX(0,(AA47+AB47+AC47)-AD47),MAX(0,C47-D47-(IF(O47&lt;AE47,K47+L47+M47-N47,0)+IF(W47&lt;AE47,S47+T47+U47-V47,0)+IF(AE47&lt;AE47,AA47+AB47+AC47-AD47,0)+IF(AM47&lt;AE47,AI47+AJ47+AK47-AL47,0)+IF(AU47&lt;AE47,AQ47+AR47+AS47-AT47,0)+IF(BC47&lt;AE47,AY47+AZ47+BA47-BB47,0)+IF(BK47&lt;AE47,BG47+BH47+BI47-BJ47,0)+IF(BS47&lt;AE47,BO47+BP47+BQ47-BR47,0)+IF(CA47&lt;AE47,BW47+BX47+BY47-BZ47,0)+IF(CI47&lt;AE47,CE47+CF47+CG47-CH47,0))))))</f>
        <v>0</v>
      </c>
      <c r="AG47" s="3">
        <f>IF(Inputs!$B$27&lt;&gt;"Ready","PENDING INPUTS",MIN((AA47+AB47+AC47),IF(D47&gt;C47,IF(D47=0,0,AD47*C47/D47),AD47+AF47)))</f>
        <v>0</v>
      </c>
      <c r="AH47" s="3">
        <f>IF(Inputs!$B$27&lt;&gt;"Ready","PENDING INPUTS",MAX(0,(AA47+AB47+AC47)-AG47))</f>
        <v>0</v>
      </c>
      <c r="AI47" s="3">
        <f>IF(Inputs!$B$27&lt;&gt;"Ready","PENDING INPUTS",AP46)</f>
        <v>0</v>
      </c>
      <c r="AJ47" s="3">
        <f>IF(Inputs!$B$27&lt;&gt;"Ready","PENDING INPUTS",IF(A47&lt;=Inputs!$B$6,ROUND(AI47*Inputs!C17/12,2),0))</f>
        <v>0</v>
      </c>
      <c r="AK47" s="3">
        <f>IF(Inputs!$B$27&lt;&gt;"Ready","PENDING INPUTS",IF(AND(A47&lt;=Inputs!$B$6,AI47&gt;0),Inputs!G17,0))</f>
        <v>0</v>
      </c>
      <c r="AL47" s="3">
        <f>IF(Inputs!$B$27&lt;&gt;"Ready","PENDING INPUTS",IF(A47&gt;Inputs!$B$6,0,MIN((AI47+AJ47+AK47),IF(Inputs!H17=1,Inputs!D17,MAX(Inputs!F17,ROUND(AI47*Inputs!E17+AJ47+AK47,2))))))</f>
        <v>0</v>
      </c>
      <c r="AM47">
        <f>IF(Inputs!$B$27&lt;&gt;"Ready","PENDING INPUTS",IF(AI47&lt;=0,99,1+IF(AND(K47&gt;0,OR(K47&lt;AI47,AND(K47=AI47,0&lt;3))),1,0)+IF(AND(S47&gt;0,OR(S47&lt;AI47,AND(S47=AI47,1&lt;3))),1,0)+IF(AND(AA47&gt;0,OR(AA47&lt;AI47,AND(AA47=AI47,2&lt;3))),1,0)+IF(AND(AQ47&gt;0,OR(AQ47&lt;AI47,AND(AQ47=AI47,4&lt;3))),1,0)+IF(AND(AY47&gt;0,OR(AY47&lt;AI47,AND(AY47=AI47,5&lt;3))),1,0)+IF(AND(BG47&gt;0,OR(BG47&lt;AI47,AND(BG47=AI47,6&lt;3))),1,0)+IF(AND(BO47&gt;0,OR(BO47&lt;AI47,AND(BO47=AI47,7&lt;3))),1,0)+IF(AND(BW47&gt;0,OR(BW47&lt;AI47,AND(BW47=AI47,8&lt;3))),1,0)+IF(AND(CE47&gt;0,OR(CE47&lt;AI47,AND(CE47=AI47,9&lt;3))),1,0)))</f>
        <v>99</v>
      </c>
      <c r="AN47" s="3">
        <f>IF(Inputs!$B$27&lt;&gt;"Ready","PENDING INPUTS",IF(A47&gt;Inputs!$B$6,0,MIN(MAX(0,(AI47+AJ47+AK47)-AL47),MAX(0,C47-D47-(IF(O47&lt;AM47,K47+L47+M47-N47,0)+IF(W47&lt;AM47,S47+T47+U47-V47,0)+IF(AE47&lt;AM47,AA47+AB47+AC47-AD47,0)+IF(AM47&lt;AM47,AI47+AJ47+AK47-AL47,0)+IF(AU47&lt;AM47,AQ47+AR47+AS47-AT47,0)+IF(BC47&lt;AM47,AY47+AZ47+BA47-BB47,0)+IF(BK47&lt;AM47,BG47+BH47+BI47-BJ47,0)+IF(BS47&lt;AM47,BO47+BP47+BQ47-BR47,0)+IF(CA47&lt;AM47,BW47+BX47+BY47-BZ47,0)+IF(CI47&lt;AM47,CE47+CF47+CG47-CH47,0))))))</f>
        <v>0</v>
      </c>
      <c r="AO47" s="3">
        <f>IF(Inputs!$B$27&lt;&gt;"Ready","PENDING INPUTS",MIN((AI47+AJ47+AK47),IF(D47&gt;C47,IF(D47=0,0,AL47*C47/D47),AL47+AN47)))</f>
        <v>0</v>
      </c>
      <c r="AP47" s="3">
        <f>IF(Inputs!$B$27&lt;&gt;"Ready","PENDING INPUTS",MAX(0,(AI47+AJ47+AK47)-AO47))</f>
        <v>0</v>
      </c>
      <c r="AQ47" s="3">
        <f>IF(Inputs!$B$27&lt;&gt;"Ready","PENDING INPUTS",AX46)</f>
        <v>0</v>
      </c>
      <c r="AR47" s="3">
        <f>IF(Inputs!$B$27&lt;&gt;"Ready","PENDING INPUTS",IF(A47&lt;=Inputs!$B$6,ROUND(AQ47*Inputs!C18/12,2),0))</f>
        <v>0</v>
      </c>
      <c r="AS47" s="3">
        <f>IF(Inputs!$B$27&lt;&gt;"Ready","PENDING INPUTS",IF(AND(A47&lt;=Inputs!$B$6,AQ47&gt;0),Inputs!G18,0))</f>
        <v>0</v>
      </c>
      <c r="AT47" s="3">
        <f>IF(Inputs!$B$27&lt;&gt;"Ready","PENDING INPUTS",IF(A47&gt;Inputs!$B$6,0,MIN((AQ47+AR47+AS47),IF(Inputs!H18=1,Inputs!D18,MAX(Inputs!F18,ROUND(AQ47*Inputs!E18+AR47+AS47,2))))))</f>
        <v>0</v>
      </c>
      <c r="AU47">
        <f>IF(Inputs!$B$27&lt;&gt;"Ready","PENDING INPUTS",IF(AQ47&lt;=0,99,1+IF(AND(K47&gt;0,OR(K47&lt;AQ47,AND(K47=AQ47,0&lt;4))),1,0)+IF(AND(S47&gt;0,OR(S47&lt;AQ47,AND(S47=AQ47,1&lt;4))),1,0)+IF(AND(AA47&gt;0,OR(AA47&lt;AQ47,AND(AA47=AQ47,2&lt;4))),1,0)+IF(AND(AI47&gt;0,OR(AI47&lt;AQ47,AND(AI47=AQ47,3&lt;4))),1,0)+IF(AND(AY47&gt;0,OR(AY47&lt;AQ47,AND(AY47=AQ47,5&lt;4))),1,0)+IF(AND(BG47&gt;0,OR(BG47&lt;AQ47,AND(BG47=AQ47,6&lt;4))),1,0)+IF(AND(BO47&gt;0,OR(BO47&lt;AQ47,AND(BO47=AQ47,7&lt;4))),1,0)+IF(AND(BW47&gt;0,OR(BW47&lt;AQ47,AND(BW47=AQ47,8&lt;4))),1,0)+IF(AND(CE47&gt;0,OR(CE47&lt;AQ47,AND(CE47=AQ47,9&lt;4))),1,0)))</f>
        <v>99</v>
      </c>
      <c r="AV47" s="3">
        <f>IF(Inputs!$B$27&lt;&gt;"Ready","PENDING INPUTS",IF(A47&gt;Inputs!$B$6,0,MIN(MAX(0,(AQ47+AR47+AS47)-AT47),MAX(0,C47-D47-(IF(O47&lt;AU47,K47+L47+M47-N47,0)+IF(W47&lt;AU47,S47+T47+U47-V47,0)+IF(AE47&lt;AU47,AA47+AB47+AC47-AD47,0)+IF(AM47&lt;AU47,AI47+AJ47+AK47-AL47,0)+IF(AU47&lt;AU47,AQ47+AR47+AS47-AT47,0)+IF(BC47&lt;AU47,AY47+AZ47+BA47-BB47,0)+IF(BK47&lt;AU47,BG47+BH47+BI47-BJ47,0)+IF(BS47&lt;AU47,BO47+BP47+BQ47-BR47,0)+IF(CA47&lt;AU47,BW47+BX47+BY47-BZ47,0)+IF(CI47&lt;AU47,CE47+CF47+CG47-CH47,0))))))</f>
        <v>0</v>
      </c>
      <c r="AW47" s="3">
        <f>IF(Inputs!$B$27&lt;&gt;"Ready","PENDING INPUTS",MIN((AQ47+AR47+AS47),IF(D47&gt;C47,IF(D47=0,0,AT47*C47/D47),AT47+AV47)))</f>
        <v>0</v>
      </c>
      <c r="AX47" s="3">
        <f>IF(Inputs!$B$27&lt;&gt;"Ready","PENDING INPUTS",MAX(0,(AQ47+AR47+AS47)-AW47))</f>
        <v>0</v>
      </c>
      <c r="AY47" s="3">
        <f>IF(Inputs!$B$27&lt;&gt;"Ready","PENDING INPUTS",BF46)</f>
        <v>0</v>
      </c>
      <c r="AZ47" s="3">
        <f>IF(Inputs!$B$27&lt;&gt;"Ready","PENDING INPUTS",IF(A47&lt;=Inputs!$B$6,ROUND(AY47*Inputs!C19/12,2),0))</f>
        <v>0</v>
      </c>
      <c r="BA47" s="3">
        <f>IF(Inputs!$B$27&lt;&gt;"Ready","PENDING INPUTS",IF(AND(A47&lt;=Inputs!$B$6,AY47&gt;0),Inputs!G19,0))</f>
        <v>0</v>
      </c>
      <c r="BB47" s="3">
        <f>IF(Inputs!$B$27&lt;&gt;"Ready","PENDING INPUTS",IF(A47&gt;Inputs!$B$6,0,MIN((AY47+AZ47+BA47),IF(Inputs!H19=1,Inputs!D19,MAX(Inputs!F19,ROUND(AY47*Inputs!E19+AZ47+BA47,2))))))</f>
        <v>0</v>
      </c>
      <c r="BC47">
        <f>IF(Inputs!$B$27&lt;&gt;"Ready","PENDING INPUTS",IF(AY47&lt;=0,99,1+IF(AND(K47&gt;0,OR(K47&lt;AY47,AND(K47=AY47,0&lt;5))),1,0)+IF(AND(S47&gt;0,OR(S47&lt;AY47,AND(S47=AY47,1&lt;5))),1,0)+IF(AND(AA47&gt;0,OR(AA47&lt;AY47,AND(AA47=AY47,2&lt;5))),1,0)+IF(AND(AI47&gt;0,OR(AI47&lt;AY47,AND(AI47=AY47,3&lt;5))),1,0)+IF(AND(AQ47&gt;0,OR(AQ47&lt;AY47,AND(AQ47=AY47,4&lt;5))),1,0)+IF(AND(BG47&gt;0,OR(BG47&lt;AY47,AND(BG47=AY47,6&lt;5))),1,0)+IF(AND(BO47&gt;0,OR(BO47&lt;AY47,AND(BO47=AY47,7&lt;5))),1,0)+IF(AND(BW47&gt;0,OR(BW47&lt;AY47,AND(BW47=AY47,8&lt;5))),1,0)+IF(AND(CE47&gt;0,OR(CE47&lt;AY47,AND(CE47=AY47,9&lt;5))),1,0)))</f>
        <v>99</v>
      </c>
      <c r="BD47" s="3">
        <f>IF(Inputs!$B$27&lt;&gt;"Ready","PENDING INPUTS",IF(A47&gt;Inputs!$B$6,0,MIN(MAX(0,(AY47+AZ47+BA47)-BB47),MAX(0,C47-D47-(IF(O47&lt;BC47,K47+L47+M47-N47,0)+IF(W47&lt;BC47,S47+T47+U47-V47,0)+IF(AE47&lt;BC47,AA47+AB47+AC47-AD47,0)+IF(AM47&lt;BC47,AI47+AJ47+AK47-AL47,0)+IF(AU47&lt;BC47,AQ47+AR47+AS47-AT47,0)+IF(BC47&lt;BC47,AY47+AZ47+BA47-BB47,0)+IF(BK47&lt;BC47,BG47+BH47+BI47-BJ47,0)+IF(BS47&lt;BC47,BO47+BP47+BQ47-BR47,0)+IF(CA47&lt;BC47,BW47+BX47+BY47-BZ47,0)+IF(CI47&lt;BC47,CE47+CF47+CG47-CH47,0))))))</f>
        <v>0</v>
      </c>
      <c r="BE47" s="3">
        <f>IF(Inputs!$B$27&lt;&gt;"Ready","PENDING INPUTS",MIN((AY47+AZ47+BA47),IF(D47&gt;C47,IF(D47=0,0,BB47*C47/D47),BB47+BD47)))</f>
        <v>0</v>
      </c>
      <c r="BF47" s="3">
        <f>IF(Inputs!$B$27&lt;&gt;"Ready","PENDING INPUTS",MAX(0,(AY47+AZ47+BA47)-BE47))</f>
        <v>0</v>
      </c>
      <c r="BG47" s="3">
        <f>IF(Inputs!$B$27&lt;&gt;"Ready","PENDING INPUTS",BN46)</f>
        <v>0</v>
      </c>
      <c r="BH47" s="3">
        <f>IF(Inputs!$B$27&lt;&gt;"Ready","PENDING INPUTS",IF(A47&lt;=Inputs!$B$6,ROUND(BG47*Inputs!C20/12,2),0))</f>
        <v>0</v>
      </c>
      <c r="BI47" s="3">
        <f>IF(Inputs!$B$27&lt;&gt;"Ready","PENDING INPUTS",IF(AND(A47&lt;=Inputs!$B$6,BG47&gt;0),Inputs!G20,0))</f>
        <v>0</v>
      </c>
      <c r="BJ47" s="3">
        <f>IF(Inputs!$B$27&lt;&gt;"Ready","PENDING INPUTS",IF(A47&gt;Inputs!$B$6,0,MIN((BG47+BH47+BI47),IF(Inputs!H20=1,Inputs!D20,MAX(Inputs!F20,ROUND(BG47*Inputs!E20+BH47+BI47,2))))))</f>
        <v>0</v>
      </c>
      <c r="BK47">
        <f>IF(Inputs!$B$27&lt;&gt;"Ready","PENDING INPUTS",IF(BG47&lt;=0,99,1+IF(AND(K47&gt;0,OR(K47&lt;BG47,AND(K47=BG47,0&lt;6))),1,0)+IF(AND(S47&gt;0,OR(S47&lt;BG47,AND(S47=BG47,1&lt;6))),1,0)+IF(AND(AA47&gt;0,OR(AA47&lt;BG47,AND(AA47=BG47,2&lt;6))),1,0)+IF(AND(AI47&gt;0,OR(AI47&lt;BG47,AND(AI47=BG47,3&lt;6))),1,0)+IF(AND(AQ47&gt;0,OR(AQ47&lt;BG47,AND(AQ47=BG47,4&lt;6))),1,0)+IF(AND(AY47&gt;0,OR(AY47&lt;BG47,AND(AY47=BG47,5&lt;6))),1,0)+IF(AND(BO47&gt;0,OR(BO47&lt;BG47,AND(BO47=BG47,7&lt;6))),1,0)+IF(AND(BW47&gt;0,OR(BW47&lt;BG47,AND(BW47=BG47,8&lt;6))),1,0)+IF(AND(CE47&gt;0,OR(CE47&lt;BG47,AND(CE47=BG47,9&lt;6))),1,0)))</f>
        <v>99</v>
      </c>
      <c r="BL47" s="3">
        <f>IF(Inputs!$B$27&lt;&gt;"Ready","PENDING INPUTS",IF(A47&gt;Inputs!$B$6,0,MIN(MAX(0,(BG47+BH47+BI47)-BJ47),MAX(0,C47-D47-(IF(O47&lt;BK47,K47+L47+M47-N47,0)+IF(W47&lt;BK47,S47+T47+U47-V47,0)+IF(AE47&lt;BK47,AA47+AB47+AC47-AD47,0)+IF(AM47&lt;BK47,AI47+AJ47+AK47-AL47,0)+IF(AU47&lt;BK47,AQ47+AR47+AS47-AT47,0)+IF(BC47&lt;BK47,AY47+AZ47+BA47-BB47,0)+IF(BK47&lt;BK47,BG47+BH47+BI47-BJ47,0)+IF(BS47&lt;BK47,BO47+BP47+BQ47-BR47,0)+IF(CA47&lt;BK47,BW47+BX47+BY47-BZ47,0)+IF(CI47&lt;BK47,CE47+CF47+CG47-CH47,0))))))</f>
        <v>0</v>
      </c>
      <c r="BM47" s="3">
        <f>IF(Inputs!$B$27&lt;&gt;"Ready","PENDING INPUTS",MIN((BG47+BH47+BI47),IF(D47&gt;C47,IF(D47=0,0,BJ47*C47/D47),BJ47+BL47)))</f>
        <v>0</v>
      </c>
      <c r="BN47" s="3">
        <f>IF(Inputs!$B$27&lt;&gt;"Ready","PENDING INPUTS",MAX(0,(BG47+BH47+BI47)-BM47))</f>
        <v>0</v>
      </c>
      <c r="BO47" s="3">
        <f>IF(Inputs!$B$27&lt;&gt;"Ready","PENDING INPUTS",BV46)</f>
        <v>0</v>
      </c>
      <c r="BP47" s="3">
        <f>IF(Inputs!$B$27&lt;&gt;"Ready","PENDING INPUTS",IF(A47&lt;=Inputs!$B$6,ROUND(BO47*Inputs!C21/12,2),0))</f>
        <v>0</v>
      </c>
      <c r="BQ47" s="3">
        <f>IF(Inputs!$B$27&lt;&gt;"Ready","PENDING INPUTS",IF(AND(A47&lt;=Inputs!$B$6,BO47&gt;0),Inputs!G21,0))</f>
        <v>0</v>
      </c>
      <c r="BR47" s="3">
        <f>IF(Inputs!$B$27&lt;&gt;"Ready","PENDING INPUTS",IF(A47&gt;Inputs!$B$6,0,MIN((BO47+BP47+BQ47),IF(Inputs!H21=1,Inputs!D21,MAX(Inputs!F21,ROUND(BO47*Inputs!E21+BP47+BQ47,2))))))</f>
        <v>0</v>
      </c>
      <c r="BS47">
        <f>IF(Inputs!$B$27&lt;&gt;"Ready","PENDING INPUTS",IF(BO47&lt;=0,99,1+IF(AND(K47&gt;0,OR(K47&lt;BO47,AND(K47=BO47,0&lt;7))),1,0)+IF(AND(S47&gt;0,OR(S47&lt;BO47,AND(S47=BO47,1&lt;7))),1,0)+IF(AND(AA47&gt;0,OR(AA47&lt;BO47,AND(AA47=BO47,2&lt;7))),1,0)+IF(AND(AI47&gt;0,OR(AI47&lt;BO47,AND(AI47=BO47,3&lt;7))),1,0)+IF(AND(AQ47&gt;0,OR(AQ47&lt;BO47,AND(AQ47=BO47,4&lt;7))),1,0)+IF(AND(AY47&gt;0,OR(AY47&lt;BO47,AND(AY47=BO47,5&lt;7))),1,0)+IF(AND(BG47&gt;0,OR(BG47&lt;BO47,AND(BG47=BO47,6&lt;7))),1,0)+IF(AND(BW47&gt;0,OR(BW47&lt;BO47,AND(BW47=BO47,8&lt;7))),1,0)+IF(AND(CE47&gt;0,OR(CE47&lt;BO47,AND(CE47=BO47,9&lt;7))),1,0)))</f>
        <v>99</v>
      </c>
      <c r="BT47" s="3">
        <f>IF(Inputs!$B$27&lt;&gt;"Ready","PENDING INPUTS",IF(A47&gt;Inputs!$B$6,0,MIN(MAX(0,(BO47+BP47+BQ47)-BR47),MAX(0,C47-D47-(IF(O47&lt;BS47,K47+L47+M47-N47,0)+IF(W47&lt;BS47,S47+T47+U47-V47,0)+IF(AE47&lt;BS47,AA47+AB47+AC47-AD47,0)+IF(AM47&lt;BS47,AI47+AJ47+AK47-AL47,0)+IF(AU47&lt;BS47,AQ47+AR47+AS47-AT47,0)+IF(BC47&lt;BS47,AY47+AZ47+BA47-BB47,0)+IF(BK47&lt;BS47,BG47+BH47+BI47-BJ47,0)+IF(BS47&lt;BS47,BO47+BP47+BQ47-BR47,0)+IF(CA47&lt;BS47,BW47+BX47+BY47-BZ47,0)+IF(CI47&lt;BS47,CE47+CF47+CG47-CH47,0))))))</f>
        <v>0</v>
      </c>
      <c r="BU47" s="3">
        <f>IF(Inputs!$B$27&lt;&gt;"Ready","PENDING INPUTS",MIN((BO47+BP47+BQ47),IF(D47&gt;C47,IF(D47=0,0,BR47*C47/D47),BR47+BT47)))</f>
        <v>0</v>
      </c>
      <c r="BV47" s="3">
        <f>IF(Inputs!$B$27&lt;&gt;"Ready","PENDING INPUTS",MAX(0,(BO47+BP47+BQ47)-BU47))</f>
        <v>0</v>
      </c>
      <c r="BW47" s="3">
        <f>IF(Inputs!$B$27&lt;&gt;"Ready","PENDING INPUTS",CD46)</f>
        <v>0</v>
      </c>
      <c r="BX47" s="3">
        <f>IF(Inputs!$B$27&lt;&gt;"Ready","PENDING INPUTS",IF(A47&lt;=Inputs!$B$6,ROUND(BW47*Inputs!C22/12,2),0))</f>
        <v>0</v>
      </c>
      <c r="BY47" s="3">
        <f>IF(Inputs!$B$27&lt;&gt;"Ready","PENDING INPUTS",IF(AND(A47&lt;=Inputs!$B$6,BW47&gt;0),Inputs!G22,0))</f>
        <v>0</v>
      </c>
      <c r="BZ47" s="3">
        <f>IF(Inputs!$B$27&lt;&gt;"Ready","PENDING INPUTS",IF(A47&gt;Inputs!$B$6,0,MIN((BW47+BX47+BY47),IF(Inputs!H22=1,Inputs!D22,MAX(Inputs!F22,ROUND(BW47*Inputs!E22+BX47+BY47,2))))))</f>
        <v>0</v>
      </c>
      <c r="CA47">
        <f>IF(Inputs!$B$27&lt;&gt;"Ready","PENDING INPUTS",IF(BW47&lt;=0,99,1+IF(AND(K47&gt;0,OR(K47&lt;BW47,AND(K47=BW47,0&lt;8))),1,0)+IF(AND(S47&gt;0,OR(S47&lt;BW47,AND(S47=BW47,1&lt;8))),1,0)+IF(AND(AA47&gt;0,OR(AA47&lt;BW47,AND(AA47=BW47,2&lt;8))),1,0)+IF(AND(AI47&gt;0,OR(AI47&lt;BW47,AND(AI47=BW47,3&lt;8))),1,0)+IF(AND(AQ47&gt;0,OR(AQ47&lt;BW47,AND(AQ47=BW47,4&lt;8))),1,0)+IF(AND(AY47&gt;0,OR(AY47&lt;BW47,AND(AY47=BW47,5&lt;8))),1,0)+IF(AND(BG47&gt;0,OR(BG47&lt;BW47,AND(BG47=BW47,6&lt;8))),1,0)+IF(AND(BO47&gt;0,OR(BO47&lt;BW47,AND(BO47=BW47,7&lt;8))),1,0)+IF(AND(CE47&gt;0,OR(CE47&lt;BW47,AND(CE47=BW47,9&lt;8))),1,0)))</f>
        <v>99</v>
      </c>
      <c r="CB47" s="3">
        <f>IF(Inputs!$B$27&lt;&gt;"Ready","PENDING INPUTS",IF(A47&gt;Inputs!$B$6,0,MIN(MAX(0,(BW47+BX47+BY47)-BZ47),MAX(0,C47-D47-(IF(O47&lt;CA47,K47+L47+M47-N47,0)+IF(W47&lt;CA47,S47+T47+U47-V47,0)+IF(AE47&lt;CA47,AA47+AB47+AC47-AD47,0)+IF(AM47&lt;CA47,AI47+AJ47+AK47-AL47,0)+IF(AU47&lt;CA47,AQ47+AR47+AS47-AT47,0)+IF(BC47&lt;CA47,AY47+AZ47+BA47-BB47,0)+IF(BK47&lt;CA47,BG47+BH47+BI47-BJ47,0)+IF(BS47&lt;CA47,BO47+BP47+BQ47-BR47,0)+IF(CA47&lt;CA47,BW47+BX47+BY47-BZ47,0)+IF(CI47&lt;CA47,CE47+CF47+CG47-CH47,0))))))</f>
        <v>0</v>
      </c>
      <c r="CC47" s="3">
        <f>IF(Inputs!$B$27&lt;&gt;"Ready","PENDING INPUTS",MIN((BW47+BX47+BY47),IF(D47&gt;C47,IF(D47=0,0,BZ47*C47/D47),BZ47+CB47)))</f>
        <v>0</v>
      </c>
      <c r="CD47" s="3">
        <f>IF(Inputs!$B$27&lt;&gt;"Ready","PENDING INPUTS",MAX(0,(BW47+BX47+BY47)-CC47))</f>
        <v>0</v>
      </c>
      <c r="CE47" s="3">
        <f>IF(Inputs!$B$27&lt;&gt;"Ready","PENDING INPUTS",CL46)</f>
        <v>0</v>
      </c>
      <c r="CF47" s="3">
        <f>IF(Inputs!$B$27&lt;&gt;"Ready","PENDING INPUTS",IF(A47&lt;=Inputs!$B$6,ROUND(CE47*Inputs!C23/12,2),0))</f>
        <v>0</v>
      </c>
      <c r="CG47" s="3">
        <f>IF(Inputs!$B$27&lt;&gt;"Ready","PENDING INPUTS",IF(AND(A47&lt;=Inputs!$B$6,CE47&gt;0),Inputs!G23,0))</f>
        <v>0</v>
      </c>
      <c r="CH47" s="3">
        <f>IF(Inputs!$B$27&lt;&gt;"Ready","PENDING INPUTS",IF(A47&gt;Inputs!$B$6,0,MIN((CE47+CF47+CG47),IF(Inputs!H23=1,Inputs!D23,MAX(Inputs!F23,ROUND(CE47*Inputs!E23+CF47+CG47,2))))))</f>
        <v>0</v>
      </c>
      <c r="CI47">
        <f>IF(Inputs!$B$27&lt;&gt;"Ready","PENDING INPUTS",IF(CE47&lt;=0,99,1+IF(AND(K47&gt;0,OR(K47&lt;CE47,AND(K47=CE47,0&lt;9))),1,0)+IF(AND(S47&gt;0,OR(S47&lt;CE47,AND(S47=CE47,1&lt;9))),1,0)+IF(AND(AA47&gt;0,OR(AA47&lt;CE47,AND(AA47=CE47,2&lt;9))),1,0)+IF(AND(AI47&gt;0,OR(AI47&lt;CE47,AND(AI47=CE47,3&lt;9))),1,0)+IF(AND(AQ47&gt;0,OR(AQ47&lt;CE47,AND(AQ47=CE47,4&lt;9))),1,0)+IF(AND(AY47&gt;0,OR(AY47&lt;CE47,AND(AY47=CE47,5&lt;9))),1,0)+IF(AND(BG47&gt;0,OR(BG47&lt;CE47,AND(BG47=CE47,6&lt;9))),1,0)+IF(AND(BO47&gt;0,OR(BO47&lt;CE47,AND(BO47=CE47,7&lt;9))),1,0)+IF(AND(BW47&gt;0,OR(BW47&lt;CE47,AND(BW47=CE47,8&lt;9))),1,0)))</f>
        <v>99</v>
      </c>
      <c r="CJ47" s="3">
        <f>IF(Inputs!$B$27&lt;&gt;"Ready","PENDING INPUTS",IF(A47&gt;Inputs!$B$6,0,MIN(MAX(0,(CE47+CF47+CG47)-CH47),MAX(0,C47-D47-(IF(O47&lt;CI47,K47+L47+M47-N47,0)+IF(W47&lt;CI47,S47+T47+U47-V47,0)+IF(AE47&lt;CI47,AA47+AB47+AC47-AD47,0)+IF(AM47&lt;CI47,AI47+AJ47+AK47-AL47,0)+IF(AU47&lt;CI47,AQ47+AR47+AS47-AT47,0)+IF(BC47&lt;CI47,AY47+AZ47+BA47-BB47,0)+IF(BK47&lt;CI47,BG47+BH47+BI47-BJ47,0)+IF(BS47&lt;CI47,BO47+BP47+BQ47-BR47,0)+IF(CA47&lt;CI47,BW47+BX47+BY47-BZ47,0)+IF(CI47&lt;CI47,CE47+CF47+CG47-CH47,0))))))</f>
        <v>0</v>
      </c>
      <c r="CK47" s="3">
        <f>IF(Inputs!$B$27&lt;&gt;"Ready","PENDING INPUTS",MIN((CE47+CF47+CG47),IF(D47&gt;C47,IF(D47=0,0,CH47*C47/D47),CH47+CJ47)))</f>
        <v>0</v>
      </c>
      <c r="CL47" s="3">
        <f>IF(Inputs!$B$27&lt;&gt;"Ready","PENDING INPUTS",MAX(0,(CE47+CF47+CG47)-CK47))</f>
        <v>0</v>
      </c>
    </row>
    <row r="48" spans="1:90" ht="27.95" customHeight="1" x14ac:dyDescent="0.25">
      <c r="A48">
        <v>44</v>
      </c>
      <c r="B48" s="13">
        <f>IF(Inputs!$B$27&lt;&gt;"Ready","PENDING INPUTS",EDATE(Inputs!$B$5,A48-1))</f>
        <v>47604</v>
      </c>
      <c r="C48" s="3">
        <f>IF(Inputs!$B$27&lt;&gt;"Ready","PENDING INPUTS",IF(A48&lt;=Inputs!$B$6,MAX(0,Inputs!$B$4+IF(A48=Inputs!$B$7,Inputs!$B$8,0)+IF(A48=Inputs!$B$9,Inputs!$B$10,0)),0))</f>
        <v>0</v>
      </c>
      <c r="D48" s="3">
        <f>IF(Inputs!$B$27&lt;&gt;"Ready","PENDING INPUTS",SUM(N48,V48,AD48,AL48,AT48,BB48,BJ48,BR48,BZ48,CH48))</f>
        <v>0</v>
      </c>
      <c r="E48" s="3">
        <f>IF(Inputs!$B$27&lt;&gt;"Ready","PENDING INPUTS",MAX(0,D48-C48))</f>
        <v>0</v>
      </c>
      <c r="F48" s="3">
        <f>IF(Inputs!$B$27&lt;&gt;"Ready","PENDING INPUTS",SUM(Q48,Y48,AG48,AO48,AW48,BE48,BM48,BU48,CC48,CK48))</f>
        <v>0</v>
      </c>
      <c r="G48" s="3">
        <f>IF(Inputs!$B$27&lt;&gt;"Ready","PENDING INPUTS",SUM(L48,T48,AB48,AJ48,AR48,AZ48,BH48,BP48,BX48,CF48))</f>
        <v>0</v>
      </c>
      <c r="H48" s="3">
        <f>IF(Inputs!$B$27&lt;&gt;"Ready","PENDING INPUTS",SUM(M48,U48,AC48,AK48,AS48,BA48,BI48,BQ48,BY48,CG48))</f>
        <v>0</v>
      </c>
      <c r="I48" s="3">
        <f>IF(Inputs!$B$27&lt;&gt;"Ready","PENDING INPUTS",SUM(R48,Z48,AH48,AP48,AX48,BF48,BN48,BV48,CD48,CL48))</f>
        <v>0</v>
      </c>
      <c r="J48" t="str">
        <f>IF(Inputs!$B$27&lt;&gt;"Ready","PENDING INPUTS",IF(A48&gt;Inputs!$B$6,"Beyond horizon",IF(E48&gt;0.005,"MINIMUM SHORTFALL",IF(I48&lt;0.005,"Paid off","In progress"))))</f>
        <v>Paid off</v>
      </c>
      <c r="K48" s="3">
        <f>IF(Inputs!$B$27&lt;&gt;"Ready","PENDING INPUTS",R47)</f>
        <v>0</v>
      </c>
      <c r="L48" s="3">
        <f>IF(Inputs!$B$27&lt;&gt;"Ready","PENDING INPUTS",IF(A48&lt;=Inputs!$B$6,ROUND(K48*Inputs!C14/12,2),0))</f>
        <v>0</v>
      </c>
      <c r="M48" s="3">
        <f>IF(Inputs!$B$27&lt;&gt;"Ready","PENDING INPUTS",IF(AND(A48&lt;=Inputs!$B$6,K48&gt;0),Inputs!G14,0))</f>
        <v>0</v>
      </c>
      <c r="N48" s="3">
        <f>IF(Inputs!$B$27&lt;&gt;"Ready","PENDING INPUTS",IF(A48&gt;Inputs!$B$6,0,MIN((K48+L48+M48),IF(Inputs!H14=1,Inputs!D14,MAX(Inputs!F14,ROUND(K48*Inputs!E14+L48+M48,2))))))</f>
        <v>0</v>
      </c>
      <c r="O48">
        <f>IF(Inputs!$B$27&lt;&gt;"Ready","PENDING INPUTS",IF(K48&lt;=0,99,1+IF(AND(S48&gt;0,OR(S48&lt;K48,AND(S48=K48,1&lt;0))),1,0)+IF(AND(AA48&gt;0,OR(AA48&lt;K48,AND(AA48=K48,2&lt;0))),1,0)+IF(AND(AI48&gt;0,OR(AI48&lt;K48,AND(AI48=K48,3&lt;0))),1,0)+IF(AND(AQ48&gt;0,OR(AQ48&lt;K48,AND(AQ48=K48,4&lt;0))),1,0)+IF(AND(AY48&gt;0,OR(AY48&lt;K48,AND(AY48=K48,5&lt;0))),1,0)+IF(AND(BG48&gt;0,OR(BG48&lt;K48,AND(BG48=K48,6&lt;0))),1,0)+IF(AND(BO48&gt;0,OR(BO48&lt;K48,AND(BO48=K48,7&lt;0))),1,0)+IF(AND(BW48&gt;0,OR(BW48&lt;K48,AND(BW48=K48,8&lt;0))),1,0)+IF(AND(CE48&gt;0,OR(CE48&lt;K48,AND(CE48=K48,9&lt;0))),1,0)))</f>
        <v>99</v>
      </c>
      <c r="P48" s="3">
        <f>IF(Inputs!$B$27&lt;&gt;"Ready","PENDING INPUTS",IF(A48&gt;Inputs!$B$6,0,MIN(MAX(0,(K48+L48+M48)-N48),MAX(0,C48-D48-(IF(O48&lt;O48,K48+L48+M48-N48,0)+IF(W48&lt;O48,S48+T48+U48-V48,0)+IF(AE48&lt;O48,AA48+AB48+AC48-AD48,0)+IF(AM48&lt;O48,AI48+AJ48+AK48-AL48,0)+IF(AU48&lt;O48,AQ48+AR48+AS48-AT48,0)+IF(BC48&lt;O48,AY48+AZ48+BA48-BB48,0)+IF(BK48&lt;O48,BG48+BH48+BI48-BJ48,0)+IF(BS48&lt;O48,BO48+BP48+BQ48-BR48,0)+IF(CA48&lt;O48,BW48+BX48+BY48-BZ48,0)+IF(CI48&lt;O48,CE48+CF48+CG48-CH48,0))))))</f>
        <v>0</v>
      </c>
      <c r="Q48" s="3">
        <f>IF(Inputs!$B$27&lt;&gt;"Ready","PENDING INPUTS",MIN((K48+L48+M48),IF(D48&gt;C48,IF(D48=0,0,N48*C48/D48),N48+P48)))</f>
        <v>0</v>
      </c>
      <c r="R48" s="3">
        <f>IF(Inputs!$B$27&lt;&gt;"Ready","PENDING INPUTS",MAX(0,(K48+L48+M48)-Q48))</f>
        <v>0</v>
      </c>
      <c r="S48" s="3">
        <f>IF(Inputs!$B$27&lt;&gt;"Ready","PENDING INPUTS",Z47)</f>
        <v>0</v>
      </c>
      <c r="T48" s="3">
        <f>IF(Inputs!$B$27&lt;&gt;"Ready","PENDING INPUTS",IF(A48&lt;=Inputs!$B$6,ROUND(S48*Inputs!C15/12,2),0))</f>
        <v>0</v>
      </c>
      <c r="U48" s="3">
        <f>IF(Inputs!$B$27&lt;&gt;"Ready","PENDING INPUTS",IF(AND(A48&lt;=Inputs!$B$6,S48&gt;0),Inputs!G15,0))</f>
        <v>0</v>
      </c>
      <c r="V48" s="3">
        <f>IF(Inputs!$B$27&lt;&gt;"Ready","PENDING INPUTS",IF(A48&gt;Inputs!$B$6,0,MIN((S48+T48+U48),IF(Inputs!H15=1,Inputs!D15,MAX(Inputs!F15,ROUND(S48*Inputs!E15+T48+U48,2))))))</f>
        <v>0</v>
      </c>
      <c r="W48">
        <f>IF(Inputs!$B$27&lt;&gt;"Ready","PENDING INPUTS",IF(S48&lt;=0,99,1+IF(AND(K48&gt;0,OR(K48&lt;S48,AND(K48=S48,0&lt;1))),1,0)+IF(AND(AA48&gt;0,OR(AA48&lt;S48,AND(AA48=S48,2&lt;1))),1,0)+IF(AND(AI48&gt;0,OR(AI48&lt;S48,AND(AI48=S48,3&lt;1))),1,0)+IF(AND(AQ48&gt;0,OR(AQ48&lt;S48,AND(AQ48=S48,4&lt;1))),1,0)+IF(AND(AY48&gt;0,OR(AY48&lt;S48,AND(AY48=S48,5&lt;1))),1,0)+IF(AND(BG48&gt;0,OR(BG48&lt;S48,AND(BG48=S48,6&lt;1))),1,0)+IF(AND(BO48&gt;0,OR(BO48&lt;S48,AND(BO48=S48,7&lt;1))),1,0)+IF(AND(BW48&gt;0,OR(BW48&lt;S48,AND(BW48=S48,8&lt;1))),1,0)+IF(AND(CE48&gt;0,OR(CE48&lt;S48,AND(CE48=S48,9&lt;1))),1,0)))</f>
        <v>99</v>
      </c>
      <c r="X48" s="3">
        <f>IF(Inputs!$B$27&lt;&gt;"Ready","PENDING INPUTS",IF(A48&gt;Inputs!$B$6,0,MIN(MAX(0,(S48+T48+U48)-V48),MAX(0,C48-D48-(IF(O48&lt;W48,K48+L48+M48-N48,0)+IF(W48&lt;W48,S48+T48+U48-V48,0)+IF(AE48&lt;W48,AA48+AB48+AC48-AD48,0)+IF(AM48&lt;W48,AI48+AJ48+AK48-AL48,0)+IF(AU48&lt;W48,AQ48+AR48+AS48-AT48,0)+IF(BC48&lt;W48,AY48+AZ48+BA48-BB48,0)+IF(BK48&lt;W48,BG48+BH48+BI48-BJ48,0)+IF(BS48&lt;W48,BO48+BP48+BQ48-BR48,0)+IF(CA48&lt;W48,BW48+BX48+BY48-BZ48,0)+IF(CI48&lt;W48,CE48+CF48+CG48-CH48,0))))))</f>
        <v>0</v>
      </c>
      <c r="Y48" s="3">
        <f>IF(Inputs!$B$27&lt;&gt;"Ready","PENDING INPUTS",MIN((S48+T48+U48),IF(D48&gt;C48,IF(D48=0,0,V48*C48/D48),V48+X48)))</f>
        <v>0</v>
      </c>
      <c r="Z48" s="3">
        <f>IF(Inputs!$B$27&lt;&gt;"Ready","PENDING INPUTS",MAX(0,(S48+T48+U48)-Y48))</f>
        <v>0</v>
      </c>
      <c r="AA48" s="3">
        <f>IF(Inputs!$B$27&lt;&gt;"Ready","PENDING INPUTS",AH47)</f>
        <v>0</v>
      </c>
      <c r="AB48" s="3">
        <f>IF(Inputs!$B$27&lt;&gt;"Ready","PENDING INPUTS",IF(A48&lt;=Inputs!$B$6,ROUND(AA48*Inputs!C16/12,2),0))</f>
        <v>0</v>
      </c>
      <c r="AC48" s="3">
        <f>IF(Inputs!$B$27&lt;&gt;"Ready","PENDING INPUTS",IF(AND(A48&lt;=Inputs!$B$6,AA48&gt;0),Inputs!G16,0))</f>
        <v>0</v>
      </c>
      <c r="AD48" s="3">
        <f>IF(Inputs!$B$27&lt;&gt;"Ready","PENDING INPUTS",IF(A48&gt;Inputs!$B$6,0,MIN((AA48+AB48+AC48),IF(Inputs!H16=1,Inputs!D16,MAX(Inputs!F16,ROUND(AA48*Inputs!E16+AB48+AC48,2))))))</f>
        <v>0</v>
      </c>
      <c r="AE48">
        <f>IF(Inputs!$B$27&lt;&gt;"Ready","PENDING INPUTS",IF(AA48&lt;=0,99,1+IF(AND(K48&gt;0,OR(K48&lt;AA48,AND(K48=AA48,0&lt;2))),1,0)+IF(AND(S48&gt;0,OR(S48&lt;AA48,AND(S48=AA48,1&lt;2))),1,0)+IF(AND(AI48&gt;0,OR(AI48&lt;AA48,AND(AI48=AA48,3&lt;2))),1,0)+IF(AND(AQ48&gt;0,OR(AQ48&lt;AA48,AND(AQ48=AA48,4&lt;2))),1,0)+IF(AND(AY48&gt;0,OR(AY48&lt;AA48,AND(AY48=AA48,5&lt;2))),1,0)+IF(AND(BG48&gt;0,OR(BG48&lt;AA48,AND(BG48=AA48,6&lt;2))),1,0)+IF(AND(BO48&gt;0,OR(BO48&lt;AA48,AND(BO48=AA48,7&lt;2))),1,0)+IF(AND(BW48&gt;0,OR(BW48&lt;AA48,AND(BW48=AA48,8&lt;2))),1,0)+IF(AND(CE48&gt;0,OR(CE48&lt;AA48,AND(CE48=AA48,9&lt;2))),1,0)))</f>
        <v>99</v>
      </c>
      <c r="AF48" s="3">
        <f>IF(Inputs!$B$27&lt;&gt;"Ready","PENDING INPUTS",IF(A48&gt;Inputs!$B$6,0,MIN(MAX(0,(AA48+AB48+AC48)-AD48),MAX(0,C48-D48-(IF(O48&lt;AE48,K48+L48+M48-N48,0)+IF(W48&lt;AE48,S48+T48+U48-V48,0)+IF(AE48&lt;AE48,AA48+AB48+AC48-AD48,0)+IF(AM48&lt;AE48,AI48+AJ48+AK48-AL48,0)+IF(AU48&lt;AE48,AQ48+AR48+AS48-AT48,0)+IF(BC48&lt;AE48,AY48+AZ48+BA48-BB48,0)+IF(BK48&lt;AE48,BG48+BH48+BI48-BJ48,0)+IF(BS48&lt;AE48,BO48+BP48+BQ48-BR48,0)+IF(CA48&lt;AE48,BW48+BX48+BY48-BZ48,0)+IF(CI48&lt;AE48,CE48+CF48+CG48-CH48,0))))))</f>
        <v>0</v>
      </c>
      <c r="AG48" s="3">
        <f>IF(Inputs!$B$27&lt;&gt;"Ready","PENDING INPUTS",MIN((AA48+AB48+AC48),IF(D48&gt;C48,IF(D48=0,0,AD48*C48/D48),AD48+AF48)))</f>
        <v>0</v>
      </c>
      <c r="AH48" s="3">
        <f>IF(Inputs!$B$27&lt;&gt;"Ready","PENDING INPUTS",MAX(0,(AA48+AB48+AC48)-AG48))</f>
        <v>0</v>
      </c>
      <c r="AI48" s="3">
        <f>IF(Inputs!$B$27&lt;&gt;"Ready","PENDING INPUTS",AP47)</f>
        <v>0</v>
      </c>
      <c r="AJ48" s="3">
        <f>IF(Inputs!$B$27&lt;&gt;"Ready","PENDING INPUTS",IF(A48&lt;=Inputs!$B$6,ROUND(AI48*Inputs!C17/12,2),0))</f>
        <v>0</v>
      </c>
      <c r="AK48" s="3">
        <f>IF(Inputs!$B$27&lt;&gt;"Ready","PENDING INPUTS",IF(AND(A48&lt;=Inputs!$B$6,AI48&gt;0),Inputs!G17,0))</f>
        <v>0</v>
      </c>
      <c r="AL48" s="3">
        <f>IF(Inputs!$B$27&lt;&gt;"Ready","PENDING INPUTS",IF(A48&gt;Inputs!$B$6,0,MIN((AI48+AJ48+AK48),IF(Inputs!H17=1,Inputs!D17,MAX(Inputs!F17,ROUND(AI48*Inputs!E17+AJ48+AK48,2))))))</f>
        <v>0</v>
      </c>
      <c r="AM48">
        <f>IF(Inputs!$B$27&lt;&gt;"Ready","PENDING INPUTS",IF(AI48&lt;=0,99,1+IF(AND(K48&gt;0,OR(K48&lt;AI48,AND(K48=AI48,0&lt;3))),1,0)+IF(AND(S48&gt;0,OR(S48&lt;AI48,AND(S48=AI48,1&lt;3))),1,0)+IF(AND(AA48&gt;0,OR(AA48&lt;AI48,AND(AA48=AI48,2&lt;3))),1,0)+IF(AND(AQ48&gt;0,OR(AQ48&lt;AI48,AND(AQ48=AI48,4&lt;3))),1,0)+IF(AND(AY48&gt;0,OR(AY48&lt;AI48,AND(AY48=AI48,5&lt;3))),1,0)+IF(AND(BG48&gt;0,OR(BG48&lt;AI48,AND(BG48=AI48,6&lt;3))),1,0)+IF(AND(BO48&gt;0,OR(BO48&lt;AI48,AND(BO48=AI48,7&lt;3))),1,0)+IF(AND(BW48&gt;0,OR(BW48&lt;AI48,AND(BW48=AI48,8&lt;3))),1,0)+IF(AND(CE48&gt;0,OR(CE48&lt;AI48,AND(CE48=AI48,9&lt;3))),1,0)))</f>
        <v>99</v>
      </c>
      <c r="AN48" s="3">
        <f>IF(Inputs!$B$27&lt;&gt;"Ready","PENDING INPUTS",IF(A48&gt;Inputs!$B$6,0,MIN(MAX(0,(AI48+AJ48+AK48)-AL48),MAX(0,C48-D48-(IF(O48&lt;AM48,K48+L48+M48-N48,0)+IF(W48&lt;AM48,S48+T48+U48-V48,0)+IF(AE48&lt;AM48,AA48+AB48+AC48-AD48,0)+IF(AM48&lt;AM48,AI48+AJ48+AK48-AL48,0)+IF(AU48&lt;AM48,AQ48+AR48+AS48-AT48,0)+IF(BC48&lt;AM48,AY48+AZ48+BA48-BB48,0)+IF(BK48&lt;AM48,BG48+BH48+BI48-BJ48,0)+IF(BS48&lt;AM48,BO48+BP48+BQ48-BR48,0)+IF(CA48&lt;AM48,BW48+BX48+BY48-BZ48,0)+IF(CI48&lt;AM48,CE48+CF48+CG48-CH48,0))))))</f>
        <v>0</v>
      </c>
      <c r="AO48" s="3">
        <f>IF(Inputs!$B$27&lt;&gt;"Ready","PENDING INPUTS",MIN((AI48+AJ48+AK48),IF(D48&gt;C48,IF(D48=0,0,AL48*C48/D48),AL48+AN48)))</f>
        <v>0</v>
      </c>
      <c r="AP48" s="3">
        <f>IF(Inputs!$B$27&lt;&gt;"Ready","PENDING INPUTS",MAX(0,(AI48+AJ48+AK48)-AO48))</f>
        <v>0</v>
      </c>
      <c r="AQ48" s="3">
        <f>IF(Inputs!$B$27&lt;&gt;"Ready","PENDING INPUTS",AX47)</f>
        <v>0</v>
      </c>
      <c r="AR48" s="3">
        <f>IF(Inputs!$B$27&lt;&gt;"Ready","PENDING INPUTS",IF(A48&lt;=Inputs!$B$6,ROUND(AQ48*Inputs!C18/12,2),0))</f>
        <v>0</v>
      </c>
      <c r="AS48" s="3">
        <f>IF(Inputs!$B$27&lt;&gt;"Ready","PENDING INPUTS",IF(AND(A48&lt;=Inputs!$B$6,AQ48&gt;0),Inputs!G18,0))</f>
        <v>0</v>
      </c>
      <c r="AT48" s="3">
        <f>IF(Inputs!$B$27&lt;&gt;"Ready","PENDING INPUTS",IF(A48&gt;Inputs!$B$6,0,MIN((AQ48+AR48+AS48),IF(Inputs!H18=1,Inputs!D18,MAX(Inputs!F18,ROUND(AQ48*Inputs!E18+AR48+AS48,2))))))</f>
        <v>0</v>
      </c>
      <c r="AU48">
        <f>IF(Inputs!$B$27&lt;&gt;"Ready","PENDING INPUTS",IF(AQ48&lt;=0,99,1+IF(AND(K48&gt;0,OR(K48&lt;AQ48,AND(K48=AQ48,0&lt;4))),1,0)+IF(AND(S48&gt;0,OR(S48&lt;AQ48,AND(S48=AQ48,1&lt;4))),1,0)+IF(AND(AA48&gt;0,OR(AA48&lt;AQ48,AND(AA48=AQ48,2&lt;4))),1,0)+IF(AND(AI48&gt;0,OR(AI48&lt;AQ48,AND(AI48=AQ48,3&lt;4))),1,0)+IF(AND(AY48&gt;0,OR(AY48&lt;AQ48,AND(AY48=AQ48,5&lt;4))),1,0)+IF(AND(BG48&gt;0,OR(BG48&lt;AQ48,AND(BG48=AQ48,6&lt;4))),1,0)+IF(AND(BO48&gt;0,OR(BO48&lt;AQ48,AND(BO48=AQ48,7&lt;4))),1,0)+IF(AND(BW48&gt;0,OR(BW48&lt;AQ48,AND(BW48=AQ48,8&lt;4))),1,0)+IF(AND(CE48&gt;0,OR(CE48&lt;AQ48,AND(CE48=AQ48,9&lt;4))),1,0)))</f>
        <v>99</v>
      </c>
      <c r="AV48" s="3">
        <f>IF(Inputs!$B$27&lt;&gt;"Ready","PENDING INPUTS",IF(A48&gt;Inputs!$B$6,0,MIN(MAX(0,(AQ48+AR48+AS48)-AT48),MAX(0,C48-D48-(IF(O48&lt;AU48,K48+L48+M48-N48,0)+IF(W48&lt;AU48,S48+T48+U48-V48,0)+IF(AE48&lt;AU48,AA48+AB48+AC48-AD48,0)+IF(AM48&lt;AU48,AI48+AJ48+AK48-AL48,0)+IF(AU48&lt;AU48,AQ48+AR48+AS48-AT48,0)+IF(BC48&lt;AU48,AY48+AZ48+BA48-BB48,0)+IF(BK48&lt;AU48,BG48+BH48+BI48-BJ48,0)+IF(BS48&lt;AU48,BO48+BP48+BQ48-BR48,0)+IF(CA48&lt;AU48,BW48+BX48+BY48-BZ48,0)+IF(CI48&lt;AU48,CE48+CF48+CG48-CH48,0))))))</f>
        <v>0</v>
      </c>
      <c r="AW48" s="3">
        <f>IF(Inputs!$B$27&lt;&gt;"Ready","PENDING INPUTS",MIN((AQ48+AR48+AS48),IF(D48&gt;C48,IF(D48=0,0,AT48*C48/D48),AT48+AV48)))</f>
        <v>0</v>
      </c>
      <c r="AX48" s="3">
        <f>IF(Inputs!$B$27&lt;&gt;"Ready","PENDING INPUTS",MAX(0,(AQ48+AR48+AS48)-AW48))</f>
        <v>0</v>
      </c>
      <c r="AY48" s="3">
        <f>IF(Inputs!$B$27&lt;&gt;"Ready","PENDING INPUTS",BF47)</f>
        <v>0</v>
      </c>
      <c r="AZ48" s="3">
        <f>IF(Inputs!$B$27&lt;&gt;"Ready","PENDING INPUTS",IF(A48&lt;=Inputs!$B$6,ROUND(AY48*Inputs!C19/12,2),0))</f>
        <v>0</v>
      </c>
      <c r="BA48" s="3">
        <f>IF(Inputs!$B$27&lt;&gt;"Ready","PENDING INPUTS",IF(AND(A48&lt;=Inputs!$B$6,AY48&gt;0),Inputs!G19,0))</f>
        <v>0</v>
      </c>
      <c r="BB48" s="3">
        <f>IF(Inputs!$B$27&lt;&gt;"Ready","PENDING INPUTS",IF(A48&gt;Inputs!$B$6,0,MIN((AY48+AZ48+BA48),IF(Inputs!H19=1,Inputs!D19,MAX(Inputs!F19,ROUND(AY48*Inputs!E19+AZ48+BA48,2))))))</f>
        <v>0</v>
      </c>
      <c r="BC48">
        <f>IF(Inputs!$B$27&lt;&gt;"Ready","PENDING INPUTS",IF(AY48&lt;=0,99,1+IF(AND(K48&gt;0,OR(K48&lt;AY48,AND(K48=AY48,0&lt;5))),1,0)+IF(AND(S48&gt;0,OR(S48&lt;AY48,AND(S48=AY48,1&lt;5))),1,0)+IF(AND(AA48&gt;0,OR(AA48&lt;AY48,AND(AA48=AY48,2&lt;5))),1,0)+IF(AND(AI48&gt;0,OR(AI48&lt;AY48,AND(AI48=AY48,3&lt;5))),1,0)+IF(AND(AQ48&gt;0,OR(AQ48&lt;AY48,AND(AQ48=AY48,4&lt;5))),1,0)+IF(AND(BG48&gt;0,OR(BG48&lt;AY48,AND(BG48=AY48,6&lt;5))),1,0)+IF(AND(BO48&gt;0,OR(BO48&lt;AY48,AND(BO48=AY48,7&lt;5))),1,0)+IF(AND(BW48&gt;0,OR(BW48&lt;AY48,AND(BW48=AY48,8&lt;5))),1,0)+IF(AND(CE48&gt;0,OR(CE48&lt;AY48,AND(CE48=AY48,9&lt;5))),1,0)))</f>
        <v>99</v>
      </c>
      <c r="BD48" s="3">
        <f>IF(Inputs!$B$27&lt;&gt;"Ready","PENDING INPUTS",IF(A48&gt;Inputs!$B$6,0,MIN(MAX(0,(AY48+AZ48+BA48)-BB48),MAX(0,C48-D48-(IF(O48&lt;BC48,K48+L48+M48-N48,0)+IF(W48&lt;BC48,S48+T48+U48-V48,0)+IF(AE48&lt;BC48,AA48+AB48+AC48-AD48,0)+IF(AM48&lt;BC48,AI48+AJ48+AK48-AL48,0)+IF(AU48&lt;BC48,AQ48+AR48+AS48-AT48,0)+IF(BC48&lt;BC48,AY48+AZ48+BA48-BB48,0)+IF(BK48&lt;BC48,BG48+BH48+BI48-BJ48,0)+IF(BS48&lt;BC48,BO48+BP48+BQ48-BR48,0)+IF(CA48&lt;BC48,BW48+BX48+BY48-BZ48,0)+IF(CI48&lt;BC48,CE48+CF48+CG48-CH48,0))))))</f>
        <v>0</v>
      </c>
      <c r="BE48" s="3">
        <f>IF(Inputs!$B$27&lt;&gt;"Ready","PENDING INPUTS",MIN((AY48+AZ48+BA48),IF(D48&gt;C48,IF(D48=0,0,BB48*C48/D48),BB48+BD48)))</f>
        <v>0</v>
      </c>
      <c r="BF48" s="3">
        <f>IF(Inputs!$B$27&lt;&gt;"Ready","PENDING INPUTS",MAX(0,(AY48+AZ48+BA48)-BE48))</f>
        <v>0</v>
      </c>
      <c r="BG48" s="3">
        <f>IF(Inputs!$B$27&lt;&gt;"Ready","PENDING INPUTS",BN47)</f>
        <v>0</v>
      </c>
      <c r="BH48" s="3">
        <f>IF(Inputs!$B$27&lt;&gt;"Ready","PENDING INPUTS",IF(A48&lt;=Inputs!$B$6,ROUND(BG48*Inputs!C20/12,2),0))</f>
        <v>0</v>
      </c>
      <c r="BI48" s="3">
        <f>IF(Inputs!$B$27&lt;&gt;"Ready","PENDING INPUTS",IF(AND(A48&lt;=Inputs!$B$6,BG48&gt;0),Inputs!G20,0))</f>
        <v>0</v>
      </c>
      <c r="BJ48" s="3">
        <f>IF(Inputs!$B$27&lt;&gt;"Ready","PENDING INPUTS",IF(A48&gt;Inputs!$B$6,0,MIN((BG48+BH48+BI48),IF(Inputs!H20=1,Inputs!D20,MAX(Inputs!F20,ROUND(BG48*Inputs!E20+BH48+BI48,2))))))</f>
        <v>0</v>
      </c>
      <c r="BK48">
        <f>IF(Inputs!$B$27&lt;&gt;"Ready","PENDING INPUTS",IF(BG48&lt;=0,99,1+IF(AND(K48&gt;0,OR(K48&lt;BG48,AND(K48=BG48,0&lt;6))),1,0)+IF(AND(S48&gt;0,OR(S48&lt;BG48,AND(S48=BG48,1&lt;6))),1,0)+IF(AND(AA48&gt;0,OR(AA48&lt;BG48,AND(AA48=BG48,2&lt;6))),1,0)+IF(AND(AI48&gt;0,OR(AI48&lt;BG48,AND(AI48=BG48,3&lt;6))),1,0)+IF(AND(AQ48&gt;0,OR(AQ48&lt;BG48,AND(AQ48=BG48,4&lt;6))),1,0)+IF(AND(AY48&gt;0,OR(AY48&lt;BG48,AND(AY48=BG48,5&lt;6))),1,0)+IF(AND(BO48&gt;0,OR(BO48&lt;BG48,AND(BO48=BG48,7&lt;6))),1,0)+IF(AND(BW48&gt;0,OR(BW48&lt;BG48,AND(BW48=BG48,8&lt;6))),1,0)+IF(AND(CE48&gt;0,OR(CE48&lt;BG48,AND(CE48=BG48,9&lt;6))),1,0)))</f>
        <v>99</v>
      </c>
      <c r="BL48" s="3">
        <f>IF(Inputs!$B$27&lt;&gt;"Ready","PENDING INPUTS",IF(A48&gt;Inputs!$B$6,0,MIN(MAX(0,(BG48+BH48+BI48)-BJ48),MAX(0,C48-D48-(IF(O48&lt;BK48,K48+L48+M48-N48,0)+IF(W48&lt;BK48,S48+T48+U48-V48,0)+IF(AE48&lt;BK48,AA48+AB48+AC48-AD48,0)+IF(AM48&lt;BK48,AI48+AJ48+AK48-AL48,0)+IF(AU48&lt;BK48,AQ48+AR48+AS48-AT48,0)+IF(BC48&lt;BK48,AY48+AZ48+BA48-BB48,0)+IF(BK48&lt;BK48,BG48+BH48+BI48-BJ48,0)+IF(BS48&lt;BK48,BO48+BP48+BQ48-BR48,0)+IF(CA48&lt;BK48,BW48+BX48+BY48-BZ48,0)+IF(CI48&lt;BK48,CE48+CF48+CG48-CH48,0))))))</f>
        <v>0</v>
      </c>
      <c r="BM48" s="3">
        <f>IF(Inputs!$B$27&lt;&gt;"Ready","PENDING INPUTS",MIN((BG48+BH48+BI48),IF(D48&gt;C48,IF(D48=0,0,BJ48*C48/D48),BJ48+BL48)))</f>
        <v>0</v>
      </c>
      <c r="BN48" s="3">
        <f>IF(Inputs!$B$27&lt;&gt;"Ready","PENDING INPUTS",MAX(0,(BG48+BH48+BI48)-BM48))</f>
        <v>0</v>
      </c>
      <c r="BO48" s="3">
        <f>IF(Inputs!$B$27&lt;&gt;"Ready","PENDING INPUTS",BV47)</f>
        <v>0</v>
      </c>
      <c r="BP48" s="3">
        <f>IF(Inputs!$B$27&lt;&gt;"Ready","PENDING INPUTS",IF(A48&lt;=Inputs!$B$6,ROUND(BO48*Inputs!C21/12,2),0))</f>
        <v>0</v>
      </c>
      <c r="BQ48" s="3">
        <f>IF(Inputs!$B$27&lt;&gt;"Ready","PENDING INPUTS",IF(AND(A48&lt;=Inputs!$B$6,BO48&gt;0),Inputs!G21,0))</f>
        <v>0</v>
      </c>
      <c r="BR48" s="3">
        <f>IF(Inputs!$B$27&lt;&gt;"Ready","PENDING INPUTS",IF(A48&gt;Inputs!$B$6,0,MIN((BO48+BP48+BQ48),IF(Inputs!H21=1,Inputs!D21,MAX(Inputs!F21,ROUND(BO48*Inputs!E21+BP48+BQ48,2))))))</f>
        <v>0</v>
      </c>
      <c r="BS48">
        <f>IF(Inputs!$B$27&lt;&gt;"Ready","PENDING INPUTS",IF(BO48&lt;=0,99,1+IF(AND(K48&gt;0,OR(K48&lt;BO48,AND(K48=BO48,0&lt;7))),1,0)+IF(AND(S48&gt;0,OR(S48&lt;BO48,AND(S48=BO48,1&lt;7))),1,0)+IF(AND(AA48&gt;0,OR(AA48&lt;BO48,AND(AA48=BO48,2&lt;7))),1,0)+IF(AND(AI48&gt;0,OR(AI48&lt;BO48,AND(AI48=BO48,3&lt;7))),1,0)+IF(AND(AQ48&gt;0,OR(AQ48&lt;BO48,AND(AQ48=BO48,4&lt;7))),1,0)+IF(AND(AY48&gt;0,OR(AY48&lt;BO48,AND(AY48=BO48,5&lt;7))),1,0)+IF(AND(BG48&gt;0,OR(BG48&lt;BO48,AND(BG48=BO48,6&lt;7))),1,0)+IF(AND(BW48&gt;0,OR(BW48&lt;BO48,AND(BW48=BO48,8&lt;7))),1,0)+IF(AND(CE48&gt;0,OR(CE48&lt;BO48,AND(CE48=BO48,9&lt;7))),1,0)))</f>
        <v>99</v>
      </c>
      <c r="BT48" s="3">
        <f>IF(Inputs!$B$27&lt;&gt;"Ready","PENDING INPUTS",IF(A48&gt;Inputs!$B$6,0,MIN(MAX(0,(BO48+BP48+BQ48)-BR48),MAX(0,C48-D48-(IF(O48&lt;BS48,K48+L48+M48-N48,0)+IF(W48&lt;BS48,S48+T48+U48-V48,0)+IF(AE48&lt;BS48,AA48+AB48+AC48-AD48,0)+IF(AM48&lt;BS48,AI48+AJ48+AK48-AL48,0)+IF(AU48&lt;BS48,AQ48+AR48+AS48-AT48,0)+IF(BC48&lt;BS48,AY48+AZ48+BA48-BB48,0)+IF(BK48&lt;BS48,BG48+BH48+BI48-BJ48,0)+IF(BS48&lt;BS48,BO48+BP48+BQ48-BR48,0)+IF(CA48&lt;BS48,BW48+BX48+BY48-BZ48,0)+IF(CI48&lt;BS48,CE48+CF48+CG48-CH48,0))))))</f>
        <v>0</v>
      </c>
      <c r="BU48" s="3">
        <f>IF(Inputs!$B$27&lt;&gt;"Ready","PENDING INPUTS",MIN((BO48+BP48+BQ48),IF(D48&gt;C48,IF(D48=0,0,BR48*C48/D48),BR48+BT48)))</f>
        <v>0</v>
      </c>
      <c r="BV48" s="3">
        <f>IF(Inputs!$B$27&lt;&gt;"Ready","PENDING INPUTS",MAX(0,(BO48+BP48+BQ48)-BU48))</f>
        <v>0</v>
      </c>
      <c r="BW48" s="3">
        <f>IF(Inputs!$B$27&lt;&gt;"Ready","PENDING INPUTS",CD47)</f>
        <v>0</v>
      </c>
      <c r="BX48" s="3">
        <f>IF(Inputs!$B$27&lt;&gt;"Ready","PENDING INPUTS",IF(A48&lt;=Inputs!$B$6,ROUND(BW48*Inputs!C22/12,2),0))</f>
        <v>0</v>
      </c>
      <c r="BY48" s="3">
        <f>IF(Inputs!$B$27&lt;&gt;"Ready","PENDING INPUTS",IF(AND(A48&lt;=Inputs!$B$6,BW48&gt;0),Inputs!G22,0))</f>
        <v>0</v>
      </c>
      <c r="BZ48" s="3">
        <f>IF(Inputs!$B$27&lt;&gt;"Ready","PENDING INPUTS",IF(A48&gt;Inputs!$B$6,0,MIN((BW48+BX48+BY48),IF(Inputs!H22=1,Inputs!D22,MAX(Inputs!F22,ROUND(BW48*Inputs!E22+BX48+BY48,2))))))</f>
        <v>0</v>
      </c>
      <c r="CA48">
        <f>IF(Inputs!$B$27&lt;&gt;"Ready","PENDING INPUTS",IF(BW48&lt;=0,99,1+IF(AND(K48&gt;0,OR(K48&lt;BW48,AND(K48=BW48,0&lt;8))),1,0)+IF(AND(S48&gt;0,OR(S48&lt;BW48,AND(S48=BW48,1&lt;8))),1,0)+IF(AND(AA48&gt;0,OR(AA48&lt;BW48,AND(AA48=BW48,2&lt;8))),1,0)+IF(AND(AI48&gt;0,OR(AI48&lt;BW48,AND(AI48=BW48,3&lt;8))),1,0)+IF(AND(AQ48&gt;0,OR(AQ48&lt;BW48,AND(AQ48=BW48,4&lt;8))),1,0)+IF(AND(AY48&gt;0,OR(AY48&lt;BW48,AND(AY48=BW48,5&lt;8))),1,0)+IF(AND(BG48&gt;0,OR(BG48&lt;BW48,AND(BG48=BW48,6&lt;8))),1,0)+IF(AND(BO48&gt;0,OR(BO48&lt;BW48,AND(BO48=BW48,7&lt;8))),1,0)+IF(AND(CE48&gt;0,OR(CE48&lt;BW48,AND(CE48=BW48,9&lt;8))),1,0)))</f>
        <v>99</v>
      </c>
      <c r="CB48" s="3">
        <f>IF(Inputs!$B$27&lt;&gt;"Ready","PENDING INPUTS",IF(A48&gt;Inputs!$B$6,0,MIN(MAX(0,(BW48+BX48+BY48)-BZ48),MAX(0,C48-D48-(IF(O48&lt;CA48,K48+L48+M48-N48,0)+IF(W48&lt;CA48,S48+T48+U48-V48,0)+IF(AE48&lt;CA48,AA48+AB48+AC48-AD48,0)+IF(AM48&lt;CA48,AI48+AJ48+AK48-AL48,0)+IF(AU48&lt;CA48,AQ48+AR48+AS48-AT48,0)+IF(BC48&lt;CA48,AY48+AZ48+BA48-BB48,0)+IF(BK48&lt;CA48,BG48+BH48+BI48-BJ48,0)+IF(BS48&lt;CA48,BO48+BP48+BQ48-BR48,0)+IF(CA48&lt;CA48,BW48+BX48+BY48-BZ48,0)+IF(CI48&lt;CA48,CE48+CF48+CG48-CH48,0))))))</f>
        <v>0</v>
      </c>
      <c r="CC48" s="3">
        <f>IF(Inputs!$B$27&lt;&gt;"Ready","PENDING INPUTS",MIN((BW48+BX48+BY48),IF(D48&gt;C48,IF(D48=0,0,BZ48*C48/D48),BZ48+CB48)))</f>
        <v>0</v>
      </c>
      <c r="CD48" s="3">
        <f>IF(Inputs!$B$27&lt;&gt;"Ready","PENDING INPUTS",MAX(0,(BW48+BX48+BY48)-CC48))</f>
        <v>0</v>
      </c>
      <c r="CE48" s="3">
        <f>IF(Inputs!$B$27&lt;&gt;"Ready","PENDING INPUTS",CL47)</f>
        <v>0</v>
      </c>
      <c r="CF48" s="3">
        <f>IF(Inputs!$B$27&lt;&gt;"Ready","PENDING INPUTS",IF(A48&lt;=Inputs!$B$6,ROUND(CE48*Inputs!C23/12,2),0))</f>
        <v>0</v>
      </c>
      <c r="CG48" s="3">
        <f>IF(Inputs!$B$27&lt;&gt;"Ready","PENDING INPUTS",IF(AND(A48&lt;=Inputs!$B$6,CE48&gt;0),Inputs!G23,0))</f>
        <v>0</v>
      </c>
      <c r="CH48" s="3">
        <f>IF(Inputs!$B$27&lt;&gt;"Ready","PENDING INPUTS",IF(A48&gt;Inputs!$B$6,0,MIN((CE48+CF48+CG48),IF(Inputs!H23=1,Inputs!D23,MAX(Inputs!F23,ROUND(CE48*Inputs!E23+CF48+CG48,2))))))</f>
        <v>0</v>
      </c>
      <c r="CI48">
        <f>IF(Inputs!$B$27&lt;&gt;"Ready","PENDING INPUTS",IF(CE48&lt;=0,99,1+IF(AND(K48&gt;0,OR(K48&lt;CE48,AND(K48=CE48,0&lt;9))),1,0)+IF(AND(S48&gt;0,OR(S48&lt;CE48,AND(S48=CE48,1&lt;9))),1,0)+IF(AND(AA48&gt;0,OR(AA48&lt;CE48,AND(AA48=CE48,2&lt;9))),1,0)+IF(AND(AI48&gt;0,OR(AI48&lt;CE48,AND(AI48=CE48,3&lt;9))),1,0)+IF(AND(AQ48&gt;0,OR(AQ48&lt;CE48,AND(AQ48=CE48,4&lt;9))),1,0)+IF(AND(AY48&gt;0,OR(AY48&lt;CE48,AND(AY48=CE48,5&lt;9))),1,0)+IF(AND(BG48&gt;0,OR(BG48&lt;CE48,AND(BG48=CE48,6&lt;9))),1,0)+IF(AND(BO48&gt;0,OR(BO48&lt;CE48,AND(BO48=CE48,7&lt;9))),1,0)+IF(AND(BW48&gt;0,OR(BW48&lt;CE48,AND(BW48=CE48,8&lt;9))),1,0)))</f>
        <v>99</v>
      </c>
      <c r="CJ48" s="3">
        <f>IF(Inputs!$B$27&lt;&gt;"Ready","PENDING INPUTS",IF(A48&gt;Inputs!$B$6,0,MIN(MAX(0,(CE48+CF48+CG48)-CH48),MAX(0,C48-D48-(IF(O48&lt;CI48,K48+L48+M48-N48,0)+IF(W48&lt;CI48,S48+T48+U48-V48,0)+IF(AE48&lt;CI48,AA48+AB48+AC48-AD48,0)+IF(AM48&lt;CI48,AI48+AJ48+AK48-AL48,0)+IF(AU48&lt;CI48,AQ48+AR48+AS48-AT48,0)+IF(BC48&lt;CI48,AY48+AZ48+BA48-BB48,0)+IF(BK48&lt;CI48,BG48+BH48+BI48-BJ48,0)+IF(BS48&lt;CI48,BO48+BP48+BQ48-BR48,0)+IF(CA48&lt;CI48,BW48+BX48+BY48-BZ48,0)+IF(CI48&lt;CI48,CE48+CF48+CG48-CH48,0))))))</f>
        <v>0</v>
      </c>
      <c r="CK48" s="3">
        <f>IF(Inputs!$B$27&lt;&gt;"Ready","PENDING INPUTS",MIN((CE48+CF48+CG48),IF(D48&gt;C48,IF(D48=0,0,CH48*C48/D48),CH48+CJ48)))</f>
        <v>0</v>
      </c>
      <c r="CL48" s="3">
        <f>IF(Inputs!$B$27&lt;&gt;"Ready","PENDING INPUTS",MAX(0,(CE48+CF48+CG48)-CK48))</f>
        <v>0</v>
      </c>
    </row>
    <row r="49" spans="1:90" ht="27.95" customHeight="1" x14ac:dyDescent="0.25">
      <c r="A49">
        <v>45</v>
      </c>
      <c r="B49" s="13">
        <f>IF(Inputs!$B$27&lt;&gt;"Ready","PENDING INPUTS",EDATE(Inputs!$B$5,A49-1))</f>
        <v>47635</v>
      </c>
      <c r="C49" s="3">
        <f>IF(Inputs!$B$27&lt;&gt;"Ready","PENDING INPUTS",IF(A49&lt;=Inputs!$B$6,MAX(0,Inputs!$B$4+IF(A49=Inputs!$B$7,Inputs!$B$8,0)+IF(A49=Inputs!$B$9,Inputs!$B$10,0)),0))</f>
        <v>0</v>
      </c>
      <c r="D49" s="3">
        <f>IF(Inputs!$B$27&lt;&gt;"Ready","PENDING INPUTS",SUM(N49,V49,AD49,AL49,AT49,BB49,BJ49,BR49,BZ49,CH49))</f>
        <v>0</v>
      </c>
      <c r="E49" s="3">
        <f>IF(Inputs!$B$27&lt;&gt;"Ready","PENDING INPUTS",MAX(0,D49-C49))</f>
        <v>0</v>
      </c>
      <c r="F49" s="3">
        <f>IF(Inputs!$B$27&lt;&gt;"Ready","PENDING INPUTS",SUM(Q49,Y49,AG49,AO49,AW49,BE49,BM49,BU49,CC49,CK49))</f>
        <v>0</v>
      </c>
      <c r="G49" s="3">
        <f>IF(Inputs!$B$27&lt;&gt;"Ready","PENDING INPUTS",SUM(L49,T49,AB49,AJ49,AR49,AZ49,BH49,BP49,BX49,CF49))</f>
        <v>0</v>
      </c>
      <c r="H49" s="3">
        <f>IF(Inputs!$B$27&lt;&gt;"Ready","PENDING INPUTS",SUM(M49,U49,AC49,AK49,AS49,BA49,BI49,BQ49,BY49,CG49))</f>
        <v>0</v>
      </c>
      <c r="I49" s="3">
        <f>IF(Inputs!$B$27&lt;&gt;"Ready","PENDING INPUTS",SUM(R49,Z49,AH49,AP49,AX49,BF49,BN49,BV49,CD49,CL49))</f>
        <v>0</v>
      </c>
      <c r="J49" t="str">
        <f>IF(Inputs!$B$27&lt;&gt;"Ready","PENDING INPUTS",IF(A49&gt;Inputs!$B$6,"Beyond horizon",IF(E49&gt;0.005,"MINIMUM SHORTFALL",IF(I49&lt;0.005,"Paid off","In progress"))))</f>
        <v>Paid off</v>
      </c>
      <c r="K49" s="3">
        <f>IF(Inputs!$B$27&lt;&gt;"Ready","PENDING INPUTS",R48)</f>
        <v>0</v>
      </c>
      <c r="L49" s="3">
        <f>IF(Inputs!$B$27&lt;&gt;"Ready","PENDING INPUTS",IF(A49&lt;=Inputs!$B$6,ROUND(K49*Inputs!C14/12,2),0))</f>
        <v>0</v>
      </c>
      <c r="M49" s="3">
        <f>IF(Inputs!$B$27&lt;&gt;"Ready","PENDING INPUTS",IF(AND(A49&lt;=Inputs!$B$6,K49&gt;0),Inputs!G14,0))</f>
        <v>0</v>
      </c>
      <c r="N49" s="3">
        <f>IF(Inputs!$B$27&lt;&gt;"Ready","PENDING INPUTS",IF(A49&gt;Inputs!$B$6,0,MIN((K49+L49+M49),IF(Inputs!H14=1,Inputs!D14,MAX(Inputs!F14,ROUND(K49*Inputs!E14+L49+M49,2))))))</f>
        <v>0</v>
      </c>
      <c r="O49">
        <f>IF(Inputs!$B$27&lt;&gt;"Ready","PENDING INPUTS",IF(K49&lt;=0,99,1+IF(AND(S49&gt;0,OR(S49&lt;K49,AND(S49=K49,1&lt;0))),1,0)+IF(AND(AA49&gt;0,OR(AA49&lt;K49,AND(AA49=K49,2&lt;0))),1,0)+IF(AND(AI49&gt;0,OR(AI49&lt;K49,AND(AI49=K49,3&lt;0))),1,0)+IF(AND(AQ49&gt;0,OR(AQ49&lt;K49,AND(AQ49=K49,4&lt;0))),1,0)+IF(AND(AY49&gt;0,OR(AY49&lt;K49,AND(AY49=K49,5&lt;0))),1,0)+IF(AND(BG49&gt;0,OR(BG49&lt;K49,AND(BG49=K49,6&lt;0))),1,0)+IF(AND(BO49&gt;0,OR(BO49&lt;K49,AND(BO49=K49,7&lt;0))),1,0)+IF(AND(BW49&gt;0,OR(BW49&lt;K49,AND(BW49=K49,8&lt;0))),1,0)+IF(AND(CE49&gt;0,OR(CE49&lt;K49,AND(CE49=K49,9&lt;0))),1,0)))</f>
        <v>99</v>
      </c>
      <c r="P49" s="3">
        <f>IF(Inputs!$B$27&lt;&gt;"Ready","PENDING INPUTS",IF(A49&gt;Inputs!$B$6,0,MIN(MAX(0,(K49+L49+M49)-N49),MAX(0,C49-D49-(IF(O49&lt;O49,K49+L49+M49-N49,0)+IF(W49&lt;O49,S49+T49+U49-V49,0)+IF(AE49&lt;O49,AA49+AB49+AC49-AD49,0)+IF(AM49&lt;O49,AI49+AJ49+AK49-AL49,0)+IF(AU49&lt;O49,AQ49+AR49+AS49-AT49,0)+IF(BC49&lt;O49,AY49+AZ49+BA49-BB49,0)+IF(BK49&lt;O49,BG49+BH49+BI49-BJ49,0)+IF(BS49&lt;O49,BO49+BP49+BQ49-BR49,0)+IF(CA49&lt;O49,BW49+BX49+BY49-BZ49,0)+IF(CI49&lt;O49,CE49+CF49+CG49-CH49,0))))))</f>
        <v>0</v>
      </c>
      <c r="Q49" s="3">
        <f>IF(Inputs!$B$27&lt;&gt;"Ready","PENDING INPUTS",MIN((K49+L49+M49),IF(D49&gt;C49,IF(D49=0,0,N49*C49/D49),N49+P49)))</f>
        <v>0</v>
      </c>
      <c r="R49" s="3">
        <f>IF(Inputs!$B$27&lt;&gt;"Ready","PENDING INPUTS",MAX(0,(K49+L49+M49)-Q49))</f>
        <v>0</v>
      </c>
      <c r="S49" s="3">
        <f>IF(Inputs!$B$27&lt;&gt;"Ready","PENDING INPUTS",Z48)</f>
        <v>0</v>
      </c>
      <c r="T49" s="3">
        <f>IF(Inputs!$B$27&lt;&gt;"Ready","PENDING INPUTS",IF(A49&lt;=Inputs!$B$6,ROUND(S49*Inputs!C15/12,2),0))</f>
        <v>0</v>
      </c>
      <c r="U49" s="3">
        <f>IF(Inputs!$B$27&lt;&gt;"Ready","PENDING INPUTS",IF(AND(A49&lt;=Inputs!$B$6,S49&gt;0),Inputs!G15,0))</f>
        <v>0</v>
      </c>
      <c r="V49" s="3">
        <f>IF(Inputs!$B$27&lt;&gt;"Ready","PENDING INPUTS",IF(A49&gt;Inputs!$B$6,0,MIN((S49+T49+U49),IF(Inputs!H15=1,Inputs!D15,MAX(Inputs!F15,ROUND(S49*Inputs!E15+T49+U49,2))))))</f>
        <v>0</v>
      </c>
      <c r="W49">
        <f>IF(Inputs!$B$27&lt;&gt;"Ready","PENDING INPUTS",IF(S49&lt;=0,99,1+IF(AND(K49&gt;0,OR(K49&lt;S49,AND(K49=S49,0&lt;1))),1,0)+IF(AND(AA49&gt;0,OR(AA49&lt;S49,AND(AA49=S49,2&lt;1))),1,0)+IF(AND(AI49&gt;0,OR(AI49&lt;S49,AND(AI49=S49,3&lt;1))),1,0)+IF(AND(AQ49&gt;0,OR(AQ49&lt;S49,AND(AQ49=S49,4&lt;1))),1,0)+IF(AND(AY49&gt;0,OR(AY49&lt;S49,AND(AY49=S49,5&lt;1))),1,0)+IF(AND(BG49&gt;0,OR(BG49&lt;S49,AND(BG49=S49,6&lt;1))),1,0)+IF(AND(BO49&gt;0,OR(BO49&lt;S49,AND(BO49=S49,7&lt;1))),1,0)+IF(AND(BW49&gt;0,OR(BW49&lt;S49,AND(BW49=S49,8&lt;1))),1,0)+IF(AND(CE49&gt;0,OR(CE49&lt;S49,AND(CE49=S49,9&lt;1))),1,0)))</f>
        <v>99</v>
      </c>
      <c r="X49" s="3">
        <f>IF(Inputs!$B$27&lt;&gt;"Ready","PENDING INPUTS",IF(A49&gt;Inputs!$B$6,0,MIN(MAX(0,(S49+T49+U49)-V49),MAX(0,C49-D49-(IF(O49&lt;W49,K49+L49+M49-N49,0)+IF(W49&lt;W49,S49+T49+U49-V49,0)+IF(AE49&lt;W49,AA49+AB49+AC49-AD49,0)+IF(AM49&lt;W49,AI49+AJ49+AK49-AL49,0)+IF(AU49&lt;W49,AQ49+AR49+AS49-AT49,0)+IF(BC49&lt;W49,AY49+AZ49+BA49-BB49,0)+IF(BK49&lt;W49,BG49+BH49+BI49-BJ49,0)+IF(BS49&lt;W49,BO49+BP49+BQ49-BR49,0)+IF(CA49&lt;W49,BW49+BX49+BY49-BZ49,0)+IF(CI49&lt;W49,CE49+CF49+CG49-CH49,0))))))</f>
        <v>0</v>
      </c>
      <c r="Y49" s="3">
        <f>IF(Inputs!$B$27&lt;&gt;"Ready","PENDING INPUTS",MIN((S49+T49+U49),IF(D49&gt;C49,IF(D49=0,0,V49*C49/D49),V49+X49)))</f>
        <v>0</v>
      </c>
      <c r="Z49" s="3">
        <f>IF(Inputs!$B$27&lt;&gt;"Ready","PENDING INPUTS",MAX(0,(S49+T49+U49)-Y49))</f>
        <v>0</v>
      </c>
      <c r="AA49" s="3">
        <f>IF(Inputs!$B$27&lt;&gt;"Ready","PENDING INPUTS",AH48)</f>
        <v>0</v>
      </c>
      <c r="AB49" s="3">
        <f>IF(Inputs!$B$27&lt;&gt;"Ready","PENDING INPUTS",IF(A49&lt;=Inputs!$B$6,ROUND(AA49*Inputs!C16/12,2),0))</f>
        <v>0</v>
      </c>
      <c r="AC49" s="3">
        <f>IF(Inputs!$B$27&lt;&gt;"Ready","PENDING INPUTS",IF(AND(A49&lt;=Inputs!$B$6,AA49&gt;0),Inputs!G16,0))</f>
        <v>0</v>
      </c>
      <c r="AD49" s="3">
        <f>IF(Inputs!$B$27&lt;&gt;"Ready","PENDING INPUTS",IF(A49&gt;Inputs!$B$6,0,MIN((AA49+AB49+AC49),IF(Inputs!H16=1,Inputs!D16,MAX(Inputs!F16,ROUND(AA49*Inputs!E16+AB49+AC49,2))))))</f>
        <v>0</v>
      </c>
      <c r="AE49">
        <f>IF(Inputs!$B$27&lt;&gt;"Ready","PENDING INPUTS",IF(AA49&lt;=0,99,1+IF(AND(K49&gt;0,OR(K49&lt;AA49,AND(K49=AA49,0&lt;2))),1,0)+IF(AND(S49&gt;0,OR(S49&lt;AA49,AND(S49=AA49,1&lt;2))),1,0)+IF(AND(AI49&gt;0,OR(AI49&lt;AA49,AND(AI49=AA49,3&lt;2))),1,0)+IF(AND(AQ49&gt;0,OR(AQ49&lt;AA49,AND(AQ49=AA49,4&lt;2))),1,0)+IF(AND(AY49&gt;0,OR(AY49&lt;AA49,AND(AY49=AA49,5&lt;2))),1,0)+IF(AND(BG49&gt;0,OR(BG49&lt;AA49,AND(BG49=AA49,6&lt;2))),1,0)+IF(AND(BO49&gt;0,OR(BO49&lt;AA49,AND(BO49=AA49,7&lt;2))),1,0)+IF(AND(BW49&gt;0,OR(BW49&lt;AA49,AND(BW49=AA49,8&lt;2))),1,0)+IF(AND(CE49&gt;0,OR(CE49&lt;AA49,AND(CE49=AA49,9&lt;2))),1,0)))</f>
        <v>99</v>
      </c>
      <c r="AF49" s="3">
        <f>IF(Inputs!$B$27&lt;&gt;"Ready","PENDING INPUTS",IF(A49&gt;Inputs!$B$6,0,MIN(MAX(0,(AA49+AB49+AC49)-AD49),MAX(0,C49-D49-(IF(O49&lt;AE49,K49+L49+M49-N49,0)+IF(W49&lt;AE49,S49+T49+U49-V49,0)+IF(AE49&lt;AE49,AA49+AB49+AC49-AD49,0)+IF(AM49&lt;AE49,AI49+AJ49+AK49-AL49,0)+IF(AU49&lt;AE49,AQ49+AR49+AS49-AT49,0)+IF(BC49&lt;AE49,AY49+AZ49+BA49-BB49,0)+IF(BK49&lt;AE49,BG49+BH49+BI49-BJ49,0)+IF(BS49&lt;AE49,BO49+BP49+BQ49-BR49,0)+IF(CA49&lt;AE49,BW49+BX49+BY49-BZ49,0)+IF(CI49&lt;AE49,CE49+CF49+CG49-CH49,0))))))</f>
        <v>0</v>
      </c>
      <c r="AG49" s="3">
        <f>IF(Inputs!$B$27&lt;&gt;"Ready","PENDING INPUTS",MIN((AA49+AB49+AC49),IF(D49&gt;C49,IF(D49=0,0,AD49*C49/D49),AD49+AF49)))</f>
        <v>0</v>
      </c>
      <c r="AH49" s="3">
        <f>IF(Inputs!$B$27&lt;&gt;"Ready","PENDING INPUTS",MAX(0,(AA49+AB49+AC49)-AG49))</f>
        <v>0</v>
      </c>
      <c r="AI49" s="3">
        <f>IF(Inputs!$B$27&lt;&gt;"Ready","PENDING INPUTS",AP48)</f>
        <v>0</v>
      </c>
      <c r="AJ49" s="3">
        <f>IF(Inputs!$B$27&lt;&gt;"Ready","PENDING INPUTS",IF(A49&lt;=Inputs!$B$6,ROUND(AI49*Inputs!C17/12,2),0))</f>
        <v>0</v>
      </c>
      <c r="AK49" s="3">
        <f>IF(Inputs!$B$27&lt;&gt;"Ready","PENDING INPUTS",IF(AND(A49&lt;=Inputs!$B$6,AI49&gt;0),Inputs!G17,0))</f>
        <v>0</v>
      </c>
      <c r="AL49" s="3">
        <f>IF(Inputs!$B$27&lt;&gt;"Ready","PENDING INPUTS",IF(A49&gt;Inputs!$B$6,0,MIN((AI49+AJ49+AK49),IF(Inputs!H17=1,Inputs!D17,MAX(Inputs!F17,ROUND(AI49*Inputs!E17+AJ49+AK49,2))))))</f>
        <v>0</v>
      </c>
      <c r="AM49">
        <f>IF(Inputs!$B$27&lt;&gt;"Ready","PENDING INPUTS",IF(AI49&lt;=0,99,1+IF(AND(K49&gt;0,OR(K49&lt;AI49,AND(K49=AI49,0&lt;3))),1,0)+IF(AND(S49&gt;0,OR(S49&lt;AI49,AND(S49=AI49,1&lt;3))),1,0)+IF(AND(AA49&gt;0,OR(AA49&lt;AI49,AND(AA49=AI49,2&lt;3))),1,0)+IF(AND(AQ49&gt;0,OR(AQ49&lt;AI49,AND(AQ49=AI49,4&lt;3))),1,0)+IF(AND(AY49&gt;0,OR(AY49&lt;AI49,AND(AY49=AI49,5&lt;3))),1,0)+IF(AND(BG49&gt;0,OR(BG49&lt;AI49,AND(BG49=AI49,6&lt;3))),1,0)+IF(AND(BO49&gt;0,OR(BO49&lt;AI49,AND(BO49=AI49,7&lt;3))),1,0)+IF(AND(BW49&gt;0,OR(BW49&lt;AI49,AND(BW49=AI49,8&lt;3))),1,0)+IF(AND(CE49&gt;0,OR(CE49&lt;AI49,AND(CE49=AI49,9&lt;3))),1,0)))</f>
        <v>99</v>
      </c>
      <c r="AN49" s="3">
        <f>IF(Inputs!$B$27&lt;&gt;"Ready","PENDING INPUTS",IF(A49&gt;Inputs!$B$6,0,MIN(MAX(0,(AI49+AJ49+AK49)-AL49),MAX(0,C49-D49-(IF(O49&lt;AM49,K49+L49+M49-N49,0)+IF(W49&lt;AM49,S49+T49+U49-V49,0)+IF(AE49&lt;AM49,AA49+AB49+AC49-AD49,0)+IF(AM49&lt;AM49,AI49+AJ49+AK49-AL49,0)+IF(AU49&lt;AM49,AQ49+AR49+AS49-AT49,0)+IF(BC49&lt;AM49,AY49+AZ49+BA49-BB49,0)+IF(BK49&lt;AM49,BG49+BH49+BI49-BJ49,0)+IF(BS49&lt;AM49,BO49+BP49+BQ49-BR49,0)+IF(CA49&lt;AM49,BW49+BX49+BY49-BZ49,0)+IF(CI49&lt;AM49,CE49+CF49+CG49-CH49,0))))))</f>
        <v>0</v>
      </c>
      <c r="AO49" s="3">
        <f>IF(Inputs!$B$27&lt;&gt;"Ready","PENDING INPUTS",MIN((AI49+AJ49+AK49),IF(D49&gt;C49,IF(D49=0,0,AL49*C49/D49),AL49+AN49)))</f>
        <v>0</v>
      </c>
      <c r="AP49" s="3">
        <f>IF(Inputs!$B$27&lt;&gt;"Ready","PENDING INPUTS",MAX(0,(AI49+AJ49+AK49)-AO49))</f>
        <v>0</v>
      </c>
      <c r="AQ49" s="3">
        <f>IF(Inputs!$B$27&lt;&gt;"Ready","PENDING INPUTS",AX48)</f>
        <v>0</v>
      </c>
      <c r="AR49" s="3">
        <f>IF(Inputs!$B$27&lt;&gt;"Ready","PENDING INPUTS",IF(A49&lt;=Inputs!$B$6,ROUND(AQ49*Inputs!C18/12,2),0))</f>
        <v>0</v>
      </c>
      <c r="AS49" s="3">
        <f>IF(Inputs!$B$27&lt;&gt;"Ready","PENDING INPUTS",IF(AND(A49&lt;=Inputs!$B$6,AQ49&gt;0),Inputs!G18,0))</f>
        <v>0</v>
      </c>
      <c r="AT49" s="3">
        <f>IF(Inputs!$B$27&lt;&gt;"Ready","PENDING INPUTS",IF(A49&gt;Inputs!$B$6,0,MIN((AQ49+AR49+AS49),IF(Inputs!H18=1,Inputs!D18,MAX(Inputs!F18,ROUND(AQ49*Inputs!E18+AR49+AS49,2))))))</f>
        <v>0</v>
      </c>
      <c r="AU49">
        <f>IF(Inputs!$B$27&lt;&gt;"Ready","PENDING INPUTS",IF(AQ49&lt;=0,99,1+IF(AND(K49&gt;0,OR(K49&lt;AQ49,AND(K49=AQ49,0&lt;4))),1,0)+IF(AND(S49&gt;0,OR(S49&lt;AQ49,AND(S49=AQ49,1&lt;4))),1,0)+IF(AND(AA49&gt;0,OR(AA49&lt;AQ49,AND(AA49=AQ49,2&lt;4))),1,0)+IF(AND(AI49&gt;0,OR(AI49&lt;AQ49,AND(AI49=AQ49,3&lt;4))),1,0)+IF(AND(AY49&gt;0,OR(AY49&lt;AQ49,AND(AY49=AQ49,5&lt;4))),1,0)+IF(AND(BG49&gt;0,OR(BG49&lt;AQ49,AND(BG49=AQ49,6&lt;4))),1,0)+IF(AND(BO49&gt;0,OR(BO49&lt;AQ49,AND(BO49=AQ49,7&lt;4))),1,0)+IF(AND(BW49&gt;0,OR(BW49&lt;AQ49,AND(BW49=AQ49,8&lt;4))),1,0)+IF(AND(CE49&gt;0,OR(CE49&lt;AQ49,AND(CE49=AQ49,9&lt;4))),1,0)))</f>
        <v>99</v>
      </c>
      <c r="AV49" s="3">
        <f>IF(Inputs!$B$27&lt;&gt;"Ready","PENDING INPUTS",IF(A49&gt;Inputs!$B$6,0,MIN(MAX(0,(AQ49+AR49+AS49)-AT49),MAX(0,C49-D49-(IF(O49&lt;AU49,K49+L49+M49-N49,0)+IF(W49&lt;AU49,S49+T49+U49-V49,0)+IF(AE49&lt;AU49,AA49+AB49+AC49-AD49,0)+IF(AM49&lt;AU49,AI49+AJ49+AK49-AL49,0)+IF(AU49&lt;AU49,AQ49+AR49+AS49-AT49,0)+IF(BC49&lt;AU49,AY49+AZ49+BA49-BB49,0)+IF(BK49&lt;AU49,BG49+BH49+BI49-BJ49,0)+IF(BS49&lt;AU49,BO49+BP49+BQ49-BR49,0)+IF(CA49&lt;AU49,BW49+BX49+BY49-BZ49,0)+IF(CI49&lt;AU49,CE49+CF49+CG49-CH49,0))))))</f>
        <v>0</v>
      </c>
      <c r="AW49" s="3">
        <f>IF(Inputs!$B$27&lt;&gt;"Ready","PENDING INPUTS",MIN((AQ49+AR49+AS49),IF(D49&gt;C49,IF(D49=0,0,AT49*C49/D49),AT49+AV49)))</f>
        <v>0</v>
      </c>
      <c r="AX49" s="3">
        <f>IF(Inputs!$B$27&lt;&gt;"Ready","PENDING INPUTS",MAX(0,(AQ49+AR49+AS49)-AW49))</f>
        <v>0</v>
      </c>
      <c r="AY49" s="3">
        <f>IF(Inputs!$B$27&lt;&gt;"Ready","PENDING INPUTS",BF48)</f>
        <v>0</v>
      </c>
      <c r="AZ49" s="3">
        <f>IF(Inputs!$B$27&lt;&gt;"Ready","PENDING INPUTS",IF(A49&lt;=Inputs!$B$6,ROUND(AY49*Inputs!C19/12,2),0))</f>
        <v>0</v>
      </c>
      <c r="BA49" s="3">
        <f>IF(Inputs!$B$27&lt;&gt;"Ready","PENDING INPUTS",IF(AND(A49&lt;=Inputs!$B$6,AY49&gt;0),Inputs!G19,0))</f>
        <v>0</v>
      </c>
      <c r="BB49" s="3">
        <f>IF(Inputs!$B$27&lt;&gt;"Ready","PENDING INPUTS",IF(A49&gt;Inputs!$B$6,0,MIN((AY49+AZ49+BA49),IF(Inputs!H19=1,Inputs!D19,MAX(Inputs!F19,ROUND(AY49*Inputs!E19+AZ49+BA49,2))))))</f>
        <v>0</v>
      </c>
      <c r="BC49">
        <f>IF(Inputs!$B$27&lt;&gt;"Ready","PENDING INPUTS",IF(AY49&lt;=0,99,1+IF(AND(K49&gt;0,OR(K49&lt;AY49,AND(K49=AY49,0&lt;5))),1,0)+IF(AND(S49&gt;0,OR(S49&lt;AY49,AND(S49=AY49,1&lt;5))),1,0)+IF(AND(AA49&gt;0,OR(AA49&lt;AY49,AND(AA49=AY49,2&lt;5))),1,0)+IF(AND(AI49&gt;0,OR(AI49&lt;AY49,AND(AI49=AY49,3&lt;5))),1,0)+IF(AND(AQ49&gt;0,OR(AQ49&lt;AY49,AND(AQ49=AY49,4&lt;5))),1,0)+IF(AND(BG49&gt;0,OR(BG49&lt;AY49,AND(BG49=AY49,6&lt;5))),1,0)+IF(AND(BO49&gt;0,OR(BO49&lt;AY49,AND(BO49=AY49,7&lt;5))),1,0)+IF(AND(BW49&gt;0,OR(BW49&lt;AY49,AND(BW49=AY49,8&lt;5))),1,0)+IF(AND(CE49&gt;0,OR(CE49&lt;AY49,AND(CE49=AY49,9&lt;5))),1,0)))</f>
        <v>99</v>
      </c>
      <c r="BD49" s="3">
        <f>IF(Inputs!$B$27&lt;&gt;"Ready","PENDING INPUTS",IF(A49&gt;Inputs!$B$6,0,MIN(MAX(0,(AY49+AZ49+BA49)-BB49),MAX(0,C49-D49-(IF(O49&lt;BC49,K49+L49+M49-N49,0)+IF(W49&lt;BC49,S49+T49+U49-V49,0)+IF(AE49&lt;BC49,AA49+AB49+AC49-AD49,0)+IF(AM49&lt;BC49,AI49+AJ49+AK49-AL49,0)+IF(AU49&lt;BC49,AQ49+AR49+AS49-AT49,0)+IF(BC49&lt;BC49,AY49+AZ49+BA49-BB49,0)+IF(BK49&lt;BC49,BG49+BH49+BI49-BJ49,0)+IF(BS49&lt;BC49,BO49+BP49+BQ49-BR49,0)+IF(CA49&lt;BC49,BW49+BX49+BY49-BZ49,0)+IF(CI49&lt;BC49,CE49+CF49+CG49-CH49,0))))))</f>
        <v>0</v>
      </c>
      <c r="BE49" s="3">
        <f>IF(Inputs!$B$27&lt;&gt;"Ready","PENDING INPUTS",MIN((AY49+AZ49+BA49),IF(D49&gt;C49,IF(D49=0,0,BB49*C49/D49),BB49+BD49)))</f>
        <v>0</v>
      </c>
      <c r="BF49" s="3">
        <f>IF(Inputs!$B$27&lt;&gt;"Ready","PENDING INPUTS",MAX(0,(AY49+AZ49+BA49)-BE49))</f>
        <v>0</v>
      </c>
      <c r="BG49" s="3">
        <f>IF(Inputs!$B$27&lt;&gt;"Ready","PENDING INPUTS",BN48)</f>
        <v>0</v>
      </c>
      <c r="BH49" s="3">
        <f>IF(Inputs!$B$27&lt;&gt;"Ready","PENDING INPUTS",IF(A49&lt;=Inputs!$B$6,ROUND(BG49*Inputs!C20/12,2),0))</f>
        <v>0</v>
      </c>
      <c r="BI49" s="3">
        <f>IF(Inputs!$B$27&lt;&gt;"Ready","PENDING INPUTS",IF(AND(A49&lt;=Inputs!$B$6,BG49&gt;0),Inputs!G20,0))</f>
        <v>0</v>
      </c>
      <c r="BJ49" s="3">
        <f>IF(Inputs!$B$27&lt;&gt;"Ready","PENDING INPUTS",IF(A49&gt;Inputs!$B$6,0,MIN((BG49+BH49+BI49),IF(Inputs!H20=1,Inputs!D20,MAX(Inputs!F20,ROUND(BG49*Inputs!E20+BH49+BI49,2))))))</f>
        <v>0</v>
      </c>
      <c r="BK49">
        <f>IF(Inputs!$B$27&lt;&gt;"Ready","PENDING INPUTS",IF(BG49&lt;=0,99,1+IF(AND(K49&gt;0,OR(K49&lt;BG49,AND(K49=BG49,0&lt;6))),1,0)+IF(AND(S49&gt;0,OR(S49&lt;BG49,AND(S49=BG49,1&lt;6))),1,0)+IF(AND(AA49&gt;0,OR(AA49&lt;BG49,AND(AA49=BG49,2&lt;6))),1,0)+IF(AND(AI49&gt;0,OR(AI49&lt;BG49,AND(AI49=BG49,3&lt;6))),1,0)+IF(AND(AQ49&gt;0,OR(AQ49&lt;BG49,AND(AQ49=BG49,4&lt;6))),1,0)+IF(AND(AY49&gt;0,OR(AY49&lt;BG49,AND(AY49=BG49,5&lt;6))),1,0)+IF(AND(BO49&gt;0,OR(BO49&lt;BG49,AND(BO49=BG49,7&lt;6))),1,0)+IF(AND(BW49&gt;0,OR(BW49&lt;BG49,AND(BW49=BG49,8&lt;6))),1,0)+IF(AND(CE49&gt;0,OR(CE49&lt;BG49,AND(CE49=BG49,9&lt;6))),1,0)))</f>
        <v>99</v>
      </c>
      <c r="BL49" s="3">
        <f>IF(Inputs!$B$27&lt;&gt;"Ready","PENDING INPUTS",IF(A49&gt;Inputs!$B$6,0,MIN(MAX(0,(BG49+BH49+BI49)-BJ49),MAX(0,C49-D49-(IF(O49&lt;BK49,K49+L49+M49-N49,0)+IF(W49&lt;BK49,S49+T49+U49-V49,0)+IF(AE49&lt;BK49,AA49+AB49+AC49-AD49,0)+IF(AM49&lt;BK49,AI49+AJ49+AK49-AL49,0)+IF(AU49&lt;BK49,AQ49+AR49+AS49-AT49,0)+IF(BC49&lt;BK49,AY49+AZ49+BA49-BB49,0)+IF(BK49&lt;BK49,BG49+BH49+BI49-BJ49,0)+IF(BS49&lt;BK49,BO49+BP49+BQ49-BR49,0)+IF(CA49&lt;BK49,BW49+BX49+BY49-BZ49,0)+IF(CI49&lt;BK49,CE49+CF49+CG49-CH49,0))))))</f>
        <v>0</v>
      </c>
      <c r="BM49" s="3">
        <f>IF(Inputs!$B$27&lt;&gt;"Ready","PENDING INPUTS",MIN((BG49+BH49+BI49),IF(D49&gt;C49,IF(D49=0,0,BJ49*C49/D49),BJ49+BL49)))</f>
        <v>0</v>
      </c>
      <c r="BN49" s="3">
        <f>IF(Inputs!$B$27&lt;&gt;"Ready","PENDING INPUTS",MAX(0,(BG49+BH49+BI49)-BM49))</f>
        <v>0</v>
      </c>
      <c r="BO49" s="3">
        <f>IF(Inputs!$B$27&lt;&gt;"Ready","PENDING INPUTS",BV48)</f>
        <v>0</v>
      </c>
      <c r="BP49" s="3">
        <f>IF(Inputs!$B$27&lt;&gt;"Ready","PENDING INPUTS",IF(A49&lt;=Inputs!$B$6,ROUND(BO49*Inputs!C21/12,2),0))</f>
        <v>0</v>
      </c>
      <c r="BQ49" s="3">
        <f>IF(Inputs!$B$27&lt;&gt;"Ready","PENDING INPUTS",IF(AND(A49&lt;=Inputs!$B$6,BO49&gt;0),Inputs!G21,0))</f>
        <v>0</v>
      </c>
      <c r="BR49" s="3">
        <f>IF(Inputs!$B$27&lt;&gt;"Ready","PENDING INPUTS",IF(A49&gt;Inputs!$B$6,0,MIN((BO49+BP49+BQ49),IF(Inputs!H21=1,Inputs!D21,MAX(Inputs!F21,ROUND(BO49*Inputs!E21+BP49+BQ49,2))))))</f>
        <v>0</v>
      </c>
      <c r="BS49">
        <f>IF(Inputs!$B$27&lt;&gt;"Ready","PENDING INPUTS",IF(BO49&lt;=0,99,1+IF(AND(K49&gt;0,OR(K49&lt;BO49,AND(K49=BO49,0&lt;7))),1,0)+IF(AND(S49&gt;0,OR(S49&lt;BO49,AND(S49=BO49,1&lt;7))),1,0)+IF(AND(AA49&gt;0,OR(AA49&lt;BO49,AND(AA49=BO49,2&lt;7))),1,0)+IF(AND(AI49&gt;0,OR(AI49&lt;BO49,AND(AI49=BO49,3&lt;7))),1,0)+IF(AND(AQ49&gt;0,OR(AQ49&lt;BO49,AND(AQ49=BO49,4&lt;7))),1,0)+IF(AND(AY49&gt;0,OR(AY49&lt;BO49,AND(AY49=BO49,5&lt;7))),1,0)+IF(AND(BG49&gt;0,OR(BG49&lt;BO49,AND(BG49=BO49,6&lt;7))),1,0)+IF(AND(BW49&gt;0,OR(BW49&lt;BO49,AND(BW49=BO49,8&lt;7))),1,0)+IF(AND(CE49&gt;0,OR(CE49&lt;BO49,AND(CE49=BO49,9&lt;7))),1,0)))</f>
        <v>99</v>
      </c>
      <c r="BT49" s="3">
        <f>IF(Inputs!$B$27&lt;&gt;"Ready","PENDING INPUTS",IF(A49&gt;Inputs!$B$6,0,MIN(MAX(0,(BO49+BP49+BQ49)-BR49),MAX(0,C49-D49-(IF(O49&lt;BS49,K49+L49+M49-N49,0)+IF(W49&lt;BS49,S49+T49+U49-V49,0)+IF(AE49&lt;BS49,AA49+AB49+AC49-AD49,0)+IF(AM49&lt;BS49,AI49+AJ49+AK49-AL49,0)+IF(AU49&lt;BS49,AQ49+AR49+AS49-AT49,0)+IF(BC49&lt;BS49,AY49+AZ49+BA49-BB49,0)+IF(BK49&lt;BS49,BG49+BH49+BI49-BJ49,0)+IF(BS49&lt;BS49,BO49+BP49+BQ49-BR49,0)+IF(CA49&lt;BS49,BW49+BX49+BY49-BZ49,0)+IF(CI49&lt;BS49,CE49+CF49+CG49-CH49,0))))))</f>
        <v>0</v>
      </c>
      <c r="BU49" s="3">
        <f>IF(Inputs!$B$27&lt;&gt;"Ready","PENDING INPUTS",MIN((BO49+BP49+BQ49),IF(D49&gt;C49,IF(D49=0,0,BR49*C49/D49),BR49+BT49)))</f>
        <v>0</v>
      </c>
      <c r="BV49" s="3">
        <f>IF(Inputs!$B$27&lt;&gt;"Ready","PENDING INPUTS",MAX(0,(BO49+BP49+BQ49)-BU49))</f>
        <v>0</v>
      </c>
      <c r="BW49" s="3">
        <f>IF(Inputs!$B$27&lt;&gt;"Ready","PENDING INPUTS",CD48)</f>
        <v>0</v>
      </c>
      <c r="BX49" s="3">
        <f>IF(Inputs!$B$27&lt;&gt;"Ready","PENDING INPUTS",IF(A49&lt;=Inputs!$B$6,ROUND(BW49*Inputs!C22/12,2),0))</f>
        <v>0</v>
      </c>
      <c r="BY49" s="3">
        <f>IF(Inputs!$B$27&lt;&gt;"Ready","PENDING INPUTS",IF(AND(A49&lt;=Inputs!$B$6,BW49&gt;0),Inputs!G22,0))</f>
        <v>0</v>
      </c>
      <c r="BZ49" s="3">
        <f>IF(Inputs!$B$27&lt;&gt;"Ready","PENDING INPUTS",IF(A49&gt;Inputs!$B$6,0,MIN((BW49+BX49+BY49),IF(Inputs!H22=1,Inputs!D22,MAX(Inputs!F22,ROUND(BW49*Inputs!E22+BX49+BY49,2))))))</f>
        <v>0</v>
      </c>
      <c r="CA49">
        <f>IF(Inputs!$B$27&lt;&gt;"Ready","PENDING INPUTS",IF(BW49&lt;=0,99,1+IF(AND(K49&gt;0,OR(K49&lt;BW49,AND(K49=BW49,0&lt;8))),1,0)+IF(AND(S49&gt;0,OR(S49&lt;BW49,AND(S49=BW49,1&lt;8))),1,0)+IF(AND(AA49&gt;0,OR(AA49&lt;BW49,AND(AA49=BW49,2&lt;8))),1,0)+IF(AND(AI49&gt;0,OR(AI49&lt;BW49,AND(AI49=BW49,3&lt;8))),1,0)+IF(AND(AQ49&gt;0,OR(AQ49&lt;BW49,AND(AQ49=BW49,4&lt;8))),1,0)+IF(AND(AY49&gt;0,OR(AY49&lt;BW49,AND(AY49=BW49,5&lt;8))),1,0)+IF(AND(BG49&gt;0,OR(BG49&lt;BW49,AND(BG49=BW49,6&lt;8))),1,0)+IF(AND(BO49&gt;0,OR(BO49&lt;BW49,AND(BO49=BW49,7&lt;8))),1,0)+IF(AND(CE49&gt;0,OR(CE49&lt;BW49,AND(CE49=BW49,9&lt;8))),1,0)))</f>
        <v>99</v>
      </c>
      <c r="CB49" s="3">
        <f>IF(Inputs!$B$27&lt;&gt;"Ready","PENDING INPUTS",IF(A49&gt;Inputs!$B$6,0,MIN(MAX(0,(BW49+BX49+BY49)-BZ49),MAX(0,C49-D49-(IF(O49&lt;CA49,K49+L49+M49-N49,0)+IF(W49&lt;CA49,S49+T49+U49-V49,0)+IF(AE49&lt;CA49,AA49+AB49+AC49-AD49,0)+IF(AM49&lt;CA49,AI49+AJ49+AK49-AL49,0)+IF(AU49&lt;CA49,AQ49+AR49+AS49-AT49,0)+IF(BC49&lt;CA49,AY49+AZ49+BA49-BB49,0)+IF(BK49&lt;CA49,BG49+BH49+BI49-BJ49,0)+IF(BS49&lt;CA49,BO49+BP49+BQ49-BR49,0)+IF(CA49&lt;CA49,BW49+BX49+BY49-BZ49,0)+IF(CI49&lt;CA49,CE49+CF49+CG49-CH49,0))))))</f>
        <v>0</v>
      </c>
      <c r="CC49" s="3">
        <f>IF(Inputs!$B$27&lt;&gt;"Ready","PENDING INPUTS",MIN((BW49+BX49+BY49),IF(D49&gt;C49,IF(D49=0,0,BZ49*C49/D49),BZ49+CB49)))</f>
        <v>0</v>
      </c>
      <c r="CD49" s="3">
        <f>IF(Inputs!$B$27&lt;&gt;"Ready","PENDING INPUTS",MAX(0,(BW49+BX49+BY49)-CC49))</f>
        <v>0</v>
      </c>
      <c r="CE49" s="3">
        <f>IF(Inputs!$B$27&lt;&gt;"Ready","PENDING INPUTS",CL48)</f>
        <v>0</v>
      </c>
      <c r="CF49" s="3">
        <f>IF(Inputs!$B$27&lt;&gt;"Ready","PENDING INPUTS",IF(A49&lt;=Inputs!$B$6,ROUND(CE49*Inputs!C23/12,2),0))</f>
        <v>0</v>
      </c>
      <c r="CG49" s="3">
        <f>IF(Inputs!$B$27&lt;&gt;"Ready","PENDING INPUTS",IF(AND(A49&lt;=Inputs!$B$6,CE49&gt;0),Inputs!G23,0))</f>
        <v>0</v>
      </c>
      <c r="CH49" s="3">
        <f>IF(Inputs!$B$27&lt;&gt;"Ready","PENDING INPUTS",IF(A49&gt;Inputs!$B$6,0,MIN((CE49+CF49+CG49),IF(Inputs!H23=1,Inputs!D23,MAX(Inputs!F23,ROUND(CE49*Inputs!E23+CF49+CG49,2))))))</f>
        <v>0</v>
      </c>
      <c r="CI49">
        <f>IF(Inputs!$B$27&lt;&gt;"Ready","PENDING INPUTS",IF(CE49&lt;=0,99,1+IF(AND(K49&gt;0,OR(K49&lt;CE49,AND(K49=CE49,0&lt;9))),1,0)+IF(AND(S49&gt;0,OR(S49&lt;CE49,AND(S49=CE49,1&lt;9))),1,0)+IF(AND(AA49&gt;0,OR(AA49&lt;CE49,AND(AA49=CE49,2&lt;9))),1,0)+IF(AND(AI49&gt;0,OR(AI49&lt;CE49,AND(AI49=CE49,3&lt;9))),1,0)+IF(AND(AQ49&gt;0,OR(AQ49&lt;CE49,AND(AQ49=CE49,4&lt;9))),1,0)+IF(AND(AY49&gt;0,OR(AY49&lt;CE49,AND(AY49=CE49,5&lt;9))),1,0)+IF(AND(BG49&gt;0,OR(BG49&lt;CE49,AND(BG49=CE49,6&lt;9))),1,0)+IF(AND(BO49&gt;0,OR(BO49&lt;CE49,AND(BO49=CE49,7&lt;9))),1,0)+IF(AND(BW49&gt;0,OR(BW49&lt;CE49,AND(BW49=CE49,8&lt;9))),1,0)))</f>
        <v>99</v>
      </c>
      <c r="CJ49" s="3">
        <f>IF(Inputs!$B$27&lt;&gt;"Ready","PENDING INPUTS",IF(A49&gt;Inputs!$B$6,0,MIN(MAX(0,(CE49+CF49+CG49)-CH49),MAX(0,C49-D49-(IF(O49&lt;CI49,K49+L49+M49-N49,0)+IF(W49&lt;CI49,S49+T49+U49-V49,0)+IF(AE49&lt;CI49,AA49+AB49+AC49-AD49,0)+IF(AM49&lt;CI49,AI49+AJ49+AK49-AL49,0)+IF(AU49&lt;CI49,AQ49+AR49+AS49-AT49,0)+IF(BC49&lt;CI49,AY49+AZ49+BA49-BB49,0)+IF(BK49&lt;CI49,BG49+BH49+BI49-BJ49,0)+IF(BS49&lt;CI49,BO49+BP49+BQ49-BR49,0)+IF(CA49&lt;CI49,BW49+BX49+BY49-BZ49,0)+IF(CI49&lt;CI49,CE49+CF49+CG49-CH49,0))))))</f>
        <v>0</v>
      </c>
      <c r="CK49" s="3">
        <f>IF(Inputs!$B$27&lt;&gt;"Ready","PENDING INPUTS",MIN((CE49+CF49+CG49),IF(D49&gt;C49,IF(D49=0,0,CH49*C49/D49),CH49+CJ49)))</f>
        <v>0</v>
      </c>
      <c r="CL49" s="3">
        <f>IF(Inputs!$B$27&lt;&gt;"Ready","PENDING INPUTS",MAX(0,(CE49+CF49+CG49)-CK49))</f>
        <v>0</v>
      </c>
    </row>
    <row r="50" spans="1:90" ht="27.95" customHeight="1" x14ac:dyDescent="0.25">
      <c r="A50">
        <v>46</v>
      </c>
      <c r="B50" s="13">
        <f>IF(Inputs!$B$27&lt;&gt;"Ready","PENDING INPUTS",EDATE(Inputs!$B$5,A50-1))</f>
        <v>47665</v>
      </c>
      <c r="C50" s="3">
        <f>IF(Inputs!$B$27&lt;&gt;"Ready","PENDING INPUTS",IF(A50&lt;=Inputs!$B$6,MAX(0,Inputs!$B$4+IF(A50=Inputs!$B$7,Inputs!$B$8,0)+IF(A50=Inputs!$B$9,Inputs!$B$10,0)),0))</f>
        <v>0</v>
      </c>
      <c r="D50" s="3">
        <f>IF(Inputs!$B$27&lt;&gt;"Ready","PENDING INPUTS",SUM(N50,V50,AD50,AL50,AT50,BB50,BJ50,BR50,BZ50,CH50))</f>
        <v>0</v>
      </c>
      <c r="E50" s="3">
        <f>IF(Inputs!$B$27&lt;&gt;"Ready","PENDING INPUTS",MAX(0,D50-C50))</f>
        <v>0</v>
      </c>
      <c r="F50" s="3">
        <f>IF(Inputs!$B$27&lt;&gt;"Ready","PENDING INPUTS",SUM(Q50,Y50,AG50,AO50,AW50,BE50,BM50,BU50,CC50,CK50))</f>
        <v>0</v>
      </c>
      <c r="G50" s="3">
        <f>IF(Inputs!$B$27&lt;&gt;"Ready","PENDING INPUTS",SUM(L50,T50,AB50,AJ50,AR50,AZ50,BH50,BP50,BX50,CF50))</f>
        <v>0</v>
      </c>
      <c r="H50" s="3">
        <f>IF(Inputs!$B$27&lt;&gt;"Ready","PENDING INPUTS",SUM(M50,U50,AC50,AK50,AS50,BA50,BI50,BQ50,BY50,CG50))</f>
        <v>0</v>
      </c>
      <c r="I50" s="3">
        <f>IF(Inputs!$B$27&lt;&gt;"Ready","PENDING INPUTS",SUM(R50,Z50,AH50,AP50,AX50,BF50,BN50,BV50,CD50,CL50))</f>
        <v>0</v>
      </c>
      <c r="J50" t="str">
        <f>IF(Inputs!$B$27&lt;&gt;"Ready","PENDING INPUTS",IF(A50&gt;Inputs!$B$6,"Beyond horizon",IF(E50&gt;0.005,"MINIMUM SHORTFALL",IF(I50&lt;0.005,"Paid off","In progress"))))</f>
        <v>Paid off</v>
      </c>
      <c r="K50" s="3">
        <f>IF(Inputs!$B$27&lt;&gt;"Ready","PENDING INPUTS",R49)</f>
        <v>0</v>
      </c>
      <c r="L50" s="3">
        <f>IF(Inputs!$B$27&lt;&gt;"Ready","PENDING INPUTS",IF(A50&lt;=Inputs!$B$6,ROUND(K50*Inputs!C14/12,2),0))</f>
        <v>0</v>
      </c>
      <c r="M50" s="3">
        <f>IF(Inputs!$B$27&lt;&gt;"Ready","PENDING INPUTS",IF(AND(A50&lt;=Inputs!$B$6,K50&gt;0),Inputs!G14,0))</f>
        <v>0</v>
      </c>
      <c r="N50" s="3">
        <f>IF(Inputs!$B$27&lt;&gt;"Ready","PENDING INPUTS",IF(A50&gt;Inputs!$B$6,0,MIN((K50+L50+M50),IF(Inputs!H14=1,Inputs!D14,MAX(Inputs!F14,ROUND(K50*Inputs!E14+L50+M50,2))))))</f>
        <v>0</v>
      </c>
      <c r="O50">
        <f>IF(Inputs!$B$27&lt;&gt;"Ready","PENDING INPUTS",IF(K50&lt;=0,99,1+IF(AND(S50&gt;0,OR(S50&lt;K50,AND(S50=K50,1&lt;0))),1,0)+IF(AND(AA50&gt;0,OR(AA50&lt;K50,AND(AA50=K50,2&lt;0))),1,0)+IF(AND(AI50&gt;0,OR(AI50&lt;K50,AND(AI50=K50,3&lt;0))),1,0)+IF(AND(AQ50&gt;0,OR(AQ50&lt;K50,AND(AQ50=K50,4&lt;0))),1,0)+IF(AND(AY50&gt;0,OR(AY50&lt;K50,AND(AY50=K50,5&lt;0))),1,0)+IF(AND(BG50&gt;0,OR(BG50&lt;K50,AND(BG50=K50,6&lt;0))),1,0)+IF(AND(BO50&gt;0,OR(BO50&lt;K50,AND(BO50=K50,7&lt;0))),1,0)+IF(AND(BW50&gt;0,OR(BW50&lt;K50,AND(BW50=K50,8&lt;0))),1,0)+IF(AND(CE50&gt;0,OR(CE50&lt;K50,AND(CE50=K50,9&lt;0))),1,0)))</f>
        <v>99</v>
      </c>
      <c r="P50" s="3">
        <f>IF(Inputs!$B$27&lt;&gt;"Ready","PENDING INPUTS",IF(A50&gt;Inputs!$B$6,0,MIN(MAX(0,(K50+L50+M50)-N50),MAX(0,C50-D50-(IF(O50&lt;O50,K50+L50+M50-N50,0)+IF(W50&lt;O50,S50+T50+U50-V50,0)+IF(AE50&lt;O50,AA50+AB50+AC50-AD50,0)+IF(AM50&lt;O50,AI50+AJ50+AK50-AL50,0)+IF(AU50&lt;O50,AQ50+AR50+AS50-AT50,0)+IF(BC50&lt;O50,AY50+AZ50+BA50-BB50,0)+IF(BK50&lt;O50,BG50+BH50+BI50-BJ50,0)+IF(BS50&lt;O50,BO50+BP50+BQ50-BR50,0)+IF(CA50&lt;O50,BW50+BX50+BY50-BZ50,0)+IF(CI50&lt;O50,CE50+CF50+CG50-CH50,0))))))</f>
        <v>0</v>
      </c>
      <c r="Q50" s="3">
        <f>IF(Inputs!$B$27&lt;&gt;"Ready","PENDING INPUTS",MIN((K50+L50+M50),IF(D50&gt;C50,IF(D50=0,0,N50*C50/D50),N50+P50)))</f>
        <v>0</v>
      </c>
      <c r="R50" s="3">
        <f>IF(Inputs!$B$27&lt;&gt;"Ready","PENDING INPUTS",MAX(0,(K50+L50+M50)-Q50))</f>
        <v>0</v>
      </c>
      <c r="S50" s="3">
        <f>IF(Inputs!$B$27&lt;&gt;"Ready","PENDING INPUTS",Z49)</f>
        <v>0</v>
      </c>
      <c r="T50" s="3">
        <f>IF(Inputs!$B$27&lt;&gt;"Ready","PENDING INPUTS",IF(A50&lt;=Inputs!$B$6,ROUND(S50*Inputs!C15/12,2),0))</f>
        <v>0</v>
      </c>
      <c r="U50" s="3">
        <f>IF(Inputs!$B$27&lt;&gt;"Ready","PENDING INPUTS",IF(AND(A50&lt;=Inputs!$B$6,S50&gt;0),Inputs!G15,0))</f>
        <v>0</v>
      </c>
      <c r="V50" s="3">
        <f>IF(Inputs!$B$27&lt;&gt;"Ready","PENDING INPUTS",IF(A50&gt;Inputs!$B$6,0,MIN((S50+T50+U50),IF(Inputs!H15=1,Inputs!D15,MAX(Inputs!F15,ROUND(S50*Inputs!E15+T50+U50,2))))))</f>
        <v>0</v>
      </c>
      <c r="W50">
        <f>IF(Inputs!$B$27&lt;&gt;"Ready","PENDING INPUTS",IF(S50&lt;=0,99,1+IF(AND(K50&gt;0,OR(K50&lt;S50,AND(K50=S50,0&lt;1))),1,0)+IF(AND(AA50&gt;0,OR(AA50&lt;S50,AND(AA50=S50,2&lt;1))),1,0)+IF(AND(AI50&gt;0,OR(AI50&lt;S50,AND(AI50=S50,3&lt;1))),1,0)+IF(AND(AQ50&gt;0,OR(AQ50&lt;S50,AND(AQ50=S50,4&lt;1))),1,0)+IF(AND(AY50&gt;0,OR(AY50&lt;S50,AND(AY50=S50,5&lt;1))),1,0)+IF(AND(BG50&gt;0,OR(BG50&lt;S50,AND(BG50=S50,6&lt;1))),1,0)+IF(AND(BO50&gt;0,OR(BO50&lt;S50,AND(BO50=S50,7&lt;1))),1,0)+IF(AND(BW50&gt;0,OR(BW50&lt;S50,AND(BW50=S50,8&lt;1))),1,0)+IF(AND(CE50&gt;0,OR(CE50&lt;S50,AND(CE50=S50,9&lt;1))),1,0)))</f>
        <v>99</v>
      </c>
      <c r="X50" s="3">
        <f>IF(Inputs!$B$27&lt;&gt;"Ready","PENDING INPUTS",IF(A50&gt;Inputs!$B$6,0,MIN(MAX(0,(S50+T50+U50)-V50),MAX(0,C50-D50-(IF(O50&lt;W50,K50+L50+M50-N50,0)+IF(W50&lt;W50,S50+T50+U50-V50,0)+IF(AE50&lt;W50,AA50+AB50+AC50-AD50,0)+IF(AM50&lt;W50,AI50+AJ50+AK50-AL50,0)+IF(AU50&lt;W50,AQ50+AR50+AS50-AT50,0)+IF(BC50&lt;W50,AY50+AZ50+BA50-BB50,0)+IF(BK50&lt;W50,BG50+BH50+BI50-BJ50,0)+IF(BS50&lt;W50,BO50+BP50+BQ50-BR50,0)+IF(CA50&lt;W50,BW50+BX50+BY50-BZ50,0)+IF(CI50&lt;W50,CE50+CF50+CG50-CH50,0))))))</f>
        <v>0</v>
      </c>
      <c r="Y50" s="3">
        <f>IF(Inputs!$B$27&lt;&gt;"Ready","PENDING INPUTS",MIN((S50+T50+U50),IF(D50&gt;C50,IF(D50=0,0,V50*C50/D50),V50+X50)))</f>
        <v>0</v>
      </c>
      <c r="Z50" s="3">
        <f>IF(Inputs!$B$27&lt;&gt;"Ready","PENDING INPUTS",MAX(0,(S50+T50+U50)-Y50))</f>
        <v>0</v>
      </c>
      <c r="AA50" s="3">
        <f>IF(Inputs!$B$27&lt;&gt;"Ready","PENDING INPUTS",AH49)</f>
        <v>0</v>
      </c>
      <c r="AB50" s="3">
        <f>IF(Inputs!$B$27&lt;&gt;"Ready","PENDING INPUTS",IF(A50&lt;=Inputs!$B$6,ROUND(AA50*Inputs!C16/12,2),0))</f>
        <v>0</v>
      </c>
      <c r="AC50" s="3">
        <f>IF(Inputs!$B$27&lt;&gt;"Ready","PENDING INPUTS",IF(AND(A50&lt;=Inputs!$B$6,AA50&gt;0),Inputs!G16,0))</f>
        <v>0</v>
      </c>
      <c r="AD50" s="3">
        <f>IF(Inputs!$B$27&lt;&gt;"Ready","PENDING INPUTS",IF(A50&gt;Inputs!$B$6,0,MIN((AA50+AB50+AC50),IF(Inputs!H16=1,Inputs!D16,MAX(Inputs!F16,ROUND(AA50*Inputs!E16+AB50+AC50,2))))))</f>
        <v>0</v>
      </c>
      <c r="AE50">
        <f>IF(Inputs!$B$27&lt;&gt;"Ready","PENDING INPUTS",IF(AA50&lt;=0,99,1+IF(AND(K50&gt;0,OR(K50&lt;AA50,AND(K50=AA50,0&lt;2))),1,0)+IF(AND(S50&gt;0,OR(S50&lt;AA50,AND(S50=AA50,1&lt;2))),1,0)+IF(AND(AI50&gt;0,OR(AI50&lt;AA50,AND(AI50=AA50,3&lt;2))),1,0)+IF(AND(AQ50&gt;0,OR(AQ50&lt;AA50,AND(AQ50=AA50,4&lt;2))),1,0)+IF(AND(AY50&gt;0,OR(AY50&lt;AA50,AND(AY50=AA50,5&lt;2))),1,0)+IF(AND(BG50&gt;0,OR(BG50&lt;AA50,AND(BG50=AA50,6&lt;2))),1,0)+IF(AND(BO50&gt;0,OR(BO50&lt;AA50,AND(BO50=AA50,7&lt;2))),1,0)+IF(AND(BW50&gt;0,OR(BW50&lt;AA50,AND(BW50=AA50,8&lt;2))),1,0)+IF(AND(CE50&gt;0,OR(CE50&lt;AA50,AND(CE50=AA50,9&lt;2))),1,0)))</f>
        <v>99</v>
      </c>
      <c r="AF50" s="3">
        <f>IF(Inputs!$B$27&lt;&gt;"Ready","PENDING INPUTS",IF(A50&gt;Inputs!$B$6,0,MIN(MAX(0,(AA50+AB50+AC50)-AD50),MAX(0,C50-D50-(IF(O50&lt;AE50,K50+L50+M50-N50,0)+IF(W50&lt;AE50,S50+T50+U50-V50,0)+IF(AE50&lt;AE50,AA50+AB50+AC50-AD50,0)+IF(AM50&lt;AE50,AI50+AJ50+AK50-AL50,0)+IF(AU50&lt;AE50,AQ50+AR50+AS50-AT50,0)+IF(BC50&lt;AE50,AY50+AZ50+BA50-BB50,0)+IF(BK50&lt;AE50,BG50+BH50+BI50-BJ50,0)+IF(BS50&lt;AE50,BO50+BP50+BQ50-BR50,0)+IF(CA50&lt;AE50,BW50+BX50+BY50-BZ50,0)+IF(CI50&lt;AE50,CE50+CF50+CG50-CH50,0))))))</f>
        <v>0</v>
      </c>
      <c r="AG50" s="3">
        <f>IF(Inputs!$B$27&lt;&gt;"Ready","PENDING INPUTS",MIN((AA50+AB50+AC50),IF(D50&gt;C50,IF(D50=0,0,AD50*C50/D50),AD50+AF50)))</f>
        <v>0</v>
      </c>
      <c r="AH50" s="3">
        <f>IF(Inputs!$B$27&lt;&gt;"Ready","PENDING INPUTS",MAX(0,(AA50+AB50+AC50)-AG50))</f>
        <v>0</v>
      </c>
      <c r="AI50" s="3">
        <f>IF(Inputs!$B$27&lt;&gt;"Ready","PENDING INPUTS",AP49)</f>
        <v>0</v>
      </c>
      <c r="AJ50" s="3">
        <f>IF(Inputs!$B$27&lt;&gt;"Ready","PENDING INPUTS",IF(A50&lt;=Inputs!$B$6,ROUND(AI50*Inputs!C17/12,2),0))</f>
        <v>0</v>
      </c>
      <c r="AK50" s="3">
        <f>IF(Inputs!$B$27&lt;&gt;"Ready","PENDING INPUTS",IF(AND(A50&lt;=Inputs!$B$6,AI50&gt;0),Inputs!G17,0))</f>
        <v>0</v>
      </c>
      <c r="AL50" s="3">
        <f>IF(Inputs!$B$27&lt;&gt;"Ready","PENDING INPUTS",IF(A50&gt;Inputs!$B$6,0,MIN((AI50+AJ50+AK50),IF(Inputs!H17=1,Inputs!D17,MAX(Inputs!F17,ROUND(AI50*Inputs!E17+AJ50+AK50,2))))))</f>
        <v>0</v>
      </c>
      <c r="AM50">
        <f>IF(Inputs!$B$27&lt;&gt;"Ready","PENDING INPUTS",IF(AI50&lt;=0,99,1+IF(AND(K50&gt;0,OR(K50&lt;AI50,AND(K50=AI50,0&lt;3))),1,0)+IF(AND(S50&gt;0,OR(S50&lt;AI50,AND(S50=AI50,1&lt;3))),1,0)+IF(AND(AA50&gt;0,OR(AA50&lt;AI50,AND(AA50=AI50,2&lt;3))),1,0)+IF(AND(AQ50&gt;0,OR(AQ50&lt;AI50,AND(AQ50=AI50,4&lt;3))),1,0)+IF(AND(AY50&gt;0,OR(AY50&lt;AI50,AND(AY50=AI50,5&lt;3))),1,0)+IF(AND(BG50&gt;0,OR(BG50&lt;AI50,AND(BG50=AI50,6&lt;3))),1,0)+IF(AND(BO50&gt;0,OR(BO50&lt;AI50,AND(BO50=AI50,7&lt;3))),1,0)+IF(AND(BW50&gt;0,OR(BW50&lt;AI50,AND(BW50=AI50,8&lt;3))),1,0)+IF(AND(CE50&gt;0,OR(CE50&lt;AI50,AND(CE50=AI50,9&lt;3))),1,0)))</f>
        <v>99</v>
      </c>
      <c r="AN50" s="3">
        <f>IF(Inputs!$B$27&lt;&gt;"Ready","PENDING INPUTS",IF(A50&gt;Inputs!$B$6,0,MIN(MAX(0,(AI50+AJ50+AK50)-AL50),MAX(0,C50-D50-(IF(O50&lt;AM50,K50+L50+M50-N50,0)+IF(W50&lt;AM50,S50+T50+U50-V50,0)+IF(AE50&lt;AM50,AA50+AB50+AC50-AD50,0)+IF(AM50&lt;AM50,AI50+AJ50+AK50-AL50,0)+IF(AU50&lt;AM50,AQ50+AR50+AS50-AT50,0)+IF(BC50&lt;AM50,AY50+AZ50+BA50-BB50,0)+IF(BK50&lt;AM50,BG50+BH50+BI50-BJ50,0)+IF(BS50&lt;AM50,BO50+BP50+BQ50-BR50,0)+IF(CA50&lt;AM50,BW50+BX50+BY50-BZ50,0)+IF(CI50&lt;AM50,CE50+CF50+CG50-CH50,0))))))</f>
        <v>0</v>
      </c>
      <c r="AO50" s="3">
        <f>IF(Inputs!$B$27&lt;&gt;"Ready","PENDING INPUTS",MIN((AI50+AJ50+AK50),IF(D50&gt;C50,IF(D50=0,0,AL50*C50/D50),AL50+AN50)))</f>
        <v>0</v>
      </c>
      <c r="AP50" s="3">
        <f>IF(Inputs!$B$27&lt;&gt;"Ready","PENDING INPUTS",MAX(0,(AI50+AJ50+AK50)-AO50))</f>
        <v>0</v>
      </c>
      <c r="AQ50" s="3">
        <f>IF(Inputs!$B$27&lt;&gt;"Ready","PENDING INPUTS",AX49)</f>
        <v>0</v>
      </c>
      <c r="AR50" s="3">
        <f>IF(Inputs!$B$27&lt;&gt;"Ready","PENDING INPUTS",IF(A50&lt;=Inputs!$B$6,ROUND(AQ50*Inputs!C18/12,2),0))</f>
        <v>0</v>
      </c>
      <c r="AS50" s="3">
        <f>IF(Inputs!$B$27&lt;&gt;"Ready","PENDING INPUTS",IF(AND(A50&lt;=Inputs!$B$6,AQ50&gt;0),Inputs!G18,0))</f>
        <v>0</v>
      </c>
      <c r="AT50" s="3">
        <f>IF(Inputs!$B$27&lt;&gt;"Ready","PENDING INPUTS",IF(A50&gt;Inputs!$B$6,0,MIN((AQ50+AR50+AS50),IF(Inputs!H18=1,Inputs!D18,MAX(Inputs!F18,ROUND(AQ50*Inputs!E18+AR50+AS50,2))))))</f>
        <v>0</v>
      </c>
      <c r="AU50">
        <f>IF(Inputs!$B$27&lt;&gt;"Ready","PENDING INPUTS",IF(AQ50&lt;=0,99,1+IF(AND(K50&gt;0,OR(K50&lt;AQ50,AND(K50=AQ50,0&lt;4))),1,0)+IF(AND(S50&gt;0,OR(S50&lt;AQ50,AND(S50=AQ50,1&lt;4))),1,0)+IF(AND(AA50&gt;0,OR(AA50&lt;AQ50,AND(AA50=AQ50,2&lt;4))),1,0)+IF(AND(AI50&gt;0,OR(AI50&lt;AQ50,AND(AI50=AQ50,3&lt;4))),1,0)+IF(AND(AY50&gt;0,OR(AY50&lt;AQ50,AND(AY50=AQ50,5&lt;4))),1,0)+IF(AND(BG50&gt;0,OR(BG50&lt;AQ50,AND(BG50=AQ50,6&lt;4))),1,0)+IF(AND(BO50&gt;0,OR(BO50&lt;AQ50,AND(BO50=AQ50,7&lt;4))),1,0)+IF(AND(BW50&gt;0,OR(BW50&lt;AQ50,AND(BW50=AQ50,8&lt;4))),1,0)+IF(AND(CE50&gt;0,OR(CE50&lt;AQ50,AND(CE50=AQ50,9&lt;4))),1,0)))</f>
        <v>99</v>
      </c>
      <c r="AV50" s="3">
        <f>IF(Inputs!$B$27&lt;&gt;"Ready","PENDING INPUTS",IF(A50&gt;Inputs!$B$6,0,MIN(MAX(0,(AQ50+AR50+AS50)-AT50),MAX(0,C50-D50-(IF(O50&lt;AU50,K50+L50+M50-N50,0)+IF(W50&lt;AU50,S50+T50+U50-V50,0)+IF(AE50&lt;AU50,AA50+AB50+AC50-AD50,0)+IF(AM50&lt;AU50,AI50+AJ50+AK50-AL50,0)+IF(AU50&lt;AU50,AQ50+AR50+AS50-AT50,0)+IF(BC50&lt;AU50,AY50+AZ50+BA50-BB50,0)+IF(BK50&lt;AU50,BG50+BH50+BI50-BJ50,0)+IF(BS50&lt;AU50,BO50+BP50+BQ50-BR50,0)+IF(CA50&lt;AU50,BW50+BX50+BY50-BZ50,0)+IF(CI50&lt;AU50,CE50+CF50+CG50-CH50,0))))))</f>
        <v>0</v>
      </c>
      <c r="AW50" s="3">
        <f>IF(Inputs!$B$27&lt;&gt;"Ready","PENDING INPUTS",MIN((AQ50+AR50+AS50),IF(D50&gt;C50,IF(D50=0,0,AT50*C50/D50),AT50+AV50)))</f>
        <v>0</v>
      </c>
      <c r="AX50" s="3">
        <f>IF(Inputs!$B$27&lt;&gt;"Ready","PENDING INPUTS",MAX(0,(AQ50+AR50+AS50)-AW50))</f>
        <v>0</v>
      </c>
      <c r="AY50" s="3">
        <f>IF(Inputs!$B$27&lt;&gt;"Ready","PENDING INPUTS",BF49)</f>
        <v>0</v>
      </c>
      <c r="AZ50" s="3">
        <f>IF(Inputs!$B$27&lt;&gt;"Ready","PENDING INPUTS",IF(A50&lt;=Inputs!$B$6,ROUND(AY50*Inputs!C19/12,2),0))</f>
        <v>0</v>
      </c>
      <c r="BA50" s="3">
        <f>IF(Inputs!$B$27&lt;&gt;"Ready","PENDING INPUTS",IF(AND(A50&lt;=Inputs!$B$6,AY50&gt;0),Inputs!G19,0))</f>
        <v>0</v>
      </c>
      <c r="BB50" s="3">
        <f>IF(Inputs!$B$27&lt;&gt;"Ready","PENDING INPUTS",IF(A50&gt;Inputs!$B$6,0,MIN((AY50+AZ50+BA50),IF(Inputs!H19=1,Inputs!D19,MAX(Inputs!F19,ROUND(AY50*Inputs!E19+AZ50+BA50,2))))))</f>
        <v>0</v>
      </c>
      <c r="BC50">
        <f>IF(Inputs!$B$27&lt;&gt;"Ready","PENDING INPUTS",IF(AY50&lt;=0,99,1+IF(AND(K50&gt;0,OR(K50&lt;AY50,AND(K50=AY50,0&lt;5))),1,0)+IF(AND(S50&gt;0,OR(S50&lt;AY50,AND(S50=AY50,1&lt;5))),1,0)+IF(AND(AA50&gt;0,OR(AA50&lt;AY50,AND(AA50=AY50,2&lt;5))),1,0)+IF(AND(AI50&gt;0,OR(AI50&lt;AY50,AND(AI50=AY50,3&lt;5))),1,0)+IF(AND(AQ50&gt;0,OR(AQ50&lt;AY50,AND(AQ50=AY50,4&lt;5))),1,0)+IF(AND(BG50&gt;0,OR(BG50&lt;AY50,AND(BG50=AY50,6&lt;5))),1,0)+IF(AND(BO50&gt;0,OR(BO50&lt;AY50,AND(BO50=AY50,7&lt;5))),1,0)+IF(AND(BW50&gt;0,OR(BW50&lt;AY50,AND(BW50=AY50,8&lt;5))),1,0)+IF(AND(CE50&gt;0,OR(CE50&lt;AY50,AND(CE50=AY50,9&lt;5))),1,0)))</f>
        <v>99</v>
      </c>
      <c r="BD50" s="3">
        <f>IF(Inputs!$B$27&lt;&gt;"Ready","PENDING INPUTS",IF(A50&gt;Inputs!$B$6,0,MIN(MAX(0,(AY50+AZ50+BA50)-BB50),MAX(0,C50-D50-(IF(O50&lt;BC50,K50+L50+M50-N50,0)+IF(W50&lt;BC50,S50+T50+U50-V50,0)+IF(AE50&lt;BC50,AA50+AB50+AC50-AD50,0)+IF(AM50&lt;BC50,AI50+AJ50+AK50-AL50,0)+IF(AU50&lt;BC50,AQ50+AR50+AS50-AT50,0)+IF(BC50&lt;BC50,AY50+AZ50+BA50-BB50,0)+IF(BK50&lt;BC50,BG50+BH50+BI50-BJ50,0)+IF(BS50&lt;BC50,BO50+BP50+BQ50-BR50,0)+IF(CA50&lt;BC50,BW50+BX50+BY50-BZ50,0)+IF(CI50&lt;BC50,CE50+CF50+CG50-CH50,0))))))</f>
        <v>0</v>
      </c>
      <c r="BE50" s="3">
        <f>IF(Inputs!$B$27&lt;&gt;"Ready","PENDING INPUTS",MIN((AY50+AZ50+BA50),IF(D50&gt;C50,IF(D50=0,0,BB50*C50/D50),BB50+BD50)))</f>
        <v>0</v>
      </c>
      <c r="BF50" s="3">
        <f>IF(Inputs!$B$27&lt;&gt;"Ready","PENDING INPUTS",MAX(0,(AY50+AZ50+BA50)-BE50))</f>
        <v>0</v>
      </c>
      <c r="BG50" s="3">
        <f>IF(Inputs!$B$27&lt;&gt;"Ready","PENDING INPUTS",BN49)</f>
        <v>0</v>
      </c>
      <c r="BH50" s="3">
        <f>IF(Inputs!$B$27&lt;&gt;"Ready","PENDING INPUTS",IF(A50&lt;=Inputs!$B$6,ROUND(BG50*Inputs!C20/12,2),0))</f>
        <v>0</v>
      </c>
      <c r="BI50" s="3">
        <f>IF(Inputs!$B$27&lt;&gt;"Ready","PENDING INPUTS",IF(AND(A50&lt;=Inputs!$B$6,BG50&gt;0),Inputs!G20,0))</f>
        <v>0</v>
      </c>
      <c r="BJ50" s="3">
        <f>IF(Inputs!$B$27&lt;&gt;"Ready","PENDING INPUTS",IF(A50&gt;Inputs!$B$6,0,MIN((BG50+BH50+BI50),IF(Inputs!H20=1,Inputs!D20,MAX(Inputs!F20,ROUND(BG50*Inputs!E20+BH50+BI50,2))))))</f>
        <v>0</v>
      </c>
      <c r="BK50">
        <f>IF(Inputs!$B$27&lt;&gt;"Ready","PENDING INPUTS",IF(BG50&lt;=0,99,1+IF(AND(K50&gt;0,OR(K50&lt;BG50,AND(K50=BG50,0&lt;6))),1,0)+IF(AND(S50&gt;0,OR(S50&lt;BG50,AND(S50=BG50,1&lt;6))),1,0)+IF(AND(AA50&gt;0,OR(AA50&lt;BG50,AND(AA50=BG50,2&lt;6))),1,0)+IF(AND(AI50&gt;0,OR(AI50&lt;BG50,AND(AI50=BG50,3&lt;6))),1,0)+IF(AND(AQ50&gt;0,OR(AQ50&lt;BG50,AND(AQ50=BG50,4&lt;6))),1,0)+IF(AND(AY50&gt;0,OR(AY50&lt;BG50,AND(AY50=BG50,5&lt;6))),1,0)+IF(AND(BO50&gt;0,OR(BO50&lt;BG50,AND(BO50=BG50,7&lt;6))),1,0)+IF(AND(BW50&gt;0,OR(BW50&lt;BG50,AND(BW50=BG50,8&lt;6))),1,0)+IF(AND(CE50&gt;0,OR(CE50&lt;BG50,AND(CE50=BG50,9&lt;6))),1,0)))</f>
        <v>99</v>
      </c>
      <c r="BL50" s="3">
        <f>IF(Inputs!$B$27&lt;&gt;"Ready","PENDING INPUTS",IF(A50&gt;Inputs!$B$6,0,MIN(MAX(0,(BG50+BH50+BI50)-BJ50),MAX(0,C50-D50-(IF(O50&lt;BK50,K50+L50+M50-N50,0)+IF(W50&lt;BK50,S50+T50+U50-V50,0)+IF(AE50&lt;BK50,AA50+AB50+AC50-AD50,0)+IF(AM50&lt;BK50,AI50+AJ50+AK50-AL50,0)+IF(AU50&lt;BK50,AQ50+AR50+AS50-AT50,0)+IF(BC50&lt;BK50,AY50+AZ50+BA50-BB50,0)+IF(BK50&lt;BK50,BG50+BH50+BI50-BJ50,0)+IF(BS50&lt;BK50,BO50+BP50+BQ50-BR50,0)+IF(CA50&lt;BK50,BW50+BX50+BY50-BZ50,0)+IF(CI50&lt;BK50,CE50+CF50+CG50-CH50,0))))))</f>
        <v>0</v>
      </c>
      <c r="BM50" s="3">
        <f>IF(Inputs!$B$27&lt;&gt;"Ready","PENDING INPUTS",MIN((BG50+BH50+BI50),IF(D50&gt;C50,IF(D50=0,0,BJ50*C50/D50),BJ50+BL50)))</f>
        <v>0</v>
      </c>
      <c r="BN50" s="3">
        <f>IF(Inputs!$B$27&lt;&gt;"Ready","PENDING INPUTS",MAX(0,(BG50+BH50+BI50)-BM50))</f>
        <v>0</v>
      </c>
      <c r="BO50" s="3">
        <f>IF(Inputs!$B$27&lt;&gt;"Ready","PENDING INPUTS",BV49)</f>
        <v>0</v>
      </c>
      <c r="BP50" s="3">
        <f>IF(Inputs!$B$27&lt;&gt;"Ready","PENDING INPUTS",IF(A50&lt;=Inputs!$B$6,ROUND(BO50*Inputs!C21/12,2),0))</f>
        <v>0</v>
      </c>
      <c r="BQ50" s="3">
        <f>IF(Inputs!$B$27&lt;&gt;"Ready","PENDING INPUTS",IF(AND(A50&lt;=Inputs!$B$6,BO50&gt;0),Inputs!G21,0))</f>
        <v>0</v>
      </c>
      <c r="BR50" s="3">
        <f>IF(Inputs!$B$27&lt;&gt;"Ready","PENDING INPUTS",IF(A50&gt;Inputs!$B$6,0,MIN((BO50+BP50+BQ50),IF(Inputs!H21=1,Inputs!D21,MAX(Inputs!F21,ROUND(BO50*Inputs!E21+BP50+BQ50,2))))))</f>
        <v>0</v>
      </c>
      <c r="BS50">
        <f>IF(Inputs!$B$27&lt;&gt;"Ready","PENDING INPUTS",IF(BO50&lt;=0,99,1+IF(AND(K50&gt;0,OR(K50&lt;BO50,AND(K50=BO50,0&lt;7))),1,0)+IF(AND(S50&gt;0,OR(S50&lt;BO50,AND(S50=BO50,1&lt;7))),1,0)+IF(AND(AA50&gt;0,OR(AA50&lt;BO50,AND(AA50=BO50,2&lt;7))),1,0)+IF(AND(AI50&gt;0,OR(AI50&lt;BO50,AND(AI50=BO50,3&lt;7))),1,0)+IF(AND(AQ50&gt;0,OR(AQ50&lt;BO50,AND(AQ50=BO50,4&lt;7))),1,0)+IF(AND(AY50&gt;0,OR(AY50&lt;BO50,AND(AY50=BO50,5&lt;7))),1,0)+IF(AND(BG50&gt;0,OR(BG50&lt;BO50,AND(BG50=BO50,6&lt;7))),1,0)+IF(AND(BW50&gt;0,OR(BW50&lt;BO50,AND(BW50=BO50,8&lt;7))),1,0)+IF(AND(CE50&gt;0,OR(CE50&lt;BO50,AND(CE50=BO50,9&lt;7))),1,0)))</f>
        <v>99</v>
      </c>
      <c r="BT50" s="3">
        <f>IF(Inputs!$B$27&lt;&gt;"Ready","PENDING INPUTS",IF(A50&gt;Inputs!$B$6,0,MIN(MAX(0,(BO50+BP50+BQ50)-BR50),MAX(0,C50-D50-(IF(O50&lt;BS50,K50+L50+M50-N50,0)+IF(W50&lt;BS50,S50+T50+U50-V50,0)+IF(AE50&lt;BS50,AA50+AB50+AC50-AD50,0)+IF(AM50&lt;BS50,AI50+AJ50+AK50-AL50,0)+IF(AU50&lt;BS50,AQ50+AR50+AS50-AT50,0)+IF(BC50&lt;BS50,AY50+AZ50+BA50-BB50,0)+IF(BK50&lt;BS50,BG50+BH50+BI50-BJ50,0)+IF(BS50&lt;BS50,BO50+BP50+BQ50-BR50,0)+IF(CA50&lt;BS50,BW50+BX50+BY50-BZ50,0)+IF(CI50&lt;BS50,CE50+CF50+CG50-CH50,0))))))</f>
        <v>0</v>
      </c>
      <c r="BU50" s="3">
        <f>IF(Inputs!$B$27&lt;&gt;"Ready","PENDING INPUTS",MIN((BO50+BP50+BQ50),IF(D50&gt;C50,IF(D50=0,0,BR50*C50/D50),BR50+BT50)))</f>
        <v>0</v>
      </c>
      <c r="BV50" s="3">
        <f>IF(Inputs!$B$27&lt;&gt;"Ready","PENDING INPUTS",MAX(0,(BO50+BP50+BQ50)-BU50))</f>
        <v>0</v>
      </c>
      <c r="BW50" s="3">
        <f>IF(Inputs!$B$27&lt;&gt;"Ready","PENDING INPUTS",CD49)</f>
        <v>0</v>
      </c>
      <c r="BX50" s="3">
        <f>IF(Inputs!$B$27&lt;&gt;"Ready","PENDING INPUTS",IF(A50&lt;=Inputs!$B$6,ROUND(BW50*Inputs!C22/12,2),0))</f>
        <v>0</v>
      </c>
      <c r="BY50" s="3">
        <f>IF(Inputs!$B$27&lt;&gt;"Ready","PENDING INPUTS",IF(AND(A50&lt;=Inputs!$B$6,BW50&gt;0),Inputs!G22,0))</f>
        <v>0</v>
      </c>
      <c r="BZ50" s="3">
        <f>IF(Inputs!$B$27&lt;&gt;"Ready","PENDING INPUTS",IF(A50&gt;Inputs!$B$6,0,MIN((BW50+BX50+BY50),IF(Inputs!H22=1,Inputs!D22,MAX(Inputs!F22,ROUND(BW50*Inputs!E22+BX50+BY50,2))))))</f>
        <v>0</v>
      </c>
      <c r="CA50">
        <f>IF(Inputs!$B$27&lt;&gt;"Ready","PENDING INPUTS",IF(BW50&lt;=0,99,1+IF(AND(K50&gt;0,OR(K50&lt;BW50,AND(K50=BW50,0&lt;8))),1,0)+IF(AND(S50&gt;0,OR(S50&lt;BW50,AND(S50=BW50,1&lt;8))),1,0)+IF(AND(AA50&gt;0,OR(AA50&lt;BW50,AND(AA50=BW50,2&lt;8))),1,0)+IF(AND(AI50&gt;0,OR(AI50&lt;BW50,AND(AI50=BW50,3&lt;8))),1,0)+IF(AND(AQ50&gt;0,OR(AQ50&lt;BW50,AND(AQ50=BW50,4&lt;8))),1,0)+IF(AND(AY50&gt;0,OR(AY50&lt;BW50,AND(AY50=BW50,5&lt;8))),1,0)+IF(AND(BG50&gt;0,OR(BG50&lt;BW50,AND(BG50=BW50,6&lt;8))),1,0)+IF(AND(BO50&gt;0,OR(BO50&lt;BW50,AND(BO50=BW50,7&lt;8))),1,0)+IF(AND(CE50&gt;0,OR(CE50&lt;BW50,AND(CE50=BW50,9&lt;8))),1,0)))</f>
        <v>99</v>
      </c>
      <c r="CB50" s="3">
        <f>IF(Inputs!$B$27&lt;&gt;"Ready","PENDING INPUTS",IF(A50&gt;Inputs!$B$6,0,MIN(MAX(0,(BW50+BX50+BY50)-BZ50),MAX(0,C50-D50-(IF(O50&lt;CA50,K50+L50+M50-N50,0)+IF(W50&lt;CA50,S50+T50+U50-V50,0)+IF(AE50&lt;CA50,AA50+AB50+AC50-AD50,0)+IF(AM50&lt;CA50,AI50+AJ50+AK50-AL50,0)+IF(AU50&lt;CA50,AQ50+AR50+AS50-AT50,0)+IF(BC50&lt;CA50,AY50+AZ50+BA50-BB50,0)+IF(BK50&lt;CA50,BG50+BH50+BI50-BJ50,0)+IF(BS50&lt;CA50,BO50+BP50+BQ50-BR50,0)+IF(CA50&lt;CA50,BW50+BX50+BY50-BZ50,0)+IF(CI50&lt;CA50,CE50+CF50+CG50-CH50,0))))))</f>
        <v>0</v>
      </c>
      <c r="CC50" s="3">
        <f>IF(Inputs!$B$27&lt;&gt;"Ready","PENDING INPUTS",MIN((BW50+BX50+BY50),IF(D50&gt;C50,IF(D50=0,0,BZ50*C50/D50),BZ50+CB50)))</f>
        <v>0</v>
      </c>
      <c r="CD50" s="3">
        <f>IF(Inputs!$B$27&lt;&gt;"Ready","PENDING INPUTS",MAX(0,(BW50+BX50+BY50)-CC50))</f>
        <v>0</v>
      </c>
      <c r="CE50" s="3">
        <f>IF(Inputs!$B$27&lt;&gt;"Ready","PENDING INPUTS",CL49)</f>
        <v>0</v>
      </c>
      <c r="CF50" s="3">
        <f>IF(Inputs!$B$27&lt;&gt;"Ready","PENDING INPUTS",IF(A50&lt;=Inputs!$B$6,ROUND(CE50*Inputs!C23/12,2),0))</f>
        <v>0</v>
      </c>
      <c r="CG50" s="3">
        <f>IF(Inputs!$B$27&lt;&gt;"Ready","PENDING INPUTS",IF(AND(A50&lt;=Inputs!$B$6,CE50&gt;0),Inputs!G23,0))</f>
        <v>0</v>
      </c>
      <c r="CH50" s="3">
        <f>IF(Inputs!$B$27&lt;&gt;"Ready","PENDING INPUTS",IF(A50&gt;Inputs!$B$6,0,MIN((CE50+CF50+CG50),IF(Inputs!H23=1,Inputs!D23,MAX(Inputs!F23,ROUND(CE50*Inputs!E23+CF50+CG50,2))))))</f>
        <v>0</v>
      </c>
      <c r="CI50">
        <f>IF(Inputs!$B$27&lt;&gt;"Ready","PENDING INPUTS",IF(CE50&lt;=0,99,1+IF(AND(K50&gt;0,OR(K50&lt;CE50,AND(K50=CE50,0&lt;9))),1,0)+IF(AND(S50&gt;0,OR(S50&lt;CE50,AND(S50=CE50,1&lt;9))),1,0)+IF(AND(AA50&gt;0,OR(AA50&lt;CE50,AND(AA50=CE50,2&lt;9))),1,0)+IF(AND(AI50&gt;0,OR(AI50&lt;CE50,AND(AI50=CE50,3&lt;9))),1,0)+IF(AND(AQ50&gt;0,OR(AQ50&lt;CE50,AND(AQ50=CE50,4&lt;9))),1,0)+IF(AND(AY50&gt;0,OR(AY50&lt;CE50,AND(AY50=CE50,5&lt;9))),1,0)+IF(AND(BG50&gt;0,OR(BG50&lt;CE50,AND(BG50=CE50,6&lt;9))),1,0)+IF(AND(BO50&gt;0,OR(BO50&lt;CE50,AND(BO50=CE50,7&lt;9))),1,0)+IF(AND(BW50&gt;0,OR(BW50&lt;CE50,AND(BW50=CE50,8&lt;9))),1,0)))</f>
        <v>99</v>
      </c>
      <c r="CJ50" s="3">
        <f>IF(Inputs!$B$27&lt;&gt;"Ready","PENDING INPUTS",IF(A50&gt;Inputs!$B$6,0,MIN(MAX(0,(CE50+CF50+CG50)-CH50),MAX(0,C50-D50-(IF(O50&lt;CI50,K50+L50+M50-N50,0)+IF(W50&lt;CI50,S50+T50+U50-V50,0)+IF(AE50&lt;CI50,AA50+AB50+AC50-AD50,0)+IF(AM50&lt;CI50,AI50+AJ50+AK50-AL50,0)+IF(AU50&lt;CI50,AQ50+AR50+AS50-AT50,0)+IF(BC50&lt;CI50,AY50+AZ50+BA50-BB50,0)+IF(BK50&lt;CI50,BG50+BH50+BI50-BJ50,0)+IF(BS50&lt;CI50,BO50+BP50+BQ50-BR50,0)+IF(CA50&lt;CI50,BW50+BX50+BY50-BZ50,0)+IF(CI50&lt;CI50,CE50+CF50+CG50-CH50,0))))))</f>
        <v>0</v>
      </c>
      <c r="CK50" s="3">
        <f>IF(Inputs!$B$27&lt;&gt;"Ready","PENDING INPUTS",MIN((CE50+CF50+CG50),IF(D50&gt;C50,IF(D50=0,0,CH50*C50/D50),CH50+CJ50)))</f>
        <v>0</v>
      </c>
      <c r="CL50" s="3">
        <f>IF(Inputs!$B$27&lt;&gt;"Ready","PENDING INPUTS",MAX(0,(CE50+CF50+CG50)-CK50))</f>
        <v>0</v>
      </c>
    </row>
    <row r="51" spans="1:90" ht="27.95" customHeight="1" x14ac:dyDescent="0.25">
      <c r="A51">
        <v>47</v>
      </c>
      <c r="B51" s="13">
        <f>IF(Inputs!$B$27&lt;&gt;"Ready","PENDING INPUTS",EDATE(Inputs!$B$5,A51-1))</f>
        <v>47696</v>
      </c>
      <c r="C51" s="3">
        <f>IF(Inputs!$B$27&lt;&gt;"Ready","PENDING INPUTS",IF(A51&lt;=Inputs!$B$6,MAX(0,Inputs!$B$4+IF(A51=Inputs!$B$7,Inputs!$B$8,0)+IF(A51=Inputs!$B$9,Inputs!$B$10,0)),0))</f>
        <v>0</v>
      </c>
      <c r="D51" s="3">
        <f>IF(Inputs!$B$27&lt;&gt;"Ready","PENDING INPUTS",SUM(N51,V51,AD51,AL51,AT51,BB51,BJ51,BR51,BZ51,CH51))</f>
        <v>0</v>
      </c>
      <c r="E51" s="3">
        <f>IF(Inputs!$B$27&lt;&gt;"Ready","PENDING INPUTS",MAX(0,D51-C51))</f>
        <v>0</v>
      </c>
      <c r="F51" s="3">
        <f>IF(Inputs!$B$27&lt;&gt;"Ready","PENDING INPUTS",SUM(Q51,Y51,AG51,AO51,AW51,BE51,BM51,BU51,CC51,CK51))</f>
        <v>0</v>
      </c>
      <c r="G51" s="3">
        <f>IF(Inputs!$B$27&lt;&gt;"Ready","PENDING INPUTS",SUM(L51,T51,AB51,AJ51,AR51,AZ51,BH51,BP51,BX51,CF51))</f>
        <v>0</v>
      </c>
      <c r="H51" s="3">
        <f>IF(Inputs!$B$27&lt;&gt;"Ready","PENDING INPUTS",SUM(M51,U51,AC51,AK51,AS51,BA51,BI51,BQ51,BY51,CG51))</f>
        <v>0</v>
      </c>
      <c r="I51" s="3">
        <f>IF(Inputs!$B$27&lt;&gt;"Ready","PENDING INPUTS",SUM(R51,Z51,AH51,AP51,AX51,BF51,BN51,BV51,CD51,CL51))</f>
        <v>0</v>
      </c>
      <c r="J51" t="str">
        <f>IF(Inputs!$B$27&lt;&gt;"Ready","PENDING INPUTS",IF(A51&gt;Inputs!$B$6,"Beyond horizon",IF(E51&gt;0.005,"MINIMUM SHORTFALL",IF(I51&lt;0.005,"Paid off","In progress"))))</f>
        <v>Paid off</v>
      </c>
      <c r="K51" s="3">
        <f>IF(Inputs!$B$27&lt;&gt;"Ready","PENDING INPUTS",R50)</f>
        <v>0</v>
      </c>
      <c r="L51" s="3">
        <f>IF(Inputs!$B$27&lt;&gt;"Ready","PENDING INPUTS",IF(A51&lt;=Inputs!$B$6,ROUND(K51*Inputs!C14/12,2),0))</f>
        <v>0</v>
      </c>
      <c r="M51" s="3">
        <f>IF(Inputs!$B$27&lt;&gt;"Ready","PENDING INPUTS",IF(AND(A51&lt;=Inputs!$B$6,K51&gt;0),Inputs!G14,0))</f>
        <v>0</v>
      </c>
      <c r="N51" s="3">
        <f>IF(Inputs!$B$27&lt;&gt;"Ready","PENDING INPUTS",IF(A51&gt;Inputs!$B$6,0,MIN((K51+L51+M51),IF(Inputs!H14=1,Inputs!D14,MAX(Inputs!F14,ROUND(K51*Inputs!E14+L51+M51,2))))))</f>
        <v>0</v>
      </c>
      <c r="O51">
        <f>IF(Inputs!$B$27&lt;&gt;"Ready","PENDING INPUTS",IF(K51&lt;=0,99,1+IF(AND(S51&gt;0,OR(S51&lt;K51,AND(S51=K51,1&lt;0))),1,0)+IF(AND(AA51&gt;0,OR(AA51&lt;K51,AND(AA51=K51,2&lt;0))),1,0)+IF(AND(AI51&gt;0,OR(AI51&lt;K51,AND(AI51=K51,3&lt;0))),1,0)+IF(AND(AQ51&gt;0,OR(AQ51&lt;K51,AND(AQ51=K51,4&lt;0))),1,0)+IF(AND(AY51&gt;0,OR(AY51&lt;K51,AND(AY51=K51,5&lt;0))),1,0)+IF(AND(BG51&gt;0,OR(BG51&lt;K51,AND(BG51=K51,6&lt;0))),1,0)+IF(AND(BO51&gt;0,OR(BO51&lt;K51,AND(BO51=K51,7&lt;0))),1,0)+IF(AND(BW51&gt;0,OR(BW51&lt;K51,AND(BW51=K51,8&lt;0))),1,0)+IF(AND(CE51&gt;0,OR(CE51&lt;K51,AND(CE51=K51,9&lt;0))),1,0)))</f>
        <v>99</v>
      </c>
      <c r="P51" s="3">
        <f>IF(Inputs!$B$27&lt;&gt;"Ready","PENDING INPUTS",IF(A51&gt;Inputs!$B$6,0,MIN(MAX(0,(K51+L51+M51)-N51),MAX(0,C51-D51-(IF(O51&lt;O51,K51+L51+M51-N51,0)+IF(W51&lt;O51,S51+T51+U51-V51,0)+IF(AE51&lt;O51,AA51+AB51+AC51-AD51,0)+IF(AM51&lt;O51,AI51+AJ51+AK51-AL51,0)+IF(AU51&lt;O51,AQ51+AR51+AS51-AT51,0)+IF(BC51&lt;O51,AY51+AZ51+BA51-BB51,0)+IF(BK51&lt;O51,BG51+BH51+BI51-BJ51,0)+IF(BS51&lt;O51,BO51+BP51+BQ51-BR51,0)+IF(CA51&lt;O51,BW51+BX51+BY51-BZ51,0)+IF(CI51&lt;O51,CE51+CF51+CG51-CH51,0))))))</f>
        <v>0</v>
      </c>
      <c r="Q51" s="3">
        <f>IF(Inputs!$B$27&lt;&gt;"Ready","PENDING INPUTS",MIN((K51+L51+M51),IF(D51&gt;C51,IF(D51=0,0,N51*C51/D51),N51+P51)))</f>
        <v>0</v>
      </c>
      <c r="R51" s="3">
        <f>IF(Inputs!$B$27&lt;&gt;"Ready","PENDING INPUTS",MAX(0,(K51+L51+M51)-Q51))</f>
        <v>0</v>
      </c>
      <c r="S51" s="3">
        <f>IF(Inputs!$B$27&lt;&gt;"Ready","PENDING INPUTS",Z50)</f>
        <v>0</v>
      </c>
      <c r="T51" s="3">
        <f>IF(Inputs!$B$27&lt;&gt;"Ready","PENDING INPUTS",IF(A51&lt;=Inputs!$B$6,ROUND(S51*Inputs!C15/12,2),0))</f>
        <v>0</v>
      </c>
      <c r="U51" s="3">
        <f>IF(Inputs!$B$27&lt;&gt;"Ready","PENDING INPUTS",IF(AND(A51&lt;=Inputs!$B$6,S51&gt;0),Inputs!G15,0))</f>
        <v>0</v>
      </c>
      <c r="V51" s="3">
        <f>IF(Inputs!$B$27&lt;&gt;"Ready","PENDING INPUTS",IF(A51&gt;Inputs!$B$6,0,MIN((S51+T51+U51),IF(Inputs!H15=1,Inputs!D15,MAX(Inputs!F15,ROUND(S51*Inputs!E15+T51+U51,2))))))</f>
        <v>0</v>
      </c>
      <c r="W51">
        <f>IF(Inputs!$B$27&lt;&gt;"Ready","PENDING INPUTS",IF(S51&lt;=0,99,1+IF(AND(K51&gt;0,OR(K51&lt;S51,AND(K51=S51,0&lt;1))),1,0)+IF(AND(AA51&gt;0,OR(AA51&lt;S51,AND(AA51=S51,2&lt;1))),1,0)+IF(AND(AI51&gt;0,OR(AI51&lt;S51,AND(AI51=S51,3&lt;1))),1,0)+IF(AND(AQ51&gt;0,OR(AQ51&lt;S51,AND(AQ51=S51,4&lt;1))),1,0)+IF(AND(AY51&gt;0,OR(AY51&lt;S51,AND(AY51=S51,5&lt;1))),1,0)+IF(AND(BG51&gt;0,OR(BG51&lt;S51,AND(BG51=S51,6&lt;1))),1,0)+IF(AND(BO51&gt;0,OR(BO51&lt;S51,AND(BO51=S51,7&lt;1))),1,0)+IF(AND(BW51&gt;0,OR(BW51&lt;S51,AND(BW51=S51,8&lt;1))),1,0)+IF(AND(CE51&gt;0,OR(CE51&lt;S51,AND(CE51=S51,9&lt;1))),1,0)))</f>
        <v>99</v>
      </c>
      <c r="X51" s="3">
        <f>IF(Inputs!$B$27&lt;&gt;"Ready","PENDING INPUTS",IF(A51&gt;Inputs!$B$6,0,MIN(MAX(0,(S51+T51+U51)-V51),MAX(0,C51-D51-(IF(O51&lt;W51,K51+L51+M51-N51,0)+IF(W51&lt;W51,S51+T51+U51-V51,0)+IF(AE51&lt;W51,AA51+AB51+AC51-AD51,0)+IF(AM51&lt;W51,AI51+AJ51+AK51-AL51,0)+IF(AU51&lt;W51,AQ51+AR51+AS51-AT51,0)+IF(BC51&lt;W51,AY51+AZ51+BA51-BB51,0)+IF(BK51&lt;W51,BG51+BH51+BI51-BJ51,0)+IF(BS51&lt;W51,BO51+BP51+BQ51-BR51,0)+IF(CA51&lt;W51,BW51+BX51+BY51-BZ51,0)+IF(CI51&lt;W51,CE51+CF51+CG51-CH51,0))))))</f>
        <v>0</v>
      </c>
      <c r="Y51" s="3">
        <f>IF(Inputs!$B$27&lt;&gt;"Ready","PENDING INPUTS",MIN((S51+T51+U51),IF(D51&gt;C51,IF(D51=0,0,V51*C51/D51),V51+X51)))</f>
        <v>0</v>
      </c>
      <c r="Z51" s="3">
        <f>IF(Inputs!$B$27&lt;&gt;"Ready","PENDING INPUTS",MAX(0,(S51+T51+U51)-Y51))</f>
        <v>0</v>
      </c>
      <c r="AA51" s="3">
        <f>IF(Inputs!$B$27&lt;&gt;"Ready","PENDING INPUTS",AH50)</f>
        <v>0</v>
      </c>
      <c r="AB51" s="3">
        <f>IF(Inputs!$B$27&lt;&gt;"Ready","PENDING INPUTS",IF(A51&lt;=Inputs!$B$6,ROUND(AA51*Inputs!C16/12,2),0))</f>
        <v>0</v>
      </c>
      <c r="AC51" s="3">
        <f>IF(Inputs!$B$27&lt;&gt;"Ready","PENDING INPUTS",IF(AND(A51&lt;=Inputs!$B$6,AA51&gt;0),Inputs!G16,0))</f>
        <v>0</v>
      </c>
      <c r="AD51" s="3">
        <f>IF(Inputs!$B$27&lt;&gt;"Ready","PENDING INPUTS",IF(A51&gt;Inputs!$B$6,0,MIN((AA51+AB51+AC51),IF(Inputs!H16=1,Inputs!D16,MAX(Inputs!F16,ROUND(AA51*Inputs!E16+AB51+AC51,2))))))</f>
        <v>0</v>
      </c>
      <c r="AE51">
        <f>IF(Inputs!$B$27&lt;&gt;"Ready","PENDING INPUTS",IF(AA51&lt;=0,99,1+IF(AND(K51&gt;0,OR(K51&lt;AA51,AND(K51=AA51,0&lt;2))),1,0)+IF(AND(S51&gt;0,OR(S51&lt;AA51,AND(S51=AA51,1&lt;2))),1,0)+IF(AND(AI51&gt;0,OR(AI51&lt;AA51,AND(AI51=AA51,3&lt;2))),1,0)+IF(AND(AQ51&gt;0,OR(AQ51&lt;AA51,AND(AQ51=AA51,4&lt;2))),1,0)+IF(AND(AY51&gt;0,OR(AY51&lt;AA51,AND(AY51=AA51,5&lt;2))),1,0)+IF(AND(BG51&gt;0,OR(BG51&lt;AA51,AND(BG51=AA51,6&lt;2))),1,0)+IF(AND(BO51&gt;0,OR(BO51&lt;AA51,AND(BO51=AA51,7&lt;2))),1,0)+IF(AND(BW51&gt;0,OR(BW51&lt;AA51,AND(BW51=AA51,8&lt;2))),1,0)+IF(AND(CE51&gt;0,OR(CE51&lt;AA51,AND(CE51=AA51,9&lt;2))),1,0)))</f>
        <v>99</v>
      </c>
      <c r="AF51" s="3">
        <f>IF(Inputs!$B$27&lt;&gt;"Ready","PENDING INPUTS",IF(A51&gt;Inputs!$B$6,0,MIN(MAX(0,(AA51+AB51+AC51)-AD51),MAX(0,C51-D51-(IF(O51&lt;AE51,K51+L51+M51-N51,0)+IF(W51&lt;AE51,S51+T51+U51-V51,0)+IF(AE51&lt;AE51,AA51+AB51+AC51-AD51,0)+IF(AM51&lt;AE51,AI51+AJ51+AK51-AL51,0)+IF(AU51&lt;AE51,AQ51+AR51+AS51-AT51,0)+IF(BC51&lt;AE51,AY51+AZ51+BA51-BB51,0)+IF(BK51&lt;AE51,BG51+BH51+BI51-BJ51,0)+IF(BS51&lt;AE51,BO51+BP51+BQ51-BR51,0)+IF(CA51&lt;AE51,BW51+BX51+BY51-BZ51,0)+IF(CI51&lt;AE51,CE51+CF51+CG51-CH51,0))))))</f>
        <v>0</v>
      </c>
      <c r="AG51" s="3">
        <f>IF(Inputs!$B$27&lt;&gt;"Ready","PENDING INPUTS",MIN((AA51+AB51+AC51),IF(D51&gt;C51,IF(D51=0,0,AD51*C51/D51),AD51+AF51)))</f>
        <v>0</v>
      </c>
      <c r="AH51" s="3">
        <f>IF(Inputs!$B$27&lt;&gt;"Ready","PENDING INPUTS",MAX(0,(AA51+AB51+AC51)-AG51))</f>
        <v>0</v>
      </c>
      <c r="AI51" s="3">
        <f>IF(Inputs!$B$27&lt;&gt;"Ready","PENDING INPUTS",AP50)</f>
        <v>0</v>
      </c>
      <c r="AJ51" s="3">
        <f>IF(Inputs!$B$27&lt;&gt;"Ready","PENDING INPUTS",IF(A51&lt;=Inputs!$B$6,ROUND(AI51*Inputs!C17/12,2),0))</f>
        <v>0</v>
      </c>
      <c r="AK51" s="3">
        <f>IF(Inputs!$B$27&lt;&gt;"Ready","PENDING INPUTS",IF(AND(A51&lt;=Inputs!$B$6,AI51&gt;0),Inputs!G17,0))</f>
        <v>0</v>
      </c>
      <c r="AL51" s="3">
        <f>IF(Inputs!$B$27&lt;&gt;"Ready","PENDING INPUTS",IF(A51&gt;Inputs!$B$6,0,MIN((AI51+AJ51+AK51),IF(Inputs!H17=1,Inputs!D17,MAX(Inputs!F17,ROUND(AI51*Inputs!E17+AJ51+AK51,2))))))</f>
        <v>0</v>
      </c>
      <c r="AM51">
        <f>IF(Inputs!$B$27&lt;&gt;"Ready","PENDING INPUTS",IF(AI51&lt;=0,99,1+IF(AND(K51&gt;0,OR(K51&lt;AI51,AND(K51=AI51,0&lt;3))),1,0)+IF(AND(S51&gt;0,OR(S51&lt;AI51,AND(S51=AI51,1&lt;3))),1,0)+IF(AND(AA51&gt;0,OR(AA51&lt;AI51,AND(AA51=AI51,2&lt;3))),1,0)+IF(AND(AQ51&gt;0,OR(AQ51&lt;AI51,AND(AQ51=AI51,4&lt;3))),1,0)+IF(AND(AY51&gt;0,OR(AY51&lt;AI51,AND(AY51=AI51,5&lt;3))),1,0)+IF(AND(BG51&gt;0,OR(BG51&lt;AI51,AND(BG51=AI51,6&lt;3))),1,0)+IF(AND(BO51&gt;0,OR(BO51&lt;AI51,AND(BO51=AI51,7&lt;3))),1,0)+IF(AND(BW51&gt;0,OR(BW51&lt;AI51,AND(BW51=AI51,8&lt;3))),1,0)+IF(AND(CE51&gt;0,OR(CE51&lt;AI51,AND(CE51=AI51,9&lt;3))),1,0)))</f>
        <v>99</v>
      </c>
      <c r="AN51" s="3">
        <f>IF(Inputs!$B$27&lt;&gt;"Ready","PENDING INPUTS",IF(A51&gt;Inputs!$B$6,0,MIN(MAX(0,(AI51+AJ51+AK51)-AL51),MAX(0,C51-D51-(IF(O51&lt;AM51,K51+L51+M51-N51,0)+IF(W51&lt;AM51,S51+T51+U51-V51,0)+IF(AE51&lt;AM51,AA51+AB51+AC51-AD51,0)+IF(AM51&lt;AM51,AI51+AJ51+AK51-AL51,0)+IF(AU51&lt;AM51,AQ51+AR51+AS51-AT51,0)+IF(BC51&lt;AM51,AY51+AZ51+BA51-BB51,0)+IF(BK51&lt;AM51,BG51+BH51+BI51-BJ51,0)+IF(BS51&lt;AM51,BO51+BP51+BQ51-BR51,0)+IF(CA51&lt;AM51,BW51+BX51+BY51-BZ51,0)+IF(CI51&lt;AM51,CE51+CF51+CG51-CH51,0))))))</f>
        <v>0</v>
      </c>
      <c r="AO51" s="3">
        <f>IF(Inputs!$B$27&lt;&gt;"Ready","PENDING INPUTS",MIN((AI51+AJ51+AK51),IF(D51&gt;C51,IF(D51=0,0,AL51*C51/D51),AL51+AN51)))</f>
        <v>0</v>
      </c>
      <c r="AP51" s="3">
        <f>IF(Inputs!$B$27&lt;&gt;"Ready","PENDING INPUTS",MAX(0,(AI51+AJ51+AK51)-AO51))</f>
        <v>0</v>
      </c>
      <c r="AQ51" s="3">
        <f>IF(Inputs!$B$27&lt;&gt;"Ready","PENDING INPUTS",AX50)</f>
        <v>0</v>
      </c>
      <c r="AR51" s="3">
        <f>IF(Inputs!$B$27&lt;&gt;"Ready","PENDING INPUTS",IF(A51&lt;=Inputs!$B$6,ROUND(AQ51*Inputs!C18/12,2),0))</f>
        <v>0</v>
      </c>
      <c r="AS51" s="3">
        <f>IF(Inputs!$B$27&lt;&gt;"Ready","PENDING INPUTS",IF(AND(A51&lt;=Inputs!$B$6,AQ51&gt;0),Inputs!G18,0))</f>
        <v>0</v>
      </c>
      <c r="AT51" s="3">
        <f>IF(Inputs!$B$27&lt;&gt;"Ready","PENDING INPUTS",IF(A51&gt;Inputs!$B$6,0,MIN((AQ51+AR51+AS51),IF(Inputs!H18=1,Inputs!D18,MAX(Inputs!F18,ROUND(AQ51*Inputs!E18+AR51+AS51,2))))))</f>
        <v>0</v>
      </c>
      <c r="AU51">
        <f>IF(Inputs!$B$27&lt;&gt;"Ready","PENDING INPUTS",IF(AQ51&lt;=0,99,1+IF(AND(K51&gt;0,OR(K51&lt;AQ51,AND(K51=AQ51,0&lt;4))),1,0)+IF(AND(S51&gt;0,OR(S51&lt;AQ51,AND(S51=AQ51,1&lt;4))),1,0)+IF(AND(AA51&gt;0,OR(AA51&lt;AQ51,AND(AA51=AQ51,2&lt;4))),1,0)+IF(AND(AI51&gt;0,OR(AI51&lt;AQ51,AND(AI51=AQ51,3&lt;4))),1,0)+IF(AND(AY51&gt;0,OR(AY51&lt;AQ51,AND(AY51=AQ51,5&lt;4))),1,0)+IF(AND(BG51&gt;0,OR(BG51&lt;AQ51,AND(BG51=AQ51,6&lt;4))),1,0)+IF(AND(BO51&gt;0,OR(BO51&lt;AQ51,AND(BO51=AQ51,7&lt;4))),1,0)+IF(AND(BW51&gt;0,OR(BW51&lt;AQ51,AND(BW51=AQ51,8&lt;4))),1,0)+IF(AND(CE51&gt;0,OR(CE51&lt;AQ51,AND(CE51=AQ51,9&lt;4))),1,0)))</f>
        <v>99</v>
      </c>
      <c r="AV51" s="3">
        <f>IF(Inputs!$B$27&lt;&gt;"Ready","PENDING INPUTS",IF(A51&gt;Inputs!$B$6,0,MIN(MAX(0,(AQ51+AR51+AS51)-AT51),MAX(0,C51-D51-(IF(O51&lt;AU51,K51+L51+M51-N51,0)+IF(W51&lt;AU51,S51+T51+U51-V51,0)+IF(AE51&lt;AU51,AA51+AB51+AC51-AD51,0)+IF(AM51&lt;AU51,AI51+AJ51+AK51-AL51,0)+IF(AU51&lt;AU51,AQ51+AR51+AS51-AT51,0)+IF(BC51&lt;AU51,AY51+AZ51+BA51-BB51,0)+IF(BK51&lt;AU51,BG51+BH51+BI51-BJ51,0)+IF(BS51&lt;AU51,BO51+BP51+BQ51-BR51,0)+IF(CA51&lt;AU51,BW51+BX51+BY51-BZ51,0)+IF(CI51&lt;AU51,CE51+CF51+CG51-CH51,0))))))</f>
        <v>0</v>
      </c>
      <c r="AW51" s="3">
        <f>IF(Inputs!$B$27&lt;&gt;"Ready","PENDING INPUTS",MIN((AQ51+AR51+AS51),IF(D51&gt;C51,IF(D51=0,0,AT51*C51/D51),AT51+AV51)))</f>
        <v>0</v>
      </c>
      <c r="AX51" s="3">
        <f>IF(Inputs!$B$27&lt;&gt;"Ready","PENDING INPUTS",MAX(0,(AQ51+AR51+AS51)-AW51))</f>
        <v>0</v>
      </c>
      <c r="AY51" s="3">
        <f>IF(Inputs!$B$27&lt;&gt;"Ready","PENDING INPUTS",BF50)</f>
        <v>0</v>
      </c>
      <c r="AZ51" s="3">
        <f>IF(Inputs!$B$27&lt;&gt;"Ready","PENDING INPUTS",IF(A51&lt;=Inputs!$B$6,ROUND(AY51*Inputs!C19/12,2),0))</f>
        <v>0</v>
      </c>
      <c r="BA51" s="3">
        <f>IF(Inputs!$B$27&lt;&gt;"Ready","PENDING INPUTS",IF(AND(A51&lt;=Inputs!$B$6,AY51&gt;0),Inputs!G19,0))</f>
        <v>0</v>
      </c>
      <c r="BB51" s="3">
        <f>IF(Inputs!$B$27&lt;&gt;"Ready","PENDING INPUTS",IF(A51&gt;Inputs!$B$6,0,MIN((AY51+AZ51+BA51),IF(Inputs!H19=1,Inputs!D19,MAX(Inputs!F19,ROUND(AY51*Inputs!E19+AZ51+BA51,2))))))</f>
        <v>0</v>
      </c>
      <c r="BC51">
        <f>IF(Inputs!$B$27&lt;&gt;"Ready","PENDING INPUTS",IF(AY51&lt;=0,99,1+IF(AND(K51&gt;0,OR(K51&lt;AY51,AND(K51=AY51,0&lt;5))),1,0)+IF(AND(S51&gt;0,OR(S51&lt;AY51,AND(S51=AY51,1&lt;5))),1,0)+IF(AND(AA51&gt;0,OR(AA51&lt;AY51,AND(AA51=AY51,2&lt;5))),1,0)+IF(AND(AI51&gt;0,OR(AI51&lt;AY51,AND(AI51=AY51,3&lt;5))),1,0)+IF(AND(AQ51&gt;0,OR(AQ51&lt;AY51,AND(AQ51=AY51,4&lt;5))),1,0)+IF(AND(BG51&gt;0,OR(BG51&lt;AY51,AND(BG51=AY51,6&lt;5))),1,0)+IF(AND(BO51&gt;0,OR(BO51&lt;AY51,AND(BO51=AY51,7&lt;5))),1,0)+IF(AND(BW51&gt;0,OR(BW51&lt;AY51,AND(BW51=AY51,8&lt;5))),1,0)+IF(AND(CE51&gt;0,OR(CE51&lt;AY51,AND(CE51=AY51,9&lt;5))),1,0)))</f>
        <v>99</v>
      </c>
      <c r="BD51" s="3">
        <f>IF(Inputs!$B$27&lt;&gt;"Ready","PENDING INPUTS",IF(A51&gt;Inputs!$B$6,0,MIN(MAX(0,(AY51+AZ51+BA51)-BB51),MAX(0,C51-D51-(IF(O51&lt;BC51,K51+L51+M51-N51,0)+IF(W51&lt;BC51,S51+T51+U51-V51,0)+IF(AE51&lt;BC51,AA51+AB51+AC51-AD51,0)+IF(AM51&lt;BC51,AI51+AJ51+AK51-AL51,0)+IF(AU51&lt;BC51,AQ51+AR51+AS51-AT51,0)+IF(BC51&lt;BC51,AY51+AZ51+BA51-BB51,0)+IF(BK51&lt;BC51,BG51+BH51+BI51-BJ51,0)+IF(BS51&lt;BC51,BO51+BP51+BQ51-BR51,0)+IF(CA51&lt;BC51,BW51+BX51+BY51-BZ51,0)+IF(CI51&lt;BC51,CE51+CF51+CG51-CH51,0))))))</f>
        <v>0</v>
      </c>
      <c r="BE51" s="3">
        <f>IF(Inputs!$B$27&lt;&gt;"Ready","PENDING INPUTS",MIN((AY51+AZ51+BA51),IF(D51&gt;C51,IF(D51=0,0,BB51*C51/D51),BB51+BD51)))</f>
        <v>0</v>
      </c>
      <c r="BF51" s="3">
        <f>IF(Inputs!$B$27&lt;&gt;"Ready","PENDING INPUTS",MAX(0,(AY51+AZ51+BA51)-BE51))</f>
        <v>0</v>
      </c>
      <c r="BG51" s="3">
        <f>IF(Inputs!$B$27&lt;&gt;"Ready","PENDING INPUTS",BN50)</f>
        <v>0</v>
      </c>
      <c r="BH51" s="3">
        <f>IF(Inputs!$B$27&lt;&gt;"Ready","PENDING INPUTS",IF(A51&lt;=Inputs!$B$6,ROUND(BG51*Inputs!C20/12,2),0))</f>
        <v>0</v>
      </c>
      <c r="BI51" s="3">
        <f>IF(Inputs!$B$27&lt;&gt;"Ready","PENDING INPUTS",IF(AND(A51&lt;=Inputs!$B$6,BG51&gt;0),Inputs!G20,0))</f>
        <v>0</v>
      </c>
      <c r="BJ51" s="3">
        <f>IF(Inputs!$B$27&lt;&gt;"Ready","PENDING INPUTS",IF(A51&gt;Inputs!$B$6,0,MIN((BG51+BH51+BI51),IF(Inputs!H20=1,Inputs!D20,MAX(Inputs!F20,ROUND(BG51*Inputs!E20+BH51+BI51,2))))))</f>
        <v>0</v>
      </c>
      <c r="BK51">
        <f>IF(Inputs!$B$27&lt;&gt;"Ready","PENDING INPUTS",IF(BG51&lt;=0,99,1+IF(AND(K51&gt;0,OR(K51&lt;BG51,AND(K51=BG51,0&lt;6))),1,0)+IF(AND(S51&gt;0,OR(S51&lt;BG51,AND(S51=BG51,1&lt;6))),1,0)+IF(AND(AA51&gt;0,OR(AA51&lt;BG51,AND(AA51=BG51,2&lt;6))),1,0)+IF(AND(AI51&gt;0,OR(AI51&lt;BG51,AND(AI51=BG51,3&lt;6))),1,0)+IF(AND(AQ51&gt;0,OR(AQ51&lt;BG51,AND(AQ51=BG51,4&lt;6))),1,0)+IF(AND(AY51&gt;0,OR(AY51&lt;BG51,AND(AY51=BG51,5&lt;6))),1,0)+IF(AND(BO51&gt;0,OR(BO51&lt;BG51,AND(BO51=BG51,7&lt;6))),1,0)+IF(AND(BW51&gt;0,OR(BW51&lt;BG51,AND(BW51=BG51,8&lt;6))),1,0)+IF(AND(CE51&gt;0,OR(CE51&lt;BG51,AND(CE51=BG51,9&lt;6))),1,0)))</f>
        <v>99</v>
      </c>
      <c r="BL51" s="3">
        <f>IF(Inputs!$B$27&lt;&gt;"Ready","PENDING INPUTS",IF(A51&gt;Inputs!$B$6,0,MIN(MAX(0,(BG51+BH51+BI51)-BJ51),MAX(0,C51-D51-(IF(O51&lt;BK51,K51+L51+M51-N51,0)+IF(W51&lt;BK51,S51+T51+U51-V51,0)+IF(AE51&lt;BK51,AA51+AB51+AC51-AD51,0)+IF(AM51&lt;BK51,AI51+AJ51+AK51-AL51,0)+IF(AU51&lt;BK51,AQ51+AR51+AS51-AT51,0)+IF(BC51&lt;BK51,AY51+AZ51+BA51-BB51,0)+IF(BK51&lt;BK51,BG51+BH51+BI51-BJ51,0)+IF(BS51&lt;BK51,BO51+BP51+BQ51-BR51,0)+IF(CA51&lt;BK51,BW51+BX51+BY51-BZ51,0)+IF(CI51&lt;BK51,CE51+CF51+CG51-CH51,0))))))</f>
        <v>0</v>
      </c>
      <c r="BM51" s="3">
        <f>IF(Inputs!$B$27&lt;&gt;"Ready","PENDING INPUTS",MIN((BG51+BH51+BI51),IF(D51&gt;C51,IF(D51=0,0,BJ51*C51/D51),BJ51+BL51)))</f>
        <v>0</v>
      </c>
      <c r="BN51" s="3">
        <f>IF(Inputs!$B$27&lt;&gt;"Ready","PENDING INPUTS",MAX(0,(BG51+BH51+BI51)-BM51))</f>
        <v>0</v>
      </c>
      <c r="BO51" s="3">
        <f>IF(Inputs!$B$27&lt;&gt;"Ready","PENDING INPUTS",BV50)</f>
        <v>0</v>
      </c>
      <c r="BP51" s="3">
        <f>IF(Inputs!$B$27&lt;&gt;"Ready","PENDING INPUTS",IF(A51&lt;=Inputs!$B$6,ROUND(BO51*Inputs!C21/12,2),0))</f>
        <v>0</v>
      </c>
      <c r="BQ51" s="3">
        <f>IF(Inputs!$B$27&lt;&gt;"Ready","PENDING INPUTS",IF(AND(A51&lt;=Inputs!$B$6,BO51&gt;0),Inputs!G21,0))</f>
        <v>0</v>
      </c>
      <c r="BR51" s="3">
        <f>IF(Inputs!$B$27&lt;&gt;"Ready","PENDING INPUTS",IF(A51&gt;Inputs!$B$6,0,MIN((BO51+BP51+BQ51),IF(Inputs!H21=1,Inputs!D21,MAX(Inputs!F21,ROUND(BO51*Inputs!E21+BP51+BQ51,2))))))</f>
        <v>0</v>
      </c>
      <c r="BS51">
        <f>IF(Inputs!$B$27&lt;&gt;"Ready","PENDING INPUTS",IF(BO51&lt;=0,99,1+IF(AND(K51&gt;0,OR(K51&lt;BO51,AND(K51=BO51,0&lt;7))),1,0)+IF(AND(S51&gt;0,OR(S51&lt;BO51,AND(S51=BO51,1&lt;7))),1,0)+IF(AND(AA51&gt;0,OR(AA51&lt;BO51,AND(AA51=BO51,2&lt;7))),1,0)+IF(AND(AI51&gt;0,OR(AI51&lt;BO51,AND(AI51=BO51,3&lt;7))),1,0)+IF(AND(AQ51&gt;0,OR(AQ51&lt;BO51,AND(AQ51=BO51,4&lt;7))),1,0)+IF(AND(AY51&gt;0,OR(AY51&lt;BO51,AND(AY51=BO51,5&lt;7))),1,0)+IF(AND(BG51&gt;0,OR(BG51&lt;BO51,AND(BG51=BO51,6&lt;7))),1,0)+IF(AND(BW51&gt;0,OR(BW51&lt;BO51,AND(BW51=BO51,8&lt;7))),1,0)+IF(AND(CE51&gt;0,OR(CE51&lt;BO51,AND(CE51=BO51,9&lt;7))),1,0)))</f>
        <v>99</v>
      </c>
      <c r="BT51" s="3">
        <f>IF(Inputs!$B$27&lt;&gt;"Ready","PENDING INPUTS",IF(A51&gt;Inputs!$B$6,0,MIN(MAX(0,(BO51+BP51+BQ51)-BR51),MAX(0,C51-D51-(IF(O51&lt;BS51,K51+L51+M51-N51,0)+IF(W51&lt;BS51,S51+T51+U51-V51,0)+IF(AE51&lt;BS51,AA51+AB51+AC51-AD51,0)+IF(AM51&lt;BS51,AI51+AJ51+AK51-AL51,0)+IF(AU51&lt;BS51,AQ51+AR51+AS51-AT51,0)+IF(BC51&lt;BS51,AY51+AZ51+BA51-BB51,0)+IF(BK51&lt;BS51,BG51+BH51+BI51-BJ51,0)+IF(BS51&lt;BS51,BO51+BP51+BQ51-BR51,0)+IF(CA51&lt;BS51,BW51+BX51+BY51-BZ51,0)+IF(CI51&lt;BS51,CE51+CF51+CG51-CH51,0))))))</f>
        <v>0</v>
      </c>
      <c r="BU51" s="3">
        <f>IF(Inputs!$B$27&lt;&gt;"Ready","PENDING INPUTS",MIN((BO51+BP51+BQ51),IF(D51&gt;C51,IF(D51=0,0,BR51*C51/D51),BR51+BT51)))</f>
        <v>0</v>
      </c>
      <c r="BV51" s="3">
        <f>IF(Inputs!$B$27&lt;&gt;"Ready","PENDING INPUTS",MAX(0,(BO51+BP51+BQ51)-BU51))</f>
        <v>0</v>
      </c>
      <c r="BW51" s="3">
        <f>IF(Inputs!$B$27&lt;&gt;"Ready","PENDING INPUTS",CD50)</f>
        <v>0</v>
      </c>
      <c r="BX51" s="3">
        <f>IF(Inputs!$B$27&lt;&gt;"Ready","PENDING INPUTS",IF(A51&lt;=Inputs!$B$6,ROUND(BW51*Inputs!C22/12,2),0))</f>
        <v>0</v>
      </c>
      <c r="BY51" s="3">
        <f>IF(Inputs!$B$27&lt;&gt;"Ready","PENDING INPUTS",IF(AND(A51&lt;=Inputs!$B$6,BW51&gt;0),Inputs!G22,0))</f>
        <v>0</v>
      </c>
      <c r="BZ51" s="3">
        <f>IF(Inputs!$B$27&lt;&gt;"Ready","PENDING INPUTS",IF(A51&gt;Inputs!$B$6,0,MIN((BW51+BX51+BY51),IF(Inputs!H22=1,Inputs!D22,MAX(Inputs!F22,ROUND(BW51*Inputs!E22+BX51+BY51,2))))))</f>
        <v>0</v>
      </c>
      <c r="CA51">
        <f>IF(Inputs!$B$27&lt;&gt;"Ready","PENDING INPUTS",IF(BW51&lt;=0,99,1+IF(AND(K51&gt;0,OR(K51&lt;BW51,AND(K51=BW51,0&lt;8))),1,0)+IF(AND(S51&gt;0,OR(S51&lt;BW51,AND(S51=BW51,1&lt;8))),1,0)+IF(AND(AA51&gt;0,OR(AA51&lt;BW51,AND(AA51=BW51,2&lt;8))),1,0)+IF(AND(AI51&gt;0,OR(AI51&lt;BW51,AND(AI51=BW51,3&lt;8))),1,0)+IF(AND(AQ51&gt;0,OR(AQ51&lt;BW51,AND(AQ51=BW51,4&lt;8))),1,0)+IF(AND(AY51&gt;0,OR(AY51&lt;BW51,AND(AY51=BW51,5&lt;8))),1,0)+IF(AND(BG51&gt;0,OR(BG51&lt;BW51,AND(BG51=BW51,6&lt;8))),1,0)+IF(AND(BO51&gt;0,OR(BO51&lt;BW51,AND(BO51=BW51,7&lt;8))),1,0)+IF(AND(CE51&gt;0,OR(CE51&lt;BW51,AND(CE51=BW51,9&lt;8))),1,0)))</f>
        <v>99</v>
      </c>
      <c r="CB51" s="3">
        <f>IF(Inputs!$B$27&lt;&gt;"Ready","PENDING INPUTS",IF(A51&gt;Inputs!$B$6,0,MIN(MAX(0,(BW51+BX51+BY51)-BZ51),MAX(0,C51-D51-(IF(O51&lt;CA51,K51+L51+M51-N51,0)+IF(W51&lt;CA51,S51+T51+U51-V51,0)+IF(AE51&lt;CA51,AA51+AB51+AC51-AD51,0)+IF(AM51&lt;CA51,AI51+AJ51+AK51-AL51,0)+IF(AU51&lt;CA51,AQ51+AR51+AS51-AT51,0)+IF(BC51&lt;CA51,AY51+AZ51+BA51-BB51,0)+IF(BK51&lt;CA51,BG51+BH51+BI51-BJ51,0)+IF(BS51&lt;CA51,BO51+BP51+BQ51-BR51,0)+IF(CA51&lt;CA51,BW51+BX51+BY51-BZ51,0)+IF(CI51&lt;CA51,CE51+CF51+CG51-CH51,0))))))</f>
        <v>0</v>
      </c>
      <c r="CC51" s="3">
        <f>IF(Inputs!$B$27&lt;&gt;"Ready","PENDING INPUTS",MIN((BW51+BX51+BY51),IF(D51&gt;C51,IF(D51=0,0,BZ51*C51/D51),BZ51+CB51)))</f>
        <v>0</v>
      </c>
      <c r="CD51" s="3">
        <f>IF(Inputs!$B$27&lt;&gt;"Ready","PENDING INPUTS",MAX(0,(BW51+BX51+BY51)-CC51))</f>
        <v>0</v>
      </c>
      <c r="CE51" s="3">
        <f>IF(Inputs!$B$27&lt;&gt;"Ready","PENDING INPUTS",CL50)</f>
        <v>0</v>
      </c>
      <c r="CF51" s="3">
        <f>IF(Inputs!$B$27&lt;&gt;"Ready","PENDING INPUTS",IF(A51&lt;=Inputs!$B$6,ROUND(CE51*Inputs!C23/12,2),0))</f>
        <v>0</v>
      </c>
      <c r="CG51" s="3">
        <f>IF(Inputs!$B$27&lt;&gt;"Ready","PENDING INPUTS",IF(AND(A51&lt;=Inputs!$B$6,CE51&gt;0),Inputs!G23,0))</f>
        <v>0</v>
      </c>
      <c r="CH51" s="3">
        <f>IF(Inputs!$B$27&lt;&gt;"Ready","PENDING INPUTS",IF(A51&gt;Inputs!$B$6,0,MIN((CE51+CF51+CG51),IF(Inputs!H23=1,Inputs!D23,MAX(Inputs!F23,ROUND(CE51*Inputs!E23+CF51+CG51,2))))))</f>
        <v>0</v>
      </c>
      <c r="CI51">
        <f>IF(Inputs!$B$27&lt;&gt;"Ready","PENDING INPUTS",IF(CE51&lt;=0,99,1+IF(AND(K51&gt;0,OR(K51&lt;CE51,AND(K51=CE51,0&lt;9))),1,0)+IF(AND(S51&gt;0,OR(S51&lt;CE51,AND(S51=CE51,1&lt;9))),1,0)+IF(AND(AA51&gt;0,OR(AA51&lt;CE51,AND(AA51=CE51,2&lt;9))),1,0)+IF(AND(AI51&gt;0,OR(AI51&lt;CE51,AND(AI51=CE51,3&lt;9))),1,0)+IF(AND(AQ51&gt;0,OR(AQ51&lt;CE51,AND(AQ51=CE51,4&lt;9))),1,0)+IF(AND(AY51&gt;0,OR(AY51&lt;CE51,AND(AY51=CE51,5&lt;9))),1,0)+IF(AND(BG51&gt;0,OR(BG51&lt;CE51,AND(BG51=CE51,6&lt;9))),1,0)+IF(AND(BO51&gt;0,OR(BO51&lt;CE51,AND(BO51=CE51,7&lt;9))),1,0)+IF(AND(BW51&gt;0,OR(BW51&lt;CE51,AND(BW51=CE51,8&lt;9))),1,0)))</f>
        <v>99</v>
      </c>
      <c r="CJ51" s="3">
        <f>IF(Inputs!$B$27&lt;&gt;"Ready","PENDING INPUTS",IF(A51&gt;Inputs!$B$6,0,MIN(MAX(0,(CE51+CF51+CG51)-CH51),MAX(0,C51-D51-(IF(O51&lt;CI51,K51+L51+M51-N51,0)+IF(W51&lt;CI51,S51+T51+U51-V51,0)+IF(AE51&lt;CI51,AA51+AB51+AC51-AD51,0)+IF(AM51&lt;CI51,AI51+AJ51+AK51-AL51,0)+IF(AU51&lt;CI51,AQ51+AR51+AS51-AT51,0)+IF(BC51&lt;CI51,AY51+AZ51+BA51-BB51,0)+IF(BK51&lt;CI51,BG51+BH51+BI51-BJ51,0)+IF(BS51&lt;CI51,BO51+BP51+BQ51-BR51,0)+IF(CA51&lt;CI51,BW51+BX51+BY51-BZ51,0)+IF(CI51&lt;CI51,CE51+CF51+CG51-CH51,0))))))</f>
        <v>0</v>
      </c>
      <c r="CK51" s="3">
        <f>IF(Inputs!$B$27&lt;&gt;"Ready","PENDING INPUTS",MIN((CE51+CF51+CG51),IF(D51&gt;C51,IF(D51=0,0,CH51*C51/D51),CH51+CJ51)))</f>
        <v>0</v>
      </c>
      <c r="CL51" s="3">
        <f>IF(Inputs!$B$27&lt;&gt;"Ready","PENDING INPUTS",MAX(0,(CE51+CF51+CG51)-CK51))</f>
        <v>0</v>
      </c>
    </row>
    <row r="52" spans="1:90" ht="27.95" customHeight="1" x14ac:dyDescent="0.25">
      <c r="A52">
        <v>48</v>
      </c>
      <c r="B52" s="13">
        <f>IF(Inputs!$B$27&lt;&gt;"Ready","PENDING INPUTS",EDATE(Inputs!$B$5,A52-1))</f>
        <v>47727</v>
      </c>
      <c r="C52" s="3">
        <f>IF(Inputs!$B$27&lt;&gt;"Ready","PENDING INPUTS",IF(A52&lt;=Inputs!$B$6,MAX(0,Inputs!$B$4+IF(A52=Inputs!$B$7,Inputs!$B$8,0)+IF(A52=Inputs!$B$9,Inputs!$B$10,0)),0))</f>
        <v>0</v>
      </c>
      <c r="D52" s="3">
        <f>IF(Inputs!$B$27&lt;&gt;"Ready","PENDING INPUTS",SUM(N52,V52,AD52,AL52,AT52,BB52,BJ52,BR52,BZ52,CH52))</f>
        <v>0</v>
      </c>
      <c r="E52" s="3">
        <f>IF(Inputs!$B$27&lt;&gt;"Ready","PENDING INPUTS",MAX(0,D52-C52))</f>
        <v>0</v>
      </c>
      <c r="F52" s="3">
        <f>IF(Inputs!$B$27&lt;&gt;"Ready","PENDING INPUTS",SUM(Q52,Y52,AG52,AO52,AW52,BE52,BM52,BU52,CC52,CK52))</f>
        <v>0</v>
      </c>
      <c r="G52" s="3">
        <f>IF(Inputs!$B$27&lt;&gt;"Ready","PENDING INPUTS",SUM(L52,T52,AB52,AJ52,AR52,AZ52,BH52,BP52,BX52,CF52))</f>
        <v>0</v>
      </c>
      <c r="H52" s="3">
        <f>IF(Inputs!$B$27&lt;&gt;"Ready","PENDING INPUTS",SUM(M52,U52,AC52,AK52,AS52,BA52,BI52,BQ52,BY52,CG52))</f>
        <v>0</v>
      </c>
      <c r="I52" s="3">
        <f>IF(Inputs!$B$27&lt;&gt;"Ready","PENDING INPUTS",SUM(R52,Z52,AH52,AP52,AX52,BF52,BN52,BV52,CD52,CL52))</f>
        <v>0</v>
      </c>
      <c r="J52" t="str">
        <f>IF(Inputs!$B$27&lt;&gt;"Ready","PENDING INPUTS",IF(A52&gt;Inputs!$B$6,"Beyond horizon",IF(E52&gt;0.005,"MINIMUM SHORTFALL",IF(I52&lt;0.005,"Paid off","In progress"))))</f>
        <v>Paid off</v>
      </c>
      <c r="K52" s="3">
        <f>IF(Inputs!$B$27&lt;&gt;"Ready","PENDING INPUTS",R51)</f>
        <v>0</v>
      </c>
      <c r="L52" s="3">
        <f>IF(Inputs!$B$27&lt;&gt;"Ready","PENDING INPUTS",IF(A52&lt;=Inputs!$B$6,ROUND(K52*Inputs!C14/12,2),0))</f>
        <v>0</v>
      </c>
      <c r="M52" s="3">
        <f>IF(Inputs!$B$27&lt;&gt;"Ready","PENDING INPUTS",IF(AND(A52&lt;=Inputs!$B$6,K52&gt;0),Inputs!G14,0))</f>
        <v>0</v>
      </c>
      <c r="N52" s="3">
        <f>IF(Inputs!$B$27&lt;&gt;"Ready","PENDING INPUTS",IF(A52&gt;Inputs!$B$6,0,MIN((K52+L52+M52),IF(Inputs!H14=1,Inputs!D14,MAX(Inputs!F14,ROUND(K52*Inputs!E14+L52+M52,2))))))</f>
        <v>0</v>
      </c>
      <c r="O52">
        <f>IF(Inputs!$B$27&lt;&gt;"Ready","PENDING INPUTS",IF(K52&lt;=0,99,1+IF(AND(S52&gt;0,OR(S52&lt;K52,AND(S52=K52,1&lt;0))),1,0)+IF(AND(AA52&gt;0,OR(AA52&lt;K52,AND(AA52=K52,2&lt;0))),1,0)+IF(AND(AI52&gt;0,OR(AI52&lt;K52,AND(AI52=K52,3&lt;0))),1,0)+IF(AND(AQ52&gt;0,OR(AQ52&lt;K52,AND(AQ52=K52,4&lt;0))),1,0)+IF(AND(AY52&gt;0,OR(AY52&lt;K52,AND(AY52=K52,5&lt;0))),1,0)+IF(AND(BG52&gt;0,OR(BG52&lt;K52,AND(BG52=K52,6&lt;0))),1,0)+IF(AND(BO52&gt;0,OR(BO52&lt;K52,AND(BO52=K52,7&lt;0))),1,0)+IF(AND(BW52&gt;0,OR(BW52&lt;K52,AND(BW52=K52,8&lt;0))),1,0)+IF(AND(CE52&gt;0,OR(CE52&lt;K52,AND(CE52=K52,9&lt;0))),1,0)))</f>
        <v>99</v>
      </c>
      <c r="P52" s="3">
        <f>IF(Inputs!$B$27&lt;&gt;"Ready","PENDING INPUTS",IF(A52&gt;Inputs!$B$6,0,MIN(MAX(0,(K52+L52+M52)-N52),MAX(0,C52-D52-(IF(O52&lt;O52,K52+L52+M52-N52,0)+IF(W52&lt;O52,S52+T52+U52-V52,0)+IF(AE52&lt;O52,AA52+AB52+AC52-AD52,0)+IF(AM52&lt;O52,AI52+AJ52+AK52-AL52,0)+IF(AU52&lt;O52,AQ52+AR52+AS52-AT52,0)+IF(BC52&lt;O52,AY52+AZ52+BA52-BB52,0)+IF(BK52&lt;O52,BG52+BH52+BI52-BJ52,0)+IF(BS52&lt;O52,BO52+BP52+BQ52-BR52,0)+IF(CA52&lt;O52,BW52+BX52+BY52-BZ52,0)+IF(CI52&lt;O52,CE52+CF52+CG52-CH52,0))))))</f>
        <v>0</v>
      </c>
      <c r="Q52" s="3">
        <f>IF(Inputs!$B$27&lt;&gt;"Ready","PENDING INPUTS",MIN((K52+L52+M52),IF(D52&gt;C52,IF(D52=0,0,N52*C52/D52),N52+P52)))</f>
        <v>0</v>
      </c>
      <c r="R52" s="3">
        <f>IF(Inputs!$B$27&lt;&gt;"Ready","PENDING INPUTS",MAX(0,(K52+L52+M52)-Q52))</f>
        <v>0</v>
      </c>
      <c r="S52" s="3">
        <f>IF(Inputs!$B$27&lt;&gt;"Ready","PENDING INPUTS",Z51)</f>
        <v>0</v>
      </c>
      <c r="T52" s="3">
        <f>IF(Inputs!$B$27&lt;&gt;"Ready","PENDING INPUTS",IF(A52&lt;=Inputs!$B$6,ROUND(S52*Inputs!C15/12,2),0))</f>
        <v>0</v>
      </c>
      <c r="U52" s="3">
        <f>IF(Inputs!$B$27&lt;&gt;"Ready","PENDING INPUTS",IF(AND(A52&lt;=Inputs!$B$6,S52&gt;0),Inputs!G15,0))</f>
        <v>0</v>
      </c>
      <c r="V52" s="3">
        <f>IF(Inputs!$B$27&lt;&gt;"Ready","PENDING INPUTS",IF(A52&gt;Inputs!$B$6,0,MIN((S52+T52+U52),IF(Inputs!H15=1,Inputs!D15,MAX(Inputs!F15,ROUND(S52*Inputs!E15+T52+U52,2))))))</f>
        <v>0</v>
      </c>
      <c r="W52">
        <f>IF(Inputs!$B$27&lt;&gt;"Ready","PENDING INPUTS",IF(S52&lt;=0,99,1+IF(AND(K52&gt;0,OR(K52&lt;S52,AND(K52=S52,0&lt;1))),1,0)+IF(AND(AA52&gt;0,OR(AA52&lt;S52,AND(AA52=S52,2&lt;1))),1,0)+IF(AND(AI52&gt;0,OR(AI52&lt;S52,AND(AI52=S52,3&lt;1))),1,0)+IF(AND(AQ52&gt;0,OR(AQ52&lt;S52,AND(AQ52=S52,4&lt;1))),1,0)+IF(AND(AY52&gt;0,OR(AY52&lt;S52,AND(AY52=S52,5&lt;1))),1,0)+IF(AND(BG52&gt;0,OR(BG52&lt;S52,AND(BG52=S52,6&lt;1))),1,0)+IF(AND(BO52&gt;0,OR(BO52&lt;S52,AND(BO52=S52,7&lt;1))),1,0)+IF(AND(BW52&gt;0,OR(BW52&lt;S52,AND(BW52=S52,8&lt;1))),1,0)+IF(AND(CE52&gt;0,OR(CE52&lt;S52,AND(CE52=S52,9&lt;1))),1,0)))</f>
        <v>99</v>
      </c>
      <c r="X52" s="3">
        <f>IF(Inputs!$B$27&lt;&gt;"Ready","PENDING INPUTS",IF(A52&gt;Inputs!$B$6,0,MIN(MAX(0,(S52+T52+U52)-V52),MAX(0,C52-D52-(IF(O52&lt;W52,K52+L52+M52-N52,0)+IF(W52&lt;W52,S52+T52+U52-V52,0)+IF(AE52&lt;W52,AA52+AB52+AC52-AD52,0)+IF(AM52&lt;W52,AI52+AJ52+AK52-AL52,0)+IF(AU52&lt;W52,AQ52+AR52+AS52-AT52,0)+IF(BC52&lt;W52,AY52+AZ52+BA52-BB52,0)+IF(BK52&lt;W52,BG52+BH52+BI52-BJ52,0)+IF(BS52&lt;W52,BO52+BP52+BQ52-BR52,0)+IF(CA52&lt;W52,BW52+BX52+BY52-BZ52,0)+IF(CI52&lt;W52,CE52+CF52+CG52-CH52,0))))))</f>
        <v>0</v>
      </c>
      <c r="Y52" s="3">
        <f>IF(Inputs!$B$27&lt;&gt;"Ready","PENDING INPUTS",MIN((S52+T52+U52),IF(D52&gt;C52,IF(D52=0,0,V52*C52/D52),V52+X52)))</f>
        <v>0</v>
      </c>
      <c r="Z52" s="3">
        <f>IF(Inputs!$B$27&lt;&gt;"Ready","PENDING INPUTS",MAX(0,(S52+T52+U52)-Y52))</f>
        <v>0</v>
      </c>
      <c r="AA52" s="3">
        <f>IF(Inputs!$B$27&lt;&gt;"Ready","PENDING INPUTS",AH51)</f>
        <v>0</v>
      </c>
      <c r="AB52" s="3">
        <f>IF(Inputs!$B$27&lt;&gt;"Ready","PENDING INPUTS",IF(A52&lt;=Inputs!$B$6,ROUND(AA52*Inputs!C16/12,2),0))</f>
        <v>0</v>
      </c>
      <c r="AC52" s="3">
        <f>IF(Inputs!$B$27&lt;&gt;"Ready","PENDING INPUTS",IF(AND(A52&lt;=Inputs!$B$6,AA52&gt;0),Inputs!G16,0))</f>
        <v>0</v>
      </c>
      <c r="AD52" s="3">
        <f>IF(Inputs!$B$27&lt;&gt;"Ready","PENDING INPUTS",IF(A52&gt;Inputs!$B$6,0,MIN((AA52+AB52+AC52),IF(Inputs!H16=1,Inputs!D16,MAX(Inputs!F16,ROUND(AA52*Inputs!E16+AB52+AC52,2))))))</f>
        <v>0</v>
      </c>
      <c r="AE52">
        <f>IF(Inputs!$B$27&lt;&gt;"Ready","PENDING INPUTS",IF(AA52&lt;=0,99,1+IF(AND(K52&gt;0,OR(K52&lt;AA52,AND(K52=AA52,0&lt;2))),1,0)+IF(AND(S52&gt;0,OR(S52&lt;AA52,AND(S52=AA52,1&lt;2))),1,0)+IF(AND(AI52&gt;0,OR(AI52&lt;AA52,AND(AI52=AA52,3&lt;2))),1,0)+IF(AND(AQ52&gt;0,OR(AQ52&lt;AA52,AND(AQ52=AA52,4&lt;2))),1,0)+IF(AND(AY52&gt;0,OR(AY52&lt;AA52,AND(AY52=AA52,5&lt;2))),1,0)+IF(AND(BG52&gt;0,OR(BG52&lt;AA52,AND(BG52=AA52,6&lt;2))),1,0)+IF(AND(BO52&gt;0,OR(BO52&lt;AA52,AND(BO52=AA52,7&lt;2))),1,0)+IF(AND(BW52&gt;0,OR(BW52&lt;AA52,AND(BW52=AA52,8&lt;2))),1,0)+IF(AND(CE52&gt;0,OR(CE52&lt;AA52,AND(CE52=AA52,9&lt;2))),1,0)))</f>
        <v>99</v>
      </c>
      <c r="AF52" s="3">
        <f>IF(Inputs!$B$27&lt;&gt;"Ready","PENDING INPUTS",IF(A52&gt;Inputs!$B$6,0,MIN(MAX(0,(AA52+AB52+AC52)-AD52),MAX(0,C52-D52-(IF(O52&lt;AE52,K52+L52+M52-N52,0)+IF(W52&lt;AE52,S52+T52+U52-V52,0)+IF(AE52&lt;AE52,AA52+AB52+AC52-AD52,0)+IF(AM52&lt;AE52,AI52+AJ52+AK52-AL52,0)+IF(AU52&lt;AE52,AQ52+AR52+AS52-AT52,0)+IF(BC52&lt;AE52,AY52+AZ52+BA52-BB52,0)+IF(BK52&lt;AE52,BG52+BH52+BI52-BJ52,0)+IF(BS52&lt;AE52,BO52+BP52+BQ52-BR52,0)+IF(CA52&lt;AE52,BW52+BX52+BY52-BZ52,0)+IF(CI52&lt;AE52,CE52+CF52+CG52-CH52,0))))))</f>
        <v>0</v>
      </c>
      <c r="AG52" s="3">
        <f>IF(Inputs!$B$27&lt;&gt;"Ready","PENDING INPUTS",MIN((AA52+AB52+AC52),IF(D52&gt;C52,IF(D52=0,0,AD52*C52/D52),AD52+AF52)))</f>
        <v>0</v>
      </c>
      <c r="AH52" s="3">
        <f>IF(Inputs!$B$27&lt;&gt;"Ready","PENDING INPUTS",MAX(0,(AA52+AB52+AC52)-AG52))</f>
        <v>0</v>
      </c>
      <c r="AI52" s="3">
        <f>IF(Inputs!$B$27&lt;&gt;"Ready","PENDING INPUTS",AP51)</f>
        <v>0</v>
      </c>
      <c r="AJ52" s="3">
        <f>IF(Inputs!$B$27&lt;&gt;"Ready","PENDING INPUTS",IF(A52&lt;=Inputs!$B$6,ROUND(AI52*Inputs!C17/12,2),0))</f>
        <v>0</v>
      </c>
      <c r="AK52" s="3">
        <f>IF(Inputs!$B$27&lt;&gt;"Ready","PENDING INPUTS",IF(AND(A52&lt;=Inputs!$B$6,AI52&gt;0),Inputs!G17,0))</f>
        <v>0</v>
      </c>
      <c r="AL52" s="3">
        <f>IF(Inputs!$B$27&lt;&gt;"Ready","PENDING INPUTS",IF(A52&gt;Inputs!$B$6,0,MIN((AI52+AJ52+AK52),IF(Inputs!H17=1,Inputs!D17,MAX(Inputs!F17,ROUND(AI52*Inputs!E17+AJ52+AK52,2))))))</f>
        <v>0</v>
      </c>
      <c r="AM52">
        <f>IF(Inputs!$B$27&lt;&gt;"Ready","PENDING INPUTS",IF(AI52&lt;=0,99,1+IF(AND(K52&gt;0,OR(K52&lt;AI52,AND(K52=AI52,0&lt;3))),1,0)+IF(AND(S52&gt;0,OR(S52&lt;AI52,AND(S52=AI52,1&lt;3))),1,0)+IF(AND(AA52&gt;0,OR(AA52&lt;AI52,AND(AA52=AI52,2&lt;3))),1,0)+IF(AND(AQ52&gt;0,OR(AQ52&lt;AI52,AND(AQ52=AI52,4&lt;3))),1,0)+IF(AND(AY52&gt;0,OR(AY52&lt;AI52,AND(AY52=AI52,5&lt;3))),1,0)+IF(AND(BG52&gt;0,OR(BG52&lt;AI52,AND(BG52=AI52,6&lt;3))),1,0)+IF(AND(BO52&gt;0,OR(BO52&lt;AI52,AND(BO52=AI52,7&lt;3))),1,0)+IF(AND(BW52&gt;0,OR(BW52&lt;AI52,AND(BW52=AI52,8&lt;3))),1,0)+IF(AND(CE52&gt;0,OR(CE52&lt;AI52,AND(CE52=AI52,9&lt;3))),1,0)))</f>
        <v>99</v>
      </c>
      <c r="AN52" s="3">
        <f>IF(Inputs!$B$27&lt;&gt;"Ready","PENDING INPUTS",IF(A52&gt;Inputs!$B$6,0,MIN(MAX(0,(AI52+AJ52+AK52)-AL52),MAX(0,C52-D52-(IF(O52&lt;AM52,K52+L52+M52-N52,0)+IF(W52&lt;AM52,S52+T52+U52-V52,0)+IF(AE52&lt;AM52,AA52+AB52+AC52-AD52,0)+IF(AM52&lt;AM52,AI52+AJ52+AK52-AL52,0)+IF(AU52&lt;AM52,AQ52+AR52+AS52-AT52,0)+IF(BC52&lt;AM52,AY52+AZ52+BA52-BB52,0)+IF(BK52&lt;AM52,BG52+BH52+BI52-BJ52,0)+IF(BS52&lt;AM52,BO52+BP52+BQ52-BR52,0)+IF(CA52&lt;AM52,BW52+BX52+BY52-BZ52,0)+IF(CI52&lt;AM52,CE52+CF52+CG52-CH52,0))))))</f>
        <v>0</v>
      </c>
      <c r="AO52" s="3">
        <f>IF(Inputs!$B$27&lt;&gt;"Ready","PENDING INPUTS",MIN((AI52+AJ52+AK52),IF(D52&gt;C52,IF(D52=0,0,AL52*C52/D52),AL52+AN52)))</f>
        <v>0</v>
      </c>
      <c r="AP52" s="3">
        <f>IF(Inputs!$B$27&lt;&gt;"Ready","PENDING INPUTS",MAX(0,(AI52+AJ52+AK52)-AO52))</f>
        <v>0</v>
      </c>
      <c r="AQ52" s="3">
        <f>IF(Inputs!$B$27&lt;&gt;"Ready","PENDING INPUTS",AX51)</f>
        <v>0</v>
      </c>
      <c r="AR52" s="3">
        <f>IF(Inputs!$B$27&lt;&gt;"Ready","PENDING INPUTS",IF(A52&lt;=Inputs!$B$6,ROUND(AQ52*Inputs!C18/12,2),0))</f>
        <v>0</v>
      </c>
      <c r="AS52" s="3">
        <f>IF(Inputs!$B$27&lt;&gt;"Ready","PENDING INPUTS",IF(AND(A52&lt;=Inputs!$B$6,AQ52&gt;0),Inputs!G18,0))</f>
        <v>0</v>
      </c>
      <c r="AT52" s="3">
        <f>IF(Inputs!$B$27&lt;&gt;"Ready","PENDING INPUTS",IF(A52&gt;Inputs!$B$6,0,MIN((AQ52+AR52+AS52),IF(Inputs!H18=1,Inputs!D18,MAX(Inputs!F18,ROUND(AQ52*Inputs!E18+AR52+AS52,2))))))</f>
        <v>0</v>
      </c>
      <c r="AU52">
        <f>IF(Inputs!$B$27&lt;&gt;"Ready","PENDING INPUTS",IF(AQ52&lt;=0,99,1+IF(AND(K52&gt;0,OR(K52&lt;AQ52,AND(K52=AQ52,0&lt;4))),1,0)+IF(AND(S52&gt;0,OR(S52&lt;AQ52,AND(S52=AQ52,1&lt;4))),1,0)+IF(AND(AA52&gt;0,OR(AA52&lt;AQ52,AND(AA52=AQ52,2&lt;4))),1,0)+IF(AND(AI52&gt;0,OR(AI52&lt;AQ52,AND(AI52=AQ52,3&lt;4))),1,0)+IF(AND(AY52&gt;0,OR(AY52&lt;AQ52,AND(AY52=AQ52,5&lt;4))),1,0)+IF(AND(BG52&gt;0,OR(BG52&lt;AQ52,AND(BG52=AQ52,6&lt;4))),1,0)+IF(AND(BO52&gt;0,OR(BO52&lt;AQ52,AND(BO52=AQ52,7&lt;4))),1,0)+IF(AND(BW52&gt;0,OR(BW52&lt;AQ52,AND(BW52=AQ52,8&lt;4))),1,0)+IF(AND(CE52&gt;0,OR(CE52&lt;AQ52,AND(CE52=AQ52,9&lt;4))),1,0)))</f>
        <v>99</v>
      </c>
      <c r="AV52" s="3">
        <f>IF(Inputs!$B$27&lt;&gt;"Ready","PENDING INPUTS",IF(A52&gt;Inputs!$B$6,0,MIN(MAX(0,(AQ52+AR52+AS52)-AT52),MAX(0,C52-D52-(IF(O52&lt;AU52,K52+L52+M52-N52,0)+IF(W52&lt;AU52,S52+T52+U52-V52,0)+IF(AE52&lt;AU52,AA52+AB52+AC52-AD52,0)+IF(AM52&lt;AU52,AI52+AJ52+AK52-AL52,0)+IF(AU52&lt;AU52,AQ52+AR52+AS52-AT52,0)+IF(BC52&lt;AU52,AY52+AZ52+BA52-BB52,0)+IF(BK52&lt;AU52,BG52+BH52+BI52-BJ52,0)+IF(BS52&lt;AU52,BO52+BP52+BQ52-BR52,0)+IF(CA52&lt;AU52,BW52+BX52+BY52-BZ52,0)+IF(CI52&lt;AU52,CE52+CF52+CG52-CH52,0))))))</f>
        <v>0</v>
      </c>
      <c r="AW52" s="3">
        <f>IF(Inputs!$B$27&lt;&gt;"Ready","PENDING INPUTS",MIN((AQ52+AR52+AS52),IF(D52&gt;C52,IF(D52=0,0,AT52*C52/D52),AT52+AV52)))</f>
        <v>0</v>
      </c>
      <c r="AX52" s="3">
        <f>IF(Inputs!$B$27&lt;&gt;"Ready","PENDING INPUTS",MAX(0,(AQ52+AR52+AS52)-AW52))</f>
        <v>0</v>
      </c>
      <c r="AY52" s="3">
        <f>IF(Inputs!$B$27&lt;&gt;"Ready","PENDING INPUTS",BF51)</f>
        <v>0</v>
      </c>
      <c r="AZ52" s="3">
        <f>IF(Inputs!$B$27&lt;&gt;"Ready","PENDING INPUTS",IF(A52&lt;=Inputs!$B$6,ROUND(AY52*Inputs!C19/12,2),0))</f>
        <v>0</v>
      </c>
      <c r="BA52" s="3">
        <f>IF(Inputs!$B$27&lt;&gt;"Ready","PENDING INPUTS",IF(AND(A52&lt;=Inputs!$B$6,AY52&gt;0),Inputs!G19,0))</f>
        <v>0</v>
      </c>
      <c r="BB52" s="3">
        <f>IF(Inputs!$B$27&lt;&gt;"Ready","PENDING INPUTS",IF(A52&gt;Inputs!$B$6,0,MIN((AY52+AZ52+BA52),IF(Inputs!H19=1,Inputs!D19,MAX(Inputs!F19,ROUND(AY52*Inputs!E19+AZ52+BA52,2))))))</f>
        <v>0</v>
      </c>
      <c r="BC52">
        <f>IF(Inputs!$B$27&lt;&gt;"Ready","PENDING INPUTS",IF(AY52&lt;=0,99,1+IF(AND(K52&gt;0,OR(K52&lt;AY52,AND(K52=AY52,0&lt;5))),1,0)+IF(AND(S52&gt;0,OR(S52&lt;AY52,AND(S52=AY52,1&lt;5))),1,0)+IF(AND(AA52&gt;0,OR(AA52&lt;AY52,AND(AA52=AY52,2&lt;5))),1,0)+IF(AND(AI52&gt;0,OR(AI52&lt;AY52,AND(AI52=AY52,3&lt;5))),1,0)+IF(AND(AQ52&gt;0,OR(AQ52&lt;AY52,AND(AQ52=AY52,4&lt;5))),1,0)+IF(AND(BG52&gt;0,OR(BG52&lt;AY52,AND(BG52=AY52,6&lt;5))),1,0)+IF(AND(BO52&gt;0,OR(BO52&lt;AY52,AND(BO52=AY52,7&lt;5))),1,0)+IF(AND(BW52&gt;0,OR(BW52&lt;AY52,AND(BW52=AY52,8&lt;5))),1,0)+IF(AND(CE52&gt;0,OR(CE52&lt;AY52,AND(CE52=AY52,9&lt;5))),1,0)))</f>
        <v>99</v>
      </c>
      <c r="BD52" s="3">
        <f>IF(Inputs!$B$27&lt;&gt;"Ready","PENDING INPUTS",IF(A52&gt;Inputs!$B$6,0,MIN(MAX(0,(AY52+AZ52+BA52)-BB52),MAX(0,C52-D52-(IF(O52&lt;BC52,K52+L52+M52-N52,0)+IF(W52&lt;BC52,S52+T52+U52-V52,0)+IF(AE52&lt;BC52,AA52+AB52+AC52-AD52,0)+IF(AM52&lt;BC52,AI52+AJ52+AK52-AL52,0)+IF(AU52&lt;BC52,AQ52+AR52+AS52-AT52,0)+IF(BC52&lt;BC52,AY52+AZ52+BA52-BB52,0)+IF(BK52&lt;BC52,BG52+BH52+BI52-BJ52,0)+IF(BS52&lt;BC52,BO52+BP52+BQ52-BR52,0)+IF(CA52&lt;BC52,BW52+BX52+BY52-BZ52,0)+IF(CI52&lt;BC52,CE52+CF52+CG52-CH52,0))))))</f>
        <v>0</v>
      </c>
      <c r="BE52" s="3">
        <f>IF(Inputs!$B$27&lt;&gt;"Ready","PENDING INPUTS",MIN((AY52+AZ52+BA52),IF(D52&gt;C52,IF(D52=0,0,BB52*C52/D52),BB52+BD52)))</f>
        <v>0</v>
      </c>
      <c r="BF52" s="3">
        <f>IF(Inputs!$B$27&lt;&gt;"Ready","PENDING INPUTS",MAX(0,(AY52+AZ52+BA52)-BE52))</f>
        <v>0</v>
      </c>
      <c r="BG52" s="3">
        <f>IF(Inputs!$B$27&lt;&gt;"Ready","PENDING INPUTS",BN51)</f>
        <v>0</v>
      </c>
      <c r="BH52" s="3">
        <f>IF(Inputs!$B$27&lt;&gt;"Ready","PENDING INPUTS",IF(A52&lt;=Inputs!$B$6,ROUND(BG52*Inputs!C20/12,2),0))</f>
        <v>0</v>
      </c>
      <c r="BI52" s="3">
        <f>IF(Inputs!$B$27&lt;&gt;"Ready","PENDING INPUTS",IF(AND(A52&lt;=Inputs!$B$6,BG52&gt;0),Inputs!G20,0))</f>
        <v>0</v>
      </c>
      <c r="BJ52" s="3">
        <f>IF(Inputs!$B$27&lt;&gt;"Ready","PENDING INPUTS",IF(A52&gt;Inputs!$B$6,0,MIN((BG52+BH52+BI52),IF(Inputs!H20=1,Inputs!D20,MAX(Inputs!F20,ROUND(BG52*Inputs!E20+BH52+BI52,2))))))</f>
        <v>0</v>
      </c>
      <c r="BK52">
        <f>IF(Inputs!$B$27&lt;&gt;"Ready","PENDING INPUTS",IF(BG52&lt;=0,99,1+IF(AND(K52&gt;0,OR(K52&lt;BG52,AND(K52=BG52,0&lt;6))),1,0)+IF(AND(S52&gt;0,OR(S52&lt;BG52,AND(S52=BG52,1&lt;6))),1,0)+IF(AND(AA52&gt;0,OR(AA52&lt;BG52,AND(AA52=BG52,2&lt;6))),1,0)+IF(AND(AI52&gt;0,OR(AI52&lt;BG52,AND(AI52=BG52,3&lt;6))),1,0)+IF(AND(AQ52&gt;0,OR(AQ52&lt;BG52,AND(AQ52=BG52,4&lt;6))),1,0)+IF(AND(AY52&gt;0,OR(AY52&lt;BG52,AND(AY52=BG52,5&lt;6))),1,0)+IF(AND(BO52&gt;0,OR(BO52&lt;BG52,AND(BO52=BG52,7&lt;6))),1,0)+IF(AND(BW52&gt;0,OR(BW52&lt;BG52,AND(BW52=BG52,8&lt;6))),1,0)+IF(AND(CE52&gt;0,OR(CE52&lt;BG52,AND(CE52=BG52,9&lt;6))),1,0)))</f>
        <v>99</v>
      </c>
      <c r="BL52" s="3">
        <f>IF(Inputs!$B$27&lt;&gt;"Ready","PENDING INPUTS",IF(A52&gt;Inputs!$B$6,0,MIN(MAX(0,(BG52+BH52+BI52)-BJ52),MAX(0,C52-D52-(IF(O52&lt;BK52,K52+L52+M52-N52,0)+IF(W52&lt;BK52,S52+T52+U52-V52,0)+IF(AE52&lt;BK52,AA52+AB52+AC52-AD52,0)+IF(AM52&lt;BK52,AI52+AJ52+AK52-AL52,0)+IF(AU52&lt;BK52,AQ52+AR52+AS52-AT52,0)+IF(BC52&lt;BK52,AY52+AZ52+BA52-BB52,0)+IF(BK52&lt;BK52,BG52+BH52+BI52-BJ52,0)+IF(BS52&lt;BK52,BO52+BP52+BQ52-BR52,0)+IF(CA52&lt;BK52,BW52+BX52+BY52-BZ52,0)+IF(CI52&lt;BK52,CE52+CF52+CG52-CH52,0))))))</f>
        <v>0</v>
      </c>
      <c r="BM52" s="3">
        <f>IF(Inputs!$B$27&lt;&gt;"Ready","PENDING INPUTS",MIN((BG52+BH52+BI52),IF(D52&gt;C52,IF(D52=0,0,BJ52*C52/D52),BJ52+BL52)))</f>
        <v>0</v>
      </c>
      <c r="BN52" s="3">
        <f>IF(Inputs!$B$27&lt;&gt;"Ready","PENDING INPUTS",MAX(0,(BG52+BH52+BI52)-BM52))</f>
        <v>0</v>
      </c>
      <c r="BO52" s="3">
        <f>IF(Inputs!$B$27&lt;&gt;"Ready","PENDING INPUTS",BV51)</f>
        <v>0</v>
      </c>
      <c r="BP52" s="3">
        <f>IF(Inputs!$B$27&lt;&gt;"Ready","PENDING INPUTS",IF(A52&lt;=Inputs!$B$6,ROUND(BO52*Inputs!C21/12,2),0))</f>
        <v>0</v>
      </c>
      <c r="BQ52" s="3">
        <f>IF(Inputs!$B$27&lt;&gt;"Ready","PENDING INPUTS",IF(AND(A52&lt;=Inputs!$B$6,BO52&gt;0),Inputs!G21,0))</f>
        <v>0</v>
      </c>
      <c r="BR52" s="3">
        <f>IF(Inputs!$B$27&lt;&gt;"Ready","PENDING INPUTS",IF(A52&gt;Inputs!$B$6,0,MIN((BO52+BP52+BQ52),IF(Inputs!H21=1,Inputs!D21,MAX(Inputs!F21,ROUND(BO52*Inputs!E21+BP52+BQ52,2))))))</f>
        <v>0</v>
      </c>
      <c r="BS52">
        <f>IF(Inputs!$B$27&lt;&gt;"Ready","PENDING INPUTS",IF(BO52&lt;=0,99,1+IF(AND(K52&gt;0,OR(K52&lt;BO52,AND(K52=BO52,0&lt;7))),1,0)+IF(AND(S52&gt;0,OR(S52&lt;BO52,AND(S52=BO52,1&lt;7))),1,0)+IF(AND(AA52&gt;0,OR(AA52&lt;BO52,AND(AA52=BO52,2&lt;7))),1,0)+IF(AND(AI52&gt;0,OR(AI52&lt;BO52,AND(AI52=BO52,3&lt;7))),1,0)+IF(AND(AQ52&gt;0,OR(AQ52&lt;BO52,AND(AQ52=BO52,4&lt;7))),1,0)+IF(AND(AY52&gt;0,OR(AY52&lt;BO52,AND(AY52=BO52,5&lt;7))),1,0)+IF(AND(BG52&gt;0,OR(BG52&lt;BO52,AND(BG52=BO52,6&lt;7))),1,0)+IF(AND(BW52&gt;0,OR(BW52&lt;BO52,AND(BW52=BO52,8&lt;7))),1,0)+IF(AND(CE52&gt;0,OR(CE52&lt;BO52,AND(CE52=BO52,9&lt;7))),1,0)))</f>
        <v>99</v>
      </c>
      <c r="BT52" s="3">
        <f>IF(Inputs!$B$27&lt;&gt;"Ready","PENDING INPUTS",IF(A52&gt;Inputs!$B$6,0,MIN(MAX(0,(BO52+BP52+BQ52)-BR52),MAX(0,C52-D52-(IF(O52&lt;BS52,K52+L52+M52-N52,0)+IF(W52&lt;BS52,S52+T52+U52-V52,0)+IF(AE52&lt;BS52,AA52+AB52+AC52-AD52,0)+IF(AM52&lt;BS52,AI52+AJ52+AK52-AL52,0)+IF(AU52&lt;BS52,AQ52+AR52+AS52-AT52,0)+IF(BC52&lt;BS52,AY52+AZ52+BA52-BB52,0)+IF(BK52&lt;BS52,BG52+BH52+BI52-BJ52,0)+IF(BS52&lt;BS52,BO52+BP52+BQ52-BR52,0)+IF(CA52&lt;BS52,BW52+BX52+BY52-BZ52,0)+IF(CI52&lt;BS52,CE52+CF52+CG52-CH52,0))))))</f>
        <v>0</v>
      </c>
      <c r="BU52" s="3">
        <f>IF(Inputs!$B$27&lt;&gt;"Ready","PENDING INPUTS",MIN((BO52+BP52+BQ52),IF(D52&gt;C52,IF(D52=0,0,BR52*C52/D52),BR52+BT52)))</f>
        <v>0</v>
      </c>
      <c r="BV52" s="3">
        <f>IF(Inputs!$B$27&lt;&gt;"Ready","PENDING INPUTS",MAX(0,(BO52+BP52+BQ52)-BU52))</f>
        <v>0</v>
      </c>
      <c r="BW52" s="3">
        <f>IF(Inputs!$B$27&lt;&gt;"Ready","PENDING INPUTS",CD51)</f>
        <v>0</v>
      </c>
      <c r="BX52" s="3">
        <f>IF(Inputs!$B$27&lt;&gt;"Ready","PENDING INPUTS",IF(A52&lt;=Inputs!$B$6,ROUND(BW52*Inputs!C22/12,2),0))</f>
        <v>0</v>
      </c>
      <c r="BY52" s="3">
        <f>IF(Inputs!$B$27&lt;&gt;"Ready","PENDING INPUTS",IF(AND(A52&lt;=Inputs!$B$6,BW52&gt;0),Inputs!G22,0))</f>
        <v>0</v>
      </c>
      <c r="BZ52" s="3">
        <f>IF(Inputs!$B$27&lt;&gt;"Ready","PENDING INPUTS",IF(A52&gt;Inputs!$B$6,0,MIN((BW52+BX52+BY52),IF(Inputs!H22=1,Inputs!D22,MAX(Inputs!F22,ROUND(BW52*Inputs!E22+BX52+BY52,2))))))</f>
        <v>0</v>
      </c>
      <c r="CA52">
        <f>IF(Inputs!$B$27&lt;&gt;"Ready","PENDING INPUTS",IF(BW52&lt;=0,99,1+IF(AND(K52&gt;0,OR(K52&lt;BW52,AND(K52=BW52,0&lt;8))),1,0)+IF(AND(S52&gt;0,OR(S52&lt;BW52,AND(S52=BW52,1&lt;8))),1,0)+IF(AND(AA52&gt;0,OR(AA52&lt;BW52,AND(AA52=BW52,2&lt;8))),1,0)+IF(AND(AI52&gt;0,OR(AI52&lt;BW52,AND(AI52=BW52,3&lt;8))),1,0)+IF(AND(AQ52&gt;0,OR(AQ52&lt;BW52,AND(AQ52=BW52,4&lt;8))),1,0)+IF(AND(AY52&gt;0,OR(AY52&lt;BW52,AND(AY52=BW52,5&lt;8))),1,0)+IF(AND(BG52&gt;0,OR(BG52&lt;BW52,AND(BG52=BW52,6&lt;8))),1,0)+IF(AND(BO52&gt;0,OR(BO52&lt;BW52,AND(BO52=BW52,7&lt;8))),1,0)+IF(AND(CE52&gt;0,OR(CE52&lt;BW52,AND(CE52=BW52,9&lt;8))),1,0)))</f>
        <v>99</v>
      </c>
      <c r="CB52" s="3">
        <f>IF(Inputs!$B$27&lt;&gt;"Ready","PENDING INPUTS",IF(A52&gt;Inputs!$B$6,0,MIN(MAX(0,(BW52+BX52+BY52)-BZ52),MAX(0,C52-D52-(IF(O52&lt;CA52,K52+L52+M52-N52,0)+IF(W52&lt;CA52,S52+T52+U52-V52,0)+IF(AE52&lt;CA52,AA52+AB52+AC52-AD52,0)+IF(AM52&lt;CA52,AI52+AJ52+AK52-AL52,0)+IF(AU52&lt;CA52,AQ52+AR52+AS52-AT52,0)+IF(BC52&lt;CA52,AY52+AZ52+BA52-BB52,0)+IF(BK52&lt;CA52,BG52+BH52+BI52-BJ52,0)+IF(BS52&lt;CA52,BO52+BP52+BQ52-BR52,0)+IF(CA52&lt;CA52,BW52+BX52+BY52-BZ52,0)+IF(CI52&lt;CA52,CE52+CF52+CG52-CH52,0))))))</f>
        <v>0</v>
      </c>
      <c r="CC52" s="3">
        <f>IF(Inputs!$B$27&lt;&gt;"Ready","PENDING INPUTS",MIN((BW52+BX52+BY52),IF(D52&gt;C52,IF(D52=0,0,BZ52*C52/D52),BZ52+CB52)))</f>
        <v>0</v>
      </c>
      <c r="CD52" s="3">
        <f>IF(Inputs!$B$27&lt;&gt;"Ready","PENDING INPUTS",MAX(0,(BW52+BX52+BY52)-CC52))</f>
        <v>0</v>
      </c>
      <c r="CE52" s="3">
        <f>IF(Inputs!$B$27&lt;&gt;"Ready","PENDING INPUTS",CL51)</f>
        <v>0</v>
      </c>
      <c r="CF52" s="3">
        <f>IF(Inputs!$B$27&lt;&gt;"Ready","PENDING INPUTS",IF(A52&lt;=Inputs!$B$6,ROUND(CE52*Inputs!C23/12,2),0))</f>
        <v>0</v>
      </c>
      <c r="CG52" s="3">
        <f>IF(Inputs!$B$27&lt;&gt;"Ready","PENDING INPUTS",IF(AND(A52&lt;=Inputs!$B$6,CE52&gt;0),Inputs!G23,0))</f>
        <v>0</v>
      </c>
      <c r="CH52" s="3">
        <f>IF(Inputs!$B$27&lt;&gt;"Ready","PENDING INPUTS",IF(A52&gt;Inputs!$B$6,0,MIN((CE52+CF52+CG52),IF(Inputs!H23=1,Inputs!D23,MAX(Inputs!F23,ROUND(CE52*Inputs!E23+CF52+CG52,2))))))</f>
        <v>0</v>
      </c>
      <c r="CI52">
        <f>IF(Inputs!$B$27&lt;&gt;"Ready","PENDING INPUTS",IF(CE52&lt;=0,99,1+IF(AND(K52&gt;0,OR(K52&lt;CE52,AND(K52=CE52,0&lt;9))),1,0)+IF(AND(S52&gt;0,OR(S52&lt;CE52,AND(S52=CE52,1&lt;9))),1,0)+IF(AND(AA52&gt;0,OR(AA52&lt;CE52,AND(AA52=CE52,2&lt;9))),1,0)+IF(AND(AI52&gt;0,OR(AI52&lt;CE52,AND(AI52=CE52,3&lt;9))),1,0)+IF(AND(AQ52&gt;0,OR(AQ52&lt;CE52,AND(AQ52=CE52,4&lt;9))),1,0)+IF(AND(AY52&gt;0,OR(AY52&lt;CE52,AND(AY52=CE52,5&lt;9))),1,0)+IF(AND(BG52&gt;0,OR(BG52&lt;CE52,AND(BG52=CE52,6&lt;9))),1,0)+IF(AND(BO52&gt;0,OR(BO52&lt;CE52,AND(BO52=CE52,7&lt;9))),1,0)+IF(AND(BW52&gt;0,OR(BW52&lt;CE52,AND(BW52=CE52,8&lt;9))),1,0)))</f>
        <v>99</v>
      </c>
      <c r="CJ52" s="3">
        <f>IF(Inputs!$B$27&lt;&gt;"Ready","PENDING INPUTS",IF(A52&gt;Inputs!$B$6,0,MIN(MAX(0,(CE52+CF52+CG52)-CH52),MAX(0,C52-D52-(IF(O52&lt;CI52,K52+L52+M52-N52,0)+IF(W52&lt;CI52,S52+T52+U52-V52,0)+IF(AE52&lt;CI52,AA52+AB52+AC52-AD52,0)+IF(AM52&lt;CI52,AI52+AJ52+AK52-AL52,0)+IF(AU52&lt;CI52,AQ52+AR52+AS52-AT52,0)+IF(BC52&lt;CI52,AY52+AZ52+BA52-BB52,0)+IF(BK52&lt;CI52,BG52+BH52+BI52-BJ52,0)+IF(BS52&lt;CI52,BO52+BP52+BQ52-BR52,0)+IF(CA52&lt;CI52,BW52+BX52+BY52-BZ52,0)+IF(CI52&lt;CI52,CE52+CF52+CG52-CH52,0))))))</f>
        <v>0</v>
      </c>
      <c r="CK52" s="3">
        <f>IF(Inputs!$B$27&lt;&gt;"Ready","PENDING INPUTS",MIN((CE52+CF52+CG52),IF(D52&gt;C52,IF(D52=0,0,CH52*C52/D52),CH52+CJ52)))</f>
        <v>0</v>
      </c>
      <c r="CL52" s="3">
        <f>IF(Inputs!$B$27&lt;&gt;"Ready","PENDING INPUTS",MAX(0,(CE52+CF52+CG52)-CK52))</f>
        <v>0</v>
      </c>
    </row>
    <row r="53" spans="1:90" ht="27.95" customHeight="1" x14ac:dyDescent="0.25">
      <c r="A53">
        <v>49</v>
      </c>
      <c r="B53" s="13">
        <f>IF(Inputs!$B$27&lt;&gt;"Ready","PENDING INPUTS",EDATE(Inputs!$B$5,A53-1))</f>
        <v>47757</v>
      </c>
      <c r="C53" s="3">
        <f>IF(Inputs!$B$27&lt;&gt;"Ready","PENDING INPUTS",IF(A53&lt;=Inputs!$B$6,MAX(0,Inputs!$B$4+IF(A53=Inputs!$B$7,Inputs!$B$8,0)+IF(A53=Inputs!$B$9,Inputs!$B$10,0)),0))</f>
        <v>0</v>
      </c>
      <c r="D53" s="3">
        <f>IF(Inputs!$B$27&lt;&gt;"Ready","PENDING INPUTS",SUM(N53,V53,AD53,AL53,AT53,BB53,BJ53,BR53,BZ53,CH53))</f>
        <v>0</v>
      </c>
      <c r="E53" s="3">
        <f>IF(Inputs!$B$27&lt;&gt;"Ready","PENDING INPUTS",MAX(0,D53-C53))</f>
        <v>0</v>
      </c>
      <c r="F53" s="3">
        <f>IF(Inputs!$B$27&lt;&gt;"Ready","PENDING INPUTS",SUM(Q53,Y53,AG53,AO53,AW53,BE53,BM53,BU53,CC53,CK53))</f>
        <v>0</v>
      </c>
      <c r="G53" s="3">
        <f>IF(Inputs!$B$27&lt;&gt;"Ready","PENDING INPUTS",SUM(L53,T53,AB53,AJ53,AR53,AZ53,BH53,BP53,BX53,CF53))</f>
        <v>0</v>
      </c>
      <c r="H53" s="3">
        <f>IF(Inputs!$B$27&lt;&gt;"Ready","PENDING INPUTS",SUM(M53,U53,AC53,AK53,AS53,BA53,BI53,BQ53,BY53,CG53))</f>
        <v>0</v>
      </c>
      <c r="I53" s="3">
        <f>IF(Inputs!$B$27&lt;&gt;"Ready","PENDING INPUTS",SUM(R53,Z53,AH53,AP53,AX53,BF53,BN53,BV53,CD53,CL53))</f>
        <v>0</v>
      </c>
      <c r="J53" t="str">
        <f>IF(Inputs!$B$27&lt;&gt;"Ready","PENDING INPUTS",IF(A53&gt;Inputs!$B$6,"Beyond horizon",IF(E53&gt;0.005,"MINIMUM SHORTFALL",IF(I53&lt;0.005,"Paid off","In progress"))))</f>
        <v>Paid off</v>
      </c>
      <c r="K53" s="3">
        <f>IF(Inputs!$B$27&lt;&gt;"Ready","PENDING INPUTS",R52)</f>
        <v>0</v>
      </c>
      <c r="L53" s="3">
        <f>IF(Inputs!$B$27&lt;&gt;"Ready","PENDING INPUTS",IF(A53&lt;=Inputs!$B$6,ROUND(K53*Inputs!C14/12,2),0))</f>
        <v>0</v>
      </c>
      <c r="M53" s="3">
        <f>IF(Inputs!$B$27&lt;&gt;"Ready","PENDING INPUTS",IF(AND(A53&lt;=Inputs!$B$6,K53&gt;0),Inputs!G14,0))</f>
        <v>0</v>
      </c>
      <c r="N53" s="3">
        <f>IF(Inputs!$B$27&lt;&gt;"Ready","PENDING INPUTS",IF(A53&gt;Inputs!$B$6,0,MIN((K53+L53+M53),IF(Inputs!H14=1,Inputs!D14,MAX(Inputs!F14,ROUND(K53*Inputs!E14+L53+M53,2))))))</f>
        <v>0</v>
      </c>
      <c r="O53">
        <f>IF(Inputs!$B$27&lt;&gt;"Ready","PENDING INPUTS",IF(K53&lt;=0,99,1+IF(AND(S53&gt;0,OR(S53&lt;K53,AND(S53=K53,1&lt;0))),1,0)+IF(AND(AA53&gt;0,OR(AA53&lt;K53,AND(AA53=K53,2&lt;0))),1,0)+IF(AND(AI53&gt;0,OR(AI53&lt;K53,AND(AI53=K53,3&lt;0))),1,0)+IF(AND(AQ53&gt;0,OR(AQ53&lt;K53,AND(AQ53=K53,4&lt;0))),1,0)+IF(AND(AY53&gt;0,OR(AY53&lt;K53,AND(AY53=K53,5&lt;0))),1,0)+IF(AND(BG53&gt;0,OR(BG53&lt;K53,AND(BG53=K53,6&lt;0))),1,0)+IF(AND(BO53&gt;0,OR(BO53&lt;K53,AND(BO53=K53,7&lt;0))),1,0)+IF(AND(BW53&gt;0,OR(BW53&lt;K53,AND(BW53=K53,8&lt;0))),1,0)+IF(AND(CE53&gt;0,OR(CE53&lt;K53,AND(CE53=K53,9&lt;0))),1,0)))</f>
        <v>99</v>
      </c>
      <c r="P53" s="3">
        <f>IF(Inputs!$B$27&lt;&gt;"Ready","PENDING INPUTS",IF(A53&gt;Inputs!$B$6,0,MIN(MAX(0,(K53+L53+M53)-N53),MAX(0,C53-D53-(IF(O53&lt;O53,K53+L53+M53-N53,0)+IF(W53&lt;O53,S53+T53+U53-V53,0)+IF(AE53&lt;O53,AA53+AB53+AC53-AD53,0)+IF(AM53&lt;O53,AI53+AJ53+AK53-AL53,0)+IF(AU53&lt;O53,AQ53+AR53+AS53-AT53,0)+IF(BC53&lt;O53,AY53+AZ53+BA53-BB53,0)+IF(BK53&lt;O53,BG53+BH53+BI53-BJ53,0)+IF(BS53&lt;O53,BO53+BP53+BQ53-BR53,0)+IF(CA53&lt;O53,BW53+BX53+BY53-BZ53,0)+IF(CI53&lt;O53,CE53+CF53+CG53-CH53,0))))))</f>
        <v>0</v>
      </c>
      <c r="Q53" s="3">
        <f>IF(Inputs!$B$27&lt;&gt;"Ready","PENDING INPUTS",MIN((K53+L53+M53),IF(D53&gt;C53,IF(D53=0,0,N53*C53/D53),N53+P53)))</f>
        <v>0</v>
      </c>
      <c r="R53" s="3">
        <f>IF(Inputs!$B$27&lt;&gt;"Ready","PENDING INPUTS",MAX(0,(K53+L53+M53)-Q53))</f>
        <v>0</v>
      </c>
      <c r="S53" s="3">
        <f>IF(Inputs!$B$27&lt;&gt;"Ready","PENDING INPUTS",Z52)</f>
        <v>0</v>
      </c>
      <c r="T53" s="3">
        <f>IF(Inputs!$B$27&lt;&gt;"Ready","PENDING INPUTS",IF(A53&lt;=Inputs!$B$6,ROUND(S53*Inputs!C15/12,2),0))</f>
        <v>0</v>
      </c>
      <c r="U53" s="3">
        <f>IF(Inputs!$B$27&lt;&gt;"Ready","PENDING INPUTS",IF(AND(A53&lt;=Inputs!$B$6,S53&gt;0),Inputs!G15,0))</f>
        <v>0</v>
      </c>
      <c r="V53" s="3">
        <f>IF(Inputs!$B$27&lt;&gt;"Ready","PENDING INPUTS",IF(A53&gt;Inputs!$B$6,0,MIN((S53+T53+U53),IF(Inputs!H15=1,Inputs!D15,MAX(Inputs!F15,ROUND(S53*Inputs!E15+T53+U53,2))))))</f>
        <v>0</v>
      </c>
      <c r="W53">
        <f>IF(Inputs!$B$27&lt;&gt;"Ready","PENDING INPUTS",IF(S53&lt;=0,99,1+IF(AND(K53&gt;0,OR(K53&lt;S53,AND(K53=S53,0&lt;1))),1,0)+IF(AND(AA53&gt;0,OR(AA53&lt;S53,AND(AA53=S53,2&lt;1))),1,0)+IF(AND(AI53&gt;0,OR(AI53&lt;S53,AND(AI53=S53,3&lt;1))),1,0)+IF(AND(AQ53&gt;0,OR(AQ53&lt;S53,AND(AQ53=S53,4&lt;1))),1,0)+IF(AND(AY53&gt;0,OR(AY53&lt;S53,AND(AY53=S53,5&lt;1))),1,0)+IF(AND(BG53&gt;0,OR(BG53&lt;S53,AND(BG53=S53,6&lt;1))),1,0)+IF(AND(BO53&gt;0,OR(BO53&lt;S53,AND(BO53=S53,7&lt;1))),1,0)+IF(AND(BW53&gt;0,OR(BW53&lt;S53,AND(BW53=S53,8&lt;1))),1,0)+IF(AND(CE53&gt;0,OR(CE53&lt;S53,AND(CE53=S53,9&lt;1))),1,0)))</f>
        <v>99</v>
      </c>
      <c r="X53" s="3">
        <f>IF(Inputs!$B$27&lt;&gt;"Ready","PENDING INPUTS",IF(A53&gt;Inputs!$B$6,0,MIN(MAX(0,(S53+T53+U53)-V53),MAX(0,C53-D53-(IF(O53&lt;W53,K53+L53+M53-N53,0)+IF(W53&lt;W53,S53+T53+U53-V53,0)+IF(AE53&lt;W53,AA53+AB53+AC53-AD53,0)+IF(AM53&lt;W53,AI53+AJ53+AK53-AL53,0)+IF(AU53&lt;W53,AQ53+AR53+AS53-AT53,0)+IF(BC53&lt;W53,AY53+AZ53+BA53-BB53,0)+IF(BK53&lt;W53,BG53+BH53+BI53-BJ53,0)+IF(BS53&lt;W53,BO53+BP53+BQ53-BR53,0)+IF(CA53&lt;W53,BW53+BX53+BY53-BZ53,0)+IF(CI53&lt;W53,CE53+CF53+CG53-CH53,0))))))</f>
        <v>0</v>
      </c>
      <c r="Y53" s="3">
        <f>IF(Inputs!$B$27&lt;&gt;"Ready","PENDING INPUTS",MIN((S53+T53+U53),IF(D53&gt;C53,IF(D53=0,0,V53*C53/D53),V53+X53)))</f>
        <v>0</v>
      </c>
      <c r="Z53" s="3">
        <f>IF(Inputs!$B$27&lt;&gt;"Ready","PENDING INPUTS",MAX(0,(S53+T53+U53)-Y53))</f>
        <v>0</v>
      </c>
      <c r="AA53" s="3">
        <f>IF(Inputs!$B$27&lt;&gt;"Ready","PENDING INPUTS",AH52)</f>
        <v>0</v>
      </c>
      <c r="AB53" s="3">
        <f>IF(Inputs!$B$27&lt;&gt;"Ready","PENDING INPUTS",IF(A53&lt;=Inputs!$B$6,ROUND(AA53*Inputs!C16/12,2),0))</f>
        <v>0</v>
      </c>
      <c r="AC53" s="3">
        <f>IF(Inputs!$B$27&lt;&gt;"Ready","PENDING INPUTS",IF(AND(A53&lt;=Inputs!$B$6,AA53&gt;0),Inputs!G16,0))</f>
        <v>0</v>
      </c>
      <c r="AD53" s="3">
        <f>IF(Inputs!$B$27&lt;&gt;"Ready","PENDING INPUTS",IF(A53&gt;Inputs!$B$6,0,MIN((AA53+AB53+AC53),IF(Inputs!H16=1,Inputs!D16,MAX(Inputs!F16,ROUND(AA53*Inputs!E16+AB53+AC53,2))))))</f>
        <v>0</v>
      </c>
      <c r="AE53">
        <f>IF(Inputs!$B$27&lt;&gt;"Ready","PENDING INPUTS",IF(AA53&lt;=0,99,1+IF(AND(K53&gt;0,OR(K53&lt;AA53,AND(K53=AA53,0&lt;2))),1,0)+IF(AND(S53&gt;0,OR(S53&lt;AA53,AND(S53=AA53,1&lt;2))),1,0)+IF(AND(AI53&gt;0,OR(AI53&lt;AA53,AND(AI53=AA53,3&lt;2))),1,0)+IF(AND(AQ53&gt;0,OR(AQ53&lt;AA53,AND(AQ53=AA53,4&lt;2))),1,0)+IF(AND(AY53&gt;0,OR(AY53&lt;AA53,AND(AY53=AA53,5&lt;2))),1,0)+IF(AND(BG53&gt;0,OR(BG53&lt;AA53,AND(BG53=AA53,6&lt;2))),1,0)+IF(AND(BO53&gt;0,OR(BO53&lt;AA53,AND(BO53=AA53,7&lt;2))),1,0)+IF(AND(BW53&gt;0,OR(BW53&lt;AA53,AND(BW53=AA53,8&lt;2))),1,0)+IF(AND(CE53&gt;0,OR(CE53&lt;AA53,AND(CE53=AA53,9&lt;2))),1,0)))</f>
        <v>99</v>
      </c>
      <c r="AF53" s="3">
        <f>IF(Inputs!$B$27&lt;&gt;"Ready","PENDING INPUTS",IF(A53&gt;Inputs!$B$6,0,MIN(MAX(0,(AA53+AB53+AC53)-AD53),MAX(0,C53-D53-(IF(O53&lt;AE53,K53+L53+M53-N53,0)+IF(W53&lt;AE53,S53+T53+U53-V53,0)+IF(AE53&lt;AE53,AA53+AB53+AC53-AD53,0)+IF(AM53&lt;AE53,AI53+AJ53+AK53-AL53,0)+IF(AU53&lt;AE53,AQ53+AR53+AS53-AT53,0)+IF(BC53&lt;AE53,AY53+AZ53+BA53-BB53,0)+IF(BK53&lt;AE53,BG53+BH53+BI53-BJ53,0)+IF(BS53&lt;AE53,BO53+BP53+BQ53-BR53,0)+IF(CA53&lt;AE53,BW53+BX53+BY53-BZ53,0)+IF(CI53&lt;AE53,CE53+CF53+CG53-CH53,0))))))</f>
        <v>0</v>
      </c>
      <c r="AG53" s="3">
        <f>IF(Inputs!$B$27&lt;&gt;"Ready","PENDING INPUTS",MIN((AA53+AB53+AC53),IF(D53&gt;C53,IF(D53=0,0,AD53*C53/D53),AD53+AF53)))</f>
        <v>0</v>
      </c>
      <c r="AH53" s="3">
        <f>IF(Inputs!$B$27&lt;&gt;"Ready","PENDING INPUTS",MAX(0,(AA53+AB53+AC53)-AG53))</f>
        <v>0</v>
      </c>
      <c r="AI53" s="3">
        <f>IF(Inputs!$B$27&lt;&gt;"Ready","PENDING INPUTS",AP52)</f>
        <v>0</v>
      </c>
      <c r="AJ53" s="3">
        <f>IF(Inputs!$B$27&lt;&gt;"Ready","PENDING INPUTS",IF(A53&lt;=Inputs!$B$6,ROUND(AI53*Inputs!C17/12,2),0))</f>
        <v>0</v>
      </c>
      <c r="AK53" s="3">
        <f>IF(Inputs!$B$27&lt;&gt;"Ready","PENDING INPUTS",IF(AND(A53&lt;=Inputs!$B$6,AI53&gt;0),Inputs!G17,0))</f>
        <v>0</v>
      </c>
      <c r="AL53" s="3">
        <f>IF(Inputs!$B$27&lt;&gt;"Ready","PENDING INPUTS",IF(A53&gt;Inputs!$B$6,0,MIN((AI53+AJ53+AK53),IF(Inputs!H17=1,Inputs!D17,MAX(Inputs!F17,ROUND(AI53*Inputs!E17+AJ53+AK53,2))))))</f>
        <v>0</v>
      </c>
      <c r="AM53">
        <f>IF(Inputs!$B$27&lt;&gt;"Ready","PENDING INPUTS",IF(AI53&lt;=0,99,1+IF(AND(K53&gt;0,OR(K53&lt;AI53,AND(K53=AI53,0&lt;3))),1,0)+IF(AND(S53&gt;0,OR(S53&lt;AI53,AND(S53=AI53,1&lt;3))),1,0)+IF(AND(AA53&gt;0,OR(AA53&lt;AI53,AND(AA53=AI53,2&lt;3))),1,0)+IF(AND(AQ53&gt;0,OR(AQ53&lt;AI53,AND(AQ53=AI53,4&lt;3))),1,0)+IF(AND(AY53&gt;0,OR(AY53&lt;AI53,AND(AY53=AI53,5&lt;3))),1,0)+IF(AND(BG53&gt;0,OR(BG53&lt;AI53,AND(BG53=AI53,6&lt;3))),1,0)+IF(AND(BO53&gt;0,OR(BO53&lt;AI53,AND(BO53=AI53,7&lt;3))),1,0)+IF(AND(BW53&gt;0,OR(BW53&lt;AI53,AND(BW53=AI53,8&lt;3))),1,0)+IF(AND(CE53&gt;0,OR(CE53&lt;AI53,AND(CE53=AI53,9&lt;3))),1,0)))</f>
        <v>99</v>
      </c>
      <c r="AN53" s="3">
        <f>IF(Inputs!$B$27&lt;&gt;"Ready","PENDING INPUTS",IF(A53&gt;Inputs!$B$6,0,MIN(MAX(0,(AI53+AJ53+AK53)-AL53),MAX(0,C53-D53-(IF(O53&lt;AM53,K53+L53+M53-N53,0)+IF(W53&lt;AM53,S53+T53+U53-V53,0)+IF(AE53&lt;AM53,AA53+AB53+AC53-AD53,0)+IF(AM53&lt;AM53,AI53+AJ53+AK53-AL53,0)+IF(AU53&lt;AM53,AQ53+AR53+AS53-AT53,0)+IF(BC53&lt;AM53,AY53+AZ53+BA53-BB53,0)+IF(BK53&lt;AM53,BG53+BH53+BI53-BJ53,0)+IF(BS53&lt;AM53,BO53+BP53+BQ53-BR53,0)+IF(CA53&lt;AM53,BW53+BX53+BY53-BZ53,0)+IF(CI53&lt;AM53,CE53+CF53+CG53-CH53,0))))))</f>
        <v>0</v>
      </c>
      <c r="AO53" s="3">
        <f>IF(Inputs!$B$27&lt;&gt;"Ready","PENDING INPUTS",MIN((AI53+AJ53+AK53),IF(D53&gt;C53,IF(D53=0,0,AL53*C53/D53),AL53+AN53)))</f>
        <v>0</v>
      </c>
      <c r="AP53" s="3">
        <f>IF(Inputs!$B$27&lt;&gt;"Ready","PENDING INPUTS",MAX(0,(AI53+AJ53+AK53)-AO53))</f>
        <v>0</v>
      </c>
      <c r="AQ53" s="3">
        <f>IF(Inputs!$B$27&lt;&gt;"Ready","PENDING INPUTS",AX52)</f>
        <v>0</v>
      </c>
      <c r="AR53" s="3">
        <f>IF(Inputs!$B$27&lt;&gt;"Ready","PENDING INPUTS",IF(A53&lt;=Inputs!$B$6,ROUND(AQ53*Inputs!C18/12,2),0))</f>
        <v>0</v>
      </c>
      <c r="AS53" s="3">
        <f>IF(Inputs!$B$27&lt;&gt;"Ready","PENDING INPUTS",IF(AND(A53&lt;=Inputs!$B$6,AQ53&gt;0),Inputs!G18,0))</f>
        <v>0</v>
      </c>
      <c r="AT53" s="3">
        <f>IF(Inputs!$B$27&lt;&gt;"Ready","PENDING INPUTS",IF(A53&gt;Inputs!$B$6,0,MIN((AQ53+AR53+AS53),IF(Inputs!H18=1,Inputs!D18,MAX(Inputs!F18,ROUND(AQ53*Inputs!E18+AR53+AS53,2))))))</f>
        <v>0</v>
      </c>
      <c r="AU53">
        <f>IF(Inputs!$B$27&lt;&gt;"Ready","PENDING INPUTS",IF(AQ53&lt;=0,99,1+IF(AND(K53&gt;0,OR(K53&lt;AQ53,AND(K53=AQ53,0&lt;4))),1,0)+IF(AND(S53&gt;0,OR(S53&lt;AQ53,AND(S53=AQ53,1&lt;4))),1,0)+IF(AND(AA53&gt;0,OR(AA53&lt;AQ53,AND(AA53=AQ53,2&lt;4))),1,0)+IF(AND(AI53&gt;0,OR(AI53&lt;AQ53,AND(AI53=AQ53,3&lt;4))),1,0)+IF(AND(AY53&gt;0,OR(AY53&lt;AQ53,AND(AY53=AQ53,5&lt;4))),1,0)+IF(AND(BG53&gt;0,OR(BG53&lt;AQ53,AND(BG53=AQ53,6&lt;4))),1,0)+IF(AND(BO53&gt;0,OR(BO53&lt;AQ53,AND(BO53=AQ53,7&lt;4))),1,0)+IF(AND(BW53&gt;0,OR(BW53&lt;AQ53,AND(BW53=AQ53,8&lt;4))),1,0)+IF(AND(CE53&gt;0,OR(CE53&lt;AQ53,AND(CE53=AQ53,9&lt;4))),1,0)))</f>
        <v>99</v>
      </c>
      <c r="AV53" s="3">
        <f>IF(Inputs!$B$27&lt;&gt;"Ready","PENDING INPUTS",IF(A53&gt;Inputs!$B$6,0,MIN(MAX(0,(AQ53+AR53+AS53)-AT53),MAX(0,C53-D53-(IF(O53&lt;AU53,K53+L53+M53-N53,0)+IF(W53&lt;AU53,S53+T53+U53-V53,0)+IF(AE53&lt;AU53,AA53+AB53+AC53-AD53,0)+IF(AM53&lt;AU53,AI53+AJ53+AK53-AL53,0)+IF(AU53&lt;AU53,AQ53+AR53+AS53-AT53,0)+IF(BC53&lt;AU53,AY53+AZ53+BA53-BB53,0)+IF(BK53&lt;AU53,BG53+BH53+BI53-BJ53,0)+IF(BS53&lt;AU53,BO53+BP53+BQ53-BR53,0)+IF(CA53&lt;AU53,BW53+BX53+BY53-BZ53,0)+IF(CI53&lt;AU53,CE53+CF53+CG53-CH53,0))))))</f>
        <v>0</v>
      </c>
      <c r="AW53" s="3">
        <f>IF(Inputs!$B$27&lt;&gt;"Ready","PENDING INPUTS",MIN((AQ53+AR53+AS53),IF(D53&gt;C53,IF(D53=0,0,AT53*C53/D53),AT53+AV53)))</f>
        <v>0</v>
      </c>
      <c r="AX53" s="3">
        <f>IF(Inputs!$B$27&lt;&gt;"Ready","PENDING INPUTS",MAX(0,(AQ53+AR53+AS53)-AW53))</f>
        <v>0</v>
      </c>
      <c r="AY53" s="3">
        <f>IF(Inputs!$B$27&lt;&gt;"Ready","PENDING INPUTS",BF52)</f>
        <v>0</v>
      </c>
      <c r="AZ53" s="3">
        <f>IF(Inputs!$B$27&lt;&gt;"Ready","PENDING INPUTS",IF(A53&lt;=Inputs!$B$6,ROUND(AY53*Inputs!C19/12,2),0))</f>
        <v>0</v>
      </c>
      <c r="BA53" s="3">
        <f>IF(Inputs!$B$27&lt;&gt;"Ready","PENDING INPUTS",IF(AND(A53&lt;=Inputs!$B$6,AY53&gt;0),Inputs!G19,0))</f>
        <v>0</v>
      </c>
      <c r="BB53" s="3">
        <f>IF(Inputs!$B$27&lt;&gt;"Ready","PENDING INPUTS",IF(A53&gt;Inputs!$B$6,0,MIN((AY53+AZ53+BA53),IF(Inputs!H19=1,Inputs!D19,MAX(Inputs!F19,ROUND(AY53*Inputs!E19+AZ53+BA53,2))))))</f>
        <v>0</v>
      </c>
      <c r="BC53">
        <f>IF(Inputs!$B$27&lt;&gt;"Ready","PENDING INPUTS",IF(AY53&lt;=0,99,1+IF(AND(K53&gt;0,OR(K53&lt;AY53,AND(K53=AY53,0&lt;5))),1,0)+IF(AND(S53&gt;0,OR(S53&lt;AY53,AND(S53=AY53,1&lt;5))),1,0)+IF(AND(AA53&gt;0,OR(AA53&lt;AY53,AND(AA53=AY53,2&lt;5))),1,0)+IF(AND(AI53&gt;0,OR(AI53&lt;AY53,AND(AI53=AY53,3&lt;5))),1,0)+IF(AND(AQ53&gt;0,OR(AQ53&lt;AY53,AND(AQ53=AY53,4&lt;5))),1,0)+IF(AND(BG53&gt;0,OR(BG53&lt;AY53,AND(BG53=AY53,6&lt;5))),1,0)+IF(AND(BO53&gt;0,OR(BO53&lt;AY53,AND(BO53=AY53,7&lt;5))),1,0)+IF(AND(BW53&gt;0,OR(BW53&lt;AY53,AND(BW53=AY53,8&lt;5))),1,0)+IF(AND(CE53&gt;0,OR(CE53&lt;AY53,AND(CE53=AY53,9&lt;5))),1,0)))</f>
        <v>99</v>
      </c>
      <c r="BD53" s="3">
        <f>IF(Inputs!$B$27&lt;&gt;"Ready","PENDING INPUTS",IF(A53&gt;Inputs!$B$6,0,MIN(MAX(0,(AY53+AZ53+BA53)-BB53),MAX(0,C53-D53-(IF(O53&lt;BC53,K53+L53+M53-N53,0)+IF(W53&lt;BC53,S53+T53+U53-V53,0)+IF(AE53&lt;BC53,AA53+AB53+AC53-AD53,0)+IF(AM53&lt;BC53,AI53+AJ53+AK53-AL53,0)+IF(AU53&lt;BC53,AQ53+AR53+AS53-AT53,0)+IF(BC53&lt;BC53,AY53+AZ53+BA53-BB53,0)+IF(BK53&lt;BC53,BG53+BH53+BI53-BJ53,0)+IF(BS53&lt;BC53,BO53+BP53+BQ53-BR53,0)+IF(CA53&lt;BC53,BW53+BX53+BY53-BZ53,0)+IF(CI53&lt;BC53,CE53+CF53+CG53-CH53,0))))))</f>
        <v>0</v>
      </c>
      <c r="BE53" s="3">
        <f>IF(Inputs!$B$27&lt;&gt;"Ready","PENDING INPUTS",MIN((AY53+AZ53+BA53),IF(D53&gt;C53,IF(D53=0,0,BB53*C53/D53),BB53+BD53)))</f>
        <v>0</v>
      </c>
      <c r="BF53" s="3">
        <f>IF(Inputs!$B$27&lt;&gt;"Ready","PENDING INPUTS",MAX(0,(AY53+AZ53+BA53)-BE53))</f>
        <v>0</v>
      </c>
      <c r="BG53" s="3">
        <f>IF(Inputs!$B$27&lt;&gt;"Ready","PENDING INPUTS",BN52)</f>
        <v>0</v>
      </c>
      <c r="BH53" s="3">
        <f>IF(Inputs!$B$27&lt;&gt;"Ready","PENDING INPUTS",IF(A53&lt;=Inputs!$B$6,ROUND(BG53*Inputs!C20/12,2),0))</f>
        <v>0</v>
      </c>
      <c r="BI53" s="3">
        <f>IF(Inputs!$B$27&lt;&gt;"Ready","PENDING INPUTS",IF(AND(A53&lt;=Inputs!$B$6,BG53&gt;0),Inputs!G20,0))</f>
        <v>0</v>
      </c>
      <c r="BJ53" s="3">
        <f>IF(Inputs!$B$27&lt;&gt;"Ready","PENDING INPUTS",IF(A53&gt;Inputs!$B$6,0,MIN((BG53+BH53+BI53),IF(Inputs!H20=1,Inputs!D20,MAX(Inputs!F20,ROUND(BG53*Inputs!E20+BH53+BI53,2))))))</f>
        <v>0</v>
      </c>
      <c r="BK53">
        <f>IF(Inputs!$B$27&lt;&gt;"Ready","PENDING INPUTS",IF(BG53&lt;=0,99,1+IF(AND(K53&gt;0,OR(K53&lt;BG53,AND(K53=BG53,0&lt;6))),1,0)+IF(AND(S53&gt;0,OR(S53&lt;BG53,AND(S53=BG53,1&lt;6))),1,0)+IF(AND(AA53&gt;0,OR(AA53&lt;BG53,AND(AA53=BG53,2&lt;6))),1,0)+IF(AND(AI53&gt;0,OR(AI53&lt;BG53,AND(AI53=BG53,3&lt;6))),1,0)+IF(AND(AQ53&gt;0,OR(AQ53&lt;BG53,AND(AQ53=BG53,4&lt;6))),1,0)+IF(AND(AY53&gt;0,OR(AY53&lt;BG53,AND(AY53=BG53,5&lt;6))),1,0)+IF(AND(BO53&gt;0,OR(BO53&lt;BG53,AND(BO53=BG53,7&lt;6))),1,0)+IF(AND(BW53&gt;0,OR(BW53&lt;BG53,AND(BW53=BG53,8&lt;6))),1,0)+IF(AND(CE53&gt;0,OR(CE53&lt;BG53,AND(CE53=BG53,9&lt;6))),1,0)))</f>
        <v>99</v>
      </c>
      <c r="BL53" s="3">
        <f>IF(Inputs!$B$27&lt;&gt;"Ready","PENDING INPUTS",IF(A53&gt;Inputs!$B$6,0,MIN(MAX(0,(BG53+BH53+BI53)-BJ53),MAX(0,C53-D53-(IF(O53&lt;BK53,K53+L53+M53-N53,0)+IF(W53&lt;BK53,S53+T53+U53-V53,0)+IF(AE53&lt;BK53,AA53+AB53+AC53-AD53,0)+IF(AM53&lt;BK53,AI53+AJ53+AK53-AL53,0)+IF(AU53&lt;BK53,AQ53+AR53+AS53-AT53,0)+IF(BC53&lt;BK53,AY53+AZ53+BA53-BB53,0)+IF(BK53&lt;BK53,BG53+BH53+BI53-BJ53,0)+IF(BS53&lt;BK53,BO53+BP53+BQ53-BR53,0)+IF(CA53&lt;BK53,BW53+BX53+BY53-BZ53,0)+IF(CI53&lt;BK53,CE53+CF53+CG53-CH53,0))))))</f>
        <v>0</v>
      </c>
      <c r="BM53" s="3">
        <f>IF(Inputs!$B$27&lt;&gt;"Ready","PENDING INPUTS",MIN((BG53+BH53+BI53),IF(D53&gt;C53,IF(D53=0,0,BJ53*C53/D53),BJ53+BL53)))</f>
        <v>0</v>
      </c>
      <c r="BN53" s="3">
        <f>IF(Inputs!$B$27&lt;&gt;"Ready","PENDING INPUTS",MAX(0,(BG53+BH53+BI53)-BM53))</f>
        <v>0</v>
      </c>
      <c r="BO53" s="3">
        <f>IF(Inputs!$B$27&lt;&gt;"Ready","PENDING INPUTS",BV52)</f>
        <v>0</v>
      </c>
      <c r="BP53" s="3">
        <f>IF(Inputs!$B$27&lt;&gt;"Ready","PENDING INPUTS",IF(A53&lt;=Inputs!$B$6,ROUND(BO53*Inputs!C21/12,2),0))</f>
        <v>0</v>
      </c>
      <c r="BQ53" s="3">
        <f>IF(Inputs!$B$27&lt;&gt;"Ready","PENDING INPUTS",IF(AND(A53&lt;=Inputs!$B$6,BO53&gt;0),Inputs!G21,0))</f>
        <v>0</v>
      </c>
      <c r="BR53" s="3">
        <f>IF(Inputs!$B$27&lt;&gt;"Ready","PENDING INPUTS",IF(A53&gt;Inputs!$B$6,0,MIN((BO53+BP53+BQ53),IF(Inputs!H21=1,Inputs!D21,MAX(Inputs!F21,ROUND(BO53*Inputs!E21+BP53+BQ53,2))))))</f>
        <v>0</v>
      </c>
      <c r="BS53">
        <f>IF(Inputs!$B$27&lt;&gt;"Ready","PENDING INPUTS",IF(BO53&lt;=0,99,1+IF(AND(K53&gt;0,OR(K53&lt;BO53,AND(K53=BO53,0&lt;7))),1,0)+IF(AND(S53&gt;0,OR(S53&lt;BO53,AND(S53=BO53,1&lt;7))),1,0)+IF(AND(AA53&gt;0,OR(AA53&lt;BO53,AND(AA53=BO53,2&lt;7))),1,0)+IF(AND(AI53&gt;0,OR(AI53&lt;BO53,AND(AI53=BO53,3&lt;7))),1,0)+IF(AND(AQ53&gt;0,OR(AQ53&lt;BO53,AND(AQ53=BO53,4&lt;7))),1,0)+IF(AND(AY53&gt;0,OR(AY53&lt;BO53,AND(AY53=BO53,5&lt;7))),1,0)+IF(AND(BG53&gt;0,OR(BG53&lt;BO53,AND(BG53=BO53,6&lt;7))),1,0)+IF(AND(BW53&gt;0,OR(BW53&lt;BO53,AND(BW53=BO53,8&lt;7))),1,0)+IF(AND(CE53&gt;0,OR(CE53&lt;BO53,AND(CE53=BO53,9&lt;7))),1,0)))</f>
        <v>99</v>
      </c>
      <c r="BT53" s="3">
        <f>IF(Inputs!$B$27&lt;&gt;"Ready","PENDING INPUTS",IF(A53&gt;Inputs!$B$6,0,MIN(MAX(0,(BO53+BP53+BQ53)-BR53),MAX(0,C53-D53-(IF(O53&lt;BS53,K53+L53+M53-N53,0)+IF(W53&lt;BS53,S53+T53+U53-V53,0)+IF(AE53&lt;BS53,AA53+AB53+AC53-AD53,0)+IF(AM53&lt;BS53,AI53+AJ53+AK53-AL53,0)+IF(AU53&lt;BS53,AQ53+AR53+AS53-AT53,0)+IF(BC53&lt;BS53,AY53+AZ53+BA53-BB53,0)+IF(BK53&lt;BS53,BG53+BH53+BI53-BJ53,0)+IF(BS53&lt;BS53,BO53+BP53+BQ53-BR53,0)+IF(CA53&lt;BS53,BW53+BX53+BY53-BZ53,0)+IF(CI53&lt;BS53,CE53+CF53+CG53-CH53,0))))))</f>
        <v>0</v>
      </c>
      <c r="BU53" s="3">
        <f>IF(Inputs!$B$27&lt;&gt;"Ready","PENDING INPUTS",MIN((BO53+BP53+BQ53),IF(D53&gt;C53,IF(D53=0,0,BR53*C53/D53),BR53+BT53)))</f>
        <v>0</v>
      </c>
      <c r="BV53" s="3">
        <f>IF(Inputs!$B$27&lt;&gt;"Ready","PENDING INPUTS",MAX(0,(BO53+BP53+BQ53)-BU53))</f>
        <v>0</v>
      </c>
      <c r="BW53" s="3">
        <f>IF(Inputs!$B$27&lt;&gt;"Ready","PENDING INPUTS",CD52)</f>
        <v>0</v>
      </c>
      <c r="BX53" s="3">
        <f>IF(Inputs!$B$27&lt;&gt;"Ready","PENDING INPUTS",IF(A53&lt;=Inputs!$B$6,ROUND(BW53*Inputs!C22/12,2),0))</f>
        <v>0</v>
      </c>
      <c r="BY53" s="3">
        <f>IF(Inputs!$B$27&lt;&gt;"Ready","PENDING INPUTS",IF(AND(A53&lt;=Inputs!$B$6,BW53&gt;0),Inputs!G22,0))</f>
        <v>0</v>
      </c>
      <c r="BZ53" s="3">
        <f>IF(Inputs!$B$27&lt;&gt;"Ready","PENDING INPUTS",IF(A53&gt;Inputs!$B$6,0,MIN((BW53+BX53+BY53),IF(Inputs!H22=1,Inputs!D22,MAX(Inputs!F22,ROUND(BW53*Inputs!E22+BX53+BY53,2))))))</f>
        <v>0</v>
      </c>
      <c r="CA53">
        <f>IF(Inputs!$B$27&lt;&gt;"Ready","PENDING INPUTS",IF(BW53&lt;=0,99,1+IF(AND(K53&gt;0,OR(K53&lt;BW53,AND(K53=BW53,0&lt;8))),1,0)+IF(AND(S53&gt;0,OR(S53&lt;BW53,AND(S53=BW53,1&lt;8))),1,0)+IF(AND(AA53&gt;0,OR(AA53&lt;BW53,AND(AA53=BW53,2&lt;8))),1,0)+IF(AND(AI53&gt;0,OR(AI53&lt;BW53,AND(AI53=BW53,3&lt;8))),1,0)+IF(AND(AQ53&gt;0,OR(AQ53&lt;BW53,AND(AQ53=BW53,4&lt;8))),1,0)+IF(AND(AY53&gt;0,OR(AY53&lt;BW53,AND(AY53=BW53,5&lt;8))),1,0)+IF(AND(BG53&gt;0,OR(BG53&lt;BW53,AND(BG53=BW53,6&lt;8))),1,0)+IF(AND(BO53&gt;0,OR(BO53&lt;BW53,AND(BO53=BW53,7&lt;8))),1,0)+IF(AND(CE53&gt;0,OR(CE53&lt;BW53,AND(CE53=BW53,9&lt;8))),1,0)))</f>
        <v>99</v>
      </c>
      <c r="CB53" s="3">
        <f>IF(Inputs!$B$27&lt;&gt;"Ready","PENDING INPUTS",IF(A53&gt;Inputs!$B$6,0,MIN(MAX(0,(BW53+BX53+BY53)-BZ53),MAX(0,C53-D53-(IF(O53&lt;CA53,K53+L53+M53-N53,0)+IF(W53&lt;CA53,S53+T53+U53-V53,0)+IF(AE53&lt;CA53,AA53+AB53+AC53-AD53,0)+IF(AM53&lt;CA53,AI53+AJ53+AK53-AL53,0)+IF(AU53&lt;CA53,AQ53+AR53+AS53-AT53,0)+IF(BC53&lt;CA53,AY53+AZ53+BA53-BB53,0)+IF(BK53&lt;CA53,BG53+BH53+BI53-BJ53,0)+IF(BS53&lt;CA53,BO53+BP53+BQ53-BR53,0)+IF(CA53&lt;CA53,BW53+BX53+BY53-BZ53,0)+IF(CI53&lt;CA53,CE53+CF53+CG53-CH53,0))))))</f>
        <v>0</v>
      </c>
      <c r="CC53" s="3">
        <f>IF(Inputs!$B$27&lt;&gt;"Ready","PENDING INPUTS",MIN((BW53+BX53+BY53),IF(D53&gt;C53,IF(D53=0,0,BZ53*C53/D53),BZ53+CB53)))</f>
        <v>0</v>
      </c>
      <c r="CD53" s="3">
        <f>IF(Inputs!$B$27&lt;&gt;"Ready","PENDING INPUTS",MAX(0,(BW53+BX53+BY53)-CC53))</f>
        <v>0</v>
      </c>
      <c r="CE53" s="3">
        <f>IF(Inputs!$B$27&lt;&gt;"Ready","PENDING INPUTS",CL52)</f>
        <v>0</v>
      </c>
      <c r="CF53" s="3">
        <f>IF(Inputs!$B$27&lt;&gt;"Ready","PENDING INPUTS",IF(A53&lt;=Inputs!$B$6,ROUND(CE53*Inputs!C23/12,2),0))</f>
        <v>0</v>
      </c>
      <c r="CG53" s="3">
        <f>IF(Inputs!$B$27&lt;&gt;"Ready","PENDING INPUTS",IF(AND(A53&lt;=Inputs!$B$6,CE53&gt;0),Inputs!G23,0))</f>
        <v>0</v>
      </c>
      <c r="CH53" s="3">
        <f>IF(Inputs!$B$27&lt;&gt;"Ready","PENDING INPUTS",IF(A53&gt;Inputs!$B$6,0,MIN((CE53+CF53+CG53),IF(Inputs!H23=1,Inputs!D23,MAX(Inputs!F23,ROUND(CE53*Inputs!E23+CF53+CG53,2))))))</f>
        <v>0</v>
      </c>
      <c r="CI53">
        <f>IF(Inputs!$B$27&lt;&gt;"Ready","PENDING INPUTS",IF(CE53&lt;=0,99,1+IF(AND(K53&gt;0,OR(K53&lt;CE53,AND(K53=CE53,0&lt;9))),1,0)+IF(AND(S53&gt;0,OR(S53&lt;CE53,AND(S53=CE53,1&lt;9))),1,0)+IF(AND(AA53&gt;0,OR(AA53&lt;CE53,AND(AA53=CE53,2&lt;9))),1,0)+IF(AND(AI53&gt;0,OR(AI53&lt;CE53,AND(AI53=CE53,3&lt;9))),1,0)+IF(AND(AQ53&gt;0,OR(AQ53&lt;CE53,AND(AQ53=CE53,4&lt;9))),1,0)+IF(AND(AY53&gt;0,OR(AY53&lt;CE53,AND(AY53=CE53,5&lt;9))),1,0)+IF(AND(BG53&gt;0,OR(BG53&lt;CE53,AND(BG53=CE53,6&lt;9))),1,0)+IF(AND(BO53&gt;0,OR(BO53&lt;CE53,AND(BO53=CE53,7&lt;9))),1,0)+IF(AND(BW53&gt;0,OR(BW53&lt;CE53,AND(BW53=CE53,8&lt;9))),1,0)))</f>
        <v>99</v>
      </c>
      <c r="CJ53" s="3">
        <f>IF(Inputs!$B$27&lt;&gt;"Ready","PENDING INPUTS",IF(A53&gt;Inputs!$B$6,0,MIN(MAX(0,(CE53+CF53+CG53)-CH53),MAX(0,C53-D53-(IF(O53&lt;CI53,K53+L53+M53-N53,0)+IF(W53&lt;CI53,S53+T53+U53-V53,0)+IF(AE53&lt;CI53,AA53+AB53+AC53-AD53,0)+IF(AM53&lt;CI53,AI53+AJ53+AK53-AL53,0)+IF(AU53&lt;CI53,AQ53+AR53+AS53-AT53,0)+IF(BC53&lt;CI53,AY53+AZ53+BA53-BB53,0)+IF(BK53&lt;CI53,BG53+BH53+BI53-BJ53,0)+IF(BS53&lt;CI53,BO53+BP53+BQ53-BR53,0)+IF(CA53&lt;CI53,BW53+BX53+BY53-BZ53,0)+IF(CI53&lt;CI53,CE53+CF53+CG53-CH53,0))))))</f>
        <v>0</v>
      </c>
      <c r="CK53" s="3">
        <f>IF(Inputs!$B$27&lt;&gt;"Ready","PENDING INPUTS",MIN((CE53+CF53+CG53),IF(D53&gt;C53,IF(D53=0,0,CH53*C53/D53),CH53+CJ53)))</f>
        <v>0</v>
      </c>
      <c r="CL53" s="3">
        <f>IF(Inputs!$B$27&lt;&gt;"Ready","PENDING INPUTS",MAX(0,(CE53+CF53+CG53)-CK53))</f>
        <v>0</v>
      </c>
    </row>
    <row r="54" spans="1:90" ht="27.95" customHeight="1" x14ac:dyDescent="0.25">
      <c r="A54">
        <v>50</v>
      </c>
      <c r="B54" s="13">
        <f>IF(Inputs!$B$27&lt;&gt;"Ready","PENDING INPUTS",EDATE(Inputs!$B$5,A54-1))</f>
        <v>47788</v>
      </c>
      <c r="C54" s="3">
        <f>IF(Inputs!$B$27&lt;&gt;"Ready","PENDING INPUTS",IF(A54&lt;=Inputs!$B$6,MAX(0,Inputs!$B$4+IF(A54=Inputs!$B$7,Inputs!$B$8,0)+IF(A54=Inputs!$B$9,Inputs!$B$10,0)),0))</f>
        <v>0</v>
      </c>
      <c r="D54" s="3">
        <f>IF(Inputs!$B$27&lt;&gt;"Ready","PENDING INPUTS",SUM(N54,V54,AD54,AL54,AT54,BB54,BJ54,BR54,BZ54,CH54))</f>
        <v>0</v>
      </c>
      <c r="E54" s="3">
        <f>IF(Inputs!$B$27&lt;&gt;"Ready","PENDING INPUTS",MAX(0,D54-C54))</f>
        <v>0</v>
      </c>
      <c r="F54" s="3">
        <f>IF(Inputs!$B$27&lt;&gt;"Ready","PENDING INPUTS",SUM(Q54,Y54,AG54,AO54,AW54,BE54,BM54,BU54,CC54,CK54))</f>
        <v>0</v>
      </c>
      <c r="G54" s="3">
        <f>IF(Inputs!$B$27&lt;&gt;"Ready","PENDING INPUTS",SUM(L54,T54,AB54,AJ54,AR54,AZ54,BH54,BP54,BX54,CF54))</f>
        <v>0</v>
      </c>
      <c r="H54" s="3">
        <f>IF(Inputs!$B$27&lt;&gt;"Ready","PENDING INPUTS",SUM(M54,U54,AC54,AK54,AS54,BA54,BI54,BQ54,BY54,CG54))</f>
        <v>0</v>
      </c>
      <c r="I54" s="3">
        <f>IF(Inputs!$B$27&lt;&gt;"Ready","PENDING INPUTS",SUM(R54,Z54,AH54,AP54,AX54,BF54,BN54,BV54,CD54,CL54))</f>
        <v>0</v>
      </c>
      <c r="J54" t="str">
        <f>IF(Inputs!$B$27&lt;&gt;"Ready","PENDING INPUTS",IF(A54&gt;Inputs!$B$6,"Beyond horizon",IF(E54&gt;0.005,"MINIMUM SHORTFALL",IF(I54&lt;0.005,"Paid off","In progress"))))</f>
        <v>Paid off</v>
      </c>
      <c r="K54" s="3">
        <f>IF(Inputs!$B$27&lt;&gt;"Ready","PENDING INPUTS",R53)</f>
        <v>0</v>
      </c>
      <c r="L54" s="3">
        <f>IF(Inputs!$B$27&lt;&gt;"Ready","PENDING INPUTS",IF(A54&lt;=Inputs!$B$6,ROUND(K54*Inputs!C14/12,2),0))</f>
        <v>0</v>
      </c>
      <c r="M54" s="3">
        <f>IF(Inputs!$B$27&lt;&gt;"Ready","PENDING INPUTS",IF(AND(A54&lt;=Inputs!$B$6,K54&gt;0),Inputs!G14,0))</f>
        <v>0</v>
      </c>
      <c r="N54" s="3">
        <f>IF(Inputs!$B$27&lt;&gt;"Ready","PENDING INPUTS",IF(A54&gt;Inputs!$B$6,0,MIN((K54+L54+M54),IF(Inputs!H14=1,Inputs!D14,MAX(Inputs!F14,ROUND(K54*Inputs!E14+L54+M54,2))))))</f>
        <v>0</v>
      </c>
      <c r="O54">
        <f>IF(Inputs!$B$27&lt;&gt;"Ready","PENDING INPUTS",IF(K54&lt;=0,99,1+IF(AND(S54&gt;0,OR(S54&lt;K54,AND(S54=K54,1&lt;0))),1,0)+IF(AND(AA54&gt;0,OR(AA54&lt;K54,AND(AA54=K54,2&lt;0))),1,0)+IF(AND(AI54&gt;0,OR(AI54&lt;K54,AND(AI54=K54,3&lt;0))),1,0)+IF(AND(AQ54&gt;0,OR(AQ54&lt;K54,AND(AQ54=K54,4&lt;0))),1,0)+IF(AND(AY54&gt;0,OR(AY54&lt;K54,AND(AY54=K54,5&lt;0))),1,0)+IF(AND(BG54&gt;0,OR(BG54&lt;K54,AND(BG54=K54,6&lt;0))),1,0)+IF(AND(BO54&gt;0,OR(BO54&lt;K54,AND(BO54=K54,7&lt;0))),1,0)+IF(AND(BW54&gt;0,OR(BW54&lt;K54,AND(BW54=K54,8&lt;0))),1,0)+IF(AND(CE54&gt;0,OR(CE54&lt;K54,AND(CE54=K54,9&lt;0))),1,0)))</f>
        <v>99</v>
      </c>
      <c r="P54" s="3">
        <f>IF(Inputs!$B$27&lt;&gt;"Ready","PENDING INPUTS",IF(A54&gt;Inputs!$B$6,0,MIN(MAX(0,(K54+L54+M54)-N54),MAX(0,C54-D54-(IF(O54&lt;O54,K54+L54+M54-N54,0)+IF(W54&lt;O54,S54+T54+U54-V54,0)+IF(AE54&lt;O54,AA54+AB54+AC54-AD54,0)+IF(AM54&lt;O54,AI54+AJ54+AK54-AL54,0)+IF(AU54&lt;O54,AQ54+AR54+AS54-AT54,0)+IF(BC54&lt;O54,AY54+AZ54+BA54-BB54,0)+IF(BK54&lt;O54,BG54+BH54+BI54-BJ54,0)+IF(BS54&lt;O54,BO54+BP54+BQ54-BR54,0)+IF(CA54&lt;O54,BW54+BX54+BY54-BZ54,0)+IF(CI54&lt;O54,CE54+CF54+CG54-CH54,0))))))</f>
        <v>0</v>
      </c>
      <c r="Q54" s="3">
        <f>IF(Inputs!$B$27&lt;&gt;"Ready","PENDING INPUTS",MIN((K54+L54+M54),IF(D54&gt;C54,IF(D54=0,0,N54*C54/D54),N54+P54)))</f>
        <v>0</v>
      </c>
      <c r="R54" s="3">
        <f>IF(Inputs!$B$27&lt;&gt;"Ready","PENDING INPUTS",MAX(0,(K54+L54+M54)-Q54))</f>
        <v>0</v>
      </c>
      <c r="S54" s="3">
        <f>IF(Inputs!$B$27&lt;&gt;"Ready","PENDING INPUTS",Z53)</f>
        <v>0</v>
      </c>
      <c r="T54" s="3">
        <f>IF(Inputs!$B$27&lt;&gt;"Ready","PENDING INPUTS",IF(A54&lt;=Inputs!$B$6,ROUND(S54*Inputs!C15/12,2),0))</f>
        <v>0</v>
      </c>
      <c r="U54" s="3">
        <f>IF(Inputs!$B$27&lt;&gt;"Ready","PENDING INPUTS",IF(AND(A54&lt;=Inputs!$B$6,S54&gt;0),Inputs!G15,0))</f>
        <v>0</v>
      </c>
      <c r="V54" s="3">
        <f>IF(Inputs!$B$27&lt;&gt;"Ready","PENDING INPUTS",IF(A54&gt;Inputs!$B$6,0,MIN((S54+T54+U54),IF(Inputs!H15=1,Inputs!D15,MAX(Inputs!F15,ROUND(S54*Inputs!E15+T54+U54,2))))))</f>
        <v>0</v>
      </c>
      <c r="W54">
        <f>IF(Inputs!$B$27&lt;&gt;"Ready","PENDING INPUTS",IF(S54&lt;=0,99,1+IF(AND(K54&gt;0,OR(K54&lt;S54,AND(K54=S54,0&lt;1))),1,0)+IF(AND(AA54&gt;0,OR(AA54&lt;S54,AND(AA54=S54,2&lt;1))),1,0)+IF(AND(AI54&gt;0,OR(AI54&lt;S54,AND(AI54=S54,3&lt;1))),1,0)+IF(AND(AQ54&gt;0,OR(AQ54&lt;S54,AND(AQ54=S54,4&lt;1))),1,0)+IF(AND(AY54&gt;0,OR(AY54&lt;S54,AND(AY54=S54,5&lt;1))),1,0)+IF(AND(BG54&gt;0,OR(BG54&lt;S54,AND(BG54=S54,6&lt;1))),1,0)+IF(AND(BO54&gt;0,OR(BO54&lt;S54,AND(BO54=S54,7&lt;1))),1,0)+IF(AND(BW54&gt;0,OR(BW54&lt;S54,AND(BW54=S54,8&lt;1))),1,0)+IF(AND(CE54&gt;0,OR(CE54&lt;S54,AND(CE54=S54,9&lt;1))),1,0)))</f>
        <v>99</v>
      </c>
      <c r="X54" s="3">
        <f>IF(Inputs!$B$27&lt;&gt;"Ready","PENDING INPUTS",IF(A54&gt;Inputs!$B$6,0,MIN(MAX(0,(S54+T54+U54)-V54),MAX(0,C54-D54-(IF(O54&lt;W54,K54+L54+M54-N54,0)+IF(W54&lt;W54,S54+T54+U54-V54,0)+IF(AE54&lt;W54,AA54+AB54+AC54-AD54,0)+IF(AM54&lt;W54,AI54+AJ54+AK54-AL54,0)+IF(AU54&lt;W54,AQ54+AR54+AS54-AT54,0)+IF(BC54&lt;W54,AY54+AZ54+BA54-BB54,0)+IF(BK54&lt;W54,BG54+BH54+BI54-BJ54,0)+IF(BS54&lt;W54,BO54+BP54+BQ54-BR54,0)+IF(CA54&lt;W54,BW54+BX54+BY54-BZ54,0)+IF(CI54&lt;W54,CE54+CF54+CG54-CH54,0))))))</f>
        <v>0</v>
      </c>
      <c r="Y54" s="3">
        <f>IF(Inputs!$B$27&lt;&gt;"Ready","PENDING INPUTS",MIN((S54+T54+U54),IF(D54&gt;C54,IF(D54=0,0,V54*C54/D54),V54+X54)))</f>
        <v>0</v>
      </c>
      <c r="Z54" s="3">
        <f>IF(Inputs!$B$27&lt;&gt;"Ready","PENDING INPUTS",MAX(0,(S54+T54+U54)-Y54))</f>
        <v>0</v>
      </c>
      <c r="AA54" s="3">
        <f>IF(Inputs!$B$27&lt;&gt;"Ready","PENDING INPUTS",AH53)</f>
        <v>0</v>
      </c>
      <c r="AB54" s="3">
        <f>IF(Inputs!$B$27&lt;&gt;"Ready","PENDING INPUTS",IF(A54&lt;=Inputs!$B$6,ROUND(AA54*Inputs!C16/12,2),0))</f>
        <v>0</v>
      </c>
      <c r="AC54" s="3">
        <f>IF(Inputs!$B$27&lt;&gt;"Ready","PENDING INPUTS",IF(AND(A54&lt;=Inputs!$B$6,AA54&gt;0),Inputs!G16,0))</f>
        <v>0</v>
      </c>
      <c r="AD54" s="3">
        <f>IF(Inputs!$B$27&lt;&gt;"Ready","PENDING INPUTS",IF(A54&gt;Inputs!$B$6,0,MIN((AA54+AB54+AC54),IF(Inputs!H16=1,Inputs!D16,MAX(Inputs!F16,ROUND(AA54*Inputs!E16+AB54+AC54,2))))))</f>
        <v>0</v>
      </c>
      <c r="AE54">
        <f>IF(Inputs!$B$27&lt;&gt;"Ready","PENDING INPUTS",IF(AA54&lt;=0,99,1+IF(AND(K54&gt;0,OR(K54&lt;AA54,AND(K54=AA54,0&lt;2))),1,0)+IF(AND(S54&gt;0,OR(S54&lt;AA54,AND(S54=AA54,1&lt;2))),1,0)+IF(AND(AI54&gt;0,OR(AI54&lt;AA54,AND(AI54=AA54,3&lt;2))),1,0)+IF(AND(AQ54&gt;0,OR(AQ54&lt;AA54,AND(AQ54=AA54,4&lt;2))),1,0)+IF(AND(AY54&gt;0,OR(AY54&lt;AA54,AND(AY54=AA54,5&lt;2))),1,0)+IF(AND(BG54&gt;0,OR(BG54&lt;AA54,AND(BG54=AA54,6&lt;2))),1,0)+IF(AND(BO54&gt;0,OR(BO54&lt;AA54,AND(BO54=AA54,7&lt;2))),1,0)+IF(AND(BW54&gt;0,OR(BW54&lt;AA54,AND(BW54=AA54,8&lt;2))),1,0)+IF(AND(CE54&gt;0,OR(CE54&lt;AA54,AND(CE54=AA54,9&lt;2))),1,0)))</f>
        <v>99</v>
      </c>
      <c r="AF54" s="3">
        <f>IF(Inputs!$B$27&lt;&gt;"Ready","PENDING INPUTS",IF(A54&gt;Inputs!$B$6,0,MIN(MAX(0,(AA54+AB54+AC54)-AD54),MAX(0,C54-D54-(IF(O54&lt;AE54,K54+L54+M54-N54,0)+IF(W54&lt;AE54,S54+T54+U54-V54,0)+IF(AE54&lt;AE54,AA54+AB54+AC54-AD54,0)+IF(AM54&lt;AE54,AI54+AJ54+AK54-AL54,0)+IF(AU54&lt;AE54,AQ54+AR54+AS54-AT54,0)+IF(BC54&lt;AE54,AY54+AZ54+BA54-BB54,0)+IF(BK54&lt;AE54,BG54+BH54+BI54-BJ54,0)+IF(BS54&lt;AE54,BO54+BP54+BQ54-BR54,0)+IF(CA54&lt;AE54,BW54+BX54+BY54-BZ54,0)+IF(CI54&lt;AE54,CE54+CF54+CG54-CH54,0))))))</f>
        <v>0</v>
      </c>
      <c r="AG54" s="3">
        <f>IF(Inputs!$B$27&lt;&gt;"Ready","PENDING INPUTS",MIN((AA54+AB54+AC54),IF(D54&gt;C54,IF(D54=0,0,AD54*C54/D54),AD54+AF54)))</f>
        <v>0</v>
      </c>
      <c r="AH54" s="3">
        <f>IF(Inputs!$B$27&lt;&gt;"Ready","PENDING INPUTS",MAX(0,(AA54+AB54+AC54)-AG54))</f>
        <v>0</v>
      </c>
      <c r="AI54" s="3">
        <f>IF(Inputs!$B$27&lt;&gt;"Ready","PENDING INPUTS",AP53)</f>
        <v>0</v>
      </c>
      <c r="AJ54" s="3">
        <f>IF(Inputs!$B$27&lt;&gt;"Ready","PENDING INPUTS",IF(A54&lt;=Inputs!$B$6,ROUND(AI54*Inputs!C17/12,2),0))</f>
        <v>0</v>
      </c>
      <c r="AK54" s="3">
        <f>IF(Inputs!$B$27&lt;&gt;"Ready","PENDING INPUTS",IF(AND(A54&lt;=Inputs!$B$6,AI54&gt;0),Inputs!G17,0))</f>
        <v>0</v>
      </c>
      <c r="AL54" s="3">
        <f>IF(Inputs!$B$27&lt;&gt;"Ready","PENDING INPUTS",IF(A54&gt;Inputs!$B$6,0,MIN((AI54+AJ54+AK54),IF(Inputs!H17=1,Inputs!D17,MAX(Inputs!F17,ROUND(AI54*Inputs!E17+AJ54+AK54,2))))))</f>
        <v>0</v>
      </c>
      <c r="AM54">
        <f>IF(Inputs!$B$27&lt;&gt;"Ready","PENDING INPUTS",IF(AI54&lt;=0,99,1+IF(AND(K54&gt;0,OR(K54&lt;AI54,AND(K54=AI54,0&lt;3))),1,0)+IF(AND(S54&gt;0,OR(S54&lt;AI54,AND(S54=AI54,1&lt;3))),1,0)+IF(AND(AA54&gt;0,OR(AA54&lt;AI54,AND(AA54=AI54,2&lt;3))),1,0)+IF(AND(AQ54&gt;0,OR(AQ54&lt;AI54,AND(AQ54=AI54,4&lt;3))),1,0)+IF(AND(AY54&gt;0,OR(AY54&lt;AI54,AND(AY54=AI54,5&lt;3))),1,0)+IF(AND(BG54&gt;0,OR(BG54&lt;AI54,AND(BG54=AI54,6&lt;3))),1,0)+IF(AND(BO54&gt;0,OR(BO54&lt;AI54,AND(BO54=AI54,7&lt;3))),1,0)+IF(AND(BW54&gt;0,OR(BW54&lt;AI54,AND(BW54=AI54,8&lt;3))),1,0)+IF(AND(CE54&gt;0,OR(CE54&lt;AI54,AND(CE54=AI54,9&lt;3))),1,0)))</f>
        <v>99</v>
      </c>
      <c r="AN54" s="3">
        <f>IF(Inputs!$B$27&lt;&gt;"Ready","PENDING INPUTS",IF(A54&gt;Inputs!$B$6,0,MIN(MAX(0,(AI54+AJ54+AK54)-AL54),MAX(0,C54-D54-(IF(O54&lt;AM54,K54+L54+M54-N54,0)+IF(W54&lt;AM54,S54+T54+U54-V54,0)+IF(AE54&lt;AM54,AA54+AB54+AC54-AD54,0)+IF(AM54&lt;AM54,AI54+AJ54+AK54-AL54,0)+IF(AU54&lt;AM54,AQ54+AR54+AS54-AT54,0)+IF(BC54&lt;AM54,AY54+AZ54+BA54-BB54,0)+IF(BK54&lt;AM54,BG54+BH54+BI54-BJ54,0)+IF(BS54&lt;AM54,BO54+BP54+BQ54-BR54,0)+IF(CA54&lt;AM54,BW54+BX54+BY54-BZ54,0)+IF(CI54&lt;AM54,CE54+CF54+CG54-CH54,0))))))</f>
        <v>0</v>
      </c>
      <c r="AO54" s="3">
        <f>IF(Inputs!$B$27&lt;&gt;"Ready","PENDING INPUTS",MIN((AI54+AJ54+AK54),IF(D54&gt;C54,IF(D54=0,0,AL54*C54/D54),AL54+AN54)))</f>
        <v>0</v>
      </c>
      <c r="AP54" s="3">
        <f>IF(Inputs!$B$27&lt;&gt;"Ready","PENDING INPUTS",MAX(0,(AI54+AJ54+AK54)-AO54))</f>
        <v>0</v>
      </c>
      <c r="AQ54" s="3">
        <f>IF(Inputs!$B$27&lt;&gt;"Ready","PENDING INPUTS",AX53)</f>
        <v>0</v>
      </c>
      <c r="AR54" s="3">
        <f>IF(Inputs!$B$27&lt;&gt;"Ready","PENDING INPUTS",IF(A54&lt;=Inputs!$B$6,ROUND(AQ54*Inputs!C18/12,2),0))</f>
        <v>0</v>
      </c>
      <c r="AS54" s="3">
        <f>IF(Inputs!$B$27&lt;&gt;"Ready","PENDING INPUTS",IF(AND(A54&lt;=Inputs!$B$6,AQ54&gt;0),Inputs!G18,0))</f>
        <v>0</v>
      </c>
      <c r="AT54" s="3">
        <f>IF(Inputs!$B$27&lt;&gt;"Ready","PENDING INPUTS",IF(A54&gt;Inputs!$B$6,0,MIN((AQ54+AR54+AS54),IF(Inputs!H18=1,Inputs!D18,MAX(Inputs!F18,ROUND(AQ54*Inputs!E18+AR54+AS54,2))))))</f>
        <v>0</v>
      </c>
      <c r="AU54">
        <f>IF(Inputs!$B$27&lt;&gt;"Ready","PENDING INPUTS",IF(AQ54&lt;=0,99,1+IF(AND(K54&gt;0,OR(K54&lt;AQ54,AND(K54=AQ54,0&lt;4))),1,0)+IF(AND(S54&gt;0,OR(S54&lt;AQ54,AND(S54=AQ54,1&lt;4))),1,0)+IF(AND(AA54&gt;0,OR(AA54&lt;AQ54,AND(AA54=AQ54,2&lt;4))),1,0)+IF(AND(AI54&gt;0,OR(AI54&lt;AQ54,AND(AI54=AQ54,3&lt;4))),1,0)+IF(AND(AY54&gt;0,OR(AY54&lt;AQ54,AND(AY54=AQ54,5&lt;4))),1,0)+IF(AND(BG54&gt;0,OR(BG54&lt;AQ54,AND(BG54=AQ54,6&lt;4))),1,0)+IF(AND(BO54&gt;0,OR(BO54&lt;AQ54,AND(BO54=AQ54,7&lt;4))),1,0)+IF(AND(BW54&gt;0,OR(BW54&lt;AQ54,AND(BW54=AQ54,8&lt;4))),1,0)+IF(AND(CE54&gt;0,OR(CE54&lt;AQ54,AND(CE54=AQ54,9&lt;4))),1,0)))</f>
        <v>99</v>
      </c>
      <c r="AV54" s="3">
        <f>IF(Inputs!$B$27&lt;&gt;"Ready","PENDING INPUTS",IF(A54&gt;Inputs!$B$6,0,MIN(MAX(0,(AQ54+AR54+AS54)-AT54),MAX(0,C54-D54-(IF(O54&lt;AU54,K54+L54+M54-N54,0)+IF(W54&lt;AU54,S54+T54+U54-V54,0)+IF(AE54&lt;AU54,AA54+AB54+AC54-AD54,0)+IF(AM54&lt;AU54,AI54+AJ54+AK54-AL54,0)+IF(AU54&lt;AU54,AQ54+AR54+AS54-AT54,0)+IF(BC54&lt;AU54,AY54+AZ54+BA54-BB54,0)+IF(BK54&lt;AU54,BG54+BH54+BI54-BJ54,0)+IF(BS54&lt;AU54,BO54+BP54+BQ54-BR54,0)+IF(CA54&lt;AU54,BW54+BX54+BY54-BZ54,0)+IF(CI54&lt;AU54,CE54+CF54+CG54-CH54,0))))))</f>
        <v>0</v>
      </c>
      <c r="AW54" s="3">
        <f>IF(Inputs!$B$27&lt;&gt;"Ready","PENDING INPUTS",MIN((AQ54+AR54+AS54),IF(D54&gt;C54,IF(D54=0,0,AT54*C54/D54),AT54+AV54)))</f>
        <v>0</v>
      </c>
      <c r="AX54" s="3">
        <f>IF(Inputs!$B$27&lt;&gt;"Ready","PENDING INPUTS",MAX(0,(AQ54+AR54+AS54)-AW54))</f>
        <v>0</v>
      </c>
      <c r="AY54" s="3">
        <f>IF(Inputs!$B$27&lt;&gt;"Ready","PENDING INPUTS",BF53)</f>
        <v>0</v>
      </c>
      <c r="AZ54" s="3">
        <f>IF(Inputs!$B$27&lt;&gt;"Ready","PENDING INPUTS",IF(A54&lt;=Inputs!$B$6,ROUND(AY54*Inputs!C19/12,2),0))</f>
        <v>0</v>
      </c>
      <c r="BA54" s="3">
        <f>IF(Inputs!$B$27&lt;&gt;"Ready","PENDING INPUTS",IF(AND(A54&lt;=Inputs!$B$6,AY54&gt;0),Inputs!G19,0))</f>
        <v>0</v>
      </c>
      <c r="BB54" s="3">
        <f>IF(Inputs!$B$27&lt;&gt;"Ready","PENDING INPUTS",IF(A54&gt;Inputs!$B$6,0,MIN((AY54+AZ54+BA54),IF(Inputs!H19=1,Inputs!D19,MAX(Inputs!F19,ROUND(AY54*Inputs!E19+AZ54+BA54,2))))))</f>
        <v>0</v>
      </c>
      <c r="BC54">
        <f>IF(Inputs!$B$27&lt;&gt;"Ready","PENDING INPUTS",IF(AY54&lt;=0,99,1+IF(AND(K54&gt;0,OR(K54&lt;AY54,AND(K54=AY54,0&lt;5))),1,0)+IF(AND(S54&gt;0,OR(S54&lt;AY54,AND(S54=AY54,1&lt;5))),1,0)+IF(AND(AA54&gt;0,OR(AA54&lt;AY54,AND(AA54=AY54,2&lt;5))),1,0)+IF(AND(AI54&gt;0,OR(AI54&lt;AY54,AND(AI54=AY54,3&lt;5))),1,0)+IF(AND(AQ54&gt;0,OR(AQ54&lt;AY54,AND(AQ54=AY54,4&lt;5))),1,0)+IF(AND(BG54&gt;0,OR(BG54&lt;AY54,AND(BG54=AY54,6&lt;5))),1,0)+IF(AND(BO54&gt;0,OR(BO54&lt;AY54,AND(BO54=AY54,7&lt;5))),1,0)+IF(AND(BW54&gt;0,OR(BW54&lt;AY54,AND(BW54=AY54,8&lt;5))),1,0)+IF(AND(CE54&gt;0,OR(CE54&lt;AY54,AND(CE54=AY54,9&lt;5))),1,0)))</f>
        <v>99</v>
      </c>
      <c r="BD54" s="3">
        <f>IF(Inputs!$B$27&lt;&gt;"Ready","PENDING INPUTS",IF(A54&gt;Inputs!$B$6,0,MIN(MAX(0,(AY54+AZ54+BA54)-BB54),MAX(0,C54-D54-(IF(O54&lt;BC54,K54+L54+M54-N54,0)+IF(W54&lt;BC54,S54+T54+U54-V54,0)+IF(AE54&lt;BC54,AA54+AB54+AC54-AD54,0)+IF(AM54&lt;BC54,AI54+AJ54+AK54-AL54,0)+IF(AU54&lt;BC54,AQ54+AR54+AS54-AT54,0)+IF(BC54&lt;BC54,AY54+AZ54+BA54-BB54,0)+IF(BK54&lt;BC54,BG54+BH54+BI54-BJ54,0)+IF(BS54&lt;BC54,BO54+BP54+BQ54-BR54,0)+IF(CA54&lt;BC54,BW54+BX54+BY54-BZ54,0)+IF(CI54&lt;BC54,CE54+CF54+CG54-CH54,0))))))</f>
        <v>0</v>
      </c>
      <c r="BE54" s="3">
        <f>IF(Inputs!$B$27&lt;&gt;"Ready","PENDING INPUTS",MIN((AY54+AZ54+BA54),IF(D54&gt;C54,IF(D54=0,0,BB54*C54/D54),BB54+BD54)))</f>
        <v>0</v>
      </c>
      <c r="BF54" s="3">
        <f>IF(Inputs!$B$27&lt;&gt;"Ready","PENDING INPUTS",MAX(0,(AY54+AZ54+BA54)-BE54))</f>
        <v>0</v>
      </c>
      <c r="BG54" s="3">
        <f>IF(Inputs!$B$27&lt;&gt;"Ready","PENDING INPUTS",BN53)</f>
        <v>0</v>
      </c>
      <c r="BH54" s="3">
        <f>IF(Inputs!$B$27&lt;&gt;"Ready","PENDING INPUTS",IF(A54&lt;=Inputs!$B$6,ROUND(BG54*Inputs!C20/12,2),0))</f>
        <v>0</v>
      </c>
      <c r="BI54" s="3">
        <f>IF(Inputs!$B$27&lt;&gt;"Ready","PENDING INPUTS",IF(AND(A54&lt;=Inputs!$B$6,BG54&gt;0),Inputs!G20,0))</f>
        <v>0</v>
      </c>
      <c r="BJ54" s="3">
        <f>IF(Inputs!$B$27&lt;&gt;"Ready","PENDING INPUTS",IF(A54&gt;Inputs!$B$6,0,MIN((BG54+BH54+BI54),IF(Inputs!H20=1,Inputs!D20,MAX(Inputs!F20,ROUND(BG54*Inputs!E20+BH54+BI54,2))))))</f>
        <v>0</v>
      </c>
      <c r="BK54">
        <f>IF(Inputs!$B$27&lt;&gt;"Ready","PENDING INPUTS",IF(BG54&lt;=0,99,1+IF(AND(K54&gt;0,OR(K54&lt;BG54,AND(K54=BG54,0&lt;6))),1,0)+IF(AND(S54&gt;0,OR(S54&lt;BG54,AND(S54=BG54,1&lt;6))),1,0)+IF(AND(AA54&gt;0,OR(AA54&lt;BG54,AND(AA54=BG54,2&lt;6))),1,0)+IF(AND(AI54&gt;0,OR(AI54&lt;BG54,AND(AI54=BG54,3&lt;6))),1,0)+IF(AND(AQ54&gt;0,OR(AQ54&lt;BG54,AND(AQ54=BG54,4&lt;6))),1,0)+IF(AND(AY54&gt;0,OR(AY54&lt;BG54,AND(AY54=BG54,5&lt;6))),1,0)+IF(AND(BO54&gt;0,OR(BO54&lt;BG54,AND(BO54=BG54,7&lt;6))),1,0)+IF(AND(BW54&gt;0,OR(BW54&lt;BG54,AND(BW54=BG54,8&lt;6))),1,0)+IF(AND(CE54&gt;0,OR(CE54&lt;BG54,AND(CE54=BG54,9&lt;6))),1,0)))</f>
        <v>99</v>
      </c>
      <c r="BL54" s="3">
        <f>IF(Inputs!$B$27&lt;&gt;"Ready","PENDING INPUTS",IF(A54&gt;Inputs!$B$6,0,MIN(MAX(0,(BG54+BH54+BI54)-BJ54),MAX(0,C54-D54-(IF(O54&lt;BK54,K54+L54+M54-N54,0)+IF(W54&lt;BK54,S54+T54+U54-V54,0)+IF(AE54&lt;BK54,AA54+AB54+AC54-AD54,0)+IF(AM54&lt;BK54,AI54+AJ54+AK54-AL54,0)+IF(AU54&lt;BK54,AQ54+AR54+AS54-AT54,0)+IF(BC54&lt;BK54,AY54+AZ54+BA54-BB54,0)+IF(BK54&lt;BK54,BG54+BH54+BI54-BJ54,0)+IF(BS54&lt;BK54,BO54+BP54+BQ54-BR54,0)+IF(CA54&lt;BK54,BW54+BX54+BY54-BZ54,0)+IF(CI54&lt;BK54,CE54+CF54+CG54-CH54,0))))))</f>
        <v>0</v>
      </c>
      <c r="BM54" s="3">
        <f>IF(Inputs!$B$27&lt;&gt;"Ready","PENDING INPUTS",MIN((BG54+BH54+BI54),IF(D54&gt;C54,IF(D54=0,0,BJ54*C54/D54),BJ54+BL54)))</f>
        <v>0</v>
      </c>
      <c r="BN54" s="3">
        <f>IF(Inputs!$B$27&lt;&gt;"Ready","PENDING INPUTS",MAX(0,(BG54+BH54+BI54)-BM54))</f>
        <v>0</v>
      </c>
      <c r="BO54" s="3">
        <f>IF(Inputs!$B$27&lt;&gt;"Ready","PENDING INPUTS",BV53)</f>
        <v>0</v>
      </c>
      <c r="BP54" s="3">
        <f>IF(Inputs!$B$27&lt;&gt;"Ready","PENDING INPUTS",IF(A54&lt;=Inputs!$B$6,ROUND(BO54*Inputs!C21/12,2),0))</f>
        <v>0</v>
      </c>
      <c r="BQ54" s="3">
        <f>IF(Inputs!$B$27&lt;&gt;"Ready","PENDING INPUTS",IF(AND(A54&lt;=Inputs!$B$6,BO54&gt;0),Inputs!G21,0))</f>
        <v>0</v>
      </c>
      <c r="BR54" s="3">
        <f>IF(Inputs!$B$27&lt;&gt;"Ready","PENDING INPUTS",IF(A54&gt;Inputs!$B$6,0,MIN((BO54+BP54+BQ54),IF(Inputs!H21=1,Inputs!D21,MAX(Inputs!F21,ROUND(BO54*Inputs!E21+BP54+BQ54,2))))))</f>
        <v>0</v>
      </c>
      <c r="BS54">
        <f>IF(Inputs!$B$27&lt;&gt;"Ready","PENDING INPUTS",IF(BO54&lt;=0,99,1+IF(AND(K54&gt;0,OR(K54&lt;BO54,AND(K54=BO54,0&lt;7))),1,0)+IF(AND(S54&gt;0,OR(S54&lt;BO54,AND(S54=BO54,1&lt;7))),1,0)+IF(AND(AA54&gt;0,OR(AA54&lt;BO54,AND(AA54=BO54,2&lt;7))),1,0)+IF(AND(AI54&gt;0,OR(AI54&lt;BO54,AND(AI54=BO54,3&lt;7))),1,0)+IF(AND(AQ54&gt;0,OR(AQ54&lt;BO54,AND(AQ54=BO54,4&lt;7))),1,0)+IF(AND(AY54&gt;0,OR(AY54&lt;BO54,AND(AY54=BO54,5&lt;7))),1,0)+IF(AND(BG54&gt;0,OR(BG54&lt;BO54,AND(BG54=BO54,6&lt;7))),1,0)+IF(AND(BW54&gt;0,OR(BW54&lt;BO54,AND(BW54=BO54,8&lt;7))),1,0)+IF(AND(CE54&gt;0,OR(CE54&lt;BO54,AND(CE54=BO54,9&lt;7))),1,0)))</f>
        <v>99</v>
      </c>
      <c r="BT54" s="3">
        <f>IF(Inputs!$B$27&lt;&gt;"Ready","PENDING INPUTS",IF(A54&gt;Inputs!$B$6,0,MIN(MAX(0,(BO54+BP54+BQ54)-BR54),MAX(0,C54-D54-(IF(O54&lt;BS54,K54+L54+M54-N54,0)+IF(W54&lt;BS54,S54+T54+U54-V54,0)+IF(AE54&lt;BS54,AA54+AB54+AC54-AD54,0)+IF(AM54&lt;BS54,AI54+AJ54+AK54-AL54,0)+IF(AU54&lt;BS54,AQ54+AR54+AS54-AT54,0)+IF(BC54&lt;BS54,AY54+AZ54+BA54-BB54,0)+IF(BK54&lt;BS54,BG54+BH54+BI54-BJ54,0)+IF(BS54&lt;BS54,BO54+BP54+BQ54-BR54,0)+IF(CA54&lt;BS54,BW54+BX54+BY54-BZ54,0)+IF(CI54&lt;BS54,CE54+CF54+CG54-CH54,0))))))</f>
        <v>0</v>
      </c>
      <c r="BU54" s="3">
        <f>IF(Inputs!$B$27&lt;&gt;"Ready","PENDING INPUTS",MIN((BO54+BP54+BQ54),IF(D54&gt;C54,IF(D54=0,0,BR54*C54/D54),BR54+BT54)))</f>
        <v>0</v>
      </c>
      <c r="BV54" s="3">
        <f>IF(Inputs!$B$27&lt;&gt;"Ready","PENDING INPUTS",MAX(0,(BO54+BP54+BQ54)-BU54))</f>
        <v>0</v>
      </c>
      <c r="BW54" s="3">
        <f>IF(Inputs!$B$27&lt;&gt;"Ready","PENDING INPUTS",CD53)</f>
        <v>0</v>
      </c>
      <c r="BX54" s="3">
        <f>IF(Inputs!$B$27&lt;&gt;"Ready","PENDING INPUTS",IF(A54&lt;=Inputs!$B$6,ROUND(BW54*Inputs!C22/12,2),0))</f>
        <v>0</v>
      </c>
      <c r="BY54" s="3">
        <f>IF(Inputs!$B$27&lt;&gt;"Ready","PENDING INPUTS",IF(AND(A54&lt;=Inputs!$B$6,BW54&gt;0),Inputs!G22,0))</f>
        <v>0</v>
      </c>
      <c r="BZ54" s="3">
        <f>IF(Inputs!$B$27&lt;&gt;"Ready","PENDING INPUTS",IF(A54&gt;Inputs!$B$6,0,MIN((BW54+BX54+BY54),IF(Inputs!H22=1,Inputs!D22,MAX(Inputs!F22,ROUND(BW54*Inputs!E22+BX54+BY54,2))))))</f>
        <v>0</v>
      </c>
      <c r="CA54">
        <f>IF(Inputs!$B$27&lt;&gt;"Ready","PENDING INPUTS",IF(BW54&lt;=0,99,1+IF(AND(K54&gt;0,OR(K54&lt;BW54,AND(K54=BW54,0&lt;8))),1,0)+IF(AND(S54&gt;0,OR(S54&lt;BW54,AND(S54=BW54,1&lt;8))),1,0)+IF(AND(AA54&gt;0,OR(AA54&lt;BW54,AND(AA54=BW54,2&lt;8))),1,0)+IF(AND(AI54&gt;0,OR(AI54&lt;BW54,AND(AI54=BW54,3&lt;8))),1,0)+IF(AND(AQ54&gt;0,OR(AQ54&lt;BW54,AND(AQ54=BW54,4&lt;8))),1,0)+IF(AND(AY54&gt;0,OR(AY54&lt;BW54,AND(AY54=BW54,5&lt;8))),1,0)+IF(AND(BG54&gt;0,OR(BG54&lt;BW54,AND(BG54=BW54,6&lt;8))),1,0)+IF(AND(BO54&gt;0,OR(BO54&lt;BW54,AND(BO54=BW54,7&lt;8))),1,0)+IF(AND(CE54&gt;0,OR(CE54&lt;BW54,AND(CE54=BW54,9&lt;8))),1,0)))</f>
        <v>99</v>
      </c>
      <c r="CB54" s="3">
        <f>IF(Inputs!$B$27&lt;&gt;"Ready","PENDING INPUTS",IF(A54&gt;Inputs!$B$6,0,MIN(MAX(0,(BW54+BX54+BY54)-BZ54),MAX(0,C54-D54-(IF(O54&lt;CA54,K54+L54+M54-N54,0)+IF(W54&lt;CA54,S54+T54+U54-V54,0)+IF(AE54&lt;CA54,AA54+AB54+AC54-AD54,0)+IF(AM54&lt;CA54,AI54+AJ54+AK54-AL54,0)+IF(AU54&lt;CA54,AQ54+AR54+AS54-AT54,0)+IF(BC54&lt;CA54,AY54+AZ54+BA54-BB54,0)+IF(BK54&lt;CA54,BG54+BH54+BI54-BJ54,0)+IF(BS54&lt;CA54,BO54+BP54+BQ54-BR54,0)+IF(CA54&lt;CA54,BW54+BX54+BY54-BZ54,0)+IF(CI54&lt;CA54,CE54+CF54+CG54-CH54,0))))))</f>
        <v>0</v>
      </c>
      <c r="CC54" s="3">
        <f>IF(Inputs!$B$27&lt;&gt;"Ready","PENDING INPUTS",MIN((BW54+BX54+BY54),IF(D54&gt;C54,IF(D54=0,0,BZ54*C54/D54),BZ54+CB54)))</f>
        <v>0</v>
      </c>
      <c r="CD54" s="3">
        <f>IF(Inputs!$B$27&lt;&gt;"Ready","PENDING INPUTS",MAX(0,(BW54+BX54+BY54)-CC54))</f>
        <v>0</v>
      </c>
      <c r="CE54" s="3">
        <f>IF(Inputs!$B$27&lt;&gt;"Ready","PENDING INPUTS",CL53)</f>
        <v>0</v>
      </c>
      <c r="CF54" s="3">
        <f>IF(Inputs!$B$27&lt;&gt;"Ready","PENDING INPUTS",IF(A54&lt;=Inputs!$B$6,ROUND(CE54*Inputs!C23/12,2),0))</f>
        <v>0</v>
      </c>
      <c r="CG54" s="3">
        <f>IF(Inputs!$B$27&lt;&gt;"Ready","PENDING INPUTS",IF(AND(A54&lt;=Inputs!$B$6,CE54&gt;0),Inputs!G23,0))</f>
        <v>0</v>
      </c>
      <c r="CH54" s="3">
        <f>IF(Inputs!$B$27&lt;&gt;"Ready","PENDING INPUTS",IF(A54&gt;Inputs!$B$6,0,MIN((CE54+CF54+CG54),IF(Inputs!H23=1,Inputs!D23,MAX(Inputs!F23,ROUND(CE54*Inputs!E23+CF54+CG54,2))))))</f>
        <v>0</v>
      </c>
      <c r="CI54">
        <f>IF(Inputs!$B$27&lt;&gt;"Ready","PENDING INPUTS",IF(CE54&lt;=0,99,1+IF(AND(K54&gt;0,OR(K54&lt;CE54,AND(K54=CE54,0&lt;9))),1,0)+IF(AND(S54&gt;0,OR(S54&lt;CE54,AND(S54=CE54,1&lt;9))),1,0)+IF(AND(AA54&gt;0,OR(AA54&lt;CE54,AND(AA54=CE54,2&lt;9))),1,0)+IF(AND(AI54&gt;0,OR(AI54&lt;CE54,AND(AI54=CE54,3&lt;9))),1,0)+IF(AND(AQ54&gt;0,OR(AQ54&lt;CE54,AND(AQ54=CE54,4&lt;9))),1,0)+IF(AND(AY54&gt;0,OR(AY54&lt;CE54,AND(AY54=CE54,5&lt;9))),1,0)+IF(AND(BG54&gt;0,OR(BG54&lt;CE54,AND(BG54=CE54,6&lt;9))),1,0)+IF(AND(BO54&gt;0,OR(BO54&lt;CE54,AND(BO54=CE54,7&lt;9))),1,0)+IF(AND(BW54&gt;0,OR(BW54&lt;CE54,AND(BW54=CE54,8&lt;9))),1,0)))</f>
        <v>99</v>
      </c>
      <c r="CJ54" s="3">
        <f>IF(Inputs!$B$27&lt;&gt;"Ready","PENDING INPUTS",IF(A54&gt;Inputs!$B$6,0,MIN(MAX(0,(CE54+CF54+CG54)-CH54),MAX(0,C54-D54-(IF(O54&lt;CI54,K54+L54+M54-N54,0)+IF(W54&lt;CI54,S54+T54+U54-V54,0)+IF(AE54&lt;CI54,AA54+AB54+AC54-AD54,0)+IF(AM54&lt;CI54,AI54+AJ54+AK54-AL54,0)+IF(AU54&lt;CI54,AQ54+AR54+AS54-AT54,0)+IF(BC54&lt;CI54,AY54+AZ54+BA54-BB54,0)+IF(BK54&lt;CI54,BG54+BH54+BI54-BJ54,0)+IF(BS54&lt;CI54,BO54+BP54+BQ54-BR54,0)+IF(CA54&lt;CI54,BW54+BX54+BY54-BZ54,0)+IF(CI54&lt;CI54,CE54+CF54+CG54-CH54,0))))))</f>
        <v>0</v>
      </c>
      <c r="CK54" s="3">
        <f>IF(Inputs!$B$27&lt;&gt;"Ready","PENDING INPUTS",MIN((CE54+CF54+CG54),IF(D54&gt;C54,IF(D54=0,0,CH54*C54/D54),CH54+CJ54)))</f>
        <v>0</v>
      </c>
      <c r="CL54" s="3">
        <f>IF(Inputs!$B$27&lt;&gt;"Ready","PENDING INPUTS",MAX(0,(CE54+CF54+CG54)-CK54))</f>
        <v>0</v>
      </c>
    </row>
    <row r="55" spans="1:90" ht="27.95" customHeight="1" x14ac:dyDescent="0.25">
      <c r="A55">
        <v>51</v>
      </c>
      <c r="B55" s="13">
        <f>IF(Inputs!$B$27&lt;&gt;"Ready","PENDING INPUTS",EDATE(Inputs!$B$5,A55-1))</f>
        <v>47818</v>
      </c>
      <c r="C55" s="3">
        <f>IF(Inputs!$B$27&lt;&gt;"Ready","PENDING INPUTS",IF(A55&lt;=Inputs!$B$6,MAX(0,Inputs!$B$4+IF(A55=Inputs!$B$7,Inputs!$B$8,0)+IF(A55=Inputs!$B$9,Inputs!$B$10,0)),0))</f>
        <v>0</v>
      </c>
      <c r="D55" s="3">
        <f>IF(Inputs!$B$27&lt;&gt;"Ready","PENDING INPUTS",SUM(N55,V55,AD55,AL55,AT55,BB55,BJ55,BR55,BZ55,CH55))</f>
        <v>0</v>
      </c>
      <c r="E55" s="3">
        <f>IF(Inputs!$B$27&lt;&gt;"Ready","PENDING INPUTS",MAX(0,D55-C55))</f>
        <v>0</v>
      </c>
      <c r="F55" s="3">
        <f>IF(Inputs!$B$27&lt;&gt;"Ready","PENDING INPUTS",SUM(Q55,Y55,AG55,AO55,AW55,BE55,BM55,BU55,CC55,CK55))</f>
        <v>0</v>
      </c>
      <c r="G55" s="3">
        <f>IF(Inputs!$B$27&lt;&gt;"Ready","PENDING INPUTS",SUM(L55,T55,AB55,AJ55,AR55,AZ55,BH55,BP55,BX55,CF55))</f>
        <v>0</v>
      </c>
      <c r="H55" s="3">
        <f>IF(Inputs!$B$27&lt;&gt;"Ready","PENDING INPUTS",SUM(M55,U55,AC55,AK55,AS55,BA55,BI55,BQ55,BY55,CG55))</f>
        <v>0</v>
      </c>
      <c r="I55" s="3">
        <f>IF(Inputs!$B$27&lt;&gt;"Ready","PENDING INPUTS",SUM(R55,Z55,AH55,AP55,AX55,BF55,BN55,BV55,CD55,CL55))</f>
        <v>0</v>
      </c>
      <c r="J55" t="str">
        <f>IF(Inputs!$B$27&lt;&gt;"Ready","PENDING INPUTS",IF(A55&gt;Inputs!$B$6,"Beyond horizon",IF(E55&gt;0.005,"MINIMUM SHORTFALL",IF(I55&lt;0.005,"Paid off","In progress"))))</f>
        <v>Paid off</v>
      </c>
      <c r="K55" s="3">
        <f>IF(Inputs!$B$27&lt;&gt;"Ready","PENDING INPUTS",R54)</f>
        <v>0</v>
      </c>
      <c r="L55" s="3">
        <f>IF(Inputs!$B$27&lt;&gt;"Ready","PENDING INPUTS",IF(A55&lt;=Inputs!$B$6,ROUND(K55*Inputs!C14/12,2),0))</f>
        <v>0</v>
      </c>
      <c r="M55" s="3">
        <f>IF(Inputs!$B$27&lt;&gt;"Ready","PENDING INPUTS",IF(AND(A55&lt;=Inputs!$B$6,K55&gt;0),Inputs!G14,0))</f>
        <v>0</v>
      </c>
      <c r="N55" s="3">
        <f>IF(Inputs!$B$27&lt;&gt;"Ready","PENDING INPUTS",IF(A55&gt;Inputs!$B$6,0,MIN((K55+L55+M55),IF(Inputs!H14=1,Inputs!D14,MAX(Inputs!F14,ROUND(K55*Inputs!E14+L55+M55,2))))))</f>
        <v>0</v>
      </c>
      <c r="O55">
        <f>IF(Inputs!$B$27&lt;&gt;"Ready","PENDING INPUTS",IF(K55&lt;=0,99,1+IF(AND(S55&gt;0,OR(S55&lt;K55,AND(S55=K55,1&lt;0))),1,0)+IF(AND(AA55&gt;0,OR(AA55&lt;K55,AND(AA55=K55,2&lt;0))),1,0)+IF(AND(AI55&gt;0,OR(AI55&lt;K55,AND(AI55=K55,3&lt;0))),1,0)+IF(AND(AQ55&gt;0,OR(AQ55&lt;K55,AND(AQ55=K55,4&lt;0))),1,0)+IF(AND(AY55&gt;0,OR(AY55&lt;K55,AND(AY55=K55,5&lt;0))),1,0)+IF(AND(BG55&gt;0,OR(BG55&lt;K55,AND(BG55=K55,6&lt;0))),1,0)+IF(AND(BO55&gt;0,OR(BO55&lt;K55,AND(BO55=K55,7&lt;0))),1,0)+IF(AND(BW55&gt;0,OR(BW55&lt;K55,AND(BW55=K55,8&lt;0))),1,0)+IF(AND(CE55&gt;0,OR(CE55&lt;K55,AND(CE55=K55,9&lt;0))),1,0)))</f>
        <v>99</v>
      </c>
      <c r="P55" s="3">
        <f>IF(Inputs!$B$27&lt;&gt;"Ready","PENDING INPUTS",IF(A55&gt;Inputs!$B$6,0,MIN(MAX(0,(K55+L55+M55)-N55),MAX(0,C55-D55-(IF(O55&lt;O55,K55+L55+M55-N55,0)+IF(W55&lt;O55,S55+T55+U55-V55,0)+IF(AE55&lt;O55,AA55+AB55+AC55-AD55,0)+IF(AM55&lt;O55,AI55+AJ55+AK55-AL55,0)+IF(AU55&lt;O55,AQ55+AR55+AS55-AT55,0)+IF(BC55&lt;O55,AY55+AZ55+BA55-BB55,0)+IF(BK55&lt;O55,BG55+BH55+BI55-BJ55,0)+IF(BS55&lt;O55,BO55+BP55+BQ55-BR55,0)+IF(CA55&lt;O55,BW55+BX55+BY55-BZ55,0)+IF(CI55&lt;O55,CE55+CF55+CG55-CH55,0))))))</f>
        <v>0</v>
      </c>
      <c r="Q55" s="3">
        <f>IF(Inputs!$B$27&lt;&gt;"Ready","PENDING INPUTS",MIN((K55+L55+M55),IF(D55&gt;C55,IF(D55=0,0,N55*C55/D55),N55+P55)))</f>
        <v>0</v>
      </c>
      <c r="R55" s="3">
        <f>IF(Inputs!$B$27&lt;&gt;"Ready","PENDING INPUTS",MAX(0,(K55+L55+M55)-Q55))</f>
        <v>0</v>
      </c>
      <c r="S55" s="3">
        <f>IF(Inputs!$B$27&lt;&gt;"Ready","PENDING INPUTS",Z54)</f>
        <v>0</v>
      </c>
      <c r="T55" s="3">
        <f>IF(Inputs!$B$27&lt;&gt;"Ready","PENDING INPUTS",IF(A55&lt;=Inputs!$B$6,ROUND(S55*Inputs!C15/12,2),0))</f>
        <v>0</v>
      </c>
      <c r="U55" s="3">
        <f>IF(Inputs!$B$27&lt;&gt;"Ready","PENDING INPUTS",IF(AND(A55&lt;=Inputs!$B$6,S55&gt;0),Inputs!G15,0))</f>
        <v>0</v>
      </c>
      <c r="V55" s="3">
        <f>IF(Inputs!$B$27&lt;&gt;"Ready","PENDING INPUTS",IF(A55&gt;Inputs!$B$6,0,MIN((S55+T55+U55),IF(Inputs!H15=1,Inputs!D15,MAX(Inputs!F15,ROUND(S55*Inputs!E15+T55+U55,2))))))</f>
        <v>0</v>
      </c>
      <c r="W55">
        <f>IF(Inputs!$B$27&lt;&gt;"Ready","PENDING INPUTS",IF(S55&lt;=0,99,1+IF(AND(K55&gt;0,OR(K55&lt;S55,AND(K55=S55,0&lt;1))),1,0)+IF(AND(AA55&gt;0,OR(AA55&lt;S55,AND(AA55=S55,2&lt;1))),1,0)+IF(AND(AI55&gt;0,OR(AI55&lt;S55,AND(AI55=S55,3&lt;1))),1,0)+IF(AND(AQ55&gt;0,OR(AQ55&lt;S55,AND(AQ55=S55,4&lt;1))),1,0)+IF(AND(AY55&gt;0,OR(AY55&lt;S55,AND(AY55=S55,5&lt;1))),1,0)+IF(AND(BG55&gt;0,OR(BG55&lt;S55,AND(BG55=S55,6&lt;1))),1,0)+IF(AND(BO55&gt;0,OR(BO55&lt;S55,AND(BO55=S55,7&lt;1))),1,0)+IF(AND(BW55&gt;0,OR(BW55&lt;S55,AND(BW55=S55,8&lt;1))),1,0)+IF(AND(CE55&gt;0,OR(CE55&lt;S55,AND(CE55=S55,9&lt;1))),1,0)))</f>
        <v>99</v>
      </c>
      <c r="X55" s="3">
        <f>IF(Inputs!$B$27&lt;&gt;"Ready","PENDING INPUTS",IF(A55&gt;Inputs!$B$6,0,MIN(MAX(0,(S55+T55+U55)-V55),MAX(0,C55-D55-(IF(O55&lt;W55,K55+L55+M55-N55,0)+IF(W55&lt;W55,S55+T55+U55-V55,0)+IF(AE55&lt;W55,AA55+AB55+AC55-AD55,0)+IF(AM55&lt;W55,AI55+AJ55+AK55-AL55,0)+IF(AU55&lt;W55,AQ55+AR55+AS55-AT55,0)+IF(BC55&lt;W55,AY55+AZ55+BA55-BB55,0)+IF(BK55&lt;W55,BG55+BH55+BI55-BJ55,0)+IF(BS55&lt;W55,BO55+BP55+BQ55-BR55,0)+IF(CA55&lt;W55,BW55+BX55+BY55-BZ55,0)+IF(CI55&lt;W55,CE55+CF55+CG55-CH55,0))))))</f>
        <v>0</v>
      </c>
      <c r="Y55" s="3">
        <f>IF(Inputs!$B$27&lt;&gt;"Ready","PENDING INPUTS",MIN((S55+T55+U55),IF(D55&gt;C55,IF(D55=0,0,V55*C55/D55),V55+X55)))</f>
        <v>0</v>
      </c>
      <c r="Z55" s="3">
        <f>IF(Inputs!$B$27&lt;&gt;"Ready","PENDING INPUTS",MAX(0,(S55+T55+U55)-Y55))</f>
        <v>0</v>
      </c>
      <c r="AA55" s="3">
        <f>IF(Inputs!$B$27&lt;&gt;"Ready","PENDING INPUTS",AH54)</f>
        <v>0</v>
      </c>
      <c r="AB55" s="3">
        <f>IF(Inputs!$B$27&lt;&gt;"Ready","PENDING INPUTS",IF(A55&lt;=Inputs!$B$6,ROUND(AA55*Inputs!C16/12,2),0))</f>
        <v>0</v>
      </c>
      <c r="AC55" s="3">
        <f>IF(Inputs!$B$27&lt;&gt;"Ready","PENDING INPUTS",IF(AND(A55&lt;=Inputs!$B$6,AA55&gt;0),Inputs!G16,0))</f>
        <v>0</v>
      </c>
      <c r="AD55" s="3">
        <f>IF(Inputs!$B$27&lt;&gt;"Ready","PENDING INPUTS",IF(A55&gt;Inputs!$B$6,0,MIN((AA55+AB55+AC55),IF(Inputs!H16=1,Inputs!D16,MAX(Inputs!F16,ROUND(AA55*Inputs!E16+AB55+AC55,2))))))</f>
        <v>0</v>
      </c>
      <c r="AE55">
        <f>IF(Inputs!$B$27&lt;&gt;"Ready","PENDING INPUTS",IF(AA55&lt;=0,99,1+IF(AND(K55&gt;0,OR(K55&lt;AA55,AND(K55=AA55,0&lt;2))),1,0)+IF(AND(S55&gt;0,OR(S55&lt;AA55,AND(S55=AA55,1&lt;2))),1,0)+IF(AND(AI55&gt;0,OR(AI55&lt;AA55,AND(AI55=AA55,3&lt;2))),1,0)+IF(AND(AQ55&gt;0,OR(AQ55&lt;AA55,AND(AQ55=AA55,4&lt;2))),1,0)+IF(AND(AY55&gt;0,OR(AY55&lt;AA55,AND(AY55=AA55,5&lt;2))),1,0)+IF(AND(BG55&gt;0,OR(BG55&lt;AA55,AND(BG55=AA55,6&lt;2))),1,0)+IF(AND(BO55&gt;0,OR(BO55&lt;AA55,AND(BO55=AA55,7&lt;2))),1,0)+IF(AND(BW55&gt;0,OR(BW55&lt;AA55,AND(BW55=AA55,8&lt;2))),1,0)+IF(AND(CE55&gt;0,OR(CE55&lt;AA55,AND(CE55=AA55,9&lt;2))),1,0)))</f>
        <v>99</v>
      </c>
      <c r="AF55" s="3">
        <f>IF(Inputs!$B$27&lt;&gt;"Ready","PENDING INPUTS",IF(A55&gt;Inputs!$B$6,0,MIN(MAX(0,(AA55+AB55+AC55)-AD55),MAX(0,C55-D55-(IF(O55&lt;AE55,K55+L55+M55-N55,0)+IF(W55&lt;AE55,S55+T55+U55-V55,0)+IF(AE55&lt;AE55,AA55+AB55+AC55-AD55,0)+IF(AM55&lt;AE55,AI55+AJ55+AK55-AL55,0)+IF(AU55&lt;AE55,AQ55+AR55+AS55-AT55,0)+IF(BC55&lt;AE55,AY55+AZ55+BA55-BB55,0)+IF(BK55&lt;AE55,BG55+BH55+BI55-BJ55,0)+IF(BS55&lt;AE55,BO55+BP55+BQ55-BR55,0)+IF(CA55&lt;AE55,BW55+BX55+BY55-BZ55,0)+IF(CI55&lt;AE55,CE55+CF55+CG55-CH55,0))))))</f>
        <v>0</v>
      </c>
      <c r="AG55" s="3">
        <f>IF(Inputs!$B$27&lt;&gt;"Ready","PENDING INPUTS",MIN((AA55+AB55+AC55),IF(D55&gt;C55,IF(D55=0,0,AD55*C55/D55),AD55+AF55)))</f>
        <v>0</v>
      </c>
      <c r="AH55" s="3">
        <f>IF(Inputs!$B$27&lt;&gt;"Ready","PENDING INPUTS",MAX(0,(AA55+AB55+AC55)-AG55))</f>
        <v>0</v>
      </c>
      <c r="AI55" s="3">
        <f>IF(Inputs!$B$27&lt;&gt;"Ready","PENDING INPUTS",AP54)</f>
        <v>0</v>
      </c>
      <c r="AJ55" s="3">
        <f>IF(Inputs!$B$27&lt;&gt;"Ready","PENDING INPUTS",IF(A55&lt;=Inputs!$B$6,ROUND(AI55*Inputs!C17/12,2),0))</f>
        <v>0</v>
      </c>
      <c r="AK55" s="3">
        <f>IF(Inputs!$B$27&lt;&gt;"Ready","PENDING INPUTS",IF(AND(A55&lt;=Inputs!$B$6,AI55&gt;0),Inputs!G17,0))</f>
        <v>0</v>
      </c>
      <c r="AL55" s="3">
        <f>IF(Inputs!$B$27&lt;&gt;"Ready","PENDING INPUTS",IF(A55&gt;Inputs!$B$6,0,MIN((AI55+AJ55+AK55),IF(Inputs!H17=1,Inputs!D17,MAX(Inputs!F17,ROUND(AI55*Inputs!E17+AJ55+AK55,2))))))</f>
        <v>0</v>
      </c>
      <c r="AM55">
        <f>IF(Inputs!$B$27&lt;&gt;"Ready","PENDING INPUTS",IF(AI55&lt;=0,99,1+IF(AND(K55&gt;0,OR(K55&lt;AI55,AND(K55=AI55,0&lt;3))),1,0)+IF(AND(S55&gt;0,OR(S55&lt;AI55,AND(S55=AI55,1&lt;3))),1,0)+IF(AND(AA55&gt;0,OR(AA55&lt;AI55,AND(AA55=AI55,2&lt;3))),1,0)+IF(AND(AQ55&gt;0,OR(AQ55&lt;AI55,AND(AQ55=AI55,4&lt;3))),1,0)+IF(AND(AY55&gt;0,OR(AY55&lt;AI55,AND(AY55=AI55,5&lt;3))),1,0)+IF(AND(BG55&gt;0,OR(BG55&lt;AI55,AND(BG55=AI55,6&lt;3))),1,0)+IF(AND(BO55&gt;0,OR(BO55&lt;AI55,AND(BO55=AI55,7&lt;3))),1,0)+IF(AND(BW55&gt;0,OR(BW55&lt;AI55,AND(BW55=AI55,8&lt;3))),1,0)+IF(AND(CE55&gt;0,OR(CE55&lt;AI55,AND(CE55=AI55,9&lt;3))),1,0)))</f>
        <v>99</v>
      </c>
      <c r="AN55" s="3">
        <f>IF(Inputs!$B$27&lt;&gt;"Ready","PENDING INPUTS",IF(A55&gt;Inputs!$B$6,0,MIN(MAX(0,(AI55+AJ55+AK55)-AL55),MAX(0,C55-D55-(IF(O55&lt;AM55,K55+L55+M55-N55,0)+IF(W55&lt;AM55,S55+T55+U55-V55,0)+IF(AE55&lt;AM55,AA55+AB55+AC55-AD55,0)+IF(AM55&lt;AM55,AI55+AJ55+AK55-AL55,0)+IF(AU55&lt;AM55,AQ55+AR55+AS55-AT55,0)+IF(BC55&lt;AM55,AY55+AZ55+BA55-BB55,0)+IF(BK55&lt;AM55,BG55+BH55+BI55-BJ55,0)+IF(BS55&lt;AM55,BO55+BP55+BQ55-BR55,0)+IF(CA55&lt;AM55,BW55+BX55+BY55-BZ55,0)+IF(CI55&lt;AM55,CE55+CF55+CG55-CH55,0))))))</f>
        <v>0</v>
      </c>
      <c r="AO55" s="3">
        <f>IF(Inputs!$B$27&lt;&gt;"Ready","PENDING INPUTS",MIN((AI55+AJ55+AK55),IF(D55&gt;C55,IF(D55=0,0,AL55*C55/D55),AL55+AN55)))</f>
        <v>0</v>
      </c>
      <c r="AP55" s="3">
        <f>IF(Inputs!$B$27&lt;&gt;"Ready","PENDING INPUTS",MAX(0,(AI55+AJ55+AK55)-AO55))</f>
        <v>0</v>
      </c>
      <c r="AQ55" s="3">
        <f>IF(Inputs!$B$27&lt;&gt;"Ready","PENDING INPUTS",AX54)</f>
        <v>0</v>
      </c>
      <c r="AR55" s="3">
        <f>IF(Inputs!$B$27&lt;&gt;"Ready","PENDING INPUTS",IF(A55&lt;=Inputs!$B$6,ROUND(AQ55*Inputs!C18/12,2),0))</f>
        <v>0</v>
      </c>
      <c r="AS55" s="3">
        <f>IF(Inputs!$B$27&lt;&gt;"Ready","PENDING INPUTS",IF(AND(A55&lt;=Inputs!$B$6,AQ55&gt;0),Inputs!G18,0))</f>
        <v>0</v>
      </c>
      <c r="AT55" s="3">
        <f>IF(Inputs!$B$27&lt;&gt;"Ready","PENDING INPUTS",IF(A55&gt;Inputs!$B$6,0,MIN((AQ55+AR55+AS55),IF(Inputs!H18=1,Inputs!D18,MAX(Inputs!F18,ROUND(AQ55*Inputs!E18+AR55+AS55,2))))))</f>
        <v>0</v>
      </c>
      <c r="AU55">
        <f>IF(Inputs!$B$27&lt;&gt;"Ready","PENDING INPUTS",IF(AQ55&lt;=0,99,1+IF(AND(K55&gt;0,OR(K55&lt;AQ55,AND(K55=AQ55,0&lt;4))),1,0)+IF(AND(S55&gt;0,OR(S55&lt;AQ55,AND(S55=AQ55,1&lt;4))),1,0)+IF(AND(AA55&gt;0,OR(AA55&lt;AQ55,AND(AA55=AQ55,2&lt;4))),1,0)+IF(AND(AI55&gt;0,OR(AI55&lt;AQ55,AND(AI55=AQ55,3&lt;4))),1,0)+IF(AND(AY55&gt;0,OR(AY55&lt;AQ55,AND(AY55=AQ55,5&lt;4))),1,0)+IF(AND(BG55&gt;0,OR(BG55&lt;AQ55,AND(BG55=AQ55,6&lt;4))),1,0)+IF(AND(BO55&gt;0,OR(BO55&lt;AQ55,AND(BO55=AQ55,7&lt;4))),1,0)+IF(AND(BW55&gt;0,OR(BW55&lt;AQ55,AND(BW55=AQ55,8&lt;4))),1,0)+IF(AND(CE55&gt;0,OR(CE55&lt;AQ55,AND(CE55=AQ55,9&lt;4))),1,0)))</f>
        <v>99</v>
      </c>
      <c r="AV55" s="3">
        <f>IF(Inputs!$B$27&lt;&gt;"Ready","PENDING INPUTS",IF(A55&gt;Inputs!$B$6,0,MIN(MAX(0,(AQ55+AR55+AS55)-AT55),MAX(0,C55-D55-(IF(O55&lt;AU55,K55+L55+M55-N55,0)+IF(W55&lt;AU55,S55+T55+U55-V55,0)+IF(AE55&lt;AU55,AA55+AB55+AC55-AD55,0)+IF(AM55&lt;AU55,AI55+AJ55+AK55-AL55,0)+IF(AU55&lt;AU55,AQ55+AR55+AS55-AT55,0)+IF(BC55&lt;AU55,AY55+AZ55+BA55-BB55,0)+IF(BK55&lt;AU55,BG55+BH55+BI55-BJ55,0)+IF(BS55&lt;AU55,BO55+BP55+BQ55-BR55,0)+IF(CA55&lt;AU55,BW55+BX55+BY55-BZ55,0)+IF(CI55&lt;AU55,CE55+CF55+CG55-CH55,0))))))</f>
        <v>0</v>
      </c>
      <c r="AW55" s="3">
        <f>IF(Inputs!$B$27&lt;&gt;"Ready","PENDING INPUTS",MIN((AQ55+AR55+AS55),IF(D55&gt;C55,IF(D55=0,0,AT55*C55/D55),AT55+AV55)))</f>
        <v>0</v>
      </c>
      <c r="AX55" s="3">
        <f>IF(Inputs!$B$27&lt;&gt;"Ready","PENDING INPUTS",MAX(0,(AQ55+AR55+AS55)-AW55))</f>
        <v>0</v>
      </c>
      <c r="AY55" s="3">
        <f>IF(Inputs!$B$27&lt;&gt;"Ready","PENDING INPUTS",BF54)</f>
        <v>0</v>
      </c>
      <c r="AZ55" s="3">
        <f>IF(Inputs!$B$27&lt;&gt;"Ready","PENDING INPUTS",IF(A55&lt;=Inputs!$B$6,ROUND(AY55*Inputs!C19/12,2),0))</f>
        <v>0</v>
      </c>
      <c r="BA55" s="3">
        <f>IF(Inputs!$B$27&lt;&gt;"Ready","PENDING INPUTS",IF(AND(A55&lt;=Inputs!$B$6,AY55&gt;0),Inputs!G19,0))</f>
        <v>0</v>
      </c>
      <c r="BB55" s="3">
        <f>IF(Inputs!$B$27&lt;&gt;"Ready","PENDING INPUTS",IF(A55&gt;Inputs!$B$6,0,MIN((AY55+AZ55+BA55),IF(Inputs!H19=1,Inputs!D19,MAX(Inputs!F19,ROUND(AY55*Inputs!E19+AZ55+BA55,2))))))</f>
        <v>0</v>
      </c>
      <c r="BC55">
        <f>IF(Inputs!$B$27&lt;&gt;"Ready","PENDING INPUTS",IF(AY55&lt;=0,99,1+IF(AND(K55&gt;0,OR(K55&lt;AY55,AND(K55=AY55,0&lt;5))),1,0)+IF(AND(S55&gt;0,OR(S55&lt;AY55,AND(S55=AY55,1&lt;5))),1,0)+IF(AND(AA55&gt;0,OR(AA55&lt;AY55,AND(AA55=AY55,2&lt;5))),1,0)+IF(AND(AI55&gt;0,OR(AI55&lt;AY55,AND(AI55=AY55,3&lt;5))),1,0)+IF(AND(AQ55&gt;0,OR(AQ55&lt;AY55,AND(AQ55=AY55,4&lt;5))),1,0)+IF(AND(BG55&gt;0,OR(BG55&lt;AY55,AND(BG55=AY55,6&lt;5))),1,0)+IF(AND(BO55&gt;0,OR(BO55&lt;AY55,AND(BO55=AY55,7&lt;5))),1,0)+IF(AND(BW55&gt;0,OR(BW55&lt;AY55,AND(BW55=AY55,8&lt;5))),1,0)+IF(AND(CE55&gt;0,OR(CE55&lt;AY55,AND(CE55=AY55,9&lt;5))),1,0)))</f>
        <v>99</v>
      </c>
      <c r="BD55" s="3">
        <f>IF(Inputs!$B$27&lt;&gt;"Ready","PENDING INPUTS",IF(A55&gt;Inputs!$B$6,0,MIN(MAX(0,(AY55+AZ55+BA55)-BB55),MAX(0,C55-D55-(IF(O55&lt;BC55,K55+L55+M55-N55,0)+IF(W55&lt;BC55,S55+T55+U55-V55,0)+IF(AE55&lt;BC55,AA55+AB55+AC55-AD55,0)+IF(AM55&lt;BC55,AI55+AJ55+AK55-AL55,0)+IF(AU55&lt;BC55,AQ55+AR55+AS55-AT55,0)+IF(BC55&lt;BC55,AY55+AZ55+BA55-BB55,0)+IF(BK55&lt;BC55,BG55+BH55+BI55-BJ55,0)+IF(BS55&lt;BC55,BO55+BP55+BQ55-BR55,0)+IF(CA55&lt;BC55,BW55+BX55+BY55-BZ55,0)+IF(CI55&lt;BC55,CE55+CF55+CG55-CH55,0))))))</f>
        <v>0</v>
      </c>
      <c r="BE55" s="3">
        <f>IF(Inputs!$B$27&lt;&gt;"Ready","PENDING INPUTS",MIN((AY55+AZ55+BA55),IF(D55&gt;C55,IF(D55=0,0,BB55*C55/D55),BB55+BD55)))</f>
        <v>0</v>
      </c>
      <c r="BF55" s="3">
        <f>IF(Inputs!$B$27&lt;&gt;"Ready","PENDING INPUTS",MAX(0,(AY55+AZ55+BA55)-BE55))</f>
        <v>0</v>
      </c>
      <c r="BG55" s="3">
        <f>IF(Inputs!$B$27&lt;&gt;"Ready","PENDING INPUTS",BN54)</f>
        <v>0</v>
      </c>
      <c r="BH55" s="3">
        <f>IF(Inputs!$B$27&lt;&gt;"Ready","PENDING INPUTS",IF(A55&lt;=Inputs!$B$6,ROUND(BG55*Inputs!C20/12,2),0))</f>
        <v>0</v>
      </c>
      <c r="BI55" s="3">
        <f>IF(Inputs!$B$27&lt;&gt;"Ready","PENDING INPUTS",IF(AND(A55&lt;=Inputs!$B$6,BG55&gt;0),Inputs!G20,0))</f>
        <v>0</v>
      </c>
      <c r="BJ55" s="3">
        <f>IF(Inputs!$B$27&lt;&gt;"Ready","PENDING INPUTS",IF(A55&gt;Inputs!$B$6,0,MIN((BG55+BH55+BI55),IF(Inputs!H20=1,Inputs!D20,MAX(Inputs!F20,ROUND(BG55*Inputs!E20+BH55+BI55,2))))))</f>
        <v>0</v>
      </c>
      <c r="BK55">
        <f>IF(Inputs!$B$27&lt;&gt;"Ready","PENDING INPUTS",IF(BG55&lt;=0,99,1+IF(AND(K55&gt;0,OR(K55&lt;BG55,AND(K55=BG55,0&lt;6))),1,0)+IF(AND(S55&gt;0,OR(S55&lt;BG55,AND(S55=BG55,1&lt;6))),1,0)+IF(AND(AA55&gt;0,OR(AA55&lt;BG55,AND(AA55=BG55,2&lt;6))),1,0)+IF(AND(AI55&gt;0,OR(AI55&lt;BG55,AND(AI55=BG55,3&lt;6))),1,0)+IF(AND(AQ55&gt;0,OR(AQ55&lt;BG55,AND(AQ55=BG55,4&lt;6))),1,0)+IF(AND(AY55&gt;0,OR(AY55&lt;BG55,AND(AY55=BG55,5&lt;6))),1,0)+IF(AND(BO55&gt;0,OR(BO55&lt;BG55,AND(BO55=BG55,7&lt;6))),1,0)+IF(AND(BW55&gt;0,OR(BW55&lt;BG55,AND(BW55=BG55,8&lt;6))),1,0)+IF(AND(CE55&gt;0,OR(CE55&lt;BG55,AND(CE55=BG55,9&lt;6))),1,0)))</f>
        <v>99</v>
      </c>
      <c r="BL55" s="3">
        <f>IF(Inputs!$B$27&lt;&gt;"Ready","PENDING INPUTS",IF(A55&gt;Inputs!$B$6,0,MIN(MAX(0,(BG55+BH55+BI55)-BJ55),MAX(0,C55-D55-(IF(O55&lt;BK55,K55+L55+M55-N55,0)+IF(W55&lt;BK55,S55+T55+U55-V55,0)+IF(AE55&lt;BK55,AA55+AB55+AC55-AD55,0)+IF(AM55&lt;BK55,AI55+AJ55+AK55-AL55,0)+IF(AU55&lt;BK55,AQ55+AR55+AS55-AT55,0)+IF(BC55&lt;BK55,AY55+AZ55+BA55-BB55,0)+IF(BK55&lt;BK55,BG55+BH55+BI55-BJ55,0)+IF(BS55&lt;BK55,BO55+BP55+BQ55-BR55,0)+IF(CA55&lt;BK55,BW55+BX55+BY55-BZ55,0)+IF(CI55&lt;BK55,CE55+CF55+CG55-CH55,0))))))</f>
        <v>0</v>
      </c>
      <c r="BM55" s="3">
        <f>IF(Inputs!$B$27&lt;&gt;"Ready","PENDING INPUTS",MIN((BG55+BH55+BI55),IF(D55&gt;C55,IF(D55=0,0,BJ55*C55/D55),BJ55+BL55)))</f>
        <v>0</v>
      </c>
      <c r="BN55" s="3">
        <f>IF(Inputs!$B$27&lt;&gt;"Ready","PENDING INPUTS",MAX(0,(BG55+BH55+BI55)-BM55))</f>
        <v>0</v>
      </c>
      <c r="BO55" s="3">
        <f>IF(Inputs!$B$27&lt;&gt;"Ready","PENDING INPUTS",BV54)</f>
        <v>0</v>
      </c>
      <c r="BP55" s="3">
        <f>IF(Inputs!$B$27&lt;&gt;"Ready","PENDING INPUTS",IF(A55&lt;=Inputs!$B$6,ROUND(BO55*Inputs!C21/12,2),0))</f>
        <v>0</v>
      </c>
      <c r="BQ55" s="3">
        <f>IF(Inputs!$B$27&lt;&gt;"Ready","PENDING INPUTS",IF(AND(A55&lt;=Inputs!$B$6,BO55&gt;0),Inputs!G21,0))</f>
        <v>0</v>
      </c>
      <c r="BR55" s="3">
        <f>IF(Inputs!$B$27&lt;&gt;"Ready","PENDING INPUTS",IF(A55&gt;Inputs!$B$6,0,MIN((BO55+BP55+BQ55),IF(Inputs!H21=1,Inputs!D21,MAX(Inputs!F21,ROUND(BO55*Inputs!E21+BP55+BQ55,2))))))</f>
        <v>0</v>
      </c>
      <c r="BS55">
        <f>IF(Inputs!$B$27&lt;&gt;"Ready","PENDING INPUTS",IF(BO55&lt;=0,99,1+IF(AND(K55&gt;0,OR(K55&lt;BO55,AND(K55=BO55,0&lt;7))),1,0)+IF(AND(S55&gt;0,OR(S55&lt;BO55,AND(S55=BO55,1&lt;7))),1,0)+IF(AND(AA55&gt;0,OR(AA55&lt;BO55,AND(AA55=BO55,2&lt;7))),1,0)+IF(AND(AI55&gt;0,OR(AI55&lt;BO55,AND(AI55=BO55,3&lt;7))),1,0)+IF(AND(AQ55&gt;0,OR(AQ55&lt;BO55,AND(AQ55=BO55,4&lt;7))),1,0)+IF(AND(AY55&gt;0,OR(AY55&lt;BO55,AND(AY55=BO55,5&lt;7))),1,0)+IF(AND(BG55&gt;0,OR(BG55&lt;BO55,AND(BG55=BO55,6&lt;7))),1,0)+IF(AND(BW55&gt;0,OR(BW55&lt;BO55,AND(BW55=BO55,8&lt;7))),1,0)+IF(AND(CE55&gt;0,OR(CE55&lt;BO55,AND(CE55=BO55,9&lt;7))),1,0)))</f>
        <v>99</v>
      </c>
      <c r="BT55" s="3">
        <f>IF(Inputs!$B$27&lt;&gt;"Ready","PENDING INPUTS",IF(A55&gt;Inputs!$B$6,0,MIN(MAX(0,(BO55+BP55+BQ55)-BR55),MAX(0,C55-D55-(IF(O55&lt;BS55,K55+L55+M55-N55,0)+IF(W55&lt;BS55,S55+T55+U55-V55,0)+IF(AE55&lt;BS55,AA55+AB55+AC55-AD55,0)+IF(AM55&lt;BS55,AI55+AJ55+AK55-AL55,0)+IF(AU55&lt;BS55,AQ55+AR55+AS55-AT55,0)+IF(BC55&lt;BS55,AY55+AZ55+BA55-BB55,0)+IF(BK55&lt;BS55,BG55+BH55+BI55-BJ55,0)+IF(BS55&lt;BS55,BO55+BP55+BQ55-BR55,0)+IF(CA55&lt;BS55,BW55+BX55+BY55-BZ55,0)+IF(CI55&lt;BS55,CE55+CF55+CG55-CH55,0))))))</f>
        <v>0</v>
      </c>
      <c r="BU55" s="3">
        <f>IF(Inputs!$B$27&lt;&gt;"Ready","PENDING INPUTS",MIN((BO55+BP55+BQ55),IF(D55&gt;C55,IF(D55=0,0,BR55*C55/D55),BR55+BT55)))</f>
        <v>0</v>
      </c>
      <c r="BV55" s="3">
        <f>IF(Inputs!$B$27&lt;&gt;"Ready","PENDING INPUTS",MAX(0,(BO55+BP55+BQ55)-BU55))</f>
        <v>0</v>
      </c>
      <c r="BW55" s="3">
        <f>IF(Inputs!$B$27&lt;&gt;"Ready","PENDING INPUTS",CD54)</f>
        <v>0</v>
      </c>
      <c r="BX55" s="3">
        <f>IF(Inputs!$B$27&lt;&gt;"Ready","PENDING INPUTS",IF(A55&lt;=Inputs!$B$6,ROUND(BW55*Inputs!C22/12,2),0))</f>
        <v>0</v>
      </c>
      <c r="BY55" s="3">
        <f>IF(Inputs!$B$27&lt;&gt;"Ready","PENDING INPUTS",IF(AND(A55&lt;=Inputs!$B$6,BW55&gt;0),Inputs!G22,0))</f>
        <v>0</v>
      </c>
      <c r="BZ55" s="3">
        <f>IF(Inputs!$B$27&lt;&gt;"Ready","PENDING INPUTS",IF(A55&gt;Inputs!$B$6,0,MIN((BW55+BX55+BY55),IF(Inputs!H22=1,Inputs!D22,MAX(Inputs!F22,ROUND(BW55*Inputs!E22+BX55+BY55,2))))))</f>
        <v>0</v>
      </c>
      <c r="CA55">
        <f>IF(Inputs!$B$27&lt;&gt;"Ready","PENDING INPUTS",IF(BW55&lt;=0,99,1+IF(AND(K55&gt;0,OR(K55&lt;BW55,AND(K55=BW55,0&lt;8))),1,0)+IF(AND(S55&gt;0,OR(S55&lt;BW55,AND(S55=BW55,1&lt;8))),1,0)+IF(AND(AA55&gt;0,OR(AA55&lt;BW55,AND(AA55=BW55,2&lt;8))),1,0)+IF(AND(AI55&gt;0,OR(AI55&lt;BW55,AND(AI55=BW55,3&lt;8))),1,0)+IF(AND(AQ55&gt;0,OR(AQ55&lt;BW55,AND(AQ55=BW55,4&lt;8))),1,0)+IF(AND(AY55&gt;0,OR(AY55&lt;BW55,AND(AY55=BW55,5&lt;8))),1,0)+IF(AND(BG55&gt;0,OR(BG55&lt;BW55,AND(BG55=BW55,6&lt;8))),1,0)+IF(AND(BO55&gt;0,OR(BO55&lt;BW55,AND(BO55=BW55,7&lt;8))),1,0)+IF(AND(CE55&gt;0,OR(CE55&lt;BW55,AND(CE55=BW55,9&lt;8))),1,0)))</f>
        <v>99</v>
      </c>
      <c r="CB55" s="3">
        <f>IF(Inputs!$B$27&lt;&gt;"Ready","PENDING INPUTS",IF(A55&gt;Inputs!$B$6,0,MIN(MAX(0,(BW55+BX55+BY55)-BZ55),MAX(0,C55-D55-(IF(O55&lt;CA55,K55+L55+M55-N55,0)+IF(W55&lt;CA55,S55+T55+U55-V55,0)+IF(AE55&lt;CA55,AA55+AB55+AC55-AD55,0)+IF(AM55&lt;CA55,AI55+AJ55+AK55-AL55,0)+IF(AU55&lt;CA55,AQ55+AR55+AS55-AT55,0)+IF(BC55&lt;CA55,AY55+AZ55+BA55-BB55,0)+IF(BK55&lt;CA55,BG55+BH55+BI55-BJ55,0)+IF(BS55&lt;CA55,BO55+BP55+BQ55-BR55,0)+IF(CA55&lt;CA55,BW55+BX55+BY55-BZ55,0)+IF(CI55&lt;CA55,CE55+CF55+CG55-CH55,0))))))</f>
        <v>0</v>
      </c>
      <c r="CC55" s="3">
        <f>IF(Inputs!$B$27&lt;&gt;"Ready","PENDING INPUTS",MIN((BW55+BX55+BY55),IF(D55&gt;C55,IF(D55=0,0,BZ55*C55/D55),BZ55+CB55)))</f>
        <v>0</v>
      </c>
      <c r="CD55" s="3">
        <f>IF(Inputs!$B$27&lt;&gt;"Ready","PENDING INPUTS",MAX(0,(BW55+BX55+BY55)-CC55))</f>
        <v>0</v>
      </c>
      <c r="CE55" s="3">
        <f>IF(Inputs!$B$27&lt;&gt;"Ready","PENDING INPUTS",CL54)</f>
        <v>0</v>
      </c>
      <c r="CF55" s="3">
        <f>IF(Inputs!$B$27&lt;&gt;"Ready","PENDING INPUTS",IF(A55&lt;=Inputs!$B$6,ROUND(CE55*Inputs!C23/12,2),0))</f>
        <v>0</v>
      </c>
      <c r="CG55" s="3">
        <f>IF(Inputs!$B$27&lt;&gt;"Ready","PENDING INPUTS",IF(AND(A55&lt;=Inputs!$B$6,CE55&gt;0),Inputs!G23,0))</f>
        <v>0</v>
      </c>
      <c r="CH55" s="3">
        <f>IF(Inputs!$B$27&lt;&gt;"Ready","PENDING INPUTS",IF(A55&gt;Inputs!$B$6,0,MIN((CE55+CF55+CG55),IF(Inputs!H23=1,Inputs!D23,MAX(Inputs!F23,ROUND(CE55*Inputs!E23+CF55+CG55,2))))))</f>
        <v>0</v>
      </c>
      <c r="CI55">
        <f>IF(Inputs!$B$27&lt;&gt;"Ready","PENDING INPUTS",IF(CE55&lt;=0,99,1+IF(AND(K55&gt;0,OR(K55&lt;CE55,AND(K55=CE55,0&lt;9))),1,0)+IF(AND(S55&gt;0,OR(S55&lt;CE55,AND(S55=CE55,1&lt;9))),1,0)+IF(AND(AA55&gt;0,OR(AA55&lt;CE55,AND(AA55=CE55,2&lt;9))),1,0)+IF(AND(AI55&gt;0,OR(AI55&lt;CE55,AND(AI55=CE55,3&lt;9))),1,0)+IF(AND(AQ55&gt;0,OR(AQ55&lt;CE55,AND(AQ55=CE55,4&lt;9))),1,0)+IF(AND(AY55&gt;0,OR(AY55&lt;CE55,AND(AY55=CE55,5&lt;9))),1,0)+IF(AND(BG55&gt;0,OR(BG55&lt;CE55,AND(BG55=CE55,6&lt;9))),1,0)+IF(AND(BO55&gt;0,OR(BO55&lt;CE55,AND(BO55=CE55,7&lt;9))),1,0)+IF(AND(BW55&gt;0,OR(BW55&lt;CE55,AND(BW55=CE55,8&lt;9))),1,0)))</f>
        <v>99</v>
      </c>
      <c r="CJ55" s="3">
        <f>IF(Inputs!$B$27&lt;&gt;"Ready","PENDING INPUTS",IF(A55&gt;Inputs!$B$6,0,MIN(MAX(0,(CE55+CF55+CG55)-CH55),MAX(0,C55-D55-(IF(O55&lt;CI55,K55+L55+M55-N55,0)+IF(W55&lt;CI55,S55+T55+U55-V55,0)+IF(AE55&lt;CI55,AA55+AB55+AC55-AD55,0)+IF(AM55&lt;CI55,AI55+AJ55+AK55-AL55,0)+IF(AU55&lt;CI55,AQ55+AR55+AS55-AT55,0)+IF(BC55&lt;CI55,AY55+AZ55+BA55-BB55,0)+IF(BK55&lt;CI55,BG55+BH55+BI55-BJ55,0)+IF(BS55&lt;CI55,BO55+BP55+BQ55-BR55,0)+IF(CA55&lt;CI55,BW55+BX55+BY55-BZ55,0)+IF(CI55&lt;CI55,CE55+CF55+CG55-CH55,0))))))</f>
        <v>0</v>
      </c>
      <c r="CK55" s="3">
        <f>IF(Inputs!$B$27&lt;&gt;"Ready","PENDING INPUTS",MIN((CE55+CF55+CG55),IF(D55&gt;C55,IF(D55=0,0,CH55*C55/D55),CH55+CJ55)))</f>
        <v>0</v>
      </c>
      <c r="CL55" s="3">
        <f>IF(Inputs!$B$27&lt;&gt;"Ready","PENDING INPUTS",MAX(0,(CE55+CF55+CG55)-CK55))</f>
        <v>0</v>
      </c>
    </row>
    <row r="56" spans="1:90" ht="27.95" customHeight="1" x14ac:dyDescent="0.25">
      <c r="A56">
        <v>52</v>
      </c>
      <c r="B56" s="13">
        <f>IF(Inputs!$B$27&lt;&gt;"Ready","PENDING INPUTS",EDATE(Inputs!$B$5,A56-1))</f>
        <v>47849</v>
      </c>
      <c r="C56" s="3">
        <f>IF(Inputs!$B$27&lt;&gt;"Ready","PENDING INPUTS",IF(A56&lt;=Inputs!$B$6,MAX(0,Inputs!$B$4+IF(A56=Inputs!$B$7,Inputs!$B$8,0)+IF(A56=Inputs!$B$9,Inputs!$B$10,0)),0))</f>
        <v>0</v>
      </c>
      <c r="D56" s="3">
        <f>IF(Inputs!$B$27&lt;&gt;"Ready","PENDING INPUTS",SUM(N56,V56,AD56,AL56,AT56,BB56,BJ56,BR56,BZ56,CH56))</f>
        <v>0</v>
      </c>
      <c r="E56" s="3">
        <f>IF(Inputs!$B$27&lt;&gt;"Ready","PENDING INPUTS",MAX(0,D56-C56))</f>
        <v>0</v>
      </c>
      <c r="F56" s="3">
        <f>IF(Inputs!$B$27&lt;&gt;"Ready","PENDING INPUTS",SUM(Q56,Y56,AG56,AO56,AW56,BE56,BM56,BU56,CC56,CK56))</f>
        <v>0</v>
      </c>
      <c r="G56" s="3">
        <f>IF(Inputs!$B$27&lt;&gt;"Ready","PENDING INPUTS",SUM(L56,T56,AB56,AJ56,AR56,AZ56,BH56,BP56,BX56,CF56))</f>
        <v>0</v>
      </c>
      <c r="H56" s="3">
        <f>IF(Inputs!$B$27&lt;&gt;"Ready","PENDING INPUTS",SUM(M56,U56,AC56,AK56,AS56,BA56,BI56,BQ56,BY56,CG56))</f>
        <v>0</v>
      </c>
      <c r="I56" s="3">
        <f>IF(Inputs!$B$27&lt;&gt;"Ready","PENDING INPUTS",SUM(R56,Z56,AH56,AP56,AX56,BF56,BN56,BV56,CD56,CL56))</f>
        <v>0</v>
      </c>
      <c r="J56" t="str">
        <f>IF(Inputs!$B$27&lt;&gt;"Ready","PENDING INPUTS",IF(A56&gt;Inputs!$B$6,"Beyond horizon",IF(E56&gt;0.005,"MINIMUM SHORTFALL",IF(I56&lt;0.005,"Paid off","In progress"))))</f>
        <v>Paid off</v>
      </c>
      <c r="K56" s="3">
        <f>IF(Inputs!$B$27&lt;&gt;"Ready","PENDING INPUTS",R55)</f>
        <v>0</v>
      </c>
      <c r="L56" s="3">
        <f>IF(Inputs!$B$27&lt;&gt;"Ready","PENDING INPUTS",IF(A56&lt;=Inputs!$B$6,ROUND(K56*Inputs!C14/12,2),0))</f>
        <v>0</v>
      </c>
      <c r="M56" s="3">
        <f>IF(Inputs!$B$27&lt;&gt;"Ready","PENDING INPUTS",IF(AND(A56&lt;=Inputs!$B$6,K56&gt;0),Inputs!G14,0))</f>
        <v>0</v>
      </c>
      <c r="N56" s="3">
        <f>IF(Inputs!$B$27&lt;&gt;"Ready","PENDING INPUTS",IF(A56&gt;Inputs!$B$6,0,MIN((K56+L56+M56),IF(Inputs!H14=1,Inputs!D14,MAX(Inputs!F14,ROUND(K56*Inputs!E14+L56+M56,2))))))</f>
        <v>0</v>
      </c>
      <c r="O56">
        <f>IF(Inputs!$B$27&lt;&gt;"Ready","PENDING INPUTS",IF(K56&lt;=0,99,1+IF(AND(S56&gt;0,OR(S56&lt;K56,AND(S56=K56,1&lt;0))),1,0)+IF(AND(AA56&gt;0,OR(AA56&lt;K56,AND(AA56=K56,2&lt;0))),1,0)+IF(AND(AI56&gt;0,OR(AI56&lt;K56,AND(AI56=K56,3&lt;0))),1,0)+IF(AND(AQ56&gt;0,OR(AQ56&lt;K56,AND(AQ56=K56,4&lt;0))),1,0)+IF(AND(AY56&gt;0,OR(AY56&lt;K56,AND(AY56=K56,5&lt;0))),1,0)+IF(AND(BG56&gt;0,OR(BG56&lt;K56,AND(BG56=K56,6&lt;0))),1,0)+IF(AND(BO56&gt;0,OR(BO56&lt;K56,AND(BO56=K56,7&lt;0))),1,0)+IF(AND(BW56&gt;0,OR(BW56&lt;K56,AND(BW56=K56,8&lt;0))),1,0)+IF(AND(CE56&gt;0,OR(CE56&lt;K56,AND(CE56=K56,9&lt;0))),1,0)))</f>
        <v>99</v>
      </c>
      <c r="P56" s="3">
        <f>IF(Inputs!$B$27&lt;&gt;"Ready","PENDING INPUTS",IF(A56&gt;Inputs!$B$6,0,MIN(MAX(0,(K56+L56+M56)-N56),MAX(0,C56-D56-(IF(O56&lt;O56,K56+L56+M56-N56,0)+IF(W56&lt;O56,S56+T56+U56-V56,0)+IF(AE56&lt;O56,AA56+AB56+AC56-AD56,0)+IF(AM56&lt;O56,AI56+AJ56+AK56-AL56,0)+IF(AU56&lt;O56,AQ56+AR56+AS56-AT56,0)+IF(BC56&lt;O56,AY56+AZ56+BA56-BB56,0)+IF(BK56&lt;O56,BG56+BH56+BI56-BJ56,0)+IF(BS56&lt;O56,BO56+BP56+BQ56-BR56,0)+IF(CA56&lt;O56,BW56+BX56+BY56-BZ56,0)+IF(CI56&lt;O56,CE56+CF56+CG56-CH56,0))))))</f>
        <v>0</v>
      </c>
      <c r="Q56" s="3">
        <f>IF(Inputs!$B$27&lt;&gt;"Ready","PENDING INPUTS",MIN((K56+L56+M56),IF(D56&gt;C56,IF(D56=0,0,N56*C56/D56),N56+P56)))</f>
        <v>0</v>
      </c>
      <c r="R56" s="3">
        <f>IF(Inputs!$B$27&lt;&gt;"Ready","PENDING INPUTS",MAX(0,(K56+L56+M56)-Q56))</f>
        <v>0</v>
      </c>
      <c r="S56" s="3">
        <f>IF(Inputs!$B$27&lt;&gt;"Ready","PENDING INPUTS",Z55)</f>
        <v>0</v>
      </c>
      <c r="T56" s="3">
        <f>IF(Inputs!$B$27&lt;&gt;"Ready","PENDING INPUTS",IF(A56&lt;=Inputs!$B$6,ROUND(S56*Inputs!C15/12,2),0))</f>
        <v>0</v>
      </c>
      <c r="U56" s="3">
        <f>IF(Inputs!$B$27&lt;&gt;"Ready","PENDING INPUTS",IF(AND(A56&lt;=Inputs!$B$6,S56&gt;0),Inputs!G15,0))</f>
        <v>0</v>
      </c>
      <c r="V56" s="3">
        <f>IF(Inputs!$B$27&lt;&gt;"Ready","PENDING INPUTS",IF(A56&gt;Inputs!$B$6,0,MIN((S56+T56+U56),IF(Inputs!H15=1,Inputs!D15,MAX(Inputs!F15,ROUND(S56*Inputs!E15+T56+U56,2))))))</f>
        <v>0</v>
      </c>
      <c r="W56">
        <f>IF(Inputs!$B$27&lt;&gt;"Ready","PENDING INPUTS",IF(S56&lt;=0,99,1+IF(AND(K56&gt;0,OR(K56&lt;S56,AND(K56=S56,0&lt;1))),1,0)+IF(AND(AA56&gt;0,OR(AA56&lt;S56,AND(AA56=S56,2&lt;1))),1,0)+IF(AND(AI56&gt;0,OR(AI56&lt;S56,AND(AI56=S56,3&lt;1))),1,0)+IF(AND(AQ56&gt;0,OR(AQ56&lt;S56,AND(AQ56=S56,4&lt;1))),1,0)+IF(AND(AY56&gt;0,OR(AY56&lt;S56,AND(AY56=S56,5&lt;1))),1,0)+IF(AND(BG56&gt;0,OR(BG56&lt;S56,AND(BG56=S56,6&lt;1))),1,0)+IF(AND(BO56&gt;0,OR(BO56&lt;S56,AND(BO56=S56,7&lt;1))),1,0)+IF(AND(BW56&gt;0,OR(BW56&lt;S56,AND(BW56=S56,8&lt;1))),1,0)+IF(AND(CE56&gt;0,OR(CE56&lt;S56,AND(CE56=S56,9&lt;1))),1,0)))</f>
        <v>99</v>
      </c>
      <c r="X56" s="3">
        <f>IF(Inputs!$B$27&lt;&gt;"Ready","PENDING INPUTS",IF(A56&gt;Inputs!$B$6,0,MIN(MAX(0,(S56+T56+U56)-V56),MAX(0,C56-D56-(IF(O56&lt;W56,K56+L56+M56-N56,0)+IF(W56&lt;W56,S56+T56+U56-V56,0)+IF(AE56&lt;W56,AA56+AB56+AC56-AD56,0)+IF(AM56&lt;W56,AI56+AJ56+AK56-AL56,0)+IF(AU56&lt;W56,AQ56+AR56+AS56-AT56,0)+IF(BC56&lt;W56,AY56+AZ56+BA56-BB56,0)+IF(BK56&lt;W56,BG56+BH56+BI56-BJ56,0)+IF(BS56&lt;W56,BO56+BP56+BQ56-BR56,0)+IF(CA56&lt;W56,BW56+BX56+BY56-BZ56,0)+IF(CI56&lt;W56,CE56+CF56+CG56-CH56,0))))))</f>
        <v>0</v>
      </c>
      <c r="Y56" s="3">
        <f>IF(Inputs!$B$27&lt;&gt;"Ready","PENDING INPUTS",MIN((S56+T56+U56),IF(D56&gt;C56,IF(D56=0,0,V56*C56/D56),V56+X56)))</f>
        <v>0</v>
      </c>
      <c r="Z56" s="3">
        <f>IF(Inputs!$B$27&lt;&gt;"Ready","PENDING INPUTS",MAX(0,(S56+T56+U56)-Y56))</f>
        <v>0</v>
      </c>
      <c r="AA56" s="3">
        <f>IF(Inputs!$B$27&lt;&gt;"Ready","PENDING INPUTS",AH55)</f>
        <v>0</v>
      </c>
      <c r="AB56" s="3">
        <f>IF(Inputs!$B$27&lt;&gt;"Ready","PENDING INPUTS",IF(A56&lt;=Inputs!$B$6,ROUND(AA56*Inputs!C16/12,2),0))</f>
        <v>0</v>
      </c>
      <c r="AC56" s="3">
        <f>IF(Inputs!$B$27&lt;&gt;"Ready","PENDING INPUTS",IF(AND(A56&lt;=Inputs!$B$6,AA56&gt;0),Inputs!G16,0))</f>
        <v>0</v>
      </c>
      <c r="AD56" s="3">
        <f>IF(Inputs!$B$27&lt;&gt;"Ready","PENDING INPUTS",IF(A56&gt;Inputs!$B$6,0,MIN((AA56+AB56+AC56),IF(Inputs!H16=1,Inputs!D16,MAX(Inputs!F16,ROUND(AA56*Inputs!E16+AB56+AC56,2))))))</f>
        <v>0</v>
      </c>
      <c r="AE56">
        <f>IF(Inputs!$B$27&lt;&gt;"Ready","PENDING INPUTS",IF(AA56&lt;=0,99,1+IF(AND(K56&gt;0,OR(K56&lt;AA56,AND(K56=AA56,0&lt;2))),1,0)+IF(AND(S56&gt;0,OR(S56&lt;AA56,AND(S56=AA56,1&lt;2))),1,0)+IF(AND(AI56&gt;0,OR(AI56&lt;AA56,AND(AI56=AA56,3&lt;2))),1,0)+IF(AND(AQ56&gt;0,OR(AQ56&lt;AA56,AND(AQ56=AA56,4&lt;2))),1,0)+IF(AND(AY56&gt;0,OR(AY56&lt;AA56,AND(AY56=AA56,5&lt;2))),1,0)+IF(AND(BG56&gt;0,OR(BG56&lt;AA56,AND(BG56=AA56,6&lt;2))),1,0)+IF(AND(BO56&gt;0,OR(BO56&lt;AA56,AND(BO56=AA56,7&lt;2))),1,0)+IF(AND(BW56&gt;0,OR(BW56&lt;AA56,AND(BW56=AA56,8&lt;2))),1,0)+IF(AND(CE56&gt;0,OR(CE56&lt;AA56,AND(CE56=AA56,9&lt;2))),1,0)))</f>
        <v>99</v>
      </c>
      <c r="AF56" s="3">
        <f>IF(Inputs!$B$27&lt;&gt;"Ready","PENDING INPUTS",IF(A56&gt;Inputs!$B$6,0,MIN(MAX(0,(AA56+AB56+AC56)-AD56),MAX(0,C56-D56-(IF(O56&lt;AE56,K56+L56+M56-N56,0)+IF(W56&lt;AE56,S56+T56+U56-V56,0)+IF(AE56&lt;AE56,AA56+AB56+AC56-AD56,0)+IF(AM56&lt;AE56,AI56+AJ56+AK56-AL56,0)+IF(AU56&lt;AE56,AQ56+AR56+AS56-AT56,0)+IF(BC56&lt;AE56,AY56+AZ56+BA56-BB56,0)+IF(BK56&lt;AE56,BG56+BH56+BI56-BJ56,0)+IF(BS56&lt;AE56,BO56+BP56+BQ56-BR56,0)+IF(CA56&lt;AE56,BW56+BX56+BY56-BZ56,0)+IF(CI56&lt;AE56,CE56+CF56+CG56-CH56,0))))))</f>
        <v>0</v>
      </c>
      <c r="AG56" s="3">
        <f>IF(Inputs!$B$27&lt;&gt;"Ready","PENDING INPUTS",MIN((AA56+AB56+AC56),IF(D56&gt;C56,IF(D56=0,0,AD56*C56/D56),AD56+AF56)))</f>
        <v>0</v>
      </c>
      <c r="AH56" s="3">
        <f>IF(Inputs!$B$27&lt;&gt;"Ready","PENDING INPUTS",MAX(0,(AA56+AB56+AC56)-AG56))</f>
        <v>0</v>
      </c>
      <c r="AI56" s="3">
        <f>IF(Inputs!$B$27&lt;&gt;"Ready","PENDING INPUTS",AP55)</f>
        <v>0</v>
      </c>
      <c r="AJ56" s="3">
        <f>IF(Inputs!$B$27&lt;&gt;"Ready","PENDING INPUTS",IF(A56&lt;=Inputs!$B$6,ROUND(AI56*Inputs!C17/12,2),0))</f>
        <v>0</v>
      </c>
      <c r="AK56" s="3">
        <f>IF(Inputs!$B$27&lt;&gt;"Ready","PENDING INPUTS",IF(AND(A56&lt;=Inputs!$B$6,AI56&gt;0),Inputs!G17,0))</f>
        <v>0</v>
      </c>
      <c r="AL56" s="3">
        <f>IF(Inputs!$B$27&lt;&gt;"Ready","PENDING INPUTS",IF(A56&gt;Inputs!$B$6,0,MIN((AI56+AJ56+AK56),IF(Inputs!H17=1,Inputs!D17,MAX(Inputs!F17,ROUND(AI56*Inputs!E17+AJ56+AK56,2))))))</f>
        <v>0</v>
      </c>
      <c r="AM56">
        <f>IF(Inputs!$B$27&lt;&gt;"Ready","PENDING INPUTS",IF(AI56&lt;=0,99,1+IF(AND(K56&gt;0,OR(K56&lt;AI56,AND(K56=AI56,0&lt;3))),1,0)+IF(AND(S56&gt;0,OR(S56&lt;AI56,AND(S56=AI56,1&lt;3))),1,0)+IF(AND(AA56&gt;0,OR(AA56&lt;AI56,AND(AA56=AI56,2&lt;3))),1,0)+IF(AND(AQ56&gt;0,OR(AQ56&lt;AI56,AND(AQ56=AI56,4&lt;3))),1,0)+IF(AND(AY56&gt;0,OR(AY56&lt;AI56,AND(AY56=AI56,5&lt;3))),1,0)+IF(AND(BG56&gt;0,OR(BG56&lt;AI56,AND(BG56=AI56,6&lt;3))),1,0)+IF(AND(BO56&gt;0,OR(BO56&lt;AI56,AND(BO56=AI56,7&lt;3))),1,0)+IF(AND(BW56&gt;0,OR(BW56&lt;AI56,AND(BW56=AI56,8&lt;3))),1,0)+IF(AND(CE56&gt;0,OR(CE56&lt;AI56,AND(CE56=AI56,9&lt;3))),1,0)))</f>
        <v>99</v>
      </c>
      <c r="AN56" s="3">
        <f>IF(Inputs!$B$27&lt;&gt;"Ready","PENDING INPUTS",IF(A56&gt;Inputs!$B$6,0,MIN(MAX(0,(AI56+AJ56+AK56)-AL56),MAX(0,C56-D56-(IF(O56&lt;AM56,K56+L56+M56-N56,0)+IF(W56&lt;AM56,S56+T56+U56-V56,0)+IF(AE56&lt;AM56,AA56+AB56+AC56-AD56,0)+IF(AM56&lt;AM56,AI56+AJ56+AK56-AL56,0)+IF(AU56&lt;AM56,AQ56+AR56+AS56-AT56,0)+IF(BC56&lt;AM56,AY56+AZ56+BA56-BB56,0)+IF(BK56&lt;AM56,BG56+BH56+BI56-BJ56,0)+IF(BS56&lt;AM56,BO56+BP56+BQ56-BR56,0)+IF(CA56&lt;AM56,BW56+BX56+BY56-BZ56,0)+IF(CI56&lt;AM56,CE56+CF56+CG56-CH56,0))))))</f>
        <v>0</v>
      </c>
      <c r="AO56" s="3">
        <f>IF(Inputs!$B$27&lt;&gt;"Ready","PENDING INPUTS",MIN((AI56+AJ56+AK56),IF(D56&gt;C56,IF(D56=0,0,AL56*C56/D56),AL56+AN56)))</f>
        <v>0</v>
      </c>
      <c r="AP56" s="3">
        <f>IF(Inputs!$B$27&lt;&gt;"Ready","PENDING INPUTS",MAX(0,(AI56+AJ56+AK56)-AO56))</f>
        <v>0</v>
      </c>
      <c r="AQ56" s="3">
        <f>IF(Inputs!$B$27&lt;&gt;"Ready","PENDING INPUTS",AX55)</f>
        <v>0</v>
      </c>
      <c r="AR56" s="3">
        <f>IF(Inputs!$B$27&lt;&gt;"Ready","PENDING INPUTS",IF(A56&lt;=Inputs!$B$6,ROUND(AQ56*Inputs!C18/12,2),0))</f>
        <v>0</v>
      </c>
      <c r="AS56" s="3">
        <f>IF(Inputs!$B$27&lt;&gt;"Ready","PENDING INPUTS",IF(AND(A56&lt;=Inputs!$B$6,AQ56&gt;0),Inputs!G18,0))</f>
        <v>0</v>
      </c>
      <c r="AT56" s="3">
        <f>IF(Inputs!$B$27&lt;&gt;"Ready","PENDING INPUTS",IF(A56&gt;Inputs!$B$6,0,MIN((AQ56+AR56+AS56),IF(Inputs!H18=1,Inputs!D18,MAX(Inputs!F18,ROUND(AQ56*Inputs!E18+AR56+AS56,2))))))</f>
        <v>0</v>
      </c>
      <c r="AU56">
        <f>IF(Inputs!$B$27&lt;&gt;"Ready","PENDING INPUTS",IF(AQ56&lt;=0,99,1+IF(AND(K56&gt;0,OR(K56&lt;AQ56,AND(K56=AQ56,0&lt;4))),1,0)+IF(AND(S56&gt;0,OR(S56&lt;AQ56,AND(S56=AQ56,1&lt;4))),1,0)+IF(AND(AA56&gt;0,OR(AA56&lt;AQ56,AND(AA56=AQ56,2&lt;4))),1,0)+IF(AND(AI56&gt;0,OR(AI56&lt;AQ56,AND(AI56=AQ56,3&lt;4))),1,0)+IF(AND(AY56&gt;0,OR(AY56&lt;AQ56,AND(AY56=AQ56,5&lt;4))),1,0)+IF(AND(BG56&gt;0,OR(BG56&lt;AQ56,AND(BG56=AQ56,6&lt;4))),1,0)+IF(AND(BO56&gt;0,OR(BO56&lt;AQ56,AND(BO56=AQ56,7&lt;4))),1,0)+IF(AND(BW56&gt;0,OR(BW56&lt;AQ56,AND(BW56=AQ56,8&lt;4))),1,0)+IF(AND(CE56&gt;0,OR(CE56&lt;AQ56,AND(CE56=AQ56,9&lt;4))),1,0)))</f>
        <v>99</v>
      </c>
      <c r="AV56" s="3">
        <f>IF(Inputs!$B$27&lt;&gt;"Ready","PENDING INPUTS",IF(A56&gt;Inputs!$B$6,0,MIN(MAX(0,(AQ56+AR56+AS56)-AT56),MAX(0,C56-D56-(IF(O56&lt;AU56,K56+L56+M56-N56,0)+IF(W56&lt;AU56,S56+T56+U56-V56,0)+IF(AE56&lt;AU56,AA56+AB56+AC56-AD56,0)+IF(AM56&lt;AU56,AI56+AJ56+AK56-AL56,0)+IF(AU56&lt;AU56,AQ56+AR56+AS56-AT56,0)+IF(BC56&lt;AU56,AY56+AZ56+BA56-BB56,0)+IF(BK56&lt;AU56,BG56+BH56+BI56-BJ56,0)+IF(BS56&lt;AU56,BO56+BP56+BQ56-BR56,0)+IF(CA56&lt;AU56,BW56+BX56+BY56-BZ56,0)+IF(CI56&lt;AU56,CE56+CF56+CG56-CH56,0))))))</f>
        <v>0</v>
      </c>
      <c r="AW56" s="3">
        <f>IF(Inputs!$B$27&lt;&gt;"Ready","PENDING INPUTS",MIN((AQ56+AR56+AS56),IF(D56&gt;C56,IF(D56=0,0,AT56*C56/D56),AT56+AV56)))</f>
        <v>0</v>
      </c>
      <c r="AX56" s="3">
        <f>IF(Inputs!$B$27&lt;&gt;"Ready","PENDING INPUTS",MAX(0,(AQ56+AR56+AS56)-AW56))</f>
        <v>0</v>
      </c>
      <c r="AY56" s="3">
        <f>IF(Inputs!$B$27&lt;&gt;"Ready","PENDING INPUTS",BF55)</f>
        <v>0</v>
      </c>
      <c r="AZ56" s="3">
        <f>IF(Inputs!$B$27&lt;&gt;"Ready","PENDING INPUTS",IF(A56&lt;=Inputs!$B$6,ROUND(AY56*Inputs!C19/12,2),0))</f>
        <v>0</v>
      </c>
      <c r="BA56" s="3">
        <f>IF(Inputs!$B$27&lt;&gt;"Ready","PENDING INPUTS",IF(AND(A56&lt;=Inputs!$B$6,AY56&gt;0),Inputs!G19,0))</f>
        <v>0</v>
      </c>
      <c r="BB56" s="3">
        <f>IF(Inputs!$B$27&lt;&gt;"Ready","PENDING INPUTS",IF(A56&gt;Inputs!$B$6,0,MIN((AY56+AZ56+BA56),IF(Inputs!H19=1,Inputs!D19,MAX(Inputs!F19,ROUND(AY56*Inputs!E19+AZ56+BA56,2))))))</f>
        <v>0</v>
      </c>
      <c r="BC56">
        <f>IF(Inputs!$B$27&lt;&gt;"Ready","PENDING INPUTS",IF(AY56&lt;=0,99,1+IF(AND(K56&gt;0,OR(K56&lt;AY56,AND(K56=AY56,0&lt;5))),1,0)+IF(AND(S56&gt;0,OR(S56&lt;AY56,AND(S56=AY56,1&lt;5))),1,0)+IF(AND(AA56&gt;0,OR(AA56&lt;AY56,AND(AA56=AY56,2&lt;5))),1,0)+IF(AND(AI56&gt;0,OR(AI56&lt;AY56,AND(AI56=AY56,3&lt;5))),1,0)+IF(AND(AQ56&gt;0,OR(AQ56&lt;AY56,AND(AQ56=AY56,4&lt;5))),1,0)+IF(AND(BG56&gt;0,OR(BG56&lt;AY56,AND(BG56=AY56,6&lt;5))),1,0)+IF(AND(BO56&gt;0,OR(BO56&lt;AY56,AND(BO56=AY56,7&lt;5))),1,0)+IF(AND(BW56&gt;0,OR(BW56&lt;AY56,AND(BW56=AY56,8&lt;5))),1,0)+IF(AND(CE56&gt;0,OR(CE56&lt;AY56,AND(CE56=AY56,9&lt;5))),1,0)))</f>
        <v>99</v>
      </c>
      <c r="BD56" s="3">
        <f>IF(Inputs!$B$27&lt;&gt;"Ready","PENDING INPUTS",IF(A56&gt;Inputs!$B$6,0,MIN(MAX(0,(AY56+AZ56+BA56)-BB56),MAX(0,C56-D56-(IF(O56&lt;BC56,K56+L56+M56-N56,0)+IF(W56&lt;BC56,S56+T56+U56-V56,0)+IF(AE56&lt;BC56,AA56+AB56+AC56-AD56,0)+IF(AM56&lt;BC56,AI56+AJ56+AK56-AL56,0)+IF(AU56&lt;BC56,AQ56+AR56+AS56-AT56,0)+IF(BC56&lt;BC56,AY56+AZ56+BA56-BB56,0)+IF(BK56&lt;BC56,BG56+BH56+BI56-BJ56,0)+IF(BS56&lt;BC56,BO56+BP56+BQ56-BR56,0)+IF(CA56&lt;BC56,BW56+BX56+BY56-BZ56,0)+IF(CI56&lt;BC56,CE56+CF56+CG56-CH56,0))))))</f>
        <v>0</v>
      </c>
      <c r="BE56" s="3">
        <f>IF(Inputs!$B$27&lt;&gt;"Ready","PENDING INPUTS",MIN((AY56+AZ56+BA56),IF(D56&gt;C56,IF(D56=0,0,BB56*C56/D56),BB56+BD56)))</f>
        <v>0</v>
      </c>
      <c r="BF56" s="3">
        <f>IF(Inputs!$B$27&lt;&gt;"Ready","PENDING INPUTS",MAX(0,(AY56+AZ56+BA56)-BE56))</f>
        <v>0</v>
      </c>
      <c r="BG56" s="3">
        <f>IF(Inputs!$B$27&lt;&gt;"Ready","PENDING INPUTS",BN55)</f>
        <v>0</v>
      </c>
      <c r="BH56" s="3">
        <f>IF(Inputs!$B$27&lt;&gt;"Ready","PENDING INPUTS",IF(A56&lt;=Inputs!$B$6,ROUND(BG56*Inputs!C20/12,2),0))</f>
        <v>0</v>
      </c>
      <c r="BI56" s="3">
        <f>IF(Inputs!$B$27&lt;&gt;"Ready","PENDING INPUTS",IF(AND(A56&lt;=Inputs!$B$6,BG56&gt;0),Inputs!G20,0))</f>
        <v>0</v>
      </c>
      <c r="BJ56" s="3">
        <f>IF(Inputs!$B$27&lt;&gt;"Ready","PENDING INPUTS",IF(A56&gt;Inputs!$B$6,0,MIN((BG56+BH56+BI56),IF(Inputs!H20=1,Inputs!D20,MAX(Inputs!F20,ROUND(BG56*Inputs!E20+BH56+BI56,2))))))</f>
        <v>0</v>
      </c>
      <c r="BK56">
        <f>IF(Inputs!$B$27&lt;&gt;"Ready","PENDING INPUTS",IF(BG56&lt;=0,99,1+IF(AND(K56&gt;0,OR(K56&lt;BG56,AND(K56=BG56,0&lt;6))),1,0)+IF(AND(S56&gt;0,OR(S56&lt;BG56,AND(S56=BG56,1&lt;6))),1,0)+IF(AND(AA56&gt;0,OR(AA56&lt;BG56,AND(AA56=BG56,2&lt;6))),1,0)+IF(AND(AI56&gt;0,OR(AI56&lt;BG56,AND(AI56=BG56,3&lt;6))),1,0)+IF(AND(AQ56&gt;0,OR(AQ56&lt;BG56,AND(AQ56=BG56,4&lt;6))),1,0)+IF(AND(AY56&gt;0,OR(AY56&lt;BG56,AND(AY56=BG56,5&lt;6))),1,0)+IF(AND(BO56&gt;0,OR(BO56&lt;BG56,AND(BO56=BG56,7&lt;6))),1,0)+IF(AND(BW56&gt;0,OR(BW56&lt;BG56,AND(BW56=BG56,8&lt;6))),1,0)+IF(AND(CE56&gt;0,OR(CE56&lt;BG56,AND(CE56=BG56,9&lt;6))),1,0)))</f>
        <v>99</v>
      </c>
      <c r="BL56" s="3">
        <f>IF(Inputs!$B$27&lt;&gt;"Ready","PENDING INPUTS",IF(A56&gt;Inputs!$B$6,0,MIN(MAX(0,(BG56+BH56+BI56)-BJ56),MAX(0,C56-D56-(IF(O56&lt;BK56,K56+L56+M56-N56,0)+IF(W56&lt;BK56,S56+T56+U56-V56,0)+IF(AE56&lt;BK56,AA56+AB56+AC56-AD56,0)+IF(AM56&lt;BK56,AI56+AJ56+AK56-AL56,0)+IF(AU56&lt;BK56,AQ56+AR56+AS56-AT56,0)+IF(BC56&lt;BK56,AY56+AZ56+BA56-BB56,0)+IF(BK56&lt;BK56,BG56+BH56+BI56-BJ56,0)+IF(BS56&lt;BK56,BO56+BP56+BQ56-BR56,0)+IF(CA56&lt;BK56,BW56+BX56+BY56-BZ56,0)+IF(CI56&lt;BK56,CE56+CF56+CG56-CH56,0))))))</f>
        <v>0</v>
      </c>
      <c r="BM56" s="3">
        <f>IF(Inputs!$B$27&lt;&gt;"Ready","PENDING INPUTS",MIN((BG56+BH56+BI56),IF(D56&gt;C56,IF(D56=0,0,BJ56*C56/D56),BJ56+BL56)))</f>
        <v>0</v>
      </c>
      <c r="BN56" s="3">
        <f>IF(Inputs!$B$27&lt;&gt;"Ready","PENDING INPUTS",MAX(0,(BG56+BH56+BI56)-BM56))</f>
        <v>0</v>
      </c>
      <c r="BO56" s="3">
        <f>IF(Inputs!$B$27&lt;&gt;"Ready","PENDING INPUTS",BV55)</f>
        <v>0</v>
      </c>
      <c r="BP56" s="3">
        <f>IF(Inputs!$B$27&lt;&gt;"Ready","PENDING INPUTS",IF(A56&lt;=Inputs!$B$6,ROUND(BO56*Inputs!C21/12,2),0))</f>
        <v>0</v>
      </c>
      <c r="BQ56" s="3">
        <f>IF(Inputs!$B$27&lt;&gt;"Ready","PENDING INPUTS",IF(AND(A56&lt;=Inputs!$B$6,BO56&gt;0),Inputs!G21,0))</f>
        <v>0</v>
      </c>
      <c r="BR56" s="3">
        <f>IF(Inputs!$B$27&lt;&gt;"Ready","PENDING INPUTS",IF(A56&gt;Inputs!$B$6,0,MIN((BO56+BP56+BQ56),IF(Inputs!H21=1,Inputs!D21,MAX(Inputs!F21,ROUND(BO56*Inputs!E21+BP56+BQ56,2))))))</f>
        <v>0</v>
      </c>
      <c r="BS56">
        <f>IF(Inputs!$B$27&lt;&gt;"Ready","PENDING INPUTS",IF(BO56&lt;=0,99,1+IF(AND(K56&gt;0,OR(K56&lt;BO56,AND(K56=BO56,0&lt;7))),1,0)+IF(AND(S56&gt;0,OR(S56&lt;BO56,AND(S56=BO56,1&lt;7))),1,0)+IF(AND(AA56&gt;0,OR(AA56&lt;BO56,AND(AA56=BO56,2&lt;7))),1,0)+IF(AND(AI56&gt;0,OR(AI56&lt;BO56,AND(AI56=BO56,3&lt;7))),1,0)+IF(AND(AQ56&gt;0,OR(AQ56&lt;BO56,AND(AQ56=BO56,4&lt;7))),1,0)+IF(AND(AY56&gt;0,OR(AY56&lt;BO56,AND(AY56=BO56,5&lt;7))),1,0)+IF(AND(BG56&gt;0,OR(BG56&lt;BO56,AND(BG56=BO56,6&lt;7))),1,0)+IF(AND(BW56&gt;0,OR(BW56&lt;BO56,AND(BW56=BO56,8&lt;7))),1,0)+IF(AND(CE56&gt;0,OR(CE56&lt;BO56,AND(CE56=BO56,9&lt;7))),1,0)))</f>
        <v>99</v>
      </c>
      <c r="BT56" s="3">
        <f>IF(Inputs!$B$27&lt;&gt;"Ready","PENDING INPUTS",IF(A56&gt;Inputs!$B$6,0,MIN(MAX(0,(BO56+BP56+BQ56)-BR56),MAX(0,C56-D56-(IF(O56&lt;BS56,K56+L56+M56-N56,0)+IF(W56&lt;BS56,S56+T56+U56-V56,0)+IF(AE56&lt;BS56,AA56+AB56+AC56-AD56,0)+IF(AM56&lt;BS56,AI56+AJ56+AK56-AL56,0)+IF(AU56&lt;BS56,AQ56+AR56+AS56-AT56,0)+IF(BC56&lt;BS56,AY56+AZ56+BA56-BB56,0)+IF(BK56&lt;BS56,BG56+BH56+BI56-BJ56,0)+IF(BS56&lt;BS56,BO56+BP56+BQ56-BR56,0)+IF(CA56&lt;BS56,BW56+BX56+BY56-BZ56,0)+IF(CI56&lt;BS56,CE56+CF56+CG56-CH56,0))))))</f>
        <v>0</v>
      </c>
      <c r="BU56" s="3">
        <f>IF(Inputs!$B$27&lt;&gt;"Ready","PENDING INPUTS",MIN((BO56+BP56+BQ56),IF(D56&gt;C56,IF(D56=0,0,BR56*C56/D56),BR56+BT56)))</f>
        <v>0</v>
      </c>
      <c r="BV56" s="3">
        <f>IF(Inputs!$B$27&lt;&gt;"Ready","PENDING INPUTS",MAX(0,(BO56+BP56+BQ56)-BU56))</f>
        <v>0</v>
      </c>
      <c r="BW56" s="3">
        <f>IF(Inputs!$B$27&lt;&gt;"Ready","PENDING INPUTS",CD55)</f>
        <v>0</v>
      </c>
      <c r="BX56" s="3">
        <f>IF(Inputs!$B$27&lt;&gt;"Ready","PENDING INPUTS",IF(A56&lt;=Inputs!$B$6,ROUND(BW56*Inputs!C22/12,2),0))</f>
        <v>0</v>
      </c>
      <c r="BY56" s="3">
        <f>IF(Inputs!$B$27&lt;&gt;"Ready","PENDING INPUTS",IF(AND(A56&lt;=Inputs!$B$6,BW56&gt;0),Inputs!G22,0))</f>
        <v>0</v>
      </c>
      <c r="BZ56" s="3">
        <f>IF(Inputs!$B$27&lt;&gt;"Ready","PENDING INPUTS",IF(A56&gt;Inputs!$B$6,0,MIN((BW56+BX56+BY56),IF(Inputs!H22=1,Inputs!D22,MAX(Inputs!F22,ROUND(BW56*Inputs!E22+BX56+BY56,2))))))</f>
        <v>0</v>
      </c>
      <c r="CA56">
        <f>IF(Inputs!$B$27&lt;&gt;"Ready","PENDING INPUTS",IF(BW56&lt;=0,99,1+IF(AND(K56&gt;0,OR(K56&lt;BW56,AND(K56=BW56,0&lt;8))),1,0)+IF(AND(S56&gt;0,OR(S56&lt;BW56,AND(S56=BW56,1&lt;8))),1,0)+IF(AND(AA56&gt;0,OR(AA56&lt;BW56,AND(AA56=BW56,2&lt;8))),1,0)+IF(AND(AI56&gt;0,OR(AI56&lt;BW56,AND(AI56=BW56,3&lt;8))),1,0)+IF(AND(AQ56&gt;0,OR(AQ56&lt;BW56,AND(AQ56=BW56,4&lt;8))),1,0)+IF(AND(AY56&gt;0,OR(AY56&lt;BW56,AND(AY56=BW56,5&lt;8))),1,0)+IF(AND(BG56&gt;0,OR(BG56&lt;BW56,AND(BG56=BW56,6&lt;8))),1,0)+IF(AND(BO56&gt;0,OR(BO56&lt;BW56,AND(BO56=BW56,7&lt;8))),1,0)+IF(AND(CE56&gt;0,OR(CE56&lt;BW56,AND(CE56=BW56,9&lt;8))),1,0)))</f>
        <v>99</v>
      </c>
      <c r="CB56" s="3">
        <f>IF(Inputs!$B$27&lt;&gt;"Ready","PENDING INPUTS",IF(A56&gt;Inputs!$B$6,0,MIN(MAX(0,(BW56+BX56+BY56)-BZ56),MAX(0,C56-D56-(IF(O56&lt;CA56,K56+L56+M56-N56,0)+IF(W56&lt;CA56,S56+T56+U56-V56,0)+IF(AE56&lt;CA56,AA56+AB56+AC56-AD56,0)+IF(AM56&lt;CA56,AI56+AJ56+AK56-AL56,0)+IF(AU56&lt;CA56,AQ56+AR56+AS56-AT56,0)+IF(BC56&lt;CA56,AY56+AZ56+BA56-BB56,0)+IF(BK56&lt;CA56,BG56+BH56+BI56-BJ56,0)+IF(BS56&lt;CA56,BO56+BP56+BQ56-BR56,0)+IF(CA56&lt;CA56,BW56+BX56+BY56-BZ56,0)+IF(CI56&lt;CA56,CE56+CF56+CG56-CH56,0))))))</f>
        <v>0</v>
      </c>
      <c r="CC56" s="3">
        <f>IF(Inputs!$B$27&lt;&gt;"Ready","PENDING INPUTS",MIN((BW56+BX56+BY56),IF(D56&gt;C56,IF(D56=0,0,BZ56*C56/D56),BZ56+CB56)))</f>
        <v>0</v>
      </c>
      <c r="CD56" s="3">
        <f>IF(Inputs!$B$27&lt;&gt;"Ready","PENDING INPUTS",MAX(0,(BW56+BX56+BY56)-CC56))</f>
        <v>0</v>
      </c>
      <c r="CE56" s="3">
        <f>IF(Inputs!$B$27&lt;&gt;"Ready","PENDING INPUTS",CL55)</f>
        <v>0</v>
      </c>
      <c r="CF56" s="3">
        <f>IF(Inputs!$B$27&lt;&gt;"Ready","PENDING INPUTS",IF(A56&lt;=Inputs!$B$6,ROUND(CE56*Inputs!C23/12,2),0))</f>
        <v>0</v>
      </c>
      <c r="CG56" s="3">
        <f>IF(Inputs!$B$27&lt;&gt;"Ready","PENDING INPUTS",IF(AND(A56&lt;=Inputs!$B$6,CE56&gt;0),Inputs!G23,0))</f>
        <v>0</v>
      </c>
      <c r="CH56" s="3">
        <f>IF(Inputs!$B$27&lt;&gt;"Ready","PENDING INPUTS",IF(A56&gt;Inputs!$B$6,0,MIN((CE56+CF56+CG56),IF(Inputs!H23=1,Inputs!D23,MAX(Inputs!F23,ROUND(CE56*Inputs!E23+CF56+CG56,2))))))</f>
        <v>0</v>
      </c>
      <c r="CI56">
        <f>IF(Inputs!$B$27&lt;&gt;"Ready","PENDING INPUTS",IF(CE56&lt;=0,99,1+IF(AND(K56&gt;0,OR(K56&lt;CE56,AND(K56=CE56,0&lt;9))),1,0)+IF(AND(S56&gt;0,OR(S56&lt;CE56,AND(S56=CE56,1&lt;9))),1,0)+IF(AND(AA56&gt;0,OR(AA56&lt;CE56,AND(AA56=CE56,2&lt;9))),1,0)+IF(AND(AI56&gt;0,OR(AI56&lt;CE56,AND(AI56=CE56,3&lt;9))),1,0)+IF(AND(AQ56&gt;0,OR(AQ56&lt;CE56,AND(AQ56=CE56,4&lt;9))),1,0)+IF(AND(AY56&gt;0,OR(AY56&lt;CE56,AND(AY56=CE56,5&lt;9))),1,0)+IF(AND(BG56&gt;0,OR(BG56&lt;CE56,AND(BG56=CE56,6&lt;9))),1,0)+IF(AND(BO56&gt;0,OR(BO56&lt;CE56,AND(BO56=CE56,7&lt;9))),1,0)+IF(AND(BW56&gt;0,OR(BW56&lt;CE56,AND(BW56=CE56,8&lt;9))),1,0)))</f>
        <v>99</v>
      </c>
      <c r="CJ56" s="3">
        <f>IF(Inputs!$B$27&lt;&gt;"Ready","PENDING INPUTS",IF(A56&gt;Inputs!$B$6,0,MIN(MAX(0,(CE56+CF56+CG56)-CH56),MAX(0,C56-D56-(IF(O56&lt;CI56,K56+L56+M56-N56,0)+IF(W56&lt;CI56,S56+T56+U56-V56,0)+IF(AE56&lt;CI56,AA56+AB56+AC56-AD56,0)+IF(AM56&lt;CI56,AI56+AJ56+AK56-AL56,0)+IF(AU56&lt;CI56,AQ56+AR56+AS56-AT56,0)+IF(BC56&lt;CI56,AY56+AZ56+BA56-BB56,0)+IF(BK56&lt;CI56,BG56+BH56+BI56-BJ56,0)+IF(BS56&lt;CI56,BO56+BP56+BQ56-BR56,0)+IF(CA56&lt;CI56,BW56+BX56+BY56-BZ56,0)+IF(CI56&lt;CI56,CE56+CF56+CG56-CH56,0))))))</f>
        <v>0</v>
      </c>
      <c r="CK56" s="3">
        <f>IF(Inputs!$B$27&lt;&gt;"Ready","PENDING INPUTS",MIN((CE56+CF56+CG56),IF(D56&gt;C56,IF(D56=0,0,CH56*C56/D56),CH56+CJ56)))</f>
        <v>0</v>
      </c>
      <c r="CL56" s="3">
        <f>IF(Inputs!$B$27&lt;&gt;"Ready","PENDING INPUTS",MAX(0,(CE56+CF56+CG56)-CK56))</f>
        <v>0</v>
      </c>
    </row>
    <row r="57" spans="1:90" ht="27.95" customHeight="1" x14ac:dyDescent="0.25">
      <c r="A57">
        <v>53</v>
      </c>
      <c r="B57" s="13">
        <f>IF(Inputs!$B$27&lt;&gt;"Ready","PENDING INPUTS",EDATE(Inputs!$B$5,A57-1))</f>
        <v>47880</v>
      </c>
      <c r="C57" s="3">
        <f>IF(Inputs!$B$27&lt;&gt;"Ready","PENDING INPUTS",IF(A57&lt;=Inputs!$B$6,MAX(0,Inputs!$B$4+IF(A57=Inputs!$B$7,Inputs!$B$8,0)+IF(A57=Inputs!$B$9,Inputs!$B$10,0)),0))</f>
        <v>0</v>
      </c>
      <c r="D57" s="3">
        <f>IF(Inputs!$B$27&lt;&gt;"Ready","PENDING INPUTS",SUM(N57,V57,AD57,AL57,AT57,BB57,BJ57,BR57,BZ57,CH57))</f>
        <v>0</v>
      </c>
      <c r="E57" s="3">
        <f>IF(Inputs!$B$27&lt;&gt;"Ready","PENDING INPUTS",MAX(0,D57-C57))</f>
        <v>0</v>
      </c>
      <c r="F57" s="3">
        <f>IF(Inputs!$B$27&lt;&gt;"Ready","PENDING INPUTS",SUM(Q57,Y57,AG57,AO57,AW57,BE57,BM57,BU57,CC57,CK57))</f>
        <v>0</v>
      </c>
      <c r="G57" s="3">
        <f>IF(Inputs!$B$27&lt;&gt;"Ready","PENDING INPUTS",SUM(L57,T57,AB57,AJ57,AR57,AZ57,BH57,BP57,BX57,CF57))</f>
        <v>0</v>
      </c>
      <c r="H57" s="3">
        <f>IF(Inputs!$B$27&lt;&gt;"Ready","PENDING INPUTS",SUM(M57,U57,AC57,AK57,AS57,BA57,BI57,BQ57,BY57,CG57))</f>
        <v>0</v>
      </c>
      <c r="I57" s="3">
        <f>IF(Inputs!$B$27&lt;&gt;"Ready","PENDING INPUTS",SUM(R57,Z57,AH57,AP57,AX57,BF57,BN57,BV57,CD57,CL57))</f>
        <v>0</v>
      </c>
      <c r="J57" t="str">
        <f>IF(Inputs!$B$27&lt;&gt;"Ready","PENDING INPUTS",IF(A57&gt;Inputs!$B$6,"Beyond horizon",IF(E57&gt;0.005,"MINIMUM SHORTFALL",IF(I57&lt;0.005,"Paid off","In progress"))))</f>
        <v>Paid off</v>
      </c>
      <c r="K57" s="3">
        <f>IF(Inputs!$B$27&lt;&gt;"Ready","PENDING INPUTS",R56)</f>
        <v>0</v>
      </c>
      <c r="L57" s="3">
        <f>IF(Inputs!$B$27&lt;&gt;"Ready","PENDING INPUTS",IF(A57&lt;=Inputs!$B$6,ROUND(K57*Inputs!C14/12,2),0))</f>
        <v>0</v>
      </c>
      <c r="M57" s="3">
        <f>IF(Inputs!$B$27&lt;&gt;"Ready","PENDING INPUTS",IF(AND(A57&lt;=Inputs!$B$6,K57&gt;0),Inputs!G14,0))</f>
        <v>0</v>
      </c>
      <c r="N57" s="3">
        <f>IF(Inputs!$B$27&lt;&gt;"Ready","PENDING INPUTS",IF(A57&gt;Inputs!$B$6,0,MIN((K57+L57+M57),IF(Inputs!H14=1,Inputs!D14,MAX(Inputs!F14,ROUND(K57*Inputs!E14+L57+M57,2))))))</f>
        <v>0</v>
      </c>
      <c r="O57">
        <f>IF(Inputs!$B$27&lt;&gt;"Ready","PENDING INPUTS",IF(K57&lt;=0,99,1+IF(AND(S57&gt;0,OR(S57&lt;K57,AND(S57=K57,1&lt;0))),1,0)+IF(AND(AA57&gt;0,OR(AA57&lt;K57,AND(AA57=K57,2&lt;0))),1,0)+IF(AND(AI57&gt;0,OR(AI57&lt;K57,AND(AI57=K57,3&lt;0))),1,0)+IF(AND(AQ57&gt;0,OR(AQ57&lt;K57,AND(AQ57=K57,4&lt;0))),1,0)+IF(AND(AY57&gt;0,OR(AY57&lt;K57,AND(AY57=K57,5&lt;0))),1,0)+IF(AND(BG57&gt;0,OR(BG57&lt;K57,AND(BG57=K57,6&lt;0))),1,0)+IF(AND(BO57&gt;0,OR(BO57&lt;K57,AND(BO57=K57,7&lt;0))),1,0)+IF(AND(BW57&gt;0,OR(BW57&lt;K57,AND(BW57=K57,8&lt;0))),1,0)+IF(AND(CE57&gt;0,OR(CE57&lt;K57,AND(CE57=K57,9&lt;0))),1,0)))</f>
        <v>99</v>
      </c>
      <c r="P57" s="3">
        <f>IF(Inputs!$B$27&lt;&gt;"Ready","PENDING INPUTS",IF(A57&gt;Inputs!$B$6,0,MIN(MAX(0,(K57+L57+M57)-N57),MAX(0,C57-D57-(IF(O57&lt;O57,K57+L57+M57-N57,0)+IF(W57&lt;O57,S57+T57+U57-V57,0)+IF(AE57&lt;O57,AA57+AB57+AC57-AD57,0)+IF(AM57&lt;O57,AI57+AJ57+AK57-AL57,0)+IF(AU57&lt;O57,AQ57+AR57+AS57-AT57,0)+IF(BC57&lt;O57,AY57+AZ57+BA57-BB57,0)+IF(BK57&lt;O57,BG57+BH57+BI57-BJ57,0)+IF(BS57&lt;O57,BO57+BP57+BQ57-BR57,0)+IF(CA57&lt;O57,BW57+BX57+BY57-BZ57,0)+IF(CI57&lt;O57,CE57+CF57+CG57-CH57,0))))))</f>
        <v>0</v>
      </c>
      <c r="Q57" s="3">
        <f>IF(Inputs!$B$27&lt;&gt;"Ready","PENDING INPUTS",MIN((K57+L57+M57),IF(D57&gt;C57,IF(D57=0,0,N57*C57/D57),N57+P57)))</f>
        <v>0</v>
      </c>
      <c r="R57" s="3">
        <f>IF(Inputs!$B$27&lt;&gt;"Ready","PENDING INPUTS",MAX(0,(K57+L57+M57)-Q57))</f>
        <v>0</v>
      </c>
      <c r="S57" s="3">
        <f>IF(Inputs!$B$27&lt;&gt;"Ready","PENDING INPUTS",Z56)</f>
        <v>0</v>
      </c>
      <c r="T57" s="3">
        <f>IF(Inputs!$B$27&lt;&gt;"Ready","PENDING INPUTS",IF(A57&lt;=Inputs!$B$6,ROUND(S57*Inputs!C15/12,2),0))</f>
        <v>0</v>
      </c>
      <c r="U57" s="3">
        <f>IF(Inputs!$B$27&lt;&gt;"Ready","PENDING INPUTS",IF(AND(A57&lt;=Inputs!$B$6,S57&gt;0),Inputs!G15,0))</f>
        <v>0</v>
      </c>
      <c r="V57" s="3">
        <f>IF(Inputs!$B$27&lt;&gt;"Ready","PENDING INPUTS",IF(A57&gt;Inputs!$B$6,0,MIN((S57+T57+U57),IF(Inputs!H15=1,Inputs!D15,MAX(Inputs!F15,ROUND(S57*Inputs!E15+T57+U57,2))))))</f>
        <v>0</v>
      </c>
      <c r="W57">
        <f>IF(Inputs!$B$27&lt;&gt;"Ready","PENDING INPUTS",IF(S57&lt;=0,99,1+IF(AND(K57&gt;0,OR(K57&lt;S57,AND(K57=S57,0&lt;1))),1,0)+IF(AND(AA57&gt;0,OR(AA57&lt;S57,AND(AA57=S57,2&lt;1))),1,0)+IF(AND(AI57&gt;0,OR(AI57&lt;S57,AND(AI57=S57,3&lt;1))),1,0)+IF(AND(AQ57&gt;0,OR(AQ57&lt;S57,AND(AQ57=S57,4&lt;1))),1,0)+IF(AND(AY57&gt;0,OR(AY57&lt;S57,AND(AY57=S57,5&lt;1))),1,0)+IF(AND(BG57&gt;0,OR(BG57&lt;S57,AND(BG57=S57,6&lt;1))),1,0)+IF(AND(BO57&gt;0,OR(BO57&lt;S57,AND(BO57=S57,7&lt;1))),1,0)+IF(AND(BW57&gt;0,OR(BW57&lt;S57,AND(BW57=S57,8&lt;1))),1,0)+IF(AND(CE57&gt;0,OR(CE57&lt;S57,AND(CE57=S57,9&lt;1))),1,0)))</f>
        <v>99</v>
      </c>
      <c r="X57" s="3">
        <f>IF(Inputs!$B$27&lt;&gt;"Ready","PENDING INPUTS",IF(A57&gt;Inputs!$B$6,0,MIN(MAX(0,(S57+T57+U57)-V57),MAX(0,C57-D57-(IF(O57&lt;W57,K57+L57+M57-N57,0)+IF(W57&lt;W57,S57+T57+U57-V57,0)+IF(AE57&lt;W57,AA57+AB57+AC57-AD57,0)+IF(AM57&lt;W57,AI57+AJ57+AK57-AL57,0)+IF(AU57&lt;W57,AQ57+AR57+AS57-AT57,0)+IF(BC57&lt;W57,AY57+AZ57+BA57-BB57,0)+IF(BK57&lt;W57,BG57+BH57+BI57-BJ57,0)+IF(BS57&lt;W57,BO57+BP57+BQ57-BR57,0)+IF(CA57&lt;W57,BW57+BX57+BY57-BZ57,0)+IF(CI57&lt;W57,CE57+CF57+CG57-CH57,0))))))</f>
        <v>0</v>
      </c>
      <c r="Y57" s="3">
        <f>IF(Inputs!$B$27&lt;&gt;"Ready","PENDING INPUTS",MIN((S57+T57+U57),IF(D57&gt;C57,IF(D57=0,0,V57*C57/D57),V57+X57)))</f>
        <v>0</v>
      </c>
      <c r="Z57" s="3">
        <f>IF(Inputs!$B$27&lt;&gt;"Ready","PENDING INPUTS",MAX(0,(S57+T57+U57)-Y57))</f>
        <v>0</v>
      </c>
      <c r="AA57" s="3">
        <f>IF(Inputs!$B$27&lt;&gt;"Ready","PENDING INPUTS",AH56)</f>
        <v>0</v>
      </c>
      <c r="AB57" s="3">
        <f>IF(Inputs!$B$27&lt;&gt;"Ready","PENDING INPUTS",IF(A57&lt;=Inputs!$B$6,ROUND(AA57*Inputs!C16/12,2),0))</f>
        <v>0</v>
      </c>
      <c r="AC57" s="3">
        <f>IF(Inputs!$B$27&lt;&gt;"Ready","PENDING INPUTS",IF(AND(A57&lt;=Inputs!$B$6,AA57&gt;0),Inputs!G16,0))</f>
        <v>0</v>
      </c>
      <c r="AD57" s="3">
        <f>IF(Inputs!$B$27&lt;&gt;"Ready","PENDING INPUTS",IF(A57&gt;Inputs!$B$6,0,MIN((AA57+AB57+AC57),IF(Inputs!H16=1,Inputs!D16,MAX(Inputs!F16,ROUND(AA57*Inputs!E16+AB57+AC57,2))))))</f>
        <v>0</v>
      </c>
      <c r="AE57">
        <f>IF(Inputs!$B$27&lt;&gt;"Ready","PENDING INPUTS",IF(AA57&lt;=0,99,1+IF(AND(K57&gt;0,OR(K57&lt;AA57,AND(K57=AA57,0&lt;2))),1,0)+IF(AND(S57&gt;0,OR(S57&lt;AA57,AND(S57=AA57,1&lt;2))),1,0)+IF(AND(AI57&gt;0,OR(AI57&lt;AA57,AND(AI57=AA57,3&lt;2))),1,0)+IF(AND(AQ57&gt;0,OR(AQ57&lt;AA57,AND(AQ57=AA57,4&lt;2))),1,0)+IF(AND(AY57&gt;0,OR(AY57&lt;AA57,AND(AY57=AA57,5&lt;2))),1,0)+IF(AND(BG57&gt;0,OR(BG57&lt;AA57,AND(BG57=AA57,6&lt;2))),1,0)+IF(AND(BO57&gt;0,OR(BO57&lt;AA57,AND(BO57=AA57,7&lt;2))),1,0)+IF(AND(BW57&gt;0,OR(BW57&lt;AA57,AND(BW57=AA57,8&lt;2))),1,0)+IF(AND(CE57&gt;0,OR(CE57&lt;AA57,AND(CE57=AA57,9&lt;2))),1,0)))</f>
        <v>99</v>
      </c>
      <c r="AF57" s="3">
        <f>IF(Inputs!$B$27&lt;&gt;"Ready","PENDING INPUTS",IF(A57&gt;Inputs!$B$6,0,MIN(MAX(0,(AA57+AB57+AC57)-AD57),MAX(0,C57-D57-(IF(O57&lt;AE57,K57+L57+M57-N57,0)+IF(W57&lt;AE57,S57+T57+U57-V57,0)+IF(AE57&lt;AE57,AA57+AB57+AC57-AD57,0)+IF(AM57&lt;AE57,AI57+AJ57+AK57-AL57,0)+IF(AU57&lt;AE57,AQ57+AR57+AS57-AT57,0)+IF(BC57&lt;AE57,AY57+AZ57+BA57-BB57,0)+IF(BK57&lt;AE57,BG57+BH57+BI57-BJ57,0)+IF(BS57&lt;AE57,BO57+BP57+BQ57-BR57,0)+IF(CA57&lt;AE57,BW57+BX57+BY57-BZ57,0)+IF(CI57&lt;AE57,CE57+CF57+CG57-CH57,0))))))</f>
        <v>0</v>
      </c>
      <c r="AG57" s="3">
        <f>IF(Inputs!$B$27&lt;&gt;"Ready","PENDING INPUTS",MIN((AA57+AB57+AC57),IF(D57&gt;C57,IF(D57=0,0,AD57*C57/D57),AD57+AF57)))</f>
        <v>0</v>
      </c>
      <c r="AH57" s="3">
        <f>IF(Inputs!$B$27&lt;&gt;"Ready","PENDING INPUTS",MAX(0,(AA57+AB57+AC57)-AG57))</f>
        <v>0</v>
      </c>
      <c r="AI57" s="3">
        <f>IF(Inputs!$B$27&lt;&gt;"Ready","PENDING INPUTS",AP56)</f>
        <v>0</v>
      </c>
      <c r="AJ57" s="3">
        <f>IF(Inputs!$B$27&lt;&gt;"Ready","PENDING INPUTS",IF(A57&lt;=Inputs!$B$6,ROUND(AI57*Inputs!C17/12,2),0))</f>
        <v>0</v>
      </c>
      <c r="AK57" s="3">
        <f>IF(Inputs!$B$27&lt;&gt;"Ready","PENDING INPUTS",IF(AND(A57&lt;=Inputs!$B$6,AI57&gt;0),Inputs!G17,0))</f>
        <v>0</v>
      </c>
      <c r="AL57" s="3">
        <f>IF(Inputs!$B$27&lt;&gt;"Ready","PENDING INPUTS",IF(A57&gt;Inputs!$B$6,0,MIN((AI57+AJ57+AK57),IF(Inputs!H17=1,Inputs!D17,MAX(Inputs!F17,ROUND(AI57*Inputs!E17+AJ57+AK57,2))))))</f>
        <v>0</v>
      </c>
      <c r="AM57">
        <f>IF(Inputs!$B$27&lt;&gt;"Ready","PENDING INPUTS",IF(AI57&lt;=0,99,1+IF(AND(K57&gt;0,OR(K57&lt;AI57,AND(K57=AI57,0&lt;3))),1,0)+IF(AND(S57&gt;0,OR(S57&lt;AI57,AND(S57=AI57,1&lt;3))),1,0)+IF(AND(AA57&gt;0,OR(AA57&lt;AI57,AND(AA57=AI57,2&lt;3))),1,0)+IF(AND(AQ57&gt;0,OR(AQ57&lt;AI57,AND(AQ57=AI57,4&lt;3))),1,0)+IF(AND(AY57&gt;0,OR(AY57&lt;AI57,AND(AY57=AI57,5&lt;3))),1,0)+IF(AND(BG57&gt;0,OR(BG57&lt;AI57,AND(BG57=AI57,6&lt;3))),1,0)+IF(AND(BO57&gt;0,OR(BO57&lt;AI57,AND(BO57=AI57,7&lt;3))),1,0)+IF(AND(BW57&gt;0,OR(BW57&lt;AI57,AND(BW57=AI57,8&lt;3))),1,0)+IF(AND(CE57&gt;0,OR(CE57&lt;AI57,AND(CE57=AI57,9&lt;3))),1,0)))</f>
        <v>99</v>
      </c>
      <c r="AN57" s="3">
        <f>IF(Inputs!$B$27&lt;&gt;"Ready","PENDING INPUTS",IF(A57&gt;Inputs!$B$6,0,MIN(MAX(0,(AI57+AJ57+AK57)-AL57),MAX(0,C57-D57-(IF(O57&lt;AM57,K57+L57+M57-N57,0)+IF(W57&lt;AM57,S57+T57+U57-V57,0)+IF(AE57&lt;AM57,AA57+AB57+AC57-AD57,0)+IF(AM57&lt;AM57,AI57+AJ57+AK57-AL57,0)+IF(AU57&lt;AM57,AQ57+AR57+AS57-AT57,0)+IF(BC57&lt;AM57,AY57+AZ57+BA57-BB57,0)+IF(BK57&lt;AM57,BG57+BH57+BI57-BJ57,0)+IF(BS57&lt;AM57,BO57+BP57+BQ57-BR57,0)+IF(CA57&lt;AM57,BW57+BX57+BY57-BZ57,0)+IF(CI57&lt;AM57,CE57+CF57+CG57-CH57,0))))))</f>
        <v>0</v>
      </c>
      <c r="AO57" s="3">
        <f>IF(Inputs!$B$27&lt;&gt;"Ready","PENDING INPUTS",MIN((AI57+AJ57+AK57),IF(D57&gt;C57,IF(D57=0,0,AL57*C57/D57),AL57+AN57)))</f>
        <v>0</v>
      </c>
      <c r="AP57" s="3">
        <f>IF(Inputs!$B$27&lt;&gt;"Ready","PENDING INPUTS",MAX(0,(AI57+AJ57+AK57)-AO57))</f>
        <v>0</v>
      </c>
      <c r="AQ57" s="3">
        <f>IF(Inputs!$B$27&lt;&gt;"Ready","PENDING INPUTS",AX56)</f>
        <v>0</v>
      </c>
      <c r="AR57" s="3">
        <f>IF(Inputs!$B$27&lt;&gt;"Ready","PENDING INPUTS",IF(A57&lt;=Inputs!$B$6,ROUND(AQ57*Inputs!C18/12,2),0))</f>
        <v>0</v>
      </c>
      <c r="AS57" s="3">
        <f>IF(Inputs!$B$27&lt;&gt;"Ready","PENDING INPUTS",IF(AND(A57&lt;=Inputs!$B$6,AQ57&gt;0),Inputs!G18,0))</f>
        <v>0</v>
      </c>
      <c r="AT57" s="3">
        <f>IF(Inputs!$B$27&lt;&gt;"Ready","PENDING INPUTS",IF(A57&gt;Inputs!$B$6,0,MIN((AQ57+AR57+AS57),IF(Inputs!H18=1,Inputs!D18,MAX(Inputs!F18,ROUND(AQ57*Inputs!E18+AR57+AS57,2))))))</f>
        <v>0</v>
      </c>
      <c r="AU57">
        <f>IF(Inputs!$B$27&lt;&gt;"Ready","PENDING INPUTS",IF(AQ57&lt;=0,99,1+IF(AND(K57&gt;0,OR(K57&lt;AQ57,AND(K57=AQ57,0&lt;4))),1,0)+IF(AND(S57&gt;0,OR(S57&lt;AQ57,AND(S57=AQ57,1&lt;4))),1,0)+IF(AND(AA57&gt;0,OR(AA57&lt;AQ57,AND(AA57=AQ57,2&lt;4))),1,0)+IF(AND(AI57&gt;0,OR(AI57&lt;AQ57,AND(AI57=AQ57,3&lt;4))),1,0)+IF(AND(AY57&gt;0,OR(AY57&lt;AQ57,AND(AY57=AQ57,5&lt;4))),1,0)+IF(AND(BG57&gt;0,OR(BG57&lt;AQ57,AND(BG57=AQ57,6&lt;4))),1,0)+IF(AND(BO57&gt;0,OR(BO57&lt;AQ57,AND(BO57=AQ57,7&lt;4))),1,0)+IF(AND(BW57&gt;0,OR(BW57&lt;AQ57,AND(BW57=AQ57,8&lt;4))),1,0)+IF(AND(CE57&gt;0,OR(CE57&lt;AQ57,AND(CE57=AQ57,9&lt;4))),1,0)))</f>
        <v>99</v>
      </c>
      <c r="AV57" s="3">
        <f>IF(Inputs!$B$27&lt;&gt;"Ready","PENDING INPUTS",IF(A57&gt;Inputs!$B$6,0,MIN(MAX(0,(AQ57+AR57+AS57)-AT57),MAX(0,C57-D57-(IF(O57&lt;AU57,K57+L57+M57-N57,0)+IF(W57&lt;AU57,S57+T57+U57-V57,0)+IF(AE57&lt;AU57,AA57+AB57+AC57-AD57,0)+IF(AM57&lt;AU57,AI57+AJ57+AK57-AL57,0)+IF(AU57&lt;AU57,AQ57+AR57+AS57-AT57,0)+IF(BC57&lt;AU57,AY57+AZ57+BA57-BB57,0)+IF(BK57&lt;AU57,BG57+BH57+BI57-BJ57,0)+IF(BS57&lt;AU57,BO57+BP57+BQ57-BR57,0)+IF(CA57&lt;AU57,BW57+BX57+BY57-BZ57,0)+IF(CI57&lt;AU57,CE57+CF57+CG57-CH57,0))))))</f>
        <v>0</v>
      </c>
      <c r="AW57" s="3">
        <f>IF(Inputs!$B$27&lt;&gt;"Ready","PENDING INPUTS",MIN((AQ57+AR57+AS57),IF(D57&gt;C57,IF(D57=0,0,AT57*C57/D57),AT57+AV57)))</f>
        <v>0</v>
      </c>
      <c r="AX57" s="3">
        <f>IF(Inputs!$B$27&lt;&gt;"Ready","PENDING INPUTS",MAX(0,(AQ57+AR57+AS57)-AW57))</f>
        <v>0</v>
      </c>
      <c r="AY57" s="3">
        <f>IF(Inputs!$B$27&lt;&gt;"Ready","PENDING INPUTS",BF56)</f>
        <v>0</v>
      </c>
      <c r="AZ57" s="3">
        <f>IF(Inputs!$B$27&lt;&gt;"Ready","PENDING INPUTS",IF(A57&lt;=Inputs!$B$6,ROUND(AY57*Inputs!C19/12,2),0))</f>
        <v>0</v>
      </c>
      <c r="BA57" s="3">
        <f>IF(Inputs!$B$27&lt;&gt;"Ready","PENDING INPUTS",IF(AND(A57&lt;=Inputs!$B$6,AY57&gt;0),Inputs!G19,0))</f>
        <v>0</v>
      </c>
      <c r="BB57" s="3">
        <f>IF(Inputs!$B$27&lt;&gt;"Ready","PENDING INPUTS",IF(A57&gt;Inputs!$B$6,0,MIN((AY57+AZ57+BA57),IF(Inputs!H19=1,Inputs!D19,MAX(Inputs!F19,ROUND(AY57*Inputs!E19+AZ57+BA57,2))))))</f>
        <v>0</v>
      </c>
      <c r="BC57">
        <f>IF(Inputs!$B$27&lt;&gt;"Ready","PENDING INPUTS",IF(AY57&lt;=0,99,1+IF(AND(K57&gt;0,OR(K57&lt;AY57,AND(K57=AY57,0&lt;5))),1,0)+IF(AND(S57&gt;0,OR(S57&lt;AY57,AND(S57=AY57,1&lt;5))),1,0)+IF(AND(AA57&gt;0,OR(AA57&lt;AY57,AND(AA57=AY57,2&lt;5))),1,0)+IF(AND(AI57&gt;0,OR(AI57&lt;AY57,AND(AI57=AY57,3&lt;5))),1,0)+IF(AND(AQ57&gt;0,OR(AQ57&lt;AY57,AND(AQ57=AY57,4&lt;5))),1,0)+IF(AND(BG57&gt;0,OR(BG57&lt;AY57,AND(BG57=AY57,6&lt;5))),1,0)+IF(AND(BO57&gt;0,OR(BO57&lt;AY57,AND(BO57=AY57,7&lt;5))),1,0)+IF(AND(BW57&gt;0,OR(BW57&lt;AY57,AND(BW57=AY57,8&lt;5))),1,0)+IF(AND(CE57&gt;0,OR(CE57&lt;AY57,AND(CE57=AY57,9&lt;5))),1,0)))</f>
        <v>99</v>
      </c>
      <c r="BD57" s="3">
        <f>IF(Inputs!$B$27&lt;&gt;"Ready","PENDING INPUTS",IF(A57&gt;Inputs!$B$6,0,MIN(MAX(0,(AY57+AZ57+BA57)-BB57),MAX(0,C57-D57-(IF(O57&lt;BC57,K57+L57+M57-N57,0)+IF(W57&lt;BC57,S57+T57+U57-V57,0)+IF(AE57&lt;BC57,AA57+AB57+AC57-AD57,0)+IF(AM57&lt;BC57,AI57+AJ57+AK57-AL57,0)+IF(AU57&lt;BC57,AQ57+AR57+AS57-AT57,0)+IF(BC57&lt;BC57,AY57+AZ57+BA57-BB57,0)+IF(BK57&lt;BC57,BG57+BH57+BI57-BJ57,0)+IF(BS57&lt;BC57,BO57+BP57+BQ57-BR57,0)+IF(CA57&lt;BC57,BW57+BX57+BY57-BZ57,0)+IF(CI57&lt;BC57,CE57+CF57+CG57-CH57,0))))))</f>
        <v>0</v>
      </c>
      <c r="BE57" s="3">
        <f>IF(Inputs!$B$27&lt;&gt;"Ready","PENDING INPUTS",MIN((AY57+AZ57+BA57),IF(D57&gt;C57,IF(D57=0,0,BB57*C57/D57),BB57+BD57)))</f>
        <v>0</v>
      </c>
      <c r="BF57" s="3">
        <f>IF(Inputs!$B$27&lt;&gt;"Ready","PENDING INPUTS",MAX(0,(AY57+AZ57+BA57)-BE57))</f>
        <v>0</v>
      </c>
      <c r="BG57" s="3">
        <f>IF(Inputs!$B$27&lt;&gt;"Ready","PENDING INPUTS",BN56)</f>
        <v>0</v>
      </c>
      <c r="BH57" s="3">
        <f>IF(Inputs!$B$27&lt;&gt;"Ready","PENDING INPUTS",IF(A57&lt;=Inputs!$B$6,ROUND(BG57*Inputs!C20/12,2),0))</f>
        <v>0</v>
      </c>
      <c r="BI57" s="3">
        <f>IF(Inputs!$B$27&lt;&gt;"Ready","PENDING INPUTS",IF(AND(A57&lt;=Inputs!$B$6,BG57&gt;0),Inputs!G20,0))</f>
        <v>0</v>
      </c>
      <c r="BJ57" s="3">
        <f>IF(Inputs!$B$27&lt;&gt;"Ready","PENDING INPUTS",IF(A57&gt;Inputs!$B$6,0,MIN((BG57+BH57+BI57),IF(Inputs!H20=1,Inputs!D20,MAX(Inputs!F20,ROUND(BG57*Inputs!E20+BH57+BI57,2))))))</f>
        <v>0</v>
      </c>
      <c r="BK57">
        <f>IF(Inputs!$B$27&lt;&gt;"Ready","PENDING INPUTS",IF(BG57&lt;=0,99,1+IF(AND(K57&gt;0,OR(K57&lt;BG57,AND(K57=BG57,0&lt;6))),1,0)+IF(AND(S57&gt;0,OR(S57&lt;BG57,AND(S57=BG57,1&lt;6))),1,0)+IF(AND(AA57&gt;0,OR(AA57&lt;BG57,AND(AA57=BG57,2&lt;6))),1,0)+IF(AND(AI57&gt;0,OR(AI57&lt;BG57,AND(AI57=BG57,3&lt;6))),1,0)+IF(AND(AQ57&gt;0,OR(AQ57&lt;BG57,AND(AQ57=BG57,4&lt;6))),1,0)+IF(AND(AY57&gt;0,OR(AY57&lt;BG57,AND(AY57=BG57,5&lt;6))),1,0)+IF(AND(BO57&gt;0,OR(BO57&lt;BG57,AND(BO57=BG57,7&lt;6))),1,0)+IF(AND(BW57&gt;0,OR(BW57&lt;BG57,AND(BW57=BG57,8&lt;6))),1,0)+IF(AND(CE57&gt;0,OR(CE57&lt;BG57,AND(CE57=BG57,9&lt;6))),1,0)))</f>
        <v>99</v>
      </c>
      <c r="BL57" s="3">
        <f>IF(Inputs!$B$27&lt;&gt;"Ready","PENDING INPUTS",IF(A57&gt;Inputs!$B$6,0,MIN(MAX(0,(BG57+BH57+BI57)-BJ57),MAX(0,C57-D57-(IF(O57&lt;BK57,K57+L57+M57-N57,0)+IF(W57&lt;BK57,S57+T57+U57-V57,0)+IF(AE57&lt;BK57,AA57+AB57+AC57-AD57,0)+IF(AM57&lt;BK57,AI57+AJ57+AK57-AL57,0)+IF(AU57&lt;BK57,AQ57+AR57+AS57-AT57,0)+IF(BC57&lt;BK57,AY57+AZ57+BA57-BB57,0)+IF(BK57&lt;BK57,BG57+BH57+BI57-BJ57,0)+IF(BS57&lt;BK57,BO57+BP57+BQ57-BR57,0)+IF(CA57&lt;BK57,BW57+BX57+BY57-BZ57,0)+IF(CI57&lt;BK57,CE57+CF57+CG57-CH57,0))))))</f>
        <v>0</v>
      </c>
      <c r="BM57" s="3">
        <f>IF(Inputs!$B$27&lt;&gt;"Ready","PENDING INPUTS",MIN((BG57+BH57+BI57),IF(D57&gt;C57,IF(D57=0,0,BJ57*C57/D57),BJ57+BL57)))</f>
        <v>0</v>
      </c>
      <c r="BN57" s="3">
        <f>IF(Inputs!$B$27&lt;&gt;"Ready","PENDING INPUTS",MAX(0,(BG57+BH57+BI57)-BM57))</f>
        <v>0</v>
      </c>
      <c r="BO57" s="3">
        <f>IF(Inputs!$B$27&lt;&gt;"Ready","PENDING INPUTS",BV56)</f>
        <v>0</v>
      </c>
      <c r="BP57" s="3">
        <f>IF(Inputs!$B$27&lt;&gt;"Ready","PENDING INPUTS",IF(A57&lt;=Inputs!$B$6,ROUND(BO57*Inputs!C21/12,2),0))</f>
        <v>0</v>
      </c>
      <c r="BQ57" s="3">
        <f>IF(Inputs!$B$27&lt;&gt;"Ready","PENDING INPUTS",IF(AND(A57&lt;=Inputs!$B$6,BO57&gt;0),Inputs!G21,0))</f>
        <v>0</v>
      </c>
      <c r="BR57" s="3">
        <f>IF(Inputs!$B$27&lt;&gt;"Ready","PENDING INPUTS",IF(A57&gt;Inputs!$B$6,0,MIN((BO57+BP57+BQ57),IF(Inputs!H21=1,Inputs!D21,MAX(Inputs!F21,ROUND(BO57*Inputs!E21+BP57+BQ57,2))))))</f>
        <v>0</v>
      </c>
      <c r="BS57">
        <f>IF(Inputs!$B$27&lt;&gt;"Ready","PENDING INPUTS",IF(BO57&lt;=0,99,1+IF(AND(K57&gt;0,OR(K57&lt;BO57,AND(K57=BO57,0&lt;7))),1,0)+IF(AND(S57&gt;0,OR(S57&lt;BO57,AND(S57=BO57,1&lt;7))),1,0)+IF(AND(AA57&gt;0,OR(AA57&lt;BO57,AND(AA57=BO57,2&lt;7))),1,0)+IF(AND(AI57&gt;0,OR(AI57&lt;BO57,AND(AI57=BO57,3&lt;7))),1,0)+IF(AND(AQ57&gt;0,OR(AQ57&lt;BO57,AND(AQ57=BO57,4&lt;7))),1,0)+IF(AND(AY57&gt;0,OR(AY57&lt;BO57,AND(AY57=BO57,5&lt;7))),1,0)+IF(AND(BG57&gt;0,OR(BG57&lt;BO57,AND(BG57=BO57,6&lt;7))),1,0)+IF(AND(BW57&gt;0,OR(BW57&lt;BO57,AND(BW57=BO57,8&lt;7))),1,0)+IF(AND(CE57&gt;0,OR(CE57&lt;BO57,AND(CE57=BO57,9&lt;7))),1,0)))</f>
        <v>99</v>
      </c>
      <c r="BT57" s="3">
        <f>IF(Inputs!$B$27&lt;&gt;"Ready","PENDING INPUTS",IF(A57&gt;Inputs!$B$6,0,MIN(MAX(0,(BO57+BP57+BQ57)-BR57),MAX(0,C57-D57-(IF(O57&lt;BS57,K57+L57+M57-N57,0)+IF(W57&lt;BS57,S57+T57+U57-V57,0)+IF(AE57&lt;BS57,AA57+AB57+AC57-AD57,0)+IF(AM57&lt;BS57,AI57+AJ57+AK57-AL57,0)+IF(AU57&lt;BS57,AQ57+AR57+AS57-AT57,0)+IF(BC57&lt;BS57,AY57+AZ57+BA57-BB57,0)+IF(BK57&lt;BS57,BG57+BH57+BI57-BJ57,0)+IF(BS57&lt;BS57,BO57+BP57+BQ57-BR57,0)+IF(CA57&lt;BS57,BW57+BX57+BY57-BZ57,0)+IF(CI57&lt;BS57,CE57+CF57+CG57-CH57,0))))))</f>
        <v>0</v>
      </c>
      <c r="BU57" s="3">
        <f>IF(Inputs!$B$27&lt;&gt;"Ready","PENDING INPUTS",MIN((BO57+BP57+BQ57),IF(D57&gt;C57,IF(D57=0,0,BR57*C57/D57),BR57+BT57)))</f>
        <v>0</v>
      </c>
      <c r="BV57" s="3">
        <f>IF(Inputs!$B$27&lt;&gt;"Ready","PENDING INPUTS",MAX(0,(BO57+BP57+BQ57)-BU57))</f>
        <v>0</v>
      </c>
      <c r="BW57" s="3">
        <f>IF(Inputs!$B$27&lt;&gt;"Ready","PENDING INPUTS",CD56)</f>
        <v>0</v>
      </c>
      <c r="BX57" s="3">
        <f>IF(Inputs!$B$27&lt;&gt;"Ready","PENDING INPUTS",IF(A57&lt;=Inputs!$B$6,ROUND(BW57*Inputs!C22/12,2),0))</f>
        <v>0</v>
      </c>
      <c r="BY57" s="3">
        <f>IF(Inputs!$B$27&lt;&gt;"Ready","PENDING INPUTS",IF(AND(A57&lt;=Inputs!$B$6,BW57&gt;0),Inputs!G22,0))</f>
        <v>0</v>
      </c>
      <c r="BZ57" s="3">
        <f>IF(Inputs!$B$27&lt;&gt;"Ready","PENDING INPUTS",IF(A57&gt;Inputs!$B$6,0,MIN((BW57+BX57+BY57),IF(Inputs!H22=1,Inputs!D22,MAX(Inputs!F22,ROUND(BW57*Inputs!E22+BX57+BY57,2))))))</f>
        <v>0</v>
      </c>
      <c r="CA57">
        <f>IF(Inputs!$B$27&lt;&gt;"Ready","PENDING INPUTS",IF(BW57&lt;=0,99,1+IF(AND(K57&gt;0,OR(K57&lt;BW57,AND(K57=BW57,0&lt;8))),1,0)+IF(AND(S57&gt;0,OR(S57&lt;BW57,AND(S57=BW57,1&lt;8))),1,0)+IF(AND(AA57&gt;0,OR(AA57&lt;BW57,AND(AA57=BW57,2&lt;8))),1,0)+IF(AND(AI57&gt;0,OR(AI57&lt;BW57,AND(AI57=BW57,3&lt;8))),1,0)+IF(AND(AQ57&gt;0,OR(AQ57&lt;BW57,AND(AQ57=BW57,4&lt;8))),1,0)+IF(AND(AY57&gt;0,OR(AY57&lt;BW57,AND(AY57=BW57,5&lt;8))),1,0)+IF(AND(BG57&gt;0,OR(BG57&lt;BW57,AND(BG57=BW57,6&lt;8))),1,0)+IF(AND(BO57&gt;0,OR(BO57&lt;BW57,AND(BO57=BW57,7&lt;8))),1,0)+IF(AND(CE57&gt;0,OR(CE57&lt;BW57,AND(CE57=BW57,9&lt;8))),1,0)))</f>
        <v>99</v>
      </c>
      <c r="CB57" s="3">
        <f>IF(Inputs!$B$27&lt;&gt;"Ready","PENDING INPUTS",IF(A57&gt;Inputs!$B$6,0,MIN(MAX(0,(BW57+BX57+BY57)-BZ57),MAX(0,C57-D57-(IF(O57&lt;CA57,K57+L57+M57-N57,0)+IF(W57&lt;CA57,S57+T57+U57-V57,0)+IF(AE57&lt;CA57,AA57+AB57+AC57-AD57,0)+IF(AM57&lt;CA57,AI57+AJ57+AK57-AL57,0)+IF(AU57&lt;CA57,AQ57+AR57+AS57-AT57,0)+IF(BC57&lt;CA57,AY57+AZ57+BA57-BB57,0)+IF(BK57&lt;CA57,BG57+BH57+BI57-BJ57,0)+IF(BS57&lt;CA57,BO57+BP57+BQ57-BR57,0)+IF(CA57&lt;CA57,BW57+BX57+BY57-BZ57,0)+IF(CI57&lt;CA57,CE57+CF57+CG57-CH57,0))))))</f>
        <v>0</v>
      </c>
      <c r="CC57" s="3">
        <f>IF(Inputs!$B$27&lt;&gt;"Ready","PENDING INPUTS",MIN((BW57+BX57+BY57),IF(D57&gt;C57,IF(D57=0,0,BZ57*C57/D57),BZ57+CB57)))</f>
        <v>0</v>
      </c>
      <c r="CD57" s="3">
        <f>IF(Inputs!$B$27&lt;&gt;"Ready","PENDING INPUTS",MAX(0,(BW57+BX57+BY57)-CC57))</f>
        <v>0</v>
      </c>
      <c r="CE57" s="3">
        <f>IF(Inputs!$B$27&lt;&gt;"Ready","PENDING INPUTS",CL56)</f>
        <v>0</v>
      </c>
      <c r="CF57" s="3">
        <f>IF(Inputs!$B$27&lt;&gt;"Ready","PENDING INPUTS",IF(A57&lt;=Inputs!$B$6,ROUND(CE57*Inputs!C23/12,2),0))</f>
        <v>0</v>
      </c>
      <c r="CG57" s="3">
        <f>IF(Inputs!$B$27&lt;&gt;"Ready","PENDING INPUTS",IF(AND(A57&lt;=Inputs!$B$6,CE57&gt;0),Inputs!G23,0))</f>
        <v>0</v>
      </c>
      <c r="CH57" s="3">
        <f>IF(Inputs!$B$27&lt;&gt;"Ready","PENDING INPUTS",IF(A57&gt;Inputs!$B$6,0,MIN((CE57+CF57+CG57),IF(Inputs!H23=1,Inputs!D23,MAX(Inputs!F23,ROUND(CE57*Inputs!E23+CF57+CG57,2))))))</f>
        <v>0</v>
      </c>
      <c r="CI57">
        <f>IF(Inputs!$B$27&lt;&gt;"Ready","PENDING INPUTS",IF(CE57&lt;=0,99,1+IF(AND(K57&gt;0,OR(K57&lt;CE57,AND(K57=CE57,0&lt;9))),1,0)+IF(AND(S57&gt;0,OR(S57&lt;CE57,AND(S57=CE57,1&lt;9))),1,0)+IF(AND(AA57&gt;0,OR(AA57&lt;CE57,AND(AA57=CE57,2&lt;9))),1,0)+IF(AND(AI57&gt;0,OR(AI57&lt;CE57,AND(AI57=CE57,3&lt;9))),1,0)+IF(AND(AQ57&gt;0,OR(AQ57&lt;CE57,AND(AQ57=CE57,4&lt;9))),1,0)+IF(AND(AY57&gt;0,OR(AY57&lt;CE57,AND(AY57=CE57,5&lt;9))),1,0)+IF(AND(BG57&gt;0,OR(BG57&lt;CE57,AND(BG57=CE57,6&lt;9))),1,0)+IF(AND(BO57&gt;0,OR(BO57&lt;CE57,AND(BO57=CE57,7&lt;9))),1,0)+IF(AND(BW57&gt;0,OR(BW57&lt;CE57,AND(BW57=CE57,8&lt;9))),1,0)))</f>
        <v>99</v>
      </c>
      <c r="CJ57" s="3">
        <f>IF(Inputs!$B$27&lt;&gt;"Ready","PENDING INPUTS",IF(A57&gt;Inputs!$B$6,0,MIN(MAX(0,(CE57+CF57+CG57)-CH57),MAX(0,C57-D57-(IF(O57&lt;CI57,K57+L57+M57-N57,0)+IF(W57&lt;CI57,S57+T57+U57-V57,0)+IF(AE57&lt;CI57,AA57+AB57+AC57-AD57,0)+IF(AM57&lt;CI57,AI57+AJ57+AK57-AL57,0)+IF(AU57&lt;CI57,AQ57+AR57+AS57-AT57,0)+IF(BC57&lt;CI57,AY57+AZ57+BA57-BB57,0)+IF(BK57&lt;CI57,BG57+BH57+BI57-BJ57,0)+IF(BS57&lt;CI57,BO57+BP57+BQ57-BR57,0)+IF(CA57&lt;CI57,BW57+BX57+BY57-BZ57,0)+IF(CI57&lt;CI57,CE57+CF57+CG57-CH57,0))))))</f>
        <v>0</v>
      </c>
      <c r="CK57" s="3">
        <f>IF(Inputs!$B$27&lt;&gt;"Ready","PENDING INPUTS",MIN((CE57+CF57+CG57),IF(D57&gt;C57,IF(D57=0,0,CH57*C57/D57),CH57+CJ57)))</f>
        <v>0</v>
      </c>
      <c r="CL57" s="3">
        <f>IF(Inputs!$B$27&lt;&gt;"Ready","PENDING INPUTS",MAX(0,(CE57+CF57+CG57)-CK57))</f>
        <v>0</v>
      </c>
    </row>
    <row r="58" spans="1:90" ht="27.95" customHeight="1" x14ac:dyDescent="0.25">
      <c r="A58">
        <v>54</v>
      </c>
      <c r="B58" s="13">
        <f>IF(Inputs!$B$27&lt;&gt;"Ready","PENDING INPUTS",EDATE(Inputs!$B$5,A58-1))</f>
        <v>47908</v>
      </c>
      <c r="C58" s="3">
        <f>IF(Inputs!$B$27&lt;&gt;"Ready","PENDING INPUTS",IF(A58&lt;=Inputs!$B$6,MAX(0,Inputs!$B$4+IF(A58=Inputs!$B$7,Inputs!$B$8,0)+IF(A58=Inputs!$B$9,Inputs!$B$10,0)),0))</f>
        <v>0</v>
      </c>
      <c r="D58" s="3">
        <f>IF(Inputs!$B$27&lt;&gt;"Ready","PENDING INPUTS",SUM(N58,V58,AD58,AL58,AT58,BB58,BJ58,BR58,BZ58,CH58))</f>
        <v>0</v>
      </c>
      <c r="E58" s="3">
        <f>IF(Inputs!$B$27&lt;&gt;"Ready","PENDING INPUTS",MAX(0,D58-C58))</f>
        <v>0</v>
      </c>
      <c r="F58" s="3">
        <f>IF(Inputs!$B$27&lt;&gt;"Ready","PENDING INPUTS",SUM(Q58,Y58,AG58,AO58,AW58,BE58,BM58,BU58,CC58,CK58))</f>
        <v>0</v>
      </c>
      <c r="G58" s="3">
        <f>IF(Inputs!$B$27&lt;&gt;"Ready","PENDING INPUTS",SUM(L58,T58,AB58,AJ58,AR58,AZ58,BH58,BP58,BX58,CF58))</f>
        <v>0</v>
      </c>
      <c r="H58" s="3">
        <f>IF(Inputs!$B$27&lt;&gt;"Ready","PENDING INPUTS",SUM(M58,U58,AC58,AK58,AS58,BA58,BI58,BQ58,BY58,CG58))</f>
        <v>0</v>
      </c>
      <c r="I58" s="3">
        <f>IF(Inputs!$B$27&lt;&gt;"Ready","PENDING INPUTS",SUM(R58,Z58,AH58,AP58,AX58,BF58,BN58,BV58,CD58,CL58))</f>
        <v>0</v>
      </c>
      <c r="J58" t="str">
        <f>IF(Inputs!$B$27&lt;&gt;"Ready","PENDING INPUTS",IF(A58&gt;Inputs!$B$6,"Beyond horizon",IF(E58&gt;0.005,"MINIMUM SHORTFALL",IF(I58&lt;0.005,"Paid off","In progress"))))</f>
        <v>Paid off</v>
      </c>
      <c r="K58" s="3">
        <f>IF(Inputs!$B$27&lt;&gt;"Ready","PENDING INPUTS",R57)</f>
        <v>0</v>
      </c>
      <c r="L58" s="3">
        <f>IF(Inputs!$B$27&lt;&gt;"Ready","PENDING INPUTS",IF(A58&lt;=Inputs!$B$6,ROUND(K58*Inputs!C14/12,2),0))</f>
        <v>0</v>
      </c>
      <c r="M58" s="3">
        <f>IF(Inputs!$B$27&lt;&gt;"Ready","PENDING INPUTS",IF(AND(A58&lt;=Inputs!$B$6,K58&gt;0),Inputs!G14,0))</f>
        <v>0</v>
      </c>
      <c r="N58" s="3">
        <f>IF(Inputs!$B$27&lt;&gt;"Ready","PENDING INPUTS",IF(A58&gt;Inputs!$B$6,0,MIN((K58+L58+M58),IF(Inputs!H14=1,Inputs!D14,MAX(Inputs!F14,ROUND(K58*Inputs!E14+L58+M58,2))))))</f>
        <v>0</v>
      </c>
      <c r="O58">
        <f>IF(Inputs!$B$27&lt;&gt;"Ready","PENDING INPUTS",IF(K58&lt;=0,99,1+IF(AND(S58&gt;0,OR(S58&lt;K58,AND(S58=K58,1&lt;0))),1,0)+IF(AND(AA58&gt;0,OR(AA58&lt;K58,AND(AA58=K58,2&lt;0))),1,0)+IF(AND(AI58&gt;0,OR(AI58&lt;K58,AND(AI58=K58,3&lt;0))),1,0)+IF(AND(AQ58&gt;0,OR(AQ58&lt;K58,AND(AQ58=K58,4&lt;0))),1,0)+IF(AND(AY58&gt;0,OR(AY58&lt;K58,AND(AY58=K58,5&lt;0))),1,0)+IF(AND(BG58&gt;0,OR(BG58&lt;K58,AND(BG58=K58,6&lt;0))),1,0)+IF(AND(BO58&gt;0,OR(BO58&lt;K58,AND(BO58=K58,7&lt;0))),1,0)+IF(AND(BW58&gt;0,OR(BW58&lt;K58,AND(BW58=K58,8&lt;0))),1,0)+IF(AND(CE58&gt;0,OR(CE58&lt;K58,AND(CE58=K58,9&lt;0))),1,0)))</f>
        <v>99</v>
      </c>
      <c r="P58" s="3">
        <f>IF(Inputs!$B$27&lt;&gt;"Ready","PENDING INPUTS",IF(A58&gt;Inputs!$B$6,0,MIN(MAX(0,(K58+L58+M58)-N58),MAX(0,C58-D58-(IF(O58&lt;O58,K58+L58+M58-N58,0)+IF(W58&lt;O58,S58+T58+U58-V58,0)+IF(AE58&lt;O58,AA58+AB58+AC58-AD58,0)+IF(AM58&lt;O58,AI58+AJ58+AK58-AL58,0)+IF(AU58&lt;O58,AQ58+AR58+AS58-AT58,0)+IF(BC58&lt;O58,AY58+AZ58+BA58-BB58,0)+IF(BK58&lt;O58,BG58+BH58+BI58-BJ58,0)+IF(BS58&lt;O58,BO58+BP58+BQ58-BR58,0)+IF(CA58&lt;O58,BW58+BX58+BY58-BZ58,0)+IF(CI58&lt;O58,CE58+CF58+CG58-CH58,0))))))</f>
        <v>0</v>
      </c>
      <c r="Q58" s="3">
        <f>IF(Inputs!$B$27&lt;&gt;"Ready","PENDING INPUTS",MIN((K58+L58+M58),IF(D58&gt;C58,IF(D58=0,0,N58*C58/D58),N58+P58)))</f>
        <v>0</v>
      </c>
      <c r="R58" s="3">
        <f>IF(Inputs!$B$27&lt;&gt;"Ready","PENDING INPUTS",MAX(0,(K58+L58+M58)-Q58))</f>
        <v>0</v>
      </c>
      <c r="S58" s="3">
        <f>IF(Inputs!$B$27&lt;&gt;"Ready","PENDING INPUTS",Z57)</f>
        <v>0</v>
      </c>
      <c r="T58" s="3">
        <f>IF(Inputs!$B$27&lt;&gt;"Ready","PENDING INPUTS",IF(A58&lt;=Inputs!$B$6,ROUND(S58*Inputs!C15/12,2),0))</f>
        <v>0</v>
      </c>
      <c r="U58" s="3">
        <f>IF(Inputs!$B$27&lt;&gt;"Ready","PENDING INPUTS",IF(AND(A58&lt;=Inputs!$B$6,S58&gt;0),Inputs!G15,0))</f>
        <v>0</v>
      </c>
      <c r="V58" s="3">
        <f>IF(Inputs!$B$27&lt;&gt;"Ready","PENDING INPUTS",IF(A58&gt;Inputs!$B$6,0,MIN((S58+T58+U58),IF(Inputs!H15=1,Inputs!D15,MAX(Inputs!F15,ROUND(S58*Inputs!E15+T58+U58,2))))))</f>
        <v>0</v>
      </c>
      <c r="W58">
        <f>IF(Inputs!$B$27&lt;&gt;"Ready","PENDING INPUTS",IF(S58&lt;=0,99,1+IF(AND(K58&gt;0,OR(K58&lt;S58,AND(K58=S58,0&lt;1))),1,0)+IF(AND(AA58&gt;0,OR(AA58&lt;S58,AND(AA58=S58,2&lt;1))),1,0)+IF(AND(AI58&gt;0,OR(AI58&lt;S58,AND(AI58=S58,3&lt;1))),1,0)+IF(AND(AQ58&gt;0,OR(AQ58&lt;S58,AND(AQ58=S58,4&lt;1))),1,0)+IF(AND(AY58&gt;0,OR(AY58&lt;S58,AND(AY58=S58,5&lt;1))),1,0)+IF(AND(BG58&gt;0,OR(BG58&lt;S58,AND(BG58=S58,6&lt;1))),1,0)+IF(AND(BO58&gt;0,OR(BO58&lt;S58,AND(BO58=S58,7&lt;1))),1,0)+IF(AND(BW58&gt;0,OR(BW58&lt;S58,AND(BW58=S58,8&lt;1))),1,0)+IF(AND(CE58&gt;0,OR(CE58&lt;S58,AND(CE58=S58,9&lt;1))),1,0)))</f>
        <v>99</v>
      </c>
      <c r="X58" s="3">
        <f>IF(Inputs!$B$27&lt;&gt;"Ready","PENDING INPUTS",IF(A58&gt;Inputs!$B$6,0,MIN(MAX(0,(S58+T58+U58)-V58),MAX(0,C58-D58-(IF(O58&lt;W58,K58+L58+M58-N58,0)+IF(W58&lt;W58,S58+T58+U58-V58,0)+IF(AE58&lt;W58,AA58+AB58+AC58-AD58,0)+IF(AM58&lt;W58,AI58+AJ58+AK58-AL58,0)+IF(AU58&lt;W58,AQ58+AR58+AS58-AT58,0)+IF(BC58&lt;W58,AY58+AZ58+BA58-BB58,0)+IF(BK58&lt;W58,BG58+BH58+BI58-BJ58,0)+IF(BS58&lt;W58,BO58+BP58+BQ58-BR58,0)+IF(CA58&lt;W58,BW58+BX58+BY58-BZ58,0)+IF(CI58&lt;W58,CE58+CF58+CG58-CH58,0))))))</f>
        <v>0</v>
      </c>
      <c r="Y58" s="3">
        <f>IF(Inputs!$B$27&lt;&gt;"Ready","PENDING INPUTS",MIN((S58+T58+U58),IF(D58&gt;C58,IF(D58=0,0,V58*C58/D58),V58+X58)))</f>
        <v>0</v>
      </c>
      <c r="Z58" s="3">
        <f>IF(Inputs!$B$27&lt;&gt;"Ready","PENDING INPUTS",MAX(0,(S58+T58+U58)-Y58))</f>
        <v>0</v>
      </c>
      <c r="AA58" s="3">
        <f>IF(Inputs!$B$27&lt;&gt;"Ready","PENDING INPUTS",AH57)</f>
        <v>0</v>
      </c>
      <c r="AB58" s="3">
        <f>IF(Inputs!$B$27&lt;&gt;"Ready","PENDING INPUTS",IF(A58&lt;=Inputs!$B$6,ROUND(AA58*Inputs!C16/12,2),0))</f>
        <v>0</v>
      </c>
      <c r="AC58" s="3">
        <f>IF(Inputs!$B$27&lt;&gt;"Ready","PENDING INPUTS",IF(AND(A58&lt;=Inputs!$B$6,AA58&gt;0),Inputs!G16,0))</f>
        <v>0</v>
      </c>
      <c r="AD58" s="3">
        <f>IF(Inputs!$B$27&lt;&gt;"Ready","PENDING INPUTS",IF(A58&gt;Inputs!$B$6,0,MIN((AA58+AB58+AC58),IF(Inputs!H16=1,Inputs!D16,MAX(Inputs!F16,ROUND(AA58*Inputs!E16+AB58+AC58,2))))))</f>
        <v>0</v>
      </c>
      <c r="AE58">
        <f>IF(Inputs!$B$27&lt;&gt;"Ready","PENDING INPUTS",IF(AA58&lt;=0,99,1+IF(AND(K58&gt;0,OR(K58&lt;AA58,AND(K58=AA58,0&lt;2))),1,0)+IF(AND(S58&gt;0,OR(S58&lt;AA58,AND(S58=AA58,1&lt;2))),1,0)+IF(AND(AI58&gt;0,OR(AI58&lt;AA58,AND(AI58=AA58,3&lt;2))),1,0)+IF(AND(AQ58&gt;0,OR(AQ58&lt;AA58,AND(AQ58=AA58,4&lt;2))),1,0)+IF(AND(AY58&gt;0,OR(AY58&lt;AA58,AND(AY58=AA58,5&lt;2))),1,0)+IF(AND(BG58&gt;0,OR(BG58&lt;AA58,AND(BG58=AA58,6&lt;2))),1,0)+IF(AND(BO58&gt;0,OR(BO58&lt;AA58,AND(BO58=AA58,7&lt;2))),1,0)+IF(AND(BW58&gt;0,OR(BW58&lt;AA58,AND(BW58=AA58,8&lt;2))),1,0)+IF(AND(CE58&gt;0,OR(CE58&lt;AA58,AND(CE58=AA58,9&lt;2))),1,0)))</f>
        <v>99</v>
      </c>
      <c r="AF58" s="3">
        <f>IF(Inputs!$B$27&lt;&gt;"Ready","PENDING INPUTS",IF(A58&gt;Inputs!$B$6,0,MIN(MAX(0,(AA58+AB58+AC58)-AD58),MAX(0,C58-D58-(IF(O58&lt;AE58,K58+L58+M58-N58,0)+IF(W58&lt;AE58,S58+T58+U58-V58,0)+IF(AE58&lt;AE58,AA58+AB58+AC58-AD58,0)+IF(AM58&lt;AE58,AI58+AJ58+AK58-AL58,0)+IF(AU58&lt;AE58,AQ58+AR58+AS58-AT58,0)+IF(BC58&lt;AE58,AY58+AZ58+BA58-BB58,0)+IF(BK58&lt;AE58,BG58+BH58+BI58-BJ58,0)+IF(BS58&lt;AE58,BO58+BP58+BQ58-BR58,0)+IF(CA58&lt;AE58,BW58+BX58+BY58-BZ58,0)+IF(CI58&lt;AE58,CE58+CF58+CG58-CH58,0))))))</f>
        <v>0</v>
      </c>
      <c r="AG58" s="3">
        <f>IF(Inputs!$B$27&lt;&gt;"Ready","PENDING INPUTS",MIN((AA58+AB58+AC58),IF(D58&gt;C58,IF(D58=0,0,AD58*C58/D58),AD58+AF58)))</f>
        <v>0</v>
      </c>
      <c r="AH58" s="3">
        <f>IF(Inputs!$B$27&lt;&gt;"Ready","PENDING INPUTS",MAX(0,(AA58+AB58+AC58)-AG58))</f>
        <v>0</v>
      </c>
      <c r="AI58" s="3">
        <f>IF(Inputs!$B$27&lt;&gt;"Ready","PENDING INPUTS",AP57)</f>
        <v>0</v>
      </c>
      <c r="AJ58" s="3">
        <f>IF(Inputs!$B$27&lt;&gt;"Ready","PENDING INPUTS",IF(A58&lt;=Inputs!$B$6,ROUND(AI58*Inputs!C17/12,2),0))</f>
        <v>0</v>
      </c>
      <c r="AK58" s="3">
        <f>IF(Inputs!$B$27&lt;&gt;"Ready","PENDING INPUTS",IF(AND(A58&lt;=Inputs!$B$6,AI58&gt;0),Inputs!G17,0))</f>
        <v>0</v>
      </c>
      <c r="AL58" s="3">
        <f>IF(Inputs!$B$27&lt;&gt;"Ready","PENDING INPUTS",IF(A58&gt;Inputs!$B$6,0,MIN((AI58+AJ58+AK58),IF(Inputs!H17=1,Inputs!D17,MAX(Inputs!F17,ROUND(AI58*Inputs!E17+AJ58+AK58,2))))))</f>
        <v>0</v>
      </c>
      <c r="AM58">
        <f>IF(Inputs!$B$27&lt;&gt;"Ready","PENDING INPUTS",IF(AI58&lt;=0,99,1+IF(AND(K58&gt;0,OR(K58&lt;AI58,AND(K58=AI58,0&lt;3))),1,0)+IF(AND(S58&gt;0,OR(S58&lt;AI58,AND(S58=AI58,1&lt;3))),1,0)+IF(AND(AA58&gt;0,OR(AA58&lt;AI58,AND(AA58=AI58,2&lt;3))),1,0)+IF(AND(AQ58&gt;0,OR(AQ58&lt;AI58,AND(AQ58=AI58,4&lt;3))),1,0)+IF(AND(AY58&gt;0,OR(AY58&lt;AI58,AND(AY58=AI58,5&lt;3))),1,0)+IF(AND(BG58&gt;0,OR(BG58&lt;AI58,AND(BG58=AI58,6&lt;3))),1,0)+IF(AND(BO58&gt;0,OR(BO58&lt;AI58,AND(BO58=AI58,7&lt;3))),1,0)+IF(AND(BW58&gt;0,OR(BW58&lt;AI58,AND(BW58=AI58,8&lt;3))),1,0)+IF(AND(CE58&gt;0,OR(CE58&lt;AI58,AND(CE58=AI58,9&lt;3))),1,0)))</f>
        <v>99</v>
      </c>
      <c r="AN58" s="3">
        <f>IF(Inputs!$B$27&lt;&gt;"Ready","PENDING INPUTS",IF(A58&gt;Inputs!$B$6,0,MIN(MAX(0,(AI58+AJ58+AK58)-AL58),MAX(0,C58-D58-(IF(O58&lt;AM58,K58+L58+M58-N58,0)+IF(W58&lt;AM58,S58+T58+U58-V58,0)+IF(AE58&lt;AM58,AA58+AB58+AC58-AD58,0)+IF(AM58&lt;AM58,AI58+AJ58+AK58-AL58,0)+IF(AU58&lt;AM58,AQ58+AR58+AS58-AT58,0)+IF(BC58&lt;AM58,AY58+AZ58+BA58-BB58,0)+IF(BK58&lt;AM58,BG58+BH58+BI58-BJ58,0)+IF(BS58&lt;AM58,BO58+BP58+BQ58-BR58,0)+IF(CA58&lt;AM58,BW58+BX58+BY58-BZ58,0)+IF(CI58&lt;AM58,CE58+CF58+CG58-CH58,0))))))</f>
        <v>0</v>
      </c>
      <c r="AO58" s="3">
        <f>IF(Inputs!$B$27&lt;&gt;"Ready","PENDING INPUTS",MIN((AI58+AJ58+AK58),IF(D58&gt;C58,IF(D58=0,0,AL58*C58/D58),AL58+AN58)))</f>
        <v>0</v>
      </c>
      <c r="AP58" s="3">
        <f>IF(Inputs!$B$27&lt;&gt;"Ready","PENDING INPUTS",MAX(0,(AI58+AJ58+AK58)-AO58))</f>
        <v>0</v>
      </c>
      <c r="AQ58" s="3">
        <f>IF(Inputs!$B$27&lt;&gt;"Ready","PENDING INPUTS",AX57)</f>
        <v>0</v>
      </c>
      <c r="AR58" s="3">
        <f>IF(Inputs!$B$27&lt;&gt;"Ready","PENDING INPUTS",IF(A58&lt;=Inputs!$B$6,ROUND(AQ58*Inputs!C18/12,2),0))</f>
        <v>0</v>
      </c>
      <c r="AS58" s="3">
        <f>IF(Inputs!$B$27&lt;&gt;"Ready","PENDING INPUTS",IF(AND(A58&lt;=Inputs!$B$6,AQ58&gt;0),Inputs!G18,0))</f>
        <v>0</v>
      </c>
      <c r="AT58" s="3">
        <f>IF(Inputs!$B$27&lt;&gt;"Ready","PENDING INPUTS",IF(A58&gt;Inputs!$B$6,0,MIN((AQ58+AR58+AS58),IF(Inputs!H18=1,Inputs!D18,MAX(Inputs!F18,ROUND(AQ58*Inputs!E18+AR58+AS58,2))))))</f>
        <v>0</v>
      </c>
      <c r="AU58">
        <f>IF(Inputs!$B$27&lt;&gt;"Ready","PENDING INPUTS",IF(AQ58&lt;=0,99,1+IF(AND(K58&gt;0,OR(K58&lt;AQ58,AND(K58=AQ58,0&lt;4))),1,0)+IF(AND(S58&gt;0,OR(S58&lt;AQ58,AND(S58=AQ58,1&lt;4))),1,0)+IF(AND(AA58&gt;0,OR(AA58&lt;AQ58,AND(AA58=AQ58,2&lt;4))),1,0)+IF(AND(AI58&gt;0,OR(AI58&lt;AQ58,AND(AI58=AQ58,3&lt;4))),1,0)+IF(AND(AY58&gt;0,OR(AY58&lt;AQ58,AND(AY58=AQ58,5&lt;4))),1,0)+IF(AND(BG58&gt;0,OR(BG58&lt;AQ58,AND(BG58=AQ58,6&lt;4))),1,0)+IF(AND(BO58&gt;0,OR(BO58&lt;AQ58,AND(BO58=AQ58,7&lt;4))),1,0)+IF(AND(BW58&gt;0,OR(BW58&lt;AQ58,AND(BW58=AQ58,8&lt;4))),1,0)+IF(AND(CE58&gt;0,OR(CE58&lt;AQ58,AND(CE58=AQ58,9&lt;4))),1,0)))</f>
        <v>99</v>
      </c>
      <c r="AV58" s="3">
        <f>IF(Inputs!$B$27&lt;&gt;"Ready","PENDING INPUTS",IF(A58&gt;Inputs!$B$6,0,MIN(MAX(0,(AQ58+AR58+AS58)-AT58),MAX(0,C58-D58-(IF(O58&lt;AU58,K58+L58+M58-N58,0)+IF(W58&lt;AU58,S58+T58+U58-V58,0)+IF(AE58&lt;AU58,AA58+AB58+AC58-AD58,0)+IF(AM58&lt;AU58,AI58+AJ58+AK58-AL58,0)+IF(AU58&lt;AU58,AQ58+AR58+AS58-AT58,0)+IF(BC58&lt;AU58,AY58+AZ58+BA58-BB58,0)+IF(BK58&lt;AU58,BG58+BH58+BI58-BJ58,0)+IF(BS58&lt;AU58,BO58+BP58+BQ58-BR58,0)+IF(CA58&lt;AU58,BW58+BX58+BY58-BZ58,0)+IF(CI58&lt;AU58,CE58+CF58+CG58-CH58,0))))))</f>
        <v>0</v>
      </c>
      <c r="AW58" s="3">
        <f>IF(Inputs!$B$27&lt;&gt;"Ready","PENDING INPUTS",MIN((AQ58+AR58+AS58),IF(D58&gt;C58,IF(D58=0,0,AT58*C58/D58),AT58+AV58)))</f>
        <v>0</v>
      </c>
      <c r="AX58" s="3">
        <f>IF(Inputs!$B$27&lt;&gt;"Ready","PENDING INPUTS",MAX(0,(AQ58+AR58+AS58)-AW58))</f>
        <v>0</v>
      </c>
      <c r="AY58" s="3">
        <f>IF(Inputs!$B$27&lt;&gt;"Ready","PENDING INPUTS",BF57)</f>
        <v>0</v>
      </c>
      <c r="AZ58" s="3">
        <f>IF(Inputs!$B$27&lt;&gt;"Ready","PENDING INPUTS",IF(A58&lt;=Inputs!$B$6,ROUND(AY58*Inputs!C19/12,2),0))</f>
        <v>0</v>
      </c>
      <c r="BA58" s="3">
        <f>IF(Inputs!$B$27&lt;&gt;"Ready","PENDING INPUTS",IF(AND(A58&lt;=Inputs!$B$6,AY58&gt;0),Inputs!G19,0))</f>
        <v>0</v>
      </c>
      <c r="BB58" s="3">
        <f>IF(Inputs!$B$27&lt;&gt;"Ready","PENDING INPUTS",IF(A58&gt;Inputs!$B$6,0,MIN((AY58+AZ58+BA58),IF(Inputs!H19=1,Inputs!D19,MAX(Inputs!F19,ROUND(AY58*Inputs!E19+AZ58+BA58,2))))))</f>
        <v>0</v>
      </c>
      <c r="BC58">
        <f>IF(Inputs!$B$27&lt;&gt;"Ready","PENDING INPUTS",IF(AY58&lt;=0,99,1+IF(AND(K58&gt;0,OR(K58&lt;AY58,AND(K58=AY58,0&lt;5))),1,0)+IF(AND(S58&gt;0,OR(S58&lt;AY58,AND(S58=AY58,1&lt;5))),1,0)+IF(AND(AA58&gt;0,OR(AA58&lt;AY58,AND(AA58=AY58,2&lt;5))),1,0)+IF(AND(AI58&gt;0,OR(AI58&lt;AY58,AND(AI58=AY58,3&lt;5))),1,0)+IF(AND(AQ58&gt;0,OR(AQ58&lt;AY58,AND(AQ58=AY58,4&lt;5))),1,0)+IF(AND(BG58&gt;0,OR(BG58&lt;AY58,AND(BG58=AY58,6&lt;5))),1,0)+IF(AND(BO58&gt;0,OR(BO58&lt;AY58,AND(BO58=AY58,7&lt;5))),1,0)+IF(AND(BW58&gt;0,OR(BW58&lt;AY58,AND(BW58=AY58,8&lt;5))),1,0)+IF(AND(CE58&gt;0,OR(CE58&lt;AY58,AND(CE58=AY58,9&lt;5))),1,0)))</f>
        <v>99</v>
      </c>
      <c r="BD58" s="3">
        <f>IF(Inputs!$B$27&lt;&gt;"Ready","PENDING INPUTS",IF(A58&gt;Inputs!$B$6,0,MIN(MAX(0,(AY58+AZ58+BA58)-BB58),MAX(0,C58-D58-(IF(O58&lt;BC58,K58+L58+M58-N58,0)+IF(W58&lt;BC58,S58+T58+U58-V58,0)+IF(AE58&lt;BC58,AA58+AB58+AC58-AD58,0)+IF(AM58&lt;BC58,AI58+AJ58+AK58-AL58,0)+IF(AU58&lt;BC58,AQ58+AR58+AS58-AT58,0)+IF(BC58&lt;BC58,AY58+AZ58+BA58-BB58,0)+IF(BK58&lt;BC58,BG58+BH58+BI58-BJ58,0)+IF(BS58&lt;BC58,BO58+BP58+BQ58-BR58,0)+IF(CA58&lt;BC58,BW58+BX58+BY58-BZ58,0)+IF(CI58&lt;BC58,CE58+CF58+CG58-CH58,0))))))</f>
        <v>0</v>
      </c>
      <c r="BE58" s="3">
        <f>IF(Inputs!$B$27&lt;&gt;"Ready","PENDING INPUTS",MIN((AY58+AZ58+BA58),IF(D58&gt;C58,IF(D58=0,0,BB58*C58/D58),BB58+BD58)))</f>
        <v>0</v>
      </c>
      <c r="BF58" s="3">
        <f>IF(Inputs!$B$27&lt;&gt;"Ready","PENDING INPUTS",MAX(0,(AY58+AZ58+BA58)-BE58))</f>
        <v>0</v>
      </c>
      <c r="BG58" s="3">
        <f>IF(Inputs!$B$27&lt;&gt;"Ready","PENDING INPUTS",BN57)</f>
        <v>0</v>
      </c>
      <c r="BH58" s="3">
        <f>IF(Inputs!$B$27&lt;&gt;"Ready","PENDING INPUTS",IF(A58&lt;=Inputs!$B$6,ROUND(BG58*Inputs!C20/12,2),0))</f>
        <v>0</v>
      </c>
      <c r="BI58" s="3">
        <f>IF(Inputs!$B$27&lt;&gt;"Ready","PENDING INPUTS",IF(AND(A58&lt;=Inputs!$B$6,BG58&gt;0),Inputs!G20,0))</f>
        <v>0</v>
      </c>
      <c r="BJ58" s="3">
        <f>IF(Inputs!$B$27&lt;&gt;"Ready","PENDING INPUTS",IF(A58&gt;Inputs!$B$6,0,MIN((BG58+BH58+BI58),IF(Inputs!H20=1,Inputs!D20,MAX(Inputs!F20,ROUND(BG58*Inputs!E20+BH58+BI58,2))))))</f>
        <v>0</v>
      </c>
      <c r="BK58">
        <f>IF(Inputs!$B$27&lt;&gt;"Ready","PENDING INPUTS",IF(BG58&lt;=0,99,1+IF(AND(K58&gt;0,OR(K58&lt;BG58,AND(K58=BG58,0&lt;6))),1,0)+IF(AND(S58&gt;0,OR(S58&lt;BG58,AND(S58=BG58,1&lt;6))),1,0)+IF(AND(AA58&gt;0,OR(AA58&lt;BG58,AND(AA58=BG58,2&lt;6))),1,0)+IF(AND(AI58&gt;0,OR(AI58&lt;BG58,AND(AI58=BG58,3&lt;6))),1,0)+IF(AND(AQ58&gt;0,OR(AQ58&lt;BG58,AND(AQ58=BG58,4&lt;6))),1,0)+IF(AND(AY58&gt;0,OR(AY58&lt;BG58,AND(AY58=BG58,5&lt;6))),1,0)+IF(AND(BO58&gt;0,OR(BO58&lt;BG58,AND(BO58=BG58,7&lt;6))),1,0)+IF(AND(BW58&gt;0,OR(BW58&lt;BG58,AND(BW58=BG58,8&lt;6))),1,0)+IF(AND(CE58&gt;0,OR(CE58&lt;BG58,AND(CE58=BG58,9&lt;6))),1,0)))</f>
        <v>99</v>
      </c>
      <c r="BL58" s="3">
        <f>IF(Inputs!$B$27&lt;&gt;"Ready","PENDING INPUTS",IF(A58&gt;Inputs!$B$6,0,MIN(MAX(0,(BG58+BH58+BI58)-BJ58),MAX(0,C58-D58-(IF(O58&lt;BK58,K58+L58+M58-N58,0)+IF(W58&lt;BK58,S58+T58+U58-V58,0)+IF(AE58&lt;BK58,AA58+AB58+AC58-AD58,0)+IF(AM58&lt;BK58,AI58+AJ58+AK58-AL58,0)+IF(AU58&lt;BK58,AQ58+AR58+AS58-AT58,0)+IF(BC58&lt;BK58,AY58+AZ58+BA58-BB58,0)+IF(BK58&lt;BK58,BG58+BH58+BI58-BJ58,0)+IF(BS58&lt;BK58,BO58+BP58+BQ58-BR58,0)+IF(CA58&lt;BK58,BW58+BX58+BY58-BZ58,0)+IF(CI58&lt;BK58,CE58+CF58+CG58-CH58,0))))))</f>
        <v>0</v>
      </c>
      <c r="BM58" s="3">
        <f>IF(Inputs!$B$27&lt;&gt;"Ready","PENDING INPUTS",MIN((BG58+BH58+BI58),IF(D58&gt;C58,IF(D58=0,0,BJ58*C58/D58),BJ58+BL58)))</f>
        <v>0</v>
      </c>
      <c r="BN58" s="3">
        <f>IF(Inputs!$B$27&lt;&gt;"Ready","PENDING INPUTS",MAX(0,(BG58+BH58+BI58)-BM58))</f>
        <v>0</v>
      </c>
      <c r="BO58" s="3">
        <f>IF(Inputs!$B$27&lt;&gt;"Ready","PENDING INPUTS",BV57)</f>
        <v>0</v>
      </c>
      <c r="BP58" s="3">
        <f>IF(Inputs!$B$27&lt;&gt;"Ready","PENDING INPUTS",IF(A58&lt;=Inputs!$B$6,ROUND(BO58*Inputs!C21/12,2),0))</f>
        <v>0</v>
      </c>
      <c r="BQ58" s="3">
        <f>IF(Inputs!$B$27&lt;&gt;"Ready","PENDING INPUTS",IF(AND(A58&lt;=Inputs!$B$6,BO58&gt;0),Inputs!G21,0))</f>
        <v>0</v>
      </c>
      <c r="BR58" s="3">
        <f>IF(Inputs!$B$27&lt;&gt;"Ready","PENDING INPUTS",IF(A58&gt;Inputs!$B$6,0,MIN((BO58+BP58+BQ58),IF(Inputs!H21=1,Inputs!D21,MAX(Inputs!F21,ROUND(BO58*Inputs!E21+BP58+BQ58,2))))))</f>
        <v>0</v>
      </c>
      <c r="BS58">
        <f>IF(Inputs!$B$27&lt;&gt;"Ready","PENDING INPUTS",IF(BO58&lt;=0,99,1+IF(AND(K58&gt;0,OR(K58&lt;BO58,AND(K58=BO58,0&lt;7))),1,0)+IF(AND(S58&gt;0,OR(S58&lt;BO58,AND(S58=BO58,1&lt;7))),1,0)+IF(AND(AA58&gt;0,OR(AA58&lt;BO58,AND(AA58=BO58,2&lt;7))),1,0)+IF(AND(AI58&gt;0,OR(AI58&lt;BO58,AND(AI58=BO58,3&lt;7))),1,0)+IF(AND(AQ58&gt;0,OR(AQ58&lt;BO58,AND(AQ58=BO58,4&lt;7))),1,0)+IF(AND(AY58&gt;0,OR(AY58&lt;BO58,AND(AY58=BO58,5&lt;7))),1,0)+IF(AND(BG58&gt;0,OR(BG58&lt;BO58,AND(BG58=BO58,6&lt;7))),1,0)+IF(AND(BW58&gt;0,OR(BW58&lt;BO58,AND(BW58=BO58,8&lt;7))),1,0)+IF(AND(CE58&gt;0,OR(CE58&lt;BO58,AND(CE58=BO58,9&lt;7))),1,0)))</f>
        <v>99</v>
      </c>
      <c r="BT58" s="3">
        <f>IF(Inputs!$B$27&lt;&gt;"Ready","PENDING INPUTS",IF(A58&gt;Inputs!$B$6,0,MIN(MAX(0,(BO58+BP58+BQ58)-BR58),MAX(0,C58-D58-(IF(O58&lt;BS58,K58+L58+M58-N58,0)+IF(W58&lt;BS58,S58+T58+U58-V58,0)+IF(AE58&lt;BS58,AA58+AB58+AC58-AD58,0)+IF(AM58&lt;BS58,AI58+AJ58+AK58-AL58,0)+IF(AU58&lt;BS58,AQ58+AR58+AS58-AT58,0)+IF(BC58&lt;BS58,AY58+AZ58+BA58-BB58,0)+IF(BK58&lt;BS58,BG58+BH58+BI58-BJ58,0)+IF(BS58&lt;BS58,BO58+BP58+BQ58-BR58,0)+IF(CA58&lt;BS58,BW58+BX58+BY58-BZ58,0)+IF(CI58&lt;BS58,CE58+CF58+CG58-CH58,0))))))</f>
        <v>0</v>
      </c>
      <c r="BU58" s="3">
        <f>IF(Inputs!$B$27&lt;&gt;"Ready","PENDING INPUTS",MIN((BO58+BP58+BQ58),IF(D58&gt;C58,IF(D58=0,0,BR58*C58/D58),BR58+BT58)))</f>
        <v>0</v>
      </c>
      <c r="BV58" s="3">
        <f>IF(Inputs!$B$27&lt;&gt;"Ready","PENDING INPUTS",MAX(0,(BO58+BP58+BQ58)-BU58))</f>
        <v>0</v>
      </c>
      <c r="BW58" s="3">
        <f>IF(Inputs!$B$27&lt;&gt;"Ready","PENDING INPUTS",CD57)</f>
        <v>0</v>
      </c>
      <c r="BX58" s="3">
        <f>IF(Inputs!$B$27&lt;&gt;"Ready","PENDING INPUTS",IF(A58&lt;=Inputs!$B$6,ROUND(BW58*Inputs!C22/12,2),0))</f>
        <v>0</v>
      </c>
      <c r="BY58" s="3">
        <f>IF(Inputs!$B$27&lt;&gt;"Ready","PENDING INPUTS",IF(AND(A58&lt;=Inputs!$B$6,BW58&gt;0),Inputs!G22,0))</f>
        <v>0</v>
      </c>
      <c r="BZ58" s="3">
        <f>IF(Inputs!$B$27&lt;&gt;"Ready","PENDING INPUTS",IF(A58&gt;Inputs!$B$6,0,MIN((BW58+BX58+BY58),IF(Inputs!H22=1,Inputs!D22,MAX(Inputs!F22,ROUND(BW58*Inputs!E22+BX58+BY58,2))))))</f>
        <v>0</v>
      </c>
      <c r="CA58">
        <f>IF(Inputs!$B$27&lt;&gt;"Ready","PENDING INPUTS",IF(BW58&lt;=0,99,1+IF(AND(K58&gt;0,OR(K58&lt;BW58,AND(K58=BW58,0&lt;8))),1,0)+IF(AND(S58&gt;0,OR(S58&lt;BW58,AND(S58=BW58,1&lt;8))),1,0)+IF(AND(AA58&gt;0,OR(AA58&lt;BW58,AND(AA58=BW58,2&lt;8))),1,0)+IF(AND(AI58&gt;0,OR(AI58&lt;BW58,AND(AI58=BW58,3&lt;8))),1,0)+IF(AND(AQ58&gt;0,OR(AQ58&lt;BW58,AND(AQ58=BW58,4&lt;8))),1,0)+IF(AND(AY58&gt;0,OR(AY58&lt;BW58,AND(AY58=BW58,5&lt;8))),1,0)+IF(AND(BG58&gt;0,OR(BG58&lt;BW58,AND(BG58=BW58,6&lt;8))),1,0)+IF(AND(BO58&gt;0,OR(BO58&lt;BW58,AND(BO58=BW58,7&lt;8))),1,0)+IF(AND(CE58&gt;0,OR(CE58&lt;BW58,AND(CE58=BW58,9&lt;8))),1,0)))</f>
        <v>99</v>
      </c>
      <c r="CB58" s="3">
        <f>IF(Inputs!$B$27&lt;&gt;"Ready","PENDING INPUTS",IF(A58&gt;Inputs!$B$6,0,MIN(MAX(0,(BW58+BX58+BY58)-BZ58),MAX(0,C58-D58-(IF(O58&lt;CA58,K58+L58+M58-N58,0)+IF(W58&lt;CA58,S58+T58+U58-V58,0)+IF(AE58&lt;CA58,AA58+AB58+AC58-AD58,0)+IF(AM58&lt;CA58,AI58+AJ58+AK58-AL58,0)+IF(AU58&lt;CA58,AQ58+AR58+AS58-AT58,0)+IF(BC58&lt;CA58,AY58+AZ58+BA58-BB58,0)+IF(BK58&lt;CA58,BG58+BH58+BI58-BJ58,0)+IF(BS58&lt;CA58,BO58+BP58+BQ58-BR58,0)+IF(CA58&lt;CA58,BW58+BX58+BY58-BZ58,0)+IF(CI58&lt;CA58,CE58+CF58+CG58-CH58,0))))))</f>
        <v>0</v>
      </c>
      <c r="CC58" s="3">
        <f>IF(Inputs!$B$27&lt;&gt;"Ready","PENDING INPUTS",MIN((BW58+BX58+BY58),IF(D58&gt;C58,IF(D58=0,0,BZ58*C58/D58),BZ58+CB58)))</f>
        <v>0</v>
      </c>
      <c r="CD58" s="3">
        <f>IF(Inputs!$B$27&lt;&gt;"Ready","PENDING INPUTS",MAX(0,(BW58+BX58+BY58)-CC58))</f>
        <v>0</v>
      </c>
      <c r="CE58" s="3">
        <f>IF(Inputs!$B$27&lt;&gt;"Ready","PENDING INPUTS",CL57)</f>
        <v>0</v>
      </c>
      <c r="CF58" s="3">
        <f>IF(Inputs!$B$27&lt;&gt;"Ready","PENDING INPUTS",IF(A58&lt;=Inputs!$B$6,ROUND(CE58*Inputs!C23/12,2),0))</f>
        <v>0</v>
      </c>
      <c r="CG58" s="3">
        <f>IF(Inputs!$B$27&lt;&gt;"Ready","PENDING INPUTS",IF(AND(A58&lt;=Inputs!$B$6,CE58&gt;0),Inputs!G23,0))</f>
        <v>0</v>
      </c>
      <c r="CH58" s="3">
        <f>IF(Inputs!$B$27&lt;&gt;"Ready","PENDING INPUTS",IF(A58&gt;Inputs!$B$6,0,MIN((CE58+CF58+CG58),IF(Inputs!H23=1,Inputs!D23,MAX(Inputs!F23,ROUND(CE58*Inputs!E23+CF58+CG58,2))))))</f>
        <v>0</v>
      </c>
      <c r="CI58">
        <f>IF(Inputs!$B$27&lt;&gt;"Ready","PENDING INPUTS",IF(CE58&lt;=0,99,1+IF(AND(K58&gt;0,OR(K58&lt;CE58,AND(K58=CE58,0&lt;9))),1,0)+IF(AND(S58&gt;0,OR(S58&lt;CE58,AND(S58=CE58,1&lt;9))),1,0)+IF(AND(AA58&gt;0,OR(AA58&lt;CE58,AND(AA58=CE58,2&lt;9))),1,0)+IF(AND(AI58&gt;0,OR(AI58&lt;CE58,AND(AI58=CE58,3&lt;9))),1,0)+IF(AND(AQ58&gt;0,OR(AQ58&lt;CE58,AND(AQ58=CE58,4&lt;9))),1,0)+IF(AND(AY58&gt;0,OR(AY58&lt;CE58,AND(AY58=CE58,5&lt;9))),1,0)+IF(AND(BG58&gt;0,OR(BG58&lt;CE58,AND(BG58=CE58,6&lt;9))),1,0)+IF(AND(BO58&gt;0,OR(BO58&lt;CE58,AND(BO58=CE58,7&lt;9))),1,0)+IF(AND(BW58&gt;0,OR(BW58&lt;CE58,AND(BW58=CE58,8&lt;9))),1,0)))</f>
        <v>99</v>
      </c>
      <c r="CJ58" s="3">
        <f>IF(Inputs!$B$27&lt;&gt;"Ready","PENDING INPUTS",IF(A58&gt;Inputs!$B$6,0,MIN(MAX(0,(CE58+CF58+CG58)-CH58),MAX(0,C58-D58-(IF(O58&lt;CI58,K58+L58+M58-N58,0)+IF(W58&lt;CI58,S58+T58+U58-V58,0)+IF(AE58&lt;CI58,AA58+AB58+AC58-AD58,0)+IF(AM58&lt;CI58,AI58+AJ58+AK58-AL58,0)+IF(AU58&lt;CI58,AQ58+AR58+AS58-AT58,0)+IF(BC58&lt;CI58,AY58+AZ58+BA58-BB58,0)+IF(BK58&lt;CI58,BG58+BH58+BI58-BJ58,0)+IF(BS58&lt;CI58,BO58+BP58+BQ58-BR58,0)+IF(CA58&lt;CI58,BW58+BX58+BY58-BZ58,0)+IF(CI58&lt;CI58,CE58+CF58+CG58-CH58,0))))))</f>
        <v>0</v>
      </c>
      <c r="CK58" s="3">
        <f>IF(Inputs!$B$27&lt;&gt;"Ready","PENDING INPUTS",MIN((CE58+CF58+CG58),IF(D58&gt;C58,IF(D58=0,0,CH58*C58/D58),CH58+CJ58)))</f>
        <v>0</v>
      </c>
      <c r="CL58" s="3">
        <f>IF(Inputs!$B$27&lt;&gt;"Ready","PENDING INPUTS",MAX(0,(CE58+CF58+CG58)-CK58))</f>
        <v>0</v>
      </c>
    </row>
    <row r="59" spans="1:90" ht="27.95" customHeight="1" x14ac:dyDescent="0.25">
      <c r="A59">
        <v>55</v>
      </c>
      <c r="B59" s="13">
        <f>IF(Inputs!$B$27&lt;&gt;"Ready","PENDING INPUTS",EDATE(Inputs!$B$5,A59-1))</f>
        <v>47939</v>
      </c>
      <c r="C59" s="3">
        <f>IF(Inputs!$B$27&lt;&gt;"Ready","PENDING INPUTS",IF(A59&lt;=Inputs!$B$6,MAX(0,Inputs!$B$4+IF(A59=Inputs!$B$7,Inputs!$B$8,0)+IF(A59=Inputs!$B$9,Inputs!$B$10,0)),0))</f>
        <v>0</v>
      </c>
      <c r="D59" s="3">
        <f>IF(Inputs!$B$27&lt;&gt;"Ready","PENDING INPUTS",SUM(N59,V59,AD59,AL59,AT59,BB59,BJ59,BR59,BZ59,CH59))</f>
        <v>0</v>
      </c>
      <c r="E59" s="3">
        <f>IF(Inputs!$B$27&lt;&gt;"Ready","PENDING INPUTS",MAX(0,D59-C59))</f>
        <v>0</v>
      </c>
      <c r="F59" s="3">
        <f>IF(Inputs!$B$27&lt;&gt;"Ready","PENDING INPUTS",SUM(Q59,Y59,AG59,AO59,AW59,BE59,BM59,BU59,CC59,CK59))</f>
        <v>0</v>
      </c>
      <c r="G59" s="3">
        <f>IF(Inputs!$B$27&lt;&gt;"Ready","PENDING INPUTS",SUM(L59,T59,AB59,AJ59,AR59,AZ59,BH59,BP59,BX59,CF59))</f>
        <v>0</v>
      </c>
      <c r="H59" s="3">
        <f>IF(Inputs!$B$27&lt;&gt;"Ready","PENDING INPUTS",SUM(M59,U59,AC59,AK59,AS59,BA59,BI59,BQ59,BY59,CG59))</f>
        <v>0</v>
      </c>
      <c r="I59" s="3">
        <f>IF(Inputs!$B$27&lt;&gt;"Ready","PENDING INPUTS",SUM(R59,Z59,AH59,AP59,AX59,BF59,BN59,BV59,CD59,CL59))</f>
        <v>0</v>
      </c>
      <c r="J59" t="str">
        <f>IF(Inputs!$B$27&lt;&gt;"Ready","PENDING INPUTS",IF(A59&gt;Inputs!$B$6,"Beyond horizon",IF(E59&gt;0.005,"MINIMUM SHORTFALL",IF(I59&lt;0.005,"Paid off","In progress"))))</f>
        <v>Paid off</v>
      </c>
      <c r="K59" s="3">
        <f>IF(Inputs!$B$27&lt;&gt;"Ready","PENDING INPUTS",R58)</f>
        <v>0</v>
      </c>
      <c r="L59" s="3">
        <f>IF(Inputs!$B$27&lt;&gt;"Ready","PENDING INPUTS",IF(A59&lt;=Inputs!$B$6,ROUND(K59*Inputs!C14/12,2),0))</f>
        <v>0</v>
      </c>
      <c r="M59" s="3">
        <f>IF(Inputs!$B$27&lt;&gt;"Ready","PENDING INPUTS",IF(AND(A59&lt;=Inputs!$B$6,K59&gt;0),Inputs!G14,0))</f>
        <v>0</v>
      </c>
      <c r="N59" s="3">
        <f>IF(Inputs!$B$27&lt;&gt;"Ready","PENDING INPUTS",IF(A59&gt;Inputs!$B$6,0,MIN((K59+L59+M59),IF(Inputs!H14=1,Inputs!D14,MAX(Inputs!F14,ROUND(K59*Inputs!E14+L59+M59,2))))))</f>
        <v>0</v>
      </c>
      <c r="O59">
        <f>IF(Inputs!$B$27&lt;&gt;"Ready","PENDING INPUTS",IF(K59&lt;=0,99,1+IF(AND(S59&gt;0,OR(S59&lt;K59,AND(S59=K59,1&lt;0))),1,0)+IF(AND(AA59&gt;0,OR(AA59&lt;K59,AND(AA59=K59,2&lt;0))),1,0)+IF(AND(AI59&gt;0,OR(AI59&lt;K59,AND(AI59=K59,3&lt;0))),1,0)+IF(AND(AQ59&gt;0,OR(AQ59&lt;K59,AND(AQ59=K59,4&lt;0))),1,0)+IF(AND(AY59&gt;0,OR(AY59&lt;K59,AND(AY59=K59,5&lt;0))),1,0)+IF(AND(BG59&gt;0,OR(BG59&lt;K59,AND(BG59=K59,6&lt;0))),1,0)+IF(AND(BO59&gt;0,OR(BO59&lt;K59,AND(BO59=K59,7&lt;0))),1,0)+IF(AND(BW59&gt;0,OR(BW59&lt;K59,AND(BW59=K59,8&lt;0))),1,0)+IF(AND(CE59&gt;0,OR(CE59&lt;K59,AND(CE59=K59,9&lt;0))),1,0)))</f>
        <v>99</v>
      </c>
      <c r="P59" s="3">
        <f>IF(Inputs!$B$27&lt;&gt;"Ready","PENDING INPUTS",IF(A59&gt;Inputs!$B$6,0,MIN(MAX(0,(K59+L59+M59)-N59),MAX(0,C59-D59-(IF(O59&lt;O59,K59+L59+M59-N59,0)+IF(W59&lt;O59,S59+T59+U59-V59,0)+IF(AE59&lt;O59,AA59+AB59+AC59-AD59,0)+IF(AM59&lt;O59,AI59+AJ59+AK59-AL59,0)+IF(AU59&lt;O59,AQ59+AR59+AS59-AT59,0)+IF(BC59&lt;O59,AY59+AZ59+BA59-BB59,0)+IF(BK59&lt;O59,BG59+BH59+BI59-BJ59,0)+IF(BS59&lt;O59,BO59+BP59+BQ59-BR59,0)+IF(CA59&lt;O59,BW59+BX59+BY59-BZ59,0)+IF(CI59&lt;O59,CE59+CF59+CG59-CH59,0))))))</f>
        <v>0</v>
      </c>
      <c r="Q59" s="3">
        <f>IF(Inputs!$B$27&lt;&gt;"Ready","PENDING INPUTS",MIN((K59+L59+M59),IF(D59&gt;C59,IF(D59=0,0,N59*C59/D59),N59+P59)))</f>
        <v>0</v>
      </c>
      <c r="R59" s="3">
        <f>IF(Inputs!$B$27&lt;&gt;"Ready","PENDING INPUTS",MAX(0,(K59+L59+M59)-Q59))</f>
        <v>0</v>
      </c>
      <c r="S59" s="3">
        <f>IF(Inputs!$B$27&lt;&gt;"Ready","PENDING INPUTS",Z58)</f>
        <v>0</v>
      </c>
      <c r="T59" s="3">
        <f>IF(Inputs!$B$27&lt;&gt;"Ready","PENDING INPUTS",IF(A59&lt;=Inputs!$B$6,ROUND(S59*Inputs!C15/12,2),0))</f>
        <v>0</v>
      </c>
      <c r="U59" s="3">
        <f>IF(Inputs!$B$27&lt;&gt;"Ready","PENDING INPUTS",IF(AND(A59&lt;=Inputs!$B$6,S59&gt;0),Inputs!G15,0))</f>
        <v>0</v>
      </c>
      <c r="V59" s="3">
        <f>IF(Inputs!$B$27&lt;&gt;"Ready","PENDING INPUTS",IF(A59&gt;Inputs!$B$6,0,MIN((S59+T59+U59),IF(Inputs!H15=1,Inputs!D15,MAX(Inputs!F15,ROUND(S59*Inputs!E15+T59+U59,2))))))</f>
        <v>0</v>
      </c>
      <c r="W59">
        <f>IF(Inputs!$B$27&lt;&gt;"Ready","PENDING INPUTS",IF(S59&lt;=0,99,1+IF(AND(K59&gt;0,OR(K59&lt;S59,AND(K59=S59,0&lt;1))),1,0)+IF(AND(AA59&gt;0,OR(AA59&lt;S59,AND(AA59=S59,2&lt;1))),1,0)+IF(AND(AI59&gt;0,OR(AI59&lt;S59,AND(AI59=S59,3&lt;1))),1,0)+IF(AND(AQ59&gt;0,OR(AQ59&lt;S59,AND(AQ59=S59,4&lt;1))),1,0)+IF(AND(AY59&gt;0,OR(AY59&lt;S59,AND(AY59=S59,5&lt;1))),1,0)+IF(AND(BG59&gt;0,OR(BG59&lt;S59,AND(BG59=S59,6&lt;1))),1,0)+IF(AND(BO59&gt;0,OR(BO59&lt;S59,AND(BO59=S59,7&lt;1))),1,0)+IF(AND(BW59&gt;0,OR(BW59&lt;S59,AND(BW59=S59,8&lt;1))),1,0)+IF(AND(CE59&gt;0,OR(CE59&lt;S59,AND(CE59=S59,9&lt;1))),1,0)))</f>
        <v>99</v>
      </c>
      <c r="X59" s="3">
        <f>IF(Inputs!$B$27&lt;&gt;"Ready","PENDING INPUTS",IF(A59&gt;Inputs!$B$6,0,MIN(MAX(0,(S59+T59+U59)-V59),MAX(0,C59-D59-(IF(O59&lt;W59,K59+L59+M59-N59,0)+IF(W59&lt;W59,S59+T59+U59-V59,0)+IF(AE59&lt;W59,AA59+AB59+AC59-AD59,0)+IF(AM59&lt;W59,AI59+AJ59+AK59-AL59,0)+IF(AU59&lt;W59,AQ59+AR59+AS59-AT59,0)+IF(BC59&lt;W59,AY59+AZ59+BA59-BB59,0)+IF(BK59&lt;W59,BG59+BH59+BI59-BJ59,0)+IF(BS59&lt;W59,BO59+BP59+BQ59-BR59,0)+IF(CA59&lt;W59,BW59+BX59+BY59-BZ59,0)+IF(CI59&lt;W59,CE59+CF59+CG59-CH59,0))))))</f>
        <v>0</v>
      </c>
      <c r="Y59" s="3">
        <f>IF(Inputs!$B$27&lt;&gt;"Ready","PENDING INPUTS",MIN((S59+T59+U59),IF(D59&gt;C59,IF(D59=0,0,V59*C59/D59),V59+X59)))</f>
        <v>0</v>
      </c>
      <c r="Z59" s="3">
        <f>IF(Inputs!$B$27&lt;&gt;"Ready","PENDING INPUTS",MAX(0,(S59+T59+U59)-Y59))</f>
        <v>0</v>
      </c>
      <c r="AA59" s="3">
        <f>IF(Inputs!$B$27&lt;&gt;"Ready","PENDING INPUTS",AH58)</f>
        <v>0</v>
      </c>
      <c r="AB59" s="3">
        <f>IF(Inputs!$B$27&lt;&gt;"Ready","PENDING INPUTS",IF(A59&lt;=Inputs!$B$6,ROUND(AA59*Inputs!C16/12,2),0))</f>
        <v>0</v>
      </c>
      <c r="AC59" s="3">
        <f>IF(Inputs!$B$27&lt;&gt;"Ready","PENDING INPUTS",IF(AND(A59&lt;=Inputs!$B$6,AA59&gt;0),Inputs!G16,0))</f>
        <v>0</v>
      </c>
      <c r="AD59" s="3">
        <f>IF(Inputs!$B$27&lt;&gt;"Ready","PENDING INPUTS",IF(A59&gt;Inputs!$B$6,0,MIN((AA59+AB59+AC59),IF(Inputs!H16=1,Inputs!D16,MAX(Inputs!F16,ROUND(AA59*Inputs!E16+AB59+AC59,2))))))</f>
        <v>0</v>
      </c>
      <c r="AE59">
        <f>IF(Inputs!$B$27&lt;&gt;"Ready","PENDING INPUTS",IF(AA59&lt;=0,99,1+IF(AND(K59&gt;0,OR(K59&lt;AA59,AND(K59=AA59,0&lt;2))),1,0)+IF(AND(S59&gt;0,OR(S59&lt;AA59,AND(S59=AA59,1&lt;2))),1,0)+IF(AND(AI59&gt;0,OR(AI59&lt;AA59,AND(AI59=AA59,3&lt;2))),1,0)+IF(AND(AQ59&gt;0,OR(AQ59&lt;AA59,AND(AQ59=AA59,4&lt;2))),1,0)+IF(AND(AY59&gt;0,OR(AY59&lt;AA59,AND(AY59=AA59,5&lt;2))),1,0)+IF(AND(BG59&gt;0,OR(BG59&lt;AA59,AND(BG59=AA59,6&lt;2))),1,0)+IF(AND(BO59&gt;0,OR(BO59&lt;AA59,AND(BO59=AA59,7&lt;2))),1,0)+IF(AND(BW59&gt;0,OR(BW59&lt;AA59,AND(BW59=AA59,8&lt;2))),1,0)+IF(AND(CE59&gt;0,OR(CE59&lt;AA59,AND(CE59=AA59,9&lt;2))),1,0)))</f>
        <v>99</v>
      </c>
      <c r="AF59" s="3">
        <f>IF(Inputs!$B$27&lt;&gt;"Ready","PENDING INPUTS",IF(A59&gt;Inputs!$B$6,0,MIN(MAX(0,(AA59+AB59+AC59)-AD59),MAX(0,C59-D59-(IF(O59&lt;AE59,K59+L59+M59-N59,0)+IF(W59&lt;AE59,S59+T59+U59-V59,0)+IF(AE59&lt;AE59,AA59+AB59+AC59-AD59,0)+IF(AM59&lt;AE59,AI59+AJ59+AK59-AL59,0)+IF(AU59&lt;AE59,AQ59+AR59+AS59-AT59,0)+IF(BC59&lt;AE59,AY59+AZ59+BA59-BB59,0)+IF(BK59&lt;AE59,BG59+BH59+BI59-BJ59,0)+IF(BS59&lt;AE59,BO59+BP59+BQ59-BR59,0)+IF(CA59&lt;AE59,BW59+BX59+BY59-BZ59,0)+IF(CI59&lt;AE59,CE59+CF59+CG59-CH59,0))))))</f>
        <v>0</v>
      </c>
      <c r="AG59" s="3">
        <f>IF(Inputs!$B$27&lt;&gt;"Ready","PENDING INPUTS",MIN((AA59+AB59+AC59),IF(D59&gt;C59,IF(D59=0,0,AD59*C59/D59),AD59+AF59)))</f>
        <v>0</v>
      </c>
      <c r="AH59" s="3">
        <f>IF(Inputs!$B$27&lt;&gt;"Ready","PENDING INPUTS",MAX(0,(AA59+AB59+AC59)-AG59))</f>
        <v>0</v>
      </c>
      <c r="AI59" s="3">
        <f>IF(Inputs!$B$27&lt;&gt;"Ready","PENDING INPUTS",AP58)</f>
        <v>0</v>
      </c>
      <c r="AJ59" s="3">
        <f>IF(Inputs!$B$27&lt;&gt;"Ready","PENDING INPUTS",IF(A59&lt;=Inputs!$B$6,ROUND(AI59*Inputs!C17/12,2),0))</f>
        <v>0</v>
      </c>
      <c r="AK59" s="3">
        <f>IF(Inputs!$B$27&lt;&gt;"Ready","PENDING INPUTS",IF(AND(A59&lt;=Inputs!$B$6,AI59&gt;0),Inputs!G17,0))</f>
        <v>0</v>
      </c>
      <c r="AL59" s="3">
        <f>IF(Inputs!$B$27&lt;&gt;"Ready","PENDING INPUTS",IF(A59&gt;Inputs!$B$6,0,MIN((AI59+AJ59+AK59),IF(Inputs!H17=1,Inputs!D17,MAX(Inputs!F17,ROUND(AI59*Inputs!E17+AJ59+AK59,2))))))</f>
        <v>0</v>
      </c>
      <c r="AM59">
        <f>IF(Inputs!$B$27&lt;&gt;"Ready","PENDING INPUTS",IF(AI59&lt;=0,99,1+IF(AND(K59&gt;0,OR(K59&lt;AI59,AND(K59=AI59,0&lt;3))),1,0)+IF(AND(S59&gt;0,OR(S59&lt;AI59,AND(S59=AI59,1&lt;3))),1,0)+IF(AND(AA59&gt;0,OR(AA59&lt;AI59,AND(AA59=AI59,2&lt;3))),1,0)+IF(AND(AQ59&gt;0,OR(AQ59&lt;AI59,AND(AQ59=AI59,4&lt;3))),1,0)+IF(AND(AY59&gt;0,OR(AY59&lt;AI59,AND(AY59=AI59,5&lt;3))),1,0)+IF(AND(BG59&gt;0,OR(BG59&lt;AI59,AND(BG59=AI59,6&lt;3))),1,0)+IF(AND(BO59&gt;0,OR(BO59&lt;AI59,AND(BO59=AI59,7&lt;3))),1,0)+IF(AND(BW59&gt;0,OR(BW59&lt;AI59,AND(BW59=AI59,8&lt;3))),1,0)+IF(AND(CE59&gt;0,OR(CE59&lt;AI59,AND(CE59=AI59,9&lt;3))),1,0)))</f>
        <v>99</v>
      </c>
      <c r="AN59" s="3">
        <f>IF(Inputs!$B$27&lt;&gt;"Ready","PENDING INPUTS",IF(A59&gt;Inputs!$B$6,0,MIN(MAX(0,(AI59+AJ59+AK59)-AL59),MAX(0,C59-D59-(IF(O59&lt;AM59,K59+L59+M59-N59,0)+IF(W59&lt;AM59,S59+T59+U59-V59,0)+IF(AE59&lt;AM59,AA59+AB59+AC59-AD59,0)+IF(AM59&lt;AM59,AI59+AJ59+AK59-AL59,0)+IF(AU59&lt;AM59,AQ59+AR59+AS59-AT59,0)+IF(BC59&lt;AM59,AY59+AZ59+BA59-BB59,0)+IF(BK59&lt;AM59,BG59+BH59+BI59-BJ59,0)+IF(BS59&lt;AM59,BO59+BP59+BQ59-BR59,0)+IF(CA59&lt;AM59,BW59+BX59+BY59-BZ59,0)+IF(CI59&lt;AM59,CE59+CF59+CG59-CH59,0))))))</f>
        <v>0</v>
      </c>
      <c r="AO59" s="3">
        <f>IF(Inputs!$B$27&lt;&gt;"Ready","PENDING INPUTS",MIN((AI59+AJ59+AK59),IF(D59&gt;C59,IF(D59=0,0,AL59*C59/D59),AL59+AN59)))</f>
        <v>0</v>
      </c>
      <c r="AP59" s="3">
        <f>IF(Inputs!$B$27&lt;&gt;"Ready","PENDING INPUTS",MAX(0,(AI59+AJ59+AK59)-AO59))</f>
        <v>0</v>
      </c>
      <c r="AQ59" s="3">
        <f>IF(Inputs!$B$27&lt;&gt;"Ready","PENDING INPUTS",AX58)</f>
        <v>0</v>
      </c>
      <c r="AR59" s="3">
        <f>IF(Inputs!$B$27&lt;&gt;"Ready","PENDING INPUTS",IF(A59&lt;=Inputs!$B$6,ROUND(AQ59*Inputs!C18/12,2),0))</f>
        <v>0</v>
      </c>
      <c r="AS59" s="3">
        <f>IF(Inputs!$B$27&lt;&gt;"Ready","PENDING INPUTS",IF(AND(A59&lt;=Inputs!$B$6,AQ59&gt;0),Inputs!G18,0))</f>
        <v>0</v>
      </c>
      <c r="AT59" s="3">
        <f>IF(Inputs!$B$27&lt;&gt;"Ready","PENDING INPUTS",IF(A59&gt;Inputs!$B$6,0,MIN((AQ59+AR59+AS59),IF(Inputs!H18=1,Inputs!D18,MAX(Inputs!F18,ROUND(AQ59*Inputs!E18+AR59+AS59,2))))))</f>
        <v>0</v>
      </c>
      <c r="AU59">
        <f>IF(Inputs!$B$27&lt;&gt;"Ready","PENDING INPUTS",IF(AQ59&lt;=0,99,1+IF(AND(K59&gt;0,OR(K59&lt;AQ59,AND(K59=AQ59,0&lt;4))),1,0)+IF(AND(S59&gt;0,OR(S59&lt;AQ59,AND(S59=AQ59,1&lt;4))),1,0)+IF(AND(AA59&gt;0,OR(AA59&lt;AQ59,AND(AA59=AQ59,2&lt;4))),1,0)+IF(AND(AI59&gt;0,OR(AI59&lt;AQ59,AND(AI59=AQ59,3&lt;4))),1,0)+IF(AND(AY59&gt;0,OR(AY59&lt;AQ59,AND(AY59=AQ59,5&lt;4))),1,0)+IF(AND(BG59&gt;0,OR(BG59&lt;AQ59,AND(BG59=AQ59,6&lt;4))),1,0)+IF(AND(BO59&gt;0,OR(BO59&lt;AQ59,AND(BO59=AQ59,7&lt;4))),1,0)+IF(AND(BW59&gt;0,OR(BW59&lt;AQ59,AND(BW59=AQ59,8&lt;4))),1,0)+IF(AND(CE59&gt;0,OR(CE59&lt;AQ59,AND(CE59=AQ59,9&lt;4))),1,0)))</f>
        <v>99</v>
      </c>
      <c r="AV59" s="3">
        <f>IF(Inputs!$B$27&lt;&gt;"Ready","PENDING INPUTS",IF(A59&gt;Inputs!$B$6,0,MIN(MAX(0,(AQ59+AR59+AS59)-AT59),MAX(0,C59-D59-(IF(O59&lt;AU59,K59+L59+M59-N59,0)+IF(W59&lt;AU59,S59+T59+U59-V59,0)+IF(AE59&lt;AU59,AA59+AB59+AC59-AD59,0)+IF(AM59&lt;AU59,AI59+AJ59+AK59-AL59,0)+IF(AU59&lt;AU59,AQ59+AR59+AS59-AT59,0)+IF(BC59&lt;AU59,AY59+AZ59+BA59-BB59,0)+IF(BK59&lt;AU59,BG59+BH59+BI59-BJ59,0)+IF(BS59&lt;AU59,BO59+BP59+BQ59-BR59,0)+IF(CA59&lt;AU59,BW59+BX59+BY59-BZ59,0)+IF(CI59&lt;AU59,CE59+CF59+CG59-CH59,0))))))</f>
        <v>0</v>
      </c>
      <c r="AW59" s="3">
        <f>IF(Inputs!$B$27&lt;&gt;"Ready","PENDING INPUTS",MIN((AQ59+AR59+AS59),IF(D59&gt;C59,IF(D59=0,0,AT59*C59/D59),AT59+AV59)))</f>
        <v>0</v>
      </c>
      <c r="AX59" s="3">
        <f>IF(Inputs!$B$27&lt;&gt;"Ready","PENDING INPUTS",MAX(0,(AQ59+AR59+AS59)-AW59))</f>
        <v>0</v>
      </c>
      <c r="AY59" s="3">
        <f>IF(Inputs!$B$27&lt;&gt;"Ready","PENDING INPUTS",BF58)</f>
        <v>0</v>
      </c>
      <c r="AZ59" s="3">
        <f>IF(Inputs!$B$27&lt;&gt;"Ready","PENDING INPUTS",IF(A59&lt;=Inputs!$B$6,ROUND(AY59*Inputs!C19/12,2),0))</f>
        <v>0</v>
      </c>
      <c r="BA59" s="3">
        <f>IF(Inputs!$B$27&lt;&gt;"Ready","PENDING INPUTS",IF(AND(A59&lt;=Inputs!$B$6,AY59&gt;0),Inputs!G19,0))</f>
        <v>0</v>
      </c>
      <c r="BB59" s="3">
        <f>IF(Inputs!$B$27&lt;&gt;"Ready","PENDING INPUTS",IF(A59&gt;Inputs!$B$6,0,MIN((AY59+AZ59+BA59),IF(Inputs!H19=1,Inputs!D19,MAX(Inputs!F19,ROUND(AY59*Inputs!E19+AZ59+BA59,2))))))</f>
        <v>0</v>
      </c>
      <c r="BC59">
        <f>IF(Inputs!$B$27&lt;&gt;"Ready","PENDING INPUTS",IF(AY59&lt;=0,99,1+IF(AND(K59&gt;0,OR(K59&lt;AY59,AND(K59=AY59,0&lt;5))),1,0)+IF(AND(S59&gt;0,OR(S59&lt;AY59,AND(S59=AY59,1&lt;5))),1,0)+IF(AND(AA59&gt;0,OR(AA59&lt;AY59,AND(AA59=AY59,2&lt;5))),1,0)+IF(AND(AI59&gt;0,OR(AI59&lt;AY59,AND(AI59=AY59,3&lt;5))),1,0)+IF(AND(AQ59&gt;0,OR(AQ59&lt;AY59,AND(AQ59=AY59,4&lt;5))),1,0)+IF(AND(BG59&gt;0,OR(BG59&lt;AY59,AND(BG59=AY59,6&lt;5))),1,0)+IF(AND(BO59&gt;0,OR(BO59&lt;AY59,AND(BO59=AY59,7&lt;5))),1,0)+IF(AND(BW59&gt;0,OR(BW59&lt;AY59,AND(BW59=AY59,8&lt;5))),1,0)+IF(AND(CE59&gt;0,OR(CE59&lt;AY59,AND(CE59=AY59,9&lt;5))),1,0)))</f>
        <v>99</v>
      </c>
      <c r="BD59" s="3">
        <f>IF(Inputs!$B$27&lt;&gt;"Ready","PENDING INPUTS",IF(A59&gt;Inputs!$B$6,0,MIN(MAX(0,(AY59+AZ59+BA59)-BB59),MAX(0,C59-D59-(IF(O59&lt;BC59,K59+L59+M59-N59,0)+IF(W59&lt;BC59,S59+T59+U59-V59,0)+IF(AE59&lt;BC59,AA59+AB59+AC59-AD59,0)+IF(AM59&lt;BC59,AI59+AJ59+AK59-AL59,0)+IF(AU59&lt;BC59,AQ59+AR59+AS59-AT59,0)+IF(BC59&lt;BC59,AY59+AZ59+BA59-BB59,0)+IF(BK59&lt;BC59,BG59+BH59+BI59-BJ59,0)+IF(BS59&lt;BC59,BO59+BP59+BQ59-BR59,0)+IF(CA59&lt;BC59,BW59+BX59+BY59-BZ59,0)+IF(CI59&lt;BC59,CE59+CF59+CG59-CH59,0))))))</f>
        <v>0</v>
      </c>
      <c r="BE59" s="3">
        <f>IF(Inputs!$B$27&lt;&gt;"Ready","PENDING INPUTS",MIN((AY59+AZ59+BA59),IF(D59&gt;C59,IF(D59=0,0,BB59*C59/D59),BB59+BD59)))</f>
        <v>0</v>
      </c>
      <c r="BF59" s="3">
        <f>IF(Inputs!$B$27&lt;&gt;"Ready","PENDING INPUTS",MAX(0,(AY59+AZ59+BA59)-BE59))</f>
        <v>0</v>
      </c>
      <c r="BG59" s="3">
        <f>IF(Inputs!$B$27&lt;&gt;"Ready","PENDING INPUTS",BN58)</f>
        <v>0</v>
      </c>
      <c r="BH59" s="3">
        <f>IF(Inputs!$B$27&lt;&gt;"Ready","PENDING INPUTS",IF(A59&lt;=Inputs!$B$6,ROUND(BG59*Inputs!C20/12,2),0))</f>
        <v>0</v>
      </c>
      <c r="BI59" s="3">
        <f>IF(Inputs!$B$27&lt;&gt;"Ready","PENDING INPUTS",IF(AND(A59&lt;=Inputs!$B$6,BG59&gt;0),Inputs!G20,0))</f>
        <v>0</v>
      </c>
      <c r="BJ59" s="3">
        <f>IF(Inputs!$B$27&lt;&gt;"Ready","PENDING INPUTS",IF(A59&gt;Inputs!$B$6,0,MIN((BG59+BH59+BI59),IF(Inputs!H20=1,Inputs!D20,MAX(Inputs!F20,ROUND(BG59*Inputs!E20+BH59+BI59,2))))))</f>
        <v>0</v>
      </c>
      <c r="BK59">
        <f>IF(Inputs!$B$27&lt;&gt;"Ready","PENDING INPUTS",IF(BG59&lt;=0,99,1+IF(AND(K59&gt;0,OR(K59&lt;BG59,AND(K59=BG59,0&lt;6))),1,0)+IF(AND(S59&gt;0,OR(S59&lt;BG59,AND(S59=BG59,1&lt;6))),1,0)+IF(AND(AA59&gt;0,OR(AA59&lt;BG59,AND(AA59=BG59,2&lt;6))),1,0)+IF(AND(AI59&gt;0,OR(AI59&lt;BG59,AND(AI59=BG59,3&lt;6))),1,0)+IF(AND(AQ59&gt;0,OR(AQ59&lt;BG59,AND(AQ59=BG59,4&lt;6))),1,0)+IF(AND(AY59&gt;0,OR(AY59&lt;BG59,AND(AY59=BG59,5&lt;6))),1,0)+IF(AND(BO59&gt;0,OR(BO59&lt;BG59,AND(BO59=BG59,7&lt;6))),1,0)+IF(AND(BW59&gt;0,OR(BW59&lt;BG59,AND(BW59=BG59,8&lt;6))),1,0)+IF(AND(CE59&gt;0,OR(CE59&lt;BG59,AND(CE59=BG59,9&lt;6))),1,0)))</f>
        <v>99</v>
      </c>
      <c r="BL59" s="3">
        <f>IF(Inputs!$B$27&lt;&gt;"Ready","PENDING INPUTS",IF(A59&gt;Inputs!$B$6,0,MIN(MAX(0,(BG59+BH59+BI59)-BJ59),MAX(0,C59-D59-(IF(O59&lt;BK59,K59+L59+M59-N59,0)+IF(W59&lt;BK59,S59+T59+U59-V59,0)+IF(AE59&lt;BK59,AA59+AB59+AC59-AD59,0)+IF(AM59&lt;BK59,AI59+AJ59+AK59-AL59,0)+IF(AU59&lt;BK59,AQ59+AR59+AS59-AT59,0)+IF(BC59&lt;BK59,AY59+AZ59+BA59-BB59,0)+IF(BK59&lt;BK59,BG59+BH59+BI59-BJ59,0)+IF(BS59&lt;BK59,BO59+BP59+BQ59-BR59,0)+IF(CA59&lt;BK59,BW59+BX59+BY59-BZ59,0)+IF(CI59&lt;BK59,CE59+CF59+CG59-CH59,0))))))</f>
        <v>0</v>
      </c>
      <c r="BM59" s="3">
        <f>IF(Inputs!$B$27&lt;&gt;"Ready","PENDING INPUTS",MIN((BG59+BH59+BI59),IF(D59&gt;C59,IF(D59=0,0,BJ59*C59/D59),BJ59+BL59)))</f>
        <v>0</v>
      </c>
      <c r="BN59" s="3">
        <f>IF(Inputs!$B$27&lt;&gt;"Ready","PENDING INPUTS",MAX(0,(BG59+BH59+BI59)-BM59))</f>
        <v>0</v>
      </c>
      <c r="BO59" s="3">
        <f>IF(Inputs!$B$27&lt;&gt;"Ready","PENDING INPUTS",BV58)</f>
        <v>0</v>
      </c>
      <c r="BP59" s="3">
        <f>IF(Inputs!$B$27&lt;&gt;"Ready","PENDING INPUTS",IF(A59&lt;=Inputs!$B$6,ROUND(BO59*Inputs!C21/12,2),0))</f>
        <v>0</v>
      </c>
      <c r="BQ59" s="3">
        <f>IF(Inputs!$B$27&lt;&gt;"Ready","PENDING INPUTS",IF(AND(A59&lt;=Inputs!$B$6,BO59&gt;0),Inputs!G21,0))</f>
        <v>0</v>
      </c>
      <c r="BR59" s="3">
        <f>IF(Inputs!$B$27&lt;&gt;"Ready","PENDING INPUTS",IF(A59&gt;Inputs!$B$6,0,MIN((BO59+BP59+BQ59),IF(Inputs!H21=1,Inputs!D21,MAX(Inputs!F21,ROUND(BO59*Inputs!E21+BP59+BQ59,2))))))</f>
        <v>0</v>
      </c>
      <c r="BS59">
        <f>IF(Inputs!$B$27&lt;&gt;"Ready","PENDING INPUTS",IF(BO59&lt;=0,99,1+IF(AND(K59&gt;0,OR(K59&lt;BO59,AND(K59=BO59,0&lt;7))),1,0)+IF(AND(S59&gt;0,OR(S59&lt;BO59,AND(S59=BO59,1&lt;7))),1,0)+IF(AND(AA59&gt;0,OR(AA59&lt;BO59,AND(AA59=BO59,2&lt;7))),1,0)+IF(AND(AI59&gt;0,OR(AI59&lt;BO59,AND(AI59=BO59,3&lt;7))),1,0)+IF(AND(AQ59&gt;0,OR(AQ59&lt;BO59,AND(AQ59=BO59,4&lt;7))),1,0)+IF(AND(AY59&gt;0,OR(AY59&lt;BO59,AND(AY59=BO59,5&lt;7))),1,0)+IF(AND(BG59&gt;0,OR(BG59&lt;BO59,AND(BG59=BO59,6&lt;7))),1,0)+IF(AND(BW59&gt;0,OR(BW59&lt;BO59,AND(BW59=BO59,8&lt;7))),1,0)+IF(AND(CE59&gt;0,OR(CE59&lt;BO59,AND(CE59=BO59,9&lt;7))),1,0)))</f>
        <v>99</v>
      </c>
      <c r="BT59" s="3">
        <f>IF(Inputs!$B$27&lt;&gt;"Ready","PENDING INPUTS",IF(A59&gt;Inputs!$B$6,0,MIN(MAX(0,(BO59+BP59+BQ59)-BR59),MAX(0,C59-D59-(IF(O59&lt;BS59,K59+L59+M59-N59,0)+IF(W59&lt;BS59,S59+T59+U59-V59,0)+IF(AE59&lt;BS59,AA59+AB59+AC59-AD59,0)+IF(AM59&lt;BS59,AI59+AJ59+AK59-AL59,0)+IF(AU59&lt;BS59,AQ59+AR59+AS59-AT59,0)+IF(BC59&lt;BS59,AY59+AZ59+BA59-BB59,0)+IF(BK59&lt;BS59,BG59+BH59+BI59-BJ59,0)+IF(BS59&lt;BS59,BO59+BP59+BQ59-BR59,0)+IF(CA59&lt;BS59,BW59+BX59+BY59-BZ59,0)+IF(CI59&lt;BS59,CE59+CF59+CG59-CH59,0))))))</f>
        <v>0</v>
      </c>
      <c r="BU59" s="3">
        <f>IF(Inputs!$B$27&lt;&gt;"Ready","PENDING INPUTS",MIN((BO59+BP59+BQ59),IF(D59&gt;C59,IF(D59=0,0,BR59*C59/D59),BR59+BT59)))</f>
        <v>0</v>
      </c>
      <c r="BV59" s="3">
        <f>IF(Inputs!$B$27&lt;&gt;"Ready","PENDING INPUTS",MAX(0,(BO59+BP59+BQ59)-BU59))</f>
        <v>0</v>
      </c>
      <c r="BW59" s="3">
        <f>IF(Inputs!$B$27&lt;&gt;"Ready","PENDING INPUTS",CD58)</f>
        <v>0</v>
      </c>
      <c r="BX59" s="3">
        <f>IF(Inputs!$B$27&lt;&gt;"Ready","PENDING INPUTS",IF(A59&lt;=Inputs!$B$6,ROUND(BW59*Inputs!C22/12,2),0))</f>
        <v>0</v>
      </c>
      <c r="BY59" s="3">
        <f>IF(Inputs!$B$27&lt;&gt;"Ready","PENDING INPUTS",IF(AND(A59&lt;=Inputs!$B$6,BW59&gt;0),Inputs!G22,0))</f>
        <v>0</v>
      </c>
      <c r="BZ59" s="3">
        <f>IF(Inputs!$B$27&lt;&gt;"Ready","PENDING INPUTS",IF(A59&gt;Inputs!$B$6,0,MIN((BW59+BX59+BY59),IF(Inputs!H22=1,Inputs!D22,MAX(Inputs!F22,ROUND(BW59*Inputs!E22+BX59+BY59,2))))))</f>
        <v>0</v>
      </c>
      <c r="CA59">
        <f>IF(Inputs!$B$27&lt;&gt;"Ready","PENDING INPUTS",IF(BW59&lt;=0,99,1+IF(AND(K59&gt;0,OR(K59&lt;BW59,AND(K59=BW59,0&lt;8))),1,0)+IF(AND(S59&gt;0,OR(S59&lt;BW59,AND(S59=BW59,1&lt;8))),1,0)+IF(AND(AA59&gt;0,OR(AA59&lt;BW59,AND(AA59=BW59,2&lt;8))),1,0)+IF(AND(AI59&gt;0,OR(AI59&lt;BW59,AND(AI59=BW59,3&lt;8))),1,0)+IF(AND(AQ59&gt;0,OR(AQ59&lt;BW59,AND(AQ59=BW59,4&lt;8))),1,0)+IF(AND(AY59&gt;0,OR(AY59&lt;BW59,AND(AY59=BW59,5&lt;8))),1,0)+IF(AND(BG59&gt;0,OR(BG59&lt;BW59,AND(BG59=BW59,6&lt;8))),1,0)+IF(AND(BO59&gt;0,OR(BO59&lt;BW59,AND(BO59=BW59,7&lt;8))),1,0)+IF(AND(CE59&gt;0,OR(CE59&lt;BW59,AND(CE59=BW59,9&lt;8))),1,0)))</f>
        <v>99</v>
      </c>
      <c r="CB59" s="3">
        <f>IF(Inputs!$B$27&lt;&gt;"Ready","PENDING INPUTS",IF(A59&gt;Inputs!$B$6,0,MIN(MAX(0,(BW59+BX59+BY59)-BZ59),MAX(0,C59-D59-(IF(O59&lt;CA59,K59+L59+M59-N59,0)+IF(W59&lt;CA59,S59+T59+U59-V59,0)+IF(AE59&lt;CA59,AA59+AB59+AC59-AD59,0)+IF(AM59&lt;CA59,AI59+AJ59+AK59-AL59,0)+IF(AU59&lt;CA59,AQ59+AR59+AS59-AT59,0)+IF(BC59&lt;CA59,AY59+AZ59+BA59-BB59,0)+IF(BK59&lt;CA59,BG59+BH59+BI59-BJ59,0)+IF(BS59&lt;CA59,BO59+BP59+BQ59-BR59,0)+IF(CA59&lt;CA59,BW59+BX59+BY59-BZ59,0)+IF(CI59&lt;CA59,CE59+CF59+CG59-CH59,0))))))</f>
        <v>0</v>
      </c>
      <c r="CC59" s="3">
        <f>IF(Inputs!$B$27&lt;&gt;"Ready","PENDING INPUTS",MIN((BW59+BX59+BY59),IF(D59&gt;C59,IF(D59=0,0,BZ59*C59/D59),BZ59+CB59)))</f>
        <v>0</v>
      </c>
      <c r="CD59" s="3">
        <f>IF(Inputs!$B$27&lt;&gt;"Ready","PENDING INPUTS",MAX(0,(BW59+BX59+BY59)-CC59))</f>
        <v>0</v>
      </c>
      <c r="CE59" s="3">
        <f>IF(Inputs!$B$27&lt;&gt;"Ready","PENDING INPUTS",CL58)</f>
        <v>0</v>
      </c>
      <c r="CF59" s="3">
        <f>IF(Inputs!$B$27&lt;&gt;"Ready","PENDING INPUTS",IF(A59&lt;=Inputs!$B$6,ROUND(CE59*Inputs!C23/12,2),0))</f>
        <v>0</v>
      </c>
      <c r="CG59" s="3">
        <f>IF(Inputs!$B$27&lt;&gt;"Ready","PENDING INPUTS",IF(AND(A59&lt;=Inputs!$B$6,CE59&gt;0),Inputs!G23,0))</f>
        <v>0</v>
      </c>
      <c r="CH59" s="3">
        <f>IF(Inputs!$B$27&lt;&gt;"Ready","PENDING INPUTS",IF(A59&gt;Inputs!$B$6,0,MIN((CE59+CF59+CG59),IF(Inputs!H23=1,Inputs!D23,MAX(Inputs!F23,ROUND(CE59*Inputs!E23+CF59+CG59,2))))))</f>
        <v>0</v>
      </c>
      <c r="CI59">
        <f>IF(Inputs!$B$27&lt;&gt;"Ready","PENDING INPUTS",IF(CE59&lt;=0,99,1+IF(AND(K59&gt;0,OR(K59&lt;CE59,AND(K59=CE59,0&lt;9))),1,0)+IF(AND(S59&gt;0,OR(S59&lt;CE59,AND(S59=CE59,1&lt;9))),1,0)+IF(AND(AA59&gt;0,OR(AA59&lt;CE59,AND(AA59=CE59,2&lt;9))),1,0)+IF(AND(AI59&gt;0,OR(AI59&lt;CE59,AND(AI59=CE59,3&lt;9))),1,0)+IF(AND(AQ59&gt;0,OR(AQ59&lt;CE59,AND(AQ59=CE59,4&lt;9))),1,0)+IF(AND(AY59&gt;0,OR(AY59&lt;CE59,AND(AY59=CE59,5&lt;9))),1,0)+IF(AND(BG59&gt;0,OR(BG59&lt;CE59,AND(BG59=CE59,6&lt;9))),1,0)+IF(AND(BO59&gt;0,OR(BO59&lt;CE59,AND(BO59=CE59,7&lt;9))),1,0)+IF(AND(BW59&gt;0,OR(BW59&lt;CE59,AND(BW59=CE59,8&lt;9))),1,0)))</f>
        <v>99</v>
      </c>
      <c r="CJ59" s="3">
        <f>IF(Inputs!$B$27&lt;&gt;"Ready","PENDING INPUTS",IF(A59&gt;Inputs!$B$6,0,MIN(MAX(0,(CE59+CF59+CG59)-CH59),MAX(0,C59-D59-(IF(O59&lt;CI59,K59+L59+M59-N59,0)+IF(W59&lt;CI59,S59+T59+U59-V59,0)+IF(AE59&lt;CI59,AA59+AB59+AC59-AD59,0)+IF(AM59&lt;CI59,AI59+AJ59+AK59-AL59,0)+IF(AU59&lt;CI59,AQ59+AR59+AS59-AT59,0)+IF(BC59&lt;CI59,AY59+AZ59+BA59-BB59,0)+IF(BK59&lt;CI59,BG59+BH59+BI59-BJ59,0)+IF(BS59&lt;CI59,BO59+BP59+BQ59-BR59,0)+IF(CA59&lt;CI59,BW59+BX59+BY59-BZ59,0)+IF(CI59&lt;CI59,CE59+CF59+CG59-CH59,0))))))</f>
        <v>0</v>
      </c>
      <c r="CK59" s="3">
        <f>IF(Inputs!$B$27&lt;&gt;"Ready","PENDING INPUTS",MIN((CE59+CF59+CG59),IF(D59&gt;C59,IF(D59=0,0,CH59*C59/D59),CH59+CJ59)))</f>
        <v>0</v>
      </c>
      <c r="CL59" s="3">
        <f>IF(Inputs!$B$27&lt;&gt;"Ready","PENDING INPUTS",MAX(0,(CE59+CF59+CG59)-CK59))</f>
        <v>0</v>
      </c>
    </row>
    <row r="60" spans="1:90" ht="27.95" customHeight="1" x14ac:dyDescent="0.25">
      <c r="A60">
        <v>56</v>
      </c>
      <c r="B60" s="13">
        <f>IF(Inputs!$B$27&lt;&gt;"Ready","PENDING INPUTS",EDATE(Inputs!$B$5,A60-1))</f>
        <v>47969</v>
      </c>
      <c r="C60" s="3">
        <f>IF(Inputs!$B$27&lt;&gt;"Ready","PENDING INPUTS",IF(A60&lt;=Inputs!$B$6,MAX(0,Inputs!$B$4+IF(A60=Inputs!$B$7,Inputs!$B$8,0)+IF(A60=Inputs!$B$9,Inputs!$B$10,0)),0))</f>
        <v>0</v>
      </c>
      <c r="D60" s="3">
        <f>IF(Inputs!$B$27&lt;&gt;"Ready","PENDING INPUTS",SUM(N60,V60,AD60,AL60,AT60,BB60,BJ60,BR60,BZ60,CH60))</f>
        <v>0</v>
      </c>
      <c r="E60" s="3">
        <f>IF(Inputs!$B$27&lt;&gt;"Ready","PENDING INPUTS",MAX(0,D60-C60))</f>
        <v>0</v>
      </c>
      <c r="F60" s="3">
        <f>IF(Inputs!$B$27&lt;&gt;"Ready","PENDING INPUTS",SUM(Q60,Y60,AG60,AO60,AW60,BE60,BM60,BU60,CC60,CK60))</f>
        <v>0</v>
      </c>
      <c r="G60" s="3">
        <f>IF(Inputs!$B$27&lt;&gt;"Ready","PENDING INPUTS",SUM(L60,T60,AB60,AJ60,AR60,AZ60,BH60,BP60,BX60,CF60))</f>
        <v>0</v>
      </c>
      <c r="H60" s="3">
        <f>IF(Inputs!$B$27&lt;&gt;"Ready","PENDING INPUTS",SUM(M60,U60,AC60,AK60,AS60,BA60,BI60,BQ60,BY60,CG60))</f>
        <v>0</v>
      </c>
      <c r="I60" s="3">
        <f>IF(Inputs!$B$27&lt;&gt;"Ready","PENDING INPUTS",SUM(R60,Z60,AH60,AP60,AX60,BF60,BN60,BV60,CD60,CL60))</f>
        <v>0</v>
      </c>
      <c r="J60" t="str">
        <f>IF(Inputs!$B$27&lt;&gt;"Ready","PENDING INPUTS",IF(A60&gt;Inputs!$B$6,"Beyond horizon",IF(E60&gt;0.005,"MINIMUM SHORTFALL",IF(I60&lt;0.005,"Paid off","In progress"))))</f>
        <v>Paid off</v>
      </c>
      <c r="K60" s="3">
        <f>IF(Inputs!$B$27&lt;&gt;"Ready","PENDING INPUTS",R59)</f>
        <v>0</v>
      </c>
      <c r="L60" s="3">
        <f>IF(Inputs!$B$27&lt;&gt;"Ready","PENDING INPUTS",IF(A60&lt;=Inputs!$B$6,ROUND(K60*Inputs!C14/12,2),0))</f>
        <v>0</v>
      </c>
      <c r="M60" s="3">
        <f>IF(Inputs!$B$27&lt;&gt;"Ready","PENDING INPUTS",IF(AND(A60&lt;=Inputs!$B$6,K60&gt;0),Inputs!G14,0))</f>
        <v>0</v>
      </c>
      <c r="N60" s="3">
        <f>IF(Inputs!$B$27&lt;&gt;"Ready","PENDING INPUTS",IF(A60&gt;Inputs!$B$6,0,MIN((K60+L60+M60),IF(Inputs!H14=1,Inputs!D14,MAX(Inputs!F14,ROUND(K60*Inputs!E14+L60+M60,2))))))</f>
        <v>0</v>
      </c>
      <c r="O60">
        <f>IF(Inputs!$B$27&lt;&gt;"Ready","PENDING INPUTS",IF(K60&lt;=0,99,1+IF(AND(S60&gt;0,OR(S60&lt;K60,AND(S60=K60,1&lt;0))),1,0)+IF(AND(AA60&gt;0,OR(AA60&lt;K60,AND(AA60=K60,2&lt;0))),1,0)+IF(AND(AI60&gt;0,OR(AI60&lt;K60,AND(AI60=K60,3&lt;0))),1,0)+IF(AND(AQ60&gt;0,OR(AQ60&lt;K60,AND(AQ60=K60,4&lt;0))),1,0)+IF(AND(AY60&gt;0,OR(AY60&lt;K60,AND(AY60=K60,5&lt;0))),1,0)+IF(AND(BG60&gt;0,OR(BG60&lt;K60,AND(BG60=K60,6&lt;0))),1,0)+IF(AND(BO60&gt;0,OR(BO60&lt;K60,AND(BO60=K60,7&lt;0))),1,0)+IF(AND(BW60&gt;0,OR(BW60&lt;K60,AND(BW60=K60,8&lt;0))),1,0)+IF(AND(CE60&gt;0,OR(CE60&lt;K60,AND(CE60=K60,9&lt;0))),1,0)))</f>
        <v>99</v>
      </c>
      <c r="P60" s="3">
        <f>IF(Inputs!$B$27&lt;&gt;"Ready","PENDING INPUTS",IF(A60&gt;Inputs!$B$6,0,MIN(MAX(0,(K60+L60+M60)-N60),MAX(0,C60-D60-(IF(O60&lt;O60,K60+L60+M60-N60,0)+IF(W60&lt;O60,S60+T60+U60-V60,0)+IF(AE60&lt;O60,AA60+AB60+AC60-AD60,0)+IF(AM60&lt;O60,AI60+AJ60+AK60-AL60,0)+IF(AU60&lt;O60,AQ60+AR60+AS60-AT60,0)+IF(BC60&lt;O60,AY60+AZ60+BA60-BB60,0)+IF(BK60&lt;O60,BG60+BH60+BI60-BJ60,0)+IF(BS60&lt;O60,BO60+BP60+BQ60-BR60,0)+IF(CA60&lt;O60,BW60+BX60+BY60-BZ60,0)+IF(CI60&lt;O60,CE60+CF60+CG60-CH60,0))))))</f>
        <v>0</v>
      </c>
      <c r="Q60" s="3">
        <f>IF(Inputs!$B$27&lt;&gt;"Ready","PENDING INPUTS",MIN((K60+L60+M60),IF(D60&gt;C60,IF(D60=0,0,N60*C60/D60),N60+P60)))</f>
        <v>0</v>
      </c>
      <c r="R60" s="3">
        <f>IF(Inputs!$B$27&lt;&gt;"Ready","PENDING INPUTS",MAX(0,(K60+L60+M60)-Q60))</f>
        <v>0</v>
      </c>
      <c r="S60" s="3">
        <f>IF(Inputs!$B$27&lt;&gt;"Ready","PENDING INPUTS",Z59)</f>
        <v>0</v>
      </c>
      <c r="T60" s="3">
        <f>IF(Inputs!$B$27&lt;&gt;"Ready","PENDING INPUTS",IF(A60&lt;=Inputs!$B$6,ROUND(S60*Inputs!C15/12,2),0))</f>
        <v>0</v>
      </c>
      <c r="U60" s="3">
        <f>IF(Inputs!$B$27&lt;&gt;"Ready","PENDING INPUTS",IF(AND(A60&lt;=Inputs!$B$6,S60&gt;0),Inputs!G15,0))</f>
        <v>0</v>
      </c>
      <c r="V60" s="3">
        <f>IF(Inputs!$B$27&lt;&gt;"Ready","PENDING INPUTS",IF(A60&gt;Inputs!$B$6,0,MIN((S60+T60+U60),IF(Inputs!H15=1,Inputs!D15,MAX(Inputs!F15,ROUND(S60*Inputs!E15+T60+U60,2))))))</f>
        <v>0</v>
      </c>
      <c r="W60">
        <f>IF(Inputs!$B$27&lt;&gt;"Ready","PENDING INPUTS",IF(S60&lt;=0,99,1+IF(AND(K60&gt;0,OR(K60&lt;S60,AND(K60=S60,0&lt;1))),1,0)+IF(AND(AA60&gt;0,OR(AA60&lt;S60,AND(AA60=S60,2&lt;1))),1,0)+IF(AND(AI60&gt;0,OR(AI60&lt;S60,AND(AI60=S60,3&lt;1))),1,0)+IF(AND(AQ60&gt;0,OR(AQ60&lt;S60,AND(AQ60=S60,4&lt;1))),1,0)+IF(AND(AY60&gt;0,OR(AY60&lt;S60,AND(AY60=S60,5&lt;1))),1,0)+IF(AND(BG60&gt;0,OR(BG60&lt;S60,AND(BG60=S60,6&lt;1))),1,0)+IF(AND(BO60&gt;0,OR(BO60&lt;S60,AND(BO60=S60,7&lt;1))),1,0)+IF(AND(BW60&gt;0,OR(BW60&lt;S60,AND(BW60=S60,8&lt;1))),1,0)+IF(AND(CE60&gt;0,OR(CE60&lt;S60,AND(CE60=S60,9&lt;1))),1,0)))</f>
        <v>99</v>
      </c>
      <c r="X60" s="3">
        <f>IF(Inputs!$B$27&lt;&gt;"Ready","PENDING INPUTS",IF(A60&gt;Inputs!$B$6,0,MIN(MAX(0,(S60+T60+U60)-V60),MAX(0,C60-D60-(IF(O60&lt;W60,K60+L60+M60-N60,0)+IF(W60&lt;W60,S60+T60+U60-V60,0)+IF(AE60&lt;W60,AA60+AB60+AC60-AD60,0)+IF(AM60&lt;W60,AI60+AJ60+AK60-AL60,0)+IF(AU60&lt;W60,AQ60+AR60+AS60-AT60,0)+IF(BC60&lt;W60,AY60+AZ60+BA60-BB60,0)+IF(BK60&lt;W60,BG60+BH60+BI60-BJ60,0)+IF(BS60&lt;W60,BO60+BP60+BQ60-BR60,0)+IF(CA60&lt;W60,BW60+BX60+BY60-BZ60,0)+IF(CI60&lt;W60,CE60+CF60+CG60-CH60,0))))))</f>
        <v>0</v>
      </c>
      <c r="Y60" s="3">
        <f>IF(Inputs!$B$27&lt;&gt;"Ready","PENDING INPUTS",MIN((S60+T60+U60),IF(D60&gt;C60,IF(D60=0,0,V60*C60/D60),V60+X60)))</f>
        <v>0</v>
      </c>
      <c r="Z60" s="3">
        <f>IF(Inputs!$B$27&lt;&gt;"Ready","PENDING INPUTS",MAX(0,(S60+T60+U60)-Y60))</f>
        <v>0</v>
      </c>
      <c r="AA60" s="3">
        <f>IF(Inputs!$B$27&lt;&gt;"Ready","PENDING INPUTS",AH59)</f>
        <v>0</v>
      </c>
      <c r="AB60" s="3">
        <f>IF(Inputs!$B$27&lt;&gt;"Ready","PENDING INPUTS",IF(A60&lt;=Inputs!$B$6,ROUND(AA60*Inputs!C16/12,2),0))</f>
        <v>0</v>
      </c>
      <c r="AC60" s="3">
        <f>IF(Inputs!$B$27&lt;&gt;"Ready","PENDING INPUTS",IF(AND(A60&lt;=Inputs!$B$6,AA60&gt;0),Inputs!G16,0))</f>
        <v>0</v>
      </c>
      <c r="AD60" s="3">
        <f>IF(Inputs!$B$27&lt;&gt;"Ready","PENDING INPUTS",IF(A60&gt;Inputs!$B$6,0,MIN((AA60+AB60+AC60),IF(Inputs!H16=1,Inputs!D16,MAX(Inputs!F16,ROUND(AA60*Inputs!E16+AB60+AC60,2))))))</f>
        <v>0</v>
      </c>
      <c r="AE60">
        <f>IF(Inputs!$B$27&lt;&gt;"Ready","PENDING INPUTS",IF(AA60&lt;=0,99,1+IF(AND(K60&gt;0,OR(K60&lt;AA60,AND(K60=AA60,0&lt;2))),1,0)+IF(AND(S60&gt;0,OR(S60&lt;AA60,AND(S60=AA60,1&lt;2))),1,0)+IF(AND(AI60&gt;0,OR(AI60&lt;AA60,AND(AI60=AA60,3&lt;2))),1,0)+IF(AND(AQ60&gt;0,OR(AQ60&lt;AA60,AND(AQ60=AA60,4&lt;2))),1,0)+IF(AND(AY60&gt;0,OR(AY60&lt;AA60,AND(AY60=AA60,5&lt;2))),1,0)+IF(AND(BG60&gt;0,OR(BG60&lt;AA60,AND(BG60=AA60,6&lt;2))),1,0)+IF(AND(BO60&gt;0,OR(BO60&lt;AA60,AND(BO60=AA60,7&lt;2))),1,0)+IF(AND(BW60&gt;0,OR(BW60&lt;AA60,AND(BW60=AA60,8&lt;2))),1,0)+IF(AND(CE60&gt;0,OR(CE60&lt;AA60,AND(CE60=AA60,9&lt;2))),1,0)))</f>
        <v>99</v>
      </c>
      <c r="AF60" s="3">
        <f>IF(Inputs!$B$27&lt;&gt;"Ready","PENDING INPUTS",IF(A60&gt;Inputs!$B$6,0,MIN(MAX(0,(AA60+AB60+AC60)-AD60),MAX(0,C60-D60-(IF(O60&lt;AE60,K60+L60+M60-N60,0)+IF(W60&lt;AE60,S60+T60+U60-V60,0)+IF(AE60&lt;AE60,AA60+AB60+AC60-AD60,0)+IF(AM60&lt;AE60,AI60+AJ60+AK60-AL60,0)+IF(AU60&lt;AE60,AQ60+AR60+AS60-AT60,0)+IF(BC60&lt;AE60,AY60+AZ60+BA60-BB60,0)+IF(BK60&lt;AE60,BG60+BH60+BI60-BJ60,0)+IF(BS60&lt;AE60,BO60+BP60+BQ60-BR60,0)+IF(CA60&lt;AE60,BW60+BX60+BY60-BZ60,0)+IF(CI60&lt;AE60,CE60+CF60+CG60-CH60,0))))))</f>
        <v>0</v>
      </c>
      <c r="AG60" s="3">
        <f>IF(Inputs!$B$27&lt;&gt;"Ready","PENDING INPUTS",MIN((AA60+AB60+AC60),IF(D60&gt;C60,IF(D60=0,0,AD60*C60/D60),AD60+AF60)))</f>
        <v>0</v>
      </c>
      <c r="AH60" s="3">
        <f>IF(Inputs!$B$27&lt;&gt;"Ready","PENDING INPUTS",MAX(0,(AA60+AB60+AC60)-AG60))</f>
        <v>0</v>
      </c>
      <c r="AI60" s="3">
        <f>IF(Inputs!$B$27&lt;&gt;"Ready","PENDING INPUTS",AP59)</f>
        <v>0</v>
      </c>
      <c r="AJ60" s="3">
        <f>IF(Inputs!$B$27&lt;&gt;"Ready","PENDING INPUTS",IF(A60&lt;=Inputs!$B$6,ROUND(AI60*Inputs!C17/12,2),0))</f>
        <v>0</v>
      </c>
      <c r="AK60" s="3">
        <f>IF(Inputs!$B$27&lt;&gt;"Ready","PENDING INPUTS",IF(AND(A60&lt;=Inputs!$B$6,AI60&gt;0),Inputs!G17,0))</f>
        <v>0</v>
      </c>
      <c r="AL60" s="3">
        <f>IF(Inputs!$B$27&lt;&gt;"Ready","PENDING INPUTS",IF(A60&gt;Inputs!$B$6,0,MIN((AI60+AJ60+AK60),IF(Inputs!H17=1,Inputs!D17,MAX(Inputs!F17,ROUND(AI60*Inputs!E17+AJ60+AK60,2))))))</f>
        <v>0</v>
      </c>
      <c r="AM60">
        <f>IF(Inputs!$B$27&lt;&gt;"Ready","PENDING INPUTS",IF(AI60&lt;=0,99,1+IF(AND(K60&gt;0,OR(K60&lt;AI60,AND(K60=AI60,0&lt;3))),1,0)+IF(AND(S60&gt;0,OR(S60&lt;AI60,AND(S60=AI60,1&lt;3))),1,0)+IF(AND(AA60&gt;0,OR(AA60&lt;AI60,AND(AA60=AI60,2&lt;3))),1,0)+IF(AND(AQ60&gt;0,OR(AQ60&lt;AI60,AND(AQ60=AI60,4&lt;3))),1,0)+IF(AND(AY60&gt;0,OR(AY60&lt;AI60,AND(AY60=AI60,5&lt;3))),1,0)+IF(AND(BG60&gt;0,OR(BG60&lt;AI60,AND(BG60=AI60,6&lt;3))),1,0)+IF(AND(BO60&gt;0,OR(BO60&lt;AI60,AND(BO60=AI60,7&lt;3))),1,0)+IF(AND(BW60&gt;0,OR(BW60&lt;AI60,AND(BW60=AI60,8&lt;3))),1,0)+IF(AND(CE60&gt;0,OR(CE60&lt;AI60,AND(CE60=AI60,9&lt;3))),1,0)))</f>
        <v>99</v>
      </c>
      <c r="AN60" s="3">
        <f>IF(Inputs!$B$27&lt;&gt;"Ready","PENDING INPUTS",IF(A60&gt;Inputs!$B$6,0,MIN(MAX(0,(AI60+AJ60+AK60)-AL60),MAX(0,C60-D60-(IF(O60&lt;AM60,K60+L60+M60-N60,0)+IF(W60&lt;AM60,S60+T60+U60-V60,0)+IF(AE60&lt;AM60,AA60+AB60+AC60-AD60,0)+IF(AM60&lt;AM60,AI60+AJ60+AK60-AL60,0)+IF(AU60&lt;AM60,AQ60+AR60+AS60-AT60,0)+IF(BC60&lt;AM60,AY60+AZ60+BA60-BB60,0)+IF(BK60&lt;AM60,BG60+BH60+BI60-BJ60,0)+IF(BS60&lt;AM60,BO60+BP60+BQ60-BR60,0)+IF(CA60&lt;AM60,BW60+BX60+BY60-BZ60,0)+IF(CI60&lt;AM60,CE60+CF60+CG60-CH60,0))))))</f>
        <v>0</v>
      </c>
      <c r="AO60" s="3">
        <f>IF(Inputs!$B$27&lt;&gt;"Ready","PENDING INPUTS",MIN((AI60+AJ60+AK60),IF(D60&gt;C60,IF(D60=0,0,AL60*C60/D60),AL60+AN60)))</f>
        <v>0</v>
      </c>
      <c r="AP60" s="3">
        <f>IF(Inputs!$B$27&lt;&gt;"Ready","PENDING INPUTS",MAX(0,(AI60+AJ60+AK60)-AO60))</f>
        <v>0</v>
      </c>
      <c r="AQ60" s="3">
        <f>IF(Inputs!$B$27&lt;&gt;"Ready","PENDING INPUTS",AX59)</f>
        <v>0</v>
      </c>
      <c r="AR60" s="3">
        <f>IF(Inputs!$B$27&lt;&gt;"Ready","PENDING INPUTS",IF(A60&lt;=Inputs!$B$6,ROUND(AQ60*Inputs!C18/12,2),0))</f>
        <v>0</v>
      </c>
      <c r="AS60" s="3">
        <f>IF(Inputs!$B$27&lt;&gt;"Ready","PENDING INPUTS",IF(AND(A60&lt;=Inputs!$B$6,AQ60&gt;0),Inputs!G18,0))</f>
        <v>0</v>
      </c>
      <c r="AT60" s="3">
        <f>IF(Inputs!$B$27&lt;&gt;"Ready","PENDING INPUTS",IF(A60&gt;Inputs!$B$6,0,MIN((AQ60+AR60+AS60),IF(Inputs!H18=1,Inputs!D18,MAX(Inputs!F18,ROUND(AQ60*Inputs!E18+AR60+AS60,2))))))</f>
        <v>0</v>
      </c>
      <c r="AU60">
        <f>IF(Inputs!$B$27&lt;&gt;"Ready","PENDING INPUTS",IF(AQ60&lt;=0,99,1+IF(AND(K60&gt;0,OR(K60&lt;AQ60,AND(K60=AQ60,0&lt;4))),1,0)+IF(AND(S60&gt;0,OR(S60&lt;AQ60,AND(S60=AQ60,1&lt;4))),1,0)+IF(AND(AA60&gt;0,OR(AA60&lt;AQ60,AND(AA60=AQ60,2&lt;4))),1,0)+IF(AND(AI60&gt;0,OR(AI60&lt;AQ60,AND(AI60=AQ60,3&lt;4))),1,0)+IF(AND(AY60&gt;0,OR(AY60&lt;AQ60,AND(AY60=AQ60,5&lt;4))),1,0)+IF(AND(BG60&gt;0,OR(BG60&lt;AQ60,AND(BG60=AQ60,6&lt;4))),1,0)+IF(AND(BO60&gt;0,OR(BO60&lt;AQ60,AND(BO60=AQ60,7&lt;4))),1,0)+IF(AND(BW60&gt;0,OR(BW60&lt;AQ60,AND(BW60=AQ60,8&lt;4))),1,0)+IF(AND(CE60&gt;0,OR(CE60&lt;AQ60,AND(CE60=AQ60,9&lt;4))),1,0)))</f>
        <v>99</v>
      </c>
      <c r="AV60" s="3">
        <f>IF(Inputs!$B$27&lt;&gt;"Ready","PENDING INPUTS",IF(A60&gt;Inputs!$B$6,0,MIN(MAX(0,(AQ60+AR60+AS60)-AT60),MAX(0,C60-D60-(IF(O60&lt;AU60,K60+L60+M60-N60,0)+IF(W60&lt;AU60,S60+T60+U60-V60,0)+IF(AE60&lt;AU60,AA60+AB60+AC60-AD60,0)+IF(AM60&lt;AU60,AI60+AJ60+AK60-AL60,0)+IF(AU60&lt;AU60,AQ60+AR60+AS60-AT60,0)+IF(BC60&lt;AU60,AY60+AZ60+BA60-BB60,0)+IF(BK60&lt;AU60,BG60+BH60+BI60-BJ60,0)+IF(BS60&lt;AU60,BO60+BP60+BQ60-BR60,0)+IF(CA60&lt;AU60,BW60+BX60+BY60-BZ60,0)+IF(CI60&lt;AU60,CE60+CF60+CG60-CH60,0))))))</f>
        <v>0</v>
      </c>
      <c r="AW60" s="3">
        <f>IF(Inputs!$B$27&lt;&gt;"Ready","PENDING INPUTS",MIN((AQ60+AR60+AS60),IF(D60&gt;C60,IF(D60=0,0,AT60*C60/D60),AT60+AV60)))</f>
        <v>0</v>
      </c>
      <c r="AX60" s="3">
        <f>IF(Inputs!$B$27&lt;&gt;"Ready","PENDING INPUTS",MAX(0,(AQ60+AR60+AS60)-AW60))</f>
        <v>0</v>
      </c>
      <c r="AY60" s="3">
        <f>IF(Inputs!$B$27&lt;&gt;"Ready","PENDING INPUTS",BF59)</f>
        <v>0</v>
      </c>
      <c r="AZ60" s="3">
        <f>IF(Inputs!$B$27&lt;&gt;"Ready","PENDING INPUTS",IF(A60&lt;=Inputs!$B$6,ROUND(AY60*Inputs!C19/12,2),0))</f>
        <v>0</v>
      </c>
      <c r="BA60" s="3">
        <f>IF(Inputs!$B$27&lt;&gt;"Ready","PENDING INPUTS",IF(AND(A60&lt;=Inputs!$B$6,AY60&gt;0),Inputs!G19,0))</f>
        <v>0</v>
      </c>
      <c r="BB60" s="3">
        <f>IF(Inputs!$B$27&lt;&gt;"Ready","PENDING INPUTS",IF(A60&gt;Inputs!$B$6,0,MIN((AY60+AZ60+BA60),IF(Inputs!H19=1,Inputs!D19,MAX(Inputs!F19,ROUND(AY60*Inputs!E19+AZ60+BA60,2))))))</f>
        <v>0</v>
      </c>
      <c r="BC60">
        <f>IF(Inputs!$B$27&lt;&gt;"Ready","PENDING INPUTS",IF(AY60&lt;=0,99,1+IF(AND(K60&gt;0,OR(K60&lt;AY60,AND(K60=AY60,0&lt;5))),1,0)+IF(AND(S60&gt;0,OR(S60&lt;AY60,AND(S60=AY60,1&lt;5))),1,0)+IF(AND(AA60&gt;0,OR(AA60&lt;AY60,AND(AA60=AY60,2&lt;5))),1,0)+IF(AND(AI60&gt;0,OR(AI60&lt;AY60,AND(AI60=AY60,3&lt;5))),1,0)+IF(AND(AQ60&gt;0,OR(AQ60&lt;AY60,AND(AQ60=AY60,4&lt;5))),1,0)+IF(AND(BG60&gt;0,OR(BG60&lt;AY60,AND(BG60=AY60,6&lt;5))),1,0)+IF(AND(BO60&gt;0,OR(BO60&lt;AY60,AND(BO60=AY60,7&lt;5))),1,0)+IF(AND(BW60&gt;0,OR(BW60&lt;AY60,AND(BW60=AY60,8&lt;5))),1,0)+IF(AND(CE60&gt;0,OR(CE60&lt;AY60,AND(CE60=AY60,9&lt;5))),1,0)))</f>
        <v>99</v>
      </c>
      <c r="BD60" s="3">
        <f>IF(Inputs!$B$27&lt;&gt;"Ready","PENDING INPUTS",IF(A60&gt;Inputs!$B$6,0,MIN(MAX(0,(AY60+AZ60+BA60)-BB60),MAX(0,C60-D60-(IF(O60&lt;BC60,K60+L60+M60-N60,0)+IF(W60&lt;BC60,S60+T60+U60-V60,0)+IF(AE60&lt;BC60,AA60+AB60+AC60-AD60,0)+IF(AM60&lt;BC60,AI60+AJ60+AK60-AL60,0)+IF(AU60&lt;BC60,AQ60+AR60+AS60-AT60,0)+IF(BC60&lt;BC60,AY60+AZ60+BA60-BB60,0)+IF(BK60&lt;BC60,BG60+BH60+BI60-BJ60,0)+IF(BS60&lt;BC60,BO60+BP60+BQ60-BR60,0)+IF(CA60&lt;BC60,BW60+BX60+BY60-BZ60,0)+IF(CI60&lt;BC60,CE60+CF60+CG60-CH60,0))))))</f>
        <v>0</v>
      </c>
      <c r="BE60" s="3">
        <f>IF(Inputs!$B$27&lt;&gt;"Ready","PENDING INPUTS",MIN((AY60+AZ60+BA60),IF(D60&gt;C60,IF(D60=0,0,BB60*C60/D60),BB60+BD60)))</f>
        <v>0</v>
      </c>
      <c r="BF60" s="3">
        <f>IF(Inputs!$B$27&lt;&gt;"Ready","PENDING INPUTS",MAX(0,(AY60+AZ60+BA60)-BE60))</f>
        <v>0</v>
      </c>
      <c r="BG60" s="3">
        <f>IF(Inputs!$B$27&lt;&gt;"Ready","PENDING INPUTS",BN59)</f>
        <v>0</v>
      </c>
      <c r="BH60" s="3">
        <f>IF(Inputs!$B$27&lt;&gt;"Ready","PENDING INPUTS",IF(A60&lt;=Inputs!$B$6,ROUND(BG60*Inputs!C20/12,2),0))</f>
        <v>0</v>
      </c>
      <c r="BI60" s="3">
        <f>IF(Inputs!$B$27&lt;&gt;"Ready","PENDING INPUTS",IF(AND(A60&lt;=Inputs!$B$6,BG60&gt;0),Inputs!G20,0))</f>
        <v>0</v>
      </c>
      <c r="BJ60" s="3">
        <f>IF(Inputs!$B$27&lt;&gt;"Ready","PENDING INPUTS",IF(A60&gt;Inputs!$B$6,0,MIN((BG60+BH60+BI60),IF(Inputs!H20=1,Inputs!D20,MAX(Inputs!F20,ROUND(BG60*Inputs!E20+BH60+BI60,2))))))</f>
        <v>0</v>
      </c>
      <c r="BK60">
        <f>IF(Inputs!$B$27&lt;&gt;"Ready","PENDING INPUTS",IF(BG60&lt;=0,99,1+IF(AND(K60&gt;0,OR(K60&lt;BG60,AND(K60=BG60,0&lt;6))),1,0)+IF(AND(S60&gt;0,OR(S60&lt;BG60,AND(S60=BG60,1&lt;6))),1,0)+IF(AND(AA60&gt;0,OR(AA60&lt;BG60,AND(AA60=BG60,2&lt;6))),1,0)+IF(AND(AI60&gt;0,OR(AI60&lt;BG60,AND(AI60=BG60,3&lt;6))),1,0)+IF(AND(AQ60&gt;0,OR(AQ60&lt;BG60,AND(AQ60=BG60,4&lt;6))),1,0)+IF(AND(AY60&gt;0,OR(AY60&lt;BG60,AND(AY60=BG60,5&lt;6))),1,0)+IF(AND(BO60&gt;0,OR(BO60&lt;BG60,AND(BO60=BG60,7&lt;6))),1,0)+IF(AND(BW60&gt;0,OR(BW60&lt;BG60,AND(BW60=BG60,8&lt;6))),1,0)+IF(AND(CE60&gt;0,OR(CE60&lt;BG60,AND(CE60=BG60,9&lt;6))),1,0)))</f>
        <v>99</v>
      </c>
      <c r="BL60" s="3">
        <f>IF(Inputs!$B$27&lt;&gt;"Ready","PENDING INPUTS",IF(A60&gt;Inputs!$B$6,0,MIN(MAX(0,(BG60+BH60+BI60)-BJ60),MAX(0,C60-D60-(IF(O60&lt;BK60,K60+L60+M60-N60,0)+IF(W60&lt;BK60,S60+T60+U60-V60,0)+IF(AE60&lt;BK60,AA60+AB60+AC60-AD60,0)+IF(AM60&lt;BK60,AI60+AJ60+AK60-AL60,0)+IF(AU60&lt;BK60,AQ60+AR60+AS60-AT60,0)+IF(BC60&lt;BK60,AY60+AZ60+BA60-BB60,0)+IF(BK60&lt;BK60,BG60+BH60+BI60-BJ60,0)+IF(BS60&lt;BK60,BO60+BP60+BQ60-BR60,0)+IF(CA60&lt;BK60,BW60+BX60+BY60-BZ60,0)+IF(CI60&lt;BK60,CE60+CF60+CG60-CH60,0))))))</f>
        <v>0</v>
      </c>
      <c r="BM60" s="3">
        <f>IF(Inputs!$B$27&lt;&gt;"Ready","PENDING INPUTS",MIN((BG60+BH60+BI60),IF(D60&gt;C60,IF(D60=0,0,BJ60*C60/D60),BJ60+BL60)))</f>
        <v>0</v>
      </c>
      <c r="BN60" s="3">
        <f>IF(Inputs!$B$27&lt;&gt;"Ready","PENDING INPUTS",MAX(0,(BG60+BH60+BI60)-BM60))</f>
        <v>0</v>
      </c>
      <c r="BO60" s="3">
        <f>IF(Inputs!$B$27&lt;&gt;"Ready","PENDING INPUTS",BV59)</f>
        <v>0</v>
      </c>
      <c r="BP60" s="3">
        <f>IF(Inputs!$B$27&lt;&gt;"Ready","PENDING INPUTS",IF(A60&lt;=Inputs!$B$6,ROUND(BO60*Inputs!C21/12,2),0))</f>
        <v>0</v>
      </c>
      <c r="BQ60" s="3">
        <f>IF(Inputs!$B$27&lt;&gt;"Ready","PENDING INPUTS",IF(AND(A60&lt;=Inputs!$B$6,BO60&gt;0),Inputs!G21,0))</f>
        <v>0</v>
      </c>
      <c r="BR60" s="3">
        <f>IF(Inputs!$B$27&lt;&gt;"Ready","PENDING INPUTS",IF(A60&gt;Inputs!$B$6,0,MIN((BO60+BP60+BQ60),IF(Inputs!H21=1,Inputs!D21,MAX(Inputs!F21,ROUND(BO60*Inputs!E21+BP60+BQ60,2))))))</f>
        <v>0</v>
      </c>
      <c r="BS60">
        <f>IF(Inputs!$B$27&lt;&gt;"Ready","PENDING INPUTS",IF(BO60&lt;=0,99,1+IF(AND(K60&gt;0,OR(K60&lt;BO60,AND(K60=BO60,0&lt;7))),1,0)+IF(AND(S60&gt;0,OR(S60&lt;BO60,AND(S60=BO60,1&lt;7))),1,0)+IF(AND(AA60&gt;0,OR(AA60&lt;BO60,AND(AA60=BO60,2&lt;7))),1,0)+IF(AND(AI60&gt;0,OR(AI60&lt;BO60,AND(AI60=BO60,3&lt;7))),1,0)+IF(AND(AQ60&gt;0,OR(AQ60&lt;BO60,AND(AQ60=BO60,4&lt;7))),1,0)+IF(AND(AY60&gt;0,OR(AY60&lt;BO60,AND(AY60=BO60,5&lt;7))),1,0)+IF(AND(BG60&gt;0,OR(BG60&lt;BO60,AND(BG60=BO60,6&lt;7))),1,0)+IF(AND(BW60&gt;0,OR(BW60&lt;BO60,AND(BW60=BO60,8&lt;7))),1,0)+IF(AND(CE60&gt;0,OR(CE60&lt;BO60,AND(CE60=BO60,9&lt;7))),1,0)))</f>
        <v>99</v>
      </c>
      <c r="BT60" s="3">
        <f>IF(Inputs!$B$27&lt;&gt;"Ready","PENDING INPUTS",IF(A60&gt;Inputs!$B$6,0,MIN(MAX(0,(BO60+BP60+BQ60)-BR60),MAX(0,C60-D60-(IF(O60&lt;BS60,K60+L60+M60-N60,0)+IF(W60&lt;BS60,S60+T60+U60-V60,0)+IF(AE60&lt;BS60,AA60+AB60+AC60-AD60,0)+IF(AM60&lt;BS60,AI60+AJ60+AK60-AL60,0)+IF(AU60&lt;BS60,AQ60+AR60+AS60-AT60,0)+IF(BC60&lt;BS60,AY60+AZ60+BA60-BB60,0)+IF(BK60&lt;BS60,BG60+BH60+BI60-BJ60,0)+IF(BS60&lt;BS60,BO60+BP60+BQ60-BR60,0)+IF(CA60&lt;BS60,BW60+BX60+BY60-BZ60,0)+IF(CI60&lt;BS60,CE60+CF60+CG60-CH60,0))))))</f>
        <v>0</v>
      </c>
      <c r="BU60" s="3">
        <f>IF(Inputs!$B$27&lt;&gt;"Ready","PENDING INPUTS",MIN((BO60+BP60+BQ60),IF(D60&gt;C60,IF(D60=0,0,BR60*C60/D60),BR60+BT60)))</f>
        <v>0</v>
      </c>
      <c r="BV60" s="3">
        <f>IF(Inputs!$B$27&lt;&gt;"Ready","PENDING INPUTS",MAX(0,(BO60+BP60+BQ60)-BU60))</f>
        <v>0</v>
      </c>
      <c r="BW60" s="3">
        <f>IF(Inputs!$B$27&lt;&gt;"Ready","PENDING INPUTS",CD59)</f>
        <v>0</v>
      </c>
      <c r="BX60" s="3">
        <f>IF(Inputs!$B$27&lt;&gt;"Ready","PENDING INPUTS",IF(A60&lt;=Inputs!$B$6,ROUND(BW60*Inputs!C22/12,2),0))</f>
        <v>0</v>
      </c>
      <c r="BY60" s="3">
        <f>IF(Inputs!$B$27&lt;&gt;"Ready","PENDING INPUTS",IF(AND(A60&lt;=Inputs!$B$6,BW60&gt;0),Inputs!G22,0))</f>
        <v>0</v>
      </c>
      <c r="BZ60" s="3">
        <f>IF(Inputs!$B$27&lt;&gt;"Ready","PENDING INPUTS",IF(A60&gt;Inputs!$B$6,0,MIN((BW60+BX60+BY60),IF(Inputs!H22=1,Inputs!D22,MAX(Inputs!F22,ROUND(BW60*Inputs!E22+BX60+BY60,2))))))</f>
        <v>0</v>
      </c>
      <c r="CA60">
        <f>IF(Inputs!$B$27&lt;&gt;"Ready","PENDING INPUTS",IF(BW60&lt;=0,99,1+IF(AND(K60&gt;0,OR(K60&lt;BW60,AND(K60=BW60,0&lt;8))),1,0)+IF(AND(S60&gt;0,OR(S60&lt;BW60,AND(S60=BW60,1&lt;8))),1,0)+IF(AND(AA60&gt;0,OR(AA60&lt;BW60,AND(AA60=BW60,2&lt;8))),1,0)+IF(AND(AI60&gt;0,OR(AI60&lt;BW60,AND(AI60=BW60,3&lt;8))),1,0)+IF(AND(AQ60&gt;0,OR(AQ60&lt;BW60,AND(AQ60=BW60,4&lt;8))),1,0)+IF(AND(AY60&gt;0,OR(AY60&lt;BW60,AND(AY60=BW60,5&lt;8))),1,0)+IF(AND(BG60&gt;0,OR(BG60&lt;BW60,AND(BG60=BW60,6&lt;8))),1,0)+IF(AND(BO60&gt;0,OR(BO60&lt;BW60,AND(BO60=BW60,7&lt;8))),1,0)+IF(AND(CE60&gt;0,OR(CE60&lt;BW60,AND(CE60=BW60,9&lt;8))),1,0)))</f>
        <v>99</v>
      </c>
      <c r="CB60" s="3">
        <f>IF(Inputs!$B$27&lt;&gt;"Ready","PENDING INPUTS",IF(A60&gt;Inputs!$B$6,0,MIN(MAX(0,(BW60+BX60+BY60)-BZ60),MAX(0,C60-D60-(IF(O60&lt;CA60,K60+L60+M60-N60,0)+IF(W60&lt;CA60,S60+T60+U60-V60,0)+IF(AE60&lt;CA60,AA60+AB60+AC60-AD60,0)+IF(AM60&lt;CA60,AI60+AJ60+AK60-AL60,0)+IF(AU60&lt;CA60,AQ60+AR60+AS60-AT60,0)+IF(BC60&lt;CA60,AY60+AZ60+BA60-BB60,0)+IF(BK60&lt;CA60,BG60+BH60+BI60-BJ60,0)+IF(BS60&lt;CA60,BO60+BP60+BQ60-BR60,0)+IF(CA60&lt;CA60,BW60+BX60+BY60-BZ60,0)+IF(CI60&lt;CA60,CE60+CF60+CG60-CH60,0))))))</f>
        <v>0</v>
      </c>
      <c r="CC60" s="3">
        <f>IF(Inputs!$B$27&lt;&gt;"Ready","PENDING INPUTS",MIN((BW60+BX60+BY60),IF(D60&gt;C60,IF(D60=0,0,BZ60*C60/D60),BZ60+CB60)))</f>
        <v>0</v>
      </c>
      <c r="CD60" s="3">
        <f>IF(Inputs!$B$27&lt;&gt;"Ready","PENDING INPUTS",MAX(0,(BW60+BX60+BY60)-CC60))</f>
        <v>0</v>
      </c>
      <c r="CE60" s="3">
        <f>IF(Inputs!$B$27&lt;&gt;"Ready","PENDING INPUTS",CL59)</f>
        <v>0</v>
      </c>
      <c r="CF60" s="3">
        <f>IF(Inputs!$B$27&lt;&gt;"Ready","PENDING INPUTS",IF(A60&lt;=Inputs!$B$6,ROUND(CE60*Inputs!C23/12,2),0))</f>
        <v>0</v>
      </c>
      <c r="CG60" s="3">
        <f>IF(Inputs!$B$27&lt;&gt;"Ready","PENDING INPUTS",IF(AND(A60&lt;=Inputs!$B$6,CE60&gt;0),Inputs!G23,0))</f>
        <v>0</v>
      </c>
      <c r="CH60" s="3">
        <f>IF(Inputs!$B$27&lt;&gt;"Ready","PENDING INPUTS",IF(A60&gt;Inputs!$B$6,0,MIN((CE60+CF60+CG60),IF(Inputs!H23=1,Inputs!D23,MAX(Inputs!F23,ROUND(CE60*Inputs!E23+CF60+CG60,2))))))</f>
        <v>0</v>
      </c>
      <c r="CI60">
        <f>IF(Inputs!$B$27&lt;&gt;"Ready","PENDING INPUTS",IF(CE60&lt;=0,99,1+IF(AND(K60&gt;0,OR(K60&lt;CE60,AND(K60=CE60,0&lt;9))),1,0)+IF(AND(S60&gt;0,OR(S60&lt;CE60,AND(S60=CE60,1&lt;9))),1,0)+IF(AND(AA60&gt;0,OR(AA60&lt;CE60,AND(AA60=CE60,2&lt;9))),1,0)+IF(AND(AI60&gt;0,OR(AI60&lt;CE60,AND(AI60=CE60,3&lt;9))),1,0)+IF(AND(AQ60&gt;0,OR(AQ60&lt;CE60,AND(AQ60=CE60,4&lt;9))),1,0)+IF(AND(AY60&gt;0,OR(AY60&lt;CE60,AND(AY60=CE60,5&lt;9))),1,0)+IF(AND(BG60&gt;0,OR(BG60&lt;CE60,AND(BG60=CE60,6&lt;9))),1,0)+IF(AND(BO60&gt;0,OR(BO60&lt;CE60,AND(BO60=CE60,7&lt;9))),1,0)+IF(AND(BW60&gt;0,OR(BW60&lt;CE60,AND(BW60=CE60,8&lt;9))),1,0)))</f>
        <v>99</v>
      </c>
      <c r="CJ60" s="3">
        <f>IF(Inputs!$B$27&lt;&gt;"Ready","PENDING INPUTS",IF(A60&gt;Inputs!$B$6,0,MIN(MAX(0,(CE60+CF60+CG60)-CH60),MAX(0,C60-D60-(IF(O60&lt;CI60,K60+L60+M60-N60,0)+IF(W60&lt;CI60,S60+T60+U60-V60,0)+IF(AE60&lt;CI60,AA60+AB60+AC60-AD60,0)+IF(AM60&lt;CI60,AI60+AJ60+AK60-AL60,0)+IF(AU60&lt;CI60,AQ60+AR60+AS60-AT60,0)+IF(BC60&lt;CI60,AY60+AZ60+BA60-BB60,0)+IF(BK60&lt;CI60,BG60+BH60+BI60-BJ60,0)+IF(BS60&lt;CI60,BO60+BP60+BQ60-BR60,0)+IF(CA60&lt;CI60,BW60+BX60+BY60-BZ60,0)+IF(CI60&lt;CI60,CE60+CF60+CG60-CH60,0))))))</f>
        <v>0</v>
      </c>
      <c r="CK60" s="3">
        <f>IF(Inputs!$B$27&lt;&gt;"Ready","PENDING INPUTS",MIN((CE60+CF60+CG60),IF(D60&gt;C60,IF(D60=0,0,CH60*C60/D60),CH60+CJ60)))</f>
        <v>0</v>
      </c>
      <c r="CL60" s="3">
        <f>IF(Inputs!$B$27&lt;&gt;"Ready","PENDING INPUTS",MAX(0,(CE60+CF60+CG60)-CK60))</f>
        <v>0</v>
      </c>
    </row>
    <row r="61" spans="1:90" ht="27.95" customHeight="1" x14ac:dyDescent="0.25">
      <c r="A61">
        <v>57</v>
      </c>
      <c r="B61" s="13">
        <f>IF(Inputs!$B$27&lt;&gt;"Ready","PENDING INPUTS",EDATE(Inputs!$B$5,A61-1))</f>
        <v>48000</v>
      </c>
      <c r="C61" s="3">
        <f>IF(Inputs!$B$27&lt;&gt;"Ready","PENDING INPUTS",IF(A61&lt;=Inputs!$B$6,MAX(0,Inputs!$B$4+IF(A61=Inputs!$B$7,Inputs!$B$8,0)+IF(A61=Inputs!$B$9,Inputs!$B$10,0)),0))</f>
        <v>0</v>
      </c>
      <c r="D61" s="3">
        <f>IF(Inputs!$B$27&lt;&gt;"Ready","PENDING INPUTS",SUM(N61,V61,AD61,AL61,AT61,BB61,BJ61,BR61,BZ61,CH61))</f>
        <v>0</v>
      </c>
      <c r="E61" s="3">
        <f>IF(Inputs!$B$27&lt;&gt;"Ready","PENDING INPUTS",MAX(0,D61-C61))</f>
        <v>0</v>
      </c>
      <c r="F61" s="3">
        <f>IF(Inputs!$B$27&lt;&gt;"Ready","PENDING INPUTS",SUM(Q61,Y61,AG61,AO61,AW61,BE61,BM61,BU61,CC61,CK61))</f>
        <v>0</v>
      </c>
      <c r="G61" s="3">
        <f>IF(Inputs!$B$27&lt;&gt;"Ready","PENDING INPUTS",SUM(L61,T61,AB61,AJ61,AR61,AZ61,BH61,BP61,BX61,CF61))</f>
        <v>0</v>
      </c>
      <c r="H61" s="3">
        <f>IF(Inputs!$B$27&lt;&gt;"Ready","PENDING INPUTS",SUM(M61,U61,AC61,AK61,AS61,BA61,BI61,BQ61,BY61,CG61))</f>
        <v>0</v>
      </c>
      <c r="I61" s="3">
        <f>IF(Inputs!$B$27&lt;&gt;"Ready","PENDING INPUTS",SUM(R61,Z61,AH61,AP61,AX61,BF61,BN61,BV61,CD61,CL61))</f>
        <v>0</v>
      </c>
      <c r="J61" t="str">
        <f>IF(Inputs!$B$27&lt;&gt;"Ready","PENDING INPUTS",IF(A61&gt;Inputs!$B$6,"Beyond horizon",IF(E61&gt;0.005,"MINIMUM SHORTFALL",IF(I61&lt;0.005,"Paid off","In progress"))))</f>
        <v>Paid off</v>
      </c>
      <c r="K61" s="3">
        <f>IF(Inputs!$B$27&lt;&gt;"Ready","PENDING INPUTS",R60)</f>
        <v>0</v>
      </c>
      <c r="L61" s="3">
        <f>IF(Inputs!$B$27&lt;&gt;"Ready","PENDING INPUTS",IF(A61&lt;=Inputs!$B$6,ROUND(K61*Inputs!C14/12,2),0))</f>
        <v>0</v>
      </c>
      <c r="M61" s="3">
        <f>IF(Inputs!$B$27&lt;&gt;"Ready","PENDING INPUTS",IF(AND(A61&lt;=Inputs!$B$6,K61&gt;0),Inputs!G14,0))</f>
        <v>0</v>
      </c>
      <c r="N61" s="3">
        <f>IF(Inputs!$B$27&lt;&gt;"Ready","PENDING INPUTS",IF(A61&gt;Inputs!$B$6,0,MIN((K61+L61+M61),IF(Inputs!H14=1,Inputs!D14,MAX(Inputs!F14,ROUND(K61*Inputs!E14+L61+M61,2))))))</f>
        <v>0</v>
      </c>
      <c r="O61">
        <f>IF(Inputs!$B$27&lt;&gt;"Ready","PENDING INPUTS",IF(K61&lt;=0,99,1+IF(AND(S61&gt;0,OR(S61&lt;K61,AND(S61=K61,1&lt;0))),1,0)+IF(AND(AA61&gt;0,OR(AA61&lt;K61,AND(AA61=K61,2&lt;0))),1,0)+IF(AND(AI61&gt;0,OR(AI61&lt;K61,AND(AI61=K61,3&lt;0))),1,0)+IF(AND(AQ61&gt;0,OR(AQ61&lt;K61,AND(AQ61=K61,4&lt;0))),1,0)+IF(AND(AY61&gt;0,OR(AY61&lt;K61,AND(AY61=K61,5&lt;0))),1,0)+IF(AND(BG61&gt;0,OR(BG61&lt;K61,AND(BG61=K61,6&lt;0))),1,0)+IF(AND(BO61&gt;0,OR(BO61&lt;K61,AND(BO61=K61,7&lt;0))),1,0)+IF(AND(BW61&gt;0,OR(BW61&lt;K61,AND(BW61=K61,8&lt;0))),1,0)+IF(AND(CE61&gt;0,OR(CE61&lt;K61,AND(CE61=K61,9&lt;0))),1,0)))</f>
        <v>99</v>
      </c>
      <c r="P61" s="3">
        <f>IF(Inputs!$B$27&lt;&gt;"Ready","PENDING INPUTS",IF(A61&gt;Inputs!$B$6,0,MIN(MAX(0,(K61+L61+M61)-N61),MAX(0,C61-D61-(IF(O61&lt;O61,K61+L61+M61-N61,0)+IF(W61&lt;O61,S61+T61+U61-V61,0)+IF(AE61&lt;O61,AA61+AB61+AC61-AD61,0)+IF(AM61&lt;O61,AI61+AJ61+AK61-AL61,0)+IF(AU61&lt;O61,AQ61+AR61+AS61-AT61,0)+IF(BC61&lt;O61,AY61+AZ61+BA61-BB61,0)+IF(BK61&lt;O61,BG61+BH61+BI61-BJ61,0)+IF(BS61&lt;O61,BO61+BP61+BQ61-BR61,0)+IF(CA61&lt;O61,BW61+BX61+BY61-BZ61,0)+IF(CI61&lt;O61,CE61+CF61+CG61-CH61,0))))))</f>
        <v>0</v>
      </c>
      <c r="Q61" s="3">
        <f>IF(Inputs!$B$27&lt;&gt;"Ready","PENDING INPUTS",MIN((K61+L61+M61),IF(D61&gt;C61,IF(D61=0,0,N61*C61/D61),N61+P61)))</f>
        <v>0</v>
      </c>
      <c r="R61" s="3">
        <f>IF(Inputs!$B$27&lt;&gt;"Ready","PENDING INPUTS",MAX(0,(K61+L61+M61)-Q61))</f>
        <v>0</v>
      </c>
      <c r="S61" s="3">
        <f>IF(Inputs!$B$27&lt;&gt;"Ready","PENDING INPUTS",Z60)</f>
        <v>0</v>
      </c>
      <c r="T61" s="3">
        <f>IF(Inputs!$B$27&lt;&gt;"Ready","PENDING INPUTS",IF(A61&lt;=Inputs!$B$6,ROUND(S61*Inputs!C15/12,2),0))</f>
        <v>0</v>
      </c>
      <c r="U61" s="3">
        <f>IF(Inputs!$B$27&lt;&gt;"Ready","PENDING INPUTS",IF(AND(A61&lt;=Inputs!$B$6,S61&gt;0),Inputs!G15,0))</f>
        <v>0</v>
      </c>
      <c r="V61" s="3">
        <f>IF(Inputs!$B$27&lt;&gt;"Ready","PENDING INPUTS",IF(A61&gt;Inputs!$B$6,0,MIN((S61+T61+U61),IF(Inputs!H15=1,Inputs!D15,MAX(Inputs!F15,ROUND(S61*Inputs!E15+T61+U61,2))))))</f>
        <v>0</v>
      </c>
      <c r="W61">
        <f>IF(Inputs!$B$27&lt;&gt;"Ready","PENDING INPUTS",IF(S61&lt;=0,99,1+IF(AND(K61&gt;0,OR(K61&lt;S61,AND(K61=S61,0&lt;1))),1,0)+IF(AND(AA61&gt;0,OR(AA61&lt;S61,AND(AA61=S61,2&lt;1))),1,0)+IF(AND(AI61&gt;0,OR(AI61&lt;S61,AND(AI61=S61,3&lt;1))),1,0)+IF(AND(AQ61&gt;0,OR(AQ61&lt;S61,AND(AQ61=S61,4&lt;1))),1,0)+IF(AND(AY61&gt;0,OR(AY61&lt;S61,AND(AY61=S61,5&lt;1))),1,0)+IF(AND(BG61&gt;0,OR(BG61&lt;S61,AND(BG61=S61,6&lt;1))),1,0)+IF(AND(BO61&gt;0,OR(BO61&lt;S61,AND(BO61=S61,7&lt;1))),1,0)+IF(AND(BW61&gt;0,OR(BW61&lt;S61,AND(BW61=S61,8&lt;1))),1,0)+IF(AND(CE61&gt;0,OR(CE61&lt;S61,AND(CE61=S61,9&lt;1))),1,0)))</f>
        <v>99</v>
      </c>
      <c r="X61" s="3">
        <f>IF(Inputs!$B$27&lt;&gt;"Ready","PENDING INPUTS",IF(A61&gt;Inputs!$B$6,0,MIN(MAX(0,(S61+T61+U61)-V61),MAX(0,C61-D61-(IF(O61&lt;W61,K61+L61+M61-N61,0)+IF(W61&lt;W61,S61+T61+U61-V61,0)+IF(AE61&lt;W61,AA61+AB61+AC61-AD61,0)+IF(AM61&lt;W61,AI61+AJ61+AK61-AL61,0)+IF(AU61&lt;W61,AQ61+AR61+AS61-AT61,0)+IF(BC61&lt;W61,AY61+AZ61+BA61-BB61,0)+IF(BK61&lt;W61,BG61+BH61+BI61-BJ61,0)+IF(BS61&lt;W61,BO61+BP61+BQ61-BR61,0)+IF(CA61&lt;W61,BW61+BX61+BY61-BZ61,0)+IF(CI61&lt;W61,CE61+CF61+CG61-CH61,0))))))</f>
        <v>0</v>
      </c>
      <c r="Y61" s="3">
        <f>IF(Inputs!$B$27&lt;&gt;"Ready","PENDING INPUTS",MIN((S61+T61+U61),IF(D61&gt;C61,IF(D61=0,0,V61*C61/D61),V61+X61)))</f>
        <v>0</v>
      </c>
      <c r="Z61" s="3">
        <f>IF(Inputs!$B$27&lt;&gt;"Ready","PENDING INPUTS",MAX(0,(S61+T61+U61)-Y61))</f>
        <v>0</v>
      </c>
      <c r="AA61" s="3">
        <f>IF(Inputs!$B$27&lt;&gt;"Ready","PENDING INPUTS",AH60)</f>
        <v>0</v>
      </c>
      <c r="AB61" s="3">
        <f>IF(Inputs!$B$27&lt;&gt;"Ready","PENDING INPUTS",IF(A61&lt;=Inputs!$B$6,ROUND(AA61*Inputs!C16/12,2),0))</f>
        <v>0</v>
      </c>
      <c r="AC61" s="3">
        <f>IF(Inputs!$B$27&lt;&gt;"Ready","PENDING INPUTS",IF(AND(A61&lt;=Inputs!$B$6,AA61&gt;0),Inputs!G16,0))</f>
        <v>0</v>
      </c>
      <c r="AD61" s="3">
        <f>IF(Inputs!$B$27&lt;&gt;"Ready","PENDING INPUTS",IF(A61&gt;Inputs!$B$6,0,MIN((AA61+AB61+AC61),IF(Inputs!H16=1,Inputs!D16,MAX(Inputs!F16,ROUND(AA61*Inputs!E16+AB61+AC61,2))))))</f>
        <v>0</v>
      </c>
      <c r="AE61">
        <f>IF(Inputs!$B$27&lt;&gt;"Ready","PENDING INPUTS",IF(AA61&lt;=0,99,1+IF(AND(K61&gt;0,OR(K61&lt;AA61,AND(K61=AA61,0&lt;2))),1,0)+IF(AND(S61&gt;0,OR(S61&lt;AA61,AND(S61=AA61,1&lt;2))),1,0)+IF(AND(AI61&gt;0,OR(AI61&lt;AA61,AND(AI61=AA61,3&lt;2))),1,0)+IF(AND(AQ61&gt;0,OR(AQ61&lt;AA61,AND(AQ61=AA61,4&lt;2))),1,0)+IF(AND(AY61&gt;0,OR(AY61&lt;AA61,AND(AY61=AA61,5&lt;2))),1,0)+IF(AND(BG61&gt;0,OR(BG61&lt;AA61,AND(BG61=AA61,6&lt;2))),1,0)+IF(AND(BO61&gt;0,OR(BO61&lt;AA61,AND(BO61=AA61,7&lt;2))),1,0)+IF(AND(BW61&gt;0,OR(BW61&lt;AA61,AND(BW61=AA61,8&lt;2))),1,0)+IF(AND(CE61&gt;0,OR(CE61&lt;AA61,AND(CE61=AA61,9&lt;2))),1,0)))</f>
        <v>99</v>
      </c>
      <c r="AF61" s="3">
        <f>IF(Inputs!$B$27&lt;&gt;"Ready","PENDING INPUTS",IF(A61&gt;Inputs!$B$6,0,MIN(MAX(0,(AA61+AB61+AC61)-AD61),MAX(0,C61-D61-(IF(O61&lt;AE61,K61+L61+M61-N61,0)+IF(W61&lt;AE61,S61+T61+U61-V61,0)+IF(AE61&lt;AE61,AA61+AB61+AC61-AD61,0)+IF(AM61&lt;AE61,AI61+AJ61+AK61-AL61,0)+IF(AU61&lt;AE61,AQ61+AR61+AS61-AT61,0)+IF(BC61&lt;AE61,AY61+AZ61+BA61-BB61,0)+IF(BK61&lt;AE61,BG61+BH61+BI61-BJ61,0)+IF(BS61&lt;AE61,BO61+BP61+BQ61-BR61,0)+IF(CA61&lt;AE61,BW61+BX61+BY61-BZ61,0)+IF(CI61&lt;AE61,CE61+CF61+CG61-CH61,0))))))</f>
        <v>0</v>
      </c>
      <c r="AG61" s="3">
        <f>IF(Inputs!$B$27&lt;&gt;"Ready","PENDING INPUTS",MIN((AA61+AB61+AC61),IF(D61&gt;C61,IF(D61=0,0,AD61*C61/D61),AD61+AF61)))</f>
        <v>0</v>
      </c>
      <c r="AH61" s="3">
        <f>IF(Inputs!$B$27&lt;&gt;"Ready","PENDING INPUTS",MAX(0,(AA61+AB61+AC61)-AG61))</f>
        <v>0</v>
      </c>
      <c r="AI61" s="3">
        <f>IF(Inputs!$B$27&lt;&gt;"Ready","PENDING INPUTS",AP60)</f>
        <v>0</v>
      </c>
      <c r="AJ61" s="3">
        <f>IF(Inputs!$B$27&lt;&gt;"Ready","PENDING INPUTS",IF(A61&lt;=Inputs!$B$6,ROUND(AI61*Inputs!C17/12,2),0))</f>
        <v>0</v>
      </c>
      <c r="AK61" s="3">
        <f>IF(Inputs!$B$27&lt;&gt;"Ready","PENDING INPUTS",IF(AND(A61&lt;=Inputs!$B$6,AI61&gt;0),Inputs!G17,0))</f>
        <v>0</v>
      </c>
      <c r="AL61" s="3">
        <f>IF(Inputs!$B$27&lt;&gt;"Ready","PENDING INPUTS",IF(A61&gt;Inputs!$B$6,0,MIN((AI61+AJ61+AK61),IF(Inputs!H17=1,Inputs!D17,MAX(Inputs!F17,ROUND(AI61*Inputs!E17+AJ61+AK61,2))))))</f>
        <v>0</v>
      </c>
      <c r="AM61">
        <f>IF(Inputs!$B$27&lt;&gt;"Ready","PENDING INPUTS",IF(AI61&lt;=0,99,1+IF(AND(K61&gt;0,OR(K61&lt;AI61,AND(K61=AI61,0&lt;3))),1,0)+IF(AND(S61&gt;0,OR(S61&lt;AI61,AND(S61=AI61,1&lt;3))),1,0)+IF(AND(AA61&gt;0,OR(AA61&lt;AI61,AND(AA61=AI61,2&lt;3))),1,0)+IF(AND(AQ61&gt;0,OR(AQ61&lt;AI61,AND(AQ61=AI61,4&lt;3))),1,0)+IF(AND(AY61&gt;0,OR(AY61&lt;AI61,AND(AY61=AI61,5&lt;3))),1,0)+IF(AND(BG61&gt;0,OR(BG61&lt;AI61,AND(BG61=AI61,6&lt;3))),1,0)+IF(AND(BO61&gt;0,OR(BO61&lt;AI61,AND(BO61=AI61,7&lt;3))),1,0)+IF(AND(BW61&gt;0,OR(BW61&lt;AI61,AND(BW61=AI61,8&lt;3))),1,0)+IF(AND(CE61&gt;0,OR(CE61&lt;AI61,AND(CE61=AI61,9&lt;3))),1,0)))</f>
        <v>99</v>
      </c>
      <c r="AN61" s="3">
        <f>IF(Inputs!$B$27&lt;&gt;"Ready","PENDING INPUTS",IF(A61&gt;Inputs!$B$6,0,MIN(MAX(0,(AI61+AJ61+AK61)-AL61),MAX(0,C61-D61-(IF(O61&lt;AM61,K61+L61+M61-N61,0)+IF(W61&lt;AM61,S61+T61+U61-V61,0)+IF(AE61&lt;AM61,AA61+AB61+AC61-AD61,0)+IF(AM61&lt;AM61,AI61+AJ61+AK61-AL61,0)+IF(AU61&lt;AM61,AQ61+AR61+AS61-AT61,0)+IF(BC61&lt;AM61,AY61+AZ61+BA61-BB61,0)+IF(BK61&lt;AM61,BG61+BH61+BI61-BJ61,0)+IF(BS61&lt;AM61,BO61+BP61+BQ61-BR61,0)+IF(CA61&lt;AM61,BW61+BX61+BY61-BZ61,0)+IF(CI61&lt;AM61,CE61+CF61+CG61-CH61,0))))))</f>
        <v>0</v>
      </c>
      <c r="AO61" s="3">
        <f>IF(Inputs!$B$27&lt;&gt;"Ready","PENDING INPUTS",MIN((AI61+AJ61+AK61),IF(D61&gt;C61,IF(D61=0,0,AL61*C61/D61),AL61+AN61)))</f>
        <v>0</v>
      </c>
      <c r="AP61" s="3">
        <f>IF(Inputs!$B$27&lt;&gt;"Ready","PENDING INPUTS",MAX(0,(AI61+AJ61+AK61)-AO61))</f>
        <v>0</v>
      </c>
      <c r="AQ61" s="3">
        <f>IF(Inputs!$B$27&lt;&gt;"Ready","PENDING INPUTS",AX60)</f>
        <v>0</v>
      </c>
      <c r="AR61" s="3">
        <f>IF(Inputs!$B$27&lt;&gt;"Ready","PENDING INPUTS",IF(A61&lt;=Inputs!$B$6,ROUND(AQ61*Inputs!C18/12,2),0))</f>
        <v>0</v>
      </c>
      <c r="AS61" s="3">
        <f>IF(Inputs!$B$27&lt;&gt;"Ready","PENDING INPUTS",IF(AND(A61&lt;=Inputs!$B$6,AQ61&gt;0),Inputs!G18,0))</f>
        <v>0</v>
      </c>
      <c r="AT61" s="3">
        <f>IF(Inputs!$B$27&lt;&gt;"Ready","PENDING INPUTS",IF(A61&gt;Inputs!$B$6,0,MIN((AQ61+AR61+AS61),IF(Inputs!H18=1,Inputs!D18,MAX(Inputs!F18,ROUND(AQ61*Inputs!E18+AR61+AS61,2))))))</f>
        <v>0</v>
      </c>
      <c r="AU61">
        <f>IF(Inputs!$B$27&lt;&gt;"Ready","PENDING INPUTS",IF(AQ61&lt;=0,99,1+IF(AND(K61&gt;0,OR(K61&lt;AQ61,AND(K61=AQ61,0&lt;4))),1,0)+IF(AND(S61&gt;0,OR(S61&lt;AQ61,AND(S61=AQ61,1&lt;4))),1,0)+IF(AND(AA61&gt;0,OR(AA61&lt;AQ61,AND(AA61=AQ61,2&lt;4))),1,0)+IF(AND(AI61&gt;0,OR(AI61&lt;AQ61,AND(AI61=AQ61,3&lt;4))),1,0)+IF(AND(AY61&gt;0,OR(AY61&lt;AQ61,AND(AY61=AQ61,5&lt;4))),1,0)+IF(AND(BG61&gt;0,OR(BG61&lt;AQ61,AND(BG61=AQ61,6&lt;4))),1,0)+IF(AND(BO61&gt;0,OR(BO61&lt;AQ61,AND(BO61=AQ61,7&lt;4))),1,0)+IF(AND(BW61&gt;0,OR(BW61&lt;AQ61,AND(BW61=AQ61,8&lt;4))),1,0)+IF(AND(CE61&gt;0,OR(CE61&lt;AQ61,AND(CE61=AQ61,9&lt;4))),1,0)))</f>
        <v>99</v>
      </c>
      <c r="AV61" s="3">
        <f>IF(Inputs!$B$27&lt;&gt;"Ready","PENDING INPUTS",IF(A61&gt;Inputs!$B$6,0,MIN(MAX(0,(AQ61+AR61+AS61)-AT61),MAX(0,C61-D61-(IF(O61&lt;AU61,K61+L61+M61-N61,0)+IF(W61&lt;AU61,S61+T61+U61-V61,0)+IF(AE61&lt;AU61,AA61+AB61+AC61-AD61,0)+IF(AM61&lt;AU61,AI61+AJ61+AK61-AL61,0)+IF(AU61&lt;AU61,AQ61+AR61+AS61-AT61,0)+IF(BC61&lt;AU61,AY61+AZ61+BA61-BB61,0)+IF(BK61&lt;AU61,BG61+BH61+BI61-BJ61,0)+IF(BS61&lt;AU61,BO61+BP61+BQ61-BR61,0)+IF(CA61&lt;AU61,BW61+BX61+BY61-BZ61,0)+IF(CI61&lt;AU61,CE61+CF61+CG61-CH61,0))))))</f>
        <v>0</v>
      </c>
      <c r="AW61" s="3">
        <f>IF(Inputs!$B$27&lt;&gt;"Ready","PENDING INPUTS",MIN((AQ61+AR61+AS61),IF(D61&gt;C61,IF(D61=0,0,AT61*C61/D61),AT61+AV61)))</f>
        <v>0</v>
      </c>
      <c r="AX61" s="3">
        <f>IF(Inputs!$B$27&lt;&gt;"Ready","PENDING INPUTS",MAX(0,(AQ61+AR61+AS61)-AW61))</f>
        <v>0</v>
      </c>
      <c r="AY61" s="3">
        <f>IF(Inputs!$B$27&lt;&gt;"Ready","PENDING INPUTS",BF60)</f>
        <v>0</v>
      </c>
      <c r="AZ61" s="3">
        <f>IF(Inputs!$B$27&lt;&gt;"Ready","PENDING INPUTS",IF(A61&lt;=Inputs!$B$6,ROUND(AY61*Inputs!C19/12,2),0))</f>
        <v>0</v>
      </c>
      <c r="BA61" s="3">
        <f>IF(Inputs!$B$27&lt;&gt;"Ready","PENDING INPUTS",IF(AND(A61&lt;=Inputs!$B$6,AY61&gt;0),Inputs!G19,0))</f>
        <v>0</v>
      </c>
      <c r="BB61" s="3">
        <f>IF(Inputs!$B$27&lt;&gt;"Ready","PENDING INPUTS",IF(A61&gt;Inputs!$B$6,0,MIN((AY61+AZ61+BA61),IF(Inputs!H19=1,Inputs!D19,MAX(Inputs!F19,ROUND(AY61*Inputs!E19+AZ61+BA61,2))))))</f>
        <v>0</v>
      </c>
      <c r="BC61">
        <f>IF(Inputs!$B$27&lt;&gt;"Ready","PENDING INPUTS",IF(AY61&lt;=0,99,1+IF(AND(K61&gt;0,OR(K61&lt;AY61,AND(K61=AY61,0&lt;5))),1,0)+IF(AND(S61&gt;0,OR(S61&lt;AY61,AND(S61=AY61,1&lt;5))),1,0)+IF(AND(AA61&gt;0,OR(AA61&lt;AY61,AND(AA61=AY61,2&lt;5))),1,0)+IF(AND(AI61&gt;0,OR(AI61&lt;AY61,AND(AI61=AY61,3&lt;5))),1,0)+IF(AND(AQ61&gt;0,OR(AQ61&lt;AY61,AND(AQ61=AY61,4&lt;5))),1,0)+IF(AND(BG61&gt;0,OR(BG61&lt;AY61,AND(BG61=AY61,6&lt;5))),1,0)+IF(AND(BO61&gt;0,OR(BO61&lt;AY61,AND(BO61=AY61,7&lt;5))),1,0)+IF(AND(BW61&gt;0,OR(BW61&lt;AY61,AND(BW61=AY61,8&lt;5))),1,0)+IF(AND(CE61&gt;0,OR(CE61&lt;AY61,AND(CE61=AY61,9&lt;5))),1,0)))</f>
        <v>99</v>
      </c>
      <c r="BD61" s="3">
        <f>IF(Inputs!$B$27&lt;&gt;"Ready","PENDING INPUTS",IF(A61&gt;Inputs!$B$6,0,MIN(MAX(0,(AY61+AZ61+BA61)-BB61),MAX(0,C61-D61-(IF(O61&lt;BC61,K61+L61+M61-N61,0)+IF(W61&lt;BC61,S61+T61+U61-V61,0)+IF(AE61&lt;BC61,AA61+AB61+AC61-AD61,0)+IF(AM61&lt;BC61,AI61+AJ61+AK61-AL61,0)+IF(AU61&lt;BC61,AQ61+AR61+AS61-AT61,0)+IF(BC61&lt;BC61,AY61+AZ61+BA61-BB61,0)+IF(BK61&lt;BC61,BG61+BH61+BI61-BJ61,0)+IF(BS61&lt;BC61,BO61+BP61+BQ61-BR61,0)+IF(CA61&lt;BC61,BW61+BX61+BY61-BZ61,0)+IF(CI61&lt;BC61,CE61+CF61+CG61-CH61,0))))))</f>
        <v>0</v>
      </c>
      <c r="BE61" s="3">
        <f>IF(Inputs!$B$27&lt;&gt;"Ready","PENDING INPUTS",MIN((AY61+AZ61+BA61),IF(D61&gt;C61,IF(D61=0,0,BB61*C61/D61),BB61+BD61)))</f>
        <v>0</v>
      </c>
      <c r="BF61" s="3">
        <f>IF(Inputs!$B$27&lt;&gt;"Ready","PENDING INPUTS",MAX(0,(AY61+AZ61+BA61)-BE61))</f>
        <v>0</v>
      </c>
      <c r="BG61" s="3">
        <f>IF(Inputs!$B$27&lt;&gt;"Ready","PENDING INPUTS",BN60)</f>
        <v>0</v>
      </c>
      <c r="BH61" s="3">
        <f>IF(Inputs!$B$27&lt;&gt;"Ready","PENDING INPUTS",IF(A61&lt;=Inputs!$B$6,ROUND(BG61*Inputs!C20/12,2),0))</f>
        <v>0</v>
      </c>
      <c r="BI61" s="3">
        <f>IF(Inputs!$B$27&lt;&gt;"Ready","PENDING INPUTS",IF(AND(A61&lt;=Inputs!$B$6,BG61&gt;0),Inputs!G20,0))</f>
        <v>0</v>
      </c>
      <c r="BJ61" s="3">
        <f>IF(Inputs!$B$27&lt;&gt;"Ready","PENDING INPUTS",IF(A61&gt;Inputs!$B$6,0,MIN((BG61+BH61+BI61),IF(Inputs!H20=1,Inputs!D20,MAX(Inputs!F20,ROUND(BG61*Inputs!E20+BH61+BI61,2))))))</f>
        <v>0</v>
      </c>
      <c r="BK61">
        <f>IF(Inputs!$B$27&lt;&gt;"Ready","PENDING INPUTS",IF(BG61&lt;=0,99,1+IF(AND(K61&gt;0,OR(K61&lt;BG61,AND(K61=BG61,0&lt;6))),1,0)+IF(AND(S61&gt;0,OR(S61&lt;BG61,AND(S61=BG61,1&lt;6))),1,0)+IF(AND(AA61&gt;0,OR(AA61&lt;BG61,AND(AA61=BG61,2&lt;6))),1,0)+IF(AND(AI61&gt;0,OR(AI61&lt;BG61,AND(AI61=BG61,3&lt;6))),1,0)+IF(AND(AQ61&gt;0,OR(AQ61&lt;BG61,AND(AQ61=BG61,4&lt;6))),1,0)+IF(AND(AY61&gt;0,OR(AY61&lt;BG61,AND(AY61=BG61,5&lt;6))),1,0)+IF(AND(BO61&gt;0,OR(BO61&lt;BG61,AND(BO61=BG61,7&lt;6))),1,0)+IF(AND(BW61&gt;0,OR(BW61&lt;BG61,AND(BW61=BG61,8&lt;6))),1,0)+IF(AND(CE61&gt;0,OR(CE61&lt;BG61,AND(CE61=BG61,9&lt;6))),1,0)))</f>
        <v>99</v>
      </c>
      <c r="BL61" s="3">
        <f>IF(Inputs!$B$27&lt;&gt;"Ready","PENDING INPUTS",IF(A61&gt;Inputs!$B$6,0,MIN(MAX(0,(BG61+BH61+BI61)-BJ61),MAX(0,C61-D61-(IF(O61&lt;BK61,K61+L61+M61-N61,0)+IF(W61&lt;BK61,S61+T61+U61-V61,0)+IF(AE61&lt;BK61,AA61+AB61+AC61-AD61,0)+IF(AM61&lt;BK61,AI61+AJ61+AK61-AL61,0)+IF(AU61&lt;BK61,AQ61+AR61+AS61-AT61,0)+IF(BC61&lt;BK61,AY61+AZ61+BA61-BB61,0)+IF(BK61&lt;BK61,BG61+BH61+BI61-BJ61,0)+IF(BS61&lt;BK61,BO61+BP61+BQ61-BR61,0)+IF(CA61&lt;BK61,BW61+BX61+BY61-BZ61,0)+IF(CI61&lt;BK61,CE61+CF61+CG61-CH61,0))))))</f>
        <v>0</v>
      </c>
      <c r="BM61" s="3">
        <f>IF(Inputs!$B$27&lt;&gt;"Ready","PENDING INPUTS",MIN((BG61+BH61+BI61),IF(D61&gt;C61,IF(D61=0,0,BJ61*C61/D61),BJ61+BL61)))</f>
        <v>0</v>
      </c>
      <c r="BN61" s="3">
        <f>IF(Inputs!$B$27&lt;&gt;"Ready","PENDING INPUTS",MAX(0,(BG61+BH61+BI61)-BM61))</f>
        <v>0</v>
      </c>
      <c r="BO61" s="3">
        <f>IF(Inputs!$B$27&lt;&gt;"Ready","PENDING INPUTS",BV60)</f>
        <v>0</v>
      </c>
      <c r="BP61" s="3">
        <f>IF(Inputs!$B$27&lt;&gt;"Ready","PENDING INPUTS",IF(A61&lt;=Inputs!$B$6,ROUND(BO61*Inputs!C21/12,2),0))</f>
        <v>0</v>
      </c>
      <c r="BQ61" s="3">
        <f>IF(Inputs!$B$27&lt;&gt;"Ready","PENDING INPUTS",IF(AND(A61&lt;=Inputs!$B$6,BO61&gt;0),Inputs!G21,0))</f>
        <v>0</v>
      </c>
      <c r="BR61" s="3">
        <f>IF(Inputs!$B$27&lt;&gt;"Ready","PENDING INPUTS",IF(A61&gt;Inputs!$B$6,0,MIN((BO61+BP61+BQ61),IF(Inputs!H21=1,Inputs!D21,MAX(Inputs!F21,ROUND(BO61*Inputs!E21+BP61+BQ61,2))))))</f>
        <v>0</v>
      </c>
      <c r="BS61">
        <f>IF(Inputs!$B$27&lt;&gt;"Ready","PENDING INPUTS",IF(BO61&lt;=0,99,1+IF(AND(K61&gt;0,OR(K61&lt;BO61,AND(K61=BO61,0&lt;7))),1,0)+IF(AND(S61&gt;0,OR(S61&lt;BO61,AND(S61=BO61,1&lt;7))),1,0)+IF(AND(AA61&gt;0,OR(AA61&lt;BO61,AND(AA61=BO61,2&lt;7))),1,0)+IF(AND(AI61&gt;0,OR(AI61&lt;BO61,AND(AI61=BO61,3&lt;7))),1,0)+IF(AND(AQ61&gt;0,OR(AQ61&lt;BO61,AND(AQ61=BO61,4&lt;7))),1,0)+IF(AND(AY61&gt;0,OR(AY61&lt;BO61,AND(AY61=BO61,5&lt;7))),1,0)+IF(AND(BG61&gt;0,OR(BG61&lt;BO61,AND(BG61=BO61,6&lt;7))),1,0)+IF(AND(BW61&gt;0,OR(BW61&lt;BO61,AND(BW61=BO61,8&lt;7))),1,0)+IF(AND(CE61&gt;0,OR(CE61&lt;BO61,AND(CE61=BO61,9&lt;7))),1,0)))</f>
        <v>99</v>
      </c>
      <c r="BT61" s="3">
        <f>IF(Inputs!$B$27&lt;&gt;"Ready","PENDING INPUTS",IF(A61&gt;Inputs!$B$6,0,MIN(MAX(0,(BO61+BP61+BQ61)-BR61),MAX(0,C61-D61-(IF(O61&lt;BS61,K61+L61+M61-N61,0)+IF(W61&lt;BS61,S61+T61+U61-V61,0)+IF(AE61&lt;BS61,AA61+AB61+AC61-AD61,0)+IF(AM61&lt;BS61,AI61+AJ61+AK61-AL61,0)+IF(AU61&lt;BS61,AQ61+AR61+AS61-AT61,0)+IF(BC61&lt;BS61,AY61+AZ61+BA61-BB61,0)+IF(BK61&lt;BS61,BG61+BH61+BI61-BJ61,0)+IF(BS61&lt;BS61,BO61+BP61+BQ61-BR61,0)+IF(CA61&lt;BS61,BW61+BX61+BY61-BZ61,0)+IF(CI61&lt;BS61,CE61+CF61+CG61-CH61,0))))))</f>
        <v>0</v>
      </c>
      <c r="BU61" s="3">
        <f>IF(Inputs!$B$27&lt;&gt;"Ready","PENDING INPUTS",MIN((BO61+BP61+BQ61),IF(D61&gt;C61,IF(D61=0,0,BR61*C61/D61),BR61+BT61)))</f>
        <v>0</v>
      </c>
      <c r="BV61" s="3">
        <f>IF(Inputs!$B$27&lt;&gt;"Ready","PENDING INPUTS",MAX(0,(BO61+BP61+BQ61)-BU61))</f>
        <v>0</v>
      </c>
      <c r="BW61" s="3">
        <f>IF(Inputs!$B$27&lt;&gt;"Ready","PENDING INPUTS",CD60)</f>
        <v>0</v>
      </c>
      <c r="BX61" s="3">
        <f>IF(Inputs!$B$27&lt;&gt;"Ready","PENDING INPUTS",IF(A61&lt;=Inputs!$B$6,ROUND(BW61*Inputs!C22/12,2),0))</f>
        <v>0</v>
      </c>
      <c r="BY61" s="3">
        <f>IF(Inputs!$B$27&lt;&gt;"Ready","PENDING INPUTS",IF(AND(A61&lt;=Inputs!$B$6,BW61&gt;0),Inputs!G22,0))</f>
        <v>0</v>
      </c>
      <c r="BZ61" s="3">
        <f>IF(Inputs!$B$27&lt;&gt;"Ready","PENDING INPUTS",IF(A61&gt;Inputs!$B$6,0,MIN((BW61+BX61+BY61),IF(Inputs!H22=1,Inputs!D22,MAX(Inputs!F22,ROUND(BW61*Inputs!E22+BX61+BY61,2))))))</f>
        <v>0</v>
      </c>
      <c r="CA61">
        <f>IF(Inputs!$B$27&lt;&gt;"Ready","PENDING INPUTS",IF(BW61&lt;=0,99,1+IF(AND(K61&gt;0,OR(K61&lt;BW61,AND(K61=BW61,0&lt;8))),1,0)+IF(AND(S61&gt;0,OR(S61&lt;BW61,AND(S61=BW61,1&lt;8))),1,0)+IF(AND(AA61&gt;0,OR(AA61&lt;BW61,AND(AA61=BW61,2&lt;8))),1,0)+IF(AND(AI61&gt;0,OR(AI61&lt;BW61,AND(AI61=BW61,3&lt;8))),1,0)+IF(AND(AQ61&gt;0,OR(AQ61&lt;BW61,AND(AQ61=BW61,4&lt;8))),1,0)+IF(AND(AY61&gt;0,OR(AY61&lt;BW61,AND(AY61=BW61,5&lt;8))),1,0)+IF(AND(BG61&gt;0,OR(BG61&lt;BW61,AND(BG61=BW61,6&lt;8))),1,0)+IF(AND(BO61&gt;0,OR(BO61&lt;BW61,AND(BO61=BW61,7&lt;8))),1,0)+IF(AND(CE61&gt;0,OR(CE61&lt;BW61,AND(CE61=BW61,9&lt;8))),1,0)))</f>
        <v>99</v>
      </c>
      <c r="CB61" s="3">
        <f>IF(Inputs!$B$27&lt;&gt;"Ready","PENDING INPUTS",IF(A61&gt;Inputs!$B$6,0,MIN(MAX(0,(BW61+BX61+BY61)-BZ61),MAX(0,C61-D61-(IF(O61&lt;CA61,K61+L61+M61-N61,0)+IF(W61&lt;CA61,S61+T61+U61-V61,0)+IF(AE61&lt;CA61,AA61+AB61+AC61-AD61,0)+IF(AM61&lt;CA61,AI61+AJ61+AK61-AL61,0)+IF(AU61&lt;CA61,AQ61+AR61+AS61-AT61,0)+IF(BC61&lt;CA61,AY61+AZ61+BA61-BB61,0)+IF(BK61&lt;CA61,BG61+BH61+BI61-BJ61,0)+IF(BS61&lt;CA61,BO61+BP61+BQ61-BR61,0)+IF(CA61&lt;CA61,BW61+BX61+BY61-BZ61,0)+IF(CI61&lt;CA61,CE61+CF61+CG61-CH61,0))))))</f>
        <v>0</v>
      </c>
      <c r="CC61" s="3">
        <f>IF(Inputs!$B$27&lt;&gt;"Ready","PENDING INPUTS",MIN((BW61+BX61+BY61),IF(D61&gt;C61,IF(D61=0,0,BZ61*C61/D61),BZ61+CB61)))</f>
        <v>0</v>
      </c>
      <c r="CD61" s="3">
        <f>IF(Inputs!$B$27&lt;&gt;"Ready","PENDING INPUTS",MAX(0,(BW61+BX61+BY61)-CC61))</f>
        <v>0</v>
      </c>
      <c r="CE61" s="3">
        <f>IF(Inputs!$B$27&lt;&gt;"Ready","PENDING INPUTS",CL60)</f>
        <v>0</v>
      </c>
      <c r="CF61" s="3">
        <f>IF(Inputs!$B$27&lt;&gt;"Ready","PENDING INPUTS",IF(A61&lt;=Inputs!$B$6,ROUND(CE61*Inputs!C23/12,2),0))</f>
        <v>0</v>
      </c>
      <c r="CG61" s="3">
        <f>IF(Inputs!$B$27&lt;&gt;"Ready","PENDING INPUTS",IF(AND(A61&lt;=Inputs!$B$6,CE61&gt;0),Inputs!G23,0))</f>
        <v>0</v>
      </c>
      <c r="CH61" s="3">
        <f>IF(Inputs!$B$27&lt;&gt;"Ready","PENDING INPUTS",IF(A61&gt;Inputs!$B$6,0,MIN((CE61+CF61+CG61),IF(Inputs!H23=1,Inputs!D23,MAX(Inputs!F23,ROUND(CE61*Inputs!E23+CF61+CG61,2))))))</f>
        <v>0</v>
      </c>
      <c r="CI61">
        <f>IF(Inputs!$B$27&lt;&gt;"Ready","PENDING INPUTS",IF(CE61&lt;=0,99,1+IF(AND(K61&gt;0,OR(K61&lt;CE61,AND(K61=CE61,0&lt;9))),1,0)+IF(AND(S61&gt;0,OR(S61&lt;CE61,AND(S61=CE61,1&lt;9))),1,0)+IF(AND(AA61&gt;0,OR(AA61&lt;CE61,AND(AA61=CE61,2&lt;9))),1,0)+IF(AND(AI61&gt;0,OR(AI61&lt;CE61,AND(AI61=CE61,3&lt;9))),1,0)+IF(AND(AQ61&gt;0,OR(AQ61&lt;CE61,AND(AQ61=CE61,4&lt;9))),1,0)+IF(AND(AY61&gt;0,OR(AY61&lt;CE61,AND(AY61=CE61,5&lt;9))),1,0)+IF(AND(BG61&gt;0,OR(BG61&lt;CE61,AND(BG61=CE61,6&lt;9))),1,0)+IF(AND(BO61&gt;0,OR(BO61&lt;CE61,AND(BO61=CE61,7&lt;9))),1,0)+IF(AND(BW61&gt;0,OR(BW61&lt;CE61,AND(BW61=CE61,8&lt;9))),1,0)))</f>
        <v>99</v>
      </c>
      <c r="CJ61" s="3">
        <f>IF(Inputs!$B$27&lt;&gt;"Ready","PENDING INPUTS",IF(A61&gt;Inputs!$B$6,0,MIN(MAX(0,(CE61+CF61+CG61)-CH61),MAX(0,C61-D61-(IF(O61&lt;CI61,K61+L61+M61-N61,0)+IF(W61&lt;CI61,S61+T61+U61-V61,0)+IF(AE61&lt;CI61,AA61+AB61+AC61-AD61,0)+IF(AM61&lt;CI61,AI61+AJ61+AK61-AL61,0)+IF(AU61&lt;CI61,AQ61+AR61+AS61-AT61,0)+IF(BC61&lt;CI61,AY61+AZ61+BA61-BB61,0)+IF(BK61&lt;CI61,BG61+BH61+BI61-BJ61,0)+IF(BS61&lt;CI61,BO61+BP61+BQ61-BR61,0)+IF(CA61&lt;CI61,BW61+BX61+BY61-BZ61,0)+IF(CI61&lt;CI61,CE61+CF61+CG61-CH61,0))))))</f>
        <v>0</v>
      </c>
      <c r="CK61" s="3">
        <f>IF(Inputs!$B$27&lt;&gt;"Ready","PENDING INPUTS",MIN((CE61+CF61+CG61),IF(D61&gt;C61,IF(D61=0,0,CH61*C61/D61),CH61+CJ61)))</f>
        <v>0</v>
      </c>
      <c r="CL61" s="3">
        <f>IF(Inputs!$B$27&lt;&gt;"Ready","PENDING INPUTS",MAX(0,(CE61+CF61+CG61)-CK61))</f>
        <v>0</v>
      </c>
    </row>
    <row r="62" spans="1:90" ht="27.95" customHeight="1" x14ac:dyDescent="0.25">
      <c r="A62">
        <v>58</v>
      </c>
      <c r="B62" s="13">
        <f>IF(Inputs!$B$27&lt;&gt;"Ready","PENDING INPUTS",EDATE(Inputs!$B$5,A62-1))</f>
        <v>48030</v>
      </c>
      <c r="C62" s="3">
        <f>IF(Inputs!$B$27&lt;&gt;"Ready","PENDING INPUTS",IF(A62&lt;=Inputs!$B$6,MAX(0,Inputs!$B$4+IF(A62=Inputs!$B$7,Inputs!$B$8,0)+IF(A62=Inputs!$B$9,Inputs!$B$10,0)),0))</f>
        <v>0</v>
      </c>
      <c r="D62" s="3">
        <f>IF(Inputs!$B$27&lt;&gt;"Ready","PENDING INPUTS",SUM(N62,V62,AD62,AL62,AT62,BB62,BJ62,BR62,BZ62,CH62))</f>
        <v>0</v>
      </c>
      <c r="E62" s="3">
        <f>IF(Inputs!$B$27&lt;&gt;"Ready","PENDING INPUTS",MAX(0,D62-C62))</f>
        <v>0</v>
      </c>
      <c r="F62" s="3">
        <f>IF(Inputs!$B$27&lt;&gt;"Ready","PENDING INPUTS",SUM(Q62,Y62,AG62,AO62,AW62,BE62,BM62,BU62,CC62,CK62))</f>
        <v>0</v>
      </c>
      <c r="G62" s="3">
        <f>IF(Inputs!$B$27&lt;&gt;"Ready","PENDING INPUTS",SUM(L62,T62,AB62,AJ62,AR62,AZ62,BH62,BP62,BX62,CF62))</f>
        <v>0</v>
      </c>
      <c r="H62" s="3">
        <f>IF(Inputs!$B$27&lt;&gt;"Ready","PENDING INPUTS",SUM(M62,U62,AC62,AK62,AS62,BA62,BI62,BQ62,BY62,CG62))</f>
        <v>0</v>
      </c>
      <c r="I62" s="3">
        <f>IF(Inputs!$B$27&lt;&gt;"Ready","PENDING INPUTS",SUM(R62,Z62,AH62,AP62,AX62,BF62,BN62,BV62,CD62,CL62))</f>
        <v>0</v>
      </c>
      <c r="J62" t="str">
        <f>IF(Inputs!$B$27&lt;&gt;"Ready","PENDING INPUTS",IF(A62&gt;Inputs!$B$6,"Beyond horizon",IF(E62&gt;0.005,"MINIMUM SHORTFALL",IF(I62&lt;0.005,"Paid off","In progress"))))</f>
        <v>Paid off</v>
      </c>
      <c r="K62" s="3">
        <f>IF(Inputs!$B$27&lt;&gt;"Ready","PENDING INPUTS",R61)</f>
        <v>0</v>
      </c>
      <c r="L62" s="3">
        <f>IF(Inputs!$B$27&lt;&gt;"Ready","PENDING INPUTS",IF(A62&lt;=Inputs!$B$6,ROUND(K62*Inputs!C14/12,2),0))</f>
        <v>0</v>
      </c>
      <c r="M62" s="3">
        <f>IF(Inputs!$B$27&lt;&gt;"Ready","PENDING INPUTS",IF(AND(A62&lt;=Inputs!$B$6,K62&gt;0),Inputs!G14,0))</f>
        <v>0</v>
      </c>
      <c r="N62" s="3">
        <f>IF(Inputs!$B$27&lt;&gt;"Ready","PENDING INPUTS",IF(A62&gt;Inputs!$B$6,0,MIN((K62+L62+M62),IF(Inputs!H14=1,Inputs!D14,MAX(Inputs!F14,ROUND(K62*Inputs!E14+L62+M62,2))))))</f>
        <v>0</v>
      </c>
      <c r="O62">
        <f>IF(Inputs!$B$27&lt;&gt;"Ready","PENDING INPUTS",IF(K62&lt;=0,99,1+IF(AND(S62&gt;0,OR(S62&lt;K62,AND(S62=K62,1&lt;0))),1,0)+IF(AND(AA62&gt;0,OR(AA62&lt;K62,AND(AA62=K62,2&lt;0))),1,0)+IF(AND(AI62&gt;0,OR(AI62&lt;K62,AND(AI62=K62,3&lt;0))),1,0)+IF(AND(AQ62&gt;0,OR(AQ62&lt;K62,AND(AQ62=K62,4&lt;0))),1,0)+IF(AND(AY62&gt;0,OR(AY62&lt;K62,AND(AY62=K62,5&lt;0))),1,0)+IF(AND(BG62&gt;0,OR(BG62&lt;K62,AND(BG62=K62,6&lt;0))),1,0)+IF(AND(BO62&gt;0,OR(BO62&lt;K62,AND(BO62=K62,7&lt;0))),1,0)+IF(AND(BW62&gt;0,OR(BW62&lt;K62,AND(BW62=K62,8&lt;0))),1,0)+IF(AND(CE62&gt;0,OR(CE62&lt;K62,AND(CE62=K62,9&lt;0))),1,0)))</f>
        <v>99</v>
      </c>
      <c r="P62" s="3">
        <f>IF(Inputs!$B$27&lt;&gt;"Ready","PENDING INPUTS",IF(A62&gt;Inputs!$B$6,0,MIN(MAX(0,(K62+L62+M62)-N62),MAX(0,C62-D62-(IF(O62&lt;O62,K62+L62+M62-N62,0)+IF(W62&lt;O62,S62+T62+U62-V62,0)+IF(AE62&lt;O62,AA62+AB62+AC62-AD62,0)+IF(AM62&lt;O62,AI62+AJ62+AK62-AL62,0)+IF(AU62&lt;O62,AQ62+AR62+AS62-AT62,0)+IF(BC62&lt;O62,AY62+AZ62+BA62-BB62,0)+IF(BK62&lt;O62,BG62+BH62+BI62-BJ62,0)+IF(BS62&lt;O62,BO62+BP62+BQ62-BR62,0)+IF(CA62&lt;O62,BW62+BX62+BY62-BZ62,0)+IF(CI62&lt;O62,CE62+CF62+CG62-CH62,0))))))</f>
        <v>0</v>
      </c>
      <c r="Q62" s="3">
        <f>IF(Inputs!$B$27&lt;&gt;"Ready","PENDING INPUTS",MIN((K62+L62+M62),IF(D62&gt;C62,IF(D62=0,0,N62*C62/D62),N62+P62)))</f>
        <v>0</v>
      </c>
      <c r="R62" s="3">
        <f>IF(Inputs!$B$27&lt;&gt;"Ready","PENDING INPUTS",MAX(0,(K62+L62+M62)-Q62))</f>
        <v>0</v>
      </c>
      <c r="S62" s="3">
        <f>IF(Inputs!$B$27&lt;&gt;"Ready","PENDING INPUTS",Z61)</f>
        <v>0</v>
      </c>
      <c r="T62" s="3">
        <f>IF(Inputs!$B$27&lt;&gt;"Ready","PENDING INPUTS",IF(A62&lt;=Inputs!$B$6,ROUND(S62*Inputs!C15/12,2),0))</f>
        <v>0</v>
      </c>
      <c r="U62" s="3">
        <f>IF(Inputs!$B$27&lt;&gt;"Ready","PENDING INPUTS",IF(AND(A62&lt;=Inputs!$B$6,S62&gt;0),Inputs!G15,0))</f>
        <v>0</v>
      </c>
      <c r="V62" s="3">
        <f>IF(Inputs!$B$27&lt;&gt;"Ready","PENDING INPUTS",IF(A62&gt;Inputs!$B$6,0,MIN((S62+T62+U62),IF(Inputs!H15=1,Inputs!D15,MAX(Inputs!F15,ROUND(S62*Inputs!E15+T62+U62,2))))))</f>
        <v>0</v>
      </c>
      <c r="W62">
        <f>IF(Inputs!$B$27&lt;&gt;"Ready","PENDING INPUTS",IF(S62&lt;=0,99,1+IF(AND(K62&gt;0,OR(K62&lt;S62,AND(K62=S62,0&lt;1))),1,0)+IF(AND(AA62&gt;0,OR(AA62&lt;S62,AND(AA62=S62,2&lt;1))),1,0)+IF(AND(AI62&gt;0,OR(AI62&lt;S62,AND(AI62=S62,3&lt;1))),1,0)+IF(AND(AQ62&gt;0,OR(AQ62&lt;S62,AND(AQ62=S62,4&lt;1))),1,0)+IF(AND(AY62&gt;0,OR(AY62&lt;S62,AND(AY62=S62,5&lt;1))),1,0)+IF(AND(BG62&gt;0,OR(BG62&lt;S62,AND(BG62=S62,6&lt;1))),1,0)+IF(AND(BO62&gt;0,OR(BO62&lt;S62,AND(BO62=S62,7&lt;1))),1,0)+IF(AND(BW62&gt;0,OR(BW62&lt;S62,AND(BW62=S62,8&lt;1))),1,0)+IF(AND(CE62&gt;0,OR(CE62&lt;S62,AND(CE62=S62,9&lt;1))),1,0)))</f>
        <v>99</v>
      </c>
      <c r="X62" s="3">
        <f>IF(Inputs!$B$27&lt;&gt;"Ready","PENDING INPUTS",IF(A62&gt;Inputs!$B$6,0,MIN(MAX(0,(S62+T62+U62)-V62),MAX(0,C62-D62-(IF(O62&lt;W62,K62+L62+M62-N62,0)+IF(W62&lt;W62,S62+T62+U62-V62,0)+IF(AE62&lt;W62,AA62+AB62+AC62-AD62,0)+IF(AM62&lt;W62,AI62+AJ62+AK62-AL62,0)+IF(AU62&lt;W62,AQ62+AR62+AS62-AT62,0)+IF(BC62&lt;W62,AY62+AZ62+BA62-BB62,0)+IF(BK62&lt;W62,BG62+BH62+BI62-BJ62,0)+IF(BS62&lt;W62,BO62+BP62+BQ62-BR62,0)+IF(CA62&lt;W62,BW62+BX62+BY62-BZ62,0)+IF(CI62&lt;W62,CE62+CF62+CG62-CH62,0))))))</f>
        <v>0</v>
      </c>
      <c r="Y62" s="3">
        <f>IF(Inputs!$B$27&lt;&gt;"Ready","PENDING INPUTS",MIN((S62+T62+U62),IF(D62&gt;C62,IF(D62=0,0,V62*C62/D62),V62+X62)))</f>
        <v>0</v>
      </c>
      <c r="Z62" s="3">
        <f>IF(Inputs!$B$27&lt;&gt;"Ready","PENDING INPUTS",MAX(0,(S62+T62+U62)-Y62))</f>
        <v>0</v>
      </c>
      <c r="AA62" s="3">
        <f>IF(Inputs!$B$27&lt;&gt;"Ready","PENDING INPUTS",AH61)</f>
        <v>0</v>
      </c>
      <c r="AB62" s="3">
        <f>IF(Inputs!$B$27&lt;&gt;"Ready","PENDING INPUTS",IF(A62&lt;=Inputs!$B$6,ROUND(AA62*Inputs!C16/12,2),0))</f>
        <v>0</v>
      </c>
      <c r="AC62" s="3">
        <f>IF(Inputs!$B$27&lt;&gt;"Ready","PENDING INPUTS",IF(AND(A62&lt;=Inputs!$B$6,AA62&gt;0),Inputs!G16,0))</f>
        <v>0</v>
      </c>
      <c r="AD62" s="3">
        <f>IF(Inputs!$B$27&lt;&gt;"Ready","PENDING INPUTS",IF(A62&gt;Inputs!$B$6,0,MIN((AA62+AB62+AC62),IF(Inputs!H16=1,Inputs!D16,MAX(Inputs!F16,ROUND(AA62*Inputs!E16+AB62+AC62,2))))))</f>
        <v>0</v>
      </c>
      <c r="AE62">
        <f>IF(Inputs!$B$27&lt;&gt;"Ready","PENDING INPUTS",IF(AA62&lt;=0,99,1+IF(AND(K62&gt;0,OR(K62&lt;AA62,AND(K62=AA62,0&lt;2))),1,0)+IF(AND(S62&gt;0,OR(S62&lt;AA62,AND(S62=AA62,1&lt;2))),1,0)+IF(AND(AI62&gt;0,OR(AI62&lt;AA62,AND(AI62=AA62,3&lt;2))),1,0)+IF(AND(AQ62&gt;0,OR(AQ62&lt;AA62,AND(AQ62=AA62,4&lt;2))),1,0)+IF(AND(AY62&gt;0,OR(AY62&lt;AA62,AND(AY62=AA62,5&lt;2))),1,0)+IF(AND(BG62&gt;0,OR(BG62&lt;AA62,AND(BG62=AA62,6&lt;2))),1,0)+IF(AND(BO62&gt;0,OR(BO62&lt;AA62,AND(BO62=AA62,7&lt;2))),1,0)+IF(AND(BW62&gt;0,OR(BW62&lt;AA62,AND(BW62=AA62,8&lt;2))),1,0)+IF(AND(CE62&gt;0,OR(CE62&lt;AA62,AND(CE62=AA62,9&lt;2))),1,0)))</f>
        <v>99</v>
      </c>
      <c r="AF62" s="3">
        <f>IF(Inputs!$B$27&lt;&gt;"Ready","PENDING INPUTS",IF(A62&gt;Inputs!$B$6,0,MIN(MAX(0,(AA62+AB62+AC62)-AD62),MAX(0,C62-D62-(IF(O62&lt;AE62,K62+L62+M62-N62,0)+IF(W62&lt;AE62,S62+T62+U62-V62,0)+IF(AE62&lt;AE62,AA62+AB62+AC62-AD62,0)+IF(AM62&lt;AE62,AI62+AJ62+AK62-AL62,0)+IF(AU62&lt;AE62,AQ62+AR62+AS62-AT62,0)+IF(BC62&lt;AE62,AY62+AZ62+BA62-BB62,0)+IF(BK62&lt;AE62,BG62+BH62+BI62-BJ62,0)+IF(BS62&lt;AE62,BO62+BP62+BQ62-BR62,0)+IF(CA62&lt;AE62,BW62+BX62+BY62-BZ62,0)+IF(CI62&lt;AE62,CE62+CF62+CG62-CH62,0))))))</f>
        <v>0</v>
      </c>
      <c r="AG62" s="3">
        <f>IF(Inputs!$B$27&lt;&gt;"Ready","PENDING INPUTS",MIN((AA62+AB62+AC62),IF(D62&gt;C62,IF(D62=0,0,AD62*C62/D62),AD62+AF62)))</f>
        <v>0</v>
      </c>
      <c r="AH62" s="3">
        <f>IF(Inputs!$B$27&lt;&gt;"Ready","PENDING INPUTS",MAX(0,(AA62+AB62+AC62)-AG62))</f>
        <v>0</v>
      </c>
      <c r="AI62" s="3">
        <f>IF(Inputs!$B$27&lt;&gt;"Ready","PENDING INPUTS",AP61)</f>
        <v>0</v>
      </c>
      <c r="AJ62" s="3">
        <f>IF(Inputs!$B$27&lt;&gt;"Ready","PENDING INPUTS",IF(A62&lt;=Inputs!$B$6,ROUND(AI62*Inputs!C17/12,2),0))</f>
        <v>0</v>
      </c>
      <c r="AK62" s="3">
        <f>IF(Inputs!$B$27&lt;&gt;"Ready","PENDING INPUTS",IF(AND(A62&lt;=Inputs!$B$6,AI62&gt;0),Inputs!G17,0))</f>
        <v>0</v>
      </c>
      <c r="AL62" s="3">
        <f>IF(Inputs!$B$27&lt;&gt;"Ready","PENDING INPUTS",IF(A62&gt;Inputs!$B$6,0,MIN((AI62+AJ62+AK62),IF(Inputs!H17=1,Inputs!D17,MAX(Inputs!F17,ROUND(AI62*Inputs!E17+AJ62+AK62,2))))))</f>
        <v>0</v>
      </c>
      <c r="AM62">
        <f>IF(Inputs!$B$27&lt;&gt;"Ready","PENDING INPUTS",IF(AI62&lt;=0,99,1+IF(AND(K62&gt;0,OR(K62&lt;AI62,AND(K62=AI62,0&lt;3))),1,0)+IF(AND(S62&gt;0,OR(S62&lt;AI62,AND(S62=AI62,1&lt;3))),1,0)+IF(AND(AA62&gt;0,OR(AA62&lt;AI62,AND(AA62=AI62,2&lt;3))),1,0)+IF(AND(AQ62&gt;0,OR(AQ62&lt;AI62,AND(AQ62=AI62,4&lt;3))),1,0)+IF(AND(AY62&gt;0,OR(AY62&lt;AI62,AND(AY62=AI62,5&lt;3))),1,0)+IF(AND(BG62&gt;0,OR(BG62&lt;AI62,AND(BG62=AI62,6&lt;3))),1,0)+IF(AND(BO62&gt;0,OR(BO62&lt;AI62,AND(BO62=AI62,7&lt;3))),1,0)+IF(AND(BW62&gt;0,OR(BW62&lt;AI62,AND(BW62=AI62,8&lt;3))),1,0)+IF(AND(CE62&gt;0,OR(CE62&lt;AI62,AND(CE62=AI62,9&lt;3))),1,0)))</f>
        <v>99</v>
      </c>
      <c r="AN62" s="3">
        <f>IF(Inputs!$B$27&lt;&gt;"Ready","PENDING INPUTS",IF(A62&gt;Inputs!$B$6,0,MIN(MAX(0,(AI62+AJ62+AK62)-AL62),MAX(0,C62-D62-(IF(O62&lt;AM62,K62+L62+M62-N62,0)+IF(W62&lt;AM62,S62+T62+U62-V62,0)+IF(AE62&lt;AM62,AA62+AB62+AC62-AD62,0)+IF(AM62&lt;AM62,AI62+AJ62+AK62-AL62,0)+IF(AU62&lt;AM62,AQ62+AR62+AS62-AT62,0)+IF(BC62&lt;AM62,AY62+AZ62+BA62-BB62,0)+IF(BK62&lt;AM62,BG62+BH62+BI62-BJ62,0)+IF(BS62&lt;AM62,BO62+BP62+BQ62-BR62,0)+IF(CA62&lt;AM62,BW62+BX62+BY62-BZ62,0)+IF(CI62&lt;AM62,CE62+CF62+CG62-CH62,0))))))</f>
        <v>0</v>
      </c>
      <c r="AO62" s="3">
        <f>IF(Inputs!$B$27&lt;&gt;"Ready","PENDING INPUTS",MIN((AI62+AJ62+AK62),IF(D62&gt;C62,IF(D62=0,0,AL62*C62/D62),AL62+AN62)))</f>
        <v>0</v>
      </c>
      <c r="AP62" s="3">
        <f>IF(Inputs!$B$27&lt;&gt;"Ready","PENDING INPUTS",MAX(0,(AI62+AJ62+AK62)-AO62))</f>
        <v>0</v>
      </c>
      <c r="AQ62" s="3">
        <f>IF(Inputs!$B$27&lt;&gt;"Ready","PENDING INPUTS",AX61)</f>
        <v>0</v>
      </c>
      <c r="AR62" s="3">
        <f>IF(Inputs!$B$27&lt;&gt;"Ready","PENDING INPUTS",IF(A62&lt;=Inputs!$B$6,ROUND(AQ62*Inputs!C18/12,2),0))</f>
        <v>0</v>
      </c>
      <c r="AS62" s="3">
        <f>IF(Inputs!$B$27&lt;&gt;"Ready","PENDING INPUTS",IF(AND(A62&lt;=Inputs!$B$6,AQ62&gt;0),Inputs!G18,0))</f>
        <v>0</v>
      </c>
      <c r="AT62" s="3">
        <f>IF(Inputs!$B$27&lt;&gt;"Ready","PENDING INPUTS",IF(A62&gt;Inputs!$B$6,0,MIN((AQ62+AR62+AS62),IF(Inputs!H18=1,Inputs!D18,MAX(Inputs!F18,ROUND(AQ62*Inputs!E18+AR62+AS62,2))))))</f>
        <v>0</v>
      </c>
      <c r="AU62">
        <f>IF(Inputs!$B$27&lt;&gt;"Ready","PENDING INPUTS",IF(AQ62&lt;=0,99,1+IF(AND(K62&gt;0,OR(K62&lt;AQ62,AND(K62=AQ62,0&lt;4))),1,0)+IF(AND(S62&gt;0,OR(S62&lt;AQ62,AND(S62=AQ62,1&lt;4))),1,0)+IF(AND(AA62&gt;0,OR(AA62&lt;AQ62,AND(AA62=AQ62,2&lt;4))),1,0)+IF(AND(AI62&gt;0,OR(AI62&lt;AQ62,AND(AI62=AQ62,3&lt;4))),1,0)+IF(AND(AY62&gt;0,OR(AY62&lt;AQ62,AND(AY62=AQ62,5&lt;4))),1,0)+IF(AND(BG62&gt;0,OR(BG62&lt;AQ62,AND(BG62=AQ62,6&lt;4))),1,0)+IF(AND(BO62&gt;0,OR(BO62&lt;AQ62,AND(BO62=AQ62,7&lt;4))),1,0)+IF(AND(BW62&gt;0,OR(BW62&lt;AQ62,AND(BW62=AQ62,8&lt;4))),1,0)+IF(AND(CE62&gt;0,OR(CE62&lt;AQ62,AND(CE62=AQ62,9&lt;4))),1,0)))</f>
        <v>99</v>
      </c>
      <c r="AV62" s="3">
        <f>IF(Inputs!$B$27&lt;&gt;"Ready","PENDING INPUTS",IF(A62&gt;Inputs!$B$6,0,MIN(MAX(0,(AQ62+AR62+AS62)-AT62),MAX(0,C62-D62-(IF(O62&lt;AU62,K62+L62+M62-N62,0)+IF(W62&lt;AU62,S62+T62+U62-V62,0)+IF(AE62&lt;AU62,AA62+AB62+AC62-AD62,0)+IF(AM62&lt;AU62,AI62+AJ62+AK62-AL62,0)+IF(AU62&lt;AU62,AQ62+AR62+AS62-AT62,0)+IF(BC62&lt;AU62,AY62+AZ62+BA62-BB62,0)+IF(BK62&lt;AU62,BG62+BH62+BI62-BJ62,0)+IF(BS62&lt;AU62,BO62+BP62+BQ62-BR62,0)+IF(CA62&lt;AU62,BW62+BX62+BY62-BZ62,0)+IF(CI62&lt;AU62,CE62+CF62+CG62-CH62,0))))))</f>
        <v>0</v>
      </c>
      <c r="AW62" s="3">
        <f>IF(Inputs!$B$27&lt;&gt;"Ready","PENDING INPUTS",MIN((AQ62+AR62+AS62),IF(D62&gt;C62,IF(D62=0,0,AT62*C62/D62),AT62+AV62)))</f>
        <v>0</v>
      </c>
      <c r="AX62" s="3">
        <f>IF(Inputs!$B$27&lt;&gt;"Ready","PENDING INPUTS",MAX(0,(AQ62+AR62+AS62)-AW62))</f>
        <v>0</v>
      </c>
      <c r="AY62" s="3">
        <f>IF(Inputs!$B$27&lt;&gt;"Ready","PENDING INPUTS",BF61)</f>
        <v>0</v>
      </c>
      <c r="AZ62" s="3">
        <f>IF(Inputs!$B$27&lt;&gt;"Ready","PENDING INPUTS",IF(A62&lt;=Inputs!$B$6,ROUND(AY62*Inputs!C19/12,2),0))</f>
        <v>0</v>
      </c>
      <c r="BA62" s="3">
        <f>IF(Inputs!$B$27&lt;&gt;"Ready","PENDING INPUTS",IF(AND(A62&lt;=Inputs!$B$6,AY62&gt;0),Inputs!G19,0))</f>
        <v>0</v>
      </c>
      <c r="BB62" s="3">
        <f>IF(Inputs!$B$27&lt;&gt;"Ready","PENDING INPUTS",IF(A62&gt;Inputs!$B$6,0,MIN((AY62+AZ62+BA62),IF(Inputs!H19=1,Inputs!D19,MAX(Inputs!F19,ROUND(AY62*Inputs!E19+AZ62+BA62,2))))))</f>
        <v>0</v>
      </c>
      <c r="BC62">
        <f>IF(Inputs!$B$27&lt;&gt;"Ready","PENDING INPUTS",IF(AY62&lt;=0,99,1+IF(AND(K62&gt;0,OR(K62&lt;AY62,AND(K62=AY62,0&lt;5))),1,0)+IF(AND(S62&gt;0,OR(S62&lt;AY62,AND(S62=AY62,1&lt;5))),1,0)+IF(AND(AA62&gt;0,OR(AA62&lt;AY62,AND(AA62=AY62,2&lt;5))),1,0)+IF(AND(AI62&gt;0,OR(AI62&lt;AY62,AND(AI62=AY62,3&lt;5))),1,0)+IF(AND(AQ62&gt;0,OR(AQ62&lt;AY62,AND(AQ62=AY62,4&lt;5))),1,0)+IF(AND(BG62&gt;0,OR(BG62&lt;AY62,AND(BG62=AY62,6&lt;5))),1,0)+IF(AND(BO62&gt;0,OR(BO62&lt;AY62,AND(BO62=AY62,7&lt;5))),1,0)+IF(AND(BW62&gt;0,OR(BW62&lt;AY62,AND(BW62=AY62,8&lt;5))),1,0)+IF(AND(CE62&gt;0,OR(CE62&lt;AY62,AND(CE62=AY62,9&lt;5))),1,0)))</f>
        <v>99</v>
      </c>
      <c r="BD62" s="3">
        <f>IF(Inputs!$B$27&lt;&gt;"Ready","PENDING INPUTS",IF(A62&gt;Inputs!$B$6,0,MIN(MAX(0,(AY62+AZ62+BA62)-BB62),MAX(0,C62-D62-(IF(O62&lt;BC62,K62+L62+M62-N62,0)+IF(W62&lt;BC62,S62+T62+U62-V62,0)+IF(AE62&lt;BC62,AA62+AB62+AC62-AD62,0)+IF(AM62&lt;BC62,AI62+AJ62+AK62-AL62,0)+IF(AU62&lt;BC62,AQ62+AR62+AS62-AT62,0)+IF(BC62&lt;BC62,AY62+AZ62+BA62-BB62,0)+IF(BK62&lt;BC62,BG62+BH62+BI62-BJ62,0)+IF(BS62&lt;BC62,BO62+BP62+BQ62-BR62,0)+IF(CA62&lt;BC62,BW62+BX62+BY62-BZ62,0)+IF(CI62&lt;BC62,CE62+CF62+CG62-CH62,0))))))</f>
        <v>0</v>
      </c>
      <c r="BE62" s="3">
        <f>IF(Inputs!$B$27&lt;&gt;"Ready","PENDING INPUTS",MIN((AY62+AZ62+BA62),IF(D62&gt;C62,IF(D62=0,0,BB62*C62/D62),BB62+BD62)))</f>
        <v>0</v>
      </c>
      <c r="BF62" s="3">
        <f>IF(Inputs!$B$27&lt;&gt;"Ready","PENDING INPUTS",MAX(0,(AY62+AZ62+BA62)-BE62))</f>
        <v>0</v>
      </c>
      <c r="BG62" s="3">
        <f>IF(Inputs!$B$27&lt;&gt;"Ready","PENDING INPUTS",BN61)</f>
        <v>0</v>
      </c>
      <c r="BH62" s="3">
        <f>IF(Inputs!$B$27&lt;&gt;"Ready","PENDING INPUTS",IF(A62&lt;=Inputs!$B$6,ROUND(BG62*Inputs!C20/12,2),0))</f>
        <v>0</v>
      </c>
      <c r="BI62" s="3">
        <f>IF(Inputs!$B$27&lt;&gt;"Ready","PENDING INPUTS",IF(AND(A62&lt;=Inputs!$B$6,BG62&gt;0),Inputs!G20,0))</f>
        <v>0</v>
      </c>
      <c r="BJ62" s="3">
        <f>IF(Inputs!$B$27&lt;&gt;"Ready","PENDING INPUTS",IF(A62&gt;Inputs!$B$6,0,MIN((BG62+BH62+BI62),IF(Inputs!H20=1,Inputs!D20,MAX(Inputs!F20,ROUND(BG62*Inputs!E20+BH62+BI62,2))))))</f>
        <v>0</v>
      </c>
      <c r="BK62">
        <f>IF(Inputs!$B$27&lt;&gt;"Ready","PENDING INPUTS",IF(BG62&lt;=0,99,1+IF(AND(K62&gt;0,OR(K62&lt;BG62,AND(K62=BG62,0&lt;6))),1,0)+IF(AND(S62&gt;0,OR(S62&lt;BG62,AND(S62=BG62,1&lt;6))),1,0)+IF(AND(AA62&gt;0,OR(AA62&lt;BG62,AND(AA62=BG62,2&lt;6))),1,0)+IF(AND(AI62&gt;0,OR(AI62&lt;BG62,AND(AI62=BG62,3&lt;6))),1,0)+IF(AND(AQ62&gt;0,OR(AQ62&lt;BG62,AND(AQ62=BG62,4&lt;6))),1,0)+IF(AND(AY62&gt;0,OR(AY62&lt;BG62,AND(AY62=BG62,5&lt;6))),1,0)+IF(AND(BO62&gt;0,OR(BO62&lt;BG62,AND(BO62=BG62,7&lt;6))),1,0)+IF(AND(BW62&gt;0,OR(BW62&lt;BG62,AND(BW62=BG62,8&lt;6))),1,0)+IF(AND(CE62&gt;0,OR(CE62&lt;BG62,AND(CE62=BG62,9&lt;6))),1,0)))</f>
        <v>99</v>
      </c>
      <c r="BL62" s="3">
        <f>IF(Inputs!$B$27&lt;&gt;"Ready","PENDING INPUTS",IF(A62&gt;Inputs!$B$6,0,MIN(MAX(0,(BG62+BH62+BI62)-BJ62),MAX(0,C62-D62-(IF(O62&lt;BK62,K62+L62+M62-N62,0)+IF(W62&lt;BK62,S62+T62+U62-V62,0)+IF(AE62&lt;BK62,AA62+AB62+AC62-AD62,0)+IF(AM62&lt;BK62,AI62+AJ62+AK62-AL62,0)+IF(AU62&lt;BK62,AQ62+AR62+AS62-AT62,0)+IF(BC62&lt;BK62,AY62+AZ62+BA62-BB62,0)+IF(BK62&lt;BK62,BG62+BH62+BI62-BJ62,0)+IF(BS62&lt;BK62,BO62+BP62+BQ62-BR62,0)+IF(CA62&lt;BK62,BW62+BX62+BY62-BZ62,0)+IF(CI62&lt;BK62,CE62+CF62+CG62-CH62,0))))))</f>
        <v>0</v>
      </c>
      <c r="BM62" s="3">
        <f>IF(Inputs!$B$27&lt;&gt;"Ready","PENDING INPUTS",MIN((BG62+BH62+BI62),IF(D62&gt;C62,IF(D62=0,0,BJ62*C62/D62),BJ62+BL62)))</f>
        <v>0</v>
      </c>
      <c r="BN62" s="3">
        <f>IF(Inputs!$B$27&lt;&gt;"Ready","PENDING INPUTS",MAX(0,(BG62+BH62+BI62)-BM62))</f>
        <v>0</v>
      </c>
      <c r="BO62" s="3">
        <f>IF(Inputs!$B$27&lt;&gt;"Ready","PENDING INPUTS",BV61)</f>
        <v>0</v>
      </c>
      <c r="BP62" s="3">
        <f>IF(Inputs!$B$27&lt;&gt;"Ready","PENDING INPUTS",IF(A62&lt;=Inputs!$B$6,ROUND(BO62*Inputs!C21/12,2),0))</f>
        <v>0</v>
      </c>
      <c r="BQ62" s="3">
        <f>IF(Inputs!$B$27&lt;&gt;"Ready","PENDING INPUTS",IF(AND(A62&lt;=Inputs!$B$6,BO62&gt;0),Inputs!G21,0))</f>
        <v>0</v>
      </c>
      <c r="BR62" s="3">
        <f>IF(Inputs!$B$27&lt;&gt;"Ready","PENDING INPUTS",IF(A62&gt;Inputs!$B$6,0,MIN((BO62+BP62+BQ62),IF(Inputs!H21=1,Inputs!D21,MAX(Inputs!F21,ROUND(BO62*Inputs!E21+BP62+BQ62,2))))))</f>
        <v>0</v>
      </c>
      <c r="BS62">
        <f>IF(Inputs!$B$27&lt;&gt;"Ready","PENDING INPUTS",IF(BO62&lt;=0,99,1+IF(AND(K62&gt;0,OR(K62&lt;BO62,AND(K62=BO62,0&lt;7))),1,0)+IF(AND(S62&gt;0,OR(S62&lt;BO62,AND(S62=BO62,1&lt;7))),1,0)+IF(AND(AA62&gt;0,OR(AA62&lt;BO62,AND(AA62=BO62,2&lt;7))),1,0)+IF(AND(AI62&gt;0,OR(AI62&lt;BO62,AND(AI62=BO62,3&lt;7))),1,0)+IF(AND(AQ62&gt;0,OR(AQ62&lt;BO62,AND(AQ62=BO62,4&lt;7))),1,0)+IF(AND(AY62&gt;0,OR(AY62&lt;BO62,AND(AY62=BO62,5&lt;7))),1,0)+IF(AND(BG62&gt;0,OR(BG62&lt;BO62,AND(BG62=BO62,6&lt;7))),1,0)+IF(AND(BW62&gt;0,OR(BW62&lt;BO62,AND(BW62=BO62,8&lt;7))),1,0)+IF(AND(CE62&gt;0,OR(CE62&lt;BO62,AND(CE62=BO62,9&lt;7))),1,0)))</f>
        <v>99</v>
      </c>
      <c r="BT62" s="3">
        <f>IF(Inputs!$B$27&lt;&gt;"Ready","PENDING INPUTS",IF(A62&gt;Inputs!$B$6,0,MIN(MAX(0,(BO62+BP62+BQ62)-BR62),MAX(0,C62-D62-(IF(O62&lt;BS62,K62+L62+M62-N62,0)+IF(W62&lt;BS62,S62+T62+U62-V62,0)+IF(AE62&lt;BS62,AA62+AB62+AC62-AD62,0)+IF(AM62&lt;BS62,AI62+AJ62+AK62-AL62,0)+IF(AU62&lt;BS62,AQ62+AR62+AS62-AT62,0)+IF(BC62&lt;BS62,AY62+AZ62+BA62-BB62,0)+IF(BK62&lt;BS62,BG62+BH62+BI62-BJ62,0)+IF(BS62&lt;BS62,BO62+BP62+BQ62-BR62,0)+IF(CA62&lt;BS62,BW62+BX62+BY62-BZ62,0)+IF(CI62&lt;BS62,CE62+CF62+CG62-CH62,0))))))</f>
        <v>0</v>
      </c>
      <c r="BU62" s="3">
        <f>IF(Inputs!$B$27&lt;&gt;"Ready","PENDING INPUTS",MIN((BO62+BP62+BQ62),IF(D62&gt;C62,IF(D62=0,0,BR62*C62/D62),BR62+BT62)))</f>
        <v>0</v>
      </c>
      <c r="BV62" s="3">
        <f>IF(Inputs!$B$27&lt;&gt;"Ready","PENDING INPUTS",MAX(0,(BO62+BP62+BQ62)-BU62))</f>
        <v>0</v>
      </c>
      <c r="BW62" s="3">
        <f>IF(Inputs!$B$27&lt;&gt;"Ready","PENDING INPUTS",CD61)</f>
        <v>0</v>
      </c>
      <c r="BX62" s="3">
        <f>IF(Inputs!$B$27&lt;&gt;"Ready","PENDING INPUTS",IF(A62&lt;=Inputs!$B$6,ROUND(BW62*Inputs!C22/12,2),0))</f>
        <v>0</v>
      </c>
      <c r="BY62" s="3">
        <f>IF(Inputs!$B$27&lt;&gt;"Ready","PENDING INPUTS",IF(AND(A62&lt;=Inputs!$B$6,BW62&gt;0),Inputs!G22,0))</f>
        <v>0</v>
      </c>
      <c r="BZ62" s="3">
        <f>IF(Inputs!$B$27&lt;&gt;"Ready","PENDING INPUTS",IF(A62&gt;Inputs!$B$6,0,MIN((BW62+BX62+BY62),IF(Inputs!H22=1,Inputs!D22,MAX(Inputs!F22,ROUND(BW62*Inputs!E22+BX62+BY62,2))))))</f>
        <v>0</v>
      </c>
      <c r="CA62">
        <f>IF(Inputs!$B$27&lt;&gt;"Ready","PENDING INPUTS",IF(BW62&lt;=0,99,1+IF(AND(K62&gt;0,OR(K62&lt;BW62,AND(K62=BW62,0&lt;8))),1,0)+IF(AND(S62&gt;0,OR(S62&lt;BW62,AND(S62=BW62,1&lt;8))),1,0)+IF(AND(AA62&gt;0,OR(AA62&lt;BW62,AND(AA62=BW62,2&lt;8))),1,0)+IF(AND(AI62&gt;0,OR(AI62&lt;BW62,AND(AI62=BW62,3&lt;8))),1,0)+IF(AND(AQ62&gt;0,OR(AQ62&lt;BW62,AND(AQ62=BW62,4&lt;8))),1,0)+IF(AND(AY62&gt;0,OR(AY62&lt;BW62,AND(AY62=BW62,5&lt;8))),1,0)+IF(AND(BG62&gt;0,OR(BG62&lt;BW62,AND(BG62=BW62,6&lt;8))),1,0)+IF(AND(BO62&gt;0,OR(BO62&lt;BW62,AND(BO62=BW62,7&lt;8))),1,0)+IF(AND(CE62&gt;0,OR(CE62&lt;BW62,AND(CE62=BW62,9&lt;8))),1,0)))</f>
        <v>99</v>
      </c>
      <c r="CB62" s="3">
        <f>IF(Inputs!$B$27&lt;&gt;"Ready","PENDING INPUTS",IF(A62&gt;Inputs!$B$6,0,MIN(MAX(0,(BW62+BX62+BY62)-BZ62),MAX(0,C62-D62-(IF(O62&lt;CA62,K62+L62+M62-N62,0)+IF(W62&lt;CA62,S62+T62+U62-V62,0)+IF(AE62&lt;CA62,AA62+AB62+AC62-AD62,0)+IF(AM62&lt;CA62,AI62+AJ62+AK62-AL62,0)+IF(AU62&lt;CA62,AQ62+AR62+AS62-AT62,0)+IF(BC62&lt;CA62,AY62+AZ62+BA62-BB62,0)+IF(BK62&lt;CA62,BG62+BH62+BI62-BJ62,0)+IF(BS62&lt;CA62,BO62+BP62+BQ62-BR62,0)+IF(CA62&lt;CA62,BW62+BX62+BY62-BZ62,0)+IF(CI62&lt;CA62,CE62+CF62+CG62-CH62,0))))))</f>
        <v>0</v>
      </c>
      <c r="CC62" s="3">
        <f>IF(Inputs!$B$27&lt;&gt;"Ready","PENDING INPUTS",MIN((BW62+BX62+BY62),IF(D62&gt;C62,IF(D62=0,0,BZ62*C62/D62),BZ62+CB62)))</f>
        <v>0</v>
      </c>
      <c r="CD62" s="3">
        <f>IF(Inputs!$B$27&lt;&gt;"Ready","PENDING INPUTS",MAX(0,(BW62+BX62+BY62)-CC62))</f>
        <v>0</v>
      </c>
      <c r="CE62" s="3">
        <f>IF(Inputs!$B$27&lt;&gt;"Ready","PENDING INPUTS",CL61)</f>
        <v>0</v>
      </c>
      <c r="CF62" s="3">
        <f>IF(Inputs!$B$27&lt;&gt;"Ready","PENDING INPUTS",IF(A62&lt;=Inputs!$B$6,ROUND(CE62*Inputs!C23/12,2),0))</f>
        <v>0</v>
      </c>
      <c r="CG62" s="3">
        <f>IF(Inputs!$B$27&lt;&gt;"Ready","PENDING INPUTS",IF(AND(A62&lt;=Inputs!$B$6,CE62&gt;0),Inputs!G23,0))</f>
        <v>0</v>
      </c>
      <c r="CH62" s="3">
        <f>IF(Inputs!$B$27&lt;&gt;"Ready","PENDING INPUTS",IF(A62&gt;Inputs!$B$6,0,MIN((CE62+CF62+CG62),IF(Inputs!H23=1,Inputs!D23,MAX(Inputs!F23,ROUND(CE62*Inputs!E23+CF62+CG62,2))))))</f>
        <v>0</v>
      </c>
      <c r="CI62">
        <f>IF(Inputs!$B$27&lt;&gt;"Ready","PENDING INPUTS",IF(CE62&lt;=0,99,1+IF(AND(K62&gt;0,OR(K62&lt;CE62,AND(K62=CE62,0&lt;9))),1,0)+IF(AND(S62&gt;0,OR(S62&lt;CE62,AND(S62=CE62,1&lt;9))),1,0)+IF(AND(AA62&gt;0,OR(AA62&lt;CE62,AND(AA62=CE62,2&lt;9))),1,0)+IF(AND(AI62&gt;0,OR(AI62&lt;CE62,AND(AI62=CE62,3&lt;9))),1,0)+IF(AND(AQ62&gt;0,OR(AQ62&lt;CE62,AND(AQ62=CE62,4&lt;9))),1,0)+IF(AND(AY62&gt;0,OR(AY62&lt;CE62,AND(AY62=CE62,5&lt;9))),1,0)+IF(AND(BG62&gt;0,OR(BG62&lt;CE62,AND(BG62=CE62,6&lt;9))),1,0)+IF(AND(BO62&gt;0,OR(BO62&lt;CE62,AND(BO62=CE62,7&lt;9))),1,0)+IF(AND(BW62&gt;0,OR(BW62&lt;CE62,AND(BW62=CE62,8&lt;9))),1,0)))</f>
        <v>99</v>
      </c>
      <c r="CJ62" s="3">
        <f>IF(Inputs!$B$27&lt;&gt;"Ready","PENDING INPUTS",IF(A62&gt;Inputs!$B$6,0,MIN(MAX(0,(CE62+CF62+CG62)-CH62),MAX(0,C62-D62-(IF(O62&lt;CI62,K62+L62+M62-N62,0)+IF(W62&lt;CI62,S62+T62+U62-V62,0)+IF(AE62&lt;CI62,AA62+AB62+AC62-AD62,0)+IF(AM62&lt;CI62,AI62+AJ62+AK62-AL62,0)+IF(AU62&lt;CI62,AQ62+AR62+AS62-AT62,0)+IF(BC62&lt;CI62,AY62+AZ62+BA62-BB62,0)+IF(BK62&lt;CI62,BG62+BH62+BI62-BJ62,0)+IF(BS62&lt;CI62,BO62+BP62+BQ62-BR62,0)+IF(CA62&lt;CI62,BW62+BX62+BY62-BZ62,0)+IF(CI62&lt;CI62,CE62+CF62+CG62-CH62,0))))))</f>
        <v>0</v>
      </c>
      <c r="CK62" s="3">
        <f>IF(Inputs!$B$27&lt;&gt;"Ready","PENDING INPUTS",MIN((CE62+CF62+CG62),IF(D62&gt;C62,IF(D62=0,0,CH62*C62/D62),CH62+CJ62)))</f>
        <v>0</v>
      </c>
      <c r="CL62" s="3">
        <f>IF(Inputs!$B$27&lt;&gt;"Ready","PENDING INPUTS",MAX(0,(CE62+CF62+CG62)-CK62))</f>
        <v>0</v>
      </c>
    </row>
    <row r="63" spans="1:90" ht="27.95" customHeight="1" x14ac:dyDescent="0.25">
      <c r="A63">
        <v>59</v>
      </c>
      <c r="B63" s="13">
        <f>IF(Inputs!$B$27&lt;&gt;"Ready","PENDING INPUTS",EDATE(Inputs!$B$5,A63-1))</f>
        <v>48061</v>
      </c>
      <c r="C63" s="3">
        <f>IF(Inputs!$B$27&lt;&gt;"Ready","PENDING INPUTS",IF(A63&lt;=Inputs!$B$6,MAX(0,Inputs!$B$4+IF(A63=Inputs!$B$7,Inputs!$B$8,0)+IF(A63=Inputs!$B$9,Inputs!$B$10,0)),0))</f>
        <v>0</v>
      </c>
      <c r="D63" s="3">
        <f>IF(Inputs!$B$27&lt;&gt;"Ready","PENDING INPUTS",SUM(N63,V63,AD63,AL63,AT63,BB63,BJ63,BR63,BZ63,CH63))</f>
        <v>0</v>
      </c>
      <c r="E63" s="3">
        <f>IF(Inputs!$B$27&lt;&gt;"Ready","PENDING INPUTS",MAX(0,D63-C63))</f>
        <v>0</v>
      </c>
      <c r="F63" s="3">
        <f>IF(Inputs!$B$27&lt;&gt;"Ready","PENDING INPUTS",SUM(Q63,Y63,AG63,AO63,AW63,BE63,BM63,BU63,CC63,CK63))</f>
        <v>0</v>
      </c>
      <c r="G63" s="3">
        <f>IF(Inputs!$B$27&lt;&gt;"Ready","PENDING INPUTS",SUM(L63,T63,AB63,AJ63,AR63,AZ63,BH63,BP63,BX63,CF63))</f>
        <v>0</v>
      </c>
      <c r="H63" s="3">
        <f>IF(Inputs!$B$27&lt;&gt;"Ready","PENDING INPUTS",SUM(M63,U63,AC63,AK63,AS63,BA63,BI63,BQ63,BY63,CG63))</f>
        <v>0</v>
      </c>
      <c r="I63" s="3">
        <f>IF(Inputs!$B$27&lt;&gt;"Ready","PENDING INPUTS",SUM(R63,Z63,AH63,AP63,AX63,BF63,BN63,BV63,CD63,CL63))</f>
        <v>0</v>
      </c>
      <c r="J63" t="str">
        <f>IF(Inputs!$B$27&lt;&gt;"Ready","PENDING INPUTS",IF(A63&gt;Inputs!$B$6,"Beyond horizon",IF(E63&gt;0.005,"MINIMUM SHORTFALL",IF(I63&lt;0.005,"Paid off","In progress"))))</f>
        <v>Paid off</v>
      </c>
      <c r="K63" s="3">
        <f>IF(Inputs!$B$27&lt;&gt;"Ready","PENDING INPUTS",R62)</f>
        <v>0</v>
      </c>
      <c r="L63" s="3">
        <f>IF(Inputs!$B$27&lt;&gt;"Ready","PENDING INPUTS",IF(A63&lt;=Inputs!$B$6,ROUND(K63*Inputs!C14/12,2),0))</f>
        <v>0</v>
      </c>
      <c r="M63" s="3">
        <f>IF(Inputs!$B$27&lt;&gt;"Ready","PENDING INPUTS",IF(AND(A63&lt;=Inputs!$B$6,K63&gt;0),Inputs!G14,0))</f>
        <v>0</v>
      </c>
      <c r="N63" s="3">
        <f>IF(Inputs!$B$27&lt;&gt;"Ready","PENDING INPUTS",IF(A63&gt;Inputs!$B$6,0,MIN((K63+L63+M63),IF(Inputs!H14=1,Inputs!D14,MAX(Inputs!F14,ROUND(K63*Inputs!E14+L63+M63,2))))))</f>
        <v>0</v>
      </c>
      <c r="O63">
        <f>IF(Inputs!$B$27&lt;&gt;"Ready","PENDING INPUTS",IF(K63&lt;=0,99,1+IF(AND(S63&gt;0,OR(S63&lt;K63,AND(S63=K63,1&lt;0))),1,0)+IF(AND(AA63&gt;0,OR(AA63&lt;K63,AND(AA63=K63,2&lt;0))),1,0)+IF(AND(AI63&gt;0,OR(AI63&lt;K63,AND(AI63=K63,3&lt;0))),1,0)+IF(AND(AQ63&gt;0,OR(AQ63&lt;K63,AND(AQ63=K63,4&lt;0))),1,0)+IF(AND(AY63&gt;0,OR(AY63&lt;K63,AND(AY63=K63,5&lt;0))),1,0)+IF(AND(BG63&gt;0,OR(BG63&lt;K63,AND(BG63=K63,6&lt;0))),1,0)+IF(AND(BO63&gt;0,OR(BO63&lt;K63,AND(BO63=K63,7&lt;0))),1,0)+IF(AND(BW63&gt;0,OR(BW63&lt;K63,AND(BW63=K63,8&lt;0))),1,0)+IF(AND(CE63&gt;0,OR(CE63&lt;K63,AND(CE63=K63,9&lt;0))),1,0)))</f>
        <v>99</v>
      </c>
      <c r="P63" s="3">
        <f>IF(Inputs!$B$27&lt;&gt;"Ready","PENDING INPUTS",IF(A63&gt;Inputs!$B$6,0,MIN(MAX(0,(K63+L63+M63)-N63),MAX(0,C63-D63-(IF(O63&lt;O63,K63+L63+M63-N63,0)+IF(W63&lt;O63,S63+T63+U63-V63,0)+IF(AE63&lt;O63,AA63+AB63+AC63-AD63,0)+IF(AM63&lt;O63,AI63+AJ63+AK63-AL63,0)+IF(AU63&lt;O63,AQ63+AR63+AS63-AT63,0)+IF(BC63&lt;O63,AY63+AZ63+BA63-BB63,0)+IF(BK63&lt;O63,BG63+BH63+BI63-BJ63,0)+IF(BS63&lt;O63,BO63+BP63+BQ63-BR63,0)+IF(CA63&lt;O63,BW63+BX63+BY63-BZ63,0)+IF(CI63&lt;O63,CE63+CF63+CG63-CH63,0))))))</f>
        <v>0</v>
      </c>
      <c r="Q63" s="3">
        <f>IF(Inputs!$B$27&lt;&gt;"Ready","PENDING INPUTS",MIN((K63+L63+M63),IF(D63&gt;C63,IF(D63=0,0,N63*C63/D63),N63+P63)))</f>
        <v>0</v>
      </c>
      <c r="R63" s="3">
        <f>IF(Inputs!$B$27&lt;&gt;"Ready","PENDING INPUTS",MAX(0,(K63+L63+M63)-Q63))</f>
        <v>0</v>
      </c>
      <c r="S63" s="3">
        <f>IF(Inputs!$B$27&lt;&gt;"Ready","PENDING INPUTS",Z62)</f>
        <v>0</v>
      </c>
      <c r="T63" s="3">
        <f>IF(Inputs!$B$27&lt;&gt;"Ready","PENDING INPUTS",IF(A63&lt;=Inputs!$B$6,ROUND(S63*Inputs!C15/12,2),0))</f>
        <v>0</v>
      </c>
      <c r="U63" s="3">
        <f>IF(Inputs!$B$27&lt;&gt;"Ready","PENDING INPUTS",IF(AND(A63&lt;=Inputs!$B$6,S63&gt;0),Inputs!G15,0))</f>
        <v>0</v>
      </c>
      <c r="V63" s="3">
        <f>IF(Inputs!$B$27&lt;&gt;"Ready","PENDING INPUTS",IF(A63&gt;Inputs!$B$6,0,MIN((S63+T63+U63),IF(Inputs!H15=1,Inputs!D15,MAX(Inputs!F15,ROUND(S63*Inputs!E15+T63+U63,2))))))</f>
        <v>0</v>
      </c>
      <c r="W63">
        <f>IF(Inputs!$B$27&lt;&gt;"Ready","PENDING INPUTS",IF(S63&lt;=0,99,1+IF(AND(K63&gt;0,OR(K63&lt;S63,AND(K63=S63,0&lt;1))),1,0)+IF(AND(AA63&gt;0,OR(AA63&lt;S63,AND(AA63=S63,2&lt;1))),1,0)+IF(AND(AI63&gt;0,OR(AI63&lt;S63,AND(AI63=S63,3&lt;1))),1,0)+IF(AND(AQ63&gt;0,OR(AQ63&lt;S63,AND(AQ63=S63,4&lt;1))),1,0)+IF(AND(AY63&gt;0,OR(AY63&lt;S63,AND(AY63=S63,5&lt;1))),1,0)+IF(AND(BG63&gt;0,OR(BG63&lt;S63,AND(BG63=S63,6&lt;1))),1,0)+IF(AND(BO63&gt;0,OR(BO63&lt;S63,AND(BO63=S63,7&lt;1))),1,0)+IF(AND(BW63&gt;0,OR(BW63&lt;S63,AND(BW63=S63,8&lt;1))),1,0)+IF(AND(CE63&gt;0,OR(CE63&lt;S63,AND(CE63=S63,9&lt;1))),1,0)))</f>
        <v>99</v>
      </c>
      <c r="X63" s="3">
        <f>IF(Inputs!$B$27&lt;&gt;"Ready","PENDING INPUTS",IF(A63&gt;Inputs!$B$6,0,MIN(MAX(0,(S63+T63+U63)-V63),MAX(0,C63-D63-(IF(O63&lt;W63,K63+L63+M63-N63,0)+IF(W63&lt;W63,S63+T63+U63-V63,0)+IF(AE63&lt;W63,AA63+AB63+AC63-AD63,0)+IF(AM63&lt;W63,AI63+AJ63+AK63-AL63,0)+IF(AU63&lt;W63,AQ63+AR63+AS63-AT63,0)+IF(BC63&lt;W63,AY63+AZ63+BA63-BB63,0)+IF(BK63&lt;W63,BG63+BH63+BI63-BJ63,0)+IF(BS63&lt;W63,BO63+BP63+BQ63-BR63,0)+IF(CA63&lt;W63,BW63+BX63+BY63-BZ63,0)+IF(CI63&lt;W63,CE63+CF63+CG63-CH63,0))))))</f>
        <v>0</v>
      </c>
      <c r="Y63" s="3">
        <f>IF(Inputs!$B$27&lt;&gt;"Ready","PENDING INPUTS",MIN((S63+T63+U63),IF(D63&gt;C63,IF(D63=0,0,V63*C63/D63),V63+X63)))</f>
        <v>0</v>
      </c>
      <c r="Z63" s="3">
        <f>IF(Inputs!$B$27&lt;&gt;"Ready","PENDING INPUTS",MAX(0,(S63+T63+U63)-Y63))</f>
        <v>0</v>
      </c>
      <c r="AA63" s="3">
        <f>IF(Inputs!$B$27&lt;&gt;"Ready","PENDING INPUTS",AH62)</f>
        <v>0</v>
      </c>
      <c r="AB63" s="3">
        <f>IF(Inputs!$B$27&lt;&gt;"Ready","PENDING INPUTS",IF(A63&lt;=Inputs!$B$6,ROUND(AA63*Inputs!C16/12,2),0))</f>
        <v>0</v>
      </c>
      <c r="AC63" s="3">
        <f>IF(Inputs!$B$27&lt;&gt;"Ready","PENDING INPUTS",IF(AND(A63&lt;=Inputs!$B$6,AA63&gt;0),Inputs!G16,0))</f>
        <v>0</v>
      </c>
      <c r="AD63" s="3">
        <f>IF(Inputs!$B$27&lt;&gt;"Ready","PENDING INPUTS",IF(A63&gt;Inputs!$B$6,0,MIN((AA63+AB63+AC63),IF(Inputs!H16=1,Inputs!D16,MAX(Inputs!F16,ROUND(AA63*Inputs!E16+AB63+AC63,2))))))</f>
        <v>0</v>
      </c>
      <c r="AE63">
        <f>IF(Inputs!$B$27&lt;&gt;"Ready","PENDING INPUTS",IF(AA63&lt;=0,99,1+IF(AND(K63&gt;0,OR(K63&lt;AA63,AND(K63=AA63,0&lt;2))),1,0)+IF(AND(S63&gt;0,OR(S63&lt;AA63,AND(S63=AA63,1&lt;2))),1,0)+IF(AND(AI63&gt;0,OR(AI63&lt;AA63,AND(AI63=AA63,3&lt;2))),1,0)+IF(AND(AQ63&gt;0,OR(AQ63&lt;AA63,AND(AQ63=AA63,4&lt;2))),1,0)+IF(AND(AY63&gt;0,OR(AY63&lt;AA63,AND(AY63=AA63,5&lt;2))),1,0)+IF(AND(BG63&gt;0,OR(BG63&lt;AA63,AND(BG63=AA63,6&lt;2))),1,0)+IF(AND(BO63&gt;0,OR(BO63&lt;AA63,AND(BO63=AA63,7&lt;2))),1,0)+IF(AND(BW63&gt;0,OR(BW63&lt;AA63,AND(BW63=AA63,8&lt;2))),1,0)+IF(AND(CE63&gt;0,OR(CE63&lt;AA63,AND(CE63=AA63,9&lt;2))),1,0)))</f>
        <v>99</v>
      </c>
      <c r="AF63" s="3">
        <f>IF(Inputs!$B$27&lt;&gt;"Ready","PENDING INPUTS",IF(A63&gt;Inputs!$B$6,0,MIN(MAX(0,(AA63+AB63+AC63)-AD63),MAX(0,C63-D63-(IF(O63&lt;AE63,K63+L63+M63-N63,0)+IF(W63&lt;AE63,S63+T63+U63-V63,0)+IF(AE63&lt;AE63,AA63+AB63+AC63-AD63,0)+IF(AM63&lt;AE63,AI63+AJ63+AK63-AL63,0)+IF(AU63&lt;AE63,AQ63+AR63+AS63-AT63,0)+IF(BC63&lt;AE63,AY63+AZ63+BA63-BB63,0)+IF(BK63&lt;AE63,BG63+BH63+BI63-BJ63,0)+IF(BS63&lt;AE63,BO63+BP63+BQ63-BR63,0)+IF(CA63&lt;AE63,BW63+BX63+BY63-BZ63,0)+IF(CI63&lt;AE63,CE63+CF63+CG63-CH63,0))))))</f>
        <v>0</v>
      </c>
      <c r="AG63" s="3">
        <f>IF(Inputs!$B$27&lt;&gt;"Ready","PENDING INPUTS",MIN((AA63+AB63+AC63),IF(D63&gt;C63,IF(D63=0,0,AD63*C63/D63),AD63+AF63)))</f>
        <v>0</v>
      </c>
      <c r="AH63" s="3">
        <f>IF(Inputs!$B$27&lt;&gt;"Ready","PENDING INPUTS",MAX(0,(AA63+AB63+AC63)-AG63))</f>
        <v>0</v>
      </c>
      <c r="AI63" s="3">
        <f>IF(Inputs!$B$27&lt;&gt;"Ready","PENDING INPUTS",AP62)</f>
        <v>0</v>
      </c>
      <c r="AJ63" s="3">
        <f>IF(Inputs!$B$27&lt;&gt;"Ready","PENDING INPUTS",IF(A63&lt;=Inputs!$B$6,ROUND(AI63*Inputs!C17/12,2),0))</f>
        <v>0</v>
      </c>
      <c r="AK63" s="3">
        <f>IF(Inputs!$B$27&lt;&gt;"Ready","PENDING INPUTS",IF(AND(A63&lt;=Inputs!$B$6,AI63&gt;0),Inputs!G17,0))</f>
        <v>0</v>
      </c>
      <c r="AL63" s="3">
        <f>IF(Inputs!$B$27&lt;&gt;"Ready","PENDING INPUTS",IF(A63&gt;Inputs!$B$6,0,MIN((AI63+AJ63+AK63),IF(Inputs!H17=1,Inputs!D17,MAX(Inputs!F17,ROUND(AI63*Inputs!E17+AJ63+AK63,2))))))</f>
        <v>0</v>
      </c>
      <c r="AM63">
        <f>IF(Inputs!$B$27&lt;&gt;"Ready","PENDING INPUTS",IF(AI63&lt;=0,99,1+IF(AND(K63&gt;0,OR(K63&lt;AI63,AND(K63=AI63,0&lt;3))),1,0)+IF(AND(S63&gt;0,OR(S63&lt;AI63,AND(S63=AI63,1&lt;3))),1,0)+IF(AND(AA63&gt;0,OR(AA63&lt;AI63,AND(AA63=AI63,2&lt;3))),1,0)+IF(AND(AQ63&gt;0,OR(AQ63&lt;AI63,AND(AQ63=AI63,4&lt;3))),1,0)+IF(AND(AY63&gt;0,OR(AY63&lt;AI63,AND(AY63=AI63,5&lt;3))),1,0)+IF(AND(BG63&gt;0,OR(BG63&lt;AI63,AND(BG63=AI63,6&lt;3))),1,0)+IF(AND(BO63&gt;0,OR(BO63&lt;AI63,AND(BO63=AI63,7&lt;3))),1,0)+IF(AND(BW63&gt;0,OR(BW63&lt;AI63,AND(BW63=AI63,8&lt;3))),1,0)+IF(AND(CE63&gt;0,OR(CE63&lt;AI63,AND(CE63=AI63,9&lt;3))),1,0)))</f>
        <v>99</v>
      </c>
      <c r="AN63" s="3">
        <f>IF(Inputs!$B$27&lt;&gt;"Ready","PENDING INPUTS",IF(A63&gt;Inputs!$B$6,0,MIN(MAX(0,(AI63+AJ63+AK63)-AL63),MAX(0,C63-D63-(IF(O63&lt;AM63,K63+L63+M63-N63,0)+IF(W63&lt;AM63,S63+T63+U63-V63,0)+IF(AE63&lt;AM63,AA63+AB63+AC63-AD63,0)+IF(AM63&lt;AM63,AI63+AJ63+AK63-AL63,0)+IF(AU63&lt;AM63,AQ63+AR63+AS63-AT63,0)+IF(BC63&lt;AM63,AY63+AZ63+BA63-BB63,0)+IF(BK63&lt;AM63,BG63+BH63+BI63-BJ63,0)+IF(BS63&lt;AM63,BO63+BP63+BQ63-BR63,0)+IF(CA63&lt;AM63,BW63+BX63+BY63-BZ63,0)+IF(CI63&lt;AM63,CE63+CF63+CG63-CH63,0))))))</f>
        <v>0</v>
      </c>
      <c r="AO63" s="3">
        <f>IF(Inputs!$B$27&lt;&gt;"Ready","PENDING INPUTS",MIN((AI63+AJ63+AK63),IF(D63&gt;C63,IF(D63=0,0,AL63*C63/D63),AL63+AN63)))</f>
        <v>0</v>
      </c>
      <c r="AP63" s="3">
        <f>IF(Inputs!$B$27&lt;&gt;"Ready","PENDING INPUTS",MAX(0,(AI63+AJ63+AK63)-AO63))</f>
        <v>0</v>
      </c>
      <c r="AQ63" s="3">
        <f>IF(Inputs!$B$27&lt;&gt;"Ready","PENDING INPUTS",AX62)</f>
        <v>0</v>
      </c>
      <c r="AR63" s="3">
        <f>IF(Inputs!$B$27&lt;&gt;"Ready","PENDING INPUTS",IF(A63&lt;=Inputs!$B$6,ROUND(AQ63*Inputs!C18/12,2),0))</f>
        <v>0</v>
      </c>
      <c r="AS63" s="3">
        <f>IF(Inputs!$B$27&lt;&gt;"Ready","PENDING INPUTS",IF(AND(A63&lt;=Inputs!$B$6,AQ63&gt;0),Inputs!G18,0))</f>
        <v>0</v>
      </c>
      <c r="AT63" s="3">
        <f>IF(Inputs!$B$27&lt;&gt;"Ready","PENDING INPUTS",IF(A63&gt;Inputs!$B$6,0,MIN((AQ63+AR63+AS63),IF(Inputs!H18=1,Inputs!D18,MAX(Inputs!F18,ROUND(AQ63*Inputs!E18+AR63+AS63,2))))))</f>
        <v>0</v>
      </c>
      <c r="AU63">
        <f>IF(Inputs!$B$27&lt;&gt;"Ready","PENDING INPUTS",IF(AQ63&lt;=0,99,1+IF(AND(K63&gt;0,OR(K63&lt;AQ63,AND(K63=AQ63,0&lt;4))),1,0)+IF(AND(S63&gt;0,OR(S63&lt;AQ63,AND(S63=AQ63,1&lt;4))),1,0)+IF(AND(AA63&gt;0,OR(AA63&lt;AQ63,AND(AA63=AQ63,2&lt;4))),1,0)+IF(AND(AI63&gt;0,OR(AI63&lt;AQ63,AND(AI63=AQ63,3&lt;4))),1,0)+IF(AND(AY63&gt;0,OR(AY63&lt;AQ63,AND(AY63=AQ63,5&lt;4))),1,0)+IF(AND(BG63&gt;0,OR(BG63&lt;AQ63,AND(BG63=AQ63,6&lt;4))),1,0)+IF(AND(BO63&gt;0,OR(BO63&lt;AQ63,AND(BO63=AQ63,7&lt;4))),1,0)+IF(AND(BW63&gt;0,OR(BW63&lt;AQ63,AND(BW63=AQ63,8&lt;4))),1,0)+IF(AND(CE63&gt;0,OR(CE63&lt;AQ63,AND(CE63=AQ63,9&lt;4))),1,0)))</f>
        <v>99</v>
      </c>
      <c r="AV63" s="3">
        <f>IF(Inputs!$B$27&lt;&gt;"Ready","PENDING INPUTS",IF(A63&gt;Inputs!$B$6,0,MIN(MAX(0,(AQ63+AR63+AS63)-AT63),MAX(0,C63-D63-(IF(O63&lt;AU63,K63+L63+M63-N63,0)+IF(W63&lt;AU63,S63+T63+U63-V63,0)+IF(AE63&lt;AU63,AA63+AB63+AC63-AD63,0)+IF(AM63&lt;AU63,AI63+AJ63+AK63-AL63,0)+IF(AU63&lt;AU63,AQ63+AR63+AS63-AT63,0)+IF(BC63&lt;AU63,AY63+AZ63+BA63-BB63,0)+IF(BK63&lt;AU63,BG63+BH63+BI63-BJ63,0)+IF(BS63&lt;AU63,BO63+BP63+BQ63-BR63,0)+IF(CA63&lt;AU63,BW63+BX63+BY63-BZ63,0)+IF(CI63&lt;AU63,CE63+CF63+CG63-CH63,0))))))</f>
        <v>0</v>
      </c>
      <c r="AW63" s="3">
        <f>IF(Inputs!$B$27&lt;&gt;"Ready","PENDING INPUTS",MIN((AQ63+AR63+AS63),IF(D63&gt;C63,IF(D63=0,0,AT63*C63/D63),AT63+AV63)))</f>
        <v>0</v>
      </c>
      <c r="AX63" s="3">
        <f>IF(Inputs!$B$27&lt;&gt;"Ready","PENDING INPUTS",MAX(0,(AQ63+AR63+AS63)-AW63))</f>
        <v>0</v>
      </c>
      <c r="AY63" s="3">
        <f>IF(Inputs!$B$27&lt;&gt;"Ready","PENDING INPUTS",BF62)</f>
        <v>0</v>
      </c>
      <c r="AZ63" s="3">
        <f>IF(Inputs!$B$27&lt;&gt;"Ready","PENDING INPUTS",IF(A63&lt;=Inputs!$B$6,ROUND(AY63*Inputs!C19/12,2),0))</f>
        <v>0</v>
      </c>
      <c r="BA63" s="3">
        <f>IF(Inputs!$B$27&lt;&gt;"Ready","PENDING INPUTS",IF(AND(A63&lt;=Inputs!$B$6,AY63&gt;0),Inputs!G19,0))</f>
        <v>0</v>
      </c>
      <c r="BB63" s="3">
        <f>IF(Inputs!$B$27&lt;&gt;"Ready","PENDING INPUTS",IF(A63&gt;Inputs!$B$6,0,MIN((AY63+AZ63+BA63),IF(Inputs!H19=1,Inputs!D19,MAX(Inputs!F19,ROUND(AY63*Inputs!E19+AZ63+BA63,2))))))</f>
        <v>0</v>
      </c>
      <c r="BC63">
        <f>IF(Inputs!$B$27&lt;&gt;"Ready","PENDING INPUTS",IF(AY63&lt;=0,99,1+IF(AND(K63&gt;0,OR(K63&lt;AY63,AND(K63=AY63,0&lt;5))),1,0)+IF(AND(S63&gt;0,OR(S63&lt;AY63,AND(S63=AY63,1&lt;5))),1,0)+IF(AND(AA63&gt;0,OR(AA63&lt;AY63,AND(AA63=AY63,2&lt;5))),1,0)+IF(AND(AI63&gt;0,OR(AI63&lt;AY63,AND(AI63=AY63,3&lt;5))),1,0)+IF(AND(AQ63&gt;0,OR(AQ63&lt;AY63,AND(AQ63=AY63,4&lt;5))),1,0)+IF(AND(BG63&gt;0,OR(BG63&lt;AY63,AND(BG63=AY63,6&lt;5))),1,0)+IF(AND(BO63&gt;0,OR(BO63&lt;AY63,AND(BO63=AY63,7&lt;5))),1,0)+IF(AND(BW63&gt;0,OR(BW63&lt;AY63,AND(BW63=AY63,8&lt;5))),1,0)+IF(AND(CE63&gt;0,OR(CE63&lt;AY63,AND(CE63=AY63,9&lt;5))),1,0)))</f>
        <v>99</v>
      </c>
      <c r="BD63" s="3">
        <f>IF(Inputs!$B$27&lt;&gt;"Ready","PENDING INPUTS",IF(A63&gt;Inputs!$B$6,0,MIN(MAX(0,(AY63+AZ63+BA63)-BB63),MAX(0,C63-D63-(IF(O63&lt;BC63,K63+L63+M63-N63,0)+IF(W63&lt;BC63,S63+T63+U63-V63,0)+IF(AE63&lt;BC63,AA63+AB63+AC63-AD63,0)+IF(AM63&lt;BC63,AI63+AJ63+AK63-AL63,0)+IF(AU63&lt;BC63,AQ63+AR63+AS63-AT63,0)+IF(BC63&lt;BC63,AY63+AZ63+BA63-BB63,0)+IF(BK63&lt;BC63,BG63+BH63+BI63-BJ63,0)+IF(BS63&lt;BC63,BO63+BP63+BQ63-BR63,0)+IF(CA63&lt;BC63,BW63+BX63+BY63-BZ63,0)+IF(CI63&lt;BC63,CE63+CF63+CG63-CH63,0))))))</f>
        <v>0</v>
      </c>
      <c r="BE63" s="3">
        <f>IF(Inputs!$B$27&lt;&gt;"Ready","PENDING INPUTS",MIN((AY63+AZ63+BA63),IF(D63&gt;C63,IF(D63=0,0,BB63*C63/D63),BB63+BD63)))</f>
        <v>0</v>
      </c>
      <c r="BF63" s="3">
        <f>IF(Inputs!$B$27&lt;&gt;"Ready","PENDING INPUTS",MAX(0,(AY63+AZ63+BA63)-BE63))</f>
        <v>0</v>
      </c>
      <c r="BG63" s="3">
        <f>IF(Inputs!$B$27&lt;&gt;"Ready","PENDING INPUTS",BN62)</f>
        <v>0</v>
      </c>
      <c r="BH63" s="3">
        <f>IF(Inputs!$B$27&lt;&gt;"Ready","PENDING INPUTS",IF(A63&lt;=Inputs!$B$6,ROUND(BG63*Inputs!C20/12,2),0))</f>
        <v>0</v>
      </c>
      <c r="BI63" s="3">
        <f>IF(Inputs!$B$27&lt;&gt;"Ready","PENDING INPUTS",IF(AND(A63&lt;=Inputs!$B$6,BG63&gt;0),Inputs!G20,0))</f>
        <v>0</v>
      </c>
      <c r="BJ63" s="3">
        <f>IF(Inputs!$B$27&lt;&gt;"Ready","PENDING INPUTS",IF(A63&gt;Inputs!$B$6,0,MIN((BG63+BH63+BI63),IF(Inputs!H20=1,Inputs!D20,MAX(Inputs!F20,ROUND(BG63*Inputs!E20+BH63+BI63,2))))))</f>
        <v>0</v>
      </c>
      <c r="BK63">
        <f>IF(Inputs!$B$27&lt;&gt;"Ready","PENDING INPUTS",IF(BG63&lt;=0,99,1+IF(AND(K63&gt;0,OR(K63&lt;BG63,AND(K63=BG63,0&lt;6))),1,0)+IF(AND(S63&gt;0,OR(S63&lt;BG63,AND(S63=BG63,1&lt;6))),1,0)+IF(AND(AA63&gt;0,OR(AA63&lt;BG63,AND(AA63=BG63,2&lt;6))),1,0)+IF(AND(AI63&gt;0,OR(AI63&lt;BG63,AND(AI63=BG63,3&lt;6))),1,0)+IF(AND(AQ63&gt;0,OR(AQ63&lt;BG63,AND(AQ63=BG63,4&lt;6))),1,0)+IF(AND(AY63&gt;0,OR(AY63&lt;BG63,AND(AY63=BG63,5&lt;6))),1,0)+IF(AND(BO63&gt;0,OR(BO63&lt;BG63,AND(BO63=BG63,7&lt;6))),1,0)+IF(AND(BW63&gt;0,OR(BW63&lt;BG63,AND(BW63=BG63,8&lt;6))),1,0)+IF(AND(CE63&gt;0,OR(CE63&lt;BG63,AND(CE63=BG63,9&lt;6))),1,0)))</f>
        <v>99</v>
      </c>
      <c r="BL63" s="3">
        <f>IF(Inputs!$B$27&lt;&gt;"Ready","PENDING INPUTS",IF(A63&gt;Inputs!$B$6,0,MIN(MAX(0,(BG63+BH63+BI63)-BJ63),MAX(0,C63-D63-(IF(O63&lt;BK63,K63+L63+M63-N63,0)+IF(W63&lt;BK63,S63+T63+U63-V63,0)+IF(AE63&lt;BK63,AA63+AB63+AC63-AD63,0)+IF(AM63&lt;BK63,AI63+AJ63+AK63-AL63,0)+IF(AU63&lt;BK63,AQ63+AR63+AS63-AT63,0)+IF(BC63&lt;BK63,AY63+AZ63+BA63-BB63,0)+IF(BK63&lt;BK63,BG63+BH63+BI63-BJ63,0)+IF(BS63&lt;BK63,BO63+BP63+BQ63-BR63,0)+IF(CA63&lt;BK63,BW63+BX63+BY63-BZ63,0)+IF(CI63&lt;BK63,CE63+CF63+CG63-CH63,0))))))</f>
        <v>0</v>
      </c>
      <c r="BM63" s="3">
        <f>IF(Inputs!$B$27&lt;&gt;"Ready","PENDING INPUTS",MIN((BG63+BH63+BI63),IF(D63&gt;C63,IF(D63=0,0,BJ63*C63/D63),BJ63+BL63)))</f>
        <v>0</v>
      </c>
      <c r="BN63" s="3">
        <f>IF(Inputs!$B$27&lt;&gt;"Ready","PENDING INPUTS",MAX(0,(BG63+BH63+BI63)-BM63))</f>
        <v>0</v>
      </c>
      <c r="BO63" s="3">
        <f>IF(Inputs!$B$27&lt;&gt;"Ready","PENDING INPUTS",BV62)</f>
        <v>0</v>
      </c>
      <c r="BP63" s="3">
        <f>IF(Inputs!$B$27&lt;&gt;"Ready","PENDING INPUTS",IF(A63&lt;=Inputs!$B$6,ROUND(BO63*Inputs!C21/12,2),0))</f>
        <v>0</v>
      </c>
      <c r="BQ63" s="3">
        <f>IF(Inputs!$B$27&lt;&gt;"Ready","PENDING INPUTS",IF(AND(A63&lt;=Inputs!$B$6,BO63&gt;0),Inputs!G21,0))</f>
        <v>0</v>
      </c>
      <c r="BR63" s="3">
        <f>IF(Inputs!$B$27&lt;&gt;"Ready","PENDING INPUTS",IF(A63&gt;Inputs!$B$6,0,MIN((BO63+BP63+BQ63),IF(Inputs!H21=1,Inputs!D21,MAX(Inputs!F21,ROUND(BO63*Inputs!E21+BP63+BQ63,2))))))</f>
        <v>0</v>
      </c>
      <c r="BS63">
        <f>IF(Inputs!$B$27&lt;&gt;"Ready","PENDING INPUTS",IF(BO63&lt;=0,99,1+IF(AND(K63&gt;0,OR(K63&lt;BO63,AND(K63=BO63,0&lt;7))),1,0)+IF(AND(S63&gt;0,OR(S63&lt;BO63,AND(S63=BO63,1&lt;7))),1,0)+IF(AND(AA63&gt;0,OR(AA63&lt;BO63,AND(AA63=BO63,2&lt;7))),1,0)+IF(AND(AI63&gt;0,OR(AI63&lt;BO63,AND(AI63=BO63,3&lt;7))),1,0)+IF(AND(AQ63&gt;0,OR(AQ63&lt;BO63,AND(AQ63=BO63,4&lt;7))),1,0)+IF(AND(AY63&gt;0,OR(AY63&lt;BO63,AND(AY63=BO63,5&lt;7))),1,0)+IF(AND(BG63&gt;0,OR(BG63&lt;BO63,AND(BG63=BO63,6&lt;7))),1,0)+IF(AND(BW63&gt;0,OR(BW63&lt;BO63,AND(BW63=BO63,8&lt;7))),1,0)+IF(AND(CE63&gt;0,OR(CE63&lt;BO63,AND(CE63=BO63,9&lt;7))),1,0)))</f>
        <v>99</v>
      </c>
      <c r="BT63" s="3">
        <f>IF(Inputs!$B$27&lt;&gt;"Ready","PENDING INPUTS",IF(A63&gt;Inputs!$B$6,0,MIN(MAX(0,(BO63+BP63+BQ63)-BR63),MAX(0,C63-D63-(IF(O63&lt;BS63,K63+L63+M63-N63,0)+IF(W63&lt;BS63,S63+T63+U63-V63,0)+IF(AE63&lt;BS63,AA63+AB63+AC63-AD63,0)+IF(AM63&lt;BS63,AI63+AJ63+AK63-AL63,0)+IF(AU63&lt;BS63,AQ63+AR63+AS63-AT63,0)+IF(BC63&lt;BS63,AY63+AZ63+BA63-BB63,0)+IF(BK63&lt;BS63,BG63+BH63+BI63-BJ63,0)+IF(BS63&lt;BS63,BO63+BP63+BQ63-BR63,0)+IF(CA63&lt;BS63,BW63+BX63+BY63-BZ63,0)+IF(CI63&lt;BS63,CE63+CF63+CG63-CH63,0))))))</f>
        <v>0</v>
      </c>
      <c r="BU63" s="3">
        <f>IF(Inputs!$B$27&lt;&gt;"Ready","PENDING INPUTS",MIN((BO63+BP63+BQ63),IF(D63&gt;C63,IF(D63=0,0,BR63*C63/D63),BR63+BT63)))</f>
        <v>0</v>
      </c>
      <c r="BV63" s="3">
        <f>IF(Inputs!$B$27&lt;&gt;"Ready","PENDING INPUTS",MAX(0,(BO63+BP63+BQ63)-BU63))</f>
        <v>0</v>
      </c>
      <c r="BW63" s="3">
        <f>IF(Inputs!$B$27&lt;&gt;"Ready","PENDING INPUTS",CD62)</f>
        <v>0</v>
      </c>
      <c r="BX63" s="3">
        <f>IF(Inputs!$B$27&lt;&gt;"Ready","PENDING INPUTS",IF(A63&lt;=Inputs!$B$6,ROUND(BW63*Inputs!C22/12,2),0))</f>
        <v>0</v>
      </c>
      <c r="BY63" s="3">
        <f>IF(Inputs!$B$27&lt;&gt;"Ready","PENDING INPUTS",IF(AND(A63&lt;=Inputs!$B$6,BW63&gt;0),Inputs!G22,0))</f>
        <v>0</v>
      </c>
      <c r="BZ63" s="3">
        <f>IF(Inputs!$B$27&lt;&gt;"Ready","PENDING INPUTS",IF(A63&gt;Inputs!$B$6,0,MIN((BW63+BX63+BY63),IF(Inputs!H22=1,Inputs!D22,MAX(Inputs!F22,ROUND(BW63*Inputs!E22+BX63+BY63,2))))))</f>
        <v>0</v>
      </c>
      <c r="CA63">
        <f>IF(Inputs!$B$27&lt;&gt;"Ready","PENDING INPUTS",IF(BW63&lt;=0,99,1+IF(AND(K63&gt;0,OR(K63&lt;BW63,AND(K63=BW63,0&lt;8))),1,0)+IF(AND(S63&gt;0,OR(S63&lt;BW63,AND(S63=BW63,1&lt;8))),1,0)+IF(AND(AA63&gt;0,OR(AA63&lt;BW63,AND(AA63=BW63,2&lt;8))),1,0)+IF(AND(AI63&gt;0,OR(AI63&lt;BW63,AND(AI63=BW63,3&lt;8))),1,0)+IF(AND(AQ63&gt;0,OR(AQ63&lt;BW63,AND(AQ63=BW63,4&lt;8))),1,0)+IF(AND(AY63&gt;0,OR(AY63&lt;BW63,AND(AY63=BW63,5&lt;8))),1,0)+IF(AND(BG63&gt;0,OR(BG63&lt;BW63,AND(BG63=BW63,6&lt;8))),1,0)+IF(AND(BO63&gt;0,OR(BO63&lt;BW63,AND(BO63=BW63,7&lt;8))),1,0)+IF(AND(CE63&gt;0,OR(CE63&lt;BW63,AND(CE63=BW63,9&lt;8))),1,0)))</f>
        <v>99</v>
      </c>
      <c r="CB63" s="3">
        <f>IF(Inputs!$B$27&lt;&gt;"Ready","PENDING INPUTS",IF(A63&gt;Inputs!$B$6,0,MIN(MAX(0,(BW63+BX63+BY63)-BZ63),MAX(0,C63-D63-(IF(O63&lt;CA63,K63+L63+M63-N63,0)+IF(W63&lt;CA63,S63+T63+U63-V63,0)+IF(AE63&lt;CA63,AA63+AB63+AC63-AD63,0)+IF(AM63&lt;CA63,AI63+AJ63+AK63-AL63,0)+IF(AU63&lt;CA63,AQ63+AR63+AS63-AT63,0)+IF(BC63&lt;CA63,AY63+AZ63+BA63-BB63,0)+IF(BK63&lt;CA63,BG63+BH63+BI63-BJ63,0)+IF(BS63&lt;CA63,BO63+BP63+BQ63-BR63,0)+IF(CA63&lt;CA63,BW63+BX63+BY63-BZ63,0)+IF(CI63&lt;CA63,CE63+CF63+CG63-CH63,0))))))</f>
        <v>0</v>
      </c>
      <c r="CC63" s="3">
        <f>IF(Inputs!$B$27&lt;&gt;"Ready","PENDING INPUTS",MIN((BW63+BX63+BY63),IF(D63&gt;C63,IF(D63=0,0,BZ63*C63/D63),BZ63+CB63)))</f>
        <v>0</v>
      </c>
      <c r="CD63" s="3">
        <f>IF(Inputs!$B$27&lt;&gt;"Ready","PENDING INPUTS",MAX(0,(BW63+BX63+BY63)-CC63))</f>
        <v>0</v>
      </c>
      <c r="CE63" s="3">
        <f>IF(Inputs!$B$27&lt;&gt;"Ready","PENDING INPUTS",CL62)</f>
        <v>0</v>
      </c>
      <c r="CF63" s="3">
        <f>IF(Inputs!$B$27&lt;&gt;"Ready","PENDING INPUTS",IF(A63&lt;=Inputs!$B$6,ROUND(CE63*Inputs!C23/12,2),0))</f>
        <v>0</v>
      </c>
      <c r="CG63" s="3">
        <f>IF(Inputs!$B$27&lt;&gt;"Ready","PENDING INPUTS",IF(AND(A63&lt;=Inputs!$B$6,CE63&gt;0),Inputs!G23,0))</f>
        <v>0</v>
      </c>
      <c r="CH63" s="3">
        <f>IF(Inputs!$B$27&lt;&gt;"Ready","PENDING INPUTS",IF(A63&gt;Inputs!$B$6,0,MIN((CE63+CF63+CG63),IF(Inputs!H23=1,Inputs!D23,MAX(Inputs!F23,ROUND(CE63*Inputs!E23+CF63+CG63,2))))))</f>
        <v>0</v>
      </c>
      <c r="CI63">
        <f>IF(Inputs!$B$27&lt;&gt;"Ready","PENDING INPUTS",IF(CE63&lt;=0,99,1+IF(AND(K63&gt;0,OR(K63&lt;CE63,AND(K63=CE63,0&lt;9))),1,0)+IF(AND(S63&gt;0,OR(S63&lt;CE63,AND(S63=CE63,1&lt;9))),1,0)+IF(AND(AA63&gt;0,OR(AA63&lt;CE63,AND(AA63=CE63,2&lt;9))),1,0)+IF(AND(AI63&gt;0,OR(AI63&lt;CE63,AND(AI63=CE63,3&lt;9))),1,0)+IF(AND(AQ63&gt;0,OR(AQ63&lt;CE63,AND(AQ63=CE63,4&lt;9))),1,0)+IF(AND(AY63&gt;0,OR(AY63&lt;CE63,AND(AY63=CE63,5&lt;9))),1,0)+IF(AND(BG63&gt;0,OR(BG63&lt;CE63,AND(BG63=CE63,6&lt;9))),1,0)+IF(AND(BO63&gt;0,OR(BO63&lt;CE63,AND(BO63=CE63,7&lt;9))),1,0)+IF(AND(BW63&gt;0,OR(BW63&lt;CE63,AND(BW63=CE63,8&lt;9))),1,0)))</f>
        <v>99</v>
      </c>
      <c r="CJ63" s="3">
        <f>IF(Inputs!$B$27&lt;&gt;"Ready","PENDING INPUTS",IF(A63&gt;Inputs!$B$6,0,MIN(MAX(0,(CE63+CF63+CG63)-CH63),MAX(0,C63-D63-(IF(O63&lt;CI63,K63+L63+M63-N63,0)+IF(W63&lt;CI63,S63+T63+U63-V63,0)+IF(AE63&lt;CI63,AA63+AB63+AC63-AD63,0)+IF(AM63&lt;CI63,AI63+AJ63+AK63-AL63,0)+IF(AU63&lt;CI63,AQ63+AR63+AS63-AT63,0)+IF(BC63&lt;CI63,AY63+AZ63+BA63-BB63,0)+IF(BK63&lt;CI63,BG63+BH63+BI63-BJ63,0)+IF(BS63&lt;CI63,BO63+BP63+BQ63-BR63,0)+IF(CA63&lt;CI63,BW63+BX63+BY63-BZ63,0)+IF(CI63&lt;CI63,CE63+CF63+CG63-CH63,0))))))</f>
        <v>0</v>
      </c>
      <c r="CK63" s="3">
        <f>IF(Inputs!$B$27&lt;&gt;"Ready","PENDING INPUTS",MIN((CE63+CF63+CG63),IF(D63&gt;C63,IF(D63=0,0,CH63*C63/D63),CH63+CJ63)))</f>
        <v>0</v>
      </c>
      <c r="CL63" s="3">
        <f>IF(Inputs!$B$27&lt;&gt;"Ready","PENDING INPUTS",MAX(0,(CE63+CF63+CG63)-CK63))</f>
        <v>0</v>
      </c>
    </row>
    <row r="64" spans="1:90" ht="27.95" customHeight="1" x14ac:dyDescent="0.25">
      <c r="A64">
        <v>60</v>
      </c>
      <c r="B64" s="13">
        <f>IF(Inputs!$B$27&lt;&gt;"Ready","PENDING INPUTS",EDATE(Inputs!$B$5,A64-1))</f>
        <v>48092</v>
      </c>
      <c r="C64" s="3">
        <f>IF(Inputs!$B$27&lt;&gt;"Ready","PENDING INPUTS",IF(A64&lt;=Inputs!$B$6,MAX(0,Inputs!$B$4+IF(A64=Inputs!$B$7,Inputs!$B$8,0)+IF(A64=Inputs!$B$9,Inputs!$B$10,0)),0))</f>
        <v>0</v>
      </c>
      <c r="D64" s="3">
        <f>IF(Inputs!$B$27&lt;&gt;"Ready","PENDING INPUTS",SUM(N64,V64,AD64,AL64,AT64,BB64,BJ64,BR64,BZ64,CH64))</f>
        <v>0</v>
      </c>
      <c r="E64" s="3">
        <f>IF(Inputs!$B$27&lt;&gt;"Ready","PENDING INPUTS",MAX(0,D64-C64))</f>
        <v>0</v>
      </c>
      <c r="F64" s="3">
        <f>IF(Inputs!$B$27&lt;&gt;"Ready","PENDING INPUTS",SUM(Q64,Y64,AG64,AO64,AW64,BE64,BM64,BU64,CC64,CK64))</f>
        <v>0</v>
      </c>
      <c r="G64" s="3">
        <f>IF(Inputs!$B$27&lt;&gt;"Ready","PENDING INPUTS",SUM(L64,T64,AB64,AJ64,AR64,AZ64,BH64,BP64,BX64,CF64))</f>
        <v>0</v>
      </c>
      <c r="H64" s="3">
        <f>IF(Inputs!$B$27&lt;&gt;"Ready","PENDING INPUTS",SUM(M64,U64,AC64,AK64,AS64,BA64,BI64,BQ64,BY64,CG64))</f>
        <v>0</v>
      </c>
      <c r="I64" s="3">
        <f>IF(Inputs!$B$27&lt;&gt;"Ready","PENDING INPUTS",SUM(R64,Z64,AH64,AP64,AX64,BF64,BN64,BV64,CD64,CL64))</f>
        <v>0</v>
      </c>
      <c r="J64" t="str">
        <f>IF(Inputs!$B$27&lt;&gt;"Ready","PENDING INPUTS",IF(A64&gt;Inputs!$B$6,"Beyond horizon",IF(E64&gt;0.005,"MINIMUM SHORTFALL",IF(I64&lt;0.005,"Paid off","In progress"))))</f>
        <v>Paid off</v>
      </c>
      <c r="K64" s="3">
        <f>IF(Inputs!$B$27&lt;&gt;"Ready","PENDING INPUTS",R63)</f>
        <v>0</v>
      </c>
      <c r="L64" s="3">
        <f>IF(Inputs!$B$27&lt;&gt;"Ready","PENDING INPUTS",IF(A64&lt;=Inputs!$B$6,ROUND(K64*Inputs!C14/12,2),0))</f>
        <v>0</v>
      </c>
      <c r="M64" s="3">
        <f>IF(Inputs!$B$27&lt;&gt;"Ready","PENDING INPUTS",IF(AND(A64&lt;=Inputs!$B$6,K64&gt;0),Inputs!G14,0))</f>
        <v>0</v>
      </c>
      <c r="N64" s="3">
        <f>IF(Inputs!$B$27&lt;&gt;"Ready","PENDING INPUTS",IF(A64&gt;Inputs!$B$6,0,MIN((K64+L64+M64),IF(Inputs!H14=1,Inputs!D14,MAX(Inputs!F14,ROUND(K64*Inputs!E14+L64+M64,2))))))</f>
        <v>0</v>
      </c>
      <c r="O64">
        <f>IF(Inputs!$B$27&lt;&gt;"Ready","PENDING INPUTS",IF(K64&lt;=0,99,1+IF(AND(S64&gt;0,OR(S64&lt;K64,AND(S64=K64,1&lt;0))),1,0)+IF(AND(AA64&gt;0,OR(AA64&lt;K64,AND(AA64=K64,2&lt;0))),1,0)+IF(AND(AI64&gt;0,OR(AI64&lt;K64,AND(AI64=K64,3&lt;0))),1,0)+IF(AND(AQ64&gt;0,OR(AQ64&lt;K64,AND(AQ64=K64,4&lt;0))),1,0)+IF(AND(AY64&gt;0,OR(AY64&lt;K64,AND(AY64=K64,5&lt;0))),1,0)+IF(AND(BG64&gt;0,OR(BG64&lt;K64,AND(BG64=K64,6&lt;0))),1,0)+IF(AND(BO64&gt;0,OR(BO64&lt;K64,AND(BO64=K64,7&lt;0))),1,0)+IF(AND(BW64&gt;0,OR(BW64&lt;K64,AND(BW64=K64,8&lt;0))),1,0)+IF(AND(CE64&gt;0,OR(CE64&lt;K64,AND(CE64=K64,9&lt;0))),1,0)))</f>
        <v>99</v>
      </c>
      <c r="P64" s="3">
        <f>IF(Inputs!$B$27&lt;&gt;"Ready","PENDING INPUTS",IF(A64&gt;Inputs!$B$6,0,MIN(MAX(0,(K64+L64+M64)-N64),MAX(0,C64-D64-(IF(O64&lt;O64,K64+L64+M64-N64,0)+IF(W64&lt;O64,S64+T64+U64-V64,0)+IF(AE64&lt;O64,AA64+AB64+AC64-AD64,0)+IF(AM64&lt;O64,AI64+AJ64+AK64-AL64,0)+IF(AU64&lt;O64,AQ64+AR64+AS64-AT64,0)+IF(BC64&lt;O64,AY64+AZ64+BA64-BB64,0)+IF(BK64&lt;O64,BG64+BH64+BI64-BJ64,0)+IF(BS64&lt;O64,BO64+BP64+BQ64-BR64,0)+IF(CA64&lt;O64,BW64+BX64+BY64-BZ64,0)+IF(CI64&lt;O64,CE64+CF64+CG64-CH64,0))))))</f>
        <v>0</v>
      </c>
      <c r="Q64" s="3">
        <f>IF(Inputs!$B$27&lt;&gt;"Ready","PENDING INPUTS",MIN((K64+L64+M64),IF(D64&gt;C64,IF(D64=0,0,N64*C64/D64),N64+P64)))</f>
        <v>0</v>
      </c>
      <c r="R64" s="3">
        <f>IF(Inputs!$B$27&lt;&gt;"Ready","PENDING INPUTS",MAX(0,(K64+L64+M64)-Q64))</f>
        <v>0</v>
      </c>
      <c r="S64" s="3">
        <f>IF(Inputs!$B$27&lt;&gt;"Ready","PENDING INPUTS",Z63)</f>
        <v>0</v>
      </c>
      <c r="T64" s="3">
        <f>IF(Inputs!$B$27&lt;&gt;"Ready","PENDING INPUTS",IF(A64&lt;=Inputs!$B$6,ROUND(S64*Inputs!C15/12,2),0))</f>
        <v>0</v>
      </c>
      <c r="U64" s="3">
        <f>IF(Inputs!$B$27&lt;&gt;"Ready","PENDING INPUTS",IF(AND(A64&lt;=Inputs!$B$6,S64&gt;0),Inputs!G15,0))</f>
        <v>0</v>
      </c>
      <c r="V64" s="3">
        <f>IF(Inputs!$B$27&lt;&gt;"Ready","PENDING INPUTS",IF(A64&gt;Inputs!$B$6,0,MIN((S64+T64+U64),IF(Inputs!H15=1,Inputs!D15,MAX(Inputs!F15,ROUND(S64*Inputs!E15+T64+U64,2))))))</f>
        <v>0</v>
      </c>
      <c r="W64">
        <f>IF(Inputs!$B$27&lt;&gt;"Ready","PENDING INPUTS",IF(S64&lt;=0,99,1+IF(AND(K64&gt;0,OR(K64&lt;S64,AND(K64=S64,0&lt;1))),1,0)+IF(AND(AA64&gt;0,OR(AA64&lt;S64,AND(AA64=S64,2&lt;1))),1,0)+IF(AND(AI64&gt;0,OR(AI64&lt;S64,AND(AI64=S64,3&lt;1))),1,0)+IF(AND(AQ64&gt;0,OR(AQ64&lt;S64,AND(AQ64=S64,4&lt;1))),1,0)+IF(AND(AY64&gt;0,OR(AY64&lt;S64,AND(AY64=S64,5&lt;1))),1,0)+IF(AND(BG64&gt;0,OR(BG64&lt;S64,AND(BG64=S64,6&lt;1))),1,0)+IF(AND(BO64&gt;0,OR(BO64&lt;S64,AND(BO64=S64,7&lt;1))),1,0)+IF(AND(BW64&gt;0,OR(BW64&lt;S64,AND(BW64=S64,8&lt;1))),1,0)+IF(AND(CE64&gt;0,OR(CE64&lt;S64,AND(CE64=S64,9&lt;1))),1,0)))</f>
        <v>99</v>
      </c>
      <c r="X64" s="3">
        <f>IF(Inputs!$B$27&lt;&gt;"Ready","PENDING INPUTS",IF(A64&gt;Inputs!$B$6,0,MIN(MAX(0,(S64+T64+U64)-V64),MAX(0,C64-D64-(IF(O64&lt;W64,K64+L64+M64-N64,0)+IF(W64&lt;W64,S64+T64+U64-V64,0)+IF(AE64&lt;W64,AA64+AB64+AC64-AD64,0)+IF(AM64&lt;W64,AI64+AJ64+AK64-AL64,0)+IF(AU64&lt;W64,AQ64+AR64+AS64-AT64,0)+IF(BC64&lt;W64,AY64+AZ64+BA64-BB64,0)+IF(BK64&lt;W64,BG64+BH64+BI64-BJ64,0)+IF(BS64&lt;W64,BO64+BP64+BQ64-BR64,0)+IF(CA64&lt;W64,BW64+BX64+BY64-BZ64,0)+IF(CI64&lt;W64,CE64+CF64+CG64-CH64,0))))))</f>
        <v>0</v>
      </c>
      <c r="Y64" s="3">
        <f>IF(Inputs!$B$27&lt;&gt;"Ready","PENDING INPUTS",MIN((S64+T64+U64),IF(D64&gt;C64,IF(D64=0,0,V64*C64/D64),V64+X64)))</f>
        <v>0</v>
      </c>
      <c r="Z64" s="3">
        <f>IF(Inputs!$B$27&lt;&gt;"Ready","PENDING INPUTS",MAX(0,(S64+T64+U64)-Y64))</f>
        <v>0</v>
      </c>
      <c r="AA64" s="3">
        <f>IF(Inputs!$B$27&lt;&gt;"Ready","PENDING INPUTS",AH63)</f>
        <v>0</v>
      </c>
      <c r="AB64" s="3">
        <f>IF(Inputs!$B$27&lt;&gt;"Ready","PENDING INPUTS",IF(A64&lt;=Inputs!$B$6,ROUND(AA64*Inputs!C16/12,2),0))</f>
        <v>0</v>
      </c>
      <c r="AC64" s="3">
        <f>IF(Inputs!$B$27&lt;&gt;"Ready","PENDING INPUTS",IF(AND(A64&lt;=Inputs!$B$6,AA64&gt;0),Inputs!G16,0))</f>
        <v>0</v>
      </c>
      <c r="AD64" s="3">
        <f>IF(Inputs!$B$27&lt;&gt;"Ready","PENDING INPUTS",IF(A64&gt;Inputs!$B$6,0,MIN((AA64+AB64+AC64),IF(Inputs!H16=1,Inputs!D16,MAX(Inputs!F16,ROUND(AA64*Inputs!E16+AB64+AC64,2))))))</f>
        <v>0</v>
      </c>
      <c r="AE64">
        <f>IF(Inputs!$B$27&lt;&gt;"Ready","PENDING INPUTS",IF(AA64&lt;=0,99,1+IF(AND(K64&gt;0,OR(K64&lt;AA64,AND(K64=AA64,0&lt;2))),1,0)+IF(AND(S64&gt;0,OR(S64&lt;AA64,AND(S64=AA64,1&lt;2))),1,0)+IF(AND(AI64&gt;0,OR(AI64&lt;AA64,AND(AI64=AA64,3&lt;2))),1,0)+IF(AND(AQ64&gt;0,OR(AQ64&lt;AA64,AND(AQ64=AA64,4&lt;2))),1,0)+IF(AND(AY64&gt;0,OR(AY64&lt;AA64,AND(AY64=AA64,5&lt;2))),1,0)+IF(AND(BG64&gt;0,OR(BG64&lt;AA64,AND(BG64=AA64,6&lt;2))),1,0)+IF(AND(BO64&gt;0,OR(BO64&lt;AA64,AND(BO64=AA64,7&lt;2))),1,0)+IF(AND(BW64&gt;0,OR(BW64&lt;AA64,AND(BW64=AA64,8&lt;2))),1,0)+IF(AND(CE64&gt;0,OR(CE64&lt;AA64,AND(CE64=AA64,9&lt;2))),1,0)))</f>
        <v>99</v>
      </c>
      <c r="AF64" s="3">
        <f>IF(Inputs!$B$27&lt;&gt;"Ready","PENDING INPUTS",IF(A64&gt;Inputs!$B$6,0,MIN(MAX(0,(AA64+AB64+AC64)-AD64),MAX(0,C64-D64-(IF(O64&lt;AE64,K64+L64+M64-N64,0)+IF(W64&lt;AE64,S64+T64+U64-V64,0)+IF(AE64&lt;AE64,AA64+AB64+AC64-AD64,0)+IF(AM64&lt;AE64,AI64+AJ64+AK64-AL64,0)+IF(AU64&lt;AE64,AQ64+AR64+AS64-AT64,0)+IF(BC64&lt;AE64,AY64+AZ64+BA64-BB64,0)+IF(BK64&lt;AE64,BG64+BH64+BI64-BJ64,0)+IF(BS64&lt;AE64,BO64+BP64+BQ64-BR64,0)+IF(CA64&lt;AE64,BW64+BX64+BY64-BZ64,0)+IF(CI64&lt;AE64,CE64+CF64+CG64-CH64,0))))))</f>
        <v>0</v>
      </c>
      <c r="AG64" s="3">
        <f>IF(Inputs!$B$27&lt;&gt;"Ready","PENDING INPUTS",MIN((AA64+AB64+AC64),IF(D64&gt;C64,IF(D64=0,0,AD64*C64/D64),AD64+AF64)))</f>
        <v>0</v>
      </c>
      <c r="AH64" s="3">
        <f>IF(Inputs!$B$27&lt;&gt;"Ready","PENDING INPUTS",MAX(0,(AA64+AB64+AC64)-AG64))</f>
        <v>0</v>
      </c>
      <c r="AI64" s="3">
        <f>IF(Inputs!$B$27&lt;&gt;"Ready","PENDING INPUTS",AP63)</f>
        <v>0</v>
      </c>
      <c r="AJ64" s="3">
        <f>IF(Inputs!$B$27&lt;&gt;"Ready","PENDING INPUTS",IF(A64&lt;=Inputs!$B$6,ROUND(AI64*Inputs!C17/12,2),0))</f>
        <v>0</v>
      </c>
      <c r="AK64" s="3">
        <f>IF(Inputs!$B$27&lt;&gt;"Ready","PENDING INPUTS",IF(AND(A64&lt;=Inputs!$B$6,AI64&gt;0),Inputs!G17,0))</f>
        <v>0</v>
      </c>
      <c r="AL64" s="3">
        <f>IF(Inputs!$B$27&lt;&gt;"Ready","PENDING INPUTS",IF(A64&gt;Inputs!$B$6,0,MIN((AI64+AJ64+AK64),IF(Inputs!H17=1,Inputs!D17,MAX(Inputs!F17,ROUND(AI64*Inputs!E17+AJ64+AK64,2))))))</f>
        <v>0</v>
      </c>
      <c r="AM64">
        <f>IF(Inputs!$B$27&lt;&gt;"Ready","PENDING INPUTS",IF(AI64&lt;=0,99,1+IF(AND(K64&gt;0,OR(K64&lt;AI64,AND(K64=AI64,0&lt;3))),1,0)+IF(AND(S64&gt;0,OR(S64&lt;AI64,AND(S64=AI64,1&lt;3))),1,0)+IF(AND(AA64&gt;0,OR(AA64&lt;AI64,AND(AA64=AI64,2&lt;3))),1,0)+IF(AND(AQ64&gt;0,OR(AQ64&lt;AI64,AND(AQ64=AI64,4&lt;3))),1,0)+IF(AND(AY64&gt;0,OR(AY64&lt;AI64,AND(AY64=AI64,5&lt;3))),1,0)+IF(AND(BG64&gt;0,OR(BG64&lt;AI64,AND(BG64=AI64,6&lt;3))),1,0)+IF(AND(BO64&gt;0,OR(BO64&lt;AI64,AND(BO64=AI64,7&lt;3))),1,0)+IF(AND(BW64&gt;0,OR(BW64&lt;AI64,AND(BW64=AI64,8&lt;3))),1,0)+IF(AND(CE64&gt;0,OR(CE64&lt;AI64,AND(CE64=AI64,9&lt;3))),1,0)))</f>
        <v>99</v>
      </c>
      <c r="AN64" s="3">
        <f>IF(Inputs!$B$27&lt;&gt;"Ready","PENDING INPUTS",IF(A64&gt;Inputs!$B$6,0,MIN(MAX(0,(AI64+AJ64+AK64)-AL64),MAX(0,C64-D64-(IF(O64&lt;AM64,K64+L64+M64-N64,0)+IF(W64&lt;AM64,S64+T64+U64-V64,0)+IF(AE64&lt;AM64,AA64+AB64+AC64-AD64,0)+IF(AM64&lt;AM64,AI64+AJ64+AK64-AL64,0)+IF(AU64&lt;AM64,AQ64+AR64+AS64-AT64,0)+IF(BC64&lt;AM64,AY64+AZ64+BA64-BB64,0)+IF(BK64&lt;AM64,BG64+BH64+BI64-BJ64,0)+IF(BS64&lt;AM64,BO64+BP64+BQ64-BR64,0)+IF(CA64&lt;AM64,BW64+BX64+BY64-BZ64,0)+IF(CI64&lt;AM64,CE64+CF64+CG64-CH64,0))))))</f>
        <v>0</v>
      </c>
      <c r="AO64" s="3">
        <f>IF(Inputs!$B$27&lt;&gt;"Ready","PENDING INPUTS",MIN((AI64+AJ64+AK64),IF(D64&gt;C64,IF(D64=0,0,AL64*C64/D64),AL64+AN64)))</f>
        <v>0</v>
      </c>
      <c r="AP64" s="3">
        <f>IF(Inputs!$B$27&lt;&gt;"Ready","PENDING INPUTS",MAX(0,(AI64+AJ64+AK64)-AO64))</f>
        <v>0</v>
      </c>
      <c r="AQ64" s="3">
        <f>IF(Inputs!$B$27&lt;&gt;"Ready","PENDING INPUTS",AX63)</f>
        <v>0</v>
      </c>
      <c r="AR64" s="3">
        <f>IF(Inputs!$B$27&lt;&gt;"Ready","PENDING INPUTS",IF(A64&lt;=Inputs!$B$6,ROUND(AQ64*Inputs!C18/12,2),0))</f>
        <v>0</v>
      </c>
      <c r="AS64" s="3">
        <f>IF(Inputs!$B$27&lt;&gt;"Ready","PENDING INPUTS",IF(AND(A64&lt;=Inputs!$B$6,AQ64&gt;0),Inputs!G18,0))</f>
        <v>0</v>
      </c>
      <c r="AT64" s="3">
        <f>IF(Inputs!$B$27&lt;&gt;"Ready","PENDING INPUTS",IF(A64&gt;Inputs!$B$6,0,MIN((AQ64+AR64+AS64),IF(Inputs!H18=1,Inputs!D18,MAX(Inputs!F18,ROUND(AQ64*Inputs!E18+AR64+AS64,2))))))</f>
        <v>0</v>
      </c>
      <c r="AU64">
        <f>IF(Inputs!$B$27&lt;&gt;"Ready","PENDING INPUTS",IF(AQ64&lt;=0,99,1+IF(AND(K64&gt;0,OR(K64&lt;AQ64,AND(K64=AQ64,0&lt;4))),1,0)+IF(AND(S64&gt;0,OR(S64&lt;AQ64,AND(S64=AQ64,1&lt;4))),1,0)+IF(AND(AA64&gt;0,OR(AA64&lt;AQ64,AND(AA64=AQ64,2&lt;4))),1,0)+IF(AND(AI64&gt;0,OR(AI64&lt;AQ64,AND(AI64=AQ64,3&lt;4))),1,0)+IF(AND(AY64&gt;0,OR(AY64&lt;AQ64,AND(AY64=AQ64,5&lt;4))),1,0)+IF(AND(BG64&gt;0,OR(BG64&lt;AQ64,AND(BG64=AQ64,6&lt;4))),1,0)+IF(AND(BO64&gt;0,OR(BO64&lt;AQ64,AND(BO64=AQ64,7&lt;4))),1,0)+IF(AND(BW64&gt;0,OR(BW64&lt;AQ64,AND(BW64=AQ64,8&lt;4))),1,0)+IF(AND(CE64&gt;0,OR(CE64&lt;AQ64,AND(CE64=AQ64,9&lt;4))),1,0)))</f>
        <v>99</v>
      </c>
      <c r="AV64" s="3">
        <f>IF(Inputs!$B$27&lt;&gt;"Ready","PENDING INPUTS",IF(A64&gt;Inputs!$B$6,0,MIN(MAX(0,(AQ64+AR64+AS64)-AT64),MAX(0,C64-D64-(IF(O64&lt;AU64,K64+L64+M64-N64,0)+IF(W64&lt;AU64,S64+T64+U64-V64,0)+IF(AE64&lt;AU64,AA64+AB64+AC64-AD64,0)+IF(AM64&lt;AU64,AI64+AJ64+AK64-AL64,0)+IF(AU64&lt;AU64,AQ64+AR64+AS64-AT64,0)+IF(BC64&lt;AU64,AY64+AZ64+BA64-BB64,0)+IF(BK64&lt;AU64,BG64+BH64+BI64-BJ64,0)+IF(BS64&lt;AU64,BO64+BP64+BQ64-BR64,0)+IF(CA64&lt;AU64,BW64+BX64+BY64-BZ64,0)+IF(CI64&lt;AU64,CE64+CF64+CG64-CH64,0))))))</f>
        <v>0</v>
      </c>
      <c r="AW64" s="3">
        <f>IF(Inputs!$B$27&lt;&gt;"Ready","PENDING INPUTS",MIN((AQ64+AR64+AS64),IF(D64&gt;C64,IF(D64=0,0,AT64*C64/D64),AT64+AV64)))</f>
        <v>0</v>
      </c>
      <c r="AX64" s="3">
        <f>IF(Inputs!$B$27&lt;&gt;"Ready","PENDING INPUTS",MAX(0,(AQ64+AR64+AS64)-AW64))</f>
        <v>0</v>
      </c>
      <c r="AY64" s="3">
        <f>IF(Inputs!$B$27&lt;&gt;"Ready","PENDING INPUTS",BF63)</f>
        <v>0</v>
      </c>
      <c r="AZ64" s="3">
        <f>IF(Inputs!$B$27&lt;&gt;"Ready","PENDING INPUTS",IF(A64&lt;=Inputs!$B$6,ROUND(AY64*Inputs!C19/12,2),0))</f>
        <v>0</v>
      </c>
      <c r="BA64" s="3">
        <f>IF(Inputs!$B$27&lt;&gt;"Ready","PENDING INPUTS",IF(AND(A64&lt;=Inputs!$B$6,AY64&gt;0),Inputs!G19,0))</f>
        <v>0</v>
      </c>
      <c r="BB64" s="3">
        <f>IF(Inputs!$B$27&lt;&gt;"Ready","PENDING INPUTS",IF(A64&gt;Inputs!$B$6,0,MIN((AY64+AZ64+BA64),IF(Inputs!H19=1,Inputs!D19,MAX(Inputs!F19,ROUND(AY64*Inputs!E19+AZ64+BA64,2))))))</f>
        <v>0</v>
      </c>
      <c r="BC64">
        <f>IF(Inputs!$B$27&lt;&gt;"Ready","PENDING INPUTS",IF(AY64&lt;=0,99,1+IF(AND(K64&gt;0,OR(K64&lt;AY64,AND(K64=AY64,0&lt;5))),1,0)+IF(AND(S64&gt;0,OR(S64&lt;AY64,AND(S64=AY64,1&lt;5))),1,0)+IF(AND(AA64&gt;0,OR(AA64&lt;AY64,AND(AA64=AY64,2&lt;5))),1,0)+IF(AND(AI64&gt;0,OR(AI64&lt;AY64,AND(AI64=AY64,3&lt;5))),1,0)+IF(AND(AQ64&gt;0,OR(AQ64&lt;AY64,AND(AQ64=AY64,4&lt;5))),1,0)+IF(AND(BG64&gt;0,OR(BG64&lt;AY64,AND(BG64=AY64,6&lt;5))),1,0)+IF(AND(BO64&gt;0,OR(BO64&lt;AY64,AND(BO64=AY64,7&lt;5))),1,0)+IF(AND(BW64&gt;0,OR(BW64&lt;AY64,AND(BW64=AY64,8&lt;5))),1,0)+IF(AND(CE64&gt;0,OR(CE64&lt;AY64,AND(CE64=AY64,9&lt;5))),1,0)))</f>
        <v>99</v>
      </c>
      <c r="BD64" s="3">
        <f>IF(Inputs!$B$27&lt;&gt;"Ready","PENDING INPUTS",IF(A64&gt;Inputs!$B$6,0,MIN(MAX(0,(AY64+AZ64+BA64)-BB64),MAX(0,C64-D64-(IF(O64&lt;BC64,K64+L64+M64-N64,0)+IF(W64&lt;BC64,S64+T64+U64-V64,0)+IF(AE64&lt;BC64,AA64+AB64+AC64-AD64,0)+IF(AM64&lt;BC64,AI64+AJ64+AK64-AL64,0)+IF(AU64&lt;BC64,AQ64+AR64+AS64-AT64,0)+IF(BC64&lt;BC64,AY64+AZ64+BA64-BB64,0)+IF(BK64&lt;BC64,BG64+BH64+BI64-BJ64,0)+IF(BS64&lt;BC64,BO64+BP64+BQ64-BR64,0)+IF(CA64&lt;BC64,BW64+BX64+BY64-BZ64,0)+IF(CI64&lt;BC64,CE64+CF64+CG64-CH64,0))))))</f>
        <v>0</v>
      </c>
      <c r="BE64" s="3">
        <f>IF(Inputs!$B$27&lt;&gt;"Ready","PENDING INPUTS",MIN((AY64+AZ64+BA64),IF(D64&gt;C64,IF(D64=0,0,BB64*C64/D64),BB64+BD64)))</f>
        <v>0</v>
      </c>
      <c r="BF64" s="3">
        <f>IF(Inputs!$B$27&lt;&gt;"Ready","PENDING INPUTS",MAX(0,(AY64+AZ64+BA64)-BE64))</f>
        <v>0</v>
      </c>
      <c r="BG64" s="3">
        <f>IF(Inputs!$B$27&lt;&gt;"Ready","PENDING INPUTS",BN63)</f>
        <v>0</v>
      </c>
      <c r="BH64" s="3">
        <f>IF(Inputs!$B$27&lt;&gt;"Ready","PENDING INPUTS",IF(A64&lt;=Inputs!$B$6,ROUND(BG64*Inputs!C20/12,2),0))</f>
        <v>0</v>
      </c>
      <c r="BI64" s="3">
        <f>IF(Inputs!$B$27&lt;&gt;"Ready","PENDING INPUTS",IF(AND(A64&lt;=Inputs!$B$6,BG64&gt;0),Inputs!G20,0))</f>
        <v>0</v>
      </c>
      <c r="BJ64" s="3">
        <f>IF(Inputs!$B$27&lt;&gt;"Ready","PENDING INPUTS",IF(A64&gt;Inputs!$B$6,0,MIN((BG64+BH64+BI64),IF(Inputs!H20=1,Inputs!D20,MAX(Inputs!F20,ROUND(BG64*Inputs!E20+BH64+BI64,2))))))</f>
        <v>0</v>
      </c>
      <c r="BK64">
        <f>IF(Inputs!$B$27&lt;&gt;"Ready","PENDING INPUTS",IF(BG64&lt;=0,99,1+IF(AND(K64&gt;0,OR(K64&lt;BG64,AND(K64=BG64,0&lt;6))),1,0)+IF(AND(S64&gt;0,OR(S64&lt;BG64,AND(S64=BG64,1&lt;6))),1,0)+IF(AND(AA64&gt;0,OR(AA64&lt;BG64,AND(AA64=BG64,2&lt;6))),1,0)+IF(AND(AI64&gt;0,OR(AI64&lt;BG64,AND(AI64=BG64,3&lt;6))),1,0)+IF(AND(AQ64&gt;0,OR(AQ64&lt;BG64,AND(AQ64=BG64,4&lt;6))),1,0)+IF(AND(AY64&gt;0,OR(AY64&lt;BG64,AND(AY64=BG64,5&lt;6))),1,0)+IF(AND(BO64&gt;0,OR(BO64&lt;BG64,AND(BO64=BG64,7&lt;6))),1,0)+IF(AND(BW64&gt;0,OR(BW64&lt;BG64,AND(BW64=BG64,8&lt;6))),1,0)+IF(AND(CE64&gt;0,OR(CE64&lt;BG64,AND(CE64=BG64,9&lt;6))),1,0)))</f>
        <v>99</v>
      </c>
      <c r="BL64" s="3">
        <f>IF(Inputs!$B$27&lt;&gt;"Ready","PENDING INPUTS",IF(A64&gt;Inputs!$B$6,0,MIN(MAX(0,(BG64+BH64+BI64)-BJ64),MAX(0,C64-D64-(IF(O64&lt;BK64,K64+L64+M64-N64,0)+IF(W64&lt;BK64,S64+T64+U64-V64,0)+IF(AE64&lt;BK64,AA64+AB64+AC64-AD64,0)+IF(AM64&lt;BK64,AI64+AJ64+AK64-AL64,0)+IF(AU64&lt;BK64,AQ64+AR64+AS64-AT64,0)+IF(BC64&lt;BK64,AY64+AZ64+BA64-BB64,0)+IF(BK64&lt;BK64,BG64+BH64+BI64-BJ64,0)+IF(BS64&lt;BK64,BO64+BP64+BQ64-BR64,0)+IF(CA64&lt;BK64,BW64+BX64+BY64-BZ64,0)+IF(CI64&lt;BK64,CE64+CF64+CG64-CH64,0))))))</f>
        <v>0</v>
      </c>
      <c r="BM64" s="3">
        <f>IF(Inputs!$B$27&lt;&gt;"Ready","PENDING INPUTS",MIN((BG64+BH64+BI64),IF(D64&gt;C64,IF(D64=0,0,BJ64*C64/D64),BJ64+BL64)))</f>
        <v>0</v>
      </c>
      <c r="BN64" s="3">
        <f>IF(Inputs!$B$27&lt;&gt;"Ready","PENDING INPUTS",MAX(0,(BG64+BH64+BI64)-BM64))</f>
        <v>0</v>
      </c>
      <c r="BO64" s="3">
        <f>IF(Inputs!$B$27&lt;&gt;"Ready","PENDING INPUTS",BV63)</f>
        <v>0</v>
      </c>
      <c r="BP64" s="3">
        <f>IF(Inputs!$B$27&lt;&gt;"Ready","PENDING INPUTS",IF(A64&lt;=Inputs!$B$6,ROUND(BO64*Inputs!C21/12,2),0))</f>
        <v>0</v>
      </c>
      <c r="BQ64" s="3">
        <f>IF(Inputs!$B$27&lt;&gt;"Ready","PENDING INPUTS",IF(AND(A64&lt;=Inputs!$B$6,BO64&gt;0),Inputs!G21,0))</f>
        <v>0</v>
      </c>
      <c r="BR64" s="3">
        <f>IF(Inputs!$B$27&lt;&gt;"Ready","PENDING INPUTS",IF(A64&gt;Inputs!$B$6,0,MIN((BO64+BP64+BQ64),IF(Inputs!H21=1,Inputs!D21,MAX(Inputs!F21,ROUND(BO64*Inputs!E21+BP64+BQ64,2))))))</f>
        <v>0</v>
      </c>
      <c r="BS64">
        <f>IF(Inputs!$B$27&lt;&gt;"Ready","PENDING INPUTS",IF(BO64&lt;=0,99,1+IF(AND(K64&gt;0,OR(K64&lt;BO64,AND(K64=BO64,0&lt;7))),1,0)+IF(AND(S64&gt;0,OR(S64&lt;BO64,AND(S64=BO64,1&lt;7))),1,0)+IF(AND(AA64&gt;0,OR(AA64&lt;BO64,AND(AA64=BO64,2&lt;7))),1,0)+IF(AND(AI64&gt;0,OR(AI64&lt;BO64,AND(AI64=BO64,3&lt;7))),1,0)+IF(AND(AQ64&gt;0,OR(AQ64&lt;BO64,AND(AQ64=BO64,4&lt;7))),1,0)+IF(AND(AY64&gt;0,OR(AY64&lt;BO64,AND(AY64=BO64,5&lt;7))),1,0)+IF(AND(BG64&gt;0,OR(BG64&lt;BO64,AND(BG64=BO64,6&lt;7))),1,0)+IF(AND(BW64&gt;0,OR(BW64&lt;BO64,AND(BW64=BO64,8&lt;7))),1,0)+IF(AND(CE64&gt;0,OR(CE64&lt;BO64,AND(CE64=BO64,9&lt;7))),1,0)))</f>
        <v>99</v>
      </c>
      <c r="BT64" s="3">
        <f>IF(Inputs!$B$27&lt;&gt;"Ready","PENDING INPUTS",IF(A64&gt;Inputs!$B$6,0,MIN(MAX(0,(BO64+BP64+BQ64)-BR64),MAX(0,C64-D64-(IF(O64&lt;BS64,K64+L64+M64-N64,0)+IF(W64&lt;BS64,S64+T64+U64-V64,0)+IF(AE64&lt;BS64,AA64+AB64+AC64-AD64,0)+IF(AM64&lt;BS64,AI64+AJ64+AK64-AL64,0)+IF(AU64&lt;BS64,AQ64+AR64+AS64-AT64,0)+IF(BC64&lt;BS64,AY64+AZ64+BA64-BB64,0)+IF(BK64&lt;BS64,BG64+BH64+BI64-BJ64,0)+IF(BS64&lt;BS64,BO64+BP64+BQ64-BR64,0)+IF(CA64&lt;BS64,BW64+BX64+BY64-BZ64,0)+IF(CI64&lt;BS64,CE64+CF64+CG64-CH64,0))))))</f>
        <v>0</v>
      </c>
      <c r="BU64" s="3">
        <f>IF(Inputs!$B$27&lt;&gt;"Ready","PENDING INPUTS",MIN((BO64+BP64+BQ64),IF(D64&gt;C64,IF(D64=0,0,BR64*C64/D64),BR64+BT64)))</f>
        <v>0</v>
      </c>
      <c r="BV64" s="3">
        <f>IF(Inputs!$B$27&lt;&gt;"Ready","PENDING INPUTS",MAX(0,(BO64+BP64+BQ64)-BU64))</f>
        <v>0</v>
      </c>
      <c r="BW64" s="3">
        <f>IF(Inputs!$B$27&lt;&gt;"Ready","PENDING INPUTS",CD63)</f>
        <v>0</v>
      </c>
      <c r="BX64" s="3">
        <f>IF(Inputs!$B$27&lt;&gt;"Ready","PENDING INPUTS",IF(A64&lt;=Inputs!$B$6,ROUND(BW64*Inputs!C22/12,2),0))</f>
        <v>0</v>
      </c>
      <c r="BY64" s="3">
        <f>IF(Inputs!$B$27&lt;&gt;"Ready","PENDING INPUTS",IF(AND(A64&lt;=Inputs!$B$6,BW64&gt;0),Inputs!G22,0))</f>
        <v>0</v>
      </c>
      <c r="BZ64" s="3">
        <f>IF(Inputs!$B$27&lt;&gt;"Ready","PENDING INPUTS",IF(A64&gt;Inputs!$B$6,0,MIN((BW64+BX64+BY64),IF(Inputs!H22=1,Inputs!D22,MAX(Inputs!F22,ROUND(BW64*Inputs!E22+BX64+BY64,2))))))</f>
        <v>0</v>
      </c>
      <c r="CA64">
        <f>IF(Inputs!$B$27&lt;&gt;"Ready","PENDING INPUTS",IF(BW64&lt;=0,99,1+IF(AND(K64&gt;0,OR(K64&lt;BW64,AND(K64=BW64,0&lt;8))),1,0)+IF(AND(S64&gt;0,OR(S64&lt;BW64,AND(S64=BW64,1&lt;8))),1,0)+IF(AND(AA64&gt;0,OR(AA64&lt;BW64,AND(AA64=BW64,2&lt;8))),1,0)+IF(AND(AI64&gt;0,OR(AI64&lt;BW64,AND(AI64=BW64,3&lt;8))),1,0)+IF(AND(AQ64&gt;0,OR(AQ64&lt;BW64,AND(AQ64=BW64,4&lt;8))),1,0)+IF(AND(AY64&gt;0,OR(AY64&lt;BW64,AND(AY64=BW64,5&lt;8))),1,0)+IF(AND(BG64&gt;0,OR(BG64&lt;BW64,AND(BG64=BW64,6&lt;8))),1,0)+IF(AND(BO64&gt;0,OR(BO64&lt;BW64,AND(BO64=BW64,7&lt;8))),1,0)+IF(AND(CE64&gt;0,OR(CE64&lt;BW64,AND(CE64=BW64,9&lt;8))),1,0)))</f>
        <v>99</v>
      </c>
      <c r="CB64" s="3">
        <f>IF(Inputs!$B$27&lt;&gt;"Ready","PENDING INPUTS",IF(A64&gt;Inputs!$B$6,0,MIN(MAX(0,(BW64+BX64+BY64)-BZ64),MAX(0,C64-D64-(IF(O64&lt;CA64,K64+L64+M64-N64,0)+IF(W64&lt;CA64,S64+T64+U64-V64,0)+IF(AE64&lt;CA64,AA64+AB64+AC64-AD64,0)+IF(AM64&lt;CA64,AI64+AJ64+AK64-AL64,0)+IF(AU64&lt;CA64,AQ64+AR64+AS64-AT64,0)+IF(BC64&lt;CA64,AY64+AZ64+BA64-BB64,0)+IF(BK64&lt;CA64,BG64+BH64+BI64-BJ64,0)+IF(BS64&lt;CA64,BO64+BP64+BQ64-BR64,0)+IF(CA64&lt;CA64,BW64+BX64+BY64-BZ64,0)+IF(CI64&lt;CA64,CE64+CF64+CG64-CH64,0))))))</f>
        <v>0</v>
      </c>
      <c r="CC64" s="3">
        <f>IF(Inputs!$B$27&lt;&gt;"Ready","PENDING INPUTS",MIN((BW64+BX64+BY64),IF(D64&gt;C64,IF(D64=0,0,BZ64*C64/D64),BZ64+CB64)))</f>
        <v>0</v>
      </c>
      <c r="CD64" s="3">
        <f>IF(Inputs!$B$27&lt;&gt;"Ready","PENDING INPUTS",MAX(0,(BW64+BX64+BY64)-CC64))</f>
        <v>0</v>
      </c>
      <c r="CE64" s="3">
        <f>IF(Inputs!$B$27&lt;&gt;"Ready","PENDING INPUTS",CL63)</f>
        <v>0</v>
      </c>
      <c r="CF64" s="3">
        <f>IF(Inputs!$B$27&lt;&gt;"Ready","PENDING INPUTS",IF(A64&lt;=Inputs!$B$6,ROUND(CE64*Inputs!C23/12,2),0))</f>
        <v>0</v>
      </c>
      <c r="CG64" s="3">
        <f>IF(Inputs!$B$27&lt;&gt;"Ready","PENDING INPUTS",IF(AND(A64&lt;=Inputs!$B$6,CE64&gt;0),Inputs!G23,0))</f>
        <v>0</v>
      </c>
      <c r="CH64" s="3">
        <f>IF(Inputs!$B$27&lt;&gt;"Ready","PENDING INPUTS",IF(A64&gt;Inputs!$B$6,0,MIN((CE64+CF64+CG64),IF(Inputs!H23=1,Inputs!D23,MAX(Inputs!F23,ROUND(CE64*Inputs!E23+CF64+CG64,2))))))</f>
        <v>0</v>
      </c>
      <c r="CI64">
        <f>IF(Inputs!$B$27&lt;&gt;"Ready","PENDING INPUTS",IF(CE64&lt;=0,99,1+IF(AND(K64&gt;0,OR(K64&lt;CE64,AND(K64=CE64,0&lt;9))),1,0)+IF(AND(S64&gt;0,OR(S64&lt;CE64,AND(S64=CE64,1&lt;9))),1,0)+IF(AND(AA64&gt;0,OR(AA64&lt;CE64,AND(AA64=CE64,2&lt;9))),1,0)+IF(AND(AI64&gt;0,OR(AI64&lt;CE64,AND(AI64=CE64,3&lt;9))),1,0)+IF(AND(AQ64&gt;0,OR(AQ64&lt;CE64,AND(AQ64=CE64,4&lt;9))),1,0)+IF(AND(AY64&gt;0,OR(AY64&lt;CE64,AND(AY64=CE64,5&lt;9))),1,0)+IF(AND(BG64&gt;0,OR(BG64&lt;CE64,AND(BG64=CE64,6&lt;9))),1,0)+IF(AND(BO64&gt;0,OR(BO64&lt;CE64,AND(BO64=CE64,7&lt;9))),1,0)+IF(AND(BW64&gt;0,OR(BW64&lt;CE64,AND(BW64=CE64,8&lt;9))),1,0)))</f>
        <v>99</v>
      </c>
      <c r="CJ64" s="3">
        <f>IF(Inputs!$B$27&lt;&gt;"Ready","PENDING INPUTS",IF(A64&gt;Inputs!$B$6,0,MIN(MAX(0,(CE64+CF64+CG64)-CH64),MAX(0,C64-D64-(IF(O64&lt;CI64,K64+L64+M64-N64,0)+IF(W64&lt;CI64,S64+T64+U64-V64,0)+IF(AE64&lt;CI64,AA64+AB64+AC64-AD64,0)+IF(AM64&lt;CI64,AI64+AJ64+AK64-AL64,0)+IF(AU64&lt;CI64,AQ64+AR64+AS64-AT64,0)+IF(BC64&lt;CI64,AY64+AZ64+BA64-BB64,0)+IF(BK64&lt;CI64,BG64+BH64+BI64-BJ64,0)+IF(BS64&lt;CI64,BO64+BP64+BQ64-BR64,0)+IF(CA64&lt;CI64,BW64+BX64+BY64-BZ64,0)+IF(CI64&lt;CI64,CE64+CF64+CG64-CH64,0))))))</f>
        <v>0</v>
      </c>
      <c r="CK64" s="3">
        <f>IF(Inputs!$B$27&lt;&gt;"Ready","PENDING INPUTS",MIN((CE64+CF64+CG64),IF(D64&gt;C64,IF(D64=0,0,CH64*C64/D64),CH64+CJ64)))</f>
        <v>0</v>
      </c>
      <c r="CL64" s="3">
        <f>IF(Inputs!$B$27&lt;&gt;"Ready","PENDING INPUTS",MAX(0,(CE64+CF64+CG64)-CK64))</f>
        <v>0</v>
      </c>
    </row>
    <row r="65" spans="1:90" ht="27.95" customHeight="1" x14ac:dyDescent="0.25">
      <c r="A65">
        <v>61</v>
      </c>
      <c r="B65" s="13">
        <f>IF(Inputs!$B$27&lt;&gt;"Ready","PENDING INPUTS",EDATE(Inputs!$B$5,A65-1))</f>
        <v>48122</v>
      </c>
      <c r="C65" s="3">
        <f>IF(Inputs!$B$27&lt;&gt;"Ready","PENDING INPUTS",IF(A65&lt;=Inputs!$B$6,MAX(0,Inputs!$B$4+IF(A65=Inputs!$B$7,Inputs!$B$8,0)+IF(A65=Inputs!$B$9,Inputs!$B$10,0)),0))</f>
        <v>0</v>
      </c>
      <c r="D65" s="3">
        <f>IF(Inputs!$B$27&lt;&gt;"Ready","PENDING INPUTS",SUM(N65,V65,AD65,AL65,AT65,BB65,BJ65,BR65,BZ65,CH65))</f>
        <v>0</v>
      </c>
      <c r="E65" s="3">
        <f>IF(Inputs!$B$27&lt;&gt;"Ready","PENDING INPUTS",MAX(0,D65-C65))</f>
        <v>0</v>
      </c>
      <c r="F65" s="3">
        <f>IF(Inputs!$B$27&lt;&gt;"Ready","PENDING INPUTS",SUM(Q65,Y65,AG65,AO65,AW65,BE65,BM65,BU65,CC65,CK65))</f>
        <v>0</v>
      </c>
      <c r="G65" s="3">
        <f>IF(Inputs!$B$27&lt;&gt;"Ready","PENDING INPUTS",SUM(L65,T65,AB65,AJ65,AR65,AZ65,BH65,BP65,BX65,CF65))</f>
        <v>0</v>
      </c>
      <c r="H65" s="3">
        <f>IF(Inputs!$B$27&lt;&gt;"Ready","PENDING INPUTS",SUM(M65,U65,AC65,AK65,AS65,BA65,BI65,BQ65,BY65,CG65))</f>
        <v>0</v>
      </c>
      <c r="I65" s="3">
        <f>IF(Inputs!$B$27&lt;&gt;"Ready","PENDING INPUTS",SUM(R65,Z65,AH65,AP65,AX65,BF65,BN65,BV65,CD65,CL65))</f>
        <v>0</v>
      </c>
      <c r="J65" t="str">
        <f>IF(Inputs!$B$27&lt;&gt;"Ready","PENDING INPUTS",IF(A65&gt;Inputs!$B$6,"Beyond horizon",IF(E65&gt;0.005,"MINIMUM SHORTFALL",IF(I65&lt;0.005,"Paid off","In progress"))))</f>
        <v>Paid off</v>
      </c>
      <c r="K65" s="3">
        <f>IF(Inputs!$B$27&lt;&gt;"Ready","PENDING INPUTS",R64)</f>
        <v>0</v>
      </c>
      <c r="L65" s="3">
        <f>IF(Inputs!$B$27&lt;&gt;"Ready","PENDING INPUTS",IF(A65&lt;=Inputs!$B$6,ROUND(K65*Inputs!C14/12,2),0))</f>
        <v>0</v>
      </c>
      <c r="M65" s="3">
        <f>IF(Inputs!$B$27&lt;&gt;"Ready","PENDING INPUTS",IF(AND(A65&lt;=Inputs!$B$6,K65&gt;0),Inputs!G14,0))</f>
        <v>0</v>
      </c>
      <c r="N65" s="3">
        <f>IF(Inputs!$B$27&lt;&gt;"Ready","PENDING INPUTS",IF(A65&gt;Inputs!$B$6,0,MIN((K65+L65+M65),IF(Inputs!H14=1,Inputs!D14,MAX(Inputs!F14,ROUND(K65*Inputs!E14+L65+M65,2))))))</f>
        <v>0</v>
      </c>
      <c r="O65">
        <f>IF(Inputs!$B$27&lt;&gt;"Ready","PENDING INPUTS",IF(K65&lt;=0,99,1+IF(AND(S65&gt;0,OR(S65&lt;K65,AND(S65=K65,1&lt;0))),1,0)+IF(AND(AA65&gt;0,OR(AA65&lt;K65,AND(AA65=K65,2&lt;0))),1,0)+IF(AND(AI65&gt;0,OR(AI65&lt;K65,AND(AI65=K65,3&lt;0))),1,0)+IF(AND(AQ65&gt;0,OR(AQ65&lt;K65,AND(AQ65=K65,4&lt;0))),1,0)+IF(AND(AY65&gt;0,OR(AY65&lt;K65,AND(AY65=K65,5&lt;0))),1,0)+IF(AND(BG65&gt;0,OR(BG65&lt;K65,AND(BG65=K65,6&lt;0))),1,0)+IF(AND(BO65&gt;0,OR(BO65&lt;K65,AND(BO65=K65,7&lt;0))),1,0)+IF(AND(BW65&gt;0,OR(BW65&lt;K65,AND(BW65=K65,8&lt;0))),1,0)+IF(AND(CE65&gt;0,OR(CE65&lt;K65,AND(CE65=K65,9&lt;0))),1,0)))</f>
        <v>99</v>
      </c>
      <c r="P65" s="3">
        <f>IF(Inputs!$B$27&lt;&gt;"Ready","PENDING INPUTS",IF(A65&gt;Inputs!$B$6,0,MIN(MAX(0,(K65+L65+M65)-N65),MAX(0,C65-D65-(IF(O65&lt;O65,K65+L65+M65-N65,0)+IF(W65&lt;O65,S65+T65+U65-V65,0)+IF(AE65&lt;O65,AA65+AB65+AC65-AD65,0)+IF(AM65&lt;O65,AI65+AJ65+AK65-AL65,0)+IF(AU65&lt;O65,AQ65+AR65+AS65-AT65,0)+IF(BC65&lt;O65,AY65+AZ65+BA65-BB65,0)+IF(BK65&lt;O65,BG65+BH65+BI65-BJ65,0)+IF(BS65&lt;O65,BO65+BP65+BQ65-BR65,0)+IF(CA65&lt;O65,BW65+BX65+BY65-BZ65,0)+IF(CI65&lt;O65,CE65+CF65+CG65-CH65,0))))))</f>
        <v>0</v>
      </c>
      <c r="Q65" s="3">
        <f>IF(Inputs!$B$27&lt;&gt;"Ready","PENDING INPUTS",MIN((K65+L65+M65),IF(D65&gt;C65,IF(D65=0,0,N65*C65/D65),N65+P65)))</f>
        <v>0</v>
      </c>
      <c r="R65" s="3">
        <f>IF(Inputs!$B$27&lt;&gt;"Ready","PENDING INPUTS",MAX(0,(K65+L65+M65)-Q65))</f>
        <v>0</v>
      </c>
      <c r="S65" s="3">
        <f>IF(Inputs!$B$27&lt;&gt;"Ready","PENDING INPUTS",Z64)</f>
        <v>0</v>
      </c>
      <c r="T65" s="3">
        <f>IF(Inputs!$B$27&lt;&gt;"Ready","PENDING INPUTS",IF(A65&lt;=Inputs!$B$6,ROUND(S65*Inputs!C15/12,2),0))</f>
        <v>0</v>
      </c>
      <c r="U65" s="3">
        <f>IF(Inputs!$B$27&lt;&gt;"Ready","PENDING INPUTS",IF(AND(A65&lt;=Inputs!$B$6,S65&gt;0),Inputs!G15,0))</f>
        <v>0</v>
      </c>
      <c r="V65" s="3">
        <f>IF(Inputs!$B$27&lt;&gt;"Ready","PENDING INPUTS",IF(A65&gt;Inputs!$B$6,0,MIN((S65+T65+U65),IF(Inputs!H15=1,Inputs!D15,MAX(Inputs!F15,ROUND(S65*Inputs!E15+T65+U65,2))))))</f>
        <v>0</v>
      </c>
      <c r="W65">
        <f>IF(Inputs!$B$27&lt;&gt;"Ready","PENDING INPUTS",IF(S65&lt;=0,99,1+IF(AND(K65&gt;0,OR(K65&lt;S65,AND(K65=S65,0&lt;1))),1,0)+IF(AND(AA65&gt;0,OR(AA65&lt;S65,AND(AA65=S65,2&lt;1))),1,0)+IF(AND(AI65&gt;0,OR(AI65&lt;S65,AND(AI65=S65,3&lt;1))),1,0)+IF(AND(AQ65&gt;0,OR(AQ65&lt;S65,AND(AQ65=S65,4&lt;1))),1,0)+IF(AND(AY65&gt;0,OR(AY65&lt;S65,AND(AY65=S65,5&lt;1))),1,0)+IF(AND(BG65&gt;0,OR(BG65&lt;S65,AND(BG65=S65,6&lt;1))),1,0)+IF(AND(BO65&gt;0,OR(BO65&lt;S65,AND(BO65=S65,7&lt;1))),1,0)+IF(AND(BW65&gt;0,OR(BW65&lt;S65,AND(BW65=S65,8&lt;1))),1,0)+IF(AND(CE65&gt;0,OR(CE65&lt;S65,AND(CE65=S65,9&lt;1))),1,0)))</f>
        <v>99</v>
      </c>
      <c r="X65" s="3">
        <f>IF(Inputs!$B$27&lt;&gt;"Ready","PENDING INPUTS",IF(A65&gt;Inputs!$B$6,0,MIN(MAX(0,(S65+T65+U65)-V65),MAX(0,C65-D65-(IF(O65&lt;W65,K65+L65+M65-N65,0)+IF(W65&lt;W65,S65+T65+U65-V65,0)+IF(AE65&lt;W65,AA65+AB65+AC65-AD65,0)+IF(AM65&lt;W65,AI65+AJ65+AK65-AL65,0)+IF(AU65&lt;W65,AQ65+AR65+AS65-AT65,0)+IF(BC65&lt;W65,AY65+AZ65+BA65-BB65,0)+IF(BK65&lt;W65,BG65+BH65+BI65-BJ65,0)+IF(BS65&lt;W65,BO65+BP65+BQ65-BR65,0)+IF(CA65&lt;W65,BW65+BX65+BY65-BZ65,0)+IF(CI65&lt;W65,CE65+CF65+CG65-CH65,0))))))</f>
        <v>0</v>
      </c>
      <c r="Y65" s="3">
        <f>IF(Inputs!$B$27&lt;&gt;"Ready","PENDING INPUTS",MIN((S65+T65+U65),IF(D65&gt;C65,IF(D65=0,0,V65*C65/D65),V65+X65)))</f>
        <v>0</v>
      </c>
      <c r="Z65" s="3">
        <f>IF(Inputs!$B$27&lt;&gt;"Ready","PENDING INPUTS",MAX(0,(S65+T65+U65)-Y65))</f>
        <v>0</v>
      </c>
      <c r="AA65" s="3">
        <f>IF(Inputs!$B$27&lt;&gt;"Ready","PENDING INPUTS",AH64)</f>
        <v>0</v>
      </c>
      <c r="AB65" s="3">
        <f>IF(Inputs!$B$27&lt;&gt;"Ready","PENDING INPUTS",IF(A65&lt;=Inputs!$B$6,ROUND(AA65*Inputs!C16/12,2),0))</f>
        <v>0</v>
      </c>
      <c r="AC65" s="3">
        <f>IF(Inputs!$B$27&lt;&gt;"Ready","PENDING INPUTS",IF(AND(A65&lt;=Inputs!$B$6,AA65&gt;0),Inputs!G16,0))</f>
        <v>0</v>
      </c>
      <c r="AD65" s="3">
        <f>IF(Inputs!$B$27&lt;&gt;"Ready","PENDING INPUTS",IF(A65&gt;Inputs!$B$6,0,MIN((AA65+AB65+AC65),IF(Inputs!H16=1,Inputs!D16,MAX(Inputs!F16,ROUND(AA65*Inputs!E16+AB65+AC65,2))))))</f>
        <v>0</v>
      </c>
      <c r="AE65">
        <f>IF(Inputs!$B$27&lt;&gt;"Ready","PENDING INPUTS",IF(AA65&lt;=0,99,1+IF(AND(K65&gt;0,OR(K65&lt;AA65,AND(K65=AA65,0&lt;2))),1,0)+IF(AND(S65&gt;0,OR(S65&lt;AA65,AND(S65=AA65,1&lt;2))),1,0)+IF(AND(AI65&gt;0,OR(AI65&lt;AA65,AND(AI65=AA65,3&lt;2))),1,0)+IF(AND(AQ65&gt;0,OR(AQ65&lt;AA65,AND(AQ65=AA65,4&lt;2))),1,0)+IF(AND(AY65&gt;0,OR(AY65&lt;AA65,AND(AY65=AA65,5&lt;2))),1,0)+IF(AND(BG65&gt;0,OR(BG65&lt;AA65,AND(BG65=AA65,6&lt;2))),1,0)+IF(AND(BO65&gt;0,OR(BO65&lt;AA65,AND(BO65=AA65,7&lt;2))),1,0)+IF(AND(BW65&gt;0,OR(BW65&lt;AA65,AND(BW65=AA65,8&lt;2))),1,0)+IF(AND(CE65&gt;0,OR(CE65&lt;AA65,AND(CE65=AA65,9&lt;2))),1,0)))</f>
        <v>99</v>
      </c>
      <c r="AF65" s="3">
        <f>IF(Inputs!$B$27&lt;&gt;"Ready","PENDING INPUTS",IF(A65&gt;Inputs!$B$6,0,MIN(MAX(0,(AA65+AB65+AC65)-AD65),MAX(0,C65-D65-(IF(O65&lt;AE65,K65+L65+M65-N65,0)+IF(W65&lt;AE65,S65+T65+U65-V65,0)+IF(AE65&lt;AE65,AA65+AB65+AC65-AD65,0)+IF(AM65&lt;AE65,AI65+AJ65+AK65-AL65,0)+IF(AU65&lt;AE65,AQ65+AR65+AS65-AT65,0)+IF(BC65&lt;AE65,AY65+AZ65+BA65-BB65,0)+IF(BK65&lt;AE65,BG65+BH65+BI65-BJ65,0)+IF(BS65&lt;AE65,BO65+BP65+BQ65-BR65,0)+IF(CA65&lt;AE65,BW65+BX65+BY65-BZ65,0)+IF(CI65&lt;AE65,CE65+CF65+CG65-CH65,0))))))</f>
        <v>0</v>
      </c>
      <c r="AG65" s="3">
        <f>IF(Inputs!$B$27&lt;&gt;"Ready","PENDING INPUTS",MIN((AA65+AB65+AC65),IF(D65&gt;C65,IF(D65=0,0,AD65*C65/D65),AD65+AF65)))</f>
        <v>0</v>
      </c>
      <c r="AH65" s="3">
        <f>IF(Inputs!$B$27&lt;&gt;"Ready","PENDING INPUTS",MAX(0,(AA65+AB65+AC65)-AG65))</f>
        <v>0</v>
      </c>
      <c r="AI65" s="3">
        <f>IF(Inputs!$B$27&lt;&gt;"Ready","PENDING INPUTS",AP64)</f>
        <v>0</v>
      </c>
      <c r="AJ65" s="3">
        <f>IF(Inputs!$B$27&lt;&gt;"Ready","PENDING INPUTS",IF(A65&lt;=Inputs!$B$6,ROUND(AI65*Inputs!C17/12,2),0))</f>
        <v>0</v>
      </c>
      <c r="AK65" s="3">
        <f>IF(Inputs!$B$27&lt;&gt;"Ready","PENDING INPUTS",IF(AND(A65&lt;=Inputs!$B$6,AI65&gt;0),Inputs!G17,0))</f>
        <v>0</v>
      </c>
      <c r="AL65" s="3">
        <f>IF(Inputs!$B$27&lt;&gt;"Ready","PENDING INPUTS",IF(A65&gt;Inputs!$B$6,0,MIN((AI65+AJ65+AK65),IF(Inputs!H17=1,Inputs!D17,MAX(Inputs!F17,ROUND(AI65*Inputs!E17+AJ65+AK65,2))))))</f>
        <v>0</v>
      </c>
      <c r="AM65">
        <f>IF(Inputs!$B$27&lt;&gt;"Ready","PENDING INPUTS",IF(AI65&lt;=0,99,1+IF(AND(K65&gt;0,OR(K65&lt;AI65,AND(K65=AI65,0&lt;3))),1,0)+IF(AND(S65&gt;0,OR(S65&lt;AI65,AND(S65=AI65,1&lt;3))),1,0)+IF(AND(AA65&gt;0,OR(AA65&lt;AI65,AND(AA65=AI65,2&lt;3))),1,0)+IF(AND(AQ65&gt;0,OR(AQ65&lt;AI65,AND(AQ65=AI65,4&lt;3))),1,0)+IF(AND(AY65&gt;0,OR(AY65&lt;AI65,AND(AY65=AI65,5&lt;3))),1,0)+IF(AND(BG65&gt;0,OR(BG65&lt;AI65,AND(BG65=AI65,6&lt;3))),1,0)+IF(AND(BO65&gt;0,OR(BO65&lt;AI65,AND(BO65=AI65,7&lt;3))),1,0)+IF(AND(BW65&gt;0,OR(BW65&lt;AI65,AND(BW65=AI65,8&lt;3))),1,0)+IF(AND(CE65&gt;0,OR(CE65&lt;AI65,AND(CE65=AI65,9&lt;3))),1,0)))</f>
        <v>99</v>
      </c>
      <c r="AN65" s="3">
        <f>IF(Inputs!$B$27&lt;&gt;"Ready","PENDING INPUTS",IF(A65&gt;Inputs!$B$6,0,MIN(MAX(0,(AI65+AJ65+AK65)-AL65),MAX(0,C65-D65-(IF(O65&lt;AM65,K65+L65+M65-N65,0)+IF(W65&lt;AM65,S65+T65+U65-V65,0)+IF(AE65&lt;AM65,AA65+AB65+AC65-AD65,0)+IF(AM65&lt;AM65,AI65+AJ65+AK65-AL65,0)+IF(AU65&lt;AM65,AQ65+AR65+AS65-AT65,0)+IF(BC65&lt;AM65,AY65+AZ65+BA65-BB65,0)+IF(BK65&lt;AM65,BG65+BH65+BI65-BJ65,0)+IF(BS65&lt;AM65,BO65+BP65+BQ65-BR65,0)+IF(CA65&lt;AM65,BW65+BX65+BY65-BZ65,0)+IF(CI65&lt;AM65,CE65+CF65+CG65-CH65,0))))))</f>
        <v>0</v>
      </c>
      <c r="AO65" s="3">
        <f>IF(Inputs!$B$27&lt;&gt;"Ready","PENDING INPUTS",MIN((AI65+AJ65+AK65),IF(D65&gt;C65,IF(D65=0,0,AL65*C65/D65),AL65+AN65)))</f>
        <v>0</v>
      </c>
      <c r="AP65" s="3">
        <f>IF(Inputs!$B$27&lt;&gt;"Ready","PENDING INPUTS",MAX(0,(AI65+AJ65+AK65)-AO65))</f>
        <v>0</v>
      </c>
      <c r="AQ65" s="3">
        <f>IF(Inputs!$B$27&lt;&gt;"Ready","PENDING INPUTS",AX64)</f>
        <v>0</v>
      </c>
      <c r="AR65" s="3">
        <f>IF(Inputs!$B$27&lt;&gt;"Ready","PENDING INPUTS",IF(A65&lt;=Inputs!$B$6,ROUND(AQ65*Inputs!C18/12,2),0))</f>
        <v>0</v>
      </c>
      <c r="AS65" s="3">
        <f>IF(Inputs!$B$27&lt;&gt;"Ready","PENDING INPUTS",IF(AND(A65&lt;=Inputs!$B$6,AQ65&gt;0),Inputs!G18,0))</f>
        <v>0</v>
      </c>
      <c r="AT65" s="3">
        <f>IF(Inputs!$B$27&lt;&gt;"Ready","PENDING INPUTS",IF(A65&gt;Inputs!$B$6,0,MIN((AQ65+AR65+AS65),IF(Inputs!H18=1,Inputs!D18,MAX(Inputs!F18,ROUND(AQ65*Inputs!E18+AR65+AS65,2))))))</f>
        <v>0</v>
      </c>
      <c r="AU65">
        <f>IF(Inputs!$B$27&lt;&gt;"Ready","PENDING INPUTS",IF(AQ65&lt;=0,99,1+IF(AND(K65&gt;0,OR(K65&lt;AQ65,AND(K65=AQ65,0&lt;4))),1,0)+IF(AND(S65&gt;0,OR(S65&lt;AQ65,AND(S65=AQ65,1&lt;4))),1,0)+IF(AND(AA65&gt;0,OR(AA65&lt;AQ65,AND(AA65=AQ65,2&lt;4))),1,0)+IF(AND(AI65&gt;0,OR(AI65&lt;AQ65,AND(AI65=AQ65,3&lt;4))),1,0)+IF(AND(AY65&gt;0,OR(AY65&lt;AQ65,AND(AY65=AQ65,5&lt;4))),1,0)+IF(AND(BG65&gt;0,OR(BG65&lt;AQ65,AND(BG65=AQ65,6&lt;4))),1,0)+IF(AND(BO65&gt;0,OR(BO65&lt;AQ65,AND(BO65=AQ65,7&lt;4))),1,0)+IF(AND(BW65&gt;0,OR(BW65&lt;AQ65,AND(BW65=AQ65,8&lt;4))),1,0)+IF(AND(CE65&gt;0,OR(CE65&lt;AQ65,AND(CE65=AQ65,9&lt;4))),1,0)))</f>
        <v>99</v>
      </c>
      <c r="AV65" s="3">
        <f>IF(Inputs!$B$27&lt;&gt;"Ready","PENDING INPUTS",IF(A65&gt;Inputs!$B$6,0,MIN(MAX(0,(AQ65+AR65+AS65)-AT65),MAX(0,C65-D65-(IF(O65&lt;AU65,K65+L65+M65-N65,0)+IF(W65&lt;AU65,S65+T65+U65-V65,0)+IF(AE65&lt;AU65,AA65+AB65+AC65-AD65,0)+IF(AM65&lt;AU65,AI65+AJ65+AK65-AL65,0)+IF(AU65&lt;AU65,AQ65+AR65+AS65-AT65,0)+IF(BC65&lt;AU65,AY65+AZ65+BA65-BB65,0)+IF(BK65&lt;AU65,BG65+BH65+BI65-BJ65,0)+IF(BS65&lt;AU65,BO65+BP65+BQ65-BR65,0)+IF(CA65&lt;AU65,BW65+BX65+BY65-BZ65,0)+IF(CI65&lt;AU65,CE65+CF65+CG65-CH65,0))))))</f>
        <v>0</v>
      </c>
      <c r="AW65" s="3">
        <f>IF(Inputs!$B$27&lt;&gt;"Ready","PENDING INPUTS",MIN((AQ65+AR65+AS65),IF(D65&gt;C65,IF(D65=0,0,AT65*C65/D65),AT65+AV65)))</f>
        <v>0</v>
      </c>
      <c r="AX65" s="3">
        <f>IF(Inputs!$B$27&lt;&gt;"Ready","PENDING INPUTS",MAX(0,(AQ65+AR65+AS65)-AW65))</f>
        <v>0</v>
      </c>
      <c r="AY65" s="3">
        <f>IF(Inputs!$B$27&lt;&gt;"Ready","PENDING INPUTS",BF64)</f>
        <v>0</v>
      </c>
      <c r="AZ65" s="3">
        <f>IF(Inputs!$B$27&lt;&gt;"Ready","PENDING INPUTS",IF(A65&lt;=Inputs!$B$6,ROUND(AY65*Inputs!C19/12,2),0))</f>
        <v>0</v>
      </c>
      <c r="BA65" s="3">
        <f>IF(Inputs!$B$27&lt;&gt;"Ready","PENDING INPUTS",IF(AND(A65&lt;=Inputs!$B$6,AY65&gt;0),Inputs!G19,0))</f>
        <v>0</v>
      </c>
      <c r="BB65" s="3">
        <f>IF(Inputs!$B$27&lt;&gt;"Ready","PENDING INPUTS",IF(A65&gt;Inputs!$B$6,0,MIN((AY65+AZ65+BA65),IF(Inputs!H19=1,Inputs!D19,MAX(Inputs!F19,ROUND(AY65*Inputs!E19+AZ65+BA65,2))))))</f>
        <v>0</v>
      </c>
      <c r="BC65">
        <f>IF(Inputs!$B$27&lt;&gt;"Ready","PENDING INPUTS",IF(AY65&lt;=0,99,1+IF(AND(K65&gt;0,OR(K65&lt;AY65,AND(K65=AY65,0&lt;5))),1,0)+IF(AND(S65&gt;0,OR(S65&lt;AY65,AND(S65=AY65,1&lt;5))),1,0)+IF(AND(AA65&gt;0,OR(AA65&lt;AY65,AND(AA65=AY65,2&lt;5))),1,0)+IF(AND(AI65&gt;0,OR(AI65&lt;AY65,AND(AI65=AY65,3&lt;5))),1,0)+IF(AND(AQ65&gt;0,OR(AQ65&lt;AY65,AND(AQ65=AY65,4&lt;5))),1,0)+IF(AND(BG65&gt;0,OR(BG65&lt;AY65,AND(BG65=AY65,6&lt;5))),1,0)+IF(AND(BO65&gt;0,OR(BO65&lt;AY65,AND(BO65=AY65,7&lt;5))),1,0)+IF(AND(BW65&gt;0,OR(BW65&lt;AY65,AND(BW65=AY65,8&lt;5))),1,0)+IF(AND(CE65&gt;0,OR(CE65&lt;AY65,AND(CE65=AY65,9&lt;5))),1,0)))</f>
        <v>99</v>
      </c>
      <c r="BD65" s="3">
        <f>IF(Inputs!$B$27&lt;&gt;"Ready","PENDING INPUTS",IF(A65&gt;Inputs!$B$6,0,MIN(MAX(0,(AY65+AZ65+BA65)-BB65),MAX(0,C65-D65-(IF(O65&lt;BC65,K65+L65+M65-N65,0)+IF(W65&lt;BC65,S65+T65+U65-V65,0)+IF(AE65&lt;BC65,AA65+AB65+AC65-AD65,0)+IF(AM65&lt;BC65,AI65+AJ65+AK65-AL65,0)+IF(AU65&lt;BC65,AQ65+AR65+AS65-AT65,0)+IF(BC65&lt;BC65,AY65+AZ65+BA65-BB65,0)+IF(BK65&lt;BC65,BG65+BH65+BI65-BJ65,0)+IF(BS65&lt;BC65,BO65+BP65+BQ65-BR65,0)+IF(CA65&lt;BC65,BW65+BX65+BY65-BZ65,0)+IF(CI65&lt;BC65,CE65+CF65+CG65-CH65,0))))))</f>
        <v>0</v>
      </c>
      <c r="BE65" s="3">
        <f>IF(Inputs!$B$27&lt;&gt;"Ready","PENDING INPUTS",MIN((AY65+AZ65+BA65),IF(D65&gt;C65,IF(D65=0,0,BB65*C65/D65),BB65+BD65)))</f>
        <v>0</v>
      </c>
      <c r="BF65" s="3">
        <f>IF(Inputs!$B$27&lt;&gt;"Ready","PENDING INPUTS",MAX(0,(AY65+AZ65+BA65)-BE65))</f>
        <v>0</v>
      </c>
      <c r="BG65" s="3">
        <f>IF(Inputs!$B$27&lt;&gt;"Ready","PENDING INPUTS",BN64)</f>
        <v>0</v>
      </c>
      <c r="BH65" s="3">
        <f>IF(Inputs!$B$27&lt;&gt;"Ready","PENDING INPUTS",IF(A65&lt;=Inputs!$B$6,ROUND(BG65*Inputs!C20/12,2),0))</f>
        <v>0</v>
      </c>
      <c r="BI65" s="3">
        <f>IF(Inputs!$B$27&lt;&gt;"Ready","PENDING INPUTS",IF(AND(A65&lt;=Inputs!$B$6,BG65&gt;0),Inputs!G20,0))</f>
        <v>0</v>
      </c>
      <c r="BJ65" s="3">
        <f>IF(Inputs!$B$27&lt;&gt;"Ready","PENDING INPUTS",IF(A65&gt;Inputs!$B$6,0,MIN((BG65+BH65+BI65),IF(Inputs!H20=1,Inputs!D20,MAX(Inputs!F20,ROUND(BG65*Inputs!E20+BH65+BI65,2))))))</f>
        <v>0</v>
      </c>
      <c r="BK65">
        <f>IF(Inputs!$B$27&lt;&gt;"Ready","PENDING INPUTS",IF(BG65&lt;=0,99,1+IF(AND(K65&gt;0,OR(K65&lt;BG65,AND(K65=BG65,0&lt;6))),1,0)+IF(AND(S65&gt;0,OR(S65&lt;BG65,AND(S65=BG65,1&lt;6))),1,0)+IF(AND(AA65&gt;0,OR(AA65&lt;BG65,AND(AA65=BG65,2&lt;6))),1,0)+IF(AND(AI65&gt;0,OR(AI65&lt;BG65,AND(AI65=BG65,3&lt;6))),1,0)+IF(AND(AQ65&gt;0,OR(AQ65&lt;BG65,AND(AQ65=BG65,4&lt;6))),1,0)+IF(AND(AY65&gt;0,OR(AY65&lt;BG65,AND(AY65=BG65,5&lt;6))),1,0)+IF(AND(BO65&gt;0,OR(BO65&lt;BG65,AND(BO65=BG65,7&lt;6))),1,0)+IF(AND(BW65&gt;0,OR(BW65&lt;BG65,AND(BW65=BG65,8&lt;6))),1,0)+IF(AND(CE65&gt;0,OR(CE65&lt;BG65,AND(CE65=BG65,9&lt;6))),1,0)))</f>
        <v>99</v>
      </c>
      <c r="BL65" s="3">
        <f>IF(Inputs!$B$27&lt;&gt;"Ready","PENDING INPUTS",IF(A65&gt;Inputs!$B$6,0,MIN(MAX(0,(BG65+BH65+BI65)-BJ65),MAX(0,C65-D65-(IF(O65&lt;BK65,K65+L65+M65-N65,0)+IF(W65&lt;BK65,S65+T65+U65-V65,0)+IF(AE65&lt;BK65,AA65+AB65+AC65-AD65,0)+IF(AM65&lt;BK65,AI65+AJ65+AK65-AL65,0)+IF(AU65&lt;BK65,AQ65+AR65+AS65-AT65,0)+IF(BC65&lt;BK65,AY65+AZ65+BA65-BB65,0)+IF(BK65&lt;BK65,BG65+BH65+BI65-BJ65,0)+IF(BS65&lt;BK65,BO65+BP65+BQ65-BR65,0)+IF(CA65&lt;BK65,BW65+BX65+BY65-BZ65,0)+IF(CI65&lt;BK65,CE65+CF65+CG65-CH65,0))))))</f>
        <v>0</v>
      </c>
      <c r="BM65" s="3">
        <f>IF(Inputs!$B$27&lt;&gt;"Ready","PENDING INPUTS",MIN((BG65+BH65+BI65),IF(D65&gt;C65,IF(D65=0,0,BJ65*C65/D65),BJ65+BL65)))</f>
        <v>0</v>
      </c>
      <c r="BN65" s="3">
        <f>IF(Inputs!$B$27&lt;&gt;"Ready","PENDING INPUTS",MAX(0,(BG65+BH65+BI65)-BM65))</f>
        <v>0</v>
      </c>
      <c r="BO65" s="3">
        <f>IF(Inputs!$B$27&lt;&gt;"Ready","PENDING INPUTS",BV64)</f>
        <v>0</v>
      </c>
      <c r="BP65" s="3">
        <f>IF(Inputs!$B$27&lt;&gt;"Ready","PENDING INPUTS",IF(A65&lt;=Inputs!$B$6,ROUND(BO65*Inputs!C21/12,2),0))</f>
        <v>0</v>
      </c>
      <c r="BQ65" s="3">
        <f>IF(Inputs!$B$27&lt;&gt;"Ready","PENDING INPUTS",IF(AND(A65&lt;=Inputs!$B$6,BO65&gt;0),Inputs!G21,0))</f>
        <v>0</v>
      </c>
      <c r="BR65" s="3">
        <f>IF(Inputs!$B$27&lt;&gt;"Ready","PENDING INPUTS",IF(A65&gt;Inputs!$B$6,0,MIN((BO65+BP65+BQ65),IF(Inputs!H21=1,Inputs!D21,MAX(Inputs!F21,ROUND(BO65*Inputs!E21+BP65+BQ65,2))))))</f>
        <v>0</v>
      </c>
      <c r="BS65">
        <f>IF(Inputs!$B$27&lt;&gt;"Ready","PENDING INPUTS",IF(BO65&lt;=0,99,1+IF(AND(K65&gt;0,OR(K65&lt;BO65,AND(K65=BO65,0&lt;7))),1,0)+IF(AND(S65&gt;0,OR(S65&lt;BO65,AND(S65=BO65,1&lt;7))),1,0)+IF(AND(AA65&gt;0,OR(AA65&lt;BO65,AND(AA65=BO65,2&lt;7))),1,0)+IF(AND(AI65&gt;0,OR(AI65&lt;BO65,AND(AI65=BO65,3&lt;7))),1,0)+IF(AND(AQ65&gt;0,OR(AQ65&lt;BO65,AND(AQ65=BO65,4&lt;7))),1,0)+IF(AND(AY65&gt;0,OR(AY65&lt;BO65,AND(AY65=BO65,5&lt;7))),1,0)+IF(AND(BG65&gt;0,OR(BG65&lt;BO65,AND(BG65=BO65,6&lt;7))),1,0)+IF(AND(BW65&gt;0,OR(BW65&lt;BO65,AND(BW65=BO65,8&lt;7))),1,0)+IF(AND(CE65&gt;0,OR(CE65&lt;BO65,AND(CE65=BO65,9&lt;7))),1,0)))</f>
        <v>99</v>
      </c>
      <c r="BT65" s="3">
        <f>IF(Inputs!$B$27&lt;&gt;"Ready","PENDING INPUTS",IF(A65&gt;Inputs!$B$6,0,MIN(MAX(0,(BO65+BP65+BQ65)-BR65),MAX(0,C65-D65-(IF(O65&lt;BS65,K65+L65+M65-N65,0)+IF(W65&lt;BS65,S65+T65+U65-V65,0)+IF(AE65&lt;BS65,AA65+AB65+AC65-AD65,0)+IF(AM65&lt;BS65,AI65+AJ65+AK65-AL65,0)+IF(AU65&lt;BS65,AQ65+AR65+AS65-AT65,0)+IF(BC65&lt;BS65,AY65+AZ65+BA65-BB65,0)+IF(BK65&lt;BS65,BG65+BH65+BI65-BJ65,0)+IF(BS65&lt;BS65,BO65+BP65+BQ65-BR65,0)+IF(CA65&lt;BS65,BW65+BX65+BY65-BZ65,0)+IF(CI65&lt;BS65,CE65+CF65+CG65-CH65,0))))))</f>
        <v>0</v>
      </c>
      <c r="BU65" s="3">
        <f>IF(Inputs!$B$27&lt;&gt;"Ready","PENDING INPUTS",MIN((BO65+BP65+BQ65),IF(D65&gt;C65,IF(D65=0,0,BR65*C65/D65),BR65+BT65)))</f>
        <v>0</v>
      </c>
      <c r="BV65" s="3">
        <f>IF(Inputs!$B$27&lt;&gt;"Ready","PENDING INPUTS",MAX(0,(BO65+BP65+BQ65)-BU65))</f>
        <v>0</v>
      </c>
      <c r="BW65" s="3">
        <f>IF(Inputs!$B$27&lt;&gt;"Ready","PENDING INPUTS",CD64)</f>
        <v>0</v>
      </c>
      <c r="BX65" s="3">
        <f>IF(Inputs!$B$27&lt;&gt;"Ready","PENDING INPUTS",IF(A65&lt;=Inputs!$B$6,ROUND(BW65*Inputs!C22/12,2),0))</f>
        <v>0</v>
      </c>
      <c r="BY65" s="3">
        <f>IF(Inputs!$B$27&lt;&gt;"Ready","PENDING INPUTS",IF(AND(A65&lt;=Inputs!$B$6,BW65&gt;0),Inputs!G22,0))</f>
        <v>0</v>
      </c>
      <c r="BZ65" s="3">
        <f>IF(Inputs!$B$27&lt;&gt;"Ready","PENDING INPUTS",IF(A65&gt;Inputs!$B$6,0,MIN((BW65+BX65+BY65),IF(Inputs!H22=1,Inputs!D22,MAX(Inputs!F22,ROUND(BW65*Inputs!E22+BX65+BY65,2))))))</f>
        <v>0</v>
      </c>
      <c r="CA65">
        <f>IF(Inputs!$B$27&lt;&gt;"Ready","PENDING INPUTS",IF(BW65&lt;=0,99,1+IF(AND(K65&gt;0,OR(K65&lt;BW65,AND(K65=BW65,0&lt;8))),1,0)+IF(AND(S65&gt;0,OR(S65&lt;BW65,AND(S65=BW65,1&lt;8))),1,0)+IF(AND(AA65&gt;0,OR(AA65&lt;BW65,AND(AA65=BW65,2&lt;8))),1,0)+IF(AND(AI65&gt;0,OR(AI65&lt;BW65,AND(AI65=BW65,3&lt;8))),1,0)+IF(AND(AQ65&gt;0,OR(AQ65&lt;BW65,AND(AQ65=BW65,4&lt;8))),1,0)+IF(AND(AY65&gt;0,OR(AY65&lt;BW65,AND(AY65=BW65,5&lt;8))),1,0)+IF(AND(BG65&gt;0,OR(BG65&lt;BW65,AND(BG65=BW65,6&lt;8))),1,0)+IF(AND(BO65&gt;0,OR(BO65&lt;BW65,AND(BO65=BW65,7&lt;8))),1,0)+IF(AND(CE65&gt;0,OR(CE65&lt;BW65,AND(CE65=BW65,9&lt;8))),1,0)))</f>
        <v>99</v>
      </c>
      <c r="CB65" s="3">
        <f>IF(Inputs!$B$27&lt;&gt;"Ready","PENDING INPUTS",IF(A65&gt;Inputs!$B$6,0,MIN(MAX(0,(BW65+BX65+BY65)-BZ65),MAX(0,C65-D65-(IF(O65&lt;CA65,K65+L65+M65-N65,0)+IF(W65&lt;CA65,S65+T65+U65-V65,0)+IF(AE65&lt;CA65,AA65+AB65+AC65-AD65,0)+IF(AM65&lt;CA65,AI65+AJ65+AK65-AL65,0)+IF(AU65&lt;CA65,AQ65+AR65+AS65-AT65,0)+IF(BC65&lt;CA65,AY65+AZ65+BA65-BB65,0)+IF(BK65&lt;CA65,BG65+BH65+BI65-BJ65,0)+IF(BS65&lt;CA65,BO65+BP65+BQ65-BR65,0)+IF(CA65&lt;CA65,BW65+BX65+BY65-BZ65,0)+IF(CI65&lt;CA65,CE65+CF65+CG65-CH65,0))))))</f>
        <v>0</v>
      </c>
      <c r="CC65" s="3">
        <f>IF(Inputs!$B$27&lt;&gt;"Ready","PENDING INPUTS",MIN((BW65+BX65+BY65),IF(D65&gt;C65,IF(D65=0,0,BZ65*C65/D65),BZ65+CB65)))</f>
        <v>0</v>
      </c>
      <c r="CD65" s="3">
        <f>IF(Inputs!$B$27&lt;&gt;"Ready","PENDING INPUTS",MAX(0,(BW65+BX65+BY65)-CC65))</f>
        <v>0</v>
      </c>
      <c r="CE65" s="3">
        <f>IF(Inputs!$B$27&lt;&gt;"Ready","PENDING INPUTS",CL64)</f>
        <v>0</v>
      </c>
      <c r="CF65" s="3">
        <f>IF(Inputs!$B$27&lt;&gt;"Ready","PENDING INPUTS",IF(A65&lt;=Inputs!$B$6,ROUND(CE65*Inputs!C23/12,2),0))</f>
        <v>0</v>
      </c>
      <c r="CG65" s="3">
        <f>IF(Inputs!$B$27&lt;&gt;"Ready","PENDING INPUTS",IF(AND(A65&lt;=Inputs!$B$6,CE65&gt;0),Inputs!G23,0))</f>
        <v>0</v>
      </c>
      <c r="CH65" s="3">
        <f>IF(Inputs!$B$27&lt;&gt;"Ready","PENDING INPUTS",IF(A65&gt;Inputs!$B$6,0,MIN((CE65+CF65+CG65),IF(Inputs!H23=1,Inputs!D23,MAX(Inputs!F23,ROUND(CE65*Inputs!E23+CF65+CG65,2))))))</f>
        <v>0</v>
      </c>
      <c r="CI65">
        <f>IF(Inputs!$B$27&lt;&gt;"Ready","PENDING INPUTS",IF(CE65&lt;=0,99,1+IF(AND(K65&gt;0,OR(K65&lt;CE65,AND(K65=CE65,0&lt;9))),1,0)+IF(AND(S65&gt;0,OR(S65&lt;CE65,AND(S65=CE65,1&lt;9))),1,0)+IF(AND(AA65&gt;0,OR(AA65&lt;CE65,AND(AA65=CE65,2&lt;9))),1,0)+IF(AND(AI65&gt;0,OR(AI65&lt;CE65,AND(AI65=CE65,3&lt;9))),1,0)+IF(AND(AQ65&gt;0,OR(AQ65&lt;CE65,AND(AQ65=CE65,4&lt;9))),1,0)+IF(AND(AY65&gt;0,OR(AY65&lt;CE65,AND(AY65=CE65,5&lt;9))),1,0)+IF(AND(BG65&gt;0,OR(BG65&lt;CE65,AND(BG65=CE65,6&lt;9))),1,0)+IF(AND(BO65&gt;0,OR(BO65&lt;CE65,AND(BO65=CE65,7&lt;9))),1,0)+IF(AND(BW65&gt;0,OR(BW65&lt;CE65,AND(BW65=CE65,8&lt;9))),1,0)))</f>
        <v>99</v>
      </c>
      <c r="CJ65" s="3">
        <f>IF(Inputs!$B$27&lt;&gt;"Ready","PENDING INPUTS",IF(A65&gt;Inputs!$B$6,0,MIN(MAX(0,(CE65+CF65+CG65)-CH65),MAX(0,C65-D65-(IF(O65&lt;CI65,K65+L65+M65-N65,0)+IF(W65&lt;CI65,S65+T65+U65-V65,0)+IF(AE65&lt;CI65,AA65+AB65+AC65-AD65,0)+IF(AM65&lt;CI65,AI65+AJ65+AK65-AL65,0)+IF(AU65&lt;CI65,AQ65+AR65+AS65-AT65,0)+IF(BC65&lt;CI65,AY65+AZ65+BA65-BB65,0)+IF(BK65&lt;CI65,BG65+BH65+BI65-BJ65,0)+IF(BS65&lt;CI65,BO65+BP65+BQ65-BR65,0)+IF(CA65&lt;CI65,BW65+BX65+BY65-BZ65,0)+IF(CI65&lt;CI65,CE65+CF65+CG65-CH65,0))))))</f>
        <v>0</v>
      </c>
      <c r="CK65" s="3">
        <f>IF(Inputs!$B$27&lt;&gt;"Ready","PENDING INPUTS",MIN((CE65+CF65+CG65),IF(D65&gt;C65,IF(D65=0,0,CH65*C65/D65),CH65+CJ65)))</f>
        <v>0</v>
      </c>
      <c r="CL65" s="3">
        <f>IF(Inputs!$B$27&lt;&gt;"Ready","PENDING INPUTS",MAX(0,(CE65+CF65+CG65)-CK65))</f>
        <v>0</v>
      </c>
    </row>
    <row r="66" spans="1:90" ht="27.95" customHeight="1" x14ac:dyDescent="0.25">
      <c r="A66">
        <v>62</v>
      </c>
      <c r="B66" s="13">
        <f>IF(Inputs!$B$27&lt;&gt;"Ready","PENDING INPUTS",EDATE(Inputs!$B$5,A66-1))</f>
        <v>48153</v>
      </c>
      <c r="C66" s="3">
        <f>IF(Inputs!$B$27&lt;&gt;"Ready","PENDING INPUTS",IF(A66&lt;=Inputs!$B$6,MAX(0,Inputs!$B$4+IF(A66=Inputs!$B$7,Inputs!$B$8,0)+IF(A66=Inputs!$B$9,Inputs!$B$10,0)),0))</f>
        <v>0</v>
      </c>
      <c r="D66" s="3">
        <f>IF(Inputs!$B$27&lt;&gt;"Ready","PENDING INPUTS",SUM(N66,V66,AD66,AL66,AT66,BB66,BJ66,BR66,BZ66,CH66))</f>
        <v>0</v>
      </c>
      <c r="E66" s="3">
        <f>IF(Inputs!$B$27&lt;&gt;"Ready","PENDING INPUTS",MAX(0,D66-C66))</f>
        <v>0</v>
      </c>
      <c r="F66" s="3">
        <f>IF(Inputs!$B$27&lt;&gt;"Ready","PENDING INPUTS",SUM(Q66,Y66,AG66,AO66,AW66,BE66,BM66,BU66,CC66,CK66))</f>
        <v>0</v>
      </c>
      <c r="G66" s="3">
        <f>IF(Inputs!$B$27&lt;&gt;"Ready","PENDING INPUTS",SUM(L66,T66,AB66,AJ66,AR66,AZ66,BH66,BP66,BX66,CF66))</f>
        <v>0</v>
      </c>
      <c r="H66" s="3">
        <f>IF(Inputs!$B$27&lt;&gt;"Ready","PENDING INPUTS",SUM(M66,U66,AC66,AK66,AS66,BA66,BI66,BQ66,BY66,CG66))</f>
        <v>0</v>
      </c>
      <c r="I66" s="3">
        <f>IF(Inputs!$B$27&lt;&gt;"Ready","PENDING INPUTS",SUM(R66,Z66,AH66,AP66,AX66,BF66,BN66,BV66,CD66,CL66))</f>
        <v>0</v>
      </c>
      <c r="J66" t="str">
        <f>IF(Inputs!$B$27&lt;&gt;"Ready","PENDING INPUTS",IF(A66&gt;Inputs!$B$6,"Beyond horizon",IF(E66&gt;0.005,"MINIMUM SHORTFALL",IF(I66&lt;0.005,"Paid off","In progress"))))</f>
        <v>Paid off</v>
      </c>
      <c r="K66" s="3">
        <f>IF(Inputs!$B$27&lt;&gt;"Ready","PENDING INPUTS",R65)</f>
        <v>0</v>
      </c>
      <c r="L66" s="3">
        <f>IF(Inputs!$B$27&lt;&gt;"Ready","PENDING INPUTS",IF(A66&lt;=Inputs!$B$6,ROUND(K66*Inputs!C14/12,2),0))</f>
        <v>0</v>
      </c>
      <c r="M66" s="3">
        <f>IF(Inputs!$B$27&lt;&gt;"Ready","PENDING INPUTS",IF(AND(A66&lt;=Inputs!$B$6,K66&gt;0),Inputs!G14,0))</f>
        <v>0</v>
      </c>
      <c r="N66" s="3">
        <f>IF(Inputs!$B$27&lt;&gt;"Ready","PENDING INPUTS",IF(A66&gt;Inputs!$B$6,0,MIN((K66+L66+M66),IF(Inputs!H14=1,Inputs!D14,MAX(Inputs!F14,ROUND(K66*Inputs!E14+L66+M66,2))))))</f>
        <v>0</v>
      </c>
      <c r="O66">
        <f>IF(Inputs!$B$27&lt;&gt;"Ready","PENDING INPUTS",IF(K66&lt;=0,99,1+IF(AND(S66&gt;0,OR(S66&lt;K66,AND(S66=K66,1&lt;0))),1,0)+IF(AND(AA66&gt;0,OR(AA66&lt;K66,AND(AA66=K66,2&lt;0))),1,0)+IF(AND(AI66&gt;0,OR(AI66&lt;K66,AND(AI66=K66,3&lt;0))),1,0)+IF(AND(AQ66&gt;0,OR(AQ66&lt;K66,AND(AQ66=K66,4&lt;0))),1,0)+IF(AND(AY66&gt;0,OR(AY66&lt;K66,AND(AY66=K66,5&lt;0))),1,0)+IF(AND(BG66&gt;0,OR(BG66&lt;K66,AND(BG66=K66,6&lt;0))),1,0)+IF(AND(BO66&gt;0,OR(BO66&lt;K66,AND(BO66=K66,7&lt;0))),1,0)+IF(AND(BW66&gt;0,OR(BW66&lt;K66,AND(BW66=K66,8&lt;0))),1,0)+IF(AND(CE66&gt;0,OR(CE66&lt;K66,AND(CE66=K66,9&lt;0))),1,0)))</f>
        <v>99</v>
      </c>
      <c r="P66" s="3">
        <f>IF(Inputs!$B$27&lt;&gt;"Ready","PENDING INPUTS",IF(A66&gt;Inputs!$B$6,0,MIN(MAX(0,(K66+L66+M66)-N66),MAX(0,C66-D66-(IF(O66&lt;O66,K66+L66+M66-N66,0)+IF(W66&lt;O66,S66+T66+U66-V66,0)+IF(AE66&lt;O66,AA66+AB66+AC66-AD66,0)+IF(AM66&lt;O66,AI66+AJ66+AK66-AL66,0)+IF(AU66&lt;O66,AQ66+AR66+AS66-AT66,0)+IF(BC66&lt;O66,AY66+AZ66+BA66-BB66,0)+IF(BK66&lt;O66,BG66+BH66+BI66-BJ66,0)+IF(BS66&lt;O66,BO66+BP66+BQ66-BR66,0)+IF(CA66&lt;O66,BW66+BX66+BY66-BZ66,0)+IF(CI66&lt;O66,CE66+CF66+CG66-CH66,0))))))</f>
        <v>0</v>
      </c>
      <c r="Q66" s="3">
        <f>IF(Inputs!$B$27&lt;&gt;"Ready","PENDING INPUTS",MIN((K66+L66+M66),IF(D66&gt;C66,IF(D66=0,0,N66*C66/D66),N66+P66)))</f>
        <v>0</v>
      </c>
      <c r="R66" s="3">
        <f>IF(Inputs!$B$27&lt;&gt;"Ready","PENDING INPUTS",MAX(0,(K66+L66+M66)-Q66))</f>
        <v>0</v>
      </c>
      <c r="S66" s="3">
        <f>IF(Inputs!$B$27&lt;&gt;"Ready","PENDING INPUTS",Z65)</f>
        <v>0</v>
      </c>
      <c r="T66" s="3">
        <f>IF(Inputs!$B$27&lt;&gt;"Ready","PENDING INPUTS",IF(A66&lt;=Inputs!$B$6,ROUND(S66*Inputs!C15/12,2),0))</f>
        <v>0</v>
      </c>
      <c r="U66" s="3">
        <f>IF(Inputs!$B$27&lt;&gt;"Ready","PENDING INPUTS",IF(AND(A66&lt;=Inputs!$B$6,S66&gt;0),Inputs!G15,0))</f>
        <v>0</v>
      </c>
      <c r="V66" s="3">
        <f>IF(Inputs!$B$27&lt;&gt;"Ready","PENDING INPUTS",IF(A66&gt;Inputs!$B$6,0,MIN((S66+T66+U66),IF(Inputs!H15=1,Inputs!D15,MAX(Inputs!F15,ROUND(S66*Inputs!E15+T66+U66,2))))))</f>
        <v>0</v>
      </c>
      <c r="W66">
        <f>IF(Inputs!$B$27&lt;&gt;"Ready","PENDING INPUTS",IF(S66&lt;=0,99,1+IF(AND(K66&gt;0,OR(K66&lt;S66,AND(K66=S66,0&lt;1))),1,0)+IF(AND(AA66&gt;0,OR(AA66&lt;S66,AND(AA66=S66,2&lt;1))),1,0)+IF(AND(AI66&gt;0,OR(AI66&lt;S66,AND(AI66=S66,3&lt;1))),1,0)+IF(AND(AQ66&gt;0,OR(AQ66&lt;S66,AND(AQ66=S66,4&lt;1))),1,0)+IF(AND(AY66&gt;0,OR(AY66&lt;S66,AND(AY66=S66,5&lt;1))),1,0)+IF(AND(BG66&gt;0,OR(BG66&lt;S66,AND(BG66=S66,6&lt;1))),1,0)+IF(AND(BO66&gt;0,OR(BO66&lt;S66,AND(BO66=S66,7&lt;1))),1,0)+IF(AND(BW66&gt;0,OR(BW66&lt;S66,AND(BW66=S66,8&lt;1))),1,0)+IF(AND(CE66&gt;0,OR(CE66&lt;S66,AND(CE66=S66,9&lt;1))),1,0)))</f>
        <v>99</v>
      </c>
      <c r="X66" s="3">
        <f>IF(Inputs!$B$27&lt;&gt;"Ready","PENDING INPUTS",IF(A66&gt;Inputs!$B$6,0,MIN(MAX(0,(S66+T66+U66)-V66),MAX(0,C66-D66-(IF(O66&lt;W66,K66+L66+M66-N66,0)+IF(W66&lt;W66,S66+T66+U66-V66,0)+IF(AE66&lt;W66,AA66+AB66+AC66-AD66,0)+IF(AM66&lt;W66,AI66+AJ66+AK66-AL66,0)+IF(AU66&lt;W66,AQ66+AR66+AS66-AT66,0)+IF(BC66&lt;W66,AY66+AZ66+BA66-BB66,0)+IF(BK66&lt;W66,BG66+BH66+BI66-BJ66,0)+IF(BS66&lt;W66,BO66+BP66+BQ66-BR66,0)+IF(CA66&lt;W66,BW66+BX66+BY66-BZ66,0)+IF(CI66&lt;W66,CE66+CF66+CG66-CH66,0))))))</f>
        <v>0</v>
      </c>
      <c r="Y66" s="3">
        <f>IF(Inputs!$B$27&lt;&gt;"Ready","PENDING INPUTS",MIN((S66+T66+U66),IF(D66&gt;C66,IF(D66=0,0,V66*C66/D66),V66+X66)))</f>
        <v>0</v>
      </c>
      <c r="Z66" s="3">
        <f>IF(Inputs!$B$27&lt;&gt;"Ready","PENDING INPUTS",MAX(0,(S66+T66+U66)-Y66))</f>
        <v>0</v>
      </c>
      <c r="AA66" s="3">
        <f>IF(Inputs!$B$27&lt;&gt;"Ready","PENDING INPUTS",AH65)</f>
        <v>0</v>
      </c>
      <c r="AB66" s="3">
        <f>IF(Inputs!$B$27&lt;&gt;"Ready","PENDING INPUTS",IF(A66&lt;=Inputs!$B$6,ROUND(AA66*Inputs!C16/12,2),0))</f>
        <v>0</v>
      </c>
      <c r="AC66" s="3">
        <f>IF(Inputs!$B$27&lt;&gt;"Ready","PENDING INPUTS",IF(AND(A66&lt;=Inputs!$B$6,AA66&gt;0),Inputs!G16,0))</f>
        <v>0</v>
      </c>
      <c r="AD66" s="3">
        <f>IF(Inputs!$B$27&lt;&gt;"Ready","PENDING INPUTS",IF(A66&gt;Inputs!$B$6,0,MIN((AA66+AB66+AC66),IF(Inputs!H16=1,Inputs!D16,MAX(Inputs!F16,ROUND(AA66*Inputs!E16+AB66+AC66,2))))))</f>
        <v>0</v>
      </c>
      <c r="AE66">
        <f>IF(Inputs!$B$27&lt;&gt;"Ready","PENDING INPUTS",IF(AA66&lt;=0,99,1+IF(AND(K66&gt;0,OR(K66&lt;AA66,AND(K66=AA66,0&lt;2))),1,0)+IF(AND(S66&gt;0,OR(S66&lt;AA66,AND(S66=AA66,1&lt;2))),1,0)+IF(AND(AI66&gt;0,OR(AI66&lt;AA66,AND(AI66=AA66,3&lt;2))),1,0)+IF(AND(AQ66&gt;0,OR(AQ66&lt;AA66,AND(AQ66=AA66,4&lt;2))),1,0)+IF(AND(AY66&gt;0,OR(AY66&lt;AA66,AND(AY66=AA66,5&lt;2))),1,0)+IF(AND(BG66&gt;0,OR(BG66&lt;AA66,AND(BG66=AA66,6&lt;2))),1,0)+IF(AND(BO66&gt;0,OR(BO66&lt;AA66,AND(BO66=AA66,7&lt;2))),1,0)+IF(AND(BW66&gt;0,OR(BW66&lt;AA66,AND(BW66=AA66,8&lt;2))),1,0)+IF(AND(CE66&gt;0,OR(CE66&lt;AA66,AND(CE66=AA66,9&lt;2))),1,0)))</f>
        <v>99</v>
      </c>
      <c r="AF66" s="3">
        <f>IF(Inputs!$B$27&lt;&gt;"Ready","PENDING INPUTS",IF(A66&gt;Inputs!$B$6,0,MIN(MAX(0,(AA66+AB66+AC66)-AD66),MAX(0,C66-D66-(IF(O66&lt;AE66,K66+L66+M66-N66,0)+IF(W66&lt;AE66,S66+T66+U66-V66,0)+IF(AE66&lt;AE66,AA66+AB66+AC66-AD66,0)+IF(AM66&lt;AE66,AI66+AJ66+AK66-AL66,0)+IF(AU66&lt;AE66,AQ66+AR66+AS66-AT66,0)+IF(BC66&lt;AE66,AY66+AZ66+BA66-BB66,0)+IF(BK66&lt;AE66,BG66+BH66+BI66-BJ66,0)+IF(BS66&lt;AE66,BO66+BP66+BQ66-BR66,0)+IF(CA66&lt;AE66,BW66+BX66+BY66-BZ66,0)+IF(CI66&lt;AE66,CE66+CF66+CG66-CH66,0))))))</f>
        <v>0</v>
      </c>
      <c r="AG66" s="3">
        <f>IF(Inputs!$B$27&lt;&gt;"Ready","PENDING INPUTS",MIN((AA66+AB66+AC66),IF(D66&gt;C66,IF(D66=0,0,AD66*C66/D66),AD66+AF66)))</f>
        <v>0</v>
      </c>
      <c r="AH66" s="3">
        <f>IF(Inputs!$B$27&lt;&gt;"Ready","PENDING INPUTS",MAX(0,(AA66+AB66+AC66)-AG66))</f>
        <v>0</v>
      </c>
      <c r="AI66" s="3">
        <f>IF(Inputs!$B$27&lt;&gt;"Ready","PENDING INPUTS",AP65)</f>
        <v>0</v>
      </c>
      <c r="AJ66" s="3">
        <f>IF(Inputs!$B$27&lt;&gt;"Ready","PENDING INPUTS",IF(A66&lt;=Inputs!$B$6,ROUND(AI66*Inputs!C17/12,2),0))</f>
        <v>0</v>
      </c>
      <c r="AK66" s="3">
        <f>IF(Inputs!$B$27&lt;&gt;"Ready","PENDING INPUTS",IF(AND(A66&lt;=Inputs!$B$6,AI66&gt;0),Inputs!G17,0))</f>
        <v>0</v>
      </c>
      <c r="AL66" s="3">
        <f>IF(Inputs!$B$27&lt;&gt;"Ready","PENDING INPUTS",IF(A66&gt;Inputs!$B$6,0,MIN((AI66+AJ66+AK66),IF(Inputs!H17=1,Inputs!D17,MAX(Inputs!F17,ROUND(AI66*Inputs!E17+AJ66+AK66,2))))))</f>
        <v>0</v>
      </c>
      <c r="AM66">
        <f>IF(Inputs!$B$27&lt;&gt;"Ready","PENDING INPUTS",IF(AI66&lt;=0,99,1+IF(AND(K66&gt;0,OR(K66&lt;AI66,AND(K66=AI66,0&lt;3))),1,0)+IF(AND(S66&gt;0,OR(S66&lt;AI66,AND(S66=AI66,1&lt;3))),1,0)+IF(AND(AA66&gt;0,OR(AA66&lt;AI66,AND(AA66=AI66,2&lt;3))),1,0)+IF(AND(AQ66&gt;0,OR(AQ66&lt;AI66,AND(AQ66=AI66,4&lt;3))),1,0)+IF(AND(AY66&gt;0,OR(AY66&lt;AI66,AND(AY66=AI66,5&lt;3))),1,0)+IF(AND(BG66&gt;0,OR(BG66&lt;AI66,AND(BG66=AI66,6&lt;3))),1,0)+IF(AND(BO66&gt;0,OR(BO66&lt;AI66,AND(BO66=AI66,7&lt;3))),1,0)+IF(AND(BW66&gt;0,OR(BW66&lt;AI66,AND(BW66=AI66,8&lt;3))),1,0)+IF(AND(CE66&gt;0,OR(CE66&lt;AI66,AND(CE66=AI66,9&lt;3))),1,0)))</f>
        <v>99</v>
      </c>
      <c r="AN66" s="3">
        <f>IF(Inputs!$B$27&lt;&gt;"Ready","PENDING INPUTS",IF(A66&gt;Inputs!$B$6,0,MIN(MAX(0,(AI66+AJ66+AK66)-AL66),MAX(0,C66-D66-(IF(O66&lt;AM66,K66+L66+M66-N66,0)+IF(W66&lt;AM66,S66+T66+U66-V66,0)+IF(AE66&lt;AM66,AA66+AB66+AC66-AD66,0)+IF(AM66&lt;AM66,AI66+AJ66+AK66-AL66,0)+IF(AU66&lt;AM66,AQ66+AR66+AS66-AT66,0)+IF(BC66&lt;AM66,AY66+AZ66+BA66-BB66,0)+IF(BK66&lt;AM66,BG66+BH66+BI66-BJ66,0)+IF(BS66&lt;AM66,BO66+BP66+BQ66-BR66,0)+IF(CA66&lt;AM66,BW66+BX66+BY66-BZ66,0)+IF(CI66&lt;AM66,CE66+CF66+CG66-CH66,0))))))</f>
        <v>0</v>
      </c>
      <c r="AO66" s="3">
        <f>IF(Inputs!$B$27&lt;&gt;"Ready","PENDING INPUTS",MIN((AI66+AJ66+AK66),IF(D66&gt;C66,IF(D66=0,0,AL66*C66/D66),AL66+AN66)))</f>
        <v>0</v>
      </c>
      <c r="AP66" s="3">
        <f>IF(Inputs!$B$27&lt;&gt;"Ready","PENDING INPUTS",MAX(0,(AI66+AJ66+AK66)-AO66))</f>
        <v>0</v>
      </c>
      <c r="AQ66" s="3">
        <f>IF(Inputs!$B$27&lt;&gt;"Ready","PENDING INPUTS",AX65)</f>
        <v>0</v>
      </c>
      <c r="AR66" s="3">
        <f>IF(Inputs!$B$27&lt;&gt;"Ready","PENDING INPUTS",IF(A66&lt;=Inputs!$B$6,ROUND(AQ66*Inputs!C18/12,2),0))</f>
        <v>0</v>
      </c>
      <c r="AS66" s="3">
        <f>IF(Inputs!$B$27&lt;&gt;"Ready","PENDING INPUTS",IF(AND(A66&lt;=Inputs!$B$6,AQ66&gt;0),Inputs!G18,0))</f>
        <v>0</v>
      </c>
      <c r="AT66" s="3">
        <f>IF(Inputs!$B$27&lt;&gt;"Ready","PENDING INPUTS",IF(A66&gt;Inputs!$B$6,0,MIN((AQ66+AR66+AS66),IF(Inputs!H18=1,Inputs!D18,MAX(Inputs!F18,ROUND(AQ66*Inputs!E18+AR66+AS66,2))))))</f>
        <v>0</v>
      </c>
      <c r="AU66">
        <f>IF(Inputs!$B$27&lt;&gt;"Ready","PENDING INPUTS",IF(AQ66&lt;=0,99,1+IF(AND(K66&gt;0,OR(K66&lt;AQ66,AND(K66=AQ66,0&lt;4))),1,0)+IF(AND(S66&gt;0,OR(S66&lt;AQ66,AND(S66=AQ66,1&lt;4))),1,0)+IF(AND(AA66&gt;0,OR(AA66&lt;AQ66,AND(AA66=AQ66,2&lt;4))),1,0)+IF(AND(AI66&gt;0,OR(AI66&lt;AQ66,AND(AI66=AQ66,3&lt;4))),1,0)+IF(AND(AY66&gt;0,OR(AY66&lt;AQ66,AND(AY66=AQ66,5&lt;4))),1,0)+IF(AND(BG66&gt;0,OR(BG66&lt;AQ66,AND(BG66=AQ66,6&lt;4))),1,0)+IF(AND(BO66&gt;0,OR(BO66&lt;AQ66,AND(BO66=AQ66,7&lt;4))),1,0)+IF(AND(BW66&gt;0,OR(BW66&lt;AQ66,AND(BW66=AQ66,8&lt;4))),1,0)+IF(AND(CE66&gt;0,OR(CE66&lt;AQ66,AND(CE66=AQ66,9&lt;4))),1,0)))</f>
        <v>99</v>
      </c>
      <c r="AV66" s="3">
        <f>IF(Inputs!$B$27&lt;&gt;"Ready","PENDING INPUTS",IF(A66&gt;Inputs!$B$6,0,MIN(MAX(0,(AQ66+AR66+AS66)-AT66),MAX(0,C66-D66-(IF(O66&lt;AU66,K66+L66+M66-N66,0)+IF(W66&lt;AU66,S66+T66+U66-V66,0)+IF(AE66&lt;AU66,AA66+AB66+AC66-AD66,0)+IF(AM66&lt;AU66,AI66+AJ66+AK66-AL66,0)+IF(AU66&lt;AU66,AQ66+AR66+AS66-AT66,0)+IF(BC66&lt;AU66,AY66+AZ66+BA66-BB66,0)+IF(BK66&lt;AU66,BG66+BH66+BI66-BJ66,0)+IF(BS66&lt;AU66,BO66+BP66+BQ66-BR66,0)+IF(CA66&lt;AU66,BW66+BX66+BY66-BZ66,0)+IF(CI66&lt;AU66,CE66+CF66+CG66-CH66,0))))))</f>
        <v>0</v>
      </c>
      <c r="AW66" s="3">
        <f>IF(Inputs!$B$27&lt;&gt;"Ready","PENDING INPUTS",MIN((AQ66+AR66+AS66),IF(D66&gt;C66,IF(D66=0,0,AT66*C66/D66),AT66+AV66)))</f>
        <v>0</v>
      </c>
      <c r="AX66" s="3">
        <f>IF(Inputs!$B$27&lt;&gt;"Ready","PENDING INPUTS",MAX(0,(AQ66+AR66+AS66)-AW66))</f>
        <v>0</v>
      </c>
      <c r="AY66" s="3">
        <f>IF(Inputs!$B$27&lt;&gt;"Ready","PENDING INPUTS",BF65)</f>
        <v>0</v>
      </c>
      <c r="AZ66" s="3">
        <f>IF(Inputs!$B$27&lt;&gt;"Ready","PENDING INPUTS",IF(A66&lt;=Inputs!$B$6,ROUND(AY66*Inputs!C19/12,2),0))</f>
        <v>0</v>
      </c>
      <c r="BA66" s="3">
        <f>IF(Inputs!$B$27&lt;&gt;"Ready","PENDING INPUTS",IF(AND(A66&lt;=Inputs!$B$6,AY66&gt;0),Inputs!G19,0))</f>
        <v>0</v>
      </c>
      <c r="BB66" s="3">
        <f>IF(Inputs!$B$27&lt;&gt;"Ready","PENDING INPUTS",IF(A66&gt;Inputs!$B$6,0,MIN((AY66+AZ66+BA66),IF(Inputs!H19=1,Inputs!D19,MAX(Inputs!F19,ROUND(AY66*Inputs!E19+AZ66+BA66,2))))))</f>
        <v>0</v>
      </c>
      <c r="BC66">
        <f>IF(Inputs!$B$27&lt;&gt;"Ready","PENDING INPUTS",IF(AY66&lt;=0,99,1+IF(AND(K66&gt;0,OR(K66&lt;AY66,AND(K66=AY66,0&lt;5))),1,0)+IF(AND(S66&gt;0,OR(S66&lt;AY66,AND(S66=AY66,1&lt;5))),1,0)+IF(AND(AA66&gt;0,OR(AA66&lt;AY66,AND(AA66=AY66,2&lt;5))),1,0)+IF(AND(AI66&gt;0,OR(AI66&lt;AY66,AND(AI66=AY66,3&lt;5))),1,0)+IF(AND(AQ66&gt;0,OR(AQ66&lt;AY66,AND(AQ66=AY66,4&lt;5))),1,0)+IF(AND(BG66&gt;0,OR(BG66&lt;AY66,AND(BG66=AY66,6&lt;5))),1,0)+IF(AND(BO66&gt;0,OR(BO66&lt;AY66,AND(BO66=AY66,7&lt;5))),1,0)+IF(AND(BW66&gt;0,OR(BW66&lt;AY66,AND(BW66=AY66,8&lt;5))),1,0)+IF(AND(CE66&gt;0,OR(CE66&lt;AY66,AND(CE66=AY66,9&lt;5))),1,0)))</f>
        <v>99</v>
      </c>
      <c r="BD66" s="3">
        <f>IF(Inputs!$B$27&lt;&gt;"Ready","PENDING INPUTS",IF(A66&gt;Inputs!$B$6,0,MIN(MAX(0,(AY66+AZ66+BA66)-BB66),MAX(0,C66-D66-(IF(O66&lt;BC66,K66+L66+M66-N66,0)+IF(W66&lt;BC66,S66+T66+U66-V66,0)+IF(AE66&lt;BC66,AA66+AB66+AC66-AD66,0)+IF(AM66&lt;BC66,AI66+AJ66+AK66-AL66,0)+IF(AU66&lt;BC66,AQ66+AR66+AS66-AT66,0)+IF(BC66&lt;BC66,AY66+AZ66+BA66-BB66,0)+IF(BK66&lt;BC66,BG66+BH66+BI66-BJ66,0)+IF(BS66&lt;BC66,BO66+BP66+BQ66-BR66,0)+IF(CA66&lt;BC66,BW66+BX66+BY66-BZ66,0)+IF(CI66&lt;BC66,CE66+CF66+CG66-CH66,0))))))</f>
        <v>0</v>
      </c>
      <c r="BE66" s="3">
        <f>IF(Inputs!$B$27&lt;&gt;"Ready","PENDING INPUTS",MIN((AY66+AZ66+BA66),IF(D66&gt;C66,IF(D66=0,0,BB66*C66/D66),BB66+BD66)))</f>
        <v>0</v>
      </c>
      <c r="BF66" s="3">
        <f>IF(Inputs!$B$27&lt;&gt;"Ready","PENDING INPUTS",MAX(0,(AY66+AZ66+BA66)-BE66))</f>
        <v>0</v>
      </c>
      <c r="BG66" s="3">
        <f>IF(Inputs!$B$27&lt;&gt;"Ready","PENDING INPUTS",BN65)</f>
        <v>0</v>
      </c>
      <c r="BH66" s="3">
        <f>IF(Inputs!$B$27&lt;&gt;"Ready","PENDING INPUTS",IF(A66&lt;=Inputs!$B$6,ROUND(BG66*Inputs!C20/12,2),0))</f>
        <v>0</v>
      </c>
      <c r="BI66" s="3">
        <f>IF(Inputs!$B$27&lt;&gt;"Ready","PENDING INPUTS",IF(AND(A66&lt;=Inputs!$B$6,BG66&gt;0),Inputs!G20,0))</f>
        <v>0</v>
      </c>
      <c r="BJ66" s="3">
        <f>IF(Inputs!$B$27&lt;&gt;"Ready","PENDING INPUTS",IF(A66&gt;Inputs!$B$6,0,MIN((BG66+BH66+BI66),IF(Inputs!H20=1,Inputs!D20,MAX(Inputs!F20,ROUND(BG66*Inputs!E20+BH66+BI66,2))))))</f>
        <v>0</v>
      </c>
      <c r="BK66">
        <f>IF(Inputs!$B$27&lt;&gt;"Ready","PENDING INPUTS",IF(BG66&lt;=0,99,1+IF(AND(K66&gt;0,OR(K66&lt;BG66,AND(K66=BG66,0&lt;6))),1,0)+IF(AND(S66&gt;0,OR(S66&lt;BG66,AND(S66=BG66,1&lt;6))),1,0)+IF(AND(AA66&gt;0,OR(AA66&lt;BG66,AND(AA66=BG66,2&lt;6))),1,0)+IF(AND(AI66&gt;0,OR(AI66&lt;BG66,AND(AI66=BG66,3&lt;6))),1,0)+IF(AND(AQ66&gt;0,OR(AQ66&lt;BG66,AND(AQ66=BG66,4&lt;6))),1,0)+IF(AND(AY66&gt;0,OR(AY66&lt;BG66,AND(AY66=BG66,5&lt;6))),1,0)+IF(AND(BO66&gt;0,OR(BO66&lt;BG66,AND(BO66=BG66,7&lt;6))),1,0)+IF(AND(BW66&gt;0,OR(BW66&lt;BG66,AND(BW66=BG66,8&lt;6))),1,0)+IF(AND(CE66&gt;0,OR(CE66&lt;BG66,AND(CE66=BG66,9&lt;6))),1,0)))</f>
        <v>99</v>
      </c>
      <c r="BL66" s="3">
        <f>IF(Inputs!$B$27&lt;&gt;"Ready","PENDING INPUTS",IF(A66&gt;Inputs!$B$6,0,MIN(MAX(0,(BG66+BH66+BI66)-BJ66),MAX(0,C66-D66-(IF(O66&lt;BK66,K66+L66+M66-N66,0)+IF(W66&lt;BK66,S66+T66+U66-V66,0)+IF(AE66&lt;BK66,AA66+AB66+AC66-AD66,0)+IF(AM66&lt;BK66,AI66+AJ66+AK66-AL66,0)+IF(AU66&lt;BK66,AQ66+AR66+AS66-AT66,0)+IF(BC66&lt;BK66,AY66+AZ66+BA66-BB66,0)+IF(BK66&lt;BK66,BG66+BH66+BI66-BJ66,0)+IF(BS66&lt;BK66,BO66+BP66+BQ66-BR66,0)+IF(CA66&lt;BK66,BW66+BX66+BY66-BZ66,0)+IF(CI66&lt;BK66,CE66+CF66+CG66-CH66,0))))))</f>
        <v>0</v>
      </c>
      <c r="BM66" s="3">
        <f>IF(Inputs!$B$27&lt;&gt;"Ready","PENDING INPUTS",MIN((BG66+BH66+BI66),IF(D66&gt;C66,IF(D66=0,0,BJ66*C66/D66),BJ66+BL66)))</f>
        <v>0</v>
      </c>
      <c r="BN66" s="3">
        <f>IF(Inputs!$B$27&lt;&gt;"Ready","PENDING INPUTS",MAX(0,(BG66+BH66+BI66)-BM66))</f>
        <v>0</v>
      </c>
      <c r="BO66" s="3">
        <f>IF(Inputs!$B$27&lt;&gt;"Ready","PENDING INPUTS",BV65)</f>
        <v>0</v>
      </c>
      <c r="BP66" s="3">
        <f>IF(Inputs!$B$27&lt;&gt;"Ready","PENDING INPUTS",IF(A66&lt;=Inputs!$B$6,ROUND(BO66*Inputs!C21/12,2),0))</f>
        <v>0</v>
      </c>
      <c r="BQ66" s="3">
        <f>IF(Inputs!$B$27&lt;&gt;"Ready","PENDING INPUTS",IF(AND(A66&lt;=Inputs!$B$6,BO66&gt;0),Inputs!G21,0))</f>
        <v>0</v>
      </c>
      <c r="BR66" s="3">
        <f>IF(Inputs!$B$27&lt;&gt;"Ready","PENDING INPUTS",IF(A66&gt;Inputs!$B$6,0,MIN((BO66+BP66+BQ66),IF(Inputs!H21=1,Inputs!D21,MAX(Inputs!F21,ROUND(BO66*Inputs!E21+BP66+BQ66,2))))))</f>
        <v>0</v>
      </c>
      <c r="BS66">
        <f>IF(Inputs!$B$27&lt;&gt;"Ready","PENDING INPUTS",IF(BO66&lt;=0,99,1+IF(AND(K66&gt;0,OR(K66&lt;BO66,AND(K66=BO66,0&lt;7))),1,0)+IF(AND(S66&gt;0,OR(S66&lt;BO66,AND(S66=BO66,1&lt;7))),1,0)+IF(AND(AA66&gt;0,OR(AA66&lt;BO66,AND(AA66=BO66,2&lt;7))),1,0)+IF(AND(AI66&gt;0,OR(AI66&lt;BO66,AND(AI66=BO66,3&lt;7))),1,0)+IF(AND(AQ66&gt;0,OR(AQ66&lt;BO66,AND(AQ66=BO66,4&lt;7))),1,0)+IF(AND(AY66&gt;0,OR(AY66&lt;BO66,AND(AY66=BO66,5&lt;7))),1,0)+IF(AND(BG66&gt;0,OR(BG66&lt;BO66,AND(BG66=BO66,6&lt;7))),1,0)+IF(AND(BW66&gt;0,OR(BW66&lt;BO66,AND(BW66=BO66,8&lt;7))),1,0)+IF(AND(CE66&gt;0,OR(CE66&lt;BO66,AND(CE66=BO66,9&lt;7))),1,0)))</f>
        <v>99</v>
      </c>
      <c r="BT66" s="3">
        <f>IF(Inputs!$B$27&lt;&gt;"Ready","PENDING INPUTS",IF(A66&gt;Inputs!$B$6,0,MIN(MAX(0,(BO66+BP66+BQ66)-BR66),MAX(0,C66-D66-(IF(O66&lt;BS66,K66+L66+M66-N66,0)+IF(W66&lt;BS66,S66+T66+U66-V66,0)+IF(AE66&lt;BS66,AA66+AB66+AC66-AD66,0)+IF(AM66&lt;BS66,AI66+AJ66+AK66-AL66,0)+IF(AU66&lt;BS66,AQ66+AR66+AS66-AT66,0)+IF(BC66&lt;BS66,AY66+AZ66+BA66-BB66,0)+IF(BK66&lt;BS66,BG66+BH66+BI66-BJ66,0)+IF(BS66&lt;BS66,BO66+BP66+BQ66-BR66,0)+IF(CA66&lt;BS66,BW66+BX66+BY66-BZ66,0)+IF(CI66&lt;BS66,CE66+CF66+CG66-CH66,0))))))</f>
        <v>0</v>
      </c>
      <c r="BU66" s="3">
        <f>IF(Inputs!$B$27&lt;&gt;"Ready","PENDING INPUTS",MIN((BO66+BP66+BQ66),IF(D66&gt;C66,IF(D66=0,0,BR66*C66/D66),BR66+BT66)))</f>
        <v>0</v>
      </c>
      <c r="BV66" s="3">
        <f>IF(Inputs!$B$27&lt;&gt;"Ready","PENDING INPUTS",MAX(0,(BO66+BP66+BQ66)-BU66))</f>
        <v>0</v>
      </c>
      <c r="BW66" s="3">
        <f>IF(Inputs!$B$27&lt;&gt;"Ready","PENDING INPUTS",CD65)</f>
        <v>0</v>
      </c>
      <c r="BX66" s="3">
        <f>IF(Inputs!$B$27&lt;&gt;"Ready","PENDING INPUTS",IF(A66&lt;=Inputs!$B$6,ROUND(BW66*Inputs!C22/12,2),0))</f>
        <v>0</v>
      </c>
      <c r="BY66" s="3">
        <f>IF(Inputs!$B$27&lt;&gt;"Ready","PENDING INPUTS",IF(AND(A66&lt;=Inputs!$B$6,BW66&gt;0),Inputs!G22,0))</f>
        <v>0</v>
      </c>
      <c r="BZ66" s="3">
        <f>IF(Inputs!$B$27&lt;&gt;"Ready","PENDING INPUTS",IF(A66&gt;Inputs!$B$6,0,MIN((BW66+BX66+BY66),IF(Inputs!H22=1,Inputs!D22,MAX(Inputs!F22,ROUND(BW66*Inputs!E22+BX66+BY66,2))))))</f>
        <v>0</v>
      </c>
      <c r="CA66">
        <f>IF(Inputs!$B$27&lt;&gt;"Ready","PENDING INPUTS",IF(BW66&lt;=0,99,1+IF(AND(K66&gt;0,OR(K66&lt;BW66,AND(K66=BW66,0&lt;8))),1,0)+IF(AND(S66&gt;0,OR(S66&lt;BW66,AND(S66=BW66,1&lt;8))),1,0)+IF(AND(AA66&gt;0,OR(AA66&lt;BW66,AND(AA66=BW66,2&lt;8))),1,0)+IF(AND(AI66&gt;0,OR(AI66&lt;BW66,AND(AI66=BW66,3&lt;8))),1,0)+IF(AND(AQ66&gt;0,OR(AQ66&lt;BW66,AND(AQ66=BW66,4&lt;8))),1,0)+IF(AND(AY66&gt;0,OR(AY66&lt;BW66,AND(AY66=BW66,5&lt;8))),1,0)+IF(AND(BG66&gt;0,OR(BG66&lt;BW66,AND(BG66=BW66,6&lt;8))),1,0)+IF(AND(BO66&gt;0,OR(BO66&lt;BW66,AND(BO66=BW66,7&lt;8))),1,0)+IF(AND(CE66&gt;0,OR(CE66&lt;BW66,AND(CE66=BW66,9&lt;8))),1,0)))</f>
        <v>99</v>
      </c>
      <c r="CB66" s="3">
        <f>IF(Inputs!$B$27&lt;&gt;"Ready","PENDING INPUTS",IF(A66&gt;Inputs!$B$6,0,MIN(MAX(0,(BW66+BX66+BY66)-BZ66),MAX(0,C66-D66-(IF(O66&lt;CA66,K66+L66+M66-N66,0)+IF(W66&lt;CA66,S66+T66+U66-V66,0)+IF(AE66&lt;CA66,AA66+AB66+AC66-AD66,0)+IF(AM66&lt;CA66,AI66+AJ66+AK66-AL66,0)+IF(AU66&lt;CA66,AQ66+AR66+AS66-AT66,0)+IF(BC66&lt;CA66,AY66+AZ66+BA66-BB66,0)+IF(BK66&lt;CA66,BG66+BH66+BI66-BJ66,0)+IF(BS66&lt;CA66,BO66+BP66+BQ66-BR66,0)+IF(CA66&lt;CA66,BW66+BX66+BY66-BZ66,0)+IF(CI66&lt;CA66,CE66+CF66+CG66-CH66,0))))))</f>
        <v>0</v>
      </c>
      <c r="CC66" s="3">
        <f>IF(Inputs!$B$27&lt;&gt;"Ready","PENDING INPUTS",MIN((BW66+BX66+BY66),IF(D66&gt;C66,IF(D66=0,0,BZ66*C66/D66),BZ66+CB66)))</f>
        <v>0</v>
      </c>
      <c r="CD66" s="3">
        <f>IF(Inputs!$B$27&lt;&gt;"Ready","PENDING INPUTS",MAX(0,(BW66+BX66+BY66)-CC66))</f>
        <v>0</v>
      </c>
      <c r="CE66" s="3">
        <f>IF(Inputs!$B$27&lt;&gt;"Ready","PENDING INPUTS",CL65)</f>
        <v>0</v>
      </c>
      <c r="CF66" s="3">
        <f>IF(Inputs!$B$27&lt;&gt;"Ready","PENDING INPUTS",IF(A66&lt;=Inputs!$B$6,ROUND(CE66*Inputs!C23/12,2),0))</f>
        <v>0</v>
      </c>
      <c r="CG66" s="3">
        <f>IF(Inputs!$B$27&lt;&gt;"Ready","PENDING INPUTS",IF(AND(A66&lt;=Inputs!$B$6,CE66&gt;0),Inputs!G23,0))</f>
        <v>0</v>
      </c>
      <c r="CH66" s="3">
        <f>IF(Inputs!$B$27&lt;&gt;"Ready","PENDING INPUTS",IF(A66&gt;Inputs!$B$6,0,MIN((CE66+CF66+CG66),IF(Inputs!H23=1,Inputs!D23,MAX(Inputs!F23,ROUND(CE66*Inputs!E23+CF66+CG66,2))))))</f>
        <v>0</v>
      </c>
      <c r="CI66">
        <f>IF(Inputs!$B$27&lt;&gt;"Ready","PENDING INPUTS",IF(CE66&lt;=0,99,1+IF(AND(K66&gt;0,OR(K66&lt;CE66,AND(K66=CE66,0&lt;9))),1,0)+IF(AND(S66&gt;0,OR(S66&lt;CE66,AND(S66=CE66,1&lt;9))),1,0)+IF(AND(AA66&gt;0,OR(AA66&lt;CE66,AND(AA66=CE66,2&lt;9))),1,0)+IF(AND(AI66&gt;0,OR(AI66&lt;CE66,AND(AI66=CE66,3&lt;9))),1,0)+IF(AND(AQ66&gt;0,OR(AQ66&lt;CE66,AND(AQ66=CE66,4&lt;9))),1,0)+IF(AND(AY66&gt;0,OR(AY66&lt;CE66,AND(AY66=CE66,5&lt;9))),1,0)+IF(AND(BG66&gt;0,OR(BG66&lt;CE66,AND(BG66=CE66,6&lt;9))),1,0)+IF(AND(BO66&gt;0,OR(BO66&lt;CE66,AND(BO66=CE66,7&lt;9))),1,0)+IF(AND(BW66&gt;0,OR(BW66&lt;CE66,AND(BW66=CE66,8&lt;9))),1,0)))</f>
        <v>99</v>
      </c>
      <c r="CJ66" s="3">
        <f>IF(Inputs!$B$27&lt;&gt;"Ready","PENDING INPUTS",IF(A66&gt;Inputs!$B$6,0,MIN(MAX(0,(CE66+CF66+CG66)-CH66),MAX(0,C66-D66-(IF(O66&lt;CI66,K66+L66+M66-N66,0)+IF(W66&lt;CI66,S66+T66+U66-V66,0)+IF(AE66&lt;CI66,AA66+AB66+AC66-AD66,0)+IF(AM66&lt;CI66,AI66+AJ66+AK66-AL66,0)+IF(AU66&lt;CI66,AQ66+AR66+AS66-AT66,0)+IF(BC66&lt;CI66,AY66+AZ66+BA66-BB66,0)+IF(BK66&lt;CI66,BG66+BH66+BI66-BJ66,0)+IF(BS66&lt;CI66,BO66+BP66+BQ66-BR66,0)+IF(CA66&lt;CI66,BW66+BX66+BY66-BZ66,0)+IF(CI66&lt;CI66,CE66+CF66+CG66-CH66,0))))))</f>
        <v>0</v>
      </c>
      <c r="CK66" s="3">
        <f>IF(Inputs!$B$27&lt;&gt;"Ready","PENDING INPUTS",MIN((CE66+CF66+CG66),IF(D66&gt;C66,IF(D66=0,0,CH66*C66/D66),CH66+CJ66)))</f>
        <v>0</v>
      </c>
      <c r="CL66" s="3">
        <f>IF(Inputs!$B$27&lt;&gt;"Ready","PENDING INPUTS",MAX(0,(CE66+CF66+CG66)-CK66))</f>
        <v>0</v>
      </c>
    </row>
    <row r="67" spans="1:90" ht="27.95" customHeight="1" x14ac:dyDescent="0.25">
      <c r="A67">
        <v>63</v>
      </c>
      <c r="B67" s="13">
        <f>IF(Inputs!$B$27&lt;&gt;"Ready","PENDING INPUTS",EDATE(Inputs!$B$5,A67-1))</f>
        <v>48183</v>
      </c>
      <c r="C67" s="3">
        <f>IF(Inputs!$B$27&lt;&gt;"Ready","PENDING INPUTS",IF(A67&lt;=Inputs!$B$6,MAX(0,Inputs!$B$4+IF(A67=Inputs!$B$7,Inputs!$B$8,0)+IF(A67=Inputs!$B$9,Inputs!$B$10,0)),0))</f>
        <v>0</v>
      </c>
      <c r="D67" s="3">
        <f>IF(Inputs!$B$27&lt;&gt;"Ready","PENDING INPUTS",SUM(N67,V67,AD67,AL67,AT67,BB67,BJ67,BR67,BZ67,CH67))</f>
        <v>0</v>
      </c>
      <c r="E67" s="3">
        <f>IF(Inputs!$B$27&lt;&gt;"Ready","PENDING INPUTS",MAX(0,D67-C67))</f>
        <v>0</v>
      </c>
      <c r="F67" s="3">
        <f>IF(Inputs!$B$27&lt;&gt;"Ready","PENDING INPUTS",SUM(Q67,Y67,AG67,AO67,AW67,BE67,BM67,BU67,CC67,CK67))</f>
        <v>0</v>
      </c>
      <c r="G67" s="3">
        <f>IF(Inputs!$B$27&lt;&gt;"Ready","PENDING INPUTS",SUM(L67,T67,AB67,AJ67,AR67,AZ67,BH67,BP67,BX67,CF67))</f>
        <v>0</v>
      </c>
      <c r="H67" s="3">
        <f>IF(Inputs!$B$27&lt;&gt;"Ready","PENDING INPUTS",SUM(M67,U67,AC67,AK67,AS67,BA67,BI67,BQ67,BY67,CG67))</f>
        <v>0</v>
      </c>
      <c r="I67" s="3">
        <f>IF(Inputs!$B$27&lt;&gt;"Ready","PENDING INPUTS",SUM(R67,Z67,AH67,AP67,AX67,BF67,BN67,BV67,CD67,CL67))</f>
        <v>0</v>
      </c>
      <c r="J67" t="str">
        <f>IF(Inputs!$B$27&lt;&gt;"Ready","PENDING INPUTS",IF(A67&gt;Inputs!$B$6,"Beyond horizon",IF(E67&gt;0.005,"MINIMUM SHORTFALL",IF(I67&lt;0.005,"Paid off","In progress"))))</f>
        <v>Paid off</v>
      </c>
      <c r="K67" s="3">
        <f>IF(Inputs!$B$27&lt;&gt;"Ready","PENDING INPUTS",R66)</f>
        <v>0</v>
      </c>
      <c r="L67" s="3">
        <f>IF(Inputs!$B$27&lt;&gt;"Ready","PENDING INPUTS",IF(A67&lt;=Inputs!$B$6,ROUND(K67*Inputs!C14/12,2),0))</f>
        <v>0</v>
      </c>
      <c r="M67" s="3">
        <f>IF(Inputs!$B$27&lt;&gt;"Ready","PENDING INPUTS",IF(AND(A67&lt;=Inputs!$B$6,K67&gt;0),Inputs!G14,0))</f>
        <v>0</v>
      </c>
      <c r="N67" s="3">
        <f>IF(Inputs!$B$27&lt;&gt;"Ready","PENDING INPUTS",IF(A67&gt;Inputs!$B$6,0,MIN((K67+L67+M67),IF(Inputs!H14=1,Inputs!D14,MAX(Inputs!F14,ROUND(K67*Inputs!E14+L67+M67,2))))))</f>
        <v>0</v>
      </c>
      <c r="O67">
        <f>IF(Inputs!$B$27&lt;&gt;"Ready","PENDING INPUTS",IF(K67&lt;=0,99,1+IF(AND(S67&gt;0,OR(S67&lt;K67,AND(S67=K67,1&lt;0))),1,0)+IF(AND(AA67&gt;0,OR(AA67&lt;K67,AND(AA67=K67,2&lt;0))),1,0)+IF(AND(AI67&gt;0,OR(AI67&lt;K67,AND(AI67=K67,3&lt;0))),1,0)+IF(AND(AQ67&gt;0,OR(AQ67&lt;K67,AND(AQ67=K67,4&lt;0))),1,0)+IF(AND(AY67&gt;0,OR(AY67&lt;K67,AND(AY67=K67,5&lt;0))),1,0)+IF(AND(BG67&gt;0,OR(BG67&lt;K67,AND(BG67=K67,6&lt;0))),1,0)+IF(AND(BO67&gt;0,OR(BO67&lt;K67,AND(BO67=K67,7&lt;0))),1,0)+IF(AND(BW67&gt;0,OR(BW67&lt;K67,AND(BW67=K67,8&lt;0))),1,0)+IF(AND(CE67&gt;0,OR(CE67&lt;K67,AND(CE67=K67,9&lt;0))),1,0)))</f>
        <v>99</v>
      </c>
      <c r="P67" s="3">
        <f>IF(Inputs!$B$27&lt;&gt;"Ready","PENDING INPUTS",IF(A67&gt;Inputs!$B$6,0,MIN(MAX(0,(K67+L67+M67)-N67),MAX(0,C67-D67-(IF(O67&lt;O67,K67+L67+M67-N67,0)+IF(W67&lt;O67,S67+T67+U67-V67,0)+IF(AE67&lt;O67,AA67+AB67+AC67-AD67,0)+IF(AM67&lt;O67,AI67+AJ67+AK67-AL67,0)+IF(AU67&lt;O67,AQ67+AR67+AS67-AT67,0)+IF(BC67&lt;O67,AY67+AZ67+BA67-BB67,0)+IF(BK67&lt;O67,BG67+BH67+BI67-BJ67,0)+IF(BS67&lt;O67,BO67+BP67+BQ67-BR67,0)+IF(CA67&lt;O67,BW67+BX67+BY67-BZ67,0)+IF(CI67&lt;O67,CE67+CF67+CG67-CH67,0))))))</f>
        <v>0</v>
      </c>
      <c r="Q67" s="3">
        <f>IF(Inputs!$B$27&lt;&gt;"Ready","PENDING INPUTS",MIN((K67+L67+M67),IF(D67&gt;C67,IF(D67=0,0,N67*C67/D67),N67+P67)))</f>
        <v>0</v>
      </c>
      <c r="R67" s="3">
        <f>IF(Inputs!$B$27&lt;&gt;"Ready","PENDING INPUTS",MAX(0,(K67+L67+M67)-Q67))</f>
        <v>0</v>
      </c>
      <c r="S67" s="3">
        <f>IF(Inputs!$B$27&lt;&gt;"Ready","PENDING INPUTS",Z66)</f>
        <v>0</v>
      </c>
      <c r="T67" s="3">
        <f>IF(Inputs!$B$27&lt;&gt;"Ready","PENDING INPUTS",IF(A67&lt;=Inputs!$B$6,ROUND(S67*Inputs!C15/12,2),0))</f>
        <v>0</v>
      </c>
      <c r="U67" s="3">
        <f>IF(Inputs!$B$27&lt;&gt;"Ready","PENDING INPUTS",IF(AND(A67&lt;=Inputs!$B$6,S67&gt;0),Inputs!G15,0))</f>
        <v>0</v>
      </c>
      <c r="V67" s="3">
        <f>IF(Inputs!$B$27&lt;&gt;"Ready","PENDING INPUTS",IF(A67&gt;Inputs!$B$6,0,MIN((S67+T67+U67),IF(Inputs!H15=1,Inputs!D15,MAX(Inputs!F15,ROUND(S67*Inputs!E15+T67+U67,2))))))</f>
        <v>0</v>
      </c>
      <c r="W67">
        <f>IF(Inputs!$B$27&lt;&gt;"Ready","PENDING INPUTS",IF(S67&lt;=0,99,1+IF(AND(K67&gt;0,OR(K67&lt;S67,AND(K67=S67,0&lt;1))),1,0)+IF(AND(AA67&gt;0,OR(AA67&lt;S67,AND(AA67=S67,2&lt;1))),1,0)+IF(AND(AI67&gt;0,OR(AI67&lt;S67,AND(AI67=S67,3&lt;1))),1,0)+IF(AND(AQ67&gt;0,OR(AQ67&lt;S67,AND(AQ67=S67,4&lt;1))),1,0)+IF(AND(AY67&gt;0,OR(AY67&lt;S67,AND(AY67=S67,5&lt;1))),1,0)+IF(AND(BG67&gt;0,OR(BG67&lt;S67,AND(BG67=S67,6&lt;1))),1,0)+IF(AND(BO67&gt;0,OR(BO67&lt;S67,AND(BO67=S67,7&lt;1))),1,0)+IF(AND(BW67&gt;0,OR(BW67&lt;S67,AND(BW67=S67,8&lt;1))),1,0)+IF(AND(CE67&gt;0,OR(CE67&lt;S67,AND(CE67=S67,9&lt;1))),1,0)))</f>
        <v>99</v>
      </c>
      <c r="X67" s="3">
        <f>IF(Inputs!$B$27&lt;&gt;"Ready","PENDING INPUTS",IF(A67&gt;Inputs!$B$6,0,MIN(MAX(0,(S67+T67+U67)-V67),MAX(0,C67-D67-(IF(O67&lt;W67,K67+L67+M67-N67,0)+IF(W67&lt;W67,S67+T67+U67-V67,0)+IF(AE67&lt;W67,AA67+AB67+AC67-AD67,0)+IF(AM67&lt;W67,AI67+AJ67+AK67-AL67,0)+IF(AU67&lt;W67,AQ67+AR67+AS67-AT67,0)+IF(BC67&lt;W67,AY67+AZ67+BA67-BB67,0)+IF(BK67&lt;W67,BG67+BH67+BI67-BJ67,0)+IF(BS67&lt;W67,BO67+BP67+BQ67-BR67,0)+IF(CA67&lt;W67,BW67+BX67+BY67-BZ67,0)+IF(CI67&lt;W67,CE67+CF67+CG67-CH67,0))))))</f>
        <v>0</v>
      </c>
      <c r="Y67" s="3">
        <f>IF(Inputs!$B$27&lt;&gt;"Ready","PENDING INPUTS",MIN((S67+T67+U67),IF(D67&gt;C67,IF(D67=0,0,V67*C67/D67),V67+X67)))</f>
        <v>0</v>
      </c>
      <c r="Z67" s="3">
        <f>IF(Inputs!$B$27&lt;&gt;"Ready","PENDING INPUTS",MAX(0,(S67+T67+U67)-Y67))</f>
        <v>0</v>
      </c>
      <c r="AA67" s="3">
        <f>IF(Inputs!$B$27&lt;&gt;"Ready","PENDING INPUTS",AH66)</f>
        <v>0</v>
      </c>
      <c r="AB67" s="3">
        <f>IF(Inputs!$B$27&lt;&gt;"Ready","PENDING INPUTS",IF(A67&lt;=Inputs!$B$6,ROUND(AA67*Inputs!C16/12,2),0))</f>
        <v>0</v>
      </c>
      <c r="AC67" s="3">
        <f>IF(Inputs!$B$27&lt;&gt;"Ready","PENDING INPUTS",IF(AND(A67&lt;=Inputs!$B$6,AA67&gt;0),Inputs!G16,0))</f>
        <v>0</v>
      </c>
      <c r="AD67" s="3">
        <f>IF(Inputs!$B$27&lt;&gt;"Ready","PENDING INPUTS",IF(A67&gt;Inputs!$B$6,0,MIN((AA67+AB67+AC67),IF(Inputs!H16=1,Inputs!D16,MAX(Inputs!F16,ROUND(AA67*Inputs!E16+AB67+AC67,2))))))</f>
        <v>0</v>
      </c>
      <c r="AE67">
        <f>IF(Inputs!$B$27&lt;&gt;"Ready","PENDING INPUTS",IF(AA67&lt;=0,99,1+IF(AND(K67&gt;0,OR(K67&lt;AA67,AND(K67=AA67,0&lt;2))),1,0)+IF(AND(S67&gt;0,OR(S67&lt;AA67,AND(S67=AA67,1&lt;2))),1,0)+IF(AND(AI67&gt;0,OR(AI67&lt;AA67,AND(AI67=AA67,3&lt;2))),1,0)+IF(AND(AQ67&gt;0,OR(AQ67&lt;AA67,AND(AQ67=AA67,4&lt;2))),1,0)+IF(AND(AY67&gt;0,OR(AY67&lt;AA67,AND(AY67=AA67,5&lt;2))),1,0)+IF(AND(BG67&gt;0,OR(BG67&lt;AA67,AND(BG67=AA67,6&lt;2))),1,0)+IF(AND(BO67&gt;0,OR(BO67&lt;AA67,AND(BO67=AA67,7&lt;2))),1,0)+IF(AND(BW67&gt;0,OR(BW67&lt;AA67,AND(BW67=AA67,8&lt;2))),1,0)+IF(AND(CE67&gt;0,OR(CE67&lt;AA67,AND(CE67=AA67,9&lt;2))),1,0)))</f>
        <v>99</v>
      </c>
      <c r="AF67" s="3">
        <f>IF(Inputs!$B$27&lt;&gt;"Ready","PENDING INPUTS",IF(A67&gt;Inputs!$B$6,0,MIN(MAX(0,(AA67+AB67+AC67)-AD67),MAX(0,C67-D67-(IF(O67&lt;AE67,K67+L67+M67-N67,0)+IF(W67&lt;AE67,S67+T67+U67-V67,0)+IF(AE67&lt;AE67,AA67+AB67+AC67-AD67,0)+IF(AM67&lt;AE67,AI67+AJ67+AK67-AL67,0)+IF(AU67&lt;AE67,AQ67+AR67+AS67-AT67,0)+IF(BC67&lt;AE67,AY67+AZ67+BA67-BB67,0)+IF(BK67&lt;AE67,BG67+BH67+BI67-BJ67,0)+IF(BS67&lt;AE67,BO67+BP67+BQ67-BR67,0)+IF(CA67&lt;AE67,BW67+BX67+BY67-BZ67,0)+IF(CI67&lt;AE67,CE67+CF67+CG67-CH67,0))))))</f>
        <v>0</v>
      </c>
      <c r="AG67" s="3">
        <f>IF(Inputs!$B$27&lt;&gt;"Ready","PENDING INPUTS",MIN((AA67+AB67+AC67),IF(D67&gt;C67,IF(D67=0,0,AD67*C67/D67),AD67+AF67)))</f>
        <v>0</v>
      </c>
      <c r="AH67" s="3">
        <f>IF(Inputs!$B$27&lt;&gt;"Ready","PENDING INPUTS",MAX(0,(AA67+AB67+AC67)-AG67))</f>
        <v>0</v>
      </c>
      <c r="AI67" s="3">
        <f>IF(Inputs!$B$27&lt;&gt;"Ready","PENDING INPUTS",AP66)</f>
        <v>0</v>
      </c>
      <c r="AJ67" s="3">
        <f>IF(Inputs!$B$27&lt;&gt;"Ready","PENDING INPUTS",IF(A67&lt;=Inputs!$B$6,ROUND(AI67*Inputs!C17/12,2),0))</f>
        <v>0</v>
      </c>
      <c r="AK67" s="3">
        <f>IF(Inputs!$B$27&lt;&gt;"Ready","PENDING INPUTS",IF(AND(A67&lt;=Inputs!$B$6,AI67&gt;0),Inputs!G17,0))</f>
        <v>0</v>
      </c>
      <c r="AL67" s="3">
        <f>IF(Inputs!$B$27&lt;&gt;"Ready","PENDING INPUTS",IF(A67&gt;Inputs!$B$6,0,MIN((AI67+AJ67+AK67),IF(Inputs!H17=1,Inputs!D17,MAX(Inputs!F17,ROUND(AI67*Inputs!E17+AJ67+AK67,2))))))</f>
        <v>0</v>
      </c>
      <c r="AM67">
        <f>IF(Inputs!$B$27&lt;&gt;"Ready","PENDING INPUTS",IF(AI67&lt;=0,99,1+IF(AND(K67&gt;0,OR(K67&lt;AI67,AND(K67=AI67,0&lt;3))),1,0)+IF(AND(S67&gt;0,OR(S67&lt;AI67,AND(S67=AI67,1&lt;3))),1,0)+IF(AND(AA67&gt;0,OR(AA67&lt;AI67,AND(AA67=AI67,2&lt;3))),1,0)+IF(AND(AQ67&gt;0,OR(AQ67&lt;AI67,AND(AQ67=AI67,4&lt;3))),1,0)+IF(AND(AY67&gt;0,OR(AY67&lt;AI67,AND(AY67=AI67,5&lt;3))),1,0)+IF(AND(BG67&gt;0,OR(BG67&lt;AI67,AND(BG67=AI67,6&lt;3))),1,0)+IF(AND(BO67&gt;0,OR(BO67&lt;AI67,AND(BO67=AI67,7&lt;3))),1,0)+IF(AND(BW67&gt;0,OR(BW67&lt;AI67,AND(BW67=AI67,8&lt;3))),1,0)+IF(AND(CE67&gt;0,OR(CE67&lt;AI67,AND(CE67=AI67,9&lt;3))),1,0)))</f>
        <v>99</v>
      </c>
      <c r="AN67" s="3">
        <f>IF(Inputs!$B$27&lt;&gt;"Ready","PENDING INPUTS",IF(A67&gt;Inputs!$B$6,0,MIN(MAX(0,(AI67+AJ67+AK67)-AL67),MAX(0,C67-D67-(IF(O67&lt;AM67,K67+L67+M67-N67,0)+IF(W67&lt;AM67,S67+T67+U67-V67,0)+IF(AE67&lt;AM67,AA67+AB67+AC67-AD67,0)+IF(AM67&lt;AM67,AI67+AJ67+AK67-AL67,0)+IF(AU67&lt;AM67,AQ67+AR67+AS67-AT67,0)+IF(BC67&lt;AM67,AY67+AZ67+BA67-BB67,0)+IF(BK67&lt;AM67,BG67+BH67+BI67-BJ67,0)+IF(BS67&lt;AM67,BO67+BP67+BQ67-BR67,0)+IF(CA67&lt;AM67,BW67+BX67+BY67-BZ67,0)+IF(CI67&lt;AM67,CE67+CF67+CG67-CH67,0))))))</f>
        <v>0</v>
      </c>
      <c r="AO67" s="3">
        <f>IF(Inputs!$B$27&lt;&gt;"Ready","PENDING INPUTS",MIN((AI67+AJ67+AK67),IF(D67&gt;C67,IF(D67=0,0,AL67*C67/D67),AL67+AN67)))</f>
        <v>0</v>
      </c>
      <c r="AP67" s="3">
        <f>IF(Inputs!$B$27&lt;&gt;"Ready","PENDING INPUTS",MAX(0,(AI67+AJ67+AK67)-AO67))</f>
        <v>0</v>
      </c>
      <c r="AQ67" s="3">
        <f>IF(Inputs!$B$27&lt;&gt;"Ready","PENDING INPUTS",AX66)</f>
        <v>0</v>
      </c>
      <c r="AR67" s="3">
        <f>IF(Inputs!$B$27&lt;&gt;"Ready","PENDING INPUTS",IF(A67&lt;=Inputs!$B$6,ROUND(AQ67*Inputs!C18/12,2),0))</f>
        <v>0</v>
      </c>
      <c r="AS67" s="3">
        <f>IF(Inputs!$B$27&lt;&gt;"Ready","PENDING INPUTS",IF(AND(A67&lt;=Inputs!$B$6,AQ67&gt;0),Inputs!G18,0))</f>
        <v>0</v>
      </c>
      <c r="AT67" s="3">
        <f>IF(Inputs!$B$27&lt;&gt;"Ready","PENDING INPUTS",IF(A67&gt;Inputs!$B$6,0,MIN((AQ67+AR67+AS67),IF(Inputs!H18=1,Inputs!D18,MAX(Inputs!F18,ROUND(AQ67*Inputs!E18+AR67+AS67,2))))))</f>
        <v>0</v>
      </c>
      <c r="AU67">
        <f>IF(Inputs!$B$27&lt;&gt;"Ready","PENDING INPUTS",IF(AQ67&lt;=0,99,1+IF(AND(K67&gt;0,OR(K67&lt;AQ67,AND(K67=AQ67,0&lt;4))),1,0)+IF(AND(S67&gt;0,OR(S67&lt;AQ67,AND(S67=AQ67,1&lt;4))),1,0)+IF(AND(AA67&gt;0,OR(AA67&lt;AQ67,AND(AA67=AQ67,2&lt;4))),1,0)+IF(AND(AI67&gt;0,OR(AI67&lt;AQ67,AND(AI67=AQ67,3&lt;4))),1,0)+IF(AND(AY67&gt;0,OR(AY67&lt;AQ67,AND(AY67=AQ67,5&lt;4))),1,0)+IF(AND(BG67&gt;0,OR(BG67&lt;AQ67,AND(BG67=AQ67,6&lt;4))),1,0)+IF(AND(BO67&gt;0,OR(BO67&lt;AQ67,AND(BO67=AQ67,7&lt;4))),1,0)+IF(AND(BW67&gt;0,OR(BW67&lt;AQ67,AND(BW67=AQ67,8&lt;4))),1,0)+IF(AND(CE67&gt;0,OR(CE67&lt;AQ67,AND(CE67=AQ67,9&lt;4))),1,0)))</f>
        <v>99</v>
      </c>
      <c r="AV67" s="3">
        <f>IF(Inputs!$B$27&lt;&gt;"Ready","PENDING INPUTS",IF(A67&gt;Inputs!$B$6,0,MIN(MAX(0,(AQ67+AR67+AS67)-AT67),MAX(0,C67-D67-(IF(O67&lt;AU67,K67+L67+M67-N67,0)+IF(W67&lt;AU67,S67+T67+U67-V67,0)+IF(AE67&lt;AU67,AA67+AB67+AC67-AD67,0)+IF(AM67&lt;AU67,AI67+AJ67+AK67-AL67,0)+IF(AU67&lt;AU67,AQ67+AR67+AS67-AT67,0)+IF(BC67&lt;AU67,AY67+AZ67+BA67-BB67,0)+IF(BK67&lt;AU67,BG67+BH67+BI67-BJ67,0)+IF(BS67&lt;AU67,BO67+BP67+BQ67-BR67,0)+IF(CA67&lt;AU67,BW67+BX67+BY67-BZ67,0)+IF(CI67&lt;AU67,CE67+CF67+CG67-CH67,0))))))</f>
        <v>0</v>
      </c>
      <c r="AW67" s="3">
        <f>IF(Inputs!$B$27&lt;&gt;"Ready","PENDING INPUTS",MIN((AQ67+AR67+AS67),IF(D67&gt;C67,IF(D67=0,0,AT67*C67/D67),AT67+AV67)))</f>
        <v>0</v>
      </c>
      <c r="AX67" s="3">
        <f>IF(Inputs!$B$27&lt;&gt;"Ready","PENDING INPUTS",MAX(0,(AQ67+AR67+AS67)-AW67))</f>
        <v>0</v>
      </c>
      <c r="AY67" s="3">
        <f>IF(Inputs!$B$27&lt;&gt;"Ready","PENDING INPUTS",BF66)</f>
        <v>0</v>
      </c>
      <c r="AZ67" s="3">
        <f>IF(Inputs!$B$27&lt;&gt;"Ready","PENDING INPUTS",IF(A67&lt;=Inputs!$B$6,ROUND(AY67*Inputs!C19/12,2),0))</f>
        <v>0</v>
      </c>
      <c r="BA67" s="3">
        <f>IF(Inputs!$B$27&lt;&gt;"Ready","PENDING INPUTS",IF(AND(A67&lt;=Inputs!$B$6,AY67&gt;0),Inputs!G19,0))</f>
        <v>0</v>
      </c>
      <c r="BB67" s="3">
        <f>IF(Inputs!$B$27&lt;&gt;"Ready","PENDING INPUTS",IF(A67&gt;Inputs!$B$6,0,MIN((AY67+AZ67+BA67),IF(Inputs!H19=1,Inputs!D19,MAX(Inputs!F19,ROUND(AY67*Inputs!E19+AZ67+BA67,2))))))</f>
        <v>0</v>
      </c>
      <c r="BC67">
        <f>IF(Inputs!$B$27&lt;&gt;"Ready","PENDING INPUTS",IF(AY67&lt;=0,99,1+IF(AND(K67&gt;0,OR(K67&lt;AY67,AND(K67=AY67,0&lt;5))),1,0)+IF(AND(S67&gt;0,OR(S67&lt;AY67,AND(S67=AY67,1&lt;5))),1,0)+IF(AND(AA67&gt;0,OR(AA67&lt;AY67,AND(AA67=AY67,2&lt;5))),1,0)+IF(AND(AI67&gt;0,OR(AI67&lt;AY67,AND(AI67=AY67,3&lt;5))),1,0)+IF(AND(AQ67&gt;0,OR(AQ67&lt;AY67,AND(AQ67=AY67,4&lt;5))),1,0)+IF(AND(BG67&gt;0,OR(BG67&lt;AY67,AND(BG67=AY67,6&lt;5))),1,0)+IF(AND(BO67&gt;0,OR(BO67&lt;AY67,AND(BO67=AY67,7&lt;5))),1,0)+IF(AND(BW67&gt;0,OR(BW67&lt;AY67,AND(BW67=AY67,8&lt;5))),1,0)+IF(AND(CE67&gt;0,OR(CE67&lt;AY67,AND(CE67=AY67,9&lt;5))),1,0)))</f>
        <v>99</v>
      </c>
      <c r="BD67" s="3">
        <f>IF(Inputs!$B$27&lt;&gt;"Ready","PENDING INPUTS",IF(A67&gt;Inputs!$B$6,0,MIN(MAX(0,(AY67+AZ67+BA67)-BB67),MAX(0,C67-D67-(IF(O67&lt;BC67,K67+L67+M67-N67,0)+IF(W67&lt;BC67,S67+T67+U67-V67,0)+IF(AE67&lt;BC67,AA67+AB67+AC67-AD67,0)+IF(AM67&lt;BC67,AI67+AJ67+AK67-AL67,0)+IF(AU67&lt;BC67,AQ67+AR67+AS67-AT67,0)+IF(BC67&lt;BC67,AY67+AZ67+BA67-BB67,0)+IF(BK67&lt;BC67,BG67+BH67+BI67-BJ67,0)+IF(BS67&lt;BC67,BO67+BP67+BQ67-BR67,0)+IF(CA67&lt;BC67,BW67+BX67+BY67-BZ67,0)+IF(CI67&lt;BC67,CE67+CF67+CG67-CH67,0))))))</f>
        <v>0</v>
      </c>
      <c r="BE67" s="3">
        <f>IF(Inputs!$B$27&lt;&gt;"Ready","PENDING INPUTS",MIN((AY67+AZ67+BA67),IF(D67&gt;C67,IF(D67=0,0,BB67*C67/D67),BB67+BD67)))</f>
        <v>0</v>
      </c>
      <c r="BF67" s="3">
        <f>IF(Inputs!$B$27&lt;&gt;"Ready","PENDING INPUTS",MAX(0,(AY67+AZ67+BA67)-BE67))</f>
        <v>0</v>
      </c>
      <c r="BG67" s="3">
        <f>IF(Inputs!$B$27&lt;&gt;"Ready","PENDING INPUTS",BN66)</f>
        <v>0</v>
      </c>
      <c r="BH67" s="3">
        <f>IF(Inputs!$B$27&lt;&gt;"Ready","PENDING INPUTS",IF(A67&lt;=Inputs!$B$6,ROUND(BG67*Inputs!C20/12,2),0))</f>
        <v>0</v>
      </c>
      <c r="BI67" s="3">
        <f>IF(Inputs!$B$27&lt;&gt;"Ready","PENDING INPUTS",IF(AND(A67&lt;=Inputs!$B$6,BG67&gt;0),Inputs!G20,0))</f>
        <v>0</v>
      </c>
      <c r="BJ67" s="3">
        <f>IF(Inputs!$B$27&lt;&gt;"Ready","PENDING INPUTS",IF(A67&gt;Inputs!$B$6,0,MIN((BG67+BH67+BI67),IF(Inputs!H20=1,Inputs!D20,MAX(Inputs!F20,ROUND(BG67*Inputs!E20+BH67+BI67,2))))))</f>
        <v>0</v>
      </c>
      <c r="BK67">
        <f>IF(Inputs!$B$27&lt;&gt;"Ready","PENDING INPUTS",IF(BG67&lt;=0,99,1+IF(AND(K67&gt;0,OR(K67&lt;BG67,AND(K67=BG67,0&lt;6))),1,0)+IF(AND(S67&gt;0,OR(S67&lt;BG67,AND(S67=BG67,1&lt;6))),1,0)+IF(AND(AA67&gt;0,OR(AA67&lt;BG67,AND(AA67=BG67,2&lt;6))),1,0)+IF(AND(AI67&gt;0,OR(AI67&lt;BG67,AND(AI67=BG67,3&lt;6))),1,0)+IF(AND(AQ67&gt;0,OR(AQ67&lt;BG67,AND(AQ67=BG67,4&lt;6))),1,0)+IF(AND(AY67&gt;0,OR(AY67&lt;BG67,AND(AY67=BG67,5&lt;6))),1,0)+IF(AND(BO67&gt;0,OR(BO67&lt;BG67,AND(BO67=BG67,7&lt;6))),1,0)+IF(AND(BW67&gt;0,OR(BW67&lt;BG67,AND(BW67=BG67,8&lt;6))),1,0)+IF(AND(CE67&gt;0,OR(CE67&lt;BG67,AND(CE67=BG67,9&lt;6))),1,0)))</f>
        <v>99</v>
      </c>
      <c r="BL67" s="3">
        <f>IF(Inputs!$B$27&lt;&gt;"Ready","PENDING INPUTS",IF(A67&gt;Inputs!$B$6,0,MIN(MAX(0,(BG67+BH67+BI67)-BJ67),MAX(0,C67-D67-(IF(O67&lt;BK67,K67+L67+M67-N67,0)+IF(W67&lt;BK67,S67+T67+U67-V67,0)+IF(AE67&lt;BK67,AA67+AB67+AC67-AD67,0)+IF(AM67&lt;BK67,AI67+AJ67+AK67-AL67,0)+IF(AU67&lt;BK67,AQ67+AR67+AS67-AT67,0)+IF(BC67&lt;BK67,AY67+AZ67+BA67-BB67,0)+IF(BK67&lt;BK67,BG67+BH67+BI67-BJ67,0)+IF(BS67&lt;BK67,BO67+BP67+BQ67-BR67,0)+IF(CA67&lt;BK67,BW67+BX67+BY67-BZ67,0)+IF(CI67&lt;BK67,CE67+CF67+CG67-CH67,0))))))</f>
        <v>0</v>
      </c>
      <c r="BM67" s="3">
        <f>IF(Inputs!$B$27&lt;&gt;"Ready","PENDING INPUTS",MIN((BG67+BH67+BI67),IF(D67&gt;C67,IF(D67=0,0,BJ67*C67/D67),BJ67+BL67)))</f>
        <v>0</v>
      </c>
      <c r="BN67" s="3">
        <f>IF(Inputs!$B$27&lt;&gt;"Ready","PENDING INPUTS",MAX(0,(BG67+BH67+BI67)-BM67))</f>
        <v>0</v>
      </c>
      <c r="BO67" s="3">
        <f>IF(Inputs!$B$27&lt;&gt;"Ready","PENDING INPUTS",BV66)</f>
        <v>0</v>
      </c>
      <c r="BP67" s="3">
        <f>IF(Inputs!$B$27&lt;&gt;"Ready","PENDING INPUTS",IF(A67&lt;=Inputs!$B$6,ROUND(BO67*Inputs!C21/12,2),0))</f>
        <v>0</v>
      </c>
      <c r="BQ67" s="3">
        <f>IF(Inputs!$B$27&lt;&gt;"Ready","PENDING INPUTS",IF(AND(A67&lt;=Inputs!$B$6,BO67&gt;0),Inputs!G21,0))</f>
        <v>0</v>
      </c>
      <c r="BR67" s="3">
        <f>IF(Inputs!$B$27&lt;&gt;"Ready","PENDING INPUTS",IF(A67&gt;Inputs!$B$6,0,MIN((BO67+BP67+BQ67),IF(Inputs!H21=1,Inputs!D21,MAX(Inputs!F21,ROUND(BO67*Inputs!E21+BP67+BQ67,2))))))</f>
        <v>0</v>
      </c>
      <c r="BS67">
        <f>IF(Inputs!$B$27&lt;&gt;"Ready","PENDING INPUTS",IF(BO67&lt;=0,99,1+IF(AND(K67&gt;0,OR(K67&lt;BO67,AND(K67=BO67,0&lt;7))),1,0)+IF(AND(S67&gt;0,OR(S67&lt;BO67,AND(S67=BO67,1&lt;7))),1,0)+IF(AND(AA67&gt;0,OR(AA67&lt;BO67,AND(AA67=BO67,2&lt;7))),1,0)+IF(AND(AI67&gt;0,OR(AI67&lt;BO67,AND(AI67=BO67,3&lt;7))),1,0)+IF(AND(AQ67&gt;0,OR(AQ67&lt;BO67,AND(AQ67=BO67,4&lt;7))),1,0)+IF(AND(AY67&gt;0,OR(AY67&lt;BO67,AND(AY67=BO67,5&lt;7))),1,0)+IF(AND(BG67&gt;0,OR(BG67&lt;BO67,AND(BG67=BO67,6&lt;7))),1,0)+IF(AND(BW67&gt;0,OR(BW67&lt;BO67,AND(BW67=BO67,8&lt;7))),1,0)+IF(AND(CE67&gt;0,OR(CE67&lt;BO67,AND(CE67=BO67,9&lt;7))),1,0)))</f>
        <v>99</v>
      </c>
      <c r="BT67" s="3">
        <f>IF(Inputs!$B$27&lt;&gt;"Ready","PENDING INPUTS",IF(A67&gt;Inputs!$B$6,0,MIN(MAX(0,(BO67+BP67+BQ67)-BR67),MAX(0,C67-D67-(IF(O67&lt;BS67,K67+L67+M67-N67,0)+IF(W67&lt;BS67,S67+T67+U67-V67,0)+IF(AE67&lt;BS67,AA67+AB67+AC67-AD67,0)+IF(AM67&lt;BS67,AI67+AJ67+AK67-AL67,0)+IF(AU67&lt;BS67,AQ67+AR67+AS67-AT67,0)+IF(BC67&lt;BS67,AY67+AZ67+BA67-BB67,0)+IF(BK67&lt;BS67,BG67+BH67+BI67-BJ67,0)+IF(BS67&lt;BS67,BO67+BP67+BQ67-BR67,0)+IF(CA67&lt;BS67,BW67+BX67+BY67-BZ67,0)+IF(CI67&lt;BS67,CE67+CF67+CG67-CH67,0))))))</f>
        <v>0</v>
      </c>
      <c r="BU67" s="3">
        <f>IF(Inputs!$B$27&lt;&gt;"Ready","PENDING INPUTS",MIN((BO67+BP67+BQ67),IF(D67&gt;C67,IF(D67=0,0,BR67*C67/D67),BR67+BT67)))</f>
        <v>0</v>
      </c>
      <c r="BV67" s="3">
        <f>IF(Inputs!$B$27&lt;&gt;"Ready","PENDING INPUTS",MAX(0,(BO67+BP67+BQ67)-BU67))</f>
        <v>0</v>
      </c>
      <c r="BW67" s="3">
        <f>IF(Inputs!$B$27&lt;&gt;"Ready","PENDING INPUTS",CD66)</f>
        <v>0</v>
      </c>
      <c r="BX67" s="3">
        <f>IF(Inputs!$B$27&lt;&gt;"Ready","PENDING INPUTS",IF(A67&lt;=Inputs!$B$6,ROUND(BW67*Inputs!C22/12,2),0))</f>
        <v>0</v>
      </c>
      <c r="BY67" s="3">
        <f>IF(Inputs!$B$27&lt;&gt;"Ready","PENDING INPUTS",IF(AND(A67&lt;=Inputs!$B$6,BW67&gt;0),Inputs!G22,0))</f>
        <v>0</v>
      </c>
      <c r="BZ67" s="3">
        <f>IF(Inputs!$B$27&lt;&gt;"Ready","PENDING INPUTS",IF(A67&gt;Inputs!$B$6,0,MIN((BW67+BX67+BY67),IF(Inputs!H22=1,Inputs!D22,MAX(Inputs!F22,ROUND(BW67*Inputs!E22+BX67+BY67,2))))))</f>
        <v>0</v>
      </c>
      <c r="CA67">
        <f>IF(Inputs!$B$27&lt;&gt;"Ready","PENDING INPUTS",IF(BW67&lt;=0,99,1+IF(AND(K67&gt;0,OR(K67&lt;BW67,AND(K67=BW67,0&lt;8))),1,0)+IF(AND(S67&gt;0,OR(S67&lt;BW67,AND(S67=BW67,1&lt;8))),1,0)+IF(AND(AA67&gt;0,OR(AA67&lt;BW67,AND(AA67=BW67,2&lt;8))),1,0)+IF(AND(AI67&gt;0,OR(AI67&lt;BW67,AND(AI67=BW67,3&lt;8))),1,0)+IF(AND(AQ67&gt;0,OR(AQ67&lt;BW67,AND(AQ67=BW67,4&lt;8))),1,0)+IF(AND(AY67&gt;0,OR(AY67&lt;BW67,AND(AY67=BW67,5&lt;8))),1,0)+IF(AND(BG67&gt;0,OR(BG67&lt;BW67,AND(BG67=BW67,6&lt;8))),1,0)+IF(AND(BO67&gt;0,OR(BO67&lt;BW67,AND(BO67=BW67,7&lt;8))),1,0)+IF(AND(CE67&gt;0,OR(CE67&lt;BW67,AND(CE67=BW67,9&lt;8))),1,0)))</f>
        <v>99</v>
      </c>
      <c r="CB67" s="3">
        <f>IF(Inputs!$B$27&lt;&gt;"Ready","PENDING INPUTS",IF(A67&gt;Inputs!$B$6,0,MIN(MAX(0,(BW67+BX67+BY67)-BZ67),MAX(0,C67-D67-(IF(O67&lt;CA67,K67+L67+M67-N67,0)+IF(W67&lt;CA67,S67+T67+U67-V67,0)+IF(AE67&lt;CA67,AA67+AB67+AC67-AD67,0)+IF(AM67&lt;CA67,AI67+AJ67+AK67-AL67,0)+IF(AU67&lt;CA67,AQ67+AR67+AS67-AT67,0)+IF(BC67&lt;CA67,AY67+AZ67+BA67-BB67,0)+IF(BK67&lt;CA67,BG67+BH67+BI67-BJ67,0)+IF(BS67&lt;CA67,BO67+BP67+BQ67-BR67,0)+IF(CA67&lt;CA67,BW67+BX67+BY67-BZ67,0)+IF(CI67&lt;CA67,CE67+CF67+CG67-CH67,0))))))</f>
        <v>0</v>
      </c>
      <c r="CC67" s="3">
        <f>IF(Inputs!$B$27&lt;&gt;"Ready","PENDING INPUTS",MIN((BW67+BX67+BY67),IF(D67&gt;C67,IF(D67=0,0,BZ67*C67/D67),BZ67+CB67)))</f>
        <v>0</v>
      </c>
      <c r="CD67" s="3">
        <f>IF(Inputs!$B$27&lt;&gt;"Ready","PENDING INPUTS",MAX(0,(BW67+BX67+BY67)-CC67))</f>
        <v>0</v>
      </c>
      <c r="CE67" s="3">
        <f>IF(Inputs!$B$27&lt;&gt;"Ready","PENDING INPUTS",CL66)</f>
        <v>0</v>
      </c>
      <c r="CF67" s="3">
        <f>IF(Inputs!$B$27&lt;&gt;"Ready","PENDING INPUTS",IF(A67&lt;=Inputs!$B$6,ROUND(CE67*Inputs!C23/12,2),0))</f>
        <v>0</v>
      </c>
      <c r="CG67" s="3">
        <f>IF(Inputs!$B$27&lt;&gt;"Ready","PENDING INPUTS",IF(AND(A67&lt;=Inputs!$B$6,CE67&gt;0),Inputs!G23,0))</f>
        <v>0</v>
      </c>
      <c r="CH67" s="3">
        <f>IF(Inputs!$B$27&lt;&gt;"Ready","PENDING INPUTS",IF(A67&gt;Inputs!$B$6,0,MIN((CE67+CF67+CG67),IF(Inputs!H23=1,Inputs!D23,MAX(Inputs!F23,ROUND(CE67*Inputs!E23+CF67+CG67,2))))))</f>
        <v>0</v>
      </c>
      <c r="CI67">
        <f>IF(Inputs!$B$27&lt;&gt;"Ready","PENDING INPUTS",IF(CE67&lt;=0,99,1+IF(AND(K67&gt;0,OR(K67&lt;CE67,AND(K67=CE67,0&lt;9))),1,0)+IF(AND(S67&gt;0,OR(S67&lt;CE67,AND(S67=CE67,1&lt;9))),1,0)+IF(AND(AA67&gt;0,OR(AA67&lt;CE67,AND(AA67=CE67,2&lt;9))),1,0)+IF(AND(AI67&gt;0,OR(AI67&lt;CE67,AND(AI67=CE67,3&lt;9))),1,0)+IF(AND(AQ67&gt;0,OR(AQ67&lt;CE67,AND(AQ67=CE67,4&lt;9))),1,0)+IF(AND(AY67&gt;0,OR(AY67&lt;CE67,AND(AY67=CE67,5&lt;9))),1,0)+IF(AND(BG67&gt;0,OR(BG67&lt;CE67,AND(BG67=CE67,6&lt;9))),1,0)+IF(AND(BO67&gt;0,OR(BO67&lt;CE67,AND(BO67=CE67,7&lt;9))),1,0)+IF(AND(BW67&gt;0,OR(BW67&lt;CE67,AND(BW67=CE67,8&lt;9))),1,0)))</f>
        <v>99</v>
      </c>
      <c r="CJ67" s="3">
        <f>IF(Inputs!$B$27&lt;&gt;"Ready","PENDING INPUTS",IF(A67&gt;Inputs!$B$6,0,MIN(MAX(0,(CE67+CF67+CG67)-CH67),MAX(0,C67-D67-(IF(O67&lt;CI67,K67+L67+M67-N67,0)+IF(W67&lt;CI67,S67+T67+U67-V67,0)+IF(AE67&lt;CI67,AA67+AB67+AC67-AD67,0)+IF(AM67&lt;CI67,AI67+AJ67+AK67-AL67,0)+IF(AU67&lt;CI67,AQ67+AR67+AS67-AT67,0)+IF(BC67&lt;CI67,AY67+AZ67+BA67-BB67,0)+IF(BK67&lt;CI67,BG67+BH67+BI67-BJ67,0)+IF(BS67&lt;CI67,BO67+BP67+BQ67-BR67,0)+IF(CA67&lt;CI67,BW67+BX67+BY67-BZ67,0)+IF(CI67&lt;CI67,CE67+CF67+CG67-CH67,0))))))</f>
        <v>0</v>
      </c>
      <c r="CK67" s="3">
        <f>IF(Inputs!$B$27&lt;&gt;"Ready","PENDING INPUTS",MIN((CE67+CF67+CG67),IF(D67&gt;C67,IF(D67=0,0,CH67*C67/D67),CH67+CJ67)))</f>
        <v>0</v>
      </c>
      <c r="CL67" s="3">
        <f>IF(Inputs!$B$27&lt;&gt;"Ready","PENDING INPUTS",MAX(0,(CE67+CF67+CG67)-CK67))</f>
        <v>0</v>
      </c>
    </row>
    <row r="68" spans="1:90" ht="27.95" customHeight="1" x14ac:dyDescent="0.25">
      <c r="A68">
        <v>64</v>
      </c>
      <c r="B68" s="13">
        <f>IF(Inputs!$B$27&lt;&gt;"Ready","PENDING INPUTS",EDATE(Inputs!$B$5,A68-1))</f>
        <v>48214</v>
      </c>
      <c r="C68" s="3">
        <f>IF(Inputs!$B$27&lt;&gt;"Ready","PENDING INPUTS",IF(A68&lt;=Inputs!$B$6,MAX(0,Inputs!$B$4+IF(A68=Inputs!$B$7,Inputs!$B$8,0)+IF(A68=Inputs!$B$9,Inputs!$B$10,0)),0))</f>
        <v>0</v>
      </c>
      <c r="D68" s="3">
        <f>IF(Inputs!$B$27&lt;&gt;"Ready","PENDING INPUTS",SUM(N68,V68,AD68,AL68,AT68,BB68,BJ68,BR68,BZ68,CH68))</f>
        <v>0</v>
      </c>
      <c r="E68" s="3">
        <f>IF(Inputs!$B$27&lt;&gt;"Ready","PENDING INPUTS",MAX(0,D68-C68))</f>
        <v>0</v>
      </c>
      <c r="F68" s="3">
        <f>IF(Inputs!$B$27&lt;&gt;"Ready","PENDING INPUTS",SUM(Q68,Y68,AG68,AO68,AW68,BE68,BM68,BU68,CC68,CK68))</f>
        <v>0</v>
      </c>
      <c r="G68" s="3">
        <f>IF(Inputs!$B$27&lt;&gt;"Ready","PENDING INPUTS",SUM(L68,T68,AB68,AJ68,AR68,AZ68,BH68,BP68,BX68,CF68))</f>
        <v>0</v>
      </c>
      <c r="H68" s="3">
        <f>IF(Inputs!$B$27&lt;&gt;"Ready","PENDING INPUTS",SUM(M68,U68,AC68,AK68,AS68,BA68,BI68,BQ68,BY68,CG68))</f>
        <v>0</v>
      </c>
      <c r="I68" s="3">
        <f>IF(Inputs!$B$27&lt;&gt;"Ready","PENDING INPUTS",SUM(R68,Z68,AH68,AP68,AX68,BF68,BN68,BV68,CD68,CL68))</f>
        <v>0</v>
      </c>
      <c r="J68" t="str">
        <f>IF(Inputs!$B$27&lt;&gt;"Ready","PENDING INPUTS",IF(A68&gt;Inputs!$B$6,"Beyond horizon",IF(E68&gt;0.005,"MINIMUM SHORTFALL",IF(I68&lt;0.005,"Paid off","In progress"))))</f>
        <v>Paid off</v>
      </c>
      <c r="K68" s="3">
        <f>IF(Inputs!$B$27&lt;&gt;"Ready","PENDING INPUTS",R67)</f>
        <v>0</v>
      </c>
      <c r="L68" s="3">
        <f>IF(Inputs!$B$27&lt;&gt;"Ready","PENDING INPUTS",IF(A68&lt;=Inputs!$B$6,ROUND(K68*Inputs!C14/12,2),0))</f>
        <v>0</v>
      </c>
      <c r="M68" s="3">
        <f>IF(Inputs!$B$27&lt;&gt;"Ready","PENDING INPUTS",IF(AND(A68&lt;=Inputs!$B$6,K68&gt;0),Inputs!G14,0))</f>
        <v>0</v>
      </c>
      <c r="N68" s="3">
        <f>IF(Inputs!$B$27&lt;&gt;"Ready","PENDING INPUTS",IF(A68&gt;Inputs!$B$6,0,MIN((K68+L68+M68),IF(Inputs!H14=1,Inputs!D14,MAX(Inputs!F14,ROUND(K68*Inputs!E14+L68+M68,2))))))</f>
        <v>0</v>
      </c>
      <c r="O68">
        <f>IF(Inputs!$B$27&lt;&gt;"Ready","PENDING INPUTS",IF(K68&lt;=0,99,1+IF(AND(S68&gt;0,OR(S68&lt;K68,AND(S68=K68,1&lt;0))),1,0)+IF(AND(AA68&gt;0,OR(AA68&lt;K68,AND(AA68=K68,2&lt;0))),1,0)+IF(AND(AI68&gt;0,OR(AI68&lt;K68,AND(AI68=K68,3&lt;0))),1,0)+IF(AND(AQ68&gt;0,OR(AQ68&lt;K68,AND(AQ68=K68,4&lt;0))),1,0)+IF(AND(AY68&gt;0,OR(AY68&lt;K68,AND(AY68=K68,5&lt;0))),1,0)+IF(AND(BG68&gt;0,OR(BG68&lt;K68,AND(BG68=K68,6&lt;0))),1,0)+IF(AND(BO68&gt;0,OR(BO68&lt;K68,AND(BO68=K68,7&lt;0))),1,0)+IF(AND(BW68&gt;0,OR(BW68&lt;K68,AND(BW68=K68,8&lt;0))),1,0)+IF(AND(CE68&gt;0,OR(CE68&lt;K68,AND(CE68=K68,9&lt;0))),1,0)))</f>
        <v>99</v>
      </c>
      <c r="P68" s="3">
        <f>IF(Inputs!$B$27&lt;&gt;"Ready","PENDING INPUTS",IF(A68&gt;Inputs!$B$6,0,MIN(MAX(0,(K68+L68+M68)-N68),MAX(0,C68-D68-(IF(O68&lt;O68,K68+L68+M68-N68,0)+IF(W68&lt;O68,S68+T68+U68-V68,0)+IF(AE68&lt;O68,AA68+AB68+AC68-AD68,0)+IF(AM68&lt;O68,AI68+AJ68+AK68-AL68,0)+IF(AU68&lt;O68,AQ68+AR68+AS68-AT68,0)+IF(BC68&lt;O68,AY68+AZ68+BA68-BB68,0)+IF(BK68&lt;O68,BG68+BH68+BI68-BJ68,0)+IF(BS68&lt;O68,BO68+BP68+BQ68-BR68,0)+IF(CA68&lt;O68,BW68+BX68+BY68-BZ68,0)+IF(CI68&lt;O68,CE68+CF68+CG68-CH68,0))))))</f>
        <v>0</v>
      </c>
      <c r="Q68" s="3">
        <f>IF(Inputs!$B$27&lt;&gt;"Ready","PENDING INPUTS",MIN((K68+L68+M68),IF(D68&gt;C68,IF(D68=0,0,N68*C68/D68),N68+P68)))</f>
        <v>0</v>
      </c>
      <c r="R68" s="3">
        <f>IF(Inputs!$B$27&lt;&gt;"Ready","PENDING INPUTS",MAX(0,(K68+L68+M68)-Q68))</f>
        <v>0</v>
      </c>
      <c r="S68" s="3">
        <f>IF(Inputs!$B$27&lt;&gt;"Ready","PENDING INPUTS",Z67)</f>
        <v>0</v>
      </c>
      <c r="T68" s="3">
        <f>IF(Inputs!$B$27&lt;&gt;"Ready","PENDING INPUTS",IF(A68&lt;=Inputs!$B$6,ROUND(S68*Inputs!C15/12,2),0))</f>
        <v>0</v>
      </c>
      <c r="U68" s="3">
        <f>IF(Inputs!$B$27&lt;&gt;"Ready","PENDING INPUTS",IF(AND(A68&lt;=Inputs!$B$6,S68&gt;0),Inputs!G15,0))</f>
        <v>0</v>
      </c>
      <c r="V68" s="3">
        <f>IF(Inputs!$B$27&lt;&gt;"Ready","PENDING INPUTS",IF(A68&gt;Inputs!$B$6,0,MIN((S68+T68+U68),IF(Inputs!H15=1,Inputs!D15,MAX(Inputs!F15,ROUND(S68*Inputs!E15+T68+U68,2))))))</f>
        <v>0</v>
      </c>
      <c r="W68">
        <f>IF(Inputs!$B$27&lt;&gt;"Ready","PENDING INPUTS",IF(S68&lt;=0,99,1+IF(AND(K68&gt;0,OR(K68&lt;S68,AND(K68=S68,0&lt;1))),1,0)+IF(AND(AA68&gt;0,OR(AA68&lt;S68,AND(AA68=S68,2&lt;1))),1,0)+IF(AND(AI68&gt;0,OR(AI68&lt;S68,AND(AI68=S68,3&lt;1))),1,0)+IF(AND(AQ68&gt;0,OR(AQ68&lt;S68,AND(AQ68=S68,4&lt;1))),1,0)+IF(AND(AY68&gt;0,OR(AY68&lt;S68,AND(AY68=S68,5&lt;1))),1,0)+IF(AND(BG68&gt;0,OR(BG68&lt;S68,AND(BG68=S68,6&lt;1))),1,0)+IF(AND(BO68&gt;0,OR(BO68&lt;S68,AND(BO68=S68,7&lt;1))),1,0)+IF(AND(BW68&gt;0,OR(BW68&lt;S68,AND(BW68=S68,8&lt;1))),1,0)+IF(AND(CE68&gt;0,OR(CE68&lt;S68,AND(CE68=S68,9&lt;1))),1,0)))</f>
        <v>99</v>
      </c>
      <c r="X68" s="3">
        <f>IF(Inputs!$B$27&lt;&gt;"Ready","PENDING INPUTS",IF(A68&gt;Inputs!$B$6,0,MIN(MAX(0,(S68+T68+U68)-V68),MAX(0,C68-D68-(IF(O68&lt;W68,K68+L68+M68-N68,0)+IF(W68&lt;W68,S68+T68+U68-V68,0)+IF(AE68&lt;W68,AA68+AB68+AC68-AD68,0)+IF(AM68&lt;W68,AI68+AJ68+AK68-AL68,0)+IF(AU68&lt;W68,AQ68+AR68+AS68-AT68,0)+IF(BC68&lt;W68,AY68+AZ68+BA68-BB68,0)+IF(BK68&lt;W68,BG68+BH68+BI68-BJ68,0)+IF(BS68&lt;W68,BO68+BP68+BQ68-BR68,0)+IF(CA68&lt;W68,BW68+BX68+BY68-BZ68,0)+IF(CI68&lt;W68,CE68+CF68+CG68-CH68,0))))))</f>
        <v>0</v>
      </c>
      <c r="Y68" s="3">
        <f>IF(Inputs!$B$27&lt;&gt;"Ready","PENDING INPUTS",MIN((S68+T68+U68),IF(D68&gt;C68,IF(D68=0,0,V68*C68/D68),V68+X68)))</f>
        <v>0</v>
      </c>
      <c r="Z68" s="3">
        <f>IF(Inputs!$B$27&lt;&gt;"Ready","PENDING INPUTS",MAX(0,(S68+T68+U68)-Y68))</f>
        <v>0</v>
      </c>
      <c r="AA68" s="3">
        <f>IF(Inputs!$B$27&lt;&gt;"Ready","PENDING INPUTS",AH67)</f>
        <v>0</v>
      </c>
      <c r="AB68" s="3">
        <f>IF(Inputs!$B$27&lt;&gt;"Ready","PENDING INPUTS",IF(A68&lt;=Inputs!$B$6,ROUND(AA68*Inputs!C16/12,2),0))</f>
        <v>0</v>
      </c>
      <c r="AC68" s="3">
        <f>IF(Inputs!$B$27&lt;&gt;"Ready","PENDING INPUTS",IF(AND(A68&lt;=Inputs!$B$6,AA68&gt;0),Inputs!G16,0))</f>
        <v>0</v>
      </c>
      <c r="AD68" s="3">
        <f>IF(Inputs!$B$27&lt;&gt;"Ready","PENDING INPUTS",IF(A68&gt;Inputs!$B$6,0,MIN((AA68+AB68+AC68),IF(Inputs!H16=1,Inputs!D16,MAX(Inputs!F16,ROUND(AA68*Inputs!E16+AB68+AC68,2))))))</f>
        <v>0</v>
      </c>
      <c r="AE68">
        <f>IF(Inputs!$B$27&lt;&gt;"Ready","PENDING INPUTS",IF(AA68&lt;=0,99,1+IF(AND(K68&gt;0,OR(K68&lt;AA68,AND(K68=AA68,0&lt;2))),1,0)+IF(AND(S68&gt;0,OR(S68&lt;AA68,AND(S68=AA68,1&lt;2))),1,0)+IF(AND(AI68&gt;0,OR(AI68&lt;AA68,AND(AI68=AA68,3&lt;2))),1,0)+IF(AND(AQ68&gt;0,OR(AQ68&lt;AA68,AND(AQ68=AA68,4&lt;2))),1,0)+IF(AND(AY68&gt;0,OR(AY68&lt;AA68,AND(AY68=AA68,5&lt;2))),1,0)+IF(AND(BG68&gt;0,OR(BG68&lt;AA68,AND(BG68=AA68,6&lt;2))),1,0)+IF(AND(BO68&gt;0,OR(BO68&lt;AA68,AND(BO68=AA68,7&lt;2))),1,0)+IF(AND(BW68&gt;0,OR(BW68&lt;AA68,AND(BW68=AA68,8&lt;2))),1,0)+IF(AND(CE68&gt;0,OR(CE68&lt;AA68,AND(CE68=AA68,9&lt;2))),1,0)))</f>
        <v>99</v>
      </c>
      <c r="AF68" s="3">
        <f>IF(Inputs!$B$27&lt;&gt;"Ready","PENDING INPUTS",IF(A68&gt;Inputs!$B$6,0,MIN(MAX(0,(AA68+AB68+AC68)-AD68),MAX(0,C68-D68-(IF(O68&lt;AE68,K68+L68+M68-N68,0)+IF(W68&lt;AE68,S68+T68+U68-V68,0)+IF(AE68&lt;AE68,AA68+AB68+AC68-AD68,0)+IF(AM68&lt;AE68,AI68+AJ68+AK68-AL68,0)+IF(AU68&lt;AE68,AQ68+AR68+AS68-AT68,0)+IF(BC68&lt;AE68,AY68+AZ68+BA68-BB68,0)+IF(BK68&lt;AE68,BG68+BH68+BI68-BJ68,0)+IF(BS68&lt;AE68,BO68+BP68+BQ68-BR68,0)+IF(CA68&lt;AE68,BW68+BX68+BY68-BZ68,0)+IF(CI68&lt;AE68,CE68+CF68+CG68-CH68,0))))))</f>
        <v>0</v>
      </c>
      <c r="AG68" s="3">
        <f>IF(Inputs!$B$27&lt;&gt;"Ready","PENDING INPUTS",MIN((AA68+AB68+AC68),IF(D68&gt;C68,IF(D68=0,0,AD68*C68/D68),AD68+AF68)))</f>
        <v>0</v>
      </c>
      <c r="AH68" s="3">
        <f>IF(Inputs!$B$27&lt;&gt;"Ready","PENDING INPUTS",MAX(0,(AA68+AB68+AC68)-AG68))</f>
        <v>0</v>
      </c>
      <c r="AI68" s="3">
        <f>IF(Inputs!$B$27&lt;&gt;"Ready","PENDING INPUTS",AP67)</f>
        <v>0</v>
      </c>
      <c r="AJ68" s="3">
        <f>IF(Inputs!$B$27&lt;&gt;"Ready","PENDING INPUTS",IF(A68&lt;=Inputs!$B$6,ROUND(AI68*Inputs!C17/12,2),0))</f>
        <v>0</v>
      </c>
      <c r="AK68" s="3">
        <f>IF(Inputs!$B$27&lt;&gt;"Ready","PENDING INPUTS",IF(AND(A68&lt;=Inputs!$B$6,AI68&gt;0),Inputs!G17,0))</f>
        <v>0</v>
      </c>
      <c r="AL68" s="3">
        <f>IF(Inputs!$B$27&lt;&gt;"Ready","PENDING INPUTS",IF(A68&gt;Inputs!$B$6,0,MIN((AI68+AJ68+AK68),IF(Inputs!H17=1,Inputs!D17,MAX(Inputs!F17,ROUND(AI68*Inputs!E17+AJ68+AK68,2))))))</f>
        <v>0</v>
      </c>
      <c r="AM68">
        <f>IF(Inputs!$B$27&lt;&gt;"Ready","PENDING INPUTS",IF(AI68&lt;=0,99,1+IF(AND(K68&gt;0,OR(K68&lt;AI68,AND(K68=AI68,0&lt;3))),1,0)+IF(AND(S68&gt;0,OR(S68&lt;AI68,AND(S68=AI68,1&lt;3))),1,0)+IF(AND(AA68&gt;0,OR(AA68&lt;AI68,AND(AA68=AI68,2&lt;3))),1,0)+IF(AND(AQ68&gt;0,OR(AQ68&lt;AI68,AND(AQ68=AI68,4&lt;3))),1,0)+IF(AND(AY68&gt;0,OR(AY68&lt;AI68,AND(AY68=AI68,5&lt;3))),1,0)+IF(AND(BG68&gt;0,OR(BG68&lt;AI68,AND(BG68=AI68,6&lt;3))),1,0)+IF(AND(BO68&gt;0,OR(BO68&lt;AI68,AND(BO68=AI68,7&lt;3))),1,0)+IF(AND(BW68&gt;0,OR(BW68&lt;AI68,AND(BW68=AI68,8&lt;3))),1,0)+IF(AND(CE68&gt;0,OR(CE68&lt;AI68,AND(CE68=AI68,9&lt;3))),1,0)))</f>
        <v>99</v>
      </c>
      <c r="AN68" s="3">
        <f>IF(Inputs!$B$27&lt;&gt;"Ready","PENDING INPUTS",IF(A68&gt;Inputs!$B$6,0,MIN(MAX(0,(AI68+AJ68+AK68)-AL68),MAX(0,C68-D68-(IF(O68&lt;AM68,K68+L68+M68-N68,0)+IF(W68&lt;AM68,S68+T68+U68-V68,0)+IF(AE68&lt;AM68,AA68+AB68+AC68-AD68,0)+IF(AM68&lt;AM68,AI68+AJ68+AK68-AL68,0)+IF(AU68&lt;AM68,AQ68+AR68+AS68-AT68,0)+IF(BC68&lt;AM68,AY68+AZ68+BA68-BB68,0)+IF(BK68&lt;AM68,BG68+BH68+BI68-BJ68,0)+IF(BS68&lt;AM68,BO68+BP68+BQ68-BR68,0)+IF(CA68&lt;AM68,BW68+BX68+BY68-BZ68,0)+IF(CI68&lt;AM68,CE68+CF68+CG68-CH68,0))))))</f>
        <v>0</v>
      </c>
      <c r="AO68" s="3">
        <f>IF(Inputs!$B$27&lt;&gt;"Ready","PENDING INPUTS",MIN((AI68+AJ68+AK68),IF(D68&gt;C68,IF(D68=0,0,AL68*C68/D68),AL68+AN68)))</f>
        <v>0</v>
      </c>
      <c r="AP68" s="3">
        <f>IF(Inputs!$B$27&lt;&gt;"Ready","PENDING INPUTS",MAX(0,(AI68+AJ68+AK68)-AO68))</f>
        <v>0</v>
      </c>
      <c r="AQ68" s="3">
        <f>IF(Inputs!$B$27&lt;&gt;"Ready","PENDING INPUTS",AX67)</f>
        <v>0</v>
      </c>
      <c r="AR68" s="3">
        <f>IF(Inputs!$B$27&lt;&gt;"Ready","PENDING INPUTS",IF(A68&lt;=Inputs!$B$6,ROUND(AQ68*Inputs!C18/12,2),0))</f>
        <v>0</v>
      </c>
      <c r="AS68" s="3">
        <f>IF(Inputs!$B$27&lt;&gt;"Ready","PENDING INPUTS",IF(AND(A68&lt;=Inputs!$B$6,AQ68&gt;0),Inputs!G18,0))</f>
        <v>0</v>
      </c>
      <c r="AT68" s="3">
        <f>IF(Inputs!$B$27&lt;&gt;"Ready","PENDING INPUTS",IF(A68&gt;Inputs!$B$6,0,MIN((AQ68+AR68+AS68),IF(Inputs!H18=1,Inputs!D18,MAX(Inputs!F18,ROUND(AQ68*Inputs!E18+AR68+AS68,2))))))</f>
        <v>0</v>
      </c>
      <c r="AU68">
        <f>IF(Inputs!$B$27&lt;&gt;"Ready","PENDING INPUTS",IF(AQ68&lt;=0,99,1+IF(AND(K68&gt;0,OR(K68&lt;AQ68,AND(K68=AQ68,0&lt;4))),1,0)+IF(AND(S68&gt;0,OR(S68&lt;AQ68,AND(S68=AQ68,1&lt;4))),1,0)+IF(AND(AA68&gt;0,OR(AA68&lt;AQ68,AND(AA68=AQ68,2&lt;4))),1,0)+IF(AND(AI68&gt;0,OR(AI68&lt;AQ68,AND(AI68=AQ68,3&lt;4))),1,0)+IF(AND(AY68&gt;0,OR(AY68&lt;AQ68,AND(AY68=AQ68,5&lt;4))),1,0)+IF(AND(BG68&gt;0,OR(BG68&lt;AQ68,AND(BG68=AQ68,6&lt;4))),1,0)+IF(AND(BO68&gt;0,OR(BO68&lt;AQ68,AND(BO68=AQ68,7&lt;4))),1,0)+IF(AND(BW68&gt;0,OR(BW68&lt;AQ68,AND(BW68=AQ68,8&lt;4))),1,0)+IF(AND(CE68&gt;0,OR(CE68&lt;AQ68,AND(CE68=AQ68,9&lt;4))),1,0)))</f>
        <v>99</v>
      </c>
      <c r="AV68" s="3">
        <f>IF(Inputs!$B$27&lt;&gt;"Ready","PENDING INPUTS",IF(A68&gt;Inputs!$B$6,0,MIN(MAX(0,(AQ68+AR68+AS68)-AT68),MAX(0,C68-D68-(IF(O68&lt;AU68,K68+L68+M68-N68,0)+IF(W68&lt;AU68,S68+T68+U68-V68,0)+IF(AE68&lt;AU68,AA68+AB68+AC68-AD68,0)+IF(AM68&lt;AU68,AI68+AJ68+AK68-AL68,0)+IF(AU68&lt;AU68,AQ68+AR68+AS68-AT68,0)+IF(BC68&lt;AU68,AY68+AZ68+BA68-BB68,0)+IF(BK68&lt;AU68,BG68+BH68+BI68-BJ68,0)+IF(BS68&lt;AU68,BO68+BP68+BQ68-BR68,0)+IF(CA68&lt;AU68,BW68+BX68+BY68-BZ68,0)+IF(CI68&lt;AU68,CE68+CF68+CG68-CH68,0))))))</f>
        <v>0</v>
      </c>
      <c r="AW68" s="3">
        <f>IF(Inputs!$B$27&lt;&gt;"Ready","PENDING INPUTS",MIN((AQ68+AR68+AS68),IF(D68&gt;C68,IF(D68=0,0,AT68*C68/D68),AT68+AV68)))</f>
        <v>0</v>
      </c>
      <c r="AX68" s="3">
        <f>IF(Inputs!$B$27&lt;&gt;"Ready","PENDING INPUTS",MAX(0,(AQ68+AR68+AS68)-AW68))</f>
        <v>0</v>
      </c>
      <c r="AY68" s="3">
        <f>IF(Inputs!$B$27&lt;&gt;"Ready","PENDING INPUTS",BF67)</f>
        <v>0</v>
      </c>
      <c r="AZ68" s="3">
        <f>IF(Inputs!$B$27&lt;&gt;"Ready","PENDING INPUTS",IF(A68&lt;=Inputs!$B$6,ROUND(AY68*Inputs!C19/12,2),0))</f>
        <v>0</v>
      </c>
      <c r="BA68" s="3">
        <f>IF(Inputs!$B$27&lt;&gt;"Ready","PENDING INPUTS",IF(AND(A68&lt;=Inputs!$B$6,AY68&gt;0),Inputs!G19,0))</f>
        <v>0</v>
      </c>
      <c r="BB68" s="3">
        <f>IF(Inputs!$B$27&lt;&gt;"Ready","PENDING INPUTS",IF(A68&gt;Inputs!$B$6,0,MIN((AY68+AZ68+BA68),IF(Inputs!H19=1,Inputs!D19,MAX(Inputs!F19,ROUND(AY68*Inputs!E19+AZ68+BA68,2))))))</f>
        <v>0</v>
      </c>
      <c r="BC68">
        <f>IF(Inputs!$B$27&lt;&gt;"Ready","PENDING INPUTS",IF(AY68&lt;=0,99,1+IF(AND(K68&gt;0,OR(K68&lt;AY68,AND(K68=AY68,0&lt;5))),1,0)+IF(AND(S68&gt;0,OR(S68&lt;AY68,AND(S68=AY68,1&lt;5))),1,0)+IF(AND(AA68&gt;0,OR(AA68&lt;AY68,AND(AA68=AY68,2&lt;5))),1,0)+IF(AND(AI68&gt;0,OR(AI68&lt;AY68,AND(AI68=AY68,3&lt;5))),1,0)+IF(AND(AQ68&gt;0,OR(AQ68&lt;AY68,AND(AQ68=AY68,4&lt;5))),1,0)+IF(AND(BG68&gt;0,OR(BG68&lt;AY68,AND(BG68=AY68,6&lt;5))),1,0)+IF(AND(BO68&gt;0,OR(BO68&lt;AY68,AND(BO68=AY68,7&lt;5))),1,0)+IF(AND(BW68&gt;0,OR(BW68&lt;AY68,AND(BW68=AY68,8&lt;5))),1,0)+IF(AND(CE68&gt;0,OR(CE68&lt;AY68,AND(CE68=AY68,9&lt;5))),1,0)))</f>
        <v>99</v>
      </c>
      <c r="BD68" s="3">
        <f>IF(Inputs!$B$27&lt;&gt;"Ready","PENDING INPUTS",IF(A68&gt;Inputs!$B$6,0,MIN(MAX(0,(AY68+AZ68+BA68)-BB68),MAX(0,C68-D68-(IF(O68&lt;BC68,K68+L68+M68-N68,0)+IF(W68&lt;BC68,S68+T68+U68-V68,0)+IF(AE68&lt;BC68,AA68+AB68+AC68-AD68,0)+IF(AM68&lt;BC68,AI68+AJ68+AK68-AL68,0)+IF(AU68&lt;BC68,AQ68+AR68+AS68-AT68,0)+IF(BC68&lt;BC68,AY68+AZ68+BA68-BB68,0)+IF(BK68&lt;BC68,BG68+BH68+BI68-BJ68,0)+IF(BS68&lt;BC68,BO68+BP68+BQ68-BR68,0)+IF(CA68&lt;BC68,BW68+BX68+BY68-BZ68,0)+IF(CI68&lt;BC68,CE68+CF68+CG68-CH68,0))))))</f>
        <v>0</v>
      </c>
      <c r="BE68" s="3">
        <f>IF(Inputs!$B$27&lt;&gt;"Ready","PENDING INPUTS",MIN((AY68+AZ68+BA68),IF(D68&gt;C68,IF(D68=0,0,BB68*C68/D68),BB68+BD68)))</f>
        <v>0</v>
      </c>
      <c r="BF68" s="3">
        <f>IF(Inputs!$B$27&lt;&gt;"Ready","PENDING INPUTS",MAX(0,(AY68+AZ68+BA68)-BE68))</f>
        <v>0</v>
      </c>
      <c r="BG68" s="3">
        <f>IF(Inputs!$B$27&lt;&gt;"Ready","PENDING INPUTS",BN67)</f>
        <v>0</v>
      </c>
      <c r="BH68" s="3">
        <f>IF(Inputs!$B$27&lt;&gt;"Ready","PENDING INPUTS",IF(A68&lt;=Inputs!$B$6,ROUND(BG68*Inputs!C20/12,2),0))</f>
        <v>0</v>
      </c>
      <c r="BI68" s="3">
        <f>IF(Inputs!$B$27&lt;&gt;"Ready","PENDING INPUTS",IF(AND(A68&lt;=Inputs!$B$6,BG68&gt;0),Inputs!G20,0))</f>
        <v>0</v>
      </c>
      <c r="BJ68" s="3">
        <f>IF(Inputs!$B$27&lt;&gt;"Ready","PENDING INPUTS",IF(A68&gt;Inputs!$B$6,0,MIN((BG68+BH68+BI68),IF(Inputs!H20=1,Inputs!D20,MAX(Inputs!F20,ROUND(BG68*Inputs!E20+BH68+BI68,2))))))</f>
        <v>0</v>
      </c>
      <c r="BK68">
        <f>IF(Inputs!$B$27&lt;&gt;"Ready","PENDING INPUTS",IF(BG68&lt;=0,99,1+IF(AND(K68&gt;0,OR(K68&lt;BG68,AND(K68=BG68,0&lt;6))),1,0)+IF(AND(S68&gt;0,OR(S68&lt;BG68,AND(S68=BG68,1&lt;6))),1,0)+IF(AND(AA68&gt;0,OR(AA68&lt;BG68,AND(AA68=BG68,2&lt;6))),1,0)+IF(AND(AI68&gt;0,OR(AI68&lt;BG68,AND(AI68=BG68,3&lt;6))),1,0)+IF(AND(AQ68&gt;0,OR(AQ68&lt;BG68,AND(AQ68=BG68,4&lt;6))),1,0)+IF(AND(AY68&gt;0,OR(AY68&lt;BG68,AND(AY68=BG68,5&lt;6))),1,0)+IF(AND(BO68&gt;0,OR(BO68&lt;BG68,AND(BO68=BG68,7&lt;6))),1,0)+IF(AND(BW68&gt;0,OR(BW68&lt;BG68,AND(BW68=BG68,8&lt;6))),1,0)+IF(AND(CE68&gt;0,OR(CE68&lt;BG68,AND(CE68=BG68,9&lt;6))),1,0)))</f>
        <v>99</v>
      </c>
      <c r="BL68" s="3">
        <f>IF(Inputs!$B$27&lt;&gt;"Ready","PENDING INPUTS",IF(A68&gt;Inputs!$B$6,0,MIN(MAX(0,(BG68+BH68+BI68)-BJ68),MAX(0,C68-D68-(IF(O68&lt;BK68,K68+L68+M68-N68,0)+IF(W68&lt;BK68,S68+T68+U68-V68,0)+IF(AE68&lt;BK68,AA68+AB68+AC68-AD68,0)+IF(AM68&lt;BK68,AI68+AJ68+AK68-AL68,0)+IF(AU68&lt;BK68,AQ68+AR68+AS68-AT68,0)+IF(BC68&lt;BK68,AY68+AZ68+BA68-BB68,0)+IF(BK68&lt;BK68,BG68+BH68+BI68-BJ68,0)+IF(BS68&lt;BK68,BO68+BP68+BQ68-BR68,0)+IF(CA68&lt;BK68,BW68+BX68+BY68-BZ68,0)+IF(CI68&lt;BK68,CE68+CF68+CG68-CH68,0))))))</f>
        <v>0</v>
      </c>
      <c r="BM68" s="3">
        <f>IF(Inputs!$B$27&lt;&gt;"Ready","PENDING INPUTS",MIN((BG68+BH68+BI68),IF(D68&gt;C68,IF(D68=0,0,BJ68*C68/D68),BJ68+BL68)))</f>
        <v>0</v>
      </c>
      <c r="BN68" s="3">
        <f>IF(Inputs!$B$27&lt;&gt;"Ready","PENDING INPUTS",MAX(0,(BG68+BH68+BI68)-BM68))</f>
        <v>0</v>
      </c>
      <c r="BO68" s="3">
        <f>IF(Inputs!$B$27&lt;&gt;"Ready","PENDING INPUTS",BV67)</f>
        <v>0</v>
      </c>
      <c r="BP68" s="3">
        <f>IF(Inputs!$B$27&lt;&gt;"Ready","PENDING INPUTS",IF(A68&lt;=Inputs!$B$6,ROUND(BO68*Inputs!C21/12,2),0))</f>
        <v>0</v>
      </c>
      <c r="BQ68" s="3">
        <f>IF(Inputs!$B$27&lt;&gt;"Ready","PENDING INPUTS",IF(AND(A68&lt;=Inputs!$B$6,BO68&gt;0),Inputs!G21,0))</f>
        <v>0</v>
      </c>
      <c r="BR68" s="3">
        <f>IF(Inputs!$B$27&lt;&gt;"Ready","PENDING INPUTS",IF(A68&gt;Inputs!$B$6,0,MIN((BO68+BP68+BQ68),IF(Inputs!H21=1,Inputs!D21,MAX(Inputs!F21,ROUND(BO68*Inputs!E21+BP68+BQ68,2))))))</f>
        <v>0</v>
      </c>
      <c r="BS68">
        <f>IF(Inputs!$B$27&lt;&gt;"Ready","PENDING INPUTS",IF(BO68&lt;=0,99,1+IF(AND(K68&gt;0,OR(K68&lt;BO68,AND(K68=BO68,0&lt;7))),1,0)+IF(AND(S68&gt;0,OR(S68&lt;BO68,AND(S68=BO68,1&lt;7))),1,0)+IF(AND(AA68&gt;0,OR(AA68&lt;BO68,AND(AA68=BO68,2&lt;7))),1,0)+IF(AND(AI68&gt;0,OR(AI68&lt;BO68,AND(AI68=BO68,3&lt;7))),1,0)+IF(AND(AQ68&gt;0,OR(AQ68&lt;BO68,AND(AQ68=BO68,4&lt;7))),1,0)+IF(AND(AY68&gt;0,OR(AY68&lt;BO68,AND(AY68=BO68,5&lt;7))),1,0)+IF(AND(BG68&gt;0,OR(BG68&lt;BO68,AND(BG68=BO68,6&lt;7))),1,0)+IF(AND(BW68&gt;0,OR(BW68&lt;BO68,AND(BW68=BO68,8&lt;7))),1,0)+IF(AND(CE68&gt;0,OR(CE68&lt;BO68,AND(CE68=BO68,9&lt;7))),1,0)))</f>
        <v>99</v>
      </c>
      <c r="BT68" s="3">
        <f>IF(Inputs!$B$27&lt;&gt;"Ready","PENDING INPUTS",IF(A68&gt;Inputs!$B$6,0,MIN(MAX(0,(BO68+BP68+BQ68)-BR68),MAX(0,C68-D68-(IF(O68&lt;BS68,K68+L68+M68-N68,0)+IF(W68&lt;BS68,S68+T68+U68-V68,0)+IF(AE68&lt;BS68,AA68+AB68+AC68-AD68,0)+IF(AM68&lt;BS68,AI68+AJ68+AK68-AL68,0)+IF(AU68&lt;BS68,AQ68+AR68+AS68-AT68,0)+IF(BC68&lt;BS68,AY68+AZ68+BA68-BB68,0)+IF(BK68&lt;BS68,BG68+BH68+BI68-BJ68,0)+IF(BS68&lt;BS68,BO68+BP68+BQ68-BR68,0)+IF(CA68&lt;BS68,BW68+BX68+BY68-BZ68,0)+IF(CI68&lt;BS68,CE68+CF68+CG68-CH68,0))))))</f>
        <v>0</v>
      </c>
      <c r="BU68" s="3">
        <f>IF(Inputs!$B$27&lt;&gt;"Ready","PENDING INPUTS",MIN((BO68+BP68+BQ68),IF(D68&gt;C68,IF(D68=0,0,BR68*C68/D68),BR68+BT68)))</f>
        <v>0</v>
      </c>
      <c r="BV68" s="3">
        <f>IF(Inputs!$B$27&lt;&gt;"Ready","PENDING INPUTS",MAX(0,(BO68+BP68+BQ68)-BU68))</f>
        <v>0</v>
      </c>
      <c r="BW68" s="3">
        <f>IF(Inputs!$B$27&lt;&gt;"Ready","PENDING INPUTS",CD67)</f>
        <v>0</v>
      </c>
      <c r="BX68" s="3">
        <f>IF(Inputs!$B$27&lt;&gt;"Ready","PENDING INPUTS",IF(A68&lt;=Inputs!$B$6,ROUND(BW68*Inputs!C22/12,2),0))</f>
        <v>0</v>
      </c>
      <c r="BY68" s="3">
        <f>IF(Inputs!$B$27&lt;&gt;"Ready","PENDING INPUTS",IF(AND(A68&lt;=Inputs!$B$6,BW68&gt;0),Inputs!G22,0))</f>
        <v>0</v>
      </c>
      <c r="BZ68" s="3">
        <f>IF(Inputs!$B$27&lt;&gt;"Ready","PENDING INPUTS",IF(A68&gt;Inputs!$B$6,0,MIN((BW68+BX68+BY68),IF(Inputs!H22=1,Inputs!D22,MAX(Inputs!F22,ROUND(BW68*Inputs!E22+BX68+BY68,2))))))</f>
        <v>0</v>
      </c>
      <c r="CA68">
        <f>IF(Inputs!$B$27&lt;&gt;"Ready","PENDING INPUTS",IF(BW68&lt;=0,99,1+IF(AND(K68&gt;0,OR(K68&lt;BW68,AND(K68=BW68,0&lt;8))),1,0)+IF(AND(S68&gt;0,OR(S68&lt;BW68,AND(S68=BW68,1&lt;8))),1,0)+IF(AND(AA68&gt;0,OR(AA68&lt;BW68,AND(AA68=BW68,2&lt;8))),1,0)+IF(AND(AI68&gt;0,OR(AI68&lt;BW68,AND(AI68=BW68,3&lt;8))),1,0)+IF(AND(AQ68&gt;0,OR(AQ68&lt;BW68,AND(AQ68=BW68,4&lt;8))),1,0)+IF(AND(AY68&gt;0,OR(AY68&lt;BW68,AND(AY68=BW68,5&lt;8))),1,0)+IF(AND(BG68&gt;0,OR(BG68&lt;BW68,AND(BG68=BW68,6&lt;8))),1,0)+IF(AND(BO68&gt;0,OR(BO68&lt;BW68,AND(BO68=BW68,7&lt;8))),1,0)+IF(AND(CE68&gt;0,OR(CE68&lt;BW68,AND(CE68=BW68,9&lt;8))),1,0)))</f>
        <v>99</v>
      </c>
      <c r="CB68" s="3">
        <f>IF(Inputs!$B$27&lt;&gt;"Ready","PENDING INPUTS",IF(A68&gt;Inputs!$B$6,0,MIN(MAX(0,(BW68+BX68+BY68)-BZ68),MAX(0,C68-D68-(IF(O68&lt;CA68,K68+L68+M68-N68,0)+IF(W68&lt;CA68,S68+T68+U68-V68,0)+IF(AE68&lt;CA68,AA68+AB68+AC68-AD68,0)+IF(AM68&lt;CA68,AI68+AJ68+AK68-AL68,0)+IF(AU68&lt;CA68,AQ68+AR68+AS68-AT68,0)+IF(BC68&lt;CA68,AY68+AZ68+BA68-BB68,0)+IF(BK68&lt;CA68,BG68+BH68+BI68-BJ68,0)+IF(BS68&lt;CA68,BO68+BP68+BQ68-BR68,0)+IF(CA68&lt;CA68,BW68+BX68+BY68-BZ68,0)+IF(CI68&lt;CA68,CE68+CF68+CG68-CH68,0))))))</f>
        <v>0</v>
      </c>
      <c r="CC68" s="3">
        <f>IF(Inputs!$B$27&lt;&gt;"Ready","PENDING INPUTS",MIN((BW68+BX68+BY68),IF(D68&gt;C68,IF(D68=0,0,BZ68*C68/D68),BZ68+CB68)))</f>
        <v>0</v>
      </c>
      <c r="CD68" s="3">
        <f>IF(Inputs!$B$27&lt;&gt;"Ready","PENDING INPUTS",MAX(0,(BW68+BX68+BY68)-CC68))</f>
        <v>0</v>
      </c>
      <c r="CE68" s="3">
        <f>IF(Inputs!$B$27&lt;&gt;"Ready","PENDING INPUTS",CL67)</f>
        <v>0</v>
      </c>
      <c r="CF68" s="3">
        <f>IF(Inputs!$B$27&lt;&gt;"Ready","PENDING INPUTS",IF(A68&lt;=Inputs!$B$6,ROUND(CE68*Inputs!C23/12,2),0))</f>
        <v>0</v>
      </c>
      <c r="CG68" s="3">
        <f>IF(Inputs!$B$27&lt;&gt;"Ready","PENDING INPUTS",IF(AND(A68&lt;=Inputs!$B$6,CE68&gt;0),Inputs!G23,0))</f>
        <v>0</v>
      </c>
      <c r="CH68" s="3">
        <f>IF(Inputs!$B$27&lt;&gt;"Ready","PENDING INPUTS",IF(A68&gt;Inputs!$B$6,0,MIN((CE68+CF68+CG68),IF(Inputs!H23=1,Inputs!D23,MAX(Inputs!F23,ROUND(CE68*Inputs!E23+CF68+CG68,2))))))</f>
        <v>0</v>
      </c>
      <c r="CI68">
        <f>IF(Inputs!$B$27&lt;&gt;"Ready","PENDING INPUTS",IF(CE68&lt;=0,99,1+IF(AND(K68&gt;0,OR(K68&lt;CE68,AND(K68=CE68,0&lt;9))),1,0)+IF(AND(S68&gt;0,OR(S68&lt;CE68,AND(S68=CE68,1&lt;9))),1,0)+IF(AND(AA68&gt;0,OR(AA68&lt;CE68,AND(AA68=CE68,2&lt;9))),1,0)+IF(AND(AI68&gt;0,OR(AI68&lt;CE68,AND(AI68=CE68,3&lt;9))),1,0)+IF(AND(AQ68&gt;0,OR(AQ68&lt;CE68,AND(AQ68=CE68,4&lt;9))),1,0)+IF(AND(AY68&gt;0,OR(AY68&lt;CE68,AND(AY68=CE68,5&lt;9))),1,0)+IF(AND(BG68&gt;0,OR(BG68&lt;CE68,AND(BG68=CE68,6&lt;9))),1,0)+IF(AND(BO68&gt;0,OR(BO68&lt;CE68,AND(BO68=CE68,7&lt;9))),1,0)+IF(AND(BW68&gt;0,OR(BW68&lt;CE68,AND(BW68=CE68,8&lt;9))),1,0)))</f>
        <v>99</v>
      </c>
      <c r="CJ68" s="3">
        <f>IF(Inputs!$B$27&lt;&gt;"Ready","PENDING INPUTS",IF(A68&gt;Inputs!$B$6,0,MIN(MAX(0,(CE68+CF68+CG68)-CH68),MAX(0,C68-D68-(IF(O68&lt;CI68,K68+L68+M68-N68,0)+IF(W68&lt;CI68,S68+T68+U68-V68,0)+IF(AE68&lt;CI68,AA68+AB68+AC68-AD68,0)+IF(AM68&lt;CI68,AI68+AJ68+AK68-AL68,0)+IF(AU68&lt;CI68,AQ68+AR68+AS68-AT68,0)+IF(BC68&lt;CI68,AY68+AZ68+BA68-BB68,0)+IF(BK68&lt;CI68,BG68+BH68+BI68-BJ68,0)+IF(BS68&lt;CI68,BO68+BP68+BQ68-BR68,0)+IF(CA68&lt;CI68,BW68+BX68+BY68-BZ68,0)+IF(CI68&lt;CI68,CE68+CF68+CG68-CH68,0))))))</f>
        <v>0</v>
      </c>
      <c r="CK68" s="3">
        <f>IF(Inputs!$B$27&lt;&gt;"Ready","PENDING INPUTS",MIN((CE68+CF68+CG68),IF(D68&gt;C68,IF(D68=0,0,CH68*C68/D68),CH68+CJ68)))</f>
        <v>0</v>
      </c>
      <c r="CL68" s="3">
        <f>IF(Inputs!$B$27&lt;&gt;"Ready","PENDING INPUTS",MAX(0,(CE68+CF68+CG68)-CK68))</f>
        <v>0</v>
      </c>
    </row>
    <row r="69" spans="1:90" ht="27.95" customHeight="1" x14ac:dyDescent="0.25">
      <c r="A69">
        <v>65</v>
      </c>
      <c r="B69" s="13">
        <f>IF(Inputs!$B$27&lt;&gt;"Ready","PENDING INPUTS",EDATE(Inputs!$B$5,A69-1))</f>
        <v>48245</v>
      </c>
      <c r="C69" s="3">
        <f>IF(Inputs!$B$27&lt;&gt;"Ready","PENDING INPUTS",IF(A69&lt;=Inputs!$B$6,MAX(0,Inputs!$B$4+IF(A69=Inputs!$B$7,Inputs!$B$8,0)+IF(A69=Inputs!$B$9,Inputs!$B$10,0)),0))</f>
        <v>0</v>
      </c>
      <c r="D69" s="3">
        <f>IF(Inputs!$B$27&lt;&gt;"Ready","PENDING INPUTS",SUM(N69,V69,AD69,AL69,AT69,BB69,BJ69,BR69,BZ69,CH69))</f>
        <v>0</v>
      </c>
      <c r="E69" s="3">
        <f>IF(Inputs!$B$27&lt;&gt;"Ready","PENDING INPUTS",MAX(0,D69-C69))</f>
        <v>0</v>
      </c>
      <c r="F69" s="3">
        <f>IF(Inputs!$B$27&lt;&gt;"Ready","PENDING INPUTS",SUM(Q69,Y69,AG69,AO69,AW69,BE69,BM69,BU69,CC69,CK69))</f>
        <v>0</v>
      </c>
      <c r="G69" s="3">
        <f>IF(Inputs!$B$27&lt;&gt;"Ready","PENDING INPUTS",SUM(L69,T69,AB69,AJ69,AR69,AZ69,BH69,BP69,BX69,CF69))</f>
        <v>0</v>
      </c>
      <c r="H69" s="3">
        <f>IF(Inputs!$B$27&lt;&gt;"Ready","PENDING INPUTS",SUM(M69,U69,AC69,AK69,AS69,BA69,BI69,BQ69,BY69,CG69))</f>
        <v>0</v>
      </c>
      <c r="I69" s="3">
        <f>IF(Inputs!$B$27&lt;&gt;"Ready","PENDING INPUTS",SUM(R69,Z69,AH69,AP69,AX69,BF69,BN69,BV69,CD69,CL69))</f>
        <v>0</v>
      </c>
      <c r="J69" t="str">
        <f>IF(Inputs!$B$27&lt;&gt;"Ready","PENDING INPUTS",IF(A69&gt;Inputs!$B$6,"Beyond horizon",IF(E69&gt;0.005,"MINIMUM SHORTFALL",IF(I69&lt;0.005,"Paid off","In progress"))))</f>
        <v>Paid off</v>
      </c>
      <c r="K69" s="3">
        <f>IF(Inputs!$B$27&lt;&gt;"Ready","PENDING INPUTS",R68)</f>
        <v>0</v>
      </c>
      <c r="L69" s="3">
        <f>IF(Inputs!$B$27&lt;&gt;"Ready","PENDING INPUTS",IF(A69&lt;=Inputs!$B$6,ROUND(K69*Inputs!C14/12,2),0))</f>
        <v>0</v>
      </c>
      <c r="M69" s="3">
        <f>IF(Inputs!$B$27&lt;&gt;"Ready","PENDING INPUTS",IF(AND(A69&lt;=Inputs!$B$6,K69&gt;0),Inputs!G14,0))</f>
        <v>0</v>
      </c>
      <c r="N69" s="3">
        <f>IF(Inputs!$B$27&lt;&gt;"Ready","PENDING INPUTS",IF(A69&gt;Inputs!$B$6,0,MIN((K69+L69+M69),IF(Inputs!H14=1,Inputs!D14,MAX(Inputs!F14,ROUND(K69*Inputs!E14+L69+M69,2))))))</f>
        <v>0</v>
      </c>
      <c r="O69">
        <f>IF(Inputs!$B$27&lt;&gt;"Ready","PENDING INPUTS",IF(K69&lt;=0,99,1+IF(AND(S69&gt;0,OR(S69&lt;K69,AND(S69=K69,1&lt;0))),1,0)+IF(AND(AA69&gt;0,OR(AA69&lt;K69,AND(AA69=K69,2&lt;0))),1,0)+IF(AND(AI69&gt;0,OR(AI69&lt;K69,AND(AI69=K69,3&lt;0))),1,0)+IF(AND(AQ69&gt;0,OR(AQ69&lt;K69,AND(AQ69=K69,4&lt;0))),1,0)+IF(AND(AY69&gt;0,OR(AY69&lt;K69,AND(AY69=K69,5&lt;0))),1,0)+IF(AND(BG69&gt;0,OR(BG69&lt;K69,AND(BG69=K69,6&lt;0))),1,0)+IF(AND(BO69&gt;0,OR(BO69&lt;K69,AND(BO69=K69,7&lt;0))),1,0)+IF(AND(BW69&gt;0,OR(BW69&lt;K69,AND(BW69=K69,8&lt;0))),1,0)+IF(AND(CE69&gt;0,OR(CE69&lt;K69,AND(CE69=K69,9&lt;0))),1,0)))</f>
        <v>99</v>
      </c>
      <c r="P69" s="3">
        <f>IF(Inputs!$B$27&lt;&gt;"Ready","PENDING INPUTS",IF(A69&gt;Inputs!$B$6,0,MIN(MAX(0,(K69+L69+M69)-N69),MAX(0,C69-D69-(IF(O69&lt;O69,K69+L69+M69-N69,0)+IF(W69&lt;O69,S69+T69+U69-V69,0)+IF(AE69&lt;O69,AA69+AB69+AC69-AD69,0)+IF(AM69&lt;O69,AI69+AJ69+AK69-AL69,0)+IF(AU69&lt;O69,AQ69+AR69+AS69-AT69,0)+IF(BC69&lt;O69,AY69+AZ69+BA69-BB69,0)+IF(BK69&lt;O69,BG69+BH69+BI69-BJ69,0)+IF(BS69&lt;O69,BO69+BP69+BQ69-BR69,0)+IF(CA69&lt;O69,BW69+BX69+BY69-BZ69,0)+IF(CI69&lt;O69,CE69+CF69+CG69-CH69,0))))))</f>
        <v>0</v>
      </c>
      <c r="Q69" s="3">
        <f>IF(Inputs!$B$27&lt;&gt;"Ready","PENDING INPUTS",MIN((K69+L69+M69),IF(D69&gt;C69,IF(D69=0,0,N69*C69/D69),N69+P69)))</f>
        <v>0</v>
      </c>
      <c r="R69" s="3">
        <f>IF(Inputs!$B$27&lt;&gt;"Ready","PENDING INPUTS",MAX(0,(K69+L69+M69)-Q69))</f>
        <v>0</v>
      </c>
      <c r="S69" s="3">
        <f>IF(Inputs!$B$27&lt;&gt;"Ready","PENDING INPUTS",Z68)</f>
        <v>0</v>
      </c>
      <c r="T69" s="3">
        <f>IF(Inputs!$B$27&lt;&gt;"Ready","PENDING INPUTS",IF(A69&lt;=Inputs!$B$6,ROUND(S69*Inputs!C15/12,2),0))</f>
        <v>0</v>
      </c>
      <c r="U69" s="3">
        <f>IF(Inputs!$B$27&lt;&gt;"Ready","PENDING INPUTS",IF(AND(A69&lt;=Inputs!$B$6,S69&gt;0),Inputs!G15,0))</f>
        <v>0</v>
      </c>
      <c r="V69" s="3">
        <f>IF(Inputs!$B$27&lt;&gt;"Ready","PENDING INPUTS",IF(A69&gt;Inputs!$B$6,0,MIN((S69+T69+U69),IF(Inputs!H15=1,Inputs!D15,MAX(Inputs!F15,ROUND(S69*Inputs!E15+T69+U69,2))))))</f>
        <v>0</v>
      </c>
      <c r="W69">
        <f>IF(Inputs!$B$27&lt;&gt;"Ready","PENDING INPUTS",IF(S69&lt;=0,99,1+IF(AND(K69&gt;0,OR(K69&lt;S69,AND(K69=S69,0&lt;1))),1,0)+IF(AND(AA69&gt;0,OR(AA69&lt;S69,AND(AA69=S69,2&lt;1))),1,0)+IF(AND(AI69&gt;0,OR(AI69&lt;S69,AND(AI69=S69,3&lt;1))),1,0)+IF(AND(AQ69&gt;0,OR(AQ69&lt;S69,AND(AQ69=S69,4&lt;1))),1,0)+IF(AND(AY69&gt;0,OR(AY69&lt;S69,AND(AY69=S69,5&lt;1))),1,0)+IF(AND(BG69&gt;0,OR(BG69&lt;S69,AND(BG69=S69,6&lt;1))),1,0)+IF(AND(BO69&gt;0,OR(BO69&lt;S69,AND(BO69=S69,7&lt;1))),1,0)+IF(AND(BW69&gt;0,OR(BW69&lt;S69,AND(BW69=S69,8&lt;1))),1,0)+IF(AND(CE69&gt;0,OR(CE69&lt;S69,AND(CE69=S69,9&lt;1))),1,0)))</f>
        <v>99</v>
      </c>
      <c r="X69" s="3">
        <f>IF(Inputs!$B$27&lt;&gt;"Ready","PENDING INPUTS",IF(A69&gt;Inputs!$B$6,0,MIN(MAX(0,(S69+T69+U69)-V69),MAX(0,C69-D69-(IF(O69&lt;W69,K69+L69+M69-N69,0)+IF(W69&lt;W69,S69+T69+U69-V69,0)+IF(AE69&lt;W69,AA69+AB69+AC69-AD69,0)+IF(AM69&lt;W69,AI69+AJ69+AK69-AL69,0)+IF(AU69&lt;W69,AQ69+AR69+AS69-AT69,0)+IF(BC69&lt;W69,AY69+AZ69+BA69-BB69,0)+IF(BK69&lt;W69,BG69+BH69+BI69-BJ69,0)+IF(BS69&lt;W69,BO69+BP69+BQ69-BR69,0)+IF(CA69&lt;W69,BW69+BX69+BY69-BZ69,0)+IF(CI69&lt;W69,CE69+CF69+CG69-CH69,0))))))</f>
        <v>0</v>
      </c>
      <c r="Y69" s="3">
        <f>IF(Inputs!$B$27&lt;&gt;"Ready","PENDING INPUTS",MIN((S69+T69+U69),IF(D69&gt;C69,IF(D69=0,0,V69*C69/D69),V69+X69)))</f>
        <v>0</v>
      </c>
      <c r="Z69" s="3">
        <f>IF(Inputs!$B$27&lt;&gt;"Ready","PENDING INPUTS",MAX(0,(S69+T69+U69)-Y69))</f>
        <v>0</v>
      </c>
      <c r="AA69" s="3">
        <f>IF(Inputs!$B$27&lt;&gt;"Ready","PENDING INPUTS",AH68)</f>
        <v>0</v>
      </c>
      <c r="AB69" s="3">
        <f>IF(Inputs!$B$27&lt;&gt;"Ready","PENDING INPUTS",IF(A69&lt;=Inputs!$B$6,ROUND(AA69*Inputs!C16/12,2),0))</f>
        <v>0</v>
      </c>
      <c r="AC69" s="3">
        <f>IF(Inputs!$B$27&lt;&gt;"Ready","PENDING INPUTS",IF(AND(A69&lt;=Inputs!$B$6,AA69&gt;0),Inputs!G16,0))</f>
        <v>0</v>
      </c>
      <c r="AD69" s="3">
        <f>IF(Inputs!$B$27&lt;&gt;"Ready","PENDING INPUTS",IF(A69&gt;Inputs!$B$6,0,MIN((AA69+AB69+AC69),IF(Inputs!H16=1,Inputs!D16,MAX(Inputs!F16,ROUND(AA69*Inputs!E16+AB69+AC69,2))))))</f>
        <v>0</v>
      </c>
      <c r="AE69">
        <f>IF(Inputs!$B$27&lt;&gt;"Ready","PENDING INPUTS",IF(AA69&lt;=0,99,1+IF(AND(K69&gt;0,OR(K69&lt;AA69,AND(K69=AA69,0&lt;2))),1,0)+IF(AND(S69&gt;0,OR(S69&lt;AA69,AND(S69=AA69,1&lt;2))),1,0)+IF(AND(AI69&gt;0,OR(AI69&lt;AA69,AND(AI69=AA69,3&lt;2))),1,0)+IF(AND(AQ69&gt;0,OR(AQ69&lt;AA69,AND(AQ69=AA69,4&lt;2))),1,0)+IF(AND(AY69&gt;0,OR(AY69&lt;AA69,AND(AY69=AA69,5&lt;2))),1,0)+IF(AND(BG69&gt;0,OR(BG69&lt;AA69,AND(BG69=AA69,6&lt;2))),1,0)+IF(AND(BO69&gt;0,OR(BO69&lt;AA69,AND(BO69=AA69,7&lt;2))),1,0)+IF(AND(BW69&gt;0,OR(BW69&lt;AA69,AND(BW69=AA69,8&lt;2))),1,0)+IF(AND(CE69&gt;0,OR(CE69&lt;AA69,AND(CE69=AA69,9&lt;2))),1,0)))</f>
        <v>99</v>
      </c>
      <c r="AF69" s="3">
        <f>IF(Inputs!$B$27&lt;&gt;"Ready","PENDING INPUTS",IF(A69&gt;Inputs!$B$6,0,MIN(MAX(0,(AA69+AB69+AC69)-AD69),MAX(0,C69-D69-(IF(O69&lt;AE69,K69+L69+M69-N69,0)+IF(W69&lt;AE69,S69+T69+U69-V69,0)+IF(AE69&lt;AE69,AA69+AB69+AC69-AD69,0)+IF(AM69&lt;AE69,AI69+AJ69+AK69-AL69,0)+IF(AU69&lt;AE69,AQ69+AR69+AS69-AT69,0)+IF(BC69&lt;AE69,AY69+AZ69+BA69-BB69,0)+IF(BK69&lt;AE69,BG69+BH69+BI69-BJ69,0)+IF(BS69&lt;AE69,BO69+BP69+BQ69-BR69,0)+IF(CA69&lt;AE69,BW69+BX69+BY69-BZ69,0)+IF(CI69&lt;AE69,CE69+CF69+CG69-CH69,0))))))</f>
        <v>0</v>
      </c>
      <c r="AG69" s="3">
        <f>IF(Inputs!$B$27&lt;&gt;"Ready","PENDING INPUTS",MIN((AA69+AB69+AC69),IF(D69&gt;C69,IF(D69=0,0,AD69*C69/D69),AD69+AF69)))</f>
        <v>0</v>
      </c>
      <c r="AH69" s="3">
        <f>IF(Inputs!$B$27&lt;&gt;"Ready","PENDING INPUTS",MAX(0,(AA69+AB69+AC69)-AG69))</f>
        <v>0</v>
      </c>
      <c r="AI69" s="3">
        <f>IF(Inputs!$B$27&lt;&gt;"Ready","PENDING INPUTS",AP68)</f>
        <v>0</v>
      </c>
      <c r="AJ69" s="3">
        <f>IF(Inputs!$B$27&lt;&gt;"Ready","PENDING INPUTS",IF(A69&lt;=Inputs!$B$6,ROUND(AI69*Inputs!C17/12,2),0))</f>
        <v>0</v>
      </c>
      <c r="AK69" s="3">
        <f>IF(Inputs!$B$27&lt;&gt;"Ready","PENDING INPUTS",IF(AND(A69&lt;=Inputs!$B$6,AI69&gt;0),Inputs!G17,0))</f>
        <v>0</v>
      </c>
      <c r="AL69" s="3">
        <f>IF(Inputs!$B$27&lt;&gt;"Ready","PENDING INPUTS",IF(A69&gt;Inputs!$B$6,0,MIN((AI69+AJ69+AK69),IF(Inputs!H17=1,Inputs!D17,MAX(Inputs!F17,ROUND(AI69*Inputs!E17+AJ69+AK69,2))))))</f>
        <v>0</v>
      </c>
      <c r="AM69">
        <f>IF(Inputs!$B$27&lt;&gt;"Ready","PENDING INPUTS",IF(AI69&lt;=0,99,1+IF(AND(K69&gt;0,OR(K69&lt;AI69,AND(K69=AI69,0&lt;3))),1,0)+IF(AND(S69&gt;0,OR(S69&lt;AI69,AND(S69=AI69,1&lt;3))),1,0)+IF(AND(AA69&gt;0,OR(AA69&lt;AI69,AND(AA69=AI69,2&lt;3))),1,0)+IF(AND(AQ69&gt;0,OR(AQ69&lt;AI69,AND(AQ69=AI69,4&lt;3))),1,0)+IF(AND(AY69&gt;0,OR(AY69&lt;AI69,AND(AY69=AI69,5&lt;3))),1,0)+IF(AND(BG69&gt;0,OR(BG69&lt;AI69,AND(BG69=AI69,6&lt;3))),1,0)+IF(AND(BO69&gt;0,OR(BO69&lt;AI69,AND(BO69=AI69,7&lt;3))),1,0)+IF(AND(BW69&gt;0,OR(BW69&lt;AI69,AND(BW69=AI69,8&lt;3))),1,0)+IF(AND(CE69&gt;0,OR(CE69&lt;AI69,AND(CE69=AI69,9&lt;3))),1,0)))</f>
        <v>99</v>
      </c>
      <c r="AN69" s="3">
        <f>IF(Inputs!$B$27&lt;&gt;"Ready","PENDING INPUTS",IF(A69&gt;Inputs!$B$6,0,MIN(MAX(0,(AI69+AJ69+AK69)-AL69),MAX(0,C69-D69-(IF(O69&lt;AM69,K69+L69+M69-N69,0)+IF(W69&lt;AM69,S69+T69+U69-V69,0)+IF(AE69&lt;AM69,AA69+AB69+AC69-AD69,0)+IF(AM69&lt;AM69,AI69+AJ69+AK69-AL69,0)+IF(AU69&lt;AM69,AQ69+AR69+AS69-AT69,0)+IF(BC69&lt;AM69,AY69+AZ69+BA69-BB69,0)+IF(BK69&lt;AM69,BG69+BH69+BI69-BJ69,0)+IF(BS69&lt;AM69,BO69+BP69+BQ69-BR69,0)+IF(CA69&lt;AM69,BW69+BX69+BY69-BZ69,0)+IF(CI69&lt;AM69,CE69+CF69+CG69-CH69,0))))))</f>
        <v>0</v>
      </c>
      <c r="AO69" s="3">
        <f>IF(Inputs!$B$27&lt;&gt;"Ready","PENDING INPUTS",MIN((AI69+AJ69+AK69),IF(D69&gt;C69,IF(D69=0,0,AL69*C69/D69),AL69+AN69)))</f>
        <v>0</v>
      </c>
      <c r="AP69" s="3">
        <f>IF(Inputs!$B$27&lt;&gt;"Ready","PENDING INPUTS",MAX(0,(AI69+AJ69+AK69)-AO69))</f>
        <v>0</v>
      </c>
      <c r="AQ69" s="3">
        <f>IF(Inputs!$B$27&lt;&gt;"Ready","PENDING INPUTS",AX68)</f>
        <v>0</v>
      </c>
      <c r="AR69" s="3">
        <f>IF(Inputs!$B$27&lt;&gt;"Ready","PENDING INPUTS",IF(A69&lt;=Inputs!$B$6,ROUND(AQ69*Inputs!C18/12,2),0))</f>
        <v>0</v>
      </c>
      <c r="AS69" s="3">
        <f>IF(Inputs!$B$27&lt;&gt;"Ready","PENDING INPUTS",IF(AND(A69&lt;=Inputs!$B$6,AQ69&gt;0),Inputs!G18,0))</f>
        <v>0</v>
      </c>
      <c r="AT69" s="3">
        <f>IF(Inputs!$B$27&lt;&gt;"Ready","PENDING INPUTS",IF(A69&gt;Inputs!$B$6,0,MIN((AQ69+AR69+AS69),IF(Inputs!H18=1,Inputs!D18,MAX(Inputs!F18,ROUND(AQ69*Inputs!E18+AR69+AS69,2))))))</f>
        <v>0</v>
      </c>
      <c r="AU69">
        <f>IF(Inputs!$B$27&lt;&gt;"Ready","PENDING INPUTS",IF(AQ69&lt;=0,99,1+IF(AND(K69&gt;0,OR(K69&lt;AQ69,AND(K69=AQ69,0&lt;4))),1,0)+IF(AND(S69&gt;0,OR(S69&lt;AQ69,AND(S69=AQ69,1&lt;4))),1,0)+IF(AND(AA69&gt;0,OR(AA69&lt;AQ69,AND(AA69=AQ69,2&lt;4))),1,0)+IF(AND(AI69&gt;0,OR(AI69&lt;AQ69,AND(AI69=AQ69,3&lt;4))),1,0)+IF(AND(AY69&gt;0,OR(AY69&lt;AQ69,AND(AY69=AQ69,5&lt;4))),1,0)+IF(AND(BG69&gt;0,OR(BG69&lt;AQ69,AND(BG69=AQ69,6&lt;4))),1,0)+IF(AND(BO69&gt;0,OR(BO69&lt;AQ69,AND(BO69=AQ69,7&lt;4))),1,0)+IF(AND(BW69&gt;0,OR(BW69&lt;AQ69,AND(BW69=AQ69,8&lt;4))),1,0)+IF(AND(CE69&gt;0,OR(CE69&lt;AQ69,AND(CE69=AQ69,9&lt;4))),1,0)))</f>
        <v>99</v>
      </c>
      <c r="AV69" s="3">
        <f>IF(Inputs!$B$27&lt;&gt;"Ready","PENDING INPUTS",IF(A69&gt;Inputs!$B$6,0,MIN(MAX(0,(AQ69+AR69+AS69)-AT69),MAX(0,C69-D69-(IF(O69&lt;AU69,K69+L69+M69-N69,0)+IF(W69&lt;AU69,S69+T69+U69-V69,0)+IF(AE69&lt;AU69,AA69+AB69+AC69-AD69,0)+IF(AM69&lt;AU69,AI69+AJ69+AK69-AL69,0)+IF(AU69&lt;AU69,AQ69+AR69+AS69-AT69,0)+IF(BC69&lt;AU69,AY69+AZ69+BA69-BB69,0)+IF(BK69&lt;AU69,BG69+BH69+BI69-BJ69,0)+IF(BS69&lt;AU69,BO69+BP69+BQ69-BR69,0)+IF(CA69&lt;AU69,BW69+BX69+BY69-BZ69,0)+IF(CI69&lt;AU69,CE69+CF69+CG69-CH69,0))))))</f>
        <v>0</v>
      </c>
      <c r="AW69" s="3">
        <f>IF(Inputs!$B$27&lt;&gt;"Ready","PENDING INPUTS",MIN((AQ69+AR69+AS69),IF(D69&gt;C69,IF(D69=0,0,AT69*C69/D69),AT69+AV69)))</f>
        <v>0</v>
      </c>
      <c r="AX69" s="3">
        <f>IF(Inputs!$B$27&lt;&gt;"Ready","PENDING INPUTS",MAX(0,(AQ69+AR69+AS69)-AW69))</f>
        <v>0</v>
      </c>
      <c r="AY69" s="3">
        <f>IF(Inputs!$B$27&lt;&gt;"Ready","PENDING INPUTS",BF68)</f>
        <v>0</v>
      </c>
      <c r="AZ69" s="3">
        <f>IF(Inputs!$B$27&lt;&gt;"Ready","PENDING INPUTS",IF(A69&lt;=Inputs!$B$6,ROUND(AY69*Inputs!C19/12,2),0))</f>
        <v>0</v>
      </c>
      <c r="BA69" s="3">
        <f>IF(Inputs!$B$27&lt;&gt;"Ready","PENDING INPUTS",IF(AND(A69&lt;=Inputs!$B$6,AY69&gt;0),Inputs!G19,0))</f>
        <v>0</v>
      </c>
      <c r="BB69" s="3">
        <f>IF(Inputs!$B$27&lt;&gt;"Ready","PENDING INPUTS",IF(A69&gt;Inputs!$B$6,0,MIN((AY69+AZ69+BA69),IF(Inputs!H19=1,Inputs!D19,MAX(Inputs!F19,ROUND(AY69*Inputs!E19+AZ69+BA69,2))))))</f>
        <v>0</v>
      </c>
      <c r="BC69">
        <f>IF(Inputs!$B$27&lt;&gt;"Ready","PENDING INPUTS",IF(AY69&lt;=0,99,1+IF(AND(K69&gt;0,OR(K69&lt;AY69,AND(K69=AY69,0&lt;5))),1,0)+IF(AND(S69&gt;0,OR(S69&lt;AY69,AND(S69=AY69,1&lt;5))),1,0)+IF(AND(AA69&gt;0,OR(AA69&lt;AY69,AND(AA69=AY69,2&lt;5))),1,0)+IF(AND(AI69&gt;0,OR(AI69&lt;AY69,AND(AI69=AY69,3&lt;5))),1,0)+IF(AND(AQ69&gt;0,OR(AQ69&lt;AY69,AND(AQ69=AY69,4&lt;5))),1,0)+IF(AND(BG69&gt;0,OR(BG69&lt;AY69,AND(BG69=AY69,6&lt;5))),1,0)+IF(AND(BO69&gt;0,OR(BO69&lt;AY69,AND(BO69=AY69,7&lt;5))),1,0)+IF(AND(BW69&gt;0,OR(BW69&lt;AY69,AND(BW69=AY69,8&lt;5))),1,0)+IF(AND(CE69&gt;0,OR(CE69&lt;AY69,AND(CE69=AY69,9&lt;5))),1,0)))</f>
        <v>99</v>
      </c>
      <c r="BD69" s="3">
        <f>IF(Inputs!$B$27&lt;&gt;"Ready","PENDING INPUTS",IF(A69&gt;Inputs!$B$6,0,MIN(MAX(0,(AY69+AZ69+BA69)-BB69),MAX(0,C69-D69-(IF(O69&lt;BC69,K69+L69+M69-N69,0)+IF(W69&lt;BC69,S69+T69+U69-V69,0)+IF(AE69&lt;BC69,AA69+AB69+AC69-AD69,0)+IF(AM69&lt;BC69,AI69+AJ69+AK69-AL69,0)+IF(AU69&lt;BC69,AQ69+AR69+AS69-AT69,0)+IF(BC69&lt;BC69,AY69+AZ69+BA69-BB69,0)+IF(BK69&lt;BC69,BG69+BH69+BI69-BJ69,0)+IF(BS69&lt;BC69,BO69+BP69+BQ69-BR69,0)+IF(CA69&lt;BC69,BW69+BX69+BY69-BZ69,0)+IF(CI69&lt;BC69,CE69+CF69+CG69-CH69,0))))))</f>
        <v>0</v>
      </c>
      <c r="BE69" s="3">
        <f>IF(Inputs!$B$27&lt;&gt;"Ready","PENDING INPUTS",MIN((AY69+AZ69+BA69),IF(D69&gt;C69,IF(D69=0,0,BB69*C69/D69),BB69+BD69)))</f>
        <v>0</v>
      </c>
      <c r="BF69" s="3">
        <f>IF(Inputs!$B$27&lt;&gt;"Ready","PENDING INPUTS",MAX(0,(AY69+AZ69+BA69)-BE69))</f>
        <v>0</v>
      </c>
      <c r="BG69" s="3">
        <f>IF(Inputs!$B$27&lt;&gt;"Ready","PENDING INPUTS",BN68)</f>
        <v>0</v>
      </c>
      <c r="BH69" s="3">
        <f>IF(Inputs!$B$27&lt;&gt;"Ready","PENDING INPUTS",IF(A69&lt;=Inputs!$B$6,ROUND(BG69*Inputs!C20/12,2),0))</f>
        <v>0</v>
      </c>
      <c r="BI69" s="3">
        <f>IF(Inputs!$B$27&lt;&gt;"Ready","PENDING INPUTS",IF(AND(A69&lt;=Inputs!$B$6,BG69&gt;0),Inputs!G20,0))</f>
        <v>0</v>
      </c>
      <c r="BJ69" s="3">
        <f>IF(Inputs!$B$27&lt;&gt;"Ready","PENDING INPUTS",IF(A69&gt;Inputs!$B$6,0,MIN((BG69+BH69+BI69),IF(Inputs!H20=1,Inputs!D20,MAX(Inputs!F20,ROUND(BG69*Inputs!E20+BH69+BI69,2))))))</f>
        <v>0</v>
      </c>
      <c r="BK69">
        <f>IF(Inputs!$B$27&lt;&gt;"Ready","PENDING INPUTS",IF(BG69&lt;=0,99,1+IF(AND(K69&gt;0,OR(K69&lt;BG69,AND(K69=BG69,0&lt;6))),1,0)+IF(AND(S69&gt;0,OR(S69&lt;BG69,AND(S69=BG69,1&lt;6))),1,0)+IF(AND(AA69&gt;0,OR(AA69&lt;BG69,AND(AA69=BG69,2&lt;6))),1,0)+IF(AND(AI69&gt;0,OR(AI69&lt;BG69,AND(AI69=BG69,3&lt;6))),1,0)+IF(AND(AQ69&gt;0,OR(AQ69&lt;BG69,AND(AQ69=BG69,4&lt;6))),1,0)+IF(AND(AY69&gt;0,OR(AY69&lt;BG69,AND(AY69=BG69,5&lt;6))),1,0)+IF(AND(BO69&gt;0,OR(BO69&lt;BG69,AND(BO69=BG69,7&lt;6))),1,0)+IF(AND(BW69&gt;0,OR(BW69&lt;BG69,AND(BW69=BG69,8&lt;6))),1,0)+IF(AND(CE69&gt;0,OR(CE69&lt;BG69,AND(CE69=BG69,9&lt;6))),1,0)))</f>
        <v>99</v>
      </c>
      <c r="BL69" s="3">
        <f>IF(Inputs!$B$27&lt;&gt;"Ready","PENDING INPUTS",IF(A69&gt;Inputs!$B$6,0,MIN(MAX(0,(BG69+BH69+BI69)-BJ69),MAX(0,C69-D69-(IF(O69&lt;BK69,K69+L69+M69-N69,0)+IF(W69&lt;BK69,S69+T69+U69-V69,0)+IF(AE69&lt;BK69,AA69+AB69+AC69-AD69,0)+IF(AM69&lt;BK69,AI69+AJ69+AK69-AL69,0)+IF(AU69&lt;BK69,AQ69+AR69+AS69-AT69,0)+IF(BC69&lt;BK69,AY69+AZ69+BA69-BB69,0)+IF(BK69&lt;BK69,BG69+BH69+BI69-BJ69,0)+IF(BS69&lt;BK69,BO69+BP69+BQ69-BR69,0)+IF(CA69&lt;BK69,BW69+BX69+BY69-BZ69,0)+IF(CI69&lt;BK69,CE69+CF69+CG69-CH69,0))))))</f>
        <v>0</v>
      </c>
      <c r="BM69" s="3">
        <f>IF(Inputs!$B$27&lt;&gt;"Ready","PENDING INPUTS",MIN((BG69+BH69+BI69),IF(D69&gt;C69,IF(D69=0,0,BJ69*C69/D69),BJ69+BL69)))</f>
        <v>0</v>
      </c>
      <c r="BN69" s="3">
        <f>IF(Inputs!$B$27&lt;&gt;"Ready","PENDING INPUTS",MAX(0,(BG69+BH69+BI69)-BM69))</f>
        <v>0</v>
      </c>
      <c r="BO69" s="3">
        <f>IF(Inputs!$B$27&lt;&gt;"Ready","PENDING INPUTS",BV68)</f>
        <v>0</v>
      </c>
      <c r="BP69" s="3">
        <f>IF(Inputs!$B$27&lt;&gt;"Ready","PENDING INPUTS",IF(A69&lt;=Inputs!$B$6,ROUND(BO69*Inputs!C21/12,2),0))</f>
        <v>0</v>
      </c>
      <c r="BQ69" s="3">
        <f>IF(Inputs!$B$27&lt;&gt;"Ready","PENDING INPUTS",IF(AND(A69&lt;=Inputs!$B$6,BO69&gt;0),Inputs!G21,0))</f>
        <v>0</v>
      </c>
      <c r="BR69" s="3">
        <f>IF(Inputs!$B$27&lt;&gt;"Ready","PENDING INPUTS",IF(A69&gt;Inputs!$B$6,0,MIN((BO69+BP69+BQ69),IF(Inputs!H21=1,Inputs!D21,MAX(Inputs!F21,ROUND(BO69*Inputs!E21+BP69+BQ69,2))))))</f>
        <v>0</v>
      </c>
      <c r="BS69">
        <f>IF(Inputs!$B$27&lt;&gt;"Ready","PENDING INPUTS",IF(BO69&lt;=0,99,1+IF(AND(K69&gt;0,OR(K69&lt;BO69,AND(K69=BO69,0&lt;7))),1,0)+IF(AND(S69&gt;0,OR(S69&lt;BO69,AND(S69=BO69,1&lt;7))),1,0)+IF(AND(AA69&gt;0,OR(AA69&lt;BO69,AND(AA69=BO69,2&lt;7))),1,0)+IF(AND(AI69&gt;0,OR(AI69&lt;BO69,AND(AI69=BO69,3&lt;7))),1,0)+IF(AND(AQ69&gt;0,OR(AQ69&lt;BO69,AND(AQ69=BO69,4&lt;7))),1,0)+IF(AND(AY69&gt;0,OR(AY69&lt;BO69,AND(AY69=BO69,5&lt;7))),1,0)+IF(AND(BG69&gt;0,OR(BG69&lt;BO69,AND(BG69=BO69,6&lt;7))),1,0)+IF(AND(BW69&gt;0,OR(BW69&lt;BO69,AND(BW69=BO69,8&lt;7))),1,0)+IF(AND(CE69&gt;0,OR(CE69&lt;BO69,AND(CE69=BO69,9&lt;7))),1,0)))</f>
        <v>99</v>
      </c>
      <c r="BT69" s="3">
        <f>IF(Inputs!$B$27&lt;&gt;"Ready","PENDING INPUTS",IF(A69&gt;Inputs!$B$6,0,MIN(MAX(0,(BO69+BP69+BQ69)-BR69),MAX(0,C69-D69-(IF(O69&lt;BS69,K69+L69+M69-N69,0)+IF(W69&lt;BS69,S69+T69+U69-V69,0)+IF(AE69&lt;BS69,AA69+AB69+AC69-AD69,0)+IF(AM69&lt;BS69,AI69+AJ69+AK69-AL69,0)+IF(AU69&lt;BS69,AQ69+AR69+AS69-AT69,0)+IF(BC69&lt;BS69,AY69+AZ69+BA69-BB69,0)+IF(BK69&lt;BS69,BG69+BH69+BI69-BJ69,0)+IF(BS69&lt;BS69,BO69+BP69+BQ69-BR69,0)+IF(CA69&lt;BS69,BW69+BX69+BY69-BZ69,0)+IF(CI69&lt;BS69,CE69+CF69+CG69-CH69,0))))))</f>
        <v>0</v>
      </c>
      <c r="BU69" s="3">
        <f>IF(Inputs!$B$27&lt;&gt;"Ready","PENDING INPUTS",MIN((BO69+BP69+BQ69),IF(D69&gt;C69,IF(D69=0,0,BR69*C69/D69),BR69+BT69)))</f>
        <v>0</v>
      </c>
      <c r="BV69" s="3">
        <f>IF(Inputs!$B$27&lt;&gt;"Ready","PENDING INPUTS",MAX(0,(BO69+BP69+BQ69)-BU69))</f>
        <v>0</v>
      </c>
      <c r="BW69" s="3">
        <f>IF(Inputs!$B$27&lt;&gt;"Ready","PENDING INPUTS",CD68)</f>
        <v>0</v>
      </c>
      <c r="BX69" s="3">
        <f>IF(Inputs!$B$27&lt;&gt;"Ready","PENDING INPUTS",IF(A69&lt;=Inputs!$B$6,ROUND(BW69*Inputs!C22/12,2),0))</f>
        <v>0</v>
      </c>
      <c r="BY69" s="3">
        <f>IF(Inputs!$B$27&lt;&gt;"Ready","PENDING INPUTS",IF(AND(A69&lt;=Inputs!$B$6,BW69&gt;0),Inputs!G22,0))</f>
        <v>0</v>
      </c>
      <c r="BZ69" s="3">
        <f>IF(Inputs!$B$27&lt;&gt;"Ready","PENDING INPUTS",IF(A69&gt;Inputs!$B$6,0,MIN((BW69+BX69+BY69),IF(Inputs!H22=1,Inputs!D22,MAX(Inputs!F22,ROUND(BW69*Inputs!E22+BX69+BY69,2))))))</f>
        <v>0</v>
      </c>
      <c r="CA69">
        <f>IF(Inputs!$B$27&lt;&gt;"Ready","PENDING INPUTS",IF(BW69&lt;=0,99,1+IF(AND(K69&gt;0,OR(K69&lt;BW69,AND(K69=BW69,0&lt;8))),1,0)+IF(AND(S69&gt;0,OR(S69&lt;BW69,AND(S69=BW69,1&lt;8))),1,0)+IF(AND(AA69&gt;0,OR(AA69&lt;BW69,AND(AA69=BW69,2&lt;8))),1,0)+IF(AND(AI69&gt;0,OR(AI69&lt;BW69,AND(AI69=BW69,3&lt;8))),1,0)+IF(AND(AQ69&gt;0,OR(AQ69&lt;BW69,AND(AQ69=BW69,4&lt;8))),1,0)+IF(AND(AY69&gt;0,OR(AY69&lt;BW69,AND(AY69=BW69,5&lt;8))),1,0)+IF(AND(BG69&gt;0,OR(BG69&lt;BW69,AND(BG69=BW69,6&lt;8))),1,0)+IF(AND(BO69&gt;0,OR(BO69&lt;BW69,AND(BO69=BW69,7&lt;8))),1,0)+IF(AND(CE69&gt;0,OR(CE69&lt;BW69,AND(CE69=BW69,9&lt;8))),1,0)))</f>
        <v>99</v>
      </c>
      <c r="CB69" s="3">
        <f>IF(Inputs!$B$27&lt;&gt;"Ready","PENDING INPUTS",IF(A69&gt;Inputs!$B$6,0,MIN(MAX(0,(BW69+BX69+BY69)-BZ69),MAX(0,C69-D69-(IF(O69&lt;CA69,K69+L69+M69-N69,0)+IF(W69&lt;CA69,S69+T69+U69-V69,0)+IF(AE69&lt;CA69,AA69+AB69+AC69-AD69,0)+IF(AM69&lt;CA69,AI69+AJ69+AK69-AL69,0)+IF(AU69&lt;CA69,AQ69+AR69+AS69-AT69,0)+IF(BC69&lt;CA69,AY69+AZ69+BA69-BB69,0)+IF(BK69&lt;CA69,BG69+BH69+BI69-BJ69,0)+IF(BS69&lt;CA69,BO69+BP69+BQ69-BR69,0)+IF(CA69&lt;CA69,BW69+BX69+BY69-BZ69,0)+IF(CI69&lt;CA69,CE69+CF69+CG69-CH69,0))))))</f>
        <v>0</v>
      </c>
      <c r="CC69" s="3">
        <f>IF(Inputs!$B$27&lt;&gt;"Ready","PENDING INPUTS",MIN((BW69+BX69+BY69),IF(D69&gt;C69,IF(D69=0,0,BZ69*C69/D69),BZ69+CB69)))</f>
        <v>0</v>
      </c>
      <c r="CD69" s="3">
        <f>IF(Inputs!$B$27&lt;&gt;"Ready","PENDING INPUTS",MAX(0,(BW69+BX69+BY69)-CC69))</f>
        <v>0</v>
      </c>
      <c r="CE69" s="3">
        <f>IF(Inputs!$B$27&lt;&gt;"Ready","PENDING INPUTS",CL68)</f>
        <v>0</v>
      </c>
      <c r="CF69" s="3">
        <f>IF(Inputs!$B$27&lt;&gt;"Ready","PENDING INPUTS",IF(A69&lt;=Inputs!$B$6,ROUND(CE69*Inputs!C23/12,2),0))</f>
        <v>0</v>
      </c>
      <c r="CG69" s="3">
        <f>IF(Inputs!$B$27&lt;&gt;"Ready","PENDING INPUTS",IF(AND(A69&lt;=Inputs!$B$6,CE69&gt;0),Inputs!G23,0))</f>
        <v>0</v>
      </c>
      <c r="CH69" s="3">
        <f>IF(Inputs!$B$27&lt;&gt;"Ready","PENDING INPUTS",IF(A69&gt;Inputs!$B$6,0,MIN((CE69+CF69+CG69),IF(Inputs!H23=1,Inputs!D23,MAX(Inputs!F23,ROUND(CE69*Inputs!E23+CF69+CG69,2))))))</f>
        <v>0</v>
      </c>
      <c r="CI69">
        <f>IF(Inputs!$B$27&lt;&gt;"Ready","PENDING INPUTS",IF(CE69&lt;=0,99,1+IF(AND(K69&gt;0,OR(K69&lt;CE69,AND(K69=CE69,0&lt;9))),1,0)+IF(AND(S69&gt;0,OR(S69&lt;CE69,AND(S69=CE69,1&lt;9))),1,0)+IF(AND(AA69&gt;0,OR(AA69&lt;CE69,AND(AA69=CE69,2&lt;9))),1,0)+IF(AND(AI69&gt;0,OR(AI69&lt;CE69,AND(AI69=CE69,3&lt;9))),1,0)+IF(AND(AQ69&gt;0,OR(AQ69&lt;CE69,AND(AQ69=CE69,4&lt;9))),1,0)+IF(AND(AY69&gt;0,OR(AY69&lt;CE69,AND(AY69=CE69,5&lt;9))),1,0)+IF(AND(BG69&gt;0,OR(BG69&lt;CE69,AND(BG69=CE69,6&lt;9))),1,0)+IF(AND(BO69&gt;0,OR(BO69&lt;CE69,AND(BO69=CE69,7&lt;9))),1,0)+IF(AND(BW69&gt;0,OR(BW69&lt;CE69,AND(BW69=CE69,8&lt;9))),1,0)))</f>
        <v>99</v>
      </c>
      <c r="CJ69" s="3">
        <f>IF(Inputs!$B$27&lt;&gt;"Ready","PENDING INPUTS",IF(A69&gt;Inputs!$B$6,0,MIN(MAX(0,(CE69+CF69+CG69)-CH69),MAX(0,C69-D69-(IF(O69&lt;CI69,K69+L69+M69-N69,0)+IF(W69&lt;CI69,S69+T69+U69-V69,0)+IF(AE69&lt;CI69,AA69+AB69+AC69-AD69,0)+IF(AM69&lt;CI69,AI69+AJ69+AK69-AL69,0)+IF(AU69&lt;CI69,AQ69+AR69+AS69-AT69,0)+IF(BC69&lt;CI69,AY69+AZ69+BA69-BB69,0)+IF(BK69&lt;CI69,BG69+BH69+BI69-BJ69,0)+IF(BS69&lt;CI69,BO69+BP69+BQ69-BR69,0)+IF(CA69&lt;CI69,BW69+BX69+BY69-BZ69,0)+IF(CI69&lt;CI69,CE69+CF69+CG69-CH69,0))))))</f>
        <v>0</v>
      </c>
      <c r="CK69" s="3">
        <f>IF(Inputs!$B$27&lt;&gt;"Ready","PENDING INPUTS",MIN((CE69+CF69+CG69),IF(D69&gt;C69,IF(D69=0,0,CH69*C69/D69),CH69+CJ69)))</f>
        <v>0</v>
      </c>
      <c r="CL69" s="3">
        <f>IF(Inputs!$B$27&lt;&gt;"Ready","PENDING INPUTS",MAX(0,(CE69+CF69+CG69)-CK69))</f>
        <v>0</v>
      </c>
    </row>
    <row r="70" spans="1:90" ht="27.95" customHeight="1" x14ac:dyDescent="0.25">
      <c r="A70">
        <v>66</v>
      </c>
      <c r="B70" s="13">
        <f>IF(Inputs!$B$27&lt;&gt;"Ready","PENDING INPUTS",EDATE(Inputs!$B$5,A70-1))</f>
        <v>48274</v>
      </c>
      <c r="C70" s="3">
        <f>IF(Inputs!$B$27&lt;&gt;"Ready","PENDING INPUTS",IF(A70&lt;=Inputs!$B$6,MAX(0,Inputs!$B$4+IF(A70=Inputs!$B$7,Inputs!$B$8,0)+IF(A70=Inputs!$B$9,Inputs!$B$10,0)),0))</f>
        <v>0</v>
      </c>
      <c r="D70" s="3">
        <f>IF(Inputs!$B$27&lt;&gt;"Ready","PENDING INPUTS",SUM(N70,V70,AD70,AL70,AT70,BB70,BJ70,BR70,BZ70,CH70))</f>
        <v>0</v>
      </c>
      <c r="E70" s="3">
        <f>IF(Inputs!$B$27&lt;&gt;"Ready","PENDING INPUTS",MAX(0,D70-C70))</f>
        <v>0</v>
      </c>
      <c r="F70" s="3">
        <f>IF(Inputs!$B$27&lt;&gt;"Ready","PENDING INPUTS",SUM(Q70,Y70,AG70,AO70,AW70,BE70,BM70,BU70,CC70,CK70))</f>
        <v>0</v>
      </c>
      <c r="G70" s="3">
        <f>IF(Inputs!$B$27&lt;&gt;"Ready","PENDING INPUTS",SUM(L70,T70,AB70,AJ70,AR70,AZ70,BH70,BP70,BX70,CF70))</f>
        <v>0</v>
      </c>
      <c r="H70" s="3">
        <f>IF(Inputs!$B$27&lt;&gt;"Ready","PENDING INPUTS",SUM(M70,U70,AC70,AK70,AS70,BA70,BI70,BQ70,BY70,CG70))</f>
        <v>0</v>
      </c>
      <c r="I70" s="3">
        <f>IF(Inputs!$B$27&lt;&gt;"Ready","PENDING INPUTS",SUM(R70,Z70,AH70,AP70,AX70,BF70,BN70,BV70,CD70,CL70))</f>
        <v>0</v>
      </c>
      <c r="J70" t="str">
        <f>IF(Inputs!$B$27&lt;&gt;"Ready","PENDING INPUTS",IF(A70&gt;Inputs!$B$6,"Beyond horizon",IF(E70&gt;0.005,"MINIMUM SHORTFALL",IF(I70&lt;0.005,"Paid off","In progress"))))</f>
        <v>Paid off</v>
      </c>
      <c r="K70" s="3">
        <f>IF(Inputs!$B$27&lt;&gt;"Ready","PENDING INPUTS",R69)</f>
        <v>0</v>
      </c>
      <c r="L70" s="3">
        <f>IF(Inputs!$B$27&lt;&gt;"Ready","PENDING INPUTS",IF(A70&lt;=Inputs!$B$6,ROUND(K70*Inputs!C14/12,2),0))</f>
        <v>0</v>
      </c>
      <c r="M70" s="3">
        <f>IF(Inputs!$B$27&lt;&gt;"Ready","PENDING INPUTS",IF(AND(A70&lt;=Inputs!$B$6,K70&gt;0),Inputs!G14,0))</f>
        <v>0</v>
      </c>
      <c r="N70" s="3">
        <f>IF(Inputs!$B$27&lt;&gt;"Ready","PENDING INPUTS",IF(A70&gt;Inputs!$B$6,0,MIN((K70+L70+M70),IF(Inputs!H14=1,Inputs!D14,MAX(Inputs!F14,ROUND(K70*Inputs!E14+L70+M70,2))))))</f>
        <v>0</v>
      </c>
      <c r="O70">
        <f>IF(Inputs!$B$27&lt;&gt;"Ready","PENDING INPUTS",IF(K70&lt;=0,99,1+IF(AND(S70&gt;0,OR(S70&lt;K70,AND(S70=K70,1&lt;0))),1,0)+IF(AND(AA70&gt;0,OR(AA70&lt;K70,AND(AA70=K70,2&lt;0))),1,0)+IF(AND(AI70&gt;0,OR(AI70&lt;K70,AND(AI70=K70,3&lt;0))),1,0)+IF(AND(AQ70&gt;0,OR(AQ70&lt;K70,AND(AQ70=K70,4&lt;0))),1,0)+IF(AND(AY70&gt;0,OR(AY70&lt;K70,AND(AY70=K70,5&lt;0))),1,0)+IF(AND(BG70&gt;0,OR(BG70&lt;K70,AND(BG70=K70,6&lt;0))),1,0)+IF(AND(BO70&gt;0,OR(BO70&lt;K70,AND(BO70=K70,7&lt;0))),1,0)+IF(AND(BW70&gt;0,OR(BW70&lt;K70,AND(BW70=K70,8&lt;0))),1,0)+IF(AND(CE70&gt;0,OR(CE70&lt;K70,AND(CE70=K70,9&lt;0))),1,0)))</f>
        <v>99</v>
      </c>
      <c r="P70" s="3">
        <f>IF(Inputs!$B$27&lt;&gt;"Ready","PENDING INPUTS",IF(A70&gt;Inputs!$B$6,0,MIN(MAX(0,(K70+L70+M70)-N70),MAX(0,C70-D70-(IF(O70&lt;O70,K70+L70+M70-N70,0)+IF(W70&lt;O70,S70+T70+U70-V70,0)+IF(AE70&lt;O70,AA70+AB70+AC70-AD70,0)+IF(AM70&lt;O70,AI70+AJ70+AK70-AL70,0)+IF(AU70&lt;O70,AQ70+AR70+AS70-AT70,0)+IF(BC70&lt;O70,AY70+AZ70+BA70-BB70,0)+IF(BK70&lt;O70,BG70+BH70+BI70-BJ70,0)+IF(BS70&lt;O70,BO70+BP70+BQ70-BR70,0)+IF(CA70&lt;O70,BW70+BX70+BY70-BZ70,0)+IF(CI70&lt;O70,CE70+CF70+CG70-CH70,0))))))</f>
        <v>0</v>
      </c>
      <c r="Q70" s="3">
        <f>IF(Inputs!$B$27&lt;&gt;"Ready","PENDING INPUTS",MIN((K70+L70+M70),IF(D70&gt;C70,IF(D70=0,0,N70*C70/D70),N70+P70)))</f>
        <v>0</v>
      </c>
      <c r="R70" s="3">
        <f>IF(Inputs!$B$27&lt;&gt;"Ready","PENDING INPUTS",MAX(0,(K70+L70+M70)-Q70))</f>
        <v>0</v>
      </c>
      <c r="S70" s="3">
        <f>IF(Inputs!$B$27&lt;&gt;"Ready","PENDING INPUTS",Z69)</f>
        <v>0</v>
      </c>
      <c r="T70" s="3">
        <f>IF(Inputs!$B$27&lt;&gt;"Ready","PENDING INPUTS",IF(A70&lt;=Inputs!$B$6,ROUND(S70*Inputs!C15/12,2),0))</f>
        <v>0</v>
      </c>
      <c r="U70" s="3">
        <f>IF(Inputs!$B$27&lt;&gt;"Ready","PENDING INPUTS",IF(AND(A70&lt;=Inputs!$B$6,S70&gt;0),Inputs!G15,0))</f>
        <v>0</v>
      </c>
      <c r="V70" s="3">
        <f>IF(Inputs!$B$27&lt;&gt;"Ready","PENDING INPUTS",IF(A70&gt;Inputs!$B$6,0,MIN((S70+T70+U70),IF(Inputs!H15=1,Inputs!D15,MAX(Inputs!F15,ROUND(S70*Inputs!E15+T70+U70,2))))))</f>
        <v>0</v>
      </c>
      <c r="W70">
        <f>IF(Inputs!$B$27&lt;&gt;"Ready","PENDING INPUTS",IF(S70&lt;=0,99,1+IF(AND(K70&gt;0,OR(K70&lt;S70,AND(K70=S70,0&lt;1))),1,0)+IF(AND(AA70&gt;0,OR(AA70&lt;S70,AND(AA70=S70,2&lt;1))),1,0)+IF(AND(AI70&gt;0,OR(AI70&lt;S70,AND(AI70=S70,3&lt;1))),1,0)+IF(AND(AQ70&gt;0,OR(AQ70&lt;S70,AND(AQ70=S70,4&lt;1))),1,0)+IF(AND(AY70&gt;0,OR(AY70&lt;S70,AND(AY70=S70,5&lt;1))),1,0)+IF(AND(BG70&gt;0,OR(BG70&lt;S70,AND(BG70=S70,6&lt;1))),1,0)+IF(AND(BO70&gt;0,OR(BO70&lt;S70,AND(BO70=S70,7&lt;1))),1,0)+IF(AND(BW70&gt;0,OR(BW70&lt;S70,AND(BW70=S70,8&lt;1))),1,0)+IF(AND(CE70&gt;0,OR(CE70&lt;S70,AND(CE70=S70,9&lt;1))),1,0)))</f>
        <v>99</v>
      </c>
      <c r="X70" s="3">
        <f>IF(Inputs!$B$27&lt;&gt;"Ready","PENDING INPUTS",IF(A70&gt;Inputs!$B$6,0,MIN(MAX(0,(S70+T70+U70)-V70),MAX(0,C70-D70-(IF(O70&lt;W70,K70+L70+M70-N70,0)+IF(W70&lt;W70,S70+T70+U70-V70,0)+IF(AE70&lt;W70,AA70+AB70+AC70-AD70,0)+IF(AM70&lt;W70,AI70+AJ70+AK70-AL70,0)+IF(AU70&lt;W70,AQ70+AR70+AS70-AT70,0)+IF(BC70&lt;W70,AY70+AZ70+BA70-BB70,0)+IF(BK70&lt;W70,BG70+BH70+BI70-BJ70,0)+IF(BS70&lt;W70,BO70+BP70+BQ70-BR70,0)+IF(CA70&lt;W70,BW70+BX70+BY70-BZ70,0)+IF(CI70&lt;W70,CE70+CF70+CG70-CH70,0))))))</f>
        <v>0</v>
      </c>
      <c r="Y70" s="3">
        <f>IF(Inputs!$B$27&lt;&gt;"Ready","PENDING INPUTS",MIN((S70+T70+U70),IF(D70&gt;C70,IF(D70=0,0,V70*C70/D70),V70+X70)))</f>
        <v>0</v>
      </c>
      <c r="Z70" s="3">
        <f>IF(Inputs!$B$27&lt;&gt;"Ready","PENDING INPUTS",MAX(0,(S70+T70+U70)-Y70))</f>
        <v>0</v>
      </c>
      <c r="AA70" s="3">
        <f>IF(Inputs!$B$27&lt;&gt;"Ready","PENDING INPUTS",AH69)</f>
        <v>0</v>
      </c>
      <c r="AB70" s="3">
        <f>IF(Inputs!$B$27&lt;&gt;"Ready","PENDING INPUTS",IF(A70&lt;=Inputs!$B$6,ROUND(AA70*Inputs!C16/12,2),0))</f>
        <v>0</v>
      </c>
      <c r="AC70" s="3">
        <f>IF(Inputs!$B$27&lt;&gt;"Ready","PENDING INPUTS",IF(AND(A70&lt;=Inputs!$B$6,AA70&gt;0),Inputs!G16,0))</f>
        <v>0</v>
      </c>
      <c r="AD70" s="3">
        <f>IF(Inputs!$B$27&lt;&gt;"Ready","PENDING INPUTS",IF(A70&gt;Inputs!$B$6,0,MIN((AA70+AB70+AC70),IF(Inputs!H16=1,Inputs!D16,MAX(Inputs!F16,ROUND(AA70*Inputs!E16+AB70+AC70,2))))))</f>
        <v>0</v>
      </c>
      <c r="AE70">
        <f>IF(Inputs!$B$27&lt;&gt;"Ready","PENDING INPUTS",IF(AA70&lt;=0,99,1+IF(AND(K70&gt;0,OR(K70&lt;AA70,AND(K70=AA70,0&lt;2))),1,0)+IF(AND(S70&gt;0,OR(S70&lt;AA70,AND(S70=AA70,1&lt;2))),1,0)+IF(AND(AI70&gt;0,OR(AI70&lt;AA70,AND(AI70=AA70,3&lt;2))),1,0)+IF(AND(AQ70&gt;0,OR(AQ70&lt;AA70,AND(AQ70=AA70,4&lt;2))),1,0)+IF(AND(AY70&gt;0,OR(AY70&lt;AA70,AND(AY70=AA70,5&lt;2))),1,0)+IF(AND(BG70&gt;0,OR(BG70&lt;AA70,AND(BG70=AA70,6&lt;2))),1,0)+IF(AND(BO70&gt;0,OR(BO70&lt;AA70,AND(BO70=AA70,7&lt;2))),1,0)+IF(AND(BW70&gt;0,OR(BW70&lt;AA70,AND(BW70=AA70,8&lt;2))),1,0)+IF(AND(CE70&gt;0,OR(CE70&lt;AA70,AND(CE70=AA70,9&lt;2))),1,0)))</f>
        <v>99</v>
      </c>
      <c r="AF70" s="3">
        <f>IF(Inputs!$B$27&lt;&gt;"Ready","PENDING INPUTS",IF(A70&gt;Inputs!$B$6,0,MIN(MAX(0,(AA70+AB70+AC70)-AD70),MAX(0,C70-D70-(IF(O70&lt;AE70,K70+L70+M70-N70,0)+IF(W70&lt;AE70,S70+T70+U70-V70,0)+IF(AE70&lt;AE70,AA70+AB70+AC70-AD70,0)+IF(AM70&lt;AE70,AI70+AJ70+AK70-AL70,0)+IF(AU70&lt;AE70,AQ70+AR70+AS70-AT70,0)+IF(BC70&lt;AE70,AY70+AZ70+BA70-BB70,0)+IF(BK70&lt;AE70,BG70+BH70+BI70-BJ70,0)+IF(BS70&lt;AE70,BO70+BP70+BQ70-BR70,0)+IF(CA70&lt;AE70,BW70+BX70+BY70-BZ70,0)+IF(CI70&lt;AE70,CE70+CF70+CG70-CH70,0))))))</f>
        <v>0</v>
      </c>
      <c r="AG70" s="3">
        <f>IF(Inputs!$B$27&lt;&gt;"Ready","PENDING INPUTS",MIN((AA70+AB70+AC70),IF(D70&gt;C70,IF(D70=0,0,AD70*C70/D70),AD70+AF70)))</f>
        <v>0</v>
      </c>
      <c r="AH70" s="3">
        <f>IF(Inputs!$B$27&lt;&gt;"Ready","PENDING INPUTS",MAX(0,(AA70+AB70+AC70)-AG70))</f>
        <v>0</v>
      </c>
      <c r="AI70" s="3">
        <f>IF(Inputs!$B$27&lt;&gt;"Ready","PENDING INPUTS",AP69)</f>
        <v>0</v>
      </c>
      <c r="AJ70" s="3">
        <f>IF(Inputs!$B$27&lt;&gt;"Ready","PENDING INPUTS",IF(A70&lt;=Inputs!$B$6,ROUND(AI70*Inputs!C17/12,2),0))</f>
        <v>0</v>
      </c>
      <c r="AK70" s="3">
        <f>IF(Inputs!$B$27&lt;&gt;"Ready","PENDING INPUTS",IF(AND(A70&lt;=Inputs!$B$6,AI70&gt;0),Inputs!G17,0))</f>
        <v>0</v>
      </c>
      <c r="AL70" s="3">
        <f>IF(Inputs!$B$27&lt;&gt;"Ready","PENDING INPUTS",IF(A70&gt;Inputs!$B$6,0,MIN((AI70+AJ70+AK70),IF(Inputs!H17=1,Inputs!D17,MAX(Inputs!F17,ROUND(AI70*Inputs!E17+AJ70+AK70,2))))))</f>
        <v>0</v>
      </c>
      <c r="AM70">
        <f>IF(Inputs!$B$27&lt;&gt;"Ready","PENDING INPUTS",IF(AI70&lt;=0,99,1+IF(AND(K70&gt;0,OR(K70&lt;AI70,AND(K70=AI70,0&lt;3))),1,0)+IF(AND(S70&gt;0,OR(S70&lt;AI70,AND(S70=AI70,1&lt;3))),1,0)+IF(AND(AA70&gt;0,OR(AA70&lt;AI70,AND(AA70=AI70,2&lt;3))),1,0)+IF(AND(AQ70&gt;0,OR(AQ70&lt;AI70,AND(AQ70=AI70,4&lt;3))),1,0)+IF(AND(AY70&gt;0,OR(AY70&lt;AI70,AND(AY70=AI70,5&lt;3))),1,0)+IF(AND(BG70&gt;0,OR(BG70&lt;AI70,AND(BG70=AI70,6&lt;3))),1,0)+IF(AND(BO70&gt;0,OR(BO70&lt;AI70,AND(BO70=AI70,7&lt;3))),1,0)+IF(AND(BW70&gt;0,OR(BW70&lt;AI70,AND(BW70=AI70,8&lt;3))),1,0)+IF(AND(CE70&gt;0,OR(CE70&lt;AI70,AND(CE70=AI70,9&lt;3))),1,0)))</f>
        <v>99</v>
      </c>
      <c r="AN70" s="3">
        <f>IF(Inputs!$B$27&lt;&gt;"Ready","PENDING INPUTS",IF(A70&gt;Inputs!$B$6,0,MIN(MAX(0,(AI70+AJ70+AK70)-AL70),MAX(0,C70-D70-(IF(O70&lt;AM70,K70+L70+M70-N70,0)+IF(W70&lt;AM70,S70+T70+U70-V70,0)+IF(AE70&lt;AM70,AA70+AB70+AC70-AD70,0)+IF(AM70&lt;AM70,AI70+AJ70+AK70-AL70,0)+IF(AU70&lt;AM70,AQ70+AR70+AS70-AT70,0)+IF(BC70&lt;AM70,AY70+AZ70+BA70-BB70,0)+IF(BK70&lt;AM70,BG70+BH70+BI70-BJ70,0)+IF(BS70&lt;AM70,BO70+BP70+BQ70-BR70,0)+IF(CA70&lt;AM70,BW70+BX70+BY70-BZ70,0)+IF(CI70&lt;AM70,CE70+CF70+CG70-CH70,0))))))</f>
        <v>0</v>
      </c>
      <c r="AO70" s="3">
        <f>IF(Inputs!$B$27&lt;&gt;"Ready","PENDING INPUTS",MIN((AI70+AJ70+AK70),IF(D70&gt;C70,IF(D70=0,0,AL70*C70/D70),AL70+AN70)))</f>
        <v>0</v>
      </c>
      <c r="AP70" s="3">
        <f>IF(Inputs!$B$27&lt;&gt;"Ready","PENDING INPUTS",MAX(0,(AI70+AJ70+AK70)-AO70))</f>
        <v>0</v>
      </c>
      <c r="AQ70" s="3">
        <f>IF(Inputs!$B$27&lt;&gt;"Ready","PENDING INPUTS",AX69)</f>
        <v>0</v>
      </c>
      <c r="AR70" s="3">
        <f>IF(Inputs!$B$27&lt;&gt;"Ready","PENDING INPUTS",IF(A70&lt;=Inputs!$B$6,ROUND(AQ70*Inputs!C18/12,2),0))</f>
        <v>0</v>
      </c>
      <c r="AS70" s="3">
        <f>IF(Inputs!$B$27&lt;&gt;"Ready","PENDING INPUTS",IF(AND(A70&lt;=Inputs!$B$6,AQ70&gt;0),Inputs!G18,0))</f>
        <v>0</v>
      </c>
      <c r="AT70" s="3">
        <f>IF(Inputs!$B$27&lt;&gt;"Ready","PENDING INPUTS",IF(A70&gt;Inputs!$B$6,0,MIN((AQ70+AR70+AS70),IF(Inputs!H18=1,Inputs!D18,MAX(Inputs!F18,ROUND(AQ70*Inputs!E18+AR70+AS70,2))))))</f>
        <v>0</v>
      </c>
      <c r="AU70">
        <f>IF(Inputs!$B$27&lt;&gt;"Ready","PENDING INPUTS",IF(AQ70&lt;=0,99,1+IF(AND(K70&gt;0,OR(K70&lt;AQ70,AND(K70=AQ70,0&lt;4))),1,0)+IF(AND(S70&gt;0,OR(S70&lt;AQ70,AND(S70=AQ70,1&lt;4))),1,0)+IF(AND(AA70&gt;0,OR(AA70&lt;AQ70,AND(AA70=AQ70,2&lt;4))),1,0)+IF(AND(AI70&gt;0,OR(AI70&lt;AQ70,AND(AI70=AQ70,3&lt;4))),1,0)+IF(AND(AY70&gt;0,OR(AY70&lt;AQ70,AND(AY70=AQ70,5&lt;4))),1,0)+IF(AND(BG70&gt;0,OR(BG70&lt;AQ70,AND(BG70=AQ70,6&lt;4))),1,0)+IF(AND(BO70&gt;0,OR(BO70&lt;AQ70,AND(BO70=AQ70,7&lt;4))),1,0)+IF(AND(BW70&gt;0,OR(BW70&lt;AQ70,AND(BW70=AQ70,8&lt;4))),1,0)+IF(AND(CE70&gt;0,OR(CE70&lt;AQ70,AND(CE70=AQ70,9&lt;4))),1,0)))</f>
        <v>99</v>
      </c>
      <c r="AV70" s="3">
        <f>IF(Inputs!$B$27&lt;&gt;"Ready","PENDING INPUTS",IF(A70&gt;Inputs!$B$6,0,MIN(MAX(0,(AQ70+AR70+AS70)-AT70),MAX(0,C70-D70-(IF(O70&lt;AU70,K70+L70+M70-N70,0)+IF(W70&lt;AU70,S70+T70+U70-V70,0)+IF(AE70&lt;AU70,AA70+AB70+AC70-AD70,0)+IF(AM70&lt;AU70,AI70+AJ70+AK70-AL70,0)+IF(AU70&lt;AU70,AQ70+AR70+AS70-AT70,0)+IF(BC70&lt;AU70,AY70+AZ70+BA70-BB70,0)+IF(BK70&lt;AU70,BG70+BH70+BI70-BJ70,0)+IF(BS70&lt;AU70,BO70+BP70+BQ70-BR70,0)+IF(CA70&lt;AU70,BW70+BX70+BY70-BZ70,0)+IF(CI70&lt;AU70,CE70+CF70+CG70-CH70,0))))))</f>
        <v>0</v>
      </c>
      <c r="AW70" s="3">
        <f>IF(Inputs!$B$27&lt;&gt;"Ready","PENDING INPUTS",MIN((AQ70+AR70+AS70),IF(D70&gt;C70,IF(D70=0,0,AT70*C70/D70),AT70+AV70)))</f>
        <v>0</v>
      </c>
      <c r="AX70" s="3">
        <f>IF(Inputs!$B$27&lt;&gt;"Ready","PENDING INPUTS",MAX(0,(AQ70+AR70+AS70)-AW70))</f>
        <v>0</v>
      </c>
      <c r="AY70" s="3">
        <f>IF(Inputs!$B$27&lt;&gt;"Ready","PENDING INPUTS",BF69)</f>
        <v>0</v>
      </c>
      <c r="AZ70" s="3">
        <f>IF(Inputs!$B$27&lt;&gt;"Ready","PENDING INPUTS",IF(A70&lt;=Inputs!$B$6,ROUND(AY70*Inputs!C19/12,2),0))</f>
        <v>0</v>
      </c>
      <c r="BA70" s="3">
        <f>IF(Inputs!$B$27&lt;&gt;"Ready","PENDING INPUTS",IF(AND(A70&lt;=Inputs!$B$6,AY70&gt;0),Inputs!G19,0))</f>
        <v>0</v>
      </c>
      <c r="BB70" s="3">
        <f>IF(Inputs!$B$27&lt;&gt;"Ready","PENDING INPUTS",IF(A70&gt;Inputs!$B$6,0,MIN((AY70+AZ70+BA70),IF(Inputs!H19=1,Inputs!D19,MAX(Inputs!F19,ROUND(AY70*Inputs!E19+AZ70+BA70,2))))))</f>
        <v>0</v>
      </c>
      <c r="BC70">
        <f>IF(Inputs!$B$27&lt;&gt;"Ready","PENDING INPUTS",IF(AY70&lt;=0,99,1+IF(AND(K70&gt;0,OR(K70&lt;AY70,AND(K70=AY70,0&lt;5))),1,0)+IF(AND(S70&gt;0,OR(S70&lt;AY70,AND(S70=AY70,1&lt;5))),1,0)+IF(AND(AA70&gt;0,OR(AA70&lt;AY70,AND(AA70=AY70,2&lt;5))),1,0)+IF(AND(AI70&gt;0,OR(AI70&lt;AY70,AND(AI70=AY70,3&lt;5))),1,0)+IF(AND(AQ70&gt;0,OR(AQ70&lt;AY70,AND(AQ70=AY70,4&lt;5))),1,0)+IF(AND(BG70&gt;0,OR(BG70&lt;AY70,AND(BG70=AY70,6&lt;5))),1,0)+IF(AND(BO70&gt;0,OR(BO70&lt;AY70,AND(BO70=AY70,7&lt;5))),1,0)+IF(AND(BW70&gt;0,OR(BW70&lt;AY70,AND(BW70=AY70,8&lt;5))),1,0)+IF(AND(CE70&gt;0,OR(CE70&lt;AY70,AND(CE70=AY70,9&lt;5))),1,0)))</f>
        <v>99</v>
      </c>
      <c r="BD70" s="3">
        <f>IF(Inputs!$B$27&lt;&gt;"Ready","PENDING INPUTS",IF(A70&gt;Inputs!$B$6,0,MIN(MAX(0,(AY70+AZ70+BA70)-BB70),MAX(0,C70-D70-(IF(O70&lt;BC70,K70+L70+M70-N70,0)+IF(W70&lt;BC70,S70+T70+U70-V70,0)+IF(AE70&lt;BC70,AA70+AB70+AC70-AD70,0)+IF(AM70&lt;BC70,AI70+AJ70+AK70-AL70,0)+IF(AU70&lt;BC70,AQ70+AR70+AS70-AT70,0)+IF(BC70&lt;BC70,AY70+AZ70+BA70-BB70,0)+IF(BK70&lt;BC70,BG70+BH70+BI70-BJ70,0)+IF(BS70&lt;BC70,BO70+BP70+BQ70-BR70,0)+IF(CA70&lt;BC70,BW70+BX70+BY70-BZ70,0)+IF(CI70&lt;BC70,CE70+CF70+CG70-CH70,0))))))</f>
        <v>0</v>
      </c>
      <c r="BE70" s="3">
        <f>IF(Inputs!$B$27&lt;&gt;"Ready","PENDING INPUTS",MIN((AY70+AZ70+BA70),IF(D70&gt;C70,IF(D70=0,0,BB70*C70/D70),BB70+BD70)))</f>
        <v>0</v>
      </c>
      <c r="BF70" s="3">
        <f>IF(Inputs!$B$27&lt;&gt;"Ready","PENDING INPUTS",MAX(0,(AY70+AZ70+BA70)-BE70))</f>
        <v>0</v>
      </c>
      <c r="BG70" s="3">
        <f>IF(Inputs!$B$27&lt;&gt;"Ready","PENDING INPUTS",BN69)</f>
        <v>0</v>
      </c>
      <c r="BH70" s="3">
        <f>IF(Inputs!$B$27&lt;&gt;"Ready","PENDING INPUTS",IF(A70&lt;=Inputs!$B$6,ROUND(BG70*Inputs!C20/12,2),0))</f>
        <v>0</v>
      </c>
      <c r="BI70" s="3">
        <f>IF(Inputs!$B$27&lt;&gt;"Ready","PENDING INPUTS",IF(AND(A70&lt;=Inputs!$B$6,BG70&gt;0),Inputs!G20,0))</f>
        <v>0</v>
      </c>
      <c r="BJ70" s="3">
        <f>IF(Inputs!$B$27&lt;&gt;"Ready","PENDING INPUTS",IF(A70&gt;Inputs!$B$6,0,MIN((BG70+BH70+BI70),IF(Inputs!H20=1,Inputs!D20,MAX(Inputs!F20,ROUND(BG70*Inputs!E20+BH70+BI70,2))))))</f>
        <v>0</v>
      </c>
      <c r="BK70">
        <f>IF(Inputs!$B$27&lt;&gt;"Ready","PENDING INPUTS",IF(BG70&lt;=0,99,1+IF(AND(K70&gt;0,OR(K70&lt;BG70,AND(K70=BG70,0&lt;6))),1,0)+IF(AND(S70&gt;0,OR(S70&lt;BG70,AND(S70=BG70,1&lt;6))),1,0)+IF(AND(AA70&gt;0,OR(AA70&lt;BG70,AND(AA70=BG70,2&lt;6))),1,0)+IF(AND(AI70&gt;0,OR(AI70&lt;BG70,AND(AI70=BG70,3&lt;6))),1,0)+IF(AND(AQ70&gt;0,OR(AQ70&lt;BG70,AND(AQ70=BG70,4&lt;6))),1,0)+IF(AND(AY70&gt;0,OR(AY70&lt;BG70,AND(AY70=BG70,5&lt;6))),1,0)+IF(AND(BO70&gt;0,OR(BO70&lt;BG70,AND(BO70=BG70,7&lt;6))),1,0)+IF(AND(BW70&gt;0,OR(BW70&lt;BG70,AND(BW70=BG70,8&lt;6))),1,0)+IF(AND(CE70&gt;0,OR(CE70&lt;BG70,AND(CE70=BG70,9&lt;6))),1,0)))</f>
        <v>99</v>
      </c>
      <c r="BL70" s="3">
        <f>IF(Inputs!$B$27&lt;&gt;"Ready","PENDING INPUTS",IF(A70&gt;Inputs!$B$6,0,MIN(MAX(0,(BG70+BH70+BI70)-BJ70),MAX(0,C70-D70-(IF(O70&lt;BK70,K70+L70+M70-N70,0)+IF(W70&lt;BK70,S70+T70+U70-V70,0)+IF(AE70&lt;BK70,AA70+AB70+AC70-AD70,0)+IF(AM70&lt;BK70,AI70+AJ70+AK70-AL70,0)+IF(AU70&lt;BK70,AQ70+AR70+AS70-AT70,0)+IF(BC70&lt;BK70,AY70+AZ70+BA70-BB70,0)+IF(BK70&lt;BK70,BG70+BH70+BI70-BJ70,0)+IF(BS70&lt;BK70,BO70+BP70+BQ70-BR70,0)+IF(CA70&lt;BK70,BW70+BX70+BY70-BZ70,0)+IF(CI70&lt;BK70,CE70+CF70+CG70-CH70,0))))))</f>
        <v>0</v>
      </c>
      <c r="BM70" s="3">
        <f>IF(Inputs!$B$27&lt;&gt;"Ready","PENDING INPUTS",MIN((BG70+BH70+BI70),IF(D70&gt;C70,IF(D70=0,0,BJ70*C70/D70),BJ70+BL70)))</f>
        <v>0</v>
      </c>
      <c r="BN70" s="3">
        <f>IF(Inputs!$B$27&lt;&gt;"Ready","PENDING INPUTS",MAX(0,(BG70+BH70+BI70)-BM70))</f>
        <v>0</v>
      </c>
      <c r="BO70" s="3">
        <f>IF(Inputs!$B$27&lt;&gt;"Ready","PENDING INPUTS",BV69)</f>
        <v>0</v>
      </c>
      <c r="BP70" s="3">
        <f>IF(Inputs!$B$27&lt;&gt;"Ready","PENDING INPUTS",IF(A70&lt;=Inputs!$B$6,ROUND(BO70*Inputs!C21/12,2),0))</f>
        <v>0</v>
      </c>
      <c r="BQ70" s="3">
        <f>IF(Inputs!$B$27&lt;&gt;"Ready","PENDING INPUTS",IF(AND(A70&lt;=Inputs!$B$6,BO70&gt;0),Inputs!G21,0))</f>
        <v>0</v>
      </c>
      <c r="BR70" s="3">
        <f>IF(Inputs!$B$27&lt;&gt;"Ready","PENDING INPUTS",IF(A70&gt;Inputs!$B$6,0,MIN((BO70+BP70+BQ70),IF(Inputs!H21=1,Inputs!D21,MAX(Inputs!F21,ROUND(BO70*Inputs!E21+BP70+BQ70,2))))))</f>
        <v>0</v>
      </c>
      <c r="BS70">
        <f>IF(Inputs!$B$27&lt;&gt;"Ready","PENDING INPUTS",IF(BO70&lt;=0,99,1+IF(AND(K70&gt;0,OR(K70&lt;BO70,AND(K70=BO70,0&lt;7))),1,0)+IF(AND(S70&gt;0,OR(S70&lt;BO70,AND(S70=BO70,1&lt;7))),1,0)+IF(AND(AA70&gt;0,OR(AA70&lt;BO70,AND(AA70=BO70,2&lt;7))),1,0)+IF(AND(AI70&gt;0,OR(AI70&lt;BO70,AND(AI70=BO70,3&lt;7))),1,0)+IF(AND(AQ70&gt;0,OR(AQ70&lt;BO70,AND(AQ70=BO70,4&lt;7))),1,0)+IF(AND(AY70&gt;0,OR(AY70&lt;BO70,AND(AY70=BO70,5&lt;7))),1,0)+IF(AND(BG70&gt;0,OR(BG70&lt;BO70,AND(BG70=BO70,6&lt;7))),1,0)+IF(AND(BW70&gt;0,OR(BW70&lt;BO70,AND(BW70=BO70,8&lt;7))),1,0)+IF(AND(CE70&gt;0,OR(CE70&lt;BO70,AND(CE70=BO70,9&lt;7))),1,0)))</f>
        <v>99</v>
      </c>
      <c r="BT70" s="3">
        <f>IF(Inputs!$B$27&lt;&gt;"Ready","PENDING INPUTS",IF(A70&gt;Inputs!$B$6,0,MIN(MAX(0,(BO70+BP70+BQ70)-BR70),MAX(0,C70-D70-(IF(O70&lt;BS70,K70+L70+M70-N70,0)+IF(W70&lt;BS70,S70+T70+U70-V70,0)+IF(AE70&lt;BS70,AA70+AB70+AC70-AD70,0)+IF(AM70&lt;BS70,AI70+AJ70+AK70-AL70,0)+IF(AU70&lt;BS70,AQ70+AR70+AS70-AT70,0)+IF(BC70&lt;BS70,AY70+AZ70+BA70-BB70,0)+IF(BK70&lt;BS70,BG70+BH70+BI70-BJ70,0)+IF(BS70&lt;BS70,BO70+BP70+BQ70-BR70,0)+IF(CA70&lt;BS70,BW70+BX70+BY70-BZ70,0)+IF(CI70&lt;BS70,CE70+CF70+CG70-CH70,0))))))</f>
        <v>0</v>
      </c>
      <c r="BU70" s="3">
        <f>IF(Inputs!$B$27&lt;&gt;"Ready","PENDING INPUTS",MIN((BO70+BP70+BQ70),IF(D70&gt;C70,IF(D70=0,0,BR70*C70/D70),BR70+BT70)))</f>
        <v>0</v>
      </c>
      <c r="BV70" s="3">
        <f>IF(Inputs!$B$27&lt;&gt;"Ready","PENDING INPUTS",MAX(0,(BO70+BP70+BQ70)-BU70))</f>
        <v>0</v>
      </c>
      <c r="BW70" s="3">
        <f>IF(Inputs!$B$27&lt;&gt;"Ready","PENDING INPUTS",CD69)</f>
        <v>0</v>
      </c>
      <c r="BX70" s="3">
        <f>IF(Inputs!$B$27&lt;&gt;"Ready","PENDING INPUTS",IF(A70&lt;=Inputs!$B$6,ROUND(BW70*Inputs!C22/12,2),0))</f>
        <v>0</v>
      </c>
      <c r="BY70" s="3">
        <f>IF(Inputs!$B$27&lt;&gt;"Ready","PENDING INPUTS",IF(AND(A70&lt;=Inputs!$B$6,BW70&gt;0),Inputs!G22,0))</f>
        <v>0</v>
      </c>
      <c r="BZ70" s="3">
        <f>IF(Inputs!$B$27&lt;&gt;"Ready","PENDING INPUTS",IF(A70&gt;Inputs!$B$6,0,MIN((BW70+BX70+BY70),IF(Inputs!H22=1,Inputs!D22,MAX(Inputs!F22,ROUND(BW70*Inputs!E22+BX70+BY70,2))))))</f>
        <v>0</v>
      </c>
      <c r="CA70">
        <f>IF(Inputs!$B$27&lt;&gt;"Ready","PENDING INPUTS",IF(BW70&lt;=0,99,1+IF(AND(K70&gt;0,OR(K70&lt;BW70,AND(K70=BW70,0&lt;8))),1,0)+IF(AND(S70&gt;0,OR(S70&lt;BW70,AND(S70=BW70,1&lt;8))),1,0)+IF(AND(AA70&gt;0,OR(AA70&lt;BW70,AND(AA70=BW70,2&lt;8))),1,0)+IF(AND(AI70&gt;0,OR(AI70&lt;BW70,AND(AI70=BW70,3&lt;8))),1,0)+IF(AND(AQ70&gt;0,OR(AQ70&lt;BW70,AND(AQ70=BW70,4&lt;8))),1,0)+IF(AND(AY70&gt;0,OR(AY70&lt;BW70,AND(AY70=BW70,5&lt;8))),1,0)+IF(AND(BG70&gt;0,OR(BG70&lt;BW70,AND(BG70=BW70,6&lt;8))),1,0)+IF(AND(BO70&gt;0,OR(BO70&lt;BW70,AND(BO70=BW70,7&lt;8))),1,0)+IF(AND(CE70&gt;0,OR(CE70&lt;BW70,AND(CE70=BW70,9&lt;8))),1,0)))</f>
        <v>99</v>
      </c>
      <c r="CB70" s="3">
        <f>IF(Inputs!$B$27&lt;&gt;"Ready","PENDING INPUTS",IF(A70&gt;Inputs!$B$6,0,MIN(MAX(0,(BW70+BX70+BY70)-BZ70),MAX(0,C70-D70-(IF(O70&lt;CA70,K70+L70+M70-N70,0)+IF(W70&lt;CA70,S70+T70+U70-V70,0)+IF(AE70&lt;CA70,AA70+AB70+AC70-AD70,0)+IF(AM70&lt;CA70,AI70+AJ70+AK70-AL70,0)+IF(AU70&lt;CA70,AQ70+AR70+AS70-AT70,0)+IF(BC70&lt;CA70,AY70+AZ70+BA70-BB70,0)+IF(BK70&lt;CA70,BG70+BH70+BI70-BJ70,0)+IF(BS70&lt;CA70,BO70+BP70+BQ70-BR70,0)+IF(CA70&lt;CA70,BW70+BX70+BY70-BZ70,0)+IF(CI70&lt;CA70,CE70+CF70+CG70-CH70,0))))))</f>
        <v>0</v>
      </c>
      <c r="CC70" s="3">
        <f>IF(Inputs!$B$27&lt;&gt;"Ready","PENDING INPUTS",MIN((BW70+BX70+BY70),IF(D70&gt;C70,IF(D70=0,0,BZ70*C70/D70),BZ70+CB70)))</f>
        <v>0</v>
      </c>
      <c r="CD70" s="3">
        <f>IF(Inputs!$B$27&lt;&gt;"Ready","PENDING INPUTS",MAX(0,(BW70+BX70+BY70)-CC70))</f>
        <v>0</v>
      </c>
      <c r="CE70" s="3">
        <f>IF(Inputs!$B$27&lt;&gt;"Ready","PENDING INPUTS",CL69)</f>
        <v>0</v>
      </c>
      <c r="CF70" s="3">
        <f>IF(Inputs!$B$27&lt;&gt;"Ready","PENDING INPUTS",IF(A70&lt;=Inputs!$B$6,ROUND(CE70*Inputs!C23/12,2),0))</f>
        <v>0</v>
      </c>
      <c r="CG70" s="3">
        <f>IF(Inputs!$B$27&lt;&gt;"Ready","PENDING INPUTS",IF(AND(A70&lt;=Inputs!$B$6,CE70&gt;0),Inputs!G23,0))</f>
        <v>0</v>
      </c>
      <c r="CH70" s="3">
        <f>IF(Inputs!$B$27&lt;&gt;"Ready","PENDING INPUTS",IF(A70&gt;Inputs!$B$6,0,MIN((CE70+CF70+CG70),IF(Inputs!H23=1,Inputs!D23,MAX(Inputs!F23,ROUND(CE70*Inputs!E23+CF70+CG70,2))))))</f>
        <v>0</v>
      </c>
      <c r="CI70">
        <f>IF(Inputs!$B$27&lt;&gt;"Ready","PENDING INPUTS",IF(CE70&lt;=0,99,1+IF(AND(K70&gt;0,OR(K70&lt;CE70,AND(K70=CE70,0&lt;9))),1,0)+IF(AND(S70&gt;0,OR(S70&lt;CE70,AND(S70=CE70,1&lt;9))),1,0)+IF(AND(AA70&gt;0,OR(AA70&lt;CE70,AND(AA70=CE70,2&lt;9))),1,0)+IF(AND(AI70&gt;0,OR(AI70&lt;CE70,AND(AI70=CE70,3&lt;9))),1,0)+IF(AND(AQ70&gt;0,OR(AQ70&lt;CE70,AND(AQ70=CE70,4&lt;9))),1,0)+IF(AND(AY70&gt;0,OR(AY70&lt;CE70,AND(AY70=CE70,5&lt;9))),1,0)+IF(AND(BG70&gt;0,OR(BG70&lt;CE70,AND(BG70=CE70,6&lt;9))),1,0)+IF(AND(BO70&gt;0,OR(BO70&lt;CE70,AND(BO70=CE70,7&lt;9))),1,0)+IF(AND(BW70&gt;0,OR(BW70&lt;CE70,AND(BW70=CE70,8&lt;9))),1,0)))</f>
        <v>99</v>
      </c>
      <c r="CJ70" s="3">
        <f>IF(Inputs!$B$27&lt;&gt;"Ready","PENDING INPUTS",IF(A70&gt;Inputs!$B$6,0,MIN(MAX(0,(CE70+CF70+CG70)-CH70),MAX(0,C70-D70-(IF(O70&lt;CI70,K70+L70+M70-N70,0)+IF(W70&lt;CI70,S70+T70+U70-V70,0)+IF(AE70&lt;CI70,AA70+AB70+AC70-AD70,0)+IF(AM70&lt;CI70,AI70+AJ70+AK70-AL70,0)+IF(AU70&lt;CI70,AQ70+AR70+AS70-AT70,0)+IF(BC70&lt;CI70,AY70+AZ70+BA70-BB70,0)+IF(BK70&lt;CI70,BG70+BH70+BI70-BJ70,0)+IF(BS70&lt;CI70,BO70+BP70+BQ70-BR70,0)+IF(CA70&lt;CI70,BW70+BX70+BY70-BZ70,0)+IF(CI70&lt;CI70,CE70+CF70+CG70-CH70,0))))))</f>
        <v>0</v>
      </c>
      <c r="CK70" s="3">
        <f>IF(Inputs!$B$27&lt;&gt;"Ready","PENDING INPUTS",MIN((CE70+CF70+CG70),IF(D70&gt;C70,IF(D70=0,0,CH70*C70/D70),CH70+CJ70)))</f>
        <v>0</v>
      </c>
      <c r="CL70" s="3">
        <f>IF(Inputs!$B$27&lt;&gt;"Ready","PENDING INPUTS",MAX(0,(CE70+CF70+CG70)-CK70))</f>
        <v>0</v>
      </c>
    </row>
    <row r="71" spans="1:90" ht="27.95" customHeight="1" x14ac:dyDescent="0.25">
      <c r="A71">
        <v>67</v>
      </c>
      <c r="B71" s="13">
        <f>IF(Inputs!$B$27&lt;&gt;"Ready","PENDING INPUTS",EDATE(Inputs!$B$5,A71-1))</f>
        <v>48305</v>
      </c>
      <c r="C71" s="3">
        <f>IF(Inputs!$B$27&lt;&gt;"Ready","PENDING INPUTS",IF(A71&lt;=Inputs!$B$6,MAX(0,Inputs!$B$4+IF(A71=Inputs!$B$7,Inputs!$B$8,0)+IF(A71=Inputs!$B$9,Inputs!$B$10,0)),0))</f>
        <v>0</v>
      </c>
      <c r="D71" s="3">
        <f>IF(Inputs!$B$27&lt;&gt;"Ready","PENDING INPUTS",SUM(N71,V71,AD71,AL71,AT71,BB71,BJ71,BR71,BZ71,CH71))</f>
        <v>0</v>
      </c>
      <c r="E71" s="3">
        <f>IF(Inputs!$B$27&lt;&gt;"Ready","PENDING INPUTS",MAX(0,D71-C71))</f>
        <v>0</v>
      </c>
      <c r="F71" s="3">
        <f>IF(Inputs!$B$27&lt;&gt;"Ready","PENDING INPUTS",SUM(Q71,Y71,AG71,AO71,AW71,BE71,BM71,BU71,CC71,CK71))</f>
        <v>0</v>
      </c>
      <c r="G71" s="3">
        <f>IF(Inputs!$B$27&lt;&gt;"Ready","PENDING INPUTS",SUM(L71,T71,AB71,AJ71,AR71,AZ71,BH71,BP71,BX71,CF71))</f>
        <v>0</v>
      </c>
      <c r="H71" s="3">
        <f>IF(Inputs!$B$27&lt;&gt;"Ready","PENDING INPUTS",SUM(M71,U71,AC71,AK71,AS71,BA71,BI71,BQ71,BY71,CG71))</f>
        <v>0</v>
      </c>
      <c r="I71" s="3">
        <f>IF(Inputs!$B$27&lt;&gt;"Ready","PENDING INPUTS",SUM(R71,Z71,AH71,AP71,AX71,BF71,BN71,BV71,CD71,CL71))</f>
        <v>0</v>
      </c>
      <c r="J71" t="str">
        <f>IF(Inputs!$B$27&lt;&gt;"Ready","PENDING INPUTS",IF(A71&gt;Inputs!$B$6,"Beyond horizon",IF(E71&gt;0.005,"MINIMUM SHORTFALL",IF(I71&lt;0.005,"Paid off","In progress"))))</f>
        <v>Paid off</v>
      </c>
      <c r="K71" s="3">
        <f>IF(Inputs!$B$27&lt;&gt;"Ready","PENDING INPUTS",R70)</f>
        <v>0</v>
      </c>
      <c r="L71" s="3">
        <f>IF(Inputs!$B$27&lt;&gt;"Ready","PENDING INPUTS",IF(A71&lt;=Inputs!$B$6,ROUND(K71*Inputs!C14/12,2),0))</f>
        <v>0</v>
      </c>
      <c r="M71" s="3">
        <f>IF(Inputs!$B$27&lt;&gt;"Ready","PENDING INPUTS",IF(AND(A71&lt;=Inputs!$B$6,K71&gt;0),Inputs!G14,0))</f>
        <v>0</v>
      </c>
      <c r="N71" s="3">
        <f>IF(Inputs!$B$27&lt;&gt;"Ready","PENDING INPUTS",IF(A71&gt;Inputs!$B$6,0,MIN((K71+L71+M71),IF(Inputs!H14=1,Inputs!D14,MAX(Inputs!F14,ROUND(K71*Inputs!E14+L71+M71,2))))))</f>
        <v>0</v>
      </c>
      <c r="O71">
        <f>IF(Inputs!$B$27&lt;&gt;"Ready","PENDING INPUTS",IF(K71&lt;=0,99,1+IF(AND(S71&gt;0,OR(S71&lt;K71,AND(S71=K71,1&lt;0))),1,0)+IF(AND(AA71&gt;0,OR(AA71&lt;K71,AND(AA71=K71,2&lt;0))),1,0)+IF(AND(AI71&gt;0,OR(AI71&lt;K71,AND(AI71=K71,3&lt;0))),1,0)+IF(AND(AQ71&gt;0,OR(AQ71&lt;K71,AND(AQ71=K71,4&lt;0))),1,0)+IF(AND(AY71&gt;0,OR(AY71&lt;K71,AND(AY71=K71,5&lt;0))),1,0)+IF(AND(BG71&gt;0,OR(BG71&lt;K71,AND(BG71=K71,6&lt;0))),1,0)+IF(AND(BO71&gt;0,OR(BO71&lt;K71,AND(BO71=K71,7&lt;0))),1,0)+IF(AND(BW71&gt;0,OR(BW71&lt;K71,AND(BW71=K71,8&lt;0))),1,0)+IF(AND(CE71&gt;0,OR(CE71&lt;K71,AND(CE71=K71,9&lt;0))),1,0)))</f>
        <v>99</v>
      </c>
      <c r="P71" s="3">
        <f>IF(Inputs!$B$27&lt;&gt;"Ready","PENDING INPUTS",IF(A71&gt;Inputs!$B$6,0,MIN(MAX(0,(K71+L71+M71)-N71),MAX(0,C71-D71-(IF(O71&lt;O71,K71+L71+M71-N71,0)+IF(W71&lt;O71,S71+T71+U71-V71,0)+IF(AE71&lt;O71,AA71+AB71+AC71-AD71,0)+IF(AM71&lt;O71,AI71+AJ71+AK71-AL71,0)+IF(AU71&lt;O71,AQ71+AR71+AS71-AT71,0)+IF(BC71&lt;O71,AY71+AZ71+BA71-BB71,0)+IF(BK71&lt;O71,BG71+BH71+BI71-BJ71,0)+IF(BS71&lt;O71,BO71+BP71+BQ71-BR71,0)+IF(CA71&lt;O71,BW71+BX71+BY71-BZ71,0)+IF(CI71&lt;O71,CE71+CF71+CG71-CH71,0))))))</f>
        <v>0</v>
      </c>
      <c r="Q71" s="3">
        <f>IF(Inputs!$B$27&lt;&gt;"Ready","PENDING INPUTS",MIN((K71+L71+M71),IF(D71&gt;C71,IF(D71=0,0,N71*C71/D71),N71+P71)))</f>
        <v>0</v>
      </c>
      <c r="R71" s="3">
        <f>IF(Inputs!$B$27&lt;&gt;"Ready","PENDING INPUTS",MAX(0,(K71+L71+M71)-Q71))</f>
        <v>0</v>
      </c>
      <c r="S71" s="3">
        <f>IF(Inputs!$B$27&lt;&gt;"Ready","PENDING INPUTS",Z70)</f>
        <v>0</v>
      </c>
      <c r="T71" s="3">
        <f>IF(Inputs!$B$27&lt;&gt;"Ready","PENDING INPUTS",IF(A71&lt;=Inputs!$B$6,ROUND(S71*Inputs!C15/12,2),0))</f>
        <v>0</v>
      </c>
      <c r="U71" s="3">
        <f>IF(Inputs!$B$27&lt;&gt;"Ready","PENDING INPUTS",IF(AND(A71&lt;=Inputs!$B$6,S71&gt;0),Inputs!G15,0))</f>
        <v>0</v>
      </c>
      <c r="V71" s="3">
        <f>IF(Inputs!$B$27&lt;&gt;"Ready","PENDING INPUTS",IF(A71&gt;Inputs!$B$6,0,MIN((S71+T71+U71),IF(Inputs!H15=1,Inputs!D15,MAX(Inputs!F15,ROUND(S71*Inputs!E15+T71+U71,2))))))</f>
        <v>0</v>
      </c>
      <c r="W71">
        <f>IF(Inputs!$B$27&lt;&gt;"Ready","PENDING INPUTS",IF(S71&lt;=0,99,1+IF(AND(K71&gt;0,OR(K71&lt;S71,AND(K71=S71,0&lt;1))),1,0)+IF(AND(AA71&gt;0,OR(AA71&lt;S71,AND(AA71=S71,2&lt;1))),1,0)+IF(AND(AI71&gt;0,OR(AI71&lt;S71,AND(AI71=S71,3&lt;1))),1,0)+IF(AND(AQ71&gt;0,OR(AQ71&lt;S71,AND(AQ71=S71,4&lt;1))),1,0)+IF(AND(AY71&gt;0,OR(AY71&lt;S71,AND(AY71=S71,5&lt;1))),1,0)+IF(AND(BG71&gt;0,OR(BG71&lt;S71,AND(BG71=S71,6&lt;1))),1,0)+IF(AND(BO71&gt;0,OR(BO71&lt;S71,AND(BO71=S71,7&lt;1))),1,0)+IF(AND(BW71&gt;0,OR(BW71&lt;S71,AND(BW71=S71,8&lt;1))),1,0)+IF(AND(CE71&gt;0,OR(CE71&lt;S71,AND(CE71=S71,9&lt;1))),1,0)))</f>
        <v>99</v>
      </c>
      <c r="X71" s="3">
        <f>IF(Inputs!$B$27&lt;&gt;"Ready","PENDING INPUTS",IF(A71&gt;Inputs!$B$6,0,MIN(MAX(0,(S71+T71+U71)-V71),MAX(0,C71-D71-(IF(O71&lt;W71,K71+L71+M71-N71,0)+IF(W71&lt;W71,S71+T71+U71-V71,0)+IF(AE71&lt;W71,AA71+AB71+AC71-AD71,0)+IF(AM71&lt;W71,AI71+AJ71+AK71-AL71,0)+IF(AU71&lt;W71,AQ71+AR71+AS71-AT71,0)+IF(BC71&lt;W71,AY71+AZ71+BA71-BB71,0)+IF(BK71&lt;W71,BG71+BH71+BI71-BJ71,0)+IF(BS71&lt;W71,BO71+BP71+BQ71-BR71,0)+IF(CA71&lt;W71,BW71+BX71+BY71-BZ71,0)+IF(CI71&lt;W71,CE71+CF71+CG71-CH71,0))))))</f>
        <v>0</v>
      </c>
      <c r="Y71" s="3">
        <f>IF(Inputs!$B$27&lt;&gt;"Ready","PENDING INPUTS",MIN((S71+T71+U71),IF(D71&gt;C71,IF(D71=0,0,V71*C71/D71),V71+X71)))</f>
        <v>0</v>
      </c>
      <c r="Z71" s="3">
        <f>IF(Inputs!$B$27&lt;&gt;"Ready","PENDING INPUTS",MAX(0,(S71+T71+U71)-Y71))</f>
        <v>0</v>
      </c>
      <c r="AA71" s="3">
        <f>IF(Inputs!$B$27&lt;&gt;"Ready","PENDING INPUTS",AH70)</f>
        <v>0</v>
      </c>
      <c r="AB71" s="3">
        <f>IF(Inputs!$B$27&lt;&gt;"Ready","PENDING INPUTS",IF(A71&lt;=Inputs!$B$6,ROUND(AA71*Inputs!C16/12,2),0))</f>
        <v>0</v>
      </c>
      <c r="AC71" s="3">
        <f>IF(Inputs!$B$27&lt;&gt;"Ready","PENDING INPUTS",IF(AND(A71&lt;=Inputs!$B$6,AA71&gt;0),Inputs!G16,0))</f>
        <v>0</v>
      </c>
      <c r="AD71" s="3">
        <f>IF(Inputs!$B$27&lt;&gt;"Ready","PENDING INPUTS",IF(A71&gt;Inputs!$B$6,0,MIN((AA71+AB71+AC71),IF(Inputs!H16=1,Inputs!D16,MAX(Inputs!F16,ROUND(AA71*Inputs!E16+AB71+AC71,2))))))</f>
        <v>0</v>
      </c>
      <c r="AE71">
        <f>IF(Inputs!$B$27&lt;&gt;"Ready","PENDING INPUTS",IF(AA71&lt;=0,99,1+IF(AND(K71&gt;0,OR(K71&lt;AA71,AND(K71=AA71,0&lt;2))),1,0)+IF(AND(S71&gt;0,OR(S71&lt;AA71,AND(S71=AA71,1&lt;2))),1,0)+IF(AND(AI71&gt;0,OR(AI71&lt;AA71,AND(AI71=AA71,3&lt;2))),1,0)+IF(AND(AQ71&gt;0,OR(AQ71&lt;AA71,AND(AQ71=AA71,4&lt;2))),1,0)+IF(AND(AY71&gt;0,OR(AY71&lt;AA71,AND(AY71=AA71,5&lt;2))),1,0)+IF(AND(BG71&gt;0,OR(BG71&lt;AA71,AND(BG71=AA71,6&lt;2))),1,0)+IF(AND(BO71&gt;0,OR(BO71&lt;AA71,AND(BO71=AA71,7&lt;2))),1,0)+IF(AND(BW71&gt;0,OR(BW71&lt;AA71,AND(BW71=AA71,8&lt;2))),1,0)+IF(AND(CE71&gt;0,OR(CE71&lt;AA71,AND(CE71=AA71,9&lt;2))),1,0)))</f>
        <v>99</v>
      </c>
      <c r="AF71" s="3">
        <f>IF(Inputs!$B$27&lt;&gt;"Ready","PENDING INPUTS",IF(A71&gt;Inputs!$B$6,0,MIN(MAX(0,(AA71+AB71+AC71)-AD71),MAX(0,C71-D71-(IF(O71&lt;AE71,K71+L71+M71-N71,0)+IF(W71&lt;AE71,S71+T71+U71-V71,0)+IF(AE71&lt;AE71,AA71+AB71+AC71-AD71,0)+IF(AM71&lt;AE71,AI71+AJ71+AK71-AL71,0)+IF(AU71&lt;AE71,AQ71+AR71+AS71-AT71,0)+IF(BC71&lt;AE71,AY71+AZ71+BA71-BB71,0)+IF(BK71&lt;AE71,BG71+BH71+BI71-BJ71,0)+IF(BS71&lt;AE71,BO71+BP71+BQ71-BR71,0)+IF(CA71&lt;AE71,BW71+BX71+BY71-BZ71,0)+IF(CI71&lt;AE71,CE71+CF71+CG71-CH71,0))))))</f>
        <v>0</v>
      </c>
      <c r="AG71" s="3">
        <f>IF(Inputs!$B$27&lt;&gt;"Ready","PENDING INPUTS",MIN((AA71+AB71+AC71),IF(D71&gt;C71,IF(D71=0,0,AD71*C71/D71),AD71+AF71)))</f>
        <v>0</v>
      </c>
      <c r="AH71" s="3">
        <f>IF(Inputs!$B$27&lt;&gt;"Ready","PENDING INPUTS",MAX(0,(AA71+AB71+AC71)-AG71))</f>
        <v>0</v>
      </c>
      <c r="AI71" s="3">
        <f>IF(Inputs!$B$27&lt;&gt;"Ready","PENDING INPUTS",AP70)</f>
        <v>0</v>
      </c>
      <c r="AJ71" s="3">
        <f>IF(Inputs!$B$27&lt;&gt;"Ready","PENDING INPUTS",IF(A71&lt;=Inputs!$B$6,ROUND(AI71*Inputs!C17/12,2),0))</f>
        <v>0</v>
      </c>
      <c r="AK71" s="3">
        <f>IF(Inputs!$B$27&lt;&gt;"Ready","PENDING INPUTS",IF(AND(A71&lt;=Inputs!$B$6,AI71&gt;0),Inputs!G17,0))</f>
        <v>0</v>
      </c>
      <c r="AL71" s="3">
        <f>IF(Inputs!$B$27&lt;&gt;"Ready","PENDING INPUTS",IF(A71&gt;Inputs!$B$6,0,MIN((AI71+AJ71+AK71),IF(Inputs!H17=1,Inputs!D17,MAX(Inputs!F17,ROUND(AI71*Inputs!E17+AJ71+AK71,2))))))</f>
        <v>0</v>
      </c>
      <c r="AM71">
        <f>IF(Inputs!$B$27&lt;&gt;"Ready","PENDING INPUTS",IF(AI71&lt;=0,99,1+IF(AND(K71&gt;0,OR(K71&lt;AI71,AND(K71=AI71,0&lt;3))),1,0)+IF(AND(S71&gt;0,OR(S71&lt;AI71,AND(S71=AI71,1&lt;3))),1,0)+IF(AND(AA71&gt;0,OR(AA71&lt;AI71,AND(AA71=AI71,2&lt;3))),1,0)+IF(AND(AQ71&gt;0,OR(AQ71&lt;AI71,AND(AQ71=AI71,4&lt;3))),1,0)+IF(AND(AY71&gt;0,OR(AY71&lt;AI71,AND(AY71=AI71,5&lt;3))),1,0)+IF(AND(BG71&gt;0,OR(BG71&lt;AI71,AND(BG71=AI71,6&lt;3))),1,0)+IF(AND(BO71&gt;0,OR(BO71&lt;AI71,AND(BO71=AI71,7&lt;3))),1,0)+IF(AND(BW71&gt;0,OR(BW71&lt;AI71,AND(BW71=AI71,8&lt;3))),1,0)+IF(AND(CE71&gt;0,OR(CE71&lt;AI71,AND(CE71=AI71,9&lt;3))),1,0)))</f>
        <v>99</v>
      </c>
      <c r="AN71" s="3">
        <f>IF(Inputs!$B$27&lt;&gt;"Ready","PENDING INPUTS",IF(A71&gt;Inputs!$B$6,0,MIN(MAX(0,(AI71+AJ71+AK71)-AL71),MAX(0,C71-D71-(IF(O71&lt;AM71,K71+L71+M71-N71,0)+IF(W71&lt;AM71,S71+T71+U71-V71,0)+IF(AE71&lt;AM71,AA71+AB71+AC71-AD71,0)+IF(AM71&lt;AM71,AI71+AJ71+AK71-AL71,0)+IF(AU71&lt;AM71,AQ71+AR71+AS71-AT71,0)+IF(BC71&lt;AM71,AY71+AZ71+BA71-BB71,0)+IF(BK71&lt;AM71,BG71+BH71+BI71-BJ71,0)+IF(BS71&lt;AM71,BO71+BP71+BQ71-BR71,0)+IF(CA71&lt;AM71,BW71+BX71+BY71-BZ71,0)+IF(CI71&lt;AM71,CE71+CF71+CG71-CH71,0))))))</f>
        <v>0</v>
      </c>
      <c r="AO71" s="3">
        <f>IF(Inputs!$B$27&lt;&gt;"Ready","PENDING INPUTS",MIN((AI71+AJ71+AK71),IF(D71&gt;C71,IF(D71=0,0,AL71*C71/D71),AL71+AN71)))</f>
        <v>0</v>
      </c>
      <c r="AP71" s="3">
        <f>IF(Inputs!$B$27&lt;&gt;"Ready","PENDING INPUTS",MAX(0,(AI71+AJ71+AK71)-AO71))</f>
        <v>0</v>
      </c>
      <c r="AQ71" s="3">
        <f>IF(Inputs!$B$27&lt;&gt;"Ready","PENDING INPUTS",AX70)</f>
        <v>0</v>
      </c>
      <c r="AR71" s="3">
        <f>IF(Inputs!$B$27&lt;&gt;"Ready","PENDING INPUTS",IF(A71&lt;=Inputs!$B$6,ROUND(AQ71*Inputs!C18/12,2),0))</f>
        <v>0</v>
      </c>
      <c r="AS71" s="3">
        <f>IF(Inputs!$B$27&lt;&gt;"Ready","PENDING INPUTS",IF(AND(A71&lt;=Inputs!$B$6,AQ71&gt;0),Inputs!G18,0))</f>
        <v>0</v>
      </c>
      <c r="AT71" s="3">
        <f>IF(Inputs!$B$27&lt;&gt;"Ready","PENDING INPUTS",IF(A71&gt;Inputs!$B$6,0,MIN((AQ71+AR71+AS71),IF(Inputs!H18=1,Inputs!D18,MAX(Inputs!F18,ROUND(AQ71*Inputs!E18+AR71+AS71,2))))))</f>
        <v>0</v>
      </c>
      <c r="AU71">
        <f>IF(Inputs!$B$27&lt;&gt;"Ready","PENDING INPUTS",IF(AQ71&lt;=0,99,1+IF(AND(K71&gt;0,OR(K71&lt;AQ71,AND(K71=AQ71,0&lt;4))),1,0)+IF(AND(S71&gt;0,OR(S71&lt;AQ71,AND(S71=AQ71,1&lt;4))),1,0)+IF(AND(AA71&gt;0,OR(AA71&lt;AQ71,AND(AA71=AQ71,2&lt;4))),1,0)+IF(AND(AI71&gt;0,OR(AI71&lt;AQ71,AND(AI71=AQ71,3&lt;4))),1,0)+IF(AND(AY71&gt;0,OR(AY71&lt;AQ71,AND(AY71=AQ71,5&lt;4))),1,0)+IF(AND(BG71&gt;0,OR(BG71&lt;AQ71,AND(BG71=AQ71,6&lt;4))),1,0)+IF(AND(BO71&gt;0,OR(BO71&lt;AQ71,AND(BO71=AQ71,7&lt;4))),1,0)+IF(AND(BW71&gt;0,OR(BW71&lt;AQ71,AND(BW71=AQ71,8&lt;4))),1,0)+IF(AND(CE71&gt;0,OR(CE71&lt;AQ71,AND(CE71=AQ71,9&lt;4))),1,0)))</f>
        <v>99</v>
      </c>
      <c r="AV71" s="3">
        <f>IF(Inputs!$B$27&lt;&gt;"Ready","PENDING INPUTS",IF(A71&gt;Inputs!$B$6,0,MIN(MAX(0,(AQ71+AR71+AS71)-AT71),MAX(0,C71-D71-(IF(O71&lt;AU71,K71+L71+M71-N71,0)+IF(W71&lt;AU71,S71+T71+U71-V71,0)+IF(AE71&lt;AU71,AA71+AB71+AC71-AD71,0)+IF(AM71&lt;AU71,AI71+AJ71+AK71-AL71,0)+IF(AU71&lt;AU71,AQ71+AR71+AS71-AT71,0)+IF(BC71&lt;AU71,AY71+AZ71+BA71-BB71,0)+IF(BK71&lt;AU71,BG71+BH71+BI71-BJ71,0)+IF(BS71&lt;AU71,BO71+BP71+BQ71-BR71,0)+IF(CA71&lt;AU71,BW71+BX71+BY71-BZ71,0)+IF(CI71&lt;AU71,CE71+CF71+CG71-CH71,0))))))</f>
        <v>0</v>
      </c>
      <c r="AW71" s="3">
        <f>IF(Inputs!$B$27&lt;&gt;"Ready","PENDING INPUTS",MIN((AQ71+AR71+AS71),IF(D71&gt;C71,IF(D71=0,0,AT71*C71/D71),AT71+AV71)))</f>
        <v>0</v>
      </c>
      <c r="AX71" s="3">
        <f>IF(Inputs!$B$27&lt;&gt;"Ready","PENDING INPUTS",MAX(0,(AQ71+AR71+AS71)-AW71))</f>
        <v>0</v>
      </c>
      <c r="AY71" s="3">
        <f>IF(Inputs!$B$27&lt;&gt;"Ready","PENDING INPUTS",BF70)</f>
        <v>0</v>
      </c>
      <c r="AZ71" s="3">
        <f>IF(Inputs!$B$27&lt;&gt;"Ready","PENDING INPUTS",IF(A71&lt;=Inputs!$B$6,ROUND(AY71*Inputs!C19/12,2),0))</f>
        <v>0</v>
      </c>
      <c r="BA71" s="3">
        <f>IF(Inputs!$B$27&lt;&gt;"Ready","PENDING INPUTS",IF(AND(A71&lt;=Inputs!$B$6,AY71&gt;0),Inputs!G19,0))</f>
        <v>0</v>
      </c>
      <c r="BB71" s="3">
        <f>IF(Inputs!$B$27&lt;&gt;"Ready","PENDING INPUTS",IF(A71&gt;Inputs!$B$6,0,MIN((AY71+AZ71+BA71),IF(Inputs!H19=1,Inputs!D19,MAX(Inputs!F19,ROUND(AY71*Inputs!E19+AZ71+BA71,2))))))</f>
        <v>0</v>
      </c>
      <c r="BC71">
        <f>IF(Inputs!$B$27&lt;&gt;"Ready","PENDING INPUTS",IF(AY71&lt;=0,99,1+IF(AND(K71&gt;0,OR(K71&lt;AY71,AND(K71=AY71,0&lt;5))),1,0)+IF(AND(S71&gt;0,OR(S71&lt;AY71,AND(S71=AY71,1&lt;5))),1,0)+IF(AND(AA71&gt;0,OR(AA71&lt;AY71,AND(AA71=AY71,2&lt;5))),1,0)+IF(AND(AI71&gt;0,OR(AI71&lt;AY71,AND(AI71=AY71,3&lt;5))),1,0)+IF(AND(AQ71&gt;0,OR(AQ71&lt;AY71,AND(AQ71=AY71,4&lt;5))),1,0)+IF(AND(BG71&gt;0,OR(BG71&lt;AY71,AND(BG71=AY71,6&lt;5))),1,0)+IF(AND(BO71&gt;0,OR(BO71&lt;AY71,AND(BO71=AY71,7&lt;5))),1,0)+IF(AND(BW71&gt;0,OR(BW71&lt;AY71,AND(BW71=AY71,8&lt;5))),1,0)+IF(AND(CE71&gt;0,OR(CE71&lt;AY71,AND(CE71=AY71,9&lt;5))),1,0)))</f>
        <v>99</v>
      </c>
      <c r="BD71" s="3">
        <f>IF(Inputs!$B$27&lt;&gt;"Ready","PENDING INPUTS",IF(A71&gt;Inputs!$B$6,0,MIN(MAX(0,(AY71+AZ71+BA71)-BB71),MAX(0,C71-D71-(IF(O71&lt;BC71,K71+L71+M71-N71,0)+IF(W71&lt;BC71,S71+T71+U71-V71,0)+IF(AE71&lt;BC71,AA71+AB71+AC71-AD71,0)+IF(AM71&lt;BC71,AI71+AJ71+AK71-AL71,0)+IF(AU71&lt;BC71,AQ71+AR71+AS71-AT71,0)+IF(BC71&lt;BC71,AY71+AZ71+BA71-BB71,0)+IF(BK71&lt;BC71,BG71+BH71+BI71-BJ71,0)+IF(BS71&lt;BC71,BO71+BP71+BQ71-BR71,0)+IF(CA71&lt;BC71,BW71+BX71+BY71-BZ71,0)+IF(CI71&lt;BC71,CE71+CF71+CG71-CH71,0))))))</f>
        <v>0</v>
      </c>
      <c r="BE71" s="3">
        <f>IF(Inputs!$B$27&lt;&gt;"Ready","PENDING INPUTS",MIN((AY71+AZ71+BA71),IF(D71&gt;C71,IF(D71=0,0,BB71*C71/D71),BB71+BD71)))</f>
        <v>0</v>
      </c>
      <c r="BF71" s="3">
        <f>IF(Inputs!$B$27&lt;&gt;"Ready","PENDING INPUTS",MAX(0,(AY71+AZ71+BA71)-BE71))</f>
        <v>0</v>
      </c>
      <c r="BG71" s="3">
        <f>IF(Inputs!$B$27&lt;&gt;"Ready","PENDING INPUTS",BN70)</f>
        <v>0</v>
      </c>
      <c r="BH71" s="3">
        <f>IF(Inputs!$B$27&lt;&gt;"Ready","PENDING INPUTS",IF(A71&lt;=Inputs!$B$6,ROUND(BG71*Inputs!C20/12,2),0))</f>
        <v>0</v>
      </c>
      <c r="BI71" s="3">
        <f>IF(Inputs!$B$27&lt;&gt;"Ready","PENDING INPUTS",IF(AND(A71&lt;=Inputs!$B$6,BG71&gt;0),Inputs!G20,0))</f>
        <v>0</v>
      </c>
      <c r="BJ71" s="3">
        <f>IF(Inputs!$B$27&lt;&gt;"Ready","PENDING INPUTS",IF(A71&gt;Inputs!$B$6,0,MIN((BG71+BH71+BI71),IF(Inputs!H20=1,Inputs!D20,MAX(Inputs!F20,ROUND(BG71*Inputs!E20+BH71+BI71,2))))))</f>
        <v>0</v>
      </c>
      <c r="BK71">
        <f>IF(Inputs!$B$27&lt;&gt;"Ready","PENDING INPUTS",IF(BG71&lt;=0,99,1+IF(AND(K71&gt;0,OR(K71&lt;BG71,AND(K71=BG71,0&lt;6))),1,0)+IF(AND(S71&gt;0,OR(S71&lt;BG71,AND(S71=BG71,1&lt;6))),1,0)+IF(AND(AA71&gt;0,OR(AA71&lt;BG71,AND(AA71=BG71,2&lt;6))),1,0)+IF(AND(AI71&gt;0,OR(AI71&lt;BG71,AND(AI71=BG71,3&lt;6))),1,0)+IF(AND(AQ71&gt;0,OR(AQ71&lt;BG71,AND(AQ71=BG71,4&lt;6))),1,0)+IF(AND(AY71&gt;0,OR(AY71&lt;BG71,AND(AY71=BG71,5&lt;6))),1,0)+IF(AND(BO71&gt;0,OR(BO71&lt;BG71,AND(BO71=BG71,7&lt;6))),1,0)+IF(AND(BW71&gt;0,OR(BW71&lt;BG71,AND(BW71=BG71,8&lt;6))),1,0)+IF(AND(CE71&gt;0,OR(CE71&lt;BG71,AND(CE71=BG71,9&lt;6))),1,0)))</f>
        <v>99</v>
      </c>
      <c r="BL71" s="3">
        <f>IF(Inputs!$B$27&lt;&gt;"Ready","PENDING INPUTS",IF(A71&gt;Inputs!$B$6,0,MIN(MAX(0,(BG71+BH71+BI71)-BJ71),MAX(0,C71-D71-(IF(O71&lt;BK71,K71+L71+M71-N71,0)+IF(W71&lt;BK71,S71+T71+U71-V71,0)+IF(AE71&lt;BK71,AA71+AB71+AC71-AD71,0)+IF(AM71&lt;BK71,AI71+AJ71+AK71-AL71,0)+IF(AU71&lt;BK71,AQ71+AR71+AS71-AT71,0)+IF(BC71&lt;BK71,AY71+AZ71+BA71-BB71,0)+IF(BK71&lt;BK71,BG71+BH71+BI71-BJ71,0)+IF(BS71&lt;BK71,BO71+BP71+BQ71-BR71,0)+IF(CA71&lt;BK71,BW71+BX71+BY71-BZ71,0)+IF(CI71&lt;BK71,CE71+CF71+CG71-CH71,0))))))</f>
        <v>0</v>
      </c>
      <c r="BM71" s="3">
        <f>IF(Inputs!$B$27&lt;&gt;"Ready","PENDING INPUTS",MIN((BG71+BH71+BI71),IF(D71&gt;C71,IF(D71=0,0,BJ71*C71/D71),BJ71+BL71)))</f>
        <v>0</v>
      </c>
      <c r="BN71" s="3">
        <f>IF(Inputs!$B$27&lt;&gt;"Ready","PENDING INPUTS",MAX(0,(BG71+BH71+BI71)-BM71))</f>
        <v>0</v>
      </c>
      <c r="BO71" s="3">
        <f>IF(Inputs!$B$27&lt;&gt;"Ready","PENDING INPUTS",BV70)</f>
        <v>0</v>
      </c>
      <c r="BP71" s="3">
        <f>IF(Inputs!$B$27&lt;&gt;"Ready","PENDING INPUTS",IF(A71&lt;=Inputs!$B$6,ROUND(BO71*Inputs!C21/12,2),0))</f>
        <v>0</v>
      </c>
      <c r="BQ71" s="3">
        <f>IF(Inputs!$B$27&lt;&gt;"Ready","PENDING INPUTS",IF(AND(A71&lt;=Inputs!$B$6,BO71&gt;0),Inputs!G21,0))</f>
        <v>0</v>
      </c>
      <c r="BR71" s="3">
        <f>IF(Inputs!$B$27&lt;&gt;"Ready","PENDING INPUTS",IF(A71&gt;Inputs!$B$6,0,MIN((BO71+BP71+BQ71),IF(Inputs!H21=1,Inputs!D21,MAX(Inputs!F21,ROUND(BO71*Inputs!E21+BP71+BQ71,2))))))</f>
        <v>0</v>
      </c>
      <c r="BS71">
        <f>IF(Inputs!$B$27&lt;&gt;"Ready","PENDING INPUTS",IF(BO71&lt;=0,99,1+IF(AND(K71&gt;0,OR(K71&lt;BO71,AND(K71=BO71,0&lt;7))),1,0)+IF(AND(S71&gt;0,OR(S71&lt;BO71,AND(S71=BO71,1&lt;7))),1,0)+IF(AND(AA71&gt;0,OR(AA71&lt;BO71,AND(AA71=BO71,2&lt;7))),1,0)+IF(AND(AI71&gt;0,OR(AI71&lt;BO71,AND(AI71=BO71,3&lt;7))),1,0)+IF(AND(AQ71&gt;0,OR(AQ71&lt;BO71,AND(AQ71=BO71,4&lt;7))),1,0)+IF(AND(AY71&gt;0,OR(AY71&lt;BO71,AND(AY71=BO71,5&lt;7))),1,0)+IF(AND(BG71&gt;0,OR(BG71&lt;BO71,AND(BG71=BO71,6&lt;7))),1,0)+IF(AND(BW71&gt;0,OR(BW71&lt;BO71,AND(BW71=BO71,8&lt;7))),1,0)+IF(AND(CE71&gt;0,OR(CE71&lt;BO71,AND(CE71=BO71,9&lt;7))),1,0)))</f>
        <v>99</v>
      </c>
      <c r="BT71" s="3">
        <f>IF(Inputs!$B$27&lt;&gt;"Ready","PENDING INPUTS",IF(A71&gt;Inputs!$B$6,0,MIN(MAX(0,(BO71+BP71+BQ71)-BR71),MAX(0,C71-D71-(IF(O71&lt;BS71,K71+L71+M71-N71,0)+IF(W71&lt;BS71,S71+T71+U71-V71,0)+IF(AE71&lt;BS71,AA71+AB71+AC71-AD71,0)+IF(AM71&lt;BS71,AI71+AJ71+AK71-AL71,0)+IF(AU71&lt;BS71,AQ71+AR71+AS71-AT71,0)+IF(BC71&lt;BS71,AY71+AZ71+BA71-BB71,0)+IF(BK71&lt;BS71,BG71+BH71+BI71-BJ71,0)+IF(BS71&lt;BS71,BO71+BP71+BQ71-BR71,0)+IF(CA71&lt;BS71,BW71+BX71+BY71-BZ71,0)+IF(CI71&lt;BS71,CE71+CF71+CG71-CH71,0))))))</f>
        <v>0</v>
      </c>
      <c r="BU71" s="3">
        <f>IF(Inputs!$B$27&lt;&gt;"Ready","PENDING INPUTS",MIN((BO71+BP71+BQ71),IF(D71&gt;C71,IF(D71=0,0,BR71*C71/D71),BR71+BT71)))</f>
        <v>0</v>
      </c>
      <c r="BV71" s="3">
        <f>IF(Inputs!$B$27&lt;&gt;"Ready","PENDING INPUTS",MAX(0,(BO71+BP71+BQ71)-BU71))</f>
        <v>0</v>
      </c>
      <c r="BW71" s="3">
        <f>IF(Inputs!$B$27&lt;&gt;"Ready","PENDING INPUTS",CD70)</f>
        <v>0</v>
      </c>
      <c r="BX71" s="3">
        <f>IF(Inputs!$B$27&lt;&gt;"Ready","PENDING INPUTS",IF(A71&lt;=Inputs!$B$6,ROUND(BW71*Inputs!C22/12,2),0))</f>
        <v>0</v>
      </c>
      <c r="BY71" s="3">
        <f>IF(Inputs!$B$27&lt;&gt;"Ready","PENDING INPUTS",IF(AND(A71&lt;=Inputs!$B$6,BW71&gt;0),Inputs!G22,0))</f>
        <v>0</v>
      </c>
      <c r="BZ71" s="3">
        <f>IF(Inputs!$B$27&lt;&gt;"Ready","PENDING INPUTS",IF(A71&gt;Inputs!$B$6,0,MIN((BW71+BX71+BY71),IF(Inputs!H22=1,Inputs!D22,MAX(Inputs!F22,ROUND(BW71*Inputs!E22+BX71+BY71,2))))))</f>
        <v>0</v>
      </c>
      <c r="CA71">
        <f>IF(Inputs!$B$27&lt;&gt;"Ready","PENDING INPUTS",IF(BW71&lt;=0,99,1+IF(AND(K71&gt;0,OR(K71&lt;BW71,AND(K71=BW71,0&lt;8))),1,0)+IF(AND(S71&gt;0,OR(S71&lt;BW71,AND(S71=BW71,1&lt;8))),1,0)+IF(AND(AA71&gt;0,OR(AA71&lt;BW71,AND(AA71=BW71,2&lt;8))),1,0)+IF(AND(AI71&gt;0,OR(AI71&lt;BW71,AND(AI71=BW71,3&lt;8))),1,0)+IF(AND(AQ71&gt;0,OR(AQ71&lt;BW71,AND(AQ71=BW71,4&lt;8))),1,0)+IF(AND(AY71&gt;0,OR(AY71&lt;BW71,AND(AY71=BW71,5&lt;8))),1,0)+IF(AND(BG71&gt;0,OR(BG71&lt;BW71,AND(BG71=BW71,6&lt;8))),1,0)+IF(AND(BO71&gt;0,OR(BO71&lt;BW71,AND(BO71=BW71,7&lt;8))),1,0)+IF(AND(CE71&gt;0,OR(CE71&lt;BW71,AND(CE71=BW71,9&lt;8))),1,0)))</f>
        <v>99</v>
      </c>
      <c r="CB71" s="3">
        <f>IF(Inputs!$B$27&lt;&gt;"Ready","PENDING INPUTS",IF(A71&gt;Inputs!$B$6,0,MIN(MAX(0,(BW71+BX71+BY71)-BZ71),MAX(0,C71-D71-(IF(O71&lt;CA71,K71+L71+M71-N71,0)+IF(W71&lt;CA71,S71+T71+U71-V71,0)+IF(AE71&lt;CA71,AA71+AB71+AC71-AD71,0)+IF(AM71&lt;CA71,AI71+AJ71+AK71-AL71,0)+IF(AU71&lt;CA71,AQ71+AR71+AS71-AT71,0)+IF(BC71&lt;CA71,AY71+AZ71+BA71-BB71,0)+IF(BK71&lt;CA71,BG71+BH71+BI71-BJ71,0)+IF(BS71&lt;CA71,BO71+BP71+BQ71-BR71,0)+IF(CA71&lt;CA71,BW71+BX71+BY71-BZ71,0)+IF(CI71&lt;CA71,CE71+CF71+CG71-CH71,0))))))</f>
        <v>0</v>
      </c>
      <c r="CC71" s="3">
        <f>IF(Inputs!$B$27&lt;&gt;"Ready","PENDING INPUTS",MIN((BW71+BX71+BY71),IF(D71&gt;C71,IF(D71=0,0,BZ71*C71/D71),BZ71+CB71)))</f>
        <v>0</v>
      </c>
      <c r="CD71" s="3">
        <f>IF(Inputs!$B$27&lt;&gt;"Ready","PENDING INPUTS",MAX(0,(BW71+BX71+BY71)-CC71))</f>
        <v>0</v>
      </c>
      <c r="CE71" s="3">
        <f>IF(Inputs!$B$27&lt;&gt;"Ready","PENDING INPUTS",CL70)</f>
        <v>0</v>
      </c>
      <c r="CF71" s="3">
        <f>IF(Inputs!$B$27&lt;&gt;"Ready","PENDING INPUTS",IF(A71&lt;=Inputs!$B$6,ROUND(CE71*Inputs!C23/12,2),0))</f>
        <v>0</v>
      </c>
      <c r="CG71" s="3">
        <f>IF(Inputs!$B$27&lt;&gt;"Ready","PENDING INPUTS",IF(AND(A71&lt;=Inputs!$B$6,CE71&gt;0),Inputs!G23,0))</f>
        <v>0</v>
      </c>
      <c r="CH71" s="3">
        <f>IF(Inputs!$B$27&lt;&gt;"Ready","PENDING INPUTS",IF(A71&gt;Inputs!$B$6,0,MIN((CE71+CF71+CG71),IF(Inputs!H23=1,Inputs!D23,MAX(Inputs!F23,ROUND(CE71*Inputs!E23+CF71+CG71,2))))))</f>
        <v>0</v>
      </c>
      <c r="CI71">
        <f>IF(Inputs!$B$27&lt;&gt;"Ready","PENDING INPUTS",IF(CE71&lt;=0,99,1+IF(AND(K71&gt;0,OR(K71&lt;CE71,AND(K71=CE71,0&lt;9))),1,0)+IF(AND(S71&gt;0,OR(S71&lt;CE71,AND(S71=CE71,1&lt;9))),1,0)+IF(AND(AA71&gt;0,OR(AA71&lt;CE71,AND(AA71=CE71,2&lt;9))),1,0)+IF(AND(AI71&gt;0,OR(AI71&lt;CE71,AND(AI71=CE71,3&lt;9))),1,0)+IF(AND(AQ71&gt;0,OR(AQ71&lt;CE71,AND(AQ71=CE71,4&lt;9))),1,0)+IF(AND(AY71&gt;0,OR(AY71&lt;CE71,AND(AY71=CE71,5&lt;9))),1,0)+IF(AND(BG71&gt;0,OR(BG71&lt;CE71,AND(BG71=CE71,6&lt;9))),1,0)+IF(AND(BO71&gt;0,OR(BO71&lt;CE71,AND(BO71=CE71,7&lt;9))),1,0)+IF(AND(BW71&gt;0,OR(BW71&lt;CE71,AND(BW71=CE71,8&lt;9))),1,0)))</f>
        <v>99</v>
      </c>
      <c r="CJ71" s="3">
        <f>IF(Inputs!$B$27&lt;&gt;"Ready","PENDING INPUTS",IF(A71&gt;Inputs!$B$6,0,MIN(MAX(0,(CE71+CF71+CG71)-CH71),MAX(0,C71-D71-(IF(O71&lt;CI71,K71+L71+M71-N71,0)+IF(W71&lt;CI71,S71+T71+U71-V71,0)+IF(AE71&lt;CI71,AA71+AB71+AC71-AD71,0)+IF(AM71&lt;CI71,AI71+AJ71+AK71-AL71,0)+IF(AU71&lt;CI71,AQ71+AR71+AS71-AT71,0)+IF(BC71&lt;CI71,AY71+AZ71+BA71-BB71,0)+IF(BK71&lt;CI71,BG71+BH71+BI71-BJ71,0)+IF(BS71&lt;CI71,BO71+BP71+BQ71-BR71,0)+IF(CA71&lt;CI71,BW71+BX71+BY71-BZ71,0)+IF(CI71&lt;CI71,CE71+CF71+CG71-CH71,0))))))</f>
        <v>0</v>
      </c>
      <c r="CK71" s="3">
        <f>IF(Inputs!$B$27&lt;&gt;"Ready","PENDING INPUTS",MIN((CE71+CF71+CG71),IF(D71&gt;C71,IF(D71=0,0,CH71*C71/D71),CH71+CJ71)))</f>
        <v>0</v>
      </c>
      <c r="CL71" s="3">
        <f>IF(Inputs!$B$27&lt;&gt;"Ready","PENDING INPUTS",MAX(0,(CE71+CF71+CG71)-CK71))</f>
        <v>0</v>
      </c>
    </row>
    <row r="72" spans="1:90" ht="27.95" customHeight="1" x14ac:dyDescent="0.25">
      <c r="A72">
        <v>68</v>
      </c>
      <c r="B72" s="13">
        <f>IF(Inputs!$B$27&lt;&gt;"Ready","PENDING INPUTS",EDATE(Inputs!$B$5,A72-1))</f>
        <v>48335</v>
      </c>
      <c r="C72" s="3">
        <f>IF(Inputs!$B$27&lt;&gt;"Ready","PENDING INPUTS",IF(A72&lt;=Inputs!$B$6,MAX(0,Inputs!$B$4+IF(A72=Inputs!$B$7,Inputs!$B$8,0)+IF(A72=Inputs!$B$9,Inputs!$B$10,0)),0))</f>
        <v>0</v>
      </c>
      <c r="D72" s="3">
        <f>IF(Inputs!$B$27&lt;&gt;"Ready","PENDING INPUTS",SUM(N72,V72,AD72,AL72,AT72,BB72,BJ72,BR72,BZ72,CH72))</f>
        <v>0</v>
      </c>
      <c r="E72" s="3">
        <f>IF(Inputs!$B$27&lt;&gt;"Ready","PENDING INPUTS",MAX(0,D72-C72))</f>
        <v>0</v>
      </c>
      <c r="F72" s="3">
        <f>IF(Inputs!$B$27&lt;&gt;"Ready","PENDING INPUTS",SUM(Q72,Y72,AG72,AO72,AW72,BE72,BM72,BU72,CC72,CK72))</f>
        <v>0</v>
      </c>
      <c r="G72" s="3">
        <f>IF(Inputs!$B$27&lt;&gt;"Ready","PENDING INPUTS",SUM(L72,T72,AB72,AJ72,AR72,AZ72,BH72,BP72,BX72,CF72))</f>
        <v>0</v>
      </c>
      <c r="H72" s="3">
        <f>IF(Inputs!$B$27&lt;&gt;"Ready","PENDING INPUTS",SUM(M72,U72,AC72,AK72,AS72,BA72,BI72,BQ72,BY72,CG72))</f>
        <v>0</v>
      </c>
      <c r="I72" s="3">
        <f>IF(Inputs!$B$27&lt;&gt;"Ready","PENDING INPUTS",SUM(R72,Z72,AH72,AP72,AX72,BF72,BN72,BV72,CD72,CL72))</f>
        <v>0</v>
      </c>
      <c r="J72" t="str">
        <f>IF(Inputs!$B$27&lt;&gt;"Ready","PENDING INPUTS",IF(A72&gt;Inputs!$B$6,"Beyond horizon",IF(E72&gt;0.005,"MINIMUM SHORTFALL",IF(I72&lt;0.005,"Paid off","In progress"))))</f>
        <v>Paid off</v>
      </c>
      <c r="K72" s="3">
        <f>IF(Inputs!$B$27&lt;&gt;"Ready","PENDING INPUTS",R71)</f>
        <v>0</v>
      </c>
      <c r="L72" s="3">
        <f>IF(Inputs!$B$27&lt;&gt;"Ready","PENDING INPUTS",IF(A72&lt;=Inputs!$B$6,ROUND(K72*Inputs!C14/12,2),0))</f>
        <v>0</v>
      </c>
      <c r="M72" s="3">
        <f>IF(Inputs!$B$27&lt;&gt;"Ready","PENDING INPUTS",IF(AND(A72&lt;=Inputs!$B$6,K72&gt;0),Inputs!G14,0))</f>
        <v>0</v>
      </c>
      <c r="N72" s="3">
        <f>IF(Inputs!$B$27&lt;&gt;"Ready","PENDING INPUTS",IF(A72&gt;Inputs!$B$6,0,MIN((K72+L72+M72),IF(Inputs!H14=1,Inputs!D14,MAX(Inputs!F14,ROUND(K72*Inputs!E14+L72+M72,2))))))</f>
        <v>0</v>
      </c>
      <c r="O72">
        <f>IF(Inputs!$B$27&lt;&gt;"Ready","PENDING INPUTS",IF(K72&lt;=0,99,1+IF(AND(S72&gt;0,OR(S72&lt;K72,AND(S72=K72,1&lt;0))),1,0)+IF(AND(AA72&gt;0,OR(AA72&lt;K72,AND(AA72=K72,2&lt;0))),1,0)+IF(AND(AI72&gt;0,OR(AI72&lt;K72,AND(AI72=K72,3&lt;0))),1,0)+IF(AND(AQ72&gt;0,OR(AQ72&lt;K72,AND(AQ72=K72,4&lt;0))),1,0)+IF(AND(AY72&gt;0,OR(AY72&lt;K72,AND(AY72=K72,5&lt;0))),1,0)+IF(AND(BG72&gt;0,OR(BG72&lt;K72,AND(BG72=K72,6&lt;0))),1,0)+IF(AND(BO72&gt;0,OR(BO72&lt;K72,AND(BO72=K72,7&lt;0))),1,0)+IF(AND(BW72&gt;0,OR(BW72&lt;K72,AND(BW72=K72,8&lt;0))),1,0)+IF(AND(CE72&gt;0,OR(CE72&lt;K72,AND(CE72=K72,9&lt;0))),1,0)))</f>
        <v>99</v>
      </c>
      <c r="P72" s="3">
        <f>IF(Inputs!$B$27&lt;&gt;"Ready","PENDING INPUTS",IF(A72&gt;Inputs!$B$6,0,MIN(MAX(0,(K72+L72+M72)-N72),MAX(0,C72-D72-(IF(O72&lt;O72,K72+L72+M72-N72,0)+IF(W72&lt;O72,S72+T72+U72-V72,0)+IF(AE72&lt;O72,AA72+AB72+AC72-AD72,0)+IF(AM72&lt;O72,AI72+AJ72+AK72-AL72,0)+IF(AU72&lt;O72,AQ72+AR72+AS72-AT72,0)+IF(BC72&lt;O72,AY72+AZ72+BA72-BB72,0)+IF(BK72&lt;O72,BG72+BH72+BI72-BJ72,0)+IF(BS72&lt;O72,BO72+BP72+BQ72-BR72,0)+IF(CA72&lt;O72,BW72+BX72+BY72-BZ72,0)+IF(CI72&lt;O72,CE72+CF72+CG72-CH72,0))))))</f>
        <v>0</v>
      </c>
      <c r="Q72" s="3">
        <f>IF(Inputs!$B$27&lt;&gt;"Ready","PENDING INPUTS",MIN((K72+L72+M72),IF(D72&gt;C72,IF(D72=0,0,N72*C72/D72),N72+P72)))</f>
        <v>0</v>
      </c>
      <c r="R72" s="3">
        <f>IF(Inputs!$B$27&lt;&gt;"Ready","PENDING INPUTS",MAX(0,(K72+L72+M72)-Q72))</f>
        <v>0</v>
      </c>
      <c r="S72" s="3">
        <f>IF(Inputs!$B$27&lt;&gt;"Ready","PENDING INPUTS",Z71)</f>
        <v>0</v>
      </c>
      <c r="T72" s="3">
        <f>IF(Inputs!$B$27&lt;&gt;"Ready","PENDING INPUTS",IF(A72&lt;=Inputs!$B$6,ROUND(S72*Inputs!C15/12,2),0))</f>
        <v>0</v>
      </c>
      <c r="U72" s="3">
        <f>IF(Inputs!$B$27&lt;&gt;"Ready","PENDING INPUTS",IF(AND(A72&lt;=Inputs!$B$6,S72&gt;0),Inputs!G15,0))</f>
        <v>0</v>
      </c>
      <c r="V72" s="3">
        <f>IF(Inputs!$B$27&lt;&gt;"Ready","PENDING INPUTS",IF(A72&gt;Inputs!$B$6,0,MIN((S72+T72+U72),IF(Inputs!H15=1,Inputs!D15,MAX(Inputs!F15,ROUND(S72*Inputs!E15+T72+U72,2))))))</f>
        <v>0</v>
      </c>
      <c r="W72">
        <f>IF(Inputs!$B$27&lt;&gt;"Ready","PENDING INPUTS",IF(S72&lt;=0,99,1+IF(AND(K72&gt;0,OR(K72&lt;S72,AND(K72=S72,0&lt;1))),1,0)+IF(AND(AA72&gt;0,OR(AA72&lt;S72,AND(AA72=S72,2&lt;1))),1,0)+IF(AND(AI72&gt;0,OR(AI72&lt;S72,AND(AI72=S72,3&lt;1))),1,0)+IF(AND(AQ72&gt;0,OR(AQ72&lt;S72,AND(AQ72=S72,4&lt;1))),1,0)+IF(AND(AY72&gt;0,OR(AY72&lt;S72,AND(AY72=S72,5&lt;1))),1,0)+IF(AND(BG72&gt;0,OR(BG72&lt;S72,AND(BG72=S72,6&lt;1))),1,0)+IF(AND(BO72&gt;0,OR(BO72&lt;S72,AND(BO72=S72,7&lt;1))),1,0)+IF(AND(BW72&gt;0,OR(BW72&lt;S72,AND(BW72=S72,8&lt;1))),1,0)+IF(AND(CE72&gt;0,OR(CE72&lt;S72,AND(CE72=S72,9&lt;1))),1,0)))</f>
        <v>99</v>
      </c>
      <c r="X72" s="3">
        <f>IF(Inputs!$B$27&lt;&gt;"Ready","PENDING INPUTS",IF(A72&gt;Inputs!$B$6,0,MIN(MAX(0,(S72+T72+U72)-V72),MAX(0,C72-D72-(IF(O72&lt;W72,K72+L72+M72-N72,0)+IF(W72&lt;W72,S72+T72+U72-V72,0)+IF(AE72&lt;W72,AA72+AB72+AC72-AD72,0)+IF(AM72&lt;W72,AI72+AJ72+AK72-AL72,0)+IF(AU72&lt;W72,AQ72+AR72+AS72-AT72,0)+IF(BC72&lt;W72,AY72+AZ72+BA72-BB72,0)+IF(BK72&lt;W72,BG72+BH72+BI72-BJ72,0)+IF(BS72&lt;W72,BO72+BP72+BQ72-BR72,0)+IF(CA72&lt;W72,BW72+BX72+BY72-BZ72,0)+IF(CI72&lt;W72,CE72+CF72+CG72-CH72,0))))))</f>
        <v>0</v>
      </c>
      <c r="Y72" s="3">
        <f>IF(Inputs!$B$27&lt;&gt;"Ready","PENDING INPUTS",MIN((S72+T72+U72),IF(D72&gt;C72,IF(D72=0,0,V72*C72/D72),V72+X72)))</f>
        <v>0</v>
      </c>
      <c r="Z72" s="3">
        <f>IF(Inputs!$B$27&lt;&gt;"Ready","PENDING INPUTS",MAX(0,(S72+T72+U72)-Y72))</f>
        <v>0</v>
      </c>
      <c r="AA72" s="3">
        <f>IF(Inputs!$B$27&lt;&gt;"Ready","PENDING INPUTS",AH71)</f>
        <v>0</v>
      </c>
      <c r="AB72" s="3">
        <f>IF(Inputs!$B$27&lt;&gt;"Ready","PENDING INPUTS",IF(A72&lt;=Inputs!$B$6,ROUND(AA72*Inputs!C16/12,2),0))</f>
        <v>0</v>
      </c>
      <c r="AC72" s="3">
        <f>IF(Inputs!$B$27&lt;&gt;"Ready","PENDING INPUTS",IF(AND(A72&lt;=Inputs!$B$6,AA72&gt;0),Inputs!G16,0))</f>
        <v>0</v>
      </c>
      <c r="AD72" s="3">
        <f>IF(Inputs!$B$27&lt;&gt;"Ready","PENDING INPUTS",IF(A72&gt;Inputs!$B$6,0,MIN((AA72+AB72+AC72),IF(Inputs!H16=1,Inputs!D16,MAX(Inputs!F16,ROUND(AA72*Inputs!E16+AB72+AC72,2))))))</f>
        <v>0</v>
      </c>
      <c r="AE72">
        <f>IF(Inputs!$B$27&lt;&gt;"Ready","PENDING INPUTS",IF(AA72&lt;=0,99,1+IF(AND(K72&gt;0,OR(K72&lt;AA72,AND(K72=AA72,0&lt;2))),1,0)+IF(AND(S72&gt;0,OR(S72&lt;AA72,AND(S72=AA72,1&lt;2))),1,0)+IF(AND(AI72&gt;0,OR(AI72&lt;AA72,AND(AI72=AA72,3&lt;2))),1,0)+IF(AND(AQ72&gt;0,OR(AQ72&lt;AA72,AND(AQ72=AA72,4&lt;2))),1,0)+IF(AND(AY72&gt;0,OR(AY72&lt;AA72,AND(AY72=AA72,5&lt;2))),1,0)+IF(AND(BG72&gt;0,OR(BG72&lt;AA72,AND(BG72=AA72,6&lt;2))),1,0)+IF(AND(BO72&gt;0,OR(BO72&lt;AA72,AND(BO72=AA72,7&lt;2))),1,0)+IF(AND(BW72&gt;0,OR(BW72&lt;AA72,AND(BW72=AA72,8&lt;2))),1,0)+IF(AND(CE72&gt;0,OR(CE72&lt;AA72,AND(CE72=AA72,9&lt;2))),1,0)))</f>
        <v>99</v>
      </c>
      <c r="AF72" s="3">
        <f>IF(Inputs!$B$27&lt;&gt;"Ready","PENDING INPUTS",IF(A72&gt;Inputs!$B$6,0,MIN(MAX(0,(AA72+AB72+AC72)-AD72),MAX(0,C72-D72-(IF(O72&lt;AE72,K72+L72+M72-N72,0)+IF(W72&lt;AE72,S72+T72+U72-V72,0)+IF(AE72&lt;AE72,AA72+AB72+AC72-AD72,0)+IF(AM72&lt;AE72,AI72+AJ72+AK72-AL72,0)+IF(AU72&lt;AE72,AQ72+AR72+AS72-AT72,0)+IF(BC72&lt;AE72,AY72+AZ72+BA72-BB72,0)+IF(BK72&lt;AE72,BG72+BH72+BI72-BJ72,0)+IF(BS72&lt;AE72,BO72+BP72+BQ72-BR72,0)+IF(CA72&lt;AE72,BW72+BX72+BY72-BZ72,0)+IF(CI72&lt;AE72,CE72+CF72+CG72-CH72,0))))))</f>
        <v>0</v>
      </c>
      <c r="AG72" s="3">
        <f>IF(Inputs!$B$27&lt;&gt;"Ready","PENDING INPUTS",MIN((AA72+AB72+AC72),IF(D72&gt;C72,IF(D72=0,0,AD72*C72/D72),AD72+AF72)))</f>
        <v>0</v>
      </c>
      <c r="AH72" s="3">
        <f>IF(Inputs!$B$27&lt;&gt;"Ready","PENDING INPUTS",MAX(0,(AA72+AB72+AC72)-AG72))</f>
        <v>0</v>
      </c>
      <c r="AI72" s="3">
        <f>IF(Inputs!$B$27&lt;&gt;"Ready","PENDING INPUTS",AP71)</f>
        <v>0</v>
      </c>
      <c r="AJ72" s="3">
        <f>IF(Inputs!$B$27&lt;&gt;"Ready","PENDING INPUTS",IF(A72&lt;=Inputs!$B$6,ROUND(AI72*Inputs!C17/12,2),0))</f>
        <v>0</v>
      </c>
      <c r="AK72" s="3">
        <f>IF(Inputs!$B$27&lt;&gt;"Ready","PENDING INPUTS",IF(AND(A72&lt;=Inputs!$B$6,AI72&gt;0),Inputs!G17,0))</f>
        <v>0</v>
      </c>
      <c r="AL72" s="3">
        <f>IF(Inputs!$B$27&lt;&gt;"Ready","PENDING INPUTS",IF(A72&gt;Inputs!$B$6,0,MIN((AI72+AJ72+AK72),IF(Inputs!H17=1,Inputs!D17,MAX(Inputs!F17,ROUND(AI72*Inputs!E17+AJ72+AK72,2))))))</f>
        <v>0</v>
      </c>
      <c r="AM72">
        <f>IF(Inputs!$B$27&lt;&gt;"Ready","PENDING INPUTS",IF(AI72&lt;=0,99,1+IF(AND(K72&gt;0,OR(K72&lt;AI72,AND(K72=AI72,0&lt;3))),1,0)+IF(AND(S72&gt;0,OR(S72&lt;AI72,AND(S72=AI72,1&lt;3))),1,0)+IF(AND(AA72&gt;0,OR(AA72&lt;AI72,AND(AA72=AI72,2&lt;3))),1,0)+IF(AND(AQ72&gt;0,OR(AQ72&lt;AI72,AND(AQ72=AI72,4&lt;3))),1,0)+IF(AND(AY72&gt;0,OR(AY72&lt;AI72,AND(AY72=AI72,5&lt;3))),1,0)+IF(AND(BG72&gt;0,OR(BG72&lt;AI72,AND(BG72=AI72,6&lt;3))),1,0)+IF(AND(BO72&gt;0,OR(BO72&lt;AI72,AND(BO72=AI72,7&lt;3))),1,0)+IF(AND(BW72&gt;0,OR(BW72&lt;AI72,AND(BW72=AI72,8&lt;3))),1,0)+IF(AND(CE72&gt;0,OR(CE72&lt;AI72,AND(CE72=AI72,9&lt;3))),1,0)))</f>
        <v>99</v>
      </c>
      <c r="AN72" s="3">
        <f>IF(Inputs!$B$27&lt;&gt;"Ready","PENDING INPUTS",IF(A72&gt;Inputs!$B$6,0,MIN(MAX(0,(AI72+AJ72+AK72)-AL72),MAX(0,C72-D72-(IF(O72&lt;AM72,K72+L72+M72-N72,0)+IF(W72&lt;AM72,S72+T72+U72-V72,0)+IF(AE72&lt;AM72,AA72+AB72+AC72-AD72,0)+IF(AM72&lt;AM72,AI72+AJ72+AK72-AL72,0)+IF(AU72&lt;AM72,AQ72+AR72+AS72-AT72,0)+IF(BC72&lt;AM72,AY72+AZ72+BA72-BB72,0)+IF(BK72&lt;AM72,BG72+BH72+BI72-BJ72,0)+IF(BS72&lt;AM72,BO72+BP72+BQ72-BR72,0)+IF(CA72&lt;AM72,BW72+BX72+BY72-BZ72,0)+IF(CI72&lt;AM72,CE72+CF72+CG72-CH72,0))))))</f>
        <v>0</v>
      </c>
      <c r="AO72" s="3">
        <f>IF(Inputs!$B$27&lt;&gt;"Ready","PENDING INPUTS",MIN((AI72+AJ72+AK72),IF(D72&gt;C72,IF(D72=0,0,AL72*C72/D72),AL72+AN72)))</f>
        <v>0</v>
      </c>
      <c r="AP72" s="3">
        <f>IF(Inputs!$B$27&lt;&gt;"Ready","PENDING INPUTS",MAX(0,(AI72+AJ72+AK72)-AO72))</f>
        <v>0</v>
      </c>
      <c r="AQ72" s="3">
        <f>IF(Inputs!$B$27&lt;&gt;"Ready","PENDING INPUTS",AX71)</f>
        <v>0</v>
      </c>
      <c r="AR72" s="3">
        <f>IF(Inputs!$B$27&lt;&gt;"Ready","PENDING INPUTS",IF(A72&lt;=Inputs!$B$6,ROUND(AQ72*Inputs!C18/12,2),0))</f>
        <v>0</v>
      </c>
      <c r="AS72" s="3">
        <f>IF(Inputs!$B$27&lt;&gt;"Ready","PENDING INPUTS",IF(AND(A72&lt;=Inputs!$B$6,AQ72&gt;0),Inputs!G18,0))</f>
        <v>0</v>
      </c>
      <c r="AT72" s="3">
        <f>IF(Inputs!$B$27&lt;&gt;"Ready","PENDING INPUTS",IF(A72&gt;Inputs!$B$6,0,MIN((AQ72+AR72+AS72),IF(Inputs!H18=1,Inputs!D18,MAX(Inputs!F18,ROUND(AQ72*Inputs!E18+AR72+AS72,2))))))</f>
        <v>0</v>
      </c>
      <c r="AU72">
        <f>IF(Inputs!$B$27&lt;&gt;"Ready","PENDING INPUTS",IF(AQ72&lt;=0,99,1+IF(AND(K72&gt;0,OR(K72&lt;AQ72,AND(K72=AQ72,0&lt;4))),1,0)+IF(AND(S72&gt;0,OR(S72&lt;AQ72,AND(S72=AQ72,1&lt;4))),1,0)+IF(AND(AA72&gt;0,OR(AA72&lt;AQ72,AND(AA72=AQ72,2&lt;4))),1,0)+IF(AND(AI72&gt;0,OR(AI72&lt;AQ72,AND(AI72=AQ72,3&lt;4))),1,0)+IF(AND(AY72&gt;0,OR(AY72&lt;AQ72,AND(AY72=AQ72,5&lt;4))),1,0)+IF(AND(BG72&gt;0,OR(BG72&lt;AQ72,AND(BG72=AQ72,6&lt;4))),1,0)+IF(AND(BO72&gt;0,OR(BO72&lt;AQ72,AND(BO72=AQ72,7&lt;4))),1,0)+IF(AND(BW72&gt;0,OR(BW72&lt;AQ72,AND(BW72=AQ72,8&lt;4))),1,0)+IF(AND(CE72&gt;0,OR(CE72&lt;AQ72,AND(CE72=AQ72,9&lt;4))),1,0)))</f>
        <v>99</v>
      </c>
      <c r="AV72" s="3">
        <f>IF(Inputs!$B$27&lt;&gt;"Ready","PENDING INPUTS",IF(A72&gt;Inputs!$B$6,0,MIN(MAX(0,(AQ72+AR72+AS72)-AT72),MAX(0,C72-D72-(IF(O72&lt;AU72,K72+L72+M72-N72,0)+IF(W72&lt;AU72,S72+T72+U72-V72,0)+IF(AE72&lt;AU72,AA72+AB72+AC72-AD72,0)+IF(AM72&lt;AU72,AI72+AJ72+AK72-AL72,0)+IF(AU72&lt;AU72,AQ72+AR72+AS72-AT72,0)+IF(BC72&lt;AU72,AY72+AZ72+BA72-BB72,0)+IF(BK72&lt;AU72,BG72+BH72+BI72-BJ72,0)+IF(BS72&lt;AU72,BO72+BP72+BQ72-BR72,0)+IF(CA72&lt;AU72,BW72+BX72+BY72-BZ72,0)+IF(CI72&lt;AU72,CE72+CF72+CG72-CH72,0))))))</f>
        <v>0</v>
      </c>
      <c r="AW72" s="3">
        <f>IF(Inputs!$B$27&lt;&gt;"Ready","PENDING INPUTS",MIN((AQ72+AR72+AS72),IF(D72&gt;C72,IF(D72=0,0,AT72*C72/D72),AT72+AV72)))</f>
        <v>0</v>
      </c>
      <c r="AX72" s="3">
        <f>IF(Inputs!$B$27&lt;&gt;"Ready","PENDING INPUTS",MAX(0,(AQ72+AR72+AS72)-AW72))</f>
        <v>0</v>
      </c>
      <c r="AY72" s="3">
        <f>IF(Inputs!$B$27&lt;&gt;"Ready","PENDING INPUTS",BF71)</f>
        <v>0</v>
      </c>
      <c r="AZ72" s="3">
        <f>IF(Inputs!$B$27&lt;&gt;"Ready","PENDING INPUTS",IF(A72&lt;=Inputs!$B$6,ROUND(AY72*Inputs!C19/12,2),0))</f>
        <v>0</v>
      </c>
      <c r="BA72" s="3">
        <f>IF(Inputs!$B$27&lt;&gt;"Ready","PENDING INPUTS",IF(AND(A72&lt;=Inputs!$B$6,AY72&gt;0),Inputs!G19,0))</f>
        <v>0</v>
      </c>
      <c r="BB72" s="3">
        <f>IF(Inputs!$B$27&lt;&gt;"Ready","PENDING INPUTS",IF(A72&gt;Inputs!$B$6,0,MIN((AY72+AZ72+BA72),IF(Inputs!H19=1,Inputs!D19,MAX(Inputs!F19,ROUND(AY72*Inputs!E19+AZ72+BA72,2))))))</f>
        <v>0</v>
      </c>
      <c r="BC72">
        <f>IF(Inputs!$B$27&lt;&gt;"Ready","PENDING INPUTS",IF(AY72&lt;=0,99,1+IF(AND(K72&gt;0,OR(K72&lt;AY72,AND(K72=AY72,0&lt;5))),1,0)+IF(AND(S72&gt;0,OR(S72&lt;AY72,AND(S72=AY72,1&lt;5))),1,0)+IF(AND(AA72&gt;0,OR(AA72&lt;AY72,AND(AA72=AY72,2&lt;5))),1,0)+IF(AND(AI72&gt;0,OR(AI72&lt;AY72,AND(AI72=AY72,3&lt;5))),1,0)+IF(AND(AQ72&gt;0,OR(AQ72&lt;AY72,AND(AQ72=AY72,4&lt;5))),1,0)+IF(AND(BG72&gt;0,OR(BG72&lt;AY72,AND(BG72=AY72,6&lt;5))),1,0)+IF(AND(BO72&gt;0,OR(BO72&lt;AY72,AND(BO72=AY72,7&lt;5))),1,0)+IF(AND(BW72&gt;0,OR(BW72&lt;AY72,AND(BW72=AY72,8&lt;5))),1,0)+IF(AND(CE72&gt;0,OR(CE72&lt;AY72,AND(CE72=AY72,9&lt;5))),1,0)))</f>
        <v>99</v>
      </c>
      <c r="BD72" s="3">
        <f>IF(Inputs!$B$27&lt;&gt;"Ready","PENDING INPUTS",IF(A72&gt;Inputs!$B$6,0,MIN(MAX(0,(AY72+AZ72+BA72)-BB72),MAX(0,C72-D72-(IF(O72&lt;BC72,K72+L72+M72-N72,0)+IF(W72&lt;BC72,S72+T72+U72-V72,0)+IF(AE72&lt;BC72,AA72+AB72+AC72-AD72,0)+IF(AM72&lt;BC72,AI72+AJ72+AK72-AL72,0)+IF(AU72&lt;BC72,AQ72+AR72+AS72-AT72,0)+IF(BC72&lt;BC72,AY72+AZ72+BA72-BB72,0)+IF(BK72&lt;BC72,BG72+BH72+BI72-BJ72,0)+IF(BS72&lt;BC72,BO72+BP72+BQ72-BR72,0)+IF(CA72&lt;BC72,BW72+BX72+BY72-BZ72,0)+IF(CI72&lt;BC72,CE72+CF72+CG72-CH72,0))))))</f>
        <v>0</v>
      </c>
      <c r="BE72" s="3">
        <f>IF(Inputs!$B$27&lt;&gt;"Ready","PENDING INPUTS",MIN((AY72+AZ72+BA72),IF(D72&gt;C72,IF(D72=0,0,BB72*C72/D72),BB72+BD72)))</f>
        <v>0</v>
      </c>
      <c r="BF72" s="3">
        <f>IF(Inputs!$B$27&lt;&gt;"Ready","PENDING INPUTS",MAX(0,(AY72+AZ72+BA72)-BE72))</f>
        <v>0</v>
      </c>
      <c r="BG72" s="3">
        <f>IF(Inputs!$B$27&lt;&gt;"Ready","PENDING INPUTS",BN71)</f>
        <v>0</v>
      </c>
      <c r="BH72" s="3">
        <f>IF(Inputs!$B$27&lt;&gt;"Ready","PENDING INPUTS",IF(A72&lt;=Inputs!$B$6,ROUND(BG72*Inputs!C20/12,2),0))</f>
        <v>0</v>
      </c>
      <c r="BI72" s="3">
        <f>IF(Inputs!$B$27&lt;&gt;"Ready","PENDING INPUTS",IF(AND(A72&lt;=Inputs!$B$6,BG72&gt;0),Inputs!G20,0))</f>
        <v>0</v>
      </c>
      <c r="BJ72" s="3">
        <f>IF(Inputs!$B$27&lt;&gt;"Ready","PENDING INPUTS",IF(A72&gt;Inputs!$B$6,0,MIN((BG72+BH72+BI72),IF(Inputs!H20=1,Inputs!D20,MAX(Inputs!F20,ROUND(BG72*Inputs!E20+BH72+BI72,2))))))</f>
        <v>0</v>
      </c>
      <c r="BK72">
        <f>IF(Inputs!$B$27&lt;&gt;"Ready","PENDING INPUTS",IF(BG72&lt;=0,99,1+IF(AND(K72&gt;0,OR(K72&lt;BG72,AND(K72=BG72,0&lt;6))),1,0)+IF(AND(S72&gt;0,OR(S72&lt;BG72,AND(S72=BG72,1&lt;6))),1,0)+IF(AND(AA72&gt;0,OR(AA72&lt;BG72,AND(AA72=BG72,2&lt;6))),1,0)+IF(AND(AI72&gt;0,OR(AI72&lt;BG72,AND(AI72=BG72,3&lt;6))),1,0)+IF(AND(AQ72&gt;0,OR(AQ72&lt;BG72,AND(AQ72=BG72,4&lt;6))),1,0)+IF(AND(AY72&gt;0,OR(AY72&lt;BG72,AND(AY72=BG72,5&lt;6))),1,0)+IF(AND(BO72&gt;0,OR(BO72&lt;BG72,AND(BO72=BG72,7&lt;6))),1,0)+IF(AND(BW72&gt;0,OR(BW72&lt;BG72,AND(BW72=BG72,8&lt;6))),1,0)+IF(AND(CE72&gt;0,OR(CE72&lt;BG72,AND(CE72=BG72,9&lt;6))),1,0)))</f>
        <v>99</v>
      </c>
      <c r="BL72" s="3">
        <f>IF(Inputs!$B$27&lt;&gt;"Ready","PENDING INPUTS",IF(A72&gt;Inputs!$B$6,0,MIN(MAX(0,(BG72+BH72+BI72)-BJ72),MAX(0,C72-D72-(IF(O72&lt;BK72,K72+L72+M72-N72,0)+IF(W72&lt;BK72,S72+T72+U72-V72,0)+IF(AE72&lt;BK72,AA72+AB72+AC72-AD72,0)+IF(AM72&lt;BK72,AI72+AJ72+AK72-AL72,0)+IF(AU72&lt;BK72,AQ72+AR72+AS72-AT72,0)+IF(BC72&lt;BK72,AY72+AZ72+BA72-BB72,0)+IF(BK72&lt;BK72,BG72+BH72+BI72-BJ72,0)+IF(BS72&lt;BK72,BO72+BP72+BQ72-BR72,0)+IF(CA72&lt;BK72,BW72+BX72+BY72-BZ72,0)+IF(CI72&lt;BK72,CE72+CF72+CG72-CH72,0))))))</f>
        <v>0</v>
      </c>
      <c r="BM72" s="3">
        <f>IF(Inputs!$B$27&lt;&gt;"Ready","PENDING INPUTS",MIN((BG72+BH72+BI72),IF(D72&gt;C72,IF(D72=0,0,BJ72*C72/D72),BJ72+BL72)))</f>
        <v>0</v>
      </c>
      <c r="BN72" s="3">
        <f>IF(Inputs!$B$27&lt;&gt;"Ready","PENDING INPUTS",MAX(0,(BG72+BH72+BI72)-BM72))</f>
        <v>0</v>
      </c>
      <c r="BO72" s="3">
        <f>IF(Inputs!$B$27&lt;&gt;"Ready","PENDING INPUTS",BV71)</f>
        <v>0</v>
      </c>
      <c r="BP72" s="3">
        <f>IF(Inputs!$B$27&lt;&gt;"Ready","PENDING INPUTS",IF(A72&lt;=Inputs!$B$6,ROUND(BO72*Inputs!C21/12,2),0))</f>
        <v>0</v>
      </c>
      <c r="BQ72" s="3">
        <f>IF(Inputs!$B$27&lt;&gt;"Ready","PENDING INPUTS",IF(AND(A72&lt;=Inputs!$B$6,BO72&gt;0),Inputs!G21,0))</f>
        <v>0</v>
      </c>
      <c r="BR72" s="3">
        <f>IF(Inputs!$B$27&lt;&gt;"Ready","PENDING INPUTS",IF(A72&gt;Inputs!$B$6,0,MIN((BO72+BP72+BQ72),IF(Inputs!H21=1,Inputs!D21,MAX(Inputs!F21,ROUND(BO72*Inputs!E21+BP72+BQ72,2))))))</f>
        <v>0</v>
      </c>
      <c r="BS72">
        <f>IF(Inputs!$B$27&lt;&gt;"Ready","PENDING INPUTS",IF(BO72&lt;=0,99,1+IF(AND(K72&gt;0,OR(K72&lt;BO72,AND(K72=BO72,0&lt;7))),1,0)+IF(AND(S72&gt;0,OR(S72&lt;BO72,AND(S72=BO72,1&lt;7))),1,0)+IF(AND(AA72&gt;0,OR(AA72&lt;BO72,AND(AA72=BO72,2&lt;7))),1,0)+IF(AND(AI72&gt;0,OR(AI72&lt;BO72,AND(AI72=BO72,3&lt;7))),1,0)+IF(AND(AQ72&gt;0,OR(AQ72&lt;BO72,AND(AQ72=BO72,4&lt;7))),1,0)+IF(AND(AY72&gt;0,OR(AY72&lt;BO72,AND(AY72=BO72,5&lt;7))),1,0)+IF(AND(BG72&gt;0,OR(BG72&lt;BO72,AND(BG72=BO72,6&lt;7))),1,0)+IF(AND(BW72&gt;0,OR(BW72&lt;BO72,AND(BW72=BO72,8&lt;7))),1,0)+IF(AND(CE72&gt;0,OR(CE72&lt;BO72,AND(CE72=BO72,9&lt;7))),1,0)))</f>
        <v>99</v>
      </c>
      <c r="BT72" s="3">
        <f>IF(Inputs!$B$27&lt;&gt;"Ready","PENDING INPUTS",IF(A72&gt;Inputs!$B$6,0,MIN(MAX(0,(BO72+BP72+BQ72)-BR72),MAX(0,C72-D72-(IF(O72&lt;BS72,K72+L72+M72-N72,0)+IF(W72&lt;BS72,S72+T72+U72-V72,0)+IF(AE72&lt;BS72,AA72+AB72+AC72-AD72,0)+IF(AM72&lt;BS72,AI72+AJ72+AK72-AL72,0)+IF(AU72&lt;BS72,AQ72+AR72+AS72-AT72,0)+IF(BC72&lt;BS72,AY72+AZ72+BA72-BB72,0)+IF(BK72&lt;BS72,BG72+BH72+BI72-BJ72,0)+IF(BS72&lt;BS72,BO72+BP72+BQ72-BR72,0)+IF(CA72&lt;BS72,BW72+BX72+BY72-BZ72,0)+IF(CI72&lt;BS72,CE72+CF72+CG72-CH72,0))))))</f>
        <v>0</v>
      </c>
      <c r="BU72" s="3">
        <f>IF(Inputs!$B$27&lt;&gt;"Ready","PENDING INPUTS",MIN((BO72+BP72+BQ72),IF(D72&gt;C72,IF(D72=0,0,BR72*C72/D72),BR72+BT72)))</f>
        <v>0</v>
      </c>
      <c r="BV72" s="3">
        <f>IF(Inputs!$B$27&lt;&gt;"Ready","PENDING INPUTS",MAX(0,(BO72+BP72+BQ72)-BU72))</f>
        <v>0</v>
      </c>
      <c r="BW72" s="3">
        <f>IF(Inputs!$B$27&lt;&gt;"Ready","PENDING INPUTS",CD71)</f>
        <v>0</v>
      </c>
      <c r="BX72" s="3">
        <f>IF(Inputs!$B$27&lt;&gt;"Ready","PENDING INPUTS",IF(A72&lt;=Inputs!$B$6,ROUND(BW72*Inputs!C22/12,2),0))</f>
        <v>0</v>
      </c>
      <c r="BY72" s="3">
        <f>IF(Inputs!$B$27&lt;&gt;"Ready","PENDING INPUTS",IF(AND(A72&lt;=Inputs!$B$6,BW72&gt;0),Inputs!G22,0))</f>
        <v>0</v>
      </c>
      <c r="BZ72" s="3">
        <f>IF(Inputs!$B$27&lt;&gt;"Ready","PENDING INPUTS",IF(A72&gt;Inputs!$B$6,0,MIN((BW72+BX72+BY72),IF(Inputs!H22=1,Inputs!D22,MAX(Inputs!F22,ROUND(BW72*Inputs!E22+BX72+BY72,2))))))</f>
        <v>0</v>
      </c>
      <c r="CA72">
        <f>IF(Inputs!$B$27&lt;&gt;"Ready","PENDING INPUTS",IF(BW72&lt;=0,99,1+IF(AND(K72&gt;0,OR(K72&lt;BW72,AND(K72=BW72,0&lt;8))),1,0)+IF(AND(S72&gt;0,OR(S72&lt;BW72,AND(S72=BW72,1&lt;8))),1,0)+IF(AND(AA72&gt;0,OR(AA72&lt;BW72,AND(AA72=BW72,2&lt;8))),1,0)+IF(AND(AI72&gt;0,OR(AI72&lt;BW72,AND(AI72=BW72,3&lt;8))),1,0)+IF(AND(AQ72&gt;0,OR(AQ72&lt;BW72,AND(AQ72=BW72,4&lt;8))),1,0)+IF(AND(AY72&gt;0,OR(AY72&lt;BW72,AND(AY72=BW72,5&lt;8))),1,0)+IF(AND(BG72&gt;0,OR(BG72&lt;BW72,AND(BG72=BW72,6&lt;8))),1,0)+IF(AND(BO72&gt;0,OR(BO72&lt;BW72,AND(BO72=BW72,7&lt;8))),1,0)+IF(AND(CE72&gt;0,OR(CE72&lt;BW72,AND(CE72=BW72,9&lt;8))),1,0)))</f>
        <v>99</v>
      </c>
      <c r="CB72" s="3">
        <f>IF(Inputs!$B$27&lt;&gt;"Ready","PENDING INPUTS",IF(A72&gt;Inputs!$B$6,0,MIN(MAX(0,(BW72+BX72+BY72)-BZ72),MAX(0,C72-D72-(IF(O72&lt;CA72,K72+L72+M72-N72,0)+IF(W72&lt;CA72,S72+T72+U72-V72,0)+IF(AE72&lt;CA72,AA72+AB72+AC72-AD72,0)+IF(AM72&lt;CA72,AI72+AJ72+AK72-AL72,0)+IF(AU72&lt;CA72,AQ72+AR72+AS72-AT72,0)+IF(BC72&lt;CA72,AY72+AZ72+BA72-BB72,0)+IF(BK72&lt;CA72,BG72+BH72+BI72-BJ72,0)+IF(BS72&lt;CA72,BO72+BP72+BQ72-BR72,0)+IF(CA72&lt;CA72,BW72+BX72+BY72-BZ72,0)+IF(CI72&lt;CA72,CE72+CF72+CG72-CH72,0))))))</f>
        <v>0</v>
      </c>
      <c r="CC72" s="3">
        <f>IF(Inputs!$B$27&lt;&gt;"Ready","PENDING INPUTS",MIN((BW72+BX72+BY72),IF(D72&gt;C72,IF(D72=0,0,BZ72*C72/D72),BZ72+CB72)))</f>
        <v>0</v>
      </c>
      <c r="CD72" s="3">
        <f>IF(Inputs!$B$27&lt;&gt;"Ready","PENDING INPUTS",MAX(0,(BW72+BX72+BY72)-CC72))</f>
        <v>0</v>
      </c>
      <c r="CE72" s="3">
        <f>IF(Inputs!$B$27&lt;&gt;"Ready","PENDING INPUTS",CL71)</f>
        <v>0</v>
      </c>
      <c r="CF72" s="3">
        <f>IF(Inputs!$B$27&lt;&gt;"Ready","PENDING INPUTS",IF(A72&lt;=Inputs!$B$6,ROUND(CE72*Inputs!C23/12,2),0))</f>
        <v>0</v>
      </c>
      <c r="CG72" s="3">
        <f>IF(Inputs!$B$27&lt;&gt;"Ready","PENDING INPUTS",IF(AND(A72&lt;=Inputs!$B$6,CE72&gt;0),Inputs!G23,0))</f>
        <v>0</v>
      </c>
      <c r="CH72" s="3">
        <f>IF(Inputs!$B$27&lt;&gt;"Ready","PENDING INPUTS",IF(A72&gt;Inputs!$B$6,0,MIN((CE72+CF72+CG72),IF(Inputs!H23=1,Inputs!D23,MAX(Inputs!F23,ROUND(CE72*Inputs!E23+CF72+CG72,2))))))</f>
        <v>0</v>
      </c>
      <c r="CI72">
        <f>IF(Inputs!$B$27&lt;&gt;"Ready","PENDING INPUTS",IF(CE72&lt;=0,99,1+IF(AND(K72&gt;0,OR(K72&lt;CE72,AND(K72=CE72,0&lt;9))),1,0)+IF(AND(S72&gt;0,OR(S72&lt;CE72,AND(S72=CE72,1&lt;9))),1,0)+IF(AND(AA72&gt;0,OR(AA72&lt;CE72,AND(AA72=CE72,2&lt;9))),1,0)+IF(AND(AI72&gt;0,OR(AI72&lt;CE72,AND(AI72=CE72,3&lt;9))),1,0)+IF(AND(AQ72&gt;0,OR(AQ72&lt;CE72,AND(AQ72=CE72,4&lt;9))),1,0)+IF(AND(AY72&gt;0,OR(AY72&lt;CE72,AND(AY72=CE72,5&lt;9))),1,0)+IF(AND(BG72&gt;0,OR(BG72&lt;CE72,AND(BG72=CE72,6&lt;9))),1,0)+IF(AND(BO72&gt;0,OR(BO72&lt;CE72,AND(BO72=CE72,7&lt;9))),1,0)+IF(AND(BW72&gt;0,OR(BW72&lt;CE72,AND(BW72=CE72,8&lt;9))),1,0)))</f>
        <v>99</v>
      </c>
      <c r="CJ72" s="3">
        <f>IF(Inputs!$B$27&lt;&gt;"Ready","PENDING INPUTS",IF(A72&gt;Inputs!$B$6,0,MIN(MAX(0,(CE72+CF72+CG72)-CH72),MAX(0,C72-D72-(IF(O72&lt;CI72,K72+L72+M72-N72,0)+IF(W72&lt;CI72,S72+T72+U72-V72,0)+IF(AE72&lt;CI72,AA72+AB72+AC72-AD72,0)+IF(AM72&lt;CI72,AI72+AJ72+AK72-AL72,0)+IF(AU72&lt;CI72,AQ72+AR72+AS72-AT72,0)+IF(BC72&lt;CI72,AY72+AZ72+BA72-BB72,0)+IF(BK72&lt;CI72,BG72+BH72+BI72-BJ72,0)+IF(BS72&lt;CI72,BO72+BP72+BQ72-BR72,0)+IF(CA72&lt;CI72,BW72+BX72+BY72-BZ72,0)+IF(CI72&lt;CI72,CE72+CF72+CG72-CH72,0))))))</f>
        <v>0</v>
      </c>
      <c r="CK72" s="3">
        <f>IF(Inputs!$B$27&lt;&gt;"Ready","PENDING INPUTS",MIN((CE72+CF72+CG72),IF(D72&gt;C72,IF(D72=0,0,CH72*C72/D72),CH72+CJ72)))</f>
        <v>0</v>
      </c>
      <c r="CL72" s="3">
        <f>IF(Inputs!$B$27&lt;&gt;"Ready","PENDING INPUTS",MAX(0,(CE72+CF72+CG72)-CK72))</f>
        <v>0</v>
      </c>
    </row>
    <row r="73" spans="1:90" ht="27.95" customHeight="1" x14ac:dyDescent="0.25">
      <c r="A73">
        <v>69</v>
      </c>
      <c r="B73" s="13">
        <f>IF(Inputs!$B$27&lt;&gt;"Ready","PENDING INPUTS",EDATE(Inputs!$B$5,A73-1))</f>
        <v>48366</v>
      </c>
      <c r="C73" s="3">
        <f>IF(Inputs!$B$27&lt;&gt;"Ready","PENDING INPUTS",IF(A73&lt;=Inputs!$B$6,MAX(0,Inputs!$B$4+IF(A73=Inputs!$B$7,Inputs!$B$8,0)+IF(A73=Inputs!$B$9,Inputs!$B$10,0)),0))</f>
        <v>0</v>
      </c>
      <c r="D73" s="3">
        <f>IF(Inputs!$B$27&lt;&gt;"Ready","PENDING INPUTS",SUM(N73,V73,AD73,AL73,AT73,BB73,BJ73,BR73,BZ73,CH73))</f>
        <v>0</v>
      </c>
      <c r="E73" s="3">
        <f>IF(Inputs!$B$27&lt;&gt;"Ready","PENDING INPUTS",MAX(0,D73-C73))</f>
        <v>0</v>
      </c>
      <c r="F73" s="3">
        <f>IF(Inputs!$B$27&lt;&gt;"Ready","PENDING INPUTS",SUM(Q73,Y73,AG73,AO73,AW73,BE73,BM73,BU73,CC73,CK73))</f>
        <v>0</v>
      </c>
      <c r="G73" s="3">
        <f>IF(Inputs!$B$27&lt;&gt;"Ready","PENDING INPUTS",SUM(L73,T73,AB73,AJ73,AR73,AZ73,BH73,BP73,BX73,CF73))</f>
        <v>0</v>
      </c>
      <c r="H73" s="3">
        <f>IF(Inputs!$B$27&lt;&gt;"Ready","PENDING INPUTS",SUM(M73,U73,AC73,AK73,AS73,BA73,BI73,BQ73,BY73,CG73))</f>
        <v>0</v>
      </c>
      <c r="I73" s="3">
        <f>IF(Inputs!$B$27&lt;&gt;"Ready","PENDING INPUTS",SUM(R73,Z73,AH73,AP73,AX73,BF73,BN73,BV73,CD73,CL73))</f>
        <v>0</v>
      </c>
      <c r="J73" t="str">
        <f>IF(Inputs!$B$27&lt;&gt;"Ready","PENDING INPUTS",IF(A73&gt;Inputs!$B$6,"Beyond horizon",IF(E73&gt;0.005,"MINIMUM SHORTFALL",IF(I73&lt;0.005,"Paid off","In progress"))))</f>
        <v>Paid off</v>
      </c>
      <c r="K73" s="3">
        <f>IF(Inputs!$B$27&lt;&gt;"Ready","PENDING INPUTS",R72)</f>
        <v>0</v>
      </c>
      <c r="L73" s="3">
        <f>IF(Inputs!$B$27&lt;&gt;"Ready","PENDING INPUTS",IF(A73&lt;=Inputs!$B$6,ROUND(K73*Inputs!C14/12,2),0))</f>
        <v>0</v>
      </c>
      <c r="M73" s="3">
        <f>IF(Inputs!$B$27&lt;&gt;"Ready","PENDING INPUTS",IF(AND(A73&lt;=Inputs!$B$6,K73&gt;0),Inputs!G14,0))</f>
        <v>0</v>
      </c>
      <c r="N73" s="3">
        <f>IF(Inputs!$B$27&lt;&gt;"Ready","PENDING INPUTS",IF(A73&gt;Inputs!$B$6,0,MIN((K73+L73+M73),IF(Inputs!H14=1,Inputs!D14,MAX(Inputs!F14,ROUND(K73*Inputs!E14+L73+M73,2))))))</f>
        <v>0</v>
      </c>
      <c r="O73">
        <f>IF(Inputs!$B$27&lt;&gt;"Ready","PENDING INPUTS",IF(K73&lt;=0,99,1+IF(AND(S73&gt;0,OR(S73&lt;K73,AND(S73=K73,1&lt;0))),1,0)+IF(AND(AA73&gt;0,OR(AA73&lt;K73,AND(AA73=K73,2&lt;0))),1,0)+IF(AND(AI73&gt;0,OR(AI73&lt;K73,AND(AI73=K73,3&lt;0))),1,0)+IF(AND(AQ73&gt;0,OR(AQ73&lt;K73,AND(AQ73=K73,4&lt;0))),1,0)+IF(AND(AY73&gt;0,OR(AY73&lt;K73,AND(AY73=K73,5&lt;0))),1,0)+IF(AND(BG73&gt;0,OR(BG73&lt;K73,AND(BG73=K73,6&lt;0))),1,0)+IF(AND(BO73&gt;0,OR(BO73&lt;K73,AND(BO73=K73,7&lt;0))),1,0)+IF(AND(BW73&gt;0,OR(BW73&lt;K73,AND(BW73=K73,8&lt;0))),1,0)+IF(AND(CE73&gt;0,OR(CE73&lt;K73,AND(CE73=K73,9&lt;0))),1,0)))</f>
        <v>99</v>
      </c>
      <c r="P73" s="3">
        <f>IF(Inputs!$B$27&lt;&gt;"Ready","PENDING INPUTS",IF(A73&gt;Inputs!$B$6,0,MIN(MAX(0,(K73+L73+M73)-N73),MAX(0,C73-D73-(IF(O73&lt;O73,K73+L73+M73-N73,0)+IF(W73&lt;O73,S73+T73+U73-V73,0)+IF(AE73&lt;O73,AA73+AB73+AC73-AD73,0)+IF(AM73&lt;O73,AI73+AJ73+AK73-AL73,0)+IF(AU73&lt;O73,AQ73+AR73+AS73-AT73,0)+IF(BC73&lt;O73,AY73+AZ73+BA73-BB73,0)+IF(BK73&lt;O73,BG73+BH73+BI73-BJ73,0)+IF(BS73&lt;O73,BO73+BP73+BQ73-BR73,0)+IF(CA73&lt;O73,BW73+BX73+BY73-BZ73,0)+IF(CI73&lt;O73,CE73+CF73+CG73-CH73,0))))))</f>
        <v>0</v>
      </c>
      <c r="Q73" s="3">
        <f>IF(Inputs!$B$27&lt;&gt;"Ready","PENDING INPUTS",MIN((K73+L73+M73),IF(D73&gt;C73,IF(D73=0,0,N73*C73/D73),N73+P73)))</f>
        <v>0</v>
      </c>
      <c r="R73" s="3">
        <f>IF(Inputs!$B$27&lt;&gt;"Ready","PENDING INPUTS",MAX(0,(K73+L73+M73)-Q73))</f>
        <v>0</v>
      </c>
      <c r="S73" s="3">
        <f>IF(Inputs!$B$27&lt;&gt;"Ready","PENDING INPUTS",Z72)</f>
        <v>0</v>
      </c>
      <c r="T73" s="3">
        <f>IF(Inputs!$B$27&lt;&gt;"Ready","PENDING INPUTS",IF(A73&lt;=Inputs!$B$6,ROUND(S73*Inputs!C15/12,2),0))</f>
        <v>0</v>
      </c>
      <c r="U73" s="3">
        <f>IF(Inputs!$B$27&lt;&gt;"Ready","PENDING INPUTS",IF(AND(A73&lt;=Inputs!$B$6,S73&gt;0),Inputs!G15,0))</f>
        <v>0</v>
      </c>
      <c r="V73" s="3">
        <f>IF(Inputs!$B$27&lt;&gt;"Ready","PENDING INPUTS",IF(A73&gt;Inputs!$B$6,0,MIN((S73+T73+U73),IF(Inputs!H15=1,Inputs!D15,MAX(Inputs!F15,ROUND(S73*Inputs!E15+T73+U73,2))))))</f>
        <v>0</v>
      </c>
      <c r="W73">
        <f>IF(Inputs!$B$27&lt;&gt;"Ready","PENDING INPUTS",IF(S73&lt;=0,99,1+IF(AND(K73&gt;0,OR(K73&lt;S73,AND(K73=S73,0&lt;1))),1,0)+IF(AND(AA73&gt;0,OR(AA73&lt;S73,AND(AA73=S73,2&lt;1))),1,0)+IF(AND(AI73&gt;0,OR(AI73&lt;S73,AND(AI73=S73,3&lt;1))),1,0)+IF(AND(AQ73&gt;0,OR(AQ73&lt;S73,AND(AQ73=S73,4&lt;1))),1,0)+IF(AND(AY73&gt;0,OR(AY73&lt;S73,AND(AY73=S73,5&lt;1))),1,0)+IF(AND(BG73&gt;0,OR(BG73&lt;S73,AND(BG73=S73,6&lt;1))),1,0)+IF(AND(BO73&gt;0,OR(BO73&lt;S73,AND(BO73=S73,7&lt;1))),1,0)+IF(AND(BW73&gt;0,OR(BW73&lt;S73,AND(BW73=S73,8&lt;1))),1,0)+IF(AND(CE73&gt;0,OR(CE73&lt;S73,AND(CE73=S73,9&lt;1))),1,0)))</f>
        <v>99</v>
      </c>
      <c r="X73" s="3">
        <f>IF(Inputs!$B$27&lt;&gt;"Ready","PENDING INPUTS",IF(A73&gt;Inputs!$B$6,0,MIN(MAX(0,(S73+T73+U73)-V73),MAX(0,C73-D73-(IF(O73&lt;W73,K73+L73+M73-N73,0)+IF(W73&lt;W73,S73+T73+U73-V73,0)+IF(AE73&lt;W73,AA73+AB73+AC73-AD73,0)+IF(AM73&lt;W73,AI73+AJ73+AK73-AL73,0)+IF(AU73&lt;W73,AQ73+AR73+AS73-AT73,0)+IF(BC73&lt;W73,AY73+AZ73+BA73-BB73,0)+IF(BK73&lt;W73,BG73+BH73+BI73-BJ73,0)+IF(BS73&lt;W73,BO73+BP73+BQ73-BR73,0)+IF(CA73&lt;W73,BW73+BX73+BY73-BZ73,0)+IF(CI73&lt;W73,CE73+CF73+CG73-CH73,0))))))</f>
        <v>0</v>
      </c>
      <c r="Y73" s="3">
        <f>IF(Inputs!$B$27&lt;&gt;"Ready","PENDING INPUTS",MIN((S73+T73+U73),IF(D73&gt;C73,IF(D73=0,0,V73*C73/D73),V73+X73)))</f>
        <v>0</v>
      </c>
      <c r="Z73" s="3">
        <f>IF(Inputs!$B$27&lt;&gt;"Ready","PENDING INPUTS",MAX(0,(S73+T73+U73)-Y73))</f>
        <v>0</v>
      </c>
      <c r="AA73" s="3">
        <f>IF(Inputs!$B$27&lt;&gt;"Ready","PENDING INPUTS",AH72)</f>
        <v>0</v>
      </c>
      <c r="AB73" s="3">
        <f>IF(Inputs!$B$27&lt;&gt;"Ready","PENDING INPUTS",IF(A73&lt;=Inputs!$B$6,ROUND(AA73*Inputs!C16/12,2),0))</f>
        <v>0</v>
      </c>
      <c r="AC73" s="3">
        <f>IF(Inputs!$B$27&lt;&gt;"Ready","PENDING INPUTS",IF(AND(A73&lt;=Inputs!$B$6,AA73&gt;0),Inputs!G16,0))</f>
        <v>0</v>
      </c>
      <c r="AD73" s="3">
        <f>IF(Inputs!$B$27&lt;&gt;"Ready","PENDING INPUTS",IF(A73&gt;Inputs!$B$6,0,MIN((AA73+AB73+AC73),IF(Inputs!H16=1,Inputs!D16,MAX(Inputs!F16,ROUND(AA73*Inputs!E16+AB73+AC73,2))))))</f>
        <v>0</v>
      </c>
      <c r="AE73">
        <f>IF(Inputs!$B$27&lt;&gt;"Ready","PENDING INPUTS",IF(AA73&lt;=0,99,1+IF(AND(K73&gt;0,OR(K73&lt;AA73,AND(K73=AA73,0&lt;2))),1,0)+IF(AND(S73&gt;0,OR(S73&lt;AA73,AND(S73=AA73,1&lt;2))),1,0)+IF(AND(AI73&gt;0,OR(AI73&lt;AA73,AND(AI73=AA73,3&lt;2))),1,0)+IF(AND(AQ73&gt;0,OR(AQ73&lt;AA73,AND(AQ73=AA73,4&lt;2))),1,0)+IF(AND(AY73&gt;0,OR(AY73&lt;AA73,AND(AY73=AA73,5&lt;2))),1,0)+IF(AND(BG73&gt;0,OR(BG73&lt;AA73,AND(BG73=AA73,6&lt;2))),1,0)+IF(AND(BO73&gt;0,OR(BO73&lt;AA73,AND(BO73=AA73,7&lt;2))),1,0)+IF(AND(BW73&gt;0,OR(BW73&lt;AA73,AND(BW73=AA73,8&lt;2))),1,0)+IF(AND(CE73&gt;0,OR(CE73&lt;AA73,AND(CE73=AA73,9&lt;2))),1,0)))</f>
        <v>99</v>
      </c>
      <c r="AF73" s="3">
        <f>IF(Inputs!$B$27&lt;&gt;"Ready","PENDING INPUTS",IF(A73&gt;Inputs!$B$6,0,MIN(MAX(0,(AA73+AB73+AC73)-AD73),MAX(0,C73-D73-(IF(O73&lt;AE73,K73+L73+M73-N73,0)+IF(W73&lt;AE73,S73+T73+U73-V73,0)+IF(AE73&lt;AE73,AA73+AB73+AC73-AD73,0)+IF(AM73&lt;AE73,AI73+AJ73+AK73-AL73,0)+IF(AU73&lt;AE73,AQ73+AR73+AS73-AT73,0)+IF(BC73&lt;AE73,AY73+AZ73+BA73-BB73,0)+IF(BK73&lt;AE73,BG73+BH73+BI73-BJ73,0)+IF(BS73&lt;AE73,BO73+BP73+BQ73-BR73,0)+IF(CA73&lt;AE73,BW73+BX73+BY73-BZ73,0)+IF(CI73&lt;AE73,CE73+CF73+CG73-CH73,0))))))</f>
        <v>0</v>
      </c>
      <c r="AG73" s="3">
        <f>IF(Inputs!$B$27&lt;&gt;"Ready","PENDING INPUTS",MIN((AA73+AB73+AC73),IF(D73&gt;C73,IF(D73=0,0,AD73*C73/D73),AD73+AF73)))</f>
        <v>0</v>
      </c>
      <c r="AH73" s="3">
        <f>IF(Inputs!$B$27&lt;&gt;"Ready","PENDING INPUTS",MAX(0,(AA73+AB73+AC73)-AG73))</f>
        <v>0</v>
      </c>
      <c r="AI73" s="3">
        <f>IF(Inputs!$B$27&lt;&gt;"Ready","PENDING INPUTS",AP72)</f>
        <v>0</v>
      </c>
      <c r="AJ73" s="3">
        <f>IF(Inputs!$B$27&lt;&gt;"Ready","PENDING INPUTS",IF(A73&lt;=Inputs!$B$6,ROUND(AI73*Inputs!C17/12,2),0))</f>
        <v>0</v>
      </c>
      <c r="AK73" s="3">
        <f>IF(Inputs!$B$27&lt;&gt;"Ready","PENDING INPUTS",IF(AND(A73&lt;=Inputs!$B$6,AI73&gt;0),Inputs!G17,0))</f>
        <v>0</v>
      </c>
      <c r="AL73" s="3">
        <f>IF(Inputs!$B$27&lt;&gt;"Ready","PENDING INPUTS",IF(A73&gt;Inputs!$B$6,0,MIN((AI73+AJ73+AK73),IF(Inputs!H17=1,Inputs!D17,MAX(Inputs!F17,ROUND(AI73*Inputs!E17+AJ73+AK73,2))))))</f>
        <v>0</v>
      </c>
      <c r="AM73">
        <f>IF(Inputs!$B$27&lt;&gt;"Ready","PENDING INPUTS",IF(AI73&lt;=0,99,1+IF(AND(K73&gt;0,OR(K73&lt;AI73,AND(K73=AI73,0&lt;3))),1,0)+IF(AND(S73&gt;0,OR(S73&lt;AI73,AND(S73=AI73,1&lt;3))),1,0)+IF(AND(AA73&gt;0,OR(AA73&lt;AI73,AND(AA73=AI73,2&lt;3))),1,0)+IF(AND(AQ73&gt;0,OR(AQ73&lt;AI73,AND(AQ73=AI73,4&lt;3))),1,0)+IF(AND(AY73&gt;0,OR(AY73&lt;AI73,AND(AY73=AI73,5&lt;3))),1,0)+IF(AND(BG73&gt;0,OR(BG73&lt;AI73,AND(BG73=AI73,6&lt;3))),1,0)+IF(AND(BO73&gt;0,OR(BO73&lt;AI73,AND(BO73=AI73,7&lt;3))),1,0)+IF(AND(BW73&gt;0,OR(BW73&lt;AI73,AND(BW73=AI73,8&lt;3))),1,0)+IF(AND(CE73&gt;0,OR(CE73&lt;AI73,AND(CE73=AI73,9&lt;3))),1,0)))</f>
        <v>99</v>
      </c>
      <c r="AN73" s="3">
        <f>IF(Inputs!$B$27&lt;&gt;"Ready","PENDING INPUTS",IF(A73&gt;Inputs!$B$6,0,MIN(MAX(0,(AI73+AJ73+AK73)-AL73),MAX(0,C73-D73-(IF(O73&lt;AM73,K73+L73+M73-N73,0)+IF(W73&lt;AM73,S73+T73+U73-V73,0)+IF(AE73&lt;AM73,AA73+AB73+AC73-AD73,0)+IF(AM73&lt;AM73,AI73+AJ73+AK73-AL73,0)+IF(AU73&lt;AM73,AQ73+AR73+AS73-AT73,0)+IF(BC73&lt;AM73,AY73+AZ73+BA73-BB73,0)+IF(BK73&lt;AM73,BG73+BH73+BI73-BJ73,0)+IF(BS73&lt;AM73,BO73+BP73+BQ73-BR73,0)+IF(CA73&lt;AM73,BW73+BX73+BY73-BZ73,0)+IF(CI73&lt;AM73,CE73+CF73+CG73-CH73,0))))))</f>
        <v>0</v>
      </c>
      <c r="AO73" s="3">
        <f>IF(Inputs!$B$27&lt;&gt;"Ready","PENDING INPUTS",MIN((AI73+AJ73+AK73),IF(D73&gt;C73,IF(D73=0,0,AL73*C73/D73),AL73+AN73)))</f>
        <v>0</v>
      </c>
      <c r="AP73" s="3">
        <f>IF(Inputs!$B$27&lt;&gt;"Ready","PENDING INPUTS",MAX(0,(AI73+AJ73+AK73)-AO73))</f>
        <v>0</v>
      </c>
      <c r="AQ73" s="3">
        <f>IF(Inputs!$B$27&lt;&gt;"Ready","PENDING INPUTS",AX72)</f>
        <v>0</v>
      </c>
      <c r="AR73" s="3">
        <f>IF(Inputs!$B$27&lt;&gt;"Ready","PENDING INPUTS",IF(A73&lt;=Inputs!$B$6,ROUND(AQ73*Inputs!C18/12,2),0))</f>
        <v>0</v>
      </c>
      <c r="AS73" s="3">
        <f>IF(Inputs!$B$27&lt;&gt;"Ready","PENDING INPUTS",IF(AND(A73&lt;=Inputs!$B$6,AQ73&gt;0),Inputs!G18,0))</f>
        <v>0</v>
      </c>
      <c r="AT73" s="3">
        <f>IF(Inputs!$B$27&lt;&gt;"Ready","PENDING INPUTS",IF(A73&gt;Inputs!$B$6,0,MIN((AQ73+AR73+AS73),IF(Inputs!H18=1,Inputs!D18,MAX(Inputs!F18,ROUND(AQ73*Inputs!E18+AR73+AS73,2))))))</f>
        <v>0</v>
      </c>
      <c r="AU73">
        <f>IF(Inputs!$B$27&lt;&gt;"Ready","PENDING INPUTS",IF(AQ73&lt;=0,99,1+IF(AND(K73&gt;0,OR(K73&lt;AQ73,AND(K73=AQ73,0&lt;4))),1,0)+IF(AND(S73&gt;0,OR(S73&lt;AQ73,AND(S73=AQ73,1&lt;4))),1,0)+IF(AND(AA73&gt;0,OR(AA73&lt;AQ73,AND(AA73=AQ73,2&lt;4))),1,0)+IF(AND(AI73&gt;0,OR(AI73&lt;AQ73,AND(AI73=AQ73,3&lt;4))),1,0)+IF(AND(AY73&gt;0,OR(AY73&lt;AQ73,AND(AY73=AQ73,5&lt;4))),1,0)+IF(AND(BG73&gt;0,OR(BG73&lt;AQ73,AND(BG73=AQ73,6&lt;4))),1,0)+IF(AND(BO73&gt;0,OR(BO73&lt;AQ73,AND(BO73=AQ73,7&lt;4))),1,0)+IF(AND(BW73&gt;0,OR(BW73&lt;AQ73,AND(BW73=AQ73,8&lt;4))),1,0)+IF(AND(CE73&gt;0,OR(CE73&lt;AQ73,AND(CE73=AQ73,9&lt;4))),1,0)))</f>
        <v>99</v>
      </c>
      <c r="AV73" s="3">
        <f>IF(Inputs!$B$27&lt;&gt;"Ready","PENDING INPUTS",IF(A73&gt;Inputs!$B$6,0,MIN(MAX(0,(AQ73+AR73+AS73)-AT73),MAX(0,C73-D73-(IF(O73&lt;AU73,K73+L73+M73-N73,0)+IF(W73&lt;AU73,S73+T73+U73-V73,0)+IF(AE73&lt;AU73,AA73+AB73+AC73-AD73,0)+IF(AM73&lt;AU73,AI73+AJ73+AK73-AL73,0)+IF(AU73&lt;AU73,AQ73+AR73+AS73-AT73,0)+IF(BC73&lt;AU73,AY73+AZ73+BA73-BB73,0)+IF(BK73&lt;AU73,BG73+BH73+BI73-BJ73,0)+IF(BS73&lt;AU73,BO73+BP73+BQ73-BR73,0)+IF(CA73&lt;AU73,BW73+BX73+BY73-BZ73,0)+IF(CI73&lt;AU73,CE73+CF73+CG73-CH73,0))))))</f>
        <v>0</v>
      </c>
      <c r="AW73" s="3">
        <f>IF(Inputs!$B$27&lt;&gt;"Ready","PENDING INPUTS",MIN((AQ73+AR73+AS73),IF(D73&gt;C73,IF(D73=0,0,AT73*C73/D73),AT73+AV73)))</f>
        <v>0</v>
      </c>
      <c r="AX73" s="3">
        <f>IF(Inputs!$B$27&lt;&gt;"Ready","PENDING INPUTS",MAX(0,(AQ73+AR73+AS73)-AW73))</f>
        <v>0</v>
      </c>
      <c r="AY73" s="3">
        <f>IF(Inputs!$B$27&lt;&gt;"Ready","PENDING INPUTS",BF72)</f>
        <v>0</v>
      </c>
      <c r="AZ73" s="3">
        <f>IF(Inputs!$B$27&lt;&gt;"Ready","PENDING INPUTS",IF(A73&lt;=Inputs!$B$6,ROUND(AY73*Inputs!C19/12,2),0))</f>
        <v>0</v>
      </c>
      <c r="BA73" s="3">
        <f>IF(Inputs!$B$27&lt;&gt;"Ready","PENDING INPUTS",IF(AND(A73&lt;=Inputs!$B$6,AY73&gt;0),Inputs!G19,0))</f>
        <v>0</v>
      </c>
      <c r="BB73" s="3">
        <f>IF(Inputs!$B$27&lt;&gt;"Ready","PENDING INPUTS",IF(A73&gt;Inputs!$B$6,0,MIN((AY73+AZ73+BA73),IF(Inputs!H19=1,Inputs!D19,MAX(Inputs!F19,ROUND(AY73*Inputs!E19+AZ73+BA73,2))))))</f>
        <v>0</v>
      </c>
      <c r="BC73">
        <f>IF(Inputs!$B$27&lt;&gt;"Ready","PENDING INPUTS",IF(AY73&lt;=0,99,1+IF(AND(K73&gt;0,OR(K73&lt;AY73,AND(K73=AY73,0&lt;5))),1,0)+IF(AND(S73&gt;0,OR(S73&lt;AY73,AND(S73=AY73,1&lt;5))),1,0)+IF(AND(AA73&gt;0,OR(AA73&lt;AY73,AND(AA73=AY73,2&lt;5))),1,0)+IF(AND(AI73&gt;0,OR(AI73&lt;AY73,AND(AI73=AY73,3&lt;5))),1,0)+IF(AND(AQ73&gt;0,OR(AQ73&lt;AY73,AND(AQ73=AY73,4&lt;5))),1,0)+IF(AND(BG73&gt;0,OR(BG73&lt;AY73,AND(BG73=AY73,6&lt;5))),1,0)+IF(AND(BO73&gt;0,OR(BO73&lt;AY73,AND(BO73=AY73,7&lt;5))),1,0)+IF(AND(BW73&gt;0,OR(BW73&lt;AY73,AND(BW73=AY73,8&lt;5))),1,0)+IF(AND(CE73&gt;0,OR(CE73&lt;AY73,AND(CE73=AY73,9&lt;5))),1,0)))</f>
        <v>99</v>
      </c>
      <c r="BD73" s="3">
        <f>IF(Inputs!$B$27&lt;&gt;"Ready","PENDING INPUTS",IF(A73&gt;Inputs!$B$6,0,MIN(MAX(0,(AY73+AZ73+BA73)-BB73),MAX(0,C73-D73-(IF(O73&lt;BC73,K73+L73+M73-N73,0)+IF(W73&lt;BC73,S73+T73+U73-V73,0)+IF(AE73&lt;BC73,AA73+AB73+AC73-AD73,0)+IF(AM73&lt;BC73,AI73+AJ73+AK73-AL73,0)+IF(AU73&lt;BC73,AQ73+AR73+AS73-AT73,0)+IF(BC73&lt;BC73,AY73+AZ73+BA73-BB73,0)+IF(BK73&lt;BC73,BG73+BH73+BI73-BJ73,0)+IF(BS73&lt;BC73,BO73+BP73+BQ73-BR73,0)+IF(CA73&lt;BC73,BW73+BX73+BY73-BZ73,0)+IF(CI73&lt;BC73,CE73+CF73+CG73-CH73,0))))))</f>
        <v>0</v>
      </c>
      <c r="BE73" s="3">
        <f>IF(Inputs!$B$27&lt;&gt;"Ready","PENDING INPUTS",MIN((AY73+AZ73+BA73),IF(D73&gt;C73,IF(D73=0,0,BB73*C73/D73),BB73+BD73)))</f>
        <v>0</v>
      </c>
      <c r="BF73" s="3">
        <f>IF(Inputs!$B$27&lt;&gt;"Ready","PENDING INPUTS",MAX(0,(AY73+AZ73+BA73)-BE73))</f>
        <v>0</v>
      </c>
      <c r="BG73" s="3">
        <f>IF(Inputs!$B$27&lt;&gt;"Ready","PENDING INPUTS",BN72)</f>
        <v>0</v>
      </c>
      <c r="BH73" s="3">
        <f>IF(Inputs!$B$27&lt;&gt;"Ready","PENDING INPUTS",IF(A73&lt;=Inputs!$B$6,ROUND(BG73*Inputs!C20/12,2),0))</f>
        <v>0</v>
      </c>
      <c r="BI73" s="3">
        <f>IF(Inputs!$B$27&lt;&gt;"Ready","PENDING INPUTS",IF(AND(A73&lt;=Inputs!$B$6,BG73&gt;0),Inputs!G20,0))</f>
        <v>0</v>
      </c>
      <c r="BJ73" s="3">
        <f>IF(Inputs!$B$27&lt;&gt;"Ready","PENDING INPUTS",IF(A73&gt;Inputs!$B$6,0,MIN((BG73+BH73+BI73),IF(Inputs!H20=1,Inputs!D20,MAX(Inputs!F20,ROUND(BG73*Inputs!E20+BH73+BI73,2))))))</f>
        <v>0</v>
      </c>
      <c r="BK73">
        <f>IF(Inputs!$B$27&lt;&gt;"Ready","PENDING INPUTS",IF(BG73&lt;=0,99,1+IF(AND(K73&gt;0,OR(K73&lt;BG73,AND(K73=BG73,0&lt;6))),1,0)+IF(AND(S73&gt;0,OR(S73&lt;BG73,AND(S73=BG73,1&lt;6))),1,0)+IF(AND(AA73&gt;0,OR(AA73&lt;BG73,AND(AA73=BG73,2&lt;6))),1,0)+IF(AND(AI73&gt;0,OR(AI73&lt;BG73,AND(AI73=BG73,3&lt;6))),1,0)+IF(AND(AQ73&gt;0,OR(AQ73&lt;BG73,AND(AQ73=BG73,4&lt;6))),1,0)+IF(AND(AY73&gt;0,OR(AY73&lt;BG73,AND(AY73=BG73,5&lt;6))),1,0)+IF(AND(BO73&gt;0,OR(BO73&lt;BG73,AND(BO73=BG73,7&lt;6))),1,0)+IF(AND(BW73&gt;0,OR(BW73&lt;BG73,AND(BW73=BG73,8&lt;6))),1,0)+IF(AND(CE73&gt;0,OR(CE73&lt;BG73,AND(CE73=BG73,9&lt;6))),1,0)))</f>
        <v>99</v>
      </c>
      <c r="BL73" s="3">
        <f>IF(Inputs!$B$27&lt;&gt;"Ready","PENDING INPUTS",IF(A73&gt;Inputs!$B$6,0,MIN(MAX(0,(BG73+BH73+BI73)-BJ73),MAX(0,C73-D73-(IF(O73&lt;BK73,K73+L73+M73-N73,0)+IF(W73&lt;BK73,S73+T73+U73-V73,0)+IF(AE73&lt;BK73,AA73+AB73+AC73-AD73,0)+IF(AM73&lt;BK73,AI73+AJ73+AK73-AL73,0)+IF(AU73&lt;BK73,AQ73+AR73+AS73-AT73,0)+IF(BC73&lt;BK73,AY73+AZ73+BA73-BB73,0)+IF(BK73&lt;BK73,BG73+BH73+BI73-BJ73,0)+IF(BS73&lt;BK73,BO73+BP73+BQ73-BR73,0)+IF(CA73&lt;BK73,BW73+BX73+BY73-BZ73,0)+IF(CI73&lt;BK73,CE73+CF73+CG73-CH73,0))))))</f>
        <v>0</v>
      </c>
      <c r="BM73" s="3">
        <f>IF(Inputs!$B$27&lt;&gt;"Ready","PENDING INPUTS",MIN((BG73+BH73+BI73),IF(D73&gt;C73,IF(D73=0,0,BJ73*C73/D73),BJ73+BL73)))</f>
        <v>0</v>
      </c>
      <c r="BN73" s="3">
        <f>IF(Inputs!$B$27&lt;&gt;"Ready","PENDING INPUTS",MAX(0,(BG73+BH73+BI73)-BM73))</f>
        <v>0</v>
      </c>
      <c r="BO73" s="3">
        <f>IF(Inputs!$B$27&lt;&gt;"Ready","PENDING INPUTS",BV72)</f>
        <v>0</v>
      </c>
      <c r="BP73" s="3">
        <f>IF(Inputs!$B$27&lt;&gt;"Ready","PENDING INPUTS",IF(A73&lt;=Inputs!$B$6,ROUND(BO73*Inputs!C21/12,2),0))</f>
        <v>0</v>
      </c>
      <c r="BQ73" s="3">
        <f>IF(Inputs!$B$27&lt;&gt;"Ready","PENDING INPUTS",IF(AND(A73&lt;=Inputs!$B$6,BO73&gt;0),Inputs!G21,0))</f>
        <v>0</v>
      </c>
      <c r="BR73" s="3">
        <f>IF(Inputs!$B$27&lt;&gt;"Ready","PENDING INPUTS",IF(A73&gt;Inputs!$B$6,0,MIN((BO73+BP73+BQ73),IF(Inputs!H21=1,Inputs!D21,MAX(Inputs!F21,ROUND(BO73*Inputs!E21+BP73+BQ73,2))))))</f>
        <v>0</v>
      </c>
      <c r="BS73">
        <f>IF(Inputs!$B$27&lt;&gt;"Ready","PENDING INPUTS",IF(BO73&lt;=0,99,1+IF(AND(K73&gt;0,OR(K73&lt;BO73,AND(K73=BO73,0&lt;7))),1,0)+IF(AND(S73&gt;0,OR(S73&lt;BO73,AND(S73=BO73,1&lt;7))),1,0)+IF(AND(AA73&gt;0,OR(AA73&lt;BO73,AND(AA73=BO73,2&lt;7))),1,0)+IF(AND(AI73&gt;0,OR(AI73&lt;BO73,AND(AI73=BO73,3&lt;7))),1,0)+IF(AND(AQ73&gt;0,OR(AQ73&lt;BO73,AND(AQ73=BO73,4&lt;7))),1,0)+IF(AND(AY73&gt;0,OR(AY73&lt;BO73,AND(AY73=BO73,5&lt;7))),1,0)+IF(AND(BG73&gt;0,OR(BG73&lt;BO73,AND(BG73=BO73,6&lt;7))),1,0)+IF(AND(BW73&gt;0,OR(BW73&lt;BO73,AND(BW73=BO73,8&lt;7))),1,0)+IF(AND(CE73&gt;0,OR(CE73&lt;BO73,AND(CE73=BO73,9&lt;7))),1,0)))</f>
        <v>99</v>
      </c>
      <c r="BT73" s="3">
        <f>IF(Inputs!$B$27&lt;&gt;"Ready","PENDING INPUTS",IF(A73&gt;Inputs!$B$6,0,MIN(MAX(0,(BO73+BP73+BQ73)-BR73),MAX(0,C73-D73-(IF(O73&lt;BS73,K73+L73+M73-N73,0)+IF(W73&lt;BS73,S73+T73+U73-V73,0)+IF(AE73&lt;BS73,AA73+AB73+AC73-AD73,0)+IF(AM73&lt;BS73,AI73+AJ73+AK73-AL73,0)+IF(AU73&lt;BS73,AQ73+AR73+AS73-AT73,0)+IF(BC73&lt;BS73,AY73+AZ73+BA73-BB73,0)+IF(BK73&lt;BS73,BG73+BH73+BI73-BJ73,0)+IF(BS73&lt;BS73,BO73+BP73+BQ73-BR73,0)+IF(CA73&lt;BS73,BW73+BX73+BY73-BZ73,0)+IF(CI73&lt;BS73,CE73+CF73+CG73-CH73,0))))))</f>
        <v>0</v>
      </c>
      <c r="BU73" s="3">
        <f>IF(Inputs!$B$27&lt;&gt;"Ready","PENDING INPUTS",MIN((BO73+BP73+BQ73),IF(D73&gt;C73,IF(D73=0,0,BR73*C73/D73),BR73+BT73)))</f>
        <v>0</v>
      </c>
      <c r="BV73" s="3">
        <f>IF(Inputs!$B$27&lt;&gt;"Ready","PENDING INPUTS",MAX(0,(BO73+BP73+BQ73)-BU73))</f>
        <v>0</v>
      </c>
      <c r="BW73" s="3">
        <f>IF(Inputs!$B$27&lt;&gt;"Ready","PENDING INPUTS",CD72)</f>
        <v>0</v>
      </c>
      <c r="BX73" s="3">
        <f>IF(Inputs!$B$27&lt;&gt;"Ready","PENDING INPUTS",IF(A73&lt;=Inputs!$B$6,ROUND(BW73*Inputs!C22/12,2),0))</f>
        <v>0</v>
      </c>
      <c r="BY73" s="3">
        <f>IF(Inputs!$B$27&lt;&gt;"Ready","PENDING INPUTS",IF(AND(A73&lt;=Inputs!$B$6,BW73&gt;0),Inputs!G22,0))</f>
        <v>0</v>
      </c>
      <c r="BZ73" s="3">
        <f>IF(Inputs!$B$27&lt;&gt;"Ready","PENDING INPUTS",IF(A73&gt;Inputs!$B$6,0,MIN((BW73+BX73+BY73),IF(Inputs!H22=1,Inputs!D22,MAX(Inputs!F22,ROUND(BW73*Inputs!E22+BX73+BY73,2))))))</f>
        <v>0</v>
      </c>
      <c r="CA73">
        <f>IF(Inputs!$B$27&lt;&gt;"Ready","PENDING INPUTS",IF(BW73&lt;=0,99,1+IF(AND(K73&gt;0,OR(K73&lt;BW73,AND(K73=BW73,0&lt;8))),1,0)+IF(AND(S73&gt;0,OR(S73&lt;BW73,AND(S73=BW73,1&lt;8))),1,0)+IF(AND(AA73&gt;0,OR(AA73&lt;BW73,AND(AA73=BW73,2&lt;8))),1,0)+IF(AND(AI73&gt;0,OR(AI73&lt;BW73,AND(AI73=BW73,3&lt;8))),1,0)+IF(AND(AQ73&gt;0,OR(AQ73&lt;BW73,AND(AQ73=BW73,4&lt;8))),1,0)+IF(AND(AY73&gt;0,OR(AY73&lt;BW73,AND(AY73=BW73,5&lt;8))),1,0)+IF(AND(BG73&gt;0,OR(BG73&lt;BW73,AND(BG73=BW73,6&lt;8))),1,0)+IF(AND(BO73&gt;0,OR(BO73&lt;BW73,AND(BO73=BW73,7&lt;8))),1,0)+IF(AND(CE73&gt;0,OR(CE73&lt;BW73,AND(CE73=BW73,9&lt;8))),1,0)))</f>
        <v>99</v>
      </c>
      <c r="CB73" s="3">
        <f>IF(Inputs!$B$27&lt;&gt;"Ready","PENDING INPUTS",IF(A73&gt;Inputs!$B$6,0,MIN(MAX(0,(BW73+BX73+BY73)-BZ73),MAX(0,C73-D73-(IF(O73&lt;CA73,K73+L73+M73-N73,0)+IF(W73&lt;CA73,S73+T73+U73-V73,0)+IF(AE73&lt;CA73,AA73+AB73+AC73-AD73,0)+IF(AM73&lt;CA73,AI73+AJ73+AK73-AL73,0)+IF(AU73&lt;CA73,AQ73+AR73+AS73-AT73,0)+IF(BC73&lt;CA73,AY73+AZ73+BA73-BB73,0)+IF(BK73&lt;CA73,BG73+BH73+BI73-BJ73,0)+IF(BS73&lt;CA73,BO73+BP73+BQ73-BR73,0)+IF(CA73&lt;CA73,BW73+BX73+BY73-BZ73,0)+IF(CI73&lt;CA73,CE73+CF73+CG73-CH73,0))))))</f>
        <v>0</v>
      </c>
      <c r="CC73" s="3">
        <f>IF(Inputs!$B$27&lt;&gt;"Ready","PENDING INPUTS",MIN((BW73+BX73+BY73),IF(D73&gt;C73,IF(D73=0,0,BZ73*C73/D73),BZ73+CB73)))</f>
        <v>0</v>
      </c>
      <c r="CD73" s="3">
        <f>IF(Inputs!$B$27&lt;&gt;"Ready","PENDING INPUTS",MAX(0,(BW73+BX73+BY73)-CC73))</f>
        <v>0</v>
      </c>
      <c r="CE73" s="3">
        <f>IF(Inputs!$B$27&lt;&gt;"Ready","PENDING INPUTS",CL72)</f>
        <v>0</v>
      </c>
      <c r="CF73" s="3">
        <f>IF(Inputs!$B$27&lt;&gt;"Ready","PENDING INPUTS",IF(A73&lt;=Inputs!$B$6,ROUND(CE73*Inputs!C23/12,2),0))</f>
        <v>0</v>
      </c>
      <c r="CG73" s="3">
        <f>IF(Inputs!$B$27&lt;&gt;"Ready","PENDING INPUTS",IF(AND(A73&lt;=Inputs!$B$6,CE73&gt;0),Inputs!G23,0))</f>
        <v>0</v>
      </c>
      <c r="CH73" s="3">
        <f>IF(Inputs!$B$27&lt;&gt;"Ready","PENDING INPUTS",IF(A73&gt;Inputs!$B$6,0,MIN((CE73+CF73+CG73),IF(Inputs!H23=1,Inputs!D23,MAX(Inputs!F23,ROUND(CE73*Inputs!E23+CF73+CG73,2))))))</f>
        <v>0</v>
      </c>
      <c r="CI73">
        <f>IF(Inputs!$B$27&lt;&gt;"Ready","PENDING INPUTS",IF(CE73&lt;=0,99,1+IF(AND(K73&gt;0,OR(K73&lt;CE73,AND(K73=CE73,0&lt;9))),1,0)+IF(AND(S73&gt;0,OR(S73&lt;CE73,AND(S73=CE73,1&lt;9))),1,0)+IF(AND(AA73&gt;0,OR(AA73&lt;CE73,AND(AA73=CE73,2&lt;9))),1,0)+IF(AND(AI73&gt;0,OR(AI73&lt;CE73,AND(AI73=CE73,3&lt;9))),1,0)+IF(AND(AQ73&gt;0,OR(AQ73&lt;CE73,AND(AQ73=CE73,4&lt;9))),1,0)+IF(AND(AY73&gt;0,OR(AY73&lt;CE73,AND(AY73=CE73,5&lt;9))),1,0)+IF(AND(BG73&gt;0,OR(BG73&lt;CE73,AND(BG73=CE73,6&lt;9))),1,0)+IF(AND(BO73&gt;0,OR(BO73&lt;CE73,AND(BO73=CE73,7&lt;9))),1,0)+IF(AND(BW73&gt;0,OR(BW73&lt;CE73,AND(BW73=CE73,8&lt;9))),1,0)))</f>
        <v>99</v>
      </c>
      <c r="CJ73" s="3">
        <f>IF(Inputs!$B$27&lt;&gt;"Ready","PENDING INPUTS",IF(A73&gt;Inputs!$B$6,0,MIN(MAX(0,(CE73+CF73+CG73)-CH73),MAX(0,C73-D73-(IF(O73&lt;CI73,K73+L73+M73-N73,0)+IF(W73&lt;CI73,S73+T73+U73-V73,0)+IF(AE73&lt;CI73,AA73+AB73+AC73-AD73,0)+IF(AM73&lt;CI73,AI73+AJ73+AK73-AL73,0)+IF(AU73&lt;CI73,AQ73+AR73+AS73-AT73,0)+IF(BC73&lt;CI73,AY73+AZ73+BA73-BB73,0)+IF(BK73&lt;CI73,BG73+BH73+BI73-BJ73,0)+IF(BS73&lt;CI73,BO73+BP73+BQ73-BR73,0)+IF(CA73&lt;CI73,BW73+BX73+BY73-BZ73,0)+IF(CI73&lt;CI73,CE73+CF73+CG73-CH73,0))))))</f>
        <v>0</v>
      </c>
      <c r="CK73" s="3">
        <f>IF(Inputs!$B$27&lt;&gt;"Ready","PENDING INPUTS",MIN((CE73+CF73+CG73),IF(D73&gt;C73,IF(D73=0,0,CH73*C73/D73),CH73+CJ73)))</f>
        <v>0</v>
      </c>
      <c r="CL73" s="3">
        <f>IF(Inputs!$B$27&lt;&gt;"Ready","PENDING INPUTS",MAX(0,(CE73+CF73+CG73)-CK73))</f>
        <v>0</v>
      </c>
    </row>
    <row r="74" spans="1:90" ht="27.95" customHeight="1" x14ac:dyDescent="0.25">
      <c r="A74">
        <v>70</v>
      </c>
      <c r="B74" s="13">
        <f>IF(Inputs!$B$27&lt;&gt;"Ready","PENDING INPUTS",EDATE(Inputs!$B$5,A74-1))</f>
        <v>48396</v>
      </c>
      <c r="C74" s="3">
        <f>IF(Inputs!$B$27&lt;&gt;"Ready","PENDING INPUTS",IF(A74&lt;=Inputs!$B$6,MAX(0,Inputs!$B$4+IF(A74=Inputs!$B$7,Inputs!$B$8,0)+IF(A74=Inputs!$B$9,Inputs!$B$10,0)),0))</f>
        <v>0</v>
      </c>
      <c r="D74" s="3">
        <f>IF(Inputs!$B$27&lt;&gt;"Ready","PENDING INPUTS",SUM(N74,V74,AD74,AL74,AT74,BB74,BJ74,BR74,BZ74,CH74))</f>
        <v>0</v>
      </c>
      <c r="E74" s="3">
        <f>IF(Inputs!$B$27&lt;&gt;"Ready","PENDING INPUTS",MAX(0,D74-C74))</f>
        <v>0</v>
      </c>
      <c r="F74" s="3">
        <f>IF(Inputs!$B$27&lt;&gt;"Ready","PENDING INPUTS",SUM(Q74,Y74,AG74,AO74,AW74,BE74,BM74,BU74,CC74,CK74))</f>
        <v>0</v>
      </c>
      <c r="G74" s="3">
        <f>IF(Inputs!$B$27&lt;&gt;"Ready","PENDING INPUTS",SUM(L74,T74,AB74,AJ74,AR74,AZ74,BH74,BP74,BX74,CF74))</f>
        <v>0</v>
      </c>
      <c r="H74" s="3">
        <f>IF(Inputs!$B$27&lt;&gt;"Ready","PENDING INPUTS",SUM(M74,U74,AC74,AK74,AS74,BA74,BI74,BQ74,BY74,CG74))</f>
        <v>0</v>
      </c>
      <c r="I74" s="3">
        <f>IF(Inputs!$B$27&lt;&gt;"Ready","PENDING INPUTS",SUM(R74,Z74,AH74,AP74,AX74,BF74,BN74,BV74,CD74,CL74))</f>
        <v>0</v>
      </c>
      <c r="J74" t="str">
        <f>IF(Inputs!$B$27&lt;&gt;"Ready","PENDING INPUTS",IF(A74&gt;Inputs!$B$6,"Beyond horizon",IF(E74&gt;0.005,"MINIMUM SHORTFALL",IF(I74&lt;0.005,"Paid off","In progress"))))</f>
        <v>Paid off</v>
      </c>
      <c r="K74" s="3">
        <f>IF(Inputs!$B$27&lt;&gt;"Ready","PENDING INPUTS",R73)</f>
        <v>0</v>
      </c>
      <c r="L74" s="3">
        <f>IF(Inputs!$B$27&lt;&gt;"Ready","PENDING INPUTS",IF(A74&lt;=Inputs!$B$6,ROUND(K74*Inputs!C14/12,2),0))</f>
        <v>0</v>
      </c>
      <c r="M74" s="3">
        <f>IF(Inputs!$B$27&lt;&gt;"Ready","PENDING INPUTS",IF(AND(A74&lt;=Inputs!$B$6,K74&gt;0),Inputs!G14,0))</f>
        <v>0</v>
      </c>
      <c r="N74" s="3">
        <f>IF(Inputs!$B$27&lt;&gt;"Ready","PENDING INPUTS",IF(A74&gt;Inputs!$B$6,0,MIN((K74+L74+M74),IF(Inputs!H14=1,Inputs!D14,MAX(Inputs!F14,ROUND(K74*Inputs!E14+L74+M74,2))))))</f>
        <v>0</v>
      </c>
      <c r="O74">
        <f>IF(Inputs!$B$27&lt;&gt;"Ready","PENDING INPUTS",IF(K74&lt;=0,99,1+IF(AND(S74&gt;0,OR(S74&lt;K74,AND(S74=K74,1&lt;0))),1,0)+IF(AND(AA74&gt;0,OR(AA74&lt;K74,AND(AA74=K74,2&lt;0))),1,0)+IF(AND(AI74&gt;0,OR(AI74&lt;K74,AND(AI74=K74,3&lt;0))),1,0)+IF(AND(AQ74&gt;0,OR(AQ74&lt;K74,AND(AQ74=K74,4&lt;0))),1,0)+IF(AND(AY74&gt;0,OR(AY74&lt;K74,AND(AY74=K74,5&lt;0))),1,0)+IF(AND(BG74&gt;0,OR(BG74&lt;K74,AND(BG74=K74,6&lt;0))),1,0)+IF(AND(BO74&gt;0,OR(BO74&lt;K74,AND(BO74=K74,7&lt;0))),1,0)+IF(AND(BW74&gt;0,OR(BW74&lt;K74,AND(BW74=K74,8&lt;0))),1,0)+IF(AND(CE74&gt;0,OR(CE74&lt;K74,AND(CE74=K74,9&lt;0))),1,0)))</f>
        <v>99</v>
      </c>
      <c r="P74" s="3">
        <f>IF(Inputs!$B$27&lt;&gt;"Ready","PENDING INPUTS",IF(A74&gt;Inputs!$B$6,0,MIN(MAX(0,(K74+L74+M74)-N74),MAX(0,C74-D74-(IF(O74&lt;O74,K74+L74+M74-N74,0)+IF(W74&lt;O74,S74+T74+U74-V74,0)+IF(AE74&lt;O74,AA74+AB74+AC74-AD74,0)+IF(AM74&lt;O74,AI74+AJ74+AK74-AL74,0)+IF(AU74&lt;O74,AQ74+AR74+AS74-AT74,0)+IF(BC74&lt;O74,AY74+AZ74+BA74-BB74,0)+IF(BK74&lt;O74,BG74+BH74+BI74-BJ74,0)+IF(BS74&lt;O74,BO74+BP74+BQ74-BR74,0)+IF(CA74&lt;O74,BW74+BX74+BY74-BZ74,0)+IF(CI74&lt;O74,CE74+CF74+CG74-CH74,0))))))</f>
        <v>0</v>
      </c>
      <c r="Q74" s="3">
        <f>IF(Inputs!$B$27&lt;&gt;"Ready","PENDING INPUTS",MIN((K74+L74+M74),IF(D74&gt;C74,IF(D74=0,0,N74*C74/D74),N74+P74)))</f>
        <v>0</v>
      </c>
      <c r="R74" s="3">
        <f>IF(Inputs!$B$27&lt;&gt;"Ready","PENDING INPUTS",MAX(0,(K74+L74+M74)-Q74))</f>
        <v>0</v>
      </c>
      <c r="S74" s="3">
        <f>IF(Inputs!$B$27&lt;&gt;"Ready","PENDING INPUTS",Z73)</f>
        <v>0</v>
      </c>
      <c r="T74" s="3">
        <f>IF(Inputs!$B$27&lt;&gt;"Ready","PENDING INPUTS",IF(A74&lt;=Inputs!$B$6,ROUND(S74*Inputs!C15/12,2),0))</f>
        <v>0</v>
      </c>
      <c r="U74" s="3">
        <f>IF(Inputs!$B$27&lt;&gt;"Ready","PENDING INPUTS",IF(AND(A74&lt;=Inputs!$B$6,S74&gt;0),Inputs!G15,0))</f>
        <v>0</v>
      </c>
      <c r="V74" s="3">
        <f>IF(Inputs!$B$27&lt;&gt;"Ready","PENDING INPUTS",IF(A74&gt;Inputs!$B$6,0,MIN((S74+T74+U74),IF(Inputs!H15=1,Inputs!D15,MAX(Inputs!F15,ROUND(S74*Inputs!E15+T74+U74,2))))))</f>
        <v>0</v>
      </c>
      <c r="W74">
        <f>IF(Inputs!$B$27&lt;&gt;"Ready","PENDING INPUTS",IF(S74&lt;=0,99,1+IF(AND(K74&gt;0,OR(K74&lt;S74,AND(K74=S74,0&lt;1))),1,0)+IF(AND(AA74&gt;0,OR(AA74&lt;S74,AND(AA74=S74,2&lt;1))),1,0)+IF(AND(AI74&gt;0,OR(AI74&lt;S74,AND(AI74=S74,3&lt;1))),1,0)+IF(AND(AQ74&gt;0,OR(AQ74&lt;S74,AND(AQ74=S74,4&lt;1))),1,0)+IF(AND(AY74&gt;0,OR(AY74&lt;S74,AND(AY74=S74,5&lt;1))),1,0)+IF(AND(BG74&gt;0,OR(BG74&lt;S74,AND(BG74=S74,6&lt;1))),1,0)+IF(AND(BO74&gt;0,OR(BO74&lt;S74,AND(BO74=S74,7&lt;1))),1,0)+IF(AND(BW74&gt;0,OR(BW74&lt;S74,AND(BW74=S74,8&lt;1))),1,0)+IF(AND(CE74&gt;0,OR(CE74&lt;S74,AND(CE74=S74,9&lt;1))),1,0)))</f>
        <v>99</v>
      </c>
      <c r="X74" s="3">
        <f>IF(Inputs!$B$27&lt;&gt;"Ready","PENDING INPUTS",IF(A74&gt;Inputs!$B$6,0,MIN(MAX(0,(S74+T74+U74)-V74),MAX(0,C74-D74-(IF(O74&lt;W74,K74+L74+M74-N74,0)+IF(W74&lt;W74,S74+T74+U74-V74,0)+IF(AE74&lt;W74,AA74+AB74+AC74-AD74,0)+IF(AM74&lt;W74,AI74+AJ74+AK74-AL74,0)+IF(AU74&lt;W74,AQ74+AR74+AS74-AT74,0)+IF(BC74&lt;W74,AY74+AZ74+BA74-BB74,0)+IF(BK74&lt;W74,BG74+BH74+BI74-BJ74,0)+IF(BS74&lt;W74,BO74+BP74+BQ74-BR74,0)+IF(CA74&lt;W74,BW74+BX74+BY74-BZ74,0)+IF(CI74&lt;W74,CE74+CF74+CG74-CH74,0))))))</f>
        <v>0</v>
      </c>
      <c r="Y74" s="3">
        <f>IF(Inputs!$B$27&lt;&gt;"Ready","PENDING INPUTS",MIN((S74+T74+U74),IF(D74&gt;C74,IF(D74=0,0,V74*C74/D74),V74+X74)))</f>
        <v>0</v>
      </c>
      <c r="Z74" s="3">
        <f>IF(Inputs!$B$27&lt;&gt;"Ready","PENDING INPUTS",MAX(0,(S74+T74+U74)-Y74))</f>
        <v>0</v>
      </c>
      <c r="AA74" s="3">
        <f>IF(Inputs!$B$27&lt;&gt;"Ready","PENDING INPUTS",AH73)</f>
        <v>0</v>
      </c>
      <c r="AB74" s="3">
        <f>IF(Inputs!$B$27&lt;&gt;"Ready","PENDING INPUTS",IF(A74&lt;=Inputs!$B$6,ROUND(AA74*Inputs!C16/12,2),0))</f>
        <v>0</v>
      </c>
      <c r="AC74" s="3">
        <f>IF(Inputs!$B$27&lt;&gt;"Ready","PENDING INPUTS",IF(AND(A74&lt;=Inputs!$B$6,AA74&gt;0),Inputs!G16,0))</f>
        <v>0</v>
      </c>
      <c r="AD74" s="3">
        <f>IF(Inputs!$B$27&lt;&gt;"Ready","PENDING INPUTS",IF(A74&gt;Inputs!$B$6,0,MIN((AA74+AB74+AC74),IF(Inputs!H16=1,Inputs!D16,MAX(Inputs!F16,ROUND(AA74*Inputs!E16+AB74+AC74,2))))))</f>
        <v>0</v>
      </c>
      <c r="AE74">
        <f>IF(Inputs!$B$27&lt;&gt;"Ready","PENDING INPUTS",IF(AA74&lt;=0,99,1+IF(AND(K74&gt;0,OR(K74&lt;AA74,AND(K74=AA74,0&lt;2))),1,0)+IF(AND(S74&gt;0,OR(S74&lt;AA74,AND(S74=AA74,1&lt;2))),1,0)+IF(AND(AI74&gt;0,OR(AI74&lt;AA74,AND(AI74=AA74,3&lt;2))),1,0)+IF(AND(AQ74&gt;0,OR(AQ74&lt;AA74,AND(AQ74=AA74,4&lt;2))),1,0)+IF(AND(AY74&gt;0,OR(AY74&lt;AA74,AND(AY74=AA74,5&lt;2))),1,0)+IF(AND(BG74&gt;0,OR(BG74&lt;AA74,AND(BG74=AA74,6&lt;2))),1,0)+IF(AND(BO74&gt;0,OR(BO74&lt;AA74,AND(BO74=AA74,7&lt;2))),1,0)+IF(AND(BW74&gt;0,OR(BW74&lt;AA74,AND(BW74=AA74,8&lt;2))),1,0)+IF(AND(CE74&gt;0,OR(CE74&lt;AA74,AND(CE74=AA74,9&lt;2))),1,0)))</f>
        <v>99</v>
      </c>
      <c r="AF74" s="3">
        <f>IF(Inputs!$B$27&lt;&gt;"Ready","PENDING INPUTS",IF(A74&gt;Inputs!$B$6,0,MIN(MAX(0,(AA74+AB74+AC74)-AD74),MAX(0,C74-D74-(IF(O74&lt;AE74,K74+L74+M74-N74,0)+IF(W74&lt;AE74,S74+T74+U74-V74,0)+IF(AE74&lt;AE74,AA74+AB74+AC74-AD74,0)+IF(AM74&lt;AE74,AI74+AJ74+AK74-AL74,0)+IF(AU74&lt;AE74,AQ74+AR74+AS74-AT74,0)+IF(BC74&lt;AE74,AY74+AZ74+BA74-BB74,0)+IF(BK74&lt;AE74,BG74+BH74+BI74-BJ74,0)+IF(BS74&lt;AE74,BO74+BP74+BQ74-BR74,0)+IF(CA74&lt;AE74,BW74+BX74+BY74-BZ74,0)+IF(CI74&lt;AE74,CE74+CF74+CG74-CH74,0))))))</f>
        <v>0</v>
      </c>
      <c r="AG74" s="3">
        <f>IF(Inputs!$B$27&lt;&gt;"Ready","PENDING INPUTS",MIN((AA74+AB74+AC74),IF(D74&gt;C74,IF(D74=0,0,AD74*C74/D74),AD74+AF74)))</f>
        <v>0</v>
      </c>
      <c r="AH74" s="3">
        <f>IF(Inputs!$B$27&lt;&gt;"Ready","PENDING INPUTS",MAX(0,(AA74+AB74+AC74)-AG74))</f>
        <v>0</v>
      </c>
      <c r="AI74" s="3">
        <f>IF(Inputs!$B$27&lt;&gt;"Ready","PENDING INPUTS",AP73)</f>
        <v>0</v>
      </c>
      <c r="AJ74" s="3">
        <f>IF(Inputs!$B$27&lt;&gt;"Ready","PENDING INPUTS",IF(A74&lt;=Inputs!$B$6,ROUND(AI74*Inputs!C17/12,2),0))</f>
        <v>0</v>
      </c>
      <c r="AK74" s="3">
        <f>IF(Inputs!$B$27&lt;&gt;"Ready","PENDING INPUTS",IF(AND(A74&lt;=Inputs!$B$6,AI74&gt;0),Inputs!G17,0))</f>
        <v>0</v>
      </c>
      <c r="AL74" s="3">
        <f>IF(Inputs!$B$27&lt;&gt;"Ready","PENDING INPUTS",IF(A74&gt;Inputs!$B$6,0,MIN((AI74+AJ74+AK74),IF(Inputs!H17=1,Inputs!D17,MAX(Inputs!F17,ROUND(AI74*Inputs!E17+AJ74+AK74,2))))))</f>
        <v>0</v>
      </c>
      <c r="AM74">
        <f>IF(Inputs!$B$27&lt;&gt;"Ready","PENDING INPUTS",IF(AI74&lt;=0,99,1+IF(AND(K74&gt;0,OR(K74&lt;AI74,AND(K74=AI74,0&lt;3))),1,0)+IF(AND(S74&gt;0,OR(S74&lt;AI74,AND(S74=AI74,1&lt;3))),1,0)+IF(AND(AA74&gt;0,OR(AA74&lt;AI74,AND(AA74=AI74,2&lt;3))),1,0)+IF(AND(AQ74&gt;0,OR(AQ74&lt;AI74,AND(AQ74=AI74,4&lt;3))),1,0)+IF(AND(AY74&gt;0,OR(AY74&lt;AI74,AND(AY74=AI74,5&lt;3))),1,0)+IF(AND(BG74&gt;0,OR(BG74&lt;AI74,AND(BG74=AI74,6&lt;3))),1,0)+IF(AND(BO74&gt;0,OR(BO74&lt;AI74,AND(BO74=AI74,7&lt;3))),1,0)+IF(AND(BW74&gt;0,OR(BW74&lt;AI74,AND(BW74=AI74,8&lt;3))),1,0)+IF(AND(CE74&gt;0,OR(CE74&lt;AI74,AND(CE74=AI74,9&lt;3))),1,0)))</f>
        <v>99</v>
      </c>
      <c r="AN74" s="3">
        <f>IF(Inputs!$B$27&lt;&gt;"Ready","PENDING INPUTS",IF(A74&gt;Inputs!$B$6,0,MIN(MAX(0,(AI74+AJ74+AK74)-AL74),MAX(0,C74-D74-(IF(O74&lt;AM74,K74+L74+M74-N74,0)+IF(W74&lt;AM74,S74+T74+U74-V74,0)+IF(AE74&lt;AM74,AA74+AB74+AC74-AD74,0)+IF(AM74&lt;AM74,AI74+AJ74+AK74-AL74,0)+IF(AU74&lt;AM74,AQ74+AR74+AS74-AT74,0)+IF(BC74&lt;AM74,AY74+AZ74+BA74-BB74,0)+IF(BK74&lt;AM74,BG74+BH74+BI74-BJ74,0)+IF(BS74&lt;AM74,BO74+BP74+BQ74-BR74,0)+IF(CA74&lt;AM74,BW74+BX74+BY74-BZ74,0)+IF(CI74&lt;AM74,CE74+CF74+CG74-CH74,0))))))</f>
        <v>0</v>
      </c>
      <c r="AO74" s="3">
        <f>IF(Inputs!$B$27&lt;&gt;"Ready","PENDING INPUTS",MIN((AI74+AJ74+AK74),IF(D74&gt;C74,IF(D74=0,0,AL74*C74/D74),AL74+AN74)))</f>
        <v>0</v>
      </c>
      <c r="AP74" s="3">
        <f>IF(Inputs!$B$27&lt;&gt;"Ready","PENDING INPUTS",MAX(0,(AI74+AJ74+AK74)-AO74))</f>
        <v>0</v>
      </c>
      <c r="AQ74" s="3">
        <f>IF(Inputs!$B$27&lt;&gt;"Ready","PENDING INPUTS",AX73)</f>
        <v>0</v>
      </c>
      <c r="AR74" s="3">
        <f>IF(Inputs!$B$27&lt;&gt;"Ready","PENDING INPUTS",IF(A74&lt;=Inputs!$B$6,ROUND(AQ74*Inputs!C18/12,2),0))</f>
        <v>0</v>
      </c>
      <c r="AS74" s="3">
        <f>IF(Inputs!$B$27&lt;&gt;"Ready","PENDING INPUTS",IF(AND(A74&lt;=Inputs!$B$6,AQ74&gt;0),Inputs!G18,0))</f>
        <v>0</v>
      </c>
      <c r="AT74" s="3">
        <f>IF(Inputs!$B$27&lt;&gt;"Ready","PENDING INPUTS",IF(A74&gt;Inputs!$B$6,0,MIN((AQ74+AR74+AS74),IF(Inputs!H18=1,Inputs!D18,MAX(Inputs!F18,ROUND(AQ74*Inputs!E18+AR74+AS74,2))))))</f>
        <v>0</v>
      </c>
      <c r="AU74">
        <f>IF(Inputs!$B$27&lt;&gt;"Ready","PENDING INPUTS",IF(AQ74&lt;=0,99,1+IF(AND(K74&gt;0,OR(K74&lt;AQ74,AND(K74=AQ74,0&lt;4))),1,0)+IF(AND(S74&gt;0,OR(S74&lt;AQ74,AND(S74=AQ74,1&lt;4))),1,0)+IF(AND(AA74&gt;0,OR(AA74&lt;AQ74,AND(AA74=AQ74,2&lt;4))),1,0)+IF(AND(AI74&gt;0,OR(AI74&lt;AQ74,AND(AI74=AQ74,3&lt;4))),1,0)+IF(AND(AY74&gt;0,OR(AY74&lt;AQ74,AND(AY74=AQ74,5&lt;4))),1,0)+IF(AND(BG74&gt;0,OR(BG74&lt;AQ74,AND(BG74=AQ74,6&lt;4))),1,0)+IF(AND(BO74&gt;0,OR(BO74&lt;AQ74,AND(BO74=AQ74,7&lt;4))),1,0)+IF(AND(BW74&gt;0,OR(BW74&lt;AQ74,AND(BW74=AQ74,8&lt;4))),1,0)+IF(AND(CE74&gt;0,OR(CE74&lt;AQ74,AND(CE74=AQ74,9&lt;4))),1,0)))</f>
        <v>99</v>
      </c>
      <c r="AV74" s="3">
        <f>IF(Inputs!$B$27&lt;&gt;"Ready","PENDING INPUTS",IF(A74&gt;Inputs!$B$6,0,MIN(MAX(0,(AQ74+AR74+AS74)-AT74),MAX(0,C74-D74-(IF(O74&lt;AU74,K74+L74+M74-N74,0)+IF(W74&lt;AU74,S74+T74+U74-V74,0)+IF(AE74&lt;AU74,AA74+AB74+AC74-AD74,0)+IF(AM74&lt;AU74,AI74+AJ74+AK74-AL74,0)+IF(AU74&lt;AU74,AQ74+AR74+AS74-AT74,0)+IF(BC74&lt;AU74,AY74+AZ74+BA74-BB74,0)+IF(BK74&lt;AU74,BG74+BH74+BI74-BJ74,0)+IF(BS74&lt;AU74,BO74+BP74+BQ74-BR74,0)+IF(CA74&lt;AU74,BW74+BX74+BY74-BZ74,0)+IF(CI74&lt;AU74,CE74+CF74+CG74-CH74,0))))))</f>
        <v>0</v>
      </c>
      <c r="AW74" s="3">
        <f>IF(Inputs!$B$27&lt;&gt;"Ready","PENDING INPUTS",MIN((AQ74+AR74+AS74),IF(D74&gt;C74,IF(D74=0,0,AT74*C74/D74),AT74+AV74)))</f>
        <v>0</v>
      </c>
      <c r="AX74" s="3">
        <f>IF(Inputs!$B$27&lt;&gt;"Ready","PENDING INPUTS",MAX(0,(AQ74+AR74+AS74)-AW74))</f>
        <v>0</v>
      </c>
      <c r="AY74" s="3">
        <f>IF(Inputs!$B$27&lt;&gt;"Ready","PENDING INPUTS",BF73)</f>
        <v>0</v>
      </c>
      <c r="AZ74" s="3">
        <f>IF(Inputs!$B$27&lt;&gt;"Ready","PENDING INPUTS",IF(A74&lt;=Inputs!$B$6,ROUND(AY74*Inputs!C19/12,2),0))</f>
        <v>0</v>
      </c>
      <c r="BA74" s="3">
        <f>IF(Inputs!$B$27&lt;&gt;"Ready","PENDING INPUTS",IF(AND(A74&lt;=Inputs!$B$6,AY74&gt;0),Inputs!G19,0))</f>
        <v>0</v>
      </c>
      <c r="BB74" s="3">
        <f>IF(Inputs!$B$27&lt;&gt;"Ready","PENDING INPUTS",IF(A74&gt;Inputs!$B$6,0,MIN((AY74+AZ74+BA74),IF(Inputs!H19=1,Inputs!D19,MAX(Inputs!F19,ROUND(AY74*Inputs!E19+AZ74+BA74,2))))))</f>
        <v>0</v>
      </c>
      <c r="BC74">
        <f>IF(Inputs!$B$27&lt;&gt;"Ready","PENDING INPUTS",IF(AY74&lt;=0,99,1+IF(AND(K74&gt;0,OR(K74&lt;AY74,AND(K74=AY74,0&lt;5))),1,0)+IF(AND(S74&gt;0,OR(S74&lt;AY74,AND(S74=AY74,1&lt;5))),1,0)+IF(AND(AA74&gt;0,OR(AA74&lt;AY74,AND(AA74=AY74,2&lt;5))),1,0)+IF(AND(AI74&gt;0,OR(AI74&lt;AY74,AND(AI74=AY74,3&lt;5))),1,0)+IF(AND(AQ74&gt;0,OR(AQ74&lt;AY74,AND(AQ74=AY74,4&lt;5))),1,0)+IF(AND(BG74&gt;0,OR(BG74&lt;AY74,AND(BG74=AY74,6&lt;5))),1,0)+IF(AND(BO74&gt;0,OR(BO74&lt;AY74,AND(BO74=AY74,7&lt;5))),1,0)+IF(AND(BW74&gt;0,OR(BW74&lt;AY74,AND(BW74=AY74,8&lt;5))),1,0)+IF(AND(CE74&gt;0,OR(CE74&lt;AY74,AND(CE74=AY74,9&lt;5))),1,0)))</f>
        <v>99</v>
      </c>
      <c r="BD74" s="3">
        <f>IF(Inputs!$B$27&lt;&gt;"Ready","PENDING INPUTS",IF(A74&gt;Inputs!$B$6,0,MIN(MAX(0,(AY74+AZ74+BA74)-BB74),MAX(0,C74-D74-(IF(O74&lt;BC74,K74+L74+M74-N74,0)+IF(W74&lt;BC74,S74+T74+U74-V74,0)+IF(AE74&lt;BC74,AA74+AB74+AC74-AD74,0)+IF(AM74&lt;BC74,AI74+AJ74+AK74-AL74,0)+IF(AU74&lt;BC74,AQ74+AR74+AS74-AT74,0)+IF(BC74&lt;BC74,AY74+AZ74+BA74-BB74,0)+IF(BK74&lt;BC74,BG74+BH74+BI74-BJ74,0)+IF(BS74&lt;BC74,BO74+BP74+BQ74-BR74,0)+IF(CA74&lt;BC74,BW74+BX74+BY74-BZ74,0)+IF(CI74&lt;BC74,CE74+CF74+CG74-CH74,0))))))</f>
        <v>0</v>
      </c>
      <c r="BE74" s="3">
        <f>IF(Inputs!$B$27&lt;&gt;"Ready","PENDING INPUTS",MIN((AY74+AZ74+BA74),IF(D74&gt;C74,IF(D74=0,0,BB74*C74/D74),BB74+BD74)))</f>
        <v>0</v>
      </c>
      <c r="BF74" s="3">
        <f>IF(Inputs!$B$27&lt;&gt;"Ready","PENDING INPUTS",MAX(0,(AY74+AZ74+BA74)-BE74))</f>
        <v>0</v>
      </c>
      <c r="BG74" s="3">
        <f>IF(Inputs!$B$27&lt;&gt;"Ready","PENDING INPUTS",BN73)</f>
        <v>0</v>
      </c>
      <c r="BH74" s="3">
        <f>IF(Inputs!$B$27&lt;&gt;"Ready","PENDING INPUTS",IF(A74&lt;=Inputs!$B$6,ROUND(BG74*Inputs!C20/12,2),0))</f>
        <v>0</v>
      </c>
      <c r="BI74" s="3">
        <f>IF(Inputs!$B$27&lt;&gt;"Ready","PENDING INPUTS",IF(AND(A74&lt;=Inputs!$B$6,BG74&gt;0),Inputs!G20,0))</f>
        <v>0</v>
      </c>
      <c r="BJ74" s="3">
        <f>IF(Inputs!$B$27&lt;&gt;"Ready","PENDING INPUTS",IF(A74&gt;Inputs!$B$6,0,MIN((BG74+BH74+BI74),IF(Inputs!H20=1,Inputs!D20,MAX(Inputs!F20,ROUND(BG74*Inputs!E20+BH74+BI74,2))))))</f>
        <v>0</v>
      </c>
      <c r="BK74">
        <f>IF(Inputs!$B$27&lt;&gt;"Ready","PENDING INPUTS",IF(BG74&lt;=0,99,1+IF(AND(K74&gt;0,OR(K74&lt;BG74,AND(K74=BG74,0&lt;6))),1,0)+IF(AND(S74&gt;0,OR(S74&lt;BG74,AND(S74=BG74,1&lt;6))),1,0)+IF(AND(AA74&gt;0,OR(AA74&lt;BG74,AND(AA74=BG74,2&lt;6))),1,0)+IF(AND(AI74&gt;0,OR(AI74&lt;BG74,AND(AI74=BG74,3&lt;6))),1,0)+IF(AND(AQ74&gt;0,OR(AQ74&lt;BG74,AND(AQ74=BG74,4&lt;6))),1,0)+IF(AND(AY74&gt;0,OR(AY74&lt;BG74,AND(AY74=BG74,5&lt;6))),1,0)+IF(AND(BO74&gt;0,OR(BO74&lt;BG74,AND(BO74=BG74,7&lt;6))),1,0)+IF(AND(BW74&gt;0,OR(BW74&lt;BG74,AND(BW74=BG74,8&lt;6))),1,0)+IF(AND(CE74&gt;0,OR(CE74&lt;BG74,AND(CE74=BG74,9&lt;6))),1,0)))</f>
        <v>99</v>
      </c>
      <c r="BL74" s="3">
        <f>IF(Inputs!$B$27&lt;&gt;"Ready","PENDING INPUTS",IF(A74&gt;Inputs!$B$6,0,MIN(MAX(0,(BG74+BH74+BI74)-BJ74),MAX(0,C74-D74-(IF(O74&lt;BK74,K74+L74+M74-N74,0)+IF(W74&lt;BK74,S74+T74+U74-V74,0)+IF(AE74&lt;BK74,AA74+AB74+AC74-AD74,0)+IF(AM74&lt;BK74,AI74+AJ74+AK74-AL74,0)+IF(AU74&lt;BK74,AQ74+AR74+AS74-AT74,0)+IF(BC74&lt;BK74,AY74+AZ74+BA74-BB74,0)+IF(BK74&lt;BK74,BG74+BH74+BI74-BJ74,0)+IF(BS74&lt;BK74,BO74+BP74+BQ74-BR74,0)+IF(CA74&lt;BK74,BW74+BX74+BY74-BZ74,0)+IF(CI74&lt;BK74,CE74+CF74+CG74-CH74,0))))))</f>
        <v>0</v>
      </c>
      <c r="BM74" s="3">
        <f>IF(Inputs!$B$27&lt;&gt;"Ready","PENDING INPUTS",MIN((BG74+BH74+BI74),IF(D74&gt;C74,IF(D74=0,0,BJ74*C74/D74),BJ74+BL74)))</f>
        <v>0</v>
      </c>
      <c r="BN74" s="3">
        <f>IF(Inputs!$B$27&lt;&gt;"Ready","PENDING INPUTS",MAX(0,(BG74+BH74+BI74)-BM74))</f>
        <v>0</v>
      </c>
      <c r="BO74" s="3">
        <f>IF(Inputs!$B$27&lt;&gt;"Ready","PENDING INPUTS",BV73)</f>
        <v>0</v>
      </c>
      <c r="BP74" s="3">
        <f>IF(Inputs!$B$27&lt;&gt;"Ready","PENDING INPUTS",IF(A74&lt;=Inputs!$B$6,ROUND(BO74*Inputs!C21/12,2),0))</f>
        <v>0</v>
      </c>
      <c r="BQ74" s="3">
        <f>IF(Inputs!$B$27&lt;&gt;"Ready","PENDING INPUTS",IF(AND(A74&lt;=Inputs!$B$6,BO74&gt;0),Inputs!G21,0))</f>
        <v>0</v>
      </c>
      <c r="BR74" s="3">
        <f>IF(Inputs!$B$27&lt;&gt;"Ready","PENDING INPUTS",IF(A74&gt;Inputs!$B$6,0,MIN((BO74+BP74+BQ74),IF(Inputs!H21=1,Inputs!D21,MAX(Inputs!F21,ROUND(BO74*Inputs!E21+BP74+BQ74,2))))))</f>
        <v>0</v>
      </c>
      <c r="BS74">
        <f>IF(Inputs!$B$27&lt;&gt;"Ready","PENDING INPUTS",IF(BO74&lt;=0,99,1+IF(AND(K74&gt;0,OR(K74&lt;BO74,AND(K74=BO74,0&lt;7))),1,0)+IF(AND(S74&gt;0,OR(S74&lt;BO74,AND(S74=BO74,1&lt;7))),1,0)+IF(AND(AA74&gt;0,OR(AA74&lt;BO74,AND(AA74=BO74,2&lt;7))),1,0)+IF(AND(AI74&gt;0,OR(AI74&lt;BO74,AND(AI74=BO74,3&lt;7))),1,0)+IF(AND(AQ74&gt;0,OR(AQ74&lt;BO74,AND(AQ74=BO74,4&lt;7))),1,0)+IF(AND(AY74&gt;0,OR(AY74&lt;BO74,AND(AY74=BO74,5&lt;7))),1,0)+IF(AND(BG74&gt;0,OR(BG74&lt;BO74,AND(BG74=BO74,6&lt;7))),1,0)+IF(AND(BW74&gt;0,OR(BW74&lt;BO74,AND(BW74=BO74,8&lt;7))),1,0)+IF(AND(CE74&gt;0,OR(CE74&lt;BO74,AND(CE74=BO74,9&lt;7))),1,0)))</f>
        <v>99</v>
      </c>
      <c r="BT74" s="3">
        <f>IF(Inputs!$B$27&lt;&gt;"Ready","PENDING INPUTS",IF(A74&gt;Inputs!$B$6,0,MIN(MAX(0,(BO74+BP74+BQ74)-BR74),MAX(0,C74-D74-(IF(O74&lt;BS74,K74+L74+M74-N74,0)+IF(W74&lt;BS74,S74+T74+U74-V74,0)+IF(AE74&lt;BS74,AA74+AB74+AC74-AD74,0)+IF(AM74&lt;BS74,AI74+AJ74+AK74-AL74,0)+IF(AU74&lt;BS74,AQ74+AR74+AS74-AT74,0)+IF(BC74&lt;BS74,AY74+AZ74+BA74-BB74,0)+IF(BK74&lt;BS74,BG74+BH74+BI74-BJ74,0)+IF(BS74&lt;BS74,BO74+BP74+BQ74-BR74,0)+IF(CA74&lt;BS74,BW74+BX74+BY74-BZ74,0)+IF(CI74&lt;BS74,CE74+CF74+CG74-CH74,0))))))</f>
        <v>0</v>
      </c>
      <c r="BU74" s="3">
        <f>IF(Inputs!$B$27&lt;&gt;"Ready","PENDING INPUTS",MIN((BO74+BP74+BQ74),IF(D74&gt;C74,IF(D74=0,0,BR74*C74/D74),BR74+BT74)))</f>
        <v>0</v>
      </c>
      <c r="BV74" s="3">
        <f>IF(Inputs!$B$27&lt;&gt;"Ready","PENDING INPUTS",MAX(0,(BO74+BP74+BQ74)-BU74))</f>
        <v>0</v>
      </c>
      <c r="BW74" s="3">
        <f>IF(Inputs!$B$27&lt;&gt;"Ready","PENDING INPUTS",CD73)</f>
        <v>0</v>
      </c>
      <c r="BX74" s="3">
        <f>IF(Inputs!$B$27&lt;&gt;"Ready","PENDING INPUTS",IF(A74&lt;=Inputs!$B$6,ROUND(BW74*Inputs!C22/12,2),0))</f>
        <v>0</v>
      </c>
      <c r="BY74" s="3">
        <f>IF(Inputs!$B$27&lt;&gt;"Ready","PENDING INPUTS",IF(AND(A74&lt;=Inputs!$B$6,BW74&gt;0),Inputs!G22,0))</f>
        <v>0</v>
      </c>
      <c r="BZ74" s="3">
        <f>IF(Inputs!$B$27&lt;&gt;"Ready","PENDING INPUTS",IF(A74&gt;Inputs!$B$6,0,MIN((BW74+BX74+BY74),IF(Inputs!H22=1,Inputs!D22,MAX(Inputs!F22,ROUND(BW74*Inputs!E22+BX74+BY74,2))))))</f>
        <v>0</v>
      </c>
      <c r="CA74">
        <f>IF(Inputs!$B$27&lt;&gt;"Ready","PENDING INPUTS",IF(BW74&lt;=0,99,1+IF(AND(K74&gt;0,OR(K74&lt;BW74,AND(K74=BW74,0&lt;8))),1,0)+IF(AND(S74&gt;0,OR(S74&lt;BW74,AND(S74=BW74,1&lt;8))),1,0)+IF(AND(AA74&gt;0,OR(AA74&lt;BW74,AND(AA74=BW74,2&lt;8))),1,0)+IF(AND(AI74&gt;0,OR(AI74&lt;BW74,AND(AI74=BW74,3&lt;8))),1,0)+IF(AND(AQ74&gt;0,OR(AQ74&lt;BW74,AND(AQ74=BW74,4&lt;8))),1,0)+IF(AND(AY74&gt;0,OR(AY74&lt;BW74,AND(AY74=BW74,5&lt;8))),1,0)+IF(AND(BG74&gt;0,OR(BG74&lt;BW74,AND(BG74=BW74,6&lt;8))),1,0)+IF(AND(BO74&gt;0,OR(BO74&lt;BW74,AND(BO74=BW74,7&lt;8))),1,0)+IF(AND(CE74&gt;0,OR(CE74&lt;BW74,AND(CE74=BW74,9&lt;8))),1,0)))</f>
        <v>99</v>
      </c>
      <c r="CB74" s="3">
        <f>IF(Inputs!$B$27&lt;&gt;"Ready","PENDING INPUTS",IF(A74&gt;Inputs!$B$6,0,MIN(MAX(0,(BW74+BX74+BY74)-BZ74),MAX(0,C74-D74-(IF(O74&lt;CA74,K74+L74+M74-N74,0)+IF(W74&lt;CA74,S74+T74+U74-V74,0)+IF(AE74&lt;CA74,AA74+AB74+AC74-AD74,0)+IF(AM74&lt;CA74,AI74+AJ74+AK74-AL74,0)+IF(AU74&lt;CA74,AQ74+AR74+AS74-AT74,0)+IF(BC74&lt;CA74,AY74+AZ74+BA74-BB74,0)+IF(BK74&lt;CA74,BG74+BH74+BI74-BJ74,0)+IF(BS74&lt;CA74,BO74+BP74+BQ74-BR74,0)+IF(CA74&lt;CA74,BW74+BX74+BY74-BZ74,0)+IF(CI74&lt;CA74,CE74+CF74+CG74-CH74,0))))))</f>
        <v>0</v>
      </c>
      <c r="CC74" s="3">
        <f>IF(Inputs!$B$27&lt;&gt;"Ready","PENDING INPUTS",MIN((BW74+BX74+BY74),IF(D74&gt;C74,IF(D74=0,0,BZ74*C74/D74),BZ74+CB74)))</f>
        <v>0</v>
      </c>
      <c r="CD74" s="3">
        <f>IF(Inputs!$B$27&lt;&gt;"Ready","PENDING INPUTS",MAX(0,(BW74+BX74+BY74)-CC74))</f>
        <v>0</v>
      </c>
      <c r="CE74" s="3">
        <f>IF(Inputs!$B$27&lt;&gt;"Ready","PENDING INPUTS",CL73)</f>
        <v>0</v>
      </c>
      <c r="CF74" s="3">
        <f>IF(Inputs!$B$27&lt;&gt;"Ready","PENDING INPUTS",IF(A74&lt;=Inputs!$B$6,ROUND(CE74*Inputs!C23/12,2),0))</f>
        <v>0</v>
      </c>
      <c r="CG74" s="3">
        <f>IF(Inputs!$B$27&lt;&gt;"Ready","PENDING INPUTS",IF(AND(A74&lt;=Inputs!$B$6,CE74&gt;0),Inputs!G23,0))</f>
        <v>0</v>
      </c>
      <c r="CH74" s="3">
        <f>IF(Inputs!$B$27&lt;&gt;"Ready","PENDING INPUTS",IF(A74&gt;Inputs!$B$6,0,MIN((CE74+CF74+CG74),IF(Inputs!H23=1,Inputs!D23,MAX(Inputs!F23,ROUND(CE74*Inputs!E23+CF74+CG74,2))))))</f>
        <v>0</v>
      </c>
      <c r="CI74">
        <f>IF(Inputs!$B$27&lt;&gt;"Ready","PENDING INPUTS",IF(CE74&lt;=0,99,1+IF(AND(K74&gt;0,OR(K74&lt;CE74,AND(K74=CE74,0&lt;9))),1,0)+IF(AND(S74&gt;0,OR(S74&lt;CE74,AND(S74=CE74,1&lt;9))),1,0)+IF(AND(AA74&gt;0,OR(AA74&lt;CE74,AND(AA74=CE74,2&lt;9))),1,0)+IF(AND(AI74&gt;0,OR(AI74&lt;CE74,AND(AI74=CE74,3&lt;9))),1,0)+IF(AND(AQ74&gt;0,OR(AQ74&lt;CE74,AND(AQ74=CE74,4&lt;9))),1,0)+IF(AND(AY74&gt;0,OR(AY74&lt;CE74,AND(AY74=CE74,5&lt;9))),1,0)+IF(AND(BG74&gt;0,OR(BG74&lt;CE74,AND(BG74=CE74,6&lt;9))),1,0)+IF(AND(BO74&gt;0,OR(BO74&lt;CE74,AND(BO74=CE74,7&lt;9))),1,0)+IF(AND(BW74&gt;0,OR(BW74&lt;CE74,AND(BW74=CE74,8&lt;9))),1,0)))</f>
        <v>99</v>
      </c>
      <c r="CJ74" s="3">
        <f>IF(Inputs!$B$27&lt;&gt;"Ready","PENDING INPUTS",IF(A74&gt;Inputs!$B$6,0,MIN(MAX(0,(CE74+CF74+CG74)-CH74),MAX(0,C74-D74-(IF(O74&lt;CI74,K74+L74+M74-N74,0)+IF(W74&lt;CI74,S74+T74+U74-V74,0)+IF(AE74&lt;CI74,AA74+AB74+AC74-AD74,0)+IF(AM74&lt;CI74,AI74+AJ74+AK74-AL74,0)+IF(AU74&lt;CI74,AQ74+AR74+AS74-AT74,0)+IF(BC74&lt;CI74,AY74+AZ74+BA74-BB74,0)+IF(BK74&lt;CI74,BG74+BH74+BI74-BJ74,0)+IF(BS74&lt;CI74,BO74+BP74+BQ74-BR74,0)+IF(CA74&lt;CI74,BW74+BX74+BY74-BZ74,0)+IF(CI74&lt;CI74,CE74+CF74+CG74-CH74,0))))))</f>
        <v>0</v>
      </c>
      <c r="CK74" s="3">
        <f>IF(Inputs!$B$27&lt;&gt;"Ready","PENDING INPUTS",MIN((CE74+CF74+CG74),IF(D74&gt;C74,IF(D74=0,0,CH74*C74/D74),CH74+CJ74)))</f>
        <v>0</v>
      </c>
      <c r="CL74" s="3">
        <f>IF(Inputs!$B$27&lt;&gt;"Ready","PENDING INPUTS",MAX(0,(CE74+CF74+CG74)-CK74))</f>
        <v>0</v>
      </c>
    </row>
    <row r="75" spans="1:90" ht="27.95" customHeight="1" x14ac:dyDescent="0.25">
      <c r="A75">
        <v>71</v>
      </c>
      <c r="B75" s="13">
        <f>IF(Inputs!$B$27&lt;&gt;"Ready","PENDING INPUTS",EDATE(Inputs!$B$5,A75-1))</f>
        <v>48427</v>
      </c>
      <c r="C75" s="3">
        <f>IF(Inputs!$B$27&lt;&gt;"Ready","PENDING INPUTS",IF(A75&lt;=Inputs!$B$6,MAX(0,Inputs!$B$4+IF(A75=Inputs!$B$7,Inputs!$B$8,0)+IF(A75=Inputs!$B$9,Inputs!$B$10,0)),0))</f>
        <v>0</v>
      </c>
      <c r="D75" s="3">
        <f>IF(Inputs!$B$27&lt;&gt;"Ready","PENDING INPUTS",SUM(N75,V75,AD75,AL75,AT75,BB75,BJ75,BR75,BZ75,CH75))</f>
        <v>0</v>
      </c>
      <c r="E75" s="3">
        <f>IF(Inputs!$B$27&lt;&gt;"Ready","PENDING INPUTS",MAX(0,D75-C75))</f>
        <v>0</v>
      </c>
      <c r="F75" s="3">
        <f>IF(Inputs!$B$27&lt;&gt;"Ready","PENDING INPUTS",SUM(Q75,Y75,AG75,AO75,AW75,BE75,BM75,BU75,CC75,CK75))</f>
        <v>0</v>
      </c>
      <c r="G75" s="3">
        <f>IF(Inputs!$B$27&lt;&gt;"Ready","PENDING INPUTS",SUM(L75,T75,AB75,AJ75,AR75,AZ75,BH75,BP75,BX75,CF75))</f>
        <v>0</v>
      </c>
      <c r="H75" s="3">
        <f>IF(Inputs!$B$27&lt;&gt;"Ready","PENDING INPUTS",SUM(M75,U75,AC75,AK75,AS75,BA75,BI75,BQ75,BY75,CG75))</f>
        <v>0</v>
      </c>
      <c r="I75" s="3">
        <f>IF(Inputs!$B$27&lt;&gt;"Ready","PENDING INPUTS",SUM(R75,Z75,AH75,AP75,AX75,BF75,BN75,BV75,CD75,CL75))</f>
        <v>0</v>
      </c>
      <c r="J75" t="str">
        <f>IF(Inputs!$B$27&lt;&gt;"Ready","PENDING INPUTS",IF(A75&gt;Inputs!$B$6,"Beyond horizon",IF(E75&gt;0.005,"MINIMUM SHORTFALL",IF(I75&lt;0.005,"Paid off","In progress"))))</f>
        <v>Paid off</v>
      </c>
      <c r="K75" s="3">
        <f>IF(Inputs!$B$27&lt;&gt;"Ready","PENDING INPUTS",R74)</f>
        <v>0</v>
      </c>
      <c r="L75" s="3">
        <f>IF(Inputs!$B$27&lt;&gt;"Ready","PENDING INPUTS",IF(A75&lt;=Inputs!$B$6,ROUND(K75*Inputs!C14/12,2),0))</f>
        <v>0</v>
      </c>
      <c r="M75" s="3">
        <f>IF(Inputs!$B$27&lt;&gt;"Ready","PENDING INPUTS",IF(AND(A75&lt;=Inputs!$B$6,K75&gt;0),Inputs!G14,0))</f>
        <v>0</v>
      </c>
      <c r="N75" s="3">
        <f>IF(Inputs!$B$27&lt;&gt;"Ready","PENDING INPUTS",IF(A75&gt;Inputs!$B$6,0,MIN((K75+L75+M75),IF(Inputs!H14=1,Inputs!D14,MAX(Inputs!F14,ROUND(K75*Inputs!E14+L75+M75,2))))))</f>
        <v>0</v>
      </c>
      <c r="O75">
        <f>IF(Inputs!$B$27&lt;&gt;"Ready","PENDING INPUTS",IF(K75&lt;=0,99,1+IF(AND(S75&gt;0,OR(S75&lt;K75,AND(S75=K75,1&lt;0))),1,0)+IF(AND(AA75&gt;0,OR(AA75&lt;K75,AND(AA75=K75,2&lt;0))),1,0)+IF(AND(AI75&gt;0,OR(AI75&lt;K75,AND(AI75=K75,3&lt;0))),1,0)+IF(AND(AQ75&gt;0,OR(AQ75&lt;K75,AND(AQ75=K75,4&lt;0))),1,0)+IF(AND(AY75&gt;0,OR(AY75&lt;K75,AND(AY75=K75,5&lt;0))),1,0)+IF(AND(BG75&gt;0,OR(BG75&lt;K75,AND(BG75=K75,6&lt;0))),1,0)+IF(AND(BO75&gt;0,OR(BO75&lt;K75,AND(BO75=K75,7&lt;0))),1,0)+IF(AND(BW75&gt;0,OR(BW75&lt;K75,AND(BW75=K75,8&lt;0))),1,0)+IF(AND(CE75&gt;0,OR(CE75&lt;K75,AND(CE75=K75,9&lt;0))),1,0)))</f>
        <v>99</v>
      </c>
      <c r="P75" s="3">
        <f>IF(Inputs!$B$27&lt;&gt;"Ready","PENDING INPUTS",IF(A75&gt;Inputs!$B$6,0,MIN(MAX(0,(K75+L75+M75)-N75),MAX(0,C75-D75-(IF(O75&lt;O75,K75+L75+M75-N75,0)+IF(W75&lt;O75,S75+T75+U75-V75,0)+IF(AE75&lt;O75,AA75+AB75+AC75-AD75,0)+IF(AM75&lt;O75,AI75+AJ75+AK75-AL75,0)+IF(AU75&lt;O75,AQ75+AR75+AS75-AT75,0)+IF(BC75&lt;O75,AY75+AZ75+BA75-BB75,0)+IF(BK75&lt;O75,BG75+BH75+BI75-BJ75,0)+IF(BS75&lt;O75,BO75+BP75+BQ75-BR75,0)+IF(CA75&lt;O75,BW75+BX75+BY75-BZ75,0)+IF(CI75&lt;O75,CE75+CF75+CG75-CH75,0))))))</f>
        <v>0</v>
      </c>
      <c r="Q75" s="3">
        <f>IF(Inputs!$B$27&lt;&gt;"Ready","PENDING INPUTS",MIN((K75+L75+M75),IF(D75&gt;C75,IF(D75=0,0,N75*C75/D75),N75+P75)))</f>
        <v>0</v>
      </c>
      <c r="R75" s="3">
        <f>IF(Inputs!$B$27&lt;&gt;"Ready","PENDING INPUTS",MAX(0,(K75+L75+M75)-Q75))</f>
        <v>0</v>
      </c>
      <c r="S75" s="3">
        <f>IF(Inputs!$B$27&lt;&gt;"Ready","PENDING INPUTS",Z74)</f>
        <v>0</v>
      </c>
      <c r="T75" s="3">
        <f>IF(Inputs!$B$27&lt;&gt;"Ready","PENDING INPUTS",IF(A75&lt;=Inputs!$B$6,ROUND(S75*Inputs!C15/12,2),0))</f>
        <v>0</v>
      </c>
      <c r="U75" s="3">
        <f>IF(Inputs!$B$27&lt;&gt;"Ready","PENDING INPUTS",IF(AND(A75&lt;=Inputs!$B$6,S75&gt;0),Inputs!G15,0))</f>
        <v>0</v>
      </c>
      <c r="V75" s="3">
        <f>IF(Inputs!$B$27&lt;&gt;"Ready","PENDING INPUTS",IF(A75&gt;Inputs!$B$6,0,MIN((S75+T75+U75),IF(Inputs!H15=1,Inputs!D15,MAX(Inputs!F15,ROUND(S75*Inputs!E15+T75+U75,2))))))</f>
        <v>0</v>
      </c>
      <c r="W75">
        <f>IF(Inputs!$B$27&lt;&gt;"Ready","PENDING INPUTS",IF(S75&lt;=0,99,1+IF(AND(K75&gt;0,OR(K75&lt;S75,AND(K75=S75,0&lt;1))),1,0)+IF(AND(AA75&gt;0,OR(AA75&lt;S75,AND(AA75=S75,2&lt;1))),1,0)+IF(AND(AI75&gt;0,OR(AI75&lt;S75,AND(AI75=S75,3&lt;1))),1,0)+IF(AND(AQ75&gt;0,OR(AQ75&lt;S75,AND(AQ75=S75,4&lt;1))),1,0)+IF(AND(AY75&gt;0,OR(AY75&lt;S75,AND(AY75=S75,5&lt;1))),1,0)+IF(AND(BG75&gt;0,OR(BG75&lt;S75,AND(BG75=S75,6&lt;1))),1,0)+IF(AND(BO75&gt;0,OR(BO75&lt;S75,AND(BO75=S75,7&lt;1))),1,0)+IF(AND(BW75&gt;0,OR(BW75&lt;S75,AND(BW75=S75,8&lt;1))),1,0)+IF(AND(CE75&gt;0,OR(CE75&lt;S75,AND(CE75=S75,9&lt;1))),1,0)))</f>
        <v>99</v>
      </c>
      <c r="X75" s="3">
        <f>IF(Inputs!$B$27&lt;&gt;"Ready","PENDING INPUTS",IF(A75&gt;Inputs!$B$6,0,MIN(MAX(0,(S75+T75+U75)-V75),MAX(0,C75-D75-(IF(O75&lt;W75,K75+L75+M75-N75,0)+IF(W75&lt;W75,S75+T75+U75-V75,0)+IF(AE75&lt;W75,AA75+AB75+AC75-AD75,0)+IF(AM75&lt;W75,AI75+AJ75+AK75-AL75,0)+IF(AU75&lt;W75,AQ75+AR75+AS75-AT75,0)+IF(BC75&lt;W75,AY75+AZ75+BA75-BB75,0)+IF(BK75&lt;W75,BG75+BH75+BI75-BJ75,0)+IF(BS75&lt;W75,BO75+BP75+BQ75-BR75,0)+IF(CA75&lt;W75,BW75+BX75+BY75-BZ75,0)+IF(CI75&lt;W75,CE75+CF75+CG75-CH75,0))))))</f>
        <v>0</v>
      </c>
      <c r="Y75" s="3">
        <f>IF(Inputs!$B$27&lt;&gt;"Ready","PENDING INPUTS",MIN((S75+T75+U75),IF(D75&gt;C75,IF(D75=0,0,V75*C75/D75),V75+X75)))</f>
        <v>0</v>
      </c>
      <c r="Z75" s="3">
        <f>IF(Inputs!$B$27&lt;&gt;"Ready","PENDING INPUTS",MAX(0,(S75+T75+U75)-Y75))</f>
        <v>0</v>
      </c>
      <c r="AA75" s="3">
        <f>IF(Inputs!$B$27&lt;&gt;"Ready","PENDING INPUTS",AH74)</f>
        <v>0</v>
      </c>
      <c r="AB75" s="3">
        <f>IF(Inputs!$B$27&lt;&gt;"Ready","PENDING INPUTS",IF(A75&lt;=Inputs!$B$6,ROUND(AA75*Inputs!C16/12,2),0))</f>
        <v>0</v>
      </c>
      <c r="AC75" s="3">
        <f>IF(Inputs!$B$27&lt;&gt;"Ready","PENDING INPUTS",IF(AND(A75&lt;=Inputs!$B$6,AA75&gt;0),Inputs!G16,0))</f>
        <v>0</v>
      </c>
      <c r="AD75" s="3">
        <f>IF(Inputs!$B$27&lt;&gt;"Ready","PENDING INPUTS",IF(A75&gt;Inputs!$B$6,0,MIN((AA75+AB75+AC75),IF(Inputs!H16=1,Inputs!D16,MAX(Inputs!F16,ROUND(AA75*Inputs!E16+AB75+AC75,2))))))</f>
        <v>0</v>
      </c>
      <c r="AE75">
        <f>IF(Inputs!$B$27&lt;&gt;"Ready","PENDING INPUTS",IF(AA75&lt;=0,99,1+IF(AND(K75&gt;0,OR(K75&lt;AA75,AND(K75=AA75,0&lt;2))),1,0)+IF(AND(S75&gt;0,OR(S75&lt;AA75,AND(S75=AA75,1&lt;2))),1,0)+IF(AND(AI75&gt;0,OR(AI75&lt;AA75,AND(AI75=AA75,3&lt;2))),1,0)+IF(AND(AQ75&gt;0,OR(AQ75&lt;AA75,AND(AQ75=AA75,4&lt;2))),1,0)+IF(AND(AY75&gt;0,OR(AY75&lt;AA75,AND(AY75=AA75,5&lt;2))),1,0)+IF(AND(BG75&gt;0,OR(BG75&lt;AA75,AND(BG75=AA75,6&lt;2))),1,0)+IF(AND(BO75&gt;0,OR(BO75&lt;AA75,AND(BO75=AA75,7&lt;2))),1,0)+IF(AND(BW75&gt;0,OR(BW75&lt;AA75,AND(BW75=AA75,8&lt;2))),1,0)+IF(AND(CE75&gt;0,OR(CE75&lt;AA75,AND(CE75=AA75,9&lt;2))),1,0)))</f>
        <v>99</v>
      </c>
      <c r="AF75" s="3">
        <f>IF(Inputs!$B$27&lt;&gt;"Ready","PENDING INPUTS",IF(A75&gt;Inputs!$B$6,0,MIN(MAX(0,(AA75+AB75+AC75)-AD75),MAX(0,C75-D75-(IF(O75&lt;AE75,K75+L75+M75-N75,0)+IF(W75&lt;AE75,S75+T75+U75-V75,0)+IF(AE75&lt;AE75,AA75+AB75+AC75-AD75,0)+IF(AM75&lt;AE75,AI75+AJ75+AK75-AL75,0)+IF(AU75&lt;AE75,AQ75+AR75+AS75-AT75,0)+IF(BC75&lt;AE75,AY75+AZ75+BA75-BB75,0)+IF(BK75&lt;AE75,BG75+BH75+BI75-BJ75,0)+IF(BS75&lt;AE75,BO75+BP75+BQ75-BR75,0)+IF(CA75&lt;AE75,BW75+BX75+BY75-BZ75,0)+IF(CI75&lt;AE75,CE75+CF75+CG75-CH75,0))))))</f>
        <v>0</v>
      </c>
      <c r="AG75" s="3">
        <f>IF(Inputs!$B$27&lt;&gt;"Ready","PENDING INPUTS",MIN((AA75+AB75+AC75),IF(D75&gt;C75,IF(D75=0,0,AD75*C75/D75),AD75+AF75)))</f>
        <v>0</v>
      </c>
      <c r="AH75" s="3">
        <f>IF(Inputs!$B$27&lt;&gt;"Ready","PENDING INPUTS",MAX(0,(AA75+AB75+AC75)-AG75))</f>
        <v>0</v>
      </c>
      <c r="AI75" s="3">
        <f>IF(Inputs!$B$27&lt;&gt;"Ready","PENDING INPUTS",AP74)</f>
        <v>0</v>
      </c>
      <c r="AJ75" s="3">
        <f>IF(Inputs!$B$27&lt;&gt;"Ready","PENDING INPUTS",IF(A75&lt;=Inputs!$B$6,ROUND(AI75*Inputs!C17/12,2),0))</f>
        <v>0</v>
      </c>
      <c r="AK75" s="3">
        <f>IF(Inputs!$B$27&lt;&gt;"Ready","PENDING INPUTS",IF(AND(A75&lt;=Inputs!$B$6,AI75&gt;0),Inputs!G17,0))</f>
        <v>0</v>
      </c>
      <c r="AL75" s="3">
        <f>IF(Inputs!$B$27&lt;&gt;"Ready","PENDING INPUTS",IF(A75&gt;Inputs!$B$6,0,MIN((AI75+AJ75+AK75),IF(Inputs!H17=1,Inputs!D17,MAX(Inputs!F17,ROUND(AI75*Inputs!E17+AJ75+AK75,2))))))</f>
        <v>0</v>
      </c>
      <c r="AM75">
        <f>IF(Inputs!$B$27&lt;&gt;"Ready","PENDING INPUTS",IF(AI75&lt;=0,99,1+IF(AND(K75&gt;0,OR(K75&lt;AI75,AND(K75=AI75,0&lt;3))),1,0)+IF(AND(S75&gt;0,OR(S75&lt;AI75,AND(S75=AI75,1&lt;3))),1,0)+IF(AND(AA75&gt;0,OR(AA75&lt;AI75,AND(AA75=AI75,2&lt;3))),1,0)+IF(AND(AQ75&gt;0,OR(AQ75&lt;AI75,AND(AQ75=AI75,4&lt;3))),1,0)+IF(AND(AY75&gt;0,OR(AY75&lt;AI75,AND(AY75=AI75,5&lt;3))),1,0)+IF(AND(BG75&gt;0,OR(BG75&lt;AI75,AND(BG75=AI75,6&lt;3))),1,0)+IF(AND(BO75&gt;0,OR(BO75&lt;AI75,AND(BO75=AI75,7&lt;3))),1,0)+IF(AND(BW75&gt;0,OR(BW75&lt;AI75,AND(BW75=AI75,8&lt;3))),1,0)+IF(AND(CE75&gt;0,OR(CE75&lt;AI75,AND(CE75=AI75,9&lt;3))),1,0)))</f>
        <v>99</v>
      </c>
      <c r="AN75" s="3">
        <f>IF(Inputs!$B$27&lt;&gt;"Ready","PENDING INPUTS",IF(A75&gt;Inputs!$B$6,0,MIN(MAX(0,(AI75+AJ75+AK75)-AL75),MAX(0,C75-D75-(IF(O75&lt;AM75,K75+L75+M75-N75,0)+IF(W75&lt;AM75,S75+T75+U75-V75,0)+IF(AE75&lt;AM75,AA75+AB75+AC75-AD75,0)+IF(AM75&lt;AM75,AI75+AJ75+AK75-AL75,0)+IF(AU75&lt;AM75,AQ75+AR75+AS75-AT75,0)+IF(BC75&lt;AM75,AY75+AZ75+BA75-BB75,0)+IF(BK75&lt;AM75,BG75+BH75+BI75-BJ75,0)+IF(BS75&lt;AM75,BO75+BP75+BQ75-BR75,0)+IF(CA75&lt;AM75,BW75+BX75+BY75-BZ75,0)+IF(CI75&lt;AM75,CE75+CF75+CG75-CH75,0))))))</f>
        <v>0</v>
      </c>
      <c r="AO75" s="3">
        <f>IF(Inputs!$B$27&lt;&gt;"Ready","PENDING INPUTS",MIN((AI75+AJ75+AK75),IF(D75&gt;C75,IF(D75=0,0,AL75*C75/D75),AL75+AN75)))</f>
        <v>0</v>
      </c>
      <c r="AP75" s="3">
        <f>IF(Inputs!$B$27&lt;&gt;"Ready","PENDING INPUTS",MAX(0,(AI75+AJ75+AK75)-AO75))</f>
        <v>0</v>
      </c>
      <c r="AQ75" s="3">
        <f>IF(Inputs!$B$27&lt;&gt;"Ready","PENDING INPUTS",AX74)</f>
        <v>0</v>
      </c>
      <c r="AR75" s="3">
        <f>IF(Inputs!$B$27&lt;&gt;"Ready","PENDING INPUTS",IF(A75&lt;=Inputs!$B$6,ROUND(AQ75*Inputs!C18/12,2),0))</f>
        <v>0</v>
      </c>
      <c r="AS75" s="3">
        <f>IF(Inputs!$B$27&lt;&gt;"Ready","PENDING INPUTS",IF(AND(A75&lt;=Inputs!$B$6,AQ75&gt;0),Inputs!G18,0))</f>
        <v>0</v>
      </c>
      <c r="AT75" s="3">
        <f>IF(Inputs!$B$27&lt;&gt;"Ready","PENDING INPUTS",IF(A75&gt;Inputs!$B$6,0,MIN((AQ75+AR75+AS75),IF(Inputs!H18=1,Inputs!D18,MAX(Inputs!F18,ROUND(AQ75*Inputs!E18+AR75+AS75,2))))))</f>
        <v>0</v>
      </c>
      <c r="AU75">
        <f>IF(Inputs!$B$27&lt;&gt;"Ready","PENDING INPUTS",IF(AQ75&lt;=0,99,1+IF(AND(K75&gt;0,OR(K75&lt;AQ75,AND(K75=AQ75,0&lt;4))),1,0)+IF(AND(S75&gt;0,OR(S75&lt;AQ75,AND(S75=AQ75,1&lt;4))),1,0)+IF(AND(AA75&gt;0,OR(AA75&lt;AQ75,AND(AA75=AQ75,2&lt;4))),1,0)+IF(AND(AI75&gt;0,OR(AI75&lt;AQ75,AND(AI75=AQ75,3&lt;4))),1,0)+IF(AND(AY75&gt;0,OR(AY75&lt;AQ75,AND(AY75=AQ75,5&lt;4))),1,0)+IF(AND(BG75&gt;0,OR(BG75&lt;AQ75,AND(BG75=AQ75,6&lt;4))),1,0)+IF(AND(BO75&gt;0,OR(BO75&lt;AQ75,AND(BO75=AQ75,7&lt;4))),1,0)+IF(AND(BW75&gt;0,OR(BW75&lt;AQ75,AND(BW75=AQ75,8&lt;4))),1,0)+IF(AND(CE75&gt;0,OR(CE75&lt;AQ75,AND(CE75=AQ75,9&lt;4))),1,0)))</f>
        <v>99</v>
      </c>
      <c r="AV75" s="3">
        <f>IF(Inputs!$B$27&lt;&gt;"Ready","PENDING INPUTS",IF(A75&gt;Inputs!$B$6,0,MIN(MAX(0,(AQ75+AR75+AS75)-AT75),MAX(0,C75-D75-(IF(O75&lt;AU75,K75+L75+M75-N75,0)+IF(W75&lt;AU75,S75+T75+U75-V75,0)+IF(AE75&lt;AU75,AA75+AB75+AC75-AD75,0)+IF(AM75&lt;AU75,AI75+AJ75+AK75-AL75,0)+IF(AU75&lt;AU75,AQ75+AR75+AS75-AT75,0)+IF(BC75&lt;AU75,AY75+AZ75+BA75-BB75,0)+IF(BK75&lt;AU75,BG75+BH75+BI75-BJ75,0)+IF(BS75&lt;AU75,BO75+BP75+BQ75-BR75,0)+IF(CA75&lt;AU75,BW75+BX75+BY75-BZ75,0)+IF(CI75&lt;AU75,CE75+CF75+CG75-CH75,0))))))</f>
        <v>0</v>
      </c>
      <c r="AW75" s="3">
        <f>IF(Inputs!$B$27&lt;&gt;"Ready","PENDING INPUTS",MIN((AQ75+AR75+AS75),IF(D75&gt;C75,IF(D75=0,0,AT75*C75/D75),AT75+AV75)))</f>
        <v>0</v>
      </c>
      <c r="AX75" s="3">
        <f>IF(Inputs!$B$27&lt;&gt;"Ready","PENDING INPUTS",MAX(0,(AQ75+AR75+AS75)-AW75))</f>
        <v>0</v>
      </c>
      <c r="AY75" s="3">
        <f>IF(Inputs!$B$27&lt;&gt;"Ready","PENDING INPUTS",BF74)</f>
        <v>0</v>
      </c>
      <c r="AZ75" s="3">
        <f>IF(Inputs!$B$27&lt;&gt;"Ready","PENDING INPUTS",IF(A75&lt;=Inputs!$B$6,ROUND(AY75*Inputs!C19/12,2),0))</f>
        <v>0</v>
      </c>
      <c r="BA75" s="3">
        <f>IF(Inputs!$B$27&lt;&gt;"Ready","PENDING INPUTS",IF(AND(A75&lt;=Inputs!$B$6,AY75&gt;0),Inputs!G19,0))</f>
        <v>0</v>
      </c>
      <c r="BB75" s="3">
        <f>IF(Inputs!$B$27&lt;&gt;"Ready","PENDING INPUTS",IF(A75&gt;Inputs!$B$6,0,MIN((AY75+AZ75+BA75),IF(Inputs!H19=1,Inputs!D19,MAX(Inputs!F19,ROUND(AY75*Inputs!E19+AZ75+BA75,2))))))</f>
        <v>0</v>
      </c>
      <c r="BC75">
        <f>IF(Inputs!$B$27&lt;&gt;"Ready","PENDING INPUTS",IF(AY75&lt;=0,99,1+IF(AND(K75&gt;0,OR(K75&lt;AY75,AND(K75=AY75,0&lt;5))),1,0)+IF(AND(S75&gt;0,OR(S75&lt;AY75,AND(S75=AY75,1&lt;5))),1,0)+IF(AND(AA75&gt;0,OR(AA75&lt;AY75,AND(AA75=AY75,2&lt;5))),1,0)+IF(AND(AI75&gt;0,OR(AI75&lt;AY75,AND(AI75=AY75,3&lt;5))),1,0)+IF(AND(AQ75&gt;0,OR(AQ75&lt;AY75,AND(AQ75=AY75,4&lt;5))),1,0)+IF(AND(BG75&gt;0,OR(BG75&lt;AY75,AND(BG75=AY75,6&lt;5))),1,0)+IF(AND(BO75&gt;0,OR(BO75&lt;AY75,AND(BO75=AY75,7&lt;5))),1,0)+IF(AND(BW75&gt;0,OR(BW75&lt;AY75,AND(BW75=AY75,8&lt;5))),1,0)+IF(AND(CE75&gt;0,OR(CE75&lt;AY75,AND(CE75=AY75,9&lt;5))),1,0)))</f>
        <v>99</v>
      </c>
      <c r="BD75" s="3">
        <f>IF(Inputs!$B$27&lt;&gt;"Ready","PENDING INPUTS",IF(A75&gt;Inputs!$B$6,0,MIN(MAX(0,(AY75+AZ75+BA75)-BB75),MAX(0,C75-D75-(IF(O75&lt;BC75,K75+L75+M75-N75,0)+IF(W75&lt;BC75,S75+T75+U75-V75,0)+IF(AE75&lt;BC75,AA75+AB75+AC75-AD75,0)+IF(AM75&lt;BC75,AI75+AJ75+AK75-AL75,0)+IF(AU75&lt;BC75,AQ75+AR75+AS75-AT75,0)+IF(BC75&lt;BC75,AY75+AZ75+BA75-BB75,0)+IF(BK75&lt;BC75,BG75+BH75+BI75-BJ75,0)+IF(BS75&lt;BC75,BO75+BP75+BQ75-BR75,0)+IF(CA75&lt;BC75,BW75+BX75+BY75-BZ75,0)+IF(CI75&lt;BC75,CE75+CF75+CG75-CH75,0))))))</f>
        <v>0</v>
      </c>
      <c r="BE75" s="3">
        <f>IF(Inputs!$B$27&lt;&gt;"Ready","PENDING INPUTS",MIN((AY75+AZ75+BA75),IF(D75&gt;C75,IF(D75=0,0,BB75*C75/D75),BB75+BD75)))</f>
        <v>0</v>
      </c>
      <c r="BF75" s="3">
        <f>IF(Inputs!$B$27&lt;&gt;"Ready","PENDING INPUTS",MAX(0,(AY75+AZ75+BA75)-BE75))</f>
        <v>0</v>
      </c>
      <c r="BG75" s="3">
        <f>IF(Inputs!$B$27&lt;&gt;"Ready","PENDING INPUTS",BN74)</f>
        <v>0</v>
      </c>
      <c r="BH75" s="3">
        <f>IF(Inputs!$B$27&lt;&gt;"Ready","PENDING INPUTS",IF(A75&lt;=Inputs!$B$6,ROUND(BG75*Inputs!C20/12,2),0))</f>
        <v>0</v>
      </c>
      <c r="BI75" s="3">
        <f>IF(Inputs!$B$27&lt;&gt;"Ready","PENDING INPUTS",IF(AND(A75&lt;=Inputs!$B$6,BG75&gt;0),Inputs!G20,0))</f>
        <v>0</v>
      </c>
      <c r="BJ75" s="3">
        <f>IF(Inputs!$B$27&lt;&gt;"Ready","PENDING INPUTS",IF(A75&gt;Inputs!$B$6,0,MIN((BG75+BH75+BI75),IF(Inputs!H20=1,Inputs!D20,MAX(Inputs!F20,ROUND(BG75*Inputs!E20+BH75+BI75,2))))))</f>
        <v>0</v>
      </c>
      <c r="BK75">
        <f>IF(Inputs!$B$27&lt;&gt;"Ready","PENDING INPUTS",IF(BG75&lt;=0,99,1+IF(AND(K75&gt;0,OR(K75&lt;BG75,AND(K75=BG75,0&lt;6))),1,0)+IF(AND(S75&gt;0,OR(S75&lt;BG75,AND(S75=BG75,1&lt;6))),1,0)+IF(AND(AA75&gt;0,OR(AA75&lt;BG75,AND(AA75=BG75,2&lt;6))),1,0)+IF(AND(AI75&gt;0,OR(AI75&lt;BG75,AND(AI75=BG75,3&lt;6))),1,0)+IF(AND(AQ75&gt;0,OR(AQ75&lt;BG75,AND(AQ75=BG75,4&lt;6))),1,0)+IF(AND(AY75&gt;0,OR(AY75&lt;BG75,AND(AY75=BG75,5&lt;6))),1,0)+IF(AND(BO75&gt;0,OR(BO75&lt;BG75,AND(BO75=BG75,7&lt;6))),1,0)+IF(AND(BW75&gt;0,OR(BW75&lt;BG75,AND(BW75=BG75,8&lt;6))),1,0)+IF(AND(CE75&gt;0,OR(CE75&lt;BG75,AND(CE75=BG75,9&lt;6))),1,0)))</f>
        <v>99</v>
      </c>
      <c r="BL75" s="3">
        <f>IF(Inputs!$B$27&lt;&gt;"Ready","PENDING INPUTS",IF(A75&gt;Inputs!$B$6,0,MIN(MAX(0,(BG75+BH75+BI75)-BJ75),MAX(0,C75-D75-(IF(O75&lt;BK75,K75+L75+M75-N75,0)+IF(W75&lt;BK75,S75+T75+U75-V75,0)+IF(AE75&lt;BK75,AA75+AB75+AC75-AD75,0)+IF(AM75&lt;BK75,AI75+AJ75+AK75-AL75,0)+IF(AU75&lt;BK75,AQ75+AR75+AS75-AT75,0)+IF(BC75&lt;BK75,AY75+AZ75+BA75-BB75,0)+IF(BK75&lt;BK75,BG75+BH75+BI75-BJ75,0)+IF(BS75&lt;BK75,BO75+BP75+BQ75-BR75,0)+IF(CA75&lt;BK75,BW75+BX75+BY75-BZ75,0)+IF(CI75&lt;BK75,CE75+CF75+CG75-CH75,0))))))</f>
        <v>0</v>
      </c>
      <c r="BM75" s="3">
        <f>IF(Inputs!$B$27&lt;&gt;"Ready","PENDING INPUTS",MIN((BG75+BH75+BI75),IF(D75&gt;C75,IF(D75=0,0,BJ75*C75/D75),BJ75+BL75)))</f>
        <v>0</v>
      </c>
      <c r="BN75" s="3">
        <f>IF(Inputs!$B$27&lt;&gt;"Ready","PENDING INPUTS",MAX(0,(BG75+BH75+BI75)-BM75))</f>
        <v>0</v>
      </c>
      <c r="BO75" s="3">
        <f>IF(Inputs!$B$27&lt;&gt;"Ready","PENDING INPUTS",BV74)</f>
        <v>0</v>
      </c>
      <c r="BP75" s="3">
        <f>IF(Inputs!$B$27&lt;&gt;"Ready","PENDING INPUTS",IF(A75&lt;=Inputs!$B$6,ROUND(BO75*Inputs!C21/12,2),0))</f>
        <v>0</v>
      </c>
      <c r="BQ75" s="3">
        <f>IF(Inputs!$B$27&lt;&gt;"Ready","PENDING INPUTS",IF(AND(A75&lt;=Inputs!$B$6,BO75&gt;0),Inputs!G21,0))</f>
        <v>0</v>
      </c>
      <c r="BR75" s="3">
        <f>IF(Inputs!$B$27&lt;&gt;"Ready","PENDING INPUTS",IF(A75&gt;Inputs!$B$6,0,MIN((BO75+BP75+BQ75),IF(Inputs!H21=1,Inputs!D21,MAX(Inputs!F21,ROUND(BO75*Inputs!E21+BP75+BQ75,2))))))</f>
        <v>0</v>
      </c>
      <c r="BS75">
        <f>IF(Inputs!$B$27&lt;&gt;"Ready","PENDING INPUTS",IF(BO75&lt;=0,99,1+IF(AND(K75&gt;0,OR(K75&lt;BO75,AND(K75=BO75,0&lt;7))),1,0)+IF(AND(S75&gt;0,OR(S75&lt;BO75,AND(S75=BO75,1&lt;7))),1,0)+IF(AND(AA75&gt;0,OR(AA75&lt;BO75,AND(AA75=BO75,2&lt;7))),1,0)+IF(AND(AI75&gt;0,OR(AI75&lt;BO75,AND(AI75=BO75,3&lt;7))),1,0)+IF(AND(AQ75&gt;0,OR(AQ75&lt;BO75,AND(AQ75=BO75,4&lt;7))),1,0)+IF(AND(AY75&gt;0,OR(AY75&lt;BO75,AND(AY75=BO75,5&lt;7))),1,0)+IF(AND(BG75&gt;0,OR(BG75&lt;BO75,AND(BG75=BO75,6&lt;7))),1,0)+IF(AND(BW75&gt;0,OR(BW75&lt;BO75,AND(BW75=BO75,8&lt;7))),1,0)+IF(AND(CE75&gt;0,OR(CE75&lt;BO75,AND(CE75=BO75,9&lt;7))),1,0)))</f>
        <v>99</v>
      </c>
      <c r="BT75" s="3">
        <f>IF(Inputs!$B$27&lt;&gt;"Ready","PENDING INPUTS",IF(A75&gt;Inputs!$B$6,0,MIN(MAX(0,(BO75+BP75+BQ75)-BR75),MAX(0,C75-D75-(IF(O75&lt;BS75,K75+L75+M75-N75,0)+IF(W75&lt;BS75,S75+T75+U75-V75,0)+IF(AE75&lt;BS75,AA75+AB75+AC75-AD75,0)+IF(AM75&lt;BS75,AI75+AJ75+AK75-AL75,0)+IF(AU75&lt;BS75,AQ75+AR75+AS75-AT75,0)+IF(BC75&lt;BS75,AY75+AZ75+BA75-BB75,0)+IF(BK75&lt;BS75,BG75+BH75+BI75-BJ75,0)+IF(BS75&lt;BS75,BO75+BP75+BQ75-BR75,0)+IF(CA75&lt;BS75,BW75+BX75+BY75-BZ75,0)+IF(CI75&lt;BS75,CE75+CF75+CG75-CH75,0))))))</f>
        <v>0</v>
      </c>
      <c r="BU75" s="3">
        <f>IF(Inputs!$B$27&lt;&gt;"Ready","PENDING INPUTS",MIN((BO75+BP75+BQ75),IF(D75&gt;C75,IF(D75=0,0,BR75*C75/D75),BR75+BT75)))</f>
        <v>0</v>
      </c>
      <c r="BV75" s="3">
        <f>IF(Inputs!$B$27&lt;&gt;"Ready","PENDING INPUTS",MAX(0,(BO75+BP75+BQ75)-BU75))</f>
        <v>0</v>
      </c>
      <c r="BW75" s="3">
        <f>IF(Inputs!$B$27&lt;&gt;"Ready","PENDING INPUTS",CD74)</f>
        <v>0</v>
      </c>
      <c r="BX75" s="3">
        <f>IF(Inputs!$B$27&lt;&gt;"Ready","PENDING INPUTS",IF(A75&lt;=Inputs!$B$6,ROUND(BW75*Inputs!C22/12,2),0))</f>
        <v>0</v>
      </c>
      <c r="BY75" s="3">
        <f>IF(Inputs!$B$27&lt;&gt;"Ready","PENDING INPUTS",IF(AND(A75&lt;=Inputs!$B$6,BW75&gt;0),Inputs!G22,0))</f>
        <v>0</v>
      </c>
      <c r="BZ75" s="3">
        <f>IF(Inputs!$B$27&lt;&gt;"Ready","PENDING INPUTS",IF(A75&gt;Inputs!$B$6,0,MIN((BW75+BX75+BY75),IF(Inputs!H22=1,Inputs!D22,MAX(Inputs!F22,ROUND(BW75*Inputs!E22+BX75+BY75,2))))))</f>
        <v>0</v>
      </c>
      <c r="CA75">
        <f>IF(Inputs!$B$27&lt;&gt;"Ready","PENDING INPUTS",IF(BW75&lt;=0,99,1+IF(AND(K75&gt;0,OR(K75&lt;BW75,AND(K75=BW75,0&lt;8))),1,0)+IF(AND(S75&gt;0,OR(S75&lt;BW75,AND(S75=BW75,1&lt;8))),1,0)+IF(AND(AA75&gt;0,OR(AA75&lt;BW75,AND(AA75=BW75,2&lt;8))),1,0)+IF(AND(AI75&gt;0,OR(AI75&lt;BW75,AND(AI75=BW75,3&lt;8))),1,0)+IF(AND(AQ75&gt;0,OR(AQ75&lt;BW75,AND(AQ75=BW75,4&lt;8))),1,0)+IF(AND(AY75&gt;0,OR(AY75&lt;BW75,AND(AY75=BW75,5&lt;8))),1,0)+IF(AND(BG75&gt;0,OR(BG75&lt;BW75,AND(BG75=BW75,6&lt;8))),1,0)+IF(AND(BO75&gt;0,OR(BO75&lt;BW75,AND(BO75=BW75,7&lt;8))),1,0)+IF(AND(CE75&gt;0,OR(CE75&lt;BW75,AND(CE75=BW75,9&lt;8))),1,0)))</f>
        <v>99</v>
      </c>
      <c r="CB75" s="3">
        <f>IF(Inputs!$B$27&lt;&gt;"Ready","PENDING INPUTS",IF(A75&gt;Inputs!$B$6,0,MIN(MAX(0,(BW75+BX75+BY75)-BZ75),MAX(0,C75-D75-(IF(O75&lt;CA75,K75+L75+M75-N75,0)+IF(W75&lt;CA75,S75+T75+U75-V75,0)+IF(AE75&lt;CA75,AA75+AB75+AC75-AD75,0)+IF(AM75&lt;CA75,AI75+AJ75+AK75-AL75,0)+IF(AU75&lt;CA75,AQ75+AR75+AS75-AT75,0)+IF(BC75&lt;CA75,AY75+AZ75+BA75-BB75,0)+IF(BK75&lt;CA75,BG75+BH75+BI75-BJ75,0)+IF(BS75&lt;CA75,BO75+BP75+BQ75-BR75,0)+IF(CA75&lt;CA75,BW75+BX75+BY75-BZ75,0)+IF(CI75&lt;CA75,CE75+CF75+CG75-CH75,0))))))</f>
        <v>0</v>
      </c>
      <c r="CC75" s="3">
        <f>IF(Inputs!$B$27&lt;&gt;"Ready","PENDING INPUTS",MIN((BW75+BX75+BY75),IF(D75&gt;C75,IF(D75=0,0,BZ75*C75/D75),BZ75+CB75)))</f>
        <v>0</v>
      </c>
      <c r="CD75" s="3">
        <f>IF(Inputs!$B$27&lt;&gt;"Ready","PENDING INPUTS",MAX(0,(BW75+BX75+BY75)-CC75))</f>
        <v>0</v>
      </c>
      <c r="CE75" s="3">
        <f>IF(Inputs!$B$27&lt;&gt;"Ready","PENDING INPUTS",CL74)</f>
        <v>0</v>
      </c>
      <c r="CF75" s="3">
        <f>IF(Inputs!$B$27&lt;&gt;"Ready","PENDING INPUTS",IF(A75&lt;=Inputs!$B$6,ROUND(CE75*Inputs!C23/12,2),0))</f>
        <v>0</v>
      </c>
      <c r="CG75" s="3">
        <f>IF(Inputs!$B$27&lt;&gt;"Ready","PENDING INPUTS",IF(AND(A75&lt;=Inputs!$B$6,CE75&gt;0),Inputs!G23,0))</f>
        <v>0</v>
      </c>
      <c r="CH75" s="3">
        <f>IF(Inputs!$B$27&lt;&gt;"Ready","PENDING INPUTS",IF(A75&gt;Inputs!$B$6,0,MIN((CE75+CF75+CG75),IF(Inputs!H23=1,Inputs!D23,MAX(Inputs!F23,ROUND(CE75*Inputs!E23+CF75+CG75,2))))))</f>
        <v>0</v>
      </c>
      <c r="CI75">
        <f>IF(Inputs!$B$27&lt;&gt;"Ready","PENDING INPUTS",IF(CE75&lt;=0,99,1+IF(AND(K75&gt;0,OR(K75&lt;CE75,AND(K75=CE75,0&lt;9))),1,0)+IF(AND(S75&gt;0,OR(S75&lt;CE75,AND(S75=CE75,1&lt;9))),1,0)+IF(AND(AA75&gt;0,OR(AA75&lt;CE75,AND(AA75=CE75,2&lt;9))),1,0)+IF(AND(AI75&gt;0,OR(AI75&lt;CE75,AND(AI75=CE75,3&lt;9))),1,0)+IF(AND(AQ75&gt;0,OR(AQ75&lt;CE75,AND(AQ75=CE75,4&lt;9))),1,0)+IF(AND(AY75&gt;0,OR(AY75&lt;CE75,AND(AY75=CE75,5&lt;9))),1,0)+IF(AND(BG75&gt;0,OR(BG75&lt;CE75,AND(BG75=CE75,6&lt;9))),1,0)+IF(AND(BO75&gt;0,OR(BO75&lt;CE75,AND(BO75=CE75,7&lt;9))),1,0)+IF(AND(BW75&gt;0,OR(BW75&lt;CE75,AND(BW75=CE75,8&lt;9))),1,0)))</f>
        <v>99</v>
      </c>
      <c r="CJ75" s="3">
        <f>IF(Inputs!$B$27&lt;&gt;"Ready","PENDING INPUTS",IF(A75&gt;Inputs!$B$6,0,MIN(MAX(0,(CE75+CF75+CG75)-CH75),MAX(0,C75-D75-(IF(O75&lt;CI75,K75+L75+M75-N75,0)+IF(W75&lt;CI75,S75+T75+U75-V75,0)+IF(AE75&lt;CI75,AA75+AB75+AC75-AD75,0)+IF(AM75&lt;CI75,AI75+AJ75+AK75-AL75,0)+IF(AU75&lt;CI75,AQ75+AR75+AS75-AT75,0)+IF(BC75&lt;CI75,AY75+AZ75+BA75-BB75,0)+IF(BK75&lt;CI75,BG75+BH75+BI75-BJ75,0)+IF(BS75&lt;CI75,BO75+BP75+BQ75-BR75,0)+IF(CA75&lt;CI75,BW75+BX75+BY75-BZ75,0)+IF(CI75&lt;CI75,CE75+CF75+CG75-CH75,0))))))</f>
        <v>0</v>
      </c>
      <c r="CK75" s="3">
        <f>IF(Inputs!$B$27&lt;&gt;"Ready","PENDING INPUTS",MIN((CE75+CF75+CG75),IF(D75&gt;C75,IF(D75=0,0,CH75*C75/D75),CH75+CJ75)))</f>
        <v>0</v>
      </c>
      <c r="CL75" s="3">
        <f>IF(Inputs!$B$27&lt;&gt;"Ready","PENDING INPUTS",MAX(0,(CE75+CF75+CG75)-CK75))</f>
        <v>0</v>
      </c>
    </row>
    <row r="76" spans="1:90" ht="27.95" customHeight="1" x14ac:dyDescent="0.25">
      <c r="A76">
        <v>72</v>
      </c>
      <c r="B76" s="13">
        <f>IF(Inputs!$B$27&lt;&gt;"Ready","PENDING INPUTS",EDATE(Inputs!$B$5,A76-1))</f>
        <v>48458</v>
      </c>
      <c r="C76" s="3">
        <f>IF(Inputs!$B$27&lt;&gt;"Ready","PENDING INPUTS",IF(A76&lt;=Inputs!$B$6,MAX(0,Inputs!$B$4+IF(A76=Inputs!$B$7,Inputs!$B$8,0)+IF(A76=Inputs!$B$9,Inputs!$B$10,0)),0))</f>
        <v>0</v>
      </c>
      <c r="D76" s="3">
        <f>IF(Inputs!$B$27&lt;&gt;"Ready","PENDING INPUTS",SUM(N76,V76,AD76,AL76,AT76,BB76,BJ76,BR76,BZ76,CH76))</f>
        <v>0</v>
      </c>
      <c r="E76" s="3">
        <f>IF(Inputs!$B$27&lt;&gt;"Ready","PENDING INPUTS",MAX(0,D76-C76))</f>
        <v>0</v>
      </c>
      <c r="F76" s="3">
        <f>IF(Inputs!$B$27&lt;&gt;"Ready","PENDING INPUTS",SUM(Q76,Y76,AG76,AO76,AW76,BE76,BM76,BU76,CC76,CK76))</f>
        <v>0</v>
      </c>
      <c r="G76" s="3">
        <f>IF(Inputs!$B$27&lt;&gt;"Ready","PENDING INPUTS",SUM(L76,T76,AB76,AJ76,AR76,AZ76,BH76,BP76,BX76,CF76))</f>
        <v>0</v>
      </c>
      <c r="H76" s="3">
        <f>IF(Inputs!$B$27&lt;&gt;"Ready","PENDING INPUTS",SUM(M76,U76,AC76,AK76,AS76,BA76,BI76,BQ76,BY76,CG76))</f>
        <v>0</v>
      </c>
      <c r="I76" s="3">
        <f>IF(Inputs!$B$27&lt;&gt;"Ready","PENDING INPUTS",SUM(R76,Z76,AH76,AP76,AX76,BF76,BN76,BV76,CD76,CL76))</f>
        <v>0</v>
      </c>
      <c r="J76" t="str">
        <f>IF(Inputs!$B$27&lt;&gt;"Ready","PENDING INPUTS",IF(A76&gt;Inputs!$B$6,"Beyond horizon",IF(E76&gt;0.005,"MINIMUM SHORTFALL",IF(I76&lt;0.005,"Paid off","In progress"))))</f>
        <v>Paid off</v>
      </c>
      <c r="K76" s="3">
        <f>IF(Inputs!$B$27&lt;&gt;"Ready","PENDING INPUTS",R75)</f>
        <v>0</v>
      </c>
      <c r="L76" s="3">
        <f>IF(Inputs!$B$27&lt;&gt;"Ready","PENDING INPUTS",IF(A76&lt;=Inputs!$B$6,ROUND(K76*Inputs!C14/12,2),0))</f>
        <v>0</v>
      </c>
      <c r="M76" s="3">
        <f>IF(Inputs!$B$27&lt;&gt;"Ready","PENDING INPUTS",IF(AND(A76&lt;=Inputs!$B$6,K76&gt;0),Inputs!G14,0))</f>
        <v>0</v>
      </c>
      <c r="N76" s="3">
        <f>IF(Inputs!$B$27&lt;&gt;"Ready","PENDING INPUTS",IF(A76&gt;Inputs!$B$6,0,MIN((K76+L76+M76),IF(Inputs!H14=1,Inputs!D14,MAX(Inputs!F14,ROUND(K76*Inputs!E14+L76+M76,2))))))</f>
        <v>0</v>
      </c>
      <c r="O76">
        <f>IF(Inputs!$B$27&lt;&gt;"Ready","PENDING INPUTS",IF(K76&lt;=0,99,1+IF(AND(S76&gt;0,OR(S76&lt;K76,AND(S76=K76,1&lt;0))),1,0)+IF(AND(AA76&gt;0,OR(AA76&lt;K76,AND(AA76=K76,2&lt;0))),1,0)+IF(AND(AI76&gt;0,OR(AI76&lt;K76,AND(AI76=K76,3&lt;0))),1,0)+IF(AND(AQ76&gt;0,OR(AQ76&lt;K76,AND(AQ76=K76,4&lt;0))),1,0)+IF(AND(AY76&gt;0,OR(AY76&lt;K76,AND(AY76=K76,5&lt;0))),1,0)+IF(AND(BG76&gt;0,OR(BG76&lt;K76,AND(BG76=K76,6&lt;0))),1,0)+IF(AND(BO76&gt;0,OR(BO76&lt;K76,AND(BO76=K76,7&lt;0))),1,0)+IF(AND(BW76&gt;0,OR(BW76&lt;K76,AND(BW76=K76,8&lt;0))),1,0)+IF(AND(CE76&gt;0,OR(CE76&lt;K76,AND(CE76=K76,9&lt;0))),1,0)))</f>
        <v>99</v>
      </c>
      <c r="P76" s="3">
        <f>IF(Inputs!$B$27&lt;&gt;"Ready","PENDING INPUTS",IF(A76&gt;Inputs!$B$6,0,MIN(MAX(0,(K76+L76+M76)-N76),MAX(0,C76-D76-(IF(O76&lt;O76,K76+L76+M76-N76,0)+IF(W76&lt;O76,S76+T76+U76-V76,0)+IF(AE76&lt;O76,AA76+AB76+AC76-AD76,0)+IF(AM76&lt;O76,AI76+AJ76+AK76-AL76,0)+IF(AU76&lt;O76,AQ76+AR76+AS76-AT76,0)+IF(BC76&lt;O76,AY76+AZ76+BA76-BB76,0)+IF(BK76&lt;O76,BG76+BH76+BI76-BJ76,0)+IF(BS76&lt;O76,BO76+BP76+BQ76-BR76,0)+IF(CA76&lt;O76,BW76+BX76+BY76-BZ76,0)+IF(CI76&lt;O76,CE76+CF76+CG76-CH76,0))))))</f>
        <v>0</v>
      </c>
      <c r="Q76" s="3">
        <f>IF(Inputs!$B$27&lt;&gt;"Ready","PENDING INPUTS",MIN((K76+L76+M76),IF(D76&gt;C76,IF(D76=0,0,N76*C76/D76),N76+P76)))</f>
        <v>0</v>
      </c>
      <c r="R76" s="3">
        <f>IF(Inputs!$B$27&lt;&gt;"Ready","PENDING INPUTS",MAX(0,(K76+L76+M76)-Q76))</f>
        <v>0</v>
      </c>
      <c r="S76" s="3">
        <f>IF(Inputs!$B$27&lt;&gt;"Ready","PENDING INPUTS",Z75)</f>
        <v>0</v>
      </c>
      <c r="T76" s="3">
        <f>IF(Inputs!$B$27&lt;&gt;"Ready","PENDING INPUTS",IF(A76&lt;=Inputs!$B$6,ROUND(S76*Inputs!C15/12,2),0))</f>
        <v>0</v>
      </c>
      <c r="U76" s="3">
        <f>IF(Inputs!$B$27&lt;&gt;"Ready","PENDING INPUTS",IF(AND(A76&lt;=Inputs!$B$6,S76&gt;0),Inputs!G15,0))</f>
        <v>0</v>
      </c>
      <c r="V76" s="3">
        <f>IF(Inputs!$B$27&lt;&gt;"Ready","PENDING INPUTS",IF(A76&gt;Inputs!$B$6,0,MIN((S76+T76+U76),IF(Inputs!H15=1,Inputs!D15,MAX(Inputs!F15,ROUND(S76*Inputs!E15+T76+U76,2))))))</f>
        <v>0</v>
      </c>
      <c r="W76">
        <f>IF(Inputs!$B$27&lt;&gt;"Ready","PENDING INPUTS",IF(S76&lt;=0,99,1+IF(AND(K76&gt;0,OR(K76&lt;S76,AND(K76=S76,0&lt;1))),1,0)+IF(AND(AA76&gt;0,OR(AA76&lt;S76,AND(AA76=S76,2&lt;1))),1,0)+IF(AND(AI76&gt;0,OR(AI76&lt;S76,AND(AI76=S76,3&lt;1))),1,0)+IF(AND(AQ76&gt;0,OR(AQ76&lt;S76,AND(AQ76=S76,4&lt;1))),1,0)+IF(AND(AY76&gt;0,OR(AY76&lt;S76,AND(AY76=S76,5&lt;1))),1,0)+IF(AND(BG76&gt;0,OR(BG76&lt;S76,AND(BG76=S76,6&lt;1))),1,0)+IF(AND(BO76&gt;0,OR(BO76&lt;S76,AND(BO76=S76,7&lt;1))),1,0)+IF(AND(BW76&gt;0,OR(BW76&lt;S76,AND(BW76=S76,8&lt;1))),1,0)+IF(AND(CE76&gt;0,OR(CE76&lt;S76,AND(CE76=S76,9&lt;1))),1,0)))</f>
        <v>99</v>
      </c>
      <c r="X76" s="3">
        <f>IF(Inputs!$B$27&lt;&gt;"Ready","PENDING INPUTS",IF(A76&gt;Inputs!$B$6,0,MIN(MAX(0,(S76+T76+U76)-V76),MAX(0,C76-D76-(IF(O76&lt;W76,K76+L76+M76-N76,0)+IF(W76&lt;W76,S76+T76+U76-V76,0)+IF(AE76&lt;W76,AA76+AB76+AC76-AD76,0)+IF(AM76&lt;W76,AI76+AJ76+AK76-AL76,0)+IF(AU76&lt;W76,AQ76+AR76+AS76-AT76,0)+IF(BC76&lt;W76,AY76+AZ76+BA76-BB76,0)+IF(BK76&lt;W76,BG76+BH76+BI76-BJ76,0)+IF(BS76&lt;W76,BO76+BP76+BQ76-BR76,0)+IF(CA76&lt;W76,BW76+BX76+BY76-BZ76,0)+IF(CI76&lt;W76,CE76+CF76+CG76-CH76,0))))))</f>
        <v>0</v>
      </c>
      <c r="Y76" s="3">
        <f>IF(Inputs!$B$27&lt;&gt;"Ready","PENDING INPUTS",MIN((S76+T76+U76),IF(D76&gt;C76,IF(D76=0,0,V76*C76/D76),V76+X76)))</f>
        <v>0</v>
      </c>
      <c r="Z76" s="3">
        <f>IF(Inputs!$B$27&lt;&gt;"Ready","PENDING INPUTS",MAX(0,(S76+T76+U76)-Y76))</f>
        <v>0</v>
      </c>
      <c r="AA76" s="3">
        <f>IF(Inputs!$B$27&lt;&gt;"Ready","PENDING INPUTS",AH75)</f>
        <v>0</v>
      </c>
      <c r="AB76" s="3">
        <f>IF(Inputs!$B$27&lt;&gt;"Ready","PENDING INPUTS",IF(A76&lt;=Inputs!$B$6,ROUND(AA76*Inputs!C16/12,2),0))</f>
        <v>0</v>
      </c>
      <c r="AC76" s="3">
        <f>IF(Inputs!$B$27&lt;&gt;"Ready","PENDING INPUTS",IF(AND(A76&lt;=Inputs!$B$6,AA76&gt;0),Inputs!G16,0))</f>
        <v>0</v>
      </c>
      <c r="AD76" s="3">
        <f>IF(Inputs!$B$27&lt;&gt;"Ready","PENDING INPUTS",IF(A76&gt;Inputs!$B$6,0,MIN((AA76+AB76+AC76),IF(Inputs!H16=1,Inputs!D16,MAX(Inputs!F16,ROUND(AA76*Inputs!E16+AB76+AC76,2))))))</f>
        <v>0</v>
      </c>
      <c r="AE76">
        <f>IF(Inputs!$B$27&lt;&gt;"Ready","PENDING INPUTS",IF(AA76&lt;=0,99,1+IF(AND(K76&gt;0,OR(K76&lt;AA76,AND(K76=AA76,0&lt;2))),1,0)+IF(AND(S76&gt;0,OR(S76&lt;AA76,AND(S76=AA76,1&lt;2))),1,0)+IF(AND(AI76&gt;0,OR(AI76&lt;AA76,AND(AI76=AA76,3&lt;2))),1,0)+IF(AND(AQ76&gt;0,OR(AQ76&lt;AA76,AND(AQ76=AA76,4&lt;2))),1,0)+IF(AND(AY76&gt;0,OR(AY76&lt;AA76,AND(AY76=AA76,5&lt;2))),1,0)+IF(AND(BG76&gt;0,OR(BG76&lt;AA76,AND(BG76=AA76,6&lt;2))),1,0)+IF(AND(BO76&gt;0,OR(BO76&lt;AA76,AND(BO76=AA76,7&lt;2))),1,0)+IF(AND(BW76&gt;0,OR(BW76&lt;AA76,AND(BW76=AA76,8&lt;2))),1,0)+IF(AND(CE76&gt;0,OR(CE76&lt;AA76,AND(CE76=AA76,9&lt;2))),1,0)))</f>
        <v>99</v>
      </c>
      <c r="AF76" s="3">
        <f>IF(Inputs!$B$27&lt;&gt;"Ready","PENDING INPUTS",IF(A76&gt;Inputs!$B$6,0,MIN(MAX(0,(AA76+AB76+AC76)-AD76),MAX(0,C76-D76-(IF(O76&lt;AE76,K76+L76+M76-N76,0)+IF(W76&lt;AE76,S76+T76+U76-V76,0)+IF(AE76&lt;AE76,AA76+AB76+AC76-AD76,0)+IF(AM76&lt;AE76,AI76+AJ76+AK76-AL76,0)+IF(AU76&lt;AE76,AQ76+AR76+AS76-AT76,0)+IF(BC76&lt;AE76,AY76+AZ76+BA76-BB76,0)+IF(BK76&lt;AE76,BG76+BH76+BI76-BJ76,0)+IF(BS76&lt;AE76,BO76+BP76+BQ76-BR76,0)+IF(CA76&lt;AE76,BW76+BX76+BY76-BZ76,0)+IF(CI76&lt;AE76,CE76+CF76+CG76-CH76,0))))))</f>
        <v>0</v>
      </c>
      <c r="AG76" s="3">
        <f>IF(Inputs!$B$27&lt;&gt;"Ready","PENDING INPUTS",MIN((AA76+AB76+AC76),IF(D76&gt;C76,IF(D76=0,0,AD76*C76/D76),AD76+AF76)))</f>
        <v>0</v>
      </c>
      <c r="AH76" s="3">
        <f>IF(Inputs!$B$27&lt;&gt;"Ready","PENDING INPUTS",MAX(0,(AA76+AB76+AC76)-AG76))</f>
        <v>0</v>
      </c>
      <c r="AI76" s="3">
        <f>IF(Inputs!$B$27&lt;&gt;"Ready","PENDING INPUTS",AP75)</f>
        <v>0</v>
      </c>
      <c r="AJ76" s="3">
        <f>IF(Inputs!$B$27&lt;&gt;"Ready","PENDING INPUTS",IF(A76&lt;=Inputs!$B$6,ROUND(AI76*Inputs!C17/12,2),0))</f>
        <v>0</v>
      </c>
      <c r="AK76" s="3">
        <f>IF(Inputs!$B$27&lt;&gt;"Ready","PENDING INPUTS",IF(AND(A76&lt;=Inputs!$B$6,AI76&gt;0),Inputs!G17,0))</f>
        <v>0</v>
      </c>
      <c r="AL76" s="3">
        <f>IF(Inputs!$B$27&lt;&gt;"Ready","PENDING INPUTS",IF(A76&gt;Inputs!$B$6,0,MIN((AI76+AJ76+AK76),IF(Inputs!H17=1,Inputs!D17,MAX(Inputs!F17,ROUND(AI76*Inputs!E17+AJ76+AK76,2))))))</f>
        <v>0</v>
      </c>
      <c r="AM76">
        <f>IF(Inputs!$B$27&lt;&gt;"Ready","PENDING INPUTS",IF(AI76&lt;=0,99,1+IF(AND(K76&gt;0,OR(K76&lt;AI76,AND(K76=AI76,0&lt;3))),1,0)+IF(AND(S76&gt;0,OR(S76&lt;AI76,AND(S76=AI76,1&lt;3))),1,0)+IF(AND(AA76&gt;0,OR(AA76&lt;AI76,AND(AA76=AI76,2&lt;3))),1,0)+IF(AND(AQ76&gt;0,OR(AQ76&lt;AI76,AND(AQ76=AI76,4&lt;3))),1,0)+IF(AND(AY76&gt;0,OR(AY76&lt;AI76,AND(AY76=AI76,5&lt;3))),1,0)+IF(AND(BG76&gt;0,OR(BG76&lt;AI76,AND(BG76=AI76,6&lt;3))),1,0)+IF(AND(BO76&gt;0,OR(BO76&lt;AI76,AND(BO76=AI76,7&lt;3))),1,0)+IF(AND(BW76&gt;0,OR(BW76&lt;AI76,AND(BW76=AI76,8&lt;3))),1,0)+IF(AND(CE76&gt;0,OR(CE76&lt;AI76,AND(CE76=AI76,9&lt;3))),1,0)))</f>
        <v>99</v>
      </c>
      <c r="AN76" s="3">
        <f>IF(Inputs!$B$27&lt;&gt;"Ready","PENDING INPUTS",IF(A76&gt;Inputs!$B$6,0,MIN(MAX(0,(AI76+AJ76+AK76)-AL76),MAX(0,C76-D76-(IF(O76&lt;AM76,K76+L76+M76-N76,0)+IF(W76&lt;AM76,S76+T76+U76-V76,0)+IF(AE76&lt;AM76,AA76+AB76+AC76-AD76,0)+IF(AM76&lt;AM76,AI76+AJ76+AK76-AL76,0)+IF(AU76&lt;AM76,AQ76+AR76+AS76-AT76,0)+IF(BC76&lt;AM76,AY76+AZ76+BA76-BB76,0)+IF(BK76&lt;AM76,BG76+BH76+BI76-BJ76,0)+IF(BS76&lt;AM76,BO76+BP76+BQ76-BR76,0)+IF(CA76&lt;AM76,BW76+BX76+BY76-BZ76,0)+IF(CI76&lt;AM76,CE76+CF76+CG76-CH76,0))))))</f>
        <v>0</v>
      </c>
      <c r="AO76" s="3">
        <f>IF(Inputs!$B$27&lt;&gt;"Ready","PENDING INPUTS",MIN((AI76+AJ76+AK76),IF(D76&gt;C76,IF(D76=0,0,AL76*C76/D76),AL76+AN76)))</f>
        <v>0</v>
      </c>
      <c r="AP76" s="3">
        <f>IF(Inputs!$B$27&lt;&gt;"Ready","PENDING INPUTS",MAX(0,(AI76+AJ76+AK76)-AO76))</f>
        <v>0</v>
      </c>
      <c r="AQ76" s="3">
        <f>IF(Inputs!$B$27&lt;&gt;"Ready","PENDING INPUTS",AX75)</f>
        <v>0</v>
      </c>
      <c r="AR76" s="3">
        <f>IF(Inputs!$B$27&lt;&gt;"Ready","PENDING INPUTS",IF(A76&lt;=Inputs!$B$6,ROUND(AQ76*Inputs!C18/12,2),0))</f>
        <v>0</v>
      </c>
      <c r="AS76" s="3">
        <f>IF(Inputs!$B$27&lt;&gt;"Ready","PENDING INPUTS",IF(AND(A76&lt;=Inputs!$B$6,AQ76&gt;0),Inputs!G18,0))</f>
        <v>0</v>
      </c>
      <c r="AT76" s="3">
        <f>IF(Inputs!$B$27&lt;&gt;"Ready","PENDING INPUTS",IF(A76&gt;Inputs!$B$6,0,MIN((AQ76+AR76+AS76),IF(Inputs!H18=1,Inputs!D18,MAX(Inputs!F18,ROUND(AQ76*Inputs!E18+AR76+AS76,2))))))</f>
        <v>0</v>
      </c>
      <c r="AU76">
        <f>IF(Inputs!$B$27&lt;&gt;"Ready","PENDING INPUTS",IF(AQ76&lt;=0,99,1+IF(AND(K76&gt;0,OR(K76&lt;AQ76,AND(K76=AQ76,0&lt;4))),1,0)+IF(AND(S76&gt;0,OR(S76&lt;AQ76,AND(S76=AQ76,1&lt;4))),1,0)+IF(AND(AA76&gt;0,OR(AA76&lt;AQ76,AND(AA76=AQ76,2&lt;4))),1,0)+IF(AND(AI76&gt;0,OR(AI76&lt;AQ76,AND(AI76=AQ76,3&lt;4))),1,0)+IF(AND(AY76&gt;0,OR(AY76&lt;AQ76,AND(AY76=AQ76,5&lt;4))),1,0)+IF(AND(BG76&gt;0,OR(BG76&lt;AQ76,AND(BG76=AQ76,6&lt;4))),1,0)+IF(AND(BO76&gt;0,OR(BO76&lt;AQ76,AND(BO76=AQ76,7&lt;4))),1,0)+IF(AND(BW76&gt;0,OR(BW76&lt;AQ76,AND(BW76=AQ76,8&lt;4))),1,0)+IF(AND(CE76&gt;0,OR(CE76&lt;AQ76,AND(CE76=AQ76,9&lt;4))),1,0)))</f>
        <v>99</v>
      </c>
      <c r="AV76" s="3">
        <f>IF(Inputs!$B$27&lt;&gt;"Ready","PENDING INPUTS",IF(A76&gt;Inputs!$B$6,0,MIN(MAX(0,(AQ76+AR76+AS76)-AT76),MAX(0,C76-D76-(IF(O76&lt;AU76,K76+L76+M76-N76,0)+IF(W76&lt;AU76,S76+T76+U76-V76,0)+IF(AE76&lt;AU76,AA76+AB76+AC76-AD76,0)+IF(AM76&lt;AU76,AI76+AJ76+AK76-AL76,0)+IF(AU76&lt;AU76,AQ76+AR76+AS76-AT76,0)+IF(BC76&lt;AU76,AY76+AZ76+BA76-BB76,0)+IF(BK76&lt;AU76,BG76+BH76+BI76-BJ76,0)+IF(BS76&lt;AU76,BO76+BP76+BQ76-BR76,0)+IF(CA76&lt;AU76,BW76+BX76+BY76-BZ76,0)+IF(CI76&lt;AU76,CE76+CF76+CG76-CH76,0))))))</f>
        <v>0</v>
      </c>
      <c r="AW76" s="3">
        <f>IF(Inputs!$B$27&lt;&gt;"Ready","PENDING INPUTS",MIN((AQ76+AR76+AS76),IF(D76&gt;C76,IF(D76=0,0,AT76*C76/D76),AT76+AV76)))</f>
        <v>0</v>
      </c>
      <c r="AX76" s="3">
        <f>IF(Inputs!$B$27&lt;&gt;"Ready","PENDING INPUTS",MAX(0,(AQ76+AR76+AS76)-AW76))</f>
        <v>0</v>
      </c>
      <c r="AY76" s="3">
        <f>IF(Inputs!$B$27&lt;&gt;"Ready","PENDING INPUTS",BF75)</f>
        <v>0</v>
      </c>
      <c r="AZ76" s="3">
        <f>IF(Inputs!$B$27&lt;&gt;"Ready","PENDING INPUTS",IF(A76&lt;=Inputs!$B$6,ROUND(AY76*Inputs!C19/12,2),0))</f>
        <v>0</v>
      </c>
      <c r="BA76" s="3">
        <f>IF(Inputs!$B$27&lt;&gt;"Ready","PENDING INPUTS",IF(AND(A76&lt;=Inputs!$B$6,AY76&gt;0),Inputs!G19,0))</f>
        <v>0</v>
      </c>
      <c r="BB76" s="3">
        <f>IF(Inputs!$B$27&lt;&gt;"Ready","PENDING INPUTS",IF(A76&gt;Inputs!$B$6,0,MIN((AY76+AZ76+BA76),IF(Inputs!H19=1,Inputs!D19,MAX(Inputs!F19,ROUND(AY76*Inputs!E19+AZ76+BA76,2))))))</f>
        <v>0</v>
      </c>
      <c r="BC76">
        <f>IF(Inputs!$B$27&lt;&gt;"Ready","PENDING INPUTS",IF(AY76&lt;=0,99,1+IF(AND(K76&gt;0,OR(K76&lt;AY76,AND(K76=AY76,0&lt;5))),1,0)+IF(AND(S76&gt;0,OR(S76&lt;AY76,AND(S76=AY76,1&lt;5))),1,0)+IF(AND(AA76&gt;0,OR(AA76&lt;AY76,AND(AA76=AY76,2&lt;5))),1,0)+IF(AND(AI76&gt;0,OR(AI76&lt;AY76,AND(AI76=AY76,3&lt;5))),1,0)+IF(AND(AQ76&gt;0,OR(AQ76&lt;AY76,AND(AQ76=AY76,4&lt;5))),1,0)+IF(AND(BG76&gt;0,OR(BG76&lt;AY76,AND(BG76=AY76,6&lt;5))),1,0)+IF(AND(BO76&gt;0,OR(BO76&lt;AY76,AND(BO76=AY76,7&lt;5))),1,0)+IF(AND(BW76&gt;0,OR(BW76&lt;AY76,AND(BW76=AY76,8&lt;5))),1,0)+IF(AND(CE76&gt;0,OR(CE76&lt;AY76,AND(CE76=AY76,9&lt;5))),1,0)))</f>
        <v>99</v>
      </c>
      <c r="BD76" s="3">
        <f>IF(Inputs!$B$27&lt;&gt;"Ready","PENDING INPUTS",IF(A76&gt;Inputs!$B$6,0,MIN(MAX(0,(AY76+AZ76+BA76)-BB76),MAX(0,C76-D76-(IF(O76&lt;BC76,K76+L76+M76-N76,0)+IF(W76&lt;BC76,S76+T76+U76-V76,0)+IF(AE76&lt;BC76,AA76+AB76+AC76-AD76,0)+IF(AM76&lt;BC76,AI76+AJ76+AK76-AL76,0)+IF(AU76&lt;BC76,AQ76+AR76+AS76-AT76,0)+IF(BC76&lt;BC76,AY76+AZ76+BA76-BB76,0)+IF(BK76&lt;BC76,BG76+BH76+BI76-BJ76,0)+IF(BS76&lt;BC76,BO76+BP76+BQ76-BR76,0)+IF(CA76&lt;BC76,BW76+BX76+BY76-BZ76,0)+IF(CI76&lt;BC76,CE76+CF76+CG76-CH76,0))))))</f>
        <v>0</v>
      </c>
      <c r="BE76" s="3">
        <f>IF(Inputs!$B$27&lt;&gt;"Ready","PENDING INPUTS",MIN((AY76+AZ76+BA76),IF(D76&gt;C76,IF(D76=0,0,BB76*C76/D76),BB76+BD76)))</f>
        <v>0</v>
      </c>
      <c r="BF76" s="3">
        <f>IF(Inputs!$B$27&lt;&gt;"Ready","PENDING INPUTS",MAX(0,(AY76+AZ76+BA76)-BE76))</f>
        <v>0</v>
      </c>
      <c r="BG76" s="3">
        <f>IF(Inputs!$B$27&lt;&gt;"Ready","PENDING INPUTS",BN75)</f>
        <v>0</v>
      </c>
      <c r="BH76" s="3">
        <f>IF(Inputs!$B$27&lt;&gt;"Ready","PENDING INPUTS",IF(A76&lt;=Inputs!$B$6,ROUND(BG76*Inputs!C20/12,2),0))</f>
        <v>0</v>
      </c>
      <c r="BI76" s="3">
        <f>IF(Inputs!$B$27&lt;&gt;"Ready","PENDING INPUTS",IF(AND(A76&lt;=Inputs!$B$6,BG76&gt;0),Inputs!G20,0))</f>
        <v>0</v>
      </c>
      <c r="BJ76" s="3">
        <f>IF(Inputs!$B$27&lt;&gt;"Ready","PENDING INPUTS",IF(A76&gt;Inputs!$B$6,0,MIN((BG76+BH76+BI76),IF(Inputs!H20=1,Inputs!D20,MAX(Inputs!F20,ROUND(BG76*Inputs!E20+BH76+BI76,2))))))</f>
        <v>0</v>
      </c>
      <c r="BK76">
        <f>IF(Inputs!$B$27&lt;&gt;"Ready","PENDING INPUTS",IF(BG76&lt;=0,99,1+IF(AND(K76&gt;0,OR(K76&lt;BG76,AND(K76=BG76,0&lt;6))),1,0)+IF(AND(S76&gt;0,OR(S76&lt;BG76,AND(S76=BG76,1&lt;6))),1,0)+IF(AND(AA76&gt;0,OR(AA76&lt;BG76,AND(AA76=BG76,2&lt;6))),1,0)+IF(AND(AI76&gt;0,OR(AI76&lt;BG76,AND(AI76=BG76,3&lt;6))),1,0)+IF(AND(AQ76&gt;0,OR(AQ76&lt;BG76,AND(AQ76=BG76,4&lt;6))),1,0)+IF(AND(AY76&gt;0,OR(AY76&lt;BG76,AND(AY76=BG76,5&lt;6))),1,0)+IF(AND(BO76&gt;0,OR(BO76&lt;BG76,AND(BO76=BG76,7&lt;6))),1,0)+IF(AND(BW76&gt;0,OR(BW76&lt;BG76,AND(BW76=BG76,8&lt;6))),1,0)+IF(AND(CE76&gt;0,OR(CE76&lt;BG76,AND(CE76=BG76,9&lt;6))),1,0)))</f>
        <v>99</v>
      </c>
      <c r="BL76" s="3">
        <f>IF(Inputs!$B$27&lt;&gt;"Ready","PENDING INPUTS",IF(A76&gt;Inputs!$B$6,0,MIN(MAX(0,(BG76+BH76+BI76)-BJ76),MAX(0,C76-D76-(IF(O76&lt;BK76,K76+L76+M76-N76,0)+IF(W76&lt;BK76,S76+T76+U76-V76,0)+IF(AE76&lt;BK76,AA76+AB76+AC76-AD76,0)+IF(AM76&lt;BK76,AI76+AJ76+AK76-AL76,0)+IF(AU76&lt;BK76,AQ76+AR76+AS76-AT76,0)+IF(BC76&lt;BK76,AY76+AZ76+BA76-BB76,0)+IF(BK76&lt;BK76,BG76+BH76+BI76-BJ76,0)+IF(BS76&lt;BK76,BO76+BP76+BQ76-BR76,0)+IF(CA76&lt;BK76,BW76+BX76+BY76-BZ76,0)+IF(CI76&lt;BK76,CE76+CF76+CG76-CH76,0))))))</f>
        <v>0</v>
      </c>
      <c r="BM76" s="3">
        <f>IF(Inputs!$B$27&lt;&gt;"Ready","PENDING INPUTS",MIN((BG76+BH76+BI76),IF(D76&gt;C76,IF(D76=0,0,BJ76*C76/D76),BJ76+BL76)))</f>
        <v>0</v>
      </c>
      <c r="BN76" s="3">
        <f>IF(Inputs!$B$27&lt;&gt;"Ready","PENDING INPUTS",MAX(0,(BG76+BH76+BI76)-BM76))</f>
        <v>0</v>
      </c>
      <c r="BO76" s="3">
        <f>IF(Inputs!$B$27&lt;&gt;"Ready","PENDING INPUTS",BV75)</f>
        <v>0</v>
      </c>
      <c r="BP76" s="3">
        <f>IF(Inputs!$B$27&lt;&gt;"Ready","PENDING INPUTS",IF(A76&lt;=Inputs!$B$6,ROUND(BO76*Inputs!C21/12,2),0))</f>
        <v>0</v>
      </c>
      <c r="BQ76" s="3">
        <f>IF(Inputs!$B$27&lt;&gt;"Ready","PENDING INPUTS",IF(AND(A76&lt;=Inputs!$B$6,BO76&gt;0),Inputs!G21,0))</f>
        <v>0</v>
      </c>
      <c r="BR76" s="3">
        <f>IF(Inputs!$B$27&lt;&gt;"Ready","PENDING INPUTS",IF(A76&gt;Inputs!$B$6,0,MIN((BO76+BP76+BQ76),IF(Inputs!H21=1,Inputs!D21,MAX(Inputs!F21,ROUND(BO76*Inputs!E21+BP76+BQ76,2))))))</f>
        <v>0</v>
      </c>
      <c r="BS76">
        <f>IF(Inputs!$B$27&lt;&gt;"Ready","PENDING INPUTS",IF(BO76&lt;=0,99,1+IF(AND(K76&gt;0,OR(K76&lt;BO76,AND(K76=BO76,0&lt;7))),1,0)+IF(AND(S76&gt;0,OR(S76&lt;BO76,AND(S76=BO76,1&lt;7))),1,0)+IF(AND(AA76&gt;0,OR(AA76&lt;BO76,AND(AA76=BO76,2&lt;7))),1,0)+IF(AND(AI76&gt;0,OR(AI76&lt;BO76,AND(AI76=BO76,3&lt;7))),1,0)+IF(AND(AQ76&gt;0,OR(AQ76&lt;BO76,AND(AQ76=BO76,4&lt;7))),1,0)+IF(AND(AY76&gt;0,OR(AY76&lt;BO76,AND(AY76=BO76,5&lt;7))),1,0)+IF(AND(BG76&gt;0,OR(BG76&lt;BO76,AND(BG76=BO76,6&lt;7))),1,0)+IF(AND(BW76&gt;0,OR(BW76&lt;BO76,AND(BW76=BO76,8&lt;7))),1,0)+IF(AND(CE76&gt;0,OR(CE76&lt;BO76,AND(CE76=BO76,9&lt;7))),1,0)))</f>
        <v>99</v>
      </c>
      <c r="BT76" s="3">
        <f>IF(Inputs!$B$27&lt;&gt;"Ready","PENDING INPUTS",IF(A76&gt;Inputs!$B$6,0,MIN(MAX(0,(BO76+BP76+BQ76)-BR76),MAX(0,C76-D76-(IF(O76&lt;BS76,K76+L76+M76-N76,0)+IF(W76&lt;BS76,S76+T76+U76-V76,0)+IF(AE76&lt;BS76,AA76+AB76+AC76-AD76,0)+IF(AM76&lt;BS76,AI76+AJ76+AK76-AL76,0)+IF(AU76&lt;BS76,AQ76+AR76+AS76-AT76,0)+IF(BC76&lt;BS76,AY76+AZ76+BA76-BB76,0)+IF(BK76&lt;BS76,BG76+BH76+BI76-BJ76,0)+IF(BS76&lt;BS76,BO76+BP76+BQ76-BR76,0)+IF(CA76&lt;BS76,BW76+BX76+BY76-BZ76,0)+IF(CI76&lt;BS76,CE76+CF76+CG76-CH76,0))))))</f>
        <v>0</v>
      </c>
      <c r="BU76" s="3">
        <f>IF(Inputs!$B$27&lt;&gt;"Ready","PENDING INPUTS",MIN((BO76+BP76+BQ76),IF(D76&gt;C76,IF(D76=0,0,BR76*C76/D76),BR76+BT76)))</f>
        <v>0</v>
      </c>
      <c r="BV76" s="3">
        <f>IF(Inputs!$B$27&lt;&gt;"Ready","PENDING INPUTS",MAX(0,(BO76+BP76+BQ76)-BU76))</f>
        <v>0</v>
      </c>
      <c r="BW76" s="3">
        <f>IF(Inputs!$B$27&lt;&gt;"Ready","PENDING INPUTS",CD75)</f>
        <v>0</v>
      </c>
      <c r="BX76" s="3">
        <f>IF(Inputs!$B$27&lt;&gt;"Ready","PENDING INPUTS",IF(A76&lt;=Inputs!$B$6,ROUND(BW76*Inputs!C22/12,2),0))</f>
        <v>0</v>
      </c>
      <c r="BY76" s="3">
        <f>IF(Inputs!$B$27&lt;&gt;"Ready","PENDING INPUTS",IF(AND(A76&lt;=Inputs!$B$6,BW76&gt;0),Inputs!G22,0))</f>
        <v>0</v>
      </c>
      <c r="BZ76" s="3">
        <f>IF(Inputs!$B$27&lt;&gt;"Ready","PENDING INPUTS",IF(A76&gt;Inputs!$B$6,0,MIN((BW76+BX76+BY76),IF(Inputs!H22=1,Inputs!D22,MAX(Inputs!F22,ROUND(BW76*Inputs!E22+BX76+BY76,2))))))</f>
        <v>0</v>
      </c>
      <c r="CA76">
        <f>IF(Inputs!$B$27&lt;&gt;"Ready","PENDING INPUTS",IF(BW76&lt;=0,99,1+IF(AND(K76&gt;0,OR(K76&lt;BW76,AND(K76=BW76,0&lt;8))),1,0)+IF(AND(S76&gt;0,OR(S76&lt;BW76,AND(S76=BW76,1&lt;8))),1,0)+IF(AND(AA76&gt;0,OR(AA76&lt;BW76,AND(AA76=BW76,2&lt;8))),1,0)+IF(AND(AI76&gt;0,OR(AI76&lt;BW76,AND(AI76=BW76,3&lt;8))),1,0)+IF(AND(AQ76&gt;0,OR(AQ76&lt;BW76,AND(AQ76=BW76,4&lt;8))),1,0)+IF(AND(AY76&gt;0,OR(AY76&lt;BW76,AND(AY76=BW76,5&lt;8))),1,0)+IF(AND(BG76&gt;0,OR(BG76&lt;BW76,AND(BG76=BW76,6&lt;8))),1,0)+IF(AND(BO76&gt;0,OR(BO76&lt;BW76,AND(BO76=BW76,7&lt;8))),1,0)+IF(AND(CE76&gt;0,OR(CE76&lt;BW76,AND(CE76=BW76,9&lt;8))),1,0)))</f>
        <v>99</v>
      </c>
      <c r="CB76" s="3">
        <f>IF(Inputs!$B$27&lt;&gt;"Ready","PENDING INPUTS",IF(A76&gt;Inputs!$B$6,0,MIN(MAX(0,(BW76+BX76+BY76)-BZ76),MAX(0,C76-D76-(IF(O76&lt;CA76,K76+L76+M76-N76,0)+IF(W76&lt;CA76,S76+T76+U76-V76,0)+IF(AE76&lt;CA76,AA76+AB76+AC76-AD76,0)+IF(AM76&lt;CA76,AI76+AJ76+AK76-AL76,0)+IF(AU76&lt;CA76,AQ76+AR76+AS76-AT76,0)+IF(BC76&lt;CA76,AY76+AZ76+BA76-BB76,0)+IF(BK76&lt;CA76,BG76+BH76+BI76-BJ76,0)+IF(BS76&lt;CA76,BO76+BP76+BQ76-BR76,0)+IF(CA76&lt;CA76,BW76+BX76+BY76-BZ76,0)+IF(CI76&lt;CA76,CE76+CF76+CG76-CH76,0))))))</f>
        <v>0</v>
      </c>
      <c r="CC76" s="3">
        <f>IF(Inputs!$B$27&lt;&gt;"Ready","PENDING INPUTS",MIN((BW76+BX76+BY76),IF(D76&gt;C76,IF(D76=0,0,BZ76*C76/D76),BZ76+CB76)))</f>
        <v>0</v>
      </c>
      <c r="CD76" s="3">
        <f>IF(Inputs!$B$27&lt;&gt;"Ready","PENDING INPUTS",MAX(0,(BW76+BX76+BY76)-CC76))</f>
        <v>0</v>
      </c>
      <c r="CE76" s="3">
        <f>IF(Inputs!$B$27&lt;&gt;"Ready","PENDING INPUTS",CL75)</f>
        <v>0</v>
      </c>
      <c r="CF76" s="3">
        <f>IF(Inputs!$B$27&lt;&gt;"Ready","PENDING INPUTS",IF(A76&lt;=Inputs!$B$6,ROUND(CE76*Inputs!C23/12,2),0))</f>
        <v>0</v>
      </c>
      <c r="CG76" s="3">
        <f>IF(Inputs!$B$27&lt;&gt;"Ready","PENDING INPUTS",IF(AND(A76&lt;=Inputs!$B$6,CE76&gt;0),Inputs!G23,0))</f>
        <v>0</v>
      </c>
      <c r="CH76" s="3">
        <f>IF(Inputs!$B$27&lt;&gt;"Ready","PENDING INPUTS",IF(A76&gt;Inputs!$B$6,0,MIN((CE76+CF76+CG76),IF(Inputs!H23=1,Inputs!D23,MAX(Inputs!F23,ROUND(CE76*Inputs!E23+CF76+CG76,2))))))</f>
        <v>0</v>
      </c>
      <c r="CI76">
        <f>IF(Inputs!$B$27&lt;&gt;"Ready","PENDING INPUTS",IF(CE76&lt;=0,99,1+IF(AND(K76&gt;0,OR(K76&lt;CE76,AND(K76=CE76,0&lt;9))),1,0)+IF(AND(S76&gt;0,OR(S76&lt;CE76,AND(S76=CE76,1&lt;9))),1,0)+IF(AND(AA76&gt;0,OR(AA76&lt;CE76,AND(AA76=CE76,2&lt;9))),1,0)+IF(AND(AI76&gt;0,OR(AI76&lt;CE76,AND(AI76=CE76,3&lt;9))),1,0)+IF(AND(AQ76&gt;0,OR(AQ76&lt;CE76,AND(AQ76=CE76,4&lt;9))),1,0)+IF(AND(AY76&gt;0,OR(AY76&lt;CE76,AND(AY76=CE76,5&lt;9))),1,0)+IF(AND(BG76&gt;0,OR(BG76&lt;CE76,AND(BG76=CE76,6&lt;9))),1,0)+IF(AND(BO76&gt;0,OR(BO76&lt;CE76,AND(BO76=CE76,7&lt;9))),1,0)+IF(AND(BW76&gt;0,OR(BW76&lt;CE76,AND(BW76=CE76,8&lt;9))),1,0)))</f>
        <v>99</v>
      </c>
      <c r="CJ76" s="3">
        <f>IF(Inputs!$B$27&lt;&gt;"Ready","PENDING INPUTS",IF(A76&gt;Inputs!$B$6,0,MIN(MAX(0,(CE76+CF76+CG76)-CH76),MAX(0,C76-D76-(IF(O76&lt;CI76,K76+L76+M76-N76,0)+IF(W76&lt;CI76,S76+T76+U76-V76,0)+IF(AE76&lt;CI76,AA76+AB76+AC76-AD76,0)+IF(AM76&lt;CI76,AI76+AJ76+AK76-AL76,0)+IF(AU76&lt;CI76,AQ76+AR76+AS76-AT76,0)+IF(BC76&lt;CI76,AY76+AZ76+BA76-BB76,0)+IF(BK76&lt;CI76,BG76+BH76+BI76-BJ76,0)+IF(BS76&lt;CI76,BO76+BP76+BQ76-BR76,0)+IF(CA76&lt;CI76,BW76+BX76+BY76-BZ76,0)+IF(CI76&lt;CI76,CE76+CF76+CG76-CH76,0))))))</f>
        <v>0</v>
      </c>
      <c r="CK76" s="3">
        <f>IF(Inputs!$B$27&lt;&gt;"Ready","PENDING INPUTS",MIN((CE76+CF76+CG76),IF(D76&gt;C76,IF(D76=0,0,CH76*C76/D76),CH76+CJ76)))</f>
        <v>0</v>
      </c>
      <c r="CL76" s="3">
        <f>IF(Inputs!$B$27&lt;&gt;"Ready","PENDING INPUTS",MAX(0,(CE76+CF76+CG76)-CK76))</f>
        <v>0</v>
      </c>
    </row>
    <row r="77" spans="1:90" ht="27.95" customHeight="1" x14ac:dyDescent="0.25">
      <c r="A77">
        <v>73</v>
      </c>
      <c r="B77" s="13">
        <f>IF(Inputs!$B$27&lt;&gt;"Ready","PENDING INPUTS",EDATE(Inputs!$B$5,A77-1))</f>
        <v>48488</v>
      </c>
      <c r="C77" s="3">
        <f>IF(Inputs!$B$27&lt;&gt;"Ready","PENDING INPUTS",IF(A77&lt;=Inputs!$B$6,MAX(0,Inputs!$B$4+IF(A77=Inputs!$B$7,Inputs!$B$8,0)+IF(A77=Inputs!$B$9,Inputs!$B$10,0)),0))</f>
        <v>0</v>
      </c>
      <c r="D77" s="3">
        <f>IF(Inputs!$B$27&lt;&gt;"Ready","PENDING INPUTS",SUM(N77,V77,AD77,AL77,AT77,BB77,BJ77,BR77,BZ77,CH77))</f>
        <v>0</v>
      </c>
      <c r="E77" s="3">
        <f>IF(Inputs!$B$27&lt;&gt;"Ready","PENDING INPUTS",MAX(0,D77-C77))</f>
        <v>0</v>
      </c>
      <c r="F77" s="3">
        <f>IF(Inputs!$B$27&lt;&gt;"Ready","PENDING INPUTS",SUM(Q77,Y77,AG77,AO77,AW77,BE77,BM77,BU77,CC77,CK77))</f>
        <v>0</v>
      </c>
      <c r="G77" s="3">
        <f>IF(Inputs!$B$27&lt;&gt;"Ready","PENDING INPUTS",SUM(L77,T77,AB77,AJ77,AR77,AZ77,BH77,BP77,BX77,CF77))</f>
        <v>0</v>
      </c>
      <c r="H77" s="3">
        <f>IF(Inputs!$B$27&lt;&gt;"Ready","PENDING INPUTS",SUM(M77,U77,AC77,AK77,AS77,BA77,BI77,BQ77,BY77,CG77))</f>
        <v>0</v>
      </c>
      <c r="I77" s="3">
        <f>IF(Inputs!$B$27&lt;&gt;"Ready","PENDING INPUTS",SUM(R77,Z77,AH77,AP77,AX77,BF77,BN77,BV77,CD77,CL77))</f>
        <v>0</v>
      </c>
      <c r="J77" t="str">
        <f>IF(Inputs!$B$27&lt;&gt;"Ready","PENDING INPUTS",IF(A77&gt;Inputs!$B$6,"Beyond horizon",IF(E77&gt;0.005,"MINIMUM SHORTFALL",IF(I77&lt;0.005,"Paid off","In progress"))))</f>
        <v>Paid off</v>
      </c>
      <c r="K77" s="3">
        <f>IF(Inputs!$B$27&lt;&gt;"Ready","PENDING INPUTS",R76)</f>
        <v>0</v>
      </c>
      <c r="L77" s="3">
        <f>IF(Inputs!$B$27&lt;&gt;"Ready","PENDING INPUTS",IF(A77&lt;=Inputs!$B$6,ROUND(K77*Inputs!C14/12,2),0))</f>
        <v>0</v>
      </c>
      <c r="M77" s="3">
        <f>IF(Inputs!$B$27&lt;&gt;"Ready","PENDING INPUTS",IF(AND(A77&lt;=Inputs!$B$6,K77&gt;0),Inputs!G14,0))</f>
        <v>0</v>
      </c>
      <c r="N77" s="3">
        <f>IF(Inputs!$B$27&lt;&gt;"Ready","PENDING INPUTS",IF(A77&gt;Inputs!$B$6,0,MIN((K77+L77+M77),IF(Inputs!H14=1,Inputs!D14,MAX(Inputs!F14,ROUND(K77*Inputs!E14+L77+M77,2))))))</f>
        <v>0</v>
      </c>
      <c r="O77">
        <f>IF(Inputs!$B$27&lt;&gt;"Ready","PENDING INPUTS",IF(K77&lt;=0,99,1+IF(AND(S77&gt;0,OR(S77&lt;K77,AND(S77=K77,1&lt;0))),1,0)+IF(AND(AA77&gt;0,OR(AA77&lt;K77,AND(AA77=K77,2&lt;0))),1,0)+IF(AND(AI77&gt;0,OR(AI77&lt;K77,AND(AI77=K77,3&lt;0))),1,0)+IF(AND(AQ77&gt;0,OR(AQ77&lt;K77,AND(AQ77=K77,4&lt;0))),1,0)+IF(AND(AY77&gt;0,OR(AY77&lt;K77,AND(AY77=K77,5&lt;0))),1,0)+IF(AND(BG77&gt;0,OR(BG77&lt;K77,AND(BG77=K77,6&lt;0))),1,0)+IF(AND(BO77&gt;0,OR(BO77&lt;K77,AND(BO77=K77,7&lt;0))),1,0)+IF(AND(BW77&gt;0,OR(BW77&lt;K77,AND(BW77=K77,8&lt;0))),1,0)+IF(AND(CE77&gt;0,OR(CE77&lt;K77,AND(CE77=K77,9&lt;0))),1,0)))</f>
        <v>99</v>
      </c>
      <c r="P77" s="3">
        <f>IF(Inputs!$B$27&lt;&gt;"Ready","PENDING INPUTS",IF(A77&gt;Inputs!$B$6,0,MIN(MAX(0,(K77+L77+M77)-N77),MAX(0,C77-D77-(IF(O77&lt;O77,K77+L77+M77-N77,0)+IF(W77&lt;O77,S77+T77+U77-V77,0)+IF(AE77&lt;O77,AA77+AB77+AC77-AD77,0)+IF(AM77&lt;O77,AI77+AJ77+AK77-AL77,0)+IF(AU77&lt;O77,AQ77+AR77+AS77-AT77,0)+IF(BC77&lt;O77,AY77+AZ77+BA77-BB77,0)+IF(BK77&lt;O77,BG77+BH77+BI77-BJ77,0)+IF(BS77&lt;O77,BO77+BP77+BQ77-BR77,0)+IF(CA77&lt;O77,BW77+BX77+BY77-BZ77,0)+IF(CI77&lt;O77,CE77+CF77+CG77-CH77,0))))))</f>
        <v>0</v>
      </c>
      <c r="Q77" s="3">
        <f>IF(Inputs!$B$27&lt;&gt;"Ready","PENDING INPUTS",MIN((K77+L77+M77),IF(D77&gt;C77,IF(D77=0,0,N77*C77/D77),N77+P77)))</f>
        <v>0</v>
      </c>
      <c r="R77" s="3">
        <f>IF(Inputs!$B$27&lt;&gt;"Ready","PENDING INPUTS",MAX(0,(K77+L77+M77)-Q77))</f>
        <v>0</v>
      </c>
      <c r="S77" s="3">
        <f>IF(Inputs!$B$27&lt;&gt;"Ready","PENDING INPUTS",Z76)</f>
        <v>0</v>
      </c>
      <c r="T77" s="3">
        <f>IF(Inputs!$B$27&lt;&gt;"Ready","PENDING INPUTS",IF(A77&lt;=Inputs!$B$6,ROUND(S77*Inputs!C15/12,2),0))</f>
        <v>0</v>
      </c>
      <c r="U77" s="3">
        <f>IF(Inputs!$B$27&lt;&gt;"Ready","PENDING INPUTS",IF(AND(A77&lt;=Inputs!$B$6,S77&gt;0),Inputs!G15,0))</f>
        <v>0</v>
      </c>
      <c r="V77" s="3">
        <f>IF(Inputs!$B$27&lt;&gt;"Ready","PENDING INPUTS",IF(A77&gt;Inputs!$B$6,0,MIN((S77+T77+U77),IF(Inputs!H15=1,Inputs!D15,MAX(Inputs!F15,ROUND(S77*Inputs!E15+T77+U77,2))))))</f>
        <v>0</v>
      </c>
      <c r="W77">
        <f>IF(Inputs!$B$27&lt;&gt;"Ready","PENDING INPUTS",IF(S77&lt;=0,99,1+IF(AND(K77&gt;0,OR(K77&lt;S77,AND(K77=S77,0&lt;1))),1,0)+IF(AND(AA77&gt;0,OR(AA77&lt;S77,AND(AA77=S77,2&lt;1))),1,0)+IF(AND(AI77&gt;0,OR(AI77&lt;S77,AND(AI77=S77,3&lt;1))),1,0)+IF(AND(AQ77&gt;0,OR(AQ77&lt;S77,AND(AQ77=S77,4&lt;1))),1,0)+IF(AND(AY77&gt;0,OR(AY77&lt;S77,AND(AY77=S77,5&lt;1))),1,0)+IF(AND(BG77&gt;0,OR(BG77&lt;S77,AND(BG77=S77,6&lt;1))),1,0)+IF(AND(BO77&gt;0,OR(BO77&lt;S77,AND(BO77=S77,7&lt;1))),1,0)+IF(AND(BW77&gt;0,OR(BW77&lt;S77,AND(BW77=S77,8&lt;1))),1,0)+IF(AND(CE77&gt;0,OR(CE77&lt;S77,AND(CE77=S77,9&lt;1))),1,0)))</f>
        <v>99</v>
      </c>
      <c r="X77" s="3">
        <f>IF(Inputs!$B$27&lt;&gt;"Ready","PENDING INPUTS",IF(A77&gt;Inputs!$B$6,0,MIN(MAX(0,(S77+T77+U77)-V77),MAX(0,C77-D77-(IF(O77&lt;W77,K77+L77+M77-N77,0)+IF(W77&lt;W77,S77+T77+U77-V77,0)+IF(AE77&lt;W77,AA77+AB77+AC77-AD77,0)+IF(AM77&lt;W77,AI77+AJ77+AK77-AL77,0)+IF(AU77&lt;W77,AQ77+AR77+AS77-AT77,0)+IF(BC77&lt;W77,AY77+AZ77+BA77-BB77,0)+IF(BK77&lt;W77,BG77+BH77+BI77-BJ77,0)+IF(BS77&lt;W77,BO77+BP77+BQ77-BR77,0)+IF(CA77&lt;W77,BW77+BX77+BY77-BZ77,0)+IF(CI77&lt;W77,CE77+CF77+CG77-CH77,0))))))</f>
        <v>0</v>
      </c>
      <c r="Y77" s="3">
        <f>IF(Inputs!$B$27&lt;&gt;"Ready","PENDING INPUTS",MIN((S77+T77+U77),IF(D77&gt;C77,IF(D77=0,0,V77*C77/D77),V77+X77)))</f>
        <v>0</v>
      </c>
      <c r="Z77" s="3">
        <f>IF(Inputs!$B$27&lt;&gt;"Ready","PENDING INPUTS",MAX(0,(S77+T77+U77)-Y77))</f>
        <v>0</v>
      </c>
      <c r="AA77" s="3">
        <f>IF(Inputs!$B$27&lt;&gt;"Ready","PENDING INPUTS",AH76)</f>
        <v>0</v>
      </c>
      <c r="AB77" s="3">
        <f>IF(Inputs!$B$27&lt;&gt;"Ready","PENDING INPUTS",IF(A77&lt;=Inputs!$B$6,ROUND(AA77*Inputs!C16/12,2),0))</f>
        <v>0</v>
      </c>
      <c r="AC77" s="3">
        <f>IF(Inputs!$B$27&lt;&gt;"Ready","PENDING INPUTS",IF(AND(A77&lt;=Inputs!$B$6,AA77&gt;0),Inputs!G16,0))</f>
        <v>0</v>
      </c>
      <c r="AD77" s="3">
        <f>IF(Inputs!$B$27&lt;&gt;"Ready","PENDING INPUTS",IF(A77&gt;Inputs!$B$6,0,MIN((AA77+AB77+AC77),IF(Inputs!H16=1,Inputs!D16,MAX(Inputs!F16,ROUND(AA77*Inputs!E16+AB77+AC77,2))))))</f>
        <v>0</v>
      </c>
      <c r="AE77">
        <f>IF(Inputs!$B$27&lt;&gt;"Ready","PENDING INPUTS",IF(AA77&lt;=0,99,1+IF(AND(K77&gt;0,OR(K77&lt;AA77,AND(K77=AA77,0&lt;2))),1,0)+IF(AND(S77&gt;0,OR(S77&lt;AA77,AND(S77=AA77,1&lt;2))),1,0)+IF(AND(AI77&gt;0,OR(AI77&lt;AA77,AND(AI77=AA77,3&lt;2))),1,0)+IF(AND(AQ77&gt;0,OR(AQ77&lt;AA77,AND(AQ77=AA77,4&lt;2))),1,0)+IF(AND(AY77&gt;0,OR(AY77&lt;AA77,AND(AY77=AA77,5&lt;2))),1,0)+IF(AND(BG77&gt;0,OR(BG77&lt;AA77,AND(BG77=AA77,6&lt;2))),1,0)+IF(AND(BO77&gt;0,OR(BO77&lt;AA77,AND(BO77=AA77,7&lt;2))),1,0)+IF(AND(BW77&gt;0,OR(BW77&lt;AA77,AND(BW77=AA77,8&lt;2))),1,0)+IF(AND(CE77&gt;0,OR(CE77&lt;AA77,AND(CE77=AA77,9&lt;2))),1,0)))</f>
        <v>99</v>
      </c>
      <c r="AF77" s="3">
        <f>IF(Inputs!$B$27&lt;&gt;"Ready","PENDING INPUTS",IF(A77&gt;Inputs!$B$6,0,MIN(MAX(0,(AA77+AB77+AC77)-AD77),MAX(0,C77-D77-(IF(O77&lt;AE77,K77+L77+M77-N77,0)+IF(W77&lt;AE77,S77+T77+U77-V77,0)+IF(AE77&lt;AE77,AA77+AB77+AC77-AD77,0)+IF(AM77&lt;AE77,AI77+AJ77+AK77-AL77,0)+IF(AU77&lt;AE77,AQ77+AR77+AS77-AT77,0)+IF(BC77&lt;AE77,AY77+AZ77+BA77-BB77,0)+IF(BK77&lt;AE77,BG77+BH77+BI77-BJ77,0)+IF(BS77&lt;AE77,BO77+BP77+BQ77-BR77,0)+IF(CA77&lt;AE77,BW77+BX77+BY77-BZ77,0)+IF(CI77&lt;AE77,CE77+CF77+CG77-CH77,0))))))</f>
        <v>0</v>
      </c>
      <c r="AG77" s="3">
        <f>IF(Inputs!$B$27&lt;&gt;"Ready","PENDING INPUTS",MIN((AA77+AB77+AC77),IF(D77&gt;C77,IF(D77=0,0,AD77*C77/D77),AD77+AF77)))</f>
        <v>0</v>
      </c>
      <c r="AH77" s="3">
        <f>IF(Inputs!$B$27&lt;&gt;"Ready","PENDING INPUTS",MAX(0,(AA77+AB77+AC77)-AG77))</f>
        <v>0</v>
      </c>
      <c r="AI77" s="3">
        <f>IF(Inputs!$B$27&lt;&gt;"Ready","PENDING INPUTS",AP76)</f>
        <v>0</v>
      </c>
      <c r="AJ77" s="3">
        <f>IF(Inputs!$B$27&lt;&gt;"Ready","PENDING INPUTS",IF(A77&lt;=Inputs!$B$6,ROUND(AI77*Inputs!C17/12,2),0))</f>
        <v>0</v>
      </c>
      <c r="AK77" s="3">
        <f>IF(Inputs!$B$27&lt;&gt;"Ready","PENDING INPUTS",IF(AND(A77&lt;=Inputs!$B$6,AI77&gt;0),Inputs!G17,0))</f>
        <v>0</v>
      </c>
      <c r="AL77" s="3">
        <f>IF(Inputs!$B$27&lt;&gt;"Ready","PENDING INPUTS",IF(A77&gt;Inputs!$B$6,0,MIN((AI77+AJ77+AK77),IF(Inputs!H17=1,Inputs!D17,MAX(Inputs!F17,ROUND(AI77*Inputs!E17+AJ77+AK77,2))))))</f>
        <v>0</v>
      </c>
      <c r="AM77">
        <f>IF(Inputs!$B$27&lt;&gt;"Ready","PENDING INPUTS",IF(AI77&lt;=0,99,1+IF(AND(K77&gt;0,OR(K77&lt;AI77,AND(K77=AI77,0&lt;3))),1,0)+IF(AND(S77&gt;0,OR(S77&lt;AI77,AND(S77=AI77,1&lt;3))),1,0)+IF(AND(AA77&gt;0,OR(AA77&lt;AI77,AND(AA77=AI77,2&lt;3))),1,0)+IF(AND(AQ77&gt;0,OR(AQ77&lt;AI77,AND(AQ77=AI77,4&lt;3))),1,0)+IF(AND(AY77&gt;0,OR(AY77&lt;AI77,AND(AY77=AI77,5&lt;3))),1,0)+IF(AND(BG77&gt;0,OR(BG77&lt;AI77,AND(BG77=AI77,6&lt;3))),1,0)+IF(AND(BO77&gt;0,OR(BO77&lt;AI77,AND(BO77=AI77,7&lt;3))),1,0)+IF(AND(BW77&gt;0,OR(BW77&lt;AI77,AND(BW77=AI77,8&lt;3))),1,0)+IF(AND(CE77&gt;0,OR(CE77&lt;AI77,AND(CE77=AI77,9&lt;3))),1,0)))</f>
        <v>99</v>
      </c>
      <c r="AN77" s="3">
        <f>IF(Inputs!$B$27&lt;&gt;"Ready","PENDING INPUTS",IF(A77&gt;Inputs!$B$6,0,MIN(MAX(0,(AI77+AJ77+AK77)-AL77),MAX(0,C77-D77-(IF(O77&lt;AM77,K77+L77+M77-N77,0)+IF(W77&lt;AM77,S77+T77+U77-V77,0)+IF(AE77&lt;AM77,AA77+AB77+AC77-AD77,0)+IF(AM77&lt;AM77,AI77+AJ77+AK77-AL77,0)+IF(AU77&lt;AM77,AQ77+AR77+AS77-AT77,0)+IF(BC77&lt;AM77,AY77+AZ77+BA77-BB77,0)+IF(BK77&lt;AM77,BG77+BH77+BI77-BJ77,0)+IF(BS77&lt;AM77,BO77+BP77+BQ77-BR77,0)+IF(CA77&lt;AM77,BW77+BX77+BY77-BZ77,0)+IF(CI77&lt;AM77,CE77+CF77+CG77-CH77,0))))))</f>
        <v>0</v>
      </c>
      <c r="AO77" s="3">
        <f>IF(Inputs!$B$27&lt;&gt;"Ready","PENDING INPUTS",MIN((AI77+AJ77+AK77),IF(D77&gt;C77,IF(D77=0,0,AL77*C77/D77),AL77+AN77)))</f>
        <v>0</v>
      </c>
      <c r="AP77" s="3">
        <f>IF(Inputs!$B$27&lt;&gt;"Ready","PENDING INPUTS",MAX(0,(AI77+AJ77+AK77)-AO77))</f>
        <v>0</v>
      </c>
      <c r="AQ77" s="3">
        <f>IF(Inputs!$B$27&lt;&gt;"Ready","PENDING INPUTS",AX76)</f>
        <v>0</v>
      </c>
      <c r="AR77" s="3">
        <f>IF(Inputs!$B$27&lt;&gt;"Ready","PENDING INPUTS",IF(A77&lt;=Inputs!$B$6,ROUND(AQ77*Inputs!C18/12,2),0))</f>
        <v>0</v>
      </c>
      <c r="AS77" s="3">
        <f>IF(Inputs!$B$27&lt;&gt;"Ready","PENDING INPUTS",IF(AND(A77&lt;=Inputs!$B$6,AQ77&gt;0),Inputs!G18,0))</f>
        <v>0</v>
      </c>
      <c r="AT77" s="3">
        <f>IF(Inputs!$B$27&lt;&gt;"Ready","PENDING INPUTS",IF(A77&gt;Inputs!$B$6,0,MIN((AQ77+AR77+AS77),IF(Inputs!H18=1,Inputs!D18,MAX(Inputs!F18,ROUND(AQ77*Inputs!E18+AR77+AS77,2))))))</f>
        <v>0</v>
      </c>
      <c r="AU77">
        <f>IF(Inputs!$B$27&lt;&gt;"Ready","PENDING INPUTS",IF(AQ77&lt;=0,99,1+IF(AND(K77&gt;0,OR(K77&lt;AQ77,AND(K77=AQ77,0&lt;4))),1,0)+IF(AND(S77&gt;0,OR(S77&lt;AQ77,AND(S77=AQ77,1&lt;4))),1,0)+IF(AND(AA77&gt;0,OR(AA77&lt;AQ77,AND(AA77=AQ77,2&lt;4))),1,0)+IF(AND(AI77&gt;0,OR(AI77&lt;AQ77,AND(AI77=AQ77,3&lt;4))),1,0)+IF(AND(AY77&gt;0,OR(AY77&lt;AQ77,AND(AY77=AQ77,5&lt;4))),1,0)+IF(AND(BG77&gt;0,OR(BG77&lt;AQ77,AND(BG77=AQ77,6&lt;4))),1,0)+IF(AND(BO77&gt;0,OR(BO77&lt;AQ77,AND(BO77=AQ77,7&lt;4))),1,0)+IF(AND(BW77&gt;0,OR(BW77&lt;AQ77,AND(BW77=AQ77,8&lt;4))),1,0)+IF(AND(CE77&gt;0,OR(CE77&lt;AQ77,AND(CE77=AQ77,9&lt;4))),1,0)))</f>
        <v>99</v>
      </c>
      <c r="AV77" s="3">
        <f>IF(Inputs!$B$27&lt;&gt;"Ready","PENDING INPUTS",IF(A77&gt;Inputs!$B$6,0,MIN(MAX(0,(AQ77+AR77+AS77)-AT77),MAX(0,C77-D77-(IF(O77&lt;AU77,K77+L77+M77-N77,0)+IF(W77&lt;AU77,S77+T77+U77-V77,0)+IF(AE77&lt;AU77,AA77+AB77+AC77-AD77,0)+IF(AM77&lt;AU77,AI77+AJ77+AK77-AL77,0)+IF(AU77&lt;AU77,AQ77+AR77+AS77-AT77,0)+IF(BC77&lt;AU77,AY77+AZ77+BA77-BB77,0)+IF(BK77&lt;AU77,BG77+BH77+BI77-BJ77,0)+IF(BS77&lt;AU77,BO77+BP77+BQ77-BR77,0)+IF(CA77&lt;AU77,BW77+BX77+BY77-BZ77,0)+IF(CI77&lt;AU77,CE77+CF77+CG77-CH77,0))))))</f>
        <v>0</v>
      </c>
      <c r="AW77" s="3">
        <f>IF(Inputs!$B$27&lt;&gt;"Ready","PENDING INPUTS",MIN((AQ77+AR77+AS77),IF(D77&gt;C77,IF(D77=0,0,AT77*C77/D77),AT77+AV77)))</f>
        <v>0</v>
      </c>
      <c r="AX77" s="3">
        <f>IF(Inputs!$B$27&lt;&gt;"Ready","PENDING INPUTS",MAX(0,(AQ77+AR77+AS77)-AW77))</f>
        <v>0</v>
      </c>
      <c r="AY77" s="3">
        <f>IF(Inputs!$B$27&lt;&gt;"Ready","PENDING INPUTS",BF76)</f>
        <v>0</v>
      </c>
      <c r="AZ77" s="3">
        <f>IF(Inputs!$B$27&lt;&gt;"Ready","PENDING INPUTS",IF(A77&lt;=Inputs!$B$6,ROUND(AY77*Inputs!C19/12,2),0))</f>
        <v>0</v>
      </c>
      <c r="BA77" s="3">
        <f>IF(Inputs!$B$27&lt;&gt;"Ready","PENDING INPUTS",IF(AND(A77&lt;=Inputs!$B$6,AY77&gt;0),Inputs!G19,0))</f>
        <v>0</v>
      </c>
      <c r="BB77" s="3">
        <f>IF(Inputs!$B$27&lt;&gt;"Ready","PENDING INPUTS",IF(A77&gt;Inputs!$B$6,0,MIN((AY77+AZ77+BA77),IF(Inputs!H19=1,Inputs!D19,MAX(Inputs!F19,ROUND(AY77*Inputs!E19+AZ77+BA77,2))))))</f>
        <v>0</v>
      </c>
      <c r="BC77">
        <f>IF(Inputs!$B$27&lt;&gt;"Ready","PENDING INPUTS",IF(AY77&lt;=0,99,1+IF(AND(K77&gt;0,OR(K77&lt;AY77,AND(K77=AY77,0&lt;5))),1,0)+IF(AND(S77&gt;0,OR(S77&lt;AY77,AND(S77=AY77,1&lt;5))),1,0)+IF(AND(AA77&gt;0,OR(AA77&lt;AY77,AND(AA77=AY77,2&lt;5))),1,0)+IF(AND(AI77&gt;0,OR(AI77&lt;AY77,AND(AI77=AY77,3&lt;5))),1,0)+IF(AND(AQ77&gt;0,OR(AQ77&lt;AY77,AND(AQ77=AY77,4&lt;5))),1,0)+IF(AND(BG77&gt;0,OR(BG77&lt;AY77,AND(BG77=AY77,6&lt;5))),1,0)+IF(AND(BO77&gt;0,OR(BO77&lt;AY77,AND(BO77=AY77,7&lt;5))),1,0)+IF(AND(BW77&gt;0,OR(BW77&lt;AY77,AND(BW77=AY77,8&lt;5))),1,0)+IF(AND(CE77&gt;0,OR(CE77&lt;AY77,AND(CE77=AY77,9&lt;5))),1,0)))</f>
        <v>99</v>
      </c>
      <c r="BD77" s="3">
        <f>IF(Inputs!$B$27&lt;&gt;"Ready","PENDING INPUTS",IF(A77&gt;Inputs!$B$6,0,MIN(MAX(0,(AY77+AZ77+BA77)-BB77),MAX(0,C77-D77-(IF(O77&lt;BC77,K77+L77+M77-N77,0)+IF(W77&lt;BC77,S77+T77+U77-V77,0)+IF(AE77&lt;BC77,AA77+AB77+AC77-AD77,0)+IF(AM77&lt;BC77,AI77+AJ77+AK77-AL77,0)+IF(AU77&lt;BC77,AQ77+AR77+AS77-AT77,0)+IF(BC77&lt;BC77,AY77+AZ77+BA77-BB77,0)+IF(BK77&lt;BC77,BG77+BH77+BI77-BJ77,0)+IF(BS77&lt;BC77,BO77+BP77+BQ77-BR77,0)+IF(CA77&lt;BC77,BW77+BX77+BY77-BZ77,0)+IF(CI77&lt;BC77,CE77+CF77+CG77-CH77,0))))))</f>
        <v>0</v>
      </c>
      <c r="BE77" s="3">
        <f>IF(Inputs!$B$27&lt;&gt;"Ready","PENDING INPUTS",MIN((AY77+AZ77+BA77),IF(D77&gt;C77,IF(D77=0,0,BB77*C77/D77),BB77+BD77)))</f>
        <v>0</v>
      </c>
      <c r="BF77" s="3">
        <f>IF(Inputs!$B$27&lt;&gt;"Ready","PENDING INPUTS",MAX(0,(AY77+AZ77+BA77)-BE77))</f>
        <v>0</v>
      </c>
      <c r="BG77" s="3">
        <f>IF(Inputs!$B$27&lt;&gt;"Ready","PENDING INPUTS",BN76)</f>
        <v>0</v>
      </c>
      <c r="BH77" s="3">
        <f>IF(Inputs!$B$27&lt;&gt;"Ready","PENDING INPUTS",IF(A77&lt;=Inputs!$B$6,ROUND(BG77*Inputs!C20/12,2),0))</f>
        <v>0</v>
      </c>
      <c r="BI77" s="3">
        <f>IF(Inputs!$B$27&lt;&gt;"Ready","PENDING INPUTS",IF(AND(A77&lt;=Inputs!$B$6,BG77&gt;0),Inputs!G20,0))</f>
        <v>0</v>
      </c>
      <c r="BJ77" s="3">
        <f>IF(Inputs!$B$27&lt;&gt;"Ready","PENDING INPUTS",IF(A77&gt;Inputs!$B$6,0,MIN((BG77+BH77+BI77),IF(Inputs!H20=1,Inputs!D20,MAX(Inputs!F20,ROUND(BG77*Inputs!E20+BH77+BI77,2))))))</f>
        <v>0</v>
      </c>
      <c r="BK77">
        <f>IF(Inputs!$B$27&lt;&gt;"Ready","PENDING INPUTS",IF(BG77&lt;=0,99,1+IF(AND(K77&gt;0,OR(K77&lt;BG77,AND(K77=BG77,0&lt;6))),1,0)+IF(AND(S77&gt;0,OR(S77&lt;BG77,AND(S77=BG77,1&lt;6))),1,0)+IF(AND(AA77&gt;0,OR(AA77&lt;BG77,AND(AA77=BG77,2&lt;6))),1,0)+IF(AND(AI77&gt;0,OR(AI77&lt;BG77,AND(AI77=BG77,3&lt;6))),1,0)+IF(AND(AQ77&gt;0,OR(AQ77&lt;BG77,AND(AQ77=BG77,4&lt;6))),1,0)+IF(AND(AY77&gt;0,OR(AY77&lt;BG77,AND(AY77=BG77,5&lt;6))),1,0)+IF(AND(BO77&gt;0,OR(BO77&lt;BG77,AND(BO77=BG77,7&lt;6))),1,0)+IF(AND(BW77&gt;0,OR(BW77&lt;BG77,AND(BW77=BG77,8&lt;6))),1,0)+IF(AND(CE77&gt;0,OR(CE77&lt;BG77,AND(CE77=BG77,9&lt;6))),1,0)))</f>
        <v>99</v>
      </c>
      <c r="BL77" s="3">
        <f>IF(Inputs!$B$27&lt;&gt;"Ready","PENDING INPUTS",IF(A77&gt;Inputs!$B$6,0,MIN(MAX(0,(BG77+BH77+BI77)-BJ77),MAX(0,C77-D77-(IF(O77&lt;BK77,K77+L77+M77-N77,0)+IF(W77&lt;BK77,S77+T77+U77-V77,0)+IF(AE77&lt;BK77,AA77+AB77+AC77-AD77,0)+IF(AM77&lt;BK77,AI77+AJ77+AK77-AL77,0)+IF(AU77&lt;BK77,AQ77+AR77+AS77-AT77,0)+IF(BC77&lt;BK77,AY77+AZ77+BA77-BB77,0)+IF(BK77&lt;BK77,BG77+BH77+BI77-BJ77,0)+IF(BS77&lt;BK77,BO77+BP77+BQ77-BR77,0)+IF(CA77&lt;BK77,BW77+BX77+BY77-BZ77,0)+IF(CI77&lt;BK77,CE77+CF77+CG77-CH77,0))))))</f>
        <v>0</v>
      </c>
      <c r="BM77" s="3">
        <f>IF(Inputs!$B$27&lt;&gt;"Ready","PENDING INPUTS",MIN((BG77+BH77+BI77),IF(D77&gt;C77,IF(D77=0,0,BJ77*C77/D77),BJ77+BL77)))</f>
        <v>0</v>
      </c>
      <c r="BN77" s="3">
        <f>IF(Inputs!$B$27&lt;&gt;"Ready","PENDING INPUTS",MAX(0,(BG77+BH77+BI77)-BM77))</f>
        <v>0</v>
      </c>
      <c r="BO77" s="3">
        <f>IF(Inputs!$B$27&lt;&gt;"Ready","PENDING INPUTS",BV76)</f>
        <v>0</v>
      </c>
      <c r="BP77" s="3">
        <f>IF(Inputs!$B$27&lt;&gt;"Ready","PENDING INPUTS",IF(A77&lt;=Inputs!$B$6,ROUND(BO77*Inputs!C21/12,2),0))</f>
        <v>0</v>
      </c>
      <c r="BQ77" s="3">
        <f>IF(Inputs!$B$27&lt;&gt;"Ready","PENDING INPUTS",IF(AND(A77&lt;=Inputs!$B$6,BO77&gt;0),Inputs!G21,0))</f>
        <v>0</v>
      </c>
      <c r="BR77" s="3">
        <f>IF(Inputs!$B$27&lt;&gt;"Ready","PENDING INPUTS",IF(A77&gt;Inputs!$B$6,0,MIN((BO77+BP77+BQ77),IF(Inputs!H21=1,Inputs!D21,MAX(Inputs!F21,ROUND(BO77*Inputs!E21+BP77+BQ77,2))))))</f>
        <v>0</v>
      </c>
      <c r="BS77">
        <f>IF(Inputs!$B$27&lt;&gt;"Ready","PENDING INPUTS",IF(BO77&lt;=0,99,1+IF(AND(K77&gt;0,OR(K77&lt;BO77,AND(K77=BO77,0&lt;7))),1,0)+IF(AND(S77&gt;0,OR(S77&lt;BO77,AND(S77=BO77,1&lt;7))),1,0)+IF(AND(AA77&gt;0,OR(AA77&lt;BO77,AND(AA77=BO77,2&lt;7))),1,0)+IF(AND(AI77&gt;0,OR(AI77&lt;BO77,AND(AI77=BO77,3&lt;7))),1,0)+IF(AND(AQ77&gt;0,OR(AQ77&lt;BO77,AND(AQ77=BO77,4&lt;7))),1,0)+IF(AND(AY77&gt;0,OR(AY77&lt;BO77,AND(AY77=BO77,5&lt;7))),1,0)+IF(AND(BG77&gt;0,OR(BG77&lt;BO77,AND(BG77=BO77,6&lt;7))),1,0)+IF(AND(BW77&gt;0,OR(BW77&lt;BO77,AND(BW77=BO77,8&lt;7))),1,0)+IF(AND(CE77&gt;0,OR(CE77&lt;BO77,AND(CE77=BO77,9&lt;7))),1,0)))</f>
        <v>99</v>
      </c>
      <c r="BT77" s="3">
        <f>IF(Inputs!$B$27&lt;&gt;"Ready","PENDING INPUTS",IF(A77&gt;Inputs!$B$6,0,MIN(MAX(0,(BO77+BP77+BQ77)-BR77),MAX(0,C77-D77-(IF(O77&lt;BS77,K77+L77+M77-N77,0)+IF(W77&lt;BS77,S77+T77+U77-V77,0)+IF(AE77&lt;BS77,AA77+AB77+AC77-AD77,0)+IF(AM77&lt;BS77,AI77+AJ77+AK77-AL77,0)+IF(AU77&lt;BS77,AQ77+AR77+AS77-AT77,0)+IF(BC77&lt;BS77,AY77+AZ77+BA77-BB77,0)+IF(BK77&lt;BS77,BG77+BH77+BI77-BJ77,0)+IF(BS77&lt;BS77,BO77+BP77+BQ77-BR77,0)+IF(CA77&lt;BS77,BW77+BX77+BY77-BZ77,0)+IF(CI77&lt;BS77,CE77+CF77+CG77-CH77,0))))))</f>
        <v>0</v>
      </c>
      <c r="BU77" s="3">
        <f>IF(Inputs!$B$27&lt;&gt;"Ready","PENDING INPUTS",MIN((BO77+BP77+BQ77),IF(D77&gt;C77,IF(D77=0,0,BR77*C77/D77),BR77+BT77)))</f>
        <v>0</v>
      </c>
      <c r="BV77" s="3">
        <f>IF(Inputs!$B$27&lt;&gt;"Ready","PENDING INPUTS",MAX(0,(BO77+BP77+BQ77)-BU77))</f>
        <v>0</v>
      </c>
      <c r="BW77" s="3">
        <f>IF(Inputs!$B$27&lt;&gt;"Ready","PENDING INPUTS",CD76)</f>
        <v>0</v>
      </c>
      <c r="BX77" s="3">
        <f>IF(Inputs!$B$27&lt;&gt;"Ready","PENDING INPUTS",IF(A77&lt;=Inputs!$B$6,ROUND(BW77*Inputs!C22/12,2),0))</f>
        <v>0</v>
      </c>
      <c r="BY77" s="3">
        <f>IF(Inputs!$B$27&lt;&gt;"Ready","PENDING INPUTS",IF(AND(A77&lt;=Inputs!$B$6,BW77&gt;0),Inputs!G22,0))</f>
        <v>0</v>
      </c>
      <c r="BZ77" s="3">
        <f>IF(Inputs!$B$27&lt;&gt;"Ready","PENDING INPUTS",IF(A77&gt;Inputs!$B$6,0,MIN((BW77+BX77+BY77),IF(Inputs!H22=1,Inputs!D22,MAX(Inputs!F22,ROUND(BW77*Inputs!E22+BX77+BY77,2))))))</f>
        <v>0</v>
      </c>
      <c r="CA77">
        <f>IF(Inputs!$B$27&lt;&gt;"Ready","PENDING INPUTS",IF(BW77&lt;=0,99,1+IF(AND(K77&gt;0,OR(K77&lt;BW77,AND(K77=BW77,0&lt;8))),1,0)+IF(AND(S77&gt;0,OR(S77&lt;BW77,AND(S77=BW77,1&lt;8))),1,0)+IF(AND(AA77&gt;0,OR(AA77&lt;BW77,AND(AA77=BW77,2&lt;8))),1,0)+IF(AND(AI77&gt;0,OR(AI77&lt;BW77,AND(AI77=BW77,3&lt;8))),1,0)+IF(AND(AQ77&gt;0,OR(AQ77&lt;BW77,AND(AQ77=BW77,4&lt;8))),1,0)+IF(AND(AY77&gt;0,OR(AY77&lt;BW77,AND(AY77=BW77,5&lt;8))),1,0)+IF(AND(BG77&gt;0,OR(BG77&lt;BW77,AND(BG77=BW77,6&lt;8))),1,0)+IF(AND(BO77&gt;0,OR(BO77&lt;BW77,AND(BO77=BW77,7&lt;8))),1,0)+IF(AND(CE77&gt;0,OR(CE77&lt;BW77,AND(CE77=BW77,9&lt;8))),1,0)))</f>
        <v>99</v>
      </c>
      <c r="CB77" s="3">
        <f>IF(Inputs!$B$27&lt;&gt;"Ready","PENDING INPUTS",IF(A77&gt;Inputs!$B$6,0,MIN(MAX(0,(BW77+BX77+BY77)-BZ77),MAX(0,C77-D77-(IF(O77&lt;CA77,K77+L77+M77-N77,0)+IF(W77&lt;CA77,S77+T77+U77-V77,0)+IF(AE77&lt;CA77,AA77+AB77+AC77-AD77,0)+IF(AM77&lt;CA77,AI77+AJ77+AK77-AL77,0)+IF(AU77&lt;CA77,AQ77+AR77+AS77-AT77,0)+IF(BC77&lt;CA77,AY77+AZ77+BA77-BB77,0)+IF(BK77&lt;CA77,BG77+BH77+BI77-BJ77,0)+IF(BS77&lt;CA77,BO77+BP77+BQ77-BR77,0)+IF(CA77&lt;CA77,BW77+BX77+BY77-BZ77,0)+IF(CI77&lt;CA77,CE77+CF77+CG77-CH77,0))))))</f>
        <v>0</v>
      </c>
      <c r="CC77" s="3">
        <f>IF(Inputs!$B$27&lt;&gt;"Ready","PENDING INPUTS",MIN((BW77+BX77+BY77),IF(D77&gt;C77,IF(D77=0,0,BZ77*C77/D77),BZ77+CB77)))</f>
        <v>0</v>
      </c>
      <c r="CD77" s="3">
        <f>IF(Inputs!$B$27&lt;&gt;"Ready","PENDING INPUTS",MAX(0,(BW77+BX77+BY77)-CC77))</f>
        <v>0</v>
      </c>
      <c r="CE77" s="3">
        <f>IF(Inputs!$B$27&lt;&gt;"Ready","PENDING INPUTS",CL76)</f>
        <v>0</v>
      </c>
      <c r="CF77" s="3">
        <f>IF(Inputs!$B$27&lt;&gt;"Ready","PENDING INPUTS",IF(A77&lt;=Inputs!$B$6,ROUND(CE77*Inputs!C23/12,2),0))</f>
        <v>0</v>
      </c>
      <c r="CG77" s="3">
        <f>IF(Inputs!$B$27&lt;&gt;"Ready","PENDING INPUTS",IF(AND(A77&lt;=Inputs!$B$6,CE77&gt;0),Inputs!G23,0))</f>
        <v>0</v>
      </c>
      <c r="CH77" s="3">
        <f>IF(Inputs!$B$27&lt;&gt;"Ready","PENDING INPUTS",IF(A77&gt;Inputs!$B$6,0,MIN((CE77+CF77+CG77),IF(Inputs!H23=1,Inputs!D23,MAX(Inputs!F23,ROUND(CE77*Inputs!E23+CF77+CG77,2))))))</f>
        <v>0</v>
      </c>
      <c r="CI77">
        <f>IF(Inputs!$B$27&lt;&gt;"Ready","PENDING INPUTS",IF(CE77&lt;=0,99,1+IF(AND(K77&gt;0,OR(K77&lt;CE77,AND(K77=CE77,0&lt;9))),1,0)+IF(AND(S77&gt;0,OR(S77&lt;CE77,AND(S77=CE77,1&lt;9))),1,0)+IF(AND(AA77&gt;0,OR(AA77&lt;CE77,AND(AA77=CE77,2&lt;9))),1,0)+IF(AND(AI77&gt;0,OR(AI77&lt;CE77,AND(AI77=CE77,3&lt;9))),1,0)+IF(AND(AQ77&gt;0,OR(AQ77&lt;CE77,AND(AQ77=CE77,4&lt;9))),1,0)+IF(AND(AY77&gt;0,OR(AY77&lt;CE77,AND(AY77=CE77,5&lt;9))),1,0)+IF(AND(BG77&gt;0,OR(BG77&lt;CE77,AND(BG77=CE77,6&lt;9))),1,0)+IF(AND(BO77&gt;0,OR(BO77&lt;CE77,AND(BO77=CE77,7&lt;9))),1,0)+IF(AND(BW77&gt;0,OR(BW77&lt;CE77,AND(BW77=CE77,8&lt;9))),1,0)))</f>
        <v>99</v>
      </c>
      <c r="CJ77" s="3">
        <f>IF(Inputs!$B$27&lt;&gt;"Ready","PENDING INPUTS",IF(A77&gt;Inputs!$B$6,0,MIN(MAX(0,(CE77+CF77+CG77)-CH77),MAX(0,C77-D77-(IF(O77&lt;CI77,K77+L77+M77-N77,0)+IF(W77&lt;CI77,S77+T77+U77-V77,0)+IF(AE77&lt;CI77,AA77+AB77+AC77-AD77,0)+IF(AM77&lt;CI77,AI77+AJ77+AK77-AL77,0)+IF(AU77&lt;CI77,AQ77+AR77+AS77-AT77,0)+IF(BC77&lt;CI77,AY77+AZ77+BA77-BB77,0)+IF(BK77&lt;CI77,BG77+BH77+BI77-BJ77,0)+IF(BS77&lt;CI77,BO77+BP77+BQ77-BR77,0)+IF(CA77&lt;CI77,BW77+BX77+BY77-BZ77,0)+IF(CI77&lt;CI77,CE77+CF77+CG77-CH77,0))))))</f>
        <v>0</v>
      </c>
      <c r="CK77" s="3">
        <f>IF(Inputs!$B$27&lt;&gt;"Ready","PENDING INPUTS",MIN((CE77+CF77+CG77),IF(D77&gt;C77,IF(D77=0,0,CH77*C77/D77),CH77+CJ77)))</f>
        <v>0</v>
      </c>
      <c r="CL77" s="3">
        <f>IF(Inputs!$B$27&lt;&gt;"Ready","PENDING INPUTS",MAX(0,(CE77+CF77+CG77)-CK77))</f>
        <v>0</v>
      </c>
    </row>
    <row r="78" spans="1:90" ht="27.95" customHeight="1" x14ac:dyDescent="0.25">
      <c r="A78">
        <v>74</v>
      </c>
      <c r="B78" s="13">
        <f>IF(Inputs!$B$27&lt;&gt;"Ready","PENDING INPUTS",EDATE(Inputs!$B$5,A78-1))</f>
        <v>48519</v>
      </c>
      <c r="C78" s="3">
        <f>IF(Inputs!$B$27&lt;&gt;"Ready","PENDING INPUTS",IF(A78&lt;=Inputs!$B$6,MAX(0,Inputs!$B$4+IF(A78=Inputs!$B$7,Inputs!$B$8,0)+IF(A78=Inputs!$B$9,Inputs!$B$10,0)),0))</f>
        <v>0</v>
      </c>
      <c r="D78" s="3">
        <f>IF(Inputs!$B$27&lt;&gt;"Ready","PENDING INPUTS",SUM(N78,V78,AD78,AL78,AT78,BB78,BJ78,BR78,BZ78,CH78))</f>
        <v>0</v>
      </c>
      <c r="E78" s="3">
        <f>IF(Inputs!$B$27&lt;&gt;"Ready","PENDING INPUTS",MAX(0,D78-C78))</f>
        <v>0</v>
      </c>
      <c r="F78" s="3">
        <f>IF(Inputs!$B$27&lt;&gt;"Ready","PENDING INPUTS",SUM(Q78,Y78,AG78,AO78,AW78,BE78,BM78,BU78,CC78,CK78))</f>
        <v>0</v>
      </c>
      <c r="G78" s="3">
        <f>IF(Inputs!$B$27&lt;&gt;"Ready","PENDING INPUTS",SUM(L78,T78,AB78,AJ78,AR78,AZ78,BH78,BP78,BX78,CF78))</f>
        <v>0</v>
      </c>
      <c r="H78" s="3">
        <f>IF(Inputs!$B$27&lt;&gt;"Ready","PENDING INPUTS",SUM(M78,U78,AC78,AK78,AS78,BA78,BI78,BQ78,BY78,CG78))</f>
        <v>0</v>
      </c>
      <c r="I78" s="3">
        <f>IF(Inputs!$B$27&lt;&gt;"Ready","PENDING INPUTS",SUM(R78,Z78,AH78,AP78,AX78,BF78,BN78,BV78,CD78,CL78))</f>
        <v>0</v>
      </c>
      <c r="J78" t="str">
        <f>IF(Inputs!$B$27&lt;&gt;"Ready","PENDING INPUTS",IF(A78&gt;Inputs!$B$6,"Beyond horizon",IF(E78&gt;0.005,"MINIMUM SHORTFALL",IF(I78&lt;0.005,"Paid off","In progress"))))</f>
        <v>Paid off</v>
      </c>
      <c r="K78" s="3">
        <f>IF(Inputs!$B$27&lt;&gt;"Ready","PENDING INPUTS",R77)</f>
        <v>0</v>
      </c>
      <c r="L78" s="3">
        <f>IF(Inputs!$B$27&lt;&gt;"Ready","PENDING INPUTS",IF(A78&lt;=Inputs!$B$6,ROUND(K78*Inputs!C14/12,2),0))</f>
        <v>0</v>
      </c>
      <c r="M78" s="3">
        <f>IF(Inputs!$B$27&lt;&gt;"Ready","PENDING INPUTS",IF(AND(A78&lt;=Inputs!$B$6,K78&gt;0),Inputs!G14,0))</f>
        <v>0</v>
      </c>
      <c r="N78" s="3">
        <f>IF(Inputs!$B$27&lt;&gt;"Ready","PENDING INPUTS",IF(A78&gt;Inputs!$B$6,0,MIN((K78+L78+M78),IF(Inputs!H14=1,Inputs!D14,MAX(Inputs!F14,ROUND(K78*Inputs!E14+L78+M78,2))))))</f>
        <v>0</v>
      </c>
      <c r="O78">
        <f>IF(Inputs!$B$27&lt;&gt;"Ready","PENDING INPUTS",IF(K78&lt;=0,99,1+IF(AND(S78&gt;0,OR(S78&lt;K78,AND(S78=K78,1&lt;0))),1,0)+IF(AND(AA78&gt;0,OR(AA78&lt;K78,AND(AA78=K78,2&lt;0))),1,0)+IF(AND(AI78&gt;0,OR(AI78&lt;K78,AND(AI78=K78,3&lt;0))),1,0)+IF(AND(AQ78&gt;0,OR(AQ78&lt;K78,AND(AQ78=K78,4&lt;0))),1,0)+IF(AND(AY78&gt;0,OR(AY78&lt;K78,AND(AY78=K78,5&lt;0))),1,0)+IF(AND(BG78&gt;0,OR(BG78&lt;K78,AND(BG78=K78,6&lt;0))),1,0)+IF(AND(BO78&gt;0,OR(BO78&lt;K78,AND(BO78=K78,7&lt;0))),1,0)+IF(AND(BW78&gt;0,OR(BW78&lt;K78,AND(BW78=K78,8&lt;0))),1,0)+IF(AND(CE78&gt;0,OR(CE78&lt;K78,AND(CE78=K78,9&lt;0))),1,0)))</f>
        <v>99</v>
      </c>
      <c r="P78" s="3">
        <f>IF(Inputs!$B$27&lt;&gt;"Ready","PENDING INPUTS",IF(A78&gt;Inputs!$B$6,0,MIN(MAX(0,(K78+L78+M78)-N78),MAX(0,C78-D78-(IF(O78&lt;O78,K78+L78+M78-N78,0)+IF(W78&lt;O78,S78+T78+U78-V78,0)+IF(AE78&lt;O78,AA78+AB78+AC78-AD78,0)+IF(AM78&lt;O78,AI78+AJ78+AK78-AL78,0)+IF(AU78&lt;O78,AQ78+AR78+AS78-AT78,0)+IF(BC78&lt;O78,AY78+AZ78+BA78-BB78,0)+IF(BK78&lt;O78,BG78+BH78+BI78-BJ78,0)+IF(BS78&lt;O78,BO78+BP78+BQ78-BR78,0)+IF(CA78&lt;O78,BW78+BX78+BY78-BZ78,0)+IF(CI78&lt;O78,CE78+CF78+CG78-CH78,0))))))</f>
        <v>0</v>
      </c>
      <c r="Q78" s="3">
        <f>IF(Inputs!$B$27&lt;&gt;"Ready","PENDING INPUTS",MIN((K78+L78+M78),IF(D78&gt;C78,IF(D78=0,0,N78*C78/D78),N78+P78)))</f>
        <v>0</v>
      </c>
      <c r="R78" s="3">
        <f>IF(Inputs!$B$27&lt;&gt;"Ready","PENDING INPUTS",MAX(0,(K78+L78+M78)-Q78))</f>
        <v>0</v>
      </c>
      <c r="S78" s="3">
        <f>IF(Inputs!$B$27&lt;&gt;"Ready","PENDING INPUTS",Z77)</f>
        <v>0</v>
      </c>
      <c r="T78" s="3">
        <f>IF(Inputs!$B$27&lt;&gt;"Ready","PENDING INPUTS",IF(A78&lt;=Inputs!$B$6,ROUND(S78*Inputs!C15/12,2),0))</f>
        <v>0</v>
      </c>
      <c r="U78" s="3">
        <f>IF(Inputs!$B$27&lt;&gt;"Ready","PENDING INPUTS",IF(AND(A78&lt;=Inputs!$B$6,S78&gt;0),Inputs!G15,0))</f>
        <v>0</v>
      </c>
      <c r="V78" s="3">
        <f>IF(Inputs!$B$27&lt;&gt;"Ready","PENDING INPUTS",IF(A78&gt;Inputs!$B$6,0,MIN((S78+T78+U78),IF(Inputs!H15=1,Inputs!D15,MAX(Inputs!F15,ROUND(S78*Inputs!E15+T78+U78,2))))))</f>
        <v>0</v>
      </c>
      <c r="W78">
        <f>IF(Inputs!$B$27&lt;&gt;"Ready","PENDING INPUTS",IF(S78&lt;=0,99,1+IF(AND(K78&gt;0,OR(K78&lt;S78,AND(K78=S78,0&lt;1))),1,0)+IF(AND(AA78&gt;0,OR(AA78&lt;S78,AND(AA78=S78,2&lt;1))),1,0)+IF(AND(AI78&gt;0,OR(AI78&lt;S78,AND(AI78=S78,3&lt;1))),1,0)+IF(AND(AQ78&gt;0,OR(AQ78&lt;S78,AND(AQ78=S78,4&lt;1))),1,0)+IF(AND(AY78&gt;0,OR(AY78&lt;S78,AND(AY78=S78,5&lt;1))),1,0)+IF(AND(BG78&gt;0,OR(BG78&lt;S78,AND(BG78=S78,6&lt;1))),1,0)+IF(AND(BO78&gt;0,OR(BO78&lt;S78,AND(BO78=S78,7&lt;1))),1,0)+IF(AND(BW78&gt;0,OR(BW78&lt;S78,AND(BW78=S78,8&lt;1))),1,0)+IF(AND(CE78&gt;0,OR(CE78&lt;S78,AND(CE78=S78,9&lt;1))),1,0)))</f>
        <v>99</v>
      </c>
      <c r="X78" s="3">
        <f>IF(Inputs!$B$27&lt;&gt;"Ready","PENDING INPUTS",IF(A78&gt;Inputs!$B$6,0,MIN(MAX(0,(S78+T78+U78)-V78),MAX(0,C78-D78-(IF(O78&lt;W78,K78+L78+M78-N78,0)+IF(W78&lt;W78,S78+T78+U78-V78,0)+IF(AE78&lt;W78,AA78+AB78+AC78-AD78,0)+IF(AM78&lt;W78,AI78+AJ78+AK78-AL78,0)+IF(AU78&lt;W78,AQ78+AR78+AS78-AT78,0)+IF(BC78&lt;W78,AY78+AZ78+BA78-BB78,0)+IF(BK78&lt;W78,BG78+BH78+BI78-BJ78,0)+IF(BS78&lt;W78,BO78+BP78+BQ78-BR78,0)+IF(CA78&lt;W78,BW78+BX78+BY78-BZ78,0)+IF(CI78&lt;W78,CE78+CF78+CG78-CH78,0))))))</f>
        <v>0</v>
      </c>
      <c r="Y78" s="3">
        <f>IF(Inputs!$B$27&lt;&gt;"Ready","PENDING INPUTS",MIN((S78+T78+U78),IF(D78&gt;C78,IF(D78=0,0,V78*C78/D78),V78+X78)))</f>
        <v>0</v>
      </c>
      <c r="Z78" s="3">
        <f>IF(Inputs!$B$27&lt;&gt;"Ready","PENDING INPUTS",MAX(0,(S78+T78+U78)-Y78))</f>
        <v>0</v>
      </c>
      <c r="AA78" s="3">
        <f>IF(Inputs!$B$27&lt;&gt;"Ready","PENDING INPUTS",AH77)</f>
        <v>0</v>
      </c>
      <c r="AB78" s="3">
        <f>IF(Inputs!$B$27&lt;&gt;"Ready","PENDING INPUTS",IF(A78&lt;=Inputs!$B$6,ROUND(AA78*Inputs!C16/12,2),0))</f>
        <v>0</v>
      </c>
      <c r="AC78" s="3">
        <f>IF(Inputs!$B$27&lt;&gt;"Ready","PENDING INPUTS",IF(AND(A78&lt;=Inputs!$B$6,AA78&gt;0),Inputs!G16,0))</f>
        <v>0</v>
      </c>
      <c r="AD78" s="3">
        <f>IF(Inputs!$B$27&lt;&gt;"Ready","PENDING INPUTS",IF(A78&gt;Inputs!$B$6,0,MIN((AA78+AB78+AC78),IF(Inputs!H16=1,Inputs!D16,MAX(Inputs!F16,ROUND(AA78*Inputs!E16+AB78+AC78,2))))))</f>
        <v>0</v>
      </c>
      <c r="AE78">
        <f>IF(Inputs!$B$27&lt;&gt;"Ready","PENDING INPUTS",IF(AA78&lt;=0,99,1+IF(AND(K78&gt;0,OR(K78&lt;AA78,AND(K78=AA78,0&lt;2))),1,0)+IF(AND(S78&gt;0,OR(S78&lt;AA78,AND(S78=AA78,1&lt;2))),1,0)+IF(AND(AI78&gt;0,OR(AI78&lt;AA78,AND(AI78=AA78,3&lt;2))),1,0)+IF(AND(AQ78&gt;0,OR(AQ78&lt;AA78,AND(AQ78=AA78,4&lt;2))),1,0)+IF(AND(AY78&gt;0,OR(AY78&lt;AA78,AND(AY78=AA78,5&lt;2))),1,0)+IF(AND(BG78&gt;0,OR(BG78&lt;AA78,AND(BG78=AA78,6&lt;2))),1,0)+IF(AND(BO78&gt;0,OR(BO78&lt;AA78,AND(BO78=AA78,7&lt;2))),1,0)+IF(AND(BW78&gt;0,OR(BW78&lt;AA78,AND(BW78=AA78,8&lt;2))),1,0)+IF(AND(CE78&gt;0,OR(CE78&lt;AA78,AND(CE78=AA78,9&lt;2))),1,0)))</f>
        <v>99</v>
      </c>
      <c r="AF78" s="3">
        <f>IF(Inputs!$B$27&lt;&gt;"Ready","PENDING INPUTS",IF(A78&gt;Inputs!$B$6,0,MIN(MAX(0,(AA78+AB78+AC78)-AD78),MAX(0,C78-D78-(IF(O78&lt;AE78,K78+L78+M78-N78,0)+IF(W78&lt;AE78,S78+T78+U78-V78,0)+IF(AE78&lt;AE78,AA78+AB78+AC78-AD78,0)+IF(AM78&lt;AE78,AI78+AJ78+AK78-AL78,0)+IF(AU78&lt;AE78,AQ78+AR78+AS78-AT78,0)+IF(BC78&lt;AE78,AY78+AZ78+BA78-BB78,0)+IF(BK78&lt;AE78,BG78+BH78+BI78-BJ78,0)+IF(BS78&lt;AE78,BO78+BP78+BQ78-BR78,0)+IF(CA78&lt;AE78,BW78+BX78+BY78-BZ78,0)+IF(CI78&lt;AE78,CE78+CF78+CG78-CH78,0))))))</f>
        <v>0</v>
      </c>
      <c r="AG78" s="3">
        <f>IF(Inputs!$B$27&lt;&gt;"Ready","PENDING INPUTS",MIN((AA78+AB78+AC78),IF(D78&gt;C78,IF(D78=0,0,AD78*C78/D78),AD78+AF78)))</f>
        <v>0</v>
      </c>
      <c r="AH78" s="3">
        <f>IF(Inputs!$B$27&lt;&gt;"Ready","PENDING INPUTS",MAX(0,(AA78+AB78+AC78)-AG78))</f>
        <v>0</v>
      </c>
      <c r="AI78" s="3">
        <f>IF(Inputs!$B$27&lt;&gt;"Ready","PENDING INPUTS",AP77)</f>
        <v>0</v>
      </c>
      <c r="AJ78" s="3">
        <f>IF(Inputs!$B$27&lt;&gt;"Ready","PENDING INPUTS",IF(A78&lt;=Inputs!$B$6,ROUND(AI78*Inputs!C17/12,2),0))</f>
        <v>0</v>
      </c>
      <c r="AK78" s="3">
        <f>IF(Inputs!$B$27&lt;&gt;"Ready","PENDING INPUTS",IF(AND(A78&lt;=Inputs!$B$6,AI78&gt;0),Inputs!G17,0))</f>
        <v>0</v>
      </c>
      <c r="AL78" s="3">
        <f>IF(Inputs!$B$27&lt;&gt;"Ready","PENDING INPUTS",IF(A78&gt;Inputs!$B$6,0,MIN((AI78+AJ78+AK78),IF(Inputs!H17=1,Inputs!D17,MAX(Inputs!F17,ROUND(AI78*Inputs!E17+AJ78+AK78,2))))))</f>
        <v>0</v>
      </c>
      <c r="AM78">
        <f>IF(Inputs!$B$27&lt;&gt;"Ready","PENDING INPUTS",IF(AI78&lt;=0,99,1+IF(AND(K78&gt;0,OR(K78&lt;AI78,AND(K78=AI78,0&lt;3))),1,0)+IF(AND(S78&gt;0,OR(S78&lt;AI78,AND(S78=AI78,1&lt;3))),1,0)+IF(AND(AA78&gt;0,OR(AA78&lt;AI78,AND(AA78=AI78,2&lt;3))),1,0)+IF(AND(AQ78&gt;0,OR(AQ78&lt;AI78,AND(AQ78=AI78,4&lt;3))),1,0)+IF(AND(AY78&gt;0,OR(AY78&lt;AI78,AND(AY78=AI78,5&lt;3))),1,0)+IF(AND(BG78&gt;0,OR(BG78&lt;AI78,AND(BG78=AI78,6&lt;3))),1,0)+IF(AND(BO78&gt;0,OR(BO78&lt;AI78,AND(BO78=AI78,7&lt;3))),1,0)+IF(AND(BW78&gt;0,OR(BW78&lt;AI78,AND(BW78=AI78,8&lt;3))),1,0)+IF(AND(CE78&gt;0,OR(CE78&lt;AI78,AND(CE78=AI78,9&lt;3))),1,0)))</f>
        <v>99</v>
      </c>
      <c r="AN78" s="3">
        <f>IF(Inputs!$B$27&lt;&gt;"Ready","PENDING INPUTS",IF(A78&gt;Inputs!$B$6,0,MIN(MAX(0,(AI78+AJ78+AK78)-AL78),MAX(0,C78-D78-(IF(O78&lt;AM78,K78+L78+M78-N78,0)+IF(W78&lt;AM78,S78+T78+U78-V78,0)+IF(AE78&lt;AM78,AA78+AB78+AC78-AD78,0)+IF(AM78&lt;AM78,AI78+AJ78+AK78-AL78,0)+IF(AU78&lt;AM78,AQ78+AR78+AS78-AT78,0)+IF(BC78&lt;AM78,AY78+AZ78+BA78-BB78,0)+IF(BK78&lt;AM78,BG78+BH78+BI78-BJ78,0)+IF(BS78&lt;AM78,BO78+BP78+BQ78-BR78,0)+IF(CA78&lt;AM78,BW78+BX78+BY78-BZ78,0)+IF(CI78&lt;AM78,CE78+CF78+CG78-CH78,0))))))</f>
        <v>0</v>
      </c>
      <c r="AO78" s="3">
        <f>IF(Inputs!$B$27&lt;&gt;"Ready","PENDING INPUTS",MIN((AI78+AJ78+AK78),IF(D78&gt;C78,IF(D78=0,0,AL78*C78/D78),AL78+AN78)))</f>
        <v>0</v>
      </c>
      <c r="AP78" s="3">
        <f>IF(Inputs!$B$27&lt;&gt;"Ready","PENDING INPUTS",MAX(0,(AI78+AJ78+AK78)-AO78))</f>
        <v>0</v>
      </c>
      <c r="AQ78" s="3">
        <f>IF(Inputs!$B$27&lt;&gt;"Ready","PENDING INPUTS",AX77)</f>
        <v>0</v>
      </c>
      <c r="AR78" s="3">
        <f>IF(Inputs!$B$27&lt;&gt;"Ready","PENDING INPUTS",IF(A78&lt;=Inputs!$B$6,ROUND(AQ78*Inputs!C18/12,2),0))</f>
        <v>0</v>
      </c>
      <c r="AS78" s="3">
        <f>IF(Inputs!$B$27&lt;&gt;"Ready","PENDING INPUTS",IF(AND(A78&lt;=Inputs!$B$6,AQ78&gt;0),Inputs!G18,0))</f>
        <v>0</v>
      </c>
      <c r="AT78" s="3">
        <f>IF(Inputs!$B$27&lt;&gt;"Ready","PENDING INPUTS",IF(A78&gt;Inputs!$B$6,0,MIN((AQ78+AR78+AS78),IF(Inputs!H18=1,Inputs!D18,MAX(Inputs!F18,ROUND(AQ78*Inputs!E18+AR78+AS78,2))))))</f>
        <v>0</v>
      </c>
      <c r="AU78">
        <f>IF(Inputs!$B$27&lt;&gt;"Ready","PENDING INPUTS",IF(AQ78&lt;=0,99,1+IF(AND(K78&gt;0,OR(K78&lt;AQ78,AND(K78=AQ78,0&lt;4))),1,0)+IF(AND(S78&gt;0,OR(S78&lt;AQ78,AND(S78=AQ78,1&lt;4))),1,0)+IF(AND(AA78&gt;0,OR(AA78&lt;AQ78,AND(AA78=AQ78,2&lt;4))),1,0)+IF(AND(AI78&gt;0,OR(AI78&lt;AQ78,AND(AI78=AQ78,3&lt;4))),1,0)+IF(AND(AY78&gt;0,OR(AY78&lt;AQ78,AND(AY78=AQ78,5&lt;4))),1,0)+IF(AND(BG78&gt;0,OR(BG78&lt;AQ78,AND(BG78=AQ78,6&lt;4))),1,0)+IF(AND(BO78&gt;0,OR(BO78&lt;AQ78,AND(BO78=AQ78,7&lt;4))),1,0)+IF(AND(BW78&gt;0,OR(BW78&lt;AQ78,AND(BW78=AQ78,8&lt;4))),1,0)+IF(AND(CE78&gt;0,OR(CE78&lt;AQ78,AND(CE78=AQ78,9&lt;4))),1,0)))</f>
        <v>99</v>
      </c>
      <c r="AV78" s="3">
        <f>IF(Inputs!$B$27&lt;&gt;"Ready","PENDING INPUTS",IF(A78&gt;Inputs!$B$6,0,MIN(MAX(0,(AQ78+AR78+AS78)-AT78),MAX(0,C78-D78-(IF(O78&lt;AU78,K78+L78+M78-N78,0)+IF(W78&lt;AU78,S78+T78+U78-V78,0)+IF(AE78&lt;AU78,AA78+AB78+AC78-AD78,0)+IF(AM78&lt;AU78,AI78+AJ78+AK78-AL78,0)+IF(AU78&lt;AU78,AQ78+AR78+AS78-AT78,0)+IF(BC78&lt;AU78,AY78+AZ78+BA78-BB78,0)+IF(BK78&lt;AU78,BG78+BH78+BI78-BJ78,0)+IF(BS78&lt;AU78,BO78+BP78+BQ78-BR78,0)+IF(CA78&lt;AU78,BW78+BX78+BY78-BZ78,0)+IF(CI78&lt;AU78,CE78+CF78+CG78-CH78,0))))))</f>
        <v>0</v>
      </c>
      <c r="AW78" s="3">
        <f>IF(Inputs!$B$27&lt;&gt;"Ready","PENDING INPUTS",MIN((AQ78+AR78+AS78),IF(D78&gt;C78,IF(D78=0,0,AT78*C78/D78),AT78+AV78)))</f>
        <v>0</v>
      </c>
      <c r="AX78" s="3">
        <f>IF(Inputs!$B$27&lt;&gt;"Ready","PENDING INPUTS",MAX(0,(AQ78+AR78+AS78)-AW78))</f>
        <v>0</v>
      </c>
      <c r="AY78" s="3">
        <f>IF(Inputs!$B$27&lt;&gt;"Ready","PENDING INPUTS",BF77)</f>
        <v>0</v>
      </c>
      <c r="AZ78" s="3">
        <f>IF(Inputs!$B$27&lt;&gt;"Ready","PENDING INPUTS",IF(A78&lt;=Inputs!$B$6,ROUND(AY78*Inputs!C19/12,2),0))</f>
        <v>0</v>
      </c>
      <c r="BA78" s="3">
        <f>IF(Inputs!$B$27&lt;&gt;"Ready","PENDING INPUTS",IF(AND(A78&lt;=Inputs!$B$6,AY78&gt;0),Inputs!G19,0))</f>
        <v>0</v>
      </c>
      <c r="BB78" s="3">
        <f>IF(Inputs!$B$27&lt;&gt;"Ready","PENDING INPUTS",IF(A78&gt;Inputs!$B$6,0,MIN((AY78+AZ78+BA78),IF(Inputs!H19=1,Inputs!D19,MAX(Inputs!F19,ROUND(AY78*Inputs!E19+AZ78+BA78,2))))))</f>
        <v>0</v>
      </c>
      <c r="BC78">
        <f>IF(Inputs!$B$27&lt;&gt;"Ready","PENDING INPUTS",IF(AY78&lt;=0,99,1+IF(AND(K78&gt;0,OR(K78&lt;AY78,AND(K78=AY78,0&lt;5))),1,0)+IF(AND(S78&gt;0,OR(S78&lt;AY78,AND(S78=AY78,1&lt;5))),1,0)+IF(AND(AA78&gt;0,OR(AA78&lt;AY78,AND(AA78=AY78,2&lt;5))),1,0)+IF(AND(AI78&gt;0,OR(AI78&lt;AY78,AND(AI78=AY78,3&lt;5))),1,0)+IF(AND(AQ78&gt;0,OR(AQ78&lt;AY78,AND(AQ78=AY78,4&lt;5))),1,0)+IF(AND(BG78&gt;0,OR(BG78&lt;AY78,AND(BG78=AY78,6&lt;5))),1,0)+IF(AND(BO78&gt;0,OR(BO78&lt;AY78,AND(BO78=AY78,7&lt;5))),1,0)+IF(AND(BW78&gt;0,OR(BW78&lt;AY78,AND(BW78=AY78,8&lt;5))),1,0)+IF(AND(CE78&gt;0,OR(CE78&lt;AY78,AND(CE78=AY78,9&lt;5))),1,0)))</f>
        <v>99</v>
      </c>
      <c r="BD78" s="3">
        <f>IF(Inputs!$B$27&lt;&gt;"Ready","PENDING INPUTS",IF(A78&gt;Inputs!$B$6,0,MIN(MAX(0,(AY78+AZ78+BA78)-BB78),MAX(0,C78-D78-(IF(O78&lt;BC78,K78+L78+M78-N78,0)+IF(W78&lt;BC78,S78+T78+U78-V78,0)+IF(AE78&lt;BC78,AA78+AB78+AC78-AD78,0)+IF(AM78&lt;BC78,AI78+AJ78+AK78-AL78,0)+IF(AU78&lt;BC78,AQ78+AR78+AS78-AT78,0)+IF(BC78&lt;BC78,AY78+AZ78+BA78-BB78,0)+IF(BK78&lt;BC78,BG78+BH78+BI78-BJ78,0)+IF(BS78&lt;BC78,BO78+BP78+BQ78-BR78,0)+IF(CA78&lt;BC78,BW78+BX78+BY78-BZ78,0)+IF(CI78&lt;BC78,CE78+CF78+CG78-CH78,0))))))</f>
        <v>0</v>
      </c>
      <c r="BE78" s="3">
        <f>IF(Inputs!$B$27&lt;&gt;"Ready","PENDING INPUTS",MIN((AY78+AZ78+BA78),IF(D78&gt;C78,IF(D78=0,0,BB78*C78/D78),BB78+BD78)))</f>
        <v>0</v>
      </c>
      <c r="BF78" s="3">
        <f>IF(Inputs!$B$27&lt;&gt;"Ready","PENDING INPUTS",MAX(0,(AY78+AZ78+BA78)-BE78))</f>
        <v>0</v>
      </c>
      <c r="BG78" s="3">
        <f>IF(Inputs!$B$27&lt;&gt;"Ready","PENDING INPUTS",BN77)</f>
        <v>0</v>
      </c>
      <c r="BH78" s="3">
        <f>IF(Inputs!$B$27&lt;&gt;"Ready","PENDING INPUTS",IF(A78&lt;=Inputs!$B$6,ROUND(BG78*Inputs!C20/12,2),0))</f>
        <v>0</v>
      </c>
      <c r="BI78" s="3">
        <f>IF(Inputs!$B$27&lt;&gt;"Ready","PENDING INPUTS",IF(AND(A78&lt;=Inputs!$B$6,BG78&gt;0),Inputs!G20,0))</f>
        <v>0</v>
      </c>
      <c r="BJ78" s="3">
        <f>IF(Inputs!$B$27&lt;&gt;"Ready","PENDING INPUTS",IF(A78&gt;Inputs!$B$6,0,MIN((BG78+BH78+BI78),IF(Inputs!H20=1,Inputs!D20,MAX(Inputs!F20,ROUND(BG78*Inputs!E20+BH78+BI78,2))))))</f>
        <v>0</v>
      </c>
      <c r="BK78">
        <f>IF(Inputs!$B$27&lt;&gt;"Ready","PENDING INPUTS",IF(BG78&lt;=0,99,1+IF(AND(K78&gt;0,OR(K78&lt;BG78,AND(K78=BG78,0&lt;6))),1,0)+IF(AND(S78&gt;0,OR(S78&lt;BG78,AND(S78=BG78,1&lt;6))),1,0)+IF(AND(AA78&gt;0,OR(AA78&lt;BG78,AND(AA78=BG78,2&lt;6))),1,0)+IF(AND(AI78&gt;0,OR(AI78&lt;BG78,AND(AI78=BG78,3&lt;6))),1,0)+IF(AND(AQ78&gt;0,OR(AQ78&lt;BG78,AND(AQ78=BG78,4&lt;6))),1,0)+IF(AND(AY78&gt;0,OR(AY78&lt;BG78,AND(AY78=BG78,5&lt;6))),1,0)+IF(AND(BO78&gt;0,OR(BO78&lt;BG78,AND(BO78=BG78,7&lt;6))),1,0)+IF(AND(BW78&gt;0,OR(BW78&lt;BG78,AND(BW78=BG78,8&lt;6))),1,0)+IF(AND(CE78&gt;0,OR(CE78&lt;BG78,AND(CE78=BG78,9&lt;6))),1,0)))</f>
        <v>99</v>
      </c>
      <c r="BL78" s="3">
        <f>IF(Inputs!$B$27&lt;&gt;"Ready","PENDING INPUTS",IF(A78&gt;Inputs!$B$6,0,MIN(MAX(0,(BG78+BH78+BI78)-BJ78),MAX(0,C78-D78-(IF(O78&lt;BK78,K78+L78+M78-N78,0)+IF(W78&lt;BK78,S78+T78+U78-V78,0)+IF(AE78&lt;BK78,AA78+AB78+AC78-AD78,0)+IF(AM78&lt;BK78,AI78+AJ78+AK78-AL78,0)+IF(AU78&lt;BK78,AQ78+AR78+AS78-AT78,0)+IF(BC78&lt;BK78,AY78+AZ78+BA78-BB78,0)+IF(BK78&lt;BK78,BG78+BH78+BI78-BJ78,0)+IF(BS78&lt;BK78,BO78+BP78+BQ78-BR78,0)+IF(CA78&lt;BK78,BW78+BX78+BY78-BZ78,0)+IF(CI78&lt;BK78,CE78+CF78+CG78-CH78,0))))))</f>
        <v>0</v>
      </c>
      <c r="BM78" s="3">
        <f>IF(Inputs!$B$27&lt;&gt;"Ready","PENDING INPUTS",MIN((BG78+BH78+BI78),IF(D78&gt;C78,IF(D78=0,0,BJ78*C78/D78),BJ78+BL78)))</f>
        <v>0</v>
      </c>
      <c r="BN78" s="3">
        <f>IF(Inputs!$B$27&lt;&gt;"Ready","PENDING INPUTS",MAX(0,(BG78+BH78+BI78)-BM78))</f>
        <v>0</v>
      </c>
      <c r="BO78" s="3">
        <f>IF(Inputs!$B$27&lt;&gt;"Ready","PENDING INPUTS",BV77)</f>
        <v>0</v>
      </c>
      <c r="BP78" s="3">
        <f>IF(Inputs!$B$27&lt;&gt;"Ready","PENDING INPUTS",IF(A78&lt;=Inputs!$B$6,ROUND(BO78*Inputs!C21/12,2),0))</f>
        <v>0</v>
      </c>
      <c r="BQ78" s="3">
        <f>IF(Inputs!$B$27&lt;&gt;"Ready","PENDING INPUTS",IF(AND(A78&lt;=Inputs!$B$6,BO78&gt;0),Inputs!G21,0))</f>
        <v>0</v>
      </c>
      <c r="BR78" s="3">
        <f>IF(Inputs!$B$27&lt;&gt;"Ready","PENDING INPUTS",IF(A78&gt;Inputs!$B$6,0,MIN((BO78+BP78+BQ78),IF(Inputs!H21=1,Inputs!D21,MAX(Inputs!F21,ROUND(BO78*Inputs!E21+BP78+BQ78,2))))))</f>
        <v>0</v>
      </c>
      <c r="BS78">
        <f>IF(Inputs!$B$27&lt;&gt;"Ready","PENDING INPUTS",IF(BO78&lt;=0,99,1+IF(AND(K78&gt;0,OR(K78&lt;BO78,AND(K78=BO78,0&lt;7))),1,0)+IF(AND(S78&gt;0,OR(S78&lt;BO78,AND(S78=BO78,1&lt;7))),1,0)+IF(AND(AA78&gt;0,OR(AA78&lt;BO78,AND(AA78=BO78,2&lt;7))),1,0)+IF(AND(AI78&gt;0,OR(AI78&lt;BO78,AND(AI78=BO78,3&lt;7))),1,0)+IF(AND(AQ78&gt;0,OR(AQ78&lt;BO78,AND(AQ78=BO78,4&lt;7))),1,0)+IF(AND(AY78&gt;0,OR(AY78&lt;BO78,AND(AY78=BO78,5&lt;7))),1,0)+IF(AND(BG78&gt;0,OR(BG78&lt;BO78,AND(BG78=BO78,6&lt;7))),1,0)+IF(AND(BW78&gt;0,OR(BW78&lt;BO78,AND(BW78=BO78,8&lt;7))),1,0)+IF(AND(CE78&gt;0,OR(CE78&lt;BO78,AND(CE78=BO78,9&lt;7))),1,0)))</f>
        <v>99</v>
      </c>
      <c r="BT78" s="3">
        <f>IF(Inputs!$B$27&lt;&gt;"Ready","PENDING INPUTS",IF(A78&gt;Inputs!$B$6,0,MIN(MAX(0,(BO78+BP78+BQ78)-BR78),MAX(0,C78-D78-(IF(O78&lt;BS78,K78+L78+M78-N78,0)+IF(W78&lt;BS78,S78+T78+U78-V78,0)+IF(AE78&lt;BS78,AA78+AB78+AC78-AD78,0)+IF(AM78&lt;BS78,AI78+AJ78+AK78-AL78,0)+IF(AU78&lt;BS78,AQ78+AR78+AS78-AT78,0)+IF(BC78&lt;BS78,AY78+AZ78+BA78-BB78,0)+IF(BK78&lt;BS78,BG78+BH78+BI78-BJ78,0)+IF(BS78&lt;BS78,BO78+BP78+BQ78-BR78,0)+IF(CA78&lt;BS78,BW78+BX78+BY78-BZ78,0)+IF(CI78&lt;BS78,CE78+CF78+CG78-CH78,0))))))</f>
        <v>0</v>
      </c>
      <c r="BU78" s="3">
        <f>IF(Inputs!$B$27&lt;&gt;"Ready","PENDING INPUTS",MIN((BO78+BP78+BQ78),IF(D78&gt;C78,IF(D78=0,0,BR78*C78/D78),BR78+BT78)))</f>
        <v>0</v>
      </c>
      <c r="BV78" s="3">
        <f>IF(Inputs!$B$27&lt;&gt;"Ready","PENDING INPUTS",MAX(0,(BO78+BP78+BQ78)-BU78))</f>
        <v>0</v>
      </c>
      <c r="BW78" s="3">
        <f>IF(Inputs!$B$27&lt;&gt;"Ready","PENDING INPUTS",CD77)</f>
        <v>0</v>
      </c>
      <c r="BX78" s="3">
        <f>IF(Inputs!$B$27&lt;&gt;"Ready","PENDING INPUTS",IF(A78&lt;=Inputs!$B$6,ROUND(BW78*Inputs!C22/12,2),0))</f>
        <v>0</v>
      </c>
      <c r="BY78" s="3">
        <f>IF(Inputs!$B$27&lt;&gt;"Ready","PENDING INPUTS",IF(AND(A78&lt;=Inputs!$B$6,BW78&gt;0),Inputs!G22,0))</f>
        <v>0</v>
      </c>
      <c r="BZ78" s="3">
        <f>IF(Inputs!$B$27&lt;&gt;"Ready","PENDING INPUTS",IF(A78&gt;Inputs!$B$6,0,MIN((BW78+BX78+BY78),IF(Inputs!H22=1,Inputs!D22,MAX(Inputs!F22,ROUND(BW78*Inputs!E22+BX78+BY78,2))))))</f>
        <v>0</v>
      </c>
      <c r="CA78">
        <f>IF(Inputs!$B$27&lt;&gt;"Ready","PENDING INPUTS",IF(BW78&lt;=0,99,1+IF(AND(K78&gt;0,OR(K78&lt;BW78,AND(K78=BW78,0&lt;8))),1,0)+IF(AND(S78&gt;0,OR(S78&lt;BW78,AND(S78=BW78,1&lt;8))),1,0)+IF(AND(AA78&gt;0,OR(AA78&lt;BW78,AND(AA78=BW78,2&lt;8))),1,0)+IF(AND(AI78&gt;0,OR(AI78&lt;BW78,AND(AI78=BW78,3&lt;8))),1,0)+IF(AND(AQ78&gt;0,OR(AQ78&lt;BW78,AND(AQ78=BW78,4&lt;8))),1,0)+IF(AND(AY78&gt;0,OR(AY78&lt;BW78,AND(AY78=BW78,5&lt;8))),1,0)+IF(AND(BG78&gt;0,OR(BG78&lt;BW78,AND(BG78=BW78,6&lt;8))),1,0)+IF(AND(BO78&gt;0,OR(BO78&lt;BW78,AND(BO78=BW78,7&lt;8))),1,0)+IF(AND(CE78&gt;0,OR(CE78&lt;BW78,AND(CE78=BW78,9&lt;8))),1,0)))</f>
        <v>99</v>
      </c>
      <c r="CB78" s="3">
        <f>IF(Inputs!$B$27&lt;&gt;"Ready","PENDING INPUTS",IF(A78&gt;Inputs!$B$6,0,MIN(MAX(0,(BW78+BX78+BY78)-BZ78),MAX(0,C78-D78-(IF(O78&lt;CA78,K78+L78+M78-N78,0)+IF(W78&lt;CA78,S78+T78+U78-V78,0)+IF(AE78&lt;CA78,AA78+AB78+AC78-AD78,0)+IF(AM78&lt;CA78,AI78+AJ78+AK78-AL78,0)+IF(AU78&lt;CA78,AQ78+AR78+AS78-AT78,0)+IF(BC78&lt;CA78,AY78+AZ78+BA78-BB78,0)+IF(BK78&lt;CA78,BG78+BH78+BI78-BJ78,0)+IF(BS78&lt;CA78,BO78+BP78+BQ78-BR78,0)+IF(CA78&lt;CA78,BW78+BX78+BY78-BZ78,0)+IF(CI78&lt;CA78,CE78+CF78+CG78-CH78,0))))))</f>
        <v>0</v>
      </c>
      <c r="CC78" s="3">
        <f>IF(Inputs!$B$27&lt;&gt;"Ready","PENDING INPUTS",MIN((BW78+BX78+BY78),IF(D78&gt;C78,IF(D78=0,0,BZ78*C78/D78),BZ78+CB78)))</f>
        <v>0</v>
      </c>
      <c r="CD78" s="3">
        <f>IF(Inputs!$B$27&lt;&gt;"Ready","PENDING INPUTS",MAX(0,(BW78+BX78+BY78)-CC78))</f>
        <v>0</v>
      </c>
      <c r="CE78" s="3">
        <f>IF(Inputs!$B$27&lt;&gt;"Ready","PENDING INPUTS",CL77)</f>
        <v>0</v>
      </c>
      <c r="CF78" s="3">
        <f>IF(Inputs!$B$27&lt;&gt;"Ready","PENDING INPUTS",IF(A78&lt;=Inputs!$B$6,ROUND(CE78*Inputs!C23/12,2),0))</f>
        <v>0</v>
      </c>
      <c r="CG78" s="3">
        <f>IF(Inputs!$B$27&lt;&gt;"Ready","PENDING INPUTS",IF(AND(A78&lt;=Inputs!$B$6,CE78&gt;0),Inputs!G23,0))</f>
        <v>0</v>
      </c>
      <c r="CH78" s="3">
        <f>IF(Inputs!$B$27&lt;&gt;"Ready","PENDING INPUTS",IF(A78&gt;Inputs!$B$6,0,MIN((CE78+CF78+CG78),IF(Inputs!H23=1,Inputs!D23,MAX(Inputs!F23,ROUND(CE78*Inputs!E23+CF78+CG78,2))))))</f>
        <v>0</v>
      </c>
      <c r="CI78">
        <f>IF(Inputs!$B$27&lt;&gt;"Ready","PENDING INPUTS",IF(CE78&lt;=0,99,1+IF(AND(K78&gt;0,OR(K78&lt;CE78,AND(K78=CE78,0&lt;9))),1,0)+IF(AND(S78&gt;0,OR(S78&lt;CE78,AND(S78=CE78,1&lt;9))),1,0)+IF(AND(AA78&gt;0,OR(AA78&lt;CE78,AND(AA78=CE78,2&lt;9))),1,0)+IF(AND(AI78&gt;0,OR(AI78&lt;CE78,AND(AI78=CE78,3&lt;9))),1,0)+IF(AND(AQ78&gt;0,OR(AQ78&lt;CE78,AND(AQ78=CE78,4&lt;9))),1,0)+IF(AND(AY78&gt;0,OR(AY78&lt;CE78,AND(AY78=CE78,5&lt;9))),1,0)+IF(AND(BG78&gt;0,OR(BG78&lt;CE78,AND(BG78=CE78,6&lt;9))),1,0)+IF(AND(BO78&gt;0,OR(BO78&lt;CE78,AND(BO78=CE78,7&lt;9))),1,0)+IF(AND(BW78&gt;0,OR(BW78&lt;CE78,AND(BW78=CE78,8&lt;9))),1,0)))</f>
        <v>99</v>
      </c>
      <c r="CJ78" s="3">
        <f>IF(Inputs!$B$27&lt;&gt;"Ready","PENDING INPUTS",IF(A78&gt;Inputs!$B$6,0,MIN(MAX(0,(CE78+CF78+CG78)-CH78),MAX(0,C78-D78-(IF(O78&lt;CI78,K78+L78+M78-N78,0)+IF(W78&lt;CI78,S78+T78+U78-V78,0)+IF(AE78&lt;CI78,AA78+AB78+AC78-AD78,0)+IF(AM78&lt;CI78,AI78+AJ78+AK78-AL78,0)+IF(AU78&lt;CI78,AQ78+AR78+AS78-AT78,0)+IF(BC78&lt;CI78,AY78+AZ78+BA78-BB78,0)+IF(BK78&lt;CI78,BG78+BH78+BI78-BJ78,0)+IF(BS78&lt;CI78,BO78+BP78+BQ78-BR78,0)+IF(CA78&lt;CI78,BW78+BX78+BY78-BZ78,0)+IF(CI78&lt;CI78,CE78+CF78+CG78-CH78,0))))))</f>
        <v>0</v>
      </c>
      <c r="CK78" s="3">
        <f>IF(Inputs!$B$27&lt;&gt;"Ready","PENDING INPUTS",MIN((CE78+CF78+CG78),IF(D78&gt;C78,IF(D78=0,0,CH78*C78/D78),CH78+CJ78)))</f>
        <v>0</v>
      </c>
      <c r="CL78" s="3">
        <f>IF(Inputs!$B$27&lt;&gt;"Ready","PENDING INPUTS",MAX(0,(CE78+CF78+CG78)-CK78))</f>
        <v>0</v>
      </c>
    </row>
    <row r="79" spans="1:90" ht="27.95" customHeight="1" x14ac:dyDescent="0.25">
      <c r="A79">
        <v>75</v>
      </c>
      <c r="B79" s="13">
        <f>IF(Inputs!$B$27&lt;&gt;"Ready","PENDING INPUTS",EDATE(Inputs!$B$5,A79-1))</f>
        <v>48549</v>
      </c>
      <c r="C79" s="3">
        <f>IF(Inputs!$B$27&lt;&gt;"Ready","PENDING INPUTS",IF(A79&lt;=Inputs!$B$6,MAX(0,Inputs!$B$4+IF(A79=Inputs!$B$7,Inputs!$B$8,0)+IF(A79=Inputs!$B$9,Inputs!$B$10,0)),0))</f>
        <v>0</v>
      </c>
      <c r="D79" s="3">
        <f>IF(Inputs!$B$27&lt;&gt;"Ready","PENDING INPUTS",SUM(N79,V79,AD79,AL79,AT79,BB79,BJ79,BR79,BZ79,CH79))</f>
        <v>0</v>
      </c>
      <c r="E79" s="3">
        <f>IF(Inputs!$B$27&lt;&gt;"Ready","PENDING INPUTS",MAX(0,D79-C79))</f>
        <v>0</v>
      </c>
      <c r="F79" s="3">
        <f>IF(Inputs!$B$27&lt;&gt;"Ready","PENDING INPUTS",SUM(Q79,Y79,AG79,AO79,AW79,BE79,BM79,BU79,CC79,CK79))</f>
        <v>0</v>
      </c>
      <c r="G79" s="3">
        <f>IF(Inputs!$B$27&lt;&gt;"Ready","PENDING INPUTS",SUM(L79,T79,AB79,AJ79,AR79,AZ79,BH79,BP79,BX79,CF79))</f>
        <v>0</v>
      </c>
      <c r="H79" s="3">
        <f>IF(Inputs!$B$27&lt;&gt;"Ready","PENDING INPUTS",SUM(M79,U79,AC79,AK79,AS79,BA79,BI79,BQ79,BY79,CG79))</f>
        <v>0</v>
      </c>
      <c r="I79" s="3">
        <f>IF(Inputs!$B$27&lt;&gt;"Ready","PENDING INPUTS",SUM(R79,Z79,AH79,AP79,AX79,BF79,BN79,BV79,CD79,CL79))</f>
        <v>0</v>
      </c>
      <c r="J79" t="str">
        <f>IF(Inputs!$B$27&lt;&gt;"Ready","PENDING INPUTS",IF(A79&gt;Inputs!$B$6,"Beyond horizon",IF(E79&gt;0.005,"MINIMUM SHORTFALL",IF(I79&lt;0.005,"Paid off","In progress"))))</f>
        <v>Paid off</v>
      </c>
      <c r="K79" s="3">
        <f>IF(Inputs!$B$27&lt;&gt;"Ready","PENDING INPUTS",R78)</f>
        <v>0</v>
      </c>
      <c r="L79" s="3">
        <f>IF(Inputs!$B$27&lt;&gt;"Ready","PENDING INPUTS",IF(A79&lt;=Inputs!$B$6,ROUND(K79*Inputs!C14/12,2),0))</f>
        <v>0</v>
      </c>
      <c r="M79" s="3">
        <f>IF(Inputs!$B$27&lt;&gt;"Ready","PENDING INPUTS",IF(AND(A79&lt;=Inputs!$B$6,K79&gt;0),Inputs!G14,0))</f>
        <v>0</v>
      </c>
      <c r="N79" s="3">
        <f>IF(Inputs!$B$27&lt;&gt;"Ready","PENDING INPUTS",IF(A79&gt;Inputs!$B$6,0,MIN((K79+L79+M79),IF(Inputs!H14=1,Inputs!D14,MAX(Inputs!F14,ROUND(K79*Inputs!E14+L79+M79,2))))))</f>
        <v>0</v>
      </c>
      <c r="O79">
        <f>IF(Inputs!$B$27&lt;&gt;"Ready","PENDING INPUTS",IF(K79&lt;=0,99,1+IF(AND(S79&gt;0,OR(S79&lt;K79,AND(S79=K79,1&lt;0))),1,0)+IF(AND(AA79&gt;0,OR(AA79&lt;K79,AND(AA79=K79,2&lt;0))),1,0)+IF(AND(AI79&gt;0,OR(AI79&lt;K79,AND(AI79=K79,3&lt;0))),1,0)+IF(AND(AQ79&gt;0,OR(AQ79&lt;K79,AND(AQ79=K79,4&lt;0))),1,0)+IF(AND(AY79&gt;0,OR(AY79&lt;K79,AND(AY79=K79,5&lt;0))),1,0)+IF(AND(BG79&gt;0,OR(BG79&lt;K79,AND(BG79=K79,6&lt;0))),1,0)+IF(AND(BO79&gt;0,OR(BO79&lt;K79,AND(BO79=K79,7&lt;0))),1,0)+IF(AND(BW79&gt;0,OR(BW79&lt;K79,AND(BW79=K79,8&lt;0))),1,0)+IF(AND(CE79&gt;0,OR(CE79&lt;K79,AND(CE79=K79,9&lt;0))),1,0)))</f>
        <v>99</v>
      </c>
      <c r="P79" s="3">
        <f>IF(Inputs!$B$27&lt;&gt;"Ready","PENDING INPUTS",IF(A79&gt;Inputs!$B$6,0,MIN(MAX(0,(K79+L79+M79)-N79),MAX(0,C79-D79-(IF(O79&lt;O79,K79+L79+M79-N79,0)+IF(W79&lt;O79,S79+T79+U79-V79,0)+IF(AE79&lt;O79,AA79+AB79+AC79-AD79,0)+IF(AM79&lt;O79,AI79+AJ79+AK79-AL79,0)+IF(AU79&lt;O79,AQ79+AR79+AS79-AT79,0)+IF(BC79&lt;O79,AY79+AZ79+BA79-BB79,0)+IF(BK79&lt;O79,BG79+BH79+BI79-BJ79,0)+IF(BS79&lt;O79,BO79+BP79+BQ79-BR79,0)+IF(CA79&lt;O79,BW79+BX79+BY79-BZ79,0)+IF(CI79&lt;O79,CE79+CF79+CG79-CH79,0))))))</f>
        <v>0</v>
      </c>
      <c r="Q79" s="3">
        <f>IF(Inputs!$B$27&lt;&gt;"Ready","PENDING INPUTS",MIN((K79+L79+M79),IF(D79&gt;C79,IF(D79=0,0,N79*C79/D79),N79+P79)))</f>
        <v>0</v>
      </c>
      <c r="R79" s="3">
        <f>IF(Inputs!$B$27&lt;&gt;"Ready","PENDING INPUTS",MAX(0,(K79+L79+M79)-Q79))</f>
        <v>0</v>
      </c>
      <c r="S79" s="3">
        <f>IF(Inputs!$B$27&lt;&gt;"Ready","PENDING INPUTS",Z78)</f>
        <v>0</v>
      </c>
      <c r="T79" s="3">
        <f>IF(Inputs!$B$27&lt;&gt;"Ready","PENDING INPUTS",IF(A79&lt;=Inputs!$B$6,ROUND(S79*Inputs!C15/12,2),0))</f>
        <v>0</v>
      </c>
      <c r="U79" s="3">
        <f>IF(Inputs!$B$27&lt;&gt;"Ready","PENDING INPUTS",IF(AND(A79&lt;=Inputs!$B$6,S79&gt;0),Inputs!G15,0))</f>
        <v>0</v>
      </c>
      <c r="V79" s="3">
        <f>IF(Inputs!$B$27&lt;&gt;"Ready","PENDING INPUTS",IF(A79&gt;Inputs!$B$6,0,MIN((S79+T79+U79),IF(Inputs!H15=1,Inputs!D15,MAX(Inputs!F15,ROUND(S79*Inputs!E15+T79+U79,2))))))</f>
        <v>0</v>
      </c>
      <c r="W79">
        <f>IF(Inputs!$B$27&lt;&gt;"Ready","PENDING INPUTS",IF(S79&lt;=0,99,1+IF(AND(K79&gt;0,OR(K79&lt;S79,AND(K79=S79,0&lt;1))),1,0)+IF(AND(AA79&gt;0,OR(AA79&lt;S79,AND(AA79=S79,2&lt;1))),1,0)+IF(AND(AI79&gt;0,OR(AI79&lt;S79,AND(AI79=S79,3&lt;1))),1,0)+IF(AND(AQ79&gt;0,OR(AQ79&lt;S79,AND(AQ79=S79,4&lt;1))),1,0)+IF(AND(AY79&gt;0,OR(AY79&lt;S79,AND(AY79=S79,5&lt;1))),1,0)+IF(AND(BG79&gt;0,OR(BG79&lt;S79,AND(BG79=S79,6&lt;1))),1,0)+IF(AND(BO79&gt;0,OR(BO79&lt;S79,AND(BO79=S79,7&lt;1))),1,0)+IF(AND(BW79&gt;0,OR(BW79&lt;S79,AND(BW79=S79,8&lt;1))),1,0)+IF(AND(CE79&gt;0,OR(CE79&lt;S79,AND(CE79=S79,9&lt;1))),1,0)))</f>
        <v>99</v>
      </c>
      <c r="X79" s="3">
        <f>IF(Inputs!$B$27&lt;&gt;"Ready","PENDING INPUTS",IF(A79&gt;Inputs!$B$6,0,MIN(MAX(0,(S79+T79+U79)-V79),MAX(0,C79-D79-(IF(O79&lt;W79,K79+L79+M79-N79,0)+IF(W79&lt;W79,S79+T79+U79-V79,0)+IF(AE79&lt;W79,AA79+AB79+AC79-AD79,0)+IF(AM79&lt;W79,AI79+AJ79+AK79-AL79,0)+IF(AU79&lt;W79,AQ79+AR79+AS79-AT79,0)+IF(BC79&lt;W79,AY79+AZ79+BA79-BB79,0)+IF(BK79&lt;W79,BG79+BH79+BI79-BJ79,0)+IF(BS79&lt;W79,BO79+BP79+BQ79-BR79,0)+IF(CA79&lt;W79,BW79+BX79+BY79-BZ79,0)+IF(CI79&lt;W79,CE79+CF79+CG79-CH79,0))))))</f>
        <v>0</v>
      </c>
      <c r="Y79" s="3">
        <f>IF(Inputs!$B$27&lt;&gt;"Ready","PENDING INPUTS",MIN((S79+T79+U79),IF(D79&gt;C79,IF(D79=0,0,V79*C79/D79),V79+X79)))</f>
        <v>0</v>
      </c>
      <c r="Z79" s="3">
        <f>IF(Inputs!$B$27&lt;&gt;"Ready","PENDING INPUTS",MAX(0,(S79+T79+U79)-Y79))</f>
        <v>0</v>
      </c>
      <c r="AA79" s="3">
        <f>IF(Inputs!$B$27&lt;&gt;"Ready","PENDING INPUTS",AH78)</f>
        <v>0</v>
      </c>
      <c r="AB79" s="3">
        <f>IF(Inputs!$B$27&lt;&gt;"Ready","PENDING INPUTS",IF(A79&lt;=Inputs!$B$6,ROUND(AA79*Inputs!C16/12,2),0))</f>
        <v>0</v>
      </c>
      <c r="AC79" s="3">
        <f>IF(Inputs!$B$27&lt;&gt;"Ready","PENDING INPUTS",IF(AND(A79&lt;=Inputs!$B$6,AA79&gt;0),Inputs!G16,0))</f>
        <v>0</v>
      </c>
      <c r="AD79" s="3">
        <f>IF(Inputs!$B$27&lt;&gt;"Ready","PENDING INPUTS",IF(A79&gt;Inputs!$B$6,0,MIN((AA79+AB79+AC79),IF(Inputs!H16=1,Inputs!D16,MAX(Inputs!F16,ROUND(AA79*Inputs!E16+AB79+AC79,2))))))</f>
        <v>0</v>
      </c>
      <c r="AE79">
        <f>IF(Inputs!$B$27&lt;&gt;"Ready","PENDING INPUTS",IF(AA79&lt;=0,99,1+IF(AND(K79&gt;0,OR(K79&lt;AA79,AND(K79=AA79,0&lt;2))),1,0)+IF(AND(S79&gt;0,OR(S79&lt;AA79,AND(S79=AA79,1&lt;2))),1,0)+IF(AND(AI79&gt;0,OR(AI79&lt;AA79,AND(AI79=AA79,3&lt;2))),1,0)+IF(AND(AQ79&gt;0,OR(AQ79&lt;AA79,AND(AQ79=AA79,4&lt;2))),1,0)+IF(AND(AY79&gt;0,OR(AY79&lt;AA79,AND(AY79=AA79,5&lt;2))),1,0)+IF(AND(BG79&gt;0,OR(BG79&lt;AA79,AND(BG79=AA79,6&lt;2))),1,0)+IF(AND(BO79&gt;0,OR(BO79&lt;AA79,AND(BO79=AA79,7&lt;2))),1,0)+IF(AND(BW79&gt;0,OR(BW79&lt;AA79,AND(BW79=AA79,8&lt;2))),1,0)+IF(AND(CE79&gt;0,OR(CE79&lt;AA79,AND(CE79=AA79,9&lt;2))),1,0)))</f>
        <v>99</v>
      </c>
      <c r="AF79" s="3">
        <f>IF(Inputs!$B$27&lt;&gt;"Ready","PENDING INPUTS",IF(A79&gt;Inputs!$B$6,0,MIN(MAX(0,(AA79+AB79+AC79)-AD79),MAX(0,C79-D79-(IF(O79&lt;AE79,K79+L79+M79-N79,0)+IF(W79&lt;AE79,S79+T79+U79-V79,0)+IF(AE79&lt;AE79,AA79+AB79+AC79-AD79,0)+IF(AM79&lt;AE79,AI79+AJ79+AK79-AL79,0)+IF(AU79&lt;AE79,AQ79+AR79+AS79-AT79,0)+IF(BC79&lt;AE79,AY79+AZ79+BA79-BB79,0)+IF(BK79&lt;AE79,BG79+BH79+BI79-BJ79,0)+IF(BS79&lt;AE79,BO79+BP79+BQ79-BR79,0)+IF(CA79&lt;AE79,BW79+BX79+BY79-BZ79,0)+IF(CI79&lt;AE79,CE79+CF79+CG79-CH79,0))))))</f>
        <v>0</v>
      </c>
      <c r="AG79" s="3">
        <f>IF(Inputs!$B$27&lt;&gt;"Ready","PENDING INPUTS",MIN((AA79+AB79+AC79),IF(D79&gt;C79,IF(D79=0,0,AD79*C79/D79),AD79+AF79)))</f>
        <v>0</v>
      </c>
      <c r="AH79" s="3">
        <f>IF(Inputs!$B$27&lt;&gt;"Ready","PENDING INPUTS",MAX(0,(AA79+AB79+AC79)-AG79))</f>
        <v>0</v>
      </c>
      <c r="AI79" s="3">
        <f>IF(Inputs!$B$27&lt;&gt;"Ready","PENDING INPUTS",AP78)</f>
        <v>0</v>
      </c>
      <c r="AJ79" s="3">
        <f>IF(Inputs!$B$27&lt;&gt;"Ready","PENDING INPUTS",IF(A79&lt;=Inputs!$B$6,ROUND(AI79*Inputs!C17/12,2),0))</f>
        <v>0</v>
      </c>
      <c r="AK79" s="3">
        <f>IF(Inputs!$B$27&lt;&gt;"Ready","PENDING INPUTS",IF(AND(A79&lt;=Inputs!$B$6,AI79&gt;0),Inputs!G17,0))</f>
        <v>0</v>
      </c>
      <c r="AL79" s="3">
        <f>IF(Inputs!$B$27&lt;&gt;"Ready","PENDING INPUTS",IF(A79&gt;Inputs!$B$6,0,MIN((AI79+AJ79+AK79),IF(Inputs!H17=1,Inputs!D17,MAX(Inputs!F17,ROUND(AI79*Inputs!E17+AJ79+AK79,2))))))</f>
        <v>0</v>
      </c>
      <c r="AM79">
        <f>IF(Inputs!$B$27&lt;&gt;"Ready","PENDING INPUTS",IF(AI79&lt;=0,99,1+IF(AND(K79&gt;0,OR(K79&lt;AI79,AND(K79=AI79,0&lt;3))),1,0)+IF(AND(S79&gt;0,OR(S79&lt;AI79,AND(S79=AI79,1&lt;3))),1,0)+IF(AND(AA79&gt;0,OR(AA79&lt;AI79,AND(AA79=AI79,2&lt;3))),1,0)+IF(AND(AQ79&gt;0,OR(AQ79&lt;AI79,AND(AQ79=AI79,4&lt;3))),1,0)+IF(AND(AY79&gt;0,OR(AY79&lt;AI79,AND(AY79=AI79,5&lt;3))),1,0)+IF(AND(BG79&gt;0,OR(BG79&lt;AI79,AND(BG79=AI79,6&lt;3))),1,0)+IF(AND(BO79&gt;0,OR(BO79&lt;AI79,AND(BO79=AI79,7&lt;3))),1,0)+IF(AND(BW79&gt;0,OR(BW79&lt;AI79,AND(BW79=AI79,8&lt;3))),1,0)+IF(AND(CE79&gt;0,OR(CE79&lt;AI79,AND(CE79=AI79,9&lt;3))),1,0)))</f>
        <v>99</v>
      </c>
      <c r="AN79" s="3">
        <f>IF(Inputs!$B$27&lt;&gt;"Ready","PENDING INPUTS",IF(A79&gt;Inputs!$B$6,0,MIN(MAX(0,(AI79+AJ79+AK79)-AL79),MAX(0,C79-D79-(IF(O79&lt;AM79,K79+L79+M79-N79,0)+IF(W79&lt;AM79,S79+T79+U79-V79,0)+IF(AE79&lt;AM79,AA79+AB79+AC79-AD79,0)+IF(AM79&lt;AM79,AI79+AJ79+AK79-AL79,0)+IF(AU79&lt;AM79,AQ79+AR79+AS79-AT79,0)+IF(BC79&lt;AM79,AY79+AZ79+BA79-BB79,0)+IF(BK79&lt;AM79,BG79+BH79+BI79-BJ79,0)+IF(BS79&lt;AM79,BO79+BP79+BQ79-BR79,0)+IF(CA79&lt;AM79,BW79+BX79+BY79-BZ79,0)+IF(CI79&lt;AM79,CE79+CF79+CG79-CH79,0))))))</f>
        <v>0</v>
      </c>
      <c r="AO79" s="3">
        <f>IF(Inputs!$B$27&lt;&gt;"Ready","PENDING INPUTS",MIN((AI79+AJ79+AK79),IF(D79&gt;C79,IF(D79=0,0,AL79*C79/D79),AL79+AN79)))</f>
        <v>0</v>
      </c>
      <c r="AP79" s="3">
        <f>IF(Inputs!$B$27&lt;&gt;"Ready","PENDING INPUTS",MAX(0,(AI79+AJ79+AK79)-AO79))</f>
        <v>0</v>
      </c>
      <c r="AQ79" s="3">
        <f>IF(Inputs!$B$27&lt;&gt;"Ready","PENDING INPUTS",AX78)</f>
        <v>0</v>
      </c>
      <c r="AR79" s="3">
        <f>IF(Inputs!$B$27&lt;&gt;"Ready","PENDING INPUTS",IF(A79&lt;=Inputs!$B$6,ROUND(AQ79*Inputs!C18/12,2),0))</f>
        <v>0</v>
      </c>
      <c r="AS79" s="3">
        <f>IF(Inputs!$B$27&lt;&gt;"Ready","PENDING INPUTS",IF(AND(A79&lt;=Inputs!$B$6,AQ79&gt;0),Inputs!G18,0))</f>
        <v>0</v>
      </c>
      <c r="AT79" s="3">
        <f>IF(Inputs!$B$27&lt;&gt;"Ready","PENDING INPUTS",IF(A79&gt;Inputs!$B$6,0,MIN((AQ79+AR79+AS79),IF(Inputs!H18=1,Inputs!D18,MAX(Inputs!F18,ROUND(AQ79*Inputs!E18+AR79+AS79,2))))))</f>
        <v>0</v>
      </c>
      <c r="AU79">
        <f>IF(Inputs!$B$27&lt;&gt;"Ready","PENDING INPUTS",IF(AQ79&lt;=0,99,1+IF(AND(K79&gt;0,OR(K79&lt;AQ79,AND(K79=AQ79,0&lt;4))),1,0)+IF(AND(S79&gt;0,OR(S79&lt;AQ79,AND(S79=AQ79,1&lt;4))),1,0)+IF(AND(AA79&gt;0,OR(AA79&lt;AQ79,AND(AA79=AQ79,2&lt;4))),1,0)+IF(AND(AI79&gt;0,OR(AI79&lt;AQ79,AND(AI79=AQ79,3&lt;4))),1,0)+IF(AND(AY79&gt;0,OR(AY79&lt;AQ79,AND(AY79=AQ79,5&lt;4))),1,0)+IF(AND(BG79&gt;0,OR(BG79&lt;AQ79,AND(BG79=AQ79,6&lt;4))),1,0)+IF(AND(BO79&gt;0,OR(BO79&lt;AQ79,AND(BO79=AQ79,7&lt;4))),1,0)+IF(AND(BW79&gt;0,OR(BW79&lt;AQ79,AND(BW79=AQ79,8&lt;4))),1,0)+IF(AND(CE79&gt;0,OR(CE79&lt;AQ79,AND(CE79=AQ79,9&lt;4))),1,0)))</f>
        <v>99</v>
      </c>
      <c r="AV79" s="3">
        <f>IF(Inputs!$B$27&lt;&gt;"Ready","PENDING INPUTS",IF(A79&gt;Inputs!$B$6,0,MIN(MAX(0,(AQ79+AR79+AS79)-AT79),MAX(0,C79-D79-(IF(O79&lt;AU79,K79+L79+M79-N79,0)+IF(W79&lt;AU79,S79+T79+U79-V79,0)+IF(AE79&lt;AU79,AA79+AB79+AC79-AD79,0)+IF(AM79&lt;AU79,AI79+AJ79+AK79-AL79,0)+IF(AU79&lt;AU79,AQ79+AR79+AS79-AT79,0)+IF(BC79&lt;AU79,AY79+AZ79+BA79-BB79,0)+IF(BK79&lt;AU79,BG79+BH79+BI79-BJ79,0)+IF(BS79&lt;AU79,BO79+BP79+BQ79-BR79,0)+IF(CA79&lt;AU79,BW79+BX79+BY79-BZ79,0)+IF(CI79&lt;AU79,CE79+CF79+CG79-CH79,0))))))</f>
        <v>0</v>
      </c>
      <c r="AW79" s="3">
        <f>IF(Inputs!$B$27&lt;&gt;"Ready","PENDING INPUTS",MIN((AQ79+AR79+AS79),IF(D79&gt;C79,IF(D79=0,0,AT79*C79/D79),AT79+AV79)))</f>
        <v>0</v>
      </c>
      <c r="AX79" s="3">
        <f>IF(Inputs!$B$27&lt;&gt;"Ready","PENDING INPUTS",MAX(0,(AQ79+AR79+AS79)-AW79))</f>
        <v>0</v>
      </c>
      <c r="AY79" s="3">
        <f>IF(Inputs!$B$27&lt;&gt;"Ready","PENDING INPUTS",BF78)</f>
        <v>0</v>
      </c>
      <c r="AZ79" s="3">
        <f>IF(Inputs!$B$27&lt;&gt;"Ready","PENDING INPUTS",IF(A79&lt;=Inputs!$B$6,ROUND(AY79*Inputs!C19/12,2),0))</f>
        <v>0</v>
      </c>
      <c r="BA79" s="3">
        <f>IF(Inputs!$B$27&lt;&gt;"Ready","PENDING INPUTS",IF(AND(A79&lt;=Inputs!$B$6,AY79&gt;0),Inputs!G19,0))</f>
        <v>0</v>
      </c>
      <c r="BB79" s="3">
        <f>IF(Inputs!$B$27&lt;&gt;"Ready","PENDING INPUTS",IF(A79&gt;Inputs!$B$6,0,MIN((AY79+AZ79+BA79),IF(Inputs!H19=1,Inputs!D19,MAX(Inputs!F19,ROUND(AY79*Inputs!E19+AZ79+BA79,2))))))</f>
        <v>0</v>
      </c>
      <c r="BC79">
        <f>IF(Inputs!$B$27&lt;&gt;"Ready","PENDING INPUTS",IF(AY79&lt;=0,99,1+IF(AND(K79&gt;0,OR(K79&lt;AY79,AND(K79=AY79,0&lt;5))),1,0)+IF(AND(S79&gt;0,OR(S79&lt;AY79,AND(S79=AY79,1&lt;5))),1,0)+IF(AND(AA79&gt;0,OR(AA79&lt;AY79,AND(AA79=AY79,2&lt;5))),1,0)+IF(AND(AI79&gt;0,OR(AI79&lt;AY79,AND(AI79=AY79,3&lt;5))),1,0)+IF(AND(AQ79&gt;0,OR(AQ79&lt;AY79,AND(AQ79=AY79,4&lt;5))),1,0)+IF(AND(BG79&gt;0,OR(BG79&lt;AY79,AND(BG79=AY79,6&lt;5))),1,0)+IF(AND(BO79&gt;0,OR(BO79&lt;AY79,AND(BO79=AY79,7&lt;5))),1,0)+IF(AND(BW79&gt;0,OR(BW79&lt;AY79,AND(BW79=AY79,8&lt;5))),1,0)+IF(AND(CE79&gt;0,OR(CE79&lt;AY79,AND(CE79=AY79,9&lt;5))),1,0)))</f>
        <v>99</v>
      </c>
      <c r="BD79" s="3">
        <f>IF(Inputs!$B$27&lt;&gt;"Ready","PENDING INPUTS",IF(A79&gt;Inputs!$B$6,0,MIN(MAX(0,(AY79+AZ79+BA79)-BB79),MAX(0,C79-D79-(IF(O79&lt;BC79,K79+L79+M79-N79,0)+IF(W79&lt;BC79,S79+T79+U79-V79,0)+IF(AE79&lt;BC79,AA79+AB79+AC79-AD79,0)+IF(AM79&lt;BC79,AI79+AJ79+AK79-AL79,0)+IF(AU79&lt;BC79,AQ79+AR79+AS79-AT79,0)+IF(BC79&lt;BC79,AY79+AZ79+BA79-BB79,0)+IF(BK79&lt;BC79,BG79+BH79+BI79-BJ79,0)+IF(BS79&lt;BC79,BO79+BP79+BQ79-BR79,0)+IF(CA79&lt;BC79,BW79+BX79+BY79-BZ79,0)+IF(CI79&lt;BC79,CE79+CF79+CG79-CH79,0))))))</f>
        <v>0</v>
      </c>
      <c r="BE79" s="3">
        <f>IF(Inputs!$B$27&lt;&gt;"Ready","PENDING INPUTS",MIN((AY79+AZ79+BA79),IF(D79&gt;C79,IF(D79=0,0,BB79*C79/D79),BB79+BD79)))</f>
        <v>0</v>
      </c>
      <c r="BF79" s="3">
        <f>IF(Inputs!$B$27&lt;&gt;"Ready","PENDING INPUTS",MAX(0,(AY79+AZ79+BA79)-BE79))</f>
        <v>0</v>
      </c>
      <c r="BG79" s="3">
        <f>IF(Inputs!$B$27&lt;&gt;"Ready","PENDING INPUTS",BN78)</f>
        <v>0</v>
      </c>
      <c r="BH79" s="3">
        <f>IF(Inputs!$B$27&lt;&gt;"Ready","PENDING INPUTS",IF(A79&lt;=Inputs!$B$6,ROUND(BG79*Inputs!C20/12,2),0))</f>
        <v>0</v>
      </c>
      <c r="BI79" s="3">
        <f>IF(Inputs!$B$27&lt;&gt;"Ready","PENDING INPUTS",IF(AND(A79&lt;=Inputs!$B$6,BG79&gt;0),Inputs!G20,0))</f>
        <v>0</v>
      </c>
      <c r="BJ79" s="3">
        <f>IF(Inputs!$B$27&lt;&gt;"Ready","PENDING INPUTS",IF(A79&gt;Inputs!$B$6,0,MIN((BG79+BH79+BI79),IF(Inputs!H20=1,Inputs!D20,MAX(Inputs!F20,ROUND(BG79*Inputs!E20+BH79+BI79,2))))))</f>
        <v>0</v>
      </c>
      <c r="BK79">
        <f>IF(Inputs!$B$27&lt;&gt;"Ready","PENDING INPUTS",IF(BG79&lt;=0,99,1+IF(AND(K79&gt;0,OR(K79&lt;BG79,AND(K79=BG79,0&lt;6))),1,0)+IF(AND(S79&gt;0,OR(S79&lt;BG79,AND(S79=BG79,1&lt;6))),1,0)+IF(AND(AA79&gt;0,OR(AA79&lt;BG79,AND(AA79=BG79,2&lt;6))),1,0)+IF(AND(AI79&gt;0,OR(AI79&lt;BG79,AND(AI79=BG79,3&lt;6))),1,0)+IF(AND(AQ79&gt;0,OR(AQ79&lt;BG79,AND(AQ79=BG79,4&lt;6))),1,0)+IF(AND(AY79&gt;0,OR(AY79&lt;BG79,AND(AY79=BG79,5&lt;6))),1,0)+IF(AND(BO79&gt;0,OR(BO79&lt;BG79,AND(BO79=BG79,7&lt;6))),1,0)+IF(AND(BW79&gt;0,OR(BW79&lt;BG79,AND(BW79=BG79,8&lt;6))),1,0)+IF(AND(CE79&gt;0,OR(CE79&lt;BG79,AND(CE79=BG79,9&lt;6))),1,0)))</f>
        <v>99</v>
      </c>
      <c r="BL79" s="3">
        <f>IF(Inputs!$B$27&lt;&gt;"Ready","PENDING INPUTS",IF(A79&gt;Inputs!$B$6,0,MIN(MAX(0,(BG79+BH79+BI79)-BJ79),MAX(0,C79-D79-(IF(O79&lt;BK79,K79+L79+M79-N79,0)+IF(W79&lt;BK79,S79+T79+U79-V79,0)+IF(AE79&lt;BK79,AA79+AB79+AC79-AD79,0)+IF(AM79&lt;BK79,AI79+AJ79+AK79-AL79,0)+IF(AU79&lt;BK79,AQ79+AR79+AS79-AT79,0)+IF(BC79&lt;BK79,AY79+AZ79+BA79-BB79,0)+IF(BK79&lt;BK79,BG79+BH79+BI79-BJ79,0)+IF(BS79&lt;BK79,BO79+BP79+BQ79-BR79,0)+IF(CA79&lt;BK79,BW79+BX79+BY79-BZ79,0)+IF(CI79&lt;BK79,CE79+CF79+CG79-CH79,0))))))</f>
        <v>0</v>
      </c>
      <c r="BM79" s="3">
        <f>IF(Inputs!$B$27&lt;&gt;"Ready","PENDING INPUTS",MIN((BG79+BH79+BI79),IF(D79&gt;C79,IF(D79=0,0,BJ79*C79/D79),BJ79+BL79)))</f>
        <v>0</v>
      </c>
      <c r="BN79" s="3">
        <f>IF(Inputs!$B$27&lt;&gt;"Ready","PENDING INPUTS",MAX(0,(BG79+BH79+BI79)-BM79))</f>
        <v>0</v>
      </c>
      <c r="BO79" s="3">
        <f>IF(Inputs!$B$27&lt;&gt;"Ready","PENDING INPUTS",BV78)</f>
        <v>0</v>
      </c>
      <c r="BP79" s="3">
        <f>IF(Inputs!$B$27&lt;&gt;"Ready","PENDING INPUTS",IF(A79&lt;=Inputs!$B$6,ROUND(BO79*Inputs!C21/12,2),0))</f>
        <v>0</v>
      </c>
      <c r="BQ79" s="3">
        <f>IF(Inputs!$B$27&lt;&gt;"Ready","PENDING INPUTS",IF(AND(A79&lt;=Inputs!$B$6,BO79&gt;0),Inputs!G21,0))</f>
        <v>0</v>
      </c>
      <c r="BR79" s="3">
        <f>IF(Inputs!$B$27&lt;&gt;"Ready","PENDING INPUTS",IF(A79&gt;Inputs!$B$6,0,MIN((BO79+BP79+BQ79),IF(Inputs!H21=1,Inputs!D21,MAX(Inputs!F21,ROUND(BO79*Inputs!E21+BP79+BQ79,2))))))</f>
        <v>0</v>
      </c>
      <c r="BS79">
        <f>IF(Inputs!$B$27&lt;&gt;"Ready","PENDING INPUTS",IF(BO79&lt;=0,99,1+IF(AND(K79&gt;0,OR(K79&lt;BO79,AND(K79=BO79,0&lt;7))),1,0)+IF(AND(S79&gt;0,OR(S79&lt;BO79,AND(S79=BO79,1&lt;7))),1,0)+IF(AND(AA79&gt;0,OR(AA79&lt;BO79,AND(AA79=BO79,2&lt;7))),1,0)+IF(AND(AI79&gt;0,OR(AI79&lt;BO79,AND(AI79=BO79,3&lt;7))),1,0)+IF(AND(AQ79&gt;0,OR(AQ79&lt;BO79,AND(AQ79=BO79,4&lt;7))),1,0)+IF(AND(AY79&gt;0,OR(AY79&lt;BO79,AND(AY79=BO79,5&lt;7))),1,0)+IF(AND(BG79&gt;0,OR(BG79&lt;BO79,AND(BG79=BO79,6&lt;7))),1,0)+IF(AND(BW79&gt;0,OR(BW79&lt;BO79,AND(BW79=BO79,8&lt;7))),1,0)+IF(AND(CE79&gt;0,OR(CE79&lt;BO79,AND(CE79=BO79,9&lt;7))),1,0)))</f>
        <v>99</v>
      </c>
      <c r="BT79" s="3">
        <f>IF(Inputs!$B$27&lt;&gt;"Ready","PENDING INPUTS",IF(A79&gt;Inputs!$B$6,0,MIN(MAX(0,(BO79+BP79+BQ79)-BR79),MAX(0,C79-D79-(IF(O79&lt;BS79,K79+L79+M79-N79,0)+IF(W79&lt;BS79,S79+T79+U79-V79,0)+IF(AE79&lt;BS79,AA79+AB79+AC79-AD79,0)+IF(AM79&lt;BS79,AI79+AJ79+AK79-AL79,0)+IF(AU79&lt;BS79,AQ79+AR79+AS79-AT79,0)+IF(BC79&lt;BS79,AY79+AZ79+BA79-BB79,0)+IF(BK79&lt;BS79,BG79+BH79+BI79-BJ79,0)+IF(BS79&lt;BS79,BO79+BP79+BQ79-BR79,0)+IF(CA79&lt;BS79,BW79+BX79+BY79-BZ79,0)+IF(CI79&lt;BS79,CE79+CF79+CG79-CH79,0))))))</f>
        <v>0</v>
      </c>
      <c r="BU79" s="3">
        <f>IF(Inputs!$B$27&lt;&gt;"Ready","PENDING INPUTS",MIN((BO79+BP79+BQ79),IF(D79&gt;C79,IF(D79=0,0,BR79*C79/D79),BR79+BT79)))</f>
        <v>0</v>
      </c>
      <c r="BV79" s="3">
        <f>IF(Inputs!$B$27&lt;&gt;"Ready","PENDING INPUTS",MAX(0,(BO79+BP79+BQ79)-BU79))</f>
        <v>0</v>
      </c>
      <c r="BW79" s="3">
        <f>IF(Inputs!$B$27&lt;&gt;"Ready","PENDING INPUTS",CD78)</f>
        <v>0</v>
      </c>
      <c r="BX79" s="3">
        <f>IF(Inputs!$B$27&lt;&gt;"Ready","PENDING INPUTS",IF(A79&lt;=Inputs!$B$6,ROUND(BW79*Inputs!C22/12,2),0))</f>
        <v>0</v>
      </c>
      <c r="BY79" s="3">
        <f>IF(Inputs!$B$27&lt;&gt;"Ready","PENDING INPUTS",IF(AND(A79&lt;=Inputs!$B$6,BW79&gt;0),Inputs!G22,0))</f>
        <v>0</v>
      </c>
      <c r="BZ79" s="3">
        <f>IF(Inputs!$B$27&lt;&gt;"Ready","PENDING INPUTS",IF(A79&gt;Inputs!$B$6,0,MIN((BW79+BX79+BY79),IF(Inputs!H22=1,Inputs!D22,MAX(Inputs!F22,ROUND(BW79*Inputs!E22+BX79+BY79,2))))))</f>
        <v>0</v>
      </c>
      <c r="CA79">
        <f>IF(Inputs!$B$27&lt;&gt;"Ready","PENDING INPUTS",IF(BW79&lt;=0,99,1+IF(AND(K79&gt;0,OR(K79&lt;BW79,AND(K79=BW79,0&lt;8))),1,0)+IF(AND(S79&gt;0,OR(S79&lt;BW79,AND(S79=BW79,1&lt;8))),1,0)+IF(AND(AA79&gt;0,OR(AA79&lt;BW79,AND(AA79=BW79,2&lt;8))),1,0)+IF(AND(AI79&gt;0,OR(AI79&lt;BW79,AND(AI79=BW79,3&lt;8))),1,0)+IF(AND(AQ79&gt;0,OR(AQ79&lt;BW79,AND(AQ79=BW79,4&lt;8))),1,0)+IF(AND(AY79&gt;0,OR(AY79&lt;BW79,AND(AY79=BW79,5&lt;8))),1,0)+IF(AND(BG79&gt;0,OR(BG79&lt;BW79,AND(BG79=BW79,6&lt;8))),1,0)+IF(AND(BO79&gt;0,OR(BO79&lt;BW79,AND(BO79=BW79,7&lt;8))),1,0)+IF(AND(CE79&gt;0,OR(CE79&lt;BW79,AND(CE79=BW79,9&lt;8))),1,0)))</f>
        <v>99</v>
      </c>
      <c r="CB79" s="3">
        <f>IF(Inputs!$B$27&lt;&gt;"Ready","PENDING INPUTS",IF(A79&gt;Inputs!$B$6,0,MIN(MAX(0,(BW79+BX79+BY79)-BZ79),MAX(0,C79-D79-(IF(O79&lt;CA79,K79+L79+M79-N79,0)+IF(W79&lt;CA79,S79+T79+U79-V79,0)+IF(AE79&lt;CA79,AA79+AB79+AC79-AD79,0)+IF(AM79&lt;CA79,AI79+AJ79+AK79-AL79,0)+IF(AU79&lt;CA79,AQ79+AR79+AS79-AT79,0)+IF(BC79&lt;CA79,AY79+AZ79+BA79-BB79,0)+IF(BK79&lt;CA79,BG79+BH79+BI79-BJ79,0)+IF(BS79&lt;CA79,BO79+BP79+BQ79-BR79,0)+IF(CA79&lt;CA79,BW79+BX79+BY79-BZ79,0)+IF(CI79&lt;CA79,CE79+CF79+CG79-CH79,0))))))</f>
        <v>0</v>
      </c>
      <c r="CC79" s="3">
        <f>IF(Inputs!$B$27&lt;&gt;"Ready","PENDING INPUTS",MIN((BW79+BX79+BY79),IF(D79&gt;C79,IF(D79=0,0,BZ79*C79/D79),BZ79+CB79)))</f>
        <v>0</v>
      </c>
      <c r="CD79" s="3">
        <f>IF(Inputs!$B$27&lt;&gt;"Ready","PENDING INPUTS",MAX(0,(BW79+BX79+BY79)-CC79))</f>
        <v>0</v>
      </c>
      <c r="CE79" s="3">
        <f>IF(Inputs!$B$27&lt;&gt;"Ready","PENDING INPUTS",CL78)</f>
        <v>0</v>
      </c>
      <c r="CF79" s="3">
        <f>IF(Inputs!$B$27&lt;&gt;"Ready","PENDING INPUTS",IF(A79&lt;=Inputs!$B$6,ROUND(CE79*Inputs!C23/12,2),0))</f>
        <v>0</v>
      </c>
      <c r="CG79" s="3">
        <f>IF(Inputs!$B$27&lt;&gt;"Ready","PENDING INPUTS",IF(AND(A79&lt;=Inputs!$B$6,CE79&gt;0),Inputs!G23,0))</f>
        <v>0</v>
      </c>
      <c r="CH79" s="3">
        <f>IF(Inputs!$B$27&lt;&gt;"Ready","PENDING INPUTS",IF(A79&gt;Inputs!$B$6,0,MIN((CE79+CF79+CG79),IF(Inputs!H23=1,Inputs!D23,MAX(Inputs!F23,ROUND(CE79*Inputs!E23+CF79+CG79,2))))))</f>
        <v>0</v>
      </c>
      <c r="CI79">
        <f>IF(Inputs!$B$27&lt;&gt;"Ready","PENDING INPUTS",IF(CE79&lt;=0,99,1+IF(AND(K79&gt;0,OR(K79&lt;CE79,AND(K79=CE79,0&lt;9))),1,0)+IF(AND(S79&gt;0,OR(S79&lt;CE79,AND(S79=CE79,1&lt;9))),1,0)+IF(AND(AA79&gt;0,OR(AA79&lt;CE79,AND(AA79=CE79,2&lt;9))),1,0)+IF(AND(AI79&gt;0,OR(AI79&lt;CE79,AND(AI79=CE79,3&lt;9))),1,0)+IF(AND(AQ79&gt;0,OR(AQ79&lt;CE79,AND(AQ79=CE79,4&lt;9))),1,0)+IF(AND(AY79&gt;0,OR(AY79&lt;CE79,AND(AY79=CE79,5&lt;9))),1,0)+IF(AND(BG79&gt;0,OR(BG79&lt;CE79,AND(BG79=CE79,6&lt;9))),1,0)+IF(AND(BO79&gt;0,OR(BO79&lt;CE79,AND(BO79=CE79,7&lt;9))),1,0)+IF(AND(BW79&gt;0,OR(BW79&lt;CE79,AND(BW79=CE79,8&lt;9))),1,0)))</f>
        <v>99</v>
      </c>
      <c r="CJ79" s="3">
        <f>IF(Inputs!$B$27&lt;&gt;"Ready","PENDING INPUTS",IF(A79&gt;Inputs!$B$6,0,MIN(MAX(0,(CE79+CF79+CG79)-CH79),MAX(0,C79-D79-(IF(O79&lt;CI79,K79+L79+M79-N79,0)+IF(W79&lt;CI79,S79+T79+U79-V79,0)+IF(AE79&lt;CI79,AA79+AB79+AC79-AD79,0)+IF(AM79&lt;CI79,AI79+AJ79+AK79-AL79,0)+IF(AU79&lt;CI79,AQ79+AR79+AS79-AT79,0)+IF(BC79&lt;CI79,AY79+AZ79+BA79-BB79,0)+IF(BK79&lt;CI79,BG79+BH79+BI79-BJ79,0)+IF(BS79&lt;CI79,BO79+BP79+BQ79-BR79,0)+IF(CA79&lt;CI79,BW79+BX79+BY79-BZ79,0)+IF(CI79&lt;CI79,CE79+CF79+CG79-CH79,0))))))</f>
        <v>0</v>
      </c>
      <c r="CK79" s="3">
        <f>IF(Inputs!$B$27&lt;&gt;"Ready","PENDING INPUTS",MIN((CE79+CF79+CG79),IF(D79&gt;C79,IF(D79=0,0,CH79*C79/D79),CH79+CJ79)))</f>
        <v>0</v>
      </c>
      <c r="CL79" s="3">
        <f>IF(Inputs!$B$27&lt;&gt;"Ready","PENDING INPUTS",MAX(0,(CE79+CF79+CG79)-CK79))</f>
        <v>0</v>
      </c>
    </row>
    <row r="80" spans="1:90" ht="27.95" customHeight="1" x14ac:dyDescent="0.25">
      <c r="A80">
        <v>76</v>
      </c>
      <c r="B80" s="13">
        <f>IF(Inputs!$B$27&lt;&gt;"Ready","PENDING INPUTS",EDATE(Inputs!$B$5,A80-1))</f>
        <v>48580</v>
      </c>
      <c r="C80" s="3">
        <f>IF(Inputs!$B$27&lt;&gt;"Ready","PENDING INPUTS",IF(A80&lt;=Inputs!$B$6,MAX(0,Inputs!$B$4+IF(A80=Inputs!$B$7,Inputs!$B$8,0)+IF(A80=Inputs!$B$9,Inputs!$B$10,0)),0))</f>
        <v>0</v>
      </c>
      <c r="D80" s="3">
        <f>IF(Inputs!$B$27&lt;&gt;"Ready","PENDING INPUTS",SUM(N80,V80,AD80,AL80,AT80,BB80,BJ80,BR80,BZ80,CH80))</f>
        <v>0</v>
      </c>
      <c r="E80" s="3">
        <f>IF(Inputs!$B$27&lt;&gt;"Ready","PENDING INPUTS",MAX(0,D80-C80))</f>
        <v>0</v>
      </c>
      <c r="F80" s="3">
        <f>IF(Inputs!$B$27&lt;&gt;"Ready","PENDING INPUTS",SUM(Q80,Y80,AG80,AO80,AW80,BE80,BM80,BU80,CC80,CK80))</f>
        <v>0</v>
      </c>
      <c r="G80" s="3">
        <f>IF(Inputs!$B$27&lt;&gt;"Ready","PENDING INPUTS",SUM(L80,T80,AB80,AJ80,AR80,AZ80,BH80,BP80,BX80,CF80))</f>
        <v>0</v>
      </c>
      <c r="H80" s="3">
        <f>IF(Inputs!$B$27&lt;&gt;"Ready","PENDING INPUTS",SUM(M80,U80,AC80,AK80,AS80,BA80,BI80,BQ80,BY80,CG80))</f>
        <v>0</v>
      </c>
      <c r="I80" s="3">
        <f>IF(Inputs!$B$27&lt;&gt;"Ready","PENDING INPUTS",SUM(R80,Z80,AH80,AP80,AX80,BF80,BN80,BV80,CD80,CL80))</f>
        <v>0</v>
      </c>
      <c r="J80" t="str">
        <f>IF(Inputs!$B$27&lt;&gt;"Ready","PENDING INPUTS",IF(A80&gt;Inputs!$B$6,"Beyond horizon",IF(E80&gt;0.005,"MINIMUM SHORTFALL",IF(I80&lt;0.005,"Paid off","In progress"))))</f>
        <v>Paid off</v>
      </c>
      <c r="K80" s="3">
        <f>IF(Inputs!$B$27&lt;&gt;"Ready","PENDING INPUTS",R79)</f>
        <v>0</v>
      </c>
      <c r="L80" s="3">
        <f>IF(Inputs!$B$27&lt;&gt;"Ready","PENDING INPUTS",IF(A80&lt;=Inputs!$B$6,ROUND(K80*Inputs!C14/12,2),0))</f>
        <v>0</v>
      </c>
      <c r="M80" s="3">
        <f>IF(Inputs!$B$27&lt;&gt;"Ready","PENDING INPUTS",IF(AND(A80&lt;=Inputs!$B$6,K80&gt;0),Inputs!G14,0))</f>
        <v>0</v>
      </c>
      <c r="N80" s="3">
        <f>IF(Inputs!$B$27&lt;&gt;"Ready","PENDING INPUTS",IF(A80&gt;Inputs!$B$6,0,MIN((K80+L80+M80),IF(Inputs!H14=1,Inputs!D14,MAX(Inputs!F14,ROUND(K80*Inputs!E14+L80+M80,2))))))</f>
        <v>0</v>
      </c>
      <c r="O80">
        <f>IF(Inputs!$B$27&lt;&gt;"Ready","PENDING INPUTS",IF(K80&lt;=0,99,1+IF(AND(S80&gt;0,OR(S80&lt;K80,AND(S80=K80,1&lt;0))),1,0)+IF(AND(AA80&gt;0,OR(AA80&lt;K80,AND(AA80=K80,2&lt;0))),1,0)+IF(AND(AI80&gt;0,OR(AI80&lt;K80,AND(AI80=K80,3&lt;0))),1,0)+IF(AND(AQ80&gt;0,OR(AQ80&lt;K80,AND(AQ80=K80,4&lt;0))),1,0)+IF(AND(AY80&gt;0,OR(AY80&lt;K80,AND(AY80=K80,5&lt;0))),1,0)+IF(AND(BG80&gt;0,OR(BG80&lt;K80,AND(BG80=K80,6&lt;0))),1,0)+IF(AND(BO80&gt;0,OR(BO80&lt;K80,AND(BO80=K80,7&lt;0))),1,0)+IF(AND(BW80&gt;0,OR(BW80&lt;K80,AND(BW80=K80,8&lt;0))),1,0)+IF(AND(CE80&gt;0,OR(CE80&lt;K80,AND(CE80=K80,9&lt;0))),1,0)))</f>
        <v>99</v>
      </c>
      <c r="P80" s="3">
        <f>IF(Inputs!$B$27&lt;&gt;"Ready","PENDING INPUTS",IF(A80&gt;Inputs!$B$6,0,MIN(MAX(0,(K80+L80+M80)-N80),MAX(0,C80-D80-(IF(O80&lt;O80,K80+L80+M80-N80,0)+IF(W80&lt;O80,S80+T80+U80-V80,0)+IF(AE80&lt;O80,AA80+AB80+AC80-AD80,0)+IF(AM80&lt;O80,AI80+AJ80+AK80-AL80,0)+IF(AU80&lt;O80,AQ80+AR80+AS80-AT80,0)+IF(BC80&lt;O80,AY80+AZ80+BA80-BB80,0)+IF(BK80&lt;O80,BG80+BH80+BI80-BJ80,0)+IF(BS80&lt;O80,BO80+BP80+BQ80-BR80,0)+IF(CA80&lt;O80,BW80+BX80+BY80-BZ80,0)+IF(CI80&lt;O80,CE80+CF80+CG80-CH80,0))))))</f>
        <v>0</v>
      </c>
      <c r="Q80" s="3">
        <f>IF(Inputs!$B$27&lt;&gt;"Ready","PENDING INPUTS",MIN((K80+L80+M80),IF(D80&gt;C80,IF(D80=0,0,N80*C80/D80),N80+P80)))</f>
        <v>0</v>
      </c>
      <c r="R80" s="3">
        <f>IF(Inputs!$B$27&lt;&gt;"Ready","PENDING INPUTS",MAX(0,(K80+L80+M80)-Q80))</f>
        <v>0</v>
      </c>
      <c r="S80" s="3">
        <f>IF(Inputs!$B$27&lt;&gt;"Ready","PENDING INPUTS",Z79)</f>
        <v>0</v>
      </c>
      <c r="T80" s="3">
        <f>IF(Inputs!$B$27&lt;&gt;"Ready","PENDING INPUTS",IF(A80&lt;=Inputs!$B$6,ROUND(S80*Inputs!C15/12,2),0))</f>
        <v>0</v>
      </c>
      <c r="U80" s="3">
        <f>IF(Inputs!$B$27&lt;&gt;"Ready","PENDING INPUTS",IF(AND(A80&lt;=Inputs!$B$6,S80&gt;0),Inputs!G15,0))</f>
        <v>0</v>
      </c>
      <c r="V80" s="3">
        <f>IF(Inputs!$B$27&lt;&gt;"Ready","PENDING INPUTS",IF(A80&gt;Inputs!$B$6,0,MIN((S80+T80+U80),IF(Inputs!H15=1,Inputs!D15,MAX(Inputs!F15,ROUND(S80*Inputs!E15+T80+U80,2))))))</f>
        <v>0</v>
      </c>
      <c r="W80">
        <f>IF(Inputs!$B$27&lt;&gt;"Ready","PENDING INPUTS",IF(S80&lt;=0,99,1+IF(AND(K80&gt;0,OR(K80&lt;S80,AND(K80=S80,0&lt;1))),1,0)+IF(AND(AA80&gt;0,OR(AA80&lt;S80,AND(AA80=S80,2&lt;1))),1,0)+IF(AND(AI80&gt;0,OR(AI80&lt;S80,AND(AI80=S80,3&lt;1))),1,0)+IF(AND(AQ80&gt;0,OR(AQ80&lt;S80,AND(AQ80=S80,4&lt;1))),1,0)+IF(AND(AY80&gt;0,OR(AY80&lt;S80,AND(AY80=S80,5&lt;1))),1,0)+IF(AND(BG80&gt;0,OR(BG80&lt;S80,AND(BG80=S80,6&lt;1))),1,0)+IF(AND(BO80&gt;0,OR(BO80&lt;S80,AND(BO80=S80,7&lt;1))),1,0)+IF(AND(BW80&gt;0,OR(BW80&lt;S80,AND(BW80=S80,8&lt;1))),1,0)+IF(AND(CE80&gt;0,OR(CE80&lt;S80,AND(CE80=S80,9&lt;1))),1,0)))</f>
        <v>99</v>
      </c>
      <c r="X80" s="3">
        <f>IF(Inputs!$B$27&lt;&gt;"Ready","PENDING INPUTS",IF(A80&gt;Inputs!$B$6,0,MIN(MAX(0,(S80+T80+U80)-V80),MAX(0,C80-D80-(IF(O80&lt;W80,K80+L80+M80-N80,0)+IF(W80&lt;W80,S80+T80+U80-V80,0)+IF(AE80&lt;W80,AA80+AB80+AC80-AD80,0)+IF(AM80&lt;W80,AI80+AJ80+AK80-AL80,0)+IF(AU80&lt;W80,AQ80+AR80+AS80-AT80,0)+IF(BC80&lt;W80,AY80+AZ80+BA80-BB80,0)+IF(BK80&lt;W80,BG80+BH80+BI80-BJ80,0)+IF(BS80&lt;W80,BO80+BP80+BQ80-BR80,0)+IF(CA80&lt;W80,BW80+BX80+BY80-BZ80,0)+IF(CI80&lt;W80,CE80+CF80+CG80-CH80,0))))))</f>
        <v>0</v>
      </c>
      <c r="Y80" s="3">
        <f>IF(Inputs!$B$27&lt;&gt;"Ready","PENDING INPUTS",MIN((S80+T80+U80),IF(D80&gt;C80,IF(D80=0,0,V80*C80/D80),V80+X80)))</f>
        <v>0</v>
      </c>
      <c r="Z80" s="3">
        <f>IF(Inputs!$B$27&lt;&gt;"Ready","PENDING INPUTS",MAX(0,(S80+T80+U80)-Y80))</f>
        <v>0</v>
      </c>
      <c r="AA80" s="3">
        <f>IF(Inputs!$B$27&lt;&gt;"Ready","PENDING INPUTS",AH79)</f>
        <v>0</v>
      </c>
      <c r="AB80" s="3">
        <f>IF(Inputs!$B$27&lt;&gt;"Ready","PENDING INPUTS",IF(A80&lt;=Inputs!$B$6,ROUND(AA80*Inputs!C16/12,2),0))</f>
        <v>0</v>
      </c>
      <c r="AC80" s="3">
        <f>IF(Inputs!$B$27&lt;&gt;"Ready","PENDING INPUTS",IF(AND(A80&lt;=Inputs!$B$6,AA80&gt;0),Inputs!G16,0))</f>
        <v>0</v>
      </c>
      <c r="AD80" s="3">
        <f>IF(Inputs!$B$27&lt;&gt;"Ready","PENDING INPUTS",IF(A80&gt;Inputs!$B$6,0,MIN((AA80+AB80+AC80),IF(Inputs!H16=1,Inputs!D16,MAX(Inputs!F16,ROUND(AA80*Inputs!E16+AB80+AC80,2))))))</f>
        <v>0</v>
      </c>
      <c r="AE80">
        <f>IF(Inputs!$B$27&lt;&gt;"Ready","PENDING INPUTS",IF(AA80&lt;=0,99,1+IF(AND(K80&gt;0,OR(K80&lt;AA80,AND(K80=AA80,0&lt;2))),1,0)+IF(AND(S80&gt;0,OR(S80&lt;AA80,AND(S80=AA80,1&lt;2))),1,0)+IF(AND(AI80&gt;0,OR(AI80&lt;AA80,AND(AI80=AA80,3&lt;2))),1,0)+IF(AND(AQ80&gt;0,OR(AQ80&lt;AA80,AND(AQ80=AA80,4&lt;2))),1,0)+IF(AND(AY80&gt;0,OR(AY80&lt;AA80,AND(AY80=AA80,5&lt;2))),1,0)+IF(AND(BG80&gt;0,OR(BG80&lt;AA80,AND(BG80=AA80,6&lt;2))),1,0)+IF(AND(BO80&gt;0,OR(BO80&lt;AA80,AND(BO80=AA80,7&lt;2))),1,0)+IF(AND(BW80&gt;0,OR(BW80&lt;AA80,AND(BW80=AA80,8&lt;2))),1,0)+IF(AND(CE80&gt;0,OR(CE80&lt;AA80,AND(CE80=AA80,9&lt;2))),1,0)))</f>
        <v>99</v>
      </c>
      <c r="AF80" s="3">
        <f>IF(Inputs!$B$27&lt;&gt;"Ready","PENDING INPUTS",IF(A80&gt;Inputs!$B$6,0,MIN(MAX(0,(AA80+AB80+AC80)-AD80),MAX(0,C80-D80-(IF(O80&lt;AE80,K80+L80+M80-N80,0)+IF(W80&lt;AE80,S80+T80+U80-V80,0)+IF(AE80&lt;AE80,AA80+AB80+AC80-AD80,0)+IF(AM80&lt;AE80,AI80+AJ80+AK80-AL80,0)+IF(AU80&lt;AE80,AQ80+AR80+AS80-AT80,0)+IF(BC80&lt;AE80,AY80+AZ80+BA80-BB80,0)+IF(BK80&lt;AE80,BG80+BH80+BI80-BJ80,0)+IF(BS80&lt;AE80,BO80+BP80+BQ80-BR80,0)+IF(CA80&lt;AE80,BW80+BX80+BY80-BZ80,0)+IF(CI80&lt;AE80,CE80+CF80+CG80-CH80,0))))))</f>
        <v>0</v>
      </c>
      <c r="AG80" s="3">
        <f>IF(Inputs!$B$27&lt;&gt;"Ready","PENDING INPUTS",MIN((AA80+AB80+AC80),IF(D80&gt;C80,IF(D80=0,0,AD80*C80/D80),AD80+AF80)))</f>
        <v>0</v>
      </c>
      <c r="AH80" s="3">
        <f>IF(Inputs!$B$27&lt;&gt;"Ready","PENDING INPUTS",MAX(0,(AA80+AB80+AC80)-AG80))</f>
        <v>0</v>
      </c>
      <c r="AI80" s="3">
        <f>IF(Inputs!$B$27&lt;&gt;"Ready","PENDING INPUTS",AP79)</f>
        <v>0</v>
      </c>
      <c r="AJ80" s="3">
        <f>IF(Inputs!$B$27&lt;&gt;"Ready","PENDING INPUTS",IF(A80&lt;=Inputs!$B$6,ROUND(AI80*Inputs!C17/12,2),0))</f>
        <v>0</v>
      </c>
      <c r="AK80" s="3">
        <f>IF(Inputs!$B$27&lt;&gt;"Ready","PENDING INPUTS",IF(AND(A80&lt;=Inputs!$B$6,AI80&gt;0),Inputs!G17,0))</f>
        <v>0</v>
      </c>
      <c r="AL80" s="3">
        <f>IF(Inputs!$B$27&lt;&gt;"Ready","PENDING INPUTS",IF(A80&gt;Inputs!$B$6,0,MIN((AI80+AJ80+AK80),IF(Inputs!H17=1,Inputs!D17,MAX(Inputs!F17,ROUND(AI80*Inputs!E17+AJ80+AK80,2))))))</f>
        <v>0</v>
      </c>
      <c r="AM80">
        <f>IF(Inputs!$B$27&lt;&gt;"Ready","PENDING INPUTS",IF(AI80&lt;=0,99,1+IF(AND(K80&gt;0,OR(K80&lt;AI80,AND(K80=AI80,0&lt;3))),1,0)+IF(AND(S80&gt;0,OR(S80&lt;AI80,AND(S80=AI80,1&lt;3))),1,0)+IF(AND(AA80&gt;0,OR(AA80&lt;AI80,AND(AA80=AI80,2&lt;3))),1,0)+IF(AND(AQ80&gt;0,OR(AQ80&lt;AI80,AND(AQ80=AI80,4&lt;3))),1,0)+IF(AND(AY80&gt;0,OR(AY80&lt;AI80,AND(AY80=AI80,5&lt;3))),1,0)+IF(AND(BG80&gt;0,OR(BG80&lt;AI80,AND(BG80=AI80,6&lt;3))),1,0)+IF(AND(BO80&gt;0,OR(BO80&lt;AI80,AND(BO80=AI80,7&lt;3))),1,0)+IF(AND(BW80&gt;0,OR(BW80&lt;AI80,AND(BW80=AI80,8&lt;3))),1,0)+IF(AND(CE80&gt;0,OR(CE80&lt;AI80,AND(CE80=AI80,9&lt;3))),1,0)))</f>
        <v>99</v>
      </c>
      <c r="AN80" s="3">
        <f>IF(Inputs!$B$27&lt;&gt;"Ready","PENDING INPUTS",IF(A80&gt;Inputs!$B$6,0,MIN(MAX(0,(AI80+AJ80+AK80)-AL80),MAX(0,C80-D80-(IF(O80&lt;AM80,K80+L80+M80-N80,0)+IF(W80&lt;AM80,S80+T80+U80-V80,0)+IF(AE80&lt;AM80,AA80+AB80+AC80-AD80,0)+IF(AM80&lt;AM80,AI80+AJ80+AK80-AL80,0)+IF(AU80&lt;AM80,AQ80+AR80+AS80-AT80,0)+IF(BC80&lt;AM80,AY80+AZ80+BA80-BB80,0)+IF(BK80&lt;AM80,BG80+BH80+BI80-BJ80,0)+IF(BS80&lt;AM80,BO80+BP80+BQ80-BR80,0)+IF(CA80&lt;AM80,BW80+BX80+BY80-BZ80,0)+IF(CI80&lt;AM80,CE80+CF80+CG80-CH80,0))))))</f>
        <v>0</v>
      </c>
      <c r="AO80" s="3">
        <f>IF(Inputs!$B$27&lt;&gt;"Ready","PENDING INPUTS",MIN((AI80+AJ80+AK80),IF(D80&gt;C80,IF(D80=0,0,AL80*C80/D80),AL80+AN80)))</f>
        <v>0</v>
      </c>
      <c r="AP80" s="3">
        <f>IF(Inputs!$B$27&lt;&gt;"Ready","PENDING INPUTS",MAX(0,(AI80+AJ80+AK80)-AO80))</f>
        <v>0</v>
      </c>
      <c r="AQ80" s="3">
        <f>IF(Inputs!$B$27&lt;&gt;"Ready","PENDING INPUTS",AX79)</f>
        <v>0</v>
      </c>
      <c r="AR80" s="3">
        <f>IF(Inputs!$B$27&lt;&gt;"Ready","PENDING INPUTS",IF(A80&lt;=Inputs!$B$6,ROUND(AQ80*Inputs!C18/12,2),0))</f>
        <v>0</v>
      </c>
      <c r="AS80" s="3">
        <f>IF(Inputs!$B$27&lt;&gt;"Ready","PENDING INPUTS",IF(AND(A80&lt;=Inputs!$B$6,AQ80&gt;0),Inputs!G18,0))</f>
        <v>0</v>
      </c>
      <c r="AT80" s="3">
        <f>IF(Inputs!$B$27&lt;&gt;"Ready","PENDING INPUTS",IF(A80&gt;Inputs!$B$6,0,MIN((AQ80+AR80+AS80),IF(Inputs!H18=1,Inputs!D18,MAX(Inputs!F18,ROUND(AQ80*Inputs!E18+AR80+AS80,2))))))</f>
        <v>0</v>
      </c>
      <c r="AU80">
        <f>IF(Inputs!$B$27&lt;&gt;"Ready","PENDING INPUTS",IF(AQ80&lt;=0,99,1+IF(AND(K80&gt;0,OR(K80&lt;AQ80,AND(K80=AQ80,0&lt;4))),1,0)+IF(AND(S80&gt;0,OR(S80&lt;AQ80,AND(S80=AQ80,1&lt;4))),1,0)+IF(AND(AA80&gt;0,OR(AA80&lt;AQ80,AND(AA80=AQ80,2&lt;4))),1,0)+IF(AND(AI80&gt;0,OR(AI80&lt;AQ80,AND(AI80=AQ80,3&lt;4))),1,0)+IF(AND(AY80&gt;0,OR(AY80&lt;AQ80,AND(AY80=AQ80,5&lt;4))),1,0)+IF(AND(BG80&gt;0,OR(BG80&lt;AQ80,AND(BG80=AQ80,6&lt;4))),1,0)+IF(AND(BO80&gt;0,OR(BO80&lt;AQ80,AND(BO80=AQ80,7&lt;4))),1,0)+IF(AND(BW80&gt;0,OR(BW80&lt;AQ80,AND(BW80=AQ80,8&lt;4))),1,0)+IF(AND(CE80&gt;0,OR(CE80&lt;AQ80,AND(CE80=AQ80,9&lt;4))),1,0)))</f>
        <v>99</v>
      </c>
      <c r="AV80" s="3">
        <f>IF(Inputs!$B$27&lt;&gt;"Ready","PENDING INPUTS",IF(A80&gt;Inputs!$B$6,0,MIN(MAX(0,(AQ80+AR80+AS80)-AT80),MAX(0,C80-D80-(IF(O80&lt;AU80,K80+L80+M80-N80,0)+IF(W80&lt;AU80,S80+T80+U80-V80,0)+IF(AE80&lt;AU80,AA80+AB80+AC80-AD80,0)+IF(AM80&lt;AU80,AI80+AJ80+AK80-AL80,0)+IF(AU80&lt;AU80,AQ80+AR80+AS80-AT80,0)+IF(BC80&lt;AU80,AY80+AZ80+BA80-BB80,0)+IF(BK80&lt;AU80,BG80+BH80+BI80-BJ80,0)+IF(BS80&lt;AU80,BO80+BP80+BQ80-BR80,0)+IF(CA80&lt;AU80,BW80+BX80+BY80-BZ80,0)+IF(CI80&lt;AU80,CE80+CF80+CG80-CH80,0))))))</f>
        <v>0</v>
      </c>
      <c r="AW80" s="3">
        <f>IF(Inputs!$B$27&lt;&gt;"Ready","PENDING INPUTS",MIN((AQ80+AR80+AS80),IF(D80&gt;C80,IF(D80=0,0,AT80*C80/D80),AT80+AV80)))</f>
        <v>0</v>
      </c>
      <c r="AX80" s="3">
        <f>IF(Inputs!$B$27&lt;&gt;"Ready","PENDING INPUTS",MAX(0,(AQ80+AR80+AS80)-AW80))</f>
        <v>0</v>
      </c>
      <c r="AY80" s="3">
        <f>IF(Inputs!$B$27&lt;&gt;"Ready","PENDING INPUTS",BF79)</f>
        <v>0</v>
      </c>
      <c r="AZ80" s="3">
        <f>IF(Inputs!$B$27&lt;&gt;"Ready","PENDING INPUTS",IF(A80&lt;=Inputs!$B$6,ROUND(AY80*Inputs!C19/12,2),0))</f>
        <v>0</v>
      </c>
      <c r="BA80" s="3">
        <f>IF(Inputs!$B$27&lt;&gt;"Ready","PENDING INPUTS",IF(AND(A80&lt;=Inputs!$B$6,AY80&gt;0),Inputs!G19,0))</f>
        <v>0</v>
      </c>
      <c r="BB80" s="3">
        <f>IF(Inputs!$B$27&lt;&gt;"Ready","PENDING INPUTS",IF(A80&gt;Inputs!$B$6,0,MIN((AY80+AZ80+BA80),IF(Inputs!H19=1,Inputs!D19,MAX(Inputs!F19,ROUND(AY80*Inputs!E19+AZ80+BA80,2))))))</f>
        <v>0</v>
      </c>
      <c r="BC80">
        <f>IF(Inputs!$B$27&lt;&gt;"Ready","PENDING INPUTS",IF(AY80&lt;=0,99,1+IF(AND(K80&gt;0,OR(K80&lt;AY80,AND(K80=AY80,0&lt;5))),1,0)+IF(AND(S80&gt;0,OR(S80&lt;AY80,AND(S80=AY80,1&lt;5))),1,0)+IF(AND(AA80&gt;0,OR(AA80&lt;AY80,AND(AA80=AY80,2&lt;5))),1,0)+IF(AND(AI80&gt;0,OR(AI80&lt;AY80,AND(AI80=AY80,3&lt;5))),1,0)+IF(AND(AQ80&gt;0,OR(AQ80&lt;AY80,AND(AQ80=AY80,4&lt;5))),1,0)+IF(AND(BG80&gt;0,OR(BG80&lt;AY80,AND(BG80=AY80,6&lt;5))),1,0)+IF(AND(BO80&gt;0,OR(BO80&lt;AY80,AND(BO80=AY80,7&lt;5))),1,0)+IF(AND(BW80&gt;0,OR(BW80&lt;AY80,AND(BW80=AY80,8&lt;5))),1,0)+IF(AND(CE80&gt;0,OR(CE80&lt;AY80,AND(CE80=AY80,9&lt;5))),1,0)))</f>
        <v>99</v>
      </c>
      <c r="BD80" s="3">
        <f>IF(Inputs!$B$27&lt;&gt;"Ready","PENDING INPUTS",IF(A80&gt;Inputs!$B$6,0,MIN(MAX(0,(AY80+AZ80+BA80)-BB80),MAX(0,C80-D80-(IF(O80&lt;BC80,K80+L80+M80-N80,0)+IF(W80&lt;BC80,S80+T80+U80-V80,0)+IF(AE80&lt;BC80,AA80+AB80+AC80-AD80,0)+IF(AM80&lt;BC80,AI80+AJ80+AK80-AL80,0)+IF(AU80&lt;BC80,AQ80+AR80+AS80-AT80,0)+IF(BC80&lt;BC80,AY80+AZ80+BA80-BB80,0)+IF(BK80&lt;BC80,BG80+BH80+BI80-BJ80,0)+IF(BS80&lt;BC80,BO80+BP80+BQ80-BR80,0)+IF(CA80&lt;BC80,BW80+BX80+BY80-BZ80,0)+IF(CI80&lt;BC80,CE80+CF80+CG80-CH80,0))))))</f>
        <v>0</v>
      </c>
      <c r="BE80" s="3">
        <f>IF(Inputs!$B$27&lt;&gt;"Ready","PENDING INPUTS",MIN((AY80+AZ80+BA80),IF(D80&gt;C80,IF(D80=0,0,BB80*C80/D80),BB80+BD80)))</f>
        <v>0</v>
      </c>
      <c r="BF80" s="3">
        <f>IF(Inputs!$B$27&lt;&gt;"Ready","PENDING INPUTS",MAX(0,(AY80+AZ80+BA80)-BE80))</f>
        <v>0</v>
      </c>
      <c r="BG80" s="3">
        <f>IF(Inputs!$B$27&lt;&gt;"Ready","PENDING INPUTS",BN79)</f>
        <v>0</v>
      </c>
      <c r="BH80" s="3">
        <f>IF(Inputs!$B$27&lt;&gt;"Ready","PENDING INPUTS",IF(A80&lt;=Inputs!$B$6,ROUND(BG80*Inputs!C20/12,2),0))</f>
        <v>0</v>
      </c>
      <c r="BI80" s="3">
        <f>IF(Inputs!$B$27&lt;&gt;"Ready","PENDING INPUTS",IF(AND(A80&lt;=Inputs!$B$6,BG80&gt;0),Inputs!G20,0))</f>
        <v>0</v>
      </c>
      <c r="BJ80" s="3">
        <f>IF(Inputs!$B$27&lt;&gt;"Ready","PENDING INPUTS",IF(A80&gt;Inputs!$B$6,0,MIN((BG80+BH80+BI80),IF(Inputs!H20=1,Inputs!D20,MAX(Inputs!F20,ROUND(BG80*Inputs!E20+BH80+BI80,2))))))</f>
        <v>0</v>
      </c>
      <c r="BK80">
        <f>IF(Inputs!$B$27&lt;&gt;"Ready","PENDING INPUTS",IF(BG80&lt;=0,99,1+IF(AND(K80&gt;0,OR(K80&lt;BG80,AND(K80=BG80,0&lt;6))),1,0)+IF(AND(S80&gt;0,OR(S80&lt;BG80,AND(S80=BG80,1&lt;6))),1,0)+IF(AND(AA80&gt;0,OR(AA80&lt;BG80,AND(AA80=BG80,2&lt;6))),1,0)+IF(AND(AI80&gt;0,OR(AI80&lt;BG80,AND(AI80=BG80,3&lt;6))),1,0)+IF(AND(AQ80&gt;0,OR(AQ80&lt;BG80,AND(AQ80=BG80,4&lt;6))),1,0)+IF(AND(AY80&gt;0,OR(AY80&lt;BG80,AND(AY80=BG80,5&lt;6))),1,0)+IF(AND(BO80&gt;0,OR(BO80&lt;BG80,AND(BO80=BG80,7&lt;6))),1,0)+IF(AND(BW80&gt;0,OR(BW80&lt;BG80,AND(BW80=BG80,8&lt;6))),1,0)+IF(AND(CE80&gt;0,OR(CE80&lt;BG80,AND(CE80=BG80,9&lt;6))),1,0)))</f>
        <v>99</v>
      </c>
      <c r="BL80" s="3">
        <f>IF(Inputs!$B$27&lt;&gt;"Ready","PENDING INPUTS",IF(A80&gt;Inputs!$B$6,0,MIN(MAX(0,(BG80+BH80+BI80)-BJ80),MAX(0,C80-D80-(IF(O80&lt;BK80,K80+L80+M80-N80,0)+IF(W80&lt;BK80,S80+T80+U80-V80,0)+IF(AE80&lt;BK80,AA80+AB80+AC80-AD80,0)+IF(AM80&lt;BK80,AI80+AJ80+AK80-AL80,0)+IF(AU80&lt;BK80,AQ80+AR80+AS80-AT80,0)+IF(BC80&lt;BK80,AY80+AZ80+BA80-BB80,0)+IF(BK80&lt;BK80,BG80+BH80+BI80-BJ80,0)+IF(BS80&lt;BK80,BO80+BP80+BQ80-BR80,0)+IF(CA80&lt;BK80,BW80+BX80+BY80-BZ80,0)+IF(CI80&lt;BK80,CE80+CF80+CG80-CH80,0))))))</f>
        <v>0</v>
      </c>
      <c r="BM80" s="3">
        <f>IF(Inputs!$B$27&lt;&gt;"Ready","PENDING INPUTS",MIN((BG80+BH80+BI80),IF(D80&gt;C80,IF(D80=0,0,BJ80*C80/D80),BJ80+BL80)))</f>
        <v>0</v>
      </c>
      <c r="BN80" s="3">
        <f>IF(Inputs!$B$27&lt;&gt;"Ready","PENDING INPUTS",MAX(0,(BG80+BH80+BI80)-BM80))</f>
        <v>0</v>
      </c>
      <c r="BO80" s="3">
        <f>IF(Inputs!$B$27&lt;&gt;"Ready","PENDING INPUTS",BV79)</f>
        <v>0</v>
      </c>
      <c r="BP80" s="3">
        <f>IF(Inputs!$B$27&lt;&gt;"Ready","PENDING INPUTS",IF(A80&lt;=Inputs!$B$6,ROUND(BO80*Inputs!C21/12,2),0))</f>
        <v>0</v>
      </c>
      <c r="BQ80" s="3">
        <f>IF(Inputs!$B$27&lt;&gt;"Ready","PENDING INPUTS",IF(AND(A80&lt;=Inputs!$B$6,BO80&gt;0),Inputs!G21,0))</f>
        <v>0</v>
      </c>
      <c r="BR80" s="3">
        <f>IF(Inputs!$B$27&lt;&gt;"Ready","PENDING INPUTS",IF(A80&gt;Inputs!$B$6,0,MIN((BO80+BP80+BQ80),IF(Inputs!H21=1,Inputs!D21,MAX(Inputs!F21,ROUND(BO80*Inputs!E21+BP80+BQ80,2))))))</f>
        <v>0</v>
      </c>
      <c r="BS80">
        <f>IF(Inputs!$B$27&lt;&gt;"Ready","PENDING INPUTS",IF(BO80&lt;=0,99,1+IF(AND(K80&gt;0,OR(K80&lt;BO80,AND(K80=BO80,0&lt;7))),1,0)+IF(AND(S80&gt;0,OR(S80&lt;BO80,AND(S80=BO80,1&lt;7))),1,0)+IF(AND(AA80&gt;0,OR(AA80&lt;BO80,AND(AA80=BO80,2&lt;7))),1,0)+IF(AND(AI80&gt;0,OR(AI80&lt;BO80,AND(AI80=BO80,3&lt;7))),1,0)+IF(AND(AQ80&gt;0,OR(AQ80&lt;BO80,AND(AQ80=BO80,4&lt;7))),1,0)+IF(AND(AY80&gt;0,OR(AY80&lt;BO80,AND(AY80=BO80,5&lt;7))),1,0)+IF(AND(BG80&gt;0,OR(BG80&lt;BO80,AND(BG80=BO80,6&lt;7))),1,0)+IF(AND(BW80&gt;0,OR(BW80&lt;BO80,AND(BW80=BO80,8&lt;7))),1,0)+IF(AND(CE80&gt;0,OR(CE80&lt;BO80,AND(CE80=BO80,9&lt;7))),1,0)))</f>
        <v>99</v>
      </c>
      <c r="BT80" s="3">
        <f>IF(Inputs!$B$27&lt;&gt;"Ready","PENDING INPUTS",IF(A80&gt;Inputs!$B$6,0,MIN(MAX(0,(BO80+BP80+BQ80)-BR80),MAX(0,C80-D80-(IF(O80&lt;BS80,K80+L80+M80-N80,0)+IF(W80&lt;BS80,S80+T80+U80-V80,0)+IF(AE80&lt;BS80,AA80+AB80+AC80-AD80,0)+IF(AM80&lt;BS80,AI80+AJ80+AK80-AL80,0)+IF(AU80&lt;BS80,AQ80+AR80+AS80-AT80,0)+IF(BC80&lt;BS80,AY80+AZ80+BA80-BB80,0)+IF(BK80&lt;BS80,BG80+BH80+BI80-BJ80,0)+IF(BS80&lt;BS80,BO80+BP80+BQ80-BR80,0)+IF(CA80&lt;BS80,BW80+BX80+BY80-BZ80,0)+IF(CI80&lt;BS80,CE80+CF80+CG80-CH80,0))))))</f>
        <v>0</v>
      </c>
      <c r="BU80" s="3">
        <f>IF(Inputs!$B$27&lt;&gt;"Ready","PENDING INPUTS",MIN((BO80+BP80+BQ80),IF(D80&gt;C80,IF(D80=0,0,BR80*C80/D80),BR80+BT80)))</f>
        <v>0</v>
      </c>
      <c r="BV80" s="3">
        <f>IF(Inputs!$B$27&lt;&gt;"Ready","PENDING INPUTS",MAX(0,(BO80+BP80+BQ80)-BU80))</f>
        <v>0</v>
      </c>
      <c r="BW80" s="3">
        <f>IF(Inputs!$B$27&lt;&gt;"Ready","PENDING INPUTS",CD79)</f>
        <v>0</v>
      </c>
      <c r="BX80" s="3">
        <f>IF(Inputs!$B$27&lt;&gt;"Ready","PENDING INPUTS",IF(A80&lt;=Inputs!$B$6,ROUND(BW80*Inputs!C22/12,2),0))</f>
        <v>0</v>
      </c>
      <c r="BY80" s="3">
        <f>IF(Inputs!$B$27&lt;&gt;"Ready","PENDING INPUTS",IF(AND(A80&lt;=Inputs!$B$6,BW80&gt;0),Inputs!G22,0))</f>
        <v>0</v>
      </c>
      <c r="BZ80" s="3">
        <f>IF(Inputs!$B$27&lt;&gt;"Ready","PENDING INPUTS",IF(A80&gt;Inputs!$B$6,0,MIN((BW80+BX80+BY80),IF(Inputs!H22=1,Inputs!D22,MAX(Inputs!F22,ROUND(BW80*Inputs!E22+BX80+BY80,2))))))</f>
        <v>0</v>
      </c>
      <c r="CA80">
        <f>IF(Inputs!$B$27&lt;&gt;"Ready","PENDING INPUTS",IF(BW80&lt;=0,99,1+IF(AND(K80&gt;0,OR(K80&lt;BW80,AND(K80=BW80,0&lt;8))),1,0)+IF(AND(S80&gt;0,OR(S80&lt;BW80,AND(S80=BW80,1&lt;8))),1,0)+IF(AND(AA80&gt;0,OR(AA80&lt;BW80,AND(AA80=BW80,2&lt;8))),1,0)+IF(AND(AI80&gt;0,OR(AI80&lt;BW80,AND(AI80=BW80,3&lt;8))),1,0)+IF(AND(AQ80&gt;0,OR(AQ80&lt;BW80,AND(AQ80=BW80,4&lt;8))),1,0)+IF(AND(AY80&gt;0,OR(AY80&lt;BW80,AND(AY80=BW80,5&lt;8))),1,0)+IF(AND(BG80&gt;0,OR(BG80&lt;BW80,AND(BG80=BW80,6&lt;8))),1,0)+IF(AND(BO80&gt;0,OR(BO80&lt;BW80,AND(BO80=BW80,7&lt;8))),1,0)+IF(AND(CE80&gt;0,OR(CE80&lt;BW80,AND(CE80=BW80,9&lt;8))),1,0)))</f>
        <v>99</v>
      </c>
      <c r="CB80" s="3">
        <f>IF(Inputs!$B$27&lt;&gt;"Ready","PENDING INPUTS",IF(A80&gt;Inputs!$B$6,0,MIN(MAX(0,(BW80+BX80+BY80)-BZ80),MAX(0,C80-D80-(IF(O80&lt;CA80,K80+L80+M80-N80,0)+IF(W80&lt;CA80,S80+T80+U80-V80,0)+IF(AE80&lt;CA80,AA80+AB80+AC80-AD80,0)+IF(AM80&lt;CA80,AI80+AJ80+AK80-AL80,0)+IF(AU80&lt;CA80,AQ80+AR80+AS80-AT80,0)+IF(BC80&lt;CA80,AY80+AZ80+BA80-BB80,0)+IF(BK80&lt;CA80,BG80+BH80+BI80-BJ80,0)+IF(BS80&lt;CA80,BO80+BP80+BQ80-BR80,0)+IF(CA80&lt;CA80,BW80+BX80+BY80-BZ80,0)+IF(CI80&lt;CA80,CE80+CF80+CG80-CH80,0))))))</f>
        <v>0</v>
      </c>
      <c r="CC80" s="3">
        <f>IF(Inputs!$B$27&lt;&gt;"Ready","PENDING INPUTS",MIN((BW80+BX80+BY80),IF(D80&gt;C80,IF(D80=0,0,BZ80*C80/D80),BZ80+CB80)))</f>
        <v>0</v>
      </c>
      <c r="CD80" s="3">
        <f>IF(Inputs!$B$27&lt;&gt;"Ready","PENDING INPUTS",MAX(0,(BW80+BX80+BY80)-CC80))</f>
        <v>0</v>
      </c>
      <c r="CE80" s="3">
        <f>IF(Inputs!$B$27&lt;&gt;"Ready","PENDING INPUTS",CL79)</f>
        <v>0</v>
      </c>
      <c r="CF80" s="3">
        <f>IF(Inputs!$B$27&lt;&gt;"Ready","PENDING INPUTS",IF(A80&lt;=Inputs!$B$6,ROUND(CE80*Inputs!C23/12,2),0))</f>
        <v>0</v>
      </c>
      <c r="CG80" s="3">
        <f>IF(Inputs!$B$27&lt;&gt;"Ready","PENDING INPUTS",IF(AND(A80&lt;=Inputs!$B$6,CE80&gt;0),Inputs!G23,0))</f>
        <v>0</v>
      </c>
      <c r="CH80" s="3">
        <f>IF(Inputs!$B$27&lt;&gt;"Ready","PENDING INPUTS",IF(A80&gt;Inputs!$B$6,0,MIN((CE80+CF80+CG80),IF(Inputs!H23=1,Inputs!D23,MAX(Inputs!F23,ROUND(CE80*Inputs!E23+CF80+CG80,2))))))</f>
        <v>0</v>
      </c>
      <c r="CI80">
        <f>IF(Inputs!$B$27&lt;&gt;"Ready","PENDING INPUTS",IF(CE80&lt;=0,99,1+IF(AND(K80&gt;0,OR(K80&lt;CE80,AND(K80=CE80,0&lt;9))),1,0)+IF(AND(S80&gt;0,OR(S80&lt;CE80,AND(S80=CE80,1&lt;9))),1,0)+IF(AND(AA80&gt;0,OR(AA80&lt;CE80,AND(AA80=CE80,2&lt;9))),1,0)+IF(AND(AI80&gt;0,OR(AI80&lt;CE80,AND(AI80=CE80,3&lt;9))),1,0)+IF(AND(AQ80&gt;0,OR(AQ80&lt;CE80,AND(AQ80=CE80,4&lt;9))),1,0)+IF(AND(AY80&gt;0,OR(AY80&lt;CE80,AND(AY80=CE80,5&lt;9))),1,0)+IF(AND(BG80&gt;0,OR(BG80&lt;CE80,AND(BG80=CE80,6&lt;9))),1,0)+IF(AND(BO80&gt;0,OR(BO80&lt;CE80,AND(BO80=CE80,7&lt;9))),1,0)+IF(AND(BW80&gt;0,OR(BW80&lt;CE80,AND(BW80=CE80,8&lt;9))),1,0)))</f>
        <v>99</v>
      </c>
      <c r="CJ80" s="3">
        <f>IF(Inputs!$B$27&lt;&gt;"Ready","PENDING INPUTS",IF(A80&gt;Inputs!$B$6,0,MIN(MAX(0,(CE80+CF80+CG80)-CH80),MAX(0,C80-D80-(IF(O80&lt;CI80,K80+L80+M80-N80,0)+IF(W80&lt;CI80,S80+T80+U80-V80,0)+IF(AE80&lt;CI80,AA80+AB80+AC80-AD80,0)+IF(AM80&lt;CI80,AI80+AJ80+AK80-AL80,0)+IF(AU80&lt;CI80,AQ80+AR80+AS80-AT80,0)+IF(BC80&lt;CI80,AY80+AZ80+BA80-BB80,0)+IF(BK80&lt;CI80,BG80+BH80+BI80-BJ80,0)+IF(BS80&lt;CI80,BO80+BP80+BQ80-BR80,0)+IF(CA80&lt;CI80,BW80+BX80+BY80-BZ80,0)+IF(CI80&lt;CI80,CE80+CF80+CG80-CH80,0))))))</f>
        <v>0</v>
      </c>
      <c r="CK80" s="3">
        <f>IF(Inputs!$B$27&lt;&gt;"Ready","PENDING INPUTS",MIN((CE80+CF80+CG80),IF(D80&gt;C80,IF(D80=0,0,CH80*C80/D80),CH80+CJ80)))</f>
        <v>0</v>
      </c>
      <c r="CL80" s="3">
        <f>IF(Inputs!$B$27&lt;&gt;"Ready","PENDING INPUTS",MAX(0,(CE80+CF80+CG80)-CK80))</f>
        <v>0</v>
      </c>
    </row>
    <row r="81" spans="1:90" ht="27.95" customHeight="1" x14ac:dyDescent="0.25">
      <c r="A81">
        <v>77</v>
      </c>
      <c r="B81" s="13">
        <f>IF(Inputs!$B$27&lt;&gt;"Ready","PENDING INPUTS",EDATE(Inputs!$B$5,A81-1))</f>
        <v>48611</v>
      </c>
      <c r="C81" s="3">
        <f>IF(Inputs!$B$27&lt;&gt;"Ready","PENDING INPUTS",IF(A81&lt;=Inputs!$B$6,MAX(0,Inputs!$B$4+IF(A81=Inputs!$B$7,Inputs!$B$8,0)+IF(A81=Inputs!$B$9,Inputs!$B$10,0)),0))</f>
        <v>0</v>
      </c>
      <c r="D81" s="3">
        <f>IF(Inputs!$B$27&lt;&gt;"Ready","PENDING INPUTS",SUM(N81,V81,AD81,AL81,AT81,BB81,BJ81,BR81,BZ81,CH81))</f>
        <v>0</v>
      </c>
      <c r="E81" s="3">
        <f>IF(Inputs!$B$27&lt;&gt;"Ready","PENDING INPUTS",MAX(0,D81-C81))</f>
        <v>0</v>
      </c>
      <c r="F81" s="3">
        <f>IF(Inputs!$B$27&lt;&gt;"Ready","PENDING INPUTS",SUM(Q81,Y81,AG81,AO81,AW81,BE81,BM81,BU81,CC81,CK81))</f>
        <v>0</v>
      </c>
      <c r="G81" s="3">
        <f>IF(Inputs!$B$27&lt;&gt;"Ready","PENDING INPUTS",SUM(L81,T81,AB81,AJ81,AR81,AZ81,BH81,BP81,BX81,CF81))</f>
        <v>0</v>
      </c>
      <c r="H81" s="3">
        <f>IF(Inputs!$B$27&lt;&gt;"Ready","PENDING INPUTS",SUM(M81,U81,AC81,AK81,AS81,BA81,BI81,BQ81,BY81,CG81))</f>
        <v>0</v>
      </c>
      <c r="I81" s="3">
        <f>IF(Inputs!$B$27&lt;&gt;"Ready","PENDING INPUTS",SUM(R81,Z81,AH81,AP81,AX81,BF81,BN81,BV81,CD81,CL81))</f>
        <v>0</v>
      </c>
      <c r="J81" t="str">
        <f>IF(Inputs!$B$27&lt;&gt;"Ready","PENDING INPUTS",IF(A81&gt;Inputs!$B$6,"Beyond horizon",IF(E81&gt;0.005,"MINIMUM SHORTFALL",IF(I81&lt;0.005,"Paid off","In progress"))))</f>
        <v>Paid off</v>
      </c>
      <c r="K81" s="3">
        <f>IF(Inputs!$B$27&lt;&gt;"Ready","PENDING INPUTS",R80)</f>
        <v>0</v>
      </c>
      <c r="L81" s="3">
        <f>IF(Inputs!$B$27&lt;&gt;"Ready","PENDING INPUTS",IF(A81&lt;=Inputs!$B$6,ROUND(K81*Inputs!C14/12,2),0))</f>
        <v>0</v>
      </c>
      <c r="M81" s="3">
        <f>IF(Inputs!$B$27&lt;&gt;"Ready","PENDING INPUTS",IF(AND(A81&lt;=Inputs!$B$6,K81&gt;0),Inputs!G14,0))</f>
        <v>0</v>
      </c>
      <c r="N81" s="3">
        <f>IF(Inputs!$B$27&lt;&gt;"Ready","PENDING INPUTS",IF(A81&gt;Inputs!$B$6,0,MIN((K81+L81+M81),IF(Inputs!H14=1,Inputs!D14,MAX(Inputs!F14,ROUND(K81*Inputs!E14+L81+M81,2))))))</f>
        <v>0</v>
      </c>
      <c r="O81">
        <f>IF(Inputs!$B$27&lt;&gt;"Ready","PENDING INPUTS",IF(K81&lt;=0,99,1+IF(AND(S81&gt;0,OR(S81&lt;K81,AND(S81=K81,1&lt;0))),1,0)+IF(AND(AA81&gt;0,OR(AA81&lt;K81,AND(AA81=K81,2&lt;0))),1,0)+IF(AND(AI81&gt;0,OR(AI81&lt;K81,AND(AI81=K81,3&lt;0))),1,0)+IF(AND(AQ81&gt;0,OR(AQ81&lt;K81,AND(AQ81=K81,4&lt;0))),1,0)+IF(AND(AY81&gt;0,OR(AY81&lt;K81,AND(AY81=K81,5&lt;0))),1,0)+IF(AND(BG81&gt;0,OR(BG81&lt;K81,AND(BG81=K81,6&lt;0))),1,0)+IF(AND(BO81&gt;0,OR(BO81&lt;K81,AND(BO81=K81,7&lt;0))),1,0)+IF(AND(BW81&gt;0,OR(BW81&lt;K81,AND(BW81=K81,8&lt;0))),1,0)+IF(AND(CE81&gt;0,OR(CE81&lt;K81,AND(CE81=K81,9&lt;0))),1,0)))</f>
        <v>99</v>
      </c>
      <c r="P81" s="3">
        <f>IF(Inputs!$B$27&lt;&gt;"Ready","PENDING INPUTS",IF(A81&gt;Inputs!$B$6,0,MIN(MAX(0,(K81+L81+M81)-N81),MAX(0,C81-D81-(IF(O81&lt;O81,K81+L81+M81-N81,0)+IF(W81&lt;O81,S81+T81+U81-V81,0)+IF(AE81&lt;O81,AA81+AB81+AC81-AD81,0)+IF(AM81&lt;O81,AI81+AJ81+AK81-AL81,0)+IF(AU81&lt;O81,AQ81+AR81+AS81-AT81,0)+IF(BC81&lt;O81,AY81+AZ81+BA81-BB81,0)+IF(BK81&lt;O81,BG81+BH81+BI81-BJ81,0)+IF(BS81&lt;O81,BO81+BP81+BQ81-BR81,0)+IF(CA81&lt;O81,BW81+BX81+BY81-BZ81,0)+IF(CI81&lt;O81,CE81+CF81+CG81-CH81,0))))))</f>
        <v>0</v>
      </c>
      <c r="Q81" s="3">
        <f>IF(Inputs!$B$27&lt;&gt;"Ready","PENDING INPUTS",MIN((K81+L81+M81),IF(D81&gt;C81,IF(D81=0,0,N81*C81/D81),N81+P81)))</f>
        <v>0</v>
      </c>
      <c r="R81" s="3">
        <f>IF(Inputs!$B$27&lt;&gt;"Ready","PENDING INPUTS",MAX(0,(K81+L81+M81)-Q81))</f>
        <v>0</v>
      </c>
      <c r="S81" s="3">
        <f>IF(Inputs!$B$27&lt;&gt;"Ready","PENDING INPUTS",Z80)</f>
        <v>0</v>
      </c>
      <c r="T81" s="3">
        <f>IF(Inputs!$B$27&lt;&gt;"Ready","PENDING INPUTS",IF(A81&lt;=Inputs!$B$6,ROUND(S81*Inputs!C15/12,2),0))</f>
        <v>0</v>
      </c>
      <c r="U81" s="3">
        <f>IF(Inputs!$B$27&lt;&gt;"Ready","PENDING INPUTS",IF(AND(A81&lt;=Inputs!$B$6,S81&gt;0),Inputs!G15,0))</f>
        <v>0</v>
      </c>
      <c r="V81" s="3">
        <f>IF(Inputs!$B$27&lt;&gt;"Ready","PENDING INPUTS",IF(A81&gt;Inputs!$B$6,0,MIN((S81+T81+U81),IF(Inputs!H15=1,Inputs!D15,MAX(Inputs!F15,ROUND(S81*Inputs!E15+T81+U81,2))))))</f>
        <v>0</v>
      </c>
      <c r="W81">
        <f>IF(Inputs!$B$27&lt;&gt;"Ready","PENDING INPUTS",IF(S81&lt;=0,99,1+IF(AND(K81&gt;0,OR(K81&lt;S81,AND(K81=S81,0&lt;1))),1,0)+IF(AND(AA81&gt;0,OR(AA81&lt;S81,AND(AA81=S81,2&lt;1))),1,0)+IF(AND(AI81&gt;0,OR(AI81&lt;S81,AND(AI81=S81,3&lt;1))),1,0)+IF(AND(AQ81&gt;0,OR(AQ81&lt;S81,AND(AQ81=S81,4&lt;1))),1,0)+IF(AND(AY81&gt;0,OR(AY81&lt;S81,AND(AY81=S81,5&lt;1))),1,0)+IF(AND(BG81&gt;0,OR(BG81&lt;S81,AND(BG81=S81,6&lt;1))),1,0)+IF(AND(BO81&gt;0,OR(BO81&lt;S81,AND(BO81=S81,7&lt;1))),1,0)+IF(AND(BW81&gt;0,OR(BW81&lt;S81,AND(BW81=S81,8&lt;1))),1,0)+IF(AND(CE81&gt;0,OR(CE81&lt;S81,AND(CE81=S81,9&lt;1))),1,0)))</f>
        <v>99</v>
      </c>
      <c r="X81" s="3">
        <f>IF(Inputs!$B$27&lt;&gt;"Ready","PENDING INPUTS",IF(A81&gt;Inputs!$B$6,0,MIN(MAX(0,(S81+T81+U81)-V81),MAX(0,C81-D81-(IF(O81&lt;W81,K81+L81+M81-N81,0)+IF(W81&lt;W81,S81+T81+U81-V81,0)+IF(AE81&lt;W81,AA81+AB81+AC81-AD81,0)+IF(AM81&lt;W81,AI81+AJ81+AK81-AL81,0)+IF(AU81&lt;W81,AQ81+AR81+AS81-AT81,0)+IF(BC81&lt;W81,AY81+AZ81+BA81-BB81,0)+IF(BK81&lt;W81,BG81+BH81+BI81-BJ81,0)+IF(BS81&lt;W81,BO81+BP81+BQ81-BR81,0)+IF(CA81&lt;W81,BW81+BX81+BY81-BZ81,0)+IF(CI81&lt;W81,CE81+CF81+CG81-CH81,0))))))</f>
        <v>0</v>
      </c>
      <c r="Y81" s="3">
        <f>IF(Inputs!$B$27&lt;&gt;"Ready","PENDING INPUTS",MIN((S81+T81+U81),IF(D81&gt;C81,IF(D81=0,0,V81*C81/D81),V81+X81)))</f>
        <v>0</v>
      </c>
      <c r="Z81" s="3">
        <f>IF(Inputs!$B$27&lt;&gt;"Ready","PENDING INPUTS",MAX(0,(S81+T81+U81)-Y81))</f>
        <v>0</v>
      </c>
      <c r="AA81" s="3">
        <f>IF(Inputs!$B$27&lt;&gt;"Ready","PENDING INPUTS",AH80)</f>
        <v>0</v>
      </c>
      <c r="AB81" s="3">
        <f>IF(Inputs!$B$27&lt;&gt;"Ready","PENDING INPUTS",IF(A81&lt;=Inputs!$B$6,ROUND(AA81*Inputs!C16/12,2),0))</f>
        <v>0</v>
      </c>
      <c r="AC81" s="3">
        <f>IF(Inputs!$B$27&lt;&gt;"Ready","PENDING INPUTS",IF(AND(A81&lt;=Inputs!$B$6,AA81&gt;0),Inputs!G16,0))</f>
        <v>0</v>
      </c>
      <c r="AD81" s="3">
        <f>IF(Inputs!$B$27&lt;&gt;"Ready","PENDING INPUTS",IF(A81&gt;Inputs!$B$6,0,MIN((AA81+AB81+AC81),IF(Inputs!H16=1,Inputs!D16,MAX(Inputs!F16,ROUND(AA81*Inputs!E16+AB81+AC81,2))))))</f>
        <v>0</v>
      </c>
      <c r="AE81">
        <f>IF(Inputs!$B$27&lt;&gt;"Ready","PENDING INPUTS",IF(AA81&lt;=0,99,1+IF(AND(K81&gt;0,OR(K81&lt;AA81,AND(K81=AA81,0&lt;2))),1,0)+IF(AND(S81&gt;0,OR(S81&lt;AA81,AND(S81=AA81,1&lt;2))),1,0)+IF(AND(AI81&gt;0,OR(AI81&lt;AA81,AND(AI81=AA81,3&lt;2))),1,0)+IF(AND(AQ81&gt;0,OR(AQ81&lt;AA81,AND(AQ81=AA81,4&lt;2))),1,0)+IF(AND(AY81&gt;0,OR(AY81&lt;AA81,AND(AY81=AA81,5&lt;2))),1,0)+IF(AND(BG81&gt;0,OR(BG81&lt;AA81,AND(BG81=AA81,6&lt;2))),1,0)+IF(AND(BO81&gt;0,OR(BO81&lt;AA81,AND(BO81=AA81,7&lt;2))),1,0)+IF(AND(BW81&gt;0,OR(BW81&lt;AA81,AND(BW81=AA81,8&lt;2))),1,0)+IF(AND(CE81&gt;0,OR(CE81&lt;AA81,AND(CE81=AA81,9&lt;2))),1,0)))</f>
        <v>99</v>
      </c>
      <c r="AF81" s="3">
        <f>IF(Inputs!$B$27&lt;&gt;"Ready","PENDING INPUTS",IF(A81&gt;Inputs!$B$6,0,MIN(MAX(0,(AA81+AB81+AC81)-AD81),MAX(0,C81-D81-(IF(O81&lt;AE81,K81+L81+M81-N81,0)+IF(W81&lt;AE81,S81+T81+U81-V81,0)+IF(AE81&lt;AE81,AA81+AB81+AC81-AD81,0)+IF(AM81&lt;AE81,AI81+AJ81+AK81-AL81,0)+IF(AU81&lt;AE81,AQ81+AR81+AS81-AT81,0)+IF(BC81&lt;AE81,AY81+AZ81+BA81-BB81,0)+IF(BK81&lt;AE81,BG81+BH81+BI81-BJ81,0)+IF(BS81&lt;AE81,BO81+BP81+BQ81-BR81,0)+IF(CA81&lt;AE81,BW81+BX81+BY81-BZ81,0)+IF(CI81&lt;AE81,CE81+CF81+CG81-CH81,0))))))</f>
        <v>0</v>
      </c>
      <c r="AG81" s="3">
        <f>IF(Inputs!$B$27&lt;&gt;"Ready","PENDING INPUTS",MIN((AA81+AB81+AC81),IF(D81&gt;C81,IF(D81=0,0,AD81*C81/D81),AD81+AF81)))</f>
        <v>0</v>
      </c>
      <c r="AH81" s="3">
        <f>IF(Inputs!$B$27&lt;&gt;"Ready","PENDING INPUTS",MAX(0,(AA81+AB81+AC81)-AG81))</f>
        <v>0</v>
      </c>
      <c r="AI81" s="3">
        <f>IF(Inputs!$B$27&lt;&gt;"Ready","PENDING INPUTS",AP80)</f>
        <v>0</v>
      </c>
      <c r="AJ81" s="3">
        <f>IF(Inputs!$B$27&lt;&gt;"Ready","PENDING INPUTS",IF(A81&lt;=Inputs!$B$6,ROUND(AI81*Inputs!C17/12,2),0))</f>
        <v>0</v>
      </c>
      <c r="AK81" s="3">
        <f>IF(Inputs!$B$27&lt;&gt;"Ready","PENDING INPUTS",IF(AND(A81&lt;=Inputs!$B$6,AI81&gt;0),Inputs!G17,0))</f>
        <v>0</v>
      </c>
      <c r="AL81" s="3">
        <f>IF(Inputs!$B$27&lt;&gt;"Ready","PENDING INPUTS",IF(A81&gt;Inputs!$B$6,0,MIN((AI81+AJ81+AK81),IF(Inputs!H17=1,Inputs!D17,MAX(Inputs!F17,ROUND(AI81*Inputs!E17+AJ81+AK81,2))))))</f>
        <v>0</v>
      </c>
      <c r="AM81">
        <f>IF(Inputs!$B$27&lt;&gt;"Ready","PENDING INPUTS",IF(AI81&lt;=0,99,1+IF(AND(K81&gt;0,OR(K81&lt;AI81,AND(K81=AI81,0&lt;3))),1,0)+IF(AND(S81&gt;0,OR(S81&lt;AI81,AND(S81=AI81,1&lt;3))),1,0)+IF(AND(AA81&gt;0,OR(AA81&lt;AI81,AND(AA81=AI81,2&lt;3))),1,0)+IF(AND(AQ81&gt;0,OR(AQ81&lt;AI81,AND(AQ81=AI81,4&lt;3))),1,0)+IF(AND(AY81&gt;0,OR(AY81&lt;AI81,AND(AY81=AI81,5&lt;3))),1,0)+IF(AND(BG81&gt;0,OR(BG81&lt;AI81,AND(BG81=AI81,6&lt;3))),1,0)+IF(AND(BO81&gt;0,OR(BO81&lt;AI81,AND(BO81=AI81,7&lt;3))),1,0)+IF(AND(BW81&gt;0,OR(BW81&lt;AI81,AND(BW81=AI81,8&lt;3))),1,0)+IF(AND(CE81&gt;0,OR(CE81&lt;AI81,AND(CE81=AI81,9&lt;3))),1,0)))</f>
        <v>99</v>
      </c>
      <c r="AN81" s="3">
        <f>IF(Inputs!$B$27&lt;&gt;"Ready","PENDING INPUTS",IF(A81&gt;Inputs!$B$6,0,MIN(MAX(0,(AI81+AJ81+AK81)-AL81),MAX(0,C81-D81-(IF(O81&lt;AM81,K81+L81+M81-N81,0)+IF(W81&lt;AM81,S81+T81+U81-V81,0)+IF(AE81&lt;AM81,AA81+AB81+AC81-AD81,0)+IF(AM81&lt;AM81,AI81+AJ81+AK81-AL81,0)+IF(AU81&lt;AM81,AQ81+AR81+AS81-AT81,0)+IF(BC81&lt;AM81,AY81+AZ81+BA81-BB81,0)+IF(BK81&lt;AM81,BG81+BH81+BI81-BJ81,0)+IF(BS81&lt;AM81,BO81+BP81+BQ81-BR81,0)+IF(CA81&lt;AM81,BW81+BX81+BY81-BZ81,0)+IF(CI81&lt;AM81,CE81+CF81+CG81-CH81,0))))))</f>
        <v>0</v>
      </c>
      <c r="AO81" s="3">
        <f>IF(Inputs!$B$27&lt;&gt;"Ready","PENDING INPUTS",MIN((AI81+AJ81+AK81),IF(D81&gt;C81,IF(D81=0,0,AL81*C81/D81),AL81+AN81)))</f>
        <v>0</v>
      </c>
      <c r="AP81" s="3">
        <f>IF(Inputs!$B$27&lt;&gt;"Ready","PENDING INPUTS",MAX(0,(AI81+AJ81+AK81)-AO81))</f>
        <v>0</v>
      </c>
      <c r="AQ81" s="3">
        <f>IF(Inputs!$B$27&lt;&gt;"Ready","PENDING INPUTS",AX80)</f>
        <v>0</v>
      </c>
      <c r="AR81" s="3">
        <f>IF(Inputs!$B$27&lt;&gt;"Ready","PENDING INPUTS",IF(A81&lt;=Inputs!$B$6,ROUND(AQ81*Inputs!C18/12,2),0))</f>
        <v>0</v>
      </c>
      <c r="AS81" s="3">
        <f>IF(Inputs!$B$27&lt;&gt;"Ready","PENDING INPUTS",IF(AND(A81&lt;=Inputs!$B$6,AQ81&gt;0),Inputs!G18,0))</f>
        <v>0</v>
      </c>
      <c r="AT81" s="3">
        <f>IF(Inputs!$B$27&lt;&gt;"Ready","PENDING INPUTS",IF(A81&gt;Inputs!$B$6,0,MIN((AQ81+AR81+AS81),IF(Inputs!H18=1,Inputs!D18,MAX(Inputs!F18,ROUND(AQ81*Inputs!E18+AR81+AS81,2))))))</f>
        <v>0</v>
      </c>
      <c r="AU81">
        <f>IF(Inputs!$B$27&lt;&gt;"Ready","PENDING INPUTS",IF(AQ81&lt;=0,99,1+IF(AND(K81&gt;0,OR(K81&lt;AQ81,AND(K81=AQ81,0&lt;4))),1,0)+IF(AND(S81&gt;0,OR(S81&lt;AQ81,AND(S81=AQ81,1&lt;4))),1,0)+IF(AND(AA81&gt;0,OR(AA81&lt;AQ81,AND(AA81=AQ81,2&lt;4))),1,0)+IF(AND(AI81&gt;0,OR(AI81&lt;AQ81,AND(AI81=AQ81,3&lt;4))),1,0)+IF(AND(AY81&gt;0,OR(AY81&lt;AQ81,AND(AY81=AQ81,5&lt;4))),1,0)+IF(AND(BG81&gt;0,OR(BG81&lt;AQ81,AND(BG81=AQ81,6&lt;4))),1,0)+IF(AND(BO81&gt;0,OR(BO81&lt;AQ81,AND(BO81=AQ81,7&lt;4))),1,0)+IF(AND(BW81&gt;0,OR(BW81&lt;AQ81,AND(BW81=AQ81,8&lt;4))),1,0)+IF(AND(CE81&gt;0,OR(CE81&lt;AQ81,AND(CE81=AQ81,9&lt;4))),1,0)))</f>
        <v>99</v>
      </c>
      <c r="AV81" s="3">
        <f>IF(Inputs!$B$27&lt;&gt;"Ready","PENDING INPUTS",IF(A81&gt;Inputs!$B$6,0,MIN(MAX(0,(AQ81+AR81+AS81)-AT81),MAX(0,C81-D81-(IF(O81&lt;AU81,K81+L81+M81-N81,0)+IF(W81&lt;AU81,S81+T81+U81-V81,0)+IF(AE81&lt;AU81,AA81+AB81+AC81-AD81,0)+IF(AM81&lt;AU81,AI81+AJ81+AK81-AL81,0)+IF(AU81&lt;AU81,AQ81+AR81+AS81-AT81,0)+IF(BC81&lt;AU81,AY81+AZ81+BA81-BB81,0)+IF(BK81&lt;AU81,BG81+BH81+BI81-BJ81,0)+IF(BS81&lt;AU81,BO81+BP81+BQ81-BR81,0)+IF(CA81&lt;AU81,BW81+BX81+BY81-BZ81,0)+IF(CI81&lt;AU81,CE81+CF81+CG81-CH81,0))))))</f>
        <v>0</v>
      </c>
      <c r="AW81" s="3">
        <f>IF(Inputs!$B$27&lt;&gt;"Ready","PENDING INPUTS",MIN((AQ81+AR81+AS81),IF(D81&gt;C81,IF(D81=0,0,AT81*C81/D81),AT81+AV81)))</f>
        <v>0</v>
      </c>
      <c r="AX81" s="3">
        <f>IF(Inputs!$B$27&lt;&gt;"Ready","PENDING INPUTS",MAX(0,(AQ81+AR81+AS81)-AW81))</f>
        <v>0</v>
      </c>
      <c r="AY81" s="3">
        <f>IF(Inputs!$B$27&lt;&gt;"Ready","PENDING INPUTS",BF80)</f>
        <v>0</v>
      </c>
      <c r="AZ81" s="3">
        <f>IF(Inputs!$B$27&lt;&gt;"Ready","PENDING INPUTS",IF(A81&lt;=Inputs!$B$6,ROUND(AY81*Inputs!C19/12,2),0))</f>
        <v>0</v>
      </c>
      <c r="BA81" s="3">
        <f>IF(Inputs!$B$27&lt;&gt;"Ready","PENDING INPUTS",IF(AND(A81&lt;=Inputs!$B$6,AY81&gt;0),Inputs!G19,0))</f>
        <v>0</v>
      </c>
      <c r="BB81" s="3">
        <f>IF(Inputs!$B$27&lt;&gt;"Ready","PENDING INPUTS",IF(A81&gt;Inputs!$B$6,0,MIN((AY81+AZ81+BA81),IF(Inputs!H19=1,Inputs!D19,MAX(Inputs!F19,ROUND(AY81*Inputs!E19+AZ81+BA81,2))))))</f>
        <v>0</v>
      </c>
      <c r="BC81">
        <f>IF(Inputs!$B$27&lt;&gt;"Ready","PENDING INPUTS",IF(AY81&lt;=0,99,1+IF(AND(K81&gt;0,OR(K81&lt;AY81,AND(K81=AY81,0&lt;5))),1,0)+IF(AND(S81&gt;0,OR(S81&lt;AY81,AND(S81=AY81,1&lt;5))),1,0)+IF(AND(AA81&gt;0,OR(AA81&lt;AY81,AND(AA81=AY81,2&lt;5))),1,0)+IF(AND(AI81&gt;0,OR(AI81&lt;AY81,AND(AI81=AY81,3&lt;5))),1,0)+IF(AND(AQ81&gt;0,OR(AQ81&lt;AY81,AND(AQ81=AY81,4&lt;5))),1,0)+IF(AND(BG81&gt;0,OR(BG81&lt;AY81,AND(BG81=AY81,6&lt;5))),1,0)+IF(AND(BO81&gt;0,OR(BO81&lt;AY81,AND(BO81=AY81,7&lt;5))),1,0)+IF(AND(BW81&gt;0,OR(BW81&lt;AY81,AND(BW81=AY81,8&lt;5))),1,0)+IF(AND(CE81&gt;0,OR(CE81&lt;AY81,AND(CE81=AY81,9&lt;5))),1,0)))</f>
        <v>99</v>
      </c>
      <c r="BD81" s="3">
        <f>IF(Inputs!$B$27&lt;&gt;"Ready","PENDING INPUTS",IF(A81&gt;Inputs!$B$6,0,MIN(MAX(0,(AY81+AZ81+BA81)-BB81),MAX(0,C81-D81-(IF(O81&lt;BC81,K81+L81+M81-N81,0)+IF(W81&lt;BC81,S81+T81+U81-V81,0)+IF(AE81&lt;BC81,AA81+AB81+AC81-AD81,0)+IF(AM81&lt;BC81,AI81+AJ81+AK81-AL81,0)+IF(AU81&lt;BC81,AQ81+AR81+AS81-AT81,0)+IF(BC81&lt;BC81,AY81+AZ81+BA81-BB81,0)+IF(BK81&lt;BC81,BG81+BH81+BI81-BJ81,0)+IF(BS81&lt;BC81,BO81+BP81+BQ81-BR81,0)+IF(CA81&lt;BC81,BW81+BX81+BY81-BZ81,0)+IF(CI81&lt;BC81,CE81+CF81+CG81-CH81,0))))))</f>
        <v>0</v>
      </c>
      <c r="BE81" s="3">
        <f>IF(Inputs!$B$27&lt;&gt;"Ready","PENDING INPUTS",MIN((AY81+AZ81+BA81),IF(D81&gt;C81,IF(D81=0,0,BB81*C81/D81),BB81+BD81)))</f>
        <v>0</v>
      </c>
      <c r="BF81" s="3">
        <f>IF(Inputs!$B$27&lt;&gt;"Ready","PENDING INPUTS",MAX(0,(AY81+AZ81+BA81)-BE81))</f>
        <v>0</v>
      </c>
      <c r="BG81" s="3">
        <f>IF(Inputs!$B$27&lt;&gt;"Ready","PENDING INPUTS",BN80)</f>
        <v>0</v>
      </c>
      <c r="BH81" s="3">
        <f>IF(Inputs!$B$27&lt;&gt;"Ready","PENDING INPUTS",IF(A81&lt;=Inputs!$B$6,ROUND(BG81*Inputs!C20/12,2),0))</f>
        <v>0</v>
      </c>
      <c r="BI81" s="3">
        <f>IF(Inputs!$B$27&lt;&gt;"Ready","PENDING INPUTS",IF(AND(A81&lt;=Inputs!$B$6,BG81&gt;0),Inputs!G20,0))</f>
        <v>0</v>
      </c>
      <c r="BJ81" s="3">
        <f>IF(Inputs!$B$27&lt;&gt;"Ready","PENDING INPUTS",IF(A81&gt;Inputs!$B$6,0,MIN((BG81+BH81+BI81),IF(Inputs!H20=1,Inputs!D20,MAX(Inputs!F20,ROUND(BG81*Inputs!E20+BH81+BI81,2))))))</f>
        <v>0</v>
      </c>
      <c r="BK81">
        <f>IF(Inputs!$B$27&lt;&gt;"Ready","PENDING INPUTS",IF(BG81&lt;=0,99,1+IF(AND(K81&gt;0,OR(K81&lt;BG81,AND(K81=BG81,0&lt;6))),1,0)+IF(AND(S81&gt;0,OR(S81&lt;BG81,AND(S81=BG81,1&lt;6))),1,0)+IF(AND(AA81&gt;0,OR(AA81&lt;BG81,AND(AA81=BG81,2&lt;6))),1,0)+IF(AND(AI81&gt;0,OR(AI81&lt;BG81,AND(AI81=BG81,3&lt;6))),1,0)+IF(AND(AQ81&gt;0,OR(AQ81&lt;BG81,AND(AQ81=BG81,4&lt;6))),1,0)+IF(AND(AY81&gt;0,OR(AY81&lt;BG81,AND(AY81=BG81,5&lt;6))),1,0)+IF(AND(BO81&gt;0,OR(BO81&lt;BG81,AND(BO81=BG81,7&lt;6))),1,0)+IF(AND(BW81&gt;0,OR(BW81&lt;BG81,AND(BW81=BG81,8&lt;6))),1,0)+IF(AND(CE81&gt;0,OR(CE81&lt;BG81,AND(CE81=BG81,9&lt;6))),1,0)))</f>
        <v>99</v>
      </c>
      <c r="BL81" s="3">
        <f>IF(Inputs!$B$27&lt;&gt;"Ready","PENDING INPUTS",IF(A81&gt;Inputs!$B$6,0,MIN(MAX(0,(BG81+BH81+BI81)-BJ81),MAX(0,C81-D81-(IF(O81&lt;BK81,K81+L81+M81-N81,0)+IF(W81&lt;BK81,S81+T81+U81-V81,0)+IF(AE81&lt;BK81,AA81+AB81+AC81-AD81,0)+IF(AM81&lt;BK81,AI81+AJ81+AK81-AL81,0)+IF(AU81&lt;BK81,AQ81+AR81+AS81-AT81,0)+IF(BC81&lt;BK81,AY81+AZ81+BA81-BB81,0)+IF(BK81&lt;BK81,BG81+BH81+BI81-BJ81,0)+IF(BS81&lt;BK81,BO81+BP81+BQ81-BR81,0)+IF(CA81&lt;BK81,BW81+BX81+BY81-BZ81,0)+IF(CI81&lt;BK81,CE81+CF81+CG81-CH81,0))))))</f>
        <v>0</v>
      </c>
      <c r="BM81" s="3">
        <f>IF(Inputs!$B$27&lt;&gt;"Ready","PENDING INPUTS",MIN((BG81+BH81+BI81),IF(D81&gt;C81,IF(D81=0,0,BJ81*C81/D81),BJ81+BL81)))</f>
        <v>0</v>
      </c>
      <c r="BN81" s="3">
        <f>IF(Inputs!$B$27&lt;&gt;"Ready","PENDING INPUTS",MAX(0,(BG81+BH81+BI81)-BM81))</f>
        <v>0</v>
      </c>
      <c r="BO81" s="3">
        <f>IF(Inputs!$B$27&lt;&gt;"Ready","PENDING INPUTS",BV80)</f>
        <v>0</v>
      </c>
      <c r="BP81" s="3">
        <f>IF(Inputs!$B$27&lt;&gt;"Ready","PENDING INPUTS",IF(A81&lt;=Inputs!$B$6,ROUND(BO81*Inputs!C21/12,2),0))</f>
        <v>0</v>
      </c>
      <c r="BQ81" s="3">
        <f>IF(Inputs!$B$27&lt;&gt;"Ready","PENDING INPUTS",IF(AND(A81&lt;=Inputs!$B$6,BO81&gt;0),Inputs!G21,0))</f>
        <v>0</v>
      </c>
      <c r="BR81" s="3">
        <f>IF(Inputs!$B$27&lt;&gt;"Ready","PENDING INPUTS",IF(A81&gt;Inputs!$B$6,0,MIN((BO81+BP81+BQ81),IF(Inputs!H21=1,Inputs!D21,MAX(Inputs!F21,ROUND(BO81*Inputs!E21+BP81+BQ81,2))))))</f>
        <v>0</v>
      </c>
      <c r="BS81">
        <f>IF(Inputs!$B$27&lt;&gt;"Ready","PENDING INPUTS",IF(BO81&lt;=0,99,1+IF(AND(K81&gt;0,OR(K81&lt;BO81,AND(K81=BO81,0&lt;7))),1,0)+IF(AND(S81&gt;0,OR(S81&lt;BO81,AND(S81=BO81,1&lt;7))),1,0)+IF(AND(AA81&gt;0,OR(AA81&lt;BO81,AND(AA81=BO81,2&lt;7))),1,0)+IF(AND(AI81&gt;0,OR(AI81&lt;BO81,AND(AI81=BO81,3&lt;7))),1,0)+IF(AND(AQ81&gt;0,OR(AQ81&lt;BO81,AND(AQ81=BO81,4&lt;7))),1,0)+IF(AND(AY81&gt;0,OR(AY81&lt;BO81,AND(AY81=BO81,5&lt;7))),1,0)+IF(AND(BG81&gt;0,OR(BG81&lt;BO81,AND(BG81=BO81,6&lt;7))),1,0)+IF(AND(BW81&gt;0,OR(BW81&lt;BO81,AND(BW81=BO81,8&lt;7))),1,0)+IF(AND(CE81&gt;0,OR(CE81&lt;BO81,AND(CE81=BO81,9&lt;7))),1,0)))</f>
        <v>99</v>
      </c>
      <c r="BT81" s="3">
        <f>IF(Inputs!$B$27&lt;&gt;"Ready","PENDING INPUTS",IF(A81&gt;Inputs!$B$6,0,MIN(MAX(0,(BO81+BP81+BQ81)-BR81),MAX(0,C81-D81-(IF(O81&lt;BS81,K81+L81+M81-N81,0)+IF(W81&lt;BS81,S81+T81+U81-V81,0)+IF(AE81&lt;BS81,AA81+AB81+AC81-AD81,0)+IF(AM81&lt;BS81,AI81+AJ81+AK81-AL81,0)+IF(AU81&lt;BS81,AQ81+AR81+AS81-AT81,0)+IF(BC81&lt;BS81,AY81+AZ81+BA81-BB81,0)+IF(BK81&lt;BS81,BG81+BH81+BI81-BJ81,0)+IF(BS81&lt;BS81,BO81+BP81+BQ81-BR81,0)+IF(CA81&lt;BS81,BW81+BX81+BY81-BZ81,0)+IF(CI81&lt;BS81,CE81+CF81+CG81-CH81,0))))))</f>
        <v>0</v>
      </c>
      <c r="BU81" s="3">
        <f>IF(Inputs!$B$27&lt;&gt;"Ready","PENDING INPUTS",MIN((BO81+BP81+BQ81),IF(D81&gt;C81,IF(D81=0,0,BR81*C81/D81),BR81+BT81)))</f>
        <v>0</v>
      </c>
      <c r="BV81" s="3">
        <f>IF(Inputs!$B$27&lt;&gt;"Ready","PENDING INPUTS",MAX(0,(BO81+BP81+BQ81)-BU81))</f>
        <v>0</v>
      </c>
      <c r="BW81" s="3">
        <f>IF(Inputs!$B$27&lt;&gt;"Ready","PENDING INPUTS",CD80)</f>
        <v>0</v>
      </c>
      <c r="BX81" s="3">
        <f>IF(Inputs!$B$27&lt;&gt;"Ready","PENDING INPUTS",IF(A81&lt;=Inputs!$B$6,ROUND(BW81*Inputs!C22/12,2),0))</f>
        <v>0</v>
      </c>
      <c r="BY81" s="3">
        <f>IF(Inputs!$B$27&lt;&gt;"Ready","PENDING INPUTS",IF(AND(A81&lt;=Inputs!$B$6,BW81&gt;0),Inputs!G22,0))</f>
        <v>0</v>
      </c>
      <c r="BZ81" s="3">
        <f>IF(Inputs!$B$27&lt;&gt;"Ready","PENDING INPUTS",IF(A81&gt;Inputs!$B$6,0,MIN((BW81+BX81+BY81),IF(Inputs!H22=1,Inputs!D22,MAX(Inputs!F22,ROUND(BW81*Inputs!E22+BX81+BY81,2))))))</f>
        <v>0</v>
      </c>
      <c r="CA81">
        <f>IF(Inputs!$B$27&lt;&gt;"Ready","PENDING INPUTS",IF(BW81&lt;=0,99,1+IF(AND(K81&gt;0,OR(K81&lt;BW81,AND(K81=BW81,0&lt;8))),1,0)+IF(AND(S81&gt;0,OR(S81&lt;BW81,AND(S81=BW81,1&lt;8))),1,0)+IF(AND(AA81&gt;0,OR(AA81&lt;BW81,AND(AA81=BW81,2&lt;8))),1,0)+IF(AND(AI81&gt;0,OR(AI81&lt;BW81,AND(AI81=BW81,3&lt;8))),1,0)+IF(AND(AQ81&gt;0,OR(AQ81&lt;BW81,AND(AQ81=BW81,4&lt;8))),1,0)+IF(AND(AY81&gt;0,OR(AY81&lt;BW81,AND(AY81=BW81,5&lt;8))),1,0)+IF(AND(BG81&gt;0,OR(BG81&lt;BW81,AND(BG81=BW81,6&lt;8))),1,0)+IF(AND(BO81&gt;0,OR(BO81&lt;BW81,AND(BO81=BW81,7&lt;8))),1,0)+IF(AND(CE81&gt;0,OR(CE81&lt;BW81,AND(CE81=BW81,9&lt;8))),1,0)))</f>
        <v>99</v>
      </c>
      <c r="CB81" s="3">
        <f>IF(Inputs!$B$27&lt;&gt;"Ready","PENDING INPUTS",IF(A81&gt;Inputs!$B$6,0,MIN(MAX(0,(BW81+BX81+BY81)-BZ81),MAX(0,C81-D81-(IF(O81&lt;CA81,K81+L81+M81-N81,0)+IF(W81&lt;CA81,S81+T81+U81-V81,0)+IF(AE81&lt;CA81,AA81+AB81+AC81-AD81,0)+IF(AM81&lt;CA81,AI81+AJ81+AK81-AL81,0)+IF(AU81&lt;CA81,AQ81+AR81+AS81-AT81,0)+IF(BC81&lt;CA81,AY81+AZ81+BA81-BB81,0)+IF(BK81&lt;CA81,BG81+BH81+BI81-BJ81,0)+IF(BS81&lt;CA81,BO81+BP81+BQ81-BR81,0)+IF(CA81&lt;CA81,BW81+BX81+BY81-BZ81,0)+IF(CI81&lt;CA81,CE81+CF81+CG81-CH81,0))))))</f>
        <v>0</v>
      </c>
      <c r="CC81" s="3">
        <f>IF(Inputs!$B$27&lt;&gt;"Ready","PENDING INPUTS",MIN((BW81+BX81+BY81),IF(D81&gt;C81,IF(D81=0,0,BZ81*C81/D81),BZ81+CB81)))</f>
        <v>0</v>
      </c>
      <c r="CD81" s="3">
        <f>IF(Inputs!$B$27&lt;&gt;"Ready","PENDING INPUTS",MAX(0,(BW81+BX81+BY81)-CC81))</f>
        <v>0</v>
      </c>
      <c r="CE81" s="3">
        <f>IF(Inputs!$B$27&lt;&gt;"Ready","PENDING INPUTS",CL80)</f>
        <v>0</v>
      </c>
      <c r="CF81" s="3">
        <f>IF(Inputs!$B$27&lt;&gt;"Ready","PENDING INPUTS",IF(A81&lt;=Inputs!$B$6,ROUND(CE81*Inputs!C23/12,2),0))</f>
        <v>0</v>
      </c>
      <c r="CG81" s="3">
        <f>IF(Inputs!$B$27&lt;&gt;"Ready","PENDING INPUTS",IF(AND(A81&lt;=Inputs!$B$6,CE81&gt;0),Inputs!G23,0))</f>
        <v>0</v>
      </c>
      <c r="CH81" s="3">
        <f>IF(Inputs!$B$27&lt;&gt;"Ready","PENDING INPUTS",IF(A81&gt;Inputs!$B$6,0,MIN((CE81+CF81+CG81),IF(Inputs!H23=1,Inputs!D23,MAX(Inputs!F23,ROUND(CE81*Inputs!E23+CF81+CG81,2))))))</f>
        <v>0</v>
      </c>
      <c r="CI81">
        <f>IF(Inputs!$B$27&lt;&gt;"Ready","PENDING INPUTS",IF(CE81&lt;=0,99,1+IF(AND(K81&gt;0,OR(K81&lt;CE81,AND(K81=CE81,0&lt;9))),1,0)+IF(AND(S81&gt;0,OR(S81&lt;CE81,AND(S81=CE81,1&lt;9))),1,0)+IF(AND(AA81&gt;0,OR(AA81&lt;CE81,AND(AA81=CE81,2&lt;9))),1,0)+IF(AND(AI81&gt;0,OR(AI81&lt;CE81,AND(AI81=CE81,3&lt;9))),1,0)+IF(AND(AQ81&gt;0,OR(AQ81&lt;CE81,AND(AQ81=CE81,4&lt;9))),1,0)+IF(AND(AY81&gt;0,OR(AY81&lt;CE81,AND(AY81=CE81,5&lt;9))),1,0)+IF(AND(BG81&gt;0,OR(BG81&lt;CE81,AND(BG81=CE81,6&lt;9))),1,0)+IF(AND(BO81&gt;0,OR(BO81&lt;CE81,AND(BO81=CE81,7&lt;9))),1,0)+IF(AND(BW81&gt;0,OR(BW81&lt;CE81,AND(BW81=CE81,8&lt;9))),1,0)))</f>
        <v>99</v>
      </c>
      <c r="CJ81" s="3">
        <f>IF(Inputs!$B$27&lt;&gt;"Ready","PENDING INPUTS",IF(A81&gt;Inputs!$B$6,0,MIN(MAX(0,(CE81+CF81+CG81)-CH81),MAX(0,C81-D81-(IF(O81&lt;CI81,K81+L81+M81-N81,0)+IF(W81&lt;CI81,S81+T81+U81-V81,0)+IF(AE81&lt;CI81,AA81+AB81+AC81-AD81,0)+IF(AM81&lt;CI81,AI81+AJ81+AK81-AL81,0)+IF(AU81&lt;CI81,AQ81+AR81+AS81-AT81,0)+IF(BC81&lt;CI81,AY81+AZ81+BA81-BB81,0)+IF(BK81&lt;CI81,BG81+BH81+BI81-BJ81,0)+IF(BS81&lt;CI81,BO81+BP81+BQ81-BR81,0)+IF(CA81&lt;CI81,BW81+BX81+BY81-BZ81,0)+IF(CI81&lt;CI81,CE81+CF81+CG81-CH81,0))))))</f>
        <v>0</v>
      </c>
      <c r="CK81" s="3">
        <f>IF(Inputs!$B$27&lt;&gt;"Ready","PENDING INPUTS",MIN((CE81+CF81+CG81),IF(D81&gt;C81,IF(D81=0,0,CH81*C81/D81),CH81+CJ81)))</f>
        <v>0</v>
      </c>
      <c r="CL81" s="3">
        <f>IF(Inputs!$B$27&lt;&gt;"Ready","PENDING INPUTS",MAX(0,(CE81+CF81+CG81)-CK81))</f>
        <v>0</v>
      </c>
    </row>
    <row r="82" spans="1:90" ht="27.95" customHeight="1" x14ac:dyDescent="0.25">
      <c r="A82">
        <v>78</v>
      </c>
      <c r="B82" s="13">
        <f>IF(Inputs!$B$27&lt;&gt;"Ready","PENDING INPUTS",EDATE(Inputs!$B$5,A82-1))</f>
        <v>48639</v>
      </c>
      <c r="C82" s="3">
        <f>IF(Inputs!$B$27&lt;&gt;"Ready","PENDING INPUTS",IF(A82&lt;=Inputs!$B$6,MAX(0,Inputs!$B$4+IF(A82=Inputs!$B$7,Inputs!$B$8,0)+IF(A82=Inputs!$B$9,Inputs!$B$10,0)),0))</f>
        <v>0</v>
      </c>
      <c r="D82" s="3">
        <f>IF(Inputs!$B$27&lt;&gt;"Ready","PENDING INPUTS",SUM(N82,V82,AD82,AL82,AT82,BB82,BJ82,BR82,BZ82,CH82))</f>
        <v>0</v>
      </c>
      <c r="E82" s="3">
        <f>IF(Inputs!$B$27&lt;&gt;"Ready","PENDING INPUTS",MAX(0,D82-C82))</f>
        <v>0</v>
      </c>
      <c r="F82" s="3">
        <f>IF(Inputs!$B$27&lt;&gt;"Ready","PENDING INPUTS",SUM(Q82,Y82,AG82,AO82,AW82,BE82,BM82,BU82,CC82,CK82))</f>
        <v>0</v>
      </c>
      <c r="G82" s="3">
        <f>IF(Inputs!$B$27&lt;&gt;"Ready","PENDING INPUTS",SUM(L82,T82,AB82,AJ82,AR82,AZ82,BH82,BP82,BX82,CF82))</f>
        <v>0</v>
      </c>
      <c r="H82" s="3">
        <f>IF(Inputs!$B$27&lt;&gt;"Ready","PENDING INPUTS",SUM(M82,U82,AC82,AK82,AS82,BA82,BI82,BQ82,BY82,CG82))</f>
        <v>0</v>
      </c>
      <c r="I82" s="3">
        <f>IF(Inputs!$B$27&lt;&gt;"Ready","PENDING INPUTS",SUM(R82,Z82,AH82,AP82,AX82,BF82,BN82,BV82,CD82,CL82))</f>
        <v>0</v>
      </c>
      <c r="J82" t="str">
        <f>IF(Inputs!$B$27&lt;&gt;"Ready","PENDING INPUTS",IF(A82&gt;Inputs!$B$6,"Beyond horizon",IF(E82&gt;0.005,"MINIMUM SHORTFALL",IF(I82&lt;0.005,"Paid off","In progress"))))</f>
        <v>Paid off</v>
      </c>
      <c r="K82" s="3">
        <f>IF(Inputs!$B$27&lt;&gt;"Ready","PENDING INPUTS",R81)</f>
        <v>0</v>
      </c>
      <c r="L82" s="3">
        <f>IF(Inputs!$B$27&lt;&gt;"Ready","PENDING INPUTS",IF(A82&lt;=Inputs!$B$6,ROUND(K82*Inputs!C14/12,2),0))</f>
        <v>0</v>
      </c>
      <c r="M82" s="3">
        <f>IF(Inputs!$B$27&lt;&gt;"Ready","PENDING INPUTS",IF(AND(A82&lt;=Inputs!$B$6,K82&gt;0),Inputs!G14,0))</f>
        <v>0</v>
      </c>
      <c r="N82" s="3">
        <f>IF(Inputs!$B$27&lt;&gt;"Ready","PENDING INPUTS",IF(A82&gt;Inputs!$B$6,0,MIN((K82+L82+M82),IF(Inputs!H14=1,Inputs!D14,MAX(Inputs!F14,ROUND(K82*Inputs!E14+L82+M82,2))))))</f>
        <v>0</v>
      </c>
      <c r="O82">
        <f>IF(Inputs!$B$27&lt;&gt;"Ready","PENDING INPUTS",IF(K82&lt;=0,99,1+IF(AND(S82&gt;0,OR(S82&lt;K82,AND(S82=K82,1&lt;0))),1,0)+IF(AND(AA82&gt;0,OR(AA82&lt;K82,AND(AA82=K82,2&lt;0))),1,0)+IF(AND(AI82&gt;0,OR(AI82&lt;K82,AND(AI82=K82,3&lt;0))),1,0)+IF(AND(AQ82&gt;0,OR(AQ82&lt;K82,AND(AQ82=K82,4&lt;0))),1,0)+IF(AND(AY82&gt;0,OR(AY82&lt;K82,AND(AY82=K82,5&lt;0))),1,0)+IF(AND(BG82&gt;0,OR(BG82&lt;K82,AND(BG82=K82,6&lt;0))),1,0)+IF(AND(BO82&gt;0,OR(BO82&lt;K82,AND(BO82=K82,7&lt;0))),1,0)+IF(AND(BW82&gt;0,OR(BW82&lt;K82,AND(BW82=K82,8&lt;0))),1,0)+IF(AND(CE82&gt;0,OR(CE82&lt;K82,AND(CE82=K82,9&lt;0))),1,0)))</f>
        <v>99</v>
      </c>
      <c r="P82" s="3">
        <f>IF(Inputs!$B$27&lt;&gt;"Ready","PENDING INPUTS",IF(A82&gt;Inputs!$B$6,0,MIN(MAX(0,(K82+L82+M82)-N82),MAX(0,C82-D82-(IF(O82&lt;O82,K82+L82+M82-N82,0)+IF(W82&lt;O82,S82+T82+U82-V82,0)+IF(AE82&lt;O82,AA82+AB82+AC82-AD82,0)+IF(AM82&lt;O82,AI82+AJ82+AK82-AL82,0)+IF(AU82&lt;O82,AQ82+AR82+AS82-AT82,0)+IF(BC82&lt;O82,AY82+AZ82+BA82-BB82,0)+IF(BK82&lt;O82,BG82+BH82+BI82-BJ82,0)+IF(BS82&lt;O82,BO82+BP82+BQ82-BR82,0)+IF(CA82&lt;O82,BW82+BX82+BY82-BZ82,0)+IF(CI82&lt;O82,CE82+CF82+CG82-CH82,0))))))</f>
        <v>0</v>
      </c>
      <c r="Q82" s="3">
        <f>IF(Inputs!$B$27&lt;&gt;"Ready","PENDING INPUTS",MIN((K82+L82+M82),IF(D82&gt;C82,IF(D82=0,0,N82*C82/D82),N82+P82)))</f>
        <v>0</v>
      </c>
      <c r="R82" s="3">
        <f>IF(Inputs!$B$27&lt;&gt;"Ready","PENDING INPUTS",MAX(0,(K82+L82+M82)-Q82))</f>
        <v>0</v>
      </c>
      <c r="S82" s="3">
        <f>IF(Inputs!$B$27&lt;&gt;"Ready","PENDING INPUTS",Z81)</f>
        <v>0</v>
      </c>
      <c r="T82" s="3">
        <f>IF(Inputs!$B$27&lt;&gt;"Ready","PENDING INPUTS",IF(A82&lt;=Inputs!$B$6,ROUND(S82*Inputs!C15/12,2),0))</f>
        <v>0</v>
      </c>
      <c r="U82" s="3">
        <f>IF(Inputs!$B$27&lt;&gt;"Ready","PENDING INPUTS",IF(AND(A82&lt;=Inputs!$B$6,S82&gt;0),Inputs!G15,0))</f>
        <v>0</v>
      </c>
      <c r="V82" s="3">
        <f>IF(Inputs!$B$27&lt;&gt;"Ready","PENDING INPUTS",IF(A82&gt;Inputs!$B$6,0,MIN((S82+T82+U82),IF(Inputs!H15=1,Inputs!D15,MAX(Inputs!F15,ROUND(S82*Inputs!E15+T82+U82,2))))))</f>
        <v>0</v>
      </c>
      <c r="W82">
        <f>IF(Inputs!$B$27&lt;&gt;"Ready","PENDING INPUTS",IF(S82&lt;=0,99,1+IF(AND(K82&gt;0,OR(K82&lt;S82,AND(K82=S82,0&lt;1))),1,0)+IF(AND(AA82&gt;0,OR(AA82&lt;S82,AND(AA82=S82,2&lt;1))),1,0)+IF(AND(AI82&gt;0,OR(AI82&lt;S82,AND(AI82=S82,3&lt;1))),1,0)+IF(AND(AQ82&gt;0,OR(AQ82&lt;S82,AND(AQ82=S82,4&lt;1))),1,0)+IF(AND(AY82&gt;0,OR(AY82&lt;S82,AND(AY82=S82,5&lt;1))),1,0)+IF(AND(BG82&gt;0,OR(BG82&lt;S82,AND(BG82=S82,6&lt;1))),1,0)+IF(AND(BO82&gt;0,OR(BO82&lt;S82,AND(BO82=S82,7&lt;1))),1,0)+IF(AND(BW82&gt;0,OR(BW82&lt;S82,AND(BW82=S82,8&lt;1))),1,0)+IF(AND(CE82&gt;0,OR(CE82&lt;S82,AND(CE82=S82,9&lt;1))),1,0)))</f>
        <v>99</v>
      </c>
      <c r="X82" s="3">
        <f>IF(Inputs!$B$27&lt;&gt;"Ready","PENDING INPUTS",IF(A82&gt;Inputs!$B$6,0,MIN(MAX(0,(S82+T82+U82)-V82),MAX(0,C82-D82-(IF(O82&lt;W82,K82+L82+M82-N82,0)+IF(W82&lt;W82,S82+T82+U82-V82,0)+IF(AE82&lt;W82,AA82+AB82+AC82-AD82,0)+IF(AM82&lt;W82,AI82+AJ82+AK82-AL82,0)+IF(AU82&lt;W82,AQ82+AR82+AS82-AT82,0)+IF(BC82&lt;W82,AY82+AZ82+BA82-BB82,0)+IF(BK82&lt;W82,BG82+BH82+BI82-BJ82,0)+IF(BS82&lt;W82,BO82+BP82+BQ82-BR82,0)+IF(CA82&lt;W82,BW82+BX82+BY82-BZ82,0)+IF(CI82&lt;W82,CE82+CF82+CG82-CH82,0))))))</f>
        <v>0</v>
      </c>
      <c r="Y82" s="3">
        <f>IF(Inputs!$B$27&lt;&gt;"Ready","PENDING INPUTS",MIN((S82+T82+U82),IF(D82&gt;C82,IF(D82=0,0,V82*C82/D82),V82+X82)))</f>
        <v>0</v>
      </c>
      <c r="Z82" s="3">
        <f>IF(Inputs!$B$27&lt;&gt;"Ready","PENDING INPUTS",MAX(0,(S82+T82+U82)-Y82))</f>
        <v>0</v>
      </c>
      <c r="AA82" s="3">
        <f>IF(Inputs!$B$27&lt;&gt;"Ready","PENDING INPUTS",AH81)</f>
        <v>0</v>
      </c>
      <c r="AB82" s="3">
        <f>IF(Inputs!$B$27&lt;&gt;"Ready","PENDING INPUTS",IF(A82&lt;=Inputs!$B$6,ROUND(AA82*Inputs!C16/12,2),0))</f>
        <v>0</v>
      </c>
      <c r="AC82" s="3">
        <f>IF(Inputs!$B$27&lt;&gt;"Ready","PENDING INPUTS",IF(AND(A82&lt;=Inputs!$B$6,AA82&gt;0),Inputs!G16,0))</f>
        <v>0</v>
      </c>
      <c r="AD82" s="3">
        <f>IF(Inputs!$B$27&lt;&gt;"Ready","PENDING INPUTS",IF(A82&gt;Inputs!$B$6,0,MIN((AA82+AB82+AC82),IF(Inputs!H16=1,Inputs!D16,MAX(Inputs!F16,ROUND(AA82*Inputs!E16+AB82+AC82,2))))))</f>
        <v>0</v>
      </c>
      <c r="AE82">
        <f>IF(Inputs!$B$27&lt;&gt;"Ready","PENDING INPUTS",IF(AA82&lt;=0,99,1+IF(AND(K82&gt;0,OR(K82&lt;AA82,AND(K82=AA82,0&lt;2))),1,0)+IF(AND(S82&gt;0,OR(S82&lt;AA82,AND(S82=AA82,1&lt;2))),1,0)+IF(AND(AI82&gt;0,OR(AI82&lt;AA82,AND(AI82=AA82,3&lt;2))),1,0)+IF(AND(AQ82&gt;0,OR(AQ82&lt;AA82,AND(AQ82=AA82,4&lt;2))),1,0)+IF(AND(AY82&gt;0,OR(AY82&lt;AA82,AND(AY82=AA82,5&lt;2))),1,0)+IF(AND(BG82&gt;0,OR(BG82&lt;AA82,AND(BG82=AA82,6&lt;2))),1,0)+IF(AND(BO82&gt;0,OR(BO82&lt;AA82,AND(BO82=AA82,7&lt;2))),1,0)+IF(AND(BW82&gt;0,OR(BW82&lt;AA82,AND(BW82=AA82,8&lt;2))),1,0)+IF(AND(CE82&gt;0,OR(CE82&lt;AA82,AND(CE82=AA82,9&lt;2))),1,0)))</f>
        <v>99</v>
      </c>
      <c r="AF82" s="3">
        <f>IF(Inputs!$B$27&lt;&gt;"Ready","PENDING INPUTS",IF(A82&gt;Inputs!$B$6,0,MIN(MAX(0,(AA82+AB82+AC82)-AD82),MAX(0,C82-D82-(IF(O82&lt;AE82,K82+L82+M82-N82,0)+IF(W82&lt;AE82,S82+T82+U82-V82,0)+IF(AE82&lt;AE82,AA82+AB82+AC82-AD82,0)+IF(AM82&lt;AE82,AI82+AJ82+AK82-AL82,0)+IF(AU82&lt;AE82,AQ82+AR82+AS82-AT82,0)+IF(BC82&lt;AE82,AY82+AZ82+BA82-BB82,0)+IF(BK82&lt;AE82,BG82+BH82+BI82-BJ82,0)+IF(BS82&lt;AE82,BO82+BP82+BQ82-BR82,0)+IF(CA82&lt;AE82,BW82+BX82+BY82-BZ82,0)+IF(CI82&lt;AE82,CE82+CF82+CG82-CH82,0))))))</f>
        <v>0</v>
      </c>
      <c r="AG82" s="3">
        <f>IF(Inputs!$B$27&lt;&gt;"Ready","PENDING INPUTS",MIN((AA82+AB82+AC82),IF(D82&gt;C82,IF(D82=0,0,AD82*C82/D82),AD82+AF82)))</f>
        <v>0</v>
      </c>
      <c r="AH82" s="3">
        <f>IF(Inputs!$B$27&lt;&gt;"Ready","PENDING INPUTS",MAX(0,(AA82+AB82+AC82)-AG82))</f>
        <v>0</v>
      </c>
      <c r="AI82" s="3">
        <f>IF(Inputs!$B$27&lt;&gt;"Ready","PENDING INPUTS",AP81)</f>
        <v>0</v>
      </c>
      <c r="AJ82" s="3">
        <f>IF(Inputs!$B$27&lt;&gt;"Ready","PENDING INPUTS",IF(A82&lt;=Inputs!$B$6,ROUND(AI82*Inputs!C17/12,2),0))</f>
        <v>0</v>
      </c>
      <c r="AK82" s="3">
        <f>IF(Inputs!$B$27&lt;&gt;"Ready","PENDING INPUTS",IF(AND(A82&lt;=Inputs!$B$6,AI82&gt;0),Inputs!G17,0))</f>
        <v>0</v>
      </c>
      <c r="AL82" s="3">
        <f>IF(Inputs!$B$27&lt;&gt;"Ready","PENDING INPUTS",IF(A82&gt;Inputs!$B$6,0,MIN((AI82+AJ82+AK82),IF(Inputs!H17=1,Inputs!D17,MAX(Inputs!F17,ROUND(AI82*Inputs!E17+AJ82+AK82,2))))))</f>
        <v>0</v>
      </c>
      <c r="AM82">
        <f>IF(Inputs!$B$27&lt;&gt;"Ready","PENDING INPUTS",IF(AI82&lt;=0,99,1+IF(AND(K82&gt;0,OR(K82&lt;AI82,AND(K82=AI82,0&lt;3))),1,0)+IF(AND(S82&gt;0,OR(S82&lt;AI82,AND(S82=AI82,1&lt;3))),1,0)+IF(AND(AA82&gt;0,OR(AA82&lt;AI82,AND(AA82=AI82,2&lt;3))),1,0)+IF(AND(AQ82&gt;0,OR(AQ82&lt;AI82,AND(AQ82=AI82,4&lt;3))),1,0)+IF(AND(AY82&gt;0,OR(AY82&lt;AI82,AND(AY82=AI82,5&lt;3))),1,0)+IF(AND(BG82&gt;0,OR(BG82&lt;AI82,AND(BG82=AI82,6&lt;3))),1,0)+IF(AND(BO82&gt;0,OR(BO82&lt;AI82,AND(BO82=AI82,7&lt;3))),1,0)+IF(AND(BW82&gt;0,OR(BW82&lt;AI82,AND(BW82=AI82,8&lt;3))),1,0)+IF(AND(CE82&gt;0,OR(CE82&lt;AI82,AND(CE82=AI82,9&lt;3))),1,0)))</f>
        <v>99</v>
      </c>
      <c r="AN82" s="3">
        <f>IF(Inputs!$B$27&lt;&gt;"Ready","PENDING INPUTS",IF(A82&gt;Inputs!$B$6,0,MIN(MAX(0,(AI82+AJ82+AK82)-AL82),MAX(0,C82-D82-(IF(O82&lt;AM82,K82+L82+M82-N82,0)+IF(W82&lt;AM82,S82+T82+U82-V82,0)+IF(AE82&lt;AM82,AA82+AB82+AC82-AD82,0)+IF(AM82&lt;AM82,AI82+AJ82+AK82-AL82,0)+IF(AU82&lt;AM82,AQ82+AR82+AS82-AT82,0)+IF(BC82&lt;AM82,AY82+AZ82+BA82-BB82,0)+IF(BK82&lt;AM82,BG82+BH82+BI82-BJ82,0)+IF(BS82&lt;AM82,BO82+BP82+BQ82-BR82,0)+IF(CA82&lt;AM82,BW82+BX82+BY82-BZ82,0)+IF(CI82&lt;AM82,CE82+CF82+CG82-CH82,0))))))</f>
        <v>0</v>
      </c>
      <c r="AO82" s="3">
        <f>IF(Inputs!$B$27&lt;&gt;"Ready","PENDING INPUTS",MIN((AI82+AJ82+AK82),IF(D82&gt;C82,IF(D82=0,0,AL82*C82/D82),AL82+AN82)))</f>
        <v>0</v>
      </c>
      <c r="AP82" s="3">
        <f>IF(Inputs!$B$27&lt;&gt;"Ready","PENDING INPUTS",MAX(0,(AI82+AJ82+AK82)-AO82))</f>
        <v>0</v>
      </c>
      <c r="AQ82" s="3">
        <f>IF(Inputs!$B$27&lt;&gt;"Ready","PENDING INPUTS",AX81)</f>
        <v>0</v>
      </c>
      <c r="AR82" s="3">
        <f>IF(Inputs!$B$27&lt;&gt;"Ready","PENDING INPUTS",IF(A82&lt;=Inputs!$B$6,ROUND(AQ82*Inputs!C18/12,2),0))</f>
        <v>0</v>
      </c>
      <c r="AS82" s="3">
        <f>IF(Inputs!$B$27&lt;&gt;"Ready","PENDING INPUTS",IF(AND(A82&lt;=Inputs!$B$6,AQ82&gt;0),Inputs!G18,0))</f>
        <v>0</v>
      </c>
      <c r="AT82" s="3">
        <f>IF(Inputs!$B$27&lt;&gt;"Ready","PENDING INPUTS",IF(A82&gt;Inputs!$B$6,0,MIN((AQ82+AR82+AS82),IF(Inputs!H18=1,Inputs!D18,MAX(Inputs!F18,ROUND(AQ82*Inputs!E18+AR82+AS82,2))))))</f>
        <v>0</v>
      </c>
      <c r="AU82">
        <f>IF(Inputs!$B$27&lt;&gt;"Ready","PENDING INPUTS",IF(AQ82&lt;=0,99,1+IF(AND(K82&gt;0,OR(K82&lt;AQ82,AND(K82=AQ82,0&lt;4))),1,0)+IF(AND(S82&gt;0,OR(S82&lt;AQ82,AND(S82=AQ82,1&lt;4))),1,0)+IF(AND(AA82&gt;0,OR(AA82&lt;AQ82,AND(AA82=AQ82,2&lt;4))),1,0)+IF(AND(AI82&gt;0,OR(AI82&lt;AQ82,AND(AI82=AQ82,3&lt;4))),1,0)+IF(AND(AY82&gt;0,OR(AY82&lt;AQ82,AND(AY82=AQ82,5&lt;4))),1,0)+IF(AND(BG82&gt;0,OR(BG82&lt;AQ82,AND(BG82=AQ82,6&lt;4))),1,0)+IF(AND(BO82&gt;0,OR(BO82&lt;AQ82,AND(BO82=AQ82,7&lt;4))),1,0)+IF(AND(BW82&gt;0,OR(BW82&lt;AQ82,AND(BW82=AQ82,8&lt;4))),1,0)+IF(AND(CE82&gt;0,OR(CE82&lt;AQ82,AND(CE82=AQ82,9&lt;4))),1,0)))</f>
        <v>99</v>
      </c>
      <c r="AV82" s="3">
        <f>IF(Inputs!$B$27&lt;&gt;"Ready","PENDING INPUTS",IF(A82&gt;Inputs!$B$6,0,MIN(MAX(0,(AQ82+AR82+AS82)-AT82),MAX(0,C82-D82-(IF(O82&lt;AU82,K82+L82+M82-N82,0)+IF(W82&lt;AU82,S82+T82+U82-V82,0)+IF(AE82&lt;AU82,AA82+AB82+AC82-AD82,0)+IF(AM82&lt;AU82,AI82+AJ82+AK82-AL82,0)+IF(AU82&lt;AU82,AQ82+AR82+AS82-AT82,0)+IF(BC82&lt;AU82,AY82+AZ82+BA82-BB82,0)+IF(BK82&lt;AU82,BG82+BH82+BI82-BJ82,0)+IF(BS82&lt;AU82,BO82+BP82+BQ82-BR82,0)+IF(CA82&lt;AU82,BW82+BX82+BY82-BZ82,0)+IF(CI82&lt;AU82,CE82+CF82+CG82-CH82,0))))))</f>
        <v>0</v>
      </c>
      <c r="AW82" s="3">
        <f>IF(Inputs!$B$27&lt;&gt;"Ready","PENDING INPUTS",MIN((AQ82+AR82+AS82),IF(D82&gt;C82,IF(D82=0,0,AT82*C82/D82),AT82+AV82)))</f>
        <v>0</v>
      </c>
      <c r="AX82" s="3">
        <f>IF(Inputs!$B$27&lt;&gt;"Ready","PENDING INPUTS",MAX(0,(AQ82+AR82+AS82)-AW82))</f>
        <v>0</v>
      </c>
      <c r="AY82" s="3">
        <f>IF(Inputs!$B$27&lt;&gt;"Ready","PENDING INPUTS",BF81)</f>
        <v>0</v>
      </c>
      <c r="AZ82" s="3">
        <f>IF(Inputs!$B$27&lt;&gt;"Ready","PENDING INPUTS",IF(A82&lt;=Inputs!$B$6,ROUND(AY82*Inputs!C19/12,2),0))</f>
        <v>0</v>
      </c>
      <c r="BA82" s="3">
        <f>IF(Inputs!$B$27&lt;&gt;"Ready","PENDING INPUTS",IF(AND(A82&lt;=Inputs!$B$6,AY82&gt;0),Inputs!G19,0))</f>
        <v>0</v>
      </c>
      <c r="BB82" s="3">
        <f>IF(Inputs!$B$27&lt;&gt;"Ready","PENDING INPUTS",IF(A82&gt;Inputs!$B$6,0,MIN((AY82+AZ82+BA82),IF(Inputs!H19=1,Inputs!D19,MAX(Inputs!F19,ROUND(AY82*Inputs!E19+AZ82+BA82,2))))))</f>
        <v>0</v>
      </c>
      <c r="BC82">
        <f>IF(Inputs!$B$27&lt;&gt;"Ready","PENDING INPUTS",IF(AY82&lt;=0,99,1+IF(AND(K82&gt;0,OR(K82&lt;AY82,AND(K82=AY82,0&lt;5))),1,0)+IF(AND(S82&gt;0,OR(S82&lt;AY82,AND(S82=AY82,1&lt;5))),1,0)+IF(AND(AA82&gt;0,OR(AA82&lt;AY82,AND(AA82=AY82,2&lt;5))),1,0)+IF(AND(AI82&gt;0,OR(AI82&lt;AY82,AND(AI82=AY82,3&lt;5))),1,0)+IF(AND(AQ82&gt;0,OR(AQ82&lt;AY82,AND(AQ82=AY82,4&lt;5))),1,0)+IF(AND(BG82&gt;0,OR(BG82&lt;AY82,AND(BG82=AY82,6&lt;5))),1,0)+IF(AND(BO82&gt;0,OR(BO82&lt;AY82,AND(BO82=AY82,7&lt;5))),1,0)+IF(AND(BW82&gt;0,OR(BW82&lt;AY82,AND(BW82=AY82,8&lt;5))),1,0)+IF(AND(CE82&gt;0,OR(CE82&lt;AY82,AND(CE82=AY82,9&lt;5))),1,0)))</f>
        <v>99</v>
      </c>
      <c r="BD82" s="3">
        <f>IF(Inputs!$B$27&lt;&gt;"Ready","PENDING INPUTS",IF(A82&gt;Inputs!$B$6,0,MIN(MAX(0,(AY82+AZ82+BA82)-BB82),MAX(0,C82-D82-(IF(O82&lt;BC82,K82+L82+M82-N82,0)+IF(W82&lt;BC82,S82+T82+U82-V82,0)+IF(AE82&lt;BC82,AA82+AB82+AC82-AD82,0)+IF(AM82&lt;BC82,AI82+AJ82+AK82-AL82,0)+IF(AU82&lt;BC82,AQ82+AR82+AS82-AT82,0)+IF(BC82&lt;BC82,AY82+AZ82+BA82-BB82,0)+IF(BK82&lt;BC82,BG82+BH82+BI82-BJ82,0)+IF(BS82&lt;BC82,BO82+BP82+BQ82-BR82,0)+IF(CA82&lt;BC82,BW82+BX82+BY82-BZ82,0)+IF(CI82&lt;BC82,CE82+CF82+CG82-CH82,0))))))</f>
        <v>0</v>
      </c>
      <c r="BE82" s="3">
        <f>IF(Inputs!$B$27&lt;&gt;"Ready","PENDING INPUTS",MIN((AY82+AZ82+BA82),IF(D82&gt;C82,IF(D82=0,0,BB82*C82/D82),BB82+BD82)))</f>
        <v>0</v>
      </c>
      <c r="BF82" s="3">
        <f>IF(Inputs!$B$27&lt;&gt;"Ready","PENDING INPUTS",MAX(0,(AY82+AZ82+BA82)-BE82))</f>
        <v>0</v>
      </c>
      <c r="BG82" s="3">
        <f>IF(Inputs!$B$27&lt;&gt;"Ready","PENDING INPUTS",BN81)</f>
        <v>0</v>
      </c>
      <c r="BH82" s="3">
        <f>IF(Inputs!$B$27&lt;&gt;"Ready","PENDING INPUTS",IF(A82&lt;=Inputs!$B$6,ROUND(BG82*Inputs!C20/12,2),0))</f>
        <v>0</v>
      </c>
      <c r="BI82" s="3">
        <f>IF(Inputs!$B$27&lt;&gt;"Ready","PENDING INPUTS",IF(AND(A82&lt;=Inputs!$B$6,BG82&gt;0),Inputs!G20,0))</f>
        <v>0</v>
      </c>
      <c r="BJ82" s="3">
        <f>IF(Inputs!$B$27&lt;&gt;"Ready","PENDING INPUTS",IF(A82&gt;Inputs!$B$6,0,MIN((BG82+BH82+BI82),IF(Inputs!H20=1,Inputs!D20,MAX(Inputs!F20,ROUND(BG82*Inputs!E20+BH82+BI82,2))))))</f>
        <v>0</v>
      </c>
      <c r="BK82">
        <f>IF(Inputs!$B$27&lt;&gt;"Ready","PENDING INPUTS",IF(BG82&lt;=0,99,1+IF(AND(K82&gt;0,OR(K82&lt;BG82,AND(K82=BG82,0&lt;6))),1,0)+IF(AND(S82&gt;0,OR(S82&lt;BG82,AND(S82=BG82,1&lt;6))),1,0)+IF(AND(AA82&gt;0,OR(AA82&lt;BG82,AND(AA82=BG82,2&lt;6))),1,0)+IF(AND(AI82&gt;0,OR(AI82&lt;BG82,AND(AI82=BG82,3&lt;6))),1,0)+IF(AND(AQ82&gt;0,OR(AQ82&lt;BG82,AND(AQ82=BG82,4&lt;6))),1,0)+IF(AND(AY82&gt;0,OR(AY82&lt;BG82,AND(AY82=BG82,5&lt;6))),1,0)+IF(AND(BO82&gt;0,OR(BO82&lt;BG82,AND(BO82=BG82,7&lt;6))),1,0)+IF(AND(BW82&gt;0,OR(BW82&lt;BG82,AND(BW82=BG82,8&lt;6))),1,0)+IF(AND(CE82&gt;0,OR(CE82&lt;BG82,AND(CE82=BG82,9&lt;6))),1,0)))</f>
        <v>99</v>
      </c>
      <c r="BL82" s="3">
        <f>IF(Inputs!$B$27&lt;&gt;"Ready","PENDING INPUTS",IF(A82&gt;Inputs!$B$6,0,MIN(MAX(0,(BG82+BH82+BI82)-BJ82),MAX(0,C82-D82-(IF(O82&lt;BK82,K82+L82+M82-N82,0)+IF(W82&lt;BK82,S82+T82+U82-V82,0)+IF(AE82&lt;BK82,AA82+AB82+AC82-AD82,0)+IF(AM82&lt;BK82,AI82+AJ82+AK82-AL82,0)+IF(AU82&lt;BK82,AQ82+AR82+AS82-AT82,0)+IF(BC82&lt;BK82,AY82+AZ82+BA82-BB82,0)+IF(BK82&lt;BK82,BG82+BH82+BI82-BJ82,0)+IF(BS82&lt;BK82,BO82+BP82+BQ82-BR82,0)+IF(CA82&lt;BK82,BW82+BX82+BY82-BZ82,0)+IF(CI82&lt;BK82,CE82+CF82+CG82-CH82,0))))))</f>
        <v>0</v>
      </c>
      <c r="BM82" s="3">
        <f>IF(Inputs!$B$27&lt;&gt;"Ready","PENDING INPUTS",MIN((BG82+BH82+BI82),IF(D82&gt;C82,IF(D82=0,0,BJ82*C82/D82),BJ82+BL82)))</f>
        <v>0</v>
      </c>
      <c r="BN82" s="3">
        <f>IF(Inputs!$B$27&lt;&gt;"Ready","PENDING INPUTS",MAX(0,(BG82+BH82+BI82)-BM82))</f>
        <v>0</v>
      </c>
      <c r="BO82" s="3">
        <f>IF(Inputs!$B$27&lt;&gt;"Ready","PENDING INPUTS",BV81)</f>
        <v>0</v>
      </c>
      <c r="BP82" s="3">
        <f>IF(Inputs!$B$27&lt;&gt;"Ready","PENDING INPUTS",IF(A82&lt;=Inputs!$B$6,ROUND(BO82*Inputs!C21/12,2),0))</f>
        <v>0</v>
      </c>
      <c r="BQ82" s="3">
        <f>IF(Inputs!$B$27&lt;&gt;"Ready","PENDING INPUTS",IF(AND(A82&lt;=Inputs!$B$6,BO82&gt;0),Inputs!G21,0))</f>
        <v>0</v>
      </c>
      <c r="BR82" s="3">
        <f>IF(Inputs!$B$27&lt;&gt;"Ready","PENDING INPUTS",IF(A82&gt;Inputs!$B$6,0,MIN((BO82+BP82+BQ82),IF(Inputs!H21=1,Inputs!D21,MAX(Inputs!F21,ROUND(BO82*Inputs!E21+BP82+BQ82,2))))))</f>
        <v>0</v>
      </c>
      <c r="BS82">
        <f>IF(Inputs!$B$27&lt;&gt;"Ready","PENDING INPUTS",IF(BO82&lt;=0,99,1+IF(AND(K82&gt;0,OR(K82&lt;BO82,AND(K82=BO82,0&lt;7))),1,0)+IF(AND(S82&gt;0,OR(S82&lt;BO82,AND(S82=BO82,1&lt;7))),1,0)+IF(AND(AA82&gt;0,OR(AA82&lt;BO82,AND(AA82=BO82,2&lt;7))),1,0)+IF(AND(AI82&gt;0,OR(AI82&lt;BO82,AND(AI82=BO82,3&lt;7))),1,0)+IF(AND(AQ82&gt;0,OR(AQ82&lt;BO82,AND(AQ82=BO82,4&lt;7))),1,0)+IF(AND(AY82&gt;0,OR(AY82&lt;BO82,AND(AY82=BO82,5&lt;7))),1,0)+IF(AND(BG82&gt;0,OR(BG82&lt;BO82,AND(BG82=BO82,6&lt;7))),1,0)+IF(AND(BW82&gt;0,OR(BW82&lt;BO82,AND(BW82=BO82,8&lt;7))),1,0)+IF(AND(CE82&gt;0,OR(CE82&lt;BO82,AND(CE82=BO82,9&lt;7))),1,0)))</f>
        <v>99</v>
      </c>
      <c r="BT82" s="3">
        <f>IF(Inputs!$B$27&lt;&gt;"Ready","PENDING INPUTS",IF(A82&gt;Inputs!$B$6,0,MIN(MAX(0,(BO82+BP82+BQ82)-BR82),MAX(0,C82-D82-(IF(O82&lt;BS82,K82+L82+M82-N82,0)+IF(W82&lt;BS82,S82+T82+U82-V82,0)+IF(AE82&lt;BS82,AA82+AB82+AC82-AD82,0)+IF(AM82&lt;BS82,AI82+AJ82+AK82-AL82,0)+IF(AU82&lt;BS82,AQ82+AR82+AS82-AT82,0)+IF(BC82&lt;BS82,AY82+AZ82+BA82-BB82,0)+IF(BK82&lt;BS82,BG82+BH82+BI82-BJ82,0)+IF(BS82&lt;BS82,BO82+BP82+BQ82-BR82,0)+IF(CA82&lt;BS82,BW82+BX82+BY82-BZ82,0)+IF(CI82&lt;BS82,CE82+CF82+CG82-CH82,0))))))</f>
        <v>0</v>
      </c>
      <c r="BU82" s="3">
        <f>IF(Inputs!$B$27&lt;&gt;"Ready","PENDING INPUTS",MIN((BO82+BP82+BQ82),IF(D82&gt;C82,IF(D82=0,0,BR82*C82/D82),BR82+BT82)))</f>
        <v>0</v>
      </c>
      <c r="BV82" s="3">
        <f>IF(Inputs!$B$27&lt;&gt;"Ready","PENDING INPUTS",MAX(0,(BO82+BP82+BQ82)-BU82))</f>
        <v>0</v>
      </c>
      <c r="BW82" s="3">
        <f>IF(Inputs!$B$27&lt;&gt;"Ready","PENDING INPUTS",CD81)</f>
        <v>0</v>
      </c>
      <c r="BX82" s="3">
        <f>IF(Inputs!$B$27&lt;&gt;"Ready","PENDING INPUTS",IF(A82&lt;=Inputs!$B$6,ROUND(BW82*Inputs!C22/12,2),0))</f>
        <v>0</v>
      </c>
      <c r="BY82" s="3">
        <f>IF(Inputs!$B$27&lt;&gt;"Ready","PENDING INPUTS",IF(AND(A82&lt;=Inputs!$B$6,BW82&gt;0),Inputs!G22,0))</f>
        <v>0</v>
      </c>
      <c r="BZ82" s="3">
        <f>IF(Inputs!$B$27&lt;&gt;"Ready","PENDING INPUTS",IF(A82&gt;Inputs!$B$6,0,MIN((BW82+BX82+BY82),IF(Inputs!H22=1,Inputs!D22,MAX(Inputs!F22,ROUND(BW82*Inputs!E22+BX82+BY82,2))))))</f>
        <v>0</v>
      </c>
      <c r="CA82">
        <f>IF(Inputs!$B$27&lt;&gt;"Ready","PENDING INPUTS",IF(BW82&lt;=0,99,1+IF(AND(K82&gt;0,OR(K82&lt;BW82,AND(K82=BW82,0&lt;8))),1,0)+IF(AND(S82&gt;0,OR(S82&lt;BW82,AND(S82=BW82,1&lt;8))),1,0)+IF(AND(AA82&gt;0,OR(AA82&lt;BW82,AND(AA82=BW82,2&lt;8))),1,0)+IF(AND(AI82&gt;0,OR(AI82&lt;BW82,AND(AI82=BW82,3&lt;8))),1,0)+IF(AND(AQ82&gt;0,OR(AQ82&lt;BW82,AND(AQ82=BW82,4&lt;8))),1,0)+IF(AND(AY82&gt;0,OR(AY82&lt;BW82,AND(AY82=BW82,5&lt;8))),1,0)+IF(AND(BG82&gt;0,OR(BG82&lt;BW82,AND(BG82=BW82,6&lt;8))),1,0)+IF(AND(BO82&gt;0,OR(BO82&lt;BW82,AND(BO82=BW82,7&lt;8))),1,0)+IF(AND(CE82&gt;0,OR(CE82&lt;BW82,AND(CE82=BW82,9&lt;8))),1,0)))</f>
        <v>99</v>
      </c>
      <c r="CB82" s="3">
        <f>IF(Inputs!$B$27&lt;&gt;"Ready","PENDING INPUTS",IF(A82&gt;Inputs!$B$6,0,MIN(MAX(0,(BW82+BX82+BY82)-BZ82),MAX(0,C82-D82-(IF(O82&lt;CA82,K82+L82+M82-N82,0)+IF(W82&lt;CA82,S82+T82+U82-V82,0)+IF(AE82&lt;CA82,AA82+AB82+AC82-AD82,0)+IF(AM82&lt;CA82,AI82+AJ82+AK82-AL82,0)+IF(AU82&lt;CA82,AQ82+AR82+AS82-AT82,0)+IF(BC82&lt;CA82,AY82+AZ82+BA82-BB82,0)+IF(BK82&lt;CA82,BG82+BH82+BI82-BJ82,0)+IF(BS82&lt;CA82,BO82+BP82+BQ82-BR82,0)+IF(CA82&lt;CA82,BW82+BX82+BY82-BZ82,0)+IF(CI82&lt;CA82,CE82+CF82+CG82-CH82,0))))))</f>
        <v>0</v>
      </c>
      <c r="CC82" s="3">
        <f>IF(Inputs!$B$27&lt;&gt;"Ready","PENDING INPUTS",MIN((BW82+BX82+BY82),IF(D82&gt;C82,IF(D82=0,0,BZ82*C82/D82),BZ82+CB82)))</f>
        <v>0</v>
      </c>
      <c r="CD82" s="3">
        <f>IF(Inputs!$B$27&lt;&gt;"Ready","PENDING INPUTS",MAX(0,(BW82+BX82+BY82)-CC82))</f>
        <v>0</v>
      </c>
      <c r="CE82" s="3">
        <f>IF(Inputs!$B$27&lt;&gt;"Ready","PENDING INPUTS",CL81)</f>
        <v>0</v>
      </c>
      <c r="CF82" s="3">
        <f>IF(Inputs!$B$27&lt;&gt;"Ready","PENDING INPUTS",IF(A82&lt;=Inputs!$B$6,ROUND(CE82*Inputs!C23/12,2),0))</f>
        <v>0</v>
      </c>
      <c r="CG82" s="3">
        <f>IF(Inputs!$B$27&lt;&gt;"Ready","PENDING INPUTS",IF(AND(A82&lt;=Inputs!$B$6,CE82&gt;0),Inputs!G23,0))</f>
        <v>0</v>
      </c>
      <c r="CH82" s="3">
        <f>IF(Inputs!$B$27&lt;&gt;"Ready","PENDING INPUTS",IF(A82&gt;Inputs!$B$6,0,MIN((CE82+CF82+CG82),IF(Inputs!H23=1,Inputs!D23,MAX(Inputs!F23,ROUND(CE82*Inputs!E23+CF82+CG82,2))))))</f>
        <v>0</v>
      </c>
      <c r="CI82">
        <f>IF(Inputs!$B$27&lt;&gt;"Ready","PENDING INPUTS",IF(CE82&lt;=0,99,1+IF(AND(K82&gt;0,OR(K82&lt;CE82,AND(K82=CE82,0&lt;9))),1,0)+IF(AND(S82&gt;0,OR(S82&lt;CE82,AND(S82=CE82,1&lt;9))),1,0)+IF(AND(AA82&gt;0,OR(AA82&lt;CE82,AND(AA82=CE82,2&lt;9))),1,0)+IF(AND(AI82&gt;0,OR(AI82&lt;CE82,AND(AI82=CE82,3&lt;9))),1,0)+IF(AND(AQ82&gt;0,OR(AQ82&lt;CE82,AND(AQ82=CE82,4&lt;9))),1,0)+IF(AND(AY82&gt;0,OR(AY82&lt;CE82,AND(AY82=CE82,5&lt;9))),1,0)+IF(AND(BG82&gt;0,OR(BG82&lt;CE82,AND(BG82=CE82,6&lt;9))),1,0)+IF(AND(BO82&gt;0,OR(BO82&lt;CE82,AND(BO82=CE82,7&lt;9))),1,0)+IF(AND(BW82&gt;0,OR(BW82&lt;CE82,AND(BW82=CE82,8&lt;9))),1,0)))</f>
        <v>99</v>
      </c>
      <c r="CJ82" s="3">
        <f>IF(Inputs!$B$27&lt;&gt;"Ready","PENDING INPUTS",IF(A82&gt;Inputs!$B$6,0,MIN(MAX(0,(CE82+CF82+CG82)-CH82),MAX(0,C82-D82-(IF(O82&lt;CI82,K82+L82+M82-N82,0)+IF(W82&lt;CI82,S82+T82+U82-V82,0)+IF(AE82&lt;CI82,AA82+AB82+AC82-AD82,0)+IF(AM82&lt;CI82,AI82+AJ82+AK82-AL82,0)+IF(AU82&lt;CI82,AQ82+AR82+AS82-AT82,0)+IF(BC82&lt;CI82,AY82+AZ82+BA82-BB82,0)+IF(BK82&lt;CI82,BG82+BH82+BI82-BJ82,0)+IF(BS82&lt;CI82,BO82+BP82+BQ82-BR82,0)+IF(CA82&lt;CI82,BW82+BX82+BY82-BZ82,0)+IF(CI82&lt;CI82,CE82+CF82+CG82-CH82,0))))))</f>
        <v>0</v>
      </c>
      <c r="CK82" s="3">
        <f>IF(Inputs!$B$27&lt;&gt;"Ready","PENDING INPUTS",MIN((CE82+CF82+CG82),IF(D82&gt;C82,IF(D82=0,0,CH82*C82/D82),CH82+CJ82)))</f>
        <v>0</v>
      </c>
      <c r="CL82" s="3">
        <f>IF(Inputs!$B$27&lt;&gt;"Ready","PENDING INPUTS",MAX(0,(CE82+CF82+CG82)-CK82))</f>
        <v>0</v>
      </c>
    </row>
    <row r="83" spans="1:90" ht="27.95" customHeight="1" x14ac:dyDescent="0.25">
      <c r="A83">
        <v>79</v>
      </c>
      <c r="B83" s="13">
        <f>IF(Inputs!$B$27&lt;&gt;"Ready","PENDING INPUTS",EDATE(Inputs!$B$5,A83-1))</f>
        <v>48670</v>
      </c>
      <c r="C83" s="3">
        <f>IF(Inputs!$B$27&lt;&gt;"Ready","PENDING INPUTS",IF(A83&lt;=Inputs!$B$6,MAX(0,Inputs!$B$4+IF(A83=Inputs!$B$7,Inputs!$B$8,0)+IF(A83=Inputs!$B$9,Inputs!$B$10,0)),0))</f>
        <v>0</v>
      </c>
      <c r="D83" s="3">
        <f>IF(Inputs!$B$27&lt;&gt;"Ready","PENDING INPUTS",SUM(N83,V83,AD83,AL83,AT83,BB83,BJ83,BR83,BZ83,CH83))</f>
        <v>0</v>
      </c>
      <c r="E83" s="3">
        <f>IF(Inputs!$B$27&lt;&gt;"Ready","PENDING INPUTS",MAX(0,D83-C83))</f>
        <v>0</v>
      </c>
      <c r="F83" s="3">
        <f>IF(Inputs!$B$27&lt;&gt;"Ready","PENDING INPUTS",SUM(Q83,Y83,AG83,AO83,AW83,BE83,BM83,BU83,CC83,CK83))</f>
        <v>0</v>
      </c>
      <c r="G83" s="3">
        <f>IF(Inputs!$B$27&lt;&gt;"Ready","PENDING INPUTS",SUM(L83,T83,AB83,AJ83,AR83,AZ83,BH83,BP83,BX83,CF83))</f>
        <v>0</v>
      </c>
      <c r="H83" s="3">
        <f>IF(Inputs!$B$27&lt;&gt;"Ready","PENDING INPUTS",SUM(M83,U83,AC83,AK83,AS83,BA83,BI83,BQ83,BY83,CG83))</f>
        <v>0</v>
      </c>
      <c r="I83" s="3">
        <f>IF(Inputs!$B$27&lt;&gt;"Ready","PENDING INPUTS",SUM(R83,Z83,AH83,AP83,AX83,BF83,BN83,BV83,CD83,CL83))</f>
        <v>0</v>
      </c>
      <c r="J83" t="str">
        <f>IF(Inputs!$B$27&lt;&gt;"Ready","PENDING INPUTS",IF(A83&gt;Inputs!$B$6,"Beyond horizon",IF(E83&gt;0.005,"MINIMUM SHORTFALL",IF(I83&lt;0.005,"Paid off","In progress"))))</f>
        <v>Paid off</v>
      </c>
      <c r="K83" s="3">
        <f>IF(Inputs!$B$27&lt;&gt;"Ready","PENDING INPUTS",R82)</f>
        <v>0</v>
      </c>
      <c r="L83" s="3">
        <f>IF(Inputs!$B$27&lt;&gt;"Ready","PENDING INPUTS",IF(A83&lt;=Inputs!$B$6,ROUND(K83*Inputs!C14/12,2),0))</f>
        <v>0</v>
      </c>
      <c r="M83" s="3">
        <f>IF(Inputs!$B$27&lt;&gt;"Ready","PENDING INPUTS",IF(AND(A83&lt;=Inputs!$B$6,K83&gt;0),Inputs!G14,0))</f>
        <v>0</v>
      </c>
      <c r="N83" s="3">
        <f>IF(Inputs!$B$27&lt;&gt;"Ready","PENDING INPUTS",IF(A83&gt;Inputs!$B$6,0,MIN((K83+L83+M83),IF(Inputs!H14=1,Inputs!D14,MAX(Inputs!F14,ROUND(K83*Inputs!E14+L83+M83,2))))))</f>
        <v>0</v>
      </c>
      <c r="O83">
        <f>IF(Inputs!$B$27&lt;&gt;"Ready","PENDING INPUTS",IF(K83&lt;=0,99,1+IF(AND(S83&gt;0,OR(S83&lt;K83,AND(S83=K83,1&lt;0))),1,0)+IF(AND(AA83&gt;0,OR(AA83&lt;K83,AND(AA83=K83,2&lt;0))),1,0)+IF(AND(AI83&gt;0,OR(AI83&lt;K83,AND(AI83=K83,3&lt;0))),1,0)+IF(AND(AQ83&gt;0,OR(AQ83&lt;K83,AND(AQ83=K83,4&lt;0))),1,0)+IF(AND(AY83&gt;0,OR(AY83&lt;K83,AND(AY83=K83,5&lt;0))),1,0)+IF(AND(BG83&gt;0,OR(BG83&lt;K83,AND(BG83=K83,6&lt;0))),1,0)+IF(AND(BO83&gt;0,OR(BO83&lt;K83,AND(BO83=K83,7&lt;0))),1,0)+IF(AND(BW83&gt;0,OR(BW83&lt;K83,AND(BW83=K83,8&lt;0))),1,0)+IF(AND(CE83&gt;0,OR(CE83&lt;K83,AND(CE83=K83,9&lt;0))),1,0)))</f>
        <v>99</v>
      </c>
      <c r="P83" s="3">
        <f>IF(Inputs!$B$27&lt;&gt;"Ready","PENDING INPUTS",IF(A83&gt;Inputs!$B$6,0,MIN(MAX(0,(K83+L83+M83)-N83),MAX(0,C83-D83-(IF(O83&lt;O83,K83+L83+M83-N83,0)+IF(W83&lt;O83,S83+T83+U83-V83,0)+IF(AE83&lt;O83,AA83+AB83+AC83-AD83,0)+IF(AM83&lt;O83,AI83+AJ83+AK83-AL83,0)+IF(AU83&lt;O83,AQ83+AR83+AS83-AT83,0)+IF(BC83&lt;O83,AY83+AZ83+BA83-BB83,0)+IF(BK83&lt;O83,BG83+BH83+BI83-BJ83,0)+IF(BS83&lt;O83,BO83+BP83+BQ83-BR83,0)+IF(CA83&lt;O83,BW83+BX83+BY83-BZ83,0)+IF(CI83&lt;O83,CE83+CF83+CG83-CH83,0))))))</f>
        <v>0</v>
      </c>
      <c r="Q83" s="3">
        <f>IF(Inputs!$B$27&lt;&gt;"Ready","PENDING INPUTS",MIN((K83+L83+M83),IF(D83&gt;C83,IF(D83=0,0,N83*C83/D83),N83+P83)))</f>
        <v>0</v>
      </c>
      <c r="R83" s="3">
        <f>IF(Inputs!$B$27&lt;&gt;"Ready","PENDING INPUTS",MAX(0,(K83+L83+M83)-Q83))</f>
        <v>0</v>
      </c>
      <c r="S83" s="3">
        <f>IF(Inputs!$B$27&lt;&gt;"Ready","PENDING INPUTS",Z82)</f>
        <v>0</v>
      </c>
      <c r="T83" s="3">
        <f>IF(Inputs!$B$27&lt;&gt;"Ready","PENDING INPUTS",IF(A83&lt;=Inputs!$B$6,ROUND(S83*Inputs!C15/12,2),0))</f>
        <v>0</v>
      </c>
      <c r="U83" s="3">
        <f>IF(Inputs!$B$27&lt;&gt;"Ready","PENDING INPUTS",IF(AND(A83&lt;=Inputs!$B$6,S83&gt;0),Inputs!G15,0))</f>
        <v>0</v>
      </c>
      <c r="V83" s="3">
        <f>IF(Inputs!$B$27&lt;&gt;"Ready","PENDING INPUTS",IF(A83&gt;Inputs!$B$6,0,MIN((S83+T83+U83),IF(Inputs!H15=1,Inputs!D15,MAX(Inputs!F15,ROUND(S83*Inputs!E15+T83+U83,2))))))</f>
        <v>0</v>
      </c>
      <c r="W83">
        <f>IF(Inputs!$B$27&lt;&gt;"Ready","PENDING INPUTS",IF(S83&lt;=0,99,1+IF(AND(K83&gt;0,OR(K83&lt;S83,AND(K83=S83,0&lt;1))),1,0)+IF(AND(AA83&gt;0,OR(AA83&lt;S83,AND(AA83=S83,2&lt;1))),1,0)+IF(AND(AI83&gt;0,OR(AI83&lt;S83,AND(AI83=S83,3&lt;1))),1,0)+IF(AND(AQ83&gt;0,OR(AQ83&lt;S83,AND(AQ83=S83,4&lt;1))),1,0)+IF(AND(AY83&gt;0,OR(AY83&lt;S83,AND(AY83=S83,5&lt;1))),1,0)+IF(AND(BG83&gt;0,OR(BG83&lt;S83,AND(BG83=S83,6&lt;1))),1,0)+IF(AND(BO83&gt;0,OR(BO83&lt;S83,AND(BO83=S83,7&lt;1))),1,0)+IF(AND(BW83&gt;0,OR(BW83&lt;S83,AND(BW83=S83,8&lt;1))),1,0)+IF(AND(CE83&gt;0,OR(CE83&lt;S83,AND(CE83=S83,9&lt;1))),1,0)))</f>
        <v>99</v>
      </c>
      <c r="X83" s="3">
        <f>IF(Inputs!$B$27&lt;&gt;"Ready","PENDING INPUTS",IF(A83&gt;Inputs!$B$6,0,MIN(MAX(0,(S83+T83+U83)-V83),MAX(0,C83-D83-(IF(O83&lt;W83,K83+L83+M83-N83,0)+IF(W83&lt;W83,S83+T83+U83-V83,0)+IF(AE83&lt;W83,AA83+AB83+AC83-AD83,0)+IF(AM83&lt;W83,AI83+AJ83+AK83-AL83,0)+IF(AU83&lt;W83,AQ83+AR83+AS83-AT83,0)+IF(BC83&lt;W83,AY83+AZ83+BA83-BB83,0)+IF(BK83&lt;W83,BG83+BH83+BI83-BJ83,0)+IF(BS83&lt;W83,BO83+BP83+BQ83-BR83,0)+IF(CA83&lt;W83,BW83+BX83+BY83-BZ83,0)+IF(CI83&lt;W83,CE83+CF83+CG83-CH83,0))))))</f>
        <v>0</v>
      </c>
      <c r="Y83" s="3">
        <f>IF(Inputs!$B$27&lt;&gt;"Ready","PENDING INPUTS",MIN((S83+T83+U83),IF(D83&gt;C83,IF(D83=0,0,V83*C83/D83),V83+X83)))</f>
        <v>0</v>
      </c>
      <c r="Z83" s="3">
        <f>IF(Inputs!$B$27&lt;&gt;"Ready","PENDING INPUTS",MAX(0,(S83+T83+U83)-Y83))</f>
        <v>0</v>
      </c>
      <c r="AA83" s="3">
        <f>IF(Inputs!$B$27&lt;&gt;"Ready","PENDING INPUTS",AH82)</f>
        <v>0</v>
      </c>
      <c r="AB83" s="3">
        <f>IF(Inputs!$B$27&lt;&gt;"Ready","PENDING INPUTS",IF(A83&lt;=Inputs!$B$6,ROUND(AA83*Inputs!C16/12,2),0))</f>
        <v>0</v>
      </c>
      <c r="AC83" s="3">
        <f>IF(Inputs!$B$27&lt;&gt;"Ready","PENDING INPUTS",IF(AND(A83&lt;=Inputs!$B$6,AA83&gt;0),Inputs!G16,0))</f>
        <v>0</v>
      </c>
      <c r="AD83" s="3">
        <f>IF(Inputs!$B$27&lt;&gt;"Ready","PENDING INPUTS",IF(A83&gt;Inputs!$B$6,0,MIN((AA83+AB83+AC83),IF(Inputs!H16=1,Inputs!D16,MAX(Inputs!F16,ROUND(AA83*Inputs!E16+AB83+AC83,2))))))</f>
        <v>0</v>
      </c>
      <c r="AE83">
        <f>IF(Inputs!$B$27&lt;&gt;"Ready","PENDING INPUTS",IF(AA83&lt;=0,99,1+IF(AND(K83&gt;0,OR(K83&lt;AA83,AND(K83=AA83,0&lt;2))),1,0)+IF(AND(S83&gt;0,OR(S83&lt;AA83,AND(S83=AA83,1&lt;2))),1,0)+IF(AND(AI83&gt;0,OR(AI83&lt;AA83,AND(AI83=AA83,3&lt;2))),1,0)+IF(AND(AQ83&gt;0,OR(AQ83&lt;AA83,AND(AQ83=AA83,4&lt;2))),1,0)+IF(AND(AY83&gt;0,OR(AY83&lt;AA83,AND(AY83=AA83,5&lt;2))),1,0)+IF(AND(BG83&gt;0,OR(BG83&lt;AA83,AND(BG83=AA83,6&lt;2))),1,0)+IF(AND(BO83&gt;0,OR(BO83&lt;AA83,AND(BO83=AA83,7&lt;2))),1,0)+IF(AND(BW83&gt;0,OR(BW83&lt;AA83,AND(BW83=AA83,8&lt;2))),1,0)+IF(AND(CE83&gt;0,OR(CE83&lt;AA83,AND(CE83=AA83,9&lt;2))),1,0)))</f>
        <v>99</v>
      </c>
      <c r="AF83" s="3">
        <f>IF(Inputs!$B$27&lt;&gt;"Ready","PENDING INPUTS",IF(A83&gt;Inputs!$B$6,0,MIN(MAX(0,(AA83+AB83+AC83)-AD83),MAX(0,C83-D83-(IF(O83&lt;AE83,K83+L83+M83-N83,0)+IF(W83&lt;AE83,S83+T83+U83-V83,0)+IF(AE83&lt;AE83,AA83+AB83+AC83-AD83,0)+IF(AM83&lt;AE83,AI83+AJ83+AK83-AL83,0)+IF(AU83&lt;AE83,AQ83+AR83+AS83-AT83,0)+IF(BC83&lt;AE83,AY83+AZ83+BA83-BB83,0)+IF(BK83&lt;AE83,BG83+BH83+BI83-BJ83,0)+IF(BS83&lt;AE83,BO83+BP83+BQ83-BR83,0)+IF(CA83&lt;AE83,BW83+BX83+BY83-BZ83,0)+IF(CI83&lt;AE83,CE83+CF83+CG83-CH83,0))))))</f>
        <v>0</v>
      </c>
      <c r="AG83" s="3">
        <f>IF(Inputs!$B$27&lt;&gt;"Ready","PENDING INPUTS",MIN((AA83+AB83+AC83),IF(D83&gt;C83,IF(D83=0,0,AD83*C83/D83),AD83+AF83)))</f>
        <v>0</v>
      </c>
      <c r="AH83" s="3">
        <f>IF(Inputs!$B$27&lt;&gt;"Ready","PENDING INPUTS",MAX(0,(AA83+AB83+AC83)-AG83))</f>
        <v>0</v>
      </c>
      <c r="AI83" s="3">
        <f>IF(Inputs!$B$27&lt;&gt;"Ready","PENDING INPUTS",AP82)</f>
        <v>0</v>
      </c>
      <c r="AJ83" s="3">
        <f>IF(Inputs!$B$27&lt;&gt;"Ready","PENDING INPUTS",IF(A83&lt;=Inputs!$B$6,ROUND(AI83*Inputs!C17/12,2),0))</f>
        <v>0</v>
      </c>
      <c r="AK83" s="3">
        <f>IF(Inputs!$B$27&lt;&gt;"Ready","PENDING INPUTS",IF(AND(A83&lt;=Inputs!$B$6,AI83&gt;0),Inputs!G17,0))</f>
        <v>0</v>
      </c>
      <c r="AL83" s="3">
        <f>IF(Inputs!$B$27&lt;&gt;"Ready","PENDING INPUTS",IF(A83&gt;Inputs!$B$6,0,MIN((AI83+AJ83+AK83),IF(Inputs!H17=1,Inputs!D17,MAX(Inputs!F17,ROUND(AI83*Inputs!E17+AJ83+AK83,2))))))</f>
        <v>0</v>
      </c>
      <c r="AM83">
        <f>IF(Inputs!$B$27&lt;&gt;"Ready","PENDING INPUTS",IF(AI83&lt;=0,99,1+IF(AND(K83&gt;0,OR(K83&lt;AI83,AND(K83=AI83,0&lt;3))),1,0)+IF(AND(S83&gt;0,OR(S83&lt;AI83,AND(S83=AI83,1&lt;3))),1,0)+IF(AND(AA83&gt;0,OR(AA83&lt;AI83,AND(AA83=AI83,2&lt;3))),1,0)+IF(AND(AQ83&gt;0,OR(AQ83&lt;AI83,AND(AQ83=AI83,4&lt;3))),1,0)+IF(AND(AY83&gt;0,OR(AY83&lt;AI83,AND(AY83=AI83,5&lt;3))),1,0)+IF(AND(BG83&gt;0,OR(BG83&lt;AI83,AND(BG83=AI83,6&lt;3))),1,0)+IF(AND(BO83&gt;0,OR(BO83&lt;AI83,AND(BO83=AI83,7&lt;3))),1,0)+IF(AND(BW83&gt;0,OR(BW83&lt;AI83,AND(BW83=AI83,8&lt;3))),1,0)+IF(AND(CE83&gt;0,OR(CE83&lt;AI83,AND(CE83=AI83,9&lt;3))),1,0)))</f>
        <v>99</v>
      </c>
      <c r="AN83" s="3">
        <f>IF(Inputs!$B$27&lt;&gt;"Ready","PENDING INPUTS",IF(A83&gt;Inputs!$B$6,0,MIN(MAX(0,(AI83+AJ83+AK83)-AL83),MAX(0,C83-D83-(IF(O83&lt;AM83,K83+L83+M83-N83,0)+IF(W83&lt;AM83,S83+T83+U83-V83,0)+IF(AE83&lt;AM83,AA83+AB83+AC83-AD83,0)+IF(AM83&lt;AM83,AI83+AJ83+AK83-AL83,0)+IF(AU83&lt;AM83,AQ83+AR83+AS83-AT83,0)+IF(BC83&lt;AM83,AY83+AZ83+BA83-BB83,0)+IF(BK83&lt;AM83,BG83+BH83+BI83-BJ83,0)+IF(BS83&lt;AM83,BO83+BP83+BQ83-BR83,0)+IF(CA83&lt;AM83,BW83+BX83+BY83-BZ83,0)+IF(CI83&lt;AM83,CE83+CF83+CG83-CH83,0))))))</f>
        <v>0</v>
      </c>
      <c r="AO83" s="3">
        <f>IF(Inputs!$B$27&lt;&gt;"Ready","PENDING INPUTS",MIN((AI83+AJ83+AK83),IF(D83&gt;C83,IF(D83=0,0,AL83*C83/D83),AL83+AN83)))</f>
        <v>0</v>
      </c>
      <c r="AP83" s="3">
        <f>IF(Inputs!$B$27&lt;&gt;"Ready","PENDING INPUTS",MAX(0,(AI83+AJ83+AK83)-AO83))</f>
        <v>0</v>
      </c>
      <c r="AQ83" s="3">
        <f>IF(Inputs!$B$27&lt;&gt;"Ready","PENDING INPUTS",AX82)</f>
        <v>0</v>
      </c>
      <c r="AR83" s="3">
        <f>IF(Inputs!$B$27&lt;&gt;"Ready","PENDING INPUTS",IF(A83&lt;=Inputs!$B$6,ROUND(AQ83*Inputs!C18/12,2),0))</f>
        <v>0</v>
      </c>
      <c r="AS83" s="3">
        <f>IF(Inputs!$B$27&lt;&gt;"Ready","PENDING INPUTS",IF(AND(A83&lt;=Inputs!$B$6,AQ83&gt;0),Inputs!G18,0))</f>
        <v>0</v>
      </c>
      <c r="AT83" s="3">
        <f>IF(Inputs!$B$27&lt;&gt;"Ready","PENDING INPUTS",IF(A83&gt;Inputs!$B$6,0,MIN((AQ83+AR83+AS83),IF(Inputs!H18=1,Inputs!D18,MAX(Inputs!F18,ROUND(AQ83*Inputs!E18+AR83+AS83,2))))))</f>
        <v>0</v>
      </c>
      <c r="AU83">
        <f>IF(Inputs!$B$27&lt;&gt;"Ready","PENDING INPUTS",IF(AQ83&lt;=0,99,1+IF(AND(K83&gt;0,OR(K83&lt;AQ83,AND(K83=AQ83,0&lt;4))),1,0)+IF(AND(S83&gt;0,OR(S83&lt;AQ83,AND(S83=AQ83,1&lt;4))),1,0)+IF(AND(AA83&gt;0,OR(AA83&lt;AQ83,AND(AA83=AQ83,2&lt;4))),1,0)+IF(AND(AI83&gt;0,OR(AI83&lt;AQ83,AND(AI83=AQ83,3&lt;4))),1,0)+IF(AND(AY83&gt;0,OR(AY83&lt;AQ83,AND(AY83=AQ83,5&lt;4))),1,0)+IF(AND(BG83&gt;0,OR(BG83&lt;AQ83,AND(BG83=AQ83,6&lt;4))),1,0)+IF(AND(BO83&gt;0,OR(BO83&lt;AQ83,AND(BO83=AQ83,7&lt;4))),1,0)+IF(AND(BW83&gt;0,OR(BW83&lt;AQ83,AND(BW83=AQ83,8&lt;4))),1,0)+IF(AND(CE83&gt;0,OR(CE83&lt;AQ83,AND(CE83=AQ83,9&lt;4))),1,0)))</f>
        <v>99</v>
      </c>
      <c r="AV83" s="3">
        <f>IF(Inputs!$B$27&lt;&gt;"Ready","PENDING INPUTS",IF(A83&gt;Inputs!$B$6,0,MIN(MAX(0,(AQ83+AR83+AS83)-AT83),MAX(0,C83-D83-(IF(O83&lt;AU83,K83+L83+M83-N83,0)+IF(W83&lt;AU83,S83+T83+U83-V83,0)+IF(AE83&lt;AU83,AA83+AB83+AC83-AD83,0)+IF(AM83&lt;AU83,AI83+AJ83+AK83-AL83,0)+IF(AU83&lt;AU83,AQ83+AR83+AS83-AT83,0)+IF(BC83&lt;AU83,AY83+AZ83+BA83-BB83,0)+IF(BK83&lt;AU83,BG83+BH83+BI83-BJ83,0)+IF(BS83&lt;AU83,BO83+BP83+BQ83-BR83,0)+IF(CA83&lt;AU83,BW83+BX83+BY83-BZ83,0)+IF(CI83&lt;AU83,CE83+CF83+CG83-CH83,0))))))</f>
        <v>0</v>
      </c>
      <c r="AW83" s="3">
        <f>IF(Inputs!$B$27&lt;&gt;"Ready","PENDING INPUTS",MIN((AQ83+AR83+AS83),IF(D83&gt;C83,IF(D83=0,0,AT83*C83/D83),AT83+AV83)))</f>
        <v>0</v>
      </c>
      <c r="AX83" s="3">
        <f>IF(Inputs!$B$27&lt;&gt;"Ready","PENDING INPUTS",MAX(0,(AQ83+AR83+AS83)-AW83))</f>
        <v>0</v>
      </c>
      <c r="AY83" s="3">
        <f>IF(Inputs!$B$27&lt;&gt;"Ready","PENDING INPUTS",BF82)</f>
        <v>0</v>
      </c>
      <c r="AZ83" s="3">
        <f>IF(Inputs!$B$27&lt;&gt;"Ready","PENDING INPUTS",IF(A83&lt;=Inputs!$B$6,ROUND(AY83*Inputs!C19/12,2),0))</f>
        <v>0</v>
      </c>
      <c r="BA83" s="3">
        <f>IF(Inputs!$B$27&lt;&gt;"Ready","PENDING INPUTS",IF(AND(A83&lt;=Inputs!$B$6,AY83&gt;0),Inputs!G19,0))</f>
        <v>0</v>
      </c>
      <c r="BB83" s="3">
        <f>IF(Inputs!$B$27&lt;&gt;"Ready","PENDING INPUTS",IF(A83&gt;Inputs!$B$6,0,MIN((AY83+AZ83+BA83),IF(Inputs!H19=1,Inputs!D19,MAX(Inputs!F19,ROUND(AY83*Inputs!E19+AZ83+BA83,2))))))</f>
        <v>0</v>
      </c>
      <c r="BC83">
        <f>IF(Inputs!$B$27&lt;&gt;"Ready","PENDING INPUTS",IF(AY83&lt;=0,99,1+IF(AND(K83&gt;0,OR(K83&lt;AY83,AND(K83=AY83,0&lt;5))),1,0)+IF(AND(S83&gt;0,OR(S83&lt;AY83,AND(S83=AY83,1&lt;5))),1,0)+IF(AND(AA83&gt;0,OR(AA83&lt;AY83,AND(AA83=AY83,2&lt;5))),1,0)+IF(AND(AI83&gt;0,OR(AI83&lt;AY83,AND(AI83=AY83,3&lt;5))),1,0)+IF(AND(AQ83&gt;0,OR(AQ83&lt;AY83,AND(AQ83=AY83,4&lt;5))),1,0)+IF(AND(BG83&gt;0,OR(BG83&lt;AY83,AND(BG83=AY83,6&lt;5))),1,0)+IF(AND(BO83&gt;0,OR(BO83&lt;AY83,AND(BO83=AY83,7&lt;5))),1,0)+IF(AND(BW83&gt;0,OR(BW83&lt;AY83,AND(BW83=AY83,8&lt;5))),1,0)+IF(AND(CE83&gt;0,OR(CE83&lt;AY83,AND(CE83=AY83,9&lt;5))),1,0)))</f>
        <v>99</v>
      </c>
      <c r="BD83" s="3">
        <f>IF(Inputs!$B$27&lt;&gt;"Ready","PENDING INPUTS",IF(A83&gt;Inputs!$B$6,0,MIN(MAX(0,(AY83+AZ83+BA83)-BB83),MAX(0,C83-D83-(IF(O83&lt;BC83,K83+L83+M83-N83,0)+IF(W83&lt;BC83,S83+T83+U83-V83,0)+IF(AE83&lt;BC83,AA83+AB83+AC83-AD83,0)+IF(AM83&lt;BC83,AI83+AJ83+AK83-AL83,0)+IF(AU83&lt;BC83,AQ83+AR83+AS83-AT83,0)+IF(BC83&lt;BC83,AY83+AZ83+BA83-BB83,0)+IF(BK83&lt;BC83,BG83+BH83+BI83-BJ83,0)+IF(BS83&lt;BC83,BO83+BP83+BQ83-BR83,0)+IF(CA83&lt;BC83,BW83+BX83+BY83-BZ83,0)+IF(CI83&lt;BC83,CE83+CF83+CG83-CH83,0))))))</f>
        <v>0</v>
      </c>
      <c r="BE83" s="3">
        <f>IF(Inputs!$B$27&lt;&gt;"Ready","PENDING INPUTS",MIN((AY83+AZ83+BA83),IF(D83&gt;C83,IF(D83=0,0,BB83*C83/D83),BB83+BD83)))</f>
        <v>0</v>
      </c>
      <c r="BF83" s="3">
        <f>IF(Inputs!$B$27&lt;&gt;"Ready","PENDING INPUTS",MAX(0,(AY83+AZ83+BA83)-BE83))</f>
        <v>0</v>
      </c>
      <c r="BG83" s="3">
        <f>IF(Inputs!$B$27&lt;&gt;"Ready","PENDING INPUTS",BN82)</f>
        <v>0</v>
      </c>
      <c r="BH83" s="3">
        <f>IF(Inputs!$B$27&lt;&gt;"Ready","PENDING INPUTS",IF(A83&lt;=Inputs!$B$6,ROUND(BG83*Inputs!C20/12,2),0))</f>
        <v>0</v>
      </c>
      <c r="BI83" s="3">
        <f>IF(Inputs!$B$27&lt;&gt;"Ready","PENDING INPUTS",IF(AND(A83&lt;=Inputs!$B$6,BG83&gt;0),Inputs!G20,0))</f>
        <v>0</v>
      </c>
      <c r="BJ83" s="3">
        <f>IF(Inputs!$B$27&lt;&gt;"Ready","PENDING INPUTS",IF(A83&gt;Inputs!$B$6,0,MIN((BG83+BH83+BI83),IF(Inputs!H20=1,Inputs!D20,MAX(Inputs!F20,ROUND(BG83*Inputs!E20+BH83+BI83,2))))))</f>
        <v>0</v>
      </c>
      <c r="BK83">
        <f>IF(Inputs!$B$27&lt;&gt;"Ready","PENDING INPUTS",IF(BG83&lt;=0,99,1+IF(AND(K83&gt;0,OR(K83&lt;BG83,AND(K83=BG83,0&lt;6))),1,0)+IF(AND(S83&gt;0,OR(S83&lt;BG83,AND(S83=BG83,1&lt;6))),1,0)+IF(AND(AA83&gt;0,OR(AA83&lt;BG83,AND(AA83=BG83,2&lt;6))),1,0)+IF(AND(AI83&gt;0,OR(AI83&lt;BG83,AND(AI83=BG83,3&lt;6))),1,0)+IF(AND(AQ83&gt;0,OR(AQ83&lt;BG83,AND(AQ83=BG83,4&lt;6))),1,0)+IF(AND(AY83&gt;0,OR(AY83&lt;BG83,AND(AY83=BG83,5&lt;6))),1,0)+IF(AND(BO83&gt;0,OR(BO83&lt;BG83,AND(BO83=BG83,7&lt;6))),1,0)+IF(AND(BW83&gt;0,OR(BW83&lt;BG83,AND(BW83=BG83,8&lt;6))),1,0)+IF(AND(CE83&gt;0,OR(CE83&lt;BG83,AND(CE83=BG83,9&lt;6))),1,0)))</f>
        <v>99</v>
      </c>
      <c r="BL83" s="3">
        <f>IF(Inputs!$B$27&lt;&gt;"Ready","PENDING INPUTS",IF(A83&gt;Inputs!$B$6,0,MIN(MAX(0,(BG83+BH83+BI83)-BJ83),MAX(0,C83-D83-(IF(O83&lt;BK83,K83+L83+M83-N83,0)+IF(W83&lt;BK83,S83+T83+U83-V83,0)+IF(AE83&lt;BK83,AA83+AB83+AC83-AD83,0)+IF(AM83&lt;BK83,AI83+AJ83+AK83-AL83,0)+IF(AU83&lt;BK83,AQ83+AR83+AS83-AT83,0)+IF(BC83&lt;BK83,AY83+AZ83+BA83-BB83,0)+IF(BK83&lt;BK83,BG83+BH83+BI83-BJ83,0)+IF(BS83&lt;BK83,BO83+BP83+BQ83-BR83,0)+IF(CA83&lt;BK83,BW83+BX83+BY83-BZ83,0)+IF(CI83&lt;BK83,CE83+CF83+CG83-CH83,0))))))</f>
        <v>0</v>
      </c>
      <c r="BM83" s="3">
        <f>IF(Inputs!$B$27&lt;&gt;"Ready","PENDING INPUTS",MIN((BG83+BH83+BI83),IF(D83&gt;C83,IF(D83=0,0,BJ83*C83/D83),BJ83+BL83)))</f>
        <v>0</v>
      </c>
      <c r="BN83" s="3">
        <f>IF(Inputs!$B$27&lt;&gt;"Ready","PENDING INPUTS",MAX(0,(BG83+BH83+BI83)-BM83))</f>
        <v>0</v>
      </c>
      <c r="BO83" s="3">
        <f>IF(Inputs!$B$27&lt;&gt;"Ready","PENDING INPUTS",BV82)</f>
        <v>0</v>
      </c>
      <c r="BP83" s="3">
        <f>IF(Inputs!$B$27&lt;&gt;"Ready","PENDING INPUTS",IF(A83&lt;=Inputs!$B$6,ROUND(BO83*Inputs!C21/12,2),0))</f>
        <v>0</v>
      </c>
      <c r="BQ83" s="3">
        <f>IF(Inputs!$B$27&lt;&gt;"Ready","PENDING INPUTS",IF(AND(A83&lt;=Inputs!$B$6,BO83&gt;0),Inputs!G21,0))</f>
        <v>0</v>
      </c>
      <c r="BR83" s="3">
        <f>IF(Inputs!$B$27&lt;&gt;"Ready","PENDING INPUTS",IF(A83&gt;Inputs!$B$6,0,MIN((BO83+BP83+BQ83),IF(Inputs!H21=1,Inputs!D21,MAX(Inputs!F21,ROUND(BO83*Inputs!E21+BP83+BQ83,2))))))</f>
        <v>0</v>
      </c>
      <c r="BS83">
        <f>IF(Inputs!$B$27&lt;&gt;"Ready","PENDING INPUTS",IF(BO83&lt;=0,99,1+IF(AND(K83&gt;0,OR(K83&lt;BO83,AND(K83=BO83,0&lt;7))),1,0)+IF(AND(S83&gt;0,OR(S83&lt;BO83,AND(S83=BO83,1&lt;7))),1,0)+IF(AND(AA83&gt;0,OR(AA83&lt;BO83,AND(AA83=BO83,2&lt;7))),1,0)+IF(AND(AI83&gt;0,OR(AI83&lt;BO83,AND(AI83=BO83,3&lt;7))),1,0)+IF(AND(AQ83&gt;0,OR(AQ83&lt;BO83,AND(AQ83=BO83,4&lt;7))),1,0)+IF(AND(AY83&gt;0,OR(AY83&lt;BO83,AND(AY83=BO83,5&lt;7))),1,0)+IF(AND(BG83&gt;0,OR(BG83&lt;BO83,AND(BG83=BO83,6&lt;7))),1,0)+IF(AND(BW83&gt;0,OR(BW83&lt;BO83,AND(BW83=BO83,8&lt;7))),1,0)+IF(AND(CE83&gt;0,OR(CE83&lt;BO83,AND(CE83=BO83,9&lt;7))),1,0)))</f>
        <v>99</v>
      </c>
      <c r="BT83" s="3">
        <f>IF(Inputs!$B$27&lt;&gt;"Ready","PENDING INPUTS",IF(A83&gt;Inputs!$B$6,0,MIN(MAX(0,(BO83+BP83+BQ83)-BR83),MAX(0,C83-D83-(IF(O83&lt;BS83,K83+L83+M83-N83,0)+IF(W83&lt;BS83,S83+T83+U83-V83,0)+IF(AE83&lt;BS83,AA83+AB83+AC83-AD83,0)+IF(AM83&lt;BS83,AI83+AJ83+AK83-AL83,0)+IF(AU83&lt;BS83,AQ83+AR83+AS83-AT83,0)+IF(BC83&lt;BS83,AY83+AZ83+BA83-BB83,0)+IF(BK83&lt;BS83,BG83+BH83+BI83-BJ83,0)+IF(BS83&lt;BS83,BO83+BP83+BQ83-BR83,0)+IF(CA83&lt;BS83,BW83+BX83+BY83-BZ83,0)+IF(CI83&lt;BS83,CE83+CF83+CG83-CH83,0))))))</f>
        <v>0</v>
      </c>
      <c r="BU83" s="3">
        <f>IF(Inputs!$B$27&lt;&gt;"Ready","PENDING INPUTS",MIN((BO83+BP83+BQ83),IF(D83&gt;C83,IF(D83=0,0,BR83*C83/D83),BR83+BT83)))</f>
        <v>0</v>
      </c>
      <c r="BV83" s="3">
        <f>IF(Inputs!$B$27&lt;&gt;"Ready","PENDING INPUTS",MAX(0,(BO83+BP83+BQ83)-BU83))</f>
        <v>0</v>
      </c>
      <c r="BW83" s="3">
        <f>IF(Inputs!$B$27&lt;&gt;"Ready","PENDING INPUTS",CD82)</f>
        <v>0</v>
      </c>
      <c r="BX83" s="3">
        <f>IF(Inputs!$B$27&lt;&gt;"Ready","PENDING INPUTS",IF(A83&lt;=Inputs!$B$6,ROUND(BW83*Inputs!C22/12,2),0))</f>
        <v>0</v>
      </c>
      <c r="BY83" s="3">
        <f>IF(Inputs!$B$27&lt;&gt;"Ready","PENDING INPUTS",IF(AND(A83&lt;=Inputs!$B$6,BW83&gt;0),Inputs!G22,0))</f>
        <v>0</v>
      </c>
      <c r="BZ83" s="3">
        <f>IF(Inputs!$B$27&lt;&gt;"Ready","PENDING INPUTS",IF(A83&gt;Inputs!$B$6,0,MIN((BW83+BX83+BY83),IF(Inputs!H22=1,Inputs!D22,MAX(Inputs!F22,ROUND(BW83*Inputs!E22+BX83+BY83,2))))))</f>
        <v>0</v>
      </c>
      <c r="CA83">
        <f>IF(Inputs!$B$27&lt;&gt;"Ready","PENDING INPUTS",IF(BW83&lt;=0,99,1+IF(AND(K83&gt;0,OR(K83&lt;BW83,AND(K83=BW83,0&lt;8))),1,0)+IF(AND(S83&gt;0,OR(S83&lt;BW83,AND(S83=BW83,1&lt;8))),1,0)+IF(AND(AA83&gt;0,OR(AA83&lt;BW83,AND(AA83=BW83,2&lt;8))),1,0)+IF(AND(AI83&gt;0,OR(AI83&lt;BW83,AND(AI83=BW83,3&lt;8))),1,0)+IF(AND(AQ83&gt;0,OR(AQ83&lt;BW83,AND(AQ83=BW83,4&lt;8))),1,0)+IF(AND(AY83&gt;0,OR(AY83&lt;BW83,AND(AY83=BW83,5&lt;8))),1,0)+IF(AND(BG83&gt;0,OR(BG83&lt;BW83,AND(BG83=BW83,6&lt;8))),1,0)+IF(AND(BO83&gt;0,OR(BO83&lt;BW83,AND(BO83=BW83,7&lt;8))),1,0)+IF(AND(CE83&gt;0,OR(CE83&lt;BW83,AND(CE83=BW83,9&lt;8))),1,0)))</f>
        <v>99</v>
      </c>
      <c r="CB83" s="3">
        <f>IF(Inputs!$B$27&lt;&gt;"Ready","PENDING INPUTS",IF(A83&gt;Inputs!$B$6,0,MIN(MAX(0,(BW83+BX83+BY83)-BZ83),MAX(0,C83-D83-(IF(O83&lt;CA83,K83+L83+M83-N83,0)+IF(W83&lt;CA83,S83+T83+U83-V83,0)+IF(AE83&lt;CA83,AA83+AB83+AC83-AD83,0)+IF(AM83&lt;CA83,AI83+AJ83+AK83-AL83,0)+IF(AU83&lt;CA83,AQ83+AR83+AS83-AT83,0)+IF(BC83&lt;CA83,AY83+AZ83+BA83-BB83,0)+IF(BK83&lt;CA83,BG83+BH83+BI83-BJ83,0)+IF(BS83&lt;CA83,BO83+BP83+BQ83-BR83,0)+IF(CA83&lt;CA83,BW83+BX83+BY83-BZ83,0)+IF(CI83&lt;CA83,CE83+CF83+CG83-CH83,0))))))</f>
        <v>0</v>
      </c>
      <c r="CC83" s="3">
        <f>IF(Inputs!$B$27&lt;&gt;"Ready","PENDING INPUTS",MIN((BW83+BX83+BY83),IF(D83&gt;C83,IF(D83=0,0,BZ83*C83/D83),BZ83+CB83)))</f>
        <v>0</v>
      </c>
      <c r="CD83" s="3">
        <f>IF(Inputs!$B$27&lt;&gt;"Ready","PENDING INPUTS",MAX(0,(BW83+BX83+BY83)-CC83))</f>
        <v>0</v>
      </c>
      <c r="CE83" s="3">
        <f>IF(Inputs!$B$27&lt;&gt;"Ready","PENDING INPUTS",CL82)</f>
        <v>0</v>
      </c>
      <c r="CF83" s="3">
        <f>IF(Inputs!$B$27&lt;&gt;"Ready","PENDING INPUTS",IF(A83&lt;=Inputs!$B$6,ROUND(CE83*Inputs!C23/12,2),0))</f>
        <v>0</v>
      </c>
      <c r="CG83" s="3">
        <f>IF(Inputs!$B$27&lt;&gt;"Ready","PENDING INPUTS",IF(AND(A83&lt;=Inputs!$B$6,CE83&gt;0),Inputs!G23,0))</f>
        <v>0</v>
      </c>
      <c r="CH83" s="3">
        <f>IF(Inputs!$B$27&lt;&gt;"Ready","PENDING INPUTS",IF(A83&gt;Inputs!$B$6,0,MIN((CE83+CF83+CG83),IF(Inputs!H23=1,Inputs!D23,MAX(Inputs!F23,ROUND(CE83*Inputs!E23+CF83+CG83,2))))))</f>
        <v>0</v>
      </c>
      <c r="CI83">
        <f>IF(Inputs!$B$27&lt;&gt;"Ready","PENDING INPUTS",IF(CE83&lt;=0,99,1+IF(AND(K83&gt;0,OR(K83&lt;CE83,AND(K83=CE83,0&lt;9))),1,0)+IF(AND(S83&gt;0,OR(S83&lt;CE83,AND(S83=CE83,1&lt;9))),1,0)+IF(AND(AA83&gt;0,OR(AA83&lt;CE83,AND(AA83=CE83,2&lt;9))),1,0)+IF(AND(AI83&gt;0,OR(AI83&lt;CE83,AND(AI83=CE83,3&lt;9))),1,0)+IF(AND(AQ83&gt;0,OR(AQ83&lt;CE83,AND(AQ83=CE83,4&lt;9))),1,0)+IF(AND(AY83&gt;0,OR(AY83&lt;CE83,AND(AY83=CE83,5&lt;9))),1,0)+IF(AND(BG83&gt;0,OR(BG83&lt;CE83,AND(BG83=CE83,6&lt;9))),1,0)+IF(AND(BO83&gt;0,OR(BO83&lt;CE83,AND(BO83=CE83,7&lt;9))),1,0)+IF(AND(BW83&gt;0,OR(BW83&lt;CE83,AND(BW83=CE83,8&lt;9))),1,0)))</f>
        <v>99</v>
      </c>
      <c r="CJ83" s="3">
        <f>IF(Inputs!$B$27&lt;&gt;"Ready","PENDING INPUTS",IF(A83&gt;Inputs!$B$6,0,MIN(MAX(0,(CE83+CF83+CG83)-CH83),MAX(0,C83-D83-(IF(O83&lt;CI83,K83+L83+M83-N83,0)+IF(W83&lt;CI83,S83+T83+U83-V83,0)+IF(AE83&lt;CI83,AA83+AB83+AC83-AD83,0)+IF(AM83&lt;CI83,AI83+AJ83+AK83-AL83,0)+IF(AU83&lt;CI83,AQ83+AR83+AS83-AT83,0)+IF(BC83&lt;CI83,AY83+AZ83+BA83-BB83,0)+IF(BK83&lt;CI83,BG83+BH83+BI83-BJ83,0)+IF(BS83&lt;CI83,BO83+BP83+BQ83-BR83,0)+IF(CA83&lt;CI83,BW83+BX83+BY83-BZ83,0)+IF(CI83&lt;CI83,CE83+CF83+CG83-CH83,0))))))</f>
        <v>0</v>
      </c>
      <c r="CK83" s="3">
        <f>IF(Inputs!$B$27&lt;&gt;"Ready","PENDING INPUTS",MIN((CE83+CF83+CG83),IF(D83&gt;C83,IF(D83=0,0,CH83*C83/D83),CH83+CJ83)))</f>
        <v>0</v>
      </c>
      <c r="CL83" s="3">
        <f>IF(Inputs!$B$27&lt;&gt;"Ready","PENDING INPUTS",MAX(0,(CE83+CF83+CG83)-CK83))</f>
        <v>0</v>
      </c>
    </row>
    <row r="84" spans="1:90" ht="27.95" customHeight="1" x14ac:dyDescent="0.25">
      <c r="A84">
        <v>80</v>
      </c>
      <c r="B84" s="13">
        <f>IF(Inputs!$B$27&lt;&gt;"Ready","PENDING INPUTS",EDATE(Inputs!$B$5,A84-1))</f>
        <v>48700</v>
      </c>
      <c r="C84" s="3">
        <f>IF(Inputs!$B$27&lt;&gt;"Ready","PENDING INPUTS",IF(A84&lt;=Inputs!$B$6,MAX(0,Inputs!$B$4+IF(A84=Inputs!$B$7,Inputs!$B$8,0)+IF(A84=Inputs!$B$9,Inputs!$B$10,0)),0))</f>
        <v>0</v>
      </c>
      <c r="D84" s="3">
        <f>IF(Inputs!$B$27&lt;&gt;"Ready","PENDING INPUTS",SUM(N84,V84,AD84,AL84,AT84,BB84,BJ84,BR84,BZ84,CH84))</f>
        <v>0</v>
      </c>
      <c r="E84" s="3">
        <f>IF(Inputs!$B$27&lt;&gt;"Ready","PENDING INPUTS",MAX(0,D84-C84))</f>
        <v>0</v>
      </c>
      <c r="F84" s="3">
        <f>IF(Inputs!$B$27&lt;&gt;"Ready","PENDING INPUTS",SUM(Q84,Y84,AG84,AO84,AW84,BE84,BM84,BU84,CC84,CK84))</f>
        <v>0</v>
      </c>
      <c r="G84" s="3">
        <f>IF(Inputs!$B$27&lt;&gt;"Ready","PENDING INPUTS",SUM(L84,T84,AB84,AJ84,AR84,AZ84,BH84,BP84,BX84,CF84))</f>
        <v>0</v>
      </c>
      <c r="H84" s="3">
        <f>IF(Inputs!$B$27&lt;&gt;"Ready","PENDING INPUTS",SUM(M84,U84,AC84,AK84,AS84,BA84,BI84,BQ84,BY84,CG84))</f>
        <v>0</v>
      </c>
      <c r="I84" s="3">
        <f>IF(Inputs!$B$27&lt;&gt;"Ready","PENDING INPUTS",SUM(R84,Z84,AH84,AP84,AX84,BF84,BN84,BV84,CD84,CL84))</f>
        <v>0</v>
      </c>
      <c r="J84" t="str">
        <f>IF(Inputs!$B$27&lt;&gt;"Ready","PENDING INPUTS",IF(A84&gt;Inputs!$B$6,"Beyond horizon",IF(E84&gt;0.005,"MINIMUM SHORTFALL",IF(I84&lt;0.005,"Paid off","In progress"))))</f>
        <v>Paid off</v>
      </c>
      <c r="K84" s="3">
        <f>IF(Inputs!$B$27&lt;&gt;"Ready","PENDING INPUTS",R83)</f>
        <v>0</v>
      </c>
      <c r="L84" s="3">
        <f>IF(Inputs!$B$27&lt;&gt;"Ready","PENDING INPUTS",IF(A84&lt;=Inputs!$B$6,ROUND(K84*Inputs!C14/12,2),0))</f>
        <v>0</v>
      </c>
      <c r="M84" s="3">
        <f>IF(Inputs!$B$27&lt;&gt;"Ready","PENDING INPUTS",IF(AND(A84&lt;=Inputs!$B$6,K84&gt;0),Inputs!G14,0))</f>
        <v>0</v>
      </c>
      <c r="N84" s="3">
        <f>IF(Inputs!$B$27&lt;&gt;"Ready","PENDING INPUTS",IF(A84&gt;Inputs!$B$6,0,MIN((K84+L84+M84),IF(Inputs!H14=1,Inputs!D14,MAX(Inputs!F14,ROUND(K84*Inputs!E14+L84+M84,2))))))</f>
        <v>0</v>
      </c>
      <c r="O84">
        <f>IF(Inputs!$B$27&lt;&gt;"Ready","PENDING INPUTS",IF(K84&lt;=0,99,1+IF(AND(S84&gt;0,OR(S84&lt;K84,AND(S84=K84,1&lt;0))),1,0)+IF(AND(AA84&gt;0,OR(AA84&lt;K84,AND(AA84=K84,2&lt;0))),1,0)+IF(AND(AI84&gt;0,OR(AI84&lt;K84,AND(AI84=K84,3&lt;0))),1,0)+IF(AND(AQ84&gt;0,OR(AQ84&lt;K84,AND(AQ84=K84,4&lt;0))),1,0)+IF(AND(AY84&gt;0,OR(AY84&lt;K84,AND(AY84=K84,5&lt;0))),1,0)+IF(AND(BG84&gt;0,OR(BG84&lt;K84,AND(BG84=K84,6&lt;0))),1,0)+IF(AND(BO84&gt;0,OR(BO84&lt;K84,AND(BO84=K84,7&lt;0))),1,0)+IF(AND(BW84&gt;0,OR(BW84&lt;K84,AND(BW84=K84,8&lt;0))),1,0)+IF(AND(CE84&gt;0,OR(CE84&lt;K84,AND(CE84=K84,9&lt;0))),1,0)))</f>
        <v>99</v>
      </c>
      <c r="P84" s="3">
        <f>IF(Inputs!$B$27&lt;&gt;"Ready","PENDING INPUTS",IF(A84&gt;Inputs!$B$6,0,MIN(MAX(0,(K84+L84+M84)-N84),MAX(0,C84-D84-(IF(O84&lt;O84,K84+L84+M84-N84,0)+IF(W84&lt;O84,S84+T84+U84-V84,0)+IF(AE84&lt;O84,AA84+AB84+AC84-AD84,0)+IF(AM84&lt;O84,AI84+AJ84+AK84-AL84,0)+IF(AU84&lt;O84,AQ84+AR84+AS84-AT84,0)+IF(BC84&lt;O84,AY84+AZ84+BA84-BB84,0)+IF(BK84&lt;O84,BG84+BH84+BI84-BJ84,0)+IF(BS84&lt;O84,BO84+BP84+BQ84-BR84,0)+IF(CA84&lt;O84,BW84+BX84+BY84-BZ84,0)+IF(CI84&lt;O84,CE84+CF84+CG84-CH84,0))))))</f>
        <v>0</v>
      </c>
      <c r="Q84" s="3">
        <f>IF(Inputs!$B$27&lt;&gt;"Ready","PENDING INPUTS",MIN((K84+L84+M84),IF(D84&gt;C84,IF(D84=0,0,N84*C84/D84),N84+P84)))</f>
        <v>0</v>
      </c>
      <c r="R84" s="3">
        <f>IF(Inputs!$B$27&lt;&gt;"Ready","PENDING INPUTS",MAX(0,(K84+L84+M84)-Q84))</f>
        <v>0</v>
      </c>
      <c r="S84" s="3">
        <f>IF(Inputs!$B$27&lt;&gt;"Ready","PENDING INPUTS",Z83)</f>
        <v>0</v>
      </c>
      <c r="T84" s="3">
        <f>IF(Inputs!$B$27&lt;&gt;"Ready","PENDING INPUTS",IF(A84&lt;=Inputs!$B$6,ROUND(S84*Inputs!C15/12,2),0))</f>
        <v>0</v>
      </c>
      <c r="U84" s="3">
        <f>IF(Inputs!$B$27&lt;&gt;"Ready","PENDING INPUTS",IF(AND(A84&lt;=Inputs!$B$6,S84&gt;0),Inputs!G15,0))</f>
        <v>0</v>
      </c>
      <c r="V84" s="3">
        <f>IF(Inputs!$B$27&lt;&gt;"Ready","PENDING INPUTS",IF(A84&gt;Inputs!$B$6,0,MIN((S84+T84+U84),IF(Inputs!H15=1,Inputs!D15,MAX(Inputs!F15,ROUND(S84*Inputs!E15+T84+U84,2))))))</f>
        <v>0</v>
      </c>
      <c r="W84">
        <f>IF(Inputs!$B$27&lt;&gt;"Ready","PENDING INPUTS",IF(S84&lt;=0,99,1+IF(AND(K84&gt;0,OR(K84&lt;S84,AND(K84=S84,0&lt;1))),1,0)+IF(AND(AA84&gt;0,OR(AA84&lt;S84,AND(AA84=S84,2&lt;1))),1,0)+IF(AND(AI84&gt;0,OR(AI84&lt;S84,AND(AI84=S84,3&lt;1))),1,0)+IF(AND(AQ84&gt;0,OR(AQ84&lt;S84,AND(AQ84=S84,4&lt;1))),1,0)+IF(AND(AY84&gt;0,OR(AY84&lt;S84,AND(AY84=S84,5&lt;1))),1,0)+IF(AND(BG84&gt;0,OR(BG84&lt;S84,AND(BG84=S84,6&lt;1))),1,0)+IF(AND(BO84&gt;0,OR(BO84&lt;S84,AND(BO84=S84,7&lt;1))),1,0)+IF(AND(BW84&gt;0,OR(BW84&lt;S84,AND(BW84=S84,8&lt;1))),1,0)+IF(AND(CE84&gt;0,OR(CE84&lt;S84,AND(CE84=S84,9&lt;1))),1,0)))</f>
        <v>99</v>
      </c>
      <c r="X84" s="3">
        <f>IF(Inputs!$B$27&lt;&gt;"Ready","PENDING INPUTS",IF(A84&gt;Inputs!$B$6,0,MIN(MAX(0,(S84+T84+U84)-V84),MAX(0,C84-D84-(IF(O84&lt;W84,K84+L84+M84-N84,0)+IF(W84&lt;W84,S84+T84+U84-V84,0)+IF(AE84&lt;W84,AA84+AB84+AC84-AD84,0)+IF(AM84&lt;W84,AI84+AJ84+AK84-AL84,0)+IF(AU84&lt;W84,AQ84+AR84+AS84-AT84,0)+IF(BC84&lt;W84,AY84+AZ84+BA84-BB84,0)+IF(BK84&lt;W84,BG84+BH84+BI84-BJ84,0)+IF(BS84&lt;W84,BO84+BP84+BQ84-BR84,0)+IF(CA84&lt;W84,BW84+BX84+BY84-BZ84,0)+IF(CI84&lt;W84,CE84+CF84+CG84-CH84,0))))))</f>
        <v>0</v>
      </c>
      <c r="Y84" s="3">
        <f>IF(Inputs!$B$27&lt;&gt;"Ready","PENDING INPUTS",MIN((S84+T84+U84),IF(D84&gt;C84,IF(D84=0,0,V84*C84/D84),V84+X84)))</f>
        <v>0</v>
      </c>
      <c r="Z84" s="3">
        <f>IF(Inputs!$B$27&lt;&gt;"Ready","PENDING INPUTS",MAX(0,(S84+T84+U84)-Y84))</f>
        <v>0</v>
      </c>
      <c r="AA84" s="3">
        <f>IF(Inputs!$B$27&lt;&gt;"Ready","PENDING INPUTS",AH83)</f>
        <v>0</v>
      </c>
      <c r="AB84" s="3">
        <f>IF(Inputs!$B$27&lt;&gt;"Ready","PENDING INPUTS",IF(A84&lt;=Inputs!$B$6,ROUND(AA84*Inputs!C16/12,2),0))</f>
        <v>0</v>
      </c>
      <c r="AC84" s="3">
        <f>IF(Inputs!$B$27&lt;&gt;"Ready","PENDING INPUTS",IF(AND(A84&lt;=Inputs!$B$6,AA84&gt;0),Inputs!G16,0))</f>
        <v>0</v>
      </c>
      <c r="AD84" s="3">
        <f>IF(Inputs!$B$27&lt;&gt;"Ready","PENDING INPUTS",IF(A84&gt;Inputs!$B$6,0,MIN((AA84+AB84+AC84),IF(Inputs!H16=1,Inputs!D16,MAX(Inputs!F16,ROUND(AA84*Inputs!E16+AB84+AC84,2))))))</f>
        <v>0</v>
      </c>
      <c r="AE84">
        <f>IF(Inputs!$B$27&lt;&gt;"Ready","PENDING INPUTS",IF(AA84&lt;=0,99,1+IF(AND(K84&gt;0,OR(K84&lt;AA84,AND(K84=AA84,0&lt;2))),1,0)+IF(AND(S84&gt;0,OR(S84&lt;AA84,AND(S84=AA84,1&lt;2))),1,0)+IF(AND(AI84&gt;0,OR(AI84&lt;AA84,AND(AI84=AA84,3&lt;2))),1,0)+IF(AND(AQ84&gt;0,OR(AQ84&lt;AA84,AND(AQ84=AA84,4&lt;2))),1,0)+IF(AND(AY84&gt;0,OR(AY84&lt;AA84,AND(AY84=AA84,5&lt;2))),1,0)+IF(AND(BG84&gt;0,OR(BG84&lt;AA84,AND(BG84=AA84,6&lt;2))),1,0)+IF(AND(BO84&gt;0,OR(BO84&lt;AA84,AND(BO84=AA84,7&lt;2))),1,0)+IF(AND(BW84&gt;0,OR(BW84&lt;AA84,AND(BW84=AA84,8&lt;2))),1,0)+IF(AND(CE84&gt;0,OR(CE84&lt;AA84,AND(CE84=AA84,9&lt;2))),1,0)))</f>
        <v>99</v>
      </c>
      <c r="AF84" s="3">
        <f>IF(Inputs!$B$27&lt;&gt;"Ready","PENDING INPUTS",IF(A84&gt;Inputs!$B$6,0,MIN(MAX(0,(AA84+AB84+AC84)-AD84),MAX(0,C84-D84-(IF(O84&lt;AE84,K84+L84+M84-N84,0)+IF(W84&lt;AE84,S84+T84+U84-V84,0)+IF(AE84&lt;AE84,AA84+AB84+AC84-AD84,0)+IF(AM84&lt;AE84,AI84+AJ84+AK84-AL84,0)+IF(AU84&lt;AE84,AQ84+AR84+AS84-AT84,0)+IF(BC84&lt;AE84,AY84+AZ84+BA84-BB84,0)+IF(BK84&lt;AE84,BG84+BH84+BI84-BJ84,0)+IF(BS84&lt;AE84,BO84+BP84+BQ84-BR84,0)+IF(CA84&lt;AE84,BW84+BX84+BY84-BZ84,0)+IF(CI84&lt;AE84,CE84+CF84+CG84-CH84,0))))))</f>
        <v>0</v>
      </c>
      <c r="AG84" s="3">
        <f>IF(Inputs!$B$27&lt;&gt;"Ready","PENDING INPUTS",MIN((AA84+AB84+AC84),IF(D84&gt;C84,IF(D84=0,0,AD84*C84/D84),AD84+AF84)))</f>
        <v>0</v>
      </c>
      <c r="AH84" s="3">
        <f>IF(Inputs!$B$27&lt;&gt;"Ready","PENDING INPUTS",MAX(0,(AA84+AB84+AC84)-AG84))</f>
        <v>0</v>
      </c>
      <c r="AI84" s="3">
        <f>IF(Inputs!$B$27&lt;&gt;"Ready","PENDING INPUTS",AP83)</f>
        <v>0</v>
      </c>
      <c r="AJ84" s="3">
        <f>IF(Inputs!$B$27&lt;&gt;"Ready","PENDING INPUTS",IF(A84&lt;=Inputs!$B$6,ROUND(AI84*Inputs!C17/12,2),0))</f>
        <v>0</v>
      </c>
      <c r="AK84" s="3">
        <f>IF(Inputs!$B$27&lt;&gt;"Ready","PENDING INPUTS",IF(AND(A84&lt;=Inputs!$B$6,AI84&gt;0),Inputs!G17,0))</f>
        <v>0</v>
      </c>
      <c r="AL84" s="3">
        <f>IF(Inputs!$B$27&lt;&gt;"Ready","PENDING INPUTS",IF(A84&gt;Inputs!$B$6,0,MIN((AI84+AJ84+AK84),IF(Inputs!H17=1,Inputs!D17,MAX(Inputs!F17,ROUND(AI84*Inputs!E17+AJ84+AK84,2))))))</f>
        <v>0</v>
      </c>
      <c r="AM84">
        <f>IF(Inputs!$B$27&lt;&gt;"Ready","PENDING INPUTS",IF(AI84&lt;=0,99,1+IF(AND(K84&gt;0,OR(K84&lt;AI84,AND(K84=AI84,0&lt;3))),1,0)+IF(AND(S84&gt;0,OR(S84&lt;AI84,AND(S84=AI84,1&lt;3))),1,0)+IF(AND(AA84&gt;0,OR(AA84&lt;AI84,AND(AA84=AI84,2&lt;3))),1,0)+IF(AND(AQ84&gt;0,OR(AQ84&lt;AI84,AND(AQ84=AI84,4&lt;3))),1,0)+IF(AND(AY84&gt;0,OR(AY84&lt;AI84,AND(AY84=AI84,5&lt;3))),1,0)+IF(AND(BG84&gt;0,OR(BG84&lt;AI84,AND(BG84=AI84,6&lt;3))),1,0)+IF(AND(BO84&gt;0,OR(BO84&lt;AI84,AND(BO84=AI84,7&lt;3))),1,0)+IF(AND(BW84&gt;0,OR(BW84&lt;AI84,AND(BW84=AI84,8&lt;3))),1,0)+IF(AND(CE84&gt;0,OR(CE84&lt;AI84,AND(CE84=AI84,9&lt;3))),1,0)))</f>
        <v>99</v>
      </c>
      <c r="AN84" s="3">
        <f>IF(Inputs!$B$27&lt;&gt;"Ready","PENDING INPUTS",IF(A84&gt;Inputs!$B$6,0,MIN(MAX(0,(AI84+AJ84+AK84)-AL84),MAX(0,C84-D84-(IF(O84&lt;AM84,K84+L84+M84-N84,0)+IF(W84&lt;AM84,S84+T84+U84-V84,0)+IF(AE84&lt;AM84,AA84+AB84+AC84-AD84,0)+IF(AM84&lt;AM84,AI84+AJ84+AK84-AL84,0)+IF(AU84&lt;AM84,AQ84+AR84+AS84-AT84,0)+IF(BC84&lt;AM84,AY84+AZ84+BA84-BB84,0)+IF(BK84&lt;AM84,BG84+BH84+BI84-BJ84,0)+IF(BS84&lt;AM84,BO84+BP84+BQ84-BR84,0)+IF(CA84&lt;AM84,BW84+BX84+BY84-BZ84,0)+IF(CI84&lt;AM84,CE84+CF84+CG84-CH84,0))))))</f>
        <v>0</v>
      </c>
      <c r="AO84" s="3">
        <f>IF(Inputs!$B$27&lt;&gt;"Ready","PENDING INPUTS",MIN((AI84+AJ84+AK84),IF(D84&gt;C84,IF(D84=0,0,AL84*C84/D84),AL84+AN84)))</f>
        <v>0</v>
      </c>
      <c r="AP84" s="3">
        <f>IF(Inputs!$B$27&lt;&gt;"Ready","PENDING INPUTS",MAX(0,(AI84+AJ84+AK84)-AO84))</f>
        <v>0</v>
      </c>
      <c r="AQ84" s="3">
        <f>IF(Inputs!$B$27&lt;&gt;"Ready","PENDING INPUTS",AX83)</f>
        <v>0</v>
      </c>
      <c r="AR84" s="3">
        <f>IF(Inputs!$B$27&lt;&gt;"Ready","PENDING INPUTS",IF(A84&lt;=Inputs!$B$6,ROUND(AQ84*Inputs!C18/12,2),0))</f>
        <v>0</v>
      </c>
      <c r="AS84" s="3">
        <f>IF(Inputs!$B$27&lt;&gt;"Ready","PENDING INPUTS",IF(AND(A84&lt;=Inputs!$B$6,AQ84&gt;0),Inputs!G18,0))</f>
        <v>0</v>
      </c>
      <c r="AT84" s="3">
        <f>IF(Inputs!$B$27&lt;&gt;"Ready","PENDING INPUTS",IF(A84&gt;Inputs!$B$6,0,MIN((AQ84+AR84+AS84),IF(Inputs!H18=1,Inputs!D18,MAX(Inputs!F18,ROUND(AQ84*Inputs!E18+AR84+AS84,2))))))</f>
        <v>0</v>
      </c>
      <c r="AU84">
        <f>IF(Inputs!$B$27&lt;&gt;"Ready","PENDING INPUTS",IF(AQ84&lt;=0,99,1+IF(AND(K84&gt;0,OR(K84&lt;AQ84,AND(K84=AQ84,0&lt;4))),1,0)+IF(AND(S84&gt;0,OR(S84&lt;AQ84,AND(S84=AQ84,1&lt;4))),1,0)+IF(AND(AA84&gt;0,OR(AA84&lt;AQ84,AND(AA84=AQ84,2&lt;4))),1,0)+IF(AND(AI84&gt;0,OR(AI84&lt;AQ84,AND(AI84=AQ84,3&lt;4))),1,0)+IF(AND(AY84&gt;0,OR(AY84&lt;AQ84,AND(AY84=AQ84,5&lt;4))),1,0)+IF(AND(BG84&gt;0,OR(BG84&lt;AQ84,AND(BG84=AQ84,6&lt;4))),1,0)+IF(AND(BO84&gt;0,OR(BO84&lt;AQ84,AND(BO84=AQ84,7&lt;4))),1,0)+IF(AND(BW84&gt;0,OR(BW84&lt;AQ84,AND(BW84=AQ84,8&lt;4))),1,0)+IF(AND(CE84&gt;0,OR(CE84&lt;AQ84,AND(CE84=AQ84,9&lt;4))),1,0)))</f>
        <v>99</v>
      </c>
      <c r="AV84" s="3">
        <f>IF(Inputs!$B$27&lt;&gt;"Ready","PENDING INPUTS",IF(A84&gt;Inputs!$B$6,0,MIN(MAX(0,(AQ84+AR84+AS84)-AT84),MAX(0,C84-D84-(IF(O84&lt;AU84,K84+L84+M84-N84,0)+IF(W84&lt;AU84,S84+T84+U84-V84,0)+IF(AE84&lt;AU84,AA84+AB84+AC84-AD84,0)+IF(AM84&lt;AU84,AI84+AJ84+AK84-AL84,0)+IF(AU84&lt;AU84,AQ84+AR84+AS84-AT84,0)+IF(BC84&lt;AU84,AY84+AZ84+BA84-BB84,0)+IF(BK84&lt;AU84,BG84+BH84+BI84-BJ84,0)+IF(BS84&lt;AU84,BO84+BP84+BQ84-BR84,0)+IF(CA84&lt;AU84,BW84+BX84+BY84-BZ84,0)+IF(CI84&lt;AU84,CE84+CF84+CG84-CH84,0))))))</f>
        <v>0</v>
      </c>
      <c r="AW84" s="3">
        <f>IF(Inputs!$B$27&lt;&gt;"Ready","PENDING INPUTS",MIN((AQ84+AR84+AS84),IF(D84&gt;C84,IF(D84=0,0,AT84*C84/D84),AT84+AV84)))</f>
        <v>0</v>
      </c>
      <c r="AX84" s="3">
        <f>IF(Inputs!$B$27&lt;&gt;"Ready","PENDING INPUTS",MAX(0,(AQ84+AR84+AS84)-AW84))</f>
        <v>0</v>
      </c>
      <c r="AY84" s="3">
        <f>IF(Inputs!$B$27&lt;&gt;"Ready","PENDING INPUTS",BF83)</f>
        <v>0</v>
      </c>
      <c r="AZ84" s="3">
        <f>IF(Inputs!$B$27&lt;&gt;"Ready","PENDING INPUTS",IF(A84&lt;=Inputs!$B$6,ROUND(AY84*Inputs!C19/12,2),0))</f>
        <v>0</v>
      </c>
      <c r="BA84" s="3">
        <f>IF(Inputs!$B$27&lt;&gt;"Ready","PENDING INPUTS",IF(AND(A84&lt;=Inputs!$B$6,AY84&gt;0),Inputs!G19,0))</f>
        <v>0</v>
      </c>
      <c r="BB84" s="3">
        <f>IF(Inputs!$B$27&lt;&gt;"Ready","PENDING INPUTS",IF(A84&gt;Inputs!$B$6,0,MIN((AY84+AZ84+BA84),IF(Inputs!H19=1,Inputs!D19,MAX(Inputs!F19,ROUND(AY84*Inputs!E19+AZ84+BA84,2))))))</f>
        <v>0</v>
      </c>
      <c r="BC84">
        <f>IF(Inputs!$B$27&lt;&gt;"Ready","PENDING INPUTS",IF(AY84&lt;=0,99,1+IF(AND(K84&gt;0,OR(K84&lt;AY84,AND(K84=AY84,0&lt;5))),1,0)+IF(AND(S84&gt;0,OR(S84&lt;AY84,AND(S84=AY84,1&lt;5))),1,0)+IF(AND(AA84&gt;0,OR(AA84&lt;AY84,AND(AA84=AY84,2&lt;5))),1,0)+IF(AND(AI84&gt;0,OR(AI84&lt;AY84,AND(AI84=AY84,3&lt;5))),1,0)+IF(AND(AQ84&gt;0,OR(AQ84&lt;AY84,AND(AQ84=AY84,4&lt;5))),1,0)+IF(AND(BG84&gt;0,OR(BG84&lt;AY84,AND(BG84=AY84,6&lt;5))),1,0)+IF(AND(BO84&gt;0,OR(BO84&lt;AY84,AND(BO84=AY84,7&lt;5))),1,0)+IF(AND(BW84&gt;0,OR(BW84&lt;AY84,AND(BW84=AY84,8&lt;5))),1,0)+IF(AND(CE84&gt;0,OR(CE84&lt;AY84,AND(CE84=AY84,9&lt;5))),1,0)))</f>
        <v>99</v>
      </c>
      <c r="BD84" s="3">
        <f>IF(Inputs!$B$27&lt;&gt;"Ready","PENDING INPUTS",IF(A84&gt;Inputs!$B$6,0,MIN(MAX(0,(AY84+AZ84+BA84)-BB84),MAX(0,C84-D84-(IF(O84&lt;BC84,K84+L84+M84-N84,0)+IF(W84&lt;BC84,S84+T84+U84-V84,0)+IF(AE84&lt;BC84,AA84+AB84+AC84-AD84,0)+IF(AM84&lt;BC84,AI84+AJ84+AK84-AL84,0)+IF(AU84&lt;BC84,AQ84+AR84+AS84-AT84,0)+IF(BC84&lt;BC84,AY84+AZ84+BA84-BB84,0)+IF(BK84&lt;BC84,BG84+BH84+BI84-BJ84,0)+IF(BS84&lt;BC84,BO84+BP84+BQ84-BR84,0)+IF(CA84&lt;BC84,BW84+BX84+BY84-BZ84,0)+IF(CI84&lt;BC84,CE84+CF84+CG84-CH84,0))))))</f>
        <v>0</v>
      </c>
      <c r="BE84" s="3">
        <f>IF(Inputs!$B$27&lt;&gt;"Ready","PENDING INPUTS",MIN((AY84+AZ84+BA84),IF(D84&gt;C84,IF(D84=0,0,BB84*C84/D84),BB84+BD84)))</f>
        <v>0</v>
      </c>
      <c r="BF84" s="3">
        <f>IF(Inputs!$B$27&lt;&gt;"Ready","PENDING INPUTS",MAX(0,(AY84+AZ84+BA84)-BE84))</f>
        <v>0</v>
      </c>
      <c r="BG84" s="3">
        <f>IF(Inputs!$B$27&lt;&gt;"Ready","PENDING INPUTS",BN83)</f>
        <v>0</v>
      </c>
      <c r="BH84" s="3">
        <f>IF(Inputs!$B$27&lt;&gt;"Ready","PENDING INPUTS",IF(A84&lt;=Inputs!$B$6,ROUND(BG84*Inputs!C20/12,2),0))</f>
        <v>0</v>
      </c>
      <c r="BI84" s="3">
        <f>IF(Inputs!$B$27&lt;&gt;"Ready","PENDING INPUTS",IF(AND(A84&lt;=Inputs!$B$6,BG84&gt;0),Inputs!G20,0))</f>
        <v>0</v>
      </c>
      <c r="BJ84" s="3">
        <f>IF(Inputs!$B$27&lt;&gt;"Ready","PENDING INPUTS",IF(A84&gt;Inputs!$B$6,0,MIN((BG84+BH84+BI84),IF(Inputs!H20=1,Inputs!D20,MAX(Inputs!F20,ROUND(BG84*Inputs!E20+BH84+BI84,2))))))</f>
        <v>0</v>
      </c>
      <c r="BK84">
        <f>IF(Inputs!$B$27&lt;&gt;"Ready","PENDING INPUTS",IF(BG84&lt;=0,99,1+IF(AND(K84&gt;0,OR(K84&lt;BG84,AND(K84=BG84,0&lt;6))),1,0)+IF(AND(S84&gt;0,OR(S84&lt;BG84,AND(S84=BG84,1&lt;6))),1,0)+IF(AND(AA84&gt;0,OR(AA84&lt;BG84,AND(AA84=BG84,2&lt;6))),1,0)+IF(AND(AI84&gt;0,OR(AI84&lt;BG84,AND(AI84=BG84,3&lt;6))),1,0)+IF(AND(AQ84&gt;0,OR(AQ84&lt;BG84,AND(AQ84=BG84,4&lt;6))),1,0)+IF(AND(AY84&gt;0,OR(AY84&lt;BG84,AND(AY84=BG84,5&lt;6))),1,0)+IF(AND(BO84&gt;0,OR(BO84&lt;BG84,AND(BO84=BG84,7&lt;6))),1,0)+IF(AND(BW84&gt;0,OR(BW84&lt;BG84,AND(BW84=BG84,8&lt;6))),1,0)+IF(AND(CE84&gt;0,OR(CE84&lt;BG84,AND(CE84=BG84,9&lt;6))),1,0)))</f>
        <v>99</v>
      </c>
      <c r="BL84" s="3">
        <f>IF(Inputs!$B$27&lt;&gt;"Ready","PENDING INPUTS",IF(A84&gt;Inputs!$B$6,0,MIN(MAX(0,(BG84+BH84+BI84)-BJ84),MAX(0,C84-D84-(IF(O84&lt;BK84,K84+L84+M84-N84,0)+IF(W84&lt;BK84,S84+T84+U84-V84,0)+IF(AE84&lt;BK84,AA84+AB84+AC84-AD84,0)+IF(AM84&lt;BK84,AI84+AJ84+AK84-AL84,0)+IF(AU84&lt;BK84,AQ84+AR84+AS84-AT84,0)+IF(BC84&lt;BK84,AY84+AZ84+BA84-BB84,0)+IF(BK84&lt;BK84,BG84+BH84+BI84-BJ84,0)+IF(BS84&lt;BK84,BO84+BP84+BQ84-BR84,0)+IF(CA84&lt;BK84,BW84+BX84+BY84-BZ84,0)+IF(CI84&lt;BK84,CE84+CF84+CG84-CH84,0))))))</f>
        <v>0</v>
      </c>
      <c r="BM84" s="3">
        <f>IF(Inputs!$B$27&lt;&gt;"Ready","PENDING INPUTS",MIN((BG84+BH84+BI84),IF(D84&gt;C84,IF(D84=0,0,BJ84*C84/D84),BJ84+BL84)))</f>
        <v>0</v>
      </c>
      <c r="BN84" s="3">
        <f>IF(Inputs!$B$27&lt;&gt;"Ready","PENDING INPUTS",MAX(0,(BG84+BH84+BI84)-BM84))</f>
        <v>0</v>
      </c>
      <c r="BO84" s="3">
        <f>IF(Inputs!$B$27&lt;&gt;"Ready","PENDING INPUTS",BV83)</f>
        <v>0</v>
      </c>
      <c r="BP84" s="3">
        <f>IF(Inputs!$B$27&lt;&gt;"Ready","PENDING INPUTS",IF(A84&lt;=Inputs!$B$6,ROUND(BO84*Inputs!C21/12,2),0))</f>
        <v>0</v>
      </c>
      <c r="BQ84" s="3">
        <f>IF(Inputs!$B$27&lt;&gt;"Ready","PENDING INPUTS",IF(AND(A84&lt;=Inputs!$B$6,BO84&gt;0),Inputs!G21,0))</f>
        <v>0</v>
      </c>
      <c r="BR84" s="3">
        <f>IF(Inputs!$B$27&lt;&gt;"Ready","PENDING INPUTS",IF(A84&gt;Inputs!$B$6,0,MIN((BO84+BP84+BQ84),IF(Inputs!H21=1,Inputs!D21,MAX(Inputs!F21,ROUND(BO84*Inputs!E21+BP84+BQ84,2))))))</f>
        <v>0</v>
      </c>
      <c r="BS84">
        <f>IF(Inputs!$B$27&lt;&gt;"Ready","PENDING INPUTS",IF(BO84&lt;=0,99,1+IF(AND(K84&gt;0,OR(K84&lt;BO84,AND(K84=BO84,0&lt;7))),1,0)+IF(AND(S84&gt;0,OR(S84&lt;BO84,AND(S84=BO84,1&lt;7))),1,0)+IF(AND(AA84&gt;0,OR(AA84&lt;BO84,AND(AA84=BO84,2&lt;7))),1,0)+IF(AND(AI84&gt;0,OR(AI84&lt;BO84,AND(AI84=BO84,3&lt;7))),1,0)+IF(AND(AQ84&gt;0,OR(AQ84&lt;BO84,AND(AQ84=BO84,4&lt;7))),1,0)+IF(AND(AY84&gt;0,OR(AY84&lt;BO84,AND(AY84=BO84,5&lt;7))),1,0)+IF(AND(BG84&gt;0,OR(BG84&lt;BO84,AND(BG84=BO84,6&lt;7))),1,0)+IF(AND(BW84&gt;0,OR(BW84&lt;BO84,AND(BW84=BO84,8&lt;7))),1,0)+IF(AND(CE84&gt;0,OR(CE84&lt;BO84,AND(CE84=BO84,9&lt;7))),1,0)))</f>
        <v>99</v>
      </c>
      <c r="BT84" s="3">
        <f>IF(Inputs!$B$27&lt;&gt;"Ready","PENDING INPUTS",IF(A84&gt;Inputs!$B$6,0,MIN(MAX(0,(BO84+BP84+BQ84)-BR84),MAX(0,C84-D84-(IF(O84&lt;BS84,K84+L84+M84-N84,0)+IF(W84&lt;BS84,S84+T84+U84-V84,0)+IF(AE84&lt;BS84,AA84+AB84+AC84-AD84,0)+IF(AM84&lt;BS84,AI84+AJ84+AK84-AL84,0)+IF(AU84&lt;BS84,AQ84+AR84+AS84-AT84,0)+IF(BC84&lt;BS84,AY84+AZ84+BA84-BB84,0)+IF(BK84&lt;BS84,BG84+BH84+BI84-BJ84,0)+IF(BS84&lt;BS84,BO84+BP84+BQ84-BR84,0)+IF(CA84&lt;BS84,BW84+BX84+BY84-BZ84,0)+IF(CI84&lt;BS84,CE84+CF84+CG84-CH84,0))))))</f>
        <v>0</v>
      </c>
      <c r="BU84" s="3">
        <f>IF(Inputs!$B$27&lt;&gt;"Ready","PENDING INPUTS",MIN((BO84+BP84+BQ84),IF(D84&gt;C84,IF(D84=0,0,BR84*C84/D84),BR84+BT84)))</f>
        <v>0</v>
      </c>
      <c r="BV84" s="3">
        <f>IF(Inputs!$B$27&lt;&gt;"Ready","PENDING INPUTS",MAX(0,(BO84+BP84+BQ84)-BU84))</f>
        <v>0</v>
      </c>
      <c r="BW84" s="3">
        <f>IF(Inputs!$B$27&lt;&gt;"Ready","PENDING INPUTS",CD83)</f>
        <v>0</v>
      </c>
      <c r="BX84" s="3">
        <f>IF(Inputs!$B$27&lt;&gt;"Ready","PENDING INPUTS",IF(A84&lt;=Inputs!$B$6,ROUND(BW84*Inputs!C22/12,2),0))</f>
        <v>0</v>
      </c>
      <c r="BY84" s="3">
        <f>IF(Inputs!$B$27&lt;&gt;"Ready","PENDING INPUTS",IF(AND(A84&lt;=Inputs!$B$6,BW84&gt;0),Inputs!G22,0))</f>
        <v>0</v>
      </c>
      <c r="BZ84" s="3">
        <f>IF(Inputs!$B$27&lt;&gt;"Ready","PENDING INPUTS",IF(A84&gt;Inputs!$B$6,0,MIN((BW84+BX84+BY84),IF(Inputs!H22=1,Inputs!D22,MAX(Inputs!F22,ROUND(BW84*Inputs!E22+BX84+BY84,2))))))</f>
        <v>0</v>
      </c>
      <c r="CA84">
        <f>IF(Inputs!$B$27&lt;&gt;"Ready","PENDING INPUTS",IF(BW84&lt;=0,99,1+IF(AND(K84&gt;0,OR(K84&lt;BW84,AND(K84=BW84,0&lt;8))),1,0)+IF(AND(S84&gt;0,OR(S84&lt;BW84,AND(S84=BW84,1&lt;8))),1,0)+IF(AND(AA84&gt;0,OR(AA84&lt;BW84,AND(AA84=BW84,2&lt;8))),1,0)+IF(AND(AI84&gt;0,OR(AI84&lt;BW84,AND(AI84=BW84,3&lt;8))),1,0)+IF(AND(AQ84&gt;0,OR(AQ84&lt;BW84,AND(AQ84=BW84,4&lt;8))),1,0)+IF(AND(AY84&gt;0,OR(AY84&lt;BW84,AND(AY84=BW84,5&lt;8))),1,0)+IF(AND(BG84&gt;0,OR(BG84&lt;BW84,AND(BG84=BW84,6&lt;8))),1,0)+IF(AND(BO84&gt;0,OR(BO84&lt;BW84,AND(BO84=BW84,7&lt;8))),1,0)+IF(AND(CE84&gt;0,OR(CE84&lt;BW84,AND(CE84=BW84,9&lt;8))),1,0)))</f>
        <v>99</v>
      </c>
      <c r="CB84" s="3">
        <f>IF(Inputs!$B$27&lt;&gt;"Ready","PENDING INPUTS",IF(A84&gt;Inputs!$B$6,0,MIN(MAX(0,(BW84+BX84+BY84)-BZ84),MAX(0,C84-D84-(IF(O84&lt;CA84,K84+L84+M84-N84,0)+IF(W84&lt;CA84,S84+T84+U84-V84,0)+IF(AE84&lt;CA84,AA84+AB84+AC84-AD84,0)+IF(AM84&lt;CA84,AI84+AJ84+AK84-AL84,0)+IF(AU84&lt;CA84,AQ84+AR84+AS84-AT84,0)+IF(BC84&lt;CA84,AY84+AZ84+BA84-BB84,0)+IF(BK84&lt;CA84,BG84+BH84+BI84-BJ84,0)+IF(BS84&lt;CA84,BO84+BP84+BQ84-BR84,0)+IF(CA84&lt;CA84,BW84+BX84+BY84-BZ84,0)+IF(CI84&lt;CA84,CE84+CF84+CG84-CH84,0))))))</f>
        <v>0</v>
      </c>
      <c r="CC84" s="3">
        <f>IF(Inputs!$B$27&lt;&gt;"Ready","PENDING INPUTS",MIN((BW84+BX84+BY84),IF(D84&gt;C84,IF(D84=0,0,BZ84*C84/D84),BZ84+CB84)))</f>
        <v>0</v>
      </c>
      <c r="CD84" s="3">
        <f>IF(Inputs!$B$27&lt;&gt;"Ready","PENDING INPUTS",MAX(0,(BW84+BX84+BY84)-CC84))</f>
        <v>0</v>
      </c>
      <c r="CE84" s="3">
        <f>IF(Inputs!$B$27&lt;&gt;"Ready","PENDING INPUTS",CL83)</f>
        <v>0</v>
      </c>
      <c r="CF84" s="3">
        <f>IF(Inputs!$B$27&lt;&gt;"Ready","PENDING INPUTS",IF(A84&lt;=Inputs!$B$6,ROUND(CE84*Inputs!C23/12,2),0))</f>
        <v>0</v>
      </c>
      <c r="CG84" s="3">
        <f>IF(Inputs!$B$27&lt;&gt;"Ready","PENDING INPUTS",IF(AND(A84&lt;=Inputs!$B$6,CE84&gt;0),Inputs!G23,0))</f>
        <v>0</v>
      </c>
      <c r="CH84" s="3">
        <f>IF(Inputs!$B$27&lt;&gt;"Ready","PENDING INPUTS",IF(A84&gt;Inputs!$B$6,0,MIN((CE84+CF84+CG84),IF(Inputs!H23=1,Inputs!D23,MAX(Inputs!F23,ROUND(CE84*Inputs!E23+CF84+CG84,2))))))</f>
        <v>0</v>
      </c>
      <c r="CI84">
        <f>IF(Inputs!$B$27&lt;&gt;"Ready","PENDING INPUTS",IF(CE84&lt;=0,99,1+IF(AND(K84&gt;0,OR(K84&lt;CE84,AND(K84=CE84,0&lt;9))),1,0)+IF(AND(S84&gt;0,OR(S84&lt;CE84,AND(S84=CE84,1&lt;9))),1,0)+IF(AND(AA84&gt;0,OR(AA84&lt;CE84,AND(AA84=CE84,2&lt;9))),1,0)+IF(AND(AI84&gt;0,OR(AI84&lt;CE84,AND(AI84=CE84,3&lt;9))),1,0)+IF(AND(AQ84&gt;0,OR(AQ84&lt;CE84,AND(AQ84=CE84,4&lt;9))),1,0)+IF(AND(AY84&gt;0,OR(AY84&lt;CE84,AND(AY84=CE84,5&lt;9))),1,0)+IF(AND(BG84&gt;0,OR(BG84&lt;CE84,AND(BG84=CE84,6&lt;9))),1,0)+IF(AND(BO84&gt;0,OR(BO84&lt;CE84,AND(BO84=CE84,7&lt;9))),1,0)+IF(AND(BW84&gt;0,OR(BW84&lt;CE84,AND(BW84=CE84,8&lt;9))),1,0)))</f>
        <v>99</v>
      </c>
      <c r="CJ84" s="3">
        <f>IF(Inputs!$B$27&lt;&gt;"Ready","PENDING INPUTS",IF(A84&gt;Inputs!$B$6,0,MIN(MAX(0,(CE84+CF84+CG84)-CH84),MAX(0,C84-D84-(IF(O84&lt;CI84,K84+L84+M84-N84,0)+IF(W84&lt;CI84,S84+T84+U84-V84,0)+IF(AE84&lt;CI84,AA84+AB84+AC84-AD84,0)+IF(AM84&lt;CI84,AI84+AJ84+AK84-AL84,0)+IF(AU84&lt;CI84,AQ84+AR84+AS84-AT84,0)+IF(BC84&lt;CI84,AY84+AZ84+BA84-BB84,0)+IF(BK84&lt;CI84,BG84+BH84+BI84-BJ84,0)+IF(BS84&lt;CI84,BO84+BP84+BQ84-BR84,0)+IF(CA84&lt;CI84,BW84+BX84+BY84-BZ84,0)+IF(CI84&lt;CI84,CE84+CF84+CG84-CH84,0))))))</f>
        <v>0</v>
      </c>
      <c r="CK84" s="3">
        <f>IF(Inputs!$B$27&lt;&gt;"Ready","PENDING INPUTS",MIN((CE84+CF84+CG84),IF(D84&gt;C84,IF(D84=0,0,CH84*C84/D84),CH84+CJ84)))</f>
        <v>0</v>
      </c>
      <c r="CL84" s="3">
        <f>IF(Inputs!$B$27&lt;&gt;"Ready","PENDING INPUTS",MAX(0,(CE84+CF84+CG84)-CK84))</f>
        <v>0</v>
      </c>
    </row>
    <row r="85" spans="1:90" ht="27.95" customHeight="1" x14ac:dyDescent="0.25">
      <c r="A85">
        <v>81</v>
      </c>
      <c r="B85" s="13">
        <f>IF(Inputs!$B$27&lt;&gt;"Ready","PENDING INPUTS",EDATE(Inputs!$B$5,A85-1))</f>
        <v>48731</v>
      </c>
      <c r="C85" s="3">
        <f>IF(Inputs!$B$27&lt;&gt;"Ready","PENDING INPUTS",IF(A85&lt;=Inputs!$B$6,MAX(0,Inputs!$B$4+IF(A85=Inputs!$B$7,Inputs!$B$8,0)+IF(A85=Inputs!$B$9,Inputs!$B$10,0)),0))</f>
        <v>0</v>
      </c>
      <c r="D85" s="3">
        <f>IF(Inputs!$B$27&lt;&gt;"Ready","PENDING INPUTS",SUM(N85,V85,AD85,AL85,AT85,BB85,BJ85,BR85,BZ85,CH85))</f>
        <v>0</v>
      </c>
      <c r="E85" s="3">
        <f>IF(Inputs!$B$27&lt;&gt;"Ready","PENDING INPUTS",MAX(0,D85-C85))</f>
        <v>0</v>
      </c>
      <c r="F85" s="3">
        <f>IF(Inputs!$B$27&lt;&gt;"Ready","PENDING INPUTS",SUM(Q85,Y85,AG85,AO85,AW85,BE85,BM85,BU85,CC85,CK85))</f>
        <v>0</v>
      </c>
      <c r="G85" s="3">
        <f>IF(Inputs!$B$27&lt;&gt;"Ready","PENDING INPUTS",SUM(L85,T85,AB85,AJ85,AR85,AZ85,BH85,BP85,BX85,CF85))</f>
        <v>0</v>
      </c>
      <c r="H85" s="3">
        <f>IF(Inputs!$B$27&lt;&gt;"Ready","PENDING INPUTS",SUM(M85,U85,AC85,AK85,AS85,BA85,BI85,BQ85,BY85,CG85))</f>
        <v>0</v>
      </c>
      <c r="I85" s="3">
        <f>IF(Inputs!$B$27&lt;&gt;"Ready","PENDING INPUTS",SUM(R85,Z85,AH85,AP85,AX85,BF85,BN85,BV85,CD85,CL85))</f>
        <v>0</v>
      </c>
      <c r="J85" t="str">
        <f>IF(Inputs!$B$27&lt;&gt;"Ready","PENDING INPUTS",IF(A85&gt;Inputs!$B$6,"Beyond horizon",IF(E85&gt;0.005,"MINIMUM SHORTFALL",IF(I85&lt;0.005,"Paid off","In progress"))))</f>
        <v>Paid off</v>
      </c>
      <c r="K85" s="3">
        <f>IF(Inputs!$B$27&lt;&gt;"Ready","PENDING INPUTS",R84)</f>
        <v>0</v>
      </c>
      <c r="L85" s="3">
        <f>IF(Inputs!$B$27&lt;&gt;"Ready","PENDING INPUTS",IF(A85&lt;=Inputs!$B$6,ROUND(K85*Inputs!C14/12,2),0))</f>
        <v>0</v>
      </c>
      <c r="M85" s="3">
        <f>IF(Inputs!$B$27&lt;&gt;"Ready","PENDING INPUTS",IF(AND(A85&lt;=Inputs!$B$6,K85&gt;0),Inputs!G14,0))</f>
        <v>0</v>
      </c>
      <c r="N85" s="3">
        <f>IF(Inputs!$B$27&lt;&gt;"Ready","PENDING INPUTS",IF(A85&gt;Inputs!$B$6,0,MIN((K85+L85+M85),IF(Inputs!H14=1,Inputs!D14,MAX(Inputs!F14,ROUND(K85*Inputs!E14+L85+M85,2))))))</f>
        <v>0</v>
      </c>
      <c r="O85">
        <f>IF(Inputs!$B$27&lt;&gt;"Ready","PENDING INPUTS",IF(K85&lt;=0,99,1+IF(AND(S85&gt;0,OR(S85&lt;K85,AND(S85=K85,1&lt;0))),1,0)+IF(AND(AA85&gt;0,OR(AA85&lt;K85,AND(AA85=K85,2&lt;0))),1,0)+IF(AND(AI85&gt;0,OR(AI85&lt;K85,AND(AI85=K85,3&lt;0))),1,0)+IF(AND(AQ85&gt;0,OR(AQ85&lt;K85,AND(AQ85=K85,4&lt;0))),1,0)+IF(AND(AY85&gt;0,OR(AY85&lt;K85,AND(AY85=K85,5&lt;0))),1,0)+IF(AND(BG85&gt;0,OR(BG85&lt;K85,AND(BG85=K85,6&lt;0))),1,0)+IF(AND(BO85&gt;0,OR(BO85&lt;K85,AND(BO85=K85,7&lt;0))),1,0)+IF(AND(BW85&gt;0,OR(BW85&lt;K85,AND(BW85=K85,8&lt;0))),1,0)+IF(AND(CE85&gt;0,OR(CE85&lt;K85,AND(CE85=K85,9&lt;0))),1,0)))</f>
        <v>99</v>
      </c>
      <c r="P85" s="3">
        <f>IF(Inputs!$B$27&lt;&gt;"Ready","PENDING INPUTS",IF(A85&gt;Inputs!$B$6,0,MIN(MAX(0,(K85+L85+M85)-N85),MAX(0,C85-D85-(IF(O85&lt;O85,K85+L85+M85-N85,0)+IF(W85&lt;O85,S85+T85+U85-V85,0)+IF(AE85&lt;O85,AA85+AB85+AC85-AD85,0)+IF(AM85&lt;O85,AI85+AJ85+AK85-AL85,0)+IF(AU85&lt;O85,AQ85+AR85+AS85-AT85,0)+IF(BC85&lt;O85,AY85+AZ85+BA85-BB85,0)+IF(BK85&lt;O85,BG85+BH85+BI85-BJ85,0)+IF(BS85&lt;O85,BO85+BP85+BQ85-BR85,0)+IF(CA85&lt;O85,BW85+BX85+BY85-BZ85,0)+IF(CI85&lt;O85,CE85+CF85+CG85-CH85,0))))))</f>
        <v>0</v>
      </c>
      <c r="Q85" s="3">
        <f>IF(Inputs!$B$27&lt;&gt;"Ready","PENDING INPUTS",MIN((K85+L85+M85),IF(D85&gt;C85,IF(D85=0,0,N85*C85/D85),N85+P85)))</f>
        <v>0</v>
      </c>
      <c r="R85" s="3">
        <f>IF(Inputs!$B$27&lt;&gt;"Ready","PENDING INPUTS",MAX(0,(K85+L85+M85)-Q85))</f>
        <v>0</v>
      </c>
      <c r="S85" s="3">
        <f>IF(Inputs!$B$27&lt;&gt;"Ready","PENDING INPUTS",Z84)</f>
        <v>0</v>
      </c>
      <c r="T85" s="3">
        <f>IF(Inputs!$B$27&lt;&gt;"Ready","PENDING INPUTS",IF(A85&lt;=Inputs!$B$6,ROUND(S85*Inputs!C15/12,2),0))</f>
        <v>0</v>
      </c>
      <c r="U85" s="3">
        <f>IF(Inputs!$B$27&lt;&gt;"Ready","PENDING INPUTS",IF(AND(A85&lt;=Inputs!$B$6,S85&gt;0),Inputs!G15,0))</f>
        <v>0</v>
      </c>
      <c r="V85" s="3">
        <f>IF(Inputs!$B$27&lt;&gt;"Ready","PENDING INPUTS",IF(A85&gt;Inputs!$B$6,0,MIN((S85+T85+U85),IF(Inputs!H15=1,Inputs!D15,MAX(Inputs!F15,ROUND(S85*Inputs!E15+T85+U85,2))))))</f>
        <v>0</v>
      </c>
      <c r="W85">
        <f>IF(Inputs!$B$27&lt;&gt;"Ready","PENDING INPUTS",IF(S85&lt;=0,99,1+IF(AND(K85&gt;0,OR(K85&lt;S85,AND(K85=S85,0&lt;1))),1,0)+IF(AND(AA85&gt;0,OR(AA85&lt;S85,AND(AA85=S85,2&lt;1))),1,0)+IF(AND(AI85&gt;0,OR(AI85&lt;S85,AND(AI85=S85,3&lt;1))),1,0)+IF(AND(AQ85&gt;0,OR(AQ85&lt;S85,AND(AQ85=S85,4&lt;1))),1,0)+IF(AND(AY85&gt;0,OR(AY85&lt;S85,AND(AY85=S85,5&lt;1))),1,0)+IF(AND(BG85&gt;0,OR(BG85&lt;S85,AND(BG85=S85,6&lt;1))),1,0)+IF(AND(BO85&gt;0,OR(BO85&lt;S85,AND(BO85=S85,7&lt;1))),1,0)+IF(AND(BW85&gt;0,OR(BW85&lt;S85,AND(BW85=S85,8&lt;1))),1,0)+IF(AND(CE85&gt;0,OR(CE85&lt;S85,AND(CE85=S85,9&lt;1))),1,0)))</f>
        <v>99</v>
      </c>
      <c r="X85" s="3">
        <f>IF(Inputs!$B$27&lt;&gt;"Ready","PENDING INPUTS",IF(A85&gt;Inputs!$B$6,0,MIN(MAX(0,(S85+T85+U85)-V85),MAX(0,C85-D85-(IF(O85&lt;W85,K85+L85+M85-N85,0)+IF(W85&lt;W85,S85+T85+U85-V85,0)+IF(AE85&lt;W85,AA85+AB85+AC85-AD85,0)+IF(AM85&lt;W85,AI85+AJ85+AK85-AL85,0)+IF(AU85&lt;W85,AQ85+AR85+AS85-AT85,0)+IF(BC85&lt;W85,AY85+AZ85+BA85-BB85,0)+IF(BK85&lt;W85,BG85+BH85+BI85-BJ85,0)+IF(BS85&lt;W85,BO85+BP85+BQ85-BR85,0)+IF(CA85&lt;W85,BW85+BX85+BY85-BZ85,0)+IF(CI85&lt;W85,CE85+CF85+CG85-CH85,0))))))</f>
        <v>0</v>
      </c>
      <c r="Y85" s="3">
        <f>IF(Inputs!$B$27&lt;&gt;"Ready","PENDING INPUTS",MIN((S85+T85+U85),IF(D85&gt;C85,IF(D85=0,0,V85*C85/D85),V85+X85)))</f>
        <v>0</v>
      </c>
      <c r="Z85" s="3">
        <f>IF(Inputs!$B$27&lt;&gt;"Ready","PENDING INPUTS",MAX(0,(S85+T85+U85)-Y85))</f>
        <v>0</v>
      </c>
      <c r="AA85" s="3">
        <f>IF(Inputs!$B$27&lt;&gt;"Ready","PENDING INPUTS",AH84)</f>
        <v>0</v>
      </c>
      <c r="AB85" s="3">
        <f>IF(Inputs!$B$27&lt;&gt;"Ready","PENDING INPUTS",IF(A85&lt;=Inputs!$B$6,ROUND(AA85*Inputs!C16/12,2),0))</f>
        <v>0</v>
      </c>
      <c r="AC85" s="3">
        <f>IF(Inputs!$B$27&lt;&gt;"Ready","PENDING INPUTS",IF(AND(A85&lt;=Inputs!$B$6,AA85&gt;0),Inputs!G16,0))</f>
        <v>0</v>
      </c>
      <c r="AD85" s="3">
        <f>IF(Inputs!$B$27&lt;&gt;"Ready","PENDING INPUTS",IF(A85&gt;Inputs!$B$6,0,MIN((AA85+AB85+AC85),IF(Inputs!H16=1,Inputs!D16,MAX(Inputs!F16,ROUND(AA85*Inputs!E16+AB85+AC85,2))))))</f>
        <v>0</v>
      </c>
      <c r="AE85">
        <f>IF(Inputs!$B$27&lt;&gt;"Ready","PENDING INPUTS",IF(AA85&lt;=0,99,1+IF(AND(K85&gt;0,OR(K85&lt;AA85,AND(K85=AA85,0&lt;2))),1,0)+IF(AND(S85&gt;0,OR(S85&lt;AA85,AND(S85=AA85,1&lt;2))),1,0)+IF(AND(AI85&gt;0,OR(AI85&lt;AA85,AND(AI85=AA85,3&lt;2))),1,0)+IF(AND(AQ85&gt;0,OR(AQ85&lt;AA85,AND(AQ85=AA85,4&lt;2))),1,0)+IF(AND(AY85&gt;0,OR(AY85&lt;AA85,AND(AY85=AA85,5&lt;2))),1,0)+IF(AND(BG85&gt;0,OR(BG85&lt;AA85,AND(BG85=AA85,6&lt;2))),1,0)+IF(AND(BO85&gt;0,OR(BO85&lt;AA85,AND(BO85=AA85,7&lt;2))),1,0)+IF(AND(BW85&gt;0,OR(BW85&lt;AA85,AND(BW85=AA85,8&lt;2))),1,0)+IF(AND(CE85&gt;0,OR(CE85&lt;AA85,AND(CE85=AA85,9&lt;2))),1,0)))</f>
        <v>99</v>
      </c>
      <c r="AF85" s="3">
        <f>IF(Inputs!$B$27&lt;&gt;"Ready","PENDING INPUTS",IF(A85&gt;Inputs!$B$6,0,MIN(MAX(0,(AA85+AB85+AC85)-AD85),MAX(0,C85-D85-(IF(O85&lt;AE85,K85+L85+M85-N85,0)+IF(W85&lt;AE85,S85+T85+U85-V85,0)+IF(AE85&lt;AE85,AA85+AB85+AC85-AD85,0)+IF(AM85&lt;AE85,AI85+AJ85+AK85-AL85,0)+IF(AU85&lt;AE85,AQ85+AR85+AS85-AT85,0)+IF(BC85&lt;AE85,AY85+AZ85+BA85-BB85,0)+IF(BK85&lt;AE85,BG85+BH85+BI85-BJ85,0)+IF(BS85&lt;AE85,BO85+BP85+BQ85-BR85,0)+IF(CA85&lt;AE85,BW85+BX85+BY85-BZ85,0)+IF(CI85&lt;AE85,CE85+CF85+CG85-CH85,0))))))</f>
        <v>0</v>
      </c>
      <c r="AG85" s="3">
        <f>IF(Inputs!$B$27&lt;&gt;"Ready","PENDING INPUTS",MIN((AA85+AB85+AC85),IF(D85&gt;C85,IF(D85=0,0,AD85*C85/D85),AD85+AF85)))</f>
        <v>0</v>
      </c>
      <c r="AH85" s="3">
        <f>IF(Inputs!$B$27&lt;&gt;"Ready","PENDING INPUTS",MAX(0,(AA85+AB85+AC85)-AG85))</f>
        <v>0</v>
      </c>
      <c r="AI85" s="3">
        <f>IF(Inputs!$B$27&lt;&gt;"Ready","PENDING INPUTS",AP84)</f>
        <v>0</v>
      </c>
      <c r="AJ85" s="3">
        <f>IF(Inputs!$B$27&lt;&gt;"Ready","PENDING INPUTS",IF(A85&lt;=Inputs!$B$6,ROUND(AI85*Inputs!C17/12,2),0))</f>
        <v>0</v>
      </c>
      <c r="AK85" s="3">
        <f>IF(Inputs!$B$27&lt;&gt;"Ready","PENDING INPUTS",IF(AND(A85&lt;=Inputs!$B$6,AI85&gt;0),Inputs!G17,0))</f>
        <v>0</v>
      </c>
      <c r="AL85" s="3">
        <f>IF(Inputs!$B$27&lt;&gt;"Ready","PENDING INPUTS",IF(A85&gt;Inputs!$B$6,0,MIN((AI85+AJ85+AK85),IF(Inputs!H17=1,Inputs!D17,MAX(Inputs!F17,ROUND(AI85*Inputs!E17+AJ85+AK85,2))))))</f>
        <v>0</v>
      </c>
      <c r="AM85">
        <f>IF(Inputs!$B$27&lt;&gt;"Ready","PENDING INPUTS",IF(AI85&lt;=0,99,1+IF(AND(K85&gt;0,OR(K85&lt;AI85,AND(K85=AI85,0&lt;3))),1,0)+IF(AND(S85&gt;0,OR(S85&lt;AI85,AND(S85=AI85,1&lt;3))),1,0)+IF(AND(AA85&gt;0,OR(AA85&lt;AI85,AND(AA85=AI85,2&lt;3))),1,0)+IF(AND(AQ85&gt;0,OR(AQ85&lt;AI85,AND(AQ85=AI85,4&lt;3))),1,0)+IF(AND(AY85&gt;0,OR(AY85&lt;AI85,AND(AY85=AI85,5&lt;3))),1,0)+IF(AND(BG85&gt;0,OR(BG85&lt;AI85,AND(BG85=AI85,6&lt;3))),1,0)+IF(AND(BO85&gt;0,OR(BO85&lt;AI85,AND(BO85=AI85,7&lt;3))),1,0)+IF(AND(BW85&gt;0,OR(BW85&lt;AI85,AND(BW85=AI85,8&lt;3))),1,0)+IF(AND(CE85&gt;0,OR(CE85&lt;AI85,AND(CE85=AI85,9&lt;3))),1,0)))</f>
        <v>99</v>
      </c>
      <c r="AN85" s="3">
        <f>IF(Inputs!$B$27&lt;&gt;"Ready","PENDING INPUTS",IF(A85&gt;Inputs!$B$6,0,MIN(MAX(0,(AI85+AJ85+AK85)-AL85),MAX(0,C85-D85-(IF(O85&lt;AM85,K85+L85+M85-N85,0)+IF(W85&lt;AM85,S85+T85+U85-V85,0)+IF(AE85&lt;AM85,AA85+AB85+AC85-AD85,0)+IF(AM85&lt;AM85,AI85+AJ85+AK85-AL85,0)+IF(AU85&lt;AM85,AQ85+AR85+AS85-AT85,0)+IF(BC85&lt;AM85,AY85+AZ85+BA85-BB85,0)+IF(BK85&lt;AM85,BG85+BH85+BI85-BJ85,0)+IF(BS85&lt;AM85,BO85+BP85+BQ85-BR85,0)+IF(CA85&lt;AM85,BW85+BX85+BY85-BZ85,0)+IF(CI85&lt;AM85,CE85+CF85+CG85-CH85,0))))))</f>
        <v>0</v>
      </c>
      <c r="AO85" s="3">
        <f>IF(Inputs!$B$27&lt;&gt;"Ready","PENDING INPUTS",MIN((AI85+AJ85+AK85),IF(D85&gt;C85,IF(D85=0,0,AL85*C85/D85),AL85+AN85)))</f>
        <v>0</v>
      </c>
      <c r="AP85" s="3">
        <f>IF(Inputs!$B$27&lt;&gt;"Ready","PENDING INPUTS",MAX(0,(AI85+AJ85+AK85)-AO85))</f>
        <v>0</v>
      </c>
      <c r="AQ85" s="3">
        <f>IF(Inputs!$B$27&lt;&gt;"Ready","PENDING INPUTS",AX84)</f>
        <v>0</v>
      </c>
      <c r="AR85" s="3">
        <f>IF(Inputs!$B$27&lt;&gt;"Ready","PENDING INPUTS",IF(A85&lt;=Inputs!$B$6,ROUND(AQ85*Inputs!C18/12,2),0))</f>
        <v>0</v>
      </c>
      <c r="AS85" s="3">
        <f>IF(Inputs!$B$27&lt;&gt;"Ready","PENDING INPUTS",IF(AND(A85&lt;=Inputs!$B$6,AQ85&gt;0),Inputs!G18,0))</f>
        <v>0</v>
      </c>
      <c r="AT85" s="3">
        <f>IF(Inputs!$B$27&lt;&gt;"Ready","PENDING INPUTS",IF(A85&gt;Inputs!$B$6,0,MIN((AQ85+AR85+AS85),IF(Inputs!H18=1,Inputs!D18,MAX(Inputs!F18,ROUND(AQ85*Inputs!E18+AR85+AS85,2))))))</f>
        <v>0</v>
      </c>
      <c r="AU85">
        <f>IF(Inputs!$B$27&lt;&gt;"Ready","PENDING INPUTS",IF(AQ85&lt;=0,99,1+IF(AND(K85&gt;0,OR(K85&lt;AQ85,AND(K85=AQ85,0&lt;4))),1,0)+IF(AND(S85&gt;0,OR(S85&lt;AQ85,AND(S85=AQ85,1&lt;4))),1,0)+IF(AND(AA85&gt;0,OR(AA85&lt;AQ85,AND(AA85=AQ85,2&lt;4))),1,0)+IF(AND(AI85&gt;0,OR(AI85&lt;AQ85,AND(AI85=AQ85,3&lt;4))),1,0)+IF(AND(AY85&gt;0,OR(AY85&lt;AQ85,AND(AY85=AQ85,5&lt;4))),1,0)+IF(AND(BG85&gt;0,OR(BG85&lt;AQ85,AND(BG85=AQ85,6&lt;4))),1,0)+IF(AND(BO85&gt;0,OR(BO85&lt;AQ85,AND(BO85=AQ85,7&lt;4))),1,0)+IF(AND(BW85&gt;0,OR(BW85&lt;AQ85,AND(BW85=AQ85,8&lt;4))),1,0)+IF(AND(CE85&gt;0,OR(CE85&lt;AQ85,AND(CE85=AQ85,9&lt;4))),1,0)))</f>
        <v>99</v>
      </c>
      <c r="AV85" s="3">
        <f>IF(Inputs!$B$27&lt;&gt;"Ready","PENDING INPUTS",IF(A85&gt;Inputs!$B$6,0,MIN(MAX(0,(AQ85+AR85+AS85)-AT85),MAX(0,C85-D85-(IF(O85&lt;AU85,K85+L85+M85-N85,0)+IF(W85&lt;AU85,S85+T85+U85-V85,0)+IF(AE85&lt;AU85,AA85+AB85+AC85-AD85,0)+IF(AM85&lt;AU85,AI85+AJ85+AK85-AL85,0)+IF(AU85&lt;AU85,AQ85+AR85+AS85-AT85,0)+IF(BC85&lt;AU85,AY85+AZ85+BA85-BB85,0)+IF(BK85&lt;AU85,BG85+BH85+BI85-BJ85,0)+IF(BS85&lt;AU85,BO85+BP85+BQ85-BR85,0)+IF(CA85&lt;AU85,BW85+BX85+BY85-BZ85,0)+IF(CI85&lt;AU85,CE85+CF85+CG85-CH85,0))))))</f>
        <v>0</v>
      </c>
      <c r="AW85" s="3">
        <f>IF(Inputs!$B$27&lt;&gt;"Ready","PENDING INPUTS",MIN((AQ85+AR85+AS85),IF(D85&gt;C85,IF(D85=0,0,AT85*C85/D85),AT85+AV85)))</f>
        <v>0</v>
      </c>
      <c r="AX85" s="3">
        <f>IF(Inputs!$B$27&lt;&gt;"Ready","PENDING INPUTS",MAX(0,(AQ85+AR85+AS85)-AW85))</f>
        <v>0</v>
      </c>
      <c r="AY85" s="3">
        <f>IF(Inputs!$B$27&lt;&gt;"Ready","PENDING INPUTS",BF84)</f>
        <v>0</v>
      </c>
      <c r="AZ85" s="3">
        <f>IF(Inputs!$B$27&lt;&gt;"Ready","PENDING INPUTS",IF(A85&lt;=Inputs!$B$6,ROUND(AY85*Inputs!C19/12,2),0))</f>
        <v>0</v>
      </c>
      <c r="BA85" s="3">
        <f>IF(Inputs!$B$27&lt;&gt;"Ready","PENDING INPUTS",IF(AND(A85&lt;=Inputs!$B$6,AY85&gt;0),Inputs!G19,0))</f>
        <v>0</v>
      </c>
      <c r="BB85" s="3">
        <f>IF(Inputs!$B$27&lt;&gt;"Ready","PENDING INPUTS",IF(A85&gt;Inputs!$B$6,0,MIN((AY85+AZ85+BA85),IF(Inputs!H19=1,Inputs!D19,MAX(Inputs!F19,ROUND(AY85*Inputs!E19+AZ85+BA85,2))))))</f>
        <v>0</v>
      </c>
      <c r="BC85">
        <f>IF(Inputs!$B$27&lt;&gt;"Ready","PENDING INPUTS",IF(AY85&lt;=0,99,1+IF(AND(K85&gt;0,OR(K85&lt;AY85,AND(K85=AY85,0&lt;5))),1,0)+IF(AND(S85&gt;0,OR(S85&lt;AY85,AND(S85=AY85,1&lt;5))),1,0)+IF(AND(AA85&gt;0,OR(AA85&lt;AY85,AND(AA85=AY85,2&lt;5))),1,0)+IF(AND(AI85&gt;0,OR(AI85&lt;AY85,AND(AI85=AY85,3&lt;5))),1,0)+IF(AND(AQ85&gt;0,OR(AQ85&lt;AY85,AND(AQ85=AY85,4&lt;5))),1,0)+IF(AND(BG85&gt;0,OR(BG85&lt;AY85,AND(BG85=AY85,6&lt;5))),1,0)+IF(AND(BO85&gt;0,OR(BO85&lt;AY85,AND(BO85=AY85,7&lt;5))),1,0)+IF(AND(BW85&gt;0,OR(BW85&lt;AY85,AND(BW85=AY85,8&lt;5))),1,0)+IF(AND(CE85&gt;0,OR(CE85&lt;AY85,AND(CE85=AY85,9&lt;5))),1,0)))</f>
        <v>99</v>
      </c>
      <c r="BD85" s="3">
        <f>IF(Inputs!$B$27&lt;&gt;"Ready","PENDING INPUTS",IF(A85&gt;Inputs!$B$6,0,MIN(MAX(0,(AY85+AZ85+BA85)-BB85),MAX(0,C85-D85-(IF(O85&lt;BC85,K85+L85+M85-N85,0)+IF(W85&lt;BC85,S85+T85+U85-V85,0)+IF(AE85&lt;BC85,AA85+AB85+AC85-AD85,0)+IF(AM85&lt;BC85,AI85+AJ85+AK85-AL85,0)+IF(AU85&lt;BC85,AQ85+AR85+AS85-AT85,0)+IF(BC85&lt;BC85,AY85+AZ85+BA85-BB85,0)+IF(BK85&lt;BC85,BG85+BH85+BI85-BJ85,0)+IF(BS85&lt;BC85,BO85+BP85+BQ85-BR85,0)+IF(CA85&lt;BC85,BW85+BX85+BY85-BZ85,0)+IF(CI85&lt;BC85,CE85+CF85+CG85-CH85,0))))))</f>
        <v>0</v>
      </c>
      <c r="BE85" s="3">
        <f>IF(Inputs!$B$27&lt;&gt;"Ready","PENDING INPUTS",MIN((AY85+AZ85+BA85),IF(D85&gt;C85,IF(D85=0,0,BB85*C85/D85),BB85+BD85)))</f>
        <v>0</v>
      </c>
      <c r="BF85" s="3">
        <f>IF(Inputs!$B$27&lt;&gt;"Ready","PENDING INPUTS",MAX(0,(AY85+AZ85+BA85)-BE85))</f>
        <v>0</v>
      </c>
      <c r="BG85" s="3">
        <f>IF(Inputs!$B$27&lt;&gt;"Ready","PENDING INPUTS",BN84)</f>
        <v>0</v>
      </c>
      <c r="BH85" s="3">
        <f>IF(Inputs!$B$27&lt;&gt;"Ready","PENDING INPUTS",IF(A85&lt;=Inputs!$B$6,ROUND(BG85*Inputs!C20/12,2),0))</f>
        <v>0</v>
      </c>
      <c r="BI85" s="3">
        <f>IF(Inputs!$B$27&lt;&gt;"Ready","PENDING INPUTS",IF(AND(A85&lt;=Inputs!$B$6,BG85&gt;0),Inputs!G20,0))</f>
        <v>0</v>
      </c>
      <c r="BJ85" s="3">
        <f>IF(Inputs!$B$27&lt;&gt;"Ready","PENDING INPUTS",IF(A85&gt;Inputs!$B$6,0,MIN((BG85+BH85+BI85),IF(Inputs!H20=1,Inputs!D20,MAX(Inputs!F20,ROUND(BG85*Inputs!E20+BH85+BI85,2))))))</f>
        <v>0</v>
      </c>
      <c r="BK85">
        <f>IF(Inputs!$B$27&lt;&gt;"Ready","PENDING INPUTS",IF(BG85&lt;=0,99,1+IF(AND(K85&gt;0,OR(K85&lt;BG85,AND(K85=BG85,0&lt;6))),1,0)+IF(AND(S85&gt;0,OR(S85&lt;BG85,AND(S85=BG85,1&lt;6))),1,0)+IF(AND(AA85&gt;0,OR(AA85&lt;BG85,AND(AA85=BG85,2&lt;6))),1,0)+IF(AND(AI85&gt;0,OR(AI85&lt;BG85,AND(AI85=BG85,3&lt;6))),1,0)+IF(AND(AQ85&gt;0,OR(AQ85&lt;BG85,AND(AQ85=BG85,4&lt;6))),1,0)+IF(AND(AY85&gt;0,OR(AY85&lt;BG85,AND(AY85=BG85,5&lt;6))),1,0)+IF(AND(BO85&gt;0,OR(BO85&lt;BG85,AND(BO85=BG85,7&lt;6))),1,0)+IF(AND(BW85&gt;0,OR(BW85&lt;BG85,AND(BW85=BG85,8&lt;6))),1,0)+IF(AND(CE85&gt;0,OR(CE85&lt;BG85,AND(CE85=BG85,9&lt;6))),1,0)))</f>
        <v>99</v>
      </c>
      <c r="BL85" s="3">
        <f>IF(Inputs!$B$27&lt;&gt;"Ready","PENDING INPUTS",IF(A85&gt;Inputs!$B$6,0,MIN(MAX(0,(BG85+BH85+BI85)-BJ85),MAX(0,C85-D85-(IF(O85&lt;BK85,K85+L85+M85-N85,0)+IF(W85&lt;BK85,S85+T85+U85-V85,0)+IF(AE85&lt;BK85,AA85+AB85+AC85-AD85,0)+IF(AM85&lt;BK85,AI85+AJ85+AK85-AL85,0)+IF(AU85&lt;BK85,AQ85+AR85+AS85-AT85,0)+IF(BC85&lt;BK85,AY85+AZ85+BA85-BB85,0)+IF(BK85&lt;BK85,BG85+BH85+BI85-BJ85,0)+IF(BS85&lt;BK85,BO85+BP85+BQ85-BR85,0)+IF(CA85&lt;BK85,BW85+BX85+BY85-BZ85,0)+IF(CI85&lt;BK85,CE85+CF85+CG85-CH85,0))))))</f>
        <v>0</v>
      </c>
      <c r="BM85" s="3">
        <f>IF(Inputs!$B$27&lt;&gt;"Ready","PENDING INPUTS",MIN((BG85+BH85+BI85),IF(D85&gt;C85,IF(D85=0,0,BJ85*C85/D85),BJ85+BL85)))</f>
        <v>0</v>
      </c>
      <c r="BN85" s="3">
        <f>IF(Inputs!$B$27&lt;&gt;"Ready","PENDING INPUTS",MAX(0,(BG85+BH85+BI85)-BM85))</f>
        <v>0</v>
      </c>
      <c r="BO85" s="3">
        <f>IF(Inputs!$B$27&lt;&gt;"Ready","PENDING INPUTS",BV84)</f>
        <v>0</v>
      </c>
      <c r="BP85" s="3">
        <f>IF(Inputs!$B$27&lt;&gt;"Ready","PENDING INPUTS",IF(A85&lt;=Inputs!$B$6,ROUND(BO85*Inputs!C21/12,2),0))</f>
        <v>0</v>
      </c>
      <c r="BQ85" s="3">
        <f>IF(Inputs!$B$27&lt;&gt;"Ready","PENDING INPUTS",IF(AND(A85&lt;=Inputs!$B$6,BO85&gt;0),Inputs!G21,0))</f>
        <v>0</v>
      </c>
      <c r="BR85" s="3">
        <f>IF(Inputs!$B$27&lt;&gt;"Ready","PENDING INPUTS",IF(A85&gt;Inputs!$B$6,0,MIN((BO85+BP85+BQ85),IF(Inputs!H21=1,Inputs!D21,MAX(Inputs!F21,ROUND(BO85*Inputs!E21+BP85+BQ85,2))))))</f>
        <v>0</v>
      </c>
      <c r="BS85">
        <f>IF(Inputs!$B$27&lt;&gt;"Ready","PENDING INPUTS",IF(BO85&lt;=0,99,1+IF(AND(K85&gt;0,OR(K85&lt;BO85,AND(K85=BO85,0&lt;7))),1,0)+IF(AND(S85&gt;0,OR(S85&lt;BO85,AND(S85=BO85,1&lt;7))),1,0)+IF(AND(AA85&gt;0,OR(AA85&lt;BO85,AND(AA85=BO85,2&lt;7))),1,0)+IF(AND(AI85&gt;0,OR(AI85&lt;BO85,AND(AI85=BO85,3&lt;7))),1,0)+IF(AND(AQ85&gt;0,OR(AQ85&lt;BO85,AND(AQ85=BO85,4&lt;7))),1,0)+IF(AND(AY85&gt;0,OR(AY85&lt;BO85,AND(AY85=BO85,5&lt;7))),1,0)+IF(AND(BG85&gt;0,OR(BG85&lt;BO85,AND(BG85=BO85,6&lt;7))),1,0)+IF(AND(BW85&gt;0,OR(BW85&lt;BO85,AND(BW85=BO85,8&lt;7))),1,0)+IF(AND(CE85&gt;0,OR(CE85&lt;BO85,AND(CE85=BO85,9&lt;7))),1,0)))</f>
        <v>99</v>
      </c>
      <c r="BT85" s="3">
        <f>IF(Inputs!$B$27&lt;&gt;"Ready","PENDING INPUTS",IF(A85&gt;Inputs!$B$6,0,MIN(MAX(0,(BO85+BP85+BQ85)-BR85),MAX(0,C85-D85-(IF(O85&lt;BS85,K85+L85+M85-N85,0)+IF(W85&lt;BS85,S85+T85+U85-V85,0)+IF(AE85&lt;BS85,AA85+AB85+AC85-AD85,0)+IF(AM85&lt;BS85,AI85+AJ85+AK85-AL85,0)+IF(AU85&lt;BS85,AQ85+AR85+AS85-AT85,0)+IF(BC85&lt;BS85,AY85+AZ85+BA85-BB85,0)+IF(BK85&lt;BS85,BG85+BH85+BI85-BJ85,0)+IF(BS85&lt;BS85,BO85+BP85+BQ85-BR85,0)+IF(CA85&lt;BS85,BW85+BX85+BY85-BZ85,0)+IF(CI85&lt;BS85,CE85+CF85+CG85-CH85,0))))))</f>
        <v>0</v>
      </c>
      <c r="BU85" s="3">
        <f>IF(Inputs!$B$27&lt;&gt;"Ready","PENDING INPUTS",MIN((BO85+BP85+BQ85),IF(D85&gt;C85,IF(D85=0,0,BR85*C85/D85),BR85+BT85)))</f>
        <v>0</v>
      </c>
      <c r="BV85" s="3">
        <f>IF(Inputs!$B$27&lt;&gt;"Ready","PENDING INPUTS",MAX(0,(BO85+BP85+BQ85)-BU85))</f>
        <v>0</v>
      </c>
      <c r="BW85" s="3">
        <f>IF(Inputs!$B$27&lt;&gt;"Ready","PENDING INPUTS",CD84)</f>
        <v>0</v>
      </c>
      <c r="BX85" s="3">
        <f>IF(Inputs!$B$27&lt;&gt;"Ready","PENDING INPUTS",IF(A85&lt;=Inputs!$B$6,ROUND(BW85*Inputs!C22/12,2),0))</f>
        <v>0</v>
      </c>
      <c r="BY85" s="3">
        <f>IF(Inputs!$B$27&lt;&gt;"Ready","PENDING INPUTS",IF(AND(A85&lt;=Inputs!$B$6,BW85&gt;0),Inputs!G22,0))</f>
        <v>0</v>
      </c>
      <c r="BZ85" s="3">
        <f>IF(Inputs!$B$27&lt;&gt;"Ready","PENDING INPUTS",IF(A85&gt;Inputs!$B$6,0,MIN((BW85+BX85+BY85),IF(Inputs!H22=1,Inputs!D22,MAX(Inputs!F22,ROUND(BW85*Inputs!E22+BX85+BY85,2))))))</f>
        <v>0</v>
      </c>
      <c r="CA85">
        <f>IF(Inputs!$B$27&lt;&gt;"Ready","PENDING INPUTS",IF(BW85&lt;=0,99,1+IF(AND(K85&gt;0,OR(K85&lt;BW85,AND(K85=BW85,0&lt;8))),1,0)+IF(AND(S85&gt;0,OR(S85&lt;BW85,AND(S85=BW85,1&lt;8))),1,0)+IF(AND(AA85&gt;0,OR(AA85&lt;BW85,AND(AA85=BW85,2&lt;8))),1,0)+IF(AND(AI85&gt;0,OR(AI85&lt;BW85,AND(AI85=BW85,3&lt;8))),1,0)+IF(AND(AQ85&gt;0,OR(AQ85&lt;BW85,AND(AQ85=BW85,4&lt;8))),1,0)+IF(AND(AY85&gt;0,OR(AY85&lt;BW85,AND(AY85=BW85,5&lt;8))),1,0)+IF(AND(BG85&gt;0,OR(BG85&lt;BW85,AND(BG85=BW85,6&lt;8))),1,0)+IF(AND(BO85&gt;0,OR(BO85&lt;BW85,AND(BO85=BW85,7&lt;8))),1,0)+IF(AND(CE85&gt;0,OR(CE85&lt;BW85,AND(CE85=BW85,9&lt;8))),1,0)))</f>
        <v>99</v>
      </c>
      <c r="CB85" s="3">
        <f>IF(Inputs!$B$27&lt;&gt;"Ready","PENDING INPUTS",IF(A85&gt;Inputs!$B$6,0,MIN(MAX(0,(BW85+BX85+BY85)-BZ85),MAX(0,C85-D85-(IF(O85&lt;CA85,K85+L85+M85-N85,0)+IF(W85&lt;CA85,S85+T85+U85-V85,0)+IF(AE85&lt;CA85,AA85+AB85+AC85-AD85,0)+IF(AM85&lt;CA85,AI85+AJ85+AK85-AL85,0)+IF(AU85&lt;CA85,AQ85+AR85+AS85-AT85,0)+IF(BC85&lt;CA85,AY85+AZ85+BA85-BB85,0)+IF(BK85&lt;CA85,BG85+BH85+BI85-BJ85,0)+IF(BS85&lt;CA85,BO85+BP85+BQ85-BR85,0)+IF(CA85&lt;CA85,BW85+BX85+BY85-BZ85,0)+IF(CI85&lt;CA85,CE85+CF85+CG85-CH85,0))))))</f>
        <v>0</v>
      </c>
      <c r="CC85" s="3">
        <f>IF(Inputs!$B$27&lt;&gt;"Ready","PENDING INPUTS",MIN((BW85+BX85+BY85),IF(D85&gt;C85,IF(D85=0,0,BZ85*C85/D85),BZ85+CB85)))</f>
        <v>0</v>
      </c>
      <c r="CD85" s="3">
        <f>IF(Inputs!$B$27&lt;&gt;"Ready","PENDING INPUTS",MAX(0,(BW85+BX85+BY85)-CC85))</f>
        <v>0</v>
      </c>
      <c r="CE85" s="3">
        <f>IF(Inputs!$B$27&lt;&gt;"Ready","PENDING INPUTS",CL84)</f>
        <v>0</v>
      </c>
      <c r="CF85" s="3">
        <f>IF(Inputs!$B$27&lt;&gt;"Ready","PENDING INPUTS",IF(A85&lt;=Inputs!$B$6,ROUND(CE85*Inputs!C23/12,2),0))</f>
        <v>0</v>
      </c>
      <c r="CG85" s="3">
        <f>IF(Inputs!$B$27&lt;&gt;"Ready","PENDING INPUTS",IF(AND(A85&lt;=Inputs!$B$6,CE85&gt;0),Inputs!G23,0))</f>
        <v>0</v>
      </c>
      <c r="CH85" s="3">
        <f>IF(Inputs!$B$27&lt;&gt;"Ready","PENDING INPUTS",IF(A85&gt;Inputs!$B$6,0,MIN((CE85+CF85+CG85),IF(Inputs!H23=1,Inputs!D23,MAX(Inputs!F23,ROUND(CE85*Inputs!E23+CF85+CG85,2))))))</f>
        <v>0</v>
      </c>
      <c r="CI85">
        <f>IF(Inputs!$B$27&lt;&gt;"Ready","PENDING INPUTS",IF(CE85&lt;=0,99,1+IF(AND(K85&gt;0,OR(K85&lt;CE85,AND(K85=CE85,0&lt;9))),1,0)+IF(AND(S85&gt;0,OR(S85&lt;CE85,AND(S85=CE85,1&lt;9))),1,0)+IF(AND(AA85&gt;0,OR(AA85&lt;CE85,AND(AA85=CE85,2&lt;9))),1,0)+IF(AND(AI85&gt;0,OR(AI85&lt;CE85,AND(AI85=CE85,3&lt;9))),1,0)+IF(AND(AQ85&gt;0,OR(AQ85&lt;CE85,AND(AQ85=CE85,4&lt;9))),1,0)+IF(AND(AY85&gt;0,OR(AY85&lt;CE85,AND(AY85=CE85,5&lt;9))),1,0)+IF(AND(BG85&gt;0,OR(BG85&lt;CE85,AND(BG85=CE85,6&lt;9))),1,0)+IF(AND(BO85&gt;0,OR(BO85&lt;CE85,AND(BO85=CE85,7&lt;9))),1,0)+IF(AND(BW85&gt;0,OR(BW85&lt;CE85,AND(BW85=CE85,8&lt;9))),1,0)))</f>
        <v>99</v>
      </c>
      <c r="CJ85" s="3">
        <f>IF(Inputs!$B$27&lt;&gt;"Ready","PENDING INPUTS",IF(A85&gt;Inputs!$B$6,0,MIN(MAX(0,(CE85+CF85+CG85)-CH85),MAX(0,C85-D85-(IF(O85&lt;CI85,K85+L85+M85-N85,0)+IF(W85&lt;CI85,S85+T85+U85-V85,0)+IF(AE85&lt;CI85,AA85+AB85+AC85-AD85,0)+IF(AM85&lt;CI85,AI85+AJ85+AK85-AL85,0)+IF(AU85&lt;CI85,AQ85+AR85+AS85-AT85,0)+IF(BC85&lt;CI85,AY85+AZ85+BA85-BB85,0)+IF(BK85&lt;CI85,BG85+BH85+BI85-BJ85,0)+IF(BS85&lt;CI85,BO85+BP85+BQ85-BR85,0)+IF(CA85&lt;CI85,BW85+BX85+BY85-BZ85,0)+IF(CI85&lt;CI85,CE85+CF85+CG85-CH85,0))))))</f>
        <v>0</v>
      </c>
      <c r="CK85" s="3">
        <f>IF(Inputs!$B$27&lt;&gt;"Ready","PENDING INPUTS",MIN((CE85+CF85+CG85),IF(D85&gt;C85,IF(D85=0,0,CH85*C85/D85),CH85+CJ85)))</f>
        <v>0</v>
      </c>
      <c r="CL85" s="3">
        <f>IF(Inputs!$B$27&lt;&gt;"Ready","PENDING INPUTS",MAX(0,(CE85+CF85+CG85)-CK85))</f>
        <v>0</v>
      </c>
    </row>
    <row r="86" spans="1:90" ht="27.95" customHeight="1" x14ac:dyDescent="0.25">
      <c r="A86">
        <v>82</v>
      </c>
      <c r="B86" s="13">
        <f>IF(Inputs!$B$27&lt;&gt;"Ready","PENDING INPUTS",EDATE(Inputs!$B$5,A86-1))</f>
        <v>48761</v>
      </c>
      <c r="C86" s="3">
        <f>IF(Inputs!$B$27&lt;&gt;"Ready","PENDING INPUTS",IF(A86&lt;=Inputs!$B$6,MAX(0,Inputs!$B$4+IF(A86=Inputs!$B$7,Inputs!$B$8,0)+IF(A86=Inputs!$B$9,Inputs!$B$10,0)),0))</f>
        <v>0</v>
      </c>
      <c r="D86" s="3">
        <f>IF(Inputs!$B$27&lt;&gt;"Ready","PENDING INPUTS",SUM(N86,V86,AD86,AL86,AT86,BB86,BJ86,BR86,BZ86,CH86))</f>
        <v>0</v>
      </c>
      <c r="E86" s="3">
        <f>IF(Inputs!$B$27&lt;&gt;"Ready","PENDING INPUTS",MAX(0,D86-C86))</f>
        <v>0</v>
      </c>
      <c r="F86" s="3">
        <f>IF(Inputs!$B$27&lt;&gt;"Ready","PENDING INPUTS",SUM(Q86,Y86,AG86,AO86,AW86,BE86,BM86,BU86,CC86,CK86))</f>
        <v>0</v>
      </c>
      <c r="G86" s="3">
        <f>IF(Inputs!$B$27&lt;&gt;"Ready","PENDING INPUTS",SUM(L86,T86,AB86,AJ86,AR86,AZ86,BH86,BP86,BX86,CF86))</f>
        <v>0</v>
      </c>
      <c r="H86" s="3">
        <f>IF(Inputs!$B$27&lt;&gt;"Ready","PENDING INPUTS",SUM(M86,U86,AC86,AK86,AS86,BA86,BI86,BQ86,BY86,CG86))</f>
        <v>0</v>
      </c>
      <c r="I86" s="3">
        <f>IF(Inputs!$B$27&lt;&gt;"Ready","PENDING INPUTS",SUM(R86,Z86,AH86,AP86,AX86,BF86,BN86,BV86,CD86,CL86))</f>
        <v>0</v>
      </c>
      <c r="J86" t="str">
        <f>IF(Inputs!$B$27&lt;&gt;"Ready","PENDING INPUTS",IF(A86&gt;Inputs!$B$6,"Beyond horizon",IF(E86&gt;0.005,"MINIMUM SHORTFALL",IF(I86&lt;0.005,"Paid off","In progress"))))</f>
        <v>Paid off</v>
      </c>
      <c r="K86" s="3">
        <f>IF(Inputs!$B$27&lt;&gt;"Ready","PENDING INPUTS",R85)</f>
        <v>0</v>
      </c>
      <c r="L86" s="3">
        <f>IF(Inputs!$B$27&lt;&gt;"Ready","PENDING INPUTS",IF(A86&lt;=Inputs!$B$6,ROUND(K86*Inputs!C14/12,2),0))</f>
        <v>0</v>
      </c>
      <c r="M86" s="3">
        <f>IF(Inputs!$B$27&lt;&gt;"Ready","PENDING INPUTS",IF(AND(A86&lt;=Inputs!$B$6,K86&gt;0),Inputs!G14,0))</f>
        <v>0</v>
      </c>
      <c r="N86" s="3">
        <f>IF(Inputs!$B$27&lt;&gt;"Ready","PENDING INPUTS",IF(A86&gt;Inputs!$B$6,0,MIN((K86+L86+M86),IF(Inputs!H14=1,Inputs!D14,MAX(Inputs!F14,ROUND(K86*Inputs!E14+L86+M86,2))))))</f>
        <v>0</v>
      </c>
      <c r="O86">
        <f>IF(Inputs!$B$27&lt;&gt;"Ready","PENDING INPUTS",IF(K86&lt;=0,99,1+IF(AND(S86&gt;0,OR(S86&lt;K86,AND(S86=K86,1&lt;0))),1,0)+IF(AND(AA86&gt;0,OR(AA86&lt;K86,AND(AA86=K86,2&lt;0))),1,0)+IF(AND(AI86&gt;0,OR(AI86&lt;K86,AND(AI86=K86,3&lt;0))),1,0)+IF(AND(AQ86&gt;0,OR(AQ86&lt;K86,AND(AQ86=K86,4&lt;0))),1,0)+IF(AND(AY86&gt;0,OR(AY86&lt;K86,AND(AY86=K86,5&lt;0))),1,0)+IF(AND(BG86&gt;0,OR(BG86&lt;K86,AND(BG86=K86,6&lt;0))),1,0)+IF(AND(BO86&gt;0,OR(BO86&lt;K86,AND(BO86=K86,7&lt;0))),1,0)+IF(AND(BW86&gt;0,OR(BW86&lt;K86,AND(BW86=K86,8&lt;0))),1,0)+IF(AND(CE86&gt;0,OR(CE86&lt;K86,AND(CE86=K86,9&lt;0))),1,0)))</f>
        <v>99</v>
      </c>
      <c r="P86" s="3">
        <f>IF(Inputs!$B$27&lt;&gt;"Ready","PENDING INPUTS",IF(A86&gt;Inputs!$B$6,0,MIN(MAX(0,(K86+L86+M86)-N86),MAX(0,C86-D86-(IF(O86&lt;O86,K86+L86+M86-N86,0)+IF(W86&lt;O86,S86+T86+U86-V86,0)+IF(AE86&lt;O86,AA86+AB86+AC86-AD86,0)+IF(AM86&lt;O86,AI86+AJ86+AK86-AL86,0)+IF(AU86&lt;O86,AQ86+AR86+AS86-AT86,0)+IF(BC86&lt;O86,AY86+AZ86+BA86-BB86,0)+IF(BK86&lt;O86,BG86+BH86+BI86-BJ86,0)+IF(BS86&lt;O86,BO86+BP86+BQ86-BR86,0)+IF(CA86&lt;O86,BW86+BX86+BY86-BZ86,0)+IF(CI86&lt;O86,CE86+CF86+CG86-CH86,0))))))</f>
        <v>0</v>
      </c>
      <c r="Q86" s="3">
        <f>IF(Inputs!$B$27&lt;&gt;"Ready","PENDING INPUTS",MIN((K86+L86+M86),IF(D86&gt;C86,IF(D86=0,0,N86*C86/D86),N86+P86)))</f>
        <v>0</v>
      </c>
      <c r="R86" s="3">
        <f>IF(Inputs!$B$27&lt;&gt;"Ready","PENDING INPUTS",MAX(0,(K86+L86+M86)-Q86))</f>
        <v>0</v>
      </c>
      <c r="S86" s="3">
        <f>IF(Inputs!$B$27&lt;&gt;"Ready","PENDING INPUTS",Z85)</f>
        <v>0</v>
      </c>
      <c r="T86" s="3">
        <f>IF(Inputs!$B$27&lt;&gt;"Ready","PENDING INPUTS",IF(A86&lt;=Inputs!$B$6,ROUND(S86*Inputs!C15/12,2),0))</f>
        <v>0</v>
      </c>
      <c r="U86" s="3">
        <f>IF(Inputs!$B$27&lt;&gt;"Ready","PENDING INPUTS",IF(AND(A86&lt;=Inputs!$B$6,S86&gt;0),Inputs!G15,0))</f>
        <v>0</v>
      </c>
      <c r="V86" s="3">
        <f>IF(Inputs!$B$27&lt;&gt;"Ready","PENDING INPUTS",IF(A86&gt;Inputs!$B$6,0,MIN((S86+T86+U86),IF(Inputs!H15=1,Inputs!D15,MAX(Inputs!F15,ROUND(S86*Inputs!E15+T86+U86,2))))))</f>
        <v>0</v>
      </c>
      <c r="W86">
        <f>IF(Inputs!$B$27&lt;&gt;"Ready","PENDING INPUTS",IF(S86&lt;=0,99,1+IF(AND(K86&gt;0,OR(K86&lt;S86,AND(K86=S86,0&lt;1))),1,0)+IF(AND(AA86&gt;0,OR(AA86&lt;S86,AND(AA86=S86,2&lt;1))),1,0)+IF(AND(AI86&gt;0,OR(AI86&lt;S86,AND(AI86=S86,3&lt;1))),1,0)+IF(AND(AQ86&gt;0,OR(AQ86&lt;S86,AND(AQ86=S86,4&lt;1))),1,0)+IF(AND(AY86&gt;0,OR(AY86&lt;S86,AND(AY86=S86,5&lt;1))),1,0)+IF(AND(BG86&gt;0,OR(BG86&lt;S86,AND(BG86=S86,6&lt;1))),1,0)+IF(AND(BO86&gt;0,OR(BO86&lt;S86,AND(BO86=S86,7&lt;1))),1,0)+IF(AND(BW86&gt;0,OR(BW86&lt;S86,AND(BW86=S86,8&lt;1))),1,0)+IF(AND(CE86&gt;0,OR(CE86&lt;S86,AND(CE86=S86,9&lt;1))),1,0)))</f>
        <v>99</v>
      </c>
      <c r="X86" s="3">
        <f>IF(Inputs!$B$27&lt;&gt;"Ready","PENDING INPUTS",IF(A86&gt;Inputs!$B$6,0,MIN(MAX(0,(S86+T86+U86)-V86),MAX(0,C86-D86-(IF(O86&lt;W86,K86+L86+M86-N86,0)+IF(W86&lt;W86,S86+T86+U86-V86,0)+IF(AE86&lt;W86,AA86+AB86+AC86-AD86,0)+IF(AM86&lt;W86,AI86+AJ86+AK86-AL86,0)+IF(AU86&lt;W86,AQ86+AR86+AS86-AT86,0)+IF(BC86&lt;W86,AY86+AZ86+BA86-BB86,0)+IF(BK86&lt;W86,BG86+BH86+BI86-BJ86,0)+IF(BS86&lt;W86,BO86+BP86+BQ86-BR86,0)+IF(CA86&lt;W86,BW86+BX86+BY86-BZ86,0)+IF(CI86&lt;W86,CE86+CF86+CG86-CH86,0))))))</f>
        <v>0</v>
      </c>
      <c r="Y86" s="3">
        <f>IF(Inputs!$B$27&lt;&gt;"Ready","PENDING INPUTS",MIN((S86+T86+U86),IF(D86&gt;C86,IF(D86=0,0,V86*C86/D86),V86+X86)))</f>
        <v>0</v>
      </c>
      <c r="Z86" s="3">
        <f>IF(Inputs!$B$27&lt;&gt;"Ready","PENDING INPUTS",MAX(0,(S86+T86+U86)-Y86))</f>
        <v>0</v>
      </c>
      <c r="AA86" s="3">
        <f>IF(Inputs!$B$27&lt;&gt;"Ready","PENDING INPUTS",AH85)</f>
        <v>0</v>
      </c>
      <c r="AB86" s="3">
        <f>IF(Inputs!$B$27&lt;&gt;"Ready","PENDING INPUTS",IF(A86&lt;=Inputs!$B$6,ROUND(AA86*Inputs!C16/12,2),0))</f>
        <v>0</v>
      </c>
      <c r="AC86" s="3">
        <f>IF(Inputs!$B$27&lt;&gt;"Ready","PENDING INPUTS",IF(AND(A86&lt;=Inputs!$B$6,AA86&gt;0),Inputs!G16,0))</f>
        <v>0</v>
      </c>
      <c r="AD86" s="3">
        <f>IF(Inputs!$B$27&lt;&gt;"Ready","PENDING INPUTS",IF(A86&gt;Inputs!$B$6,0,MIN((AA86+AB86+AC86),IF(Inputs!H16=1,Inputs!D16,MAX(Inputs!F16,ROUND(AA86*Inputs!E16+AB86+AC86,2))))))</f>
        <v>0</v>
      </c>
      <c r="AE86">
        <f>IF(Inputs!$B$27&lt;&gt;"Ready","PENDING INPUTS",IF(AA86&lt;=0,99,1+IF(AND(K86&gt;0,OR(K86&lt;AA86,AND(K86=AA86,0&lt;2))),1,0)+IF(AND(S86&gt;0,OR(S86&lt;AA86,AND(S86=AA86,1&lt;2))),1,0)+IF(AND(AI86&gt;0,OR(AI86&lt;AA86,AND(AI86=AA86,3&lt;2))),1,0)+IF(AND(AQ86&gt;0,OR(AQ86&lt;AA86,AND(AQ86=AA86,4&lt;2))),1,0)+IF(AND(AY86&gt;0,OR(AY86&lt;AA86,AND(AY86=AA86,5&lt;2))),1,0)+IF(AND(BG86&gt;0,OR(BG86&lt;AA86,AND(BG86=AA86,6&lt;2))),1,0)+IF(AND(BO86&gt;0,OR(BO86&lt;AA86,AND(BO86=AA86,7&lt;2))),1,0)+IF(AND(BW86&gt;0,OR(BW86&lt;AA86,AND(BW86=AA86,8&lt;2))),1,0)+IF(AND(CE86&gt;0,OR(CE86&lt;AA86,AND(CE86=AA86,9&lt;2))),1,0)))</f>
        <v>99</v>
      </c>
      <c r="AF86" s="3">
        <f>IF(Inputs!$B$27&lt;&gt;"Ready","PENDING INPUTS",IF(A86&gt;Inputs!$B$6,0,MIN(MAX(0,(AA86+AB86+AC86)-AD86),MAX(0,C86-D86-(IF(O86&lt;AE86,K86+L86+M86-N86,0)+IF(W86&lt;AE86,S86+T86+U86-V86,0)+IF(AE86&lt;AE86,AA86+AB86+AC86-AD86,0)+IF(AM86&lt;AE86,AI86+AJ86+AK86-AL86,0)+IF(AU86&lt;AE86,AQ86+AR86+AS86-AT86,0)+IF(BC86&lt;AE86,AY86+AZ86+BA86-BB86,0)+IF(BK86&lt;AE86,BG86+BH86+BI86-BJ86,0)+IF(BS86&lt;AE86,BO86+BP86+BQ86-BR86,0)+IF(CA86&lt;AE86,BW86+BX86+BY86-BZ86,0)+IF(CI86&lt;AE86,CE86+CF86+CG86-CH86,0))))))</f>
        <v>0</v>
      </c>
      <c r="AG86" s="3">
        <f>IF(Inputs!$B$27&lt;&gt;"Ready","PENDING INPUTS",MIN((AA86+AB86+AC86),IF(D86&gt;C86,IF(D86=0,0,AD86*C86/D86),AD86+AF86)))</f>
        <v>0</v>
      </c>
      <c r="AH86" s="3">
        <f>IF(Inputs!$B$27&lt;&gt;"Ready","PENDING INPUTS",MAX(0,(AA86+AB86+AC86)-AG86))</f>
        <v>0</v>
      </c>
      <c r="AI86" s="3">
        <f>IF(Inputs!$B$27&lt;&gt;"Ready","PENDING INPUTS",AP85)</f>
        <v>0</v>
      </c>
      <c r="AJ86" s="3">
        <f>IF(Inputs!$B$27&lt;&gt;"Ready","PENDING INPUTS",IF(A86&lt;=Inputs!$B$6,ROUND(AI86*Inputs!C17/12,2),0))</f>
        <v>0</v>
      </c>
      <c r="AK86" s="3">
        <f>IF(Inputs!$B$27&lt;&gt;"Ready","PENDING INPUTS",IF(AND(A86&lt;=Inputs!$B$6,AI86&gt;0),Inputs!G17,0))</f>
        <v>0</v>
      </c>
      <c r="AL86" s="3">
        <f>IF(Inputs!$B$27&lt;&gt;"Ready","PENDING INPUTS",IF(A86&gt;Inputs!$B$6,0,MIN((AI86+AJ86+AK86),IF(Inputs!H17=1,Inputs!D17,MAX(Inputs!F17,ROUND(AI86*Inputs!E17+AJ86+AK86,2))))))</f>
        <v>0</v>
      </c>
      <c r="AM86">
        <f>IF(Inputs!$B$27&lt;&gt;"Ready","PENDING INPUTS",IF(AI86&lt;=0,99,1+IF(AND(K86&gt;0,OR(K86&lt;AI86,AND(K86=AI86,0&lt;3))),1,0)+IF(AND(S86&gt;0,OR(S86&lt;AI86,AND(S86=AI86,1&lt;3))),1,0)+IF(AND(AA86&gt;0,OR(AA86&lt;AI86,AND(AA86=AI86,2&lt;3))),1,0)+IF(AND(AQ86&gt;0,OR(AQ86&lt;AI86,AND(AQ86=AI86,4&lt;3))),1,0)+IF(AND(AY86&gt;0,OR(AY86&lt;AI86,AND(AY86=AI86,5&lt;3))),1,0)+IF(AND(BG86&gt;0,OR(BG86&lt;AI86,AND(BG86=AI86,6&lt;3))),1,0)+IF(AND(BO86&gt;0,OR(BO86&lt;AI86,AND(BO86=AI86,7&lt;3))),1,0)+IF(AND(BW86&gt;0,OR(BW86&lt;AI86,AND(BW86=AI86,8&lt;3))),1,0)+IF(AND(CE86&gt;0,OR(CE86&lt;AI86,AND(CE86=AI86,9&lt;3))),1,0)))</f>
        <v>99</v>
      </c>
      <c r="AN86" s="3">
        <f>IF(Inputs!$B$27&lt;&gt;"Ready","PENDING INPUTS",IF(A86&gt;Inputs!$B$6,0,MIN(MAX(0,(AI86+AJ86+AK86)-AL86),MAX(0,C86-D86-(IF(O86&lt;AM86,K86+L86+M86-N86,0)+IF(W86&lt;AM86,S86+T86+U86-V86,0)+IF(AE86&lt;AM86,AA86+AB86+AC86-AD86,0)+IF(AM86&lt;AM86,AI86+AJ86+AK86-AL86,0)+IF(AU86&lt;AM86,AQ86+AR86+AS86-AT86,0)+IF(BC86&lt;AM86,AY86+AZ86+BA86-BB86,0)+IF(BK86&lt;AM86,BG86+BH86+BI86-BJ86,0)+IF(BS86&lt;AM86,BO86+BP86+BQ86-BR86,0)+IF(CA86&lt;AM86,BW86+BX86+BY86-BZ86,0)+IF(CI86&lt;AM86,CE86+CF86+CG86-CH86,0))))))</f>
        <v>0</v>
      </c>
      <c r="AO86" s="3">
        <f>IF(Inputs!$B$27&lt;&gt;"Ready","PENDING INPUTS",MIN((AI86+AJ86+AK86),IF(D86&gt;C86,IF(D86=0,0,AL86*C86/D86),AL86+AN86)))</f>
        <v>0</v>
      </c>
      <c r="AP86" s="3">
        <f>IF(Inputs!$B$27&lt;&gt;"Ready","PENDING INPUTS",MAX(0,(AI86+AJ86+AK86)-AO86))</f>
        <v>0</v>
      </c>
      <c r="AQ86" s="3">
        <f>IF(Inputs!$B$27&lt;&gt;"Ready","PENDING INPUTS",AX85)</f>
        <v>0</v>
      </c>
      <c r="AR86" s="3">
        <f>IF(Inputs!$B$27&lt;&gt;"Ready","PENDING INPUTS",IF(A86&lt;=Inputs!$B$6,ROUND(AQ86*Inputs!C18/12,2),0))</f>
        <v>0</v>
      </c>
      <c r="AS86" s="3">
        <f>IF(Inputs!$B$27&lt;&gt;"Ready","PENDING INPUTS",IF(AND(A86&lt;=Inputs!$B$6,AQ86&gt;0),Inputs!G18,0))</f>
        <v>0</v>
      </c>
      <c r="AT86" s="3">
        <f>IF(Inputs!$B$27&lt;&gt;"Ready","PENDING INPUTS",IF(A86&gt;Inputs!$B$6,0,MIN((AQ86+AR86+AS86),IF(Inputs!H18=1,Inputs!D18,MAX(Inputs!F18,ROUND(AQ86*Inputs!E18+AR86+AS86,2))))))</f>
        <v>0</v>
      </c>
      <c r="AU86">
        <f>IF(Inputs!$B$27&lt;&gt;"Ready","PENDING INPUTS",IF(AQ86&lt;=0,99,1+IF(AND(K86&gt;0,OR(K86&lt;AQ86,AND(K86=AQ86,0&lt;4))),1,0)+IF(AND(S86&gt;0,OR(S86&lt;AQ86,AND(S86=AQ86,1&lt;4))),1,0)+IF(AND(AA86&gt;0,OR(AA86&lt;AQ86,AND(AA86=AQ86,2&lt;4))),1,0)+IF(AND(AI86&gt;0,OR(AI86&lt;AQ86,AND(AI86=AQ86,3&lt;4))),1,0)+IF(AND(AY86&gt;0,OR(AY86&lt;AQ86,AND(AY86=AQ86,5&lt;4))),1,0)+IF(AND(BG86&gt;0,OR(BG86&lt;AQ86,AND(BG86=AQ86,6&lt;4))),1,0)+IF(AND(BO86&gt;0,OR(BO86&lt;AQ86,AND(BO86=AQ86,7&lt;4))),1,0)+IF(AND(BW86&gt;0,OR(BW86&lt;AQ86,AND(BW86=AQ86,8&lt;4))),1,0)+IF(AND(CE86&gt;0,OR(CE86&lt;AQ86,AND(CE86=AQ86,9&lt;4))),1,0)))</f>
        <v>99</v>
      </c>
      <c r="AV86" s="3">
        <f>IF(Inputs!$B$27&lt;&gt;"Ready","PENDING INPUTS",IF(A86&gt;Inputs!$B$6,0,MIN(MAX(0,(AQ86+AR86+AS86)-AT86),MAX(0,C86-D86-(IF(O86&lt;AU86,K86+L86+M86-N86,0)+IF(W86&lt;AU86,S86+T86+U86-V86,0)+IF(AE86&lt;AU86,AA86+AB86+AC86-AD86,0)+IF(AM86&lt;AU86,AI86+AJ86+AK86-AL86,0)+IF(AU86&lt;AU86,AQ86+AR86+AS86-AT86,0)+IF(BC86&lt;AU86,AY86+AZ86+BA86-BB86,0)+IF(BK86&lt;AU86,BG86+BH86+BI86-BJ86,0)+IF(BS86&lt;AU86,BO86+BP86+BQ86-BR86,0)+IF(CA86&lt;AU86,BW86+BX86+BY86-BZ86,0)+IF(CI86&lt;AU86,CE86+CF86+CG86-CH86,0))))))</f>
        <v>0</v>
      </c>
      <c r="AW86" s="3">
        <f>IF(Inputs!$B$27&lt;&gt;"Ready","PENDING INPUTS",MIN((AQ86+AR86+AS86),IF(D86&gt;C86,IF(D86=0,0,AT86*C86/D86),AT86+AV86)))</f>
        <v>0</v>
      </c>
      <c r="AX86" s="3">
        <f>IF(Inputs!$B$27&lt;&gt;"Ready","PENDING INPUTS",MAX(0,(AQ86+AR86+AS86)-AW86))</f>
        <v>0</v>
      </c>
      <c r="AY86" s="3">
        <f>IF(Inputs!$B$27&lt;&gt;"Ready","PENDING INPUTS",BF85)</f>
        <v>0</v>
      </c>
      <c r="AZ86" s="3">
        <f>IF(Inputs!$B$27&lt;&gt;"Ready","PENDING INPUTS",IF(A86&lt;=Inputs!$B$6,ROUND(AY86*Inputs!C19/12,2),0))</f>
        <v>0</v>
      </c>
      <c r="BA86" s="3">
        <f>IF(Inputs!$B$27&lt;&gt;"Ready","PENDING INPUTS",IF(AND(A86&lt;=Inputs!$B$6,AY86&gt;0),Inputs!G19,0))</f>
        <v>0</v>
      </c>
      <c r="BB86" s="3">
        <f>IF(Inputs!$B$27&lt;&gt;"Ready","PENDING INPUTS",IF(A86&gt;Inputs!$B$6,0,MIN((AY86+AZ86+BA86),IF(Inputs!H19=1,Inputs!D19,MAX(Inputs!F19,ROUND(AY86*Inputs!E19+AZ86+BA86,2))))))</f>
        <v>0</v>
      </c>
      <c r="BC86">
        <f>IF(Inputs!$B$27&lt;&gt;"Ready","PENDING INPUTS",IF(AY86&lt;=0,99,1+IF(AND(K86&gt;0,OR(K86&lt;AY86,AND(K86=AY86,0&lt;5))),1,0)+IF(AND(S86&gt;0,OR(S86&lt;AY86,AND(S86=AY86,1&lt;5))),1,0)+IF(AND(AA86&gt;0,OR(AA86&lt;AY86,AND(AA86=AY86,2&lt;5))),1,0)+IF(AND(AI86&gt;0,OR(AI86&lt;AY86,AND(AI86=AY86,3&lt;5))),1,0)+IF(AND(AQ86&gt;0,OR(AQ86&lt;AY86,AND(AQ86=AY86,4&lt;5))),1,0)+IF(AND(BG86&gt;0,OR(BG86&lt;AY86,AND(BG86=AY86,6&lt;5))),1,0)+IF(AND(BO86&gt;0,OR(BO86&lt;AY86,AND(BO86=AY86,7&lt;5))),1,0)+IF(AND(BW86&gt;0,OR(BW86&lt;AY86,AND(BW86=AY86,8&lt;5))),1,0)+IF(AND(CE86&gt;0,OR(CE86&lt;AY86,AND(CE86=AY86,9&lt;5))),1,0)))</f>
        <v>99</v>
      </c>
      <c r="BD86" s="3">
        <f>IF(Inputs!$B$27&lt;&gt;"Ready","PENDING INPUTS",IF(A86&gt;Inputs!$B$6,0,MIN(MAX(0,(AY86+AZ86+BA86)-BB86),MAX(0,C86-D86-(IF(O86&lt;BC86,K86+L86+M86-N86,0)+IF(W86&lt;BC86,S86+T86+U86-V86,0)+IF(AE86&lt;BC86,AA86+AB86+AC86-AD86,0)+IF(AM86&lt;BC86,AI86+AJ86+AK86-AL86,0)+IF(AU86&lt;BC86,AQ86+AR86+AS86-AT86,0)+IF(BC86&lt;BC86,AY86+AZ86+BA86-BB86,0)+IF(BK86&lt;BC86,BG86+BH86+BI86-BJ86,0)+IF(BS86&lt;BC86,BO86+BP86+BQ86-BR86,0)+IF(CA86&lt;BC86,BW86+BX86+BY86-BZ86,0)+IF(CI86&lt;BC86,CE86+CF86+CG86-CH86,0))))))</f>
        <v>0</v>
      </c>
      <c r="BE86" s="3">
        <f>IF(Inputs!$B$27&lt;&gt;"Ready","PENDING INPUTS",MIN((AY86+AZ86+BA86),IF(D86&gt;C86,IF(D86=0,0,BB86*C86/D86),BB86+BD86)))</f>
        <v>0</v>
      </c>
      <c r="BF86" s="3">
        <f>IF(Inputs!$B$27&lt;&gt;"Ready","PENDING INPUTS",MAX(0,(AY86+AZ86+BA86)-BE86))</f>
        <v>0</v>
      </c>
      <c r="BG86" s="3">
        <f>IF(Inputs!$B$27&lt;&gt;"Ready","PENDING INPUTS",BN85)</f>
        <v>0</v>
      </c>
      <c r="BH86" s="3">
        <f>IF(Inputs!$B$27&lt;&gt;"Ready","PENDING INPUTS",IF(A86&lt;=Inputs!$B$6,ROUND(BG86*Inputs!C20/12,2),0))</f>
        <v>0</v>
      </c>
      <c r="BI86" s="3">
        <f>IF(Inputs!$B$27&lt;&gt;"Ready","PENDING INPUTS",IF(AND(A86&lt;=Inputs!$B$6,BG86&gt;0),Inputs!G20,0))</f>
        <v>0</v>
      </c>
      <c r="BJ86" s="3">
        <f>IF(Inputs!$B$27&lt;&gt;"Ready","PENDING INPUTS",IF(A86&gt;Inputs!$B$6,0,MIN((BG86+BH86+BI86),IF(Inputs!H20=1,Inputs!D20,MAX(Inputs!F20,ROUND(BG86*Inputs!E20+BH86+BI86,2))))))</f>
        <v>0</v>
      </c>
      <c r="BK86">
        <f>IF(Inputs!$B$27&lt;&gt;"Ready","PENDING INPUTS",IF(BG86&lt;=0,99,1+IF(AND(K86&gt;0,OR(K86&lt;BG86,AND(K86=BG86,0&lt;6))),1,0)+IF(AND(S86&gt;0,OR(S86&lt;BG86,AND(S86=BG86,1&lt;6))),1,0)+IF(AND(AA86&gt;0,OR(AA86&lt;BG86,AND(AA86=BG86,2&lt;6))),1,0)+IF(AND(AI86&gt;0,OR(AI86&lt;BG86,AND(AI86=BG86,3&lt;6))),1,0)+IF(AND(AQ86&gt;0,OR(AQ86&lt;BG86,AND(AQ86=BG86,4&lt;6))),1,0)+IF(AND(AY86&gt;0,OR(AY86&lt;BG86,AND(AY86=BG86,5&lt;6))),1,0)+IF(AND(BO86&gt;0,OR(BO86&lt;BG86,AND(BO86=BG86,7&lt;6))),1,0)+IF(AND(BW86&gt;0,OR(BW86&lt;BG86,AND(BW86=BG86,8&lt;6))),1,0)+IF(AND(CE86&gt;0,OR(CE86&lt;BG86,AND(CE86=BG86,9&lt;6))),1,0)))</f>
        <v>99</v>
      </c>
      <c r="BL86" s="3">
        <f>IF(Inputs!$B$27&lt;&gt;"Ready","PENDING INPUTS",IF(A86&gt;Inputs!$B$6,0,MIN(MAX(0,(BG86+BH86+BI86)-BJ86),MAX(0,C86-D86-(IF(O86&lt;BK86,K86+L86+M86-N86,0)+IF(W86&lt;BK86,S86+T86+U86-V86,0)+IF(AE86&lt;BK86,AA86+AB86+AC86-AD86,0)+IF(AM86&lt;BK86,AI86+AJ86+AK86-AL86,0)+IF(AU86&lt;BK86,AQ86+AR86+AS86-AT86,0)+IF(BC86&lt;BK86,AY86+AZ86+BA86-BB86,0)+IF(BK86&lt;BK86,BG86+BH86+BI86-BJ86,0)+IF(BS86&lt;BK86,BO86+BP86+BQ86-BR86,0)+IF(CA86&lt;BK86,BW86+BX86+BY86-BZ86,0)+IF(CI86&lt;BK86,CE86+CF86+CG86-CH86,0))))))</f>
        <v>0</v>
      </c>
      <c r="BM86" s="3">
        <f>IF(Inputs!$B$27&lt;&gt;"Ready","PENDING INPUTS",MIN((BG86+BH86+BI86),IF(D86&gt;C86,IF(D86=0,0,BJ86*C86/D86),BJ86+BL86)))</f>
        <v>0</v>
      </c>
      <c r="BN86" s="3">
        <f>IF(Inputs!$B$27&lt;&gt;"Ready","PENDING INPUTS",MAX(0,(BG86+BH86+BI86)-BM86))</f>
        <v>0</v>
      </c>
      <c r="BO86" s="3">
        <f>IF(Inputs!$B$27&lt;&gt;"Ready","PENDING INPUTS",BV85)</f>
        <v>0</v>
      </c>
      <c r="BP86" s="3">
        <f>IF(Inputs!$B$27&lt;&gt;"Ready","PENDING INPUTS",IF(A86&lt;=Inputs!$B$6,ROUND(BO86*Inputs!C21/12,2),0))</f>
        <v>0</v>
      </c>
      <c r="BQ86" s="3">
        <f>IF(Inputs!$B$27&lt;&gt;"Ready","PENDING INPUTS",IF(AND(A86&lt;=Inputs!$B$6,BO86&gt;0),Inputs!G21,0))</f>
        <v>0</v>
      </c>
      <c r="BR86" s="3">
        <f>IF(Inputs!$B$27&lt;&gt;"Ready","PENDING INPUTS",IF(A86&gt;Inputs!$B$6,0,MIN((BO86+BP86+BQ86),IF(Inputs!H21=1,Inputs!D21,MAX(Inputs!F21,ROUND(BO86*Inputs!E21+BP86+BQ86,2))))))</f>
        <v>0</v>
      </c>
      <c r="BS86">
        <f>IF(Inputs!$B$27&lt;&gt;"Ready","PENDING INPUTS",IF(BO86&lt;=0,99,1+IF(AND(K86&gt;0,OR(K86&lt;BO86,AND(K86=BO86,0&lt;7))),1,0)+IF(AND(S86&gt;0,OR(S86&lt;BO86,AND(S86=BO86,1&lt;7))),1,0)+IF(AND(AA86&gt;0,OR(AA86&lt;BO86,AND(AA86=BO86,2&lt;7))),1,0)+IF(AND(AI86&gt;0,OR(AI86&lt;BO86,AND(AI86=BO86,3&lt;7))),1,0)+IF(AND(AQ86&gt;0,OR(AQ86&lt;BO86,AND(AQ86=BO86,4&lt;7))),1,0)+IF(AND(AY86&gt;0,OR(AY86&lt;BO86,AND(AY86=BO86,5&lt;7))),1,0)+IF(AND(BG86&gt;0,OR(BG86&lt;BO86,AND(BG86=BO86,6&lt;7))),1,0)+IF(AND(BW86&gt;0,OR(BW86&lt;BO86,AND(BW86=BO86,8&lt;7))),1,0)+IF(AND(CE86&gt;0,OR(CE86&lt;BO86,AND(CE86=BO86,9&lt;7))),1,0)))</f>
        <v>99</v>
      </c>
      <c r="BT86" s="3">
        <f>IF(Inputs!$B$27&lt;&gt;"Ready","PENDING INPUTS",IF(A86&gt;Inputs!$B$6,0,MIN(MAX(0,(BO86+BP86+BQ86)-BR86),MAX(0,C86-D86-(IF(O86&lt;BS86,K86+L86+M86-N86,0)+IF(W86&lt;BS86,S86+T86+U86-V86,0)+IF(AE86&lt;BS86,AA86+AB86+AC86-AD86,0)+IF(AM86&lt;BS86,AI86+AJ86+AK86-AL86,0)+IF(AU86&lt;BS86,AQ86+AR86+AS86-AT86,0)+IF(BC86&lt;BS86,AY86+AZ86+BA86-BB86,0)+IF(BK86&lt;BS86,BG86+BH86+BI86-BJ86,0)+IF(BS86&lt;BS86,BO86+BP86+BQ86-BR86,0)+IF(CA86&lt;BS86,BW86+BX86+BY86-BZ86,0)+IF(CI86&lt;BS86,CE86+CF86+CG86-CH86,0))))))</f>
        <v>0</v>
      </c>
      <c r="BU86" s="3">
        <f>IF(Inputs!$B$27&lt;&gt;"Ready","PENDING INPUTS",MIN((BO86+BP86+BQ86),IF(D86&gt;C86,IF(D86=0,0,BR86*C86/D86),BR86+BT86)))</f>
        <v>0</v>
      </c>
      <c r="BV86" s="3">
        <f>IF(Inputs!$B$27&lt;&gt;"Ready","PENDING INPUTS",MAX(0,(BO86+BP86+BQ86)-BU86))</f>
        <v>0</v>
      </c>
      <c r="BW86" s="3">
        <f>IF(Inputs!$B$27&lt;&gt;"Ready","PENDING INPUTS",CD85)</f>
        <v>0</v>
      </c>
      <c r="BX86" s="3">
        <f>IF(Inputs!$B$27&lt;&gt;"Ready","PENDING INPUTS",IF(A86&lt;=Inputs!$B$6,ROUND(BW86*Inputs!C22/12,2),0))</f>
        <v>0</v>
      </c>
      <c r="BY86" s="3">
        <f>IF(Inputs!$B$27&lt;&gt;"Ready","PENDING INPUTS",IF(AND(A86&lt;=Inputs!$B$6,BW86&gt;0),Inputs!G22,0))</f>
        <v>0</v>
      </c>
      <c r="BZ86" s="3">
        <f>IF(Inputs!$B$27&lt;&gt;"Ready","PENDING INPUTS",IF(A86&gt;Inputs!$B$6,0,MIN((BW86+BX86+BY86),IF(Inputs!H22=1,Inputs!D22,MAX(Inputs!F22,ROUND(BW86*Inputs!E22+BX86+BY86,2))))))</f>
        <v>0</v>
      </c>
      <c r="CA86">
        <f>IF(Inputs!$B$27&lt;&gt;"Ready","PENDING INPUTS",IF(BW86&lt;=0,99,1+IF(AND(K86&gt;0,OR(K86&lt;BW86,AND(K86=BW86,0&lt;8))),1,0)+IF(AND(S86&gt;0,OR(S86&lt;BW86,AND(S86=BW86,1&lt;8))),1,0)+IF(AND(AA86&gt;0,OR(AA86&lt;BW86,AND(AA86=BW86,2&lt;8))),1,0)+IF(AND(AI86&gt;0,OR(AI86&lt;BW86,AND(AI86=BW86,3&lt;8))),1,0)+IF(AND(AQ86&gt;0,OR(AQ86&lt;BW86,AND(AQ86=BW86,4&lt;8))),1,0)+IF(AND(AY86&gt;0,OR(AY86&lt;BW86,AND(AY86=BW86,5&lt;8))),1,0)+IF(AND(BG86&gt;0,OR(BG86&lt;BW86,AND(BG86=BW86,6&lt;8))),1,0)+IF(AND(BO86&gt;0,OR(BO86&lt;BW86,AND(BO86=BW86,7&lt;8))),1,0)+IF(AND(CE86&gt;0,OR(CE86&lt;BW86,AND(CE86=BW86,9&lt;8))),1,0)))</f>
        <v>99</v>
      </c>
      <c r="CB86" s="3">
        <f>IF(Inputs!$B$27&lt;&gt;"Ready","PENDING INPUTS",IF(A86&gt;Inputs!$B$6,0,MIN(MAX(0,(BW86+BX86+BY86)-BZ86),MAX(0,C86-D86-(IF(O86&lt;CA86,K86+L86+M86-N86,0)+IF(W86&lt;CA86,S86+T86+U86-V86,0)+IF(AE86&lt;CA86,AA86+AB86+AC86-AD86,0)+IF(AM86&lt;CA86,AI86+AJ86+AK86-AL86,0)+IF(AU86&lt;CA86,AQ86+AR86+AS86-AT86,0)+IF(BC86&lt;CA86,AY86+AZ86+BA86-BB86,0)+IF(BK86&lt;CA86,BG86+BH86+BI86-BJ86,0)+IF(BS86&lt;CA86,BO86+BP86+BQ86-BR86,0)+IF(CA86&lt;CA86,BW86+BX86+BY86-BZ86,0)+IF(CI86&lt;CA86,CE86+CF86+CG86-CH86,0))))))</f>
        <v>0</v>
      </c>
      <c r="CC86" s="3">
        <f>IF(Inputs!$B$27&lt;&gt;"Ready","PENDING INPUTS",MIN((BW86+BX86+BY86),IF(D86&gt;C86,IF(D86=0,0,BZ86*C86/D86),BZ86+CB86)))</f>
        <v>0</v>
      </c>
      <c r="CD86" s="3">
        <f>IF(Inputs!$B$27&lt;&gt;"Ready","PENDING INPUTS",MAX(0,(BW86+BX86+BY86)-CC86))</f>
        <v>0</v>
      </c>
      <c r="CE86" s="3">
        <f>IF(Inputs!$B$27&lt;&gt;"Ready","PENDING INPUTS",CL85)</f>
        <v>0</v>
      </c>
      <c r="CF86" s="3">
        <f>IF(Inputs!$B$27&lt;&gt;"Ready","PENDING INPUTS",IF(A86&lt;=Inputs!$B$6,ROUND(CE86*Inputs!C23/12,2),0))</f>
        <v>0</v>
      </c>
      <c r="CG86" s="3">
        <f>IF(Inputs!$B$27&lt;&gt;"Ready","PENDING INPUTS",IF(AND(A86&lt;=Inputs!$B$6,CE86&gt;0),Inputs!G23,0))</f>
        <v>0</v>
      </c>
      <c r="CH86" s="3">
        <f>IF(Inputs!$B$27&lt;&gt;"Ready","PENDING INPUTS",IF(A86&gt;Inputs!$B$6,0,MIN((CE86+CF86+CG86),IF(Inputs!H23=1,Inputs!D23,MAX(Inputs!F23,ROUND(CE86*Inputs!E23+CF86+CG86,2))))))</f>
        <v>0</v>
      </c>
      <c r="CI86">
        <f>IF(Inputs!$B$27&lt;&gt;"Ready","PENDING INPUTS",IF(CE86&lt;=0,99,1+IF(AND(K86&gt;0,OR(K86&lt;CE86,AND(K86=CE86,0&lt;9))),1,0)+IF(AND(S86&gt;0,OR(S86&lt;CE86,AND(S86=CE86,1&lt;9))),1,0)+IF(AND(AA86&gt;0,OR(AA86&lt;CE86,AND(AA86=CE86,2&lt;9))),1,0)+IF(AND(AI86&gt;0,OR(AI86&lt;CE86,AND(AI86=CE86,3&lt;9))),1,0)+IF(AND(AQ86&gt;0,OR(AQ86&lt;CE86,AND(AQ86=CE86,4&lt;9))),1,0)+IF(AND(AY86&gt;0,OR(AY86&lt;CE86,AND(AY86=CE86,5&lt;9))),1,0)+IF(AND(BG86&gt;0,OR(BG86&lt;CE86,AND(BG86=CE86,6&lt;9))),1,0)+IF(AND(BO86&gt;0,OR(BO86&lt;CE86,AND(BO86=CE86,7&lt;9))),1,0)+IF(AND(BW86&gt;0,OR(BW86&lt;CE86,AND(BW86=CE86,8&lt;9))),1,0)))</f>
        <v>99</v>
      </c>
      <c r="CJ86" s="3">
        <f>IF(Inputs!$B$27&lt;&gt;"Ready","PENDING INPUTS",IF(A86&gt;Inputs!$B$6,0,MIN(MAX(0,(CE86+CF86+CG86)-CH86),MAX(0,C86-D86-(IF(O86&lt;CI86,K86+L86+M86-N86,0)+IF(W86&lt;CI86,S86+T86+U86-V86,0)+IF(AE86&lt;CI86,AA86+AB86+AC86-AD86,0)+IF(AM86&lt;CI86,AI86+AJ86+AK86-AL86,0)+IF(AU86&lt;CI86,AQ86+AR86+AS86-AT86,0)+IF(BC86&lt;CI86,AY86+AZ86+BA86-BB86,0)+IF(BK86&lt;CI86,BG86+BH86+BI86-BJ86,0)+IF(BS86&lt;CI86,BO86+BP86+BQ86-BR86,0)+IF(CA86&lt;CI86,BW86+BX86+BY86-BZ86,0)+IF(CI86&lt;CI86,CE86+CF86+CG86-CH86,0))))))</f>
        <v>0</v>
      </c>
      <c r="CK86" s="3">
        <f>IF(Inputs!$B$27&lt;&gt;"Ready","PENDING INPUTS",MIN((CE86+CF86+CG86),IF(D86&gt;C86,IF(D86=0,0,CH86*C86/D86),CH86+CJ86)))</f>
        <v>0</v>
      </c>
      <c r="CL86" s="3">
        <f>IF(Inputs!$B$27&lt;&gt;"Ready","PENDING INPUTS",MAX(0,(CE86+CF86+CG86)-CK86))</f>
        <v>0</v>
      </c>
    </row>
    <row r="87" spans="1:90" ht="27.95" customHeight="1" x14ac:dyDescent="0.25">
      <c r="A87">
        <v>83</v>
      </c>
      <c r="B87" s="13">
        <f>IF(Inputs!$B$27&lt;&gt;"Ready","PENDING INPUTS",EDATE(Inputs!$B$5,A87-1))</f>
        <v>48792</v>
      </c>
      <c r="C87" s="3">
        <f>IF(Inputs!$B$27&lt;&gt;"Ready","PENDING INPUTS",IF(A87&lt;=Inputs!$B$6,MAX(0,Inputs!$B$4+IF(A87=Inputs!$B$7,Inputs!$B$8,0)+IF(A87=Inputs!$B$9,Inputs!$B$10,0)),0))</f>
        <v>0</v>
      </c>
      <c r="D87" s="3">
        <f>IF(Inputs!$B$27&lt;&gt;"Ready","PENDING INPUTS",SUM(N87,V87,AD87,AL87,AT87,BB87,BJ87,BR87,BZ87,CH87))</f>
        <v>0</v>
      </c>
      <c r="E87" s="3">
        <f>IF(Inputs!$B$27&lt;&gt;"Ready","PENDING INPUTS",MAX(0,D87-C87))</f>
        <v>0</v>
      </c>
      <c r="F87" s="3">
        <f>IF(Inputs!$B$27&lt;&gt;"Ready","PENDING INPUTS",SUM(Q87,Y87,AG87,AO87,AW87,BE87,BM87,BU87,CC87,CK87))</f>
        <v>0</v>
      </c>
      <c r="G87" s="3">
        <f>IF(Inputs!$B$27&lt;&gt;"Ready","PENDING INPUTS",SUM(L87,T87,AB87,AJ87,AR87,AZ87,BH87,BP87,BX87,CF87))</f>
        <v>0</v>
      </c>
      <c r="H87" s="3">
        <f>IF(Inputs!$B$27&lt;&gt;"Ready","PENDING INPUTS",SUM(M87,U87,AC87,AK87,AS87,BA87,BI87,BQ87,BY87,CG87))</f>
        <v>0</v>
      </c>
      <c r="I87" s="3">
        <f>IF(Inputs!$B$27&lt;&gt;"Ready","PENDING INPUTS",SUM(R87,Z87,AH87,AP87,AX87,BF87,BN87,BV87,CD87,CL87))</f>
        <v>0</v>
      </c>
      <c r="J87" t="str">
        <f>IF(Inputs!$B$27&lt;&gt;"Ready","PENDING INPUTS",IF(A87&gt;Inputs!$B$6,"Beyond horizon",IF(E87&gt;0.005,"MINIMUM SHORTFALL",IF(I87&lt;0.005,"Paid off","In progress"))))</f>
        <v>Paid off</v>
      </c>
      <c r="K87" s="3">
        <f>IF(Inputs!$B$27&lt;&gt;"Ready","PENDING INPUTS",R86)</f>
        <v>0</v>
      </c>
      <c r="L87" s="3">
        <f>IF(Inputs!$B$27&lt;&gt;"Ready","PENDING INPUTS",IF(A87&lt;=Inputs!$B$6,ROUND(K87*Inputs!C14/12,2),0))</f>
        <v>0</v>
      </c>
      <c r="M87" s="3">
        <f>IF(Inputs!$B$27&lt;&gt;"Ready","PENDING INPUTS",IF(AND(A87&lt;=Inputs!$B$6,K87&gt;0),Inputs!G14,0))</f>
        <v>0</v>
      </c>
      <c r="N87" s="3">
        <f>IF(Inputs!$B$27&lt;&gt;"Ready","PENDING INPUTS",IF(A87&gt;Inputs!$B$6,0,MIN((K87+L87+M87),IF(Inputs!H14=1,Inputs!D14,MAX(Inputs!F14,ROUND(K87*Inputs!E14+L87+M87,2))))))</f>
        <v>0</v>
      </c>
      <c r="O87">
        <f>IF(Inputs!$B$27&lt;&gt;"Ready","PENDING INPUTS",IF(K87&lt;=0,99,1+IF(AND(S87&gt;0,OR(S87&lt;K87,AND(S87=K87,1&lt;0))),1,0)+IF(AND(AA87&gt;0,OR(AA87&lt;K87,AND(AA87=K87,2&lt;0))),1,0)+IF(AND(AI87&gt;0,OR(AI87&lt;K87,AND(AI87=K87,3&lt;0))),1,0)+IF(AND(AQ87&gt;0,OR(AQ87&lt;K87,AND(AQ87=K87,4&lt;0))),1,0)+IF(AND(AY87&gt;0,OR(AY87&lt;K87,AND(AY87=K87,5&lt;0))),1,0)+IF(AND(BG87&gt;0,OR(BG87&lt;K87,AND(BG87=K87,6&lt;0))),1,0)+IF(AND(BO87&gt;0,OR(BO87&lt;K87,AND(BO87=K87,7&lt;0))),1,0)+IF(AND(BW87&gt;0,OR(BW87&lt;K87,AND(BW87=K87,8&lt;0))),1,0)+IF(AND(CE87&gt;0,OR(CE87&lt;K87,AND(CE87=K87,9&lt;0))),1,0)))</f>
        <v>99</v>
      </c>
      <c r="P87" s="3">
        <f>IF(Inputs!$B$27&lt;&gt;"Ready","PENDING INPUTS",IF(A87&gt;Inputs!$B$6,0,MIN(MAX(0,(K87+L87+M87)-N87),MAX(0,C87-D87-(IF(O87&lt;O87,K87+L87+M87-N87,0)+IF(W87&lt;O87,S87+T87+U87-V87,0)+IF(AE87&lt;O87,AA87+AB87+AC87-AD87,0)+IF(AM87&lt;O87,AI87+AJ87+AK87-AL87,0)+IF(AU87&lt;O87,AQ87+AR87+AS87-AT87,0)+IF(BC87&lt;O87,AY87+AZ87+BA87-BB87,0)+IF(BK87&lt;O87,BG87+BH87+BI87-BJ87,0)+IF(BS87&lt;O87,BO87+BP87+BQ87-BR87,0)+IF(CA87&lt;O87,BW87+BX87+BY87-BZ87,0)+IF(CI87&lt;O87,CE87+CF87+CG87-CH87,0))))))</f>
        <v>0</v>
      </c>
      <c r="Q87" s="3">
        <f>IF(Inputs!$B$27&lt;&gt;"Ready","PENDING INPUTS",MIN((K87+L87+M87),IF(D87&gt;C87,IF(D87=0,0,N87*C87/D87),N87+P87)))</f>
        <v>0</v>
      </c>
      <c r="R87" s="3">
        <f>IF(Inputs!$B$27&lt;&gt;"Ready","PENDING INPUTS",MAX(0,(K87+L87+M87)-Q87))</f>
        <v>0</v>
      </c>
      <c r="S87" s="3">
        <f>IF(Inputs!$B$27&lt;&gt;"Ready","PENDING INPUTS",Z86)</f>
        <v>0</v>
      </c>
      <c r="T87" s="3">
        <f>IF(Inputs!$B$27&lt;&gt;"Ready","PENDING INPUTS",IF(A87&lt;=Inputs!$B$6,ROUND(S87*Inputs!C15/12,2),0))</f>
        <v>0</v>
      </c>
      <c r="U87" s="3">
        <f>IF(Inputs!$B$27&lt;&gt;"Ready","PENDING INPUTS",IF(AND(A87&lt;=Inputs!$B$6,S87&gt;0),Inputs!G15,0))</f>
        <v>0</v>
      </c>
      <c r="V87" s="3">
        <f>IF(Inputs!$B$27&lt;&gt;"Ready","PENDING INPUTS",IF(A87&gt;Inputs!$B$6,0,MIN((S87+T87+U87),IF(Inputs!H15=1,Inputs!D15,MAX(Inputs!F15,ROUND(S87*Inputs!E15+T87+U87,2))))))</f>
        <v>0</v>
      </c>
      <c r="W87">
        <f>IF(Inputs!$B$27&lt;&gt;"Ready","PENDING INPUTS",IF(S87&lt;=0,99,1+IF(AND(K87&gt;0,OR(K87&lt;S87,AND(K87=S87,0&lt;1))),1,0)+IF(AND(AA87&gt;0,OR(AA87&lt;S87,AND(AA87=S87,2&lt;1))),1,0)+IF(AND(AI87&gt;0,OR(AI87&lt;S87,AND(AI87=S87,3&lt;1))),1,0)+IF(AND(AQ87&gt;0,OR(AQ87&lt;S87,AND(AQ87=S87,4&lt;1))),1,0)+IF(AND(AY87&gt;0,OR(AY87&lt;S87,AND(AY87=S87,5&lt;1))),1,0)+IF(AND(BG87&gt;0,OR(BG87&lt;S87,AND(BG87=S87,6&lt;1))),1,0)+IF(AND(BO87&gt;0,OR(BO87&lt;S87,AND(BO87=S87,7&lt;1))),1,0)+IF(AND(BW87&gt;0,OR(BW87&lt;S87,AND(BW87=S87,8&lt;1))),1,0)+IF(AND(CE87&gt;0,OR(CE87&lt;S87,AND(CE87=S87,9&lt;1))),1,0)))</f>
        <v>99</v>
      </c>
      <c r="X87" s="3">
        <f>IF(Inputs!$B$27&lt;&gt;"Ready","PENDING INPUTS",IF(A87&gt;Inputs!$B$6,0,MIN(MAX(0,(S87+T87+U87)-V87),MAX(0,C87-D87-(IF(O87&lt;W87,K87+L87+M87-N87,0)+IF(W87&lt;W87,S87+T87+U87-V87,0)+IF(AE87&lt;W87,AA87+AB87+AC87-AD87,0)+IF(AM87&lt;W87,AI87+AJ87+AK87-AL87,0)+IF(AU87&lt;W87,AQ87+AR87+AS87-AT87,0)+IF(BC87&lt;W87,AY87+AZ87+BA87-BB87,0)+IF(BK87&lt;W87,BG87+BH87+BI87-BJ87,0)+IF(BS87&lt;W87,BO87+BP87+BQ87-BR87,0)+IF(CA87&lt;W87,BW87+BX87+BY87-BZ87,0)+IF(CI87&lt;W87,CE87+CF87+CG87-CH87,0))))))</f>
        <v>0</v>
      </c>
      <c r="Y87" s="3">
        <f>IF(Inputs!$B$27&lt;&gt;"Ready","PENDING INPUTS",MIN((S87+T87+U87),IF(D87&gt;C87,IF(D87=0,0,V87*C87/D87),V87+X87)))</f>
        <v>0</v>
      </c>
      <c r="Z87" s="3">
        <f>IF(Inputs!$B$27&lt;&gt;"Ready","PENDING INPUTS",MAX(0,(S87+T87+U87)-Y87))</f>
        <v>0</v>
      </c>
      <c r="AA87" s="3">
        <f>IF(Inputs!$B$27&lt;&gt;"Ready","PENDING INPUTS",AH86)</f>
        <v>0</v>
      </c>
      <c r="AB87" s="3">
        <f>IF(Inputs!$B$27&lt;&gt;"Ready","PENDING INPUTS",IF(A87&lt;=Inputs!$B$6,ROUND(AA87*Inputs!C16/12,2),0))</f>
        <v>0</v>
      </c>
      <c r="AC87" s="3">
        <f>IF(Inputs!$B$27&lt;&gt;"Ready","PENDING INPUTS",IF(AND(A87&lt;=Inputs!$B$6,AA87&gt;0),Inputs!G16,0))</f>
        <v>0</v>
      </c>
      <c r="AD87" s="3">
        <f>IF(Inputs!$B$27&lt;&gt;"Ready","PENDING INPUTS",IF(A87&gt;Inputs!$B$6,0,MIN((AA87+AB87+AC87),IF(Inputs!H16=1,Inputs!D16,MAX(Inputs!F16,ROUND(AA87*Inputs!E16+AB87+AC87,2))))))</f>
        <v>0</v>
      </c>
      <c r="AE87">
        <f>IF(Inputs!$B$27&lt;&gt;"Ready","PENDING INPUTS",IF(AA87&lt;=0,99,1+IF(AND(K87&gt;0,OR(K87&lt;AA87,AND(K87=AA87,0&lt;2))),1,0)+IF(AND(S87&gt;0,OR(S87&lt;AA87,AND(S87=AA87,1&lt;2))),1,0)+IF(AND(AI87&gt;0,OR(AI87&lt;AA87,AND(AI87=AA87,3&lt;2))),1,0)+IF(AND(AQ87&gt;0,OR(AQ87&lt;AA87,AND(AQ87=AA87,4&lt;2))),1,0)+IF(AND(AY87&gt;0,OR(AY87&lt;AA87,AND(AY87=AA87,5&lt;2))),1,0)+IF(AND(BG87&gt;0,OR(BG87&lt;AA87,AND(BG87=AA87,6&lt;2))),1,0)+IF(AND(BO87&gt;0,OR(BO87&lt;AA87,AND(BO87=AA87,7&lt;2))),1,0)+IF(AND(BW87&gt;0,OR(BW87&lt;AA87,AND(BW87=AA87,8&lt;2))),1,0)+IF(AND(CE87&gt;0,OR(CE87&lt;AA87,AND(CE87=AA87,9&lt;2))),1,0)))</f>
        <v>99</v>
      </c>
      <c r="AF87" s="3">
        <f>IF(Inputs!$B$27&lt;&gt;"Ready","PENDING INPUTS",IF(A87&gt;Inputs!$B$6,0,MIN(MAX(0,(AA87+AB87+AC87)-AD87),MAX(0,C87-D87-(IF(O87&lt;AE87,K87+L87+M87-N87,0)+IF(W87&lt;AE87,S87+T87+U87-V87,0)+IF(AE87&lt;AE87,AA87+AB87+AC87-AD87,0)+IF(AM87&lt;AE87,AI87+AJ87+AK87-AL87,0)+IF(AU87&lt;AE87,AQ87+AR87+AS87-AT87,0)+IF(BC87&lt;AE87,AY87+AZ87+BA87-BB87,0)+IF(BK87&lt;AE87,BG87+BH87+BI87-BJ87,0)+IF(BS87&lt;AE87,BO87+BP87+BQ87-BR87,0)+IF(CA87&lt;AE87,BW87+BX87+BY87-BZ87,0)+IF(CI87&lt;AE87,CE87+CF87+CG87-CH87,0))))))</f>
        <v>0</v>
      </c>
      <c r="AG87" s="3">
        <f>IF(Inputs!$B$27&lt;&gt;"Ready","PENDING INPUTS",MIN((AA87+AB87+AC87),IF(D87&gt;C87,IF(D87=0,0,AD87*C87/D87),AD87+AF87)))</f>
        <v>0</v>
      </c>
      <c r="AH87" s="3">
        <f>IF(Inputs!$B$27&lt;&gt;"Ready","PENDING INPUTS",MAX(0,(AA87+AB87+AC87)-AG87))</f>
        <v>0</v>
      </c>
      <c r="AI87" s="3">
        <f>IF(Inputs!$B$27&lt;&gt;"Ready","PENDING INPUTS",AP86)</f>
        <v>0</v>
      </c>
      <c r="AJ87" s="3">
        <f>IF(Inputs!$B$27&lt;&gt;"Ready","PENDING INPUTS",IF(A87&lt;=Inputs!$B$6,ROUND(AI87*Inputs!C17/12,2),0))</f>
        <v>0</v>
      </c>
      <c r="AK87" s="3">
        <f>IF(Inputs!$B$27&lt;&gt;"Ready","PENDING INPUTS",IF(AND(A87&lt;=Inputs!$B$6,AI87&gt;0),Inputs!G17,0))</f>
        <v>0</v>
      </c>
      <c r="AL87" s="3">
        <f>IF(Inputs!$B$27&lt;&gt;"Ready","PENDING INPUTS",IF(A87&gt;Inputs!$B$6,0,MIN((AI87+AJ87+AK87),IF(Inputs!H17=1,Inputs!D17,MAX(Inputs!F17,ROUND(AI87*Inputs!E17+AJ87+AK87,2))))))</f>
        <v>0</v>
      </c>
      <c r="AM87">
        <f>IF(Inputs!$B$27&lt;&gt;"Ready","PENDING INPUTS",IF(AI87&lt;=0,99,1+IF(AND(K87&gt;0,OR(K87&lt;AI87,AND(K87=AI87,0&lt;3))),1,0)+IF(AND(S87&gt;0,OR(S87&lt;AI87,AND(S87=AI87,1&lt;3))),1,0)+IF(AND(AA87&gt;0,OR(AA87&lt;AI87,AND(AA87=AI87,2&lt;3))),1,0)+IF(AND(AQ87&gt;0,OR(AQ87&lt;AI87,AND(AQ87=AI87,4&lt;3))),1,0)+IF(AND(AY87&gt;0,OR(AY87&lt;AI87,AND(AY87=AI87,5&lt;3))),1,0)+IF(AND(BG87&gt;0,OR(BG87&lt;AI87,AND(BG87=AI87,6&lt;3))),1,0)+IF(AND(BO87&gt;0,OR(BO87&lt;AI87,AND(BO87=AI87,7&lt;3))),1,0)+IF(AND(BW87&gt;0,OR(BW87&lt;AI87,AND(BW87=AI87,8&lt;3))),1,0)+IF(AND(CE87&gt;0,OR(CE87&lt;AI87,AND(CE87=AI87,9&lt;3))),1,0)))</f>
        <v>99</v>
      </c>
      <c r="AN87" s="3">
        <f>IF(Inputs!$B$27&lt;&gt;"Ready","PENDING INPUTS",IF(A87&gt;Inputs!$B$6,0,MIN(MAX(0,(AI87+AJ87+AK87)-AL87),MAX(0,C87-D87-(IF(O87&lt;AM87,K87+L87+M87-N87,0)+IF(W87&lt;AM87,S87+T87+U87-V87,0)+IF(AE87&lt;AM87,AA87+AB87+AC87-AD87,0)+IF(AM87&lt;AM87,AI87+AJ87+AK87-AL87,0)+IF(AU87&lt;AM87,AQ87+AR87+AS87-AT87,0)+IF(BC87&lt;AM87,AY87+AZ87+BA87-BB87,0)+IF(BK87&lt;AM87,BG87+BH87+BI87-BJ87,0)+IF(BS87&lt;AM87,BO87+BP87+BQ87-BR87,0)+IF(CA87&lt;AM87,BW87+BX87+BY87-BZ87,0)+IF(CI87&lt;AM87,CE87+CF87+CG87-CH87,0))))))</f>
        <v>0</v>
      </c>
      <c r="AO87" s="3">
        <f>IF(Inputs!$B$27&lt;&gt;"Ready","PENDING INPUTS",MIN((AI87+AJ87+AK87),IF(D87&gt;C87,IF(D87=0,0,AL87*C87/D87),AL87+AN87)))</f>
        <v>0</v>
      </c>
      <c r="AP87" s="3">
        <f>IF(Inputs!$B$27&lt;&gt;"Ready","PENDING INPUTS",MAX(0,(AI87+AJ87+AK87)-AO87))</f>
        <v>0</v>
      </c>
      <c r="AQ87" s="3">
        <f>IF(Inputs!$B$27&lt;&gt;"Ready","PENDING INPUTS",AX86)</f>
        <v>0</v>
      </c>
      <c r="AR87" s="3">
        <f>IF(Inputs!$B$27&lt;&gt;"Ready","PENDING INPUTS",IF(A87&lt;=Inputs!$B$6,ROUND(AQ87*Inputs!C18/12,2),0))</f>
        <v>0</v>
      </c>
      <c r="AS87" s="3">
        <f>IF(Inputs!$B$27&lt;&gt;"Ready","PENDING INPUTS",IF(AND(A87&lt;=Inputs!$B$6,AQ87&gt;0),Inputs!G18,0))</f>
        <v>0</v>
      </c>
      <c r="AT87" s="3">
        <f>IF(Inputs!$B$27&lt;&gt;"Ready","PENDING INPUTS",IF(A87&gt;Inputs!$B$6,0,MIN((AQ87+AR87+AS87),IF(Inputs!H18=1,Inputs!D18,MAX(Inputs!F18,ROUND(AQ87*Inputs!E18+AR87+AS87,2))))))</f>
        <v>0</v>
      </c>
      <c r="AU87">
        <f>IF(Inputs!$B$27&lt;&gt;"Ready","PENDING INPUTS",IF(AQ87&lt;=0,99,1+IF(AND(K87&gt;0,OR(K87&lt;AQ87,AND(K87=AQ87,0&lt;4))),1,0)+IF(AND(S87&gt;0,OR(S87&lt;AQ87,AND(S87=AQ87,1&lt;4))),1,0)+IF(AND(AA87&gt;0,OR(AA87&lt;AQ87,AND(AA87=AQ87,2&lt;4))),1,0)+IF(AND(AI87&gt;0,OR(AI87&lt;AQ87,AND(AI87=AQ87,3&lt;4))),1,0)+IF(AND(AY87&gt;0,OR(AY87&lt;AQ87,AND(AY87=AQ87,5&lt;4))),1,0)+IF(AND(BG87&gt;0,OR(BG87&lt;AQ87,AND(BG87=AQ87,6&lt;4))),1,0)+IF(AND(BO87&gt;0,OR(BO87&lt;AQ87,AND(BO87=AQ87,7&lt;4))),1,0)+IF(AND(BW87&gt;0,OR(BW87&lt;AQ87,AND(BW87=AQ87,8&lt;4))),1,0)+IF(AND(CE87&gt;0,OR(CE87&lt;AQ87,AND(CE87=AQ87,9&lt;4))),1,0)))</f>
        <v>99</v>
      </c>
      <c r="AV87" s="3">
        <f>IF(Inputs!$B$27&lt;&gt;"Ready","PENDING INPUTS",IF(A87&gt;Inputs!$B$6,0,MIN(MAX(0,(AQ87+AR87+AS87)-AT87),MAX(0,C87-D87-(IF(O87&lt;AU87,K87+L87+M87-N87,0)+IF(W87&lt;AU87,S87+T87+U87-V87,0)+IF(AE87&lt;AU87,AA87+AB87+AC87-AD87,0)+IF(AM87&lt;AU87,AI87+AJ87+AK87-AL87,0)+IF(AU87&lt;AU87,AQ87+AR87+AS87-AT87,0)+IF(BC87&lt;AU87,AY87+AZ87+BA87-BB87,0)+IF(BK87&lt;AU87,BG87+BH87+BI87-BJ87,0)+IF(BS87&lt;AU87,BO87+BP87+BQ87-BR87,0)+IF(CA87&lt;AU87,BW87+BX87+BY87-BZ87,0)+IF(CI87&lt;AU87,CE87+CF87+CG87-CH87,0))))))</f>
        <v>0</v>
      </c>
      <c r="AW87" s="3">
        <f>IF(Inputs!$B$27&lt;&gt;"Ready","PENDING INPUTS",MIN((AQ87+AR87+AS87),IF(D87&gt;C87,IF(D87=0,0,AT87*C87/D87),AT87+AV87)))</f>
        <v>0</v>
      </c>
      <c r="AX87" s="3">
        <f>IF(Inputs!$B$27&lt;&gt;"Ready","PENDING INPUTS",MAX(0,(AQ87+AR87+AS87)-AW87))</f>
        <v>0</v>
      </c>
      <c r="AY87" s="3">
        <f>IF(Inputs!$B$27&lt;&gt;"Ready","PENDING INPUTS",BF86)</f>
        <v>0</v>
      </c>
      <c r="AZ87" s="3">
        <f>IF(Inputs!$B$27&lt;&gt;"Ready","PENDING INPUTS",IF(A87&lt;=Inputs!$B$6,ROUND(AY87*Inputs!C19/12,2),0))</f>
        <v>0</v>
      </c>
      <c r="BA87" s="3">
        <f>IF(Inputs!$B$27&lt;&gt;"Ready","PENDING INPUTS",IF(AND(A87&lt;=Inputs!$B$6,AY87&gt;0),Inputs!G19,0))</f>
        <v>0</v>
      </c>
      <c r="BB87" s="3">
        <f>IF(Inputs!$B$27&lt;&gt;"Ready","PENDING INPUTS",IF(A87&gt;Inputs!$B$6,0,MIN((AY87+AZ87+BA87),IF(Inputs!H19=1,Inputs!D19,MAX(Inputs!F19,ROUND(AY87*Inputs!E19+AZ87+BA87,2))))))</f>
        <v>0</v>
      </c>
      <c r="BC87">
        <f>IF(Inputs!$B$27&lt;&gt;"Ready","PENDING INPUTS",IF(AY87&lt;=0,99,1+IF(AND(K87&gt;0,OR(K87&lt;AY87,AND(K87=AY87,0&lt;5))),1,0)+IF(AND(S87&gt;0,OR(S87&lt;AY87,AND(S87=AY87,1&lt;5))),1,0)+IF(AND(AA87&gt;0,OR(AA87&lt;AY87,AND(AA87=AY87,2&lt;5))),1,0)+IF(AND(AI87&gt;0,OR(AI87&lt;AY87,AND(AI87=AY87,3&lt;5))),1,0)+IF(AND(AQ87&gt;0,OR(AQ87&lt;AY87,AND(AQ87=AY87,4&lt;5))),1,0)+IF(AND(BG87&gt;0,OR(BG87&lt;AY87,AND(BG87=AY87,6&lt;5))),1,0)+IF(AND(BO87&gt;0,OR(BO87&lt;AY87,AND(BO87=AY87,7&lt;5))),1,0)+IF(AND(BW87&gt;0,OR(BW87&lt;AY87,AND(BW87=AY87,8&lt;5))),1,0)+IF(AND(CE87&gt;0,OR(CE87&lt;AY87,AND(CE87=AY87,9&lt;5))),1,0)))</f>
        <v>99</v>
      </c>
      <c r="BD87" s="3">
        <f>IF(Inputs!$B$27&lt;&gt;"Ready","PENDING INPUTS",IF(A87&gt;Inputs!$B$6,0,MIN(MAX(0,(AY87+AZ87+BA87)-BB87),MAX(0,C87-D87-(IF(O87&lt;BC87,K87+L87+M87-N87,0)+IF(W87&lt;BC87,S87+T87+U87-V87,0)+IF(AE87&lt;BC87,AA87+AB87+AC87-AD87,0)+IF(AM87&lt;BC87,AI87+AJ87+AK87-AL87,0)+IF(AU87&lt;BC87,AQ87+AR87+AS87-AT87,0)+IF(BC87&lt;BC87,AY87+AZ87+BA87-BB87,0)+IF(BK87&lt;BC87,BG87+BH87+BI87-BJ87,0)+IF(BS87&lt;BC87,BO87+BP87+BQ87-BR87,0)+IF(CA87&lt;BC87,BW87+BX87+BY87-BZ87,0)+IF(CI87&lt;BC87,CE87+CF87+CG87-CH87,0))))))</f>
        <v>0</v>
      </c>
      <c r="BE87" s="3">
        <f>IF(Inputs!$B$27&lt;&gt;"Ready","PENDING INPUTS",MIN((AY87+AZ87+BA87),IF(D87&gt;C87,IF(D87=0,0,BB87*C87/D87),BB87+BD87)))</f>
        <v>0</v>
      </c>
      <c r="BF87" s="3">
        <f>IF(Inputs!$B$27&lt;&gt;"Ready","PENDING INPUTS",MAX(0,(AY87+AZ87+BA87)-BE87))</f>
        <v>0</v>
      </c>
      <c r="BG87" s="3">
        <f>IF(Inputs!$B$27&lt;&gt;"Ready","PENDING INPUTS",BN86)</f>
        <v>0</v>
      </c>
      <c r="BH87" s="3">
        <f>IF(Inputs!$B$27&lt;&gt;"Ready","PENDING INPUTS",IF(A87&lt;=Inputs!$B$6,ROUND(BG87*Inputs!C20/12,2),0))</f>
        <v>0</v>
      </c>
      <c r="BI87" s="3">
        <f>IF(Inputs!$B$27&lt;&gt;"Ready","PENDING INPUTS",IF(AND(A87&lt;=Inputs!$B$6,BG87&gt;0),Inputs!G20,0))</f>
        <v>0</v>
      </c>
      <c r="BJ87" s="3">
        <f>IF(Inputs!$B$27&lt;&gt;"Ready","PENDING INPUTS",IF(A87&gt;Inputs!$B$6,0,MIN((BG87+BH87+BI87),IF(Inputs!H20=1,Inputs!D20,MAX(Inputs!F20,ROUND(BG87*Inputs!E20+BH87+BI87,2))))))</f>
        <v>0</v>
      </c>
      <c r="BK87">
        <f>IF(Inputs!$B$27&lt;&gt;"Ready","PENDING INPUTS",IF(BG87&lt;=0,99,1+IF(AND(K87&gt;0,OR(K87&lt;BG87,AND(K87=BG87,0&lt;6))),1,0)+IF(AND(S87&gt;0,OR(S87&lt;BG87,AND(S87=BG87,1&lt;6))),1,0)+IF(AND(AA87&gt;0,OR(AA87&lt;BG87,AND(AA87=BG87,2&lt;6))),1,0)+IF(AND(AI87&gt;0,OR(AI87&lt;BG87,AND(AI87=BG87,3&lt;6))),1,0)+IF(AND(AQ87&gt;0,OR(AQ87&lt;BG87,AND(AQ87=BG87,4&lt;6))),1,0)+IF(AND(AY87&gt;0,OR(AY87&lt;BG87,AND(AY87=BG87,5&lt;6))),1,0)+IF(AND(BO87&gt;0,OR(BO87&lt;BG87,AND(BO87=BG87,7&lt;6))),1,0)+IF(AND(BW87&gt;0,OR(BW87&lt;BG87,AND(BW87=BG87,8&lt;6))),1,0)+IF(AND(CE87&gt;0,OR(CE87&lt;BG87,AND(CE87=BG87,9&lt;6))),1,0)))</f>
        <v>99</v>
      </c>
      <c r="BL87" s="3">
        <f>IF(Inputs!$B$27&lt;&gt;"Ready","PENDING INPUTS",IF(A87&gt;Inputs!$B$6,0,MIN(MAX(0,(BG87+BH87+BI87)-BJ87),MAX(0,C87-D87-(IF(O87&lt;BK87,K87+L87+M87-N87,0)+IF(W87&lt;BK87,S87+T87+U87-V87,0)+IF(AE87&lt;BK87,AA87+AB87+AC87-AD87,0)+IF(AM87&lt;BK87,AI87+AJ87+AK87-AL87,0)+IF(AU87&lt;BK87,AQ87+AR87+AS87-AT87,0)+IF(BC87&lt;BK87,AY87+AZ87+BA87-BB87,0)+IF(BK87&lt;BK87,BG87+BH87+BI87-BJ87,0)+IF(BS87&lt;BK87,BO87+BP87+BQ87-BR87,0)+IF(CA87&lt;BK87,BW87+BX87+BY87-BZ87,0)+IF(CI87&lt;BK87,CE87+CF87+CG87-CH87,0))))))</f>
        <v>0</v>
      </c>
      <c r="BM87" s="3">
        <f>IF(Inputs!$B$27&lt;&gt;"Ready","PENDING INPUTS",MIN((BG87+BH87+BI87),IF(D87&gt;C87,IF(D87=0,0,BJ87*C87/D87),BJ87+BL87)))</f>
        <v>0</v>
      </c>
      <c r="BN87" s="3">
        <f>IF(Inputs!$B$27&lt;&gt;"Ready","PENDING INPUTS",MAX(0,(BG87+BH87+BI87)-BM87))</f>
        <v>0</v>
      </c>
      <c r="BO87" s="3">
        <f>IF(Inputs!$B$27&lt;&gt;"Ready","PENDING INPUTS",BV86)</f>
        <v>0</v>
      </c>
      <c r="BP87" s="3">
        <f>IF(Inputs!$B$27&lt;&gt;"Ready","PENDING INPUTS",IF(A87&lt;=Inputs!$B$6,ROUND(BO87*Inputs!C21/12,2),0))</f>
        <v>0</v>
      </c>
      <c r="BQ87" s="3">
        <f>IF(Inputs!$B$27&lt;&gt;"Ready","PENDING INPUTS",IF(AND(A87&lt;=Inputs!$B$6,BO87&gt;0),Inputs!G21,0))</f>
        <v>0</v>
      </c>
      <c r="BR87" s="3">
        <f>IF(Inputs!$B$27&lt;&gt;"Ready","PENDING INPUTS",IF(A87&gt;Inputs!$B$6,0,MIN((BO87+BP87+BQ87),IF(Inputs!H21=1,Inputs!D21,MAX(Inputs!F21,ROUND(BO87*Inputs!E21+BP87+BQ87,2))))))</f>
        <v>0</v>
      </c>
      <c r="BS87">
        <f>IF(Inputs!$B$27&lt;&gt;"Ready","PENDING INPUTS",IF(BO87&lt;=0,99,1+IF(AND(K87&gt;0,OR(K87&lt;BO87,AND(K87=BO87,0&lt;7))),1,0)+IF(AND(S87&gt;0,OR(S87&lt;BO87,AND(S87=BO87,1&lt;7))),1,0)+IF(AND(AA87&gt;0,OR(AA87&lt;BO87,AND(AA87=BO87,2&lt;7))),1,0)+IF(AND(AI87&gt;0,OR(AI87&lt;BO87,AND(AI87=BO87,3&lt;7))),1,0)+IF(AND(AQ87&gt;0,OR(AQ87&lt;BO87,AND(AQ87=BO87,4&lt;7))),1,0)+IF(AND(AY87&gt;0,OR(AY87&lt;BO87,AND(AY87=BO87,5&lt;7))),1,0)+IF(AND(BG87&gt;0,OR(BG87&lt;BO87,AND(BG87=BO87,6&lt;7))),1,0)+IF(AND(BW87&gt;0,OR(BW87&lt;BO87,AND(BW87=BO87,8&lt;7))),1,0)+IF(AND(CE87&gt;0,OR(CE87&lt;BO87,AND(CE87=BO87,9&lt;7))),1,0)))</f>
        <v>99</v>
      </c>
      <c r="BT87" s="3">
        <f>IF(Inputs!$B$27&lt;&gt;"Ready","PENDING INPUTS",IF(A87&gt;Inputs!$B$6,0,MIN(MAX(0,(BO87+BP87+BQ87)-BR87),MAX(0,C87-D87-(IF(O87&lt;BS87,K87+L87+M87-N87,0)+IF(W87&lt;BS87,S87+T87+U87-V87,0)+IF(AE87&lt;BS87,AA87+AB87+AC87-AD87,0)+IF(AM87&lt;BS87,AI87+AJ87+AK87-AL87,0)+IF(AU87&lt;BS87,AQ87+AR87+AS87-AT87,0)+IF(BC87&lt;BS87,AY87+AZ87+BA87-BB87,0)+IF(BK87&lt;BS87,BG87+BH87+BI87-BJ87,0)+IF(BS87&lt;BS87,BO87+BP87+BQ87-BR87,0)+IF(CA87&lt;BS87,BW87+BX87+BY87-BZ87,0)+IF(CI87&lt;BS87,CE87+CF87+CG87-CH87,0))))))</f>
        <v>0</v>
      </c>
      <c r="BU87" s="3">
        <f>IF(Inputs!$B$27&lt;&gt;"Ready","PENDING INPUTS",MIN((BO87+BP87+BQ87),IF(D87&gt;C87,IF(D87=0,0,BR87*C87/D87),BR87+BT87)))</f>
        <v>0</v>
      </c>
      <c r="BV87" s="3">
        <f>IF(Inputs!$B$27&lt;&gt;"Ready","PENDING INPUTS",MAX(0,(BO87+BP87+BQ87)-BU87))</f>
        <v>0</v>
      </c>
      <c r="BW87" s="3">
        <f>IF(Inputs!$B$27&lt;&gt;"Ready","PENDING INPUTS",CD86)</f>
        <v>0</v>
      </c>
      <c r="BX87" s="3">
        <f>IF(Inputs!$B$27&lt;&gt;"Ready","PENDING INPUTS",IF(A87&lt;=Inputs!$B$6,ROUND(BW87*Inputs!C22/12,2),0))</f>
        <v>0</v>
      </c>
      <c r="BY87" s="3">
        <f>IF(Inputs!$B$27&lt;&gt;"Ready","PENDING INPUTS",IF(AND(A87&lt;=Inputs!$B$6,BW87&gt;0),Inputs!G22,0))</f>
        <v>0</v>
      </c>
      <c r="BZ87" s="3">
        <f>IF(Inputs!$B$27&lt;&gt;"Ready","PENDING INPUTS",IF(A87&gt;Inputs!$B$6,0,MIN((BW87+BX87+BY87),IF(Inputs!H22=1,Inputs!D22,MAX(Inputs!F22,ROUND(BW87*Inputs!E22+BX87+BY87,2))))))</f>
        <v>0</v>
      </c>
      <c r="CA87">
        <f>IF(Inputs!$B$27&lt;&gt;"Ready","PENDING INPUTS",IF(BW87&lt;=0,99,1+IF(AND(K87&gt;0,OR(K87&lt;BW87,AND(K87=BW87,0&lt;8))),1,0)+IF(AND(S87&gt;0,OR(S87&lt;BW87,AND(S87=BW87,1&lt;8))),1,0)+IF(AND(AA87&gt;0,OR(AA87&lt;BW87,AND(AA87=BW87,2&lt;8))),1,0)+IF(AND(AI87&gt;0,OR(AI87&lt;BW87,AND(AI87=BW87,3&lt;8))),1,0)+IF(AND(AQ87&gt;0,OR(AQ87&lt;BW87,AND(AQ87=BW87,4&lt;8))),1,0)+IF(AND(AY87&gt;0,OR(AY87&lt;BW87,AND(AY87=BW87,5&lt;8))),1,0)+IF(AND(BG87&gt;0,OR(BG87&lt;BW87,AND(BG87=BW87,6&lt;8))),1,0)+IF(AND(BO87&gt;0,OR(BO87&lt;BW87,AND(BO87=BW87,7&lt;8))),1,0)+IF(AND(CE87&gt;0,OR(CE87&lt;BW87,AND(CE87=BW87,9&lt;8))),1,0)))</f>
        <v>99</v>
      </c>
      <c r="CB87" s="3">
        <f>IF(Inputs!$B$27&lt;&gt;"Ready","PENDING INPUTS",IF(A87&gt;Inputs!$B$6,0,MIN(MAX(0,(BW87+BX87+BY87)-BZ87),MAX(0,C87-D87-(IF(O87&lt;CA87,K87+L87+M87-N87,0)+IF(W87&lt;CA87,S87+T87+U87-V87,0)+IF(AE87&lt;CA87,AA87+AB87+AC87-AD87,0)+IF(AM87&lt;CA87,AI87+AJ87+AK87-AL87,0)+IF(AU87&lt;CA87,AQ87+AR87+AS87-AT87,0)+IF(BC87&lt;CA87,AY87+AZ87+BA87-BB87,0)+IF(BK87&lt;CA87,BG87+BH87+BI87-BJ87,0)+IF(BS87&lt;CA87,BO87+BP87+BQ87-BR87,0)+IF(CA87&lt;CA87,BW87+BX87+BY87-BZ87,0)+IF(CI87&lt;CA87,CE87+CF87+CG87-CH87,0))))))</f>
        <v>0</v>
      </c>
      <c r="CC87" s="3">
        <f>IF(Inputs!$B$27&lt;&gt;"Ready","PENDING INPUTS",MIN((BW87+BX87+BY87),IF(D87&gt;C87,IF(D87=0,0,BZ87*C87/D87),BZ87+CB87)))</f>
        <v>0</v>
      </c>
      <c r="CD87" s="3">
        <f>IF(Inputs!$B$27&lt;&gt;"Ready","PENDING INPUTS",MAX(0,(BW87+BX87+BY87)-CC87))</f>
        <v>0</v>
      </c>
      <c r="CE87" s="3">
        <f>IF(Inputs!$B$27&lt;&gt;"Ready","PENDING INPUTS",CL86)</f>
        <v>0</v>
      </c>
      <c r="CF87" s="3">
        <f>IF(Inputs!$B$27&lt;&gt;"Ready","PENDING INPUTS",IF(A87&lt;=Inputs!$B$6,ROUND(CE87*Inputs!C23/12,2),0))</f>
        <v>0</v>
      </c>
      <c r="CG87" s="3">
        <f>IF(Inputs!$B$27&lt;&gt;"Ready","PENDING INPUTS",IF(AND(A87&lt;=Inputs!$B$6,CE87&gt;0),Inputs!G23,0))</f>
        <v>0</v>
      </c>
      <c r="CH87" s="3">
        <f>IF(Inputs!$B$27&lt;&gt;"Ready","PENDING INPUTS",IF(A87&gt;Inputs!$B$6,0,MIN((CE87+CF87+CG87),IF(Inputs!H23=1,Inputs!D23,MAX(Inputs!F23,ROUND(CE87*Inputs!E23+CF87+CG87,2))))))</f>
        <v>0</v>
      </c>
      <c r="CI87">
        <f>IF(Inputs!$B$27&lt;&gt;"Ready","PENDING INPUTS",IF(CE87&lt;=0,99,1+IF(AND(K87&gt;0,OR(K87&lt;CE87,AND(K87=CE87,0&lt;9))),1,0)+IF(AND(S87&gt;0,OR(S87&lt;CE87,AND(S87=CE87,1&lt;9))),1,0)+IF(AND(AA87&gt;0,OR(AA87&lt;CE87,AND(AA87=CE87,2&lt;9))),1,0)+IF(AND(AI87&gt;0,OR(AI87&lt;CE87,AND(AI87=CE87,3&lt;9))),1,0)+IF(AND(AQ87&gt;0,OR(AQ87&lt;CE87,AND(AQ87=CE87,4&lt;9))),1,0)+IF(AND(AY87&gt;0,OR(AY87&lt;CE87,AND(AY87=CE87,5&lt;9))),1,0)+IF(AND(BG87&gt;0,OR(BG87&lt;CE87,AND(BG87=CE87,6&lt;9))),1,0)+IF(AND(BO87&gt;0,OR(BO87&lt;CE87,AND(BO87=CE87,7&lt;9))),1,0)+IF(AND(BW87&gt;0,OR(BW87&lt;CE87,AND(BW87=CE87,8&lt;9))),1,0)))</f>
        <v>99</v>
      </c>
      <c r="CJ87" s="3">
        <f>IF(Inputs!$B$27&lt;&gt;"Ready","PENDING INPUTS",IF(A87&gt;Inputs!$B$6,0,MIN(MAX(0,(CE87+CF87+CG87)-CH87),MAX(0,C87-D87-(IF(O87&lt;CI87,K87+L87+M87-N87,0)+IF(W87&lt;CI87,S87+T87+U87-V87,0)+IF(AE87&lt;CI87,AA87+AB87+AC87-AD87,0)+IF(AM87&lt;CI87,AI87+AJ87+AK87-AL87,0)+IF(AU87&lt;CI87,AQ87+AR87+AS87-AT87,0)+IF(BC87&lt;CI87,AY87+AZ87+BA87-BB87,0)+IF(BK87&lt;CI87,BG87+BH87+BI87-BJ87,0)+IF(BS87&lt;CI87,BO87+BP87+BQ87-BR87,0)+IF(CA87&lt;CI87,BW87+BX87+BY87-BZ87,0)+IF(CI87&lt;CI87,CE87+CF87+CG87-CH87,0))))))</f>
        <v>0</v>
      </c>
      <c r="CK87" s="3">
        <f>IF(Inputs!$B$27&lt;&gt;"Ready","PENDING INPUTS",MIN((CE87+CF87+CG87),IF(D87&gt;C87,IF(D87=0,0,CH87*C87/D87),CH87+CJ87)))</f>
        <v>0</v>
      </c>
      <c r="CL87" s="3">
        <f>IF(Inputs!$B$27&lt;&gt;"Ready","PENDING INPUTS",MAX(0,(CE87+CF87+CG87)-CK87))</f>
        <v>0</v>
      </c>
    </row>
    <row r="88" spans="1:90" ht="27.95" customHeight="1" x14ac:dyDescent="0.25">
      <c r="A88">
        <v>84</v>
      </c>
      <c r="B88" s="13">
        <f>IF(Inputs!$B$27&lt;&gt;"Ready","PENDING INPUTS",EDATE(Inputs!$B$5,A88-1))</f>
        <v>48823</v>
      </c>
      <c r="C88" s="3">
        <f>IF(Inputs!$B$27&lt;&gt;"Ready","PENDING INPUTS",IF(A88&lt;=Inputs!$B$6,MAX(0,Inputs!$B$4+IF(A88=Inputs!$B$7,Inputs!$B$8,0)+IF(A88=Inputs!$B$9,Inputs!$B$10,0)),0))</f>
        <v>0</v>
      </c>
      <c r="D88" s="3">
        <f>IF(Inputs!$B$27&lt;&gt;"Ready","PENDING INPUTS",SUM(N88,V88,AD88,AL88,AT88,BB88,BJ88,BR88,BZ88,CH88))</f>
        <v>0</v>
      </c>
      <c r="E88" s="3">
        <f>IF(Inputs!$B$27&lt;&gt;"Ready","PENDING INPUTS",MAX(0,D88-C88))</f>
        <v>0</v>
      </c>
      <c r="F88" s="3">
        <f>IF(Inputs!$B$27&lt;&gt;"Ready","PENDING INPUTS",SUM(Q88,Y88,AG88,AO88,AW88,BE88,BM88,BU88,CC88,CK88))</f>
        <v>0</v>
      </c>
      <c r="G88" s="3">
        <f>IF(Inputs!$B$27&lt;&gt;"Ready","PENDING INPUTS",SUM(L88,T88,AB88,AJ88,AR88,AZ88,BH88,BP88,BX88,CF88))</f>
        <v>0</v>
      </c>
      <c r="H88" s="3">
        <f>IF(Inputs!$B$27&lt;&gt;"Ready","PENDING INPUTS",SUM(M88,U88,AC88,AK88,AS88,BA88,BI88,BQ88,BY88,CG88))</f>
        <v>0</v>
      </c>
      <c r="I88" s="3">
        <f>IF(Inputs!$B$27&lt;&gt;"Ready","PENDING INPUTS",SUM(R88,Z88,AH88,AP88,AX88,BF88,BN88,BV88,CD88,CL88))</f>
        <v>0</v>
      </c>
      <c r="J88" t="str">
        <f>IF(Inputs!$B$27&lt;&gt;"Ready","PENDING INPUTS",IF(A88&gt;Inputs!$B$6,"Beyond horizon",IF(E88&gt;0.005,"MINIMUM SHORTFALL",IF(I88&lt;0.005,"Paid off","In progress"))))</f>
        <v>Paid off</v>
      </c>
      <c r="K88" s="3">
        <f>IF(Inputs!$B$27&lt;&gt;"Ready","PENDING INPUTS",R87)</f>
        <v>0</v>
      </c>
      <c r="L88" s="3">
        <f>IF(Inputs!$B$27&lt;&gt;"Ready","PENDING INPUTS",IF(A88&lt;=Inputs!$B$6,ROUND(K88*Inputs!C14/12,2),0))</f>
        <v>0</v>
      </c>
      <c r="M88" s="3">
        <f>IF(Inputs!$B$27&lt;&gt;"Ready","PENDING INPUTS",IF(AND(A88&lt;=Inputs!$B$6,K88&gt;0),Inputs!G14,0))</f>
        <v>0</v>
      </c>
      <c r="N88" s="3">
        <f>IF(Inputs!$B$27&lt;&gt;"Ready","PENDING INPUTS",IF(A88&gt;Inputs!$B$6,0,MIN((K88+L88+M88),IF(Inputs!H14=1,Inputs!D14,MAX(Inputs!F14,ROUND(K88*Inputs!E14+L88+M88,2))))))</f>
        <v>0</v>
      </c>
      <c r="O88">
        <f>IF(Inputs!$B$27&lt;&gt;"Ready","PENDING INPUTS",IF(K88&lt;=0,99,1+IF(AND(S88&gt;0,OR(S88&lt;K88,AND(S88=K88,1&lt;0))),1,0)+IF(AND(AA88&gt;0,OR(AA88&lt;K88,AND(AA88=K88,2&lt;0))),1,0)+IF(AND(AI88&gt;0,OR(AI88&lt;K88,AND(AI88=K88,3&lt;0))),1,0)+IF(AND(AQ88&gt;0,OR(AQ88&lt;K88,AND(AQ88=K88,4&lt;0))),1,0)+IF(AND(AY88&gt;0,OR(AY88&lt;K88,AND(AY88=K88,5&lt;0))),1,0)+IF(AND(BG88&gt;0,OR(BG88&lt;K88,AND(BG88=K88,6&lt;0))),1,0)+IF(AND(BO88&gt;0,OR(BO88&lt;K88,AND(BO88=K88,7&lt;0))),1,0)+IF(AND(BW88&gt;0,OR(BW88&lt;K88,AND(BW88=K88,8&lt;0))),1,0)+IF(AND(CE88&gt;0,OR(CE88&lt;K88,AND(CE88=K88,9&lt;0))),1,0)))</f>
        <v>99</v>
      </c>
      <c r="P88" s="3">
        <f>IF(Inputs!$B$27&lt;&gt;"Ready","PENDING INPUTS",IF(A88&gt;Inputs!$B$6,0,MIN(MAX(0,(K88+L88+M88)-N88),MAX(0,C88-D88-(IF(O88&lt;O88,K88+L88+M88-N88,0)+IF(W88&lt;O88,S88+T88+U88-V88,0)+IF(AE88&lt;O88,AA88+AB88+AC88-AD88,0)+IF(AM88&lt;O88,AI88+AJ88+AK88-AL88,0)+IF(AU88&lt;O88,AQ88+AR88+AS88-AT88,0)+IF(BC88&lt;O88,AY88+AZ88+BA88-BB88,0)+IF(BK88&lt;O88,BG88+BH88+BI88-BJ88,0)+IF(BS88&lt;O88,BO88+BP88+BQ88-BR88,0)+IF(CA88&lt;O88,BW88+BX88+BY88-BZ88,0)+IF(CI88&lt;O88,CE88+CF88+CG88-CH88,0))))))</f>
        <v>0</v>
      </c>
      <c r="Q88" s="3">
        <f>IF(Inputs!$B$27&lt;&gt;"Ready","PENDING INPUTS",MIN((K88+L88+M88),IF(D88&gt;C88,IF(D88=0,0,N88*C88/D88),N88+P88)))</f>
        <v>0</v>
      </c>
      <c r="R88" s="3">
        <f>IF(Inputs!$B$27&lt;&gt;"Ready","PENDING INPUTS",MAX(0,(K88+L88+M88)-Q88))</f>
        <v>0</v>
      </c>
      <c r="S88" s="3">
        <f>IF(Inputs!$B$27&lt;&gt;"Ready","PENDING INPUTS",Z87)</f>
        <v>0</v>
      </c>
      <c r="T88" s="3">
        <f>IF(Inputs!$B$27&lt;&gt;"Ready","PENDING INPUTS",IF(A88&lt;=Inputs!$B$6,ROUND(S88*Inputs!C15/12,2),0))</f>
        <v>0</v>
      </c>
      <c r="U88" s="3">
        <f>IF(Inputs!$B$27&lt;&gt;"Ready","PENDING INPUTS",IF(AND(A88&lt;=Inputs!$B$6,S88&gt;0),Inputs!G15,0))</f>
        <v>0</v>
      </c>
      <c r="V88" s="3">
        <f>IF(Inputs!$B$27&lt;&gt;"Ready","PENDING INPUTS",IF(A88&gt;Inputs!$B$6,0,MIN((S88+T88+U88),IF(Inputs!H15=1,Inputs!D15,MAX(Inputs!F15,ROUND(S88*Inputs!E15+T88+U88,2))))))</f>
        <v>0</v>
      </c>
      <c r="W88">
        <f>IF(Inputs!$B$27&lt;&gt;"Ready","PENDING INPUTS",IF(S88&lt;=0,99,1+IF(AND(K88&gt;0,OR(K88&lt;S88,AND(K88=S88,0&lt;1))),1,0)+IF(AND(AA88&gt;0,OR(AA88&lt;S88,AND(AA88=S88,2&lt;1))),1,0)+IF(AND(AI88&gt;0,OR(AI88&lt;S88,AND(AI88=S88,3&lt;1))),1,0)+IF(AND(AQ88&gt;0,OR(AQ88&lt;S88,AND(AQ88=S88,4&lt;1))),1,0)+IF(AND(AY88&gt;0,OR(AY88&lt;S88,AND(AY88=S88,5&lt;1))),1,0)+IF(AND(BG88&gt;0,OR(BG88&lt;S88,AND(BG88=S88,6&lt;1))),1,0)+IF(AND(BO88&gt;0,OR(BO88&lt;S88,AND(BO88=S88,7&lt;1))),1,0)+IF(AND(BW88&gt;0,OR(BW88&lt;S88,AND(BW88=S88,8&lt;1))),1,0)+IF(AND(CE88&gt;0,OR(CE88&lt;S88,AND(CE88=S88,9&lt;1))),1,0)))</f>
        <v>99</v>
      </c>
      <c r="X88" s="3">
        <f>IF(Inputs!$B$27&lt;&gt;"Ready","PENDING INPUTS",IF(A88&gt;Inputs!$B$6,0,MIN(MAX(0,(S88+T88+U88)-V88),MAX(0,C88-D88-(IF(O88&lt;W88,K88+L88+M88-N88,0)+IF(W88&lt;W88,S88+T88+U88-V88,0)+IF(AE88&lt;W88,AA88+AB88+AC88-AD88,0)+IF(AM88&lt;W88,AI88+AJ88+AK88-AL88,0)+IF(AU88&lt;W88,AQ88+AR88+AS88-AT88,0)+IF(BC88&lt;W88,AY88+AZ88+BA88-BB88,0)+IF(BK88&lt;W88,BG88+BH88+BI88-BJ88,0)+IF(BS88&lt;W88,BO88+BP88+BQ88-BR88,0)+IF(CA88&lt;W88,BW88+BX88+BY88-BZ88,0)+IF(CI88&lt;W88,CE88+CF88+CG88-CH88,0))))))</f>
        <v>0</v>
      </c>
      <c r="Y88" s="3">
        <f>IF(Inputs!$B$27&lt;&gt;"Ready","PENDING INPUTS",MIN((S88+T88+U88),IF(D88&gt;C88,IF(D88=0,0,V88*C88/D88),V88+X88)))</f>
        <v>0</v>
      </c>
      <c r="Z88" s="3">
        <f>IF(Inputs!$B$27&lt;&gt;"Ready","PENDING INPUTS",MAX(0,(S88+T88+U88)-Y88))</f>
        <v>0</v>
      </c>
      <c r="AA88" s="3">
        <f>IF(Inputs!$B$27&lt;&gt;"Ready","PENDING INPUTS",AH87)</f>
        <v>0</v>
      </c>
      <c r="AB88" s="3">
        <f>IF(Inputs!$B$27&lt;&gt;"Ready","PENDING INPUTS",IF(A88&lt;=Inputs!$B$6,ROUND(AA88*Inputs!C16/12,2),0))</f>
        <v>0</v>
      </c>
      <c r="AC88" s="3">
        <f>IF(Inputs!$B$27&lt;&gt;"Ready","PENDING INPUTS",IF(AND(A88&lt;=Inputs!$B$6,AA88&gt;0),Inputs!G16,0))</f>
        <v>0</v>
      </c>
      <c r="AD88" s="3">
        <f>IF(Inputs!$B$27&lt;&gt;"Ready","PENDING INPUTS",IF(A88&gt;Inputs!$B$6,0,MIN((AA88+AB88+AC88),IF(Inputs!H16=1,Inputs!D16,MAX(Inputs!F16,ROUND(AA88*Inputs!E16+AB88+AC88,2))))))</f>
        <v>0</v>
      </c>
      <c r="AE88">
        <f>IF(Inputs!$B$27&lt;&gt;"Ready","PENDING INPUTS",IF(AA88&lt;=0,99,1+IF(AND(K88&gt;0,OR(K88&lt;AA88,AND(K88=AA88,0&lt;2))),1,0)+IF(AND(S88&gt;0,OR(S88&lt;AA88,AND(S88=AA88,1&lt;2))),1,0)+IF(AND(AI88&gt;0,OR(AI88&lt;AA88,AND(AI88=AA88,3&lt;2))),1,0)+IF(AND(AQ88&gt;0,OR(AQ88&lt;AA88,AND(AQ88=AA88,4&lt;2))),1,0)+IF(AND(AY88&gt;0,OR(AY88&lt;AA88,AND(AY88=AA88,5&lt;2))),1,0)+IF(AND(BG88&gt;0,OR(BG88&lt;AA88,AND(BG88=AA88,6&lt;2))),1,0)+IF(AND(BO88&gt;0,OR(BO88&lt;AA88,AND(BO88=AA88,7&lt;2))),1,0)+IF(AND(BW88&gt;0,OR(BW88&lt;AA88,AND(BW88=AA88,8&lt;2))),1,0)+IF(AND(CE88&gt;0,OR(CE88&lt;AA88,AND(CE88=AA88,9&lt;2))),1,0)))</f>
        <v>99</v>
      </c>
      <c r="AF88" s="3">
        <f>IF(Inputs!$B$27&lt;&gt;"Ready","PENDING INPUTS",IF(A88&gt;Inputs!$B$6,0,MIN(MAX(0,(AA88+AB88+AC88)-AD88),MAX(0,C88-D88-(IF(O88&lt;AE88,K88+L88+M88-N88,0)+IF(W88&lt;AE88,S88+T88+U88-V88,0)+IF(AE88&lt;AE88,AA88+AB88+AC88-AD88,0)+IF(AM88&lt;AE88,AI88+AJ88+AK88-AL88,0)+IF(AU88&lt;AE88,AQ88+AR88+AS88-AT88,0)+IF(BC88&lt;AE88,AY88+AZ88+BA88-BB88,0)+IF(BK88&lt;AE88,BG88+BH88+BI88-BJ88,0)+IF(BS88&lt;AE88,BO88+BP88+BQ88-BR88,0)+IF(CA88&lt;AE88,BW88+BX88+BY88-BZ88,0)+IF(CI88&lt;AE88,CE88+CF88+CG88-CH88,0))))))</f>
        <v>0</v>
      </c>
      <c r="AG88" s="3">
        <f>IF(Inputs!$B$27&lt;&gt;"Ready","PENDING INPUTS",MIN((AA88+AB88+AC88),IF(D88&gt;C88,IF(D88=0,0,AD88*C88/D88),AD88+AF88)))</f>
        <v>0</v>
      </c>
      <c r="AH88" s="3">
        <f>IF(Inputs!$B$27&lt;&gt;"Ready","PENDING INPUTS",MAX(0,(AA88+AB88+AC88)-AG88))</f>
        <v>0</v>
      </c>
      <c r="AI88" s="3">
        <f>IF(Inputs!$B$27&lt;&gt;"Ready","PENDING INPUTS",AP87)</f>
        <v>0</v>
      </c>
      <c r="AJ88" s="3">
        <f>IF(Inputs!$B$27&lt;&gt;"Ready","PENDING INPUTS",IF(A88&lt;=Inputs!$B$6,ROUND(AI88*Inputs!C17/12,2),0))</f>
        <v>0</v>
      </c>
      <c r="AK88" s="3">
        <f>IF(Inputs!$B$27&lt;&gt;"Ready","PENDING INPUTS",IF(AND(A88&lt;=Inputs!$B$6,AI88&gt;0),Inputs!G17,0))</f>
        <v>0</v>
      </c>
      <c r="AL88" s="3">
        <f>IF(Inputs!$B$27&lt;&gt;"Ready","PENDING INPUTS",IF(A88&gt;Inputs!$B$6,0,MIN((AI88+AJ88+AK88),IF(Inputs!H17=1,Inputs!D17,MAX(Inputs!F17,ROUND(AI88*Inputs!E17+AJ88+AK88,2))))))</f>
        <v>0</v>
      </c>
      <c r="AM88">
        <f>IF(Inputs!$B$27&lt;&gt;"Ready","PENDING INPUTS",IF(AI88&lt;=0,99,1+IF(AND(K88&gt;0,OR(K88&lt;AI88,AND(K88=AI88,0&lt;3))),1,0)+IF(AND(S88&gt;0,OR(S88&lt;AI88,AND(S88=AI88,1&lt;3))),1,0)+IF(AND(AA88&gt;0,OR(AA88&lt;AI88,AND(AA88=AI88,2&lt;3))),1,0)+IF(AND(AQ88&gt;0,OR(AQ88&lt;AI88,AND(AQ88=AI88,4&lt;3))),1,0)+IF(AND(AY88&gt;0,OR(AY88&lt;AI88,AND(AY88=AI88,5&lt;3))),1,0)+IF(AND(BG88&gt;0,OR(BG88&lt;AI88,AND(BG88=AI88,6&lt;3))),1,0)+IF(AND(BO88&gt;0,OR(BO88&lt;AI88,AND(BO88=AI88,7&lt;3))),1,0)+IF(AND(BW88&gt;0,OR(BW88&lt;AI88,AND(BW88=AI88,8&lt;3))),1,0)+IF(AND(CE88&gt;0,OR(CE88&lt;AI88,AND(CE88=AI88,9&lt;3))),1,0)))</f>
        <v>99</v>
      </c>
      <c r="AN88" s="3">
        <f>IF(Inputs!$B$27&lt;&gt;"Ready","PENDING INPUTS",IF(A88&gt;Inputs!$B$6,0,MIN(MAX(0,(AI88+AJ88+AK88)-AL88),MAX(0,C88-D88-(IF(O88&lt;AM88,K88+L88+M88-N88,0)+IF(W88&lt;AM88,S88+T88+U88-V88,0)+IF(AE88&lt;AM88,AA88+AB88+AC88-AD88,0)+IF(AM88&lt;AM88,AI88+AJ88+AK88-AL88,0)+IF(AU88&lt;AM88,AQ88+AR88+AS88-AT88,0)+IF(BC88&lt;AM88,AY88+AZ88+BA88-BB88,0)+IF(BK88&lt;AM88,BG88+BH88+BI88-BJ88,0)+IF(BS88&lt;AM88,BO88+BP88+BQ88-BR88,0)+IF(CA88&lt;AM88,BW88+BX88+BY88-BZ88,0)+IF(CI88&lt;AM88,CE88+CF88+CG88-CH88,0))))))</f>
        <v>0</v>
      </c>
      <c r="AO88" s="3">
        <f>IF(Inputs!$B$27&lt;&gt;"Ready","PENDING INPUTS",MIN((AI88+AJ88+AK88),IF(D88&gt;C88,IF(D88=0,0,AL88*C88/D88),AL88+AN88)))</f>
        <v>0</v>
      </c>
      <c r="AP88" s="3">
        <f>IF(Inputs!$B$27&lt;&gt;"Ready","PENDING INPUTS",MAX(0,(AI88+AJ88+AK88)-AO88))</f>
        <v>0</v>
      </c>
      <c r="AQ88" s="3">
        <f>IF(Inputs!$B$27&lt;&gt;"Ready","PENDING INPUTS",AX87)</f>
        <v>0</v>
      </c>
      <c r="AR88" s="3">
        <f>IF(Inputs!$B$27&lt;&gt;"Ready","PENDING INPUTS",IF(A88&lt;=Inputs!$B$6,ROUND(AQ88*Inputs!C18/12,2),0))</f>
        <v>0</v>
      </c>
      <c r="AS88" s="3">
        <f>IF(Inputs!$B$27&lt;&gt;"Ready","PENDING INPUTS",IF(AND(A88&lt;=Inputs!$B$6,AQ88&gt;0),Inputs!G18,0))</f>
        <v>0</v>
      </c>
      <c r="AT88" s="3">
        <f>IF(Inputs!$B$27&lt;&gt;"Ready","PENDING INPUTS",IF(A88&gt;Inputs!$B$6,0,MIN((AQ88+AR88+AS88),IF(Inputs!H18=1,Inputs!D18,MAX(Inputs!F18,ROUND(AQ88*Inputs!E18+AR88+AS88,2))))))</f>
        <v>0</v>
      </c>
      <c r="AU88">
        <f>IF(Inputs!$B$27&lt;&gt;"Ready","PENDING INPUTS",IF(AQ88&lt;=0,99,1+IF(AND(K88&gt;0,OR(K88&lt;AQ88,AND(K88=AQ88,0&lt;4))),1,0)+IF(AND(S88&gt;0,OR(S88&lt;AQ88,AND(S88=AQ88,1&lt;4))),1,0)+IF(AND(AA88&gt;0,OR(AA88&lt;AQ88,AND(AA88=AQ88,2&lt;4))),1,0)+IF(AND(AI88&gt;0,OR(AI88&lt;AQ88,AND(AI88=AQ88,3&lt;4))),1,0)+IF(AND(AY88&gt;0,OR(AY88&lt;AQ88,AND(AY88=AQ88,5&lt;4))),1,0)+IF(AND(BG88&gt;0,OR(BG88&lt;AQ88,AND(BG88=AQ88,6&lt;4))),1,0)+IF(AND(BO88&gt;0,OR(BO88&lt;AQ88,AND(BO88=AQ88,7&lt;4))),1,0)+IF(AND(BW88&gt;0,OR(BW88&lt;AQ88,AND(BW88=AQ88,8&lt;4))),1,0)+IF(AND(CE88&gt;0,OR(CE88&lt;AQ88,AND(CE88=AQ88,9&lt;4))),1,0)))</f>
        <v>99</v>
      </c>
      <c r="AV88" s="3">
        <f>IF(Inputs!$B$27&lt;&gt;"Ready","PENDING INPUTS",IF(A88&gt;Inputs!$B$6,0,MIN(MAX(0,(AQ88+AR88+AS88)-AT88),MAX(0,C88-D88-(IF(O88&lt;AU88,K88+L88+M88-N88,0)+IF(W88&lt;AU88,S88+T88+U88-V88,0)+IF(AE88&lt;AU88,AA88+AB88+AC88-AD88,0)+IF(AM88&lt;AU88,AI88+AJ88+AK88-AL88,0)+IF(AU88&lt;AU88,AQ88+AR88+AS88-AT88,0)+IF(BC88&lt;AU88,AY88+AZ88+BA88-BB88,0)+IF(BK88&lt;AU88,BG88+BH88+BI88-BJ88,0)+IF(BS88&lt;AU88,BO88+BP88+BQ88-BR88,0)+IF(CA88&lt;AU88,BW88+BX88+BY88-BZ88,0)+IF(CI88&lt;AU88,CE88+CF88+CG88-CH88,0))))))</f>
        <v>0</v>
      </c>
      <c r="AW88" s="3">
        <f>IF(Inputs!$B$27&lt;&gt;"Ready","PENDING INPUTS",MIN((AQ88+AR88+AS88),IF(D88&gt;C88,IF(D88=0,0,AT88*C88/D88),AT88+AV88)))</f>
        <v>0</v>
      </c>
      <c r="AX88" s="3">
        <f>IF(Inputs!$B$27&lt;&gt;"Ready","PENDING INPUTS",MAX(0,(AQ88+AR88+AS88)-AW88))</f>
        <v>0</v>
      </c>
      <c r="AY88" s="3">
        <f>IF(Inputs!$B$27&lt;&gt;"Ready","PENDING INPUTS",BF87)</f>
        <v>0</v>
      </c>
      <c r="AZ88" s="3">
        <f>IF(Inputs!$B$27&lt;&gt;"Ready","PENDING INPUTS",IF(A88&lt;=Inputs!$B$6,ROUND(AY88*Inputs!C19/12,2),0))</f>
        <v>0</v>
      </c>
      <c r="BA88" s="3">
        <f>IF(Inputs!$B$27&lt;&gt;"Ready","PENDING INPUTS",IF(AND(A88&lt;=Inputs!$B$6,AY88&gt;0),Inputs!G19,0))</f>
        <v>0</v>
      </c>
      <c r="BB88" s="3">
        <f>IF(Inputs!$B$27&lt;&gt;"Ready","PENDING INPUTS",IF(A88&gt;Inputs!$B$6,0,MIN((AY88+AZ88+BA88),IF(Inputs!H19=1,Inputs!D19,MAX(Inputs!F19,ROUND(AY88*Inputs!E19+AZ88+BA88,2))))))</f>
        <v>0</v>
      </c>
      <c r="BC88">
        <f>IF(Inputs!$B$27&lt;&gt;"Ready","PENDING INPUTS",IF(AY88&lt;=0,99,1+IF(AND(K88&gt;0,OR(K88&lt;AY88,AND(K88=AY88,0&lt;5))),1,0)+IF(AND(S88&gt;0,OR(S88&lt;AY88,AND(S88=AY88,1&lt;5))),1,0)+IF(AND(AA88&gt;0,OR(AA88&lt;AY88,AND(AA88=AY88,2&lt;5))),1,0)+IF(AND(AI88&gt;0,OR(AI88&lt;AY88,AND(AI88=AY88,3&lt;5))),1,0)+IF(AND(AQ88&gt;0,OR(AQ88&lt;AY88,AND(AQ88=AY88,4&lt;5))),1,0)+IF(AND(BG88&gt;0,OR(BG88&lt;AY88,AND(BG88=AY88,6&lt;5))),1,0)+IF(AND(BO88&gt;0,OR(BO88&lt;AY88,AND(BO88=AY88,7&lt;5))),1,0)+IF(AND(BW88&gt;0,OR(BW88&lt;AY88,AND(BW88=AY88,8&lt;5))),1,0)+IF(AND(CE88&gt;0,OR(CE88&lt;AY88,AND(CE88=AY88,9&lt;5))),1,0)))</f>
        <v>99</v>
      </c>
      <c r="BD88" s="3">
        <f>IF(Inputs!$B$27&lt;&gt;"Ready","PENDING INPUTS",IF(A88&gt;Inputs!$B$6,0,MIN(MAX(0,(AY88+AZ88+BA88)-BB88),MAX(0,C88-D88-(IF(O88&lt;BC88,K88+L88+M88-N88,0)+IF(W88&lt;BC88,S88+T88+U88-V88,0)+IF(AE88&lt;BC88,AA88+AB88+AC88-AD88,0)+IF(AM88&lt;BC88,AI88+AJ88+AK88-AL88,0)+IF(AU88&lt;BC88,AQ88+AR88+AS88-AT88,0)+IF(BC88&lt;BC88,AY88+AZ88+BA88-BB88,0)+IF(BK88&lt;BC88,BG88+BH88+BI88-BJ88,0)+IF(BS88&lt;BC88,BO88+BP88+BQ88-BR88,0)+IF(CA88&lt;BC88,BW88+BX88+BY88-BZ88,0)+IF(CI88&lt;BC88,CE88+CF88+CG88-CH88,0))))))</f>
        <v>0</v>
      </c>
      <c r="BE88" s="3">
        <f>IF(Inputs!$B$27&lt;&gt;"Ready","PENDING INPUTS",MIN((AY88+AZ88+BA88),IF(D88&gt;C88,IF(D88=0,0,BB88*C88/D88),BB88+BD88)))</f>
        <v>0</v>
      </c>
      <c r="BF88" s="3">
        <f>IF(Inputs!$B$27&lt;&gt;"Ready","PENDING INPUTS",MAX(0,(AY88+AZ88+BA88)-BE88))</f>
        <v>0</v>
      </c>
      <c r="BG88" s="3">
        <f>IF(Inputs!$B$27&lt;&gt;"Ready","PENDING INPUTS",BN87)</f>
        <v>0</v>
      </c>
      <c r="BH88" s="3">
        <f>IF(Inputs!$B$27&lt;&gt;"Ready","PENDING INPUTS",IF(A88&lt;=Inputs!$B$6,ROUND(BG88*Inputs!C20/12,2),0))</f>
        <v>0</v>
      </c>
      <c r="BI88" s="3">
        <f>IF(Inputs!$B$27&lt;&gt;"Ready","PENDING INPUTS",IF(AND(A88&lt;=Inputs!$B$6,BG88&gt;0),Inputs!G20,0))</f>
        <v>0</v>
      </c>
      <c r="BJ88" s="3">
        <f>IF(Inputs!$B$27&lt;&gt;"Ready","PENDING INPUTS",IF(A88&gt;Inputs!$B$6,0,MIN((BG88+BH88+BI88),IF(Inputs!H20=1,Inputs!D20,MAX(Inputs!F20,ROUND(BG88*Inputs!E20+BH88+BI88,2))))))</f>
        <v>0</v>
      </c>
      <c r="BK88">
        <f>IF(Inputs!$B$27&lt;&gt;"Ready","PENDING INPUTS",IF(BG88&lt;=0,99,1+IF(AND(K88&gt;0,OR(K88&lt;BG88,AND(K88=BG88,0&lt;6))),1,0)+IF(AND(S88&gt;0,OR(S88&lt;BG88,AND(S88=BG88,1&lt;6))),1,0)+IF(AND(AA88&gt;0,OR(AA88&lt;BG88,AND(AA88=BG88,2&lt;6))),1,0)+IF(AND(AI88&gt;0,OR(AI88&lt;BG88,AND(AI88=BG88,3&lt;6))),1,0)+IF(AND(AQ88&gt;0,OR(AQ88&lt;BG88,AND(AQ88=BG88,4&lt;6))),1,0)+IF(AND(AY88&gt;0,OR(AY88&lt;BG88,AND(AY88=BG88,5&lt;6))),1,0)+IF(AND(BO88&gt;0,OR(BO88&lt;BG88,AND(BO88=BG88,7&lt;6))),1,0)+IF(AND(BW88&gt;0,OR(BW88&lt;BG88,AND(BW88=BG88,8&lt;6))),1,0)+IF(AND(CE88&gt;0,OR(CE88&lt;BG88,AND(CE88=BG88,9&lt;6))),1,0)))</f>
        <v>99</v>
      </c>
      <c r="BL88" s="3">
        <f>IF(Inputs!$B$27&lt;&gt;"Ready","PENDING INPUTS",IF(A88&gt;Inputs!$B$6,0,MIN(MAX(0,(BG88+BH88+BI88)-BJ88),MAX(0,C88-D88-(IF(O88&lt;BK88,K88+L88+M88-N88,0)+IF(W88&lt;BK88,S88+T88+U88-V88,0)+IF(AE88&lt;BK88,AA88+AB88+AC88-AD88,0)+IF(AM88&lt;BK88,AI88+AJ88+AK88-AL88,0)+IF(AU88&lt;BK88,AQ88+AR88+AS88-AT88,0)+IF(BC88&lt;BK88,AY88+AZ88+BA88-BB88,0)+IF(BK88&lt;BK88,BG88+BH88+BI88-BJ88,0)+IF(BS88&lt;BK88,BO88+BP88+BQ88-BR88,0)+IF(CA88&lt;BK88,BW88+BX88+BY88-BZ88,0)+IF(CI88&lt;BK88,CE88+CF88+CG88-CH88,0))))))</f>
        <v>0</v>
      </c>
      <c r="BM88" s="3">
        <f>IF(Inputs!$B$27&lt;&gt;"Ready","PENDING INPUTS",MIN((BG88+BH88+BI88),IF(D88&gt;C88,IF(D88=0,0,BJ88*C88/D88),BJ88+BL88)))</f>
        <v>0</v>
      </c>
      <c r="BN88" s="3">
        <f>IF(Inputs!$B$27&lt;&gt;"Ready","PENDING INPUTS",MAX(0,(BG88+BH88+BI88)-BM88))</f>
        <v>0</v>
      </c>
      <c r="BO88" s="3">
        <f>IF(Inputs!$B$27&lt;&gt;"Ready","PENDING INPUTS",BV87)</f>
        <v>0</v>
      </c>
      <c r="BP88" s="3">
        <f>IF(Inputs!$B$27&lt;&gt;"Ready","PENDING INPUTS",IF(A88&lt;=Inputs!$B$6,ROUND(BO88*Inputs!C21/12,2),0))</f>
        <v>0</v>
      </c>
      <c r="BQ88" s="3">
        <f>IF(Inputs!$B$27&lt;&gt;"Ready","PENDING INPUTS",IF(AND(A88&lt;=Inputs!$B$6,BO88&gt;0),Inputs!G21,0))</f>
        <v>0</v>
      </c>
      <c r="BR88" s="3">
        <f>IF(Inputs!$B$27&lt;&gt;"Ready","PENDING INPUTS",IF(A88&gt;Inputs!$B$6,0,MIN((BO88+BP88+BQ88),IF(Inputs!H21=1,Inputs!D21,MAX(Inputs!F21,ROUND(BO88*Inputs!E21+BP88+BQ88,2))))))</f>
        <v>0</v>
      </c>
      <c r="BS88">
        <f>IF(Inputs!$B$27&lt;&gt;"Ready","PENDING INPUTS",IF(BO88&lt;=0,99,1+IF(AND(K88&gt;0,OR(K88&lt;BO88,AND(K88=BO88,0&lt;7))),1,0)+IF(AND(S88&gt;0,OR(S88&lt;BO88,AND(S88=BO88,1&lt;7))),1,0)+IF(AND(AA88&gt;0,OR(AA88&lt;BO88,AND(AA88=BO88,2&lt;7))),1,0)+IF(AND(AI88&gt;0,OR(AI88&lt;BO88,AND(AI88=BO88,3&lt;7))),1,0)+IF(AND(AQ88&gt;0,OR(AQ88&lt;BO88,AND(AQ88=BO88,4&lt;7))),1,0)+IF(AND(AY88&gt;0,OR(AY88&lt;BO88,AND(AY88=BO88,5&lt;7))),1,0)+IF(AND(BG88&gt;0,OR(BG88&lt;BO88,AND(BG88=BO88,6&lt;7))),1,0)+IF(AND(BW88&gt;0,OR(BW88&lt;BO88,AND(BW88=BO88,8&lt;7))),1,0)+IF(AND(CE88&gt;0,OR(CE88&lt;BO88,AND(CE88=BO88,9&lt;7))),1,0)))</f>
        <v>99</v>
      </c>
      <c r="BT88" s="3">
        <f>IF(Inputs!$B$27&lt;&gt;"Ready","PENDING INPUTS",IF(A88&gt;Inputs!$B$6,0,MIN(MAX(0,(BO88+BP88+BQ88)-BR88),MAX(0,C88-D88-(IF(O88&lt;BS88,K88+L88+M88-N88,0)+IF(W88&lt;BS88,S88+T88+U88-V88,0)+IF(AE88&lt;BS88,AA88+AB88+AC88-AD88,0)+IF(AM88&lt;BS88,AI88+AJ88+AK88-AL88,0)+IF(AU88&lt;BS88,AQ88+AR88+AS88-AT88,0)+IF(BC88&lt;BS88,AY88+AZ88+BA88-BB88,0)+IF(BK88&lt;BS88,BG88+BH88+BI88-BJ88,0)+IF(BS88&lt;BS88,BO88+BP88+BQ88-BR88,0)+IF(CA88&lt;BS88,BW88+BX88+BY88-BZ88,0)+IF(CI88&lt;BS88,CE88+CF88+CG88-CH88,0))))))</f>
        <v>0</v>
      </c>
      <c r="BU88" s="3">
        <f>IF(Inputs!$B$27&lt;&gt;"Ready","PENDING INPUTS",MIN((BO88+BP88+BQ88),IF(D88&gt;C88,IF(D88=0,0,BR88*C88/D88),BR88+BT88)))</f>
        <v>0</v>
      </c>
      <c r="BV88" s="3">
        <f>IF(Inputs!$B$27&lt;&gt;"Ready","PENDING INPUTS",MAX(0,(BO88+BP88+BQ88)-BU88))</f>
        <v>0</v>
      </c>
      <c r="BW88" s="3">
        <f>IF(Inputs!$B$27&lt;&gt;"Ready","PENDING INPUTS",CD87)</f>
        <v>0</v>
      </c>
      <c r="BX88" s="3">
        <f>IF(Inputs!$B$27&lt;&gt;"Ready","PENDING INPUTS",IF(A88&lt;=Inputs!$B$6,ROUND(BW88*Inputs!C22/12,2),0))</f>
        <v>0</v>
      </c>
      <c r="BY88" s="3">
        <f>IF(Inputs!$B$27&lt;&gt;"Ready","PENDING INPUTS",IF(AND(A88&lt;=Inputs!$B$6,BW88&gt;0),Inputs!G22,0))</f>
        <v>0</v>
      </c>
      <c r="BZ88" s="3">
        <f>IF(Inputs!$B$27&lt;&gt;"Ready","PENDING INPUTS",IF(A88&gt;Inputs!$B$6,0,MIN((BW88+BX88+BY88),IF(Inputs!H22=1,Inputs!D22,MAX(Inputs!F22,ROUND(BW88*Inputs!E22+BX88+BY88,2))))))</f>
        <v>0</v>
      </c>
      <c r="CA88">
        <f>IF(Inputs!$B$27&lt;&gt;"Ready","PENDING INPUTS",IF(BW88&lt;=0,99,1+IF(AND(K88&gt;0,OR(K88&lt;BW88,AND(K88=BW88,0&lt;8))),1,0)+IF(AND(S88&gt;0,OR(S88&lt;BW88,AND(S88=BW88,1&lt;8))),1,0)+IF(AND(AA88&gt;0,OR(AA88&lt;BW88,AND(AA88=BW88,2&lt;8))),1,0)+IF(AND(AI88&gt;0,OR(AI88&lt;BW88,AND(AI88=BW88,3&lt;8))),1,0)+IF(AND(AQ88&gt;0,OR(AQ88&lt;BW88,AND(AQ88=BW88,4&lt;8))),1,0)+IF(AND(AY88&gt;0,OR(AY88&lt;BW88,AND(AY88=BW88,5&lt;8))),1,0)+IF(AND(BG88&gt;0,OR(BG88&lt;BW88,AND(BG88=BW88,6&lt;8))),1,0)+IF(AND(BO88&gt;0,OR(BO88&lt;BW88,AND(BO88=BW88,7&lt;8))),1,0)+IF(AND(CE88&gt;0,OR(CE88&lt;BW88,AND(CE88=BW88,9&lt;8))),1,0)))</f>
        <v>99</v>
      </c>
      <c r="CB88" s="3">
        <f>IF(Inputs!$B$27&lt;&gt;"Ready","PENDING INPUTS",IF(A88&gt;Inputs!$B$6,0,MIN(MAX(0,(BW88+BX88+BY88)-BZ88),MAX(0,C88-D88-(IF(O88&lt;CA88,K88+L88+M88-N88,0)+IF(W88&lt;CA88,S88+T88+U88-V88,0)+IF(AE88&lt;CA88,AA88+AB88+AC88-AD88,0)+IF(AM88&lt;CA88,AI88+AJ88+AK88-AL88,0)+IF(AU88&lt;CA88,AQ88+AR88+AS88-AT88,0)+IF(BC88&lt;CA88,AY88+AZ88+BA88-BB88,0)+IF(BK88&lt;CA88,BG88+BH88+BI88-BJ88,0)+IF(BS88&lt;CA88,BO88+BP88+BQ88-BR88,0)+IF(CA88&lt;CA88,BW88+BX88+BY88-BZ88,0)+IF(CI88&lt;CA88,CE88+CF88+CG88-CH88,0))))))</f>
        <v>0</v>
      </c>
      <c r="CC88" s="3">
        <f>IF(Inputs!$B$27&lt;&gt;"Ready","PENDING INPUTS",MIN((BW88+BX88+BY88),IF(D88&gt;C88,IF(D88=0,0,BZ88*C88/D88),BZ88+CB88)))</f>
        <v>0</v>
      </c>
      <c r="CD88" s="3">
        <f>IF(Inputs!$B$27&lt;&gt;"Ready","PENDING INPUTS",MAX(0,(BW88+BX88+BY88)-CC88))</f>
        <v>0</v>
      </c>
      <c r="CE88" s="3">
        <f>IF(Inputs!$B$27&lt;&gt;"Ready","PENDING INPUTS",CL87)</f>
        <v>0</v>
      </c>
      <c r="CF88" s="3">
        <f>IF(Inputs!$B$27&lt;&gt;"Ready","PENDING INPUTS",IF(A88&lt;=Inputs!$B$6,ROUND(CE88*Inputs!C23/12,2),0))</f>
        <v>0</v>
      </c>
      <c r="CG88" s="3">
        <f>IF(Inputs!$B$27&lt;&gt;"Ready","PENDING INPUTS",IF(AND(A88&lt;=Inputs!$B$6,CE88&gt;0),Inputs!G23,0))</f>
        <v>0</v>
      </c>
      <c r="CH88" s="3">
        <f>IF(Inputs!$B$27&lt;&gt;"Ready","PENDING INPUTS",IF(A88&gt;Inputs!$B$6,0,MIN((CE88+CF88+CG88),IF(Inputs!H23=1,Inputs!D23,MAX(Inputs!F23,ROUND(CE88*Inputs!E23+CF88+CG88,2))))))</f>
        <v>0</v>
      </c>
      <c r="CI88">
        <f>IF(Inputs!$B$27&lt;&gt;"Ready","PENDING INPUTS",IF(CE88&lt;=0,99,1+IF(AND(K88&gt;0,OR(K88&lt;CE88,AND(K88=CE88,0&lt;9))),1,0)+IF(AND(S88&gt;0,OR(S88&lt;CE88,AND(S88=CE88,1&lt;9))),1,0)+IF(AND(AA88&gt;0,OR(AA88&lt;CE88,AND(AA88=CE88,2&lt;9))),1,0)+IF(AND(AI88&gt;0,OR(AI88&lt;CE88,AND(AI88=CE88,3&lt;9))),1,0)+IF(AND(AQ88&gt;0,OR(AQ88&lt;CE88,AND(AQ88=CE88,4&lt;9))),1,0)+IF(AND(AY88&gt;0,OR(AY88&lt;CE88,AND(AY88=CE88,5&lt;9))),1,0)+IF(AND(BG88&gt;0,OR(BG88&lt;CE88,AND(BG88=CE88,6&lt;9))),1,0)+IF(AND(BO88&gt;0,OR(BO88&lt;CE88,AND(BO88=CE88,7&lt;9))),1,0)+IF(AND(BW88&gt;0,OR(BW88&lt;CE88,AND(BW88=CE88,8&lt;9))),1,0)))</f>
        <v>99</v>
      </c>
      <c r="CJ88" s="3">
        <f>IF(Inputs!$B$27&lt;&gt;"Ready","PENDING INPUTS",IF(A88&gt;Inputs!$B$6,0,MIN(MAX(0,(CE88+CF88+CG88)-CH88),MAX(0,C88-D88-(IF(O88&lt;CI88,K88+L88+M88-N88,0)+IF(W88&lt;CI88,S88+T88+U88-V88,0)+IF(AE88&lt;CI88,AA88+AB88+AC88-AD88,0)+IF(AM88&lt;CI88,AI88+AJ88+AK88-AL88,0)+IF(AU88&lt;CI88,AQ88+AR88+AS88-AT88,0)+IF(BC88&lt;CI88,AY88+AZ88+BA88-BB88,0)+IF(BK88&lt;CI88,BG88+BH88+BI88-BJ88,0)+IF(BS88&lt;CI88,BO88+BP88+BQ88-BR88,0)+IF(CA88&lt;CI88,BW88+BX88+BY88-BZ88,0)+IF(CI88&lt;CI88,CE88+CF88+CG88-CH88,0))))))</f>
        <v>0</v>
      </c>
      <c r="CK88" s="3">
        <f>IF(Inputs!$B$27&lt;&gt;"Ready","PENDING INPUTS",MIN((CE88+CF88+CG88),IF(D88&gt;C88,IF(D88=0,0,CH88*C88/D88),CH88+CJ88)))</f>
        <v>0</v>
      </c>
      <c r="CL88" s="3">
        <f>IF(Inputs!$B$27&lt;&gt;"Ready","PENDING INPUTS",MAX(0,(CE88+CF88+CG88)-CK88))</f>
        <v>0</v>
      </c>
    </row>
    <row r="89" spans="1:90" ht="27.95" customHeight="1" x14ac:dyDescent="0.25">
      <c r="A89">
        <v>85</v>
      </c>
      <c r="B89" s="13">
        <f>IF(Inputs!$B$27&lt;&gt;"Ready","PENDING INPUTS",EDATE(Inputs!$B$5,A89-1))</f>
        <v>48853</v>
      </c>
      <c r="C89" s="3">
        <f>IF(Inputs!$B$27&lt;&gt;"Ready","PENDING INPUTS",IF(A89&lt;=Inputs!$B$6,MAX(0,Inputs!$B$4+IF(A89=Inputs!$B$7,Inputs!$B$8,0)+IF(A89=Inputs!$B$9,Inputs!$B$10,0)),0))</f>
        <v>0</v>
      </c>
      <c r="D89" s="3">
        <f>IF(Inputs!$B$27&lt;&gt;"Ready","PENDING INPUTS",SUM(N89,V89,AD89,AL89,AT89,BB89,BJ89,BR89,BZ89,CH89))</f>
        <v>0</v>
      </c>
      <c r="E89" s="3">
        <f>IF(Inputs!$B$27&lt;&gt;"Ready","PENDING INPUTS",MAX(0,D89-C89))</f>
        <v>0</v>
      </c>
      <c r="F89" s="3">
        <f>IF(Inputs!$B$27&lt;&gt;"Ready","PENDING INPUTS",SUM(Q89,Y89,AG89,AO89,AW89,BE89,BM89,BU89,CC89,CK89))</f>
        <v>0</v>
      </c>
      <c r="G89" s="3">
        <f>IF(Inputs!$B$27&lt;&gt;"Ready","PENDING INPUTS",SUM(L89,T89,AB89,AJ89,AR89,AZ89,BH89,BP89,BX89,CF89))</f>
        <v>0</v>
      </c>
      <c r="H89" s="3">
        <f>IF(Inputs!$B$27&lt;&gt;"Ready","PENDING INPUTS",SUM(M89,U89,AC89,AK89,AS89,BA89,BI89,BQ89,BY89,CG89))</f>
        <v>0</v>
      </c>
      <c r="I89" s="3">
        <f>IF(Inputs!$B$27&lt;&gt;"Ready","PENDING INPUTS",SUM(R89,Z89,AH89,AP89,AX89,BF89,BN89,BV89,CD89,CL89))</f>
        <v>0</v>
      </c>
      <c r="J89" t="str">
        <f>IF(Inputs!$B$27&lt;&gt;"Ready","PENDING INPUTS",IF(A89&gt;Inputs!$B$6,"Beyond horizon",IF(E89&gt;0.005,"MINIMUM SHORTFALL",IF(I89&lt;0.005,"Paid off","In progress"))))</f>
        <v>Paid off</v>
      </c>
      <c r="K89" s="3">
        <f>IF(Inputs!$B$27&lt;&gt;"Ready","PENDING INPUTS",R88)</f>
        <v>0</v>
      </c>
      <c r="L89" s="3">
        <f>IF(Inputs!$B$27&lt;&gt;"Ready","PENDING INPUTS",IF(A89&lt;=Inputs!$B$6,ROUND(K89*Inputs!C14/12,2),0))</f>
        <v>0</v>
      </c>
      <c r="M89" s="3">
        <f>IF(Inputs!$B$27&lt;&gt;"Ready","PENDING INPUTS",IF(AND(A89&lt;=Inputs!$B$6,K89&gt;0),Inputs!G14,0))</f>
        <v>0</v>
      </c>
      <c r="N89" s="3">
        <f>IF(Inputs!$B$27&lt;&gt;"Ready","PENDING INPUTS",IF(A89&gt;Inputs!$B$6,0,MIN((K89+L89+M89),IF(Inputs!H14=1,Inputs!D14,MAX(Inputs!F14,ROUND(K89*Inputs!E14+L89+M89,2))))))</f>
        <v>0</v>
      </c>
      <c r="O89">
        <f>IF(Inputs!$B$27&lt;&gt;"Ready","PENDING INPUTS",IF(K89&lt;=0,99,1+IF(AND(S89&gt;0,OR(S89&lt;K89,AND(S89=K89,1&lt;0))),1,0)+IF(AND(AA89&gt;0,OR(AA89&lt;K89,AND(AA89=K89,2&lt;0))),1,0)+IF(AND(AI89&gt;0,OR(AI89&lt;K89,AND(AI89=K89,3&lt;0))),1,0)+IF(AND(AQ89&gt;0,OR(AQ89&lt;K89,AND(AQ89=K89,4&lt;0))),1,0)+IF(AND(AY89&gt;0,OR(AY89&lt;K89,AND(AY89=K89,5&lt;0))),1,0)+IF(AND(BG89&gt;0,OR(BG89&lt;K89,AND(BG89=K89,6&lt;0))),1,0)+IF(AND(BO89&gt;0,OR(BO89&lt;K89,AND(BO89=K89,7&lt;0))),1,0)+IF(AND(BW89&gt;0,OR(BW89&lt;K89,AND(BW89=K89,8&lt;0))),1,0)+IF(AND(CE89&gt;0,OR(CE89&lt;K89,AND(CE89=K89,9&lt;0))),1,0)))</f>
        <v>99</v>
      </c>
      <c r="P89" s="3">
        <f>IF(Inputs!$B$27&lt;&gt;"Ready","PENDING INPUTS",IF(A89&gt;Inputs!$B$6,0,MIN(MAX(0,(K89+L89+M89)-N89),MAX(0,C89-D89-(IF(O89&lt;O89,K89+L89+M89-N89,0)+IF(W89&lt;O89,S89+T89+U89-V89,0)+IF(AE89&lt;O89,AA89+AB89+AC89-AD89,0)+IF(AM89&lt;O89,AI89+AJ89+AK89-AL89,0)+IF(AU89&lt;O89,AQ89+AR89+AS89-AT89,0)+IF(BC89&lt;O89,AY89+AZ89+BA89-BB89,0)+IF(BK89&lt;O89,BG89+BH89+BI89-BJ89,0)+IF(BS89&lt;O89,BO89+BP89+BQ89-BR89,0)+IF(CA89&lt;O89,BW89+BX89+BY89-BZ89,0)+IF(CI89&lt;O89,CE89+CF89+CG89-CH89,0))))))</f>
        <v>0</v>
      </c>
      <c r="Q89" s="3">
        <f>IF(Inputs!$B$27&lt;&gt;"Ready","PENDING INPUTS",MIN((K89+L89+M89),IF(D89&gt;C89,IF(D89=0,0,N89*C89/D89),N89+P89)))</f>
        <v>0</v>
      </c>
      <c r="R89" s="3">
        <f>IF(Inputs!$B$27&lt;&gt;"Ready","PENDING INPUTS",MAX(0,(K89+L89+M89)-Q89))</f>
        <v>0</v>
      </c>
      <c r="S89" s="3">
        <f>IF(Inputs!$B$27&lt;&gt;"Ready","PENDING INPUTS",Z88)</f>
        <v>0</v>
      </c>
      <c r="T89" s="3">
        <f>IF(Inputs!$B$27&lt;&gt;"Ready","PENDING INPUTS",IF(A89&lt;=Inputs!$B$6,ROUND(S89*Inputs!C15/12,2),0))</f>
        <v>0</v>
      </c>
      <c r="U89" s="3">
        <f>IF(Inputs!$B$27&lt;&gt;"Ready","PENDING INPUTS",IF(AND(A89&lt;=Inputs!$B$6,S89&gt;0),Inputs!G15,0))</f>
        <v>0</v>
      </c>
      <c r="V89" s="3">
        <f>IF(Inputs!$B$27&lt;&gt;"Ready","PENDING INPUTS",IF(A89&gt;Inputs!$B$6,0,MIN((S89+T89+U89),IF(Inputs!H15=1,Inputs!D15,MAX(Inputs!F15,ROUND(S89*Inputs!E15+T89+U89,2))))))</f>
        <v>0</v>
      </c>
      <c r="W89">
        <f>IF(Inputs!$B$27&lt;&gt;"Ready","PENDING INPUTS",IF(S89&lt;=0,99,1+IF(AND(K89&gt;0,OR(K89&lt;S89,AND(K89=S89,0&lt;1))),1,0)+IF(AND(AA89&gt;0,OR(AA89&lt;S89,AND(AA89=S89,2&lt;1))),1,0)+IF(AND(AI89&gt;0,OR(AI89&lt;S89,AND(AI89=S89,3&lt;1))),1,0)+IF(AND(AQ89&gt;0,OR(AQ89&lt;S89,AND(AQ89=S89,4&lt;1))),1,0)+IF(AND(AY89&gt;0,OR(AY89&lt;S89,AND(AY89=S89,5&lt;1))),1,0)+IF(AND(BG89&gt;0,OR(BG89&lt;S89,AND(BG89=S89,6&lt;1))),1,0)+IF(AND(BO89&gt;0,OR(BO89&lt;S89,AND(BO89=S89,7&lt;1))),1,0)+IF(AND(BW89&gt;0,OR(BW89&lt;S89,AND(BW89=S89,8&lt;1))),1,0)+IF(AND(CE89&gt;0,OR(CE89&lt;S89,AND(CE89=S89,9&lt;1))),1,0)))</f>
        <v>99</v>
      </c>
      <c r="X89" s="3">
        <f>IF(Inputs!$B$27&lt;&gt;"Ready","PENDING INPUTS",IF(A89&gt;Inputs!$B$6,0,MIN(MAX(0,(S89+T89+U89)-V89),MAX(0,C89-D89-(IF(O89&lt;W89,K89+L89+M89-N89,0)+IF(W89&lt;W89,S89+T89+U89-V89,0)+IF(AE89&lt;W89,AA89+AB89+AC89-AD89,0)+IF(AM89&lt;W89,AI89+AJ89+AK89-AL89,0)+IF(AU89&lt;W89,AQ89+AR89+AS89-AT89,0)+IF(BC89&lt;W89,AY89+AZ89+BA89-BB89,0)+IF(BK89&lt;W89,BG89+BH89+BI89-BJ89,0)+IF(BS89&lt;W89,BO89+BP89+BQ89-BR89,0)+IF(CA89&lt;W89,BW89+BX89+BY89-BZ89,0)+IF(CI89&lt;W89,CE89+CF89+CG89-CH89,0))))))</f>
        <v>0</v>
      </c>
      <c r="Y89" s="3">
        <f>IF(Inputs!$B$27&lt;&gt;"Ready","PENDING INPUTS",MIN((S89+T89+U89),IF(D89&gt;C89,IF(D89=0,0,V89*C89/D89),V89+X89)))</f>
        <v>0</v>
      </c>
      <c r="Z89" s="3">
        <f>IF(Inputs!$B$27&lt;&gt;"Ready","PENDING INPUTS",MAX(0,(S89+T89+U89)-Y89))</f>
        <v>0</v>
      </c>
      <c r="AA89" s="3">
        <f>IF(Inputs!$B$27&lt;&gt;"Ready","PENDING INPUTS",AH88)</f>
        <v>0</v>
      </c>
      <c r="AB89" s="3">
        <f>IF(Inputs!$B$27&lt;&gt;"Ready","PENDING INPUTS",IF(A89&lt;=Inputs!$B$6,ROUND(AA89*Inputs!C16/12,2),0))</f>
        <v>0</v>
      </c>
      <c r="AC89" s="3">
        <f>IF(Inputs!$B$27&lt;&gt;"Ready","PENDING INPUTS",IF(AND(A89&lt;=Inputs!$B$6,AA89&gt;0),Inputs!G16,0))</f>
        <v>0</v>
      </c>
      <c r="AD89" s="3">
        <f>IF(Inputs!$B$27&lt;&gt;"Ready","PENDING INPUTS",IF(A89&gt;Inputs!$B$6,0,MIN((AA89+AB89+AC89),IF(Inputs!H16=1,Inputs!D16,MAX(Inputs!F16,ROUND(AA89*Inputs!E16+AB89+AC89,2))))))</f>
        <v>0</v>
      </c>
      <c r="AE89">
        <f>IF(Inputs!$B$27&lt;&gt;"Ready","PENDING INPUTS",IF(AA89&lt;=0,99,1+IF(AND(K89&gt;0,OR(K89&lt;AA89,AND(K89=AA89,0&lt;2))),1,0)+IF(AND(S89&gt;0,OR(S89&lt;AA89,AND(S89=AA89,1&lt;2))),1,0)+IF(AND(AI89&gt;0,OR(AI89&lt;AA89,AND(AI89=AA89,3&lt;2))),1,0)+IF(AND(AQ89&gt;0,OR(AQ89&lt;AA89,AND(AQ89=AA89,4&lt;2))),1,0)+IF(AND(AY89&gt;0,OR(AY89&lt;AA89,AND(AY89=AA89,5&lt;2))),1,0)+IF(AND(BG89&gt;0,OR(BG89&lt;AA89,AND(BG89=AA89,6&lt;2))),1,0)+IF(AND(BO89&gt;0,OR(BO89&lt;AA89,AND(BO89=AA89,7&lt;2))),1,0)+IF(AND(BW89&gt;0,OR(BW89&lt;AA89,AND(BW89=AA89,8&lt;2))),1,0)+IF(AND(CE89&gt;0,OR(CE89&lt;AA89,AND(CE89=AA89,9&lt;2))),1,0)))</f>
        <v>99</v>
      </c>
      <c r="AF89" s="3">
        <f>IF(Inputs!$B$27&lt;&gt;"Ready","PENDING INPUTS",IF(A89&gt;Inputs!$B$6,0,MIN(MAX(0,(AA89+AB89+AC89)-AD89),MAX(0,C89-D89-(IF(O89&lt;AE89,K89+L89+M89-N89,0)+IF(W89&lt;AE89,S89+T89+U89-V89,0)+IF(AE89&lt;AE89,AA89+AB89+AC89-AD89,0)+IF(AM89&lt;AE89,AI89+AJ89+AK89-AL89,0)+IF(AU89&lt;AE89,AQ89+AR89+AS89-AT89,0)+IF(BC89&lt;AE89,AY89+AZ89+BA89-BB89,0)+IF(BK89&lt;AE89,BG89+BH89+BI89-BJ89,0)+IF(BS89&lt;AE89,BO89+BP89+BQ89-BR89,0)+IF(CA89&lt;AE89,BW89+BX89+BY89-BZ89,0)+IF(CI89&lt;AE89,CE89+CF89+CG89-CH89,0))))))</f>
        <v>0</v>
      </c>
      <c r="AG89" s="3">
        <f>IF(Inputs!$B$27&lt;&gt;"Ready","PENDING INPUTS",MIN((AA89+AB89+AC89),IF(D89&gt;C89,IF(D89=0,0,AD89*C89/D89),AD89+AF89)))</f>
        <v>0</v>
      </c>
      <c r="AH89" s="3">
        <f>IF(Inputs!$B$27&lt;&gt;"Ready","PENDING INPUTS",MAX(0,(AA89+AB89+AC89)-AG89))</f>
        <v>0</v>
      </c>
      <c r="AI89" s="3">
        <f>IF(Inputs!$B$27&lt;&gt;"Ready","PENDING INPUTS",AP88)</f>
        <v>0</v>
      </c>
      <c r="AJ89" s="3">
        <f>IF(Inputs!$B$27&lt;&gt;"Ready","PENDING INPUTS",IF(A89&lt;=Inputs!$B$6,ROUND(AI89*Inputs!C17/12,2),0))</f>
        <v>0</v>
      </c>
      <c r="AK89" s="3">
        <f>IF(Inputs!$B$27&lt;&gt;"Ready","PENDING INPUTS",IF(AND(A89&lt;=Inputs!$B$6,AI89&gt;0),Inputs!G17,0))</f>
        <v>0</v>
      </c>
      <c r="AL89" s="3">
        <f>IF(Inputs!$B$27&lt;&gt;"Ready","PENDING INPUTS",IF(A89&gt;Inputs!$B$6,0,MIN((AI89+AJ89+AK89),IF(Inputs!H17=1,Inputs!D17,MAX(Inputs!F17,ROUND(AI89*Inputs!E17+AJ89+AK89,2))))))</f>
        <v>0</v>
      </c>
      <c r="AM89">
        <f>IF(Inputs!$B$27&lt;&gt;"Ready","PENDING INPUTS",IF(AI89&lt;=0,99,1+IF(AND(K89&gt;0,OR(K89&lt;AI89,AND(K89=AI89,0&lt;3))),1,0)+IF(AND(S89&gt;0,OR(S89&lt;AI89,AND(S89=AI89,1&lt;3))),1,0)+IF(AND(AA89&gt;0,OR(AA89&lt;AI89,AND(AA89=AI89,2&lt;3))),1,0)+IF(AND(AQ89&gt;0,OR(AQ89&lt;AI89,AND(AQ89=AI89,4&lt;3))),1,0)+IF(AND(AY89&gt;0,OR(AY89&lt;AI89,AND(AY89=AI89,5&lt;3))),1,0)+IF(AND(BG89&gt;0,OR(BG89&lt;AI89,AND(BG89=AI89,6&lt;3))),1,0)+IF(AND(BO89&gt;0,OR(BO89&lt;AI89,AND(BO89=AI89,7&lt;3))),1,0)+IF(AND(BW89&gt;0,OR(BW89&lt;AI89,AND(BW89=AI89,8&lt;3))),1,0)+IF(AND(CE89&gt;0,OR(CE89&lt;AI89,AND(CE89=AI89,9&lt;3))),1,0)))</f>
        <v>99</v>
      </c>
      <c r="AN89" s="3">
        <f>IF(Inputs!$B$27&lt;&gt;"Ready","PENDING INPUTS",IF(A89&gt;Inputs!$B$6,0,MIN(MAX(0,(AI89+AJ89+AK89)-AL89),MAX(0,C89-D89-(IF(O89&lt;AM89,K89+L89+M89-N89,0)+IF(W89&lt;AM89,S89+T89+U89-V89,0)+IF(AE89&lt;AM89,AA89+AB89+AC89-AD89,0)+IF(AM89&lt;AM89,AI89+AJ89+AK89-AL89,0)+IF(AU89&lt;AM89,AQ89+AR89+AS89-AT89,0)+IF(BC89&lt;AM89,AY89+AZ89+BA89-BB89,0)+IF(BK89&lt;AM89,BG89+BH89+BI89-BJ89,0)+IF(BS89&lt;AM89,BO89+BP89+BQ89-BR89,0)+IF(CA89&lt;AM89,BW89+BX89+BY89-BZ89,0)+IF(CI89&lt;AM89,CE89+CF89+CG89-CH89,0))))))</f>
        <v>0</v>
      </c>
      <c r="AO89" s="3">
        <f>IF(Inputs!$B$27&lt;&gt;"Ready","PENDING INPUTS",MIN((AI89+AJ89+AK89),IF(D89&gt;C89,IF(D89=0,0,AL89*C89/D89),AL89+AN89)))</f>
        <v>0</v>
      </c>
      <c r="AP89" s="3">
        <f>IF(Inputs!$B$27&lt;&gt;"Ready","PENDING INPUTS",MAX(0,(AI89+AJ89+AK89)-AO89))</f>
        <v>0</v>
      </c>
      <c r="AQ89" s="3">
        <f>IF(Inputs!$B$27&lt;&gt;"Ready","PENDING INPUTS",AX88)</f>
        <v>0</v>
      </c>
      <c r="AR89" s="3">
        <f>IF(Inputs!$B$27&lt;&gt;"Ready","PENDING INPUTS",IF(A89&lt;=Inputs!$B$6,ROUND(AQ89*Inputs!C18/12,2),0))</f>
        <v>0</v>
      </c>
      <c r="AS89" s="3">
        <f>IF(Inputs!$B$27&lt;&gt;"Ready","PENDING INPUTS",IF(AND(A89&lt;=Inputs!$B$6,AQ89&gt;0),Inputs!G18,0))</f>
        <v>0</v>
      </c>
      <c r="AT89" s="3">
        <f>IF(Inputs!$B$27&lt;&gt;"Ready","PENDING INPUTS",IF(A89&gt;Inputs!$B$6,0,MIN((AQ89+AR89+AS89),IF(Inputs!H18=1,Inputs!D18,MAX(Inputs!F18,ROUND(AQ89*Inputs!E18+AR89+AS89,2))))))</f>
        <v>0</v>
      </c>
      <c r="AU89">
        <f>IF(Inputs!$B$27&lt;&gt;"Ready","PENDING INPUTS",IF(AQ89&lt;=0,99,1+IF(AND(K89&gt;0,OR(K89&lt;AQ89,AND(K89=AQ89,0&lt;4))),1,0)+IF(AND(S89&gt;0,OR(S89&lt;AQ89,AND(S89=AQ89,1&lt;4))),1,0)+IF(AND(AA89&gt;0,OR(AA89&lt;AQ89,AND(AA89=AQ89,2&lt;4))),1,0)+IF(AND(AI89&gt;0,OR(AI89&lt;AQ89,AND(AI89=AQ89,3&lt;4))),1,0)+IF(AND(AY89&gt;0,OR(AY89&lt;AQ89,AND(AY89=AQ89,5&lt;4))),1,0)+IF(AND(BG89&gt;0,OR(BG89&lt;AQ89,AND(BG89=AQ89,6&lt;4))),1,0)+IF(AND(BO89&gt;0,OR(BO89&lt;AQ89,AND(BO89=AQ89,7&lt;4))),1,0)+IF(AND(BW89&gt;0,OR(BW89&lt;AQ89,AND(BW89=AQ89,8&lt;4))),1,0)+IF(AND(CE89&gt;0,OR(CE89&lt;AQ89,AND(CE89=AQ89,9&lt;4))),1,0)))</f>
        <v>99</v>
      </c>
      <c r="AV89" s="3">
        <f>IF(Inputs!$B$27&lt;&gt;"Ready","PENDING INPUTS",IF(A89&gt;Inputs!$B$6,0,MIN(MAX(0,(AQ89+AR89+AS89)-AT89),MAX(0,C89-D89-(IF(O89&lt;AU89,K89+L89+M89-N89,0)+IF(W89&lt;AU89,S89+T89+U89-V89,0)+IF(AE89&lt;AU89,AA89+AB89+AC89-AD89,0)+IF(AM89&lt;AU89,AI89+AJ89+AK89-AL89,0)+IF(AU89&lt;AU89,AQ89+AR89+AS89-AT89,0)+IF(BC89&lt;AU89,AY89+AZ89+BA89-BB89,0)+IF(BK89&lt;AU89,BG89+BH89+BI89-BJ89,0)+IF(BS89&lt;AU89,BO89+BP89+BQ89-BR89,0)+IF(CA89&lt;AU89,BW89+BX89+BY89-BZ89,0)+IF(CI89&lt;AU89,CE89+CF89+CG89-CH89,0))))))</f>
        <v>0</v>
      </c>
      <c r="AW89" s="3">
        <f>IF(Inputs!$B$27&lt;&gt;"Ready","PENDING INPUTS",MIN((AQ89+AR89+AS89),IF(D89&gt;C89,IF(D89=0,0,AT89*C89/D89),AT89+AV89)))</f>
        <v>0</v>
      </c>
      <c r="AX89" s="3">
        <f>IF(Inputs!$B$27&lt;&gt;"Ready","PENDING INPUTS",MAX(0,(AQ89+AR89+AS89)-AW89))</f>
        <v>0</v>
      </c>
      <c r="AY89" s="3">
        <f>IF(Inputs!$B$27&lt;&gt;"Ready","PENDING INPUTS",BF88)</f>
        <v>0</v>
      </c>
      <c r="AZ89" s="3">
        <f>IF(Inputs!$B$27&lt;&gt;"Ready","PENDING INPUTS",IF(A89&lt;=Inputs!$B$6,ROUND(AY89*Inputs!C19/12,2),0))</f>
        <v>0</v>
      </c>
      <c r="BA89" s="3">
        <f>IF(Inputs!$B$27&lt;&gt;"Ready","PENDING INPUTS",IF(AND(A89&lt;=Inputs!$B$6,AY89&gt;0),Inputs!G19,0))</f>
        <v>0</v>
      </c>
      <c r="BB89" s="3">
        <f>IF(Inputs!$B$27&lt;&gt;"Ready","PENDING INPUTS",IF(A89&gt;Inputs!$B$6,0,MIN((AY89+AZ89+BA89),IF(Inputs!H19=1,Inputs!D19,MAX(Inputs!F19,ROUND(AY89*Inputs!E19+AZ89+BA89,2))))))</f>
        <v>0</v>
      </c>
      <c r="BC89">
        <f>IF(Inputs!$B$27&lt;&gt;"Ready","PENDING INPUTS",IF(AY89&lt;=0,99,1+IF(AND(K89&gt;0,OR(K89&lt;AY89,AND(K89=AY89,0&lt;5))),1,0)+IF(AND(S89&gt;0,OR(S89&lt;AY89,AND(S89=AY89,1&lt;5))),1,0)+IF(AND(AA89&gt;0,OR(AA89&lt;AY89,AND(AA89=AY89,2&lt;5))),1,0)+IF(AND(AI89&gt;0,OR(AI89&lt;AY89,AND(AI89=AY89,3&lt;5))),1,0)+IF(AND(AQ89&gt;0,OR(AQ89&lt;AY89,AND(AQ89=AY89,4&lt;5))),1,0)+IF(AND(BG89&gt;0,OR(BG89&lt;AY89,AND(BG89=AY89,6&lt;5))),1,0)+IF(AND(BO89&gt;0,OR(BO89&lt;AY89,AND(BO89=AY89,7&lt;5))),1,0)+IF(AND(BW89&gt;0,OR(BW89&lt;AY89,AND(BW89=AY89,8&lt;5))),1,0)+IF(AND(CE89&gt;0,OR(CE89&lt;AY89,AND(CE89=AY89,9&lt;5))),1,0)))</f>
        <v>99</v>
      </c>
      <c r="BD89" s="3">
        <f>IF(Inputs!$B$27&lt;&gt;"Ready","PENDING INPUTS",IF(A89&gt;Inputs!$B$6,0,MIN(MAX(0,(AY89+AZ89+BA89)-BB89),MAX(0,C89-D89-(IF(O89&lt;BC89,K89+L89+M89-N89,0)+IF(W89&lt;BC89,S89+T89+U89-V89,0)+IF(AE89&lt;BC89,AA89+AB89+AC89-AD89,0)+IF(AM89&lt;BC89,AI89+AJ89+AK89-AL89,0)+IF(AU89&lt;BC89,AQ89+AR89+AS89-AT89,0)+IF(BC89&lt;BC89,AY89+AZ89+BA89-BB89,0)+IF(BK89&lt;BC89,BG89+BH89+BI89-BJ89,0)+IF(BS89&lt;BC89,BO89+BP89+BQ89-BR89,0)+IF(CA89&lt;BC89,BW89+BX89+BY89-BZ89,0)+IF(CI89&lt;BC89,CE89+CF89+CG89-CH89,0))))))</f>
        <v>0</v>
      </c>
      <c r="BE89" s="3">
        <f>IF(Inputs!$B$27&lt;&gt;"Ready","PENDING INPUTS",MIN((AY89+AZ89+BA89),IF(D89&gt;C89,IF(D89=0,0,BB89*C89/D89),BB89+BD89)))</f>
        <v>0</v>
      </c>
      <c r="BF89" s="3">
        <f>IF(Inputs!$B$27&lt;&gt;"Ready","PENDING INPUTS",MAX(0,(AY89+AZ89+BA89)-BE89))</f>
        <v>0</v>
      </c>
      <c r="BG89" s="3">
        <f>IF(Inputs!$B$27&lt;&gt;"Ready","PENDING INPUTS",BN88)</f>
        <v>0</v>
      </c>
      <c r="BH89" s="3">
        <f>IF(Inputs!$B$27&lt;&gt;"Ready","PENDING INPUTS",IF(A89&lt;=Inputs!$B$6,ROUND(BG89*Inputs!C20/12,2),0))</f>
        <v>0</v>
      </c>
      <c r="BI89" s="3">
        <f>IF(Inputs!$B$27&lt;&gt;"Ready","PENDING INPUTS",IF(AND(A89&lt;=Inputs!$B$6,BG89&gt;0),Inputs!G20,0))</f>
        <v>0</v>
      </c>
      <c r="BJ89" s="3">
        <f>IF(Inputs!$B$27&lt;&gt;"Ready","PENDING INPUTS",IF(A89&gt;Inputs!$B$6,0,MIN((BG89+BH89+BI89),IF(Inputs!H20=1,Inputs!D20,MAX(Inputs!F20,ROUND(BG89*Inputs!E20+BH89+BI89,2))))))</f>
        <v>0</v>
      </c>
      <c r="BK89">
        <f>IF(Inputs!$B$27&lt;&gt;"Ready","PENDING INPUTS",IF(BG89&lt;=0,99,1+IF(AND(K89&gt;0,OR(K89&lt;BG89,AND(K89=BG89,0&lt;6))),1,0)+IF(AND(S89&gt;0,OR(S89&lt;BG89,AND(S89=BG89,1&lt;6))),1,0)+IF(AND(AA89&gt;0,OR(AA89&lt;BG89,AND(AA89=BG89,2&lt;6))),1,0)+IF(AND(AI89&gt;0,OR(AI89&lt;BG89,AND(AI89=BG89,3&lt;6))),1,0)+IF(AND(AQ89&gt;0,OR(AQ89&lt;BG89,AND(AQ89=BG89,4&lt;6))),1,0)+IF(AND(AY89&gt;0,OR(AY89&lt;BG89,AND(AY89=BG89,5&lt;6))),1,0)+IF(AND(BO89&gt;0,OR(BO89&lt;BG89,AND(BO89=BG89,7&lt;6))),1,0)+IF(AND(BW89&gt;0,OR(BW89&lt;BG89,AND(BW89=BG89,8&lt;6))),1,0)+IF(AND(CE89&gt;0,OR(CE89&lt;BG89,AND(CE89=BG89,9&lt;6))),1,0)))</f>
        <v>99</v>
      </c>
      <c r="BL89" s="3">
        <f>IF(Inputs!$B$27&lt;&gt;"Ready","PENDING INPUTS",IF(A89&gt;Inputs!$B$6,0,MIN(MAX(0,(BG89+BH89+BI89)-BJ89),MAX(0,C89-D89-(IF(O89&lt;BK89,K89+L89+M89-N89,0)+IF(W89&lt;BK89,S89+T89+U89-V89,0)+IF(AE89&lt;BK89,AA89+AB89+AC89-AD89,0)+IF(AM89&lt;BK89,AI89+AJ89+AK89-AL89,0)+IF(AU89&lt;BK89,AQ89+AR89+AS89-AT89,0)+IF(BC89&lt;BK89,AY89+AZ89+BA89-BB89,0)+IF(BK89&lt;BK89,BG89+BH89+BI89-BJ89,0)+IF(BS89&lt;BK89,BO89+BP89+BQ89-BR89,0)+IF(CA89&lt;BK89,BW89+BX89+BY89-BZ89,0)+IF(CI89&lt;BK89,CE89+CF89+CG89-CH89,0))))))</f>
        <v>0</v>
      </c>
      <c r="BM89" s="3">
        <f>IF(Inputs!$B$27&lt;&gt;"Ready","PENDING INPUTS",MIN((BG89+BH89+BI89),IF(D89&gt;C89,IF(D89=0,0,BJ89*C89/D89),BJ89+BL89)))</f>
        <v>0</v>
      </c>
      <c r="BN89" s="3">
        <f>IF(Inputs!$B$27&lt;&gt;"Ready","PENDING INPUTS",MAX(0,(BG89+BH89+BI89)-BM89))</f>
        <v>0</v>
      </c>
      <c r="BO89" s="3">
        <f>IF(Inputs!$B$27&lt;&gt;"Ready","PENDING INPUTS",BV88)</f>
        <v>0</v>
      </c>
      <c r="BP89" s="3">
        <f>IF(Inputs!$B$27&lt;&gt;"Ready","PENDING INPUTS",IF(A89&lt;=Inputs!$B$6,ROUND(BO89*Inputs!C21/12,2),0))</f>
        <v>0</v>
      </c>
      <c r="BQ89" s="3">
        <f>IF(Inputs!$B$27&lt;&gt;"Ready","PENDING INPUTS",IF(AND(A89&lt;=Inputs!$B$6,BO89&gt;0),Inputs!G21,0))</f>
        <v>0</v>
      </c>
      <c r="BR89" s="3">
        <f>IF(Inputs!$B$27&lt;&gt;"Ready","PENDING INPUTS",IF(A89&gt;Inputs!$B$6,0,MIN((BO89+BP89+BQ89),IF(Inputs!H21=1,Inputs!D21,MAX(Inputs!F21,ROUND(BO89*Inputs!E21+BP89+BQ89,2))))))</f>
        <v>0</v>
      </c>
      <c r="BS89">
        <f>IF(Inputs!$B$27&lt;&gt;"Ready","PENDING INPUTS",IF(BO89&lt;=0,99,1+IF(AND(K89&gt;0,OR(K89&lt;BO89,AND(K89=BO89,0&lt;7))),1,0)+IF(AND(S89&gt;0,OR(S89&lt;BO89,AND(S89=BO89,1&lt;7))),1,0)+IF(AND(AA89&gt;0,OR(AA89&lt;BO89,AND(AA89=BO89,2&lt;7))),1,0)+IF(AND(AI89&gt;0,OR(AI89&lt;BO89,AND(AI89=BO89,3&lt;7))),1,0)+IF(AND(AQ89&gt;0,OR(AQ89&lt;BO89,AND(AQ89=BO89,4&lt;7))),1,0)+IF(AND(AY89&gt;0,OR(AY89&lt;BO89,AND(AY89=BO89,5&lt;7))),1,0)+IF(AND(BG89&gt;0,OR(BG89&lt;BO89,AND(BG89=BO89,6&lt;7))),1,0)+IF(AND(BW89&gt;0,OR(BW89&lt;BO89,AND(BW89=BO89,8&lt;7))),1,0)+IF(AND(CE89&gt;0,OR(CE89&lt;BO89,AND(CE89=BO89,9&lt;7))),1,0)))</f>
        <v>99</v>
      </c>
      <c r="BT89" s="3">
        <f>IF(Inputs!$B$27&lt;&gt;"Ready","PENDING INPUTS",IF(A89&gt;Inputs!$B$6,0,MIN(MAX(0,(BO89+BP89+BQ89)-BR89),MAX(0,C89-D89-(IF(O89&lt;BS89,K89+L89+M89-N89,0)+IF(W89&lt;BS89,S89+T89+U89-V89,0)+IF(AE89&lt;BS89,AA89+AB89+AC89-AD89,0)+IF(AM89&lt;BS89,AI89+AJ89+AK89-AL89,0)+IF(AU89&lt;BS89,AQ89+AR89+AS89-AT89,0)+IF(BC89&lt;BS89,AY89+AZ89+BA89-BB89,0)+IF(BK89&lt;BS89,BG89+BH89+BI89-BJ89,0)+IF(BS89&lt;BS89,BO89+BP89+BQ89-BR89,0)+IF(CA89&lt;BS89,BW89+BX89+BY89-BZ89,0)+IF(CI89&lt;BS89,CE89+CF89+CG89-CH89,0))))))</f>
        <v>0</v>
      </c>
      <c r="BU89" s="3">
        <f>IF(Inputs!$B$27&lt;&gt;"Ready","PENDING INPUTS",MIN((BO89+BP89+BQ89),IF(D89&gt;C89,IF(D89=0,0,BR89*C89/D89),BR89+BT89)))</f>
        <v>0</v>
      </c>
      <c r="BV89" s="3">
        <f>IF(Inputs!$B$27&lt;&gt;"Ready","PENDING INPUTS",MAX(0,(BO89+BP89+BQ89)-BU89))</f>
        <v>0</v>
      </c>
      <c r="BW89" s="3">
        <f>IF(Inputs!$B$27&lt;&gt;"Ready","PENDING INPUTS",CD88)</f>
        <v>0</v>
      </c>
      <c r="BX89" s="3">
        <f>IF(Inputs!$B$27&lt;&gt;"Ready","PENDING INPUTS",IF(A89&lt;=Inputs!$B$6,ROUND(BW89*Inputs!C22/12,2),0))</f>
        <v>0</v>
      </c>
      <c r="BY89" s="3">
        <f>IF(Inputs!$B$27&lt;&gt;"Ready","PENDING INPUTS",IF(AND(A89&lt;=Inputs!$B$6,BW89&gt;0),Inputs!G22,0))</f>
        <v>0</v>
      </c>
      <c r="BZ89" s="3">
        <f>IF(Inputs!$B$27&lt;&gt;"Ready","PENDING INPUTS",IF(A89&gt;Inputs!$B$6,0,MIN((BW89+BX89+BY89),IF(Inputs!H22=1,Inputs!D22,MAX(Inputs!F22,ROUND(BW89*Inputs!E22+BX89+BY89,2))))))</f>
        <v>0</v>
      </c>
      <c r="CA89">
        <f>IF(Inputs!$B$27&lt;&gt;"Ready","PENDING INPUTS",IF(BW89&lt;=0,99,1+IF(AND(K89&gt;0,OR(K89&lt;BW89,AND(K89=BW89,0&lt;8))),1,0)+IF(AND(S89&gt;0,OR(S89&lt;BW89,AND(S89=BW89,1&lt;8))),1,0)+IF(AND(AA89&gt;0,OR(AA89&lt;BW89,AND(AA89=BW89,2&lt;8))),1,0)+IF(AND(AI89&gt;0,OR(AI89&lt;BW89,AND(AI89=BW89,3&lt;8))),1,0)+IF(AND(AQ89&gt;0,OR(AQ89&lt;BW89,AND(AQ89=BW89,4&lt;8))),1,0)+IF(AND(AY89&gt;0,OR(AY89&lt;BW89,AND(AY89=BW89,5&lt;8))),1,0)+IF(AND(BG89&gt;0,OR(BG89&lt;BW89,AND(BG89=BW89,6&lt;8))),1,0)+IF(AND(BO89&gt;0,OR(BO89&lt;BW89,AND(BO89=BW89,7&lt;8))),1,0)+IF(AND(CE89&gt;0,OR(CE89&lt;BW89,AND(CE89=BW89,9&lt;8))),1,0)))</f>
        <v>99</v>
      </c>
      <c r="CB89" s="3">
        <f>IF(Inputs!$B$27&lt;&gt;"Ready","PENDING INPUTS",IF(A89&gt;Inputs!$B$6,0,MIN(MAX(0,(BW89+BX89+BY89)-BZ89),MAX(0,C89-D89-(IF(O89&lt;CA89,K89+L89+M89-N89,0)+IF(W89&lt;CA89,S89+T89+U89-V89,0)+IF(AE89&lt;CA89,AA89+AB89+AC89-AD89,0)+IF(AM89&lt;CA89,AI89+AJ89+AK89-AL89,0)+IF(AU89&lt;CA89,AQ89+AR89+AS89-AT89,0)+IF(BC89&lt;CA89,AY89+AZ89+BA89-BB89,0)+IF(BK89&lt;CA89,BG89+BH89+BI89-BJ89,0)+IF(BS89&lt;CA89,BO89+BP89+BQ89-BR89,0)+IF(CA89&lt;CA89,BW89+BX89+BY89-BZ89,0)+IF(CI89&lt;CA89,CE89+CF89+CG89-CH89,0))))))</f>
        <v>0</v>
      </c>
      <c r="CC89" s="3">
        <f>IF(Inputs!$B$27&lt;&gt;"Ready","PENDING INPUTS",MIN((BW89+BX89+BY89),IF(D89&gt;C89,IF(D89=0,0,BZ89*C89/D89),BZ89+CB89)))</f>
        <v>0</v>
      </c>
      <c r="CD89" s="3">
        <f>IF(Inputs!$B$27&lt;&gt;"Ready","PENDING INPUTS",MAX(0,(BW89+BX89+BY89)-CC89))</f>
        <v>0</v>
      </c>
      <c r="CE89" s="3">
        <f>IF(Inputs!$B$27&lt;&gt;"Ready","PENDING INPUTS",CL88)</f>
        <v>0</v>
      </c>
      <c r="CF89" s="3">
        <f>IF(Inputs!$B$27&lt;&gt;"Ready","PENDING INPUTS",IF(A89&lt;=Inputs!$B$6,ROUND(CE89*Inputs!C23/12,2),0))</f>
        <v>0</v>
      </c>
      <c r="CG89" s="3">
        <f>IF(Inputs!$B$27&lt;&gt;"Ready","PENDING INPUTS",IF(AND(A89&lt;=Inputs!$B$6,CE89&gt;0),Inputs!G23,0))</f>
        <v>0</v>
      </c>
      <c r="CH89" s="3">
        <f>IF(Inputs!$B$27&lt;&gt;"Ready","PENDING INPUTS",IF(A89&gt;Inputs!$B$6,0,MIN((CE89+CF89+CG89),IF(Inputs!H23=1,Inputs!D23,MAX(Inputs!F23,ROUND(CE89*Inputs!E23+CF89+CG89,2))))))</f>
        <v>0</v>
      </c>
      <c r="CI89">
        <f>IF(Inputs!$B$27&lt;&gt;"Ready","PENDING INPUTS",IF(CE89&lt;=0,99,1+IF(AND(K89&gt;0,OR(K89&lt;CE89,AND(K89=CE89,0&lt;9))),1,0)+IF(AND(S89&gt;0,OR(S89&lt;CE89,AND(S89=CE89,1&lt;9))),1,0)+IF(AND(AA89&gt;0,OR(AA89&lt;CE89,AND(AA89=CE89,2&lt;9))),1,0)+IF(AND(AI89&gt;0,OR(AI89&lt;CE89,AND(AI89=CE89,3&lt;9))),1,0)+IF(AND(AQ89&gt;0,OR(AQ89&lt;CE89,AND(AQ89=CE89,4&lt;9))),1,0)+IF(AND(AY89&gt;0,OR(AY89&lt;CE89,AND(AY89=CE89,5&lt;9))),1,0)+IF(AND(BG89&gt;0,OR(BG89&lt;CE89,AND(BG89=CE89,6&lt;9))),1,0)+IF(AND(BO89&gt;0,OR(BO89&lt;CE89,AND(BO89=CE89,7&lt;9))),1,0)+IF(AND(BW89&gt;0,OR(BW89&lt;CE89,AND(BW89=CE89,8&lt;9))),1,0)))</f>
        <v>99</v>
      </c>
      <c r="CJ89" s="3">
        <f>IF(Inputs!$B$27&lt;&gt;"Ready","PENDING INPUTS",IF(A89&gt;Inputs!$B$6,0,MIN(MAX(0,(CE89+CF89+CG89)-CH89),MAX(0,C89-D89-(IF(O89&lt;CI89,K89+L89+M89-N89,0)+IF(W89&lt;CI89,S89+T89+U89-V89,0)+IF(AE89&lt;CI89,AA89+AB89+AC89-AD89,0)+IF(AM89&lt;CI89,AI89+AJ89+AK89-AL89,0)+IF(AU89&lt;CI89,AQ89+AR89+AS89-AT89,0)+IF(BC89&lt;CI89,AY89+AZ89+BA89-BB89,0)+IF(BK89&lt;CI89,BG89+BH89+BI89-BJ89,0)+IF(BS89&lt;CI89,BO89+BP89+BQ89-BR89,0)+IF(CA89&lt;CI89,BW89+BX89+BY89-BZ89,0)+IF(CI89&lt;CI89,CE89+CF89+CG89-CH89,0))))))</f>
        <v>0</v>
      </c>
      <c r="CK89" s="3">
        <f>IF(Inputs!$B$27&lt;&gt;"Ready","PENDING INPUTS",MIN((CE89+CF89+CG89),IF(D89&gt;C89,IF(D89=0,0,CH89*C89/D89),CH89+CJ89)))</f>
        <v>0</v>
      </c>
      <c r="CL89" s="3">
        <f>IF(Inputs!$B$27&lt;&gt;"Ready","PENDING INPUTS",MAX(0,(CE89+CF89+CG89)-CK89))</f>
        <v>0</v>
      </c>
    </row>
    <row r="90" spans="1:90" ht="27.95" customHeight="1" x14ac:dyDescent="0.25">
      <c r="A90">
        <v>86</v>
      </c>
      <c r="B90" s="13">
        <f>IF(Inputs!$B$27&lt;&gt;"Ready","PENDING INPUTS",EDATE(Inputs!$B$5,A90-1))</f>
        <v>48884</v>
      </c>
      <c r="C90" s="3">
        <f>IF(Inputs!$B$27&lt;&gt;"Ready","PENDING INPUTS",IF(A90&lt;=Inputs!$B$6,MAX(0,Inputs!$B$4+IF(A90=Inputs!$B$7,Inputs!$B$8,0)+IF(A90=Inputs!$B$9,Inputs!$B$10,0)),0))</f>
        <v>0</v>
      </c>
      <c r="D90" s="3">
        <f>IF(Inputs!$B$27&lt;&gt;"Ready","PENDING INPUTS",SUM(N90,V90,AD90,AL90,AT90,BB90,BJ90,BR90,BZ90,CH90))</f>
        <v>0</v>
      </c>
      <c r="E90" s="3">
        <f>IF(Inputs!$B$27&lt;&gt;"Ready","PENDING INPUTS",MAX(0,D90-C90))</f>
        <v>0</v>
      </c>
      <c r="F90" s="3">
        <f>IF(Inputs!$B$27&lt;&gt;"Ready","PENDING INPUTS",SUM(Q90,Y90,AG90,AO90,AW90,BE90,BM90,BU90,CC90,CK90))</f>
        <v>0</v>
      </c>
      <c r="G90" s="3">
        <f>IF(Inputs!$B$27&lt;&gt;"Ready","PENDING INPUTS",SUM(L90,T90,AB90,AJ90,AR90,AZ90,BH90,BP90,BX90,CF90))</f>
        <v>0</v>
      </c>
      <c r="H90" s="3">
        <f>IF(Inputs!$B$27&lt;&gt;"Ready","PENDING INPUTS",SUM(M90,U90,AC90,AK90,AS90,BA90,BI90,BQ90,BY90,CG90))</f>
        <v>0</v>
      </c>
      <c r="I90" s="3">
        <f>IF(Inputs!$B$27&lt;&gt;"Ready","PENDING INPUTS",SUM(R90,Z90,AH90,AP90,AX90,BF90,BN90,BV90,CD90,CL90))</f>
        <v>0</v>
      </c>
      <c r="J90" t="str">
        <f>IF(Inputs!$B$27&lt;&gt;"Ready","PENDING INPUTS",IF(A90&gt;Inputs!$B$6,"Beyond horizon",IF(E90&gt;0.005,"MINIMUM SHORTFALL",IF(I90&lt;0.005,"Paid off","In progress"))))</f>
        <v>Paid off</v>
      </c>
      <c r="K90" s="3">
        <f>IF(Inputs!$B$27&lt;&gt;"Ready","PENDING INPUTS",R89)</f>
        <v>0</v>
      </c>
      <c r="L90" s="3">
        <f>IF(Inputs!$B$27&lt;&gt;"Ready","PENDING INPUTS",IF(A90&lt;=Inputs!$B$6,ROUND(K90*Inputs!C14/12,2),0))</f>
        <v>0</v>
      </c>
      <c r="M90" s="3">
        <f>IF(Inputs!$B$27&lt;&gt;"Ready","PENDING INPUTS",IF(AND(A90&lt;=Inputs!$B$6,K90&gt;0),Inputs!G14,0))</f>
        <v>0</v>
      </c>
      <c r="N90" s="3">
        <f>IF(Inputs!$B$27&lt;&gt;"Ready","PENDING INPUTS",IF(A90&gt;Inputs!$B$6,0,MIN((K90+L90+M90),IF(Inputs!H14=1,Inputs!D14,MAX(Inputs!F14,ROUND(K90*Inputs!E14+L90+M90,2))))))</f>
        <v>0</v>
      </c>
      <c r="O90">
        <f>IF(Inputs!$B$27&lt;&gt;"Ready","PENDING INPUTS",IF(K90&lt;=0,99,1+IF(AND(S90&gt;0,OR(S90&lt;K90,AND(S90=K90,1&lt;0))),1,0)+IF(AND(AA90&gt;0,OR(AA90&lt;K90,AND(AA90=K90,2&lt;0))),1,0)+IF(AND(AI90&gt;0,OR(AI90&lt;K90,AND(AI90=K90,3&lt;0))),1,0)+IF(AND(AQ90&gt;0,OR(AQ90&lt;K90,AND(AQ90=K90,4&lt;0))),1,0)+IF(AND(AY90&gt;0,OR(AY90&lt;K90,AND(AY90=K90,5&lt;0))),1,0)+IF(AND(BG90&gt;0,OR(BG90&lt;K90,AND(BG90=K90,6&lt;0))),1,0)+IF(AND(BO90&gt;0,OR(BO90&lt;K90,AND(BO90=K90,7&lt;0))),1,0)+IF(AND(BW90&gt;0,OR(BW90&lt;K90,AND(BW90=K90,8&lt;0))),1,0)+IF(AND(CE90&gt;0,OR(CE90&lt;K90,AND(CE90=K90,9&lt;0))),1,0)))</f>
        <v>99</v>
      </c>
      <c r="P90" s="3">
        <f>IF(Inputs!$B$27&lt;&gt;"Ready","PENDING INPUTS",IF(A90&gt;Inputs!$B$6,0,MIN(MAX(0,(K90+L90+M90)-N90),MAX(0,C90-D90-(IF(O90&lt;O90,K90+L90+M90-N90,0)+IF(W90&lt;O90,S90+T90+U90-V90,0)+IF(AE90&lt;O90,AA90+AB90+AC90-AD90,0)+IF(AM90&lt;O90,AI90+AJ90+AK90-AL90,0)+IF(AU90&lt;O90,AQ90+AR90+AS90-AT90,0)+IF(BC90&lt;O90,AY90+AZ90+BA90-BB90,0)+IF(BK90&lt;O90,BG90+BH90+BI90-BJ90,0)+IF(BS90&lt;O90,BO90+BP90+BQ90-BR90,0)+IF(CA90&lt;O90,BW90+BX90+BY90-BZ90,0)+IF(CI90&lt;O90,CE90+CF90+CG90-CH90,0))))))</f>
        <v>0</v>
      </c>
      <c r="Q90" s="3">
        <f>IF(Inputs!$B$27&lt;&gt;"Ready","PENDING INPUTS",MIN((K90+L90+M90),IF(D90&gt;C90,IF(D90=0,0,N90*C90/D90),N90+P90)))</f>
        <v>0</v>
      </c>
      <c r="R90" s="3">
        <f>IF(Inputs!$B$27&lt;&gt;"Ready","PENDING INPUTS",MAX(0,(K90+L90+M90)-Q90))</f>
        <v>0</v>
      </c>
      <c r="S90" s="3">
        <f>IF(Inputs!$B$27&lt;&gt;"Ready","PENDING INPUTS",Z89)</f>
        <v>0</v>
      </c>
      <c r="T90" s="3">
        <f>IF(Inputs!$B$27&lt;&gt;"Ready","PENDING INPUTS",IF(A90&lt;=Inputs!$B$6,ROUND(S90*Inputs!C15/12,2),0))</f>
        <v>0</v>
      </c>
      <c r="U90" s="3">
        <f>IF(Inputs!$B$27&lt;&gt;"Ready","PENDING INPUTS",IF(AND(A90&lt;=Inputs!$B$6,S90&gt;0),Inputs!G15,0))</f>
        <v>0</v>
      </c>
      <c r="V90" s="3">
        <f>IF(Inputs!$B$27&lt;&gt;"Ready","PENDING INPUTS",IF(A90&gt;Inputs!$B$6,0,MIN((S90+T90+U90),IF(Inputs!H15=1,Inputs!D15,MAX(Inputs!F15,ROUND(S90*Inputs!E15+T90+U90,2))))))</f>
        <v>0</v>
      </c>
      <c r="W90">
        <f>IF(Inputs!$B$27&lt;&gt;"Ready","PENDING INPUTS",IF(S90&lt;=0,99,1+IF(AND(K90&gt;0,OR(K90&lt;S90,AND(K90=S90,0&lt;1))),1,0)+IF(AND(AA90&gt;0,OR(AA90&lt;S90,AND(AA90=S90,2&lt;1))),1,0)+IF(AND(AI90&gt;0,OR(AI90&lt;S90,AND(AI90=S90,3&lt;1))),1,0)+IF(AND(AQ90&gt;0,OR(AQ90&lt;S90,AND(AQ90=S90,4&lt;1))),1,0)+IF(AND(AY90&gt;0,OR(AY90&lt;S90,AND(AY90=S90,5&lt;1))),1,0)+IF(AND(BG90&gt;0,OR(BG90&lt;S90,AND(BG90=S90,6&lt;1))),1,0)+IF(AND(BO90&gt;0,OR(BO90&lt;S90,AND(BO90=S90,7&lt;1))),1,0)+IF(AND(BW90&gt;0,OR(BW90&lt;S90,AND(BW90=S90,8&lt;1))),1,0)+IF(AND(CE90&gt;0,OR(CE90&lt;S90,AND(CE90=S90,9&lt;1))),1,0)))</f>
        <v>99</v>
      </c>
      <c r="X90" s="3">
        <f>IF(Inputs!$B$27&lt;&gt;"Ready","PENDING INPUTS",IF(A90&gt;Inputs!$B$6,0,MIN(MAX(0,(S90+T90+U90)-V90),MAX(0,C90-D90-(IF(O90&lt;W90,K90+L90+M90-N90,0)+IF(W90&lt;W90,S90+T90+U90-V90,0)+IF(AE90&lt;W90,AA90+AB90+AC90-AD90,0)+IF(AM90&lt;W90,AI90+AJ90+AK90-AL90,0)+IF(AU90&lt;W90,AQ90+AR90+AS90-AT90,0)+IF(BC90&lt;W90,AY90+AZ90+BA90-BB90,0)+IF(BK90&lt;W90,BG90+BH90+BI90-BJ90,0)+IF(BS90&lt;W90,BO90+BP90+BQ90-BR90,0)+IF(CA90&lt;W90,BW90+BX90+BY90-BZ90,0)+IF(CI90&lt;W90,CE90+CF90+CG90-CH90,0))))))</f>
        <v>0</v>
      </c>
      <c r="Y90" s="3">
        <f>IF(Inputs!$B$27&lt;&gt;"Ready","PENDING INPUTS",MIN((S90+T90+U90),IF(D90&gt;C90,IF(D90=0,0,V90*C90/D90),V90+X90)))</f>
        <v>0</v>
      </c>
      <c r="Z90" s="3">
        <f>IF(Inputs!$B$27&lt;&gt;"Ready","PENDING INPUTS",MAX(0,(S90+T90+U90)-Y90))</f>
        <v>0</v>
      </c>
      <c r="AA90" s="3">
        <f>IF(Inputs!$B$27&lt;&gt;"Ready","PENDING INPUTS",AH89)</f>
        <v>0</v>
      </c>
      <c r="AB90" s="3">
        <f>IF(Inputs!$B$27&lt;&gt;"Ready","PENDING INPUTS",IF(A90&lt;=Inputs!$B$6,ROUND(AA90*Inputs!C16/12,2),0))</f>
        <v>0</v>
      </c>
      <c r="AC90" s="3">
        <f>IF(Inputs!$B$27&lt;&gt;"Ready","PENDING INPUTS",IF(AND(A90&lt;=Inputs!$B$6,AA90&gt;0),Inputs!G16,0))</f>
        <v>0</v>
      </c>
      <c r="AD90" s="3">
        <f>IF(Inputs!$B$27&lt;&gt;"Ready","PENDING INPUTS",IF(A90&gt;Inputs!$B$6,0,MIN((AA90+AB90+AC90),IF(Inputs!H16=1,Inputs!D16,MAX(Inputs!F16,ROUND(AA90*Inputs!E16+AB90+AC90,2))))))</f>
        <v>0</v>
      </c>
      <c r="AE90">
        <f>IF(Inputs!$B$27&lt;&gt;"Ready","PENDING INPUTS",IF(AA90&lt;=0,99,1+IF(AND(K90&gt;0,OR(K90&lt;AA90,AND(K90=AA90,0&lt;2))),1,0)+IF(AND(S90&gt;0,OR(S90&lt;AA90,AND(S90=AA90,1&lt;2))),1,0)+IF(AND(AI90&gt;0,OR(AI90&lt;AA90,AND(AI90=AA90,3&lt;2))),1,0)+IF(AND(AQ90&gt;0,OR(AQ90&lt;AA90,AND(AQ90=AA90,4&lt;2))),1,0)+IF(AND(AY90&gt;0,OR(AY90&lt;AA90,AND(AY90=AA90,5&lt;2))),1,0)+IF(AND(BG90&gt;0,OR(BG90&lt;AA90,AND(BG90=AA90,6&lt;2))),1,0)+IF(AND(BO90&gt;0,OR(BO90&lt;AA90,AND(BO90=AA90,7&lt;2))),1,0)+IF(AND(BW90&gt;0,OR(BW90&lt;AA90,AND(BW90=AA90,8&lt;2))),1,0)+IF(AND(CE90&gt;0,OR(CE90&lt;AA90,AND(CE90=AA90,9&lt;2))),1,0)))</f>
        <v>99</v>
      </c>
      <c r="AF90" s="3">
        <f>IF(Inputs!$B$27&lt;&gt;"Ready","PENDING INPUTS",IF(A90&gt;Inputs!$B$6,0,MIN(MAX(0,(AA90+AB90+AC90)-AD90),MAX(0,C90-D90-(IF(O90&lt;AE90,K90+L90+M90-N90,0)+IF(W90&lt;AE90,S90+T90+U90-V90,0)+IF(AE90&lt;AE90,AA90+AB90+AC90-AD90,0)+IF(AM90&lt;AE90,AI90+AJ90+AK90-AL90,0)+IF(AU90&lt;AE90,AQ90+AR90+AS90-AT90,0)+IF(BC90&lt;AE90,AY90+AZ90+BA90-BB90,0)+IF(BK90&lt;AE90,BG90+BH90+BI90-BJ90,0)+IF(BS90&lt;AE90,BO90+BP90+BQ90-BR90,0)+IF(CA90&lt;AE90,BW90+BX90+BY90-BZ90,0)+IF(CI90&lt;AE90,CE90+CF90+CG90-CH90,0))))))</f>
        <v>0</v>
      </c>
      <c r="AG90" s="3">
        <f>IF(Inputs!$B$27&lt;&gt;"Ready","PENDING INPUTS",MIN((AA90+AB90+AC90),IF(D90&gt;C90,IF(D90=0,0,AD90*C90/D90),AD90+AF90)))</f>
        <v>0</v>
      </c>
      <c r="AH90" s="3">
        <f>IF(Inputs!$B$27&lt;&gt;"Ready","PENDING INPUTS",MAX(0,(AA90+AB90+AC90)-AG90))</f>
        <v>0</v>
      </c>
      <c r="AI90" s="3">
        <f>IF(Inputs!$B$27&lt;&gt;"Ready","PENDING INPUTS",AP89)</f>
        <v>0</v>
      </c>
      <c r="AJ90" s="3">
        <f>IF(Inputs!$B$27&lt;&gt;"Ready","PENDING INPUTS",IF(A90&lt;=Inputs!$B$6,ROUND(AI90*Inputs!C17/12,2),0))</f>
        <v>0</v>
      </c>
      <c r="AK90" s="3">
        <f>IF(Inputs!$B$27&lt;&gt;"Ready","PENDING INPUTS",IF(AND(A90&lt;=Inputs!$B$6,AI90&gt;0),Inputs!G17,0))</f>
        <v>0</v>
      </c>
      <c r="AL90" s="3">
        <f>IF(Inputs!$B$27&lt;&gt;"Ready","PENDING INPUTS",IF(A90&gt;Inputs!$B$6,0,MIN((AI90+AJ90+AK90),IF(Inputs!H17=1,Inputs!D17,MAX(Inputs!F17,ROUND(AI90*Inputs!E17+AJ90+AK90,2))))))</f>
        <v>0</v>
      </c>
      <c r="AM90">
        <f>IF(Inputs!$B$27&lt;&gt;"Ready","PENDING INPUTS",IF(AI90&lt;=0,99,1+IF(AND(K90&gt;0,OR(K90&lt;AI90,AND(K90=AI90,0&lt;3))),1,0)+IF(AND(S90&gt;0,OR(S90&lt;AI90,AND(S90=AI90,1&lt;3))),1,0)+IF(AND(AA90&gt;0,OR(AA90&lt;AI90,AND(AA90=AI90,2&lt;3))),1,0)+IF(AND(AQ90&gt;0,OR(AQ90&lt;AI90,AND(AQ90=AI90,4&lt;3))),1,0)+IF(AND(AY90&gt;0,OR(AY90&lt;AI90,AND(AY90=AI90,5&lt;3))),1,0)+IF(AND(BG90&gt;0,OR(BG90&lt;AI90,AND(BG90=AI90,6&lt;3))),1,0)+IF(AND(BO90&gt;0,OR(BO90&lt;AI90,AND(BO90=AI90,7&lt;3))),1,0)+IF(AND(BW90&gt;0,OR(BW90&lt;AI90,AND(BW90=AI90,8&lt;3))),1,0)+IF(AND(CE90&gt;0,OR(CE90&lt;AI90,AND(CE90=AI90,9&lt;3))),1,0)))</f>
        <v>99</v>
      </c>
      <c r="AN90" s="3">
        <f>IF(Inputs!$B$27&lt;&gt;"Ready","PENDING INPUTS",IF(A90&gt;Inputs!$B$6,0,MIN(MAX(0,(AI90+AJ90+AK90)-AL90),MAX(0,C90-D90-(IF(O90&lt;AM90,K90+L90+M90-N90,0)+IF(W90&lt;AM90,S90+T90+U90-V90,0)+IF(AE90&lt;AM90,AA90+AB90+AC90-AD90,0)+IF(AM90&lt;AM90,AI90+AJ90+AK90-AL90,0)+IF(AU90&lt;AM90,AQ90+AR90+AS90-AT90,0)+IF(BC90&lt;AM90,AY90+AZ90+BA90-BB90,0)+IF(BK90&lt;AM90,BG90+BH90+BI90-BJ90,0)+IF(BS90&lt;AM90,BO90+BP90+BQ90-BR90,0)+IF(CA90&lt;AM90,BW90+BX90+BY90-BZ90,0)+IF(CI90&lt;AM90,CE90+CF90+CG90-CH90,0))))))</f>
        <v>0</v>
      </c>
      <c r="AO90" s="3">
        <f>IF(Inputs!$B$27&lt;&gt;"Ready","PENDING INPUTS",MIN((AI90+AJ90+AK90),IF(D90&gt;C90,IF(D90=0,0,AL90*C90/D90),AL90+AN90)))</f>
        <v>0</v>
      </c>
      <c r="AP90" s="3">
        <f>IF(Inputs!$B$27&lt;&gt;"Ready","PENDING INPUTS",MAX(0,(AI90+AJ90+AK90)-AO90))</f>
        <v>0</v>
      </c>
      <c r="AQ90" s="3">
        <f>IF(Inputs!$B$27&lt;&gt;"Ready","PENDING INPUTS",AX89)</f>
        <v>0</v>
      </c>
      <c r="AR90" s="3">
        <f>IF(Inputs!$B$27&lt;&gt;"Ready","PENDING INPUTS",IF(A90&lt;=Inputs!$B$6,ROUND(AQ90*Inputs!C18/12,2),0))</f>
        <v>0</v>
      </c>
      <c r="AS90" s="3">
        <f>IF(Inputs!$B$27&lt;&gt;"Ready","PENDING INPUTS",IF(AND(A90&lt;=Inputs!$B$6,AQ90&gt;0),Inputs!G18,0))</f>
        <v>0</v>
      </c>
      <c r="AT90" s="3">
        <f>IF(Inputs!$B$27&lt;&gt;"Ready","PENDING INPUTS",IF(A90&gt;Inputs!$B$6,0,MIN((AQ90+AR90+AS90),IF(Inputs!H18=1,Inputs!D18,MAX(Inputs!F18,ROUND(AQ90*Inputs!E18+AR90+AS90,2))))))</f>
        <v>0</v>
      </c>
      <c r="AU90">
        <f>IF(Inputs!$B$27&lt;&gt;"Ready","PENDING INPUTS",IF(AQ90&lt;=0,99,1+IF(AND(K90&gt;0,OR(K90&lt;AQ90,AND(K90=AQ90,0&lt;4))),1,0)+IF(AND(S90&gt;0,OR(S90&lt;AQ90,AND(S90=AQ90,1&lt;4))),1,0)+IF(AND(AA90&gt;0,OR(AA90&lt;AQ90,AND(AA90=AQ90,2&lt;4))),1,0)+IF(AND(AI90&gt;0,OR(AI90&lt;AQ90,AND(AI90=AQ90,3&lt;4))),1,0)+IF(AND(AY90&gt;0,OR(AY90&lt;AQ90,AND(AY90=AQ90,5&lt;4))),1,0)+IF(AND(BG90&gt;0,OR(BG90&lt;AQ90,AND(BG90=AQ90,6&lt;4))),1,0)+IF(AND(BO90&gt;0,OR(BO90&lt;AQ90,AND(BO90=AQ90,7&lt;4))),1,0)+IF(AND(BW90&gt;0,OR(BW90&lt;AQ90,AND(BW90=AQ90,8&lt;4))),1,0)+IF(AND(CE90&gt;0,OR(CE90&lt;AQ90,AND(CE90=AQ90,9&lt;4))),1,0)))</f>
        <v>99</v>
      </c>
      <c r="AV90" s="3">
        <f>IF(Inputs!$B$27&lt;&gt;"Ready","PENDING INPUTS",IF(A90&gt;Inputs!$B$6,0,MIN(MAX(0,(AQ90+AR90+AS90)-AT90),MAX(0,C90-D90-(IF(O90&lt;AU90,K90+L90+M90-N90,0)+IF(W90&lt;AU90,S90+T90+U90-V90,0)+IF(AE90&lt;AU90,AA90+AB90+AC90-AD90,0)+IF(AM90&lt;AU90,AI90+AJ90+AK90-AL90,0)+IF(AU90&lt;AU90,AQ90+AR90+AS90-AT90,0)+IF(BC90&lt;AU90,AY90+AZ90+BA90-BB90,0)+IF(BK90&lt;AU90,BG90+BH90+BI90-BJ90,0)+IF(BS90&lt;AU90,BO90+BP90+BQ90-BR90,0)+IF(CA90&lt;AU90,BW90+BX90+BY90-BZ90,0)+IF(CI90&lt;AU90,CE90+CF90+CG90-CH90,0))))))</f>
        <v>0</v>
      </c>
      <c r="AW90" s="3">
        <f>IF(Inputs!$B$27&lt;&gt;"Ready","PENDING INPUTS",MIN((AQ90+AR90+AS90),IF(D90&gt;C90,IF(D90=0,0,AT90*C90/D90),AT90+AV90)))</f>
        <v>0</v>
      </c>
      <c r="AX90" s="3">
        <f>IF(Inputs!$B$27&lt;&gt;"Ready","PENDING INPUTS",MAX(0,(AQ90+AR90+AS90)-AW90))</f>
        <v>0</v>
      </c>
      <c r="AY90" s="3">
        <f>IF(Inputs!$B$27&lt;&gt;"Ready","PENDING INPUTS",BF89)</f>
        <v>0</v>
      </c>
      <c r="AZ90" s="3">
        <f>IF(Inputs!$B$27&lt;&gt;"Ready","PENDING INPUTS",IF(A90&lt;=Inputs!$B$6,ROUND(AY90*Inputs!C19/12,2),0))</f>
        <v>0</v>
      </c>
      <c r="BA90" s="3">
        <f>IF(Inputs!$B$27&lt;&gt;"Ready","PENDING INPUTS",IF(AND(A90&lt;=Inputs!$B$6,AY90&gt;0),Inputs!G19,0))</f>
        <v>0</v>
      </c>
      <c r="BB90" s="3">
        <f>IF(Inputs!$B$27&lt;&gt;"Ready","PENDING INPUTS",IF(A90&gt;Inputs!$B$6,0,MIN((AY90+AZ90+BA90),IF(Inputs!H19=1,Inputs!D19,MAX(Inputs!F19,ROUND(AY90*Inputs!E19+AZ90+BA90,2))))))</f>
        <v>0</v>
      </c>
      <c r="BC90">
        <f>IF(Inputs!$B$27&lt;&gt;"Ready","PENDING INPUTS",IF(AY90&lt;=0,99,1+IF(AND(K90&gt;0,OR(K90&lt;AY90,AND(K90=AY90,0&lt;5))),1,0)+IF(AND(S90&gt;0,OR(S90&lt;AY90,AND(S90=AY90,1&lt;5))),1,0)+IF(AND(AA90&gt;0,OR(AA90&lt;AY90,AND(AA90=AY90,2&lt;5))),1,0)+IF(AND(AI90&gt;0,OR(AI90&lt;AY90,AND(AI90=AY90,3&lt;5))),1,0)+IF(AND(AQ90&gt;0,OR(AQ90&lt;AY90,AND(AQ90=AY90,4&lt;5))),1,0)+IF(AND(BG90&gt;0,OR(BG90&lt;AY90,AND(BG90=AY90,6&lt;5))),1,0)+IF(AND(BO90&gt;0,OR(BO90&lt;AY90,AND(BO90=AY90,7&lt;5))),1,0)+IF(AND(BW90&gt;0,OR(BW90&lt;AY90,AND(BW90=AY90,8&lt;5))),1,0)+IF(AND(CE90&gt;0,OR(CE90&lt;AY90,AND(CE90=AY90,9&lt;5))),1,0)))</f>
        <v>99</v>
      </c>
      <c r="BD90" s="3">
        <f>IF(Inputs!$B$27&lt;&gt;"Ready","PENDING INPUTS",IF(A90&gt;Inputs!$B$6,0,MIN(MAX(0,(AY90+AZ90+BA90)-BB90),MAX(0,C90-D90-(IF(O90&lt;BC90,K90+L90+M90-N90,0)+IF(W90&lt;BC90,S90+T90+U90-V90,0)+IF(AE90&lt;BC90,AA90+AB90+AC90-AD90,0)+IF(AM90&lt;BC90,AI90+AJ90+AK90-AL90,0)+IF(AU90&lt;BC90,AQ90+AR90+AS90-AT90,0)+IF(BC90&lt;BC90,AY90+AZ90+BA90-BB90,0)+IF(BK90&lt;BC90,BG90+BH90+BI90-BJ90,0)+IF(BS90&lt;BC90,BO90+BP90+BQ90-BR90,0)+IF(CA90&lt;BC90,BW90+BX90+BY90-BZ90,0)+IF(CI90&lt;BC90,CE90+CF90+CG90-CH90,0))))))</f>
        <v>0</v>
      </c>
      <c r="BE90" s="3">
        <f>IF(Inputs!$B$27&lt;&gt;"Ready","PENDING INPUTS",MIN((AY90+AZ90+BA90),IF(D90&gt;C90,IF(D90=0,0,BB90*C90/D90),BB90+BD90)))</f>
        <v>0</v>
      </c>
      <c r="BF90" s="3">
        <f>IF(Inputs!$B$27&lt;&gt;"Ready","PENDING INPUTS",MAX(0,(AY90+AZ90+BA90)-BE90))</f>
        <v>0</v>
      </c>
      <c r="BG90" s="3">
        <f>IF(Inputs!$B$27&lt;&gt;"Ready","PENDING INPUTS",BN89)</f>
        <v>0</v>
      </c>
      <c r="BH90" s="3">
        <f>IF(Inputs!$B$27&lt;&gt;"Ready","PENDING INPUTS",IF(A90&lt;=Inputs!$B$6,ROUND(BG90*Inputs!C20/12,2),0))</f>
        <v>0</v>
      </c>
      <c r="BI90" s="3">
        <f>IF(Inputs!$B$27&lt;&gt;"Ready","PENDING INPUTS",IF(AND(A90&lt;=Inputs!$B$6,BG90&gt;0),Inputs!G20,0))</f>
        <v>0</v>
      </c>
      <c r="BJ90" s="3">
        <f>IF(Inputs!$B$27&lt;&gt;"Ready","PENDING INPUTS",IF(A90&gt;Inputs!$B$6,0,MIN((BG90+BH90+BI90),IF(Inputs!H20=1,Inputs!D20,MAX(Inputs!F20,ROUND(BG90*Inputs!E20+BH90+BI90,2))))))</f>
        <v>0</v>
      </c>
      <c r="BK90">
        <f>IF(Inputs!$B$27&lt;&gt;"Ready","PENDING INPUTS",IF(BG90&lt;=0,99,1+IF(AND(K90&gt;0,OR(K90&lt;BG90,AND(K90=BG90,0&lt;6))),1,0)+IF(AND(S90&gt;0,OR(S90&lt;BG90,AND(S90=BG90,1&lt;6))),1,0)+IF(AND(AA90&gt;0,OR(AA90&lt;BG90,AND(AA90=BG90,2&lt;6))),1,0)+IF(AND(AI90&gt;0,OR(AI90&lt;BG90,AND(AI90=BG90,3&lt;6))),1,0)+IF(AND(AQ90&gt;0,OR(AQ90&lt;BG90,AND(AQ90=BG90,4&lt;6))),1,0)+IF(AND(AY90&gt;0,OR(AY90&lt;BG90,AND(AY90=BG90,5&lt;6))),1,0)+IF(AND(BO90&gt;0,OR(BO90&lt;BG90,AND(BO90=BG90,7&lt;6))),1,0)+IF(AND(BW90&gt;0,OR(BW90&lt;BG90,AND(BW90=BG90,8&lt;6))),1,0)+IF(AND(CE90&gt;0,OR(CE90&lt;BG90,AND(CE90=BG90,9&lt;6))),1,0)))</f>
        <v>99</v>
      </c>
      <c r="BL90" s="3">
        <f>IF(Inputs!$B$27&lt;&gt;"Ready","PENDING INPUTS",IF(A90&gt;Inputs!$B$6,0,MIN(MAX(0,(BG90+BH90+BI90)-BJ90),MAX(0,C90-D90-(IF(O90&lt;BK90,K90+L90+M90-N90,0)+IF(W90&lt;BK90,S90+T90+U90-V90,0)+IF(AE90&lt;BK90,AA90+AB90+AC90-AD90,0)+IF(AM90&lt;BK90,AI90+AJ90+AK90-AL90,0)+IF(AU90&lt;BK90,AQ90+AR90+AS90-AT90,0)+IF(BC90&lt;BK90,AY90+AZ90+BA90-BB90,0)+IF(BK90&lt;BK90,BG90+BH90+BI90-BJ90,0)+IF(BS90&lt;BK90,BO90+BP90+BQ90-BR90,0)+IF(CA90&lt;BK90,BW90+BX90+BY90-BZ90,0)+IF(CI90&lt;BK90,CE90+CF90+CG90-CH90,0))))))</f>
        <v>0</v>
      </c>
      <c r="BM90" s="3">
        <f>IF(Inputs!$B$27&lt;&gt;"Ready","PENDING INPUTS",MIN((BG90+BH90+BI90),IF(D90&gt;C90,IF(D90=0,0,BJ90*C90/D90),BJ90+BL90)))</f>
        <v>0</v>
      </c>
      <c r="BN90" s="3">
        <f>IF(Inputs!$B$27&lt;&gt;"Ready","PENDING INPUTS",MAX(0,(BG90+BH90+BI90)-BM90))</f>
        <v>0</v>
      </c>
      <c r="BO90" s="3">
        <f>IF(Inputs!$B$27&lt;&gt;"Ready","PENDING INPUTS",BV89)</f>
        <v>0</v>
      </c>
      <c r="BP90" s="3">
        <f>IF(Inputs!$B$27&lt;&gt;"Ready","PENDING INPUTS",IF(A90&lt;=Inputs!$B$6,ROUND(BO90*Inputs!C21/12,2),0))</f>
        <v>0</v>
      </c>
      <c r="BQ90" s="3">
        <f>IF(Inputs!$B$27&lt;&gt;"Ready","PENDING INPUTS",IF(AND(A90&lt;=Inputs!$B$6,BO90&gt;0),Inputs!G21,0))</f>
        <v>0</v>
      </c>
      <c r="BR90" s="3">
        <f>IF(Inputs!$B$27&lt;&gt;"Ready","PENDING INPUTS",IF(A90&gt;Inputs!$B$6,0,MIN((BO90+BP90+BQ90),IF(Inputs!H21=1,Inputs!D21,MAX(Inputs!F21,ROUND(BO90*Inputs!E21+BP90+BQ90,2))))))</f>
        <v>0</v>
      </c>
      <c r="BS90">
        <f>IF(Inputs!$B$27&lt;&gt;"Ready","PENDING INPUTS",IF(BO90&lt;=0,99,1+IF(AND(K90&gt;0,OR(K90&lt;BO90,AND(K90=BO90,0&lt;7))),1,0)+IF(AND(S90&gt;0,OR(S90&lt;BO90,AND(S90=BO90,1&lt;7))),1,0)+IF(AND(AA90&gt;0,OR(AA90&lt;BO90,AND(AA90=BO90,2&lt;7))),1,0)+IF(AND(AI90&gt;0,OR(AI90&lt;BO90,AND(AI90=BO90,3&lt;7))),1,0)+IF(AND(AQ90&gt;0,OR(AQ90&lt;BO90,AND(AQ90=BO90,4&lt;7))),1,0)+IF(AND(AY90&gt;0,OR(AY90&lt;BO90,AND(AY90=BO90,5&lt;7))),1,0)+IF(AND(BG90&gt;0,OR(BG90&lt;BO90,AND(BG90=BO90,6&lt;7))),1,0)+IF(AND(BW90&gt;0,OR(BW90&lt;BO90,AND(BW90=BO90,8&lt;7))),1,0)+IF(AND(CE90&gt;0,OR(CE90&lt;BO90,AND(CE90=BO90,9&lt;7))),1,0)))</f>
        <v>99</v>
      </c>
      <c r="BT90" s="3">
        <f>IF(Inputs!$B$27&lt;&gt;"Ready","PENDING INPUTS",IF(A90&gt;Inputs!$B$6,0,MIN(MAX(0,(BO90+BP90+BQ90)-BR90),MAX(0,C90-D90-(IF(O90&lt;BS90,K90+L90+M90-N90,0)+IF(W90&lt;BS90,S90+T90+U90-V90,0)+IF(AE90&lt;BS90,AA90+AB90+AC90-AD90,0)+IF(AM90&lt;BS90,AI90+AJ90+AK90-AL90,0)+IF(AU90&lt;BS90,AQ90+AR90+AS90-AT90,0)+IF(BC90&lt;BS90,AY90+AZ90+BA90-BB90,0)+IF(BK90&lt;BS90,BG90+BH90+BI90-BJ90,0)+IF(BS90&lt;BS90,BO90+BP90+BQ90-BR90,0)+IF(CA90&lt;BS90,BW90+BX90+BY90-BZ90,0)+IF(CI90&lt;BS90,CE90+CF90+CG90-CH90,0))))))</f>
        <v>0</v>
      </c>
      <c r="BU90" s="3">
        <f>IF(Inputs!$B$27&lt;&gt;"Ready","PENDING INPUTS",MIN((BO90+BP90+BQ90),IF(D90&gt;C90,IF(D90=0,0,BR90*C90/D90),BR90+BT90)))</f>
        <v>0</v>
      </c>
      <c r="BV90" s="3">
        <f>IF(Inputs!$B$27&lt;&gt;"Ready","PENDING INPUTS",MAX(0,(BO90+BP90+BQ90)-BU90))</f>
        <v>0</v>
      </c>
      <c r="BW90" s="3">
        <f>IF(Inputs!$B$27&lt;&gt;"Ready","PENDING INPUTS",CD89)</f>
        <v>0</v>
      </c>
      <c r="BX90" s="3">
        <f>IF(Inputs!$B$27&lt;&gt;"Ready","PENDING INPUTS",IF(A90&lt;=Inputs!$B$6,ROUND(BW90*Inputs!C22/12,2),0))</f>
        <v>0</v>
      </c>
      <c r="BY90" s="3">
        <f>IF(Inputs!$B$27&lt;&gt;"Ready","PENDING INPUTS",IF(AND(A90&lt;=Inputs!$B$6,BW90&gt;0),Inputs!G22,0))</f>
        <v>0</v>
      </c>
      <c r="BZ90" s="3">
        <f>IF(Inputs!$B$27&lt;&gt;"Ready","PENDING INPUTS",IF(A90&gt;Inputs!$B$6,0,MIN((BW90+BX90+BY90),IF(Inputs!H22=1,Inputs!D22,MAX(Inputs!F22,ROUND(BW90*Inputs!E22+BX90+BY90,2))))))</f>
        <v>0</v>
      </c>
      <c r="CA90">
        <f>IF(Inputs!$B$27&lt;&gt;"Ready","PENDING INPUTS",IF(BW90&lt;=0,99,1+IF(AND(K90&gt;0,OR(K90&lt;BW90,AND(K90=BW90,0&lt;8))),1,0)+IF(AND(S90&gt;0,OR(S90&lt;BW90,AND(S90=BW90,1&lt;8))),1,0)+IF(AND(AA90&gt;0,OR(AA90&lt;BW90,AND(AA90=BW90,2&lt;8))),1,0)+IF(AND(AI90&gt;0,OR(AI90&lt;BW90,AND(AI90=BW90,3&lt;8))),1,0)+IF(AND(AQ90&gt;0,OR(AQ90&lt;BW90,AND(AQ90=BW90,4&lt;8))),1,0)+IF(AND(AY90&gt;0,OR(AY90&lt;BW90,AND(AY90=BW90,5&lt;8))),1,0)+IF(AND(BG90&gt;0,OR(BG90&lt;BW90,AND(BG90=BW90,6&lt;8))),1,0)+IF(AND(BO90&gt;0,OR(BO90&lt;BW90,AND(BO90=BW90,7&lt;8))),1,0)+IF(AND(CE90&gt;0,OR(CE90&lt;BW90,AND(CE90=BW90,9&lt;8))),1,0)))</f>
        <v>99</v>
      </c>
      <c r="CB90" s="3">
        <f>IF(Inputs!$B$27&lt;&gt;"Ready","PENDING INPUTS",IF(A90&gt;Inputs!$B$6,0,MIN(MAX(0,(BW90+BX90+BY90)-BZ90),MAX(0,C90-D90-(IF(O90&lt;CA90,K90+L90+M90-N90,0)+IF(W90&lt;CA90,S90+T90+U90-V90,0)+IF(AE90&lt;CA90,AA90+AB90+AC90-AD90,0)+IF(AM90&lt;CA90,AI90+AJ90+AK90-AL90,0)+IF(AU90&lt;CA90,AQ90+AR90+AS90-AT90,0)+IF(BC90&lt;CA90,AY90+AZ90+BA90-BB90,0)+IF(BK90&lt;CA90,BG90+BH90+BI90-BJ90,0)+IF(BS90&lt;CA90,BO90+BP90+BQ90-BR90,0)+IF(CA90&lt;CA90,BW90+BX90+BY90-BZ90,0)+IF(CI90&lt;CA90,CE90+CF90+CG90-CH90,0))))))</f>
        <v>0</v>
      </c>
      <c r="CC90" s="3">
        <f>IF(Inputs!$B$27&lt;&gt;"Ready","PENDING INPUTS",MIN((BW90+BX90+BY90),IF(D90&gt;C90,IF(D90=0,0,BZ90*C90/D90),BZ90+CB90)))</f>
        <v>0</v>
      </c>
      <c r="CD90" s="3">
        <f>IF(Inputs!$B$27&lt;&gt;"Ready","PENDING INPUTS",MAX(0,(BW90+BX90+BY90)-CC90))</f>
        <v>0</v>
      </c>
      <c r="CE90" s="3">
        <f>IF(Inputs!$B$27&lt;&gt;"Ready","PENDING INPUTS",CL89)</f>
        <v>0</v>
      </c>
      <c r="CF90" s="3">
        <f>IF(Inputs!$B$27&lt;&gt;"Ready","PENDING INPUTS",IF(A90&lt;=Inputs!$B$6,ROUND(CE90*Inputs!C23/12,2),0))</f>
        <v>0</v>
      </c>
      <c r="CG90" s="3">
        <f>IF(Inputs!$B$27&lt;&gt;"Ready","PENDING INPUTS",IF(AND(A90&lt;=Inputs!$B$6,CE90&gt;0),Inputs!G23,0))</f>
        <v>0</v>
      </c>
      <c r="CH90" s="3">
        <f>IF(Inputs!$B$27&lt;&gt;"Ready","PENDING INPUTS",IF(A90&gt;Inputs!$B$6,0,MIN((CE90+CF90+CG90),IF(Inputs!H23=1,Inputs!D23,MAX(Inputs!F23,ROUND(CE90*Inputs!E23+CF90+CG90,2))))))</f>
        <v>0</v>
      </c>
      <c r="CI90">
        <f>IF(Inputs!$B$27&lt;&gt;"Ready","PENDING INPUTS",IF(CE90&lt;=0,99,1+IF(AND(K90&gt;0,OR(K90&lt;CE90,AND(K90=CE90,0&lt;9))),1,0)+IF(AND(S90&gt;0,OR(S90&lt;CE90,AND(S90=CE90,1&lt;9))),1,0)+IF(AND(AA90&gt;0,OR(AA90&lt;CE90,AND(AA90=CE90,2&lt;9))),1,0)+IF(AND(AI90&gt;0,OR(AI90&lt;CE90,AND(AI90=CE90,3&lt;9))),1,0)+IF(AND(AQ90&gt;0,OR(AQ90&lt;CE90,AND(AQ90=CE90,4&lt;9))),1,0)+IF(AND(AY90&gt;0,OR(AY90&lt;CE90,AND(AY90=CE90,5&lt;9))),1,0)+IF(AND(BG90&gt;0,OR(BG90&lt;CE90,AND(BG90=CE90,6&lt;9))),1,0)+IF(AND(BO90&gt;0,OR(BO90&lt;CE90,AND(BO90=CE90,7&lt;9))),1,0)+IF(AND(BW90&gt;0,OR(BW90&lt;CE90,AND(BW90=CE90,8&lt;9))),1,0)))</f>
        <v>99</v>
      </c>
      <c r="CJ90" s="3">
        <f>IF(Inputs!$B$27&lt;&gt;"Ready","PENDING INPUTS",IF(A90&gt;Inputs!$B$6,0,MIN(MAX(0,(CE90+CF90+CG90)-CH90),MAX(0,C90-D90-(IF(O90&lt;CI90,K90+L90+M90-N90,0)+IF(W90&lt;CI90,S90+T90+U90-V90,0)+IF(AE90&lt;CI90,AA90+AB90+AC90-AD90,0)+IF(AM90&lt;CI90,AI90+AJ90+AK90-AL90,0)+IF(AU90&lt;CI90,AQ90+AR90+AS90-AT90,0)+IF(BC90&lt;CI90,AY90+AZ90+BA90-BB90,0)+IF(BK90&lt;CI90,BG90+BH90+BI90-BJ90,0)+IF(BS90&lt;CI90,BO90+BP90+BQ90-BR90,0)+IF(CA90&lt;CI90,BW90+BX90+BY90-BZ90,0)+IF(CI90&lt;CI90,CE90+CF90+CG90-CH90,0))))))</f>
        <v>0</v>
      </c>
      <c r="CK90" s="3">
        <f>IF(Inputs!$B$27&lt;&gt;"Ready","PENDING INPUTS",MIN((CE90+CF90+CG90),IF(D90&gt;C90,IF(D90=0,0,CH90*C90/D90),CH90+CJ90)))</f>
        <v>0</v>
      </c>
      <c r="CL90" s="3">
        <f>IF(Inputs!$B$27&lt;&gt;"Ready","PENDING INPUTS",MAX(0,(CE90+CF90+CG90)-CK90))</f>
        <v>0</v>
      </c>
    </row>
    <row r="91" spans="1:90" ht="27.95" customHeight="1" x14ac:dyDescent="0.25">
      <c r="A91">
        <v>87</v>
      </c>
      <c r="B91" s="13">
        <f>IF(Inputs!$B$27&lt;&gt;"Ready","PENDING INPUTS",EDATE(Inputs!$B$5,A91-1))</f>
        <v>48914</v>
      </c>
      <c r="C91" s="3">
        <f>IF(Inputs!$B$27&lt;&gt;"Ready","PENDING INPUTS",IF(A91&lt;=Inputs!$B$6,MAX(0,Inputs!$B$4+IF(A91=Inputs!$B$7,Inputs!$B$8,0)+IF(A91=Inputs!$B$9,Inputs!$B$10,0)),0))</f>
        <v>0</v>
      </c>
      <c r="D91" s="3">
        <f>IF(Inputs!$B$27&lt;&gt;"Ready","PENDING INPUTS",SUM(N91,V91,AD91,AL91,AT91,BB91,BJ91,BR91,BZ91,CH91))</f>
        <v>0</v>
      </c>
      <c r="E91" s="3">
        <f>IF(Inputs!$B$27&lt;&gt;"Ready","PENDING INPUTS",MAX(0,D91-C91))</f>
        <v>0</v>
      </c>
      <c r="F91" s="3">
        <f>IF(Inputs!$B$27&lt;&gt;"Ready","PENDING INPUTS",SUM(Q91,Y91,AG91,AO91,AW91,BE91,BM91,BU91,CC91,CK91))</f>
        <v>0</v>
      </c>
      <c r="G91" s="3">
        <f>IF(Inputs!$B$27&lt;&gt;"Ready","PENDING INPUTS",SUM(L91,T91,AB91,AJ91,AR91,AZ91,BH91,BP91,BX91,CF91))</f>
        <v>0</v>
      </c>
      <c r="H91" s="3">
        <f>IF(Inputs!$B$27&lt;&gt;"Ready","PENDING INPUTS",SUM(M91,U91,AC91,AK91,AS91,BA91,BI91,BQ91,BY91,CG91))</f>
        <v>0</v>
      </c>
      <c r="I91" s="3">
        <f>IF(Inputs!$B$27&lt;&gt;"Ready","PENDING INPUTS",SUM(R91,Z91,AH91,AP91,AX91,BF91,BN91,BV91,CD91,CL91))</f>
        <v>0</v>
      </c>
      <c r="J91" t="str">
        <f>IF(Inputs!$B$27&lt;&gt;"Ready","PENDING INPUTS",IF(A91&gt;Inputs!$B$6,"Beyond horizon",IF(E91&gt;0.005,"MINIMUM SHORTFALL",IF(I91&lt;0.005,"Paid off","In progress"))))</f>
        <v>Paid off</v>
      </c>
      <c r="K91" s="3">
        <f>IF(Inputs!$B$27&lt;&gt;"Ready","PENDING INPUTS",R90)</f>
        <v>0</v>
      </c>
      <c r="L91" s="3">
        <f>IF(Inputs!$B$27&lt;&gt;"Ready","PENDING INPUTS",IF(A91&lt;=Inputs!$B$6,ROUND(K91*Inputs!C14/12,2),0))</f>
        <v>0</v>
      </c>
      <c r="M91" s="3">
        <f>IF(Inputs!$B$27&lt;&gt;"Ready","PENDING INPUTS",IF(AND(A91&lt;=Inputs!$B$6,K91&gt;0),Inputs!G14,0))</f>
        <v>0</v>
      </c>
      <c r="N91" s="3">
        <f>IF(Inputs!$B$27&lt;&gt;"Ready","PENDING INPUTS",IF(A91&gt;Inputs!$B$6,0,MIN((K91+L91+M91),IF(Inputs!H14=1,Inputs!D14,MAX(Inputs!F14,ROUND(K91*Inputs!E14+L91+M91,2))))))</f>
        <v>0</v>
      </c>
      <c r="O91">
        <f>IF(Inputs!$B$27&lt;&gt;"Ready","PENDING INPUTS",IF(K91&lt;=0,99,1+IF(AND(S91&gt;0,OR(S91&lt;K91,AND(S91=K91,1&lt;0))),1,0)+IF(AND(AA91&gt;0,OR(AA91&lt;K91,AND(AA91=K91,2&lt;0))),1,0)+IF(AND(AI91&gt;0,OR(AI91&lt;K91,AND(AI91=K91,3&lt;0))),1,0)+IF(AND(AQ91&gt;0,OR(AQ91&lt;K91,AND(AQ91=K91,4&lt;0))),1,0)+IF(AND(AY91&gt;0,OR(AY91&lt;K91,AND(AY91=K91,5&lt;0))),1,0)+IF(AND(BG91&gt;0,OR(BG91&lt;K91,AND(BG91=K91,6&lt;0))),1,0)+IF(AND(BO91&gt;0,OR(BO91&lt;K91,AND(BO91=K91,7&lt;0))),1,0)+IF(AND(BW91&gt;0,OR(BW91&lt;K91,AND(BW91=K91,8&lt;0))),1,0)+IF(AND(CE91&gt;0,OR(CE91&lt;K91,AND(CE91=K91,9&lt;0))),1,0)))</f>
        <v>99</v>
      </c>
      <c r="P91" s="3">
        <f>IF(Inputs!$B$27&lt;&gt;"Ready","PENDING INPUTS",IF(A91&gt;Inputs!$B$6,0,MIN(MAX(0,(K91+L91+M91)-N91),MAX(0,C91-D91-(IF(O91&lt;O91,K91+L91+M91-N91,0)+IF(W91&lt;O91,S91+T91+U91-V91,0)+IF(AE91&lt;O91,AA91+AB91+AC91-AD91,0)+IF(AM91&lt;O91,AI91+AJ91+AK91-AL91,0)+IF(AU91&lt;O91,AQ91+AR91+AS91-AT91,0)+IF(BC91&lt;O91,AY91+AZ91+BA91-BB91,0)+IF(BK91&lt;O91,BG91+BH91+BI91-BJ91,0)+IF(BS91&lt;O91,BO91+BP91+BQ91-BR91,0)+IF(CA91&lt;O91,BW91+BX91+BY91-BZ91,0)+IF(CI91&lt;O91,CE91+CF91+CG91-CH91,0))))))</f>
        <v>0</v>
      </c>
      <c r="Q91" s="3">
        <f>IF(Inputs!$B$27&lt;&gt;"Ready","PENDING INPUTS",MIN((K91+L91+M91),IF(D91&gt;C91,IF(D91=0,0,N91*C91/D91),N91+P91)))</f>
        <v>0</v>
      </c>
      <c r="R91" s="3">
        <f>IF(Inputs!$B$27&lt;&gt;"Ready","PENDING INPUTS",MAX(0,(K91+L91+M91)-Q91))</f>
        <v>0</v>
      </c>
      <c r="S91" s="3">
        <f>IF(Inputs!$B$27&lt;&gt;"Ready","PENDING INPUTS",Z90)</f>
        <v>0</v>
      </c>
      <c r="T91" s="3">
        <f>IF(Inputs!$B$27&lt;&gt;"Ready","PENDING INPUTS",IF(A91&lt;=Inputs!$B$6,ROUND(S91*Inputs!C15/12,2),0))</f>
        <v>0</v>
      </c>
      <c r="U91" s="3">
        <f>IF(Inputs!$B$27&lt;&gt;"Ready","PENDING INPUTS",IF(AND(A91&lt;=Inputs!$B$6,S91&gt;0),Inputs!G15,0))</f>
        <v>0</v>
      </c>
      <c r="V91" s="3">
        <f>IF(Inputs!$B$27&lt;&gt;"Ready","PENDING INPUTS",IF(A91&gt;Inputs!$B$6,0,MIN((S91+T91+U91),IF(Inputs!H15=1,Inputs!D15,MAX(Inputs!F15,ROUND(S91*Inputs!E15+T91+U91,2))))))</f>
        <v>0</v>
      </c>
      <c r="W91">
        <f>IF(Inputs!$B$27&lt;&gt;"Ready","PENDING INPUTS",IF(S91&lt;=0,99,1+IF(AND(K91&gt;0,OR(K91&lt;S91,AND(K91=S91,0&lt;1))),1,0)+IF(AND(AA91&gt;0,OR(AA91&lt;S91,AND(AA91=S91,2&lt;1))),1,0)+IF(AND(AI91&gt;0,OR(AI91&lt;S91,AND(AI91=S91,3&lt;1))),1,0)+IF(AND(AQ91&gt;0,OR(AQ91&lt;S91,AND(AQ91=S91,4&lt;1))),1,0)+IF(AND(AY91&gt;0,OR(AY91&lt;S91,AND(AY91=S91,5&lt;1))),1,0)+IF(AND(BG91&gt;0,OR(BG91&lt;S91,AND(BG91=S91,6&lt;1))),1,0)+IF(AND(BO91&gt;0,OR(BO91&lt;S91,AND(BO91=S91,7&lt;1))),1,0)+IF(AND(BW91&gt;0,OR(BW91&lt;S91,AND(BW91=S91,8&lt;1))),1,0)+IF(AND(CE91&gt;0,OR(CE91&lt;S91,AND(CE91=S91,9&lt;1))),1,0)))</f>
        <v>99</v>
      </c>
      <c r="X91" s="3">
        <f>IF(Inputs!$B$27&lt;&gt;"Ready","PENDING INPUTS",IF(A91&gt;Inputs!$B$6,0,MIN(MAX(0,(S91+T91+U91)-V91),MAX(0,C91-D91-(IF(O91&lt;W91,K91+L91+M91-N91,0)+IF(W91&lt;W91,S91+T91+U91-V91,0)+IF(AE91&lt;W91,AA91+AB91+AC91-AD91,0)+IF(AM91&lt;W91,AI91+AJ91+AK91-AL91,0)+IF(AU91&lt;W91,AQ91+AR91+AS91-AT91,0)+IF(BC91&lt;W91,AY91+AZ91+BA91-BB91,0)+IF(BK91&lt;W91,BG91+BH91+BI91-BJ91,0)+IF(BS91&lt;W91,BO91+BP91+BQ91-BR91,0)+IF(CA91&lt;W91,BW91+BX91+BY91-BZ91,0)+IF(CI91&lt;W91,CE91+CF91+CG91-CH91,0))))))</f>
        <v>0</v>
      </c>
      <c r="Y91" s="3">
        <f>IF(Inputs!$B$27&lt;&gt;"Ready","PENDING INPUTS",MIN((S91+T91+U91),IF(D91&gt;C91,IF(D91=0,0,V91*C91/D91),V91+X91)))</f>
        <v>0</v>
      </c>
      <c r="Z91" s="3">
        <f>IF(Inputs!$B$27&lt;&gt;"Ready","PENDING INPUTS",MAX(0,(S91+T91+U91)-Y91))</f>
        <v>0</v>
      </c>
      <c r="AA91" s="3">
        <f>IF(Inputs!$B$27&lt;&gt;"Ready","PENDING INPUTS",AH90)</f>
        <v>0</v>
      </c>
      <c r="AB91" s="3">
        <f>IF(Inputs!$B$27&lt;&gt;"Ready","PENDING INPUTS",IF(A91&lt;=Inputs!$B$6,ROUND(AA91*Inputs!C16/12,2),0))</f>
        <v>0</v>
      </c>
      <c r="AC91" s="3">
        <f>IF(Inputs!$B$27&lt;&gt;"Ready","PENDING INPUTS",IF(AND(A91&lt;=Inputs!$B$6,AA91&gt;0),Inputs!G16,0))</f>
        <v>0</v>
      </c>
      <c r="AD91" s="3">
        <f>IF(Inputs!$B$27&lt;&gt;"Ready","PENDING INPUTS",IF(A91&gt;Inputs!$B$6,0,MIN((AA91+AB91+AC91),IF(Inputs!H16=1,Inputs!D16,MAX(Inputs!F16,ROUND(AA91*Inputs!E16+AB91+AC91,2))))))</f>
        <v>0</v>
      </c>
      <c r="AE91">
        <f>IF(Inputs!$B$27&lt;&gt;"Ready","PENDING INPUTS",IF(AA91&lt;=0,99,1+IF(AND(K91&gt;0,OR(K91&lt;AA91,AND(K91=AA91,0&lt;2))),1,0)+IF(AND(S91&gt;0,OR(S91&lt;AA91,AND(S91=AA91,1&lt;2))),1,0)+IF(AND(AI91&gt;0,OR(AI91&lt;AA91,AND(AI91=AA91,3&lt;2))),1,0)+IF(AND(AQ91&gt;0,OR(AQ91&lt;AA91,AND(AQ91=AA91,4&lt;2))),1,0)+IF(AND(AY91&gt;0,OR(AY91&lt;AA91,AND(AY91=AA91,5&lt;2))),1,0)+IF(AND(BG91&gt;0,OR(BG91&lt;AA91,AND(BG91=AA91,6&lt;2))),1,0)+IF(AND(BO91&gt;0,OR(BO91&lt;AA91,AND(BO91=AA91,7&lt;2))),1,0)+IF(AND(BW91&gt;0,OR(BW91&lt;AA91,AND(BW91=AA91,8&lt;2))),1,0)+IF(AND(CE91&gt;0,OR(CE91&lt;AA91,AND(CE91=AA91,9&lt;2))),1,0)))</f>
        <v>99</v>
      </c>
      <c r="AF91" s="3">
        <f>IF(Inputs!$B$27&lt;&gt;"Ready","PENDING INPUTS",IF(A91&gt;Inputs!$B$6,0,MIN(MAX(0,(AA91+AB91+AC91)-AD91),MAX(0,C91-D91-(IF(O91&lt;AE91,K91+L91+M91-N91,0)+IF(W91&lt;AE91,S91+T91+U91-V91,0)+IF(AE91&lt;AE91,AA91+AB91+AC91-AD91,0)+IF(AM91&lt;AE91,AI91+AJ91+AK91-AL91,0)+IF(AU91&lt;AE91,AQ91+AR91+AS91-AT91,0)+IF(BC91&lt;AE91,AY91+AZ91+BA91-BB91,0)+IF(BK91&lt;AE91,BG91+BH91+BI91-BJ91,0)+IF(BS91&lt;AE91,BO91+BP91+BQ91-BR91,0)+IF(CA91&lt;AE91,BW91+BX91+BY91-BZ91,0)+IF(CI91&lt;AE91,CE91+CF91+CG91-CH91,0))))))</f>
        <v>0</v>
      </c>
      <c r="AG91" s="3">
        <f>IF(Inputs!$B$27&lt;&gt;"Ready","PENDING INPUTS",MIN((AA91+AB91+AC91),IF(D91&gt;C91,IF(D91=0,0,AD91*C91/D91),AD91+AF91)))</f>
        <v>0</v>
      </c>
      <c r="AH91" s="3">
        <f>IF(Inputs!$B$27&lt;&gt;"Ready","PENDING INPUTS",MAX(0,(AA91+AB91+AC91)-AG91))</f>
        <v>0</v>
      </c>
      <c r="AI91" s="3">
        <f>IF(Inputs!$B$27&lt;&gt;"Ready","PENDING INPUTS",AP90)</f>
        <v>0</v>
      </c>
      <c r="AJ91" s="3">
        <f>IF(Inputs!$B$27&lt;&gt;"Ready","PENDING INPUTS",IF(A91&lt;=Inputs!$B$6,ROUND(AI91*Inputs!C17/12,2),0))</f>
        <v>0</v>
      </c>
      <c r="AK91" s="3">
        <f>IF(Inputs!$B$27&lt;&gt;"Ready","PENDING INPUTS",IF(AND(A91&lt;=Inputs!$B$6,AI91&gt;0),Inputs!G17,0))</f>
        <v>0</v>
      </c>
      <c r="AL91" s="3">
        <f>IF(Inputs!$B$27&lt;&gt;"Ready","PENDING INPUTS",IF(A91&gt;Inputs!$B$6,0,MIN((AI91+AJ91+AK91),IF(Inputs!H17=1,Inputs!D17,MAX(Inputs!F17,ROUND(AI91*Inputs!E17+AJ91+AK91,2))))))</f>
        <v>0</v>
      </c>
      <c r="AM91">
        <f>IF(Inputs!$B$27&lt;&gt;"Ready","PENDING INPUTS",IF(AI91&lt;=0,99,1+IF(AND(K91&gt;0,OR(K91&lt;AI91,AND(K91=AI91,0&lt;3))),1,0)+IF(AND(S91&gt;0,OR(S91&lt;AI91,AND(S91=AI91,1&lt;3))),1,0)+IF(AND(AA91&gt;0,OR(AA91&lt;AI91,AND(AA91=AI91,2&lt;3))),1,0)+IF(AND(AQ91&gt;0,OR(AQ91&lt;AI91,AND(AQ91=AI91,4&lt;3))),1,0)+IF(AND(AY91&gt;0,OR(AY91&lt;AI91,AND(AY91=AI91,5&lt;3))),1,0)+IF(AND(BG91&gt;0,OR(BG91&lt;AI91,AND(BG91=AI91,6&lt;3))),1,0)+IF(AND(BO91&gt;0,OR(BO91&lt;AI91,AND(BO91=AI91,7&lt;3))),1,0)+IF(AND(BW91&gt;0,OR(BW91&lt;AI91,AND(BW91=AI91,8&lt;3))),1,0)+IF(AND(CE91&gt;0,OR(CE91&lt;AI91,AND(CE91=AI91,9&lt;3))),1,0)))</f>
        <v>99</v>
      </c>
      <c r="AN91" s="3">
        <f>IF(Inputs!$B$27&lt;&gt;"Ready","PENDING INPUTS",IF(A91&gt;Inputs!$B$6,0,MIN(MAX(0,(AI91+AJ91+AK91)-AL91),MAX(0,C91-D91-(IF(O91&lt;AM91,K91+L91+M91-N91,0)+IF(W91&lt;AM91,S91+T91+U91-V91,0)+IF(AE91&lt;AM91,AA91+AB91+AC91-AD91,0)+IF(AM91&lt;AM91,AI91+AJ91+AK91-AL91,0)+IF(AU91&lt;AM91,AQ91+AR91+AS91-AT91,0)+IF(BC91&lt;AM91,AY91+AZ91+BA91-BB91,0)+IF(BK91&lt;AM91,BG91+BH91+BI91-BJ91,0)+IF(BS91&lt;AM91,BO91+BP91+BQ91-BR91,0)+IF(CA91&lt;AM91,BW91+BX91+BY91-BZ91,0)+IF(CI91&lt;AM91,CE91+CF91+CG91-CH91,0))))))</f>
        <v>0</v>
      </c>
      <c r="AO91" s="3">
        <f>IF(Inputs!$B$27&lt;&gt;"Ready","PENDING INPUTS",MIN((AI91+AJ91+AK91),IF(D91&gt;C91,IF(D91=0,0,AL91*C91/D91),AL91+AN91)))</f>
        <v>0</v>
      </c>
      <c r="AP91" s="3">
        <f>IF(Inputs!$B$27&lt;&gt;"Ready","PENDING INPUTS",MAX(0,(AI91+AJ91+AK91)-AO91))</f>
        <v>0</v>
      </c>
      <c r="AQ91" s="3">
        <f>IF(Inputs!$B$27&lt;&gt;"Ready","PENDING INPUTS",AX90)</f>
        <v>0</v>
      </c>
      <c r="AR91" s="3">
        <f>IF(Inputs!$B$27&lt;&gt;"Ready","PENDING INPUTS",IF(A91&lt;=Inputs!$B$6,ROUND(AQ91*Inputs!C18/12,2),0))</f>
        <v>0</v>
      </c>
      <c r="AS91" s="3">
        <f>IF(Inputs!$B$27&lt;&gt;"Ready","PENDING INPUTS",IF(AND(A91&lt;=Inputs!$B$6,AQ91&gt;0),Inputs!G18,0))</f>
        <v>0</v>
      </c>
      <c r="AT91" s="3">
        <f>IF(Inputs!$B$27&lt;&gt;"Ready","PENDING INPUTS",IF(A91&gt;Inputs!$B$6,0,MIN((AQ91+AR91+AS91),IF(Inputs!H18=1,Inputs!D18,MAX(Inputs!F18,ROUND(AQ91*Inputs!E18+AR91+AS91,2))))))</f>
        <v>0</v>
      </c>
      <c r="AU91">
        <f>IF(Inputs!$B$27&lt;&gt;"Ready","PENDING INPUTS",IF(AQ91&lt;=0,99,1+IF(AND(K91&gt;0,OR(K91&lt;AQ91,AND(K91=AQ91,0&lt;4))),1,0)+IF(AND(S91&gt;0,OR(S91&lt;AQ91,AND(S91=AQ91,1&lt;4))),1,0)+IF(AND(AA91&gt;0,OR(AA91&lt;AQ91,AND(AA91=AQ91,2&lt;4))),1,0)+IF(AND(AI91&gt;0,OR(AI91&lt;AQ91,AND(AI91=AQ91,3&lt;4))),1,0)+IF(AND(AY91&gt;0,OR(AY91&lt;AQ91,AND(AY91=AQ91,5&lt;4))),1,0)+IF(AND(BG91&gt;0,OR(BG91&lt;AQ91,AND(BG91=AQ91,6&lt;4))),1,0)+IF(AND(BO91&gt;0,OR(BO91&lt;AQ91,AND(BO91=AQ91,7&lt;4))),1,0)+IF(AND(BW91&gt;0,OR(BW91&lt;AQ91,AND(BW91=AQ91,8&lt;4))),1,0)+IF(AND(CE91&gt;0,OR(CE91&lt;AQ91,AND(CE91=AQ91,9&lt;4))),1,0)))</f>
        <v>99</v>
      </c>
      <c r="AV91" s="3">
        <f>IF(Inputs!$B$27&lt;&gt;"Ready","PENDING INPUTS",IF(A91&gt;Inputs!$B$6,0,MIN(MAX(0,(AQ91+AR91+AS91)-AT91),MAX(0,C91-D91-(IF(O91&lt;AU91,K91+L91+M91-N91,0)+IF(W91&lt;AU91,S91+T91+U91-V91,0)+IF(AE91&lt;AU91,AA91+AB91+AC91-AD91,0)+IF(AM91&lt;AU91,AI91+AJ91+AK91-AL91,0)+IF(AU91&lt;AU91,AQ91+AR91+AS91-AT91,0)+IF(BC91&lt;AU91,AY91+AZ91+BA91-BB91,0)+IF(BK91&lt;AU91,BG91+BH91+BI91-BJ91,0)+IF(BS91&lt;AU91,BO91+BP91+BQ91-BR91,0)+IF(CA91&lt;AU91,BW91+BX91+BY91-BZ91,0)+IF(CI91&lt;AU91,CE91+CF91+CG91-CH91,0))))))</f>
        <v>0</v>
      </c>
      <c r="AW91" s="3">
        <f>IF(Inputs!$B$27&lt;&gt;"Ready","PENDING INPUTS",MIN((AQ91+AR91+AS91),IF(D91&gt;C91,IF(D91=0,0,AT91*C91/D91),AT91+AV91)))</f>
        <v>0</v>
      </c>
      <c r="AX91" s="3">
        <f>IF(Inputs!$B$27&lt;&gt;"Ready","PENDING INPUTS",MAX(0,(AQ91+AR91+AS91)-AW91))</f>
        <v>0</v>
      </c>
      <c r="AY91" s="3">
        <f>IF(Inputs!$B$27&lt;&gt;"Ready","PENDING INPUTS",BF90)</f>
        <v>0</v>
      </c>
      <c r="AZ91" s="3">
        <f>IF(Inputs!$B$27&lt;&gt;"Ready","PENDING INPUTS",IF(A91&lt;=Inputs!$B$6,ROUND(AY91*Inputs!C19/12,2),0))</f>
        <v>0</v>
      </c>
      <c r="BA91" s="3">
        <f>IF(Inputs!$B$27&lt;&gt;"Ready","PENDING INPUTS",IF(AND(A91&lt;=Inputs!$B$6,AY91&gt;0),Inputs!G19,0))</f>
        <v>0</v>
      </c>
      <c r="BB91" s="3">
        <f>IF(Inputs!$B$27&lt;&gt;"Ready","PENDING INPUTS",IF(A91&gt;Inputs!$B$6,0,MIN((AY91+AZ91+BA91),IF(Inputs!H19=1,Inputs!D19,MAX(Inputs!F19,ROUND(AY91*Inputs!E19+AZ91+BA91,2))))))</f>
        <v>0</v>
      </c>
      <c r="BC91">
        <f>IF(Inputs!$B$27&lt;&gt;"Ready","PENDING INPUTS",IF(AY91&lt;=0,99,1+IF(AND(K91&gt;0,OR(K91&lt;AY91,AND(K91=AY91,0&lt;5))),1,0)+IF(AND(S91&gt;0,OR(S91&lt;AY91,AND(S91=AY91,1&lt;5))),1,0)+IF(AND(AA91&gt;0,OR(AA91&lt;AY91,AND(AA91=AY91,2&lt;5))),1,0)+IF(AND(AI91&gt;0,OR(AI91&lt;AY91,AND(AI91=AY91,3&lt;5))),1,0)+IF(AND(AQ91&gt;0,OR(AQ91&lt;AY91,AND(AQ91=AY91,4&lt;5))),1,0)+IF(AND(BG91&gt;0,OR(BG91&lt;AY91,AND(BG91=AY91,6&lt;5))),1,0)+IF(AND(BO91&gt;0,OR(BO91&lt;AY91,AND(BO91=AY91,7&lt;5))),1,0)+IF(AND(BW91&gt;0,OR(BW91&lt;AY91,AND(BW91=AY91,8&lt;5))),1,0)+IF(AND(CE91&gt;0,OR(CE91&lt;AY91,AND(CE91=AY91,9&lt;5))),1,0)))</f>
        <v>99</v>
      </c>
      <c r="BD91" s="3">
        <f>IF(Inputs!$B$27&lt;&gt;"Ready","PENDING INPUTS",IF(A91&gt;Inputs!$B$6,0,MIN(MAX(0,(AY91+AZ91+BA91)-BB91),MAX(0,C91-D91-(IF(O91&lt;BC91,K91+L91+M91-N91,0)+IF(W91&lt;BC91,S91+T91+U91-V91,0)+IF(AE91&lt;BC91,AA91+AB91+AC91-AD91,0)+IF(AM91&lt;BC91,AI91+AJ91+AK91-AL91,0)+IF(AU91&lt;BC91,AQ91+AR91+AS91-AT91,0)+IF(BC91&lt;BC91,AY91+AZ91+BA91-BB91,0)+IF(BK91&lt;BC91,BG91+BH91+BI91-BJ91,0)+IF(BS91&lt;BC91,BO91+BP91+BQ91-BR91,0)+IF(CA91&lt;BC91,BW91+BX91+BY91-BZ91,0)+IF(CI91&lt;BC91,CE91+CF91+CG91-CH91,0))))))</f>
        <v>0</v>
      </c>
      <c r="BE91" s="3">
        <f>IF(Inputs!$B$27&lt;&gt;"Ready","PENDING INPUTS",MIN((AY91+AZ91+BA91),IF(D91&gt;C91,IF(D91=0,0,BB91*C91/D91),BB91+BD91)))</f>
        <v>0</v>
      </c>
      <c r="BF91" s="3">
        <f>IF(Inputs!$B$27&lt;&gt;"Ready","PENDING INPUTS",MAX(0,(AY91+AZ91+BA91)-BE91))</f>
        <v>0</v>
      </c>
      <c r="BG91" s="3">
        <f>IF(Inputs!$B$27&lt;&gt;"Ready","PENDING INPUTS",BN90)</f>
        <v>0</v>
      </c>
      <c r="BH91" s="3">
        <f>IF(Inputs!$B$27&lt;&gt;"Ready","PENDING INPUTS",IF(A91&lt;=Inputs!$B$6,ROUND(BG91*Inputs!C20/12,2),0))</f>
        <v>0</v>
      </c>
      <c r="BI91" s="3">
        <f>IF(Inputs!$B$27&lt;&gt;"Ready","PENDING INPUTS",IF(AND(A91&lt;=Inputs!$B$6,BG91&gt;0),Inputs!G20,0))</f>
        <v>0</v>
      </c>
      <c r="BJ91" s="3">
        <f>IF(Inputs!$B$27&lt;&gt;"Ready","PENDING INPUTS",IF(A91&gt;Inputs!$B$6,0,MIN((BG91+BH91+BI91),IF(Inputs!H20=1,Inputs!D20,MAX(Inputs!F20,ROUND(BG91*Inputs!E20+BH91+BI91,2))))))</f>
        <v>0</v>
      </c>
      <c r="BK91">
        <f>IF(Inputs!$B$27&lt;&gt;"Ready","PENDING INPUTS",IF(BG91&lt;=0,99,1+IF(AND(K91&gt;0,OR(K91&lt;BG91,AND(K91=BG91,0&lt;6))),1,0)+IF(AND(S91&gt;0,OR(S91&lt;BG91,AND(S91=BG91,1&lt;6))),1,0)+IF(AND(AA91&gt;0,OR(AA91&lt;BG91,AND(AA91=BG91,2&lt;6))),1,0)+IF(AND(AI91&gt;0,OR(AI91&lt;BG91,AND(AI91=BG91,3&lt;6))),1,0)+IF(AND(AQ91&gt;0,OR(AQ91&lt;BG91,AND(AQ91=BG91,4&lt;6))),1,0)+IF(AND(AY91&gt;0,OR(AY91&lt;BG91,AND(AY91=BG91,5&lt;6))),1,0)+IF(AND(BO91&gt;0,OR(BO91&lt;BG91,AND(BO91=BG91,7&lt;6))),1,0)+IF(AND(BW91&gt;0,OR(BW91&lt;BG91,AND(BW91=BG91,8&lt;6))),1,0)+IF(AND(CE91&gt;0,OR(CE91&lt;BG91,AND(CE91=BG91,9&lt;6))),1,0)))</f>
        <v>99</v>
      </c>
      <c r="BL91" s="3">
        <f>IF(Inputs!$B$27&lt;&gt;"Ready","PENDING INPUTS",IF(A91&gt;Inputs!$B$6,0,MIN(MAX(0,(BG91+BH91+BI91)-BJ91),MAX(0,C91-D91-(IF(O91&lt;BK91,K91+L91+M91-N91,0)+IF(W91&lt;BK91,S91+T91+U91-V91,0)+IF(AE91&lt;BK91,AA91+AB91+AC91-AD91,0)+IF(AM91&lt;BK91,AI91+AJ91+AK91-AL91,0)+IF(AU91&lt;BK91,AQ91+AR91+AS91-AT91,0)+IF(BC91&lt;BK91,AY91+AZ91+BA91-BB91,0)+IF(BK91&lt;BK91,BG91+BH91+BI91-BJ91,0)+IF(BS91&lt;BK91,BO91+BP91+BQ91-BR91,0)+IF(CA91&lt;BK91,BW91+BX91+BY91-BZ91,0)+IF(CI91&lt;BK91,CE91+CF91+CG91-CH91,0))))))</f>
        <v>0</v>
      </c>
      <c r="BM91" s="3">
        <f>IF(Inputs!$B$27&lt;&gt;"Ready","PENDING INPUTS",MIN((BG91+BH91+BI91),IF(D91&gt;C91,IF(D91=0,0,BJ91*C91/D91),BJ91+BL91)))</f>
        <v>0</v>
      </c>
      <c r="BN91" s="3">
        <f>IF(Inputs!$B$27&lt;&gt;"Ready","PENDING INPUTS",MAX(0,(BG91+BH91+BI91)-BM91))</f>
        <v>0</v>
      </c>
      <c r="BO91" s="3">
        <f>IF(Inputs!$B$27&lt;&gt;"Ready","PENDING INPUTS",BV90)</f>
        <v>0</v>
      </c>
      <c r="BP91" s="3">
        <f>IF(Inputs!$B$27&lt;&gt;"Ready","PENDING INPUTS",IF(A91&lt;=Inputs!$B$6,ROUND(BO91*Inputs!C21/12,2),0))</f>
        <v>0</v>
      </c>
      <c r="BQ91" s="3">
        <f>IF(Inputs!$B$27&lt;&gt;"Ready","PENDING INPUTS",IF(AND(A91&lt;=Inputs!$B$6,BO91&gt;0),Inputs!G21,0))</f>
        <v>0</v>
      </c>
      <c r="BR91" s="3">
        <f>IF(Inputs!$B$27&lt;&gt;"Ready","PENDING INPUTS",IF(A91&gt;Inputs!$B$6,0,MIN((BO91+BP91+BQ91),IF(Inputs!H21=1,Inputs!D21,MAX(Inputs!F21,ROUND(BO91*Inputs!E21+BP91+BQ91,2))))))</f>
        <v>0</v>
      </c>
      <c r="BS91">
        <f>IF(Inputs!$B$27&lt;&gt;"Ready","PENDING INPUTS",IF(BO91&lt;=0,99,1+IF(AND(K91&gt;0,OR(K91&lt;BO91,AND(K91=BO91,0&lt;7))),1,0)+IF(AND(S91&gt;0,OR(S91&lt;BO91,AND(S91=BO91,1&lt;7))),1,0)+IF(AND(AA91&gt;0,OR(AA91&lt;BO91,AND(AA91=BO91,2&lt;7))),1,0)+IF(AND(AI91&gt;0,OR(AI91&lt;BO91,AND(AI91=BO91,3&lt;7))),1,0)+IF(AND(AQ91&gt;0,OR(AQ91&lt;BO91,AND(AQ91=BO91,4&lt;7))),1,0)+IF(AND(AY91&gt;0,OR(AY91&lt;BO91,AND(AY91=BO91,5&lt;7))),1,0)+IF(AND(BG91&gt;0,OR(BG91&lt;BO91,AND(BG91=BO91,6&lt;7))),1,0)+IF(AND(BW91&gt;0,OR(BW91&lt;BO91,AND(BW91=BO91,8&lt;7))),1,0)+IF(AND(CE91&gt;0,OR(CE91&lt;BO91,AND(CE91=BO91,9&lt;7))),1,0)))</f>
        <v>99</v>
      </c>
      <c r="BT91" s="3">
        <f>IF(Inputs!$B$27&lt;&gt;"Ready","PENDING INPUTS",IF(A91&gt;Inputs!$B$6,0,MIN(MAX(0,(BO91+BP91+BQ91)-BR91),MAX(0,C91-D91-(IF(O91&lt;BS91,K91+L91+M91-N91,0)+IF(W91&lt;BS91,S91+T91+U91-V91,0)+IF(AE91&lt;BS91,AA91+AB91+AC91-AD91,0)+IF(AM91&lt;BS91,AI91+AJ91+AK91-AL91,0)+IF(AU91&lt;BS91,AQ91+AR91+AS91-AT91,0)+IF(BC91&lt;BS91,AY91+AZ91+BA91-BB91,0)+IF(BK91&lt;BS91,BG91+BH91+BI91-BJ91,0)+IF(BS91&lt;BS91,BO91+BP91+BQ91-BR91,0)+IF(CA91&lt;BS91,BW91+BX91+BY91-BZ91,0)+IF(CI91&lt;BS91,CE91+CF91+CG91-CH91,0))))))</f>
        <v>0</v>
      </c>
      <c r="BU91" s="3">
        <f>IF(Inputs!$B$27&lt;&gt;"Ready","PENDING INPUTS",MIN((BO91+BP91+BQ91),IF(D91&gt;C91,IF(D91=0,0,BR91*C91/D91),BR91+BT91)))</f>
        <v>0</v>
      </c>
      <c r="BV91" s="3">
        <f>IF(Inputs!$B$27&lt;&gt;"Ready","PENDING INPUTS",MAX(0,(BO91+BP91+BQ91)-BU91))</f>
        <v>0</v>
      </c>
      <c r="BW91" s="3">
        <f>IF(Inputs!$B$27&lt;&gt;"Ready","PENDING INPUTS",CD90)</f>
        <v>0</v>
      </c>
      <c r="BX91" s="3">
        <f>IF(Inputs!$B$27&lt;&gt;"Ready","PENDING INPUTS",IF(A91&lt;=Inputs!$B$6,ROUND(BW91*Inputs!C22/12,2),0))</f>
        <v>0</v>
      </c>
      <c r="BY91" s="3">
        <f>IF(Inputs!$B$27&lt;&gt;"Ready","PENDING INPUTS",IF(AND(A91&lt;=Inputs!$B$6,BW91&gt;0),Inputs!G22,0))</f>
        <v>0</v>
      </c>
      <c r="BZ91" s="3">
        <f>IF(Inputs!$B$27&lt;&gt;"Ready","PENDING INPUTS",IF(A91&gt;Inputs!$B$6,0,MIN((BW91+BX91+BY91),IF(Inputs!H22=1,Inputs!D22,MAX(Inputs!F22,ROUND(BW91*Inputs!E22+BX91+BY91,2))))))</f>
        <v>0</v>
      </c>
      <c r="CA91">
        <f>IF(Inputs!$B$27&lt;&gt;"Ready","PENDING INPUTS",IF(BW91&lt;=0,99,1+IF(AND(K91&gt;0,OR(K91&lt;BW91,AND(K91=BW91,0&lt;8))),1,0)+IF(AND(S91&gt;0,OR(S91&lt;BW91,AND(S91=BW91,1&lt;8))),1,0)+IF(AND(AA91&gt;0,OR(AA91&lt;BW91,AND(AA91=BW91,2&lt;8))),1,0)+IF(AND(AI91&gt;0,OR(AI91&lt;BW91,AND(AI91=BW91,3&lt;8))),1,0)+IF(AND(AQ91&gt;0,OR(AQ91&lt;BW91,AND(AQ91=BW91,4&lt;8))),1,0)+IF(AND(AY91&gt;0,OR(AY91&lt;BW91,AND(AY91=BW91,5&lt;8))),1,0)+IF(AND(BG91&gt;0,OR(BG91&lt;BW91,AND(BG91=BW91,6&lt;8))),1,0)+IF(AND(BO91&gt;0,OR(BO91&lt;BW91,AND(BO91=BW91,7&lt;8))),1,0)+IF(AND(CE91&gt;0,OR(CE91&lt;BW91,AND(CE91=BW91,9&lt;8))),1,0)))</f>
        <v>99</v>
      </c>
      <c r="CB91" s="3">
        <f>IF(Inputs!$B$27&lt;&gt;"Ready","PENDING INPUTS",IF(A91&gt;Inputs!$B$6,0,MIN(MAX(0,(BW91+BX91+BY91)-BZ91),MAX(0,C91-D91-(IF(O91&lt;CA91,K91+L91+M91-N91,0)+IF(W91&lt;CA91,S91+T91+U91-V91,0)+IF(AE91&lt;CA91,AA91+AB91+AC91-AD91,0)+IF(AM91&lt;CA91,AI91+AJ91+AK91-AL91,0)+IF(AU91&lt;CA91,AQ91+AR91+AS91-AT91,0)+IF(BC91&lt;CA91,AY91+AZ91+BA91-BB91,0)+IF(BK91&lt;CA91,BG91+BH91+BI91-BJ91,0)+IF(BS91&lt;CA91,BO91+BP91+BQ91-BR91,0)+IF(CA91&lt;CA91,BW91+BX91+BY91-BZ91,0)+IF(CI91&lt;CA91,CE91+CF91+CG91-CH91,0))))))</f>
        <v>0</v>
      </c>
      <c r="CC91" s="3">
        <f>IF(Inputs!$B$27&lt;&gt;"Ready","PENDING INPUTS",MIN((BW91+BX91+BY91),IF(D91&gt;C91,IF(D91=0,0,BZ91*C91/D91),BZ91+CB91)))</f>
        <v>0</v>
      </c>
      <c r="CD91" s="3">
        <f>IF(Inputs!$B$27&lt;&gt;"Ready","PENDING INPUTS",MAX(0,(BW91+BX91+BY91)-CC91))</f>
        <v>0</v>
      </c>
      <c r="CE91" s="3">
        <f>IF(Inputs!$B$27&lt;&gt;"Ready","PENDING INPUTS",CL90)</f>
        <v>0</v>
      </c>
      <c r="CF91" s="3">
        <f>IF(Inputs!$B$27&lt;&gt;"Ready","PENDING INPUTS",IF(A91&lt;=Inputs!$B$6,ROUND(CE91*Inputs!C23/12,2),0))</f>
        <v>0</v>
      </c>
      <c r="CG91" s="3">
        <f>IF(Inputs!$B$27&lt;&gt;"Ready","PENDING INPUTS",IF(AND(A91&lt;=Inputs!$B$6,CE91&gt;0),Inputs!G23,0))</f>
        <v>0</v>
      </c>
      <c r="CH91" s="3">
        <f>IF(Inputs!$B$27&lt;&gt;"Ready","PENDING INPUTS",IF(A91&gt;Inputs!$B$6,0,MIN((CE91+CF91+CG91),IF(Inputs!H23=1,Inputs!D23,MAX(Inputs!F23,ROUND(CE91*Inputs!E23+CF91+CG91,2))))))</f>
        <v>0</v>
      </c>
      <c r="CI91">
        <f>IF(Inputs!$B$27&lt;&gt;"Ready","PENDING INPUTS",IF(CE91&lt;=0,99,1+IF(AND(K91&gt;0,OR(K91&lt;CE91,AND(K91=CE91,0&lt;9))),1,0)+IF(AND(S91&gt;0,OR(S91&lt;CE91,AND(S91=CE91,1&lt;9))),1,0)+IF(AND(AA91&gt;0,OR(AA91&lt;CE91,AND(AA91=CE91,2&lt;9))),1,0)+IF(AND(AI91&gt;0,OR(AI91&lt;CE91,AND(AI91=CE91,3&lt;9))),1,0)+IF(AND(AQ91&gt;0,OR(AQ91&lt;CE91,AND(AQ91=CE91,4&lt;9))),1,0)+IF(AND(AY91&gt;0,OR(AY91&lt;CE91,AND(AY91=CE91,5&lt;9))),1,0)+IF(AND(BG91&gt;0,OR(BG91&lt;CE91,AND(BG91=CE91,6&lt;9))),1,0)+IF(AND(BO91&gt;0,OR(BO91&lt;CE91,AND(BO91=CE91,7&lt;9))),1,0)+IF(AND(BW91&gt;0,OR(BW91&lt;CE91,AND(BW91=CE91,8&lt;9))),1,0)))</f>
        <v>99</v>
      </c>
      <c r="CJ91" s="3">
        <f>IF(Inputs!$B$27&lt;&gt;"Ready","PENDING INPUTS",IF(A91&gt;Inputs!$B$6,0,MIN(MAX(0,(CE91+CF91+CG91)-CH91),MAX(0,C91-D91-(IF(O91&lt;CI91,K91+L91+M91-N91,0)+IF(W91&lt;CI91,S91+T91+U91-V91,0)+IF(AE91&lt;CI91,AA91+AB91+AC91-AD91,0)+IF(AM91&lt;CI91,AI91+AJ91+AK91-AL91,0)+IF(AU91&lt;CI91,AQ91+AR91+AS91-AT91,0)+IF(BC91&lt;CI91,AY91+AZ91+BA91-BB91,0)+IF(BK91&lt;CI91,BG91+BH91+BI91-BJ91,0)+IF(BS91&lt;CI91,BO91+BP91+BQ91-BR91,0)+IF(CA91&lt;CI91,BW91+BX91+BY91-BZ91,0)+IF(CI91&lt;CI91,CE91+CF91+CG91-CH91,0))))))</f>
        <v>0</v>
      </c>
      <c r="CK91" s="3">
        <f>IF(Inputs!$B$27&lt;&gt;"Ready","PENDING INPUTS",MIN((CE91+CF91+CG91),IF(D91&gt;C91,IF(D91=0,0,CH91*C91/D91),CH91+CJ91)))</f>
        <v>0</v>
      </c>
      <c r="CL91" s="3">
        <f>IF(Inputs!$B$27&lt;&gt;"Ready","PENDING INPUTS",MAX(0,(CE91+CF91+CG91)-CK91))</f>
        <v>0</v>
      </c>
    </row>
    <row r="92" spans="1:90" ht="27.95" customHeight="1" x14ac:dyDescent="0.25">
      <c r="A92">
        <v>88</v>
      </c>
      <c r="B92" s="13">
        <f>IF(Inputs!$B$27&lt;&gt;"Ready","PENDING INPUTS",EDATE(Inputs!$B$5,A92-1))</f>
        <v>48945</v>
      </c>
      <c r="C92" s="3">
        <f>IF(Inputs!$B$27&lt;&gt;"Ready","PENDING INPUTS",IF(A92&lt;=Inputs!$B$6,MAX(0,Inputs!$B$4+IF(A92=Inputs!$B$7,Inputs!$B$8,0)+IF(A92=Inputs!$B$9,Inputs!$B$10,0)),0))</f>
        <v>0</v>
      </c>
      <c r="D92" s="3">
        <f>IF(Inputs!$B$27&lt;&gt;"Ready","PENDING INPUTS",SUM(N92,V92,AD92,AL92,AT92,BB92,BJ92,BR92,BZ92,CH92))</f>
        <v>0</v>
      </c>
      <c r="E92" s="3">
        <f>IF(Inputs!$B$27&lt;&gt;"Ready","PENDING INPUTS",MAX(0,D92-C92))</f>
        <v>0</v>
      </c>
      <c r="F92" s="3">
        <f>IF(Inputs!$B$27&lt;&gt;"Ready","PENDING INPUTS",SUM(Q92,Y92,AG92,AO92,AW92,BE92,BM92,BU92,CC92,CK92))</f>
        <v>0</v>
      </c>
      <c r="G92" s="3">
        <f>IF(Inputs!$B$27&lt;&gt;"Ready","PENDING INPUTS",SUM(L92,T92,AB92,AJ92,AR92,AZ92,BH92,BP92,BX92,CF92))</f>
        <v>0</v>
      </c>
      <c r="H92" s="3">
        <f>IF(Inputs!$B$27&lt;&gt;"Ready","PENDING INPUTS",SUM(M92,U92,AC92,AK92,AS92,BA92,BI92,BQ92,BY92,CG92))</f>
        <v>0</v>
      </c>
      <c r="I92" s="3">
        <f>IF(Inputs!$B$27&lt;&gt;"Ready","PENDING INPUTS",SUM(R92,Z92,AH92,AP92,AX92,BF92,BN92,BV92,CD92,CL92))</f>
        <v>0</v>
      </c>
      <c r="J92" t="str">
        <f>IF(Inputs!$B$27&lt;&gt;"Ready","PENDING INPUTS",IF(A92&gt;Inputs!$B$6,"Beyond horizon",IF(E92&gt;0.005,"MINIMUM SHORTFALL",IF(I92&lt;0.005,"Paid off","In progress"))))</f>
        <v>Paid off</v>
      </c>
      <c r="K92" s="3">
        <f>IF(Inputs!$B$27&lt;&gt;"Ready","PENDING INPUTS",R91)</f>
        <v>0</v>
      </c>
      <c r="L92" s="3">
        <f>IF(Inputs!$B$27&lt;&gt;"Ready","PENDING INPUTS",IF(A92&lt;=Inputs!$B$6,ROUND(K92*Inputs!C14/12,2),0))</f>
        <v>0</v>
      </c>
      <c r="M92" s="3">
        <f>IF(Inputs!$B$27&lt;&gt;"Ready","PENDING INPUTS",IF(AND(A92&lt;=Inputs!$B$6,K92&gt;0),Inputs!G14,0))</f>
        <v>0</v>
      </c>
      <c r="N92" s="3">
        <f>IF(Inputs!$B$27&lt;&gt;"Ready","PENDING INPUTS",IF(A92&gt;Inputs!$B$6,0,MIN((K92+L92+M92),IF(Inputs!H14=1,Inputs!D14,MAX(Inputs!F14,ROUND(K92*Inputs!E14+L92+M92,2))))))</f>
        <v>0</v>
      </c>
      <c r="O92">
        <f>IF(Inputs!$B$27&lt;&gt;"Ready","PENDING INPUTS",IF(K92&lt;=0,99,1+IF(AND(S92&gt;0,OR(S92&lt;K92,AND(S92=K92,1&lt;0))),1,0)+IF(AND(AA92&gt;0,OR(AA92&lt;K92,AND(AA92=K92,2&lt;0))),1,0)+IF(AND(AI92&gt;0,OR(AI92&lt;K92,AND(AI92=K92,3&lt;0))),1,0)+IF(AND(AQ92&gt;0,OR(AQ92&lt;K92,AND(AQ92=K92,4&lt;0))),1,0)+IF(AND(AY92&gt;0,OR(AY92&lt;K92,AND(AY92=K92,5&lt;0))),1,0)+IF(AND(BG92&gt;0,OR(BG92&lt;K92,AND(BG92=K92,6&lt;0))),1,0)+IF(AND(BO92&gt;0,OR(BO92&lt;K92,AND(BO92=K92,7&lt;0))),1,0)+IF(AND(BW92&gt;0,OR(BW92&lt;K92,AND(BW92=K92,8&lt;0))),1,0)+IF(AND(CE92&gt;0,OR(CE92&lt;K92,AND(CE92=K92,9&lt;0))),1,0)))</f>
        <v>99</v>
      </c>
      <c r="P92" s="3">
        <f>IF(Inputs!$B$27&lt;&gt;"Ready","PENDING INPUTS",IF(A92&gt;Inputs!$B$6,0,MIN(MAX(0,(K92+L92+M92)-N92),MAX(0,C92-D92-(IF(O92&lt;O92,K92+L92+M92-N92,0)+IF(W92&lt;O92,S92+T92+U92-V92,0)+IF(AE92&lt;O92,AA92+AB92+AC92-AD92,0)+IF(AM92&lt;O92,AI92+AJ92+AK92-AL92,0)+IF(AU92&lt;O92,AQ92+AR92+AS92-AT92,0)+IF(BC92&lt;O92,AY92+AZ92+BA92-BB92,0)+IF(BK92&lt;O92,BG92+BH92+BI92-BJ92,0)+IF(BS92&lt;O92,BO92+BP92+BQ92-BR92,0)+IF(CA92&lt;O92,BW92+BX92+BY92-BZ92,0)+IF(CI92&lt;O92,CE92+CF92+CG92-CH92,0))))))</f>
        <v>0</v>
      </c>
      <c r="Q92" s="3">
        <f>IF(Inputs!$B$27&lt;&gt;"Ready","PENDING INPUTS",MIN((K92+L92+M92),IF(D92&gt;C92,IF(D92=0,0,N92*C92/D92),N92+P92)))</f>
        <v>0</v>
      </c>
      <c r="R92" s="3">
        <f>IF(Inputs!$B$27&lt;&gt;"Ready","PENDING INPUTS",MAX(0,(K92+L92+M92)-Q92))</f>
        <v>0</v>
      </c>
      <c r="S92" s="3">
        <f>IF(Inputs!$B$27&lt;&gt;"Ready","PENDING INPUTS",Z91)</f>
        <v>0</v>
      </c>
      <c r="T92" s="3">
        <f>IF(Inputs!$B$27&lt;&gt;"Ready","PENDING INPUTS",IF(A92&lt;=Inputs!$B$6,ROUND(S92*Inputs!C15/12,2),0))</f>
        <v>0</v>
      </c>
      <c r="U92" s="3">
        <f>IF(Inputs!$B$27&lt;&gt;"Ready","PENDING INPUTS",IF(AND(A92&lt;=Inputs!$B$6,S92&gt;0),Inputs!G15,0))</f>
        <v>0</v>
      </c>
      <c r="V92" s="3">
        <f>IF(Inputs!$B$27&lt;&gt;"Ready","PENDING INPUTS",IF(A92&gt;Inputs!$B$6,0,MIN((S92+T92+U92),IF(Inputs!H15=1,Inputs!D15,MAX(Inputs!F15,ROUND(S92*Inputs!E15+T92+U92,2))))))</f>
        <v>0</v>
      </c>
      <c r="W92">
        <f>IF(Inputs!$B$27&lt;&gt;"Ready","PENDING INPUTS",IF(S92&lt;=0,99,1+IF(AND(K92&gt;0,OR(K92&lt;S92,AND(K92=S92,0&lt;1))),1,0)+IF(AND(AA92&gt;0,OR(AA92&lt;S92,AND(AA92=S92,2&lt;1))),1,0)+IF(AND(AI92&gt;0,OR(AI92&lt;S92,AND(AI92=S92,3&lt;1))),1,0)+IF(AND(AQ92&gt;0,OR(AQ92&lt;S92,AND(AQ92=S92,4&lt;1))),1,0)+IF(AND(AY92&gt;0,OR(AY92&lt;S92,AND(AY92=S92,5&lt;1))),1,0)+IF(AND(BG92&gt;0,OR(BG92&lt;S92,AND(BG92=S92,6&lt;1))),1,0)+IF(AND(BO92&gt;0,OR(BO92&lt;S92,AND(BO92=S92,7&lt;1))),1,0)+IF(AND(BW92&gt;0,OR(BW92&lt;S92,AND(BW92=S92,8&lt;1))),1,0)+IF(AND(CE92&gt;0,OR(CE92&lt;S92,AND(CE92=S92,9&lt;1))),1,0)))</f>
        <v>99</v>
      </c>
      <c r="X92" s="3">
        <f>IF(Inputs!$B$27&lt;&gt;"Ready","PENDING INPUTS",IF(A92&gt;Inputs!$B$6,0,MIN(MAX(0,(S92+T92+U92)-V92),MAX(0,C92-D92-(IF(O92&lt;W92,K92+L92+M92-N92,0)+IF(W92&lt;W92,S92+T92+U92-V92,0)+IF(AE92&lt;W92,AA92+AB92+AC92-AD92,0)+IF(AM92&lt;W92,AI92+AJ92+AK92-AL92,0)+IF(AU92&lt;W92,AQ92+AR92+AS92-AT92,0)+IF(BC92&lt;W92,AY92+AZ92+BA92-BB92,0)+IF(BK92&lt;W92,BG92+BH92+BI92-BJ92,0)+IF(BS92&lt;W92,BO92+BP92+BQ92-BR92,0)+IF(CA92&lt;W92,BW92+BX92+BY92-BZ92,0)+IF(CI92&lt;W92,CE92+CF92+CG92-CH92,0))))))</f>
        <v>0</v>
      </c>
      <c r="Y92" s="3">
        <f>IF(Inputs!$B$27&lt;&gt;"Ready","PENDING INPUTS",MIN((S92+T92+U92),IF(D92&gt;C92,IF(D92=0,0,V92*C92/D92),V92+X92)))</f>
        <v>0</v>
      </c>
      <c r="Z92" s="3">
        <f>IF(Inputs!$B$27&lt;&gt;"Ready","PENDING INPUTS",MAX(0,(S92+T92+U92)-Y92))</f>
        <v>0</v>
      </c>
      <c r="AA92" s="3">
        <f>IF(Inputs!$B$27&lt;&gt;"Ready","PENDING INPUTS",AH91)</f>
        <v>0</v>
      </c>
      <c r="AB92" s="3">
        <f>IF(Inputs!$B$27&lt;&gt;"Ready","PENDING INPUTS",IF(A92&lt;=Inputs!$B$6,ROUND(AA92*Inputs!C16/12,2),0))</f>
        <v>0</v>
      </c>
      <c r="AC92" s="3">
        <f>IF(Inputs!$B$27&lt;&gt;"Ready","PENDING INPUTS",IF(AND(A92&lt;=Inputs!$B$6,AA92&gt;0),Inputs!G16,0))</f>
        <v>0</v>
      </c>
      <c r="AD92" s="3">
        <f>IF(Inputs!$B$27&lt;&gt;"Ready","PENDING INPUTS",IF(A92&gt;Inputs!$B$6,0,MIN((AA92+AB92+AC92),IF(Inputs!H16=1,Inputs!D16,MAX(Inputs!F16,ROUND(AA92*Inputs!E16+AB92+AC92,2))))))</f>
        <v>0</v>
      </c>
      <c r="AE92">
        <f>IF(Inputs!$B$27&lt;&gt;"Ready","PENDING INPUTS",IF(AA92&lt;=0,99,1+IF(AND(K92&gt;0,OR(K92&lt;AA92,AND(K92=AA92,0&lt;2))),1,0)+IF(AND(S92&gt;0,OR(S92&lt;AA92,AND(S92=AA92,1&lt;2))),1,0)+IF(AND(AI92&gt;0,OR(AI92&lt;AA92,AND(AI92=AA92,3&lt;2))),1,0)+IF(AND(AQ92&gt;0,OR(AQ92&lt;AA92,AND(AQ92=AA92,4&lt;2))),1,0)+IF(AND(AY92&gt;0,OR(AY92&lt;AA92,AND(AY92=AA92,5&lt;2))),1,0)+IF(AND(BG92&gt;0,OR(BG92&lt;AA92,AND(BG92=AA92,6&lt;2))),1,0)+IF(AND(BO92&gt;0,OR(BO92&lt;AA92,AND(BO92=AA92,7&lt;2))),1,0)+IF(AND(BW92&gt;0,OR(BW92&lt;AA92,AND(BW92=AA92,8&lt;2))),1,0)+IF(AND(CE92&gt;0,OR(CE92&lt;AA92,AND(CE92=AA92,9&lt;2))),1,0)))</f>
        <v>99</v>
      </c>
      <c r="AF92" s="3">
        <f>IF(Inputs!$B$27&lt;&gt;"Ready","PENDING INPUTS",IF(A92&gt;Inputs!$B$6,0,MIN(MAX(0,(AA92+AB92+AC92)-AD92),MAX(0,C92-D92-(IF(O92&lt;AE92,K92+L92+M92-N92,0)+IF(W92&lt;AE92,S92+T92+U92-V92,0)+IF(AE92&lt;AE92,AA92+AB92+AC92-AD92,0)+IF(AM92&lt;AE92,AI92+AJ92+AK92-AL92,0)+IF(AU92&lt;AE92,AQ92+AR92+AS92-AT92,0)+IF(BC92&lt;AE92,AY92+AZ92+BA92-BB92,0)+IF(BK92&lt;AE92,BG92+BH92+BI92-BJ92,0)+IF(BS92&lt;AE92,BO92+BP92+BQ92-BR92,0)+IF(CA92&lt;AE92,BW92+BX92+BY92-BZ92,0)+IF(CI92&lt;AE92,CE92+CF92+CG92-CH92,0))))))</f>
        <v>0</v>
      </c>
      <c r="AG92" s="3">
        <f>IF(Inputs!$B$27&lt;&gt;"Ready","PENDING INPUTS",MIN((AA92+AB92+AC92),IF(D92&gt;C92,IF(D92=0,0,AD92*C92/D92),AD92+AF92)))</f>
        <v>0</v>
      </c>
      <c r="AH92" s="3">
        <f>IF(Inputs!$B$27&lt;&gt;"Ready","PENDING INPUTS",MAX(0,(AA92+AB92+AC92)-AG92))</f>
        <v>0</v>
      </c>
      <c r="AI92" s="3">
        <f>IF(Inputs!$B$27&lt;&gt;"Ready","PENDING INPUTS",AP91)</f>
        <v>0</v>
      </c>
      <c r="AJ92" s="3">
        <f>IF(Inputs!$B$27&lt;&gt;"Ready","PENDING INPUTS",IF(A92&lt;=Inputs!$B$6,ROUND(AI92*Inputs!C17/12,2),0))</f>
        <v>0</v>
      </c>
      <c r="AK92" s="3">
        <f>IF(Inputs!$B$27&lt;&gt;"Ready","PENDING INPUTS",IF(AND(A92&lt;=Inputs!$B$6,AI92&gt;0),Inputs!G17,0))</f>
        <v>0</v>
      </c>
      <c r="AL92" s="3">
        <f>IF(Inputs!$B$27&lt;&gt;"Ready","PENDING INPUTS",IF(A92&gt;Inputs!$B$6,0,MIN((AI92+AJ92+AK92),IF(Inputs!H17=1,Inputs!D17,MAX(Inputs!F17,ROUND(AI92*Inputs!E17+AJ92+AK92,2))))))</f>
        <v>0</v>
      </c>
      <c r="AM92">
        <f>IF(Inputs!$B$27&lt;&gt;"Ready","PENDING INPUTS",IF(AI92&lt;=0,99,1+IF(AND(K92&gt;0,OR(K92&lt;AI92,AND(K92=AI92,0&lt;3))),1,0)+IF(AND(S92&gt;0,OR(S92&lt;AI92,AND(S92=AI92,1&lt;3))),1,0)+IF(AND(AA92&gt;0,OR(AA92&lt;AI92,AND(AA92=AI92,2&lt;3))),1,0)+IF(AND(AQ92&gt;0,OR(AQ92&lt;AI92,AND(AQ92=AI92,4&lt;3))),1,0)+IF(AND(AY92&gt;0,OR(AY92&lt;AI92,AND(AY92=AI92,5&lt;3))),1,0)+IF(AND(BG92&gt;0,OR(BG92&lt;AI92,AND(BG92=AI92,6&lt;3))),1,0)+IF(AND(BO92&gt;0,OR(BO92&lt;AI92,AND(BO92=AI92,7&lt;3))),1,0)+IF(AND(BW92&gt;0,OR(BW92&lt;AI92,AND(BW92=AI92,8&lt;3))),1,0)+IF(AND(CE92&gt;0,OR(CE92&lt;AI92,AND(CE92=AI92,9&lt;3))),1,0)))</f>
        <v>99</v>
      </c>
      <c r="AN92" s="3">
        <f>IF(Inputs!$B$27&lt;&gt;"Ready","PENDING INPUTS",IF(A92&gt;Inputs!$B$6,0,MIN(MAX(0,(AI92+AJ92+AK92)-AL92),MAX(0,C92-D92-(IF(O92&lt;AM92,K92+L92+M92-N92,0)+IF(W92&lt;AM92,S92+T92+U92-V92,0)+IF(AE92&lt;AM92,AA92+AB92+AC92-AD92,0)+IF(AM92&lt;AM92,AI92+AJ92+AK92-AL92,0)+IF(AU92&lt;AM92,AQ92+AR92+AS92-AT92,0)+IF(BC92&lt;AM92,AY92+AZ92+BA92-BB92,0)+IF(BK92&lt;AM92,BG92+BH92+BI92-BJ92,0)+IF(BS92&lt;AM92,BO92+BP92+BQ92-BR92,0)+IF(CA92&lt;AM92,BW92+BX92+BY92-BZ92,0)+IF(CI92&lt;AM92,CE92+CF92+CG92-CH92,0))))))</f>
        <v>0</v>
      </c>
      <c r="AO92" s="3">
        <f>IF(Inputs!$B$27&lt;&gt;"Ready","PENDING INPUTS",MIN((AI92+AJ92+AK92),IF(D92&gt;C92,IF(D92=0,0,AL92*C92/D92),AL92+AN92)))</f>
        <v>0</v>
      </c>
      <c r="AP92" s="3">
        <f>IF(Inputs!$B$27&lt;&gt;"Ready","PENDING INPUTS",MAX(0,(AI92+AJ92+AK92)-AO92))</f>
        <v>0</v>
      </c>
      <c r="AQ92" s="3">
        <f>IF(Inputs!$B$27&lt;&gt;"Ready","PENDING INPUTS",AX91)</f>
        <v>0</v>
      </c>
      <c r="AR92" s="3">
        <f>IF(Inputs!$B$27&lt;&gt;"Ready","PENDING INPUTS",IF(A92&lt;=Inputs!$B$6,ROUND(AQ92*Inputs!C18/12,2),0))</f>
        <v>0</v>
      </c>
      <c r="AS92" s="3">
        <f>IF(Inputs!$B$27&lt;&gt;"Ready","PENDING INPUTS",IF(AND(A92&lt;=Inputs!$B$6,AQ92&gt;0),Inputs!G18,0))</f>
        <v>0</v>
      </c>
      <c r="AT92" s="3">
        <f>IF(Inputs!$B$27&lt;&gt;"Ready","PENDING INPUTS",IF(A92&gt;Inputs!$B$6,0,MIN((AQ92+AR92+AS92),IF(Inputs!H18=1,Inputs!D18,MAX(Inputs!F18,ROUND(AQ92*Inputs!E18+AR92+AS92,2))))))</f>
        <v>0</v>
      </c>
      <c r="AU92">
        <f>IF(Inputs!$B$27&lt;&gt;"Ready","PENDING INPUTS",IF(AQ92&lt;=0,99,1+IF(AND(K92&gt;0,OR(K92&lt;AQ92,AND(K92=AQ92,0&lt;4))),1,0)+IF(AND(S92&gt;0,OR(S92&lt;AQ92,AND(S92=AQ92,1&lt;4))),1,0)+IF(AND(AA92&gt;0,OR(AA92&lt;AQ92,AND(AA92=AQ92,2&lt;4))),1,0)+IF(AND(AI92&gt;0,OR(AI92&lt;AQ92,AND(AI92=AQ92,3&lt;4))),1,0)+IF(AND(AY92&gt;0,OR(AY92&lt;AQ92,AND(AY92=AQ92,5&lt;4))),1,0)+IF(AND(BG92&gt;0,OR(BG92&lt;AQ92,AND(BG92=AQ92,6&lt;4))),1,0)+IF(AND(BO92&gt;0,OR(BO92&lt;AQ92,AND(BO92=AQ92,7&lt;4))),1,0)+IF(AND(BW92&gt;0,OR(BW92&lt;AQ92,AND(BW92=AQ92,8&lt;4))),1,0)+IF(AND(CE92&gt;0,OR(CE92&lt;AQ92,AND(CE92=AQ92,9&lt;4))),1,0)))</f>
        <v>99</v>
      </c>
      <c r="AV92" s="3">
        <f>IF(Inputs!$B$27&lt;&gt;"Ready","PENDING INPUTS",IF(A92&gt;Inputs!$B$6,0,MIN(MAX(0,(AQ92+AR92+AS92)-AT92),MAX(0,C92-D92-(IF(O92&lt;AU92,K92+L92+M92-N92,0)+IF(W92&lt;AU92,S92+T92+U92-V92,0)+IF(AE92&lt;AU92,AA92+AB92+AC92-AD92,0)+IF(AM92&lt;AU92,AI92+AJ92+AK92-AL92,0)+IF(AU92&lt;AU92,AQ92+AR92+AS92-AT92,0)+IF(BC92&lt;AU92,AY92+AZ92+BA92-BB92,0)+IF(BK92&lt;AU92,BG92+BH92+BI92-BJ92,0)+IF(BS92&lt;AU92,BO92+BP92+BQ92-BR92,0)+IF(CA92&lt;AU92,BW92+BX92+BY92-BZ92,0)+IF(CI92&lt;AU92,CE92+CF92+CG92-CH92,0))))))</f>
        <v>0</v>
      </c>
      <c r="AW92" s="3">
        <f>IF(Inputs!$B$27&lt;&gt;"Ready","PENDING INPUTS",MIN((AQ92+AR92+AS92),IF(D92&gt;C92,IF(D92=0,0,AT92*C92/D92),AT92+AV92)))</f>
        <v>0</v>
      </c>
      <c r="AX92" s="3">
        <f>IF(Inputs!$B$27&lt;&gt;"Ready","PENDING INPUTS",MAX(0,(AQ92+AR92+AS92)-AW92))</f>
        <v>0</v>
      </c>
      <c r="AY92" s="3">
        <f>IF(Inputs!$B$27&lt;&gt;"Ready","PENDING INPUTS",BF91)</f>
        <v>0</v>
      </c>
      <c r="AZ92" s="3">
        <f>IF(Inputs!$B$27&lt;&gt;"Ready","PENDING INPUTS",IF(A92&lt;=Inputs!$B$6,ROUND(AY92*Inputs!C19/12,2),0))</f>
        <v>0</v>
      </c>
      <c r="BA92" s="3">
        <f>IF(Inputs!$B$27&lt;&gt;"Ready","PENDING INPUTS",IF(AND(A92&lt;=Inputs!$B$6,AY92&gt;0),Inputs!G19,0))</f>
        <v>0</v>
      </c>
      <c r="BB92" s="3">
        <f>IF(Inputs!$B$27&lt;&gt;"Ready","PENDING INPUTS",IF(A92&gt;Inputs!$B$6,0,MIN((AY92+AZ92+BA92),IF(Inputs!H19=1,Inputs!D19,MAX(Inputs!F19,ROUND(AY92*Inputs!E19+AZ92+BA92,2))))))</f>
        <v>0</v>
      </c>
      <c r="BC92">
        <f>IF(Inputs!$B$27&lt;&gt;"Ready","PENDING INPUTS",IF(AY92&lt;=0,99,1+IF(AND(K92&gt;0,OR(K92&lt;AY92,AND(K92=AY92,0&lt;5))),1,0)+IF(AND(S92&gt;0,OR(S92&lt;AY92,AND(S92=AY92,1&lt;5))),1,0)+IF(AND(AA92&gt;0,OR(AA92&lt;AY92,AND(AA92=AY92,2&lt;5))),1,0)+IF(AND(AI92&gt;0,OR(AI92&lt;AY92,AND(AI92=AY92,3&lt;5))),1,0)+IF(AND(AQ92&gt;0,OR(AQ92&lt;AY92,AND(AQ92=AY92,4&lt;5))),1,0)+IF(AND(BG92&gt;0,OR(BG92&lt;AY92,AND(BG92=AY92,6&lt;5))),1,0)+IF(AND(BO92&gt;0,OR(BO92&lt;AY92,AND(BO92=AY92,7&lt;5))),1,0)+IF(AND(BW92&gt;0,OR(BW92&lt;AY92,AND(BW92=AY92,8&lt;5))),1,0)+IF(AND(CE92&gt;0,OR(CE92&lt;AY92,AND(CE92=AY92,9&lt;5))),1,0)))</f>
        <v>99</v>
      </c>
      <c r="BD92" s="3">
        <f>IF(Inputs!$B$27&lt;&gt;"Ready","PENDING INPUTS",IF(A92&gt;Inputs!$B$6,0,MIN(MAX(0,(AY92+AZ92+BA92)-BB92),MAX(0,C92-D92-(IF(O92&lt;BC92,K92+L92+M92-N92,0)+IF(W92&lt;BC92,S92+T92+U92-V92,0)+IF(AE92&lt;BC92,AA92+AB92+AC92-AD92,0)+IF(AM92&lt;BC92,AI92+AJ92+AK92-AL92,0)+IF(AU92&lt;BC92,AQ92+AR92+AS92-AT92,0)+IF(BC92&lt;BC92,AY92+AZ92+BA92-BB92,0)+IF(BK92&lt;BC92,BG92+BH92+BI92-BJ92,0)+IF(BS92&lt;BC92,BO92+BP92+BQ92-BR92,0)+IF(CA92&lt;BC92,BW92+BX92+BY92-BZ92,0)+IF(CI92&lt;BC92,CE92+CF92+CG92-CH92,0))))))</f>
        <v>0</v>
      </c>
      <c r="BE92" s="3">
        <f>IF(Inputs!$B$27&lt;&gt;"Ready","PENDING INPUTS",MIN((AY92+AZ92+BA92),IF(D92&gt;C92,IF(D92=0,0,BB92*C92/D92),BB92+BD92)))</f>
        <v>0</v>
      </c>
      <c r="BF92" s="3">
        <f>IF(Inputs!$B$27&lt;&gt;"Ready","PENDING INPUTS",MAX(0,(AY92+AZ92+BA92)-BE92))</f>
        <v>0</v>
      </c>
      <c r="BG92" s="3">
        <f>IF(Inputs!$B$27&lt;&gt;"Ready","PENDING INPUTS",BN91)</f>
        <v>0</v>
      </c>
      <c r="BH92" s="3">
        <f>IF(Inputs!$B$27&lt;&gt;"Ready","PENDING INPUTS",IF(A92&lt;=Inputs!$B$6,ROUND(BG92*Inputs!C20/12,2),0))</f>
        <v>0</v>
      </c>
      <c r="BI92" s="3">
        <f>IF(Inputs!$B$27&lt;&gt;"Ready","PENDING INPUTS",IF(AND(A92&lt;=Inputs!$B$6,BG92&gt;0),Inputs!G20,0))</f>
        <v>0</v>
      </c>
      <c r="BJ92" s="3">
        <f>IF(Inputs!$B$27&lt;&gt;"Ready","PENDING INPUTS",IF(A92&gt;Inputs!$B$6,0,MIN((BG92+BH92+BI92),IF(Inputs!H20=1,Inputs!D20,MAX(Inputs!F20,ROUND(BG92*Inputs!E20+BH92+BI92,2))))))</f>
        <v>0</v>
      </c>
      <c r="BK92">
        <f>IF(Inputs!$B$27&lt;&gt;"Ready","PENDING INPUTS",IF(BG92&lt;=0,99,1+IF(AND(K92&gt;0,OR(K92&lt;BG92,AND(K92=BG92,0&lt;6))),1,0)+IF(AND(S92&gt;0,OR(S92&lt;BG92,AND(S92=BG92,1&lt;6))),1,0)+IF(AND(AA92&gt;0,OR(AA92&lt;BG92,AND(AA92=BG92,2&lt;6))),1,0)+IF(AND(AI92&gt;0,OR(AI92&lt;BG92,AND(AI92=BG92,3&lt;6))),1,0)+IF(AND(AQ92&gt;0,OR(AQ92&lt;BG92,AND(AQ92=BG92,4&lt;6))),1,0)+IF(AND(AY92&gt;0,OR(AY92&lt;BG92,AND(AY92=BG92,5&lt;6))),1,0)+IF(AND(BO92&gt;0,OR(BO92&lt;BG92,AND(BO92=BG92,7&lt;6))),1,0)+IF(AND(BW92&gt;0,OR(BW92&lt;BG92,AND(BW92=BG92,8&lt;6))),1,0)+IF(AND(CE92&gt;0,OR(CE92&lt;BG92,AND(CE92=BG92,9&lt;6))),1,0)))</f>
        <v>99</v>
      </c>
      <c r="BL92" s="3">
        <f>IF(Inputs!$B$27&lt;&gt;"Ready","PENDING INPUTS",IF(A92&gt;Inputs!$B$6,0,MIN(MAX(0,(BG92+BH92+BI92)-BJ92),MAX(0,C92-D92-(IF(O92&lt;BK92,K92+L92+M92-N92,0)+IF(W92&lt;BK92,S92+T92+U92-V92,0)+IF(AE92&lt;BK92,AA92+AB92+AC92-AD92,0)+IF(AM92&lt;BK92,AI92+AJ92+AK92-AL92,0)+IF(AU92&lt;BK92,AQ92+AR92+AS92-AT92,0)+IF(BC92&lt;BK92,AY92+AZ92+BA92-BB92,0)+IF(BK92&lt;BK92,BG92+BH92+BI92-BJ92,0)+IF(BS92&lt;BK92,BO92+BP92+BQ92-BR92,0)+IF(CA92&lt;BK92,BW92+BX92+BY92-BZ92,0)+IF(CI92&lt;BK92,CE92+CF92+CG92-CH92,0))))))</f>
        <v>0</v>
      </c>
      <c r="BM92" s="3">
        <f>IF(Inputs!$B$27&lt;&gt;"Ready","PENDING INPUTS",MIN((BG92+BH92+BI92),IF(D92&gt;C92,IF(D92=0,0,BJ92*C92/D92),BJ92+BL92)))</f>
        <v>0</v>
      </c>
      <c r="BN92" s="3">
        <f>IF(Inputs!$B$27&lt;&gt;"Ready","PENDING INPUTS",MAX(0,(BG92+BH92+BI92)-BM92))</f>
        <v>0</v>
      </c>
      <c r="BO92" s="3">
        <f>IF(Inputs!$B$27&lt;&gt;"Ready","PENDING INPUTS",BV91)</f>
        <v>0</v>
      </c>
      <c r="BP92" s="3">
        <f>IF(Inputs!$B$27&lt;&gt;"Ready","PENDING INPUTS",IF(A92&lt;=Inputs!$B$6,ROUND(BO92*Inputs!C21/12,2),0))</f>
        <v>0</v>
      </c>
      <c r="BQ92" s="3">
        <f>IF(Inputs!$B$27&lt;&gt;"Ready","PENDING INPUTS",IF(AND(A92&lt;=Inputs!$B$6,BO92&gt;0),Inputs!G21,0))</f>
        <v>0</v>
      </c>
      <c r="BR92" s="3">
        <f>IF(Inputs!$B$27&lt;&gt;"Ready","PENDING INPUTS",IF(A92&gt;Inputs!$B$6,0,MIN((BO92+BP92+BQ92),IF(Inputs!H21=1,Inputs!D21,MAX(Inputs!F21,ROUND(BO92*Inputs!E21+BP92+BQ92,2))))))</f>
        <v>0</v>
      </c>
      <c r="BS92">
        <f>IF(Inputs!$B$27&lt;&gt;"Ready","PENDING INPUTS",IF(BO92&lt;=0,99,1+IF(AND(K92&gt;0,OR(K92&lt;BO92,AND(K92=BO92,0&lt;7))),1,0)+IF(AND(S92&gt;0,OR(S92&lt;BO92,AND(S92=BO92,1&lt;7))),1,0)+IF(AND(AA92&gt;0,OR(AA92&lt;BO92,AND(AA92=BO92,2&lt;7))),1,0)+IF(AND(AI92&gt;0,OR(AI92&lt;BO92,AND(AI92=BO92,3&lt;7))),1,0)+IF(AND(AQ92&gt;0,OR(AQ92&lt;BO92,AND(AQ92=BO92,4&lt;7))),1,0)+IF(AND(AY92&gt;0,OR(AY92&lt;BO92,AND(AY92=BO92,5&lt;7))),1,0)+IF(AND(BG92&gt;0,OR(BG92&lt;BO92,AND(BG92=BO92,6&lt;7))),1,0)+IF(AND(BW92&gt;0,OR(BW92&lt;BO92,AND(BW92=BO92,8&lt;7))),1,0)+IF(AND(CE92&gt;0,OR(CE92&lt;BO92,AND(CE92=BO92,9&lt;7))),1,0)))</f>
        <v>99</v>
      </c>
      <c r="BT92" s="3">
        <f>IF(Inputs!$B$27&lt;&gt;"Ready","PENDING INPUTS",IF(A92&gt;Inputs!$B$6,0,MIN(MAX(0,(BO92+BP92+BQ92)-BR92),MAX(0,C92-D92-(IF(O92&lt;BS92,K92+L92+M92-N92,0)+IF(W92&lt;BS92,S92+T92+U92-V92,0)+IF(AE92&lt;BS92,AA92+AB92+AC92-AD92,0)+IF(AM92&lt;BS92,AI92+AJ92+AK92-AL92,0)+IF(AU92&lt;BS92,AQ92+AR92+AS92-AT92,0)+IF(BC92&lt;BS92,AY92+AZ92+BA92-BB92,0)+IF(BK92&lt;BS92,BG92+BH92+BI92-BJ92,0)+IF(BS92&lt;BS92,BO92+BP92+BQ92-BR92,0)+IF(CA92&lt;BS92,BW92+BX92+BY92-BZ92,0)+IF(CI92&lt;BS92,CE92+CF92+CG92-CH92,0))))))</f>
        <v>0</v>
      </c>
      <c r="BU92" s="3">
        <f>IF(Inputs!$B$27&lt;&gt;"Ready","PENDING INPUTS",MIN((BO92+BP92+BQ92),IF(D92&gt;C92,IF(D92=0,0,BR92*C92/D92),BR92+BT92)))</f>
        <v>0</v>
      </c>
      <c r="BV92" s="3">
        <f>IF(Inputs!$B$27&lt;&gt;"Ready","PENDING INPUTS",MAX(0,(BO92+BP92+BQ92)-BU92))</f>
        <v>0</v>
      </c>
      <c r="BW92" s="3">
        <f>IF(Inputs!$B$27&lt;&gt;"Ready","PENDING INPUTS",CD91)</f>
        <v>0</v>
      </c>
      <c r="BX92" s="3">
        <f>IF(Inputs!$B$27&lt;&gt;"Ready","PENDING INPUTS",IF(A92&lt;=Inputs!$B$6,ROUND(BW92*Inputs!C22/12,2),0))</f>
        <v>0</v>
      </c>
      <c r="BY92" s="3">
        <f>IF(Inputs!$B$27&lt;&gt;"Ready","PENDING INPUTS",IF(AND(A92&lt;=Inputs!$B$6,BW92&gt;0),Inputs!G22,0))</f>
        <v>0</v>
      </c>
      <c r="BZ92" s="3">
        <f>IF(Inputs!$B$27&lt;&gt;"Ready","PENDING INPUTS",IF(A92&gt;Inputs!$B$6,0,MIN((BW92+BX92+BY92),IF(Inputs!H22=1,Inputs!D22,MAX(Inputs!F22,ROUND(BW92*Inputs!E22+BX92+BY92,2))))))</f>
        <v>0</v>
      </c>
      <c r="CA92">
        <f>IF(Inputs!$B$27&lt;&gt;"Ready","PENDING INPUTS",IF(BW92&lt;=0,99,1+IF(AND(K92&gt;0,OR(K92&lt;BW92,AND(K92=BW92,0&lt;8))),1,0)+IF(AND(S92&gt;0,OR(S92&lt;BW92,AND(S92=BW92,1&lt;8))),1,0)+IF(AND(AA92&gt;0,OR(AA92&lt;BW92,AND(AA92=BW92,2&lt;8))),1,0)+IF(AND(AI92&gt;0,OR(AI92&lt;BW92,AND(AI92=BW92,3&lt;8))),1,0)+IF(AND(AQ92&gt;0,OR(AQ92&lt;BW92,AND(AQ92=BW92,4&lt;8))),1,0)+IF(AND(AY92&gt;0,OR(AY92&lt;BW92,AND(AY92=BW92,5&lt;8))),1,0)+IF(AND(BG92&gt;0,OR(BG92&lt;BW92,AND(BG92=BW92,6&lt;8))),1,0)+IF(AND(BO92&gt;0,OR(BO92&lt;BW92,AND(BO92=BW92,7&lt;8))),1,0)+IF(AND(CE92&gt;0,OR(CE92&lt;BW92,AND(CE92=BW92,9&lt;8))),1,0)))</f>
        <v>99</v>
      </c>
      <c r="CB92" s="3">
        <f>IF(Inputs!$B$27&lt;&gt;"Ready","PENDING INPUTS",IF(A92&gt;Inputs!$B$6,0,MIN(MAX(0,(BW92+BX92+BY92)-BZ92),MAX(0,C92-D92-(IF(O92&lt;CA92,K92+L92+M92-N92,0)+IF(W92&lt;CA92,S92+T92+U92-V92,0)+IF(AE92&lt;CA92,AA92+AB92+AC92-AD92,0)+IF(AM92&lt;CA92,AI92+AJ92+AK92-AL92,0)+IF(AU92&lt;CA92,AQ92+AR92+AS92-AT92,0)+IF(BC92&lt;CA92,AY92+AZ92+BA92-BB92,0)+IF(BK92&lt;CA92,BG92+BH92+BI92-BJ92,0)+IF(BS92&lt;CA92,BO92+BP92+BQ92-BR92,0)+IF(CA92&lt;CA92,BW92+BX92+BY92-BZ92,0)+IF(CI92&lt;CA92,CE92+CF92+CG92-CH92,0))))))</f>
        <v>0</v>
      </c>
      <c r="CC92" s="3">
        <f>IF(Inputs!$B$27&lt;&gt;"Ready","PENDING INPUTS",MIN((BW92+BX92+BY92),IF(D92&gt;C92,IF(D92=0,0,BZ92*C92/D92),BZ92+CB92)))</f>
        <v>0</v>
      </c>
      <c r="CD92" s="3">
        <f>IF(Inputs!$B$27&lt;&gt;"Ready","PENDING INPUTS",MAX(0,(BW92+BX92+BY92)-CC92))</f>
        <v>0</v>
      </c>
      <c r="CE92" s="3">
        <f>IF(Inputs!$B$27&lt;&gt;"Ready","PENDING INPUTS",CL91)</f>
        <v>0</v>
      </c>
      <c r="CF92" s="3">
        <f>IF(Inputs!$B$27&lt;&gt;"Ready","PENDING INPUTS",IF(A92&lt;=Inputs!$B$6,ROUND(CE92*Inputs!C23/12,2),0))</f>
        <v>0</v>
      </c>
      <c r="CG92" s="3">
        <f>IF(Inputs!$B$27&lt;&gt;"Ready","PENDING INPUTS",IF(AND(A92&lt;=Inputs!$B$6,CE92&gt;0),Inputs!G23,0))</f>
        <v>0</v>
      </c>
      <c r="CH92" s="3">
        <f>IF(Inputs!$B$27&lt;&gt;"Ready","PENDING INPUTS",IF(A92&gt;Inputs!$B$6,0,MIN((CE92+CF92+CG92),IF(Inputs!H23=1,Inputs!D23,MAX(Inputs!F23,ROUND(CE92*Inputs!E23+CF92+CG92,2))))))</f>
        <v>0</v>
      </c>
      <c r="CI92">
        <f>IF(Inputs!$B$27&lt;&gt;"Ready","PENDING INPUTS",IF(CE92&lt;=0,99,1+IF(AND(K92&gt;0,OR(K92&lt;CE92,AND(K92=CE92,0&lt;9))),1,0)+IF(AND(S92&gt;0,OR(S92&lt;CE92,AND(S92=CE92,1&lt;9))),1,0)+IF(AND(AA92&gt;0,OR(AA92&lt;CE92,AND(AA92=CE92,2&lt;9))),1,0)+IF(AND(AI92&gt;0,OR(AI92&lt;CE92,AND(AI92=CE92,3&lt;9))),1,0)+IF(AND(AQ92&gt;0,OR(AQ92&lt;CE92,AND(AQ92=CE92,4&lt;9))),1,0)+IF(AND(AY92&gt;0,OR(AY92&lt;CE92,AND(AY92=CE92,5&lt;9))),1,0)+IF(AND(BG92&gt;0,OR(BG92&lt;CE92,AND(BG92=CE92,6&lt;9))),1,0)+IF(AND(BO92&gt;0,OR(BO92&lt;CE92,AND(BO92=CE92,7&lt;9))),1,0)+IF(AND(BW92&gt;0,OR(BW92&lt;CE92,AND(BW92=CE92,8&lt;9))),1,0)))</f>
        <v>99</v>
      </c>
      <c r="CJ92" s="3">
        <f>IF(Inputs!$B$27&lt;&gt;"Ready","PENDING INPUTS",IF(A92&gt;Inputs!$B$6,0,MIN(MAX(0,(CE92+CF92+CG92)-CH92),MAX(0,C92-D92-(IF(O92&lt;CI92,K92+L92+M92-N92,0)+IF(W92&lt;CI92,S92+T92+U92-V92,0)+IF(AE92&lt;CI92,AA92+AB92+AC92-AD92,0)+IF(AM92&lt;CI92,AI92+AJ92+AK92-AL92,0)+IF(AU92&lt;CI92,AQ92+AR92+AS92-AT92,0)+IF(BC92&lt;CI92,AY92+AZ92+BA92-BB92,0)+IF(BK92&lt;CI92,BG92+BH92+BI92-BJ92,0)+IF(BS92&lt;CI92,BO92+BP92+BQ92-BR92,0)+IF(CA92&lt;CI92,BW92+BX92+BY92-BZ92,0)+IF(CI92&lt;CI92,CE92+CF92+CG92-CH92,0))))))</f>
        <v>0</v>
      </c>
      <c r="CK92" s="3">
        <f>IF(Inputs!$B$27&lt;&gt;"Ready","PENDING INPUTS",MIN((CE92+CF92+CG92),IF(D92&gt;C92,IF(D92=0,0,CH92*C92/D92),CH92+CJ92)))</f>
        <v>0</v>
      </c>
      <c r="CL92" s="3">
        <f>IF(Inputs!$B$27&lt;&gt;"Ready","PENDING INPUTS",MAX(0,(CE92+CF92+CG92)-CK92))</f>
        <v>0</v>
      </c>
    </row>
    <row r="93" spans="1:90" ht="27.95" customHeight="1" x14ac:dyDescent="0.25">
      <c r="A93">
        <v>89</v>
      </c>
      <c r="B93" s="13">
        <f>IF(Inputs!$B$27&lt;&gt;"Ready","PENDING INPUTS",EDATE(Inputs!$B$5,A93-1))</f>
        <v>48976</v>
      </c>
      <c r="C93" s="3">
        <f>IF(Inputs!$B$27&lt;&gt;"Ready","PENDING INPUTS",IF(A93&lt;=Inputs!$B$6,MAX(0,Inputs!$B$4+IF(A93=Inputs!$B$7,Inputs!$B$8,0)+IF(A93=Inputs!$B$9,Inputs!$B$10,0)),0))</f>
        <v>0</v>
      </c>
      <c r="D93" s="3">
        <f>IF(Inputs!$B$27&lt;&gt;"Ready","PENDING INPUTS",SUM(N93,V93,AD93,AL93,AT93,BB93,BJ93,BR93,BZ93,CH93))</f>
        <v>0</v>
      </c>
      <c r="E93" s="3">
        <f>IF(Inputs!$B$27&lt;&gt;"Ready","PENDING INPUTS",MAX(0,D93-C93))</f>
        <v>0</v>
      </c>
      <c r="F93" s="3">
        <f>IF(Inputs!$B$27&lt;&gt;"Ready","PENDING INPUTS",SUM(Q93,Y93,AG93,AO93,AW93,BE93,BM93,BU93,CC93,CK93))</f>
        <v>0</v>
      </c>
      <c r="G93" s="3">
        <f>IF(Inputs!$B$27&lt;&gt;"Ready","PENDING INPUTS",SUM(L93,T93,AB93,AJ93,AR93,AZ93,BH93,BP93,BX93,CF93))</f>
        <v>0</v>
      </c>
      <c r="H93" s="3">
        <f>IF(Inputs!$B$27&lt;&gt;"Ready","PENDING INPUTS",SUM(M93,U93,AC93,AK93,AS93,BA93,BI93,BQ93,BY93,CG93))</f>
        <v>0</v>
      </c>
      <c r="I93" s="3">
        <f>IF(Inputs!$B$27&lt;&gt;"Ready","PENDING INPUTS",SUM(R93,Z93,AH93,AP93,AX93,BF93,BN93,BV93,CD93,CL93))</f>
        <v>0</v>
      </c>
      <c r="J93" t="str">
        <f>IF(Inputs!$B$27&lt;&gt;"Ready","PENDING INPUTS",IF(A93&gt;Inputs!$B$6,"Beyond horizon",IF(E93&gt;0.005,"MINIMUM SHORTFALL",IF(I93&lt;0.005,"Paid off","In progress"))))</f>
        <v>Paid off</v>
      </c>
      <c r="K93" s="3">
        <f>IF(Inputs!$B$27&lt;&gt;"Ready","PENDING INPUTS",R92)</f>
        <v>0</v>
      </c>
      <c r="L93" s="3">
        <f>IF(Inputs!$B$27&lt;&gt;"Ready","PENDING INPUTS",IF(A93&lt;=Inputs!$B$6,ROUND(K93*Inputs!C14/12,2),0))</f>
        <v>0</v>
      </c>
      <c r="M93" s="3">
        <f>IF(Inputs!$B$27&lt;&gt;"Ready","PENDING INPUTS",IF(AND(A93&lt;=Inputs!$B$6,K93&gt;0),Inputs!G14,0))</f>
        <v>0</v>
      </c>
      <c r="N93" s="3">
        <f>IF(Inputs!$B$27&lt;&gt;"Ready","PENDING INPUTS",IF(A93&gt;Inputs!$B$6,0,MIN((K93+L93+M93),IF(Inputs!H14=1,Inputs!D14,MAX(Inputs!F14,ROUND(K93*Inputs!E14+L93+M93,2))))))</f>
        <v>0</v>
      </c>
      <c r="O93">
        <f>IF(Inputs!$B$27&lt;&gt;"Ready","PENDING INPUTS",IF(K93&lt;=0,99,1+IF(AND(S93&gt;0,OR(S93&lt;K93,AND(S93=K93,1&lt;0))),1,0)+IF(AND(AA93&gt;0,OR(AA93&lt;K93,AND(AA93=K93,2&lt;0))),1,0)+IF(AND(AI93&gt;0,OR(AI93&lt;K93,AND(AI93=K93,3&lt;0))),1,0)+IF(AND(AQ93&gt;0,OR(AQ93&lt;K93,AND(AQ93=K93,4&lt;0))),1,0)+IF(AND(AY93&gt;0,OR(AY93&lt;K93,AND(AY93=K93,5&lt;0))),1,0)+IF(AND(BG93&gt;0,OR(BG93&lt;K93,AND(BG93=K93,6&lt;0))),1,0)+IF(AND(BO93&gt;0,OR(BO93&lt;K93,AND(BO93=K93,7&lt;0))),1,0)+IF(AND(BW93&gt;0,OR(BW93&lt;K93,AND(BW93=K93,8&lt;0))),1,0)+IF(AND(CE93&gt;0,OR(CE93&lt;K93,AND(CE93=K93,9&lt;0))),1,0)))</f>
        <v>99</v>
      </c>
      <c r="P93" s="3">
        <f>IF(Inputs!$B$27&lt;&gt;"Ready","PENDING INPUTS",IF(A93&gt;Inputs!$B$6,0,MIN(MAX(0,(K93+L93+M93)-N93),MAX(0,C93-D93-(IF(O93&lt;O93,K93+L93+M93-N93,0)+IF(W93&lt;O93,S93+T93+U93-V93,0)+IF(AE93&lt;O93,AA93+AB93+AC93-AD93,0)+IF(AM93&lt;O93,AI93+AJ93+AK93-AL93,0)+IF(AU93&lt;O93,AQ93+AR93+AS93-AT93,0)+IF(BC93&lt;O93,AY93+AZ93+BA93-BB93,0)+IF(BK93&lt;O93,BG93+BH93+BI93-BJ93,0)+IF(BS93&lt;O93,BO93+BP93+BQ93-BR93,0)+IF(CA93&lt;O93,BW93+BX93+BY93-BZ93,0)+IF(CI93&lt;O93,CE93+CF93+CG93-CH93,0))))))</f>
        <v>0</v>
      </c>
      <c r="Q93" s="3">
        <f>IF(Inputs!$B$27&lt;&gt;"Ready","PENDING INPUTS",MIN((K93+L93+M93),IF(D93&gt;C93,IF(D93=0,0,N93*C93/D93),N93+P93)))</f>
        <v>0</v>
      </c>
      <c r="R93" s="3">
        <f>IF(Inputs!$B$27&lt;&gt;"Ready","PENDING INPUTS",MAX(0,(K93+L93+M93)-Q93))</f>
        <v>0</v>
      </c>
      <c r="S93" s="3">
        <f>IF(Inputs!$B$27&lt;&gt;"Ready","PENDING INPUTS",Z92)</f>
        <v>0</v>
      </c>
      <c r="T93" s="3">
        <f>IF(Inputs!$B$27&lt;&gt;"Ready","PENDING INPUTS",IF(A93&lt;=Inputs!$B$6,ROUND(S93*Inputs!C15/12,2),0))</f>
        <v>0</v>
      </c>
      <c r="U93" s="3">
        <f>IF(Inputs!$B$27&lt;&gt;"Ready","PENDING INPUTS",IF(AND(A93&lt;=Inputs!$B$6,S93&gt;0),Inputs!G15,0))</f>
        <v>0</v>
      </c>
      <c r="V93" s="3">
        <f>IF(Inputs!$B$27&lt;&gt;"Ready","PENDING INPUTS",IF(A93&gt;Inputs!$B$6,0,MIN((S93+T93+U93),IF(Inputs!H15=1,Inputs!D15,MAX(Inputs!F15,ROUND(S93*Inputs!E15+T93+U93,2))))))</f>
        <v>0</v>
      </c>
      <c r="W93">
        <f>IF(Inputs!$B$27&lt;&gt;"Ready","PENDING INPUTS",IF(S93&lt;=0,99,1+IF(AND(K93&gt;0,OR(K93&lt;S93,AND(K93=S93,0&lt;1))),1,0)+IF(AND(AA93&gt;0,OR(AA93&lt;S93,AND(AA93=S93,2&lt;1))),1,0)+IF(AND(AI93&gt;0,OR(AI93&lt;S93,AND(AI93=S93,3&lt;1))),1,0)+IF(AND(AQ93&gt;0,OR(AQ93&lt;S93,AND(AQ93=S93,4&lt;1))),1,0)+IF(AND(AY93&gt;0,OR(AY93&lt;S93,AND(AY93=S93,5&lt;1))),1,0)+IF(AND(BG93&gt;0,OR(BG93&lt;S93,AND(BG93=S93,6&lt;1))),1,0)+IF(AND(BO93&gt;0,OR(BO93&lt;S93,AND(BO93=S93,7&lt;1))),1,0)+IF(AND(BW93&gt;0,OR(BW93&lt;S93,AND(BW93=S93,8&lt;1))),1,0)+IF(AND(CE93&gt;0,OR(CE93&lt;S93,AND(CE93=S93,9&lt;1))),1,0)))</f>
        <v>99</v>
      </c>
      <c r="X93" s="3">
        <f>IF(Inputs!$B$27&lt;&gt;"Ready","PENDING INPUTS",IF(A93&gt;Inputs!$B$6,0,MIN(MAX(0,(S93+T93+U93)-V93),MAX(0,C93-D93-(IF(O93&lt;W93,K93+L93+M93-N93,0)+IF(W93&lt;W93,S93+T93+U93-V93,0)+IF(AE93&lt;W93,AA93+AB93+AC93-AD93,0)+IF(AM93&lt;W93,AI93+AJ93+AK93-AL93,0)+IF(AU93&lt;W93,AQ93+AR93+AS93-AT93,0)+IF(BC93&lt;W93,AY93+AZ93+BA93-BB93,0)+IF(BK93&lt;W93,BG93+BH93+BI93-BJ93,0)+IF(BS93&lt;W93,BO93+BP93+BQ93-BR93,0)+IF(CA93&lt;W93,BW93+BX93+BY93-BZ93,0)+IF(CI93&lt;W93,CE93+CF93+CG93-CH93,0))))))</f>
        <v>0</v>
      </c>
      <c r="Y93" s="3">
        <f>IF(Inputs!$B$27&lt;&gt;"Ready","PENDING INPUTS",MIN((S93+T93+U93),IF(D93&gt;C93,IF(D93=0,0,V93*C93/D93),V93+X93)))</f>
        <v>0</v>
      </c>
      <c r="Z93" s="3">
        <f>IF(Inputs!$B$27&lt;&gt;"Ready","PENDING INPUTS",MAX(0,(S93+T93+U93)-Y93))</f>
        <v>0</v>
      </c>
      <c r="AA93" s="3">
        <f>IF(Inputs!$B$27&lt;&gt;"Ready","PENDING INPUTS",AH92)</f>
        <v>0</v>
      </c>
      <c r="AB93" s="3">
        <f>IF(Inputs!$B$27&lt;&gt;"Ready","PENDING INPUTS",IF(A93&lt;=Inputs!$B$6,ROUND(AA93*Inputs!C16/12,2),0))</f>
        <v>0</v>
      </c>
      <c r="AC93" s="3">
        <f>IF(Inputs!$B$27&lt;&gt;"Ready","PENDING INPUTS",IF(AND(A93&lt;=Inputs!$B$6,AA93&gt;0),Inputs!G16,0))</f>
        <v>0</v>
      </c>
      <c r="AD93" s="3">
        <f>IF(Inputs!$B$27&lt;&gt;"Ready","PENDING INPUTS",IF(A93&gt;Inputs!$B$6,0,MIN((AA93+AB93+AC93),IF(Inputs!H16=1,Inputs!D16,MAX(Inputs!F16,ROUND(AA93*Inputs!E16+AB93+AC93,2))))))</f>
        <v>0</v>
      </c>
      <c r="AE93">
        <f>IF(Inputs!$B$27&lt;&gt;"Ready","PENDING INPUTS",IF(AA93&lt;=0,99,1+IF(AND(K93&gt;0,OR(K93&lt;AA93,AND(K93=AA93,0&lt;2))),1,0)+IF(AND(S93&gt;0,OR(S93&lt;AA93,AND(S93=AA93,1&lt;2))),1,0)+IF(AND(AI93&gt;0,OR(AI93&lt;AA93,AND(AI93=AA93,3&lt;2))),1,0)+IF(AND(AQ93&gt;0,OR(AQ93&lt;AA93,AND(AQ93=AA93,4&lt;2))),1,0)+IF(AND(AY93&gt;0,OR(AY93&lt;AA93,AND(AY93=AA93,5&lt;2))),1,0)+IF(AND(BG93&gt;0,OR(BG93&lt;AA93,AND(BG93=AA93,6&lt;2))),1,0)+IF(AND(BO93&gt;0,OR(BO93&lt;AA93,AND(BO93=AA93,7&lt;2))),1,0)+IF(AND(BW93&gt;0,OR(BW93&lt;AA93,AND(BW93=AA93,8&lt;2))),1,0)+IF(AND(CE93&gt;0,OR(CE93&lt;AA93,AND(CE93=AA93,9&lt;2))),1,0)))</f>
        <v>99</v>
      </c>
      <c r="AF93" s="3">
        <f>IF(Inputs!$B$27&lt;&gt;"Ready","PENDING INPUTS",IF(A93&gt;Inputs!$B$6,0,MIN(MAX(0,(AA93+AB93+AC93)-AD93),MAX(0,C93-D93-(IF(O93&lt;AE93,K93+L93+M93-N93,0)+IF(W93&lt;AE93,S93+T93+U93-V93,0)+IF(AE93&lt;AE93,AA93+AB93+AC93-AD93,0)+IF(AM93&lt;AE93,AI93+AJ93+AK93-AL93,0)+IF(AU93&lt;AE93,AQ93+AR93+AS93-AT93,0)+IF(BC93&lt;AE93,AY93+AZ93+BA93-BB93,0)+IF(BK93&lt;AE93,BG93+BH93+BI93-BJ93,0)+IF(BS93&lt;AE93,BO93+BP93+BQ93-BR93,0)+IF(CA93&lt;AE93,BW93+BX93+BY93-BZ93,0)+IF(CI93&lt;AE93,CE93+CF93+CG93-CH93,0))))))</f>
        <v>0</v>
      </c>
      <c r="AG93" s="3">
        <f>IF(Inputs!$B$27&lt;&gt;"Ready","PENDING INPUTS",MIN((AA93+AB93+AC93),IF(D93&gt;C93,IF(D93=0,0,AD93*C93/D93),AD93+AF93)))</f>
        <v>0</v>
      </c>
      <c r="AH93" s="3">
        <f>IF(Inputs!$B$27&lt;&gt;"Ready","PENDING INPUTS",MAX(0,(AA93+AB93+AC93)-AG93))</f>
        <v>0</v>
      </c>
      <c r="AI93" s="3">
        <f>IF(Inputs!$B$27&lt;&gt;"Ready","PENDING INPUTS",AP92)</f>
        <v>0</v>
      </c>
      <c r="AJ93" s="3">
        <f>IF(Inputs!$B$27&lt;&gt;"Ready","PENDING INPUTS",IF(A93&lt;=Inputs!$B$6,ROUND(AI93*Inputs!C17/12,2),0))</f>
        <v>0</v>
      </c>
      <c r="AK93" s="3">
        <f>IF(Inputs!$B$27&lt;&gt;"Ready","PENDING INPUTS",IF(AND(A93&lt;=Inputs!$B$6,AI93&gt;0),Inputs!G17,0))</f>
        <v>0</v>
      </c>
      <c r="AL93" s="3">
        <f>IF(Inputs!$B$27&lt;&gt;"Ready","PENDING INPUTS",IF(A93&gt;Inputs!$B$6,0,MIN((AI93+AJ93+AK93),IF(Inputs!H17=1,Inputs!D17,MAX(Inputs!F17,ROUND(AI93*Inputs!E17+AJ93+AK93,2))))))</f>
        <v>0</v>
      </c>
      <c r="AM93">
        <f>IF(Inputs!$B$27&lt;&gt;"Ready","PENDING INPUTS",IF(AI93&lt;=0,99,1+IF(AND(K93&gt;0,OR(K93&lt;AI93,AND(K93=AI93,0&lt;3))),1,0)+IF(AND(S93&gt;0,OR(S93&lt;AI93,AND(S93=AI93,1&lt;3))),1,0)+IF(AND(AA93&gt;0,OR(AA93&lt;AI93,AND(AA93=AI93,2&lt;3))),1,0)+IF(AND(AQ93&gt;0,OR(AQ93&lt;AI93,AND(AQ93=AI93,4&lt;3))),1,0)+IF(AND(AY93&gt;0,OR(AY93&lt;AI93,AND(AY93=AI93,5&lt;3))),1,0)+IF(AND(BG93&gt;0,OR(BG93&lt;AI93,AND(BG93=AI93,6&lt;3))),1,0)+IF(AND(BO93&gt;0,OR(BO93&lt;AI93,AND(BO93=AI93,7&lt;3))),1,0)+IF(AND(BW93&gt;0,OR(BW93&lt;AI93,AND(BW93=AI93,8&lt;3))),1,0)+IF(AND(CE93&gt;0,OR(CE93&lt;AI93,AND(CE93=AI93,9&lt;3))),1,0)))</f>
        <v>99</v>
      </c>
      <c r="AN93" s="3">
        <f>IF(Inputs!$B$27&lt;&gt;"Ready","PENDING INPUTS",IF(A93&gt;Inputs!$B$6,0,MIN(MAX(0,(AI93+AJ93+AK93)-AL93),MAX(0,C93-D93-(IF(O93&lt;AM93,K93+L93+M93-N93,0)+IF(W93&lt;AM93,S93+T93+U93-V93,0)+IF(AE93&lt;AM93,AA93+AB93+AC93-AD93,0)+IF(AM93&lt;AM93,AI93+AJ93+AK93-AL93,0)+IF(AU93&lt;AM93,AQ93+AR93+AS93-AT93,0)+IF(BC93&lt;AM93,AY93+AZ93+BA93-BB93,0)+IF(BK93&lt;AM93,BG93+BH93+BI93-BJ93,0)+IF(BS93&lt;AM93,BO93+BP93+BQ93-BR93,0)+IF(CA93&lt;AM93,BW93+BX93+BY93-BZ93,0)+IF(CI93&lt;AM93,CE93+CF93+CG93-CH93,0))))))</f>
        <v>0</v>
      </c>
      <c r="AO93" s="3">
        <f>IF(Inputs!$B$27&lt;&gt;"Ready","PENDING INPUTS",MIN((AI93+AJ93+AK93),IF(D93&gt;C93,IF(D93=0,0,AL93*C93/D93),AL93+AN93)))</f>
        <v>0</v>
      </c>
      <c r="AP93" s="3">
        <f>IF(Inputs!$B$27&lt;&gt;"Ready","PENDING INPUTS",MAX(0,(AI93+AJ93+AK93)-AO93))</f>
        <v>0</v>
      </c>
      <c r="AQ93" s="3">
        <f>IF(Inputs!$B$27&lt;&gt;"Ready","PENDING INPUTS",AX92)</f>
        <v>0</v>
      </c>
      <c r="AR93" s="3">
        <f>IF(Inputs!$B$27&lt;&gt;"Ready","PENDING INPUTS",IF(A93&lt;=Inputs!$B$6,ROUND(AQ93*Inputs!C18/12,2),0))</f>
        <v>0</v>
      </c>
      <c r="AS93" s="3">
        <f>IF(Inputs!$B$27&lt;&gt;"Ready","PENDING INPUTS",IF(AND(A93&lt;=Inputs!$B$6,AQ93&gt;0),Inputs!G18,0))</f>
        <v>0</v>
      </c>
      <c r="AT93" s="3">
        <f>IF(Inputs!$B$27&lt;&gt;"Ready","PENDING INPUTS",IF(A93&gt;Inputs!$B$6,0,MIN((AQ93+AR93+AS93),IF(Inputs!H18=1,Inputs!D18,MAX(Inputs!F18,ROUND(AQ93*Inputs!E18+AR93+AS93,2))))))</f>
        <v>0</v>
      </c>
      <c r="AU93">
        <f>IF(Inputs!$B$27&lt;&gt;"Ready","PENDING INPUTS",IF(AQ93&lt;=0,99,1+IF(AND(K93&gt;0,OR(K93&lt;AQ93,AND(K93=AQ93,0&lt;4))),1,0)+IF(AND(S93&gt;0,OR(S93&lt;AQ93,AND(S93=AQ93,1&lt;4))),1,0)+IF(AND(AA93&gt;0,OR(AA93&lt;AQ93,AND(AA93=AQ93,2&lt;4))),1,0)+IF(AND(AI93&gt;0,OR(AI93&lt;AQ93,AND(AI93=AQ93,3&lt;4))),1,0)+IF(AND(AY93&gt;0,OR(AY93&lt;AQ93,AND(AY93=AQ93,5&lt;4))),1,0)+IF(AND(BG93&gt;0,OR(BG93&lt;AQ93,AND(BG93=AQ93,6&lt;4))),1,0)+IF(AND(BO93&gt;0,OR(BO93&lt;AQ93,AND(BO93=AQ93,7&lt;4))),1,0)+IF(AND(BW93&gt;0,OR(BW93&lt;AQ93,AND(BW93=AQ93,8&lt;4))),1,0)+IF(AND(CE93&gt;0,OR(CE93&lt;AQ93,AND(CE93=AQ93,9&lt;4))),1,0)))</f>
        <v>99</v>
      </c>
      <c r="AV93" s="3">
        <f>IF(Inputs!$B$27&lt;&gt;"Ready","PENDING INPUTS",IF(A93&gt;Inputs!$B$6,0,MIN(MAX(0,(AQ93+AR93+AS93)-AT93),MAX(0,C93-D93-(IF(O93&lt;AU93,K93+L93+M93-N93,0)+IF(W93&lt;AU93,S93+T93+U93-V93,0)+IF(AE93&lt;AU93,AA93+AB93+AC93-AD93,0)+IF(AM93&lt;AU93,AI93+AJ93+AK93-AL93,0)+IF(AU93&lt;AU93,AQ93+AR93+AS93-AT93,0)+IF(BC93&lt;AU93,AY93+AZ93+BA93-BB93,0)+IF(BK93&lt;AU93,BG93+BH93+BI93-BJ93,0)+IF(BS93&lt;AU93,BO93+BP93+BQ93-BR93,0)+IF(CA93&lt;AU93,BW93+BX93+BY93-BZ93,0)+IF(CI93&lt;AU93,CE93+CF93+CG93-CH93,0))))))</f>
        <v>0</v>
      </c>
      <c r="AW93" s="3">
        <f>IF(Inputs!$B$27&lt;&gt;"Ready","PENDING INPUTS",MIN((AQ93+AR93+AS93),IF(D93&gt;C93,IF(D93=0,0,AT93*C93/D93),AT93+AV93)))</f>
        <v>0</v>
      </c>
      <c r="AX93" s="3">
        <f>IF(Inputs!$B$27&lt;&gt;"Ready","PENDING INPUTS",MAX(0,(AQ93+AR93+AS93)-AW93))</f>
        <v>0</v>
      </c>
      <c r="AY93" s="3">
        <f>IF(Inputs!$B$27&lt;&gt;"Ready","PENDING INPUTS",BF92)</f>
        <v>0</v>
      </c>
      <c r="AZ93" s="3">
        <f>IF(Inputs!$B$27&lt;&gt;"Ready","PENDING INPUTS",IF(A93&lt;=Inputs!$B$6,ROUND(AY93*Inputs!C19/12,2),0))</f>
        <v>0</v>
      </c>
      <c r="BA93" s="3">
        <f>IF(Inputs!$B$27&lt;&gt;"Ready","PENDING INPUTS",IF(AND(A93&lt;=Inputs!$B$6,AY93&gt;0),Inputs!G19,0))</f>
        <v>0</v>
      </c>
      <c r="BB93" s="3">
        <f>IF(Inputs!$B$27&lt;&gt;"Ready","PENDING INPUTS",IF(A93&gt;Inputs!$B$6,0,MIN((AY93+AZ93+BA93),IF(Inputs!H19=1,Inputs!D19,MAX(Inputs!F19,ROUND(AY93*Inputs!E19+AZ93+BA93,2))))))</f>
        <v>0</v>
      </c>
      <c r="BC93">
        <f>IF(Inputs!$B$27&lt;&gt;"Ready","PENDING INPUTS",IF(AY93&lt;=0,99,1+IF(AND(K93&gt;0,OR(K93&lt;AY93,AND(K93=AY93,0&lt;5))),1,0)+IF(AND(S93&gt;0,OR(S93&lt;AY93,AND(S93=AY93,1&lt;5))),1,0)+IF(AND(AA93&gt;0,OR(AA93&lt;AY93,AND(AA93=AY93,2&lt;5))),1,0)+IF(AND(AI93&gt;0,OR(AI93&lt;AY93,AND(AI93=AY93,3&lt;5))),1,0)+IF(AND(AQ93&gt;0,OR(AQ93&lt;AY93,AND(AQ93=AY93,4&lt;5))),1,0)+IF(AND(BG93&gt;0,OR(BG93&lt;AY93,AND(BG93=AY93,6&lt;5))),1,0)+IF(AND(BO93&gt;0,OR(BO93&lt;AY93,AND(BO93=AY93,7&lt;5))),1,0)+IF(AND(BW93&gt;0,OR(BW93&lt;AY93,AND(BW93=AY93,8&lt;5))),1,0)+IF(AND(CE93&gt;0,OR(CE93&lt;AY93,AND(CE93=AY93,9&lt;5))),1,0)))</f>
        <v>99</v>
      </c>
      <c r="BD93" s="3">
        <f>IF(Inputs!$B$27&lt;&gt;"Ready","PENDING INPUTS",IF(A93&gt;Inputs!$B$6,0,MIN(MAX(0,(AY93+AZ93+BA93)-BB93),MAX(0,C93-D93-(IF(O93&lt;BC93,K93+L93+M93-N93,0)+IF(W93&lt;BC93,S93+T93+U93-V93,0)+IF(AE93&lt;BC93,AA93+AB93+AC93-AD93,0)+IF(AM93&lt;BC93,AI93+AJ93+AK93-AL93,0)+IF(AU93&lt;BC93,AQ93+AR93+AS93-AT93,0)+IF(BC93&lt;BC93,AY93+AZ93+BA93-BB93,0)+IF(BK93&lt;BC93,BG93+BH93+BI93-BJ93,0)+IF(BS93&lt;BC93,BO93+BP93+BQ93-BR93,0)+IF(CA93&lt;BC93,BW93+BX93+BY93-BZ93,0)+IF(CI93&lt;BC93,CE93+CF93+CG93-CH93,0))))))</f>
        <v>0</v>
      </c>
      <c r="BE93" s="3">
        <f>IF(Inputs!$B$27&lt;&gt;"Ready","PENDING INPUTS",MIN((AY93+AZ93+BA93),IF(D93&gt;C93,IF(D93=0,0,BB93*C93/D93),BB93+BD93)))</f>
        <v>0</v>
      </c>
      <c r="BF93" s="3">
        <f>IF(Inputs!$B$27&lt;&gt;"Ready","PENDING INPUTS",MAX(0,(AY93+AZ93+BA93)-BE93))</f>
        <v>0</v>
      </c>
      <c r="BG93" s="3">
        <f>IF(Inputs!$B$27&lt;&gt;"Ready","PENDING INPUTS",BN92)</f>
        <v>0</v>
      </c>
      <c r="BH93" s="3">
        <f>IF(Inputs!$B$27&lt;&gt;"Ready","PENDING INPUTS",IF(A93&lt;=Inputs!$B$6,ROUND(BG93*Inputs!C20/12,2),0))</f>
        <v>0</v>
      </c>
      <c r="BI93" s="3">
        <f>IF(Inputs!$B$27&lt;&gt;"Ready","PENDING INPUTS",IF(AND(A93&lt;=Inputs!$B$6,BG93&gt;0),Inputs!G20,0))</f>
        <v>0</v>
      </c>
      <c r="BJ93" s="3">
        <f>IF(Inputs!$B$27&lt;&gt;"Ready","PENDING INPUTS",IF(A93&gt;Inputs!$B$6,0,MIN((BG93+BH93+BI93),IF(Inputs!H20=1,Inputs!D20,MAX(Inputs!F20,ROUND(BG93*Inputs!E20+BH93+BI93,2))))))</f>
        <v>0</v>
      </c>
      <c r="BK93">
        <f>IF(Inputs!$B$27&lt;&gt;"Ready","PENDING INPUTS",IF(BG93&lt;=0,99,1+IF(AND(K93&gt;0,OR(K93&lt;BG93,AND(K93=BG93,0&lt;6))),1,0)+IF(AND(S93&gt;0,OR(S93&lt;BG93,AND(S93=BG93,1&lt;6))),1,0)+IF(AND(AA93&gt;0,OR(AA93&lt;BG93,AND(AA93=BG93,2&lt;6))),1,0)+IF(AND(AI93&gt;0,OR(AI93&lt;BG93,AND(AI93=BG93,3&lt;6))),1,0)+IF(AND(AQ93&gt;0,OR(AQ93&lt;BG93,AND(AQ93=BG93,4&lt;6))),1,0)+IF(AND(AY93&gt;0,OR(AY93&lt;BG93,AND(AY93=BG93,5&lt;6))),1,0)+IF(AND(BO93&gt;0,OR(BO93&lt;BG93,AND(BO93=BG93,7&lt;6))),1,0)+IF(AND(BW93&gt;0,OR(BW93&lt;BG93,AND(BW93=BG93,8&lt;6))),1,0)+IF(AND(CE93&gt;0,OR(CE93&lt;BG93,AND(CE93=BG93,9&lt;6))),1,0)))</f>
        <v>99</v>
      </c>
      <c r="BL93" s="3">
        <f>IF(Inputs!$B$27&lt;&gt;"Ready","PENDING INPUTS",IF(A93&gt;Inputs!$B$6,0,MIN(MAX(0,(BG93+BH93+BI93)-BJ93),MAX(0,C93-D93-(IF(O93&lt;BK93,K93+L93+M93-N93,0)+IF(W93&lt;BK93,S93+T93+U93-V93,0)+IF(AE93&lt;BK93,AA93+AB93+AC93-AD93,0)+IF(AM93&lt;BK93,AI93+AJ93+AK93-AL93,0)+IF(AU93&lt;BK93,AQ93+AR93+AS93-AT93,0)+IF(BC93&lt;BK93,AY93+AZ93+BA93-BB93,0)+IF(BK93&lt;BK93,BG93+BH93+BI93-BJ93,0)+IF(BS93&lt;BK93,BO93+BP93+BQ93-BR93,0)+IF(CA93&lt;BK93,BW93+BX93+BY93-BZ93,0)+IF(CI93&lt;BK93,CE93+CF93+CG93-CH93,0))))))</f>
        <v>0</v>
      </c>
      <c r="BM93" s="3">
        <f>IF(Inputs!$B$27&lt;&gt;"Ready","PENDING INPUTS",MIN((BG93+BH93+BI93),IF(D93&gt;C93,IF(D93=0,0,BJ93*C93/D93),BJ93+BL93)))</f>
        <v>0</v>
      </c>
      <c r="BN93" s="3">
        <f>IF(Inputs!$B$27&lt;&gt;"Ready","PENDING INPUTS",MAX(0,(BG93+BH93+BI93)-BM93))</f>
        <v>0</v>
      </c>
      <c r="BO93" s="3">
        <f>IF(Inputs!$B$27&lt;&gt;"Ready","PENDING INPUTS",BV92)</f>
        <v>0</v>
      </c>
      <c r="BP93" s="3">
        <f>IF(Inputs!$B$27&lt;&gt;"Ready","PENDING INPUTS",IF(A93&lt;=Inputs!$B$6,ROUND(BO93*Inputs!C21/12,2),0))</f>
        <v>0</v>
      </c>
      <c r="BQ93" s="3">
        <f>IF(Inputs!$B$27&lt;&gt;"Ready","PENDING INPUTS",IF(AND(A93&lt;=Inputs!$B$6,BO93&gt;0),Inputs!G21,0))</f>
        <v>0</v>
      </c>
      <c r="BR93" s="3">
        <f>IF(Inputs!$B$27&lt;&gt;"Ready","PENDING INPUTS",IF(A93&gt;Inputs!$B$6,0,MIN((BO93+BP93+BQ93),IF(Inputs!H21=1,Inputs!D21,MAX(Inputs!F21,ROUND(BO93*Inputs!E21+BP93+BQ93,2))))))</f>
        <v>0</v>
      </c>
      <c r="BS93">
        <f>IF(Inputs!$B$27&lt;&gt;"Ready","PENDING INPUTS",IF(BO93&lt;=0,99,1+IF(AND(K93&gt;0,OR(K93&lt;BO93,AND(K93=BO93,0&lt;7))),1,0)+IF(AND(S93&gt;0,OR(S93&lt;BO93,AND(S93=BO93,1&lt;7))),1,0)+IF(AND(AA93&gt;0,OR(AA93&lt;BO93,AND(AA93=BO93,2&lt;7))),1,0)+IF(AND(AI93&gt;0,OR(AI93&lt;BO93,AND(AI93=BO93,3&lt;7))),1,0)+IF(AND(AQ93&gt;0,OR(AQ93&lt;BO93,AND(AQ93=BO93,4&lt;7))),1,0)+IF(AND(AY93&gt;0,OR(AY93&lt;BO93,AND(AY93=BO93,5&lt;7))),1,0)+IF(AND(BG93&gt;0,OR(BG93&lt;BO93,AND(BG93=BO93,6&lt;7))),1,0)+IF(AND(BW93&gt;0,OR(BW93&lt;BO93,AND(BW93=BO93,8&lt;7))),1,0)+IF(AND(CE93&gt;0,OR(CE93&lt;BO93,AND(CE93=BO93,9&lt;7))),1,0)))</f>
        <v>99</v>
      </c>
      <c r="BT93" s="3">
        <f>IF(Inputs!$B$27&lt;&gt;"Ready","PENDING INPUTS",IF(A93&gt;Inputs!$B$6,0,MIN(MAX(0,(BO93+BP93+BQ93)-BR93),MAX(0,C93-D93-(IF(O93&lt;BS93,K93+L93+M93-N93,0)+IF(W93&lt;BS93,S93+T93+U93-V93,0)+IF(AE93&lt;BS93,AA93+AB93+AC93-AD93,0)+IF(AM93&lt;BS93,AI93+AJ93+AK93-AL93,0)+IF(AU93&lt;BS93,AQ93+AR93+AS93-AT93,0)+IF(BC93&lt;BS93,AY93+AZ93+BA93-BB93,0)+IF(BK93&lt;BS93,BG93+BH93+BI93-BJ93,0)+IF(BS93&lt;BS93,BO93+BP93+BQ93-BR93,0)+IF(CA93&lt;BS93,BW93+BX93+BY93-BZ93,0)+IF(CI93&lt;BS93,CE93+CF93+CG93-CH93,0))))))</f>
        <v>0</v>
      </c>
      <c r="BU93" s="3">
        <f>IF(Inputs!$B$27&lt;&gt;"Ready","PENDING INPUTS",MIN((BO93+BP93+BQ93),IF(D93&gt;C93,IF(D93=0,0,BR93*C93/D93),BR93+BT93)))</f>
        <v>0</v>
      </c>
      <c r="BV93" s="3">
        <f>IF(Inputs!$B$27&lt;&gt;"Ready","PENDING INPUTS",MAX(0,(BO93+BP93+BQ93)-BU93))</f>
        <v>0</v>
      </c>
      <c r="BW93" s="3">
        <f>IF(Inputs!$B$27&lt;&gt;"Ready","PENDING INPUTS",CD92)</f>
        <v>0</v>
      </c>
      <c r="BX93" s="3">
        <f>IF(Inputs!$B$27&lt;&gt;"Ready","PENDING INPUTS",IF(A93&lt;=Inputs!$B$6,ROUND(BW93*Inputs!C22/12,2),0))</f>
        <v>0</v>
      </c>
      <c r="BY93" s="3">
        <f>IF(Inputs!$B$27&lt;&gt;"Ready","PENDING INPUTS",IF(AND(A93&lt;=Inputs!$B$6,BW93&gt;0),Inputs!G22,0))</f>
        <v>0</v>
      </c>
      <c r="BZ93" s="3">
        <f>IF(Inputs!$B$27&lt;&gt;"Ready","PENDING INPUTS",IF(A93&gt;Inputs!$B$6,0,MIN((BW93+BX93+BY93),IF(Inputs!H22=1,Inputs!D22,MAX(Inputs!F22,ROUND(BW93*Inputs!E22+BX93+BY93,2))))))</f>
        <v>0</v>
      </c>
      <c r="CA93">
        <f>IF(Inputs!$B$27&lt;&gt;"Ready","PENDING INPUTS",IF(BW93&lt;=0,99,1+IF(AND(K93&gt;0,OR(K93&lt;BW93,AND(K93=BW93,0&lt;8))),1,0)+IF(AND(S93&gt;0,OR(S93&lt;BW93,AND(S93=BW93,1&lt;8))),1,0)+IF(AND(AA93&gt;0,OR(AA93&lt;BW93,AND(AA93=BW93,2&lt;8))),1,0)+IF(AND(AI93&gt;0,OR(AI93&lt;BW93,AND(AI93=BW93,3&lt;8))),1,0)+IF(AND(AQ93&gt;0,OR(AQ93&lt;BW93,AND(AQ93=BW93,4&lt;8))),1,0)+IF(AND(AY93&gt;0,OR(AY93&lt;BW93,AND(AY93=BW93,5&lt;8))),1,0)+IF(AND(BG93&gt;0,OR(BG93&lt;BW93,AND(BG93=BW93,6&lt;8))),1,0)+IF(AND(BO93&gt;0,OR(BO93&lt;BW93,AND(BO93=BW93,7&lt;8))),1,0)+IF(AND(CE93&gt;0,OR(CE93&lt;BW93,AND(CE93=BW93,9&lt;8))),1,0)))</f>
        <v>99</v>
      </c>
      <c r="CB93" s="3">
        <f>IF(Inputs!$B$27&lt;&gt;"Ready","PENDING INPUTS",IF(A93&gt;Inputs!$B$6,0,MIN(MAX(0,(BW93+BX93+BY93)-BZ93),MAX(0,C93-D93-(IF(O93&lt;CA93,K93+L93+M93-N93,0)+IF(W93&lt;CA93,S93+T93+U93-V93,0)+IF(AE93&lt;CA93,AA93+AB93+AC93-AD93,0)+IF(AM93&lt;CA93,AI93+AJ93+AK93-AL93,0)+IF(AU93&lt;CA93,AQ93+AR93+AS93-AT93,0)+IF(BC93&lt;CA93,AY93+AZ93+BA93-BB93,0)+IF(BK93&lt;CA93,BG93+BH93+BI93-BJ93,0)+IF(BS93&lt;CA93,BO93+BP93+BQ93-BR93,0)+IF(CA93&lt;CA93,BW93+BX93+BY93-BZ93,0)+IF(CI93&lt;CA93,CE93+CF93+CG93-CH93,0))))))</f>
        <v>0</v>
      </c>
      <c r="CC93" s="3">
        <f>IF(Inputs!$B$27&lt;&gt;"Ready","PENDING INPUTS",MIN((BW93+BX93+BY93),IF(D93&gt;C93,IF(D93=0,0,BZ93*C93/D93),BZ93+CB93)))</f>
        <v>0</v>
      </c>
      <c r="CD93" s="3">
        <f>IF(Inputs!$B$27&lt;&gt;"Ready","PENDING INPUTS",MAX(0,(BW93+BX93+BY93)-CC93))</f>
        <v>0</v>
      </c>
      <c r="CE93" s="3">
        <f>IF(Inputs!$B$27&lt;&gt;"Ready","PENDING INPUTS",CL92)</f>
        <v>0</v>
      </c>
      <c r="CF93" s="3">
        <f>IF(Inputs!$B$27&lt;&gt;"Ready","PENDING INPUTS",IF(A93&lt;=Inputs!$B$6,ROUND(CE93*Inputs!C23/12,2),0))</f>
        <v>0</v>
      </c>
      <c r="CG93" s="3">
        <f>IF(Inputs!$B$27&lt;&gt;"Ready","PENDING INPUTS",IF(AND(A93&lt;=Inputs!$B$6,CE93&gt;0),Inputs!G23,0))</f>
        <v>0</v>
      </c>
      <c r="CH93" s="3">
        <f>IF(Inputs!$B$27&lt;&gt;"Ready","PENDING INPUTS",IF(A93&gt;Inputs!$B$6,0,MIN((CE93+CF93+CG93),IF(Inputs!H23=1,Inputs!D23,MAX(Inputs!F23,ROUND(CE93*Inputs!E23+CF93+CG93,2))))))</f>
        <v>0</v>
      </c>
      <c r="CI93">
        <f>IF(Inputs!$B$27&lt;&gt;"Ready","PENDING INPUTS",IF(CE93&lt;=0,99,1+IF(AND(K93&gt;0,OR(K93&lt;CE93,AND(K93=CE93,0&lt;9))),1,0)+IF(AND(S93&gt;0,OR(S93&lt;CE93,AND(S93=CE93,1&lt;9))),1,0)+IF(AND(AA93&gt;0,OR(AA93&lt;CE93,AND(AA93=CE93,2&lt;9))),1,0)+IF(AND(AI93&gt;0,OR(AI93&lt;CE93,AND(AI93=CE93,3&lt;9))),1,0)+IF(AND(AQ93&gt;0,OR(AQ93&lt;CE93,AND(AQ93=CE93,4&lt;9))),1,0)+IF(AND(AY93&gt;0,OR(AY93&lt;CE93,AND(AY93=CE93,5&lt;9))),1,0)+IF(AND(BG93&gt;0,OR(BG93&lt;CE93,AND(BG93=CE93,6&lt;9))),1,0)+IF(AND(BO93&gt;0,OR(BO93&lt;CE93,AND(BO93=CE93,7&lt;9))),1,0)+IF(AND(BW93&gt;0,OR(BW93&lt;CE93,AND(BW93=CE93,8&lt;9))),1,0)))</f>
        <v>99</v>
      </c>
      <c r="CJ93" s="3">
        <f>IF(Inputs!$B$27&lt;&gt;"Ready","PENDING INPUTS",IF(A93&gt;Inputs!$B$6,0,MIN(MAX(0,(CE93+CF93+CG93)-CH93),MAX(0,C93-D93-(IF(O93&lt;CI93,K93+L93+M93-N93,0)+IF(W93&lt;CI93,S93+T93+U93-V93,0)+IF(AE93&lt;CI93,AA93+AB93+AC93-AD93,0)+IF(AM93&lt;CI93,AI93+AJ93+AK93-AL93,0)+IF(AU93&lt;CI93,AQ93+AR93+AS93-AT93,0)+IF(BC93&lt;CI93,AY93+AZ93+BA93-BB93,0)+IF(BK93&lt;CI93,BG93+BH93+BI93-BJ93,0)+IF(BS93&lt;CI93,BO93+BP93+BQ93-BR93,0)+IF(CA93&lt;CI93,BW93+BX93+BY93-BZ93,0)+IF(CI93&lt;CI93,CE93+CF93+CG93-CH93,0))))))</f>
        <v>0</v>
      </c>
      <c r="CK93" s="3">
        <f>IF(Inputs!$B$27&lt;&gt;"Ready","PENDING INPUTS",MIN((CE93+CF93+CG93),IF(D93&gt;C93,IF(D93=0,0,CH93*C93/D93),CH93+CJ93)))</f>
        <v>0</v>
      </c>
      <c r="CL93" s="3">
        <f>IF(Inputs!$B$27&lt;&gt;"Ready","PENDING INPUTS",MAX(0,(CE93+CF93+CG93)-CK93))</f>
        <v>0</v>
      </c>
    </row>
    <row r="94" spans="1:90" ht="27.95" customHeight="1" x14ac:dyDescent="0.25">
      <c r="A94">
        <v>90</v>
      </c>
      <c r="B94" s="13">
        <f>IF(Inputs!$B$27&lt;&gt;"Ready","PENDING INPUTS",EDATE(Inputs!$B$5,A94-1))</f>
        <v>49004</v>
      </c>
      <c r="C94" s="3">
        <f>IF(Inputs!$B$27&lt;&gt;"Ready","PENDING INPUTS",IF(A94&lt;=Inputs!$B$6,MAX(0,Inputs!$B$4+IF(A94=Inputs!$B$7,Inputs!$B$8,0)+IF(A94=Inputs!$B$9,Inputs!$B$10,0)),0))</f>
        <v>0</v>
      </c>
      <c r="D94" s="3">
        <f>IF(Inputs!$B$27&lt;&gt;"Ready","PENDING INPUTS",SUM(N94,V94,AD94,AL94,AT94,BB94,BJ94,BR94,BZ94,CH94))</f>
        <v>0</v>
      </c>
      <c r="E94" s="3">
        <f>IF(Inputs!$B$27&lt;&gt;"Ready","PENDING INPUTS",MAX(0,D94-C94))</f>
        <v>0</v>
      </c>
      <c r="F94" s="3">
        <f>IF(Inputs!$B$27&lt;&gt;"Ready","PENDING INPUTS",SUM(Q94,Y94,AG94,AO94,AW94,BE94,BM94,BU94,CC94,CK94))</f>
        <v>0</v>
      </c>
      <c r="G94" s="3">
        <f>IF(Inputs!$B$27&lt;&gt;"Ready","PENDING INPUTS",SUM(L94,T94,AB94,AJ94,AR94,AZ94,BH94,BP94,BX94,CF94))</f>
        <v>0</v>
      </c>
      <c r="H94" s="3">
        <f>IF(Inputs!$B$27&lt;&gt;"Ready","PENDING INPUTS",SUM(M94,U94,AC94,AK94,AS94,BA94,BI94,BQ94,BY94,CG94))</f>
        <v>0</v>
      </c>
      <c r="I94" s="3">
        <f>IF(Inputs!$B$27&lt;&gt;"Ready","PENDING INPUTS",SUM(R94,Z94,AH94,AP94,AX94,BF94,BN94,BV94,CD94,CL94))</f>
        <v>0</v>
      </c>
      <c r="J94" t="str">
        <f>IF(Inputs!$B$27&lt;&gt;"Ready","PENDING INPUTS",IF(A94&gt;Inputs!$B$6,"Beyond horizon",IF(E94&gt;0.005,"MINIMUM SHORTFALL",IF(I94&lt;0.005,"Paid off","In progress"))))</f>
        <v>Paid off</v>
      </c>
      <c r="K94" s="3">
        <f>IF(Inputs!$B$27&lt;&gt;"Ready","PENDING INPUTS",R93)</f>
        <v>0</v>
      </c>
      <c r="L94" s="3">
        <f>IF(Inputs!$B$27&lt;&gt;"Ready","PENDING INPUTS",IF(A94&lt;=Inputs!$B$6,ROUND(K94*Inputs!C14/12,2),0))</f>
        <v>0</v>
      </c>
      <c r="M94" s="3">
        <f>IF(Inputs!$B$27&lt;&gt;"Ready","PENDING INPUTS",IF(AND(A94&lt;=Inputs!$B$6,K94&gt;0),Inputs!G14,0))</f>
        <v>0</v>
      </c>
      <c r="N94" s="3">
        <f>IF(Inputs!$B$27&lt;&gt;"Ready","PENDING INPUTS",IF(A94&gt;Inputs!$B$6,0,MIN((K94+L94+M94),IF(Inputs!H14=1,Inputs!D14,MAX(Inputs!F14,ROUND(K94*Inputs!E14+L94+M94,2))))))</f>
        <v>0</v>
      </c>
      <c r="O94">
        <f>IF(Inputs!$B$27&lt;&gt;"Ready","PENDING INPUTS",IF(K94&lt;=0,99,1+IF(AND(S94&gt;0,OR(S94&lt;K94,AND(S94=K94,1&lt;0))),1,0)+IF(AND(AA94&gt;0,OR(AA94&lt;K94,AND(AA94=K94,2&lt;0))),1,0)+IF(AND(AI94&gt;0,OR(AI94&lt;K94,AND(AI94=K94,3&lt;0))),1,0)+IF(AND(AQ94&gt;0,OR(AQ94&lt;K94,AND(AQ94=K94,4&lt;0))),1,0)+IF(AND(AY94&gt;0,OR(AY94&lt;K94,AND(AY94=K94,5&lt;0))),1,0)+IF(AND(BG94&gt;0,OR(BG94&lt;K94,AND(BG94=K94,6&lt;0))),1,0)+IF(AND(BO94&gt;0,OR(BO94&lt;K94,AND(BO94=K94,7&lt;0))),1,0)+IF(AND(BW94&gt;0,OR(BW94&lt;K94,AND(BW94=K94,8&lt;0))),1,0)+IF(AND(CE94&gt;0,OR(CE94&lt;K94,AND(CE94=K94,9&lt;0))),1,0)))</f>
        <v>99</v>
      </c>
      <c r="P94" s="3">
        <f>IF(Inputs!$B$27&lt;&gt;"Ready","PENDING INPUTS",IF(A94&gt;Inputs!$B$6,0,MIN(MAX(0,(K94+L94+M94)-N94),MAX(0,C94-D94-(IF(O94&lt;O94,K94+L94+M94-N94,0)+IF(W94&lt;O94,S94+T94+U94-V94,0)+IF(AE94&lt;O94,AA94+AB94+AC94-AD94,0)+IF(AM94&lt;O94,AI94+AJ94+AK94-AL94,0)+IF(AU94&lt;O94,AQ94+AR94+AS94-AT94,0)+IF(BC94&lt;O94,AY94+AZ94+BA94-BB94,0)+IF(BK94&lt;O94,BG94+BH94+BI94-BJ94,0)+IF(BS94&lt;O94,BO94+BP94+BQ94-BR94,0)+IF(CA94&lt;O94,BW94+BX94+BY94-BZ94,0)+IF(CI94&lt;O94,CE94+CF94+CG94-CH94,0))))))</f>
        <v>0</v>
      </c>
      <c r="Q94" s="3">
        <f>IF(Inputs!$B$27&lt;&gt;"Ready","PENDING INPUTS",MIN((K94+L94+M94),IF(D94&gt;C94,IF(D94=0,0,N94*C94/D94),N94+P94)))</f>
        <v>0</v>
      </c>
      <c r="R94" s="3">
        <f>IF(Inputs!$B$27&lt;&gt;"Ready","PENDING INPUTS",MAX(0,(K94+L94+M94)-Q94))</f>
        <v>0</v>
      </c>
      <c r="S94" s="3">
        <f>IF(Inputs!$B$27&lt;&gt;"Ready","PENDING INPUTS",Z93)</f>
        <v>0</v>
      </c>
      <c r="T94" s="3">
        <f>IF(Inputs!$B$27&lt;&gt;"Ready","PENDING INPUTS",IF(A94&lt;=Inputs!$B$6,ROUND(S94*Inputs!C15/12,2),0))</f>
        <v>0</v>
      </c>
      <c r="U94" s="3">
        <f>IF(Inputs!$B$27&lt;&gt;"Ready","PENDING INPUTS",IF(AND(A94&lt;=Inputs!$B$6,S94&gt;0),Inputs!G15,0))</f>
        <v>0</v>
      </c>
      <c r="V94" s="3">
        <f>IF(Inputs!$B$27&lt;&gt;"Ready","PENDING INPUTS",IF(A94&gt;Inputs!$B$6,0,MIN((S94+T94+U94),IF(Inputs!H15=1,Inputs!D15,MAX(Inputs!F15,ROUND(S94*Inputs!E15+T94+U94,2))))))</f>
        <v>0</v>
      </c>
      <c r="W94">
        <f>IF(Inputs!$B$27&lt;&gt;"Ready","PENDING INPUTS",IF(S94&lt;=0,99,1+IF(AND(K94&gt;0,OR(K94&lt;S94,AND(K94=S94,0&lt;1))),1,0)+IF(AND(AA94&gt;0,OR(AA94&lt;S94,AND(AA94=S94,2&lt;1))),1,0)+IF(AND(AI94&gt;0,OR(AI94&lt;S94,AND(AI94=S94,3&lt;1))),1,0)+IF(AND(AQ94&gt;0,OR(AQ94&lt;S94,AND(AQ94=S94,4&lt;1))),1,0)+IF(AND(AY94&gt;0,OR(AY94&lt;S94,AND(AY94=S94,5&lt;1))),1,0)+IF(AND(BG94&gt;0,OR(BG94&lt;S94,AND(BG94=S94,6&lt;1))),1,0)+IF(AND(BO94&gt;0,OR(BO94&lt;S94,AND(BO94=S94,7&lt;1))),1,0)+IF(AND(BW94&gt;0,OR(BW94&lt;S94,AND(BW94=S94,8&lt;1))),1,0)+IF(AND(CE94&gt;0,OR(CE94&lt;S94,AND(CE94=S94,9&lt;1))),1,0)))</f>
        <v>99</v>
      </c>
      <c r="X94" s="3">
        <f>IF(Inputs!$B$27&lt;&gt;"Ready","PENDING INPUTS",IF(A94&gt;Inputs!$B$6,0,MIN(MAX(0,(S94+T94+U94)-V94),MAX(0,C94-D94-(IF(O94&lt;W94,K94+L94+M94-N94,0)+IF(W94&lt;W94,S94+T94+U94-V94,0)+IF(AE94&lt;W94,AA94+AB94+AC94-AD94,0)+IF(AM94&lt;W94,AI94+AJ94+AK94-AL94,0)+IF(AU94&lt;W94,AQ94+AR94+AS94-AT94,0)+IF(BC94&lt;W94,AY94+AZ94+BA94-BB94,0)+IF(BK94&lt;W94,BG94+BH94+BI94-BJ94,0)+IF(BS94&lt;W94,BO94+BP94+BQ94-BR94,0)+IF(CA94&lt;W94,BW94+BX94+BY94-BZ94,0)+IF(CI94&lt;W94,CE94+CF94+CG94-CH94,0))))))</f>
        <v>0</v>
      </c>
      <c r="Y94" s="3">
        <f>IF(Inputs!$B$27&lt;&gt;"Ready","PENDING INPUTS",MIN((S94+T94+U94),IF(D94&gt;C94,IF(D94=0,0,V94*C94/D94),V94+X94)))</f>
        <v>0</v>
      </c>
      <c r="Z94" s="3">
        <f>IF(Inputs!$B$27&lt;&gt;"Ready","PENDING INPUTS",MAX(0,(S94+T94+U94)-Y94))</f>
        <v>0</v>
      </c>
      <c r="AA94" s="3">
        <f>IF(Inputs!$B$27&lt;&gt;"Ready","PENDING INPUTS",AH93)</f>
        <v>0</v>
      </c>
      <c r="AB94" s="3">
        <f>IF(Inputs!$B$27&lt;&gt;"Ready","PENDING INPUTS",IF(A94&lt;=Inputs!$B$6,ROUND(AA94*Inputs!C16/12,2),0))</f>
        <v>0</v>
      </c>
      <c r="AC94" s="3">
        <f>IF(Inputs!$B$27&lt;&gt;"Ready","PENDING INPUTS",IF(AND(A94&lt;=Inputs!$B$6,AA94&gt;0),Inputs!G16,0))</f>
        <v>0</v>
      </c>
      <c r="AD94" s="3">
        <f>IF(Inputs!$B$27&lt;&gt;"Ready","PENDING INPUTS",IF(A94&gt;Inputs!$B$6,0,MIN((AA94+AB94+AC94),IF(Inputs!H16=1,Inputs!D16,MAX(Inputs!F16,ROUND(AA94*Inputs!E16+AB94+AC94,2))))))</f>
        <v>0</v>
      </c>
      <c r="AE94">
        <f>IF(Inputs!$B$27&lt;&gt;"Ready","PENDING INPUTS",IF(AA94&lt;=0,99,1+IF(AND(K94&gt;0,OR(K94&lt;AA94,AND(K94=AA94,0&lt;2))),1,0)+IF(AND(S94&gt;0,OR(S94&lt;AA94,AND(S94=AA94,1&lt;2))),1,0)+IF(AND(AI94&gt;0,OR(AI94&lt;AA94,AND(AI94=AA94,3&lt;2))),1,0)+IF(AND(AQ94&gt;0,OR(AQ94&lt;AA94,AND(AQ94=AA94,4&lt;2))),1,0)+IF(AND(AY94&gt;0,OR(AY94&lt;AA94,AND(AY94=AA94,5&lt;2))),1,0)+IF(AND(BG94&gt;0,OR(BG94&lt;AA94,AND(BG94=AA94,6&lt;2))),1,0)+IF(AND(BO94&gt;0,OR(BO94&lt;AA94,AND(BO94=AA94,7&lt;2))),1,0)+IF(AND(BW94&gt;0,OR(BW94&lt;AA94,AND(BW94=AA94,8&lt;2))),1,0)+IF(AND(CE94&gt;0,OR(CE94&lt;AA94,AND(CE94=AA94,9&lt;2))),1,0)))</f>
        <v>99</v>
      </c>
      <c r="AF94" s="3">
        <f>IF(Inputs!$B$27&lt;&gt;"Ready","PENDING INPUTS",IF(A94&gt;Inputs!$B$6,0,MIN(MAX(0,(AA94+AB94+AC94)-AD94),MAX(0,C94-D94-(IF(O94&lt;AE94,K94+L94+M94-N94,0)+IF(W94&lt;AE94,S94+T94+U94-V94,0)+IF(AE94&lt;AE94,AA94+AB94+AC94-AD94,0)+IF(AM94&lt;AE94,AI94+AJ94+AK94-AL94,0)+IF(AU94&lt;AE94,AQ94+AR94+AS94-AT94,0)+IF(BC94&lt;AE94,AY94+AZ94+BA94-BB94,0)+IF(BK94&lt;AE94,BG94+BH94+BI94-BJ94,0)+IF(BS94&lt;AE94,BO94+BP94+BQ94-BR94,0)+IF(CA94&lt;AE94,BW94+BX94+BY94-BZ94,0)+IF(CI94&lt;AE94,CE94+CF94+CG94-CH94,0))))))</f>
        <v>0</v>
      </c>
      <c r="AG94" s="3">
        <f>IF(Inputs!$B$27&lt;&gt;"Ready","PENDING INPUTS",MIN((AA94+AB94+AC94),IF(D94&gt;C94,IF(D94=0,0,AD94*C94/D94),AD94+AF94)))</f>
        <v>0</v>
      </c>
      <c r="AH94" s="3">
        <f>IF(Inputs!$B$27&lt;&gt;"Ready","PENDING INPUTS",MAX(0,(AA94+AB94+AC94)-AG94))</f>
        <v>0</v>
      </c>
      <c r="AI94" s="3">
        <f>IF(Inputs!$B$27&lt;&gt;"Ready","PENDING INPUTS",AP93)</f>
        <v>0</v>
      </c>
      <c r="AJ94" s="3">
        <f>IF(Inputs!$B$27&lt;&gt;"Ready","PENDING INPUTS",IF(A94&lt;=Inputs!$B$6,ROUND(AI94*Inputs!C17/12,2),0))</f>
        <v>0</v>
      </c>
      <c r="AK94" s="3">
        <f>IF(Inputs!$B$27&lt;&gt;"Ready","PENDING INPUTS",IF(AND(A94&lt;=Inputs!$B$6,AI94&gt;0),Inputs!G17,0))</f>
        <v>0</v>
      </c>
      <c r="AL94" s="3">
        <f>IF(Inputs!$B$27&lt;&gt;"Ready","PENDING INPUTS",IF(A94&gt;Inputs!$B$6,0,MIN((AI94+AJ94+AK94),IF(Inputs!H17=1,Inputs!D17,MAX(Inputs!F17,ROUND(AI94*Inputs!E17+AJ94+AK94,2))))))</f>
        <v>0</v>
      </c>
      <c r="AM94">
        <f>IF(Inputs!$B$27&lt;&gt;"Ready","PENDING INPUTS",IF(AI94&lt;=0,99,1+IF(AND(K94&gt;0,OR(K94&lt;AI94,AND(K94=AI94,0&lt;3))),1,0)+IF(AND(S94&gt;0,OR(S94&lt;AI94,AND(S94=AI94,1&lt;3))),1,0)+IF(AND(AA94&gt;0,OR(AA94&lt;AI94,AND(AA94=AI94,2&lt;3))),1,0)+IF(AND(AQ94&gt;0,OR(AQ94&lt;AI94,AND(AQ94=AI94,4&lt;3))),1,0)+IF(AND(AY94&gt;0,OR(AY94&lt;AI94,AND(AY94=AI94,5&lt;3))),1,0)+IF(AND(BG94&gt;0,OR(BG94&lt;AI94,AND(BG94=AI94,6&lt;3))),1,0)+IF(AND(BO94&gt;0,OR(BO94&lt;AI94,AND(BO94=AI94,7&lt;3))),1,0)+IF(AND(BW94&gt;0,OR(BW94&lt;AI94,AND(BW94=AI94,8&lt;3))),1,0)+IF(AND(CE94&gt;0,OR(CE94&lt;AI94,AND(CE94=AI94,9&lt;3))),1,0)))</f>
        <v>99</v>
      </c>
      <c r="AN94" s="3">
        <f>IF(Inputs!$B$27&lt;&gt;"Ready","PENDING INPUTS",IF(A94&gt;Inputs!$B$6,0,MIN(MAX(0,(AI94+AJ94+AK94)-AL94),MAX(0,C94-D94-(IF(O94&lt;AM94,K94+L94+M94-N94,0)+IF(W94&lt;AM94,S94+T94+U94-V94,0)+IF(AE94&lt;AM94,AA94+AB94+AC94-AD94,0)+IF(AM94&lt;AM94,AI94+AJ94+AK94-AL94,0)+IF(AU94&lt;AM94,AQ94+AR94+AS94-AT94,0)+IF(BC94&lt;AM94,AY94+AZ94+BA94-BB94,0)+IF(BK94&lt;AM94,BG94+BH94+BI94-BJ94,0)+IF(BS94&lt;AM94,BO94+BP94+BQ94-BR94,0)+IF(CA94&lt;AM94,BW94+BX94+BY94-BZ94,0)+IF(CI94&lt;AM94,CE94+CF94+CG94-CH94,0))))))</f>
        <v>0</v>
      </c>
      <c r="AO94" s="3">
        <f>IF(Inputs!$B$27&lt;&gt;"Ready","PENDING INPUTS",MIN((AI94+AJ94+AK94),IF(D94&gt;C94,IF(D94=0,0,AL94*C94/D94),AL94+AN94)))</f>
        <v>0</v>
      </c>
      <c r="AP94" s="3">
        <f>IF(Inputs!$B$27&lt;&gt;"Ready","PENDING INPUTS",MAX(0,(AI94+AJ94+AK94)-AO94))</f>
        <v>0</v>
      </c>
      <c r="AQ94" s="3">
        <f>IF(Inputs!$B$27&lt;&gt;"Ready","PENDING INPUTS",AX93)</f>
        <v>0</v>
      </c>
      <c r="AR94" s="3">
        <f>IF(Inputs!$B$27&lt;&gt;"Ready","PENDING INPUTS",IF(A94&lt;=Inputs!$B$6,ROUND(AQ94*Inputs!C18/12,2),0))</f>
        <v>0</v>
      </c>
      <c r="AS94" s="3">
        <f>IF(Inputs!$B$27&lt;&gt;"Ready","PENDING INPUTS",IF(AND(A94&lt;=Inputs!$B$6,AQ94&gt;0),Inputs!G18,0))</f>
        <v>0</v>
      </c>
      <c r="AT94" s="3">
        <f>IF(Inputs!$B$27&lt;&gt;"Ready","PENDING INPUTS",IF(A94&gt;Inputs!$B$6,0,MIN((AQ94+AR94+AS94),IF(Inputs!H18=1,Inputs!D18,MAX(Inputs!F18,ROUND(AQ94*Inputs!E18+AR94+AS94,2))))))</f>
        <v>0</v>
      </c>
      <c r="AU94">
        <f>IF(Inputs!$B$27&lt;&gt;"Ready","PENDING INPUTS",IF(AQ94&lt;=0,99,1+IF(AND(K94&gt;0,OR(K94&lt;AQ94,AND(K94=AQ94,0&lt;4))),1,0)+IF(AND(S94&gt;0,OR(S94&lt;AQ94,AND(S94=AQ94,1&lt;4))),1,0)+IF(AND(AA94&gt;0,OR(AA94&lt;AQ94,AND(AA94=AQ94,2&lt;4))),1,0)+IF(AND(AI94&gt;0,OR(AI94&lt;AQ94,AND(AI94=AQ94,3&lt;4))),1,0)+IF(AND(AY94&gt;0,OR(AY94&lt;AQ94,AND(AY94=AQ94,5&lt;4))),1,0)+IF(AND(BG94&gt;0,OR(BG94&lt;AQ94,AND(BG94=AQ94,6&lt;4))),1,0)+IF(AND(BO94&gt;0,OR(BO94&lt;AQ94,AND(BO94=AQ94,7&lt;4))),1,0)+IF(AND(BW94&gt;0,OR(BW94&lt;AQ94,AND(BW94=AQ94,8&lt;4))),1,0)+IF(AND(CE94&gt;0,OR(CE94&lt;AQ94,AND(CE94=AQ94,9&lt;4))),1,0)))</f>
        <v>99</v>
      </c>
      <c r="AV94" s="3">
        <f>IF(Inputs!$B$27&lt;&gt;"Ready","PENDING INPUTS",IF(A94&gt;Inputs!$B$6,0,MIN(MAX(0,(AQ94+AR94+AS94)-AT94),MAX(0,C94-D94-(IF(O94&lt;AU94,K94+L94+M94-N94,0)+IF(W94&lt;AU94,S94+T94+U94-V94,0)+IF(AE94&lt;AU94,AA94+AB94+AC94-AD94,0)+IF(AM94&lt;AU94,AI94+AJ94+AK94-AL94,0)+IF(AU94&lt;AU94,AQ94+AR94+AS94-AT94,0)+IF(BC94&lt;AU94,AY94+AZ94+BA94-BB94,0)+IF(BK94&lt;AU94,BG94+BH94+BI94-BJ94,0)+IF(BS94&lt;AU94,BO94+BP94+BQ94-BR94,0)+IF(CA94&lt;AU94,BW94+BX94+BY94-BZ94,0)+IF(CI94&lt;AU94,CE94+CF94+CG94-CH94,0))))))</f>
        <v>0</v>
      </c>
      <c r="AW94" s="3">
        <f>IF(Inputs!$B$27&lt;&gt;"Ready","PENDING INPUTS",MIN((AQ94+AR94+AS94),IF(D94&gt;C94,IF(D94=0,0,AT94*C94/D94),AT94+AV94)))</f>
        <v>0</v>
      </c>
      <c r="AX94" s="3">
        <f>IF(Inputs!$B$27&lt;&gt;"Ready","PENDING INPUTS",MAX(0,(AQ94+AR94+AS94)-AW94))</f>
        <v>0</v>
      </c>
      <c r="AY94" s="3">
        <f>IF(Inputs!$B$27&lt;&gt;"Ready","PENDING INPUTS",BF93)</f>
        <v>0</v>
      </c>
      <c r="AZ94" s="3">
        <f>IF(Inputs!$B$27&lt;&gt;"Ready","PENDING INPUTS",IF(A94&lt;=Inputs!$B$6,ROUND(AY94*Inputs!C19/12,2),0))</f>
        <v>0</v>
      </c>
      <c r="BA94" s="3">
        <f>IF(Inputs!$B$27&lt;&gt;"Ready","PENDING INPUTS",IF(AND(A94&lt;=Inputs!$B$6,AY94&gt;0),Inputs!G19,0))</f>
        <v>0</v>
      </c>
      <c r="BB94" s="3">
        <f>IF(Inputs!$B$27&lt;&gt;"Ready","PENDING INPUTS",IF(A94&gt;Inputs!$B$6,0,MIN((AY94+AZ94+BA94),IF(Inputs!H19=1,Inputs!D19,MAX(Inputs!F19,ROUND(AY94*Inputs!E19+AZ94+BA94,2))))))</f>
        <v>0</v>
      </c>
      <c r="BC94">
        <f>IF(Inputs!$B$27&lt;&gt;"Ready","PENDING INPUTS",IF(AY94&lt;=0,99,1+IF(AND(K94&gt;0,OR(K94&lt;AY94,AND(K94=AY94,0&lt;5))),1,0)+IF(AND(S94&gt;0,OR(S94&lt;AY94,AND(S94=AY94,1&lt;5))),1,0)+IF(AND(AA94&gt;0,OR(AA94&lt;AY94,AND(AA94=AY94,2&lt;5))),1,0)+IF(AND(AI94&gt;0,OR(AI94&lt;AY94,AND(AI94=AY94,3&lt;5))),1,0)+IF(AND(AQ94&gt;0,OR(AQ94&lt;AY94,AND(AQ94=AY94,4&lt;5))),1,0)+IF(AND(BG94&gt;0,OR(BG94&lt;AY94,AND(BG94=AY94,6&lt;5))),1,0)+IF(AND(BO94&gt;0,OR(BO94&lt;AY94,AND(BO94=AY94,7&lt;5))),1,0)+IF(AND(BW94&gt;0,OR(BW94&lt;AY94,AND(BW94=AY94,8&lt;5))),1,0)+IF(AND(CE94&gt;0,OR(CE94&lt;AY94,AND(CE94=AY94,9&lt;5))),1,0)))</f>
        <v>99</v>
      </c>
      <c r="BD94" s="3">
        <f>IF(Inputs!$B$27&lt;&gt;"Ready","PENDING INPUTS",IF(A94&gt;Inputs!$B$6,0,MIN(MAX(0,(AY94+AZ94+BA94)-BB94),MAX(0,C94-D94-(IF(O94&lt;BC94,K94+L94+M94-N94,0)+IF(W94&lt;BC94,S94+T94+U94-V94,0)+IF(AE94&lt;BC94,AA94+AB94+AC94-AD94,0)+IF(AM94&lt;BC94,AI94+AJ94+AK94-AL94,0)+IF(AU94&lt;BC94,AQ94+AR94+AS94-AT94,0)+IF(BC94&lt;BC94,AY94+AZ94+BA94-BB94,0)+IF(BK94&lt;BC94,BG94+BH94+BI94-BJ94,0)+IF(BS94&lt;BC94,BO94+BP94+BQ94-BR94,0)+IF(CA94&lt;BC94,BW94+BX94+BY94-BZ94,0)+IF(CI94&lt;BC94,CE94+CF94+CG94-CH94,0))))))</f>
        <v>0</v>
      </c>
      <c r="BE94" s="3">
        <f>IF(Inputs!$B$27&lt;&gt;"Ready","PENDING INPUTS",MIN((AY94+AZ94+BA94),IF(D94&gt;C94,IF(D94=0,0,BB94*C94/D94),BB94+BD94)))</f>
        <v>0</v>
      </c>
      <c r="BF94" s="3">
        <f>IF(Inputs!$B$27&lt;&gt;"Ready","PENDING INPUTS",MAX(0,(AY94+AZ94+BA94)-BE94))</f>
        <v>0</v>
      </c>
      <c r="BG94" s="3">
        <f>IF(Inputs!$B$27&lt;&gt;"Ready","PENDING INPUTS",BN93)</f>
        <v>0</v>
      </c>
      <c r="BH94" s="3">
        <f>IF(Inputs!$B$27&lt;&gt;"Ready","PENDING INPUTS",IF(A94&lt;=Inputs!$B$6,ROUND(BG94*Inputs!C20/12,2),0))</f>
        <v>0</v>
      </c>
      <c r="BI94" s="3">
        <f>IF(Inputs!$B$27&lt;&gt;"Ready","PENDING INPUTS",IF(AND(A94&lt;=Inputs!$B$6,BG94&gt;0),Inputs!G20,0))</f>
        <v>0</v>
      </c>
      <c r="BJ94" s="3">
        <f>IF(Inputs!$B$27&lt;&gt;"Ready","PENDING INPUTS",IF(A94&gt;Inputs!$B$6,0,MIN((BG94+BH94+BI94),IF(Inputs!H20=1,Inputs!D20,MAX(Inputs!F20,ROUND(BG94*Inputs!E20+BH94+BI94,2))))))</f>
        <v>0</v>
      </c>
      <c r="BK94">
        <f>IF(Inputs!$B$27&lt;&gt;"Ready","PENDING INPUTS",IF(BG94&lt;=0,99,1+IF(AND(K94&gt;0,OR(K94&lt;BG94,AND(K94=BG94,0&lt;6))),1,0)+IF(AND(S94&gt;0,OR(S94&lt;BG94,AND(S94=BG94,1&lt;6))),1,0)+IF(AND(AA94&gt;0,OR(AA94&lt;BG94,AND(AA94=BG94,2&lt;6))),1,0)+IF(AND(AI94&gt;0,OR(AI94&lt;BG94,AND(AI94=BG94,3&lt;6))),1,0)+IF(AND(AQ94&gt;0,OR(AQ94&lt;BG94,AND(AQ94=BG94,4&lt;6))),1,0)+IF(AND(AY94&gt;0,OR(AY94&lt;BG94,AND(AY94=BG94,5&lt;6))),1,0)+IF(AND(BO94&gt;0,OR(BO94&lt;BG94,AND(BO94=BG94,7&lt;6))),1,0)+IF(AND(BW94&gt;0,OR(BW94&lt;BG94,AND(BW94=BG94,8&lt;6))),1,0)+IF(AND(CE94&gt;0,OR(CE94&lt;BG94,AND(CE94=BG94,9&lt;6))),1,0)))</f>
        <v>99</v>
      </c>
      <c r="BL94" s="3">
        <f>IF(Inputs!$B$27&lt;&gt;"Ready","PENDING INPUTS",IF(A94&gt;Inputs!$B$6,0,MIN(MAX(0,(BG94+BH94+BI94)-BJ94),MAX(0,C94-D94-(IF(O94&lt;BK94,K94+L94+M94-N94,0)+IF(W94&lt;BK94,S94+T94+U94-V94,0)+IF(AE94&lt;BK94,AA94+AB94+AC94-AD94,0)+IF(AM94&lt;BK94,AI94+AJ94+AK94-AL94,0)+IF(AU94&lt;BK94,AQ94+AR94+AS94-AT94,0)+IF(BC94&lt;BK94,AY94+AZ94+BA94-BB94,0)+IF(BK94&lt;BK94,BG94+BH94+BI94-BJ94,0)+IF(BS94&lt;BK94,BO94+BP94+BQ94-BR94,0)+IF(CA94&lt;BK94,BW94+BX94+BY94-BZ94,0)+IF(CI94&lt;BK94,CE94+CF94+CG94-CH94,0))))))</f>
        <v>0</v>
      </c>
      <c r="BM94" s="3">
        <f>IF(Inputs!$B$27&lt;&gt;"Ready","PENDING INPUTS",MIN((BG94+BH94+BI94),IF(D94&gt;C94,IF(D94=0,0,BJ94*C94/D94),BJ94+BL94)))</f>
        <v>0</v>
      </c>
      <c r="BN94" s="3">
        <f>IF(Inputs!$B$27&lt;&gt;"Ready","PENDING INPUTS",MAX(0,(BG94+BH94+BI94)-BM94))</f>
        <v>0</v>
      </c>
      <c r="BO94" s="3">
        <f>IF(Inputs!$B$27&lt;&gt;"Ready","PENDING INPUTS",BV93)</f>
        <v>0</v>
      </c>
      <c r="BP94" s="3">
        <f>IF(Inputs!$B$27&lt;&gt;"Ready","PENDING INPUTS",IF(A94&lt;=Inputs!$B$6,ROUND(BO94*Inputs!C21/12,2),0))</f>
        <v>0</v>
      </c>
      <c r="BQ94" s="3">
        <f>IF(Inputs!$B$27&lt;&gt;"Ready","PENDING INPUTS",IF(AND(A94&lt;=Inputs!$B$6,BO94&gt;0),Inputs!G21,0))</f>
        <v>0</v>
      </c>
      <c r="BR94" s="3">
        <f>IF(Inputs!$B$27&lt;&gt;"Ready","PENDING INPUTS",IF(A94&gt;Inputs!$B$6,0,MIN((BO94+BP94+BQ94),IF(Inputs!H21=1,Inputs!D21,MAX(Inputs!F21,ROUND(BO94*Inputs!E21+BP94+BQ94,2))))))</f>
        <v>0</v>
      </c>
      <c r="BS94">
        <f>IF(Inputs!$B$27&lt;&gt;"Ready","PENDING INPUTS",IF(BO94&lt;=0,99,1+IF(AND(K94&gt;0,OR(K94&lt;BO94,AND(K94=BO94,0&lt;7))),1,0)+IF(AND(S94&gt;0,OR(S94&lt;BO94,AND(S94=BO94,1&lt;7))),1,0)+IF(AND(AA94&gt;0,OR(AA94&lt;BO94,AND(AA94=BO94,2&lt;7))),1,0)+IF(AND(AI94&gt;0,OR(AI94&lt;BO94,AND(AI94=BO94,3&lt;7))),1,0)+IF(AND(AQ94&gt;0,OR(AQ94&lt;BO94,AND(AQ94=BO94,4&lt;7))),1,0)+IF(AND(AY94&gt;0,OR(AY94&lt;BO94,AND(AY94=BO94,5&lt;7))),1,0)+IF(AND(BG94&gt;0,OR(BG94&lt;BO94,AND(BG94=BO94,6&lt;7))),1,0)+IF(AND(BW94&gt;0,OR(BW94&lt;BO94,AND(BW94=BO94,8&lt;7))),1,0)+IF(AND(CE94&gt;0,OR(CE94&lt;BO94,AND(CE94=BO94,9&lt;7))),1,0)))</f>
        <v>99</v>
      </c>
      <c r="BT94" s="3">
        <f>IF(Inputs!$B$27&lt;&gt;"Ready","PENDING INPUTS",IF(A94&gt;Inputs!$B$6,0,MIN(MAX(0,(BO94+BP94+BQ94)-BR94),MAX(0,C94-D94-(IF(O94&lt;BS94,K94+L94+M94-N94,0)+IF(W94&lt;BS94,S94+T94+U94-V94,0)+IF(AE94&lt;BS94,AA94+AB94+AC94-AD94,0)+IF(AM94&lt;BS94,AI94+AJ94+AK94-AL94,0)+IF(AU94&lt;BS94,AQ94+AR94+AS94-AT94,0)+IF(BC94&lt;BS94,AY94+AZ94+BA94-BB94,0)+IF(BK94&lt;BS94,BG94+BH94+BI94-BJ94,0)+IF(BS94&lt;BS94,BO94+BP94+BQ94-BR94,0)+IF(CA94&lt;BS94,BW94+BX94+BY94-BZ94,0)+IF(CI94&lt;BS94,CE94+CF94+CG94-CH94,0))))))</f>
        <v>0</v>
      </c>
      <c r="BU94" s="3">
        <f>IF(Inputs!$B$27&lt;&gt;"Ready","PENDING INPUTS",MIN((BO94+BP94+BQ94),IF(D94&gt;C94,IF(D94=0,0,BR94*C94/D94),BR94+BT94)))</f>
        <v>0</v>
      </c>
      <c r="BV94" s="3">
        <f>IF(Inputs!$B$27&lt;&gt;"Ready","PENDING INPUTS",MAX(0,(BO94+BP94+BQ94)-BU94))</f>
        <v>0</v>
      </c>
      <c r="BW94" s="3">
        <f>IF(Inputs!$B$27&lt;&gt;"Ready","PENDING INPUTS",CD93)</f>
        <v>0</v>
      </c>
      <c r="BX94" s="3">
        <f>IF(Inputs!$B$27&lt;&gt;"Ready","PENDING INPUTS",IF(A94&lt;=Inputs!$B$6,ROUND(BW94*Inputs!C22/12,2),0))</f>
        <v>0</v>
      </c>
      <c r="BY94" s="3">
        <f>IF(Inputs!$B$27&lt;&gt;"Ready","PENDING INPUTS",IF(AND(A94&lt;=Inputs!$B$6,BW94&gt;0),Inputs!G22,0))</f>
        <v>0</v>
      </c>
      <c r="BZ94" s="3">
        <f>IF(Inputs!$B$27&lt;&gt;"Ready","PENDING INPUTS",IF(A94&gt;Inputs!$B$6,0,MIN((BW94+BX94+BY94),IF(Inputs!H22=1,Inputs!D22,MAX(Inputs!F22,ROUND(BW94*Inputs!E22+BX94+BY94,2))))))</f>
        <v>0</v>
      </c>
      <c r="CA94">
        <f>IF(Inputs!$B$27&lt;&gt;"Ready","PENDING INPUTS",IF(BW94&lt;=0,99,1+IF(AND(K94&gt;0,OR(K94&lt;BW94,AND(K94=BW94,0&lt;8))),1,0)+IF(AND(S94&gt;0,OR(S94&lt;BW94,AND(S94=BW94,1&lt;8))),1,0)+IF(AND(AA94&gt;0,OR(AA94&lt;BW94,AND(AA94=BW94,2&lt;8))),1,0)+IF(AND(AI94&gt;0,OR(AI94&lt;BW94,AND(AI94=BW94,3&lt;8))),1,0)+IF(AND(AQ94&gt;0,OR(AQ94&lt;BW94,AND(AQ94=BW94,4&lt;8))),1,0)+IF(AND(AY94&gt;0,OR(AY94&lt;BW94,AND(AY94=BW94,5&lt;8))),1,0)+IF(AND(BG94&gt;0,OR(BG94&lt;BW94,AND(BG94=BW94,6&lt;8))),1,0)+IF(AND(BO94&gt;0,OR(BO94&lt;BW94,AND(BO94=BW94,7&lt;8))),1,0)+IF(AND(CE94&gt;0,OR(CE94&lt;BW94,AND(CE94=BW94,9&lt;8))),1,0)))</f>
        <v>99</v>
      </c>
      <c r="CB94" s="3">
        <f>IF(Inputs!$B$27&lt;&gt;"Ready","PENDING INPUTS",IF(A94&gt;Inputs!$B$6,0,MIN(MAX(0,(BW94+BX94+BY94)-BZ94),MAX(0,C94-D94-(IF(O94&lt;CA94,K94+L94+M94-N94,0)+IF(W94&lt;CA94,S94+T94+U94-V94,0)+IF(AE94&lt;CA94,AA94+AB94+AC94-AD94,0)+IF(AM94&lt;CA94,AI94+AJ94+AK94-AL94,0)+IF(AU94&lt;CA94,AQ94+AR94+AS94-AT94,0)+IF(BC94&lt;CA94,AY94+AZ94+BA94-BB94,0)+IF(BK94&lt;CA94,BG94+BH94+BI94-BJ94,0)+IF(BS94&lt;CA94,BO94+BP94+BQ94-BR94,0)+IF(CA94&lt;CA94,BW94+BX94+BY94-BZ94,0)+IF(CI94&lt;CA94,CE94+CF94+CG94-CH94,0))))))</f>
        <v>0</v>
      </c>
      <c r="CC94" s="3">
        <f>IF(Inputs!$B$27&lt;&gt;"Ready","PENDING INPUTS",MIN((BW94+BX94+BY94),IF(D94&gt;C94,IF(D94=0,0,BZ94*C94/D94),BZ94+CB94)))</f>
        <v>0</v>
      </c>
      <c r="CD94" s="3">
        <f>IF(Inputs!$B$27&lt;&gt;"Ready","PENDING INPUTS",MAX(0,(BW94+BX94+BY94)-CC94))</f>
        <v>0</v>
      </c>
      <c r="CE94" s="3">
        <f>IF(Inputs!$B$27&lt;&gt;"Ready","PENDING INPUTS",CL93)</f>
        <v>0</v>
      </c>
      <c r="CF94" s="3">
        <f>IF(Inputs!$B$27&lt;&gt;"Ready","PENDING INPUTS",IF(A94&lt;=Inputs!$B$6,ROUND(CE94*Inputs!C23/12,2),0))</f>
        <v>0</v>
      </c>
      <c r="CG94" s="3">
        <f>IF(Inputs!$B$27&lt;&gt;"Ready","PENDING INPUTS",IF(AND(A94&lt;=Inputs!$B$6,CE94&gt;0),Inputs!G23,0))</f>
        <v>0</v>
      </c>
      <c r="CH94" s="3">
        <f>IF(Inputs!$B$27&lt;&gt;"Ready","PENDING INPUTS",IF(A94&gt;Inputs!$B$6,0,MIN((CE94+CF94+CG94),IF(Inputs!H23=1,Inputs!D23,MAX(Inputs!F23,ROUND(CE94*Inputs!E23+CF94+CG94,2))))))</f>
        <v>0</v>
      </c>
      <c r="CI94">
        <f>IF(Inputs!$B$27&lt;&gt;"Ready","PENDING INPUTS",IF(CE94&lt;=0,99,1+IF(AND(K94&gt;0,OR(K94&lt;CE94,AND(K94=CE94,0&lt;9))),1,0)+IF(AND(S94&gt;0,OR(S94&lt;CE94,AND(S94=CE94,1&lt;9))),1,0)+IF(AND(AA94&gt;0,OR(AA94&lt;CE94,AND(AA94=CE94,2&lt;9))),1,0)+IF(AND(AI94&gt;0,OR(AI94&lt;CE94,AND(AI94=CE94,3&lt;9))),1,0)+IF(AND(AQ94&gt;0,OR(AQ94&lt;CE94,AND(AQ94=CE94,4&lt;9))),1,0)+IF(AND(AY94&gt;0,OR(AY94&lt;CE94,AND(AY94=CE94,5&lt;9))),1,0)+IF(AND(BG94&gt;0,OR(BG94&lt;CE94,AND(BG94=CE94,6&lt;9))),1,0)+IF(AND(BO94&gt;0,OR(BO94&lt;CE94,AND(BO94=CE94,7&lt;9))),1,0)+IF(AND(BW94&gt;0,OR(BW94&lt;CE94,AND(BW94=CE94,8&lt;9))),1,0)))</f>
        <v>99</v>
      </c>
      <c r="CJ94" s="3">
        <f>IF(Inputs!$B$27&lt;&gt;"Ready","PENDING INPUTS",IF(A94&gt;Inputs!$B$6,0,MIN(MAX(0,(CE94+CF94+CG94)-CH94),MAX(0,C94-D94-(IF(O94&lt;CI94,K94+L94+M94-N94,0)+IF(W94&lt;CI94,S94+T94+U94-V94,0)+IF(AE94&lt;CI94,AA94+AB94+AC94-AD94,0)+IF(AM94&lt;CI94,AI94+AJ94+AK94-AL94,0)+IF(AU94&lt;CI94,AQ94+AR94+AS94-AT94,0)+IF(BC94&lt;CI94,AY94+AZ94+BA94-BB94,0)+IF(BK94&lt;CI94,BG94+BH94+BI94-BJ94,0)+IF(BS94&lt;CI94,BO94+BP94+BQ94-BR94,0)+IF(CA94&lt;CI94,BW94+BX94+BY94-BZ94,0)+IF(CI94&lt;CI94,CE94+CF94+CG94-CH94,0))))))</f>
        <v>0</v>
      </c>
      <c r="CK94" s="3">
        <f>IF(Inputs!$B$27&lt;&gt;"Ready","PENDING INPUTS",MIN((CE94+CF94+CG94),IF(D94&gt;C94,IF(D94=0,0,CH94*C94/D94),CH94+CJ94)))</f>
        <v>0</v>
      </c>
      <c r="CL94" s="3">
        <f>IF(Inputs!$B$27&lt;&gt;"Ready","PENDING INPUTS",MAX(0,(CE94+CF94+CG94)-CK94))</f>
        <v>0</v>
      </c>
    </row>
    <row r="95" spans="1:90" ht="27.95" customHeight="1" x14ac:dyDescent="0.25">
      <c r="A95">
        <v>91</v>
      </c>
      <c r="B95" s="13">
        <f>IF(Inputs!$B$27&lt;&gt;"Ready","PENDING INPUTS",EDATE(Inputs!$B$5,A95-1))</f>
        <v>49035</v>
      </c>
      <c r="C95" s="3">
        <f>IF(Inputs!$B$27&lt;&gt;"Ready","PENDING INPUTS",IF(A95&lt;=Inputs!$B$6,MAX(0,Inputs!$B$4+IF(A95=Inputs!$B$7,Inputs!$B$8,0)+IF(A95=Inputs!$B$9,Inputs!$B$10,0)),0))</f>
        <v>0</v>
      </c>
      <c r="D95" s="3">
        <f>IF(Inputs!$B$27&lt;&gt;"Ready","PENDING INPUTS",SUM(N95,V95,AD95,AL95,AT95,BB95,BJ95,BR95,BZ95,CH95))</f>
        <v>0</v>
      </c>
      <c r="E95" s="3">
        <f>IF(Inputs!$B$27&lt;&gt;"Ready","PENDING INPUTS",MAX(0,D95-C95))</f>
        <v>0</v>
      </c>
      <c r="F95" s="3">
        <f>IF(Inputs!$B$27&lt;&gt;"Ready","PENDING INPUTS",SUM(Q95,Y95,AG95,AO95,AW95,BE95,BM95,BU95,CC95,CK95))</f>
        <v>0</v>
      </c>
      <c r="G95" s="3">
        <f>IF(Inputs!$B$27&lt;&gt;"Ready","PENDING INPUTS",SUM(L95,T95,AB95,AJ95,AR95,AZ95,BH95,BP95,BX95,CF95))</f>
        <v>0</v>
      </c>
      <c r="H95" s="3">
        <f>IF(Inputs!$B$27&lt;&gt;"Ready","PENDING INPUTS",SUM(M95,U95,AC95,AK95,AS95,BA95,BI95,BQ95,BY95,CG95))</f>
        <v>0</v>
      </c>
      <c r="I95" s="3">
        <f>IF(Inputs!$B$27&lt;&gt;"Ready","PENDING INPUTS",SUM(R95,Z95,AH95,AP95,AX95,BF95,BN95,BV95,CD95,CL95))</f>
        <v>0</v>
      </c>
      <c r="J95" t="str">
        <f>IF(Inputs!$B$27&lt;&gt;"Ready","PENDING INPUTS",IF(A95&gt;Inputs!$B$6,"Beyond horizon",IF(E95&gt;0.005,"MINIMUM SHORTFALL",IF(I95&lt;0.005,"Paid off","In progress"))))</f>
        <v>Paid off</v>
      </c>
      <c r="K95" s="3">
        <f>IF(Inputs!$B$27&lt;&gt;"Ready","PENDING INPUTS",R94)</f>
        <v>0</v>
      </c>
      <c r="L95" s="3">
        <f>IF(Inputs!$B$27&lt;&gt;"Ready","PENDING INPUTS",IF(A95&lt;=Inputs!$B$6,ROUND(K95*Inputs!C14/12,2),0))</f>
        <v>0</v>
      </c>
      <c r="M95" s="3">
        <f>IF(Inputs!$B$27&lt;&gt;"Ready","PENDING INPUTS",IF(AND(A95&lt;=Inputs!$B$6,K95&gt;0),Inputs!G14,0))</f>
        <v>0</v>
      </c>
      <c r="N95" s="3">
        <f>IF(Inputs!$B$27&lt;&gt;"Ready","PENDING INPUTS",IF(A95&gt;Inputs!$B$6,0,MIN((K95+L95+M95),IF(Inputs!H14=1,Inputs!D14,MAX(Inputs!F14,ROUND(K95*Inputs!E14+L95+M95,2))))))</f>
        <v>0</v>
      </c>
      <c r="O95">
        <f>IF(Inputs!$B$27&lt;&gt;"Ready","PENDING INPUTS",IF(K95&lt;=0,99,1+IF(AND(S95&gt;0,OR(S95&lt;K95,AND(S95=K95,1&lt;0))),1,0)+IF(AND(AA95&gt;0,OR(AA95&lt;K95,AND(AA95=K95,2&lt;0))),1,0)+IF(AND(AI95&gt;0,OR(AI95&lt;K95,AND(AI95=K95,3&lt;0))),1,0)+IF(AND(AQ95&gt;0,OR(AQ95&lt;K95,AND(AQ95=K95,4&lt;0))),1,0)+IF(AND(AY95&gt;0,OR(AY95&lt;K95,AND(AY95=K95,5&lt;0))),1,0)+IF(AND(BG95&gt;0,OR(BG95&lt;K95,AND(BG95=K95,6&lt;0))),1,0)+IF(AND(BO95&gt;0,OR(BO95&lt;K95,AND(BO95=K95,7&lt;0))),1,0)+IF(AND(BW95&gt;0,OR(BW95&lt;K95,AND(BW95=K95,8&lt;0))),1,0)+IF(AND(CE95&gt;0,OR(CE95&lt;K95,AND(CE95=K95,9&lt;0))),1,0)))</f>
        <v>99</v>
      </c>
      <c r="P95" s="3">
        <f>IF(Inputs!$B$27&lt;&gt;"Ready","PENDING INPUTS",IF(A95&gt;Inputs!$B$6,0,MIN(MAX(0,(K95+L95+M95)-N95),MAX(0,C95-D95-(IF(O95&lt;O95,K95+L95+M95-N95,0)+IF(W95&lt;O95,S95+T95+U95-V95,0)+IF(AE95&lt;O95,AA95+AB95+AC95-AD95,0)+IF(AM95&lt;O95,AI95+AJ95+AK95-AL95,0)+IF(AU95&lt;O95,AQ95+AR95+AS95-AT95,0)+IF(BC95&lt;O95,AY95+AZ95+BA95-BB95,0)+IF(BK95&lt;O95,BG95+BH95+BI95-BJ95,0)+IF(BS95&lt;O95,BO95+BP95+BQ95-BR95,0)+IF(CA95&lt;O95,BW95+BX95+BY95-BZ95,0)+IF(CI95&lt;O95,CE95+CF95+CG95-CH95,0))))))</f>
        <v>0</v>
      </c>
      <c r="Q95" s="3">
        <f>IF(Inputs!$B$27&lt;&gt;"Ready","PENDING INPUTS",MIN((K95+L95+M95),IF(D95&gt;C95,IF(D95=0,0,N95*C95/D95),N95+P95)))</f>
        <v>0</v>
      </c>
      <c r="R95" s="3">
        <f>IF(Inputs!$B$27&lt;&gt;"Ready","PENDING INPUTS",MAX(0,(K95+L95+M95)-Q95))</f>
        <v>0</v>
      </c>
      <c r="S95" s="3">
        <f>IF(Inputs!$B$27&lt;&gt;"Ready","PENDING INPUTS",Z94)</f>
        <v>0</v>
      </c>
      <c r="T95" s="3">
        <f>IF(Inputs!$B$27&lt;&gt;"Ready","PENDING INPUTS",IF(A95&lt;=Inputs!$B$6,ROUND(S95*Inputs!C15/12,2),0))</f>
        <v>0</v>
      </c>
      <c r="U95" s="3">
        <f>IF(Inputs!$B$27&lt;&gt;"Ready","PENDING INPUTS",IF(AND(A95&lt;=Inputs!$B$6,S95&gt;0),Inputs!G15,0))</f>
        <v>0</v>
      </c>
      <c r="V95" s="3">
        <f>IF(Inputs!$B$27&lt;&gt;"Ready","PENDING INPUTS",IF(A95&gt;Inputs!$B$6,0,MIN((S95+T95+U95),IF(Inputs!H15=1,Inputs!D15,MAX(Inputs!F15,ROUND(S95*Inputs!E15+T95+U95,2))))))</f>
        <v>0</v>
      </c>
      <c r="W95">
        <f>IF(Inputs!$B$27&lt;&gt;"Ready","PENDING INPUTS",IF(S95&lt;=0,99,1+IF(AND(K95&gt;0,OR(K95&lt;S95,AND(K95=S95,0&lt;1))),1,0)+IF(AND(AA95&gt;0,OR(AA95&lt;S95,AND(AA95=S95,2&lt;1))),1,0)+IF(AND(AI95&gt;0,OR(AI95&lt;S95,AND(AI95=S95,3&lt;1))),1,0)+IF(AND(AQ95&gt;0,OR(AQ95&lt;S95,AND(AQ95=S95,4&lt;1))),1,0)+IF(AND(AY95&gt;0,OR(AY95&lt;S95,AND(AY95=S95,5&lt;1))),1,0)+IF(AND(BG95&gt;0,OR(BG95&lt;S95,AND(BG95=S95,6&lt;1))),1,0)+IF(AND(BO95&gt;0,OR(BO95&lt;S95,AND(BO95=S95,7&lt;1))),1,0)+IF(AND(BW95&gt;0,OR(BW95&lt;S95,AND(BW95=S95,8&lt;1))),1,0)+IF(AND(CE95&gt;0,OR(CE95&lt;S95,AND(CE95=S95,9&lt;1))),1,0)))</f>
        <v>99</v>
      </c>
      <c r="X95" s="3">
        <f>IF(Inputs!$B$27&lt;&gt;"Ready","PENDING INPUTS",IF(A95&gt;Inputs!$B$6,0,MIN(MAX(0,(S95+T95+U95)-V95),MAX(0,C95-D95-(IF(O95&lt;W95,K95+L95+M95-N95,0)+IF(W95&lt;W95,S95+T95+U95-V95,0)+IF(AE95&lt;W95,AA95+AB95+AC95-AD95,0)+IF(AM95&lt;W95,AI95+AJ95+AK95-AL95,0)+IF(AU95&lt;W95,AQ95+AR95+AS95-AT95,0)+IF(BC95&lt;W95,AY95+AZ95+BA95-BB95,0)+IF(BK95&lt;W95,BG95+BH95+BI95-BJ95,0)+IF(BS95&lt;W95,BO95+BP95+BQ95-BR95,0)+IF(CA95&lt;W95,BW95+BX95+BY95-BZ95,0)+IF(CI95&lt;W95,CE95+CF95+CG95-CH95,0))))))</f>
        <v>0</v>
      </c>
      <c r="Y95" s="3">
        <f>IF(Inputs!$B$27&lt;&gt;"Ready","PENDING INPUTS",MIN((S95+T95+U95),IF(D95&gt;C95,IF(D95=0,0,V95*C95/D95),V95+X95)))</f>
        <v>0</v>
      </c>
      <c r="Z95" s="3">
        <f>IF(Inputs!$B$27&lt;&gt;"Ready","PENDING INPUTS",MAX(0,(S95+T95+U95)-Y95))</f>
        <v>0</v>
      </c>
      <c r="AA95" s="3">
        <f>IF(Inputs!$B$27&lt;&gt;"Ready","PENDING INPUTS",AH94)</f>
        <v>0</v>
      </c>
      <c r="AB95" s="3">
        <f>IF(Inputs!$B$27&lt;&gt;"Ready","PENDING INPUTS",IF(A95&lt;=Inputs!$B$6,ROUND(AA95*Inputs!C16/12,2),0))</f>
        <v>0</v>
      </c>
      <c r="AC95" s="3">
        <f>IF(Inputs!$B$27&lt;&gt;"Ready","PENDING INPUTS",IF(AND(A95&lt;=Inputs!$B$6,AA95&gt;0),Inputs!G16,0))</f>
        <v>0</v>
      </c>
      <c r="AD95" s="3">
        <f>IF(Inputs!$B$27&lt;&gt;"Ready","PENDING INPUTS",IF(A95&gt;Inputs!$B$6,0,MIN((AA95+AB95+AC95),IF(Inputs!H16=1,Inputs!D16,MAX(Inputs!F16,ROUND(AA95*Inputs!E16+AB95+AC95,2))))))</f>
        <v>0</v>
      </c>
      <c r="AE95">
        <f>IF(Inputs!$B$27&lt;&gt;"Ready","PENDING INPUTS",IF(AA95&lt;=0,99,1+IF(AND(K95&gt;0,OR(K95&lt;AA95,AND(K95=AA95,0&lt;2))),1,0)+IF(AND(S95&gt;0,OR(S95&lt;AA95,AND(S95=AA95,1&lt;2))),1,0)+IF(AND(AI95&gt;0,OR(AI95&lt;AA95,AND(AI95=AA95,3&lt;2))),1,0)+IF(AND(AQ95&gt;0,OR(AQ95&lt;AA95,AND(AQ95=AA95,4&lt;2))),1,0)+IF(AND(AY95&gt;0,OR(AY95&lt;AA95,AND(AY95=AA95,5&lt;2))),1,0)+IF(AND(BG95&gt;0,OR(BG95&lt;AA95,AND(BG95=AA95,6&lt;2))),1,0)+IF(AND(BO95&gt;0,OR(BO95&lt;AA95,AND(BO95=AA95,7&lt;2))),1,0)+IF(AND(BW95&gt;0,OR(BW95&lt;AA95,AND(BW95=AA95,8&lt;2))),1,0)+IF(AND(CE95&gt;0,OR(CE95&lt;AA95,AND(CE95=AA95,9&lt;2))),1,0)))</f>
        <v>99</v>
      </c>
      <c r="AF95" s="3">
        <f>IF(Inputs!$B$27&lt;&gt;"Ready","PENDING INPUTS",IF(A95&gt;Inputs!$B$6,0,MIN(MAX(0,(AA95+AB95+AC95)-AD95),MAX(0,C95-D95-(IF(O95&lt;AE95,K95+L95+M95-N95,0)+IF(W95&lt;AE95,S95+T95+U95-V95,0)+IF(AE95&lt;AE95,AA95+AB95+AC95-AD95,0)+IF(AM95&lt;AE95,AI95+AJ95+AK95-AL95,0)+IF(AU95&lt;AE95,AQ95+AR95+AS95-AT95,0)+IF(BC95&lt;AE95,AY95+AZ95+BA95-BB95,0)+IF(BK95&lt;AE95,BG95+BH95+BI95-BJ95,0)+IF(BS95&lt;AE95,BO95+BP95+BQ95-BR95,0)+IF(CA95&lt;AE95,BW95+BX95+BY95-BZ95,0)+IF(CI95&lt;AE95,CE95+CF95+CG95-CH95,0))))))</f>
        <v>0</v>
      </c>
      <c r="AG95" s="3">
        <f>IF(Inputs!$B$27&lt;&gt;"Ready","PENDING INPUTS",MIN((AA95+AB95+AC95),IF(D95&gt;C95,IF(D95=0,0,AD95*C95/D95),AD95+AF95)))</f>
        <v>0</v>
      </c>
      <c r="AH95" s="3">
        <f>IF(Inputs!$B$27&lt;&gt;"Ready","PENDING INPUTS",MAX(0,(AA95+AB95+AC95)-AG95))</f>
        <v>0</v>
      </c>
      <c r="AI95" s="3">
        <f>IF(Inputs!$B$27&lt;&gt;"Ready","PENDING INPUTS",AP94)</f>
        <v>0</v>
      </c>
      <c r="AJ95" s="3">
        <f>IF(Inputs!$B$27&lt;&gt;"Ready","PENDING INPUTS",IF(A95&lt;=Inputs!$B$6,ROUND(AI95*Inputs!C17/12,2),0))</f>
        <v>0</v>
      </c>
      <c r="AK95" s="3">
        <f>IF(Inputs!$B$27&lt;&gt;"Ready","PENDING INPUTS",IF(AND(A95&lt;=Inputs!$B$6,AI95&gt;0),Inputs!G17,0))</f>
        <v>0</v>
      </c>
      <c r="AL95" s="3">
        <f>IF(Inputs!$B$27&lt;&gt;"Ready","PENDING INPUTS",IF(A95&gt;Inputs!$B$6,0,MIN((AI95+AJ95+AK95),IF(Inputs!H17=1,Inputs!D17,MAX(Inputs!F17,ROUND(AI95*Inputs!E17+AJ95+AK95,2))))))</f>
        <v>0</v>
      </c>
      <c r="AM95">
        <f>IF(Inputs!$B$27&lt;&gt;"Ready","PENDING INPUTS",IF(AI95&lt;=0,99,1+IF(AND(K95&gt;0,OR(K95&lt;AI95,AND(K95=AI95,0&lt;3))),1,0)+IF(AND(S95&gt;0,OR(S95&lt;AI95,AND(S95=AI95,1&lt;3))),1,0)+IF(AND(AA95&gt;0,OR(AA95&lt;AI95,AND(AA95=AI95,2&lt;3))),1,0)+IF(AND(AQ95&gt;0,OR(AQ95&lt;AI95,AND(AQ95=AI95,4&lt;3))),1,0)+IF(AND(AY95&gt;0,OR(AY95&lt;AI95,AND(AY95=AI95,5&lt;3))),1,0)+IF(AND(BG95&gt;0,OR(BG95&lt;AI95,AND(BG95=AI95,6&lt;3))),1,0)+IF(AND(BO95&gt;0,OR(BO95&lt;AI95,AND(BO95=AI95,7&lt;3))),1,0)+IF(AND(BW95&gt;0,OR(BW95&lt;AI95,AND(BW95=AI95,8&lt;3))),1,0)+IF(AND(CE95&gt;0,OR(CE95&lt;AI95,AND(CE95=AI95,9&lt;3))),1,0)))</f>
        <v>99</v>
      </c>
      <c r="AN95" s="3">
        <f>IF(Inputs!$B$27&lt;&gt;"Ready","PENDING INPUTS",IF(A95&gt;Inputs!$B$6,0,MIN(MAX(0,(AI95+AJ95+AK95)-AL95),MAX(0,C95-D95-(IF(O95&lt;AM95,K95+L95+M95-N95,0)+IF(W95&lt;AM95,S95+T95+U95-V95,0)+IF(AE95&lt;AM95,AA95+AB95+AC95-AD95,0)+IF(AM95&lt;AM95,AI95+AJ95+AK95-AL95,0)+IF(AU95&lt;AM95,AQ95+AR95+AS95-AT95,0)+IF(BC95&lt;AM95,AY95+AZ95+BA95-BB95,0)+IF(BK95&lt;AM95,BG95+BH95+BI95-BJ95,0)+IF(BS95&lt;AM95,BO95+BP95+BQ95-BR95,0)+IF(CA95&lt;AM95,BW95+BX95+BY95-BZ95,0)+IF(CI95&lt;AM95,CE95+CF95+CG95-CH95,0))))))</f>
        <v>0</v>
      </c>
      <c r="AO95" s="3">
        <f>IF(Inputs!$B$27&lt;&gt;"Ready","PENDING INPUTS",MIN((AI95+AJ95+AK95),IF(D95&gt;C95,IF(D95=0,0,AL95*C95/D95),AL95+AN95)))</f>
        <v>0</v>
      </c>
      <c r="AP95" s="3">
        <f>IF(Inputs!$B$27&lt;&gt;"Ready","PENDING INPUTS",MAX(0,(AI95+AJ95+AK95)-AO95))</f>
        <v>0</v>
      </c>
      <c r="AQ95" s="3">
        <f>IF(Inputs!$B$27&lt;&gt;"Ready","PENDING INPUTS",AX94)</f>
        <v>0</v>
      </c>
      <c r="AR95" s="3">
        <f>IF(Inputs!$B$27&lt;&gt;"Ready","PENDING INPUTS",IF(A95&lt;=Inputs!$B$6,ROUND(AQ95*Inputs!C18/12,2),0))</f>
        <v>0</v>
      </c>
      <c r="AS95" s="3">
        <f>IF(Inputs!$B$27&lt;&gt;"Ready","PENDING INPUTS",IF(AND(A95&lt;=Inputs!$B$6,AQ95&gt;0),Inputs!G18,0))</f>
        <v>0</v>
      </c>
      <c r="AT95" s="3">
        <f>IF(Inputs!$B$27&lt;&gt;"Ready","PENDING INPUTS",IF(A95&gt;Inputs!$B$6,0,MIN((AQ95+AR95+AS95),IF(Inputs!H18=1,Inputs!D18,MAX(Inputs!F18,ROUND(AQ95*Inputs!E18+AR95+AS95,2))))))</f>
        <v>0</v>
      </c>
      <c r="AU95">
        <f>IF(Inputs!$B$27&lt;&gt;"Ready","PENDING INPUTS",IF(AQ95&lt;=0,99,1+IF(AND(K95&gt;0,OR(K95&lt;AQ95,AND(K95=AQ95,0&lt;4))),1,0)+IF(AND(S95&gt;0,OR(S95&lt;AQ95,AND(S95=AQ95,1&lt;4))),1,0)+IF(AND(AA95&gt;0,OR(AA95&lt;AQ95,AND(AA95=AQ95,2&lt;4))),1,0)+IF(AND(AI95&gt;0,OR(AI95&lt;AQ95,AND(AI95=AQ95,3&lt;4))),1,0)+IF(AND(AY95&gt;0,OR(AY95&lt;AQ95,AND(AY95=AQ95,5&lt;4))),1,0)+IF(AND(BG95&gt;0,OR(BG95&lt;AQ95,AND(BG95=AQ95,6&lt;4))),1,0)+IF(AND(BO95&gt;0,OR(BO95&lt;AQ95,AND(BO95=AQ95,7&lt;4))),1,0)+IF(AND(BW95&gt;0,OR(BW95&lt;AQ95,AND(BW95=AQ95,8&lt;4))),1,0)+IF(AND(CE95&gt;0,OR(CE95&lt;AQ95,AND(CE95=AQ95,9&lt;4))),1,0)))</f>
        <v>99</v>
      </c>
      <c r="AV95" s="3">
        <f>IF(Inputs!$B$27&lt;&gt;"Ready","PENDING INPUTS",IF(A95&gt;Inputs!$B$6,0,MIN(MAX(0,(AQ95+AR95+AS95)-AT95),MAX(0,C95-D95-(IF(O95&lt;AU95,K95+L95+M95-N95,0)+IF(W95&lt;AU95,S95+T95+U95-V95,0)+IF(AE95&lt;AU95,AA95+AB95+AC95-AD95,0)+IF(AM95&lt;AU95,AI95+AJ95+AK95-AL95,0)+IF(AU95&lt;AU95,AQ95+AR95+AS95-AT95,0)+IF(BC95&lt;AU95,AY95+AZ95+BA95-BB95,0)+IF(BK95&lt;AU95,BG95+BH95+BI95-BJ95,0)+IF(BS95&lt;AU95,BO95+BP95+BQ95-BR95,0)+IF(CA95&lt;AU95,BW95+BX95+BY95-BZ95,0)+IF(CI95&lt;AU95,CE95+CF95+CG95-CH95,0))))))</f>
        <v>0</v>
      </c>
      <c r="AW95" s="3">
        <f>IF(Inputs!$B$27&lt;&gt;"Ready","PENDING INPUTS",MIN((AQ95+AR95+AS95),IF(D95&gt;C95,IF(D95=0,0,AT95*C95/D95),AT95+AV95)))</f>
        <v>0</v>
      </c>
      <c r="AX95" s="3">
        <f>IF(Inputs!$B$27&lt;&gt;"Ready","PENDING INPUTS",MAX(0,(AQ95+AR95+AS95)-AW95))</f>
        <v>0</v>
      </c>
      <c r="AY95" s="3">
        <f>IF(Inputs!$B$27&lt;&gt;"Ready","PENDING INPUTS",BF94)</f>
        <v>0</v>
      </c>
      <c r="AZ95" s="3">
        <f>IF(Inputs!$B$27&lt;&gt;"Ready","PENDING INPUTS",IF(A95&lt;=Inputs!$B$6,ROUND(AY95*Inputs!C19/12,2),0))</f>
        <v>0</v>
      </c>
      <c r="BA95" s="3">
        <f>IF(Inputs!$B$27&lt;&gt;"Ready","PENDING INPUTS",IF(AND(A95&lt;=Inputs!$B$6,AY95&gt;0),Inputs!G19,0))</f>
        <v>0</v>
      </c>
      <c r="BB95" s="3">
        <f>IF(Inputs!$B$27&lt;&gt;"Ready","PENDING INPUTS",IF(A95&gt;Inputs!$B$6,0,MIN((AY95+AZ95+BA95),IF(Inputs!H19=1,Inputs!D19,MAX(Inputs!F19,ROUND(AY95*Inputs!E19+AZ95+BA95,2))))))</f>
        <v>0</v>
      </c>
      <c r="BC95">
        <f>IF(Inputs!$B$27&lt;&gt;"Ready","PENDING INPUTS",IF(AY95&lt;=0,99,1+IF(AND(K95&gt;0,OR(K95&lt;AY95,AND(K95=AY95,0&lt;5))),1,0)+IF(AND(S95&gt;0,OR(S95&lt;AY95,AND(S95=AY95,1&lt;5))),1,0)+IF(AND(AA95&gt;0,OR(AA95&lt;AY95,AND(AA95=AY95,2&lt;5))),1,0)+IF(AND(AI95&gt;0,OR(AI95&lt;AY95,AND(AI95=AY95,3&lt;5))),1,0)+IF(AND(AQ95&gt;0,OR(AQ95&lt;AY95,AND(AQ95=AY95,4&lt;5))),1,0)+IF(AND(BG95&gt;0,OR(BG95&lt;AY95,AND(BG95=AY95,6&lt;5))),1,0)+IF(AND(BO95&gt;0,OR(BO95&lt;AY95,AND(BO95=AY95,7&lt;5))),1,0)+IF(AND(BW95&gt;0,OR(BW95&lt;AY95,AND(BW95=AY95,8&lt;5))),1,0)+IF(AND(CE95&gt;0,OR(CE95&lt;AY95,AND(CE95=AY95,9&lt;5))),1,0)))</f>
        <v>99</v>
      </c>
      <c r="BD95" s="3">
        <f>IF(Inputs!$B$27&lt;&gt;"Ready","PENDING INPUTS",IF(A95&gt;Inputs!$B$6,0,MIN(MAX(0,(AY95+AZ95+BA95)-BB95),MAX(0,C95-D95-(IF(O95&lt;BC95,K95+L95+M95-N95,0)+IF(W95&lt;BC95,S95+T95+U95-V95,0)+IF(AE95&lt;BC95,AA95+AB95+AC95-AD95,0)+IF(AM95&lt;BC95,AI95+AJ95+AK95-AL95,0)+IF(AU95&lt;BC95,AQ95+AR95+AS95-AT95,0)+IF(BC95&lt;BC95,AY95+AZ95+BA95-BB95,0)+IF(BK95&lt;BC95,BG95+BH95+BI95-BJ95,0)+IF(BS95&lt;BC95,BO95+BP95+BQ95-BR95,0)+IF(CA95&lt;BC95,BW95+BX95+BY95-BZ95,0)+IF(CI95&lt;BC95,CE95+CF95+CG95-CH95,0))))))</f>
        <v>0</v>
      </c>
      <c r="BE95" s="3">
        <f>IF(Inputs!$B$27&lt;&gt;"Ready","PENDING INPUTS",MIN((AY95+AZ95+BA95),IF(D95&gt;C95,IF(D95=0,0,BB95*C95/D95),BB95+BD95)))</f>
        <v>0</v>
      </c>
      <c r="BF95" s="3">
        <f>IF(Inputs!$B$27&lt;&gt;"Ready","PENDING INPUTS",MAX(0,(AY95+AZ95+BA95)-BE95))</f>
        <v>0</v>
      </c>
      <c r="BG95" s="3">
        <f>IF(Inputs!$B$27&lt;&gt;"Ready","PENDING INPUTS",BN94)</f>
        <v>0</v>
      </c>
      <c r="BH95" s="3">
        <f>IF(Inputs!$B$27&lt;&gt;"Ready","PENDING INPUTS",IF(A95&lt;=Inputs!$B$6,ROUND(BG95*Inputs!C20/12,2),0))</f>
        <v>0</v>
      </c>
      <c r="BI95" s="3">
        <f>IF(Inputs!$B$27&lt;&gt;"Ready","PENDING INPUTS",IF(AND(A95&lt;=Inputs!$B$6,BG95&gt;0),Inputs!G20,0))</f>
        <v>0</v>
      </c>
      <c r="BJ95" s="3">
        <f>IF(Inputs!$B$27&lt;&gt;"Ready","PENDING INPUTS",IF(A95&gt;Inputs!$B$6,0,MIN((BG95+BH95+BI95),IF(Inputs!H20=1,Inputs!D20,MAX(Inputs!F20,ROUND(BG95*Inputs!E20+BH95+BI95,2))))))</f>
        <v>0</v>
      </c>
      <c r="BK95">
        <f>IF(Inputs!$B$27&lt;&gt;"Ready","PENDING INPUTS",IF(BG95&lt;=0,99,1+IF(AND(K95&gt;0,OR(K95&lt;BG95,AND(K95=BG95,0&lt;6))),1,0)+IF(AND(S95&gt;0,OR(S95&lt;BG95,AND(S95=BG95,1&lt;6))),1,0)+IF(AND(AA95&gt;0,OR(AA95&lt;BG95,AND(AA95=BG95,2&lt;6))),1,0)+IF(AND(AI95&gt;0,OR(AI95&lt;BG95,AND(AI95=BG95,3&lt;6))),1,0)+IF(AND(AQ95&gt;0,OR(AQ95&lt;BG95,AND(AQ95=BG95,4&lt;6))),1,0)+IF(AND(AY95&gt;0,OR(AY95&lt;BG95,AND(AY95=BG95,5&lt;6))),1,0)+IF(AND(BO95&gt;0,OR(BO95&lt;BG95,AND(BO95=BG95,7&lt;6))),1,0)+IF(AND(BW95&gt;0,OR(BW95&lt;BG95,AND(BW95=BG95,8&lt;6))),1,0)+IF(AND(CE95&gt;0,OR(CE95&lt;BG95,AND(CE95=BG95,9&lt;6))),1,0)))</f>
        <v>99</v>
      </c>
      <c r="BL95" s="3">
        <f>IF(Inputs!$B$27&lt;&gt;"Ready","PENDING INPUTS",IF(A95&gt;Inputs!$B$6,0,MIN(MAX(0,(BG95+BH95+BI95)-BJ95),MAX(0,C95-D95-(IF(O95&lt;BK95,K95+L95+M95-N95,0)+IF(W95&lt;BK95,S95+T95+U95-V95,0)+IF(AE95&lt;BK95,AA95+AB95+AC95-AD95,0)+IF(AM95&lt;BK95,AI95+AJ95+AK95-AL95,0)+IF(AU95&lt;BK95,AQ95+AR95+AS95-AT95,0)+IF(BC95&lt;BK95,AY95+AZ95+BA95-BB95,0)+IF(BK95&lt;BK95,BG95+BH95+BI95-BJ95,0)+IF(BS95&lt;BK95,BO95+BP95+BQ95-BR95,0)+IF(CA95&lt;BK95,BW95+BX95+BY95-BZ95,0)+IF(CI95&lt;BK95,CE95+CF95+CG95-CH95,0))))))</f>
        <v>0</v>
      </c>
      <c r="BM95" s="3">
        <f>IF(Inputs!$B$27&lt;&gt;"Ready","PENDING INPUTS",MIN((BG95+BH95+BI95),IF(D95&gt;C95,IF(D95=0,0,BJ95*C95/D95),BJ95+BL95)))</f>
        <v>0</v>
      </c>
      <c r="BN95" s="3">
        <f>IF(Inputs!$B$27&lt;&gt;"Ready","PENDING INPUTS",MAX(0,(BG95+BH95+BI95)-BM95))</f>
        <v>0</v>
      </c>
      <c r="BO95" s="3">
        <f>IF(Inputs!$B$27&lt;&gt;"Ready","PENDING INPUTS",BV94)</f>
        <v>0</v>
      </c>
      <c r="BP95" s="3">
        <f>IF(Inputs!$B$27&lt;&gt;"Ready","PENDING INPUTS",IF(A95&lt;=Inputs!$B$6,ROUND(BO95*Inputs!C21/12,2),0))</f>
        <v>0</v>
      </c>
      <c r="BQ95" s="3">
        <f>IF(Inputs!$B$27&lt;&gt;"Ready","PENDING INPUTS",IF(AND(A95&lt;=Inputs!$B$6,BO95&gt;0),Inputs!G21,0))</f>
        <v>0</v>
      </c>
      <c r="BR95" s="3">
        <f>IF(Inputs!$B$27&lt;&gt;"Ready","PENDING INPUTS",IF(A95&gt;Inputs!$B$6,0,MIN((BO95+BP95+BQ95),IF(Inputs!H21=1,Inputs!D21,MAX(Inputs!F21,ROUND(BO95*Inputs!E21+BP95+BQ95,2))))))</f>
        <v>0</v>
      </c>
      <c r="BS95">
        <f>IF(Inputs!$B$27&lt;&gt;"Ready","PENDING INPUTS",IF(BO95&lt;=0,99,1+IF(AND(K95&gt;0,OR(K95&lt;BO95,AND(K95=BO95,0&lt;7))),1,0)+IF(AND(S95&gt;0,OR(S95&lt;BO95,AND(S95=BO95,1&lt;7))),1,0)+IF(AND(AA95&gt;0,OR(AA95&lt;BO95,AND(AA95=BO95,2&lt;7))),1,0)+IF(AND(AI95&gt;0,OR(AI95&lt;BO95,AND(AI95=BO95,3&lt;7))),1,0)+IF(AND(AQ95&gt;0,OR(AQ95&lt;BO95,AND(AQ95=BO95,4&lt;7))),1,0)+IF(AND(AY95&gt;0,OR(AY95&lt;BO95,AND(AY95=BO95,5&lt;7))),1,0)+IF(AND(BG95&gt;0,OR(BG95&lt;BO95,AND(BG95=BO95,6&lt;7))),1,0)+IF(AND(BW95&gt;0,OR(BW95&lt;BO95,AND(BW95=BO95,8&lt;7))),1,0)+IF(AND(CE95&gt;0,OR(CE95&lt;BO95,AND(CE95=BO95,9&lt;7))),1,0)))</f>
        <v>99</v>
      </c>
      <c r="BT95" s="3">
        <f>IF(Inputs!$B$27&lt;&gt;"Ready","PENDING INPUTS",IF(A95&gt;Inputs!$B$6,0,MIN(MAX(0,(BO95+BP95+BQ95)-BR95),MAX(0,C95-D95-(IF(O95&lt;BS95,K95+L95+M95-N95,0)+IF(W95&lt;BS95,S95+T95+U95-V95,0)+IF(AE95&lt;BS95,AA95+AB95+AC95-AD95,0)+IF(AM95&lt;BS95,AI95+AJ95+AK95-AL95,0)+IF(AU95&lt;BS95,AQ95+AR95+AS95-AT95,0)+IF(BC95&lt;BS95,AY95+AZ95+BA95-BB95,0)+IF(BK95&lt;BS95,BG95+BH95+BI95-BJ95,0)+IF(BS95&lt;BS95,BO95+BP95+BQ95-BR95,0)+IF(CA95&lt;BS95,BW95+BX95+BY95-BZ95,0)+IF(CI95&lt;BS95,CE95+CF95+CG95-CH95,0))))))</f>
        <v>0</v>
      </c>
      <c r="BU95" s="3">
        <f>IF(Inputs!$B$27&lt;&gt;"Ready","PENDING INPUTS",MIN((BO95+BP95+BQ95),IF(D95&gt;C95,IF(D95=0,0,BR95*C95/D95),BR95+BT95)))</f>
        <v>0</v>
      </c>
      <c r="BV95" s="3">
        <f>IF(Inputs!$B$27&lt;&gt;"Ready","PENDING INPUTS",MAX(0,(BO95+BP95+BQ95)-BU95))</f>
        <v>0</v>
      </c>
      <c r="BW95" s="3">
        <f>IF(Inputs!$B$27&lt;&gt;"Ready","PENDING INPUTS",CD94)</f>
        <v>0</v>
      </c>
      <c r="BX95" s="3">
        <f>IF(Inputs!$B$27&lt;&gt;"Ready","PENDING INPUTS",IF(A95&lt;=Inputs!$B$6,ROUND(BW95*Inputs!C22/12,2),0))</f>
        <v>0</v>
      </c>
      <c r="BY95" s="3">
        <f>IF(Inputs!$B$27&lt;&gt;"Ready","PENDING INPUTS",IF(AND(A95&lt;=Inputs!$B$6,BW95&gt;0),Inputs!G22,0))</f>
        <v>0</v>
      </c>
      <c r="BZ95" s="3">
        <f>IF(Inputs!$B$27&lt;&gt;"Ready","PENDING INPUTS",IF(A95&gt;Inputs!$B$6,0,MIN((BW95+BX95+BY95),IF(Inputs!H22=1,Inputs!D22,MAX(Inputs!F22,ROUND(BW95*Inputs!E22+BX95+BY95,2))))))</f>
        <v>0</v>
      </c>
      <c r="CA95">
        <f>IF(Inputs!$B$27&lt;&gt;"Ready","PENDING INPUTS",IF(BW95&lt;=0,99,1+IF(AND(K95&gt;0,OR(K95&lt;BW95,AND(K95=BW95,0&lt;8))),1,0)+IF(AND(S95&gt;0,OR(S95&lt;BW95,AND(S95=BW95,1&lt;8))),1,0)+IF(AND(AA95&gt;0,OR(AA95&lt;BW95,AND(AA95=BW95,2&lt;8))),1,0)+IF(AND(AI95&gt;0,OR(AI95&lt;BW95,AND(AI95=BW95,3&lt;8))),1,0)+IF(AND(AQ95&gt;0,OR(AQ95&lt;BW95,AND(AQ95=BW95,4&lt;8))),1,0)+IF(AND(AY95&gt;0,OR(AY95&lt;BW95,AND(AY95=BW95,5&lt;8))),1,0)+IF(AND(BG95&gt;0,OR(BG95&lt;BW95,AND(BG95=BW95,6&lt;8))),1,0)+IF(AND(BO95&gt;0,OR(BO95&lt;BW95,AND(BO95=BW95,7&lt;8))),1,0)+IF(AND(CE95&gt;0,OR(CE95&lt;BW95,AND(CE95=BW95,9&lt;8))),1,0)))</f>
        <v>99</v>
      </c>
      <c r="CB95" s="3">
        <f>IF(Inputs!$B$27&lt;&gt;"Ready","PENDING INPUTS",IF(A95&gt;Inputs!$B$6,0,MIN(MAX(0,(BW95+BX95+BY95)-BZ95),MAX(0,C95-D95-(IF(O95&lt;CA95,K95+L95+M95-N95,0)+IF(W95&lt;CA95,S95+T95+U95-V95,0)+IF(AE95&lt;CA95,AA95+AB95+AC95-AD95,0)+IF(AM95&lt;CA95,AI95+AJ95+AK95-AL95,0)+IF(AU95&lt;CA95,AQ95+AR95+AS95-AT95,0)+IF(BC95&lt;CA95,AY95+AZ95+BA95-BB95,0)+IF(BK95&lt;CA95,BG95+BH95+BI95-BJ95,0)+IF(BS95&lt;CA95,BO95+BP95+BQ95-BR95,0)+IF(CA95&lt;CA95,BW95+BX95+BY95-BZ95,0)+IF(CI95&lt;CA95,CE95+CF95+CG95-CH95,0))))))</f>
        <v>0</v>
      </c>
      <c r="CC95" s="3">
        <f>IF(Inputs!$B$27&lt;&gt;"Ready","PENDING INPUTS",MIN((BW95+BX95+BY95),IF(D95&gt;C95,IF(D95=0,0,BZ95*C95/D95),BZ95+CB95)))</f>
        <v>0</v>
      </c>
      <c r="CD95" s="3">
        <f>IF(Inputs!$B$27&lt;&gt;"Ready","PENDING INPUTS",MAX(0,(BW95+BX95+BY95)-CC95))</f>
        <v>0</v>
      </c>
      <c r="CE95" s="3">
        <f>IF(Inputs!$B$27&lt;&gt;"Ready","PENDING INPUTS",CL94)</f>
        <v>0</v>
      </c>
      <c r="CF95" s="3">
        <f>IF(Inputs!$B$27&lt;&gt;"Ready","PENDING INPUTS",IF(A95&lt;=Inputs!$B$6,ROUND(CE95*Inputs!C23/12,2),0))</f>
        <v>0</v>
      </c>
      <c r="CG95" s="3">
        <f>IF(Inputs!$B$27&lt;&gt;"Ready","PENDING INPUTS",IF(AND(A95&lt;=Inputs!$B$6,CE95&gt;0),Inputs!G23,0))</f>
        <v>0</v>
      </c>
      <c r="CH95" s="3">
        <f>IF(Inputs!$B$27&lt;&gt;"Ready","PENDING INPUTS",IF(A95&gt;Inputs!$B$6,0,MIN((CE95+CF95+CG95),IF(Inputs!H23=1,Inputs!D23,MAX(Inputs!F23,ROUND(CE95*Inputs!E23+CF95+CG95,2))))))</f>
        <v>0</v>
      </c>
      <c r="CI95">
        <f>IF(Inputs!$B$27&lt;&gt;"Ready","PENDING INPUTS",IF(CE95&lt;=0,99,1+IF(AND(K95&gt;0,OR(K95&lt;CE95,AND(K95=CE95,0&lt;9))),1,0)+IF(AND(S95&gt;0,OR(S95&lt;CE95,AND(S95=CE95,1&lt;9))),1,0)+IF(AND(AA95&gt;0,OR(AA95&lt;CE95,AND(AA95=CE95,2&lt;9))),1,0)+IF(AND(AI95&gt;0,OR(AI95&lt;CE95,AND(AI95=CE95,3&lt;9))),1,0)+IF(AND(AQ95&gt;0,OR(AQ95&lt;CE95,AND(AQ95=CE95,4&lt;9))),1,0)+IF(AND(AY95&gt;0,OR(AY95&lt;CE95,AND(AY95=CE95,5&lt;9))),1,0)+IF(AND(BG95&gt;0,OR(BG95&lt;CE95,AND(BG95=CE95,6&lt;9))),1,0)+IF(AND(BO95&gt;0,OR(BO95&lt;CE95,AND(BO95=CE95,7&lt;9))),1,0)+IF(AND(BW95&gt;0,OR(BW95&lt;CE95,AND(BW95=CE95,8&lt;9))),1,0)))</f>
        <v>99</v>
      </c>
      <c r="CJ95" s="3">
        <f>IF(Inputs!$B$27&lt;&gt;"Ready","PENDING INPUTS",IF(A95&gt;Inputs!$B$6,0,MIN(MAX(0,(CE95+CF95+CG95)-CH95),MAX(0,C95-D95-(IF(O95&lt;CI95,K95+L95+M95-N95,0)+IF(W95&lt;CI95,S95+T95+U95-V95,0)+IF(AE95&lt;CI95,AA95+AB95+AC95-AD95,0)+IF(AM95&lt;CI95,AI95+AJ95+AK95-AL95,0)+IF(AU95&lt;CI95,AQ95+AR95+AS95-AT95,0)+IF(BC95&lt;CI95,AY95+AZ95+BA95-BB95,0)+IF(BK95&lt;CI95,BG95+BH95+BI95-BJ95,0)+IF(BS95&lt;CI95,BO95+BP95+BQ95-BR95,0)+IF(CA95&lt;CI95,BW95+BX95+BY95-BZ95,0)+IF(CI95&lt;CI95,CE95+CF95+CG95-CH95,0))))))</f>
        <v>0</v>
      </c>
      <c r="CK95" s="3">
        <f>IF(Inputs!$B$27&lt;&gt;"Ready","PENDING INPUTS",MIN((CE95+CF95+CG95),IF(D95&gt;C95,IF(D95=0,0,CH95*C95/D95),CH95+CJ95)))</f>
        <v>0</v>
      </c>
      <c r="CL95" s="3">
        <f>IF(Inputs!$B$27&lt;&gt;"Ready","PENDING INPUTS",MAX(0,(CE95+CF95+CG95)-CK95))</f>
        <v>0</v>
      </c>
    </row>
    <row r="96" spans="1:90" ht="27.95" customHeight="1" x14ac:dyDescent="0.25">
      <c r="A96">
        <v>92</v>
      </c>
      <c r="B96" s="13">
        <f>IF(Inputs!$B$27&lt;&gt;"Ready","PENDING INPUTS",EDATE(Inputs!$B$5,A96-1))</f>
        <v>49065</v>
      </c>
      <c r="C96" s="3">
        <f>IF(Inputs!$B$27&lt;&gt;"Ready","PENDING INPUTS",IF(A96&lt;=Inputs!$B$6,MAX(0,Inputs!$B$4+IF(A96=Inputs!$B$7,Inputs!$B$8,0)+IF(A96=Inputs!$B$9,Inputs!$B$10,0)),0))</f>
        <v>0</v>
      </c>
      <c r="D96" s="3">
        <f>IF(Inputs!$B$27&lt;&gt;"Ready","PENDING INPUTS",SUM(N96,V96,AD96,AL96,AT96,BB96,BJ96,BR96,BZ96,CH96))</f>
        <v>0</v>
      </c>
      <c r="E96" s="3">
        <f>IF(Inputs!$B$27&lt;&gt;"Ready","PENDING INPUTS",MAX(0,D96-C96))</f>
        <v>0</v>
      </c>
      <c r="F96" s="3">
        <f>IF(Inputs!$B$27&lt;&gt;"Ready","PENDING INPUTS",SUM(Q96,Y96,AG96,AO96,AW96,BE96,BM96,BU96,CC96,CK96))</f>
        <v>0</v>
      </c>
      <c r="G96" s="3">
        <f>IF(Inputs!$B$27&lt;&gt;"Ready","PENDING INPUTS",SUM(L96,T96,AB96,AJ96,AR96,AZ96,BH96,BP96,BX96,CF96))</f>
        <v>0</v>
      </c>
      <c r="H96" s="3">
        <f>IF(Inputs!$B$27&lt;&gt;"Ready","PENDING INPUTS",SUM(M96,U96,AC96,AK96,AS96,BA96,BI96,BQ96,BY96,CG96))</f>
        <v>0</v>
      </c>
      <c r="I96" s="3">
        <f>IF(Inputs!$B$27&lt;&gt;"Ready","PENDING INPUTS",SUM(R96,Z96,AH96,AP96,AX96,BF96,BN96,BV96,CD96,CL96))</f>
        <v>0</v>
      </c>
      <c r="J96" t="str">
        <f>IF(Inputs!$B$27&lt;&gt;"Ready","PENDING INPUTS",IF(A96&gt;Inputs!$B$6,"Beyond horizon",IF(E96&gt;0.005,"MINIMUM SHORTFALL",IF(I96&lt;0.005,"Paid off","In progress"))))</f>
        <v>Paid off</v>
      </c>
      <c r="K96" s="3">
        <f>IF(Inputs!$B$27&lt;&gt;"Ready","PENDING INPUTS",R95)</f>
        <v>0</v>
      </c>
      <c r="L96" s="3">
        <f>IF(Inputs!$B$27&lt;&gt;"Ready","PENDING INPUTS",IF(A96&lt;=Inputs!$B$6,ROUND(K96*Inputs!C14/12,2),0))</f>
        <v>0</v>
      </c>
      <c r="M96" s="3">
        <f>IF(Inputs!$B$27&lt;&gt;"Ready","PENDING INPUTS",IF(AND(A96&lt;=Inputs!$B$6,K96&gt;0),Inputs!G14,0))</f>
        <v>0</v>
      </c>
      <c r="N96" s="3">
        <f>IF(Inputs!$B$27&lt;&gt;"Ready","PENDING INPUTS",IF(A96&gt;Inputs!$B$6,0,MIN((K96+L96+M96),IF(Inputs!H14=1,Inputs!D14,MAX(Inputs!F14,ROUND(K96*Inputs!E14+L96+M96,2))))))</f>
        <v>0</v>
      </c>
      <c r="O96">
        <f>IF(Inputs!$B$27&lt;&gt;"Ready","PENDING INPUTS",IF(K96&lt;=0,99,1+IF(AND(S96&gt;0,OR(S96&lt;K96,AND(S96=K96,1&lt;0))),1,0)+IF(AND(AA96&gt;0,OR(AA96&lt;K96,AND(AA96=K96,2&lt;0))),1,0)+IF(AND(AI96&gt;0,OR(AI96&lt;K96,AND(AI96=K96,3&lt;0))),1,0)+IF(AND(AQ96&gt;0,OR(AQ96&lt;K96,AND(AQ96=K96,4&lt;0))),1,0)+IF(AND(AY96&gt;0,OR(AY96&lt;K96,AND(AY96=K96,5&lt;0))),1,0)+IF(AND(BG96&gt;0,OR(BG96&lt;K96,AND(BG96=K96,6&lt;0))),1,0)+IF(AND(BO96&gt;0,OR(BO96&lt;K96,AND(BO96=K96,7&lt;0))),1,0)+IF(AND(BW96&gt;0,OR(BW96&lt;K96,AND(BW96=K96,8&lt;0))),1,0)+IF(AND(CE96&gt;0,OR(CE96&lt;K96,AND(CE96=K96,9&lt;0))),1,0)))</f>
        <v>99</v>
      </c>
      <c r="P96" s="3">
        <f>IF(Inputs!$B$27&lt;&gt;"Ready","PENDING INPUTS",IF(A96&gt;Inputs!$B$6,0,MIN(MAX(0,(K96+L96+M96)-N96),MAX(0,C96-D96-(IF(O96&lt;O96,K96+L96+M96-N96,0)+IF(W96&lt;O96,S96+T96+U96-V96,0)+IF(AE96&lt;O96,AA96+AB96+AC96-AD96,0)+IF(AM96&lt;O96,AI96+AJ96+AK96-AL96,0)+IF(AU96&lt;O96,AQ96+AR96+AS96-AT96,0)+IF(BC96&lt;O96,AY96+AZ96+BA96-BB96,0)+IF(BK96&lt;O96,BG96+BH96+BI96-BJ96,0)+IF(BS96&lt;O96,BO96+BP96+BQ96-BR96,0)+IF(CA96&lt;O96,BW96+BX96+BY96-BZ96,0)+IF(CI96&lt;O96,CE96+CF96+CG96-CH96,0))))))</f>
        <v>0</v>
      </c>
      <c r="Q96" s="3">
        <f>IF(Inputs!$B$27&lt;&gt;"Ready","PENDING INPUTS",MIN((K96+L96+M96),IF(D96&gt;C96,IF(D96=0,0,N96*C96/D96),N96+P96)))</f>
        <v>0</v>
      </c>
      <c r="R96" s="3">
        <f>IF(Inputs!$B$27&lt;&gt;"Ready","PENDING INPUTS",MAX(0,(K96+L96+M96)-Q96))</f>
        <v>0</v>
      </c>
      <c r="S96" s="3">
        <f>IF(Inputs!$B$27&lt;&gt;"Ready","PENDING INPUTS",Z95)</f>
        <v>0</v>
      </c>
      <c r="T96" s="3">
        <f>IF(Inputs!$B$27&lt;&gt;"Ready","PENDING INPUTS",IF(A96&lt;=Inputs!$B$6,ROUND(S96*Inputs!C15/12,2),0))</f>
        <v>0</v>
      </c>
      <c r="U96" s="3">
        <f>IF(Inputs!$B$27&lt;&gt;"Ready","PENDING INPUTS",IF(AND(A96&lt;=Inputs!$B$6,S96&gt;0),Inputs!G15,0))</f>
        <v>0</v>
      </c>
      <c r="V96" s="3">
        <f>IF(Inputs!$B$27&lt;&gt;"Ready","PENDING INPUTS",IF(A96&gt;Inputs!$B$6,0,MIN((S96+T96+U96),IF(Inputs!H15=1,Inputs!D15,MAX(Inputs!F15,ROUND(S96*Inputs!E15+T96+U96,2))))))</f>
        <v>0</v>
      </c>
      <c r="W96">
        <f>IF(Inputs!$B$27&lt;&gt;"Ready","PENDING INPUTS",IF(S96&lt;=0,99,1+IF(AND(K96&gt;0,OR(K96&lt;S96,AND(K96=S96,0&lt;1))),1,0)+IF(AND(AA96&gt;0,OR(AA96&lt;S96,AND(AA96=S96,2&lt;1))),1,0)+IF(AND(AI96&gt;0,OR(AI96&lt;S96,AND(AI96=S96,3&lt;1))),1,0)+IF(AND(AQ96&gt;0,OR(AQ96&lt;S96,AND(AQ96=S96,4&lt;1))),1,0)+IF(AND(AY96&gt;0,OR(AY96&lt;S96,AND(AY96=S96,5&lt;1))),1,0)+IF(AND(BG96&gt;0,OR(BG96&lt;S96,AND(BG96=S96,6&lt;1))),1,0)+IF(AND(BO96&gt;0,OR(BO96&lt;S96,AND(BO96=S96,7&lt;1))),1,0)+IF(AND(BW96&gt;0,OR(BW96&lt;S96,AND(BW96=S96,8&lt;1))),1,0)+IF(AND(CE96&gt;0,OR(CE96&lt;S96,AND(CE96=S96,9&lt;1))),1,0)))</f>
        <v>99</v>
      </c>
      <c r="X96" s="3">
        <f>IF(Inputs!$B$27&lt;&gt;"Ready","PENDING INPUTS",IF(A96&gt;Inputs!$B$6,0,MIN(MAX(0,(S96+T96+U96)-V96),MAX(0,C96-D96-(IF(O96&lt;W96,K96+L96+M96-N96,0)+IF(W96&lt;W96,S96+T96+U96-V96,0)+IF(AE96&lt;W96,AA96+AB96+AC96-AD96,0)+IF(AM96&lt;W96,AI96+AJ96+AK96-AL96,0)+IF(AU96&lt;W96,AQ96+AR96+AS96-AT96,0)+IF(BC96&lt;W96,AY96+AZ96+BA96-BB96,0)+IF(BK96&lt;W96,BG96+BH96+BI96-BJ96,0)+IF(BS96&lt;W96,BO96+BP96+BQ96-BR96,0)+IF(CA96&lt;W96,BW96+BX96+BY96-BZ96,0)+IF(CI96&lt;W96,CE96+CF96+CG96-CH96,0))))))</f>
        <v>0</v>
      </c>
      <c r="Y96" s="3">
        <f>IF(Inputs!$B$27&lt;&gt;"Ready","PENDING INPUTS",MIN((S96+T96+U96),IF(D96&gt;C96,IF(D96=0,0,V96*C96/D96),V96+X96)))</f>
        <v>0</v>
      </c>
      <c r="Z96" s="3">
        <f>IF(Inputs!$B$27&lt;&gt;"Ready","PENDING INPUTS",MAX(0,(S96+T96+U96)-Y96))</f>
        <v>0</v>
      </c>
      <c r="AA96" s="3">
        <f>IF(Inputs!$B$27&lt;&gt;"Ready","PENDING INPUTS",AH95)</f>
        <v>0</v>
      </c>
      <c r="AB96" s="3">
        <f>IF(Inputs!$B$27&lt;&gt;"Ready","PENDING INPUTS",IF(A96&lt;=Inputs!$B$6,ROUND(AA96*Inputs!C16/12,2),0))</f>
        <v>0</v>
      </c>
      <c r="AC96" s="3">
        <f>IF(Inputs!$B$27&lt;&gt;"Ready","PENDING INPUTS",IF(AND(A96&lt;=Inputs!$B$6,AA96&gt;0),Inputs!G16,0))</f>
        <v>0</v>
      </c>
      <c r="AD96" s="3">
        <f>IF(Inputs!$B$27&lt;&gt;"Ready","PENDING INPUTS",IF(A96&gt;Inputs!$B$6,0,MIN((AA96+AB96+AC96),IF(Inputs!H16=1,Inputs!D16,MAX(Inputs!F16,ROUND(AA96*Inputs!E16+AB96+AC96,2))))))</f>
        <v>0</v>
      </c>
      <c r="AE96">
        <f>IF(Inputs!$B$27&lt;&gt;"Ready","PENDING INPUTS",IF(AA96&lt;=0,99,1+IF(AND(K96&gt;0,OR(K96&lt;AA96,AND(K96=AA96,0&lt;2))),1,0)+IF(AND(S96&gt;0,OR(S96&lt;AA96,AND(S96=AA96,1&lt;2))),1,0)+IF(AND(AI96&gt;0,OR(AI96&lt;AA96,AND(AI96=AA96,3&lt;2))),1,0)+IF(AND(AQ96&gt;0,OR(AQ96&lt;AA96,AND(AQ96=AA96,4&lt;2))),1,0)+IF(AND(AY96&gt;0,OR(AY96&lt;AA96,AND(AY96=AA96,5&lt;2))),1,0)+IF(AND(BG96&gt;0,OR(BG96&lt;AA96,AND(BG96=AA96,6&lt;2))),1,0)+IF(AND(BO96&gt;0,OR(BO96&lt;AA96,AND(BO96=AA96,7&lt;2))),1,0)+IF(AND(BW96&gt;0,OR(BW96&lt;AA96,AND(BW96=AA96,8&lt;2))),1,0)+IF(AND(CE96&gt;0,OR(CE96&lt;AA96,AND(CE96=AA96,9&lt;2))),1,0)))</f>
        <v>99</v>
      </c>
      <c r="AF96" s="3">
        <f>IF(Inputs!$B$27&lt;&gt;"Ready","PENDING INPUTS",IF(A96&gt;Inputs!$B$6,0,MIN(MAX(0,(AA96+AB96+AC96)-AD96),MAX(0,C96-D96-(IF(O96&lt;AE96,K96+L96+M96-N96,0)+IF(W96&lt;AE96,S96+T96+U96-V96,0)+IF(AE96&lt;AE96,AA96+AB96+AC96-AD96,0)+IF(AM96&lt;AE96,AI96+AJ96+AK96-AL96,0)+IF(AU96&lt;AE96,AQ96+AR96+AS96-AT96,0)+IF(BC96&lt;AE96,AY96+AZ96+BA96-BB96,0)+IF(BK96&lt;AE96,BG96+BH96+BI96-BJ96,0)+IF(BS96&lt;AE96,BO96+BP96+BQ96-BR96,0)+IF(CA96&lt;AE96,BW96+BX96+BY96-BZ96,0)+IF(CI96&lt;AE96,CE96+CF96+CG96-CH96,0))))))</f>
        <v>0</v>
      </c>
      <c r="AG96" s="3">
        <f>IF(Inputs!$B$27&lt;&gt;"Ready","PENDING INPUTS",MIN((AA96+AB96+AC96),IF(D96&gt;C96,IF(D96=0,0,AD96*C96/D96),AD96+AF96)))</f>
        <v>0</v>
      </c>
      <c r="AH96" s="3">
        <f>IF(Inputs!$B$27&lt;&gt;"Ready","PENDING INPUTS",MAX(0,(AA96+AB96+AC96)-AG96))</f>
        <v>0</v>
      </c>
      <c r="AI96" s="3">
        <f>IF(Inputs!$B$27&lt;&gt;"Ready","PENDING INPUTS",AP95)</f>
        <v>0</v>
      </c>
      <c r="AJ96" s="3">
        <f>IF(Inputs!$B$27&lt;&gt;"Ready","PENDING INPUTS",IF(A96&lt;=Inputs!$B$6,ROUND(AI96*Inputs!C17/12,2),0))</f>
        <v>0</v>
      </c>
      <c r="AK96" s="3">
        <f>IF(Inputs!$B$27&lt;&gt;"Ready","PENDING INPUTS",IF(AND(A96&lt;=Inputs!$B$6,AI96&gt;0),Inputs!G17,0))</f>
        <v>0</v>
      </c>
      <c r="AL96" s="3">
        <f>IF(Inputs!$B$27&lt;&gt;"Ready","PENDING INPUTS",IF(A96&gt;Inputs!$B$6,0,MIN((AI96+AJ96+AK96),IF(Inputs!H17=1,Inputs!D17,MAX(Inputs!F17,ROUND(AI96*Inputs!E17+AJ96+AK96,2))))))</f>
        <v>0</v>
      </c>
      <c r="AM96">
        <f>IF(Inputs!$B$27&lt;&gt;"Ready","PENDING INPUTS",IF(AI96&lt;=0,99,1+IF(AND(K96&gt;0,OR(K96&lt;AI96,AND(K96=AI96,0&lt;3))),1,0)+IF(AND(S96&gt;0,OR(S96&lt;AI96,AND(S96=AI96,1&lt;3))),1,0)+IF(AND(AA96&gt;0,OR(AA96&lt;AI96,AND(AA96=AI96,2&lt;3))),1,0)+IF(AND(AQ96&gt;0,OR(AQ96&lt;AI96,AND(AQ96=AI96,4&lt;3))),1,0)+IF(AND(AY96&gt;0,OR(AY96&lt;AI96,AND(AY96=AI96,5&lt;3))),1,0)+IF(AND(BG96&gt;0,OR(BG96&lt;AI96,AND(BG96=AI96,6&lt;3))),1,0)+IF(AND(BO96&gt;0,OR(BO96&lt;AI96,AND(BO96=AI96,7&lt;3))),1,0)+IF(AND(BW96&gt;0,OR(BW96&lt;AI96,AND(BW96=AI96,8&lt;3))),1,0)+IF(AND(CE96&gt;0,OR(CE96&lt;AI96,AND(CE96=AI96,9&lt;3))),1,0)))</f>
        <v>99</v>
      </c>
      <c r="AN96" s="3">
        <f>IF(Inputs!$B$27&lt;&gt;"Ready","PENDING INPUTS",IF(A96&gt;Inputs!$B$6,0,MIN(MAX(0,(AI96+AJ96+AK96)-AL96),MAX(0,C96-D96-(IF(O96&lt;AM96,K96+L96+M96-N96,0)+IF(W96&lt;AM96,S96+T96+U96-V96,0)+IF(AE96&lt;AM96,AA96+AB96+AC96-AD96,0)+IF(AM96&lt;AM96,AI96+AJ96+AK96-AL96,0)+IF(AU96&lt;AM96,AQ96+AR96+AS96-AT96,0)+IF(BC96&lt;AM96,AY96+AZ96+BA96-BB96,0)+IF(BK96&lt;AM96,BG96+BH96+BI96-BJ96,0)+IF(BS96&lt;AM96,BO96+BP96+BQ96-BR96,0)+IF(CA96&lt;AM96,BW96+BX96+BY96-BZ96,0)+IF(CI96&lt;AM96,CE96+CF96+CG96-CH96,0))))))</f>
        <v>0</v>
      </c>
      <c r="AO96" s="3">
        <f>IF(Inputs!$B$27&lt;&gt;"Ready","PENDING INPUTS",MIN((AI96+AJ96+AK96),IF(D96&gt;C96,IF(D96=0,0,AL96*C96/D96),AL96+AN96)))</f>
        <v>0</v>
      </c>
      <c r="AP96" s="3">
        <f>IF(Inputs!$B$27&lt;&gt;"Ready","PENDING INPUTS",MAX(0,(AI96+AJ96+AK96)-AO96))</f>
        <v>0</v>
      </c>
      <c r="AQ96" s="3">
        <f>IF(Inputs!$B$27&lt;&gt;"Ready","PENDING INPUTS",AX95)</f>
        <v>0</v>
      </c>
      <c r="AR96" s="3">
        <f>IF(Inputs!$B$27&lt;&gt;"Ready","PENDING INPUTS",IF(A96&lt;=Inputs!$B$6,ROUND(AQ96*Inputs!C18/12,2),0))</f>
        <v>0</v>
      </c>
      <c r="AS96" s="3">
        <f>IF(Inputs!$B$27&lt;&gt;"Ready","PENDING INPUTS",IF(AND(A96&lt;=Inputs!$B$6,AQ96&gt;0),Inputs!G18,0))</f>
        <v>0</v>
      </c>
      <c r="AT96" s="3">
        <f>IF(Inputs!$B$27&lt;&gt;"Ready","PENDING INPUTS",IF(A96&gt;Inputs!$B$6,0,MIN((AQ96+AR96+AS96),IF(Inputs!H18=1,Inputs!D18,MAX(Inputs!F18,ROUND(AQ96*Inputs!E18+AR96+AS96,2))))))</f>
        <v>0</v>
      </c>
      <c r="AU96">
        <f>IF(Inputs!$B$27&lt;&gt;"Ready","PENDING INPUTS",IF(AQ96&lt;=0,99,1+IF(AND(K96&gt;0,OR(K96&lt;AQ96,AND(K96=AQ96,0&lt;4))),1,0)+IF(AND(S96&gt;0,OR(S96&lt;AQ96,AND(S96=AQ96,1&lt;4))),1,0)+IF(AND(AA96&gt;0,OR(AA96&lt;AQ96,AND(AA96=AQ96,2&lt;4))),1,0)+IF(AND(AI96&gt;0,OR(AI96&lt;AQ96,AND(AI96=AQ96,3&lt;4))),1,0)+IF(AND(AY96&gt;0,OR(AY96&lt;AQ96,AND(AY96=AQ96,5&lt;4))),1,0)+IF(AND(BG96&gt;0,OR(BG96&lt;AQ96,AND(BG96=AQ96,6&lt;4))),1,0)+IF(AND(BO96&gt;0,OR(BO96&lt;AQ96,AND(BO96=AQ96,7&lt;4))),1,0)+IF(AND(BW96&gt;0,OR(BW96&lt;AQ96,AND(BW96=AQ96,8&lt;4))),1,0)+IF(AND(CE96&gt;0,OR(CE96&lt;AQ96,AND(CE96=AQ96,9&lt;4))),1,0)))</f>
        <v>99</v>
      </c>
      <c r="AV96" s="3">
        <f>IF(Inputs!$B$27&lt;&gt;"Ready","PENDING INPUTS",IF(A96&gt;Inputs!$B$6,0,MIN(MAX(0,(AQ96+AR96+AS96)-AT96),MAX(0,C96-D96-(IF(O96&lt;AU96,K96+L96+M96-N96,0)+IF(W96&lt;AU96,S96+T96+U96-V96,0)+IF(AE96&lt;AU96,AA96+AB96+AC96-AD96,0)+IF(AM96&lt;AU96,AI96+AJ96+AK96-AL96,0)+IF(AU96&lt;AU96,AQ96+AR96+AS96-AT96,0)+IF(BC96&lt;AU96,AY96+AZ96+BA96-BB96,0)+IF(BK96&lt;AU96,BG96+BH96+BI96-BJ96,0)+IF(BS96&lt;AU96,BO96+BP96+BQ96-BR96,0)+IF(CA96&lt;AU96,BW96+BX96+BY96-BZ96,0)+IF(CI96&lt;AU96,CE96+CF96+CG96-CH96,0))))))</f>
        <v>0</v>
      </c>
      <c r="AW96" s="3">
        <f>IF(Inputs!$B$27&lt;&gt;"Ready","PENDING INPUTS",MIN((AQ96+AR96+AS96),IF(D96&gt;C96,IF(D96=0,0,AT96*C96/D96),AT96+AV96)))</f>
        <v>0</v>
      </c>
      <c r="AX96" s="3">
        <f>IF(Inputs!$B$27&lt;&gt;"Ready","PENDING INPUTS",MAX(0,(AQ96+AR96+AS96)-AW96))</f>
        <v>0</v>
      </c>
      <c r="AY96" s="3">
        <f>IF(Inputs!$B$27&lt;&gt;"Ready","PENDING INPUTS",BF95)</f>
        <v>0</v>
      </c>
      <c r="AZ96" s="3">
        <f>IF(Inputs!$B$27&lt;&gt;"Ready","PENDING INPUTS",IF(A96&lt;=Inputs!$B$6,ROUND(AY96*Inputs!C19/12,2),0))</f>
        <v>0</v>
      </c>
      <c r="BA96" s="3">
        <f>IF(Inputs!$B$27&lt;&gt;"Ready","PENDING INPUTS",IF(AND(A96&lt;=Inputs!$B$6,AY96&gt;0),Inputs!G19,0))</f>
        <v>0</v>
      </c>
      <c r="BB96" s="3">
        <f>IF(Inputs!$B$27&lt;&gt;"Ready","PENDING INPUTS",IF(A96&gt;Inputs!$B$6,0,MIN((AY96+AZ96+BA96),IF(Inputs!H19=1,Inputs!D19,MAX(Inputs!F19,ROUND(AY96*Inputs!E19+AZ96+BA96,2))))))</f>
        <v>0</v>
      </c>
      <c r="BC96">
        <f>IF(Inputs!$B$27&lt;&gt;"Ready","PENDING INPUTS",IF(AY96&lt;=0,99,1+IF(AND(K96&gt;0,OR(K96&lt;AY96,AND(K96=AY96,0&lt;5))),1,0)+IF(AND(S96&gt;0,OR(S96&lt;AY96,AND(S96=AY96,1&lt;5))),1,0)+IF(AND(AA96&gt;0,OR(AA96&lt;AY96,AND(AA96=AY96,2&lt;5))),1,0)+IF(AND(AI96&gt;0,OR(AI96&lt;AY96,AND(AI96=AY96,3&lt;5))),1,0)+IF(AND(AQ96&gt;0,OR(AQ96&lt;AY96,AND(AQ96=AY96,4&lt;5))),1,0)+IF(AND(BG96&gt;0,OR(BG96&lt;AY96,AND(BG96=AY96,6&lt;5))),1,0)+IF(AND(BO96&gt;0,OR(BO96&lt;AY96,AND(BO96=AY96,7&lt;5))),1,0)+IF(AND(BW96&gt;0,OR(BW96&lt;AY96,AND(BW96=AY96,8&lt;5))),1,0)+IF(AND(CE96&gt;0,OR(CE96&lt;AY96,AND(CE96=AY96,9&lt;5))),1,0)))</f>
        <v>99</v>
      </c>
      <c r="BD96" s="3">
        <f>IF(Inputs!$B$27&lt;&gt;"Ready","PENDING INPUTS",IF(A96&gt;Inputs!$B$6,0,MIN(MAX(0,(AY96+AZ96+BA96)-BB96),MAX(0,C96-D96-(IF(O96&lt;BC96,K96+L96+M96-N96,0)+IF(W96&lt;BC96,S96+T96+U96-V96,0)+IF(AE96&lt;BC96,AA96+AB96+AC96-AD96,0)+IF(AM96&lt;BC96,AI96+AJ96+AK96-AL96,0)+IF(AU96&lt;BC96,AQ96+AR96+AS96-AT96,0)+IF(BC96&lt;BC96,AY96+AZ96+BA96-BB96,0)+IF(BK96&lt;BC96,BG96+BH96+BI96-BJ96,0)+IF(BS96&lt;BC96,BO96+BP96+BQ96-BR96,0)+IF(CA96&lt;BC96,BW96+BX96+BY96-BZ96,0)+IF(CI96&lt;BC96,CE96+CF96+CG96-CH96,0))))))</f>
        <v>0</v>
      </c>
      <c r="BE96" s="3">
        <f>IF(Inputs!$B$27&lt;&gt;"Ready","PENDING INPUTS",MIN((AY96+AZ96+BA96),IF(D96&gt;C96,IF(D96=0,0,BB96*C96/D96),BB96+BD96)))</f>
        <v>0</v>
      </c>
      <c r="BF96" s="3">
        <f>IF(Inputs!$B$27&lt;&gt;"Ready","PENDING INPUTS",MAX(0,(AY96+AZ96+BA96)-BE96))</f>
        <v>0</v>
      </c>
      <c r="BG96" s="3">
        <f>IF(Inputs!$B$27&lt;&gt;"Ready","PENDING INPUTS",BN95)</f>
        <v>0</v>
      </c>
      <c r="BH96" s="3">
        <f>IF(Inputs!$B$27&lt;&gt;"Ready","PENDING INPUTS",IF(A96&lt;=Inputs!$B$6,ROUND(BG96*Inputs!C20/12,2),0))</f>
        <v>0</v>
      </c>
      <c r="BI96" s="3">
        <f>IF(Inputs!$B$27&lt;&gt;"Ready","PENDING INPUTS",IF(AND(A96&lt;=Inputs!$B$6,BG96&gt;0),Inputs!G20,0))</f>
        <v>0</v>
      </c>
      <c r="BJ96" s="3">
        <f>IF(Inputs!$B$27&lt;&gt;"Ready","PENDING INPUTS",IF(A96&gt;Inputs!$B$6,0,MIN((BG96+BH96+BI96),IF(Inputs!H20=1,Inputs!D20,MAX(Inputs!F20,ROUND(BG96*Inputs!E20+BH96+BI96,2))))))</f>
        <v>0</v>
      </c>
      <c r="BK96">
        <f>IF(Inputs!$B$27&lt;&gt;"Ready","PENDING INPUTS",IF(BG96&lt;=0,99,1+IF(AND(K96&gt;0,OR(K96&lt;BG96,AND(K96=BG96,0&lt;6))),1,0)+IF(AND(S96&gt;0,OR(S96&lt;BG96,AND(S96=BG96,1&lt;6))),1,0)+IF(AND(AA96&gt;0,OR(AA96&lt;BG96,AND(AA96=BG96,2&lt;6))),1,0)+IF(AND(AI96&gt;0,OR(AI96&lt;BG96,AND(AI96=BG96,3&lt;6))),1,0)+IF(AND(AQ96&gt;0,OR(AQ96&lt;BG96,AND(AQ96=BG96,4&lt;6))),1,0)+IF(AND(AY96&gt;0,OR(AY96&lt;BG96,AND(AY96=BG96,5&lt;6))),1,0)+IF(AND(BO96&gt;0,OR(BO96&lt;BG96,AND(BO96=BG96,7&lt;6))),1,0)+IF(AND(BW96&gt;0,OR(BW96&lt;BG96,AND(BW96=BG96,8&lt;6))),1,0)+IF(AND(CE96&gt;0,OR(CE96&lt;BG96,AND(CE96=BG96,9&lt;6))),1,0)))</f>
        <v>99</v>
      </c>
      <c r="BL96" s="3">
        <f>IF(Inputs!$B$27&lt;&gt;"Ready","PENDING INPUTS",IF(A96&gt;Inputs!$B$6,0,MIN(MAX(0,(BG96+BH96+BI96)-BJ96),MAX(0,C96-D96-(IF(O96&lt;BK96,K96+L96+M96-N96,0)+IF(W96&lt;BK96,S96+T96+U96-V96,0)+IF(AE96&lt;BK96,AA96+AB96+AC96-AD96,0)+IF(AM96&lt;BK96,AI96+AJ96+AK96-AL96,0)+IF(AU96&lt;BK96,AQ96+AR96+AS96-AT96,0)+IF(BC96&lt;BK96,AY96+AZ96+BA96-BB96,0)+IF(BK96&lt;BK96,BG96+BH96+BI96-BJ96,0)+IF(BS96&lt;BK96,BO96+BP96+BQ96-BR96,0)+IF(CA96&lt;BK96,BW96+BX96+BY96-BZ96,0)+IF(CI96&lt;BK96,CE96+CF96+CG96-CH96,0))))))</f>
        <v>0</v>
      </c>
      <c r="BM96" s="3">
        <f>IF(Inputs!$B$27&lt;&gt;"Ready","PENDING INPUTS",MIN((BG96+BH96+BI96),IF(D96&gt;C96,IF(D96=0,0,BJ96*C96/D96),BJ96+BL96)))</f>
        <v>0</v>
      </c>
      <c r="BN96" s="3">
        <f>IF(Inputs!$B$27&lt;&gt;"Ready","PENDING INPUTS",MAX(0,(BG96+BH96+BI96)-BM96))</f>
        <v>0</v>
      </c>
      <c r="BO96" s="3">
        <f>IF(Inputs!$B$27&lt;&gt;"Ready","PENDING INPUTS",BV95)</f>
        <v>0</v>
      </c>
      <c r="BP96" s="3">
        <f>IF(Inputs!$B$27&lt;&gt;"Ready","PENDING INPUTS",IF(A96&lt;=Inputs!$B$6,ROUND(BO96*Inputs!C21/12,2),0))</f>
        <v>0</v>
      </c>
      <c r="BQ96" s="3">
        <f>IF(Inputs!$B$27&lt;&gt;"Ready","PENDING INPUTS",IF(AND(A96&lt;=Inputs!$B$6,BO96&gt;0),Inputs!G21,0))</f>
        <v>0</v>
      </c>
      <c r="BR96" s="3">
        <f>IF(Inputs!$B$27&lt;&gt;"Ready","PENDING INPUTS",IF(A96&gt;Inputs!$B$6,0,MIN((BO96+BP96+BQ96),IF(Inputs!H21=1,Inputs!D21,MAX(Inputs!F21,ROUND(BO96*Inputs!E21+BP96+BQ96,2))))))</f>
        <v>0</v>
      </c>
      <c r="BS96">
        <f>IF(Inputs!$B$27&lt;&gt;"Ready","PENDING INPUTS",IF(BO96&lt;=0,99,1+IF(AND(K96&gt;0,OR(K96&lt;BO96,AND(K96=BO96,0&lt;7))),1,0)+IF(AND(S96&gt;0,OR(S96&lt;BO96,AND(S96=BO96,1&lt;7))),1,0)+IF(AND(AA96&gt;0,OR(AA96&lt;BO96,AND(AA96=BO96,2&lt;7))),1,0)+IF(AND(AI96&gt;0,OR(AI96&lt;BO96,AND(AI96=BO96,3&lt;7))),1,0)+IF(AND(AQ96&gt;0,OR(AQ96&lt;BO96,AND(AQ96=BO96,4&lt;7))),1,0)+IF(AND(AY96&gt;0,OR(AY96&lt;BO96,AND(AY96=BO96,5&lt;7))),1,0)+IF(AND(BG96&gt;0,OR(BG96&lt;BO96,AND(BG96=BO96,6&lt;7))),1,0)+IF(AND(BW96&gt;0,OR(BW96&lt;BO96,AND(BW96=BO96,8&lt;7))),1,0)+IF(AND(CE96&gt;0,OR(CE96&lt;BO96,AND(CE96=BO96,9&lt;7))),1,0)))</f>
        <v>99</v>
      </c>
      <c r="BT96" s="3">
        <f>IF(Inputs!$B$27&lt;&gt;"Ready","PENDING INPUTS",IF(A96&gt;Inputs!$B$6,0,MIN(MAX(0,(BO96+BP96+BQ96)-BR96),MAX(0,C96-D96-(IF(O96&lt;BS96,K96+L96+M96-N96,0)+IF(W96&lt;BS96,S96+T96+U96-V96,0)+IF(AE96&lt;BS96,AA96+AB96+AC96-AD96,0)+IF(AM96&lt;BS96,AI96+AJ96+AK96-AL96,0)+IF(AU96&lt;BS96,AQ96+AR96+AS96-AT96,0)+IF(BC96&lt;BS96,AY96+AZ96+BA96-BB96,0)+IF(BK96&lt;BS96,BG96+BH96+BI96-BJ96,0)+IF(BS96&lt;BS96,BO96+BP96+BQ96-BR96,0)+IF(CA96&lt;BS96,BW96+BX96+BY96-BZ96,0)+IF(CI96&lt;BS96,CE96+CF96+CG96-CH96,0))))))</f>
        <v>0</v>
      </c>
      <c r="BU96" s="3">
        <f>IF(Inputs!$B$27&lt;&gt;"Ready","PENDING INPUTS",MIN((BO96+BP96+BQ96),IF(D96&gt;C96,IF(D96=0,0,BR96*C96/D96),BR96+BT96)))</f>
        <v>0</v>
      </c>
      <c r="BV96" s="3">
        <f>IF(Inputs!$B$27&lt;&gt;"Ready","PENDING INPUTS",MAX(0,(BO96+BP96+BQ96)-BU96))</f>
        <v>0</v>
      </c>
      <c r="BW96" s="3">
        <f>IF(Inputs!$B$27&lt;&gt;"Ready","PENDING INPUTS",CD95)</f>
        <v>0</v>
      </c>
      <c r="BX96" s="3">
        <f>IF(Inputs!$B$27&lt;&gt;"Ready","PENDING INPUTS",IF(A96&lt;=Inputs!$B$6,ROUND(BW96*Inputs!C22/12,2),0))</f>
        <v>0</v>
      </c>
      <c r="BY96" s="3">
        <f>IF(Inputs!$B$27&lt;&gt;"Ready","PENDING INPUTS",IF(AND(A96&lt;=Inputs!$B$6,BW96&gt;0),Inputs!G22,0))</f>
        <v>0</v>
      </c>
      <c r="BZ96" s="3">
        <f>IF(Inputs!$B$27&lt;&gt;"Ready","PENDING INPUTS",IF(A96&gt;Inputs!$B$6,0,MIN((BW96+BX96+BY96),IF(Inputs!H22=1,Inputs!D22,MAX(Inputs!F22,ROUND(BW96*Inputs!E22+BX96+BY96,2))))))</f>
        <v>0</v>
      </c>
      <c r="CA96">
        <f>IF(Inputs!$B$27&lt;&gt;"Ready","PENDING INPUTS",IF(BW96&lt;=0,99,1+IF(AND(K96&gt;0,OR(K96&lt;BW96,AND(K96=BW96,0&lt;8))),1,0)+IF(AND(S96&gt;0,OR(S96&lt;BW96,AND(S96=BW96,1&lt;8))),1,0)+IF(AND(AA96&gt;0,OR(AA96&lt;BW96,AND(AA96=BW96,2&lt;8))),1,0)+IF(AND(AI96&gt;0,OR(AI96&lt;BW96,AND(AI96=BW96,3&lt;8))),1,0)+IF(AND(AQ96&gt;0,OR(AQ96&lt;BW96,AND(AQ96=BW96,4&lt;8))),1,0)+IF(AND(AY96&gt;0,OR(AY96&lt;BW96,AND(AY96=BW96,5&lt;8))),1,0)+IF(AND(BG96&gt;0,OR(BG96&lt;BW96,AND(BG96=BW96,6&lt;8))),1,0)+IF(AND(BO96&gt;0,OR(BO96&lt;BW96,AND(BO96=BW96,7&lt;8))),1,0)+IF(AND(CE96&gt;0,OR(CE96&lt;BW96,AND(CE96=BW96,9&lt;8))),1,0)))</f>
        <v>99</v>
      </c>
      <c r="CB96" s="3">
        <f>IF(Inputs!$B$27&lt;&gt;"Ready","PENDING INPUTS",IF(A96&gt;Inputs!$B$6,0,MIN(MAX(0,(BW96+BX96+BY96)-BZ96),MAX(0,C96-D96-(IF(O96&lt;CA96,K96+L96+M96-N96,0)+IF(W96&lt;CA96,S96+T96+U96-V96,0)+IF(AE96&lt;CA96,AA96+AB96+AC96-AD96,0)+IF(AM96&lt;CA96,AI96+AJ96+AK96-AL96,0)+IF(AU96&lt;CA96,AQ96+AR96+AS96-AT96,0)+IF(BC96&lt;CA96,AY96+AZ96+BA96-BB96,0)+IF(BK96&lt;CA96,BG96+BH96+BI96-BJ96,0)+IF(BS96&lt;CA96,BO96+BP96+BQ96-BR96,0)+IF(CA96&lt;CA96,BW96+BX96+BY96-BZ96,0)+IF(CI96&lt;CA96,CE96+CF96+CG96-CH96,0))))))</f>
        <v>0</v>
      </c>
      <c r="CC96" s="3">
        <f>IF(Inputs!$B$27&lt;&gt;"Ready","PENDING INPUTS",MIN((BW96+BX96+BY96),IF(D96&gt;C96,IF(D96=0,0,BZ96*C96/D96),BZ96+CB96)))</f>
        <v>0</v>
      </c>
      <c r="CD96" s="3">
        <f>IF(Inputs!$B$27&lt;&gt;"Ready","PENDING INPUTS",MAX(0,(BW96+BX96+BY96)-CC96))</f>
        <v>0</v>
      </c>
      <c r="CE96" s="3">
        <f>IF(Inputs!$B$27&lt;&gt;"Ready","PENDING INPUTS",CL95)</f>
        <v>0</v>
      </c>
      <c r="CF96" s="3">
        <f>IF(Inputs!$B$27&lt;&gt;"Ready","PENDING INPUTS",IF(A96&lt;=Inputs!$B$6,ROUND(CE96*Inputs!C23/12,2),0))</f>
        <v>0</v>
      </c>
      <c r="CG96" s="3">
        <f>IF(Inputs!$B$27&lt;&gt;"Ready","PENDING INPUTS",IF(AND(A96&lt;=Inputs!$B$6,CE96&gt;0),Inputs!G23,0))</f>
        <v>0</v>
      </c>
      <c r="CH96" s="3">
        <f>IF(Inputs!$B$27&lt;&gt;"Ready","PENDING INPUTS",IF(A96&gt;Inputs!$B$6,0,MIN((CE96+CF96+CG96),IF(Inputs!H23=1,Inputs!D23,MAX(Inputs!F23,ROUND(CE96*Inputs!E23+CF96+CG96,2))))))</f>
        <v>0</v>
      </c>
      <c r="CI96">
        <f>IF(Inputs!$B$27&lt;&gt;"Ready","PENDING INPUTS",IF(CE96&lt;=0,99,1+IF(AND(K96&gt;0,OR(K96&lt;CE96,AND(K96=CE96,0&lt;9))),1,0)+IF(AND(S96&gt;0,OR(S96&lt;CE96,AND(S96=CE96,1&lt;9))),1,0)+IF(AND(AA96&gt;0,OR(AA96&lt;CE96,AND(AA96=CE96,2&lt;9))),1,0)+IF(AND(AI96&gt;0,OR(AI96&lt;CE96,AND(AI96=CE96,3&lt;9))),1,0)+IF(AND(AQ96&gt;0,OR(AQ96&lt;CE96,AND(AQ96=CE96,4&lt;9))),1,0)+IF(AND(AY96&gt;0,OR(AY96&lt;CE96,AND(AY96=CE96,5&lt;9))),1,0)+IF(AND(BG96&gt;0,OR(BG96&lt;CE96,AND(BG96=CE96,6&lt;9))),1,0)+IF(AND(BO96&gt;0,OR(BO96&lt;CE96,AND(BO96=CE96,7&lt;9))),1,0)+IF(AND(BW96&gt;0,OR(BW96&lt;CE96,AND(BW96=CE96,8&lt;9))),1,0)))</f>
        <v>99</v>
      </c>
      <c r="CJ96" s="3">
        <f>IF(Inputs!$B$27&lt;&gt;"Ready","PENDING INPUTS",IF(A96&gt;Inputs!$B$6,0,MIN(MAX(0,(CE96+CF96+CG96)-CH96),MAX(0,C96-D96-(IF(O96&lt;CI96,K96+L96+M96-N96,0)+IF(W96&lt;CI96,S96+T96+U96-V96,0)+IF(AE96&lt;CI96,AA96+AB96+AC96-AD96,0)+IF(AM96&lt;CI96,AI96+AJ96+AK96-AL96,0)+IF(AU96&lt;CI96,AQ96+AR96+AS96-AT96,0)+IF(BC96&lt;CI96,AY96+AZ96+BA96-BB96,0)+IF(BK96&lt;CI96,BG96+BH96+BI96-BJ96,0)+IF(BS96&lt;CI96,BO96+BP96+BQ96-BR96,0)+IF(CA96&lt;CI96,BW96+BX96+BY96-BZ96,0)+IF(CI96&lt;CI96,CE96+CF96+CG96-CH96,0))))))</f>
        <v>0</v>
      </c>
      <c r="CK96" s="3">
        <f>IF(Inputs!$B$27&lt;&gt;"Ready","PENDING INPUTS",MIN((CE96+CF96+CG96),IF(D96&gt;C96,IF(D96=0,0,CH96*C96/D96),CH96+CJ96)))</f>
        <v>0</v>
      </c>
      <c r="CL96" s="3">
        <f>IF(Inputs!$B$27&lt;&gt;"Ready","PENDING INPUTS",MAX(0,(CE96+CF96+CG96)-CK96))</f>
        <v>0</v>
      </c>
    </row>
    <row r="97" spans="1:90" ht="27.95" customHeight="1" x14ac:dyDescent="0.25">
      <c r="A97">
        <v>93</v>
      </c>
      <c r="B97" s="13">
        <f>IF(Inputs!$B$27&lt;&gt;"Ready","PENDING INPUTS",EDATE(Inputs!$B$5,A97-1))</f>
        <v>49096</v>
      </c>
      <c r="C97" s="3">
        <f>IF(Inputs!$B$27&lt;&gt;"Ready","PENDING INPUTS",IF(A97&lt;=Inputs!$B$6,MAX(0,Inputs!$B$4+IF(A97=Inputs!$B$7,Inputs!$B$8,0)+IF(A97=Inputs!$B$9,Inputs!$B$10,0)),0))</f>
        <v>0</v>
      </c>
      <c r="D97" s="3">
        <f>IF(Inputs!$B$27&lt;&gt;"Ready","PENDING INPUTS",SUM(N97,V97,AD97,AL97,AT97,BB97,BJ97,BR97,BZ97,CH97))</f>
        <v>0</v>
      </c>
      <c r="E97" s="3">
        <f>IF(Inputs!$B$27&lt;&gt;"Ready","PENDING INPUTS",MAX(0,D97-C97))</f>
        <v>0</v>
      </c>
      <c r="F97" s="3">
        <f>IF(Inputs!$B$27&lt;&gt;"Ready","PENDING INPUTS",SUM(Q97,Y97,AG97,AO97,AW97,BE97,BM97,BU97,CC97,CK97))</f>
        <v>0</v>
      </c>
      <c r="G97" s="3">
        <f>IF(Inputs!$B$27&lt;&gt;"Ready","PENDING INPUTS",SUM(L97,T97,AB97,AJ97,AR97,AZ97,BH97,BP97,BX97,CF97))</f>
        <v>0</v>
      </c>
      <c r="H97" s="3">
        <f>IF(Inputs!$B$27&lt;&gt;"Ready","PENDING INPUTS",SUM(M97,U97,AC97,AK97,AS97,BA97,BI97,BQ97,BY97,CG97))</f>
        <v>0</v>
      </c>
      <c r="I97" s="3">
        <f>IF(Inputs!$B$27&lt;&gt;"Ready","PENDING INPUTS",SUM(R97,Z97,AH97,AP97,AX97,BF97,BN97,BV97,CD97,CL97))</f>
        <v>0</v>
      </c>
      <c r="J97" t="str">
        <f>IF(Inputs!$B$27&lt;&gt;"Ready","PENDING INPUTS",IF(A97&gt;Inputs!$B$6,"Beyond horizon",IF(E97&gt;0.005,"MINIMUM SHORTFALL",IF(I97&lt;0.005,"Paid off","In progress"))))</f>
        <v>Paid off</v>
      </c>
      <c r="K97" s="3">
        <f>IF(Inputs!$B$27&lt;&gt;"Ready","PENDING INPUTS",R96)</f>
        <v>0</v>
      </c>
      <c r="L97" s="3">
        <f>IF(Inputs!$B$27&lt;&gt;"Ready","PENDING INPUTS",IF(A97&lt;=Inputs!$B$6,ROUND(K97*Inputs!C14/12,2),0))</f>
        <v>0</v>
      </c>
      <c r="M97" s="3">
        <f>IF(Inputs!$B$27&lt;&gt;"Ready","PENDING INPUTS",IF(AND(A97&lt;=Inputs!$B$6,K97&gt;0),Inputs!G14,0))</f>
        <v>0</v>
      </c>
      <c r="N97" s="3">
        <f>IF(Inputs!$B$27&lt;&gt;"Ready","PENDING INPUTS",IF(A97&gt;Inputs!$B$6,0,MIN((K97+L97+M97),IF(Inputs!H14=1,Inputs!D14,MAX(Inputs!F14,ROUND(K97*Inputs!E14+L97+M97,2))))))</f>
        <v>0</v>
      </c>
      <c r="O97">
        <f>IF(Inputs!$B$27&lt;&gt;"Ready","PENDING INPUTS",IF(K97&lt;=0,99,1+IF(AND(S97&gt;0,OR(S97&lt;K97,AND(S97=K97,1&lt;0))),1,0)+IF(AND(AA97&gt;0,OR(AA97&lt;K97,AND(AA97=K97,2&lt;0))),1,0)+IF(AND(AI97&gt;0,OR(AI97&lt;K97,AND(AI97=K97,3&lt;0))),1,0)+IF(AND(AQ97&gt;0,OR(AQ97&lt;K97,AND(AQ97=K97,4&lt;0))),1,0)+IF(AND(AY97&gt;0,OR(AY97&lt;K97,AND(AY97=K97,5&lt;0))),1,0)+IF(AND(BG97&gt;0,OR(BG97&lt;K97,AND(BG97=K97,6&lt;0))),1,0)+IF(AND(BO97&gt;0,OR(BO97&lt;K97,AND(BO97=K97,7&lt;0))),1,0)+IF(AND(BW97&gt;0,OR(BW97&lt;K97,AND(BW97=K97,8&lt;0))),1,0)+IF(AND(CE97&gt;0,OR(CE97&lt;K97,AND(CE97=K97,9&lt;0))),1,0)))</f>
        <v>99</v>
      </c>
      <c r="P97" s="3">
        <f>IF(Inputs!$B$27&lt;&gt;"Ready","PENDING INPUTS",IF(A97&gt;Inputs!$B$6,0,MIN(MAX(0,(K97+L97+M97)-N97),MAX(0,C97-D97-(IF(O97&lt;O97,K97+L97+M97-N97,0)+IF(W97&lt;O97,S97+T97+U97-V97,0)+IF(AE97&lt;O97,AA97+AB97+AC97-AD97,0)+IF(AM97&lt;O97,AI97+AJ97+AK97-AL97,0)+IF(AU97&lt;O97,AQ97+AR97+AS97-AT97,0)+IF(BC97&lt;O97,AY97+AZ97+BA97-BB97,0)+IF(BK97&lt;O97,BG97+BH97+BI97-BJ97,0)+IF(BS97&lt;O97,BO97+BP97+BQ97-BR97,0)+IF(CA97&lt;O97,BW97+BX97+BY97-BZ97,0)+IF(CI97&lt;O97,CE97+CF97+CG97-CH97,0))))))</f>
        <v>0</v>
      </c>
      <c r="Q97" s="3">
        <f>IF(Inputs!$B$27&lt;&gt;"Ready","PENDING INPUTS",MIN((K97+L97+M97),IF(D97&gt;C97,IF(D97=0,0,N97*C97/D97),N97+P97)))</f>
        <v>0</v>
      </c>
      <c r="R97" s="3">
        <f>IF(Inputs!$B$27&lt;&gt;"Ready","PENDING INPUTS",MAX(0,(K97+L97+M97)-Q97))</f>
        <v>0</v>
      </c>
      <c r="S97" s="3">
        <f>IF(Inputs!$B$27&lt;&gt;"Ready","PENDING INPUTS",Z96)</f>
        <v>0</v>
      </c>
      <c r="T97" s="3">
        <f>IF(Inputs!$B$27&lt;&gt;"Ready","PENDING INPUTS",IF(A97&lt;=Inputs!$B$6,ROUND(S97*Inputs!C15/12,2),0))</f>
        <v>0</v>
      </c>
      <c r="U97" s="3">
        <f>IF(Inputs!$B$27&lt;&gt;"Ready","PENDING INPUTS",IF(AND(A97&lt;=Inputs!$B$6,S97&gt;0),Inputs!G15,0))</f>
        <v>0</v>
      </c>
      <c r="V97" s="3">
        <f>IF(Inputs!$B$27&lt;&gt;"Ready","PENDING INPUTS",IF(A97&gt;Inputs!$B$6,0,MIN((S97+T97+U97),IF(Inputs!H15=1,Inputs!D15,MAX(Inputs!F15,ROUND(S97*Inputs!E15+T97+U97,2))))))</f>
        <v>0</v>
      </c>
      <c r="W97">
        <f>IF(Inputs!$B$27&lt;&gt;"Ready","PENDING INPUTS",IF(S97&lt;=0,99,1+IF(AND(K97&gt;0,OR(K97&lt;S97,AND(K97=S97,0&lt;1))),1,0)+IF(AND(AA97&gt;0,OR(AA97&lt;S97,AND(AA97=S97,2&lt;1))),1,0)+IF(AND(AI97&gt;0,OR(AI97&lt;S97,AND(AI97=S97,3&lt;1))),1,0)+IF(AND(AQ97&gt;0,OR(AQ97&lt;S97,AND(AQ97=S97,4&lt;1))),1,0)+IF(AND(AY97&gt;0,OR(AY97&lt;S97,AND(AY97=S97,5&lt;1))),1,0)+IF(AND(BG97&gt;0,OR(BG97&lt;S97,AND(BG97=S97,6&lt;1))),1,0)+IF(AND(BO97&gt;0,OR(BO97&lt;S97,AND(BO97=S97,7&lt;1))),1,0)+IF(AND(BW97&gt;0,OR(BW97&lt;S97,AND(BW97=S97,8&lt;1))),1,0)+IF(AND(CE97&gt;0,OR(CE97&lt;S97,AND(CE97=S97,9&lt;1))),1,0)))</f>
        <v>99</v>
      </c>
      <c r="X97" s="3">
        <f>IF(Inputs!$B$27&lt;&gt;"Ready","PENDING INPUTS",IF(A97&gt;Inputs!$B$6,0,MIN(MAX(0,(S97+T97+U97)-V97),MAX(0,C97-D97-(IF(O97&lt;W97,K97+L97+M97-N97,0)+IF(W97&lt;W97,S97+T97+U97-V97,0)+IF(AE97&lt;W97,AA97+AB97+AC97-AD97,0)+IF(AM97&lt;W97,AI97+AJ97+AK97-AL97,0)+IF(AU97&lt;W97,AQ97+AR97+AS97-AT97,0)+IF(BC97&lt;W97,AY97+AZ97+BA97-BB97,0)+IF(BK97&lt;W97,BG97+BH97+BI97-BJ97,0)+IF(BS97&lt;W97,BO97+BP97+BQ97-BR97,0)+IF(CA97&lt;W97,BW97+BX97+BY97-BZ97,0)+IF(CI97&lt;W97,CE97+CF97+CG97-CH97,0))))))</f>
        <v>0</v>
      </c>
      <c r="Y97" s="3">
        <f>IF(Inputs!$B$27&lt;&gt;"Ready","PENDING INPUTS",MIN((S97+T97+U97),IF(D97&gt;C97,IF(D97=0,0,V97*C97/D97),V97+X97)))</f>
        <v>0</v>
      </c>
      <c r="Z97" s="3">
        <f>IF(Inputs!$B$27&lt;&gt;"Ready","PENDING INPUTS",MAX(0,(S97+T97+U97)-Y97))</f>
        <v>0</v>
      </c>
      <c r="AA97" s="3">
        <f>IF(Inputs!$B$27&lt;&gt;"Ready","PENDING INPUTS",AH96)</f>
        <v>0</v>
      </c>
      <c r="AB97" s="3">
        <f>IF(Inputs!$B$27&lt;&gt;"Ready","PENDING INPUTS",IF(A97&lt;=Inputs!$B$6,ROUND(AA97*Inputs!C16/12,2),0))</f>
        <v>0</v>
      </c>
      <c r="AC97" s="3">
        <f>IF(Inputs!$B$27&lt;&gt;"Ready","PENDING INPUTS",IF(AND(A97&lt;=Inputs!$B$6,AA97&gt;0),Inputs!G16,0))</f>
        <v>0</v>
      </c>
      <c r="AD97" s="3">
        <f>IF(Inputs!$B$27&lt;&gt;"Ready","PENDING INPUTS",IF(A97&gt;Inputs!$B$6,0,MIN((AA97+AB97+AC97),IF(Inputs!H16=1,Inputs!D16,MAX(Inputs!F16,ROUND(AA97*Inputs!E16+AB97+AC97,2))))))</f>
        <v>0</v>
      </c>
      <c r="AE97">
        <f>IF(Inputs!$B$27&lt;&gt;"Ready","PENDING INPUTS",IF(AA97&lt;=0,99,1+IF(AND(K97&gt;0,OR(K97&lt;AA97,AND(K97=AA97,0&lt;2))),1,0)+IF(AND(S97&gt;0,OR(S97&lt;AA97,AND(S97=AA97,1&lt;2))),1,0)+IF(AND(AI97&gt;0,OR(AI97&lt;AA97,AND(AI97=AA97,3&lt;2))),1,0)+IF(AND(AQ97&gt;0,OR(AQ97&lt;AA97,AND(AQ97=AA97,4&lt;2))),1,0)+IF(AND(AY97&gt;0,OR(AY97&lt;AA97,AND(AY97=AA97,5&lt;2))),1,0)+IF(AND(BG97&gt;0,OR(BG97&lt;AA97,AND(BG97=AA97,6&lt;2))),1,0)+IF(AND(BO97&gt;0,OR(BO97&lt;AA97,AND(BO97=AA97,7&lt;2))),1,0)+IF(AND(BW97&gt;0,OR(BW97&lt;AA97,AND(BW97=AA97,8&lt;2))),1,0)+IF(AND(CE97&gt;0,OR(CE97&lt;AA97,AND(CE97=AA97,9&lt;2))),1,0)))</f>
        <v>99</v>
      </c>
      <c r="AF97" s="3">
        <f>IF(Inputs!$B$27&lt;&gt;"Ready","PENDING INPUTS",IF(A97&gt;Inputs!$B$6,0,MIN(MAX(0,(AA97+AB97+AC97)-AD97),MAX(0,C97-D97-(IF(O97&lt;AE97,K97+L97+M97-N97,0)+IF(W97&lt;AE97,S97+T97+U97-V97,0)+IF(AE97&lt;AE97,AA97+AB97+AC97-AD97,0)+IF(AM97&lt;AE97,AI97+AJ97+AK97-AL97,0)+IF(AU97&lt;AE97,AQ97+AR97+AS97-AT97,0)+IF(BC97&lt;AE97,AY97+AZ97+BA97-BB97,0)+IF(BK97&lt;AE97,BG97+BH97+BI97-BJ97,0)+IF(BS97&lt;AE97,BO97+BP97+BQ97-BR97,0)+IF(CA97&lt;AE97,BW97+BX97+BY97-BZ97,0)+IF(CI97&lt;AE97,CE97+CF97+CG97-CH97,0))))))</f>
        <v>0</v>
      </c>
      <c r="AG97" s="3">
        <f>IF(Inputs!$B$27&lt;&gt;"Ready","PENDING INPUTS",MIN((AA97+AB97+AC97),IF(D97&gt;C97,IF(D97=0,0,AD97*C97/D97),AD97+AF97)))</f>
        <v>0</v>
      </c>
      <c r="AH97" s="3">
        <f>IF(Inputs!$B$27&lt;&gt;"Ready","PENDING INPUTS",MAX(0,(AA97+AB97+AC97)-AG97))</f>
        <v>0</v>
      </c>
      <c r="AI97" s="3">
        <f>IF(Inputs!$B$27&lt;&gt;"Ready","PENDING INPUTS",AP96)</f>
        <v>0</v>
      </c>
      <c r="AJ97" s="3">
        <f>IF(Inputs!$B$27&lt;&gt;"Ready","PENDING INPUTS",IF(A97&lt;=Inputs!$B$6,ROUND(AI97*Inputs!C17/12,2),0))</f>
        <v>0</v>
      </c>
      <c r="AK97" s="3">
        <f>IF(Inputs!$B$27&lt;&gt;"Ready","PENDING INPUTS",IF(AND(A97&lt;=Inputs!$B$6,AI97&gt;0),Inputs!G17,0))</f>
        <v>0</v>
      </c>
      <c r="AL97" s="3">
        <f>IF(Inputs!$B$27&lt;&gt;"Ready","PENDING INPUTS",IF(A97&gt;Inputs!$B$6,0,MIN((AI97+AJ97+AK97),IF(Inputs!H17=1,Inputs!D17,MAX(Inputs!F17,ROUND(AI97*Inputs!E17+AJ97+AK97,2))))))</f>
        <v>0</v>
      </c>
      <c r="AM97">
        <f>IF(Inputs!$B$27&lt;&gt;"Ready","PENDING INPUTS",IF(AI97&lt;=0,99,1+IF(AND(K97&gt;0,OR(K97&lt;AI97,AND(K97=AI97,0&lt;3))),1,0)+IF(AND(S97&gt;0,OR(S97&lt;AI97,AND(S97=AI97,1&lt;3))),1,0)+IF(AND(AA97&gt;0,OR(AA97&lt;AI97,AND(AA97=AI97,2&lt;3))),1,0)+IF(AND(AQ97&gt;0,OR(AQ97&lt;AI97,AND(AQ97=AI97,4&lt;3))),1,0)+IF(AND(AY97&gt;0,OR(AY97&lt;AI97,AND(AY97=AI97,5&lt;3))),1,0)+IF(AND(BG97&gt;0,OR(BG97&lt;AI97,AND(BG97=AI97,6&lt;3))),1,0)+IF(AND(BO97&gt;0,OR(BO97&lt;AI97,AND(BO97=AI97,7&lt;3))),1,0)+IF(AND(BW97&gt;0,OR(BW97&lt;AI97,AND(BW97=AI97,8&lt;3))),1,0)+IF(AND(CE97&gt;0,OR(CE97&lt;AI97,AND(CE97=AI97,9&lt;3))),1,0)))</f>
        <v>99</v>
      </c>
      <c r="AN97" s="3">
        <f>IF(Inputs!$B$27&lt;&gt;"Ready","PENDING INPUTS",IF(A97&gt;Inputs!$B$6,0,MIN(MAX(0,(AI97+AJ97+AK97)-AL97),MAX(0,C97-D97-(IF(O97&lt;AM97,K97+L97+M97-N97,0)+IF(W97&lt;AM97,S97+T97+U97-V97,0)+IF(AE97&lt;AM97,AA97+AB97+AC97-AD97,0)+IF(AM97&lt;AM97,AI97+AJ97+AK97-AL97,0)+IF(AU97&lt;AM97,AQ97+AR97+AS97-AT97,0)+IF(BC97&lt;AM97,AY97+AZ97+BA97-BB97,0)+IF(BK97&lt;AM97,BG97+BH97+BI97-BJ97,0)+IF(BS97&lt;AM97,BO97+BP97+BQ97-BR97,0)+IF(CA97&lt;AM97,BW97+BX97+BY97-BZ97,0)+IF(CI97&lt;AM97,CE97+CF97+CG97-CH97,0))))))</f>
        <v>0</v>
      </c>
      <c r="AO97" s="3">
        <f>IF(Inputs!$B$27&lt;&gt;"Ready","PENDING INPUTS",MIN((AI97+AJ97+AK97),IF(D97&gt;C97,IF(D97=0,0,AL97*C97/D97),AL97+AN97)))</f>
        <v>0</v>
      </c>
      <c r="AP97" s="3">
        <f>IF(Inputs!$B$27&lt;&gt;"Ready","PENDING INPUTS",MAX(0,(AI97+AJ97+AK97)-AO97))</f>
        <v>0</v>
      </c>
      <c r="AQ97" s="3">
        <f>IF(Inputs!$B$27&lt;&gt;"Ready","PENDING INPUTS",AX96)</f>
        <v>0</v>
      </c>
      <c r="AR97" s="3">
        <f>IF(Inputs!$B$27&lt;&gt;"Ready","PENDING INPUTS",IF(A97&lt;=Inputs!$B$6,ROUND(AQ97*Inputs!C18/12,2),0))</f>
        <v>0</v>
      </c>
      <c r="AS97" s="3">
        <f>IF(Inputs!$B$27&lt;&gt;"Ready","PENDING INPUTS",IF(AND(A97&lt;=Inputs!$B$6,AQ97&gt;0),Inputs!G18,0))</f>
        <v>0</v>
      </c>
      <c r="AT97" s="3">
        <f>IF(Inputs!$B$27&lt;&gt;"Ready","PENDING INPUTS",IF(A97&gt;Inputs!$B$6,0,MIN((AQ97+AR97+AS97),IF(Inputs!H18=1,Inputs!D18,MAX(Inputs!F18,ROUND(AQ97*Inputs!E18+AR97+AS97,2))))))</f>
        <v>0</v>
      </c>
      <c r="AU97">
        <f>IF(Inputs!$B$27&lt;&gt;"Ready","PENDING INPUTS",IF(AQ97&lt;=0,99,1+IF(AND(K97&gt;0,OR(K97&lt;AQ97,AND(K97=AQ97,0&lt;4))),1,0)+IF(AND(S97&gt;0,OR(S97&lt;AQ97,AND(S97=AQ97,1&lt;4))),1,0)+IF(AND(AA97&gt;0,OR(AA97&lt;AQ97,AND(AA97=AQ97,2&lt;4))),1,0)+IF(AND(AI97&gt;0,OR(AI97&lt;AQ97,AND(AI97=AQ97,3&lt;4))),1,0)+IF(AND(AY97&gt;0,OR(AY97&lt;AQ97,AND(AY97=AQ97,5&lt;4))),1,0)+IF(AND(BG97&gt;0,OR(BG97&lt;AQ97,AND(BG97=AQ97,6&lt;4))),1,0)+IF(AND(BO97&gt;0,OR(BO97&lt;AQ97,AND(BO97=AQ97,7&lt;4))),1,0)+IF(AND(BW97&gt;0,OR(BW97&lt;AQ97,AND(BW97=AQ97,8&lt;4))),1,0)+IF(AND(CE97&gt;0,OR(CE97&lt;AQ97,AND(CE97=AQ97,9&lt;4))),1,0)))</f>
        <v>99</v>
      </c>
      <c r="AV97" s="3">
        <f>IF(Inputs!$B$27&lt;&gt;"Ready","PENDING INPUTS",IF(A97&gt;Inputs!$B$6,0,MIN(MAX(0,(AQ97+AR97+AS97)-AT97),MAX(0,C97-D97-(IF(O97&lt;AU97,K97+L97+M97-N97,0)+IF(W97&lt;AU97,S97+T97+U97-V97,0)+IF(AE97&lt;AU97,AA97+AB97+AC97-AD97,0)+IF(AM97&lt;AU97,AI97+AJ97+AK97-AL97,0)+IF(AU97&lt;AU97,AQ97+AR97+AS97-AT97,0)+IF(BC97&lt;AU97,AY97+AZ97+BA97-BB97,0)+IF(BK97&lt;AU97,BG97+BH97+BI97-BJ97,0)+IF(BS97&lt;AU97,BO97+BP97+BQ97-BR97,0)+IF(CA97&lt;AU97,BW97+BX97+BY97-BZ97,0)+IF(CI97&lt;AU97,CE97+CF97+CG97-CH97,0))))))</f>
        <v>0</v>
      </c>
      <c r="AW97" s="3">
        <f>IF(Inputs!$B$27&lt;&gt;"Ready","PENDING INPUTS",MIN((AQ97+AR97+AS97),IF(D97&gt;C97,IF(D97=0,0,AT97*C97/D97),AT97+AV97)))</f>
        <v>0</v>
      </c>
      <c r="AX97" s="3">
        <f>IF(Inputs!$B$27&lt;&gt;"Ready","PENDING INPUTS",MAX(0,(AQ97+AR97+AS97)-AW97))</f>
        <v>0</v>
      </c>
      <c r="AY97" s="3">
        <f>IF(Inputs!$B$27&lt;&gt;"Ready","PENDING INPUTS",BF96)</f>
        <v>0</v>
      </c>
      <c r="AZ97" s="3">
        <f>IF(Inputs!$B$27&lt;&gt;"Ready","PENDING INPUTS",IF(A97&lt;=Inputs!$B$6,ROUND(AY97*Inputs!C19/12,2),0))</f>
        <v>0</v>
      </c>
      <c r="BA97" s="3">
        <f>IF(Inputs!$B$27&lt;&gt;"Ready","PENDING INPUTS",IF(AND(A97&lt;=Inputs!$B$6,AY97&gt;0),Inputs!G19,0))</f>
        <v>0</v>
      </c>
      <c r="BB97" s="3">
        <f>IF(Inputs!$B$27&lt;&gt;"Ready","PENDING INPUTS",IF(A97&gt;Inputs!$B$6,0,MIN((AY97+AZ97+BA97),IF(Inputs!H19=1,Inputs!D19,MAX(Inputs!F19,ROUND(AY97*Inputs!E19+AZ97+BA97,2))))))</f>
        <v>0</v>
      </c>
      <c r="BC97">
        <f>IF(Inputs!$B$27&lt;&gt;"Ready","PENDING INPUTS",IF(AY97&lt;=0,99,1+IF(AND(K97&gt;0,OR(K97&lt;AY97,AND(K97=AY97,0&lt;5))),1,0)+IF(AND(S97&gt;0,OR(S97&lt;AY97,AND(S97=AY97,1&lt;5))),1,0)+IF(AND(AA97&gt;0,OR(AA97&lt;AY97,AND(AA97=AY97,2&lt;5))),1,0)+IF(AND(AI97&gt;0,OR(AI97&lt;AY97,AND(AI97=AY97,3&lt;5))),1,0)+IF(AND(AQ97&gt;0,OR(AQ97&lt;AY97,AND(AQ97=AY97,4&lt;5))),1,0)+IF(AND(BG97&gt;0,OR(BG97&lt;AY97,AND(BG97=AY97,6&lt;5))),1,0)+IF(AND(BO97&gt;0,OR(BO97&lt;AY97,AND(BO97=AY97,7&lt;5))),1,0)+IF(AND(BW97&gt;0,OR(BW97&lt;AY97,AND(BW97=AY97,8&lt;5))),1,0)+IF(AND(CE97&gt;0,OR(CE97&lt;AY97,AND(CE97=AY97,9&lt;5))),1,0)))</f>
        <v>99</v>
      </c>
      <c r="BD97" s="3">
        <f>IF(Inputs!$B$27&lt;&gt;"Ready","PENDING INPUTS",IF(A97&gt;Inputs!$B$6,0,MIN(MAX(0,(AY97+AZ97+BA97)-BB97),MAX(0,C97-D97-(IF(O97&lt;BC97,K97+L97+M97-N97,0)+IF(W97&lt;BC97,S97+T97+U97-V97,0)+IF(AE97&lt;BC97,AA97+AB97+AC97-AD97,0)+IF(AM97&lt;BC97,AI97+AJ97+AK97-AL97,0)+IF(AU97&lt;BC97,AQ97+AR97+AS97-AT97,0)+IF(BC97&lt;BC97,AY97+AZ97+BA97-BB97,0)+IF(BK97&lt;BC97,BG97+BH97+BI97-BJ97,0)+IF(BS97&lt;BC97,BO97+BP97+BQ97-BR97,0)+IF(CA97&lt;BC97,BW97+BX97+BY97-BZ97,0)+IF(CI97&lt;BC97,CE97+CF97+CG97-CH97,0))))))</f>
        <v>0</v>
      </c>
      <c r="BE97" s="3">
        <f>IF(Inputs!$B$27&lt;&gt;"Ready","PENDING INPUTS",MIN((AY97+AZ97+BA97),IF(D97&gt;C97,IF(D97=0,0,BB97*C97/D97),BB97+BD97)))</f>
        <v>0</v>
      </c>
      <c r="BF97" s="3">
        <f>IF(Inputs!$B$27&lt;&gt;"Ready","PENDING INPUTS",MAX(0,(AY97+AZ97+BA97)-BE97))</f>
        <v>0</v>
      </c>
      <c r="BG97" s="3">
        <f>IF(Inputs!$B$27&lt;&gt;"Ready","PENDING INPUTS",BN96)</f>
        <v>0</v>
      </c>
      <c r="BH97" s="3">
        <f>IF(Inputs!$B$27&lt;&gt;"Ready","PENDING INPUTS",IF(A97&lt;=Inputs!$B$6,ROUND(BG97*Inputs!C20/12,2),0))</f>
        <v>0</v>
      </c>
      <c r="BI97" s="3">
        <f>IF(Inputs!$B$27&lt;&gt;"Ready","PENDING INPUTS",IF(AND(A97&lt;=Inputs!$B$6,BG97&gt;0),Inputs!G20,0))</f>
        <v>0</v>
      </c>
      <c r="BJ97" s="3">
        <f>IF(Inputs!$B$27&lt;&gt;"Ready","PENDING INPUTS",IF(A97&gt;Inputs!$B$6,0,MIN((BG97+BH97+BI97),IF(Inputs!H20=1,Inputs!D20,MAX(Inputs!F20,ROUND(BG97*Inputs!E20+BH97+BI97,2))))))</f>
        <v>0</v>
      </c>
      <c r="BK97">
        <f>IF(Inputs!$B$27&lt;&gt;"Ready","PENDING INPUTS",IF(BG97&lt;=0,99,1+IF(AND(K97&gt;0,OR(K97&lt;BG97,AND(K97=BG97,0&lt;6))),1,0)+IF(AND(S97&gt;0,OR(S97&lt;BG97,AND(S97=BG97,1&lt;6))),1,0)+IF(AND(AA97&gt;0,OR(AA97&lt;BG97,AND(AA97=BG97,2&lt;6))),1,0)+IF(AND(AI97&gt;0,OR(AI97&lt;BG97,AND(AI97=BG97,3&lt;6))),1,0)+IF(AND(AQ97&gt;0,OR(AQ97&lt;BG97,AND(AQ97=BG97,4&lt;6))),1,0)+IF(AND(AY97&gt;0,OR(AY97&lt;BG97,AND(AY97=BG97,5&lt;6))),1,0)+IF(AND(BO97&gt;0,OR(BO97&lt;BG97,AND(BO97=BG97,7&lt;6))),1,0)+IF(AND(BW97&gt;0,OR(BW97&lt;BG97,AND(BW97=BG97,8&lt;6))),1,0)+IF(AND(CE97&gt;0,OR(CE97&lt;BG97,AND(CE97=BG97,9&lt;6))),1,0)))</f>
        <v>99</v>
      </c>
      <c r="BL97" s="3">
        <f>IF(Inputs!$B$27&lt;&gt;"Ready","PENDING INPUTS",IF(A97&gt;Inputs!$B$6,0,MIN(MAX(0,(BG97+BH97+BI97)-BJ97),MAX(0,C97-D97-(IF(O97&lt;BK97,K97+L97+M97-N97,0)+IF(W97&lt;BK97,S97+T97+U97-V97,0)+IF(AE97&lt;BK97,AA97+AB97+AC97-AD97,0)+IF(AM97&lt;BK97,AI97+AJ97+AK97-AL97,0)+IF(AU97&lt;BK97,AQ97+AR97+AS97-AT97,0)+IF(BC97&lt;BK97,AY97+AZ97+BA97-BB97,0)+IF(BK97&lt;BK97,BG97+BH97+BI97-BJ97,0)+IF(BS97&lt;BK97,BO97+BP97+BQ97-BR97,0)+IF(CA97&lt;BK97,BW97+BX97+BY97-BZ97,0)+IF(CI97&lt;BK97,CE97+CF97+CG97-CH97,0))))))</f>
        <v>0</v>
      </c>
      <c r="BM97" s="3">
        <f>IF(Inputs!$B$27&lt;&gt;"Ready","PENDING INPUTS",MIN((BG97+BH97+BI97),IF(D97&gt;C97,IF(D97=0,0,BJ97*C97/D97),BJ97+BL97)))</f>
        <v>0</v>
      </c>
      <c r="BN97" s="3">
        <f>IF(Inputs!$B$27&lt;&gt;"Ready","PENDING INPUTS",MAX(0,(BG97+BH97+BI97)-BM97))</f>
        <v>0</v>
      </c>
      <c r="BO97" s="3">
        <f>IF(Inputs!$B$27&lt;&gt;"Ready","PENDING INPUTS",BV96)</f>
        <v>0</v>
      </c>
      <c r="BP97" s="3">
        <f>IF(Inputs!$B$27&lt;&gt;"Ready","PENDING INPUTS",IF(A97&lt;=Inputs!$B$6,ROUND(BO97*Inputs!C21/12,2),0))</f>
        <v>0</v>
      </c>
      <c r="BQ97" s="3">
        <f>IF(Inputs!$B$27&lt;&gt;"Ready","PENDING INPUTS",IF(AND(A97&lt;=Inputs!$B$6,BO97&gt;0),Inputs!G21,0))</f>
        <v>0</v>
      </c>
      <c r="BR97" s="3">
        <f>IF(Inputs!$B$27&lt;&gt;"Ready","PENDING INPUTS",IF(A97&gt;Inputs!$B$6,0,MIN((BO97+BP97+BQ97),IF(Inputs!H21=1,Inputs!D21,MAX(Inputs!F21,ROUND(BO97*Inputs!E21+BP97+BQ97,2))))))</f>
        <v>0</v>
      </c>
      <c r="BS97">
        <f>IF(Inputs!$B$27&lt;&gt;"Ready","PENDING INPUTS",IF(BO97&lt;=0,99,1+IF(AND(K97&gt;0,OR(K97&lt;BO97,AND(K97=BO97,0&lt;7))),1,0)+IF(AND(S97&gt;0,OR(S97&lt;BO97,AND(S97=BO97,1&lt;7))),1,0)+IF(AND(AA97&gt;0,OR(AA97&lt;BO97,AND(AA97=BO97,2&lt;7))),1,0)+IF(AND(AI97&gt;0,OR(AI97&lt;BO97,AND(AI97=BO97,3&lt;7))),1,0)+IF(AND(AQ97&gt;0,OR(AQ97&lt;BO97,AND(AQ97=BO97,4&lt;7))),1,0)+IF(AND(AY97&gt;0,OR(AY97&lt;BO97,AND(AY97=BO97,5&lt;7))),1,0)+IF(AND(BG97&gt;0,OR(BG97&lt;BO97,AND(BG97=BO97,6&lt;7))),1,0)+IF(AND(BW97&gt;0,OR(BW97&lt;BO97,AND(BW97=BO97,8&lt;7))),1,0)+IF(AND(CE97&gt;0,OR(CE97&lt;BO97,AND(CE97=BO97,9&lt;7))),1,0)))</f>
        <v>99</v>
      </c>
      <c r="BT97" s="3">
        <f>IF(Inputs!$B$27&lt;&gt;"Ready","PENDING INPUTS",IF(A97&gt;Inputs!$B$6,0,MIN(MAX(0,(BO97+BP97+BQ97)-BR97),MAX(0,C97-D97-(IF(O97&lt;BS97,K97+L97+M97-N97,0)+IF(W97&lt;BS97,S97+T97+U97-V97,0)+IF(AE97&lt;BS97,AA97+AB97+AC97-AD97,0)+IF(AM97&lt;BS97,AI97+AJ97+AK97-AL97,0)+IF(AU97&lt;BS97,AQ97+AR97+AS97-AT97,0)+IF(BC97&lt;BS97,AY97+AZ97+BA97-BB97,0)+IF(BK97&lt;BS97,BG97+BH97+BI97-BJ97,0)+IF(BS97&lt;BS97,BO97+BP97+BQ97-BR97,0)+IF(CA97&lt;BS97,BW97+BX97+BY97-BZ97,0)+IF(CI97&lt;BS97,CE97+CF97+CG97-CH97,0))))))</f>
        <v>0</v>
      </c>
      <c r="BU97" s="3">
        <f>IF(Inputs!$B$27&lt;&gt;"Ready","PENDING INPUTS",MIN((BO97+BP97+BQ97),IF(D97&gt;C97,IF(D97=0,0,BR97*C97/D97),BR97+BT97)))</f>
        <v>0</v>
      </c>
      <c r="BV97" s="3">
        <f>IF(Inputs!$B$27&lt;&gt;"Ready","PENDING INPUTS",MAX(0,(BO97+BP97+BQ97)-BU97))</f>
        <v>0</v>
      </c>
      <c r="BW97" s="3">
        <f>IF(Inputs!$B$27&lt;&gt;"Ready","PENDING INPUTS",CD96)</f>
        <v>0</v>
      </c>
      <c r="BX97" s="3">
        <f>IF(Inputs!$B$27&lt;&gt;"Ready","PENDING INPUTS",IF(A97&lt;=Inputs!$B$6,ROUND(BW97*Inputs!C22/12,2),0))</f>
        <v>0</v>
      </c>
      <c r="BY97" s="3">
        <f>IF(Inputs!$B$27&lt;&gt;"Ready","PENDING INPUTS",IF(AND(A97&lt;=Inputs!$B$6,BW97&gt;0),Inputs!G22,0))</f>
        <v>0</v>
      </c>
      <c r="BZ97" s="3">
        <f>IF(Inputs!$B$27&lt;&gt;"Ready","PENDING INPUTS",IF(A97&gt;Inputs!$B$6,0,MIN((BW97+BX97+BY97),IF(Inputs!H22=1,Inputs!D22,MAX(Inputs!F22,ROUND(BW97*Inputs!E22+BX97+BY97,2))))))</f>
        <v>0</v>
      </c>
      <c r="CA97">
        <f>IF(Inputs!$B$27&lt;&gt;"Ready","PENDING INPUTS",IF(BW97&lt;=0,99,1+IF(AND(K97&gt;0,OR(K97&lt;BW97,AND(K97=BW97,0&lt;8))),1,0)+IF(AND(S97&gt;0,OR(S97&lt;BW97,AND(S97=BW97,1&lt;8))),1,0)+IF(AND(AA97&gt;0,OR(AA97&lt;BW97,AND(AA97=BW97,2&lt;8))),1,0)+IF(AND(AI97&gt;0,OR(AI97&lt;BW97,AND(AI97=BW97,3&lt;8))),1,0)+IF(AND(AQ97&gt;0,OR(AQ97&lt;BW97,AND(AQ97=BW97,4&lt;8))),1,0)+IF(AND(AY97&gt;0,OR(AY97&lt;BW97,AND(AY97=BW97,5&lt;8))),1,0)+IF(AND(BG97&gt;0,OR(BG97&lt;BW97,AND(BG97=BW97,6&lt;8))),1,0)+IF(AND(BO97&gt;0,OR(BO97&lt;BW97,AND(BO97=BW97,7&lt;8))),1,0)+IF(AND(CE97&gt;0,OR(CE97&lt;BW97,AND(CE97=BW97,9&lt;8))),1,0)))</f>
        <v>99</v>
      </c>
      <c r="CB97" s="3">
        <f>IF(Inputs!$B$27&lt;&gt;"Ready","PENDING INPUTS",IF(A97&gt;Inputs!$B$6,0,MIN(MAX(0,(BW97+BX97+BY97)-BZ97),MAX(0,C97-D97-(IF(O97&lt;CA97,K97+L97+M97-N97,0)+IF(W97&lt;CA97,S97+T97+U97-V97,0)+IF(AE97&lt;CA97,AA97+AB97+AC97-AD97,0)+IF(AM97&lt;CA97,AI97+AJ97+AK97-AL97,0)+IF(AU97&lt;CA97,AQ97+AR97+AS97-AT97,0)+IF(BC97&lt;CA97,AY97+AZ97+BA97-BB97,0)+IF(BK97&lt;CA97,BG97+BH97+BI97-BJ97,0)+IF(BS97&lt;CA97,BO97+BP97+BQ97-BR97,0)+IF(CA97&lt;CA97,BW97+BX97+BY97-BZ97,0)+IF(CI97&lt;CA97,CE97+CF97+CG97-CH97,0))))))</f>
        <v>0</v>
      </c>
      <c r="CC97" s="3">
        <f>IF(Inputs!$B$27&lt;&gt;"Ready","PENDING INPUTS",MIN((BW97+BX97+BY97),IF(D97&gt;C97,IF(D97=0,0,BZ97*C97/D97),BZ97+CB97)))</f>
        <v>0</v>
      </c>
      <c r="CD97" s="3">
        <f>IF(Inputs!$B$27&lt;&gt;"Ready","PENDING INPUTS",MAX(0,(BW97+BX97+BY97)-CC97))</f>
        <v>0</v>
      </c>
      <c r="CE97" s="3">
        <f>IF(Inputs!$B$27&lt;&gt;"Ready","PENDING INPUTS",CL96)</f>
        <v>0</v>
      </c>
      <c r="CF97" s="3">
        <f>IF(Inputs!$B$27&lt;&gt;"Ready","PENDING INPUTS",IF(A97&lt;=Inputs!$B$6,ROUND(CE97*Inputs!C23/12,2),0))</f>
        <v>0</v>
      </c>
      <c r="CG97" s="3">
        <f>IF(Inputs!$B$27&lt;&gt;"Ready","PENDING INPUTS",IF(AND(A97&lt;=Inputs!$B$6,CE97&gt;0),Inputs!G23,0))</f>
        <v>0</v>
      </c>
      <c r="CH97" s="3">
        <f>IF(Inputs!$B$27&lt;&gt;"Ready","PENDING INPUTS",IF(A97&gt;Inputs!$B$6,0,MIN((CE97+CF97+CG97),IF(Inputs!H23=1,Inputs!D23,MAX(Inputs!F23,ROUND(CE97*Inputs!E23+CF97+CG97,2))))))</f>
        <v>0</v>
      </c>
      <c r="CI97">
        <f>IF(Inputs!$B$27&lt;&gt;"Ready","PENDING INPUTS",IF(CE97&lt;=0,99,1+IF(AND(K97&gt;0,OR(K97&lt;CE97,AND(K97=CE97,0&lt;9))),1,0)+IF(AND(S97&gt;0,OR(S97&lt;CE97,AND(S97=CE97,1&lt;9))),1,0)+IF(AND(AA97&gt;0,OR(AA97&lt;CE97,AND(AA97=CE97,2&lt;9))),1,0)+IF(AND(AI97&gt;0,OR(AI97&lt;CE97,AND(AI97=CE97,3&lt;9))),1,0)+IF(AND(AQ97&gt;0,OR(AQ97&lt;CE97,AND(AQ97=CE97,4&lt;9))),1,0)+IF(AND(AY97&gt;0,OR(AY97&lt;CE97,AND(AY97=CE97,5&lt;9))),1,0)+IF(AND(BG97&gt;0,OR(BG97&lt;CE97,AND(BG97=CE97,6&lt;9))),1,0)+IF(AND(BO97&gt;0,OR(BO97&lt;CE97,AND(BO97=CE97,7&lt;9))),1,0)+IF(AND(BW97&gt;0,OR(BW97&lt;CE97,AND(BW97=CE97,8&lt;9))),1,0)))</f>
        <v>99</v>
      </c>
      <c r="CJ97" s="3">
        <f>IF(Inputs!$B$27&lt;&gt;"Ready","PENDING INPUTS",IF(A97&gt;Inputs!$B$6,0,MIN(MAX(0,(CE97+CF97+CG97)-CH97),MAX(0,C97-D97-(IF(O97&lt;CI97,K97+L97+M97-N97,0)+IF(W97&lt;CI97,S97+T97+U97-V97,0)+IF(AE97&lt;CI97,AA97+AB97+AC97-AD97,0)+IF(AM97&lt;CI97,AI97+AJ97+AK97-AL97,0)+IF(AU97&lt;CI97,AQ97+AR97+AS97-AT97,0)+IF(BC97&lt;CI97,AY97+AZ97+BA97-BB97,0)+IF(BK97&lt;CI97,BG97+BH97+BI97-BJ97,0)+IF(BS97&lt;CI97,BO97+BP97+BQ97-BR97,0)+IF(CA97&lt;CI97,BW97+BX97+BY97-BZ97,0)+IF(CI97&lt;CI97,CE97+CF97+CG97-CH97,0))))))</f>
        <v>0</v>
      </c>
      <c r="CK97" s="3">
        <f>IF(Inputs!$B$27&lt;&gt;"Ready","PENDING INPUTS",MIN((CE97+CF97+CG97),IF(D97&gt;C97,IF(D97=0,0,CH97*C97/D97),CH97+CJ97)))</f>
        <v>0</v>
      </c>
      <c r="CL97" s="3">
        <f>IF(Inputs!$B$27&lt;&gt;"Ready","PENDING INPUTS",MAX(0,(CE97+CF97+CG97)-CK97))</f>
        <v>0</v>
      </c>
    </row>
    <row r="98" spans="1:90" ht="27.95" customHeight="1" x14ac:dyDescent="0.25">
      <c r="A98">
        <v>94</v>
      </c>
      <c r="B98" s="13">
        <f>IF(Inputs!$B$27&lt;&gt;"Ready","PENDING INPUTS",EDATE(Inputs!$B$5,A98-1))</f>
        <v>49126</v>
      </c>
      <c r="C98" s="3">
        <f>IF(Inputs!$B$27&lt;&gt;"Ready","PENDING INPUTS",IF(A98&lt;=Inputs!$B$6,MAX(0,Inputs!$B$4+IF(A98=Inputs!$B$7,Inputs!$B$8,0)+IF(A98=Inputs!$B$9,Inputs!$B$10,0)),0))</f>
        <v>0</v>
      </c>
      <c r="D98" s="3">
        <f>IF(Inputs!$B$27&lt;&gt;"Ready","PENDING INPUTS",SUM(N98,V98,AD98,AL98,AT98,BB98,BJ98,BR98,BZ98,CH98))</f>
        <v>0</v>
      </c>
      <c r="E98" s="3">
        <f>IF(Inputs!$B$27&lt;&gt;"Ready","PENDING INPUTS",MAX(0,D98-C98))</f>
        <v>0</v>
      </c>
      <c r="F98" s="3">
        <f>IF(Inputs!$B$27&lt;&gt;"Ready","PENDING INPUTS",SUM(Q98,Y98,AG98,AO98,AW98,BE98,BM98,BU98,CC98,CK98))</f>
        <v>0</v>
      </c>
      <c r="G98" s="3">
        <f>IF(Inputs!$B$27&lt;&gt;"Ready","PENDING INPUTS",SUM(L98,T98,AB98,AJ98,AR98,AZ98,BH98,BP98,BX98,CF98))</f>
        <v>0</v>
      </c>
      <c r="H98" s="3">
        <f>IF(Inputs!$B$27&lt;&gt;"Ready","PENDING INPUTS",SUM(M98,U98,AC98,AK98,AS98,BA98,BI98,BQ98,BY98,CG98))</f>
        <v>0</v>
      </c>
      <c r="I98" s="3">
        <f>IF(Inputs!$B$27&lt;&gt;"Ready","PENDING INPUTS",SUM(R98,Z98,AH98,AP98,AX98,BF98,BN98,BV98,CD98,CL98))</f>
        <v>0</v>
      </c>
      <c r="J98" t="str">
        <f>IF(Inputs!$B$27&lt;&gt;"Ready","PENDING INPUTS",IF(A98&gt;Inputs!$B$6,"Beyond horizon",IF(E98&gt;0.005,"MINIMUM SHORTFALL",IF(I98&lt;0.005,"Paid off","In progress"))))</f>
        <v>Paid off</v>
      </c>
      <c r="K98" s="3">
        <f>IF(Inputs!$B$27&lt;&gt;"Ready","PENDING INPUTS",R97)</f>
        <v>0</v>
      </c>
      <c r="L98" s="3">
        <f>IF(Inputs!$B$27&lt;&gt;"Ready","PENDING INPUTS",IF(A98&lt;=Inputs!$B$6,ROUND(K98*Inputs!C14/12,2),0))</f>
        <v>0</v>
      </c>
      <c r="M98" s="3">
        <f>IF(Inputs!$B$27&lt;&gt;"Ready","PENDING INPUTS",IF(AND(A98&lt;=Inputs!$B$6,K98&gt;0),Inputs!G14,0))</f>
        <v>0</v>
      </c>
      <c r="N98" s="3">
        <f>IF(Inputs!$B$27&lt;&gt;"Ready","PENDING INPUTS",IF(A98&gt;Inputs!$B$6,0,MIN((K98+L98+M98),IF(Inputs!H14=1,Inputs!D14,MAX(Inputs!F14,ROUND(K98*Inputs!E14+L98+M98,2))))))</f>
        <v>0</v>
      </c>
      <c r="O98">
        <f>IF(Inputs!$B$27&lt;&gt;"Ready","PENDING INPUTS",IF(K98&lt;=0,99,1+IF(AND(S98&gt;0,OR(S98&lt;K98,AND(S98=K98,1&lt;0))),1,0)+IF(AND(AA98&gt;0,OR(AA98&lt;K98,AND(AA98=K98,2&lt;0))),1,0)+IF(AND(AI98&gt;0,OR(AI98&lt;K98,AND(AI98=K98,3&lt;0))),1,0)+IF(AND(AQ98&gt;0,OR(AQ98&lt;K98,AND(AQ98=K98,4&lt;0))),1,0)+IF(AND(AY98&gt;0,OR(AY98&lt;K98,AND(AY98=K98,5&lt;0))),1,0)+IF(AND(BG98&gt;0,OR(BG98&lt;K98,AND(BG98=K98,6&lt;0))),1,0)+IF(AND(BO98&gt;0,OR(BO98&lt;K98,AND(BO98=K98,7&lt;0))),1,0)+IF(AND(BW98&gt;0,OR(BW98&lt;K98,AND(BW98=K98,8&lt;0))),1,0)+IF(AND(CE98&gt;0,OR(CE98&lt;K98,AND(CE98=K98,9&lt;0))),1,0)))</f>
        <v>99</v>
      </c>
      <c r="P98" s="3">
        <f>IF(Inputs!$B$27&lt;&gt;"Ready","PENDING INPUTS",IF(A98&gt;Inputs!$B$6,0,MIN(MAX(0,(K98+L98+M98)-N98),MAX(0,C98-D98-(IF(O98&lt;O98,K98+L98+M98-N98,0)+IF(W98&lt;O98,S98+T98+U98-V98,0)+IF(AE98&lt;O98,AA98+AB98+AC98-AD98,0)+IF(AM98&lt;O98,AI98+AJ98+AK98-AL98,0)+IF(AU98&lt;O98,AQ98+AR98+AS98-AT98,0)+IF(BC98&lt;O98,AY98+AZ98+BA98-BB98,0)+IF(BK98&lt;O98,BG98+BH98+BI98-BJ98,0)+IF(BS98&lt;O98,BO98+BP98+BQ98-BR98,0)+IF(CA98&lt;O98,BW98+BX98+BY98-BZ98,0)+IF(CI98&lt;O98,CE98+CF98+CG98-CH98,0))))))</f>
        <v>0</v>
      </c>
      <c r="Q98" s="3">
        <f>IF(Inputs!$B$27&lt;&gt;"Ready","PENDING INPUTS",MIN((K98+L98+M98),IF(D98&gt;C98,IF(D98=0,0,N98*C98/D98),N98+P98)))</f>
        <v>0</v>
      </c>
      <c r="R98" s="3">
        <f>IF(Inputs!$B$27&lt;&gt;"Ready","PENDING INPUTS",MAX(0,(K98+L98+M98)-Q98))</f>
        <v>0</v>
      </c>
      <c r="S98" s="3">
        <f>IF(Inputs!$B$27&lt;&gt;"Ready","PENDING INPUTS",Z97)</f>
        <v>0</v>
      </c>
      <c r="T98" s="3">
        <f>IF(Inputs!$B$27&lt;&gt;"Ready","PENDING INPUTS",IF(A98&lt;=Inputs!$B$6,ROUND(S98*Inputs!C15/12,2),0))</f>
        <v>0</v>
      </c>
      <c r="U98" s="3">
        <f>IF(Inputs!$B$27&lt;&gt;"Ready","PENDING INPUTS",IF(AND(A98&lt;=Inputs!$B$6,S98&gt;0),Inputs!G15,0))</f>
        <v>0</v>
      </c>
      <c r="V98" s="3">
        <f>IF(Inputs!$B$27&lt;&gt;"Ready","PENDING INPUTS",IF(A98&gt;Inputs!$B$6,0,MIN((S98+T98+U98),IF(Inputs!H15=1,Inputs!D15,MAX(Inputs!F15,ROUND(S98*Inputs!E15+T98+U98,2))))))</f>
        <v>0</v>
      </c>
      <c r="W98">
        <f>IF(Inputs!$B$27&lt;&gt;"Ready","PENDING INPUTS",IF(S98&lt;=0,99,1+IF(AND(K98&gt;0,OR(K98&lt;S98,AND(K98=S98,0&lt;1))),1,0)+IF(AND(AA98&gt;0,OR(AA98&lt;S98,AND(AA98=S98,2&lt;1))),1,0)+IF(AND(AI98&gt;0,OR(AI98&lt;S98,AND(AI98=S98,3&lt;1))),1,0)+IF(AND(AQ98&gt;0,OR(AQ98&lt;S98,AND(AQ98=S98,4&lt;1))),1,0)+IF(AND(AY98&gt;0,OR(AY98&lt;S98,AND(AY98=S98,5&lt;1))),1,0)+IF(AND(BG98&gt;0,OR(BG98&lt;S98,AND(BG98=S98,6&lt;1))),1,0)+IF(AND(BO98&gt;0,OR(BO98&lt;S98,AND(BO98=S98,7&lt;1))),1,0)+IF(AND(BW98&gt;0,OR(BW98&lt;S98,AND(BW98=S98,8&lt;1))),1,0)+IF(AND(CE98&gt;0,OR(CE98&lt;S98,AND(CE98=S98,9&lt;1))),1,0)))</f>
        <v>99</v>
      </c>
      <c r="X98" s="3">
        <f>IF(Inputs!$B$27&lt;&gt;"Ready","PENDING INPUTS",IF(A98&gt;Inputs!$B$6,0,MIN(MAX(0,(S98+T98+U98)-V98),MAX(0,C98-D98-(IF(O98&lt;W98,K98+L98+M98-N98,0)+IF(W98&lt;W98,S98+T98+U98-V98,0)+IF(AE98&lt;W98,AA98+AB98+AC98-AD98,0)+IF(AM98&lt;W98,AI98+AJ98+AK98-AL98,0)+IF(AU98&lt;W98,AQ98+AR98+AS98-AT98,0)+IF(BC98&lt;W98,AY98+AZ98+BA98-BB98,0)+IF(BK98&lt;W98,BG98+BH98+BI98-BJ98,0)+IF(BS98&lt;W98,BO98+BP98+BQ98-BR98,0)+IF(CA98&lt;W98,BW98+BX98+BY98-BZ98,0)+IF(CI98&lt;W98,CE98+CF98+CG98-CH98,0))))))</f>
        <v>0</v>
      </c>
      <c r="Y98" s="3">
        <f>IF(Inputs!$B$27&lt;&gt;"Ready","PENDING INPUTS",MIN((S98+T98+U98),IF(D98&gt;C98,IF(D98=0,0,V98*C98/D98),V98+X98)))</f>
        <v>0</v>
      </c>
      <c r="Z98" s="3">
        <f>IF(Inputs!$B$27&lt;&gt;"Ready","PENDING INPUTS",MAX(0,(S98+T98+U98)-Y98))</f>
        <v>0</v>
      </c>
      <c r="AA98" s="3">
        <f>IF(Inputs!$B$27&lt;&gt;"Ready","PENDING INPUTS",AH97)</f>
        <v>0</v>
      </c>
      <c r="AB98" s="3">
        <f>IF(Inputs!$B$27&lt;&gt;"Ready","PENDING INPUTS",IF(A98&lt;=Inputs!$B$6,ROUND(AA98*Inputs!C16/12,2),0))</f>
        <v>0</v>
      </c>
      <c r="AC98" s="3">
        <f>IF(Inputs!$B$27&lt;&gt;"Ready","PENDING INPUTS",IF(AND(A98&lt;=Inputs!$B$6,AA98&gt;0),Inputs!G16,0))</f>
        <v>0</v>
      </c>
      <c r="AD98" s="3">
        <f>IF(Inputs!$B$27&lt;&gt;"Ready","PENDING INPUTS",IF(A98&gt;Inputs!$B$6,0,MIN((AA98+AB98+AC98),IF(Inputs!H16=1,Inputs!D16,MAX(Inputs!F16,ROUND(AA98*Inputs!E16+AB98+AC98,2))))))</f>
        <v>0</v>
      </c>
      <c r="AE98">
        <f>IF(Inputs!$B$27&lt;&gt;"Ready","PENDING INPUTS",IF(AA98&lt;=0,99,1+IF(AND(K98&gt;0,OR(K98&lt;AA98,AND(K98=AA98,0&lt;2))),1,0)+IF(AND(S98&gt;0,OR(S98&lt;AA98,AND(S98=AA98,1&lt;2))),1,0)+IF(AND(AI98&gt;0,OR(AI98&lt;AA98,AND(AI98=AA98,3&lt;2))),1,0)+IF(AND(AQ98&gt;0,OR(AQ98&lt;AA98,AND(AQ98=AA98,4&lt;2))),1,0)+IF(AND(AY98&gt;0,OR(AY98&lt;AA98,AND(AY98=AA98,5&lt;2))),1,0)+IF(AND(BG98&gt;0,OR(BG98&lt;AA98,AND(BG98=AA98,6&lt;2))),1,0)+IF(AND(BO98&gt;0,OR(BO98&lt;AA98,AND(BO98=AA98,7&lt;2))),1,0)+IF(AND(BW98&gt;0,OR(BW98&lt;AA98,AND(BW98=AA98,8&lt;2))),1,0)+IF(AND(CE98&gt;0,OR(CE98&lt;AA98,AND(CE98=AA98,9&lt;2))),1,0)))</f>
        <v>99</v>
      </c>
      <c r="AF98" s="3">
        <f>IF(Inputs!$B$27&lt;&gt;"Ready","PENDING INPUTS",IF(A98&gt;Inputs!$B$6,0,MIN(MAX(0,(AA98+AB98+AC98)-AD98),MAX(0,C98-D98-(IF(O98&lt;AE98,K98+L98+M98-N98,0)+IF(W98&lt;AE98,S98+T98+U98-V98,0)+IF(AE98&lt;AE98,AA98+AB98+AC98-AD98,0)+IF(AM98&lt;AE98,AI98+AJ98+AK98-AL98,0)+IF(AU98&lt;AE98,AQ98+AR98+AS98-AT98,0)+IF(BC98&lt;AE98,AY98+AZ98+BA98-BB98,0)+IF(BK98&lt;AE98,BG98+BH98+BI98-BJ98,0)+IF(BS98&lt;AE98,BO98+BP98+BQ98-BR98,0)+IF(CA98&lt;AE98,BW98+BX98+BY98-BZ98,0)+IF(CI98&lt;AE98,CE98+CF98+CG98-CH98,0))))))</f>
        <v>0</v>
      </c>
      <c r="AG98" s="3">
        <f>IF(Inputs!$B$27&lt;&gt;"Ready","PENDING INPUTS",MIN((AA98+AB98+AC98),IF(D98&gt;C98,IF(D98=0,0,AD98*C98/D98),AD98+AF98)))</f>
        <v>0</v>
      </c>
      <c r="AH98" s="3">
        <f>IF(Inputs!$B$27&lt;&gt;"Ready","PENDING INPUTS",MAX(0,(AA98+AB98+AC98)-AG98))</f>
        <v>0</v>
      </c>
      <c r="AI98" s="3">
        <f>IF(Inputs!$B$27&lt;&gt;"Ready","PENDING INPUTS",AP97)</f>
        <v>0</v>
      </c>
      <c r="AJ98" s="3">
        <f>IF(Inputs!$B$27&lt;&gt;"Ready","PENDING INPUTS",IF(A98&lt;=Inputs!$B$6,ROUND(AI98*Inputs!C17/12,2),0))</f>
        <v>0</v>
      </c>
      <c r="AK98" s="3">
        <f>IF(Inputs!$B$27&lt;&gt;"Ready","PENDING INPUTS",IF(AND(A98&lt;=Inputs!$B$6,AI98&gt;0),Inputs!G17,0))</f>
        <v>0</v>
      </c>
      <c r="AL98" s="3">
        <f>IF(Inputs!$B$27&lt;&gt;"Ready","PENDING INPUTS",IF(A98&gt;Inputs!$B$6,0,MIN((AI98+AJ98+AK98),IF(Inputs!H17=1,Inputs!D17,MAX(Inputs!F17,ROUND(AI98*Inputs!E17+AJ98+AK98,2))))))</f>
        <v>0</v>
      </c>
      <c r="AM98">
        <f>IF(Inputs!$B$27&lt;&gt;"Ready","PENDING INPUTS",IF(AI98&lt;=0,99,1+IF(AND(K98&gt;0,OR(K98&lt;AI98,AND(K98=AI98,0&lt;3))),1,0)+IF(AND(S98&gt;0,OR(S98&lt;AI98,AND(S98=AI98,1&lt;3))),1,0)+IF(AND(AA98&gt;0,OR(AA98&lt;AI98,AND(AA98=AI98,2&lt;3))),1,0)+IF(AND(AQ98&gt;0,OR(AQ98&lt;AI98,AND(AQ98=AI98,4&lt;3))),1,0)+IF(AND(AY98&gt;0,OR(AY98&lt;AI98,AND(AY98=AI98,5&lt;3))),1,0)+IF(AND(BG98&gt;0,OR(BG98&lt;AI98,AND(BG98=AI98,6&lt;3))),1,0)+IF(AND(BO98&gt;0,OR(BO98&lt;AI98,AND(BO98=AI98,7&lt;3))),1,0)+IF(AND(BW98&gt;0,OR(BW98&lt;AI98,AND(BW98=AI98,8&lt;3))),1,0)+IF(AND(CE98&gt;0,OR(CE98&lt;AI98,AND(CE98=AI98,9&lt;3))),1,0)))</f>
        <v>99</v>
      </c>
      <c r="AN98" s="3">
        <f>IF(Inputs!$B$27&lt;&gt;"Ready","PENDING INPUTS",IF(A98&gt;Inputs!$B$6,0,MIN(MAX(0,(AI98+AJ98+AK98)-AL98),MAX(0,C98-D98-(IF(O98&lt;AM98,K98+L98+M98-N98,0)+IF(W98&lt;AM98,S98+T98+U98-V98,0)+IF(AE98&lt;AM98,AA98+AB98+AC98-AD98,0)+IF(AM98&lt;AM98,AI98+AJ98+AK98-AL98,0)+IF(AU98&lt;AM98,AQ98+AR98+AS98-AT98,0)+IF(BC98&lt;AM98,AY98+AZ98+BA98-BB98,0)+IF(BK98&lt;AM98,BG98+BH98+BI98-BJ98,0)+IF(BS98&lt;AM98,BO98+BP98+BQ98-BR98,0)+IF(CA98&lt;AM98,BW98+BX98+BY98-BZ98,0)+IF(CI98&lt;AM98,CE98+CF98+CG98-CH98,0))))))</f>
        <v>0</v>
      </c>
      <c r="AO98" s="3">
        <f>IF(Inputs!$B$27&lt;&gt;"Ready","PENDING INPUTS",MIN((AI98+AJ98+AK98),IF(D98&gt;C98,IF(D98=0,0,AL98*C98/D98),AL98+AN98)))</f>
        <v>0</v>
      </c>
      <c r="AP98" s="3">
        <f>IF(Inputs!$B$27&lt;&gt;"Ready","PENDING INPUTS",MAX(0,(AI98+AJ98+AK98)-AO98))</f>
        <v>0</v>
      </c>
      <c r="AQ98" s="3">
        <f>IF(Inputs!$B$27&lt;&gt;"Ready","PENDING INPUTS",AX97)</f>
        <v>0</v>
      </c>
      <c r="AR98" s="3">
        <f>IF(Inputs!$B$27&lt;&gt;"Ready","PENDING INPUTS",IF(A98&lt;=Inputs!$B$6,ROUND(AQ98*Inputs!C18/12,2),0))</f>
        <v>0</v>
      </c>
      <c r="AS98" s="3">
        <f>IF(Inputs!$B$27&lt;&gt;"Ready","PENDING INPUTS",IF(AND(A98&lt;=Inputs!$B$6,AQ98&gt;0),Inputs!G18,0))</f>
        <v>0</v>
      </c>
      <c r="AT98" s="3">
        <f>IF(Inputs!$B$27&lt;&gt;"Ready","PENDING INPUTS",IF(A98&gt;Inputs!$B$6,0,MIN((AQ98+AR98+AS98),IF(Inputs!H18=1,Inputs!D18,MAX(Inputs!F18,ROUND(AQ98*Inputs!E18+AR98+AS98,2))))))</f>
        <v>0</v>
      </c>
      <c r="AU98">
        <f>IF(Inputs!$B$27&lt;&gt;"Ready","PENDING INPUTS",IF(AQ98&lt;=0,99,1+IF(AND(K98&gt;0,OR(K98&lt;AQ98,AND(K98=AQ98,0&lt;4))),1,0)+IF(AND(S98&gt;0,OR(S98&lt;AQ98,AND(S98=AQ98,1&lt;4))),1,0)+IF(AND(AA98&gt;0,OR(AA98&lt;AQ98,AND(AA98=AQ98,2&lt;4))),1,0)+IF(AND(AI98&gt;0,OR(AI98&lt;AQ98,AND(AI98=AQ98,3&lt;4))),1,0)+IF(AND(AY98&gt;0,OR(AY98&lt;AQ98,AND(AY98=AQ98,5&lt;4))),1,0)+IF(AND(BG98&gt;0,OR(BG98&lt;AQ98,AND(BG98=AQ98,6&lt;4))),1,0)+IF(AND(BO98&gt;0,OR(BO98&lt;AQ98,AND(BO98=AQ98,7&lt;4))),1,0)+IF(AND(BW98&gt;0,OR(BW98&lt;AQ98,AND(BW98=AQ98,8&lt;4))),1,0)+IF(AND(CE98&gt;0,OR(CE98&lt;AQ98,AND(CE98=AQ98,9&lt;4))),1,0)))</f>
        <v>99</v>
      </c>
      <c r="AV98" s="3">
        <f>IF(Inputs!$B$27&lt;&gt;"Ready","PENDING INPUTS",IF(A98&gt;Inputs!$B$6,0,MIN(MAX(0,(AQ98+AR98+AS98)-AT98),MAX(0,C98-D98-(IF(O98&lt;AU98,K98+L98+M98-N98,0)+IF(W98&lt;AU98,S98+T98+U98-V98,0)+IF(AE98&lt;AU98,AA98+AB98+AC98-AD98,0)+IF(AM98&lt;AU98,AI98+AJ98+AK98-AL98,0)+IF(AU98&lt;AU98,AQ98+AR98+AS98-AT98,0)+IF(BC98&lt;AU98,AY98+AZ98+BA98-BB98,0)+IF(BK98&lt;AU98,BG98+BH98+BI98-BJ98,0)+IF(BS98&lt;AU98,BO98+BP98+BQ98-BR98,0)+IF(CA98&lt;AU98,BW98+BX98+BY98-BZ98,0)+IF(CI98&lt;AU98,CE98+CF98+CG98-CH98,0))))))</f>
        <v>0</v>
      </c>
      <c r="AW98" s="3">
        <f>IF(Inputs!$B$27&lt;&gt;"Ready","PENDING INPUTS",MIN((AQ98+AR98+AS98),IF(D98&gt;C98,IF(D98=0,0,AT98*C98/D98),AT98+AV98)))</f>
        <v>0</v>
      </c>
      <c r="AX98" s="3">
        <f>IF(Inputs!$B$27&lt;&gt;"Ready","PENDING INPUTS",MAX(0,(AQ98+AR98+AS98)-AW98))</f>
        <v>0</v>
      </c>
      <c r="AY98" s="3">
        <f>IF(Inputs!$B$27&lt;&gt;"Ready","PENDING INPUTS",BF97)</f>
        <v>0</v>
      </c>
      <c r="AZ98" s="3">
        <f>IF(Inputs!$B$27&lt;&gt;"Ready","PENDING INPUTS",IF(A98&lt;=Inputs!$B$6,ROUND(AY98*Inputs!C19/12,2),0))</f>
        <v>0</v>
      </c>
      <c r="BA98" s="3">
        <f>IF(Inputs!$B$27&lt;&gt;"Ready","PENDING INPUTS",IF(AND(A98&lt;=Inputs!$B$6,AY98&gt;0),Inputs!G19,0))</f>
        <v>0</v>
      </c>
      <c r="BB98" s="3">
        <f>IF(Inputs!$B$27&lt;&gt;"Ready","PENDING INPUTS",IF(A98&gt;Inputs!$B$6,0,MIN((AY98+AZ98+BA98),IF(Inputs!H19=1,Inputs!D19,MAX(Inputs!F19,ROUND(AY98*Inputs!E19+AZ98+BA98,2))))))</f>
        <v>0</v>
      </c>
      <c r="BC98">
        <f>IF(Inputs!$B$27&lt;&gt;"Ready","PENDING INPUTS",IF(AY98&lt;=0,99,1+IF(AND(K98&gt;0,OR(K98&lt;AY98,AND(K98=AY98,0&lt;5))),1,0)+IF(AND(S98&gt;0,OR(S98&lt;AY98,AND(S98=AY98,1&lt;5))),1,0)+IF(AND(AA98&gt;0,OR(AA98&lt;AY98,AND(AA98=AY98,2&lt;5))),1,0)+IF(AND(AI98&gt;0,OR(AI98&lt;AY98,AND(AI98=AY98,3&lt;5))),1,0)+IF(AND(AQ98&gt;0,OR(AQ98&lt;AY98,AND(AQ98=AY98,4&lt;5))),1,0)+IF(AND(BG98&gt;0,OR(BG98&lt;AY98,AND(BG98=AY98,6&lt;5))),1,0)+IF(AND(BO98&gt;0,OR(BO98&lt;AY98,AND(BO98=AY98,7&lt;5))),1,0)+IF(AND(BW98&gt;0,OR(BW98&lt;AY98,AND(BW98=AY98,8&lt;5))),1,0)+IF(AND(CE98&gt;0,OR(CE98&lt;AY98,AND(CE98=AY98,9&lt;5))),1,0)))</f>
        <v>99</v>
      </c>
      <c r="BD98" s="3">
        <f>IF(Inputs!$B$27&lt;&gt;"Ready","PENDING INPUTS",IF(A98&gt;Inputs!$B$6,0,MIN(MAX(0,(AY98+AZ98+BA98)-BB98),MAX(0,C98-D98-(IF(O98&lt;BC98,K98+L98+M98-N98,0)+IF(W98&lt;BC98,S98+T98+U98-V98,0)+IF(AE98&lt;BC98,AA98+AB98+AC98-AD98,0)+IF(AM98&lt;BC98,AI98+AJ98+AK98-AL98,0)+IF(AU98&lt;BC98,AQ98+AR98+AS98-AT98,0)+IF(BC98&lt;BC98,AY98+AZ98+BA98-BB98,0)+IF(BK98&lt;BC98,BG98+BH98+BI98-BJ98,0)+IF(BS98&lt;BC98,BO98+BP98+BQ98-BR98,0)+IF(CA98&lt;BC98,BW98+BX98+BY98-BZ98,0)+IF(CI98&lt;BC98,CE98+CF98+CG98-CH98,0))))))</f>
        <v>0</v>
      </c>
      <c r="BE98" s="3">
        <f>IF(Inputs!$B$27&lt;&gt;"Ready","PENDING INPUTS",MIN((AY98+AZ98+BA98),IF(D98&gt;C98,IF(D98=0,0,BB98*C98/D98),BB98+BD98)))</f>
        <v>0</v>
      </c>
      <c r="BF98" s="3">
        <f>IF(Inputs!$B$27&lt;&gt;"Ready","PENDING INPUTS",MAX(0,(AY98+AZ98+BA98)-BE98))</f>
        <v>0</v>
      </c>
      <c r="BG98" s="3">
        <f>IF(Inputs!$B$27&lt;&gt;"Ready","PENDING INPUTS",BN97)</f>
        <v>0</v>
      </c>
      <c r="BH98" s="3">
        <f>IF(Inputs!$B$27&lt;&gt;"Ready","PENDING INPUTS",IF(A98&lt;=Inputs!$B$6,ROUND(BG98*Inputs!C20/12,2),0))</f>
        <v>0</v>
      </c>
      <c r="BI98" s="3">
        <f>IF(Inputs!$B$27&lt;&gt;"Ready","PENDING INPUTS",IF(AND(A98&lt;=Inputs!$B$6,BG98&gt;0),Inputs!G20,0))</f>
        <v>0</v>
      </c>
      <c r="BJ98" s="3">
        <f>IF(Inputs!$B$27&lt;&gt;"Ready","PENDING INPUTS",IF(A98&gt;Inputs!$B$6,0,MIN((BG98+BH98+BI98),IF(Inputs!H20=1,Inputs!D20,MAX(Inputs!F20,ROUND(BG98*Inputs!E20+BH98+BI98,2))))))</f>
        <v>0</v>
      </c>
      <c r="BK98">
        <f>IF(Inputs!$B$27&lt;&gt;"Ready","PENDING INPUTS",IF(BG98&lt;=0,99,1+IF(AND(K98&gt;0,OR(K98&lt;BG98,AND(K98=BG98,0&lt;6))),1,0)+IF(AND(S98&gt;0,OR(S98&lt;BG98,AND(S98=BG98,1&lt;6))),1,0)+IF(AND(AA98&gt;0,OR(AA98&lt;BG98,AND(AA98=BG98,2&lt;6))),1,0)+IF(AND(AI98&gt;0,OR(AI98&lt;BG98,AND(AI98=BG98,3&lt;6))),1,0)+IF(AND(AQ98&gt;0,OR(AQ98&lt;BG98,AND(AQ98=BG98,4&lt;6))),1,0)+IF(AND(AY98&gt;0,OR(AY98&lt;BG98,AND(AY98=BG98,5&lt;6))),1,0)+IF(AND(BO98&gt;0,OR(BO98&lt;BG98,AND(BO98=BG98,7&lt;6))),1,0)+IF(AND(BW98&gt;0,OR(BW98&lt;BG98,AND(BW98=BG98,8&lt;6))),1,0)+IF(AND(CE98&gt;0,OR(CE98&lt;BG98,AND(CE98=BG98,9&lt;6))),1,0)))</f>
        <v>99</v>
      </c>
      <c r="BL98" s="3">
        <f>IF(Inputs!$B$27&lt;&gt;"Ready","PENDING INPUTS",IF(A98&gt;Inputs!$B$6,0,MIN(MAX(0,(BG98+BH98+BI98)-BJ98),MAX(0,C98-D98-(IF(O98&lt;BK98,K98+L98+M98-N98,0)+IF(W98&lt;BK98,S98+T98+U98-V98,0)+IF(AE98&lt;BK98,AA98+AB98+AC98-AD98,0)+IF(AM98&lt;BK98,AI98+AJ98+AK98-AL98,0)+IF(AU98&lt;BK98,AQ98+AR98+AS98-AT98,0)+IF(BC98&lt;BK98,AY98+AZ98+BA98-BB98,0)+IF(BK98&lt;BK98,BG98+BH98+BI98-BJ98,0)+IF(BS98&lt;BK98,BO98+BP98+BQ98-BR98,0)+IF(CA98&lt;BK98,BW98+BX98+BY98-BZ98,0)+IF(CI98&lt;BK98,CE98+CF98+CG98-CH98,0))))))</f>
        <v>0</v>
      </c>
      <c r="BM98" s="3">
        <f>IF(Inputs!$B$27&lt;&gt;"Ready","PENDING INPUTS",MIN((BG98+BH98+BI98),IF(D98&gt;C98,IF(D98=0,0,BJ98*C98/D98),BJ98+BL98)))</f>
        <v>0</v>
      </c>
      <c r="BN98" s="3">
        <f>IF(Inputs!$B$27&lt;&gt;"Ready","PENDING INPUTS",MAX(0,(BG98+BH98+BI98)-BM98))</f>
        <v>0</v>
      </c>
      <c r="BO98" s="3">
        <f>IF(Inputs!$B$27&lt;&gt;"Ready","PENDING INPUTS",BV97)</f>
        <v>0</v>
      </c>
      <c r="BP98" s="3">
        <f>IF(Inputs!$B$27&lt;&gt;"Ready","PENDING INPUTS",IF(A98&lt;=Inputs!$B$6,ROUND(BO98*Inputs!C21/12,2),0))</f>
        <v>0</v>
      </c>
      <c r="BQ98" s="3">
        <f>IF(Inputs!$B$27&lt;&gt;"Ready","PENDING INPUTS",IF(AND(A98&lt;=Inputs!$B$6,BO98&gt;0),Inputs!G21,0))</f>
        <v>0</v>
      </c>
      <c r="BR98" s="3">
        <f>IF(Inputs!$B$27&lt;&gt;"Ready","PENDING INPUTS",IF(A98&gt;Inputs!$B$6,0,MIN((BO98+BP98+BQ98),IF(Inputs!H21=1,Inputs!D21,MAX(Inputs!F21,ROUND(BO98*Inputs!E21+BP98+BQ98,2))))))</f>
        <v>0</v>
      </c>
      <c r="BS98">
        <f>IF(Inputs!$B$27&lt;&gt;"Ready","PENDING INPUTS",IF(BO98&lt;=0,99,1+IF(AND(K98&gt;0,OR(K98&lt;BO98,AND(K98=BO98,0&lt;7))),1,0)+IF(AND(S98&gt;0,OR(S98&lt;BO98,AND(S98=BO98,1&lt;7))),1,0)+IF(AND(AA98&gt;0,OR(AA98&lt;BO98,AND(AA98=BO98,2&lt;7))),1,0)+IF(AND(AI98&gt;0,OR(AI98&lt;BO98,AND(AI98=BO98,3&lt;7))),1,0)+IF(AND(AQ98&gt;0,OR(AQ98&lt;BO98,AND(AQ98=BO98,4&lt;7))),1,0)+IF(AND(AY98&gt;0,OR(AY98&lt;BO98,AND(AY98=BO98,5&lt;7))),1,0)+IF(AND(BG98&gt;0,OR(BG98&lt;BO98,AND(BG98=BO98,6&lt;7))),1,0)+IF(AND(BW98&gt;0,OR(BW98&lt;BO98,AND(BW98=BO98,8&lt;7))),1,0)+IF(AND(CE98&gt;0,OR(CE98&lt;BO98,AND(CE98=BO98,9&lt;7))),1,0)))</f>
        <v>99</v>
      </c>
      <c r="BT98" s="3">
        <f>IF(Inputs!$B$27&lt;&gt;"Ready","PENDING INPUTS",IF(A98&gt;Inputs!$B$6,0,MIN(MAX(0,(BO98+BP98+BQ98)-BR98),MAX(0,C98-D98-(IF(O98&lt;BS98,K98+L98+M98-N98,0)+IF(W98&lt;BS98,S98+T98+U98-V98,0)+IF(AE98&lt;BS98,AA98+AB98+AC98-AD98,0)+IF(AM98&lt;BS98,AI98+AJ98+AK98-AL98,0)+IF(AU98&lt;BS98,AQ98+AR98+AS98-AT98,0)+IF(BC98&lt;BS98,AY98+AZ98+BA98-BB98,0)+IF(BK98&lt;BS98,BG98+BH98+BI98-BJ98,0)+IF(BS98&lt;BS98,BO98+BP98+BQ98-BR98,0)+IF(CA98&lt;BS98,BW98+BX98+BY98-BZ98,0)+IF(CI98&lt;BS98,CE98+CF98+CG98-CH98,0))))))</f>
        <v>0</v>
      </c>
      <c r="BU98" s="3">
        <f>IF(Inputs!$B$27&lt;&gt;"Ready","PENDING INPUTS",MIN((BO98+BP98+BQ98),IF(D98&gt;C98,IF(D98=0,0,BR98*C98/D98),BR98+BT98)))</f>
        <v>0</v>
      </c>
      <c r="BV98" s="3">
        <f>IF(Inputs!$B$27&lt;&gt;"Ready","PENDING INPUTS",MAX(0,(BO98+BP98+BQ98)-BU98))</f>
        <v>0</v>
      </c>
      <c r="BW98" s="3">
        <f>IF(Inputs!$B$27&lt;&gt;"Ready","PENDING INPUTS",CD97)</f>
        <v>0</v>
      </c>
      <c r="BX98" s="3">
        <f>IF(Inputs!$B$27&lt;&gt;"Ready","PENDING INPUTS",IF(A98&lt;=Inputs!$B$6,ROUND(BW98*Inputs!C22/12,2),0))</f>
        <v>0</v>
      </c>
      <c r="BY98" s="3">
        <f>IF(Inputs!$B$27&lt;&gt;"Ready","PENDING INPUTS",IF(AND(A98&lt;=Inputs!$B$6,BW98&gt;0),Inputs!G22,0))</f>
        <v>0</v>
      </c>
      <c r="BZ98" s="3">
        <f>IF(Inputs!$B$27&lt;&gt;"Ready","PENDING INPUTS",IF(A98&gt;Inputs!$B$6,0,MIN((BW98+BX98+BY98),IF(Inputs!H22=1,Inputs!D22,MAX(Inputs!F22,ROUND(BW98*Inputs!E22+BX98+BY98,2))))))</f>
        <v>0</v>
      </c>
      <c r="CA98">
        <f>IF(Inputs!$B$27&lt;&gt;"Ready","PENDING INPUTS",IF(BW98&lt;=0,99,1+IF(AND(K98&gt;0,OR(K98&lt;BW98,AND(K98=BW98,0&lt;8))),1,0)+IF(AND(S98&gt;0,OR(S98&lt;BW98,AND(S98=BW98,1&lt;8))),1,0)+IF(AND(AA98&gt;0,OR(AA98&lt;BW98,AND(AA98=BW98,2&lt;8))),1,0)+IF(AND(AI98&gt;0,OR(AI98&lt;BW98,AND(AI98=BW98,3&lt;8))),1,0)+IF(AND(AQ98&gt;0,OR(AQ98&lt;BW98,AND(AQ98=BW98,4&lt;8))),1,0)+IF(AND(AY98&gt;0,OR(AY98&lt;BW98,AND(AY98=BW98,5&lt;8))),1,0)+IF(AND(BG98&gt;0,OR(BG98&lt;BW98,AND(BG98=BW98,6&lt;8))),1,0)+IF(AND(BO98&gt;0,OR(BO98&lt;BW98,AND(BO98=BW98,7&lt;8))),1,0)+IF(AND(CE98&gt;0,OR(CE98&lt;BW98,AND(CE98=BW98,9&lt;8))),1,0)))</f>
        <v>99</v>
      </c>
      <c r="CB98" s="3">
        <f>IF(Inputs!$B$27&lt;&gt;"Ready","PENDING INPUTS",IF(A98&gt;Inputs!$B$6,0,MIN(MAX(0,(BW98+BX98+BY98)-BZ98),MAX(0,C98-D98-(IF(O98&lt;CA98,K98+L98+M98-N98,0)+IF(W98&lt;CA98,S98+T98+U98-V98,0)+IF(AE98&lt;CA98,AA98+AB98+AC98-AD98,0)+IF(AM98&lt;CA98,AI98+AJ98+AK98-AL98,0)+IF(AU98&lt;CA98,AQ98+AR98+AS98-AT98,0)+IF(BC98&lt;CA98,AY98+AZ98+BA98-BB98,0)+IF(BK98&lt;CA98,BG98+BH98+BI98-BJ98,0)+IF(BS98&lt;CA98,BO98+BP98+BQ98-BR98,0)+IF(CA98&lt;CA98,BW98+BX98+BY98-BZ98,0)+IF(CI98&lt;CA98,CE98+CF98+CG98-CH98,0))))))</f>
        <v>0</v>
      </c>
      <c r="CC98" s="3">
        <f>IF(Inputs!$B$27&lt;&gt;"Ready","PENDING INPUTS",MIN((BW98+BX98+BY98),IF(D98&gt;C98,IF(D98=0,0,BZ98*C98/D98),BZ98+CB98)))</f>
        <v>0</v>
      </c>
      <c r="CD98" s="3">
        <f>IF(Inputs!$B$27&lt;&gt;"Ready","PENDING INPUTS",MAX(0,(BW98+BX98+BY98)-CC98))</f>
        <v>0</v>
      </c>
      <c r="CE98" s="3">
        <f>IF(Inputs!$B$27&lt;&gt;"Ready","PENDING INPUTS",CL97)</f>
        <v>0</v>
      </c>
      <c r="CF98" s="3">
        <f>IF(Inputs!$B$27&lt;&gt;"Ready","PENDING INPUTS",IF(A98&lt;=Inputs!$B$6,ROUND(CE98*Inputs!C23/12,2),0))</f>
        <v>0</v>
      </c>
      <c r="CG98" s="3">
        <f>IF(Inputs!$B$27&lt;&gt;"Ready","PENDING INPUTS",IF(AND(A98&lt;=Inputs!$B$6,CE98&gt;0),Inputs!G23,0))</f>
        <v>0</v>
      </c>
      <c r="CH98" s="3">
        <f>IF(Inputs!$B$27&lt;&gt;"Ready","PENDING INPUTS",IF(A98&gt;Inputs!$B$6,0,MIN((CE98+CF98+CG98),IF(Inputs!H23=1,Inputs!D23,MAX(Inputs!F23,ROUND(CE98*Inputs!E23+CF98+CG98,2))))))</f>
        <v>0</v>
      </c>
      <c r="CI98">
        <f>IF(Inputs!$B$27&lt;&gt;"Ready","PENDING INPUTS",IF(CE98&lt;=0,99,1+IF(AND(K98&gt;0,OR(K98&lt;CE98,AND(K98=CE98,0&lt;9))),1,0)+IF(AND(S98&gt;0,OR(S98&lt;CE98,AND(S98=CE98,1&lt;9))),1,0)+IF(AND(AA98&gt;0,OR(AA98&lt;CE98,AND(AA98=CE98,2&lt;9))),1,0)+IF(AND(AI98&gt;0,OR(AI98&lt;CE98,AND(AI98=CE98,3&lt;9))),1,0)+IF(AND(AQ98&gt;0,OR(AQ98&lt;CE98,AND(AQ98=CE98,4&lt;9))),1,0)+IF(AND(AY98&gt;0,OR(AY98&lt;CE98,AND(AY98=CE98,5&lt;9))),1,0)+IF(AND(BG98&gt;0,OR(BG98&lt;CE98,AND(BG98=CE98,6&lt;9))),1,0)+IF(AND(BO98&gt;0,OR(BO98&lt;CE98,AND(BO98=CE98,7&lt;9))),1,0)+IF(AND(BW98&gt;0,OR(BW98&lt;CE98,AND(BW98=CE98,8&lt;9))),1,0)))</f>
        <v>99</v>
      </c>
      <c r="CJ98" s="3">
        <f>IF(Inputs!$B$27&lt;&gt;"Ready","PENDING INPUTS",IF(A98&gt;Inputs!$B$6,0,MIN(MAX(0,(CE98+CF98+CG98)-CH98),MAX(0,C98-D98-(IF(O98&lt;CI98,K98+L98+M98-N98,0)+IF(W98&lt;CI98,S98+T98+U98-V98,0)+IF(AE98&lt;CI98,AA98+AB98+AC98-AD98,0)+IF(AM98&lt;CI98,AI98+AJ98+AK98-AL98,0)+IF(AU98&lt;CI98,AQ98+AR98+AS98-AT98,0)+IF(BC98&lt;CI98,AY98+AZ98+BA98-BB98,0)+IF(BK98&lt;CI98,BG98+BH98+BI98-BJ98,0)+IF(BS98&lt;CI98,BO98+BP98+BQ98-BR98,0)+IF(CA98&lt;CI98,BW98+BX98+BY98-BZ98,0)+IF(CI98&lt;CI98,CE98+CF98+CG98-CH98,0))))))</f>
        <v>0</v>
      </c>
      <c r="CK98" s="3">
        <f>IF(Inputs!$B$27&lt;&gt;"Ready","PENDING INPUTS",MIN((CE98+CF98+CG98),IF(D98&gt;C98,IF(D98=0,0,CH98*C98/D98),CH98+CJ98)))</f>
        <v>0</v>
      </c>
      <c r="CL98" s="3">
        <f>IF(Inputs!$B$27&lt;&gt;"Ready","PENDING INPUTS",MAX(0,(CE98+CF98+CG98)-CK98))</f>
        <v>0</v>
      </c>
    </row>
    <row r="99" spans="1:90" ht="27.95" customHeight="1" x14ac:dyDescent="0.25">
      <c r="A99">
        <v>95</v>
      </c>
      <c r="B99" s="13">
        <f>IF(Inputs!$B$27&lt;&gt;"Ready","PENDING INPUTS",EDATE(Inputs!$B$5,A99-1))</f>
        <v>49157</v>
      </c>
      <c r="C99" s="3">
        <f>IF(Inputs!$B$27&lt;&gt;"Ready","PENDING INPUTS",IF(A99&lt;=Inputs!$B$6,MAX(0,Inputs!$B$4+IF(A99=Inputs!$B$7,Inputs!$B$8,0)+IF(A99=Inputs!$B$9,Inputs!$B$10,0)),0))</f>
        <v>0</v>
      </c>
      <c r="D99" s="3">
        <f>IF(Inputs!$B$27&lt;&gt;"Ready","PENDING INPUTS",SUM(N99,V99,AD99,AL99,AT99,BB99,BJ99,BR99,BZ99,CH99))</f>
        <v>0</v>
      </c>
      <c r="E99" s="3">
        <f>IF(Inputs!$B$27&lt;&gt;"Ready","PENDING INPUTS",MAX(0,D99-C99))</f>
        <v>0</v>
      </c>
      <c r="F99" s="3">
        <f>IF(Inputs!$B$27&lt;&gt;"Ready","PENDING INPUTS",SUM(Q99,Y99,AG99,AO99,AW99,BE99,BM99,BU99,CC99,CK99))</f>
        <v>0</v>
      </c>
      <c r="G99" s="3">
        <f>IF(Inputs!$B$27&lt;&gt;"Ready","PENDING INPUTS",SUM(L99,T99,AB99,AJ99,AR99,AZ99,BH99,BP99,BX99,CF99))</f>
        <v>0</v>
      </c>
      <c r="H99" s="3">
        <f>IF(Inputs!$B$27&lt;&gt;"Ready","PENDING INPUTS",SUM(M99,U99,AC99,AK99,AS99,BA99,BI99,BQ99,BY99,CG99))</f>
        <v>0</v>
      </c>
      <c r="I99" s="3">
        <f>IF(Inputs!$B$27&lt;&gt;"Ready","PENDING INPUTS",SUM(R99,Z99,AH99,AP99,AX99,BF99,BN99,BV99,CD99,CL99))</f>
        <v>0</v>
      </c>
      <c r="J99" t="str">
        <f>IF(Inputs!$B$27&lt;&gt;"Ready","PENDING INPUTS",IF(A99&gt;Inputs!$B$6,"Beyond horizon",IF(E99&gt;0.005,"MINIMUM SHORTFALL",IF(I99&lt;0.005,"Paid off","In progress"))))</f>
        <v>Paid off</v>
      </c>
      <c r="K99" s="3">
        <f>IF(Inputs!$B$27&lt;&gt;"Ready","PENDING INPUTS",R98)</f>
        <v>0</v>
      </c>
      <c r="L99" s="3">
        <f>IF(Inputs!$B$27&lt;&gt;"Ready","PENDING INPUTS",IF(A99&lt;=Inputs!$B$6,ROUND(K99*Inputs!C14/12,2),0))</f>
        <v>0</v>
      </c>
      <c r="M99" s="3">
        <f>IF(Inputs!$B$27&lt;&gt;"Ready","PENDING INPUTS",IF(AND(A99&lt;=Inputs!$B$6,K99&gt;0),Inputs!G14,0))</f>
        <v>0</v>
      </c>
      <c r="N99" s="3">
        <f>IF(Inputs!$B$27&lt;&gt;"Ready","PENDING INPUTS",IF(A99&gt;Inputs!$B$6,0,MIN((K99+L99+M99),IF(Inputs!H14=1,Inputs!D14,MAX(Inputs!F14,ROUND(K99*Inputs!E14+L99+M99,2))))))</f>
        <v>0</v>
      </c>
      <c r="O99">
        <f>IF(Inputs!$B$27&lt;&gt;"Ready","PENDING INPUTS",IF(K99&lt;=0,99,1+IF(AND(S99&gt;0,OR(S99&lt;K99,AND(S99=K99,1&lt;0))),1,0)+IF(AND(AA99&gt;0,OR(AA99&lt;K99,AND(AA99=K99,2&lt;0))),1,0)+IF(AND(AI99&gt;0,OR(AI99&lt;K99,AND(AI99=K99,3&lt;0))),1,0)+IF(AND(AQ99&gt;0,OR(AQ99&lt;K99,AND(AQ99=K99,4&lt;0))),1,0)+IF(AND(AY99&gt;0,OR(AY99&lt;K99,AND(AY99=K99,5&lt;0))),1,0)+IF(AND(BG99&gt;0,OR(BG99&lt;K99,AND(BG99=K99,6&lt;0))),1,0)+IF(AND(BO99&gt;0,OR(BO99&lt;K99,AND(BO99=K99,7&lt;0))),1,0)+IF(AND(BW99&gt;0,OR(BW99&lt;K99,AND(BW99=K99,8&lt;0))),1,0)+IF(AND(CE99&gt;0,OR(CE99&lt;K99,AND(CE99=K99,9&lt;0))),1,0)))</f>
        <v>99</v>
      </c>
      <c r="P99" s="3">
        <f>IF(Inputs!$B$27&lt;&gt;"Ready","PENDING INPUTS",IF(A99&gt;Inputs!$B$6,0,MIN(MAX(0,(K99+L99+M99)-N99),MAX(0,C99-D99-(IF(O99&lt;O99,K99+L99+M99-N99,0)+IF(W99&lt;O99,S99+T99+U99-V99,0)+IF(AE99&lt;O99,AA99+AB99+AC99-AD99,0)+IF(AM99&lt;O99,AI99+AJ99+AK99-AL99,0)+IF(AU99&lt;O99,AQ99+AR99+AS99-AT99,0)+IF(BC99&lt;O99,AY99+AZ99+BA99-BB99,0)+IF(BK99&lt;O99,BG99+BH99+BI99-BJ99,0)+IF(BS99&lt;O99,BO99+BP99+BQ99-BR99,0)+IF(CA99&lt;O99,BW99+BX99+BY99-BZ99,0)+IF(CI99&lt;O99,CE99+CF99+CG99-CH99,0))))))</f>
        <v>0</v>
      </c>
      <c r="Q99" s="3">
        <f>IF(Inputs!$B$27&lt;&gt;"Ready","PENDING INPUTS",MIN((K99+L99+M99),IF(D99&gt;C99,IF(D99=0,0,N99*C99/D99),N99+P99)))</f>
        <v>0</v>
      </c>
      <c r="R99" s="3">
        <f>IF(Inputs!$B$27&lt;&gt;"Ready","PENDING INPUTS",MAX(0,(K99+L99+M99)-Q99))</f>
        <v>0</v>
      </c>
      <c r="S99" s="3">
        <f>IF(Inputs!$B$27&lt;&gt;"Ready","PENDING INPUTS",Z98)</f>
        <v>0</v>
      </c>
      <c r="T99" s="3">
        <f>IF(Inputs!$B$27&lt;&gt;"Ready","PENDING INPUTS",IF(A99&lt;=Inputs!$B$6,ROUND(S99*Inputs!C15/12,2),0))</f>
        <v>0</v>
      </c>
      <c r="U99" s="3">
        <f>IF(Inputs!$B$27&lt;&gt;"Ready","PENDING INPUTS",IF(AND(A99&lt;=Inputs!$B$6,S99&gt;0),Inputs!G15,0))</f>
        <v>0</v>
      </c>
      <c r="V99" s="3">
        <f>IF(Inputs!$B$27&lt;&gt;"Ready","PENDING INPUTS",IF(A99&gt;Inputs!$B$6,0,MIN((S99+T99+U99),IF(Inputs!H15=1,Inputs!D15,MAX(Inputs!F15,ROUND(S99*Inputs!E15+T99+U99,2))))))</f>
        <v>0</v>
      </c>
      <c r="W99">
        <f>IF(Inputs!$B$27&lt;&gt;"Ready","PENDING INPUTS",IF(S99&lt;=0,99,1+IF(AND(K99&gt;0,OR(K99&lt;S99,AND(K99=S99,0&lt;1))),1,0)+IF(AND(AA99&gt;0,OR(AA99&lt;S99,AND(AA99=S99,2&lt;1))),1,0)+IF(AND(AI99&gt;0,OR(AI99&lt;S99,AND(AI99=S99,3&lt;1))),1,0)+IF(AND(AQ99&gt;0,OR(AQ99&lt;S99,AND(AQ99=S99,4&lt;1))),1,0)+IF(AND(AY99&gt;0,OR(AY99&lt;S99,AND(AY99=S99,5&lt;1))),1,0)+IF(AND(BG99&gt;0,OR(BG99&lt;S99,AND(BG99=S99,6&lt;1))),1,0)+IF(AND(BO99&gt;0,OR(BO99&lt;S99,AND(BO99=S99,7&lt;1))),1,0)+IF(AND(BW99&gt;0,OR(BW99&lt;S99,AND(BW99=S99,8&lt;1))),1,0)+IF(AND(CE99&gt;0,OR(CE99&lt;S99,AND(CE99=S99,9&lt;1))),1,0)))</f>
        <v>99</v>
      </c>
      <c r="X99" s="3">
        <f>IF(Inputs!$B$27&lt;&gt;"Ready","PENDING INPUTS",IF(A99&gt;Inputs!$B$6,0,MIN(MAX(0,(S99+T99+U99)-V99),MAX(0,C99-D99-(IF(O99&lt;W99,K99+L99+M99-N99,0)+IF(W99&lt;W99,S99+T99+U99-V99,0)+IF(AE99&lt;W99,AA99+AB99+AC99-AD99,0)+IF(AM99&lt;W99,AI99+AJ99+AK99-AL99,0)+IF(AU99&lt;W99,AQ99+AR99+AS99-AT99,0)+IF(BC99&lt;W99,AY99+AZ99+BA99-BB99,0)+IF(BK99&lt;W99,BG99+BH99+BI99-BJ99,0)+IF(BS99&lt;W99,BO99+BP99+BQ99-BR99,0)+IF(CA99&lt;W99,BW99+BX99+BY99-BZ99,0)+IF(CI99&lt;W99,CE99+CF99+CG99-CH99,0))))))</f>
        <v>0</v>
      </c>
      <c r="Y99" s="3">
        <f>IF(Inputs!$B$27&lt;&gt;"Ready","PENDING INPUTS",MIN((S99+T99+U99),IF(D99&gt;C99,IF(D99=0,0,V99*C99/D99),V99+X99)))</f>
        <v>0</v>
      </c>
      <c r="Z99" s="3">
        <f>IF(Inputs!$B$27&lt;&gt;"Ready","PENDING INPUTS",MAX(0,(S99+T99+U99)-Y99))</f>
        <v>0</v>
      </c>
      <c r="AA99" s="3">
        <f>IF(Inputs!$B$27&lt;&gt;"Ready","PENDING INPUTS",AH98)</f>
        <v>0</v>
      </c>
      <c r="AB99" s="3">
        <f>IF(Inputs!$B$27&lt;&gt;"Ready","PENDING INPUTS",IF(A99&lt;=Inputs!$B$6,ROUND(AA99*Inputs!C16/12,2),0))</f>
        <v>0</v>
      </c>
      <c r="AC99" s="3">
        <f>IF(Inputs!$B$27&lt;&gt;"Ready","PENDING INPUTS",IF(AND(A99&lt;=Inputs!$B$6,AA99&gt;0),Inputs!G16,0))</f>
        <v>0</v>
      </c>
      <c r="AD99" s="3">
        <f>IF(Inputs!$B$27&lt;&gt;"Ready","PENDING INPUTS",IF(A99&gt;Inputs!$B$6,0,MIN((AA99+AB99+AC99),IF(Inputs!H16=1,Inputs!D16,MAX(Inputs!F16,ROUND(AA99*Inputs!E16+AB99+AC99,2))))))</f>
        <v>0</v>
      </c>
      <c r="AE99">
        <f>IF(Inputs!$B$27&lt;&gt;"Ready","PENDING INPUTS",IF(AA99&lt;=0,99,1+IF(AND(K99&gt;0,OR(K99&lt;AA99,AND(K99=AA99,0&lt;2))),1,0)+IF(AND(S99&gt;0,OR(S99&lt;AA99,AND(S99=AA99,1&lt;2))),1,0)+IF(AND(AI99&gt;0,OR(AI99&lt;AA99,AND(AI99=AA99,3&lt;2))),1,0)+IF(AND(AQ99&gt;0,OR(AQ99&lt;AA99,AND(AQ99=AA99,4&lt;2))),1,0)+IF(AND(AY99&gt;0,OR(AY99&lt;AA99,AND(AY99=AA99,5&lt;2))),1,0)+IF(AND(BG99&gt;0,OR(BG99&lt;AA99,AND(BG99=AA99,6&lt;2))),1,0)+IF(AND(BO99&gt;0,OR(BO99&lt;AA99,AND(BO99=AA99,7&lt;2))),1,0)+IF(AND(BW99&gt;0,OR(BW99&lt;AA99,AND(BW99=AA99,8&lt;2))),1,0)+IF(AND(CE99&gt;0,OR(CE99&lt;AA99,AND(CE99=AA99,9&lt;2))),1,0)))</f>
        <v>99</v>
      </c>
      <c r="AF99" s="3">
        <f>IF(Inputs!$B$27&lt;&gt;"Ready","PENDING INPUTS",IF(A99&gt;Inputs!$B$6,0,MIN(MAX(0,(AA99+AB99+AC99)-AD99),MAX(0,C99-D99-(IF(O99&lt;AE99,K99+L99+M99-N99,0)+IF(W99&lt;AE99,S99+T99+U99-V99,0)+IF(AE99&lt;AE99,AA99+AB99+AC99-AD99,0)+IF(AM99&lt;AE99,AI99+AJ99+AK99-AL99,0)+IF(AU99&lt;AE99,AQ99+AR99+AS99-AT99,0)+IF(BC99&lt;AE99,AY99+AZ99+BA99-BB99,0)+IF(BK99&lt;AE99,BG99+BH99+BI99-BJ99,0)+IF(BS99&lt;AE99,BO99+BP99+BQ99-BR99,0)+IF(CA99&lt;AE99,BW99+BX99+BY99-BZ99,0)+IF(CI99&lt;AE99,CE99+CF99+CG99-CH99,0))))))</f>
        <v>0</v>
      </c>
      <c r="AG99" s="3">
        <f>IF(Inputs!$B$27&lt;&gt;"Ready","PENDING INPUTS",MIN((AA99+AB99+AC99),IF(D99&gt;C99,IF(D99=0,0,AD99*C99/D99),AD99+AF99)))</f>
        <v>0</v>
      </c>
      <c r="AH99" s="3">
        <f>IF(Inputs!$B$27&lt;&gt;"Ready","PENDING INPUTS",MAX(0,(AA99+AB99+AC99)-AG99))</f>
        <v>0</v>
      </c>
      <c r="AI99" s="3">
        <f>IF(Inputs!$B$27&lt;&gt;"Ready","PENDING INPUTS",AP98)</f>
        <v>0</v>
      </c>
      <c r="AJ99" s="3">
        <f>IF(Inputs!$B$27&lt;&gt;"Ready","PENDING INPUTS",IF(A99&lt;=Inputs!$B$6,ROUND(AI99*Inputs!C17/12,2),0))</f>
        <v>0</v>
      </c>
      <c r="AK99" s="3">
        <f>IF(Inputs!$B$27&lt;&gt;"Ready","PENDING INPUTS",IF(AND(A99&lt;=Inputs!$B$6,AI99&gt;0),Inputs!G17,0))</f>
        <v>0</v>
      </c>
      <c r="AL99" s="3">
        <f>IF(Inputs!$B$27&lt;&gt;"Ready","PENDING INPUTS",IF(A99&gt;Inputs!$B$6,0,MIN((AI99+AJ99+AK99),IF(Inputs!H17=1,Inputs!D17,MAX(Inputs!F17,ROUND(AI99*Inputs!E17+AJ99+AK99,2))))))</f>
        <v>0</v>
      </c>
      <c r="AM99">
        <f>IF(Inputs!$B$27&lt;&gt;"Ready","PENDING INPUTS",IF(AI99&lt;=0,99,1+IF(AND(K99&gt;0,OR(K99&lt;AI99,AND(K99=AI99,0&lt;3))),1,0)+IF(AND(S99&gt;0,OR(S99&lt;AI99,AND(S99=AI99,1&lt;3))),1,0)+IF(AND(AA99&gt;0,OR(AA99&lt;AI99,AND(AA99=AI99,2&lt;3))),1,0)+IF(AND(AQ99&gt;0,OR(AQ99&lt;AI99,AND(AQ99=AI99,4&lt;3))),1,0)+IF(AND(AY99&gt;0,OR(AY99&lt;AI99,AND(AY99=AI99,5&lt;3))),1,0)+IF(AND(BG99&gt;0,OR(BG99&lt;AI99,AND(BG99=AI99,6&lt;3))),1,0)+IF(AND(BO99&gt;0,OR(BO99&lt;AI99,AND(BO99=AI99,7&lt;3))),1,0)+IF(AND(BW99&gt;0,OR(BW99&lt;AI99,AND(BW99=AI99,8&lt;3))),1,0)+IF(AND(CE99&gt;0,OR(CE99&lt;AI99,AND(CE99=AI99,9&lt;3))),1,0)))</f>
        <v>99</v>
      </c>
      <c r="AN99" s="3">
        <f>IF(Inputs!$B$27&lt;&gt;"Ready","PENDING INPUTS",IF(A99&gt;Inputs!$B$6,0,MIN(MAX(0,(AI99+AJ99+AK99)-AL99),MAX(0,C99-D99-(IF(O99&lt;AM99,K99+L99+M99-N99,0)+IF(W99&lt;AM99,S99+T99+U99-V99,0)+IF(AE99&lt;AM99,AA99+AB99+AC99-AD99,0)+IF(AM99&lt;AM99,AI99+AJ99+AK99-AL99,0)+IF(AU99&lt;AM99,AQ99+AR99+AS99-AT99,0)+IF(BC99&lt;AM99,AY99+AZ99+BA99-BB99,0)+IF(BK99&lt;AM99,BG99+BH99+BI99-BJ99,0)+IF(BS99&lt;AM99,BO99+BP99+BQ99-BR99,0)+IF(CA99&lt;AM99,BW99+BX99+BY99-BZ99,0)+IF(CI99&lt;AM99,CE99+CF99+CG99-CH99,0))))))</f>
        <v>0</v>
      </c>
      <c r="AO99" s="3">
        <f>IF(Inputs!$B$27&lt;&gt;"Ready","PENDING INPUTS",MIN((AI99+AJ99+AK99),IF(D99&gt;C99,IF(D99=0,0,AL99*C99/D99),AL99+AN99)))</f>
        <v>0</v>
      </c>
      <c r="AP99" s="3">
        <f>IF(Inputs!$B$27&lt;&gt;"Ready","PENDING INPUTS",MAX(0,(AI99+AJ99+AK99)-AO99))</f>
        <v>0</v>
      </c>
      <c r="AQ99" s="3">
        <f>IF(Inputs!$B$27&lt;&gt;"Ready","PENDING INPUTS",AX98)</f>
        <v>0</v>
      </c>
      <c r="AR99" s="3">
        <f>IF(Inputs!$B$27&lt;&gt;"Ready","PENDING INPUTS",IF(A99&lt;=Inputs!$B$6,ROUND(AQ99*Inputs!C18/12,2),0))</f>
        <v>0</v>
      </c>
      <c r="AS99" s="3">
        <f>IF(Inputs!$B$27&lt;&gt;"Ready","PENDING INPUTS",IF(AND(A99&lt;=Inputs!$B$6,AQ99&gt;0),Inputs!G18,0))</f>
        <v>0</v>
      </c>
      <c r="AT99" s="3">
        <f>IF(Inputs!$B$27&lt;&gt;"Ready","PENDING INPUTS",IF(A99&gt;Inputs!$B$6,0,MIN((AQ99+AR99+AS99),IF(Inputs!H18=1,Inputs!D18,MAX(Inputs!F18,ROUND(AQ99*Inputs!E18+AR99+AS99,2))))))</f>
        <v>0</v>
      </c>
      <c r="AU99">
        <f>IF(Inputs!$B$27&lt;&gt;"Ready","PENDING INPUTS",IF(AQ99&lt;=0,99,1+IF(AND(K99&gt;0,OR(K99&lt;AQ99,AND(K99=AQ99,0&lt;4))),1,0)+IF(AND(S99&gt;0,OR(S99&lt;AQ99,AND(S99=AQ99,1&lt;4))),1,0)+IF(AND(AA99&gt;0,OR(AA99&lt;AQ99,AND(AA99=AQ99,2&lt;4))),1,0)+IF(AND(AI99&gt;0,OR(AI99&lt;AQ99,AND(AI99=AQ99,3&lt;4))),1,0)+IF(AND(AY99&gt;0,OR(AY99&lt;AQ99,AND(AY99=AQ99,5&lt;4))),1,0)+IF(AND(BG99&gt;0,OR(BG99&lt;AQ99,AND(BG99=AQ99,6&lt;4))),1,0)+IF(AND(BO99&gt;0,OR(BO99&lt;AQ99,AND(BO99=AQ99,7&lt;4))),1,0)+IF(AND(BW99&gt;0,OR(BW99&lt;AQ99,AND(BW99=AQ99,8&lt;4))),1,0)+IF(AND(CE99&gt;0,OR(CE99&lt;AQ99,AND(CE99=AQ99,9&lt;4))),1,0)))</f>
        <v>99</v>
      </c>
      <c r="AV99" s="3">
        <f>IF(Inputs!$B$27&lt;&gt;"Ready","PENDING INPUTS",IF(A99&gt;Inputs!$B$6,0,MIN(MAX(0,(AQ99+AR99+AS99)-AT99),MAX(0,C99-D99-(IF(O99&lt;AU99,K99+L99+M99-N99,0)+IF(W99&lt;AU99,S99+T99+U99-V99,0)+IF(AE99&lt;AU99,AA99+AB99+AC99-AD99,0)+IF(AM99&lt;AU99,AI99+AJ99+AK99-AL99,0)+IF(AU99&lt;AU99,AQ99+AR99+AS99-AT99,0)+IF(BC99&lt;AU99,AY99+AZ99+BA99-BB99,0)+IF(BK99&lt;AU99,BG99+BH99+BI99-BJ99,0)+IF(BS99&lt;AU99,BO99+BP99+BQ99-BR99,0)+IF(CA99&lt;AU99,BW99+BX99+BY99-BZ99,0)+IF(CI99&lt;AU99,CE99+CF99+CG99-CH99,0))))))</f>
        <v>0</v>
      </c>
      <c r="AW99" s="3">
        <f>IF(Inputs!$B$27&lt;&gt;"Ready","PENDING INPUTS",MIN((AQ99+AR99+AS99),IF(D99&gt;C99,IF(D99=0,0,AT99*C99/D99),AT99+AV99)))</f>
        <v>0</v>
      </c>
      <c r="AX99" s="3">
        <f>IF(Inputs!$B$27&lt;&gt;"Ready","PENDING INPUTS",MAX(0,(AQ99+AR99+AS99)-AW99))</f>
        <v>0</v>
      </c>
      <c r="AY99" s="3">
        <f>IF(Inputs!$B$27&lt;&gt;"Ready","PENDING INPUTS",BF98)</f>
        <v>0</v>
      </c>
      <c r="AZ99" s="3">
        <f>IF(Inputs!$B$27&lt;&gt;"Ready","PENDING INPUTS",IF(A99&lt;=Inputs!$B$6,ROUND(AY99*Inputs!C19/12,2),0))</f>
        <v>0</v>
      </c>
      <c r="BA99" s="3">
        <f>IF(Inputs!$B$27&lt;&gt;"Ready","PENDING INPUTS",IF(AND(A99&lt;=Inputs!$B$6,AY99&gt;0),Inputs!G19,0))</f>
        <v>0</v>
      </c>
      <c r="BB99" s="3">
        <f>IF(Inputs!$B$27&lt;&gt;"Ready","PENDING INPUTS",IF(A99&gt;Inputs!$B$6,0,MIN((AY99+AZ99+BA99),IF(Inputs!H19=1,Inputs!D19,MAX(Inputs!F19,ROUND(AY99*Inputs!E19+AZ99+BA99,2))))))</f>
        <v>0</v>
      </c>
      <c r="BC99">
        <f>IF(Inputs!$B$27&lt;&gt;"Ready","PENDING INPUTS",IF(AY99&lt;=0,99,1+IF(AND(K99&gt;0,OR(K99&lt;AY99,AND(K99=AY99,0&lt;5))),1,0)+IF(AND(S99&gt;0,OR(S99&lt;AY99,AND(S99=AY99,1&lt;5))),1,0)+IF(AND(AA99&gt;0,OR(AA99&lt;AY99,AND(AA99=AY99,2&lt;5))),1,0)+IF(AND(AI99&gt;0,OR(AI99&lt;AY99,AND(AI99=AY99,3&lt;5))),1,0)+IF(AND(AQ99&gt;0,OR(AQ99&lt;AY99,AND(AQ99=AY99,4&lt;5))),1,0)+IF(AND(BG99&gt;0,OR(BG99&lt;AY99,AND(BG99=AY99,6&lt;5))),1,0)+IF(AND(BO99&gt;0,OR(BO99&lt;AY99,AND(BO99=AY99,7&lt;5))),1,0)+IF(AND(BW99&gt;0,OR(BW99&lt;AY99,AND(BW99=AY99,8&lt;5))),1,0)+IF(AND(CE99&gt;0,OR(CE99&lt;AY99,AND(CE99=AY99,9&lt;5))),1,0)))</f>
        <v>99</v>
      </c>
      <c r="BD99" s="3">
        <f>IF(Inputs!$B$27&lt;&gt;"Ready","PENDING INPUTS",IF(A99&gt;Inputs!$B$6,0,MIN(MAX(0,(AY99+AZ99+BA99)-BB99),MAX(0,C99-D99-(IF(O99&lt;BC99,K99+L99+M99-N99,0)+IF(W99&lt;BC99,S99+T99+U99-V99,0)+IF(AE99&lt;BC99,AA99+AB99+AC99-AD99,0)+IF(AM99&lt;BC99,AI99+AJ99+AK99-AL99,0)+IF(AU99&lt;BC99,AQ99+AR99+AS99-AT99,0)+IF(BC99&lt;BC99,AY99+AZ99+BA99-BB99,0)+IF(BK99&lt;BC99,BG99+BH99+BI99-BJ99,0)+IF(BS99&lt;BC99,BO99+BP99+BQ99-BR99,0)+IF(CA99&lt;BC99,BW99+BX99+BY99-BZ99,0)+IF(CI99&lt;BC99,CE99+CF99+CG99-CH99,0))))))</f>
        <v>0</v>
      </c>
      <c r="BE99" s="3">
        <f>IF(Inputs!$B$27&lt;&gt;"Ready","PENDING INPUTS",MIN((AY99+AZ99+BA99),IF(D99&gt;C99,IF(D99=0,0,BB99*C99/D99),BB99+BD99)))</f>
        <v>0</v>
      </c>
      <c r="BF99" s="3">
        <f>IF(Inputs!$B$27&lt;&gt;"Ready","PENDING INPUTS",MAX(0,(AY99+AZ99+BA99)-BE99))</f>
        <v>0</v>
      </c>
      <c r="BG99" s="3">
        <f>IF(Inputs!$B$27&lt;&gt;"Ready","PENDING INPUTS",BN98)</f>
        <v>0</v>
      </c>
      <c r="BH99" s="3">
        <f>IF(Inputs!$B$27&lt;&gt;"Ready","PENDING INPUTS",IF(A99&lt;=Inputs!$B$6,ROUND(BG99*Inputs!C20/12,2),0))</f>
        <v>0</v>
      </c>
      <c r="BI99" s="3">
        <f>IF(Inputs!$B$27&lt;&gt;"Ready","PENDING INPUTS",IF(AND(A99&lt;=Inputs!$B$6,BG99&gt;0),Inputs!G20,0))</f>
        <v>0</v>
      </c>
      <c r="BJ99" s="3">
        <f>IF(Inputs!$B$27&lt;&gt;"Ready","PENDING INPUTS",IF(A99&gt;Inputs!$B$6,0,MIN((BG99+BH99+BI99),IF(Inputs!H20=1,Inputs!D20,MAX(Inputs!F20,ROUND(BG99*Inputs!E20+BH99+BI99,2))))))</f>
        <v>0</v>
      </c>
      <c r="BK99">
        <f>IF(Inputs!$B$27&lt;&gt;"Ready","PENDING INPUTS",IF(BG99&lt;=0,99,1+IF(AND(K99&gt;0,OR(K99&lt;BG99,AND(K99=BG99,0&lt;6))),1,0)+IF(AND(S99&gt;0,OR(S99&lt;BG99,AND(S99=BG99,1&lt;6))),1,0)+IF(AND(AA99&gt;0,OR(AA99&lt;BG99,AND(AA99=BG99,2&lt;6))),1,0)+IF(AND(AI99&gt;0,OR(AI99&lt;BG99,AND(AI99=BG99,3&lt;6))),1,0)+IF(AND(AQ99&gt;0,OR(AQ99&lt;BG99,AND(AQ99=BG99,4&lt;6))),1,0)+IF(AND(AY99&gt;0,OR(AY99&lt;BG99,AND(AY99=BG99,5&lt;6))),1,0)+IF(AND(BO99&gt;0,OR(BO99&lt;BG99,AND(BO99=BG99,7&lt;6))),1,0)+IF(AND(BW99&gt;0,OR(BW99&lt;BG99,AND(BW99=BG99,8&lt;6))),1,0)+IF(AND(CE99&gt;0,OR(CE99&lt;BG99,AND(CE99=BG99,9&lt;6))),1,0)))</f>
        <v>99</v>
      </c>
      <c r="BL99" s="3">
        <f>IF(Inputs!$B$27&lt;&gt;"Ready","PENDING INPUTS",IF(A99&gt;Inputs!$B$6,0,MIN(MAX(0,(BG99+BH99+BI99)-BJ99),MAX(0,C99-D99-(IF(O99&lt;BK99,K99+L99+M99-N99,0)+IF(W99&lt;BK99,S99+T99+U99-V99,0)+IF(AE99&lt;BK99,AA99+AB99+AC99-AD99,0)+IF(AM99&lt;BK99,AI99+AJ99+AK99-AL99,0)+IF(AU99&lt;BK99,AQ99+AR99+AS99-AT99,0)+IF(BC99&lt;BK99,AY99+AZ99+BA99-BB99,0)+IF(BK99&lt;BK99,BG99+BH99+BI99-BJ99,0)+IF(BS99&lt;BK99,BO99+BP99+BQ99-BR99,0)+IF(CA99&lt;BK99,BW99+BX99+BY99-BZ99,0)+IF(CI99&lt;BK99,CE99+CF99+CG99-CH99,0))))))</f>
        <v>0</v>
      </c>
      <c r="BM99" s="3">
        <f>IF(Inputs!$B$27&lt;&gt;"Ready","PENDING INPUTS",MIN((BG99+BH99+BI99),IF(D99&gt;C99,IF(D99=0,0,BJ99*C99/D99),BJ99+BL99)))</f>
        <v>0</v>
      </c>
      <c r="BN99" s="3">
        <f>IF(Inputs!$B$27&lt;&gt;"Ready","PENDING INPUTS",MAX(0,(BG99+BH99+BI99)-BM99))</f>
        <v>0</v>
      </c>
      <c r="BO99" s="3">
        <f>IF(Inputs!$B$27&lt;&gt;"Ready","PENDING INPUTS",BV98)</f>
        <v>0</v>
      </c>
      <c r="BP99" s="3">
        <f>IF(Inputs!$B$27&lt;&gt;"Ready","PENDING INPUTS",IF(A99&lt;=Inputs!$B$6,ROUND(BO99*Inputs!C21/12,2),0))</f>
        <v>0</v>
      </c>
      <c r="BQ99" s="3">
        <f>IF(Inputs!$B$27&lt;&gt;"Ready","PENDING INPUTS",IF(AND(A99&lt;=Inputs!$B$6,BO99&gt;0),Inputs!G21,0))</f>
        <v>0</v>
      </c>
      <c r="BR99" s="3">
        <f>IF(Inputs!$B$27&lt;&gt;"Ready","PENDING INPUTS",IF(A99&gt;Inputs!$B$6,0,MIN((BO99+BP99+BQ99),IF(Inputs!H21=1,Inputs!D21,MAX(Inputs!F21,ROUND(BO99*Inputs!E21+BP99+BQ99,2))))))</f>
        <v>0</v>
      </c>
      <c r="BS99">
        <f>IF(Inputs!$B$27&lt;&gt;"Ready","PENDING INPUTS",IF(BO99&lt;=0,99,1+IF(AND(K99&gt;0,OR(K99&lt;BO99,AND(K99=BO99,0&lt;7))),1,0)+IF(AND(S99&gt;0,OR(S99&lt;BO99,AND(S99=BO99,1&lt;7))),1,0)+IF(AND(AA99&gt;0,OR(AA99&lt;BO99,AND(AA99=BO99,2&lt;7))),1,0)+IF(AND(AI99&gt;0,OR(AI99&lt;BO99,AND(AI99=BO99,3&lt;7))),1,0)+IF(AND(AQ99&gt;0,OR(AQ99&lt;BO99,AND(AQ99=BO99,4&lt;7))),1,0)+IF(AND(AY99&gt;0,OR(AY99&lt;BO99,AND(AY99=BO99,5&lt;7))),1,0)+IF(AND(BG99&gt;0,OR(BG99&lt;BO99,AND(BG99=BO99,6&lt;7))),1,0)+IF(AND(BW99&gt;0,OR(BW99&lt;BO99,AND(BW99=BO99,8&lt;7))),1,0)+IF(AND(CE99&gt;0,OR(CE99&lt;BO99,AND(CE99=BO99,9&lt;7))),1,0)))</f>
        <v>99</v>
      </c>
      <c r="BT99" s="3">
        <f>IF(Inputs!$B$27&lt;&gt;"Ready","PENDING INPUTS",IF(A99&gt;Inputs!$B$6,0,MIN(MAX(0,(BO99+BP99+BQ99)-BR99),MAX(0,C99-D99-(IF(O99&lt;BS99,K99+L99+M99-N99,0)+IF(W99&lt;BS99,S99+T99+U99-V99,0)+IF(AE99&lt;BS99,AA99+AB99+AC99-AD99,0)+IF(AM99&lt;BS99,AI99+AJ99+AK99-AL99,0)+IF(AU99&lt;BS99,AQ99+AR99+AS99-AT99,0)+IF(BC99&lt;BS99,AY99+AZ99+BA99-BB99,0)+IF(BK99&lt;BS99,BG99+BH99+BI99-BJ99,0)+IF(BS99&lt;BS99,BO99+BP99+BQ99-BR99,0)+IF(CA99&lt;BS99,BW99+BX99+BY99-BZ99,0)+IF(CI99&lt;BS99,CE99+CF99+CG99-CH99,0))))))</f>
        <v>0</v>
      </c>
      <c r="BU99" s="3">
        <f>IF(Inputs!$B$27&lt;&gt;"Ready","PENDING INPUTS",MIN((BO99+BP99+BQ99),IF(D99&gt;C99,IF(D99=0,0,BR99*C99/D99),BR99+BT99)))</f>
        <v>0</v>
      </c>
      <c r="BV99" s="3">
        <f>IF(Inputs!$B$27&lt;&gt;"Ready","PENDING INPUTS",MAX(0,(BO99+BP99+BQ99)-BU99))</f>
        <v>0</v>
      </c>
      <c r="BW99" s="3">
        <f>IF(Inputs!$B$27&lt;&gt;"Ready","PENDING INPUTS",CD98)</f>
        <v>0</v>
      </c>
      <c r="BX99" s="3">
        <f>IF(Inputs!$B$27&lt;&gt;"Ready","PENDING INPUTS",IF(A99&lt;=Inputs!$B$6,ROUND(BW99*Inputs!C22/12,2),0))</f>
        <v>0</v>
      </c>
      <c r="BY99" s="3">
        <f>IF(Inputs!$B$27&lt;&gt;"Ready","PENDING INPUTS",IF(AND(A99&lt;=Inputs!$B$6,BW99&gt;0),Inputs!G22,0))</f>
        <v>0</v>
      </c>
      <c r="BZ99" s="3">
        <f>IF(Inputs!$B$27&lt;&gt;"Ready","PENDING INPUTS",IF(A99&gt;Inputs!$B$6,0,MIN((BW99+BX99+BY99),IF(Inputs!H22=1,Inputs!D22,MAX(Inputs!F22,ROUND(BW99*Inputs!E22+BX99+BY99,2))))))</f>
        <v>0</v>
      </c>
      <c r="CA99">
        <f>IF(Inputs!$B$27&lt;&gt;"Ready","PENDING INPUTS",IF(BW99&lt;=0,99,1+IF(AND(K99&gt;0,OR(K99&lt;BW99,AND(K99=BW99,0&lt;8))),1,0)+IF(AND(S99&gt;0,OR(S99&lt;BW99,AND(S99=BW99,1&lt;8))),1,0)+IF(AND(AA99&gt;0,OR(AA99&lt;BW99,AND(AA99=BW99,2&lt;8))),1,0)+IF(AND(AI99&gt;0,OR(AI99&lt;BW99,AND(AI99=BW99,3&lt;8))),1,0)+IF(AND(AQ99&gt;0,OR(AQ99&lt;BW99,AND(AQ99=BW99,4&lt;8))),1,0)+IF(AND(AY99&gt;0,OR(AY99&lt;BW99,AND(AY99=BW99,5&lt;8))),1,0)+IF(AND(BG99&gt;0,OR(BG99&lt;BW99,AND(BG99=BW99,6&lt;8))),1,0)+IF(AND(BO99&gt;0,OR(BO99&lt;BW99,AND(BO99=BW99,7&lt;8))),1,0)+IF(AND(CE99&gt;0,OR(CE99&lt;BW99,AND(CE99=BW99,9&lt;8))),1,0)))</f>
        <v>99</v>
      </c>
      <c r="CB99" s="3">
        <f>IF(Inputs!$B$27&lt;&gt;"Ready","PENDING INPUTS",IF(A99&gt;Inputs!$B$6,0,MIN(MAX(0,(BW99+BX99+BY99)-BZ99),MAX(0,C99-D99-(IF(O99&lt;CA99,K99+L99+M99-N99,0)+IF(W99&lt;CA99,S99+T99+U99-V99,0)+IF(AE99&lt;CA99,AA99+AB99+AC99-AD99,0)+IF(AM99&lt;CA99,AI99+AJ99+AK99-AL99,0)+IF(AU99&lt;CA99,AQ99+AR99+AS99-AT99,0)+IF(BC99&lt;CA99,AY99+AZ99+BA99-BB99,0)+IF(BK99&lt;CA99,BG99+BH99+BI99-BJ99,0)+IF(BS99&lt;CA99,BO99+BP99+BQ99-BR99,0)+IF(CA99&lt;CA99,BW99+BX99+BY99-BZ99,0)+IF(CI99&lt;CA99,CE99+CF99+CG99-CH99,0))))))</f>
        <v>0</v>
      </c>
      <c r="CC99" s="3">
        <f>IF(Inputs!$B$27&lt;&gt;"Ready","PENDING INPUTS",MIN((BW99+BX99+BY99),IF(D99&gt;C99,IF(D99=0,0,BZ99*C99/D99),BZ99+CB99)))</f>
        <v>0</v>
      </c>
      <c r="CD99" s="3">
        <f>IF(Inputs!$B$27&lt;&gt;"Ready","PENDING INPUTS",MAX(0,(BW99+BX99+BY99)-CC99))</f>
        <v>0</v>
      </c>
      <c r="CE99" s="3">
        <f>IF(Inputs!$B$27&lt;&gt;"Ready","PENDING INPUTS",CL98)</f>
        <v>0</v>
      </c>
      <c r="CF99" s="3">
        <f>IF(Inputs!$B$27&lt;&gt;"Ready","PENDING INPUTS",IF(A99&lt;=Inputs!$B$6,ROUND(CE99*Inputs!C23/12,2),0))</f>
        <v>0</v>
      </c>
      <c r="CG99" s="3">
        <f>IF(Inputs!$B$27&lt;&gt;"Ready","PENDING INPUTS",IF(AND(A99&lt;=Inputs!$B$6,CE99&gt;0),Inputs!G23,0))</f>
        <v>0</v>
      </c>
      <c r="CH99" s="3">
        <f>IF(Inputs!$B$27&lt;&gt;"Ready","PENDING INPUTS",IF(A99&gt;Inputs!$B$6,0,MIN((CE99+CF99+CG99),IF(Inputs!H23=1,Inputs!D23,MAX(Inputs!F23,ROUND(CE99*Inputs!E23+CF99+CG99,2))))))</f>
        <v>0</v>
      </c>
      <c r="CI99">
        <f>IF(Inputs!$B$27&lt;&gt;"Ready","PENDING INPUTS",IF(CE99&lt;=0,99,1+IF(AND(K99&gt;0,OR(K99&lt;CE99,AND(K99=CE99,0&lt;9))),1,0)+IF(AND(S99&gt;0,OR(S99&lt;CE99,AND(S99=CE99,1&lt;9))),1,0)+IF(AND(AA99&gt;0,OR(AA99&lt;CE99,AND(AA99=CE99,2&lt;9))),1,0)+IF(AND(AI99&gt;0,OR(AI99&lt;CE99,AND(AI99=CE99,3&lt;9))),1,0)+IF(AND(AQ99&gt;0,OR(AQ99&lt;CE99,AND(AQ99=CE99,4&lt;9))),1,0)+IF(AND(AY99&gt;0,OR(AY99&lt;CE99,AND(AY99=CE99,5&lt;9))),1,0)+IF(AND(BG99&gt;0,OR(BG99&lt;CE99,AND(BG99=CE99,6&lt;9))),1,0)+IF(AND(BO99&gt;0,OR(BO99&lt;CE99,AND(BO99=CE99,7&lt;9))),1,0)+IF(AND(BW99&gt;0,OR(BW99&lt;CE99,AND(BW99=CE99,8&lt;9))),1,0)))</f>
        <v>99</v>
      </c>
      <c r="CJ99" s="3">
        <f>IF(Inputs!$B$27&lt;&gt;"Ready","PENDING INPUTS",IF(A99&gt;Inputs!$B$6,0,MIN(MAX(0,(CE99+CF99+CG99)-CH99),MAX(0,C99-D99-(IF(O99&lt;CI99,K99+L99+M99-N99,0)+IF(W99&lt;CI99,S99+T99+U99-V99,0)+IF(AE99&lt;CI99,AA99+AB99+AC99-AD99,0)+IF(AM99&lt;CI99,AI99+AJ99+AK99-AL99,0)+IF(AU99&lt;CI99,AQ99+AR99+AS99-AT99,0)+IF(BC99&lt;CI99,AY99+AZ99+BA99-BB99,0)+IF(BK99&lt;CI99,BG99+BH99+BI99-BJ99,0)+IF(BS99&lt;CI99,BO99+BP99+BQ99-BR99,0)+IF(CA99&lt;CI99,BW99+BX99+BY99-BZ99,0)+IF(CI99&lt;CI99,CE99+CF99+CG99-CH99,0))))))</f>
        <v>0</v>
      </c>
      <c r="CK99" s="3">
        <f>IF(Inputs!$B$27&lt;&gt;"Ready","PENDING INPUTS",MIN((CE99+CF99+CG99),IF(D99&gt;C99,IF(D99=0,0,CH99*C99/D99),CH99+CJ99)))</f>
        <v>0</v>
      </c>
      <c r="CL99" s="3">
        <f>IF(Inputs!$B$27&lt;&gt;"Ready","PENDING INPUTS",MAX(0,(CE99+CF99+CG99)-CK99))</f>
        <v>0</v>
      </c>
    </row>
    <row r="100" spans="1:90" ht="27.95" customHeight="1" x14ac:dyDescent="0.25">
      <c r="A100">
        <v>96</v>
      </c>
      <c r="B100" s="13">
        <f>IF(Inputs!$B$27&lt;&gt;"Ready","PENDING INPUTS",EDATE(Inputs!$B$5,A100-1))</f>
        <v>49188</v>
      </c>
      <c r="C100" s="3">
        <f>IF(Inputs!$B$27&lt;&gt;"Ready","PENDING INPUTS",IF(A100&lt;=Inputs!$B$6,MAX(0,Inputs!$B$4+IF(A100=Inputs!$B$7,Inputs!$B$8,0)+IF(A100=Inputs!$B$9,Inputs!$B$10,0)),0))</f>
        <v>0</v>
      </c>
      <c r="D100" s="3">
        <f>IF(Inputs!$B$27&lt;&gt;"Ready","PENDING INPUTS",SUM(N100,V100,AD100,AL100,AT100,BB100,BJ100,BR100,BZ100,CH100))</f>
        <v>0</v>
      </c>
      <c r="E100" s="3">
        <f>IF(Inputs!$B$27&lt;&gt;"Ready","PENDING INPUTS",MAX(0,D100-C100))</f>
        <v>0</v>
      </c>
      <c r="F100" s="3">
        <f>IF(Inputs!$B$27&lt;&gt;"Ready","PENDING INPUTS",SUM(Q100,Y100,AG100,AO100,AW100,BE100,BM100,BU100,CC100,CK100))</f>
        <v>0</v>
      </c>
      <c r="G100" s="3">
        <f>IF(Inputs!$B$27&lt;&gt;"Ready","PENDING INPUTS",SUM(L100,T100,AB100,AJ100,AR100,AZ100,BH100,BP100,BX100,CF100))</f>
        <v>0</v>
      </c>
      <c r="H100" s="3">
        <f>IF(Inputs!$B$27&lt;&gt;"Ready","PENDING INPUTS",SUM(M100,U100,AC100,AK100,AS100,BA100,BI100,BQ100,BY100,CG100))</f>
        <v>0</v>
      </c>
      <c r="I100" s="3">
        <f>IF(Inputs!$B$27&lt;&gt;"Ready","PENDING INPUTS",SUM(R100,Z100,AH100,AP100,AX100,BF100,BN100,BV100,CD100,CL100))</f>
        <v>0</v>
      </c>
      <c r="J100" t="str">
        <f>IF(Inputs!$B$27&lt;&gt;"Ready","PENDING INPUTS",IF(A100&gt;Inputs!$B$6,"Beyond horizon",IF(E100&gt;0.005,"MINIMUM SHORTFALL",IF(I100&lt;0.005,"Paid off","In progress"))))</f>
        <v>Paid off</v>
      </c>
      <c r="K100" s="3">
        <f>IF(Inputs!$B$27&lt;&gt;"Ready","PENDING INPUTS",R99)</f>
        <v>0</v>
      </c>
      <c r="L100" s="3">
        <f>IF(Inputs!$B$27&lt;&gt;"Ready","PENDING INPUTS",IF(A100&lt;=Inputs!$B$6,ROUND(K100*Inputs!C14/12,2),0))</f>
        <v>0</v>
      </c>
      <c r="M100" s="3">
        <f>IF(Inputs!$B$27&lt;&gt;"Ready","PENDING INPUTS",IF(AND(A100&lt;=Inputs!$B$6,K100&gt;0),Inputs!G14,0))</f>
        <v>0</v>
      </c>
      <c r="N100" s="3">
        <f>IF(Inputs!$B$27&lt;&gt;"Ready","PENDING INPUTS",IF(A100&gt;Inputs!$B$6,0,MIN((K100+L100+M100),IF(Inputs!H14=1,Inputs!D14,MAX(Inputs!F14,ROUND(K100*Inputs!E14+L100+M100,2))))))</f>
        <v>0</v>
      </c>
      <c r="O100">
        <f>IF(Inputs!$B$27&lt;&gt;"Ready","PENDING INPUTS",IF(K100&lt;=0,99,1+IF(AND(S100&gt;0,OR(S100&lt;K100,AND(S100=K100,1&lt;0))),1,0)+IF(AND(AA100&gt;0,OR(AA100&lt;K100,AND(AA100=K100,2&lt;0))),1,0)+IF(AND(AI100&gt;0,OR(AI100&lt;K100,AND(AI100=K100,3&lt;0))),1,0)+IF(AND(AQ100&gt;0,OR(AQ100&lt;K100,AND(AQ100=K100,4&lt;0))),1,0)+IF(AND(AY100&gt;0,OR(AY100&lt;K100,AND(AY100=K100,5&lt;0))),1,0)+IF(AND(BG100&gt;0,OR(BG100&lt;K100,AND(BG100=K100,6&lt;0))),1,0)+IF(AND(BO100&gt;0,OR(BO100&lt;K100,AND(BO100=K100,7&lt;0))),1,0)+IF(AND(BW100&gt;0,OR(BW100&lt;K100,AND(BW100=K100,8&lt;0))),1,0)+IF(AND(CE100&gt;0,OR(CE100&lt;K100,AND(CE100=K100,9&lt;0))),1,0)))</f>
        <v>99</v>
      </c>
      <c r="P100" s="3">
        <f>IF(Inputs!$B$27&lt;&gt;"Ready","PENDING INPUTS",IF(A100&gt;Inputs!$B$6,0,MIN(MAX(0,(K100+L100+M100)-N100),MAX(0,C100-D100-(IF(O100&lt;O100,K100+L100+M100-N100,0)+IF(W100&lt;O100,S100+T100+U100-V100,0)+IF(AE100&lt;O100,AA100+AB100+AC100-AD100,0)+IF(AM100&lt;O100,AI100+AJ100+AK100-AL100,0)+IF(AU100&lt;O100,AQ100+AR100+AS100-AT100,0)+IF(BC100&lt;O100,AY100+AZ100+BA100-BB100,0)+IF(BK100&lt;O100,BG100+BH100+BI100-BJ100,0)+IF(BS100&lt;O100,BO100+BP100+BQ100-BR100,0)+IF(CA100&lt;O100,BW100+BX100+BY100-BZ100,0)+IF(CI100&lt;O100,CE100+CF100+CG100-CH100,0))))))</f>
        <v>0</v>
      </c>
      <c r="Q100" s="3">
        <f>IF(Inputs!$B$27&lt;&gt;"Ready","PENDING INPUTS",MIN((K100+L100+M100),IF(D100&gt;C100,IF(D100=0,0,N100*C100/D100),N100+P100)))</f>
        <v>0</v>
      </c>
      <c r="R100" s="3">
        <f>IF(Inputs!$B$27&lt;&gt;"Ready","PENDING INPUTS",MAX(0,(K100+L100+M100)-Q100))</f>
        <v>0</v>
      </c>
      <c r="S100" s="3">
        <f>IF(Inputs!$B$27&lt;&gt;"Ready","PENDING INPUTS",Z99)</f>
        <v>0</v>
      </c>
      <c r="T100" s="3">
        <f>IF(Inputs!$B$27&lt;&gt;"Ready","PENDING INPUTS",IF(A100&lt;=Inputs!$B$6,ROUND(S100*Inputs!C15/12,2),0))</f>
        <v>0</v>
      </c>
      <c r="U100" s="3">
        <f>IF(Inputs!$B$27&lt;&gt;"Ready","PENDING INPUTS",IF(AND(A100&lt;=Inputs!$B$6,S100&gt;0),Inputs!G15,0))</f>
        <v>0</v>
      </c>
      <c r="V100" s="3">
        <f>IF(Inputs!$B$27&lt;&gt;"Ready","PENDING INPUTS",IF(A100&gt;Inputs!$B$6,0,MIN((S100+T100+U100),IF(Inputs!H15=1,Inputs!D15,MAX(Inputs!F15,ROUND(S100*Inputs!E15+T100+U100,2))))))</f>
        <v>0</v>
      </c>
      <c r="W100">
        <f>IF(Inputs!$B$27&lt;&gt;"Ready","PENDING INPUTS",IF(S100&lt;=0,99,1+IF(AND(K100&gt;0,OR(K100&lt;S100,AND(K100=S100,0&lt;1))),1,0)+IF(AND(AA100&gt;0,OR(AA100&lt;S100,AND(AA100=S100,2&lt;1))),1,0)+IF(AND(AI100&gt;0,OR(AI100&lt;S100,AND(AI100=S100,3&lt;1))),1,0)+IF(AND(AQ100&gt;0,OR(AQ100&lt;S100,AND(AQ100=S100,4&lt;1))),1,0)+IF(AND(AY100&gt;0,OR(AY100&lt;S100,AND(AY100=S100,5&lt;1))),1,0)+IF(AND(BG100&gt;0,OR(BG100&lt;S100,AND(BG100=S100,6&lt;1))),1,0)+IF(AND(BO100&gt;0,OR(BO100&lt;S100,AND(BO100=S100,7&lt;1))),1,0)+IF(AND(BW100&gt;0,OR(BW100&lt;S100,AND(BW100=S100,8&lt;1))),1,0)+IF(AND(CE100&gt;0,OR(CE100&lt;S100,AND(CE100=S100,9&lt;1))),1,0)))</f>
        <v>99</v>
      </c>
      <c r="X100" s="3">
        <f>IF(Inputs!$B$27&lt;&gt;"Ready","PENDING INPUTS",IF(A100&gt;Inputs!$B$6,0,MIN(MAX(0,(S100+T100+U100)-V100),MAX(0,C100-D100-(IF(O100&lt;W100,K100+L100+M100-N100,0)+IF(W100&lt;W100,S100+T100+U100-V100,0)+IF(AE100&lt;W100,AA100+AB100+AC100-AD100,0)+IF(AM100&lt;W100,AI100+AJ100+AK100-AL100,0)+IF(AU100&lt;W100,AQ100+AR100+AS100-AT100,0)+IF(BC100&lt;W100,AY100+AZ100+BA100-BB100,0)+IF(BK100&lt;W100,BG100+BH100+BI100-BJ100,0)+IF(BS100&lt;W100,BO100+BP100+BQ100-BR100,0)+IF(CA100&lt;W100,BW100+BX100+BY100-BZ100,0)+IF(CI100&lt;W100,CE100+CF100+CG100-CH100,0))))))</f>
        <v>0</v>
      </c>
      <c r="Y100" s="3">
        <f>IF(Inputs!$B$27&lt;&gt;"Ready","PENDING INPUTS",MIN((S100+T100+U100),IF(D100&gt;C100,IF(D100=0,0,V100*C100/D100),V100+X100)))</f>
        <v>0</v>
      </c>
      <c r="Z100" s="3">
        <f>IF(Inputs!$B$27&lt;&gt;"Ready","PENDING INPUTS",MAX(0,(S100+T100+U100)-Y100))</f>
        <v>0</v>
      </c>
      <c r="AA100" s="3">
        <f>IF(Inputs!$B$27&lt;&gt;"Ready","PENDING INPUTS",AH99)</f>
        <v>0</v>
      </c>
      <c r="AB100" s="3">
        <f>IF(Inputs!$B$27&lt;&gt;"Ready","PENDING INPUTS",IF(A100&lt;=Inputs!$B$6,ROUND(AA100*Inputs!C16/12,2),0))</f>
        <v>0</v>
      </c>
      <c r="AC100" s="3">
        <f>IF(Inputs!$B$27&lt;&gt;"Ready","PENDING INPUTS",IF(AND(A100&lt;=Inputs!$B$6,AA100&gt;0),Inputs!G16,0))</f>
        <v>0</v>
      </c>
      <c r="AD100" s="3">
        <f>IF(Inputs!$B$27&lt;&gt;"Ready","PENDING INPUTS",IF(A100&gt;Inputs!$B$6,0,MIN((AA100+AB100+AC100),IF(Inputs!H16=1,Inputs!D16,MAX(Inputs!F16,ROUND(AA100*Inputs!E16+AB100+AC100,2))))))</f>
        <v>0</v>
      </c>
      <c r="AE100">
        <f>IF(Inputs!$B$27&lt;&gt;"Ready","PENDING INPUTS",IF(AA100&lt;=0,99,1+IF(AND(K100&gt;0,OR(K100&lt;AA100,AND(K100=AA100,0&lt;2))),1,0)+IF(AND(S100&gt;0,OR(S100&lt;AA100,AND(S100=AA100,1&lt;2))),1,0)+IF(AND(AI100&gt;0,OR(AI100&lt;AA100,AND(AI100=AA100,3&lt;2))),1,0)+IF(AND(AQ100&gt;0,OR(AQ100&lt;AA100,AND(AQ100=AA100,4&lt;2))),1,0)+IF(AND(AY100&gt;0,OR(AY100&lt;AA100,AND(AY100=AA100,5&lt;2))),1,0)+IF(AND(BG100&gt;0,OR(BG100&lt;AA100,AND(BG100=AA100,6&lt;2))),1,0)+IF(AND(BO100&gt;0,OR(BO100&lt;AA100,AND(BO100=AA100,7&lt;2))),1,0)+IF(AND(BW100&gt;0,OR(BW100&lt;AA100,AND(BW100=AA100,8&lt;2))),1,0)+IF(AND(CE100&gt;0,OR(CE100&lt;AA100,AND(CE100=AA100,9&lt;2))),1,0)))</f>
        <v>99</v>
      </c>
      <c r="AF100" s="3">
        <f>IF(Inputs!$B$27&lt;&gt;"Ready","PENDING INPUTS",IF(A100&gt;Inputs!$B$6,0,MIN(MAX(0,(AA100+AB100+AC100)-AD100),MAX(0,C100-D100-(IF(O100&lt;AE100,K100+L100+M100-N100,0)+IF(W100&lt;AE100,S100+T100+U100-V100,0)+IF(AE100&lt;AE100,AA100+AB100+AC100-AD100,0)+IF(AM100&lt;AE100,AI100+AJ100+AK100-AL100,0)+IF(AU100&lt;AE100,AQ100+AR100+AS100-AT100,0)+IF(BC100&lt;AE100,AY100+AZ100+BA100-BB100,0)+IF(BK100&lt;AE100,BG100+BH100+BI100-BJ100,0)+IF(BS100&lt;AE100,BO100+BP100+BQ100-BR100,0)+IF(CA100&lt;AE100,BW100+BX100+BY100-BZ100,0)+IF(CI100&lt;AE100,CE100+CF100+CG100-CH100,0))))))</f>
        <v>0</v>
      </c>
      <c r="AG100" s="3">
        <f>IF(Inputs!$B$27&lt;&gt;"Ready","PENDING INPUTS",MIN((AA100+AB100+AC100),IF(D100&gt;C100,IF(D100=0,0,AD100*C100/D100),AD100+AF100)))</f>
        <v>0</v>
      </c>
      <c r="AH100" s="3">
        <f>IF(Inputs!$B$27&lt;&gt;"Ready","PENDING INPUTS",MAX(0,(AA100+AB100+AC100)-AG100))</f>
        <v>0</v>
      </c>
      <c r="AI100" s="3">
        <f>IF(Inputs!$B$27&lt;&gt;"Ready","PENDING INPUTS",AP99)</f>
        <v>0</v>
      </c>
      <c r="AJ100" s="3">
        <f>IF(Inputs!$B$27&lt;&gt;"Ready","PENDING INPUTS",IF(A100&lt;=Inputs!$B$6,ROUND(AI100*Inputs!C17/12,2),0))</f>
        <v>0</v>
      </c>
      <c r="AK100" s="3">
        <f>IF(Inputs!$B$27&lt;&gt;"Ready","PENDING INPUTS",IF(AND(A100&lt;=Inputs!$B$6,AI100&gt;0),Inputs!G17,0))</f>
        <v>0</v>
      </c>
      <c r="AL100" s="3">
        <f>IF(Inputs!$B$27&lt;&gt;"Ready","PENDING INPUTS",IF(A100&gt;Inputs!$B$6,0,MIN((AI100+AJ100+AK100),IF(Inputs!H17=1,Inputs!D17,MAX(Inputs!F17,ROUND(AI100*Inputs!E17+AJ100+AK100,2))))))</f>
        <v>0</v>
      </c>
      <c r="AM100">
        <f>IF(Inputs!$B$27&lt;&gt;"Ready","PENDING INPUTS",IF(AI100&lt;=0,99,1+IF(AND(K100&gt;0,OR(K100&lt;AI100,AND(K100=AI100,0&lt;3))),1,0)+IF(AND(S100&gt;0,OR(S100&lt;AI100,AND(S100=AI100,1&lt;3))),1,0)+IF(AND(AA100&gt;0,OR(AA100&lt;AI100,AND(AA100=AI100,2&lt;3))),1,0)+IF(AND(AQ100&gt;0,OR(AQ100&lt;AI100,AND(AQ100=AI100,4&lt;3))),1,0)+IF(AND(AY100&gt;0,OR(AY100&lt;AI100,AND(AY100=AI100,5&lt;3))),1,0)+IF(AND(BG100&gt;0,OR(BG100&lt;AI100,AND(BG100=AI100,6&lt;3))),1,0)+IF(AND(BO100&gt;0,OR(BO100&lt;AI100,AND(BO100=AI100,7&lt;3))),1,0)+IF(AND(BW100&gt;0,OR(BW100&lt;AI100,AND(BW100=AI100,8&lt;3))),1,0)+IF(AND(CE100&gt;0,OR(CE100&lt;AI100,AND(CE100=AI100,9&lt;3))),1,0)))</f>
        <v>99</v>
      </c>
      <c r="AN100" s="3">
        <f>IF(Inputs!$B$27&lt;&gt;"Ready","PENDING INPUTS",IF(A100&gt;Inputs!$B$6,0,MIN(MAX(0,(AI100+AJ100+AK100)-AL100),MAX(0,C100-D100-(IF(O100&lt;AM100,K100+L100+M100-N100,0)+IF(W100&lt;AM100,S100+T100+U100-V100,0)+IF(AE100&lt;AM100,AA100+AB100+AC100-AD100,0)+IF(AM100&lt;AM100,AI100+AJ100+AK100-AL100,0)+IF(AU100&lt;AM100,AQ100+AR100+AS100-AT100,0)+IF(BC100&lt;AM100,AY100+AZ100+BA100-BB100,0)+IF(BK100&lt;AM100,BG100+BH100+BI100-BJ100,0)+IF(BS100&lt;AM100,BO100+BP100+BQ100-BR100,0)+IF(CA100&lt;AM100,BW100+BX100+BY100-BZ100,0)+IF(CI100&lt;AM100,CE100+CF100+CG100-CH100,0))))))</f>
        <v>0</v>
      </c>
      <c r="AO100" s="3">
        <f>IF(Inputs!$B$27&lt;&gt;"Ready","PENDING INPUTS",MIN((AI100+AJ100+AK100),IF(D100&gt;C100,IF(D100=0,0,AL100*C100/D100),AL100+AN100)))</f>
        <v>0</v>
      </c>
      <c r="AP100" s="3">
        <f>IF(Inputs!$B$27&lt;&gt;"Ready","PENDING INPUTS",MAX(0,(AI100+AJ100+AK100)-AO100))</f>
        <v>0</v>
      </c>
      <c r="AQ100" s="3">
        <f>IF(Inputs!$B$27&lt;&gt;"Ready","PENDING INPUTS",AX99)</f>
        <v>0</v>
      </c>
      <c r="AR100" s="3">
        <f>IF(Inputs!$B$27&lt;&gt;"Ready","PENDING INPUTS",IF(A100&lt;=Inputs!$B$6,ROUND(AQ100*Inputs!C18/12,2),0))</f>
        <v>0</v>
      </c>
      <c r="AS100" s="3">
        <f>IF(Inputs!$B$27&lt;&gt;"Ready","PENDING INPUTS",IF(AND(A100&lt;=Inputs!$B$6,AQ100&gt;0),Inputs!G18,0))</f>
        <v>0</v>
      </c>
      <c r="AT100" s="3">
        <f>IF(Inputs!$B$27&lt;&gt;"Ready","PENDING INPUTS",IF(A100&gt;Inputs!$B$6,0,MIN((AQ100+AR100+AS100),IF(Inputs!H18=1,Inputs!D18,MAX(Inputs!F18,ROUND(AQ100*Inputs!E18+AR100+AS100,2))))))</f>
        <v>0</v>
      </c>
      <c r="AU100">
        <f>IF(Inputs!$B$27&lt;&gt;"Ready","PENDING INPUTS",IF(AQ100&lt;=0,99,1+IF(AND(K100&gt;0,OR(K100&lt;AQ100,AND(K100=AQ100,0&lt;4))),1,0)+IF(AND(S100&gt;0,OR(S100&lt;AQ100,AND(S100=AQ100,1&lt;4))),1,0)+IF(AND(AA100&gt;0,OR(AA100&lt;AQ100,AND(AA100=AQ100,2&lt;4))),1,0)+IF(AND(AI100&gt;0,OR(AI100&lt;AQ100,AND(AI100=AQ100,3&lt;4))),1,0)+IF(AND(AY100&gt;0,OR(AY100&lt;AQ100,AND(AY100=AQ100,5&lt;4))),1,0)+IF(AND(BG100&gt;0,OR(BG100&lt;AQ100,AND(BG100=AQ100,6&lt;4))),1,0)+IF(AND(BO100&gt;0,OR(BO100&lt;AQ100,AND(BO100=AQ100,7&lt;4))),1,0)+IF(AND(BW100&gt;0,OR(BW100&lt;AQ100,AND(BW100=AQ100,8&lt;4))),1,0)+IF(AND(CE100&gt;0,OR(CE100&lt;AQ100,AND(CE100=AQ100,9&lt;4))),1,0)))</f>
        <v>99</v>
      </c>
      <c r="AV100" s="3">
        <f>IF(Inputs!$B$27&lt;&gt;"Ready","PENDING INPUTS",IF(A100&gt;Inputs!$B$6,0,MIN(MAX(0,(AQ100+AR100+AS100)-AT100),MAX(0,C100-D100-(IF(O100&lt;AU100,K100+L100+M100-N100,0)+IF(W100&lt;AU100,S100+T100+U100-V100,0)+IF(AE100&lt;AU100,AA100+AB100+AC100-AD100,0)+IF(AM100&lt;AU100,AI100+AJ100+AK100-AL100,0)+IF(AU100&lt;AU100,AQ100+AR100+AS100-AT100,0)+IF(BC100&lt;AU100,AY100+AZ100+BA100-BB100,0)+IF(BK100&lt;AU100,BG100+BH100+BI100-BJ100,0)+IF(BS100&lt;AU100,BO100+BP100+BQ100-BR100,0)+IF(CA100&lt;AU100,BW100+BX100+BY100-BZ100,0)+IF(CI100&lt;AU100,CE100+CF100+CG100-CH100,0))))))</f>
        <v>0</v>
      </c>
      <c r="AW100" s="3">
        <f>IF(Inputs!$B$27&lt;&gt;"Ready","PENDING INPUTS",MIN((AQ100+AR100+AS100),IF(D100&gt;C100,IF(D100=0,0,AT100*C100/D100),AT100+AV100)))</f>
        <v>0</v>
      </c>
      <c r="AX100" s="3">
        <f>IF(Inputs!$B$27&lt;&gt;"Ready","PENDING INPUTS",MAX(0,(AQ100+AR100+AS100)-AW100))</f>
        <v>0</v>
      </c>
      <c r="AY100" s="3">
        <f>IF(Inputs!$B$27&lt;&gt;"Ready","PENDING INPUTS",BF99)</f>
        <v>0</v>
      </c>
      <c r="AZ100" s="3">
        <f>IF(Inputs!$B$27&lt;&gt;"Ready","PENDING INPUTS",IF(A100&lt;=Inputs!$B$6,ROUND(AY100*Inputs!C19/12,2),0))</f>
        <v>0</v>
      </c>
      <c r="BA100" s="3">
        <f>IF(Inputs!$B$27&lt;&gt;"Ready","PENDING INPUTS",IF(AND(A100&lt;=Inputs!$B$6,AY100&gt;0),Inputs!G19,0))</f>
        <v>0</v>
      </c>
      <c r="BB100" s="3">
        <f>IF(Inputs!$B$27&lt;&gt;"Ready","PENDING INPUTS",IF(A100&gt;Inputs!$B$6,0,MIN((AY100+AZ100+BA100),IF(Inputs!H19=1,Inputs!D19,MAX(Inputs!F19,ROUND(AY100*Inputs!E19+AZ100+BA100,2))))))</f>
        <v>0</v>
      </c>
      <c r="BC100">
        <f>IF(Inputs!$B$27&lt;&gt;"Ready","PENDING INPUTS",IF(AY100&lt;=0,99,1+IF(AND(K100&gt;0,OR(K100&lt;AY100,AND(K100=AY100,0&lt;5))),1,0)+IF(AND(S100&gt;0,OR(S100&lt;AY100,AND(S100=AY100,1&lt;5))),1,0)+IF(AND(AA100&gt;0,OR(AA100&lt;AY100,AND(AA100=AY100,2&lt;5))),1,0)+IF(AND(AI100&gt;0,OR(AI100&lt;AY100,AND(AI100=AY100,3&lt;5))),1,0)+IF(AND(AQ100&gt;0,OR(AQ100&lt;AY100,AND(AQ100=AY100,4&lt;5))),1,0)+IF(AND(BG100&gt;0,OR(BG100&lt;AY100,AND(BG100=AY100,6&lt;5))),1,0)+IF(AND(BO100&gt;0,OR(BO100&lt;AY100,AND(BO100=AY100,7&lt;5))),1,0)+IF(AND(BW100&gt;0,OR(BW100&lt;AY100,AND(BW100=AY100,8&lt;5))),1,0)+IF(AND(CE100&gt;0,OR(CE100&lt;AY100,AND(CE100=AY100,9&lt;5))),1,0)))</f>
        <v>99</v>
      </c>
      <c r="BD100" s="3">
        <f>IF(Inputs!$B$27&lt;&gt;"Ready","PENDING INPUTS",IF(A100&gt;Inputs!$B$6,0,MIN(MAX(0,(AY100+AZ100+BA100)-BB100),MAX(0,C100-D100-(IF(O100&lt;BC100,K100+L100+M100-N100,0)+IF(W100&lt;BC100,S100+T100+U100-V100,0)+IF(AE100&lt;BC100,AA100+AB100+AC100-AD100,0)+IF(AM100&lt;BC100,AI100+AJ100+AK100-AL100,0)+IF(AU100&lt;BC100,AQ100+AR100+AS100-AT100,0)+IF(BC100&lt;BC100,AY100+AZ100+BA100-BB100,0)+IF(BK100&lt;BC100,BG100+BH100+BI100-BJ100,0)+IF(BS100&lt;BC100,BO100+BP100+BQ100-BR100,0)+IF(CA100&lt;BC100,BW100+BX100+BY100-BZ100,0)+IF(CI100&lt;BC100,CE100+CF100+CG100-CH100,0))))))</f>
        <v>0</v>
      </c>
      <c r="BE100" s="3">
        <f>IF(Inputs!$B$27&lt;&gt;"Ready","PENDING INPUTS",MIN((AY100+AZ100+BA100),IF(D100&gt;C100,IF(D100=0,0,BB100*C100/D100),BB100+BD100)))</f>
        <v>0</v>
      </c>
      <c r="BF100" s="3">
        <f>IF(Inputs!$B$27&lt;&gt;"Ready","PENDING INPUTS",MAX(0,(AY100+AZ100+BA100)-BE100))</f>
        <v>0</v>
      </c>
      <c r="BG100" s="3">
        <f>IF(Inputs!$B$27&lt;&gt;"Ready","PENDING INPUTS",BN99)</f>
        <v>0</v>
      </c>
      <c r="BH100" s="3">
        <f>IF(Inputs!$B$27&lt;&gt;"Ready","PENDING INPUTS",IF(A100&lt;=Inputs!$B$6,ROUND(BG100*Inputs!C20/12,2),0))</f>
        <v>0</v>
      </c>
      <c r="BI100" s="3">
        <f>IF(Inputs!$B$27&lt;&gt;"Ready","PENDING INPUTS",IF(AND(A100&lt;=Inputs!$B$6,BG100&gt;0),Inputs!G20,0))</f>
        <v>0</v>
      </c>
      <c r="BJ100" s="3">
        <f>IF(Inputs!$B$27&lt;&gt;"Ready","PENDING INPUTS",IF(A100&gt;Inputs!$B$6,0,MIN((BG100+BH100+BI100),IF(Inputs!H20=1,Inputs!D20,MAX(Inputs!F20,ROUND(BG100*Inputs!E20+BH100+BI100,2))))))</f>
        <v>0</v>
      </c>
      <c r="BK100">
        <f>IF(Inputs!$B$27&lt;&gt;"Ready","PENDING INPUTS",IF(BG100&lt;=0,99,1+IF(AND(K100&gt;0,OR(K100&lt;BG100,AND(K100=BG100,0&lt;6))),1,0)+IF(AND(S100&gt;0,OR(S100&lt;BG100,AND(S100=BG100,1&lt;6))),1,0)+IF(AND(AA100&gt;0,OR(AA100&lt;BG100,AND(AA100=BG100,2&lt;6))),1,0)+IF(AND(AI100&gt;0,OR(AI100&lt;BG100,AND(AI100=BG100,3&lt;6))),1,0)+IF(AND(AQ100&gt;0,OR(AQ100&lt;BG100,AND(AQ100=BG100,4&lt;6))),1,0)+IF(AND(AY100&gt;0,OR(AY100&lt;BG100,AND(AY100=BG100,5&lt;6))),1,0)+IF(AND(BO100&gt;0,OR(BO100&lt;BG100,AND(BO100=BG100,7&lt;6))),1,0)+IF(AND(BW100&gt;0,OR(BW100&lt;BG100,AND(BW100=BG100,8&lt;6))),1,0)+IF(AND(CE100&gt;0,OR(CE100&lt;BG100,AND(CE100=BG100,9&lt;6))),1,0)))</f>
        <v>99</v>
      </c>
      <c r="BL100" s="3">
        <f>IF(Inputs!$B$27&lt;&gt;"Ready","PENDING INPUTS",IF(A100&gt;Inputs!$B$6,0,MIN(MAX(0,(BG100+BH100+BI100)-BJ100),MAX(0,C100-D100-(IF(O100&lt;BK100,K100+L100+M100-N100,0)+IF(W100&lt;BK100,S100+T100+U100-V100,0)+IF(AE100&lt;BK100,AA100+AB100+AC100-AD100,0)+IF(AM100&lt;BK100,AI100+AJ100+AK100-AL100,0)+IF(AU100&lt;BK100,AQ100+AR100+AS100-AT100,0)+IF(BC100&lt;BK100,AY100+AZ100+BA100-BB100,0)+IF(BK100&lt;BK100,BG100+BH100+BI100-BJ100,0)+IF(BS100&lt;BK100,BO100+BP100+BQ100-BR100,0)+IF(CA100&lt;BK100,BW100+BX100+BY100-BZ100,0)+IF(CI100&lt;BK100,CE100+CF100+CG100-CH100,0))))))</f>
        <v>0</v>
      </c>
      <c r="BM100" s="3">
        <f>IF(Inputs!$B$27&lt;&gt;"Ready","PENDING INPUTS",MIN((BG100+BH100+BI100),IF(D100&gt;C100,IF(D100=0,0,BJ100*C100/D100),BJ100+BL100)))</f>
        <v>0</v>
      </c>
      <c r="BN100" s="3">
        <f>IF(Inputs!$B$27&lt;&gt;"Ready","PENDING INPUTS",MAX(0,(BG100+BH100+BI100)-BM100))</f>
        <v>0</v>
      </c>
      <c r="BO100" s="3">
        <f>IF(Inputs!$B$27&lt;&gt;"Ready","PENDING INPUTS",BV99)</f>
        <v>0</v>
      </c>
      <c r="BP100" s="3">
        <f>IF(Inputs!$B$27&lt;&gt;"Ready","PENDING INPUTS",IF(A100&lt;=Inputs!$B$6,ROUND(BO100*Inputs!C21/12,2),0))</f>
        <v>0</v>
      </c>
      <c r="BQ100" s="3">
        <f>IF(Inputs!$B$27&lt;&gt;"Ready","PENDING INPUTS",IF(AND(A100&lt;=Inputs!$B$6,BO100&gt;0),Inputs!G21,0))</f>
        <v>0</v>
      </c>
      <c r="BR100" s="3">
        <f>IF(Inputs!$B$27&lt;&gt;"Ready","PENDING INPUTS",IF(A100&gt;Inputs!$B$6,0,MIN((BO100+BP100+BQ100),IF(Inputs!H21=1,Inputs!D21,MAX(Inputs!F21,ROUND(BO100*Inputs!E21+BP100+BQ100,2))))))</f>
        <v>0</v>
      </c>
      <c r="BS100">
        <f>IF(Inputs!$B$27&lt;&gt;"Ready","PENDING INPUTS",IF(BO100&lt;=0,99,1+IF(AND(K100&gt;0,OR(K100&lt;BO100,AND(K100=BO100,0&lt;7))),1,0)+IF(AND(S100&gt;0,OR(S100&lt;BO100,AND(S100=BO100,1&lt;7))),1,0)+IF(AND(AA100&gt;0,OR(AA100&lt;BO100,AND(AA100=BO100,2&lt;7))),1,0)+IF(AND(AI100&gt;0,OR(AI100&lt;BO100,AND(AI100=BO100,3&lt;7))),1,0)+IF(AND(AQ100&gt;0,OR(AQ100&lt;BO100,AND(AQ100=BO100,4&lt;7))),1,0)+IF(AND(AY100&gt;0,OR(AY100&lt;BO100,AND(AY100=BO100,5&lt;7))),1,0)+IF(AND(BG100&gt;0,OR(BG100&lt;BO100,AND(BG100=BO100,6&lt;7))),1,0)+IF(AND(BW100&gt;0,OR(BW100&lt;BO100,AND(BW100=BO100,8&lt;7))),1,0)+IF(AND(CE100&gt;0,OR(CE100&lt;BO100,AND(CE100=BO100,9&lt;7))),1,0)))</f>
        <v>99</v>
      </c>
      <c r="BT100" s="3">
        <f>IF(Inputs!$B$27&lt;&gt;"Ready","PENDING INPUTS",IF(A100&gt;Inputs!$B$6,0,MIN(MAX(0,(BO100+BP100+BQ100)-BR100),MAX(0,C100-D100-(IF(O100&lt;BS100,K100+L100+M100-N100,0)+IF(W100&lt;BS100,S100+T100+U100-V100,0)+IF(AE100&lt;BS100,AA100+AB100+AC100-AD100,0)+IF(AM100&lt;BS100,AI100+AJ100+AK100-AL100,0)+IF(AU100&lt;BS100,AQ100+AR100+AS100-AT100,0)+IF(BC100&lt;BS100,AY100+AZ100+BA100-BB100,0)+IF(BK100&lt;BS100,BG100+BH100+BI100-BJ100,0)+IF(BS100&lt;BS100,BO100+BP100+BQ100-BR100,0)+IF(CA100&lt;BS100,BW100+BX100+BY100-BZ100,0)+IF(CI100&lt;BS100,CE100+CF100+CG100-CH100,0))))))</f>
        <v>0</v>
      </c>
      <c r="BU100" s="3">
        <f>IF(Inputs!$B$27&lt;&gt;"Ready","PENDING INPUTS",MIN((BO100+BP100+BQ100),IF(D100&gt;C100,IF(D100=0,0,BR100*C100/D100),BR100+BT100)))</f>
        <v>0</v>
      </c>
      <c r="BV100" s="3">
        <f>IF(Inputs!$B$27&lt;&gt;"Ready","PENDING INPUTS",MAX(0,(BO100+BP100+BQ100)-BU100))</f>
        <v>0</v>
      </c>
      <c r="BW100" s="3">
        <f>IF(Inputs!$B$27&lt;&gt;"Ready","PENDING INPUTS",CD99)</f>
        <v>0</v>
      </c>
      <c r="BX100" s="3">
        <f>IF(Inputs!$B$27&lt;&gt;"Ready","PENDING INPUTS",IF(A100&lt;=Inputs!$B$6,ROUND(BW100*Inputs!C22/12,2),0))</f>
        <v>0</v>
      </c>
      <c r="BY100" s="3">
        <f>IF(Inputs!$B$27&lt;&gt;"Ready","PENDING INPUTS",IF(AND(A100&lt;=Inputs!$B$6,BW100&gt;0),Inputs!G22,0))</f>
        <v>0</v>
      </c>
      <c r="BZ100" s="3">
        <f>IF(Inputs!$B$27&lt;&gt;"Ready","PENDING INPUTS",IF(A100&gt;Inputs!$B$6,0,MIN((BW100+BX100+BY100),IF(Inputs!H22=1,Inputs!D22,MAX(Inputs!F22,ROUND(BW100*Inputs!E22+BX100+BY100,2))))))</f>
        <v>0</v>
      </c>
      <c r="CA100">
        <f>IF(Inputs!$B$27&lt;&gt;"Ready","PENDING INPUTS",IF(BW100&lt;=0,99,1+IF(AND(K100&gt;0,OR(K100&lt;BW100,AND(K100=BW100,0&lt;8))),1,0)+IF(AND(S100&gt;0,OR(S100&lt;BW100,AND(S100=BW100,1&lt;8))),1,0)+IF(AND(AA100&gt;0,OR(AA100&lt;BW100,AND(AA100=BW100,2&lt;8))),1,0)+IF(AND(AI100&gt;0,OR(AI100&lt;BW100,AND(AI100=BW100,3&lt;8))),1,0)+IF(AND(AQ100&gt;0,OR(AQ100&lt;BW100,AND(AQ100=BW100,4&lt;8))),1,0)+IF(AND(AY100&gt;0,OR(AY100&lt;BW100,AND(AY100=BW100,5&lt;8))),1,0)+IF(AND(BG100&gt;0,OR(BG100&lt;BW100,AND(BG100=BW100,6&lt;8))),1,0)+IF(AND(BO100&gt;0,OR(BO100&lt;BW100,AND(BO100=BW100,7&lt;8))),1,0)+IF(AND(CE100&gt;0,OR(CE100&lt;BW100,AND(CE100=BW100,9&lt;8))),1,0)))</f>
        <v>99</v>
      </c>
      <c r="CB100" s="3">
        <f>IF(Inputs!$B$27&lt;&gt;"Ready","PENDING INPUTS",IF(A100&gt;Inputs!$B$6,0,MIN(MAX(0,(BW100+BX100+BY100)-BZ100),MAX(0,C100-D100-(IF(O100&lt;CA100,K100+L100+M100-N100,0)+IF(W100&lt;CA100,S100+T100+U100-V100,0)+IF(AE100&lt;CA100,AA100+AB100+AC100-AD100,0)+IF(AM100&lt;CA100,AI100+AJ100+AK100-AL100,0)+IF(AU100&lt;CA100,AQ100+AR100+AS100-AT100,0)+IF(BC100&lt;CA100,AY100+AZ100+BA100-BB100,0)+IF(BK100&lt;CA100,BG100+BH100+BI100-BJ100,0)+IF(BS100&lt;CA100,BO100+BP100+BQ100-BR100,0)+IF(CA100&lt;CA100,BW100+BX100+BY100-BZ100,0)+IF(CI100&lt;CA100,CE100+CF100+CG100-CH100,0))))))</f>
        <v>0</v>
      </c>
      <c r="CC100" s="3">
        <f>IF(Inputs!$B$27&lt;&gt;"Ready","PENDING INPUTS",MIN((BW100+BX100+BY100),IF(D100&gt;C100,IF(D100=0,0,BZ100*C100/D100),BZ100+CB100)))</f>
        <v>0</v>
      </c>
      <c r="CD100" s="3">
        <f>IF(Inputs!$B$27&lt;&gt;"Ready","PENDING INPUTS",MAX(0,(BW100+BX100+BY100)-CC100))</f>
        <v>0</v>
      </c>
      <c r="CE100" s="3">
        <f>IF(Inputs!$B$27&lt;&gt;"Ready","PENDING INPUTS",CL99)</f>
        <v>0</v>
      </c>
      <c r="CF100" s="3">
        <f>IF(Inputs!$B$27&lt;&gt;"Ready","PENDING INPUTS",IF(A100&lt;=Inputs!$B$6,ROUND(CE100*Inputs!C23/12,2),0))</f>
        <v>0</v>
      </c>
      <c r="CG100" s="3">
        <f>IF(Inputs!$B$27&lt;&gt;"Ready","PENDING INPUTS",IF(AND(A100&lt;=Inputs!$B$6,CE100&gt;0),Inputs!G23,0))</f>
        <v>0</v>
      </c>
      <c r="CH100" s="3">
        <f>IF(Inputs!$B$27&lt;&gt;"Ready","PENDING INPUTS",IF(A100&gt;Inputs!$B$6,0,MIN((CE100+CF100+CG100),IF(Inputs!H23=1,Inputs!D23,MAX(Inputs!F23,ROUND(CE100*Inputs!E23+CF100+CG100,2))))))</f>
        <v>0</v>
      </c>
      <c r="CI100">
        <f>IF(Inputs!$B$27&lt;&gt;"Ready","PENDING INPUTS",IF(CE100&lt;=0,99,1+IF(AND(K100&gt;0,OR(K100&lt;CE100,AND(K100=CE100,0&lt;9))),1,0)+IF(AND(S100&gt;0,OR(S100&lt;CE100,AND(S100=CE100,1&lt;9))),1,0)+IF(AND(AA100&gt;0,OR(AA100&lt;CE100,AND(AA100=CE100,2&lt;9))),1,0)+IF(AND(AI100&gt;0,OR(AI100&lt;CE100,AND(AI100=CE100,3&lt;9))),1,0)+IF(AND(AQ100&gt;0,OR(AQ100&lt;CE100,AND(AQ100=CE100,4&lt;9))),1,0)+IF(AND(AY100&gt;0,OR(AY100&lt;CE100,AND(AY100=CE100,5&lt;9))),1,0)+IF(AND(BG100&gt;0,OR(BG100&lt;CE100,AND(BG100=CE100,6&lt;9))),1,0)+IF(AND(BO100&gt;0,OR(BO100&lt;CE100,AND(BO100=CE100,7&lt;9))),1,0)+IF(AND(BW100&gt;0,OR(BW100&lt;CE100,AND(BW100=CE100,8&lt;9))),1,0)))</f>
        <v>99</v>
      </c>
      <c r="CJ100" s="3">
        <f>IF(Inputs!$B$27&lt;&gt;"Ready","PENDING INPUTS",IF(A100&gt;Inputs!$B$6,0,MIN(MAX(0,(CE100+CF100+CG100)-CH100),MAX(0,C100-D100-(IF(O100&lt;CI100,K100+L100+M100-N100,0)+IF(W100&lt;CI100,S100+T100+U100-V100,0)+IF(AE100&lt;CI100,AA100+AB100+AC100-AD100,0)+IF(AM100&lt;CI100,AI100+AJ100+AK100-AL100,0)+IF(AU100&lt;CI100,AQ100+AR100+AS100-AT100,0)+IF(BC100&lt;CI100,AY100+AZ100+BA100-BB100,0)+IF(BK100&lt;CI100,BG100+BH100+BI100-BJ100,0)+IF(BS100&lt;CI100,BO100+BP100+BQ100-BR100,0)+IF(CA100&lt;CI100,BW100+BX100+BY100-BZ100,0)+IF(CI100&lt;CI100,CE100+CF100+CG100-CH100,0))))))</f>
        <v>0</v>
      </c>
      <c r="CK100" s="3">
        <f>IF(Inputs!$B$27&lt;&gt;"Ready","PENDING INPUTS",MIN((CE100+CF100+CG100),IF(D100&gt;C100,IF(D100=0,0,CH100*C100/D100),CH100+CJ100)))</f>
        <v>0</v>
      </c>
      <c r="CL100" s="3">
        <f>IF(Inputs!$B$27&lt;&gt;"Ready","PENDING INPUTS",MAX(0,(CE100+CF100+CG100)-CK100))</f>
        <v>0</v>
      </c>
    </row>
    <row r="101" spans="1:90" ht="27.95" customHeight="1" x14ac:dyDescent="0.25">
      <c r="A101">
        <v>97</v>
      </c>
      <c r="B101" s="13">
        <f>IF(Inputs!$B$27&lt;&gt;"Ready","PENDING INPUTS",EDATE(Inputs!$B$5,A101-1))</f>
        <v>49218</v>
      </c>
      <c r="C101" s="3">
        <f>IF(Inputs!$B$27&lt;&gt;"Ready","PENDING INPUTS",IF(A101&lt;=Inputs!$B$6,MAX(0,Inputs!$B$4+IF(A101=Inputs!$B$7,Inputs!$B$8,0)+IF(A101=Inputs!$B$9,Inputs!$B$10,0)),0))</f>
        <v>0</v>
      </c>
      <c r="D101" s="3">
        <f>IF(Inputs!$B$27&lt;&gt;"Ready","PENDING INPUTS",SUM(N101,V101,AD101,AL101,AT101,BB101,BJ101,BR101,BZ101,CH101))</f>
        <v>0</v>
      </c>
      <c r="E101" s="3">
        <f>IF(Inputs!$B$27&lt;&gt;"Ready","PENDING INPUTS",MAX(0,D101-C101))</f>
        <v>0</v>
      </c>
      <c r="F101" s="3">
        <f>IF(Inputs!$B$27&lt;&gt;"Ready","PENDING INPUTS",SUM(Q101,Y101,AG101,AO101,AW101,BE101,BM101,BU101,CC101,CK101))</f>
        <v>0</v>
      </c>
      <c r="G101" s="3">
        <f>IF(Inputs!$B$27&lt;&gt;"Ready","PENDING INPUTS",SUM(L101,T101,AB101,AJ101,AR101,AZ101,BH101,BP101,BX101,CF101))</f>
        <v>0</v>
      </c>
      <c r="H101" s="3">
        <f>IF(Inputs!$B$27&lt;&gt;"Ready","PENDING INPUTS",SUM(M101,U101,AC101,AK101,AS101,BA101,BI101,BQ101,BY101,CG101))</f>
        <v>0</v>
      </c>
      <c r="I101" s="3">
        <f>IF(Inputs!$B$27&lt;&gt;"Ready","PENDING INPUTS",SUM(R101,Z101,AH101,AP101,AX101,BF101,BN101,BV101,CD101,CL101))</f>
        <v>0</v>
      </c>
      <c r="J101" t="str">
        <f>IF(Inputs!$B$27&lt;&gt;"Ready","PENDING INPUTS",IF(A101&gt;Inputs!$B$6,"Beyond horizon",IF(E101&gt;0.005,"MINIMUM SHORTFALL",IF(I101&lt;0.005,"Paid off","In progress"))))</f>
        <v>Paid off</v>
      </c>
      <c r="K101" s="3">
        <f>IF(Inputs!$B$27&lt;&gt;"Ready","PENDING INPUTS",R100)</f>
        <v>0</v>
      </c>
      <c r="L101" s="3">
        <f>IF(Inputs!$B$27&lt;&gt;"Ready","PENDING INPUTS",IF(A101&lt;=Inputs!$B$6,ROUND(K101*Inputs!C14/12,2),0))</f>
        <v>0</v>
      </c>
      <c r="M101" s="3">
        <f>IF(Inputs!$B$27&lt;&gt;"Ready","PENDING INPUTS",IF(AND(A101&lt;=Inputs!$B$6,K101&gt;0),Inputs!G14,0))</f>
        <v>0</v>
      </c>
      <c r="N101" s="3">
        <f>IF(Inputs!$B$27&lt;&gt;"Ready","PENDING INPUTS",IF(A101&gt;Inputs!$B$6,0,MIN((K101+L101+M101),IF(Inputs!H14=1,Inputs!D14,MAX(Inputs!F14,ROUND(K101*Inputs!E14+L101+M101,2))))))</f>
        <v>0</v>
      </c>
      <c r="O101">
        <f>IF(Inputs!$B$27&lt;&gt;"Ready","PENDING INPUTS",IF(K101&lt;=0,99,1+IF(AND(S101&gt;0,OR(S101&lt;K101,AND(S101=K101,1&lt;0))),1,0)+IF(AND(AA101&gt;0,OR(AA101&lt;K101,AND(AA101=K101,2&lt;0))),1,0)+IF(AND(AI101&gt;0,OR(AI101&lt;K101,AND(AI101=K101,3&lt;0))),1,0)+IF(AND(AQ101&gt;0,OR(AQ101&lt;K101,AND(AQ101=K101,4&lt;0))),1,0)+IF(AND(AY101&gt;0,OR(AY101&lt;K101,AND(AY101=K101,5&lt;0))),1,0)+IF(AND(BG101&gt;0,OR(BG101&lt;K101,AND(BG101=K101,6&lt;0))),1,0)+IF(AND(BO101&gt;0,OR(BO101&lt;K101,AND(BO101=K101,7&lt;0))),1,0)+IF(AND(BW101&gt;0,OR(BW101&lt;K101,AND(BW101=K101,8&lt;0))),1,0)+IF(AND(CE101&gt;0,OR(CE101&lt;K101,AND(CE101=K101,9&lt;0))),1,0)))</f>
        <v>99</v>
      </c>
      <c r="P101" s="3">
        <f>IF(Inputs!$B$27&lt;&gt;"Ready","PENDING INPUTS",IF(A101&gt;Inputs!$B$6,0,MIN(MAX(0,(K101+L101+M101)-N101),MAX(0,C101-D101-(IF(O101&lt;O101,K101+L101+M101-N101,0)+IF(W101&lt;O101,S101+T101+U101-V101,0)+IF(AE101&lt;O101,AA101+AB101+AC101-AD101,0)+IF(AM101&lt;O101,AI101+AJ101+AK101-AL101,0)+IF(AU101&lt;O101,AQ101+AR101+AS101-AT101,0)+IF(BC101&lt;O101,AY101+AZ101+BA101-BB101,0)+IF(BK101&lt;O101,BG101+BH101+BI101-BJ101,0)+IF(BS101&lt;O101,BO101+BP101+BQ101-BR101,0)+IF(CA101&lt;O101,BW101+BX101+BY101-BZ101,0)+IF(CI101&lt;O101,CE101+CF101+CG101-CH101,0))))))</f>
        <v>0</v>
      </c>
      <c r="Q101" s="3">
        <f>IF(Inputs!$B$27&lt;&gt;"Ready","PENDING INPUTS",MIN((K101+L101+M101),IF(D101&gt;C101,IF(D101=0,0,N101*C101/D101),N101+P101)))</f>
        <v>0</v>
      </c>
      <c r="R101" s="3">
        <f>IF(Inputs!$B$27&lt;&gt;"Ready","PENDING INPUTS",MAX(0,(K101+L101+M101)-Q101))</f>
        <v>0</v>
      </c>
      <c r="S101" s="3">
        <f>IF(Inputs!$B$27&lt;&gt;"Ready","PENDING INPUTS",Z100)</f>
        <v>0</v>
      </c>
      <c r="T101" s="3">
        <f>IF(Inputs!$B$27&lt;&gt;"Ready","PENDING INPUTS",IF(A101&lt;=Inputs!$B$6,ROUND(S101*Inputs!C15/12,2),0))</f>
        <v>0</v>
      </c>
      <c r="U101" s="3">
        <f>IF(Inputs!$B$27&lt;&gt;"Ready","PENDING INPUTS",IF(AND(A101&lt;=Inputs!$B$6,S101&gt;0),Inputs!G15,0))</f>
        <v>0</v>
      </c>
      <c r="V101" s="3">
        <f>IF(Inputs!$B$27&lt;&gt;"Ready","PENDING INPUTS",IF(A101&gt;Inputs!$B$6,0,MIN((S101+T101+U101),IF(Inputs!H15=1,Inputs!D15,MAX(Inputs!F15,ROUND(S101*Inputs!E15+T101+U101,2))))))</f>
        <v>0</v>
      </c>
      <c r="W101">
        <f>IF(Inputs!$B$27&lt;&gt;"Ready","PENDING INPUTS",IF(S101&lt;=0,99,1+IF(AND(K101&gt;0,OR(K101&lt;S101,AND(K101=S101,0&lt;1))),1,0)+IF(AND(AA101&gt;0,OR(AA101&lt;S101,AND(AA101=S101,2&lt;1))),1,0)+IF(AND(AI101&gt;0,OR(AI101&lt;S101,AND(AI101=S101,3&lt;1))),1,0)+IF(AND(AQ101&gt;0,OR(AQ101&lt;S101,AND(AQ101=S101,4&lt;1))),1,0)+IF(AND(AY101&gt;0,OR(AY101&lt;S101,AND(AY101=S101,5&lt;1))),1,0)+IF(AND(BG101&gt;0,OR(BG101&lt;S101,AND(BG101=S101,6&lt;1))),1,0)+IF(AND(BO101&gt;0,OR(BO101&lt;S101,AND(BO101=S101,7&lt;1))),1,0)+IF(AND(BW101&gt;0,OR(BW101&lt;S101,AND(BW101=S101,8&lt;1))),1,0)+IF(AND(CE101&gt;0,OR(CE101&lt;S101,AND(CE101=S101,9&lt;1))),1,0)))</f>
        <v>99</v>
      </c>
      <c r="X101" s="3">
        <f>IF(Inputs!$B$27&lt;&gt;"Ready","PENDING INPUTS",IF(A101&gt;Inputs!$B$6,0,MIN(MAX(0,(S101+T101+U101)-V101),MAX(0,C101-D101-(IF(O101&lt;W101,K101+L101+M101-N101,0)+IF(W101&lt;W101,S101+T101+U101-V101,0)+IF(AE101&lt;W101,AA101+AB101+AC101-AD101,0)+IF(AM101&lt;W101,AI101+AJ101+AK101-AL101,0)+IF(AU101&lt;W101,AQ101+AR101+AS101-AT101,0)+IF(BC101&lt;W101,AY101+AZ101+BA101-BB101,0)+IF(BK101&lt;W101,BG101+BH101+BI101-BJ101,0)+IF(BS101&lt;W101,BO101+BP101+BQ101-BR101,0)+IF(CA101&lt;W101,BW101+BX101+BY101-BZ101,0)+IF(CI101&lt;W101,CE101+CF101+CG101-CH101,0))))))</f>
        <v>0</v>
      </c>
      <c r="Y101" s="3">
        <f>IF(Inputs!$B$27&lt;&gt;"Ready","PENDING INPUTS",MIN((S101+T101+U101),IF(D101&gt;C101,IF(D101=0,0,V101*C101/D101),V101+X101)))</f>
        <v>0</v>
      </c>
      <c r="Z101" s="3">
        <f>IF(Inputs!$B$27&lt;&gt;"Ready","PENDING INPUTS",MAX(0,(S101+T101+U101)-Y101))</f>
        <v>0</v>
      </c>
      <c r="AA101" s="3">
        <f>IF(Inputs!$B$27&lt;&gt;"Ready","PENDING INPUTS",AH100)</f>
        <v>0</v>
      </c>
      <c r="AB101" s="3">
        <f>IF(Inputs!$B$27&lt;&gt;"Ready","PENDING INPUTS",IF(A101&lt;=Inputs!$B$6,ROUND(AA101*Inputs!C16/12,2),0))</f>
        <v>0</v>
      </c>
      <c r="AC101" s="3">
        <f>IF(Inputs!$B$27&lt;&gt;"Ready","PENDING INPUTS",IF(AND(A101&lt;=Inputs!$B$6,AA101&gt;0),Inputs!G16,0))</f>
        <v>0</v>
      </c>
      <c r="AD101" s="3">
        <f>IF(Inputs!$B$27&lt;&gt;"Ready","PENDING INPUTS",IF(A101&gt;Inputs!$B$6,0,MIN((AA101+AB101+AC101),IF(Inputs!H16=1,Inputs!D16,MAX(Inputs!F16,ROUND(AA101*Inputs!E16+AB101+AC101,2))))))</f>
        <v>0</v>
      </c>
      <c r="AE101">
        <f>IF(Inputs!$B$27&lt;&gt;"Ready","PENDING INPUTS",IF(AA101&lt;=0,99,1+IF(AND(K101&gt;0,OR(K101&lt;AA101,AND(K101=AA101,0&lt;2))),1,0)+IF(AND(S101&gt;0,OR(S101&lt;AA101,AND(S101=AA101,1&lt;2))),1,0)+IF(AND(AI101&gt;0,OR(AI101&lt;AA101,AND(AI101=AA101,3&lt;2))),1,0)+IF(AND(AQ101&gt;0,OR(AQ101&lt;AA101,AND(AQ101=AA101,4&lt;2))),1,0)+IF(AND(AY101&gt;0,OR(AY101&lt;AA101,AND(AY101=AA101,5&lt;2))),1,0)+IF(AND(BG101&gt;0,OR(BG101&lt;AA101,AND(BG101=AA101,6&lt;2))),1,0)+IF(AND(BO101&gt;0,OR(BO101&lt;AA101,AND(BO101=AA101,7&lt;2))),1,0)+IF(AND(BW101&gt;0,OR(BW101&lt;AA101,AND(BW101=AA101,8&lt;2))),1,0)+IF(AND(CE101&gt;0,OR(CE101&lt;AA101,AND(CE101=AA101,9&lt;2))),1,0)))</f>
        <v>99</v>
      </c>
      <c r="AF101" s="3">
        <f>IF(Inputs!$B$27&lt;&gt;"Ready","PENDING INPUTS",IF(A101&gt;Inputs!$B$6,0,MIN(MAX(0,(AA101+AB101+AC101)-AD101),MAX(0,C101-D101-(IF(O101&lt;AE101,K101+L101+M101-N101,0)+IF(W101&lt;AE101,S101+T101+U101-V101,0)+IF(AE101&lt;AE101,AA101+AB101+AC101-AD101,0)+IF(AM101&lt;AE101,AI101+AJ101+AK101-AL101,0)+IF(AU101&lt;AE101,AQ101+AR101+AS101-AT101,0)+IF(BC101&lt;AE101,AY101+AZ101+BA101-BB101,0)+IF(BK101&lt;AE101,BG101+BH101+BI101-BJ101,0)+IF(BS101&lt;AE101,BO101+BP101+BQ101-BR101,0)+IF(CA101&lt;AE101,BW101+BX101+BY101-BZ101,0)+IF(CI101&lt;AE101,CE101+CF101+CG101-CH101,0))))))</f>
        <v>0</v>
      </c>
      <c r="AG101" s="3">
        <f>IF(Inputs!$B$27&lt;&gt;"Ready","PENDING INPUTS",MIN((AA101+AB101+AC101),IF(D101&gt;C101,IF(D101=0,0,AD101*C101/D101),AD101+AF101)))</f>
        <v>0</v>
      </c>
      <c r="AH101" s="3">
        <f>IF(Inputs!$B$27&lt;&gt;"Ready","PENDING INPUTS",MAX(0,(AA101+AB101+AC101)-AG101))</f>
        <v>0</v>
      </c>
      <c r="AI101" s="3">
        <f>IF(Inputs!$B$27&lt;&gt;"Ready","PENDING INPUTS",AP100)</f>
        <v>0</v>
      </c>
      <c r="AJ101" s="3">
        <f>IF(Inputs!$B$27&lt;&gt;"Ready","PENDING INPUTS",IF(A101&lt;=Inputs!$B$6,ROUND(AI101*Inputs!C17/12,2),0))</f>
        <v>0</v>
      </c>
      <c r="AK101" s="3">
        <f>IF(Inputs!$B$27&lt;&gt;"Ready","PENDING INPUTS",IF(AND(A101&lt;=Inputs!$B$6,AI101&gt;0),Inputs!G17,0))</f>
        <v>0</v>
      </c>
      <c r="AL101" s="3">
        <f>IF(Inputs!$B$27&lt;&gt;"Ready","PENDING INPUTS",IF(A101&gt;Inputs!$B$6,0,MIN((AI101+AJ101+AK101),IF(Inputs!H17=1,Inputs!D17,MAX(Inputs!F17,ROUND(AI101*Inputs!E17+AJ101+AK101,2))))))</f>
        <v>0</v>
      </c>
      <c r="AM101">
        <f>IF(Inputs!$B$27&lt;&gt;"Ready","PENDING INPUTS",IF(AI101&lt;=0,99,1+IF(AND(K101&gt;0,OR(K101&lt;AI101,AND(K101=AI101,0&lt;3))),1,0)+IF(AND(S101&gt;0,OR(S101&lt;AI101,AND(S101=AI101,1&lt;3))),1,0)+IF(AND(AA101&gt;0,OR(AA101&lt;AI101,AND(AA101=AI101,2&lt;3))),1,0)+IF(AND(AQ101&gt;0,OR(AQ101&lt;AI101,AND(AQ101=AI101,4&lt;3))),1,0)+IF(AND(AY101&gt;0,OR(AY101&lt;AI101,AND(AY101=AI101,5&lt;3))),1,0)+IF(AND(BG101&gt;0,OR(BG101&lt;AI101,AND(BG101=AI101,6&lt;3))),1,0)+IF(AND(BO101&gt;0,OR(BO101&lt;AI101,AND(BO101=AI101,7&lt;3))),1,0)+IF(AND(BW101&gt;0,OR(BW101&lt;AI101,AND(BW101=AI101,8&lt;3))),1,0)+IF(AND(CE101&gt;0,OR(CE101&lt;AI101,AND(CE101=AI101,9&lt;3))),1,0)))</f>
        <v>99</v>
      </c>
      <c r="AN101" s="3">
        <f>IF(Inputs!$B$27&lt;&gt;"Ready","PENDING INPUTS",IF(A101&gt;Inputs!$B$6,0,MIN(MAX(0,(AI101+AJ101+AK101)-AL101),MAX(0,C101-D101-(IF(O101&lt;AM101,K101+L101+M101-N101,0)+IF(W101&lt;AM101,S101+T101+U101-V101,0)+IF(AE101&lt;AM101,AA101+AB101+AC101-AD101,0)+IF(AM101&lt;AM101,AI101+AJ101+AK101-AL101,0)+IF(AU101&lt;AM101,AQ101+AR101+AS101-AT101,0)+IF(BC101&lt;AM101,AY101+AZ101+BA101-BB101,0)+IF(BK101&lt;AM101,BG101+BH101+BI101-BJ101,0)+IF(BS101&lt;AM101,BO101+BP101+BQ101-BR101,0)+IF(CA101&lt;AM101,BW101+BX101+BY101-BZ101,0)+IF(CI101&lt;AM101,CE101+CF101+CG101-CH101,0))))))</f>
        <v>0</v>
      </c>
      <c r="AO101" s="3">
        <f>IF(Inputs!$B$27&lt;&gt;"Ready","PENDING INPUTS",MIN((AI101+AJ101+AK101),IF(D101&gt;C101,IF(D101=0,0,AL101*C101/D101),AL101+AN101)))</f>
        <v>0</v>
      </c>
      <c r="AP101" s="3">
        <f>IF(Inputs!$B$27&lt;&gt;"Ready","PENDING INPUTS",MAX(0,(AI101+AJ101+AK101)-AO101))</f>
        <v>0</v>
      </c>
      <c r="AQ101" s="3">
        <f>IF(Inputs!$B$27&lt;&gt;"Ready","PENDING INPUTS",AX100)</f>
        <v>0</v>
      </c>
      <c r="AR101" s="3">
        <f>IF(Inputs!$B$27&lt;&gt;"Ready","PENDING INPUTS",IF(A101&lt;=Inputs!$B$6,ROUND(AQ101*Inputs!C18/12,2),0))</f>
        <v>0</v>
      </c>
      <c r="AS101" s="3">
        <f>IF(Inputs!$B$27&lt;&gt;"Ready","PENDING INPUTS",IF(AND(A101&lt;=Inputs!$B$6,AQ101&gt;0),Inputs!G18,0))</f>
        <v>0</v>
      </c>
      <c r="AT101" s="3">
        <f>IF(Inputs!$B$27&lt;&gt;"Ready","PENDING INPUTS",IF(A101&gt;Inputs!$B$6,0,MIN((AQ101+AR101+AS101),IF(Inputs!H18=1,Inputs!D18,MAX(Inputs!F18,ROUND(AQ101*Inputs!E18+AR101+AS101,2))))))</f>
        <v>0</v>
      </c>
      <c r="AU101">
        <f>IF(Inputs!$B$27&lt;&gt;"Ready","PENDING INPUTS",IF(AQ101&lt;=0,99,1+IF(AND(K101&gt;0,OR(K101&lt;AQ101,AND(K101=AQ101,0&lt;4))),1,0)+IF(AND(S101&gt;0,OR(S101&lt;AQ101,AND(S101=AQ101,1&lt;4))),1,0)+IF(AND(AA101&gt;0,OR(AA101&lt;AQ101,AND(AA101=AQ101,2&lt;4))),1,0)+IF(AND(AI101&gt;0,OR(AI101&lt;AQ101,AND(AI101=AQ101,3&lt;4))),1,0)+IF(AND(AY101&gt;0,OR(AY101&lt;AQ101,AND(AY101=AQ101,5&lt;4))),1,0)+IF(AND(BG101&gt;0,OR(BG101&lt;AQ101,AND(BG101=AQ101,6&lt;4))),1,0)+IF(AND(BO101&gt;0,OR(BO101&lt;AQ101,AND(BO101=AQ101,7&lt;4))),1,0)+IF(AND(BW101&gt;0,OR(BW101&lt;AQ101,AND(BW101=AQ101,8&lt;4))),1,0)+IF(AND(CE101&gt;0,OR(CE101&lt;AQ101,AND(CE101=AQ101,9&lt;4))),1,0)))</f>
        <v>99</v>
      </c>
      <c r="AV101" s="3">
        <f>IF(Inputs!$B$27&lt;&gt;"Ready","PENDING INPUTS",IF(A101&gt;Inputs!$B$6,0,MIN(MAX(0,(AQ101+AR101+AS101)-AT101),MAX(0,C101-D101-(IF(O101&lt;AU101,K101+L101+M101-N101,0)+IF(W101&lt;AU101,S101+T101+U101-V101,0)+IF(AE101&lt;AU101,AA101+AB101+AC101-AD101,0)+IF(AM101&lt;AU101,AI101+AJ101+AK101-AL101,0)+IF(AU101&lt;AU101,AQ101+AR101+AS101-AT101,0)+IF(BC101&lt;AU101,AY101+AZ101+BA101-BB101,0)+IF(BK101&lt;AU101,BG101+BH101+BI101-BJ101,0)+IF(BS101&lt;AU101,BO101+BP101+BQ101-BR101,0)+IF(CA101&lt;AU101,BW101+BX101+BY101-BZ101,0)+IF(CI101&lt;AU101,CE101+CF101+CG101-CH101,0))))))</f>
        <v>0</v>
      </c>
      <c r="AW101" s="3">
        <f>IF(Inputs!$B$27&lt;&gt;"Ready","PENDING INPUTS",MIN((AQ101+AR101+AS101),IF(D101&gt;C101,IF(D101=0,0,AT101*C101/D101),AT101+AV101)))</f>
        <v>0</v>
      </c>
      <c r="AX101" s="3">
        <f>IF(Inputs!$B$27&lt;&gt;"Ready","PENDING INPUTS",MAX(0,(AQ101+AR101+AS101)-AW101))</f>
        <v>0</v>
      </c>
      <c r="AY101" s="3">
        <f>IF(Inputs!$B$27&lt;&gt;"Ready","PENDING INPUTS",BF100)</f>
        <v>0</v>
      </c>
      <c r="AZ101" s="3">
        <f>IF(Inputs!$B$27&lt;&gt;"Ready","PENDING INPUTS",IF(A101&lt;=Inputs!$B$6,ROUND(AY101*Inputs!C19/12,2),0))</f>
        <v>0</v>
      </c>
      <c r="BA101" s="3">
        <f>IF(Inputs!$B$27&lt;&gt;"Ready","PENDING INPUTS",IF(AND(A101&lt;=Inputs!$B$6,AY101&gt;0),Inputs!G19,0))</f>
        <v>0</v>
      </c>
      <c r="BB101" s="3">
        <f>IF(Inputs!$B$27&lt;&gt;"Ready","PENDING INPUTS",IF(A101&gt;Inputs!$B$6,0,MIN((AY101+AZ101+BA101),IF(Inputs!H19=1,Inputs!D19,MAX(Inputs!F19,ROUND(AY101*Inputs!E19+AZ101+BA101,2))))))</f>
        <v>0</v>
      </c>
      <c r="BC101">
        <f>IF(Inputs!$B$27&lt;&gt;"Ready","PENDING INPUTS",IF(AY101&lt;=0,99,1+IF(AND(K101&gt;0,OR(K101&lt;AY101,AND(K101=AY101,0&lt;5))),1,0)+IF(AND(S101&gt;0,OR(S101&lt;AY101,AND(S101=AY101,1&lt;5))),1,0)+IF(AND(AA101&gt;0,OR(AA101&lt;AY101,AND(AA101=AY101,2&lt;5))),1,0)+IF(AND(AI101&gt;0,OR(AI101&lt;AY101,AND(AI101=AY101,3&lt;5))),1,0)+IF(AND(AQ101&gt;0,OR(AQ101&lt;AY101,AND(AQ101=AY101,4&lt;5))),1,0)+IF(AND(BG101&gt;0,OR(BG101&lt;AY101,AND(BG101=AY101,6&lt;5))),1,0)+IF(AND(BO101&gt;0,OR(BO101&lt;AY101,AND(BO101=AY101,7&lt;5))),1,0)+IF(AND(BW101&gt;0,OR(BW101&lt;AY101,AND(BW101=AY101,8&lt;5))),1,0)+IF(AND(CE101&gt;0,OR(CE101&lt;AY101,AND(CE101=AY101,9&lt;5))),1,0)))</f>
        <v>99</v>
      </c>
      <c r="BD101" s="3">
        <f>IF(Inputs!$B$27&lt;&gt;"Ready","PENDING INPUTS",IF(A101&gt;Inputs!$B$6,0,MIN(MAX(0,(AY101+AZ101+BA101)-BB101),MAX(0,C101-D101-(IF(O101&lt;BC101,K101+L101+M101-N101,0)+IF(W101&lt;BC101,S101+T101+U101-V101,0)+IF(AE101&lt;BC101,AA101+AB101+AC101-AD101,0)+IF(AM101&lt;BC101,AI101+AJ101+AK101-AL101,0)+IF(AU101&lt;BC101,AQ101+AR101+AS101-AT101,0)+IF(BC101&lt;BC101,AY101+AZ101+BA101-BB101,0)+IF(BK101&lt;BC101,BG101+BH101+BI101-BJ101,0)+IF(BS101&lt;BC101,BO101+BP101+BQ101-BR101,0)+IF(CA101&lt;BC101,BW101+BX101+BY101-BZ101,0)+IF(CI101&lt;BC101,CE101+CF101+CG101-CH101,0))))))</f>
        <v>0</v>
      </c>
      <c r="BE101" s="3">
        <f>IF(Inputs!$B$27&lt;&gt;"Ready","PENDING INPUTS",MIN((AY101+AZ101+BA101),IF(D101&gt;C101,IF(D101=0,0,BB101*C101/D101),BB101+BD101)))</f>
        <v>0</v>
      </c>
      <c r="BF101" s="3">
        <f>IF(Inputs!$B$27&lt;&gt;"Ready","PENDING INPUTS",MAX(0,(AY101+AZ101+BA101)-BE101))</f>
        <v>0</v>
      </c>
      <c r="BG101" s="3">
        <f>IF(Inputs!$B$27&lt;&gt;"Ready","PENDING INPUTS",BN100)</f>
        <v>0</v>
      </c>
      <c r="BH101" s="3">
        <f>IF(Inputs!$B$27&lt;&gt;"Ready","PENDING INPUTS",IF(A101&lt;=Inputs!$B$6,ROUND(BG101*Inputs!C20/12,2),0))</f>
        <v>0</v>
      </c>
      <c r="BI101" s="3">
        <f>IF(Inputs!$B$27&lt;&gt;"Ready","PENDING INPUTS",IF(AND(A101&lt;=Inputs!$B$6,BG101&gt;0),Inputs!G20,0))</f>
        <v>0</v>
      </c>
      <c r="BJ101" s="3">
        <f>IF(Inputs!$B$27&lt;&gt;"Ready","PENDING INPUTS",IF(A101&gt;Inputs!$B$6,0,MIN((BG101+BH101+BI101),IF(Inputs!H20=1,Inputs!D20,MAX(Inputs!F20,ROUND(BG101*Inputs!E20+BH101+BI101,2))))))</f>
        <v>0</v>
      </c>
      <c r="BK101">
        <f>IF(Inputs!$B$27&lt;&gt;"Ready","PENDING INPUTS",IF(BG101&lt;=0,99,1+IF(AND(K101&gt;0,OR(K101&lt;BG101,AND(K101=BG101,0&lt;6))),1,0)+IF(AND(S101&gt;0,OR(S101&lt;BG101,AND(S101=BG101,1&lt;6))),1,0)+IF(AND(AA101&gt;0,OR(AA101&lt;BG101,AND(AA101=BG101,2&lt;6))),1,0)+IF(AND(AI101&gt;0,OR(AI101&lt;BG101,AND(AI101=BG101,3&lt;6))),1,0)+IF(AND(AQ101&gt;0,OR(AQ101&lt;BG101,AND(AQ101=BG101,4&lt;6))),1,0)+IF(AND(AY101&gt;0,OR(AY101&lt;BG101,AND(AY101=BG101,5&lt;6))),1,0)+IF(AND(BO101&gt;0,OR(BO101&lt;BG101,AND(BO101=BG101,7&lt;6))),1,0)+IF(AND(BW101&gt;0,OR(BW101&lt;BG101,AND(BW101=BG101,8&lt;6))),1,0)+IF(AND(CE101&gt;0,OR(CE101&lt;BG101,AND(CE101=BG101,9&lt;6))),1,0)))</f>
        <v>99</v>
      </c>
      <c r="BL101" s="3">
        <f>IF(Inputs!$B$27&lt;&gt;"Ready","PENDING INPUTS",IF(A101&gt;Inputs!$B$6,0,MIN(MAX(0,(BG101+BH101+BI101)-BJ101),MAX(0,C101-D101-(IF(O101&lt;BK101,K101+L101+M101-N101,0)+IF(W101&lt;BK101,S101+T101+U101-V101,0)+IF(AE101&lt;BK101,AA101+AB101+AC101-AD101,0)+IF(AM101&lt;BK101,AI101+AJ101+AK101-AL101,0)+IF(AU101&lt;BK101,AQ101+AR101+AS101-AT101,0)+IF(BC101&lt;BK101,AY101+AZ101+BA101-BB101,0)+IF(BK101&lt;BK101,BG101+BH101+BI101-BJ101,0)+IF(BS101&lt;BK101,BO101+BP101+BQ101-BR101,0)+IF(CA101&lt;BK101,BW101+BX101+BY101-BZ101,0)+IF(CI101&lt;BK101,CE101+CF101+CG101-CH101,0))))))</f>
        <v>0</v>
      </c>
      <c r="BM101" s="3">
        <f>IF(Inputs!$B$27&lt;&gt;"Ready","PENDING INPUTS",MIN((BG101+BH101+BI101),IF(D101&gt;C101,IF(D101=0,0,BJ101*C101/D101),BJ101+BL101)))</f>
        <v>0</v>
      </c>
      <c r="BN101" s="3">
        <f>IF(Inputs!$B$27&lt;&gt;"Ready","PENDING INPUTS",MAX(0,(BG101+BH101+BI101)-BM101))</f>
        <v>0</v>
      </c>
      <c r="BO101" s="3">
        <f>IF(Inputs!$B$27&lt;&gt;"Ready","PENDING INPUTS",BV100)</f>
        <v>0</v>
      </c>
      <c r="BP101" s="3">
        <f>IF(Inputs!$B$27&lt;&gt;"Ready","PENDING INPUTS",IF(A101&lt;=Inputs!$B$6,ROUND(BO101*Inputs!C21/12,2),0))</f>
        <v>0</v>
      </c>
      <c r="BQ101" s="3">
        <f>IF(Inputs!$B$27&lt;&gt;"Ready","PENDING INPUTS",IF(AND(A101&lt;=Inputs!$B$6,BO101&gt;0),Inputs!G21,0))</f>
        <v>0</v>
      </c>
      <c r="BR101" s="3">
        <f>IF(Inputs!$B$27&lt;&gt;"Ready","PENDING INPUTS",IF(A101&gt;Inputs!$B$6,0,MIN((BO101+BP101+BQ101),IF(Inputs!H21=1,Inputs!D21,MAX(Inputs!F21,ROUND(BO101*Inputs!E21+BP101+BQ101,2))))))</f>
        <v>0</v>
      </c>
      <c r="BS101">
        <f>IF(Inputs!$B$27&lt;&gt;"Ready","PENDING INPUTS",IF(BO101&lt;=0,99,1+IF(AND(K101&gt;0,OR(K101&lt;BO101,AND(K101=BO101,0&lt;7))),1,0)+IF(AND(S101&gt;0,OR(S101&lt;BO101,AND(S101=BO101,1&lt;7))),1,0)+IF(AND(AA101&gt;0,OR(AA101&lt;BO101,AND(AA101=BO101,2&lt;7))),1,0)+IF(AND(AI101&gt;0,OR(AI101&lt;BO101,AND(AI101=BO101,3&lt;7))),1,0)+IF(AND(AQ101&gt;0,OR(AQ101&lt;BO101,AND(AQ101=BO101,4&lt;7))),1,0)+IF(AND(AY101&gt;0,OR(AY101&lt;BO101,AND(AY101=BO101,5&lt;7))),1,0)+IF(AND(BG101&gt;0,OR(BG101&lt;BO101,AND(BG101=BO101,6&lt;7))),1,0)+IF(AND(BW101&gt;0,OR(BW101&lt;BO101,AND(BW101=BO101,8&lt;7))),1,0)+IF(AND(CE101&gt;0,OR(CE101&lt;BO101,AND(CE101=BO101,9&lt;7))),1,0)))</f>
        <v>99</v>
      </c>
      <c r="BT101" s="3">
        <f>IF(Inputs!$B$27&lt;&gt;"Ready","PENDING INPUTS",IF(A101&gt;Inputs!$B$6,0,MIN(MAX(0,(BO101+BP101+BQ101)-BR101),MAX(0,C101-D101-(IF(O101&lt;BS101,K101+L101+M101-N101,0)+IF(W101&lt;BS101,S101+T101+U101-V101,0)+IF(AE101&lt;BS101,AA101+AB101+AC101-AD101,0)+IF(AM101&lt;BS101,AI101+AJ101+AK101-AL101,0)+IF(AU101&lt;BS101,AQ101+AR101+AS101-AT101,0)+IF(BC101&lt;BS101,AY101+AZ101+BA101-BB101,0)+IF(BK101&lt;BS101,BG101+BH101+BI101-BJ101,0)+IF(BS101&lt;BS101,BO101+BP101+BQ101-BR101,0)+IF(CA101&lt;BS101,BW101+BX101+BY101-BZ101,0)+IF(CI101&lt;BS101,CE101+CF101+CG101-CH101,0))))))</f>
        <v>0</v>
      </c>
      <c r="BU101" s="3">
        <f>IF(Inputs!$B$27&lt;&gt;"Ready","PENDING INPUTS",MIN((BO101+BP101+BQ101),IF(D101&gt;C101,IF(D101=0,0,BR101*C101/D101),BR101+BT101)))</f>
        <v>0</v>
      </c>
      <c r="BV101" s="3">
        <f>IF(Inputs!$B$27&lt;&gt;"Ready","PENDING INPUTS",MAX(0,(BO101+BP101+BQ101)-BU101))</f>
        <v>0</v>
      </c>
      <c r="BW101" s="3">
        <f>IF(Inputs!$B$27&lt;&gt;"Ready","PENDING INPUTS",CD100)</f>
        <v>0</v>
      </c>
      <c r="BX101" s="3">
        <f>IF(Inputs!$B$27&lt;&gt;"Ready","PENDING INPUTS",IF(A101&lt;=Inputs!$B$6,ROUND(BW101*Inputs!C22/12,2),0))</f>
        <v>0</v>
      </c>
      <c r="BY101" s="3">
        <f>IF(Inputs!$B$27&lt;&gt;"Ready","PENDING INPUTS",IF(AND(A101&lt;=Inputs!$B$6,BW101&gt;0),Inputs!G22,0))</f>
        <v>0</v>
      </c>
      <c r="BZ101" s="3">
        <f>IF(Inputs!$B$27&lt;&gt;"Ready","PENDING INPUTS",IF(A101&gt;Inputs!$B$6,0,MIN((BW101+BX101+BY101),IF(Inputs!H22=1,Inputs!D22,MAX(Inputs!F22,ROUND(BW101*Inputs!E22+BX101+BY101,2))))))</f>
        <v>0</v>
      </c>
      <c r="CA101">
        <f>IF(Inputs!$B$27&lt;&gt;"Ready","PENDING INPUTS",IF(BW101&lt;=0,99,1+IF(AND(K101&gt;0,OR(K101&lt;BW101,AND(K101=BW101,0&lt;8))),1,0)+IF(AND(S101&gt;0,OR(S101&lt;BW101,AND(S101=BW101,1&lt;8))),1,0)+IF(AND(AA101&gt;0,OR(AA101&lt;BW101,AND(AA101=BW101,2&lt;8))),1,0)+IF(AND(AI101&gt;0,OR(AI101&lt;BW101,AND(AI101=BW101,3&lt;8))),1,0)+IF(AND(AQ101&gt;0,OR(AQ101&lt;BW101,AND(AQ101=BW101,4&lt;8))),1,0)+IF(AND(AY101&gt;0,OR(AY101&lt;BW101,AND(AY101=BW101,5&lt;8))),1,0)+IF(AND(BG101&gt;0,OR(BG101&lt;BW101,AND(BG101=BW101,6&lt;8))),1,0)+IF(AND(BO101&gt;0,OR(BO101&lt;BW101,AND(BO101=BW101,7&lt;8))),1,0)+IF(AND(CE101&gt;0,OR(CE101&lt;BW101,AND(CE101=BW101,9&lt;8))),1,0)))</f>
        <v>99</v>
      </c>
      <c r="CB101" s="3">
        <f>IF(Inputs!$B$27&lt;&gt;"Ready","PENDING INPUTS",IF(A101&gt;Inputs!$B$6,0,MIN(MAX(0,(BW101+BX101+BY101)-BZ101),MAX(0,C101-D101-(IF(O101&lt;CA101,K101+L101+M101-N101,0)+IF(W101&lt;CA101,S101+T101+U101-V101,0)+IF(AE101&lt;CA101,AA101+AB101+AC101-AD101,0)+IF(AM101&lt;CA101,AI101+AJ101+AK101-AL101,0)+IF(AU101&lt;CA101,AQ101+AR101+AS101-AT101,0)+IF(BC101&lt;CA101,AY101+AZ101+BA101-BB101,0)+IF(BK101&lt;CA101,BG101+BH101+BI101-BJ101,0)+IF(BS101&lt;CA101,BO101+BP101+BQ101-BR101,0)+IF(CA101&lt;CA101,BW101+BX101+BY101-BZ101,0)+IF(CI101&lt;CA101,CE101+CF101+CG101-CH101,0))))))</f>
        <v>0</v>
      </c>
      <c r="CC101" s="3">
        <f>IF(Inputs!$B$27&lt;&gt;"Ready","PENDING INPUTS",MIN((BW101+BX101+BY101),IF(D101&gt;C101,IF(D101=0,0,BZ101*C101/D101),BZ101+CB101)))</f>
        <v>0</v>
      </c>
      <c r="CD101" s="3">
        <f>IF(Inputs!$B$27&lt;&gt;"Ready","PENDING INPUTS",MAX(0,(BW101+BX101+BY101)-CC101))</f>
        <v>0</v>
      </c>
      <c r="CE101" s="3">
        <f>IF(Inputs!$B$27&lt;&gt;"Ready","PENDING INPUTS",CL100)</f>
        <v>0</v>
      </c>
      <c r="CF101" s="3">
        <f>IF(Inputs!$B$27&lt;&gt;"Ready","PENDING INPUTS",IF(A101&lt;=Inputs!$B$6,ROUND(CE101*Inputs!C23/12,2),0))</f>
        <v>0</v>
      </c>
      <c r="CG101" s="3">
        <f>IF(Inputs!$B$27&lt;&gt;"Ready","PENDING INPUTS",IF(AND(A101&lt;=Inputs!$B$6,CE101&gt;0),Inputs!G23,0))</f>
        <v>0</v>
      </c>
      <c r="CH101" s="3">
        <f>IF(Inputs!$B$27&lt;&gt;"Ready","PENDING INPUTS",IF(A101&gt;Inputs!$B$6,0,MIN((CE101+CF101+CG101),IF(Inputs!H23=1,Inputs!D23,MAX(Inputs!F23,ROUND(CE101*Inputs!E23+CF101+CG101,2))))))</f>
        <v>0</v>
      </c>
      <c r="CI101">
        <f>IF(Inputs!$B$27&lt;&gt;"Ready","PENDING INPUTS",IF(CE101&lt;=0,99,1+IF(AND(K101&gt;0,OR(K101&lt;CE101,AND(K101=CE101,0&lt;9))),1,0)+IF(AND(S101&gt;0,OR(S101&lt;CE101,AND(S101=CE101,1&lt;9))),1,0)+IF(AND(AA101&gt;0,OR(AA101&lt;CE101,AND(AA101=CE101,2&lt;9))),1,0)+IF(AND(AI101&gt;0,OR(AI101&lt;CE101,AND(AI101=CE101,3&lt;9))),1,0)+IF(AND(AQ101&gt;0,OR(AQ101&lt;CE101,AND(AQ101=CE101,4&lt;9))),1,0)+IF(AND(AY101&gt;0,OR(AY101&lt;CE101,AND(AY101=CE101,5&lt;9))),1,0)+IF(AND(BG101&gt;0,OR(BG101&lt;CE101,AND(BG101=CE101,6&lt;9))),1,0)+IF(AND(BO101&gt;0,OR(BO101&lt;CE101,AND(BO101=CE101,7&lt;9))),1,0)+IF(AND(BW101&gt;0,OR(BW101&lt;CE101,AND(BW101=CE101,8&lt;9))),1,0)))</f>
        <v>99</v>
      </c>
      <c r="CJ101" s="3">
        <f>IF(Inputs!$B$27&lt;&gt;"Ready","PENDING INPUTS",IF(A101&gt;Inputs!$B$6,0,MIN(MAX(0,(CE101+CF101+CG101)-CH101),MAX(0,C101-D101-(IF(O101&lt;CI101,K101+L101+M101-N101,0)+IF(W101&lt;CI101,S101+T101+U101-V101,0)+IF(AE101&lt;CI101,AA101+AB101+AC101-AD101,0)+IF(AM101&lt;CI101,AI101+AJ101+AK101-AL101,0)+IF(AU101&lt;CI101,AQ101+AR101+AS101-AT101,0)+IF(BC101&lt;CI101,AY101+AZ101+BA101-BB101,0)+IF(BK101&lt;CI101,BG101+BH101+BI101-BJ101,0)+IF(BS101&lt;CI101,BO101+BP101+BQ101-BR101,0)+IF(CA101&lt;CI101,BW101+BX101+BY101-BZ101,0)+IF(CI101&lt;CI101,CE101+CF101+CG101-CH101,0))))))</f>
        <v>0</v>
      </c>
      <c r="CK101" s="3">
        <f>IF(Inputs!$B$27&lt;&gt;"Ready","PENDING INPUTS",MIN((CE101+CF101+CG101),IF(D101&gt;C101,IF(D101=0,0,CH101*C101/D101),CH101+CJ101)))</f>
        <v>0</v>
      </c>
      <c r="CL101" s="3">
        <f>IF(Inputs!$B$27&lt;&gt;"Ready","PENDING INPUTS",MAX(0,(CE101+CF101+CG101)-CK101))</f>
        <v>0</v>
      </c>
    </row>
    <row r="102" spans="1:90" ht="27.95" customHeight="1" x14ac:dyDescent="0.25">
      <c r="A102">
        <v>98</v>
      </c>
      <c r="B102" s="13">
        <f>IF(Inputs!$B$27&lt;&gt;"Ready","PENDING INPUTS",EDATE(Inputs!$B$5,A102-1))</f>
        <v>49249</v>
      </c>
      <c r="C102" s="3">
        <f>IF(Inputs!$B$27&lt;&gt;"Ready","PENDING INPUTS",IF(A102&lt;=Inputs!$B$6,MAX(0,Inputs!$B$4+IF(A102=Inputs!$B$7,Inputs!$B$8,0)+IF(A102=Inputs!$B$9,Inputs!$B$10,0)),0))</f>
        <v>0</v>
      </c>
      <c r="D102" s="3">
        <f>IF(Inputs!$B$27&lt;&gt;"Ready","PENDING INPUTS",SUM(N102,V102,AD102,AL102,AT102,BB102,BJ102,BR102,BZ102,CH102))</f>
        <v>0</v>
      </c>
      <c r="E102" s="3">
        <f>IF(Inputs!$B$27&lt;&gt;"Ready","PENDING INPUTS",MAX(0,D102-C102))</f>
        <v>0</v>
      </c>
      <c r="F102" s="3">
        <f>IF(Inputs!$B$27&lt;&gt;"Ready","PENDING INPUTS",SUM(Q102,Y102,AG102,AO102,AW102,BE102,BM102,BU102,CC102,CK102))</f>
        <v>0</v>
      </c>
      <c r="G102" s="3">
        <f>IF(Inputs!$B$27&lt;&gt;"Ready","PENDING INPUTS",SUM(L102,T102,AB102,AJ102,AR102,AZ102,BH102,BP102,BX102,CF102))</f>
        <v>0</v>
      </c>
      <c r="H102" s="3">
        <f>IF(Inputs!$B$27&lt;&gt;"Ready","PENDING INPUTS",SUM(M102,U102,AC102,AK102,AS102,BA102,BI102,BQ102,BY102,CG102))</f>
        <v>0</v>
      </c>
      <c r="I102" s="3">
        <f>IF(Inputs!$B$27&lt;&gt;"Ready","PENDING INPUTS",SUM(R102,Z102,AH102,AP102,AX102,BF102,BN102,BV102,CD102,CL102))</f>
        <v>0</v>
      </c>
      <c r="J102" t="str">
        <f>IF(Inputs!$B$27&lt;&gt;"Ready","PENDING INPUTS",IF(A102&gt;Inputs!$B$6,"Beyond horizon",IF(E102&gt;0.005,"MINIMUM SHORTFALL",IF(I102&lt;0.005,"Paid off","In progress"))))</f>
        <v>Paid off</v>
      </c>
      <c r="K102" s="3">
        <f>IF(Inputs!$B$27&lt;&gt;"Ready","PENDING INPUTS",R101)</f>
        <v>0</v>
      </c>
      <c r="L102" s="3">
        <f>IF(Inputs!$B$27&lt;&gt;"Ready","PENDING INPUTS",IF(A102&lt;=Inputs!$B$6,ROUND(K102*Inputs!C14/12,2),0))</f>
        <v>0</v>
      </c>
      <c r="M102" s="3">
        <f>IF(Inputs!$B$27&lt;&gt;"Ready","PENDING INPUTS",IF(AND(A102&lt;=Inputs!$B$6,K102&gt;0),Inputs!G14,0))</f>
        <v>0</v>
      </c>
      <c r="N102" s="3">
        <f>IF(Inputs!$B$27&lt;&gt;"Ready","PENDING INPUTS",IF(A102&gt;Inputs!$B$6,0,MIN((K102+L102+M102),IF(Inputs!H14=1,Inputs!D14,MAX(Inputs!F14,ROUND(K102*Inputs!E14+L102+M102,2))))))</f>
        <v>0</v>
      </c>
      <c r="O102">
        <f>IF(Inputs!$B$27&lt;&gt;"Ready","PENDING INPUTS",IF(K102&lt;=0,99,1+IF(AND(S102&gt;0,OR(S102&lt;K102,AND(S102=K102,1&lt;0))),1,0)+IF(AND(AA102&gt;0,OR(AA102&lt;K102,AND(AA102=K102,2&lt;0))),1,0)+IF(AND(AI102&gt;0,OR(AI102&lt;K102,AND(AI102=K102,3&lt;0))),1,0)+IF(AND(AQ102&gt;0,OR(AQ102&lt;K102,AND(AQ102=K102,4&lt;0))),1,0)+IF(AND(AY102&gt;0,OR(AY102&lt;K102,AND(AY102=K102,5&lt;0))),1,0)+IF(AND(BG102&gt;0,OR(BG102&lt;K102,AND(BG102=K102,6&lt;0))),1,0)+IF(AND(BO102&gt;0,OR(BO102&lt;K102,AND(BO102=K102,7&lt;0))),1,0)+IF(AND(BW102&gt;0,OR(BW102&lt;K102,AND(BW102=K102,8&lt;0))),1,0)+IF(AND(CE102&gt;0,OR(CE102&lt;K102,AND(CE102=K102,9&lt;0))),1,0)))</f>
        <v>99</v>
      </c>
      <c r="P102" s="3">
        <f>IF(Inputs!$B$27&lt;&gt;"Ready","PENDING INPUTS",IF(A102&gt;Inputs!$B$6,0,MIN(MAX(0,(K102+L102+M102)-N102),MAX(0,C102-D102-(IF(O102&lt;O102,K102+L102+M102-N102,0)+IF(W102&lt;O102,S102+T102+U102-V102,0)+IF(AE102&lt;O102,AA102+AB102+AC102-AD102,0)+IF(AM102&lt;O102,AI102+AJ102+AK102-AL102,0)+IF(AU102&lt;O102,AQ102+AR102+AS102-AT102,0)+IF(BC102&lt;O102,AY102+AZ102+BA102-BB102,0)+IF(BK102&lt;O102,BG102+BH102+BI102-BJ102,0)+IF(BS102&lt;O102,BO102+BP102+BQ102-BR102,0)+IF(CA102&lt;O102,BW102+BX102+BY102-BZ102,0)+IF(CI102&lt;O102,CE102+CF102+CG102-CH102,0))))))</f>
        <v>0</v>
      </c>
      <c r="Q102" s="3">
        <f>IF(Inputs!$B$27&lt;&gt;"Ready","PENDING INPUTS",MIN((K102+L102+M102),IF(D102&gt;C102,IF(D102=0,0,N102*C102/D102),N102+P102)))</f>
        <v>0</v>
      </c>
      <c r="R102" s="3">
        <f>IF(Inputs!$B$27&lt;&gt;"Ready","PENDING INPUTS",MAX(0,(K102+L102+M102)-Q102))</f>
        <v>0</v>
      </c>
      <c r="S102" s="3">
        <f>IF(Inputs!$B$27&lt;&gt;"Ready","PENDING INPUTS",Z101)</f>
        <v>0</v>
      </c>
      <c r="T102" s="3">
        <f>IF(Inputs!$B$27&lt;&gt;"Ready","PENDING INPUTS",IF(A102&lt;=Inputs!$B$6,ROUND(S102*Inputs!C15/12,2),0))</f>
        <v>0</v>
      </c>
      <c r="U102" s="3">
        <f>IF(Inputs!$B$27&lt;&gt;"Ready","PENDING INPUTS",IF(AND(A102&lt;=Inputs!$B$6,S102&gt;0),Inputs!G15,0))</f>
        <v>0</v>
      </c>
      <c r="V102" s="3">
        <f>IF(Inputs!$B$27&lt;&gt;"Ready","PENDING INPUTS",IF(A102&gt;Inputs!$B$6,0,MIN((S102+T102+U102),IF(Inputs!H15=1,Inputs!D15,MAX(Inputs!F15,ROUND(S102*Inputs!E15+T102+U102,2))))))</f>
        <v>0</v>
      </c>
      <c r="W102">
        <f>IF(Inputs!$B$27&lt;&gt;"Ready","PENDING INPUTS",IF(S102&lt;=0,99,1+IF(AND(K102&gt;0,OR(K102&lt;S102,AND(K102=S102,0&lt;1))),1,0)+IF(AND(AA102&gt;0,OR(AA102&lt;S102,AND(AA102=S102,2&lt;1))),1,0)+IF(AND(AI102&gt;0,OR(AI102&lt;S102,AND(AI102=S102,3&lt;1))),1,0)+IF(AND(AQ102&gt;0,OR(AQ102&lt;S102,AND(AQ102=S102,4&lt;1))),1,0)+IF(AND(AY102&gt;0,OR(AY102&lt;S102,AND(AY102=S102,5&lt;1))),1,0)+IF(AND(BG102&gt;0,OR(BG102&lt;S102,AND(BG102=S102,6&lt;1))),1,0)+IF(AND(BO102&gt;0,OR(BO102&lt;S102,AND(BO102=S102,7&lt;1))),1,0)+IF(AND(BW102&gt;0,OR(BW102&lt;S102,AND(BW102=S102,8&lt;1))),1,0)+IF(AND(CE102&gt;0,OR(CE102&lt;S102,AND(CE102=S102,9&lt;1))),1,0)))</f>
        <v>99</v>
      </c>
      <c r="X102" s="3">
        <f>IF(Inputs!$B$27&lt;&gt;"Ready","PENDING INPUTS",IF(A102&gt;Inputs!$B$6,0,MIN(MAX(0,(S102+T102+U102)-V102),MAX(0,C102-D102-(IF(O102&lt;W102,K102+L102+M102-N102,0)+IF(W102&lt;W102,S102+T102+U102-V102,0)+IF(AE102&lt;W102,AA102+AB102+AC102-AD102,0)+IF(AM102&lt;W102,AI102+AJ102+AK102-AL102,0)+IF(AU102&lt;W102,AQ102+AR102+AS102-AT102,0)+IF(BC102&lt;W102,AY102+AZ102+BA102-BB102,0)+IF(BK102&lt;W102,BG102+BH102+BI102-BJ102,0)+IF(BS102&lt;W102,BO102+BP102+BQ102-BR102,0)+IF(CA102&lt;W102,BW102+BX102+BY102-BZ102,0)+IF(CI102&lt;W102,CE102+CF102+CG102-CH102,0))))))</f>
        <v>0</v>
      </c>
      <c r="Y102" s="3">
        <f>IF(Inputs!$B$27&lt;&gt;"Ready","PENDING INPUTS",MIN((S102+T102+U102),IF(D102&gt;C102,IF(D102=0,0,V102*C102/D102),V102+X102)))</f>
        <v>0</v>
      </c>
      <c r="Z102" s="3">
        <f>IF(Inputs!$B$27&lt;&gt;"Ready","PENDING INPUTS",MAX(0,(S102+T102+U102)-Y102))</f>
        <v>0</v>
      </c>
      <c r="AA102" s="3">
        <f>IF(Inputs!$B$27&lt;&gt;"Ready","PENDING INPUTS",AH101)</f>
        <v>0</v>
      </c>
      <c r="AB102" s="3">
        <f>IF(Inputs!$B$27&lt;&gt;"Ready","PENDING INPUTS",IF(A102&lt;=Inputs!$B$6,ROUND(AA102*Inputs!C16/12,2),0))</f>
        <v>0</v>
      </c>
      <c r="AC102" s="3">
        <f>IF(Inputs!$B$27&lt;&gt;"Ready","PENDING INPUTS",IF(AND(A102&lt;=Inputs!$B$6,AA102&gt;0),Inputs!G16,0))</f>
        <v>0</v>
      </c>
      <c r="AD102" s="3">
        <f>IF(Inputs!$B$27&lt;&gt;"Ready","PENDING INPUTS",IF(A102&gt;Inputs!$B$6,0,MIN((AA102+AB102+AC102),IF(Inputs!H16=1,Inputs!D16,MAX(Inputs!F16,ROUND(AA102*Inputs!E16+AB102+AC102,2))))))</f>
        <v>0</v>
      </c>
      <c r="AE102">
        <f>IF(Inputs!$B$27&lt;&gt;"Ready","PENDING INPUTS",IF(AA102&lt;=0,99,1+IF(AND(K102&gt;0,OR(K102&lt;AA102,AND(K102=AA102,0&lt;2))),1,0)+IF(AND(S102&gt;0,OR(S102&lt;AA102,AND(S102=AA102,1&lt;2))),1,0)+IF(AND(AI102&gt;0,OR(AI102&lt;AA102,AND(AI102=AA102,3&lt;2))),1,0)+IF(AND(AQ102&gt;0,OR(AQ102&lt;AA102,AND(AQ102=AA102,4&lt;2))),1,0)+IF(AND(AY102&gt;0,OR(AY102&lt;AA102,AND(AY102=AA102,5&lt;2))),1,0)+IF(AND(BG102&gt;0,OR(BG102&lt;AA102,AND(BG102=AA102,6&lt;2))),1,0)+IF(AND(BO102&gt;0,OR(BO102&lt;AA102,AND(BO102=AA102,7&lt;2))),1,0)+IF(AND(BW102&gt;0,OR(BW102&lt;AA102,AND(BW102=AA102,8&lt;2))),1,0)+IF(AND(CE102&gt;0,OR(CE102&lt;AA102,AND(CE102=AA102,9&lt;2))),1,0)))</f>
        <v>99</v>
      </c>
      <c r="AF102" s="3">
        <f>IF(Inputs!$B$27&lt;&gt;"Ready","PENDING INPUTS",IF(A102&gt;Inputs!$B$6,0,MIN(MAX(0,(AA102+AB102+AC102)-AD102),MAX(0,C102-D102-(IF(O102&lt;AE102,K102+L102+M102-N102,0)+IF(W102&lt;AE102,S102+T102+U102-V102,0)+IF(AE102&lt;AE102,AA102+AB102+AC102-AD102,0)+IF(AM102&lt;AE102,AI102+AJ102+AK102-AL102,0)+IF(AU102&lt;AE102,AQ102+AR102+AS102-AT102,0)+IF(BC102&lt;AE102,AY102+AZ102+BA102-BB102,0)+IF(BK102&lt;AE102,BG102+BH102+BI102-BJ102,0)+IF(BS102&lt;AE102,BO102+BP102+BQ102-BR102,0)+IF(CA102&lt;AE102,BW102+BX102+BY102-BZ102,0)+IF(CI102&lt;AE102,CE102+CF102+CG102-CH102,0))))))</f>
        <v>0</v>
      </c>
      <c r="AG102" s="3">
        <f>IF(Inputs!$B$27&lt;&gt;"Ready","PENDING INPUTS",MIN((AA102+AB102+AC102),IF(D102&gt;C102,IF(D102=0,0,AD102*C102/D102),AD102+AF102)))</f>
        <v>0</v>
      </c>
      <c r="AH102" s="3">
        <f>IF(Inputs!$B$27&lt;&gt;"Ready","PENDING INPUTS",MAX(0,(AA102+AB102+AC102)-AG102))</f>
        <v>0</v>
      </c>
      <c r="AI102" s="3">
        <f>IF(Inputs!$B$27&lt;&gt;"Ready","PENDING INPUTS",AP101)</f>
        <v>0</v>
      </c>
      <c r="AJ102" s="3">
        <f>IF(Inputs!$B$27&lt;&gt;"Ready","PENDING INPUTS",IF(A102&lt;=Inputs!$B$6,ROUND(AI102*Inputs!C17/12,2),0))</f>
        <v>0</v>
      </c>
      <c r="AK102" s="3">
        <f>IF(Inputs!$B$27&lt;&gt;"Ready","PENDING INPUTS",IF(AND(A102&lt;=Inputs!$B$6,AI102&gt;0),Inputs!G17,0))</f>
        <v>0</v>
      </c>
      <c r="AL102" s="3">
        <f>IF(Inputs!$B$27&lt;&gt;"Ready","PENDING INPUTS",IF(A102&gt;Inputs!$B$6,0,MIN((AI102+AJ102+AK102),IF(Inputs!H17=1,Inputs!D17,MAX(Inputs!F17,ROUND(AI102*Inputs!E17+AJ102+AK102,2))))))</f>
        <v>0</v>
      </c>
      <c r="AM102">
        <f>IF(Inputs!$B$27&lt;&gt;"Ready","PENDING INPUTS",IF(AI102&lt;=0,99,1+IF(AND(K102&gt;0,OR(K102&lt;AI102,AND(K102=AI102,0&lt;3))),1,0)+IF(AND(S102&gt;0,OR(S102&lt;AI102,AND(S102=AI102,1&lt;3))),1,0)+IF(AND(AA102&gt;0,OR(AA102&lt;AI102,AND(AA102=AI102,2&lt;3))),1,0)+IF(AND(AQ102&gt;0,OR(AQ102&lt;AI102,AND(AQ102=AI102,4&lt;3))),1,0)+IF(AND(AY102&gt;0,OR(AY102&lt;AI102,AND(AY102=AI102,5&lt;3))),1,0)+IF(AND(BG102&gt;0,OR(BG102&lt;AI102,AND(BG102=AI102,6&lt;3))),1,0)+IF(AND(BO102&gt;0,OR(BO102&lt;AI102,AND(BO102=AI102,7&lt;3))),1,0)+IF(AND(BW102&gt;0,OR(BW102&lt;AI102,AND(BW102=AI102,8&lt;3))),1,0)+IF(AND(CE102&gt;0,OR(CE102&lt;AI102,AND(CE102=AI102,9&lt;3))),1,0)))</f>
        <v>99</v>
      </c>
      <c r="AN102" s="3">
        <f>IF(Inputs!$B$27&lt;&gt;"Ready","PENDING INPUTS",IF(A102&gt;Inputs!$B$6,0,MIN(MAX(0,(AI102+AJ102+AK102)-AL102),MAX(0,C102-D102-(IF(O102&lt;AM102,K102+L102+M102-N102,0)+IF(W102&lt;AM102,S102+T102+U102-V102,0)+IF(AE102&lt;AM102,AA102+AB102+AC102-AD102,0)+IF(AM102&lt;AM102,AI102+AJ102+AK102-AL102,0)+IF(AU102&lt;AM102,AQ102+AR102+AS102-AT102,0)+IF(BC102&lt;AM102,AY102+AZ102+BA102-BB102,0)+IF(BK102&lt;AM102,BG102+BH102+BI102-BJ102,0)+IF(BS102&lt;AM102,BO102+BP102+BQ102-BR102,0)+IF(CA102&lt;AM102,BW102+BX102+BY102-BZ102,0)+IF(CI102&lt;AM102,CE102+CF102+CG102-CH102,0))))))</f>
        <v>0</v>
      </c>
      <c r="AO102" s="3">
        <f>IF(Inputs!$B$27&lt;&gt;"Ready","PENDING INPUTS",MIN((AI102+AJ102+AK102),IF(D102&gt;C102,IF(D102=0,0,AL102*C102/D102),AL102+AN102)))</f>
        <v>0</v>
      </c>
      <c r="AP102" s="3">
        <f>IF(Inputs!$B$27&lt;&gt;"Ready","PENDING INPUTS",MAX(0,(AI102+AJ102+AK102)-AO102))</f>
        <v>0</v>
      </c>
      <c r="AQ102" s="3">
        <f>IF(Inputs!$B$27&lt;&gt;"Ready","PENDING INPUTS",AX101)</f>
        <v>0</v>
      </c>
      <c r="AR102" s="3">
        <f>IF(Inputs!$B$27&lt;&gt;"Ready","PENDING INPUTS",IF(A102&lt;=Inputs!$B$6,ROUND(AQ102*Inputs!C18/12,2),0))</f>
        <v>0</v>
      </c>
      <c r="AS102" s="3">
        <f>IF(Inputs!$B$27&lt;&gt;"Ready","PENDING INPUTS",IF(AND(A102&lt;=Inputs!$B$6,AQ102&gt;0),Inputs!G18,0))</f>
        <v>0</v>
      </c>
      <c r="AT102" s="3">
        <f>IF(Inputs!$B$27&lt;&gt;"Ready","PENDING INPUTS",IF(A102&gt;Inputs!$B$6,0,MIN((AQ102+AR102+AS102),IF(Inputs!H18=1,Inputs!D18,MAX(Inputs!F18,ROUND(AQ102*Inputs!E18+AR102+AS102,2))))))</f>
        <v>0</v>
      </c>
      <c r="AU102">
        <f>IF(Inputs!$B$27&lt;&gt;"Ready","PENDING INPUTS",IF(AQ102&lt;=0,99,1+IF(AND(K102&gt;0,OR(K102&lt;AQ102,AND(K102=AQ102,0&lt;4))),1,0)+IF(AND(S102&gt;0,OR(S102&lt;AQ102,AND(S102=AQ102,1&lt;4))),1,0)+IF(AND(AA102&gt;0,OR(AA102&lt;AQ102,AND(AA102=AQ102,2&lt;4))),1,0)+IF(AND(AI102&gt;0,OR(AI102&lt;AQ102,AND(AI102=AQ102,3&lt;4))),1,0)+IF(AND(AY102&gt;0,OR(AY102&lt;AQ102,AND(AY102=AQ102,5&lt;4))),1,0)+IF(AND(BG102&gt;0,OR(BG102&lt;AQ102,AND(BG102=AQ102,6&lt;4))),1,0)+IF(AND(BO102&gt;0,OR(BO102&lt;AQ102,AND(BO102=AQ102,7&lt;4))),1,0)+IF(AND(BW102&gt;0,OR(BW102&lt;AQ102,AND(BW102=AQ102,8&lt;4))),1,0)+IF(AND(CE102&gt;0,OR(CE102&lt;AQ102,AND(CE102=AQ102,9&lt;4))),1,0)))</f>
        <v>99</v>
      </c>
      <c r="AV102" s="3">
        <f>IF(Inputs!$B$27&lt;&gt;"Ready","PENDING INPUTS",IF(A102&gt;Inputs!$B$6,0,MIN(MAX(0,(AQ102+AR102+AS102)-AT102),MAX(0,C102-D102-(IF(O102&lt;AU102,K102+L102+M102-N102,0)+IF(W102&lt;AU102,S102+T102+U102-V102,0)+IF(AE102&lt;AU102,AA102+AB102+AC102-AD102,0)+IF(AM102&lt;AU102,AI102+AJ102+AK102-AL102,0)+IF(AU102&lt;AU102,AQ102+AR102+AS102-AT102,0)+IF(BC102&lt;AU102,AY102+AZ102+BA102-BB102,0)+IF(BK102&lt;AU102,BG102+BH102+BI102-BJ102,0)+IF(BS102&lt;AU102,BO102+BP102+BQ102-BR102,0)+IF(CA102&lt;AU102,BW102+BX102+BY102-BZ102,0)+IF(CI102&lt;AU102,CE102+CF102+CG102-CH102,0))))))</f>
        <v>0</v>
      </c>
      <c r="AW102" s="3">
        <f>IF(Inputs!$B$27&lt;&gt;"Ready","PENDING INPUTS",MIN((AQ102+AR102+AS102),IF(D102&gt;C102,IF(D102=0,0,AT102*C102/D102),AT102+AV102)))</f>
        <v>0</v>
      </c>
      <c r="AX102" s="3">
        <f>IF(Inputs!$B$27&lt;&gt;"Ready","PENDING INPUTS",MAX(0,(AQ102+AR102+AS102)-AW102))</f>
        <v>0</v>
      </c>
      <c r="AY102" s="3">
        <f>IF(Inputs!$B$27&lt;&gt;"Ready","PENDING INPUTS",BF101)</f>
        <v>0</v>
      </c>
      <c r="AZ102" s="3">
        <f>IF(Inputs!$B$27&lt;&gt;"Ready","PENDING INPUTS",IF(A102&lt;=Inputs!$B$6,ROUND(AY102*Inputs!C19/12,2),0))</f>
        <v>0</v>
      </c>
      <c r="BA102" s="3">
        <f>IF(Inputs!$B$27&lt;&gt;"Ready","PENDING INPUTS",IF(AND(A102&lt;=Inputs!$B$6,AY102&gt;0),Inputs!G19,0))</f>
        <v>0</v>
      </c>
      <c r="BB102" s="3">
        <f>IF(Inputs!$B$27&lt;&gt;"Ready","PENDING INPUTS",IF(A102&gt;Inputs!$B$6,0,MIN((AY102+AZ102+BA102),IF(Inputs!H19=1,Inputs!D19,MAX(Inputs!F19,ROUND(AY102*Inputs!E19+AZ102+BA102,2))))))</f>
        <v>0</v>
      </c>
      <c r="BC102">
        <f>IF(Inputs!$B$27&lt;&gt;"Ready","PENDING INPUTS",IF(AY102&lt;=0,99,1+IF(AND(K102&gt;0,OR(K102&lt;AY102,AND(K102=AY102,0&lt;5))),1,0)+IF(AND(S102&gt;0,OR(S102&lt;AY102,AND(S102=AY102,1&lt;5))),1,0)+IF(AND(AA102&gt;0,OR(AA102&lt;AY102,AND(AA102=AY102,2&lt;5))),1,0)+IF(AND(AI102&gt;0,OR(AI102&lt;AY102,AND(AI102=AY102,3&lt;5))),1,0)+IF(AND(AQ102&gt;0,OR(AQ102&lt;AY102,AND(AQ102=AY102,4&lt;5))),1,0)+IF(AND(BG102&gt;0,OR(BG102&lt;AY102,AND(BG102=AY102,6&lt;5))),1,0)+IF(AND(BO102&gt;0,OR(BO102&lt;AY102,AND(BO102=AY102,7&lt;5))),1,0)+IF(AND(BW102&gt;0,OR(BW102&lt;AY102,AND(BW102=AY102,8&lt;5))),1,0)+IF(AND(CE102&gt;0,OR(CE102&lt;AY102,AND(CE102=AY102,9&lt;5))),1,0)))</f>
        <v>99</v>
      </c>
      <c r="BD102" s="3">
        <f>IF(Inputs!$B$27&lt;&gt;"Ready","PENDING INPUTS",IF(A102&gt;Inputs!$B$6,0,MIN(MAX(0,(AY102+AZ102+BA102)-BB102),MAX(0,C102-D102-(IF(O102&lt;BC102,K102+L102+M102-N102,0)+IF(W102&lt;BC102,S102+T102+U102-V102,0)+IF(AE102&lt;BC102,AA102+AB102+AC102-AD102,0)+IF(AM102&lt;BC102,AI102+AJ102+AK102-AL102,0)+IF(AU102&lt;BC102,AQ102+AR102+AS102-AT102,0)+IF(BC102&lt;BC102,AY102+AZ102+BA102-BB102,0)+IF(BK102&lt;BC102,BG102+BH102+BI102-BJ102,0)+IF(BS102&lt;BC102,BO102+BP102+BQ102-BR102,0)+IF(CA102&lt;BC102,BW102+BX102+BY102-BZ102,0)+IF(CI102&lt;BC102,CE102+CF102+CG102-CH102,0))))))</f>
        <v>0</v>
      </c>
      <c r="BE102" s="3">
        <f>IF(Inputs!$B$27&lt;&gt;"Ready","PENDING INPUTS",MIN((AY102+AZ102+BA102),IF(D102&gt;C102,IF(D102=0,0,BB102*C102/D102),BB102+BD102)))</f>
        <v>0</v>
      </c>
      <c r="BF102" s="3">
        <f>IF(Inputs!$B$27&lt;&gt;"Ready","PENDING INPUTS",MAX(0,(AY102+AZ102+BA102)-BE102))</f>
        <v>0</v>
      </c>
      <c r="BG102" s="3">
        <f>IF(Inputs!$B$27&lt;&gt;"Ready","PENDING INPUTS",BN101)</f>
        <v>0</v>
      </c>
      <c r="BH102" s="3">
        <f>IF(Inputs!$B$27&lt;&gt;"Ready","PENDING INPUTS",IF(A102&lt;=Inputs!$B$6,ROUND(BG102*Inputs!C20/12,2),0))</f>
        <v>0</v>
      </c>
      <c r="BI102" s="3">
        <f>IF(Inputs!$B$27&lt;&gt;"Ready","PENDING INPUTS",IF(AND(A102&lt;=Inputs!$B$6,BG102&gt;0),Inputs!G20,0))</f>
        <v>0</v>
      </c>
      <c r="BJ102" s="3">
        <f>IF(Inputs!$B$27&lt;&gt;"Ready","PENDING INPUTS",IF(A102&gt;Inputs!$B$6,0,MIN((BG102+BH102+BI102),IF(Inputs!H20=1,Inputs!D20,MAX(Inputs!F20,ROUND(BG102*Inputs!E20+BH102+BI102,2))))))</f>
        <v>0</v>
      </c>
      <c r="BK102">
        <f>IF(Inputs!$B$27&lt;&gt;"Ready","PENDING INPUTS",IF(BG102&lt;=0,99,1+IF(AND(K102&gt;0,OR(K102&lt;BG102,AND(K102=BG102,0&lt;6))),1,0)+IF(AND(S102&gt;0,OR(S102&lt;BG102,AND(S102=BG102,1&lt;6))),1,0)+IF(AND(AA102&gt;0,OR(AA102&lt;BG102,AND(AA102=BG102,2&lt;6))),1,0)+IF(AND(AI102&gt;0,OR(AI102&lt;BG102,AND(AI102=BG102,3&lt;6))),1,0)+IF(AND(AQ102&gt;0,OR(AQ102&lt;BG102,AND(AQ102=BG102,4&lt;6))),1,0)+IF(AND(AY102&gt;0,OR(AY102&lt;BG102,AND(AY102=BG102,5&lt;6))),1,0)+IF(AND(BO102&gt;0,OR(BO102&lt;BG102,AND(BO102=BG102,7&lt;6))),1,0)+IF(AND(BW102&gt;0,OR(BW102&lt;BG102,AND(BW102=BG102,8&lt;6))),1,0)+IF(AND(CE102&gt;0,OR(CE102&lt;BG102,AND(CE102=BG102,9&lt;6))),1,0)))</f>
        <v>99</v>
      </c>
      <c r="BL102" s="3">
        <f>IF(Inputs!$B$27&lt;&gt;"Ready","PENDING INPUTS",IF(A102&gt;Inputs!$B$6,0,MIN(MAX(0,(BG102+BH102+BI102)-BJ102),MAX(0,C102-D102-(IF(O102&lt;BK102,K102+L102+M102-N102,0)+IF(W102&lt;BK102,S102+T102+U102-V102,0)+IF(AE102&lt;BK102,AA102+AB102+AC102-AD102,0)+IF(AM102&lt;BK102,AI102+AJ102+AK102-AL102,0)+IF(AU102&lt;BK102,AQ102+AR102+AS102-AT102,0)+IF(BC102&lt;BK102,AY102+AZ102+BA102-BB102,0)+IF(BK102&lt;BK102,BG102+BH102+BI102-BJ102,0)+IF(BS102&lt;BK102,BO102+BP102+BQ102-BR102,0)+IF(CA102&lt;BK102,BW102+BX102+BY102-BZ102,0)+IF(CI102&lt;BK102,CE102+CF102+CG102-CH102,0))))))</f>
        <v>0</v>
      </c>
      <c r="BM102" s="3">
        <f>IF(Inputs!$B$27&lt;&gt;"Ready","PENDING INPUTS",MIN((BG102+BH102+BI102),IF(D102&gt;C102,IF(D102=0,0,BJ102*C102/D102),BJ102+BL102)))</f>
        <v>0</v>
      </c>
      <c r="BN102" s="3">
        <f>IF(Inputs!$B$27&lt;&gt;"Ready","PENDING INPUTS",MAX(0,(BG102+BH102+BI102)-BM102))</f>
        <v>0</v>
      </c>
      <c r="BO102" s="3">
        <f>IF(Inputs!$B$27&lt;&gt;"Ready","PENDING INPUTS",BV101)</f>
        <v>0</v>
      </c>
      <c r="BP102" s="3">
        <f>IF(Inputs!$B$27&lt;&gt;"Ready","PENDING INPUTS",IF(A102&lt;=Inputs!$B$6,ROUND(BO102*Inputs!C21/12,2),0))</f>
        <v>0</v>
      </c>
      <c r="BQ102" s="3">
        <f>IF(Inputs!$B$27&lt;&gt;"Ready","PENDING INPUTS",IF(AND(A102&lt;=Inputs!$B$6,BO102&gt;0),Inputs!G21,0))</f>
        <v>0</v>
      </c>
      <c r="BR102" s="3">
        <f>IF(Inputs!$B$27&lt;&gt;"Ready","PENDING INPUTS",IF(A102&gt;Inputs!$B$6,0,MIN((BO102+BP102+BQ102),IF(Inputs!H21=1,Inputs!D21,MAX(Inputs!F21,ROUND(BO102*Inputs!E21+BP102+BQ102,2))))))</f>
        <v>0</v>
      </c>
      <c r="BS102">
        <f>IF(Inputs!$B$27&lt;&gt;"Ready","PENDING INPUTS",IF(BO102&lt;=0,99,1+IF(AND(K102&gt;0,OR(K102&lt;BO102,AND(K102=BO102,0&lt;7))),1,0)+IF(AND(S102&gt;0,OR(S102&lt;BO102,AND(S102=BO102,1&lt;7))),1,0)+IF(AND(AA102&gt;0,OR(AA102&lt;BO102,AND(AA102=BO102,2&lt;7))),1,0)+IF(AND(AI102&gt;0,OR(AI102&lt;BO102,AND(AI102=BO102,3&lt;7))),1,0)+IF(AND(AQ102&gt;0,OR(AQ102&lt;BO102,AND(AQ102=BO102,4&lt;7))),1,0)+IF(AND(AY102&gt;0,OR(AY102&lt;BO102,AND(AY102=BO102,5&lt;7))),1,0)+IF(AND(BG102&gt;0,OR(BG102&lt;BO102,AND(BG102=BO102,6&lt;7))),1,0)+IF(AND(BW102&gt;0,OR(BW102&lt;BO102,AND(BW102=BO102,8&lt;7))),1,0)+IF(AND(CE102&gt;0,OR(CE102&lt;BO102,AND(CE102=BO102,9&lt;7))),1,0)))</f>
        <v>99</v>
      </c>
      <c r="BT102" s="3">
        <f>IF(Inputs!$B$27&lt;&gt;"Ready","PENDING INPUTS",IF(A102&gt;Inputs!$B$6,0,MIN(MAX(0,(BO102+BP102+BQ102)-BR102),MAX(0,C102-D102-(IF(O102&lt;BS102,K102+L102+M102-N102,0)+IF(W102&lt;BS102,S102+T102+U102-V102,0)+IF(AE102&lt;BS102,AA102+AB102+AC102-AD102,0)+IF(AM102&lt;BS102,AI102+AJ102+AK102-AL102,0)+IF(AU102&lt;BS102,AQ102+AR102+AS102-AT102,0)+IF(BC102&lt;BS102,AY102+AZ102+BA102-BB102,0)+IF(BK102&lt;BS102,BG102+BH102+BI102-BJ102,0)+IF(BS102&lt;BS102,BO102+BP102+BQ102-BR102,0)+IF(CA102&lt;BS102,BW102+BX102+BY102-BZ102,0)+IF(CI102&lt;BS102,CE102+CF102+CG102-CH102,0))))))</f>
        <v>0</v>
      </c>
      <c r="BU102" s="3">
        <f>IF(Inputs!$B$27&lt;&gt;"Ready","PENDING INPUTS",MIN((BO102+BP102+BQ102),IF(D102&gt;C102,IF(D102=0,0,BR102*C102/D102),BR102+BT102)))</f>
        <v>0</v>
      </c>
      <c r="BV102" s="3">
        <f>IF(Inputs!$B$27&lt;&gt;"Ready","PENDING INPUTS",MAX(0,(BO102+BP102+BQ102)-BU102))</f>
        <v>0</v>
      </c>
      <c r="BW102" s="3">
        <f>IF(Inputs!$B$27&lt;&gt;"Ready","PENDING INPUTS",CD101)</f>
        <v>0</v>
      </c>
      <c r="BX102" s="3">
        <f>IF(Inputs!$B$27&lt;&gt;"Ready","PENDING INPUTS",IF(A102&lt;=Inputs!$B$6,ROUND(BW102*Inputs!C22/12,2),0))</f>
        <v>0</v>
      </c>
      <c r="BY102" s="3">
        <f>IF(Inputs!$B$27&lt;&gt;"Ready","PENDING INPUTS",IF(AND(A102&lt;=Inputs!$B$6,BW102&gt;0),Inputs!G22,0))</f>
        <v>0</v>
      </c>
      <c r="BZ102" s="3">
        <f>IF(Inputs!$B$27&lt;&gt;"Ready","PENDING INPUTS",IF(A102&gt;Inputs!$B$6,0,MIN((BW102+BX102+BY102),IF(Inputs!H22=1,Inputs!D22,MAX(Inputs!F22,ROUND(BW102*Inputs!E22+BX102+BY102,2))))))</f>
        <v>0</v>
      </c>
      <c r="CA102">
        <f>IF(Inputs!$B$27&lt;&gt;"Ready","PENDING INPUTS",IF(BW102&lt;=0,99,1+IF(AND(K102&gt;0,OR(K102&lt;BW102,AND(K102=BW102,0&lt;8))),1,0)+IF(AND(S102&gt;0,OR(S102&lt;BW102,AND(S102=BW102,1&lt;8))),1,0)+IF(AND(AA102&gt;0,OR(AA102&lt;BW102,AND(AA102=BW102,2&lt;8))),1,0)+IF(AND(AI102&gt;0,OR(AI102&lt;BW102,AND(AI102=BW102,3&lt;8))),1,0)+IF(AND(AQ102&gt;0,OR(AQ102&lt;BW102,AND(AQ102=BW102,4&lt;8))),1,0)+IF(AND(AY102&gt;0,OR(AY102&lt;BW102,AND(AY102=BW102,5&lt;8))),1,0)+IF(AND(BG102&gt;0,OR(BG102&lt;BW102,AND(BG102=BW102,6&lt;8))),1,0)+IF(AND(BO102&gt;0,OR(BO102&lt;BW102,AND(BO102=BW102,7&lt;8))),1,0)+IF(AND(CE102&gt;0,OR(CE102&lt;BW102,AND(CE102=BW102,9&lt;8))),1,0)))</f>
        <v>99</v>
      </c>
      <c r="CB102" s="3">
        <f>IF(Inputs!$B$27&lt;&gt;"Ready","PENDING INPUTS",IF(A102&gt;Inputs!$B$6,0,MIN(MAX(0,(BW102+BX102+BY102)-BZ102),MAX(0,C102-D102-(IF(O102&lt;CA102,K102+L102+M102-N102,0)+IF(W102&lt;CA102,S102+T102+U102-V102,0)+IF(AE102&lt;CA102,AA102+AB102+AC102-AD102,0)+IF(AM102&lt;CA102,AI102+AJ102+AK102-AL102,0)+IF(AU102&lt;CA102,AQ102+AR102+AS102-AT102,0)+IF(BC102&lt;CA102,AY102+AZ102+BA102-BB102,0)+IF(BK102&lt;CA102,BG102+BH102+BI102-BJ102,0)+IF(BS102&lt;CA102,BO102+BP102+BQ102-BR102,0)+IF(CA102&lt;CA102,BW102+BX102+BY102-BZ102,0)+IF(CI102&lt;CA102,CE102+CF102+CG102-CH102,0))))))</f>
        <v>0</v>
      </c>
      <c r="CC102" s="3">
        <f>IF(Inputs!$B$27&lt;&gt;"Ready","PENDING INPUTS",MIN((BW102+BX102+BY102),IF(D102&gt;C102,IF(D102=0,0,BZ102*C102/D102),BZ102+CB102)))</f>
        <v>0</v>
      </c>
      <c r="CD102" s="3">
        <f>IF(Inputs!$B$27&lt;&gt;"Ready","PENDING INPUTS",MAX(0,(BW102+BX102+BY102)-CC102))</f>
        <v>0</v>
      </c>
      <c r="CE102" s="3">
        <f>IF(Inputs!$B$27&lt;&gt;"Ready","PENDING INPUTS",CL101)</f>
        <v>0</v>
      </c>
      <c r="CF102" s="3">
        <f>IF(Inputs!$B$27&lt;&gt;"Ready","PENDING INPUTS",IF(A102&lt;=Inputs!$B$6,ROUND(CE102*Inputs!C23/12,2),0))</f>
        <v>0</v>
      </c>
      <c r="CG102" s="3">
        <f>IF(Inputs!$B$27&lt;&gt;"Ready","PENDING INPUTS",IF(AND(A102&lt;=Inputs!$B$6,CE102&gt;0),Inputs!G23,0))</f>
        <v>0</v>
      </c>
      <c r="CH102" s="3">
        <f>IF(Inputs!$B$27&lt;&gt;"Ready","PENDING INPUTS",IF(A102&gt;Inputs!$B$6,0,MIN((CE102+CF102+CG102),IF(Inputs!H23=1,Inputs!D23,MAX(Inputs!F23,ROUND(CE102*Inputs!E23+CF102+CG102,2))))))</f>
        <v>0</v>
      </c>
      <c r="CI102">
        <f>IF(Inputs!$B$27&lt;&gt;"Ready","PENDING INPUTS",IF(CE102&lt;=0,99,1+IF(AND(K102&gt;0,OR(K102&lt;CE102,AND(K102=CE102,0&lt;9))),1,0)+IF(AND(S102&gt;0,OR(S102&lt;CE102,AND(S102=CE102,1&lt;9))),1,0)+IF(AND(AA102&gt;0,OR(AA102&lt;CE102,AND(AA102=CE102,2&lt;9))),1,0)+IF(AND(AI102&gt;0,OR(AI102&lt;CE102,AND(AI102=CE102,3&lt;9))),1,0)+IF(AND(AQ102&gt;0,OR(AQ102&lt;CE102,AND(AQ102=CE102,4&lt;9))),1,0)+IF(AND(AY102&gt;0,OR(AY102&lt;CE102,AND(AY102=CE102,5&lt;9))),1,0)+IF(AND(BG102&gt;0,OR(BG102&lt;CE102,AND(BG102=CE102,6&lt;9))),1,0)+IF(AND(BO102&gt;0,OR(BO102&lt;CE102,AND(BO102=CE102,7&lt;9))),1,0)+IF(AND(BW102&gt;0,OR(BW102&lt;CE102,AND(BW102=CE102,8&lt;9))),1,0)))</f>
        <v>99</v>
      </c>
      <c r="CJ102" s="3">
        <f>IF(Inputs!$B$27&lt;&gt;"Ready","PENDING INPUTS",IF(A102&gt;Inputs!$B$6,0,MIN(MAX(0,(CE102+CF102+CG102)-CH102),MAX(0,C102-D102-(IF(O102&lt;CI102,K102+L102+M102-N102,0)+IF(W102&lt;CI102,S102+T102+U102-V102,0)+IF(AE102&lt;CI102,AA102+AB102+AC102-AD102,0)+IF(AM102&lt;CI102,AI102+AJ102+AK102-AL102,0)+IF(AU102&lt;CI102,AQ102+AR102+AS102-AT102,0)+IF(BC102&lt;CI102,AY102+AZ102+BA102-BB102,0)+IF(BK102&lt;CI102,BG102+BH102+BI102-BJ102,0)+IF(BS102&lt;CI102,BO102+BP102+BQ102-BR102,0)+IF(CA102&lt;CI102,BW102+BX102+BY102-BZ102,0)+IF(CI102&lt;CI102,CE102+CF102+CG102-CH102,0))))))</f>
        <v>0</v>
      </c>
      <c r="CK102" s="3">
        <f>IF(Inputs!$B$27&lt;&gt;"Ready","PENDING INPUTS",MIN((CE102+CF102+CG102),IF(D102&gt;C102,IF(D102=0,0,CH102*C102/D102),CH102+CJ102)))</f>
        <v>0</v>
      </c>
      <c r="CL102" s="3">
        <f>IF(Inputs!$B$27&lt;&gt;"Ready","PENDING INPUTS",MAX(0,(CE102+CF102+CG102)-CK102))</f>
        <v>0</v>
      </c>
    </row>
    <row r="103" spans="1:90" ht="27.95" customHeight="1" x14ac:dyDescent="0.25">
      <c r="A103">
        <v>99</v>
      </c>
      <c r="B103" s="13">
        <f>IF(Inputs!$B$27&lt;&gt;"Ready","PENDING INPUTS",EDATE(Inputs!$B$5,A103-1))</f>
        <v>49279</v>
      </c>
      <c r="C103" s="3">
        <f>IF(Inputs!$B$27&lt;&gt;"Ready","PENDING INPUTS",IF(A103&lt;=Inputs!$B$6,MAX(0,Inputs!$B$4+IF(A103=Inputs!$B$7,Inputs!$B$8,0)+IF(A103=Inputs!$B$9,Inputs!$B$10,0)),0))</f>
        <v>0</v>
      </c>
      <c r="D103" s="3">
        <f>IF(Inputs!$B$27&lt;&gt;"Ready","PENDING INPUTS",SUM(N103,V103,AD103,AL103,AT103,BB103,BJ103,BR103,BZ103,CH103))</f>
        <v>0</v>
      </c>
      <c r="E103" s="3">
        <f>IF(Inputs!$B$27&lt;&gt;"Ready","PENDING INPUTS",MAX(0,D103-C103))</f>
        <v>0</v>
      </c>
      <c r="F103" s="3">
        <f>IF(Inputs!$B$27&lt;&gt;"Ready","PENDING INPUTS",SUM(Q103,Y103,AG103,AO103,AW103,BE103,BM103,BU103,CC103,CK103))</f>
        <v>0</v>
      </c>
      <c r="G103" s="3">
        <f>IF(Inputs!$B$27&lt;&gt;"Ready","PENDING INPUTS",SUM(L103,T103,AB103,AJ103,AR103,AZ103,BH103,BP103,BX103,CF103))</f>
        <v>0</v>
      </c>
      <c r="H103" s="3">
        <f>IF(Inputs!$B$27&lt;&gt;"Ready","PENDING INPUTS",SUM(M103,U103,AC103,AK103,AS103,BA103,BI103,BQ103,BY103,CG103))</f>
        <v>0</v>
      </c>
      <c r="I103" s="3">
        <f>IF(Inputs!$B$27&lt;&gt;"Ready","PENDING INPUTS",SUM(R103,Z103,AH103,AP103,AX103,BF103,BN103,BV103,CD103,CL103))</f>
        <v>0</v>
      </c>
      <c r="J103" t="str">
        <f>IF(Inputs!$B$27&lt;&gt;"Ready","PENDING INPUTS",IF(A103&gt;Inputs!$B$6,"Beyond horizon",IF(E103&gt;0.005,"MINIMUM SHORTFALL",IF(I103&lt;0.005,"Paid off","In progress"))))</f>
        <v>Paid off</v>
      </c>
      <c r="K103" s="3">
        <f>IF(Inputs!$B$27&lt;&gt;"Ready","PENDING INPUTS",R102)</f>
        <v>0</v>
      </c>
      <c r="L103" s="3">
        <f>IF(Inputs!$B$27&lt;&gt;"Ready","PENDING INPUTS",IF(A103&lt;=Inputs!$B$6,ROUND(K103*Inputs!C14/12,2),0))</f>
        <v>0</v>
      </c>
      <c r="M103" s="3">
        <f>IF(Inputs!$B$27&lt;&gt;"Ready","PENDING INPUTS",IF(AND(A103&lt;=Inputs!$B$6,K103&gt;0),Inputs!G14,0))</f>
        <v>0</v>
      </c>
      <c r="N103" s="3">
        <f>IF(Inputs!$B$27&lt;&gt;"Ready","PENDING INPUTS",IF(A103&gt;Inputs!$B$6,0,MIN((K103+L103+M103),IF(Inputs!H14=1,Inputs!D14,MAX(Inputs!F14,ROUND(K103*Inputs!E14+L103+M103,2))))))</f>
        <v>0</v>
      </c>
      <c r="O103">
        <f>IF(Inputs!$B$27&lt;&gt;"Ready","PENDING INPUTS",IF(K103&lt;=0,99,1+IF(AND(S103&gt;0,OR(S103&lt;K103,AND(S103=K103,1&lt;0))),1,0)+IF(AND(AA103&gt;0,OR(AA103&lt;K103,AND(AA103=K103,2&lt;0))),1,0)+IF(AND(AI103&gt;0,OR(AI103&lt;K103,AND(AI103=K103,3&lt;0))),1,0)+IF(AND(AQ103&gt;0,OR(AQ103&lt;K103,AND(AQ103=K103,4&lt;0))),1,0)+IF(AND(AY103&gt;0,OR(AY103&lt;K103,AND(AY103=K103,5&lt;0))),1,0)+IF(AND(BG103&gt;0,OR(BG103&lt;K103,AND(BG103=K103,6&lt;0))),1,0)+IF(AND(BO103&gt;0,OR(BO103&lt;K103,AND(BO103=K103,7&lt;0))),1,0)+IF(AND(BW103&gt;0,OR(BW103&lt;K103,AND(BW103=K103,8&lt;0))),1,0)+IF(AND(CE103&gt;0,OR(CE103&lt;K103,AND(CE103=K103,9&lt;0))),1,0)))</f>
        <v>99</v>
      </c>
      <c r="P103" s="3">
        <f>IF(Inputs!$B$27&lt;&gt;"Ready","PENDING INPUTS",IF(A103&gt;Inputs!$B$6,0,MIN(MAX(0,(K103+L103+M103)-N103),MAX(0,C103-D103-(IF(O103&lt;O103,K103+L103+M103-N103,0)+IF(W103&lt;O103,S103+T103+U103-V103,0)+IF(AE103&lt;O103,AA103+AB103+AC103-AD103,0)+IF(AM103&lt;O103,AI103+AJ103+AK103-AL103,0)+IF(AU103&lt;O103,AQ103+AR103+AS103-AT103,0)+IF(BC103&lt;O103,AY103+AZ103+BA103-BB103,0)+IF(BK103&lt;O103,BG103+BH103+BI103-BJ103,0)+IF(BS103&lt;O103,BO103+BP103+BQ103-BR103,0)+IF(CA103&lt;O103,BW103+BX103+BY103-BZ103,0)+IF(CI103&lt;O103,CE103+CF103+CG103-CH103,0))))))</f>
        <v>0</v>
      </c>
      <c r="Q103" s="3">
        <f>IF(Inputs!$B$27&lt;&gt;"Ready","PENDING INPUTS",MIN((K103+L103+M103),IF(D103&gt;C103,IF(D103=0,0,N103*C103/D103),N103+P103)))</f>
        <v>0</v>
      </c>
      <c r="R103" s="3">
        <f>IF(Inputs!$B$27&lt;&gt;"Ready","PENDING INPUTS",MAX(0,(K103+L103+M103)-Q103))</f>
        <v>0</v>
      </c>
      <c r="S103" s="3">
        <f>IF(Inputs!$B$27&lt;&gt;"Ready","PENDING INPUTS",Z102)</f>
        <v>0</v>
      </c>
      <c r="T103" s="3">
        <f>IF(Inputs!$B$27&lt;&gt;"Ready","PENDING INPUTS",IF(A103&lt;=Inputs!$B$6,ROUND(S103*Inputs!C15/12,2),0))</f>
        <v>0</v>
      </c>
      <c r="U103" s="3">
        <f>IF(Inputs!$B$27&lt;&gt;"Ready","PENDING INPUTS",IF(AND(A103&lt;=Inputs!$B$6,S103&gt;0),Inputs!G15,0))</f>
        <v>0</v>
      </c>
      <c r="V103" s="3">
        <f>IF(Inputs!$B$27&lt;&gt;"Ready","PENDING INPUTS",IF(A103&gt;Inputs!$B$6,0,MIN((S103+T103+U103),IF(Inputs!H15=1,Inputs!D15,MAX(Inputs!F15,ROUND(S103*Inputs!E15+T103+U103,2))))))</f>
        <v>0</v>
      </c>
      <c r="W103">
        <f>IF(Inputs!$B$27&lt;&gt;"Ready","PENDING INPUTS",IF(S103&lt;=0,99,1+IF(AND(K103&gt;0,OR(K103&lt;S103,AND(K103=S103,0&lt;1))),1,0)+IF(AND(AA103&gt;0,OR(AA103&lt;S103,AND(AA103=S103,2&lt;1))),1,0)+IF(AND(AI103&gt;0,OR(AI103&lt;S103,AND(AI103=S103,3&lt;1))),1,0)+IF(AND(AQ103&gt;0,OR(AQ103&lt;S103,AND(AQ103=S103,4&lt;1))),1,0)+IF(AND(AY103&gt;0,OR(AY103&lt;S103,AND(AY103=S103,5&lt;1))),1,0)+IF(AND(BG103&gt;0,OR(BG103&lt;S103,AND(BG103=S103,6&lt;1))),1,0)+IF(AND(BO103&gt;0,OR(BO103&lt;S103,AND(BO103=S103,7&lt;1))),1,0)+IF(AND(BW103&gt;0,OR(BW103&lt;S103,AND(BW103=S103,8&lt;1))),1,0)+IF(AND(CE103&gt;0,OR(CE103&lt;S103,AND(CE103=S103,9&lt;1))),1,0)))</f>
        <v>99</v>
      </c>
      <c r="X103" s="3">
        <f>IF(Inputs!$B$27&lt;&gt;"Ready","PENDING INPUTS",IF(A103&gt;Inputs!$B$6,0,MIN(MAX(0,(S103+T103+U103)-V103),MAX(0,C103-D103-(IF(O103&lt;W103,K103+L103+M103-N103,0)+IF(W103&lt;W103,S103+T103+U103-V103,0)+IF(AE103&lt;W103,AA103+AB103+AC103-AD103,0)+IF(AM103&lt;W103,AI103+AJ103+AK103-AL103,0)+IF(AU103&lt;W103,AQ103+AR103+AS103-AT103,0)+IF(BC103&lt;W103,AY103+AZ103+BA103-BB103,0)+IF(BK103&lt;W103,BG103+BH103+BI103-BJ103,0)+IF(BS103&lt;W103,BO103+BP103+BQ103-BR103,0)+IF(CA103&lt;W103,BW103+BX103+BY103-BZ103,0)+IF(CI103&lt;W103,CE103+CF103+CG103-CH103,0))))))</f>
        <v>0</v>
      </c>
      <c r="Y103" s="3">
        <f>IF(Inputs!$B$27&lt;&gt;"Ready","PENDING INPUTS",MIN((S103+T103+U103),IF(D103&gt;C103,IF(D103=0,0,V103*C103/D103),V103+X103)))</f>
        <v>0</v>
      </c>
      <c r="Z103" s="3">
        <f>IF(Inputs!$B$27&lt;&gt;"Ready","PENDING INPUTS",MAX(0,(S103+T103+U103)-Y103))</f>
        <v>0</v>
      </c>
      <c r="AA103" s="3">
        <f>IF(Inputs!$B$27&lt;&gt;"Ready","PENDING INPUTS",AH102)</f>
        <v>0</v>
      </c>
      <c r="AB103" s="3">
        <f>IF(Inputs!$B$27&lt;&gt;"Ready","PENDING INPUTS",IF(A103&lt;=Inputs!$B$6,ROUND(AA103*Inputs!C16/12,2),0))</f>
        <v>0</v>
      </c>
      <c r="AC103" s="3">
        <f>IF(Inputs!$B$27&lt;&gt;"Ready","PENDING INPUTS",IF(AND(A103&lt;=Inputs!$B$6,AA103&gt;0),Inputs!G16,0))</f>
        <v>0</v>
      </c>
      <c r="AD103" s="3">
        <f>IF(Inputs!$B$27&lt;&gt;"Ready","PENDING INPUTS",IF(A103&gt;Inputs!$B$6,0,MIN((AA103+AB103+AC103),IF(Inputs!H16=1,Inputs!D16,MAX(Inputs!F16,ROUND(AA103*Inputs!E16+AB103+AC103,2))))))</f>
        <v>0</v>
      </c>
      <c r="AE103">
        <f>IF(Inputs!$B$27&lt;&gt;"Ready","PENDING INPUTS",IF(AA103&lt;=0,99,1+IF(AND(K103&gt;0,OR(K103&lt;AA103,AND(K103=AA103,0&lt;2))),1,0)+IF(AND(S103&gt;0,OR(S103&lt;AA103,AND(S103=AA103,1&lt;2))),1,0)+IF(AND(AI103&gt;0,OR(AI103&lt;AA103,AND(AI103=AA103,3&lt;2))),1,0)+IF(AND(AQ103&gt;0,OR(AQ103&lt;AA103,AND(AQ103=AA103,4&lt;2))),1,0)+IF(AND(AY103&gt;0,OR(AY103&lt;AA103,AND(AY103=AA103,5&lt;2))),1,0)+IF(AND(BG103&gt;0,OR(BG103&lt;AA103,AND(BG103=AA103,6&lt;2))),1,0)+IF(AND(BO103&gt;0,OR(BO103&lt;AA103,AND(BO103=AA103,7&lt;2))),1,0)+IF(AND(BW103&gt;0,OR(BW103&lt;AA103,AND(BW103=AA103,8&lt;2))),1,0)+IF(AND(CE103&gt;0,OR(CE103&lt;AA103,AND(CE103=AA103,9&lt;2))),1,0)))</f>
        <v>99</v>
      </c>
      <c r="AF103" s="3">
        <f>IF(Inputs!$B$27&lt;&gt;"Ready","PENDING INPUTS",IF(A103&gt;Inputs!$B$6,0,MIN(MAX(0,(AA103+AB103+AC103)-AD103),MAX(0,C103-D103-(IF(O103&lt;AE103,K103+L103+M103-N103,0)+IF(W103&lt;AE103,S103+T103+U103-V103,0)+IF(AE103&lt;AE103,AA103+AB103+AC103-AD103,0)+IF(AM103&lt;AE103,AI103+AJ103+AK103-AL103,0)+IF(AU103&lt;AE103,AQ103+AR103+AS103-AT103,0)+IF(BC103&lt;AE103,AY103+AZ103+BA103-BB103,0)+IF(BK103&lt;AE103,BG103+BH103+BI103-BJ103,0)+IF(BS103&lt;AE103,BO103+BP103+BQ103-BR103,0)+IF(CA103&lt;AE103,BW103+BX103+BY103-BZ103,0)+IF(CI103&lt;AE103,CE103+CF103+CG103-CH103,0))))))</f>
        <v>0</v>
      </c>
      <c r="AG103" s="3">
        <f>IF(Inputs!$B$27&lt;&gt;"Ready","PENDING INPUTS",MIN((AA103+AB103+AC103),IF(D103&gt;C103,IF(D103=0,0,AD103*C103/D103),AD103+AF103)))</f>
        <v>0</v>
      </c>
      <c r="AH103" s="3">
        <f>IF(Inputs!$B$27&lt;&gt;"Ready","PENDING INPUTS",MAX(0,(AA103+AB103+AC103)-AG103))</f>
        <v>0</v>
      </c>
      <c r="AI103" s="3">
        <f>IF(Inputs!$B$27&lt;&gt;"Ready","PENDING INPUTS",AP102)</f>
        <v>0</v>
      </c>
      <c r="AJ103" s="3">
        <f>IF(Inputs!$B$27&lt;&gt;"Ready","PENDING INPUTS",IF(A103&lt;=Inputs!$B$6,ROUND(AI103*Inputs!C17/12,2),0))</f>
        <v>0</v>
      </c>
      <c r="AK103" s="3">
        <f>IF(Inputs!$B$27&lt;&gt;"Ready","PENDING INPUTS",IF(AND(A103&lt;=Inputs!$B$6,AI103&gt;0),Inputs!G17,0))</f>
        <v>0</v>
      </c>
      <c r="AL103" s="3">
        <f>IF(Inputs!$B$27&lt;&gt;"Ready","PENDING INPUTS",IF(A103&gt;Inputs!$B$6,0,MIN((AI103+AJ103+AK103),IF(Inputs!H17=1,Inputs!D17,MAX(Inputs!F17,ROUND(AI103*Inputs!E17+AJ103+AK103,2))))))</f>
        <v>0</v>
      </c>
      <c r="AM103">
        <f>IF(Inputs!$B$27&lt;&gt;"Ready","PENDING INPUTS",IF(AI103&lt;=0,99,1+IF(AND(K103&gt;0,OR(K103&lt;AI103,AND(K103=AI103,0&lt;3))),1,0)+IF(AND(S103&gt;0,OR(S103&lt;AI103,AND(S103=AI103,1&lt;3))),1,0)+IF(AND(AA103&gt;0,OR(AA103&lt;AI103,AND(AA103=AI103,2&lt;3))),1,0)+IF(AND(AQ103&gt;0,OR(AQ103&lt;AI103,AND(AQ103=AI103,4&lt;3))),1,0)+IF(AND(AY103&gt;0,OR(AY103&lt;AI103,AND(AY103=AI103,5&lt;3))),1,0)+IF(AND(BG103&gt;0,OR(BG103&lt;AI103,AND(BG103=AI103,6&lt;3))),1,0)+IF(AND(BO103&gt;0,OR(BO103&lt;AI103,AND(BO103=AI103,7&lt;3))),1,0)+IF(AND(BW103&gt;0,OR(BW103&lt;AI103,AND(BW103=AI103,8&lt;3))),1,0)+IF(AND(CE103&gt;0,OR(CE103&lt;AI103,AND(CE103=AI103,9&lt;3))),1,0)))</f>
        <v>99</v>
      </c>
      <c r="AN103" s="3">
        <f>IF(Inputs!$B$27&lt;&gt;"Ready","PENDING INPUTS",IF(A103&gt;Inputs!$B$6,0,MIN(MAX(0,(AI103+AJ103+AK103)-AL103),MAX(0,C103-D103-(IF(O103&lt;AM103,K103+L103+M103-N103,0)+IF(W103&lt;AM103,S103+T103+U103-V103,0)+IF(AE103&lt;AM103,AA103+AB103+AC103-AD103,0)+IF(AM103&lt;AM103,AI103+AJ103+AK103-AL103,0)+IF(AU103&lt;AM103,AQ103+AR103+AS103-AT103,0)+IF(BC103&lt;AM103,AY103+AZ103+BA103-BB103,0)+IF(BK103&lt;AM103,BG103+BH103+BI103-BJ103,0)+IF(BS103&lt;AM103,BO103+BP103+BQ103-BR103,0)+IF(CA103&lt;AM103,BW103+BX103+BY103-BZ103,0)+IF(CI103&lt;AM103,CE103+CF103+CG103-CH103,0))))))</f>
        <v>0</v>
      </c>
      <c r="AO103" s="3">
        <f>IF(Inputs!$B$27&lt;&gt;"Ready","PENDING INPUTS",MIN((AI103+AJ103+AK103),IF(D103&gt;C103,IF(D103=0,0,AL103*C103/D103),AL103+AN103)))</f>
        <v>0</v>
      </c>
      <c r="AP103" s="3">
        <f>IF(Inputs!$B$27&lt;&gt;"Ready","PENDING INPUTS",MAX(0,(AI103+AJ103+AK103)-AO103))</f>
        <v>0</v>
      </c>
      <c r="AQ103" s="3">
        <f>IF(Inputs!$B$27&lt;&gt;"Ready","PENDING INPUTS",AX102)</f>
        <v>0</v>
      </c>
      <c r="AR103" s="3">
        <f>IF(Inputs!$B$27&lt;&gt;"Ready","PENDING INPUTS",IF(A103&lt;=Inputs!$B$6,ROUND(AQ103*Inputs!C18/12,2),0))</f>
        <v>0</v>
      </c>
      <c r="AS103" s="3">
        <f>IF(Inputs!$B$27&lt;&gt;"Ready","PENDING INPUTS",IF(AND(A103&lt;=Inputs!$B$6,AQ103&gt;0),Inputs!G18,0))</f>
        <v>0</v>
      </c>
      <c r="AT103" s="3">
        <f>IF(Inputs!$B$27&lt;&gt;"Ready","PENDING INPUTS",IF(A103&gt;Inputs!$B$6,0,MIN((AQ103+AR103+AS103),IF(Inputs!H18=1,Inputs!D18,MAX(Inputs!F18,ROUND(AQ103*Inputs!E18+AR103+AS103,2))))))</f>
        <v>0</v>
      </c>
      <c r="AU103">
        <f>IF(Inputs!$B$27&lt;&gt;"Ready","PENDING INPUTS",IF(AQ103&lt;=0,99,1+IF(AND(K103&gt;0,OR(K103&lt;AQ103,AND(K103=AQ103,0&lt;4))),1,0)+IF(AND(S103&gt;0,OR(S103&lt;AQ103,AND(S103=AQ103,1&lt;4))),1,0)+IF(AND(AA103&gt;0,OR(AA103&lt;AQ103,AND(AA103=AQ103,2&lt;4))),1,0)+IF(AND(AI103&gt;0,OR(AI103&lt;AQ103,AND(AI103=AQ103,3&lt;4))),1,0)+IF(AND(AY103&gt;0,OR(AY103&lt;AQ103,AND(AY103=AQ103,5&lt;4))),1,0)+IF(AND(BG103&gt;0,OR(BG103&lt;AQ103,AND(BG103=AQ103,6&lt;4))),1,0)+IF(AND(BO103&gt;0,OR(BO103&lt;AQ103,AND(BO103=AQ103,7&lt;4))),1,0)+IF(AND(BW103&gt;0,OR(BW103&lt;AQ103,AND(BW103=AQ103,8&lt;4))),1,0)+IF(AND(CE103&gt;0,OR(CE103&lt;AQ103,AND(CE103=AQ103,9&lt;4))),1,0)))</f>
        <v>99</v>
      </c>
      <c r="AV103" s="3">
        <f>IF(Inputs!$B$27&lt;&gt;"Ready","PENDING INPUTS",IF(A103&gt;Inputs!$B$6,0,MIN(MAX(0,(AQ103+AR103+AS103)-AT103),MAX(0,C103-D103-(IF(O103&lt;AU103,K103+L103+M103-N103,0)+IF(W103&lt;AU103,S103+T103+U103-V103,0)+IF(AE103&lt;AU103,AA103+AB103+AC103-AD103,0)+IF(AM103&lt;AU103,AI103+AJ103+AK103-AL103,0)+IF(AU103&lt;AU103,AQ103+AR103+AS103-AT103,0)+IF(BC103&lt;AU103,AY103+AZ103+BA103-BB103,0)+IF(BK103&lt;AU103,BG103+BH103+BI103-BJ103,0)+IF(BS103&lt;AU103,BO103+BP103+BQ103-BR103,0)+IF(CA103&lt;AU103,BW103+BX103+BY103-BZ103,0)+IF(CI103&lt;AU103,CE103+CF103+CG103-CH103,0))))))</f>
        <v>0</v>
      </c>
      <c r="AW103" s="3">
        <f>IF(Inputs!$B$27&lt;&gt;"Ready","PENDING INPUTS",MIN((AQ103+AR103+AS103),IF(D103&gt;C103,IF(D103=0,0,AT103*C103/D103),AT103+AV103)))</f>
        <v>0</v>
      </c>
      <c r="AX103" s="3">
        <f>IF(Inputs!$B$27&lt;&gt;"Ready","PENDING INPUTS",MAX(0,(AQ103+AR103+AS103)-AW103))</f>
        <v>0</v>
      </c>
      <c r="AY103" s="3">
        <f>IF(Inputs!$B$27&lt;&gt;"Ready","PENDING INPUTS",BF102)</f>
        <v>0</v>
      </c>
      <c r="AZ103" s="3">
        <f>IF(Inputs!$B$27&lt;&gt;"Ready","PENDING INPUTS",IF(A103&lt;=Inputs!$B$6,ROUND(AY103*Inputs!C19/12,2),0))</f>
        <v>0</v>
      </c>
      <c r="BA103" s="3">
        <f>IF(Inputs!$B$27&lt;&gt;"Ready","PENDING INPUTS",IF(AND(A103&lt;=Inputs!$B$6,AY103&gt;0),Inputs!G19,0))</f>
        <v>0</v>
      </c>
      <c r="BB103" s="3">
        <f>IF(Inputs!$B$27&lt;&gt;"Ready","PENDING INPUTS",IF(A103&gt;Inputs!$B$6,0,MIN((AY103+AZ103+BA103),IF(Inputs!H19=1,Inputs!D19,MAX(Inputs!F19,ROUND(AY103*Inputs!E19+AZ103+BA103,2))))))</f>
        <v>0</v>
      </c>
      <c r="BC103">
        <f>IF(Inputs!$B$27&lt;&gt;"Ready","PENDING INPUTS",IF(AY103&lt;=0,99,1+IF(AND(K103&gt;0,OR(K103&lt;AY103,AND(K103=AY103,0&lt;5))),1,0)+IF(AND(S103&gt;0,OR(S103&lt;AY103,AND(S103=AY103,1&lt;5))),1,0)+IF(AND(AA103&gt;0,OR(AA103&lt;AY103,AND(AA103=AY103,2&lt;5))),1,0)+IF(AND(AI103&gt;0,OR(AI103&lt;AY103,AND(AI103=AY103,3&lt;5))),1,0)+IF(AND(AQ103&gt;0,OR(AQ103&lt;AY103,AND(AQ103=AY103,4&lt;5))),1,0)+IF(AND(BG103&gt;0,OR(BG103&lt;AY103,AND(BG103=AY103,6&lt;5))),1,0)+IF(AND(BO103&gt;0,OR(BO103&lt;AY103,AND(BO103=AY103,7&lt;5))),1,0)+IF(AND(BW103&gt;0,OR(BW103&lt;AY103,AND(BW103=AY103,8&lt;5))),1,0)+IF(AND(CE103&gt;0,OR(CE103&lt;AY103,AND(CE103=AY103,9&lt;5))),1,0)))</f>
        <v>99</v>
      </c>
      <c r="BD103" s="3">
        <f>IF(Inputs!$B$27&lt;&gt;"Ready","PENDING INPUTS",IF(A103&gt;Inputs!$B$6,0,MIN(MAX(0,(AY103+AZ103+BA103)-BB103),MAX(0,C103-D103-(IF(O103&lt;BC103,K103+L103+M103-N103,0)+IF(W103&lt;BC103,S103+T103+U103-V103,0)+IF(AE103&lt;BC103,AA103+AB103+AC103-AD103,0)+IF(AM103&lt;BC103,AI103+AJ103+AK103-AL103,0)+IF(AU103&lt;BC103,AQ103+AR103+AS103-AT103,0)+IF(BC103&lt;BC103,AY103+AZ103+BA103-BB103,0)+IF(BK103&lt;BC103,BG103+BH103+BI103-BJ103,0)+IF(BS103&lt;BC103,BO103+BP103+BQ103-BR103,0)+IF(CA103&lt;BC103,BW103+BX103+BY103-BZ103,0)+IF(CI103&lt;BC103,CE103+CF103+CG103-CH103,0))))))</f>
        <v>0</v>
      </c>
      <c r="BE103" s="3">
        <f>IF(Inputs!$B$27&lt;&gt;"Ready","PENDING INPUTS",MIN((AY103+AZ103+BA103),IF(D103&gt;C103,IF(D103=0,0,BB103*C103/D103),BB103+BD103)))</f>
        <v>0</v>
      </c>
      <c r="BF103" s="3">
        <f>IF(Inputs!$B$27&lt;&gt;"Ready","PENDING INPUTS",MAX(0,(AY103+AZ103+BA103)-BE103))</f>
        <v>0</v>
      </c>
      <c r="BG103" s="3">
        <f>IF(Inputs!$B$27&lt;&gt;"Ready","PENDING INPUTS",BN102)</f>
        <v>0</v>
      </c>
      <c r="BH103" s="3">
        <f>IF(Inputs!$B$27&lt;&gt;"Ready","PENDING INPUTS",IF(A103&lt;=Inputs!$B$6,ROUND(BG103*Inputs!C20/12,2),0))</f>
        <v>0</v>
      </c>
      <c r="BI103" s="3">
        <f>IF(Inputs!$B$27&lt;&gt;"Ready","PENDING INPUTS",IF(AND(A103&lt;=Inputs!$B$6,BG103&gt;0),Inputs!G20,0))</f>
        <v>0</v>
      </c>
      <c r="BJ103" s="3">
        <f>IF(Inputs!$B$27&lt;&gt;"Ready","PENDING INPUTS",IF(A103&gt;Inputs!$B$6,0,MIN((BG103+BH103+BI103),IF(Inputs!H20=1,Inputs!D20,MAX(Inputs!F20,ROUND(BG103*Inputs!E20+BH103+BI103,2))))))</f>
        <v>0</v>
      </c>
      <c r="BK103">
        <f>IF(Inputs!$B$27&lt;&gt;"Ready","PENDING INPUTS",IF(BG103&lt;=0,99,1+IF(AND(K103&gt;0,OR(K103&lt;BG103,AND(K103=BG103,0&lt;6))),1,0)+IF(AND(S103&gt;0,OR(S103&lt;BG103,AND(S103=BG103,1&lt;6))),1,0)+IF(AND(AA103&gt;0,OR(AA103&lt;BG103,AND(AA103=BG103,2&lt;6))),1,0)+IF(AND(AI103&gt;0,OR(AI103&lt;BG103,AND(AI103=BG103,3&lt;6))),1,0)+IF(AND(AQ103&gt;0,OR(AQ103&lt;BG103,AND(AQ103=BG103,4&lt;6))),1,0)+IF(AND(AY103&gt;0,OR(AY103&lt;BG103,AND(AY103=BG103,5&lt;6))),1,0)+IF(AND(BO103&gt;0,OR(BO103&lt;BG103,AND(BO103=BG103,7&lt;6))),1,0)+IF(AND(BW103&gt;0,OR(BW103&lt;BG103,AND(BW103=BG103,8&lt;6))),1,0)+IF(AND(CE103&gt;0,OR(CE103&lt;BG103,AND(CE103=BG103,9&lt;6))),1,0)))</f>
        <v>99</v>
      </c>
      <c r="BL103" s="3">
        <f>IF(Inputs!$B$27&lt;&gt;"Ready","PENDING INPUTS",IF(A103&gt;Inputs!$B$6,0,MIN(MAX(0,(BG103+BH103+BI103)-BJ103),MAX(0,C103-D103-(IF(O103&lt;BK103,K103+L103+M103-N103,0)+IF(W103&lt;BK103,S103+T103+U103-V103,0)+IF(AE103&lt;BK103,AA103+AB103+AC103-AD103,0)+IF(AM103&lt;BK103,AI103+AJ103+AK103-AL103,0)+IF(AU103&lt;BK103,AQ103+AR103+AS103-AT103,0)+IF(BC103&lt;BK103,AY103+AZ103+BA103-BB103,0)+IF(BK103&lt;BK103,BG103+BH103+BI103-BJ103,0)+IF(BS103&lt;BK103,BO103+BP103+BQ103-BR103,0)+IF(CA103&lt;BK103,BW103+BX103+BY103-BZ103,0)+IF(CI103&lt;BK103,CE103+CF103+CG103-CH103,0))))))</f>
        <v>0</v>
      </c>
      <c r="BM103" s="3">
        <f>IF(Inputs!$B$27&lt;&gt;"Ready","PENDING INPUTS",MIN((BG103+BH103+BI103),IF(D103&gt;C103,IF(D103=0,0,BJ103*C103/D103),BJ103+BL103)))</f>
        <v>0</v>
      </c>
      <c r="BN103" s="3">
        <f>IF(Inputs!$B$27&lt;&gt;"Ready","PENDING INPUTS",MAX(0,(BG103+BH103+BI103)-BM103))</f>
        <v>0</v>
      </c>
      <c r="BO103" s="3">
        <f>IF(Inputs!$B$27&lt;&gt;"Ready","PENDING INPUTS",BV102)</f>
        <v>0</v>
      </c>
      <c r="BP103" s="3">
        <f>IF(Inputs!$B$27&lt;&gt;"Ready","PENDING INPUTS",IF(A103&lt;=Inputs!$B$6,ROUND(BO103*Inputs!C21/12,2),0))</f>
        <v>0</v>
      </c>
      <c r="BQ103" s="3">
        <f>IF(Inputs!$B$27&lt;&gt;"Ready","PENDING INPUTS",IF(AND(A103&lt;=Inputs!$B$6,BO103&gt;0),Inputs!G21,0))</f>
        <v>0</v>
      </c>
      <c r="BR103" s="3">
        <f>IF(Inputs!$B$27&lt;&gt;"Ready","PENDING INPUTS",IF(A103&gt;Inputs!$B$6,0,MIN((BO103+BP103+BQ103),IF(Inputs!H21=1,Inputs!D21,MAX(Inputs!F21,ROUND(BO103*Inputs!E21+BP103+BQ103,2))))))</f>
        <v>0</v>
      </c>
      <c r="BS103">
        <f>IF(Inputs!$B$27&lt;&gt;"Ready","PENDING INPUTS",IF(BO103&lt;=0,99,1+IF(AND(K103&gt;0,OR(K103&lt;BO103,AND(K103=BO103,0&lt;7))),1,0)+IF(AND(S103&gt;0,OR(S103&lt;BO103,AND(S103=BO103,1&lt;7))),1,0)+IF(AND(AA103&gt;0,OR(AA103&lt;BO103,AND(AA103=BO103,2&lt;7))),1,0)+IF(AND(AI103&gt;0,OR(AI103&lt;BO103,AND(AI103=BO103,3&lt;7))),1,0)+IF(AND(AQ103&gt;0,OR(AQ103&lt;BO103,AND(AQ103=BO103,4&lt;7))),1,0)+IF(AND(AY103&gt;0,OR(AY103&lt;BO103,AND(AY103=BO103,5&lt;7))),1,0)+IF(AND(BG103&gt;0,OR(BG103&lt;BO103,AND(BG103=BO103,6&lt;7))),1,0)+IF(AND(BW103&gt;0,OR(BW103&lt;BO103,AND(BW103=BO103,8&lt;7))),1,0)+IF(AND(CE103&gt;0,OR(CE103&lt;BO103,AND(CE103=BO103,9&lt;7))),1,0)))</f>
        <v>99</v>
      </c>
      <c r="BT103" s="3">
        <f>IF(Inputs!$B$27&lt;&gt;"Ready","PENDING INPUTS",IF(A103&gt;Inputs!$B$6,0,MIN(MAX(0,(BO103+BP103+BQ103)-BR103),MAX(0,C103-D103-(IF(O103&lt;BS103,K103+L103+M103-N103,0)+IF(W103&lt;BS103,S103+T103+U103-V103,0)+IF(AE103&lt;BS103,AA103+AB103+AC103-AD103,0)+IF(AM103&lt;BS103,AI103+AJ103+AK103-AL103,0)+IF(AU103&lt;BS103,AQ103+AR103+AS103-AT103,0)+IF(BC103&lt;BS103,AY103+AZ103+BA103-BB103,0)+IF(BK103&lt;BS103,BG103+BH103+BI103-BJ103,0)+IF(BS103&lt;BS103,BO103+BP103+BQ103-BR103,0)+IF(CA103&lt;BS103,BW103+BX103+BY103-BZ103,0)+IF(CI103&lt;BS103,CE103+CF103+CG103-CH103,0))))))</f>
        <v>0</v>
      </c>
      <c r="BU103" s="3">
        <f>IF(Inputs!$B$27&lt;&gt;"Ready","PENDING INPUTS",MIN((BO103+BP103+BQ103),IF(D103&gt;C103,IF(D103=0,0,BR103*C103/D103),BR103+BT103)))</f>
        <v>0</v>
      </c>
      <c r="BV103" s="3">
        <f>IF(Inputs!$B$27&lt;&gt;"Ready","PENDING INPUTS",MAX(0,(BO103+BP103+BQ103)-BU103))</f>
        <v>0</v>
      </c>
      <c r="BW103" s="3">
        <f>IF(Inputs!$B$27&lt;&gt;"Ready","PENDING INPUTS",CD102)</f>
        <v>0</v>
      </c>
      <c r="BX103" s="3">
        <f>IF(Inputs!$B$27&lt;&gt;"Ready","PENDING INPUTS",IF(A103&lt;=Inputs!$B$6,ROUND(BW103*Inputs!C22/12,2),0))</f>
        <v>0</v>
      </c>
      <c r="BY103" s="3">
        <f>IF(Inputs!$B$27&lt;&gt;"Ready","PENDING INPUTS",IF(AND(A103&lt;=Inputs!$B$6,BW103&gt;0),Inputs!G22,0))</f>
        <v>0</v>
      </c>
      <c r="BZ103" s="3">
        <f>IF(Inputs!$B$27&lt;&gt;"Ready","PENDING INPUTS",IF(A103&gt;Inputs!$B$6,0,MIN((BW103+BX103+BY103),IF(Inputs!H22=1,Inputs!D22,MAX(Inputs!F22,ROUND(BW103*Inputs!E22+BX103+BY103,2))))))</f>
        <v>0</v>
      </c>
      <c r="CA103">
        <f>IF(Inputs!$B$27&lt;&gt;"Ready","PENDING INPUTS",IF(BW103&lt;=0,99,1+IF(AND(K103&gt;0,OR(K103&lt;BW103,AND(K103=BW103,0&lt;8))),1,0)+IF(AND(S103&gt;0,OR(S103&lt;BW103,AND(S103=BW103,1&lt;8))),1,0)+IF(AND(AA103&gt;0,OR(AA103&lt;BW103,AND(AA103=BW103,2&lt;8))),1,0)+IF(AND(AI103&gt;0,OR(AI103&lt;BW103,AND(AI103=BW103,3&lt;8))),1,0)+IF(AND(AQ103&gt;0,OR(AQ103&lt;BW103,AND(AQ103=BW103,4&lt;8))),1,0)+IF(AND(AY103&gt;0,OR(AY103&lt;BW103,AND(AY103=BW103,5&lt;8))),1,0)+IF(AND(BG103&gt;0,OR(BG103&lt;BW103,AND(BG103=BW103,6&lt;8))),1,0)+IF(AND(BO103&gt;0,OR(BO103&lt;BW103,AND(BO103=BW103,7&lt;8))),1,0)+IF(AND(CE103&gt;0,OR(CE103&lt;BW103,AND(CE103=BW103,9&lt;8))),1,0)))</f>
        <v>99</v>
      </c>
      <c r="CB103" s="3">
        <f>IF(Inputs!$B$27&lt;&gt;"Ready","PENDING INPUTS",IF(A103&gt;Inputs!$B$6,0,MIN(MAX(0,(BW103+BX103+BY103)-BZ103),MAX(0,C103-D103-(IF(O103&lt;CA103,K103+L103+M103-N103,0)+IF(W103&lt;CA103,S103+T103+U103-V103,0)+IF(AE103&lt;CA103,AA103+AB103+AC103-AD103,0)+IF(AM103&lt;CA103,AI103+AJ103+AK103-AL103,0)+IF(AU103&lt;CA103,AQ103+AR103+AS103-AT103,0)+IF(BC103&lt;CA103,AY103+AZ103+BA103-BB103,0)+IF(BK103&lt;CA103,BG103+BH103+BI103-BJ103,0)+IF(BS103&lt;CA103,BO103+BP103+BQ103-BR103,0)+IF(CA103&lt;CA103,BW103+BX103+BY103-BZ103,0)+IF(CI103&lt;CA103,CE103+CF103+CG103-CH103,0))))))</f>
        <v>0</v>
      </c>
      <c r="CC103" s="3">
        <f>IF(Inputs!$B$27&lt;&gt;"Ready","PENDING INPUTS",MIN((BW103+BX103+BY103),IF(D103&gt;C103,IF(D103=0,0,BZ103*C103/D103),BZ103+CB103)))</f>
        <v>0</v>
      </c>
      <c r="CD103" s="3">
        <f>IF(Inputs!$B$27&lt;&gt;"Ready","PENDING INPUTS",MAX(0,(BW103+BX103+BY103)-CC103))</f>
        <v>0</v>
      </c>
      <c r="CE103" s="3">
        <f>IF(Inputs!$B$27&lt;&gt;"Ready","PENDING INPUTS",CL102)</f>
        <v>0</v>
      </c>
      <c r="CF103" s="3">
        <f>IF(Inputs!$B$27&lt;&gt;"Ready","PENDING INPUTS",IF(A103&lt;=Inputs!$B$6,ROUND(CE103*Inputs!C23/12,2),0))</f>
        <v>0</v>
      </c>
      <c r="CG103" s="3">
        <f>IF(Inputs!$B$27&lt;&gt;"Ready","PENDING INPUTS",IF(AND(A103&lt;=Inputs!$B$6,CE103&gt;0),Inputs!G23,0))</f>
        <v>0</v>
      </c>
      <c r="CH103" s="3">
        <f>IF(Inputs!$B$27&lt;&gt;"Ready","PENDING INPUTS",IF(A103&gt;Inputs!$B$6,0,MIN((CE103+CF103+CG103),IF(Inputs!H23=1,Inputs!D23,MAX(Inputs!F23,ROUND(CE103*Inputs!E23+CF103+CG103,2))))))</f>
        <v>0</v>
      </c>
      <c r="CI103">
        <f>IF(Inputs!$B$27&lt;&gt;"Ready","PENDING INPUTS",IF(CE103&lt;=0,99,1+IF(AND(K103&gt;0,OR(K103&lt;CE103,AND(K103=CE103,0&lt;9))),1,0)+IF(AND(S103&gt;0,OR(S103&lt;CE103,AND(S103=CE103,1&lt;9))),1,0)+IF(AND(AA103&gt;0,OR(AA103&lt;CE103,AND(AA103=CE103,2&lt;9))),1,0)+IF(AND(AI103&gt;0,OR(AI103&lt;CE103,AND(AI103=CE103,3&lt;9))),1,0)+IF(AND(AQ103&gt;0,OR(AQ103&lt;CE103,AND(AQ103=CE103,4&lt;9))),1,0)+IF(AND(AY103&gt;0,OR(AY103&lt;CE103,AND(AY103=CE103,5&lt;9))),1,0)+IF(AND(BG103&gt;0,OR(BG103&lt;CE103,AND(BG103=CE103,6&lt;9))),1,0)+IF(AND(BO103&gt;0,OR(BO103&lt;CE103,AND(BO103=CE103,7&lt;9))),1,0)+IF(AND(BW103&gt;0,OR(BW103&lt;CE103,AND(BW103=CE103,8&lt;9))),1,0)))</f>
        <v>99</v>
      </c>
      <c r="CJ103" s="3">
        <f>IF(Inputs!$B$27&lt;&gt;"Ready","PENDING INPUTS",IF(A103&gt;Inputs!$B$6,0,MIN(MAX(0,(CE103+CF103+CG103)-CH103),MAX(0,C103-D103-(IF(O103&lt;CI103,K103+L103+M103-N103,0)+IF(W103&lt;CI103,S103+T103+U103-V103,0)+IF(AE103&lt;CI103,AA103+AB103+AC103-AD103,0)+IF(AM103&lt;CI103,AI103+AJ103+AK103-AL103,0)+IF(AU103&lt;CI103,AQ103+AR103+AS103-AT103,0)+IF(BC103&lt;CI103,AY103+AZ103+BA103-BB103,0)+IF(BK103&lt;CI103,BG103+BH103+BI103-BJ103,0)+IF(BS103&lt;CI103,BO103+BP103+BQ103-BR103,0)+IF(CA103&lt;CI103,BW103+BX103+BY103-BZ103,0)+IF(CI103&lt;CI103,CE103+CF103+CG103-CH103,0))))))</f>
        <v>0</v>
      </c>
      <c r="CK103" s="3">
        <f>IF(Inputs!$B$27&lt;&gt;"Ready","PENDING INPUTS",MIN((CE103+CF103+CG103),IF(D103&gt;C103,IF(D103=0,0,CH103*C103/D103),CH103+CJ103)))</f>
        <v>0</v>
      </c>
      <c r="CL103" s="3">
        <f>IF(Inputs!$B$27&lt;&gt;"Ready","PENDING INPUTS",MAX(0,(CE103+CF103+CG103)-CK103))</f>
        <v>0</v>
      </c>
    </row>
    <row r="104" spans="1:90" ht="27.95" customHeight="1" x14ac:dyDescent="0.25">
      <c r="A104">
        <v>100</v>
      </c>
      <c r="B104" s="13">
        <f>IF(Inputs!$B$27&lt;&gt;"Ready","PENDING INPUTS",EDATE(Inputs!$B$5,A104-1))</f>
        <v>49310</v>
      </c>
      <c r="C104" s="3">
        <f>IF(Inputs!$B$27&lt;&gt;"Ready","PENDING INPUTS",IF(A104&lt;=Inputs!$B$6,MAX(0,Inputs!$B$4+IF(A104=Inputs!$B$7,Inputs!$B$8,0)+IF(A104=Inputs!$B$9,Inputs!$B$10,0)),0))</f>
        <v>0</v>
      </c>
      <c r="D104" s="3">
        <f>IF(Inputs!$B$27&lt;&gt;"Ready","PENDING INPUTS",SUM(N104,V104,AD104,AL104,AT104,BB104,BJ104,BR104,BZ104,CH104))</f>
        <v>0</v>
      </c>
      <c r="E104" s="3">
        <f>IF(Inputs!$B$27&lt;&gt;"Ready","PENDING INPUTS",MAX(0,D104-C104))</f>
        <v>0</v>
      </c>
      <c r="F104" s="3">
        <f>IF(Inputs!$B$27&lt;&gt;"Ready","PENDING INPUTS",SUM(Q104,Y104,AG104,AO104,AW104,BE104,BM104,BU104,CC104,CK104))</f>
        <v>0</v>
      </c>
      <c r="G104" s="3">
        <f>IF(Inputs!$B$27&lt;&gt;"Ready","PENDING INPUTS",SUM(L104,T104,AB104,AJ104,AR104,AZ104,BH104,BP104,BX104,CF104))</f>
        <v>0</v>
      </c>
      <c r="H104" s="3">
        <f>IF(Inputs!$B$27&lt;&gt;"Ready","PENDING INPUTS",SUM(M104,U104,AC104,AK104,AS104,BA104,BI104,BQ104,BY104,CG104))</f>
        <v>0</v>
      </c>
      <c r="I104" s="3">
        <f>IF(Inputs!$B$27&lt;&gt;"Ready","PENDING INPUTS",SUM(R104,Z104,AH104,AP104,AX104,BF104,BN104,BV104,CD104,CL104))</f>
        <v>0</v>
      </c>
      <c r="J104" t="str">
        <f>IF(Inputs!$B$27&lt;&gt;"Ready","PENDING INPUTS",IF(A104&gt;Inputs!$B$6,"Beyond horizon",IF(E104&gt;0.005,"MINIMUM SHORTFALL",IF(I104&lt;0.005,"Paid off","In progress"))))</f>
        <v>Paid off</v>
      </c>
      <c r="K104" s="3">
        <f>IF(Inputs!$B$27&lt;&gt;"Ready","PENDING INPUTS",R103)</f>
        <v>0</v>
      </c>
      <c r="L104" s="3">
        <f>IF(Inputs!$B$27&lt;&gt;"Ready","PENDING INPUTS",IF(A104&lt;=Inputs!$B$6,ROUND(K104*Inputs!C14/12,2),0))</f>
        <v>0</v>
      </c>
      <c r="M104" s="3">
        <f>IF(Inputs!$B$27&lt;&gt;"Ready","PENDING INPUTS",IF(AND(A104&lt;=Inputs!$B$6,K104&gt;0),Inputs!G14,0))</f>
        <v>0</v>
      </c>
      <c r="N104" s="3">
        <f>IF(Inputs!$B$27&lt;&gt;"Ready","PENDING INPUTS",IF(A104&gt;Inputs!$B$6,0,MIN((K104+L104+M104),IF(Inputs!H14=1,Inputs!D14,MAX(Inputs!F14,ROUND(K104*Inputs!E14+L104+M104,2))))))</f>
        <v>0</v>
      </c>
      <c r="O104">
        <f>IF(Inputs!$B$27&lt;&gt;"Ready","PENDING INPUTS",IF(K104&lt;=0,99,1+IF(AND(S104&gt;0,OR(S104&lt;K104,AND(S104=K104,1&lt;0))),1,0)+IF(AND(AA104&gt;0,OR(AA104&lt;K104,AND(AA104=K104,2&lt;0))),1,0)+IF(AND(AI104&gt;0,OR(AI104&lt;K104,AND(AI104=K104,3&lt;0))),1,0)+IF(AND(AQ104&gt;0,OR(AQ104&lt;K104,AND(AQ104=K104,4&lt;0))),1,0)+IF(AND(AY104&gt;0,OR(AY104&lt;K104,AND(AY104=K104,5&lt;0))),1,0)+IF(AND(BG104&gt;0,OR(BG104&lt;K104,AND(BG104=K104,6&lt;0))),1,0)+IF(AND(BO104&gt;0,OR(BO104&lt;K104,AND(BO104=K104,7&lt;0))),1,0)+IF(AND(BW104&gt;0,OR(BW104&lt;K104,AND(BW104=K104,8&lt;0))),1,0)+IF(AND(CE104&gt;0,OR(CE104&lt;K104,AND(CE104=K104,9&lt;0))),1,0)))</f>
        <v>99</v>
      </c>
      <c r="P104" s="3">
        <f>IF(Inputs!$B$27&lt;&gt;"Ready","PENDING INPUTS",IF(A104&gt;Inputs!$B$6,0,MIN(MAX(0,(K104+L104+M104)-N104),MAX(0,C104-D104-(IF(O104&lt;O104,K104+L104+M104-N104,0)+IF(W104&lt;O104,S104+T104+U104-V104,0)+IF(AE104&lt;O104,AA104+AB104+AC104-AD104,0)+IF(AM104&lt;O104,AI104+AJ104+AK104-AL104,0)+IF(AU104&lt;O104,AQ104+AR104+AS104-AT104,0)+IF(BC104&lt;O104,AY104+AZ104+BA104-BB104,0)+IF(BK104&lt;O104,BG104+BH104+BI104-BJ104,0)+IF(BS104&lt;O104,BO104+BP104+BQ104-BR104,0)+IF(CA104&lt;O104,BW104+BX104+BY104-BZ104,0)+IF(CI104&lt;O104,CE104+CF104+CG104-CH104,0))))))</f>
        <v>0</v>
      </c>
      <c r="Q104" s="3">
        <f>IF(Inputs!$B$27&lt;&gt;"Ready","PENDING INPUTS",MIN((K104+L104+M104),IF(D104&gt;C104,IF(D104=0,0,N104*C104/D104),N104+P104)))</f>
        <v>0</v>
      </c>
      <c r="R104" s="3">
        <f>IF(Inputs!$B$27&lt;&gt;"Ready","PENDING INPUTS",MAX(0,(K104+L104+M104)-Q104))</f>
        <v>0</v>
      </c>
      <c r="S104" s="3">
        <f>IF(Inputs!$B$27&lt;&gt;"Ready","PENDING INPUTS",Z103)</f>
        <v>0</v>
      </c>
      <c r="T104" s="3">
        <f>IF(Inputs!$B$27&lt;&gt;"Ready","PENDING INPUTS",IF(A104&lt;=Inputs!$B$6,ROUND(S104*Inputs!C15/12,2),0))</f>
        <v>0</v>
      </c>
      <c r="U104" s="3">
        <f>IF(Inputs!$B$27&lt;&gt;"Ready","PENDING INPUTS",IF(AND(A104&lt;=Inputs!$B$6,S104&gt;0),Inputs!G15,0))</f>
        <v>0</v>
      </c>
      <c r="V104" s="3">
        <f>IF(Inputs!$B$27&lt;&gt;"Ready","PENDING INPUTS",IF(A104&gt;Inputs!$B$6,0,MIN((S104+T104+U104),IF(Inputs!H15=1,Inputs!D15,MAX(Inputs!F15,ROUND(S104*Inputs!E15+T104+U104,2))))))</f>
        <v>0</v>
      </c>
      <c r="W104">
        <f>IF(Inputs!$B$27&lt;&gt;"Ready","PENDING INPUTS",IF(S104&lt;=0,99,1+IF(AND(K104&gt;0,OR(K104&lt;S104,AND(K104=S104,0&lt;1))),1,0)+IF(AND(AA104&gt;0,OR(AA104&lt;S104,AND(AA104=S104,2&lt;1))),1,0)+IF(AND(AI104&gt;0,OR(AI104&lt;S104,AND(AI104=S104,3&lt;1))),1,0)+IF(AND(AQ104&gt;0,OR(AQ104&lt;S104,AND(AQ104=S104,4&lt;1))),1,0)+IF(AND(AY104&gt;0,OR(AY104&lt;S104,AND(AY104=S104,5&lt;1))),1,0)+IF(AND(BG104&gt;0,OR(BG104&lt;S104,AND(BG104=S104,6&lt;1))),1,0)+IF(AND(BO104&gt;0,OR(BO104&lt;S104,AND(BO104=S104,7&lt;1))),1,0)+IF(AND(BW104&gt;0,OR(BW104&lt;S104,AND(BW104=S104,8&lt;1))),1,0)+IF(AND(CE104&gt;0,OR(CE104&lt;S104,AND(CE104=S104,9&lt;1))),1,0)))</f>
        <v>99</v>
      </c>
      <c r="X104" s="3">
        <f>IF(Inputs!$B$27&lt;&gt;"Ready","PENDING INPUTS",IF(A104&gt;Inputs!$B$6,0,MIN(MAX(0,(S104+T104+U104)-V104),MAX(0,C104-D104-(IF(O104&lt;W104,K104+L104+M104-N104,0)+IF(W104&lt;W104,S104+T104+U104-V104,0)+IF(AE104&lt;W104,AA104+AB104+AC104-AD104,0)+IF(AM104&lt;W104,AI104+AJ104+AK104-AL104,0)+IF(AU104&lt;W104,AQ104+AR104+AS104-AT104,0)+IF(BC104&lt;W104,AY104+AZ104+BA104-BB104,0)+IF(BK104&lt;W104,BG104+BH104+BI104-BJ104,0)+IF(BS104&lt;W104,BO104+BP104+BQ104-BR104,0)+IF(CA104&lt;W104,BW104+BX104+BY104-BZ104,0)+IF(CI104&lt;W104,CE104+CF104+CG104-CH104,0))))))</f>
        <v>0</v>
      </c>
      <c r="Y104" s="3">
        <f>IF(Inputs!$B$27&lt;&gt;"Ready","PENDING INPUTS",MIN((S104+T104+U104),IF(D104&gt;C104,IF(D104=0,0,V104*C104/D104),V104+X104)))</f>
        <v>0</v>
      </c>
      <c r="Z104" s="3">
        <f>IF(Inputs!$B$27&lt;&gt;"Ready","PENDING INPUTS",MAX(0,(S104+T104+U104)-Y104))</f>
        <v>0</v>
      </c>
      <c r="AA104" s="3">
        <f>IF(Inputs!$B$27&lt;&gt;"Ready","PENDING INPUTS",AH103)</f>
        <v>0</v>
      </c>
      <c r="AB104" s="3">
        <f>IF(Inputs!$B$27&lt;&gt;"Ready","PENDING INPUTS",IF(A104&lt;=Inputs!$B$6,ROUND(AA104*Inputs!C16/12,2),0))</f>
        <v>0</v>
      </c>
      <c r="AC104" s="3">
        <f>IF(Inputs!$B$27&lt;&gt;"Ready","PENDING INPUTS",IF(AND(A104&lt;=Inputs!$B$6,AA104&gt;0),Inputs!G16,0))</f>
        <v>0</v>
      </c>
      <c r="AD104" s="3">
        <f>IF(Inputs!$B$27&lt;&gt;"Ready","PENDING INPUTS",IF(A104&gt;Inputs!$B$6,0,MIN((AA104+AB104+AC104),IF(Inputs!H16=1,Inputs!D16,MAX(Inputs!F16,ROUND(AA104*Inputs!E16+AB104+AC104,2))))))</f>
        <v>0</v>
      </c>
      <c r="AE104">
        <f>IF(Inputs!$B$27&lt;&gt;"Ready","PENDING INPUTS",IF(AA104&lt;=0,99,1+IF(AND(K104&gt;0,OR(K104&lt;AA104,AND(K104=AA104,0&lt;2))),1,0)+IF(AND(S104&gt;0,OR(S104&lt;AA104,AND(S104=AA104,1&lt;2))),1,0)+IF(AND(AI104&gt;0,OR(AI104&lt;AA104,AND(AI104=AA104,3&lt;2))),1,0)+IF(AND(AQ104&gt;0,OR(AQ104&lt;AA104,AND(AQ104=AA104,4&lt;2))),1,0)+IF(AND(AY104&gt;0,OR(AY104&lt;AA104,AND(AY104=AA104,5&lt;2))),1,0)+IF(AND(BG104&gt;0,OR(BG104&lt;AA104,AND(BG104=AA104,6&lt;2))),1,0)+IF(AND(BO104&gt;0,OR(BO104&lt;AA104,AND(BO104=AA104,7&lt;2))),1,0)+IF(AND(BW104&gt;0,OR(BW104&lt;AA104,AND(BW104=AA104,8&lt;2))),1,0)+IF(AND(CE104&gt;0,OR(CE104&lt;AA104,AND(CE104=AA104,9&lt;2))),1,0)))</f>
        <v>99</v>
      </c>
      <c r="AF104" s="3">
        <f>IF(Inputs!$B$27&lt;&gt;"Ready","PENDING INPUTS",IF(A104&gt;Inputs!$B$6,0,MIN(MAX(0,(AA104+AB104+AC104)-AD104),MAX(0,C104-D104-(IF(O104&lt;AE104,K104+L104+M104-N104,0)+IF(W104&lt;AE104,S104+T104+U104-V104,0)+IF(AE104&lt;AE104,AA104+AB104+AC104-AD104,0)+IF(AM104&lt;AE104,AI104+AJ104+AK104-AL104,0)+IF(AU104&lt;AE104,AQ104+AR104+AS104-AT104,0)+IF(BC104&lt;AE104,AY104+AZ104+BA104-BB104,0)+IF(BK104&lt;AE104,BG104+BH104+BI104-BJ104,0)+IF(BS104&lt;AE104,BO104+BP104+BQ104-BR104,0)+IF(CA104&lt;AE104,BW104+BX104+BY104-BZ104,0)+IF(CI104&lt;AE104,CE104+CF104+CG104-CH104,0))))))</f>
        <v>0</v>
      </c>
      <c r="AG104" s="3">
        <f>IF(Inputs!$B$27&lt;&gt;"Ready","PENDING INPUTS",MIN((AA104+AB104+AC104),IF(D104&gt;C104,IF(D104=0,0,AD104*C104/D104),AD104+AF104)))</f>
        <v>0</v>
      </c>
      <c r="AH104" s="3">
        <f>IF(Inputs!$B$27&lt;&gt;"Ready","PENDING INPUTS",MAX(0,(AA104+AB104+AC104)-AG104))</f>
        <v>0</v>
      </c>
      <c r="AI104" s="3">
        <f>IF(Inputs!$B$27&lt;&gt;"Ready","PENDING INPUTS",AP103)</f>
        <v>0</v>
      </c>
      <c r="AJ104" s="3">
        <f>IF(Inputs!$B$27&lt;&gt;"Ready","PENDING INPUTS",IF(A104&lt;=Inputs!$B$6,ROUND(AI104*Inputs!C17/12,2),0))</f>
        <v>0</v>
      </c>
      <c r="AK104" s="3">
        <f>IF(Inputs!$B$27&lt;&gt;"Ready","PENDING INPUTS",IF(AND(A104&lt;=Inputs!$B$6,AI104&gt;0),Inputs!G17,0))</f>
        <v>0</v>
      </c>
      <c r="AL104" s="3">
        <f>IF(Inputs!$B$27&lt;&gt;"Ready","PENDING INPUTS",IF(A104&gt;Inputs!$B$6,0,MIN((AI104+AJ104+AK104),IF(Inputs!H17=1,Inputs!D17,MAX(Inputs!F17,ROUND(AI104*Inputs!E17+AJ104+AK104,2))))))</f>
        <v>0</v>
      </c>
      <c r="AM104">
        <f>IF(Inputs!$B$27&lt;&gt;"Ready","PENDING INPUTS",IF(AI104&lt;=0,99,1+IF(AND(K104&gt;0,OR(K104&lt;AI104,AND(K104=AI104,0&lt;3))),1,0)+IF(AND(S104&gt;0,OR(S104&lt;AI104,AND(S104=AI104,1&lt;3))),1,0)+IF(AND(AA104&gt;0,OR(AA104&lt;AI104,AND(AA104=AI104,2&lt;3))),1,0)+IF(AND(AQ104&gt;0,OR(AQ104&lt;AI104,AND(AQ104=AI104,4&lt;3))),1,0)+IF(AND(AY104&gt;0,OR(AY104&lt;AI104,AND(AY104=AI104,5&lt;3))),1,0)+IF(AND(BG104&gt;0,OR(BG104&lt;AI104,AND(BG104=AI104,6&lt;3))),1,0)+IF(AND(BO104&gt;0,OR(BO104&lt;AI104,AND(BO104=AI104,7&lt;3))),1,0)+IF(AND(BW104&gt;0,OR(BW104&lt;AI104,AND(BW104=AI104,8&lt;3))),1,0)+IF(AND(CE104&gt;0,OR(CE104&lt;AI104,AND(CE104=AI104,9&lt;3))),1,0)))</f>
        <v>99</v>
      </c>
      <c r="AN104" s="3">
        <f>IF(Inputs!$B$27&lt;&gt;"Ready","PENDING INPUTS",IF(A104&gt;Inputs!$B$6,0,MIN(MAX(0,(AI104+AJ104+AK104)-AL104),MAX(0,C104-D104-(IF(O104&lt;AM104,K104+L104+M104-N104,0)+IF(W104&lt;AM104,S104+T104+U104-V104,0)+IF(AE104&lt;AM104,AA104+AB104+AC104-AD104,0)+IF(AM104&lt;AM104,AI104+AJ104+AK104-AL104,0)+IF(AU104&lt;AM104,AQ104+AR104+AS104-AT104,0)+IF(BC104&lt;AM104,AY104+AZ104+BA104-BB104,0)+IF(BK104&lt;AM104,BG104+BH104+BI104-BJ104,0)+IF(BS104&lt;AM104,BO104+BP104+BQ104-BR104,0)+IF(CA104&lt;AM104,BW104+BX104+BY104-BZ104,0)+IF(CI104&lt;AM104,CE104+CF104+CG104-CH104,0))))))</f>
        <v>0</v>
      </c>
      <c r="AO104" s="3">
        <f>IF(Inputs!$B$27&lt;&gt;"Ready","PENDING INPUTS",MIN((AI104+AJ104+AK104),IF(D104&gt;C104,IF(D104=0,0,AL104*C104/D104),AL104+AN104)))</f>
        <v>0</v>
      </c>
      <c r="AP104" s="3">
        <f>IF(Inputs!$B$27&lt;&gt;"Ready","PENDING INPUTS",MAX(0,(AI104+AJ104+AK104)-AO104))</f>
        <v>0</v>
      </c>
      <c r="AQ104" s="3">
        <f>IF(Inputs!$B$27&lt;&gt;"Ready","PENDING INPUTS",AX103)</f>
        <v>0</v>
      </c>
      <c r="AR104" s="3">
        <f>IF(Inputs!$B$27&lt;&gt;"Ready","PENDING INPUTS",IF(A104&lt;=Inputs!$B$6,ROUND(AQ104*Inputs!C18/12,2),0))</f>
        <v>0</v>
      </c>
      <c r="AS104" s="3">
        <f>IF(Inputs!$B$27&lt;&gt;"Ready","PENDING INPUTS",IF(AND(A104&lt;=Inputs!$B$6,AQ104&gt;0),Inputs!G18,0))</f>
        <v>0</v>
      </c>
      <c r="AT104" s="3">
        <f>IF(Inputs!$B$27&lt;&gt;"Ready","PENDING INPUTS",IF(A104&gt;Inputs!$B$6,0,MIN((AQ104+AR104+AS104),IF(Inputs!H18=1,Inputs!D18,MAX(Inputs!F18,ROUND(AQ104*Inputs!E18+AR104+AS104,2))))))</f>
        <v>0</v>
      </c>
      <c r="AU104">
        <f>IF(Inputs!$B$27&lt;&gt;"Ready","PENDING INPUTS",IF(AQ104&lt;=0,99,1+IF(AND(K104&gt;0,OR(K104&lt;AQ104,AND(K104=AQ104,0&lt;4))),1,0)+IF(AND(S104&gt;0,OR(S104&lt;AQ104,AND(S104=AQ104,1&lt;4))),1,0)+IF(AND(AA104&gt;0,OR(AA104&lt;AQ104,AND(AA104=AQ104,2&lt;4))),1,0)+IF(AND(AI104&gt;0,OR(AI104&lt;AQ104,AND(AI104=AQ104,3&lt;4))),1,0)+IF(AND(AY104&gt;0,OR(AY104&lt;AQ104,AND(AY104=AQ104,5&lt;4))),1,0)+IF(AND(BG104&gt;0,OR(BG104&lt;AQ104,AND(BG104=AQ104,6&lt;4))),1,0)+IF(AND(BO104&gt;0,OR(BO104&lt;AQ104,AND(BO104=AQ104,7&lt;4))),1,0)+IF(AND(BW104&gt;0,OR(BW104&lt;AQ104,AND(BW104=AQ104,8&lt;4))),1,0)+IF(AND(CE104&gt;0,OR(CE104&lt;AQ104,AND(CE104=AQ104,9&lt;4))),1,0)))</f>
        <v>99</v>
      </c>
      <c r="AV104" s="3">
        <f>IF(Inputs!$B$27&lt;&gt;"Ready","PENDING INPUTS",IF(A104&gt;Inputs!$B$6,0,MIN(MAX(0,(AQ104+AR104+AS104)-AT104),MAX(0,C104-D104-(IF(O104&lt;AU104,K104+L104+M104-N104,0)+IF(W104&lt;AU104,S104+T104+U104-V104,0)+IF(AE104&lt;AU104,AA104+AB104+AC104-AD104,0)+IF(AM104&lt;AU104,AI104+AJ104+AK104-AL104,0)+IF(AU104&lt;AU104,AQ104+AR104+AS104-AT104,0)+IF(BC104&lt;AU104,AY104+AZ104+BA104-BB104,0)+IF(BK104&lt;AU104,BG104+BH104+BI104-BJ104,0)+IF(BS104&lt;AU104,BO104+BP104+BQ104-BR104,0)+IF(CA104&lt;AU104,BW104+BX104+BY104-BZ104,0)+IF(CI104&lt;AU104,CE104+CF104+CG104-CH104,0))))))</f>
        <v>0</v>
      </c>
      <c r="AW104" s="3">
        <f>IF(Inputs!$B$27&lt;&gt;"Ready","PENDING INPUTS",MIN((AQ104+AR104+AS104),IF(D104&gt;C104,IF(D104=0,0,AT104*C104/D104),AT104+AV104)))</f>
        <v>0</v>
      </c>
      <c r="AX104" s="3">
        <f>IF(Inputs!$B$27&lt;&gt;"Ready","PENDING INPUTS",MAX(0,(AQ104+AR104+AS104)-AW104))</f>
        <v>0</v>
      </c>
      <c r="AY104" s="3">
        <f>IF(Inputs!$B$27&lt;&gt;"Ready","PENDING INPUTS",BF103)</f>
        <v>0</v>
      </c>
      <c r="AZ104" s="3">
        <f>IF(Inputs!$B$27&lt;&gt;"Ready","PENDING INPUTS",IF(A104&lt;=Inputs!$B$6,ROUND(AY104*Inputs!C19/12,2),0))</f>
        <v>0</v>
      </c>
      <c r="BA104" s="3">
        <f>IF(Inputs!$B$27&lt;&gt;"Ready","PENDING INPUTS",IF(AND(A104&lt;=Inputs!$B$6,AY104&gt;0),Inputs!G19,0))</f>
        <v>0</v>
      </c>
      <c r="BB104" s="3">
        <f>IF(Inputs!$B$27&lt;&gt;"Ready","PENDING INPUTS",IF(A104&gt;Inputs!$B$6,0,MIN((AY104+AZ104+BA104),IF(Inputs!H19=1,Inputs!D19,MAX(Inputs!F19,ROUND(AY104*Inputs!E19+AZ104+BA104,2))))))</f>
        <v>0</v>
      </c>
      <c r="BC104">
        <f>IF(Inputs!$B$27&lt;&gt;"Ready","PENDING INPUTS",IF(AY104&lt;=0,99,1+IF(AND(K104&gt;0,OR(K104&lt;AY104,AND(K104=AY104,0&lt;5))),1,0)+IF(AND(S104&gt;0,OR(S104&lt;AY104,AND(S104=AY104,1&lt;5))),1,0)+IF(AND(AA104&gt;0,OR(AA104&lt;AY104,AND(AA104=AY104,2&lt;5))),1,0)+IF(AND(AI104&gt;0,OR(AI104&lt;AY104,AND(AI104=AY104,3&lt;5))),1,0)+IF(AND(AQ104&gt;0,OR(AQ104&lt;AY104,AND(AQ104=AY104,4&lt;5))),1,0)+IF(AND(BG104&gt;0,OR(BG104&lt;AY104,AND(BG104=AY104,6&lt;5))),1,0)+IF(AND(BO104&gt;0,OR(BO104&lt;AY104,AND(BO104=AY104,7&lt;5))),1,0)+IF(AND(BW104&gt;0,OR(BW104&lt;AY104,AND(BW104=AY104,8&lt;5))),1,0)+IF(AND(CE104&gt;0,OR(CE104&lt;AY104,AND(CE104=AY104,9&lt;5))),1,0)))</f>
        <v>99</v>
      </c>
      <c r="BD104" s="3">
        <f>IF(Inputs!$B$27&lt;&gt;"Ready","PENDING INPUTS",IF(A104&gt;Inputs!$B$6,0,MIN(MAX(0,(AY104+AZ104+BA104)-BB104),MAX(0,C104-D104-(IF(O104&lt;BC104,K104+L104+M104-N104,0)+IF(W104&lt;BC104,S104+T104+U104-V104,0)+IF(AE104&lt;BC104,AA104+AB104+AC104-AD104,0)+IF(AM104&lt;BC104,AI104+AJ104+AK104-AL104,0)+IF(AU104&lt;BC104,AQ104+AR104+AS104-AT104,0)+IF(BC104&lt;BC104,AY104+AZ104+BA104-BB104,0)+IF(BK104&lt;BC104,BG104+BH104+BI104-BJ104,0)+IF(BS104&lt;BC104,BO104+BP104+BQ104-BR104,0)+IF(CA104&lt;BC104,BW104+BX104+BY104-BZ104,0)+IF(CI104&lt;BC104,CE104+CF104+CG104-CH104,0))))))</f>
        <v>0</v>
      </c>
      <c r="BE104" s="3">
        <f>IF(Inputs!$B$27&lt;&gt;"Ready","PENDING INPUTS",MIN((AY104+AZ104+BA104),IF(D104&gt;C104,IF(D104=0,0,BB104*C104/D104),BB104+BD104)))</f>
        <v>0</v>
      </c>
      <c r="BF104" s="3">
        <f>IF(Inputs!$B$27&lt;&gt;"Ready","PENDING INPUTS",MAX(0,(AY104+AZ104+BA104)-BE104))</f>
        <v>0</v>
      </c>
      <c r="BG104" s="3">
        <f>IF(Inputs!$B$27&lt;&gt;"Ready","PENDING INPUTS",BN103)</f>
        <v>0</v>
      </c>
      <c r="BH104" s="3">
        <f>IF(Inputs!$B$27&lt;&gt;"Ready","PENDING INPUTS",IF(A104&lt;=Inputs!$B$6,ROUND(BG104*Inputs!C20/12,2),0))</f>
        <v>0</v>
      </c>
      <c r="BI104" s="3">
        <f>IF(Inputs!$B$27&lt;&gt;"Ready","PENDING INPUTS",IF(AND(A104&lt;=Inputs!$B$6,BG104&gt;0),Inputs!G20,0))</f>
        <v>0</v>
      </c>
      <c r="BJ104" s="3">
        <f>IF(Inputs!$B$27&lt;&gt;"Ready","PENDING INPUTS",IF(A104&gt;Inputs!$B$6,0,MIN((BG104+BH104+BI104),IF(Inputs!H20=1,Inputs!D20,MAX(Inputs!F20,ROUND(BG104*Inputs!E20+BH104+BI104,2))))))</f>
        <v>0</v>
      </c>
      <c r="BK104">
        <f>IF(Inputs!$B$27&lt;&gt;"Ready","PENDING INPUTS",IF(BG104&lt;=0,99,1+IF(AND(K104&gt;0,OR(K104&lt;BG104,AND(K104=BG104,0&lt;6))),1,0)+IF(AND(S104&gt;0,OR(S104&lt;BG104,AND(S104=BG104,1&lt;6))),1,0)+IF(AND(AA104&gt;0,OR(AA104&lt;BG104,AND(AA104=BG104,2&lt;6))),1,0)+IF(AND(AI104&gt;0,OR(AI104&lt;BG104,AND(AI104=BG104,3&lt;6))),1,0)+IF(AND(AQ104&gt;0,OR(AQ104&lt;BG104,AND(AQ104=BG104,4&lt;6))),1,0)+IF(AND(AY104&gt;0,OR(AY104&lt;BG104,AND(AY104=BG104,5&lt;6))),1,0)+IF(AND(BO104&gt;0,OR(BO104&lt;BG104,AND(BO104=BG104,7&lt;6))),1,0)+IF(AND(BW104&gt;0,OR(BW104&lt;BG104,AND(BW104=BG104,8&lt;6))),1,0)+IF(AND(CE104&gt;0,OR(CE104&lt;BG104,AND(CE104=BG104,9&lt;6))),1,0)))</f>
        <v>99</v>
      </c>
      <c r="BL104" s="3">
        <f>IF(Inputs!$B$27&lt;&gt;"Ready","PENDING INPUTS",IF(A104&gt;Inputs!$B$6,0,MIN(MAX(0,(BG104+BH104+BI104)-BJ104),MAX(0,C104-D104-(IF(O104&lt;BK104,K104+L104+M104-N104,0)+IF(W104&lt;BK104,S104+T104+U104-V104,0)+IF(AE104&lt;BK104,AA104+AB104+AC104-AD104,0)+IF(AM104&lt;BK104,AI104+AJ104+AK104-AL104,0)+IF(AU104&lt;BK104,AQ104+AR104+AS104-AT104,0)+IF(BC104&lt;BK104,AY104+AZ104+BA104-BB104,0)+IF(BK104&lt;BK104,BG104+BH104+BI104-BJ104,0)+IF(BS104&lt;BK104,BO104+BP104+BQ104-BR104,0)+IF(CA104&lt;BK104,BW104+BX104+BY104-BZ104,0)+IF(CI104&lt;BK104,CE104+CF104+CG104-CH104,0))))))</f>
        <v>0</v>
      </c>
      <c r="BM104" s="3">
        <f>IF(Inputs!$B$27&lt;&gt;"Ready","PENDING INPUTS",MIN((BG104+BH104+BI104),IF(D104&gt;C104,IF(D104=0,0,BJ104*C104/D104),BJ104+BL104)))</f>
        <v>0</v>
      </c>
      <c r="BN104" s="3">
        <f>IF(Inputs!$B$27&lt;&gt;"Ready","PENDING INPUTS",MAX(0,(BG104+BH104+BI104)-BM104))</f>
        <v>0</v>
      </c>
      <c r="BO104" s="3">
        <f>IF(Inputs!$B$27&lt;&gt;"Ready","PENDING INPUTS",BV103)</f>
        <v>0</v>
      </c>
      <c r="BP104" s="3">
        <f>IF(Inputs!$B$27&lt;&gt;"Ready","PENDING INPUTS",IF(A104&lt;=Inputs!$B$6,ROUND(BO104*Inputs!C21/12,2),0))</f>
        <v>0</v>
      </c>
      <c r="BQ104" s="3">
        <f>IF(Inputs!$B$27&lt;&gt;"Ready","PENDING INPUTS",IF(AND(A104&lt;=Inputs!$B$6,BO104&gt;0),Inputs!G21,0))</f>
        <v>0</v>
      </c>
      <c r="BR104" s="3">
        <f>IF(Inputs!$B$27&lt;&gt;"Ready","PENDING INPUTS",IF(A104&gt;Inputs!$B$6,0,MIN((BO104+BP104+BQ104),IF(Inputs!H21=1,Inputs!D21,MAX(Inputs!F21,ROUND(BO104*Inputs!E21+BP104+BQ104,2))))))</f>
        <v>0</v>
      </c>
      <c r="BS104">
        <f>IF(Inputs!$B$27&lt;&gt;"Ready","PENDING INPUTS",IF(BO104&lt;=0,99,1+IF(AND(K104&gt;0,OR(K104&lt;BO104,AND(K104=BO104,0&lt;7))),1,0)+IF(AND(S104&gt;0,OR(S104&lt;BO104,AND(S104=BO104,1&lt;7))),1,0)+IF(AND(AA104&gt;0,OR(AA104&lt;BO104,AND(AA104=BO104,2&lt;7))),1,0)+IF(AND(AI104&gt;0,OR(AI104&lt;BO104,AND(AI104=BO104,3&lt;7))),1,0)+IF(AND(AQ104&gt;0,OR(AQ104&lt;BO104,AND(AQ104=BO104,4&lt;7))),1,0)+IF(AND(AY104&gt;0,OR(AY104&lt;BO104,AND(AY104=BO104,5&lt;7))),1,0)+IF(AND(BG104&gt;0,OR(BG104&lt;BO104,AND(BG104=BO104,6&lt;7))),1,0)+IF(AND(BW104&gt;0,OR(BW104&lt;BO104,AND(BW104=BO104,8&lt;7))),1,0)+IF(AND(CE104&gt;0,OR(CE104&lt;BO104,AND(CE104=BO104,9&lt;7))),1,0)))</f>
        <v>99</v>
      </c>
      <c r="BT104" s="3">
        <f>IF(Inputs!$B$27&lt;&gt;"Ready","PENDING INPUTS",IF(A104&gt;Inputs!$B$6,0,MIN(MAX(0,(BO104+BP104+BQ104)-BR104),MAX(0,C104-D104-(IF(O104&lt;BS104,K104+L104+M104-N104,0)+IF(W104&lt;BS104,S104+T104+U104-V104,0)+IF(AE104&lt;BS104,AA104+AB104+AC104-AD104,0)+IF(AM104&lt;BS104,AI104+AJ104+AK104-AL104,0)+IF(AU104&lt;BS104,AQ104+AR104+AS104-AT104,0)+IF(BC104&lt;BS104,AY104+AZ104+BA104-BB104,0)+IF(BK104&lt;BS104,BG104+BH104+BI104-BJ104,0)+IF(BS104&lt;BS104,BO104+BP104+BQ104-BR104,0)+IF(CA104&lt;BS104,BW104+BX104+BY104-BZ104,0)+IF(CI104&lt;BS104,CE104+CF104+CG104-CH104,0))))))</f>
        <v>0</v>
      </c>
      <c r="BU104" s="3">
        <f>IF(Inputs!$B$27&lt;&gt;"Ready","PENDING INPUTS",MIN((BO104+BP104+BQ104),IF(D104&gt;C104,IF(D104=0,0,BR104*C104/D104),BR104+BT104)))</f>
        <v>0</v>
      </c>
      <c r="BV104" s="3">
        <f>IF(Inputs!$B$27&lt;&gt;"Ready","PENDING INPUTS",MAX(0,(BO104+BP104+BQ104)-BU104))</f>
        <v>0</v>
      </c>
      <c r="BW104" s="3">
        <f>IF(Inputs!$B$27&lt;&gt;"Ready","PENDING INPUTS",CD103)</f>
        <v>0</v>
      </c>
      <c r="BX104" s="3">
        <f>IF(Inputs!$B$27&lt;&gt;"Ready","PENDING INPUTS",IF(A104&lt;=Inputs!$B$6,ROUND(BW104*Inputs!C22/12,2),0))</f>
        <v>0</v>
      </c>
      <c r="BY104" s="3">
        <f>IF(Inputs!$B$27&lt;&gt;"Ready","PENDING INPUTS",IF(AND(A104&lt;=Inputs!$B$6,BW104&gt;0),Inputs!G22,0))</f>
        <v>0</v>
      </c>
      <c r="BZ104" s="3">
        <f>IF(Inputs!$B$27&lt;&gt;"Ready","PENDING INPUTS",IF(A104&gt;Inputs!$B$6,0,MIN((BW104+BX104+BY104),IF(Inputs!H22=1,Inputs!D22,MAX(Inputs!F22,ROUND(BW104*Inputs!E22+BX104+BY104,2))))))</f>
        <v>0</v>
      </c>
      <c r="CA104">
        <f>IF(Inputs!$B$27&lt;&gt;"Ready","PENDING INPUTS",IF(BW104&lt;=0,99,1+IF(AND(K104&gt;0,OR(K104&lt;BW104,AND(K104=BW104,0&lt;8))),1,0)+IF(AND(S104&gt;0,OR(S104&lt;BW104,AND(S104=BW104,1&lt;8))),1,0)+IF(AND(AA104&gt;0,OR(AA104&lt;BW104,AND(AA104=BW104,2&lt;8))),1,0)+IF(AND(AI104&gt;0,OR(AI104&lt;BW104,AND(AI104=BW104,3&lt;8))),1,0)+IF(AND(AQ104&gt;0,OR(AQ104&lt;BW104,AND(AQ104=BW104,4&lt;8))),1,0)+IF(AND(AY104&gt;0,OR(AY104&lt;BW104,AND(AY104=BW104,5&lt;8))),1,0)+IF(AND(BG104&gt;0,OR(BG104&lt;BW104,AND(BG104=BW104,6&lt;8))),1,0)+IF(AND(BO104&gt;0,OR(BO104&lt;BW104,AND(BO104=BW104,7&lt;8))),1,0)+IF(AND(CE104&gt;0,OR(CE104&lt;BW104,AND(CE104=BW104,9&lt;8))),1,0)))</f>
        <v>99</v>
      </c>
      <c r="CB104" s="3">
        <f>IF(Inputs!$B$27&lt;&gt;"Ready","PENDING INPUTS",IF(A104&gt;Inputs!$B$6,0,MIN(MAX(0,(BW104+BX104+BY104)-BZ104),MAX(0,C104-D104-(IF(O104&lt;CA104,K104+L104+M104-N104,0)+IF(W104&lt;CA104,S104+T104+U104-V104,0)+IF(AE104&lt;CA104,AA104+AB104+AC104-AD104,0)+IF(AM104&lt;CA104,AI104+AJ104+AK104-AL104,0)+IF(AU104&lt;CA104,AQ104+AR104+AS104-AT104,0)+IF(BC104&lt;CA104,AY104+AZ104+BA104-BB104,0)+IF(BK104&lt;CA104,BG104+BH104+BI104-BJ104,0)+IF(BS104&lt;CA104,BO104+BP104+BQ104-BR104,0)+IF(CA104&lt;CA104,BW104+BX104+BY104-BZ104,0)+IF(CI104&lt;CA104,CE104+CF104+CG104-CH104,0))))))</f>
        <v>0</v>
      </c>
      <c r="CC104" s="3">
        <f>IF(Inputs!$B$27&lt;&gt;"Ready","PENDING INPUTS",MIN((BW104+BX104+BY104),IF(D104&gt;C104,IF(D104=0,0,BZ104*C104/D104),BZ104+CB104)))</f>
        <v>0</v>
      </c>
      <c r="CD104" s="3">
        <f>IF(Inputs!$B$27&lt;&gt;"Ready","PENDING INPUTS",MAX(0,(BW104+BX104+BY104)-CC104))</f>
        <v>0</v>
      </c>
      <c r="CE104" s="3">
        <f>IF(Inputs!$B$27&lt;&gt;"Ready","PENDING INPUTS",CL103)</f>
        <v>0</v>
      </c>
      <c r="CF104" s="3">
        <f>IF(Inputs!$B$27&lt;&gt;"Ready","PENDING INPUTS",IF(A104&lt;=Inputs!$B$6,ROUND(CE104*Inputs!C23/12,2),0))</f>
        <v>0</v>
      </c>
      <c r="CG104" s="3">
        <f>IF(Inputs!$B$27&lt;&gt;"Ready","PENDING INPUTS",IF(AND(A104&lt;=Inputs!$B$6,CE104&gt;0),Inputs!G23,0))</f>
        <v>0</v>
      </c>
      <c r="CH104" s="3">
        <f>IF(Inputs!$B$27&lt;&gt;"Ready","PENDING INPUTS",IF(A104&gt;Inputs!$B$6,0,MIN((CE104+CF104+CG104),IF(Inputs!H23=1,Inputs!D23,MAX(Inputs!F23,ROUND(CE104*Inputs!E23+CF104+CG104,2))))))</f>
        <v>0</v>
      </c>
      <c r="CI104">
        <f>IF(Inputs!$B$27&lt;&gt;"Ready","PENDING INPUTS",IF(CE104&lt;=0,99,1+IF(AND(K104&gt;0,OR(K104&lt;CE104,AND(K104=CE104,0&lt;9))),1,0)+IF(AND(S104&gt;0,OR(S104&lt;CE104,AND(S104=CE104,1&lt;9))),1,0)+IF(AND(AA104&gt;0,OR(AA104&lt;CE104,AND(AA104=CE104,2&lt;9))),1,0)+IF(AND(AI104&gt;0,OR(AI104&lt;CE104,AND(AI104=CE104,3&lt;9))),1,0)+IF(AND(AQ104&gt;0,OR(AQ104&lt;CE104,AND(AQ104=CE104,4&lt;9))),1,0)+IF(AND(AY104&gt;0,OR(AY104&lt;CE104,AND(AY104=CE104,5&lt;9))),1,0)+IF(AND(BG104&gt;0,OR(BG104&lt;CE104,AND(BG104=CE104,6&lt;9))),1,0)+IF(AND(BO104&gt;0,OR(BO104&lt;CE104,AND(BO104=CE104,7&lt;9))),1,0)+IF(AND(BW104&gt;0,OR(BW104&lt;CE104,AND(BW104=CE104,8&lt;9))),1,0)))</f>
        <v>99</v>
      </c>
      <c r="CJ104" s="3">
        <f>IF(Inputs!$B$27&lt;&gt;"Ready","PENDING INPUTS",IF(A104&gt;Inputs!$B$6,0,MIN(MAX(0,(CE104+CF104+CG104)-CH104),MAX(0,C104-D104-(IF(O104&lt;CI104,K104+L104+M104-N104,0)+IF(W104&lt;CI104,S104+T104+U104-V104,0)+IF(AE104&lt;CI104,AA104+AB104+AC104-AD104,0)+IF(AM104&lt;CI104,AI104+AJ104+AK104-AL104,0)+IF(AU104&lt;CI104,AQ104+AR104+AS104-AT104,0)+IF(BC104&lt;CI104,AY104+AZ104+BA104-BB104,0)+IF(BK104&lt;CI104,BG104+BH104+BI104-BJ104,0)+IF(BS104&lt;CI104,BO104+BP104+BQ104-BR104,0)+IF(CA104&lt;CI104,BW104+BX104+BY104-BZ104,0)+IF(CI104&lt;CI104,CE104+CF104+CG104-CH104,0))))))</f>
        <v>0</v>
      </c>
      <c r="CK104" s="3">
        <f>IF(Inputs!$B$27&lt;&gt;"Ready","PENDING INPUTS",MIN((CE104+CF104+CG104),IF(D104&gt;C104,IF(D104=0,0,CH104*C104/D104),CH104+CJ104)))</f>
        <v>0</v>
      </c>
      <c r="CL104" s="3">
        <f>IF(Inputs!$B$27&lt;&gt;"Ready","PENDING INPUTS",MAX(0,(CE104+CF104+CG104)-CK104))</f>
        <v>0</v>
      </c>
    </row>
    <row r="105" spans="1:90" ht="27.95" customHeight="1" x14ac:dyDescent="0.25">
      <c r="A105">
        <v>101</v>
      </c>
      <c r="B105" s="13">
        <f>IF(Inputs!$B$27&lt;&gt;"Ready","PENDING INPUTS",EDATE(Inputs!$B$5,A105-1))</f>
        <v>49341</v>
      </c>
      <c r="C105" s="3">
        <f>IF(Inputs!$B$27&lt;&gt;"Ready","PENDING INPUTS",IF(A105&lt;=Inputs!$B$6,MAX(0,Inputs!$B$4+IF(A105=Inputs!$B$7,Inputs!$B$8,0)+IF(A105=Inputs!$B$9,Inputs!$B$10,0)),0))</f>
        <v>0</v>
      </c>
      <c r="D105" s="3">
        <f>IF(Inputs!$B$27&lt;&gt;"Ready","PENDING INPUTS",SUM(N105,V105,AD105,AL105,AT105,BB105,BJ105,BR105,BZ105,CH105))</f>
        <v>0</v>
      </c>
      <c r="E105" s="3">
        <f>IF(Inputs!$B$27&lt;&gt;"Ready","PENDING INPUTS",MAX(0,D105-C105))</f>
        <v>0</v>
      </c>
      <c r="F105" s="3">
        <f>IF(Inputs!$B$27&lt;&gt;"Ready","PENDING INPUTS",SUM(Q105,Y105,AG105,AO105,AW105,BE105,BM105,BU105,CC105,CK105))</f>
        <v>0</v>
      </c>
      <c r="G105" s="3">
        <f>IF(Inputs!$B$27&lt;&gt;"Ready","PENDING INPUTS",SUM(L105,T105,AB105,AJ105,AR105,AZ105,BH105,BP105,BX105,CF105))</f>
        <v>0</v>
      </c>
      <c r="H105" s="3">
        <f>IF(Inputs!$B$27&lt;&gt;"Ready","PENDING INPUTS",SUM(M105,U105,AC105,AK105,AS105,BA105,BI105,BQ105,BY105,CG105))</f>
        <v>0</v>
      </c>
      <c r="I105" s="3">
        <f>IF(Inputs!$B$27&lt;&gt;"Ready","PENDING INPUTS",SUM(R105,Z105,AH105,AP105,AX105,BF105,BN105,BV105,CD105,CL105))</f>
        <v>0</v>
      </c>
      <c r="J105" t="str">
        <f>IF(Inputs!$B$27&lt;&gt;"Ready","PENDING INPUTS",IF(A105&gt;Inputs!$B$6,"Beyond horizon",IF(E105&gt;0.005,"MINIMUM SHORTFALL",IF(I105&lt;0.005,"Paid off","In progress"))))</f>
        <v>Paid off</v>
      </c>
      <c r="K105" s="3">
        <f>IF(Inputs!$B$27&lt;&gt;"Ready","PENDING INPUTS",R104)</f>
        <v>0</v>
      </c>
      <c r="L105" s="3">
        <f>IF(Inputs!$B$27&lt;&gt;"Ready","PENDING INPUTS",IF(A105&lt;=Inputs!$B$6,ROUND(K105*Inputs!C14/12,2),0))</f>
        <v>0</v>
      </c>
      <c r="M105" s="3">
        <f>IF(Inputs!$B$27&lt;&gt;"Ready","PENDING INPUTS",IF(AND(A105&lt;=Inputs!$B$6,K105&gt;0),Inputs!G14,0))</f>
        <v>0</v>
      </c>
      <c r="N105" s="3">
        <f>IF(Inputs!$B$27&lt;&gt;"Ready","PENDING INPUTS",IF(A105&gt;Inputs!$B$6,0,MIN((K105+L105+M105),IF(Inputs!H14=1,Inputs!D14,MAX(Inputs!F14,ROUND(K105*Inputs!E14+L105+M105,2))))))</f>
        <v>0</v>
      </c>
      <c r="O105">
        <f>IF(Inputs!$B$27&lt;&gt;"Ready","PENDING INPUTS",IF(K105&lt;=0,99,1+IF(AND(S105&gt;0,OR(S105&lt;K105,AND(S105=K105,1&lt;0))),1,0)+IF(AND(AA105&gt;0,OR(AA105&lt;K105,AND(AA105=K105,2&lt;0))),1,0)+IF(AND(AI105&gt;0,OR(AI105&lt;K105,AND(AI105=K105,3&lt;0))),1,0)+IF(AND(AQ105&gt;0,OR(AQ105&lt;K105,AND(AQ105=K105,4&lt;0))),1,0)+IF(AND(AY105&gt;0,OR(AY105&lt;K105,AND(AY105=K105,5&lt;0))),1,0)+IF(AND(BG105&gt;0,OR(BG105&lt;K105,AND(BG105=K105,6&lt;0))),1,0)+IF(AND(BO105&gt;0,OR(BO105&lt;K105,AND(BO105=K105,7&lt;0))),1,0)+IF(AND(BW105&gt;0,OR(BW105&lt;K105,AND(BW105=K105,8&lt;0))),1,0)+IF(AND(CE105&gt;0,OR(CE105&lt;K105,AND(CE105=K105,9&lt;0))),1,0)))</f>
        <v>99</v>
      </c>
      <c r="P105" s="3">
        <f>IF(Inputs!$B$27&lt;&gt;"Ready","PENDING INPUTS",IF(A105&gt;Inputs!$B$6,0,MIN(MAX(0,(K105+L105+M105)-N105),MAX(0,C105-D105-(IF(O105&lt;O105,K105+L105+M105-N105,0)+IF(W105&lt;O105,S105+T105+U105-V105,0)+IF(AE105&lt;O105,AA105+AB105+AC105-AD105,0)+IF(AM105&lt;O105,AI105+AJ105+AK105-AL105,0)+IF(AU105&lt;O105,AQ105+AR105+AS105-AT105,0)+IF(BC105&lt;O105,AY105+AZ105+BA105-BB105,0)+IF(BK105&lt;O105,BG105+BH105+BI105-BJ105,0)+IF(BS105&lt;O105,BO105+BP105+BQ105-BR105,0)+IF(CA105&lt;O105,BW105+BX105+BY105-BZ105,0)+IF(CI105&lt;O105,CE105+CF105+CG105-CH105,0))))))</f>
        <v>0</v>
      </c>
      <c r="Q105" s="3">
        <f>IF(Inputs!$B$27&lt;&gt;"Ready","PENDING INPUTS",MIN((K105+L105+M105),IF(D105&gt;C105,IF(D105=0,0,N105*C105/D105),N105+P105)))</f>
        <v>0</v>
      </c>
      <c r="R105" s="3">
        <f>IF(Inputs!$B$27&lt;&gt;"Ready","PENDING INPUTS",MAX(0,(K105+L105+M105)-Q105))</f>
        <v>0</v>
      </c>
      <c r="S105" s="3">
        <f>IF(Inputs!$B$27&lt;&gt;"Ready","PENDING INPUTS",Z104)</f>
        <v>0</v>
      </c>
      <c r="T105" s="3">
        <f>IF(Inputs!$B$27&lt;&gt;"Ready","PENDING INPUTS",IF(A105&lt;=Inputs!$B$6,ROUND(S105*Inputs!C15/12,2),0))</f>
        <v>0</v>
      </c>
      <c r="U105" s="3">
        <f>IF(Inputs!$B$27&lt;&gt;"Ready","PENDING INPUTS",IF(AND(A105&lt;=Inputs!$B$6,S105&gt;0),Inputs!G15,0))</f>
        <v>0</v>
      </c>
      <c r="V105" s="3">
        <f>IF(Inputs!$B$27&lt;&gt;"Ready","PENDING INPUTS",IF(A105&gt;Inputs!$B$6,0,MIN((S105+T105+U105),IF(Inputs!H15=1,Inputs!D15,MAX(Inputs!F15,ROUND(S105*Inputs!E15+T105+U105,2))))))</f>
        <v>0</v>
      </c>
      <c r="W105">
        <f>IF(Inputs!$B$27&lt;&gt;"Ready","PENDING INPUTS",IF(S105&lt;=0,99,1+IF(AND(K105&gt;0,OR(K105&lt;S105,AND(K105=S105,0&lt;1))),1,0)+IF(AND(AA105&gt;0,OR(AA105&lt;S105,AND(AA105=S105,2&lt;1))),1,0)+IF(AND(AI105&gt;0,OR(AI105&lt;S105,AND(AI105=S105,3&lt;1))),1,0)+IF(AND(AQ105&gt;0,OR(AQ105&lt;S105,AND(AQ105=S105,4&lt;1))),1,0)+IF(AND(AY105&gt;0,OR(AY105&lt;S105,AND(AY105=S105,5&lt;1))),1,0)+IF(AND(BG105&gt;0,OR(BG105&lt;S105,AND(BG105=S105,6&lt;1))),1,0)+IF(AND(BO105&gt;0,OR(BO105&lt;S105,AND(BO105=S105,7&lt;1))),1,0)+IF(AND(BW105&gt;0,OR(BW105&lt;S105,AND(BW105=S105,8&lt;1))),1,0)+IF(AND(CE105&gt;0,OR(CE105&lt;S105,AND(CE105=S105,9&lt;1))),1,0)))</f>
        <v>99</v>
      </c>
      <c r="X105" s="3">
        <f>IF(Inputs!$B$27&lt;&gt;"Ready","PENDING INPUTS",IF(A105&gt;Inputs!$B$6,0,MIN(MAX(0,(S105+T105+U105)-V105),MAX(0,C105-D105-(IF(O105&lt;W105,K105+L105+M105-N105,0)+IF(W105&lt;W105,S105+T105+U105-V105,0)+IF(AE105&lt;W105,AA105+AB105+AC105-AD105,0)+IF(AM105&lt;W105,AI105+AJ105+AK105-AL105,0)+IF(AU105&lt;W105,AQ105+AR105+AS105-AT105,0)+IF(BC105&lt;W105,AY105+AZ105+BA105-BB105,0)+IF(BK105&lt;W105,BG105+BH105+BI105-BJ105,0)+IF(BS105&lt;W105,BO105+BP105+BQ105-BR105,0)+IF(CA105&lt;W105,BW105+BX105+BY105-BZ105,0)+IF(CI105&lt;W105,CE105+CF105+CG105-CH105,0))))))</f>
        <v>0</v>
      </c>
      <c r="Y105" s="3">
        <f>IF(Inputs!$B$27&lt;&gt;"Ready","PENDING INPUTS",MIN((S105+T105+U105),IF(D105&gt;C105,IF(D105=0,0,V105*C105/D105),V105+X105)))</f>
        <v>0</v>
      </c>
      <c r="Z105" s="3">
        <f>IF(Inputs!$B$27&lt;&gt;"Ready","PENDING INPUTS",MAX(0,(S105+T105+U105)-Y105))</f>
        <v>0</v>
      </c>
      <c r="AA105" s="3">
        <f>IF(Inputs!$B$27&lt;&gt;"Ready","PENDING INPUTS",AH104)</f>
        <v>0</v>
      </c>
      <c r="AB105" s="3">
        <f>IF(Inputs!$B$27&lt;&gt;"Ready","PENDING INPUTS",IF(A105&lt;=Inputs!$B$6,ROUND(AA105*Inputs!C16/12,2),0))</f>
        <v>0</v>
      </c>
      <c r="AC105" s="3">
        <f>IF(Inputs!$B$27&lt;&gt;"Ready","PENDING INPUTS",IF(AND(A105&lt;=Inputs!$B$6,AA105&gt;0),Inputs!G16,0))</f>
        <v>0</v>
      </c>
      <c r="AD105" s="3">
        <f>IF(Inputs!$B$27&lt;&gt;"Ready","PENDING INPUTS",IF(A105&gt;Inputs!$B$6,0,MIN((AA105+AB105+AC105),IF(Inputs!H16=1,Inputs!D16,MAX(Inputs!F16,ROUND(AA105*Inputs!E16+AB105+AC105,2))))))</f>
        <v>0</v>
      </c>
      <c r="AE105">
        <f>IF(Inputs!$B$27&lt;&gt;"Ready","PENDING INPUTS",IF(AA105&lt;=0,99,1+IF(AND(K105&gt;0,OR(K105&lt;AA105,AND(K105=AA105,0&lt;2))),1,0)+IF(AND(S105&gt;0,OR(S105&lt;AA105,AND(S105=AA105,1&lt;2))),1,0)+IF(AND(AI105&gt;0,OR(AI105&lt;AA105,AND(AI105=AA105,3&lt;2))),1,0)+IF(AND(AQ105&gt;0,OR(AQ105&lt;AA105,AND(AQ105=AA105,4&lt;2))),1,0)+IF(AND(AY105&gt;0,OR(AY105&lt;AA105,AND(AY105=AA105,5&lt;2))),1,0)+IF(AND(BG105&gt;0,OR(BG105&lt;AA105,AND(BG105=AA105,6&lt;2))),1,0)+IF(AND(BO105&gt;0,OR(BO105&lt;AA105,AND(BO105=AA105,7&lt;2))),1,0)+IF(AND(BW105&gt;0,OR(BW105&lt;AA105,AND(BW105=AA105,8&lt;2))),1,0)+IF(AND(CE105&gt;0,OR(CE105&lt;AA105,AND(CE105=AA105,9&lt;2))),1,0)))</f>
        <v>99</v>
      </c>
      <c r="AF105" s="3">
        <f>IF(Inputs!$B$27&lt;&gt;"Ready","PENDING INPUTS",IF(A105&gt;Inputs!$B$6,0,MIN(MAX(0,(AA105+AB105+AC105)-AD105),MAX(0,C105-D105-(IF(O105&lt;AE105,K105+L105+M105-N105,0)+IF(W105&lt;AE105,S105+T105+U105-V105,0)+IF(AE105&lt;AE105,AA105+AB105+AC105-AD105,0)+IF(AM105&lt;AE105,AI105+AJ105+AK105-AL105,0)+IF(AU105&lt;AE105,AQ105+AR105+AS105-AT105,0)+IF(BC105&lt;AE105,AY105+AZ105+BA105-BB105,0)+IF(BK105&lt;AE105,BG105+BH105+BI105-BJ105,0)+IF(BS105&lt;AE105,BO105+BP105+BQ105-BR105,0)+IF(CA105&lt;AE105,BW105+BX105+BY105-BZ105,0)+IF(CI105&lt;AE105,CE105+CF105+CG105-CH105,0))))))</f>
        <v>0</v>
      </c>
      <c r="AG105" s="3">
        <f>IF(Inputs!$B$27&lt;&gt;"Ready","PENDING INPUTS",MIN((AA105+AB105+AC105),IF(D105&gt;C105,IF(D105=0,0,AD105*C105/D105),AD105+AF105)))</f>
        <v>0</v>
      </c>
      <c r="AH105" s="3">
        <f>IF(Inputs!$B$27&lt;&gt;"Ready","PENDING INPUTS",MAX(0,(AA105+AB105+AC105)-AG105))</f>
        <v>0</v>
      </c>
      <c r="AI105" s="3">
        <f>IF(Inputs!$B$27&lt;&gt;"Ready","PENDING INPUTS",AP104)</f>
        <v>0</v>
      </c>
      <c r="AJ105" s="3">
        <f>IF(Inputs!$B$27&lt;&gt;"Ready","PENDING INPUTS",IF(A105&lt;=Inputs!$B$6,ROUND(AI105*Inputs!C17/12,2),0))</f>
        <v>0</v>
      </c>
      <c r="AK105" s="3">
        <f>IF(Inputs!$B$27&lt;&gt;"Ready","PENDING INPUTS",IF(AND(A105&lt;=Inputs!$B$6,AI105&gt;0),Inputs!G17,0))</f>
        <v>0</v>
      </c>
      <c r="AL105" s="3">
        <f>IF(Inputs!$B$27&lt;&gt;"Ready","PENDING INPUTS",IF(A105&gt;Inputs!$B$6,0,MIN((AI105+AJ105+AK105),IF(Inputs!H17=1,Inputs!D17,MAX(Inputs!F17,ROUND(AI105*Inputs!E17+AJ105+AK105,2))))))</f>
        <v>0</v>
      </c>
      <c r="AM105">
        <f>IF(Inputs!$B$27&lt;&gt;"Ready","PENDING INPUTS",IF(AI105&lt;=0,99,1+IF(AND(K105&gt;0,OR(K105&lt;AI105,AND(K105=AI105,0&lt;3))),1,0)+IF(AND(S105&gt;0,OR(S105&lt;AI105,AND(S105=AI105,1&lt;3))),1,0)+IF(AND(AA105&gt;0,OR(AA105&lt;AI105,AND(AA105=AI105,2&lt;3))),1,0)+IF(AND(AQ105&gt;0,OR(AQ105&lt;AI105,AND(AQ105=AI105,4&lt;3))),1,0)+IF(AND(AY105&gt;0,OR(AY105&lt;AI105,AND(AY105=AI105,5&lt;3))),1,0)+IF(AND(BG105&gt;0,OR(BG105&lt;AI105,AND(BG105=AI105,6&lt;3))),1,0)+IF(AND(BO105&gt;0,OR(BO105&lt;AI105,AND(BO105=AI105,7&lt;3))),1,0)+IF(AND(BW105&gt;0,OR(BW105&lt;AI105,AND(BW105=AI105,8&lt;3))),1,0)+IF(AND(CE105&gt;0,OR(CE105&lt;AI105,AND(CE105=AI105,9&lt;3))),1,0)))</f>
        <v>99</v>
      </c>
      <c r="AN105" s="3">
        <f>IF(Inputs!$B$27&lt;&gt;"Ready","PENDING INPUTS",IF(A105&gt;Inputs!$B$6,0,MIN(MAX(0,(AI105+AJ105+AK105)-AL105),MAX(0,C105-D105-(IF(O105&lt;AM105,K105+L105+M105-N105,0)+IF(W105&lt;AM105,S105+T105+U105-V105,0)+IF(AE105&lt;AM105,AA105+AB105+AC105-AD105,0)+IF(AM105&lt;AM105,AI105+AJ105+AK105-AL105,0)+IF(AU105&lt;AM105,AQ105+AR105+AS105-AT105,0)+IF(BC105&lt;AM105,AY105+AZ105+BA105-BB105,0)+IF(BK105&lt;AM105,BG105+BH105+BI105-BJ105,0)+IF(BS105&lt;AM105,BO105+BP105+BQ105-BR105,0)+IF(CA105&lt;AM105,BW105+BX105+BY105-BZ105,0)+IF(CI105&lt;AM105,CE105+CF105+CG105-CH105,0))))))</f>
        <v>0</v>
      </c>
      <c r="AO105" s="3">
        <f>IF(Inputs!$B$27&lt;&gt;"Ready","PENDING INPUTS",MIN((AI105+AJ105+AK105),IF(D105&gt;C105,IF(D105=0,0,AL105*C105/D105),AL105+AN105)))</f>
        <v>0</v>
      </c>
      <c r="AP105" s="3">
        <f>IF(Inputs!$B$27&lt;&gt;"Ready","PENDING INPUTS",MAX(0,(AI105+AJ105+AK105)-AO105))</f>
        <v>0</v>
      </c>
      <c r="AQ105" s="3">
        <f>IF(Inputs!$B$27&lt;&gt;"Ready","PENDING INPUTS",AX104)</f>
        <v>0</v>
      </c>
      <c r="AR105" s="3">
        <f>IF(Inputs!$B$27&lt;&gt;"Ready","PENDING INPUTS",IF(A105&lt;=Inputs!$B$6,ROUND(AQ105*Inputs!C18/12,2),0))</f>
        <v>0</v>
      </c>
      <c r="AS105" s="3">
        <f>IF(Inputs!$B$27&lt;&gt;"Ready","PENDING INPUTS",IF(AND(A105&lt;=Inputs!$B$6,AQ105&gt;0),Inputs!G18,0))</f>
        <v>0</v>
      </c>
      <c r="AT105" s="3">
        <f>IF(Inputs!$B$27&lt;&gt;"Ready","PENDING INPUTS",IF(A105&gt;Inputs!$B$6,0,MIN((AQ105+AR105+AS105),IF(Inputs!H18=1,Inputs!D18,MAX(Inputs!F18,ROUND(AQ105*Inputs!E18+AR105+AS105,2))))))</f>
        <v>0</v>
      </c>
      <c r="AU105">
        <f>IF(Inputs!$B$27&lt;&gt;"Ready","PENDING INPUTS",IF(AQ105&lt;=0,99,1+IF(AND(K105&gt;0,OR(K105&lt;AQ105,AND(K105=AQ105,0&lt;4))),1,0)+IF(AND(S105&gt;0,OR(S105&lt;AQ105,AND(S105=AQ105,1&lt;4))),1,0)+IF(AND(AA105&gt;0,OR(AA105&lt;AQ105,AND(AA105=AQ105,2&lt;4))),1,0)+IF(AND(AI105&gt;0,OR(AI105&lt;AQ105,AND(AI105=AQ105,3&lt;4))),1,0)+IF(AND(AY105&gt;0,OR(AY105&lt;AQ105,AND(AY105=AQ105,5&lt;4))),1,0)+IF(AND(BG105&gt;0,OR(BG105&lt;AQ105,AND(BG105=AQ105,6&lt;4))),1,0)+IF(AND(BO105&gt;0,OR(BO105&lt;AQ105,AND(BO105=AQ105,7&lt;4))),1,0)+IF(AND(BW105&gt;0,OR(BW105&lt;AQ105,AND(BW105=AQ105,8&lt;4))),1,0)+IF(AND(CE105&gt;0,OR(CE105&lt;AQ105,AND(CE105=AQ105,9&lt;4))),1,0)))</f>
        <v>99</v>
      </c>
      <c r="AV105" s="3">
        <f>IF(Inputs!$B$27&lt;&gt;"Ready","PENDING INPUTS",IF(A105&gt;Inputs!$B$6,0,MIN(MAX(0,(AQ105+AR105+AS105)-AT105),MAX(0,C105-D105-(IF(O105&lt;AU105,K105+L105+M105-N105,0)+IF(W105&lt;AU105,S105+T105+U105-V105,0)+IF(AE105&lt;AU105,AA105+AB105+AC105-AD105,0)+IF(AM105&lt;AU105,AI105+AJ105+AK105-AL105,0)+IF(AU105&lt;AU105,AQ105+AR105+AS105-AT105,0)+IF(BC105&lt;AU105,AY105+AZ105+BA105-BB105,0)+IF(BK105&lt;AU105,BG105+BH105+BI105-BJ105,0)+IF(BS105&lt;AU105,BO105+BP105+BQ105-BR105,0)+IF(CA105&lt;AU105,BW105+BX105+BY105-BZ105,0)+IF(CI105&lt;AU105,CE105+CF105+CG105-CH105,0))))))</f>
        <v>0</v>
      </c>
      <c r="AW105" s="3">
        <f>IF(Inputs!$B$27&lt;&gt;"Ready","PENDING INPUTS",MIN((AQ105+AR105+AS105),IF(D105&gt;C105,IF(D105=0,0,AT105*C105/D105),AT105+AV105)))</f>
        <v>0</v>
      </c>
      <c r="AX105" s="3">
        <f>IF(Inputs!$B$27&lt;&gt;"Ready","PENDING INPUTS",MAX(0,(AQ105+AR105+AS105)-AW105))</f>
        <v>0</v>
      </c>
      <c r="AY105" s="3">
        <f>IF(Inputs!$B$27&lt;&gt;"Ready","PENDING INPUTS",BF104)</f>
        <v>0</v>
      </c>
      <c r="AZ105" s="3">
        <f>IF(Inputs!$B$27&lt;&gt;"Ready","PENDING INPUTS",IF(A105&lt;=Inputs!$B$6,ROUND(AY105*Inputs!C19/12,2),0))</f>
        <v>0</v>
      </c>
      <c r="BA105" s="3">
        <f>IF(Inputs!$B$27&lt;&gt;"Ready","PENDING INPUTS",IF(AND(A105&lt;=Inputs!$B$6,AY105&gt;0),Inputs!G19,0))</f>
        <v>0</v>
      </c>
      <c r="BB105" s="3">
        <f>IF(Inputs!$B$27&lt;&gt;"Ready","PENDING INPUTS",IF(A105&gt;Inputs!$B$6,0,MIN((AY105+AZ105+BA105),IF(Inputs!H19=1,Inputs!D19,MAX(Inputs!F19,ROUND(AY105*Inputs!E19+AZ105+BA105,2))))))</f>
        <v>0</v>
      </c>
      <c r="BC105">
        <f>IF(Inputs!$B$27&lt;&gt;"Ready","PENDING INPUTS",IF(AY105&lt;=0,99,1+IF(AND(K105&gt;0,OR(K105&lt;AY105,AND(K105=AY105,0&lt;5))),1,0)+IF(AND(S105&gt;0,OR(S105&lt;AY105,AND(S105=AY105,1&lt;5))),1,0)+IF(AND(AA105&gt;0,OR(AA105&lt;AY105,AND(AA105=AY105,2&lt;5))),1,0)+IF(AND(AI105&gt;0,OR(AI105&lt;AY105,AND(AI105=AY105,3&lt;5))),1,0)+IF(AND(AQ105&gt;0,OR(AQ105&lt;AY105,AND(AQ105=AY105,4&lt;5))),1,0)+IF(AND(BG105&gt;0,OR(BG105&lt;AY105,AND(BG105=AY105,6&lt;5))),1,0)+IF(AND(BO105&gt;0,OR(BO105&lt;AY105,AND(BO105=AY105,7&lt;5))),1,0)+IF(AND(BW105&gt;0,OR(BW105&lt;AY105,AND(BW105=AY105,8&lt;5))),1,0)+IF(AND(CE105&gt;0,OR(CE105&lt;AY105,AND(CE105=AY105,9&lt;5))),1,0)))</f>
        <v>99</v>
      </c>
      <c r="BD105" s="3">
        <f>IF(Inputs!$B$27&lt;&gt;"Ready","PENDING INPUTS",IF(A105&gt;Inputs!$B$6,0,MIN(MAX(0,(AY105+AZ105+BA105)-BB105),MAX(0,C105-D105-(IF(O105&lt;BC105,K105+L105+M105-N105,0)+IF(W105&lt;BC105,S105+T105+U105-V105,0)+IF(AE105&lt;BC105,AA105+AB105+AC105-AD105,0)+IF(AM105&lt;BC105,AI105+AJ105+AK105-AL105,0)+IF(AU105&lt;BC105,AQ105+AR105+AS105-AT105,0)+IF(BC105&lt;BC105,AY105+AZ105+BA105-BB105,0)+IF(BK105&lt;BC105,BG105+BH105+BI105-BJ105,0)+IF(BS105&lt;BC105,BO105+BP105+BQ105-BR105,0)+IF(CA105&lt;BC105,BW105+BX105+BY105-BZ105,0)+IF(CI105&lt;BC105,CE105+CF105+CG105-CH105,0))))))</f>
        <v>0</v>
      </c>
      <c r="BE105" s="3">
        <f>IF(Inputs!$B$27&lt;&gt;"Ready","PENDING INPUTS",MIN((AY105+AZ105+BA105),IF(D105&gt;C105,IF(D105=0,0,BB105*C105/D105),BB105+BD105)))</f>
        <v>0</v>
      </c>
      <c r="BF105" s="3">
        <f>IF(Inputs!$B$27&lt;&gt;"Ready","PENDING INPUTS",MAX(0,(AY105+AZ105+BA105)-BE105))</f>
        <v>0</v>
      </c>
      <c r="BG105" s="3">
        <f>IF(Inputs!$B$27&lt;&gt;"Ready","PENDING INPUTS",BN104)</f>
        <v>0</v>
      </c>
      <c r="BH105" s="3">
        <f>IF(Inputs!$B$27&lt;&gt;"Ready","PENDING INPUTS",IF(A105&lt;=Inputs!$B$6,ROUND(BG105*Inputs!C20/12,2),0))</f>
        <v>0</v>
      </c>
      <c r="BI105" s="3">
        <f>IF(Inputs!$B$27&lt;&gt;"Ready","PENDING INPUTS",IF(AND(A105&lt;=Inputs!$B$6,BG105&gt;0),Inputs!G20,0))</f>
        <v>0</v>
      </c>
      <c r="BJ105" s="3">
        <f>IF(Inputs!$B$27&lt;&gt;"Ready","PENDING INPUTS",IF(A105&gt;Inputs!$B$6,0,MIN((BG105+BH105+BI105),IF(Inputs!H20=1,Inputs!D20,MAX(Inputs!F20,ROUND(BG105*Inputs!E20+BH105+BI105,2))))))</f>
        <v>0</v>
      </c>
      <c r="BK105">
        <f>IF(Inputs!$B$27&lt;&gt;"Ready","PENDING INPUTS",IF(BG105&lt;=0,99,1+IF(AND(K105&gt;0,OR(K105&lt;BG105,AND(K105=BG105,0&lt;6))),1,0)+IF(AND(S105&gt;0,OR(S105&lt;BG105,AND(S105=BG105,1&lt;6))),1,0)+IF(AND(AA105&gt;0,OR(AA105&lt;BG105,AND(AA105=BG105,2&lt;6))),1,0)+IF(AND(AI105&gt;0,OR(AI105&lt;BG105,AND(AI105=BG105,3&lt;6))),1,0)+IF(AND(AQ105&gt;0,OR(AQ105&lt;BG105,AND(AQ105=BG105,4&lt;6))),1,0)+IF(AND(AY105&gt;0,OR(AY105&lt;BG105,AND(AY105=BG105,5&lt;6))),1,0)+IF(AND(BO105&gt;0,OR(BO105&lt;BG105,AND(BO105=BG105,7&lt;6))),1,0)+IF(AND(BW105&gt;0,OR(BW105&lt;BG105,AND(BW105=BG105,8&lt;6))),1,0)+IF(AND(CE105&gt;0,OR(CE105&lt;BG105,AND(CE105=BG105,9&lt;6))),1,0)))</f>
        <v>99</v>
      </c>
      <c r="BL105" s="3">
        <f>IF(Inputs!$B$27&lt;&gt;"Ready","PENDING INPUTS",IF(A105&gt;Inputs!$B$6,0,MIN(MAX(0,(BG105+BH105+BI105)-BJ105),MAX(0,C105-D105-(IF(O105&lt;BK105,K105+L105+M105-N105,0)+IF(W105&lt;BK105,S105+T105+U105-V105,0)+IF(AE105&lt;BK105,AA105+AB105+AC105-AD105,0)+IF(AM105&lt;BK105,AI105+AJ105+AK105-AL105,0)+IF(AU105&lt;BK105,AQ105+AR105+AS105-AT105,0)+IF(BC105&lt;BK105,AY105+AZ105+BA105-BB105,0)+IF(BK105&lt;BK105,BG105+BH105+BI105-BJ105,0)+IF(BS105&lt;BK105,BO105+BP105+BQ105-BR105,0)+IF(CA105&lt;BK105,BW105+BX105+BY105-BZ105,0)+IF(CI105&lt;BK105,CE105+CF105+CG105-CH105,0))))))</f>
        <v>0</v>
      </c>
      <c r="BM105" s="3">
        <f>IF(Inputs!$B$27&lt;&gt;"Ready","PENDING INPUTS",MIN((BG105+BH105+BI105),IF(D105&gt;C105,IF(D105=0,0,BJ105*C105/D105),BJ105+BL105)))</f>
        <v>0</v>
      </c>
      <c r="BN105" s="3">
        <f>IF(Inputs!$B$27&lt;&gt;"Ready","PENDING INPUTS",MAX(0,(BG105+BH105+BI105)-BM105))</f>
        <v>0</v>
      </c>
      <c r="BO105" s="3">
        <f>IF(Inputs!$B$27&lt;&gt;"Ready","PENDING INPUTS",BV104)</f>
        <v>0</v>
      </c>
      <c r="BP105" s="3">
        <f>IF(Inputs!$B$27&lt;&gt;"Ready","PENDING INPUTS",IF(A105&lt;=Inputs!$B$6,ROUND(BO105*Inputs!C21/12,2),0))</f>
        <v>0</v>
      </c>
      <c r="BQ105" s="3">
        <f>IF(Inputs!$B$27&lt;&gt;"Ready","PENDING INPUTS",IF(AND(A105&lt;=Inputs!$B$6,BO105&gt;0),Inputs!G21,0))</f>
        <v>0</v>
      </c>
      <c r="BR105" s="3">
        <f>IF(Inputs!$B$27&lt;&gt;"Ready","PENDING INPUTS",IF(A105&gt;Inputs!$B$6,0,MIN((BO105+BP105+BQ105),IF(Inputs!H21=1,Inputs!D21,MAX(Inputs!F21,ROUND(BO105*Inputs!E21+BP105+BQ105,2))))))</f>
        <v>0</v>
      </c>
      <c r="BS105">
        <f>IF(Inputs!$B$27&lt;&gt;"Ready","PENDING INPUTS",IF(BO105&lt;=0,99,1+IF(AND(K105&gt;0,OR(K105&lt;BO105,AND(K105=BO105,0&lt;7))),1,0)+IF(AND(S105&gt;0,OR(S105&lt;BO105,AND(S105=BO105,1&lt;7))),1,0)+IF(AND(AA105&gt;0,OR(AA105&lt;BO105,AND(AA105=BO105,2&lt;7))),1,0)+IF(AND(AI105&gt;0,OR(AI105&lt;BO105,AND(AI105=BO105,3&lt;7))),1,0)+IF(AND(AQ105&gt;0,OR(AQ105&lt;BO105,AND(AQ105=BO105,4&lt;7))),1,0)+IF(AND(AY105&gt;0,OR(AY105&lt;BO105,AND(AY105=BO105,5&lt;7))),1,0)+IF(AND(BG105&gt;0,OR(BG105&lt;BO105,AND(BG105=BO105,6&lt;7))),1,0)+IF(AND(BW105&gt;0,OR(BW105&lt;BO105,AND(BW105=BO105,8&lt;7))),1,0)+IF(AND(CE105&gt;0,OR(CE105&lt;BO105,AND(CE105=BO105,9&lt;7))),1,0)))</f>
        <v>99</v>
      </c>
      <c r="BT105" s="3">
        <f>IF(Inputs!$B$27&lt;&gt;"Ready","PENDING INPUTS",IF(A105&gt;Inputs!$B$6,0,MIN(MAX(0,(BO105+BP105+BQ105)-BR105),MAX(0,C105-D105-(IF(O105&lt;BS105,K105+L105+M105-N105,0)+IF(W105&lt;BS105,S105+T105+U105-V105,0)+IF(AE105&lt;BS105,AA105+AB105+AC105-AD105,0)+IF(AM105&lt;BS105,AI105+AJ105+AK105-AL105,0)+IF(AU105&lt;BS105,AQ105+AR105+AS105-AT105,0)+IF(BC105&lt;BS105,AY105+AZ105+BA105-BB105,0)+IF(BK105&lt;BS105,BG105+BH105+BI105-BJ105,0)+IF(BS105&lt;BS105,BO105+BP105+BQ105-BR105,0)+IF(CA105&lt;BS105,BW105+BX105+BY105-BZ105,0)+IF(CI105&lt;BS105,CE105+CF105+CG105-CH105,0))))))</f>
        <v>0</v>
      </c>
      <c r="BU105" s="3">
        <f>IF(Inputs!$B$27&lt;&gt;"Ready","PENDING INPUTS",MIN((BO105+BP105+BQ105),IF(D105&gt;C105,IF(D105=0,0,BR105*C105/D105),BR105+BT105)))</f>
        <v>0</v>
      </c>
      <c r="BV105" s="3">
        <f>IF(Inputs!$B$27&lt;&gt;"Ready","PENDING INPUTS",MAX(0,(BO105+BP105+BQ105)-BU105))</f>
        <v>0</v>
      </c>
      <c r="BW105" s="3">
        <f>IF(Inputs!$B$27&lt;&gt;"Ready","PENDING INPUTS",CD104)</f>
        <v>0</v>
      </c>
      <c r="BX105" s="3">
        <f>IF(Inputs!$B$27&lt;&gt;"Ready","PENDING INPUTS",IF(A105&lt;=Inputs!$B$6,ROUND(BW105*Inputs!C22/12,2),0))</f>
        <v>0</v>
      </c>
      <c r="BY105" s="3">
        <f>IF(Inputs!$B$27&lt;&gt;"Ready","PENDING INPUTS",IF(AND(A105&lt;=Inputs!$B$6,BW105&gt;0),Inputs!G22,0))</f>
        <v>0</v>
      </c>
      <c r="BZ105" s="3">
        <f>IF(Inputs!$B$27&lt;&gt;"Ready","PENDING INPUTS",IF(A105&gt;Inputs!$B$6,0,MIN((BW105+BX105+BY105),IF(Inputs!H22=1,Inputs!D22,MAX(Inputs!F22,ROUND(BW105*Inputs!E22+BX105+BY105,2))))))</f>
        <v>0</v>
      </c>
      <c r="CA105">
        <f>IF(Inputs!$B$27&lt;&gt;"Ready","PENDING INPUTS",IF(BW105&lt;=0,99,1+IF(AND(K105&gt;0,OR(K105&lt;BW105,AND(K105=BW105,0&lt;8))),1,0)+IF(AND(S105&gt;0,OR(S105&lt;BW105,AND(S105=BW105,1&lt;8))),1,0)+IF(AND(AA105&gt;0,OR(AA105&lt;BW105,AND(AA105=BW105,2&lt;8))),1,0)+IF(AND(AI105&gt;0,OR(AI105&lt;BW105,AND(AI105=BW105,3&lt;8))),1,0)+IF(AND(AQ105&gt;0,OR(AQ105&lt;BW105,AND(AQ105=BW105,4&lt;8))),1,0)+IF(AND(AY105&gt;0,OR(AY105&lt;BW105,AND(AY105=BW105,5&lt;8))),1,0)+IF(AND(BG105&gt;0,OR(BG105&lt;BW105,AND(BG105=BW105,6&lt;8))),1,0)+IF(AND(BO105&gt;0,OR(BO105&lt;BW105,AND(BO105=BW105,7&lt;8))),1,0)+IF(AND(CE105&gt;0,OR(CE105&lt;BW105,AND(CE105=BW105,9&lt;8))),1,0)))</f>
        <v>99</v>
      </c>
      <c r="CB105" s="3">
        <f>IF(Inputs!$B$27&lt;&gt;"Ready","PENDING INPUTS",IF(A105&gt;Inputs!$B$6,0,MIN(MAX(0,(BW105+BX105+BY105)-BZ105),MAX(0,C105-D105-(IF(O105&lt;CA105,K105+L105+M105-N105,0)+IF(W105&lt;CA105,S105+T105+U105-V105,0)+IF(AE105&lt;CA105,AA105+AB105+AC105-AD105,0)+IF(AM105&lt;CA105,AI105+AJ105+AK105-AL105,0)+IF(AU105&lt;CA105,AQ105+AR105+AS105-AT105,0)+IF(BC105&lt;CA105,AY105+AZ105+BA105-BB105,0)+IF(BK105&lt;CA105,BG105+BH105+BI105-BJ105,0)+IF(BS105&lt;CA105,BO105+BP105+BQ105-BR105,0)+IF(CA105&lt;CA105,BW105+BX105+BY105-BZ105,0)+IF(CI105&lt;CA105,CE105+CF105+CG105-CH105,0))))))</f>
        <v>0</v>
      </c>
      <c r="CC105" s="3">
        <f>IF(Inputs!$B$27&lt;&gt;"Ready","PENDING INPUTS",MIN((BW105+BX105+BY105),IF(D105&gt;C105,IF(D105=0,0,BZ105*C105/D105),BZ105+CB105)))</f>
        <v>0</v>
      </c>
      <c r="CD105" s="3">
        <f>IF(Inputs!$B$27&lt;&gt;"Ready","PENDING INPUTS",MAX(0,(BW105+BX105+BY105)-CC105))</f>
        <v>0</v>
      </c>
      <c r="CE105" s="3">
        <f>IF(Inputs!$B$27&lt;&gt;"Ready","PENDING INPUTS",CL104)</f>
        <v>0</v>
      </c>
      <c r="CF105" s="3">
        <f>IF(Inputs!$B$27&lt;&gt;"Ready","PENDING INPUTS",IF(A105&lt;=Inputs!$B$6,ROUND(CE105*Inputs!C23/12,2),0))</f>
        <v>0</v>
      </c>
      <c r="CG105" s="3">
        <f>IF(Inputs!$B$27&lt;&gt;"Ready","PENDING INPUTS",IF(AND(A105&lt;=Inputs!$B$6,CE105&gt;0),Inputs!G23,0))</f>
        <v>0</v>
      </c>
      <c r="CH105" s="3">
        <f>IF(Inputs!$B$27&lt;&gt;"Ready","PENDING INPUTS",IF(A105&gt;Inputs!$B$6,0,MIN((CE105+CF105+CG105),IF(Inputs!H23=1,Inputs!D23,MAX(Inputs!F23,ROUND(CE105*Inputs!E23+CF105+CG105,2))))))</f>
        <v>0</v>
      </c>
      <c r="CI105">
        <f>IF(Inputs!$B$27&lt;&gt;"Ready","PENDING INPUTS",IF(CE105&lt;=0,99,1+IF(AND(K105&gt;0,OR(K105&lt;CE105,AND(K105=CE105,0&lt;9))),1,0)+IF(AND(S105&gt;0,OR(S105&lt;CE105,AND(S105=CE105,1&lt;9))),1,0)+IF(AND(AA105&gt;0,OR(AA105&lt;CE105,AND(AA105=CE105,2&lt;9))),1,0)+IF(AND(AI105&gt;0,OR(AI105&lt;CE105,AND(AI105=CE105,3&lt;9))),1,0)+IF(AND(AQ105&gt;0,OR(AQ105&lt;CE105,AND(AQ105=CE105,4&lt;9))),1,0)+IF(AND(AY105&gt;0,OR(AY105&lt;CE105,AND(AY105=CE105,5&lt;9))),1,0)+IF(AND(BG105&gt;0,OR(BG105&lt;CE105,AND(BG105=CE105,6&lt;9))),1,0)+IF(AND(BO105&gt;0,OR(BO105&lt;CE105,AND(BO105=CE105,7&lt;9))),1,0)+IF(AND(BW105&gt;0,OR(BW105&lt;CE105,AND(BW105=CE105,8&lt;9))),1,0)))</f>
        <v>99</v>
      </c>
      <c r="CJ105" s="3">
        <f>IF(Inputs!$B$27&lt;&gt;"Ready","PENDING INPUTS",IF(A105&gt;Inputs!$B$6,0,MIN(MAX(0,(CE105+CF105+CG105)-CH105),MAX(0,C105-D105-(IF(O105&lt;CI105,K105+L105+M105-N105,0)+IF(W105&lt;CI105,S105+T105+U105-V105,0)+IF(AE105&lt;CI105,AA105+AB105+AC105-AD105,0)+IF(AM105&lt;CI105,AI105+AJ105+AK105-AL105,0)+IF(AU105&lt;CI105,AQ105+AR105+AS105-AT105,0)+IF(BC105&lt;CI105,AY105+AZ105+BA105-BB105,0)+IF(BK105&lt;CI105,BG105+BH105+BI105-BJ105,0)+IF(BS105&lt;CI105,BO105+BP105+BQ105-BR105,0)+IF(CA105&lt;CI105,BW105+BX105+BY105-BZ105,0)+IF(CI105&lt;CI105,CE105+CF105+CG105-CH105,0))))))</f>
        <v>0</v>
      </c>
      <c r="CK105" s="3">
        <f>IF(Inputs!$B$27&lt;&gt;"Ready","PENDING INPUTS",MIN((CE105+CF105+CG105),IF(D105&gt;C105,IF(D105=0,0,CH105*C105/D105),CH105+CJ105)))</f>
        <v>0</v>
      </c>
      <c r="CL105" s="3">
        <f>IF(Inputs!$B$27&lt;&gt;"Ready","PENDING INPUTS",MAX(0,(CE105+CF105+CG105)-CK105))</f>
        <v>0</v>
      </c>
    </row>
    <row r="106" spans="1:90" ht="27.95" customHeight="1" x14ac:dyDescent="0.25">
      <c r="A106">
        <v>102</v>
      </c>
      <c r="B106" s="13">
        <f>IF(Inputs!$B$27&lt;&gt;"Ready","PENDING INPUTS",EDATE(Inputs!$B$5,A106-1))</f>
        <v>49369</v>
      </c>
      <c r="C106" s="3">
        <f>IF(Inputs!$B$27&lt;&gt;"Ready","PENDING INPUTS",IF(A106&lt;=Inputs!$B$6,MAX(0,Inputs!$B$4+IF(A106=Inputs!$B$7,Inputs!$B$8,0)+IF(A106=Inputs!$B$9,Inputs!$B$10,0)),0))</f>
        <v>0</v>
      </c>
      <c r="D106" s="3">
        <f>IF(Inputs!$B$27&lt;&gt;"Ready","PENDING INPUTS",SUM(N106,V106,AD106,AL106,AT106,BB106,BJ106,BR106,BZ106,CH106))</f>
        <v>0</v>
      </c>
      <c r="E106" s="3">
        <f>IF(Inputs!$B$27&lt;&gt;"Ready","PENDING INPUTS",MAX(0,D106-C106))</f>
        <v>0</v>
      </c>
      <c r="F106" s="3">
        <f>IF(Inputs!$B$27&lt;&gt;"Ready","PENDING INPUTS",SUM(Q106,Y106,AG106,AO106,AW106,BE106,BM106,BU106,CC106,CK106))</f>
        <v>0</v>
      </c>
      <c r="G106" s="3">
        <f>IF(Inputs!$B$27&lt;&gt;"Ready","PENDING INPUTS",SUM(L106,T106,AB106,AJ106,AR106,AZ106,BH106,BP106,BX106,CF106))</f>
        <v>0</v>
      </c>
      <c r="H106" s="3">
        <f>IF(Inputs!$B$27&lt;&gt;"Ready","PENDING INPUTS",SUM(M106,U106,AC106,AK106,AS106,BA106,BI106,BQ106,BY106,CG106))</f>
        <v>0</v>
      </c>
      <c r="I106" s="3">
        <f>IF(Inputs!$B$27&lt;&gt;"Ready","PENDING INPUTS",SUM(R106,Z106,AH106,AP106,AX106,BF106,BN106,BV106,CD106,CL106))</f>
        <v>0</v>
      </c>
      <c r="J106" t="str">
        <f>IF(Inputs!$B$27&lt;&gt;"Ready","PENDING INPUTS",IF(A106&gt;Inputs!$B$6,"Beyond horizon",IF(E106&gt;0.005,"MINIMUM SHORTFALL",IF(I106&lt;0.005,"Paid off","In progress"))))</f>
        <v>Paid off</v>
      </c>
      <c r="K106" s="3">
        <f>IF(Inputs!$B$27&lt;&gt;"Ready","PENDING INPUTS",R105)</f>
        <v>0</v>
      </c>
      <c r="L106" s="3">
        <f>IF(Inputs!$B$27&lt;&gt;"Ready","PENDING INPUTS",IF(A106&lt;=Inputs!$B$6,ROUND(K106*Inputs!C14/12,2),0))</f>
        <v>0</v>
      </c>
      <c r="M106" s="3">
        <f>IF(Inputs!$B$27&lt;&gt;"Ready","PENDING INPUTS",IF(AND(A106&lt;=Inputs!$B$6,K106&gt;0),Inputs!G14,0))</f>
        <v>0</v>
      </c>
      <c r="N106" s="3">
        <f>IF(Inputs!$B$27&lt;&gt;"Ready","PENDING INPUTS",IF(A106&gt;Inputs!$B$6,0,MIN((K106+L106+M106),IF(Inputs!H14=1,Inputs!D14,MAX(Inputs!F14,ROUND(K106*Inputs!E14+L106+M106,2))))))</f>
        <v>0</v>
      </c>
      <c r="O106">
        <f>IF(Inputs!$B$27&lt;&gt;"Ready","PENDING INPUTS",IF(K106&lt;=0,99,1+IF(AND(S106&gt;0,OR(S106&lt;K106,AND(S106=K106,1&lt;0))),1,0)+IF(AND(AA106&gt;0,OR(AA106&lt;K106,AND(AA106=K106,2&lt;0))),1,0)+IF(AND(AI106&gt;0,OR(AI106&lt;K106,AND(AI106=K106,3&lt;0))),1,0)+IF(AND(AQ106&gt;0,OR(AQ106&lt;K106,AND(AQ106=K106,4&lt;0))),1,0)+IF(AND(AY106&gt;0,OR(AY106&lt;K106,AND(AY106=K106,5&lt;0))),1,0)+IF(AND(BG106&gt;0,OR(BG106&lt;K106,AND(BG106=K106,6&lt;0))),1,0)+IF(AND(BO106&gt;0,OR(BO106&lt;K106,AND(BO106=K106,7&lt;0))),1,0)+IF(AND(BW106&gt;0,OR(BW106&lt;K106,AND(BW106=K106,8&lt;0))),1,0)+IF(AND(CE106&gt;0,OR(CE106&lt;K106,AND(CE106=K106,9&lt;0))),1,0)))</f>
        <v>99</v>
      </c>
      <c r="P106" s="3">
        <f>IF(Inputs!$B$27&lt;&gt;"Ready","PENDING INPUTS",IF(A106&gt;Inputs!$B$6,0,MIN(MAX(0,(K106+L106+M106)-N106),MAX(0,C106-D106-(IF(O106&lt;O106,K106+L106+M106-N106,0)+IF(W106&lt;O106,S106+T106+U106-V106,0)+IF(AE106&lt;O106,AA106+AB106+AC106-AD106,0)+IF(AM106&lt;O106,AI106+AJ106+AK106-AL106,0)+IF(AU106&lt;O106,AQ106+AR106+AS106-AT106,0)+IF(BC106&lt;O106,AY106+AZ106+BA106-BB106,0)+IF(BK106&lt;O106,BG106+BH106+BI106-BJ106,0)+IF(BS106&lt;O106,BO106+BP106+BQ106-BR106,0)+IF(CA106&lt;O106,BW106+BX106+BY106-BZ106,0)+IF(CI106&lt;O106,CE106+CF106+CG106-CH106,0))))))</f>
        <v>0</v>
      </c>
      <c r="Q106" s="3">
        <f>IF(Inputs!$B$27&lt;&gt;"Ready","PENDING INPUTS",MIN((K106+L106+M106),IF(D106&gt;C106,IF(D106=0,0,N106*C106/D106),N106+P106)))</f>
        <v>0</v>
      </c>
      <c r="R106" s="3">
        <f>IF(Inputs!$B$27&lt;&gt;"Ready","PENDING INPUTS",MAX(0,(K106+L106+M106)-Q106))</f>
        <v>0</v>
      </c>
      <c r="S106" s="3">
        <f>IF(Inputs!$B$27&lt;&gt;"Ready","PENDING INPUTS",Z105)</f>
        <v>0</v>
      </c>
      <c r="T106" s="3">
        <f>IF(Inputs!$B$27&lt;&gt;"Ready","PENDING INPUTS",IF(A106&lt;=Inputs!$B$6,ROUND(S106*Inputs!C15/12,2),0))</f>
        <v>0</v>
      </c>
      <c r="U106" s="3">
        <f>IF(Inputs!$B$27&lt;&gt;"Ready","PENDING INPUTS",IF(AND(A106&lt;=Inputs!$B$6,S106&gt;0),Inputs!G15,0))</f>
        <v>0</v>
      </c>
      <c r="V106" s="3">
        <f>IF(Inputs!$B$27&lt;&gt;"Ready","PENDING INPUTS",IF(A106&gt;Inputs!$B$6,0,MIN((S106+T106+U106),IF(Inputs!H15=1,Inputs!D15,MAX(Inputs!F15,ROUND(S106*Inputs!E15+T106+U106,2))))))</f>
        <v>0</v>
      </c>
      <c r="W106">
        <f>IF(Inputs!$B$27&lt;&gt;"Ready","PENDING INPUTS",IF(S106&lt;=0,99,1+IF(AND(K106&gt;0,OR(K106&lt;S106,AND(K106=S106,0&lt;1))),1,0)+IF(AND(AA106&gt;0,OR(AA106&lt;S106,AND(AA106=S106,2&lt;1))),1,0)+IF(AND(AI106&gt;0,OR(AI106&lt;S106,AND(AI106=S106,3&lt;1))),1,0)+IF(AND(AQ106&gt;0,OR(AQ106&lt;S106,AND(AQ106=S106,4&lt;1))),1,0)+IF(AND(AY106&gt;0,OR(AY106&lt;S106,AND(AY106=S106,5&lt;1))),1,0)+IF(AND(BG106&gt;0,OR(BG106&lt;S106,AND(BG106=S106,6&lt;1))),1,0)+IF(AND(BO106&gt;0,OR(BO106&lt;S106,AND(BO106=S106,7&lt;1))),1,0)+IF(AND(BW106&gt;0,OR(BW106&lt;S106,AND(BW106=S106,8&lt;1))),1,0)+IF(AND(CE106&gt;0,OR(CE106&lt;S106,AND(CE106=S106,9&lt;1))),1,0)))</f>
        <v>99</v>
      </c>
      <c r="X106" s="3">
        <f>IF(Inputs!$B$27&lt;&gt;"Ready","PENDING INPUTS",IF(A106&gt;Inputs!$B$6,0,MIN(MAX(0,(S106+T106+U106)-V106),MAX(0,C106-D106-(IF(O106&lt;W106,K106+L106+M106-N106,0)+IF(W106&lt;W106,S106+T106+U106-V106,0)+IF(AE106&lt;W106,AA106+AB106+AC106-AD106,0)+IF(AM106&lt;W106,AI106+AJ106+AK106-AL106,0)+IF(AU106&lt;W106,AQ106+AR106+AS106-AT106,0)+IF(BC106&lt;W106,AY106+AZ106+BA106-BB106,0)+IF(BK106&lt;W106,BG106+BH106+BI106-BJ106,0)+IF(BS106&lt;W106,BO106+BP106+BQ106-BR106,0)+IF(CA106&lt;W106,BW106+BX106+BY106-BZ106,0)+IF(CI106&lt;W106,CE106+CF106+CG106-CH106,0))))))</f>
        <v>0</v>
      </c>
      <c r="Y106" s="3">
        <f>IF(Inputs!$B$27&lt;&gt;"Ready","PENDING INPUTS",MIN((S106+T106+U106),IF(D106&gt;C106,IF(D106=0,0,V106*C106/D106),V106+X106)))</f>
        <v>0</v>
      </c>
      <c r="Z106" s="3">
        <f>IF(Inputs!$B$27&lt;&gt;"Ready","PENDING INPUTS",MAX(0,(S106+T106+U106)-Y106))</f>
        <v>0</v>
      </c>
      <c r="AA106" s="3">
        <f>IF(Inputs!$B$27&lt;&gt;"Ready","PENDING INPUTS",AH105)</f>
        <v>0</v>
      </c>
      <c r="AB106" s="3">
        <f>IF(Inputs!$B$27&lt;&gt;"Ready","PENDING INPUTS",IF(A106&lt;=Inputs!$B$6,ROUND(AA106*Inputs!C16/12,2),0))</f>
        <v>0</v>
      </c>
      <c r="AC106" s="3">
        <f>IF(Inputs!$B$27&lt;&gt;"Ready","PENDING INPUTS",IF(AND(A106&lt;=Inputs!$B$6,AA106&gt;0),Inputs!G16,0))</f>
        <v>0</v>
      </c>
      <c r="AD106" s="3">
        <f>IF(Inputs!$B$27&lt;&gt;"Ready","PENDING INPUTS",IF(A106&gt;Inputs!$B$6,0,MIN((AA106+AB106+AC106),IF(Inputs!H16=1,Inputs!D16,MAX(Inputs!F16,ROUND(AA106*Inputs!E16+AB106+AC106,2))))))</f>
        <v>0</v>
      </c>
      <c r="AE106">
        <f>IF(Inputs!$B$27&lt;&gt;"Ready","PENDING INPUTS",IF(AA106&lt;=0,99,1+IF(AND(K106&gt;0,OR(K106&lt;AA106,AND(K106=AA106,0&lt;2))),1,0)+IF(AND(S106&gt;0,OR(S106&lt;AA106,AND(S106=AA106,1&lt;2))),1,0)+IF(AND(AI106&gt;0,OR(AI106&lt;AA106,AND(AI106=AA106,3&lt;2))),1,0)+IF(AND(AQ106&gt;0,OR(AQ106&lt;AA106,AND(AQ106=AA106,4&lt;2))),1,0)+IF(AND(AY106&gt;0,OR(AY106&lt;AA106,AND(AY106=AA106,5&lt;2))),1,0)+IF(AND(BG106&gt;0,OR(BG106&lt;AA106,AND(BG106=AA106,6&lt;2))),1,0)+IF(AND(BO106&gt;0,OR(BO106&lt;AA106,AND(BO106=AA106,7&lt;2))),1,0)+IF(AND(BW106&gt;0,OR(BW106&lt;AA106,AND(BW106=AA106,8&lt;2))),1,0)+IF(AND(CE106&gt;0,OR(CE106&lt;AA106,AND(CE106=AA106,9&lt;2))),1,0)))</f>
        <v>99</v>
      </c>
      <c r="AF106" s="3">
        <f>IF(Inputs!$B$27&lt;&gt;"Ready","PENDING INPUTS",IF(A106&gt;Inputs!$B$6,0,MIN(MAX(0,(AA106+AB106+AC106)-AD106),MAX(0,C106-D106-(IF(O106&lt;AE106,K106+L106+M106-N106,0)+IF(W106&lt;AE106,S106+T106+U106-V106,0)+IF(AE106&lt;AE106,AA106+AB106+AC106-AD106,0)+IF(AM106&lt;AE106,AI106+AJ106+AK106-AL106,0)+IF(AU106&lt;AE106,AQ106+AR106+AS106-AT106,0)+IF(BC106&lt;AE106,AY106+AZ106+BA106-BB106,0)+IF(BK106&lt;AE106,BG106+BH106+BI106-BJ106,0)+IF(BS106&lt;AE106,BO106+BP106+BQ106-BR106,0)+IF(CA106&lt;AE106,BW106+BX106+BY106-BZ106,0)+IF(CI106&lt;AE106,CE106+CF106+CG106-CH106,0))))))</f>
        <v>0</v>
      </c>
      <c r="AG106" s="3">
        <f>IF(Inputs!$B$27&lt;&gt;"Ready","PENDING INPUTS",MIN((AA106+AB106+AC106),IF(D106&gt;C106,IF(D106=0,0,AD106*C106/D106),AD106+AF106)))</f>
        <v>0</v>
      </c>
      <c r="AH106" s="3">
        <f>IF(Inputs!$B$27&lt;&gt;"Ready","PENDING INPUTS",MAX(0,(AA106+AB106+AC106)-AG106))</f>
        <v>0</v>
      </c>
      <c r="AI106" s="3">
        <f>IF(Inputs!$B$27&lt;&gt;"Ready","PENDING INPUTS",AP105)</f>
        <v>0</v>
      </c>
      <c r="AJ106" s="3">
        <f>IF(Inputs!$B$27&lt;&gt;"Ready","PENDING INPUTS",IF(A106&lt;=Inputs!$B$6,ROUND(AI106*Inputs!C17/12,2),0))</f>
        <v>0</v>
      </c>
      <c r="AK106" s="3">
        <f>IF(Inputs!$B$27&lt;&gt;"Ready","PENDING INPUTS",IF(AND(A106&lt;=Inputs!$B$6,AI106&gt;0),Inputs!G17,0))</f>
        <v>0</v>
      </c>
      <c r="AL106" s="3">
        <f>IF(Inputs!$B$27&lt;&gt;"Ready","PENDING INPUTS",IF(A106&gt;Inputs!$B$6,0,MIN((AI106+AJ106+AK106),IF(Inputs!H17=1,Inputs!D17,MAX(Inputs!F17,ROUND(AI106*Inputs!E17+AJ106+AK106,2))))))</f>
        <v>0</v>
      </c>
      <c r="AM106">
        <f>IF(Inputs!$B$27&lt;&gt;"Ready","PENDING INPUTS",IF(AI106&lt;=0,99,1+IF(AND(K106&gt;0,OR(K106&lt;AI106,AND(K106=AI106,0&lt;3))),1,0)+IF(AND(S106&gt;0,OR(S106&lt;AI106,AND(S106=AI106,1&lt;3))),1,0)+IF(AND(AA106&gt;0,OR(AA106&lt;AI106,AND(AA106=AI106,2&lt;3))),1,0)+IF(AND(AQ106&gt;0,OR(AQ106&lt;AI106,AND(AQ106=AI106,4&lt;3))),1,0)+IF(AND(AY106&gt;0,OR(AY106&lt;AI106,AND(AY106=AI106,5&lt;3))),1,0)+IF(AND(BG106&gt;0,OR(BG106&lt;AI106,AND(BG106=AI106,6&lt;3))),1,0)+IF(AND(BO106&gt;0,OR(BO106&lt;AI106,AND(BO106=AI106,7&lt;3))),1,0)+IF(AND(BW106&gt;0,OR(BW106&lt;AI106,AND(BW106=AI106,8&lt;3))),1,0)+IF(AND(CE106&gt;0,OR(CE106&lt;AI106,AND(CE106=AI106,9&lt;3))),1,0)))</f>
        <v>99</v>
      </c>
      <c r="AN106" s="3">
        <f>IF(Inputs!$B$27&lt;&gt;"Ready","PENDING INPUTS",IF(A106&gt;Inputs!$B$6,0,MIN(MAX(0,(AI106+AJ106+AK106)-AL106),MAX(0,C106-D106-(IF(O106&lt;AM106,K106+L106+M106-N106,0)+IF(W106&lt;AM106,S106+T106+U106-V106,0)+IF(AE106&lt;AM106,AA106+AB106+AC106-AD106,0)+IF(AM106&lt;AM106,AI106+AJ106+AK106-AL106,0)+IF(AU106&lt;AM106,AQ106+AR106+AS106-AT106,0)+IF(BC106&lt;AM106,AY106+AZ106+BA106-BB106,0)+IF(BK106&lt;AM106,BG106+BH106+BI106-BJ106,0)+IF(BS106&lt;AM106,BO106+BP106+BQ106-BR106,0)+IF(CA106&lt;AM106,BW106+BX106+BY106-BZ106,0)+IF(CI106&lt;AM106,CE106+CF106+CG106-CH106,0))))))</f>
        <v>0</v>
      </c>
      <c r="AO106" s="3">
        <f>IF(Inputs!$B$27&lt;&gt;"Ready","PENDING INPUTS",MIN((AI106+AJ106+AK106),IF(D106&gt;C106,IF(D106=0,0,AL106*C106/D106),AL106+AN106)))</f>
        <v>0</v>
      </c>
      <c r="AP106" s="3">
        <f>IF(Inputs!$B$27&lt;&gt;"Ready","PENDING INPUTS",MAX(0,(AI106+AJ106+AK106)-AO106))</f>
        <v>0</v>
      </c>
      <c r="AQ106" s="3">
        <f>IF(Inputs!$B$27&lt;&gt;"Ready","PENDING INPUTS",AX105)</f>
        <v>0</v>
      </c>
      <c r="AR106" s="3">
        <f>IF(Inputs!$B$27&lt;&gt;"Ready","PENDING INPUTS",IF(A106&lt;=Inputs!$B$6,ROUND(AQ106*Inputs!C18/12,2),0))</f>
        <v>0</v>
      </c>
      <c r="AS106" s="3">
        <f>IF(Inputs!$B$27&lt;&gt;"Ready","PENDING INPUTS",IF(AND(A106&lt;=Inputs!$B$6,AQ106&gt;0),Inputs!G18,0))</f>
        <v>0</v>
      </c>
      <c r="AT106" s="3">
        <f>IF(Inputs!$B$27&lt;&gt;"Ready","PENDING INPUTS",IF(A106&gt;Inputs!$B$6,0,MIN((AQ106+AR106+AS106),IF(Inputs!H18=1,Inputs!D18,MAX(Inputs!F18,ROUND(AQ106*Inputs!E18+AR106+AS106,2))))))</f>
        <v>0</v>
      </c>
      <c r="AU106">
        <f>IF(Inputs!$B$27&lt;&gt;"Ready","PENDING INPUTS",IF(AQ106&lt;=0,99,1+IF(AND(K106&gt;0,OR(K106&lt;AQ106,AND(K106=AQ106,0&lt;4))),1,0)+IF(AND(S106&gt;0,OR(S106&lt;AQ106,AND(S106=AQ106,1&lt;4))),1,0)+IF(AND(AA106&gt;0,OR(AA106&lt;AQ106,AND(AA106=AQ106,2&lt;4))),1,0)+IF(AND(AI106&gt;0,OR(AI106&lt;AQ106,AND(AI106=AQ106,3&lt;4))),1,0)+IF(AND(AY106&gt;0,OR(AY106&lt;AQ106,AND(AY106=AQ106,5&lt;4))),1,0)+IF(AND(BG106&gt;0,OR(BG106&lt;AQ106,AND(BG106=AQ106,6&lt;4))),1,0)+IF(AND(BO106&gt;0,OR(BO106&lt;AQ106,AND(BO106=AQ106,7&lt;4))),1,0)+IF(AND(BW106&gt;0,OR(BW106&lt;AQ106,AND(BW106=AQ106,8&lt;4))),1,0)+IF(AND(CE106&gt;0,OR(CE106&lt;AQ106,AND(CE106=AQ106,9&lt;4))),1,0)))</f>
        <v>99</v>
      </c>
      <c r="AV106" s="3">
        <f>IF(Inputs!$B$27&lt;&gt;"Ready","PENDING INPUTS",IF(A106&gt;Inputs!$B$6,0,MIN(MAX(0,(AQ106+AR106+AS106)-AT106),MAX(0,C106-D106-(IF(O106&lt;AU106,K106+L106+M106-N106,0)+IF(W106&lt;AU106,S106+T106+U106-V106,0)+IF(AE106&lt;AU106,AA106+AB106+AC106-AD106,0)+IF(AM106&lt;AU106,AI106+AJ106+AK106-AL106,0)+IF(AU106&lt;AU106,AQ106+AR106+AS106-AT106,0)+IF(BC106&lt;AU106,AY106+AZ106+BA106-BB106,0)+IF(BK106&lt;AU106,BG106+BH106+BI106-BJ106,0)+IF(BS106&lt;AU106,BO106+BP106+BQ106-BR106,0)+IF(CA106&lt;AU106,BW106+BX106+BY106-BZ106,0)+IF(CI106&lt;AU106,CE106+CF106+CG106-CH106,0))))))</f>
        <v>0</v>
      </c>
      <c r="AW106" s="3">
        <f>IF(Inputs!$B$27&lt;&gt;"Ready","PENDING INPUTS",MIN((AQ106+AR106+AS106),IF(D106&gt;C106,IF(D106=0,0,AT106*C106/D106),AT106+AV106)))</f>
        <v>0</v>
      </c>
      <c r="AX106" s="3">
        <f>IF(Inputs!$B$27&lt;&gt;"Ready","PENDING INPUTS",MAX(0,(AQ106+AR106+AS106)-AW106))</f>
        <v>0</v>
      </c>
      <c r="AY106" s="3">
        <f>IF(Inputs!$B$27&lt;&gt;"Ready","PENDING INPUTS",BF105)</f>
        <v>0</v>
      </c>
      <c r="AZ106" s="3">
        <f>IF(Inputs!$B$27&lt;&gt;"Ready","PENDING INPUTS",IF(A106&lt;=Inputs!$B$6,ROUND(AY106*Inputs!C19/12,2),0))</f>
        <v>0</v>
      </c>
      <c r="BA106" s="3">
        <f>IF(Inputs!$B$27&lt;&gt;"Ready","PENDING INPUTS",IF(AND(A106&lt;=Inputs!$B$6,AY106&gt;0),Inputs!G19,0))</f>
        <v>0</v>
      </c>
      <c r="BB106" s="3">
        <f>IF(Inputs!$B$27&lt;&gt;"Ready","PENDING INPUTS",IF(A106&gt;Inputs!$B$6,0,MIN((AY106+AZ106+BA106),IF(Inputs!H19=1,Inputs!D19,MAX(Inputs!F19,ROUND(AY106*Inputs!E19+AZ106+BA106,2))))))</f>
        <v>0</v>
      </c>
      <c r="BC106">
        <f>IF(Inputs!$B$27&lt;&gt;"Ready","PENDING INPUTS",IF(AY106&lt;=0,99,1+IF(AND(K106&gt;0,OR(K106&lt;AY106,AND(K106=AY106,0&lt;5))),1,0)+IF(AND(S106&gt;0,OR(S106&lt;AY106,AND(S106=AY106,1&lt;5))),1,0)+IF(AND(AA106&gt;0,OR(AA106&lt;AY106,AND(AA106=AY106,2&lt;5))),1,0)+IF(AND(AI106&gt;0,OR(AI106&lt;AY106,AND(AI106=AY106,3&lt;5))),1,0)+IF(AND(AQ106&gt;0,OR(AQ106&lt;AY106,AND(AQ106=AY106,4&lt;5))),1,0)+IF(AND(BG106&gt;0,OR(BG106&lt;AY106,AND(BG106=AY106,6&lt;5))),1,0)+IF(AND(BO106&gt;0,OR(BO106&lt;AY106,AND(BO106=AY106,7&lt;5))),1,0)+IF(AND(BW106&gt;0,OR(BW106&lt;AY106,AND(BW106=AY106,8&lt;5))),1,0)+IF(AND(CE106&gt;0,OR(CE106&lt;AY106,AND(CE106=AY106,9&lt;5))),1,0)))</f>
        <v>99</v>
      </c>
      <c r="BD106" s="3">
        <f>IF(Inputs!$B$27&lt;&gt;"Ready","PENDING INPUTS",IF(A106&gt;Inputs!$B$6,0,MIN(MAX(0,(AY106+AZ106+BA106)-BB106),MAX(0,C106-D106-(IF(O106&lt;BC106,K106+L106+M106-N106,0)+IF(W106&lt;BC106,S106+T106+U106-V106,0)+IF(AE106&lt;BC106,AA106+AB106+AC106-AD106,0)+IF(AM106&lt;BC106,AI106+AJ106+AK106-AL106,0)+IF(AU106&lt;BC106,AQ106+AR106+AS106-AT106,0)+IF(BC106&lt;BC106,AY106+AZ106+BA106-BB106,0)+IF(BK106&lt;BC106,BG106+BH106+BI106-BJ106,0)+IF(BS106&lt;BC106,BO106+BP106+BQ106-BR106,0)+IF(CA106&lt;BC106,BW106+BX106+BY106-BZ106,0)+IF(CI106&lt;BC106,CE106+CF106+CG106-CH106,0))))))</f>
        <v>0</v>
      </c>
      <c r="BE106" s="3">
        <f>IF(Inputs!$B$27&lt;&gt;"Ready","PENDING INPUTS",MIN((AY106+AZ106+BA106),IF(D106&gt;C106,IF(D106=0,0,BB106*C106/D106),BB106+BD106)))</f>
        <v>0</v>
      </c>
      <c r="BF106" s="3">
        <f>IF(Inputs!$B$27&lt;&gt;"Ready","PENDING INPUTS",MAX(0,(AY106+AZ106+BA106)-BE106))</f>
        <v>0</v>
      </c>
      <c r="BG106" s="3">
        <f>IF(Inputs!$B$27&lt;&gt;"Ready","PENDING INPUTS",BN105)</f>
        <v>0</v>
      </c>
      <c r="BH106" s="3">
        <f>IF(Inputs!$B$27&lt;&gt;"Ready","PENDING INPUTS",IF(A106&lt;=Inputs!$B$6,ROUND(BG106*Inputs!C20/12,2),0))</f>
        <v>0</v>
      </c>
      <c r="BI106" s="3">
        <f>IF(Inputs!$B$27&lt;&gt;"Ready","PENDING INPUTS",IF(AND(A106&lt;=Inputs!$B$6,BG106&gt;0),Inputs!G20,0))</f>
        <v>0</v>
      </c>
      <c r="BJ106" s="3">
        <f>IF(Inputs!$B$27&lt;&gt;"Ready","PENDING INPUTS",IF(A106&gt;Inputs!$B$6,0,MIN((BG106+BH106+BI106),IF(Inputs!H20=1,Inputs!D20,MAX(Inputs!F20,ROUND(BG106*Inputs!E20+BH106+BI106,2))))))</f>
        <v>0</v>
      </c>
      <c r="BK106">
        <f>IF(Inputs!$B$27&lt;&gt;"Ready","PENDING INPUTS",IF(BG106&lt;=0,99,1+IF(AND(K106&gt;0,OR(K106&lt;BG106,AND(K106=BG106,0&lt;6))),1,0)+IF(AND(S106&gt;0,OR(S106&lt;BG106,AND(S106=BG106,1&lt;6))),1,0)+IF(AND(AA106&gt;0,OR(AA106&lt;BG106,AND(AA106=BG106,2&lt;6))),1,0)+IF(AND(AI106&gt;0,OR(AI106&lt;BG106,AND(AI106=BG106,3&lt;6))),1,0)+IF(AND(AQ106&gt;0,OR(AQ106&lt;BG106,AND(AQ106=BG106,4&lt;6))),1,0)+IF(AND(AY106&gt;0,OR(AY106&lt;BG106,AND(AY106=BG106,5&lt;6))),1,0)+IF(AND(BO106&gt;0,OR(BO106&lt;BG106,AND(BO106=BG106,7&lt;6))),1,0)+IF(AND(BW106&gt;0,OR(BW106&lt;BG106,AND(BW106=BG106,8&lt;6))),1,0)+IF(AND(CE106&gt;0,OR(CE106&lt;BG106,AND(CE106=BG106,9&lt;6))),1,0)))</f>
        <v>99</v>
      </c>
      <c r="BL106" s="3">
        <f>IF(Inputs!$B$27&lt;&gt;"Ready","PENDING INPUTS",IF(A106&gt;Inputs!$B$6,0,MIN(MAX(0,(BG106+BH106+BI106)-BJ106),MAX(0,C106-D106-(IF(O106&lt;BK106,K106+L106+M106-N106,0)+IF(W106&lt;BK106,S106+T106+U106-V106,0)+IF(AE106&lt;BK106,AA106+AB106+AC106-AD106,0)+IF(AM106&lt;BK106,AI106+AJ106+AK106-AL106,0)+IF(AU106&lt;BK106,AQ106+AR106+AS106-AT106,0)+IF(BC106&lt;BK106,AY106+AZ106+BA106-BB106,0)+IF(BK106&lt;BK106,BG106+BH106+BI106-BJ106,0)+IF(BS106&lt;BK106,BO106+BP106+BQ106-BR106,0)+IF(CA106&lt;BK106,BW106+BX106+BY106-BZ106,0)+IF(CI106&lt;BK106,CE106+CF106+CG106-CH106,0))))))</f>
        <v>0</v>
      </c>
      <c r="BM106" s="3">
        <f>IF(Inputs!$B$27&lt;&gt;"Ready","PENDING INPUTS",MIN((BG106+BH106+BI106),IF(D106&gt;C106,IF(D106=0,0,BJ106*C106/D106),BJ106+BL106)))</f>
        <v>0</v>
      </c>
      <c r="BN106" s="3">
        <f>IF(Inputs!$B$27&lt;&gt;"Ready","PENDING INPUTS",MAX(0,(BG106+BH106+BI106)-BM106))</f>
        <v>0</v>
      </c>
      <c r="BO106" s="3">
        <f>IF(Inputs!$B$27&lt;&gt;"Ready","PENDING INPUTS",BV105)</f>
        <v>0</v>
      </c>
      <c r="BP106" s="3">
        <f>IF(Inputs!$B$27&lt;&gt;"Ready","PENDING INPUTS",IF(A106&lt;=Inputs!$B$6,ROUND(BO106*Inputs!C21/12,2),0))</f>
        <v>0</v>
      </c>
      <c r="BQ106" s="3">
        <f>IF(Inputs!$B$27&lt;&gt;"Ready","PENDING INPUTS",IF(AND(A106&lt;=Inputs!$B$6,BO106&gt;0),Inputs!G21,0))</f>
        <v>0</v>
      </c>
      <c r="BR106" s="3">
        <f>IF(Inputs!$B$27&lt;&gt;"Ready","PENDING INPUTS",IF(A106&gt;Inputs!$B$6,0,MIN((BO106+BP106+BQ106),IF(Inputs!H21=1,Inputs!D21,MAX(Inputs!F21,ROUND(BO106*Inputs!E21+BP106+BQ106,2))))))</f>
        <v>0</v>
      </c>
      <c r="BS106">
        <f>IF(Inputs!$B$27&lt;&gt;"Ready","PENDING INPUTS",IF(BO106&lt;=0,99,1+IF(AND(K106&gt;0,OR(K106&lt;BO106,AND(K106=BO106,0&lt;7))),1,0)+IF(AND(S106&gt;0,OR(S106&lt;BO106,AND(S106=BO106,1&lt;7))),1,0)+IF(AND(AA106&gt;0,OR(AA106&lt;BO106,AND(AA106=BO106,2&lt;7))),1,0)+IF(AND(AI106&gt;0,OR(AI106&lt;BO106,AND(AI106=BO106,3&lt;7))),1,0)+IF(AND(AQ106&gt;0,OR(AQ106&lt;BO106,AND(AQ106=BO106,4&lt;7))),1,0)+IF(AND(AY106&gt;0,OR(AY106&lt;BO106,AND(AY106=BO106,5&lt;7))),1,0)+IF(AND(BG106&gt;0,OR(BG106&lt;BO106,AND(BG106=BO106,6&lt;7))),1,0)+IF(AND(BW106&gt;0,OR(BW106&lt;BO106,AND(BW106=BO106,8&lt;7))),1,0)+IF(AND(CE106&gt;0,OR(CE106&lt;BO106,AND(CE106=BO106,9&lt;7))),1,0)))</f>
        <v>99</v>
      </c>
      <c r="BT106" s="3">
        <f>IF(Inputs!$B$27&lt;&gt;"Ready","PENDING INPUTS",IF(A106&gt;Inputs!$B$6,0,MIN(MAX(0,(BO106+BP106+BQ106)-BR106),MAX(0,C106-D106-(IF(O106&lt;BS106,K106+L106+M106-N106,0)+IF(W106&lt;BS106,S106+T106+U106-V106,0)+IF(AE106&lt;BS106,AA106+AB106+AC106-AD106,0)+IF(AM106&lt;BS106,AI106+AJ106+AK106-AL106,0)+IF(AU106&lt;BS106,AQ106+AR106+AS106-AT106,0)+IF(BC106&lt;BS106,AY106+AZ106+BA106-BB106,0)+IF(BK106&lt;BS106,BG106+BH106+BI106-BJ106,0)+IF(BS106&lt;BS106,BO106+BP106+BQ106-BR106,0)+IF(CA106&lt;BS106,BW106+BX106+BY106-BZ106,0)+IF(CI106&lt;BS106,CE106+CF106+CG106-CH106,0))))))</f>
        <v>0</v>
      </c>
      <c r="BU106" s="3">
        <f>IF(Inputs!$B$27&lt;&gt;"Ready","PENDING INPUTS",MIN((BO106+BP106+BQ106),IF(D106&gt;C106,IF(D106=0,0,BR106*C106/D106),BR106+BT106)))</f>
        <v>0</v>
      </c>
      <c r="BV106" s="3">
        <f>IF(Inputs!$B$27&lt;&gt;"Ready","PENDING INPUTS",MAX(0,(BO106+BP106+BQ106)-BU106))</f>
        <v>0</v>
      </c>
      <c r="BW106" s="3">
        <f>IF(Inputs!$B$27&lt;&gt;"Ready","PENDING INPUTS",CD105)</f>
        <v>0</v>
      </c>
      <c r="BX106" s="3">
        <f>IF(Inputs!$B$27&lt;&gt;"Ready","PENDING INPUTS",IF(A106&lt;=Inputs!$B$6,ROUND(BW106*Inputs!C22/12,2),0))</f>
        <v>0</v>
      </c>
      <c r="BY106" s="3">
        <f>IF(Inputs!$B$27&lt;&gt;"Ready","PENDING INPUTS",IF(AND(A106&lt;=Inputs!$B$6,BW106&gt;0),Inputs!G22,0))</f>
        <v>0</v>
      </c>
      <c r="BZ106" s="3">
        <f>IF(Inputs!$B$27&lt;&gt;"Ready","PENDING INPUTS",IF(A106&gt;Inputs!$B$6,0,MIN((BW106+BX106+BY106),IF(Inputs!H22=1,Inputs!D22,MAX(Inputs!F22,ROUND(BW106*Inputs!E22+BX106+BY106,2))))))</f>
        <v>0</v>
      </c>
      <c r="CA106">
        <f>IF(Inputs!$B$27&lt;&gt;"Ready","PENDING INPUTS",IF(BW106&lt;=0,99,1+IF(AND(K106&gt;0,OR(K106&lt;BW106,AND(K106=BW106,0&lt;8))),1,0)+IF(AND(S106&gt;0,OR(S106&lt;BW106,AND(S106=BW106,1&lt;8))),1,0)+IF(AND(AA106&gt;0,OR(AA106&lt;BW106,AND(AA106=BW106,2&lt;8))),1,0)+IF(AND(AI106&gt;0,OR(AI106&lt;BW106,AND(AI106=BW106,3&lt;8))),1,0)+IF(AND(AQ106&gt;0,OR(AQ106&lt;BW106,AND(AQ106=BW106,4&lt;8))),1,0)+IF(AND(AY106&gt;0,OR(AY106&lt;BW106,AND(AY106=BW106,5&lt;8))),1,0)+IF(AND(BG106&gt;0,OR(BG106&lt;BW106,AND(BG106=BW106,6&lt;8))),1,0)+IF(AND(BO106&gt;0,OR(BO106&lt;BW106,AND(BO106=BW106,7&lt;8))),1,0)+IF(AND(CE106&gt;0,OR(CE106&lt;BW106,AND(CE106=BW106,9&lt;8))),1,0)))</f>
        <v>99</v>
      </c>
      <c r="CB106" s="3">
        <f>IF(Inputs!$B$27&lt;&gt;"Ready","PENDING INPUTS",IF(A106&gt;Inputs!$B$6,0,MIN(MAX(0,(BW106+BX106+BY106)-BZ106),MAX(0,C106-D106-(IF(O106&lt;CA106,K106+L106+M106-N106,0)+IF(W106&lt;CA106,S106+T106+U106-V106,0)+IF(AE106&lt;CA106,AA106+AB106+AC106-AD106,0)+IF(AM106&lt;CA106,AI106+AJ106+AK106-AL106,0)+IF(AU106&lt;CA106,AQ106+AR106+AS106-AT106,0)+IF(BC106&lt;CA106,AY106+AZ106+BA106-BB106,0)+IF(BK106&lt;CA106,BG106+BH106+BI106-BJ106,0)+IF(BS106&lt;CA106,BO106+BP106+BQ106-BR106,0)+IF(CA106&lt;CA106,BW106+BX106+BY106-BZ106,0)+IF(CI106&lt;CA106,CE106+CF106+CG106-CH106,0))))))</f>
        <v>0</v>
      </c>
      <c r="CC106" s="3">
        <f>IF(Inputs!$B$27&lt;&gt;"Ready","PENDING INPUTS",MIN((BW106+BX106+BY106),IF(D106&gt;C106,IF(D106=0,0,BZ106*C106/D106),BZ106+CB106)))</f>
        <v>0</v>
      </c>
      <c r="CD106" s="3">
        <f>IF(Inputs!$B$27&lt;&gt;"Ready","PENDING INPUTS",MAX(0,(BW106+BX106+BY106)-CC106))</f>
        <v>0</v>
      </c>
      <c r="CE106" s="3">
        <f>IF(Inputs!$B$27&lt;&gt;"Ready","PENDING INPUTS",CL105)</f>
        <v>0</v>
      </c>
      <c r="CF106" s="3">
        <f>IF(Inputs!$B$27&lt;&gt;"Ready","PENDING INPUTS",IF(A106&lt;=Inputs!$B$6,ROUND(CE106*Inputs!C23/12,2),0))</f>
        <v>0</v>
      </c>
      <c r="CG106" s="3">
        <f>IF(Inputs!$B$27&lt;&gt;"Ready","PENDING INPUTS",IF(AND(A106&lt;=Inputs!$B$6,CE106&gt;0),Inputs!G23,0))</f>
        <v>0</v>
      </c>
      <c r="CH106" s="3">
        <f>IF(Inputs!$B$27&lt;&gt;"Ready","PENDING INPUTS",IF(A106&gt;Inputs!$B$6,0,MIN((CE106+CF106+CG106),IF(Inputs!H23=1,Inputs!D23,MAX(Inputs!F23,ROUND(CE106*Inputs!E23+CF106+CG106,2))))))</f>
        <v>0</v>
      </c>
      <c r="CI106">
        <f>IF(Inputs!$B$27&lt;&gt;"Ready","PENDING INPUTS",IF(CE106&lt;=0,99,1+IF(AND(K106&gt;0,OR(K106&lt;CE106,AND(K106=CE106,0&lt;9))),1,0)+IF(AND(S106&gt;0,OR(S106&lt;CE106,AND(S106=CE106,1&lt;9))),1,0)+IF(AND(AA106&gt;0,OR(AA106&lt;CE106,AND(AA106=CE106,2&lt;9))),1,0)+IF(AND(AI106&gt;0,OR(AI106&lt;CE106,AND(AI106=CE106,3&lt;9))),1,0)+IF(AND(AQ106&gt;0,OR(AQ106&lt;CE106,AND(AQ106=CE106,4&lt;9))),1,0)+IF(AND(AY106&gt;0,OR(AY106&lt;CE106,AND(AY106=CE106,5&lt;9))),1,0)+IF(AND(BG106&gt;0,OR(BG106&lt;CE106,AND(BG106=CE106,6&lt;9))),1,0)+IF(AND(BO106&gt;0,OR(BO106&lt;CE106,AND(BO106=CE106,7&lt;9))),1,0)+IF(AND(BW106&gt;0,OR(BW106&lt;CE106,AND(BW106=CE106,8&lt;9))),1,0)))</f>
        <v>99</v>
      </c>
      <c r="CJ106" s="3">
        <f>IF(Inputs!$B$27&lt;&gt;"Ready","PENDING INPUTS",IF(A106&gt;Inputs!$B$6,0,MIN(MAX(0,(CE106+CF106+CG106)-CH106),MAX(0,C106-D106-(IF(O106&lt;CI106,K106+L106+M106-N106,0)+IF(W106&lt;CI106,S106+T106+U106-V106,0)+IF(AE106&lt;CI106,AA106+AB106+AC106-AD106,0)+IF(AM106&lt;CI106,AI106+AJ106+AK106-AL106,0)+IF(AU106&lt;CI106,AQ106+AR106+AS106-AT106,0)+IF(BC106&lt;CI106,AY106+AZ106+BA106-BB106,0)+IF(BK106&lt;CI106,BG106+BH106+BI106-BJ106,0)+IF(BS106&lt;CI106,BO106+BP106+BQ106-BR106,0)+IF(CA106&lt;CI106,BW106+BX106+BY106-BZ106,0)+IF(CI106&lt;CI106,CE106+CF106+CG106-CH106,0))))))</f>
        <v>0</v>
      </c>
      <c r="CK106" s="3">
        <f>IF(Inputs!$B$27&lt;&gt;"Ready","PENDING INPUTS",MIN((CE106+CF106+CG106),IF(D106&gt;C106,IF(D106=0,0,CH106*C106/D106),CH106+CJ106)))</f>
        <v>0</v>
      </c>
      <c r="CL106" s="3">
        <f>IF(Inputs!$B$27&lt;&gt;"Ready","PENDING INPUTS",MAX(0,(CE106+CF106+CG106)-CK106))</f>
        <v>0</v>
      </c>
    </row>
    <row r="107" spans="1:90" ht="27.95" customHeight="1" x14ac:dyDescent="0.25">
      <c r="A107">
        <v>103</v>
      </c>
      <c r="B107" s="13">
        <f>IF(Inputs!$B$27&lt;&gt;"Ready","PENDING INPUTS",EDATE(Inputs!$B$5,A107-1))</f>
        <v>49400</v>
      </c>
      <c r="C107" s="3">
        <f>IF(Inputs!$B$27&lt;&gt;"Ready","PENDING INPUTS",IF(A107&lt;=Inputs!$B$6,MAX(0,Inputs!$B$4+IF(A107=Inputs!$B$7,Inputs!$B$8,0)+IF(A107=Inputs!$B$9,Inputs!$B$10,0)),0))</f>
        <v>0</v>
      </c>
      <c r="D107" s="3">
        <f>IF(Inputs!$B$27&lt;&gt;"Ready","PENDING INPUTS",SUM(N107,V107,AD107,AL107,AT107,BB107,BJ107,BR107,BZ107,CH107))</f>
        <v>0</v>
      </c>
      <c r="E107" s="3">
        <f>IF(Inputs!$B$27&lt;&gt;"Ready","PENDING INPUTS",MAX(0,D107-C107))</f>
        <v>0</v>
      </c>
      <c r="F107" s="3">
        <f>IF(Inputs!$B$27&lt;&gt;"Ready","PENDING INPUTS",SUM(Q107,Y107,AG107,AO107,AW107,BE107,BM107,BU107,CC107,CK107))</f>
        <v>0</v>
      </c>
      <c r="G107" s="3">
        <f>IF(Inputs!$B$27&lt;&gt;"Ready","PENDING INPUTS",SUM(L107,T107,AB107,AJ107,AR107,AZ107,BH107,BP107,BX107,CF107))</f>
        <v>0</v>
      </c>
      <c r="H107" s="3">
        <f>IF(Inputs!$B$27&lt;&gt;"Ready","PENDING INPUTS",SUM(M107,U107,AC107,AK107,AS107,BA107,BI107,BQ107,BY107,CG107))</f>
        <v>0</v>
      </c>
      <c r="I107" s="3">
        <f>IF(Inputs!$B$27&lt;&gt;"Ready","PENDING INPUTS",SUM(R107,Z107,AH107,AP107,AX107,BF107,BN107,BV107,CD107,CL107))</f>
        <v>0</v>
      </c>
      <c r="J107" t="str">
        <f>IF(Inputs!$B$27&lt;&gt;"Ready","PENDING INPUTS",IF(A107&gt;Inputs!$B$6,"Beyond horizon",IF(E107&gt;0.005,"MINIMUM SHORTFALL",IF(I107&lt;0.005,"Paid off","In progress"))))</f>
        <v>Paid off</v>
      </c>
      <c r="K107" s="3">
        <f>IF(Inputs!$B$27&lt;&gt;"Ready","PENDING INPUTS",R106)</f>
        <v>0</v>
      </c>
      <c r="L107" s="3">
        <f>IF(Inputs!$B$27&lt;&gt;"Ready","PENDING INPUTS",IF(A107&lt;=Inputs!$B$6,ROUND(K107*Inputs!C14/12,2),0))</f>
        <v>0</v>
      </c>
      <c r="M107" s="3">
        <f>IF(Inputs!$B$27&lt;&gt;"Ready","PENDING INPUTS",IF(AND(A107&lt;=Inputs!$B$6,K107&gt;0),Inputs!G14,0))</f>
        <v>0</v>
      </c>
      <c r="N107" s="3">
        <f>IF(Inputs!$B$27&lt;&gt;"Ready","PENDING INPUTS",IF(A107&gt;Inputs!$B$6,0,MIN((K107+L107+M107),IF(Inputs!H14=1,Inputs!D14,MAX(Inputs!F14,ROUND(K107*Inputs!E14+L107+M107,2))))))</f>
        <v>0</v>
      </c>
      <c r="O107">
        <f>IF(Inputs!$B$27&lt;&gt;"Ready","PENDING INPUTS",IF(K107&lt;=0,99,1+IF(AND(S107&gt;0,OR(S107&lt;K107,AND(S107=K107,1&lt;0))),1,0)+IF(AND(AA107&gt;0,OR(AA107&lt;K107,AND(AA107=K107,2&lt;0))),1,0)+IF(AND(AI107&gt;0,OR(AI107&lt;K107,AND(AI107=K107,3&lt;0))),1,0)+IF(AND(AQ107&gt;0,OR(AQ107&lt;K107,AND(AQ107=K107,4&lt;0))),1,0)+IF(AND(AY107&gt;0,OR(AY107&lt;K107,AND(AY107=K107,5&lt;0))),1,0)+IF(AND(BG107&gt;0,OR(BG107&lt;K107,AND(BG107=K107,6&lt;0))),1,0)+IF(AND(BO107&gt;0,OR(BO107&lt;K107,AND(BO107=K107,7&lt;0))),1,0)+IF(AND(BW107&gt;0,OR(BW107&lt;K107,AND(BW107=K107,8&lt;0))),1,0)+IF(AND(CE107&gt;0,OR(CE107&lt;K107,AND(CE107=K107,9&lt;0))),1,0)))</f>
        <v>99</v>
      </c>
      <c r="P107" s="3">
        <f>IF(Inputs!$B$27&lt;&gt;"Ready","PENDING INPUTS",IF(A107&gt;Inputs!$B$6,0,MIN(MAX(0,(K107+L107+M107)-N107),MAX(0,C107-D107-(IF(O107&lt;O107,K107+L107+M107-N107,0)+IF(W107&lt;O107,S107+T107+U107-V107,0)+IF(AE107&lt;O107,AA107+AB107+AC107-AD107,0)+IF(AM107&lt;O107,AI107+AJ107+AK107-AL107,0)+IF(AU107&lt;O107,AQ107+AR107+AS107-AT107,0)+IF(BC107&lt;O107,AY107+AZ107+BA107-BB107,0)+IF(BK107&lt;O107,BG107+BH107+BI107-BJ107,0)+IF(BS107&lt;O107,BO107+BP107+BQ107-BR107,0)+IF(CA107&lt;O107,BW107+BX107+BY107-BZ107,0)+IF(CI107&lt;O107,CE107+CF107+CG107-CH107,0))))))</f>
        <v>0</v>
      </c>
      <c r="Q107" s="3">
        <f>IF(Inputs!$B$27&lt;&gt;"Ready","PENDING INPUTS",MIN((K107+L107+M107),IF(D107&gt;C107,IF(D107=0,0,N107*C107/D107),N107+P107)))</f>
        <v>0</v>
      </c>
      <c r="R107" s="3">
        <f>IF(Inputs!$B$27&lt;&gt;"Ready","PENDING INPUTS",MAX(0,(K107+L107+M107)-Q107))</f>
        <v>0</v>
      </c>
      <c r="S107" s="3">
        <f>IF(Inputs!$B$27&lt;&gt;"Ready","PENDING INPUTS",Z106)</f>
        <v>0</v>
      </c>
      <c r="T107" s="3">
        <f>IF(Inputs!$B$27&lt;&gt;"Ready","PENDING INPUTS",IF(A107&lt;=Inputs!$B$6,ROUND(S107*Inputs!C15/12,2),0))</f>
        <v>0</v>
      </c>
      <c r="U107" s="3">
        <f>IF(Inputs!$B$27&lt;&gt;"Ready","PENDING INPUTS",IF(AND(A107&lt;=Inputs!$B$6,S107&gt;0),Inputs!G15,0))</f>
        <v>0</v>
      </c>
      <c r="V107" s="3">
        <f>IF(Inputs!$B$27&lt;&gt;"Ready","PENDING INPUTS",IF(A107&gt;Inputs!$B$6,0,MIN((S107+T107+U107),IF(Inputs!H15=1,Inputs!D15,MAX(Inputs!F15,ROUND(S107*Inputs!E15+T107+U107,2))))))</f>
        <v>0</v>
      </c>
      <c r="W107">
        <f>IF(Inputs!$B$27&lt;&gt;"Ready","PENDING INPUTS",IF(S107&lt;=0,99,1+IF(AND(K107&gt;0,OR(K107&lt;S107,AND(K107=S107,0&lt;1))),1,0)+IF(AND(AA107&gt;0,OR(AA107&lt;S107,AND(AA107=S107,2&lt;1))),1,0)+IF(AND(AI107&gt;0,OR(AI107&lt;S107,AND(AI107=S107,3&lt;1))),1,0)+IF(AND(AQ107&gt;0,OR(AQ107&lt;S107,AND(AQ107=S107,4&lt;1))),1,0)+IF(AND(AY107&gt;0,OR(AY107&lt;S107,AND(AY107=S107,5&lt;1))),1,0)+IF(AND(BG107&gt;0,OR(BG107&lt;S107,AND(BG107=S107,6&lt;1))),1,0)+IF(AND(BO107&gt;0,OR(BO107&lt;S107,AND(BO107=S107,7&lt;1))),1,0)+IF(AND(BW107&gt;0,OR(BW107&lt;S107,AND(BW107=S107,8&lt;1))),1,0)+IF(AND(CE107&gt;0,OR(CE107&lt;S107,AND(CE107=S107,9&lt;1))),1,0)))</f>
        <v>99</v>
      </c>
      <c r="X107" s="3">
        <f>IF(Inputs!$B$27&lt;&gt;"Ready","PENDING INPUTS",IF(A107&gt;Inputs!$B$6,0,MIN(MAX(0,(S107+T107+U107)-V107),MAX(0,C107-D107-(IF(O107&lt;W107,K107+L107+M107-N107,0)+IF(W107&lt;W107,S107+T107+U107-V107,0)+IF(AE107&lt;W107,AA107+AB107+AC107-AD107,0)+IF(AM107&lt;W107,AI107+AJ107+AK107-AL107,0)+IF(AU107&lt;W107,AQ107+AR107+AS107-AT107,0)+IF(BC107&lt;W107,AY107+AZ107+BA107-BB107,0)+IF(BK107&lt;W107,BG107+BH107+BI107-BJ107,0)+IF(BS107&lt;W107,BO107+BP107+BQ107-BR107,0)+IF(CA107&lt;W107,BW107+BX107+BY107-BZ107,0)+IF(CI107&lt;W107,CE107+CF107+CG107-CH107,0))))))</f>
        <v>0</v>
      </c>
      <c r="Y107" s="3">
        <f>IF(Inputs!$B$27&lt;&gt;"Ready","PENDING INPUTS",MIN((S107+T107+U107),IF(D107&gt;C107,IF(D107=0,0,V107*C107/D107),V107+X107)))</f>
        <v>0</v>
      </c>
      <c r="Z107" s="3">
        <f>IF(Inputs!$B$27&lt;&gt;"Ready","PENDING INPUTS",MAX(0,(S107+T107+U107)-Y107))</f>
        <v>0</v>
      </c>
      <c r="AA107" s="3">
        <f>IF(Inputs!$B$27&lt;&gt;"Ready","PENDING INPUTS",AH106)</f>
        <v>0</v>
      </c>
      <c r="AB107" s="3">
        <f>IF(Inputs!$B$27&lt;&gt;"Ready","PENDING INPUTS",IF(A107&lt;=Inputs!$B$6,ROUND(AA107*Inputs!C16/12,2),0))</f>
        <v>0</v>
      </c>
      <c r="AC107" s="3">
        <f>IF(Inputs!$B$27&lt;&gt;"Ready","PENDING INPUTS",IF(AND(A107&lt;=Inputs!$B$6,AA107&gt;0),Inputs!G16,0))</f>
        <v>0</v>
      </c>
      <c r="AD107" s="3">
        <f>IF(Inputs!$B$27&lt;&gt;"Ready","PENDING INPUTS",IF(A107&gt;Inputs!$B$6,0,MIN((AA107+AB107+AC107),IF(Inputs!H16=1,Inputs!D16,MAX(Inputs!F16,ROUND(AA107*Inputs!E16+AB107+AC107,2))))))</f>
        <v>0</v>
      </c>
      <c r="AE107">
        <f>IF(Inputs!$B$27&lt;&gt;"Ready","PENDING INPUTS",IF(AA107&lt;=0,99,1+IF(AND(K107&gt;0,OR(K107&lt;AA107,AND(K107=AA107,0&lt;2))),1,0)+IF(AND(S107&gt;0,OR(S107&lt;AA107,AND(S107=AA107,1&lt;2))),1,0)+IF(AND(AI107&gt;0,OR(AI107&lt;AA107,AND(AI107=AA107,3&lt;2))),1,0)+IF(AND(AQ107&gt;0,OR(AQ107&lt;AA107,AND(AQ107=AA107,4&lt;2))),1,0)+IF(AND(AY107&gt;0,OR(AY107&lt;AA107,AND(AY107=AA107,5&lt;2))),1,0)+IF(AND(BG107&gt;0,OR(BG107&lt;AA107,AND(BG107=AA107,6&lt;2))),1,0)+IF(AND(BO107&gt;0,OR(BO107&lt;AA107,AND(BO107=AA107,7&lt;2))),1,0)+IF(AND(BW107&gt;0,OR(BW107&lt;AA107,AND(BW107=AA107,8&lt;2))),1,0)+IF(AND(CE107&gt;0,OR(CE107&lt;AA107,AND(CE107=AA107,9&lt;2))),1,0)))</f>
        <v>99</v>
      </c>
      <c r="AF107" s="3">
        <f>IF(Inputs!$B$27&lt;&gt;"Ready","PENDING INPUTS",IF(A107&gt;Inputs!$B$6,0,MIN(MAX(0,(AA107+AB107+AC107)-AD107),MAX(0,C107-D107-(IF(O107&lt;AE107,K107+L107+M107-N107,0)+IF(W107&lt;AE107,S107+T107+U107-V107,0)+IF(AE107&lt;AE107,AA107+AB107+AC107-AD107,0)+IF(AM107&lt;AE107,AI107+AJ107+AK107-AL107,0)+IF(AU107&lt;AE107,AQ107+AR107+AS107-AT107,0)+IF(BC107&lt;AE107,AY107+AZ107+BA107-BB107,0)+IF(BK107&lt;AE107,BG107+BH107+BI107-BJ107,0)+IF(BS107&lt;AE107,BO107+BP107+BQ107-BR107,0)+IF(CA107&lt;AE107,BW107+BX107+BY107-BZ107,0)+IF(CI107&lt;AE107,CE107+CF107+CG107-CH107,0))))))</f>
        <v>0</v>
      </c>
      <c r="AG107" s="3">
        <f>IF(Inputs!$B$27&lt;&gt;"Ready","PENDING INPUTS",MIN((AA107+AB107+AC107),IF(D107&gt;C107,IF(D107=0,0,AD107*C107/D107),AD107+AF107)))</f>
        <v>0</v>
      </c>
      <c r="AH107" s="3">
        <f>IF(Inputs!$B$27&lt;&gt;"Ready","PENDING INPUTS",MAX(0,(AA107+AB107+AC107)-AG107))</f>
        <v>0</v>
      </c>
      <c r="AI107" s="3">
        <f>IF(Inputs!$B$27&lt;&gt;"Ready","PENDING INPUTS",AP106)</f>
        <v>0</v>
      </c>
      <c r="AJ107" s="3">
        <f>IF(Inputs!$B$27&lt;&gt;"Ready","PENDING INPUTS",IF(A107&lt;=Inputs!$B$6,ROUND(AI107*Inputs!C17/12,2),0))</f>
        <v>0</v>
      </c>
      <c r="AK107" s="3">
        <f>IF(Inputs!$B$27&lt;&gt;"Ready","PENDING INPUTS",IF(AND(A107&lt;=Inputs!$B$6,AI107&gt;0),Inputs!G17,0))</f>
        <v>0</v>
      </c>
      <c r="AL107" s="3">
        <f>IF(Inputs!$B$27&lt;&gt;"Ready","PENDING INPUTS",IF(A107&gt;Inputs!$B$6,0,MIN((AI107+AJ107+AK107),IF(Inputs!H17=1,Inputs!D17,MAX(Inputs!F17,ROUND(AI107*Inputs!E17+AJ107+AK107,2))))))</f>
        <v>0</v>
      </c>
      <c r="AM107">
        <f>IF(Inputs!$B$27&lt;&gt;"Ready","PENDING INPUTS",IF(AI107&lt;=0,99,1+IF(AND(K107&gt;0,OR(K107&lt;AI107,AND(K107=AI107,0&lt;3))),1,0)+IF(AND(S107&gt;0,OR(S107&lt;AI107,AND(S107=AI107,1&lt;3))),1,0)+IF(AND(AA107&gt;0,OR(AA107&lt;AI107,AND(AA107=AI107,2&lt;3))),1,0)+IF(AND(AQ107&gt;0,OR(AQ107&lt;AI107,AND(AQ107=AI107,4&lt;3))),1,0)+IF(AND(AY107&gt;0,OR(AY107&lt;AI107,AND(AY107=AI107,5&lt;3))),1,0)+IF(AND(BG107&gt;0,OR(BG107&lt;AI107,AND(BG107=AI107,6&lt;3))),1,0)+IF(AND(BO107&gt;0,OR(BO107&lt;AI107,AND(BO107=AI107,7&lt;3))),1,0)+IF(AND(BW107&gt;0,OR(BW107&lt;AI107,AND(BW107=AI107,8&lt;3))),1,0)+IF(AND(CE107&gt;0,OR(CE107&lt;AI107,AND(CE107=AI107,9&lt;3))),1,0)))</f>
        <v>99</v>
      </c>
      <c r="AN107" s="3">
        <f>IF(Inputs!$B$27&lt;&gt;"Ready","PENDING INPUTS",IF(A107&gt;Inputs!$B$6,0,MIN(MAX(0,(AI107+AJ107+AK107)-AL107),MAX(0,C107-D107-(IF(O107&lt;AM107,K107+L107+M107-N107,0)+IF(W107&lt;AM107,S107+T107+U107-V107,0)+IF(AE107&lt;AM107,AA107+AB107+AC107-AD107,0)+IF(AM107&lt;AM107,AI107+AJ107+AK107-AL107,0)+IF(AU107&lt;AM107,AQ107+AR107+AS107-AT107,0)+IF(BC107&lt;AM107,AY107+AZ107+BA107-BB107,0)+IF(BK107&lt;AM107,BG107+BH107+BI107-BJ107,0)+IF(BS107&lt;AM107,BO107+BP107+BQ107-BR107,0)+IF(CA107&lt;AM107,BW107+BX107+BY107-BZ107,0)+IF(CI107&lt;AM107,CE107+CF107+CG107-CH107,0))))))</f>
        <v>0</v>
      </c>
      <c r="AO107" s="3">
        <f>IF(Inputs!$B$27&lt;&gt;"Ready","PENDING INPUTS",MIN((AI107+AJ107+AK107),IF(D107&gt;C107,IF(D107=0,0,AL107*C107/D107),AL107+AN107)))</f>
        <v>0</v>
      </c>
      <c r="AP107" s="3">
        <f>IF(Inputs!$B$27&lt;&gt;"Ready","PENDING INPUTS",MAX(0,(AI107+AJ107+AK107)-AO107))</f>
        <v>0</v>
      </c>
      <c r="AQ107" s="3">
        <f>IF(Inputs!$B$27&lt;&gt;"Ready","PENDING INPUTS",AX106)</f>
        <v>0</v>
      </c>
      <c r="AR107" s="3">
        <f>IF(Inputs!$B$27&lt;&gt;"Ready","PENDING INPUTS",IF(A107&lt;=Inputs!$B$6,ROUND(AQ107*Inputs!C18/12,2),0))</f>
        <v>0</v>
      </c>
      <c r="AS107" s="3">
        <f>IF(Inputs!$B$27&lt;&gt;"Ready","PENDING INPUTS",IF(AND(A107&lt;=Inputs!$B$6,AQ107&gt;0),Inputs!G18,0))</f>
        <v>0</v>
      </c>
      <c r="AT107" s="3">
        <f>IF(Inputs!$B$27&lt;&gt;"Ready","PENDING INPUTS",IF(A107&gt;Inputs!$B$6,0,MIN((AQ107+AR107+AS107),IF(Inputs!H18=1,Inputs!D18,MAX(Inputs!F18,ROUND(AQ107*Inputs!E18+AR107+AS107,2))))))</f>
        <v>0</v>
      </c>
      <c r="AU107">
        <f>IF(Inputs!$B$27&lt;&gt;"Ready","PENDING INPUTS",IF(AQ107&lt;=0,99,1+IF(AND(K107&gt;0,OR(K107&lt;AQ107,AND(K107=AQ107,0&lt;4))),1,0)+IF(AND(S107&gt;0,OR(S107&lt;AQ107,AND(S107=AQ107,1&lt;4))),1,0)+IF(AND(AA107&gt;0,OR(AA107&lt;AQ107,AND(AA107=AQ107,2&lt;4))),1,0)+IF(AND(AI107&gt;0,OR(AI107&lt;AQ107,AND(AI107=AQ107,3&lt;4))),1,0)+IF(AND(AY107&gt;0,OR(AY107&lt;AQ107,AND(AY107=AQ107,5&lt;4))),1,0)+IF(AND(BG107&gt;0,OR(BG107&lt;AQ107,AND(BG107=AQ107,6&lt;4))),1,0)+IF(AND(BO107&gt;0,OR(BO107&lt;AQ107,AND(BO107=AQ107,7&lt;4))),1,0)+IF(AND(BW107&gt;0,OR(BW107&lt;AQ107,AND(BW107=AQ107,8&lt;4))),1,0)+IF(AND(CE107&gt;0,OR(CE107&lt;AQ107,AND(CE107=AQ107,9&lt;4))),1,0)))</f>
        <v>99</v>
      </c>
      <c r="AV107" s="3">
        <f>IF(Inputs!$B$27&lt;&gt;"Ready","PENDING INPUTS",IF(A107&gt;Inputs!$B$6,0,MIN(MAX(0,(AQ107+AR107+AS107)-AT107),MAX(0,C107-D107-(IF(O107&lt;AU107,K107+L107+M107-N107,0)+IF(W107&lt;AU107,S107+T107+U107-V107,0)+IF(AE107&lt;AU107,AA107+AB107+AC107-AD107,0)+IF(AM107&lt;AU107,AI107+AJ107+AK107-AL107,0)+IF(AU107&lt;AU107,AQ107+AR107+AS107-AT107,0)+IF(BC107&lt;AU107,AY107+AZ107+BA107-BB107,0)+IF(BK107&lt;AU107,BG107+BH107+BI107-BJ107,0)+IF(BS107&lt;AU107,BO107+BP107+BQ107-BR107,0)+IF(CA107&lt;AU107,BW107+BX107+BY107-BZ107,0)+IF(CI107&lt;AU107,CE107+CF107+CG107-CH107,0))))))</f>
        <v>0</v>
      </c>
      <c r="AW107" s="3">
        <f>IF(Inputs!$B$27&lt;&gt;"Ready","PENDING INPUTS",MIN((AQ107+AR107+AS107),IF(D107&gt;C107,IF(D107=0,0,AT107*C107/D107),AT107+AV107)))</f>
        <v>0</v>
      </c>
      <c r="AX107" s="3">
        <f>IF(Inputs!$B$27&lt;&gt;"Ready","PENDING INPUTS",MAX(0,(AQ107+AR107+AS107)-AW107))</f>
        <v>0</v>
      </c>
      <c r="AY107" s="3">
        <f>IF(Inputs!$B$27&lt;&gt;"Ready","PENDING INPUTS",BF106)</f>
        <v>0</v>
      </c>
      <c r="AZ107" s="3">
        <f>IF(Inputs!$B$27&lt;&gt;"Ready","PENDING INPUTS",IF(A107&lt;=Inputs!$B$6,ROUND(AY107*Inputs!C19/12,2),0))</f>
        <v>0</v>
      </c>
      <c r="BA107" s="3">
        <f>IF(Inputs!$B$27&lt;&gt;"Ready","PENDING INPUTS",IF(AND(A107&lt;=Inputs!$B$6,AY107&gt;0),Inputs!G19,0))</f>
        <v>0</v>
      </c>
      <c r="BB107" s="3">
        <f>IF(Inputs!$B$27&lt;&gt;"Ready","PENDING INPUTS",IF(A107&gt;Inputs!$B$6,0,MIN((AY107+AZ107+BA107),IF(Inputs!H19=1,Inputs!D19,MAX(Inputs!F19,ROUND(AY107*Inputs!E19+AZ107+BA107,2))))))</f>
        <v>0</v>
      </c>
      <c r="BC107">
        <f>IF(Inputs!$B$27&lt;&gt;"Ready","PENDING INPUTS",IF(AY107&lt;=0,99,1+IF(AND(K107&gt;0,OR(K107&lt;AY107,AND(K107=AY107,0&lt;5))),1,0)+IF(AND(S107&gt;0,OR(S107&lt;AY107,AND(S107=AY107,1&lt;5))),1,0)+IF(AND(AA107&gt;0,OR(AA107&lt;AY107,AND(AA107=AY107,2&lt;5))),1,0)+IF(AND(AI107&gt;0,OR(AI107&lt;AY107,AND(AI107=AY107,3&lt;5))),1,0)+IF(AND(AQ107&gt;0,OR(AQ107&lt;AY107,AND(AQ107=AY107,4&lt;5))),1,0)+IF(AND(BG107&gt;0,OR(BG107&lt;AY107,AND(BG107=AY107,6&lt;5))),1,0)+IF(AND(BO107&gt;0,OR(BO107&lt;AY107,AND(BO107=AY107,7&lt;5))),1,0)+IF(AND(BW107&gt;0,OR(BW107&lt;AY107,AND(BW107=AY107,8&lt;5))),1,0)+IF(AND(CE107&gt;0,OR(CE107&lt;AY107,AND(CE107=AY107,9&lt;5))),1,0)))</f>
        <v>99</v>
      </c>
      <c r="BD107" s="3">
        <f>IF(Inputs!$B$27&lt;&gt;"Ready","PENDING INPUTS",IF(A107&gt;Inputs!$B$6,0,MIN(MAX(0,(AY107+AZ107+BA107)-BB107),MAX(0,C107-D107-(IF(O107&lt;BC107,K107+L107+M107-N107,0)+IF(W107&lt;BC107,S107+T107+U107-V107,0)+IF(AE107&lt;BC107,AA107+AB107+AC107-AD107,0)+IF(AM107&lt;BC107,AI107+AJ107+AK107-AL107,0)+IF(AU107&lt;BC107,AQ107+AR107+AS107-AT107,0)+IF(BC107&lt;BC107,AY107+AZ107+BA107-BB107,0)+IF(BK107&lt;BC107,BG107+BH107+BI107-BJ107,0)+IF(BS107&lt;BC107,BO107+BP107+BQ107-BR107,0)+IF(CA107&lt;BC107,BW107+BX107+BY107-BZ107,0)+IF(CI107&lt;BC107,CE107+CF107+CG107-CH107,0))))))</f>
        <v>0</v>
      </c>
      <c r="BE107" s="3">
        <f>IF(Inputs!$B$27&lt;&gt;"Ready","PENDING INPUTS",MIN((AY107+AZ107+BA107),IF(D107&gt;C107,IF(D107=0,0,BB107*C107/D107),BB107+BD107)))</f>
        <v>0</v>
      </c>
      <c r="BF107" s="3">
        <f>IF(Inputs!$B$27&lt;&gt;"Ready","PENDING INPUTS",MAX(0,(AY107+AZ107+BA107)-BE107))</f>
        <v>0</v>
      </c>
      <c r="BG107" s="3">
        <f>IF(Inputs!$B$27&lt;&gt;"Ready","PENDING INPUTS",BN106)</f>
        <v>0</v>
      </c>
      <c r="BH107" s="3">
        <f>IF(Inputs!$B$27&lt;&gt;"Ready","PENDING INPUTS",IF(A107&lt;=Inputs!$B$6,ROUND(BG107*Inputs!C20/12,2),0))</f>
        <v>0</v>
      </c>
      <c r="BI107" s="3">
        <f>IF(Inputs!$B$27&lt;&gt;"Ready","PENDING INPUTS",IF(AND(A107&lt;=Inputs!$B$6,BG107&gt;0),Inputs!G20,0))</f>
        <v>0</v>
      </c>
      <c r="BJ107" s="3">
        <f>IF(Inputs!$B$27&lt;&gt;"Ready","PENDING INPUTS",IF(A107&gt;Inputs!$B$6,0,MIN((BG107+BH107+BI107),IF(Inputs!H20=1,Inputs!D20,MAX(Inputs!F20,ROUND(BG107*Inputs!E20+BH107+BI107,2))))))</f>
        <v>0</v>
      </c>
      <c r="BK107">
        <f>IF(Inputs!$B$27&lt;&gt;"Ready","PENDING INPUTS",IF(BG107&lt;=0,99,1+IF(AND(K107&gt;0,OR(K107&lt;BG107,AND(K107=BG107,0&lt;6))),1,0)+IF(AND(S107&gt;0,OR(S107&lt;BG107,AND(S107=BG107,1&lt;6))),1,0)+IF(AND(AA107&gt;0,OR(AA107&lt;BG107,AND(AA107=BG107,2&lt;6))),1,0)+IF(AND(AI107&gt;0,OR(AI107&lt;BG107,AND(AI107=BG107,3&lt;6))),1,0)+IF(AND(AQ107&gt;0,OR(AQ107&lt;BG107,AND(AQ107=BG107,4&lt;6))),1,0)+IF(AND(AY107&gt;0,OR(AY107&lt;BG107,AND(AY107=BG107,5&lt;6))),1,0)+IF(AND(BO107&gt;0,OR(BO107&lt;BG107,AND(BO107=BG107,7&lt;6))),1,0)+IF(AND(BW107&gt;0,OR(BW107&lt;BG107,AND(BW107=BG107,8&lt;6))),1,0)+IF(AND(CE107&gt;0,OR(CE107&lt;BG107,AND(CE107=BG107,9&lt;6))),1,0)))</f>
        <v>99</v>
      </c>
      <c r="BL107" s="3">
        <f>IF(Inputs!$B$27&lt;&gt;"Ready","PENDING INPUTS",IF(A107&gt;Inputs!$B$6,0,MIN(MAX(0,(BG107+BH107+BI107)-BJ107),MAX(0,C107-D107-(IF(O107&lt;BK107,K107+L107+M107-N107,0)+IF(W107&lt;BK107,S107+T107+U107-V107,0)+IF(AE107&lt;BK107,AA107+AB107+AC107-AD107,0)+IF(AM107&lt;BK107,AI107+AJ107+AK107-AL107,0)+IF(AU107&lt;BK107,AQ107+AR107+AS107-AT107,0)+IF(BC107&lt;BK107,AY107+AZ107+BA107-BB107,0)+IF(BK107&lt;BK107,BG107+BH107+BI107-BJ107,0)+IF(BS107&lt;BK107,BO107+BP107+BQ107-BR107,0)+IF(CA107&lt;BK107,BW107+BX107+BY107-BZ107,0)+IF(CI107&lt;BK107,CE107+CF107+CG107-CH107,0))))))</f>
        <v>0</v>
      </c>
      <c r="BM107" s="3">
        <f>IF(Inputs!$B$27&lt;&gt;"Ready","PENDING INPUTS",MIN((BG107+BH107+BI107),IF(D107&gt;C107,IF(D107=0,0,BJ107*C107/D107),BJ107+BL107)))</f>
        <v>0</v>
      </c>
      <c r="BN107" s="3">
        <f>IF(Inputs!$B$27&lt;&gt;"Ready","PENDING INPUTS",MAX(0,(BG107+BH107+BI107)-BM107))</f>
        <v>0</v>
      </c>
      <c r="BO107" s="3">
        <f>IF(Inputs!$B$27&lt;&gt;"Ready","PENDING INPUTS",BV106)</f>
        <v>0</v>
      </c>
      <c r="BP107" s="3">
        <f>IF(Inputs!$B$27&lt;&gt;"Ready","PENDING INPUTS",IF(A107&lt;=Inputs!$B$6,ROUND(BO107*Inputs!C21/12,2),0))</f>
        <v>0</v>
      </c>
      <c r="BQ107" s="3">
        <f>IF(Inputs!$B$27&lt;&gt;"Ready","PENDING INPUTS",IF(AND(A107&lt;=Inputs!$B$6,BO107&gt;0),Inputs!G21,0))</f>
        <v>0</v>
      </c>
      <c r="BR107" s="3">
        <f>IF(Inputs!$B$27&lt;&gt;"Ready","PENDING INPUTS",IF(A107&gt;Inputs!$B$6,0,MIN((BO107+BP107+BQ107),IF(Inputs!H21=1,Inputs!D21,MAX(Inputs!F21,ROUND(BO107*Inputs!E21+BP107+BQ107,2))))))</f>
        <v>0</v>
      </c>
      <c r="BS107">
        <f>IF(Inputs!$B$27&lt;&gt;"Ready","PENDING INPUTS",IF(BO107&lt;=0,99,1+IF(AND(K107&gt;0,OR(K107&lt;BO107,AND(K107=BO107,0&lt;7))),1,0)+IF(AND(S107&gt;0,OR(S107&lt;BO107,AND(S107=BO107,1&lt;7))),1,0)+IF(AND(AA107&gt;0,OR(AA107&lt;BO107,AND(AA107=BO107,2&lt;7))),1,0)+IF(AND(AI107&gt;0,OR(AI107&lt;BO107,AND(AI107=BO107,3&lt;7))),1,0)+IF(AND(AQ107&gt;0,OR(AQ107&lt;BO107,AND(AQ107=BO107,4&lt;7))),1,0)+IF(AND(AY107&gt;0,OR(AY107&lt;BO107,AND(AY107=BO107,5&lt;7))),1,0)+IF(AND(BG107&gt;0,OR(BG107&lt;BO107,AND(BG107=BO107,6&lt;7))),1,0)+IF(AND(BW107&gt;0,OR(BW107&lt;BO107,AND(BW107=BO107,8&lt;7))),1,0)+IF(AND(CE107&gt;0,OR(CE107&lt;BO107,AND(CE107=BO107,9&lt;7))),1,0)))</f>
        <v>99</v>
      </c>
      <c r="BT107" s="3">
        <f>IF(Inputs!$B$27&lt;&gt;"Ready","PENDING INPUTS",IF(A107&gt;Inputs!$B$6,0,MIN(MAX(0,(BO107+BP107+BQ107)-BR107),MAX(0,C107-D107-(IF(O107&lt;BS107,K107+L107+M107-N107,0)+IF(W107&lt;BS107,S107+T107+U107-V107,0)+IF(AE107&lt;BS107,AA107+AB107+AC107-AD107,0)+IF(AM107&lt;BS107,AI107+AJ107+AK107-AL107,0)+IF(AU107&lt;BS107,AQ107+AR107+AS107-AT107,0)+IF(BC107&lt;BS107,AY107+AZ107+BA107-BB107,0)+IF(BK107&lt;BS107,BG107+BH107+BI107-BJ107,0)+IF(BS107&lt;BS107,BO107+BP107+BQ107-BR107,0)+IF(CA107&lt;BS107,BW107+BX107+BY107-BZ107,0)+IF(CI107&lt;BS107,CE107+CF107+CG107-CH107,0))))))</f>
        <v>0</v>
      </c>
      <c r="BU107" s="3">
        <f>IF(Inputs!$B$27&lt;&gt;"Ready","PENDING INPUTS",MIN((BO107+BP107+BQ107),IF(D107&gt;C107,IF(D107=0,0,BR107*C107/D107),BR107+BT107)))</f>
        <v>0</v>
      </c>
      <c r="BV107" s="3">
        <f>IF(Inputs!$B$27&lt;&gt;"Ready","PENDING INPUTS",MAX(0,(BO107+BP107+BQ107)-BU107))</f>
        <v>0</v>
      </c>
      <c r="BW107" s="3">
        <f>IF(Inputs!$B$27&lt;&gt;"Ready","PENDING INPUTS",CD106)</f>
        <v>0</v>
      </c>
      <c r="BX107" s="3">
        <f>IF(Inputs!$B$27&lt;&gt;"Ready","PENDING INPUTS",IF(A107&lt;=Inputs!$B$6,ROUND(BW107*Inputs!C22/12,2),0))</f>
        <v>0</v>
      </c>
      <c r="BY107" s="3">
        <f>IF(Inputs!$B$27&lt;&gt;"Ready","PENDING INPUTS",IF(AND(A107&lt;=Inputs!$B$6,BW107&gt;0),Inputs!G22,0))</f>
        <v>0</v>
      </c>
      <c r="BZ107" s="3">
        <f>IF(Inputs!$B$27&lt;&gt;"Ready","PENDING INPUTS",IF(A107&gt;Inputs!$B$6,0,MIN((BW107+BX107+BY107),IF(Inputs!H22=1,Inputs!D22,MAX(Inputs!F22,ROUND(BW107*Inputs!E22+BX107+BY107,2))))))</f>
        <v>0</v>
      </c>
      <c r="CA107">
        <f>IF(Inputs!$B$27&lt;&gt;"Ready","PENDING INPUTS",IF(BW107&lt;=0,99,1+IF(AND(K107&gt;0,OR(K107&lt;BW107,AND(K107=BW107,0&lt;8))),1,0)+IF(AND(S107&gt;0,OR(S107&lt;BW107,AND(S107=BW107,1&lt;8))),1,0)+IF(AND(AA107&gt;0,OR(AA107&lt;BW107,AND(AA107=BW107,2&lt;8))),1,0)+IF(AND(AI107&gt;0,OR(AI107&lt;BW107,AND(AI107=BW107,3&lt;8))),1,0)+IF(AND(AQ107&gt;0,OR(AQ107&lt;BW107,AND(AQ107=BW107,4&lt;8))),1,0)+IF(AND(AY107&gt;0,OR(AY107&lt;BW107,AND(AY107=BW107,5&lt;8))),1,0)+IF(AND(BG107&gt;0,OR(BG107&lt;BW107,AND(BG107=BW107,6&lt;8))),1,0)+IF(AND(BO107&gt;0,OR(BO107&lt;BW107,AND(BO107=BW107,7&lt;8))),1,0)+IF(AND(CE107&gt;0,OR(CE107&lt;BW107,AND(CE107=BW107,9&lt;8))),1,0)))</f>
        <v>99</v>
      </c>
      <c r="CB107" s="3">
        <f>IF(Inputs!$B$27&lt;&gt;"Ready","PENDING INPUTS",IF(A107&gt;Inputs!$B$6,0,MIN(MAX(0,(BW107+BX107+BY107)-BZ107),MAX(0,C107-D107-(IF(O107&lt;CA107,K107+L107+M107-N107,0)+IF(W107&lt;CA107,S107+T107+U107-V107,0)+IF(AE107&lt;CA107,AA107+AB107+AC107-AD107,0)+IF(AM107&lt;CA107,AI107+AJ107+AK107-AL107,0)+IF(AU107&lt;CA107,AQ107+AR107+AS107-AT107,0)+IF(BC107&lt;CA107,AY107+AZ107+BA107-BB107,0)+IF(BK107&lt;CA107,BG107+BH107+BI107-BJ107,0)+IF(BS107&lt;CA107,BO107+BP107+BQ107-BR107,0)+IF(CA107&lt;CA107,BW107+BX107+BY107-BZ107,0)+IF(CI107&lt;CA107,CE107+CF107+CG107-CH107,0))))))</f>
        <v>0</v>
      </c>
      <c r="CC107" s="3">
        <f>IF(Inputs!$B$27&lt;&gt;"Ready","PENDING INPUTS",MIN((BW107+BX107+BY107),IF(D107&gt;C107,IF(D107=0,0,BZ107*C107/D107),BZ107+CB107)))</f>
        <v>0</v>
      </c>
      <c r="CD107" s="3">
        <f>IF(Inputs!$B$27&lt;&gt;"Ready","PENDING INPUTS",MAX(0,(BW107+BX107+BY107)-CC107))</f>
        <v>0</v>
      </c>
      <c r="CE107" s="3">
        <f>IF(Inputs!$B$27&lt;&gt;"Ready","PENDING INPUTS",CL106)</f>
        <v>0</v>
      </c>
      <c r="CF107" s="3">
        <f>IF(Inputs!$B$27&lt;&gt;"Ready","PENDING INPUTS",IF(A107&lt;=Inputs!$B$6,ROUND(CE107*Inputs!C23/12,2),0))</f>
        <v>0</v>
      </c>
      <c r="CG107" s="3">
        <f>IF(Inputs!$B$27&lt;&gt;"Ready","PENDING INPUTS",IF(AND(A107&lt;=Inputs!$B$6,CE107&gt;0),Inputs!G23,0))</f>
        <v>0</v>
      </c>
      <c r="CH107" s="3">
        <f>IF(Inputs!$B$27&lt;&gt;"Ready","PENDING INPUTS",IF(A107&gt;Inputs!$B$6,0,MIN((CE107+CF107+CG107),IF(Inputs!H23=1,Inputs!D23,MAX(Inputs!F23,ROUND(CE107*Inputs!E23+CF107+CG107,2))))))</f>
        <v>0</v>
      </c>
      <c r="CI107">
        <f>IF(Inputs!$B$27&lt;&gt;"Ready","PENDING INPUTS",IF(CE107&lt;=0,99,1+IF(AND(K107&gt;0,OR(K107&lt;CE107,AND(K107=CE107,0&lt;9))),1,0)+IF(AND(S107&gt;0,OR(S107&lt;CE107,AND(S107=CE107,1&lt;9))),1,0)+IF(AND(AA107&gt;0,OR(AA107&lt;CE107,AND(AA107=CE107,2&lt;9))),1,0)+IF(AND(AI107&gt;0,OR(AI107&lt;CE107,AND(AI107=CE107,3&lt;9))),1,0)+IF(AND(AQ107&gt;0,OR(AQ107&lt;CE107,AND(AQ107=CE107,4&lt;9))),1,0)+IF(AND(AY107&gt;0,OR(AY107&lt;CE107,AND(AY107=CE107,5&lt;9))),1,0)+IF(AND(BG107&gt;0,OR(BG107&lt;CE107,AND(BG107=CE107,6&lt;9))),1,0)+IF(AND(BO107&gt;0,OR(BO107&lt;CE107,AND(BO107=CE107,7&lt;9))),1,0)+IF(AND(BW107&gt;0,OR(BW107&lt;CE107,AND(BW107=CE107,8&lt;9))),1,0)))</f>
        <v>99</v>
      </c>
      <c r="CJ107" s="3">
        <f>IF(Inputs!$B$27&lt;&gt;"Ready","PENDING INPUTS",IF(A107&gt;Inputs!$B$6,0,MIN(MAX(0,(CE107+CF107+CG107)-CH107),MAX(0,C107-D107-(IF(O107&lt;CI107,K107+L107+M107-N107,0)+IF(W107&lt;CI107,S107+T107+U107-V107,0)+IF(AE107&lt;CI107,AA107+AB107+AC107-AD107,0)+IF(AM107&lt;CI107,AI107+AJ107+AK107-AL107,0)+IF(AU107&lt;CI107,AQ107+AR107+AS107-AT107,0)+IF(BC107&lt;CI107,AY107+AZ107+BA107-BB107,0)+IF(BK107&lt;CI107,BG107+BH107+BI107-BJ107,0)+IF(BS107&lt;CI107,BO107+BP107+BQ107-BR107,0)+IF(CA107&lt;CI107,BW107+BX107+BY107-BZ107,0)+IF(CI107&lt;CI107,CE107+CF107+CG107-CH107,0))))))</f>
        <v>0</v>
      </c>
      <c r="CK107" s="3">
        <f>IF(Inputs!$B$27&lt;&gt;"Ready","PENDING INPUTS",MIN((CE107+CF107+CG107),IF(D107&gt;C107,IF(D107=0,0,CH107*C107/D107),CH107+CJ107)))</f>
        <v>0</v>
      </c>
      <c r="CL107" s="3">
        <f>IF(Inputs!$B$27&lt;&gt;"Ready","PENDING INPUTS",MAX(0,(CE107+CF107+CG107)-CK107))</f>
        <v>0</v>
      </c>
    </row>
    <row r="108" spans="1:90" ht="27.95" customHeight="1" x14ac:dyDescent="0.25">
      <c r="A108">
        <v>104</v>
      </c>
      <c r="B108" s="13">
        <f>IF(Inputs!$B$27&lt;&gt;"Ready","PENDING INPUTS",EDATE(Inputs!$B$5,A108-1))</f>
        <v>49430</v>
      </c>
      <c r="C108" s="3">
        <f>IF(Inputs!$B$27&lt;&gt;"Ready","PENDING INPUTS",IF(A108&lt;=Inputs!$B$6,MAX(0,Inputs!$B$4+IF(A108=Inputs!$B$7,Inputs!$B$8,0)+IF(A108=Inputs!$B$9,Inputs!$B$10,0)),0))</f>
        <v>0</v>
      </c>
      <c r="D108" s="3">
        <f>IF(Inputs!$B$27&lt;&gt;"Ready","PENDING INPUTS",SUM(N108,V108,AD108,AL108,AT108,BB108,BJ108,BR108,BZ108,CH108))</f>
        <v>0</v>
      </c>
      <c r="E108" s="3">
        <f>IF(Inputs!$B$27&lt;&gt;"Ready","PENDING INPUTS",MAX(0,D108-C108))</f>
        <v>0</v>
      </c>
      <c r="F108" s="3">
        <f>IF(Inputs!$B$27&lt;&gt;"Ready","PENDING INPUTS",SUM(Q108,Y108,AG108,AO108,AW108,BE108,BM108,BU108,CC108,CK108))</f>
        <v>0</v>
      </c>
      <c r="G108" s="3">
        <f>IF(Inputs!$B$27&lt;&gt;"Ready","PENDING INPUTS",SUM(L108,T108,AB108,AJ108,AR108,AZ108,BH108,BP108,BX108,CF108))</f>
        <v>0</v>
      </c>
      <c r="H108" s="3">
        <f>IF(Inputs!$B$27&lt;&gt;"Ready","PENDING INPUTS",SUM(M108,U108,AC108,AK108,AS108,BA108,BI108,BQ108,BY108,CG108))</f>
        <v>0</v>
      </c>
      <c r="I108" s="3">
        <f>IF(Inputs!$B$27&lt;&gt;"Ready","PENDING INPUTS",SUM(R108,Z108,AH108,AP108,AX108,BF108,BN108,BV108,CD108,CL108))</f>
        <v>0</v>
      </c>
      <c r="J108" t="str">
        <f>IF(Inputs!$B$27&lt;&gt;"Ready","PENDING INPUTS",IF(A108&gt;Inputs!$B$6,"Beyond horizon",IF(E108&gt;0.005,"MINIMUM SHORTFALL",IF(I108&lt;0.005,"Paid off","In progress"))))</f>
        <v>Paid off</v>
      </c>
      <c r="K108" s="3">
        <f>IF(Inputs!$B$27&lt;&gt;"Ready","PENDING INPUTS",R107)</f>
        <v>0</v>
      </c>
      <c r="L108" s="3">
        <f>IF(Inputs!$B$27&lt;&gt;"Ready","PENDING INPUTS",IF(A108&lt;=Inputs!$B$6,ROUND(K108*Inputs!C14/12,2),0))</f>
        <v>0</v>
      </c>
      <c r="M108" s="3">
        <f>IF(Inputs!$B$27&lt;&gt;"Ready","PENDING INPUTS",IF(AND(A108&lt;=Inputs!$B$6,K108&gt;0),Inputs!G14,0))</f>
        <v>0</v>
      </c>
      <c r="N108" s="3">
        <f>IF(Inputs!$B$27&lt;&gt;"Ready","PENDING INPUTS",IF(A108&gt;Inputs!$B$6,0,MIN((K108+L108+M108),IF(Inputs!H14=1,Inputs!D14,MAX(Inputs!F14,ROUND(K108*Inputs!E14+L108+M108,2))))))</f>
        <v>0</v>
      </c>
      <c r="O108">
        <f>IF(Inputs!$B$27&lt;&gt;"Ready","PENDING INPUTS",IF(K108&lt;=0,99,1+IF(AND(S108&gt;0,OR(S108&lt;K108,AND(S108=K108,1&lt;0))),1,0)+IF(AND(AA108&gt;0,OR(AA108&lt;K108,AND(AA108=K108,2&lt;0))),1,0)+IF(AND(AI108&gt;0,OR(AI108&lt;K108,AND(AI108=K108,3&lt;0))),1,0)+IF(AND(AQ108&gt;0,OR(AQ108&lt;K108,AND(AQ108=K108,4&lt;0))),1,0)+IF(AND(AY108&gt;0,OR(AY108&lt;K108,AND(AY108=K108,5&lt;0))),1,0)+IF(AND(BG108&gt;0,OR(BG108&lt;K108,AND(BG108=K108,6&lt;0))),1,0)+IF(AND(BO108&gt;0,OR(BO108&lt;K108,AND(BO108=K108,7&lt;0))),1,0)+IF(AND(BW108&gt;0,OR(BW108&lt;K108,AND(BW108=K108,8&lt;0))),1,0)+IF(AND(CE108&gt;0,OR(CE108&lt;K108,AND(CE108=K108,9&lt;0))),1,0)))</f>
        <v>99</v>
      </c>
      <c r="P108" s="3">
        <f>IF(Inputs!$B$27&lt;&gt;"Ready","PENDING INPUTS",IF(A108&gt;Inputs!$B$6,0,MIN(MAX(0,(K108+L108+M108)-N108),MAX(0,C108-D108-(IF(O108&lt;O108,K108+L108+M108-N108,0)+IF(W108&lt;O108,S108+T108+U108-V108,0)+IF(AE108&lt;O108,AA108+AB108+AC108-AD108,0)+IF(AM108&lt;O108,AI108+AJ108+AK108-AL108,0)+IF(AU108&lt;O108,AQ108+AR108+AS108-AT108,0)+IF(BC108&lt;O108,AY108+AZ108+BA108-BB108,0)+IF(BK108&lt;O108,BG108+BH108+BI108-BJ108,0)+IF(BS108&lt;O108,BO108+BP108+BQ108-BR108,0)+IF(CA108&lt;O108,BW108+BX108+BY108-BZ108,0)+IF(CI108&lt;O108,CE108+CF108+CG108-CH108,0))))))</f>
        <v>0</v>
      </c>
      <c r="Q108" s="3">
        <f>IF(Inputs!$B$27&lt;&gt;"Ready","PENDING INPUTS",MIN((K108+L108+M108),IF(D108&gt;C108,IF(D108=0,0,N108*C108/D108),N108+P108)))</f>
        <v>0</v>
      </c>
      <c r="R108" s="3">
        <f>IF(Inputs!$B$27&lt;&gt;"Ready","PENDING INPUTS",MAX(0,(K108+L108+M108)-Q108))</f>
        <v>0</v>
      </c>
      <c r="S108" s="3">
        <f>IF(Inputs!$B$27&lt;&gt;"Ready","PENDING INPUTS",Z107)</f>
        <v>0</v>
      </c>
      <c r="T108" s="3">
        <f>IF(Inputs!$B$27&lt;&gt;"Ready","PENDING INPUTS",IF(A108&lt;=Inputs!$B$6,ROUND(S108*Inputs!C15/12,2),0))</f>
        <v>0</v>
      </c>
      <c r="U108" s="3">
        <f>IF(Inputs!$B$27&lt;&gt;"Ready","PENDING INPUTS",IF(AND(A108&lt;=Inputs!$B$6,S108&gt;0),Inputs!G15,0))</f>
        <v>0</v>
      </c>
      <c r="V108" s="3">
        <f>IF(Inputs!$B$27&lt;&gt;"Ready","PENDING INPUTS",IF(A108&gt;Inputs!$B$6,0,MIN((S108+T108+U108),IF(Inputs!H15=1,Inputs!D15,MAX(Inputs!F15,ROUND(S108*Inputs!E15+T108+U108,2))))))</f>
        <v>0</v>
      </c>
      <c r="W108">
        <f>IF(Inputs!$B$27&lt;&gt;"Ready","PENDING INPUTS",IF(S108&lt;=0,99,1+IF(AND(K108&gt;0,OR(K108&lt;S108,AND(K108=S108,0&lt;1))),1,0)+IF(AND(AA108&gt;0,OR(AA108&lt;S108,AND(AA108=S108,2&lt;1))),1,0)+IF(AND(AI108&gt;0,OR(AI108&lt;S108,AND(AI108=S108,3&lt;1))),1,0)+IF(AND(AQ108&gt;0,OR(AQ108&lt;S108,AND(AQ108=S108,4&lt;1))),1,0)+IF(AND(AY108&gt;0,OR(AY108&lt;S108,AND(AY108=S108,5&lt;1))),1,0)+IF(AND(BG108&gt;0,OR(BG108&lt;S108,AND(BG108=S108,6&lt;1))),1,0)+IF(AND(BO108&gt;0,OR(BO108&lt;S108,AND(BO108=S108,7&lt;1))),1,0)+IF(AND(BW108&gt;0,OR(BW108&lt;S108,AND(BW108=S108,8&lt;1))),1,0)+IF(AND(CE108&gt;0,OR(CE108&lt;S108,AND(CE108=S108,9&lt;1))),1,0)))</f>
        <v>99</v>
      </c>
      <c r="X108" s="3">
        <f>IF(Inputs!$B$27&lt;&gt;"Ready","PENDING INPUTS",IF(A108&gt;Inputs!$B$6,0,MIN(MAX(0,(S108+T108+U108)-V108),MAX(0,C108-D108-(IF(O108&lt;W108,K108+L108+M108-N108,0)+IF(W108&lt;W108,S108+T108+U108-V108,0)+IF(AE108&lt;W108,AA108+AB108+AC108-AD108,0)+IF(AM108&lt;W108,AI108+AJ108+AK108-AL108,0)+IF(AU108&lt;W108,AQ108+AR108+AS108-AT108,0)+IF(BC108&lt;W108,AY108+AZ108+BA108-BB108,0)+IF(BK108&lt;W108,BG108+BH108+BI108-BJ108,0)+IF(BS108&lt;W108,BO108+BP108+BQ108-BR108,0)+IF(CA108&lt;W108,BW108+BX108+BY108-BZ108,0)+IF(CI108&lt;W108,CE108+CF108+CG108-CH108,0))))))</f>
        <v>0</v>
      </c>
      <c r="Y108" s="3">
        <f>IF(Inputs!$B$27&lt;&gt;"Ready","PENDING INPUTS",MIN((S108+T108+U108),IF(D108&gt;C108,IF(D108=0,0,V108*C108/D108),V108+X108)))</f>
        <v>0</v>
      </c>
      <c r="Z108" s="3">
        <f>IF(Inputs!$B$27&lt;&gt;"Ready","PENDING INPUTS",MAX(0,(S108+T108+U108)-Y108))</f>
        <v>0</v>
      </c>
      <c r="AA108" s="3">
        <f>IF(Inputs!$B$27&lt;&gt;"Ready","PENDING INPUTS",AH107)</f>
        <v>0</v>
      </c>
      <c r="AB108" s="3">
        <f>IF(Inputs!$B$27&lt;&gt;"Ready","PENDING INPUTS",IF(A108&lt;=Inputs!$B$6,ROUND(AA108*Inputs!C16/12,2),0))</f>
        <v>0</v>
      </c>
      <c r="AC108" s="3">
        <f>IF(Inputs!$B$27&lt;&gt;"Ready","PENDING INPUTS",IF(AND(A108&lt;=Inputs!$B$6,AA108&gt;0),Inputs!G16,0))</f>
        <v>0</v>
      </c>
      <c r="AD108" s="3">
        <f>IF(Inputs!$B$27&lt;&gt;"Ready","PENDING INPUTS",IF(A108&gt;Inputs!$B$6,0,MIN((AA108+AB108+AC108),IF(Inputs!H16=1,Inputs!D16,MAX(Inputs!F16,ROUND(AA108*Inputs!E16+AB108+AC108,2))))))</f>
        <v>0</v>
      </c>
      <c r="AE108">
        <f>IF(Inputs!$B$27&lt;&gt;"Ready","PENDING INPUTS",IF(AA108&lt;=0,99,1+IF(AND(K108&gt;0,OR(K108&lt;AA108,AND(K108=AA108,0&lt;2))),1,0)+IF(AND(S108&gt;0,OR(S108&lt;AA108,AND(S108=AA108,1&lt;2))),1,0)+IF(AND(AI108&gt;0,OR(AI108&lt;AA108,AND(AI108=AA108,3&lt;2))),1,0)+IF(AND(AQ108&gt;0,OR(AQ108&lt;AA108,AND(AQ108=AA108,4&lt;2))),1,0)+IF(AND(AY108&gt;0,OR(AY108&lt;AA108,AND(AY108=AA108,5&lt;2))),1,0)+IF(AND(BG108&gt;0,OR(BG108&lt;AA108,AND(BG108=AA108,6&lt;2))),1,0)+IF(AND(BO108&gt;0,OR(BO108&lt;AA108,AND(BO108=AA108,7&lt;2))),1,0)+IF(AND(BW108&gt;0,OR(BW108&lt;AA108,AND(BW108=AA108,8&lt;2))),1,0)+IF(AND(CE108&gt;0,OR(CE108&lt;AA108,AND(CE108=AA108,9&lt;2))),1,0)))</f>
        <v>99</v>
      </c>
      <c r="AF108" s="3">
        <f>IF(Inputs!$B$27&lt;&gt;"Ready","PENDING INPUTS",IF(A108&gt;Inputs!$B$6,0,MIN(MAX(0,(AA108+AB108+AC108)-AD108),MAX(0,C108-D108-(IF(O108&lt;AE108,K108+L108+M108-N108,0)+IF(W108&lt;AE108,S108+T108+U108-V108,0)+IF(AE108&lt;AE108,AA108+AB108+AC108-AD108,0)+IF(AM108&lt;AE108,AI108+AJ108+AK108-AL108,0)+IF(AU108&lt;AE108,AQ108+AR108+AS108-AT108,0)+IF(BC108&lt;AE108,AY108+AZ108+BA108-BB108,0)+IF(BK108&lt;AE108,BG108+BH108+BI108-BJ108,0)+IF(BS108&lt;AE108,BO108+BP108+BQ108-BR108,0)+IF(CA108&lt;AE108,BW108+BX108+BY108-BZ108,0)+IF(CI108&lt;AE108,CE108+CF108+CG108-CH108,0))))))</f>
        <v>0</v>
      </c>
      <c r="AG108" s="3">
        <f>IF(Inputs!$B$27&lt;&gt;"Ready","PENDING INPUTS",MIN((AA108+AB108+AC108),IF(D108&gt;C108,IF(D108=0,0,AD108*C108/D108),AD108+AF108)))</f>
        <v>0</v>
      </c>
      <c r="AH108" s="3">
        <f>IF(Inputs!$B$27&lt;&gt;"Ready","PENDING INPUTS",MAX(0,(AA108+AB108+AC108)-AG108))</f>
        <v>0</v>
      </c>
      <c r="AI108" s="3">
        <f>IF(Inputs!$B$27&lt;&gt;"Ready","PENDING INPUTS",AP107)</f>
        <v>0</v>
      </c>
      <c r="AJ108" s="3">
        <f>IF(Inputs!$B$27&lt;&gt;"Ready","PENDING INPUTS",IF(A108&lt;=Inputs!$B$6,ROUND(AI108*Inputs!C17/12,2),0))</f>
        <v>0</v>
      </c>
      <c r="AK108" s="3">
        <f>IF(Inputs!$B$27&lt;&gt;"Ready","PENDING INPUTS",IF(AND(A108&lt;=Inputs!$B$6,AI108&gt;0),Inputs!G17,0))</f>
        <v>0</v>
      </c>
      <c r="AL108" s="3">
        <f>IF(Inputs!$B$27&lt;&gt;"Ready","PENDING INPUTS",IF(A108&gt;Inputs!$B$6,0,MIN((AI108+AJ108+AK108),IF(Inputs!H17=1,Inputs!D17,MAX(Inputs!F17,ROUND(AI108*Inputs!E17+AJ108+AK108,2))))))</f>
        <v>0</v>
      </c>
      <c r="AM108">
        <f>IF(Inputs!$B$27&lt;&gt;"Ready","PENDING INPUTS",IF(AI108&lt;=0,99,1+IF(AND(K108&gt;0,OR(K108&lt;AI108,AND(K108=AI108,0&lt;3))),1,0)+IF(AND(S108&gt;0,OR(S108&lt;AI108,AND(S108=AI108,1&lt;3))),1,0)+IF(AND(AA108&gt;0,OR(AA108&lt;AI108,AND(AA108=AI108,2&lt;3))),1,0)+IF(AND(AQ108&gt;0,OR(AQ108&lt;AI108,AND(AQ108=AI108,4&lt;3))),1,0)+IF(AND(AY108&gt;0,OR(AY108&lt;AI108,AND(AY108=AI108,5&lt;3))),1,0)+IF(AND(BG108&gt;0,OR(BG108&lt;AI108,AND(BG108=AI108,6&lt;3))),1,0)+IF(AND(BO108&gt;0,OR(BO108&lt;AI108,AND(BO108=AI108,7&lt;3))),1,0)+IF(AND(BW108&gt;0,OR(BW108&lt;AI108,AND(BW108=AI108,8&lt;3))),1,0)+IF(AND(CE108&gt;0,OR(CE108&lt;AI108,AND(CE108=AI108,9&lt;3))),1,0)))</f>
        <v>99</v>
      </c>
      <c r="AN108" s="3">
        <f>IF(Inputs!$B$27&lt;&gt;"Ready","PENDING INPUTS",IF(A108&gt;Inputs!$B$6,0,MIN(MAX(0,(AI108+AJ108+AK108)-AL108),MAX(0,C108-D108-(IF(O108&lt;AM108,K108+L108+M108-N108,0)+IF(W108&lt;AM108,S108+T108+U108-V108,0)+IF(AE108&lt;AM108,AA108+AB108+AC108-AD108,0)+IF(AM108&lt;AM108,AI108+AJ108+AK108-AL108,0)+IF(AU108&lt;AM108,AQ108+AR108+AS108-AT108,0)+IF(BC108&lt;AM108,AY108+AZ108+BA108-BB108,0)+IF(BK108&lt;AM108,BG108+BH108+BI108-BJ108,0)+IF(BS108&lt;AM108,BO108+BP108+BQ108-BR108,0)+IF(CA108&lt;AM108,BW108+BX108+BY108-BZ108,0)+IF(CI108&lt;AM108,CE108+CF108+CG108-CH108,0))))))</f>
        <v>0</v>
      </c>
      <c r="AO108" s="3">
        <f>IF(Inputs!$B$27&lt;&gt;"Ready","PENDING INPUTS",MIN((AI108+AJ108+AK108),IF(D108&gt;C108,IF(D108=0,0,AL108*C108/D108),AL108+AN108)))</f>
        <v>0</v>
      </c>
      <c r="AP108" s="3">
        <f>IF(Inputs!$B$27&lt;&gt;"Ready","PENDING INPUTS",MAX(0,(AI108+AJ108+AK108)-AO108))</f>
        <v>0</v>
      </c>
      <c r="AQ108" s="3">
        <f>IF(Inputs!$B$27&lt;&gt;"Ready","PENDING INPUTS",AX107)</f>
        <v>0</v>
      </c>
      <c r="AR108" s="3">
        <f>IF(Inputs!$B$27&lt;&gt;"Ready","PENDING INPUTS",IF(A108&lt;=Inputs!$B$6,ROUND(AQ108*Inputs!C18/12,2),0))</f>
        <v>0</v>
      </c>
      <c r="AS108" s="3">
        <f>IF(Inputs!$B$27&lt;&gt;"Ready","PENDING INPUTS",IF(AND(A108&lt;=Inputs!$B$6,AQ108&gt;0),Inputs!G18,0))</f>
        <v>0</v>
      </c>
      <c r="AT108" s="3">
        <f>IF(Inputs!$B$27&lt;&gt;"Ready","PENDING INPUTS",IF(A108&gt;Inputs!$B$6,0,MIN((AQ108+AR108+AS108),IF(Inputs!H18=1,Inputs!D18,MAX(Inputs!F18,ROUND(AQ108*Inputs!E18+AR108+AS108,2))))))</f>
        <v>0</v>
      </c>
      <c r="AU108">
        <f>IF(Inputs!$B$27&lt;&gt;"Ready","PENDING INPUTS",IF(AQ108&lt;=0,99,1+IF(AND(K108&gt;0,OR(K108&lt;AQ108,AND(K108=AQ108,0&lt;4))),1,0)+IF(AND(S108&gt;0,OR(S108&lt;AQ108,AND(S108=AQ108,1&lt;4))),1,0)+IF(AND(AA108&gt;0,OR(AA108&lt;AQ108,AND(AA108=AQ108,2&lt;4))),1,0)+IF(AND(AI108&gt;0,OR(AI108&lt;AQ108,AND(AI108=AQ108,3&lt;4))),1,0)+IF(AND(AY108&gt;0,OR(AY108&lt;AQ108,AND(AY108=AQ108,5&lt;4))),1,0)+IF(AND(BG108&gt;0,OR(BG108&lt;AQ108,AND(BG108=AQ108,6&lt;4))),1,0)+IF(AND(BO108&gt;0,OR(BO108&lt;AQ108,AND(BO108=AQ108,7&lt;4))),1,0)+IF(AND(BW108&gt;0,OR(BW108&lt;AQ108,AND(BW108=AQ108,8&lt;4))),1,0)+IF(AND(CE108&gt;0,OR(CE108&lt;AQ108,AND(CE108=AQ108,9&lt;4))),1,0)))</f>
        <v>99</v>
      </c>
      <c r="AV108" s="3">
        <f>IF(Inputs!$B$27&lt;&gt;"Ready","PENDING INPUTS",IF(A108&gt;Inputs!$B$6,0,MIN(MAX(0,(AQ108+AR108+AS108)-AT108),MAX(0,C108-D108-(IF(O108&lt;AU108,K108+L108+M108-N108,0)+IF(W108&lt;AU108,S108+T108+U108-V108,0)+IF(AE108&lt;AU108,AA108+AB108+AC108-AD108,0)+IF(AM108&lt;AU108,AI108+AJ108+AK108-AL108,0)+IF(AU108&lt;AU108,AQ108+AR108+AS108-AT108,0)+IF(BC108&lt;AU108,AY108+AZ108+BA108-BB108,0)+IF(BK108&lt;AU108,BG108+BH108+BI108-BJ108,0)+IF(BS108&lt;AU108,BO108+BP108+BQ108-BR108,0)+IF(CA108&lt;AU108,BW108+BX108+BY108-BZ108,0)+IF(CI108&lt;AU108,CE108+CF108+CG108-CH108,0))))))</f>
        <v>0</v>
      </c>
      <c r="AW108" s="3">
        <f>IF(Inputs!$B$27&lt;&gt;"Ready","PENDING INPUTS",MIN((AQ108+AR108+AS108),IF(D108&gt;C108,IF(D108=0,0,AT108*C108/D108),AT108+AV108)))</f>
        <v>0</v>
      </c>
      <c r="AX108" s="3">
        <f>IF(Inputs!$B$27&lt;&gt;"Ready","PENDING INPUTS",MAX(0,(AQ108+AR108+AS108)-AW108))</f>
        <v>0</v>
      </c>
      <c r="AY108" s="3">
        <f>IF(Inputs!$B$27&lt;&gt;"Ready","PENDING INPUTS",BF107)</f>
        <v>0</v>
      </c>
      <c r="AZ108" s="3">
        <f>IF(Inputs!$B$27&lt;&gt;"Ready","PENDING INPUTS",IF(A108&lt;=Inputs!$B$6,ROUND(AY108*Inputs!C19/12,2),0))</f>
        <v>0</v>
      </c>
      <c r="BA108" s="3">
        <f>IF(Inputs!$B$27&lt;&gt;"Ready","PENDING INPUTS",IF(AND(A108&lt;=Inputs!$B$6,AY108&gt;0),Inputs!G19,0))</f>
        <v>0</v>
      </c>
      <c r="BB108" s="3">
        <f>IF(Inputs!$B$27&lt;&gt;"Ready","PENDING INPUTS",IF(A108&gt;Inputs!$B$6,0,MIN((AY108+AZ108+BA108),IF(Inputs!H19=1,Inputs!D19,MAX(Inputs!F19,ROUND(AY108*Inputs!E19+AZ108+BA108,2))))))</f>
        <v>0</v>
      </c>
      <c r="BC108">
        <f>IF(Inputs!$B$27&lt;&gt;"Ready","PENDING INPUTS",IF(AY108&lt;=0,99,1+IF(AND(K108&gt;0,OR(K108&lt;AY108,AND(K108=AY108,0&lt;5))),1,0)+IF(AND(S108&gt;0,OR(S108&lt;AY108,AND(S108=AY108,1&lt;5))),1,0)+IF(AND(AA108&gt;0,OR(AA108&lt;AY108,AND(AA108=AY108,2&lt;5))),1,0)+IF(AND(AI108&gt;0,OR(AI108&lt;AY108,AND(AI108=AY108,3&lt;5))),1,0)+IF(AND(AQ108&gt;0,OR(AQ108&lt;AY108,AND(AQ108=AY108,4&lt;5))),1,0)+IF(AND(BG108&gt;0,OR(BG108&lt;AY108,AND(BG108=AY108,6&lt;5))),1,0)+IF(AND(BO108&gt;0,OR(BO108&lt;AY108,AND(BO108=AY108,7&lt;5))),1,0)+IF(AND(BW108&gt;0,OR(BW108&lt;AY108,AND(BW108=AY108,8&lt;5))),1,0)+IF(AND(CE108&gt;0,OR(CE108&lt;AY108,AND(CE108=AY108,9&lt;5))),1,0)))</f>
        <v>99</v>
      </c>
      <c r="BD108" s="3">
        <f>IF(Inputs!$B$27&lt;&gt;"Ready","PENDING INPUTS",IF(A108&gt;Inputs!$B$6,0,MIN(MAX(0,(AY108+AZ108+BA108)-BB108),MAX(0,C108-D108-(IF(O108&lt;BC108,K108+L108+M108-N108,0)+IF(W108&lt;BC108,S108+T108+U108-V108,0)+IF(AE108&lt;BC108,AA108+AB108+AC108-AD108,0)+IF(AM108&lt;BC108,AI108+AJ108+AK108-AL108,0)+IF(AU108&lt;BC108,AQ108+AR108+AS108-AT108,0)+IF(BC108&lt;BC108,AY108+AZ108+BA108-BB108,0)+IF(BK108&lt;BC108,BG108+BH108+BI108-BJ108,0)+IF(BS108&lt;BC108,BO108+BP108+BQ108-BR108,0)+IF(CA108&lt;BC108,BW108+BX108+BY108-BZ108,0)+IF(CI108&lt;BC108,CE108+CF108+CG108-CH108,0))))))</f>
        <v>0</v>
      </c>
      <c r="BE108" s="3">
        <f>IF(Inputs!$B$27&lt;&gt;"Ready","PENDING INPUTS",MIN((AY108+AZ108+BA108),IF(D108&gt;C108,IF(D108=0,0,BB108*C108/D108),BB108+BD108)))</f>
        <v>0</v>
      </c>
      <c r="BF108" s="3">
        <f>IF(Inputs!$B$27&lt;&gt;"Ready","PENDING INPUTS",MAX(0,(AY108+AZ108+BA108)-BE108))</f>
        <v>0</v>
      </c>
      <c r="BG108" s="3">
        <f>IF(Inputs!$B$27&lt;&gt;"Ready","PENDING INPUTS",BN107)</f>
        <v>0</v>
      </c>
      <c r="BH108" s="3">
        <f>IF(Inputs!$B$27&lt;&gt;"Ready","PENDING INPUTS",IF(A108&lt;=Inputs!$B$6,ROUND(BG108*Inputs!C20/12,2),0))</f>
        <v>0</v>
      </c>
      <c r="BI108" s="3">
        <f>IF(Inputs!$B$27&lt;&gt;"Ready","PENDING INPUTS",IF(AND(A108&lt;=Inputs!$B$6,BG108&gt;0),Inputs!G20,0))</f>
        <v>0</v>
      </c>
      <c r="BJ108" s="3">
        <f>IF(Inputs!$B$27&lt;&gt;"Ready","PENDING INPUTS",IF(A108&gt;Inputs!$B$6,0,MIN((BG108+BH108+BI108),IF(Inputs!H20=1,Inputs!D20,MAX(Inputs!F20,ROUND(BG108*Inputs!E20+BH108+BI108,2))))))</f>
        <v>0</v>
      </c>
      <c r="BK108">
        <f>IF(Inputs!$B$27&lt;&gt;"Ready","PENDING INPUTS",IF(BG108&lt;=0,99,1+IF(AND(K108&gt;0,OR(K108&lt;BG108,AND(K108=BG108,0&lt;6))),1,0)+IF(AND(S108&gt;0,OR(S108&lt;BG108,AND(S108=BG108,1&lt;6))),1,0)+IF(AND(AA108&gt;0,OR(AA108&lt;BG108,AND(AA108=BG108,2&lt;6))),1,0)+IF(AND(AI108&gt;0,OR(AI108&lt;BG108,AND(AI108=BG108,3&lt;6))),1,0)+IF(AND(AQ108&gt;0,OR(AQ108&lt;BG108,AND(AQ108=BG108,4&lt;6))),1,0)+IF(AND(AY108&gt;0,OR(AY108&lt;BG108,AND(AY108=BG108,5&lt;6))),1,0)+IF(AND(BO108&gt;0,OR(BO108&lt;BG108,AND(BO108=BG108,7&lt;6))),1,0)+IF(AND(BW108&gt;0,OR(BW108&lt;BG108,AND(BW108=BG108,8&lt;6))),1,0)+IF(AND(CE108&gt;0,OR(CE108&lt;BG108,AND(CE108=BG108,9&lt;6))),1,0)))</f>
        <v>99</v>
      </c>
      <c r="BL108" s="3">
        <f>IF(Inputs!$B$27&lt;&gt;"Ready","PENDING INPUTS",IF(A108&gt;Inputs!$B$6,0,MIN(MAX(0,(BG108+BH108+BI108)-BJ108),MAX(0,C108-D108-(IF(O108&lt;BK108,K108+L108+M108-N108,0)+IF(W108&lt;BK108,S108+T108+U108-V108,0)+IF(AE108&lt;BK108,AA108+AB108+AC108-AD108,0)+IF(AM108&lt;BK108,AI108+AJ108+AK108-AL108,0)+IF(AU108&lt;BK108,AQ108+AR108+AS108-AT108,0)+IF(BC108&lt;BK108,AY108+AZ108+BA108-BB108,0)+IF(BK108&lt;BK108,BG108+BH108+BI108-BJ108,0)+IF(BS108&lt;BK108,BO108+BP108+BQ108-BR108,0)+IF(CA108&lt;BK108,BW108+BX108+BY108-BZ108,0)+IF(CI108&lt;BK108,CE108+CF108+CG108-CH108,0))))))</f>
        <v>0</v>
      </c>
      <c r="BM108" s="3">
        <f>IF(Inputs!$B$27&lt;&gt;"Ready","PENDING INPUTS",MIN((BG108+BH108+BI108),IF(D108&gt;C108,IF(D108=0,0,BJ108*C108/D108),BJ108+BL108)))</f>
        <v>0</v>
      </c>
      <c r="BN108" s="3">
        <f>IF(Inputs!$B$27&lt;&gt;"Ready","PENDING INPUTS",MAX(0,(BG108+BH108+BI108)-BM108))</f>
        <v>0</v>
      </c>
      <c r="BO108" s="3">
        <f>IF(Inputs!$B$27&lt;&gt;"Ready","PENDING INPUTS",BV107)</f>
        <v>0</v>
      </c>
      <c r="BP108" s="3">
        <f>IF(Inputs!$B$27&lt;&gt;"Ready","PENDING INPUTS",IF(A108&lt;=Inputs!$B$6,ROUND(BO108*Inputs!C21/12,2),0))</f>
        <v>0</v>
      </c>
      <c r="BQ108" s="3">
        <f>IF(Inputs!$B$27&lt;&gt;"Ready","PENDING INPUTS",IF(AND(A108&lt;=Inputs!$B$6,BO108&gt;0),Inputs!G21,0))</f>
        <v>0</v>
      </c>
      <c r="BR108" s="3">
        <f>IF(Inputs!$B$27&lt;&gt;"Ready","PENDING INPUTS",IF(A108&gt;Inputs!$B$6,0,MIN((BO108+BP108+BQ108),IF(Inputs!H21=1,Inputs!D21,MAX(Inputs!F21,ROUND(BO108*Inputs!E21+BP108+BQ108,2))))))</f>
        <v>0</v>
      </c>
      <c r="BS108">
        <f>IF(Inputs!$B$27&lt;&gt;"Ready","PENDING INPUTS",IF(BO108&lt;=0,99,1+IF(AND(K108&gt;0,OR(K108&lt;BO108,AND(K108=BO108,0&lt;7))),1,0)+IF(AND(S108&gt;0,OR(S108&lt;BO108,AND(S108=BO108,1&lt;7))),1,0)+IF(AND(AA108&gt;0,OR(AA108&lt;BO108,AND(AA108=BO108,2&lt;7))),1,0)+IF(AND(AI108&gt;0,OR(AI108&lt;BO108,AND(AI108=BO108,3&lt;7))),1,0)+IF(AND(AQ108&gt;0,OR(AQ108&lt;BO108,AND(AQ108=BO108,4&lt;7))),1,0)+IF(AND(AY108&gt;0,OR(AY108&lt;BO108,AND(AY108=BO108,5&lt;7))),1,0)+IF(AND(BG108&gt;0,OR(BG108&lt;BO108,AND(BG108=BO108,6&lt;7))),1,0)+IF(AND(BW108&gt;0,OR(BW108&lt;BO108,AND(BW108=BO108,8&lt;7))),1,0)+IF(AND(CE108&gt;0,OR(CE108&lt;BO108,AND(CE108=BO108,9&lt;7))),1,0)))</f>
        <v>99</v>
      </c>
      <c r="BT108" s="3">
        <f>IF(Inputs!$B$27&lt;&gt;"Ready","PENDING INPUTS",IF(A108&gt;Inputs!$B$6,0,MIN(MAX(0,(BO108+BP108+BQ108)-BR108),MAX(0,C108-D108-(IF(O108&lt;BS108,K108+L108+M108-N108,0)+IF(W108&lt;BS108,S108+T108+U108-V108,0)+IF(AE108&lt;BS108,AA108+AB108+AC108-AD108,0)+IF(AM108&lt;BS108,AI108+AJ108+AK108-AL108,0)+IF(AU108&lt;BS108,AQ108+AR108+AS108-AT108,0)+IF(BC108&lt;BS108,AY108+AZ108+BA108-BB108,0)+IF(BK108&lt;BS108,BG108+BH108+BI108-BJ108,0)+IF(BS108&lt;BS108,BO108+BP108+BQ108-BR108,0)+IF(CA108&lt;BS108,BW108+BX108+BY108-BZ108,0)+IF(CI108&lt;BS108,CE108+CF108+CG108-CH108,0))))))</f>
        <v>0</v>
      </c>
      <c r="BU108" s="3">
        <f>IF(Inputs!$B$27&lt;&gt;"Ready","PENDING INPUTS",MIN((BO108+BP108+BQ108),IF(D108&gt;C108,IF(D108=0,0,BR108*C108/D108),BR108+BT108)))</f>
        <v>0</v>
      </c>
      <c r="BV108" s="3">
        <f>IF(Inputs!$B$27&lt;&gt;"Ready","PENDING INPUTS",MAX(0,(BO108+BP108+BQ108)-BU108))</f>
        <v>0</v>
      </c>
      <c r="BW108" s="3">
        <f>IF(Inputs!$B$27&lt;&gt;"Ready","PENDING INPUTS",CD107)</f>
        <v>0</v>
      </c>
      <c r="BX108" s="3">
        <f>IF(Inputs!$B$27&lt;&gt;"Ready","PENDING INPUTS",IF(A108&lt;=Inputs!$B$6,ROUND(BW108*Inputs!C22/12,2),0))</f>
        <v>0</v>
      </c>
      <c r="BY108" s="3">
        <f>IF(Inputs!$B$27&lt;&gt;"Ready","PENDING INPUTS",IF(AND(A108&lt;=Inputs!$B$6,BW108&gt;0),Inputs!G22,0))</f>
        <v>0</v>
      </c>
      <c r="BZ108" s="3">
        <f>IF(Inputs!$B$27&lt;&gt;"Ready","PENDING INPUTS",IF(A108&gt;Inputs!$B$6,0,MIN((BW108+BX108+BY108),IF(Inputs!H22=1,Inputs!D22,MAX(Inputs!F22,ROUND(BW108*Inputs!E22+BX108+BY108,2))))))</f>
        <v>0</v>
      </c>
      <c r="CA108">
        <f>IF(Inputs!$B$27&lt;&gt;"Ready","PENDING INPUTS",IF(BW108&lt;=0,99,1+IF(AND(K108&gt;0,OR(K108&lt;BW108,AND(K108=BW108,0&lt;8))),1,0)+IF(AND(S108&gt;0,OR(S108&lt;BW108,AND(S108=BW108,1&lt;8))),1,0)+IF(AND(AA108&gt;0,OR(AA108&lt;BW108,AND(AA108=BW108,2&lt;8))),1,0)+IF(AND(AI108&gt;0,OR(AI108&lt;BW108,AND(AI108=BW108,3&lt;8))),1,0)+IF(AND(AQ108&gt;0,OR(AQ108&lt;BW108,AND(AQ108=BW108,4&lt;8))),1,0)+IF(AND(AY108&gt;0,OR(AY108&lt;BW108,AND(AY108=BW108,5&lt;8))),1,0)+IF(AND(BG108&gt;0,OR(BG108&lt;BW108,AND(BG108=BW108,6&lt;8))),1,0)+IF(AND(BO108&gt;0,OR(BO108&lt;BW108,AND(BO108=BW108,7&lt;8))),1,0)+IF(AND(CE108&gt;0,OR(CE108&lt;BW108,AND(CE108=BW108,9&lt;8))),1,0)))</f>
        <v>99</v>
      </c>
      <c r="CB108" s="3">
        <f>IF(Inputs!$B$27&lt;&gt;"Ready","PENDING INPUTS",IF(A108&gt;Inputs!$B$6,0,MIN(MAX(0,(BW108+BX108+BY108)-BZ108),MAX(0,C108-D108-(IF(O108&lt;CA108,K108+L108+M108-N108,0)+IF(W108&lt;CA108,S108+T108+U108-V108,0)+IF(AE108&lt;CA108,AA108+AB108+AC108-AD108,0)+IF(AM108&lt;CA108,AI108+AJ108+AK108-AL108,0)+IF(AU108&lt;CA108,AQ108+AR108+AS108-AT108,0)+IF(BC108&lt;CA108,AY108+AZ108+BA108-BB108,0)+IF(BK108&lt;CA108,BG108+BH108+BI108-BJ108,0)+IF(BS108&lt;CA108,BO108+BP108+BQ108-BR108,0)+IF(CA108&lt;CA108,BW108+BX108+BY108-BZ108,0)+IF(CI108&lt;CA108,CE108+CF108+CG108-CH108,0))))))</f>
        <v>0</v>
      </c>
      <c r="CC108" s="3">
        <f>IF(Inputs!$B$27&lt;&gt;"Ready","PENDING INPUTS",MIN((BW108+BX108+BY108),IF(D108&gt;C108,IF(D108=0,0,BZ108*C108/D108),BZ108+CB108)))</f>
        <v>0</v>
      </c>
      <c r="CD108" s="3">
        <f>IF(Inputs!$B$27&lt;&gt;"Ready","PENDING INPUTS",MAX(0,(BW108+BX108+BY108)-CC108))</f>
        <v>0</v>
      </c>
      <c r="CE108" s="3">
        <f>IF(Inputs!$B$27&lt;&gt;"Ready","PENDING INPUTS",CL107)</f>
        <v>0</v>
      </c>
      <c r="CF108" s="3">
        <f>IF(Inputs!$B$27&lt;&gt;"Ready","PENDING INPUTS",IF(A108&lt;=Inputs!$B$6,ROUND(CE108*Inputs!C23/12,2),0))</f>
        <v>0</v>
      </c>
      <c r="CG108" s="3">
        <f>IF(Inputs!$B$27&lt;&gt;"Ready","PENDING INPUTS",IF(AND(A108&lt;=Inputs!$B$6,CE108&gt;0),Inputs!G23,0))</f>
        <v>0</v>
      </c>
      <c r="CH108" s="3">
        <f>IF(Inputs!$B$27&lt;&gt;"Ready","PENDING INPUTS",IF(A108&gt;Inputs!$B$6,0,MIN((CE108+CF108+CG108),IF(Inputs!H23=1,Inputs!D23,MAX(Inputs!F23,ROUND(CE108*Inputs!E23+CF108+CG108,2))))))</f>
        <v>0</v>
      </c>
      <c r="CI108">
        <f>IF(Inputs!$B$27&lt;&gt;"Ready","PENDING INPUTS",IF(CE108&lt;=0,99,1+IF(AND(K108&gt;0,OR(K108&lt;CE108,AND(K108=CE108,0&lt;9))),1,0)+IF(AND(S108&gt;0,OR(S108&lt;CE108,AND(S108=CE108,1&lt;9))),1,0)+IF(AND(AA108&gt;0,OR(AA108&lt;CE108,AND(AA108=CE108,2&lt;9))),1,0)+IF(AND(AI108&gt;0,OR(AI108&lt;CE108,AND(AI108=CE108,3&lt;9))),1,0)+IF(AND(AQ108&gt;0,OR(AQ108&lt;CE108,AND(AQ108=CE108,4&lt;9))),1,0)+IF(AND(AY108&gt;0,OR(AY108&lt;CE108,AND(AY108=CE108,5&lt;9))),1,0)+IF(AND(BG108&gt;0,OR(BG108&lt;CE108,AND(BG108=CE108,6&lt;9))),1,0)+IF(AND(BO108&gt;0,OR(BO108&lt;CE108,AND(BO108=CE108,7&lt;9))),1,0)+IF(AND(BW108&gt;0,OR(BW108&lt;CE108,AND(BW108=CE108,8&lt;9))),1,0)))</f>
        <v>99</v>
      </c>
      <c r="CJ108" s="3">
        <f>IF(Inputs!$B$27&lt;&gt;"Ready","PENDING INPUTS",IF(A108&gt;Inputs!$B$6,0,MIN(MAX(0,(CE108+CF108+CG108)-CH108),MAX(0,C108-D108-(IF(O108&lt;CI108,K108+L108+M108-N108,0)+IF(W108&lt;CI108,S108+T108+U108-V108,0)+IF(AE108&lt;CI108,AA108+AB108+AC108-AD108,0)+IF(AM108&lt;CI108,AI108+AJ108+AK108-AL108,0)+IF(AU108&lt;CI108,AQ108+AR108+AS108-AT108,0)+IF(BC108&lt;CI108,AY108+AZ108+BA108-BB108,0)+IF(BK108&lt;CI108,BG108+BH108+BI108-BJ108,0)+IF(BS108&lt;CI108,BO108+BP108+BQ108-BR108,0)+IF(CA108&lt;CI108,BW108+BX108+BY108-BZ108,0)+IF(CI108&lt;CI108,CE108+CF108+CG108-CH108,0))))))</f>
        <v>0</v>
      </c>
      <c r="CK108" s="3">
        <f>IF(Inputs!$B$27&lt;&gt;"Ready","PENDING INPUTS",MIN((CE108+CF108+CG108),IF(D108&gt;C108,IF(D108=0,0,CH108*C108/D108),CH108+CJ108)))</f>
        <v>0</v>
      </c>
      <c r="CL108" s="3">
        <f>IF(Inputs!$B$27&lt;&gt;"Ready","PENDING INPUTS",MAX(0,(CE108+CF108+CG108)-CK108))</f>
        <v>0</v>
      </c>
    </row>
    <row r="109" spans="1:90" ht="27.95" customHeight="1" x14ac:dyDescent="0.25">
      <c r="A109">
        <v>105</v>
      </c>
      <c r="B109" s="13">
        <f>IF(Inputs!$B$27&lt;&gt;"Ready","PENDING INPUTS",EDATE(Inputs!$B$5,A109-1))</f>
        <v>49461</v>
      </c>
      <c r="C109" s="3">
        <f>IF(Inputs!$B$27&lt;&gt;"Ready","PENDING INPUTS",IF(A109&lt;=Inputs!$B$6,MAX(0,Inputs!$B$4+IF(A109=Inputs!$B$7,Inputs!$B$8,0)+IF(A109=Inputs!$B$9,Inputs!$B$10,0)),0))</f>
        <v>0</v>
      </c>
      <c r="D109" s="3">
        <f>IF(Inputs!$B$27&lt;&gt;"Ready","PENDING INPUTS",SUM(N109,V109,AD109,AL109,AT109,BB109,BJ109,BR109,BZ109,CH109))</f>
        <v>0</v>
      </c>
      <c r="E109" s="3">
        <f>IF(Inputs!$B$27&lt;&gt;"Ready","PENDING INPUTS",MAX(0,D109-C109))</f>
        <v>0</v>
      </c>
      <c r="F109" s="3">
        <f>IF(Inputs!$B$27&lt;&gt;"Ready","PENDING INPUTS",SUM(Q109,Y109,AG109,AO109,AW109,BE109,BM109,BU109,CC109,CK109))</f>
        <v>0</v>
      </c>
      <c r="G109" s="3">
        <f>IF(Inputs!$B$27&lt;&gt;"Ready","PENDING INPUTS",SUM(L109,T109,AB109,AJ109,AR109,AZ109,BH109,BP109,BX109,CF109))</f>
        <v>0</v>
      </c>
      <c r="H109" s="3">
        <f>IF(Inputs!$B$27&lt;&gt;"Ready","PENDING INPUTS",SUM(M109,U109,AC109,AK109,AS109,BA109,BI109,BQ109,BY109,CG109))</f>
        <v>0</v>
      </c>
      <c r="I109" s="3">
        <f>IF(Inputs!$B$27&lt;&gt;"Ready","PENDING INPUTS",SUM(R109,Z109,AH109,AP109,AX109,BF109,BN109,BV109,CD109,CL109))</f>
        <v>0</v>
      </c>
      <c r="J109" t="str">
        <f>IF(Inputs!$B$27&lt;&gt;"Ready","PENDING INPUTS",IF(A109&gt;Inputs!$B$6,"Beyond horizon",IF(E109&gt;0.005,"MINIMUM SHORTFALL",IF(I109&lt;0.005,"Paid off","In progress"))))</f>
        <v>Paid off</v>
      </c>
      <c r="K109" s="3">
        <f>IF(Inputs!$B$27&lt;&gt;"Ready","PENDING INPUTS",R108)</f>
        <v>0</v>
      </c>
      <c r="L109" s="3">
        <f>IF(Inputs!$B$27&lt;&gt;"Ready","PENDING INPUTS",IF(A109&lt;=Inputs!$B$6,ROUND(K109*Inputs!C14/12,2),0))</f>
        <v>0</v>
      </c>
      <c r="M109" s="3">
        <f>IF(Inputs!$B$27&lt;&gt;"Ready","PENDING INPUTS",IF(AND(A109&lt;=Inputs!$B$6,K109&gt;0),Inputs!G14,0))</f>
        <v>0</v>
      </c>
      <c r="N109" s="3">
        <f>IF(Inputs!$B$27&lt;&gt;"Ready","PENDING INPUTS",IF(A109&gt;Inputs!$B$6,0,MIN((K109+L109+M109),IF(Inputs!H14=1,Inputs!D14,MAX(Inputs!F14,ROUND(K109*Inputs!E14+L109+M109,2))))))</f>
        <v>0</v>
      </c>
      <c r="O109">
        <f>IF(Inputs!$B$27&lt;&gt;"Ready","PENDING INPUTS",IF(K109&lt;=0,99,1+IF(AND(S109&gt;0,OR(S109&lt;K109,AND(S109=K109,1&lt;0))),1,0)+IF(AND(AA109&gt;0,OR(AA109&lt;K109,AND(AA109=K109,2&lt;0))),1,0)+IF(AND(AI109&gt;0,OR(AI109&lt;K109,AND(AI109=K109,3&lt;0))),1,0)+IF(AND(AQ109&gt;0,OR(AQ109&lt;K109,AND(AQ109=K109,4&lt;0))),1,0)+IF(AND(AY109&gt;0,OR(AY109&lt;K109,AND(AY109=K109,5&lt;0))),1,0)+IF(AND(BG109&gt;0,OR(BG109&lt;K109,AND(BG109=K109,6&lt;0))),1,0)+IF(AND(BO109&gt;0,OR(BO109&lt;K109,AND(BO109=K109,7&lt;0))),1,0)+IF(AND(BW109&gt;0,OR(BW109&lt;K109,AND(BW109=K109,8&lt;0))),1,0)+IF(AND(CE109&gt;0,OR(CE109&lt;K109,AND(CE109=K109,9&lt;0))),1,0)))</f>
        <v>99</v>
      </c>
      <c r="P109" s="3">
        <f>IF(Inputs!$B$27&lt;&gt;"Ready","PENDING INPUTS",IF(A109&gt;Inputs!$B$6,0,MIN(MAX(0,(K109+L109+M109)-N109),MAX(0,C109-D109-(IF(O109&lt;O109,K109+L109+M109-N109,0)+IF(W109&lt;O109,S109+T109+U109-V109,0)+IF(AE109&lt;O109,AA109+AB109+AC109-AD109,0)+IF(AM109&lt;O109,AI109+AJ109+AK109-AL109,0)+IF(AU109&lt;O109,AQ109+AR109+AS109-AT109,0)+IF(BC109&lt;O109,AY109+AZ109+BA109-BB109,0)+IF(BK109&lt;O109,BG109+BH109+BI109-BJ109,0)+IF(BS109&lt;O109,BO109+BP109+BQ109-BR109,0)+IF(CA109&lt;O109,BW109+BX109+BY109-BZ109,0)+IF(CI109&lt;O109,CE109+CF109+CG109-CH109,0))))))</f>
        <v>0</v>
      </c>
      <c r="Q109" s="3">
        <f>IF(Inputs!$B$27&lt;&gt;"Ready","PENDING INPUTS",MIN((K109+L109+M109),IF(D109&gt;C109,IF(D109=0,0,N109*C109/D109),N109+P109)))</f>
        <v>0</v>
      </c>
      <c r="R109" s="3">
        <f>IF(Inputs!$B$27&lt;&gt;"Ready","PENDING INPUTS",MAX(0,(K109+L109+M109)-Q109))</f>
        <v>0</v>
      </c>
      <c r="S109" s="3">
        <f>IF(Inputs!$B$27&lt;&gt;"Ready","PENDING INPUTS",Z108)</f>
        <v>0</v>
      </c>
      <c r="T109" s="3">
        <f>IF(Inputs!$B$27&lt;&gt;"Ready","PENDING INPUTS",IF(A109&lt;=Inputs!$B$6,ROUND(S109*Inputs!C15/12,2),0))</f>
        <v>0</v>
      </c>
      <c r="U109" s="3">
        <f>IF(Inputs!$B$27&lt;&gt;"Ready","PENDING INPUTS",IF(AND(A109&lt;=Inputs!$B$6,S109&gt;0),Inputs!G15,0))</f>
        <v>0</v>
      </c>
      <c r="V109" s="3">
        <f>IF(Inputs!$B$27&lt;&gt;"Ready","PENDING INPUTS",IF(A109&gt;Inputs!$B$6,0,MIN((S109+T109+U109),IF(Inputs!H15=1,Inputs!D15,MAX(Inputs!F15,ROUND(S109*Inputs!E15+T109+U109,2))))))</f>
        <v>0</v>
      </c>
      <c r="W109">
        <f>IF(Inputs!$B$27&lt;&gt;"Ready","PENDING INPUTS",IF(S109&lt;=0,99,1+IF(AND(K109&gt;0,OR(K109&lt;S109,AND(K109=S109,0&lt;1))),1,0)+IF(AND(AA109&gt;0,OR(AA109&lt;S109,AND(AA109=S109,2&lt;1))),1,0)+IF(AND(AI109&gt;0,OR(AI109&lt;S109,AND(AI109=S109,3&lt;1))),1,0)+IF(AND(AQ109&gt;0,OR(AQ109&lt;S109,AND(AQ109=S109,4&lt;1))),1,0)+IF(AND(AY109&gt;0,OR(AY109&lt;S109,AND(AY109=S109,5&lt;1))),1,0)+IF(AND(BG109&gt;0,OR(BG109&lt;S109,AND(BG109=S109,6&lt;1))),1,0)+IF(AND(BO109&gt;0,OR(BO109&lt;S109,AND(BO109=S109,7&lt;1))),1,0)+IF(AND(BW109&gt;0,OR(BW109&lt;S109,AND(BW109=S109,8&lt;1))),1,0)+IF(AND(CE109&gt;0,OR(CE109&lt;S109,AND(CE109=S109,9&lt;1))),1,0)))</f>
        <v>99</v>
      </c>
      <c r="X109" s="3">
        <f>IF(Inputs!$B$27&lt;&gt;"Ready","PENDING INPUTS",IF(A109&gt;Inputs!$B$6,0,MIN(MAX(0,(S109+T109+U109)-V109),MAX(0,C109-D109-(IF(O109&lt;W109,K109+L109+M109-N109,0)+IF(W109&lt;W109,S109+T109+U109-V109,0)+IF(AE109&lt;W109,AA109+AB109+AC109-AD109,0)+IF(AM109&lt;W109,AI109+AJ109+AK109-AL109,0)+IF(AU109&lt;W109,AQ109+AR109+AS109-AT109,0)+IF(BC109&lt;W109,AY109+AZ109+BA109-BB109,0)+IF(BK109&lt;W109,BG109+BH109+BI109-BJ109,0)+IF(BS109&lt;W109,BO109+BP109+BQ109-BR109,0)+IF(CA109&lt;W109,BW109+BX109+BY109-BZ109,0)+IF(CI109&lt;W109,CE109+CF109+CG109-CH109,0))))))</f>
        <v>0</v>
      </c>
      <c r="Y109" s="3">
        <f>IF(Inputs!$B$27&lt;&gt;"Ready","PENDING INPUTS",MIN((S109+T109+U109),IF(D109&gt;C109,IF(D109=0,0,V109*C109/D109),V109+X109)))</f>
        <v>0</v>
      </c>
      <c r="Z109" s="3">
        <f>IF(Inputs!$B$27&lt;&gt;"Ready","PENDING INPUTS",MAX(0,(S109+T109+U109)-Y109))</f>
        <v>0</v>
      </c>
      <c r="AA109" s="3">
        <f>IF(Inputs!$B$27&lt;&gt;"Ready","PENDING INPUTS",AH108)</f>
        <v>0</v>
      </c>
      <c r="AB109" s="3">
        <f>IF(Inputs!$B$27&lt;&gt;"Ready","PENDING INPUTS",IF(A109&lt;=Inputs!$B$6,ROUND(AA109*Inputs!C16/12,2),0))</f>
        <v>0</v>
      </c>
      <c r="AC109" s="3">
        <f>IF(Inputs!$B$27&lt;&gt;"Ready","PENDING INPUTS",IF(AND(A109&lt;=Inputs!$B$6,AA109&gt;0),Inputs!G16,0))</f>
        <v>0</v>
      </c>
      <c r="AD109" s="3">
        <f>IF(Inputs!$B$27&lt;&gt;"Ready","PENDING INPUTS",IF(A109&gt;Inputs!$B$6,0,MIN((AA109+AB109+AC109),IF(Inputs!H16=1,Inputs!D16,MAX(Inputs!F16,ROUND(AA109*Inputs!E16+AB109+AC109,2))))))</f>
        <v>0</v>
      </c>
      <c r="AE109">
        <f>IF(Inputs!$B$27&lt;&gt;"Ready","PENDING INPUTS",IF(AA109&lt;=0,99,1+IF(AND(K109&gt;0,OR(K109&lt;AA109,AND(K109=AA109,0&lt;2))),1,0)+IF(AND(S109&gt;0,OR(S109&lt;AA109,AND(S109=AA109,1&lt;2))),1,0)+IF(AND(AI109&gt;0,OR(AI109&lt;AA109,AND(AI109=AA109,3&lt;2))),1,0)+IF(AND(AQ109&gt;0,OR(AQ109&lt;AA109,AND(AQ109=AA109,4&lt;2))),1,0)+IF(AND(AY109&gt;0,OR(AY109&lt;AA109,AND(AY109=AA109,5&lt;2))),1,0)+IF(AND(BG109&gt;0,OR(BG109&lt;AA109,AND(BG109=AA109,6&lt;2))),1,0)+IF(AND(BO109&gt;0,OR(BO109&lt;AA109,AND(BO109=AA109,7&lt;2))),1,0)+IF(AND(BW109&gt;0,OR(BW109&lt;AA109,AND(BW109=AA109,8&lt;2))),1,0)+IF(AND(CE109&gt;0,OR(CE109&lt;AA109,AND(CE109=AA109,9&lt;2))),1,0)))</f>
        <v>99</v>
      </c>
      <c r="AF109" s="3">
        <f>IF(Inputs!$B$27&lt;&gt;"Ready","PENDING INPUTS",IF(A109&gt;Inputs!$B$6,0,MIN(MAX(0,(AA109+AB109+AC109)-AD109),MAX(0,C109-D109-(IF(O109&lt;AE109,K109+L109+M109-N109,0)+IF(W109&lt;AE109,S109+T109+U109-V109,0)+IF(AE109&lt;AE109,AA109+AB109+AC109-AD109,0)+IF(AM109&lt;AE109,AI109+AJ109+AK109-AL109,0)+IF(AU109&lt;AE109,AQ109+AR109+AS109-AT109,0)+IF(BC109&lt;AE109,AY109+AZ109+BA109-BB109,0)+IF(BK109&lt;AE109,BG109+BH109+BI109-BJ109,0)+IF(BS109&lt;AE109,BO109+BP109+BQ109-BR109,0)+IF(CA109&lt;AE109,BW109+BX109+BY109-BZ109,0)+IF(CI109&lt;AE109,CE109+CF109+CG109-CH109,0))))))</f>
        <v>0</v>
      </c>
      <c r="AG109" s="3">
        <f>IF(Inputs!$B$27&lt;&gt;"Ready","PENDING INPUTS",MIN((AA109+AB109+AC109),IF(D109&gt;C109,IF(D109=0,0,AD109*C109/D109),AD109+AF109)))</f>
        <v>0</v>
      </c>
      <c r="AH109" s="3">
        <f>IF(Inputs!$B$27&lt;&gt;"Ready","PENDING INPUTS",MAX(0,(AA109+AB109+AC109)-AG109))</f>
        <v>0</v>
      </c>
      <c r="AI109" s="3">
        <f>IF(Inputs!$B$27&lt;&gt;"Ready","PENDING INPUTS",AP108)</f>
        <v>0</v>
      </c>
      <c r="AJ109" s="3">
        <f>IF(Inputs!$B$27&lt;&gt;"Ready","PENDING INPUTS",IF(A109&lt;=Inputs!$B$6,ROUND(AI109*Inputs!C17/12,2),0))</f>
        <v>0</v>
      </c>
      <c r="AK109" s="3">
        <f>IF(Inputs!$B$27&lt;&gt;"Ready","PENDING INPUTS",IF(AND(A109&lt;=Inputs!$B$6,AI109&gt;0),Inputs!G17,0))</f>
        <v>0</v>
      </c>
      <c r="AL109" s="3">
        <f>IF(Inputs!$B$27&lt;&gt;"Ready","PENDING INPUTS",IF(A109&gt;Inputs!$B$6,0,MIN((AI109+AJ109+AK109),IF(Inputs!H17=1,Inputs!D17,MAX(Inputs!F17,ROUND(AI109*Inputs!E17+AJ109+AK109,2))))))</f>
        <v>0</v>
      </c>
      <c r="AM109">
        <f>IF(Inputs!$B$27&lt;&gt;"Ready","PENDING INPUTS",IF(AI109&lt;=0,99,1+IF(AND(K109&gt;0,OR(K109&lt;AI109,AND(K109=AI109,0&lt;3))),1,0)+IF(AND(S109&gt;0,OR(S109&lt;AI109,AND(S109=AI109,1&lt;3))),1,0)+IF(AND(AA109&gt;0,OR(AA109&lt;AI109,AND(AA109=AI109,2&lt;3))),1,0)+IF(AND(AQ109&gt;0,OR(AQ109&lt;AI109,AND(AQ109=AI109,4&lt;3))),1,0)+IF(AND(AY109&gt;0,OR(AY109&lt;AI109,AND(AY109=AI109,5&lt;3))),1,0)+IF(AND(BG109&gt;0,OR(BG109&lt;AI109,AND(BG109=AI109,6&lt;3))),1,0)+IF(AND(BO109&gt;0,OR(BO109&lt;AI109,AND(BO109=AI109,7&lt;3))),1,0)+IF(AND(BW109&gt;0,OR(BW109&lt;AI109,AND(BW109=AI109,8&lt;3))),1,0)+IF(AND(CE109&gt;0,OR(CE109&lt;AI109,AND(CE109=AI109,9&lt;3))),1,0)))</f>
        <v>99</v>
      </c>
      <c r="AN109" s="3">
        <f>IF(Inputs!$B$27&lt;&gt;"Ready","PENDING INPUTS",IF(A109&gt;Inputs!$B$6,0,MIN(MAX(0,(AI109+AJ109+AK109)-AL109),MAX(0,C109-D109-(IF(O109&lt;AM109,K109+L109+M109-N109,0)+IF(W109&lt;AM109,S109+T109+U109-V109,0)+IF(AE109&lt;AM109,AA109+AB109+AC109-AD109,0)+IF(AM109&lt;AM109,AI109+AJ109+AK109-AL109,0)+IF(AU109&lt;AM109,AQ109+AR109+AS109-AT109,0)+IF(BC109&lt;AM109,AY109+AZ109+BA109-BB109,0)+IF(BK109&lt;AM109,BG109+BH109+BI109-BJ109,0)+IF(BS109&lt;AM109,BO109+BP109+BQ109-BR109,0)+IF(CA109&lt;AM109,BW109+BX109+BY109-BZ109,0)+IF(CI109&lt;AM109,CE109+CF109+CG109-CH109,0))))))</f>
        <v>0</v>
      </c>
      <c r="AO109" s="3">
        <f>IF(Inputs!$B$27&lt;&gt;"Ready","PENDING INPUTS",MIN((AI109+AJ109+AK109),IF(D109&gt;C109,IF(D109=0,0,AL109*C109/D109),AL109+AN109)))</f>
        <v>0</v>
      </c>
      <c r="AP109" s="3">
        <f>IF(Inputs!$B$27&lt;&gt;"Ready","PENDING INPUTS",MAX(0,(AI109+AJ109+AK109)-AO109))</f>
        <v>0</v>
      </c>
      <c r="AQ109" s="3">
        <f>IF(Inputs!$B$27&lt;&gt;"Ready","PENDING INPUTS",AX108)</f>
        <v>0</v>
      </c>
      <c r="AR109" s="3">
        <f>IF(Inputs!$B$27&lt;&gt;"Ready","PENDING INPUTS",IF(A109&lt;=Inputs!$B$6,ROUND(AQ109*Inputs!C18/12,2),0))</f>
        <v>0</v>
      </c>
      <c r="AS109" s="3">
        <f>IF(Inputs!$B$27&lt;&gt;"Ready","PENDING INPUTS",IF(AND(A109&lt;=Inputs!$B$6,AQ109&gt;0),Inputs!G18,0))</f>
        <v>0</v>
      </c>
      <c r="AT109" s="3">
        <f>IF(Inputs!$B$27&lt;&gt;"Ready","PENDING INPUTS",IF(A109&gt;Inputs!$B$6,0,MIN((AQ109+AR109+AS109),IF(Inputs!H18=1,Inputs!D18,MAX(Inputs!F18,ROUND(AQ109*Inputs!E18+AR109+AS109,2))))))</f>
        <v>0</v>
      </c>
      <c r="AU109">
        <f>IF(Inputs!$B$27&lt;&gt;"Ready","PENDING INPUTS",IF(AQ109&lt;=0,99,1+IF(AND(K109&gt;0,OR(K109&lt;AQ109,AND(K109=AQ109,0&lt;4))),1,0)+IF(AND(S109&gt;0,OR(S109&lt;AQ109,AND(S109=AQ109,1&lt;4))),1,0)+IF(AND(AA109&gt;0,OR(AA109&lt;AQ109,AND(AA109=AQ109,2&lt;4))),1,0)+IF(AND(AI109&gt;0,OR(AI109&lt;AQ109,AND(AI109=AQ109,3&lt;4))),1,0)+IF(AND(AY109&gt;0,OR(AY109&lt;AQ109,AND(AY109=AQ109,5&lt;4))),1,0)+IF(AND(BG109&gt;0,OR(BG109&lt;AQ109,AND(BG109=AQ109,6&lt;4))),1,0)+IF(AND(BO109&gt;0,OR(BO109&lt;AQ109,AND(BO109=AQ109,7&lt;4))),1,0)+IF(AND(BW109&gt;0,OR(BW109&lt;AQ109,AND(BW109=AQ109,8&lt;4))),1,0)+IF(AND(CE109&gt;0,OR(CE109&lt;AQ109,AND(CE109=AQ109,9&lt;4))),1,0)))</f>
        <v>99</v>
      </c>
      <c r="AV109" s="3">
        <f>IF(Inputs!$B$27&lt;&gt;"Ready","PENDING INPUTS",IF(A109&gt;Inputs!$B$6,0,MIN(MAX(0,(AQ109+AR109+AS109)-AT109),MAX(0,C109-D109-(IF(O109&lt;AU109,K109+L109+M109-N109,0)+IF(W109&lt;AU109,S109+T109+U109-V109,0)+IF(AE109&lt;AU109,AA109+AB109+AC109-AD109,0)+IF(AM109&lt;AU109,AI109+AJ109+AK109-AL109,0)+IF(AU109&lt;AU109,AQ109+AR109+AS109-AT109,0)+IF(BC109&lt;AU109,AY109+AZ109+BA109-BB109,0)+IF(BK109&lt;AU109,BG109+BH109+BI109-BJ109,0)+IF(BS109&lt;AU109,BO109+BP109+BQ109-BR109,0)+IF(CA109&lt;AU109,BW109+BX109+BY109-BZ109,0)+IF(CI109&lt;AU109,CE109+CF109+CG109-CH109,0))))))</f>
        <v>0</v>
      </c>
      <c r="AW109" s="3">
        <f>IF(Inputs!$B$27&lt;&gt;"Ready","PENDING INPUTS",MIN((AQ109+AR109+AS109),IF(D109&gt;C109,IF(D109=0,0,AT109*C109/D109),AT109+AV109)))</f>
        <v>0</v>
      </c>
      <c r="AX109" s="3">
        <f>IF(Inputs!$B$27&lt;&gt;"Ready","PENDING INPUTS",MAX(0,(AQ109+AR109+AS109)-AW109))</f>
        <v>0</v>
      </c>
      <c r="AY109" s="3">
        <f>IF(Inputs!$B$27&lt;&gt;"Ready","PENDING INPUTS",BF108)</f>
        <v>0</v>
      </c>
      <c r="AZ109" s="3">
        <f>IF(Inputs!$B$27&lt;&gt;"Ready","PENDING INPUTS",IF(A109&lt;=Inputs!$B$6,ROUND(AY109*Inputs!C19/12,2),0))</f>
        <v>0</v>
      </c>
      <c r="BA109" s="3">
        <f>IF(Inputs!$B$27&lt;&gt;"Ready","PENDING INPUTS",IF(AND(A109&lt;=Inputs!$B$6,AY109&gt;0),Inputs!G19,0))</f>
        <v>0</v>
      </c>
      <c r="BB109" s="3">
        <f>IF(Inputs!$B$27&lt;&gt;"Ready","PENDING INPUTS",IF(A109&gt;Inputs!$B$6,0,MIN((AY109+AZ109+BA109),IF(Inputs!H19=1,Inputs!D19,MAX(Inputs!F19,ROUND(AY109*Inputs!E19+AZ109+BA109,2))))))</f>
        <v>0</v>
      </c>
      <c r="BC109">
        <f>IF(Inputs!$B$27&lt;&gt;"Ready","PENDING INPUTS",IF(AY109&lt;=0,99,1+IF(AND(K109&gt;0,OR(K109&lt;AY109,AND(K109=AY109,0&lt;5))),1,0)+IF(AND(S109&gt;0,OR(S109&lt;AY109,AND(S109=AY109,1&lt;5))),1,0)+IF(AND(AA109&gt;0,OR(AA109&lt;AY109,AND(AA109=AY109,2&lt;5))),1,0)+IF(AND(AI109&gt;0,OR(AI109&lt;AY109,AND(AI109=AY109,3&lt;5))),1,0)+IF(AND(AQ109&gt;0,OR(AQ109&lt;AY109,AND(AQ109=AY109,4&lt;5))),1,0)+IF(AND(BG109&gt;0,OR(BG109&lt;AY109,AND(BG109=AY109,6&lt;5))),1,0)+IF(AND(BO109&gt;0,OR(BO109&lt;AY109,AND(BO109=AY109,7&lt;5))),1,0)+IF(AND(BW109&gt;0,OR(BW109&lt;AY109,AND(BW109=AY109,8&lt;5))),1,0)+IF(AND(CE109&gt;0,OR(CE109&lt;AY109,AND(CE109=AY109,9&lt;5))),1,0)))</f>
        <v>99</v>
      </c>
      <c r="BD109" s="3">
        <f>IF(Inputs!$B$27&lt;&gt;"Ready","PENDING INPUTS",IF(A109&gt;Inputs!$B$6,0,MIN(MAX(0,(AY109+AZ109+BA109)-BB109),MAX(0,C109-D109-(IF(O109&lt;BC109,K109+L109+M109-N109,0)+IF(W109&lt;BC109,S109+T109+U109-V109,0)+IF(AE109&lt;BC109,AA109+AB109+AC109-AD109,0)+IF(AM109&lt;BC109,AI109+AJ109+AK109-AL109,0)+IF(AU109&lt;BC109,AQ109+AR109+AS109-AT109,0)+IF(BC109&lt;BC109,AY109+AZ109+BA109-BB109,0)+IF(BK109&lt;BC109,BG109+BH109+BI109-BJ109,0)+IF(BS109&lt;BC109,BO109+BP109+BQ109-BR109,0)+IF(CA109&lt;BC109,BW109+BX109+BY109-BZ109,0)+IF(CI109&lt;BC109,CE109+CF109+CG109-CH109,0))))))</f>
        <v>0</v>
      </c>
      <c r="BE109" s="3">
        <f>IF(Inputs!$B$27&lt;&gt;"Ready","PENDING INPUTS",MIN((AY109+AZ109+BA109),IF(D109&gt;C109,IF(D109=0,0,BB109*C109/D109),BB109+BD109)))</f>
        <v>0</v>
      </c>
      <c r="BF109" s="3">
        <f>IF(Inputs!$B$27&lt;&gt;"Ready","PENDING INPUTS",MAX(0,(AY109+AZ109+BA109)-BE109))</f>
        <v>0</v>
      </c>
      <c r="BG109" s="3">
        <f>IF(Inputs!$B$27&lt;&gt;"Ready","PENDING INPUTS",BN108)</f>
        <v>0</v>
      </c>
      <c r="BH109" s="3">
        <f>IF(Inputs!$B$27&lt;&gt;"Ready","PENDING INPUTS",IF(A109&lt;=Inputs!$B$6,ROUND(BG109*Inputs!C20/12,2),0))</f>
        <v>0</v>
      </c>
      <c r="BI109" s="3">
        <f>IF(Inputs!$B$27&lt;&gt;"Ready","PENDING INPUTS",IF(AND(A109&lt;=Inputs!$B$6,BG109&gt;0),Inputs!G20,0))</f>
        <v>0</v>
      </c>
      <c r="BJ109" s="3">
        <f>IF(Inputs!$B$27&lt;&gt;"Ready","PENDING INPUTS",IF(A109&gt;Inputs!$B$6,0,MIN((BG109+BH109+BI109),IF(Inputs!H20=1,Inputs!D20,MAX(Inputs!F20,ROUND(BG109*Inputs!E20+BH109+BI109,2))))))</f>
        <v>0</v>
      </c>
      <c r="BK109">
        <f>IF(Inputs!$B$27&lt;&gt;"Ready","PENDING INPUTS",IF(BG109&lt;=0,99,1+IF(AND(K109&gt;0,OR(K109&lt;BG109,AND(K109=BG109,0&lt;6))),1,0)+IF(AND(S109&gt;0,OR(S109&lt;BG109,AND(S109=BG109,1&lt;6))),1,0)+IF(AND(AA109&gt;0,OR(AA109&lt;BG109,AND(AA109=BG109,2&lt;6))),1,0)+IF(AND(AI109&gt;0,OR(AI109&lt;BG109,AND(AI109=BG109,3&lt;6))),1,0)+IF(AND(AQ109&gt;0,OR(AQ109&lt;BG109,AND(AQ109=BG109,4&lt;6))),1,0)+IF(AND(AY109&gt;0,OR(AY109&lt;BG109,AND(AY109=BG109,5&lt;6))),1,0)+IF(AND(BO109&gt;0,OR(BO109&lt;BG109,AND(BO109=BG109,7&lt;6))),1,0)+IF(AND(BW109&gt;0,OR(BW109&lt;BG109,AND(BW109=BG109,8&lt;6))),1,0)+IF(AND(CE109&gt;0,OR(CE109&lt;BG109,AND(CE109=BG109,9&lt;6))),1,0)))</f>
        <v>99</v>
      </c>
      <c r="BL109" s="3">
        <f>IF(Inputs!$B$27&lt;&gt;"Ready","PENDING INPUTS",IF(A109&gt;Inputs!$B$6,0,MIN(MAX(0,(BG109+BH109+BI109)-BJ109),MAX(0,C109-D109-(IF(O109&lt;BK109,K109+L109+M109-N109,0)+IF(W109&lt;BK109,S109+T109+U109-V109,0)+IF(AE109&lt;BK109,AA109+AB109+AC109-AD109,0)+IF(AM109&lt;BK109,AI109+AJ109+AK109-AL109,0)+IF(AU109&lt;BK109,AQ109+AR109+AS109-AT109,0)+IF(BC109&lt;BK109,AY109+AZ109+BA109-BB109,0)+IF(BK109&lt;BK109,BG109+BH109+BI109-BJ109,0)+IF(BS109&lt;BK109,BO109+BP109+BQ109-BR109,0)+IF(CA109&lt;BK109,BW109+BX109+BY109-BZ109,0)+IF(CI109&lt;BK109,CE109+CF109+CG109-CH109,0))))))</f>
        <v>0</v>
      </c>
      <c r="BM109" s="3">
        <f>IF(Inputs!$B$27&lt;&gt;"Ready","PENDING INPUTS",MIN((BG109+BH109+BI109),IF(D109&gt;C109,IF(D109=0,0,BJ109*C109/D109),BJ109+BL109)))</f>
        <v>0</v>
      </c>
      <c r="BN109" s="3">
        <f>IF(Inputs!$B$27&lt;&gt;"Ready","PENDING INPUTS",MAX(0,(BG109+BH109+BI109)-BM109))</f>
        <v>0</v>
      </c>
      <c r="BO109" s="3">
        <f>IF(Inputs!$B$27&lt;&gt;"Ready","PENDING INPUTS",BV108)</f>
        <v>0</v>
      </c>
      <c r="BP109" s="3">
        <f>IF(Inputs!$B$27&lt;&gt;"Ready","PENDING INPUTS",IF(A109&lt;=Inputs!$B$6,ROUND(BO109*Inputs!C21/12,2),0))</f>
        <v>0</v>
      </c>
      <c r="BQ109" s="3">
        <f>IF(Inputs!$B$27&lt;&gt;"Ready","PENDING INPUTS",IF(AND(A109&lt;=Inputs!$B$6,BO109&gt;0),Inputs!G21,0))</f>
        <v>0</v>
      </c>
      <c r="BR109" s="3">
        <f>IF(Inputs!$B$27&lt;&gt;"Ready","PENDING INPUTS",IF(A109&gt;Inputs!$B$6,0,MIN((BO109+BP109+BQ109),IF(Inputs!H21=1,Inputs!D21,MAX(Inputs!F21,ROUND(BO109*Inputs!E21+BP109+BQ109,2))))))</f>
        <v>0</v>
      </c>
      <c r="BS109">
        <f>IF(Inputs!$B$27&lt;&gt;"Ready","PENDING INPUTS",IF(BO109&lt;=0,99,1+IF(AND(K109&gt;0,OR(K109&lt;BO109,AND(K109=BO109,0&lt;7))),1,0)+IF(AND(S109&gt;0,OR(S109&lt;BO109,AND(S109=BO109,1&lt;7))),1,0)+IF(AND(AA109&gt;0,OR(AA109&lt;BO109,AND(AA109=BO109,2&lt;7))),1,0)+IF(AND(AI109&gt;0,OR(AI109&lt;BO109,AND(AI109=BO109,3&lt;7))),1,0)+IF(AND(AQ109&gt;0,OR(AQ109&lt;BO109,AND(AQ109=BO109,4&lt;7))),1,0)+IF(AND(AY109&gt;0,OR(AY109&lt;BO109,AND(AY109=BO109,5&lt;7))),1,0)+IF(AND(BG109&gt;0,OR(BG109&lt;BO109,AND(BG109=BO109,6&lt;7))),1,0)+IF(AND(BW109&gt;0,OR(BW109&lt;BO109,AND(BW109=BO109,8&lt;7))),1,0)+IF(AND(CE109&gt;0,OR(CE109&lt;BO109,AND(CE109=BO109,9&lt;7))),1,0)))</f>
        <v>99</v>
      </c>
      <c r="BT109" s="3">
        <f>IF(Inputs!$B$27&lt;&gt;"Ready","PENDING INPUTS",IF(A109&gt;Inputs!$B$6,0,MIN(MAX(0,(BO109+BP109+BQ109)-BR109),MAX(0,C109-D109-(IF(O109&lt;BS109,K109+L109+M109-N109,0)+IF(W109&lt;BS109,S109+T109+U109-V109,0)+IF(AE109&lt;BS109,AA109+AB109+AC109-AD109,0)+IF(AM109&lt;BS109,AI109+AJ109+AK109-AL109,0)+IF(AU109&lt;BS109,AQ109+AR109+AS109-AT109,0)+IF(BC109&lt;BS109,AY109+AZ109+BA109-BB109,0)+IF(BK109&lt;BS109,BG109+BH109+BI109-BJ109,0)+IF(BS109&lt;BS109,BO109+BP109+BQ109-BR109,0)+IF(CA109&lt;BS109,BW109+BX109+BY109-BZ109,0)+IF(CI109&lt;BS109,CE109+CF109+CG109-CH109,0))))))</f>
        <v>0</v>
      </c>
      <c r="BU109" s="3">
        <f>IF(Inputs!$B$27&lt;&gt;"Ready","PENDING INPUTS",MIN((BO109+BP109+BQ109),IF(D109&gt;C109,IF(D109=0,0,BR109*C109/D109),BR109+BT109)))</f>
        <v>0</v>
      </c>
      <c r="BV109" s="3">
        <f>IF(Inputs!$B$27&lt;&gt;"Ready","PENDING INPUTS",MAX(0,(BO109+BP109+BQ109)-BU109))</f>
        <v>0</v>
      </c>
      <c r="BW109" s="3">
        <f>IF(Inputs!$B$27&lt;&gt;"Ready","PENDING INPUTS",CD108)</f>
        <v>0</v>
      </c>
      <c r="BX109" s="3">
        <f>IF(Inputs!$B$27&lt;&gt;"Ready","PENDING INPUTS",IF(A109&lt;=Inputs!$B$6,ROUND(BW109*Inputs!C22/12,2),0))</f>
        <v>0</v>
      </c>
      <c r="BY109" s="3">
        <f>IF(Inputs!$B$27&lt;&gt;"Ready","PENDING INPUTS",IF(AND(A109&lt;=Inputs!$B$6,BW109&gt;0),Inputs!G22,0))</f>
        <v>0</v>
      </c>
      <c r="BZ109" s="3">
        <f>IF(Inputs!$B$27&lt;&gt;"Ready","PENDING INPUTS",IF(A109&gt;Inputs!$B$6,0,MIN((BW109+BX109+BY109),IF(Inputs!H22=1,Inputs!D22,MAX(Inputs!F22,ROUND(BW109*Inputs!E22+BX109+BY109,2))))))</f>
        <v>0</v>
      </c>
      <c r="CA109">
        <f>IF(Inputs!$B$27&lt;&gt;"Ready","PENDING INPUTS",IF(BW109&lt;=0,99,1+IF(AND(K109&gt;0,OR(K109&lt;BW109,AND(K109=BW109,0&lt;8))),1,0)+IF(AND(S109&gt;0,OR(S109&lt;BW109,AND(S109=BW109,1&lt;8))),1,0)+IF(AND(AA109&gt;0,OR(AA109&lt;BW109,AND(AA109=BW109,2&lt;8))),1,0)+IF(AND(AI109&gt;0,OR(AI109&lt;BW109,AND(AI109=BW109,3&lt;8))),1,0)+IF(AND(AQ109&gt;0,OR(AQ109&lt;BW109,AND(AQ109=BW109,4&lt;8))),1,0)+IF(AND(AY109&gt;0,OR(AY109&lt;BW109,AND(AY109=BW109,5&lt;8))),1,0)+IF(AND(BG109&gt;0,OR(BG109&lt;BW109,AND(BG109=BW109,6&lt;8))),1,0)+IF(AND(BO109&gt;0,OR(BO109&lt;BW109,AND(BO109=BW109,7&lt;8))),1,0)+IF(AND(CE109&gt;0,OR(CE109&lt;BW109,AND(CE109=BW109,9&lt;8))),1,0)))</f>
        <v>99</v>
      </c>
      <c r="CB109" s="3">
        <f>IF(Inputs!$B$27&lt;&gt;"Ready","PENDING INPUTS",IF(A109&gt;Inputs!$B$6,0,MIN(MAX(0,(BW109+BX109+BY109)-BZ109),MAX(0,C109-D109-(IF(O109&lt;CA109,K109+L109+M109-N109,0)+IF(W109&lt;CA109,S109+T109+U109-V109,0)+IF(AE109&lt;CA109,AA109+AB109+AC109-AD109,0)+IF(AM109&lt;CA109,AI109+AJ109+AK109-AL109,0)+IF(AU109&lt;CA109,AQ109+AR109+AS109-AT109,0)+IF(BC109&lt;CA109,AY109+AZ109+BA109-BB109,0)+IF(BK109&lt;CA109,BG109+BH109+BI109-BJ109,0)+IF(BS109&lt;CA109,BO109+BP109+BQ109-BR109,0)+IF(CA109&lt;CA109,BW109+BX109+BY109-BZ109,0)+IF(CI109&lt;CA109,CE109+CF109+CG109-CH109,0))))))</f>
        <v>0</v>
      </c>
      <c r="CC109" s="3">
        <f>IF(Inputs!$B$27&lt;&gt;"Ready","PENDING INPUTS",MIN((BW109+BX109+BY109),IF(D109&gt;C109,IF(D109=0,0,BZ109*C109/D109),BZ109+CB109)))</f>
        <v>0</v>
      </c>
      <c r="CD109" s="3">
        <f>IF(Inputs!$B$27&lt;&gt;"Ready","PENDING INPUTS",MAX(0,(BW109+BX109+BY109)-CC109))</f>
        <v>0</v>
      </c>
      <c r="CE109" s="3">
        <f>IF(Inputs!$B$27&lt;&gt;"Ready","PENDING INPUTS",CL108)</f>
        <v>0</v>
      </c>
      <c r="CF109" s="3">
        <f>IF(Inputs!$B$27&lt;&gt;"Ready","PENDING INPUTS",IF(A109&lt;=Inputs!$B$6,ROUND(CE109*Inputs!C23/12,2),0))</f>
        <v>0</v>
      </c>
      <c r="CG109" s="3">
        <f>IF(Inputs!$B$27&lt;&gt;"Ready","PENDING INPUTS",IF(AND(A109&lt;=Inputs!$B$6,CE109&gt;0),Inputs!G23,0))</f>
        <v>0</v>
      </c>
      <c r="CH109" s="3">
        <f>IF(Inputs!$B$27&lt;&gt;"Ready","PENDING INPUTS",IF(A109&gt;Inputs!$B$6,0,MIN((CE109+CF109+CG109),IF(Inputs!H23=1,Inputs!D23,MAX(Inputs!F23,ROUND(CE109*Inputs!E23+CF109+CG109,2))))))</f>
        <v>0</v>
      </c>
      <c r="CI109">
        <f>IF(Inputs!$B$27&lt;&gt;"Ready","PENDING INPUTS",IF(CE109&lt;=0,99,1+IF(AND(K109&gt;0,OR(K109&lt;CE109,AND(K109=CE109,0&lt;9))),1,0)+IF(AND(S109&gt;0,OR(S109&lt;CE109,AND(S109=CE109,1&lt;9))),1,0)+IF(AND(AA109&gt;0,OR(AA109&lt;CE109,AND(AA109=CE109,2&lt;9))),1,0)+IF(AND(AI109&gt;0,OR(AI109&lt;CE109,AND(AI109=CE109,3&lt;9))),1,0)+IF(AND(AQ109&gt;0,OR(AQ109&lt;CE109,AND(AQ109=CE109,4&lt;9))),1,0)+IF(AND(AY109&gt;0,OR(AY109&lt;CE109,AND(AY109=CE109,5&lt;9))),1,0)+IF(AND(BG109&gt;0,OR(BG109&lt;CE109,AND(BG109=CE109,6&lt;9))),1,0)+IF(AND(BO109&gt;0,OR(BO109&lt;CE109,AND(BO109=CE109,7&lt;9))),1,0)+IF(AND(BW109&gt;0,OR(BW109&lt;CE109,AND(BW109=CE109,8&lt;9))),1,0)))</f>
        <v>99</v>
      </c>
      <c r="CJ109" s="3">
        <f>IF(Inputs!$B$27&lt;&gt;"Ready","PENDING INPUTS",IF(A109&gt;Inputs!$B$6,0,MIN(MAX(0,(CE109+CF109+CG109)-CH109),MAX(0,C109-D109-(IF(O109&lt;CI109,K109+L109+M109-N109,0)+IF(W109&lt;CI109,S109+T109+U109-V109,0)+IF(AE109&lt;CI109,AA109+AB109+AC109-AD109,0)+IF(AM109&lt;CI109,AI109+AJ109+AK109-AL109,0)+IF(AU109&lt;CI109,AQ109+AR109+AS109-AT109,0)+IF(BC109&lt;CI109,AY109+AZ109+BA109-BB109,0)+IF(BK109&lt;CI109,BG109+BH109+BI109-BJ109,0)+IF(BS109&lt;CI109,BO109+BP109+BQ109-BR109,0)+IF(CA109&lt;CI109,BW109+BX109+BY109-BZ109,0)+IF(CI109&lt;CI109,CE109+CF109+CG109-CH109,0))))))</f>
        <v>0</v>
      </c>
      <c r="CK109" s="3">
        <f>IF(Inputs!$B$27&lt;&gt;"Ready","PENDING INPUTS",MIN((CE109+CF109+CG109),IF(D109&gt;C109,IF(D109=0,0,CH109*C109/D109),CH109+CJ109)))</f>
        <v>0</v>
      </c>
      <c r="CL109" s="3">
        <f>IF(Inputs!$B$27&lt;&gt;"Ready","PENDING INPUTS",MAX(0,(CE109+CF109+CG109)-CK109))</f>
        <v>0</v>
      </c>
    </row>
    <row r="110" spans="1:90" ht="27.95" customHeight="1" x14ac:dyDescent="0.25">
      <c r="A110">
        <v>106</v>
      </c>
      <c r="B110" s="13">
        <f>IF(Inputs!$B$27&lt;&gt;"Ready","PENDING INPUTS",EDATE(Inputs!$B$5,A110-1))</f>
        <v>49491</v>
      </c>
      <c r="C110" s="3">
        <f>IF(Inputs!$B$27&lt;&gt;"Ready","PENDING INPUTS",IF(A110&lt;=Inputs!$B$6,MAX(0,Inputs!$B$4+IF(A110=Inputs!$B$7,Inputs!$B$8,0)+IF(A110=Inputs!$B$9,Inputs!$B$10,0)),0))</f>
        <v>0</v>
      </c>
      <c r="D110" s="3">
        <f>IF(Inputs!$B$27&lt;&gt;"Ready","PENDING INPUTS",SUM(N110,V110,AD110,AL110,AT110,BB110,BJ110,BR110,BZ110,CH110))</f>
        <v>0</v>
      </c>
      <c r="E110" s="3">
        <f>IF(Inputs!$B$27&lt;&gt;"Ready","PENDING INPUTS",MAX(0,D110-C110))</f>
        <v>0</v>
      </c>
      <c r="F110" s="3">
        <f>IF(Inputs!$B$27&lt;&gt;"Ready","PENDING INPUTS",SUM(Q110,Y110,AG110,AO110,AW110,BE110,BM110,BU110,CC110,CK110))</f>
        <v>0</v>
      </c>
      <c r="G110" s="3">
        <f>IF(Inputs!$B$27&lt;&gt;"Ready","PENDING INPUTS",SUM(L110,T110,AB110,AJ110,AR110,AZ110,BH110,BP110,BX110,CF110))</f>
        <v>0</v>
      </c>
      <c r="H110" s="3">
        <f>IF(Inputs!$B$27&lt;&gt;"Ready","PENDING INPUTS",SUM(M110,U110,AC110,AK110,AS110,BA110,BI110,BQ110,BY110,CG110))</f>
        <v>0</v>
      </c>
      <c r="I110" s="3">
        <f>IF(Inputs!$B$27&lt;&gt;"Ready","PENDING INPUTS",SUM(R110,Z110,AH110,AP110,AX110,BF110,BN110,BV110,CD110,CL110))</f>
        <v>0</v>
      </c>
      <c r="J110" t="str">
        <f>IF(Inputs!$B$27&lt;&gt;"Ready","PENDING INPUTS",IF(A110&gt;Inputs!$B$6,"Beyond horizon",IF(E110&gt;0.005,"MINIMUM SHORTFALL",IF(I110&lt;0.005,"Paid off","In progress"))))</f>
        <v>Paid off</v>
      </c>
      <c r="K110" s="3">
        <f>IF(Inputs!$B$27&lt;&gt;"Ready","PENDING INPUTS",R109)</f>
        <v>0</v>
      </c>
      <c r="L110" s="3">
        <f>IF(Inputs!$B$27&lt;&gt;"Ready","PENDING INPUTS",IF(A110&lt;=Inputs!$B$6,ROUND(K110*Inputs!C14/12,2),0))</f>
        <v>0</v>
      </c>
      <c r="M110" s="3">
        <f>IF(Inputs!$B$27&lt;&gt;"Ready","PENDING INPUTS",IF(AND(A110&lt;=Inputs!$B$6,K110&gt;0),Inputs!G14,0))</f>
        <v>0</v>
      </c>
      <c r="N110" s="3">
        <f>IF(Inputs!$B$27&lt;&gt;"Ready","PENDING INPUTS",IF(A110&gt;Inputs!$B$6,0,MIN((K110+L110+M110),IF(Inputs!H14=1,Inputs!D14,MAX(Inputs!F14,ROUND(K110*Inputs!E14+L110+M110,2))))))</f>
        <v>0</v>
      </c>
      <c r="O110">
        <f>IF(Inputs!$B$27&lt;&gt;"Ready","PENDING INPUTS",IF(K110&lt;=0,99,1+IF(AND(S110&gt;0,OR(S110&lt;K110,AND(S110=K110,1&lt;0))),1,0)+IF(AND(AA110&gt;0,OR(AA110&lt;K110,AND(AA110=K110,2&lt;0))),1,0)+IF(AND(AI110&gt;0,OR(AI110&lt;K110,AND(AI110=K110,3&lt;0))),1,0)+IF(AND(AQ110&gt;0,OR(AQ110&lt;K110,AND(AQ110=K110,4&lt;0))),1,0)+IF(AND(AY110&gt;0,OR(AY110&lt;K110,AND(AY110=K110,5&lt;0))),1,0)+IF(AND(BG110&gt;0,OR(BG110&lt;K110,AND(BG110=K110,6&lt;0))),1,0)+IF(AND(BO110&gt;0,OR(BO110&lt;K110,AND(BO110=K110,7&lt;0))),1,0)+IF(AND(BW110&gt;0,OR(BW110&lt;K110,AND(BW110=K110,8&lt;0))),1,0)+IF(AND(CE110&gt;0,OR(CE110&lt;K110,AND(CE110=K110,9&lt;0))),1,0)))</f>
        <v>99</v>
      </c>
      <c r="P110" s="3">
        <f>IF(Inputs!$B$27&lt;&gt;"Ready","PENDING INPUTS",IF(A110&gt;Inputs!$B$6,0,MIN(MAX(0,(K110+L110+M110)-N110),MAX(0,C110-D110-(IF(O110&lt;O110,K110+L110+M110-N110,0)+IF(W110&lt;O110,S110+T110+U110-V110,0)+IF(AE110&lt;O110,AA110+AB110+AC110-AD110,0)+IF(AM110&lt;O110,AI110+AJ110+AK110-AL110,0)+IF(AU110&lt;O110,AQ110+AR110+AS110-AT110,0)+IF(BC110&lt;O110,AY110+AZ110+BA110-BB110,0)+IF(BK110&lt;O110,BG110+BH110+BI110-BJ110,0)+IF(BS110&lt;O110,BO110+BP110+BQ110-BR110,0)+IF(CA110&lt;O110,BW110+BX110+BY110-BZ110,0)+IF(CI110&lt;O110,CE110+CF110+CG110-CH110,0))))))</f>
        <v>0</v>
      </c>
      <c r="Q110" s="3">
        <f>IF(Inputs!$B$27&lt;&gt;"Ready","PENDING INPUTS",MIN((K110+L110+M110),IF(D110&gt;C110,IF(D110=0,0,N110*C110/D110),N110+P110)))</f>
        <v>0</v>
      </c>
      <c r="R110" s="3">
        <f>IF(Inputs!$B$27&lt;&gt;"Ready","PENDING INPUTS",MAX(0,(K110+L110+M110)-Q110))</f>
        <v>0</v>
      </c>
      <c r="S110" s="3">
        <f>IF(Inputs!$B$27&lt;&gt;"Ready","PENDING INPUTS",Z109)</f>
        <v>0</v>
      </c>
      <c r="T110" s="3">
        <f>IF(Inputs!$B$27&lt;&gt;"Ready","PENDING INPUTS",IF(A110&lt;=Inputs!$B$6,ROUND(S110*Inputs!C15/12,2),0))</f>
        <v>0</v>
      </c>
      <c r="U110" s="3">
        <f>IF(Inputs!$B$27&lt;&gt;"Ready","PENDING INPUTS",IF(AND(A110&lt;=Inputs!$B$6,S110&gt;0),Inputs!G15,0))</f>
        <v>0</v>
      </c>
      <c r="V110" s="3">
        <f>IF(Inputs!$B$27&lt;&gt;"Ready","PENDING INPUTS",IF(A110&gt;Inputs!$B$6,0,MIN((S110+T110+U110),IF(Inputs!H15=1,Inputs!D15,MAX(Inputs!F15,ROUND(S110*Inputs!E15+T110+U110,2))))))</f>
        <v>0</v>
      </c>
      <c r="W110">
        <f>IF(Inputs!$B$27&lt;&gt;"Ready","PENDING INPUTS",IF(S110&lt;=0,99,1+IF(AND(K110&gt;0,OR(K110&lt;S110,AND(K110=S110,0&lt;1))),1,0)+IF(AND(AA110&gt;0,OR(AA110&lt;S110,AND(AA110=S110,2&lt;1))),1,0)+IF(AND(AI110&gt;0,OR(AI110&lt;S110,AND(AI110=S110,3&lt;1))),1,0)+IF(AND(AQ110&gt;0,OR(AQ110&lt;S110,AND(AQ110=S110,4&lt;1))),1,0)+IF(AND(AY110&gt;0,OR(AY110&lt;S110,AND(AY110=S110,5&lt;1))),1,0)+IF(AND(BG110&gt;0,OR(BG110&lt;S110,AND(BG110=S110,6&lt;1))),1,0)+IF(AND(BO110&gt;0,OR(BO110&lt;S110,AND(BO110=S110,7&lt;1))),1,0)+IF(AND(BW110&gt;0,OR(BW110&lt;S110,AND(BW110=S110,8&lt;1))),1,0)+IF(AND(CE110&gt;0,OR(CE110&lt;S110,AND(CE110=S110,9&lt;1))),1,0)))</f>
        <v>99</v>
      </c>
      <c r="X110" s="3">
        <f>IF(Inputs!$B$27&lt;&gt;"Ready","PENDING INPUTS",IF(A110&gt;Inputs!$B$6,0,MIN(MAX(0,(S110+T110+U110)-V110),MAX(0,C110-D110-(IF(O110&lt;W110,K110+L110+M110-N110,0)+IF(W110&lt;W110,S110+T110+U110-V110,0)+IF(AE110&lt;W110,AA110+AB110+AC110-AD110,0)+IF(AM110&lt;W110,AI110+AJ110+AK110-AL110,0)+IF(AU110&lt;W110,AQ110+AR110+AS110-AT110,0)+IF(BC110&lt;W110,AY110+AZ110+BA110-BB110,0)+IF(BK110&lt;W110,BG110+BH110+BI110-BJ110,0)+IF(BS110&lt;W110,BO110+BP110+BQ110-BR110,0)+IF(CA110&lt;W110,BW110+BX110+BY110-BZ110,0)+IF(CI110&lt;W110,CE110+CF110+CG110-CH110,0))))))</f>
        <v>0</v>
      </c>
      <c r="Y110" s="3">
        <f>IF(Inputs!$B$27&lt;&gt;"Ready","PENDING INPUTS",MIN((S110+T110+U110),IF(D110&gt;C110,IF(D110=0,0,V110*C110/D110),V110+X110)))</f>
        <v>0</v>
      </c>
      <c r="Z110" s="3">
        <f>IF(Inputs!$B$27&lt;&gt;"Ready","PENDING INPUTS",MAX(0,(S110+T110+U110)-Y110))</f>
        <v>0</v>
      </c>
      <c r="AA110" s="3">
        <f>IF(Inputs!$B$27&lt;&gt;"Ready","PENDING INPUTS",AH109)</f>
        <v>0</v>
      </c>
      <c r="AB110" s="3">
        <f>IF(Inputs!$B$27&lt;&gt;"Ready","PENDING INPUTS",IF(A110&lt;=Inputs!$B$6,ROUND(AA110*Inputs!C16/12,2),0))</f>
        <v>0</v>
      </c>
      <c r="AC110" s="3">
        <f>IF(Inputs!$B$27&lt;&gt;"Ready","PENDING INPUTS",IF(AND(A110&lt;=Inputs!$B$6,AA110&gt;0),Inputs!G16,0))</f>
        <v>0</v>
      </c>
      <c r="AD110" s="3">
        <f>IF(Inputs!$B$27&lt;&gt;"Ready","PENDING INPUTS",IF(A110&gt;Inputs!$B$6,0,MIN((AA110+AB110+AC110),IF(Inputs!H16=1,Inputs!D16,MAX(Inputs!F16,ROUND(AA110*Inputs!E16+AB110+AC110,2))))))</f>
        <v>0</v>
      </c>
      <c r="AE110">
        <f>IF(Inputs!$B$27&lt;&gt;"Ready","PENDING INPUTS",IF(AA110&lt;=0,99,1+IF(AND(K110&gt;0,OR(K110&lt;AA110,AND(K110=AA110,0&lt;2))),1,0)+IF(AND(S110&gt;0,OR(S110&lt;AA110,AND(S110=AA110,1&lt;2))),1,0)+IF(AND(AI110&gt;0,OR(AI110&lt;AA110,AND(AI110=AA110,3&lt;2))),1,0)+IF(AND(AQ110&gt;0,OR(AQ110&lt;AA110,AND(AQ110=AA110,4&lt;2))),1,0)+IF(AND(AY110&gt;0,OR(AY110&lt;AA110,AND(AY110=AA110,5&lt;2))),1,0)+IF(AND(BG110&gt;0,OR(BG110&lt;AA110,AND(BG110=AA110,6&lt;2))),1,0)+IF(AND(BO110&gt;0,OR(BO110&lt;AA110,AND(BO110=AA110,7&lt;2))),1,0)+IF(AND(BW110&gt;0,OR(BW110&lt;AA110,AND(BW110=AA110,8&lt;2))),1,0)+IF(AND(CE110&gt;0,OR(CE110&lt;AA110,AND(CE110=AA110,9&lt;2))),1,0)))</f>
        <v>99</v>
      </c>
      <c r="AF110" s="3">
        <f>IF(Inputs!$B$27&lt;&gt;"Ready","PENDING INPUTS",IF(A110&gt;Inputs!$B$6,0,MIN(MAX(0,(AA110+AB110+AC110)-AD110),MAX(0,C110-D110-(IF(O110&lt;AE110,K110+L110+M110-N110,0)+IF(W110&lt;AE110,S110+T110+U110-V110,0)+IF(AE110&lt;AE110,AA110+AB110+AC110-AD110,0)+IF(AM110&lt;AE110,AI110+AJ110+AK110-AL110,0)+IF(AU110&lt;AE110,AQ110+AR110+AS110-AT110,0)+IF(BC110&lt;AE110,AY110+AZ110+BA110-BB110,0)+IF(BK110&lt;AE110,BG110+BH110+BI110-BJ110,0)+IF(BS110&lt;AE110,BO110+BP110+BQ110-BR110,0)+IF(CA110&lt;AE110,BW110+BX110+BY110-BZ110,0)+IF(CI110&lt;AE110,CE110+CF110+CG110-CH110,0))))))</f>
        <v>0</v>
      </c>
      <c r="AG110" s="3">
        <f>IF(Inputs!$B$27&lt;&gt;"Ready","PENDING INPUTS",MIN((AA110+AB110+AC110),IF(D110&gt;C110,IF(D110=0,0,AD110*C110/D110),AD110+AF110)))</f>
        <v>0</v>
      </c>
      <c r="AH110" s="3">
        <f>IF(Inputs!$B$27&lt;&gt;"Ready","PENDING INPUTS",MAX(0,(AA110+AB110+AC110)-AG110))</f>
        <v>0</v>
      </c>
      <c r="AI110" s="3">
        <f>IF(Inputs!$B$27&lt;&gt;"Ready","PENDING INPUTS",AP109)</f>
        <v>0</v>
      </c>
      <c r="AJ110" s="3">
        <f>IF(Inputs!$B$27&lt;&gt;"Ready","PENDING INPUTS",IF(A110&lt;=Inputs!$B$6,ROUND(AI110*Inputs!C17/12,2),0))</f>
        <v>0</v>
      </c>
      <c r="AK110" s="3">
        <f>IF(Inputs!$B$27&lt;&gt;"Ready","PENDING INPUTS",IF(AND(A110&lt;=Inputs!$B$6,AI110&gt;0),Inputs!G17,0))</f>
        <v>0</v>
      </c>
      <c r="AL110" s="3">
        <f>IF(Inputs!$B$27&lt;&gt;"Ready","PENDING INPUTS",IF(A110&gt;Inputs!$B$6,0,MIN((AI110+AJ110+AK110),IF(Inputs!H17=1,Inputs!D17,MAX(Inputs!F17,ROUND(AI110*Inputs!E17+AJ110+AK110,2))))))</f>
        <v>0</v>
      </c>
      <c r="AM110">
        <f>IF(Inputs!$B$27&lt;&gt;"Ready","PENDING INPUTS",IF(AI110&lt;=0,99,1+IF(AND(K110&gt;0,OR(K110&lt;AI110,AND(K110=AI110,0&lt;3))),1,0)+IF(AND(S110&gt;0,OR(S110&lt;AI110,AND(S110=AI110,1&lt;3))),1,0)+IF(AND(AA110&gt;0,OR(AA110&lt;AI110,AND(AA110=AI110,2&lt;3))),1,0)+IF(AND(AQ110&gt;0,OR(AQ110&lt;AI110,AND(AQ110=AI110,4&lt;3))),1,0)+IF(AND(AY110&gt;0,OR(AY110&lt;AI110,AND(AY110=AI110,5&lt;3))),1,0)+IF(AND(BG110&gt;0,OR(BG110&lt;AI110,AND(BG110=AI110,6&lt;3))),1,0)+IF(AND(BO110&gt;0,OR(BO110&lt;AI110,AND(BO110=AI110,7&lt;3))),1,0)+IF(AND(BW110&gt;0,OR(BW110&lt;AI110,AND(BW110=AI110,8&lt;3))),1,0)+IF(AND(CE110&gt;0,OR(CE110&lt;AI110,AND(CE110=AI110,9&lt;3))),1,0)))</f>
        <v>99</v>
      </c>
      <c r="AN110" s="3">
        <f>IF(Inputs!$B$27&lt;&gt;"Ready","PENDING INPUTS",IF(A110&gt;Inputs!$B$6,0,MIN(MAX(0,(AI110+AJ110+AK110)-AL110),MAX(0,C110-D110-(IF(O110&lt;AM110,K110+L110+M110-N110,0)+IF(W110&lt;AM110,S110+T110+U110-V110,0)+IF(AE110&lt;AM110,AA110+AB110+AC110-AD110,0)+IF(AM110&lt;AM110,AI110+AJ110+AK110-AL110,0)+IF(AU110&lt;AM110,AQ110+AR110+AS110-AT110,0)+IF(BC110&lt;AM110,AY110+AZ110+BA110-BB110,0)+IF(BK110&lt;AM110,BG110+BH110+BI110-BJ110,0)+IF(BS110&lt;AM110,BO110+BP110+BQ110-BR110,0)+IF(CA110&lt;AM110,BW110+BX110+BY110-BZ110,0)+IF(CI110&lt;AM110,CE110+CF110+CG110-CH110,0))))))</f>
        <v>0</v>
      </c>
      <c r="AO110" s="3">
        <f>IF(Inputs!$B$27&lt;&gt;"Ready","PENDING INPUTS",MIN((AI110+AJ110+AK110),IF(D110&gt;C110,IF(D110=0,0,AL110*C110/D110),AL110+AN110)))</f>
        <v>0</v>
      </c>
      <c r="AP110" s="3">
        <f>IF(Inputs!$B$27&lt;&gt;"Ready","PENDING INPUTS",MAX(0,(AI110+AJ110+AK110)-AO110))</f>
        <v>0</v>
      </c>
      <c r="AQ110" s="3">
        <f>IF(Inputs!$B$27&lt;&gt;"Ready","PENDING INPUTS",AX109)</f>
        <v>0</v>
      </c>
      <c r="AR110" s="3">
        <f>IF(Inputs!$B$27&lt;&gt;"Ready","PENDING INPUTS",IF(A110&lt;=Inputs!$B$6,ROUND(AQ110*Inputs!C18/12,2),0))</f>
        <v>0</v>
      </c>
      <c r="AS110" s="3">
        <f>IF(Inputs!$B$27&lt;&gt;"Ready","PENDING INPUTS",IF(AND(A110&lt;=Inputs!$B$6,AQ110&gt;0),Inputs!G18,0))</f>
        <v>0</v>
      </c>
      <c r="AT110" s="3">
        <f>IF(Inputs!$B$27&lt;&gt;"Ready","PENDING INPUTS",IF(A110&gt;Inputs!$B$6,0,MIN((AQ110+AR110+AS110),IF(Inputs!H18=1,Inputs!D18,MAX(Inputs!F18,ROUND(AQ110*Inputs!E18+AR110+AS110,2))))))</f>
        <v>0</v>
      </c>
      <c r="AU110">
        <f>IF(Inputs!$B$27&lt;&gt;"Ready","PENDING INPUTS",IF(AQ110&lt;=0,99,1+IF(AND(K110&gt;0,OR(K110&lt;AQ110,AND(K110=AQ110,0&lt;4))),1,0)+IF(AND(S110&gt;0,OR(S110&lt;AQ110,AND(S110=AQ110,1&lt;4))),1,0)+IF(AND(AA110&gt;0,OR(AA110&lt;AQ110,AND(AA110=AQ110,2&lt;4))),1,0)+IF(AND(AI110&gt;0,OR(AI110&lt;AQ110,AND(AI110=AQ110,3&lt;4))),1,0)+IF(AND(AY110&gt;0,OR(AY110&lt;AQ110,AND(AY110=AQ110,5&lt;4))),1,0)+IF(AND(BG110&gt;0,OR(BG110&lt;AQ110,AND(BG110=AQ110,6&lt;4))),1,0)+IF(AND(BO110&gt;0,OR(BO110&lt;AQ110,AND(BO110=AQ110,7&lt;4))),1,0)+IF(AND(BW110&gt;0,OR(BW110&lt;AQ110,AND(BW110=AQ110,8&lt;4))),1,0)+IF(AND(CE110&gt;0,OR(CE110&lt;AQ110,AND(CE110=AQ110,9&lt;4))),1,0)))</f>
        <v>99</v>
      </c>
      <c r="AV110" s="3">
        <f>IF(Inputs!$B$27&lt;&gt;"Ready","PENDING INPUTS",IF(A110&gt;Inputs!$B$6,0,MIN(MAX(0,(AQ110+AR110+AS110)-AT110),MAX(0,C110-D110-(IF(O110&lt;AU110,K110+L110+M110-N110,0)+IF(W110&lt;AU110,S110+T110+U110-V110,0)+IF(AE110&lt;AU110,AA110+AB110+AC110-AD110,0)+IF(AM110&lt;AU110,AI110+AJ110+AK110-AL110,0)+IF(AU110&lt;AU110,AQ110+AR110+AS110-AT110,0)+IF(BC110&lt;AU110,AY110+AZ110+BA110-BB110,0)+IF(BK110&lt;AU110,BG110+BH110+BI110-BJ110,0)+IF(BS110&lt;AU110,BO110+BP110+BQ110-BR110,0)+IF(CA110&lt;AU110,BW110+BX110+BY110-BZ110,0)+IF(CI110&lt;AU110,CE110+CF110+CG110-CH110,0))))))</f>
        <v>0</v>
      </c>
      <c r="AW110" s="3">
        <f>IF(Inputs!$B$27&lt;&gt;"Ready","PENDING INPUTS",MIN((AQ110+AR110+AS110),IF(D110&gt;C110,IF(D110=0,0,AT110*C110/D110),AT110+AV110)))</f>
        <v>0</v>
      </c>
      <c r="AX110" s="3">
        <f>IF(Inputs!$B$27&lt;&gt;"Ready","PENDING INPUTS",MAX(0,(AQ110+AR110+AS110)-AW110))</f>
        <v>0</v>
      </c>
      <c r="AY110" s="3">
        <f>IF(Inputs!$B$27&lt;&gt;"Ready","PENDING INPUTS",BF109)</f>
        <v>0</v>
      </c>
      <c r="AZ110" s="3">
        <f>IF(Inputs!$B$27&lt;&gt;"Ready","PENDING INPUTS",IF(A110&lt;=Inputs!$B$6,ROUND(AY110*Inputs!C19/12,2),0))</f>
        <v>0</v>
      </c>
      <c r="BA110" s="3">
        <f>IF(Inputs!$B$27&lt;&gt;"Ready","PENDING INPUTS",IF(AND(A110&lt;=Inputs!$B$6,AY110&gt;0),Inputs!G19,0))</f>
        <v>0</v>
      </c>
      <c r="BB110" s="3">
        <f>IF(Inputs!$B$27&lt;&gt;"Ready","PENDING INPUTS",IF(A110&gt;Inputs!$B$6,0,MIN((AY110+AZ110+BA110),IF(Inputs!H19=1,Inputs!D19,MAX(Inputs!F19,ROUND(AY110*Inputs!E19+AZ110+BA110,2))))))</f>
        <v>0</v>
      </c>
      <c r="BC110">
        <f>IF(Inputs!$B$27&lt;&gt;"Ready","PENDING INPUTS",IF(AY110&lt;=0,99,1+IF(AND(K110&gt;0,OR(K110&lt;AY110,AND(K110=AY110,0&lt;5))),1,0)+IF(AND(S110&gt;0,OR(S110&lt;AY110,AND(S110=AY110,1&lt;5))),1,0)+IF(AND(AA110&gt;0,OR(AA110&lt;AY110,AND(AA110=AY110,2&lt;5))),1,0)+IF(AND(AI110&gt;0,OR(AI110&lt;AY110,AND(AI110=AY110,3&lt;5))),1,0)+IF(AND(AQ110&gt;0,OR(AQ110&lt;AY110,AND(AQ110=AY110,4&lt;5))),1,0)+IF(AND(BG110&gt;0,OR(BG110&lt;AY110,AND(BG110=AY110,6&lt;5))),1,0)+IF(AND(BO110&gt;0,OR(BO110&lt;AY110,AND(BO110=AY110,7&lt;5))),1,0)+IF(AND(BW110&gt;0,OR(BW110&lt;AY110,AND(BW110=AY110,8&lt;5))),1,0)+IF(AND(CE110&gt;0,OR(CE110&lt;AY110,AND(CE110=AY110,9&lt;5))),1,0)))</f>
        <v>99</v>
      </c>
      <c r="BD110" s="3">
        <f>IF(Inputs!$B$27&lt;&gt;"Ready","PENDING INPUTS",IF(A110&gt;Inputs!$B$6,0,MIN(MAX(0,(AY110+AZ110+BA110)-BB110),MAX(0,C110-D110-(IF(O110&lt;BC110,K110+L110+M110-N110,0)+IF(W110&lt;BC110,S110+T110+U110-V110,0)+IF(AE110&lt;BC110,AA110+AB110+AC110-AD110,0)+IF(AM110&lt;BC110,AI110+AJ110+AK110-AL110,0)+IF(AU110&lt;BC110,AQ110+AR110+AS110-AT110,0)+IF(BC110&lt;BC110,AY110+AZ110+BA110-BB110,0)+IF(BK110&lt;BC110,BG110+BH110+BI110-BJ110,0)+IF(BS110&lt;BC110,BO110+BP110+BQ110-BR110,0)+IF(CA110&lt;BC110,BW110+BX110+BY110-BZ110,0)+IF(CI110&lt;BC110,CE110+CF110+CG110-CH110,0))))))</f>
        <v>0</v>
      </c>
      <c r="BE110" s="3">
        <f>IF(Inputs!$B$27&lt;&gt;"Ready","PENDING INPUTS",MIN((AY110+AZ110+BA110),IF(D110&gt;C110,IF(D110=0,0,BB110*C110/D110),BB110+BD110)))</f>
        <v>0</v>
      </c>
      <c r="BF110" s="3">
        <f>IF(Inputs!$B$27&lt;&gt;"Ready","PENDING INPUTS",MAX(0,(AY110+AZ110+BA110)-BE110))</f>
        <v>0</v>
      </c>
      <c r="BG110" s="3">
        <f>IF(Inputs!$B$27&lt;&gt;"Ready","PENDING INPUTS",BN109)</f>
        <v>0</v>
      </c>
      <c r="BH110" s="3">
        <f>IF(Inputs!$B$27&lt;&gt;"Ready","PENDING INPUTS",IF(A110&lt;=Inputs!$B$6,ROUND(BG110*Inputs!C20/12,2),0))</f>
        <v>0</v>
      </c>
      <c r="BI110" s="3">
        <f>IF(Inputs!$B$27&lt;&gt;"Ready","PENDING INPUTS",IF(AND(A110&lt;=Inputs!$B$6,BG110&gt;0),Inputs!G20,0))</f>
        <v>0</v>
      </c>
      <c r="BJ110" s="3">
        <f>IF(Inputs!$B$27&lt;&gt;"Ready","PENDING INPUTS",IF(A110&gt;Inputs!$B$6,0,MIN((BG110+BH110+BI110),IF(Inputs!H20=1,Inputs!D20,MAX(Inputs!F20,ROUND(BG110*Inputs!E20+BH110+BI110,2))))))</f>
        <v>0</v>
      </c>
      <c r="BK110">
        <f>IF(Inputs!$B$27&lt;&gt;"Ready","PENDING INPUTS",IF(BG110&lt;=0,99,1+IF(AND(K110&gt;0,OR(K110&lt;BG110,AND(K110=BG110,0&lt;6))),1,0)+IF(AND(S110&gt;0,OR(S110&lt;BG110,AND(S110=BG110,1&lt;6))),1,0)+IF(AND(AA110&gt;0,OR(AA110&lt;BG110,AND(AA110=BG110,2&lt;6))),1,0)+IF(AND(AI110&gt;0,OR(AI110&lt;BG110,AND(AI110=BG110,3&lt;6))),1,0)+IF(AND(AQ110&gt;0,OR(AQ110&lt;BG110,AND(AQ110=BG110,4&lt;6))),1,0)+IF(AND(AY110&gt;0,OR(AY110&lt;BG110,AND(AY110=BG110,5&lt;6))),1,0)+IF(AND(BO110&gt;0,OR(BO110&lt;BG110,AND(BO110=BG110,7&lt;6))),1,0)+IF(AND(BW110&gt;0,OR(BW110&lt;BG110,AND(BW110=BG110,8&lt;6))),1,0)+IF(AND(CE110&gt;0,OR(CE110&lt;BG110,AND(CE110=BG110,9&lt;6))),1,0)))</f>
        <v>99</v>
      </c>
      <c r="BL110" s="3">
        <f>IF(Inputs!$B$27&lt;&gt;"Ready","PENDING INPUTS",IF(A110&gt;Inputs!$B$6,0,MIN(MAX(0,(BG110+BH110+BI110)-BJ110),MAX(0,C110-D110-(IF(O110&lt;BK110,K110+L110+M110-N110,0)+IF(W110&lt;BK110,S110+T110+U110-V110,0)+IF(AE110&lt;BK110,AA110+AB110+AC110-AD110,0)+IF(AM110&lt;BK110,AI110+AJ110+AK110-AL110,0)+IF(AU110&lt;BK110,AQ110+AR110+AS110-AT110,0)+IF(BC110&lt;BK110,AY110+AZ110+BA110-BB110,0)+IF(BK110&lt;BK110,BG110+BH110+BI110-BJ110,0)+IF(BS110&lt;BK110,BO110+BP110+BQ110-BR110,0)+IF(CA110&lt;BK110,BW110+BX110+BY110-BZ110,0)+IF(CI110&lt;BK110,CE110+CF110+CG110-CH110,0))))))</f>
        <v>0</v>
      </c>
      <c r="BM110" s="3">
        <f>IF(Inputs!$B$27&lt;&gt;"Ready","PENDING INPUTS",MIN((BG110+BH110+BI110),IF(D110&gt;C110,IF(D110=0,0,BJ110*C110/D110),BJ110+BL110)))</f>
        <v>0</v>
      </c>
      <c r="BN110" s="3">
        <f>IF(Inputs!$B$27&lt;&gt;"Ready","PENDING INPUTS",MAX(0,(BG110+BH110+BI110)-BM110))</f>
        <v>0</v>
      </c>
      <c r="BO110" s="3">
        <f>IF(Inputs!$B$27&lt;&gt;"Ready","PENDING INPUTS",BV109)</f>
        <v>0</v>
      </c>
      <c r="BP110" s="3">
        <f>IF(Inputs!$B$27&lt;&gt;"Ready","PENDING INPUTS",IF(A110&lt;=Inputs!$B$6,ROUND(BO110*Inputs!C21/12,2),0))</f>
        <v>0</v>
      </c>
      <c r="BQ110" s="3">
        <f>IF(Inputs!$B$27&lt;&gt;"Ready","PENDING INPUTS",IF(AND(A110&lt;=Inputs!$B$6,BO110&gt;0),Inputs!G21,0))</f>
        <v>0</v>
      </c>
      <c r="BR110" s="3">
        <f>IF(Inputs!$B$27&lt;&gt;"Ready","PENDING INPUTS",IF(A110&gt;Inputs!$B$6,0,MIN((BO110+BP110+BQ110),IF(Inputs!H21=1,Inputs!D21,MAX(Inputs!F21,ROUND(BO110*Inputs!E21+BP110+BQ110,2))))))</f>
        <v>0</v>
      </c>
      <c r="BS110">
        <f>IF(Inputs!$B$27&lt;&gt;"Ready","PENDING INPUTS",IF(BO110&lt;=0,99,1+IF(AND(K110&gt;0,OR(K110&lt;BO110,AND(K110=BO110,0&lt;7))),1,0)+IF(AND(S110&gt;0,OR(S110&lt;BO110,AND(S110=BO110,1&lt;7))),1,0)+IF(AND(AA110&gt;0,OR(AA110&lt;BO110,AND(AA110=BO110,2&lt;7))),1,0)+IF(AND(AI110&gt;0,OR(AI110&lt;BO110,AND(AI110=BO110,3&lt;7))),1,0)+IF(AND(AQ110&gt;0,OR(AQ110&lt;BO110,AND(AQ110=BO110,4&lt;7))),1,0)+IF(AND(AY110&gt;0,OR(AY110&lt;BO110,AND(AY110=BO110,5&lt;7))),1,0)+IF(AND(BG110&gt;0,OR(BG110&lt;BO110,AND(BG110=BO110,6&lt;7))),1,0)+IF(AND(BW110&gt;0,OR(BW110&lt;BO110,AND(BW110=BO110,8&lt;7))),1,0)+IF(AND(CE110&gt;0,OR(CE110&lt;BO110,AND(CE110=BO110,9&lt;7))),1,0)))</f>
        <v>99</v>
      </c>
      <c r="BT110" s="3">
        <f>IF(Inputs!$B$27&lt;&gt;"Ready","PENDING INPUTS",IF(A110&gt;Inputs!$B$6,0,MIN(MAX(0,(BO110+BP110+BQ110)-BR110),MAX(0,C110-D110-(IF(O110&lt;BS110,K110+L110+M110-N110,0)+IF(W110&lt;BS110,S110+T110+U110-V110,0)+IF(AE110&lt;BS110,AA110+AB110+AC110-AD110,0)+IF(AM110&lt;BS110,AI110+AJ110+AK110-AL110,0)+IF(AU110&lt;BS110,AQ110+AR110+AS110-AT110,0)+IF(BC110&lt;BS110,AY110+AZ110+BA110-BB110,0)+IF(BK110&lt;BS110,BG110+BH110+BI110-BJ110,0)+IF(BS110&lt;BS110,BO110+BP110+BQ110-BR110,0)+IF(CA110&lt;BS110,BW110+BX110+BY110-BZ110,0)+IF(CI110&lt;BS110,CE110+CF110+CG110-CH110,0))))))</f>
        <v>0</v>
      </c>
      <c r="BU110" s="3">
        <f>IF(Inputs!$B$27&lt;&gt;"Ready","PENDING INPUTS",MIN((BO110+BP110+BQ110),IF(D110&gt;C110,IF(D110=0,0,BR110*C110/D110),BR110+BT110)))</f>
        <v>0</v>
      </c>
      <c r="BV110" s="3">
        <f>IF(Inputs!$B$27&lt;&gt;"Ready","PENDING INPUTS",MAX(0,(BO110+BP110+BQ110)-BU110))</f>
        <v>0</v>
      </c>
      <c r="BW110" s="3">
        <f>IF(Inputs!$B$27&lt;&gt;"Ready","PENDING INPUTS",CD109)</f>
        <v>0</v>
      </c>
      <c r="BX110" s="3">
        <f>IF(Inputs!$B$27&lt;&gt;"Ready","PENDING INPUTS",IF(A110&lt;=Inputs!$B$6,ROUND(BW110*Inputs!C22/12,2),0))</f>
        <v>0</v>
      </c>
      <c r="BY110" s="3">
        <f>IF(Inputs!$B$27&lt;&gt;"Ready","PENDING INPUTS",IF(AND(A110&lt;=Inputs!$B$6,BW110&gt;0),Inputs!G22,0))</f>
        <v>0</v>
      </c>
      <c r="BZ110" s="3">
        <f>IF(Inputs!$B$27&lt;&gt;"Ready","PENDING INPUTS",IF(A110&gt;Inputs!$B$6,0,MIN((BW110+BX110+BY110),IF(Inputs!H22=1,Inputs!D22,MAX(Inputs!F22,ROUND(BW110*Inputs!E22+BX110+BY110,2))))))</f>
        <v>0</v>
      </c>
      <c r="CA110">
        <f>IF(Inputs!$B$27&lt;&gt;"Ready","PENDING INPUTS",IF(BW110&lt;=0,99,1+IF(AND(K110&gt;0,OR(K110&lt;BW110,AND(K110=BW110,0&lt;8))),1,0)+IF(AND(S110&gt;0,OR(S110&lt;BW110,AND(S110=BW110,1&lt;8))),1,0)+IF(AND(AA110&gt;0,OR(AA110&lt;BW110,AND(AA110=BW110,2&lt;8))),1,0)+IF(AND(AI110&gt;0,OR(AI110&lt;BW110,AND(AI110=BW110,3&lt;8))),1,0)+IF(AND(AQ110&gt;0,OR(AQ110&lt;BW110,AND(AQ110=BW110,4&lt;8))),1,0)+IF(AND(AY110&gt;0,OR(AY110&lt;BW110,AND(AY110=BW110,5&lt;8))),1,0)+IF(AND(BG110&gt;0,OR(BG110&lt;BW110,AND(BG110=BW110,6&lt;8))),1,0)+IF(AND(BO110&gt;0,OR(BO110&lt;BW110,AND(BO110=BW110,7&lt;8))),1,0)+IF(AND(CE110&gt;0,OR(CE110&lt;BW110,AND(CE110=BW110,9&lt;8))),1,0)))</f>
        <v>99</v>
      </c>
      <c r="CB110" s="3">
        <f>IF(Inputs!$B$27&lt;&gt;"Ready","PENDING INPUTS",IF(A110&gt;Inputs!$B$6,0,MIN(MAX(0,(BW110+BX110+BY110)-BZ110),MAX(0,C110-D110-(IF(O110&lt;CA110,K110+L110+M110-N110,0)+IF(W110&lt;CA110,S110+T110+U110-V110,0)+IF(AE110&lt;CA110,AA110+AB110+AC110-AD110,0)+IF(AM110&lt;CA110,AI110+AJ110+AK110-AL110,0)+IF(AU110&lt;CA110,AQ110+AR110+AS110-AT110,0)+IF(BC110&lt;CA110,AY110+AZ110+BA110-BB110,0)+IF(BK110&lt;CA110,BG110+BH110+BI110-BJ110,0)+IF(BS110&lt;CA110,BO110+BP110+BQ110-BR110,0)+IF(CA110&lt;CA110,BW110+BX110+BY110-BZ110,0)+IF(CI110&lt;CA110,CE110+CF110+CG110-CH110,0))))))</f>
        <v>0</v>
      </c>
      <c r="CC110" s="3">
        <f>IF(Inputs!$B$27&lt;&gt;"Ready","PENDING INPUTS",MIN((BW110+BX110+BY110),IF(D110&gt;C110,IF(D110=0,0,BZ110*C110/D110),BZ110+CB110)))</f>
        <v>0</v>
      </c>
      <c r="CD110" s="3">
        <f>IF(Inputs!$B$27&lt;&gt;"Ready","PENDING INPUTS",MAX(0,(BW110+BX110+BY110)-CC110))</f>
        <v>0</v>
      </c>
      <c r="CE110" s="3">
        <f>IF(Inputs!$B$27&lt;&gt;"Ready","PENDING INPUTS",CL109)</f>
        <v>0</v>
      </c>
      <c r="CF110" s="3">
        <f>IF(Inputs!$B$27&lt;&gt;"Ready","PENDING INPUTS",IF(A110&lt;=Inputs!$B$6,ROUND(CE110*Inputs!C23/12,2),0))</f>
        <v>0</v>
      </c>
      <c r="CG110" s="3">
        <f>IF(Inputs!$B$27&lt;&gt;"Ready","PENDING INPUTS",IF(AND(A110&lt;=Inputs!$B$6,CE110&gt;0),Inputs!G23,0))</f>
        <v>0</v>
      </c>
      <c r="CH110" s="3">
        <f>IF(Inputs!$B$27&lt;&gt;"Ready","PENDING INPUTS",IF(A110&gt;Inputs!$B$6,0,MIN((CE110+CF110+CG110),IF(Inputs!H23=1,Inputs!D23,MAX(Inputs!F23,ROUND(CE110*Inputs!E23+CF110+CG110,2))))))</f>
        <v>0</v>
      </c>
      <c r="CI110">
        <f>IF(Inputs!$B$27&lt;&gt;"Ready","PENDING INPUTS",IF(CE110&lt;=0,99,1+IF(AND(K110&gt;0,OR(K110&lt;CE110,AND(K110=CE110,0&lt;9))),1,0)+IF(AND(S110&gt;0,OR(S110&lt;CE110,AND(S110=CE110,1&lt;9))),1,0)+IF(AND(AA110&gt;0,OR(AA110&lt;CE110,AND(AA110=CE110,2&lt;9))),1,0)+IF(AND(AI110&gt;0,OR(AI110&lt;CE110,AND(AI110=CE110,3&lt;9))),1,0)+IF(AND(AQ110&gt;0,OR(AQ110&lt;CE110,AND(AQ110=CE110,4&lt;9))),1,0)+IF(AND(AY110&gt;0,OR(AY110&lt;CE110,AND(AY110=CE110,5&lt;9))),1,0)+IF(AND(BG110&gt;0,OR(BG110&lt;CE110,AND(BG110=CE110,6&lt;9))),1,0)+IF(AND(BO110&gt;0,OR(BO110&lt;CE110,AND(BO110=CE110,7&lt;9))),1,0)+IF(AND(BW110&gt;0,OR(BW110&lt;CE110,AND(BW110=CE110,8&lt;9))),1,0)))</f>
        <v>99</v>
      </c>
      <c r="CJ110" s="3">
        <f>IF(Inputs!$B$27&lt;&gt;"Ready","PENDING INPUTS",IF(A110&gt;Inputs!$B$6,0,MIN(MAX(0,(CE110+CF110+CG110)-CH110),MAX(0,C110-D110-(IF(O110&lt;CI110,K110+L110+M110-N110,0)+IF(W110&lt;CI110,S110+T110+U110-V110,0)+IF(AE110&lt;CI110,AA110+AB110+AC110-AD110,0)+IF(AM110&lt;CI110,AI110+AJ110+AK110-AL110,0)+IF(AU110&lt;CI110,AQ110+AR110+AS110-AT110,0)+IF(BC110&lt;CI110,AY110+AZ110+BA110-BB110,0)+IF(BK110&lt;CI110,BG110+BH110+BI110-BJ110,0)+IF(BS110&lt;CI110,BO110+BP110+BQ110-BR110,0)+IF(CA110&lt;CI110,BW110+BX110+BY110-BZ110,0)+IF(CI110&lt;CI110,CE110+CF110+CG110-CH110,0))))))</f>
        <v>0</v>
      </c>
      <c r="CK110" s="3">
        <f>IF(Inputs!$B$27&lt;&gt;"Ready","PENDING INPUTS",MIN((CE110+CF110+CG110),IF(D110&gt;C110,IF(D110=0,0,CH110*C110/D110),CH110+CJ110)))</f>
        <v>0</v>
      </c>
      <c r="CL110" s="3">
        <f>IF(Inputs!$B$27&lt;&gt;"Ready","PENDING INPUTS",MAX(0,(CE110+CF110+CG110)-CK110))</f>
        <v>0</v>
      </c>
    </row>
    <row r="111" spans="1:90" ht="27.95" customHeight="1" x14ac:dyDescent="0.25">
      <c r="A111">
        <v>107</v>
      </c>
      <c r="B111" s="13">
        <f>IF(Inputs!$B$27&lt;&gt;"Ready","PENDING INPUTS",EDATE(Inputs!$B$5,A111-1))</f>
        <v>49522</v>
      </c>
      <c r="C111" s="3">
        <f>IF(Inputs!$B$27&lt;&gt;"Ready","PENDING INPUTS",IF(A111&lt;=Inputs!$B$6,MAX(0,Inputs!$B$4+IF(A111=Inputs!$B$7,Inputs!$B$8,0)+IF(A111=Inputs!$B$9,Inputs!$B$10,0)),0))</f>
        <v>0</v>
      </c>
      <c r="D111" s="3">
        <f>IF(Inputs!$B$27&lt;&gt;"Ready","PENDING INPUTS",SUM(N111,V111,AD111,AL111,AT111,BB111,BJ111,BR111,BZ111,CH111))</f>
        <v>0</v>
      </c>
      <c r="E111" s="3">
        <f>IF(Inputs!$B$27&lt;&gt;"Ready","PENDING INPUTS",MAX(0,D111-C111))</f>
        <v>0</v>
      </c>
      <c r="F111" s="3">
        <f>IF(Inputs!$B$27&lt;&gt;"Ready","PENDING INPUTS",SUM(Q111,Y111,AG111,AO111,AW111,BE111,BM111,BU111,CC111,CK111))</f>
        <v>0</v>
      </c>
      <c r="G111" s="3">
        <f>IF(Inputs!$B$27&lt;&gt;"Ready","PENDING INPUTS",SUM(L111,T111,AB111,AJ111,AR111,AZ111,BH111,BP111,BX111,CF111))</f>
        <v>0</v>
      </c>
      <c r="H111" s="3">
        <f>IF(Inputs!$B$27&lt;&gt;"Ready","PENDING INPUTS",SUM(M111,U111,AC111,AK111,AS111,BA111,BI111,BQ111,BY111,CG111))</f>
        <v>0</v>
      </c>
      <c r="I111" s="3">
        <f>IF(Inputs!$B$27&lt;&gt;"Ready","PENDING INPUTS",SUM(R111,Z111,AH111,AP111,AX111,BF111,BN111,BV111,CD111,CL111))</f>
        <v>0</v>
      </c>
      <c r="J111" t="str">
        <f>IF(Inputs!$B$27&lt;&gt;"Ready","PENDING INPUTS",IF(A111&gt;Inputs!$B$6,"Beyond horizon",IF(E111&gt;0.005,"MINIMUM SHORTFALL",IF(I111&lt;0.005,"Paid off","In progress"))))</f>
        <v>Paid off</v>
      </c>
      <c r="K111" s="3">
        <f>IF(Inputs!$B$27&lt;&gt;"Ready","PENDING INPUTS",R110)</f>
        <v>0</v>
      </c>
      <c r="L111" s="3">
        <f>IF(Inputs!$B$27&lt;&gt;"Ready","PENDING INPUTS",IF(A111&lt;=Inputs!$B$6,ROUND(K111*Inputs!C14/12,2),0))</f>
        <v>0</v>
      </c>
      <c r="M111" s="3">
        <f>IF(Inputs!$B$27&lt;&gt;"Ready","PENDING INPUTS",IF(AND(A111&lt;=Inputs!$B$6,K111&gt;0),Inputs!G14,0))</f>
        <v>0</v>
      </c>
      <c r="N111" s="3">
        <f>IF(Inputs!$B$27&lt;&gt;"Ready","PENDING INPUTS",IF(A111&gt;Inputs!$B$6,0,MIN((K111+L111+M111),IF(Inputs!H14=1,Inputs!D14,MAX(Inputs!F14,ROUND(K111*Inputs!E14+L111+M111,2))))))</f>
        <v>0</v>
      </c>
      <c r="O111">
        <f>IF(Inputs!$B$27&lt;&gt;"Ready","PENDING INPUTS",IF(K111&lt;=0,99,1+IF(AND(S111&gt;0,OR(S111&lt;K111,AND(S111=K111,1&lt;0))),1,0)+IF(AND(AA111&gt;0,OR(AA111&lt;K111,AND(AA111=K111,2&lt;0))),1,0)+IF(AND(AI111&gt;0,OR(AI111&lt;K111,AND(AI111=K111,3&lt;0))),1,0)+IF(AND(AQ111&gt;0,OR(AQ111&lt;K111,AND(AQ111=K111,4&lt;0))),1,0)+IF(AND(AY111&gt;0,OR(AY111&lt;K111,AND(AY111=K111,5&lt;0))),1,0)+IF(AND(BG111&gt;0,OR(BG111&lt;K111,AND(BG111=K111,6&lt;0))),1,0)+IF(AND(BO111&gt;0,OR(BO111&lt;K111,AND(BO111=K111,7&lt;0))),1,0)+IF(AND(BW111&gt;0,OR(BW111&lt;K111,AND(BW111=K111,8&lt;0))),1,0)+IF(AND(CE111&gt;0,OR(CE111&lt;K111,AND(CE111=K111,9&lt;0))),1,0)))</f>
        <v>99</v>
      </c>
      <c r="P111" s="3">
        <f>IF(Inputs!$B$27&lt;&gt;"Ready","PENDING INPUTS",IF(A111&gt;Inputs!$B$6,0,MIN(MAX(0,(K111+L111+M111)-N111),MAX(0,C111-D111-(IF(O111&lt;O111,K111+L111+M111-N111,0)+IF(W111&lt;O111,S111+T111+U111-V111,0)+IF(AE111&lt;O111,AA111+AB111+AC111-AD111,0)+IF(AM111&lt;O111,AI111+AJ111+AK111-AL111,0)+IF(AU111&lt;O111,AQ111+AR111+AS111-AT111,0)+IF(BC111&lt;O111,AY111+AZ111+BA111-BB111,0)+IF(BK111&lt;O111,BG111+BH111+BI111-BJ111,0)+IF(BS111&lt;O111,BO111+BP111+BQ111-BR111,0)+IF(CA111&lt;O111,BW111+BX111+BY111-BZ111,0)+IF(CI111&lt;O111,CE111+CF111+CG111-CH111,0))))))</f>
        <v>0</v>
      </c>
      <c r="Q111" s="3">
        <f>IF(Inputs!$B$27&lt;&gt;"Ready","PENDING INPUTS",MIN((K111+L111+M111),IF(D111&gt;C111,IF(D111=0,0,N111*C111/D111),N111+P111)))</f>
        <v>0</v>
      </c>
      <c r="R111" s="3">
        <f>IF(Inputs!$B$27&lt;&gt;"Ready","PENDING INPUTS",MAX(0,(K111+L111+M111)-Q111))</f>
        <v>0</v>
      </c>
      <c r="S111" s="3">
        <f>IF(Inputs!$B$27&lt;&gt;"Ready","PENDING INPUTS",Z110)</f>
        <v>0</v>
      </c>
      <c r="T111" s="3">
        <f>IF(Inputs!$B$27&lt;&gt;"Ready","PENDING INPUTS",IF(A111&lt;=Inputs!$B$6,ROUND(S111*Inputs!C15/12,2),0))</f>
        <v>0</v>
      </c>
      <c r="U111" s="3">
        <f>IF(Inputs!$B$27&lt;&gt;"Ready","PENDING INPUTS",IF(AND(A111&lt;=Inputs!$B$6,S111&gt;0),Inputs!G15,0))</f>
        <v>0</v>
      </c>
      <c r="V111" s="3">
        <f>IF(Inputs!$B$27&lt;&gt;"Ready","PENDING INPUTS",IF(A111&gt;Inputs!$B$6,0,MIN((S111+T111+U111),IF(Inputs!H15=1,Inputs!D15,MAX(Inputs!F15,ROUND(S111*Inputs!E15+T111+U111,2))))))</f>
        <v>0</v>
      </c>
      <c r="W111">
        <f>IF(Inputs!$B$27&lt;&gt;"Ready","PENDING INPUTS",IF(S111&lt;=0,99,1+IF(AND(K111&gt;0,OR(K111&lt;S111,AND(K111=S111,0&lt;1))),1,0)+IF(AND(AA111&gt;0,OR(AA111&lt;S111,AND(AA111=S111,2&lt;1))),1,0)+IF(AND(AI111&gt;0,OR(AI111&lt;S111,AND(AI111=S111,3&lt;1))),1,0)+IF(AND(AQ111&gt;0,OR(AQ111&lt;S111,AND(AQ111=S111,4&lt;1))),1,0)+IF(AND(AY111&gt;0,OR(AY111&lt;S111,AND(AY111=S111,5&lt;1))),1,0)+IF(AND(BG111&gt;0,OR(BG111&lt;S111,AND(BG111=S111,6&lt;1))),1,0)+IF(AND(BO111&gt;0,OR(BO111&lt;S111,AND(BO111=S111,7&lt;1))),1,0)+IF(AND(BW111&gt;0,OR(BW111&lt;S111,AND(BW111=S111,8&lt;1))),1,0)+IF(AND(CE111&gt;0,OR(CE111&lt;S111,AND(CE111=S111,9&lt;1))),1,0)))</f>
        <v>99</v>
      </c>
      <c r="X111" s="3">
        <f>IF(Inputs!$B$27&lt;&gt;"Ready","PENDING INPUTS",IF(A111&gt;Inputs!$B$6,0,MIN(MAX(0,(S111+T111+U111)-V111),MAX(0,C111-D111-(IF(O111&lt;W111,K111+L111+M111-N111,0)+IF(W111&lt;W111,S111+T111+U111-V111,0)+IF(AE111&lt;W111,AA111+AB111+AC111-AD111,0)+IF(AM111&lt;W111,AI111+AJ111+AK111-AL111,0)+IF(AU111&lt;W111,AQ111+AR111+AS111-AT111,0)+IF(BC111&lt;W111,AY111+AZ111+BA111-BB111,0)+IF(BK111&lt;W111,BG111+BH111+BI111-BJ111,0)+IF(BS111&lt;W111,BO111+BP111+BQ111-BR111,0)+IF(CA111&lt;W111,BW111+BX111+BY111-BZ111,0)+IF(CI111&lt;W111,CE111+CF111+CG111-CH111,0))))))</f>
        <v>0</v>
      </c>
      <c r="Y111" s="3">
        <f>IF(Inputs!$B$27&lt;&gt;"Ready","PENDING INPUTS",MIN((S111+T111+U111),IF(D111&gt;C111,IF(D111=0,0,V111*C111/D111),V111+X111)))</f>
        <v>0</v>
      </c>
      <c r="Z111" s="3">
        <f>IF(Inputs!$B$27&lt;&gt;"Ready","PENDING INPUTS",MAX(0,(S111+T111+U111)-Y111))</f>
        <v>0</v>
      </c>
      <c r="AA111" s="3">
        <f>IF(Inputs!$B$27&lt;&gt;"Ready","PENDING INPUTS",AH110)</f>
        <v>0</v>
      </c>
      <c r="AB111" s="3">
        <f>IF(Inputs!$B$27&lt;&gt;"Ready","PENDING INPUTS",IF(A111&lt;=Inputs!$B$6,ROUND(AA111*Inputs!C16/12,2),0))</f>
        <v>0</v>
      </c>
      <c r="AC111" s="3">
        <f>IF(Inputs!$B$27&lt;&gt;"Ready","PENDING INPUTS",IF(AND(A111&lt;=Inputs!$B$6,AA111&gt;0),Inputs!G16,0))</f>
        <v>0</v>
      </c>
      <c r="AD111" s="3">
        <f>IF(Inputs!$B$27&lt;&gt;"Ready","PENDING INPUTS",IF(A111&gt;Inputs!$B$6,0,MIN((AA111+AB111+AC111),IF(Inputs!H16=1,Inputs!D16,MAX(Inputs!F16,ROUND(AA111*Inputs!E16+AB111+AC111,2))))))</f>
        <v>0</v>
      </c>
      <c r="AE111">
        <f>IF(Inputs!$B$27&lt;&gt;"Ready","PENDING INPUTS",IF(AA111&lt;=0,99,1+IF(AND(K111&gt;0,OR(K111&lt;AA111,AND(K111=AA111,0&lt;2))),1,0)+IF(AND(S111&gt;0,OR(S111&lt;AA111,AND(S111=AA111,1&lt;2))),1,0)+IF(AND(AI111&gt;0,OR(AI111&lt;AA111,AND(AI111=AA111,3&lt;2))),1,0)+IF(AND(AQ111&gt;0,OR(AQ111&lt;AA111,AND(AQ111=AA111,4&lt;2))),1,0)+IF(AND(AY111&gt;0,OR(AY111&lt;AA111,AND(AY111=AA111,5&lt;2))),1,0)+IF(AND(BG111&gt;0,OR(BG111&lt;AA111,AND(BG111=AA111,6&lt;2))),1,0)+IF(AND(BO111&gt;0,OR(BO111&lt;AA111,AND(BO111=AA111,7&lt;2))),1,0)+IF(AND(BW111&gt;0,OR(BW111&lt;AA111,AND(BW111=AA111,8&lt;2))),1,0)+IF(AND(CE111&gt;0,OR(CE111&lt;AA111,AND(CE111=AA111,9&lt;2))),1,0)))</f>
        <v>99</v>
      </c>
      <c r="AF111" s="3">
        <f>IF(Inputs!$B$27&lt;&gt;"Ready","PENDING INPUTS",IF(A111&gt;Inputs!$B$6,0,MIN(MAX(0,(AA111+AB111+AC111)-AD111),MAX(0,C111-D111-(IF(O111&lt;AE111,K111+L111+M111-N111,0)+IF(W111&lt;AE111,S111+T111+U111-V111,0)+IF(AE111&lt;AE111,AA111+AB111+AC111-AD111,0)+IF(AM111&lt;AE111,AI111+AJ111+AK111-AL111,0)+IF(AU111&lt;AE111,AQ111+AR111+AS111-AT111,0)+IF(BC111&lt;AE111,AY111+AZ111+BA111-BB111,0)+IF(BK111&lt;AE111,BG111+BH111+BI111-BJ111,0)+IF(BS111&lt;AE111,BO111+BP111+BQ111-BR111,0)+IF(CA111&lt;AE111,BW111+BX111+BY111-BZ111,0)+IF(CI111&lt;AE111,CE111+CF111+CG111-CH111,0))))))</f>
        <v>0</v>
      </c>
      <c r="AG111" s="3">
        <f>IF(Inputs!$B$27&lt;&gt;"Ready","PENDING INPUTS",MIN((AA111+AB111+AC111),IF(D111&gt;C111,IF(D111=0,0,AD111*C111/D111),AD111+AF111)))</f>
        <v>0</v>
      </c>
      <c r="AH111" s="3">
        <f>IF(Inputs!$B$27&lt;&gt;"Ready","PENDING INPUTS",MAX(0,(AA111+AB111+AC111)-AG111))</f>
        <v>0</v>
      </c>
      <c r="AI111" s="3">
        <f>IF(Inputs!$B$27&lt;&gt;"Ready","PENDING INPUTS",AP110)</f>
        <v>0</v>
      </c>
      <c r="AJ111" s="3">
        <f>IF(Inputs!$B$27&lt;&gt;"Ready","PENDING INPUTS",IF(A111&lt;=Inputs!$B$6,ROUND(AI111*Inputs!C17/12,2),0))</f>
        <v>0</v>
      </c>
      <c r="AK111" s="3">
        <f>IF(Inputs!$B$27&lt;&gt;"Ready","PENDING INPUTS",IF(AND(A111&lt;=Inputs!$B$6,AI111&gt;0),Inputs!G17,0))</f>
        <v>0</v>
      </c>
      <c r="AL111" s="3">
        <f>IF(Inputs!$B$27&lt;&gt;"Ready","PENDING INPUTS",IF(A111&gt;Inputs!$B$6,0,MIN((AI111+AJ111+AK111),IF(Inputs!H17=1,Inputs!D17,MAX(Inputs!F17,ROUND(AI111*Inputs!E17+AJ111+AK111,2))))))</f>
        <v>0</v>
      </c>
      <c r="AM111">
        <f>IF(Inputs!$B$27&lt;&gt;"Ready","PENDING INPUTS",IF(AI111&lt;=0,99,1+IF(AND(K111&gt;0,OR(K111&lt;AI111,AND(K111=AI111,0&lt;3))),1,0)+IF(AND(S111&gt;0,OR(S111&lt;AI111,AND(S111=AI111,1&lt;3))),1,0)+IF(AND(AA111&gt;0,OR(AA111&lt;AI111,AND(AA111=AI111,2&lt;3))),1,0)+IF(AND(AQ111&gt;0,OR(AQ111&lt;AI111,AND(AQ111=AI111,4&lt;3))),1,0)+IF(AND(AY111&gt;0,OR(AY111&lt;AI111,AND(AY111=AI111,5&lt;3))),1,0)+IF(AND(BG111&gt;0,OR(BG111&lt;AI111,AND(BG111=AI111,6&lt;3))),1,0)+IF(AND(BO111&gt;0,OR(BO111&lt;AI111,AND(BO111=AI111,7&lt;3))),1,0)+IF(AND(BW111&gt;0,OR(BW111&lt;AI111,AND(BW111=AI111,8&lt;3))),1,0)+IF(AND(CE111&gt;0,OR(CE111&lt;AI111,AND(CE111=AI111,9&lt;3))),1,0)))</f>
        <v>99</v>
      </c>
      <c r="AN111" s="3">
        <f>IF(Inputs!$B$27&lt;&gt;"Ready","PENDING INPUTS",IF(A111&gt;Inputs!$B$6,0,MIN(MAX(0,(AI111+AJ111+AK111)-AL111),MAX(0,C111-D111-(IF(O111&lt;AM111,K111+L111+M111-N111,0)+IF(W111&lt;AM111,S111+T111+U111-V111,0)+IF(AE111&lt;AM111,AA111+AB111+AC111-AD111,0)+IF(AM111&lt;AM111,AI111+AJ111+AK111-AL111,0)+IF(AU111&lt;AM111,AQ111+AR111+AS111-AT111,0)+IF(BC111&lt;AM111,AY111+AZ111+BA111-BB111,0)+IF(BK111&lt;AM111,BG111+BH111+BI111-BJ111,0)+IF(BS111&lt;AM111,BO111+BP111+BQ111-BR111,0)+IF(CA111&lt;AM111,BW111+BX111+BY111-BZ111,0)+IF(CI111&lt;AM111,CE111+CF111+CG111-CH111,0))))))</f>
        <v>0</v>
      </c>
      <c r="AO111" s="3">
        <f>IF(Inputs!$B$27&lt;&gt;"Ready","PENDING INPUTS",MIN((AI111+AJ111+AK111),IF(D111&gt;C111,IF(D111=0,0,AL111*C111/D111),AL111+AN111)))</f>
        <v>0</v>
      </c>
      <c r="AP111" s="3">
        <f>IF(Inputs!$B$27&lt;&gt;"Ready","PENDING INPUTS",MAX(0,(AI111+AJ111+AK111)-AO111))</f>
        <v>0</v>
      </c>
      <c r="AQ111" s="3">
        <f>IF(Inputs!$B$27&lt;&gt;"Ready","PENDING INPUTS",AX110)</f>
        <v>0</v>
      </c>
      <c r="AR111" s="3">
        <f>IF(Inputs!$B$27&lt;&gt;"Ready","PENDING INPUTS",IF(A111&lt;=Inputs!$B$6,ROUND(AQ111*Inputs!C18/12,2),0))</f>
        <v>0</v>
      </c>
      <c r="AS111" s="3">
        <f>IF(Inputs!$B$27&lt;&gt;"Ready","PENDING INPUTS",IF(AND(A111&lt;=Inputs!$B$6,AQ111&gt;0),Inputs!G18,0))</f>
        <v>0</v>
      </c>
      <c r="AT111" s="3">
        <f>IF(Inputs!$B$27&lt;&gt;"Ready","PENDING INPUTS",IF(A111&gt;Inputs!$B$6,0,MIN((AQ111+AR111+AS111),IF(Inputs!H18=1,Inputs!D18,MAX(Inputs!F18,ROUND(AQ111*Inputs!E18+AR111+AS111,2))))))</f>
        <v>0</v>
      </c>
      <c r="AU111">
        <f>IF(Inputs!$B$27&lt;&gt;"Ready","PENDING INPUTS",IF(AQ111&lt;=0,99,1+IF(AND(K111&gt;0,OR(K111&lt;AQ111,AND(K111=AQ111,0&lt;4))),1,0)+IF(AND(S111&gt;0,OR(S111&lt;AQ111,AND(S111=AQ111,1&lt;4))),1,0)+IF(AND(AA111&gt;0,OR(AA111&lt;AQ111,AND(AA111=AQ111,2&lt;4))),1,0)+IF(AND(AI111&gt;0,OR(AI111&lt;AQ111,AND(AI111=AQ111,3&lt;4))),1,0)+IF(AND(AY111&gt;0,OR(AY111&lt;AQ111,AND(AY111=AQ111,5&lt;4))),1,0)+IF(AND(BG111&gt;0,OR(BG111&lt;AQ111,AND(BG111=AQ111,6&lt;4))),1,0)+IF(AND(BO111&gt;0,OR(BO111&lt;AQ111,AND(BO111=AQ111,7&lt;4))),1,0)+IF(AND(BW111&gt;0,OR(BW111&lt;AQ111,AND(BW111=AQ111,8&lt;4))),1,0)+IF(AND(CE111&gt;0,OR(CE111&lt;AQ111,AND(CE111=AQ111,9&lt;4))),1,0)))</f>
        <v>99</v>
      </c>
      <c r="AV111" s="3">
        <f>IF(Inputs!$B$27&lt;&gt;"Ready","PENDING INPUTS",IF(A111&gt;Inputs!$B$6,0,MIN(MAX(0,(AQ111+AR111+AS111)-AT111),MAX(0,C111-D111-(IF(O111&lt;AU111,K111+L111+M111-N111,0)+IF(W111&lt;AU111,S111+T111+U111-V111,0)+IF(AE111&lt;AU111,AA111+AB111+AC111-AD111,0)+IF(AM111&lt;AU111,AI111+AJ111+AK111-AL111,0)+IF(AU111&lt;AU111,AQ111+AR111+AS111-AT111,0)+IF(BC111&lt;AU111,AY111+AZ111+BA111-BB111,0)+IF(BK111&lt;AU111,BG111+BH111+BI111-BJ111,0)+IF(BS111&lt;AU111,BO111+BP111+BQ111-BR111,0)+IF(CA111&lt;AU111,BW111+BX111+BY111-BZ111,0)+IF(CI111&lt;AU111,CE111+CF111+CG111-CH111,0))))))</f>
        <v>0</v>
      </c>
      <c r="AW111" s="3">
        <f>IF(Inputs!$B$27&lt;&gt;"Ready","PENDING INPUTS",MIN((AQ111+AR111+AS111),IF(D111&gt;C111,IF(D111=0,0,AT111*C111/D111),AT111+AV111)))</f>
        <v>0</v>
      </c>
      <c r="AX111" s="3">
        <f>IF(Inputs!$B$27&lt;&gt;"Ready","PENDING INPUTS",MAX(0,(AQ111+AR111+AS111)-AW111))</f>
        <v>0</v>
      </c>
      <c r="AY111" s="3">
        <f>IF(Inputs!$B$27&lt;&gt;"Ready","PENDING INPUTS",BF110)</f>
        <v>0</v>
      </c>
      <c r="AZ111" s="3">
        <f>IF(Inputs!$B$27&lt;&gt;"Ready","PENDING INPUTS",IF(A111&lt;=Inputs!$B$6,ROUND(AY111*Inputs!C19/12,2),0))</f>
        <v>0</v>
      </c>
      <c r="BA111" s="3">
        <f>IF(Inputs!$B$27&lt;&gt;"Ready","PENDING INPUTS",IF(AND(A111&lt;=Inputs!$B$6,AY111&gt;0),Inputs!G19,0))</f>
        <v>0</v>
      </c>
      <c r="BB111" s="3">
        <f>IF(Inputs!$B$27&lt;&gt;"Ready","PENDING INPUTS",IF(A111&gt;Inputs!$B$6,0,MIN((AY111+AZ111+BA111),IF(Inputs!H19=1,Inputs!D19,MAX(Inputs!F19,ROUND(AY111*Inputs!E19+AZ111+BA111,2))))))</f>
        <v>0</v>
      </c>
      <c r="BC111">
        <f>IF(Inputs!$B$27&lt;&gt;"Ready","PENDING INPUTS",IF(AY111&lt;=0,99,1+IF(AND(K111&gt;0,OR(K111&lt;AY111,AND(K111=AY111,0&lt;5))),1,0)+IF(AND(S111&gt;0,OR(S111&lt;AY111,AND(S111=AY111,1&lt;5))),1,0)+IF(AND(AA111&gt;0,OR(AA111&lt;AY111,AND(AA111=AY111,2&lt;5))),1,0)+IF(AND(AI111&gt;0,OR(AI111&lt;AY111,AND(AI111=AY111,3&lt;5))),1,0)+IF(AND(AQ111&gt;0,OR(AQ111&lt;AY111,AND(AQ111=AY111,4&lt;5))),1,0)+IF(AND(BG111&gt;0,OR(BG111&lt;AY111,AND(BG111=AY111,6&lt;5))),1,0)+IF(AND(BO111&gt;0,OR(BO111&lt;AY111,AND(BO111=AY111,7&lt;5))),1,0)+IF(AND(BW111&gt;0,OR(BW111&lt;AY111,AND(BW111=AY111,8&lt;5))),1,0)+IF(AND(CE111&gt;0,OR(CE111&lt;AY111,AND(CE111=AY111,9&lt;5))),1,0)))</f>
        <v>99</v>
      </c>
      <c r="BD111" s="3">
        <f>IF(Inputs!$B$27&lt;&gt;"Ready","PENDING INPUTS",IF(A111&gt;Inputs!$B$6,0,MIN(MAX(0,(AY111+AZ111+BA111)-BB111),MAX(0,C111-D111-(IF(O111&lt;BC111,K111+L111+M111-N111,0)+IF(W111&lt;BC111,S111+T111+U111-V111,0)+IF(AE111&lt;BC111,AA111+AB111+AC111-AD111,0)+IF(AM111&lt;BC111,AI111+AJ111+AK111-AL111,0)+IF(AU111&lt;BC111,AQ111+AR111+AS111-AT111,0)+IF(BC111&lt;BC111,AY111+AZ111+BA111-BB111,0)+IF(BK111&lt;BC111,BG111+BH111+BI111-BJ111,0)+IF(BS111&lt;BC111,BO111+BP111+BQ111-BR111,0)+IF(CA111&lt;BC111,BW111+BX111+BY111-BZ111,0)+IF(CI111&lt;BC111,CE111+CF111+CG111-CH111,0))))))</f>
        <v>0</v>
      </c>
      <c r="BE111" s="3">
        <f>IF(Inputs!$B$27&lt;&gt;"Ready","PENDING INPUTS",MIN((AY111+AZ111+BA111),IF(D111&gt;C111,IF(D111=0,0,BB111*C111/D111),BB111+BD111)))</f>
        <v>0</v>
      </c>
      <c r="BF111" s="3">
        <f>IF(Inputs!$B$27&lt;&gt;"Ready","PENDING INPUTS",MAX(0,(AY111+AZ111+BA111)-BE111))</f>
        <v>0</v>
      </c>
      <c r="BG111" s="3">
        <f>IF(Inputs!$B$27&lt;&gt;"Ready","PENDING INPUTS",BN110)</f>
        <v>0</v>
      </c>
      <c r="BH111" s="3">
        <f>IF(Inputs!$B$27&lt;&gt;"Ready","PENDING INPUTS",IF(A111&lt;=Inputs!$B$6,ROUND(BG111*Inputs!C20/12,2),0))</f>
        <v>0</v>
      </c>
      <c r="BI111" s="3">
        <f>IF(Inputs!$B$27&lt;&gt;"Ready","PENDING INPUTS",IF(AND(A111&lt;=Inputs!$B$6,BG111&gt;0),Inputs!G20,0))</f>
        <v>0</v>
      </c>
      <c r="BJ111" s="3">
        <f>IF(Inputs!$B$27&lt;&gt;"Ready","PENDING INPUTS",IF(A111&gt;Inputs!$B$6,0,MIN((BG111+BH111+BI111),IF(Inputs!H20=1,Inputs!D20,MAX(Inputs!F20,ROUND(BG111*Inputs!E20+BH111+BI111,2))))))</f>
        <v>0</v>
      </c>
      <c r="BK111">
        <f>IF(Inputs!$B$27&lt;&gt;"Ready","PENDING INPUTS",IF(BG111&lt;=0,99,1+IF(AND(K111&gt;0,OR(K111&lt;BG111,AND(K111=BG111,0&lt;6))),1,0)+IF(AND(S111&gt;0,OR(S111&lt;BG111,AND(S111=BG111,1&lt;6))),1,0)+IF(AND(AA111&gt;0,OR(AA111&lt;BG111,AND(AA111=BG111,2&lt;6))),1,0)+IF(AND(AI111&gt;0,OR(AI111&lt;BG111,AND(AI111=BG111,3&lt;6))),1,0)+IF(AND(AQ111&gt;0,OR(AQ111&lt;BG111,AND(AQ111=BG111,4&lt;6))),1,0)+IF(AND(AY111&gt;0,OR(AY111&lt;BG111,AND(AY111=BG111,5&lt;6))),1,0)+IF(AND(BO111&gt;0,OR(BO111&lt;BG111,AND(BO111=BG111,7&lt;6))),1,0)+IF(AND(BW111&gt;0,OR(BW111&lt;BG111,AND(BW111=BG111,8&lt;6))),1,0)+IF(AND(CE111&gt;0,OR(CE111&lt;BG111,AND(CE111=BG111,9&lt;6))),1,0)))</f>
        <v>99</v>
      </c>
      <c r="BL111" s="3">
        <f>IF(Inputs!$B$27&lt;&gt;"Ready","PENDING INPUTS",IF(A111&gt;Inputs!$B$6,0,MIN(MAX(0,(BG111+BH111+BI111)-BJ111),MAX(0,C111-D111-(IF(O111&lt;BK111,K111+L111+M111-N111,0)+IF(W111&lt;BK111,S111+T111+U111-V111,0)+IF(AE111&lt;BK111,AA111+AB111+AC111-AD111,0)+IF(AM111&lt;BK111,AI111+AJ111+AK111-AL111,0)+IF(AU111&lt;BK111,AQ111+AR111+AS111-AT111,0)+IF(BC111&lt;BK111,AY111+AZ111+BA111-BB111,0)+IF(BK111&lt;BK111,BG111+BH111+BI111-BJ111,0)+IF(BS111&lt;BK111,BO111+BP111+BQ111-BR111,0)+IF(CA111&lt;BK111,BW111+BX111+BY111-BZ111,0)+IF(CI111&lt;BK111,CE111+CF111+CG111-CH111,0))))))</f>
        <v>0</v>
      </c>
      <c r="BM111" s="3">
        <f>IF(Inputs!$B$27&lt;&gt;"Ready","PENDING INPUTS",MIN((BG111+BH111+BI111),IF(D111&gt;C111,IF(D111=0,0,BJ111*C111/D111),BJ111+BL111)))</f>
        <v>0</v>
      </c>
      <c r="BN111" s="3">
        <f>IF(Inputs!$B$27&lt;&gt;"Ready","PENDING INPUTS",MAX(0,(BG111+BH111+BI111)-BM111))</f>
        <v>0</v>
      </c>
      <c r="BO111" s="3">
        <f>IF(Inputs!$B$27&lt;&gt;"Ready","PENDING INPUTS",BV110)</f>
        <v>0</v>
      </c>
      <c r="BP111" s="3">
        <f>IF(Inputs!$B$27&lt;&gt;"Ready","PENDING INPUTS",IF(A111&lt;=Inputs!$B$6,ROUND(BO111*Inputs!C21/12,2),0))</f>
        <v>0</v>
      </c>
      <c r="BQ111" s="3">
        <f>IF(Inputs!$B$27&lt;&gt;"Ready","PENDING INPUTS",IF(AND(A111&lt;=Inputs!$B$6,BO111&gt;0),Inputs!G21,0))</f>
        <v>0</v>
      </c>
      <c r="BR111" s="3">
        <f>IF(Inputs!$B$27&lt;&gt;"Ready","PENDING INPUTS",IF(A111&gt;Inputs!$B$6,0,MIN((BO111+BP111+BQ111),IF(Inputs!H21=1,Inputs!D21,MAX(Inputs!F21,ROUND(BO111*Inputs!E21+BP111+BQ111,2))))))</f>
        <v>0</v>
      </c>
      <c r="BS111">
        <f>IF(Inputs!$B$27&lt;&gt;"Ready","PENDING INPUTS",IF(BO111&lt;=0,99,1+IF(AND(K111&gt;0,OR(K111&lt;BO111,AND(K111=BO111,0&lt;7))),1,0)+IF(AND(S111&gt;0,OR(S111&lt;BO111,AND(S111=BO111,1&lt;7))),1,0)+IF(AND(AA111&gt;0,OR(AA111&lt;BO111,AND(AA111=BO111,2&lt;7))),1,0)+IF(AND(AI111&gt;0,OR(AI111&lt;BO111,AND(AI111=BO111,3&lt;7))),1,0)+IF(AND(AQ111&gt;0,OR(AQ111&lt;BO111,AND(AQ111=BO111,4&lt;7))),1,0)+IF(AND(AY111&gt;0,OR(AY111&lt;BO111,AND(AY111=BO111,5&lt;7))),1,0)+IF(AND(BG111&gt;0,OR(BG111&lt;BO111,AND(BG111=BO111,6&lt;7))),1,0)+IF(AND(BW111&gt;0,OR(BW111&lt;BO111,AND(BW111=BO111,8&lt;7))),1,0)+IF(AND(CE111&gt;0,OR(CE111&lt;BO111,AND(CE111=BO111,9&lt;7))),1,0)))</f>
        <v>99</v>
      </c>
      <c r="BT111" s="3">
        <f>IF(Inputs!$B$27&lt;&gt;"Ready","PENDING INPUTS",IF(A111&gt;Inputs!$B$6,0,MIN(MAX(0,(BO111+BP111+BQ111)-BR111),MAX(0,C111-D111-(IF(O111&lt;BS111,K111+L111+M111-N111,0)+IF(W111&lt;BS111,S111+T111+U111-V111,0)+IF(AE111&lt;BS111,AA111+AB111+AC111-AD111,0)+IF(AM111&lt;BS111,AI111+AJ111+AK111-AL111,0)+IF(AU111&lt;BS111,AQ111+AR111+AS111-AT111,0)+IF(BC111&lt;BS111,AY111+AZ111+BA111-BB111,0)+IF(BK111&lt;BS111,BG111+BH111+BI111-BJ111,0)+IF(BS111&lt;BS111,BO111+BP111+BQ111-BR111,0)+IF(CA111&lt;BS111,BW111+BX111+BY111-BZ111,0)+IF(CI111&lt;BS111,CE111+CF111+CG111-CH111,0))))))</f>
        <v>0</v>
      </c>
      <c r="BU111" s="3">
        <f>IF(Inputs!$B$27&lt;&gt;"Ready","PENDING INPUTS",MIN((BO111+BP111+BQ111),IF(D111&gt;C111,IF(D111=0,0,BR111*C111/D111),BR111+BT111)))</f>
        <v>0</v>
      </c>
      <c r="BV111" s="3">
        <f>IF(Inputs!$B$27&lt;&gt;"Ready","PENDING INPUTS",MAX(0,(BO111+BP111+BQ111)-BU111))</f>
        <v>0</v>
      </c>
      <c r="BW111" s="3">
        <f>IF(Inputs!$B$27&lt;&gt;"Ready","PENDING INPUTS",CD110)</f>
        <v>0</v>
      </c>
      <c r="BX111" s="3">
        <f>IF(Inputs!$B$27&lt;&gt;"Ready","PENDING INPUTS",IF(A111&lt;=Inputs!$B$6,ROUND(BW111*Inputs!C22/12,2),0))</f>
        <v>0</v>
      </c>
      <c r="BY111" s="3">
        <f>IF(Inputs!$B$27&lt;&gt;"Ready","PENDING INPUTS",IF(AND(A111&lt;=Inputs!$B$6,BW111&gt;0),Inputs!G22,0))</f>
        <v>0</v>
      </c>
      <c r="BZ111" s="3">
        <f>IF(Inputs!$B$27&lt;&gt;"Ready","PENDING INPUTS",IF(A111&gt;Inputs!$B$6,0,MIN((BW111+BX111+BY111),IF(Inputs!H22=1,Inputs!D22,MAX(Inputs!F22,ROUND(BW111*Inputs!E22+BX111+BY111,2))))))</f>
        <v>0</v>
      </c>
      <c r="CA111">
        <f>IF(Inputs!$B$27&lt;&gt;"Ready","PENDING INPUTS",IF(BW111&lt;=0,99,1+IF(AND(K111&gt;0,OR(K111&lt;BW111,AND(K111=BW111,0&lt;8))),1,0)+IF(AND(S111&gt;0,OR(S111&lt;BW111,AND(S111=BW111,1&lt;8))),1,0)+IF(AND(AA111&gt;0,OR(AA111&lt;BW111,AND(AA111=BW111,2&lt;8))),1,0)+IF(AND(AI111&gt;0,OR(AI111&lt;BW111,AND(AI111=BW111,3&lt;8))),1,0)+IF(AND(AQ111&gt;0,OR(AQ111&lt;BW111,AND(AQ111=BW111,4&lt;8))),1,0)+IF(AND(AY111&gt;0,OR(AY111&lt;BW111,AND(AY111=BW111,5&lt;8))),1,0)+IF(AND(BG111&gt;0,OR(BG111&lt;BW111,AND(BG111=BW111,6&lt;8))),1,0)+IF(AND(BO111&gt;0,OR(BO111&lt;BW111,AND(BO111=BW111,7&lt;8))),1,0)+IF(AND(CE111&gt;0,OR(CE111&lt;BW111,AND(CE111=BW111,9&lt;8))),1,0)))</f>
        <v>99</v>
      </c>
      <c r="CB111" s="3">
        <f>IF(Inputs!$B$27&lt;&gt;"Ready","PENDING INPUTS",IF(A111&gt;Inputs!$B$6,0,MIN(MAX(0,(BW111+BX111+BY111)-BZ111),MAX(0,C111-D111-(IF(O111&lt;CA111,K111+L111+M111-N111,0)+IF(W111&lt;CA111,S111+T111+U111-V111,0)+IF(AE111&lt;CA111,AA111+AB111+AC111-AD111,0)+IF(AM111&lt;CA111,AI111+AJ111+AK111-AL111,0)+IF(AU111&lt;CA111,AQ111+AR111+AS111-AT111,0)+IF(BC111&lt;CA111,AY111+AZ111+BA111-BB111,0)+IF(BK111&lt;CA111,BG111+BH111+BI111-BJ111,0)+IF(BS111&lt;CA111,BO111+BP111+BQ111-BR111,0)+IF(CA111&lt;CA111,BW111+BX111+BY111-BZ111,0)+IF(CI111&lt;CA111,CE111+CF111+CG111-CH111,0))))))</f>
        <v>0</v>
      </c>
      <c r="CC111" s="3">
        <f>IF(Inputs!$B$27&lt;&gt;"Ready","PENDING INPUTS",MIN((BW111+BX111+BY111),IF(D111&gt;C111,IF(D111=0,0,BZ111*C111/D111),BZ111+CB111)))</f>
        <v>0</v>
      </c>
      <c r="CD111" s="3">
        <f>IF(Inputs!$B$27&lt;&gt;"Ready","PENDING INPUTS",MAX(0,(BW111+BX111+BY111)-CC111))</f>
        <v>0</v>
      </c>
      <c r="CE111" s="3">
        <f>IF(Inputs!$B$27&lt;&gt;"Ready","PENDING INPUTS",CL110)</f>
        <v>0</v>
      </c>
      <c r="CF111" s="3">
        <f>IF(Inputs!$B$27&lt;&gt;"Ready","PENDING INPUTS",IF(A111&lt;=Inputs!$B$6,ROUND(CE111*Inputs!C23/12,2),0))</f>
        <v>0</v>
      </c>
      <c r="CG111" s="3">
        <f>IF(Inputs!$B$27&lt;&gt;"Ready","PENDING INPUTS",IF(AND(A111&lt;=Inputs!$B$6,CE111&gt;0),Inputs!G23,0))</f>
        <v>0</v>
      </c>
      <c r="CH111" s="3">
        <f>IF(Inputs!$B$27&lt;&gt;"Ready","PENDING INPUTS",IF(A111&gt;Inputs!$B$6,0,MIN((CE111+CF111+CG111),IF(Inputs!H23=1,Inputs!D23,MAX(Inputs!F23,ROUND(CE111*Inputs!E23+CF111+CG111,2))))))</f>
        <v>0</v>
      </c>
      <c r="CI111">
        <f>IF(Inputs!$B$27&lt;&gt;"Ready","PENDING INPUTS",IF(CE111&lt;=0,99,1+IF(AND(K111&gt;0,OR(K111&lt;CE111,AND(K111=CE111,0&lt;9))),1,0)+IF(AND(S111&gt;0,OR(S111&lt;CE111,AND(S111=CE111,1&lt;9))),1,0)+IF(AND(AA111&gt;0,OR(AA111&lt;CE111,AND(AA111=CE111,2&lt;9))),1,0)+IF(AND(AI111&gt;0,OR(AI111&lt;CE111,AND(AI111=CE111,3&lt;9))),1,0)+IF(AND(AQ111&gt;0,OR(AQ111&lt;CE111,AND(AQ111=CE111,4&lt;9))),1,0)+IF(AND(AY111&gt;0,OR(AY111&lt;CE111,AND(AY111=CE111,5&lt;9))),1,0)+IF(AND(BG111&gt;0,OR(BG111&lt;CE111,AND(BG111=CE111,6&lt;9))),1,0)+IF(AND(BO111&gt;0,OR(BO111&lt;CE111,AND(BO111=CE111,7&lt;9))),1,0)+IF(AND(BW111&gt;0,OR(BW111&lt;CE111,AND(BW111=CE111,8&lt;9))),1,0)))</f>
        <v>99</v>
      </c>
      <c r="CJ111" s="3">
        <f>IF(Inputs!$B$27&lt;&gt;"Ready","PENDING INPUTS",IF(A111&gt;Inputs!$B$6,0,MIN(MAX(0,(CE111+CF111+CG111)-CH111),MAX(0,C111-D111-(IF(O111&lt;CI111,K111+L111+M111-N111,0)+IF(W111&lt;CI111,S111+T111+U111-V111,0)+IF(AE111&lt;CI111,AA111+AB111+AC111-AD111,0)+IF(AM111&lt;CI111,AI111+AJ111+AK111-AL111,0)+IF(AU111&lt;CI111,AQ111+AR111+AS111-AT111,0)+IF(BC111&lt;CI111,AY111+AZ111+BA111-BB111,0)+IF(BK111&lt;CI111,BG111+BH111+BI111-BJ111,0)+IF(BS111&lt;CI111,BO111+BP111+BQ111-BR111,0)+IF(CA111&lt;CI111,BW111+BX111+BY111-BZ111,0)+IF(CI111&lt;CI111,CE111+CF111+CG111-CH111,0))))))</f>
        <v>0</v>
      </c>
      <c r="CK111" s="3">
        <f>IF(Inputs!$B$27&lt;&gt;"Ready","PENDING INPUTS",MIN((CE111+CF111+CG111),IF(D111&gt;C111,IF(D111=0,0,CH111*C111/D111),CH111+CJ111)))</f>
        <v>0</v>
      </c>
      <c r="CL111" s="3">
        <f>IF(Inputs!$B$27&lt;&gt;"Ready","PENDING INPUTS",MAX(0,(CE111+CF111+CG111)-CK111))</f>
        <v>0</v>
      </c>
    </row>
    <row r="112" spans="1:90" ht="27.95" customHeight="1" x14ac:dyDescent="0.25">
      <c r="A112">
        <v>108</v>
      </c>
      <c r="B112" s="13">
        <f>IF(Inputs!$B$27&lt;&gt;"Ready","PENDING INPUTS",EDATE(Inputs!$B$5,A112-1))</f>
        <v>49553</v>
      </c>
      <c r="C112" s="3">
        <f>IF(Inputs!$B$27&lt;&gt;"Ready","PENDING INPUTS",IF(A112&lt;=Inputs!$B$6,MAX(0,Inputs!$B$4+IF(A112=Inputs!$B$7,Inputs!$B$8,0)+IF(A112=Inputs!$B$9,Inputs!$B$10,0)),0))</f>
        <v>0</v>
      </c>
      <c r="D112" s="3">
        <f>IF(Inputs!$B$27&lt;&gt;"Ready","PENDING INPUTS",SUM(N112,V112,AD112,AL112,AT112,BB112,BJ112,BR112,BZ112,CH112))</f>
        <v>0</v>
      </c>
      <c r="E112" s="3">
        <f>IF(Inputs!$B$27&lt;&gt;"Ready","PENDING INPUTS",MAX(0,D112-C112))</f>
        <v>0</v>
      </c>
      <c r="F112" s="3">
        <f>IF(Inputs!$B$27&lt;&gt;"Ready","PENDING INPUTS",SUM(Q112,Y112,AG112,AO112,AW112,BE112,BM112,BU112,CC112,CK112))</f>
        <v>0</v>
      </c>
      <c r="G112" s="3">
        <f>IF(Inputs!$B$27&lt;&gt;"Ready","PENDING INPUTS",SUM(L112,T112,AB112,AJ112,AR112,AZ112,BH112,BP112,BX112,CF112))</f>
        <v>0</v>
      </c>
      <c r="H112" s="3">
        <f>IF(Inputs!$B$27&lt;&gt;"Ready","PENDING INPUTS",SUM(M112,U112,AC112,AK112,AS112,BA112,BI112,BQ112,BY112,CG112))</f>
        <v>0</v>
      </c>
      <c r="I112" s="3">
        <f>IF(Inputs!$B$27&lt;&gt;"Ready","PENDING INPUTS",SUM(R112,Z112,AH112,AP112,AX112,BF112,BN112,BV112,CD112,CL112))</f>
        <v>0</v>
      </c>
      <c r="J112" t="str">
        <f>IF(Inputs!$B$27&lt;&gt;"Ready","PENDING INPUTS",IF(A112&gt;Inputs!$B$6,"Beyond horizon",IF(E112&gt;0.005,"MINIMUM SHORTFALL",IF(I112&lt;0.005,"Paid off","In progress"))))</f>
        <v>Paid off</v>
      </c>
      <c r="K112" s="3">
        <f>IF(Inputs!$B$27&lt;&gt;"Ready","PENDING INPUTS",R111)</f>
        <v>0</v>
      </c>
      <c r="L112" s="3">
        <f>IF(Inputs!$B$27&lt;&gt;"Ready","PENDING INPUTS",IF(A112&lt;=Inputs!$B$6,ROUND(K112*Inputs!C14/12,2),0))</f>
        <v>0</v>
      </c>
      <c r="M112" s="3">
        <f>IF(Inputs!$B$27&lt;&gt;"Ready","PENDING INPUTS",IF(AND(A112&lt;=Inputs!$B$6,K112&gt;0),Inputs!G14,0))</f>
        <v>0</v>
      </c>
      <c r="N112" s="3">
        <f>IF(Inputs!$B$27&lt;&gt;"Ready","PENDING INPUTS",IF(A112&gt;Inputs!$B$6,0,MIN((K112+L112+M112),IF(Inputs!H14=1,Inputs!D14,MAX(Inputs!F14,ROUND(K112*Inputs!E14+L112+M112,2))))))</f>
        <v>0</v>
      </c>
      <c r="O112">
        <f>IF(Inputs!$B$27&lt;&gt;"Ready","PENDING INPUTS",IF(K112&lt;=0,99,1+IF(AND(S112&gt;0,OR(S112&lt;K112,AND(S112=K112,1&lt;0))),1,0)+IF(AND(AA112&gt;0,OR(AA112&lt;K112,AND(AA112=K112,2&lt;0))),1,0)+IF(AND(AI112&gt;0,OR(AI112&lt;K112,AND(AI112=K112,3&lt;0))),1,0)+IF(AND(AQ112&gt;0,OR(AQ112&lt;K112,AND(AQ112=K112,4&lt;0))),1,0)+IF(AND(AY112&gt;0,OR(AY112&lt;K112,AND(AY112=K112,5&lt;0))),1,0)+IF(AND(BG112&gt;0,OR(BG112&lt;K112,AND(BG112=K112,6&lt;0))),1,0)+IF(AND(BO112&gt;0,OR(BO112&lt;K112,AND(BO112=K112,7&lt;0))),1,0)+IF(AND(BW112&gt;0,OR(BW112&lt;K112,AND(BW112=K112,8&lt;0))),1,0)+IF(AND(CE112&gt;0,OR(CE112&lt;K112,AND(CE112=K112,9&lt;0))),1,0)))</f>
        <v>99</v>
      </c>
      <c r="P112" s="3">
        <f>IF(Inputs!$B$27&lt;&gt;"Ready","PENDING INPUTS",IF(A112&gt;Inputs!$B$6,0,MIN(MAX(0,(K112+L112+M112)-N112),MAX(0,C112-D112-(IF(O112&lt;O112,K112+L112+M112-N112,0)+IF(W112&lt;O112,S112+T112+U112-V112,0)+IF(AE112&lt;O112,AA112+AB112+AC112-AD112,0)+IF(AM112&lt;O112,AI112+AJ112+AK112-AL112,0)+IF(AU112&lt;O112,AQ112+AR112+AS112-AT112,0)+IF(BC112&lt;O112,AY112+AZ112+BA112-BB112,0)+IF(BK112&lt;O112,BG112+BH112+BI112-BJ112,0)+IF(BS112&lt;O112,BO112+BP112+BQ112-BR112,0)+IF(CA112&lt;O112,BW112+BX112+BY112-BZ112,0)+IF(CI112&lt;O112,CE112+CF112+CG112-CH112,0))))))</f>
        <v>0</v>
      </c>
      <c r="Q112" s="3">
        <f>IF(Inputs!$B$27&lt;&gt;"Ready","PENDING INPUTS",MIN((K112+L112+M112),IF(D112&gt;C112,IF(D112=0,0,N112*C112/D112),N112+P112)))</f>
        <v>0</v>
      </c>
      <c r="R112" s="3">
        <f>IF(Inputs!$B$27&lt;&gt;"Ready","PENDING INPUTS",MAX(0,(K112+L112+M112)-Q112))</f>
        <v>0</v>
      </c>
      <c r="S112" s="3">
        <f>IF(Inputs!$B$27&lt;&gt;"Ready","PENDING INPUTS",Z111)</f>
        <v>0</v>
      </c>
      <c r="T112" s="3">
        <f>IF(Inputs!$B$27&lt;&gt;"Ready","PENDING INPUTS",IF(A112&lt;=Inputs!$B$6,ROUND(S112*Inputs!C15/12,2),0))</f>
        <v>0</v>
      </c>
      <c r="U112" s="3">
        <f>IF(Inputs!$B$27&lt;&gt;"Ready","PENDING INPUTS",IF(AND(A112&lt;=Inputs!$B$6,S112&gt;0),Inputs!G15,0))</f>
        <v>0</v>
      </c>
      <c r="V112" s="3">
        <f>IF(Inputs!$B$27&lt;&gt;"Ready","PENDING INPUTS",IF(A112&gt;Inputs!$B$6,0,MIN((S112+T112+U112),IF(Inputs!H15=1,Inputs!D15,MAX(Inputs!F15,ROUND(S112*Inputs!E15+T112+U112,2))))))</f>
        <v>0</v>
      </c>
      <c r="W112">
        <f>IF(Inputs!$B$27&lt;&gt;"Ready","PENDING INPUTS",IF(S112&lt;=0,99,1+IF(AND(K112&gt;0,OR(K112&lt;S112,AND(K112=S112,0&lt;1))),1,0)+IF(AND(AA112&gt;0,OR(AA112&lt;S112,AND(AA112=S112,2&lt;1))),1,0)+IF(AND(AI112&gt;0,OR(AI112&lt;S112,AND(AI112=S112,3&lt;1))),1,0)+IF(AND(AQ112&gt;0,OR(AQ112&lt;S112,AND(AQ112=S112,4&lt;1))),1,0)+IF(AND(AY112&gt;0,OR(AY112&lt;S112,AND(AY112=S112,5&lt;1))),1,0)+IF(AND(BG112&gt;0,OR(BG112&lt;S112,AND(BG112=S112,6&lt;1))),1,0)+IF(AND(BO112&gt;0,OR(BO112&lt;S112,AND(BO112=S112,7&lt;1))),1,0)+IF(AND(BW112&gt;0,OR(BW112&lt;S112,AND(BW112=S112,8&lt;1))),1,0)+IF(AND(CE112&gt;0,OR(CE112&lt;S112,AND(CE112=S112,9&lt;1))),1,0)))</f>
        <v>99</v>
      </c>
      <c r="X112" s="3">
        <f>IF(Inputs!$B$27&lt;&gt;"Ready","PENDING INPUTS",IF(A112&gt;Inputs!$B$6,0,MIN(MAX(0,(S112+T112+U112)-V112),MAX(0,C112-D112-(IF(O112&lt;W112,K112+L112+M112-N112,0)+IF(W112&lt;W112,S112+T112+U112-V112,0)+IF(AE112&lt;W112,AA112+AB112+AC112-AD112,0)+IF(AM112&lt;W112,AI112+AJ112+AK112-AL112,0)+IF(AU112&lt;W112,AQ112+AR112+AS112-AT112,0)+IF(BC112&lt;W112,AY112+AZ112+BA112-BB112,0)+IF(BK112&lt;W112,BG112+BH112+BI112-BJ112,0)+IF(BS112&lt;W112,BO112+BP112+BQ112-BR112,0)+IF(CA112&lt;W112,BW112+BX112+BY112-BZ112,0)+IF(CI112&lt;W112,CE112+CF112+CG112-CH112,0))))))</f>
        <v>0</v>
      </c>
      <c r="Y112" s="3">
        <f>IF(Inputs!$B$27&lt;&gt;"Ready","PENDING INPUTS",MIN((S112+T112+U112),IF(D112&gt;C112,IF(D112=0,0,V112*C112/D112),V112+X112)))</f>
        <v>0</v>
      </c>
      <c r="Z112" s="3">
        <f>IF(Inputs!$B$27&lt;&gt;"Ready","PENDING INPUTS",MAX(0,(S112+T112+U112)-Y112))</f>
        <v>0</v>
      </c>
      <c r="AA112" s="3">
        <f>IF(Inputs!$B$27&lt;&gt;"Ready","PENDING INPUTS",AH111)</f>
        <v>0</v>
      </c>
      <c r="AB112" s="3">
        <f>IF(Inputs!$B$27&lt;&gt;"Ready","PENDING INPUTS",IF(A112&lt;=Inputs!$B$6,ROUND(AA112*Inputs!C16/12,2),0))</f>
        <v>0</v>
      </c>
      <c r="AC112" s="3">
        <f>IF(Inputs!$B$27&lt;&gt;"Ready","PENDING INPUTS",IF(AND(A112&lt;=Inputs!$B$6,AA112&gt;0),Inputs!G16,0))</f>
        <v>0</v>
      </c>
      <c r="AD112" s="3">
        <f>IF(Inputs!$B$27&lt;&gt;"Ready","PENDING INPUTS",IF(A112&gt;Inputs!$B$6,0,MIN((AA112+AB112+AC112),IF(Inputs!H16=1,Inputs!D16,MAX(Inputs!F16,ROUND(AA112*Inputs!E16+AB112+AC112,2))))))</f>
        <v>0</v>
      </c>
      <c r="AE112">
        <f>IF(Inputs!$B$27&lt;&gt;"Ready","PENDING INPUTS",IF(AA112&lt;=0,99,1+IF(AND(K112&gt;0,OR(K112&lt;AA112,AND(K112=AA112,0&lt;2))),1,0)+IF(AND(S112&gt;0,OR(S112&lt;AA112,AND(S112=AA112,1&lt;2))),1,0)+IF(AND(AI112&gt;0,OR(AI112&lt;AA112,AND(AI112=AA112,3&lt;2))),1,0)+IF(AND(AQ112&gt;0,OR(AQ112&lt;AA112,AND(AQ112=AA112,4&lt;2))),1,0)+IF(AND(AY112&gt;0,OR(AY112&lt;AA112,AND(AY112=AA112,5&lt;2))),1,0)+IF(AND(BG112&gt;0,OR(BG112&lt;AA112,AND(BG112=AA112,6&lt;2))),1,0)+IF(AND(BO112&gt;0,OR(BO112&lt;AA112,AND(BO112=AA112,7&lt;2))),1,0)+IF(AND(BW112&gt;0,OR(BW112&lt;AA112,AND(BW112=AA112,8&lt;2))),1,0)+IF(AND(CE112&gt;0,OR(CE112&lt;AA112,AND(CE112=AA112,9&lt;2))),1,0)))</f>
        <v>99</v>
      </c>
      <c r="AF112" s="3">
        <f>IF(Inputs!$B$27&lt;&gt;"Ready","PENDING INPUTS",IF(A112&gt;Inputs!$B$6,0,MIN(MAX(0,(AA112+AB112+AC112)-AD112),MAX(0,C112-D112-(IF(O112&lt;AE112,K112+L112+M112-N112,0)+IF(W112&lt;AE112,S112+T112+U112-V112,0)+IF(AE112&lt;AE112,AA112+AB112+AC112-AD112,0)+IF(AM112&lt;AE112,AI112+AJ112+AK112-AL112,0)+IF(AU112&lt;AE112,AQ112+AR112+AS112-AT112,0)+IF(BC112&lt;AE112,AY112+AZ112+BA112-BB112,0)+IF(BK112&lt;AE112,BG112+BH112+BI112-BJ112,0)+IF(BS112&lt;AE112,BO112+BP112+BQ112-BR112,0)+IF(CA112&lt;AE112,BW112+BX112+BY112-BZ112,0)+IF(CI112&lt;AE112,CE112+CF112+CG112-CH112,0))))))</f>
        <v>0</v>
      </c>
      <c r="AG112" s="3">
        <f>IF(Inputs!$B$27&lt;&gt;"Ready","PENDING INPUTS",MIN((AA112+AB112+AC112),IF(D112&gt;C112,IF(D112=0,0,AD112*C112/D112),AD112+AF112)))</f>
        <v>0</v>
      </c>
      <c r="AH112" s="3">
        <f>IF(Inputs!$B$27&lt;&gt;"Ready","PENDING INPUTS",MAX(0,(AA112+AB112+AC112)-AG112))</f>
        <v>0</v>
      </c>
      <c r="AI112" s="3">
        <f>IF(Inputs!$B$27&lt;&gt;"Ready","PENDING INPUTS",AP111)</f>
        <v>0</v>
      </c>
      <c r="AJ112" s="3">
        <f>IF(Inputs!$B$27&lt;&gt;"Ready","PENDING INPUTS",IF(A112&lt;=Inputs!$B$6,ROUND(AI112*Inputs!C17/12,2),0))</f>
        <v>0</v>
      </c>
      <c r="AK112" s="3">
        <f>IF(Inputs!$B$27&lt;&gt;"Ready","PENDING INPUTS",IF(AND(A112&lt;=Inputs!$B$6,AI112&gt;0),Inputs!G17,0))</f>
        <v>0</v>
      </c>
      <c r="AL112" s="3">
        <f>IF(Inputs!$B$27&lt;&gt;"Ready","PENDING INPUTS",IF(A112&gt;Inputs!$B$6,0,MIN((AI112+AJ112+AK112),IF(Inputs!H17=1,Inputs!D17,MAX(Inputs!F17,ROUND(AI112*Inputs!E17+AJ112+AK112,2))))))</f>
        <v>0</v>
      </c>
      <c r="AM112">
        <f>IF(Inputs!$B$27&lt;&gt;"Ready","PENDING INPUTS",IF(AI112&lt;=0,99,1+IF(AND(K112&gt;0,OR(K112&lt;AI112,AND(K112=AI112,0&lt;3))),1,0)+IF(AND(S112&gt;0,OR(S112&lt;AI112,AND(S112=AI112,1&lt;3))),1,0)+IF(AND(AA112&gt;0,OR(AA112&lt;AI112,AND(AA112=AI112,2&lt;3))),1,0)+IF(AND(AQ112&gt;0,OR(AQ112&lt;AI112,AND(AQ112=AI112,4&lt;3))),1,0)+IF(AND(AY112&gt;0,OR(AY112&lt;AI112,AND(AY112=AI112,5&lt;3))),1,0)+IF(AND(BG112&gt;0,OR(BG112&lt;AI112,AND(BG112=AI112,6&lt;3))),1,0)+IF(AND(BO112&gt;0,OR(BO112&lt;AI112,AND(BO112=AI112,7&lt;3))),1,0)+IF(AND(BW112&gt;0,OR(BW112&lt;AI112,AND(BW112=AI112,8&lt;3))),1,0)+IF(AND(CE112&gt;0,OR(CE112&lt;AI112,AND(CE112=AI112,9&lt;3))),1,0)))</f>
        <v>99</v>
      </c>
      <c r="AN112" s="3">
        <f>IF(Inputs!$B$27&lt;&gt;"Ready","PENDING INPUTS",IF(A112&gt;Inputs!$B$6,0,MIN(MAX(0,(AI112+AJ112+AK112)-AL112),MAX(0,C112-D112-(IF(O112&lt;AM112,K112+L112+M112-N112,0)+IF(W112&lt;AM112,S112+T112+U112-V112,0)+IF(AE112&lt;AM112,AA112+AB112+AC112-AD112,0)+IF(AM112&lt;AM112,AI112+AJ112+AK112-AL112,0)+IF(AU112&lt;AM112,AQ112+AR112+AS112-AT112,0)+IF(BC112&lt;AM112,AY112+AZ112+BA112-BB112,0)+IF(BK112&lt;AM112,BG112+BH112+BI112-BJ112,0)+IF(BS112&lt;AM112,BO112+BP112+BQ112-BR112,0)+IF(CA112&lt;AM112,BW112+BX112+BY112-BZ112,0)+IF(CI112&lt;AM112,CE112+CF112+CG112-CH112,0))))))</f>
        <v>0</v>
      </c>
      <c r="AO112" s="3">
        <f>IF(Inputs!$B$27&lt;&gt;"Ready","PENDING INPUTS",MIN((AI112+AJ112+AK112),IF(D112&gt;C112,IF(D112=0,0,AL112*C112/D112),AL112+AN112)))</f>
        <v>0</v>
      </c>
      <c r="AP112" s="3">
        <f>IF(Inputs!$B$27&lt;&gt;"Ready","PENDING INPUTS",MAX(0,(AI112+AJ112+AK112)-AO112))</f>
        <v>0</v>
      </c>
      <c r="AQ112" s="3">
        <f>IF(Inputs!$B$27&lt;&gt;"Ready","PENDING INPUTS",AX111)</f>
        <v>0</v>
      </c>
      <c r="AR112" s="3">
        <f>IF(Inputs!$B$27&lt;&gt;"Ready","PENDING INPUTS",IF(A112&lt;=Inputs!$B$6,ROUND(AQ112*Inputs!C18/12,2),0))</f>
        <v>0</v>
      </c>
      <c r="AS112" s="3">
        <f>IF(Inputs!$B$27&lt;&gt;"Ready","PENDING INPUTS",IF(AND(A112&lt;=Inputs!$B$6,AQ112&gt;0),Inputs!G18,0))</f>
        <v>0</v>
      </c>
      <c r="AT112" s="3">
        <f>IF(Inputs!$B$27&lt;&gt;"Ready","PENDING INPUTS",IF(A112&gt;Inputs!$B$6,0,MIN((AQ112+AR112+AS112),IF(Inputs!H18=1,Inputs!D18,MAX(Inputs!F18,ROUND(AQ112*Inputs!E18+AR112+AS112,2))))))</f>
        <v>0</v>
      </c>
      <c r="AU112">
        <f>IF(Inputs!$B$27&lt;&gt;"Ready","PENDING INPUTS",IF(AQ112&lt;=0,99,1+IF(AND(K112&gt;0,OR(K112&lt;AQ112,AND(K112=AQ112,0&lt;4))),1,0)+IF(AND(S112&gt;0,OR(S112&lt;AQ112,AND(S112=AQ112,1&lt;4))),1,0)+IF(AND(AA112&gt;0,OR(AA112&lt;AQ112,AND(AA112=AQ112,2&lt;4))),1,0)+IF(AND(AI112&gt;0,OR(AI112&lt;AQ112,AND(AI112=AQ112,3&lt;4))),1,0)+IF(AND(AY112&gt;0,OR(AY112&lt;AQ112,AND(AY112=AQ112,5&lt;4))),1,0)+IF(AND(BG112&gt;0,OR(BG112&lt;AQ112,AND(BG112=AQ112,6&lt;4))),1,0)+IF(AND(BO112&gt;0,OR(BO112&lt;AQ112,AND(BO112=AQ112,7&lt;4))),1,0)+IF(AND(BW112&gt;0,OR(BW112&lt;AQ112,AND(BW112=AQ112,8&lt;4))),1,0)+IF(AND(CE112&gt;0,OR(CE112&lt;AQ112,AND(CE112=AQ112,9&lt;4))),1,0)))</f>
        <v>99</v>
      </c>
      <c r="AV112" s="3">
        <f>IF(Inputs!$B$27&lt;&gt;"Ready","PENDING INPUTS",IF(A112&gt;Inputs!$B$6,0,MIN(MAX(0,(AQ112+AR112+AS112)-AT112),MAX(0,C112-D112-(IF(O112&lt;AU112,K112+L112+M112-N112,0)+IF(W112&lt;AU112,S112+T112+U112-V112,0)+IF(AE112&lt;AU112,AA112+AB112+AC112-AD112,0)+IF(AM112&lt;AU112,AI112+AJ112+AK112-AL112,0)+IF(AU112&lt;AU112,AQ112+AR112+AS112-AT112,0)+IF(BC112&lt;AU112,AY112+AZ112+BA112-BB112,0)+IF(BK112&lt;AU112,BG112+BH112+BI112-BJ112,0)+IF(BS112&lt;AU112,BO112+BP112+BQ112-BR112,0)+IF(CA112&lt;AU112,BW112+BX112+BY112-BZ112,0)+IF(CI112&lt;AU112,CE112+CF112+CG112-CH112,0))))))</f>
        <v>0</v>
      </c>
      <c r="AW112" s="3">
        <f>IF(Inputs!$B$27&lt;&gt;"Ready","PENDING INPUTS",MIN((AQ112+AR112+AS112),IF(D112&gt;C112,IF(D112=0,0,AT112*C112/D112),AT112+AV112)))</f>
        <v>0</v>
      </c>
      <c r="AX112" s="3">
        <f>IF(Inputs!$B$27&lt;&gt;"Ready","PENDING INPUTS",MAX(0,(AQ112+AR112+AS112)-AW112))</f>
        <v>0</v>
      </c>
      <c r="AY112" s="3">
        <f>IF(Inputs!$B$27&lt;&gt;"Ready","PENDING INPUTS",BF111)</f>
        <v>0</v>
      </c>
      <c r="AZ112" s="3">
        <f>IF(Inputs!$B$27&lt;&gt;"Ready","PENDING INPUTS",IF(A112&lt;=Inputs!$B$6,ROUND(AY112*Inputs!C19/12,2),0))</f>
        <v>0</v>
      </c>
      <c r="BA112" s="3">
        <f>IF(Inputs!$B$27&lt;&gt;"Ready","PENDING INPUTS",IF(AND(A112&lt;=Inputs!$B$6,AY112&gt;0),Inputs!G19,0))</f>
        <v>0</v>
      </c>
      <c r="BB112" s="3">
        <f>IF(Inputs!$B$27&lt;&gt;"Ready","PENDING INPUTS",IF(A112&gt;Inputs!$B$6,0,MIN((AY112+AZ112+BA112),IF(Inputs!H19=1,Inputs!D19,MAX(Inputs!F19,ROUND(AY112*Inputs!E19+AZ112+BA112,2))))))</f>
        <v>0</v>
      </c>
      <c r="BC112">
        <f>IF(Inputs!$B$27&lt;&gt;"Ready","PENDING INPUTS",IF(AY112&lt;=0,99,1+IF(AND(K112&gt;0,OR(K112&lt;AY112,AND(K112=AY112,0&lt;5))),1,0)+IF(AND(S112&gt;0,OR(S112&lt;AY112,AND(S112=AY112,1&lt;5))),1,0)+IF(AND(AA112&gt;0,OR(AA112&lt;AY112,AND(AA112=AY112,2&lt;5))),1,0)+IF(AND(AI112&gt;0,OR(AI112&lt;AY112,AND(AI112=AY112,3&lt;5))),1,0)+IF(AND(AQ112&gt;0,OR(AQ112&lt;AY112,AND(AQ112=AY112,4&lt;5))),1,0)+IF(AND(BG112&gt;0,OR(BG112&lt;AY112,AND(BG112=AY112,6&lt;5))),1,0)+IF(AND(BO112&gt;0,OR(BO112&lt;AY112,AND(BO112=AY112,7&lt;5))),1,0)+IF(AND(BW112&gt;0,OR(BW112&lt;AY112,AND(BW112=AY112,8&lt;5))),1,0)+IF(AND(CE112&gt;0,OR(CE112&lt;AY112,AND(CE112=AY112,9&lt;5))),1,0)))</f>
        <v>99</v>
      </c>
      <c r="BD112" s="3">
        <f>IF(Inputs!$B$27&lt;&gt;"Ready","PENDING INPUTS",IF(A112&gt;Inputs!$B$6,0,MIN(MAX(0,(AY112+AZ112+BA112)-BB112),MAX(0,C112-D112-(IF(O112&lt;BC112,K112+L112+M112-N112,0)+IF(W112&lt;BC112,S112+T112+U112-V112,0)+IF(AE112&lt;BC112,AA112+AB112+AC112-AD112,0)+IF(AM112&lt;BC112,AI112+AJ112+AK112-AL112,0)+IF(AU112&lt;BC112,AQ112+AR112+AS112-AT112,0)+IF(BC112&lt;BC112,AY112+AZ112+BA112-BB112,0)+IF(BK112&lt;BC112,BG112+BH112+BI112-BJ112,0)+IF(BS112&lt;BC112,BO112+BP112+BQ112-BR112,0)+IF(CA112&lt;BC112,BW112+BX112+BY112-BZ112,0)+IF(CI112&lt;BC112,CE112+CF112+CG112-CH112,0))))))</f>
        <v>0</v>
      </c>
      <c r="BE112" s="3">
        <f>IF(Inputs!$B$27&lt;&gt;"Ready","PENDING INPUTS",MIN((AY112+AZ112+BA112),IF(D112&gt;C112,IF(D112=0,0,BB112*C112/D112),BB112+BD112)))</f>
        <v>0</v>
      </c>
      <c r="BF112" s="3">
        <f>IF(Inputs!$B$27&lt;&gt;"Ready","PENDING INPUTS",MAX(0,(AY112+AZ112+BA112)-BE112))</f>
        <v>0</v>
      </c>
      <c r="BG112" s="3">
        <f>IF(Inputs!$B$27&lt;&gt;"Ready","PENDING INPUTS",BN111)</f>
        <v>0</v>
      </c>
      <c r="BH112" s="3">
        <f>IF(Inputs!$B$27&lt;&gt;"Ready","PENDING INPUTS",IF(A112&lt;=Inputs!$B$6,ROUND(BG112*Inputs!C20/12,2),0))</f>
        <v>0</v>
      </c>
      <c r="BI112" s="3">
        <f>IF(Inputs!$B$27&lt;&gt;"Ready","PENDING INPUTS",IF(AND(A112&lt;=Inputs!$B$6,BG112&gt;0),Inputs!G20,0))</f>
        <v>0</v>
      </c>
      <c r="BJ112" s="3">
        <f>IF(Inputs!$B$27&lt;&gt;"Ready","PENDING INPUTS",IF(A112&gt;Inputs!$B$6,0,MIN((BG112+BH112+BI112),IF(Inputs!H20=1,Inputs!D20,MAX(Inputs!F20,ROUND(BG112*Inputs!E20+BH112+BI112,2))))))</f>
        <v>0</v>
      </c>
      <c r="BK112">
        <f>IF(Inputs!$B$27&lt;&gt;"Ready","PENDING INPUTS",IF(BG112&lt;=0,99,1+IF(AND(K112&gt;0,OR(K112&lt;BG112,AND(K112=BG112,0&lt;6))),1,0)+IF(AND(S112&gt;0,OR(S112&lt;BG112,AND(S112=BG112,1&lt;6))),1,0)+IF(AND(AA112&gt;0,OR(AA112&lt;BG112,AND(AA112=BG112,2&lt;6))),1,0)+IF(AND(AI112&gt;0,OR(AI112&lt;BG112,AND(AI112=BG112,3&lt;6))),1,0)+IF(AND(AQ112&gt;0,OR(AQ112&lt;BG112,AND(AQ112=BG112,4&lt;6))),1,0)+IF(AND(AY112&gt;0,OR(AY112&lt;BG112,AND(AY112=BG112,5&lt;6))),1,0)+IF(AND(BO112&gt;0,OR(BO112&lt;BG112,AND(BO112=BG112,7&lt;6))),1,0)+IF(AND(BW112&gt;0,OR(BW112&lt;BG112,AND(BW112=BG112,8&lt;6))),1,0)+IF(AND(CE112&gt;0,OR(CE112&lt;BG112,AND(CE112=BG112,9&lt;6))),1,0)))</f>
        <v>99</v>
      </c>
      <c r="BL112" s="3">
        <f>IF(Inputs!$B$27&lt;&gt;"Ready","PENDING INPUTS",IF(A112&gt;Inputs!$B$6,0,MIN(MAX(0,(BG112+BH112+BI112)-BJ112),MAX(0,C112-D112-(IF(O112&lt;BK112,K112+L112+M112-N112,0)+IF(W112&lt;BK112,S112+T112+U112-V112,0)+IF(AE112&lt;BK112,AA112+AB112+AC112-AD112,0)+IF(AM112&lt;BK112,AI112+AJ112+AK112-AL112,0)+IF(AU112&lt;BK112,AQ112+AR112+AS112-AT112,0)+IF(BC112&lt;BK112,AY112+AZ112+BA112-BB112,0)+IF(BK112&lt;BK112,BG112+BH112+BI112-BJ112,0)+IF(BS112&lt;BK112,BO112+BP112+BQ112-BR112,0)+IF(CA112&lt;BK112,BW112+BX112+BY112-BZ112,0)+IF(CI112&lt;BK112,CE112+CF112+CG112-CH112,0))))))</f>
        <v>0</v>
      </c>
      <c r="BM112" s="3">
        <f>IF(Inputs!$B$27&lt;&gt;"Ready","PENDING INPUTS",MIN((BG112+BH112+BI112),IF(D112&gt;C112,IF(D112=0,0,BJ112*C112/D112),BJ112+BL112)))</f>
        <v>0</v>
      </c>
      <c r="BN112" s="3">
        <f>IF(Inputs!$B$27&lt;&gt;"Ready","PENDING INPUTS",MAX(0,(BG112+BH112+BI112)-BM112))</f>
        <v>0</v>
      </c>
      <c r="BO112" s="3">
        <f>IF(Inputs!$B$27&lt;&gt;"Ready","PENDING INPUTS",BV111)</f>
        <v>0</v>
      </c>
      <c r="BP112" s="3">
        <f>IF(Inputs!$B$27&lt;&gt;"Ready","PENDING INPUTS",IF(A112&lt;=Inputs!$B$6,ROUND(BO112*Inputs!C21/12,2),0))</f>
        <v>0</v>
      </c>
      <c r="BQ112" s="3">
        <f>IF(Inputs!$B$27&lt;&gt;"Ready","PENDING INPUTS",IF(AND(A112&lt;=Inputs!$B$6,BO112&gt;0),Inputs!G21,0))</f>
        <v>0</v>
      </c>
      <c r="BR112" s="3">
        <f>IF(Inputs!$B$27&lt;&gt;"Ready","PENDING INPUTS",IF(A112&gt;Inputs!$B$6,0,MIN((BO112+BP112+BQ112),IF(Inputs!H21=1,Inputs!D21,MAX(Inputs!F21,ROUND(BO112*Inputs!E21+BP112+BQ112,2))))))</f>
        <v>0</v>
      </c>
      <c r="BS112">
        <f>IF(Inputs!$B$27&lt;&gt;"Ready","PENDING INPUTS",IF(BO112&lt;=0,99,1+IF(AND(K112&gt;0,OR(K112&lt;BO112,AND(K112=BO112,0&lt;7))),1,0)+IF(AND(S112&gt;0,OR(S112&lt;BO112,AND(S112=BO112,1&lt;7))),1,0)+IF(AND(AA112&gt;0,OR(AA112&lt;BO112,AND(AA112=BO112,2&lt;7))),1,0)+IF(AND(AI112&gt;0,OR(AI112&lt;BO112,AND(AI112=BO112,3&lt;7))),1,0)+IF(AND(AQ112&gt;0,OR(AQ112&lt;BO112,AND(AQ112=BO112,4&lt;7))),1,0)+IF(AND(AY112&gt;0,OR(AY112&lt;BO112,AND(AY112=BO112,5&lt;7))),1,0)+IF(AND(BG112&gt;0,OR(BG112&lt;BO112,AND(BG112=BO112,6&lt;7))),1,0)+IF(AND(BW112&gt;0,OR(BW112&lt;BO112,AND(BW112=BO112,8&lt;7))),1,0)+IF(AND(CE112&gt;0,OR(CE112&lt;BO112,AND(CE112=BO112,9&lt;7))),1,0)))</f>
        <v>99</v>
      </c>
      <c r="BT112" s="3">
        <f>IF(Inputs!$B$27&lt;&gt;"Ready","PENDING INPUTS",IF(A112&gt;Inputs!$B$6,0,MIN(MAX(0,(BO112+BP112+BQ112)-BR112),MAX(0,C112-D112-(IF(O112&lt;BS112,K112+L112+M112-N112,0)+IF(W112&lt;BS112,S112+T112+U112-V112,0)+IF(AE112&lt;BS112,AA112+AB112+AC112-AD112,0)+IF(AM112&lt;BS112,AI112+AJ112+AK112-AL112,0)+IF(AU112&lt;BS112,AQ112+AR112+AS112-AT112,0)+IF(BC112&lt;BS112,AY112+AZ112+BA112-BB112,0)+IF(BK112&lt;BS112,BG112+BH112+BI112-BJ112,0)+IF(BS112&lt;BS112,BO112+BP112+BQ112-BR112,0)+IF(CA112&lt;BS112,BW112+BX112+BY112-BZ112,0)+IF(CI112&lt;BS112,CE112+CF112+CG112-CH112,0))))))</f>
        <v>0</v>
      </c>
      <c r="BU112" s="3">
        <f>IF(Inputs!$B$27&lt;&gt;"Ready","PENDING INPUTS",MIN((BO112+BP112+BQ112),IF(D112&gt;C112,IF(D112=0,0,BR112*C112/D112),BR112+BT112)))</f>
        <v>0</v>
      </c>
      <c r="BV112" s="3">
        <f>IF(Inputs!$B$27&lt;&gt;"Ready","PENDING INPUTS",MAX(0,(BO112+BP112+BQ112)-BU112))</f>
        <v>0</v>
      </c>
      <c r="BW112" s="3">
        <f>IF(Inputs!$B$27&lt;&gt;"Ready","PENDING INPUTS",CD111)</f>
        <v>0</v>
      </c>
      <c r="BX112" s="3">
        <f>IF(Inputs!$B$27&lt;&gt;"Ready","PENDING INPUTS",IF(A112&lt;=Inputs!$B$6,ROUND(BW112*Inputs!C22/12,2),0))</f>
        <v>0</v>
      </c>
      <c r="BY112" s="3">
        <f>IF(Inputs!$B$27&lt;&gt;"Ready","PENDING INPUTS",IF(AND(A112&lt;=Inputs!$B$6,BW112&gt;0),Inputs!G22,0))</f>
        <v>0</v>
      </c>
      <c r="BZ112" s="3">
        <f>IF(Inputs!$B$27&lt;&gt;"Ready","PENDING INPUTS",IF(A112&gt;Inputs!$B$6,0,MIN((BW112+BX112+BY112),IF(Inputs!H22=1,Inputs!D22,MAX(Inputs!F22,ROUND(BW112*Inputs!E22+BX112+BY112,2))))))</f>
        <v>0</v>
      </c>
      <c r="CA112">
        <f>IF(Inputs!$B$27&lt;&gt;"Ready","PENDING INPUTS",IF(BW112&lt;=0,99,1+IF(AND(K112&gt;0,OR(K112&lt;BW112,AND(K112=BW112,0&lt;8))),1,0)+IF(AND(S112&gt;0,OR(S112&lt;BW112,AND(S112=BW112,1&lt;8))),1,0)+IF(AND(AA112&gt;0,OR(AA112&lt;BW112,AND(AA112=BW112,2&lt;8))),1,0)+IF(AND(AI112&gt;0,OR(AI112&lt;BW112,AND(AI112=BW112,3&lt;8))),1,0)+IF(AND(AQ112&gt;0,OR(AQ112&lt;BW112,AND(AQ112=BW112,4&lt;8))),1,0)+IF(AND(AY112&gt;0,OR(AY112&lt;BW112,AND(AY112=BW112,5&lt;8))),1,0)+IF(AND(BG112&gt;0,OR(BG112&lt;BW112,AND(BG112=BW112,6&lt;8))),1,0)+IF(AND(BO112&gt;0,OR(BO112&lt;BW112,AND(BO112=BW112,7&lt;8))),1,0)+IF(AND(CE112&gt;0,OR(CE112&lt;BW112,AND(CE112=BW112,9&lt;8))),1,0)))</f>
        <v>99</v>
      </c>
      <c r="CB112" s="3">
        <f>IF(Inputs!$B$27&lt;&gt;"Ready","PENDING INPUTS",IF(A112&gt;Inputs!$B$6,0,MIN(MAX(0,(BW112+BX112+BY112)-BZ112),MAX(0,C112-D112-(IF(O112&lt;CA112,K112+L112+M112-N112,0)+IF(W112&lt;CA112,S112+T112+U112-V112,0)+IF(AE112&lt;CA112,AA112+AB112+AC112-AD112,0)+IF(AM112&lt;CA112,AI112+AJ112+AK112-AL112,0)+IF(AU112&lt;CA112,AQ112+AR112+AS112-AT112,0)+IF(BC112&lt;CA112,AY112+AZ112+BA112-BB112,0)+IF(BK112&lt;CA112,BG112+BH112+BI112-BJ112,0)+IF(BS112&lt;CA112,BO112+BP112+BQ112-BR112,0)+IF(CA112&lt;CA112,BW112+BX112+BY112-BZ112,0)+IF(CI112&lt;CA112,CE112+CF112+CG112-CH112,0))))))</f>
        <v>0</v>
      </c>
      <c r="CC112" s="3">
        <f>IF(Inputs!$B$27&lt;&gt;"Ready","PENDING INPUTS",MIN((BW112+BX112+BY112),IF(D112&gt;C112,IF(D112=0,0,BZ112*C112/D112),BZ112+CB112)))</f>
        <v>0</v>
      </c>
      <c r="CD112" s="3">
        <f>IF(Inputs!$B$27&lt;&gt;"Ready","PENDING INPUTS",MAX(0,(BW112+BX112+BY112)-CC112))</f>
        <v>0</v>
      </c>
      <c r="CE112" s="3">
        <f>IF(Inputs!$B$27&lt;&gt;"Ready","PENDING INPUTS",CL111)</f>
        <v>0</v>
      </c>
      <c r="CF112" s="3">
        <f>IF(Inputs!$B$27&lt;&gt;"Ready","PENDING INPUTS",IF(A112&lt;=Inputs!$B$6,ROUND(CE112*Inputs!C23/12,2),0))</f>
        <v>0</v>
      </c>
      <c r="CG112" s="3">
        <f>IF(Inputs!$B$27&lt;&gt;"Ready","PENDING INPUTS",IF(AND(A112&lt;=Inputs!$B$6,CE112&gt;0),Inputs!G23,0))</f>
        <v>0</v>
      </c>
      <c r="CH112" s="3">
        <f>IF(Inputs!$B$27&lt;&gt;"Ready","PENDING INPUTS",IF(A112&gt;Inputs!$B$6,0,MIN((CE112+CF112+CG112),IF(Inputs!H23=1,Inputs!D23,MAX(Inputs!F23,ROUND(CE112*Inputs!E23+CF112+CG112,2))))))</f>
        <v>0</v>
      </c>
      <c r="CI112">
        <f>IF(Inputs!$B$27&lt;&gt;"Ready","PENDING INPUTS",IF(CE112&lt;=0,99,1+IF(AND(K112&gt;0,OR(K112&lt;CE112,AND(K112=CE112,0&lt;9))),1,0)+IF(AND(S112&gt;0,OR(S112&lt;CE112,AND(S112=CE112,1&lt;9))),1,0)+IF(AND(AA112&gt;0,OR(AA112&lt;CE112,AND(AA112=CE112,2&lt;9))),1,0)+IF(AND(AI112&gt;0,OR(AI112&lt;CE112,AND(AI112=CE112,3&lt;9))),1,0)+IF(AND(AQ112&gt;0,OR(AQ112&lt;CE112,AND(AQ112=CE112,4&lt;9))),1,0)+IF(AND(AY112&gt;0,OR(AY112&lt;CE112,AND(AY112=CE112,5&lt;9))),1,0)+IF(AND(BG112&gt;0,OR(BG112&lt;CE112,AND(BG112=CE112,6&lt;9))),1,0)+IF(AND(BO112&gt;0,OR(BO112&lt;CE112,AND(BO112=CE112,7&lt;9))),1,0)+IF(AND(BW112&gt;0,OR(BW112&lt;CE112,AND(BW112=CE112,8&lt;9))),1,0)))</f>
        <v>99</v>
      </c>
      <c r="CJ112" s="3">
        <f>IF(Inputs!$B$27&lt;&gt;"Ready","PENDING INPUTS",IF(A112&gt;Inputs!$B$6,0,MIN(MAX(0,(CE112+CF112+CG112)-CH112),MAX(0,C112-D112-(IF(O112&lt;CI112,K112+L112+M112-N112,0)+IF(W112&lt;CI112,S112+T112+U112-V112,0)+IF(AE112&lt;CI112,AA112+AB112+AC112-AD112,0)+IF(AM112&lt;CI112,AI112+AJ112+AK112-AL112,0)+IF(AU112&lt;CI112,AQ112+AR112+AS112-AT112,0)+IF(BC112&lt;CI112,AY112+AZ112+BA112-BB112,0)+IF(BK112&lt;CI112,BG112+BH112+BI112-BJ112,0)+IF(BS112&lt;CI112,BO112+BP112+BQ112-BR112,0)+IF(CA112&lt;CI112,BW112+BX112+BY112-BZ112,0)+IF(CI112&lt;CI112,CE112+CF112+CG112-CH112,0))))))</f>
        <v>0</v>
      </c>
      <c r="CK112" s="3">
        <f>IF(Inputs!$B$27&lt;&gt;"Ready","PENDING INPUTS",MIN((CE112+CF112+CG112),IF(D112&gt;C112,IF(D112=0,0,CH112*C112/D112),CH112+CJ112)))</f>
        <v>0</v>
      </c>
      <c r="CL112" s="3">
        <f>IF(Inputs!$B$27&lt;&gt;"Ready","PENDING INPUTS",MAX(0,(CE112+CF112+CG112)-CK112))</f>
        <v>0</v>
      </c>
    </row>
    <row r="113" spans="1:90" ht="27.95" customHeight="1" x14ac:dyDescent="0.25">
      <c r="A113">
        <v>109</v>
      </c>
      <c r="B113" s="13">
        <f>IF(Inputs!$B$27&lt;&gt;"Ready","PENDING INPUTS",EDATE(Inputs!$B$5,A113-1))</f>
        <v>49583</v>
      </c>
      <c r="C113" s="3">
        <f>IF(Inputs!$B$27&lt;&gt;"Ready","PENDING INPUTS",IF(A113&lt;=Inputs!$B$6,MAX(0,Inputs!$B$4+IF(A113=Inputs!$B$7,Inputs!$B$8,0)+IF(A113=Inputs!$B$9,Inputs!$B$10,0)),0))</f>
        <v>0</v>
      </c>
      <c r="D113" s="3">
        <f>IF(Inputs!$B$27&lt;&gt;"Ready","PENDING INPUTS",SUM(N113,V113,AD113,AL113,AT113,BB113,BJ113,BR113,BZ113,CH113))</f>
        <v>0</v>
      </c>
      <c r="E113" s="3">
        <f>IF(Inputs!$B$27&lt;&gt;"Ready","PENDING INPUTS",MAX(0,D113-C113))</f>
        <v>0</v>
      </c>
      <c r="F113" s="3">
        <f>IF(Inputs!$B$27&lt;&gt;"Ready","PENDING INPUTS",SUM(Q113,Y113,AG113,AO113,AW113,BE113,BM113,BU113,CC113,CK113))</f>
        <v>0</v>
      </c>
      <c r="G113" s="3">
        <f>IF(Inputs!$B$27&lt;&gt;"Ready","PENDING INPUTS",SUM(L113,T113,AB113,AJ113,AR113,AZ113,BH113,BP113,BX113,CF113))</f>
        <v>0</v>
      </c>
      <c r="H113" s="3">
        <f>IF(Inputs!$B$27&lt;&gt;"Ready","PENDING INPUTS",SUM(M113,U113,AC113,AK113,AS113,BA113,BI113,BQ113,BY113,CG113))</f>
        <v>0</v>
      </c>
      <c r="I113" s="3">
        <f>IF(Inputs!$B$27&lt;&gt;"Ready","PENDING INPUTS",SUM(R113,Z113,AH113,AP113,AX113,BF113,BN113,BV113,CD113,CL113))</f>
        <v>0</v>
      </c>
      <c r="J113" t="str">
        <f>IF(Inputs!$B$27&lt;&gt;"Ready","PENDING INPUTS",IF(A113&gt;Inputs!$B$6,"Beyond horizon",IF(E113&gt;0.005,"MINIMUM SHORTFALL",IF(I113&lt;0.005,"Paid off","In progress"))))</f>
        <v>Paid off</v>
      </c>
      <c r="K113" s="3">
        <f>IF(Inputs!$B$27&lt;&gt;"Ready","PENDING INPUTS",R112)</f>
        <v>0</v>
      </c>
      <c r="L113" s="3">
        <f>IF(Inputs!$B$27&lt;&gt;"Ready","PENDING INPUTS",IF(A113&lt;=Inputs!$B$6,ROUND(K113*Inputs!C14/12,2),0))</f>
        <v>0</v>
      </c>
      <c r="M113" s="3">
        <f>IF(Inputs!$B$27&lt;&gt;"Ready","PENDING INPUTS",IF(AND(A113&lt;=Inputs!$B$6,K113&gt;0),Inputs!G14,0))</f>
        <v>0</v>
      </c>
      <c r="N113" s="3">
        <f>IF(Inputs!$B$27&lt;&gt;"Ready","PENDING INPUTS",IF(A113&gt;Inputs!$B$6,0,MIN((K113+L113+M113),IF(Inputs!H14=1,Inputs!D14,MAX(Inputs!F14,ROUND(K113*Inputs!E14+L113+M113,2))))))</f>
        <v>0</v>
      </c>
      <c r="O113">
        <f>IF(Inputs!$B$27&lt;&gt;"Ready","PENDING INPUTS",IF(K113&lt;=0,99,1+IF(AND(S113&gt;0,OR(S113&lt;K113,AND(S113=K113,1&lt;0))),1,0)+IF(AND(AA113&gt;0,OR(AA113&lt;K113,AND(AA113=K113,2&lt;0))),1,0)+IF(AND(AI113&gt;0,OR(AI113&lt;K113,AND(AI113=K113,3&lt;0))),1,0)+IF(AND(AQ113&gt;0,OR(AQ113&lt;K113,AND(AQ113=K113,4&lt;0))),1,0)+IF(AND(AY113&gt;0,OR(AY113&lt;K113,AND(AY113=K113,5&lt;0))),1,0)+IF(AND(BG113&gt;0,OR(BG113&lt;K113,AND(BG113=K113,6&lt;0))),1,0)+IF(AND(BO113&gt;0,OR(BO113&lt;K113,AND(BO113=K113,7&lt;0))),1,0)+IF(AND(BW113&gt;0,OR(BW113&lt;K113,AND(BW113=K113,8&lt;0))),1,0)+IF(AND(CE113&gt;0,OR(CE113&lt;K113,AND(CE113=K113,9&lt;0))),1,0)))</f>
        <v>99</v>
      </c>
      <c r="P113" s="3">
        <f>IF(Inputs!$B$27&lt;&gt;"Ready","PENDING INPUTS",IF(A113&gt;Inputs!$B$6,0,MIN(MAX(0,(K113+L113+M113)-N113),MAX(0,C113-D113-(IF(O113&lt;O113,K113+L113+M113-N113,0)+IF(W113&lt;O113,S113+T113+U113-V113,0)+IF(AE113&lt;O113,AA113+AB113+AC113-AD113,0)+IF(AM113&lt;O113,AI113+AJ113+AK113-AL113,0)+IF(AU113&lt;O113,AQ113+AR113+AS113-AT113,0)+IF(BC113&lt;O113,AY113+AZ113+BA113-BB113,0)+IF(BK113&lt;O113,BG113+BH113+BI113-BJ113,0)+IF(BS113&lt;O113,BO113+BP113+BQ113-BR113,0)+IF(CA113&lt;O113,BW113+BX113+BY113-BZ113,0)+IF(CI113&lt;O113,CE113+CF113+CG113-CH113,0))))))</f>
        <v>0</v>
      </c>
      <c r="Q113" s="3">
        <f>IF(Inputs!$B$27&lt;&gt;"Ready","PENDING INPUTS",MIN((K113+L113+M113),IF(D113&gt;C113,IF(D113=0,0,N113*C113/D113),N113+P113)))</f>
        <v>0</v>
      </c>
      <c r="R113" s="3">
        <f>IF(Inputs!$B$27&lt;&gt;"Ready","PENDING INPUTS",MAX(0,(K113+L113+M113)-Q113))</f>
        <v>0</v>
      </c>
      <c r="S113" s="3">
        <f>IF(Inputs!$B$27&lt;&gt;"Ready","PENDING INPUTS",Z112)</f>
        <v>0</v>
      </c>
      <c r="T113" s="3">
        <f>IF(Inputs!$B$27&lt;&gt;"Ready","PENDING INPUTS",IF(A113&lt;=Inputs!$B$6,ROUND(S113*Inputs!C15/12,2),0))</f>
        <v>0</v>
      </c>
      <c r="U113" s="3">
        <f>IF(Inputs!$B$27&lt;&gt;"Ready","PENDING INPUTS",IF(AND(A113&lt;=Inputs!$B$6,S113&gt;0),Inputs!G15,0))</f>
        <v>0</v>
      </c>
      <c r="V113" s="3">
        <f>IF(Inputs!$B$27&lt;&gt;"Ready","PENDING INPUTS",IF(A113&gt;Inputs!$B$6,0,MIN((S113+T113+U113),IF(Inputs!H15=1,Inputs!D15,MAX(Inputs!F15,ROUND(S113*Inputs!E15+T113+U113,2))))))</f>
        <v>0</v>
      </c>
      <c r="W113">
        <f>IF(Inputs!$B$27&lt;&gt;"Ready","PENDING INPUTS",IF(S113&lt;=0,99,1+IF(AND(K113&gt;0,OR(K113&lt;S113,AND(K113=S113,0&lt;1))),1,0)+IF(AND(AA113&gt;0,OR(AA113&lt;S113,AND(AA113=S113,2&lt;1))),1,0)+IF(AND(AI113&gt;0,OR(AI113&lt;S113,AND(AI113=S113,3&lt;1))),1,0)+IF(AND(AQ113&gt;0,OR(AQ113&lt;S113,AND(AQ113=S113,4&lt;1))),1,0)+IF(AND(AY113&gt;0,OR(AY113&lt;S113,AND(AY113=S113,5&lt;1))),1,0)+IF(AND(BG113&gt;0,OR(BG113&lt;S113,AND(BG113=S113,6&lt;1))),1,0)+IF(AND(BO113&gt;0,OR(BO113&lt;S113,AND(BO113=S113,7&lt;1))),1,0)+IF(AND(BW113&gt;0,OR(BW113&lt;S113,AND(BW113=S113,8&lt;1))),1,0)+IF(AND(CE113&gt;0,OR(CE113&lt;S113,AND(CE113=S113,9&lt;1))),1,0)))</f>
        <v>99</v>
      </c>
      <c r="X113" s="3">
        <f>IF(Inputs!$B$27&lt;&gt;"Ready","PENDING INPUTS",IF(A113&gt;Inputs!$B$6,0,MIN(MAX(0,(S113+T113+U113)-V113),MAX(0,C113-D113-(IF(O113&lt;W113,K113+L113+M113-N113,0)+IF(W113&lt;W113,S113+T113+U113-V113,0)+IF(AE113&lt;W113,AA113+AB113+AC113-AD113,0)+IF(AM113&lt;W113,AI113+AJ113+AK113-AL113,0)+IF(AU113&lt;W113,AQ113+AR113+AS113-AT113,0)+IF(BC113&lt;W113,AY113+AZ113+BA113-BB113,0)+IF(BK113&lt;W113,BG113+BH113+BI113-BJ113,0)+IF(BS113&lt;W113,BO113+BP113+BQ113-BR113,0)+IF(CA113&lt;W113,BW113+BX113+BY113-BZ113,0)+IF(CI113&lt;W113,CE113+CF113+CG113-CH113,0))))))</f>
        <v>0</v>
      </c>
      <c r="Y113" s="3">
        <f>IF(Inputs!$B$27&lt;&gt;"Ready","PENDING INPUTS",MIN((S113+T113+U113),IF(D113&gt;C113,IF(D113=0,0,V113*C113/D113),V113+X113)))</f>
        <v>0</v>
      </c>
      <c r="Z113" s="3">
        <f>IF(Inputs!$B$27&lt;&gt;"Ready","PENDING INPUTS",MAX(0,(S113+T113+U113)-Y113))</f>
        <v>0</v>
      </c>
      <c r="AA113" s="3">
        <f>IF(Inputs!$B$27&lt;&gt;"Ready","PENDING INPUTS",AH112)</f>
        <v>0</v>
      </c>
      <c r="AB113" s="3">
        <f>IF(Inputs!$B$27&lt;&gt;"Ready","PENDING INPUTS",IF(A113&lt;=Inputs!$B$6,ROUND(AA113*Inputs!C16/12,2),0))</f>
        <v>0</v>
      </c>
      <c r="AC113" s="3">
        <f>IF(Inputs!$B$27&lt;&gt;"Ready","PENDING INPUTS",IF(AND(A113&lt;=Inputs!$B$6,AA113&gt;0),Inputs!G16,0))</f>
        <v>0</v>
      </c>
      <c r="AD113" s="3">
        <f>IF(Inputs!$B$27&lt;&gt;"Ready","PENDING INPUTS",IF(A113&gt;Inputs!$B$6,0,MIN((AA113+AB113+AC113),IF(Inputs!H16=1,Inputs!D16,MAX(Inputs!F16,ROUND(AA113*Inputs!E16+AB113+AC113,2))))))</f>
        <v>0</v>
      </c>
      <c r="AE113">
        <f>IF(Inputs!$B$27&lt;&gt;"Ready","PENDING INPUTS",IF(AA113&lt;=0,99,1+IF(AND(K113&gt;0,OR(K113&lt;AA113,AND(K113=AA113,0&lt;2))),1,0)+IF(AND(S113&gt;0,OR(S113&lt;AA113,AND(S113=AA113,1&lt;2))),1,0)+IF(AND(AI113&gt;0,OR(AI113&lt;AA113,AND(AI113=AA113,3&lt;2))),1,0)+IF(AND(AQ113&gt;0,OR(AQ113&lt;AA113,AND(AQ113=AA113,4&lt;2))),1,0)+IF(AND(AY113&gt;0,OR(AY113&lt;AA113,AND(AY113=AA113,5&lt;2))),1,0)+IF(AND(BG113&gt;0,OR(BG113&lt;AA113,AND(BG113=AA113,6&lt;2))),1,0)+IF(AND(BO113&gt;0,OR(BO113&lt;AA113,AND(BO113=AA113,7&lt;2))),1,0)+IF(AND(BW113&gt;0,OR(BW113&lt;AA113,AND(BW113=AA113,8&lt;2))),1,0)+IF(AND(CE113&gt;0,OR(CE113&lt;AA113,AND(CE113=AA113,9&lt;2))),1,0)))</f>
        <v>99</v>
      </c>
      <c r="AF113" s="3">
        <f>IF(Inputs!$B$27&lt;&gt;"Ready","PENDING INPUTS",IF(A113&gt;Inputs!$B$6,0,MIN(MAX(0,(AA113+AB113+AC113)-AD113),MAX(0,C113-D113-(IF(O113&lt;AE113,K113+L113+M113-N113,0)+IF(W113&lt;AE113,S113+T113+U113-V113,0)+IF(AE113&lt;AE113,AA113+AB113+AC113-AD113,0)+IF(AM113&lt;AE113,AI113+AJ113+AK113-AL113,0)+IF(AU113&lt;AE113,AQ113+AR113+AS113-AT113,0)+IF(BC113&lt;AE113,AY113+AZ113+BA113-BB113,0)+IF(BK113&lt;AE113,BG113+BH113+BI113-BJ113,0)+IF(BS113&lt;AE113,BO113+BP113+BQ113-BR113,0)+IF(CA113&lt;AE113,BW113+BX113+BY113-BZ113,0)+IF(CI113&lt;AE113,CE113+CF113+CG113-CH113,0))))))</f>
        <v>0</v>
      </c>
      <c r="AG113" s="3">
        <f>IF(Inputs!$B$27&lt;&gt;"Ready","PENDING INPUTS",MIN((AA113+AB113+AC113),IF(D113&gt;C113,IF(D113=0,0,AD113*C113/D113),AD113+AF113)))</f>
        <v>0</v>
      </c>
      <c r="AH113" s="3">
        <f>IF(Inputs!$B$27&lt;&gt;"Ready","PENDING INPUTS",MAX(0,(AA113+AB113+AC113)-AG113))</f>
        <v>0</v>
      </c>
      <c r="AI113" s="3">
        <f>IF(Inputs!$B$27&lt;&gt;"Ready","PENDING INPUTS",AP112)</f>
        <v>0</v>
      </c>
      <c r="AJ113" s="3">
        <f>IF(Inputs!$B$27&lt;&gt;"Ready","PENDING INPUTS",IF(A113&lt;=Inputs!$B$6,ROUND(AI113*Inputs!C17/12,2),0))</f>
        <v>0</v>
      </c>
      <c r="AK113" s="3">
        <f>IF(Inputs!$B$27&lt;&gt;"Ready","PENDING INPUTS",IF(AND(A113&lt;=Inputs!$B$6,AI113&gt;0),Inputs!G17,0))</f>
        <v>0</v>
      </c>
      <c r="AL113" s="3">
        <f>IF(Inputs!$B$27&lt;&gt;"Ready","PENDING INPUTS",IF(A113&gt;Inputs!$B$6,0,MIN((AI113+AJ113+AK113),IF(Inputs!H17=1,Inputs!D17,MAX(Inputs!F17,ROUND(AI113*Inputs!E17+AJ113+AK113,2))))))</f>
        <v>0</v>
      </c>
      <c r="AM113">
        <f>IF(Inputs!$B$27&lt;&gt;"Ready","PENDING INPUTS",IF(AI113&lt;=0,99,1+IF(AND(K113&gt;0,OR(K113&lt;AI113,AND(K113=AI113,0&lt;3))),1,0)+IF(AND(S113&gt;0,OR(S113&lt;AI113,AND(S113=AI113,1&lt;3))),1,0)+IF(AND(AA113&gt;0,OR(AA113&lt;AI113,AND(AA113=AI113,2&lt;3))),1,0)+IF(AND(AQ113&gt;0,OR(AQ113&lt;AI113,AND(AQ113=AI113,4&lt;3))),1,0)+IF(AND(AY113&gt;0,OR(AY113&lt;AI113,AND(AY113=AI113,5&lt;3))),1,0)+IF(AND(BG113&gt;0,OR(BG113&lt;AI113,AND(BG113=AI113,6&lt;3))),1,0)+IF(AND(BO113&gt;0,OR(BO113&lt;AI113,AND(BO113=AI113,7&lt;3))),1,0)+IF(AND(BW113&gt;0,OR(BW113&lt;AI113,AND(BW113=AI113,8&lt;3))),1,0)+IF(AND(CE113&gt;0,OR(CE113&lt;AI113,AND(CE113=AI113,9&lt;3))),1,0)))</f>
        <v>99</v>
      </c>
      <c r="AN113" s="3">
        <f>IF(Inputs!$B$27&lt;&gt;"Ready","PENDING INPUTS",IF(A113&gt;Inputs!$B$6,0,MIN(MAX(0,(AI113+AJ113+AK113)-AL113),MAX(0,C113-D113-(IF(O113&lt;AM113,K113+L113+M113-N113,0)+IF(W113&lt;AM113,S113+T113+U113-V113,0)+IF(AE113&lt;AM113,AA113+AB113+AC113-AD113,0)+IF(AM113&lt;AM113,AI113+AJ113+AK113-AL113,0)+IF(AU113&lt;AM113,AQ113+AR113+AS113-AT113,0)+IF(BC113&lt;AM113,AY113+AZ113+BA113-BB113,0)+IF(BK113&lt;AM113,BG113+BH113+BI113-BJ113,0)+IF(BS113&lt;AM113,BO113+BP113+BQ113-BR113,0)+IF(CA113&lt;AM113,BW113+BX113+BY113-BZ113,0)+IF(CI113&lt;AM113,CE113+CF113+CG113-CH113,0))))))</f>
        <v>0</v>
      </c>
      <c r="AO113" s="3">
        <f>IF(Inputs!$B$27&lt;&gt;"Ready","PENDING INPUTS",MIN((AI113+AJ113+AK113),IF(D113&gt;C113,IF(D113=0,0,AL113*C113/D113),AL113+AN113)))</f>
        <v>0</v>
      </c>
      <c r="AP113" s="3">
        <f>IF(Inputs!$B$27&lt;&gt;"Ready","PENDING INPUTS",MAX(0,(AI113+AJ113+AK113)-AO113))</f>
        <v>0</v>
      </c>
      <c r="AQ113" s="3">
        <f>IF(Inputs!$B$27&lt;&gt;"Ready","PENDING INPUTS",AX112)</f>
        <v>0</v>
      </c>
      <c r="AR113" s="3">
        <f>IF(Inputs!$B$27&lt;&gt;"Ready","PENDING INPUTS",IF(A113&lt;=Inputs!$B$6,ROUND(AQ113*Inputs!C18/12,2),0))</f>
        <v>0</v>
      </c>
      <c r="AS113" s="3">
        <f>IF(Inputs!$B$27&lt;&gt;"Ready","PENDING INPUTS",IF(AND(A113&lt;=Inputs!$B$6,AQ113&gt;0),Inputs!G18,0))</f>
        <v>0</v>
      </c>
      <c r="AT113" s="3">
        <f>IF(Inputs!$B$27&lt;&gt;"Ready","PENDING INPUTS",IF(A113&gt;Inputs!$B$6,0,MIN((AQ113+AR113+AS113),IF(Inputs!H18=1,Inputs!D18,MAX(Inputs!F18,ROUND(AQ113*Inputs!E18+AR113+AS113,2))))))</f>
        <v>0</v>
      </c>
      <c r="AU113">
        <f>IF(Inputs!$B$27&lt;&gt;"Ready","PENDING INPUTS",IF(AQ113&lt;=0,99,1+IF(AND(K113&gt;0,OR(K113&lt;AQ113,AND(K113=AQ113,0&lt;4))),1,0)+IF(AND(S113&gt;0,OR(S113&lt;AQ113,AND(S113=AQ113,1&lt;4))),1,0)+IF(AND(AA113&gt;0,OR(AA113&lt;AQ113,AND(AA113=AQ113,2&lt;4))),1,0)+IF(AND(AI113&gt;0,OR(AI113&lt;AQ113,AND(AI113=AQ113,3&lt;4))),1,0)+IF(AND(AY113&gt;0,OR(AY113&lt;AQ113,AND(AY113=AQ113,5&lt;4))),1,0)+IF(AND(BG113&gt;0,OR(BG113&lt;AQ113,AND(BG113=AQ113,6&lt;4))),1,0)+IF(AND(BO113&gt;0,OR(BO113&lt;AQ113,AND(BO113=AQ113,7&lt;4))),1,0)+IF(AND(BW113&gt;0,OR(BW113&lt;AQ113,AND(BW113=AQ113,8&lt;4))),1,0)+IF(AND(CE113&gt;0,OR(CE113&lt;AQ113,AND(CE113=AQ113,9&lt;4))),1,0)))</f>
        <v>99</v>
      </c>
      <c r="AV113" s="3">
        <f>IF(Inputs!$B$27&lt;&gt;"Ready","PENDING INPUTS",IF(A113&gt;Inputs!$B$6,0,MIN(MAX(0,(AQ113+AR113+AS113)-AT113),MAX(0,C113-D113-(IF(O113&lt;AU113,K113+L113+M113-N113,0)+IF(W113&lt;AU113,S113+T113+U113-V113,0)+IF(AE113&lt;AU113,AA113+AB113+AC113-AD113,0)+IF(AM113&lt;AU113,AI113+AJ113+AK113-AL113,0)+IF(AU113&lt;AU113,AQ113+AR113+AS113-AT113,0)+IF(BC113&lt;AU113,AY113+AZ113+BA113-BB113,0)+IF(BK113&lt;AU113,BG113+BH113+BI113-BJ113,0)+IF(BS113&lt;AU113,BO113+BP113+BQ113-BR113,0)+IF(CA113&lt;AU113,BW113+BX113+BY113-BZ113,0)+IF(CI113&lt;AU113,CE113+CF113+CG113-CH113,0))))))</f>
        <v>0</v>
      </c>
      <c r="AW113" s="3">
        <f>IF(Inputs!$B$27&lt;&gt;"Ready","PENDING INPUTS",MIN((AQ113+AR113+AS113),IF(D113&gt;C113,IF(D113=0,0,AT113*C113/D113),AT113+AV113)))</f>
        <v>0</v>
      </c>
      <c r="AX113" s="3">
        <f>IF(Inputs!$B$27&lt;&gt;"Ready","PENDING INPUTS",MAX(0,(AQ113+AR113+AS113)-AW113))</f>
        <v>0</v>
      </c>
      <c r="AY113" s="3">
        <f>IF(Inputs!$B$27&lt;&gt;"Ready","PENDING INPUTS",BF112)</f>
        <v>0</v>
      </c>
      <c r="AZ113" s="3">
        <f>IF(Inputs!$B$27&lt;&gt;"Ready","PENDING INPUTS",IF(A113&lt;=Inputs!$B$6,ROUND(AY113*Inputs!C19/12,2),0))</f>
        <v>0</v>
      </c>
      <c r="BA113" s="3">
        <f>IF(Inputs!$B$27&lt;&gt;"Ready","PENDING INPUTS",IF(AND(A113&lt;=Inputs!$B$6,AY113&gt;0),Inputs!G19,0))</f>
        <v>0</v>
      </c>
      <c r="BB113" s="3">
        <f>IF(Inputs!$B$27&lt;&gt;"Ready","PENDING INPUTS",IF(A113&gt;Inputs!$B$6,0,MIN((AY113+AZ113+BA113),IF(Inputs!H19=1,Inputs!D19,MAX(Inputs!F19,ROUND(AY113*Inputs!E19+AZ113+BA113,2))))))</f>
        <v>0</v>
      </c>
      <c r="BC113">
        <f>IF(Inputs!$B$27&lt;&gt;"Ready","PENDING INPUTS",IF(AY113&lt;=0,99,1+IF(AND(K113&gt;0,OR(K113&lt;AY113,AND(K113=AY113,0&lt;5))),1,0)+IF(AND(S113&gt;0,OR(S113&lt;AY113,AND(S113=AY113,1&lt;5))),1,0)+IF(AND(AA113&gt;0,OR(AA113&lt;AY113,AND(AA113=AY113,2&lt;5))),1,0)+IF(AND(AI113&gt;0,OR(AI113&lt;AY113,AND(AI113=AY113,3&lt;5))),1,0)+IF(AND(AQ113&gt;0,OR(AQ113&lt;AY113,AND(AQ113=AY113,4&lt;5))),1,0)+IF(AND(BG113&gt;0,OR(BG113&lt;AY113,AND(BG113=AY113,6&lt;5))),1,0)+IF(AND(BO113&gt;0,OR(BO113&lt;AY113,AND(BO113=AY113,7&lt;5))),1,0)+IF(AND(BW113&gt;0,OR(BW113&lt;AY113,AND(BW113=AY113,8&lt;5))),1,0)+IF(AND(CE113&gt;0,OR(CE113&lt;AY113,AND(CE113=AY113,9&lt;5))),1,0)))</f>
        <v>99</v>
      </c>
      <c r="BD113" s="3">
        <f>IF(Inputs!$B$27&lt;&gt;"Ready","PENDING INPUTS",IF(A113&gt;Inputs!$B$6,0,MIN(MAX(0,(AY113+AZ113+BA113)-BB113),MAX(0,C113-D113-(IF(O113&lt;BC113,K113+L113+M113-N113,0)+IF(W113&lt;BC113,S113+T113+U113-V113,0)+IF(AE113&lt;BC113,AA113+AB113+AC113-AD113,0)+IF(AM113&lt;BC113,AI113+AJ113+AK113-AL113,0)+IF(AU113&lt;BC113,AQ113+AR113+AS113-AT113,0)+IF(BC113&lt;BC113,AY113+AZ113+BA113-BB113,0)+IF(BK113&lt;BC113,BG113+BH113+BI113-BJ113,0)+IF(BS113&lt;BC113,BO113+BP113+BQ113-BR113,0)+IF(CA113&lt;BC113,BW113+BX113+BY113-BZ113,0)+IF(CI113&lt;BC113,CE113+CF113+CG113-CH113,0))))))</f>
        <v>0</v>
      </c>
      <c r="BE113" s="3">
        <f>IF(Inputs!$B$27&lt;&gt;"Ready","PENDING INPUTS",MIN((AY113+AZ113+BA113),IF(D113&gt;C113,IF(D113=0,0,BB113*C113/D113),BB113+BD113)))</f>
        <v>0</v>
      </c>
      <c r="BF113" s="3">
        <f>IF(Inputs!$B$27&lt;&gt;"Ready","PENDING INPUTS",MAX(0,(AY113+AZ113+BA113)-BE113))</f>
        <v>0</v>
      </c>
      <c r="BG113" s="3">
        <f>IF(Inputs!$B$27&lt;&gt;"Ready","PENDING INPUTS",BN112)</f>
        <v>0</v>
      </c>
      <c r="BH113" s="3">
        <f>IF(Inputs!$B$27&lt;&gt;"Ready","PENDING INPUTS",IF(A113&lt;=Inputs!$B$6,ROUND(BG113*Inputs!C20/12,2),0))</f>
        <v>0</v>
      </c>
      <c r="BI113" s="3">
        <f>IF(Inputs!$B$27&lt;&gt;"Ready","PENDING INPUTS",IF(AND(A113&lt;=Inputs!$B$6,BG113&gt;0),Inputs!G20,0))</f>
        <v>0</v>
      </c>
      <c r="BJ113" s="3">
        <f>IF(Inputs!$B$27&lt;&gt;"Ready","PENDING INPUTS",IF(A113&gt;Inputs!$B$6,0,MIN((BG113+BH113+BI113),IF(Inputs!H20=1,Inputs!D20,MAX(Inputs!F20,ROUND(BG113*Inputs!E20+BH113+BI113,2))))))</f>
        <v>0</v>
      </c>
      <c r="BK113">
        <f>IF(Inputs!$B$27&lt;&gt;"Ready","PENDING INPUTS",IF(BG113&lt;=0,99,1+IF(AND(K113&gt;0,OR(K113&lt;BG113,AND(K113=BG113,0&lt;6))),1,0)+IF(AND(S113&gt;0,OR(S113&lt;BG113,AND(S113=BG113,1&lt;6))),1,0)+IF(AND(AA113&gt;0,OR(AA113&lt;BG113,AND(AA113=BG113,2&lt;6))),1,0)+IF(AND(AI113&gt;0,OR(AI113&lt;BG113,AND(AI113=BG113,3&lt;6))),1,0)+IF(AND(AQ113&gt;0,OR(AQ113&lt;BG113,AND(AQ113=BG113,4&lt;6))),1,0)+IF(AND(AY113&gt;0,OR(AY113&lt;BG113,AND(AY113=BG113,5&lt;6))),1,0)+IF(AND(BO113&gt;0,OR(BO113&lt;BG113,AND(BO113=BG113,7&lt;6))),1,0)+IF(AND(BW113&gt;0,OR(BW113&lt;BG113,AND(BW113=BG113,8&lt;6))),1,0)+IF(AND(CE113&gt;0,OR(CE113&lt;BG113,AND(CE113=BG113,9&lt;6))),1,0)))</f>
        <v>99</v>
      </c>
      <c r="BL113" s="3">
        <f>IF(Inputs!$B$27&lt;&gt;"Ready","PENDING INPUTS",IF(A113&gt;Inputs!$B$6,0,MIN(MAX(0,(BG113+BH113+BI113)-BJ113),MAX(0,C113-D113-(IF(O113&lt;BK113,K113+L113+M113-N113,0)+IF(W113&lt;BK113,S113+T113+U113-V113,0)+IF(AE113&lt;BK113,AA113+AB113+AC113-AD113,0)+IF(AM113&lt;BK113,AI113+AJ113+AK113-AL113,0)+IF(AU113&lt;BK113,AQ113+AR113+AS113-AT113,0)+IF(BC113&lt;BK113,AY113+AZ113+BA113-BB113,0)+IF(BK113&lt;BK113,BG113+BH113+BI113-BJ113,0)+IF(BS113&lt;BK113,BO113+BP113+BQ113-BR113,0)+IF(CA113&lt;BK113,BW113+BX113+BY113-BZ113,0)+IF(CI113&lt;BK113,CE113+CF113+CG113-CH113,0))))))</f>
        <v>0</v>
      </c>
      <c r="BM113" s="3">
        <f>IF(Inputs!$B$27&lt;&gt;"Ready","PENDING INPUTS",MIN((BG113+BH113+BI113),IF(D113&gt;C113,IF(D113=0,0,BJ113*C113/D113),BJ113+BL113)))</f>
        <v>0</v>
      </c>
      <c r="BN113" s="3">
        <f>IF(Inputs!$B$27&lt;&gt;"Ready","PENDING INPUTS",MAX(0,(BG113+BH113+BI113)-BM113))</f>
        <v>0</v>
      </c>
      <c r="BO113" s="3">
        <f>IF(Inputs!$B$27&lt;&gt;"Ready","PENDING INPUTS",BV112)</f>
        <v>0</v>
      </c>
      <c r="BP113" s="3">
        <f>IF(Inputs!$B$27&lt;&gt;"Ready","PENDING INPUTS",IF(A113&lt;=Inputs!$B$6,ROUND(BO113*Inputs!C21/12,2),0))</f>
        <v>0</v>
      </c>
      <c r="BQ113" s="3">
        <f>IF(Inputs!$B$27&lt;&gt;"Ready","PENDING INPUTS",IF(AND(A113&lt;=Inputs!$B$6,BO113&gt;0),Inputs!G21,0))</f>
        <v>0</v>
      </c>
      <c r="BR113" s="3">
        <f>IF(Inputs!$B$27&lt;&gt;"Ready","PENDING INPUTS",IF(A113&gt;Inputs!$B$6,0,MIN((BO113+BP113+BQ113),IF(Inputs!H21=1,Inputs!D21,MAX(Inputs!F21,ROUND(BO113*Inputs!E21+BP113+BQ113,2))))))</f>
        <v>0</v>
      </c>
      <c r="BS113">
        <f>IF(Inputs!$B$27&lt;&gt;"Ready","PENDING INPUTS",IF(BO113&lt;=0,99,1+IF(AND(K113&gt;0,OR(K113&lt;BO113,AND(K113=BO113,0&lt;7))),1,0)+IF(AND(S113&gt;0,OR(S113&lt;BO113,AND(S113=BO113,1&lt;7))),1,0)+IF(AND(AA113&gt;0,OR(AA113&lt;BO113,AND(AA113=BO113,2&lt;7))),1,0)+IF(AND(AI113&gt;0,OR(AI113&lt;BO113,AND(AI113=BO113,3&lt;7))),1,0)+IF(AND(AQ113&gt;0,OR(AQ113&lt;BO113,AND(AQ113=BO113,4&lt;7))),1,0)+IF(AND(AY113&gt;0,OR(AY113&lt;BO113,AND(AY113=BO113,5&lt;7))),1,0)+IF(AND(BG113&gt;0,OR(BG113&lt;BO113,AND(BG113=BO113,6&lt;7))),1,0)+IF(AND(BW113&gt;0,OR(BW113&lt;BO113,AND(BW113=BO113,8&lt;7))),1,0)+IF(AND(CE113&gt;0,OR(CE113&lt;BO113,AND(CE113=BO113,9&lt;7))),1,0)))</f>
        <v>99</v>
      </c>
      <c r="BT113" s="3">
        <f>IF(Inputs!$B$27&lt;&gt;"Ready","PENDING INPUTS",IF(A113&gt;Inputs!$B$6,0,MIN(MAX(0,(BO113+BP113+BQ113)-BR113),MAX(0,C113-D113-(IF(O113&lt;BS113,K113+L113+M113-N113,0)+IF(W113&lt;BS113,S113+T113+U113-V113,0)+IF(AE113&lt;BS113,AA113+AB113+AC113-AD113,0)+IF(AM113&lt;BS113,AI113+AJ113+AK113-AL113,0)+IF(AU113&lt;BS113,AQ113+AR113+AS113-AT113,0)+IF(BC113&lt;BS113,AY113+AZ113+BA113-BB113,0)+IF(BK113&lt;BS113,BG113+BH113+BI113-BJ113,0)+IF(BS113&lt;BS113,BO113+BP113+BQ113-BR113,0)+IF(CA113&lt;BS113,BW113+BX113+BY113-BZ113,0)+IF(CI113&lt;BS113,CE113+CF113+CG113-CH113,0))))))</f>
        <v>0</v>
      </c>
      <c r="BU113" s="3">
        <f>IF(Inputs!$B$27&lt;&gt;"Ready","PENDING INPUTS",MIN((BO113+BP113+BQ113),IF(D113&gt;C113,IF(D113=0,0,BR113*C113/D113),BR113+BT113)))</f>
        <v>0</v>
      </c>
      <c r="BV113" s="3">
        <f>IF(Inputs!$B$27&lt;&gt;"Ready","PENDING INPUTS",MAX(0,(BO113+BP113+BQ113)-BU113))</f>
        <v>0</v>
      </c>
      <c r="BW113" s="3">
        <f>IF(Inputs!$B$27&lt;&gt;"Ready","PENDING INPUTS",CD112)</f>
        <v>0</v>
      </c>
      <c r="BX113" s="3">
        <f>IF(Inputs!$B$27&lt;&gt;"Ready","PENDING INPUTS",IF(A113&lt;=Inputs!$B$6,ROUND(BW113*Inputs!C22/12,2),0))</f>
        <v>0</v>
      </c>
      <c r="BY113" s="3">
        <f>IF(Inputs!$B$27&lt;&gt;"Ready","PENDING INPUTS",IF(AND(A113&lt;=Inputs!$B$6,BW113&gt;0),Inputs!G22,0))</f>
        <v>0</v>
      </c>
      <c r="BZ113" s="3">
        <f>IF(Inputs!$B$27&lt;&gt;"Ready","PENDING INPUTS",IF(A113&gt;Inputs!$B$6,0,MIN((BW113+BX113+BY113),IF(Inputs!H22=1,Inputs!D22,MAX(Inputs!F22,ROUND(BW113*Inputs!E22+BX113+BY113,2))))))</f>
        <v>0</v>
      </c>
      <c r="CA113">
        <f>IF(Inputs!$B$27&lt;&gt;"Ready","PENDING INPUTS",IF(BW113&lt;=0,99,1+IF(AND(K113&gt;0,OR(K113&lt;BW113,AND(K113=BW113,0&lt;8))),1,0)+IF(AND(S113&gt;0,OR(S113&lt;BW113,AND(S113=BW113,1&lt;8))),1,0)+IF(AND(AA113&gt;0,OR(AA113&lt;BW113,AND(AA113=BW113,2&lt;8))),1,0)+IF(AND(AI113&gt;0,OR(AI113&lt;BW113,AND(AI113=BW113,3&lt;8))),1,0)+IF(AND(AQ113&gt;0,OR(AQ113&lt;BW113,AND(AQ113=BW113,4&lt;8))),1,0)+IF(AND(AY113&gt;0,OR(AY113&lt;BW113,AND(AY113=BW113,5&lt;8))),1,0)+IF(AND(BG113&gt;0,OR(BG113&lt;BW113,AND(BG113=BW113,6&lt;8))),1,0)+IF(AND(BO113&gt;0,OR(BO113&lt;BW113,AND(BO113=BW113,7&lt;8))),1,0)+IF(AND(CE113&gt;0,OR(CE113&lt;BW113,AND(CE113=BW113,9&lt;8))),1,0)))</f>
        <v>99</v>
      </c>
      <c r="CB113" s="3">
        <f>IF(Inputs!$B$27&lt;&gt;"Ready","PENDING INPUTS",IF(A113&gt;Inputs!$B$6,0,MIN(MAX(0,(BW113+BX113+BY113)-BZ113),MAX(0,C113-D113-(IF(O113&lt;CA113,K113+L113+M113-N113,0)+IF(W113&lt;CA113,S113+T113+U113-V113,0)+IF(AE113&lt;CA113,AA113+AB113+AC113-AD113,0)+IF(AM113&lt;CA113,AI113+AJ113+AK113-AL113,0)+IF(AU113&lt;CA113,AQ113+AR113+AS113-AT113,0)+IF(BC113&lt;CA113,AY113+AZ113+BA113-BB113,0)+IF(BK113&lt;CA113,BG113+BH113+BI113-BJ113,0)+IF(BS113&lt;CA113,BO113+BP113+BQ113-BR113,0)+IF(CA113&lt;CA113,BW113+BX113+BY113-BZ113,0)+IF(CI113&lt;CA113,CE113+CF113+CG113-CH113,0))))))</f>
        <v>0</v>
      </c>
      <c r="CC113" s="3">
        <f>IF(Inputs!$B$27&lt;&gt;"Ready","PENDING INPUTS",MIN((BW113+BX113+BY113),IF(D113&gt;C113,IF(D113=0,0,BZ113*C113/D113),BZ113+CB113)))</f>
        <v>0</v>
      </c>
      <c r="CD113" s="3">
        <f>IF(Inputs!$B$27&lt;&gt;"Ready","PENDING INPUTS",MAX(0,(BW113+BX113+BY113)-CC113))</f>
        <v>0</v>
      </c>
      <c r="CE113" s="3">
        <f>IF(Inputs!$B$27&lt;&gt;"Ready","PENDING INPUTS",CL112)</f>
        <v>0</v>
      </c>
      <c r="CF113" s="3">
        <f>IF(Inputs!$B$27&lt;&gt;"Ready","PENDING INPUTS",IF(A113&lt;=Inputs!$B$6,ROUND(CE113*Inputs!C23/12,2),0))</f>
        <v>0</v>
      </c>
      <c r="CG113" s="3">
        <f>IF(Inputs!$B$27&lt;&gt;"Ready","PENDING INPUTS",IF(AND(A113&lt;=Inputs!$B$6,CE113&gt;0),Inputs!G23,0))</f>
        <v>0</v>
      </c>
      <c r="CH113" s="3">
        <f>IF(Inputs!$B$27&lt;&gt;"Ready","PENDING INPUTS",IF(A113&gt;Inputs!$B$6,0,MIN((CE113+CF113+CG113),IF(Inputs!H23=1,Inputs!D23,MAX(Inputs!F23,ROUND(CE113*Inputs!E23+CF113+CG113,2))))))</f>
        <v>0</v>
      </c>
      <c r="CI113">
        <f>IF(Inputs!$B$27&lt;&gt;"Ready","PENDING INPUTS",IF(CE113&lt;=0,99,1+IF(AND(K113&gt;0,OR(K113&lt;CE113,AND(K113=CE113,0&lt;9))),1,0)+IF(AND(S113&gt;0,OR(S113&lt;CE113,AND(S113=CE113,1&lt;9))),1,0)+IF(AND(AA113&gt;0,OR(AA113&lt;CE113,AND(AA113=CE113,2&lt;9))),1,0)+IF(AND(AI113&gt;0,OR(AI113&lt;CE113,AND(AI113=CE113,3&lt;9))),1,0)+IF(AND(AQ113&gt;0,OR(AQ113&lt;CE113,AND(AQ113=CE113,4&lt;9))),1,0)+IF(AND(AY113&gt;0,OR(AY113&lt;CE113,AND(AY113=CE113,5&lt;9))),1,0)+IF(AND(BG113&gt;0,OR(BG113&lt;CE113,AND(BG113=CE113,6&lt;9))),1,0)+IF(AND(BO113&gt;0,OR(BO113&lt;CE113,AND(BO113=CE113,7&lt;9))),1,0)+IF(AND(BW113&gt;0,OR(BW113&lt;CE113,AND(BW113=CE113,8&lt;9))),1,0)))</f>
        <v>99</v>
      </c>
      <c r="CJ113" s="3">
        <f>IF(Inputs!$B$27&lt;&gt;"Ready","PENDING INPUTS",IF(A113&gt;Inputs!$B$6,0,MIN(MAX(0,(CE113+CF113+CG113)-CH113),MAX(0,C113-D113-(IF(O113&lt;CI113,K113+L113+M113-N113,0)+IF(W113&lt;CI113,S113+T113+U113-V113,0)+IF(AE113&lt;CI113,AA113+AB113+AC113-AD113,0)+IF(AM113&lt;CI113,AI113+AJ113+AK113-AL113,0)+IF(AU113&lt;CI113,AQ113+AR113+AS113-AT113,0)+IF(BC113&lt;CI113,AY113+AZ113+BA113-BB113,0)+IF(BK113&lt;CI113,BG113+BH113+BI113-BJ113,0)+IF(BS113&lt;CI113,BO113+BP113+BQ113-BR113,0)+IF(CA113&lt;CI113,BW113+BX113+BY113-BZ113,0)+IF(CI113&lt;CI113,CE113+CF113+CG113-CH113,0))))))</f>
        <v>0</v>
      </c>
      <c r="CK113" s="3">
        <f>IF(Inputs!$B$27&lt;&gt;"Ready","PENDING INPUTS",MIN((CE113+CF113+CG113),IF(D113&gt;C113,IF(D113=0,0,CH113*C113/D113),CH113+CJ113)))</f>
        <v>0</v>
      </c>
      <c r="CL113" s="3">
        <f>IF(Inputs!$B$27&lt;&gt;"Ready","PENDING INPUTS",MAX(0,(CE113+CF113+CG113)-CK113))</f>
        <v>0</v>
      </c>
    </row>
    <row r="114" spans="1:90" ht="27.95" customHeight="1" x14ac:dyDescent="0.25">
      <c r="A114">
        <v>110</v>
      </c>
      <c r="B114" s="13">
        <f>IF(Inputs!$B$27&lt;&gt;"Ready","PENDING INPUTS",EDATE(Inputs!$B$5,A114-1))</f>
        <v>49614</v>
      </c>
      <c r="C114" s="3">
        <f>IF(Inputs!$B$27&lt;&gt;"Ready","PENDING INPUTS",IF(A114&lt;=Inputs!$B$6,MAX(0,Inputs!$B$4+IF(A114=Inputs!$B$7,Inputs!$B$8,0)+IF(A114=Inputs!$B$9,Inputs!$B$10,0)),0))</f>
        <v>0</v>
      </c>
      <c r="D114" s="3">
        <f>IF(Inputs!$B$27&lt;&gt;"Ready","PENDING INPUTS",SUM(N114,V114,AD114,AL114,AT114,BB114,BJ114,BR114,BZ114,CH114))</f>
        <v>0</v>
      </c>
      <c r="E114" s="3">
        <f>IF(Inputs!$B$27&lt;&gt;"Ready","PENDING INPUTS",MAX(0,D114-C114))</f>
        <v>0</v>
      </c>
      <c r="F114" s="3">
        <f>IF(Inputs!$B$27&lt;&gt;"Ready","PENDING INPUTS",SUM(Q114,Y114,AG114,AO114,AW114,BE114,BM114,BU114,CC114,CK114))</f>
        <v>0</v>
      </c>
      <c r="G114" s="3">
        <f>IF(Inputs!$B$27&lt;&gt;"Ready","PENDING INPUTS",SUM(L114,T114,AB114,AJ114,AR114,AZ114,BH114,BP114,BX114,CF114))</f>
        <v>0</v>
      </c>
      <c r="H114" s="3">
        <f>IF(Inputs!$B$27&lt;&gt;"Ready","PENDING INPUTS",SUM(M114,U114,AC114,AK114,AS114,BA114,BI114,BQ114,BY114,CG114))</f>
        <v>0</v>
      </c>
      <c r="I114" s="3">
        <f>IF(Inputs!$B$27&lt;&gt;"Ready","PENDING INPUTS",SUM(R114,Z114,AH114,AP114,AX114,BF114,BN114,BV114,CD114,CL114))</f>
        <v>0</v>
      </c>
      <c r="J114" t="str">
        <f>IF(Inputs!$B$27&lt;&gt;"Ready","PENDING INPUTS",IF(A114&gt;Inputs!$B$6,"Beyond horizon",IF(E114&gt;0.005,"MINIMUM SHORTFALL",IF(I114&lt;0.005,"Paid off","In progress"))))</f>
        <v>Paid off</v>
      </c>
      <c r="K114" s="3">
        <f>IF(Inputs!$B$27&lt;&gt;"Ready","PENDING INPUTS",R113)</f>
        <v>0</v>
      </c>
      <c r="L114" s="3">
        <f>IF(Inputs!$B$27&lt;&gt;"Ready","PENDING INPUTS",IF(A114&lt;=Inputs!$B$6,ROUND(K114*Inputs!C14/12,2),0))</f>
        <v>0</v>
      </c>
      <c r="M114" s="3">
        <f>IF(Inputs!$B$27&lt;&gt;"Ready","PENDING INPUTS",IF(AND(A114&lt;=Inputs!$B$6,K114&gt;0),Inputs!G14,0))</f>
        <v>0</v>
      </c>
      <c r="N114" s="3">
        <f>IF(Inputs!$B$27&lt;&gt;"Ready","PENDING INPUTS",IF(A114&gt;Inputs!$B$6,0,MIN((K114+L114+M114),IF(Inputs!H14=1,Inputs!D14,MAX(Inputs!F14,ROUND(K114*Inputs!E14+L114+M114,2))))))</f>
        <v>0</v>
      </c>
      <c r="O114">
        <f>IF(Inputs!$B$27&lt;&gt;"Ready","PENDING INPUTS",IF(K114&lt;=0,99,1+IF(AND(S114&gt;0,OR(S114&lt;K114,AND(S114=K114,1&lt;0))),1,0)+IF(AND(AA114&gt;0,OR(AA114&lt;K114,AND(AA114=K114,2&lt;0))),1,0)+IF(AND(AI114&gt;0,OR(AI114&lt;K114,AND(AI114=K114,3&lt;0))),1,0)+IF(AND(AQ114&gt;0,OR(AQ114&lt;K114,AND(AQ114=K114,4&lt;0))),1,0)+IF(AND(AY114&gt;0,OR(AY114&lt;K114,AND(AY114=K114,5&lt;0))),1,0)+IF(AND(BG114&gt;0,OR(BG114&lt;K114,AND(BG114=K114,6&lt;0))),1,0)+IF(AND(BO114&gt;0,OR(BO114&lt;K114,AND(BO114=K114,7&lt;0))),1,0)+IF(AND(BW114&gt;0,OR(BW114&lt;K114,AND(BW114=K114,8&lt;0))),1,0)+IF(AND(CE114&gt;0,OR(CE114&lt;K114,AND(CE114=K114,9&lt;0))),1,0)))</f>
        <v>99</v>
      </c>
      <c r="P114" s="3">
        <f>IF(Inputs!$B$27&lt;&gt;"Ready","PENDING INPUTS",IF(A114&gt;Inputs!$B$6,0,MIN(MAX(0,(K114+L114+M114)-N114),MAX(0,C114-D114-(IF(O114&lt;O114,K114+L114+M114-N114,0)+IF(W114&lt;O114,S114+T114+U114-V114,0)+IF(AE114&lt;O114,AA114+AB114+AC114-AD114,0)+IF(AM114&lt;O114,AI114+AJ114+AK114-AL114,0)+IF(AU114&lt;O114,AQ114+AR114+AS114-AT114,0)+IF(BC114&lt;O114,AY114+AZ114+BA114-BB114,0)+IF(BK114&lt;O114,BG114+BH114+BI114-BJ114,0)+IF(BS114&lt;O114,BO114+BP114+BQ114-BR114,0)+IF(CA114&lt;O114,BW114+BX114+BY114-BZ114,0)+IF(CI114&lt;O114,CE114+CF114+CG114-CH114,0))))))</f>
        <v>0</v>
      </c>
      <c r="Q114" s="3">
        <f>IF(Inputs!$B$27&lt;&gt;"Ready","PENDING INPUTS",MIN((K114+L114+M114),IF(D114&gt;C114,IF(D114=0,0,N114*C114/D114),N114+P114)))</f>
        <v>0</v>
      </c>
      <c r="R114" s="3">
        <f>IF(Inputs!$B$27&lt;&gt;"Ready","PENDING INPUTS",MAX(0,(K114+L114+M114)-Q114))</f>
        <v>0</v>
      </c>
      <c r="S114" s="3">
        <f>IF(Inputs!$B$27&lt;&gt;"Ready","PENDING INPUTS",Z113)</f>
        <v>0</v>
      </c>
      <c r="T114" s="3">
        <f>IF(Inputs!$B$27&lt;&gt;"Ready","PENDING INPUTS",IF(A114&lt;=Inputs!$B$6,ROUND(S114*Inputs!C15/12,2),0))</f>
        <v>0</v>
      </c>
      <c r="U114" s="3">
        <f>IF(Inputs!$B$27&lt;&gt;"Ready","PENDING INPUTS",IF(AND(A114&lt;=Inputs!$B$6,S114&gt;0),Inputs!G15,0))</f>
        <v>0</v>
      </c>
      <c r="V114" s="3">
        <f>IF(Inputs!$B$27&lt;&gt;"Ready","PENDING INPUTS",IF(A114&gt;Inputs!$B$6,0,MIN((S114+T114+U114),IF(Inputs!H15=1,Inputs!D15,MAX(Inputs!F15,ROUND(S114*Inputs!E15+T114+U114,2))))))</f>
        <v>0</v>
      </c>
      <c r="W114">
        <f>IF(Inputs!$B$27&lt;&gt;"Ready","PENDING INPUTS",IF(S114&lt;=0,99,1+IF(AND(K114&gt;0,OR(K114&lt;S114,AND(K114=S114,0&lt;1))),1,0)+IF(AND(AA114&gt;0,OR(AA114&lt;S114,AND(AA114=S114,2&lt;1))),1,0)+IF(AND(AI114&gt;0,OR(AI114&lt;S114,AND(AI114=S114,3&lt;1))),1,0)+IF(AND(AQ114&gt;0,OR(AQ114&lt;S114,AND(AQ114=S114,4&lt;1))),1,0)+IF(AND(AY114&gt;0,OR(AY114&lt;S114,AND(AY114=S114,5&lt;1))),1,0)+IF(AND(BG114&gt;0,OR(BG114&lt;S114,AND(BG114=S114,6&lt;1))),1,0)+IF(AND(BO114&gt;0,OR(BO114&lt;S114,AND(BO114=S114,7&lt;1))),1,0)+IF(AND(BW114&gt;0,OR(BW114&lt;S114,AND(BW114=S114,8&lt;1))),1,0)+IF(AND(CE114&gt;0,OR(CE114&lt;S114,AND(CE114=S114,9&lt;1))),1,0)))</f>
        <v>99</v>
      </c>
      <c r="X114" s="3">
        <f>IF(Inputs!$B$27&lt;&gt;"Ready","PENDING INPUTS",IF(A114&gt;Inputs!$B$6,0,MIN(MAX(0,(S114+T114+U114)-V114),MAX(0,C114-D114-(IF(O114&lt;W114,K114+L114+M114-N114,0)+IF(W114&lt;W114,S114+T114+U114-V114,0)+IF(AE114&lt;W114,AA114+AB114+AC114-AD114,0)+IF(AM114&lt;W114,AI114+AJ114+AK114-AL114,0)+IF(AU114&lt;W114,AQ114+AR114+AS114-AT114,0)+IF(BC114&lt;W114,AY114+AZ114+BA114-BB114,0)+IF(BK114&lt;W114,BG114+BH114+BI114-BJ114,0)+IF(BS114&lt;W114,BO114+BP114+BQ114-BR114,0)+IF(CA114&lt;W114,BW114+BX114+BY114-BZ114,0)+IF(CI114&lt;W114,CE114+CF114+CG114-CH114,0))))))</f>
        <v>0</v>
      </c>
      <c r="Y114" s="3">
        <f>IF(Inputs!$B$27&lt;&gt;"Ready","PENDING INPUTS",MIN((S114+T114+U114),IF(D114&gt;C114,IF(D114=0,0,V114*C114/D114),V114+X114)))</f>
        <v>0</v>
      </c>
      <c r="Z114" s="3">
        <f>IF(Inputs!$B$27&lt;&gt;"Ready","PENDING INPUTS",MAX(0,(S114+T114+U114)-Y114))</f>
        <v>0</v>
      </c>
      <c r="AA114" s="3">
        <f>IF(Inputs!$B$27&lt;&gt;"Ready","PENDING INPUTS",AH113)</f>
        <v>0</v>
      </c>
      <c r="AB114" s="3">
        <f>IF(Inputs!$B$27&lt;&gt;"Ready","PENDING INPUTS",IF(A114&lt;=Inputs!$B$6,ROUND(AA114*Inputs!C16/12,2),0))</f>
        <v>0</v>
      </c>
      <c r="AC114" s="3">
        <f>IF(Inputs!$B$27&lt;&gt;"Ready","PENDING INPUTS",IF(AND(A114&lt;=Inputs!$B$6,AA114&gt;0),Inputs!G16,0))</f>
        <v>0</v>
      </c>
      <c r="AD114" s="3">
        <f>IF(Inputs!$B$27&lt;&gt;"Ready","PENDING INPUTS",IF(A114&gt;Inputs!$B$6,0,MIN((AA114+AB114+AC114),IF(Inputs!H16=1,Inputs!D16,MAX(Inputs!F16,ROUND(AA114*Inputs!E16+AB114+AC114,2))))))</f>
        <v>0</v>
      </c>
      <c r="AE114">
        <f>IF(Inputs!$B$27&lt;&gt;"Ready","PENDING INPUTS",IF(AA114&lt;=0,99,1+IF(AND(K114&gt;0,OR(K114&lt;AA114,AND(K114=AA114,0&lt;2))),1,0)+IF(AND(S114&gt;0,OR(S114&lt;AA114,AND(S114=AA114,1&lt;2))),1,0)+IF(AND(AI114&gt;0,OR(AI114&lt;AA114,AND(AI114=AA114,3&lt;2))),1,0)+IF(AND(AQ114&gt;0,OR(AQ114&lt;AA114,AND(AQ114=AA114,4&lt;2))),1,0)+IF(AND(AY114&gt;0,OR(AY114&lt;AA114,AND(AY114=AA114,5&lt;2))),1,0)+IF(AND(BG114&gt;0,OR(BG114&lt;AA114,AND(BG114=AA114,6&lt;2))),1,0)+IF(AND(BO114&gt;0,OR(BO114&lt;AA114,AND(BO114=AA114,7&lt;2))),1,0)+IF(AND(BW114&gt;0,OR(BW114&lt;AA114,AND(BW114=AA114,8&lt;2))),1,0)+IF(AND(CE114&gt;0,OR(CE114&lt;AA114,AND(CE114=AA114,9&lt;2))),1,0)))</f>
        <v>99</v>
      </c>
      <c r="AF114" s="3">
        <f>IF(Inputs!$B$27&lt;&gt;"Ready","PENDING INPUTS",IF(A114&gt;Inputs!$B$6,0,MIN(MAX(0,(AA114+AB114+AC114)-AD114),MAX(0,C114-D114-(IF(O114&lt;AE114,K114+L114+M114-N114,0)+IF(W114&lt;AE114,S114+T114+U114-V114,0)+IF(AE114&lt;AE114,AA114+AB114+AC114-AD114,0)+IF(AM114&lt;AE114,AI114+AJ114+AK114-AL114,0)+IF(AU114&lt;AE114,AQ114+AR114+AS114-AT114,0)+IF(BC114&lt;AE114,AY114+AZ114+BA114-BB114,0)+IF(BK114&lt;AE114,BG114+BH114+BI114-BJ114,0)+IF(BS114&lt;AE114,BO114+BP114+BQ114-BR114,0)+IF(CA114&lt;AE114,BW114+BX114+BY114-BZ114,0)+IF(CI114&lt;AE114,CE114+CF114+CG114-CH114,0))))))</f>
        <v>0</v>
      </c>
      <c r="AG114" s="3">
        <f>IF(Inputs!$B$27&lt;&gt;"Ready","PENDING INPUTS",MIN((AA114+AB114+AC114),IF(D114&gt;C114,IF(D114=0,0,AD114*C114/D114),AD114+AF114)))</f>
        <v>0</v>
      </c>
      <c r="AH114" s="3">
        <f>IF(Inputs!$B$27&lt;&gt;"Ready","PENDING INPUTS",MAX(0,(AA114+AB114+AC114)-AG114))</f>
        <v>0</v>
      </c>
      <c r="AI114" s="3">
        <f>IF(Inputs!$B$27&lt;&gt;"Ready","PENDING INPUTS",AP113)</f>
        <v>0</v>
      </c>
      <c r="AJ114" s="3">
        <f>IF(Inputs!$B$27&lt;&gt;"Ready","PENDING INPUTS",IF(A114&lt;=Inputs!$B$6,ROUND(AI114*Inputs!C17/12,2),0))</f>
        <v>0</v>
      </c>
      <c r="AK114" s="3">
        <f>IF(Inputs!$B$27&lt;&gt;"Ready","PENDING INPUTS",IF(AND(A114&lt;=Inputs!$B$6,AI114&gt;0),Inputs!G17,0))</f>
        <v>0</v>
      </c>
      <c r="AL114" s="3">
        <f>IF(Inputs!$B$27&lt;&gt;"Ready","PENDING INPUTS",IF(A114&gt;Inputs!$B$6,0,MIN((AI114+AJ114+AK114),IF(Inputs!H17=1,Inputs!D17,MAX(Inputs!F17,ROUND(AI114*Inputs!E17+AJ114+AK114,2))))))</f>
        <v>0</v>
      </c>
      <c r="AM114">
        <f>IF(Inputs!$B$27&lt;&gt;"Ready","PENDING INPUTS",IF(AI114&lt;=0,99,1+IF(AND(K114&gt;0,OR(K114&lt;AI114,AND(K114=AI114,0&lt;3))),1,0)+IF(AND(S114&gt;0,OR(S114&lt;AI114,AND(S114=AI114,1&lt;3))),1,0)+IF(AND(AA114&gt;0,OR(AA114&lt;AI114,AND(AA114=AI114,2&lt;3))),1,0)+IF(AND(AQ114&gt;0,OR(AQ114&lt;AI114,AND(AQ114=AI114,4&lt;3))),1,0)+IF(AND(AY114&gt;0,OR(AY114&lt;AI114,AND(AY114=AI114,5&lt;3))),1,0)+IF(AND(BG114&gt;0,OR(BG114&lt;AI114,AND(BG114=AI114,6&lt;3))),1,0)+IF(AND(BO114&gt;0,OR(BO114&lt;AI114,AND(BO114=AI114,7&lt;3))),1,0)+IF(AND(BW114&gt;0,OR(BW114&lt;AI114,AND(BW114=AI114,8&lt;3))),1,0)+IF(AND(CE114&gt;0,OR(CE114&lt;AI114,AND(CE114=AI114,9&lt;3))),1,0)))</f>
        <v>99</v>
      </c>
      <c r="AN114" s="3">
        <f>IF(Inputs!$B$27&lt;&gt;"Ready","PENDING INPUTS",IF(A114&gt;Inputs!$B$6,0,MIN(MAX(0,(AI114+AJ114+AK114)-AL114),MAX(0,C114-D114-(IF(O114&lt;AM114,K114+L114+M114-N114,0)+IF(W114&lt;AM114,S114+T114+U114-V114,0)+IF(AE114&lt;AM114,AA114+AB114+AC114-AD114,0)+IF(AM114&lt;AM114,AI114+AJ114+AK114-AL114,0)+IF(AU114&lt;AM114,AQ114+AR114+AS114-AT114,0)+IF(BC114&lt;AM114,AY114+AZ114+BA114-BB114,0)+IF(BK114&lt;AM114,BG114+BH114+BI114-BJ114,0)+IF(BS114&lt;AM114,BO114+BP114+BQ114-BR114,0)+IF(CA114&lt;AM114,BW114+BX114+BY114-BZ114,0)+IF(CI114&lt;AM114,CE114+CF114+CG114-CH114,0))))))</f>
        <v>0</v>
      </c>
      <c r="AO114" s="3">
        <f>IF(Inputs!$B$27&lt;&gt;"Ready","PENDING INPUTS",MIN((AI114+AJ114+AK114),IF(D114&gt;C114,IF(D114=0,0,AL114*C114/D114),AL114+AN114)))</f>
        <v>0</v>
      </c>
      <c r="AP114" s="3">
        <f>IF(Inputs!$B$27&lt;&gt;"Ready","PENDING INPUTS",MAX(0,(AI114+AJ114+AK114)-AO114))</f>
        <v>0</v>
      </c>
      <c r="AQ114" s="3">
        <f>IF(Inputs!$B$27&lt;&gt;"Ready","PENDING INPUTS",AX113)</f>
        <v>0</v>
      </c>
      <c r="AR114" s="3">
        <f>IF(Inputs!$B$27&lt;&gt;"Ready","PENDING INPUTS",IF(A114&lt;=Inputs!$B$6,ROUND(AQ114*Inputs!C18/12,2),0))</f>
        <v>0</v>
      </c>
      <c r="AS114" s="3">
        <f>IF(Inputs!$B$27&lt;&gt;"Ready","PENDING INPUTS",IF(AND(A114&lt;=Inputs!$B$6,AQ114&gt;0),Inputs!G18,0))</f>
        <v>0</v>
      </c>
      <c r="AT114" s="3">
        <f>IF(Inputs!$B$27&lt;&gt;"Ready","PENDING INPUTS",IF(A114&gt;Inputs!$B$6,0,MIN((AQ114+AR114+AS114),IF(Inputs!H18=1,Inputs!D18,MAX(Inputs!F18,ROUND(AQ114*Inputs!E18+AR114+AS114,2))))))</f>
        <v>0</v>
      </c>
      <c r="AU114">
        <f>IF(Inputs!$B$27&lt;&gt;"Ready","PENDING INPUTS",IF(AQ114&lt;=0,99,1+IF(AND(K114&gt;0,OR(K114&lt;AQ114,AND(K114=AQ114,0&lt;4))),1,0)+IF(AND(S114&gt;0,OR(S114&lt;AQ114,AND(S114=AQ114,1&lt;4))),1,0)+IF(AND(AA114&gt;0,OR(AA114&lt;AQ114,AND(AA114=AQ114,2&lt;4))),1,0)+IF(AND(AI114&gt;0,OR(AI114&lt;AQ114,AND(AI114=AQ114,3&lt;4))),1,0)+IF(AND(AY114&gt;0,OR(AY114&lt;AQ114,AND(AY114=AQ114,5&lt;4))),1,0)+IF(AND(BG114&gt;0,OR(BG114&lt;AQ114,AND(BG114=AQ114,6&lt;4))),1,0)+IF(AND(BO114&gt;0,OR(BO114&lt;AQ114,AND(BO114=AQ114,7&lt;4))),1,0)+IF(AND(BW114&gt;0,OR(BW114&lt;AQ114,AND(BW114=AQ114,8&lt;4))),1,0)+IF(AND(CE114&gt;0,OR(CE114&lt;AQ114,AND(CE114=AQ114,9&lt;4))),1,0)))</f>
        <v>99</v>
      </c>
      <c r="AV114" s="3">
        <f>IF(Inputs!$B$27&lt;&gt;"Ready","PENDING INPUTS",IF(A114&gt;Inputs!$B$6,0,MIN(MAX(0,(AQ114+AR114+AS114)-AT114),MAX(0,C114-D114-(IF(O114&lt;AU114,K114+L114+M114-N114,0)+IF(W114&lt;AU114,S114+T114+U114-V114,0)+IF(AE114&lt;AU114,AA114+AB114+AC114-AD114,0)+IF(AM114&lt;AU114,AI114+AJ114+AK114-AL114,0)+IF(AU114&lt;AU114,AQ114+AR114+AS114-AT114,0)+IF(BC114&lt;AU114,AY114+AZ114+BA114-BB114,0)+IF(BK114&lt;AU114,BG114+BH114+BI114-BJ114,0)+IF(BS114&lt;AU114,BO114+BP114+BQ114-BR114,0)+IF(CA114&lt;AU114,BW114+BX114+BY114-BZ114,0)+IF(CI114&lt;AU114,CE114+CF114+CG114-CH114,0))))))</f>
        <v>0</v>
      </c>
      <c r="AW114" s="3">
        <f>IF(Inputs!$B$27&lt;&gt;"Ready","PENDING INPUTS",MIN((AQ114+AR114+AS114),IF(D114&gt;C114,IF(D114=0,0,AT114*C114/D114),AT114+AV114)))</f>
        <v>0</v>
      </c>
      <c r="AX114" s="3">
        <f>IF(Inputs!$B$27&lt;&gt;"Ready","PENDING INPUTS",MAX(0,(AQ114+AR114+AS114)-AW114))</f>
        <v>0</v>
      </c>
      <c r="AY114" s="3">
        <f>IF(Inputs!$B$27&lt;&gt;"Ready","PENDING INPUTS",BF113)</f>
        <v>0</v>
      </c>
      <c r="AZ114" s="3">
        <f>IF(Inputs!$B$27&lt;&gt;"Ready","PENDING INPUTS",IF(A114&lt;=Inputs!$B$6,ROUND(AY114*Inputs!C19/12,2),0))</f>
        <v>0</v>
      </c>
      <c r="BA114" s="3">
        <f>IF(Inputs!$B$27&lt;&gt;"Ready","PENDING INPUTS",IF(AND(A114&lt;=Inputs!$B$6,AY114&gt;0),Inputs!G19,0))</f>
        <v>0</v>
      </c>
      <c r="BB114" s="3">
        <f>IF(Inputs!$B$27&lt;&gt;"Ready","PENDING INPUTS",IF(A114&gt;Inputs!$B$6,0,MIN((AY114+AZ114+BA114),IF(Inputs!H19=1,Inputs!D19,MAX(Inputs!F19,ROUND(AY114*Inputs!E19+AZ114+BA114,2))))))</f>
        <v>0</v>
      </c>
      <c r="BC114">
        <f>IF(Inputs!$B$27&lt;&gt;"Ready","PENDING INPUTS",IF(AY114&lt;=0,99,1+IF(AND(K114&gt;0,OR(K114&lt;AY114,AND(K114=AY114,0&lt;5))),1,0)+IF(AND(S114&gt;0,OR(S114&lt;AY114,AND(S114=AY114,1&lt;5))),1,0)+IF(AND(AA114&gt;0,OR(AA114&lt;AY114,AND(AA114=AY114,2&lt;5))),1,0)+IF(AND(AI114&gt;0,OR(AI114&lt;AY114,AND(AI114=AY114,3&lt;5))),1,0)+IF(AND(AQ114&gt;0,OR(AQ114&lt;AY114,AND(AQ114=AY114,4&lt;5))),1,0)+IF(AND(BG114&gt;0,OR(BG114&lt;AY114,AND(BG114=AY114,6&lt;5))),1,0)+IF(AND(BO114&gt;0,OR(BO114&lt;AY114,AND(BO114=AY114,7&lt;5))),1,0)+IF(AND(BW114&gt;0,OR(BW114&lt;AY114,AND(BW114=AY114,8&lt;5))),1,0)+IF(AND(CE114&gt;0,OR(CE114&lt;AY114,AND(CE114=AY114,9&lt;5))),1,0)))</f>
        <v>99</v>
      </c>
      <c r="BD114" s="3">
        <f>IF(Inputs!$B$27&lt;&gt;"Ready","PENDING INPUTS",IF(A114&gt;Inputs!$B$6,0,MIN(MAX(0,(AY114+AZ114+BA114)-BB114),MAX(0,C114-D114-(IF(O114&lt;BC114,K114+L114+M114-N114,0)+IF(W114&lt;BC114,S114+T114+U114-V114,0)+IF(AE114&lt;BC114,AA114+AB114+AC114-AD114,0)+IF(AM114&lt;BC114,AI114+AJ114+AK114-AL114,0)+IF(AU114&lt;BC114,AQ114+AR114+AS114-AT114,0)+IF(BC114&lt;BC114,AY114+AZ114+BA114-BB114,0)+IF(BK114&lt;BC114,BG114+BH114+BI114-BJ114,0)+IF(BS114&lt;BC114,BO114+BP114+BQ114-BR114,0)+IF(CA114&lt;BC114,BW114+BX114+BY114-BZ114,0)+IF(CI114&lt;BC114,CE114+CF114+CG114-CH114,0))))))</f>
        <v>0</v>
      </c>
      <c r="BE114" s="3">
        <f>IF(Inputs!$B$27&lt;&gt;"Ready","PENDING INPUTS",MIN((AY114+AZ114+BA114),IF(D114&gt;C114,IF(D114=0,0,BB114*C114/D114),BB114+BD114)))</f>
        <v>0</v>
      </c>
      <c r="BF114" s="3">
        <f>IF(Inputs!$B$27&lt;&gt;"Ready","PENDING INPUTS",MAX(0,(AY114+AZ114+BA114)-BE114))</f>
        <v>0</v>
      </c>
      <c r="BG114" s="3">
        <f>IF(Inputs!$B$27&lt;&gt;"Ready","PENDING INPUTS",BN113)</f>
        <v>0</v>
      </c>
      <c r="BH114" s="3">
        <f>IF(Inputs!$B$27&lt;&gt;"Ready","PENDING INPUTS",IF(A114&lt;=Inputs!$B$6,ROUND(BG114*Inputs!C20/12,2),0))</f>
        <v>0</v>
      </c>
      <c r="BI114" s="3">
        <f>IF(Inputs!$B$27&lt;&gt;"Ready","PENDING INPUTS",IF(AND(A114&lt;=Inputs!$B$6,BG114&gt;0),Inputs!G20,0))</f>
        <v>0</v>
      </c>
      <c r="BJ114" s="3">
        <f>IF(Inputs!$B$27&lt;&gt;"Ready","PENDING INPUTS",IF(A114&gt;Inputs!$B$6,0,MIN((BG114+BH114+BI114),IF(Inputs!H20=1,Inputs!D20,MAX(Inputs!F20,ROUND(BG114*Inputs!E20+BH114+BI114,2))))))</f>
        <v>0</v>
      </c>
      <c r="BK114">
        <f>IF(Inputs!$B$27&lt;&gt;"Ready","PENDING INPUTS",IF(BG114&lt;=0,99,1+IF(AND(K114&gt;0,OR(K114&lt;BG114,AND(K114=BG114,0&lt;6))),1,0)+IF(AND(S114&gt;0,OR(S114&lt;BG114,AND(S114=BG114,1&lt;6))),1,0)+IF(AND(AA114&gt;0,OR(AA114&lt;BG114,AND(AA114=BG114,2&lt;6))),1,0)+IF(AND(AI114&gt;0,OR(AI114&lt;BG114,AND(AI114=BG114,3&lt;6))),1,0)+IF(AND(AQ114&gt;0,OR(AQ114&lt;BG114,AND(AQ114=BG114,4&lt;6))),1,0)+IF(AND(AY114&gt;0,OR(AY114&lt;BG114,AND(AY114=BG114,5&lt;6))),1,0)+IF(AND(BO114&gt;0,OR(BO114&lt;BG114,AND(BO114=BG114,7&lt;6))),1,0)+IF(AND(BW114&gt;0,OR(BW114&lt;BG114,AND(BW114=BG114,8&lt;6))),1,0)+IF(AND(CE114&gt;0,OR(CE114&lt;BG114,AND(CE114=BG114,9&lt;6))),1,0)))</f>
        <v>99</v>
      </c>
      <c r="BL114" s="3">
        <f>IF(Inputs!$B$27&lt;&gt;"Ready","PENDING INPUTS",IF(A114&gt;Inputs!$B$6,0,MIN(MAX(0,(BG114+BH114+BI114)-BJ114),MAX(0,C114-D114-(IF(O114&lt;BK114,K114+L114+M114-N114,0)+IF(W114&lt;BK114,S114+T114+U114-V114,0)+IF(AE114&lt;BK114,AA114+AB114+AC114-AD114,0)+IF(AM114&lt;BK114,AI114+AJ114+AK114-AL114,0)+IF(AU114&lt;BK114,AQ114+AR114+AS114-AT114,0)+IF(BC114&lt;BK114,AY114+AZ114+BA114-BB114,0)+IF(BK114&lt;BK114,BG114+BH114+BI114-BJ114,0)+IF(BS114&lt;BK114,BO114+BP114+BQ114-BR114,0)+IF(CA114&lt;BK114,BW114+BX114+BY114-BZ114,0)+IF(CI114&lt;BK114,CE114+CF114+CG114-CH114,0))))))</f>
        <v>0</v>
      </c>
      <c r="BM114" s="3">
        <f>IF(Inputs!$B$27&lt;&gt;"Ready","PENDING INPUTS",MIN((BG114+BH114+BI114),IF(D114&gt;C114,IF(D114=0,0,BJ114*C114/D114),BJ114+BL114)))</f>
        <v>0</v>
      </c>
      <c r="BN114" s="3">
        <f>IF(Inputs!$B$27&lt;&gt;"Ready","PENDING INPUTS",MAX(0,(BG114+BH114+BI114)-BM114))</f>
        <v>0</v>
      </c>
      <c r="BO114" s="3">
        <f>IF(Inputs!$B$27&lt;&gt;"Ready","PENDING INPUTS",BV113)</f>
        <v>0</v>
      </c>
      <c r="BP114" s="3">
        <f>IF(Inputs!$B$27&lt;&gt;"Ready","PENDING INPUTS",IF(A114&lt;=Inputs!$B$6,ROUND(BO114*Inputs!C21/12,2),0))</f>
        <v>0</v>
      </c>
      <c r="BQ114" s="3">
        <f>IF(Inputs!$B$27&lt;&gt;"Ready","PENDING INPUTS",IF(AND(A114&lt;=Inputs!$B$6,BO114&gt;0),Inputs!G21,0))</f>
        <v>0</v>
      </c>
      <c r="BR114" s="3">
        <f>IF(Inputs!$B$27&lt;&gt;"Ready","PENDING INPUTS",IF(A114&gt;Inputs!$B$6,0,MIN((BO114+BP114+BQ114),IF(Inputs!H21=1,Inputs!D21,MAX(Inputs!F21,ROUND(BO114*Inputs!E21+BP114+BQ114,2))))))</f>
        <v>0</v>
      </c>
      <c r="BS114">
        <f>IF(Inputs!$B$27&lt;&gt;"Ready","PENDING INPUTS",IF(BO114&lt;=0,99,1+IF(AND(K114&gt;0,OR(K114&lt;BO114,AND(K114=BO114,0&lt;7))),1,0)+IF(AND(S114&gt;0,OR(S114&lt;BO114,AND(S114=BO114,1&lt;7))),1,0)+IF(AND(AA114&gt;0,OR(AA114&lt;BO114,AND(AA114=BO114,2&lt;7))),1,0)+IF(AND(AI114&gt;0,OR(AI114&lt;BO114,AND(AI114=BO114,3&lt;7))),1,0)+IF(AND(AQ114&gt;0,OR(AQ114&lt;BO114,AND(AQ114=BO114,4&lt;7))),1,0)+IF(AND(AY114&gt;0,OR(AY114&lt;BO114,AND(AY114=BO114,5&lt;7))),1,0)+IF(AND(BG114&gt;0,OR(BG114&lt;BO114,AND(BG114=BO114,6&lt;7))),1,0)+IF(AND(BW114&gt;0,OR(BW114&lt;BO114,AND(BW114=BO114,8&lt;7))),1,0)+IF(AND(CE114&gt;0,OR(CE114&lt;BO114,AND(CE114=BO114,9&lt;7))),1,0)))</f>
        <v>99</v>
      </c>
      <c r="BT114" s="3">
        <f>IF(Inputs!$B$27&lt;&gt;"Ready","PENDING INPUTS",IF(A114&gt;Inputs!$B$6,0,MIN(MAX(0,(BO114+BP114+BQ114)-BR114),MAX(0,C114-D114-(IF(O114&lt;BS114,K114+L114+M114-N114,0)+IF(W114&lt;BS114,S114+T114+U114-V114,0)+IF(AE114&lt;BS114,AA114+AB114+AC114-AD114,0)+IF(AM114&lt;BS114,AI114+AJ114+AK114-AL114,0)+IF(AU114&lt;BS114,AQ114+AR114+AS114-AT114,0)+IF(BC114&lt;BS114,AY114+AZ114+BA114-BB114,0)+IF(BK114&lt;BS114,BG114+BH114+BI114-BJ114,0)+IF(BS114&lt;BS114,BO114+BP114+BQ114-BR114,0)+IF(CA114&lt;BS114,BW114+BX114+BY114-BZ114,0)+IF(CI114&lt;BS114,CE114+CF114+CG114-CH114,0))))))</f>
        <v>0</v>
      </c>
      <c r="BU114" s="3">
        <f>IF(Inputs!$B$27&lt;&gt;"Ready","PENDING INPUTS",MIN((BO114+BP114+BQ114),IF(D114&gt;C114,IF(D114=0,0,BR114*C114/D114),BR114+BT114)))</f>
        <v>0</v>
      </c>
      <c r="BV114" s="3">
        <f>IF(Inputs!$B$27&lt;&gt;"Ready","PENDING INPUTS",MAX(0,(BO114+BP114+BQ114)-BU114))</f>
        <v>0</v>
      </c>
      <c r="BW114" s="3">
        <f>IF(Inputs!$B$27&lt;&gt;"Ready","PENDING INPUTS",CD113)</f>
        <v>0</v>
      </c>
      <c r="BX114" s="3">
        <f>IF(Inputs!$B$27&lt;&gt;"Ready","PENDING INPUTS",IF(A114&lt;=Inputs!$B$6,ROUND(BW114*Inputs!C22/12,2),0))</f>
        <v>0</v>
      </c>
      <c r="BY114" s="3">
        <f>IF(Inputs!$B$27&lt;&gt;"Ready","PENDING INPUTS",IF(AND(A114&lt;=Inputs!$B$6,BW114&gt;0),Inputs!G22,0))</f>
        <v>0</v>
      </c>
      <c r="BZ114" s="3">
        <f>IF(Inputs!$B$27&lt;&gt;"Ready","PENDING INPUTS",IF(A114&gt;Inputs!$B$6,0,MIN((BW114+BX114+BY114),IF(Inputs!H22=1,Inputs!D22,MAX(Inputs!F22,ROUND(BW114*Inputs!E22+BX114+BY114,2))))))</f>
        <v>0</v>
      </c>
      <c r="CA114">
        <f>IF(Inputs!$B$27&lt;&gt;"Ready","PENDING INPUTS",IF(BW114&lt;=0,99,1+IF(AND(K114&gt;0,OR(K114&lt;BW114,AND(K114=BW114,0&lt;8))),1,0)+IF(AND(S114&gt;0,OR(S114&lt;BW114,AND(S114=BW114,1&lt;8))),1,0)+IF(AND(AA114&gt;0,OR(AA114&lt;BW114,AND(AA114=BW114,2&lt;8))),1,0)+IF(AND(AI114&gt;0,OR(AI114&lt;BW114,AND(AI114=BW114,3&lt;8))),1,0)+IF(AND(AQ114&gt;0,OR(AQ114&lt;BW114,AND(AQ114=BW114,4&lt;8))),1,0)+IF(AND(AY114&gt;0,OR(AY114&lt;BW114,AND(AY114=BW114,5&lt;8))),1,0)+IF(AND(BG114&gt;0,OR(BG114&lt;BW114,AND(BG114=BW114,6&lt;8))),1,0)+IF(AND(BO114&gt;0,OR(BO114&lt;BW114,AND(BO114=BW114,7&lt;8))),1,0)+IF(AND(CE114&gt;0,OR(CE114&lt;BW114,AND(CE114=BW114,9&lt;8))),1,0)))</f>
        <v>99</v>
      </c>
      <c r="CB114" s="3">
        <f>IF(Inputs!$B$27&lt;&gt;"Ready","PENDING INPUTS",IF(A114&gt;Inputs!$B$6,0,MIN(MAX(0,(BW114+BX114+BY114)-BZ114),MAX(0,C114-D114-(IF(O114&lt;CA114,K114+L114+M114-N114,0)+IF(W114&lt;CA114,S114+T114+U114-V114,0)+IF(AE114&lt;CA114,AA114+AB114+AC114-AD114,0)+IF(AM114&lt;CA114,AI114+AJ114+AK114-AL114,0)+IF(AU114&lt;CA114,AQ114+AR114+AS114-AT114,0)+IF(BC114&lt;CA114,AY114+AZ114+BA114-BB114,0)+IF(BK114&lt;CA114,BG114+BH114+BI114-BJ114,0)+IF(BS114&lt;CA114,BO114+BP114+BQ114-BR114,0)+IF(CA114&lt;CA114,BW114+BX114+BY114-BZ114,0)+IF(CI114&lt;CA114,CE114+CF114+CG114-CH114,0))))))</f>
        <v>0</v>
      </c>
      <c r="CC114" s="3">
        <f>IF(Inputs!$B$27&lt;&gt;"Ready","PENDING INPUTS",MIN((BW114+BX114+BY114),IF(D114&gt;C114,IF(D114=0,0,BZ114*C114/D114),BZ114+CB114)))</f>
        <v>0</v>
      </c>
      <c r="CD114" s="3">
        <f>IF(Inputs!$B$27&lt;&gt;"Ready","PENDING INPUTS",MAX(0,(BW114+BX114+BY114)-CC114))</f>
        <v>0</v>
      </c>
      <c r="CE114" s="3">
        <f>IF(Inputs!$B$27&lt;&gt;"Ready","PENDING INPUTS",CL113)</f>
        <v>0</v>
      </c>
      <c r="CF114" s="3">
        <f>IF(Inputs!$B$27&lt;&gt;"Ready","PENDING INPUTS",IF(A114&lt;=Inputs!$B$6,ROUND(CE114*Inputs!C23/12,2),0))</f>
        <v>0</v>
      </c>
      <c r="CG114" s="3">
        <f>IF(Inputs!$B$27&lt;&gt;"Ready","PENDING INPUTS",IF(AND(A114&lt;=Inputs!$B$6,CE114&gt;0),Inputs!G23,0))</f>
        <v>0</v>
      </c>
      <c r="CH114" s="3">
        <f>IF(Inputs!$B$27&lt;&gt;"Ready","PENDING INPUTS",IF(A114&gt;Inputs!$B$6,0,MIN((CE114+CF114+CG114),IF(Inputs!H23=1,Inputs!D23,MAX(Inputs!F23,ROUND(CE114*Inputs!E23+CF114+CG114,2))))))</f>
        <v>0</v>
      </c>
      <c r="CI114">
        <f>IF(Inputs!$B$27&lt;&gt;"Ready","PENDING INPUTS",IF(CE114&lt;=0,99,1+IF(AND(K114&gt;0,OR(K114&lt;CE114,AND(K114=CE114,0&lt;9))),1,0)+IF(AND(S114&gt;0,OR(S114&lt;CE114,AND(S114=CE114,1&lt;9))),1,0)+IF(AND(AA114&gt;0,OR(AA114&lt;CE114,AND(AA114=CE114,2&lt;9))),1,0)+IF(AND(AI114&gt;0,OR(AI114&lt;CE114,AND(AI114=CE114,3&lt;9))),1,0)+IF(AND(AQ114&gt;0,OR(AQ114&lt;CE114,AND(AQ114=CE114,4&lt;9))),1,0)+IF(AND(AY114&gt;0,OR(AY114&lt;CE114,AND(AY114=CE114,5&lt;9))),1,0)+IF(AND(BG114&gt;0,OR(BG114&lt;CE114,AND(BG114=CE114,6&lt;9))),1,0)+IF(AND(BO114&gt;0,OR(BO114&lt;CE114,AND(BO114=CE114,7&lt;9))),1,0)+IF(AND(BW114&gt;0,OR(BW114&lt;CE114,AND(BW114=CE114,8&lt;9))),1,0)))</f>
        <v>99</v>
      </c>
      <c r="CJ114" s="3">
        <f>IF(Inputs!$B$27&lt;&gt;"Ready","PENDING INPUTS",IF(A114&gt;Inputs!$B$6,0,MIN(MAX(0,(CE114+CF114+CG114)-CH114),MAX(0,C114-D114-(IF(O114&lt;CI114,K114+L114+M114-N114,0)+IF(W114&lt;CI114,S114+T114+U114-V114,0)+IF(AE114&lt;CI114,AA114+AB114+AC114-AD114,0)+IF(AM114&lt;CI114,AI114+AJ114+AK114-AL114,0)+IF(AU114&lt;CI114,AQ114+AR114+AS114-AT114,0)+IF(BC114&lt;CI114,AY114+AZ114+BA114-BB114,0)+IF(BK114&lt;CI114,BG114+BH114+BI114-BJ114,0)+IF(BS114&lt;CI114,BO114+BP114+BQ114-BR114,0)+IF(CA114&lt;CI114,BW114+BX114+BY114-BZ114,0)+IF(CI114&lt;CI114,CE114+CF114+CG114-CH114,0))))))</f>
        <v>0</v>
      </c>
      <c r="CK114" s="3">
        <f>IF(Inputs!$B$27&lt;&gt;"Ready","PENDING INPUTS",MIN((CE114+CF114+CG114),IF(D114&gt;C114,IF(D114=0,0,CH114*C114/D114),CH114+CJ114)))</f>
        <v>0</v>
      </c>
      <c r="CL114" s="3">
        <f>IF(Inputs!$B$27&lt;&gt;"Ready","PENDING INPUTS",MAX(0,(CE114+CF114+CG114)-CK114))</f>
        <v>0</v>
      </c>
    </row>
    <row r="115" spans="1:90" ht="27.95" customHeight="1" x14ac:dyDescent="0.25">
      <c r="A115">
        <v>111</v>
      </c>
      <c r="B115" s="13">
        <f>IF(Inputs!$B$27&lt;&gt;"Ready","PENDING INPUTS",EDATE(Inputs!$B$5,A115-1))</f>
        <v>49644</v>
      </c>
      <c r="C115" s="3">
        <f>IF(Inputs!$B$27&lt;&gt;"Ready","PENDING INPUTS",IF(A115&lt;=Inputs!$B$6,MAX(0,Inputs!$B$4+IF(A115=Inputs!$B$7,Inputs!$B$8,0)+IF(A115=Inputs!$B$9,Inputs!$B$10,0)),0))</f>
        <v>0</v>
      </c>
      <c r="D115" s="3">
        <f>IF(Inputs!$B$27&lt;&gt;"Ready","PENDING INPUTS",SUM(N115,V115,AD115,AL115,AT115,BB115,BJ115,BR115,BZ115,CH115))</f>
        <v>0</v>
      </c>
      <c r="E115" s="3">
        <f>IF(Inputs!$B$27&lt;&gt;"Ready","PENDING INPUTS",MAX(0,D115-C115))</f>
        <v>0</v>
      </c>
      <c r="F115" s="3">
        <f>IF(Inputs!$B$27&lt;&gt;"Ready","PENDING INPUTS",SUM(Q115,Y115,AG115,AO115,AW115,BE115,BM115,BU115,CC115,CK115))</f>
        <v>0</v>
      </c>
      <c r="G115" s="3">
        <f>IF(Inputs!$B$27&lt;&gt;"Ready","PENDING INPUTS",SUM(L115,T115,AB115,AJ115,AR115,AZ115,BH115,BP115,BX115,CF115))</f>
        <v>0</v>
      </c>
      <c r="H115" s="3">
        <f>IF(Inputs!$B$27&lt;&gt;"Ready","PENDING INPUTS",SUM(M115,U115,AC115,AK115,AS115,BA115,BI115,BQ115,BY115,CG115))</f>
        <v>0</v>
      </c>
      <c r="I115" s="3">
        <f>IF(Inputs!$B$27&lt;&gt;"Ready","PENDING INPUTS",SUM(R115,Z115,AH115,AP115,AX115,BF115,BN115,BV115,CD115,CL115))</f>
        <v>0</v>
      </c>
      <c r="J115" t="str">
        <f>IF(Inputs!$B$27&lt;&gt;"Ready","PENDING INPUTS",IF(A115&gt;Inputs!$B$6,"Beyond horizon",IF(E115&gt;0.005,"MINIMUM SHORTFALL",IF(I115&lt;0.005,"Paid off","In progress"))))</f>
        <v>Paid off</v>
      </c>
      <c r="K115" s="3">
        <f>IF(Inputs!$B$27&lt;&gt;"Ready","PENDING INPUTS",R114)</f>
        <v>0</v>
      </c>
      <c r="L115" s="3">
        <f>IF(Inputs!$B$27&lt;&gt;"Ready","PENDING INPUTS",IF(A115&lt;=Inputs!$B$6,ROUND(K115*Inputs!C14/12,2),0))</f>
        <v>0</v>
      </c>
      <c r="M115" s="3">
        <f>IF(Inputs!$B$27&lt;&gt;"Ready","PENDING INPUTS",IF(AND(A115&lt;=Inputs!$B$6,K115&gt;0),Inputs!G14,0))</f>
        <v>0</v>
      </c>
      <c r="N115" s="3">
        <f>IF(Inputs!$B$27&lt;&gt;"Ready","PENDING INPUTS",IF(A115&gt;Inputs!$B$6,0,MIN((K115+L115+M115),IF(Inputs!H14=1,Inputs!D14,MAX(Inputs!F14,ROUND(K115*Inputs!E14+L115+M115,2))))))</f>
        <v>0</v>
      </c>
      <c r="O115">
        <f>IF(Inputs!$B$27&lt;&gt;"Ready","PENDING INPUTS",IF(K115&lt;=0,99,1+IF(AND(S115&gt;0,OR(S115&lt;K115,AND(S115=K115,1&lt;0))),1,0)+IF(AND(AA115&gt;0,OR(AA115&lt;K115,AND(AA115=K115,2&lt;0))),1,0)+IF(AND(AI115&gt;0,OR(AI115&lt;K115,AND(AI115=K115,3&lt;0))),1,0)+IF(AND(AQ115&gt;0,OR(AQ115&lt;K115,AND(AQ115=K115,4&lt;0))),1,0)+IF(AND(AY115&gt;0,OR(AY115&lt;K115,AND(AY115=K115,5&lt;0))),1,0)+IF(AND(BG115&gt;0,OR(BG115&lt;K115,AND(BG115=K115,6&lt;0))),1,0)+IF(AND(BO115&gt;0,OR(BO115&lt;K115,AND(BO115=K115,7&lt;0))),1,0)+IF(AND(BW115&gt;0,OR(BW115&lt;K115,AND(BW115=K115,8&lt;0))),1,0)+IF(AND(CE115&gt;0,OR(CE115&lt;K115,AND(CE115=K115,9&lt;0))),1,0)))</f>
        <v>99</v>
      </c>
      <c r="P115" s="3">
        <f>IF(Inputs!$B$27&lt;&gt;"Ready","PENDING INPUTS",IF(A115&gt;Inputs!$B$6,0,MIN(MAX(0,(K115+L115+M115)-N115),MAX(0,C115-D115-(IF(O115&lt;O115,K115+L115+M115-N115,0)+IF(W115&lt;O115,S115+T115+U115-V115,0)+IF(AE115&lt;O115,AA115+AB115+AC115-AD115,0)+IF(AM115&lt;O115,AI115+AJ115+AK115-AL115,0)+IF(AU115&lt;O115,AQ115+AR115+AS115-AT115,0)+IF(BC115&lt;O115,AY115+AZ115+BA115-BB115,0)+IF(BK115&lt;O115,BG115+BH115+BI115-BJ115,0)+IF(BS115&lt;O115,BO115+BP115+BQ115-BR115,0)+IF(CA115&lt;O115,BW115+BX115+BY115-BZ115,0)+IF(CI115&lt;O115,CE115+CF115+CG115-CH115,0))))))</f>
        <v>0</v>
      </c>
      <c r="Q115" s="3">
        <f>IF(Inputs!$B$27&lt;&gt;"Ready","PENDING INPUTS",MIN((K115+L115+M115),IF(D115&gt;C115,IF(D115=0,0,N115*C115/D115),N115+P115)))</f>
        <v>0</v>
      </c>
      <c r="R115" s="3">
        <f>IF(Inputs!$B$27&lt;&gt;"Ready","PENDING INPUTS",MAX(0,(K115+L115+M115)-Q115))</f>
        <v>0</v>
      </c>
      <c r="S115" s="3">
        <f>IF(Inputs!$B$27&lt;&gt;"Ready","PENDING INPUTS",Z114)</f>
        <v>0</v>
      </c>
      <c r="T115" s="3">
        <f>IF(Inputs!$B$27&lt;&gt;"Ready","PENDING INPUTS",IF(A115&lt;=Inputs!$B$6,ROUND(S115*Inputs!C15/12,2),0))</f>
        <v>0</v>
      </c>
      <c r="U115" s="3">
        <f>IF(Inputs!$B$27&lt;&gt;"Ready","PENDING INPUTS",IF(AND(A115&lt;=Inputs!$B$6,S115&gt;0),Inputs!G15,0))</f>
        <v>0</v>
      </c>
      <c r="V115" s="3">
        <f>IF(Inputs!$B$27&lt;&gt;"Ready","PENDING INPUTS",IF(A115&gt;Inputs!$B$6,0,MIN((S115+T115+U115),IF(Inputs!H15=1,Inputs!D15,MAX(Inputs!F15,ROUND(S115*Inputs!E15+T115+U115,2))))))</f>
        <v>0</v>
      </c>
      <c r="W115">
        <f>IF(Inputs!$B$27&lt;&gt;"Ready","PENDING INPUTS",IF(S115&lt;=0,99,1+IF(AND(K115&gt;0,OR(K115&lt;S115,AND(K115=S115,0&lt;1))),1,0)+IF(AND(AA115&gt;0,OR(AA115&lt;S115,AND(AA115=S115,2&lt;1))),1,0)+IF(AND(AI115&gt;0,OR(AI115&lt;S115,AND(AI115=S115,3&lt;1))),1,0)+IF(AND(AQ115&gt;0,OR(AQ115&lt;S115,AND(AQ115=S115,4&lt;1))),1,0)+IF(AND(AY115&gt;0,OR(AY115&lt;S115,AND(AY115=S115,5&lt;1))),1,0)+IF(AND(BG115&gt;0,OR(BG115&lt;S115,AND(BG115=S115,6&lt;1))),1,0)+IF(AND(BO115&gt;0,OR(BO115&lt;S115,AND(BO115=S115,7&lt;1))),1,0)+IF(AND(BW115&gt;0,OR(BW115&lt;S115,AND(BW115=S115,8&lt;1))),1,0)+IF(AND(CE115&gt;0,OR(CE115&lt;S115,AND(CE115=S115,9&lt;1))),1,0)))</f>
        <v>99</v>
      </c>
      <c r="X115" s="3">
        <f>IF(Inputs!$B$27&lt;&gt;"Ready","PENDING INPUTS",IF(A115&gt;Inputs!$B$6,0,MIN(MAX(0,(S115+T115+U115)-V115),MAX(0,C115-D115-(IF(O115&lt;W115,K115+L115+M115-N115,0)+IF(W115&lt;W115,S115+T115+U115-V115,0)+IF(AE115&lt;W115,AA115+AB115+AC115-AD115,0)+IF(AM115&lt;W115,AI115+AJ115+AK115-AL115,0)+IF(AU115&lt;W115,AQ115+AR115+AS115-AT115,0)+IF(BC115&lt;W115,AY115+AZ115+BA115-BB115,0)+IF(BK115&lt;W115,BG115+BH115+BI115-BJ115,0)+IF(BS115&lt;W115,BO115+BP115+BQ115-BR115,0)+IF(CA115&lt;W115,BW115+BX115+BY115-BZ115,0)+IF(CI115&lt;W115,CE115+CF115+CG115-CH115,0))))))</f>
        <v>0</v>
      </c>
      <c r="Y115" s="3">
        <f>IF(Inputs!$B$27&lt;&gt;"Ready","PENDING INPUTS",MIN((S115+T115+U115),IF(D115&gt;C115,IF(D115=0,0,V115*C115/D115),V115+X115)))</f>
        <v>0</v>
      </c>
      <c r="Z115" s="3">
        <f>IF(Inputs!$B$27&lt;&gt;"Ready","PENDING INPUTS",MAX(0,(S115+T115+U115)-Y115))</f>
        <v>0</v>
      </c>
      <c r="AA115" s="3">
        <f>IF(Inputs!$B$27&lt;&gt;"Ready","PENDING INPUTS",AH114)</f>
        <v>0</v>
      </c>
      <c r="AB115" s="3">
        <f>IF(Inputs!$B$27&lt;&gt;"Ready","PENDING INPUTS",IF(A115&lt;=Inputs!$B$6,ROUND(AA115*Inputs!C16/12,2),0))</f>
        <v>0</v>
      </c>
      <c r="AC115" s="3">
        <f>IF(Inputs!$B$27&lt;&gt;"Ready","PENDING INPUTS",IF(AND(A115&lt;=Inputs!$B$6,AA115&gt;0),Inputs!G16,0))</f>
        <v>0</v>
      </c>
      <c r="AD115" s="3">
        <f>IF(Inputs!$B$27&lt;&gt;"Ready","PENDING INPUTS",IF(A115&gt;Inputs!$B$6,0,MIN((AA115+AB115+AC115),IF(Inputs!H16=1,Inputs!D16,MAX(Inputs!F16,ROUND(AA115*Inputs!E16+AB115+AC115,2))))))</f>
        <v>0</v>
      </c>
      <c r="AE115">
        <f>IF(Inputs!$B$27&lt;&gt;"Ready","PENDING INPUTS",IF(AA115&lt;=0,99,1+IF(AND(K115&gt;0,OR(K115&lt;AA115,AND(K115=AA115,0&lt;2))),1,0)+IF(AND(S115&gt;0,OR(S115&lt;AA115,AND(S115=AA115,1&lt;2))),1,0)+IF(AND(AI115&gt;0,OR(AI115&lt;AA115,AND(AI115=AA115,3&lt;2))),1,0)+IF(AND(AQ115&gt;0,OR(AQ115&lt;AA115,AND(AQ115=AA115,4&lt;2))),1,0)+IF(AND(AY115&gt;0,OR(AY115&lt;AA115,AND(AY115=AA115,5&lt;2))),1,0)+IF(AND(BG115&gt;0,OR(BG115&lt;AA115,AND(BG115=AA115,6&lt;2))),1,0)+IF(AND(BO115&gt;0,OR(BO115&lt;AA115,AND(BO115=AA115,7&lt;2))),1,0)+IF(AND(BW115&gt;0,OR(BW115&lt;AA115,AND(BW115=AA115,8&lt;2))),1,0)+IF(AND(CE115&gt;0,OR(CE115&lt;AA115,AND(CE115=AA115,9&lt;2))),1,0)))</f>
        <v>99</v>
      </c>
      <c r="AF115" s="3">
        <f>IF(Inputs!$B$27&lt;&gt;"Ready","PENDING INPUTS",IF(A115&gt;Inputs!$B$6,0,MIN(MAX(0,(AA115+AB115+AC115)-AD115),MAX(0,C115-D115-(IF(O115&lt;AE115,K115+L115+M115-N115,0)+IF(W115&lt;AE115,S115+T115+U115-V115,0)+IF(AE115&lt;AE115,AA115+AB115+AC115-AD115,0)+IF(AM115&lt;AE115,AI115+AJ115+AK115-AL115,0)+IF(AU115&lt;AE115,AQ115+AR115+AS115-AT115,0)+IF(BC115&lt;AE115,AY115+AZ115+BA115-BB115,0)+IF(BK115&lt;AE115,BG115+BH115+BI115-BJ115,0)+IF(BS115&lt;AE115,BO115+BP115+BQ115-BR115,0)+IF(CA115&lt;AE115,BW115+BX115+BY115-BZ115,0)+IF(CI115&lt;AE115,CE115+CF115+CG115-CH115,0))))))</f>
        <v>0</v>
      </c>
      <c r="AG115" s="3">
        <f>IF(Inputs!$B$27&lt;&gt;"Ready","PENDING INPUTS",MIN((AA115+AB115+AC115),IF(D115&gt;C115,IF(D115=0,0,AD115*C115/D115),AD115+AF115)))</f>
        <v>0</v>
      </c>
      <c r="AH115" s="3">
        <f>IF(Inputs!$B$27&lt;&gt;"Ready","PENDING INPUTS",MAX(0,(AA115+AB115+AC115)-AG115))</f>
        <v>0</v>
      </c>
      <c r="AI115" s="3">
        <f>IF(Inputs!$B$27&lt;&gt;"Ready","PENDING INPUTS",AP114)</f>
        <v>0</v>
      </c>
      <c r="AJ115" s="3">
        <f>IF(Inputs!$B$27&lt;&gt;"Ready","PENDING INPUTS",IF(A115&lt;=Inputs!$B$6,ROUND(AI115*Inputs!C17/12,2),0))</f>
        <v>0</v>
      </c>
      <c r="AK115" s="3">
        <f>IF(Inputs!$B$27&lt;&gt;"Ready","PENDING INPUTS",IF(AND(A115&lt;=Inputs!$B$6,AI115&gt;0),Inputs!G17,0))</f>
        <v>0</v>
      </c>
      <c r="AL115" s="3">
        <f>IF(Inputs!$B$27&lt;&gt;"Ready","PENDING INPUTS",IF(A115&gt;Inputs!$B$6,0,MIN((AI115+AJ115+AK115),IF(Inputs!H17=1,Inputs!D17,MAX(Inputs!F17,ROUND(AI115*Inputs!E17+AJ115+AK115,2))))))</f>
        <v>0</v>
      </c>
      <c r="AM115">
        <f>IF(Inputs!$B$27&lt;&gt;"Ready","PENDING INPUTS",IF(AI115&lt;=0,99,1+IF(AND(K115&gt;0,OR(K115&lt;AI115,AND(K115=AI115,0&lt;3))),1,0)+IF(AND(S115&gt;0,OR(S115&lt;AI115,AND(S115=AI115,1&lt;3))),1,0)+IF(AND(AA115&gt;0,OR(AA115&lt;AI115,AND(AA115=AI115,2&lt;3))),1,0)+IF(AND(AQ115&gt;0,OR(AQ115&lt;AI115,AND(AQ115=AI115,4&lt;3))),1,0)+IF(AND(AY115&gt;0,OR(AY115&lt;AI115,AND(AY115=AI115,5&lt;3))),1,0)+IF(AND(BG115&gt;0,OR(BG115&lt;AI115,AND(BG115=AI115,6&lt;3))),1,0)+IF(AND(BO115&gt;0,OR(BO115&lt;AI115,AND(BO115=AI115,7&lt;3))),1,0)+IF(AND(BW115&gt;0,OR(BW115&lt;AI115,AND(BW115=AI115,8&lt;3))),1,0)+IF(AND(CE115&gt;0,OR(CE115&lt;AI115,AND(CE115=AI115,9&lt;3))),1,0)))</f>
        <v>99</v>
      </c>
      <c r="AN115" s="3">
        <f>IF(Inputs!$B$27&lt;&gt;"Ready","PENDING INPUTS",IF(A115&gt;Inputs!$B$6,0,MIN(MAX(0,(AI115+AJ115+AK115)-AL115),MAX(0,C115-D115-(IF(O115&lt;AM115,K115+L115+M115-N115,0)+IF(W115&lt;AM115,S115+T115+U115-V115,0)+IF(AE115&lt;AM115,AA115+AB115+AC115-AD115,0)+IF(AM115&lt;AM115,AI115+AJ115+AK115-AL115,0)+IF(AU115&lt;AM115,AQ115+AR115+AS115-AT115,0)+IF(BC115&lt;AM115,AY115+AZ115+BA115-BB115,0)+IF(BK115&lt;AM115,BG115+BH115+BI115-BJ115,0)+IF(BS115&lt;AM115,BO115+BP115+BQ115-BR115,0)+IF(CA115&lt;AM115,BW115+BX115+BY115-BZ115,0)+IF(CI115&lt;AM115,CE115+CF115+CG115-CH115,0))))))</f>
        <v>0</v>
      </c>
      <c r="AO115" s="3">
        <f>IF(Inputs!$B$27&lt;&gt;"Ready","PENDING INPUTS",MIN((AI115+AJ115+AK115),IF(D115&gt;C115,IF(D115=0,0,AL115*C115/D115),AL115+AN115)))</f>
        <v>0</v>
      </c>
      <c r="AP115" s="3">
        <f>IF(Inputs!$B$27&lt;&gt;"Ready","PENDING INPUTS",MAX(0,(AI115+AJ115+AK115)-AO115))</f>
        <v>0</v>
      </c>
      <c r="AQ115" s="3">
        <f>IF(Inputs!$B$27&lt;&gt;"Ready","PENDING INPUTS",AX114)</f>
        <v>0</v>
      </c>
      <c r="AR115" s="3">
        <f>IF(Inputs!$B$27&lt;&gt;"Ready","PENDING INPUTS",IF(A115&lt;=Inputs!$B$6,ROUND(AQ115*Inputs!C18/12,2),0))</f>
        <v>0</v>
      </c>
      <c r="AS115" s="3">
        <f>IF(Inputs!$B$27&lt;&gt;"Ready","PENDING INPUTS",IF(AND(A115&lt;=Inputs!$B$6,AQ115&gt;0),Inputs!G18,0))</f>
        <v>0</v>
      </c>
      <c r="AT115" s="3">
        <f>IF(Inputs!$B$27&lt;&gt;"Ready","PENDING INPUTS",IF(A115&gt;Inputs!$B$6,0,MIN((AQ115+AR115+AS115),IF(Inputs!H18=1,Inputs!D18,MAX(Inputs!F18,ROUND(AQ115*Inputs!E18+AR115+AS115,2))))))</f>
        <v>0</v>
      </c>
      <c r="AU115">
        <f>IF(Inputs!$B$27&lt;&gt;"Ready","PENDING INPUTS",IF(AQ115&lt;=0,99,1+IF(AND(K115&gt;0,OR(K115&lt;AQ115,AND(K115=AQ115,0&lt;4))),1,0)+IF(AND(S115&gt;0,OR(S115&lt;AQ115,AND(S115=AQ115,1&lt;4))),1,0)+IF(AND(AA115&gt;0,OR(AA115&lt;AQ115,AND(AA115=AQ115,2&lt;4))),1,0)+IF(AND(AI115&gt;0,OR(AI115&lt;AQ115,AND(AI115=AQ115,3&lt;4))),1,0)+IF(AND(AY115&gt;0,OR(AY115&lt;AQ115,AND(AY115=AQ115,5&lt;4))),1,0)+IF(AND(BG115&gt;0,OR(BG115&lt;AQ115,AND(BG115=AQ115,6&lt;4))),1,0)+IF(AND(BO115&gt;0,OR(BO115&lt;AQ115,AND(BO115=AQ115,7&lt;4))),1,0)+IF(AND(BW115&gt;0,OR(BW115&lt;AQ115,AND(BW115=AQ115,8&lt;4))),1,0)+IF(AND(CE115&gt;0,OR(CE115&lt;AQ115,AND(CE115=AQ115,9&lt;4))),1,0)))</f>
        <v>99</v>
      </c>
      <c r="AV115" s="3">
        <f>IF(Inputs!$B$27&lt;&gt;"Ready","PENDING INPUTS",IF(A115&gt;Inputs!$B$6,0,MIN(MAX(0,(AQ115+AR115+AS115)-AT115),MAX(0,C115-D115-(IF(O115&lt;AU115,K115+L115+M115-N115,0)+IF(W115&lt;AU115,S115+T115+U115-V115,0)+IF(AE115&lt;AU115,AA115+AB115+AC115-AD115,0)+IF(AM115&lt;AU115,AI115+AJ115+AK115-AL115,0)+IF(AU115&lt;AU115,AQ115+AR115+AS115-AT115,0)+IF(BC115&lt;AU115,AY115+AZ115+BA115-BB115,0)+IF(BK115&lt;AU115,BG115+BH115+BI115-BJ115,0)+IF(BS115&lt;AU115,BO115+BP115+BQ115-BR115,0)+IF(CA115&lt;AU115,BW115+BX115+BY115-BZ115,0)+IF(CI115&lt;AU115,CE115+CF115+CG115-CH115,0))))))</f>
        <v>0</v>
      </c>
      <c r="AW115" s="3">
        <f>IF(Inputs!$B$27&lt;&gt;"Ready","PENDING INPUTS",MIN((AQ115+AR115+AS115),IF(D115&gt;C115,IF(D115=0,0,AT115*C115/D115),AT115+AV115)))</f>
        <v>0</v>
      </c>
      <c r="AX115" s="3">
        <f>IF(Inputs!$B$27&lt;&gt;"Ready","PENDING INPUTS",MAX(0,(AQ115+AR115+AS115)-AW115))</f>
        <v>0</v>
      </c>
      <c r="AY115" s="3">
        <f>IF(Inputs!$B$27&lt;&gt;"Ready","PENDING INPUTS",BF114)</f>
        <v>0</v>
      </c>
      <c r="AZ115" s="3">
        <f>IF(Inputs!$B$27&lt;&gt;"Ready","PENDING INPUTS",IF(A115&lt;=Inputs!$B$6,ROUND(AY115*Inputs!C19/12,2),0))</f>
        <v>0</v>
      </c>
      <c r="BA115" s="3">
        <f>IF(Inputs!$B$27&lt;&gt;"Ready","PENDING INPUTS",IF(AND(A115&lt;=Inputs!$B$6,AY115&gt;0),Inputs!G19,0))</f>
        <v>0</v>
      </c>
      <c r="BB115" s="3">
        <f>IF(Inputs!$B$27&lt;&gt;"Ready","PENDING INPUTS",IF(A115&gt;Inputs!$B$6,0,MIN((AY115+AZ115+BA115),IF(Inputs!H19=1,Inputs!D19,MAX(Inputs!F19,ROUND(AY115*Inputs!E19+AZ115+BA115,2))))))</f>
        <v>0</v>
      </c>
      <c r="BC115">
        <f>IF(Inputs!$B$27&lt;&gt;"Ready","PENDING INPUTS",IF(AY115&lt;=0,99,1+IF(AND(K115&gt;0,OR(K115&lt;AY115,AND(K115=AY115,0&lt;5))),1,0)+IF(AND(S115&gt;0,OR(S115&lt;AY115,AND(S115=AY115,1&lt;5))),1,0)+IF(AND(AA115&gt;0,OR(AA115&lt;AY115,AND(AA115=AY115,2&lt;5))),1,0)+IF(AND(AI115&gt;0,OR(AI115&lt;AY115,AND(AI115=AY115,3&lt;5))),1,0)+IF(AND(AQ115&gt;0,OR(AQ115&lt;AY115,AND(AQ115=AY115,4&lt;5))),1,0)+IF(AND(BG115&gt;0,OR(BG115&lt;AY115,AND(BG115=AY115,6&lt;5))),1,0)+IF(AND(BO115&gt;0,OR(BO115&lt;AY115,AND(BO115=AY115,7&lt;5))),1,0)+IF(AND(BW115&gt;0,OR(BW115&lt;AY115,AND(BW115=AY115,8&lt;5))),1,0)+IF(AND(CE115&gt;0,OR(CE115&lt;AY115,AND(CE115=AY115,9&lt;5))),1,0)))</f>
        <v>99</v>
      </c>
      <c r="BD115" s="3">
        <f>IF(Inputs!$B$27&lt;&gt;"Ready","PENDING INPUTS",IF(A115&gt;Inputs!$B$6,0,MIN(MAX(0,(AY115+AZ115+BA115)-BB115),MAX(0,C115-D115-(IF(O115&lt;BC115,K115+L115+M115-N115,0)+IF(W115&lt;BC115,S115+T115+U115-V115,0)+IF(AE115&lt;BC115,AA115+AB115+AC115-AD115,0)+IF(AM115&lt;BC115,AI115+AJ115+AK115-AL115,0)+IF(AU115&lt;BC115,AQ115+AR115+AS115-AT115,0)+IF(BC115&lt;BC115,AY115+AZ115+BA115-BB115,0)+IF(BK115&lt;BC115,BG115+BH115+BI115-BJ115,0)+IF(BS115&lt;BC115,BO115+BP115+BQ115-BR115,0)+IF(CA115&lt;BC115,BW115+BX115+BY115-BZ115,0)+IF(CI115&lt;BC115,CE115+CF115+CG115-CH115,0))))))</f>
        <v>0</v>
      </c>
      <c r="BE115" s="3">
        <f>IF(Inputs!$B$27&lt;&gt;"Ready","PENDING INPUTS",MIN((AY115+AZ115+BA115),IF(D115&gt;C115,IF(D115=0,0,BB115*C115/D115),BB115+BD115)))</f>
        <v>0</v>
      </c>
      <c r="BF115" s="3">
        <f>IF(Inputs!$B$27&lt;&gt;"Ready","PENDING INPUTS",MAX(0,(AY115+AZ115+BA115)-BE115))</f>
        <v>0</v>
      </c>
      <c r="BG115" s="3">
        <f>IF(Inputs!$B$27&lt;&gt;"Ready","PENDING INPUTS",BN114)</f>
        <v>0</v>
      </c>
      <c r="BH115" s="3">
        <f>IF(Inputs!$B$27&lt;&gt;"Ready","PENDING INPUTS",IF(A115&lt;=Inputs!$B$6,ROUND(BG115*Inputs!C20/12,2),0))</f>
        <v>0</v>
      </c>
      <c r="BI115" s="3">
        <f>IF(Inputs!$B$27&lt;&gt;"Ready","PENDING INPUTS",IF(AND(A115&lt;=Inputs!$B$6,BG115&gt;0),Inputs!G20,0))</f>
        <v>0</v>
      </c>
      <c r="BJ115" s="3">
        <f>IF(Inputs!$B$27&lt;&gt;"Ready","PENDING INPUTS",IF(A115&gt;Inputs!$B$6,0,MIN((BG115+BH115+BI115),IF(Inputs!H20=1,Inputs!D20,MAX(Inputs!F20,ROUND(BG115*Inputs!E20+BH115+BI115,2))))))</f>
        <v>0</v>
      </c>
      <c r="BK115">
        <f>IF(Inputs!$B$27&lt;&gt;"Ready","PENDING INPUTS",IF(BG115&lt;=0,99,1+IF(AND(K115&gt;0,OR(K115&lt;BG115,AND(K115=BG115,0&lt;6))),1,0)+IF(AND(S115&gt;0,OR(S115&lt;BG115,AND(S115=BG115,1&lt;6))),1,0)+IF(AND(AA115&gt;0,OR(AA115&lt;BG115,AND(AA115=BG115,2&lt;6))),1,0)+IF(AND(AI115&gt;0,OR(AI115&lt;BG115,AND(AI115=BG115,3&lt;6))),1,0)+IF(AND(AQ115&gt;0,OR(AQ115&lt;BG115,AND(AQ115=BG115,4&lt;6))),1,0)+IF(AND(AY115&gt;0,OR(AY115&lt;BG115,AND(AY115=BG115,5&lt;6))),1,0)+IF(AND(BO115&gt;0,OR(BO115&lt;BG115,AND(BO115=BG115,7&lt;6))),1,0)+IF(AND(BW115&gt;0,OR(BW115&lt;BG115,AND(BW115=BG115,8&lt;6))),1,0)+IF(AND(CE115&gt;0,OR(CE115&lt;BG115,AND(CE115=BG115,9&lt;6))),1,0)))</f>
        <v>99</v>
      </c>
      <c r="BL115" s="3">
        <f>IF(Inputs!$B$27&lt;&gt;"Ready","PENDING INPUTS",IF(A115&gt;Inputs!$B$6,0,MIN(MAX(0,(BG115+BH115+BI115)-BJ115),MAX(0,C115-D115-(IF(O115&lt;BK115,K115+L115+M115-N115,0)+IF(W115&lt;BK115,S115+T115+U115-V115,0)+IF(AE115&lt;BK115,AA115+AB115+AC115-AD115,0)+IF(AM115&lt;BK115,AI115+AJ115+AK115-AL115,0)+IF(AU115&lt;BK115,AQ115+AR115+AS115-AT115,0)+IF(BC115&lt;BK115,AY115+AZ115+BA115-BB115,0)+IF(BK115&lt;BK115,BG115+BH115+BI115-BJ115,0)+IF(BS115&lt;BK115,BO115+BP115+BQ115-BR115,0)+IF(CA115&lt;BK115,BW115+BX115+BY115-BZ115,0)+IF(CI115&lt;BK115,CE115+CF115+CG115-CH115,0))))))</f>
        <v>0</v>
      </c>
      <c r="BM115" s="3">
        <f>IF(Inputs!$B$27&lt;&gt;"Ready","PENDING INPUTS",MIN((BG115+BH115+BI115),IF(D115&gt;C115,IF(D115=0,0,BJ115*C115/D115),BJ115+BL115)))</f>
        <v>0</v>
      </c>
      <c r="BN115" s="3">
        <f>IF(Inputs!$B$27&lt;&gt;"Ready","PENDING INPUTS",MAX(0,(BG115+BH115+BI115)-BM115))</f>
        <v>0</v>
      </c>
      <c r="BO115" s="3">
        <f>IF(Inputs!$B$27&lt;&gt;"Ready","PENDING INPUTS",BV114)</f>
        <v>0</v>
      </c>
      <c r="BP115" s="3">
        <f>IF(Inputs!$B$27&lt;&gt;"Ready","PENDING INPUTS",IF(A115&lt;=Inputs!$B$6,ROUND(BO115*Inputs!C21/12,2),0))</f>
        <v>0</v>
      </c>
      <c r="BQ115" s="3">
        <f>IF(Inputs!$B$27&lt;&gt;"Ready","PENDING INPUTS",IF(AND(A115&lt;=Inputs!$B$6,BO115&gt;0),Inputs!G21,0))</f>
        <v>0</v>
      </c>
      <c r="BR115" s="3">
        <f>IF(Inputs!$B$27&lt;&gt;"Ready","PENDING INPUTS",IF(A115&gt;Inputs!$B$6,0,MIN((BO115+BP115+BQ115),IF(Inputs!H21=1,Inputs!D21,MAX(Inputs!F21,ROUND(BO115*Inputs!E21+BP115+BQ115,2))))))</f>
        <v>0</v>
      </c>
      <c r="BS115">
        <f>IF(Inputs!$B$27&lt;&gt;"Ready","PENDING INPUTS",IF(BO115&lt;=0,99,1+IF(AND(K115&gt;0,OR(K115&lt;BO115,AND(K115=BO115,0&lt;7))),1,0)+IF(AND(S115&gt;0,OR(S115&lt;BO115,AND(S115=BO115,1&lt;7))),1,0)+IF(AND(AA115&gt;0,OR(AA115&lt;BO115,AND(AA115=BO115,2&lt;7))),1,0)+IF(AND(AI115&gt;0,OR(AI115&lt;BO115,AND(AI115=BO115,3&lt;7))),1,0)+IF(AND(AQ115&gt;0,OR(AQ115&lt;BO115,AND(AQ115=BO115,4&lt;7))),1,0)+IF(AND(AY115&gt;0,OR(AY115&lt;BO115,AND(AY115=BO115,5&lt;7))),1,0)+IF(AND(BG115&gt;0,OR(BG115&lt;BO115,AND(BG115=BO115,6&lt;7))),1,0)+IF(AND(BW115&gt;0,OR(BW115&lt;BO115,AND(BW115=BO115,8&lt;7))),1,0)+IF(AND(CE115&gt;0,OR(CE115&lt;BO115,AND(CE115=BO115,9&lt;7))),1,0)))</f>
        <v>99</v>
      </c>
      <c r="BT115" s="3">
        <f>IF(Inputs!$B$27&lt;&gt;"Ready","PENDING INPUTS",IF(A115&gt;Inputs!$B$6,0,MIN(MAX(0,(BO115+BP115+BQ115)-BR115),MAX(0,C115-D115-(IF(O115&lt;BS115,K115+L115+M115-N115,0)+IF(W115&lt;BS115,S115+T115+U115-V115,0)+IF(AE115&lt;BS115,AA115+AB115+AC115-AD115,0)+IF(AM115&lt;BS115,AI115+AJ115+AK115-AL115,0)+IF(AU115&lt;BS115,AQ115+AR115+AS115-AT115,0)+IF(BC115&lt;BS115,AY115+AZ115+BA115-BB115,0)+IF(BK115&lt;BS115,BG115+BH115+BI115-BJ115,0)+IF(BS115&lt;BS115,BO115+BP115+BQ115-BR115,0)+IF(CA115&lt;BS115,BW115+BX115+BY115-BZ115,0)+IF(CI115&lt;BS115,CE115+CF115+CG115-CH115,0))))))</f>
        <v>0</v>
      </c>
      <c r="BU115" s="3">
        <f>IF(Inputs!$B$27&lt;&gt;"Ready","PENDING INPUTS",MIN((BO115+BP115+BQ115),IF(D115&gt;C115,IF(D115=0,0,BR115*C115/D115),BR115+BT115)))</f>
        <v>0</v>
      </c>
      <c r="BV115" s="3">
        <f>IF(Inputs!$B$27&lt;&gt;"Ready","PENDING INPUTS",MAX(0,(BO115+BP115+BQ115)-BU115))</f>
        <v>0</v>
      </c>
      <c r="BW115" s="3">
        <f>IF(Inputs!$B$27&lt;&gt;"Ready","PENDING INPUTS",CD114)</f>
        <v>0</v>
      </c>
      <c r="BX115" s="3">
        <f>IF(Inputs!$B$27&lt;&gt;"Ready","PENDING INPUTS",IF(A115&lt;=Inputs!$B$6,ROUND(BW115*Inputs!C22/12,2),0))</f>
        <v>0</v>
      </c>
      <c r="BY115" s="3">
        <f>IF(Inputs!$B$27&lt;&gt;"Ready","PENDING INPUTS",IF(AND(A115&lt;=Inputs!$B$6,BW115&gt;0),Inputs!G22,0))</f>
        <v>0</v>
      </c>
      <c r="BZ115" s="3">
        <f>IF(Inputs!$B$27&lt;&gt;"Ready","PENDING INPUTS",IF(A115&gt;Inputs!$B$6,0,MIN((BW115+BX115+BY115),IF(Inputs!H22=1,Inputs!D22,MAX(Inputs!F22,ROUND(BW115*Inputs!E22+BX115+BY115,2))))))</f>
        <v>0</v>
      </c>
      <c r="CA115">
        <f>IF(Inputs!$B$27&lt;&gt;"Ready","PENDING INPUTS",IF(BW115&lt;=0,99,1+IF(AND(K115&gt;0,OR(K115&lt;BW115,AND(K115=BW115,0&lt;8))),1,0)+IF(AND(S115&gt;0,OR(S115&lt;BW115,AND(S115=BW115,1&lt;8))),1,0)+IF(AND(AA115&gt;0,OR(AA115&lt;BW115,AND(AA115=BW115,2&lt;8))),1,0)+IF(AND(AI115&gt;0,OR(AI115&lt;BW115,AND(AI115=BW115,3&lt;8))),1,0)+IF(AND(AQ115&gt;0,OR(AQ115&lt;BW115,AND(AQ115=BW115,4&lt;8))),1,0)+IF(AND(AY115&gt;0,OR(AY115&lt;BW115,AND(AY115=BW115,5&lt;8))),1,0)+IF(AND(BG115&gt;0,OR(BG115&lt;BW115,AND(BG115=BW115,6&lt;8))),1,0)+IF(AND(BO115&gt;0,OR(BO115&lt;BW115,AND(BO115=BW115,7&lt;8))),1,0)+IF(AND(CE115&gt;0,OR(CE115&lt;BW115,AND(CE115=BW115,9&lt;8))),1,0)))</f>
        <v>99</v>
      </c>
      <c r="CB115" s="3">
        <f>IF(Inputs!$B$27&lt;&gt;"Ready","PENDING INPUTS",IF(A115&gt;Inputs!$B$6,0,MIN(MAX(0,(BW115+BX115+BY115)-BZ115),MAX(0,C115-D115-(IF(O115&lt;CA115,K115+L115+M115-N115,0)+IF(W115&lt;CA115,S115+T115+U115-V115,0)+IF(AE115&lt;CA115,AA115+AB115+AC115-AD115,0)+IF(AM115&lt;CA115,AI115+AJ115+AK115-AL115,0)+IF(AU115&lt;CA115,AQ115+AR115+AS115-AT115,0)+IF(BC115&lt;CA115,AY115+AZ115+BA115-BB115,0)+IF(BK115&lt;CA115,BG115+BH115+BI115-BJ115,0)+IF(BS115&lt;CA115,BO115+BP115+BQ115-BR115,0)+IF(CA115&lt;CA115,BW115+BX115+BY115-BZ115,0)+IF(CI115&lt;CA115,CE115+CF115+CG115-CH115,0))))))</f>
        <v>0</v>
      </c>
      <c r="CC115" s="3">
        <f>IF(Inputs!$B$27&lt;&gt;"Ready","PENDING INPUTS",MIN((BW115+BX115+BY115),IF(D115&gt;C115,IF(D115=0,0,BZ115*C115/D115),BZ115+CB115)))</f>
        <v>0</v>
      </c>
      <c r="CD115" s="3">
        <f>IF(Inputs!$B$27&lt;&gt;"Ready","PENDING INPUTS",MAX(0,(BW115+BX115+BY115)-CC115))</f>
        <v>0</v>
      </c>
      <c r="CE115" s="3">
        <f>IF(Inputs!$B$27&lt;&gt;"Ready","PENDING INPUTS",CL114)</f>
        <v>0</v>
      </c>
      <c r="CF115" s="3">
        <f>IF(Inputs!$B$27&lt;&gt;"Ready","PENDING INPUTS",IF(A115&lt;=Inputs!$B$6,ROUND(CE115*Inputs!C23/12,2),0))</f>
        <v>0</v>
      </c>
      <c r="CG115" s="3">
        <f>IF(Inputs!$B$27&lt;&gt;"Ready","PENDING INPUTS",IF(AND(A115&lt;=Inputs!$B$6,CE115&gt;0),Inputs!G23,0))</f>
        <v>0</v>
      </c>
      <c r="CH115" s="3">
        <f>IF(Inputs!$B$27&lt;&gt;"Ready","PENDING INPUTS",IF(A115&gt;Inputs!$B$6,0,MIN((CE115+CF115+CG115),IF(Inputs!H23=1,Inputs!D23,MAX(Inputs!F23,ROUND(CE115*Inputs!E23+CF115+CG115,2))))))</f>
        <v>0</v>
      </c>
      <c r="CI115">
        <f>IF(Inputs!$B$27&lt;&gt;"Ready","PENDING INPUTS",IF(CE115&lt;=0,99,1+IF(AND(K115&gt;0,OR(K115&lt;CE115,AND(K115=CE115,0&lt;9))),1,0)+IF(AND(S115&gt;0,OR(S115&lt;CE115,AND(S115=CE115,1&lt;9))),1,0)+IF(AND(AA115&gt;0,OR(AA115&lt;CE115,AND(AA115=CE115,2&lt;9))),1,0)+IF(AND(AI115&gt;0,OR(AI115&lt;CE115,AND(AI115=CE115,3&lt;9))),1,0)+IF(AND(AQ115&gt;0,OR(AQ115&lt;CE115,AND(AQ115=CE115,4&lt;9))),1,0)+IF(AND(AY115&gt;0,OR(AY115&lt;CE115,AND(AY115=CE115,5&lt;9))),1,0)+IF(AND(BG115&gt;0,OR(BG115&lt;CE115,AND(BG115=CE115,6&lt;9))),1,0)+IF(AND(BO115&gt;0,OR(BO115&lt;CE115,AND(BO115=CE115,7&lt;9))),1,0)+IF(AND(BW115&gt;0,OR(BW115&lt;CE115,AND(BW115=CE115,8&lt;9))),1,0)))</f>
        <v>99</v>
      </c>
      <c r="CJ115" s="3">
        <f>IF(Inputs!$B$27&lt;&gt;"Ready","PENDING INPUTS",IF(A115&gt;Inputs!$B$6,0,MIN(MAX(0,(CE115+CF115+CG115)-CH115),MAX(0,C115-D115-(IF(O115&lt;CI115,K115+L115+M115-N115,0)+IF(W115&lt;CI115,S115+T115+U115-V115,0)+IF(AE115&lt;CI115,AA115+AB115+AC115-AD115,0)+IF(AM115&lt;CI115,AI115+AJ115+AK115-AL115,0)+IF(AU115&lt;CI115,AQ115+AR115+AS115-AT115,0)+IF(BC115&lt;CI115,AY115+AZ115+BA115-BB115,0)+IF(BK115&lt;CI115,BG115+BH115+BI115-BJ115,0)+IF(BS115&lt;CI115,BO115+BP115+BQ115-BR115,0)+IF(CA115&lt;CI115,BW115+BX115+BY115-BZ115,0)+IF(CI115&lt;CI115,CE115+CF115+CG115-CH115,0))))))</f>
        <v>0</v>
      </c>
      <c r="CK115" s="3">
        <f>IF(Inputs!$B$27&lt;&gt;"Ready","PENDING INPUTS",MIN((CE115+CF115+CG115),IF(D115&gt;C115,IF(D115=0,0,CH115*C115/D115),CH115+CJ115)))</f>
        <v>0</v>
      </c>
      <c r="CL115" s="3">
        <f>IF(Inputs!$B$27&lt;&gt;"Ready","PENDING INPUTS",MAX(0,(CE115+CF115+CG115)-CK115))</f>
        <v>0</v>
      </c>
    </row>
    <row r="116" spans="1:90" ht="27.95" customHeight="1" x14ac:dyDescent="0.25">
      <c r="A116">
        <v>112</v>
      </c>
      <c r="B116" s="13">
        <f>IF(Inputs!$B$27&lt;&gt;"Ready","PENDING INPUTS",EDATE(Inputs!$B$5,A116-1))</f>
        <v>49675</v>
      </c>
      <c r="C116" s="3">
        <f>IF(Inputs!$B$27&lt;&gt;"Ready","PENDING INPUTS",IF(A116&lt;=Inputs!$B$6,MAX(0,Inputs!$B$4+IF(A116=Inputs!$B$7,Inputs!$B$8,0)+IF(A116=Inputs!$B$9,Inputs!$B$10,0)),0))</f>
        <v>0</v>
      </c>
      <c r="D116" s="3">
        <f>IF(Inputs!$B$27&lt;&gt;"Ready","PENDING INPUTS",SUM(N116,V116,AD116,AL116,AT116,BB116,BJ116,BR116,BZ116,CH116))</f>
        <v>0</v>
      </c>
      <c r="E116" s="3">
        <f>IF(Inputs!$B$27&lt;&gt;"Ready","PENDING INPUTS",MAX(0,D116-C116))</f>
        <v>0</v>
      </c>
      <c r="F116" s="3">
        <f>IF(Inputs!$B$27&lt;&gt;"Ready","PENDING INPUTS",SUM(Q116,Y116,AG116,AO116,AW116,BE116,BM116,BU116,CC116,CK116))</f>
        <v>0</v>
      </c>
      <c r="G116" s="3">
        <f>IF(Inputs!$B$27&lt;&gt;"Ready","PENDING INPUTS",SUM(L116,T116,AB116,AJ116,AR116,AZ116,BH116,BP116,BX116,CF116))</f>
        <v>0</v>
      </c>
      <c r="H116" s="3">
        <f>IF(Inputs!$B$27&lt;&gt;"Ready","PENDING INPUTS",SUM(M116,U116,AC116,AK116,AS116,BA116,BI116,BQ116,BY116,CG116))</f>
        <v>0</v>
      </c>
      <c r="I116" s="3">
        <f>IF(Inputs!$B$27&lt;&gt;"Ready","PENDING INPUTS",SUM(R116,Z116,AH116,AP116,AX116,BF116,BN116,BV116,CD116,CL116))</f>
        <v>0</v>
      </c>
      <c r="J116" t="str">
        <f>IF(Inputs!$B$27&lt;&gt;"Ready","PENDING INPUTS",IF(A116&gt;Inputs!$B$6,"Beyond horizon",IF(E116&gt;0.005,"MINIMUM SHORTFALL",IF(I116&lt;0.005,"Paid off","In progress"))))</f>
        <v>Paid off</v>
      </c>
      <c r="K116" s="3">
        <f>IF(Inputs!$B$27&lt;&gt;"Ready","PENDING INPUTS",R115)</f>
        <v>0</v>
      </c>
      <c r="L116" s="3">
        <f>IF(Inputs!$B$27&lt;&gt;"Ready","PENDING INPUTS",IF(A116&lt;=Inputs!$B$6,ROUND(K116*Inputs!C14/12,2),0))</f>
        <v>0</v>
      </c>
      <c r="M116" s="3">
        <f>IF(Inputs!$B$27&lt;&gt;"Ready","PENDING INPUTS",IF(AND(A116&lt;=Inputs!$B$6,K116&gt;0),Inputs!G14,0))</f>
        <v>0</v>
      </c>
      <c r="N116" s="3">
        <f>IF(Inputs!$B$27&lt;&gt;"Ready","PENDING INPUTS",IF(A116&gt;Inputs!$B$6,0,MIN((K116+L116+M116),IF(Inputs!H14=1,Inputs!D14,MAX(Inputs!F14,ROUND(K116*Inputs!E14+L116+M116,2))))))</f>
        <v>0</v>
      </c>
      <c r="O116">
        <f>IF(Inputs!$B$27&lt;&gt;"Ready","PENDING INPUTS",IF(K116&lt;=0,99,1+IF(AND(S116&gt;0,OR(S116&lt;K116,AND(S116=K116,1&lt;0))),1,0)+IF(AND(AA116&gt;0,OR(AA116&lt;K116,AND(AA116=K116,2&lt;0))),1,0)+IF(AND(AI116&gt;0,OR(AI116&lt;K116,AND(AI116=K116,3&lt;0))),1,0)+IF(AND(AQ116&gt;0,OR(AQ116&lt;K116,AND(AQ116=K116,4&lt;0))),1,0)+IF(AND(AY116&gt;0,OR(AY116&lt;K116,AND(AY116=K116,5&lt;0))),1,0)+IF(AND(BG116&gt;0,OR(BG116&lt;K116,AND(BG116=K116,6&lt;0))),1,0)+IF(AND(BO116&gt;0,OR(BO116&lt;K116,AND(BO116=K116,7&lt;0))),1,0)+IF(AND(BW116&gt;0,OR(BW116&lt;K116,AND(BW116=K116,8&lt;0))),1,0)+IF(AND(CE116&gt;0,OR(CE116&lt;K116,AND(CE116=K116,9&lt;0))),1,0)))</f>
        <v>99</v>
      </c>
      <c r="P116" s="3">
        <f>IF(Inputs!$B$27&lt;&gt;"Ready","PENDING INPUTS",IF(A116&gt;Inputs!$B$6,0,MIN(MAX(0,(K116+L116+M116)-N116),MAX(0,C116-D116-(IF(O116&lt;O116,K116+L116+M116-N116,0)+IF(W116&lt;O116,S116+T116+U116-V116,0)+IF(AE116&lt;O116,AA116+AB116+AC116-AD116,0)+IF(AM116&lt;O116,AI116+AJ116+AK116-AL116,0)+IF(AU116&lt;O116,AQ116+AR116+AS116-AT116,0)+IF(BC116&lt;O116,AY116+AZ116+BA116-BB116,0)+IF(BK116&lt;O116,BG116+BH116+BI116-BJ116,0)+IF(BS116&lt;O116,BO116+BP116+BQ116-BR116,0)+IF(CA116&lt;O116,BW116+BX116+BY116-BZ116,0)+IF(CI116&lt;O116,CE116+CF116+CG116-CH116,0))))))</f>
        <v>0</v>
      </c>
      <c r="Q116" s="3">
        <f>IF(Inputs!$B$27&lt;&gt;"Ready","PENDING INPUTS",MIN((K116+L116+M116),IF(D116&gt;C116,IF(D116=0,0,N116*C116/D116),N116+P116)))</f>
        <v>0</v>
      </c>
      <c r="R116" s="3">
        <f>IF(Inputs!$B$27&lt;&gt;"Ready","PENDING INPUTS",MAX(0,(K116+L116+M116)-Q116))</f>
        <v>0</v>
      </c>
      <c r="S116" s="3">
        <f>IF(Inputs!$B$27&lt;&gt;"Ready","PENDING INPUTS",Z115)</f>
        <v>0</v>
      </c>
      <c r="T116" s="3">
        <f>IF(Inputs!$B$27&lt;&gt;"Ready","PENDING INPUTS",IF(A116&lt;=Inputs!$B$6,ROUND(S116*Inputs!C15/12,2),0))</f>
        <v>0</v>
      </c>
      <c r="U116" s="3">
        <f>IF(Inputs!$B$27&lt;&gt;"Ready","PENDING INPUTS",IF(AND(A116&lt;=Inputs!$B$6,S116&gt;0),Inputs!G15,0))</f>
        <v>0</v>
      </c>
      <c r="V116" s="3">
        <f>IF(Inputs!$B$27&lt;&gt;"Ready","PENDING INPUTS",IF(A116&gt;Inputs!$B$6,0,MIN((S116+T116+U116),IF(Inputs!H15=1,Inputs!D15,MAX(Inputs!F15,ROUND(S116*Inputs!E15+T116+U116,2))))))</f>
        <v>0</v>
      </c>
      <c r="W116">
        <f>IF(Inputs!$B$27&lt;&gt;"Ready","PENDING INPUTS",IF(S116&lt;=0,99,1+IF(AND(K116&gt;0,OR(K116&lt;S116,AND(K116=S116,0&lt;1))),1,0)+IF(AND(AA116&gt;0,OR(AA116&lt;S116,AND(AA116=S116,2&lt;1))),1,0)+IF(AND(AI116&gt;0,OR(AI116&lt;S116,AND(AI116=S116,3&lt;1))),1,0)+IF(AND(AQ116&gt;0,OR(AQ116&lt;S116,AND(AQ116=S116,4&lt;1))),1,0)+IF(AND(AY116&gt;0,OR(AY116&lt;S116,AND(AY116=S116,5&lt;1))),1,0)+IF(AND(BG116&gt;0,OR(BG116&lt;S116,AND(BG116=S116,6&lt;1))),1,0)+IF(AND(BO116&gt;0,OR(BO116&lt;S116,AND(BO116=S116,7&lt;1))),1,0)+IF(AND(BW116&gt;0,OR(BW116&lt;S116,AND(BW116=S116,8&lt;1))),1,0)+IF(AND(CE116&gt;0,OR(CE116&lt;S116,AND(CE116=S116,9&lt;1))),1,0)))</f>
        <v>99</v>
      </c>
      <c r="X116" s="3">
        <f>IF(Inputs!$B$27&lt;&gt;"Ready","PENDING INPUTS",IF(A116&gt;Inputs!$B$6,0,MIN(MAX(0,(S116+T116+U116)-V116),MAX(0,C116-D116-(IF(O116&lt;W116,K116+L116+M116-N116,0)+IF(W116&lt;W116,S116+T116+U116-V116,0)+IF(AE116&lt;W116,AA116+AB116+AC116-AD116,0)+IF(AM116&lt;W116,AI116+AJ116+AK116-AL116,0)+IF(AU116&lt;W116,AQ116+AR116+AS116-AT116,0)+IF(BC116&lt;W116,AY116+AZ116+BA116-BB116,0)+IF(BK116&lt;W116,BG116+BH116+BI116-BJ116,0)+IF(BS116&lt;W116,BO116+BP116+BQ116-BR116,0)+IF(CA116&lt;W116,BW116+BX116+BY116-BZ116,0)+IF(CI116&lt;W116,CE116+CF116+CG116-CH116,0))))))</f>
        <v>0</v>
      </c>
      <c r="Y116" s="3">
        <f>IF(Inputs!$B$27&lt;&gt;"Ready","PENDING INPUTS",MIN((S116+T116+U116),IF(D116&gt;C116,IF(D116=0,0,V116*C116/D116),V116+X116)))</f>
        <v>0</v>
      </c>
      <c r="Z116" s="3">
        <f>IF(Inputs!$B$27&lt;&gt;"Ready","PENDING INPUTS",MAX(0,(S116+T116+U116)-Y116))</f>
        <v>0</v>
      </c>
      <c r="AA116" s="3">
        <f>IF(Inputs!$B$27&lt;&gt;"Ready","PENDING INPUTS",AH115)</f>
        <v>0</v>
      </c>
      <c r="AB116" s="3">
        <f>IF(Inputs!$B$27&lt;&gt;"Ready","PENDING INPUTS",IF(A116&lt;=Inputs!$B$6,ROUND(AA116*Inputs!C16/12,2),0))</f>
        <v>0</v>
      </c>
      <c r="AC116" s="3">
        <f>IF(Inputs!$B$27&lt;&gt;"Ready","PENDING INPUTS",IF(AND(A116&lt;=Inputs!$B$6,AA116&gt;0),Inputs!G16,0))</f>
        <v>0</v>
      </c>
      <c r="AD116" s="3">
        <f>IF(Inputs!$B$27&lt;&gt;"Ready","PENDING INPUTS",IF(A116&gt;Inputs!$B$6,0,MIN((AA116+AB116+AC116),IF(Inputs!H16=1,Inputs!D16,MAX(Inputs!F16,ROUND(AA116*Inputs!E16+AB116+AC116,2))))))</f>
        <v>0</v>
      </c>
      <c r="AE116">
        <f>IF(Inputs!$B$27&lt;&gt;"Ready","PENDING INPUTS",IF(AA116&lt;=0,99,1+IF(AND(K116&gt;0,OR(K116&lt;AA116,AND(K116=AA116,0&lt;2))),1,0)+IF(AND(S116&gt;0,OR(S116&lt;AA116,AND(S116=AA116,1&lt;2))),1,0)+IF(AND(AI116&gt;0,OR(AI116&lt;AA116,AND(AI116=AA116,3&lt;2))),1,0)+IF(AND(AQ116&gt;0,OR(AQ116&lt;AA116,AND(AQ116=AA116,4&lt;2))),1,0)+IF(AND(AY116&gt;0,OR(AY116&lt;AA116,AND(AY116=AA116,5&lt;2))),1,0)+IF(AND(BG116&gt;0,OR(BG116&lt;AA116,AND(BG116=AA116,6&lt;2))),1,0)+IF(AND(BO116&gt;0,OR(BO116&lt;AA116,AND(BO116=AA116,7&lt;2))),1,0)+IF(AND(BW116&gt;0,OR(BW116&lt;AA116,AND(BW116=AA116,8&lt;2))),1,0)+IF(AND(CE116&gt;0,OR(CE116&lt;AA116,AND(CE116=AA116,9&lt;2))),1,0)))</f>
        <v>99</v>
      </c>
      <c r="AF116" s="3">
        <f>IF(Inputs!$B$27&lt;&gt;"Ready","PENDING INPUTS",IF(A116&gt;Inputs!$B$6,0,MIN(MAX(0,(AA116+AB116+AC116)-AD116),MAX(0,C116-D116-(IF(O116&lt;AE116,K116+L116+M116-N116,0)+IF(W116&lt;AE116,S116+T116+U116-V116,0)+IF(AE116&lt;AE116,AA116+AB116+AC116-AD116,0)+IF(AM116&lt;AE116,AI116+AJ116+AK116-AL116,0)+IF(AU116&lt;AE116,AQ116+AR116+AS116-AT116,0)+IF(BC116&lt;AE116,AY116+AZ116+BA116-BB116,0)+IF(BK116&lt;AE116,BG116+BH116+BI116-BJ116,0)+IF(BS116&lt;AE116,BO116+BP116+BQ116-BR116,0)+IF(CA116&lt;AE116,BW116+BX116+BY116-BZ116,0)+IF(CI116&lt;AE116,CE116+CF116+CG116-CH116,0))))))</f>
        <v>0</v>
      </c>
      <c r="AG116" s="3">
        <f>IF(Inputs!$B$27&lt;&gt;"Ready","PENDING INPUTS",MIN((AA116+AB116+AC116),IF(D116&gt;C116,IF(D116=0,0,AD116*C116/D116),AD116+AF116)))</f>
        <v>0</v>
      </c>
      <c r="AH116" s="3">
        <f>IF(Inputs!$B$27&lt;&gt;"Ready","PENDING INPUTS",MAX(0,(AA116+AB116+AC116)-AG116))</f>
        <v>0</v>
      </c>
      <c r="AI116" s="3">
        <f>IF(Inputs!$B$27&lt;&gt;"Ready","PENDING INPUTS",AP115)</f>
        <v>0</v>
      </c>
      <c r="AJ116" s="3">
        <f>IF(Inputs!$B$27&lt;&gt;"Ready","PENDING INPUTS",IF(A116&lt;=Inputs!$B$6,ROUND(AI116*Inputs!C17/12,2),0))</f>
        <v>0</v>
      </c>
      <c r="AK116" s="3">
        <f>IF(Inputs!$B$27&lt;&gt;"Ready","PENDING INPUTS",IF(AND(A116&lt;=Inputs!$B$6,AI116&gt;0),Inputs!G17,0))</f>
        <v>0</v>
      </c>
      <c r="AL116" s="3">
        <f>IF(Inputs!$B$27&lt;&gt;"Ready","PENDING INPUTS",IF(A116&gt;Inputs!$B$6,0,MIN((AI116+AJ116+AK116),IF(Inputs!H17=1,Inputs!D17,MAX(Inputs!F17,ROUND(AI116*Inputs!E17+AJ116+AK116,2))))))</f>
        <v>0</v>
      </c>
      <c r="AM116">
        <f>IF(Inputs!$B$27&lt;&gt;"Ready","PENDING INPUTS",IF(AI116&lt;=0,99,1+IF(AND(K116&gt;0,OR(K116&lt;AI116,AND(K116=AI116,0&lt;3))),1,0)+IF(AND(S116&gt;0,OR(S116&lt;AI116,AND(S116=AI116,1&lt;3))),1,0)+IF(AND(AA116&gt;0,OR(AA116&lt;AI116,AND(AA116=AI116,2&lt;3))),1,0)+IF(AND(AQ116&gt;0,OR(AQ116&lt;AI116,AND(AQ116=AI116,4&lt;3))),1,0)+IF(AND(AY116&gt;0,OR(AY116&lt;AI116,AND(AY116=AI116,5&lt;3))),1,0)+IF(AND(BG116&gt;0,OR(BG116&lt;AI116,AND(BG116=AI116,6&lt;3))),1,0)+IF(AND(BO116&gt;0,OR(BO116&lt;AI116,AND(BO116=AI116,7&lt;3))),1,0)+IF(AND(BW116&gt;0,OR(BW116&lt;AI116,AND(BW116=AI116,8&lt;3))),1,0)+IF(AND(CE116&gt;0,OR(CE116&lt;AI116,AND(CE116=AI116,9&lt;3))),1,0)))</f>
        <v>99</v>
      </c>
      <c r="AN116" s="3">
        <f>IF(Inputs!$B$27&lt;&gt;"Ready","PENDING INPUTS",IF(A116&gt;Inputs!$B$6,0,MIN(MAX(0,(AI116+AJ116+AK116)-AL116),MAX(0,C116-D116-(IF(O116&lt;AM116,K116+L116+M116-N116,0)+IF(W116&lt;AM116,S116+T116+U116-V116,0)+IF(AE116&lt;AM116,AA116+AB116+AC116-AD116,0)+IF(AM116&lt;AM116,AI116+AJ116+AK116-AL116,0)+IF(AU116&lt;AM116,AQ116+AR116+AS116-AT116,0)+IF(BC116&lt;AM116,AY116+AZ116+BA116-BB116,0)+IF(BK116&lt;AM116,BG116+BH116+BI116-BJ116,0)+IF(BS116&lt;AM116,BO116+BP116+BQ116-BR116,0)+IF(CA116&lt;AM116,BW116+BX116+BY116-BZ116,0)+IF(CI116&lt;AM116,CE116+CF116+CG116-CH116,0))))))</f>
        <v>0</v>
      </c>
      <c r="AO116" s="3">
        <f>IF(Inputs!$B$27&lt;&gt;"Ready","PENDING INPUTS",MIN((AI116+AJ116+AK116),IF(D116&gt;C116,IF(D116=0,0,AL116*C116/D116),AL116+AN116)))</f>
        <v>0</v>
      </c>
      <c r="AP116" s="3">
        <f>IF(Inputs!$B$27&lt;&gt;"Ready","PENDING INPUTS",MAX(0,(AI116+AJ116+AK116)-AO116))</f>
        <v>0</v>
      </c>
      <c r="AQ116" s="3">
        <f>IF(Inputs!$B$27&lt;&gt;"Ready","PENDING INPUTS",AX115)</f>
        <v>0</v>
      </c>
      <c r="AR116" s="3">
        <f>IF(Inputs!$B$27&lt;&gt;"Ready","PENDING INPUTS",IF(A116&lt;=Inputs!$B$6,ROUND(AQ116*Inputs!C18/12,2),0))</f>
        <v>0</v>
      </c>
      <c r="AS116" s="3">
        <f>IF(Inputs!$B$27&lt;&gt;"Ready","PENDING INPUTS",IF(AND(A116&lt;=Inputs!$B$6,AQ116&gt;0),Inputs!G18,0))</f>
        <v>0</v>
      </c>
      <c r="AT116" s="3">
        <f>IF(Inputs!$B$27&lt;&gt;"Ready","PENDING INPUTS",IF(A116&gt;Inputs!$B$6,0,MIN((AQ116+AR116+AS116),IF(Inputs!H18=1,Inputs!D18,MAX(Inputs!F18,ROUND(AQ116*Inputs!E18+AR116+AS116,2))))))</f>
        <v>0</v>
      </c>
      <c r="AU116">
        <f>IF(Inputs!$B$27&lt;&gt;"Ready","PENDING INPUTS",IF(AQ116&lt;=0,99,1+IF(AND(K116&gt;0,OR(K116&lt;AQ116,AND(K116=AQ116,0&lt;4))),1,0)+IF(AND(S116&gt;0,OR(S116&lt;AQ116,AND(S116=AQ116,1&lt;4))),1,0)+IF(AND(AA116&gt;0,OR(AA116&lt;AQ116,AND(AA116=AQ116,2&lt;4))),1,0)+IF(AND(AI116&gt;0,OR(AI116&lt;AQ116,AND(AI116=AQ116,3&lt;4))),1,0)+IF(AND(AY116&gt;0,OR(AY116&lt;AQ116,AND(AY116=AQ116,5&lt;4))),1,0)+IF(AND(BG116&gt;0,OR(BG116&lt;AQ116,AND(BG116=AQ116,6&lt;4))),1,0)+IF(AND(BO116&gt;0,OR(BO116&lt;AQ116,AND(BO116=AQ116,7&lt;4))),1,0)+IF(AND(BW116&gt;0,OR(BW116&lt;AQ116,AND(BW116=AQ116,8&lt;4))),1,0)+IF(AND(CE116&gt;0,OR(CE116&lt;AQ116,AND(CE116=AQ116,9&lt;4))),1,0)))</f>
        <v>99</v>
      </c>
      <c r="AV116" s="3">
        <f>IF(Inputs!$B$27&lt;&gt;"Ready","PENDING INPUTS",IF(A116&gt;Inputs!$B$6,0,MIN(MAX(0,(AQ116+AR116+AS116)-AT116),MAX(0,C116-D116-(IF(O116&lt;AU116,K116+L116+M116-N116,0)+IF(W116&lt;AU116,S116+T116+U116-V116,0)+IF(AE116&lt;AU116,AA116+AB116+AC116-AD116,0)+IF(AM116&lt;AU116,AI116+AJ116+AK116-AL116,0)+IF(AU116&lt;AU116,AQ116+AR116+AS116-AT116,0)+IF(BC116&lt;AU116,AY116+AZ116+BA116-BB116,0)+IF(BK116&lt;AU116,BG116+BH116+BI116-BJ116,0)+IF(BS116&lt;AU116,BO116+BP116+BQ116-BR116,0)+IF(CA116&lt;AU116,BW116+BX116+BY116-BZ116,0)+IF(CI116&lt;AU116,CE116+CF116+CG116-CH116,0))))))</f>
        <v>0</v>
      </c>
      <c r="AW116" s="3">
        <f>IF(Inputs!$B$27&lt;&gt;"Ready","PENDING INPUTS",MIN((AQ116+AR116+AS116),IF(D116&gt;C116,IF(D116=0,0,AT116*C116/D116),AT116+AV116)))</f>
        <v>0</v>
      </c>
      <c r="AX116" s="3">
        <f>IF(Inputs!$B$27&lt;&gt;"Ready","PENDING INPUTS",MAX(0,(AQ116+AR116+AS116)-AW116))</f>
        <v>0</v>
      </c>
      <c r="AY116" s="3">
        <f>IF(Inputs!$B$27&lt;&gt;"Ready","PENDING INPUTS",BF115)</f>
        <v>0</v>
      </c>
      <c r="AZ116" s="3">
        <f>IF(Inputs!$B$27&lt;&gt;"Ready","PENDING INPUTS",IF(A116&lt;=Inputs!$B$6,ROUND(AY116*Inputs!C19/12,2),0))</f>
        <v>0</v>
      </c>
      <c r="BA116" s="3">
        <f>IF(Inputs!$B$27&lt;&gt;"Ready","PENDING INPUTS",IF(AND(A116&lt;=Inputs!$B$6,AY116&gt;0),Inputs!G19,0))</f>
        <v>0</v>
      </c>
      <c r="BB116" s="3">
        <f>IF(Inputs!$B$27&lt;&gt;"Ready","PENDING INPUTS",IF(A116&gt;Inputs!$B$6,0,MIN((AY116+AZ116+BA116),IF(Inputs!H19=1,Inputs!D19,MAX(Inputs!F19,ROUND(AY116*Inputs!E19+AZ116+BA116,2))))))</f>
        <v>0</v>
      </c>
      <c r="BC116">
        <f>IF(Inputs!$B$27&lt;&gt;"Ready","PENDING INPUTS",IF(AY116&lt;=0,99,1+IF(AND(K116&gt;0,OR(K116&lt;AY116,AND(K116=AY116,0&lt;5))),1,0)+IF(AND(S116&gt;0,OR(S116&lt;AY116,AND(S116=AY116,1&lt;5))),1,0)+IF(AND(AA116&gt;0,OR(AA116&lt;AY116,AND(AA116=AY116,2&lt;5))),1,0)+IF(AND(AI116&gt;0,OR(AI116&lt;AY116,AND(AI116=AY116,3&lt;5))),1,0)+IF(AND(AQ116&gt;0,OR(AQ116&lt;AY116,AND(AQ116=AY116,4&lt;5))),1,0)+IF(AND(BG116&gt;0,OR(BG116&lt;AY116,AND(BG116=AY116,6&lt;5))),1,0)+IF(AND(BO116&gt;0,OR(BO116&lt;AY116,AND(BO116=AY116,7&lt;5))),1,0)+IF(AND(BW116&gt;0,OR(BW116&lt;AY116,AND(BW116=AY116,8&lt;5))),1,0)+IF(AND(CE116&gt;0,OR(CE116&lt;AY116,AND(CE116=AY116,9&lt;5))),1,0)))</f>
        <v>99</v>
      </c>
      <c r="BD116" s="3">
        <f>IF(Inputs!$B$27&lt;&gt;"Ready","PENDING INPUTS",IF(A116&gt;Inputs!$B$6,0,MIN(MAX(0,(AY116+AZ116+BA116)-BB116),MAX(0,C116-D116-(IF(O116&lt;BC116,K116+L116+M116-N116,0)+IF(W116&lt;BC116,S116+T116+U116-V116,0)+IF(AE116&lt;BC116,AA116+AB116+AC116-AD116,0)+IF(AM116&lt;BC116,AI116+AJ116+AK116-AL116,0)+IF(AU116&lt;BC116,AQ116+AR116+AS116-AT116,0)+IF(BC116&lt;BC116,AY116+AZ116+BA116-BB116,0)+IF(BK116&lt;BC116,BG116+BH116+BI116-BJ116,0)+IF(BS116&lt;BC116,BO116+BP116+BQ116-BR116,0)+IF(CA116&lt;BC116,BW116+BX116+BY116-BZ116,0)+IF(CI116&lt;BC116,CE116+CF116+CG116-CH116,0))))))</f>
        <v>0</v>
      </c>
      <c r="BE116" s="3">
        <f>IF(Inputs!$B$27&lt;&gt;"Ready","PENDING INPUTS",MIN((AY116+AZ116+BA116),IF(D116&gt;C116,IF(D116=0,0,BB116*C116/D116),BB116+BD116)))</f>
        <v>0</v>
      </c>
      <c r="BF116" s="3">
        <f>IF(Inputs!$B$27&lt;&gt;"Ready","PENDING INPUTS",MAX(0,(AY116+AZ116+BA116)-BE116))</f>
        <v>0</v>
      </c>
      <c r="BG116" s="3">
        <f>IF(Inputs!$B$27&lt;&gt;"Ready","PENDING INPUTS",BN115)</f>
        <v>0</v>
      </c>
      <c r="BH116" s="3">
        <f>IF(Inputs!$B$27&lt;&gt;"Ready","PENDING INPUTS",IF(A116&lt;=Inputs!$B$6,ROUND(BG116*Inputs!C20/12,2),0))</f>
        <v>0</v>
      </c>
      <c r="BI116" s="3">
        <f>IF(Inputs!$B$27&lt;&gt;"Ready","PENDING INPUTS",IF(AND(A116&lt;=Inputs!$B$6,BG116&gt;0),Inputs!G20,0))</f>
        <v>0</v>
      </c>
      <c r="BJ116" s="3">
        <f>IF(Inputs!$B$27&lt;&gt;"Ready","PENDING INPUTS",IF(A116&gt;Inputs!$B$6,0,MIN((BG116+BH116+BI116),IF(Inputs!H20=1,Inputs!D20,MAX(Inputs!F20,ROUND(BG116*Inputs!E20+BH116+BI116,2))))))</f>
        <v>0</v>
      </c>
      <c r="BK116">
        <f>IF(Inputs!$B$27&lt;&gt;"Ready","PENDING INPUTS",IF(BG116&lt;=0,99,1+IF(AND(K116&gt;0,OR(K116&lt;BG116,AND(K116=BG116,0&lt;6))),1,0)+IF(AND(S116&gt;0,OR(S116&lt;BG116,AND(S116=BG116,1&lt;6))),1,0)+IF(AND(AA116&gt;0,OR(AA116&lt;BG116,AND(AA116=BG116,2&lt;6))),1,0)+IF(AND(AI116&gt;0,OR(AI116&lt;BG116,AND(AI116=BG116,3&lt;6))),1,0)+IF(AND(AQ116&gt;0,OR(AQ116&lt;BG116,AND(AQ116=BG116,4&lt;6))),1,0)+IF(AND(AY116&gt;0,OR(AY116&lt;BG116,AND(AY116=BG116,5&lt;6))),1,0)+IF(AND(BO116&gt;0,OR(BO116&lt;BG116,AND(BO116=BG116,7&lt;6))),1,0)+IF(AND(BW116&gt;0,OR(BW116&lt;BG116,AND(BW116=BG116,8&lt;6))),1,0)+IF(AND(CE116&gt;0,OR(CE116&lt;BG116,AND(CE116=BG116,9&lt;6))),1,0)))</f>
        <v>99</v>
      </c>
      <c r="BL116" s="3">
        <f>IF(Inputs!$B$27&lt;&gt;"Ready","PENDING INPUTS",IF(A116&gt;Inputs!$B$6,0,MIN(MAX(0,(BG116+BH116+BI116)-BJ116),MAX(0,C116-D116-(IF(O116&lt;BK116,K116+L116+M116-N116,0)+IF(W116&lt;BK116,S116+T116+U116-V116,0)+IF(AE116&lt;BK116,AA116+AB116+AC116-AD116,0)+IF(AM116&lt;BK116,AI116+AJ116+AK116-AL116,0)+IF(AU116&lt;BK116,AQ116+AR116+AS116-AT116,0)+IF(BC116&lt;BK116,AY116+AZ116+BA116-BB116,0)+IF(BK116&lt;BK116,BG116+BH116+BI116-BJ116,0)+IF(BS116&lt;BK116,BO116+BP116+BQ116-BR116,0)+IF(CA116&lt;BK116,BW116+BX116+BY116-BZ116,0)+IF(CI116&lt;BK116,CE116+CF116+CG116-CH116,0))))))</f>
        <v>0</v>
      </c>
      <c r="BM116" s="3">
        <f>IF(Inputs!$B$27&lt;&gt;"Ready","PENDING INPUTS",MIN((BG116+BH116+BI116),IF(D116&gt;C116,IF(D116=0,0,BJ116*C116/D116),BJ116+BL116)))</f>
        <v>0</v>
      </c>
      <c r="BN116" s="3">
        <f>IF(Inputs!$B$27&lt;&gt;"Ready","PENDING INPUTS",MAX(0,(BG116+BH116+BI116)-BM116))</f>
        <v>0</v>
      </c>
      <c r="BO116" s="3">
        <f>IF(Inputs!$B$27&lt;&gt;"Ready","PENDING INPUTS",BV115)</f>
        <v>0</v>
      </c>
      <c r="BP116" s="3">
        <f>IF(Inputs!$B$27&lt;&gt;"Ready","PENDING INPUTS",IF(A116&lt;=Inputs!$B$6,ROUND(BO116*Inputs!C21/12,2),0))</f>
        <v>0</v>
      </c>
      <c r="BQ116" s="3">
        <f>IF(Inputs!$B$27&lt;&gt;"Ready","PENDING INPUTS",IF(AND(A116&lt;=Inputs!$B$6,BO116&gt;0),Inputs!G21,0))</f>
        <v>0</v>
      </c>
      <c r="BR116" s="3">
        <f>IF(Inputs!$B$27&lt;&gt;"Ready","PENDING INPUTS",IF(A116&gt;Inputs!$B$6,0,MIN((BO116+BP116+BQ116),IF(Inputs!H21=1,Inputs!D21,MAX(Inputs!F21,ROUND(BO116*Inputs!E21+BP116+BQ116,2))))))</f>
        <v>0</v>
      </c>
      <c r="BS116">
        <f>IF(Inputs!$B$27&lt;&gt;"Ready","PENDING INPUTS",IF(BO116&lt;=0,99,1+IF(AND(K116&gt;0,OR(K116&lt;BO116,AND(K116=BO116,0&lt;7))),1,0)+IF(AND(S116&gt;0,OR(S116&lt;BO116,AND(S116=BO116,1&lt;7))),1,0)+IF(AND(AA116&gt;0,OR(AA116&lt;BO116,AND(AA116=BO116,2&lt;7))),1,0)+IF(AND(AI116&gt;0,OR(AI116&lt;BO116,AND(AI116=BO116,3&lt;7))),1,0)+IF(AND(AQ116&gt;0,OR(AQ116&lt;BO116,AND(AQ116=BO116,4&lt;7))),1,0)+IF(AND(AY116&gt;0,OR(AY116&lt;BO116,AND(AY116=BO116,5&lt;7))),1,0)+IF(AND(BG116&gt;0,OR(BG116&lt;BO116,AND(BG116=BO116,6&lt;7))),1,0)+IF(AND(BW116&gt;0,OR(BW116&lt;BO116,AND(BW116=BO116,8&lt;7))),1,0)+IF(AND(CE116&gt;0,OR(CE116&lt;BO116,AND(CE116=BO116,9&lt;7))),1,0)))</f>
        <v>99</v>
      </c>
      <c r="BT116" s="3">
        <f>IF(Inputs!$B$27&lt;&gt;"Ready","PENDING INPUTS",IF(A116&gt;Inputs!$B$6,0,MIN(MAX(0,(BO116+BP116+BQ116)-BR116),MAX(0,C116-D116-(IF(O116&lt;BS116,K116+L116+M116-N116,0)+IF(W116&lt;BS116,S116+T116+U116-V116,0)+IF(AE116&lt;BS116,AA116+AB116+AC116-AD116,0)+IF(AM116&lt;BS116,AI116+AJ116+AK116-AL116,0)+IF(AU116&lt;BS116,AQ116+AR116+AS116-AT116,0)+IF(BC116&lt;BS116,AY116+AZ116+BA116-BB116,0)+IF(BK116&lt;BS116,BG116+BH116+BI116-BJ116,0)+IF(BS116&lt;BS116,BO116+BP116+BQ116-BR116,0)+IF(CA116&lt;BS116,BW116+BX116+BY116-BZ116,0)+IF(CI116&lt;BS116,CE116+CF116+CG116-CH116,0))))))</f>
        <v>0</v>
      </c>
      <c r="BU116" s="3">
        <f>IF(Inputs!$B$27&lt;&gt;"Ready","PENDING INPUTS",MIN((BO116+BP116+BQ116),IF(D116&gt;C116,IF(D116=0,0,BR116*C116/D116),BR116+BT116)))</f>
        <v>0</v>
      </c>
      <c r="BV116" s="3">
        <f>IF(Inputs!$B$27&lt;&gt;"Ready","PENDING INPUTS",MAX(0,(BO116+BP116+BQ116)-BU116))</f>
        <v>0</v>
      </c>
      <c r="BW116" s="3">
        <f>IF(Inputs!$B$27&lt;&gt;"Ready","PENDING INPUTS",CD115)</f>
        <v>0</v>
      </c>
      <c r="BX116" s="3">
        <f>IF(Inputs!$B$27&lt;&gt;"Ready","PENDING INPUTS",IF(A116&lt;=Inputs!$B$6,ROUND(BW116*Inputs!C22/12,2),0))</f>
        <v>0</v>
      </c>
      <c r="BY116" s="3">
        <f>IF(Inputs!$B$27&lt;&gt;"Ready","PENDING INPUTS",IF(AND(A116&lt;=Inputs!$B$6,BW116&gt;0),Inputs!G22,0))</f>
        <v>0</v>
      </c>
      <c r="BZ116" s="3">
        <f>IF(Inputs!$B$27&lt;&gt;"Ready","PENDING INPUTS",IF(A116&gt;Inputs!$B$6,0,MIN((BW116+BX116+BY116),IF(Inputs!H22=1,Inputs!D22,MAX(Inputs!F22,ROUND(BW116*Inputs!E22+BX116+BY116,2))))))</f>
        <v>0</v>
      </c>
      <c r="CA116">
        <f>IF(Inputs!$B$27&lt;&gt;"Ready","PENDING INPUTS",IF(BW116&lt;=0,99,1+IF(AND(K116&gt;0,OR(K116&lt;BW116,AND(K116=BW116,0&lt;8))),1,0)+IF(AND(S116&gt;0,OR(S116&lt;BW116,AND(S116=BW116,1&lt;8))),1,0)+IF(AND(AA116&gt;0,OR(AA116&lt;BW116,AND(AA116=BW116,2&lt;8))),1,0)+IF(AND(AI116&gt;0,OR(AI116&lt;BW116,AND(AI116=BW116,3&lt;8))),1,0)+IF(AND(AQ116&gt;0,OR(AQ116&lt;BW116,AND(AQ116=BW116,4&lt;8))),1,0)+IF(AND(AY116&gt;0,OR(AY116&lt;BW116,AND(AY116=BW116,5&lt;8))),1,0)+IF(AND(BG116&gt;0,OR(BG116&lt;BW116,AND(BG116=BW116,6&lt;8))),1,0)+IF(AND(BO116&gt;0,OR(BO116&lt;BW116,AND(BO116=BW116,7&lt;8))),1,0)+IF(AND(CE116&gt;0,OR(CE116&lt;BW116,AND(CE116=BW116,9&lt;8))),1,0)))</f>
        <v>99</v>
      </c>
      <c r="CB116" s="3">
        <f>IF(Inputs!$B$27&lt;&gt;"Ready","PENDING INPUTS",IF(A116&gt;Inputs!$B$6,0,MIN(MAX(0,(BW116+BX116+BY116)-BZ116),MAX(0,C116-D116-(IF(O116&lt;CA116,K116+L116+M116-N116,0)+IF(W116&lt;CA116,S116+T116+U116-V116,0)+IF(AE116&lt;CA116,AA116+AB116+AC116-AD116,0)+IF(AM116&lt;CA116,AI116+AJ116+AK116-AL116,0)+IF(AU116&lt;CA116,AQ116+AR116+AS116-AT116,0)+IF(BC116&lt;CA116,AY116+AZ116+BA116-BB116,0)+IF(BK116&lt;CA116,BG116+BH116+BI116-BJ116,0)+IF(BS116&lt;CA116,BO116+BP116+BQ116-BR116,0)+IF(CA116&lt;CA116,BW116+BX116+BY116-BZ116,0)+IF(CI116&lt;CA116,CE116+CF116+CG116-CH116,0))))))</f>
        <v>0</v>
      </c>
      <c r="CC116" s="3">
        <f>IF(Inputs!$B$27&lt;&gt;"Ready","PENDING INPUTS",MIN((BW116+BX116+BY116),IF(D116&gt;C116,IF(D116=0,0,BZ116*C116/D116),BZ116+CB116)))</f>
        <v>0</v>
      </c>
      <c r="CD116" s="3">
        <f>IF(Inputs!$B$27&lt;&gt;"Ready","PENDING INPUTS",MAX(0,(BW116+BX116+BY116)-CC116))</f>
        <v>0</v>
      </c>
      <c r="CE116" s="3">
        <f>IF(Inputs!$B$27&lt;&gt;"Ready","PENDING INPUTS",CL115)</f>
        <v>0</v>
      </c>
      <c r="CF116" s="3">
        <f>IF(Inputs!$B$27&lt;&gt;"Ready","PENDING INPUTS",IF(A116&lt;=Inputs!$B$6,ROUND(CE116*Inputs!C23/12,2),0))</f>
        <v>0</v>
      </c>
      <c r="CG116" s="3">
        <f>IF(Inputs!$B$27&lt;&gt;"Ready","PENDING INPUTS",IF(AND(A116&lt;=Inputs!$B$6,CE116&gt;0),Inputs!G23,0))</f>
        <v>0</v>
      </c>
      <c r="CH116" s="3">
        <f>IF(Inputs!$B$27&lt;&gt;"Ready","PENDING INPUTS",IF(A116&gt;Inputs!$B$6,0,MIN((CE116+CF116+CG116),IF(Inputs!H23=1,Inputs!D23,MAX(Inputs!F23,ROUND(CE116*Inputs!E23+CF116+CG116,2))))))</f>
        <v>0</v>
      </c>
      <c r="CI116">
        <f>IF(Inputs!$B$27&lt;&gt;"Ready","PENDING INPUTS",IF(CE116&lt;=0,99,1+IF(AND(K116&gt;0,OR(K116&lt;CE116,AND(K116=CE116,0&lt;9))),1,0)+IF(AND(S116&gt;0,OR(S116&lt;CE116,AND(S116=CE116,1&lt;9))),1,0)+IF(AND(AA116&gt;0,OR(AA116&lt;CE116,AND(AA116=CE116,2&lt;9))),1,0)+IF(AND(AI116&gt;0,OR(AI116&lt;CE116,AND(AI116=CE116,3&lt;9))),1,0)+IF(AND(AQ116&gt;0,OR(AQ116&lt;CE116,AND(AQ116=CE116,4&lt;9))),1,0)+IF(AND(AY116&gt;0,OR(AY116&lt;CE116,AND(AY116=CE116,5&lt;9))),1,0)+IF(AND(BG116&gt;0,OR(BG116&lt;CE116,AND(BG116=CE116,6&lt;9))),1,0)+IF(AND(BO116&gt;0,OR(BO116&lt;CE116,AND(BO116=CE116,7&lt;9))),1,0)+IF(AND(BW116&gt;0,OR(BW116&lt;CE116,AND(BW116=CE116,8&lt;9))),1,0)))</f>
        <v>99</v>
      </c>
      <c r="CJ116" s="3">
        <f>IF(Inputs!$B$27&lt;&gt;"Ready","PENDING INPUTS",IF(A116&gt;Inputs!$B$6,0,MIN(MAX(0,(CE116+CF116+CG116)-CH116),MAX(0,C116-D116-(IF(O116&lt;CI116,K116+L116+M116-N116,0)+IF(W116&lt;CI116,S116+T116+U116-V116,0)+IF(AE116&lt;CI116,AA116+AB116+AC116-AD116,0)+IF(AM116&lt;CI116,AI116+AJ116+AK116-AL116,0)+IF(AU116&lt;CI116,AQ116+AR116+AS116-AT116,0)+IF(BC116&lt;CI116,AY116+AZ116+BA116-BB116,0)+IF(BK116&lt;CI116,BG116+BH116+BI116-BJ116,0)+IF(BS116&lt;CI116,BO116+BP116+BQ116-BR116,0)+IF(CA116&lt;CI116,BW116+BX116+BY116-BZ116,0)+IF(CI116&lt;CI116,CE116+CF116+CG116-CH116,0))))))</f>
        <v>0</v>
      </c>
      <c r="CK116" s="3">
        <f>IF(Inputs!$B$27&lt;&gt;"Ready","PENDING INPUTS",MIN((CE116+CF116+CG116),IF(D116&gt;C116,IF(D116=0,0,CH116*C116/D116),CH116+CJ116)))</f>
        <v>0</v>
      </c>
      <c r="CL116" s="3">
        <f>IF(Inputs!$B$27&lt;&gt;"Ready","PENDING INPUTS",MAX(0,(CE116+CF116+CG116)-CK116))</f>
        <v>0</v>
      </c>
    </row>
    <row r="117" spans="1:90" ht="27.95" customHeight="1" x14ac:dyDescent="0.25">
      <c r="A117">
        <v>113</v>
      </c>
      <c r="B117" s="13">
        <f>IF(Inputs!$B$27&lt;&gt;"Ready","PENDING INPUTS",EDATE(Inputs!$B$5,A117-1))</f>
        <v>49706</v>
      </c>
      <c r="C117" s="3">
        <f>IF(Inputs!$B$27&lt;&gt;"Ready","PENDING INPUTS",IF(A117&lt;=Inputs!$B$6,MAX(0,Inputs!$B$4+IF(A117=Inputs!$B$7,Inputs!$B$8,0)+IF(A117=Inputs!$B$9,Inputs!$B$10,0)),0))</f>
        <v>0</v>
      </c>
      <c r="D117" s="3">
        <f>IF(Inputs!$B$27&lt;&gt;"Ready","PENDING INPUTS",SUM(N117,V117,AD117,AL117,AT117,BB117,BJ117,BR117,BZ117,CH117))</f>
        <v>0</v>
      </c>
      <c r="E117" s="3">
        <f>IF(Inputs!$B$27&lt;&gt;"Ready","PENDING INPUTS",MAX(0,D117-C117))</f>
        <v>0</v>
      </c>
      <c r="F117" s="3">
        <f>IF(Inputs!$B$27&lt;&gt;"Ready","PENDING INPUTS",SUM(Q117,Y117,AG117,AO117,AW117,BE117,BM117,BU117,CC117,CK117))</f>
        <v>0</v>
      </c>
      <c r="G117" s="3">
        <f>IF(Inputs!$B$27&lt;&gt;"Ready","PENDING INPUTS",SUM(L117,T117,AB117,AJ117,AR117,AZ117,BH117,BP117,BX117,CF117))</f>
        <v>0</v>
      </c>
      <c r="H117" s="3">
        <f>IF(Inputs!$B$27&lt;&gt;"Ready","PENDING INPUTS",SUM(M117,U117,AC117,AK117,AS117,BA117,BI117,BQ117,BY117,CG117))</f>
        <v>0</v>
      </c>
      <c r="I117" s="3">
        <f>IF(Inputs!$B$27&lt;&gt;"Ready","PENDING INPUTS",SUM(R117,Z117,AH117,AP117,AX117,BF117,BN117,BV117,CD117,CL117))</f>
        <v>0</v>
      </c>
      <c r="J117" t="str">
        <f>IF(Inputs!$B$27&lt;&gt;"Ready","PENDING INPUTS",IF(A117&gt;Inputs!$B$6,"Beyond horizon",IF(E117&gt;0.005,"MINIMUM SHORTFALL",IF(I117&lt;0.005,"Paid off","In progress"))))</f>
        <v>Paid off</v>
      </c>
      <c r="K117" s="3">
        <f>IF(Inputs!$B$27&lt;&gt;"Ready","PENDING INPUTS",R116)</f>
        <v>0</v>
      </c>
      <c r="L117" s="3">
        <f>IF(Inputs!$B$27&lt;&gt;"Ready","PENDING INPUTS",IF(A117&lt;=Inputs!$B$6,ROUND(K117*Inputs!C14/12,2),0))</f>
        <v>0</v>
      </c>
      <c r="M117" s="3">
        <f>IF(Inputs!$B$27&lt;&gt;"Ready","PENDING INPUTS",IF(AND(A117&lt;=Inputs!$B$6,K117&gt;0),Inputs!G14,0))</f>
        <v>0</v>
      </c>
      <c r="N117" s="3">
        <f>IF(Inputs!$B$27&lt;&gt;"Ready","PENDING INPUTS",IF(A117&gt;Inputs!$B$6,0,MIN((K117+L117+M117),IF(Inputs!H14=1,Inputs!D14,MAX(Inputs!F14,ROUND(K117*Inputs!E14+L117+M117,2))))))</f>
        <v>0</v>
      </c>
      <c r="O117">
        <f>IF(Inputs!$B$27&lt;&gt;"Ready","PENDING INPUTS",IF(K117&lt;=0,99,1+IF(AND(S117&gt;0,OR(S117&lt;K117,AND(S117=K117,1&lt;0))),1,0)+IF(AND(AA117&gt;0,OR(AA117&lt;K117,AND(AA117=K117,2&lt;0))),1,0)+IF(AND(AI117&gt;0,OR(AI117&lt;K117,AND(AI117=K117,3&lt;0))),1,0)+IF(AND(AQ117&gt;0,OR(AQ117&lt;K117,AND(AQ117=K117,4&lt;0))),1,0)+IF(AND(AY117&gt;0,OR(AY117&lt;K117,AND(AY117=K117,5&lt;0))),1,0)+IF(AND(BG117&gt;0,OR(BG117&lt;K117,AND(BG117=K117,6&lt;0))),1,0)+IF(AND(BO117&gt;0,OR(BO117&lt;K117,AND(BO117=K117,7&lt;0))),1,0)+IF(AND(BW117&gt;0,OR(BW117&lt;K117,AND(BW117=K117,8&lt;0))),1,0)+IF(AND(CE117&gt;0,OR(CE117&lt;K117,AND(CE117=K117,9&lt;0))),1,0)))</f>
        <v>99</v>
      </c>
      <c r="P117" s="3">
        <f>IF(Inputs!$B$27&lt;&gt;"Ready","PENDING INPUTS",IF(A117&gt;Inputs!$B$6,0,MIN(MAX(0,(K117+L117+M117)-N117),MAX(0,C117-D117-(IF(O117&lt;O117,K117+L117+M117-N117,0)+IF(W117&lt;O117,S117+T117+U117-V117,0)+IF(AE117&lt;O117,AA117+AB117+AC117-AD117,0)+IF(AM117&lt;O117,AI117+AJ117+AK117-AL117,0)+IF(AU117&lt;O117,AQ117+AR117+AS117-AT117,0)+IF(BC117&lt;O117,AY117+AZ117+BA117-BB117,0)+IF(BK117&lt;O117,BG117+BH117+BI117-BJ117,0)+IF(BS117&lt;O117,BO117+BP117+BQ117-BR117,0)+IF(CA117&lt;O117,BW117+BX117+BY117-BZ117,0)+IF(CI117&lt;O117,CE117+CF117+CG117-CH117,0))))))</f>
        <v>0</v>
      </c>
      <c r="Q117" s="3">
        <f>IF(Inputs!$B$27&lt;&gt;"Ready","PENDING INPUTS",MIN((K117+L117+M117),IF(D117&gt;C117,IF(D117=0,0,N117*C117/D117),N117+P117)))</f>
        <v>0</v>
      </c>
      <c r="R117" s="3">
        <f>IF(Inputs!$B$27&lt;&gt;"Ready","PENDING INPUTS",MAX(0,(K117+L117+M117)-Q117))</f>
        <v>0</v>
      </c>
      <c r="S117" s="3">
        <f>IF(Inputs!$B$27&lt;&gt;"Ready","PENDING INPUTS",Z116)</f>
        <v>0</v>
      </c>
      <c r="T117" s="3">
        <f>IF(Inputs!$B$27&lt;&gt;"Ready","PENDING INPUTS",IF(A117&lt;=Inputs!$B$6,ROUND(S117*Inputs!C15/12,2),0))</f>
        <v>0</v>
      </c>
      <c r="U117" s="3">
        <f>IF(Inputs!$B$27&lt;&gt;"Ready","PENDING INPUTS",IF(AND(A117&lt;=Inputs!$B$6,S117&gt;0),Inputs!G15,0))</f>
        <v>0</v>
      </c>
      <c r="V117" s="3">
        <f>IF(Inputs!$B$27&lt;&gt;"Ready","PENDING INPUTS",IF(A117&gt;Inputs!$B$6,0,MIN((S117+T117+U117),IF(Inputs!H15=1,Inputs!D15,MAX(Inputs!F15,ROUND(S117*Inputs!E15+T117+U117,2))))))</f>
        <v>0</v>
      </c>
      <c r="W117">
        <f>IF(Inputs!$B$27&lt;&gt;"Ready","PENDING INPUTS",IF(S117&lt;=0,99,1+IF(AND(K117&gt;0,OR(K117&lt;S117,AND(K117=S117,0&lt;1))),1,0)+IF(AND(AA117&gt;0,OR(AA117&lt;S117,AND(AA117=S117,2&lt;1))),1,0)+IF(AND(AI117&gt;0,OR(AI117&lt;S117,AND(AI117=S117,3&lt;1))),1,0)+IF(AND(AQ117&gt;0,OR(AQ117&lt;S117,AND(AQ117=S117,4&lt;1))),1,0)+IF(AND(AY117&gt;0,OR(AY117&lt;S117,AND(AY117=S117,5&lt;1))),1,0)+IF(AND(BG117&gt;0,OR(BG117&lt;S117,AND(BG117=S117,6&lt;1))),1,0)+IF(AND(BO117&gt;0,OR(BO117&lt;S117,AND(BO117=S117,7&lt;1))),1,0)+IF(AND(BW117&gt;0,OR(BW117&lt;S117,AND(BW117=S117,8&lt;1))),1,0)+IF(AND(CE117&gt;0,OR(CE117&lt;S117,AND(CE117=S117,9&lt;1))),1,0)))</f>
        <v>99</v>
      </c>
      <c r="X117" s="3">
        <f>IF(Inputs!$B$27&lt;&gt;"Ready","PENDING INPUTS",IF(A117&gt;Inputs!$B$6,0,MIN(MAX(0,(S117+T117+U117)-V117),MAX(0,C117-D117-(IF(O117&lt;W117,K117+L117+M117-N117,0)+IF(W117&lt;W117,S117+T117+U117-V117,0)+IF(AE117&lt;W117,AA117+AB117+AC117-AD117,0)+IF(AM117&lt;W117,AI117+AJ117+AK117-AL117,0)+IF(AU117&lt;W117,AQ117+AR117+AS117-AT117,0)+IF(BC117&lt;W117,AY117+AZ117+BA117-BB117,0)+IF(BK117&lt;W117,BG117+BH117+BI117-BJ117,0)+IF(BS117&lt;W117,BO117+BP117+BQ117-BR117,0)+IF(CA117&lt;W117,BW117+BX117+BY117-BZ117,0)+IF(CI117&lt;W117,CE117+CF117+CG117-CH117,0))))))</f>
        <v>0</v>
      </c>
      <c r="Y117" s="3">
        <f>IF(Inputs!$B$27&lt;&gt;"Ready","PENDING INPUTS",MIN((S117+T117+U117),IF(D117&gt;C117,IF(D117=0,0,V117*C117/D117),V117+X117)))</f>
        <v>0</v>
      </c>
      <c r="Z117" s="3">
        <f>IF(Inputs!$B$27&lt;&gt;"Ready","PENDING INPUTS",MAX(0,(S117+T117+U117)-Y117))</f>
        <v>0</v>
      </c>
      <c r="AA117" s="3">
        <f>IF(Inputs!$B$27&lt;&gt;"Ready","PENDING INPUTS",AH116)</f>
        <v>0</v>
      </c>
      <c r="AB117" s="3">
        <f>IF(Inputs!$B$27&lt;&gt;"Ready","PENDING INPUTS",IF(A117&lt;=Inputs!$B$6,ROUND(AA117*Inputs!C16/12,2),0))</f>
        <v>0</v>
      </c>
      <c r="AC117" s="3">
        <f>IF(Inputs!$B$27&lt;&gt;"Ready","PENDING INPUTS",IF(AND(A117&lt;=Inputs!$B$6,AA117&gt;0),Inputs!G16,0))</f>
        <v>0</v>
      </c>
      <c r="AD117" s="3">
        <f>IF(Inputs!$B$27&lt;&gt;"Ready","PENDING INPUTS",IF(A117&gt;Inputs!$B$6,0,MIN((AA117+AB117+AC117),IF(Inputs!H16=1,Inputs!D16,MAX(Inputs!F16,ROUND(AA117*Inputs!E16+AB117+AC117,2))))))</f>
        <v>0</v>
      </c>
      <c r="AE117">
        <f>IF(Inputs!$B$27&lt;&gt;"Ready","PENDING INPUTS",IF(AA117&lt;=0,99,1+IF(AND(K117&gt;0,OR(K117&lt;AA117,AND(K117=AA117,0&lt;2))),1,0)+IF(AND(S117&gt;0,OR(S117&lt;AA117,AND(S117=AA117,1&lt;2))),1,0)+IF(AND(AI117&gt;0,OR(AI117&lt;AA117,AND(AI117=AA117,3&lt;2))),1,0)+IF(AND(AQ117&gt;0,OR(AQ117&lt;AA117,AND(AQ117=AA117,4&lt;2))),1,0)+IF(AND(AY117&gt;0,OR(AY117&lt;AA117,AND(AY117=AA117,5&lt;2))),1,0)+IF(AND(BG117&gt;0,OR(BG117&lt;AA117,AND(BG117=AA117,6&lt;2))),1,0)+IF(AND(BO117&gt;0,OR(BO117&lt;AA117,AND(BO117=AA117,7&lt;2))),1,0)+IF(AND(BW117&gt;0,OR(BW117&lt;AA117,AND(BW117=AA117,8&lt;2))),1,0)+IF(AND(CE117&gt;0,OR(CE117&lt;AA117,AND(CE117=AA117,9&lt;2))),1,0)))</f>
        <v>99</v>
      </c>
      <c r="AF117" s="3">
        <f>IF(Inputs!$B$27&lt;&gt;"Ready","PENDING INPUTS",IF(A117&gt;Inputs!$B$6,0,MIN(MAX(0,(AA117+AB117+AC117)-AD117),MAX(0,C117-D117-(IF(O117&lt;AE117,K117+L117+M117-N117,0)+IF(W117&lt;AE117,S117+T117+U117-V117,0)+IF(AE117&lt;AE117,AA117+AB117+AC117-AD117,0)+IF(AM117&lt;AE117,AI117+AJ117+AK117-AL117,0)+IF(AU117&lt;AE117,AQ117+AR117+AS117-AT117,0)+IF(BC117&lt;AE117,AY117+AZ117+BA117-BB117,0)+IF(BK117&lt;AE117,BG117+BH117+BI117-BJ117,0)+IF(BS117&lt;AE117,BO117+BP117+BQ117-BR117,0)+IF(CA117&lt;AE117,BW117+BX117+BY117-BZ117,0)+IF(CI117&lt;AE117,CE117+CF117+CG117-CH117,0))))))</f>
        <v>0</v>
      </c>
      <c r="AG117" s="3">
        <f>IF(Inputs!$B$27&lt;&gt;"Ready","PENDING INPUTS",MIN((AA117+AB117+AC117),IF(D117&gt;C117,IF(D117=0,0,AD117*C117/D117),AD117+AF117)))</f>
        <v>0</v>
      </c>
      <c r="AH117" s="3">
        <f>IF(Inputs!$B$27&lt;&gt;"Ready","PENDING INPUTS",MAX(0,(AA117+AB117+AC117)-AG117))</f>
        <v>0</v>
      </c>
      <c r="AI117" s="3">
        <f>IF(Inputs!$B$27&lt;&gt;"Ready","PENDING INPUTS",AP116)</f>
        <v>0</v>
      </c>
      <c r="AJ117" s="3">
        <f>IF(Inputs!$B$27&lt;&gt;"Ready","PENDING INPUTS",IF(A117&lt;=Inputs!$B$6,ROUND(AI117*Inputs!C17/12,2),0))</f>
        <v>0</v>
      </c>
      <c r="AK117" s="3">
        <f>IF(Inputs!$B$27&lt;&gt;"Ready","PENDING INPUTS",IF(AND(A117&lt;=Inputs!$B$6,AI117&gt;0),Inputs!G17,0))</f>
        <v>0</v>
      </c>
      <c r="AL117" s="3">
        <f>IF(Inputs!$B$27&lt;&gt;"Ready","PENDING INPUTS",IF(A117&gt;Inputs!$B$6,0,MIN((AI117+AJ117+AK117),IF(Inputs!H17=1,Inputs!D17,MAX(Inputs!F17,ROUND(AI117*Inputs!E17+AJ117+AK117,2))))))</f>
        <v>0</v>
      </c>
      <c r="AM117">
        <f>IF(Inputs!$B$27&lt;&gt;"Ready","PENDING INPUTS",IF(AI117&lt;=0,99,1+IF(AND(K117&gt;0,OR(K117&lt;AI117,AND(K117=AI117,0&lt;3))),1,0)+IF(AND(S117&gt;0,OR(S117&lt;AI117,AND(S117=AI117,1&lt;3))),1,0)+IF(AND(AA117&gt;0,OR(AA117&lt;AI117,AND(AA117=AI117,2&lt;3))),1,0)+IF(AND(AQ117&gt;0,OR(AQ117&lt;AI117,AND(AQ117=AI117,4&lt;3))),1,0)+IF(AND(AY117&gt;0,OR(AY117&lt;AI117,AND(AY117=AI117,5&lt;3))),1,0)+IF(AND(BG117&gt;0,OR(BG117&lt;AI117,AND(BG117=AI117,6&lt;3))),1,0)+IF(AND(BO117&gt;0,OR(BO117&lt;AI117,AND(BO117=AI117,7&lt;3))),1,0)+IF(AND(BW117&gt;0,OR(BW117&lt;AI117,AND(BW117=AI117,8&lt;3))),1,0)+IF(AND(CE117&gt;0,OR(CE117&lt;AI117,AND(CE117=AI117,9&lt;3))),1,0)))</f>
        <v>99</v>
      </c>
      <c r="AN117" s="3">
        <f>IF(Inputs!$B$27&lt;&gt;"Ready","PENDING INPUTS",IF(A117&gt;Inputs!$B$6,0,MIN(MAX(0,(AI117+AJ117+AK117)-AL117),MAX(0,C117-D117-(IF(O117&lt;AM117,K117+L117+M117-N117,0)+IF(W117&lt;AM117,S117+T117+U117-V117,0)+IF(AE117&lt;AM117,AA117+AB117+AC117-AD117,0)+IF(AM117&lt;AM117,AI117+AJ117+AK117-AL117,0)+IF(AU117&lt;AM117,AQ117+AR117+AS117-AT117,0)+IF(BC117&lt;AM117,AY117+AZ117+BA117-BB117,0)+IF(BK117&lt;AM117,BG117+BH117+BI117-BJ117,0)+IF(BS117&lt;AM117,BO117+BP117+BQ117-BR117,0)+IF(CA117&lt;AM117,BW117+BX117+BY117-BZ117,0)+IF(CI117&lt;AM117,CE117+CF117+CG117-CH117,0))))))</f>
        <v>0</v>
      </c>
      <c r="AO117" s="3">
        <f>IF(Inputs!$B$27&lt;&gt;"Ready","PENDING INPUTS",MIN((AI117+AJ117+AK117),IF(D117&gt;C117,IF(D117=0,0,AL117*C117/D117),AL117+AN117)))</f>
        <v>0</v>
      </c>
      <c r="AP117" s="3">
        <f>IF(Inputs!$B$27&lt;&gt;"Ready","PENDING INPUTS",MAX(0,(AI117+AJ117+AK117)-AO117))</f>
        <v>0</v>
      </c>
      <c r="AQ117" s="3">
        <f>IF(Inputs!$B$27&lt;&gt;"Ready","PENDING INPUTS",AX116)</f>
        <v>0</v>
      </c>
      <c r="AR117" s="3">
        <f>IF(Inputs!$B$27&lt;&gt;"Ready","PENDING INPUTS",IF(A117&lt;=Inputs!$B$6,ROUND(AQ117*Inputs!C18/12,2),0))</f>
        <v>0</v>
      </c>
      <c r="AS117" s="3">
        <f>IF(Inputs!$B$27&lt;&gt;"Ready","PENDING INPUTS",IF(AND(A117&lt;=Inputs!$B$6,AQ117&gt;0),Inputs!G18,0))</f>
        <v>0</v>
      </c>
      <c r="AT117" s="3">
        <f>IF(Inputs!$B$27&lt;&gt;"Ready","PENDING INPUTS",IF(A117&gt;Inputs!$B$6,0,MIN((AQ117+AR117+AS117),IF(Inputs!H18=1,Inputs!D18,MAX(Inputs!F18,ROUND(AQ117*Inputs!E18+AR117+AS117,2))))))</f>
        <v>0</v>
      </c>
      <c r="AU117">
        <f>IF(Inputs!$B$27&lt;&gt;"Ready","PENDING INPUTS",IF(AQ117&lt;=0,99,1+IF(AND(K117&gt;0,OR(K117&lt;AQ117,AND(K117=AQ117,0&lt;4))),1,0)+IF(AND(S117&gt;0,OR(S117&lt;AQ117,AND(S117=AQ117,1&lt;4))),1,0)+IF(AND(AA117&gt;0,OR(AA117&lt;AQ117,AND(AA117=AQ117,2&lt;4))),1,0)+IF(AND(AI117&gt;0,OR(AI117&lt;AQ117,AND(AI117=AQ117,3&lt;4))),1,0)+IF(AND(AY117&gt;0,OR(AY117&lt;AQ117,AND(AY117=AQ117,5&lt;4))),1,0)+IF(AND(BG117&gt;0,OR(BG117&lt;AQ117,AND(BG117=AQ117,6&lt;4))),1,0)+IF(AND(BO117&gt;0,OR(BO117&lt;AQ117,AND(BO117=AQ117,7&lt;4))),1,0)+IF(AND(BW117&gt;0,OR(BW117&lt;AQ117,AND(BW117=AQ117,8&lt;4))),1,0)+IF(AND(CE117&gt;0,OR(CE117&lt;AQ117,AND(CE117=AQ117,9&lt;4))),1,0)))</f>
        <v>99</v>
      </c>
      <c r="AV117" s="3">
        <f>IF(Inputs!$B$27&lt;&gt;"Ready","PENDING INPUTS",IF(A117&gt;Inputs!$B$6,0,MIN(MAX(0,(AQ117+AR117+AS117)-AT117),MAX(0,C117-D117-(IF(O117&lt;AU117,K117+L117+M117-N117,0)+IF(W117&lt;AU117,S117+T117+U117-V117,0)+IF(AE117&lt;AU117,AA117+AB117+AC117-AD117,0)+IF(AM117&lt;AU117,AI117+AJ117+AK117-AL117,0)+IF(AU117&lt;AU117,AQ117+AR117+AS117-AT117,0)+IF(BC117&lt;AU117,AY117+AZ117+BA117-BB117,0)+IF(BK117&lt;AU117,BG117+BH117+BI117-BJ117,0)+IF(BS117&lt;AU117,BO117+BP117+BQ117-BR117,0)+IF(CA117&lt;AU117,BW117+BX117+BY117-BZ117,0)+IF(CI117&lt;AU117,CE117+CF117+CG117-CH117,0))))))</f>
        <v>0</v>
      </c>
      <c r="AW117" s="3">
        <f>IF(Inputs!$B$27&lt;&gt;"Ready","PENDING INPUTS",MIN((AQ117+AR117+AS117),IF(D117&gt;C117,IF(D117=0,0,AT117*C117/D117),AT117+AV117)))</f>
        <v>0</v>
      </c>
      <c r="AX117" s="3">
        <f>IF(Inputs!$B$27&lt;&gt;"Ready","PENDING INPUTS",MAX(0,(AQ117+AR117+AS117)-AW117))</f>
        <v>0</v>
      </c>
      <c r="AY117" s="3">
        <f>IF(Inputs!$B$27&lt;&gt;"Ready","PENDING INPUTS",BF116)</f>
        <v>0</v>
      </c>
      <c r="AZ117" s="3">
        <f>IF(Inputs!$B$27&lt;&gt;"Ready","PENDING INPUTS",IF(A117&lt;=Inputs!$B$6,ROUND(AY117*Inputs!C19/12,2),0))</f>
        <v>0</v>
      </c>
      <c r="BA117" s="3">
        <f>IF(Inputs!$B$27&lt;&gt;"Ready","PENDING INPUTS",IF(AND(A117&lt;=Inputs!$B$6,AY117&gt;0),Inputs!G19,0))</f>
        <v>0</v>
      </c>
      <c r="BB117" s="3">
        <f>IF(Inputs!$B$27&lt;&gt;"Ready","PENDING INPUTS",IF(A117&gt;Inputs!$B$6,0,MIN((AY117+AZ117+BA117),IF(Inputs!H19=1,Inputs!D19,MAX(Inputs!F19,ROUND(AY117*Inputs!E19+AZ117+BA117,2))))))</f>
        <v>0</v>
      </c>
      <c r="BC117">
        <f>IF(Inputs!$B$27&lt;&gt;"Ready","PENDING INPUTS",IF(AY117&lt;=0,99,1+IF(AND(K117&gt;0,OR(K117&lt;AY117,AND(K117=AY117,0&lt;5))),1,0)+IF(AND(S117&gt;0,OR(S117&lt;AY117,AND(S117=AY117,1&lt;5))),1,0)+IF(AND(AA117&gt;0,OR(AA117&lt;AY117,AND(AA117=AY117,2&lt;5))),1,0)+IF(AND(AI117&gt;0,OR(AI117&lt;AY117,AND(AI117=AY117,3&lt;5))),1,0)+IF(AND(AQ117&gt;0,OR(AQ117&lt;AY117,AND(AQ117=AY117,4&lt;5))),1,0)+IF(AND(BG117&gt;0,OR(BG117&lt;AY117,AND(BG117=AY117,6&lt;5))),1,0)+IF(AND(BO117&gt;0,OR(BO117&lt;AY117,AND(BO117=AY117,7&lt;5))),1,0)+IF(AND(BW117&gt;0,OR(BW117&lt;AY117,AND(BW117=AY117,8&lt;5))),1,0)+IF(AND(CE117&gt;0,OR(CE117&lt;AY117,AND(CE117=AY117,9&lt;5))),1,0)))</f>
        <v>99</v>
      </c>
      <c r="BD117" s="3">
        <f>IF(Inputs!$B$27&lt;&gt;"Ready","PENDING INPUTS",IF(A117&gt;Inputs!$B$6,0,MIN(MAX(0,(AY117+AZ117+BA117)-BB117),MAX(0,C117-D117-(IF(O117&lt;BC117,K117+L117+M117-N117,0)+IF(W117&lt;BC117,S117+T117+U117-V117,0)+IF(AE117&lt;BC117,AA117+AB117+AC117-AD117,0)+IF(AM117&lt;BC117,AI117+AJ117+AK117-AL117,0)+IF(AU117&lt;BC117,AQ117+AR117+AS117-AT117,0)+IF(BC117&lt;BC117,AY117+AZ117+BA117-BB117,0)+IF(BK117&lt;BC117,BG117+BH117+BI117-BJ117,0)+IF(BS117&lt;BC117,BO117+BP117+BQ117-BR117,0)+IF(CA117&lt;BC117,BW117+BX117+BY117-BZ117,0)+IF(CI117&lt;BC117,CE117+CF117+CG117-CH117,0))))))</f>
        <v>0</v>
      </c>
      <c r="BE117" s="3">
        <f>IF(Inputs!$B$27&lt;&gt;"Ready","PENDING INPUTS",MIN((AY117+AZ117+BA117),IF(D117&gt;C117,IF(D117=0,0,BB117*C117/D117),BB117+BD117)))</f>
        <v>0</v>
      </c>
      <c r="BF117" s="3">
        <f>IF(Inputs!$B$27&lt;&gt;"Ready","PENDING INPUTS",MAX(0,(AY117+AZ117+BA117)-BE117))</f>
        <v>0</v>
      </c>
      <c r="BG117" s="3">
        <f>IF(Inputs!$B$27&lt;&gt;"Ready","PENDING INPUTS",BN116)</f>
        <v>0</v>
      </c>
      <c r="BH117" s="3">
        <f>IF(Inputs!$B$27&lt;&gt;"Ready","PENDING INPUTS",IF(A117&lt;=Inputs!$B$6,ROUND(BG117*Inputs!C20/12,2),0))</f>
        <v>0</v>
      </c>
      <c r="BI117" s="3">
        <f>IF(Inputs!$B$27&lt;&gt;"Ready","PENDING INPUTS",IF(AND(A117&lt;=Inputs!$B$6,BG117&gt;0),Inputs!G20,0))</f>
        <v>0</v>
      </c>
      <c r="BJ117" s="3">
        <f>IF(Inputs!$B$27&lt;&gt;"Ready","PENDING INPUTS",IF(A117&gt;Inputs!$B$6,0,MIN((BG117+BH117+BI117),IF(Inputs!H20=1,Inputs!D20,MAX(Inputs!F20,ROUND(BG117*Inputs!E20+BH117+BI117,2))))))</f>
        <v>0</v>
      </c>
      <c r="BK117">
        <f>IF(Inputs!$B$27&lt;&gt;"Ready","PENDING INPUTS",IF(BG117&lt;=0,99,1+IF(AND(K117&gt;0,OR(K117&lt;BG117,AND(K117=BG117,0&lt;6))),1,0)+IF(AND(S117&gt;0,OR(S117&lt;BG117,AND(S117=BG117,1&lt;6))),1,0)+IF(AND(AA117&gt;0,OR(AA117&lt;BG117,AND(AA117=BG117,2&lt;6))),1,0)+IF(AND(AI117&gt;0,OR(AI117&lt;BG117,AND(AI117=BG117,3&lt;6))),1,0)+IF(AND(AQ117&gt;0,OR(AQ117&lt;BG117,AND(AQ117=BG117,4&lt;6))),1,0)+IF(AND(AY117&gt;0,OR(AY117&lt;BG117,AND(AY117=BG117,5&lt;6))),1,0)+IF(AND(BO117&gt;0,OR(BO117&lt;BG117,AND(BO117=BG117,7&lt;6))),1,0)+IF(AND(BW117&gt;0,OR(BW117&lt;BG117,AND(BW117=BG117,8&lt;6))),1,0)+IF(AND(CE117&gt;0,OR(CE117&lt;BG117,AND(CE117=BG117,9&lt;6))),1,0)))</f>
        <v>99</v>
      </c>
      <c r="BL117" s="3">
        <f>IF(Inputs!$B$27&lt;&gt;"Ready","PENDING INPUTS",IF(A117&gt;Inputs!$B$6,0,MIN(MAX(0,(BG117+BH117+BI117)-BJ117),MAX(0,C117-D117-(IF(O117&lt;BK117,K117+L117+M117-N117,0)+IF(W117&lt;BK117,S117+T117+U117-V117,0)+IF(AE117&lt;BK117,AA117+AB117+AC117-AD117,0)+IF(AM117&lt;BK117,AI117+AJ117+AK117-AL117,0)+IF(AU117&lt;BK117,AQ117+AR117+AS117-AT117,0)+IF(BC117&lt;BK117,AY117+AZ117+BA117-BB117,0)+IF(BK117&lt;BK117,BG117+BH117+BI117-BJ117,0)+IF(BS117&lt;BK117,BO117+BP117+BQ117-BR117,0)+IF(CA117&lt;BK117,BW117+BX117+BY117-BZ117,0)+IF(CI117&lt;BK117,CE117+CF117+CG117-CH117,0))))))</f>
        <v>0</v>
      </c>
      <c r="BM117" s="3">
        <f>IF(Inputs!$B$27&lt;&gt;"Ready","PENDING INPUTS",MIN((BG117+BH117+BI117),IF(D117&gt;C117,IF(D117=0,0,BJ117*C117/D117),BJ117+BL117)))</f>
        <v>0</v>
      </c>
      <c r="BN117" s="3">
        <f>IF(Inputs!$B$27&lt;&gt;"Ready","PENDING INPUTS",MAX(0,(BG117+BH117+BI117)-BM117))</f>
        <v>0</v>
      </c>
      <c r="BO117" s="3">
        <f>IF(Inputs!$B$27&lt;&gt;"Ready","PENDING INPUTS",BV116)</f>
        <v>0</v>
      </c>
      <c r="BP117" s="3">
        <f>IF(Inputs!$B$27&lt;&gt;"Ready","PENDING INPUTS",IF(A117&lt;=Inputs!$B$6,ROUND(BO117*Inputs!C21/12,2),0))</f>
        <v>0</v>
      </c>
      <c r="BQ117" s="3">
        <f>IF(Inputs!$B$27&lt;&gt;"Ready","PENDING INPUTS",IF(AND(A117&lt;=Inputs!$B$6,BO117&gt;0),Inputs!G21,0))</f>
        <v>0</v>
      </c>
      <c r="BR117" s="3">
        <f>IF(Inputs!$B$27&lt;&gt;"Ready","PENDING INPUTS",IF(A117&gt;Inputs!$B$6,0,MIN((BO117+BP117+BQ117),IF(Inputs!H21=1,Inputs!D21,MAX(Inputs!F21,ROUND(BO117*Inputs!E21+BP117+BQ117,2))))))</f>
        <v>0</v>
      </c>
      <c r="BS117">
        <f>IF(Inputs!$B$27&lt;&gt;"Ready","PENDING INPUTS",IF(BO117&lt;=0,99,1+IF(AND(K117&gt;0,OR(K117&lt;BO117,AND(K117=BO117,0&lt;7))),1,0)+IF(AND(S117&gt;0,OR(S117&lt;BO117,AND(S117=BO117,1&lt;7))),1,0)+IF(AND(AA117&gt;0,OR(AA117&lt;BO117,AND(AA117=BO117,2&lt;7))),1,0)+IF(AND(AI117&gt;0,OR(AI117&lt;BO117,AND(AI117=BO117,3&lt;7))),1,0)+IF(AND(AQ117&gt;0,OR(AQ117&lt;BO117,AND(AQ117=BO117,4&lt;7))),1,0)+IF(AND(AY117&gt;0,OR(AY117&lt;BO117,AND(AY117=BO117,5&lt;7))),1,0)+IF(AND(BG117&gt;0,OR(BG117&lt;BO117,AND(BG117=BO117,6&lt;7))),1,0)+IF(AND(BW117&gt;0,OR(BW117&lt;BO117,AND(BW117=BO117,8&lt;7))),1,0)+IF(AND(CE117&gt;0,OR(CE117&lt;BO117,AND(CE117=BO117,9&lt;7))),1,0)))</f>
        <v>99</v>
      </c>
      <c r="BT117" s="3">
        <f>IF(Inputs!$B$27&lt;&gt;"Ready","PENDING INPUTS",IF(A117&gt;Inputs!$B$6,0,MIN(MAX(0,(BO117+BP117+BQ117)-BR117),MAX(0,C117-D117-(IF(O117&lt;BS117,K117+L117+M117-N117,0)+IF(W117&lt;BS117,S117+T117+U117-V117,0)+IF(AE117&lt;BS117,AA117+AB117+AC117-AD117,0)+IF(AM117&lt;BS117,AI117+AJ117+AK117-AL117,0)+IF(AU117&lt;BS117,AQ117+AR117+AS117-AT117,0)+IF(BC117&lt;BS117,AY117+AZ117+BA117-BB117,0)+IF(BK117&lt;BS117,BG117+BH117+BI117-BJ117,0)+IF(BS117&lt;BS117,BO117+BP117+BQ117-BR117,0)+IF(CA117&lt;BS117,BW117+BX117+BY117-BZ117,0)+IF(CI117&lt;BS117,CE117+CF117+CG117-CH117,0))))))</f>
        <v>0</v>
      </c>
      <c r="BU117" s="3">
        <f>IF(Inputs!$B$27&lt;&gt;"Ready","PENDING INPUTS",MIN((BO117+BP117+BQ117),IF(D117&gt;C117,IF(D117=0,0,BR117*C117/D117),BR117+BT117)))</f>
        <v>0</v>
      </c>
      <c r="BV117" s="3">
        <f>IF(Inputs!$B$27&lt;&gt;"Ready","PENDING INPUTS",MAX(0,(BO117+BP117+BQ117)-BU117))</f>
        <v>0</v>
      </c>
      <c r="BW117" s="3">
        <f>IF(Inputs!$B$27&lt;&gt;"Ready","PENDING INPUTS",CD116)</f>
        <v>0</v>
      </c>
      <c r="BX117" s="3">
        <f>IF(Inputs!$B$27&lt;&gt;"Ready","PENDING INPUTS",IF(A117&lt;=Inputs!$B$6,ROUND(BW117*Inputs!C22/12,2),0))</f>
        <v>0</v>
      </c>
      <c r="BY117" s="3">
        <f>IF(Inputs!$B$27&lt;&gt;"Ready","PENDING INPUTS",IF(AND(A117&lt;=Inputs!$B$6,BW117&gt;0),Inputs!G22,0))</f>
        <v>0</v>
      </c>
      <c r="BZ117" s="3">
        <f>IF(Inputs!$B$27&lt;&gt;"Ready","PENDING INPUTS",IF(A117&gt;Inputs!$B$6,0,MIN((BW117+BX117+BY117),IF(Inputs!H22=1,Inputs!D22,MAX(Inputs!F22,ROUND(BW117*Inputs!E22+BX117+BY117,2))))))</f>
        <v>0</v>
      </c>
      <c r="CA117">
        <f>IF(Inputs!$B$27&lt;&gt;"Ready","PENDING INPUTS",IF(BW117&lt;=0,99,1+IF(AND(K117&gt;0,OR(K117&lt;BW117,AND(K117=BW117,0&lt;8))),1,0)+IF(AND(S117&gt;0,OR(S117&lt;BW117,AND(S117=BW117,1&lt;8))),1,0)+IF(AND(AA117&gt;0,OR(AA117&lt;BW117,AND(AA117=BW117,2&lt;8))),1,0)+IF(AND(AI117&gt;0,OR(AI117&lt;BW117,AND(AI117=BW117,3&lt;8))),1,0)+IF(AND(AQ117&gt;0,OR(AQ117&lt;BW117,AND(AQ117=BW117,4&lt;8))),1,0)+IF(AND(AY117&gt;0,OR(AY117&lt;BW117,AND(AY117=BW117,5&lt;8))),1,0)+IF(AND(BG117&gt;0,OR(BG117&lt;BW117,AND(BG117=BW117,6&lt;8))),1,0)+IF(AND(BO117&gt;0,OR(BO117&lt;BW117,AND(BO117=BW117,7&lt;8))),1,0)+IF(AND(CE117&gt;0,OR(CE117&lt;BW117,AND(CE117=BW117,9&lt;8))),1,0)))</f>
        <v>99</v>
      </c>
      <c r="CB117" s="3">
        <f>IF(Inputs!$B$27&lt;&gt;"Ready","PENDING INPUTS",IF(A117&gt;Inputs!$B$6,0,MIN(MAX(0,(BW117+BX117+BY117)-BZ117),MAX(0,C117-D117-(IF(O117&lt;CA117,K117+L117+M117-N117,0)+IF(W117&lt;CA117,S117+T117+U117-V117,0)+IF(AE117&lt;CA117,AA117+AB117+AC117-AD117,0)+IF(AM117&lt;CA117,AI117+AJ117+AK117-AL117,0)+IF(AU117&lt;CA117,AQ117+AR117+AS117-AT117,0)+IF(BC117&lt;CA117,AY117+AZ117+BA117-BB117,0)+IF(BK117&lt;CA117,BG117+BH117+BI117-BJ117,0)+IF(BS117&lt;CA117,BO117+BP117+BQ117-BR117,0)+IF(CA117&lt;CA117,BW117+BX117+BY117-BZ117,0)+IF(CI117&lt;CA117,CE117+CF117+CG117-CH117,0))))))</f>
        <v>0</v>
      </c>
      <c r="CC117" s="3">
        <f>IF(Inputs!$B$27&lt;&gt;"Ready","PENDING INPUTS",MIN((BW117+BX117+BY117),IF(D117&gt;C117,IF(D117=0,0,BZ117*C117/D117),BZ117+CB117)))</f>
        <v>0</v>
      </c>
      <c r="CD117" s="3">
        <f>IF(Inputs!$B$27&lt;&gt;"Ready","PENDING INPUTS",MAX(0,(BW117+BX117+BY117)-CC117))</f>
        <v>0</v>
      </c>
      <c r="CE117" s="3">
        <f>IF(Inputs!$B$27&lt;&gt;"Ready","PENDING INPUTS",CL116)</f>
        <v>0</v>
      </c>
      <c r="CF117" s="3">
        <f>IF(Inputs!$B$27&lt;&gt;"Ready","PENDING INPUTS",IF(A117&lt;=Inputs!$B$6,ROUND(CE117*Inputs!C23/12,2),0))</f>
        <v>0</v>
      </c>
      <c r="CG117" s="3">
        <f>IF(Inputs!$B$27&lt;&gt;"Ready","PENDING INPUTS",IF(AND(A117&lt;=Inputs!$B$6,CE117&gt;0),Inputs!G23,0))</f>
        <v>0</v>
      </c>
      <c r="CH117" s="3">
        <f>IF(Inputs!$B$27&lt;&gt;"Ready","PENDING INPUTS",IF(A117&gt;Inputs!$B$6,0,MIN((CE117+CF117+CG117),IF(Inputs!H23=1,Inputs!D23,MAX(Inputs!F23,ROUND(CE117*Inputs!E23+CF117+CG117,2))))))</f>
        <v>0</v>
      </c>
      <c r="CI117">
        <f>IF(Inputs!$B$27&lt;&gt;"Ready","PENDING INPUTS",IF(CE117&lt;=0,99,1+IF(AND(K117&gt;0,OR(K117&lt;CE117,AND(K117=CE117,0&lt;9))),1,0)+IF(AND(S117&gt;0,OR(S117&lt;CE117,AND(S117=CE117,1&lt;9))),1,0)+IF(AND(AA117&gt;0,OR(AA117&lt;CE117,AND(AA117=CE117,2&lt;9))),1,0)+IF(AND(AI117&gt;0,OR(AI117&lt;CE117,AND(AI117=CE117,3&lt;9))),1,0)+IF(AND(AQ117&gt;0,OR(AQ117&lt;CE117,AND(AQ117=CE117,4&lt;9))),1,0)+IF(AND(AY117&gt;0,OR(AY117&lt;CE117,AND(AY117=CE117,5&lt;9))),1,0)+IF(AND(BG117&gt;0,OR(BG117&lt;CE117,AND(BG117=CE117,6&lt;9))),1,0)+IF(AND(BO117&gt;0,OR(BO117&lt;CE117,AND(BO117=CE117,7&lt;9))),1,0)+IF(AND(BW117&gt;0,OR(BW117&lt;CE117,AND(BW117=CE117,8&lt;9))),1,0)))</f>
        <v>99</v>
      </c>
      <c r="CJ117" s="3">
        <f>IF(Inputs!$B$27&lt;&gt;"Ready","PENDING INPUTS",IF(A117&gt;Inputs!$B$6,0,MIN(MAX(0,(CE117+CF117+CG117)-CH117),MAX(0,C117-D117-(IF(O117&lt;CI117,K117+L117+M117-N117,0)+IF(W117&lt;CI117,S117+T117+U117-V117,0)+IF(AE117&lt;CI117,AA117+AB117+AC117-AD117,0)+IF(AM117&lt;CI117,AI117+AJ117+AK117-AL117,0)+IF(AU117&lt;CI117,AQ117+AR117+AS117-AT117,0)+IF(BC117&lt;CI117,AY117+AZ117+BA117-BB117,0)+IF(BK117&lt;CI117,BG117+BH117+BI117-BJ117,0)+IF(BS117&lt;CI117,BO117+BP117+BQ117-BR117,0)+IF(CA117&lt;CI117,BW117+BX117+BY117-BZ117,0)+IF(CI117&lt;CI117,CE117+CF117+CG117-CH117,0))))))</f>
        <v>0</v>
      </c>
      <c r="CK117" s="3">
        <f>IF(Inputs!$B$27&lt;&gt;"Ready","PENDING INPUTS",MIN((CE117+CF117+CG117),IF(D117&gt;C117,IF(D117=0,0,CH117*C117/D117),CH117+CJ117)))</f>
        <v>0</v>
      </c>
      <c r="CL117" s="3">
        <f>IF(Inputs!$B$27&lt;&gt;"Ready","PENDING INPUTS",MAX(0,(CE117+CF117+CG117)-CK117))</f>
        <v>0</v>
      </c>
    </row>
    <row r="118" spans="1:90" ht="27.95" customHeight="1" x14ac:dyDescent="0.25">
      <c r="A118">
        <v>114</v>
      </c>
      <c r="B118" s="13">
        <f>IF(Inputs!$B$27&lt;&gt;"Ready","PENDING INPUTS",EDATE(Inputs!$B$5,A118-1))</f>
        <v>49735</v>
      </c>
      <c r="C118" s="3">
        <f>IF(Inputs!$B$27&lt;&gt;"Ready","PENDING INPUTS",IF(A118&lt;=Inputs!$B$6,MAX(0,Inputs!$B$4+IF(A118=Inputs!$B$7,Inputs!$B$8,0)+IF(A118=Inputs!$B$9,Inputs!$B$10,0)),0))</f>
        <v>0</v>
      </c>
      <c r="D118" s="3">
        <f>IF(Inputs!$B$27&lt;&gt;"Ready","PENDING INPUTS",SUM(N118,V118,AD118,AL118,AT118,BB118,BJ118,BR118,BZ118,CH118))</f>
        <v>0</v>
      </c>
      <c r="E118" s="3">
        <f>IF(Inputs!$B$27&lt;&gt;"Ready","PENDING INPUTS",MAX(0,D118-C118))</f>
        <v>0</v>
      </c>
      <c r="F118" s="3">
        <f>IF(Inputs!$B$27&lt;&gt;"Ready","PENDING INPUTS",SUM(Q118,Y118,AG118,AO118,AW118,BE118,BM118,BU118,CC118,CK118))</f>
        <v>0</v>
      </c>
      <c r="G118" s="3">
        <f>IF(Inputs!$B$27&lt;&gt;"Ready","PENDING INPUTS",SUM(L118,T118,AB118,AJ118,AR118,AZ118,BH118,BP118,BX118,CF118))</f>
        <v>0</v>
      </c>
      <c r="H118" s="3">
        <f>IF(Inputs!$B$27&lt;&gt;"Ready","PENDING INPUTS",SUM(M118,U118,AC118,AK118,AS118,BA118,BI118,BQ118,BY118,CG118))</f>
        <v>0</v>
      </c>
      <c r="I118" s="3">
        <f>IF(Inputs!$B$27&lt;&gt;"Ready","PENDING INPUTS",SUM(R118,Z118,AH118,AP118,AX118,BF118,BN118,BV118,CD118,CL118))</f>
        <v>0</v>
      </c>
      <c r="J118" t="str">
        <f>IF(Inputs!$B$27&lt;&gt;"Ready","PENDING INPUTS",IF(A118&gt;Inputs!$B$6,"Beyond horizon",IF(E118&gt;0.005,"MINIMUM SHORTFALL",IF(I118&lt;0.005,"Paid off","In progress"))))</f>
        <v>Paid off</v>
      </c>
      <c r="K118" s="3">
        <f>IF(Inputs!$B$27&lt;&gt;"Ready","PENDING INPUTS",R117)</f>
        <v>0</v>
      </c>
      <c r="L118" s="3">
        <f>IF(Inputs!$B$27&lt;&gt;"Ready","PENDING INPUTS",IF(A118&lt;=Inputs!$B$6,ROUND(K118*Inputs!C14/12,2),0))</f>
        <v>0</v>
      </c>
      <c r="M118" s="3">
        <f>IF(Inputs!$B$27&lt;&gt;"Ready","PENDING INPUTS",IF(AND(A118&lt;=Inputs!$B$6,K118&gt;0),Inputs!G14,0))</f>
        <v>0</v>
      </c>
      <c r="N118" s="3">
        <f>IF(Inputs!$B$27&lt;&gt;"Ready","PENDING INPUTS",IF(A118&gt;Inputs!$B$6,0,MIN((K118+L118+M118),IF(Inputs!H14=1,Inputs!D14,MAX(Inputs!F14,ROUND(K118*Inputs!E14+L118+M118,2))))))</f>
        <v>0</v>
      </c>
      <c r="O118">
        <f>IF(Inputs!$B$27&lt;&gt;"Ready","PENDING INPUTS",IF(K118&lt;=0,99,1+IF(AND(S118&gt;0,OR(S118&lt;K118,AND(S118=K118,1&lt;0))),1,0)+IF(AND(AA118&gt;0,OR(AA118&lt;K118,AND(AA118=K118,2&lt;0))),1,0)+IF(AND(AI118&gt;0,OR(AI118&lt;K118,AND(AI118=K118,3&lt;0))),1,0)+IF(AND(AQ118&gt;0,OR(AQ118&lt;K118,AND(AQ118=K118,4&lt;0))),1,0)+IF(AND(AY118&gt;0,OR(AY118&lt;K118,AND(AY118=K118,5&lt;0))),1,0)+IF(AND(BG118&gt;0,OR(BG118&lt;K118,AND(BG118=K118,6&lt;0))),1,0)+IF(AND(BO118&gt;0,OR(BO118&lt;K118,AND(BO118=K118,7&lt;0))),1,0)+IF(AND(BW118&gt;0,OR(BW118&lt;K118,AND(BW118=K118,8&lt;0))),1,0)+IF(AND(CE118&gt;0,OR(CE118&lt;K118,AND(CE118=K118,9&lt;0))),1,0)))</f>
        <v>99</v>
      </c>
      <c r="P118" s="3">
        <f>IF(Inputs!$B$27&lt;&gt;"Ready","PENDING INPUTS",IF(A118&gt;Inputs!$B$6,0,MIN(MAX(0,(K118+L118+M118)-N118),MAX(0,C118-D118-(IF(O118&lt;O118,K118+L118+M118-N118,0)+IF(W118&lt;O118,S118+T118+U118-V118,0)+IF(AE118&lt;O118,AA118+AB118+AC118-AD118,0)+IF(AM118&lt;O118,AI118+AJ118+AK118-AL118,0)+IF(AU118&lt;O118,AQ118+AR118+AS118-AT118,0)+IF(BC118&lt;O118,AY118+AZ118+BA118-BB118,0)+IF(BK118&lt;O118,BG118+BH118+BI118-BJ118,0)+IF(BS118&lt;O118,BO118+BP118+BQ118-BR118,0)+IF(CA118&lt;O118,BW118+BX118+BY118-BZ118,0)+IF(CI118&lt;O118,CE118+CF118+CG118-CH118,0))))))</f>
        <v>0</v>
      </c>
      <c r="Q118" s="3">
        <f>IF(Inputs!$B$27&lt;&gt;"Ready","PENDING INPUTS",MIN((K118+L118+M118),IF(D118&gt;C118,IF(D118=0,0,N118*C118/D118),N118+P118)))</f>
        <v>0</v>
      </c>
      <c r="R118" s="3">
        <f>IF(Inputs!$B$27&lt;&gt;"Ready","PENDING INPUTS",MAX(0,(K118+L118+M118)-Q118))</f>
        <v>0</v>
      </c>
      <c r="S118" s="3">
        <f>IF(Inputs!$B$27&lt;&gt;"Ready","PENDING INPUTS",Z117)</f>
        <v>0</v>
      </c>
      <c r="T118" s="3">
        <f>IF(Inputs!$B$27&lt;&gt;"Ready","PENDING INPUTS",IF(A118&lt;=Inputs!$B$6,ROUND(S118*Inputs!C15/12,2),0))</f>
        <v>0</v>
      </c>
      <c r="U118" s="3">
        <f>IF(Inputs!$B$27&lt;&gt;"Ready","PENDING INPUTS",IF(AND(A118&lt;=Inputs!$B$6,S118&gt;0),Inputs!G15,0))</f>
        <v>0</v>
      </c>
      <c r="V118" s="3">
        <f>IF(Inputs!$B$27&lt;&gt;"Ready","PENDING INPUTS",IF(A118&gt;Inputs!$B$6,0,MIN((S118+T118+U118),IF(Inputs!H15=1,Inputs!D15,MAX(Inputs!F15,ROUND(S118*Inputs!E15+T118+U118,2))))))</f>
        <v>0</v>
      </c>
      <c r="W118">
        <f>IF(Inputs!$B$27&lt;&gt;"Ready","PENDING INPUTS",IF(S118&lt;=0,99,1+IF(AND(K118&gt;0,OR(K118&lt;S118,AND(K118=S118,0&lt;1))),1,0)+IF(AND(AA118&gt;0,OR(AA118&lt;S118,AND(AA118=S118,2&lt;1))),1,0)+IF(AND(AI118&gt;0,OR(AI118&lt;S118,AND(AI118=S118,3&lt;1))),1,0)+IF(AND(AQ118&gt;0,OR(AQ118&lt;S118,AND(AQ118=S118,4&lt;1))),1,0)+IF(AND(AY118&gt;0,OR(AY118&lt;S118,AND(AY118=S118,5&lt;1))),1,0)+IF(AND(BG118&gt;0,OR(BG118&lt;S118,AND(BG118=S118,6&lt;1))),1,0)+IF(AND(BO118&gt;0,OR(BO118&lt;S118,AND(BO118=S118,7&lt;1))),1,0)+IF(AND(BW118&gt;0,OR(BW118&lt;S118,AND(BW118=S118,8&lt;1))),1,0)+IF(AND(CE118&gt;0,OR(CE118&lt;S118,AND(CE118=S118,9&lt;1))),1,0)))</f>
        <v>99</v>
      </c>
      <c r="X118" s="3">
        <f>IF(Inputs!$B$27&lt;&gt;"Ready","PENDING INPUTS",IF(A118&gt;Inputs!$B$6,0,MIN(MAX(0,(S118+T118+U118)-V118),MAX(0,C118-D118-(IF(O118&lt;W118,K118+L118+M118-N118,0)+IF(W118&lt;W118,S118+T118+U118-V118,0)+IF(AE118&lt;W118,AA118+AB118+AC118-AD118,0)+IF(AM118&lt;W118,AI118+AJ118+AK118-AL118,0)+IF(AU118&lt;W118,AQ118+AR118+AS118-AT118,0)+IF(BC118&lt;W118,AY118+AZ118+BA118-BB118,0)+IF(BK118&lt;W118,BG118+BH118+BI118-BJ118,0)+IF(BS118&lt;W118,BO118+BP118+BQ118-BR118,0)+IF(CA118&lt;W118,BW118+BX118+BY118-BZ118,0)+IF(CI118&lt;W118,CE118+CF118+CG118-CH118,0))))))</f>
        <v>0</v>
      </c>
      <c r="Y118" s="3">
        <f>IF(Inputs!$B$27&lt;&gt;"Ready","PENDING INPUTS",MIN((S118+T118+U118),IF(D118&gt;C118,IF(D118=0,0,V118*C118/D118),V118+X118)))</f>
        <v>0</v>
      </c>
      <c r="Z118" s="3">
        <f>IF(Inputs!$B$27&lt;&gt;"Ready","PENDING INPUTS",MAX(0,(S118+T118+U118)-Y118))</f>
        <v>0</v>
      </c>
      <c r="AA118" s="3">
        <f>IF(Inputs!$B$27&lt;&gt;"Ready","PENDING INPUTS",AH117)</f>
        <v>0</v>
      </c>
      <c r="AB118" s="3">
        <f>IF(Inputs!$B$27&lt;&gt;"Ready","PENDING INPUTS",IF(A118&lt;=Inputs!$B$6,ROUND(AA118*Inputs!C16/12,2),0))</f>
        <v>0</v>
      </c>
      <c r="AC118" s="3">
        <f>IF(Inputs!$B$27&lt;&gt;"Ready","PENDING INPUTS",IF(AND(A118&lt;=Inputs!$B$6,AA118&gt;0),Inputs!G16,0))</f>
        <v>0</v>
      </c>
      <c r="AD118" s="3">
        <f>IF(Inputs!$B$27&lt;&gt;"Ready","PENDING INPUTS",IF(A118&gt;Inputs!$B$6,0,MIN((AA118+AB118+AC118),IF(Inputs!H16=1,Inputs!D16,MAX(Inputs!F16,ROUND(AA118*Inputs!E16+AB118+AC118,2))))))</f>
        <v>0</v>
      </c>
      <c r="AE118">
        <f>IF(Inputs!$B$27&lt;&gt;"Ready","PENDING INPUTS",IF(AA118&lt;=0,99,1+IF(AND(K118&gt;0,OR(K118&lt;AA118,AND(K118=AA118,0&lt;2))),1,0)+IF(AND(S118&gt;0,OR(S118&lt;AA118,AND(S118=AA118,1&lt;2))),1,0)+IF(AND(AI118&gt;0,OR(AI118&lt;AA118,AND(AI118=AA118,3&lt;2))),1,0)+IF(AND(AQ118&gt;0,OR(AQ118&lt;AA118,AND(AQ118=AA118,4&lt;2))),1,0)+IF(AND(AY118&gt;0,OR(AY118&lt;AA118,AND(AY118=AA118,5&lt;2))),1,0)+IF(AND(BG118&gt;0,OR(BG118&lt;AA118,AND(BG118=AA118,6&lt;2))),1,0)+IF(AND(BO118&gt;0,OR(BO118&lt;AA118,AND(BO118=AA118,7&lt;2))),1,0)+IF(AND(BW118&gt;0,OR(BW118&lt;AA118,AND(BW118=AA118,8&lt;2))),1,0)+IF(AND(CE118&gt;0,OR(CE118&lt;AA118,AND(CE118=AA118,9&lt;2))),1,0)))</f>
        <v>99</v>
      </c>
      <c r="AF118" s="3">
        <f>IF(Inputs!$B$27&lt;&gt;"Ready","PENDING INPUTS",IF(A118&gt;Inputs!$B$6,0,MIN(MAX(0,(AA118+AB118+AC118)-AD118),MAX(0,C118-D118-(IF(O118&lt;AE118,K118+L118+M118-N118,0)+IF(W118&lt;AE118,S118+T118+U118-V118,0)+IF(AE118&lt;AE118,AA118+AB118+AC118-AD118,0)+IF(AM118&lt;AE118,AI118+AJ118+AK118-AL118,0)+IF(AU118&lt;AE118,AQ118+AR118+AS118-AT118,0)+IF(BC118&lt;AE118,AY118+AZ118+BA118-BB118,0)+IF(BK118&lt;AE118,BG118+BH118+BI118-BJ118,0)+IF(BS118&lt;AE118,BO118+BP118+BQ118-BR118,0)+IF(CA118&lt;AE118,BW118+BX118+BY118-BZ118,0)+IF(CI118&lt;AE118,CE118+CF118+CG118-CH118,0))))))</f>
        <v>0</v>
      </c>
      <c r="AG118" s="3">
        <f>IF(Inputs!$B$27&lt;&gt;"Ready","PENDING INPUTS",MIN((AA118+AB118+AC118),IF(D118&gt;C118,IF(D118=0,0,AD118*C118/D118),AD118+AF118)))</f>
        <v>0</v>
      </c>
      <c r="AH118" s="3">
        <f>IF(Inputs!$B$27&lt;&gt;"Ready","PENDING INPUTS",MAX(0,(AA118+AB118+AC118)-AG118))</f>
        <v>0</v>
      </c>
      <c r="AI118" s="3">
        <f>IF(Inputs!$B$27&lt;&gt;"Ready","PENDING INPUTS",AP117)</f>
        <v>0</v>
      </c>
      <c r="AJ118" s="3">
        <f>IF(Inputs!$B$27&lt;&gt;"Ready","PENDING INPUTS",IF(A118&lt;=Inputs!$B$6,ROUND(AI118*Inputs!C17/12,2),0))</f>
        <v>0</v>
      </c>
      <c r="AK118" s="3">
        <f>IF(Inputs!$B$27&lt;&gt;"Ready","PENDING INPUTS",IF(AND(A118&lt;=Inputs!$B$6,AI118&gt;0),Inputs!G17,0))</f>
        <v>0</v>
      </c>
      <c r="AL118" s="3">
        <f>IF(Inputs!$B$27&lt;&gt;"Ready","PENDING INPUTS",IF(A118&gt;Inputs!$B$6,0,MIN((AI118+AJ118+AK118),IF(Inputs!H17=1,Inputs!D17,MAX(Inputs!F17,ROUND(AI118*Inputs!E17+AJ118+AK118,2))))))</f>
        <v>0</v>
      </c>
      <c r="AM118">
        <f>IF(Inputs!$B$27&lt;&gt;"Ready","PENDING INPUTS",IF(AI118&lt;=0,99,1+IF(AND(K118&gt;0,OR(K118&lt;AI118,AND(K118=AI118,0&lt;3))),1,0)+IF(AND(S118&gt;0,OR(S118&lt;AI118,AND(S118=AI118,1&lt;3))),1,0)+IF(AND(AA118&gt;0,OR(AA118&lt;AI118,AND(AA118=AI118,2&lt;3))),1,0)+IF(AND(AQ118&gt;0,OR(AQ118&lt;AI118,AND(AQ118=AI118,4&lt;3))),1,0)+IF(AND(AY118&gt;0,OR(AY118&lt;AI118,AND(AY118=AI118,5&lt;3))),1,0)+IF(AND(BG118&gt;0,OR(BG118&lt;AI118,AND(BG118=AI118,6&lt;3))),1,0)+IF(AND(BO118&gt;0,OR(BO118&lt;AI118,AND(BO118=AI118,7&lt;3))),1,0)+IF(AND(BW118&gt;0,OR(BW118&lt;AI118,AND(BW118=AI118,8&lt;3))),1,0)+IF(AND(CE118&gt;0,OR(CE118&lt;AI118,AND(CE118=AI118,9&lt;3))),1,0)))</f>
        <v>99</v>
      </c>
      <c r="AN118" s="3">
        <f>IF(Inputs!$B$27&lt;&gt;"Ready","PENDING INPUTS",IF(A118&gt;Inputs!$B$6,0,MIN(MAX(0,(AI118+AJ118+AK118)-AL118),MAX(0,C118-D118-(IF(O118&lt;AM118,K118+L118+M118-N118,0)+IF(W118&lt;AM118,S118+T118+U118-V118,0)+IF(AE118&lt;AM118,AA118+AB118+AC118-AD118,0)+IF(AM118&lt;AM118,AI118+AJ118+AK118-AL118,0)+IF(AU118&lt;AM118,AQ118+AR118+AS118-AT118,0)+IF(BC118&lt;AM118,AY118+AZ118+BA118-BB118,0)+IF(BK118&lt;AM118,BG118+BH118+BI118-BJ118,0)+IF(BS118&lt;AM118,BO118+BP118+BQ118-BR118,0)+IF(CA118&lt;AM118,BW118+BX118+BY118-BZ118,0)+IF(CI118&lt;AM118,CE118+CF118+CG118-CH118,0))))))</f>
        <v>0</v>
      </c>
      <c r="AO118" s="3">
        <f>IF(Inputs!$B$27&lt;&gt;"Ready","PENDING INPUTS",MIN((AI118+AJ118+AK118),IF(D118&gt;C118,IF(D118=0,0,AL118*C118/D118),AL118+AN118)))</f>
        <v>0</v>
      </c>
      <c r="AP118" s="3">
        <f>IF(Inputs!$B$27&lt;&gt;"Ready","PENDING INPUTS",MAX(0,(AI118+AJ118+AK118)-AO118))</f>
        <v>0</v>
      </c>
      <c r="AQ118" s="3">
        <f>IF(Inputs!$B$27&lt;&gt;"Ready","PENDING INPUTS",AX117)</f>
        <v>0</v>
      </c>
      <c r="AR118" s="3">
        <f>IF(Inputs!$B$27&lt;&gt;"Ready","PENDING INPUTS",IF(A118&lt;=Inputs!$B$6,ROUND(AQ118*Inputs!C18/12,2),0))</f>
        <v>0</v>
      </c>
      <c r="AS118" s="3">
        <f>IF(Inputs!$B$27&lt;&gt;"Ready","PENDING INPUTS",IF(AND(A118&lt;=Inputs!$B$6,AQ118&gt;0),Inputs!G18,0))</f>
        <v>0</v>
      </c>
      <c r="AT118" s="3">
        <f>IF(Inputs!$B$27&lt;&gt;"Ready","PENDING INPUTS",IF(A118&gt;Inputs!$B$6,0,MIN((AQ118+AR118+AS118),IF(Inputs!H18=1,Inputs!D18,MAX(Inputs!F18,ROUND(AQ118*Inputs!E18+AR118+AS118,2))))))</f>
        <v>0</v>
      </c>
      <c r="AU118">
        <f>IF(Inputs!$B$27&lt;&gt;"Ready","PENDING INPUTS",IF(AQ118&lt;=0,99,1+IF(AND(K118&gt;0,OR(K118&lt;AQ118,AND(K118=AQ118,0&lt;4))),1,0)+IF(AND(S118&gt;0,OR(S118&lt;AQ118,AND(S118=AQ118,1&lt;4))),1,0)+IF(AND(AA118&gt;0,OR(AA118&lt;AQ118,AND(AA118=AQ118,2&lt;4))),1,0)+IF(AND(AI118&gt;0,OR(AI118&lt;AQ118,AND(AI118=AQ118,3&lt;4))),1,0)+IF(AND(AY118&gt;0,OR(AY118&lt;AQ118,AND(AY118=AQ118,5&lt;4))),1,0)+IF(AND(BG118&gt;0,OR(BG118&lt;AQ118,AND(BG118=AQ118,6&lt;4))),1,0)+IF(AND(BO118&gt;0,OR(BO118&lt;AQ118,AND(BO118=AQ118,7&lt;4))),1,0)+IF(AND(BW118&gt;0,OR(BW118&lt;AQ118,AND(BW118=AQ118,8&lt;4))),1,0)+IF(AND(CE118&gt;0,OR(CE118&lt;AQ118,AND(CE118=AQ118,9&lt;4))),1,0)))</f>
        <v>99</v>
      </c>
      <c r="AV118" s="3">
        <f>IF(Inputs!$B$27&lt;&gt;"Ready","PENDING INPUTS",IF(A118&gt;Inputs!$B$6,0,MIN(MAX(0,(AQ118+AR118+AS118)-AT118),MAX(0,C118-D118-(IF(O118&lt;AU118,K118+L118+M118-N118,0)+IF(W118&lt;AU118,S118+T118+U118-V118,0)+IF(AE118&lt;AU118,AA118+AB118+AC118-AD118,0)+IF(AM118&lt;AU118,AI118+AJ118+AK118-AL118,0)+IF(AU118&lt;AU118,AQ118+AR118+AS118-AT118,0)+IF(BC118&lt;AU118,AY118+AZ118+BA118-BB118,0)+IF(BK118&lt;AU118,BG118+BH118+BI118-BJ118,0)+IF(BS118&lt;AU118,BO118+BP118+BQ118-BR118,0)+IF(CA118&lt;AU118,BW118+BX118+BY118-BZ118,0)+IF(CI118&lt;AU118,CE118+CF118+CG118-CH118,0))))))</f>
        <v>0</v>
      </c>
      <c r="AW118" s="3">
        <f>IF(Inputs!$B$27&lt;&gt;"Ready","PENDING INPUTS",MIN((AQ118+AR118+AS118),IF(D118&gt;C118,IF(D118=0,0,AT118*C118/D118),AT118+AV118)))</f>
        <v>0</v>
      </c>
      <c r="AX118" s="3">
        <f>IF(Inputs!$B$27&lt;&gt;"Ready","PENDING INPUTS",MAX(0,(AQ118+AR118+AS118)-AW118))</f>
        <v>0</v>
      </c>
      <c r="AY118" s="3">
        <f>IF(Inputs!$B$27&lt;&gt;"Ready","PENDING INPUTS",BF117)</f>
        <v>0</v>
      </c>
      <c r="AZ118" s="3">
        <f>IF(Inputs!$B$27&lt;&gt;"Ready","PENDING INPUTS",IF(A118&lt;=Inputs!$B$6,ROUND(AY118*Inputs!C19/12,2),0))</f>
        <v>0</v>
      </c>
      <c r="BA118" s="3">
        <f>IF(Inputs!$B$27&lt;&gt;"Ready","PENDING INPUTS",IF(AND(A118&lt;=Inputs!$B$6,AY118&gt;0),Inputs!G19,0))</f>
        <v>0</v>
      </c>
      <c r="BB118" s="3">
        <f>IF(Inputs!$B$27&lt;&gt;"Ready","PENDING INPUTS",IF(A118&gt;Inputs!$B$6,0,MIN((AY118+AZ118+BA118),IF(Inputs!H19=1,Inputs!D19,MAX(Inputs!F19,ROUND(AY118*Inputs!E19+AZ118+BA118,2))))))</f>
        <v>0</v>
      </c>
      <c r="BC118">
        <f>IF(Inputs!$B$27&lt;&gt;"Ready","PENDING INPUTS",IF(AY118&lt;=0,99,1+IF(AND(K118&gt;0,OR(K118&lt;AY118,AND(K118=AY118,0&lt;5))),1,0)+IF(AND(S118&gt;0,OR(S118&lt;AY118,AND(S118=AY118,1&lt;5))),1,0)+IF(AND(AA118&gt;0,OR(AA118&lt;AY118,AND(AA118=AY118,2&lt;5))),1,0)+IF(AND(AI118&gt;0,OR(AI118&lt;AY118,AND(AI118=AY118,3&lt;5))),1,0)+IF(AND(AQ118&gt;0,OR(AQ118&lt;AY118,AND(AQ118=AY118,4&lt;5))),1,0)+IF(AND(BG118&gt;0,OR(BG118&lt;AY118,AND(BG118=AY118,6&lt;5))),1,0)+IF(AND(BO118&gt;0,OR(BO118&lt;AY118,AND(BO118=AY118,7&lt;5))),1,0)+IF(AND(BW118&gt;0,OR(BW118&lt;AY118,AND(BW118=AY118,8&lt;5))),1,0)+IF(AND(CE118&gt;0,OR(CE118&lt;AY118,AND(CE118=AY118,9&lt;5))),1,0)))</f>
        <v>99</v>
      </c>
      <c r="BD118" s="3">
        <f>IF(Inputs!$B$27&lt;&gt;"Ready","PENDING INPUTS",IF(A118&gt;Inputs!$B$6,0,MIN(MAX(0,(AY118+AZ118+BA118)-BB118),MAX(0,C118-D118-(IF(O118&lt;BC118,K118+L118+M118-N118,0)+IF(W118&lt;BC118,S118+T118+U118-V118,0)+IF(AE118&lt;BC118,AA118+AB118+AC118-AD118,0)+IF(AM118&lt;BC118,AI118+AJ118+AK118-AL118,0)+IF(AU118&lt;BC118,AQ118+AR118+AS118-AT118,0)+IF(BC118&lt;BC118,AY118+AZ118+BA118-BB118,0)+IF(BK118&lt;BC118,BG118+BH118+BI118-BJ118,0)+IF(BS118&lt;BC118,BO118+BP118+BQ118-BR118,0)+IF(CA118&lt;BC118,BW118+BX118+BY118-BZ118,0)+IF(CI118&lt;BC118,CE118+CF118+CG118-CH118,0))))))</f>
        <v>0</v>
      </c>
      <c r="BE118" s="3">
        <f>IF(Inputs!$B$27&lt;&gt;"Ready","PENDING INPUTS",MIN((AY118+AZ118+BA118),IF(D118&gt;C118,IF(D118=0,0,BB118*C118/D118),BB118+BD118)))</f>
        <v>0</v>
      </c>
      <c r="BF118" s="3">
        <f>IF(Inputs!$B$27&lt;&gt;"Ready","PENDING INPUTS",MAX(0,(AY118+AZ118+BA118)-BE118))</f>
        <v>0</v>
      </c>
      <c r="BG118" s="3">
        <f>IF(Inputs!$B$27&lt;&gt;"Ready","PENDING INPUTS",BN117)</f>
        <v>0</v>
      </c>
      <c r="BH118" s="3">
        <f>IF(Inputs!$B$27&lt;&gt;"Ready","PENDING INPUTS",IF(A118&lt;=Inputs!$B$6,ROUND(BG118*Inputs!C20/12,2),0))</f>
        <v>0</v>
      </c>
      <c r="BI118" s="3">
        <f>IF(Inputs!$B$27&lt;&gt;"Ready","PENDING INPUTS",IF(AND(A118&lt;=Inputs!$B$6,BG118&gt;0),Inputs!G20,0))</f>
        <v>0</v>
      </c>
      <c r="BJ118" s="3">
        <f>IF(Inputs!$B$27&lt;&gt;"Ready","PENDING INPUTS",IF(A118&gt;Inputs!$B$6,0,MIN((BG118+BH118+BI118),IF(Inputs!H20=1,Inputs!D20,MAX(Inputs!F20,ROUND(BG118*Inputs!E20+BH118+BI118,2))))))</f>
        <v>0</v>
      </c>
      <c r="BK118">
        <f>IF(Inputs!$B$27&lt;&gt;"Ready","PENDING INPUTS",IF(BG118&lt;=0,99,1+IF(AND(K118&gt;0,OR(K118&lt;BG118,AND(K118=BG118,0&lt;6))),1,0)+IF(AND(S118&gt;0,OR(S118&lt;BG118,AND(S118=BG118,1&lt;6))),1,0)+IF(AND(AA118&gt;0,OR(AA118&lt;BG118,AND(AA118=BG118,2&lt;6))),1,0)+IF(AND(AI118&gt;0,OR(AI118&lt;BG118,AND(AI118=BG118,3&lt;6))),1,0)+IF(AND(AQ118&gt;0,OR(AQ118&lt;BG118,AND(AQ118=BG118,4&lt;6))),1,0)+IF(AND(AY118&gt;0,OR(AY118&lt;BG118,AND(AY118=BG118,5&lt;6))),1,0)+IF(AND(BO118&gt;0,OR(BO118&lt;BG118,AND(BO118=BG118,7&lt;6))),1,0)+IF(AND(BW118&gt;0,OR(BW118&lt;BG118,AND(BW118=BG118,8&lt;6))),1,0)+IF(AND(CE118&gt;0,OR(CE118&lt;BG118,AND(CE118=BG118,9&lt;6))),1,0)))</f>
        <v>99</v>
      </c>
      <c r="BL118" s="3">
        <f>IF(Inputs!$B$27&lt;&gt;"Ready","PENDING INPUTS",IF(A118&gt;Inputs!$B$6,0,MIN(MAX(0,(BG118+BH118+BI118)-BJ118),MAX(0,C118-D118-(IF(O118&lt;BK118,K118+L118+M118-N118,0)+IF(W118&lt;BK118,S118+T118+U118-V118,0)+IF(AE118&lt;BK118,AA118+AB118+AC118-AD118,0)+IF(AM118&lt;BK118,AI118+AJ118+AK118-AL118,0)+IF(AU118&lt;BK118,AQ118+AR118+AS118-AT118,0)+IF(BC118&lt;BK118,AY118+AZ118+BA118-BB118,0)+IF(BK118&lt;BK118,BG118+BH118+BI118-BJ118,0)+IF(BS118&lt;BK118,BO118+BP118+BQ118-BR118,0)+IF(CA118&lt;BK118,BW118+BX118+BY118-BZ118,0)+IF(CI118&lt;BK118,CE118+CF118+CG118-CH118,0))))))</f>
        <v>0</v>
      </c>
      <c r="BM118" s="3">
        <f>IF(Inputs!$B$27&lt;&gt;"Ready","PENDING INPUTS",MIN((BG118+BH118+BI118),IF(D118&gt;C118,IF(D118=0,0,BJ118*C118/D118),BJ118+BL118)))</f>
        <v>0</v>
      </c>
      <c r="BN118" s="3">
        <f>IF(Inputs!$B$27&lt;&gt;"Ready","PENDING INPUTS",MAX(0,(BG118+BH118+BI118)-BM118))</f>
        <v>0</v>
      </c>
      <c r="BO118" s="3">
        <f>IF(Inputs!$B$27&lt;&gt;"Ready","PENDING INPUTS",BV117)</f>
        <v>0</v>
      </c>
      <c r="BP118" s="3">
        <f>IF(Inputs!$B$27&lt;&gt;"Ready","PENDING INPUTS",IF(A118&lt;=Inputs!$B$6,ROUND(BO118*Inputs!C21/12,2),0))</f>
        <v>0</v>
      </c>
      <c r="BQ118" s="3">
        <f>IF(Inputs!$B$27&lt;&gt;"Ready","PENDING INPUTS",IF(AND(A118&lt;=Inputs!$B$6,BO118&gt;0),Inputs!G21,0))</f>
        <v>0</v>
      </c>
      <c r="BR118" s="3">
        <f>IF(Inputs!$B$27&lt;&gt;"Ready","PENDING INPUTS",IF(A118&gt;Inputs!$B$6,0,MIN((BO118+BP118+BQ118),IF(Inputs!H21=1,Inputs!D21,MAX(Inputs!F21,ROUND(BO118*Inputs!E21+BP118+BQ118,2))))))</f>
        <v>0</v>
      </c>
      <c r="BS118">
        <f>IF(Inputs!$B$27&lt;&gt;"Ready","PENDING INPUTS",IF(BO118&lt;=0,99,1+IF(AND(K118&gt;0,OR(K118&lt;BO118,AND(K118=BO118,0&lt;7))),1,0)+IF(AND(S118&gt;0,OR(S118&lt;BO118,AND(S118=BO118,1&lt;7))),1,0)+IF(AND(AA118&gt;0,OR(AA118&lt;BO118,AND(AA118=BO118,2&lt;7))),1,0)+IF(AND(AI118&gt;0,OR(AI118&lt;BO118,AND(AI118=BO118,3&lt;7))),1,0)+IF(AND(AQ118&gt;0,OR(AQ118&lt;BO118,AND(AQ118=BO118,4&lt;7))),1,0)+IF(AND(AY118&gt;0,OR(AY118&lt;BO118,AND(AY118=BO118,5&lt;7))),1,0)+IF(AND(BG118&gt;0,OR(BG118&lt;BO118,AND(BG118=BO118,6&lt;7))),1,0)+IF(AND(BW118&gt;0,OR(BW118&lt;BO118,AND(BW118=BO118,8&lt;7))),1,0)+IF(AND(CE118&gt;0,OR(CE118&lt;BO118,AND(CE118=BO118,9&lt;7))),1,0)))</f>
        <v>99</v>
      </c>
      <c r="BT118" s="3">
        <f>IF(Inputs!$B$27&lt;&gt;"Ready","PENDING INPUTS",IF(A118&gt;Inputs!$B$6,0,MIN(MAX(0,(BO118+BP118+BQ118)-BR118),MAX(0,C118-D118-(IF(O118&lt;BS118,K118+L118+M118-N118,0)+IF(W118&lt;BS118,S118+T118+U118-V118,0)+IF(AE118&lt;BS118,AA118+AB118+AC118-AD118,0)+IF(AM118&lt;BS118,AI118+AJ118+AK118-AL118,0)+IF(AU118&lt;BS118,AQ118+AR118+AS118-AT118,0)+IF(BC118&lt;BS118,AY118+AZ118+BA118-BB118,0)+IF(BK118&lt;BS118,BG118+BH118+BI118-BJ118,0)+IF(BS118&lt;BS118,BO118+BP118+BQ118-BR118,0)+IF(CA118&lt;BS118,BW118+BX118+BY118-BZ118,0)+IF(CI118&lt;BS118,CE118+CF118+CG118-CH118,0))))))</f>
        <v>0</v>
      </c>
      <c r="BU118" s="3">
        <f>IF(Inputs!$B$27&lt;&gt;"Ready","PENDING INPUTS",MIN((BO118+BP118+BQ118),IF(D118&gt;C118,IF(D118=0,0,BR118*C118/D118),BR118+BT118)))</f>
        <v>0</v>
      </c>
      <c r="BV118" s="3">
        <f>IF(Inputs!$B$27&lt;&gt;"Ready","PENDING INPUTS",MAX(0,(BO118+BP118+BQ118)-BU118))</f>
        <v>0</v>
      </c>
      <c r="BW118" s="3">
        <f>IF(Inputs!$B$27&lt;&gt;"Ready","PENDING INPUTS",CD117)</f>
        <v>0</v>
      </c>
      <c r="BX118" s="3">
        <f>IF(Inputs!$B$27&lt;&gt;"Ready","PENDING INPUTS",IF(A118&lt;=Inputs!$B$6,ROUND(BW118*Inputs!C22/12,2),0))</f>
        <v>0</v>
      </c>
      <c r="BY118" s="3">
        <f>IF(Inputs!$B$27&lt;&gt;"Ready","PENDING INPUTS",IF(AND(A118&lt;=Inputs!$B$6,BW118&gt;0),Inputs!G22,0))</f>
        <v>0</v>
      </c>
      <c r="BZ118" s="3">
        <f>IF(Inputs!$B$27&lt;&gt;"Ready","PENDING INPUTS",IF(A118&gt;Inputs!$B$6,0,MIN((BW118+BX118+BY118),IF(Inputs!H22=1,Inputs!D22,MAX(Inputs!F22,ROUND(BW118*Inputs!E22+BX118+BY118,2))))))</f>
        <v>0</v>
      </c>
      <c r="CA118">
        <f>IF(Inputs!$B$27&lt;&gt;"Ready","PENDING INPUTS",IF(BW118&lt;=0,99,1+IF(AND(K118&gt;0,OR(K118&lt;BW118,AND(K118=BW118,0&lt;8))),1,0)+IF(AND(S118&gt;0,OR(S118&lt;BW118,AND(S118=BW118,1&lt;8))),1,0)+IF(AND(AA118&gt;0,OR(AA118&lt;BW118,AND(AA118=BW118,2&lt;8))),1,0)+IF(AND(AI118&gt;0,OR(AI118&lt;BW118,AND(AI118=BW118,3&lt;8))),1,0)+IF(AND(AQ118&gt;0,OR(AQ118&lt;BW118,AND(AQ118=BW118,4&lt;8))),1,0)+IF(AND(AY118&gt;0,OR(AY118&lt;BW118,AND(AY118=BW118,5&lt;8))),1,0)+IF(AND(BG118&gt;0,OR(BG118&lt;BW118,AND(BG118=BW118,6&lt;8))),1,0)+IF(AND(BO118&gt;0,OR(BO118&lt;BW118,AND(BO118=BW118,7&lt;8))),1,0)+IF(AND(CE118&gt;0,OR(CE118&lt;BW118,AND(CE118=BW118,9&lt;8))),1,0)))</f>
        <v>99</v>
      </c>
      <c r="CB118" s="3">
        <f>IF(Inputs!$B$27&lt;&gt;"Ready","PENDING INPUTS",IF(A118&gt;Inputs!$B$6,0,MIN(MAX(0,(BW118+BX118+BY118)-BZ118),MAX(0,C118-D118-(IF(O118&lt;CA118,K118+L118+M118-N118,0)+IF(W118&lt;CA118,S118+T118+U118-V118,0)+IF(AE118&lt;CA118,AA118+AB118+AC118-AD118,0)+IF(AM118&lt;CA118,AI118+AJ118+AK118-AL118,0)+IF(AU118&lt;CA118,AQ118+AR118+AS118-AT118,0)+IF(BC118&lt;CA118,AY118+AZ118+BA118-BB118,0)+IF(BK118&lt;CA118,BG118+BH118+BI118-BJ118,0)+IF(BS118&lt;CA118,BO118+BP118+BQ118-BR118,0)+IF(CA118&lt;CA118,BW118+BX118+BY118-BZ118,0)+IF(CI118&lt;CA118,CE118+CF118+CG118-CH118,0))))))</f>
        <v>0</v>
      </c>
      <c r="CC118" s="3">
        <f>IF(Inputs!$B$27&lt;&gt;"Ready","PENDING INPUTS",MIN((BW118+BX118+BY118),IF(D118&gt;C118,IF(D118=0,0,BZ118*C118/D118),BZ118+CB118)))</f>
        <v>0</v>
      </c>
      <c r="CD118" s="3">
        <f>IF(Inputs!$B$27&lt;&gt;"Ready","PENDING INPUTS",MAX(0,(BW118+BX118+BY118)-CC118))</f>
        <v>0</v>
      </c>
      <c r="CE118" s="3">
        <f>IF(Inputs!$B$27&lt;&gt;"Ready","PENDING INPUTS",CL117)</f>
        <v>0</v>
      </c>
      <c r="CF118" s="3">
        <f>IF(Inputs!$B$27&lt;&gt;"Ready","PENDING INPUTS",IF(A118&lt;=Inputs!$B$6,ROUND(CE118*Inputs!C23/12,2),0))</f>
        <v>0</v>
      </c>
      <c r="CG118" s="3">
        <f>IF(Inputs!$B$27&lt;&gt;"Ready","PENDING INPUTS",IF(AND(A118&lt;=Inputs!$B$6,CE118&gt;0),Inputs!G23,0))</f>
        <v>0</v>
      </c>
      <c r="CH118" s="3">
        <f>IF(Inputs!$B$27&lt;&gt;"Ready","PENDING INPUTS",IF(A118&gt;Inputs!$B$6,0,MIN((CE118+CF118+CG118),IF(Inputs!H23=1,Inputs!D23,MAX(Inputs!F23,ROUND(CE118*Inputs!E23+CF118+CG118,2))))))</f>
        <v>0</v>
      </c>
      <c r="CI118">
        <f>IF(Inputs!$B$27&lt;&gt;"Ready","PENDING INPUTS",IF(CE118&lt;=0,99,1+IF(AND(K118&gt;0,OR(K118&lt;CE118,AND(K118=CE118,0&lt;9))),1,0)+IF(AND(S118&gt;0,OR(S118&lt;CE118,AND(S118=CE118,1&lt;9))),1,0)+IF(AND(AA118&gt;0,OR(AA118&lt;CE118,AND(AA118=CE118,2&lt;9))),1,0)+IF(AND(AI118&gt;0,OR(AI118&lt;CE118,AND(AI118=CE118,3&lt;9))),1,0)+IF(AND(AQ118&gt;0,OR(AQ118&lt;CE118,AND(AQ118=CE118,4&lt;9))),1,0)+IF(AND(AY118&gt;0,OR(AY118&lt;CE118,AND(AY118=CE118,5&lt;9))),1,0)+IF(AND(BG118&gt;0,OR(BG118&lt;CE118,AND(BG118=CE118,6&lt;9))),1,0)+IF(AND(BO118&gt;0,OR(BO118&lt;CE118,AND(BO118=CE118,7&lt;9))),1,0)+IF(AND(BW118&gt;0,OR(BW118&lt;CE118,AND(BW118=CE118,8&lt;9))),1,0)))</f>
        <v>99</v>
      </c>
      <c r="CJ118" s="3">
        <f>IF(Inputs!$B$27&lt;&gt;"Ready","PENDING INPUTS",IF(A118&gt;Inputs!$B$6,0,MIN(MAX(0,(CE118+CF118+CG118)-CH118),MAX(0,C118-D118-(IF(O118&lt;CI118,K118+L118+M118-N118,0)+IF(W118&lt;CI118,S118+T118+U118-V118,0)+IF(AE118&lt;CI118,AA118+AB118+AC118-AD118,0)+IF(AM118&lt;CI118,AI118+AJ118+AK118-AL118,0)+IF(AU118&lt;CI118,AQ118+AR118+AS118-AT118,0)+IF(BC118&lt;CI118,AY118+AZ118+BA118-BB118,0)+IF(BK118&lt;CI118,BG118+BH118+BI118-BJ118,0)+IF(BS118&lt;CI118,BO118+BP118+BQ118-BR118,0)+IF(CA118&lt;CI118,BW118+BX118+BY118-BZ118,0)+IF(CI118&lt;CI118,CE118+CF118+CG118-CH118,0))))))</f>
        <v>0</v>
      </c>
      <c r="CK118" s="3">
        <f>IF(Inputs!$B$27&lt;&gt;"Ready","PENDING INPUTS",MIN((CE118+CF118+CG118),IF(D118&gt;C118,IF(D118=0,0,CH118*C118/D118),CH118+CJ118)))</f>
        <v>0</v>
      </c>
      <c r="CL118" s="3">
        <f>IF(Inputs!$B$27&lt;&gt;"Ready","PENDING INPUTS",MAX(0,(CE118+CF118+CG118)-CK118))</f>
        <v>0</v>
      </c>
    </row>
    <row r="119" spans="1:90" ht="27.95" customHeight="1" x14ac:dyDescent="0.25">
      <c r="A119">
        <v>115</v>
      </c>
      <c r="B119" s="13">
        <f>IF(Inputs!$B$27&lt;&gt;"Ready","PENDING INPUTS",EDATE(Inputs!$B$5,A119-1))</f>
        <v>49766</v>
      </c>
      <c r="C119" s="3">
        <f>IF(Inputs!$B$27&lt;&gt;"Ready","PENDING INPUTS",IF(A119&lt;=Inputs!$B$6,MAX(0,Inputs!$B$4+IF(A119=Inputs!$B$7,Inputs!$B$8,0)+IF(A119=Inputs!$B$9,Inputs!$B$10,0)),0))</f>
        <v>0</v>
      </c>
      <c r="D119" s="3">
        <f>IF(Inputs!$B$27&lt;&gt;"Ready","PENDING INPUTS",SUM(N119,V119,AD119,AL119,AT119,BB119,BJ119,BR119,BZ119,CH119))</f>
        <v>0</v>
      </c>
      <c r="E119" s="3">
        <f>IF(Inputs!$B$27&lt;&gt;"Ready","PENDING INPUTS",MAX(0,D119-C119))</f>
        <v>0</v>
      </c>
      <c r="F119" s="3">
        <f>IF(Inputs!$B$27&lt;&gt;"Ready","PENDING INPUTS",SUM(Q119,Y119,AG119,AO119,AW119,BE119,BM119,BU119,CC119,CK119))</f>
        <v>0</v>
      </c>
      <c r="G119" s="3">
        <f>IF(Inputs!$B$27&lt;&gt;"Ready","PENDING INPUTS",SUM(L119,T119,AB119,AJ119,AR119,AZ119,BH119,BP119,BX119,CF119))</f>
        <v>0</v>
      </c>
      <c r="H119" s="3">
        <f>IF(Inputs!$B$27&lt;&gt;"Ready","PENDING INPUTS",SUM(M119,U119,AC119,AK119,AS119,BA119,BI119,BQ119,BY119,CG119))</f>
        <v>0</v>
      </c>
      <c r="I119" s="3">
        <f>IF(Inputs!$B$27&lt;&gt;"Ready","PENDING INPUTS",SUM(R119,Z119,AH119,AP119,AX119,BF119,BN119,BV119,CD119,CL119))</f>
        <v>0</v>
      </c>
      <c r="J119" t="str">
        <f>IF(Inputs!$B$27&lt;&gt;"Ready","PENDING INPUTS",IF(A119&gt;Inputs!$B$6,"Beyond horizon",IF(E119&gt;0.005,"MINIMUM SHORTFALL",IF(I119&lt;0.005,"Paid off","In progress"))))</f>
        <v>Paid off</v>
      </c>
      <c r="K119" s="3">
        <f>IF(Inputs!$B$27&lt;&gt;"Ready","PENDING INPUTS",R118)</f>
        <v>0</v>
      </c>
      <c r="L119" s="3">
        <f>IF(Inputs!$B$27&lt;&gt;"Ready","PENDING INPUTS",IF(A119&lt;=Inputs!$B$6,ROUND(K119*Inputs!C14/12,2),0))</f>
        <v>0</v>
      </c>
      <c r="M119" s="3">
        <f>IF(Inputs!$B$27&lt;&gt;"Ready","PENDING INPUTS",IF(AND(A119&lt;=Inputs!$B$6,K119&gt;0),Inputs!G14,0))</f>
        <v>0</v>
      </c>
      <c r="N119" s="3">
        <f>IF(Inputs!$B$27&lt;&gt;"Ready","PENDING INPUTS",IF(A119&gt;Inputs!$B$6,0,MIN((K119+L119+M119),IF(Inputs!H14=1,Inputs!D14,MAX(Inputs!F14,ROUND(K119*Inputs!E14+L119+M119,2))))))</f>
        <v>0</v>
      </c>
      <c r="O119">
        <f>IF(Inputs!$B$27&lt;&gt;"Ready","PENDING INPUTS",IF(K119&lt;=0,99,1+IF(AND(S119&gt;0,OR(S119&lt;K119,AND(S119=K119,1&lt;0))),1,0)+IF(AND(AA119&gt;0,OR(AA119&lt;K119,AND(AA119=K119,2&lt;0))),1,0)+IF(AND(AI119&gt;0,OR(AI119&lt;K119,AND(AI119=K119,3&lt;0))),1,0)+IF(AND(AQ119&gt;0,OR(AQ119&lt;K119,AND(AQ119=K119,4&lt;0))),1,0)+IF(AND(AY119&gt;0,OR(AY119&lt;K119,AND(AY119=K119,5&lt;0))),1,0)+IF(AND(BG119&gt;0,OR(BG119&lt;K119,AND(BG119=K119,6&lt;0))),1,0)+IF(AND(BO119&gt;0,OR(BO119&lt;K119,AND(BO119=K119,7&lt;0))),1,0)+IF(AND(BW119&gt;0,OR(BW119&lt;K119,AND(BW119=K119,8&lt;0))),1,0)+IF(AND(CE119&gt;0,OR(CE119&lt;K119,AND(CE119=K119,9&lt;0))),1,0)))</f>
        <v>99</v>
      </c>
      <c r="P119" s="3">
        <f>IF(Inputs!$B$27&lt;&gt;"Ready","PENDING INPUTS",IF(A119&gt;Inputs!$B$6,0,MIN(MAX(0,(K119+L119+M119)-N119),MAX(0,C119-D119-(IF(O119&lt;O119,K119+L119+M119-N119,0)+IF(W119&lt;O119,S119+T119+U119-V119,0)+IF(AE119&lt;O119,AA119+AB119+AC119-AD119,0)+IF(AM119&lt;O119,AI119+AJ119+AK119-AL119,0)+IF(AU119&lt;O119,AQ119+AR119+AS119-AT119,0)+IF(BC119&lt;O119,AY119+AZ119+BA119-BB119,0)+IF(BK119&lt;O119,BG119+BH119+BI119-BJ119,0)+IF(BS119&lt;O119,BO119+BP119+BQ119-BR119,0)+IF(CA119&lt;O119,BW119+BX119+BY119-BZ119,0)+IF(CI119&lt;O119,CE119+CF119+CG119-CH119,0))))))</f>
        <v>0</v>
      </c>
      <c r="Q119" s="3">
        <f>IF(Inputs!$B$27&lt;&gt;"Ready","PENDING INPUTS",MIN((K119+L119+M119),IF(D119&gt;C119,IF(D119=0,0,N119*C119/D119),N119+P119)))</f>
        <v>0</v>
      </c>
      <c r="R119" s="3">
        <f>IF(Inputs!$B$27&lt;&gt;"Ready","PENDING INPUTS",MAX(0,(K119+L119+M119)-Q119))</f>
        <v>0</v>
      </c>
      <c r="S119" s="3">
        <f>IF(Inputs!$B$27&lt;&gt;"Ready","PENDING INPUTS",Z118)</f>
        <v>0</v>
      </c>
      <c r="T119" s="3">
        <f>IF(Inputs!$B$27&lt;&gt;"Ready","PENDING INPUTS",IF(A119&lt;=Inputs!$B$6,ROUND(S119*Inputs!C15/12,2),0))</f>
        <v>0</v>
      </c>
      <c r="U119" s="3">
        <f>IF(Inputs!$B$27&lt;&gt;"Ready","PENDING INPUTS",IF(AND(A119&lt;=Inputs!$B$6,S119&gt;0),Inputs!G15,0))</f>
        <v>0</v>
      </c>
      <c r="V119" s="3">
        <f>IF(Inputs!$B$27&lt;&gt;"Ready","PENDING INPUTS",IF(A119&gt;Inputs!$B$6,0,MIN((S119+T119+U119),IF(Inputs!H15=1,Inputs!D15,MAX(Inputs!F15,ROUND(S119*Inputs!E15+T119+U119,2))))))</f>
        <v>0</v>
      </c>
      <c r="W119">
        <f>IF(Inputs!$B$27&lt;&gt;"Ready","PENDING INPUTS",IF(S119&lt;=0,99,1+IF(AND(K119&gt;0,OR(K119&lt;S119,AND(K119=S119,0&lt;1))),1,0)+IF(AND(AA119&gt;0,OR(AA119&lt;S119,AND(AA119=S119,2&lt;1))),1,0)+IF(AND(AI119&gt;0,OR(AI119&lt;S119,AND(AI119=S119,3&lt;1))),1,0)+IF(AND(AQ119&gt;0,OR(AQ119&lt;S119,AND(AQ119=S119,4&lt;1))),1,0)+IF(AND(AY119&gt;0,OR(AY119&lt;S119,AND(AY119=S119,5&lt;1))),1,0)+IF(AND(BG119&gt;0,OR(BG119&lt;S119,AND(BG119=S119,6&lt;1))),1,0)+IF(AND(BO119&gt;0,OR(BO119&lt;S119,AND(BO119=S119,7&lt;1))),1,0)+IF(AND(BW119&gt;0,OR(BW119&lt;S119,AND(BW119=S119,8&lt;1))),1,0)+IF(AND(CE119&gt;0,OR(CE119&lt;S119,AND(CE119=S119,9&lt;1))),1,0)))</f>
        <v>99</v>
      </c>
      <c r="X119" s="3">
        <f>IF(Inputs!$B$27&lt;&gt;"Ready","PENDING INPUTS",IF(A119&gt;Inputs!$B$6,0,MIN(MAX(0,(S119+T119+U119)-V119),MAX(0,C119-D119-(IF(O119&lt;W119,K119+L119+M119-N119,0)+IF(W119&lt;W119,S119+T119+U119-V119,0)+IF(AE119&lt;W119,AA119+AB119+AC119-AD119,0)+IF(AM119&lt;W119,AI119+AJ119+AK119-AL119,0)+IF(AU119&lt;W119,AQ119+AR119+AS119-AT119,0)+IF(BC119&lt;W119,AY119+AZ119+BA119-BB119,0)+IF(BK119&lt;W119,BG119+BH119+BI119-BJ119,0)+IF(BS119&lt;W119,BO119+BP119+BQ119-BR119,0)+IF(CA119&lt;W119,BW119+BX119+BY119-BZ119,0)+IF(CI119&lt;W119,CE119+CF119+CG119-CH119,0))))))</f>
        <v>0</v>
      </c>
      <c r="Y119" s="3">
        <f>IF(Inputs!$B$27&lt;&gt;"Ready","PENDING INPUTS",MIN((S119+T119+U119),IF(D119&gt;C119,IF(D119=0,0,V119*C119/D119),V119+X119)))</f>
        <v>0</v>
      </c>
      <c r="Z119" s="3">
        <f>IF(Inputs!$B$27&lt;&gt;"Ready","PENDING INPUTS",MAX(0,(S119+T119+U119)-Y119))</f>
        <v>0</v>
      </c>
      <c r="AA119" s="3">
        <f>IF(Inputs!$B$27&lt;&gt;"Ready","PENDING INPUTS",AH118)</f>
        <v>0</v>
      </c>
      <c r="AB119" s="3">
        <f>IF(Inputs!$B$27&lt;&gt;"Ready","PENDING INPUTS",IF(A119&lt;=Inputs!$B$6,ROUND(AA119*Inputs!C16/12,2),0))</f>
        <v>0</v>
      </c>
      <c r="AC119" s="3">
        <f>IF(Inputs!$B$27&lt;&gt;"Ready","PENDING INPUTS",IF(AND(A119&lt;=Inputs!$B$6,AA119&gt;0),Inputs!G16,0))</f>
        <v>0</v>
      </c>
      <c r="AD119" s="3">
        <f>IF(Inputs!$B$27&lt;&gt;"Ready","PENDING INPUTS",IF(A119&gt;Inputs!$B$6,0,MIN((AA119+AB119+AC119),IF(Inputs!H16=1,Inputs!D16,MAX(Inputs!F16,ROUND(AA119*Inputs!E16+AB119+AC119,2))))))</f>
        <v>0</v>
      </c>
      <c r="AE119">
        <f>IF(Inputs!$B$27&lt;&gt;"Ready","PENDING INPUTS",IF(AA119&lt;=0,99,1+IF(AND(K119&gt;0,OR(K119&lt;AA119,AND(K119=AA119,0&lt;2))),1,0)+IF(AND(S119&gt;0,OR(S119&lt;AA119,AND(S119=AA119,1&lt;2))),1,0)+IF(AND(AI119&gt;0,OR(AI119&lt;AA119,AND(AI119=AA119,3&lt;2))),1,0)+IF(AND(AQ119&gt;0,OR(AQ119&lt;AA119,AND(AQ119=AA119,4&lt;2))),1,0)+IF(AND(AY119&gt;0,OR(AY119&lt;AA119,AND(AY119=AA119,5&lt;2))),1,0)+IF(AND(BG119&gt;0,OR(BG119&lt;AA119,AND(BG119=AA119,6&lt;2))),1,0)+IF(AND(BO119&gt;0,OR(BO119&lt;AA119,AND(BO119=AA119,7&lt;2))),1,0)+IF(AND(BW119&gt;0,OR(BW119&lt;AA119,AND(BW119=AA119,8&lt;2))),1,0)+IF(AND(CE119&gt;0,OR(CE119&lt;AA119,AND(CE119=AA119,9&lt;2))),1,0)))</f>
        <v>99</v>
      </c>
      <c r="AF119" s="3">
        <f>IF(Inputs!$B$27&lt;&gt;"Ready","PENDING INPUTS",IF(A119&gt;Inputs!$B$6,0,MIN(MAX(0,(AA119+AB119+AC119)-AD119),MAX(0,C119-D119-(IF(O119&lt;AE119,K119+L119+M119-N119,0)+IF(W119&lt;AE119,S119+T119+U119-V119,0)+IF(AE119&lt;AE119,AA119+AB119+AC119-AD119,0)+IF(AM119&lt;AE119,AI119+AJ119+AK119-AL119,0)+IF(AU119&lt;AE119,AQ119+AR119+AS119-AT119,0)+IF(BC119&lt;AE119,AY119+AZ119+BA119-BB119,0)+IF(BK119&lt;AE119,BG119+BH119+BI119-BJ119,0)+IF(BS119&lt;AE119,BO119+BP119+BQ119-BR119,0)+IF(CA119&lt;AE119,BW119+BX119+BY119-BZ119,0)+IF(CI119&lt;AE119,CE119+CF119+CG119-CH119,0))))))</f>
        <v>0</v>
      </c>
      <c r="AG119" s="3">
        <f>IF(Inputs!$B$27&lt;&gt;"Ready","PENDING INPUTS",MIN((AA119+AB119+AC119),IF(D119&gt;C119,IF(D119=0,0,AD119*C119/D119),AD119+AF119)))</f>
        <v>0</v>
      </c>
      <c r="AH119" s="3">
        <f>IF(Inputs!$B$27&lt;&gt;"Ready","PENDING INPUTS",MAX(0,(AA119+AB119+AC119)-AG119))</f>
        <v>0</v>
      </c>
      <c r="AI119" s="3">
        <f>IF(Inputs!$B$27&lt;&gt;"Ready","PENDING INPUTS",AP118)</f>
        <v>0</v>
      </c>
      <c r="AJ119" s="3">
        <f>IF(Inputs!$B$27&lt;&gt;"Ready","PENDING INPUTS",IF(A119&lt;=Inputs!$B$6,ROUND(AI119*Inputs!C17/12,2),0))</f>
        <v>0</v>
      </c>
      <c r="AK119" s="3">
        <f>IF(Inputs!$B$27&lt;&gt;"Ready","PENDING INPUTS",IF(AND(A119&lt;=Inputs!$B$6,AI119&gt;0),Inputs!G17,0))</f>
        <v>0</v>
      </c>
      <c r="AL119" s="3">
        <f>IF(Inputs!$B$27&lt;&gt;"Ready","PENDING INPUTS",IF(A119&gt;Inputs!$B$6,0,MIN((AI119+AJ119+AK119),IF(Inputs!H17=1,Inputs!D17,MAX(Inputs!F17,ROUND(AI119*Inputs!E17+AJ119+AK119,2))))))</f>
        <v>0</v>
      </c>
      <c r="AM119">
        <f>IF(Inputs!$B$27&lt;&gt;"Ready","PENDING INPUTS",IF(AI119&lt;=0,99,1+IF(AND(K119&gt;0,OR(K119&lt;AI119,AND(K119=AI119,0&lt;3))),1,0)+IF(AND(S119&gt;0,OR(S119&lt;AI119,AND(S119=AI119,1&lt;3))),1,0)+IF(AND(AA119&gt;0,OR(AA119&lt;AI119,AND(AA119=AI119,2&lt;3))),1,0)+IF(AND(AQ119&gt;0,OR(AQ119&lt;AI119,AND(AQ119=AI119,4&lt;3))),1,0)+IF(AND(AY119&gt;0,OR(AY119&lt;AI119,AND(AY119=AI119,5&lt;3))),1,0)+IF(AND(BG119&gt;0,OR(BG119&lt;AI119,AND(BG119=AI119,6&lt;3))),1,0)+IF(AND(BO119&gt;0,OR(BO119&lt;AI119,AND(BO119=AI119,7&lt;3))),1,0)+IF(AND(BW119&gt;0,OR(BW119&lt;AI119,AND(BW119=AI119,8&lt;3))),1,0)+IF(AND(CE119&gt;0,OR(CE119&lt;AI119,AND(CE119=AI119,9&lt;3))),1,0)))</f>
        <v>99</v>
      </c>
      <c r="AN119" s="3">
        <f>IF(Inputs!$B$27&lt;&gt;"Ready","PENDING INPUTS",IF(A119&gt;Inputs!$B$6,0,MIN(MAX(0,(AI119+AJ119+AK119)-AL119),MAX(0,C119-D119-(IF(O119&lt;AM119,K119+L119+M119-N119,0)+IF(W119&lt;AM119,S119+T119+U119-V119,0)+IF(AE119&lt;AM119,AA119+AB119+AC119-AD119,0)+IF(AM119&lt;AM119,AI119+AJ119+AK119-AL119,0)+IF(AU119&lt;AM119,AQ119+AR119+AS119-AT119,0)+IF(BC119&lt;AM119,AY119+AZ119+BA119-BB119,0)+IF(BK119&lt;AM119,BG119+BH119+BI119-BJ119,0)+IF(BS119&lt;AM119,BO119+BP119+BQ119-BR119,0)+IF(CA119&lt;AM119,BW119+BX119+BY119-BZ119,0)+IF(CI119&lt;AM119,CE119+CF119+CG119-CH119,0))))))</f>
        <v>0</v>
      </c>
      <c r="AO119" s="3">
        <f>IF(Inputs!$B$27&lt;&gt;"Ready","PENDING INPUTS",MIN((AI119+AJ119+AK119),IF(D119&gt;C119,IF(D119=0,0,AL119*C119/D119),AL119+AN119)))</f>
        <v>0</v>
      </c>
      <c r="AP119" s="3">
        <f>IF(Inputs!$B$27&lt;&gt;"Ready","PENDING INPUTS",MAX(0,(AI119+AJ119+AK119)-AO119))</f>
        <v>0</v>
      </c>
      <c r="AQ119" s="3">
        <f>IF(Inputs!$B$27&lt;&gt;"Ready","PENDING INPUTS",AX118)</f>
        <v>0</v>
      </c>
      <c r="AR119" s="3">
        <f>IF(Inputs!$B$27&lt;&gt;"Ready","PENDING INPUTS",IF(A119&lt;=Inputs!$B$6,ROUND(AQ119*Inputs!C18/12,2),0))</f>
        <v>0</v>
      </c>
      <c r="AS119" s="3">
        <f>IF(Inputs!$B$27&lt;&gt;"Ready","PENDING INPUTS",IF(AND(A119&lt;=Inputs!$B$6,AQ119&gt;0),Inputs!G18,0))</f>
        <v>0</v>
      </c>
      <c r="AT119" s="3">
        <f>IF(Inputs!$B$27&lt;&gt;"Ready","PENDING INPUTS",IF(A119&gt;Inputs!$B$6,0,MIN((AQ119+AR119+AS119),IF(Inputs!H18=1,Inputs!D18,MAX(Inputs!F18,ROUND(AQ119*Inputs!E18+AR119+AS119,2))))))</f>
        <v>0</v>
      </c>
      <c r="AU119">
        <f>IF(Inputs!$B$27&lt;&gt;"Ready","PENDING INPUTS",IF(AQ119&lt;=0,99,1+IF(AND(K119&gt;0,OR(K119&lt;AQ119,AND(K119=AQ119,0&lt;4))),1,0)+IF(AND(S119&gt;0,OR(S119&lt;AQ119,AND(S119=AQ119,1&lt;4))),1,0)+IF(AND(AA119&gt;0,OR(AA119&lt;AQ119,AND(AA119=AQ119,2&lt;4))),1,0)+IF(AND(AI119&gt;0,OR(AI119&lt;AQ119,AND(AI119=AQ119,3&lt;4))),1,0)+IF(AND(AY119&gt;0,OR(AY119&lt;AQ119,AND(AY119=AQ119,5&lt;4))),1,0)+IF(AND(BG119&gt;0,OR(BG119&lt;AQ119,AND(BG119=AQ119,6&lt;4))),1,0)+IF(AND(BO119&gt;0,OR(BO119&lt;AQ119,AND(BO119=AQ119,7&lt;4))),1,0)+IF(AND(BW119&gt;0,OR(BW119&lt;AQ119,AND(BW119=AQ119,8&lt;4))),1,0)+IF(AND(CE119&gt;0,OR(CE119&lt;AQ119,AND(CE119=AQ119,9&lt;4))),1,0)))</f>
        <v>99</v>
      </c>
      <c r="AV119" s="3">
        <f>IF(Inputs!$B$27&lt;&gt;"Ready","PENDING INPUTS",IF(A119&gt;Inputs!$B$6,0,MIN(MAX(0,(AQ119+AR119+AS119)-AT119),MAX(0,C119-D119-(IF(O119&lt;AU119,K119+L119+M119-N119,0)+IF(W119&lt;AU119,S119+T119+U119-V119,0)+IF(AE119&lt;AU119,AA119+AB119+AC119-AD119,0)+IF(AM119&lt;AU119,AI119+AJ119+AK119-AL119,0)+IF(AU119&lt;AU119,AQ119+AR119+AS119-AT119,0)+IF(BC119&lt;AU119,AY119+AZ119+BA119-BB119,0)+IF(BK119&lt;AU119,BG119+BH119+BI119-BJ119,0)+IF(BS119&lt;AU119,BO119+BP119+BQ119-BR119,0)+IF(CA119&lt;AU119,BW119+BX119+BY119-BZ119,0)+IF(CI119&lt;AU119,CE119+CF119+CG119-CH119,0))))))</f>
        <v>0</v>
      </c>
      <c r="AW119" s="3">
        <f>IF(Inputs!$B$27&lt;&gt;"Ready","PENDING INPUTS",MIN((AQ119+AR119+AS119),IF(D119&gt;C119,IF(D119=0,0,AT119*C119/D119),AT119+AV119)))</f>
        <v>0</v>
      </c>
      <c r="AX119" s="3">
        <f>IF(Inputs!$B$27&lt;&gt;"Ready","PENDING INPUTS",MAX(0,(AQ119+AR119+AS119)-AW119))</f>
        <v>0</v>
      </c>
      <c r="AY119" s="3">
        <f>IF(Inputs!$B$27&lt;&gt;"Ready","PENDING INPUTS",BF118)</f>
        <v>0</v>
      </c>
      <c r="AZ119" s="3">
        <f>IF(Inputs!$B$27&lt;&gt;"Ready","PENDING INPUTS",IF(A119&lt;=Inputs!$B$6,ROUND(AY119*Inputs!C19/12,2),0))</f>
        <v>0</v>
      </c>
      <c r="BA119" s="3">
        <f>IF(Inputs!$B$27&lt;&gt;"Ready","PENDING INPUTS",IF(AND(A119&lt;=Inputs!$B$6,AY119&gt;0),Inputs!G19,0))</f>
        <v>0</v>
      </c>
      <c r="BB119" s="3">
        <f>IF(Inputs!$B$27&lt;&gt;"Ready","PENDING INPUTS",IF(A119&gt;Inputs!$B$6,0,MIN((AY119+AZ119+BA119),IF(Inputs!H19=1,Inputs!D19,MAX(Inputs!F19,ROUND(AY119*Inputs!E19+AZ119+BA119,2))))))</f>
        <v>0</v>
      </c>
      <c r="BC119">
        <f>IF(Inputs!$B$27&lt;&gt;"Ready","PENDING INPUTS",IF(AY119&lt;=0,99,1+IF(AND(K119&gt;0,OR(K119&lt;AY119,AND(K119=AY119,0&lt;5))),1,0)+IF(AND(S119&gt;0,OR(S119&lt;AY119,AND(S119=AY119,1&lt;5))),1,0)+IF(AND(AA119&gt;0,OR(AA119&lt;AY119,AND(AA119=AY119,2&lt;5))),1,0)+IF(AND(AI119&gt;0,OR(AI119&lt;AY119,AND(AI119=AY119,3&lt;5))),1,0)+IF(AND(AQ119&gt;0,OR(AQ119&lt;AY119,AND(AQ119=AY119,4&lt;5))),1,0)+IF(AND(BG119&gt;0,OR(BG119&lt;AY119,AND(BG119=AY119,6&lt;5))),1,0)+IF(AND(BO119&gt;0,OR(BO119&lt;AY119,AND(BO119=AY119,7&lt;5))),1,0)+IF(AND(BW119&gt;0,OR(BW119&lt;AY119,AND(BW119=AY119,8&lt;5))),1,0)+IF(AND(CE119&gt;0,OR(CE119&lt;AY119,AND(CE119=AY119,9&lt;5))),1,0)))</f>
        <v>99</v>
      </c>
      <c r="BD119" s="3">
        <f>IF(Inputs!$B$27&lt;&gt;"Ready","PENDING INPUTS",IF(A119&gt;Inputs!$B$6,0,MIN(MAX(0,(AY119+AZ119+BA119)-BB119),MAX(0,C119-D119-(IF(O119&lt;BC119,K119+L119+M119-N119,0)+IF(W119&lt;BC119,S119+T119+U119-V119,0)+IF(AE119&lt;BC119,AA119+AB119+AC119-AD119,0)+IF(AM119&lt;BC119,AI119+AJ119+AK119-AL119,0)+IF(AU119&lt;BC119,AQ119+AR119+AS119-AT119,0)+IF(BC119&lt;BC119,AY119+AZ119+BA119-BB119,0)+IF(BK119&lt;BC119,BG119+BH119+BI119-BJ119,0)+IF(BS119&lt;BC119,BO119+BP119+BQ119-BR119,0)+IF(CA119&lt;BC119,BW119+BX119+BY119-BZ119,0)+IF(CI119&lt;BC119,CE119+CF119+CG119-CH119,0))))))</f>
        <v>0</v>
      </c>
      <c r="BE119" s="3">
        <f>IF(Inputs!$B$27&lt;&gt;"Ready","PENDING INPUTS",MIN((AY119+AZ119+BA119),IF(D119&gt;C119,IF(D119=0,0,BB119*C119/D119),BB119+BD119)))</f>
        <v>0</v>
      </c>
      <c r="BF119" s="3">
        <f>IF(Inputs!$B$27&lt;&gt;"Ready","PENDING INPUTS",MAX(0,(AY119+AZ119+BA119)-BE119))</f>
        <v>0</v>
      </c>
      <c r="BG119" s="3">
        <f>IF(Inputs!$B$27&lt;&gt;"Ready","PENDING INPUTS",BN118)</f>
        <v>0</v>
      </c>
      <c r="BH119" s="3">
        <f>IF(Inputs!$B$27&lt;&gt;"Ready","PENDING INPUTS",IF(A119&lt;=Inputs!$B$6,ROUND(BG119*Inputs!C20/12,2),0))</f>
        <v>0</v>
      </c>
      <c r="BI119" s="3">
        <f>IF(Inputs!$B$27&lt;&gt;"Ready","PENDING INPUTS",IF(AND(A119&lt;=Inputs!$B$6,BG119&gt;0),Inputs!G20,0))</f>
        <v>0</v>
      </c>
      <c r="BJ119" s="3">
        <f>IF(Inputs!$B$27&lt;&gt;"Ready","PENDING INPUTS",IF(A119&gt;Inputs!$B$6,0,MIN((BG119+BH119+BI119),IF(Inputs!H20=1,Inputs!D20,MAX(Inputs!F20,ROUND(BG119*Inputs!E20+BH119+BI119,2))))))</f>
        <v>0</v>
      </c>
      <c r="BK119">
        <f>IF(Inputs!$B$27&lt;&gt;"Ready","PENDING INPUTS",IF(BG119&lt;=0,99,1+IF(AND(K119&gt;0,OR(K119&lt;BG119,AND(K119=BG119,0&lt;6))),1,0)+IF(AND(S119&gt;0,OR(S119&lt;BG119,AND(S119=BG119,1&lt;6))),1,0)+IF(AND(AA119&gt;0,OR(AA119&lt;BG119,AND(AA119=BG119,2&lt;6))),1,0)+IF(AND(AI119&gt;0,OR(AI119&lt;BG119,AND(AI119=BG119,3&lt;6))),1,0)+IF(AND(AQ119&gt;0,OR(AQ119&lt;BG119,AND(AQ119=BG119,4&lt;6))),1,0)+IF(AND(AY119&gt;0,OR(AY119&lt;BG119,AND(AY119=BG119,5&lt;6))),1,0)+IF(AND(BO119&gt;0,OR(BO119&lt;BG119,AND(BO119=BG119,7&lt;6))),1,0)+IF(AND(BW119&gt;0,OR(BW119&lt;BG119,AND(BW119=BG119,8&lt;6))),1,0)+IF(AND(CE119&gt;0,OR(CE119&lt;BG119,AND(CE119=BG119,9&lt;6))),1,0)))</f>
        <v>99</v>
      </c>
      <c r="BL119" s="3">
        <f>IF(Inputs!$B$27&lt;&gt;"Ready","PENDING INPUTS",IF(A119&gt;Inputs!$B$6,0,MIN(MAX(0,(BG119+BH119+BI119)-BJ119),MAX(0,C119-D119-(IF(O119&lt;BK119,K119+L119+M119-N119,0)+IF(W119&lt;BK119,S119+T119+U119-V119,0)+IF(AE119&lt;BK119,AA119+AB119+AC119-AD119,0)+IF(AM119&lt;BK119,AI119+AJ119+AK119-AL119,0)+IF(AU119&lt;BK119,AQ119+AR119+AS119-AT119,0)+IF(BC119&lt;BK119,AY119+AZ119+BA119-BB119,0)+IF(BK119&lt;BK119,BG119+BH119+BI119-BJ119,0)+IF(BS119&lt;BK119,BO119+BP119+BQ119-BR119,0)+IF(CA119&lt;BK119,BW119+BX119+BY119-BZ119,0)+IF(CI119&lt;BK119,CE119+CF119+CG119-CH119,0))))))</f>
        <v>0</v>
      </c>
      <c r="BM119" s="3">
        <f>IF(Inputs!$B$27&lt;&gt;"Ready","PENDING INPUTS",MIN((BG119+BH119+BI119),IF(D119&gt;C119,IF(D119=0,0,BJ119*C119/D119),BJ119+BL119)))</f>
        <v>0</v>
      </c>
      <c r="BN119" s="3">
        <f>IF(Inputs!$B$27&lt;&gt;"Ready","PENDING INPUTS",MAX(0,(BG119+BH119+BI119)-BM119))</f>
        <v>0</v>
      </c>
      <c r="BO119" s="3">
        <f>IF(Inputs!$B$27&lt;&gt;"Ready","PENDING INPUTS",BV118)</f>
        <v>0</v>
      </c>
      <c r="BP119" s="3">
        <f>IF(Inputs!$B$27&lt;&gt;"Ready","PENDING INPUTS",IF(A119&lt;=Inputs!$B$6,ROUND(BO119*Inputs!C21/12,2),0))</f>
        <v>0</v>
      </c>
      <c r="BQ119" s="3">
        <f>IF(Inputs!$B$27&lt;&gt;"Ready","PENDING INPUTS",IF(AND(A119&lt;=Inputs!$B$6,BO119&gt;0),Inputs!G21,0))</f>
        <v>0</v>
      </c>
      <c r="BR119" s="3">
        <f>IF(Inputs!$B$27&lt;&gt;"Ready","PENDING INPUTS",IF(A119&gt;Inputs!$B$6,0,MIN((BO119+BP119+BQ119),IF(Inputs!H21=1,Inputs!D21,MAX(Inputs!F21,ROUND(BO119*Inputs!E21+BP119+BQ119,2))))))</f>
        <v>0</v>
      </c>
      <c r="BS119">
        <f>IF(Inputs!$B$27&lt;&gt;"Ready","PENDING INPUTS",IF(BO119&lt;=0,99,1+IF(AND(K119&gt;0,OR(K119&lt;BO119,AND(K119=BO119,0&lt;7))),1,0)+IF(AND(S119&gt;0,OR(S119&lt;BO119,AND(S119=BO119,1&lt;7))),1,0)+IF(AND(AA119&gt;0,OR(AA119&lt;BO119,AND(AA119=BO119,2&lt;7))),1,0)+IF(AND(AI119&gt;0,OR(AI119&lt;BO119,AND(AI119=BO119,3&lt;7))),1,0)+IF(AND(AQ119&gt;0,OR(AQ119&lt;BO119,AND(AQ119=BO119,4&lt;7))),1,0)+IF(AND(AY119&gt;0,OR(AY119&lt;BO119,AND(AY119=BO119,5&lt;7))),1,0)+IF(AND(BG119&gt;0,OR(BG119&lt;BO119,AND(BG119=BO119,6&lt;7))),1,0)+IF(AND(BW119&gt;0,OR(BW119&lt;BO119,AND(BW119=BO119,8&lt;7))),1,0)+IF(AND(CE119&gt;0,OR(CE119&lt;BO119,AND(CE119=BO119,9&lt;7))),1,0)))</f>
        <v>99</v>
      </c>
      <c r="BT119" s="3">
        <f>IF(Inputs!$B$27&lt;&gt;"Ready","PENDING INPUTS",IF(A119&gt;Inputs!$B$6,0,MIN(MAX(0,(BO119+BP119+BQ119)-BR119),MAX(0,C119-D119-(IF(O119&lt;BS119,K119+L119+M119-N119,0)+IF(W119&lt;BS119,S119+T119+U119-V119,0)+IF(AE119&lt;BS119,AA119+AB119+AC119-AD119,0)+IF(AM119&lt;BS119,AI119+AJ119+AK119-AL119,0)+IF(AU119&lt;BS119,AQ119+AR119+AS119-AT119,0)+IF(BC119&lt;BS119,AY119+AZ119+BA119-BB119,0)+IF(BK119&lt;BS119,BG119+BH119+BI119-BJ119,0)+IF(BS119&lt;BS119,BO119+BP119+BQ119-BR119,0)+IF(CA119&lt;BS119,BW119+BX119+BY119-BZ119,0)+IF(CI119&lt;BS119,CE119+CF119+CG119-CH119,0))))))</f>
        <v>0</v>
      </c>
      <c r="BU119" s="3">
        <f>IF(Inputs!$B$27&lt;&gt;"Ready","PENDING INPUTS",MIN((BO119+BP119+BQ119),IF(D119&gt;C119,IF(D119=0,0,BR119*C119/D119),BR119+BT119)))</f>
        <v>0</v>
      </c>
      <c r="BV119" s="3">
        <f>IF(Inputs!$B$27&lt;&gt;"Ready","PENDING INPUTS",MAX(0,(BO119+BP119+BQ119)-BU119))</f>
        <v>0</v>
      </c>
      <c r="BW119" s="3">
        <f>IF(Inputs!$B$27&lt;&gt;"Ready","PENDING INPUTS",CD118)</f>
        <v>0</v>
      </c>
      <c r="BX119" s="3">
        <f>IF(Inputs!$B$27&lt;&gt;"Ready","PENDING INPUTS",IF(A119&lt;=Inputs!$B$6,ROUND(BW119*Inputs!C22/12,2),0))</f>
        <v>0</v>
      </c>
      <c r="BY119" s="3">
        <f>IF(Inputs!$B$27&lt;&gt;"Ready","PENDING INPUTS",IF(AND(A119&lt;=Inputs!$B$6,BW119&gt;0),Inputs!G22,0))</f>
        <v>0</v>
      </c>
      <c r="BZ119" s="3">
        <f>IF(Inputs!$B$27&lt;&gt;"Ready","PENDING INPUTS",IF(A119&gt;Inputs!$B$6,0,MIN((BW119+BX119+BY119),IF(Inputs!H22=1,Inputs!D22,MAX(Inputs!F22,ROUND(BW119*Inputs!E22+BX119+BY119,2))))))</f>
        <v>0</v>
      </c>
      <c r="CA119">
        <f>IF(Inputs!$B$27&lt;&gt;"Ready","PENDING INPUTS",IF(BW119&lt;=0,99,1+IF(AND(K119&gt;0,OR(K119&lt;BW119,AND(K119=BW119,0&lt;8))),1,0)+IF(AND(S119&gt;0,OR(S119&lt;BW119,AND(S119=BW119,1&lt;8))),1,0)+IF(AND(AA119&gt;0,OR(AA119&lt;BW119,AND(AA119=BW119,2&lt;8))),1,0)+IF(AND(AI119&gt;0,OR(AI119&lt;BW119,AND(AI119=BW119,3&lt;8))),1,0)+IF(AND(AQ119&gt;0,OR(AQ119&lt;BW119,AND(AQ119=BW119,4&lt;8))),1,0)+IF(AND(AY119&gt;0,OR(AY119&lt;BW119,AND(AY119=BW119,5&lt;8))),1,0)+IF(AND(BG119&gt;0,OR(BG119&lt;BW119,AND(BG119=BW119,6&lt;8))),1,0)+IF(AND(BO119&gt;0,OR(BO119&lt;BW119,AND(BO119=BW119,7&lt;8))),1,0)+IF(AND(CE119&gt;0,OR(CE119&lt;BW119,AND(CE119=BW119,9&lt;8))),1,0)))</f>
        <v>99</v>
      </c>
      <c r="CB119" s="3">
        <f>IF(Inputs!$B$27&lt;&gt;"Ready","PENDING INPUTS",IF(A119&gt;Inputs!$B$6,0,MIN(MAX(0,(BW119+BX119+BY119)-BZ119),MAX(0,C119-D119-(IF(O119&lt;CA119,K119+L119+M119-N119,0)+IF(W119&lt;CA119,S119+T119+U119-V119,0)+IF(AE119&lt;CA119,AA119+AB119+AC119-AD119,0)+IF(AM119&lt;CA119,AI119+AJ119+AK119-AL119,0)+IF(AU119&lt;CA119,AQ119+AR119+AS119-AT119,0)+IF(BC119&lt;CA119,AY119+AZ119+BA119-BB119,0)+IF(BK119&lt;CA119,BG119+BH119+BI119-BJ119,0)+IF(BS119&lt;CA119,BO119+BP119+BQ119-BR119,0)+IF(CA119&lt;CA119,BW119+BX119+BY119-BZ119,0)+IF(CI119&lt;CA119,CE119+CF119+CG119-CH119,0))))))</f>
        <v>0</v>
      </c>
      <c r="CC119" s="3">
        <f>IF(Inputs!$B$27&lt;&gt;"Ready","PENDING INPUTS",MIN((BW119+BX119+BY119),IF(D119&gt;C119,IF(D119=0,0,BZ119*C119/D119),BZ119+CB119)))</f>
        <v>0</v>
      </c>
      <c r="CD119" s="3">
        <f>IF(Inputs!$B$27&lt;&gt;"Ready","PENDING INPUTS",MAX(0,(BW119+BX119+BY119)-CC119))</f>
        <v>0</v>
      </c>
      <c r="CE119" s="3">
        <f>IF(Inputs!$B$27&lt;&gt;"Ready","PENDING INPUTS",CL118)</f>
        <v>0</v>
      </c>
      <c r="CF119" s="3">
        <f>IF(Inputs!$B$27&lt;&gt;"Ready","PENDING INPUTS",IF(A119&lt;=Inputs!$B$6,ROUND(CE119*Inputs!C23/12,2),0))</f>
        <v>0</v>
      </c>
      <c r="CG119" s="3">
        <f>IF(Inputs!$B$27&lt;&gt;"Ready","PENDING INPUTS",IF(AND(A119&lt;=Inputs!$B$6,CE119&gt;0),Inputs!G23,0))</f>
        <v>0</v>
      </c>
      <c r="CH119" s="3">
        <f>IF(Inputs!$B$27&lt;&gt;"Ready","PENDING INPUTS",IF(A119&gt;Inputs!$B$6,0,MIN((CE119+CF119+CG119),IF(Inputs!H23=1,Inputs!D23,MAX(Inputs!F23,ROUND(CE119*Inputs!E23+CF119+CG119,2))))))</f>
        <v>0</v>
      </c>
      <c r="CI119">
        <f>IF(Inputs!$B$27&lt;&gt;"Ready","PENDING INPUTS",IF(CE119&lt;=0,99,1+IF(AND(K119&gt;0,OR(K119&lt;CE119,AND(K119=CE119,0&lt;9))),1,0)+IF(AND(S119&gt;0,OR(S119&lt;CE119,AND(S119=CE119,1&lt;9))),1,0)+IF(AND(AA119&gt;0,OR(AA119&lt;CE119,AND(AA119=CE119,2&lt;9))),1,0)+IF(AND(AI119&gt;0,OR(AI119&lt;CE119,AND(AI119=CE119,3&lt;9))),1,0)+IF(AND(AQ119&gt;0,OR(AQ119&lt;CE119,AND(AQ119=CE119,4&lt;9))),1,0)+IF(AND(AY119&gt;0,OR(AY119&lt;CE119,AND(AY119=CE119,5&lt;9))),1,0)+IF(AND(BG119&gt;0,OR(BG119&lt;CE119,AND(BG119=CE119,6&lt;9))),1,0)+IF(AND(BO119&gt;0,OR(BO119&lt;CE119,AND(BO119=CE119,7&lt;9))),1,0)+IF(AND(BW119&gt;0,OR(BW119&lt;CE119,AND(BW119=CE119,8&lt;9))),1,0)))</f>
        <v>99</v>
      </c>
      <c r="CJ119" s="3">
        <f>IF(Inputs!$B$27&lt;&gt;"Ready","PENDING INPUTS",IF(A119&gt;Inputs!$B$6,0,MIN(MAX(0,(CE119+CF119+CG119)-CH119),MAX(0,C119-D119-(IF(O119&lt;CI119,K119+L119+M119-N119,0)+IF(W119&lt;CI119,S119+T119+U119-V119,0)+IF(AE119&lt;CI119,AA119+AB119+AC119-AD119,0)+IF(AM119&lt;CI119,AI119+AJ119+AK119-AL119,0)+IF(AU119&lt;CI119,AQ119+AR119+AS119-AT119,0)+IF(BC119&lt;CI119,AY119+AZ119+BA119-BB119,0)+IF(BK119&lt;CI119,BG119+BH119+BI119-BJ119,0)+IF(BS119&lt;CI119,BO119+BP119+BQ119-BR119,0)+IF(CA119&lt;CI119,BW119+BX119+BY119-BZ119,0)+IF(CI119&lt;CI119,CE119+CF119+CG119-CH119,0))))))</f>
        <v>0</v>
      </c>
      <c r="CK119" s="3">
        <f>IF(Inputs!$B$27&lt;&gt;"Ready","PENDING INPUTS",MIN((CE119+CF119+CG119),IF(D119&gt;C119,IF(D119=0,0,CH119*C119/D119),CH119+CJ119)))</f>
        <v>0</v>
      </c>
      <c r="CL119" s="3">
        <f>IF(Inputs!$B$27&lt;&gt;"Ready","PENDING INPUTS",MAX(0,(CE119+CF119+CG119)-CK119))</f>
        <v>0</v>
      </c>
    </row>
    <row r="120" spans="1:90" ht="27.95" customHeight="1" x14ac:dyDescent="0.25">
      <c r="A120">
        <v>116</v>
      </c>
      <c r="B120" s="13">
        <f>IF(Inputs!$B$27&lt;&gt;"Ready","PENDING INPUTS",EDATE(Inputs!$B$5,A120-1))</f>
        <v>49796</v>
      </c>
      <c r="C120" s="3">
        <f>IF(Inputs!$B$27&lt;&gt;"Ready","PENDING INPUTS",IF(A120&lt;=Inputs!$B$6,MAX(0,Inputs!$B$4+IF(A120=Inputs!$B$7,Inputs!$B$8,0)+IF(A120=Inputs!$B$9,Inputs!$B$10,0)),0))</f>
        <v>0</v>
      </c>
      <c r="D120" s="3">
        <f>IF(Inputs!$B$27&lt;&gt;"Ready","PENDING INPUTS",SUM(N120,V120,AD120,AL120,AT120,BB120,BJ120,BR120,BZ120,CH120))</f>
        <v>0</v>
      </c>
      <c r="E120" s="3">
        <f>IF(Inputs!$B$27&lt;&gt;"Ready","PENDING INPUTS",MAX(0,D120-C120))</f>
        <v>0</v>
      </c>
      <c r="F120" s="3">
        <f>IF(Inputs!$B$27&lt;&gt;"Ready","PENDING INPUTS",SUM(Q120,Y120,AG120,AO120,AW120,BE120,BM120,BU120,CC120,CK120))</f>
        <v>0</v>
      </c>
      <c r="G120" s="3">
        <f>IF(Inputs!$B$27&lt;&gt;"Ready","PENDING INPUTS",SUM(L120,T120,AB120,AJ120,AR120,AZ120,BH120,BP120,BX120,CF120))</f>
        <v>0</v>
      </c>
      <c r="H120" s="3">
        <f>IF(Inputs!$B$27&lt;&gt;"Ready","PENDING INPUTS",SUM(M120,U120,AC120,AK120,AS120,BA120,BI120,BQ120,BY120,CG120))</f>
        <v>0</v>
      </c>
      <c r="I120" s="3">
        <f>IF(Inputs!$B$27&lt;&gt;"Ready","PENDING INPUTS",SUM(R120,Z120,AH120,AP120,AX120,BF120,BN120,BV120,CD120,CL120))</f>
        <v>0</v>
      </c>
      <c r="J120" t="str">
        <f>IF(Inputs!$B$27&lt;&gt;"Ready","PENDING INPUTS",IF(A120&gt;Inputs!$B$6,"Beyond horizon",IF(E120&gt;0.005,"MINIMUM SHORTFALL",IF(I120&lt;0.005,"Paid off","In progress"))))</f>
        <v>Paid off</v>
      </c>
      <c r="K120" s="3">
        <f>IF(Inputs!$B$27&lt;&gt;"Ready","PENDING INPUTS",R119)</f>
        <v>0</v>
      </c>
      <c r="L120" s="3">
        <f>IF(Inputs!$B$27&lt;&gt;"Ready","PENDING INPUTS",IF(A120&lt;=Inputs!$B$6,ROUND(K120*Inputs!C14/12,2),0))</f>
        <v>0</v>
      </c>
      <c r="M120" s="3">
        <f>IF(Inputs!$B$27&lt;&gt;"Ready","PENDING INPUTS",IF(AND(A120&lt;=Inputs!$B$6,K120&gt;0),Inputs!G14,0))</f>
        <v>0</v>
      </c>
      <c r="N120" s="3">
        <f>IF(Inputs!$B$27&lt;&gt;"Ready","PENDING INPUTS",IF(A120&gt;Inputs!$B$6,0,MIN((K120+L120+M120),IF(Inputs!H14=1,Inputs!D14,MAX(Inputs!F14,ROUND(K120*Inputs!E14+L120+M120,2))))))</f>
        <v>0</v>
      </c>
      <c r="O120">
        <f>IF(Inputs!$B$27&lt;&gt;"Ready","PENDING INPUTS",IF(K120&lt;=0,99,1+IF(AND(S120&gt;0,OR(S120&lt;K120,AND(S120=K120,1&lt;0))),1,0)+IF(AND(AA120&gt;0,OR(AA120&lt;K120,AND(AA120=K120,2&lt;0))),1,0)+IF(AND(AI120&gt;0,OR(AI120&lt;K120,AND(AI120=K120,3&lt;0))),1,0)+IF(AND(AQ120&gt;0,OR(AQ120&lt;K120,AND(AQ120=K120,4&lt;0))),1,0)+IF(AND(AY120&gt;0,OR(AY120&lt;K120,AND(AY120=K120,5&lt;0))),1,0)+IF(AND(BG120&gt;0,OR(BG120&lt;K120,AND(BG120=K120,6&lt;0))),1,0)+IF(AND(BO120&gt;0,OR(BO120&lt;K120,AND(BO120=K120,7&lt;0))),1,0)+IF(AND(BW120&gt;0,OR(BW120&lt;K120,AND(BW120=K120,8&lt;0))),1,0)+IF(AND(CE120&gt;0,OR(CE120&lt;K120,AND(CE120=K120,9&lt;0))),1,0)))</f>
        <v>99</v>
      </c>
      <c r="P120" s="3">
        <f>IF(Inputs!$B$27&lt;&gt;"Ready","PENDING INPUTS",IF(A120&gt;Inputs!$B$6,0,MIN(MAX(0,(K120+L120+M120)-N120),MAX(0,C120-D120-(IF(O120&lt;O120,K120+L120+M120-N120,0)+IF(W120&lt;O120,S120+T120+U120-V120,0)+IF(AE120&lt;O120,AA120+AB120+AC120-AD120,0)+IF(AM120&lt;O120,AI120+AJ120+AK120-AL120,0)+IF(AU120&lt;O120,AQ120+AR120+AS120-AT120,0)+IF(BC120&lt;O120,AY120+AZ120+BA120-BB120,0)+IF(BK120&lt;O120,BG120+BH120+BI120-BJ120,0)+IF(BS120&lt;O120,BO120+BP120+BQ120-BR120,0)+IF(CA120&lt;O120,BW120+BX120+BY120-BZ120,0)+IF(CI120&lt;O120,CE120+CF120+CG120-CH120,0))))))</f>
        <v>0</v>
      </c>
      <c r="Q120" s="3">
        <f>IF(Inputs!$B$27&lt;&gt;"Ready","PENDING INPUTS",MIN((K120+L120+M120),IF(D120&gt;C120,IF(D120=0,0,N120*C120/D120),N120+P120)))</f>
        <v>0</v>
      </c>
      <c r="R120" s="3">
        <f>IF(Inputs!$B$27&lt;&gt;"Ready","PENDING INPUTS",MAX(0,(K120+L120+M120)-Q120))</f>
        <v>0</v>
      </c>
      <c r="S120" s="3">
        <f>IF(Inputs!$B$27&lt;&gt;"Ready","PENDING INPUTS",Z119)</f>
        <v>0</v>
      </c>
      <c r="T120" s="3">
        <f>IF(Inputs!$B$27&lt;&gt;"Ready","PENDING INPUTS",IF(A120&lt;=Inputs!$B$6,ROUND(S120*Inputs!C15/12,2),0))</f>
        <v>0</v>
      </c>
      <c r="U120" s="3">
        <f>IF(Inputs!$B$27&lt;&gt;"Ready","PENDING INPUTS",IF(AND(A120&lt;=Inputs!$B$6,S120&gt;0),Inputs!G15,0))</f>
        <v>0</v>
      </c>
      <c r="V120" s="3">
        <f>IF(Inputs!$B$27&lt;&gt;"Ready","PENDING INPUTS",IF(A120&gt;Inputs!$B$6,0,MIN((S120+T120+U120),IF(Inputs!H15=1,Inputs!D15,MAX(Inputs!F15,ROUND(S120*Inputs!E15+T120+U120,2))))))</f>
        <v>0</v>
      </c>
      <c r="W120">
        <f>IF(Inputs!$B$27&lt;&gt;"Ready","PENDING INPUTS",IF(S120&lt;=0,99,1+IF(AND(K120&gt;0,OR(K120&lt;S120,AND(K120=S120,0&lt;1))),1,0)+IF(AND(AA120&gt;0,OR(AA120&lt;S120,AND(AA120=S120,2&lt;1))),1,0)+IF(AND(AI120&gt;0,OR(AI120&lt;S120,AND(AI120=S120,3&lt;1))),1,0)+IF(AND(AQ120&gt;0,OR(AQ120&lt;S120,AND(AQ120=S120,4&lt;1))),1,0)+IF(AND(AY120&gt;0,OR(AY120&lt;S120,AND(AY120=S120,5&lt;1))),1,0)+IF(AND(BG120&gt;0,OR(BG120&lt;S120,AND(BG120=S120,6&lt;1))),1,0)+IF(AND(BO120&gt;0,OR(BO120&lt;S120,AND(BO120=S120,7&lt;1))),1,0)+IF(AND(BW120&gt;0,OR(BW120&lt;S120,AND(BW120=S120,8&lt;1))),1,0)+IF(AND(CE120&gt;0,OR(CE120&lt;S120,AND(CE120=S120,9&lt;1))),1,0)))</f>
        <v>99</v>
      </c>
      <c r="X120" s="3">
        <f>IF(Inputs!$B$27&lt;&gt;"Ready","PENDING INPUTS",IF(A120&gt;Inputs!$B$6,0,MIN(MAX(0,(S120+T120+U120)-V120),MAX(0,C120-D120-(IF(O120&lt;W120,K120+L120+M120-N120,0)+IF(W120&lt;W120,S120+T120+U120-V120,0)+IF(AE120&lt;W120,AA120+AB120+AC120-AD120,0)+IF(AM120&lt;W120,AI120+AJ120+AK120-AL120,0)+IF(AU120&lt;W120,AQ120+AR120+AS120-AT120,0)+IF(BC120&lt;W120,AY120+AZ120+BA120-BB120,0)+IF(BK120&lt;W120,BG120+BH120+BI120-BJ120,0)+IF(BS120&lt;W120,BO120+BP120+BQ120-BR120,0)+IF(CA120&lt;W120,BW120+BX120+BY120-BZ120,0)+IF(CI120&lt;W120,CE120+CF120+CG120-CH120,0))))))</f>
        <v>0</v>
      </c>
      <c r="Y120" s="3">
        <f>IF(Inputs!$B$27&lt;&gt;"Ready","PENDING INPUTS",MIN((S120+T120+U120),IF(D120&gt;C120,IF(D120=0,0,V120*C120/D120),V120+X120)))</f>
        <v>0</v>
      </c>
      <c r="Z120" s="3">
        <f>IF(Inputs!$B$27&lt;&gt;"Ready","PENDING INPUTS",MAX(0,(S120+T120+U120)-Y120))</f>
        <v>0</v>
      </c>
      <c r="AA120" s="3">
        <f>IF(Inputs!$B$27&lt;&gt;"Ready","PENDING INPUTS",AH119)</f>
        <v>0</v>
      </c>
      <c r="AB120" s="3">
        <f>IF(Inputs!$B$27&lt;&gt;"Ready","PENDING INPUTS",IF(A120&lt;=Inputs!$B$6,ROUND(AA120*Inputs!C16/12,2),0))</f>
        <v>0</v>
      </c>
      <c r="AC120" s="3">
        <f>IF(Inputs!$B$27&lt;&gt;"Ready","PENDING INPUTS",IF(AND(A120&lt;=Inputs!$B$6,AA120&gt;0),Inputs!G16,0))</f>
        <v>0</v>
      </c>
      <c r="AD120" s="3">
        <f>IF(Inputs!$B$27&lt;&gt;"Ready","PENDING INPUTS",IF(A120&gt;Inputs!$B$6,0,MIN((AA120+AB120+AC120),IF(Inputs!H16=1,Inputs!D16,MAX(Inputs!F16,ROUND(AA120*Inputs!E16+AB120+AC120,2))))))</f>
        <v>0</v>
      </c>
      <c r="AE120">
        <f>IF(Inputs!$B$27&lt;&gt;"Ready","PENDING INPUTS",IF(AA120&lt;=0,99,1+IF(AND(K120&gt;0,OR(K120&lt;AA120,AND(K120=AA120,0&lt;2))),1,0)+IF(AND(S120&gt;0,OR(S120&lt;AA120,AND(S120=AA120,1&lt;2))),1,0)+IF(AND(AI120&gt;0,OR(AI120&lt;AA120,AND(AI120=AA120,3&lt;2))),1,0)+IF(AND(AQ120&gt;0,OR(AQ120&lt;AA120,AND(AQ120=AA120,4&lt;2))),1,0)+IF(AND(AY120&gt;0,OR(AY120&lt;AA120,AND(AY120=AA120,5&lt;2))),1,0)+IF(AND(BG120&gt;0,OR(BG120&lt;AA120,AND(BG120=AA120,6&lt;2))),1,0)+IF(AND(BO120&gt;0,OR(BO120&lt;AA120,AND(BO120=AA120,7&lt;2))),1,0)+IF(AND(BW120&gt;0,OR(BW120&lt;AA120,AND(BW120=AA120,8&lt;2))),1,0)+IF(AND(CE120&gt;0,OR(CE120&lt;AA120,AND(CE120=AA120,9&lt;2))),1,0)))</f>
        <v>99</v>
      </c>
      <c r="AF120" s="3">
        <f>IF(Inputs!$B$27&lt;&gt;"Ready","PENDING INPUTS",IF(A120&gt;Inputs!$B$6,0,MIN(MAX(0,(AA120+AB120+AC120)-AD120),MAX(0,C120-D120-(IF(O120&lt;AE120,K120+L120+M120-N120,0)+IF(W120&lt;AE120,S120+T120+U120-V120,0)+IF(AE120&lt;AE120,AA120+AB120+AC120-AD120,0)+IF(AM120&lt;AE120,AI120+AJ120+AK120-AL120,0)+IF(AU120&lt;AE120,AQ120+AR120+AS120-AT120,0)+IF(BC120&lt;AE120,AY120+AZ120+BA120-BB120,0)+IF(BK120&lt;AE120,BG120+BH120+BI120-BJ120,0)+IF(BS120&lt;AE120,BO120+BP120+BQ120-BR120,0)+IF(CA120&lt;AE120,BW120+BX120+BY120-BZ120,0)+IF(CI120&lt;AE120,CE120+CF120+CG120-CH120,0))))))</f>
        <v>0</v>
      </c>
      <c r="AG120" s="3">
        <f>IF(Inputs!$B$27&lt;&gt;"Ready","PENDING INPUTS",MIN((AA120+AB120+AC120),IF(D120&gt;C120,IF(D120=0,0,AD120*C120/D120),AD120+AF120)))</f>
        <v>0</v>
      </c>
      <c r="AH120" s="3">
        <f>IF(Inputs!$B$27&lt;&gt;"Ready","PENDING INPUTS",MAX(0,(AA120+AB120+AC120)-AG120))</f>
        <v>0</v>
      </c>
      <c r="AI120" s="3">
        <f>IF(Inputs!$B$27&lt;&gt;"Ready","PENDING INPUTS",AP119)</f>
        <v>0</v>
      </c>
      <c r="AJ120" s="3">
        <f>IF(Inputs!$B$27&lt;&gt;"Ready","PENDING INPUTS",IF(A120&lt;=Inputs!$B$6,ROUND(AI120*Inputs!C17/12,2),0))</f>
        <v>0</v>
      </c>
      <c r="AK120" s="3">
        <f>IF(Inputs!$B$27&lt;&gt;"Ready","PENDING INPUTS",IF(AND(A120&lt;=Inputs!$B$6,AI120&gt;0),Inputs!G17,0))</f>
        <v>0</v>
      </c>
      <c r="AL120" s="3">
        <f>IF(Inputs!$B$27&lt;&gt;"Ready","PENDING INPUTS",IF(A120&gt;Inputs!$B$6,0,MIN((AI120+AJ120+AK120),IF(Inputs!H17=1,Inputs!D17,MAX(Inputs!F17,ROUND(AI120*Inputs!E17+AJ120+AK120,2))))))</f>
        <v>0</v>
      </c>
      <c r="AM120">
        <f>IF(Inputs!$B$27&lt;&gt;"Ready","PENDING INPUTS",IF(AI120&lt;=0,99,1+IF(AND(K120&gt;0,OR(K120&lt;AI120,AND(K120=AI120,0&lt;3))),1,0)+IF(AND(S120&gt;0,OR(S120&lt;AI120,AND(S120=AI120,1&lt;3))),1,0)+IF(AND(AA120&gt;0,OR(AA120&lt;AI120,AND(AA120=AI120,2&lt;3))),1,0)+IF(AND(AQ120&gt;0,OR(AQ120&lt;AI120,AND(AQ120=AI120,4&lt;3))),1,0)+IF(AND(AY120&gt;0,OR(AY120&lt;AI120,AND(AY120=AI120,5&lt;3))),1,0)+IF(AND(BG120&gt;0,OR(BG120&lt;AI120,AND(BG120=AI120,6&lt;3))),1,0)+IF(AND(BO120&gt;0,OR(BO120&lt;AI120,AND(BO120=AI120,7&lt;3))),1,0)+IF(AND(BW120&gt;0,OR(BW120&lt;AI120,AND(BW120=AI120,8&lt;3))),1,0)+IF(AND(CE120&gt;0,OR(CE120&lt;AI120,AND(CE120=AI120,9&lt;3))),1,0)))</f>
        <v>99</v>
      </c>
      <c r="AN120" s="3">
        <f>IF(Inputs!$B$27&lt;&gt;"Ready","PENDING INPUTS",IF(A120&gt;Inputs!$B$6,0,MIN(MAX(0,(AI120+AJ120+AK120)-AL120),MAX(0,C120-D120-(IF(O120&lt;AM120,K120+L120+M120-N120,0)+IF(W120&lt;AM120,S120+T120+U120-V120,0)+IF(AE120&lt;AM120,AA120+AB120+AC120-AD120,0)+IF(AM120&lt;AM120,AI120+AJ120+AK120-AL120,0)+IF(AU120&lt;AM120,AQ120+AR120+AS120-AT120,0)+IF(BC120&lt;AM120,AY120+AZ120+BA120-BB120,0)+IF(BK120&lt;AM120,BG120+BH120+BI120-BJ120,0)+IF(BS120&lt;AM120,BO120+BP120+BQ120-BR120,0)+IF(CA120&lt;AM120,BW120+BX120+BY120-BZ120,0)+IF(CI120&lt;AM120,CE120+CF120+CG120-CH120,0))))))</f>
        <v>0</v>
      </c>
      <c r="AO120" s="3">
        <f>IF(Inputs!$B$27&lt;&gt;"Ready","PENDING INPUTS",MIN((AI120+AJ120+AK120),IF(D120&gt;C120,IF(D120=0,0,AL120*C120/D120),AL120+AN120)))</f>
        <v>0</v>
      </c>
      <c r="AP120" s="3">
        <f>IF(Inputs!$B$27&lt;&gt;"Ready","PENDING INPUTS",MAX(0,(AI120+AJ120+AK120)-AO120))</f>
        <v>0</v>
      </c>
      <c r="AQ120" s="3">
        <f>IF(Inputs!$B$27&lt;&gt;"Ready","PENDING INPUTS",AX119)</f>
        <v>0</v>
      </c>
      <c r="AR120" s="3">
        <f>IF(Inputs!$B$27&lt;&gt;"Ready","PENDING INPUTS",IF(A120&lt;=Inputs!$B$6,ROUND(AQ120*Inputs!C18/12,2),0))</f>
        <v>0</v>
      </c>
      <c r="AS120" s="3">
        <f>IF(Inputs!$B$27&lt;&gt;"Ready","PENDING INPUTS",IF(AND(A120&lt;=Inputs!$B$6,AQ120&gt;0),Inputs!G18,0))</f>
        <v>0</v>
      </c>
      <c r="AT120" s="3">
        <f>IF(Inputs!$B$27&lt;&gt;"Ready","PENDING INPUTS",IF(A120&gt;Inputs!$B$6,0,MIN((AQ120+AR120+AS120),IF(Inputs!H18=1,Inputs!D18,MAX(Inputs!F18,ROUND(AQ120*Inputs!E18+AR120+AS120,2))))))</f>
        <v>0</v>
      </c>
      <c r="AU120">
        <f>IF(Inputs!$B$27&lt;&gt;"Ready","PENDING INPUTS",IF(AQ120&lt;=0,99,1+IF(AND(K120&gt;0,OR(K120&lt;AQ120,AND(K120=AQ120,0&lt;4))),1,0)+IF(AND(S120&gt;0,OR(S120&lt;AQ120,AND(S120=AQ120,1&lt;4))),1,0)+IF(AND(AA120&gt;0,OR(AA120&lt;AQ120,AND(AA120=AQ120,2&lt;4))),1,0)+IF(AND(AI120&gt;0,OR(AI120&lt;AQ120,AND(AI120=AQ120,3&lt;4))),1,0)+IF(AND(AY120&gt;0,OR(AY120&lt;AQ120,AND(AY120=AQ120,5&lt;4))),1,0)+IF(AND(BG120&gt;0,OR(BG120&lt;AQ120,AND(BG120=AQ120,6&lt;4))),1,0)+IF(AND(BO120&gt;0,OR(BO120&lt;AQ120,AND(BO120=AQ120,7&lt;4))),1,0)+IF(AND(BW120&gt;0,OR(BW120&lt;AQ120,AND(BW120=AQ120,8&lt;4))),1,0)+IF(AND(CE120&gt;0,OR(CE120&lt;AQ120,AND(CE120=AQ120,9&lt;4))),1,0)))</f>
        <v>99</v>
      </c>
      <c r="AV120" s="3">
        <f>IF(Inputs!$B$27&lt;&gt;"Ready","PENDING INPUTS",IF(A120&gt;Inputs!$B$6,0,MIN(MAX(0,(AQ120+AR120+AS120)-AT120),MAX(0,C120-D120-(IF(O120&lt;AU120,K120+L120+M120-N120,0)+IF(W120&lt;AU120,S120+T120+U120-V120,0)+IF(AE120&lt;AU120,AA120+AB120+AC120-AD120,0)+IF(AM120&lt;AU120,AI120+AJ120+AK120-AL120,0)+IF(AU120&lt;AU120,AQ120+AR120+AS120-AT120,0)+IF(BC120&lt;AU120,AY120+AZ120+BA120-BB120,0)+IF(BK120&lt;AU120,BG120+BH120+BI120-BJ120,0)+IF(BS120&lt;AU120,BO120+BP120+BQ120-BR120,0)+IF(CA120&lt;AU120,BW120+BX120+BY120-BZ120,0)+IF(CI120&lt;AU120,CE120+CF120+CG120-CH120,0))))))</f>
        <v>0</v>
      </c>
      <c r="AW120" s="3">
        <f>IF(Inputs!$B$27&lt;&gt;"Ready","PENDING INPUTS",MIN((AQ120+AR120+AS120),IF(D120&gt;C120,IF(D120=0,0,AT120*C120/D120),AT120+AV120)))</f>
        <v>0</v>
      </c>
      <c r="AX120" s="3">
        <f>IF(Inputs!$B$27&lt;&gt;"Ready","PENDING INPUTS",MAX(0,(AQ120+AR120+AS120)-AW120))</f>
        <v>0</v>
      </c>
      <c r="AY120" s="3">
        <f>IF(Inputs!$B$27&lt;&gt;"Ready","PENDING INPUTS",BF119)</f>
        <v>0</v>
      </c>
      <c r="AZ120" s="3">
        <f>IF(Inputs!$B$27&lt;&gt;"Ready","PENDING INPUTS",IF(A120&lt;=Inputs!$B$6,ROUND(AY120*Inputs!C19/12,2),0))</f>
        <v>0</v>
      </c>
      <c r="BA120" s="3">
        <f>IF(Inputs!$B$27&lt;&gt;"Ready","PENDING INPUTS",IF(AND(A120&lt;=Inputs!$B$6,AY120&gt;0),Inputs!G19,0))</f>
        <v>0</v>
      </c>
      <c r="BB120" s="3">
        <f>IF(Inputs!$B$27&lt;&gt;"Ready","PENDING INPUTS",IF(A120&gt;Inputs!$B$6,0,MIN((AY120+AZ120+BA120),IF(Inputs!H19=1,Inputs!D19,MAX(Inputs!F19,ROUND(AY120*Inputs!E19+AZ120+BA120,2))))))</f>
        <v>0</v>
      </c>
      <c r="BC120">
        <f>IF(Inputs!$B$27&lt;&gt;"Ready","PENDING INPUTS",IF(AY120&lt;=0,99,1+IF(AND(K120&gt;0,OR(K120&lt;AY120,AND(K120=AY120,0&lt;5))),1,0)+IF(AND(S120&gt;0,OR(S120&lt;AY120,AND(S120=AY120,1&lt;5))),1,0)+IF(AND(AA120&gt;0,OR(AA120&lt;AY120,AND(AA120=AY120,2&lt;5))),1,0)+IF(AND(AI120&gt;0,OR(AI120&lt;AY120,AND(AI120=AY120,3&lt;5))),1,0)+IF(AND(AQ120&gt;0,OR(AQ120&lt;AY120,AND(AQ120=AY120,4&lt;5))),1,0)+IF(AND(BG120&gt;0,OR(BG120&lt;AY120,AND(BG120=AY120,6&lt;5))),1,0)+IF(AND(BO120&gt;0,OR(BO120&lt;AY120,AND(BO120=AY120,7&lt;5))),1,0)+IF(AND(BW120&gt;0,OR(BW120&lt;AY120,AND(BW120=AY120,8&lt;5))),1,0)+IF(AND(CE120&gt;0,OR(CE120&lt;AY120,AND(CE120=AY120,9&lt;5))),1,0)))</f>
        <v>99</v>
      </c>
      <c r="BD120" s="3">
        <f>IF(Inputs!$B$27&lt;&gt;"Ready","PENDING INPUTS",IF(A120&gt;Inputs!$B$6,0,MIN(MAX(0,(AY120+AZ120+BA120)-BB120),MAX(0,C120-D120-(IF(O120&lt;BC120,K120+L120+M120-N120,0)+IF(W120&lt;BC120,S120+T120+U120-V120,0)+IF(AE120&lt;BC120,AA120+AB120+AC120-AD120,0)+IF(AM120&lt;BC120,AI120+AJ120+AK120-AL120,0)+IF(AU120&lt;BC120,AQ120+AR120+AS120-AT120,0)+IF(BC120&lt;BC120,AY120+AZ120+BA120-BB120,0)+IF(BK120&lt;BC120,BG120+BH120+BI120-BJ120,0)+IF(BS120&lt;BC120,BO120+BP120+BQ120-BR120,0)+IF(CA120&lt;BC120,BW120+BX120+BY120-BZ120,0)+IF(CI120&lt;BC120,CE120+CF120+CG120-CH120,0))))))</f>
        <v>0</v>
      </c>
      <c r="BE120" s="3">
        <f>IF(Inputs!$B$27&lt;&gt;"Ready","PENDING INPUTS",MIN((AY120+AZ120+BA120),IF(D120&gt;C120,IF(D120=0,0,BB120*C120/D120),BB120+BD120)))</f>
        <v>0</v>
      </c>
      <c r="BF120" s="3">
        <f>IF(Inputs!$B$27&lt;&gt;"Ready","PENDING INPUTS",MAX(0,(AY120+AZ120+BA120)-BE120))</f>
        <v>0</v>
      </c>
      <c r="BG120" s="3">
        <f>IF(Inputs!$B$27&lt;&gt;"Ready","PENDING INPUTS",BN119)</f>
        <v>0</v>
      </c>
      <c r="BH120" s="3">
        <f>IF(Inputs!$B$27&lt;&gt;"Ready","PENDING INPUTS",IF(A120&lt;=Inputs!$B$6,ROUND(BG120*Inputs!C20/12,2),0))</f>
        <v>0</v>
      </c>
      <c r="BI120" s="3">
        <f>IF(Inputs!$B$27&lt;&gt;"Ready","PENDING INPUTS",IF(AND(A120&lt;=Inputs!$B$6,BG120&gt;0),Inputs!G20,0))</f>
        <v>0</v>
      </c>
      <c r="BJ120" s="3">
        <f>IF(Inputs!$B$27&lt;&gt;"Ready","PENDING INPUTS",IF(A120&gt;Inputs!$B$6,0,MIN((BG120+BH120+BI120),IF(Inputs!H20=1,Inputs!D20,MAX(Inputs!F20,ROUND(BG120*Inputs!E20+BH120+BI120,2))))))</f>
        <v>0</v>
      </c>
      <c r="BK120">
        <f>IF(Inputs!$B$27&lt;&gt;"Ready","PENDING INPUTS",IF(BG120&lt;=0,99,1+IF(AND(K120&gt;0,OR(K120&lt;BG120,AND(K120=BG120,0&lt;6))),1,0)+IF(AND(S120&gt;0,OR(S120&lt;BG120,AND(S120=BG120,1&lt;6))),1,0)+IF(AND(AA120&gt;0,OR(AA120&lt;BG120,AND(AA120=BG120,2&lt;6))),1,0)+IF(AND(AI120&gt;0,OR(AI120&lt;BG120,AND(AI120=BG120,3&lt;6))),1,0)+IF(AND(AQ120&gt;0,OR(AQ120&lt;BG120,AND(AQ120=BG120,4&lt;6))),1,0)+IF(AND(AY120&gt;0,OR(AY120&lt;BG120,AND(AY120=BG120,5&lt;6))),1,0)+IF(AND(BO120&gt;0,OR(BO120&lt;BG120,AND(BO120=BG120,7&lt;6))),1,0)+IF(AND(BW120&gt;0,OR(BW120&lt;BG120,AND(BW120=BG120,8&lt;6))),1,0)+IF(AND(CE120&gt;0,OR(CE120&lt;BG120,AND(CE120=BG120,9&lt;6))),1,0)))</f>
        <v>99</v>
      </c>
      <c r="BL120" s="3">
        <f>IF(Inputs!$B$27&lt;&gt;"Ready","PENDING INPUTS",IF(A120&gt;Inputs!$B$6,0,MIN(MAX(0,(BG120+BH120+BI120)-BJ120),MAX(0,C120-D120-(IF(O120&lt;BK120,K120+L120+M120-N120,0)+IF(W120&lt;BK120,S120+T120+U120-V120,0)+IF(AE120&lt;BK120,AA120+AB120+AC120-AD120,0)+IF(AM120&lt;BK120,AI120+AJ120+AK120-AL120,0)+IF(AU120&lt;BK120,AQ120+AR120+AS120-AT120,0)+IF(BC120&lt;BK120,AY120+AZ120+BA120-BB120,0)+IF(BK120&lt;BK120,BG120+BH120+BI120-BJ120,0)+IF(BS120&lt;BK120,BO120+BP120+BQ120-BR120,0)+IF(CA120&lt;BK120,BW120+BX120+BY120-BZ120,0)+IF(CI120&lt;BK120,CE120+CF120+CG120-CH120,0))))))</f>
        <v>0</v>
      </c>
      <c r="BM120" s="3">
        <f>IF(Inputs!$B$27&lt;&gt;"Ready","PENDING INPUTS",MIN((BG120+BH120+BI120),IF(D120&gt;C120,IF(D120=0,0,BJ120*C120/D120),BJ120+BL120)))</f>
        <v>0</v>
      </c>
      <c r="BN120" s="3">
        <f>IF(Inputs!$B$27&lt;&gt;"Ready","PENDING INPUTS",MAX(0,(BG120+BH120+BI120)-BM120))</f>
        <v>0</v>
      </c>
      <c r="BO120" s="3">
        <f>IF(Inputs!$B$27&lt;&gt;"Ready","PENDING INPUTS",BV119)</f>
        <v>0</v>
      </c>
      <c r="BP120" s="3">
        <f>IF(Inputs!$B$27&lt;&gt;"Ready","PENDING INPUTS",IF(A120&lt;=Inputs!$B$6,ROUND(BO120*Inputs!C21/12,2),0))</f>
        <v>0</v>
      </c>
      <c r="BQ120" s="3">
        <f>IF(Inputs!$B$27&lt;&gt;"Ready","PENDING INPUTS",IF(AND(A120&lt;=Inputs!$B$6,BO120&gt;0),Inputs!G21,0))</f>
        <v>0</v>
      </c>
      <c r="BR120" s="3">
        <f>IF(Inputs!$B$27&lt;&gt;"Ready","PENDING INPUTS",IF(A120&gt;Inputs!$B$6,0,MIN((BO120+BP120+BQ120),IF(Inputs!H21=1,Inputs!D21,MAX(Inputs!F21,ROUND(BO120*Inputs!E21+BP120+BQ120,2))))))</f>
        <v>0</v>
      </c>
      <c r="BS120">
        <f>IF(Inputs!$B$27&lt;&gt;"Ready","PENDING INPUTS",IF(BO120&lt;=0,99,1+IF(AND(K120&gt;0,OR(K120&lt;BO120,AND(K120=BO120,0&lt;7))),1,0)+IF(AND(S120&gt;0,OR(S120&lt;BO120,AND(S120=BO120,1&lt;7))),1,0)+IF(AND(AA120&gt;0,OR(AA120&lt;BO120,AND(AA120=BO120,2&lt;7))),1,0)+IF(AND(AI120&gt;0,OR(AI120&lt;BO120,AND(AI120=BO120,3&lt;7))),1,0)+IF(AND(AQ120&gt;0,OR(AQ120&lt;BO120,AND(AQ120=BO120,4&lt;7))),1,0)+IF(AND(AY120&gt;0,OR(AY120&lt;BO120,AND(AY120=BO120,5&lt;7))),1,0)+IF(AND(BG120&gt;0,OR(BG120&lt;BO120,AND(BG120=BO120,6&lt;7))),1,0)+IF(AND(BW120&gt;0,OR(BW120&lt;BO120,AND(BW120=BO120,8&lt;7))),1,0)+IF(AND(CE120&gt;0,OR(CE120&lt;BO120,AND(CE120=BO120,9&lt;7))),1,0)))</f>
        <v>99</v>
      </c>
      <c r="BT120" s="3">
        <f>IF(Inputs!$B$27&lt;&gt;"Ready","PENDING INPUTS",IF(A120&gt;Inputs!$B$6,0,MIN(MAX(0,(BO120+BP120+BQ120)-BR120),MAX(0,C120-D120-(IF(O120&lt;BS120,K120+L120+M120-N120,0)+IF(W120&lt;BS120,S120+T120+U120-V120,0)+IF(AE120&lt;BS120,AA120+AB120+AC120-AD120,0)+IF(AM120&lt;BS120,AI120+AJ120+AK120-AL120,0)+IF(AU120&lt;BS120,AQ120+AR120+AS120-AT120,0)+IF(BC120&lt;BS120,AY120+AZ120+BA120-BB120,0)+IF(BK120&lt;BS120,BG120+BH120+BI120-BJ120,0)+IF(BS120&lt;BS120,BO120+BP120+BQ120-BR120,0)+IF(CA120&lt;BS120,BW120+BX120+BY120-BZ120,0)+IF(CI120&lt;BS120,CE120+CF120+CG120-CH120,0))))))</f>
        <v>0</v>
      </c>
      <c r="BU120" s="3">
        <f>IF(Inputs!$B$27&lt;&gt;"Ready","PENDING INPUTS",MIN((BO120+BP120+BQ120),IF(D120&gt;C120,IF(D120=0,0,BR120*C120/D120),BR120+BT120)))</f>
        <v>0</v>
      </c>
      <c r="BV120" s="3">
        <f>IF(Inputs!$B$27&lt;&gt;"Ready","PENDING INPUTS",MAX(0,(BO120+BP120+BQ120)-BU120))</f>
        <v>0</v>
      </c>
      <c r="BW120" s="3">
        <f>IF(Inputs!$B$27&lt;&gt;"Ready","PENDING INPUTS",CD119)</f>
        <v>0</v>
      </c>
      <c r="BX120" s="3">
        <f>IF(Inputs!$B$27&lt;&gt;"Ready","PENDING INPUTS",IF(A120&lt;=Inputs!$B$6,ROUND(BW120*Inputs!C22/12,2),0))</f>
        <v>0</v>
      </c>
      <c r="BY120" s="3">
        <f>IF(Inputs!$B$27&lt;&gt;"Ready","PENDING INPUTS",IF(AND(A120&lt;=Inputs!$B$6,BW120&gt;0),Inputs!G22,0))</f>
        <v>0</v>
      </c>
      <c r="BZ120" s="3">
        <f>IF(Inputs!$B$27&lt;&gt;"Ready","PENDING INPUTS",IF(A120&gt;Inputs!$B$6,0,MIN((BW120+BX120+BY120),IF(Inputs!H22=1,Inputs!D22,MAX(Inputs!F22,ROUND(BW120*Inputs!E22+BX120+BY120,2))))))</f>
        <v>0</v>
      </c>
      <c r="CA120">
        <f>IF(Inputs!$B$27&lt;&gt;"Ready","PENDING INPUTS",IF(BW120&lt;=0,99,1+IF(AND(K120&gt;0,OR(K120&lt;BW120,AND(K120=BW120,0&lt;8))),1,0)+IF(AND(S120&gt;0,OR(S120&lt;BW120,AND(S120=BW120,1&lt;8))),1,0)+IF(AND(AA120&gt;0,OR(AA120&lt;BW120,AND(AA120=BW120,2&lt;8))),1,0)+IF(AND(AI120&gt;0,OR(AI120&lt;BW120,AND(AI120=BW120,3&lt;8))),1,0)+IF(AND(AQ120&gt;0,OR(AQ120&lt;BW120,AND(AQ120=BW120,4&lt;8))),1,0)+IF(AND(AY120&gt;0,OR(AY120&lt;BW120,AND(AY120=BW120,5&lt;8))),1,0)+IF(AND(BG120&gt;0,OR(BG120&lt;BW120,AND(BG120=BW120,6&lt;8))),1,0)+IF(AND(BO120&gt;0,OR(BO120&lt;BW120,AND(BO120=BW120,7&lt;8))),1,0)+IF(AND(CE120&gt;0,OR(CE120&lt;BW120,AND(CE120=BW120,9&lt;8))),1,0)))</f>
        <v>99</v>
      </c>
      <c r="CB120" s="3">
        <f>IF(Inputs!$B$27&lt;&gt;"Ready","PENDING INPUTS",IF(A120&gt;Inputs!$B$6,0,MIN(MAX(0,(BW120+BX120+BY120)-BZ120),MAX(0,C120-D120-(IF(O120&lt;CA120,K120+L120+M120-N120,0)+IF(W120&lt;CA120,S120+T120+U120-V120,0)+IF(AE120&lt;CA120,AA120+AB120+AC120-AD120,0)+IF(AM120&lt;CA120,AI120+AJ120+AK120-AL120,0)+IF(AU120&lt;CA120,AQ120+AR120+AS120-AT120,0)+IF(BC120&lt;CA120,AY120+AZ120+BA120-BB120,0)+IF(BK120&lt;CA120,BG120+BH120+BI120-BJ120,0)+IF(BS120&lt;CA120,BO120+BP120+BQ120-BR120,0)+IF(CA120&lt;CA120,BW120+BX120+BY120-BZ120,0)+IF(CI120&lt;CA120,CE120+CF120+CG120-CH120,0))))))</f>
        <v>0</v>
      </c>
      <c r="CC120" s="3">
        <f>IF(Inputs!$B$27&lt;&gt;"Ready","PENDING INPUTS",MIN((BW120+BX120+BY120),IF(D120&gt;C120,IF(D120=0,0,BZ120*C120/D120),BZ120+CB120)))</f>
        <v>0</v>
      </c>
      <c r="CD120" s="3">
        <f>IF(Inputs!$B$27&lt;&gt;"Ready","PENDING INPUTS",MAX(0,(BW120+BX120+BY120)-CC120))</f>
        <v>0</v>
      </c>
      <c r="CE120" s="3">
        <f>IF(Inputs!$B$27&lt;&gt;"Ready","PENDING INPUTS",CL119)</f>
        <v>0</v>
      </c>
      <c r="CF120" s="3">
        <f>IF(Inputs!$B$27&lt;&gt;"Ready","PENDING INPUTS",IF(A120&lt;=Inputs!$B$6,ROUND(CE120*Inputs!C23/12,2),0))</f>
        <v>0</v>
      </c>
      <c r="CG120" s="3">
        <f>IF(Inputs!$B$27&lt;&gt;"Ready","PENDING INPUTS",IF(AND(A120&lt;=Inputs!$B$6,CE120&gt;0),Inputs!G23,0))</f>
        <v>0</v>
      </c>
      <c r="CH120" s="3">
        <f>IF(Inputs!$B$27&lt;&gt;"Ready","PENDING INPUTS",IF(A120&gt;Inputs!$B$6,0,MIN((CE120+CF120+CG120),IF(Inputs!H23=1,Inputs!D23,MAX(Inputs!F23,ROUND(CE120*Inputs!E23+CF120+CG120,2))))))</f>
        <v>0</v>
      </c>
      <c r="CI120">
        <f>IF(Inputs!$B$27&lt;&gt;"Ready","PENDING INPUTS",IF(CE120&lt;=0,99,1+IF(AND(K120&gt;0,OR(K120&lt;CE120,AND(K120=CE120,0&lt;9))),1,0)+IF(AND(S120&gt;0,OR(S120&lt;CE120,AND(S120=CE120,1&lt;9))),1,0)+IF(AND(AA120&gt;0,OR(AA120&lt;CE120,AND(AA120=CE120,2&lt;9))),1,0)+IF(AND(AI120&gt;0,OR(AI120&lt;CE120,AND(AI120=CE120,3&lt;9))),1,0)+IF(AND(AQ120&gt;0,OR(AQ120&lt;CE120,AND(AQ120=CE120,4&lt;9))),1,0)+IF(AND(AY120&gt;0,OR(AY120&lt;CE120,AND(AY120=CE120,5&lt;9))),1,0)+IF(AND(BG120&gt;0,OR(BG120&lt;CE120,AND(BG120=CE120,6&lt;9))),1,0)+IF(AND(BO120&gt;0,OR(BO120&lt;CE120,AND(BO120=CE120,7&lt;9))),1,0)+IF(AND(BW120&gt;0,OR(BW120&lt;CE120,AND(BW120=CE120,8&lt;9))),1,0)))</f>
        <v>99</v>
      </c>
      <c r="CJ120" s="3">
        <f>IF(Inputs!$B$27&lt;&gt;"Ready","PENDING INPUTS",IF(A120&gt;Inputs!$B$6,0,MIN(MAX(0,(CE120+CF120+CG120)-CH120),MAX(0,C120-D120-(IF(O120&lt;CI120,K120+L120+M120-N120,0)+IF(W120&lt;CI120,S120+T120+U120-V120,0)+IF(AE120&lt;CI120,AA120+AB120+AC120-AD120,0)+IF(AM120&lt;CI120,AI120+AJ120+AK120-AL120,0)+IF(AU120&lt;CI120,AQ120+AR120+AS120-AT120,0)+IF(BC120&lt;CI120,AY120+AZ120+BA120-BB120,0)+IF(BK120&lt;CI120,BG120+BH120+BI120-BJ120,0)+IF(BS120&lt;CI120,BO120+BP120+BQ120-BR120,0)+IF(CA120&lt;CI120,BW120+BX120+BY120-BZ120,0)+IF(CI120&lt;CI120,CE120+CF120+CG120-CH120,0))))))</f>
        <v>0</v>
      </c>
      <c r="CK120" s="3">
        <f>IF(Inputs!$B$27&lt;&gt;"Ready","PENDING INPUTS",MIN((CE120+CF120+CG120),IF(D120&gt;C120,IF(D120=0,0,CH120*C120/D120),CH120+CJ120)))</f>
        <v>0</v>
      </c>
      <c r="CL120" s="3">
        <f>IF(Inputs!$B$27&lt;&gt;"Ready","PENDING INPUTS",MAX(0,(CE120+CF120+CG120)-CK120))</f>
        <v>0</v>
      </c>
    </row>
    <row r="121" spans="1:90" ht="27.95" customHeight="1" x14ac:dyDescent="0.25">
      <c r="A121">
        <v>117</v>
      </c>
      <c r="B121" s="13">
        <f>IF(Inputs!$B$27&lt;&gt;"Ready","PENDING INPUTS",EDATE(Inputs!$B$5,A121-1))</f>
        <v>49827</v>
      </c>
      <c r="C121" s="3">
        <f>IF(Inputs!$B$27&lt;&gt;"Ready","PENDING INPUTS",IF(A121&lt;=Inputs!$B$6,MAX(0,Inputs!$B$4+IF(A121=Inputs!$B$7,Inputs!$B$8,0)+IF(A121=Inputs!$B$9,Inputs!$B$10,0)),0))</f>
        <v>0</v>
      </c>
      <c r="D121" s="3">
        <f>IF(Inputs!$B$27&lt;&gt;"Ready","PENDING INPUTS",SUM(N121,V121,AD121,AL121,AT121,BB121,BJ121,BR121,BZ121,CH121))</f>
        <v>0</v>
      </c>
      <c r="E121" s="3">
        <f>IF(Inputs!$B$27&lt;&gt;"Ready","PENDING INPUTS",MAX(0,D121-C121))</f>
        <v>0</v>
      </c>
      <c r="F121" s="3">
        <f>IF(Inputs!$B$27&lt;&gt;"Ready","PENDING INPUTS",SUM(Q121,Y121,AG121,AO121,AW121,BE121,BM121,BU121,CC121,CK121))</f>
        <v>0</v>
      </c>
      <c r="G121" s="3">
        <f>IF(Inputs!$B$27&lt;&gt;"Ready","PENDING INPUTS",SUM(L121,T121,AB121,AJ121,AR121,AZ121,BH121,BP121,BX121,CF121))</f>
        <v>0</v>
      </c>
      <c r="H121" s="3">
        <f>IF(Inputs!$B$27&lt;&gt;"Ready","PENDING INPUTS",SUM(M121,U121,AC121,AK121,AS121,BA121,BI121,BQ121,BY121,CG121))</f>
        <v>0</v>
      </c>
      <c r="I121" s="3">
        <f>IF(Inputs!$B$27&lt;&gt;"Ready","PENDING INPUTS",SUM(R121,Z121,AH121,AP121,AX121,BF121,BN121,BV121,CD121,CL121))</f>
        <v>0</v>
      </c>
      <c r="J121" t="str">
        <f>IF(Inputs!$B$27&lt;&gt;"Ready","PENDING INPUTS",IF(A121&gt;Inputs!$B$6,"Beyond horizon",IF(E121&gt;0.005,"MINIMUM SHORTFALL",IF(I121&lt;0.005,"Paid off","In progress"))))</f>
        <v>Paid off</v>
      </c>
      <c r="K121" s="3">
        <f>IF(Inputs!$B$27&lt;&gt;"Ready","PENDING INPUTS",R120)</f>
        <v>0</v>
      </c>
      <c r="L121" s="3">
        <f>IF(Inputs!$B$27&lt;&gt;"Ready","PENDING INPUTS",IF(A121&lt;=Inputs!$B$6,ROUND(K121*Inputs!C14/12,2),0))</f>
        <v>0</v>
      </c>
      <c r="M121" s="3">
        <f>IF(Inputs!$B$27&lt;&gt;"Ready","PENDING INPUTS",IF(AND(A121&lt;=Inputs!$B$6,K121&gt;0),Inputs!G14,0))</f>
        <v>0</v>
      </c>
      <c r="N121" s="3">
        <f>IF(Inputs!$B$27&lt;&gt;"Ready","PENDING INPUTS",IF(A121&gt;Inputs!$B$6,0,MIN((K121+L121+M121),IF(Inputs!H14=1,Inputs!D14,MAX(Inputs!F14,ROUND(K121*Inputs!E14+L121+M121,2))))))</f>
        <v>0</v>
      </c>
      <c r="O121">
        <f>IF(Inputs!$B$27&lt;&gt;"Ready","PENDING INPUTS",IF(K121&lt;=0,99,1+IF(AND(S121&gt;0,OR(S121&lt;K121,AND(S121=K121,1&lt;0))),1,0)+IF(AND(AA121&gt;0,OR(AA121&lt;K121,AND(AA121=K121,2&lt;0))),1,0)+IF(AND(AI121&gt;0,OR(AI121&lt;K121,AND(AI121=K121,3&lt;0))),1,0)+IF(AND(AQ121&gt;0,OR(AQ121&lt;K121,AND(AQ121=K121,4&lt;0))),1,0)+IF(AND(AY121&gt;0,OR(AY121&lt;K121,AND(AY121=K121,5&lt;0))),1,0)+IF(AND(BG121&gt;0,OR(BG121&lt;K121,AND(BG121=K121,6&lt;0))),1,0)+IF(AND(BO121&gt;0,OR(BO121&lt;K121,AND(BO121=K121,7&lt;0))),1,0)+IF(AND(BW121&gt;0,OR(BW121&lt;K121,AND(BW121=K121,8&lt;0))),1,0)+IF(AND(CE121&gt;0,OR(CE121&lt;K121,AND(CE121=K121,9&lt;0))),1,0)))</f>
        <v>99</v>
      </c>
      <c r="P121" s="3">
        <f>IF(Inputs!$B$27&lt;&gt;"Ready","PENDING INPUTS",IF(A121&gt;Inputs!$B$6,0,MIN(MAX(0,(K121+L121+M121)-N121),MAX(0,C121-D121-(IF(O121&lt;O121,K121+L121+M121-N121,0)+IF(W121&lt;O121,S121+T121+U121-V121,0)+IF(AE121&lt;O121,AA121+AB121+AC121-AD121,0)+IF(AM121&lt;O121,AI121+AJ121+AK121-AL121,0)+IF(AU121&lt;O121,AQ121+AR121+AS121-AT121,0)+IF(BC121&lt;O121,AY121+AZ121+BA121-BB121,0)+IF(BK121&lt;O121,BG121+BH121+BI121-BJ121,0)+IF(BS121&lt;O121,BO121+BP121+BQ121-BR121,0)+IF(CA121&lt;O121,BW121+BX121+BY121-BZ121,0)+IF(CI121&lt;O121,CE121+CF121+CG121-CH121,0))))))</f>
        <v>0</v>
      </c>
      <c r="Q121" s="3">
        <f>IF(Inputs!$B$27&lt;&gt;"Ready","PENDING INPUTS",MIN((K121+L121+M121),IF(D121&gt;C121,IF(D121=0,0,N121*C121/D121),N121+P121)))</f>
        <v>0</v>
      </c>
      <c r="R121" s="3">
        <f>IF(Inputs!$B$27&lt;&gt;"Ready","PENDING INPUTS",MAX(0,(K121+L121+M121)-Q121))</f>
        <v>0</v>
      </c>
      <c r="S121" s="3">
        <f>IF(Inputs!$B$27&lt;&gt;"Ready","PENDING INPUTS",Z120)</f>
        <v>0</v>
      </c>
      <c r="T121" s="3">
        <f>IF(Inputs!$B$27&lt;&gt;"Ready","PENDING INPUTS",IF(A121&lt;=Inputs!$B$6,ROUND(S121*Inputs!C15/12,2),0))</f>
        <v>0</v>
      </c>
      <c r="U121" s="3">
        <f>IF(Inputs!$B$27&lt;&gt;"Ready","PENDING INPUTS",IF(AND(A121&lt;=Inputs!$B$6,S121&gt;0),Inputs!G15,0))</f>
        <v>0</v>
      </c>
      <c r="V121" s="3">
        <f>IF(Inputs!$B$27&lt;&gt;"Ready","PENDING INPUTS",IF(A121&gt;Inputs!$B$6,0,MIN((S121+T121+U121),IF(Inputs!H15=1,Inputs!D15,MAX(Inputs!F15,ROUND(S121*Inputs!E15+T121+U121,2))))))</f>
        <v>0</v>
      </c>
      <c r="W121">
        <f>IF(Inputs!$B$27&lt;&gt;"Ready","PENDING INPUTS",IF(S121&lt;=0,99,1+IF(AND(K121&gt;0,OR(K121&lt;S121,AND(K121=S121,0&lt;1))),1,0)+IF(AND(AA121&gt;0,OR(AA121&lt;S121,AND(AA121=S121,2&lt;1))),1,0)+IF(AND(AI121&gt;0,OR(AI121&lt;S121,AND(AI121=S121,3&lt;1))),1,0)+IF(AND(AQ121&gt;0,OR(AQ121&lt;S121,AND(AQ121=S121,4&lt;1))),1,0)+IF(AND(AY121&gt;0,OR(AY121&lt;S121,AND(AY121=S121,5&lt;1))),1,0)+IF(AND(BG121&gt;0,OR(BG121&lt;S121,AND(BG121=S121,6&lt;1))),1,0)+IF(AND(BO121&gt;0,OR(BO121&lt;S121,AND(BO121=S121,7&lt;1))),1,0)+IF(AND(BW121&gt;0,OR(BW121&lt;S121,AND(BW121=S121,8&lt;1))),1,0)+IF(AND(CE121&gt;0,OR(CE121&lt;S121,AND(CE121=S121,9&lt;1))),1,0)))</f>
        <v>99</v>
      </c>
      <c r="X121" s="3">
        <f>IF(Inputs!$B$27&lt;&gt;"Ready","PENDING INPUTS",IF(A121&gt;Inputs!$B$6,0,MIN(MAX(0,(S121+T121+U121)-V121),MAX(0,C121-D121-(IF(O121&lt;W121,K121+L121+M121-N121,0)+IF(W121&lt;W121,S121+T121+U121-V121,0)+IF(AE121&lt;W121,AA121+AB121+AC121-AD121,0)+IF(AM121&lt;W121,AI121+AJ121+AK121-AL121,0)+IF(AU121&lt;W121,AQ121+AR121+AS121-AT121,0)+IF(BC121&lt;W121,AY121+AZ121+BA121-BB121,0)+IF(BK121&lt;W121,BG121+BH121+BI121-BJ121,0)+IF(BS121&lt;W121,BO121+BP121+BQ121-BR121,0)+IF(CA121&lt;W121,BW121+BX121+BY121-BZ121,0)+IF(CI121&lt;W121,CE121+CF121+CG121-CH121,0))))))</f>
        <v>0</v>
      </c>
      <c r="Y121" s="3">
        <f>IF(Inputs!$B$27&lt;&gt;"Ready","PENDING INPUTS",MIN((S121+T121+U121),IF(D121&gt;C121,IF(D121=0,0,V121*C121/D121),V121+X121)))</f>
        <v>0</v>
      </c>
      <c r="Z121" s="3">
        <f>IF(Inputs!$B$27&lt;&gt;"Ready","PENDING INPUTS",MAX(0,(S121+T121+U121)-Y121))</f>
        <v>0</v>
      </c>
      <c r="AA121" s="3">
        <f>IF(Inputs!$B$27&lt;&gt;"Ready","PENDING INPUTS",AH120)</f>
        <v>0</v>
      </c>
      <c r="AB121" s="3">
        <f>IF(Inputs!$B$27&lt;&gt;"Ready","PENDING INPUTS",IF(A121&lt;=Inputs!$B$6,ROUND(AA121*Inputs!C16/12,2),0))</f>
        <v>0</v>
      </c>
      <c r="AC121" s="3">
        <f>IF(Inputs!$B$27&lt;&gt;"Ready","PENDING INPUTS",IF(AND(A121&lt;=Inputs!$B$6,AA121&gt;0),Inputs!G16,0))</f>
        <v>0</v>
      </c>
      <c r="AD121" s="3">
        <f>IF(Inputs!$B$27&lt;&gt;"Ready","PENDING INPUTS",IF(A121&gt;Inputs!$B$6,0,MIN((AA121+AB121+AC121),IF(Inputs!H16=1,Inputs!D16,MAX(Inputs!F16,ROUND(AA121*Inputs!E16+AB121+AC121,2))))))</f>
        <v>0</v>
      </c>
      <c r="AE121">
        <f>IF(Inputs!$B$27&lt;&gt;"Ready","PENDING INPUTS",IF(AA121&lt;=0,99,1+IF(AND(K121&gt;0,OR(K121&lt;AA121,AND(K121=AA121,0&lt;2))),1,0)+IF(AND(S121&gt;0,OR(S121&lt;AA121,AND(S121=AA121,1&lt;2))),1,0)+IF(AND(AI121&gt;0,OR(AI121&lt;AA121,AND(AI121=AA121,3&lt;2))),1,0)+IF(AND(AQ121&gt;0,OR(AQ121&lt;AA121,AND(AQ121=AA121,4&lt;2))),1,0)+IF(AND(AY121&gt;0,OR(AY121&lt;AA121,AND(AY121=AA121,5&lt;2))),1,0)+IF(AND(BG121&gt;0,OR(BG121&lt;AA121,AND(BG121=AA121,6&lt;2))),1,0)+IF(AND(BO121&gt;0,OR(BO121&lt;AA121,AND(BO121=AA121,7&lt;2))),1,0)+IF(AND(BW121&gt;0,OR(BW121&lt;AA121,AND(BW121=AA121,8&lt;2))),1,0)+IF(AND(CE121&gt;0,OR(CE121&lt;AA121,AND(CE121=AA121,9&lt;2))),1,0)))</f>
        <v>99</v>
      </c>
      <c r="AF121" s="3">
        <f>IF(Inputs!$B$27&lt;&gt;"Ready","PENDING INPUTS",IF(A121&gt;Inputs!$B$6,0,MIN(MAX(0,(AA121+AB121+AC121)-AD121),MAX(0,C121-D121-(IF(O121&lt;AE121,K121+L121+M121-N121,0)+IF(W121&lt;AE121,S121+T121+U121-V121,0)+IF(AE121&lt;AE121,AA121+AB121+AC121-AD121,0)+IF(AM121&lt;AE121,AI121+AJ121+AK121-AL121,0)+IF(AU121&lt;AE121,AQ121+AR121+AS121-AT121,0)+IF(BC121&lt;AE121,AY121+AZ121+BA121-BB121,0)+IF(BK121&lt;AE121,BG121+BH121+BI121-BJ121,0)+IF(BS121&lt;AE121,BO121+BP121+BQ121-BR121,0)+IF(CA121&lt;AE121,BW121+BX121+BY121-BZ121,0)+IF(CI121&lt;AE121,CE121+CF121+CG121-CH121,0))))))</f>
        <v>0</v>
      </c>
      <c r="AG121" s="3">
        <f>IF(Inputs!$B$27&lt;&gt;"Ready","PENDING INPUTS",MIN((AA121+AB121+AC121),IF(D121&gt;C121,IF(D121=0,0,AD121*C121/D121),AD121+AF121)))</f>
        <v>0</v>
      </c>
      <c r="AH121" s="3">
        <f>IF(Inputs!$B$27&lt;&gt;"Ready","PENDING INPUTS",MAX(0,(AA121+AB121+AC121)-AG121))</f>
        <v>0</v>
      </c>
      <c r="AI121" s="3">
        <f>IF(Inputs!$B$27&lt;&gt;"Ready","PENDING INPUTS",AP120)</f>
        <v>0</v>
      </c>
      <c r="AJ121" s="3">
        <f>IF(Inputs!$B$27&lt;&gt;"Ready","PENDING INPUTS",IF(A121&lt;=Inputs!$B$6,ROUND(AI121*Inputs!C17/12,2),0))</f>
        <v>0</v>
      </c>
      <c r="AK121" s="3">
        <f>IF(Inputs!$B$27&lt;&gt;"Ready","PENDING INPUTS",IF(AND(A121&lt;=Inputs!$B$6,AI121&gt;0),Inputs!G17,0))</f>
        <v>0</v>
      </c>
      <c r="AL121" s="3">
        <f>IF(Inputs!$B$27&lt;&gt;"Ready","PENDING INPUTS",IF(A121&gt;Inputs!$B$6,0,MIN((AI121+AJ121+AK121),IF(Inputs!H17=1,Inputs!D17,MAX(Inputs!F17,ROUND(AI121*Inputs!E17+AJ121+AK121,2))))))</f>
        <v>0</v>
      </c>
      <c r="AM121">
        <f>IF(Inputs!$B$27&lt;&gt;"Ready","PENDING INPUTS",IF(AI121&lt;=0,99,1+IF(AND(K121&gt;0,OR(K121&lt;AI121,AND(K121=AI121,0&lt;3))),1,0)+IF(AND(S121&gt;0,OR(S121&lt;AI121,AND(S121=AI121,1&lt;3))),1,0)+IF(AND(AA121&gt;0,OR(AA121&lt;AI121,AND(AA121=AI121,2&lt;3))),1,0)+IF(AND(AQ121&gt;0,OR(AQ121&lt;AI121,AND(AQ121=AI121,4&lt;3))),1,0)+IF(AND(AY121&gt;0,OR(AY121&lt;AI121,AND(AY121=AI121,5&lt;3))),1,0)+IF(AND(BG121&gt;0,OR(BG121&lt;AI121,AND(BG121=AI121,6&lt;3))),1,0)+IF(AND(BO121&gt;0,OR(BO121&lt;AI121,AND(BO121=AI121,7&lt;3))),1,0)+IF(AND(BW121&gt;0,OR(BW121&lt;AI121,AND(BW121=AI121,8&lt;3))),1,0)+IF(AND(CE121&gt;0,OR(CE121&lt;AI121,AND(CE121=AI121,9&lt;3))),1,0)))</f>
        <v>99</v>
      </c>
      <c r="AN121" s="3">
        <f>IF(Inputs!$B$27&lt;&gt;"Ready","PENDING INPUTS",IF(A121&gt;Inputs!$B$6,0,MIN(MAX(0,(AI121+AJ121+AK121)-AL121),MAX(0,C121-D121-(IF(O121&lt;AM121,K121+L121+M121-N121,0)+IF(W121&lt;AM121,S121+T121+U121-V121,0)+IF(AE121&lt;AM121,AA121+AB121+AC121-AD121,0)+IF(AM121&lt;AM121,AI121+AJ121+AK121-AL121,0)+IF(AU121&lt;AM121,AQ121+AR121+AS121-AT121,0)+IF(BC121&lt;AM121,AY121+AZ121+BA121-BB121,0)+IF(BK121&lt;AM121,BG121+BH121+BI121-BJ121,0)+IF(BS121&lt;AM121,BO121+BP121+BQ121-BR121,0)+IF(CA121&lt;AM121,BW121+BX121+BY121-BZ121,0)+IF(CI121&lt;AM121,CE121+CF121+CG121-CH121,0))))))</f>
        <v>0</v>
      </c>
      <c r="AO121" s="3">
        <f>IF(Inputs!$B$27&lt;&gt;"Ready","PENDING INPUTS",MIN((AI121+AJ121+AK121),IF(D121&gt;C121,IF(D121=0,0,AL121*C121/D121),AL121+AN121)))</f>
        <v>0</v>
      </c>
      <c r="AP121" s="3">
        <f>IF(Inputs!$B$27&lt;&gt;"Ready","PENDING INPUTS",MAX(0,(AI121+AJ121+AK121)-AO121))</f>
        <v>0</v>
      </c>
      <c r="AQ121" s="3">
        <f>IF(Inputs!$B$27&lt;&gt;"Ready","PENDING INPUTS",AX120)</f>
        <v>0</v>
      </c>
      <c r="AR121" s="3">
        <f>IF(Inputs!$B$27&lt;&gt;"Ready","PENDING INPUTS",IF(A121&lt;=Inputs!$B$6,ROUND(AQ121*Inputs!C18/12,2),0))</f>
        <v>0</v>
      </c>
      <c r="AS121" s="3">
        <f>IF(Inputs!$B$27&lt;&gt;"Ready","PENDING INPUTS",IF(AND(A121&lt;=Inputs!$B$6,AQ121&gt;0),Inputs!G18,0))</f>
        <v>0</v>
      </c>
      <c r="AT121" s="3">
        <f>IF(Inputs!$B$27&lt;&gt;"Ready","PENDING INPUTS",IF(A121&gt;Inputs!$B$6,0,MIN((AQ121+AR121+AS121),IF(Inputs!H18=1,Inputs!D18,MAX(Inputs!F18,ROUND(AQ121*Inputs!E18+AR121+AS121,2))))))</f>
        <v>0</v>
      </c>
      <c r="AU121">
        <f>IF(Inputs!$B$27&lt;&gt;"Ready","PENDING INPUTS",IF(AQ121&lt;=0,99,1+IF(AND(K121&gt;0,OR(K121&lt;AQ121,AND(K121=AQ121,0&lt;4))),1,0)+IF(AND(S121&gt;0,OR(S121&lt;AQ121,AND(S121=AQ121,1&lt;4))),1,0)+IF(AND(AA121&gt;0,OR(AA121&lt;AQ121,AND(AA121=AQ121,2&lt;4))),1,0)+IF(AND(AI121&gt;0,OR(AI121&lt;AQ121,AND(AI121=AQ121,3&lt;4))),1,0)+IF(AND(AY121&gt;0,OR(AY121&lt;AQ121,AND(AY121=AQ121,5&lt;4))),1,0)+IF(AND(BG121&gt;0,OR(BG121&lt;AQ121,AND(BG121=AQ121,6&lt;4))),1,0)+IF(AND(BO121&gt;0,OR(BO121&lt;AQ121,AND(BO121=AQ121,7&lt;4))),1,0)+IF(AND(BW121&gt;0,OR(BW121&lt;AQ121,AND(BW121=AQ121,8&lt;4))),1,0)+IF(AND(CE121&gt;0,OR(CE121&lt;AQ121,AND(CE121=AQ121,9&lt;4))),1,0)))</f>
        <v>99</v>
      </c>
      <c r="AV121" s="3">
        <f>IF(Inputs!$B$27&lt;&gt;"Ready","PENDING INPUTS",IF(A121&gt;Inputs!$B$6,0,MIN(MAX(0,(AQ121+AR121+AS121)-AT121),MAX(0,C121-D121-(IF(O121&lt;AU121,K121+L121+M121-N121,0)+IF(W121&lt;AU121,S121+T121+U121-V121,0)+IF(AE121&lt;AU121,AA121+AB121+AC121-AD121,0)+IF(AM121&lt;AU121,AI121+AJ121+AK121-AL121,0)+IF(AU121&lt;AU121,AQ121+AR121+AS121-AT121,0)+IF(BC121&lt;AU121,AY121+AZ121+BA121-BB121,0)+IF(BK121&lt;AU121,BG121+BH121+BI121-BJ121,0)+IF(BS121&lt;AU121,BO121+BP121+BQ121-BR121,0)+IF(CA121&lt;AU121,BW121+BX121+BY121-BZ121,0)+IF(CI121&lt;AU121,CE121+CF121+CG121-CH121,0))))))</f>
        <v>0</v>
      </c>
      <c r="AW121" s="3">
        <f>IF(Inputs!$B$27&lt;&gt;"Ready","PENDING INPUTS",MIN((AQ121+AR121+AS121),IF(D121&gt;C121,IF(D121=0,0,AT121*C121/D121),AT121+AV121)))</f>
        <v>0</v>
      </c>
      <c r="AX121" s="3">
        <f>IF(Inputs!$B$27&lt;&gt;"Ready","PENDING INPUTS",MAX(0,(AQ121+AR121+AS121)-AW121))</f>
        <v>0</v>
      </c>
      <c r="AY121" s="3">
        <f>IF(Inputs!$B$27&lt;&gt;"Ready","PENDING INPUTS",BF120)</f>
        <v>0</v>
      </c>
      <c r="AZ121" s="3">
        <f>IF(Inputs!$B$27&lt;&gt;"Ready","PENDING INPUTS",IF(A121&lt;=Inputs!$B$6,ROUND(AY121*Inputs!C19/12,2),0))</f>
        <v>0</v>
      </c>
      <c r="BA121" s="3">
        <f>IF(Inputs!$B$27&lt;&gt;"Ready","PENDING INPUTS",IF(AND(A121&lt;=Inputs!$B$6,AY121&gt;0),Inputs!G19,0))</f>
        <v>0</v>
      </c>
      <c r="BB121" s="3">
        <f>IF(Inputs!$B$27&lt;&gt;"Ready","PENDING INPUTS",IF(A121&gt;Inputs!$B$6,0,MIN((AY121+AZ121+BA121),IF(Inputs!H19=1,Inputs!D19,MAX(Inputs!F19,ROUND(AY121*Inputs!E19+AZ121+BA121,2))))))</f>
        <v>0</v>
      </c>
      <c r="BC121">
        <f>IF(Inputs!$B$27&lt;&gt;"Ready","PENDING INPUTS",IF(AY121&lt;=0,99,1+IF(AND(K121&gt;0,OR(K121&lt;AY121,AND(K121=AY121,0&lt;5))),1,0)+IF(AND(S121&gt;0,OR(S121&lt;AY121,AND(S121=AY121,1&lt;5))),1,0)+IF(AND(AA121&gt;0,OR(AA121&lt;AY121,AND(AA121=AY121,2&lt;5))),1,0)+IF(AND(AI121&gt;0,OR(AI121&lt;AY121,AND(AI121=AY121,3&lt;5))),1,0)+IF(AND(AQ121&gt;0,OR(AQ121&lt;AY121,AND(AQ121=AY121,4&lt;5))),1,0)+IF(AND(BG121&gt;0,OR(BG121&lt;AY121,AND(BG121=AY121,6&lt;5))),1,0)+IF(AND(BO121&gt;0,OR(BO121&lt;AY121,AND(BO121=AY121,7&lt;5))),1,0)+IF(AND(BW121&gt;0,OR(BW121&lt;AY121,AND(BW121=AY121,8&lt;5))),1,0)+IF(AND(CE121&gt;0,OR(CE121&lt;AY121,AND(CE121=AY121,9&lt;5))),1,0)))</f>
        <v>99</v>
      </c>
      <c r="BD121" s="3">
        <f>IF(Inputs!$B$27&lt;&gt;"Ready","PENDING INPUTS",IF(A121&gt;Inputs!$B$6,0,MIN(MAX(0,(AY121+AZ121+BA121)-BB121),MAX(0,C121-D121-(IF(O121&lt;BC121,K121+L121+M121-N121,0)+IF(W121&lt;BC121,S121+T121+U121-V121,0)+IF(AE121&lt;BC121,AA121+AB121+AC121-AD121,0)+IF(AM121&lt;BC121,AI121+AJ121+AK121-AL121,0)+IF(AU121&lt;BC121,AQ121+AR121+AS121-AT121,0)+IF(BC121&lt;BC121,AY121+AZ121+BA121-BB121,0)+IF(BK121&lt;BC121,BG121+BH121+BI121-BJ121,0)+IF(BS121&lt;BC121,BO121+BP121+BQ121-BR121,0)+IF(CA121&lt;BC121,BW121+BX121+BY121-BZ121,0)+IF(CI121&lt;BC121,CE121+CF121+CG121-CH121,0))))))</f>
        <v>0</v>
      </c>
      <c r="BE121" s="3">
        <f>IF(Inputs!$B$27&lt;&gt;"Ready","PENDING INPUTS",MIN((AY121+AZ121+BA121),IF(D121&gt;C121,IF(D121=0,0,BB121*C121/D121),BB121+BD121)))</f>
        <v>0</v>
      </c>
      <c r="BF121" s="3">
        <f>IF(Inputs!$B$27&lt;&gt;"Ready","PENDING INPUTS",MAX(0,(AY121+AZ121+BA121)-BE121))</f>
        <v>0</v>
      </c>
      <c r="BG121" s="3">
        <f>IF(Inputs!$B$27&lt;&gt;"Ready","PENDING INPUTS",BN120)</f>
        <v>0</v>
      </c>
      <c r="BH121" s="3">
        <f>IF(Inputs!$B$27&lt;&gt;"Ready","PENDING INPUTS",IF(A121&lt;=Inputs!$B$6,ROUND(BG121*Inputs!C20/12,2),0))</f>
        <v>0</v>
      </c>
      <c r="BI121" s="3">
        <f>IF(Inputs!$B$27&lt;&gt;"Ready","PENDING INPUTS",IF(AND(A121&lt;=Inputs!$B$6,BG121&gt;0),Inputs!G20,0))</f>
        <v>0</v>
      </c>
      <c r="BJ121" s="3">
        <f>IF(Inputs!$B$27&lt;&gt;"Ready","PENDING INPUTS",IF(A121&gt;Inputs!$B$6,0,MIN((BG121+BH121+BI121),IF(Inputs!H20=1,Inputs!D20,MAX(Inputs!F20,ROUND(BG121*Inputs!E20+BH121+BI121,2))))))</f>
        <v>0</v>
      </c>
      <c r="BK121">
        <f>IF(Inputs!$B$27&lt;&gt;"Ready","PENDING INPUTS",IF(BG121&lt;=0,99,1+IF(AND(K121&gt;0,OR(K121&lt;BG121,AND(K121=BG121,0&lt;6))),1,0)+IF(AND(S121&gt;0,OR(S121&lt;BG121,AND(S121=BG121,1&lt;6))),1,0)+IF(AND(AA121&gt;0,OR(AA121&lt;BG121,AND(AA121=BG121,2&lt;6))),1,0)+IF(AND(AI121&gt;0,OR(AI121&lt;BG121,AND(AI121=BG121,3&lt;6))),1,0)+IF(AND(AQ121&gt;0,OR(AQ121&lt;BG121,AND(AQ121=BG121,4&lt;6))),1,0)+IF(AND(AY121&gt;0,OR(AY121&lt;BG121,AND(AY121=BG121,5&lt;6))),1,0)+IF(AND(BO121&gt;0,OR(BO121&lt;BG121,AND(BO121=BG121,7&lt;6))),1,0)+IF(AND(BW121&gt;0,OR(BW121&lt;BG121,AND(BW121=BG121,8&lt;6))),1,0)+IF(AND(CE121&gt;0,OR(CE121&lt;BG121,AND(CE121=BG121,9&lt;6))),1,0)))</f>
        <v>99</v>
      </c>
      <c r="BL121" s="3">
        <f>IF(Inputs!$B$27&lt;&gt;"Ready","PENDING INPUTS",IF(A121&gt;Inputs!$B$6,0,MIN(MAX(0,(BG121+BH121+BI121)-BJ121),MAX(0,C121-D121-(IF(O121&lt;BK121,K121+L121+M121-N121,0)+IF(W121&lt;BK121,S121+T121+U121-V121,0)+IF(AE121&lt;BK121,AA121+AB121+AC121-AD121,0)+IF(AM121&lt;BK121,AI121+AJ121+AK121-AL121,0)+IF(AU121&lt;BK121,AQ121+AR121+AS121-AT121,0)+IF(BC121&lt;BK121,AY121+AZ121+BA121-BB121,0)+IF(BK121&lt;BK121,BG121+BH121+BI121-BJ121,0)+IF(BS121&lt;BK121,BO121+BP121+BQ121-BR121,0)+IF(CA121&lt;BK121,BW121+BX121+BY121-BZ121,0)+IF(CI121&lt;BK121,CE121+CF121+CG121-CH121,0))))))</f>
        <v>0</v>
      </c>
      <c r="BM121" s="3">
        <f>IF(Inputs!$B$27&lt;&gt;"Ready","PENDING INPUTS",MIN((BG121+BH121+BI121),IF(D121&gt;C121,IF(D121=0,0,BJ121*C121/D121),BJ121+BL121)))</f>
        <v>0</v>
      </c>
      <c r="BN121" s="3">
        <f>IF(Inputs!$B$27&lt;&gt;"Ready","PENDING INPUTS",MAX(0,(BG121+BH121+BI121)-BM121))</f>
        <v>0</v>
      </c>
      <c r="BO121" s="3">
        <f>IF(Inputs!$B$27&lt;&gt;"Ready","PENDING INPUTS",BV120)</f>
        <v>0</v>
      </c>
      <c r="BP121" s="3">
        <f>IF(Inputs!$B$27&lt;&gt;"Ready","PENDING INPUTS",IF(A121&lt;=Inputs!$B$6,ROUND(BO121*Inputs!C21/12,2),0))</f>
        <v>0</v>
      </c>
      <c r="BQ121" s="3">
        <f>IF(Inputs!$B$27&lt;&gt;"Ready","PENDING INPUTS",IF(AND(A121&lt;=Inputs!$B$6,BO121&gt;0),Inputs!G21,0))</f>
        <v>0</v>
      </c>
      <c r="BR121" s="3">
        <f>IF(Inputs!$B$27&lt;&gt;"Ready","PENDING INPUTS",IF(A121&gt;Inputs!$B$6,0,MIN((BO121+BP121+BQ121),IF(Inputs!H21=1,Inputs!D21,MAX(Inputs!F21,ROUND(BO121*Inputs!E21+BP121+BQ121,2))))))</f>
        <v>0</v>
      </c>
      <c r="BS121">
        <f>IF(Inputs!$B$27&lt;&gt;"Ready","PENDING INPUTS",IF(BO121&lt;=0,99,1+IF(AND(K121&gt;0,OR(K121&lt;BO121,AND(K121=BO121,0&lt;7))),1,0)+IF(AND(S121&gt;0,OR(S121&lt;BO121,AND(S121=BO121,1&lt;7))),1,0)+IF(AND(AA121&gt;0,OR(AA121&lt;BO121,AND(AA121=BO121,2&lt;7))),1,0)+IF(AND(AI121&gt;0,OR(AI121&lt;BO121,AND(AI121=BO121,3&lt;7))),1,0)+IF(AND(AQ121&gt;0,OR(AQ121&lt;BO121,AND(AQ121=BO121,4&lt;7))),1,0)+IF(AND(AY121&gt;0,OR(AY121&lt;BO121,AND(AY121=BO121,5&lt;7))),1,0)+IF(AND(BG121&gt;0,OR(BG121&lt;BO121,AND(BG121=BO121,6&lt;7))),1,0)+IF(AND(BW121&gt;0,OR(BW121&lt;BO121,AND(BW121=BO121,8&lt;7))),1,0)+IF(AND(CE121&gt;0,OR(CE121&lt;BO121,AND(CE121=BO121,9&lt;7))),1,0)))</f>
        <v>99</v>
      </c>
      <c r="BT121" s="3">
        <f>IF(Inputs!$B$27&lt;&gt;"Ready","PENDING INPUTS",IF(A121&gt;Inputs!$B$6,0,MIN(MAX(0,(BO121+BP121+BQ121)-BR121),MAX(0,C121-D121-(IF(O121&lt;BS121,K121+L121+M121-N121,0)+IF(W121&lt;BS121,S121+T121+U121-V121,0)+IF(AE121&lt;BS121,AA121+AB121+AC121-AD121,0)+IF(AM121&lt;BS121,AI121+AJ121+AK121-AL121,0)+IF(AU121&lt;BS121,AQ121+AR121+AS121-AT121,0)+IF(BC121&lt;BS121,AY121+AZ121+BA121-BB121,0)+IF(BK121&lt;BS121,BG121+BH121+BI121-BJ121,0)+IF(BS121&lt;BS121,BO121+BP121+BQ121-BR121,0)+IF(CA121&lt;BS121,BW121+BX121+BY121-BZ121,0)+IF(CI121&lt;BS121,CE121+CF121+CG121-CH121,0))))))</f>
        <v>0</v>
      </c>
      <c r="BU121" s="3">
        <f>IF(Inputs!$B$27&lt;&gt;"Ready","PENDING INPUTS",MIN((BO121+BP121+BQ121),IF(D121&gt;C121,IF(D121=0,0,BR121*C121/D121),BR121+BT121)))</f>
        <v>0</v>
      </c>
      <c r="BV121" s="3">
        <f>IF(Inputs!$B$27&lt;&gt;"Ready","PENDING INPUTS",MAX(0,(BO121+BP121+BQ121)-BU121))</f>
        <v>0</v>
      </c>
      <c r="BW121" s="3">
        <f>IF(Inputs!$B$27&lt;&gt;"Ready","PENDING INPUTS",CD120)</f>
        <v>0</v>
      </c>
      <c r="BX121" s="3">
        <f>IF(Inputs!$B$27&lt;&gt;"Ready","PENDING INPUTS",IF(A121&lt;=Inputs!$B$6,ROUND(BW121*Inputs!C22/12,2),0))</f>
        <v>0</v>
      </c>
      <c r="BY121" s="3">
        <f>IF(Inputs!$B$27&lt;&gt;"Ready","PENDING INPUTS",IF(AND(A121&lt;=Inputs!$B$6,BW121&gt;0),Inputs!G22,0))</f>
        <v>0</v>
      </c>
      <c r="BZ121" s="3">
        <f>IF(Inputs!$B$27&lt;&gt;"Ready","PENDING INPUTS",IF(A121&gt;Inputs!$B$6,0,MIN((BW121+BX121+BY121),IF(Inputs!H22=1,Inputs!D22,MAX(Inputs!F22,ROUND(BW121*Inputs!E22+BX121+BY121,2))))))</f>
        <v>0</v>
      </c>
      <c r="CA121">
        <f>IF(Inputs!$B$27&lt;&gt;"Ready","PENDING INPUTS",IF(BW121&lt;=0,99,1+IF(AND(K121&gt;0,OR(K121&lt;BW121,AND(K121=BW121,0&lt;8))),1,0)+IF(AND(S121&gt;0,OR(S121&lt;BW121,AND(S121=BW121,1&lt;8))),1,0)+IF(AND(AA121&gt;0,OR(AA121&lt;BW121,AND(AA121=BW121,2&lt;8))),1,0)+IF(AND(AI121&gt;0,OR(AI121&lt;BW121,AND(AI121=BW121,3&lt;8))),1,0)+IF(AND(AQ121&gt;0,OR(AQ121&lt;BW121,AND(AQ121=BW121,4&lt;8))),1,0)+IF(AND(AY121&gt;0,OR(AY121&lt;BW121,AND(AY121=BW121,5&lt;8))),1,0)+IF(AND(BG121&gt;0,OR(BG121&lt;BW121,AND(BG121=BW121,6&lt;8))),1,0)+IF(AND(BO121&gt;0,OR(BO121&lt;BW121,AND(BO121=BW121,7&lt;8))),1,0)+IF(AND(CE121&gt;0,OR(CE121&lt;BW121,AND(CE121=BW121,9&lt;8))),1,0)))</f>
        <v>99</v>
      </c>
      <c r="CB121" s="3">
        <f>IF(Inputs!$B$27&lt;&gt;"Ready","PENDING INPUTS",IF(A121&gt;Inputs!$B$6,0,MIN(MAX(0,(BW121+BX121+BY121)-BZ121),MAX(0,C121-D121-(IF(O121&lt;CA121,K121+L121+M121-N121,0)+IF(W121&lt;CA121,S121+T121+U121-V121,0)+IF(AE121&lt;CA121,AA121+AB121+AC121-AD121,0)+IF(AM121&lt;CA121,AI121+AJ121+AK121-AL121,0)+IF(AU121&lt;CA121,AQ121+AR121+AS121-AT121,0)+IF(BC121&lt;CA121,AY121+AZ121+BA121-BB121,0)+IF(BK121&lt;CA121,BG121+BH121+BI121-BJ121,0)+IF(BS121&lt;CA121,BO121+BP121+BQ121-BR121,0)+IF(CA121&lt;CA121,BW121+BX121+BY121-BZ121,0)+IF(CI121&lt;CA121,CE121+CF121+CG121-CH121,0))))))</f>
        <v>0</v>
      </c>
      <c r="CC121" s="3">
        <f>IF(Inputs!$B$27&lt;&gt;"Ready","PENDING INPUTS",MIN((BW121+BX121+BY121),IF(D121&gt;C121,IF(D121=0,0,BZ121*C121/D121),BZ121+CB121)))</f>
        <v>0</v>
      </c>
      <c r="CD121" s="3">
        <f>IF(Inputs!$B$27&lt;&gt;"Ready","PENDING INPUTS",MAX(0,(BW121+BX121+BY121)-CC121))</f>
        <v>0</v>
      </c>
      <c r="CE121" s="3">
        <f>IF(Inputs!$B$27&lt;&gt;"Ready","PENDING INPUTS",CL120)</f>
        <v>0</v>
      </c>
      <c r="CF121" s="3">
        <f>IF(Inputs!$B$27&lt;&gt;"Ready","PENDING INPUTS",IF(A121&lt;=Inputs!$B$6,ROUND(CE121*Inputs!C23/12,2),0))</f>
        <v>0</v>
      </c>
      <c r="CG121" s="3">
        <f>IF(Inputs!$B$27&lt;&gt;"Ready","PENDING INPUTS",IF(AND(A121&lt;=Inputs!$B$6,CE121&gt;0),Inputs!G23,0))</f>
        <v>0</v>
      </c>
      <c r="CH121" s="3">
        <f>IF(Inputs!$B$27&lt;&gt;"Ready","PENDING INPUTS",IF(A121&gt;Inputs!$B$6,0,MIN((CE121+CF121+CG121),IF(Inputs!H23=1,Inputs!D23,MAX(Inputs!F23,ROUND(CE121*Inputs!E23+CF121+CG121,2))))))</f>
        <v>0</v>
      </c>
      <c r="CI121">
        <f>IF(Inputs!$B$27&lt;&gt;"Ready","PENDING INPUTS",IF(CE121&lt;=0,99,1+IF(AND(K121&gt;0,OR(K121&lt;CE121,AND(K121=CE121,0&lt;9))),1,0)+IF(AND(S121&gt;0,OR(S121&lt;CE121,AND(S121=CE121,1&lt;9))),1,0)+IF(AND(AA121&gt;0,OR(AA121&lt;CE121,AND(AA121=CE121,2&lt;9))),1,0)+IF(AND(AI121&gt;0,OR(AI121&lt;CE121,AND(AI121=CE121,3&lt;9))),1,0)+IF(AND(AQ121&gt;0,OR(AQ121&lt;CE121,AND(AQ121=CE121,4&lt;9))),1,0)+IF(AND(AY121&gt;0,OR(AY121&lt;CE121,AND(AY121=CE121,5&lt;9))),1,0)+IF(AND(BG121&gt;0,OR(BG121&lt;CE121,AND(BG121=CE121,6&lt;9))),1,0)+IF(AND(BO121&gt;0,OR(BO121&lt;CE121,AND(BO121=CE121,7&lt;9))),1,0)+IF(AND(BW121&gt;0,OR(BW121&lt;CE121,AND(BW121=CE121,8&lt;9))),1,0)))</f>
        <v>99</v>
      </c>
      <c r="CJ121" s="3">
        <f>IF(Inputs!$B$27&lt;&gt;"Ready","PENDING INPUTS",IF(A121&gt;Inputs!$B$6,0,MIN(MAX(0,(CE121+CF121+CG121)-CH121),MAX(0,C121-D121-(IF(O121&lt;CI121,K121+L121+M121-N121,0)+IF(W121&lt;CI121,S121+T121+U121-V121,0)+IF(AE121&lt;CI121,AA121+AB121+AC121-AD121,0)+IF(AM121&lt;CI121,AI121+AJ121+AK121-AL121,0)+IF(AU121&lt;CI121,AQ121+AR121+AS121-AT121,0)+IF(BC121&lt;CI121,AY121+AZ121+BA121-BB121,0)+IF(BK121&lt;CI121,BG121+BH121+BI121-BJ121,0)+IF(BS121&lt;CI121,BO121+BP121+BQ121-BR121,0)+IF(CA121&lt;CI121,BW121+BX121+BY121-BZ121,0)+IF(CI121&lt;CI121,CE121+CF121+CG121-CH121,0))))))</f>
        <v>0</v>
      </c>
      <c r="CK121" s="3">
        <f>IF(Inputs!$B$27&lt;&gt;"Ready","PENDING INPUTS",MIN((CE121+CF121+CG121),IF(D121&gt;C121,IF(D121=0,0,CH121*C121/D121),CH121+CJ121)))</f>
        <v>0</v>
      </c>
      <c r="CL121" s="3">
        <f>IF(Inputs!$B$27&lt;&gt;"Ready","PENDING INPUTS",MAX(0,(CE121+CF121+CG121)-CK121))</f>
        <v>0</v>
      </c>
    </row>
    <row r="122" spans="1:90" ht="27.95" customHeight="1" x14ac:dyDescent="0.25">
      <c r="A122">
        <v>118</v>
      </c>
      <c r="B122" s="13">
        <f>IF(Inputs!$B$27&lt;&gt;"Ready","PENDING INPUTS",EDATE(Inputs!$B$5,A122-1))</f>
        <v>49857</v>
      </c>
      <c r="C122" s="3">
        <f>IF(Inputs!$B$27&lt;&gt;"Ready","PENDING INPUTS",IF(A122&lt;=Inputs!$B$6,MAX(0,Inputs!$B$4+IF(A122=Inputs!$B$7,Inputs!$B$8,0)+IF(A122=Inputs!$B$9,Inputs!$B$10,0)),0))</f>
        <v>0</v>
      </c>
      <c r="D122" s="3">
        <f>IF(Inputs!$B$27&lt;&gt;"Ready","PENDING INPUTS",SUM(N122,V122,AD122,AL122,AT122,BB122,BJ122,BR122,BZ122,CH122))</f>
        <v>0</v>
      </c>
      <c r="E122" s="3">
        <f>IF(Inputs!$B$27&lt;&gt;"Ready","PENDING INPUTS",MAX(0,D122-C122))</f>
        <v>0</v>
      </c>
      <c r="F122" s="3">
        <f>IF(Inputs!$B$27&lt;&gt;"Ready","PENDING INPUTS",SUM(Q122,Y122,AG122,AO122,AW122,BE122,BM122,BU122,CC122,CK122))</f>
        <v>0</v>
      </c>
      <c r="G122" s="3">
        <f>IF(Inputs!$B$27&lt;&gt;"Ready","PENDING INPUTS",SUM(L122,T122,AB122,AJ122,AR122,AZ122,BH122,BP122,BX122,CF122))</f>
        <v>0</v>
      </c>
      <c r="H122" s="3">
        <f>IF(Inputs!$B$27&lt;&gt;"Ready","PENDING INPUTS",SUM(M122,U122,AC122,AK122,AS122,BA122,BI122,BQ122,BY122,CG122))</f>
        <v>0</v>
      </c>
      <c r="I122" s="3">
        <f>IF(Inputs!$B$27&lt;&gt;"Ready","PENDING INPUTS",SUM(R122,Z122,AH122,AP122,AX122,BF122,BN122,BV122,CD122,CL122))</f>
        <v>0</v>
      </c>
      <c r="J122" t="str">
        <f>IF(Inputs!$B$27&lt;&gt;"Ready","PENDING INPUTS",IF(A122&gt;Inputs!$B$6,"Beyond horizon",IF(E122&gt;0.005,"MINIMUM SHORTFALL",IF(I122&lt;0.005,"Paid off","In progress"))))</f>
        <v>Paid off</v>
      </c>
      <c r="K122" s="3">
        <f>IF(Inputs!$B$27&lt;&gt;"Ready","PENDING INPUTS",R121)</f>
        <v>0</v>
      </c>
      <c r="L122" s="3">
        <f>IF(Inputs!$B$27&lt;&gt;"Ready","PENDING INPUTS",IF(A122&lt;=Inputs!$B$6,ROUND(K122*Inputs!C14/12,2),0))</f>
        <v>0</v>
      </c>
      <c r="M122" s="3">
        <f>IF(Inputs!$B$27&lt;&gt;"Ready","PENDING INPUTS",IF(AND(A122&lt;=Inputs!$B$6,K122&gt;0),Inputs!G14,0))</f>
        <v>0</v>
      </c>
      <c r="N122" s="3">
        <f>IF(Inputs!$B$27&lt;&gt;"Ready","PENDING INPUTS",IF(A122&gt;Inputs!$B$6,0,MIN((K122+L122+M122),IF(Inputs!H14=1,Inputs!D14,MAX(Inputs!F14,ROUND(K122*Inputs!E14+L122+M122,2))))))</f>
        <v>0</v>
      </c>
      <c r="O122">
        <f>IF(Inputs!$B$27&lt;&gt;"Ready","PENDING INPUTS",IF(K122&lt;=0,99,1+IF(AND(S122&gt;0,OR(S122&lt;K122,AND(S122=K122,1&lt;0))),1,0)+IF(AND(AA122&gt;0,OR(AA122&lt;K122,AND(AA122=K122,2&lt;0))),1,0)+IF(AND(AI122&gt;0,OR(AI122&lt;K122,AND(AI122=K122,3&lt;0))),1,0)+IF(AND(AQ122&gt;0,OR(AQ122&lt;K122,AND(AQ122=K122,4&lt;0))),1,0)+IF(AND(AY122&gt;0,OR(AY122&lt;K122,AND(AY122=K122,5&lt;0))),1,0)+IF(AND(BG122&gt;0,OR(BG122&lt;K122,AND(BG122=K122,6&lt;0))),1,0)+IF(AND(BO122&gt;0,OR(BO122&lt;K122,AND(BO122=K122,7&lt;0))),1,0)+IF(AND(BW122&gt;0,OR(BW122&lt;K122,AND(BW122=K122,8&lt;0))),1,0)+IF(AND(CE122&gt;0,OR(CE122&lt;K122,AND(CE122=K122,9&lt;0))),1,0)))</f>
        <v>99</v>
      </c>
      <c r="P122" s="3">
        <f>IF(Inputs!$B$27&lt;&gt;"Ready","PENDING INPUTS",IF(A122&gt;Inputs!$B$6,0,MIN(MAX(0,(K122+L122+M122)-N122),MAX(0,C122-D122-(IF(O122&lt;O122,K122+L122+M122-N122,0)+IF(W122&lt;O122,S122+T122+U122-V122,0)+IF(AE122&lt;O122,AA122+AB122+AC122-AD122,0)+IF(AM122&lt;O122,AI122+AJ122+AK122-AL122,0)+IF(AU122&lt;O122,AQ122+AR122+AS122-AT122,0)+IF(BC122&lt;O122,AY122+AZ122+BA122-BB122,0)+IF(BK122&lt;O122,BG122+BH122+BI122-BJ122,0)+IF(BS122&lt;O122,BO122+BP122+BQ122-BR122,0)+IF(CA122&lt;O122,BW122+BX122+BY122-BZ122,0)+IF(CI122&lt;O122,CE122+CF122+CG122-CH122,0))))))</f>
        <v>0</v>
      </c>
      <c r="Q122" s="3">
        <f>IF(Inputs!$B$27&lt;&gt;"Ready","PENDING INPUTS",MIN((K122+L122+M122),IF(D122&gt;C122,IF(D122=0,0,N122*C122/D122),N122+P122)))</f>
        <v>0</v>
      </c>
      <c r="R122" s="3">
        <f>IF(Inputs!$B$27&lt;&gt;"Ready","PENDING INPUTS",MAX(0,(K122+L122+M122)-Q122))</f>
        <v>0</v>
      </c>
      <c r="S122" s="3">
        <f>IF(Inputs!$B$27&lt;&gt;"Ready","PENDING INPUTS",Z121)</f>
        <v>0</v>
      </c>
      <c r="T122" s="3">
        <f>IF(Inputs!$B$27&lt;&gt;"Ready","PENDING INPUTS",IF(A122&lt;=Inputs!$B$6,ROUND(S122*Inputs!C15/12,2),0))</f>
        <v>0</v>
      </c>
      <c r="U122" s="3">
        <f>IF(Inputs!$B$27&lt;&gt;"Ready","PENDING INPUTS",IF(AND(A122&lt;=Inputs!$B$6,S122&gt;0),Inputs!G15,0))</f>
        <v>0</v>
      </c>
      <c r="V122" s="3">
        <f>IF(Inputs!$B$27&lt;&gt;"Ready","PENDING INPUTS",IF(A122&gt;Inputs!$B$6,0,MIN((S122+T122+U122),IF(Inputs!H15=1,Inputs!D15,MAX(Inputs!F15,ROUND(S122*Inputs!E15+T122+U122,2))))))</f>
        <v>0</v>
      </c>
      <c r="W122">
        <f>IF(Inputs!$B$27&lt;&gt;"Ready","PENDING INPUTS",IF(S122&lt;=0,99,1+IF(AND(K122&gt;0,OR(K122&lt;S122,AND(K122=S122,0&lt;1))),1,0)+IF(AND(AA122&gt;0,OR(AA122&lt;S122,AND(AA122=S122,2&lt;1))),1,0)+IF(AND(AI122&gt;0,OR(AI122&lt;S122,AND(AI122=S122,3&lt;1))),1,0)+IF(AND(AQ122&gt;0,OR(AQ122&lt;S122,AND(AQ122=S122,4&lt;1))),1,0)+IF(AND(AY122&gt;0,OR(AY122&lt;S122,AND(AY122=S122,5&lt;1))),1,0)+IF(AND(BG122&gt;0,OR(BG122&lt;S122,AND(BG122=S122,6&lt;1))),1,0)+IF(AND(BO122&gt;0,OR(BO122&lt;S122,AND(BO122=S122,7&lt;1))),1,0)+IF(AND(BW122&gt;0,OR(BW122&lt;S122,AND(BW122=S122,8&lt;1))),1,0)+IF(AND(CE122&gt;0,OR(CE122&lt;S122,AND(CE122=S122,9&lt;1))),1,0)))</f>
        <v>99</v>
      </c>
      <c r="X122" s="3">
        <f>IF(Inputs!$B$27&lt;&gt;"Ready","PENDING INPUTS",IF(A122&gt;Inputs!$B$6,0,MIN(MAX(0,(S122+T122+U122)-V122),MAX(0,C122-D122-(IF(O122&lt;W122,K122+L122+M122-N122,0)+IF(W122&lt;W122,S122+T122+U122-V122,0)+IF(AE122&lt;W122,AA122+AB122+AC122-AD122,0)+IF(AM122&lt;W122,AI122+AJ122+AK122-AL122,0)+IF(AU122&lt;W122,AQ122+AR122+AS122-AT122,0)+IF(BC122&lt;W122,AY122+AZ122+BA122-BB122,0)+IF(BK122&lt;W122,BG122+BH122+BI122-BJ122,0)+IF(BS122&lt;W122,BO122+BP122+BQ122-BR122,0)+IF(CA122&lt;W122,BW122+BX122+BY122-BZ122,0)+IF(CI122&lt;W122,CE122+CF122+CG122-CH122,0))))))</f>
        <v>0</v>
      </c>
      <c r="Y122" s="3">
        <f>IF(Inputs!$B$27&lt;&gt;"Ready","PENDING INPUTS",MIN((S122+T122+U122),IF(D122&gt;C122,IF(D122=0,0,V122*C122/D122),V122+X122)))</f>
        <v>0</v>
      </c>
      <c r="Z122" s="3">
        <f>IF(Inputs!$B$27&lt;&gt;"Ready","PENDING INPUTS",MAX(0,(S122+T122+U122)-Y122))</f>
        <v>0</v>
      </c>
      <c r="AA122" s="3">
        <f>IF(Inputs!$B$27&lt;&gt;"Ready","PENDING INPUTS",AH121)</f>
        <v>0</v>
      </c>
      <c r="AB122" s="3">
        <f>IF(Inputs!$B$27&lt;&gt;"Ready","PENDING INPUTS",IF(A122&lt;=Inputs!$B$6,ROUND(AA122*Inputs!C16/12,2),0))</f>
        <v>0</v>
      </c>
      <c r="AC122" s="3">
        <f>IF(Inputs!$B$27&lt;&gt;"Ready","PENDING INPUTS",IF(AND(A122&lt;=Inputs!$B$6,AA122&gt;0),Inputs!G16,0))</f>
        <v>0</v>
      </c>
      <c r="AD122" s="3">
        <f>IF(Inputs!$B$27&lt;&gt;"Ready","PENDING INPUTS",IF(A122&gt;Inputs!$B$6,0,MIN((AA122+AB122+AC122),IF(Inputs!H16=1,Inputs!D16,MAX(Inputs!F16,ROUND(AA122*Inputs!E16+AB122+AC122,2))))))</f>
        <v>0</v>
      </c>
      <c r="AE122">
        <f>IF(Inputs!$B$27&lt;&gt;"Ready","PENDING INPUTS",IF(AA122&lt;=0,99,1+IF(AND(K122&gt;0,OR(K122&lt;AA122,AND(K122=AA122,0&lt;2))),1,0)+IF(AND(S122&gt;0,OR(S122&lt;AA122,AND(S122=AA122,1&lt;2))),1,0)+IF(AND(AI122&gt;0,OR(AI122&lt;AA122,AND(AI122=AA122,3&lt;2))),1,0)+IF(AND(AQ122&gt;0,OR(AQ122&lt;AA122,AND(AQ122=AA122,4&lt;2))),1,0)+IF(AND(AY122&gt;0,OR(AY122&lt;AA122,AND(AY122=AA122,5&lt;2))),1,0)+IF(AND(BG122&gt;0,OR(BG122&lt;AA122,AND(BG122=AA122,6&lt;2))),1,0)+IF(AND(BO122&gt;0,OR(BO122&lt;AA122,AND(BO122=AA122,7&lt;2))),1,0)+IF(AND(BW122&gt;0,OR(BW122&lt;AA122,AND(BW122=AA122,8&lt;2))),1,0)+IF(AND(CE122&gt;0,OR(CE122&lt;AA122,AND(CE122=AA122,9&lt;2))),1,0)))</f>
        <v>99</v>
      </c>
      <c r="AF122" s="3">
        <f>IF(Inputs!$B$27&lt;&gt;"Ready","PENDING INPUTS",IF(A122&gt;Inputs!$B$6,0,MIN(MAX(0,(AA122+AB122+AC122)-AD122),MAX(0,C122-D122-(IF(O122&lt;AE122,K122+L122+M122-N122,0)+IF(W122&lt;AE122,S122+T122+U122-V122,0)+IF(AE122&lt;AE122,AA122+AB122+AC122-AD122,0)+IF(AM122&lt;AE122,AI122+AJ122+AK122-AL122,0)+IF(AU122&lt;AE122,AQ122+AR122+AS122-AT122,0)+IF(BC122&lt;AE122,AY122+AZ122+BA122-BB122,0)+IF(BK122&lt;AE122,BG122+BH122+BI122-BJ122,0)+IF(BS122&lt;AE122,BO122+BP122+BQ122-BR122,0)+IF(CA122&lt;AE122,BW122+BX122+BY122-BZ122,0)+IF(CI122&lt;AE122,CE122+CF122+CG122-CH122,0))))))</f>
        <v>0</v>
      </c>
      <c r="AG122" s="3">
        <f>IF(Inputs!$B$27&lt;&gt;"Ready","PENDING INPUTS",MIN((AA122+AB122+AC122),IF(D122&gt;C122,IF(D122=0,0,AD122*C122/D122),AD122+AF122)))</f>
        <v>0</v>
      </c>
      <c r="AH122" s="3">
        <f>IF(Inputs!$B$27&lt;&gt;"Ready","PENDING INPUTS",MAX(0,(AA122+AB122+AC122)-AG122))</f>
        <v>0</v>
      </c>
      <c r="AI122" s="3">
        <f>IF(Inputs!$B$27&lt;&gt;"Ready","PENDING INPUTS",AP121)</f>
        <v>0</v>
      </c>
      <c r="AJ122" s="3">
        <f>IF(Inputs!$B$27&lt;&gt;"Ready","PENDING INPUTS",IF(A122&lt;=Inputs!$B$6,ROUND(AI122*Inputs!C17/12,2),0))</f>
        <v>0</v>
      </c>
      <c r="AK122" s="3">
        <f>IF(Inputs!$B$27&lt;&gt;"Ready","PENDING INPUTS",IF(AND(A122&lt;=Inputs!$B$6,AI122&gt;0),Inputs!G17,0))</f>
        <v>0</v>
      </c>
      <c r="AL122" s="3">
        <f>IF(Inputs!$B$27&lt;&gt;"Ready","PENDING INPUTS",IF(A122&gt;Inputs!$B$6,0,MIN((AI122+AJ122+AK122),IF(Inputs!H17=1,Inputs!D17,MAX(Inputs!F17,ROUND(AI122*Inputs!E17+AJ122+AK122,2))))))</f>
        <v>0</v>
      </c>
      <c r="AM122">
        <f>IF(Inputs!$B$27&lt;&gt;"Ready","PENDING INPUTS",IF(AI122&lt;=0,99,1+IF(AND(K122&gt;0,OR(K122&lt;AI122,AND(K122=AI122,0&lt;3))),1,0)+IF(AND(S122&gt;0,OR(S122&lt;AI122,AND(S122=AI122,1&lt;3))),1,0)+IF(AND(AA122&gt;0,OR(AA122&lt;AI122,AND(AA122=AI122,2&lt;3))),1,0)+IF(AND(AQ122&gt;0,OR(AQ122&lt;AI122,AND(AQ122=AI122,4&lt;3))),1,0)+IF(AND(AY122&gt;0,OR(AY122&lt;AI122,AND(AY122=AI122,5&lt;3))),1,0)+IF(AND(BG122&gt;0,OR(BG122&lt;AI122,AND(BG122=AI122,6&lt;3))),1,0)+IF(AND(BO122&gt;0,OR(BO122&lt;AI122,AND(BO122=AI122,7&lt;3))),1,0)+IF(AND(BW122&gt;0,OR(BW122&lt;AI122,AND(BW122=AI122,8&lt;3))),1,0)+IF(AND(CE122&gt;0,OR(CE122&lt;AI122,AND(CE122=AI122,9&lt;3))),1,0)))</f>
        <v>99</v>
      </c>
      <c r="AN122" s="3">
        <f>IF(Inputs!$B$27&lt;&gt;"Ready","PENDING INPUTS",IF(A122&gt;Inputs!$B$6,0,MIN(MAX(0,(AI122+AJ122+AK122)-AL122),MAX(0,C122-D122-(IF(O122&lt;AM122,K122+L122+M122-N122,0)+IF(W122&lt;AM122,S122+T122+U122-V122,0)+IF(AE122&lt;AM122,AA122+AB122+AC122-AD122,0)+IF(AM122&lt;AM122,AI122+AJ122+AK122-AL122,0)+IF(AU122&lt;AM122,AQ122+AR122+AS122-AT122,0)+IF(BC122&lt;AM122,AY122+AZ122+BA122-BB122,0)+IF(BK122&lt;AM122,BG122+BH122+BI122-BJ122,0)+IF(BS122&lt;AM122,BO122+BP122+BQ122-BR122,0)+IF(CA122&lt;AM122,BW122+BX122+BY122-BZ122,0)+IF(CI122&lt;AM122,CE122+CF122+CG122-CH122,0))))))</f>
        <v>0</v>
      </c>
      <c r="AO122" s="3">
        <f>IF(Inputs!$B$27&lt;&gt;"Ready","PENDING INPUTS",MIN((AI122+AJ122+AK122),IF(D122&gt;C122,IF(D122=0,0,AL122*C122/D122),AL122+AN122)))</f>
        <v>0</v>
      </c>
      <c r="AP122" s="3">
        <f>IF(Inputs!$B$27&lt;&gt;"Ready","PENDING INPUTS",MAX(0,(AI122+AJ122+AK122)-AO122))</f>
        <v>0</v>
      </c>
      <c r="AQ122" s="3">
        <f>IF(Inputs!$B$27&lt;&gt;"Ready","PENDING INPUTS",AX121)</f>
        <v>0</v>
      </c>
      <c r="AR122" s="3">
        <f>IF(Inputs!$B$27&lt;&gt;"Ready","PENDING INPUTS",IF(A122&lt;=Inputs!$B$6,ROUND(AQ122*Inputs!C18/12,2),0))</f>
        <v>0</v>
      </c>
      <c r="AS122" s="3">
        <f>IF(Inputs!$B$27&lt;&gt;"Ready","PENDING INPUTS",IF(AND(A122&lt;=Inputs!$B$6,AQ122&gt;0),Inputs!G18,0))</f>
        <v>0</v>
      </c>
      <c r="AT122" s="3">
        <f>IF(Inputs!$B$27&lt;&gt;"Ready","PENDING INPUTS",IF(A122&gt;Inputs!$B$6,0,MIN((AQ122+AR122+AS122),IF(Inputs!H18=1,Inputs!D18,MAX(Inputs!F18,ROUND(AQ122*Inputs!E18+AR122+AS122,2))))))</f>
        <v>0</v>
      </c>
      <c r="AU122">
        <f>IF(Inputs!$B$27&lt;&gt;"Ready","PENDING INPUTS",IF(AQ122&lt;=0,99,1+IF(AND(K122&gt;0,OR(K122&lt;AQ122,AND(K122=AQ122,0&lt;4))),1,0)+IF(AND(S122&gt;0,OR(S122&lt;AQ122,AND(S122=AQ122,1&lt;4))),1,0)+IF(AND(AA122&gt;0,OR(AA122&lt;AQ122,AND(AA122=AQ122,2&lt;4))),1,0)+IF(AND(AI122&gt;0,OR(AI122&lt;AQ122,AND(AI122=AQ122,3&lt;4))),1,0)+IF(AND(AY122&gt;0,OR(AY122&lt;AQ122,AND(AY122=AQ122,5&lt;4))),1,0)+IF(AND(BG122&gt;0,OR(BG122&lt;AQ122,AND(BG122=AQ122,6&lt;4))),1,0)+IF(AND(BO122&gt;0,OR(BO122&lt;AQ122,AND(BO122=AQ122,7&lt;4))),1,0)+IF(AND(BW122&gt;0,OR(BW122&lt;AQ122,AND(BW122=AQ122,8&lt;4))),1,0)+IF(AND(CE122&gt;0,OR(CE122&lt;AQ122,AND(CE122=AQ122,9&lt;4))),1,0)))</f>
        <v>99</v>
      </c>
      <c r="AV122" s="3">
        <f>IF(Inputs!$B$27&lt;&gt;"Ready","PENDING INPUTS",IF(A122&gt;Inputs!$B$6,0,MIN(MAX(0,(AQ122+AR122+AS122)-AT122),MAX(0,C122-D122-(IF(O122&lt;AU122,K122+L122+M122-N122,0)+IF(W122&lt;AU122,S122+T122+U122-V122,0)+IF(AE122&lt;AU122,AA122+AB122+AC122-AD122,0)+IF(AM122&lt;AU122,AI122+AJ122+AK122-AL122,0)+IF(AU122&lt;AU122,AQ122+AR122+AS122-AT122,0)+IF(BC122&lt;AU122,AY122+AZ122+BA122-BB122,0)+IF(BK122&lt;AU122,BG122+BH122+BI122-BJ122,0)+IF(BS122&lt;AU122,BO122+BP122+BQ122-BR122,0)+IF(CA122&lt;AU122,BW122+BX122+BY122-BZ122,0)+IF(CI122&lt;AU122,CE122+CF122+CG122-CH122,0))))))</f>
        <v>0</v>
      </c>
      <c r="AW122" s="3">
        <f>IF(Inputs!$B$27&lt;&gt;"Ready","PENDING INPUTS",MIN((AQ122+AR122+AS122),IF(D122&gt;C122,IF(D122=0,0,AT122*C122/D122),AT122+AV122)))</f>
        <v>0</v>
      </c>
      <c r="AX122" s="3">
        <f>IF(Inputs!$B$27&lt;&gt;"Ready","PENDING INPUTS",MAX(0,(AQ122+AR122+AS122)-AW122))</f>
        <v>0</v>
      </c>
      <c r="AY122" s="3">
        <f>IF(Inputs!$B$27&lt;&gt;"Ready","PENDING INPUTS",BF121)</f>
        <v>0</v>
      </c>
      <c r="AZ122" s="3">
        <f>IF(Inputs!$B$27&lt;&gt;"Ready","PENDING INPUTS",IF(A122&lt;=Inputs!$B$6,ROUND(AY122*Inputs!C19/12,2),0))</f>
        <v>0</v>
      </c>
      <c r="BA122" s="3">
        <f>IF(Inputs!$B$27&lt;&gt;"Ready","PENDING INPUTS",IF(AND(A122&lt;=Inputs!$B$6,AY122&gt;0),Inputs!G19,0))</f>
        <v>0</v>
      </c>
      <c r="BB122" s="3">
        <f>IF(Inputs!$B$27&lt;&gt;"Ready","PENDING INPUTS",IF(A122&gt;Inputs!$B$6,0,MIN((AY122+AZ122+BA122),IF(Inputs!H19=1,Inputs!D19,MAX(Inputs!F19,ROUND(AY122*Inputs!E19+AZ122+BA122,2))))))</f>
        <v>0</v>
      </c>
      <c r="BC122">
        <f>IF(Inputs!$B$27&lt;&gt;"Ready","PENDING INPUTS",IF(AY122&lt;=0,99,1+IF(AND(K122&gt;0,OR(K122&lt;AY122,AND(K122=AY122,0&lt;5))),1,0)+IF(AND(S122&gt;0,OR(S122&lt;AY122,AND(S122=AY122,1&lt;5))),1,0)+IF(AND(AA122&gt;0,OR(AA122&lt;AY122,AND(AA122=AY122,2&lt;5))),1,0)+IF(AND(AI122&gt;0,OR(AI122&lt;AY122,AND(AI122=AY122,3&lt;5))),1,0)+IF(AND(AQ122&gt;0,OR(AQ122&lt;AY122,AND(AQ122=AY122,4&lt;5))),1,0)+IF(AND(BG122&gt;0,OR(BG122&lt;AY122,AND(BG122=AY122,6&lt;5))),1,0)+IF(AND(BO122&gt;0,OR(BO122&lt;AY122,AND(BO122=AY122,7&lt;5))),1,0)+IF(AND(BW122&gt;0,OR(BW122&lt;AY122,AND(BW122=AY122,8&lt;5))),1,0)+IF(AND(CE122&gt;0,OR(CE122&lt;AY122,AND(CE122=AY122,9&lt;5))),1,0)))</f>
        <v>99</v>
      </c>
      <c r="BD122" s="3">
        <f>IF(Inputs!$B$27&lt;&gt;"Ready","PENDING INPUTS",IF(A122&gt;Inputs!$B$6,0,MIN(MAX(0,(AY122+AZ122+BA122)-BB122),MAX(0,C122-D122-(IF(O122&lt;BC122,K122+L122+M122-N122,0)+IF(W122&lt;BC122,S122+T122+U122-V122,0)+IF(AE122&lt;BC122,AA122+AB122+AC122-AD122,0)+IF(AM122&lt;BC122,AI122+AJ122+AK122-AL122,0)+IF(AU122&lt;BC122,AQ122+AR122+AS122-AT122,0)+IF(BC122&lt;BC122,AY122+AZ122+BA122-BB122,0)+IF(BK122&lt;BC122,BG122+BH122+BI122-BJ122,0)+IF(BS122&lt;BC122,BO122+BP122+BQ122-BR122,0)+IF(CA122&lt;BC122,BW122+BX122+BY122-BZ122,0)+IF(CI122&lt;BC122,CE122+CF122+CG122-CH122,0))))))</f>
        <v>0</v>
      </c>
      <c r="BE122" s="3">
        <f>IF(Inputs!$B$27&lt;&gt;"Ready","PENDING INPUTS",MIN((AY122+AZ122+BA122),IF(D122&gt;C122,IF(D122=0,0,BB122*C122/D122),BB122+BD122)))</f>
        <v>0</v>
      </c>
      <c r="BF122" s="3">
        <f>IF(Inputs!$B$27&lt;&gt;"Ready","PENDING INPUTS",MAX(0,(AY122+AZ122+BA122)-BE122))</f>
        <v>0</v>
      </c>
      <c r="BG122" s="3">
        <f>IF(Inputs!$B$27&lt;&gt;"Ready","PENDING INPUTS",BN121)</f>
        <v>0</v>
      </c>
      <c r="BH122" s="3">
        <f>IF(Inputs!$B$27&lt;&gt;"Ready","PENDING INPUTS",IF(A122&lt;=Inputs!$B$6,ROUND(BG122*Inputs!C20/12,2),0))</f>
        <v>0</v>
      </c>
      <c r="BI122" s="3">
        <f>IF(Inputs!$B$27&lt;&gt;"Ready","PENDING INPUTS",IF(AND(A122&lt;=Inputs!$B$6,BG122&gt;0),Inputs!G20,0))</f>
        <v>0</v>
      </c>
      <c r="BJ122" s="3">
        <f>IF(Inputs!$B$27&lt;&gt;"Ready","PENDING INPUTS",IF(A122&gt;Inputs!$B$6,0,MIN((BG122+BH122+BI122),IF(Inputs!H20=1,Inputs!D20,MAX(Inputs!F20,ROUND(BG122*Inputs!E20+BH122+BI122,2))))))</f>
        <v>0</v>
      </c>
      <c r="BK122">
        <f>IF(Inputs!$B$27&lt;&gt;"Ready","PENDING INPUTS",IF(BG122&lt;=0,99,1+IF(AND(K122&gt;0,OR(K122&lt;BG122,AND(K122=BG122,0&lt;6))),1,0)+IF(AND(S122&gt;0,OR(S122&lt;BG122,AND(S122=BG122,1&lt;6))),1,0)+IF(AND(AA122&gt;0,OR(AA122&lt;BG122,AND(AA122=BG122,2&lt;6))),1,0)+IF(AND(AI122&gt;0,OR(AI122&lt;BG122,AND(AI122=BG122,3&lt;6))),1,0)+IF(AND(AQ122&gt;0,OR(AQ122&lt;BG122,AND(AQ122=BG122,4&lt;6))),1,0)+IF(AND(AY122&gt;0,OR(AY122&lt;BG122,AND(AY122=BG122,5&lt;6))),1,0)+IF(AND(BO122&gt;0,OR(BO122&lt;BG122,AND(BO122=BG122,7&lt;6))),1,0)+IF(AND(BW122&gt;0,OR(BW122&lt;BG122,AND(BW122=BG122,8&lt;6))),1,0)+IF(AND(CE122&gt;0,OR(CE122&lt;BG122,AND(CE122=BG122,9&lt;6))),1,0)))</f>
        <v>99</v>
      </c>
      <c r="BL122" s="3">
        <f>IF(Inputs!$B$27&lt;&gt;"Ready","PENDING INPUTS",IF(A122&gt;Inputs!$B$6,0,MIN(MAX(0,(BG122+BH122+BI122)-BJ122),MAX(0,C122-D122-(IF(O122&lt;BK122,K122+L122+M122-N122,0)+IF(W122&lt;BK122,S122+T122+U122-V122,0)+IF(AE122&lt;BK122,AA122+AB122+AC122-AD122,0)+IF(AM122&lt;BK122,AI122+AJ122+AK122-AL122,0)+IF(AU122&lt;BK122,AQ122+AR122+AS122-AT122,0)+IF(BC122&lt;BK122,AY122+AZ122+BA122-BB122,0)+IF(BK122&lt;BK122,BG122+BH122+BI122-BJ122,0)+IF(BS122&lt;BK122,BO122+BP122+BQ122-BR122,0)+IF(CA122&lt;BK122,BW122+BX122+BY122-BZ122,0)+IF(CI122&lt;BK122,CE122+CF122+CG122-CH122,0))))))</f>
        <v>0</v>
      </c>
      <c r="BM122" s="3">
        <f>IF(Inputs!$B$27&lt;&gt;"Ready","PENDING INPUTS",MIN((BG122+BH122+BI122),IF(D122&gt;C122,IF(D122=0,0,BJ122*C122/D122),BJ122+BL122)))</f>
        <v>0</v>
      </c>
      <c r="BN122" s="3">
        <f>IF(Inputs!$B$27&lt;&gt;"Ready","PENDING INPUTS",MAX(0,(BG122+BH122+BI122)-BM122))</f>
        <v>0</v>
      </c>
      <c r="BO122" s="3">
        <f>IF(Inputs!$B$27&lt;&gt;"Ready","PENDING INPUTS",BV121)</f>
        <v>0</v>
      </c>
      <c r="BP122" s="3">
        <f>IF(Inputs!$B$27&lt;&gt;"Ready","PENDING INPUTS",IF(A122&lt;=Inputs!$B$6,ROUND(BO122*Inputs!C21/12,2),0))</f>
        <v>0</v>
      </c>
      <c r="BQ122" s="3">
        <f>IF(Inputs!$B$27&lt;&gt;"Ready","PENDING INPUTS",IF(AND(A122&lt;=Inputs!$B$6,BO122&gt;0),Inputs!G21,0))</f>
        <v>0</v>
      </c>
      <c r="BR122" s="3">
        <f>IF(Inputs!$B$27&lt;&gt;"Ready","PENDING INPUTS",IF(A122&gt;Inputs!$B$6,0,MIN((BO122+BP122+BQ122),IF(Inputs!H21=1,Inputs!D21,MAX(Inputs!F21,ROUND(BO122*Inputs!E21+BP122+BQ122,2))))))</f>
        <v>0</v>
      </c>
      <c r="BS122">
        <f>IF(Inputs!$B$27&lt;&gt;"Ready","PENDING INPUTS",IF(BO122&lt;=0,99,1+IF(AND(K122&gt;0,OR(K122&lt;BO122,AND(K122=BO122,0&lt;7))),1,0)+IF(AND(S122&gt;0,OR(S122&lt;BO122,AND(S122=BO122,1&lt;7))),1,0)+IF(AND(AA122&gt;0,OR(AA122&lt;BO122,AND(AA122=BO122,2&lt;7))),1,0)+IF(AND(AI122&gt;0,OR(AI122&lt;BO122,AND(AI122=BO122,3&lt;7))),1,0)+IF(AND(AQ122&gt;0,OR(AQ122&lt;BO122,AND(AQ122=BO122,4&lt;7))),1,0)+IF(AND(AY122&gt;0,OR(AY122&lt;BO122,AND(AY122=BO122,5&lt;7))),1,0)+IF(AND(BG122&gt;0,OR(BG122&lt;BO122,AND(BG122=BO122,6&lt;7))),1,0)+IF(AND(BW122&gt;0,OR(BW122&lt;BO122,AND(BW122=BO122,8&lt;7))),1,0)+IF(AND(CE122&gt;0,OR(CE122&lt;BO122,AND(CE122=BO122,9&lt;7))),1,0)))</f>
        <v>99</v>
      </c>
      <c r="BT122" s="3">
        <f>IF(Inputs!$B$27&lt;&gt;"Ready","PENDING INPUTS",IF(A122&gt;Inputs!$B$6,0,MIN(MAX(0,(BO122+BP122+BQ122)-BR122),MAX(0,C122-D122-(IF(O122&lt;BS122,K122+L122+M122-N122,0)+IF(W122&lt;BS122,S122+T122+U122-V122,0)+IF(AE122&lt;BS122,AA122+AB122+AC122-AD122,0)+IF(AM122&lt;BS122,AI122+AJ122+AK122-AL122,0)+IF(AU122&lt;BS122,AQ122+AR122+AS122-AT122,0)+IF(BC122&lt;BS122,AY122+AZ122+BA122-BB122,0)+IF(BK122&lt;BS122,BG122+BH122+BI122-BJ122,0)+IF(BS122&lt;BS122,BO122+BP122+BQ122-BR122,0)+IF(CA122&lt;BS122,BW122+BX122+BY122-BZ122,0)+IF(CI122&lt;BS122,CE122+CF122+CG122-CH122,0))))))</f>
        <v>0</v>
      </c>
      <c r="BU122" s="3">
        <f>IF(Inputs!$B$27&lt;&gt;"Ready","PENDING INPUTS",MIN((BO122+BP122+BQ122),IF(D122&gt;C122,IF(D122=0,0,BR122*C122/D122),BR122+BT122)))</f>
        <v>0</v>
      </c>
      <c r="BV122" s="3">
        <f>IF(Inputs!$B$27&lt;&gt;"Ready","PENDING INPUTS",MAX(0,(BO122+BP122+BQ122)-BU122))</f>
        <v>0</v>
      </c>
      <c r="BW122" s="3">
        <f>IF(Inputs!$B$27&lt;&gt;"Ready","PENDING INPUTS",CD121)</f>
        <v>0</v>
      </c>
      <c r="BX122" s="3">
        <f>IF(Inputs!$B$27&lt;&gt;"Ready","PENDING INPUTS",IF(A122&lt;=Inputs!$B$6,ROUND(BW122*Inputs!C22/12,2),0))</f>
        <v>0</v>
      </c>
      <c r="BY122" s="3">
        <f>IF(Inputs!$B$27&lt;&gt;"Ready","PENDING INPUTS",IF(AND(A122&lt;=Inputs!$B$6,BW122&gt;0),Inputs!G22,0))</f>
        <v>0</v>
      </c>
      <c r="BZ122" s="3">
        <f>IF(Inputs!$B$27&lt;&gt;"Ready","PENDING INPUTS",IF(A122&gt;Inputs!$B$6,0,MIN((BW122+BX122+BY122),IF(Inputs!H22=1,Inputs!D22,MAX(Inputs!F22,ROUND(BW122*Inputs!E22+BX122+BY122,2))))))</f>
        <v>0</v>
      </c>
      <c r="CA122">
        <f>IF(Inputs!$B$27&lt;&gt;"Ready","PENDING INPUTS",IF(BW122&lt;=0,99,1+IF(AND(K122&gt;0,OR(K122&lt;BW122,AND(K122=BW122,0&lt;8))),1,0)+IF(AND(S122&gt;0,OR(S122&lt;BW122,AND(S122=BW122,1&lt;8))),1,0)+IF(AND(AA122&gt;0,OR(AA122&lt;BW122,AND(AA122=BW122,2&lt;8))),1,0)+IF(AND(AI122&gt;0,OR(AI122&lt;BW122,AND(AI122=BW122,3&lt;8))),1,0)+IF(AND(AQ122&gt;0,OR(AQ122&lt;BW122,AND(AQ122=BW122,4&lt;8))),1,0)+IF(AND(AY122&gt;0,OR(AY122&lt;BW122,AND(AY122=BW122,5&lt;8))),1,0)+IF(AND(BG122&gt;0,OR(BG122&lt;BW122,AND(BG122=BW122,6&lt;8))),1,0)+IF(AND(BO122&gt;0,OR(BO122&lt;BW122,AND(BO122=BW122,7&lt;8))),1,0)+IF(AND(CE122&gt;0,OR(CE122&lt;BW122,AND(CE122=BW122,9&lt;8))),1,0)))</f>
        <v>99</v>
      </c>
      <c r="CB122" s="3">
        <f>IF(Inputs!$B$27&lt;&gt;"Ready","PENDING INPUTS",IF(A122&gt;Inputs!$B$6,0,MIN(MAX(0,(BW122+BX122+BY122)-BZ122),MAX(0,C122-D122-(IF(O122&lt;CA122,K122+L122+M122-N122,0)+IF(W122&lt;CA122,S122+T122+U122-V122,0)+IF(AE122&lt;CA122,AA122+AB122+AC122-AD122,0)+IF(AM122&lt;CA122,AI122+AJ122+AK122-AL122,0)+IF(AU122&lt;CA122,AQ122+AR122+AS122-AT122,0)+IF(BC122&lt;CA122,AY122+AZ122+BA122-BB122,0)+IF(BK122&lt;CA122,BG122+BH122+BI122-BJ122,0)+IF(BS122&lt;CA122,BO122+BP122+BQ122-BR122,0)+IF(CA122&lt;CA122,BW122+BX122+BY122-BZ122,0)+IF(CI122&lt;CA122,CE122+CF122+CG122-CH122,0))))))</f>
        <v>0</v>
      </c>
      <c r="CC122" s="3">
        <f>IF(Inputs!$B$27&lt;&gt;"Ready","PENDING INPUTS",MIN((BW122+BX122+BY122),IF(D122&gt;C122,IF(D122=0,0,BZ122*C122/D122),BZ122+CB122)))</f>
        <v>0</v>
      </c>
      <c r="CD122" s="3">
        <f>IF(Inputs!$B$27&lt;&gt;"Ready","PENDING INPUTS",MAX(0,(BW122+BX122+BY122)-CC122))</f>
        <v>0</v>
      </c>
      <c r="CE122" s="3">
        <f>IF(Inputs!$B$27&lt;&gt;"Ready","PENDING INPUTS",CL121)</f>
        <v>0</v>
      </c>
      <c r="CF122" s="3">
        <f>IF(Inputs!$B$27&lt;&gt;"Ready","PENDING INPUTS",IF(A122&lt;=Inputs!$B$6,ROUND(CE122*Inputs!C23/12,2),0))</f>
        <v>0</v>
      </c>
      <c r="CG122" s="3">
        <f>IF(Inputs!$B$27&lt;&gt;"Ready","PENDING INPUTS",IF(AND(A122&lt;=Inputs!$B$6,CE122&gt;0),Inputs!G23,0))</f>
        <v>0</v>
      </c>
      <c r="CH122" s="3">
        <f>IF(Inputs!$B$27&lt;&gt;"Ready","PENDING INPUTS",IF(A122&gt;Inputs!$B$6,0,MIN((CE122+CF122+CG122),IF(Inputs!H23=1,Inputs!D23,MAX(Inputs!F23,ROUND(CE122*Inputs!E23+CF122+CG122,2))))))</f>
        <v>0</v>
      </c>
      <c r="CI122">
        <f>IF(Inputs!$B$27&lt;&gt;"Ready","PENDING INPUTS",IF(CE122&lt;=0,99,1+IF(AND(K122&gt;0,OR(K122&lt;CE122,AND(K122=CE122,0&lt;9))),1,0)+IF(AND(S122&gt;0,OR(S122&lt;CE122,AND(S122=CE122,1&lt;9))),1,0)+IF(AND(AA122&gt;0,OR(AA122&lt;CE122,AND(AA122=CE122,2&lt;9))),1,0)+IF(AND(AI122&gt;0,OR(AI122&lt;CE122,AND(AI122=CE122,3&lt;9))),1,0)+IF(AND(AQ122&gt;0,OR(AQ122&lt;CE122,AND(AQ122=CE122,4&lt;9))),1,0)+IF(AND(AY122&gt;0,OR(AY122&lt;CE122,AND(AY122=CE122,5&lt;9))),1,0)+IF(AND(BG122&gt;0,OR(BG122&lt;CE122,AND(BG122=CE122,6&lt;9))),1,0)+IF(AND(BO122&gt;0,OR(BO122&lt;CE122,AND(BO122=CE122,7&lt;9))),1,0)+IF(AND(BW122&gt;0,OR(BW122&lt;CE122,AND(BW122=CE122,8&lt;9))),1,0)))</f>
        <v>99</v>
      </c>
      <c r="CJ122" s="3">
        <f>IF(Inputs!$B$27&lt;&gt;"Ready","PENDING INPUTS",IF(A122&gt;Inputs!$B$6,0,MIN(MAX(0,(CE122+CF122+CG122)-CH122),MAX(0,C122-D122-(IF(O122&lt;CI122,K122+L122+M122-N122,0)+IF(W122&lt;CI122,S122+T122+U122-V122,0)+IF(AE122&lt;CI122,AA122+AB122+AC122-AD122,0)+IF(AM122&lt;CI122,AI122+AJ122+AK122-AL122,0)+IF(AU122&lt;CI122,AQ122+AR122+AS122-AT122,0)+IF(BC122&lt;CI122,AY122+AZ122+BA122-BB122,0)+IF(BK122&lt;CI122,BG122+BH122+BI122-BJ122,0)+IF(BS122&lt;CI122,BO122+BP122+BQ122-BR122,0)+IF(CA122&lt;CI122,BW122+BX122+BY122-BZ122,0)+IF(CI122&lt;CI122,CE122+CF122+CG122-CH122,0))))))</f>
        <v>0</v>
      </c>
      <c r="CK122" s="3">
        <f>IF(Inputs!$B$27&lt;&gt;"Ready","PENDING INPUTS",MIN((CE122+CF122+CG122),IF(D122&gt;C122,IF(D122=0,0,CH122*C122/D122),CH122+CJ122)))</f>
        <v>0</v>
      </c>
      <c r="CL122" s="3">
        <f>IF(Inputs!$B$27&lt;&gt;"Ready","PENDING INPUTS",MAX(0,(CE122+CF122+CG122)-CK122))</f>
        <v>0</v>
      </c>
    </row>
    <row r="123" spans="1:90" ht="27.95" customHeight="1" x14ac:dyDescent="0.25">
      <c r="A123">
        <v>119</v>
      </c>
      <c r="B123" s="13">
        <f>IF(Inputs!$B$27&lt;&gt;"Ready","PENDING INPUTS",EDATE(Inputs!$B$5,A123-1))</f>
        <v>49888</v>
      </c>
      <c r="C123" s="3">
        <f>IF(Inputs!$B$27&lt;&gt;"Ready","PENDING INPUTS",IF(A123&lt;=Inputs!$B$6,MAX(0,Inputs!$B$4+IF(A123=Inputs!$B$7,Inputs!$B$8,0)+IF(A123=Inputs!$B$9,Inputs!$B$10,0)),0))</f>
        <v>0</v>
      </c>
      <c r="D123" s="3">
        <f>IF(Inputs!$B$27&lt;&gt;"Ready","PENDING INPUTS",SUM(N123,V123,AD123,AL123,AT123,BB123,BJ123,BR123,BZ123,CH123))</f>
        <v>0</v>
      </c>
      <c r="E123" s="3">
        <f>IF(Inputs!$B$27&lt;&gt;"Ready","PENDING INPUTS",MAX(0,D123-C123))</f>
        <v>0</v>
      </c>
      <c r="F123" s="3">
        <f>IF(Inputs!$B$27&lt;&gt;"Ready","PENDING INPUTS",SUM(Q123,Y123,AG123,AO123,AW123,BE123,BM123,BU123,CC123,CK123))</f>
        <v>0</v>
      </c>
      <c r="G123" s="3">
        <f>IF(Inputs!$B$27&lt;&gt;"Ready","PENDING INPUTS",SUM(L123,T123,AB123,AJ123,AR123,AZ123,BH123,BP123,BX123,CF123))</f>
        <v>0</v>
      </c>
      <c r="H123" s="3">
        <f>IF(Inputs!$B$27&lt;&gt;"Ready","PENDING INPUTS",SUM(M123,U123,AC123,AK123,AS123,BA123,BI123,BQ123,BY123,CG123))</f>
        <v>0</v>
      </c>
      <c r="I123" s="3">
        <f>IF(Inputs!$B$27&lt;&gt;"Ready","PENDING INPUTS",SUM(R123,Z123,AH123,AP123,AX123,BF123,BN123,BV123,CD123,CL123))</f>
        <v>0</v>
      </c>
      <c r="J123" t="str">
        <f>IF(Inputs!$B$27&lt;&gt;"Ready","PENDING INPUTS",IF(A123&gt;Inputs!$B$6,"Beyond horizon",IF(E123&gt;0.005,"MINIMUM SHORTFALL",IF(I123&lt;0.005,"Paid off","In progress"))))</f>
        <v>Paid off</v>
      </c>
      <c r="K123" s="3">
        <f>IF(Inputs!$B$27&lt;&gt;"Ready","PENDING INPUTS",R122)</f>
        <v>0</v>
      </c>
      <c r="L123" s="3">
        <f>IF(Inputs!$B$27&lt;&gt;"Ready","PENDING INPUTS",IF(A123&lt;=Inputs!$B$6,ROUND(K123*Inputs!C14/12,2),0))</f>
        <v>0</v>
      </c>
      <c r="M123" s="3">
        <f>IF(Inputs!$B$27&lt;&gt;"Ready","PENDING INPUTS",IF(AND(A123&lt;=Inputs!$B$6,K123&gt;0),Inputs!G14,0))</f>
        <v>0</v>
      </c>
      <c r="N123" s="3">
        <f>IF(Inputs!$B$27&lt;&gt;"Ready","PENDING INPUTS",IF(A123&gt;Inputs!$B$6,0,MIN((K123+L123+M123),IF(Inputs!H14=1,Inputs!D14,MAX(Inputs!F14,ROUND(K123*Inputs!E14+L123+M123,2))))))</f>
        <v>0</v>
      </c>
      <c r="O123">
        <f>IF(Inputs!$B$27&lt;&gt;"Ready","PENDING INPUTS",IF(K123&lt;=0,99,1+IF(AND(S123&gt;0,OR(S123&lt;K123,AND(S123=K123,1&lt;0))),1,0)+IF(AND(AA123&gt;0,OR(AA123&lt;K123,AND(AA123=K123,2&lt;0))),1,0)+IF(AND(AI123&gt;0,OR(AI123&lt;K123,AND(AI123=K123,3&lt;0))),1,0)+IF(AND(AQ123&gt;0,OR(AQ123&lt;K123,AND(AQ123=K123,4&lt;0))),1,0)+IF(AND(AY123&gt;0,OR(AY123&lt;K123,AND(AY123=K123,5&lt;0))),1,0)+IF(AND(BG123&gt;0,OR(BG123&lt;K123,AND(BG123=K123,6&lt;0))),1,0)+IF(AND(BO123&gt;0,OR(BO123&lt;K123,AND(BO123=K123,7&lt;0))),1,0)+IF(AND(BW123&gt;0,OR(BW123&lt;K123,AND(BW123=K123,8&lt;0))),1,0)+IF(AND(CE123&gt;0,OR(CE123&lt;K123,AND(CE123=K123,9&lt;0))),1,0)))</f>
        <v>99</v>
      </c>
      <c r="P123" s="3">
        <f>IF(Inputs!$B$27&lt;&gt;"Ready","PENDING INPUTS",IF(A123&gt;Inputs!$B$6,0,MIN(MAX(0,(K123+L123+M123)-N123),MAX(0,C123-D123-(IF(O123&lt;O123,K123+L123+M123-N123,0)+IF(W123&lt;O123,S123+T123+U123-V123,0)+IF(AE123&lt;O123,AA123+AB123+AC123-AD123,0)+IF(AM123&lt;O123,AI123+AJ123+AK123-AL123,0)+IF(AU123&lt;O123,AQ123+AR123+AS123-AT123,0)+IF(BC123&lt;O123,AY123+AZ123+BA123-BB123,0)+IF(BK123&lt;O123,BG123+BH123+BI123-BJ123,0)+IF(BS123&lt;O123,BO123+BP123+BQ123-BR123,0)+IF(CA123&lt;O123,BW123+BX123+BY123-BZ123,0)+IF(CI123&lt;O123,CE123+CF123+CG123-CH123,0))))))</f>
        <v>0</v>
      </c>
      <c r="Q123" s="3">
        <f>IF(Inputs!$B$27&lt;&gt;"Ready","PENDING INPUTS",MIN((K123+L123+M123),IF(D123&gt;C123,IF(D123=0,0,N123*C123/D123),N123+P123)))</f>
        <v>0</v>
      </c>
      <c r="R123" s="3">
        <f>IF(Inputs!$B$27&lt;&gt;"Ready","PENDING INPUTS",MAX(0,(K123+L123+M123)-Q123))</f>
        <v>0</v>
      </c>
      <c r="S123" s="3">
        <f>IF(Inputs!$B$27&lt;&gt;"Ready","PENDING INPUTS",Z122)</f>
        <v>0</v>
      </c>
      <c r="T123" s="3">
        <f>IF(Inputs!$B$27&lt;&gt;"Ready","PENDING INPUTS",IF(A123&lt;=Inputs!$B$6,ROUND(S123*Inputs!C15/12,2),0))</f>
        <v>0</v>
      </c>
      <c r="U123" s="3">
        <f>IF(Inputs!$B$27&lt;&gt;"Ready","PENDING INPUTS",IF(AND(A123&lt;=Inputs!$B$6,S123&gt;0),Inputs!G15,0))</f>
        <v>0</v>
      </c>
      <c r="V123" s="3">
        <f>IF(Inputs!$B$27&lt;&gt;"Ready","PENDING INPUTS",IF(A123&gt;Inputs!$B$6,0,MIN((S123+T123+U123),IF(Inputs!H15=1,Inputs!D15,MAX(Inputs!F15,ROUND(S123*Inputs!E15+T123+U123,2))))))</f>
        <v>0</v>
      </c>
      <c r="W123">
        <f>IF(Inputs!$B$27&lt;&gt;"Ready","PENDING INPUTS",IF(S123&lt;=0,99,1+IF(AND(K123&gt;0,OR(K123&lt;S123,AND(K123=S123,0&lt;1))),1,0)+IF(AND(AA123&gt;0,OR(AA123&lt;S123,AND(AA123=S123,2&lt;1))),1,0)+IF(AND(AI123&gt;0,OR(AI123&lt;S123,AND(AI123=S123,3&lt;1))),1,0)+IF(AND(AQ123&gt;0,OR(AQ123&lt;S123,AND(AQ123=S123,4&lt;1))),1,0)+IF(AND(AY123&gt;0,OR(AY123&lt;S123,AND(AY123=S123,5&lt;1))),1,0)+IF(AND(BG123&gt;0,OR(BG123&lt;S123,AND(BG123=S123,6&lt;1))),1,0)+IF(AND(BO123&gt;0,OR(BO123&lt;S123,AND(BO123=S123,7&lt;1))),1,0)+IF(AND(BW123&gt;0,OR(BW123&lt;S123,AND(BW123=S123,8&lt;1))),1,0)+IF(AND(CE123&gt;0,OR(CE123&lt;S123,AND(CE123=S123,9&lt;1))),1,0)))</f>
        <v>99</v>
      </c>
      <c r="X123" s="3">
        <f>IF(Inputs!$B$27&lt;&gt;"Ready","PENDING INPUTS",IF(A123&gt;Inputs!$B$6,0,MIN(MAX(0,(S123+T123+U123)-V123),MAX(0,C123-D123-(IF(O123&lt;W123,K123+L123+M123-N123,0)+IF(W123&lt;W123,S123+T123+U123-V123,0)+IF(AE123&lt;W123,AA123+AB123+AC123-AD123,0)+IF(AM123&lt;W123,AI123+AJ123+AK123-AL123,0)+IF(AU123&lt;W123,AQ123+AR123+AS123-AT123,0)+IF(BC123&lt;W123,AY123+AZ123+BA123-BB123,0)+IF(BK123&lt;W123,BG123+BH123+BI123-BJ123,0)+IF(BS123&lt;W123,BO123+BP123+BQ123-BR123,0)+IF(CA123&lt;W123,BW123+BX123+BY123-BZ123,0)+IF(CI123&lt;W123,CE123+CF123+CG123-CH123,0))))))</f>
        <v>0</v>
      </c>
      <c r="Y123" s="3">
        <f>IF(Inputs!$B$27&lt;&gt;"Ready","PENDING INPUTS",MIN((S123+T123+U123),IF(D123&gt;C123,IF(D123=0,0,V123*C123/D123),V123+X123)))</f>
        <v>0</v>
      </c>
      <c r="Z123" s="3">
        <f>IF(Inputs!$B$27&lt;&gt;"Ready","PENDING INPUTS",MAX(0,(S123+T123+U123)-Y123))</f>
        <v>0</v>
      </c>
      <c r="AA123" s="3">
        <f>IF(Inputs!$B$27&lt;&gt;"Ready","PENDING INPUTS",AH122)</f>
        <v>0</v>
      </c>
      <c r="AB123" s="3">
        <f>IF(Inputs!$B$27&lt;&gt;"Ready","PENDING INPUTS",IF(A123&lt;=Inputs!$B$6,ROUND(AA123*Inputs!C16/12,2),0))</f>
        <v>0</v>
      </c>
      <c r="AC123" s="3">
        <f>IF(Inputs!$B$27&lt;&gt;"Ready","PENDING INPUTS",IF(AND(A123&lt;=Inputs!$B$6,AA123&gt;0),Inputs!G16,0))</f>
        <v>0</v>
      </c>
      <c r="AD123" s="3">
        <f>IF(Inputs!$B$27&lt;&gt;"Ready","PENDING INPUTS",IF(A123&gt;Inputs!$B$6,0,MIN((AA123+AB123+AC123),IF(Inputs!H16=1,Inputs!D16,MAX(Inputs!F16,ROUND(AA123*Inputs!E16+AB123+AC123,2))))))</f>
        <v>0</v>
      </c>
      <c r="AE123">
        <f>IF(Inputs!$B$27&lt;&gt;"Ready","PENDING INPUTS",IF(AA123&lt;=0,99,1+IF(AND(K123&gt;0,OR(K123&lt;AA123,AND(K123=AA123,0&lt;2))),1,0)+IF(AND(S123&gt;0,OR(S123&lt;AA123,AND(S123=AA123,1&lt;2))),1,0)+IF(AND(AI123&gt;0,OR(AI123&lt;AA123,AND(AI123=AA123,3&lt;2))),1,0)+IF(AND(AQ123&gt;0,OR(AQ123&lt;AA123,AND(AQ123=AA123,4&lt;2))),1,0)+IF(AND(AY123&gt;0,OR(AY123&lt;AA123,AND(AY123=AA123,5&lt;2))),1,0)+IF(AND(BG123&gt;0,OR(BG123&lt;AA123,AND(BG123=AA123,6&lt;2))),1,0)+IF(AND(BO123&gt;0,OR(BO123&lt;AA123,AND(BO123=AA123,7&lt;2))),1,0)+IF(AND(BW123&gt;0,OR(BW123&lt;AA123,AND(BW123=AA123,8&lt;2))),1,0)+IF(AND(CE123&gt;0,OR(CE123&lt;AA123,AND(CE123=AA123,9&lt;2))),1,0)))</f>
        <v>99</v>
      </c>
      <c r="AF123" s="3">
        <f>IF(Inputs!$B$27&lt;&gt;"Ready","PENDING INPUTS",IF(A123&gt;Inputs!$B$6,0,MIN(MAX(0,(AA123+AB123+AC123)-AD123),MAX(0,C123-D123-(IF(O123&lt;AE123,K123+L123+M123-N123,0)+IF(W123&lt;AE123,S123+T123+U123-V123,0)+IF(AE123&lt;AE123,AA123+AB123+AC123-AD123,0)+IF(AM123&lt;AE123,AI123+AJ123+AK123-AL123,0)+IF(AU123&lt;AE123,AQ123+AR123+AS123-AT123,0)+IF(BC123&lt;AE123,AY123+AZ123+BA123-BB123,0)+IF(BK123&lt;AE123,BG123+BH123+BI123-BJ123,0)+IF(BS123&lt;AE123,BO123+BP123+BQ123-BR123,0)+IF(CA123&lt;AE123,BW123+BX123+BY123-BZ123,0)+IF(CI123&lt;AE123,CE123+CF123+CG123-CH123,0))))))</f>
        <v>0</v>
      </c>
      <c r="AG123" s="3">
        <f>IF(Inputs!$B$27&lt;&gt;"Ready","PENDING INPUTS",MIN((AA123+AB123+AC123),IF(D123&gt;C123,IF(D123=0,0,AD123*C123/D123),AD123+AF123)))</f>
        <v>0</v>
      </c>
      <c r="AH123" s="3">
        <f>IF(Inputs!$B$27&lt;&gt;"Ready","PENDING INPUTS",MAX(0,(AA123+AB123+AC123)-AG123))</f>
        <v>0</v>
      </c>
      <c r="AI123" s="3">
        <f>IF(Inputs!$B$27&lt;&gt;"Ready","PENDING INPUTS",AP122)</f>
        <v>0</v>
      </c>
      <c r="AJ123" s="3">
        <f>IF(Inputs!$B$27&lt;&gt;"Ready","PENDING INPUTS",IF(A123&lt;=Inputs!$B$6,ROUND(AI123*Inputs!C17/12,2),0))</f>
        <v>0</v>
      </c>
      <c r="AK123" s="3">
        <f>IF(Inputs!$B$27&lt;&gt;"Ready","PENDING INPUTS",IF(AND(A123&lt;=Inputs!$B$6,AI123&gt;0),Inputs!G17,0))</f>
        <v>0</v>
      </c>
      <c r="AL123" s="3">
        <f>IF(Inputs!$B$27&lt;&gt;"Ready","PENDING INPUTS",IF(A123&gt;Inputs!$B$6,0,MIN((AI123+AJ123+AK123),IF(Inputs!H17=1,Inputs!D17,MAX(Inputs!F17,ROUND(AI123*Inputs!E17+AJ123+AK123,2))))))</f>
        <v>0</v>
      </c>
      <c r="AM123">
        <f>IF(Inputs!$B$27&lt;&gt;"Ready","PENDING INPUTS",IF(AI123&lt;=0,99,1+IF(AND(K123&gt;0,OR(K123&lt;AI123,AND(K123=AI123,0&lt;3))),1,0)+IF(AND(S123&gt;0,OR(S123&lt;AI123,AND(S123=AI123,1&lt;3))),1,0)+IF(AND(AA123&gt;0,OR(AA123&lt;AI123,AND(AA123=AI123,2&lt;3))),1,0)+IF(AND(AQ123&gt;0,OR(AQ123&lt;AI123,AND(AQ123=AI123,4&lt;3))),1,0)+IF(AND(AY123&gt;0,OR(AY123&lt;AI123,AND(AY123=AI123,5&lt;3))),1,0)+IF(AND(BG123&gt;0,OR(BG123&lt;AI123,AND(BG123=AI123,6&lt;3))),1,0)+IF(AND(BO123&gt;0,OR(BO123&lt;AI123,AND(BO123=AI123,7&lt;3))),1,0)+IF(AND(BW123&gt;0,OR(BW123&lt;AI123,AND(BW123=AI123,8&lt;3))),1,0)+IF(AND(CE123&gt;0,OR(CE123&lt;AI123,AND(CE123=AI123,9&lt;3))),1,0)))</f>
        <v>99</v>
      </c>
      <c r="AN123" s="3">
        <f>IF(Inputs!$B$27&lt;&gt;"Ready","PENDING INPUTS",IF(A123&gt;Inputs!$B$6,0,MIN(MAX(0,(AI123+AJ123+AK123)-AL123),MAX(0,C123-D123-(IF(O123&lt;AM123,K123+L123+M123-N123,0)+IF(W123&lt;AM123,S123+T123+U123-V123,0)+IF(AE123&lt;AM123,AA123+AB123+AC123-AD123,0)+IF(AM123&lt;AM123,AI123+AJ123+AK123-AL123,0)+IF(AU123&lt;AM123,AQ123+AR123+AS123-AT123,0)+IF(BC123&lt;AM123,AY123+AZ123+BA123-BB123,0)+IF(BK123&lt;AM123,BG123+BH123+BI123-BJ123,0)+IF(BS123&lt;AM123,BO123+BP123+BQ123-BR123,0)+IF(CA123&lt;AM123,BW123+BX123+BY123-BZ123,0)+IF(CI123&lt;AM123,CE123+CF123+CG123-CH123,0))))))</f>
        <v>0</v>
      </c>
      <c r="AO123" s="3">
        <f>IF(Inputs!$B$27&lt;&gt;"Ready","PENDING INPUTS",MIN((AI123+AJ123+AK123),IF(D123&gt;C123,IF(D123=0,0,AL123*C123/D123),AL123+AN123)))</f>
        <v>0</v>
      </c>
      <c r="AP123" s="3">
        <f>IF(Inputs!$B$27&lt;&gt;"Ready","PENDING INPUTS",MAX(0,(AI123+AJ123+AK123)-AO123))</f>
        <v>0</v>
      </c>
      <c r="AQ123" s="3">
        <f>IF(Inputs!$B$27&lt;&gt;"Ready","PENDING INPUTS",AX122)</f>
        <v>0</v>
      </c>
      <c r="AR123" s="3">
        <f>IF(Inputs!$B$27&lt;&gt;"Ready","PENDING INPUTS",IF(A123&lt;=Inputs!$B$6,ROUND(AQ123*Inputs!C18/12,2),0))</f>
        <v>0</v>
      </c>
      <c r="AS123" s="3">
        <f>IF(Inputs!$B$27&lt;&gt;"Ready","PENDING INPUTS",IF(AND(A123&lt;=Inputs!$B$6,AQ123&gt;0),Inputs!G18,0))</f>
        <v>0</v>
      </c>
      <c r="AT123" s="3">
        <f>IF(Inputs!$B$27&lt;&gt;"Ready","PENDING INPUTS",IF(A123&gt;Inputs!$B$6,0,MIN((AQ123+AR123+AS123),IF(Inputs!H18=1,Inputs!D18,MAX(Inputs!F18,ROUND(AQ123*Inputs!E18+AR123+AS123,2))))))</f>
        <v>0</v>
      </c>
      <c r="AU123">
        <f>IF(Inputs!$B$27&lt;&gt;"Ready","PENDING INPUTS",IF(AQ123&lt;=0,99,1+IF(AND(K123&gt;0,OR(K123&lt;AQ123,AND(K123=AQ123,0&lt;4))),1,0)+IF(AND(S123&gt;0,OR(S123&lt;AQ123,AND(S123=AQ123,1&lt;4))),1,0)+IF(AND(AA123&gt;0,OR(AA123&lt;AQ123,AND(AA123=AQ123,2&lt;4))),1,0)+IF(AND(AI123&gt;0,OR(AI123&lt;AQ123,AND(AI123=AQ123,3&lt;4))),1,0)+IF(AND(AY123&gt;0,OR(AY123&lt;AQ123,AND(AY123=AQ123,5&lt;4))),1,0)+IF(AND(BG123&gt;0,OR(BG123&lt;AQ123,AND(BG123=AQ123,6&lt;4))),1,0)+IF(AND(BO123&gt;0,OR(BO123&lt;AQ123,AND(BO123=AQ123,7&lt;4))),1,0)+IF(AND(BW123&gt;0,OR(BW123&lt;AQ123,AND(BW123=AQ123,8&lt;4))),1,0)+IF(AND(CE123&gt;0,OR(CE123&lt;AQ123,AND(CE123=AQ123,9&lt;4))),1,0)))</f>
        <v>99</v>
      </c>
      <c r="AV123" s="3">
        <f>IF(Inputs!$B$27&lt;&gt;"Ready","PENDING INPUTS",IF(A123&gt;Inputs!$B$6,0,MIN(MAX(0,(AQ123+AR123+AS123)-AT123),MAX(0,C123-D123-(IF(O123&lt;AU123,K123+L123+M123-N123,0)+IF(W123&lt;AU123,S123+T123+U123-V123,0)+IF(AE123&lt;AU123,AA123+AB123+AC123-AD123,0)+IF(AM123&lt;AU123,AI123+AJ123+AK123-AL123,0)+IF(AU123&lt;AU123,AQ123+AR123+AS123-AT123,0)+IF(BC123&lt;AU123,AY123+AZ123+BA123-BB123,0)+IF(BK123&lt;AU123,BG123+BH123+BI123-BJ123,0)+IF(BS123&lt;AU123,BO123+BP123+BQ123-BR123,0)+IF(CA123&lt;AU123,BW123+BX123+BY123-BZ123,0)+IF(CI123&lt;AU123,CE123+CF123+CG123-CH123,0))))))</f>
        <v>0</v>
      </c>
      <c r="AW123" s="3">
        <f>IF(Inputs!$B$27&lt;&gt;"Ready","PENDING INPUTS",MIN((AQ123+AR123+AS123),IF(D123&gt;C123,IF(D123=0,0,AT123*C123/D123),AT123+AV123)))</f>
        <v>0</v>
      </c>
      <c r="AX123" s="3">
        <f>IF(Inputs!$B$27&lt;&gt;"Ready","PENDING INPUTS",MAX(0,(AQ123+AR123+AS123)-AW123))</f>
        <v>0</v>
      </c>
      <c r="AY123" s="3">
        <f>IF(Inputs!$B$27&lt;&gt;"Ready","PENDING INPUTS",BF122)</f>
        <v>0</v>
      </c>
      <c r="AZ123" s="3">
        <f>IF(Inputs!$B$27&lt;&gt;"Ready","PENDING INPUTS",IF(A123&lt;=Inputs!$B$6,ROUND(AY123*Inputs!C19/12,2),0))</f>
        <v>0</v>
      </c>
      <c r="BA123" s="3">
        <f>IF(Inputs!$B$27&lt;&gt;"Ready","PENDING INPUTS",IF(AND(A123&lt;=Inputs!$B$6,AY123&gt;0),Inputs!G19,0))</f>
        <v>0</v>
      </c>
      <c r="BB123" s="3">
        <f>IF(Inputs!$B$27&lt;&gt;"Ready","PENDING INPUTS",IF(A123&gt;Inputs!$B$6,0,MIN((AY123+AZ123+BA123),IF(Inputs!H19=1,Inputs!D19,MAX(Inputs!F19,ROUND(AY123*Inputs!E19+AZ123+BA123,2))))))</f>
        <v>0</v>
      </c>
      <c r="BC123">
        <f>IF(Inputs!$B$27&lt;&gt;"Ready","PENDING INPUTS",IF(AY123&lt;=0,99,1+IF(AND(K123&gt;0,OR(K123&lt;AY123,AND(K123=AY123,0&lt;5))),1,0)+IF(AND(S123&gt;0,OR(S123&lt;AY123,AND(S123=AY123,1&lt;5))),1,0)+IF(AND(AA123&gt;0,OR(AA123&lt;AY123,AND(AA123=AY123,2&lt;5))),1,0)+IF(AND(AI123&gt;0,OR(AI123&lt;AY123,AND(AI123=AY123,3&lt;5))),1,0)+IF(AND(AQ123&gt;0,OR(AQ123&lt;AY123,AND(AQ123=AY123,4&lt;5))),1,0)+IF(AND(BG123&gt;0,OR(BG123&lt;AY123,AND(BG123=AY123,6&lt;5))),1,0)+IF(AND(BO123&gt;0,OR(BO123&lt;AY123,AND(BO123=AY123,7&lt;5))),1,0)+IF(AND(BW123&gt;0,OR(BW123&lt;AY123,AND(BW123=AY123,8&lt;5))),1,0)+IF(AND(CE123&gt;0,OR(CE123&lt;AY123,AND(CE123=AY123,9&lt;5))),1,0)))</f>
        <v>99</v>
      </c>
      <c r="BD123" s="3">
        <f>IF(Inputs!$B$27&lt;&gt;"Ready","PENDING INPUTS",IF(A123&gt;Inputs!$B$6,0,MIN(MAX(0,(AY123+AZ123+BA123)-BB123),MAX(0,C123-D123-(IF(O123&lt;BC123,K123+L123+M123-N123,0)+IF(W123&lt;BC123,S123+T123+U123-V123,0)+IF(AE123&lt;BC123,AA123+AB123+AC123-AD123,0)+IF(AM123&lt;BC123,AI123+AJ123+AK123-AL123,0)+IF(AU123&lt;BC123,AQ123+AR123+AS123-AT123,0)+IF(BC123&lt;BC123,AY123+AZ123+BA123-BB123,0)+IF(BK123&lt;BC123,BG123+BH123+BI123-BJ123,0)+IF(BS123&lt;BC123,BO123+BP123+BQ123-BR123,0)+IF(CA123&lt;BC123,BW123+BX123+BY123-BZ123,0)+IF(CI123&lt;BC123,CE123+CF123+CG123-CH123,0))))))</f>
        <v>0</v>
      </c>
      <c r="BE123" s="3">
        <f>IF(Inputs!$B$27&lt;&gt;"Ready","PENDING INPUTS",MIN((AY123+AZ123+BA123),IF(D123&gt;C123,IF(D123=0,0,BB123*C123/D123),BB123+BD123)))</f>
        <v>0</v>
      </c>
      <c r="BF123" s="3">
        <f>IF(Inputs!$B$27&lt;&gt;"Ready","PENDING INPUTS",MAX(0,(AY123+AZ123+BA123)-BE123))</f>
        <v>0</v>
      </c>
      <c r="BG123" s="3">
        <f>IF(Inputs!$B$27&lt;&gt;"Ready","PENDING INPUTS",BN122)</f>
        <v>0</v>
      </c>
      <c r="BH123" s="3">
        <f>IF(Inputs!$B$27&lt;&gt;"Ready","PENDING INPUTS",IF(A123&lt;=Inputs!$B$6,ROUND(BG123*Inputs!C20/12,2),0))</f>
        <v>0</v>
      </c>
      <c r="BI123" s="3">
        <f>IF(Inputs!$B$27&lt;&gt;"Ready","PENDING INPUTS",IF(AND(A123&lt;=Inputs!$B$6,BG123&gt;0),Inputs!G20,0))</f>
        <v>0</v>
      </c>
      <c r="BJ123" s="3">
        <f>IF(Inputs!$B$27&lt;&gt;"Ready","PENDING INPUTS",IF(A123&gt;Inputs!$B$6,0,MIN((BG123+BH123+BI123),IF(Inputs!H20=1,Inputs!D20,MAX(Inputs!F20,ROUND(BG123*Inputs!E20+BH123+BI123,2))))))</f>
        <v>0</v>
      </c>
      <c r="BK123">
        <f>IF(Inputs!$B$27&lt;&gt;"Ready","PENDING INPUTS",IF(BG123&lt;=0,99,1+IF(AND(K123&gt;0,OR(K123&lt;BG123,AND(K123=BG123,0&lt;6))),1,0)+IF(AND(S123&gt;0,OR(S123&lt;BG123,AND(S123=BG123,1&lt;6))),1,0)+IF(AND(AA123&gt;0,OR(AA123&lt;BG123,AND(AA123=BG123,2&lt;6))),1,0)+IF(AND(AI123&gt;0,OR(AI123&lt;BG123,AND(AI123=BG123,3&lt;6))),1,0)+IF(AND(AQ123&gt;0,OR(AQ123&lt;BG123,AND(AQ123=BG123,4&lt;6))),1,0)+IF(AND(AY123&gt;0,OR(AY123&lt;BG123,AND(AY123=BG123,5&lt;6))),1,0)+IF(AND(BO123&gt;0,OR(BO123&lt;BG123,AND(BO123=BG123,7&lt;6))),1,0)+IF(AND(BW123&gt;0,OR(BW123&lt;BG123,AND(BW123=BG123,8&lt;6))),1,0)+IF(AND(CE123&gt;0,OR(CE123&lt;BG123,AND(CE123=BG123,9&lt;6))),1,0)))</f>
        <v>99</v>
      </c>
      <c r="BL123" s="3">
        <f>IF(Inputs!$B$27&lt;&gt;"Ready","PENDING INPUTS",IF(A123&gt;Inputs!$B$6,0,MIN(MAX(0,(BG123+BH123+BI123)-BJ123),MAX(0,C123-D123-(IF(O123&lt;BK123,K123+L123+M123-N123,0)+IF(W123&lt;BK123,S123+T123+U123-V123,0)+IF(AE123&lt;BK123,AA123+AB123+AC123-AD123,0)+IF(AM123&lt;BK123,AI123+AJ123+AK123-AL123,0)+IF(AU123&lt;BK123,AQ123+AR123+AS123-AT123,0)+IF(BC123&lt;BK123,AY123+AZ123+BA123-BB123,0)+IF(BK123&lt;BK123,BG123+BH123+BI123-BJ123,0)+IF(BS123&lt;BK123,BO123+BP123+BQ123-BR123,0)+IF(CA123&lt;BK123,BW123+BX123+BY123-BZ123,0)+IF(CI123&lt;BK123,CE123+CF123+CG123-CH123,0))))))</f>
        <v>0</v>
      </c>
      <c r="BM123" s="3">
        <f>IF(Inputs!$B$27&lt;&gt;"Ready","PENDING INPUTS",MIN((BG123+BH123+BI123),IF(D123&gt;C123,IF(D123=0,0,BJ123*C123/D123),BJ123+BL123)))</f>
        <v>0</v>
      </c>
      <c r="BN123" s="3">
        <f>IF(Inputs!$B$27&lt;&gt;"Ready","PENDING INPUTS",MAX(0,(BG123+BH123+BI123)-BM123))</f>
        <v>0</v>
      </c>
      <c r="BO123" s="3">
        <f>IF(Inputs!$B$27&lt;&gt;"Ready","PENDING INPUTS",BV122)</f>
        <v>0</v>
      </c>
      <c r="BP123" s="3">
        <f>IF(Inputs!$B$27&lt;&gt;"Ready","PENDING INPUTS",IF(A123&lt;=Inputs!$B$6,ROUND(BO123*Inputs!C21/12,2),0))</f>
        <v>0</v>
      </c>
      <c r="BQ123" s="3">
        <f>IF(Inputs!$B$27&lt;&gt;"Ready","PENDING INPUTS",IF(AND(A123&lt;=Inputs!$B$6,BO123&gt;0),Inputs!G21,0))</f>
        <v>0</v>
      </c>
      <c r="BR123" s="3">
        <f>IF(Inputs!$B$27&lt;&gt;"Ready","PENDING INPUTS",IF(A123&gt;Inputs!$B$6,0,MIN((BO123+BP123+BQ123),IF(Inputs!H21=1,Inputs!D21,MAX(Inputs!F21,ROUND(BO123*Inputs!E21+BP123+BQ123,2))))))</f>
        <v>0</v>
      </c>
      <c r="BS123">
        <f>IF(Inputs!$B$27&lt;&gt;"Ready","PENDING INPUTS",IF(BO123&lt;=0,99,1+IF(AND(K123&gt;0,OR(K123&lt;BO123,AND(K123=BO123,0&lt;7))),1,0)+IF(AND(S123&gt;0,OR(S123&lt;BO123,AND(S123=BO123,1&lt;7))),1,0)+IF(AND(AA123&gt;0,OR(AA123&lt;BO123,AND(AA123=BO123,2&lt;7))),1,0)+IF(AND(AI123&gt;0,OR(AI123&lt;BO123,AND(AI123=BO123,3&lt;7))),1,0)+IF(AND(AQ123&gt;0,OR(AQ123&lt;BO123,AND(AQ123=BO123,4&lt;7))),1,0)+IF(AND(AY123&gt;0,OR(AY123&lt;BO123,AND(AY123=BO123,5&lt;7))),1,0)+IF(AND(BG123&gt;0,OR(BG123&lt;BO123,AND(BG123=BO123,6&lt;7))),1,0)+IF(AND(BW123&gt;0,OR(BW123&lt;BO123,AND(BW123=BO123,8&lt;7))),1,0)+IF(AND(CE123&gt;0,OR(CE123&lt;BO123,AND(CE123=BO123,9&lt;7))),1,0)))</f>
        <v>99</v>
      </c>
      <c r="BT123" s="3">
        <f>IF(Inputs!$B$27&lt;&gt;"Ready","PENDING INPUTS",IF(A123&gt;Inputs!$B$6,0,MIN(MAX(0,(BO123+BP123+BQ123)-BR123),MAX(0,C123-D123-(IF(O123&lt;BS123,K123+L123+M123-N123,0)+IF(W123&lt;BS123,S123+T123+U123-V123,0)+IF(AE123&lt;BS123,AA123+AB123+AC123-AD123,0)+IF(AM123&lt;BS123,AI123+AJ123+AK123-AL123,0)+IF(AU123&lt;BS123,AQ123+AR123+AS123-AT123,0)+IF(BC123&lt;BS123,AY123+AZ123+BA123-BB123,0)+IF(BK123&lt;BS123,BG123+BH123+BI123-BJ123,0)+IF(BS123&lt;BS123,BO123+BP123+BQ123-BR123,0)+IF(CA123&lt;BS123,BW123+BX123+BY123-BZ123,0)+IF(CI123&lt;BS123,CE123+CF123+CG123-CH123,0))))))</f>
        <v>0</v>
      </c>
      <c r="BU123" s="3">
        <f>IF(Inputs!$B$27&lt;&gt;"Ready","PENDING INPUTS",MIN((BO123+BP123+BQ123),IF(D123&gt;C123,IF(D123=0,0,BR123*C123/D123),BR123+BT123)))</f>
        <v>0</v>
      </c>
      <c r="BV123" s="3">
        <f>IF(Inputs!$B$27&lt;&gt;"Ready","PENDING INPUTS",MAX(0,(BO123+BP123+BQ123)-BU123))</f>
        <v>0</v>
      </c>
      <c r="BW123" s="3">
        <f>IF(Inputs!$B$27&lt;&gt;"Ready","PENDING INPUTS",CD122)</f>
        <v>0</v>
      </c>
      <c r="BX123" s="3">
        <f>IF(Inputs!$B$27&lt;&gt;"Ready","PENDING INPUTS",IF(A123&lt;=Inputs!$B$6,ROUND(BW123*Inputs!C22/12,2),0))</f>
        <v>0</v>
      </c>
      <c r="BY123" s="3">
        <f>IF(Inputs!$B$27&lt;&gt;"Ready","PENDING INPUTS",IF(AND(A123&lt;=Inputs!$B$6,BW123&gt;0),Inputs!G22,0))</f>
        <v>0</v>
      </c>
      <c r="BZ123" s="3">
        <f>IF(Inputs!$B$27&lt;&gt;"Ready","PENDING INPUTS",IF(A123&gt;Inputs!$B$6,0,MIN((BW123+BX123+BY123),IF(Inputs!H22=1,Inputs!D22,MAX(Inputs!F22,ROUND(BW123*Inputs!E22+BX123+BY123,2))))))</f>
        <v>0</v>
      </c>
      <c r="CA123">
        <f>IF(Inputs!$B$27&lt;&gt;"Ready","PENDING INPUTS",IF(BW123&lt;=0,99,1+IF(AND(K123&gt;0,OR(K123&lt;BW123,AND(K123=BW123,0&lt;8))),1,0)+IF(AND(S123&gt;0,OR(S123&lt;BW123,AND(S123=BW123,1&lt;8))),1,0)+IF(AND(AA123&gt;0,OR(AA123&lt;BW123,AND(AA123=BW123,2&lt;8))),1,0)+IF(AND(AI123&gt;0,OR(AI123&lt;BW123,AND(AI123=BW123,3&lt;8))),1,0)+IF(AND(AQ123&gt;0,OR(AQ123&lt;BW123,AND(AQ123=BW123,4&lt;8))),1,0)+IF(AND(AY123&gt;0,OR(AY123&lt;BW123,AND(AY123=BW123,5&lt;8))),1,0)+IF(AND(BG123&gt;0,OR(BG123&lt;BW123,AND(BG123=BW123,6&lt;8))),1,0)+IF(AND(BO123&gt;0,OR(BO123&lt;BW123,AND(BO123=BW123,7&lt;8))),1,0)+IF(AND(CE123&gt;0,OR(CE123&lt;BW123,AND(CE123=BW123,9&lt;8))),1,0)))</f>
        <v>99</v>
      </c>
      <c r="CB123" s="3">
        <f>IF(Inputs!$B$27&lt;&gt;"Ready","PENDING INPUTS",IF(A123&gt;Inputs!$B$6,0,MIN(MAX(0,(BW123+BX123+BY123)-BZ123),MAX(0,C123-D123-(IF(O123&lt;CA123,K123+L123+M123-N123,0)+IF(W123&lt;CA123,S123+T123+U123-V123,0)+IF(AE123&lt;CA123,AA123+AB123+AC123-AD123,0)+IF(AM123&lt;CA123,AI123+AJ123+AK123-AL123,0)+IF(AU123&lt;CA123,AQ123+AR123+AS123-AT123,0)+IF(BC123&lt;CA123,AY123+AZ123+BA123-BB123,0)+IF(BK123&lt;CA123,BG123+BH123+BI123-BJ123,0)+IF(BS123&lt;CA123,BO123+BP123+BQ123-BR123,0)+IF(CA123&lt;CA123,BW123+BX123+BY123-BZ123,0)+IF(CI123&lt;CA123,CE123+CF123+CG123-CH123,0))))))</f>
        <v>0</v>
      </c>
      <c r="CC123" s="3">
        <f>IF(Inputs!$B$27&lt;&gt;"Ready","PENDING INPUTS",MIN((BW123+BX123+BY123),IF(D123&gt;C123,IF(D123=0,0,BZ123*C123/D123),BZ123+CB123)))</f>
        <v>0</v>
      </c>
      <c r="CD123" s="3">
        <f>IF(Inputs!$B$27&lt;&gt;"Ready","PENDING INPUTS",MAX(0,(BW123+BX123+BY123)-CC123))</f>
        <v>0</v>
      </c>
      <c r="CE123" s="3">
        <f>IF(Inputs!$B$27&lt;&gt;"Ready","PENDING INPUTS",CL122)</f>
        <v>0</v>
      </c>
      <c r="CF123" s="3">
        <f>IF(Inputs!$B$27&lt;&gt;"Ready","PENDING INPUTS",IF(A123&lt;=Inputs!$B$6,ROUND(CE123*Inputs!C23/12,2),0))</f>
        <v>0</v>
      </c>
      <c r="CG123" s="3">
        <f>IF(Inputs!$B$27&lt;&gt;"Ready","PENDING INPUTS",IF(AND(A123&lt;=Inputs!$B$6,CE123&gt;0),Inputs!G23,0))</f>
        <v>0</v>
      </c>
      <c r="CH123" s="3">
        <f>IF(Inputs!$B$27&lt;&gt;"Ready","PENDING INPUTS",IF(A123&gt;Inputs!$B$6,0,MIN((CE123+CF123+CG123),IF(Inputs!H23=1,Inputs!D23,MAX(Inputs!F23,ROUND(CE123*Inputs!E23+CF123+CG123,2))))))</f>
        <v>0</v>
      </c>
      <c r="CI123">
        <f>IF(Inputs!$B$27&lt;&gt;"Ready","PENDING INPUTS",IF(CE123&lt;=0,99,1+IF(AND(K123&gt;0,OR(K123&lt;CE123,AND(K123=CE123,0&lt;9))),1,0)+IF(AND(S123&gt;0,OR(S123&lt;CE123,AND(S123=CE123,1&lt;9))),1,0)+IF(AND(AA123&gt;0,OR(AA123&lt;CE123,AND(AA123=CE123,2&lt;9))),1,0)+IF(AND(AI123&gt;0,OR(AI123&lt;CE123,AND(AI123=CE123,3&lt;9))),1,0)+IF(AND(AQ123&gt;0,OR(AQ123&lt;CE123,AND(AQ123=CE123,4&lt;9))),1,0)+IF(AND(AY123&gt;0,OR(AY123&lt;CE123,AND(AY123=CE123,5&lt;9))),1,0)+IF(AND(BG123&gt;0,OR(BG123&lt;CE123,AND(BG123=CE123,6&lt;9))),1,0)+IF(AND(BO123&gt;0,OR(BO123&lt;CE123,AND(BO123=CE123,7&lt;9))),1,0)+IF(AND(BW123&gt;0,OR(BW123&lt;CE123,AND(BW123=CE123,8&lt;9))),1,0)))</f>
        <v>99</v>
      </c>
      <c r="CJ123" s="3">
        <f>IF(Inputs!$B$27&lt;&gt;"Ready","PENDING INPUTS",IF(A123&gt;Inputs!$B$6,0,MIN(MAX(0,(CE123+CF123+CG123)-CH123),MAX(0,C123-D123-(IF(O123&lt;CI123,K123+L123+M123-N123,0)+IF(W123&lt;CI123,S123+T123+U123-V123,0)+IF(AE123&lt;CI123,AA123+AB123+AC123-AD123,0)+IF(AM123&lt;CI123,AI123+AJ123+AK123-AL123,0)+IF(AU123&lt;CI123,AQ123+AR123+AS123-AT123,0)+IF(BC123&lt;CI123,AY123+AZ123+BA123-BB123,0)+IF(BK123&lt;CI123,BG123+BH123+BI123-BJ123,0)+IF(BS123&lt;CI123,BO123+BP123+BQ123-BR123,0)+IF(CA123&lt;CI123,BW123+BX123+BY123-BZ123,0)+IF(CI123&lt;CI123,CE123+CF123+CG123-CH123,0))))))</f>
        <v>0</v>
      </c>
      <c r="CK123" s="3">
        <f>IF(Inputs!$B$27&lt;&gt;"Ready","PENDING INPUTS",MIN((CE123+CF123+CG123),IF(D123&gt;C123,IF(D123=0,0,CH123*C123/D123),CH123+CJ123)))</f>
        <v>0</v>
      </c>
      <c r="CL123" s="3">
        <f>IF(Inputs!$B$27&lt;&gt;"Ready","PENDING INPUTS",MAX(0,(CE123+CF123+CG123)-CK123))</f>
        <v>0</v>
      </c>
    </row>
    <row r="124" spans="1:90" ht="27.95" customHeight="1" x14ac:dyDescent="0.25">
      <c r="A124">
        <v>120</v>
      </c>
      <c r="B124" s="13">
        <f>IF(Inputs!$B$27&lt;&gt;"Ready","PENDING INPUTS",EDATE(Inputs!$B$5,A124-1))</f>
        <v>49919</v>
      </c>
      <c r="C124" s="3">
        <f>IF(Inputs!$B$27&lt;&gt;"Ready","PENDING INPUTS",IF(A124&lt;=Inputs!$B$6,MAX(0,Inputs!$B$4+IF(A124=Inputs!$B$7,Inputs!$B$8,0)+IF(A124=Inputs!$B$9,Inputs!$B$10,0)),0))</f>
        <v>0</v>
      </c>
      <c r="D124" s="3">
        <f>IF(Inputs!$B$27&lt;&gt;"Ready","PENDING INPUTS",SUM(N124,V124,AD124,AL124,AT124,BB124,BJ124,BR124,BZ124,CH124))</f>
        <v>0</v>
      </c>
      <c r="E124" s="3">
        <f>IF(Inputs!$B$27&lt;&gt;"Ready","PENDING INPUTS",MAX(0,D124-C124))</f>
        <v>0</v>
      </c>
      <c r="F124" s="3">
        <f>IF(Inputs!$B$27&lt;&gt;"Ready","PENDING INPUTS",SUM(Q124,Y124,AG124,AO124,AW124,BE124,BM124,BU124,CC124,CK124))</f>
        <v>0</v>
      </c>
      <c r="G124" s="3">
        <f>IF(Inputs!$B$27&lt;&gt;"Ready","PENDING INPUTS",SUM(L124,T124,AB124,AJ124,AR124,AZ124,BH124,BP124,BX124,CF124))</f>
        <v>0</v>
      </c>
      <c r="H124" s="3">
        <f>IF(Inputs!$B$27&lt;&gt;"Ready","PENDING INPUTS",SUM(M124,U124,AC124,AK124,AS124,BA124,BI124,BQ124,BY124,CG124))</f>
        <v>0</v>
      </c>
      <c r="I124" s="3">
        <f>IF(Inputs!$B$27&lt;&gt;"Ready","PENDING INPUTS",SUM(R124,Z124,AH124,AP124,AX124,BF124,BN124,BV124,CD124,CL124))</f>
        <v>0</v>
      </c>
      <c r="J124" t="str">
        <f>IF(Inputs!$B$27&lt;&gt;"Ready","PENDING INPUTS",IF(A124&gt;Inputs!$B$6,"Beyond horizon",IF(E124&gt;0.005,"MINIMUM SHORTFALL",IF(I124&lt;0.005,"Paid off","In progress"))))</f>
        <v>Paid off</v>
      </c>
      <c r="K124" s="3">
        <f>IF(Inputs!$B$27&lt;&gt;"Ready","PENDING INPUTS",R123)</f>
        <v>0</v>
      </c>
      <c r="L124" s="3">
        <f>IF(Inputs!$B$27&lt;&gt;"Ready","PENDING INPUTS",IF(A124&lt;=Inputs!$B$6,ROUND(K124*Inputs!C14/12,2),0))</f>
        <v>0</v>
      </c>
      <c r="M124" s="3">
        <f>IF(Inputs!$B$27&lt;&gt;"Ready","PENDING INPUTS",IF(AND(A124&lt;=Inputs!$B$6,K124&gt;0),Inputs!G14,0))</f>
        <v>0</v>
      </c>
      <c r="N124" s="3">
        <f>IF(Inputs!$B$27&lt;&gt;"Ready","PENDING INPUTS",IF(A124&gt;Inputs!$B$6,0,MIN((K124+L124+M124),IF(Inputs!H14=1,Inputs!D14,MAX(Inputs!F14,ROUND(K124*Inputs!E14+L124+M124,2))))))</f>
        <v>0</v>
      </c>
      <c r="O124">
        <f>IF(Inputs!$B$27&lt;&gt;"Ready","PENDING INPUTS",IF(K124&lt;=0,99,1+IF(AND(S124&gt;0,OR(S124&lt;K124,AND(S124=K124,1&lt;0))),1,0)+IF(AND(AA124&gt;0,OR(AA124&lt;K124,AND(AA124=K124,2&lt;0))),1,0)+IF(AND(AI124&gt;0,OR(AI124&lt;K124,AND(AI124=K124,3&lt;0))),1,0)+IF(AND(AQ124&gt;0,OR(AQ124&lt;K124,AND(AQ124=K124,4&lt;0))),1,0)+IF(AND(AY124&gt;0,OR(AY124&lt;K124,AND(AY124=K124,5&lt;0))),1,0)+IF(AND(BG124&gt;0,OR(BG124&lt;K124,AND(BG124=K124,6&lt;0))),1,0)+IF(AND(BO124&gt;0,OR(BO124&lt;K124,AND(BO124=K124,7&lt;0))),1,0)+IF(AND(BW124&gt;0,OR(BW124&lt;K124,AND(BW124=K124,8&lt;0))),1,0)+IF(AND(CE124&gt;0,OR(CE124&lt;K124,AND(CE124=K124,9&lt;0))),1,0)))</f>
        <v>99</v>
      </c>
      <c r="P124" s="3">
        <f>IF(Inputs!$B$27&lt;&gt;"Ready","PENDING INPUTS",IF(A124&gt;Inputs!$B$6,0,MIN(MAX(0,(K124+L124+M124)-N124),MAX(0,C124-D124-(IF(O124&lt;O124,K124+L124+M124-N124,0)+IF(W124&lt;O124,S124+T124+U124-V124,0)+IF(AE124&lt;O124,AA124+AB124+AC124-AD124,0)+IF(AM124&lt;O124,AI124+AJ124+AK124-AL124,0)+IF(AU124&lt;O124,AQ124+AR124+AS124-AT124,0)+IF(BC124&lt;O124,AY124+AZ124+BA124-BB124,0)+IF(BK124&lt;O124,BG124+BH124+BI124-BJ124,0)+IF(BS124&lt;O124,BO124+BP124+BQ124-BR124,0)+IF(CA124&lt;O124,BW124+BX124+BY124-BZ124,0)+IF(CI124&lt;O124,CE124+CF124+CG124-CH124,0))))))</f>
        <v>0</v>
      </c>
      <c r="Q124" s="3">
        <f>IF(Inputs!$B$27&lt;&gt;"Ready","PENDING INPUTS",MIN((K124+L124+M124),IF(D124&gt;C124,IF(D124=0,0,N124*C124/D124),N124+P124)))</f>
        <v>0</v>
      </c>
      <c r="R124" s="3">
        <f>IF(Inputs!$B$27&lt;&gt;"Ready","PENDING INPUTS",MAX(0,(K124+L124+M124)-Q124))</f>
        <v>0</v>
      </c>
      <c r="S124" s="3">
        <f>IF(Inputs!$B$27&lt;&gt;"Ready","PENDING INPUTS",Z123)</f>
        <v>0</v>
      </c>
      <c r="T124" s="3">
        <f>IF(Inputs!$B$27&lt;&gt;"Ready","PENDING INPUTS",IF(A124&lt;=Inputs!$B$6,ROUND(S124*Inputs!C15/12,2),0))</f>
        <v>0</v>
      </c>
      <c r="U124" s="3">
        <f>IF(Inputs!$B$27&lt;&gt;"Ready","PENDING INPUTS",IF(AND(A124&lt;=Inputs!$B$6,S124&gt;0),Inputs!G15,0))</f>
        <v>0</v>
      </c>
      <c r="V124" s="3">
        <f>IF(Inputs!$B$27&lt;&gt;"Ready","PENDING INPUTS",IF(A124&gt;Inputs!$B$6,0,MIN((S124+T124+U124),IF(Inputs!H15=1,Inputs!D15,MAX(Inputs!F15,ROUND(S124*Inputs!E15+T124+U124,2))))))</f>
        <v>0</v>
      </c>
      <c r="W124">
        <f>IF(Inputs!$B$27&lt;&gt;"Ready","PENDING INPUTS",IF(S124&lt;=0,99,1+IF(AND(K124&gt;0,OR(K124&lt;S124,AND(K124=S124,0&lt;1))),1,0)+IF(AND(AA124&gt;0,OR(AA124&lt;S124,AND(AA124=S124,2&lt;1))),1,0)+IF(AND(AI124&gt;0,OR(AI124&lt;S124,AND(AI124=S124,3&lt;1))),1,0)+IF(AND(AQ124&gt;0,OR(AQ124&lt;S124,AND(AQ124=S124,4&lt;1))),1,0)+IF(AND(AY124&gt;0,OR(AY124&lt;S124,AND(AY124=S124,5&lt;1))),1,0)+IF(AND(BG124&gt;0,OR(BG124&lt;S124,AND(BG124=S124,6&lt;1))),1,0)+IF(AND(BO124&gt;0,OR(BO124&lt;S124,AND(BO124=S124,7&lt;1))),1,0)+IF(AND(BW124&gt;0,OR(BW124&lt;S124,AND(BW124=S124,8&lt;1))),1,0)+IF(AND(CE124&gt;0,OR(CE124&lt;S124,AND(CE124=S124,9&lt;1))),1,0)))</f>
        <v>99</v>
      </c>
      <c r="X124" s="3">
        <f>IF(Inputs!$B$27&lt;&gt;"Ready","PENDING INPUTS",IF(A124&gt;Inputs!$B$6,0,MIN(MAX(0,(S124+T124+U124)-V124),MAX(0,C124-D124-(IF(O124&lt;W124,K124+L124+M124-N124,0)+IF(W124&lt;W124,S124+T124+U124-V124,0)+IF(AE124&lt;W124,AA124+AB124+AC124-AD124,0)+IF(AM124&lt;W124,AI124+AJ124+AK124-AL124,0)+IF(AU124&lt;W124,AQ124+AR124+AS124-AT124,0)+IF(BC124&lt;W124,AY124+AZ124+BA124-BB124,0)+IF(BK124&lt;W124,BG124+BH124+BI124-BJ124,0)+IF(BS124&lt;W124,BO124+BP124+BQ124-BR124,0)+IF(CA124&lt;W124,BW124+BX124+BY124-BZ124,0)+IF(CI124&lt;W124,CE124+CF124+CG124-CH124,0))))))</f>
        <v>0</v>
      </c>
      <c r="Y124" s="3">
        <f>IF(Inputs!$B$27&lt;&gt;"Ready","PENDING INPUTS",MIN((S124+T124+U124),IF(D124&gt;C124,IF(D124=0,0,V124*C124/D124),V124+X124)))</f>
        <v>0</v>
      </c>
      <c r="Z124" s="3">
        <f>IF(Inputs!$B$27&lt;&gt;"Ready","PENDING INPUTS",MAX(0,(S124+T124+U124)-Y124))</f>
        <v>0</v>
      </c>
      <c r="AA124" s="3">
        <f>IF(Inputs!$B$27&lt;&gt;"Ready","PENDING INPUTS",AH123)</f>
        <v>0</v>
      </c>
      <c r="AB124" s="3">
        <f>IF(Inputs!$B$27&lt;&gt;"Ready","PENDING INPUTS",IF(A124&lt;=Inputs!$B$6,ROUND(AA124*Inputs!C16/12,2),0))</f>
        <v>0</v>
      </c>
      <c r="AC124" s="3">
        <f>IF(Inputs!$B$27&lt;&gt;"Ready","PENDING INPUTS",IF(AND(A124&lt;=Inputs!$B$6,AA124&gt;0),Inputs!G16,0))</f>
        <v>0</v>
      </c>
      <c r="AD124" s="3">
        <f>IF(Inputs!$B$27&lt;&gt;"Ready","PENDING INPUTS",IF(A124&gt;Inputs!$B$6,0,MIN((AA124+AB124+AC124),IF(Inputs!H16=1,Inputs!D16,MAX(Inputs!F16,ROUND(AA124*Inputs!E16+AB124+AC124,2))))))</f>
        <v>0</v>
      </c>
      <c r="AE124">
        <f>IF(Inputs!$B$27&lt;&gt;"Ready","PENDING INPUTS",IF(AA124&lt;=0,99,1+IF(AND(K124&gt;0,OR(K124&lt;AA124,AND(K124=AA124,0&lt;2))),1,0)+IF(AND(S124&gt;0,OR(S124&lt;AA124,AND(S124=AA124,1&lt;2))),1,0)+IF(AND(AI124&gt;0,OR(AI124&lt;AA124,AND(AI124=AA124,3&lt;2))),1,0)+IF(AND(AQ124&gt;0,OR(AQ124&lt;AA124,AND(AQ124=AA124,4&lt;2))),1,0)+IF(AND(AY124&gt;0,OR(AY124&lt;AA124,AND(AY124=AA124,5&lt;2))),1,0)+IF(AND(BG124&gt;0,OR(BG124&lt;AA124,AND(BG124=AA124,6&lt;2))),1,0)+IF(AND(BO124&gt;0,OR(BO124&lt;AA124,AND(BO124=AA124,7&lt;2))),1,0)+IF(AND(BW124&gt;0,OR(BW124&lt;AA124,AND(BW124=AA124,8&lt;2))),1,0)+IF(AND(CE124&gt;0,OR(CE124&lt;AA124,AND(CE124=AA124,9&lt;2))),1,0)))</f>
        <v>99</v>
      </c>
      <c r="AF124" s="3">
        <f>IF(Inputs!$B$27&lt;&gt;"Ready","PENDING INPUTS",IF(A124&gt;Inputs!$B$6,0,MIN(MAX(0,(AA124+AB124+AC124)-AD124),MAX(0,C124-D124-(IF(O124&lt;AE124,K124+L124+M124-N124,0)+IF(W124&lt;AE124,S124+T124+U124-V124,0)+IF(AE124&lt;AE124,AA124+AB124+AC124-AD124,0)+IF(AM124&lt;AE124,AI124+AJ124+AK124-AL124,0)+IF(AU124&lt;AE124,AQ124+AR124+AS124-AT124,0)+IF(BC124&lt;AE124,AY124+AZ124+BA124-BB124,0)+IF(BK124&lt;AE124,BG124+BH124+BI124-BJ124,0)+IF(BS124&lt;AE124,BO124+BP124+BQ124-BR124,0)+IF(CA124&lt;AE124,BW124+BX124+BY124-BZ124,0)+IF(CI124&lt;AE124,CE124+CF124+CG124-CH124,0))))))</f>
        <v>0</v>
      </c>
      <c r="AG124" s="3">
        <f>IF(Inputs!$B$27&lt;&gt;"Ready","PENDING INPUTS",MIN((AA124+AB124+AC124),IF(D124&gt;C124,IF(D124=0,0,AD124*C124/D124),AD124+AF124)))</f>
        <v>0</v>
      </c>
      <c r="AH124" s="3">
        <f>IF(Inputs!$B$27&lt;&gt;"Ready","PENDING INPUTS",MAX(0,(AA124+AB124+AC124)-AG124))</f>
        <v>0</v>
      </c>
      <c r="AI124" s="3">
        <f>IF(Inputs!$B$27&lt;&gt;"Ready","PENDING INPUTS",AP123)</f>
        <v>0</v>
      </c>
      <c r="AJ124" s="3">
        <f>IF(Inputs!$B$27&lt;&gt;"Ready","PENDING INPUTS",IF(A124&lt;=Inputs!$B$6,ROUND(AI124*Inputs!C17/12,2),0))</f>
        <v>0</v>
      </c>
      <c r="AK124" s="3">
        <f>IF(Inputs!$B$27&lt;&gt;"Ready","PENDING INPUTS",IF(AND(A124&lt;=Inputs!$B$6,AI124&gt;0),Inputs!G17,0))</f>
        <v>0</v>
      </c>
      <c r="AL124" s="3">
        <f>IF(Inputs!$B$27&lt;&gt;"Ready","PENDING INPUTS",IF(A124&gt;Inputs!$B$6,0,MIN((AI124+AJ124+AK124),IF(Inputs!H17=1,Inputs!D17,MAX(Inputs!F17,ROUND(AI124*Inputs!E17+AJ124+AK124,2))))))</f>
        <v>0</v>
      </c>
      <c r="AM124">
        <f>IF(Inputs!$B$27&lt;&gt;"Ready","PENDING INPUTS",IF(AI124&lt;=0,99,1+IF(AND(K124&gt;0,OR(K124&lt;AI124,AND(K124=AI124,0&lt;3))),1,0)+IF(AND(S124&gt;0,OR(S124&lt;AI124,AND(S124=AI124,1&lt;3))),1,0)+IF(AND(AA124&gt;0,OR(AA124&lt;AI124,AND(AA124=AI124,2&lt;3))),1,0)+IF(AND(AQ124&gt;0,OR(AQ124&lt;AI124,AND(AQ124=AI124,4&lt;3))),1,0)+IF(AND(AY124&gt;0,OR(AY124&lt;AI124,AND(AY124=AI124,5&lt;3))),1,0)+IF(AND(BG124&gt;0,OR(BG124&lt;AI124,AND(BG124=AI124,6&lt;3))),1,0)+IF(AND(BO124&gt;0,OR(BO124&lt;AI124,AND(BO124=AI124,7&lt;3))),1,0)+IF(AND(BW124&gt;0,OR(BW124&lt;AI124,AND(BW124=AI124,8&lt;3))),1,0)+IF(AND(CE124&gt;0,OR(CE124&lt;AI124,AND(CE124=AI124,9&lt;3))),1,0)))</f>
        <v>99</v>
      </c>
      <c r="AN124" s="3">
        <f>IF(Inputs!$B$27&lt;&gt;"Ready","PENDING INPUTS",IF(A124&gt;Inputs!$B$6,0,MIN(MAX(0,(AI124+AJ124+AK124)-AL124),MAX(0,C124-D124-(IF(O124&lt;AM124,K124+L124+M124-N124,0)+IF(W124&lt;AM124,S124+T124+U124-V124,0)+IF(AE124&lt;AM124,AA124+AB124+AC124-AD124,0)+IF(AM124&lt;AM124,AI124+AJ124+AK124-AL124,0)+IF(AU124&lt;AM124,AQ124+AR124+AS124-AT124,0)+IF(BC124&lt;AM124,AY124+AZ124+BA124-BB124,0)+IF(BK124&lt;AM124,BG124+BH124+BI124-BJ124,0)+IF(BS124&lt;AM124,BO124+BP124+BQ124-BR124,0)+IF(CA124&lt;AM124,BW124+BX124+BY124-BZ124,0)+IF(CI124&lt;AM124,CE124+CF124+CG124-CH124,0))))))</f>
        <v>0</v>
      </c>
      <c r="AO124" s="3">
        <f>IF(Inputs!$B$27&lt;&gt;"Ready","PENDING INPUTS",MIN((AI124+AJ124+AK124),IF(D124&gt;C124,IF(D124=0,0,AL124*C124/D124),AL124+AN124)))</f>
        <v>0</v>
      </c>
      <c r="AP124" s="3">
        <f>IF(Inputs!$B$27&lt;&gt;"Ready","PENDING INPUTS",MAX(0,(AI124+AJ124+AK124)-AO124))</f>
        <v>0</v>
      </c>
      <c r="AQ124" s="3">
        <f>IF(Inputs!$B$27&lt;&gt;"Ready","PENDING INPUTS",AX123)</f>
        <v>0</v>
      </c>
      <c r="AR124" s="3">
        <f>IF(Inputs!$B$27&lt;&gt;"Ready","PENDING INPUTS",IF(A124&lt;=Inputs!$B$6,ROUND(AQ124*Inputs!C18/12,2),0))</f>
        <v>0</v>
      </c>
      <c r="AS124" s="3">
        <f>IF(Inputs!$B$27&lt;&gt;"Ready","PENDING INPUTS",IF(AND(A124&lt;=Inputs!$B$6,AQ124&gt;0),Inputs!G18,0))</f>
        <v>0</v>
      </c>
      <c r="AT124" s="3">
        <f>IF(Inputs!$B$27&lt;&gt;"Ready","PENDING INPUTS",IF(A124&gt;Inputs!$B$6,0,MIN((AQ124+AR124+AS124),IF(Inputs!H18=1,Inputs!D18,MAX(Inputs!F18,ROUND(AQ124*Inputs!E18+AR124+AS124,2))))))</f>
        <v>0</v>
      </c>
      <c r="AU124">
        <f>IF(Inputs!$B$27&lt;&gt;"Ready","PENDING INPUTS",IF(AQ124&lt;=0,99,1+IF(AND(K124&gt;0,OR(K124&lt;AQ124,AND(K124=AQ124,0&lt;4))),1,0)+IF(AND(S124&gt;0,OR(S124&lt;AQ124,AND(S124=AQ124,1&lt;4))),1,0)+IF(AND(AA124&gt;0,OR(AA124&lt;AQ124,AND(AA124=AQ124,2&lt;4))),1,0)+IF(AND(AI124&gt;0,OR(AI124&lt;AQ124,AND(AI124=AQ124,3&lt;4))),1,0)+IF(AND(AY124&gt;0,OR(AY124&lt;AQ124,AND(AY124=AQ124,5&lt;4))),1,0)+IF(AND(BG124&gt;0,OR(BG124&lt;AQ124,AND(BG124=AQ124,6&lt;4))),1,0)+IF(AND(BO124&gt;0,OR(BO124&lt;AQ124,AND(BO124=AQ124,7&lt;4))),1,0)+IF(AND(BW124&gt;0,OR(BW124&lt;AQ124,AND(BW124=AQ124,8&lt;4))),1,0)+IF(AND(CE124&gt;0,OR(CE124&lt;AQ124,AND(CE124=AQ124,9&lt;4))),1,0)))</f>
        <v>99</v>
      </c>
      <c r="AV124" s="3">
        <f>IF(Inputs!$B$27&lt;&gt;"Ready","PENDING INPUTS",IF(A124&gt;Inputs!$B$6,0,MIN(MAX(0,(AQ124+AR124+AS124)-AT124),MAX(0,C124-D124-(IF(O124&lt;AU124,K124+L124+M124-N124,0)+IF(W124&lt;AU124,S124+T124+U124-V124,0)+IF(AE124&lt;AU124,AA124+AB124+AC124-AD124,0)+IF(AM124&lt;AU124,AI124+AJ124+AK124-AL124,0)+IF(AU124&lt;AU124,AQ124+AR124+AS124-AT124,0)+IF(BC124&lt;AU124,AY124+AZ124+BA124-BB124,0)+IF(BK124&lt;AU124,BG124+BH124+BI124-BJ124,0)+IF(BS124&lt;AU124,BO124+BP124+BQ124-BR124,0)+IF(CA124&lt;AU124,BW124+BX124+BY124-BZ124,0)+IF(CI124&lt;AU124,CE124+CF124+CG124-CH124,0))))))</f>
        <v>0</v>
      </c>
      <c r="AW124" s="3">
        <f>IF(Inputs!$B$27&lt;&gt;"Ready","PENDING INPUTS",MIN((AQ124+AR124+AS124),IF(D124&gt;C124,IF(D124=0,0,AT124*C124/D124),AT124+AV124)))</f>
        <v>0</v>
      </c>
      <c r="AX124" s="3">
        <f>IF(Inputs!$B$27&lt;&gt;"Ready","PENDING INPUTS",MAX(0,(AQ124+AR124+AS124)-AW124))</f>
        <v>0</v>
      </c>
      <c r="AY124" s="3">
        <f>IF(Inputs!$B$27&lt;&gt;"Ready","PENDING INPUTS",BF123)</f>
        <v>0</v>
      </c>
      <c r="AZ124" s="3">
        <f>IF(Inputs!$B$27&lt;&gt;"Ready","PENDING INPUTS",IF(A124&lt;=Inputs!$B$6,ROUND(AY124*Inputs!C19/12,2),0))</f>
        <v>0</v>
      </c>
      <c r="BA124" s="3">
        <f>IF(Inputs!$B$27&lt;&gt;"Ready","PENDING INPUTS",IF(AND(A124&lt;=Inputs!$B$6,AY124&gt;0),Inputs!G19,0))</f>
        <v>0</v>
      </c>
      <c r="BB124" s="3">
        <f>IF(Inputs!$B$27&lt;&gt;"Ready","PENDING INPUTS",IF(A124&gt;Inputs!$B$6,0,MIN((AY124+AZ124+BA124),IF(Inputs!H19=1,Inputs!D19,MAX(Inputs!F19,ROUND(AY124*Inputs!E19+AZ124+BA124,2))))))</f>
        <v>0</v>
      </c>
      <c r="BC124">
        <f>IF(Inputs!$B$27&lt;&gt;"Ready","PENDING INPUTS",IF(AY124&lt;=0,99,1+IF(AND(K124&gt;0,OR(K124&lt;AY124,AND(K124=AY124,0&lt;5))),1,0)+IF(AND(S124&gt;0,OR(S124&lt;AY124,AND(S124=AY124,1&lt;5))),1,0)+IF(AND(AA124&gt;0,OR(AA124&lt;AY124,AND(AA124=AY124,2&lt;5))),1,0)+IF(AND(AI124&gt;0,OR(AI124&lt;AY124,AND(AI124=AY124,3&lt;5))),1,0)+IF(AND(AQ124&gt;0,OR(AQ124&lt;AY124,AND(AQ124=AY124,4&lt;5))),1,0)+IF(AND(BG124&gt;0,OR(BG124&lt;AY124,AND(BG124=AY124,6&lt;5))),1,0)+IF(AND(BO124&gt;0,OR(BO124&lt;AY124,AND(BO124=AY124,7&lt;5))),1,0)+IF(AND(BW124&gt;0,OR(BW124&lt;AY124,AND(BW124=AY124,8&lt;5))),1,0)+IF(AND(CE124&gt;0,OR(CE124&lt;AY124,AND(CE124=AY124,9&lt;5))),1,0)))</f>
        <v>99</v>
      </c>
      <c r="BD124" s="3">
        <f>IF(Inputs!$B$27&lt;&gt;"Ready","PENDING INPUTS",IF(A124&gt;Inputs!$B$6,0,MIN(MAX(0,(AY124+AZ124+BA124)-BB124),MAX(0,C124-D124-(IF(O124&lt;BC124,K124+L124+M124-N124,0)+IF(W124&lt;BC124,S124+T124+U124-V124,0)+IF(AE124&lt;BC124,AA124+AB124+AC124-AD124,0)+IF(AM124&lt;BC124,AI124+AJ124+AK124-AL124,0)+IF(AU124&lt;BC124,AQ124+AR124+AS124-AT124,0)+IF(BC124&lt;BC124,AY124+AZ124+BA124-BB124,0)+IF(BK124&lt;BC124,BG124+BH124+BI124-BJ124,0)+IF(BS124&lt;BC124,BO124+BP124+BQ124-BR124,0)+IF(CA124&lt;BC124,BW124+BX124+BY124-BZ124,0)+IF(CI124&lt;BC124,CE124+CF124+CG124-CH124,0))))))</f>
        <v>0</v>
      </c>
      <c r="BE124" s="3">
        <f>IF(Inputs!$B$27&lt;&gt;"Ready","PENDING INPUTS",MIN((AY124+AZ124+BA124),IF(D124&gt;C124,IF(D124=0,0,BB124*C124/D124),BB124+BD124)))</f>
        <v>0</v>
      </c>
      <c r="BF124" s="3">
        <f>IF(Inputs!$B$27&lt;&gt;"Ready","PENDING INPUTS",MAX(0,(AY124+AZ124+BA124)-BE124))</f>
        <v>0</v>
      </c>
      <c r="BG124" s="3">
        <f>IF(Inputs!$B$27&lt;&gt;"Ready","PENDING INPUTS",BN123)</f>
        <v>0</v>
      </c>
      <c r="BH124" s="3">
        <f>IF(Inputs!$B$27&lt;&gt;"Ready","PENDING INPUTS",IF(A124&lt;=Inputs!$B$6,ROUND(BG124*Inputs!C20/12,2),0))</f>
        <v>0</v>
      </c>
      <c r="BI124" s="3">
        <f>IF(Inputs!$B$27&lt;&gt;"Ready","PENDING INPUTS",IF(AND(A124&lt;=Inputs!$B$6,BG124&gt;0),Inputs!G20,0))</f>
        <v>0</v>
      </c>
      <c r="BJ124" s="3">
        <f>IF(Inputs!$B$27&lt;&gt;"Ready","PENDING INPUTS",IF(A124&gt;Inputs!$B$6,0,MIN((BG124+BH124+BI124),IF(Inputs!H20=1,Inputs!D20,MAX(Inputs!F20,ROUND(BG124*Inputs!E20+BH124+BI124,2))))))</f>
        <v>0</v>
      </c>
      <c r="BK124">
        <f>IF(Inputs!$B$27&lt;&gt;"Ready","PENDING INPUTS",IF(BG124&lt;=0,99,1+IF(AND(K124&gt;0,OR(K124&lt;BG124,AND(K124=BG124,0&lt;6))),1,0)+IF(AND(S124&gt;0,OR(S124&lt;BG124,AND(S124=BG124,1&lt;6))),1,0)+IF(AND(AA124&gt;0,OR(AA124&lt;BG124,AND(AA124=BG124,2&lt;6))),1,0)+IF(AND(AI124&gt;0,OR(AI124&lt;BG124,AND(AI124=BG124,3&lt;6))),1,0)+IF(AND(AQ124&gt;0,OR(AQ124&lt;BG124,AND(AQ124=BG124,4&lt;6))),1,0)+IF(AND(AY124&gt;0,OR(AY124&lt;BG124,AND(AY124=BG124,5&lt;6))),1,0)+IF(AND(BO124&gt;0,OR(BO124&lt;BG124,AND(BO124=BG124,7&lt;6))),1,0)+IF(AND(BW124&gt;0,OR(BW124&lt;BG124,AND(BW124=BG124,8&lt;6))),1,0)+IF(AND(CE124&gt;0,OR(CE124&lt;BG124,AND(CE124=BG124,9&lt;6))),1,0)))</f>
        <v>99</v>
      </c>
      <c r="BL124" s="3">
        <f>IF(Inputs!$B$27&lt;&gt;"Ready","PENDING INPUTS",IF(A124&gt;Inputs!$B$6,0,MIN(MAX(0,(BG124+BH124+BI124)-BJ124),MAX(0,C124-D124-(IF(O124&lt;BK124,K124+L124+M124-N124,0)+IF(W124&lt;BK124,S124+T124+U124-V124,0)+IF(AE124&lt;BK124,AA124+AB124+AC124-AD124,0)+IF(AM124&lt;BK124,AI124+AJ124+AK124-AL124,0)+IF(AU124&lt;BK124,AQ124+AR124+AS124-AT124,0)+IF(BC124&lt;BK124,AY124+AZ124+BA124-BB124,0)+IF(BK124&lt;BK124,BG124+BH124+BI124-BJ124,0)+IF(BS124&lt;BK124,BO124+BP124+BQ124-BR124,0)+IF(CA124&lt;BK124,BW124+BX124+BY124-BZ124,0)+IF(CI124&lt;BK124,CE124+CF124+CG124-CH124,0))))))</f>
        <v>0</v>
      </c>
      <c r="BM124" s="3">
        <f>IF(Inputs!$B$27&lt;&gt;"Ready","PENDING INPUTS",MIN((BG124+BH124+BI124),IF(D124&gt;C124,IF(D124=0,0,BJ124*C124/D124),BJ124+BL124)))</f>
        <v>0</v>
      </c>
      <c r="BN124" s="3">
        <f>IF(Inputs!$B$27&lt;&gt;"Ready","PENDING INPUTS",MAX(0,(BG124+BH124+BI124)-BM124))</f>
        <v>0</v>
      </c>
      <c r="BO124" s="3">
        <f>IF(Inputs!$B$27&lt;&gt;"Ready","PENDING INPUTS",BV123)</f>
        <v>0</v>
      </c>
      <c r="BP124" s="3">
        <f>IF(Inputs!$B$27&lt;&gt;"Ready","PENDING INPUTS",IF(A124&lt;=Inputs!$B$6,ROUND(BO124*Inputs!C21/12,2),0))</f>
        <v>0</v>
      </c>
      <c r="BQ124" s="3">
        <f>IF(Inputs!$B$27&lt;&gt;"Ready","PENDING INPUTS",IF(AND(A124&lt;=Inputs!$B$6,BO124&gt;0),Inputs!G21,0))</f>
        <v>0</v>
      </c>
      <c r="BR124" s="3">
        <f>IF(Inputs!$B$27&lt;&gt;"Ready","PENDING INPUTS",IF(A124&gt;Inputs!$B$6,0,MIN((BO124+BP124+BQ124),IF(Inputs!H21=1,Inputs!D21,MAX(Inputs!F21,ROUND(BO124*Inputs!E21+BP124+BQ124,2))))))</f>
        <v>0</v>
      </c>
      <c r="BS124">
        <f>IF(Inputs!$B$27&lt;&gt;"Ready","PENDING INPUTS",IF(BO124&lt;=0,99,1+IF(AND(K124&gt;0,OR(K124&lt;BO124,AND(K124=BO124,0&lt;7))),1,0)+IF(AND(S124&gt;0,OR(S124&lt;BO124,AND(S124=BO124,1&lt;7))),1,0)+IF(AND(AA124&gt;0,OR(AA124&lt;BO124,AND(AA124=BO124,2&lt;7))),1,0)+IF(AND(AI124&gt;0,OR(AI124&lt;BO124,AND(AI124=BO124,3&lt;7))),1,0)+IF(AND(AQ124&gt;0,OR(AQ124&lt;BO124,AND(AQ124=BO124,4&lt;7))),1,0)+IF(AND(AY124&gt;0,OR(AY124&lt;BO124,AND(AY124=BO124,5&lt;7))),1,0)+IF(AND(BG124&gt;0,OR(BG124&lt;BO124,AND(BG124=BO124,6&lt;7))),1,0)+IF(AND(BW124&gt;0,OR(BW124&lt;BO124,AND(BW124=BO124,8&lt;7))),1,0)+IF(AND(CE124&gt;0,OR(CE124&lt;BO124,AND(CE124=BO124,9&lt;7))),1,0)))</f>
        <v>99</v>
      </c>
      <c r="BT124" s="3">
        <f>IF(Inputs!$B$27&lt;&gt;"Ready","PENDING INPUTS",IF(A124&gt;Inputs!$B$6,0,MIN(MAX(0,(BO124+BP124+BQ124)-BR124),MAX(0,C124-D124-(IF(O124&lt;BS124,K124+L124+M124-N124,0)+IF(W124&lt;BS124,S124+T124+U124-V124,0)+IF(AE124&lt;BS124,AA124+AB124+AC124-AD124,0)+IF(AM124&lt;BS124,AI124+AJ124+AK124-AL124,0)+IF(AU124&lt;BS124,AQ124+AR124+AS124-AT124,0)+IF(BC124&lt;BS124,AY124+AZ124+BA124-BB124,0)+IF(BK124&lt;BS124,BG124+BH124+BI124-BJ124,0)+IF(BS124&lt;BS124,BO124+BP124+BQ124-BR124,0)+IF(CA124&lt;BS124,BW124+BX124+BY124-BZ124,0)+IF(CI124&lt;BS124,CE124+CF124+CG124-CH124,0))))))</f>
        <v>0</v>
      </c>
      <c r="BU124" s="3">
        <f>IF(Inputs!$B$27&lt;&gt;"Ready","PENDING INPUTS",MIN((BO124+BP124+BQ124),IF(D124&gt;C124,IF(D124=0,0,BR124*C124/D124),BR124+BT124)))</f>
        <v>0</v>
      </c>
      <c r="BV124" s="3">
        <f>IF(Inputs!$B$27&lt;&gt;"Ready","PENDING INPUTS",MAX(0,(BO124+BP124+BQ124)-BU124))</f>
        <v>0</v>
      </c>
      <c r="BW124" s="3">
        <f>IF(Inputs!$B$27&lt;&gt;"Ready","PENDING INPUTS",CD123)</f>
        <v>0</v>
      </c>
      <c r="BX124" s="3">
        <f>IF(Inputs!$B$27&lt;&gt;"Ready","PENDING INPUTS",IF(A124&lt;=Inputs!$B$6,ROUND(BW124*Inputs!C22/12,2),0))</f>
        <v>0</v>
      </c>
      <c r="BY124" s="3">
        <f>IF(Inputs!$B$27&lt;&gt;"Ready","PENDING INPUTS",IF(AND(A124&lt;=Inputs!$B$6,BW124&gt;0),Inputs!G22,0))</f>
        <v>0</v>
      </c>
      <c r="BZ124" s="3">
        <f>IF(Inputs!$B$27&lt;&gt;"Ready","PENDING INPUTS",IF(A124&gt;Inputs!$B$6,0,MIN((BW124+BX124+BY124),IF(Inputs!H22=1,Inputs!D22,MAX(Inputs!F22,ROUND(BW124*Inputs!E22+BX124+BY124,2))))))</f>
        <v>0</v>
      </c>
      <c r="CA124">
        <f>IF(Inputs!$B$27&lt;&gt;"Ready","PENDING INPUTS",IF(BW124&lt;=0,99,1+IF(AND(K124&gt;0,OR(K124&lt;BW124,AND(K124=BW124,0&lt;8))),1,0)+IF(AND(S124&gt;0,OR(S124&lt;BW124,AND(S124=BW124,1&lt;8))),1,0)+IF(AND(AA124&gt;0,OR(AA124&lt;BW124,AND(AA124=BW124,2&lt;8))),1,0)+IF(AND(AI124&gt;0,OR(AI124&lt;BW124,AND(AI124=BW124,3&lt;8))),1,0)+IF(AND(AQ124&gt;0,OR(AQ124&lt;BW124,AND(AQ124=BW124,4&lt;8))),1,0)+IF(AND(AY124&gt;0,OR(AY124&lt;BW124,AND(AY124=BW124,5&lt;8))),1,0)+IF(AND(BG124&gt;0,OR(BG124&lt;BW124,AND(BG124=BW124,6&lt;8))),1,0)+IF(AND(BO124&gt;0,OR(BO124&lt;BW124,AND(BO124=BW124,7&lt;8))),1,0)+IF(AND(CE124&gt;0,OR(CE124&lt;BW124,AND(CE124=BW124,9&lt;8))),1,0)))</f>
        <v>99</v>
      </c>
      <c r="CB124" s="3">
        <f>IF(Inputs!$B$27&lt;&gt;"Ready","PENDING INPUTS",IF(A124&gt;Inputs!$B$6,0,MIN(MAX(0,(BW124+BX124+BY124)-BZ124),MAX(0,C124-D124-(IF(O124&lt;CA124,K124+L124+M124-N124,0)+IF(W124&lt;CA124,S124+T124+U124-V124,0)+IF(AE124&lt;CA124,AA124+AB124+AC124-AD124,0)+IF(AM124&lt;CA124,AI124+AJ124+AK124-AL124,0)+IF(AU124&lt;CA124,AQ124+AR124+AS124-AT124,0)+IF(BC124&lt;CA124,AY124+AZ124+BA124-BB124,0)+IF(BK124&lt;CA124,BG124+BH124+BI124-BJ124,0)+IF(BS124&lt;CA124,BO124+BP124+BQ124-BR124,0)+IF(CA124&lt;CA124,BW124+BX124+BY124-BZ124,0)+IF(CI124&lt;CA124,CE124+CF124+CG124-CH124,0))))))</f>
        <v>0</v>
      </c>
      <c r="CC124" s="3">
        <f>IF(Inputs!$B$27&lt;&gt;"Ready","PENDING INPUTS",MIN((BW124+BX124+BY124),IF(D124&gt;C124,IF(D124=0,0,BZ124*C124/D124),BZ124+CB124)))</f>
        <v>0</v>
      </c>
      <c r="CD124" s="3">
        <f>IF(Inputs!$B$27&lt;&gt;"Ready","PENDING INPUTS",MAX(0,(BW124+BX124+BY124)-CC124))</f>
        <v>0</v>
      </c>
      <c r="CE124" s="3">
        <f>IF(Inputs!$B$27&lt;&gt;"Ready","PENDING INPUTS",CL123)</f>
        <v>0</v>
      </c>
      <c r="CF124" s="3">
        <f>IF(Inputs!$B$27&lt;&gt;"Ready","PENDING INPUTS",IF(A124&lt;=Inputs!$B$6,ROUND(CE124*Inputs!C23/12,2),0))</f>
        <v>0</v>
      </c>
      <c r="CG124" s="3">
        <f>IF(Inputs!$B$27&lt;&gt;"Ready","PENDING INPUTS",IF(AND(A124&lt;=Inputs!$B$6,CE124&gt;0),Inputs!G23,0))</f>
        <v>0</v>
      </c>
      <c r="CH124" s="3">
        <f>IF(Inputs!$B$27&lt;&gt;"Ready","PENDING INPUTS",IF(A124&gt;Inputs!$B$6,0,MIN((CE124+CF124+CG124),IF(Inputs!H23=1,Inputs!D23,MAX(Inputs!F23,ROUND(CE124*Inputs!E23+CF124+CG124,2))))))</f>
        <v>0</v>
      </c>
      <c r="CI124">
        <f>IF(Inputs!$B$27&lt;&gt;"Ready","PENDING INPUTS",IF(CE124&lt;=0,99,1+IF(AND(K124&gt;0,OR(K124&lt;CE124,AND(K124=CE124,0&lt;9))),1,0)+IF(AND(S124&gt;0,OR(S124&lt;CE124,AND(S124=CE124,1&lt;9))),1,0)+IF(AND(AA124&gt;0,OR(AA124&lt;CE124,AND(AA124=CE124,2&lt;9))),1,0)+IF(AND(AI124&gt;0,OR(AI124&lt;CE124,AND(AI124=CE124,3&lt;9))),1,0)+IF(AND(AQ124&gt;0,OR(AQ124&lt;CE124,AND(AQ124=CE124,4&lt;9))),1,0)+IF(AND(AY124&gt;0,OR(AY124&lt;CE124,AND(AY124=CE124,5&lt;9))),1,0)+IF(AND(BG124&gt;0,OR(BG124&lt;CE124,AND(BG124=CE124,6&lt;9))),1,0)+IF(AND(BO124&gt;0,OR(BO124&lt;CE124,AND(BO124=CE124,7&lt;9))),1,0)+IF(AND(BW124&gt;0,OR(BW124&lt;CE124,AND(BW124=CE124,8&lt;9))),1,0)))</f>
        <v>99</v>
      </c>
      <c r="CJ124" s="3">
        <f>IF(Inputs!$B$27&lt;&gt;"Ready","PENDING INPUTS",IF(A124&gt;Inputs!$B$6,0,MIN(MAX(0,(CE124+CF124+CG124)-CH124),MAX(0,C124-D124-(IF(O124&lt;CI124,K124+L124+M124-N124,0)+IF(W124&lt;CI124,S124+T124+U124-V124,0)+IF(AE124&lt;CI124,AA124+AB124+AC124-AD124,0)+IF(AM124&lt;CI124,AI124+AJ124+AK124-AL124,0)+IF(AU124&lt;CI124,AQ124+AR124+AS124-AT124,0)+IF(BC124&lt;CI124,AY124+AZ124+BA124-BB124,0)+IF(BK124&lt;CI124,BG124+BH124+BI124-BJ124,0)+IF(BS124&lt;CI124,BO124+BP124+BQ124-BR124,0)+IF(CA124&lt;CI124,BW124+BX124+BY124-BZ124,0)+IF(CI124&lt;CI124,CE124+CF124+CG124-CH124,0))))))</f>
        <v>0</v>
      </c>
      <c r="CK124" s="3">
        <f>IF(Inputs!$B$27&lt;&gt;"Ready","PENDING INPUTS",MIN((CE124+CF124+CG124),IF(D124&gt;C124,IF(D124=0,0,CH124*C124/D124),CH124+CJ124)))</f>
        <v>0</v>
      </c>
      <c r="CL124" s="3">
        <f>IF(Inputs!$B$27&lt;&gt;"Ready","PENDING INPUTS",MAX(0,(CE124+CF124+CG124)-CK124))</f>
        <v>0</v>
      </c>
    </row>
    <row r="125" spans="1:90" ht="27.95" customHeight="1" x14ac:dyDescent="0.25">
      <c r="A125">
        <v>121</v>
      </c>
      <c r="B125" s="13">
        <f>IF(Inputs!$B$27&lt;&gt;"Ready","PENDING INPUTS",EDATE(Inputs!$B$5,A125-1))</f>
        <v>49949</v>
      </c>
      <c r="C125" s="3">
        <f>IF(Inputs!$B$27&lt;&gt;"Ready","PENDING INPUTS",IF(A125&lt;=Inputs!$B$6,MAX(0,Inputs!$B$4+IF(A125=Inputs!$B$7,Inputs!$B$8,0)+IF(A125=Inputs!$B$9,Inputs!$B$10,0)),0))</f>
        <v>0</v>
      </c>
      <c r="D125" s="3">
        <f>IF(Inputs!$B$27&lt;&gt;"Ready","PENDING INPUTS",SUM(N125,V125,AD125,AL125,AT125,BB125,BJ125,BR125,BZ125,CH125))</f>
        <v>0</v>
      </c>
      <c r="E125" s="3">
        <f>IF(Inputs!$B$27&lt;&gt;"Ready","PENDING INPUTS",MAX(0,D125-C125))</f>
        <v>0</v>
      </c>
      <c r="F125" s="3">
        <f>IF(Inputs!$B$27&lt;&gt;"Ready","PENDING INPUTS",SUM(Q125,Y125,AG125,AO125,AW125,BE125,BM125,BU125,CC125,CK125))</f>
        <v>0</v>
      </c>
      <c r="G125" s="3">
        <f>IF(Inputs!$B$27&lt;&gt;"Ready","PENDING INPUTS",SUM(L125,T125,AB125,AJ125,AR125,AZ125,BH125,BP125,BX125,CF125))</f>
        <v>0</v>
      </c>
      <c r="H125" s="3">
        <f>IF(Inputs!$B$27&lt;&gt;"Ready","PENDING INPUTS",SUM(M125,U125,AC125,AK125,AS125,BA125,BI125,BQ125,BY125,CG125))</f>
        <v>0</v>
      </c>
      <c r="I125" s="3">
        <f>IF(Inputs!$B$27&lt;&gt;"Ready","PENDING INPUTS",SUM(R125,Z125,AH125,AP125,AX125,BF125,BN125,BV125,CD125,CL125))</f>
        <v>0</v>
      </c>
      <c r="J125" t="str">
        <f>IF(Inputs!$B$27&lt;&gt;"Ready","PENDING INPUTS",IF(A125&gt;Inputs!$B$6,"Beyond horizon",IF(E125&gt;0.005,"MINIMUM SHORTFALL",IF(I125&lt;0.005,"Paid off","In progress"))))</f>
        <v>Beyond horizon</v>
      </c>
      <c r="K125" s="3">
        <f>IF(Inputs!$B$27&lt;&gt;"Ready","PENDING INPUTS",R124)</f>
        <v>0</v>
      </c>
      <c r="L125" s="3">
        <f>IF(Inputs!$B$27&lt;&gt;"Ready","PENDING INPUTS",IF(A125&lt;=Inputs!$B$6,ROUND(K125*Inputs!C14/12,2),0))</f>
        <v>0</v>
      </c>
      <c r="M125" s="3">
        <f>IF(Inputs!$B$27&lt;&gt;"Ready","PENDING INPUTS",IF(AND(A125&lt;=Inputs!$B$6,K125&gt;0),Inputs!G14,0))</f>
        <v>0</v>
      </c>
      <c r="N125" s="3">
        <f>IF(Inputs!$B$27&lt;&gt;"Ready","PENDING INPUTS",IF(A125&gt;Inputs!$B$6,0,MIN((K125+L125+M125),IF(Inputs!H14=1,Inputs!D14,MAX(Inputs!F14,ROUND(K125*Inputs!E14+L125+M125,2))))))</f>
        <v>0</v>
      </c>
      <c r="O125">
        <f>IF(Inputs!$B$27&lt;&gt;"Ready","PENDING INPUTS",IF(K125&lt;=0,99,1+IF(AND(S125&gt;0,OR(S125&lt;K125,AND(S125=K125,1&lt;0))),1,0)+IF(AND(AA125&gt;0,OR(AA125&lt;K125,AND(AA125=K125,2&lt;0))),1,0)+IF(AND(AI125&gt;0,OR(AI125&lt;K125,AND(AI125=K125,3&lt;0))),1,0)+IF(AND(AQ125&gt;0,OR(AQ125&lt;K125,AND(AQ125=K125,4&lt;0))),1,0)+IF(AND(AY125&gt;0,OR(AY125&lt;K125,AND(AY125=K125,5&lt;0))),1,0)+IF(AND(BG125&gt;0,OR(BG125&lt;K125,AND(BG125=K125,6&lt;0))),1,0)+IF(AND(BO125&gt;0,OR(BO125&lt;K125,AND(BO125=K125,7&lt;0))),1,0)+IF(AND(BW125&gt;0,OR(BW125&lt;K125,AND(BW125=K125,8&lt;0))),1,0)+IF(AND(CE125&gt;0,OR(CE125&lt;K125,AND(CE125=K125,9&lt;0))),1,0)))</f>
        <v>99</v>
      </c>
      <c r="P125" s="3">
        <f>IF(Inputs!$B$27&lt;&gt;"Ready","PENDING INPUTS",IF(A125&gt;Inputs!$B$6,0,MIN(MAX(0,(K125+L125+M125)-N125),MAX(0,C125-D125-(IF(O125&lt;O125,K125+L125+M125-N125,0)+IF(W125&lt;O125,S125+T125+U125-V125,0)+IF(AE125&lt;O125,AA125+AB125+AC125-AD125,0)+IF(AM125&lt;O125,AI125+AJ125+AK125-AL125,0)+IF(AU125&lt;O125,AQ125+AR125+AS125-AT125,0)+IF(BC125&lt;O125,AY125+AZ125+BA125-BB125,0)+IF(BK125&lt;O125,BG125+BH125+BI125-BJ125,0)+IF(BS125&lt;O125,BO125+BP125+BQ125-BR125,0)+IF(CA125&lt;O125,BW125+BX125+BY125-BZ125,0)+IF(CI125&lt;O125,CE125+CF125+CG125-CH125,0))))))</f>
        <v>0</v>
      </c>
      <c r="Q125" s="3">
        <f>IF(Inputs!$B$27&lt;&gt;"Ready","PENDING INPUTS",MIN((K125+L125+M125),IF(D125&gt;C125,IF(D125=0,0,N125*C125/D125),N125+P125)))</f>
        <v>0</v>
      </c>
      <c r="R125" s="3">
        <f>IF(Inputs!$B$27&lt;&gt;"Ready","PENDING INPUTS",MAX(0,(K125+L125+M125)-Q125))</f>
        <v>0</v>
      </c>
      <c r="S125" s="3">
        <f>IF(Inputs!$B$27&lt;&gt;"Ready","PENDING INPUTS",Z124)</f>
        <v>0</v>
      </c>
      <c r="T125" s="3">
        <f>IF(Inputs!$B$27&lt;&gt;"Ready","PENDING INPUTS",IF(A125&lt;=Inputs!$B$6,ROUND(S125*Inputs!C15/12,2),0))</f>
        <v>0</v>
      </c>
      <c r="U125" s="3">
        <f>IF(Inputs!$B$27&lt;&gt;"Ready","PENDING INPUTS",IF(AND(A125&lt;=Inputs!$B$6,S125&gt;0),Inputs!G15,0))</f>
        <v>0</v>
      </c>
      <c r="V125" s="3">
        <f>IF(Inputs!$B$27&lt;&gt;"Ready","PENDING INPUTS",IF(A125&gt;Inputs!$B$6,0,MIN((S125+T125+U125),IF(Inputs!H15=1,Inputs!D15,MAX(Inputs!F15,ROUND(S125*Inputs!E15+T125+U125,2))))))</f>
        <v>0</v>
      </c>
      <c r="W125">
        <f>IF(Inputs!$B$27&lt;&gt;"Ready","PENDING INPUTS",IF(S125&lt;=0,99,1+IF(AND(K125&gt;0,OR(K125&lt;S125,AND(K125=S125,0&lt;1))),1,0)+IF(AND(AA125&gt;0,OR(AA125&lt;S125,AND(AA125=S125,2&lt;1))),1,0)+IF(AND(AI125&gt;0,OR(AI125&lt;S125,AND(AI125=S125,3&lt;1))),1,0)+IF(AND(AQ125&gt;0,OR(AQ125&lt;S125,AND(AQ125=S125,4&lt;1))),1,0)+IF(AND(AY125&gt;0,OR(AY125&lt;S125,AND(AY125=S125,5&lt;1))),1,0)+IF(AND(BG125&gt;0,OR(BG125&lt;S125,AND(BG125=S125,6&lt;1))),1,0)+IF(AND(BO125&gt;0,OR(BO125&lt;S125,AND(BO125=S125,7&lt;1))),1,0)+IF(AND(BW125&gt;0,OR(BW125&lt;S125,AND(BW125=S125,8&lt;1))),1,0)+IF(AND(CE125&gt;0,OR(CE125&lt;S125,AND(CE125=S125,9&lt;1))),1,0)))</f>
        <v>99</v>
      </c>
      <c r="X125" s="3">
        <f>IF(Inputs!$B$27&lt;&gt;"Ready","PENDING INPUTS",IF(A125&gt;Inputs!$B$6,0,MIN(MAX(0,(S125+T125+U125)-V125),MAX(0,C125-D125-(IF(O125&lt;W125,K125+L125+M125-N125,0)+IF(W125&lt;W125,S125+T125+U125-V125,0)+IF(AE125&lt;W125,AA125+AB125+AC125-AD125,0)+IF(AM125&lt;W125,AI125+AJ125+AK125-AL125,0)+IF(AU125&lt;W125,AQ125+AR125+AS125-AT125,0)+IF(BC125&lt;W125,AY125+AZ125+BA125-BB125,0)+IF(BK125&lt;W125,BG125+BH125+BI125-BJ125,0)+IF(BS125&lt;W125,BO125+BP125+BQ125-BR125,0)+IF(CA125&lt;W125,BW125+BX125+BY125-BZ125,0)+IF(CI125&lt;W125,CE125+CF125+CG125-CH125,0))))))</f>
        <v>0</v>
      </c>
      <c r="Y125" s="3">
        <f>IF(Inputs!$B$27&lt;&gt;"Ready","PENDING INPUTS",MIN((S125+T125+U125),IF(D125&gt;C125,IF(D125=0,0,V125*C125/D125),V125+X125)))</f>
        <v>0</v>
      </c>
      <c r="Z125" s="3">
        <f>IF(Inputs!$B$27&lt;&gt;"Ready","PENDING INPUTS",MAX(0,(S125+T125+U125)-Y125))</f>
        <v>0</v>
      </c>
      <c r="AA125" s="3">
        <f>IF(Inputs!$B$27&lt;&gt;"Ready","PENDING INPUTS",AH124)</f>
        <v>0</v>
      </c>
      <c r="AB125" s="3">
        <f>IF(Inputs!$B$27&lt;&gt;"Ready","PENDING INPUTS",IF(A125&lt;=Inputs!$B$6,ROUND(AA125*Inputs!C16/12,2),0))</f>
        <v>0</v>
      </c>
      <c r="AC125" s="3">
        <f>IF(Inputs!$B$27&lt;&gt;"Ready","PENDING INPUTS",IF(AND(A125&lt;=Inputs!$B$6,AA125&gt;0),Inputs!G16,0))</f>
        <v>0</v>
      </c>
      <c r="AD125" s="3">
        <f>IF(Inputs!$B$27&lt;&gt;"Ready","PENDING INPUTS",IF(A125&gt;Inputs!$B$6,0,MIN((AA125+AB125+AC125),IF(Inputs!H16=1,Inputs!D16,MAX(Inputs!F16,ROUND(AA125*Inputs!E16+AB125+AC125,2))))))</f>
        <v>0</v>
      </c>
      <c r="AE125">
        <f>IF(Inputs!$B$27&lt;&gt;"Ready","PENDING INPUTS",IF(AA125&lt;=0,99,1+IF(AND(K125&gt;0,OR(K125&lt;AA125,AND(K125=AA125,0&lt;2))),1,0)+IF(AND(S125&gt;0,OR(S125&lt;AA125,AND(S125=AA125,1&lt;2))),1,0)+IF(AND(AI125&gt;0,OR(AI125&lt;AA125,AND(AI125=AA125,3&lt;2))),1,0)+IF(AND(AQ125&gt;0,OR(AQ125&lt;AA125,AND(AQ125=AA125,4&lt;2))),1,0)+IF(AND(AY125&gt;0,OR(AY125&lt;AA125,AND(AY125=AA125,5&lt;2))),1,0)+IF(AND(BG125&gt;0,OR(BG125&lt;AA125,AND(BG125=AA125,6&lt;2))),1,0)+IF(AND(BO125&gt;0,OR(BO125&lt;AA125,AND(BO125=AA125,7&lt;2))),1,0)+IF(AND(BW125&gt;0,OR(BW125&lt;AA125,AND(BW125=AA125,8&lt;2))),1,0)+IF(AND(CE125&gt;0,OR(CE125&lt;AA125,AND(CE125=AA125,9&lt;2))),1,0)))</f>
        <v>99</v>
      </c>
      <c r="AF125" s="3">
        <f>IF(Inputs!$B$27&lt;&gt;"Ready","PENDING INPUTS",IF(A125&gt;Inputs!$B$6,0,MIN(MAX(0,(AA125+AB125+AC125)-AD125),MAX(0,C125-D125-(IF(O125&lt;AE125,K125+L125+M125-N125,0)+IF(W125&lt;AE125,S125+T125+U125-V125,0)+IF(AE125&lt;AE125,AA125+AB125+AC125-AD125,0)+IF(AM125&lt;AE125,AI125+AJ125+AK125-AL125,0)+IF(AU125&lt;AE125,AQ125+AR125+AS125-AT125,0)+IF(BC125&lt;AE125,AY125+AZ125+BA125-BB125,0)+IF(BK125&lt;AE125,BG125+BH125+BI125-BJ125,0)+IF(BS125&lt;AE125,BO125+BP125+BQ125-BR125,0)+IF(CA125&lt;AE125,BW125+BX125+BY125-BZ125,0)+IF(CI125&lt;AE125,CE125+CF125+CG125-CH125,0))))))</f>
        <v>0</v>
      </c>
      <c r="AG125" s="3">
        <f>IF(Inputs!$B$27&lt;&gt;"Ready","PENDING INPUTS",MIN((AA125+AB125+AC125),IF(D125&gt;C125,IF(D125=0,0,AD125*C125/D125),AD125+AF125)))</f>
        <v>0</v>
      </c>
      <c r="AH125" s="3">
        <f>IF(Inputs!$B$27&lt;&gt;"Ready","PENDING INPUTS",MAX(0,(AA125+AB125+AC125)-AG125))</f>
        <v>0</v>
      </c>
      <c r="AI125" s="3">
        <f>IF(Inputs!$B$27&lt;&gt;"Ready","PENDING INPUTS",AP124)</f>
        <v>0</v>
      </c>
      <c r="AJ125" s="3">
        <f>IF(Inputs!$B$27&lt;&gt;"Ready","PENDING INPUTS",IF(A125&lt;=Inputs!$B$6,ROUND(AI125*Inputs!C17/12,2),0))</f>
        <v>0</v>
      </c>
      <c r="AK125" s="3">
        <f>IF(Inputs!$B$27&lt;&gt;"Ready","PENDING INPUTS",IF(AND(A125&lt;=Inputs!$B$6,AI125&gt;0),Inputs!G17,0))</f>
        <v>0</v>
      </c>
      <c r="AL125" s="3">
        <f>IF(Inputs!$B$27&lt;&gt;"Ready","PENDING INPUTS",IF(A125&gt;Inputs!$B$6,0,MIN((AI125+AJ125+AK125),IF(Inputs!H17=1,Inputs!D17,MAX(Inputs!F17,ROUND(AI125*Inputs!E17+AJ125+AK125,2))))))</f>
        <v>0</v>
      </c>
      <c r="AM125">
        <f>IF(Inputs!$B$27&lt;&gt;"Ready","PENDING INPUTS",IF(AI125&lt;=0,99,1+IF(AND(K125&gt;0,OR(K125&lt;AI125,AND(K125=AI125,0&lt;3))),1,0)+IF(AND(S125&gt;0,OR(S125&lt;AI125,AND(S125=AI125,1&lt;3))),1,0)+IF(AND(AA125&gt;0,OR(AA125&lt;AI125,AND(AA125=AI125,2&lt;3))),1,0)+IF(AND(AQ125&gt;0,OR(AQ125&lt;AI125,AND(AQ125=AI125,4&lt;3))),1,0)+IF(AND(AY125&gt;0,OR(AY125&lt;AI125,AND(AY125=AI125,5&lt;3))),1,0)+IF(AND(BG125&gt;0,OR(BG125&lt;AI125,AND(BG125=AI125,6&lt;3))),1,0)+IF(AND(BO125&gt;0,OR(BO125&lt;AI125,AND(BO125=AI125,7&lt;3))),1,0)+IF(AND(BW125&gt;0,OR(BW125&lt;AI125,AND(BW125=AI125,8&lt;3))),1,0)+IF(AND(CE125&gt;0,OR(CE125&lt;AI125,AND(CE125=AI125,9&lt;3))),1,0)))</f>
        <v>99</v>
      </c>
      <c r="AN125" s="3">
        <f>IF(Inputs!$B$27&lt;&gt;"Ready","PENDING INPUTS",IF(A125&gt;Inputs!$B$6,0,MIN(MAX(0,(AI125+AJ125+AK125)-AL125),MAX(0,C125-D125-(IF(O125&lt;AM125,K125+L125+M125-N125,0)+IF(W125&lt;AM125,S125+T125+U125-V125,0)+IF(AE125&lt;AM125,AA125+AB125+AC125-AD125,0)+IF(AM125&lt;AM125,AI125+AJ125+AK125-AL125,0)+IF(AU125&lt;AM125,AQ125+AR125+AS125-AT125,0)+IF(BC125&lt;AM125,AY125+AZ125+BA125-BB125,0)+IF(BK125&lt;AM125,BG125+BH125+BI125-BJ125,0)+IF(BS125&lt;AM125,BO125+BP125+BQ125-BR125,0)+IF(CA125&lt;AM125,BW125+BX125+BY125-BZ125,0)+IF(CI125&lt;AM125,CE125+CF125+CG125-CH125,0))))))</f>
        <v>0</v>
      </c>
      <c r="AO125" s="3">
        <f>IF(Inputs!$B$27&lt;&gt;"Ready","PENDING INPUTS",MIN((AI125+AJ125+AK125),IF(D125&gt;C125,IF(D125=0,0,AL125*C125/D125),AL125+AN125)))</f>
        <v>0</v>
      </c>
      <c r="AP125" s="3">
        <f>IF(Inputs!$B$27&lt;&gt;"Ready","PENDING INPUTS",MAX(0,(AI125+AJ125+AK125)-AO125))</f>
        <v>0</v>
      </c>
      <c r="AQ125" s="3">
        <f>IF(Inputs!$B$27&lt;&gt;"Ready","PENDING INPUTS",AX124)</f>
        <v>0</v>
      </c>
      <c r="AR125" s="3">
        <f>IF(Inputs!$B$27&lt;&gt;"Ready","PENDING INPUTS",IF(A125&lt;=Inputs!$B$6,ROUND(AQ125*Inputs!C18/12,2),0))</f>
        <v>0</v>
      </c>
      <c r="AS125" s="3">
        <f>IF(Inputs!$B$27&lt;&gt;"Ready","PENDING INPUTS",IF(AND(A125&lt;=Inputs!$B$6,AQ125&gt;0),Inputs!G18,0))</f>
        <v>0</v>
      </c>
      <c r="AT125" s="3">
        <f>IF(Inputs!$B$27&lt;&gt;"Ready","PENDING INPUTS",IF(A125&gt;Inputs!$B$6,0,MIN((AQ125+AR125+AS125),IF(Inputs!H18=1,Inputs!D18,MAX(Inputs!F18,ROUND(AQ125*Inputs!E18+AR125+AS125,2))))))</f>
        <v>0</v>
      </c>
      <c r="AU125">
        <f>IF(Inputs!$B$27&lt;&gt;"Ready","PENDING INPUTS",IF(AQ125&lt;=0,99,1+IF(AND(K125&gt;0,OR(K125&lt;AQ125,AND(K125=AQ125,0&lt;4))),1,0)+IF(AND(S125&gt;0,OR(S125&lt;AQ125,AND(S125=AQ125,1&lt;4))),1,0)+IF(AND(AA125&gt;0,OR(AA125&lt;AQ125,AND(AA125=AQ125,2&lt;4))),1,0)+IF(AND(AI125&gt;0,OR(AI125&lt;AQ125,AND(AI125=AQ125,3&lt;4))),1,0)+IF(AND(AY125&gt;0,OR(AY125&lt;AQ125,AND(AY125=AQ125,5&lt;4))),1,0)+IF(AND(BG125&gt;0,OR(BG125&lt;AQ125,AND(BG125=AQ125,6&lt;4))),1,0)+IF(AND(BO125&gt;0,OR(BO125&lt;AQ125,AND(BO125=AQ125,7&lt;4))),1,0)+IF(AND(BW125&gt;0,OR(BW125&lt;AQ125,AND(BW125=AQ125,8&lt;4))),1,0)+IF(AND(CE125&gt;0,OR(CE125&lt;AQ125,AND(CE125=AQ125,9&lt;4))),1,0)))</f>
        <v>99</v>
      </c>
      <c r="AV125" s="3">
        <f>IF(Inputs!$B$27&lt;&gt;"Ready","PENDING INPUTS",IF(A125&gt;Inputs!$B$6,0,MIN(MAX(0,(AQ125+AR125+AS125)-AT125),MAX(0,C125-D125-(IF(O125&lt;AU125,K125+L125+M125-N125,0)+IF(W125&lt;AU125,S125+T125+U125-V125,0)+IF(AE125&lt;AU125,AA125+AB125+AC125-AD125,0)+IF(AM125&lt;AU125,AI125+AJ125+AK125-AL125,0)+IF(AU125&lt;AU125,AQ125+AR125+AS125-AT125,0)+IF(BC125&lt;AU125,AY125+AZ125+BA125-BB125,0)+IF(BK125&lt;AU125,BG125+BH125+BI125-BJ125,0)+IF(BS125&lt;AU125,BO125+BP125+BQ125-BR125,0)+IF(CA125&lt;AU125,BW125+BX125+BY125-BZ125,0)+IF(CI125&lt;AU125,CE125+CF125+CG125-CH125,0))))))</f>
        <v>0</v>
      </c>
      <c r="AW125" s="3">
        <f>IF(Inputs!$B$27&lt;&gt;"Ready","PENDING INPUTS",MIN((AQ125+AR125+AS125),IF(D125&gt;C125,IF(D125=0,0,AT125*C125/D125),AT125+AV125)))</f>
        <v>0</v>
      </c>
      <c r="AX125" s="3">
        <f>IF(Inputs!$B$27&lt;&gt;"Ready","PENDING INPUTS",MAX(0,(AQ125+AR125+AS125)-AW125))</f>
        <v>0</v>
      </c>
      <c r="AY125" s="3">
        <f>IF(Inputs!$B$27&lt;&gt;"Ready","PENDING INPUTS",BF124)</f>
        <v>0</v>
      </c>
      <c r="AZ125" s="3">
        <f>IF(Inputs!$B$27&lt;&gt;"Ready","PENDING INPUTS",IF(A125&lt;=Inputs!$B$6,ROUND(AY125*Inputs!C19/12,2),0))</f>
        <v>0</v>
      </c>
      <c r="BA125" s="3">
        <f>IF(Inputs!$B$27&lt;&gt;"Ready","PENDING INPUTS",IF(AND(A125&lt;=Inputs!$B$6,AY125&gt;0),Inputs!G19,0))</f>
        <v>0</v>
      </c>
      <c r="BB125" s="3">
        <f>IF(Inputs!$B$27&lt;&gt;"Ready","PENDING INPUTS",IF(A125&gt;Inputs!$B$6,0,MIN((AY125+AZ125+BA125),IF(Inputs!H19=1,Inputs!D19,MAX(Inputs!F19,ROUND(AY125*Inputs!E19+AZ125+BA125,2))))))</f>
        <v>0</v>
      </c>
      <c r="BC125">
        <f>IF(Inputs!$B$27&lt;&gt;"Ready","PENDING INPUTS",IF(AY125&lt;=0,99,1+IF(AND(K125&gt;0,OR(K125&lt;AY125,AND(K125=AY125,0&lt;5))),1,0)+IF(AND(S125&gt;0,OR(S125&lt;AY125,AND(S125=AY125,1&lt;5))),1,0)+IF(AND(AA125&gt;0,OR(AA125&lt;AY125,AND(AA125=AY125,2&lt;5))),1,0)+IF(AND(AI125&gt;0,OR(AI125&lt;AY125,AND(AI125=AY125,3&lt;5))),1,0)+IF(AND(AQ125&gt;0,OR(AQ125&lt;AY125,AND(AQ125=AY125,4&lt;5))),1,0)+IF(AND(BG125&gt;0,OR(BG125&lt;AY125,AND(BG125=AY125,6&lt;5))),1,0)+IF(AND(BO125&gt;0,OR(BO125&lt;AY125,AND(BO125=AY125,7&lt;5))),1,0)+IF(AND(BW125&gt;0,OR(BW125&lt;AY125,AND(BW125=AY125,8&lt;5))),1,0)+IF(AND(CE125&gt;0,OR(CE125&lt;AY125,AND(CE125=AY125,9&lt;5))),1,0)))</f>
        <v>99</v>
      </c>
      <c r="BD125" s="3">
        <f>IF(Inputs!$B$27&lt;&gt;"Ready","PENDING INPUTS",IF(A125&gt;Inputs!$B$6,0,MIN(MAX(0,(AY125+AZ125+BA125)-BB125),MAX(0,C125-D125-(IF(O125&lt;BC125,K125+L125+M125-N125,0)+IF(W125&lt;BC125,S125+T125+U125-V125,0)+IF(AE125&lt;BC125,AA125+AB125+AC125-AD125,0)+IF(AM125&lt;BC125,AI125+AJ125+AK125-AL125,0)+IF(AU125&lt;BC125,AQ125+AR125+AS125-AT125,0)+IF(BC125&lt;BC125,AY125+AZ125+BA125-BB125,0)+IF(BK125&lt;BC125,BG125+BH125+BI125-BJ125,0)+IF(BS125&lt;BC125,BO125+BP125+BQ125-BR125,0)+IF(CA125&lt;BC125,BW125+BX125+BY125-BZ125,0)+IF(CI125&lt;BC125,CE125+CF125+CG125-CH125,0))))))</f>
        <v>0</v>
      </c>
      <c r="BE125" s="3">
        <f>IF(Inputs!$B$27&lt;&gt;"Ready","PENDING INPUTS",MIN((AY125+AZ125+BA125),IF(D125&gt;C125,IF(D125=0,0,BB125*C125/D125),BB125+BD125)))</f>
        <v>0</v>
      </c>
      <c r="BF125" s="3">
        <f>IF(Inputs!$B$27&lt;&gt;"Ready","PENDING INPUTS",MAX(0,(AY125+AZ125+BA125)-BE125))</f>
        <v>0</v>
      </c>
      <c r="BG125" s="3">
        <f>IF(Inputs!$B$27&lt;&gt;"Ready","PENDING INPUTS",BN124)</f>
        <v>0</v>
      </c>
      <c r="BH125" s="3">
        <f>IF(Inputs!$B$27&lt;&gt;"Ready","PENDING INPUTS",IF(A125&lt;=Inputs!$B$6,ROUND(BG125*Inputs!C20/12,2),0))</f>
        <v>0</v>
      </c>
      <c r="BI125" s="3">
        <f>IF(Inputs!$B$27&lt;&gt;"Ready","PENDING INPUTS",IF(AND(A125&lt;=Inputs!$B$6,BG125&gt;0),Inputs!G20,0))</f>
        <v>0</v>
      </c>
      <c r="BJ125" s="3">
        <f>IF(Inputs!$B$27&lt;&gt;"Ready","PENDING INPUTS",IF(A125&gt;Inputs!$B$6,0,MIN((BG125+BH125+BI125),IF(Inputs!H20=1,Inputs!D20,MAX(Inputs!F20,ROUND(BG125*Inputs!E20+BH125+BI125,2))))))</f>
        <v>0</v>
      </c>
      <c r="BK125">
        <f>IF(Inputs!$B$27&lt;&gt;"Ready","PENDING INPUTS",IF(BG125&lt;=0,99,1+IF(AND(K125&gt;0,OR(K125&lt;BG125,AND(K125=BG125,0&lt;6))),1,0)+IF(AND(S125&gt;0,OR(S125&lt;BG125,AND(S125=BG125,1&lt;6))),1,0)+IF(AND(AA125&gt;0,OR(AA125&lt;BG125,AND(AA125=BG125,2&lt;6))),1,0)+IF(AND(AI125&gt;0,OR(AI125&lt;BG125,AND(AI125=BG125,3&lt;6))),1,0)+IF(AND(AQ125&gt;0,OR(AQ125&lt;BG125,AND(AQ125=BG125,4&lt;6))),1,0)+IF(AND(AY125&gt;0,OR(AY125&lt;BG125,AND(AY125=BG125,5&lt;6))),1,0)+IF(AND(BO125&gt;0,OR(BO125&lt;BG125,AND(BO125=BG125,7&lt;6))),1,0)+IF(AND(BW125&gt;0,OR(BW125&lt;BG125,AND(BW125=BG125,8&lt;6))),1,0)+IF(AND(CE125&gt;0,OR(CE125&lt;BG125,AND(CE125=BG125,9&lt;6))),1,0)))</f>
        <v>99</v>
      </c>
      <c r="BL125" s="3">
        <f>IF(Inputs!$B$27&lt;&gt;"Ready","PENDING INPUTS",IF(A125&gt;Inputs!$B$6,0,MIN(MAX(0,(BG125+BH125+BI125)-BJ125),MAX(0,C125-D125-(IF(O125&lt;BK125,K125+L125+M125-N125,0)+IF(W125&lt;BK125,S125+T125+U125-V125,0)+IF(AE125&lt;BK125,AA125+AB125+AC125-AD125,0)+IF(AM125&lt;BK125,AI125+AJ125+AK125-AL125,0)+IF(AU125&lt;BK125,AQ125+AR125+AS125-AT125,0)+IF(BC125&lt;BK125,AY125+AZ125+BA125-BB125,0)+IF(BK125&lt;BK125,BG125+BH125+BI125-BJ125,0)+IF(BS125&lt;BK125,BO125+BP125+BQ125-BR125,0)+IF(CA125&lt;BK125,BW125+BX125+BY125-BZ125,0)+IF(CI125&lt;BK125,CE125+CF125+CG125-CH125,0))))))</f>
        <v>0</v>
      </c>
      <c r="BM125" s="3">
        <f>IF(Inputs!$B$27&lt;&gt;"Ready","PENDING INPUTS",MIN((BG125+BH125+BI125),IF(D125&gt;C125,IF(D125=0,0,BJ125*C125/D125),BJ125+BL125)))</f>
        <v>0</v>
      </c>
      <c r="BN125" s="3">
        <f>IF(Inputs!$B$27&lt;&gt;"Ready","PENDING INPUTS",MAX(0,(BG125+BH125+BI125)-BM125))</f>
        <v>0</v>
      </c>
      <c r="BO125" s="3">
        <f>IF(Inputs!$B$27&lt;&gt;"Ready","PENDING INPUTS",BV124)</f>
        <v>0</v>
      </c>
      <c r="BP125" s="3">
        <f>IF(Inputs!$B$27&lt;&gt;"Ready","PENDING INPUTS",IF(A125&lt;=Inputs!$B$6,ROUND(BO125*Inputs!C21/12,2),0))</f>
        <v>0</v>
      </c>
      <c r="BQ125" s="3">
        <f>IF(Inputs!$B$27&lt;&gt;"Ready","PENDING INPUTS",IF(AND(A125&lt;=Inputs!$B$6,BO125&gt;0),Inputs!G21,0))</f>
        <v>0</v>
      </c>
      <c r="BR125" s="3">
        <f>IF(Inputs!$B$27&lt;&gt;"Ready","PENDING INPUTS",IF(A125&gt;Inputs!$B$6,0,MIN((BO125+BP125+BQ125),IF(Inputs!H21=1,Inputs!D21,MAX(Inputs!F21,ROUND(BO125*Inputs!E21+BP125+BQ125,2))))))</f>
        <v>0</v>
      </c>
      <c r="BS125">
        <f>IF(Inputs!$B$27&lt;&gt;"Ready","PENDING INPUTS",IF(BO125&lt;=0,99,1+IF(AND(K125&gt;0,OR(K125&lt;BO125,AND(K125=BO125,0&lt;7))),1,0)+IF(AND(S125&gt;0,OR(S125&lt;BO125,AND(S125=BO125,1&lt;7))),1,0)+IF(AND(AA125&gt;0,OR(AA125&lt;BO125,AND(AA125=BO125,2&lt;7))),1,0)+IF(AND(AI125&gt;0,OR(AI125&lt;BO125,AND(AI125=BO125,3&lt;7))),1,0)+IF(AND(AQ125&gt;0,OR(AQ125&lt;BO125,AND(AQ125=BO125,4&lt;7))),1,0)+IF(AND(AY125&gt;0,OR(AY125&lt;BO125,AND(AY125=BO125,5&lt;7))),1,0)+IF(AND(BG125&gt;0,OR(BG125&lt;BO125,AND(BG125=BO125,6&lt;7))),1,0)+IF(AND(BW125&gt;0,OR(BW125&lt;BO125,AND(BW125=BO125,8&lt;7))),1,0)+IF(AND(CE125&gt;0,OR(CE125&lt;BO125,AND(CE125=BO125,9&lt;7))),1,0)))</f>
        <v>99</v>
      </c>
      <c r="BT125" s="3">
        <f>IF(Inputs!$B$27&lt;&gt;"Ready","PENDING INPUTS",IF(A125&gt;Inputs!$B$6,0,MIN(MAX(0,(BO125+BP125+BQ125)-BR125),MAX(0,C125-D125-(IF(O125&lt;BS125,K125+L125+M125-N125,0)+IF(W125&lt;BS125,S125+T125+U125-V125,0)+IF(AE125&lt;BS125,AA125+AB125+AC125-AD125,0)+IF(AM125&lt;BS125,AI125+AJ125+AK125-AL125,0)+IF(AU125&lt;BS125,AQ125+AR125+AS125-AT125,0)+IF(BC125&lt;BS125,AY125+AZ125+BA125-BB125,0)+IF(BK125&lt;BS125,BG125+BH125+BI125-BJ125,0)+IF(BS125&lt;BS125,BO125+BP125+BQ125-BR125,0)+IF(CA125&lt;BS125,BW125+BX125+BY125-BZ125,0)+IF(CI125&lt;BS125,CE125+CF125+CG125-CH125,0))))))</f>
        <v>0</v>
      </c>
      <c r="BU125" s="3">
        <f>IF(Inputs!$B$27&lt;&gt;"Ready","PENDING INPUTS",MIN((BO125+BP125+BQ125),IF(D125&gt;C125,IF(D125=0,0,BR125*C125/D125),BR125+BT125)))</f>
        <v>0</v>
      </c>
      <c r="BV125" s="3">
        <f>IF(Inputs!$B$27&lt;&gt;"Ready","PENDING INPUTS",MAX(0,(BO125+BP125+BQ125)-BU125))</f>
        <v>0</v>
      </c>
      <c r="BW125" s="3">
        <f>IF(Inputs!$B$27&lt;&gt;"Ready","PENDING INPUTS",CD124)</f>
        <v>0</v>
      </c>
      <c r="BX125" s="3">
        <f>IF(Inputs!$B$27&lt;&gt;"Ready","PENDING INPUTS",IF(A125&lt;=Inputs!$B$6,ROUND(BW125*Inputs!C22/12,2),0))</f>
        <v>0</v>
      </c>
      <c r="BY125" s="3">
        <f>IF(Inputs!$B$27&lt;&gt;"Ready","PENDING INPUTS",IF(AND(A125&lt;=Inputs!$B$6,BW125&gt;0),Inputs!G22,0))</f>
        <v>0</v>
      </c>
      <c r="BZ125" s="3">
        <f>IF(Inputs!$B$27&lt;&gt;"Ready","PENDING INPUTS",IF(A125&gt;Inputs!$B$6,0,MIN((BW125+BX125+BY125),IF(Inputs!H22=1,Inputs!D22,MAX(Inputs!F22,ROUND(BW125*Inputs!E22+BX125+BY125,2))))))</f>
        <v>0</v>
      </c>
      <c r="CA125">
        <f>IF(Inputs!$B$27&lt;&gt;"Ready","PENDING INPUTS",IF(BW125&lt;=0,99,1+IF(AND(K125&gt;0,OR(K125&lt;BW125,AND(K125=BW125,0&lt;8))),1,0)+IF(AND(S125&gt;0,OR(S125&lt;BW125,AND(S125=BW125,1&lt;8))),1,0)+IF(AND(AA125&gt;0,OR(AA125&lt;BW125,AND(AA125=BW125,2&lt;8))),1,0)+IF(AND(AI125&gt;0,OR(AI125&lt;BW125,AND(AI125=BW125,3&lt;8))),1,0)+IF(AND(AQ125&gt;0,OR(AQ125&lt;BW125,AND(AQ125=BW125,4&lt;8))),1,0)+IF(AND(AY125&gt;0,OR(AY125&lt;BW125,AND(AY125=BW125,5&lt;8))),1,0)+IF(AND(BG125&gt;0,OR(BG125&lt;BW125,AND(BG125=BW125,6&lt;8))),1,0)+IF(AND(BO125&gt;0,OR(BO125&lt;BW125,AND(BO125=BW125,7&lt;8))),1,0)+IF(AND(CE125&gt;0,OR(CE125&lt;BW125,AND(CE125=BW125,9&lt;8))),1,0)))</f>
        <v>99</v>
      </c>
      <c r="CB125" s="3">
        <f>IF(Inputs!$B$27&lt;&gt;"Ready","PENDING INPUTS",IF(A125&gt;Inputs!$B$6,0,MIN(MAX(0,(BW125+BX125+BY125)-BZ125),MAX(0,C125-D125-(IF(O125&lt;CA125,K125+L125+M125-N125,0)+IF(W125&lt;CA125,S125+T125+U125-V125,0)+IF(AE125&lt;CA125,AA125+AB125+AC125-AD125,0)+IF(AM125&lt;CA125,AI125+AJ125+AK125-AL125,0)+IF(AU125&lt;CA125,AQ125+AR125+AS125-AT125,0)+IF(BC125&lt;CA125,AY125+AZ125+BA125-BB125,0)+IF(BK125&lt;CA125,BG125+BH125+BI125-BJ125,0)+IF(BS125&lt;CA125,BO125+BP125+BQ125-BR125,0)+IF(CA125&lt;CA125,BW125+BX125+BY125-BZ125,0)+IF(CI125&lt;CA125,CE125+CF125+CG125-CH125,0))))))</f>
        <v>0</v>
      </c>
      <c r="CC125" s="3">
        <f>IF(Inputs!$B$27&lt;&gt;"Ready","PENDING INPUTS",MIN((BW125+BX125+BY125),IF(D125&gt;C125,IF(D125=0,0,BZ125*C125/D125),BZ125+CB125)))</f>
        <v>0</v>
      </c>
      <c r="CD125" s="3">
        <f>IF(Inputs!$B$27&lt;&gt;"Ready","PENDING INPUTS",MAX(0,(BW125+BX125+BY125)-CC125))</f>
        <v>0</v>
      </c>
      <c r="CE125" s="3">
        <f>IF(Inputs!$B$27&lt;&gt;"Ready","PENDING INPUTS",CL124)</f>
        <v>0</v>
      </c>
      <c r="CF125" s="3">
        <f>IF(Inputs!$B$27&lt;&gt;"Ready","PENDING INPUTS",IF(A125&lt;=Inputs!$B$6,ROUND(CE125*Inputs!C23/12,2),0))</f>
        <v>0</v>
      </c>
      <c r="CG125" s="3">
        <f>IF(Inputs!$B$27&lt;&gt;"Ready","PENDING INPUTS",IF(AND(A125&lt;=Inputs!$B$6,CE125&gt;0),Inputs!G23,0))</f>
        <v>0</v>
      </c>
      <c r="CH125" s="3">
        <f>IF(Inputs!$B$27&lt;&gt;"Ready","PENDING INPUTS",IF(A125&gt;Inputs!$B$6,0,MIN((CE125+CF125+CG125),IF(Inputs!H23=1,Inputs!D23,MAX(Inputs!F23,ROUND(CE125*Inputs!E23+CF125+CG125,2))))))</f>
        <v>0</v>
      </c>
      <c r="CI125">
        <f>IF(Inputs!$B$27&lt;&gt;"Ready","PENDING INPUTS",IF(CE125&lt;=0,99,1+IF(AND(K125&gt;0,OR(K125&lt;CE125,AND(K125=CE125,0&lt;9))),1,0)+IF(AND(S125&gt;0,OR(S125&lt;CE125,AND(S125=CE125,1&lt;9))),1,0)+IF(AND(AA125&gt;0,OR(AA125&lt;CE125,AND(AA125=CE125,2&lt;9))),1,0)+IF(AND(AI125&gt;0,OR(AI125&lt;CE125,AND(AI125=CE125,3&lt;9))),1,0)+IF(AND(AQ125&gt;0,OR(AQ125&lt;CE125,AND(AQ125=CE125,4&lt;9))),1,0)+IF(AND(AY125&gt;0,OR(AY125&lt;CE125,AND(AY125=CE125,5&lt;9))),1,0)+IF(AND(BG125&gt;0,OR(BG125&lt;CE125,AND(BG125=CE125,6&lt;9))),1,0)+IF(AND(BO125&gt;0,OR(BO125&lt;CE125,AND(BO125=CE125,7&lt;9))),1,0)+IF(AND(BW125&gt;0,OR(BW125&lt;CE125,AND(BW125=CE125,8&lt;9))),1,0)))</f>
        <v>99</v>
      </c>
      <c r="CJ125" s="3">
        <f>IF(Inputs!$B$27&lt;&gt;"Ready","PENDING INPUTS",IF(A125&gt;Inputs!$B$6,0,MIN(MAX(0,(CE125+CF125+CG125)-CH125),MAX(0,C125-D125-(IF(O125&lt;CI125,K125+L125+M125-N125,0)+IF(W125&lt;CI125,S125+T125+U125-V125,0)+IF(AE125&lt;CI125,AA125+AB125+AC125-AD125,0)+IF(AM125&lt;CI125,AI125+AJ125+AK125-AL125,0)+IF(AU125&lt;CI125,AQ125+AR125+AS125-AT125,0)+IF(BC125&lt;CI125,AY125+AZ125+BA125-BB125,0)+IF(BK125&lt;CI125,BG125+BH125+BI125-BJ125,0)+IF(BS125&lt;CI125,BO125+BP125+BQ125-BR125,0)+IF(CA125&lt;CI125,BW125+BX125+BY125-BZ125,0)+IF(CI125&lt;CI125,CE125+CF125+CG125-CH125,0))))))</f>
        <v>0</v>
      </c>
      <c r="CK125" s="3">
        <f>IF(Inputs!$B$27&lt;&gt;"Ready","PENDING INPUTS",MIN((CE125+CF125+CG125),IF(D125&gt;C125,IF(D125=0,0,CH125*C125/D125),CH125+CJ125)))</f>
        <v>0</v>
      </c>
      <c r="CL125" s="3">
        <f>IF(Inputs!$B$27&lt;&gt;"Ready","PENDING INPUTS",MAX(0,(CE125+CF125+CG125)-CK125))</f>
        <v>0</v>
      </c>
    </row>
    <row r="126" spans="1:90" ht="27.95" customHeight="1" x14ac:dyDescent="0.25">
      <c r="A126">
        <v>122</v>
      </c>
      <c r="B126" s="13">
        <f>IF(Inputs!$B$27&lt;&gt;"Ready","PENDING INPUTS",EDATE(Inputs!$B$5,A126-1))</f>
        <v>49980</v>
      </c>
      <c r="C126" s="3">
        <f>IF(Inputs!$B$27&lt;&gt;"Ready","PENDING INPUTS",IF(A126&lt;=Inputs!$B$6,MAX(0,Inputs!$B$4+IF(A126=Inputs!$B$7,Inputs!$B$8,0)+IF(A126=Inputs!$B$9,Inputs!$B$10,0)),0))</f>
        <v>0</v>
      </c>
      <c r="D126" s="3">
        <f>IF(Inputs!$B$27&lt;&gt;"Ready","PENDING INPUTS",SUM(N126,V126,AD126,AL126,AT126,BB126,BJ126,BR126,BZ126,CH126))</f>
        <v>0</v>
      </c>
      <c r="E126" s="3">
        <f>IF(Inputs!$B$27&lt;&gt;"Ready","PENDING INPUTS",MAX(0,D126-C126))</f>
        <v>0</v>
      </c>
      <c r="F126" s="3">
        <f>IF(Inputs!$B$27&lt;&gt;"Ready","PENDING INPUTS",SUM(Q126,Y126,AG126,AO126,AW126,BE126,BM126,BU126,CC126,CK126))</f>
        <v>0</v>
      </c>
      <c r="G126" s="3">
        <f>IF(Inputs!$B$27&lt;&gt;"Ready","PENDING INPUTS",SUM(L126,T126,AB126,AJ126,AR126,AZ126,BH126,BP126,BX126,CF126))</f>
        <v>0</v>
      </c>
      <c r="H126" s="3">
        <f>IF(Inputs!$B$27&lt;&gt;"Ready","PENDING INPUTS",SUM(M126,U126,AC126,AK126,AS126,BA126,BI126,BQ126,BY126,CG126))</f>
        <v>0</v>
      </c>
      <c r="I126" s="3">
        <f>IF(Inputs!$B$27&lt;&gt;"Ready","PENDING INPUTS",SUM(R126,Z126,AH126,AP126,AX126,BF126,BN126,BV126,CD126,CL126))</f>
        <v>0</v>
      </c>
      <c r="J126" t="str">
        <f>IF(Inputs!$B$27&lt;&gt;"Ready","PENDING INPUTS",IF(A126&gt;Inputs!$B$6,"Beyond horizon",IF(E126&gt;0.005,"MINIMUM SHORTFALL",IF(I126&lt;0.005,"Paid off","In progress"))))</f>
        <v>Beyond horizon</v>
      </c>
      <c r="K126" s="3">
        <f>IF(Inputs!$B$27&lt;&gt;"Ready","PENDING INPUTS",R125)</f>
        <v>0</v>
      </c>
      <c r="L126" s="3">
        <f>IF(Inputs!$B$27&lt;&gt;"Ready","PENDING INPUTS",IF(A126&lt;=Inputs!$B$6,ROUND(K126*Inputs!C14/12,2),0))</f>
        <v>0</v>
      </c>
      <c r="M126" s="3">
        <f>IF(Inputs!$B$27&lt;&gt;"Ready","PENDING INPUTS",IF(AND(A126&lt;=Inputs!$B$6,K126&gt;0),Inputs!G14,0))</f>
        <v>0</v>
      </c>
      <c r="N126" s="3">
        <f>IF(Inputs!$B$27&lt;&gt;"Ready","PENDING INPUTS",IF(A126&gt;Inputs!$B$6,0,MIN((K126+L126+M126),IF(Inputs!H14=1,Inputs!D14,MAX(Inputs!F14,ROUND(K126*Inputs!E14+L126+M126,2))))))</f>
        <v>0</v>
      </c>
      <c r="O126">
        <f>IF(Inputs!$B$27&lt;&gt;"Ready","PENDING INPUTS",IF(K126&lt;=0,99,1+IF(AND(S126&gt;0,OR(S126&lt;K126,AND(S126=K126,1&lt;0))),1,0)+IF(AND(AA126&gt;0,OR(AA126&lt;K126,AND(AA126=K126,2&lt;0))),1,0)+IF(AND(AI126&gt;0,OR(AI126&lt;K126,AND(AI126=K126,3&lt;0))),1,0)+IF(AND(AQ126&gt;0,OR(AQ126&lt;K126,AND(AQ126=K126,4&lt;0))),1,0)+IF(AND(AY126&gt;0,OR(AY126&lt;K126,AND(AY126=K126,5&lt;0))),1,0)+IF(AND(BG126&gt;0,OR(BG126&lt;K126,AND(BG126=K126,6&lt;0))),1,0)+IF(AND(BO126&gt;0,OR(BO126&lt;K126,AND(BO126=K126,7&lt;0))),1,0)+IF(AND(BW126&gt;0,OR(BW126&lt;K126,AND(BW126=K126,8&lt;0))),1,0)+IF(AND(CE126&gt;0,OR(CE126&lt;K126,AND(CE126=K126,9&lt;0))),1,0)))</f>
        <v>99</v>
      </c>
      <c r="P126" s="3">
        <f>IF(Inputs!$B$27&lt;&gt;"Ready","PENDING INPUTS",IF(A126&gt;Inputs!$B$6,0,MIN(MAX(0,(K126+L126+M126)-N126),MAX(0,C126-D126-(IF(O126&lt;O126,K126+L126+M126-N126,0)+IF(W126&lt;O126,S126+T126+U126-V126,0)+IF(AE126&lt;O126,AA126+AB126+AC126-AD126,0)+IF(AM126&lt;O126,AI126+AJ126+AK126-AL126,0)+IF(AU126&lt;O126,AQ126+AR126+AS126-AT126,0)+IF(BC126&lt;O126,AY126+AZ126+BA126-BB126,0)+IF(BK126&lt;O126,BG126+BH126+BI126-BJ126,0)+IF(BS126&lt;O126,BO126+BP126+BQ126-BR126,0)+IF(CA126&lt;O126,BW126+BX126+BY126-BZ126,0)+IF(CI126&lt;O126,CE126+CF126+CG126-CH126,0))))))</f>
        <v>0</v>
      </c>
      <c r="Q126" s="3">
        <f>IF(Inputs!$B$27&lt;&gt;"Ready","PENDING INPUTS",MIN((K126+L126+M126),IF(D126&gt;C126,IF(D126=0,0,N126*C126/D126),N126+P126)))</f>
        <v>0</v>
      </c>
      <c r="R126" s="3">
        <f>IF(Inputs!$B$27&lt;&gt;"Ready","PENDING INPUTS",MAX(0,(K126+L126+M126)-Q126))</f>
        <v>0</v>
      </c>
      <c r="S126" s="3">
        <f>IF(Inputs!$B$27&lt;&gt;"Ready","PENDING INPUTS",Z125)</f>
        <v>0</v>
      </c>
      <c r="T126" s="3">
        <f>IF(Inputs!$B$27&lt;&gt;"Ready","PENDING INPUTS",IF(A126&lt;=Inputs!$B$6,ROUND(S126*Inputs!C15/12,2),0))</f>
        <v>0</v>
      </c>
      <c r="U126" s="3">
        <f>IF(Inputs!$B$27&lt;&gt;"Ready","PENDING INPUTS",IF(AND(A126&lt;=Inputs!$B$6,S126&gt;0),Inputs!G15,0))</f>
        <v>0</v>
      </c>
      <c r="V126" s="3">
        <f>IF(Inputs!$B$27&lt;&gt;"Ready","PENDING INPUTS",IF(A126&gt;Inputs!$B$6,0,MIN((S126+T126+U126),IF(Inputs!H15=1,Inputs!D15,MAX(Inputs!F15,ROUND(S126*Inputs!E15+T126+U126,2))))))</f>
        <v>0</v>
      </c>
      <c r="W126">
        <f>IF(Inputs!$B$27&lt;&gt;"Ready","PENDING INPUTS",IF(S126&lt;=0,99,1+IF(AND(K126&gt;0,OR(K126&lt;S126,AND(K126=S126,0&lt;1))),1,0)+IF(AND(AA126&gt;0,OR(AA126&lt;S126,AND(AA126=S126,2&lt;1))),1,0)+IF(AND(AI126&gt;0,OR(AI126&lt;S126,AND(AI126=S126,3&lt;1))),1,0)+IF(AND(AQ126&gt;0,OR(AQ126&lt;S126,AND(AQ126=S126,4&lt;1))),1,0)+IF(AND(AY126&gt;0,OR(AY126&lt;S126,AND(AY126=S126,5&lt;1))),1,0)+IF(AND(BG126&gt;0,OR(BG126&lt;S126,AND(BG126=S126,6&lt;1))),1,0)+IF(AND(BO126&gt;0,OR(BO126&lt;S126,AND(BO126=S126,7&lt;1))),1,0)+IF(AND(BW126&gt;0,OR(BW126&lt;S126,AND(BW126=S126,8&lt;1))),1,0)+IF(AND(CE126&gt;0,OR(CE126&lt;S126,AND(CE126=S126,9&lt;1))),1,0)))</f>
        <v>99</v>
      </c>
      <c r="X126" s="3">
        <f>IF(Inputs!$B$27&lt;&gt;"Ready","PENDING INPUTS",IF(A126&gt;Inputs!$B$6,0,MIN(MAX(0,(S126+T126+U126)-V126),MAX(0,C126-D126-(IF(O126&lt;W126,K126+L126+M126-N126,0)+IF(W126&lt;W126,S126+T126+U126-V126,0)+IF(AE126&lt;W126,AA126+AB126+AC126-AD126,0)+IF(AM126&lt;W126,AI126+AJ126+AK126-AL126,0)+IF(AU126&lt;W126,AQ126+AR126+AS126-AT126,0)+IF(BC126&lt;W126,AY126+AZ126+BA126-BB126,0)+IF(BK126&lt;W126,BG126+BH126+BI126-BJ126,0)+IF(BS126&lt;W126,BO126+BP126+BQ126-BR126,0)+IF(CA126&lt;W126,BW126+BX126+BY126-BZ126,0)+IF(CI126&lt;W126,CE126+CF126+CG126-CH126,0))))))</f>
        <v>0</v>
      </c>
      <c r="Y126" s="3">
        <f>IF(Inputs!$B$27&lt;&gt;"Ready","PENDING INPUTS",MIN((S126+T126+U126),IF(D126&gt;C126,IF(D126=0,0,V126*C126/D126),V126+X126)))</f>
        <v>0</v>
      </c>
      <c r="Z126" s="3">
        <f>IF(Inputs!$B$27&lt;&gt;"Ready","PENDING INPUTS",MAX(0,(S126+T126+U126)-Y126))</f>
        <v>0</v>
      </c>
      <c r="AA126" s="3">
        <f>IF(Inputs!$B$27&lt;&gt;"Ready","PENDING INPUTS",AH125)</f>
        <v>0</v>
      </c>
      <c r="AB126" s="3">
        <f>IF(Inputs!$B$27&lt;&gt;"Ready","PENDING INPUTS",IF(A126&lt;=Inputs!$B$6,ROUND(AA126*Inputs!C16/12,2),0))</f>
        <v>0</v>
      </c>
      <c r="AC126" s="3">
        <f>IF(Inputs!$B$27&lt;&gt;"Ready","PENDING INPUTS",IF(AND(A126&lt;=Inputs!$B$6,AA126&gt;0),Inputs!G16,0))</f>
        <v>0</v>
      </c>
      <c r="AD126" s="3">
        <f>IF(Inputs!$B$27&lt;&gt;"Ready","PENDING INPUTS",IF(A126&gt;Inputs!$B$6,0,MIN((AA126+AB126+AC126),IF(Inputs!H16=1,Inputs!D16,MAX(Inputs!F16,ROUND(AA126*Inputs!E16+AB126+AC126,2))))))</f>
        <v>0</v>
      </c>
      <c r="AE126">
        <f>IF(Inputs!$B$27&lt;&gt;"Ready","PENDING INPUTS",IF(AA126&lt;=0,99,1+IF(AND(K126&gt;0,OR(K126&lt;AA126,AND(K126=AA126,0&lt;2))),1,0)+IF(AND(S126&gt;0,OR(S126&lt;AA126,AND(S126=AA126,1&lt;2))),1,0)+IF(AND(AI126&gt;0,OR(AI126&lt;AA126,AND(AI126=AA126,3&lt;2))),1,0)+IF(AND(AQ126&gt;0,OR(AQ126&lt;AA126,AND(AQ126=AA126,4&lt;2))),1,0)+IF(AND(AY126&gt;0,OR(AY126&lt;AA126,AND(AY126=AA126,5&lt;2))),1,0)+IF(AND(BG126&gt;0,OR(BG126&lt;AA126,AND(BG126=AA126,6&lt;2))),1,0)+IF(AND(BO126&gt;0,OR(BO126&lt;AA126,AND(BO126=AA126,7&lt;2))),1,0)+IF(AND(BW126&gt;0,OR(BW126&lt;AA126,AND(BW126=AA126,8&lt;2))),1,0)+IF(AND(CE126&gt;0,OR(CE126&lt;AA126,AND(CE126=AA126,9&lt;2))),1,0)))</f>
        <v>99</v>
      </c>
      <c r="AF126" s="3">
        <f>IF(Inputs!$B$27&lt;&gt;"Ready","PENDING INPUTS",IF(A126&gt;Inputs!$B$6,0,MIN(MAX(0,(AA126+AB126+AC126)-AD126),MAX(0,C126-D126-(IF(O126&lt;AE126,K126+L126+M126-N126,0)+IF(W126&lt;AE126,S126+T126+U126-V126,0)+IF(AE126&lt;AE126,AA126+AB126+AC126-AD126,0)+IF(AM126&lt;AE126,AI126+AJ126+AK126-AL126,0)+IF(AU126&lt;AE126,AQ126+AR126+AS126-AT126,0)+IF(BC126&lt;AE126,AY126+AZ126+BA126-BB126,0)+IF(BK126&lt;AE126,BG126+BH126+BI126-BJ126,0)+IF(BS126&lt;AE126,BO126+BP126+BQ126-BR126,0)+IF(CA126&lt;AE126,BW126+BX126+BY126-BZ126,0)+IF(CI126&lt;AE126,CE126+CF126+CG126-CH126,0))))))</f>
        <v>0</v>
      </c>
      <c r="AG126" s="3">
        <f>IF(Inputs!$B$27&lt;&gt;"Ready","PENDING INPUTS",MIN((AA126+AB126+AC126),IF(D126&gt;C126,IF(D126=0,0,AD126*C126/D126),AD126+AF126)))</f>
        <v>0</v>
      </c>
      <c r="AH126" s="3">
        <f>IF(Inputs!$B$27&lt;&gt;"Ready","PENDING INPUTS",MAX(0,(AA126+AB126+AC126)-AG126))</f>
        <v>0</v>
      </c>
      <c r="AI126" s="3">
        <f>IF(Inputs!$B$27&lt;&gt;"Ready","PENDING INPUTS",AP125)</f>
        <v>0</v>
      </c>
      <c r="AJ126" s="3">
        <f>IF(Inputs!$B$27&lt;&gt;"Ready","PENDING INPUTS",IF(A126&lt;=Inputs!$B$6,ROUND(AI126*Inputs!C17/12,2),0))</f>
        <v>0</v>
      </c>
      <c r="AK126" s="3">
        <f>IF(Inputs!$B$27&lt;&gt;"Ready","PENDING INPUTS",IF(AND(A126&lt;=Inputs!$B$6,AI126&gt;0),Inputs!G17,0))</f>
        <v>0</v>
      </c>
      <c r="AL126" s="3">
        <f>IF(Inputs!$B$27&lt;&gt;"Ready","PENDING INPUTS",IF(A126&gt;Inputs!$B$6,0,MIN((AI126+AJ126+AK126),IF(Inputs!H17=1,Inputs!D17,MAX(Inputs!F17,ROUND(AI126*Inputs!E17+AJ126+AK126,2))))))</f>
        <v>0</v>
      </c>
      <c r="AM126">
        <f>IF(Inputs!$B$27&lt;&gt;"Ready","PENDING INPUTS",IF(AI126&lt;=0,99,1+IF(AND(K126&gt;0,OR(K126&lt;AI126,AND(K126=AI126,0&lt;3))),1,0)+IF(AND(S126&gt;0,OR(S126&lt;AI126,AND(S126=AI126,1&lt;3))),1,0)+IF(AND(AA126&gt;0,OR(AA126&lt;AI126,AND(AA126=AI126,2&lt;3))),1,0)+IF(AND(AQ126&gt;0,OR(AQ126&lt;AI126,AND(AQ126=AI126,4&lt;3))),1,0)+IF(AND(AY126&gt;0,OR(AY126&lt;AI126,AND(AY126=AI126,5&lt;3))),1,0)+IF(AND(BG126&gt;0,OR(BG126&lt;AI126,AND(BG126=AI126,6&lt;3))),1,0)+IF(AND(BO126&gt;0,OR(BO126&lt;AI126,AND(BO126=AI126,7&lt;3))),1,0)+IF(AND(BW126&gt;0,OR(BW126&lt;AI126,AND(BW126=AI126,8&lt;3))),1,0)+IF(AND(CE126&gt;0,OR(CE126&lt;AI126,AND(CE126=AI126,9&lt;3))),1,0)))</f>
        <v>99</v>
      </c>
      <c r="AN126" s="3">
        <f>IF(Inputs!$B$27&lt;&gt;"Ready","PENDING INPUTS",IF(A126&gt;Inputs!$B$6,0,MIN(MAX(0,(AI126+AJ126+AK126)-AL126),MAX(0,C126-D126-(IF(O126&lt;AM126,K126+L126+M126-N126,0)+IF(W126&lt;AM126,S126+T126+U126-V126,0)+IF(AE126&lt;AM126,AA126+AB126+AC126-AD126,0)+IF(AM126&lt;AM126,AI126+AJ126+AK126-AL126,0)+IF(AU126&lt;AM126,AQ126+AR126+AS126-AT126,0)+IF(BC126&lt;AM126,AY126+AZ126+BA126-BB126,0)+IF(BK126&lt;AM126,BG126+BH126+BI126-BJ126,0)+IF(BS126&lt;AM126,BO126+BP126+BQ126-BR126,0)+IF(CA126&lt;AM126,BW126+BX126+BY126-BZ126,0)+IF(CI126&lt;AM126,CE126+CF126+CG126-CH126,0))))))</f>
        <v>0</v>
      </c>
      <c r="AO126" s="3">
        <f>IF(Inputs!$B$27&lt;&gt;"Ready","PENDING INPUTS",MIN((AI126+AJ126+AK126),IF(D126&gt;C126,IF(D126=0,0,AL126*C126/D126),AL126+AN126)))</f>
        <v>0</v>
      </c>
      <c r="AP126" s="3">
        <f>IF(Inputs!$B$27&lt;&gt;"Ready","PENDING INPUTS",MAX(0,(AI126+AJ126+AK126)-AO126))</f>
        <v>0</v>
      </c>
      <c r="AQ126" s="3">
        <f>IF(Inputs!$B$27&lt;&gt;"Ready","PENDING INPUTS",AX125)</f>
        <v>0</v>
      </c>
      <c r="AR126" s="3">
        <f>IF(Inputs!$B$27&lt;&gt;"Ready","PENDING INPUTS",IF(A126&lt;=Inputs!$B$6,ROUND(AQ126*Inputs!C18/12,2),0))</f>
        <v>0</v>
      </c>
      <c r="AS126" s="3">
        <f>IF(Inputs!$B$27&lt;&gt;"Ready","PENDING INPUTS",IF(AND(A126&lt;=Inputs!$B$6,AQ126&gt;0),Inputs!G18,0))</f>
        <v>0</v>
      </c>
      <c r="AT126" s="3">
        <f>IF(Inputs!$B$27&lt;&gt;"Ready","PENDING INPUTS",IF(A126&gt;Inputs!$B$6,0,MIN((AQ126+AR126+AS126),IF(Inputs!H18=1,Inputs!D18,MAX(Inputs!F18,ROUND(AQ126*Inputs!E18+AR126+AS126,2))))))</f>
        <v>0</v>
      </c>
      <c r="AU126">
        <f>IF(Inputs!$B$27&lt;&gt;"Ready","PENDING INPUTS",IF(AQ126&lt;=0,99,1+IF(AND(K126&gt;0,OR(K126&lt;AQ126,AND(K126=AQ126,0&lt;4))),1,0)+IF(AND(S126&gt;0,OR(S126&lt;AQ126,AND(S126=AQ126,1&lt;4))),1,0)+IF(AND(AA126&gt;0,OR(AA126&lt;AQ126,AND(AA126=AQ126,2&lt;4))),1,0)+IF(AND(AI126&gt;0,OR(AI126&lt;AQ126,AND(AI126=AQ126,3&lt;4))),1,0)+IF(AND(AY126&gt;0,OR(AY126&lt;AQ126,AND(AY126=AQ126,5&lt;4))),1,0)+IF(AND(BG126&gt;0,OR(BG126&lt;AQ126,AND(BG126=AQ126,6&lt;4))),1,0)+IF(AND(BO126&gt;0,OR(BO126&lt;AQ126,AND(BO126=AQ126,7&lt;4))),1,0)+IF(AND(BW126&gt;0,OR(BW126&lt;AQ126,AND(BW126=AQ126,8&lt;4))),1,0)+IF(AND(CE126&gt;0,OR(CE126&lt;AQ126,AND(CE126=AQ126,9&lt;4))),1,0)))</f>
        <v>99</v>
      </c>
      <c r="AV126" s="3">
        <f>IF(Inputs!$B$27&lt;&gt;"Ready","PENDING INPUTS",IF(A126&gt;Inputs!$B$6,0,MIN(MAX(0,(AQ126+AR126+AS126)-AT126),MAX(0,C126-D126-(IF(O126&lt;AU126,K126+L126+M126-N126,0)+IF(W126&lt;AU126,S126+T126+U126-V126,0)+IF(AE126&lt;AU126,AA126+AB126+AC126-AD126,0)+IF(AM126&lt;AU126,AI126+AJ126+AK126-AL126,0)+IF(AU126&lt;AU126,AQ126+AR126+AS126-AT126,0)+IF(BC126&lt;AU126,AY126+AZ126+BA126-BB126,0)+IF(BK126&lt;AU126,BG126+BH126+BI126-BJ126,0)+IF(BS126&lt;AU126,BO126+BP126+BQ126-BR126,0)+IF(CA126&lt;AU126,BW126+BX126+BY126-BZ126,0)+IF(CI126&lt;AU126,CE126+CF126+CG126-CH126,0))))))</f>
        <v>0</v>
      </c>
      <c r="AW126" s="3">
        <f>IF(Inputs!$B$27&lt;&gt;"Ready","PENDING INPUTS",MIN((AQ126+AR126+AS126),IF(D126&gt;C126,IF(D126=0,0,AT126*C126/D126),AT126+AV126)))</f>
        <v>0</v>
      </c>
      <c r="AX126" s="3">
        <f>IF(Inputs!$B$27&lt;&gt;"Ready","PENDING INPUTS",MAX(0,(AQ126+AR126+AS126)-AW126))</f>
        <v>0</v>
      </c>
      <c r="AY126" s="3">
        <f>IF(Inputs!$B$27&lt;&gt;"Ready","PENDING INPUTS",BF125)</f>
        <v>0</v>
      </c>
      <c r="AZ126" s="3">
        <f>IF(Inputs!$B$27&lt;&gt;"Ready","PENDING INPUTS",IF(A126&lt;=Inputs!$B$6,ROUND(AY126*Inputs!C19/12,2),0))</f>
        <v>0</v>
      </c>
      <c r="BA126" s="3">
        <f>IF(Inputs!$B$27&lt;&gt;"Ready","PENDING INPUTS",IF(AND(A126&lt;=Inputs!$B$6,AY126&gt;0),Inputs!G19,0))</f>
        <v>0</v>
      </c>
      <c r="BB126" s="3">
        <f>IF(Inputs!$B$27&lt;&gt;"Ready","PENDING INPUTS",IF(A126&gt;Inputs!$B$6,0,MIN((AY126+AZ126+BA126),IF(Inputs!H19=1,Inputs!D19,MAX(Inputs!F19,ROUND(AY126*Inputs!E19+AZ126+BA126,2))))))</f>
        <v>0</v>
      </c>
      <c r="BC126">
        <f>IF(Inputs!$B$27&lt;&gt;"Ready","PENDING INPUTS",IF(AY126&lt;=0,99,1+IF(AND(K126&gt;0,OR(K126&lt;AY126,AND(K126=AY126,0&lt;5))),1,0)+IF(AND(S126&gt;0,OR(S126&lt;AY126,AND(S126=AY126,1&lt;5))),1,0)+IF(AND(AA126&gt;0,OR(AA126&lt;AY126,AND(AA126=AY126,2&lt;5))),1,0)+IF(AND(AI126&gt;0,OR(AI126&lt;AY126,AND(AI126=AY126,3&lt;5))),1,0)+IF(AND(AQ126&gt;0,OR(AQ126&lt;AY126,AND(AQ126=AY126,4&lt;5))),1,0)+IF(AND(BG126&gt;0,OR(BG126&lt;AY126,AND(BG126=AY126,6&lt;5))),1,0)+IF(AND(BO126&gt;0,OR(BO126&lt;AY126,AND(BO126=AY126,7&lt;5))),1,0)+IF(AND(BW126&gt;0,OR(BW126&lt;AY126,AND(BW126=AY126,8&lt;5))),1,0)+IF(AND(CE126&gt;0,OR(CE126&lt;AY126,AND(CE126=AY126,9&lt;5))),1,0)))</f>
        <v>99</v>
      </c>
      <c r="BD126" s="3">
        <f>IF(Inputs!$B$27&lt;&gt;"Ready","PENDING INPUTS",IF(A126&gt;Inputs!$B$6,0,MIN(MAX(0,(AY126+AZ126+BA126)-BB126),MAX(0,C126-D126-(IF(O126&lt;BC126,K126+L126+M126-N126,0)+IF(W126&lt;BC126,S126+T126+U126-V126,0)+IF(AE126&lt;BC126,AA126+AB126+AC126-AD126,0)+IF(AM126&lt;BC126,AI126+AJ126+AK126-AL126,0)+IF(AU126&lt;BC126,AQ126+AR126+AS126-AT126,0)+IF(BC126&lt;BC126,AY126+AZ126+BA126-BB126,0)+IF(BK126&lt;BC126,BG126+BH126+BI126-BJ126,0)+IF(BS126&lt;BC126,BO126+BP126+BQ126-BR126,0)+IF(CA126&lt;BC126,BW126+BX126+BY126-BZ126,0)+IF(CI126&lt;BC126,CE126+CF126+CG126-CH126,0))))))</f>
        <v>0</v>
      </c>
      <c r="BE126" s="3">
        <f>IF(Inputs!$B$27&lt;&gt;"Ready","PENDING INPUTS",MIN((AY126+AZ126+BA126),IF(D126&gt;C126,IF(D126=0,0,BB126*C126/D126),BB126+BD126)))</f>
        <v>0</v>
      </c>
      <c r="BF126" s="3">
        <f>IF(Inputs!$B$27&lt;&gt;"Ready","PENDING INPUTS",MAX(0,(AY126+AZ126+BA126)-BE126))</f>
        <v>0</v>
      </c>
      <c r="BG126" s="3">
        <f>IF(Inputs!$B$27&lt;&gt;"Ready","PENDING INPUTS",BN125)</f>
        <v>0</v>
      </c>
      <c r="BH126" s="3">
        <f>IF(Inputs!$B$27&lt;&gt;"Ready","PENDING INPUTS",IF(A126&lt;=Inputs!$B$6,ROUND(BG126*Inputs!C20/12,2),0))</f>
        <v>0</v>
      </c>
      <c r="BI126" s="3">
        <f>IF(Inputs!$B$27&lt;&gt;"Ready","PENDING INPUTS",IF(AND(A126&lt;=Inputs!$B$6,BG126&gt;0),Inputs!G20,0))</f>
        <v>0</v>
      </c>
      <c r="BJ126" s="3">
        <f>IF(Inputs!$B$27&lt;&gt;"Ready","PENDING INPUTS",IF(A126&gt;Inputs!$B$6,0,MIN((BG126+BH126+BI126),IF(Inputs!H20=1,Inputs!D20,MAX(Inputs!F20,ROUND(BG126*Inputs!E20+BH126+BI126,2))))))</f>
        <v>0</v>
      </c>
      <c r="BK126">
        <f>IF(Inputs!$B$27&lt;&gt;"Ready","PENDING INPUTS",IF(BG126&lt;=0,99,1+IF(AND(K126&gt;0,OR(K126&lt;BG126,AND(K126=BG126,0&lt;6))),1,0)+IF(AND(S126&gt;0,OR(S126&lt;BG126,AND(S126=BG126,1&lt;6))),1,0)+IF(AND(AA126&gt;0,OR(AA126&lt;BG126,AND(AA126=BG126,2&lt;6))),1,0)+IF(AND(AI126&gt;0,OR(AI126&lt;BG126,AND(AI126=BG126,3&lt;6))),1,0)+IF(AND(AQ126&gt;0,OR(AQ126&lt;BG126,AND(AQ126=BG126,4&lt;6))),1,0)+IF(AND(AY126&gt;0,OR(AY126&lt;BG126,AND(AY126=BG126,5&lt;6))),1,0)+IF(AND(BO126&gt;0,OR(BO126&lt;BG126,AND(BO126=BG126,7&lt;6))),1,0)+IF(AND(BW126&gt;0,OR(BW126&lt;BG126,AND(BW126=BG126,8&lt;6))),1,0)+IF(AND(CE126&gt;0,OR(CE126&lt;BG126,AND(CE126=BG126,9&lt;6))),1,0)))</f>
        <v>99</v>
      </c>
      <c r="BL126" s="3">
        <f>IF(Inputs!$B$27&lt;&gt;"Ready","PENDING INPUTS",IF(A126&gt;Inputs!$B$6,0,MIN(MAX(0,(BG126+BH126+BI126)-BJ126),MAX(0,C126-D126-(IF(O126&lt;BK126,K126+L126+M126-N126,0)+IF(W126&lt;BK126,S126+T126+U126-V126,0)+IF(AE126&lt;BK126,AA126+AB126+AC126-AD126,0)+IF(AM126&lt;BK126,AI126+AJ126+AK126-AL126,0)+IF(AU126&lt;BK126,AQ126+AR126+AS126-AT126,0)+IF(BC126&lt;BK126,AY126+AZ126+BA126-BB126,0)+IF(BK126&lt;BK126,BG126+BH126+BI126-BJ126,0)+IF(BS126&lt;BK126,BO126+BP126+BQ126-BR126,0)+IF(CA126&lt;BK126,BW126+BX126+BY126-BZ126,0)+IF(CI126&lt;BK126,CE126+CF126+CG126-CH126,0))))))</f>
        <v>0</v>
      </c>
      <c r="BM126" s="3">
        <f>IF(Inputs!$B$27&lt;&gt;"Ready","PENDING INPUTS",MIN((BG126+BH126+BI126),IF(D126&gt;C126,IF(D126=0,0,BJ126*C126/D126),BJ126+BL126)))</f>
        <v>0</v>
      </c>
      <c r="BN126" s="3">
        <f>IF(Inputs!$B$27&lt;&gt;"Ready","PENDING INPUTS",MAX(0,(BG126+BH126+BI126)-BM126))</f>
        <v>0</v>
      </c>
      <c r="BO126" s="3">
        <f>IF(Inputs!$B$27&lt;&gt;"Ready","PENDING INPUTS",BV125)</f>
        <v>0</v>
      </c>
      <c r="BP126" s="3">
        <f>IF(Inputs!$B$27&lt;&gt;"Ready","PENDING INPUTS",IF(A126&lt;=Inputs!$B$6,ROUND(BO126*Inputs!C21/12,2),0))</f>
        <v>0</v>
      </c>
      <c r="BQ126" s="3">
        <f>IF(Inputs!$B$27&lt;&gt;"Ready","PENDING INPUTS",IF(AND(A126&lt;=Inputs!$B$6,BO126&gt;0),Inputs!G21,0))</f>
        <v>0</v>
      </c>
      <c r="BR126" s="3">
        <f>IF(Inputs!$B$27&lt;&gt;"Ready","PENDING INPUTS",IF(A126&gt;Inputs!$B$6,0,MIN((BO126+BP126+BQ126),IF(Inputs!H21=1,Inputs!D21,MAX(Inputs!F21,ROUND(BO126*Inputs!E21+BP126+BQ126,2))))))</f>
        <v>0</v>
      </c>
      <c r="BS126">
        <f>IF(Inputs!$B$27&lt;&gt;"Ready","PENDING INPUTS",IF(BO126&lt;=0,99,1+IF(AND(K126&gt;0,OR(K126&lt;BO126,AND(K126=BO126,0&lt;7))),1,0)+IF(AND(S126&gt;0,OR(S126&lt;BO126,AND(S126=BO126,1&lt;7))),1,0)+IF(AND(AA126&gt;0,OR(AA126&lt;BO126,AND(AA126=BO126,2&lt;7))),1,0)+IF(AND(AI126&gt;0,OR(AI126&lt;BO126,AND(AI126=BO126,3&lt;7))),1,0)+IF(AND(AQ126&gt;0,OR(AQ126&lt;BO126,AND(AQ126=BO126,4&lt;7))),1,0)+IF(AND(AY126&gt;0,OR(AY126&lt;BO126,AND(AY126=BO126,5&lt;7))),1,0)+IF(AND(BG126&gt;0,OR(BG126&lt;BO126,AND(BG126=BO126,6&lt;7))),1,0)+IF(AND(BW126&gt;0,OR(BW126&lt;BO126,AND(BW126=BO126,8&lt;7))),1,0)+IF(AND(CE126&gt;0,OR(CE126&lt;BO126,AND(CE126=BO126,9&lt;7))),1,0)))</f>
        <v>99</v>
      </c>
      <c r="BT126" s="3">
        <f>IF(Inputs!$B$27&lt;&gt;"Ready","PENDING INPUTS",IF(A126&gt;Inputs!$B$6,0,MIN(MAX(0,(BO126+BP126+BQ126)-BR126),MAX(0,C126-D126-(IF(O126&lt;BS126,K126+L126+M126-N126,0)+IF(W126&lt;BS126,S126+T126+U126-V126,0)+IF(AE126&lt;BS126,AA126+AB126+AC126-AD126,0)+IF(AM126&lt;BS126,AI126+AJ126+AK126-AL126,0)+IF(AU126&lt;BS126,AQ126+AR126+AS126-AT126,0)+IF(BC126&lt;BS126,AY126+AZ126+BA126-BB126,0)+IF(BK126&lt;BS126,BG126+BH126+BI126-BJ126,0)+IF(BS126&lt;BS126,BO126+BP126+BQ126-BR126,0)+IF(CA126&lt;BS126,BW126+BX126+BY126-BZ126,0)+IF(CI126&lt;BS126,CE126+CF126+CG126-CH126,0))))))</f>
        <v>0</v>
      </c>
      <c r="BU126" s="3">
        <f>IF(Inputs!$B$27&lt;&gt;"Ready","PENDING INPUTS",MIN((BO126+BP126+BQ126),IF(D126&gt;C126,IF(D126=0,0,BR126*C126/D126),BR126+BT126)))</f>
        <v>0</v>
      </c>
      <c r="BV126" s="3">
        <f>IF(Inputs!$B$27&lt;&gt;"Ready","PENDING INPUTS",MAX(0,(BO126+BP126+BQ126)-BU126))</f>
        <v>0</v>
      </c>
      <c r="BW126" s="3">
        <f>IF(Inputs!$B$27&lt;&gt;"Ready","PENDING INPUTS",CD125)</f>
        <v>0</v>
      </c>
      <c r="BX126" s="3">
        <f>IF(Inputs!$B$27&lt;&gt;"Ready","PENDING INPUTS",IF(A126&lt;=Inputs!$B$6,ROUND(BW126*Inputs!C22/12,2),0))</f>
        <v>0</v>
      </c>
      <c r="BY126" s="3">
        <f>IF(Inputs!$B$27&lt;&gt;"Ready","PENDING INPUTS",IF(AND(A126&lt;=Inputs!$B$6,BW126&gt;0),Inputs!G22,0))</f>
        <v>0</v>
      </c>
      <c r="BZ126" s="3">
        <f>IF(Inputs!$B$27&lt;&gt;"Ready","PENDING INPUTS",IF(A126&gt;Inputs!$B$6,0,MIN((BW126+BX126+BY126),IF(Inputs!H22=1,Inputs!D22,MAX(Inputs!F22,ROUND(BW126*Inputs!E22+BX126+BY126,2))))))</f>
        <v>0</v>
      </c>
      <c r="CA126">
        <f>IF(Inputs!$B$27&lt;&gt;"Ready","PENDING INPUTS",IF(BW126&lt;=0,99,1+IF(AND(K126&gt;0,OR(K126&lt;BW126,AND(K126=BW126,0&lt;8))),1,0)+IF(AND(S126&gt;0,OR(S126&lt;BW126,AND(S126=BW126,1&lt;8))),1,0)+IF(AND(AA126&gt;0,OR(AA126&lt;BW126,AND(AA126=BW126,2&lt;8))),1,0)+IF(AND(AI126&gt;0,OR(AI126&lt;BW126,AND(AI126=BW126,3&lt;8))),1,0)+IF(AND(AQ126&gt;0,OR(AQ126&lt;BW126,AND(AQ126=BW126,4&lt;8))),1,0)+IF(AND(AY126&gt;0,OR(AY126&lt;BW126,AND(AY126=BW126,5&lt;8))),1,0)+IF(AND(BG126&gt;0,OR(BG126&lt;BW126,AND(BG126=BW126,6&lt;8))),1,0)+IF(AND(BO126&gt;0,OR(BO126&lt;BW126,AND(BO126=BW126,7&lt;8))),1,0)+IF(AND(CE126&gt;0,OR(CE126&lt;BW126,AND(CE126=BW126,9&lt;8))),1,0)))</f>
        <v>99</v>
      </c>
      <c r="CB126" s="3">
        <f>IF(Inputs!$B$27&lt;&gt;"Ready","PENDING INPUTS",IF(A126&gt;Inputs!$B$6,0,MIN(MAX(0,(BW126+BX126+BY126)-BZ126),MAX(0,C126-D126-(IF(O126&lt;CA126,K126+L126+M126-N126,0)+IF(W126&lt;CA126,S126+T126+U126-V126,0)+IF(AE126&lt;CA126,AA126+AB126+AC126-AD126,0)+IF(AM126&lt;CA126,AI126+AJ126+AK126-AL126,0)+IF(AU126&lt;CA126,AQ126+AR126+AS126-AT126,0)+IF(BC126&lt;CA126,AY126+AZ126+BA126-BB126,0)+IF(BK126&lt;CA126,BG126+BH126+BI126-BJ126,0)+IF(BS126&lt;CA126,BO126+BP126+BQ126-BR126,0)+IF(CA126&lt;CA126,BW126+BX126+BY126-BZ126,0)+IF(CI126&lt;CA126,CE126+CF126+CG126-CH126,0))))))</f>
        <v>0</v>
      </c>
      <c r="CC126" s="3">
        <f>IF(Inputs!$B$27&lt;&gt;"Ready","PENDING INPUTS",MIN((BW126+BX126+BY126),IF(D126&gt;C126,IF(D126=0,0,BZ126*C126/D126),BZ126+CB126)))</f>
        <v>0</v>
      </c>
      <c r="CD126" s="3">
        <f>IF(Inputs!$B$27&lt;&gt;"Ready","PENDING INPUTS",MAX(0,(BW126+BX126+BY126)-CC126))</f>
        <v>0</v>
      </c>
      <c r="CE126" s="3">
        <f>IF(Inputs!$B$27&lt;&gt;"Ready","PENDING INPUTS",CL125)</f>
        <v>0</v>
      </c>
      <c r="CF126" s="3">
        <f>IF(Inputs!$B$27&lt;&gt;"Ready","PENDING INPUTS",IF(A126&lt;=Inputs!$B$6,ROUND(CE126*Inputs!C23/12,2),0))</f>
        <v>0</v>
      </c>
      <c r="CG126" s="3">
        <f>IF(Inputs!$B$27&lt;&gt;"Ready","PENDING INPUTS",IF(AND(A126&lt;=Inputs!$B$6,CE126&gt;0),Inputs!G23,0))</f>
        <v>0</v>
      </c>
      <c r="CH126" s="3">
        <f>IF(Inputs!$B$27&lt;&gt;"Ready","PENDING INPUTS",IF(A126&gt;Inputs!$B$6,0,MIN((CE126+CF126+CG126),IF(Inputs!H23=1,Inputs!D23,MAX(Inputs!F23,ROUND(CE126*Inputs!E23+CF126+CG126,2))))))</f>
        <v>0</v>
      </c>
      <c r="CI126">
        <f>IF(Inputs!$B$27&lt;&gt;"Ready","PENDING INPUTS",IF(CE126&lt;=0,99,1+IF(AND(K126&gt;0,OR(K126&lt;CE126,AND(K126=CE126,0&lt;9))),1,0)+IF(AND(S126&gt;0,OR(S126&lt;CE126,AND(S126=CE126,1&lt;9))),1,0)+IF(AND(AA126&gt;0,OR(AA126&lt;CE126,AND(AA126=CE126,2&lt;9))),1,0)+IF(AND(AI126&gt;0,OR(AI126&lt;CE126,AND(AI126=CE126,3&lt;9))),1,0)+IF(AND(AQ126&gt;0,OR(AQ126&lt;CE126,AND(AQ126=CE126,4&lt;9))),1,0)+IF(AND(AY126&gt;0,OR(AY126&lt;CE126,AND(AY126=CE126,5&lt;9))),1,0)+IF(AND(BG126&gt;0,OR(BG126&lt;CE126,AND(BG126=CE126,6&lt;9))),1,0)+IF(AND(BO126&gt;0,OR(BO126&lt;CE126,AND(BO126=CE126,7&lt;9))),1,0)+IF(AND(BW126&gt;0,OR(BW126&lt;CE126,AND(BW126=CE126,8&lt;9))),1,0)))</f>
        <v>99</v>
      </c>
      <c r="CJ126" s="3">
        <f>IF(Inputs!$B$27&lt;&gt;"Ready","PENDING INPUTS",IF(A126&gt;Inputs!$B$6,0,MIN(MAX(0,(CE126+CF126+CG126)-CH126),MAX(0,C126-D126-(IF(O126&lt;CI126,K126+L126+M126-N126,0)+IF(W126&lt;CI126,S126+T126+U126-V126,0)+IF(AE126&lt;CI126,AA126+AB126+AC126-AD126,0)+IF(AM126&lt;CI126,AI126+AJ126+AK126-AL126,0)+IF(AU126&lt;CI126,AQ126+AR126+AS126-AT126,0)+IF(BC126&lt;CI126,AY126+AZ126+BA126-BB126,0)+IF(BK126&lt;CI126,BG126+BH126+BI126-BJ126,0)+IF(BS126&lt;CI126,BO126+BP126+BQ126-BR126,0)+IF(CA126&lt;CI126,BW126+BX126+BY126-BZ126,0)+IF(CI126&lt;CI126,CE126+CF126+CG126-CH126,0))))))</f>
        <v>0</v>
      </c>
      <c r="CK126" s="3">
        <f>IF(Inputs!$B$27&lt;&gt;"Ready","PENDING INPUTS",MIN((CE126+CF126+CG126),IF(D126&gt;C126,IF(D126=0,0,CH126*C126/D126),CH126+CJ126)))</f>
        <v>0</v>
      </c>
      <c r="CL126" s="3">
        <f>IF(Inputs!$B$27&lt;&gt;"Ready","PENDING INPUTS",MAX(0,(CE126+CF126+CG126)-CK126))</f>
        <v>0</v>
      </c>
    </row>
    <row r="127" spans="1:90" ht="27.95" customHeight="1" x14ac:dyDescent="0.25">
      <c r="A127">
        <v>123</v>
      </c>
      <c r="B127" s="13">
        <f>IF(Inputs!$B$27&lt;&gt;"Ready","PENDING INPUTS",EDATE(Inputs!$B$5,A127-1))</f>
        <v>50010</v>
      </c>
      <c r="C127" s="3">
        <f>IF(Inputs!$B$27&lt;&gt;"Ready","PENDING INPUTS",IF(A127&lt;=Inputs!$B$6,MAX(0,Inputs!$B$4+IF(A127=Inputs!$B$7,Inputs!$B$8,0)+IF(A127=Inputs!$B$9,Inputs!$B$10,0)),0))</f>
        <v>0</v>
      </c>
      <c r="D127" s="3">
        <f>IF(Inputs!$B$27&lt;&gt;"Ready","PENDING INPUTS",SUM(N127,V127,AD127,AL127,AT127,BB127,BJ127,BR127,BZ127,CH127))</f>
        <v>0</v>
      </c>
      <c r="E127" s="3">
        <f>IF(Inputs!$B$27&lt;&gt;"Ready","PENDING INPUTS",MAX(0,D127-C127))</f>
        <v>0</v>
      </c>
      <c r="F127" s="3">
        <f>IF(Inputs!$B$27&lt;&gt;"Ready","PENDING INPUTS",SUM(Q127,Y127,AG127,AO127,AW127,BE127,BM127,BU127,CC127,CK127))</f>
        <v>0</v>
      </c>
      <c r="G127" s="3">
        <f>IF(Inputs!$B$27&lt;&gt;"Ready","PENDING INPUTS",SUM(L127,T127,AB127,AJ127,AR127,AZ127,BH127,BP127,BX127,CF127))</f>
        <v>0</v>
      </c>
      <c r="H127" s="3">
        <f>IF(Inputs!$B$27&lt;&gt;"Ready","PENDING INPUTS",SUM(M127,U127,AC127,AK127,AS127,BA127,BI127,BQ127,BY127,CG127))</f>
        <v>0</v>
      </c>
      <c r="I127" s="3">
        <f>IF(Inputs!$B$27&lt;&gt;"Ready","PENDING INPUTS",SUM(R127,Z127,AH127,AP127,AX127,BF127,BN127,BV127,CD127,CL127))</f>
        <v>0</v>
      </c>
      <c r="J127" t="str">
        <f>IF(Inputs!$B$27&lt;&gt;"Ready","PENDING INPUTS",IF(A127&gt;Inputs!$B$6,"Beyond horizon",IF(E127&gt;0.005,"MINIMUM SHORTFALL",IF(I127&lt;0.005,"Paid off","In progress"))))</f>
        <v>Beyond horizon</v>
      </c>
      <c r="K127" s="3">
        <f>IF(Inputs!$B$27&lt;&gt;"Ready","PENDING INPUTS",R126)</f>
        <v>0</v>
      </c>
      <c r="L127" s="3">
        <f>IF(Inputs!$B$27&lt;&gt;"Ready","PENDING INPUTS",IF(A127&lt;=Inputs!$B$6,ROUND(K127*Inputs!C14/12,2),0))</f>
        <v>0</v>
      </c>
      <c r="M127" s="3">
        <f>IF(Inputs!$B$27&lt;&gt;"Ready","PENDING INPUTS",IF(AND(A127&lt;=Inputs!$B$6,K127&gt;0),Inputs!G14,0))</f>
        <v>0</v>
      </c>
      <c r="N127" s="3">
        <f>IF(Inputs!$B$27&lt;&gt;"Ready","PENDING INPUTS",IF(A127&gt;Inputs!$B$6,0,MIN((K127+L127+M127),IF(Inputs!H14=1,Inputs!D14,MAX(Inputs!F14,ROUND(K127*Inputs!E14+L127+M127,2))))))</f>
        <v>0</v>
      </c>
      <c r="O127">
        <f>IF(Inputs!$B$27&lt;&gt;"Ready","PENDING INPUTS",IF(K127&lt;=0,99,1+IF(AND(S127&gt;0,OR(S127&lt;K127,AND(S127=K127,1&lt;0))),1,0)+IF(AND(AA127&gt;0,OR(AA127&lt;K127,AND(AA127=K127,2&lt;0))),1,0)+IF(AND(AI127&gt;0,OR(AI127&lt;K127,AND(AI127=K127,3&lt;0))),1,0)+IF(AND(AQ127&gt;0,OR(AQ127&lt;K127,AND(AQ127=K127,4&lt;0))),1,0)+IF(AND(AY127&gt;0,OR(AY127&lt;K127,AND(AY127=K127,5&lt;0))),1,0)+IF(AND(BG127&gt;0,OR(BG127&lt;K127,AND(BG127=K127,6&lt;0))),1,0)+IF(AND(BO127&gt;0,OR(BO127&lt;K127,AND(BO127=K127,7&lt;0))),1,0)+IF(AND(BW127&gt;0,OR(BW127&lt;K127,AND(BW127=K127,8&lt;0))),1,0)+IF(AND(CE127&gt;0,OR(CE127&lt;K127,AND(CE127=K127,9&lt;0))),1,0)))</f>
        <v>99</v>
      </c>
      <c r="P127" s="3">
        <f>IF(Inputs!$B$27&lt;&gt;"Ready","PENDING INPUTS",IF(A127&gt;Inputs!$B$6,0,MIN(MAX(0,(K127+L127+M127)-N127),MAX(0,C127-D127-(IF(O127&lt;O127,K127+L127+M127-N127,0)+IF(W127&lt;O127,S127+T127+U127-V127,0)+IF(AE127&lt;O127,AA127+AB127+AC127-AD127,0)+IF(AM127&lt;O127,AI127+AJ127+AK127-AL127,0)+IF(AU127&lt;O127,AQ127+AR127+AS127-AT127,0)+IF(BC127&lt;O127,AY127+AZ127+BA127-BB127,0)+IF(BK127&lt;O127,BG127+BH127+BI127-BJ127,0)+IF(BS127&lt;O127,BO127+BP127+BQ127-BR127,0)+IF(CA127&lt;O127,BW127+BX127+BY127-BZ127,0)+IF(CI127&lt;O127,CE127+CF127+CG127-CH127,0))))))</f>
        <v>0</v>
      </c>
      <c r="Q127" s="3">
        <f>IF(Inputs!$B$27&lt;&gt;"Ready","PENDING INPUTS",MIN((K127+L127+M127),IF(D127&gt;C127,IF(D127=0,0,N127*C127/D127),N127+P127)))</f>
        <v>0</v>
      </c>
      <c r="R127" s="3">
        <f>IF(Inputs!$B$27&lt;&gt;"Ready","PENDING INPUTS",MAX(0,(K127+L127+M127)-Q127))</f>
        <v>0</v>
      </c>
      <c r="S127" s="3">
        <f>IF(Inputs!$B$27&lt;&gt;"Ready","PENDING INPUTS",Z126)</f>
        <v>0</v>
      </c>
      <c r="T127" s="3">
        <f>IF(Inputs!$B$27&lt;&gt;"Ready","PENDING INPUTS",IF(A127&lt;=Inputs!$B$6,ROUND(S127*Inputs!C15/12,2),0))</f>
        <v>0</v>
      </c>
      <c r="U127" s="3">
        <f>IF(Inputs!$B$27&lt;&gt;"Ready","PENDING INPUTS",IF(AND(A127&lt;=Inputs!$B$6,S127&gt;0),Inputs!G15,0))</f>
        <v>0</v>
      </c>
      <c r="V127" s="3">
        <f>IF(Inputs!$B$27&lt;&gt;"Ready","PENDING INPUTS",IF(A127&gt;Inputs!$B$6,0,MIN((S127+T127+U127),IF(Inputs!H15=1,Inputs!D15,MAX(Inputs!F15,ROUND(S127*Inputs!E15+T127+U127,2))))))</f>
        <v>0</v>
      </c>
      <c r="W127">
        <f>IF(Inputs!$B$27&lt;&gt;"Ready","PENDING INPUTS",IF(S127&lt;=0,99,1+IF(AND(K127&gt;0,OR(K127&lt;S127,AND(K127=S127,0&lt;1))),1,0)+IF(AND(AA127&gt;0,OR(AA127&lt;S127,AND(AA127=S127,2&lt;1))),1,0)+IF(AND(AI127&gt;0,OR(AI127&lt;S127,AND(AI127=S127,3&lt;1))),1,0)+IF(AND(AQ127&gt;0,OR(AQ127&lt;S127,AND(AQ127=S127,4&lt;1))),1,0)+IF(AND(AY127&gt;0,OR(AY127&lt;S127,AND(AY127=S127,5&lt;1))),1,0)+IF(AND(BG127&gt;0,OR(BG127&lt;S127,AND(BG127=S127,6&lt;1))),1,0)+IF(AND(BO127&gt;0,OR(BO127&lt;S127,AND(BO127=S127,7&lt;1))),1,0)+IF(AND(BW127&gt;0,OR(BW127&lt;S127,AND(BW127=S127,8&lt;1))),1,0)+IF(AND(CE127&gt;0,OR(CE127&lt;S127,AND(CE127=S127,9&lt;1))),1,0)))</f>
        <v>99</v>
      </c>
      <c r="X127" s="3">
        <f>IF(Inputs!$B$27&lt;&gt;"Ready","PENDING INPUTS",IF(A127&gt;Inputs!$B$6,0,MIN(MAX(0,(S127+T127+U127)-V127),MAX(0,C127-D127-(IF(O127&lt;W127,K127+L127+M127-N127,0)+IF(W127&lt;W127,S127+T127+U127-V127,0)+IF(AE127&lt;W127,AA127+AB127+AC127-AD127,0)+IF(AM127&lt;W127,AI127+AJ127+AK127-AL127,0)+IF(AU127&lt;W127,AQ127+AR127+AS127-AT127,0)+IF(BC127&lt;W127,AY127+AZ127+BA127-BB127,0)+IF(BK127&lt;W127,BG127+BH127+BI127-BJ127,0)+IF(BS127&lt;W127,BO127+BP127+BQ127-BR127,0)+IF(CA127&lt;W127,BW127+BX127+BY127-BZ127,0)+IF(CI127&lt;W127,CE127+CF127+CG127-CH127,0))))))</f>
        <v>0</v>
      </c>
      <c r="Y127" s="3">
        <f>IF(Inputs!$B$27&lt;&gt;"Ready","PENDING INPUTS",MIN((S127+T127+U127),IF(D127&gt;C127,IF(D127=0,0,V127*C127/D127),V127+X127)))</f>
        <v>0</v>
      </c>
      <c r="Z127" s="3">
        <f>IF(Inputs!$B$27&lt;&gt;"Ready","PENDING INPUTS",MAX(0,(S127+T127+U127)-Y127))</f>
        <v>0</v>
      </c>
      <c r="AA127" s="3">
        <f>IF(Inputs!$B$27&lt;&gt;"Ready","PENDING INPUTS",AH126)</f>
        <v>0</v>
      </c>
      <c r="AB127" s="3">
        <f>IF(Inputs!$B$27&lt;&gt;"Ready","PENDING INPUTS",IF(A127&lt;=Inputs!$B$6,ROUND(AA127*Inputs!C16/12,2),0))</f>
        <v>0</v>
      </c>
      <c r="AC127" s="3">
        <f>IF(Inputs!$B$27&lt;&gt;"Ready","PENDING INPUTS",IF(AND(A127&lt;=Inputs!$B$6,AA127&gt;0),Inputs!G16,0))</f>
        <v>0</v>
      </c>
      <c r="AD127" s="3">
        <f>IF(Inputs!$B$27&lt;&gt;"Ready","PENDING INPUTS",IF(A127&gt;Inputs!$B$6,0,MIN((AA127+AB127+AC127),IF(Inputs!H16=1,Inputs!D16,MAX(Inputs!F16,ROUND(AA127*Inputs!E16+AB127+AC127,2))))))</f>
        <v>0</v>
      </c>
      <c r="AE127">
        <f>IF(Inputs!$B$27&lt;&gt;"Ready","PENDING INPUTS",IF(AA127&lt;=0,99,1+IF(AND(K127&gt;0,OR(K127&lt;AA127,AND(K127=AA127,0&lt;2))),1,0)+IF(AND(S127&gt;0,OR(S127&lt;AA127,AND(S127=AA127,1&lt;2))),1,0)+IF(AND(AI127&gt;0,OR(AI127&lt;AA127,AND(AI127=AA127,3&lt;2))),1,0)+IF(AND(AQ127&gt;0,OR(AQ127&lt;AA127,AND(AQ127=AA127,4&lt;2))),1,0)+IF(AND(AY127&gt;0,OR(AY127&lt;AA127,AND(AY127=AA127,5&lt;2))),1,0)+IF(AND(BG127&gt;0,OR(BG127&lt;AA127,AND(BG127=AA127,6&lt;2))),1,0)+IF(AND(BO127&gt;0,OR(BO127&lt;AA127,AND(BO127=AA127,7&lt;2))),1,0)+IF(AND(BW127&gt;0,OR(BW127&lt;AA127,AND(BW127=AA127,8&lt;2))),1,0)+IF(AND(CE127&gt;0,OR(CE127&lt;AA127,AND(CE127=AA127,9&lt;2))),1,0)))</f>
        <v>99</v>
      </c>
      <c r="AF127" s="3">
        <f>IF(Inputs!$B$27&lt;&gt;"Ready","PENDING INPUTS",IF(A127&gt;Inputs!$B$6,0,MIN(MAX(0,(AA127+AB127+AC127)-AD127),MAX(0,C127-D127-(IF(O127&lt;AE127,K127+L127+M127-N127,0)+IF(W127&lt;AE127,S127+T127+U127-V127,0)+IF(AE127&lt;AE127,AA127+AB127+AC127-AD127,0)+IF(AM127&lt;AE127,AI127+AJ127+AK127-AL127,0)+IF(AU127&lt;AE127,AQ127+AR127+AS127-AT127,0)+IF(BC127&lt;AE127,AY127+AZ127+BA127-BB127,0)+IF(BK127&lt;AE127,BG127+BH127+BI127-BJ127,0)+IF(BS127&lt;AE127,BO127+BP127+BQ127-BR127,0)+IF(CA127&lt;AE127,BW127+BX127+BY127-BZ127,0)+IF(CI127&lt;AE127,CE127+CF127+CG127-CH127,0))))))</f>
        <v>0</v>
      </c>
      <c r="AG127" s="3">
        <f>IF(Inputs!$B$27&lt;&gt;"Ready","PENDING INPUTS",MIN((AA127+AB127+AC127),IF(D127&gt;C127,IF(D127=0,0,AD127*C127/D127),AD127+AF127)))</f>
        <v>0</v>
      </c>
      <c r="AH127" s="3">
        <f>IF(Inputs!$B$27&lt;&gt;"Ready","PENDING INPUTS",MAX(0,(AA127+AB127+AC127)-AG127))</f>
        <v>0</v>
      </c>
      <c r="AI127" s="3">
        <f>IF(Inputs!$B$27&lt;&gt;"Ready","PENDING INPUTS",AP126)</f>
        <v>0</v>
      </c>
      <c r="AJ127" s="3">
        <f>IF(Inputs!$B$27&lt;&gt;"Ready","PENDING INPUTS",IF(A127&lt;=Inputs!$B$6,ROUND(AI127*Inputs!C17/12,2),0))</f>
        <v>0</v>
      </c>
      <c r="AK127" s="3">
        <f>IF(Inputs!$B$27&lt;&gt;"Ready","PENDING INPUTS",IF(AND(A127&lt;=Inputs!$B$6,AI127&gt;0),Inputs!G17,0))</f>
        <v>0</v>
      </c>
      <c r="AL127" s="3">
        <f>IF(Inputs!$B$27&lt;&gt;"Ready","PENDING INPUTS",IF(A127&gt;Inputs!$B$6,0,MIN((AI127+AJ127+AK127),IF(Inputs!H17=1,Inputs!D17,MAX(Inputs!F17,ROUND(AI127*Inputs!E17+AJ127+AK127,2))))))</f>
        <v>0</v>
      </c>
      <c r="AM127">
        <f>IF(Inputs!$B$27&lt;&gt;"Ready","PENDING INPUTS",IF(AI127&lt;=0,99,1+IF(AND(K127&gt;0,OR(K127&lt;AI127,AND(K127=AI127,0&lt;3))),1,0)+IF(AND(S127&gt;0,OR(S127&lt;AI127,AND(S127=AI127,1&lt;3))),1,0)+IF(AND(AA127&gt;0,OR(AA127&lt;AI127,AND(AA127=AI127,2&lt;3))),1,0)+IF(AND(AQ127&gt;0,OR(AQ127&lt;AI127,AND(AQ127=AI127,4&lt;3))),1,0)+IF(AND(AY127&gt;0,OR(AY127&lt;AI127,AND(AY127=AI127,5&lt;3))),1,0)+IF(AND(BG127&gt;0,OR(BG127&lt;AI127,AND(BG127=AI127,6&lt;3))),1,0)+IF(AND(BO127&gt;0,OR(BO127&lt;AI127,AND(BO127=AI127,7&lt;3))),1,0)+IF(AND(BW127&gt;0,OR(BW127&lt;AI127,AND(BW127=AI127,8&lt;3))),1,0)+IF(AND(CE127&gt;0,OR(CE127&lt;AI127,AND(CE127=AI127,9&lt;3))),1,0)))</f>
        <v>99</v>
      </c>
      <c r="AN127" s="3">
        <f>IF(Inputs!$B$27&lt;&gt;"Ready","PENDING INPUTS",IF(A127&gt;Inputs!$B$6,0,MIN(MAX(0,(AI127+AJ127+AK127)-AL127),MAX(0,C127-D127-(IF(O127&lt;AM127,K127+L127+M127-N127,0)+IF(W127&lt;AM127,S127+T127+U127-V127,0)+IF(AE127&lt;AM127,AA127+AB127+AC127-AD127,0)+IF(AM127&lt;AM127,AI127+AJ127+AK127-AL127,0)+IF(AU127&lt;AM127,AQ127+AR127+AS127-AT127,0)+IF(BC127&lt;AM127,AY127+AZ127+BA127-BB127,0)+IF(BK127&lt;AM127,BG127+BH127+BI127-BJ127,0)+IF(BS127&lt;AM127,BO127+BP127+BQ127-BR127,0)+IF(CA127&lt;AM127,BW127+BX127+BY127-BZ127,0)+IF(CI127&lt;AM127,CE127+CF127+CG127-CH127,0))))))</f>
        <v>0</v>
      </c>
      <c r="AO127" s="3">
        <f>IF(Inputs!$B$27&lt;&gt;"Ready","PENDING INPUTS",MIN((AI127+AJ127+AK127),IF(D127&gt;C127,IF(D127=0,0,AL127*C127/D127),AL127+AN127)))</f>
        <v>0</v>
      </c>
      <c r="AP127" s="3">
        <f>IF(Inputs!$B$27&lt;&gt;"Ready","PENDING INPUTS",MAX(0,(AI127+AJ127+AK127)-AO127))</f>
        <v>0</v>
      </c>
      <c r="AQ127" s="3">
        <f>IF(Inputs!$B$27&lt;&gt;"Ready","PENDING INPUTS",AX126)</f>
        <v>0</v>
      </c>
      <c r="AR127" s="3">
        <f>IF(Inputs!$B$27&lt;&gt;"Ready","PENDING INPUTS",IF(A127&lt;=Inputs!$B$6,ROUND(AQ127*Inputs!C18/12,2),0))</f>
        <v>0</v>
      </c>
      <c r="AS127" s="3">
        <f>IF(Inputs!$B$27&lt;&gt;"Ready","PENDING INPUTS",IF(AND(A127&lt;=Inputs!$B$6,AQ127&gt;0),Inputs!G18,0))</f>
        <v>0</v>
      </c>
      <c r="AT127" s="3">
        <f>IF(Inputs!$B$27&lt;&gt;"Ready","PENDING INPUTS",IF(A127&gt;Inputs!$B$6,0,MIN((AQ127+AR127+AS127),IF(Inputs!H18=1,Inputs!D18,MAX(Inputs!F18,ROUND(AQ127*Inputs!E18+AR127+AS127,2))))))</f>
        <v>0</v>
      </c>
      <c r="AU127">
        <f>IF(Inputs!$B$27&lt;&gt;"Ready","PENDING INPUTS",IF(AQ127&lt;=0,99,1+IF(AND(K127&gt;0,OR(K127&lt;AQ127,AND(K127=AQ127,0&lt;4))),1,0)+IF(AND(S127&gt;0,OR(S127&lt;AQ127,AND(S127=AQ127,1&lt;4))),1,0)+IF(AND(AA127&gt;0,OR(AA127&lt;AQ127,AND(AA127=AQ127,2&lt;4))),1,0)+IF(AND(AI127&gt;0,OR(AI127&lt;AQ127,AND(AI127=AQ127,3&lt;4))),1,0)+IF(AND(AY127&gt;0,OR(AY127&lt;AQ127,AND(AY127=AQ127,5&lt;4))),1,0)+IF(AND(BG127&gt;0,OR(BG127&lt;AQ127,AND(BG127=AQ127,6&lt;4))),1,0)+IF(AND(BO127&gt;0,OR(BO127&lt;AQ127,AND(BO127=AQ127,7&lt;4))),1,0)+IF(AND(BW127&gt;0,OR(BW127&lt;AQ127,AND(BW127=AQ127,8&lt;4))),1,0)+IF(AND(CE127&gt;0,OR(CE127&lt;AQ127,AND(CE127=AQ127,9&lt;4))),1,0)))</f>
        <v>99</v>
      </c>
      <c r="AV127" s="3">
        <f>IF(Inputs!$B$27&lt;&gt;"Ready","PENDING INPUTS",IF(A127&gt;Inputs!$B$6,0,MIN(MAX(0,(AQ127+AR127+AS127)-AT127),MAX(0,C127-D127-(IF(O127&lt;AU127,K127+L127+M127-N127,0)+IF(W127&lt;AU127,S127+T127+U127-V127,0)+IF(AE127&lt;AU127,AA127+AB127+AC127-AD127,0)+IF(AM127&lt;AU127,AI127+AJ127+AK127-AL127,0)+IF(AU127&lt;AU127,AQ127+AR127+AS127-AT127,0)+IF(BC127&lt;AU127,AY127+AZ127+BA127-BB127,0)+IF(BK127&lt;AU127,BG127+BH127+BI127-BJ127,0)+IF(BS127&lt;AU127,BO127+BP127+BQ127-BR127,0)+IF(CA127&lt;AU127,BW127+BX127+BY127-BZ127,0)+IF(CI127&lt;AU127,CE127+CF127+CG127-CH127,0))))))</f>
        <v>0</v>
      </c>
      <c r="AW127" s="3">
        <f>IF(Inputs!$B$27&lt;&gt;"Ready","PENDING INPUTS",MIN((AQ127+AR127+AS127),IF(D127&gt;C127,IF(D127=0,0,AT127*C127/D127),AT127+AV127)))</f>
        <v>0</v>
      </c>
      <c r="AX127" s="3">
        <f>IF(Inputs!$B$27&lt;&gt;"Ready","PENDING INPUTS",MAX(0,(AQ127+AR127+AS127)-AW127))</f>
        <v>0</v>
      </c>
      <c r="AY127" s="3">
        <f>IF(Inputs!$B$27&lt;&gt;"Ready","PENDING INPUTS",BF126)</f>
        <v>0</v>
      </c>
      <c r="AZ127" s="3">
        <f>IF(Inputs!$B$27&lt;&gt;"Ready","PENDING INPUTS",IF(A127&lt;=Inputs!$B$6,ROUND(AY127*Inputs!C19/12,2),0))</f>
        <v>0</v>
      </c>
      <c r="BA127" s="3">
        <f>IF(Inputs!$B$27&lt;&gt;"Ready","PENDING INPUTS",IF(AND(A127&lt;=Inputs!$B$6,AY127&gt;0),Inputs!G19,0))</f>
        <v>0</v>
      </c>
      <c r="BB127" s="3">
        <f>IF(Inputs!$B$27&lt;&gt;"Ready","PENDING INPUTS",IF(A127&gt;Inputs!$B$6,0,MIN((AY127+AZ127+BA127),IF(Inputs!H19=1,Inputs!D19,MAX(Inputs!F19,ROUND(AY127*Inputs!E19+AZ127+BA127,2))))))</f>
        <v>0</v>
      </c>
      <c r="BC127">
        <f>IF(Inputs!$B$27&lt;&gt;"Ready","PENDING INPUTS",IF(AY127&lt;=0,99,1+IF(AND(K127&gt;0,OR(K127&lt;AY127,AND(K127=AY127,0&lt;5))),1,0)+IF(AND(S127&gt;0,OR(S127&lt;AY127,AND(S127=AY127,1&lt;5))),1,0)+IF(AND(AA127&gt;0,OR(AA127&lt;AY127,AND(AA127=AY127,2&lt;5))),1,0)+IF(AND(AI127&gt;0,OR(AI127&lt;AY127,AND(AI127=AY127,3&lt;5))),1,0)+IF(AND(AQ127&gt;0,OR(AQ127&lt;AY127,AND(AQ127=AY127,4&lt;5))),1,0)+IF(AND(BG127&gt;0,OR(BG127&lt;AY127,AND(BG127=AY127,6&lt;5))),1,0)+IF(AND(BO127&gt;0,OR(BO127&lt;AY127,AND(BO127=AY127,7&lt;5))),1,0)+IF(AND(BW127&gt;0,OR(BW127&lt;AY127,AND(BW127=AY127,8&lt;5))),1,0)+IF(AND(CE127&gt;0,OR(CE127&lt;AY127,AND(CE127=AY127,9&lt;5))),1,0)))</f>
        <v>99</v>
      </c>
      <c r="BD127" s="3">
        <f>IF(Inputs!$B$27&lt;&gt;"Ready","PENDING INPUTS",IF(A127&gt;Inputs!$B$6,0,MIN(MAX(0,(AY127+AZ127+BA127)-BB127),MAX(0,C127-D127-(IF(O127&lt;BC127,K127+L127+M127-N127,0)+IF(W127&lt;BC127,S127+T127+U127-V127,0)+IF(AE127&lt;BC127,AA127+AB127+AC127-AD127,0)+IF(AM127&lt;BC127,AI127+AJ127+AK127-AL127,0)+IF(AU127&lt;BC127,AQ127+AR127+AS127-AT127,0)+IF(BC127&lt;BC127,AY127+AZ127+BA127-BB127,0)+IF(BK127&lt;BC127,BG127+BH127+BI127-BJ127,0)+IF(BS127&lt;BC127,BO127+BP127+BQ127-BR127,0)+IF(CA127&lt;BC127,BW127+BX127+BY127-BZ127,0)+IF(CI127&lt;BC127,CE127+CF127+CG127-CH127,0))))))</f>
        <v>0</v>
      </c>
      <c r="BE127" s="3">
        <f>IF(Inputs!$B$27&lt;&gt;"Ready","PENDING INPUTS",MIN((AY127+AZ127+BA127),IF(D127&gt;C127,IF(D127=0,0,BB127*C127/D127),BB127+BD127)))</f>
        <v>0</v>
      </c>
      <c r="BF127" s="3">
        <f>IF(Inputs!$B$27&lt;&gt;"Ready","PENDING INPUTS",MAX(0,(AY127+AZ127+BA127)-BE127))</f>
        <v>0</v>
      </c>
      <c r="BG127" s="3">
        <f>IF(Inputs!$B$27&lt;&gt;"Ready","PENDING INPUTS",BN126)</f>
        <v>0</v>
      </c>
      <c r="BH127" s="3">
        <f>IF(Inputs!$B$27&lt;&gt;"Ready","PENDING INPUTS",IF(A127&lt;=Inputs!$B$6,ROUND(BG127*Inputs!C20/12,2),0))</f>
        <v>0</v>
      </c>
      <c r="BI127" s="3">
        <f>IF(Inputs!$B$27&lt;&gt;"Ready","PENDING INPUTS",IF(AND(A127&lt;=Inputs!$B$6,BG127&gt;0),Inputs!G20,0))</f>
        <v>0</v>
      </c>
      <c r="BJ127" s="3">
        <f>IF(Inputs!$B$27&lt;&gt;"Ready","PENDING INPUTS",IF(A127&gt;Inputs!$B$6,0,MIN((BG127+BH127+BI127),IF(Inputs!H20=1,Inputs!D20,MAX(Inputs!F20,ROUND(BG127*Inputs!E20+BH127+BI127,2))))))</f>
        <v>0</v>
      </c>
      <c r="BK127">
        <f>IF(Inputs!$B$27&lt;&gt;"Ready","PENDING INPUTS",IF(BG127&lt;=0,99,1+IF(AND(K127&gt;0,OR(K127&lt;BG127,AND(K127=BG127,0&lt;6))),1,0)+IF(AND(S127&gt;0,OR(S127&lt;BG127,AND(S127=BG127,1&lt;6))),1,0)+IF(AND(AA127&gt;0,OR(AA127&lt;BG127,AND(AA127=BG127,2&lt;6))),1,0)+IF(AND(AI127&gt;0,OR(AI127&lt;BG127,AND(AI127=BG127,3&lt;6))),1,0)+IF(AND(AQ127&gt;0,OR(AQ127&lt;BG127,AND(AQ127=BG127,4&lt;6))),1,0)+IF(AND(AY127&gt;0,OR(AY127&lt;BG127,AND(AY127=BG127,5&lt;6))),1,0)+IF(AND(BO127&gt;0,OR(BO127&lt;BG127,AND(BO127=BG127,7&lt;6))),1,0)+IF(AND(BW127&gt;0,OR(BW127&lt;BG127,AND(BW127=BG127,8&lt;6))),1,0)+IF(AND(CE127&gt;0,OR(CE127&lt;BG127,AND(CE127=BG127,9&lt;6))),1,0)))</f>
        <v>99</v>
      </c>
      <c r="BL127" s="3">
        <f>IF(Inputs!$B$27&lt;&gt;"Ready","PENDING INPUTS",IF(A127&gt;Inputs!$B$6,0,MIN(MAX(0,(BG127+BH127+BI127)-BJ127),MAX(0,C127-D127-(IF(O127&lt;BK127,K127+L127+M127-N127,0)+IF(W127&lt;BK127,S127+T127+U127-V127,0)+IF(AE127&lt;BK127,AA127+AB127+AC127-AD127,0)+IF(AM127&lt;BK127,AI127+AJ127+AK127-AL127,0)+IF(AU127&lt;BK127,AQ127+AR127+AS127-AT127,0)+IF(BC127&lt;BK127,AY127+AZ127+BA127-BB127,0)+IF(BK127&lt;BK127,BG127+BH127+BI127-BJ127,0)+IF(BS127&lt;BK127,BO127+BP127+BQ127-BR127,0)+IF(CA127&lt;BK127,BW127+BX127+BY127-BZ127,0)+IF(CI127&lt;BK127,CE127+CF127+CG127-CH127,0))))))</f>
        <v>0</v>
      </c>
      <c r="BM127" s="3">
        <f>IF(Inputs!$B$27&lt;&gt;"Ready","PENDING INPUTS",MIN((BG127+BH127+BI127),IF(D127&gt;C127,IF(D127=0,0,BJ127*C127/D127),BJ127+BL127)))</f>
        <v>0</v>
      </c>
      <c r="BN127" s="3">
        <f>IF(Inputs!$B$27&lt;&gt;"Ready","PENDING INPUTS",MAX(0,(BG127+BH127+BI127)-BM127))</f>
        <v>0</v>
      </c>
      <c r="BO127" s="3">
        <f>IF(Inputs!$B$27&lt;&gt;"Ready","PENDING INPUTS",BV126)</f>
        <v>0</v>
      </c>
      <c r="BP127" s="3">
        <f>IF(Inputs!$B$27&lt;&gt;"Ready","PENDING INPUTS",IF(A127&lt;=Inputs!$B$6,ROUND(BO127*Inputs!C21/12,2),0))</f>
        <v>0</v>
      </c>
      <c r="BQ127" s="3">
        <f>IF(Inputs!$B$27&lt;&gt;"Ready","PENDING INPUTS",IF(AND(A127&lt;=Inputs!$B$6,BO127&gt;0),Inputs!G21,0))</f>
        <v>0</v>
      </c>
      <c r="BR127" s="3">
        <f>IF(Inputs!$B$27&lt;&gt;"Ready","PENDING INPUTS",IF(A127&gt;Inputs!$B$6,0,MIN((BO127+BP127+BQ127),IF(Inputs!H21=1,Inputs!D21,MAX(Inputs!F21,ROUND(BO127*Inputs!E21+BP127+BQ127,2))))))</f>
        <v>0</v>
      </c>
      <c r="BS127">
        <f>IF(Inputs!$B$27&lt;&gt;"Ready","PENDING INPUTS",IF(BO127&lt;=0,99,1+IF(AND(K127&gt;0,OR(K127&lt;BO127,AND(K127=BO127,0&lt;7))),1,0)+IF(AND(S127&gt;0,OR(S127&lt;BO127,AND(S127=BO127,1&lt;7))),1,0)+IF(AND(AA127&gt;0,OR(AA127&lt;BO127,AND(AA127=BO127,2&lt;7))),1,0)+IF(AND(AI127&gt;0,OR(AI127&lt;BO127,AND(AI127=BO127,3&lt;7))),1,0)+IF(AND(AQ127&gt;0,OR(AQ127&lt;BO127,AND(AQ127=BO127,4&lt;7))),1,0)+IF(AND(AY127&gt;0,OR(AY127&lt;BO127,AND(AY127=BO127,5&lt;7))),1,0)+IF(AND(BG127&gt;0,OR(BG127&lt;BO127,AND(BG127=BO127,6&lt;7))),1,0)+IF(AND(BW127&gt;0,OR(BW127&lt;BO127,AND(BW127=BO127,8&lt;7))),1,0)+IF(AND(CE127&gt;0,OR(CE127&lt;BO127,AND(CE127=BO127,9&lt;7))),1,0)))</f>
        <v>99</v>
      </c>
      <c r="BT127" s="3">
        <f>IF(Inputs!$B$27&lt;&gt;"Ready","PENDING INPUTS",IF(A127&gt;Inputs!$B$6,0,MIN(MAX(0,(BO127+BP127+BQ127)-BR127),MAX(0,C127-D127-(IF(O127&lt;BS127,K127+L127+M127-N127,0)+IF(W127&lt;BS127,S127+T127+U127-V127,0)+IF(AE127&lt;BS127,AA127+AB127+AC127-AD127,0)+IF(AM127&lt;BS127,AI127+AJ127+AK127-AL127,0)+IF(AU127&lt;BS127,AQ127+AR127+AS127-AT127,0)+IF(BC127&lt;BS127,AY127+AZ127+BA127-BB127,0)+IF(BK127&lt;BS127,BG127+BH127+BI127-BJ127,0)+IF(BS127&lt;BS127,BO127+BP127+BQ127-BR127,0)+IF(CA127&lt;BS127,BW127+BX127+BY127-BZ127,0)+IF(CI127&lt;BS127,CE127+CF127+CG127-CH127,0))))))</f>
        <v>0</v>
      </c>
      <c r="BU127" s="3">
        <f>IF(Inputs!$B$27&lt;&gt;"Ready","PENDING INPUTS",MIN((BO127+BP127+BQ127),IF(D127&gt;C127,IF(D127=0,0,BR127*C127/D127),BR127+BT127)))</f>
        <v>0</v>
      </c>
      <c r="BV127" s="3">
        <f>IF(Inputs!$B$27&lt;&gt;"Ready","PENDING INPUTS",MAX(0,(BO127+BP127+BQ127)-BU127))</f>
        <v>0</v>
      </c>
      <c r="BW127" s="3">
        <f>IF(Inputs!$B$27&lt;&gt;"Ready","PENDING INPUTS",CD126)</f>
        <v>0</v>
      </c>
      <c r="BX127" s="3">
        <f>IF(Inputs!$B$27&lt;&gt;"Ready","PENDING INPUTS",IF(A127&lt;=Inputs!$B$6,ROUND(BW127*Inputs!C22/12,2),0))</f>
        <v>0</v>
      </c>
      <c r="BY127" s="3">
        <f>IF(Inputs!$B$27&lt;&gt;"Ready","PENDING INPUTS",IF(AND(A127&lt;=Inputs!$B$6,BW127&gt;0),Inputs!G22,0))</f>
        <v>0</v>
      </c>
      <c r="BZ127" s="3">
        <f>IF(Inputs!$B$27&lt;&gt;"Ready","PENDING INPUTS",IF(A127&gt;Inputs!$B$6,0,MIN((BW127+BX127+BY127),IF(Inputs!H22=1,Inputs!D22,MAX(Inputs!F22,ROUND(BW127*Inputs!E22+BX127+BY127,2))))))</f>
        <v>0</v>
      </c>
      <c r="CA127">
        <f>IF(Inputs!$B$27&lt;&gt;"Ready","PENDING INPUTS",IF(BW127&lt;=0,99,1+IF(AND(K127&gt;0,OR(K127&lt;BW127,AND(K127=BW127,0&lt;8))),1,0)+IF(AND(S127&gt;0,OR(S127&lt;BW127,AND(S127=BW127,1&lt;8))),1,0)+IF(AND(AA127&gt;0,OR(AA127&lt;BW127,AND(AA127=BW127,2&lt;8))),1,0)+IF(AND(AI127&gt;0,OR(AI127&lt;BW127,AND(AI127=BW127,3&lt;8))),1,0)+IF(AND(AQ127&gt;0,OR(AQ127&lt;BW127,AND(AQ127=BW127,4&lt;8))),1,0)+IF(AND(AY127&gt;0,OR(AY127&lt;BW127,AND(AY127=BW127,5&lt;8))),1,0)+IF(AND(BG127&gt;0,OR(BG127&lt;BW127,AND(BG127=BW127,6&lt;8))),1,0)+IF(AND(BO127&gt;0,OR(BO127&lt;BW127,AND(BO127=BW127,7&lt;8))),1,0)+IF(AND(CE127&gt;0,OR(CE127&lt;BW127,AND(CE127=BW127,9&lt;8))),1,0)))</f>
        <v>99</v>
      </c>
      <c r="CB127" s="3">
        <f>IF(Inputs!$B$27&lt;&gt;"Ready","PENDING INPUTS",IF(A127&gt;Inputs!$B$6,0,MIN(MAX(0,(BW127+BX127+BY127)-BZ127),MAX(0,C127-D127-(IF(O127&lt;CA127,K127+L127+M127-N127,0)+IF(W127&lt;CA127,S127+T127+U127-V127,0)+IF(AE127&lt;CA127,AA127+AB127+AC127-AD127,0)+IF(AM127&lt;CA127,AI127+AJ127+AK127-AL127,0)+IF(AU127&lt;CA127,AQ127+AR127+AS127-AT127,0)+IF(BC127&lt;CA127,AY127+AZ127+BA127-BB127,0)+IF(BK127&lt;CA127,BG127+BH127+BI127-BJ127,0)+IF(BS127&lt;CA127,BO127+BP127+BQ127-BR127,0)+IF(CA127&lt;CA127,BW127+BX127+BY127-BZ127,0)+IF(CI127&lt;CA127,CE127+CF127+CG127-CH127,0))))))</f>
        <v>0</v>
      </c>
      <c r="CC127" s="3">
        <f>IF(Inputs!$B$27&lt;&gt;"Ready","PENDING INPUTS",MIN((BW127+BX127+BY127),IF(D127&gt;C127,IF(D127=0,0,BZ127*C127/D127),BZ127+CB127)))</f>
        <v>0</v>
      </c>
      <c r="CD127" s="3">
        <f>IF(Inputs!$B$27&lt;&gt;"Ready","PENDING INPUTS",MAX(0,(BW127+BX127+BY127)-CC127))</f>
        <v>0</v>
      </c>
      <c r="CE127" s="3">
        <f>IF(Inputs!$B$27&lt;&gt;"Ready","PENDING INPUTS",CL126)</f>
        <v>0</v>
      </c>
      <c r="CF127" s="3">
        <f>IF(Inputs!$B$27&lt;&gt;"Ready","PENDING INPUTS",IF(A127&lt;=Inputs!$B$6,ROUND(CE127*Inputs!C23/12,2),0))</f>
        <v>0</v>
      </c>
      <c r="CG127" s="3">
        <f>IF(Inputs!$B$27&lt;&gt;"Ready","PENDING INPUTS",IF(AND(A127&lt;=Inputs!$B$6,CE127&gt;0),Inputs!G23,0))</f>
        <v>0</v>
      </c>
      <c r="CH127" s="3">
        <f>IF(Inputs!$B$27&lt;&gt;"Ready","PENDING INPUTS",IF(A127&gt;Inputs!$B$6,0,MIN((CE127+CF127+CG127),IF(Inputs!H23=1,Inputs!D23,MAX(Inputs!F23,ROUND(CE127*Inputs!E23+CF127+CG127,2))))))</f>
        <v>0</v>
      </c>
      <c r="CI127">
        <f>IF(Inputs!$B$27&lt;&gt;"Ready","PENDING INPUTS",IF(CE127&lt;=0,99,1+IF(AND(K127&gt;0,OR(K127&lt;CE127,AND(K127=CE127,0&lt;9))),1,0)+IF(AND(S127&gt;0,OR(S127&lt;CE127,AND(S127=CE127,1&lt;9))),1,0)+IF(AND(AA127&gt;0,OR(AA127&lt;CE127,AND(AA127=CE127,2&lt;9))),1,0)+IF(AND(AI127&gt;0,OR(AI127&lt;CE127,AND(AI127=CE127,3&lt;9))),1,0)+IF(AND(AQ127&gt;0,OR(AQ127&lt;CE127,AND(AQ127=CE127,4&lt;9))),1,0)+IF(AND(AY127&gt;0,OR(AY127&lt;CE127,AND(AY127=CE127,5&lt;9))),1,0)+IF(AND(BG127&gt;0,OR(BG127&lt;CE127,AND(BG127=CE127,6&lt;9))),1,0)+IF(AND(BO127&gt;0,OR(BO127&lt;CE127,AND(BO127=CE127,7&lt;9))),1,0)+IF(AND(BW127&gt;0,OR(BW127&lt;CE127,AND(BW127=CE127,8&lt;9))),1,0)))</f>
        <v>99</v>
      </c>
      <c r="CJ127" s="3">
        <f>IF(Inputs!$B$27&lt;&gt;"Ready","PENDING INPUTS",IF(A127&gt;Inputs!$B$6,0,MIN(MAX(0,(CE127+CF127+CG127)-CH127),MAX(0,C127-D127-(IF(O127&lt;CI127,K127+L127+M127-N127,0)+IF(W127&lt;CI127,S127+T127+U127-V127,0)+IF(AE127&lt;CI127,AA127+AB127+AC127-AD127,0)+IF(AM127&lt;CI127,AI127+AJ127+AK127-AL127,0)+IF(AU127&lt;CI127,AQ127+AR127+AS127-AT127,0)+IF(BC127&lt;CI127,AY127+AZ127+BA127-BB127,0)+IF(BK127&lt;CI127,BG127+BH127+BI127-BJ127,0)+IF(BS127&lt;CI127,BO127+BP127+BQ127-BR127,0)+IF(CA127&lt;CI127,BW127+BX127+BY127-BZ127,0)+IF(CI127&lt;CI127,CE127+CF127+CG127-CH127,0))))))</f>
        <v>0</v>
      </c>
      <c r="CK127" s="3">
        <f>IF(Inputs!$B$27&lt;&gt;"Ready","PENDING INPUTS",MIN((CE127+CF127+CG127),IF(D127&gt;C127,IF(D127=0,0,CH127*C127/D127),CH127+CJ127)))</f>
        <v>0</v>
      </c>
      <c r="CL127" s="3">
        <f>IF(Inputs!$B$27&lt;&gt;"Ready","PENDING INPUTS",MAX(0,(CE127+CF127+CG127)-CK127))</f>
        <v>0</v>
      </c>
    </row>
    <row r="128" spans="1:90" ht="27.95" customHeight="1" x14ac:dyDescent="0.25">
      <c r="A128">
        <v>124</v>
      </c>
      <c r="B128" s="13">
        <f>IF(Inputs!$B$27&lt;&gt;"Ready","PENDING INPUTS",EDATE(Inputs!$B$5,A128-1))</f>
        <v>50041</v>
      </c>
      <c r="C128" s="3">
        <f>IF(Inputs!$B$27&lt;&gt;"Ready","PENDING INPUTS",IF(A128&lt;=Inputs!$B$6,MAX(0,Inputs!$B$4+IF(A128=Inputs!$B$7,Inputs!$B$8,0)+IF(A128=Inputs!$B$9,Inputs!$B$10,0)),0))</f>
        <v>0</v>
      </c>
      <c r="D128" s="3">
        <f>IF(Inputs!$B$27&lt;&gt;"Ready","PENDING INPUTS",SUM(N128,V128,AD128,AL128,AT128,BB128,BJ128,BR128,BZ128,CH128))</f>
        <v>0</v>
      </c>
      <c r="E128" s="3">
        <f>IF(Inputs!$B$27&lt;&gt;"Ready","PENDING INPUTS",MAX(0,D128-C128))</f>
        <v>0</v>
      </c>
      <c r="F128" s="3">
        <f>IF(Inputs!$B$27&lt;&gt;"Ready","PENDING INPUTS",SUM(Q128,Y128,AG128,AO128,AW128,BE128,BM128,BU128,CC128,CK128))</f>
        <v>0</v>
      </c>
      <c r="G128" s="3">
        <f>IF(Inputs!$B$27&lt;&gt;"Ready","PENDING INPUTS",SUM(L128,T128,AB128,AJ128,AR128,AZ128,BH128,BP128,BX128,CF128))</f>
        <v>0</v>
      </c>
      <c r="H128" s="3">
        <f>IF(Inputs!$B$27&lt;&gt;"Ready","PENDING INPUTS",SUM(M128,U128,AC128,AK128,AS128,BA128,BI128,BQ128,BY128,CG128))</f>
        <v>0</v>
      </c>
      <c r="I128" s="3">
        <f>IF(Inputs!$B$27&lt;&gt;"Ready","PENDING INPUTS",SUM(R128,Z128,AH128,AP128,AX128,BF128,BN128,BV128,CD128,CL128))</f>
        <v>0</v>
      </c>
      <c r="J128" t="str">
        <f>IF(Inputs!$B$27&lt;&gt;"Ready","PENDING INPUTS",IF(A128&gt;Inputs!$B$6,"Beyond horizon",IF(E128&gt;0.005,"MINIMUM SHORTFALL",IF(I128&lt;0.005,"Paid off","In progress"))))</f>
        <v>Beyond horizon</v>
      </c>
      <c r="K128" s="3">
        <f>IF(Inputs!$B$27&lt;&gt;"Ready","PENDING INPUTS",R127)</f>
        <v>0</v>
      </c>
      <c r="L128" s="3">
        <f>IF(Inputs!$B$27&lt;&gt;"Ready","PENDING INPUTS",IF(A128&lt;=Inputs!$B$6,ROUND(K128*Inputs!C14/12,2),0))</f>
        <v>0</v>
      </c>
      <c r="M128" s="3">
        <f>IF(Inputs!$B$27&lt;&gt;"Ready","PENDING INPUTS",IF(AND(A128&lt;=Inputs!$B$6,K128&gt;0),Inputs!G14,0))</f>
        <v>0</v>
      </c>
      <c r="N128" s="3">
        <f>IF(Inputs!$B$27&lt;&gt;"Ready","PENDING INPUTS",IF(A128&gt;Inputs!$B$6,0,MIN((K128+L128+M128),IF(Inputs!H14=1,Inputs!D14,MAX(Inputs!F14,ROUND(K128*Inputs!E14+L128+M128,2))))))</f>
        <v>0</v>
      </c>
      <c r="O128">
        <f>IF(Inputs!$B$27&lt;&gt;"Ready","PENDING INPUTS",IF(K128&lt;=0,99,1+IF(AND(S128&gt;0,OR(S128&lt;K128,AND(S128=K128,1&lt;0))),1,0)+IF(AND(AA128&gt;0,OR(AA128&lt;K128,AND(AA128=K128,2&lt;0))),1,0)+IF(AND(AI128&gt;0,OR(AI128&lt;K128,AND(AI128=K128,3&lt;0))),1,0)+IF(AND(AQ128&gt;0,OR(AQ128&lt;K128,AND(AQ128=K128,4&lt;0))),1,0)+IF(AND(AY128&gt;0,OR(AY128&lt;K128,AND(AY128=K128,5&lt;0))),1,0)+IF(AND(BG128&gt;0,OR(BG128&lt;K128,AND(BG128=K128,6&lt;0))),1,0)+IF(AND(BO128&gt;0,OR(BO128&lt;K128,AND(BO128=K128,7&lt;0))),1,0)+IF(AND(BW128&gt;0,OR(BW128&lt;K128,AND(BW128=K128,8&lt;0))),1,0)+IF(AND(CE128&gt;0,OR(CE128&lt;K128,AND(CE128=K128,9&lt;0))),1,0)))</f>
        <v>99</v>
      </c>
      <c r="P128" s="3">
        <f>IF(Inputs!$B$27&lt;&gt;"Ready","PENDING INPUTS",IF(A128&gt;Inputs!$B$6,0,MIN(MAX(0,(K128+L128+M128)-N128),MAX(0,C128-D128-(IF(O128&lt;O128,K128+L128+M128-N128,0)+IF(W128&lt;O128,S128+T128+U128-V128,0)+IF(AE128&lt;O128,AA128+AB128+AC128-AD128,0)+IF(AM128&lt;O128,AI128+AJ128+AK128-AL128,0)+IF(AU128&lt;O128,AQ128+AR128+AS128-AT128,0)+IF(BC128&lt;O128,AY128+AZ128+BA128-BB128,0)+IF(BK128&lt;O128,BG128+BH128+BI128-BJ128,0)+IF(BS128&lt;O128,BO128+BP128+BQ128-BR128,0)+IF(CA128&lt;O128,BW128+BX128+BY128-BZ128,0)+IF(CI128&lt;O128,CE128+CF128+CG128-CH128,0))))))</f>
        <v>0</v>
      </c>
      <c r="Q128" s="3">
        <f>IF(Inputs!$B$27&lt;&gt;"Ready","PENDING INPUTS",MIN((K128+L128+M128),IF(D128&gt;C128,IF(D128=0,0,N128*C128/D128),N128+P128)))</f>
        <v>0</v>
      </c>
      <c r="R128" s="3">
        <f>IF(Inputs!$B$27&lt;&gt;"Ready","PENDING INPUTS",MAX(0,(K128+L128+M128)-Q128))</f>
        <v>0</v>
      </c>
      <c r="S128" s="3">
        <f>IF(Inputs!$B$27&lt;&gt;"Ready","PENDING INPUTS",Z127)</f>
        <v>0</v>
      </c>
      <c r="T128" s="3">
        <f>IF(Inputs!$B$27&lt;&gt;"Ready","PENDING INPUTS",IF(A128&lt;=Inputs!$B$6,ROUND(S128*Inputs!C15/12,2),0))</f>
        <v>0</v>
      </c>
      <c r="U128" s="3">
        <f>IF(Inputs!$B$27&lt;&gt;"Ready","PENDING INPUTS",IF(AND(A128&lt;=Inputs!$B$6,S128&gt;0),Inputs!G15,0))</f>
        <v>0</v>
      </c>
      <c r="V128" s="3">
        <f>IF(Inputs!$B$27&lt;&gt;"Ready","PENDING INPUTS",IF(A128&gt;Inputs!$B$6,0,MIN((S128+T128+U128),IF(Inputs!H15=1,Inputs!D15,MAX(Inputs!F15,ROUND(S128*Inputs!E15+T128+U128,2))))))</f>
        <v>0</v>
      </c>
      <c r="W128">
        <f>IF(Inputs!$B$27&lt;&gt;"Ready","PENDING INPUTS",IF(S128&lt;=0,99,1+IF(AND(K128&gt;0,OR(K128&lt;S128,AND(K128=S128,0&lt;1))),1,0)+IF(AND(AA128&gt;0,OR(AA128&lt;S128,AND(AA128=S128,2&lt;1))),1,0)+IF(AND(AI128&gt;0,OR(AI128&lt;S128,AND(AI128=S128,3&lt;1))),1,0)+IF(AND(AQ128&gt;0,OR(AQ128&lt;S128,AND(AQ128=S128,4&lt;1))),1,0)+IF(AND(AY128&gt;0,OR(AY128&lt;S128,AND(AY128=S128,5&lt;1))),1,0)+IF(AND(BG128&gt;0,OR(BG128&lt;S128,AND(BG128=S128,6&lt;1))),1,0)+IF(AND(BO128&gt;0,OR(BO128&lt;S128,AND(BO128=S128,7&lt;1))),1,0)+IF(AND(BW128&gt;0,OR(BW128&lt;S128,AND(BW128=S128,8&lt;1))),1,0)+IF(AND(CE128&gt;0,OR(CE128&lt;S128,AND(CE128=S128,9&lt;1))),1,0)))</f>
        <v>99</v>
      </c>
      <c r="X128" s="3">
        <f>IF(Inputs!$B$27&lt;&gt;"Ready","PENDING INPUTS",IF(A128&gt;Inputs!$B$6,0,MIN(MAX(0,(S128+T128+U128)-V128),MAX(0,C128-D128-(IF(O128&lt;W128,K128+L128+M128-N128,0)+IF(W128&lt;W128,S128+T128+U128-V128,0)+IF(AE128&lt;W128,AA128+AB128+AC128-AD128,0)+IF(AM128&lt;W128,AI128+AJ128+AK128-AL128,0)+IF(AU128&lt;W128,AQ128+AR128+AS128-AT128,0)+IF(BC128&lt;W128,AY128+AZ128+BA128-BB128,0)+IF(BK128&lt;W128,BG128+BH128+BI128-BJ128,0)+IF(BS128&lt;W128,BO128+BP128+BQ128-BR128,0)+IF(CA128&lt;W128,BW128+BX128+BY128-BZ128,0)+IF(CI128&lt;W128,CE128+CF128+CG128-CH128,0))))))</f>
        <v>0</v>
      </c>
      <c r="Y128" s="3">
        <f>IF(Inputs!$B$27&lt;&gt;"Ready","PENDING INPUTS",MIN((S128+T128+U128),IF(D128&gt;C128,IF(D128=0,0,V128*C128/D128),V128+X128)))</f>
        <v>0</v>
      </c>
      <c r="Z128" s="3">
        <f>IF(Inputs!$B$27&lt;&gt;"Ready","PENDING INPUTS",MAX(0,(S128+T128+U128)-Y128))</f>
        <v>0</v>
      </c>
      <c r="AA128" s="3">
        <f>IF(Inputs!$B$27&lt;&gt;"Ready","PENDING INPUTS",AH127)</f>
        <v>0</v>
      </c>
      <c r="AB128" s="3">
        <f>IF(Inputs!$B$27&lt;&gt;"Ready","PENDING INPUTS",IF(A128&lt;=Inputs!$B$6,ROUND(AA128*Inputs!C16/12,2),0))</f>
        <v>0</v>
      </c>
      <c r="AC128" s="3">
        <f>IF(Inputs!$B$27&lt;&gt;"Ready","PENDING INPUTS",IF(AND(A128&lt;=Inputs!$B$6,AA128&gt;0),Inputs!G16,0))</f>
        <v>0</v>
      </c>
      <c r="AD128" s="3">
        <f>IF(Inputs!$B$27&lt;&gt;"Ready","PENDING INPUTS",IF(A128&gt;Inputs!$B$6,0,MIN((AA128+AB128+AC128),IF(Inputs!H16=1,Inputs!D16,MAX(Inputs!F16,ROUND(AA128*Inputs!E16+AB128+AC128,2))))))</f>
        <v>0</v>
      </c>
      <c r="AE128">
        <f>IF(Inputs!$B$27&lt;&gt;"Ready","PENDING INPUTS",IF(AA128&lt;=0,99,1+IF(AND(K128&gt;0,OR(K128&lt;AA128,AND(K128=AA128,0&lt;2))),1,0)+IF(AND(S128&gt;0,OR(S128&lt;AA128,AND(S128=AA128,1&lt;2))),1,0)+IF(AND(AI128&gt;0,OR(AI128&lt;AA128,AND(AI128=AA128,3&lt;2))),1,0)+IF(AND(AQ128&gt;0,OR(AQ128&lt;AA128,AND(AQ128=AA128,4&lt;2))),1,0)+IF(AND(AY128&gt;0,OR(AY128&lt;AA128,AND(AY128=AA128,5&lt;2))),1,0)+IF(AND(BG128&gt;0,OR(BG128&lt;AA128,AND(BG128=AA128,6&lt;2))),1,0)+IF(AND(BO128&gt;0,OR(BO128&lt;AA128,AND(BO128=AA128,7&lt;2))),1,0)+IF(AND(BW128&gt;0,OR(BW128&lt;AA128,AND(BW128=AA128,8&lt;2))),1,0)+IF(AND(CE128&gt;0,OR(CE128&lt;AA128,AND(CE128=AA128,9&lt;2))),1,0)))</f>
        <v>99</v>
      </c>
      <c r="AF128" s="3">
        <f>IF(Inputs!$B$27&lt;&gt;"Ready","PENDING INPUTS",IF(A128&gt;Inputs!$B$6,0,MIN(MAX(0,(AA128+AB128+AC128)-AD128),MAX(0,C128-D128-(IF(O128&lt;AE128,K128+L128+M128-N128,0)+IF(W128&lt;AE128,S128+T128+U128-V128,0)+IF(AE128&lt;AE128,AA128+AB128+AC128-AD128,0)+IF(AM128&lt;AE128,AI128+AJ128+AK128-AL128,0)+IF(AU128&lt;AE128,AQ128+AR128+AS128-AT128,0)+IF(BC128&lt;AE128,AY128+AZ128+BA128-BB128,0)+IF(BK128&lt;AE128,BG128+BH128+BI128-BJ128,0)+IF(BS128&lt;AE128,BO128+BP128+BQ128-BR128,0)+IF(CA128&lt;AE128,BW128+BX128+BY128-BZ128,0)+IF(CI128&lt;AE128,CE128+CF128+CG128-CH128,0))))))</f>
        <v>0</v>
      </c>
      <c r="AG128" s="3">
        <f>IF(Inputs!$B$27&lt;&gt;"Ready","PENDING INPUTS",MIN((AA128+AB128+AC128),IF(D128&gt;C128,IF(D128=0,0,AD128*C128/D128),AD128+AF128)))</f>
        <v>0</v>
      </c>
      <c r="AH128" s="3">
        <f>IF(Inputs!$B$27&lt;&gt;"Ready","PENDING INPUTS",MAX(0,(AA128+AB128+AC128)-AG128))</f>
        <v>0</v>
      </c>
      <c r="AI128" s="3">
        <f>IF(Inputs!$B$27&lt;&gt;"Ready","PENDING INPUTS",AP127)</f>
        <v>0</v>
      </c>
      <c r="AJ128" s="3">
        <f>IF(Inputs!$B$27&lt;&gt;"Ready","PENDING INPUTS",IF(A128&lt;=Inputs!$B$6,ROUND(AI128*Inputs!C17/12,2),0))</f>
        <v>0</v>
      </c>
      <c r="AK128" s="3">
        <f>IF(Inputs!$B$27&lt;&gt;"Ready","PENDING INPUTS",IF(AND(A128&lt;=Inputs!$B$6,AI128&gt;0),Inputs!G17,0))</f>
        <v>0</v>
      </c>
      <c r="AL128" s="3">
        <f>IF(Inputs!$B$27&lt;&gt;"Ready","PENDING INPUTS",IF(A128&gt;Inputs!$B$6,0,MIN((AI128+AJ128+AK128),IF(Inputs!H17=1,Inputs!D17,MAX(Inputs!F17,ROUND(AI128*Inputs!E17+AJ128+AK128,2))))))</f>
        <v>0</v>
      </c>
      <c r="AM128">
        <f>IF(Inputs!$B$27&lt;&gt;"Ready","PENDING INPUTS",IF(AI128&lt;=0,99,1+IF(AND(K128&gt;0,OR(K128&lt;AI128,AND(K128=AI128,0&lt;3))),1,0)+IF(AND(S128&gt;0,OR(S128&lt;AI128,AND(S128=AI128,1&lt;3))),1,0)+IF(AND(AA128&gt;0,OR(AA128&lt;AI128,AND(AA128=AI128,2&lt;3))),1,0)+IF(AND(AQ128&gt;0,OR(AQ128&lt;AI128,AND(AQ128=AI128,4&lt;3))),1,0)+IF(AND(AY128&gt;0,OR(AY128&lt;AI128,AND(AY128=AI128,5&lt;3))),1,0)+IF(AND(BG128&gt;0,OR(BG128&lt;AI128,AND(BG128=AI128,6&lt;3))),1,0)+IF(AND(BO128&gt;0,OR(BO128&lt;AI128,AND(BO128=AI128,7&lt;3))),1,0)+IF(AND(BW128&gt;0,OR(BW128&lt;AI128,AND(BW128=AI128,8&lt;3))),1,0)+IF(AND(CE128&gt;0,OR(CE128&lt;AI128,AND(CE128=AI128,9&lt;3))),1,0)))</f>
        <v>99</v>
      </c>
      <c r="AN128" s="3">
        <f>IF(Inputs!$B$27&lt;&gt;"Ready","PENDING INPUTS",IF(A128&gt;Inputs!$B$6,0,MIN(MAX(0,(AI128+AJ128+AK128)-AL128),MAX(0,C128-D128-(IF(O128&lt;AM128,K128+L128+M128-N128,0)+IF(W128&lt;AM128,S128+T128+U128-V128,0)+IF(AE128&lt;AM128,AA128+AB128+AC128-AD128,0)+IF(AM128&lt;AM128,AI128+AJ128+AK128-AL128,0)+IF(AU128&lt;AM128,AQ128+AR128+AS128-AT128,0)+IF(BC128&lt;AM128,AY128+AZ128+BA128-BB128,0)+IF(BK128&lt;AM128,BG128+BH128+BI128-BJ128,0)+IF(BS128&lt;AM128,BO128+BP128+BQ128-BR128,0)+IF(CA128&lt;AM128,BW128+BX128+BY128-BZ128,0)+IF(CI128&lt;AM128,CE128+CF128+CG128-CH128,0))))))</f>
        <v>0</v>
      </c>
      <c r="AO128" s="3">
        <f>IF(Inputs!$B$27&lt;&gt;"Ready","PENDING INPUTS",MIN((AI128+AJ128+AK128),IF(D128&gt;C128,IF(D128=0,0,AL128*C128/D128),AL128+AN128)))</f>
        <v>0</v>
      </c>
      <c r="AP128" s="3">
        <f>IF(Inputs!$B$27&lt;&gt;"Ready","PENDING INPUTS",MAX(0,(AI128+AJ128+AK128)-AO128))</f>
        <v>0</v>
      </c>
      <c r="AQ128" s="3">
        <f>IF(Inputs!$B$27&lt;&gt;"Ready","PENDING INPUTS",AX127)</f>
        <v>0</v>
      </c>
      <c r="AR128" s="3">
        <f>IF(Inputs!$B$27&lt;&gt;"Ready","PENDING INPUTS",IF(A128&lt;=Inputs!$B$6,ROUND(AQ128*Inputs!C18/12,2),0))</f>
        <v>0</v>
      </c>
      <c r="AS128" s="3">
        <f>IF(Inputs!$B$27&lt;&gt;"Ready","PENDING INPUTS",IF(AND(A128&lt;=Inputs!$B$6,AQ128&gt;0),Inputs!G18,0))</f>
        <v>0</v>
      </c>
      <c r="AT128" s="3">
        <f>IF(Inputs!$B$27&lt;&gt;"Ready","PENDING INPUTS",IF(A128&gt;Inputs!$B$6,0,MIN((AQ128+AR128+AS128),IF(Inputs!H18=1,Inputs!D18,MAX(Inputs!F18,ROUND(AQ128*Inputs!E18+AR128+AS128,2))))))</f>
        <v>0</v>
      </c>
      <c r="AU128">
        <f>IF(Inputs!$B$27&lt;&gt;"Ready","PENDING INPUTS",IF(AQ128&lt;=0,99,1+IF(AND(K128&gt;0,OR(K128&lt;AQ128,AND(K128=AQ128,0&lt;4))),1,0)+IF(AND(S128&gt;0,OR(S128&lt;AQ128,AND(S128=AQ128,1&lt;4))),1,0)+IF(AND(AA128&gt;0,OR(AA128&lt;AQ128,AND(AA128=AQ128,2&lt;4))),1,0)+IF(AND(AI128&gt;0,OR(AI128&lt;AQ128,AND(AI128=AQ128,3&lt;4))),1,0)+IF(AND(AY128&gt;0,OR(AY128&lt;AQ128,AND(AY128=AQ128,5&lt;4))),1,0)+IF(AND(BG128&gt;0,OR(BG128&lt;AQ128,AND(BG128=AQ128,6&lt;4))),1,0)+IF(AND(BO128&gt;0,OR(BO128&lt;AQ128,AND(BO128=AQ128,7&lt;4))),1,0)+IF(AND(BW128&gt;0,OR(BW128&lt;AQ128,AND(BW128=AQ128,8&lt;4))),1,0)+IF(AND(CE128&gt;0,OR(CE128&lt;AQ128,AND(CE128=AQ128,9&lt;4))),1,0)))</f>
        <v>99</v>
      </c>
      <c r="AV128" s="3">
        <f>IF(Inputs!$B$27&lt;&gt;"Ready","PENDING INPUTS",IF(A128&gt;Inputs!$B$6,0,MIN(MAX(0,(AQ128+AR128+AS128)-AT128),MAX(0,C128-D128-(IF(O128&lt;AU128,K128+L128+M128-N128,0)+IF(W128&lt;AU128,S128+T128+U128-V128,0)+IF(AE128&lt;AU128,AA128+AB128+AC128-AD128,0)+IF(AM128&lt;AU128,AI128+AJ128+AK128-AL128,0)+IF(AU128&lt;AU128,AQ128+AR128+AS128-AT128,0)+IF(BC128&lt;AU128,AY128+AZ128+BA128-BB128,0)+IF(BK128&lt;AU128,BG128+BH128+BI128-BJ128,0)+IF(BS128&lt;AU128,BO128+BP128+BQ128-BR128,0)+IF(CA128&lt;AU128,BW128+BX128+BY128-BZ128,0)+IF(CI128&lt;AU128,CE128+CF128+CG128-CH128,0))))))</f>
        <v>0</v>
      </c>
      <c r="AW128" s="3">
        <f>IF(Inputs!$B$27&lt;&gt;"Ready","PENDING INPUTS",MIN((AQ128+AR128+AS128),IF(D128&gt;C128,IF(D128=0,0,AT128*C128/D128),AT128+AV128)))</f>
        <v>0</v>
      </c>
      <c r="AX128" s="3">
        <f>IF(Inputs!$B$27&lt;&gt;"Ready","PENDING INPUTS",MAX(0,(AQ128+AR128+AS128)-AW128))</f>
        <v>0</v>
      </c>
      <c r="AY128" s="3">
        <f>IF(Inputs!$B$27&lt;&gt;"Ready","PENDING INPUTS",BF127)</f>
        <v>0</v>
      </c>
      <c r="AZ128" s="3">
        <f>IF(Inputs!$B$27&lt;&gt;"Ready","PENDING INPUTS",IF(A128&lt;=Inputs!$B$6,ROUND(AY128*Inputs!C19/12,2),0))</f>
        <v>0</v>
      </c>
      <c r="BA128" s="3">
        <f>IF(Inputs!$B$27&lt;&gt;"Ready","PENDING INPUTS",IF(AND(A128&lt;=Inputs!$B$6,AY128&gt;0),Inputs!G19,0))</f>
        <v>0</v>
      </c>
      <c r="BB128" s="3">
        <f>IF(Inputs!$B$27&lt;&gt;"Ready","PENDING INPUTS",IF(A128&gt;Inputs!$B$6,0,MIN((AY128+AZ128+BA128),IF(Inputs!H19=1,Inputs!D19,MAX(Inputs!F19,ROUND(AY128*Inputs!E19+AZ128+BA128,2))))))</f>
        <v>0</v>
      </c>
      <c r="BC128">
        <f>IF(Inputs!$B$27&lt;&gt;"Ready","PENDING INPUTS",IF(AY128&lt;=0,99,1+IF(AND(K128&gt;0,OR(K128&lt;AY128,AND(K128=AY128,0&lt;5))),1,0)+IF(AND(S128&gt;0,OR(S128&lt;AY128,AND(S128=AY128,1&lt;5))),1,0)+IF(AND(AA128&gt;0,OR(AA128&lt;AY128,AND(AA128=AY128,2&lt;5))),1,0)+IF(AND(AI128&gt;0,OR(AI128&lt;AY128,AND(AI128=AY128,3&lt;5))),1,0)+IF(AND(AQ128&gt;0,OR(AQ128&lt;AY128,AND(AQ128=AY128,4&lt;5))),1,0)+IF(AND(BG128&gt;0,OR(BG128&lt;AY128,AND(BG128=AY128,6&lt;5))),1,0)+IF(AND(BO128&gt;0,OR(BO128&lt;AY128,AND(BO128=AY128,7&lt;5))),1,0)+IF(AND(BW128&gt;0,OR(BW128&lt;AY128,AND(BW128=AY128,8&lt;5))),1,0)+IF(AND(CE128&gt;0,OR(CE128&lt;AY128,AND(CE128=AY128,9&lt;5))),1,0)))</f>
        <v>99</v>
      </c>
      <c r="BD128" s="3">
        <f>IF(Inputs!$B$27&lt;&gt;"Ready","PENDING INPUTS",IF(A128&gt;Inputs!$B$6,0,MIN(MAX(0,(AY128+AZ128+BA128)-BB128),MAX(0,C128-D128-(IF(O128&lt;BC128,K128+L128+M128-N128,0)+IF(W128&lt;BC128,S128+T128+U128-V128,0)+IF(AE128&lt;BC128,AA128+AB128+AC128-AD128,0)+IF(AM128&lt;BC128,AI128+AJ128+AK128-AL128,0)+IF(AU128&lt;BC128,AQ128+AR128+AS128-AT128,0)+IF(BC128&lt;BC128,AY128+AZ128+BA128-BB128,0)+IF(BK128&lt;BC128,BG128+BH128+BI128-BJ128,0)+IF(BS128&lt;BC128,BO128+BP128+BQ128-BR128,0)+IF(CA128&lt;BC128,BW128+BX128+BY128-BZ128,0)+IF(CI128&lt;BC128,CE128+CF128+CG128-CH128,0))))))</f>
        <v>0</v>
      </c>
      <c r="BE128" s="3">
        <f>IF(Inputs!$B$27&lt;&gt;"Ready","PENDING INPUTS",MIN((AY128+AZ128+BA128),IF(D128&gt;C128,IF(D128=0,0,BB128*C128/D128),BB128+BD128)))</f>
        <v>0</v>
      </c>
      <c r="BF128" s="3">
        <f>IF(Inputs!$B$27&lt;&gt;"Ready","PENDING INPUTS",MAX(0,(AY128+AZ128+BA128)-BE128))</f>
        <v>0</v>
      </c>
      <c r="BG128" s="3">
        <f>IF(Inputs!$B$27&lt;&gt;"Ready","PENDING INPUTS",BN127)</f>
        <v>0</v>
      </c>
      <c r="BH128" s="3">
        <f>IF(Inputs!$B$27&lt;&gt;"Ready","PENDING INPUTS",IF(A128&lt;=Inputs!$B$6,ROUND(BG128*Inputs!C20/12,2),0))</f>
        <v>0</v>
      </c>
      <c r="BI128" s="3">
        <f>IF(Inputs!$B$27&lt;&gt;"Ready","PENDING INPUTS",IF(AND(A128&lt;=Inputs!$B$6,BG128&gt;0),Inputs!G20,0))</f>
        <v>0</v>
      </c>
      <c r="BJ128" s="3">
        <f>IF(Inputs!$B$27&lt;&gt;"Ready","PENDING INPUTS",IF(A128&gt;Inputs!$B$6,0,MIN((BG128+BH128+BI128),IF(Inputs!H20=1,Inputs!D20,MAX(Inputs!F20,ROUND(BG128*Inputs!E20+BH128+BI128,2))))))</f>
        <v>0</v>
      </c>
      <c r="BK128">
        <f>IF(Inputs!$B$27&lt;&gt;"Ready","PENDING INPUTS",IF(BG128&lt;=0,99,1+IF(AND(K128&gt;0,OR(K128&lt;BG128,AND(K128=BG128,0&lt;6))),1,0)+IF(AND(S128&gt;0,OR(S128&lt;BG128,AND(S128=BG128,1&lt;6))),1,0)+IF(AND(AA128&gt;0,OR(AA128&lt;BG128,AND(AA128=BG128,2&lt;6))),1,0)+IF(AND(AI128&gt;0,OR(AI128&lt;BG128,AND(AI128=BG128,3&lt;6))),1,0)+IF(AND(AQ128&gt;0,OR(AQ128&lt;BG128,AND(AQ128=BG128,4&lt;6))),1,0)+IF(AND(AY128&gt;0,OR(AY128&lt;BG128,AND(AY128=BG128,5&lt;6))),1,0)+IF(AND(BO128&gt;0,OR(BO128&lt;BG128,AND(BO128=BG128,7&lt;6))),1,0)+IF(AND(BW128&gt;0,OR(BW128&lt;BG128,AND(BW128=BG128,8&lt;6))),1,0)+IF(AND(CE128&gt;0,OR(CE128&lt;BG128,AND(CE128=BG128,9&lt;6))),1,0)))</f>
        <v>99</v>
      </c>
      <c r="BL128" s="3">
        <f>IF(Inputs!$B$27&lt;&gt;"Ready","PENDING INPUTS",IF(A128&gt;Inputs!$B$6,0,MIN(MAX(0,(BG128+BH128+BI128)-BJ128),MAX(0,C128-D128-(IF(O128&lt;BK128,K128+L128+M128-N128,0)+IF(W128&lt;BK128,S128+T128+U128-V128,0)+IF(AE128&lt;BK128,AA128+AB128+AC128-AD128,0)+IF(AM128&lt;BK128,AI128+AJ128+AK128-AL128,0)+IF(AU128&lt;BK128,AQ128+AR128+AS128-AT128,0)+IF(BC128&lt;BK128,AY128+AZ128+BA128-BB128,0)+IF(BK128&lt;BK128,BG128+BH128+BI128-BJ128,0)+IF(BS128&lt;BK128,BO128+BP128+BQ128-BR128,0)+IF(CA128&lt;BK128,BW128+BX128+BY128-BZ128,0)+IF(CI128&lt;BK128,CE128+CF128+CG128-CH128,0))))))</f>
        <v>0</v>
      </c>
      <c r="BM128" s="3">
        <f>IF(Inputs!$B$27&lt;&gt;"Ready","PENDING INPUTS",MIN((BG128+BH128+BI128),IF(D128&gt;C128,IF(D128=0,0,BJ128*C128/D128),BJ128+BL128)))</f>
        <v>0</v>
      </c>
      <c r="BN128" s="3">
        <f>IF(Inputs!$B$27&lt;&gt;"Ready","PENDING INPUTS",MAX(0,(BG128+BH128+BI128)-BM128))</f>
        <v>0</v>
      </c>
      <c r="BO128" s="3">
        <f>IF(Inputs!$B$27&lt;&gt;"Ready","PENDING INPUTS",BV127)</f>
        <v>0</v>
      </c>
      <c r="BP128" s="3">
        <f>IF(Inputs!$B$27&lt;&gt;"Ready","PENDING INPUTS",IF(A128&lt;=Inputs!$B$6,ROUND(BO128*Inputs!C21/12,2),0))</f>
        <v>0</v>
      </c>
      <c r="BQ128" s="3">
        <f>IF(Inputs!$B$27&lt;&gt;"Ready","PENDING INPUTS",IF(AND(A128&lt;=Inputs!$B$6,BO128&gt;0),Inputs!G21,0))</f>
        <v>0</v>
      </c>
      <c r="BR128" s="3">
        <f>IF(Inputs!$B$27&lt;&gt;"Ready","PENDING INPUTS",IF(A128&gt;Inputs!$B$6,0,MIN((BO128+BP128+BQ128),IF(Inputs!H21=1,Inputs!D21,MAX(Inputs!F21,ROUND(BO128*Inputs!E21+BP128+BQ128,2))))))</f>
        <v>0</v>
      </c>
      <c r="BS128">
        <f>IF(Inputs!$B$27&lt;&gt;"Ready","PENDING INPUTS",IF(BO128&lt;=0,99,1+IF(AND(K128&gt;0,OR(K128&lt;BO128,AND(K128=BO128,0&lt;7))),1,0)+IF(AND(S128&gt;0,OR(S128&lt;BO128,AND(S128=BO128,1&lt;7))),1,0)+IF(AND(AA128&gt;0,OR(AA128&lt;BO128,AND(AA128=BO128,2&lt;7))),1,0)+IF(AND(AI128&gt;0,OR(AI128&lt;BO128,AND(AI128=BO128,3&lt;7))),1,0)+IF(AND(AQ128&gt;0,OR(AQ128&lt;BO128,AND(AQ128=BO128,4&lt;7))),1,0)+IF(AND(AY128&gt;0,OR(AY128&lt;BO128,AND(AY128=BO128,5&lt;7))),1,0)+IF(AND(BG128&gt;0,OR(BG128&lt;BO128,AND(BG128=BO128,6&lt;7))),1,0)+IF(AND(BW128&gt;0,OR(BW128&lt;BO128,AND(BW128=BO128,8&lt;7))),1,0)+IF(AND(CE128&gt;0,OR(CE128&lt;BO128,AND(CE128=BO128,9&lt;7))),1,0)))</f>
        <v>99</v>
      </c>
      <c r="BT128" s="3">
        <f>IF(Inputs!$B$27&lt;&gt;"Ready","PENDING INPUTS",IF(A128&gt;Inputs!$B$6,0,MIN(MAX(0,(BO128+BP128+BQ128)-BR128),MAX(0,C128-D128-(IF(O128&lt;BS128,K128+L128+M128-N128,0)+IF(W128&lt;BS128,S128+T128+U128-V128,0)+IF(AE128&lt;BS128,AA128+AB128+AC128-AD128,0)+IF(AM128&lt;BS128,AI128+AJ128+AK128-AL128,0)+IF(AU128&lt;BS128,AQ128+AR128+AS128-AT128,0)+IF(BC128&lt;BS128,AY128+AZ128+BA128-BB128,0)+IF(BK128&lt;BS128,BG128+BH128+BI128-BJ128,0)+IF(BS128&lt;BS128,BO128+BP128+BQ128-BR128,0)+IF(CA128&lt;BS128,BW128+BX128+BY128-BZ128,0)+IF(CI128&lt;BS128,CE128+CF128+CG128-CH128,0))))))</f>
        <v>0</v>
      </c>
      <c r="BU128" s="3">
        <f>IF(Inputs!$B$27&lt;&gt;"Ready","PENDING INPUTS",MIN((BO128+BP128+BQ128),IF(D128&gt;C128,IF(D128=0,0,BR128*C128/D128),BR128+BT128)))</f>
        <v>0</v>
      </c>
      <c r="BV128" s="3">
        <f>IF(Inputs!$B$27&lt;&gt;"Ready","PENDING INPUTS",MAX(0,(BO128+BP128+BQ128)-BU128))</f>
        <v>0</v>
      </c>
      <c r="BW128" s="3">
        <f>IF(Inputs!$B$27&lt;&gt;"Ready","PENDING INPUTS",CD127)</f>
        <v>0</v>
      </c>
      <c r="BX128" s="3">
        <f>IF(Inputs!$B$27&lt;&gt;"Ready","PENDING INPUTS",IF(A128&lt;=Inputs!$B$6,ROUND(BW128*Inputs!C22/12,2),0))</f>
        <v>0</v>
      </c>
      <c r="BY128" s="3">
        <f>IF(Inputs!$B$27&lt;&gt;"Ready","PENDING INPUTS",IF(AND(A128&lt;=Inputs!$B$6,BW128&gt;0),Inputs!G22,0))</f>
        <v>0</v>
      </c>
      <c r="BZ128" s="3">
        <f>IF(Inputs!$B$27&lt;&gt;"Ready","PENDING INPUTS",IF(A128&gt;Inputs!$B$6,0,MIN((BW128+BX128+BY128),IF(Inputs!H22=1,Inputs!D22,MAX(Inputs!F22,ROUND(BW128*Inputs!E22+BX128+BY128,2))))))</f>
        <v>0</v>
      </c>
      <c r="CA128">
        <f>IF(Inputs!$B$27&lt;&gt;"Ready","PENDING INPUTS",IF(BW128&lt;=0,99,1+IF(AND(K128&gt;0,OR(K128&lt;BW128,AND(K128=BW128,0&lt;8))),1,0)+IF(AND(S128&gt;0,OR(S128&lt;BW128,AND(S128=BW128,1&lt;8))),1,0)+IF(AND(AA128&gt;0,OR(AA128&lt;BW128,AND(AA128=BW128,2&lt;8))),1,0)+IF(AND(AI128&gt;0,OR(AI128&lt;BW128,AND(AI128=BW128,3&lt;8))),1,0)+IF(AND(AQ128&gt;0,OR(AQ128&lt;BW128,AND(AQ128=BW128,4&lt;8))),1,0)+IF(AND(AY128&gt;0,OR(AY128&lt;BW128,AND(AY128=BW128,5&lt;8))),1,0)+IF(AND(BG128&gt;0,OR(BG128&lt;BW128,AND(BG128=BW128,6&lt;8))),1,0)+IF(AND(BO128&gt;0,OR(BO128&lt;BW128,AND(BO128=BW128,7&lt;8))),1,0)+IF(AND(CE128&gt;0,OR(CE128&lt;BW128,AND(CE128=BW128,9&lt;8))),1,0)))</f>
        <v>99</v>
      </c>
      <c r="CB128" s="3">
        <f>IF(Inputs!$B$27&lt;&gt;"Ready","PENDING INPUTS",IF(A128&gt;Inputs!$B$6,0,MIN(MAX(0,(BW128+BX128+BY128)-BZ128),MAX(0,C128-D128-(IF(O128&lt;CA128,K128+L128+M128-N128,0)+IF(W128&lt;CA128,S128+T128+U128-V128,0)+IF(AE128&lt;CA128,AA128+AB128+AC128-AD128,0)+IF(AM128&lt;CA128,AI128+AJ128+AK128-AL128,0)+IF(AU128&lt;CA128,AQ128+AR128+AS128-AT128,0)+IF(BC128&lt;CA128,AY128+AZ128+BA128-BB128,0)+IF(BK128&lt;CA128,BG128+BH128+BI128-BJ128,0)+IF(BS128&lt;CA128,BO128+BP128+BQ128-BR128,0)+IF(CA128&lt;CA128,BW128+BX128+BY128-BZ128,0)+IF(CI128&lt;CA128,CE128+CF128+CG128-CH128,0))))))</f>
        <v>0</v>
      </c>
      <c r="CC128" s="3">
        <f>IF(Inputs!$B$27&lt;&gt;"Ready","PENDING INPUTS",MIN((BW128+BX128+BY128),IF(D128&gt;C128,IF(D128=0,0,BZ128*C128/D128),BZ128+CB128)))</f>
        <v>0</v>
      </c>
      <c r="CD128" s="3">
        <f>IF(Inputs!$B$27&lt;&gt;"Ready","PENDING INPUTS",MAX(0,(BW128+BX128+BY128)-CC128))</f>
        <v>0</v>
      </c>
      <c r="CE128" s="3">
        <f>IF(Inputs!$B$27&lt;&gt;"Ready","PENDING INPUTS",CL127)</f>
        <v>0</v>
      </c>
      <c r="CF128" s="3">
        <f>IF(Inputs!$B$27&lt;&gt;"Ready","PENDING INPUTS",IF(A128&lt;=Inputs!$B$6,ROUND(CE128*Inputs!C23/12,2),0))</f>
        <v>0</v>
      </c>
      <c r="CG128" s="3">
        <f>IF(Inputs!$B$27&lt;&gt;"Ready","PENDING INPUTS",IF(AND(A128&lt;=Inputs!$B$6,CE128&gt;0),Inputs!G23,0))</f>
        <v>0</v>
      </c>
      <c r="CH128" s="3">
        <f>IF(Inputs!$B$27&lt;&gt;"Ready","PENDING INPUTS",IF(A128&gt;Inputs!$B$6,0,MIN((CE128+CF128+CG128),IF(Inputs!H23=1,Inputs!D23,MAX(Inputs!F23,ROUND(CE128*Inputs!E23+CF128+CG128,2))))))</f>
        <v>0</v>
      </c>
      <c r="CI128">
        <f>IF(Inputs!$B$27&lt;&gt;"Ready","PENDING INPUTS",IF(CE128&lt;=0,99,1+IF(AND(K128&gt;0,OR(K128&lt;CE128,AND(K128=CE128,0&lt;9))),1,0)+IF(AND(S128&gt;0,OR(S128&lt;CE128,AND(S128=CE128,1&lt;9))),1,0)+IF(AND(AA128&gt;0,OR(AA128&lt;CE128,AND(AA128=CE128,2&lt;9))),1,0)+IF(AND(AI128&gt;0,OR(AI128&lt;CE128,AND(AI128=CE128,3&lt;9))),1,0)+IF(AND(AQ128&gt;0,OR(AQ128&lt;CE128,AND(AQ128=CE128,4&lt;9))),1,0)+IF(AND(AY128&gt;0,OR(AY128&lt;CE128,AND(AY128=CE128,5&lt;9))),1,0)+IF(AND(BG128&gt;0,OR(BG128&lt;CE128,AND(BG128=CE128,6&lt;9))),1,0)+IF(AND(BO128&gt;0,OR(BO128&lt;CE128,AND(BO128=CE128,7&lt;9))),1,0)+IF(AND(BW128&gt;0,OR(BW128&lt;CE128,AND(BW128=CE128,8&lt;9))),1,0)))</f>
        <v>99</v>
      </c>
      <c r="CJ128" s="3">
        <f>IF(Inputs!$B$27&lt;&gt;"Ready","PENDING INPUTS",IF(A128&gt;Inputs!$B$6,0,MIN(MAX(0,(CE128+CF128+CG128)-CH128),MAX(0,C128-D128-(IF(O128&lt;CI128,K128+L128+M128-N128,0)+IF(W128&lt;CI128,S128+T128+U128-V128,0)+IF(AE128&lt;CI128,AA128+AB128+AC128-AD128,0)+IF(AM128&lt;CI128,AI128+AJ128+AK128-AL128,0)+IF(AU128&lt;CI128,AQ128+AR128+AS128-AT128,0)+IF(BC128&lt;CI128,AY128+AZ128+BA128-BB128,0)+IF(BK128&lt;CI128,BG128+BH128+BI128-BJ128,0)+IF(BS128&lt;CI128,BO128+BP128+BQ128-BR128,0)+IF(CA128&lt;CI128,BW128+BX128+BY128-BZ128,0)+IF(CI128&lt;CI128,CE128+CF128+CG128-CH128,0))))))</f>
        <v>0</v>
      </c>
      <c r="CK128" s="3">
        <f>IF(Inputs!$B$27&lt;&gt;"Ready","PENDING INPUTS",MIN((CE128+CF128+CG128),IF(D128&gt;C128,IF(D128=0,0,CH128*C128/D128),CH128+CJ128)))</f>
        <v>0</v>
      </c>
      <c r="CL128" s="3">
        <f>IF(Inputs!$B$27&lt;&gt;"Ready","PENDING INPUTS",MAX(0,(CE128+CF128+CG128)-CK128))</f>
        <v>0</v>
      </c>
    </row>
    <row r="129" spans="1:90" ht="27.95" customHeight="1" x14ac:dyDescent="0.25">
      <c r="A129">
        <v>125</v>
      </c>
      <c r="B129" s="13">
        <f>IF(Inputs!$B$27&lt;&gt;"Ready","PENDING INPUTS",EDATE(Inputs!$B$5,A129-1))</f>
        <v>50072</v>
      </c>
      <c r="C129" s="3">
        <f>IF(Inputs!$B$27&lt;&gt;"Ready","PENDING INPUTS",IF(A129&lt;=Inputs!$B$6,MAX(0,Inputs!$B$4+IF(A129=Inputs!$B$7,Inputs!$B$8,0)+IF(A129=Inputs!$B$9,Inputs!$B$10,0)),0))</f>
        <v>0</v>
      </c>
      <c r="D129" s="3">
        <f>IF(Inputs!$B$27&lt;&gt;"Ready","PENDING INPUTS",SUM(N129,V129,AD129,AL129,AT129,BB129,BJ129,BR129,BZ129,CH129))</f>
        <v>0</v>
      </c>
      <c r="E129" s="3">
        <f>IF(Inputs!$B$27&lt;&gt;"Ready","PENDING INPUTS",MAX(0,D129-C129))</f>
        <v>0</v>
      </c>
      <c r="F129" s="3">
        <f>IF(Inputs!$B$27&lt;&gt;"Ready","PENDING INPUTS",SUM(Q129,Y129,AG129,AO129,AW129,BE129,BM129,BU129,CC129,CK129))</f>
        <v>0</v>
      </c>
      <c r="G129" s="3">
        <f>IF(Inputs!$B$27&lt;&gt;"Ready","PENDING INPUTS",SUM(L129,T129,AB129,AJ129,AR129,AZ129,BH129,BP129,BX129,CF129))</f>
        <v>0</v>
      </c>
      <c r="H129" s="3">
        <f>IF(Inputs!$B$27&lt;&gt;"Ready","PENDING INPUTS",SUM(M129,U129,AC129,AK129,AS129,BA129,BI129,BQ129,BY129,CG129))</f>
        <v>0</v>
      </c>
      <c r="I129" s="3">
        <f>IF(Inputs!$B$27&lt;&gt;"Ready","PENDING INPUTS",SUM(R129,Z129,AH129,AP129,AX129,BF129,BN129,BV129,CD129,CL129))</f>
        <v>0</v>
      </c>
      <c r="J129" t="str">
        <f>IF(Inputs!$B$27&lt;&gt;"Ready","PENDING INPUTS",IF(A129&gt;Inputs!$B$6,"Beyond horizon",IF(E129&gt;0.005,"MINIMUM SHORTFALL",IF(I129&lt;0.005,"Paid off","In progress"))))</f>
        <v>Beyond horizon</v>
      </c>
      <c r="K129" s="3">
        <f>IF(Inputs!$B$27&lt;&gt;"Ready","PENDING INPUTS",R128)</f>
        <v>0</v>
      </c>
      <c r="L129" s="3">
        <f>IF(Inputs!$B$27&lt;&gt;"Ready","PENDING INPUTS",IF(A129&lt;=Inputs!$B$6,ROUND(K129*Inputs!C14/12,2),0))</f>
        <v>0</v>
      </c>
      <c r="M129" s="3">
        <f>IF(Inputs!$B$27&lt;&gt;"Ready","PENDING INPUTS",IF(AND(A129&lt;=Inputs!$B$6,K129&gt;0),Inputs!G14,0))</f>
        <v>0</v>
      </c>
      <c r="N129" s="3">
        <f>IF(Inputs!$B$27&lt;&gt;"Ready","PENDING INPUTS",IF(A129&gt;Inputs!$B$6,0,MIN((K129+L129+M129),IF(Inputs!H14=1,Inputs!D14,MAX(Inputs!F14,ROUND(K129*Inputs!E14+L129+M129,2))))))</f>
        <v>0</v>
      </c>
      <c r="O129">
        <f>IF(Inputs!$B$27&lt;&gt;"Ready","PENDING INPUTS",IF(K129&lt;=0,99,1+IF(AND(S129&gt;0,OR(S129&lt;K129,AND(S129=K129,1&lt;0))),1,0)+IF(AND(AA129&gt;0,OR(AA129&lt;K129,AND(AA129=K129,2&lt;0))),1,0)+IF(AND(AI129&gt;0,OR(AI129&lt;K129,AND(AI129=K129,3&lt;0))),1,0)+IF(AND(AQ129&gt;0,OR(AQ129&lt;K129,AND(AQ129=K129,4&lt;0))),1,0)+IF(AND(AY129&gt;0,OR(AY129&lt;K129,AND(AY129=K129,5&lt;0))),1,0)+IF(AND(BG129&gt;0,OR(BG129&lt;K129,AND(BG129=K129,6&lt;0))),1,0)+IF(AND(BO129&gt;0,OR(BO129&lt;K129,AND(BO129=K129,7&lt;0))),1,0)+IF(AND(BW129&gt;0,OR(BW129&lt;K129,AND(BW129=K129,8&lt;0))),1,0)+IF(AND(CE129&gt;0,OR(CE129&lt;K129,AND(CE129=K129,9&lt;0))),1,0)))</f>
        <v>99</v>
      </c>
      <c r="P129" s="3">
        <f>IF(Inputs!$B$27&lt;&gt;"Ready","PENDING INPUTS",IF(A129&gt;Inputs!$B$6,0,MIN(MAX(0,(K129+L129+M129)-N129),MAX(0,C129-D129-(IF(O129&lt;O129,K129+L129+M129-N129,0)+IF(W129&lt;O129,S129+T129+U129-V129,0)+IF(AE129&lt;O129,AA129+AB129+AC129-AD129,0)+IF(AM129&lt;O129,AI129+AJ129+AK129-AL129,0)+IF(AU129&lt;O129,AQ129+AR129+AS129-AT129,0)+IF(BC129&lt;O129,AY129+AZ129+BA129-BB129,0)+IF(BK129&lt;O129,BG129+BH129+BI129-BJ129,0)+IF(BS129&lt;O129,BO129+BP129+BQ129-BR129,0)+IF(CA129&lt;O129,BW129+BX129+BY129-BZ129,0)+IF(CI129&lt;O129,CE129+CF129+CG129-CH129,0))))))</f>
        <v>0</v>
      </c>
      <c r="Q129" s="3">
        <f>IF(Inputs!$B$27&lt;&gt;"Ready","PENDING INPUTS",MIN((K129+L129+M129),IF(D129&gt;C129,IF(D129=0,0,N129*C129/D129),N129+P129)))</f>
        <v>0</v>
      </c>
      <c r="R129" s="3">
        <f>IF(Inputs!$B$27&lt;&gt;"Ready","PENDING INPUTS",MAX(0,(K129+L129+M129)-Q129))</f>
        <v>0</v>
      </c>
      <c r="S129" s="3">
        <f>IF(Inputs!$B$27&lt;&gt;"Ready","PENDING INPUTS",Z128)</f>
        <v>0</v>
      </c>
      <c r="T129" s="3">
        <f>IF(Inputs!$B$27&lt;&gt;"Ready","PENDING INPUTS",IF(A129&lt;=Inputs!$B$6,ROUND(S129*Inputs!C15/12,2),0))</f>
        <v>0</v>
      </c>
      <c r="U129" s="3">
        <f>IF(Inputs!$B$27&lt;&gt;"Ready","PENDING INPUTS",IF(AND(A129&lt;=Inputs!$B$6,S129&gt;0),Inputs!G15,0))</f>
        <v>0</v>
      </c>
      <c r="V129" s="3">
        <f>IF(Inputs!$B$27&lt;&gt;"Ready","PENDING INPUTS",IF(A129&gt;Inputs!$B$6,0,MIN((S129+T129+U129),IF(Inputs!H15=1,Inputs!D15,MAX(Inputs!F15,ROUND(S129*Inputs!E15+T129+U129,2))))))</f>
        <v>0</v>
      </c>
      <c r="W129">
        <f>IF(Inputs!$B$27&lt;&gt;"Ready","PENDING INPUTS",IF(S129&lt;=0,99,1+IF(AND(K129&gt;0,OR(K129&lt;S129,AND(K129=S129,0&lt;1))),1,0)+IF(AND(AA129&gt;0,OR(AA129&lt;S129,AND(AA129=S129,2&lt;1))),1,0)+IF(AND(AI129&gt;0,OR(AI129&lt;S129,AND(AI129=S129,3&lt;1))),1,0)+IF(AND(AQ129&gt;0,OR(AQ129&lt;S129,AND(AQ129=S129,4&lt;1))),1,0)+IF(AND(AY129&gt;0,OR(AY129&lt;S129,AND(AY129=S129,5&lt;1))),1,0)+IF(AND(BG129&gt;0,OR(BG129&lt;S129,AND(BG129=S129,6&lt;1))),1,0)+IF(AND(BO129&gt;0,OR(BO129&lt;S129,AND(BO129=S129,7&lt;1))),1,0)+IF(AND(BW129&gt;0,OR(BW129&lt;S129,AND(BW129=S129,8&lt;1))),1,0)+IF(AND(CE129&gt;0,OR(CE129&lt;S129,AND(CE129=S129,9&lt;1))),1,0)))</f>
        <v>99</v>
      </c>
      <c r="X129" s="3">
        <f>IF(Inputs!$B$27&lt;&gt;"Ready","PENDING INPUTS",IF(A129&gt;Inputs!$B$6,0,MIN(MAX(0,(S129+T129+U129)-V129),MAX(0,C129-D129-(IF(O129&lt;W129,K129+L129+M129-N129,0)+IF(W129&lt;W129,S129+T129+U129-V129,0)+IF(AE129&lt;W129,AA129+AB129+AC129-AD129,0)+IF(AM129&lt;W129,AI129+AJ129+AK129-AL129,0)+IF(AU129&lt;W129,AQ129+AR129+AS129-AT129,0)+IF(BC129&lt;W129,AY129+AZ129+BA129-BB129,0)+IF(BK129&lt;W129,BG129+BH129+BI129-BJ129,0)+IF(BS129&lt;W129,BO129+BP129+BQ129-BR129,0)+IF(CA129&lt;W129,BW129+BX129+BY129-BZ129,0)+IF(CI129&lt;W129,CE129+CF129+CG129-CH129,0))))))</f>
        <v>0</v>
      </c>
      <c r="Y129" s="3">
        <f>IF(Inputs!$B$27&lt;&gt;"Ready","PENDING INPUTS",MIN((S129+T129+U129),IF(D129&gt;C129,IF(D129=0,0,V129*C129/D129),V129+X129)))</f>
        <v>0</v>
      </c>
      <c r="Z129" s="3">
        <f>IF(Inputs!$B$27&lt;&gt;"Ready","PENDING INPUTS",MAX(0,(S129+T129+U129)-Y129))</f>
        <v>0</v>
      </c>
      <c r="AA129" s="3">
        <f>IF(Inputs!$B$27&lt;&gt;"Ready","PENDING INPUTS",AH128)</f>
        <v>0</v>
      </c>
      <c r="AB129" s="3">
        <f>IF(Inputs!$B$27&lt;&gt;"Ready","PENDING INPUTS",IF(A129&lt;=Inputs!$B$6,ROUND(AA129*Inputs!C16/12,2),0))</f>
        <v>0</v>
      </c>
      <c r="AC129" s="3">
        <f>IF(Inputs!$B$27&lt;&gt;"Ready","PENDING INPUTS",IF(AND(A129&lt;=Inputs!$B$6,AA129&gt;0),Inputs!G16,0))</f>
        <v>0</v>
      </c>
      <c r="AD129" s="3">
        <f>IF(Inputs!$B$27&lt;&gt;"Ready","PENDING INPUTS",IF(A129&gt;Inputs!$B$6,0,MIN((AA129+AB129+AC129),IF(Inputs!H16=1,Inputs!D16,MAX(Inputs!F16,ROUND(AA129*Inputs!E16+AB129+AC129,2))))))</f>
        <v>0</v>
      </c>
      <c r="AE129">
        <f>IF(Inputs!$B$27&lt;&gt;"Ready","PENDING INPUTS",IF(AA129&lt;=0,99,1+IF(AND(K129&gt;0,OR(K129&lt;AA129,AND(K129=AA129,0&lt;2))),1,0)+IF(AND(S129&gt;0,OR(S129&lt;AA129,AND(S129=AA129,1&lt;2))),1,0)+IF(AND(AI129&gt;0,OR(AI129&lt;AA129,AND(AI129=AA129,3&lt;2))),1,0)+IF(AND(AQ129&gt;0,OR(AQ129&lt;AA129,AND(AQ129=AA129,4&lt;2))),1,0)+IF(AND(AY129&gt;0,OR(AY129&lt;AA129,AND(AY129=AA129,5&lt;2))),1,0)+IF(AND(BG129&gt;0,OR(BG129&lt;AA129,AND(BG129=AA129,6&lt;2))),1,0)+IF(AND(BO129&gt;0,OR(BO129&lt;AA129,AND(BO129=AA129,7&lt;2))),1,0)+IF(AND(BW129&gt;0,OR(BW129&lt;AA129,AND(BW129=AA129,8&lt;2))),1,0)+IF(AND(CE129&gt;0,OR(CE129&lt;AA129,AND(CE129=AA129,9&lt;2))),1,0)))</f>
        <v>99</v>
      </c>
      <c r="AF129" s="3">
        <f>IF(Inputs!$B$27&lt;&gt;"Ready","PENDING INPUTS",IF(A129&gt;Inputs!$B$6,0,MIN(MAX(0,(AA129+AB129+AC129)-AD129),MAX(0,C129-D129-(IF(O129&lt;AE129,K129+L129+M129-N129,0)+IF(W129&lt;AE129,S129+T129+U129-V129,0)+IF(AE129&lt;AE129,AA129+AB129+AC129-AD129,0)+IF(AM129&lt;AE129,AI129+AJ129+AK129-AL129,0)+IF(AU129&lt;AE129,AQ129+AR129+AS129-AT129,0)+IF(BC129&lt;AE129,AY129+AZ129+BA129-BB129,0)+IF(BK129&lt;AE129,BG129+BH129+BI129-BJ129,0)+IF(BS129&lt;AE129,BO129+BP129+BQ129-BR129,0)+IF(CA129&lt;AE129,BW129+BX129+BY129-BZ129,0)+IF(CI129&lt;AE129,CE129+CF129+CG129-CH129,0))))))</f>
        <v>0</v>
      </c>
      <c r="AG129" s="3">
        <f>IF(Inputs!$B$27&lt;&gt;"Ready","PENDING INPUTS",MIN((AA129+AB129+AC129),IF(D129&gt;C129,IF(D129=0,0,AD129*C129/D129),AD129+AF129)))</f>
        <v>0</v>
      </c>
      <c r="AH129" s="3">
        <f>IF(Inputs!$B$27&lt;&gt;"Ready","PENDING INPUTS",MAX(0,(AA129+AB129+AC129)-AG129))</f>
        <v>0</v>
      </c>
      <c r="AI129" s="3">
        <f>IF(Inputs!$B$27&lt;&gt;"Ready","PENDING INPUTS",AP128)</f>
        <v>0</v>
      </c>
      <c r="AJ129" s="3">
        <f>IF(Inputs!$B$27&lt;&gt;"Ready","PENDING INPUTS",IF(A129&lt;=Inputs!$B$6,ROUND(AI129*Inputs!C17/12,2),0))</f>
        <v>0</v>
      </c>
      <c r="AK129" s="3">
        <f>IF(Inputs!$B$27&lt;&gt;"Ready","PENDING INPUTS",IF(AND(A129&lt;=Inputs!$B$6,AI129&gt;0),Inputs!G17,0))</f>
        <v>0</v>
      </c>
      <c r="AL129" s="3">
        <f>IF(Inputs!$B$27&lt;&gt;"Ready","PENDING INPUTS",IF(A129&gt;Inputs!$B$6,0,MIN((AI129+AJ129+AK129),IF(Inputs!H17=1,Inputs!D17,MAX(Inputs!F17,ROUND(AI129*Inputs!E17+AJ129+AK129,2))))))</f>
        <v>0</v>
      </c>
      <c r="AM129">
        <f>IF(Inputs!$B$27&lt;&gt;"Ready","PENDING INPUTS",IF(AI129&lt;=0,99,1+IF(AND(K129&gt;0,OR(K129&lt;AI129,AND(K129=AI129,0&lt;3))),1,0)+IF(AND(S129&gt;0,OR(S129&lt;AI129,AND(S129=AI129,1&lt;3))),1,0)+IF(AND(AA129&gt;0,OR(AA129&lt;AI129,AND(AA129=AI129,2&lt;3))),1,0)+IF(AND(AQ129&gt;0,OR(AQ129&lt;AI129,AND(AQ129=AI129,4&lt;3))),1,0)+IF(AND(AY129&gt;0,OR(AY129&lt;AI129,AND(AY129=AI129,5&lt;3))),1,0)+IF(AND(BG129&gt;0,OR(BG129&lt;AI129,AND(BG129=AI129,6&lt;3))),1,0)+IF(AND(BO129&gt;0,OR(BO129&lt;AI129,AND(BO129=AI129,7&lt;3))),1,0)+IF(AND(BW129&gt;0,OR(BW129&lt;AI129,AND(BW129=AI129,8&lt;3))),1,0)+IF(AND(CE129&gt;0,OR(CE129&lt;AI129,AND(CE129=AI129,9&lt;3))),1,0)))</f>
        <v>99</v>
      </c>
      <c r="AN129" s="3">
        <f>IF(Inputs!$B$27&lt;&gt;"Ready","PENDING INPUTS",IF(A129&gt;Inputs!$B$6,0,MIN(MAX(0,(AI129+AJ129+AK129)-AL129),MAX(0,C129-D129-(IF(O129&lt;AM129,K129+L129+M129-N129,0)+IF(W129&lt;AM129,S129+T129+U129-V129,0)+IF(AE129&lt;AM129,AA129+AB129+AC129-AD129,0)+IF(AM129&lt;AM129,AI129+AJ129+AK129-AL129,0)+IF(AU129&lt;AM129,AQ129+AR129+AS129-AT129,0)+IF(BC129&lt;AM129,AY129+AZ129+BA129-BB129,0)+IF(BK129&lt;AM129,BG129+BH129+BI129-BJ129,0)+IF(BS129&lt;AM129,BO129+BP129+BQ129-BR129,0)+IF(CA129&lt;AM129,BW129+BX129+BY129-BZ129,0)+IF(CI129&lt;AM129,CE129+CF129+CG129-CH129,0))))))</f>
        <v>0</v>
      </c>
      <c r="AO129" s="3">
        <f>IF(Inputs!$B$27&lt;&gt;"Ready","PENDING INPUTS",MIN((AI129+AJ129+AK129),IF(D129&gt;C129,IF(D129=0,0,AL129*C129/D129),AL129+AN129)))</f>
        <v>0</v>
      </c>
      <c r="AP129" s="3">
        <f>IF(Inputs!$B$27&lt;&gt;"Ready","PENDING INPUTS",MAX(0,(AI129+AJ129+AK129)-AO129))</f>
        <v>0</v>
      </c>
      <c r="AQ129" s="3">
        <f>IF(Inputs!$B$27&lt;&gt;"Ready","PENDING INPUTS",AX128)</f>
        <v>0</v>
      </c>
      <c r="AR129" s="3">
        <f>IF(Inputs!$B$27&lt;&gt;"Ready","PENDING INPUTS",IF(A129&lt;=Inputs!$B$6,ROUND(AQ129*Inputs!C18/12,2),0))</f>
        <v>0</v>
      </c>
      <c r="AS129" s="3">
        <f>IF(Inputs!$B$27&lt;&gt;"Ready","PENDING INPUTS",IF(AND(A129&lt;=Inputs!$B$6,AQ129&gt;0),Inputs!G18,0))</f>
        <v>0</v>
      </c>
      <c r="AT129" s="3">
        <f>IF(Inputs!$B$27&lt;&gt;"Ready","PENDING INPUTS",IF(A129&gt;Inputs!$B$6,0,MIN((AQ129+AR129+AS129),IF(Inputs!H18=1,Inputs!D18,MAX(Inputs!F18,ROUND(AQ129*Inputs!E18+AR129+AS129,2))))))</f>
        <v>0</v>
      </c>
      <c r="AU129">
        <f>IF(Inputs!$B$27&lt;&gt;"Ready","PENDING INPUTS",IF(AQ129&lt;=0,99,1+IF(AND(K129&gt;0,OR(K129&lt;AQ129,AND(K129=AQ129,0&lt;4))),1,0)+IF(AND(S129&gt;0,OR(S129&lt;AQ129,AND(S129=AQ129,1&lt;4))),1,0)+IF(AND(AA129&gt;0,OR(AA129&lt;AQ129,AND(AA129=AQ129,2&lt;4))),1,0)+IF(AND(AI129&gt;0,OR(AI129&lt;AQ129,AND(AI129=AQ129,3&lt;4))),1,0)+IF(AND(AY129&gt;0,OR(AY129&lt;AQ129,AND(AY129=AQ129,5&lt;4))),1,0)+IF(AND(BG129&gt;0,OR(BG129&lt;AQ129,AND(BG129=AQ129,6&lt;4))),1,0)+IF(AND(BO129&gt;0,OR(BO129&lt;AQ129,AND(BO129=AQ129,7&lt;4))),1,0)+IF(AND(BW129&gt;0,OR(BW129&lt;AQ129,AND(BW129=AQ129,8&lt;4))),1,0)+IF(AND(CE129&gt;0,OR(CE129&lt;AQ129,AND(CE129=AQ129,9&lt;4))),1,0)))</f>
        <v>99</v>
      </c>
      <c r="AV129" s="3">
        <f>IF(Inputs!$B$27&lt;&gt;"Ready","PENDING INPUTS",IF(A129&gt;Inputs!$B$6,0,MIN(MAX(0,(AQ129+AR129+AS129)-AT129),MAX(0,C129-D129-(IF(O129&lt;AU129,K129+L129+M129-N129,0)+IF(W129&lt;AU129,S129+T129+U129-V129,0)+IF(AE129&lt;AU129,AA129+AB129+AC129-AD129,0)+IF(AM129&lt;AU129,AI129+AJ129+AK129-AL129,0)+IF(AU129&lt;AU129,AQ129+AR129+AS129-AT129,0)+IF(BC129&lt;AU129,AY129+AZ129+BA129-BB129,0)+IF(BK129&lt;AU129,BG129+BH129+BI129-BJ129,0)+IF(BS129&lt;AU129,BO129+BP129+BQ129-BR129,0)+IF(CA129&lt;AU129,BW129+BX129+BY129-BZ129,0)+IF(CI129&lt;AU129,CE129+CF129+CG129-CH129,0))))))</f>
        <v>0</v>
      </c>
      <c r="AW129" s="3">
        <f>IF(Inputs!$B$27&lt;&gt;"Ready","PENDING INPUTS",MIN((AQ129+AR129+AS129),IF(D129&gt;C129,IF(D129=0,0,AT129*C129/D129),AT129+AV129)))</f>
        <v>0</v>
      </c>
      <c r="AX129" s="3">
        <f>IF(Inputs!$B$27&lt;&gt;"Ready","PENDING INPUTS",MAX(0,(AQ129+AR129+AS129)-AW129))</f>
        <v>0</v>
      </c>
      <c r="AY129" s="3">
        <f>IF(Inputs!$B$27&lt;&gt;"Ready","PENDING INPUTS",BF128)</f>
        <v>0</v>
      </c>
      <c r="AZ129" s="3">
        <f>IF(Inputs!$B$27&lt;&gt;"Ready","PENDING INPUTS",IF(A129&lt;=Inputs!$B$6,ROUND(AY129*Inputs!C19/12,2),0))</f>
        <v>0</v>
      </c>
      <c r="BA129" s="3">
        <f>IF(Inputs!$B$27&lt;&gt;"Ready","PENDING INPUTS",IF(AND(A129&lt;=Inputs!$B$6,AY129&gt;0),Inputs!G19,0))</f>
        <v>0</v>
      </c>
      <c r="BB129" s="3">
        <f>IF(Inputs!$B$27&lt;&gt;"Ready","PENDING INPUTS",IF(A129&gt;Inputs!$B$6,0,MIN((AY129+AZ129+BA129),IF(Inputs!H19=1,Inputs!D19,MAX(Inputs!F19,ROUND(AY129*Inputs!E19+AZ129+BA129,2))))))</f>
        <v>0</v>
      </c>
      <c r="BC129">
        <f>IF(Inputs!$B$27&lt;&gt;"Ready","PENDING INPUTS",IF(AY129&lt;=0,99,1+IF(AND(K129&gt;0,OR(K129&lt;AY129,AND(K129=AY129,0&lt;5))),1,0)+IF(AND(S129&gt;0,OR(S129&lt;AY129,AND(S129=AY129,1&lt;5))),1,0)+IF(AND(AA129&gt;0,OR(AA129&lt;AY129,AND(AA129=AY129,2&lt;5))),1,0)+IF(AND(AI129&gt;0,OR(AI129&lt;AY129,AND(AI129=AY129,3&lt;5))),1,0)+IF(AND(AQ129&gt;0,OR(AQ129&lt;AY129,AND(AQ129=AY129,4&lt;5))),1,0)+IF(AND(BG129&gt;0,OR(BG129&lt;AY129,AND(BG129=AY129,6&lt;5))),1,0)+IF(AND(BO129&gt;0,OR(BO129&lt;AY129,AND(BO129=AY129,7&lt;5))),1,0)+IF(AND(BW129&gt;0,OR(BW129&lt;AY129,AND(BW129=AY129,8&lt;5))),1,0)+IF(AND(CE129&gt;0,OR(CE129&lt;AY129,AND(CE129=AY129,9&lt;5))),1,0)))</f>
        <v>99</v>
      </c>
      <c r="BD129" s="3">
        <f>IF(Inputs!$B$27&lt;&gt;"Ready","PENDING INPUTS",IF(A129&gt;Inputs!$B$6,0,MIN(MAX(0,(AY129+AZ129+BA129)-BB129),MAX(0,C129-D129-(IF(O129&lt;BC129,K129+L129+M129-N129,0)+IF(W129&lt;BC129,S129+T129+U129-V129,0)+IF(AE129&lt;BC129,AA129+AB129+AC129-AD129,0)+IF(AM129&lt;BC129,AI129+AJ129+AK129-AL129,0)+IF(AU129&lt;BC129,AQ129+AR129+AS129-AT129,0)+IF(BC129&lt;BC129,AY129+AZ129+BA129-BB129,0)+IF(BK129&lt;BC129,BG129+BH129+BI129-BJ129,0)+IF(BS129&lt;BC129,BO129+BP129+BQ129-BR129,0)+IF(CA129&lt;BC129,BW129+BX129+BY129-BZ129,0)+IF(CI129&lt;BC129,CE129+CF129+CG129-CH129,0))))))</f>
        <v>0</v>
      </c>
      <c r="BE129" s="3">
        <f>IF(Inputs!$B$27&lt;&gt;"Ready","PENDING INPUTS",MIN((AY129+AZ129+BA129),IF(D129&gt;C129,IF(D129=0,0,BB129*C129/D129),BB129+BD129)))</f>
        <v>0</v>
      </c>
      <c r="BF129" s="3">
        <f>IF(Inputs!$B$27&lt;&gt;"Ready","PENDING INPUTS",MAX(0,(AY129+AZ129+BA129)-BE129))</f>
        <v>0</v>
      </c>
      <c r="BG129" s="3">
        <f>IF(Inputs!$B$27&lt;&gt;"Ready","PENDING INPUTS",BN128)</f>
        <v>0</v>
      </c>
      <c r="BH129" s="3">
        <f>IF(Inputs!$B$27&lt;&gt;"Ready","PENDING INPUTS",IF(A129&lt;=Inputs!$B$6,ROUND(BG129*Inputs!C20/12,2),0))</f>
        <v>0</v>
      </c>
      <c r="BI129" s="3">
        <f>IF(Inputs!$B$27&lt;&gt;"Ready","PENDING INPUTS",IF(AND(A129&lt;=Inputs!$B$6,BG129&gt;0),Inputs!G20,0))</f>
        <v>0</v>
      </c>
      <c r="BJ129" s="3">
        <f>IF(Inputs!$B$27&lt;&gt;"Ready","PENDING INPUTS",IF(A129&gt;Inputs!$B$6,0,MIN((BG129+BH129+BI129),IF(Inputs!H20=1,Inputs!D20,MAX(Inputs!F20,ROUND(BG129*Inputs!E20+BH129+BI129,2))))))</f>
        <v>0</v>
      </c>
      <c r="BK129">
        <f>IF(Inputs!$B$27&lt;&gt;"Ready","PENDING INPUTS",IF(BG129&lt;=0,99,1+IF(AND(K129&gt;0,OR(K129&lt;BG129,AND(K129=BG129,0&lt;6))),1,0)+IF(AND(S129&gt;0,OR(S129&lt;BG129,AND(S129=BG129,1&lt;6))),1,0)+IF(AND(AA129&gt;0,OR(AA129&lt;BG129,AND(AA129=BG129,2&lt;6))),1,0)+IF(AND(AI129&gt;0,OR(AI129&lt;BG129,AND(AI129=BG129,3&lt;6))),1,0)+IF(AND(AQ129&gt;0,OR(AQ129&lt;BG129,AND(AQ129=BG129,4&lt;6))),1,0)+IF(AND(AY129&gt;0,OR(AY129&lt;BG129,AND(AY129=BG129,5&lt;6))),1,0)+IF(AND(BO129&gt;0,OR(BO129&lt;BG129,AND(BO129=BG129,7&lt;6))),1,0)+IF(AND(BW129&gt;0,OR(BW129&lt;BG129,AND(BW129=BG129,8&lt;6))),1,0)+IF(AND(CE129&gt;0,OR(CE129&lt;BG129,AND(CE129=BG129,9&lt;6))),1,0)))</f>
        <v>99</v>
      </c>
      <c r="BL129" s="3">
        <f>IF(Inputs!$B$27&lt;&gt;"Ready","PENDING INPUTS",IF(A129&gt;Inputs!$B$6,0,MIN(MAX(0,(BG129+BH129+BI129)-BJ129),MAX(0,C129-D129-(IF(O129&lt;BK129,K129+L129+M129-N129,0)+IF(W129&lt;BK129,S129+T129+U129-V129,0)+IF(AE129&lt;BK129,AA129+AB129+AC129-AD129,0)+IF(AM129&lt;BK129,AI129+AJ129+AK129-AL129,0)+IF(AU129&lt;BK129,AQ129+AR129+AS129-AT129,0)+IF(BC129&lt;BK129,AY129+AZ129+BA129-BB129,0)+IF(BK129&lt;BK129,BG129+BH129+BI129-BJ129,0)+IF(BS129&lt;BK129,BO129+BP129+BQ129-BR129,0)+IF(CA129&lt;BK129,BW129+BX129+BY129-BZ129,0)+IF(CI129&lt;BK129,CE129+CF129+CG129-CH129,0))))))</f>
        <v>0</v>
      </c>
      <c r="BM129" s="3">
        <f>IF(Inputs!$B$27&lt;&gt;"Ready","PENDING INPUTS",MIN((BG129+BH129+BI129),IF(D129&gt;C129,IF(D129=0,0,BJ129*C129/D129),BJ129+BL129)))</f>
        <v>0</v>
      </c>
      <c r="BN129" s="3">
        <f>IF(Inputs!$B$27&lt;&gt;"Ready","PENDING INPUTS",MAX(0,(BG129+BH129+BI129)-BM129))</f>
        <v>0</v>
      </c>
      <c r="BO129" s="3">
        <f>IF(Inputs!$B$27&lt;&gt;"Ready","PENDING INPUTS",BV128)</f>
        <v>0</v>
      </c>
      <c r="BP129" s="3">
        <f>IF(Inputs!$B$27&lt;&gt;"Ready","PENDING INPUTS",IF(A129&lt;=Inputs!$B$6,ROUND(BO129*Inputs!C21/12,2),0))</f>
        <v>0</v>
      </c>
      <c r="BQ129" s="3">
        <f>IF(Inputs!$B$27&lt;&gt;"Ready","PENDING INPUTS",IF(AND(A129&lt;=Inputs!$B$6,BO129&gt;0),Inputs!G21,0))</f>
        <v>0</v>
      </c>
      <c r="BR129" s="3">
        <f>IF(Inputs!$B$27&lt;&gt;"Ready","PENDING INPUTS",IF(A129&gt;Inputs!$B$6,0,MIN((BO129+BP129+BQ129),IF(Inputs!H21=1,Inputs!D21,MAX(Inputs!F21,ROUND(BO129*Inputs!E21+BP129+BQ129,2))))))</f>
        <v>0</v>
      </c>
      <c r="BS129">
        <f>IF(Inputs!$B$27&lt;&gt;"Ready","PENDING INPUTS",IF(BO129&lt;=0,99,1+IF(AND(K129&gt;0,OR(K129&lt;BO129,AND(K129=BO129,0&lt;7))),1,0)+IF(AND(S129&gt;0,OR(S129&lt;BO129,AND(S129=BO129,1&lt;7))),1,0)+IF(AND(AA129&gt;0,OR(AA129&lt;BO129,AND(AA129=BO129,2&lt;7))),1,0)+IF(AND(AI129&gt;0,OR(AI129&lt;BO129,AND(AI129=BO129,3&lt;7))),1,0)+IF(AND(AQ129&gt;0,OR(AQ129&lt;BO129,AND(AQ129=BO129,4&lt;7))),1,0)+IF(AND(AY129&gt;0,OR(AY129&lt;BO129,AND(AY129=BO129,5&lt;7))),1,0)+IF(AND(BG129&gt;0,OR(BG129&lt;BO129,AND(BG129=BO129,6&lt;7))),1,0)+IF(AND(BW129&gt;0,OR(BW129&lt;BO129,AND(BW129=BO129,8&lt;7))),1,0)+IF(AND(CE129&gt;0,OR(CE129&lt;BO129,AND(CE129=BO129,9&lt;7))),1,0)))</f>
        <v>99</v>
      </c>
      <c r="BT129" s="3">
        <f>IF(Inputs!$B$27&lt;&gt;"Ready","PENDING INPUTS",IF(A129&gt;Inputs!$B$6,0,MIN(MAX(0,(BO129+BP129+BQ129)-BR129),MAX(0,C129-D129-(IF(O129&lt;BS129,K129+L129+M129-N129,0)+IF(W129&lt;BS129,S129+T129+U129-V129,0)+IF(AE129&lt;BS129,AA129+AB129+AC129-AD129,0)+IF(AM129&lt;BS129,AI129+AJ129+AK129-AL129,0)+IF(AU129&lt;BS129,AQ129+AR129+AS129-AT129,0)+IF(BC129&lt;BS129,AY129+AZ129+BA129-BB129,0)+IF(BK129&lt;BS129,BG129+BH129+BI129-BJ129,0)+IF(BS129&lt;BS129,BO129+BP129+BQ129-BR129,0)+IF(CA129&lt;BS129,BW129+BX129+BY129-BZ129,0)+IF(CI129&lt;BS129,CE129+CF129+CG129-CH129,0))))))</f>
        <v>0</v>
      </c>
      <c r="BU129" s="3">
        <f>IF(Inputs!$B$27&lt;&gt;"Ready","PENDING INPUTS",MIN((BO129+BP129+BQ129),IF(D129&gt;C129,IF(D129=0,0,BR129*C129/D129),BR129+BT129)))</f>
        <v>0</v>
      </c>
      <c r="BV129" s="3">
        <f>IF(Inputs!$B$27&lt;&gt;"Ready","PENDING INPUTS",MAX(0,(BO129+BP129+BQ129)-BU129))</f>
        <v>0</v>
      </c>
      <c r="BW129" s="3">
        <f>IF(Inputs!$B$27&lt;&gt;"Ready","PENDING INPUTS",CD128)</f>
        <v>0</v>
      </c>
      <c r="BX129" s="3">
        <f>IF(Inputs!$B$27&lt;&gt;"Ready","PENDING INPUTS",IF(A129&lt;=Inputs!$B$6,ROUND(BW129*Inputs!C22/12,2),0))</f>
        <v>0</v>
      </c>
      <c r="BY129" s="3">
        <f>IF(Inputs!$B$27&lt;&gt;"Ready","PENDING INPUTS",IF(AND(A129&lt;=Inputs!$B$6,BW129&gt;0),Inputs!G22,0))</f>
        <v>0</v>
      </c>
      <c r="BZ129" s="3">
        <f>IF(Inputs!$B$27&lt;&gt;"Ready","PENDING INPUTS",IF(A129&gt;Inputs!$B$6,0,MIN((BW129+BX129+BY129),IF(Inputs!H22=1,Inputs!D22,MAX(Inputs!F22,ROUND(BW129*Inputs!E22+BX129+BY129,2))))))</f>
        <v>0</v>
      </c>
      <c r="CA129">
        <f>IF(Inputs!$B$27&lt;&gt;"Ready","PENDING INPUTS",IF(BW129&lt;=0,99,1+IF(AND(K129&gt;0,OR(K129&lt;BW129,AND(K129=BW129,0&lt;8))),1,0)+IF(AND(S129&gt;0,OR(S129&lt;BW129,AND(S129=BW129,1&lt;8))),1,0)+IF(AND(AA129&gt;0,OR(AA129&lt;BW129,AND(AA129=BW129,2&lt;8))),1,0)+IF(AND(AI129&gt;0,OR(AI129&lt;BW129,AND(AI129=BW129,3&lt;8))),1,0)+IF(AND(AQ129&gt;0,OR(AQ129&lt;BW129,AND(AQ129=BW129,4&lt;8))),1,0)+IF(AND(AY129&gt;0,OR(AY129&lt;BW129,AND(AY129=BW129,5&lt;8))),1,0)+IF(AND(BG129&gt;0,OR(BG129&lt;BW129,AND(BG129=BW129,6&lt;8))),1,0)+IF(AND(BO129&gt;0,OR(BO129&lt;BW129,AND(BO129=BW129,7&lt;8))),1,0)+IF(AND(CE129&gt;0,OR(CE129&lt;BW129,AND(CE129=BW129,9&lt;8))),1,0)))</f>
        <v>99</v>
      </c>
      <c r="CB129" s="3">
        <f>IF(Inputs!$B$27&lt;&gt;"Ready","PENDING INPUTS",IF(A129&gt;Inputs!$B$6,0,MIN(MAX(0,(BW129+BX129+BY129)-BZ129),MAX(0,C129-D129-(IF(O129&lt;CA129,K129+L129+M129-N129,0)+IF(W129&lt;CA129,S129+T129+U129-V129,0)+IF(AE129&lt;CA129,AA129+AB129+AC129-AD129,0)+IF(AM129&lt;CA129,AI129+AJ129+AK129-AL129,0)+IF(AU129&lt;CA129,AQ129+AR129+AS129-AT129,0)+IF(BC129&lt;CA129,AY129+AZ129+BA129-BB129,0)+IF(BK129&lt;CA129,BG129+BH129+BI129-BJ129,0)+IF(BS129&lt;CA129,BO129+BP129+BQ129-BR129,0)+IF(CA129&lt;CA129,BW129+BX129+BY129-BZ129,0)+IF(CI129&lt;CA129,CE129+CF129+CG129-CH129,0))))))</f>
        <v>0</v>
      </c>
      <c r="CC129" s="3">
        <f>IF(Inputs!$B$27&lt;&gt;"Ready","PENDING INPUTS",MIN((BW129+BX129+BY129),IF(D129&gt;C129,IF(D129=0,0,BZ129*C129/D129),BZ129+CB129)))</f>
        <v>0</v>
      </c>
      <c r="CD129" s="3">
        <f>IF(Inputs!$B$27&lt;&gt;"Ready","PENDING INPUTS",MAX(0,(BW129+BX129+BY129)-CC129))</f>
        <v>0</v>
      </c>
      <c r="CE129" s="3">
        <f>IF(Inputs!$B$27&lt;&gt;"Ready","PENDING INPUTS",CL128)</f>
        <v>0</v>
      </c>
      <c r="CF129" s="3">
        <f>IF(Inputs!$B$27&lt;&gt;"Ready","PENDING INPUTS",IF(A129&lt;=Inputs!$B$6,ROUND(CE129*Inputs!C23/12,2),0))</f>
        <v>0</v>
      </c>
      <c r="CG129" s="3">
        <f>IF(Inputs!$B$27&lt;&gt;"Ready","PENDING INPUTS",IF(AND(A129&lt;=Inputs!$B$6,CE129&gt;0),Inputs!G23,0))</f>
        <v>0</v>
      </c>
      <c r="CH129" s="3">
        <f>IF(Inputs!$B$27&lt;&gt;"Ready","PENDING INPUTS",IF(A129&gt;Inputs!$B$6,0,MIN((CE129+CF129+CG129),IF(Inputs!H23=1,Inputs!D23,MAX(Inputs!F23,ROUND(CE129*Inputs!E23+CF129+CG129,2))))))</f>
        <v>0</v>
      </c>
      <c r="CI129">
        <f>IF(Inputs!$B$27&lt;&gt;"Ready","PENDING INPUTS",IF(CE129&lt;=0,99,1+IF(AND(K129&gt;0,OR(K129&lt;CE129,AND(K129=CE129,0&lt;9))),1,0)+IF(AND(S129&gt;0,OR(S129&lt;CE129,AND(S129=CE129,1&lt;9))),1,0)+IF(AND(AA129&gt;0,OR(AA129&lt;CE129,AND(AA129=CE129,2&lt;9))),1,0)+IF(AND(AI129&gt;0,OR(AI129&lt;CE129,AND(AI129=CE129,3&lt;9))),1,0)+IF(AND(AQ129&gt;0,OR(AQ129&lt;CE129,AND(AQ129=CE129,4&lt;9))),1,0)+IF(AND(AY129&gt;0,OR(AY129&lt;CE129,AND(AY129=CE129,5&lt;9))),1,0)+IF(AND(BG129&gt;0,OR(BG129&lt;CE129,AND(BG129=CE129,6&lt;9))),1,0)+IF(AND(BO129&gt;0,OR(BO129&lt;CE129,AND(BO129=CE129,7&lt;9))),1,0)+IF(AND(BW129&gt;0,OR(BW129&lt;CE129,AND(BW129=CE129,8&lt;9))),1,0)))</f>
        <v>99</v>
      </c>
      <c r="CJ129" s="3">
        <f>IF(Inputs!$B$27&lt;&gt;"Ready","PENDING INPUTS",IF(A129&gt;Inputs!$B$6,0,MIN(MAX(0,(CE129+CF129+CG129)-CH129),MAX(0,C129-D129-(IF(O129&lt;CI129,K129+L129+M129-N129,0)+IF(W129&lt;CI129,S129+T129+U129-V129,0)+IF(AE129&lt;CI129,AA129+AB129+AC129-AD129,0)+IF(AM129&lt;CI129,AI129+AJ129+AK129-AL129,0)+IF(AU129&lt;CI129,AQ129+AR129+AS129-AT129,0)+IF(BC129&lt;CI129,AY129+AZ129+BA129-BB129,0)+IF(BK129&lt;CI129,BG129+BH129+BI129-BJ129,0)+IF(BS129&lt;CI129,BO129+BP129+BQ129-BR129,0)+IF(CA129&lt;CI129,BW129+BX129+BY129-BZ129,0)+IF(CI129&lt;CI129,CE129+CF129+CG129-CH129,0))))))</f>
        <v>0</v>
      </c>
      <c r="CK129" s="3">
        <f>IF(Inputs!$B$27&lt;&gt;"Ready","PENDING INPUTS",MIN((CE129+CF129+CG129),IF(D129&gt;C129,IF(D129=0,0,CH129*C129/D129),CH129+CJ129)))</f>
        <v>0</v>
      </c>
      <c r="CL129" s="3">
        <f>IF(Inputs!$B$27&lt;&gt;"Ready","PENDING INPUTS",MAX(0,(CE129+CF129+CG129)-CK129))</f>
        <v>0</v>
      </c>
    </row>
    <row r="130" spans="1:90" ht="27.95" customHeight="1" x14ac:dyDescent="0.25">
      <c r="A130">
        <v>126</v>
      </c>
      <c r="B130" s="13">
        <f>IF(Inputs!$B$27&lt;&gt;"Ready","PENDING INPUTS",EDATE(Inputs!$B$5,A130-1))</f>
        <v>50100</v>
      </c>
      <c r="C130" s="3">
        <f>IF(Inputs!$B$27&lt;&gt;"Ready","PENDING INPUTS",IF(A130&lt;=Inputs!$B$6,MAX(0,Inputs!$B$4+IF(A130=Inputs!$B$7,Inputs!$B$8,0)+IF(A130=Inputs!$B$9,Inputs!$B$10,0)),0))</f>
        <v>0</v>
      </c>
      <c r="D130" s="3">
        <f>IF(Inputs!$B$27&lt;&gt;"Ready","PENDING INPUTS",SUM(N130,V130,AD130,AL130,AT130,BB130,BJ130,BR130,BZ130,CH130))</f>
        <v>0</v>
      </c>
      <c r="E130" s="3">
        <f>IF(Inputs!$B$27&lt;&gt;"Ready","PENDING INPUTS",MAX(0,D130-C130))</f>
        <v>0</v>
      </c>
      <c r="F130" s="3">
        <f>IF(Inputs!$B$27&lt;&gt;"Ready","PENDING INPUTS",SUM(Q130,Y130,AG130,AO130,AW130,BE130,BM130,BU130,CC130,CK130))</f>
        <v>0</v>
      </c>
      <c r="G130" s="3">
        <f>IF(Inputs!$B$27&lt;&gt;"Ready","PENDING INPUTS",SUM(L130,T130,AB130,AJ130,AR130,AZ130,BH130,BP130,BX130,CF130))</f>
        <v>0</v>
      </c>
      <c r="H130" s="3">
        <f>IF(Inputs!$B$27&lt;&gt;"Ready","PENDING INPUTS",SUM(M130,U130,AC130,AK130,AS130,BA130,BI130,BQ130,BY130,CG130))</f>
        <v>0</v>
      </c>
      <c r="I130" s="3">
        <f>IF(Inputs!$B$27&lt;&gt;"Ready","PENDING INPUTS",SUM(R130,Z130,AH130,AP130,AX130,BF130,BN130,BV130,CD130,CL130))</f>
        <v>0</v>
      </c>
      <c r="J130" t="str">
        <f>IF(Inputs!$B$27&lt;&gt;"Ready","PENDING INPUTS",IF(A130&gt;Inputs!$B$6,"Beyond horizon",IF(E130&gt;0.005,"MINIMUM SHORTFALL",IF(I130&lt;0.005,"Paid off","In progress"))))</f>
        <v>Beyond horizon</v>
      </c>
      <c r="K130" s="3">
        <f>IF(Inputs!$B$27&lt;&gt;"Ready","PENDING INPUTS",R129)</f>
        <v>0</v>
      </c>
      <c r="L130" s="3">
        <f>IF(Inputs!$B$27&lt;&gt;"Ready","PENDING INPUTS",IF(A130&lt;=Inputs!$B$6,ROUND(K130*Inputs!C14/12,2),0))</f>
        <v>0</v>
      </c>
      <c r="M130" s="3">
        <f>IF(Inputs!$B$27&lt;&gt;"Ready","PENDING INPUTS",IF(AND(A130&lt;=Inputs!$B$6,K130&gt;0),Inputs!G14,0))</f>
        <v>0</v>
      </c>
      <c r="N130" s="3">
        <f>IF(Inputs!$B$27&lt;&gt;"Ready","PENDING INPUTS",IF(A130&gt;Inputs!$B$6,0,MIN((K130+L130+M130),IF(Inputs!H14=1,Inputs!D14,MAX(Inputs!F14,ROUND(K130*Inputs!E14+L130+M130,2))))))</f>
        <v>0</v>
      </c>
      <c r="O130">
        <f>IF(Inputs!$B$27&lt;&gt;"Ready","PENDING INPUTS",IF(K130&lt;=0,99,1+IF(AND(S130&gt;0,OR(S130&lt;K130,AND(S130=K130,1&lt;0))),1,0)+IF(AND(AA130&gt;0,OR(AA130&lt;K130,AND(AA130=K130,2&lt;0))),1,0)+IF(AND(AI130&gt;0,OR(AI130&lt;K130,AND(AI130=K130,3&lt;0))),1,0)+IF(AND(AQ130&gt;0,OR(AQ130&lt;K130,AND(AQ130=K130,4&lt;0))),1,0)+IF(AND(AY130&gt;0,OR(AY130&lt;K130,AND(AY130=K130,5&lt;0))),1,0)+IF(AND(BG130&gt;0,OR(BG130&lt;K130,AND(BG130=K130,6&lt;0))),1,0)+IF(AND(BO130&gt;0,OR(BO130&lt;K130,AND(BO130=K130,7&lt;0))),1,0)+IF(AND(BW130&gt;0,OR(BW130&lt;K130,AND(BW130=K130,8&lt;0))),1,0)+IF(AND(CE130&gt;0,OR(CE130&lt;K130,AND(CE130=K130,9&lt;0))),1,0)))</f>
        <v>99</v>
      </c>
      <c r="P130" s="3">
        <f>IF(Inputs!$B$27&lt;&gt;"Ready","PENDING INPUTS",IF(A130&gt;Inputs!$B$6,0,MIN(MAX(0,(K130+L130+M130)-N130),MAX(0,C130-D130-(IF(O130&lt;O130,K130+L130+M130-N130,0)+IF(W130&lt;O130,S130+T130+U130-V130,0)+IF(AE130&lt;O130,AA130+AB130+AC130-AD130,0)+IF(AM130&lt;O130,AI130+AJ130+AK130-AL130,0)+IF(AU130&lt;O130,AQ130+AR130+AS130-AT130,0)+IF(BC130&lt;O130,AY130+AZ130+BA130-BB130,0)+IF(BK130&lt;O130,BG130+BH130+BI130-BJ130,0)+IF(BS130&lt;O130,BO130+BP130+BQ130-BR130,0)+IF(CA130&lt;O130,BW130+BX130+BY130-BZ130,0)+IF(CI130&lt;O130,CE130+CF130+CG130-CH130,0))))))</f>
        <v>0</v>
      </c>
      <c r="Q130" s="3">
        <f>IF(Inputs!$B$27&lt;&gt;"Ready","PENDING INPUTS",MIN((K130+L130+M130),IF(D130&gt;C130,IF(D130=0,0,N130*C130/D130),N130+P130)))</f>
        <v>0</v>
      </c>
      <c r="R130" s="3">
        <f>IF(Inputs!$B$27&lt;&gt;"Ready","PENDING INPUTS",MAX(0,(K130+L130+M130)-Q130))</f>
        <v>0</v>
      </c>
      <c r="S130" s="3">
        <f>IF(Inputs!$B$27&lt;&gt;"Ready","PENDING INPUTS",Z129)</f>
        <v>0</v>
      </c>
      <c r="T130" s="3">
        <f>IF(Inputs!$B$27&lt;&gt;"Ready","PENDING INPUTS",IF(A130&lt;=Inputs!$B$6,ROUND(S130*Inputs!C15/12,2),0))</f>
        <v>0</v>
      </c>
      <c r="U130" s="3">
        <f>IF(Inputs!$B$27&lt;&gt;"Ready","PENDING INPUTS",IF(AND(A130&lt;=Inputs!$B$6,S130&gt;0),Inputs!G15,0))</f>
        <v>0</v>
      </c>
      <c r="V130" s="3">
        <f>IF(Inputs!$B$27&lt;&gt;"Ready","PENDING INPUTS",IF(A130&gt;Inputs!$B$6,0,MIN((S130+T130+U130),IF(Inputs!H15=1,Inputs!D15,MAX(Inputs!F15,ROUND(S130*Inputs!E15+T130+U130,2))))))</f>
        <v>0</v>
      </c>
      <c r="W130">
        <f>IF(Inputs!$B$27&lt;&gt;"Ready","PENDING INPUTS",IF(S130&lt;=0,99,1+IF(AND(K130&gt;0,OR(K130&lt;S130,AND(K130=S130,0&lt;1))),1,0)+IF(AND(AA130&gt;0,OR(AA130&lt;S130,AND(AA130=S130,2&lt;1))),1,0)+IF(AND(AI130&gt;0,OR(AI130&lt;S130,AND(AI130=S130,3&lt;1))),1,0)+IF(AND(AQ130&gt;0,OR(AQ130&lt;S130,AND(AQ130=S130,4&lt;1))),1,0)+IF(AND(AY130&gt;0,OR(AY130&lt;S130,AND(AY130=S130,5&lt;1))),1,0)+IF(AND(BG130&gt;0,OR(BG130&lt;S130,AND(BG130=S130,6&lt;1))),1,0)+IF(AND(BO130&gt;0,OR(BO130&lt;S130,AND(BO130=S130,7&lt;1))),1,0)+IF(AND(BW130&gt;0,OR(BW130&lt;S130,AND(BW130=S130,8&lt;1))),1,0)+IF(AND(CE130&gt;0,OR(CE130&lt;S130,AND(CE130=S130,9&lt;1))),1,0)))</f>
        <v>99</v>
      </c>
      <c r="X130" s="3">
        <f>IF(Inputs!$B$27&lt;&gt;"Ready","PENDING INPUTS",IF(A130&gt;Inputs!$B$6,0,MIN(MAX(0,(S130+T130+U130)-V130),MAX(0,C130-D130-(IF(O130&lt;W130,K130+L130+M130-N130,0)+IF(W130&lt;W130,S130+T130+U130-V130,0)+IF(AE130&lt;W130,AA130+AB130+AC130-AD130,0)+IF(AM130&lt;W130,AI130+AJ130+AK130-AL130,0)+IF(AU130&lt;W130,AQ130+AR130+AS130-AT130,0)+IF(BC130&lt;W130,AY130+AZ130+BA130-BB130,0)+IF(BK130&lt;W130,BG130+BH130+BI130-BJ130,0)+IF(BS130&lt;W130,BO130+BP130+BQ130-BR130,0)+IF(CA130&lt;W130,BW130+BX130+BY130-BZ130,0)+IF(CI130&lt;W130,CE130+CF130+CG130-CH130,0))))))</f>
        <v>0</v>
      </c>
      <c r="Y130" s="3">
        <f>IF(Inputs!$B$27&lt;&gt;"Ready","PENDING INPUTS",MIN((S130+T130+U130),IF(D130&gt;C130,IF(D130=0,0,V130*C130/D130),V130+X130)))</f>
        <v>0</v>
      </c>
      <c r="Z130" s="3">
        <f>IF(Inputs!$B$27&lt;&gt;"Ready","PENDING INPUTS",MAX(0,(S130+T130+U130)-Y130))</f>
        <v>0</v>
      </c>
      <c r="AA130" s="3">
        <f>IF(Inputs!$B$27&lt;&gt;"Ready","PENDING INPUTS",AH129)</f>
        <v>0</v>
      </c>
      <c r="AB130" s="3">
        <f>IF(Inputs!$B$27&lt;&gt;"Ready","PENDING INPUTS",IF(A130&lt;=Inputs!$B$6,ROUND(AA130*Inputs!C16/12,2),0))</f>
        <v>0</v>
      </c>
      <c r="AC130" s="3">
        <f>IF(Inputs!$B$27&lt;&gt;"Ready","PENDING INPUTS",IF(AND(A130&lt;=Inputs!$B$6,AA130&gt;0),Inputs!G16,0))</f>
        <v>0</v>
      </c>
      <c r="AD130" s="3">
        <f>IF(Inputs!$B$27&lt;&gt;"Ready","PENDING INPUTS",IF(A130&gt;Inputs!$B$6,0,MIN((AA130+AB130+AC130),IF(Inputs!H16=1,Inputs!D16,MAX(Inputs!F16,ROUND(AA130*Inputs!E16+AB130+AC130,2))))))</f>
        <v>0</v>
      </c>
      <c r="AE130">
        <f>IF(Inputs!$B$27&lt;&gt;"Ready","PENDING INPUTS",IF(AA130&lt;=0,99,1+IF(AND(K130&gt;0,OR(K130&lt;AA130,AND(K130=AA130,0&lt;2))),1,0)+IF(AND(S130&gt;0,OR(S130&lt;AA130,AND(S130=AA130,1&lt;2))),1,0)+IF(AND(AI130&gt;0,OR(AI130&lt;AA130,AND(AI130=AA130,3&lt;2))),1,0)+IF(AND(AQ130&gt;0,OR(AQ130&lt;AA130,AND(AQ130=AA130,4&lt;2))),1,0)+IF(AND(AY130&gt;0,OR(AY130&lt;AA130,AND(AY130=AA130,5&lt;2))),1,0)+IF(AND(BG130&gt;0,OR(BG130&lt;AA130,AND(BG130=AA130,6&lt;2))),1,0)+IF(AND(BO130&gt;0,OR(BO130&lt;AA130,AND(BO130=AA130,7&lt;2))),1,0)+IF(AND(BW130&gt;0,OR(BW130&lt;AA130,AND(BW130=AA130,8&lt;2))),1,0)+IF(AND(CE130&gt;0,OR(CE130&lt;AA130,AND(CE130=AA130,9&lt;2))),1,0)))</f>
        <v>99</v>
      </c>
      <c r="AF130" s="3">
        <f>IF(Inputs!$B$27&lt;&gt;"Ready","PENDING INPUTS",IF(A130&gt;Inputs!$B$6,0,MIN(MAX(0,(AA130+AB130+AC130)-AD130),MAX(0,C130-D130-(IF(O130&lt;AE130,K130+L130+M130-N130,0)+IF(W130&lt;AE130,S130+T130+U130-V130,0)+IF(AE130&lt;AE130,AA130+AB130+AC130-AD130,0)+IF(AM130&lt;AE130,AI130+AJ130+AK130-AL130,0)+IF(AU130&lt;AE130,AQ130+AR130+AS130-AT130,0)+IF(BC130&lt;AE130,AY130+AZ130+BA130-BB130,0)+IF(BK130&lt;AE130,BG130+BH130+BI130-BJ130,0)+IF(BS130&lt;AE130,BO130+BP130+BQ130-BR130,0)+IF(CA130&lt;AE130,BW130+BX130+BY130-BZ130,0)+IF(CI130&lt;AE130,CE130+CF130+CG130-CH130,0))))))</f>
        <v>0</v>
      </c>
      <c r="AG130" s="3">
        <f>IF(Inputs!$B$27&lt;&gt;"Ready","PENDING INPUTS",MIN((AA130+AB130+AC130),IF(D130&gt;C130,IF(D130=0,0,AD130*C130/D130),AD130+AF130)))</f>
        <v>0</v>
      </c>
      <c r="AH130" s="3">
        <f>IF(Inputs!$B$27&lt;&gt;"Ready","PENDING INPUTS",MAX(0,(AA130+AB130+AC130)-AG130))</f>
        <v>0</v>
      </c>
      <c r="AI130" s="3">
        <f>IF(Inputs!$B$27&lt;&gt;"Ready","PENDING INPUTS",AP129)</f>
        <v>0</v>
      </c>
      <c r="AJ130" s="3">
        <f>IF(Inputs!$B$27&lt;&gt;"Ready","PENDING INPUTS",IF(A130&lt;=Inputs!$B$6,ROUND(AI130*Inputs!C17/12,2),0))</f>
        <v>0</v>
      </c>
      <c r="AK130" s="3">
        <f>IF(Inputs!$B$27&lt;&gt;"Ready","PENDING INPUTS",IF(AND(A130&lt;=Inputs!$B$6,AI130&gt;0),Inputs!G17,0))</f>
        <v>0</v>
      </c>
      <c r="AL130" s="3">
        <f>IF(Inputs!$B$27&lt;&gt;"Ready","PENDING INPUTS",IF(A130&gt;Inputs!$B$6,0,MIN((AI130+AJ130+AK130),IF(Inputs!H17=1,Inputs!D17,MAX(Inputs!F17,ROUND(AI130*Inputs!E17+AJ130+AK130,2))))))</f>
        <v>0</v>
      </c>
      <c r="AM130">
        <f>IF(Inputs!$B$27&lt;&gt;"Ready","PENDING INPUTS",IF(AI130&lt;=0,99,1+IF(AND(K130&gt;0,OR(K130&lt;AI130,AND(K130=AI130,0&lt;3))),1,0)+IF(AND(S130&gt;0,OR(S130&lt;AI130,AND(S130=AI130,1&lt;3))),1,0)+IF(AND(AA130&gt;0,OR(AA130&lt;AI130,AND(AA130=AI130,2&lt;3))),1,0)+IF(AND(AQ130&gt;0,OR(AQ130&lt;AI130,AND(AQ130=AI130,4&lt;3))),1,0)+IF(AND(AY130&gt;0,OR(AY130&lt;AI130,AND(AY130=AI130,5&lt;3))),1,0)+IF(AND(BG130&gt;0,OR(BG130&lt;AI130,AND(BG130=AI130,6&lt;3))),1,0)+IF(AND(BO130&gt;0,OR(BO130&lt;AI130,AND(BO130=AI130,7&lt;3))),1,0)+IF(AND(BW130&gt;0,OR(BW130&lt;AI130,AND(BW130=AI130,8&lt;3))),1,0)+IF(AND(CE130&gt;0,OR(CE130&lt;AI130,AND(CE130=AI130,9&lt;3))),1,0)))</f>
        <v>99</v>
      </c>
      <c r="AN130" s="3">
        <f>IF(Inputs!$B$27&lt;&gt;"Ready","PENDING INPUTS",IF(A130&gt;Inputs!$B$6,0,MIN(MAX(0,(AI130+AJ130+AK130)-AL130),MAX(0,C130-D130-(IF(O130&lt;AM130,K130+L130+M130-N130,0)+IF(W130&lt;AM130,S130+T130+U130-V130,0)+IF(AE130&lt;AM130,AA130+AB130+AC130-AD130,0)+IF(AM130&lt;AM130,AI130+AJ130+AK130-AL130,0)+IF(AU130&lt;AM130,AQ130+AR130+AS130-AT130,0)+IF(BC130&lt;AM130,AY130+AZ130+BA130-BB130,0)+IF(BK130&lt;AM130,BG130+BH130+BI130-BJ130,0)+IF(BS130&lt;AM130,BO130+BP130+BQ130-BR130,0)+IF(CA130&lt;AM130,BW130+BX130+BY130-BZ130,0)+IF(CI130&lt;AM130,CE130+CF130+CG130-CH130,0))))))</f>
        <v>0</v>
      </c>
      <c r="AO130" s="3">
        <f>IF(Inputs!$B$27&lt;&gt;"Ready","PENDING INPUTS",MIN((AI130+AJ130+AK130),IF(D130&gt;C130,IF(D130=0,0,AL130*C130/D130),AL130+AN130)))</f>
        <v>0</v>
      </c>
      <c r="AP130" s="3">
        <f>IF(Inputs!$B$27&lt;&gt;"Ready","PENDING INPUTS",MAX(0,(AI130+AJ130+AK130)-AO130))</f>
        <v>0</v>
      </c>
      <c r="AQ130" s="3">
        <f>IF(Inputs!$B$27&lt;&gt;"Ready","PENDING INPUTS",AX129)</f>
        <v>0</v>
      </c>
      <c r="AR130" s="3">
        <f>IF(Inputs!$B$27&lt;&gt;"Ready","PENDING INPUTS",IF(A130&lt;=Inputs!$B$6,ROUND(AQ130*Inputs!C18/12,2),0))</f>
        <v>0</v>
      </c>
      <c r="AS130" s="3">
        <f>IF(Inputs!$B$27&lt;&gt;"Ready","PENDING INPUTS",IF(AND(A130&lt;=Inputs!$B$6,AQ130&gt;0),Inputs!G18,0))</f>
        <v>0</v>
      </c>
      <c r="AT130" s="3">
        <f>IF(Inputs!$B$27&lt;&gt;"Ready","PENDING INPUTS",IF(A130&gt;Inputs!$B$6,0,MIN((AQ130+AR130+AS130),IF(Inputs!H18=1,Inputs!D18,MAX(Inputs!F18,ROUND(AQ130*Inputs!E18+AR130+AS130,2))))))</f>
        <v>0</v>
      </c>
      <c r="AU130">
        <f>IF(Inputs!$B$27&lt;&gt;"Ready","PENDING INPUTS",IF(AQ130&lt;=0,99,1+IF(AND(K130&gt;0,OR(K130&lt;AQ130,AND(K130=AQ130,0&lt;4))),1,0)+IF(AND(S130&gt;0,OR(S130&lt;AQ130,AND(S130=AQ130,1&lt;4))),1,0)+IF(AND(AA130&gt;0,OR(AA130&lt;AQ130,AND(AA130=AQ130,2&lt;4))),1,0)+IF(AND(AI130&gt;0,OR(AI130&lt;AQ130,AND(AI130=AQ130,3&lt;4))),1,0)+IF(AND(AY130&gt;0,OR(AY130&lt;AQ130,AND(AY130=AQ130,5&lt;4))),1,0)+IF(AND(BG130&gt;0,OR(BG130&lt;AQ130,AND(BG130=AQ130,6&lt;4))),1,0)+IF(AND(BO130&gt;0,OR(BO130&lt;AQ130,AND(BO130=AQ130,7&lt;4))),1,0)+IF(AND(BW130&gt;0,OR(BW130&lt;AQ130,AND(BW130=AQ130,8&lt;4))),1,0)+IF(AND(CE130&gt;0,OR(CE130&lt;AQ130,AND(CE130=AQ130,9&lt;4))),1,0)))</f>
        <v>99</v>
      </c>
      <c r="AV130" s="3">
        <f>IF(Inputs!$B$27&lt;&gt;"Ready","PENDING INPUTS",IF(A130&gt;Inputs!$B$6,0,MIN(MAX(0,(AQ130+AR130+AS130)-AT130),MAX(0,C130-D130-(IF(O130&lt;AU130,K130+L130+M130-N130,0)+IF(W130&lt;AU130,S130+T130+U130-V130,0)+IF(AE130&lt;AU130,AA130+AB130+AC130-AD130,0)+IF(AM130&lt;AU130,AI130+AJ130+AK130-AL130,0)+IF(AU130&lt;AU130,AQ130+AR130+AS130-AT130,0)+IF(BC130&lt;AU130,AY130+AZ130+BA130-BB130,0)+IF(BK130&lt;AU130,BG130+BH130+BI130-BJ130,0)+IF(BS130&lt;AU130,BO130+BP130+BQ130-BR130,0)+IF(CA130&lt;AU130,BW130+BX130+BY130-BZ130,0)+IF(CI130&lt;AU130,CE130+CF130+CG130-CH130,0))))))</f>
        <v>0</v>
      </c>
      <c r="AW130" s="3">
        <f>IF(Inputs!$B$27&lt;&gt;"Ready","PENDING INPUTS",MIN((AQ130+AR130+AS130),IF(D130&gt;C130,IF(D130=0,0,AT130*C130/D130),AT130+AV130)))</f>
        <v>0</v>
      </c>
      <c r="AX130" s="3">
        <f>IF(Inputs!$B$27&lt;&gt;"Ready","PENDING INPUTS",MAX(0,(AQ130+AR130+AS130)-AW130))</f>
        <v>0</v>
      </c>
      <c r="AY130" s="3">
        <f>IF(Inputs!$B$27&lt;&gt;"Ready","PENDING INPUTS",BF129)</f>
        <v>0</v>
      </c>
      <c r="AZ130" s="3">
        <f>IF(Inputs!$B$27&lt;&gt;"Ready","PENDING INPUTS",IF(A130&lt;=Inputs!$B$6,ROUND(AY130*Inputs!C19/12,2),0))</f>
        <v>0</v>
      </c>
      <c r="BA130" s="3">
        <f>IF(Inputs!$B$27&lt;&gt;"Ready","PENDING INPUTS",IF(AND(A130&lt;=Inputs!$B$6,AY130&gt;0),Inputs!G19,0))</f>
        <v>0</v>
      </c>
      <c r="BB130" s="3">
        <f>IF(Inputs!$B$27&lt;&gt;"Ready","PENDING INPUTS",IF(A130&gt;Inputs!$B$6,0,MIN((AY130+AZ130+BA130),IF(Inputs!H19=1,Inputs!D19,MAX(Inputs!F19,ROUND(AY130*Inputs!E19+AZ130+BA130,2))))))</f>
        <v>0</v>
      </c>
      <c r="BC130">
        <f>IF(Inputs!$B$27&lt;&gt;"Ready","PENDING INPUTS",IF(AY130&lt;=0,99,1+IF(AND(K130&gt;0,OR(K130&lt;AY130,AND(K130=AY130,0&lt;5))),1,0)+IF(AND(S130&gt;0,OR(S130&lt;AY130,AND(S130=AY130,1&lt;5))),1,0)+IF(AND(AA130&gt;0,OR(AA130&lt;AY130,AND(AA130=AY130,2&lt;5))),1,0)+IF(AND(AI130&gt;0,OR(AI130&lt;AY130,AND(AI130=AY130,3&lt;5))),1,0)+IF(AND(AQ130&gt;0,OR(AQ130&lt;AY130,AND(AQ130=AY130,4&lt;5))),1,0)+IF(AND(BG130&gt;0,OR(BG130&lt;AY130,AND(BG130=AY130,6&lt;5))),1,0)+IF(AND(BO130&gt;0,OR(BO130&lt;AY130,AND(BO130=AY130,7&lt;5))),1,0)+IF(AND(BW130&gt;0,OR(BW130&lt;AY130,AND(BW130=AY130,8&lt;5))),1,0)+IF(AND(CE130&gt;0,OR(CE130&lt;AY130,AND(CE130=AY130,9&lt;5))),1,0)))</f>
        <v>99</v>
      </c>
      <c r="BD130" s="3">
        <f>IF(Inputs!$B$27&lt;&gt;"Ready","PENDING INPUTS",IF(A130&gt;Inputs!$B$6,0,MIN(MAX(0,(AY130+AZ130+BA130)-BB130),MAX(0,C130-D130-(IF(O130&lt;BC130,K130+L130+M130-N130,0)+IF(W130&lt;BC130,S130+T130+U130-V130,0)+IF(AE130&lt;BC130,AA130+AB130+AC130-AD130,0)+IF(AM130&lt;BC130,AI130+AJ130+AK130-AL130,0)+IF(AU130&lt;BC130,AQ130+AR130+AS130-AT130,0)+IF(BC130&lt;BC130,AY130+AZ130+BA130-BB130,0)+IF(BK130&lt;BC130,BG130+BH130+BI130-BJ130,0)+IF(BS130&lt;BC130,BO130+BP130+BQ130-BR130,0)+IF(CA130&lt;BC130,BW130+BX130+BY130-BZ130,0)+IF(CI130&lt;BC130,CE130+CF130+CG130-CH130,0))))))</f>
        <v>0</v>
      </c>
      <c r="BE130" s="3">
        <f>IF(Inputs!$B$27&lt;&gt;"Ready","PENDING INPUTS",MIN((AY130+AZ130+BA130),IF(D130&gt;C130,IF(D130=0,0,BB130*C130/D130),BB130+BD130)))</f>
        <v>0</v>
      </c>
      <c r="BF130" s="3">
        <f>IF(Inputs!$B$27&lt;&gt;"Ready","PENDING INPUTS",MAX(0,(AY130+AZ130+BA130)-BE130))</f>
        <v>0</v>
      </c>
      <c r="BG130" s="3">
        <f>IF(Inputs!$B$27&lt;&gt;"Ready","PENDING INPUTS",BN129)</f>
        <v>0</v>
      </c>
      <c r="BH130" s="3">
        <f>IF(Inputs!$B$27&lt;&gt;"Ready","PENDING INPUTS",IF(A130&lt;=Inputs!$B$6,ROUND(BG130*Inputs!C20/12,2),0))</f>
        <v>0</v>
      </c>
      <c r="BI130" s="3">
        <f>IF(Inputs!$B$27&lt;&gt;"Ready","PENDING INPUTS",IF(AND(A130&lt;=Inputs!$B$6,BG130&gt;0),Inputs!G20,0))</f>
        <v>0</v>
      </c>
      <c r="BJ130" s="3">
        <f>IF(Inputs!$B$27&lt;&gt;"Ready","PENDING INPUTS",IF(A130&gt;Inputs!$B$6,0,MIN((BG130+BH130+BI130),IF(Inputs!H20=1,Inputs!D20,MAX(Inputs!F20,ROUND(BG130*Inputs!E20+BH130+BI130,2))))))</f>
        <v>0</v>
      </c>
      <c r="BK130">
        <f>IF(Inputs!$B$27&lt;&gt;"Ready","PENDING INPUTS",IF(BG130&lt;=0,99,1+IF(AND(K130&gt;0,OR(K130&lt;BG130,AND(K130=BG130,0&lt;6))),1,0)+IF(AND(S130&gt;0,OR(S130&lt;BG130,AND(S130=BG130,1&lt;6))),1,0)+IF(AND(AA130&gt;0,OR(AA130&lt;BG130,AND(AA130=BG130,2&lt;6))),1,0)+IF(AND(AI130&gt;0,OR(AI130&lt;BG130,AND(AI130=BG130,3&lt;6))),1,0)+IF(AND(AQ130&gt;0,OR(AQ130&lt;BG130,AND(AQ130=BG130,4&lt;6))),1,0)+IF(AND(AY130&gt;0,OR(AY130&lt;BG130,AND(AY130=BG130,5&lt;6))),1,0)+IF(AND(BO130&gt;0,OR(BO130&lt;BG130,AND(BO130=BG130,7&lt;6))),1,0)+IF(AND(BW130&gt;0,OR(BW130&lt;BG130,AND(BW130=BG130,8&lt;6))),1,0)+IF(AND(CE130&gt;0,OR(CE130&lt;BG130,AND(CE130=BG130,9&lt;6))),1,0)))</f>
        <v>99</v>
      </c>
      <c r="BL130" s="3">
        <f>IF(Inputs!$B$27&lt;&gt;"Ready","PENDING INPUTS",IF(A130&gt;Inputs!$B$6,0,MIN(MAX(0,(BG130+BH130+BI130)-BJ130),MAX(0,C130-D130-(IF(O130&lt;BK130,K130+L130+M130-N130,0)+IF(W130&lt;BK130,S130+T130+U130-V130,0)+IF(AE130&lt;BK130,AA130+AB130+AC130-AD130,0)+IF(AM130&lt;BK130,AI130+AJ130+AK130-AL130,0)+IF(AU130&lt;BK130,AQ130+AR130+AS130-AT130,0)+IF(BC130&lt;BK130,AY130+AZ130+BA130-BB130,0)+IF(BK130&lt;BK130,BG130+BH130+BI130-BJ130,0)+IF(BS130&lt;BK130,BO130+BP130+BQ130-BR130,0)+IF(CA130&lt;BK130,BW130+BX130+BY130-BZ130,0)+IF(CI130&lt;BK130,CE130+CF130+CG130-CH130,0))))))</f>
        <v>0</v>
      </c>
      <c r="BM130" s="3">
        <f>IF(Inputs!$B$27&lt;&gt;"Ready","PENDING INPUTS",MIN((BG130+BH130+BI130),IF(D130&gt;C130,IF(D130=0,0,BJ130*C130/D130),BJ130+BL130)))</f>
        <v>0</v>
      </c>
      <c r="BN130" s="3">
        <f>IF(Inputs!$B$27&lt;&gt;"Ready","PENDING INPUTS",MAX(0,(BG130+BH130+BI130)-BM130))</f>
        <v>0</v>
      </c>
      <c r="BO130" s="3">
        <f>IF(Inputs!$B$27&lt;&gt;"Ready","PENDING INPUTS",BV129)</f>
        <v>0</v>
      </c>
      <c r="BP130" s="3">
        <f>IF(Inputs!$B$27&lt;&gt;"Ready","PENDING INPUTS",IF(A130&lt;=Inputs!$B$6,ROUND(BO130*Inputs!C21/12,2),0))</f>
        <v>0</v>
      </c>
      <c r="BQ130" s="3">
        <f>IF(Inputs!$B$27&lt;&gt;"Ready","PENDING INPUTS",IF(AND(A130&lt;=Inputs!$B$6,BO130&gt;0),Inputs!G21,0))</f>
        <v>0</v>
      </c>
      <c r="BR130" s="3">
        <f>IF(Inputs!$B$27&lt;&gt;"Ready","PENDING INPUTS",IF(A130&gt;Inputs!$B$6,0,MIN((BO130+BP130+BQ130),IF(Inputs!H21=1,Inputs!D21,MAX(Inputs!F21,ROUND(BO130*Inputs!E21+BP130+BQ130,2))))))</f>
        <v>0</v>
      </c>
      <c r="BS130">
        <f>IF(Inputs!$B$27&lt;&gt;"Ready","PENDING INPUTS",IF(BO130&lt;=0,99,1+IF(AND(K130&gt;0,OR(K130&lt;BO130,AND(K130=BO130,0&lt;7))),1,0)+IF(AND(S130&gt;0,OR(S130&lt;BO130,AND(S130=BO130,1&lt;7))),1,0)+IF(AND(AA130&gt;0,OR(AA130&lt;BO130,AND(AA130=BO130,2&lt;7))),1,0)+IF(AND(AI130&gt;0,OR(AI130&lt;BO130,AND(AI130=BO130,3&lt;7))),1,0)+IF(AND(AQ130&gt;0,OR(AQ130&lt;BO130,AND(AQ130=BO130,4&lt;7))),1,0)+IF(AND(AY130&gt;0,OR(AY130&lt;BO130,AND(AY130=BO130,5&lt;7))),1,0)+IF(AND(BG130&gt;0,OR(BG130&lt;BO130,AND(BG130=BO130,6&lt;7))),1,0)+IF(AND(BW130&gt;0,OR(BW130&lt;BO130,AND(BW130=BO130,8&lt;7))),1,0)+IF(AND(CE130&gt;0,OR(CE130&lt;BO130,AND(CE130=BO130,9&lt;7))),1,0)))</f>
        <v>99</v>
      </c>
      <c r="BT130" s="3">
        <f>IF(Inputs!$B$27&lt;&gt;"Ready","PENDING INPUTS",IF(A130&gt;Inputs!$B$6,0,MIN(MAX(0,(BO130+BP130+BQ130)-BR130),MAX(0,C130-D130-(IF(O130&lt;BS130,K130+L130+M130-N130,0)+IF(W130&lt;BS130,S130+T130+U130-V130,0)+IF(AE130&lt;BS130,AA130+AB130+AC130-AD130,0)+IF(AM130&lt;BS130,AI130+AJ130+AK130-AL130,0)+IF(AU130&lt;BS130,AQ130+AR130+AS130-AT130,0)+IF(BC130&lt;BS130,AY130+AZ130+BA130-BB130,0)+IF(BK130&lt;BS130,BG130+BH130+BI130-BJ130,0)+IF(BS130&lt;BS130,BO130+BP130+BQ130-BR130,0)+IF(CA130&lt;BS130,BW130+BX130+BY130-BZ130,0)+IF(CI130&lt;BS130,CE130+CF130+CG130-CH130,0))))))</f>
        <v>0</v>
      </c>
      <c r="BU130" s="3">
        <f>IF(Inputs!$B$27&lt;&gt;"Ready","PENDING INPUTS",MIN((BO130+BP130+BQ130),IF(D130&gt;C130,IF(D130=0,0,BR130*C130/D130),BR130+BT130)))</f>
        <v>0</v>
      </c>
      <c r="BV130" s="3">
        <f>IF(Inputs!$B$27&lt;&gt;"Ready","PENDING INPUTS",MAX(0,(BO130+BP130+BQ130)-BU130))</f>
        <v>0</v>
      </c>
      <c r="BW130" s="3">
        <f>IF(Inputs!$B$27&lt;&gt;"Ready","PENDING INPUTS",CD129)</f>
        <v>0</v>
      </c>
      <c r="BX130" s="3">
        <f>IF(Inputs!$B$27&lt;&gt;"Ready","PENDING INPUTS",IF(A130&lt;=Inputs!$B$6,ROUND(BW130*Inputs!C22/12,2),0))</f>
        <v>0</v>
      </c>
      <c r="BY130" s="3">
        <f>IF(Inputs!$B$27&lt;&gt;"Ready","PENDING INPUTS",IF(AND(A130&lt;=Inputs!$B$6,BW130&gt;0),Inputs!G22,0))</f>
        <v>0</v>
      </c>
      <c r="BZ130" s="3">
        <f>IF(Inputs!$B$27&lt;&gt;"Ready","PENDING INPUTS",IF(A130&gt;Inputs!$B$6,0,MIN((BW130+BX130+BY130),IF(Inputs!H22=1,Inputs!D22,MAX(Inputs!F22,ROUND(BW130*Inputs!E22+BX130+BY130,2))))))</f>
        <v>0</v>
      </c>
      <c r="CA130">
        <f>IF(Inputs!$B$27&lt;&gt;"Ready","PENDING INPUTS",IF(BW130&lt;=0,99,1+IF(AND(K130&gt;0,OR(K130&lt;BW130,AND(K130=BW130,0&lt;8))),1,0)+IF(AND(S130&gt;0,OR(S130&lt;BW130,AND(S130=BW130,1&lt;8))),1,0)+IF(AND(AA130&gt;0,OR(AA130&lt;BW130,AND(AA130=BW130,2&lt;8))),1,0)+IF(AND(AI130&gt;0,OR(AI130&lt;BW130,AND(AI130=BW130,3&lt;8))),1,0)+IF(AND(AQ130&gt;0,OR(AQ130&lt;BW130,AND(AQ130=BW130,4&lt;8))),1,0)+IF(AND(AY130&gt;0,OR(AY130&lt;BW130,AND(AY130=BW130,5&lt;8))),1,0)+IF(AND(BG130&gt;0,OR(BG130&lt;BW130,AND(BG130=BW130,6&lt;8))),1,0)+IF(AND(BO130&gt;0,OR(BO130&lt;BW130,AND(BO130=BW130,7&lt;8))),1,0)+IF(AND(CE130&gt;0,OR(CE130&lt;BW130,AND(CE130=BW130,9&lt;8))),1,0)))</f>
        <v>99</v>
      </c>
      <c r="CB130" s="3">
        <f>IF(Inputs!$B$27&lt;&gt;"Ready","PENDING INPUTS",IF(A130&gt;Inputs!$B$6,0,MIN(MAX(0,(BW130+BX130+BY130)-BZ130),MAX(0,C130-D130-(IF(O130&lt;CA130,K130+L130+M130-N130,0)+IF(W130&lt;CA130,S130+T130+U130-V130,0)+IF(AE130&lt;CA130,AA130+AB130+AC130-AD130,0)+IF(AM130&lt;CA130,AI130+AJ130+AK130-AL130,0)+IF(AU130&lt;CA130,AQ130+AR130+AS130-AT130,0)+IF(BC130&lt;CA130,AY130+AZ130+BA130-BB130,0)+IF(BK130&lt;CA130,BG130+BH130+BI130-BJ130,0)+IF(BS130&lt;CA130,BO130+BP130+BQ130-BR130,0)+IF(CA130&lt;CA130,BW130+BX130+BY130-BZ130,0)+IF(CI130&lt;CA130,CE130+CF130+CG130-CH130,0))))))</f>
        <v>0</v>
      </c>
      <c r="CC130" s="3">
        <f>IF(Inputs!$B$27&lt;&gt;"Ready","PENDING INPUTS",MIN((BW130+BX130+BY130),IF(D130&gt;C130,IF(D130=0,0,BZ130*C130/D130),BZ130+CB130)))</f>
        <v>0</v>
      </c>
      <c r="CD130" s="3">
        <f>IF(Inputs!$B$27&lt;&gt;"Ready","PENDING INPUTS",MAX(0,(BW130+BX130+BY130)-CC130))</f>
        <v>0</v>
      </c>
      <c r="CE130" s="3">
        <f>IF(Inputs!$B$27&lt;&gt;"Ready","PENDING INPUTS",CL129)</f>
        <v>0</v>
      </c>
      <c r="CF130" s="3">
        <f>IF(Inputs!$B$27&lt;&gt;"Ready","PENDING INPUTS",IF(A130&lt;=Inputs!$B$6,ROUND(CE130*Inputs!C23/12,2),0))</f>
        <v>0</v>
      </c>
      <c r="CG130" s="3">
        <f>IF(Inputs!$B$27&lt;&gt;"Ready","PENDING INPUTS",IF(AND(A130&lt;=Inputs!$B$6,CE130&gt;0),Inputs!G23,0))</f>
        <v>0</v>
      </c>
      <c r="CH130" s="3">
        <f>IF(Inputs!$B$27&lt;&gt;"Ready","PENDING INPUTS",IF(A130&gt;Inputs!$B$6,0,MIN((CE130+CF130+CG130),IF(Inputs!H23=1,Inputs!D23,MAX(Inputs!F23,ROUND(CE130*Inputs!E23+CF130+CG130,2))))))</f>
        <v>0</v>
      </c>
      <c r="CI130">
        <f>IF(Inputs!$B$27&lt;&gt;"Ready","PENDING INPUTS",IF(CE130&lt;=0,99,1+IF(AND(K130&gt;0,OR(K130&lt;CE130,AND(K130=CE130,0&lt;9))),1,0)+IF(AND(S130&gt;0,OR(S130&lt;CE130,AND(S130=CE130,1&lt;9))),1,0)+IF(AND(AA130&gt;0,OR(AA130&lt;CE130,AND(AA130=CE130,2&lt;9))),1,0)+IF(AND(AI130&gt;0,OR(AI130&lt;CE130,AND(AI130=CE130,3&lt;9))),1,0)+IF(AND(AQ130&gt;0,OR(AQ130&lt;CE130,AND(AQ130=CE130,4&lt;9))),1,0)+IF(AND(AY130&gt;0,OR(AY130&lt;CE130,AND(AY130=CE130,5&lt;9))),1,0)+IF(AND(BG130&gt;0,OR(BG130&lt;CE130,AND(BG130=CE130,6&lt;9))),1,0)+IF(AND(BO130&gt;0,OR(BO130&lt;CE130,AND(BO130=CE130,7&lt;9))),1,0)+IF(AND(BW130&gt;0,OR(BW130&lt;CE130,AND(BW130=CE130,8&lt;9))),1,0)))</f>
        <v>99</v>
      </c>
      <c r="CJ130" s="3">
        <f>IF(Inputs!$B$27&lt;&gt;"Ready","PENDING INPUTS",IF(A130&gt;Inputs!$B$6,0,MIN(MAX(0,(CE130+CF130+CG130)-CH130),MAX(0,C130-D130-(IF(O130&lt;CI130,K130+L130+M130-N130,0)+IF(W130&lt;CI130,S130+T130+U130-V130,0)+IF(AE130&lt;CI130,AA130+AB130+AC130-AD130,0)+IF(AM130&lt;CI130,AI130+AJ130+AK130-AL130,0)+IF(AU130&lt;CI130,AQ130+AR130+AS130-AT130,0)+IF(BC130&lt;CI130,AY130+AZ130+BA130-BB130,0)+IF(BK130&lt;CI130,BG130+BH130+BI130-BJ130,0)+IF(BS130&lt;CI130,BO130+BP130+BQ130-BR130,0)+IF(CA130&lt;CI130,BW130+BX130+BY130-BZ130,0)+IF(CI130&lt;CI130,CE130+CF130+CG130-CH130,0))))))</f>
        <v>0</v>
      </c>
      <c r="CK130" s="3">
        <f>IF(Inputs!$B$27&lt;&gt;"Ready","PENDING INPUTS",MIN((CE130+CF130+CG130),IF(D130&gt;C130,IF(D130=0,0,CH130*C130/D130),CH130+CJ130)))</f>
        <v>0</v>
      </c>
      <c r="CL130" s="3">
        <f>IF(Inputs!$B$27&lt;&gt;"Ready","PENDING INPUTS",MAX(0,(CE130+CF130+CG130)-CK130))</f>
        <v>0</v>
      </c>
    </row>
    <row r="131" spans="1:90" ht="27.95" customHeight="1" x14ac:dyDescent="0.25">
      <c r="A131">
        <v>127</v>
      </c>
      <c r="B131" s="13">
        <f>IF(Inputs!$B$27&lt;&gt;"Ready","PENDING INPUTS",EDATE(Inputs!$B$5,A131-1))</f>
        <v>50131</v>
      </c>
      <c r="C131" s="3">
        <f>IF(Inputs!$B$27&lt;&gt;"Ready","PENDING INPUTS",IF(A131&lt;=Inputs!$B$6,MAX(0,Inputs!$B$4+IF(A131=Inputs!$B$7,Inputs!$B$8,0)+IF(A131=Inputs!$B$9,Inputs!$B$10,0)),0))</f>
        <v>0</v>
      </c>
      <c r="D131" s="3">
        <f>IF(Inputs!$B$27&lt;&gt;"Ready","PENDING INPUTS",SUM(N131,V131,AD131,AL131,AT131,BB131,BJ131,BR131,BZ131,CH131))</f>
        <v>0</v>
      </c>
      <c r="E131" s="3">
        <f>IF(Inputs!$B$27&lt;&gt;"Ready","PENDING INPUTS",MAX(0,D131-C131))</f>
        <v>0</v>
      </c>
      <c r="F131" s="3">
        <f>IF(Inputs!$B$27&lt;&gt;"Ready","PENDING INPUTS",SUM(Q131,Y131,AG131,AO131,AW131,BE131,BM131,BU131,CC131,CK131))</f>
        <v>0</v>
      </c>
      <c r="G131" s="3">
        <f>IF(Inputs!$B$27&lt;&gt;"Ready","PENDING INPUTS",SUM(L131,T131,AB131,AJ131,AR131,AZ131,BH131,BP131,BX131,CF131))</f>
        <v>0</v>
      </c>
      <c r="H131" s="3">
        <f>IF(Inputs!$B$27&lt;&gt;"Ready","PENDING INPUTS",SUM(M131,U131,AC131,AK131,AS131,BA131,BI131,BQ131,BY131,CG131))</f>
        <v>0</v>
      </c>
      <c r="I131" s="3">
        <f>IF(Inputs!$B$27&lt;&gt;"Ready","PENDING INPUTS",SUM(R131,Z131,AH131,AP131,AX131,BF131,BN131,BV131,CD131,CL131))</f>
        <v>0</v>
      </c>
      <c r="J131" t="str">
        <f>IF(Inputs!$B$27&lt;&gt;"Ready","PENDING INPUTS",IF(A131&gt;Inputs!$B$6,"Beyond horizon",IF(E131&gt;0.005,"MINIMUM SHORTFALL",IF(I131&lt;0.005,"Paid off","In progress"))))</f>
        <v>Beyond horizon</v>
      </c>
      <c r="K131" s="3">
        <f>IF(Inputs!$B$27&lt;&gt;"Ready","PENDING INPUTS",R130)</f>
        <v>0</v>
      </c>
      <c r="L131" s="3">
        <f>IF(Inputs!$B$27&lt;&gt;"Ready","PENDING INPUTS",IF(A131&lt;=Inputs!$B$6,ROUND(K131*Inputs!C14/12,2),0))</f>
        <v>0</v>
      </c>
      <c r="M131" s="3">
        <f>IF(Inputs!$B$27&lt;&gt;"Ready","PENDING INPUTS",IF(AND(A131&lt;=Inputs!$B$6,K131&gt;0),Inputs!G14,0))</f>
        <v>0</v>
      </c>
      <c r="N131" s="3">
        <f>IF(Inputs!$B$27&lt;&gt;"Ready","PENDING INPUTS",IF(A131&gt;Inputs!$B$6,0,MIN((K131+L131+M131),IF(Inputs!H14=1,Inputs!D14,MAX(Inputs!F14,ROUND(K131*Inputs!E14+L131+M131,2))))))</f>
        <v>0</v>
      </c>
      <c r="O131">
        <f>IF(Inputs!$B$27&lt;&gt;"Ready","PENDING INPUTS",IF(K131&lt;=0,99,1+IF(AND(S131&gt;0,OR(S131&lt;K131,AND(S131=K131,1&lt;0))),1,0)+IF(AND(AA131&gt;0,OR(AA131&lt;K131,AND(AA131=K131,2&lt;0))),1,0)+IF(AND(AI131&gt;0,OR(AI131&lt;K131,AND(AI131=K131,3&lt;0))),1,0)+IF(AND(AQ131&gt;0,OR(AQ131&lt;K131,AND(AQ131=K131,4&lt;0))),1,0)+IF(AND(AY131&gt;0,OR(AY131&lt;K131,AND(AY131=K131,5&lt;0))),1,0)+IF(AND(BG131&gt;0,OR(BG131&lt;K131,AND(BG131=K131,6&lt;0))),1,0)+IF(AND(BO131&gt;0,OR(BO131&lt;K131,AND(BO131=K131,7&lt;0))),1,0)+IF(AND(BW131&gt;0,OR(BW131&lt;K131,AND(BW131=K131,8&lt;0))),1,0)+IF(AND(CE131&gt;0,OR(CE131&lt;K131,AND(CE131=K131,9&lt;0))),1,0)))</f>
        <v>99</v>
      </c>
      <c r="P131" s="3">
        <f>IF(Inputs!$B$27&lt;&gt;"Ready","PENDING INPUTS",IF(A131&gt;Inputs!$B$6,0,MIN(MAX(0,(K131+L131+M131)-N131),MAX(0,C131-D131-(IF(O131&lt;O131,K131+L131+M131-N131,0)+IF(W131&lt;O131,S131+T131+U131-V131,0)+IF(AE131&lt;O131,AA131+AB131+AC131-AD131,0)+IF(AM131&lt;O131,AI131+AJ131+AK131-AL131,0)+IF(AU131&lt;O131,AQ131+AR131+AS131-AT131,0)+IF(BC131&lt;O131,AY131+AZ131+BA131-BB131,0)+IF(BK131&lt;O131,BG131+BH131+BI131-BJ131,0)+IF(BS131&lt;O131,BO131+BP131+BQ131-BR131,0)+IF(CA131&lt;O131,BW131+BX131+BY131-BZ131,0)+IF(CI131&lt;O131,CE131+CF131+CG131-CH131,0))))))</f>
        <v>0</v>
      </c>
      <c r="Q131" s="3">
        <f>IF(Inputs!$B$27&lt;&gt;"Ready","PENDING INPUTS",MIN((K131+L131+M131),IF(D131&gt;C131,IF(D131=0,0,N131*C131/D131),N131+P131)))</f>
        <v>0</v>
      </c>
      <c r="R131" s="3">
        <f>IF(Inputs!$B$27&lt;&gt;"Ready","PENDING INPUTS",MAX(0,(K131+L131+M131)-Q131))</f>
        <v>0</v>
      </c>
      <c r="S131" s="3">
        <f>IF(Inputs!$B$27&lt;&gt;"Ready","PENDING INPUTS",Z130)</f>
        <v>0</v>
      </c>
      <c r="T131" s="3">
        <f>IF(Inputs!$B$27&lt;&gt;"Ready","PENDING INPUTS",IF(A131&lt;=Inputs!$B$6,ROUND(S131*Inputs!C15/12,2),0))</f>
        <v>0</v>
      </c>
      <c r="U131" s="3">
        <f>IF(Inputs!$B$27&lt;&gt;"Ready","PENDING INPUTS",IF(AND(A131&lt;=Inputs!$B$6,S131&gt;0),Inputs!G15,0))</f>
        <v>0</v>
      </c>
      <c r="V131" s="3">
        <f>IF(Inputs!$B$27&lt;&gt;"Ready","PENDING INPUTS",IF(A131&gt;Inputs!$B$6,0,MIN((S131+T131+U131),IF(Inputs!H15=1,Inputs!D15,MAX(Inputs!F15,ROUND(S131*Inputs!E15+T131+U131,2))))))</f>
        <v>0</v>
      </c>
      <c r="W131">
        <f>IF(Inputs!$B$27&lt;&gt;"Ready","PENDING INPUTS",IF(S131&lt;=0,99,1+IF(AND(K131&gt;0,OR(K131&lt;S131,AND(K131=S131,0&lt;1))),1,0)+IF(AND(AA131&gt;0,OR(AA131&lt;S131,AND(AA131=S131,2&lt;1))),1,0)+IF(AND(AI131&gt;0,OR(AI131&lt;S131,AND(AI131=S131,3&lt;1))),1,0)+IF(AND(AQ131&gt;0,OR(AQ131&lt;S131,AND(AQ131=S131,4&lt;1))),1,0)+IF(AND(AY131&gt;0,OR(AY131&lt;S131,AND(AY131=S131,5&lt;1))),1,0)+IF(AND(BG131&gt;0,OR(BG131&lt;S131,AND(BG131=S131,6&lt;1))),1,0)+IF(AND(BO131&gt;0,OR(BO131&lt;S131,AND(BO131=S131,7&lt;1))),1,0)+IF(AND(BW131&gt;0,OR(BW131&lt;S131,AND(BW131=S131,8&lt;1))),1,0)+IF(AND(CE131&gt;0,OR(CE131&lt;S131,AND(CE131=S131,9&lt;1))),1,0)))</f>
        <v>99</v>
      </c>
      <c r="X131" s="3">
        <f>IF(Inputs!$B$27&lt;&gt;"Ready","PENDING INPUTS",IF(A131&gt;Inputs!$B$6,0,MIN(MAX(0,(S131+T131+U131)-V131),MAX(0,C131-D131-(IF(O131&lt;W131,K131+L131+M131-N131,0)+IF(W131&lt;W131,S131+T131+U131-V131,0)+IF(AE131&lt;W131,AA131+AB131+AC131-AD131,0)+IF(AM131&lt;W131,AI131+AJ131+AK131-AL131,0)+IF(AU131&lt;W131,AQ131+AR131+AS131-AT131,0)+IF(BC131&lt;W131,AY131+AZ131+BA131-BB131,0)+IF(BK131&lt;W131,BG131+BH131+BI131-BJ131,0)+IF(BS131&lt;W131,BO131+BP131+BQ131-BR131,0)+IF(CA131&lt;W131,BW131+BX131+BY131-BZ131,0)+IF(CI131&lt;W131,CE131+CF131+CG131-CH131,0))))))</f>
        <v>0</v>
      </c>
      <c r="Y131" s="3">
        <f>IF(Inputs!$B$27&lt;&gt;"Ready","PENDING INPUTS",MIN((S131+T131+U131),IF(D131&gt;C131,IF(D131=0,0,V131*C131/D131),V131+X131)))</f>
        <v>0</v>
      </c>
      <c r="Z131" s="3">
        <f>IF(Inputs!$B$27&lt;&gt;"Ready","PENDING INPUTS",MAX(0,(S131+T131+U131)-Y131))</f>
        <v>0</v>
      </c>
      <c r="AA131" s="3">
        <f>IF(Inputs!$B$27&lt;&gt;"Ready","PENDING INPUTS",AH130)</f>
        <v>0</v>
      </c>
      <c r="AB131" s="3">
        <f>IF(Inputs!$B$27&lt;&gt;"Ready","PENDING INPUTS",IF(A131&lt;=Inputs!$B$6,ROUND(AA131*Inputs!C16/12,2),0))</f>
        <v>0</v>
      </c>
      <c r="AC131" s="3">
        <f>IF(Inputs!$B$27&lt;&gt;"Ready","PENDING INPUTS",IF(AND(A131&lt;=Inputs!$B$6,AA131&gt;0),Inputs!G16,0))</f>
        <v>0</v>
      </c>
      <c r="AD131" s="3">
        <f>IF(Inputs!$B$27&lt;&gt;"Ready","PENDING INPUTS",IF(A131&gt;Inputs!$B$6,0,MIN((AA131+AB131+AC131),IF(Inputs!H16=1,Inputs!D16,MAX(Inputs!F16,ROUND(AA131*Inputs!E16+AB131+AC131,2))))))</f>
        <v>0</v>
      </c>
      <c r="AE131">
        <f>IF(Inputs!$B$27&lt;&gt;"Ready","PENDING INPUTS",IF(AA131&lt;=0,99,1+IF(AND(K131&gt;0,OR(K131&lt;AA131,AND(K131=AA131,0&lt;2))),1,0)+IF(AND(S131&gt;0,OR(S131&lt;AA131,AND(S131=AA131,1&lt;2))),1,0)+IF(AND(AI131&gt;0,OR(AI131&lt;AA131,AND(AI131=AA131,3&lt;2))),1,0)+IF(AND(AQ131&gt;0,OR(AQ131&lt;AA131,AND(AQ131=AA131,4&lt;2))),1,0)+IF(AND(AY131&gt;0,OR(AY131&lt;AA131,AND(AY131=AA131,5&lt;2))),1,0)+IF(AND(BG131&gt;0,OR(BG131&lt;AA131,AND(BG131=AA131,6&lt;2))),1,0)+IF(AND(BO131&gt;0,OR(BO131&lt;AA131,AND(BO131=AA131,7&lt;2))),1,0)+IF(AND(BW131&gt;0,OR(BW131&lt;AA131,AND(BW131=AA131,8&lt;2))),1,0)+IF(AND(CE131&gt;0,OR(CE131&lt;AA131,AND(CE131=AA131,9&lt;2))),1,0)))</f>
        <v>99</v>
      </c>
      <c r="AF131" s="3">
        <f>IF(Inputs!$B$27&lt;&gt;"Ready","PENDING INPUTS",IF(A131&gt;Inputs!$B$6,0,MIN(MAX(0,(AA131+AB131+AC131)-AD131),MAX(0,C131-D131-(IF(O131&lt;AE131,K131+L131+M131-N131,0)+IF(W131&lt;AE131,S131+T131+U131-V131,0)+IF(AE131&lt;AE131,AA131+AB131+AC131-AD131,0)+IF(AM131&lt;AE131,AI131+AJ131+AK131-AL131,0)+IF(AU131&lt;AE131,AQ131+AR131+AS131-AT131,0)+IF(BC131&lt;AE131,AY131+AZ131+BA131-BB131,0)+IF(BK131&lt;AE131,BG131+BH131+BI131-BJ131,0)+IF(BS131&lt;AE131,BO131+BP131+BQ131-BR131,0)+IF(CA131&lt;AE131,BW131+BX131+BY131-BZ131,0)+IF(CI131&lt;AE131,CE131+CF131+CG131-CH131,0))))))</f>
        <v>0</v>
      </c>
      <c r="AG131" s="3">
        <f>IF(Inputs!$B$27&lt;&gt;"Ready","PENDING INPUTS",MIN((AA131+AB131+AC131),IF(D131&gt;C131,IF(D131=0,0,AD131*C131/D131),AD131+AF131)))</f>
        <v>0</v>
      </c>
      <c r="AH131" s="3">
        <f>IF(Inputs!$B$27&lt;&gt;"Ready","PENDING INPUTS",MAX(0,(AA131+AB131+AC131)-AG131))</f>
        <v>0</v>
      </c>
      <c r="AI131" s="3">
        <f>IF(Inputs!$B$27&lt;&gt;"Ready","PENDING INPUTS",AP130)</f>
        <v>0</v>
      </c>
      <c r="AJ131" s="3">
        <f>IF(Inputs!$B$27&lt;&gt;"Ready","PENDING INPUTS",IF(A131&lt;=Inputs!$B$6,ROUND(AI131*Inputs!C17/12,2),0))</f>
        <v>0</v>
      </c>
      <c r="AK131" s="3">
        <f>IF(Inputs!$B$27&lt;&gt;"Ready","PENDING INPUTS",IF(AND(A131&lt;=Inputs!$B$6,AI131&gt;0),Inputs!G17,0))</f>
        <v>0</v>
      </c>
      <c r="AL131" s="3">
        <f>IF(Inputs!$B$27&lt;&gt;"Ready","PENDING INPUTS",IF(A131&gt;Inputs!$B$6,0,MIN((AI131+AJ131+AK131),IF(Inputs!H17=1,Inputs!D17,MAX(Inputs!F17,ROUND(AI131*Inputs!E17+AJ131+AK131,2))))))</f>
        <v>0</v>
      </c>
      <c r="AM131">
        <f>IF(Inputs!$B$27&lt;&gt;"Ready","PENDING INPUTS",IF(AI131&lt;=0,99,1+IF(AND(K131&gt;0,OR(K131&lt;AI131,AND(K131=AI131,0&lt;3))),1,0)+IF(AND(S131&gt;0,OR(S131&lt;AI131,AND(S131=AI131,1&lt;3))),1,0)+IF(AND(AA131&gt;0,OR(AA131&lt;AI131,AND(AA131=AI131,2&lt;3))),1,0)+IF(AND(AQ131&gt;0,OR(AQ131&lt;AI131,AND(AQ131=AI131,4&lt;3))),1,0)+IF(AND(AY131&gt;0,OR(AY131&lt;AI131,AND(AY131=AI131,5&lt;3))),1,0)+IF(AND(BG131&gt;0,OR(BG131&lt;AI131,AND(BG131=AI131,6&lt;3))),1,0)+IF(AND(BO131&gt;0,OR(BO131&lt;AI131,AND(BO131=AI131,7&lt;3))),1,0)+IF(AND(BW131&gt;0,OR(BW131&lt;AI131,AND(BW131=AI131,8&lt;3))),1,0)+IF(AND(CE131&gt;0,OR(CE131&lt;AI131,AND(CE131=AI131,9&lt;3))),1,0)))</f>
        <v>99</v>
      </c>
      <c r="AN131" s="3">
        <f>IF(Inputs!$B$27&lt;&gt;"Ready","PENDING INPUTS",IF(A131&gt;Inputs!$B$6,0,MIN(MAX(0,(AI131+AJ131+AK131)-AL131),MAX(0,C131-D131-(IF(O131&lt;AM131,K131+L131+M131-N131,0)+IF(W131&lt;AM131,S131+T131+U131-V131,0)+IF(AE131&lt;AM131,AA131+AB131+AC131-AD131,0)+IF(AM131&lt;AM131,AI131+AJ131+AK131-AL131,0)+IF(AU131&lt;AM131,AQ131+AR131+AS131-AT131,0)+IF(BC131&lt;AM131,AY131+AZ131+BA131-BB131,0)+IF(BK131&lt;AM131,BG131+BH131+BI131-BJ131,0)+IF(BS131&lt;AM131,BO131+BP131+BQ131-BR131,0)+IF(CA131&lt;AM131,BW131+BX131+BY131-BZ131,0)+IF(CI131&lt;AM131,CE131+CF131+CG131-CH131,0))))))</f>
        <v>0</v>
      </c>
      <c r="AO131" s="3">
        <f>IF(Inputs!$B$27&lt;&gt;"Ready","PENDING INPUTS",MIN((AI131+AJ131+AK131),IF(D131&gt;C131,IF(D131=0,0,AL131*C131/D131),AL131+AN131)))</f>
        <v>0</v>
      </c>
      <c r="AP131" s="3">
        <f>IF(Inputs!$B$27&lt;&gt;"Ready","PENDING INPUTS",MAX(0,(AI131+AJ131+AK131)-AO131))</f>
        <v>0</v>
      </c>
      <c r="AQ131" s="3">
        <f>IF(Inputs!$B$27&lt;&gt;"Ready","PENDING INPUTS",AX130)</f>
        <v>0</v>
      </c>
      <c r="AR131" s="3">
        <f>IF(Inputs!$B$27&lt;&gt;"Ready","PENDING INPUTS",IF(A131&lt;=Inputs!$B$6,ROUND(AQ131*Inputs!C18/12,2),0))</f>
        <v>0</v>
      </c>
      <c r="AS131" s="3">
        <f>IF(Inputs!$B$27&lt;&gt;"Ready","PENDING INPUTS",IF(AND(A131&lt;=Inputs!$B$6,AQ131&gt;0),Inputs!G18,0))</f>
        <v>0</v>
      </c>
      <c r="AT131" s="3">
        <f>IF(Inputs!$B$27&lt;&gt;"Ready","PENDING INPUTS",IF(A131&gt;Inputs!$B$6,0,MIN((AQ131+AR131+AS131),IF(Inputs!H18=1,Inputs!D18,MAX(Inputs!F18,ROUND(AQ131*Inputs!E18+AR131+AS131,2))))))</f>
        <v>0</v>
      </c>
      <c r="AU131">
        <f>IF(Inputs!$B$27&lt;&gt;"Ready","PENDING INPUTS",IF(AQ131&lt;=0,99,1+IF(AND(K131&gt;0,OR(K131&lt;AQ131,AND(K131=AQ131,0&lt;4))),1,0)+IF(AND(S131&gt;0,OR(S131&lt;AQ131,AND(S131=AQ131,1&lt;4))),1,0)+IF(AND(AA131&gt;0,OR(AA131&lt;AQ131,AND(AA131=AQ131,2&lt;4))),1,0)+IF(AND(AI131&gt;0,OR(AI131&lt;AQ131,AND(AI131=AQ131,3&lt;4))),1,0)+IF(AND(AY131&gt;0,OR(AY131&lt;AQ131,AND(AY131=AQ131,5&lt;4))),1,0)+IF(AND(BG131&gt;0,OR(BG131&lt;AQ131,AND(BG131=AQ131,6&lt;4))),1,0)+IF(AND(BO131&gt;0,OR(BO131&lt;AQ131,AND(BO131=AQ131,7&lt;4))),1,0)+IF(AND(BW131&gt;0,OR(BW131&lt;AQ131,AND(BW131=AQ131,8&lt;4))),1,0)+IF(AND(CE131&gt;0,OR(CE131&lt;AQ131,AND(CE131=AQ131,9&lt;4))),1,0)))</f>
        <v>99</v>
      </c>
      <c r="AV131" s="3">
        <f>IF(Inputs!$B$27&lt;&gt;"Ready","PENDING INPUTS",IF(A131&gt;Inputs!$B$6,0,MIN(MAX(0,(AQ131+AR131+AS131)-AT131),MAX(0,C131-D131-(IF(O131&lt;AU131,K131+L131+M131-N131,0)+IF(W131&lt;AU131,S131+T131+U131-V131,0)+IF(AE131&lt;AU131,AA131+AB131+AC131-AD131,0)+IF(AM131&lt;AU131,AI131+AJ131+AK131-AL131,0)+IF(AU131&lt;AU131,AQ131+AR131+AS131-AT131,0)+IF(BC131&lt;AU131,AY131+AZ131+BA131-BB131,0)+IF(BK131&lt;AU131,BG131+BH131+BI131-BJ131,0)+IF(BS131&lt;AU131,BO131+BP131+BQ131-BR131,0)+IF(CA131&lt;AU131,BW131+BX131+BY131-BZ131,0)+IF(CI131&lt;AU131,CE131+CF131+CG131-CH131,0))))))</f>
        <v>0</v>
      </c>
      <c r="AW131" s="3">
        <f>IF(Inputs!$B$27&lt;&gt;"Ready","PENDING INPUTS",MIN((AQ131+AR131+AS131),IF(D131&gt;C131,IF(D131=0,0,AT131*C131/D131),AT131+AV131)))</f>
        <v>0</v>
      </c>
      <c r="AX131" s="3">
        <f>IF(Inputs!$B$27&lt;&gt;"Ready","PENDING INPUTS",MAX(0,(AQ131+AR131+AS131)-AW131))</f>
        <v>0</v>
      </c>
      <c r="AY131" s="3">
        <f>IF(Inputs!$B$27&lt;&gt;"Ready","PENDING INPUTS",BF130)</f>
        <v>0</v>
      </c>
      <c r="AZ131" s="3">
        <f>IF(Inputs!$B$27&lt;&gt;"Ready","PENDING INPUTS",IF(A131&lt;=Inputs!$B$6,ROUND(AY131*Inputs!C19/12,2),0))</f>
        <v>0</v>
      </c>
      <c r="BA131" s="3">
        <f>IF(Inputs!$B$27&lt;&gt;"Ready","PENDING INPUTS",IF(AND(A131&lt;=Inputs!$B$6,AY131&gt;0),Inputs!G19,0))</f>
        <v>0</v>
      </c>
      <c r="BB131" s="3">
        <f>IF(Inputs!$B$27&lt;&gt;"Ready","PENDING INPUTS",IF(A131&gt;Inputs!$B$6,0,MIN((AY131+AZ131+BA131),IF(Inputs!H19=1,Inputs!D19,MAX(Inputs!F19,ROUND(AY131*Inputs!E19+AZ131+BA131,2))))))</f>
        <v>0</v>
      </c>
      <c r="BC131">
        <f>IF(Inputs!$B$27&lt;&gt;"Ready","PENDING INPUTS",IF(AY131&lt;=0,99,1+IF(AND(K131&gt;0,OR(K131&lt;AY131,AND(K131=AY131,0&lt;5))),1,0)+IF(AND(S131&gt;0,OR(S131&lt;AY131,AND(S131=AY131,1&lt;5))),1,0)+IF(AND(AA131&gt;0,OR(AA131&lt;AY131,AND(AA131=AY131,2&lt;5))),1,0)+IF(AND(AI131&gt;0,OR(AI131&lt;AY131,AND(AI131=AY131,3&lt;5))),1,0)+IF(AND(AQ131&gt;0,OR(AQ131&lt;AY131,AND(AQ131=AY131,4&lt;5))),1,0)+IF(AND(BG131&gt;0,OR(BG131&lt;AY131,AND(BG131=AY131,6&lt;5))),1,0)+IF(AND(BO131&gt;0,OR(BO131&lt;AY131,AND(BO131=AY131,7&lt;5))),1,0)+IF(AND(BW131&gt;0,OR(BW131&lt;AY131,AND(BW131=AY131,8&lt;5))),1,0)+IF(AND(CE131&gt;0,OR(CE131&lt;AY131,AND(CE131=AY131,9&lt;5))),1,0)))</f>
        <v>99</v>
      </c>
      <c r="BD131" s="3">
        <f>IF(Inputs!$B$27&lt;&gt;"Ready","PENDING INPUTS",IF(A131&gt;Inputs!$B$6,0,MIN(MAX(0,(AY131+AZ131+BA131)-BB131),MAX(0,C131-D131-(IF(O131&lt;BC131,K131+L131+M131-N131,0)+IF(W131&lt;BC131,S131+T131+U131-V131,0)+IF(AE131&lt;BC131,AA131+AB131+AC131-AD131,0)+IF(AM131&lt;BC131,AI131+AJ131+AK131-AL131,0)+IF(AU131&lt;BC131,AQ131+AR131+AS131-AT131,0)+IF(BC131&lt;BC131,AY131+AZ131+BA131-BB131,0)+IF(BK131&lt;BC131,BG131+BH131+BI131-BJ131,0)+IF(BS131&lt;BC131,BO131+BP131+BQ131-BR131,0)+IF(CA131&lt;BC131,BW131+BX131+BY131-BZ131,0)+IF(CI131&lt;BC131,CE131+CF131+CG131-CH131,0))))))</f>
        <v>0</v>
      </c>
      <c r="BE131" s="3">
        <f>IF(Inputs!$B$27&lt;&gt;"Ready","PENDING INPUTS",MIN((AY131+AZ131+BA131),IF(D131&gt;C131,IF(D131=0,0,BB131*C131/D131),BB131+BD131)))</f>
        <v>0</v>
      </c>
      <c r="BF131" s="3">
        <f>IF(Inputs!$B$27&lt;&gt;"Ready","PENDING INPUTS",MAX(0,(AY131+AZ131+BA131)-BE131))</f>
        <v>0</v>
      </c>
      <c r="BG131" s="3">
        <f>IF(Inputs!$B$27&lt;&gt;"Ready","PENDING INPUTS",BN130)</f>
        <v>0</v>
      </c>
      <c r="BH131" s="3">
        <f>IF(Inputs!$B$27&lt;&gt;"Ready","PENDING INPUTS",IF(A131&lt;=Inputs!$B$6,ROUND(BG131*Inputs!C20/12,2),0))</f>
        <v>0</v>
      </c>
      <c r="BI131" s="3">
        <f>IF(Inputs!$B$27&lt;&gt;"Ready","PENDING INPUTS",IF(AND(A131&lt;=Inputs!$B$6,BG131&gt;0),Inputs!G20,0))</f>
        <v>0</v>
      </c>
      <c r="BJ131" s="3">
        <f>IF(Inputs!$B$27&lt;&gt;"Ready","PENDING INPUTS",IF(A131&gt;Inputs!$B$6,0,MIN((BG131+BH131+BI131),IF(Inputs!H20=1,Inputs!D20,MAX(Inputs!F20,ROUND(BG131*Inputs!E20+BH131+BI131,2))))))</f>
        <v>0</v>
      </c>
      <c r="BK131">
        <f>IF(Inputs!$B$27&lt;&gt;"Ready","PENDING INPUTS",IF(BG131&lt;=0,99,1+IF(AND(K131&gt;0,OR(K131&lt;BG131,AND(K131=BG131,0&lt;6))),1,0)+IF(AND(S131&gt;0,OR(S131&lt;BG131,AND(S131=BG131,1&lt;6))),1,0)+IF(AND(AA131&gt;0,OR(AA131&lt;BG131,AND(AA131=BG131,2&lt;6))),1,0)+IF(AND(AI131&gt;0,OR(AI131&lt;BG131,AND(AI131=BG131,3&lt;6))),1,0)+IF(AND(AQ131&gt;0,OR(AQ131&lt;BG131,AND(AQ131=BG131,4&lt;6))),1,0)+IF(AND(AY131&gt;0,OR(AY131&lt;BG131,AND(AY131=BG131,5&lt;6))),1,0)+IF(AND(BO131&gt;0,OR(BO131&lt;BG131,AND(BO131=BG131,7&lt;6))),1,0)+IF(AND(BW131&gt;0,OR(BW131&lt;BG131,AND(BW131=BG131,8&lt;6))),1,0)+IF(AND(CE131&gt;0,OR(CE131&lt;BG131,AND(CE131=BG131,9&lt;6))),1,0)))</f>
        <v>99</v>
      </c>
      <c r="BL131" s="3">
        <f>IF(Inputs!$B$27&lt;&gt;"Ready","PENDING INPUTS",IF(A131&gt;Inputs!$B$6,0,MIN(MAX(0,(BG131+BH131+BI131)-BJ131),MAX(0,C131-D131-(IF(O131&lt;BK131,K131+L131+M131-N131,0)+IF(W131&lt;BK131,S131+T131+U131-V131,0)+IF(AE131&lt;BK131,AA131+AB131+AC131-AD131,0)+IF(AM131&lt;BK131,AI131+AJ131+AK131-AL131,0)+IF(AU131&lt;BK131,AQ131+AR131+AS131-AT131,0)+IF(BC131&lt;BK131,AY131+AZ131+BA131-BB131,0)+IF(BK131&lt;BK131,BG131+BH131+BI131-BJ131,0)+IF(BS131&lt;BK131,BO131+BP131+BQ131-BR131,0)+IF(CA131&lt;BK131,BW131+BX131+BY131-BZ131,0)+IF(CI131&lt;BK131,CE131+CF131+CG131-CH131,0))))))</f>
        <v>0</v>
      </c>
      <c r="BM131" s="3">
        <f>IF(Inputs!$B$27&lt;&gt;"Ready","PENDING INPUTS",MIN((BG131+BH131+BI131),IF(D131&gt;C131,IF(D131=0,0,BJ131*C131/D131),BJ131+BL131)))</f>
        <v>0</v>
      </c>
      <c r="BN131" s="3">
        <f>IF(Inputs!$B$27&lt;&gt;"Ready","PENDING INPUTS",MAX(0,(BG131+BH131+BI131)-BM131))</f>
        <v>0</v>
      </c>
      <c r="BO131" s="3">
        <f>IF(Inputs!$B$27&lt;&gt;"Ready","PENDING INPUTS",BV130)</f>
        <v>0</v>
      </c>
      <c r="BP131" s="3">
        <f>IF(Inputs!$B$27&lt;&gt;"Ready","PENDING INPUTS",IF(A131&lt;=Inputs!$B$6,ROUND(BO131*Inputs!C21/12,2),0))</f>
        <v>0</v>
      </c>
      <c r="BQ131" s="3">
        <f>IF(Inputs!$B$27&lt;&gt;"Ready","PENDING INPUTS",IF(AND(A131&lt;=Inputs!$B$6,BO131&gt;0),Inputs!G21,0))</f>
        <v>0</v>
      </c>
      <c r="BR131" s="3">
        <f>IF(Inputs!$B$27&lt;&gt;"Ready","PENDING INPUTS",IF(A131&gt;Inputs!$B$6,0,MIN((BO131+BP131+BQ131),IF(Inputs!H21=1,Inputs!D21,MAX(Inputs!F21,ROUND(BO131*Inputs!E21+BP131+BQ131,2))))))</f>
        <v>0</v>
      </c>
      <c r="BS131">
        <f>IF(Inputs!$B$27&lt;&gt;"Ready","PENDING INPUTS",IF(BO131&lt;=0,99,1+IF(AND(K131&gt;0,OR(K131&lt;BO131,AND(K131=BO131,0&lt;7))),1,0)+IF(AND(S131&gt;0,OR(S131&lt;BO131,AND(S131=BO131,1&lt;7))),1,0)+IF(AND(AA131&gt;0,OR(AA131&lt;BO131,AND(AA131=BO131,2&lt;7))),1,0)+IF(AND(AI131&gt;0,OR(AI131&lt;BO131,AND(AI131=BO131,3&lt;7))),1,0)+IF(AND(AQ131&gt;0,OR(AQ131&lt;BO131,AND(AQ131=BO131,4&lt;7))),1,0)+IF(AND(AY131&gt;0,OR(AY131&lt;BO131,AND(AY131=BO131,5&lt;7))),1,0)+IF(AND(BG131&gt;0,OR(BG131&lt;BO131,AND(BG131=BO131,6&lt;7))),1,0)+IF(AND(BW131&gt;0,OR(BW131&lt;BO131,AND(BW131=BO131,8&lt;7))),1,0)+IF(AND(CE131&gt;0,OR(CE131&lt;BO131,AND(CE131=BO131,9&lt;7))),1,0)))</f>
        <v>99</v>
      </c>
      <c r="BT131" s="3">
        <f>IF(Inputs!$B$27&lt;&gt;"Ready","PENDING INPUTS",IF(A131&gt;Inputs!$B$6,0,MIN(MAX(0,(BO131+BP131+BQ131)-BR131),MAX(0,C131-D131-(IF(O131&lt;BS131,K131+L131+M131-N131,0)+IF(W131&lt;BS131,S131+T131+U131-V131,0)+IF(AE131&lt;BS131,AA131+AB131+AC131-AD131,0)+IF(AM131&lt;BS131,AI131+AJ131+AK131-AL131,0)+IF(AU131&lt;BS131,AQ131+AR131+AS131-AT131,0)+IF(BC131&lt;BS131,AY131+AZ131+BA131-BB131,0)+IF(BK131&lt;BS131,BG131+BH131+BI131-BJ131,0)+IF(BS131&lt;BS131,BO131+BP131+BQ131-BR131,0)+IF(CA131&lt;BS131,BW131+BX131+BY131-BZ131,0)+IF(CI131&lt;BS131,CE131+CF131+CG131-CH131,0))))))</f>
        <v>0</v>
      </c>
      <c r="BU131" s="3">
        <f>IF(Inputs!$B$27&lt;&gt;"Ready","PENDING INPUTS",MIN((BO131+BP131+BQ131),IF(D131&gt;C131,IF(D131=0,0,BR131*C131/D131),BR131+BT131)))</f>
        <v>0</v>
      </c>
      <c r="BV131" s="3">
        <f>IF(Inputs!$B$27&lt;&gt;"Ready","PENDING INPUTS",MAX(0,(BO131+BP131+BQ131)-BU131))</f>
        <v>0</v>
      </c>
      <c r="BW131" s="3">
        <f>IF(Inputs!$B$27&lt;&gt;"Ready","PENDING INPUTS",CD130)</f>
        <v>0</v>
      </c>
      <c r="BX131" s="3">
        <f>IF(Inputs!$B$27&lt;&gt;"Ready","PENDING INPUTS",IF(A131&lt;=Inputs!$B$6,ROUND(BW131*Inputs!C22/12,2),0))</f>
        <v>0</v>
      </c>
      <c r="BY131" s="3">
        <f>IF(Inputs!$B$27&lt;&gt;"Ready","PENDING INPUTS",IF(AND(A131&lt;=Inputs!$B$6,BW131&gt;0),Inputs!G22,0))</f>
        <v>0</v>
      </c>
      <c r="BZ131" s="3">
        <f>IF(Inputs!$B$27&lt;&gt;"Ready","PENDING INPUTS",IF(A131&gt;Inputs!$B$6,0,MIN((BW131+BX131+BY131),IF(Inputs!H22=1,Inputs!D22,MAX(Inputs!F22,ROUND(BW131*Inputs!E22+BX131+BY131,2))))))</f>
        <v>0</v>
      </c>
      <c r="CA131">
        <f>IF(Inputs!$B$27&lt;&gt;"Ready","PENDING INPUTS",IF(BW131&lt;=0,99,1+IF(AND(K131&gt;0,OR(K131&lt;BW131,AND(K131=BW131,0&lt;8))),1,0)+IF(AND(S131&gt;0,OR(S131&lt;BW131,AND(S131=BW131,1&lt;8))),1,0)+IF(AND(AA131&gt;0,OR(AA131&lt;BW131,AND(AA131=BW131,2&lt;8))),1,0)+IF(AND(AI131&gt;0,OR(AI131&lt;BW131,AND(AI131=BW131,3&lt;8))),1,0)+IF(AND(AQ131&gt;0,OR(AQ131&lt;BW131,AND(AQ131=BW131,4&lt;8))),1,0)+IF(AND(AY131&gt;0,OR(AY131&lt;BW131,AND(AY131=BW131,5&lt;8))),1,0)+IF(AND(BG131&gt;0,OR(BG131&lt;BW131,AND(BG131=BW131,6&lt;8))),1,0)+IF(AND(BO131&gt;0,OR(BO131&lt;BW131,AND(BO131=BW131,7&lt;8))),1,0)+IF(AND(CE131&gt;0,OR(CE131&lt;BW131,AND(CE131=BW131,9&lt;8))),1,0)))</f>
        <v>99</v>
      </c>
      <c r="CB131" s="3">
        <f>IF(Inputs!$B$27&lt;&gt;"Ready","PENDING INPUTS",IF(A131&gt;Inputs!$B$6,0,MIN(MAX(0,(BW131+BX131+BY131)-BZ131),MAX(0,C131-D131-(IF(O131&lt;CA131,K131+L131+M131-N131,0)+IF(W131&lt;CA131,S131+T131+U131-V131,0)+IF(AE131&lt;CA131,AA131+AB131+AC131-AD131,0)+IF(AM131&lt;CA131,AI131+AJ131+AK131-AL131,0)+IF(AU131&lt;CA131,AQ131+AR131+AS131-AT131,0)+IF(BC131&lt;CA131,AY131+AZ131+BA131-BB131,0)+IF(BK131&lt;CA131,BG131+BH131+BI131-BJ131,0)+IF(BS131&lt;CA131,BO131+BP131+BQ131-BR131,0)+IF(CA131&lt;CA131,BW131+BX131+BY131-BZ131,0)+IF(CI131&lt;CA131,CE131+CF131+CG131-CH131,0))))))</f>
        <v>0</v>
      </c>
      <c r="CC131" s="3">
        <f>IF(Inputs!$B$27&lt;&gt;"Ready","PENDING INPUTS",MIN((BW131+BX131+BY131),IF(D131&gt;C131,IF(D131=0,0,BZ131*C131/D131),BZ131+CB131)))</f>
        <v>0</v>
      </c>
      <c r="CD131" s="3">
        <f>IF(Inputs!$B$27&lt;&gt;"Ready","PENDING INPUTS",MAX(0,(BW131+BX131+BY131)-CC131))</f>
        <v>0</v>
      </c>
      <c r="CE131" s="3">
        <f>IF(Inputs!$B$27&lt;&gt;"Ready","PENDING INPUTS",CL130)</f>
        <v>0</v>
      </c>
      <c r="CF131" s="3">
        <f>IF(Inputs!$B$27&lt;&gt;"Ready","PENDING INPUTS",IF(A131&lt;=Inputs!$B$6,ROUND(CE131*Inputs!C23/12,2),0))</f>
        <v>0</v>
      </c>
      <c r="CG131" s="3">
        <f>IF(Inputs!$B$27&lt;&gt;"Ready","PENDING INPUTS",IF(AND(A131&lt;=Inputs!$B$6,CE131&gt;0),Inputs!G23,0))</f>
        <v>0</v>
      </c>
      <c r="CH131" s="3">
        <f>IF(Inputs!$B$27&lt;&gt;"Ready","PENDING INPUTS",IF(A131&gt;Inputs!$B$6,0,MIN((CE131+CF131+CG131),IF(Inputs!H23=1,Inputs!D23,MAX(Inputs!F23,ROUND(CE131*Inputs!E23+CF131+CG131,2))))))</f>
        <v>0</v>
      </c>
      <c r="CI131">
        <f>IF(Inputs!$B$27&lt;&gt;"Ready","PENDING INPUTS",IF(CE131&lt;=0,99,1+IF(AND(K131&gt;0,OR(K131&lt;CE131,AND(K131=CE131,0&lt;9))),1,0)+IF(AND(S131&gt;0,OR(S131&lt;CE131,AND(S131=CE131,1&lt;9))),1,0)+IF(AND(AA131&gt;0,OR(AA131&lt;CE131,AND(AA131=CE131,2&lt;9))),1,0)+IF(AND(AI131&gt;0,OR(AI131&lt;CE131,AND(AI131=CE131,3&lt;9))),1,0)+IF(AND(AQ131&gt;0,OR(AQ131&lt;CE131,AND(AQ131=CE131,4&lt;9))),1,0)+IF(AND(AY131&gt;0,OR(AY131&lt;CE131,AND(AY131=CE131,5&lt;9))),1,0)+IF(AND(BG131&gt;0,OR(BG131&lt;CE131,AND(BG131=CE131,6&lt;9))),1,0)+IF(AND(BO131&gt;0,OR(BO131&lt;CE131,AND(BO131=CE131,7&lt;9))),1,0)+IF(AND(BW131&gt;0,OR(BW131&lt;CE131,AND(BW131=CE131,8&lt;9))),1,0)))</f>
        <v>99</v>
      </c>
      <c r="CJ131" s="3">
        <f>IF(Inputs!$B$27&lt;&gt;"Ready","PENDING INPUTS",IF(A131&gt;Inputs!$B$6,0,MIN(MAX(0,(CE131+CF131+CG131)-CH131),MAX(0,C131-D131-(IF(O131&lt;CI131,K131+L131+M131-N131,0)+IF(W131&lt;CI131,S131+T131+U131-V131,0)+IF(AE131&lt;CI131,AA131+AB131+AC131-AD131,0)+IF(AM131&lt;CI131,AI131+AJ131+AK131-AL131,0)+IF(AU131&lt;CI131,AQ131+AR131+AS131-AT131,0)+IF(BC131&lt;CI131,AY131+AZ131+BA131-BB131,0)+IF(BK131&lt;CI131,BG131+BH131+BI131-BJ131,0)+IF(BS131&lt;CI131,BO131+BP131+BQ131-BR131,0)+IF(CA131&lt;CI131,BW131+BX131+BY131-BZ131,0)+IF(CI131&lt;CI131,CE131+CF131+CG131-CH131,0))))))</f>
        <v>0</v>
      </c>
      <c r="CK131" s="3">
        <f>IF(Inputs!$B$27&lt;&gt;"Ready","PENDING INPUTS",MIN((CE131+CF131+CG131),IF(D131&gt;C131,IF(D131=0,0,CH131*C131/D131),CH131+CJ131)))</f>
        <v>0</v>
      </c>
      <c r="CL131" s="3">
        <f>IF(Inputs!$B$27&lt;&gt;"Ready","PENDING INPUTS",MAX(0,(CE131+CF131+CG131)-CK131))</f>
        <v>0</v>
      </c>
    </row>
    <row r="132" spans="1:90" ht="27.95" customHeight="1" x14ac:dyDescent="0.25">
      <c r="A132">
        <v>128</v>
      </c>
      <c r="B132" s="13">
        <f>IF(Inputs!$B$27&lt;&gt;"Ready","PENDING INPUTS",EDATE(Inputs!$B$5,A132-1))</f>
        <v>50161</v>
      </c>
      <c r="C132" s="3">
        <f>IF(Inputs!$B$27&lt;&gt;"Ready","PENDING INPUTS",IF(A132&lt;=Inputs!$B$6,MAX(0,Inputs!$B$4+IF(A132=Inputs!$B$7,Inputs!$B$8,0)+IF(A132=Inputs!$B$9,Inputs!$B$10,0)),0))</f>
        <v>0</v>
      </c>
      <c r="D132" s="3">
        <f>IF(Inputs!$B$27&lt;&gt;"Ready","PENDING INPUTS",SUM(N132,V132,AD132,AL132,AT132,BB132,BJ132,BR132,BZ132,CH132))</f>
        <v>0</v>
      </c>
      <c r="E132" s="3">
        <f>IF(Inputs!$B$27&lt;&gt;"Ready","PENDING INPUTS",MAX(0,D132-C132))</f>
        <v>0</v>
      </c>
      <c r="F132" s="3">
        <f>IF(Inputs!$B$27&lt;&gt;"Ready","PENDING INPUTS",SUM(Q132,Y132,AG132,AO132,AW132,BE132,BM132,BU132,CC132,CK132))</f>
        <v>0</v>
      </c>
      <c r="G132" s="3">
        <f>IF(Inputs!$B$27&lt;&gt;"Ready","PENDING INPUTS",SUM(L132,T132,AB132,AJ132,AR132,AZ132,BH132,BP132,BX132,CF132))</f>
        <v>0</v>
      </c>
      <c r="H132" s="3">
        <f>IF(Inputs!$B$27&lt;&gt;"Ready","PENDING INPUTS",SUM(M132,U132,AC132,AK132,AS132,BA132,BI132,BQ132,BY132,CG132))</f>
        <v>0</v>
      </c>
      <c r="I132" s="3">
        <f>IF(Inputs!$B$27&lt;&gt;"Ready","PENDING INPUTS",SUM(R132,Z132,AH132,AP132,AX132,BF132,BN132,BV132,CD132,CL132))</f>
        <v>0</v>
      </c>
      <c r="J132" t="str">
        <f>IF(Inputs!$B$27&lt;&gt;"Ready","PENDING INPUTS",IF(A132&gt;Inputs!$B$6,"Beyond horizon",IF(E132&gt;0.005,"MINIMUM SHORTFALL",IF(I132&lt;0.005,"Paid off","In progress"))))</f>
        <v>Beyond horizon</v>
      </c>
      <c r="K132" s="3">
        <f>IF(Inputs!$B$27&lt;&gt;"Ready","PENDING INPUTS",R131)</f>
        <v>0</v>
      </c>
      <c r="L132" s="3">
        <f>IF(Inputs!$B$27&lt;&gt;"Ready","PENDING INPUTS",IF(A132&lt;=Inputs!$B$6,ROUND(K132*Inputs!C14/12,2),0))</f>
        <v>0</v>
      </c>
      <c r="M132" s="3">
        <f>IF(Inputs!$B$27&lt;&gt;"Ready","PENDING INPUTS",IF(AND(A132&lt;=Inputs!$B$6,K132&gt;0),Inputs!G14,0))</f>
        <v>0</v>
      </c>
      <c r="N132" s="3">
        <f>IF(Inputs!$B$27&lt;&gt;"Ready","PENDING INPUTS",IF(A132&gt;Inputs!$B$6,0,MIN((K132+L132+M132),IF(Inputs!H14=1,Inputs!D14,MAX(Inputs!F14,ROUND(K132*Inputs!E14+L132+M132,2))))))</f>
        <v>0</v>
      </c>
      <c r="O132">
        <f>IF(Inputs!$B$27&lt;&gt;"Ready","PENDING INPUTS",IF(K132&lt;=0,99,1+IF(AND(S132&gt;0,OR(S132&lt;K132,AND(S132=K132,1&lt;0))),1,0)+IF(AND(AA132&gt;0,OR(AA132&lt;K132,AND(AA132=K132,2&lt;0))),1,0)+IF(AND(AI132&gt;0,OR(AI132&lt;K132,AND(AI132=K132,3&lt;0))),1,0)+IF(AND(AQ132&gt;0,OR(AQ132&lt;K132,AND(AQ132=K132,4&lt;0))),1,0)+IF(AND(AY132&gt;0,OR(AY132&lt;K132,AND(AY132=K132,5&lt;0))),1,0)+IF(AND(BG132&gt;0,OR(BG132&lt;K132,AND(BG132=K132,6&lt;0))),1,0)+IF(AND(BO132&gt;0,OR(BO132&lt;K132,AND(BO132=K132,7&lt;0))),1,0)+IF(AND(BW132&gt;0,OR(BW132&lt;K132,AND(BW132=K132,8&lt;0))),1,0)+IF(AND(CE132&gt;0,OR(CE132&lt;K132,AND(CE132=K132,9&lt;0))),1,0)))</f>
        <v>99</v>
      </c>
      <c r="P132" s="3">
        <f>IF(Inputs!$B$27&lt;&gt;"Ready","PENDING INPUTS",IF(A132&gt;Inputs!$B$6,0,MIN(MAX(0,(K132+L132+M132)-N132),MAX(0,C132-D132-(IF(O132&lt;O132,K132+L132+M132-N132,0)+IF(W132&lt;O132,S132+T132+U132-V132,0)+IF(AE132&lt;O132,AA132+AB132+AC132-AD132,0)+IF(AM132&lt;O132,AI132+AJ132+AK132-AL132,0)+IF(AU132&lt;O132,AQ132+AR132+AS132-AT132,0)+IF(BC132&lt;O132,AY132+AZ132+BA132-BB132,0)+IF(BK132&lt;O132,BG132+BH132+BI132-BJ132,0)+IF(BS132&lt;O132,BO132+BP132+BQ132-BR132,0)+IF(CA132&lt;O132,BW132+BX132+BY132-BZ132,0)+IF(CI132&lt;O132,CE132+CF132+CG132-CH132,0))))))</f>
        <v>0</v>
      </c>
      <c r="Q132" s="3">
        <f>IF(Inputs!$B$27&lt;&gt;"Ready","PENDING INPUTS",MIN((K132+L132+M132),IF(D132&gt;C132,IF(D132=0,0,N132*C132/D132),N132+P132)))</f>
        <v>0</v>
      </c>
      <c r="R132" s="3">
        <f>IF(Inputs!$B$27&lt;&gt;"Ready","PENDING INPUTS",MAX(0,(K132+L132+M132)-Q132))</f>
        <v>0</v>
      </c>
      <c r="S132" s="3">
        <f>IF(Inputs!$B$27&lt;&gt;"Ready","PENDING INPUTS",Z131)</f>
        <v>0</v>
      </c>
      <c r="T132" s="3">
        <f>IF(Inputs!$B$27&lt;&gt;"Ready","PENDING INPUTS",IF(A132&lt;=Inputs!$B$6,ROUND(S132*Inputs!C15/12,2),0))</f>
        <v>0</v>
      </c>
      <c r="U132" s="3">
        <f>IF(Inputs!$B$27&lt;&gt;"Ready","PENDING INPUTS",IF(AND(A132&lt;=Inputs!$B$6,S132&gt;0),Inputs!G15,0))</f>
        <v>0</v>
      </c>
      <c r="V132" s="3">
        <f>IF(Inputs!$B$27&lt;&gt;"Ready","PENDING INPUTS",IF(A132&gt;Inputs!$B$6,0,MIN((S132+T132+U132),IF(Inputs!H15=1,Inputs!D15,MAX(Inputs!F15,ROUND(S132*Inputs!E15+T132+U132,2))))))</f>
        <v>0</v>
      </c>
      <c r="W132">
        <f>IF(Inputs!$B$27&lt;&gt;"Ready","PENDING INPUTS",IF(S132&lt;=0,99,1+IF(AND(K132&gt;0,OR(K132&lt;S132,AND(K132=S132,0&lt;1))),1,0)+IF(AND(AA132&gt;0,OR(AA132&lt;S132,AND(AA132=S132,2&lt;1))),1,0)+IF(AND(AI132&gt;0,OR(AI132&lt;S132,AND(AI132=S132,3&lt;1))),1,0)+IF(AND(AQ132&gt;0,OR(AQ132&lt;S132,AND(AQ132=S132,4&lt;1))),1,0)+IF(AND(AY132&gt;0,OR(AY132&lt;S132,AND(AY132=S132,5&lt;1))),1,0)+IF(AND(BG132&gt;0,OR(BG132&lt;S132,AND(BG132=S132,6&lt;1))),1,0)+IF(AND(BO132&gt;0,OR(BO132&lt;S132,AND(BO132=S132,7&lt;1))),1,0)+IF(AND(BW132&gt;0,OR(BW132&lt;S132,AND(BW132=S132,8&lt;1))),1,0)+IF(AND(CE132&gt;0,OR(CE132&lt;S132,AND(CE132=S132,9&lt;1))),1,0)))</f>
        <v>99</v>
      </c>
      <c r="X132" s="3">
        <f>IF(Inputs!$B$27&lt;&gt;"Ready","PENDING INPUTS",IF(A132&gt;Inputs!$B$6,0,MIN(MAX(0,(S132+T132+U132)-V132),MAX(0,C132-D132-(IF(O132&lt;W132,K132+L132+M132-N132,0)+IF(W132&lt;W132,S132+T132+U132-V132,0)+IF(AE132&lt;W132,AA132+AB132+AC132-AD132,0)+IF(AM132&lt;W132,AI132+AJ132+AK132-AL132,0)+IF(AU132&lt;W132,AQ132+AR132+AS132-AT132,0)+IF(BC132&lt;W132,AY132+AZ132+BA132-BB132,0)+IF(BK132&lt;W132,BG132+BH132+BI132-BJ132,0)+IF(BS132&lt;W132,BO132+BP132+BQ132-BR132,0)+IF(CA132&lt;W132,BW132+BX132+BY132-BZ132,0)+IF(CI132&lt;W132,CE132+CF132+CG132-CH132,0))))))</f>
        <v>0</v>
      </c>
      <c r="Y132" s="3">
        <f>IF(Inputs!$B$27&lt;&gt;"Ready","PENDING INPUTS",MIN((S132+T132+U132),IF(D132&gt;C132,IF(D132=0,0,V132*C132/D132),V132+X132)))</f>
        <v>0</v>
      </c>
      <c r="Z132" s="3">
        <f>IF(Inputs!$B$27&lt;&gt;"Ready","PENDING INPUTS",MAX(0,(S132+T132+U132)-Y132))</f>
        <v>0</v>
      </c>
      <c r="AA132" s="3">
        <f>IF(Inputs!$B$27&lt;&gt;"Ready","PENDING INPUTS",AH131)</f>
        <v>0</v>
      </c>
      <c r="AB132" s="3">
        <f>IF(Inputs!$B$27&lt;&gt;"Ready","PENDING INPUTS",IF(A132&lt;=Inputs!$B$6,ROUND(AA132*Inputs!C16/12,2),0))</f>
        <v>0</v>
      </c>
      <c r="AC132" s="3">
        <f>IF(Inputs!$B$27&lt;&gt;"Ready","PENDING INPUTS",IF(AND(A132&lt;=Inputs!$B$6,AA132&gt;0),Inputs!G16,0))</f>
        <v>0</v>
      </c>
      <c r="AD132" s="3">
        <f>IF(Inputs!$B$27&lt;&gt;"Ready","PENDING INPUTS",IF(A132&gt;Inputs!$B$6,0,MIN((AA132+AB132+AC132),IF(Inputs!H16=1,Inputs!D16,MAX(Inputs!F16,ROUND(AA132*Inputs!E16+AB132+AC132,2))))))</f>
        <v>0</v>
      </c>
      <c r="AE132">
        <f>IF(Inputs!$B$27&lt;&gt;"Ready","PENDING INPUTS",IF(AA132&lt;=0,99,1+IF(AND(K132&gt;0,OR(K132&lt;AA132,AND(K132=AA132,0&lt;2))),1,0)+IF(AND(S132&gt;0,OR(S132&lt;AA132,AND(S132=AA132,1&lt;2))),1,0)+IF(AND(AI132&gt;0,OR(AI132&lt;AA132,AND(AI132=AA132,3&lt;2))),1,0)+IF(AND(AQ132&gt;0,OR(AQ132&lt;AA132,AND(AQ132=AA132,4&lt;2))),1,0)+IF(AND(AY132&gt;0,OR(AY132&lt;AA132,AND(AY132=AA132,5&lt;2))),1,0)+IF(AND(BG132&gt;0,OR(BG132&lt;AA132,AND(BG132=AA132,6&lt;2))),1,0)+IF(AND(BO132&gt;0,OR(BO132&lt;AA132,AND(BO132=AA132,7&lt;2))),1,0)+IF(AND(BW132&gt;0,OR(BW132&lt;AA132,AND(BW132=AA132,8&lt;2))),1,0)+IF(AND(CE132&gt;0,OR(CE132&lt;AA132,AND(CE132=AA132,9&lt;2))),1,0)))</f>
        <v>99</v>
      </c>
      <c r="AF132" s="3">
        <f>IF(Inputs!$B$27&lt;&gt;"Ready","PENDING INPUTS",IF(A132&gt;Inputs!$B$6,0,MIN(MAX(0,(AA132+AB132+AC132)-AD132),MAX(0,C132-D132-(IF(O132&lt;AE132,K132+L132+M132-N132,0)+IF(W132&lt;AE132,S132+T132+U132-V132,0)+IF(AE132&lt;AE132,AA132+AB132+AC132-AD132,0)+IF(AM132&lt;AE132,AI132+AJ132+AK132-AL132,0)+IF(AU132&lt;AE132,AQ132+AR132+AS132-AT132,0)+IF(BC132&lt;AE132,AY132+AZ132+BA132-BB132,0)+IF(BK132&lt;AE132,BG132+BH132+BI132-BJ132,0)+IF(BS132&lt;AE132,BO132+BP132+BQ132-BR132,0)+IF(CA132&lt;AE132,BW132+BX132+BY132-BZ132,0)+IF(CI132&lt;AE132,CE132+CF132+CG132-CH132,0))))))</f>
        <v>0</v>
      </c>
      <c r="AG132" s="3">
        <f>IF(Inputs!$B$27&lt;&gt;"Ready","PENDING INPUTS",MIN((AA132+AB132+AC132),IF(D132&gt;C132,IF(D132=0,0,AD132*C132/D132),AD132+AF132)))</f>
        <v>0</v>
      </c>
      <c r="AH132" s="3">
        <f>IF(Inputs!$B$27&lt;&gt;"Ready","PENDING INPUTS",MAX(0,(AA132+AB132+AC132)-AG132))</f>
        <v>0</v>
      </c>
      <c r="AI132" s="3">
        <f>IF(Inputs!$B$27&lt;&gt;"Ready","PENDING INPUTS",AP131)</f>
        <v>0</v>
      </c>
      <c r="AJ132" s="3">
        <f>IF(Inputs!$B$27&lt;&gt;"Ready","PENDING INPUTS",IF(A132&lt;=Inputs!$B$6,ROUND(AI132*Inputs!C17/12,2),0))</f>
        <v>0</v>
      </c>
      <c r="AK132" s="3">
        <f>IF(Inputs!$B$27&lt;&gt;"Ready","PENDING INPUTS",IF(AND(A132&lt;=Inputs!$B$6,AI132&gt;0),Inputs!G17,0))</f>
        <v>0</v>
      </c>
      <c r="AL132" s="3">
        <f>IF(Inputs!$B$27&lt;&gt;"Ready","PENDING INPUTS",IF(A132&gt;Inputs!$B$6,0,MIN((AI132+AJ132+AK132),IF(Inputs!H17=1,Inputs!D17,MAX(Inputs!F17,ROUND(AI132*Inputs!E17+AJ132+AK132,2))))))</f>
        <v>0</v>
      </c>
      <c r="AM132">
        <f>IF(Inputs!$B$27&lt;&gt;"Ready","PENDING INPUTS",IF(AI132&lt;=0,99,1+IF(AND(K132&gt;0,OR(K132&lt;AI132,AND(K132=AI132,0&lt;3))),1,0)+IF(AND(S132&gt;0,OR(S132&lt;AI132,AND(S132=AI132,1&lt;3))),1,0)+IF(AND(AA132&gt;0,OR(AA132&lt;AI132,AND(AA132=AI132,2&lt;3))),1,0)+IF(AND(AQ132&gt;0,OR(AQ132&lt;AI132,AND(AQ132=AI132,4&lt;3))),1,0)+IF(AND(AY132&gt;0,OR(AY132&lt;AI132,AND(AY132=AI132,5&lt;3))),1,0)+IF(AND(BG132&gt;0,OR(BG132&lt;AI132,AND(BG132=AI132,6&lt;3))),1,0)+IF(AND(BO132&gt;0,OR(BO132&lt;AI132,AND(BO132=AI132,7&lt;3))),1,0)+IF(AND(BW132&gt;0,OR(BW132&lt;AI132,AND(BW132=AI132,8&lt;3))),1,0)+IF(AND(CE132&gt;0,OR(CE132&lt;AI132,AND(CE132=AI132,9&lt;3))),1,0)))</f>
        <v>99</v>
      </c>
      <c r="AN132" s="3">
        <f>IF(Inputs!$B$27&lt;&gt;"Ready","PENDING INPUTS",IF(A132&gt;Inputs!$B$6,0,MIN(MAX(0,(AI132+AJ132+AK132)-AL132),MAX(0,C132-D132-(IF(O132&lt;AM132,K132+L132+M132-N132,0)+IF(W132&lt;AM132,S132+T132+U132-V132,0)+IF(AE132&lt;AM132,AA132+AB132+AC132-AD132,0)+IF(AM132&lt;AM132,AI132+AJ132+AK132-AL132,0)+IF(AU132&lt;AM132,AQ132+AR132+AS132-AT132,0)+IF(BC132&lt;AM132,AY132+AZ132+BA132-BB132,0)+IF(BK132&lt;AM132,BG132+BH132+BI132-BJ132,0)+IF(BS132&lt;AM132,BO132+BP132+BQ132-BR132,0)+IF(CA132&lt;AM132,BW132+BX132+BY132-BZ132,0)+IF(CI132&lt;AM132,CE132+CF132+CG132-CH132,0))))))</f>
        <v>0</v>
      </c>
      <c r="AO132" s="3">
        <f>IF(Inputs!$B$27&lt;&gt;"Ready","PENDING INPUTS",MIN((AI132+AJ132+AK132),IF(D132&gt;C132,IF(D132=0,0,AL132*C132/D132),AL132+AN132)))</f>
        <v>0</v>
      </c>
      <c r="AP132" s="3">
        <f>IF(Inputs!$B$27&lt;&gt;"Ready","PENDING INPUTS",MAX(0,(AI132+AJ132+AK132)-AO132))</f>
        <v>0</v>
      </c>
      <c r="AQ132" s="3">
        <f>IF(Inputs!$B$27&lt;&gt;"Ready","PENDING INPUTS",AX131)</f>
        <v>0</v>
      </c>
      <c r="AR132" s="3">
        <f>IF(Inputs!$B$27&lt;&gt;"Ready","PENDING INPUTS",IF(A132&lt;=Inputs!$B$6,ROUND(AQ132*Inputs!C18/12,2),0))</f>
        <v>0</v>
      </c>
      <c r="AS132" s="3">
        <f>IF(Inputs!$B$27&lt;&gt;"Ready","PENDING INPUTS",IF(AND(A132&lt;=Inputs!$B$6,AQ132&gt;0),Inputs!G18,0))</f>
        <v>0</v>
      </c>
      <c r="AT132" s="3">
        <f>IF(Inputs!$B$27&lt;&gt;"Ready","PENDING INPUTS",IF(A132&gt;Inputs!$B$6,0,MIN((AQ132+AR132+AS132),IF(Inputs!H18=1,Inputs!D18,MAX(Inputs!F18,ROUND(AQ132*Inputs!E18+AR132+AS132,2))))))</f>
        <v>0</v>
      </c>
      <c r="AU132">
        <f>IF(Inputs!$B$27&lt;&gt;"Ready","PENDING INPUTS",IF(AQ132&lt;=0,99,1+IF(AND(K132&gt;0,OR(K132&lt;AQ132,AND(K132=AQ132,0&lt;4))),1,0)+IF(AND(S132&gt;0,OR(S132&lt;AQ132,AND(S132=AQ132,1&lt;4))),1,0)+IF(AND(AA132&gt;0,OR(AA132&lt;AQ132,AND(AA132=AQ132,2&lt;4))),1,0)+IF(AND(AI132&gt;0,OR(AI132&lt;AQ132,AND(AI132=AQ132,3&lt;4))),1,0)+IF(AND(AY132&gt;0,OR(AY132&lt;AQ132,AND(AY132=AQ132,5&lt;4))),1,0)+IF(AND(BG132&gt;0,OR(BG132&lt;AQ132,AND(BG132=AQ132,6&lt;4))),1,0)+IF(AND(BO132&gt;0,OR(BO132&lt;AQ132,AND(BO132=AQ132,7&lt;4))),1,0)+IF(AND(BW132&gt;0,OR(BW132&lt;AQ132,AND(BW132=AQ132,8&lt;4))),1,0)+IF(AND(CE132&gt;0,OR(CE132&lt;AQ132,AND(CE132=AQ132,9&lt;4))),1,0)))</f>
        <v>99</v>
      </c>
      <c r="AV132" s="3">
        <f>IF(Inputs!$B$27&lt;&gt;"Ready","PENDING INPUTS",IF(A132&gt;Inputs!$B$6,0,MIN(MAX(0,(AQ132+AR132+AS132)-AT132),MAX(0,C132-D132-(IF(O132&lt;AU132,K132+L132+M132-N132,0)+IF(W132&lt;AU132,S132+T132+U132-V132,0)+IF(AE132&lt;AU132,AA132+AB132+AC132-AD132,0)+IF(AM132&lt;AU132,AI132+AJ132+AK132-AL132,0)+IF(AU132&lt;AU132,AQ132+AR132+AS132-AT132,0)+IF(BC132&lt;AU132,AY132+AZ132+BA132-BB132,0)+IF(BK132&lt;AU132,BG132+BH132+BI132-BJ132,0)+IF(BS132&lt;AU132,BO132+BP132+BQ132-BR132,0)+IF(CA132&lt;AU132,BW132+BX132+BY132-BZ132,0)+IF(CI132&lt;AU132,CE132+CF132+CG132-CH132,0))))))</f>
        <v>0</v>
      </c>
      <c r="AW132" s="3">
        <f>IF(Inputs!$B$27&lt;&gt;"Ready","PENDING INPUTS",MIN((AQ132+AR132+AS132),IF(D132&gt;C132,IF(D132=0,0,AT132*C132/D132),AT132+AV132)))</f>
        <v>0</v>
      </c>
      <c r="AX132" s="3">
        <f>IF(Inputs!$B$27&lt;&gt;"Ready","PENDING INPUTS",MAX(0,(AQ132+AR132+AS132)-AW132))</f>
        <v>0</v>
      </c>
      <c r="AY132" s="3">
        <f>IF(Inputs!$B$27&lt;&gt;"Ready","PENDING INPUTS",BF131)</f>
        <v>0</v>
      </c>
      <c r="AZ132" s="3">
        <f>IF(Inputs!$B$27&lt;&gt;"Ready","PENDING INPUTS",IF(A132&lt;=Inputs!$B$6,ROUND(AY132*Inputs!C19/12,2),0))</f>
        <v>0</v>
      </c>
      <c r="BA132" s="3">
        <f>IF(Inputs!$B$27&lt;&gt;"Ready","PENDING INPUTS",IF(AND(A132&lt;=Inputs!$B$6,AY132&gt;0),Inputs!G19,0))</f>
        <v>0</v>
      </c>
      <c r="BB132" s="3">
        <f>IF(Inputs!$B$27&lt;&gt;"Ready","PENDING INPUTS",IF(A132&gt;Inputs!$B$6,0,MIN((AY132+AZ132+BA132),IF(Inputs!H19=1,Inputs!D19,MAX(Inputs!F19,ROUND(AY132*Inputs!E19+AZ132+BA132,2))))))</f>
        <v>0</v>
      </c>
      <c r="BC132">
        <f>IF(Inputs!$B$27&lt;&gt;"Ready","PENDING INPUTS",IF(AY132&lt;=0,99,1+IF(AND(K132&gt;0,OR(K132&lt;AY132,AND(K132=AY132,0&lt;5))),1,0)+IF(AND(S132&gt;0,OR(S132&lt;AY132,AND(S132=AY132,1&lt;5))),1,0)+IF(AND(AA132&gt;0,OR(AA132&lt;AY132,AND(AA132=AY132,2&lt;5))),1,0)+IF(AND(AI132&gt;0,OR(AI132&lt;AY132,AND(AI132=AY132,3&lt;5))),1,0)+IF(AND(AQ132&gt;0,OR(AQ132&lt;AY132,AND(AQ132=AY132,4&lt;5))),1,0)+IF(AND(BG132&gt;0,OR(BG132&lt;AY132,AND(BG132=AY132,6&lt;5))),1,0)+IF(AND(BO132&gt;0,OR(BO132&lt;AY132,AND(BO132=AY132,7&lt;5))),1,0)+IF(AND(BW132&gt;0,OR(BW132&lt;AY132,AND(BW132=AY132,8&lt;5))),1,0)+IF(AND(CE132&gt;0,OR(CE132&lt;AY132,AND(CE132=AY132,9&lt;5))),1,0)))</f>
        <v>99</v>
      </c>
      <c r="BD132" s="3">
        <f>IF(Inputs!$B$27&lt;&gt;"Ready","PENDING INPUTS",IF(A132&gt;Inputs!$B$6,0,MIN(MAX(0,(AY132+AZ132+BA132)-BB132),MAX(0,C132-D132-(IF(O132&lt;BC132,K132+L132+M132-N132,0)+IF(W132&lt;BC132,S132+T132+U132-V132,0)+IF(AE132&lt;BC132,AA132+AB132+AC132-AD132,0)+IF(AM132&lt;BC132,AI132+AJ132+AK132-AL132,0)+IF(AU132&lt;BC132,AQ132+AR132+AS132-AT132,0)+IF(BC132&lt;BC132,AY132+AZ132+BA132-BB132,0)+IF(BK132&lt;BC132,BG132+BH132+BI132-BJ132,0)+IF(BS132&lt;BC132,BO132+BP132+BQ132-BR132,0)+IF(CA132&lt;BC132,BW132+BX132+BY132-BZ132,0)+IF(CI132&lt;BC132,CE132+CF132+CG132-CH132,0))))))</f>
        <v>0</v>
      </c>
      <c r="BE132" s="3">
        <f>IF(Inputs!$B$27&lt;&gt;"Ready","PENDING INPUTS",MIN((AY132+AZ132+BA132),IF(D132&gt;C132,IF(D132=0,0,BB132*C132/D132),BB132+BD132)))</f>
        <v>0</v>
      </c>
      <c r="BF132" s="3">
        <f>IF(Inputs!$B$27&lt;&gt;"Ready","PENDING INPUTS",MAX(0,(AY132+AZ132+BA132)-BE132))</f>
        <v>0</v>
      </c>
      <c r="BG132" s="3">
        <f>IF(Inputs!$B$27&lt;&gt;"Ready","PENDING INPUTS",BN131)</f>
        <v>0</v>
      </c>
      <c r="BH132" s="3">
        <f>IF(Inputs!$B$27&lt;&gt;"Ready","PENDING INPUTS",IF(A132&lt;=Inputs!$B$6,ROUND(BG132*Inputs!C20/12,2),0))</f>
        <v>0</v>
      </c>
      <c r="BI132" s="3">
        <f>IF(Inputs!$B$27&lt;&gt;"Ready","PENDING INPUTS",IF(AND(A132&lt;=Inputs!$B$6,BG132&gt;0),Inputs!G20,0))</f>
        <v>0</v>
      </c>
      <c r="BJ132" s="3">
        <f>IF(Inputs!$B$27&lt;&gt;"Ready","PENDING INPUTS",IF(A132&gt;Inputs!$B$6,0,MIN((BG132+BH132+BI132),IF(Inputs!H20=1,Inputs!D20,MAX(Inputs!F20,ROUND(BG132*Inputs!E20+BH132+BI132,2))))))</f>
        <v>0</v>
      </c>
      <c r="BK132">
        <f>IF(Inputs!$B$27&lt;&gt;"Ready","PENDING INPUTS",IF(BG132&lt;=0,99,1+IF(AND(K132&gt;0,OR(K132&lt;BG132,AND(K132=BG132,0&lt;6))),1,0)+IF(AND(S132&gt;0,OR(S132&lt;BG132,AND(S132=BG132,1&lt;6))),1,0)+IF(AND(AA132&gt;0,OR(AA132&lt;BG132,AND(AA132=BG132,2&lt;6))),1,0)+IF(AND(AI132&gt;0,OR(AI132&lt;BG132,AND(AI132=BG132,3&lt;6))),1,0)+IF(AND(AQ132&gt;0,OR(AQ132&lt;BG132,AND(AQ132=BG132,4&lt;6))),1,0)+IF(AND(AY132&gt;0,OR(AY132&lt;BG132,AND(AY132=BG132,5&lt;6))),1,0)+IF(AND(BO132&gt;0,OR(BO132&lt;BG132,AND(BO132=BG132,7&lt;6))),1,0)+IF(AND(BW132&gt;0,OR(BW132&lt;BG132,AND(BW132=BG132,8&lt;6))),1,0)+IF(AND(CE132&gt;0,OR(CE132&lt;BG132,AND(CE132=BG132,9&lt;6))),1,0)))</f>
        <v>99</v>
      </c>
      <c r="BL132" s="3">
        <f>IF(Inputs!$B$27&lt;&gt;"Ready","PENDING INPUTS",IF(A132&gt;Inputs!$B$6,0,MIN(MAX(0,(BG132+BH132+BI132)-BJ132),MAX(0,C132-D132-(IF(O132&lt;BK132,K132+L132+M132-N132,0)+IF(W132&lt;BK132,S132+T132+U132-V132,0)+IF(AE132&lt;BK132,AA132+AB132+AC132-AD132,0)+IF(AM132&lt;BK132,AI132+AJ132+AK132-AL132,0)+IF(AU132&lt;BK132,AQ132+AR132+AS132-AT132,0)+IF(BC132&lt;BK132,AY132+AZ132+BA132-BB132,0)+IF(BK132&lt;BK132,BG132+BH132+BI132-BJ132,0)+IF(BS132&lt;BK132,BO132+BP132+BQ132-BR132,0)+IF(CA132&lt;BK132,BW132+BX132+BY132-BZ132,0)+IF(CI132&lt;BK132,CE132+CF132+CG132-CH132,0))))))</f>
        <v>0</v>
      </c>
      <c r="BM132" s="3">
        <f>IF(Inputs!$B$27&lt;&gt;"Ready","PENDING INPUTS",MIN((BG132+BH132+BI132),IF(D132&gt;C132,IF(D132=0,0,BJ132*C132/D132),BJ132+BL132)))</f>
        <v>0</v>
      </c>
      <c r="BN132" s="3">
        <f>IF(Inputs!$B$27&lt;&gt;"Ready","PENDING INPUTS",MAX(0,(BG132+BH132+BI132)-BM132))</f>
        <v>0</v>
      </c>
      <c r="BO132" s="3">
        <f>IF(Inputs!$B$27&lt;&gt;"Ready","PENDING INPUTS",BV131)</f>
        <v>0</v>
      </c>
      <c r="BP132" s="3">
        <f>IF(Inputs!$B$27&lt;&gt;"Ready","PENDING INPUTS",IF(A132&lt;=Inputs!$B$6,ROUND(BO132*Inputs!C21/12,2),0))</f>
        <v>0</v>
      </c>
      <c r="BQ132" s="3">
        <f>IF(Inputs!$B$27&lt;&gt;"Ready","PENDING INPUTS",IF(AND(A132&lt;=Inputs!$B$6,BO132&gt;0),Inputs!G21,0))</f>
        <v>0</v>
      </c>
      <c r="BR132" s="3">
        <f>IF(Inputs!$B$27&lt;&gt;"Ready","PENDING INPUTS",IF(A132&gt;Inputs!$B$6,0,MIN((BO132+BP132+BQ132),IF(Inputs!H21=1,Inputs!D21,MAX(Inputs!F21,ROUND(BO132*Inputs!E21+BP132+BQ132,2))))))</f>
        <v>0</v>
      </c>
      <c r="BS132">
        <f>IF(Inputs!$B$27&lt;&gt;"Ready","PENDING INPUTS",IF(BO132&lt;=0,99,1+IF(AND(K132&gt;0,OR(K132&lt;BO132,AND(K132=BO132,0&lt;7))),1,0)+IF(AND(S132&gt;0,OR(S132&lt;BO132,AND(S132=BO132,1&lt;7))),1,0)+IF(AND(AA132&gt;0,OR(AA132&lt;BO132,AND(AA132=BO132,2&lt;7))),1,0)+IF(AND(AI132&gt;0,OR(AI132&lt;BO132,AND(AI132=BO132,3&lt;7))),1,0)+IF(AND(AQ132&gt;0,OR(AQ132&lt;BO132,AND(AQ132=BO132,4&lt;7))),1,0)+IF(AND(AY132&gt;0,OR(AY132&lt;BO132,AND(AY132=BO132,5&lt;7))),1,0)+IF(AND(BG132&gt;0,OR(BG132&lt;BO132,AND(BG132=BO132,6&lt;7))),1,0)+IF(AND(BW132&gt;0,OR(BW132&lt;BO132,AND(BW132=BO132,8&lt;7))),1,0)+IF(AND(CE132&gt;0,OR(CE132&lt;BO132,AND(CE132=BO132,9&lt;7))),1,0)))</f>
        <v>99</v>
      </c>
      <c r="BT132" s="3">
        <f>IF(Inputs!$B$27&lt;&gt;"Ready","PENDING INPUTS",IF(A132&gt;Inputs!$B$6,0,MIN(MAX(0,(BO132+BP132+BQ132)-BR132),MAX(0,C132-D132-(IF(O132&lt;BS132,K132+L132+M132-N132,0)+IF(W132&lt;BS132,S132+T132+U132-V132,0)+IF(AE132&lt;BS132,AA132+AB132+AC132-AD132,0)+IF(AM132&lt;BS132,AI132+AJ132+AK132-AL132,0)+IF(AU132&lt;BS132,AQ132+AR132+AS132-AT132,0)+IF(BC132&lt;BS132,AY132+AZ132+BA132-BB132,0)+IF(BK132&lt;BS132,BG132+BH132+BI132-BJ132,0)+IF(BS132&lt;BS132,BO132+BP132+BQ132-BR132,0)+IF(CA132&lt;BS132,BW132+BX132+BY132-BZ132,0)+IF(CI132&lt;BS132,CE132+CF132+CG132-CH132,0))))))</f>
        <v>0</v>
      </c>
      <c r="BU132" s="3">
        <f>IF(Inputs!$B$27&lt;&gt;"Ready","PENDING INPUTS",MIN((BO132+BP132+BQ132),IF(D132&gt;C132,IF(D132=0,0,BR132*C132/D132),BR132+BT132)))</f>
        <v>0</v>
      </c>
      <c r="BV132" s="3">
        <f>IF(Inputs!$B$27&lt;&gt;"Ready","PENDING INPUTS",MAX(0,(BO132+BP132+BQ132)-BU132))</f>
        <v>0</v>
      </c>
      <c r="BW132" s="3">
        <f>IF(Inputs!$B$27&lt;&gt;"Ready","PENDING INPUTS",CD131)</f>
        <v>0</v>
      </c>
      <c r="BX132" s="3">
        <f>IF(Inputs!$B$27&lt;&gt;"Ready","PENDING INPUTS",IF(A132&lt;=Inputs!$B$6,ROUND(BW132*Inputs!C22/12,2),0))</f>
        <v>0</v>
      </c>
      <c r="BY132" s="3">
        <f>IF(Inputs!$B$27&lt;&gt;"Ready","PENDING INPUTS",IF(AND(A132&lt;=Inputs!$B$6,BW132&gt;0),Inputs!G22,0))</f>
        <v>0</v>
      </c>
      <c r="BZ132" s="3">
        <f>IF(Inputs!$B$27&lt;&gt;"Ready","PENDING INPUTS",IF(A132&gt;Inputs!$B$6,0,MIN((BW132+BX132+BY132),IF(Inputs!H22=1,Inputs!D22,MAX(Inputs!F22,ROUND(BW132*Inputs!E22+BX132+BY132,2))))))</f>
        <v>0</v>
      </c>
      <c r="CA132">
        <f>IF(Inputs!$B$27&lt;&gt;"Ready","PENDING INPUTS",IF(BW132&lt;=0,99,1+IF(AND(K132&gt;0,OR(K132&lt;BW132,AND(K132=BW132,0&lt;8))),1,0)+IF(AND(S132&gt;0,OR(S132&lt;BW132,AND(S132=BW132,1&lt;8))),1,0)+IF(AND(AA132&gt;0,OR(AA132&lt;BW132,AND(AA132=BW132,2&lt;8))),1,0)+IF(AND(AI132&gt;0,OR(AI132&lt;BW132,AND(AI132=BW132,3&lt;8))),1,0)+IF(AND(AQ132&gt;0,OR(AQ132&lt;BW132,AND(AQ132=BW132,4&lt;8))),1,0)+IF(AND(AY132&gt;0,OR(AY132&lt;BW132,AND(AY132=BW132,5&lt;8))),1,0)+IF(AND(BG132&gt;0,OR(BG132&lt;BW132,AND(BG132=BW132,6&lt;8))),1,0)+IF(AND(BO132&gt;0,OR(BO132&lt;BW132,AND(BO132=BW132,7&lt;8))),1,0)+IF(AND(CE132&gt;0,OR(CE132&lt;BW132,AND(CE132=BW132,9&lt;8))),1,0)))</f>
        <v>99</v>
      </c>
      <c r="CB132" s="3">
        <f>IF(Inputs!$B$27&lt;&gt;"Ready","PENDING INPUTS",IF(A132&gt;Inputs!$B$6,0,MIN(MAX(0,(BW132+BX132+BY132)-BZ132),MAX(0,C132-D132-(IF(O132&lt;CA132,K132+L132+M132-N132,0)+IF(W132&lt;CA132,S132+T132+U132-V132,0)+IF(AE132&lt;CA132,AA132+AB132+AC132-AD132,0)+IF(AM132&lt;CA132,AI132+AJ132+AK132-AL132,0)+IF(AU132&lt;CA132,AQ132+AR132+AS132-AT132,0)+IF(BC132&lt;CA132,AY132+AZ132+BA132-BB132,0)+IF(BK132&lt;CA132,BG132+BH132+BI132-BJ132,0)+IF(BS132&lt;CA132,BO132+BP132+BQ132-BR132,0)+IF(CA132&lt;CA132,BW132+BX132+BY132-BZ132,0)+IF(CI132&lt;CA132,CE132+CF132+CG132-CH132,0))))))</f>
        <v>0</v>
      </c>
      <c r="CC132" s="3">
        <f>IF(Inputs!$B$27&lt;&gt;"Ready","PENDING INPUTS",MIN((BW132+BX132+BY132),IF(D132&gt;C132,IF(D132=0,0,BZ132*C132/D132),BZ132+CB132)))</f>
        <v>0</v>
      </c>
      <c r="CD132" s="3">
        <f>IF(Inputs!$B$27&lt;&gt;"Ready","PENDING INPUTS",MAX(0,(BW132+BX132+BY132)-CC132))</f>
        <v>0</v>
      </c>
      <c r="CE132" s="3">
        <f>IF(Inputs!$B$27&lt;&gt;"Ready","PENDING INPUTS",CL131)</f>
        <v>0</v>
      </c>
      <c r="CF132" s="3">
        <f>IF(Inputs!$B$27&lt;&gt;"Ready","PENDING INPUTS",IF(A132&lt;=Inputs!$B$6,ROUND(CE132*Inputs!C23/12,2),0))</f>
        <v>0</v>
      </c>
      <c r="CG132" s="3">
        <f>IF(Inputs!$B$27&lt;&gt;"Ready","PENDING INPUTS",IF(AND(A132&lt;=Inputs!$B$6,CE132&gt;0),Inputs!G23,0))</f>
        <v>0</v>
      </c>
      <c r="CH132" s="3">
        <f>IF(Inputs!$B$27&lt;&gt;"Ready","PENDING INPUTS",IF(A132&gt;Inputs!$B$6,0,MIN((CE132+CF132+CG132),IF(Inputs!H23=1,Inputs!D23,MAX(Inputs!F23,ROUND(CE132*Inputs!E23+CF132+CG132,2))))))</f>
        <v>0</v>
      </c>
      <c r="CI132">
        <f>IF(Inputs!$B$27&lt;&gt;"Ready","PENDING INPUTS",IF(CE132&lt;=0,99,1+IF(AND(K132&gt;0,OR(K132&lt;CE132,AND(K132=CE132,0&lt;9))),1,0)+IF(AND(S132&gt;0,OR(S132&lt;CE132,AND(S132=CE132,1&lt;9))),1,0)+IF(AND(AA132&gt;0,OR(AA132&lt;CE132,AND(AA132=CE132,2&lt;9))),1,0)+IF(AND(AI132&gt;0,OR(AI132&lt;CE132,AND(AI132=CE132,3&lt;9))),1,0)+IF(AND(AQ132&gt;0,OR(AQ132&lt;CE132,AND(AQ132=CE132,4&lt;9))),1,0)+IF(AND(AY132&gt;0,OR(AY132&lt;CE132,AND(AY132=CE132,5&lt;9))),1,0)+IF(AND(BG132&gt;0,OR(BG132&lt;CE132,AND(BG132=CE132,6&lt;9))),1,0)+IF(AND(BO132&gt;0,OR(BO132&lt;CE132,AND(BO132=CE132,7&lt;9))),1,0)+IF(AND(BW132&gt;0,OR(BW132&lt;CE132,AND(BW132=CE132,8&lt;9))),1,0)))</f>
        <v>99</v>
      </c>
      <c r="CJ132" s="3">
        <f>IF(Inputs!$B$27&lt;&gt;"Ready","PENDING INPUTS",IF(A132&gt;Inputs!$B$6,0,MIN(MAX(0,(CE132+CF132+CG132)-CH132),MAX(0,C132-D132-(IF(O132&lt;CI132,K132+L132+M132-N132,0)+IF(W132&lt;CI132,S132+T132+U132-V132,0)+IF(AE132&lt;CI132,AA132+AB132+AC132-AD132,0)+IF(AM132&lt;CI132,AI132+AJ132+AK132-AL132,0)+IF(AU132&lt;CI132,AQ132+AR132+AS132-AT132,0)+IF(BC132&lt;CI132,AY132+AZ132+BA132-BB132,0)+IF(BK132&lt;CI132,BG132+BH132+BI132-BJ132,0)+IF(BS132&lt;CI132,BO132+BP132+BQ132-BR132,0)+IF(CA132&lt;CI132,BW132+BX132+BY132-BZ132,0)+IF(CI132&lt;CI132,CE132+CF132+CG132-CH132,0))))))</f>
        <v>0</v>
      </c>
      <c r="CK132" s="3">
        <f>IF(Inputs!$B$27&lt;&gt;"Ready","PENDING INPUTS",MIN((CE132+CF132+CG132),IF(D132&gt;C132,IF(D132=0,0,CH132*C132/D132),CH132+CJ132)))</f>
        <v>0</v>
      </c>
      <c r="CL132" s="3">
        <f>IF(Inputs!$B$27&lt;&gt;"Ready","PENDING INPUTS",MAX(0,(CE132+CF132+CG132)-CK132))</f>
        <v>0</v>
      </c>
    </row>
    <row r="133" spans="1:90" ht="27.95" customHeight="1" x14ac:dyDescent="0.25">
      <c r="A133">
        <v>129</v>
      </c>
      <c r="B133" s="13">
        <f>IF(Inputs!$B$27&lt;&gt;"Ready","PENDING INPUTS",EDATE(Inputs!$B$5,A133-1))</f>
        <v>50192</v>
      </c>
      <c r="C133" s="3">
        <f>IF(Inputs!$B$27&lt;&gt;"Ready","PENDING INPUTS",IF(A133&lt;=Inputs!$B$6,MAX(0,Inputs!$B$4+IF(A133=Inputs!$B$7,Inputs!$B$8,0)+IF(A133=Inputs!$B$9,Inputs!$B$10,0)),0))</f>
        <v>0</v>
      </c>
      <c r="D133" s="3">
        <f>IF(Inputs!$B$27&lt;&gt;"Ready","PENDING INPUTS",SUM(N133,V133,AD133,AL133,AT133,BB133,BJ133,BR133,BZ133,CH133))</f>
        <v>0</v>
      </c>
      <c r="E133" s="3">
        <f>IF(Inputs!$B$27&lt;&gt;"Ready","PENDING INPUTS",MAX(0,D133-C133))</f>
        <v>0</v>
      </c>
      <c r="F133" s="3">
        <f>IF(Inputs!$B$27&lt;&gt;"Ready","PENDING INPUTS",SUM(Q133,Y133,AG133,AO133,AW133,BE133,BM133,BU133,CC133,CK133))</f>
        <v>0</v>
      </c>
      <c r="G133" s="3">
        <f>IF(Inputs!$B$27&lt;&gt;"Ready","PENDING INPUTS",SUM(L133,T133,AB133,AJ133,AR133,AZ133,BH133,BP133,BX133,CF133))</f>
        <v>0</v>
      </c>
      <c r="H133" s="3">
        <f>IF(Inputs!$B$27&lt;&gt;"Ready","PENDING INPUTS",SUM(M133,U133,AC133,AK133,AS133,BA133,BI133,BQ133,BY133,CG133))</f>
        <v>0</v>
      </c>
      <c r="I133" s="3">
        <f>IF(Inputs!$B$27&lt;&gt;"Ready","PENDING INPUTS",SUM(R133,Z133,AH133,AP133,AX133,BF133,BN133,BV133,CD133,CL133))</f>
        <v>0</v>
      </c>
      <c r="J133" t="str">
        <f>IF(Inputs!$B$27&lt;&gt;"Ready","PENDING INPUTS",IF(A133&gt;Inputs!$B$6,"Beyond horizon",IF(E133&gt;0.005,"MINIMUM SHORTFALL",IF(I133&lt;0.005,"Paid off","In progress"))))</f>
        <v>Beyond horizon</v>
      </c>
      <c r="K133" s="3">
        <f>IF(Inputs!$B$27&lt;&gt;"Ready","PENDING INPUTS",R132)</f>
        <v>0</v>
      </c>
      <c r="L133" s="3">
        <f>IF(Inputs!$B$27&lt;&gt;"Ready","PENDING INPUTS",IF(A133&lt;=Inputs!$B$6,ROUND(K133*Inputs!C14/12,2),0))</f>
        <v>0</v>
      </c>
      <c r="M133" s="3">
        <f>IF(Inputs!$B$27&lt;&gt;"Ready","PENDING INPUTS",IF(AND(A133&lt;=Inputs!$B$6,K133&gt;0),Inputs!G14,0))</f>
        <v>0</v>
      </c>
      <c r="N133" s="3">
        <f>IF(Inputs!$B$27&lt;&gt;"Ready","PENDING INPUTS",IF(A133&gt;Inputs!$B$6,0,MIN((K133+L133+M133),IF(Inputs!H14=1,Inputs!D14,MAX(Inputs!F14,ROUND(K133*Inputs!E14+L133+M133,2))))))</f>
        <v>0</v>
      </c>
      <c r="O133">
        <f>IF(Inputs!$B$27&lt;&gt;"Ready","PENDING INPUTS",IF(K133&lt;=0,99,1+IF(AND(S133&gt;0,OR(S133&lt;K133,AND(S133=K133,1&lt;0))),1,0)+IF(AND(AA133&gt;0,OR(AA133&lt;K133,AND(AA133=K133,2&lt;0))),1,0)+IF(AND(AI133&gt;0,OR(AI133&lt;K133,AND(AI133=K133,3&lt;0))),1,0)+IF(AND(AQ133&gt;0,OR(AQ133&lt;K133,AND(AQ133=K133,4&lt;0))),1,0)+IF(AND(AY133&gt;0,OR(AY133&lt;K133,AND(AY133=K133,5&lt;0))),1,0)+IF(AND(BG133&gt;0,OR(BG133&lt;K133,AND(BG133=K133,6&lt;0))),1,0)+IF(AND(BO133&gt;0,OR(BO133&lt;K133,AND(BO133=K133,7&lt;0))),1,0)+IF(AND(BW133&gt;0,OR(BW133&lt;K133,AND(BW133=K133,8&lt;0))),1,0)+IF(AND(CE133&gt;0,OR(CE133&lt;K133,AND(CE133=K133,9&lt;0))),1,0)))</f>
        <v>99</v>
      </c>
      <c r="P133" s="3">
        <f>IF(Inputs!$B$27&lt;&gt;"Ready","PENDING INPUTS",IF(A133&gt;Inputs!$B$6,0,MIN(MAX(0,(K133+L133+M133)-N133),MAX(0,C133-D133-(IF(O133&lt;O133,K133+L133+M133-N133,0)+IF(W133&lt;O133,S133+T133+U133-V133,0)+IF(AE133&lt;O133,AA133+AB133+AC133-AD133,0)+IF(AM133&lt;O133,AI133+AJ133+AK133-AL133,0)+IF(AU133&lt;O133,AQ133+AR133+AS133-AT133,0)+IF(BC133&lt;O133,AY133+AZ133+BA133-BB133,0)+IF(BK133&lt;O133,BG133+BH133+BI133-BJ133,0)+IF(BS133&lt;O133,BO133+BP133+BQ133-BR133,0)+IF(CA133&lt;O133,BW133+BX133+BY133-BZ133,0)+IF(CI133&lt;O133,CE133+CF133+CG133-CH133,0))))))</f>
        <v>0</v>
      </c>
      <c r="Q133" s="3">
        <f>IF(Inputs!$B$27&lt;&gt;"Ready","PENDING INPUTS",MIN((K133+L133+M133),IF(D133&gt;C133,IF(D133=0,0,N133*C133/D133),N133+P133)))</f>
        <v>0</v>
      </c>
      <c r="R133" s="3">
        <f>IF(Inputs!$B$27&lt;&gt;"Ready","PENDING INPUTS",MAX(0,(K133+L133+M133)-Q133))</f>
        <v>0</v>
      </c>
      <c r="S133" s="3">
        <f>IF(Inputs!$B$27&lt;&gt;"Ready","PENDING INPUTS",Z132)</f>
        <v>0</v>
      </c>
      <c r="T133" s="3">
        <f>IF(Inputs!$B$27&lt;&gt;"Ready","PENDING INPUTS",IF(A133&lt;=Inputs!$B$6,ROUND(S133*Inputs!C15/12,2),0))</f>
        <v>0</v>
      </c>
      <c r="U133" s="3">
        <f>IF(Inputs!$B$27&lt;&gt;"Ready","PENDING INPUTS",IF(AND(A133&lt;=Inputs!$B$6,S133&gt;0),Inputs!G15,0))</f>
        <v>0</v>
      </c>
      <c r="V133" s="3">
        <f>IF(Inputs!$B$27&lt;&gt;"Ready","PENDING INPUTS",IF(A133&gt;Inputs!$B$6,0,MIN((S133+T133+U133),IF(Inputs!H15=1,Inputs!D15,MAX(Inputs!F15,ROUND(S133*Inputs!E15+T133+U133,2))))))</f>
        <v>0</v>
      </c>
      <c r="W133">
        <f>IF(Inputs!$B$27&lt;&gt;"Ready","PENDING INPUTS",IF(S133&lt;=0,99,1+IF(AND(K133&gt;0,OR(K133&lt;S133,AND(K133=S133,0&lt;1))),1,0)+IF(AND(AA133&gt;0,OR(AA133&lt;S133,AND(AA133=S133,2&lt;1))),1,0)+IF(AND(AI133&gt;0,OR(AI133&lt;S133,AND(AI133=S133,3&lt;1))),1,0)+IF(AND(AQ133&gt;0,OR(AQ133&lt;S133,AND(AQ133=S133,4&lt;1))),1,0)+IF(AND(AY133&gt;0,OR(AY133&lt;S133,AND(AY133=S133,5&lt;1))),1,0)+IF(AND(BG133&gt;0,OR(BG133&lt;S133,AND(BG133=S133,6&lt;1))),1,0)+IF(AND(BO133&gt;0,OR(BO133&lt;S133,AND(BO133=S133,7&lt;1))),1,0)+IF(AND(BW133&gt;0,OR(BW133&lt;S133,AND(BW133=S133,8&lt;1))),1,0)+IF(AND(CE133&gt;0,OR(CE133&lt;S133,AND(CE133=S133,9&lt;1))),1,0)))</f>
        <v>99</v>
      </c>
      <c r="X133" s="3">
        <f>IF(Inputs!$B$27&lt;&gt;"Ready","PENDING INPUTS",IF(A133&gt;Inputs!$B$6,0,MIN(MAX(0,(S133+T133+U133)-V133),MAX(0,C133-D133-(IF(O133&lt;W133,K133+L133+M133-N133,0)+IF(W133&lt;W133,S133+T133+U133-V133,0)+IF(AE133&lt;W133,AA133+AB133+AC133-AD133,0)+IF(AM133&lt;W133,AI133+AJ133+AK133-AL133,0)+IF(AU133&lt;W133,AQ133+AR133+AS133-AT133,0)+IF(BC133&lt;W133,AY133+AZ133+BA133-BB133,0)+IF(BK133&lt;W133,BG133+BH133+BI133-BJ133,0)+IF(BS133&lt;W133,BO133+BP133+BQ133-BR133,0)+IF(CA133&lt;W133,BW133+BX133+BY133-BZ133,0)+IF(CI133&lt;W133,CE133+CF133+CG133-CH133,0))))))</f>
        <v>0</v>
      </c>
      <c r="Y133" s="3">
        <f>IF(Inputs!$B$27&lt;&gt;"Ready","PENDING INPUTS",MIN((S133+T133+U133),IF(D133&gt;C133,IF(D133=0,0,V133*C133/D133),V133+X133)))</f>
        <v>0</v>
      </c>
      <c r="Z133" s="3">
        <f>IF(Inputs!$B$27&lt;&gt;"Ready","PENDING INPUTS",MAX(0,(S133+T133+U133)-Y133))</f>
        <v>0</v>
      </c>
      <c r="AA133" s="3">
        <f>IF(Inputs!$B$27&lt;&gt;"Ready","PENDING INPUTS",AH132)</f>
        <v>0</v>
      </c>
      <c r="AB133" s="3">
        <f>IF(Inputs!$B$27&lt;&gt;"Ready","PENDING INPUTS",IF(A133&lt;=Inputs!$B$6,ROUND(AA133*Inputs!C16/12,2),0))</f>
        <v>0</v>
      </c>
      <c r="AC133" s="3">
        <f>IF(Inputs!$B$27&lt;&gt;"Ready","PENDING INPUTS",IF(AND(A133&lt;=Inputs!$B$6,AA133&gt;0),Inputs!G16,0))</f>
        <v>0</v>
      </c>
      <c r="AD133" s="3">
        <f>IF(Inputs!$B$27&lt;&gt;"Ready","PENDING INPUTS",IF(A133&gt;Inputs!$B$6,0,MIN((AA133+AB133+AC133),IF(Inputs!H16=1,Inputs!D16,MAX(Inputs!F16,ROUND(AA133*Inputs!E16+AB133+AC133,2))))))</f>
        <v>0</v>
      </c>
      <c r="AE133">
        <f>IF(Inputs!$B$27&lt;&gt;"Ready","PENDING INPUTS",IF(AA133&lt;=0,99,1+IF(AND(K133&gt;0,OR(K133&lt;AA133,AND(K133=AA133,0&lt;2))),1,0)+IF(AND(S133&gt;0,OR(S133&lt;AA133,AND(S133=AA133,1&lt;2))),1,0)+IF(AND(AI133&gt;0,OR(AI133&lt;AA133,AND(AI133=AA133,3&lt;2))),1,0)+IF(AND(AQ133&gt;0,OR(AQ133&lt;AA133,AND(AQ133=AA133,4&lt;2))),1,0)+IF(AND(AY133&gt;0,OR(AY133&lt;AA133,AND(AY133=AA133,5&lt;2))),1,0)+IF(AND(BG133&gt;0,OR(BG133&lt;AA133,AND(BG133=AA133,6&lt;2))),1,0)+IF(AND(BO133&gt;0,OR(BO133&lt;AA133,AND(BO133=AA133,7&lt;2))),1,0)+IF(AND(BW133&gt;0,OR(BW133&lt;AA133,AND(BW133=AA133,8&lt;2))),1,0)+IF(AND(CE133&gt;0,OR(CE133&lt;AA133,AND(CE133=AA133,9&lt;2))),1,0)))</f>
        <v>99</v>
      </c>
      <c r="AF133" s="3">
        <f>IF(Inputs!$B$27&lt;&gt;"Ready","PENDING INPUTS",IF(A133&gt;Inputs!$B$6,0,MIN(MAX(0,(AA133+AB133+AC133)-AD133),MAX(0,C133-D133-(IF(O133&lt;AE133,K133+L133+M133-N133,0)+IF(W133&lt;AE133,S133+T133+U133-V133,0)+IF(AE133&lt;AE133,AA133+AB133+AC133-AD133,0)+IF(AM133&lt;AE133,AI133+AJ133+AK133-AL133,0)+IF(AU133&lt;AE133,AQ133+AR133+AS133-AT133,0)+IF(BC133&lt;AE133,AY133+AZ133+BA133-BB133,0)+IF(BK133&lt;AE133,BG133+BH133+BI133-BJ133,0)+IF(BS133&lt;AE133,BO133+BP133+BQ133-BR133,0)+IF(CA133&lt;AE133,BW133+BX133+BY133-BZ133,0)+IF(CI133&lt;AE133,CE133+CF133+CG133-CH133,0))))))</f>
        <v>0</v>
      </c>
      <c r="AG133" s="3">
        <f>IF(Inputs!$B$27&lt;&gt;"Ready","PENDING INPUTS",MIN((AA133+AB133+AC133),IF(D133&gt;C133,IF(D133=0,0,AD133*C133/D133),AD133+AF133)))</f>
        <v>0</v>
      </c>
      <c r="AH133" s="3">
        <f>IF(Inputs!$B$27&lt;&gt;"Ready","PENDING INPUTS",MAX(0,(AA133+AB133+AC133)-AG133))</f>
        <v>0</v>
      </c>
      <c r="AI133" s="3">
        <f>IF(Inputs!$B$27&lt;&gt;"Ready","PENDING INPUTS",AP132)</f>
        <v>0</v>
      </c>
      <c r="AJ133" s="3">
        <f>IF(Inputs!$B$27&lt;&gt;"Ready","PENDING INPUTS",IF(A133&lt;=Inputs!$B$6,ROUND(AI133*Inputs!C17/12,2),0))</f>
        <v>0</v>
      </c>
      <c r="AK133" s="3">
        <f>IF(Inputs!$B$27&lt;&gt;"Ready","PENDING INPUTS",IF(AND(A133&lt;=Inputs!$B$6,AI133&gt;0),Inputs!G17,0))</f>
        <v>0</v>
      </c>
      <c r="AL133" s="3">
        <f>IF(Inputs!$B$27&lt;&gt;"Ready","PENDING INPUTS",IF(A133&gt;Inputs!$B$6,0,MIN((AI133+AJ133+AK133),IF(Inputs!H17=1,Inputs!D17,MAX(Inputs!F17,ROUND(AI133*Inputs!E17+AJ133+AK133,2))))))</f>
        <v>0</v>
      </c>
      <c r="AM133">
        <f>IF(Inputs!$B$27&lt;&gt;"Ready","PENDING INPUTS",IF(AI133&lt;=0,99,1+IF(AND(K133&gt;0,OR(K133&lt;AI133,AND(K133=AI133,0&lt;3))),1,0)+IF(AND(S133&gt;0,OR(S133&lt;AI133,AND(S133=AI133,1&lt;3))),1,0)+IF(AND(AA133&gt;0,OR(AA133&lt;AI133,AND(AA133=AI133,2&lt;3))),1,0)+IF(AND(AQ133&gt;0,OR(AQ133&lt;AI133,AND(AQ133=AI133,4&lt;3))),1,0)+IF(AND(AY133&gt;0,OR(AY133&lt;AI133,AND(AY133=AI133,5&lt;3))),1,0)+IF(AND(BG133&gt;0,OR(BG133&lt;AI133,AND(BG133=AI133,6&lt;3))),1,0)+IF(AND(BO133&gt;0,OR(BO133&lt;AI133,AND(BO133=AI133,7&lt;3))),1,0)+IF(AND(BW133&gt;0,OR(BW133&lt;AI133,AND(BW133=AI133,8&lt;3))),1,0)+IF(AND(CE133&gt;0,OR(CE133&lt;AI133,AND(CE133=AI133,9&lt;3))),1,0)))</f>
        <v>99</v>
      </c>
      <c r="AN133" s="3">
        <f>IF(Inputs!$B$27&lt;&gt;"Ready","PENDING INPUTS",IF(A133&gt;Inputs!$B$6,0,MIN(MAX(0,(AI133+AJ133+AK133)-AL133),MAX(0,C133-D133-(IF(O133&lt;AM133,K133+L133+M133-N133,0)+IF(W133&lt;AM133,S133+T133+U133-V133,0)+IF(AE133&lt;AM133,AA133+AB133+AC133-AD133,0)+IF(AM133&lt;AM133,AI133+AJ133+AK133-AL133,0)+IF(AU133&lt;AM133,AQ133+AR133+AS133-AT133,0)+IF(BC133&lt;AM133,AY133+AZ133+BA133-BB133,0)+IF(BK133&lt;AM133,BG133+BH133+BI133-BJ133,0)+IF(BS133&lt;AM133,BO133+BP133+BQ133-BR133,0)+IF(CA133&lt;AM133,BW133+BX133+BY133-BZ133,0)+IF(CI133&lt;AM133,CE133+CF133+CG133-CH133,0))))))</f>
        <v>0</v>
      </c>
      <c r="AO133" s="3">
        <f>IF(Inputs!$B$27&lt;&gt;"Ready","PENDING INPUTS",MIN((AI133+AJ133+AK133),IF(D133&gt;C133,IF(D133=0,0,AL133*C133/D133),AL133+AN133)))</f>
        <v>0</v>
      </c>
      <c r="AP133" s="3">
        <f>IF(Inputs!$B$27&lt;&gt;"Ready","PENDING INPUTS",MAX(0,(AI133+AJ133+AK133)-AO133))</f>
        <v>0</v>
      </c>
      <c r="AQ133" s="3">
        <f>IF(Inputs!$B$27&lt;&gt;"Ready","PENDING INPUTS",AX132)</f>
        <v>0</v>
      </c>
      <c r="AR133" s="3">
        <f>IF(Inputs!$B$27&lt;&gt;"Ready","PENDING INPUTS",IF(A133&lt;=Inputs!$B$6,ROUND(AQ133*Inputs!C18/12,2),0))</f>
        <v>0</v>
      </c>
      <c r="AS133" s="3">
        <f>IF(Inputs!$B$27&lt;&gt;"Ready","PENDING INPUTS",IF(AND(A133&lt;=Inputs!$B$6,AQ133&gt;0),Inputs!G18,0))</f>
        <v>0</v>
      </c>
      <c r="AT133" s="3">
        <f>IF(Inputs!$B$27&lt;&gt;"Ready","PENDING INPUTS",IF(A133&gt;Inputs!$B$6,0,MIN((AQ133+AR133+AS133),IF(Inputs!H18=1,Inputs!D18,MAX(Inputs!F18,ROUND(AQ133*Inputs!E18+AR133+AS133,2))))))</f>
        <v>0</v>
      </c>
      <c r="AU133">
        <f>IF(Inputs!$B$27&lt;&gt;"Ready","PENDING INPUTS",IF(AQ133&lt;=0,99,1+IF(AND(K133&gt;0,OR(K133&lt;AQ133,AND(K133=AQ133,0&lt;4))),1,0)+IF(AND(S133&gt;0,OR(S133&lt;AQ133,AND(S133=AQ133,1&lt;4))),1,0)+IF(AND(AA133&gt;0,OR(AA133&lt;AQ133,AND(AA133=AQ133,2&lt;4))),1,0)+IF(AND(AI133&gt;0,OR(AI133&lt;AQ133,AND(AI133=AQ133,3&lt;4))),1,0)+IF(AND(AY133&gt;0,OR(AY133&lt;AQ133,AND(AY133=AQ133,5&lt;4))),1,0)+IF(AND(BG133&gt;0,OR(BG133&lt;AQ133,AND(BG133=AQ133,6&lt;4))),1,0)+IF(AND(BO133&gt;0,OR(BO133&lt;AQ133,AND(BO133=AQ133,7&lt;4))),1,0)+IF(AND(BW133&gt;0,OR(BW133&lt;AQ133,AND(BW133=AQ133,8&lt;4))),1,0)+IF(AND(CE133&gt;0,OR(CE133&lt;AQ133,AND(CE133=AQ133,9&lt;4))),1,0)))</f>
        <v>99</v>
      </c>
      <c r="AV133" s="3">
        <f>IF(Inputs!$B$27&lt;&gt;"Ready","PENDING INPUTS",IF(A133&gt;Inputs!$B$6,0,MIN(MAX(0,(AQ133+AR133+AS133)-AT133),MAX(0,C133-D133-(IF(O133&lt;AU133,K133+L133+M133-N133,0)+IF(W133&lt;AU133,S133+T133+U133-V133,0)+IF(AE133&lt;AU133,AA133+AB133+AC133-AD133,0)+IF(AM133&lt;AU133,AI133+AJ133+AK133-AL133,0)+IF(AU133&lt;AU133,AQ133+AR133+AS133-AT133,0)+IF(BC133&lt;AU133,AY133+AZ133+BA133-BB133,0)+IF(BK133&lt;AU133,BG133+BH133+BI133-BJ133,0)+IF(BS133&lt;AU133,BO133+BP133+BQ133-BR133,0)+IF(CA133&lt;AU133,BW133+BX133+BY133-BZ133,0)+IF(CI133&lt;AU133,CE133+CF133+CG133-CH133,0))))))</f>
        <v>0</v>
      </c>
      <c r="AW133" s="3">
        <f>IF(Inputs!$B$27&lt;&gt;"Ready","PENDING INPUTS",MIN((AQ133+AR133+AS133),IF(D133&gt;C133,IF(D133=0,0,AT133*C133/D133),AT133+AV133)))</f>
        <v>0</v>
      </c>
      <c r="AX133" s="3">
        <f>IF(Inputs!$B$27&lt;&gt;"Ready","PENDING INPUTS",MAX(0,(AQ133+AR133+AS133)-AW133))</f>
        <v>0</v>
      </c>
      <c r="AY133" s="3">
        <f>IF(Inputs!$B$27&lt;&gt;"Ready","PENDING INPUTS",BF132)</f>
        <v>0</v>
      </c>
      <c r="AZ133" s="3">
        <f>IF(Inputs!$B$27&lt;&gt;"Ready","PENDING INPUTS",IF(A133&lt;=Inputs!$B$6,ROUND(AY133*Inputs!C19/12,2),0))</f>
        <v>0</v>
      </c>
      <c r="BA133" s="3">
        <f>IF(Inputs!$B$27&lt;&gt;"Ready","PENDING INPUTS",IF(AND(A133&lt;=Inputs!$B$6,AY133&gt;0),Inputs!G19,0))</f>
        <v>0</v>
      </c>
      <c r="BB133" s="3">
        <f>IF(Inputs!$B$27&lt;&gt;"Ready","PENDING INPUTS",IF(A133&gt;Inputs!$B$6,0,MIN((AY133+AZ133+BA133),IF(Inputs!H19=1,Inputs!D19,MAX(Inputs!F19,ROUND(AY133*Inputs!E19+AZ133+BA133,2))))))</f>
        <v>0</v>
      </c>
      <c r="BC133">
        <f>IF(Inputs!$B$27&lt;&gt;"Ready","PENDING INPUTS",IF(AY133&lt;=0,99,1+IF(AND(K133&gt;0,OR(K133&lt;AY133,AND(K133=AY133,0&lt;5))),1,0)+IF(AND(S133&gt;0,OR(S133&lt;AY133,AND(S133=AY133,1&lt;5))),1,0)+IF(AND(AA133&gt;0,OR(AA133&lt;AY133,AND(AA133=AY133,2&lt;5))),1,0)+IF(AND(AI133&gt;0,OR(AI133&lt;AY133,AND(AI133=AY133,3&lt;5))),1,0)+IF(AND(AQ133&gt;0,OR(AQ133&lt;AY133,AND(AQ133=AY133,4&lt;5))),1,0)+IF(AND(BG133&gt;0,OR(BG133&lt;AY133,AND(BG133=AY133,6&lt;5))),1,0)+IF(AND(BO133&gt;0,OR(BO133&lt;AY133,AND(BO133=AY133,7&lt;5))),1,0)+IF(AND(BW133&gt;0,OR(BW133&lt;AY133,AND(BW133=AY133,8&lt;5))),1,0)+IF(AND(CE133&gt;0,OR(CE133&lt;AY133,AND(CE133=AY133,9&lt;5))),1,0)))</f>
        <v>99</v>
      </c>
      <c r="BD133" s="3">
        <f>IF(Inputs!$B$27&lt;&gt;"Ready","PENDING INPUTS",IF(A133&gt;Inputs!$B$6,0,MIN(MAX(0,(AY133+AZ133+BA133)-BB133),MAX(0,C133-D133-(IF(O133&lt;BC133,K133+L133+M133-N133,0)+IF(W133&lt;BC133,S133+T133+U133-V133,0)+IF(AE133&lt;BC133,AA133+AB133+AC133-AD133,0)+IF(AM133&lt;BC133,AI133+AJ133+AK133-AL133,0)+IF(AU133&lt;BC133,AQ133+AR133+AS133-AT133,0)+IF(BC133&lt;BC133,AY133+AZ133+BA133-BB133,0)+IF(BK133&lt;BC133,BG133+BH133+BI133-BJ133,0)+IF(BS133&lt;BC133,BO133+BP133+BQ133-BR133,0)+IF(CA133&lt;BC133,BW133+BX133+BY133-BZ133,0)+IF(CI133&lt;BC133,CE133+CF133+CG133-CH133,0))))))</f>
        <v>0</v>
      </c>
      <c r="BE133" s="3">
        <f>IF(Inputs!$B$27&lt;&gt;"Ready","PENDING INPUTS",MIN((AY133+AZ133+BA133),IF(D133&gt;C133,IF(D133=0,0,BB133*C133/D133),BB133+BD133)))</f>
        <v>0</v>
      </c>
      <c r="BF133" s="3">
        <f>IF(Inputs!$B$27&lt;&gt;"Ready","PENDING INPUTS",MAX(0,(AY133+AZ133+BA133)-BE133))</f>
        <v>0</v>
      </c>
      <c r="BG133" s="3">
        <f>IF(Inputs!$B$27&lt;&gt;"Ready","PENDING INPUTS",BN132)</f>
        <v>0</v>
      </c>
      <c r="BH133" s="3">
        <f>IF(Inputs!$B$27&lt;&gt;"Ready","PENDING INPUTS",IF(A133&lt;=Inputs!$B$6,ROUND(BG133*Inputs!C20/12,2),0))</f>
        <v>0</v>
      </c>
      <c r="BI133" s="3">
        <f>IF(Inputs!$B$27&lt;&gt;"Ready","PENDING INPUTS",IF(AND(A133&lt;=Inputs!$B$6,BG133&gt;0),Inputs!G20,0))</f>
        <v>0</v>
      </c>
      <c r="BJ133" s="3">
        <f>IF(Inputs!$B$27&lt;&gt;"Ready","PENDING INPUTS",IF(A133&gt;Inputs!$B$6,0,MIN((BG133+BH133+BI133),IF(Inputs!H20=1,Inputs!D20,MAX(Inputs!F20,ROUND(BG133*Inputs!E20+BH133+BI133,2))))))</f>
        <v>0</v>
      </c>
      <c r="BK133">
        <f>IF(Inputs!$B$27&lt;&gt;"Ready","PENDING INPUTS",IF(BG133&lt;=0,99,1+IF(AND(K133&gt;0,OR(K133&lt;BG133,AND(K133=BG133,0&lt;6))),1,0)+IF(AND(S133&gt;0,OR(S133&lt;BG133,AND(S133=BG133,1&lt;6))),1,0)+IF(AND(AA133&gt;0,OR(AA133&lt;BG133,AND(AA133=BG133,2&lt;6))),1,0)+IF(AND(AI133&gt;0,OR(AI133&lt;BG133,AND(AI133=BG133,3&lt;6))),1,0)+IF(AND(AQ133&gt;0,OR(AQ133&lt;BG133,AND(AQ133=BG133,4&lt;6))),1,0)+IF(AND(AY133&gt;0,OR(AY133&lt;BG133,AND(AY133=BG133,5&lt;6))),1,0)+IF(AND(BO133&gt;0,OR(BO133&lt;BG133,AND(BO133=BG133,7&lt;6))),1,0)+IF(AND(BW133&gt;0,OR(BW133&lt;BG133,AND(BW133=BG133,8&lt;6))),1,0)+IF(AND(CE133&gt;0,OR(CE133&lt;BG133,AND(CE133=BG133,9&lt;6))),1,0)))</f>
        <v>99</v>
      </c>
      <c r="BL133" s="3">
        <f>IF(Inputs!$B$27&lt;&gt;"Ready","PENDING INPUTS",IF(A133&gt;Inputs!$B$6,0,MIN(MAX(0,(BG133+BH133+BI133)-BJ133),MAX(0,C133-D133-(IF(O133&lt;BK133,K133+L133+M133-N133,0)+IF(W133&lt;BK133,S133+T133+U133-V133,0)+IF(AE133&lt;BK133,AA133+AB133+AC133-AD133,0)+IF(AM133&lt;BK133,AI133+AJ133+AK133-AL133,0)+IF(AU133&lt;BK133,AQ133+AR133+AS133-AT133,0)+IF(BC133&lt;BK133,AY133+AZ133+BA133-BB133,0)+IF(BK133&lt;BK133,BG133+BH133+BI133-BJ133,0)+IF(BS133&lt;BK133,BO133+BP133+BQ133-BR133,0)+IF(CA133&lt;BK133,BW133+BX133+BY133-BZ133,0)+IF(CI133&lt;BK133,CE133+CF133+CG133-CH133,0))))))</f>
        <v>0</v>
      </c>
      <c r="BM133" s="3">
        <f>IF(Inputs!$B$27&lt;&gt;"Ready","PENDING INPUTS",MIN((BG133+BH133+BI133),IF(D133&gt;C133,IF(D133=0,0,BJ133*C133/D133),BJ133+BL133)))</f>
        <v>0</v>
      </c>
      <c r="BN133" s="3">
        <f>IF(Inputs!$B$27&lt;&gt;"Ready","PENDING INPUTS",MAX(0,(BG133+BH133+BI133)-BM133))</f>
        <v>0</v>
      </c>
      <c r="BO133" s="3">
        <f>IF(Inputs!$B$27&lt;&gt;"Ready","PENDING INPUTS",BV132)</f>
        <v>0</v>
      </c>
      <c r="BP133" s="3">
        <f>IF(Inputs!$B$27&lt;&gt;"Ready","PENDING INPUTS",IF(A133&lt;=Inputs!$B$6,ROUND(BO133*Inputs!C21/12,2),0))</f>
        <v>0</v>
      </c>
      <c r="BQ133" s="3">
        <f>IF(Inputs!$B$27&lt;&gt;"Ready","PENDING INPUTS",IF(AND(A133&lt;=Inputs!$B$6,BO133&gt;0),Inputs!G21,0))</f>
        <v>0</v>
      </c>
      <c r="BR133" s="3">
        <f>IF(Inputs!$B$27&lt;&gt;"Ready","PENDING INPUTS",IF(A133&gt;Inputs!$B$6,0,MIN((BO133+BP133+BQ133),IF(Inputs!H21=1,Inputs!D21,MAX(Inputs!F21,ROUND(BO133*Inputs!E21+BP133+BQ133,2))))))</f>
        <v>0</v>
      </c>
      <c r="BS133">
        <f>IF(Inputs!$B$27&lt;&gt;"Ready","PENDING INPUTS",IF(BO133&lt;=0,99,1+IF(AND(K133&gt;0,OR(K133&lt;BO133,AND(K133=BO133,0&lt;7))),1,0)+IF(AND(S133&gt;0,OR(S133&lt;BO133,AND(S133=BO133,1&lt;7))),1,0)+IF(AND(AA133&gt;0,OR(AA133&lt;BO133,AND(AA133=BO133,2&lt;7))),1,0)+IF(AND(AI133&gt;0,OR(AI133&lt;BO133,AND(AI133=BO133,3&lt;7))),1,0)+IF(AND(AQ133&gt;0,OR(AQ133&lt;BO133,AND(AQ133=BO133,4&lt;7))),1,0)+IF(AND(AY133&gt;0,OR(AY133&lt;BO133,AND(AY133=BO133,5&lt;7))),1,0)+IF(AND(BG133&gt;0,OR(BG133&lt;BO133,AND(BG133=BO133,6&lt;7))),1,0)+IF(AND(BW133&gt;0,OR(BW133&lt;BO133,AND(BW133=BO133,8&lt;7))),1,0)+IF(AND(CE133&gt;0,OR(CE133&lt;BO133,AND(CE133=BO133,9&lt;7))),1,0)))</f>
        <v>99</v>
      </c>
      <c r="BT133" s="3">
        <f>IF(Inputs!$B$27&lt;&gt;"Ready","PENDING INPUTS",IF(A133&gt;Inputs!$B$6,0,MIN(MAX(0,(BO133+BP133+BQ133)-BR133),MAX(0,C133-D133-(IF(O133&lt;BS133,K133+L133+M133-N133,0)+IF(W133&lt;BS133,S133+T133+U133-V133,0)+IF(AE133&lt;BS133,AA133+AB133+AC133-AD133,0)+IF(AM133&lt;BS133,AI133+AJ133+AK133-AL133,0)+IF(AU133&lt;BS133,AQ133+AR133+AS133-AT133,0)+IF(BC133&lt;BS133,AY133+AZ133+BA133-BB133,0)+IF(BK133&lt;BS133,BG133+BH133+BI133-BJ133,0)+IF(BS133&lt;BS133,BO133+BP133+BQ133-BR133,0)+IF(CA133&lt;BS133,BW133+BX133+BY133-BZ133,0)+IF(CI133&lt;BS133,CE133+CF133+CG133-CH133,0))))))</f>
        <v>0</v>
      </c>
      <c r="BU133" s="3">
        <f>IF(Inputs!$B$27&lt;&gt;"Ready","PENDING INPUTS",MIN((BO133+BP133+BQ133),IF(D133&gt;C133,IF(D133=0,0,BR133*C133/D133),BR133+BT133)))</f>
        <v>0</v>
      </c>
      <c r="BV133" s="3">
        <f>IF(Inputs!$B$27&lt;&gt;"Ready","PENDING INPUTS",MAX(0,(BO133+BP133+BQ133)-BU133))</f>
        <v>0</v>
      </c>
      <c r="BW133" s="3">
        <f>IF(Inputs!$B$27&lt;&gt;"Ready","PENDING INPUTS",CD132)</f>
        <v>0</v>
      </c>
      <c r="BX133" s="3">
        <f>IF(Inputs!$B$27&lt;&gt;"Ready","PENDING INPUTS",IF(A133&lt;=Inputs!$B$6,ROUND(BW133*Inputs!C22/12,2),0))</f>
        <v>0</v>
      </c>
      <c r="BY133" s="3">
        <f>IF(Inputs!$B$27&lt;&gt;"Ready","PENDING INPUTS",IF(AND(A133&lt;=Inputs!$B$6,BW133&gt;0),Inputs!G22,0))</f>
        <v>0</v>
      </c>
      <c r="BZ133" s="3">
        <f>IF(Inputs!$B$27&lt;&gt;"Ready","PENDING INPUTS",IF(A133&gt;Inputs!$B$6,0,MIN((BW133+BX133+BY133),IF(Inputs!H22=1,Inputs!D22,MAX(Inputs!F22,ROUND(BW133*Inputs!E22+BX133+BY133,2))))))</f>
        <v>0</v>
      </c>
      <c r="CA133">
        <f>IF(Inputs!$B$27&lt;&gt;"Ready","PENDING INPUTS",IF(BW133&lt;=0,99,1+IF(AND(K133&gt;0,OR(K133&lt;BW133,AND(K133=BW133,0&lt;8))),1,0)+IF(AND(S133&gt;0,OR(S133&lt;BW133,AND(S133=BW133,1&lt;8))),1,0)+IF(AND(AA133&gt;0,OR(AA133&lt;BW133,AND(AA133=BW133,2&lt;8))),1,0)+IF(AND(AI133&gt;0,OR(AI133&lt;BW133,AND(AI133=BW133,3&lt;8))),1,0)+IF(AND(AQ133&gt;0,OR(AQ133&lt;BW133,AND(AQ133=BW133,4&lt;8))),1,0)+IF(AND(AY133&gt;0,OR(AY133&lt;BW133,AND(AY133=BW133,5&lt;8))),1,0)+IF(AND(BG133&gt;0,OR(BG133&lt;BW133,AND(BG133=BW133,6&lt;8))),1,0)+IF(AND(BO133&gt;0,OR(BO133&lt;BW133,AND(BO133=BW133,7&lt;8))),1,0)+IF(AND(CE133&gt;0,OR(CE133&lt;BW133,AND(CE133=BW133,9&lt;8))),1,0)))</f>
        <v>99</v>
      </c>
      <c r="CB133" s="3">
        <f>IF(Inputs!$B$27&lt;&gt;"Ready","PENDING INPUTS",IF(A133&gt;Inputs!$B$6,0,MIN(MAX(0,(BW133+BX133+BY133)-BZ133),MAX(0,C133-D133-(IF(O133&lt;CA133,K133+L133+M133-N133,0)+IF(W133&lt;CA133,S133+T133+U133-V133,0)+IF(AE133&lt;CA133,AA133+AB133+AC133-AD133,0)+IF(AM133&lt;CA133,AI133+AJ133+AK133-AL133,0)+IF(AU133&lt;CA133,AQ133+AR133+AS133-AT133,0)+IF(BC133&lt;CA133,AY133+AZ133+BA133-BB133,0)+IF(BK133&lt;CA133,BG133+BH133+BI133-BJ133,0)+IF(BS133&lt;CA133,BO133+BP133+BQ133-BR133,0)+IF(CA133&lt;CA133,BW133+BX133+BY133-BZ133,0)+IF(CI133&lt;CA133,CE133+CF133+CG133-CH133,0))))))</f>
        <v>0</v>
      </c>
      <c r="CC133" s="3">
        <f>IF(Inputs!$B$27&lt;&gt;"Ready","PENDING INPUTS",MIN((BW133+BX133+BY133),IF(D133&gt;C133,IF(D133=0,0,BZ133*C133/D133),BZ133+CB133)))</f>
        <v>0</v>
      </c>
      <c r="CD133" s="3">
        <f>IF(Inputs!$B$27&lt;&gt;"Ready","PENDING INPUTS",MAX(0,(BW133+BX133+BY133)-CC133))</f>
        <v>0</v>
      </c>
      <c r="CE133" s="3">
        <f>IF(Inputs!$B$27&lt;&gt;"Ready","PENDING INPUTS",CL132)</f>
        <v>0</v>
      </c>
      <c r="CF133" s="3">
        <f>IF(Inputs!$B$27&lt;&gt;"Ready","PENDING INPUTS",IF(A133&lt;=Inputs!$B$6,ROUND(CE133*Inputs!C23/12,2),0))</f>
        <v>0</v>
      </c>
      <c r="CG133" s="3">
        <f>IF(Inputs!$B$27&lt;&gt;"Ready","PENDING INPUTS",IF(AND(A133&lt;=Inputs!$B$6,CE133&gt;0),Inputs!G23,0))</f>
        <v>0</v>
      </c>
      <c r="CH133" s="3">
        <f>IF(Inputs!$B$27&lt;&gt;"Ready","PENDING INPUTS",IF(A133&gt;Inputs!$B$6,0,MIN((CE133+CF133+CG133),IF(Inputs!H23=1,Inputs!D23,MAX(Inputs!F23,ROUND(CE133*Inputs!E23+CF133+CG133,2))))))</f>
        <v>0</v>
      </c>
      <c r="CI133">
        <f>IF(Inputs!$B$27&lt;&gt;"Ready","PENDING INPUTS",IF(CE133&lt;=0,99,1+IF(AND(K133&gt;0,OR(K133&lt;CE133,AND(K133=CE133,0&lt;9))),1,0)+IF(AND(S133&gt;0,OR(S133&lt;CE133,AND(S133=CE133,1&lt;9))),1,0)+IF(AND(AA133&gt;0,OR(AA133&lt;CE133,AND(AA133=CE133,2&lt;9))),1,0)+IF(AND(AI133&gt;0,OR(AI133&lt;CE133,AND(AI133=CE133,3&lt;9))),1,0)+IF(AND(AQ133&gt;0,OR(AQ133&lt;CE133,AND(AQ133=CE133,4&lt;9))),1,0)+IF(AND(AY133&gt;0,OR(AY133&lt;CE133,AND(AY133=CE133,5&lt;9))),1,0)+IF(AND(BG133&gt;0,OR(BG133&lt;CE133,AND(BG133=CE133,6&lt;9))),1,0)+IF(AND(BO133&gt;0,OR(BO133&lt;CE133,AND(BO133=CE133,7&lt;9))),1,0)+IF(AND(BW133&gt;0,OR(BW133&lt;CE133,AND(BW133=CE133,8&lt;9))),1,0)))</f>
        <v>99</v>
      </c>
      <c r="CJ133" s="3">
        <f>IF(Inputs!$B$27&lt;&gt;"Ready","PENDING INPUTS",IF(A133&gt;Inputs!$B$6,0,MIN(MAX(0,(CE133+CF133+CG133)-CH133),MAX(0,C133-D133-(IF(O133&lt;CI133,K133+L133+M133-N133,0)+IF(W133&lt;CI133,S133+T133+U133-V133,0)+IF(AE133&lt;CI133,AA133+AB133+AC133-AD133,0)+IF(AM133&lt;CI133,AI133+AJ133+AK133-AL133,0)+IF(AU133&lt;CI133,AQ133+AR133+AS133-AT133,0)+IF(BC133&lt;CI133,AY133+AZ133+BA133-BB133,0)+IF(BK133&lt;CI133,BG133+BH133+BI133-BJ133,0)+IF(BS133&lt;CI133,BO133+BP133+BQ133-BR133,0)+IF(CA133&lt;CI133,BW133+BX133+BY133-BZ133,0)+IF(CI133&lt;CI133,CE133+CF133+CG133-CH133,0))))))</f>
        <v>0</v>
      </c>
      <c r="CK133" s="3">
        <f>IF(Inputs!$B$27&lt;&gt;"Ready","PENDING INPUTS",MIN((CE133+CF133+CG133),IF(D133&gt;C133,IF(D133=0,0,CH133*C133/D133),CH133+CJ133)))</f>
        <v>0</v>
      </c>
      <c r="CL133" s="3">
        <f>IF(Inputs!$B$27&lt;&gt;"Ready","PENDING INPUTS",MAX(0,(CE133+CF133+CG133)-CK133))</f>
        <v>0</v>
      </c>
    </row>
    <row r="134" spans="1:90" ht="27.95" customHeight="1" x14ac:dyDescent="0.25">
      <c r="A134">
        <v>130</v>
      </c>
      <c r="B134" s="13">
        <f>IF(Inputs!$B$27&lt;&gt;"Ready","PENDING INPUTS",EDATE(Inputs!$B$5,A134-1))</f>
        <v>50222</v>
      </c>
      <c r="C134" s="3">
        <f>IF(Inputs!$B$27&lt;&gt;"Ready","PENDING INPUTS",IF(A134&lt;=Inputs!$B$6,MAX(0,Inputs!$B$4+IF(A134=Inputs!$B$7,Inputs!$B$8,0)+IF(A134=Inputs!$B$9,Inputs!$B$10,0)),0))</f>
        <v>0</v>
      </c>
      <c r="D134" s="3">
        <f>IF(Inputs!$B$27&lt;&gt;"Ready","PENDING INPUTS",SUM(N134,V134,AD134,AL134,AT134,BB134,BJ134,BR134,BZ134,CH134))</f>
        <v>0</v>
      </c>
      <c r="E134" s="3">
        <f>IF(Inputs!$B$27&lt;&gt;"Ready","PENDING INPUTS",MAX(0,D134-C134))</f>
        <v>0</v>
      </c>
      <c r="F134" s="3">
        <f>IF(Inputs!$B$27&lt;&gt;"Ready","PENDING INPUTS",SUM(Q134,Y134,AG134,AO134,AW134,BE134,BM134,BU134,CC134,CK134))</f>
        <v>0</v>
      </c>
      <c r="G134" s="3">
        <f>IF(Inputs!$B$27&lt;&gt;"Ready","PENDING INPUTS",SUM(L134,T134,AB134,AJ134,AR134,AZ134,BH134,BP134,BX134,CF134))</f>
        <v>0</v>
      </c>
      <c r="H134" s="3">
        <f>IF(Inputs!$B$27&lt;&gt;"Ready","PENDING INPUTS",SUM(M134,U134,AC134,AK134,AS134,BA134,BI134,BQ134,BY134,CG134))</f>
        <v>0</v>
      </c>
      <c r="I134" s="3">
        <f>IF(Inputs!$B$27&lt;&gt;"Ready","PENDING INPUTS",SUM(R134,Z134,AH134,AP134,AX134,BF134,BN134,BV134,CD134,CL134))</f>
        <v>0</v>
      </c>
      <c r="J134" t="str">
        <f>IF(Inputs!$B$27&lt;&gt;"Ready","PENDING INPUTS",IF(A134&gt;Inputs!$B$6,"Beyond horizon",IF(E134&gt;0.005,"MINIMUM SHORTFALL",IF(I134&lt;0.005,"Paid off","In progress"))))</f>
        <v>Beyond horizon</v>
      </c>
      <c r="K134" s="3">
        <f>IF(Inputs!$B$27&lt;&gt;"Ready","PENDING INPUTS",R133)</f>
        <v>0</v>
      </c>
      <c r="L134" s="3">
        <f>IF(Inputs!$B$27&lt;&gt;"Ready","PENDING INPUTS",IF(A134&lt;=Inputs!$B$6,ROUND(K134*Inputs!C14/12,2),0))</f>
        <v>0</v>
      </c>
      <c r="M134" s="3">
        <f>IF(Inputs!$B$27&lt;&gt;"Ready","PENDING INPUTS",IF(AND(A134&lt;=Inputs!$B$6,K134&gt;0),Inputs!G14,0))</f>
        <v>0</v>
      </c>
      <c r="N134" s="3">
        <f>IF(Inputs!$B$27&lt;&gt;"Ready","PENDING INPUTS",IF(A134&gt;Inputs!$B$6,0,MIN((K134+L134+M134),IF(Inputs!H14=1,Inputs!D14,MAX(Inputs!F14,ROUND(K134*Inputs!E14+L134+M134,2))))))</f>
        <v>0</v>
      </c>
      <c r="O134">
        <f>IF(Inputs!$B$27&lt;&gt;"Ready","PENDING INPUTS",IF(K134&lt;=0,99,1+IF(AND(S134&gt;0,OR(S134&lt;K134,AND(S134=K134,1&lt;0))),1,0)+IF(AND(AA134&gt;0,OR(AA134&lt;K134,AND(AA134=K134,2&lt;0))),1,0)+IF(AND(AI134&gt;0,OR(AI134&lt;K134,AND(AI134=K134,3&lt;0))),1,0)+IF(AND(AQ134&gt;0,OR(AQ134&lt;K134,AND(AQ134=K134,4&lt;0))),1,0)+IF(AND(AY134&gt;0,OR(AY134&lt;K134,AND(AY134=K134,5&lt;0))),1,0)+IF(AND(BG134&gt;0,OR(BG134&lt;K134,AND(BG134=K134,6&lt;0))),1,0)+IF(AND(BO134&gt;0,OR(BO134&lt;K134,AND(BO134=K134,7&lt;0))),1,0)+IF(AND(BW134&gt;0,OR(BW134&lt;K134,AND(BW134=K134,8&lt;0))),1,0)+IF(AND(CE134&gt;0,OR(CE134&lt;K134,AND(CE134=K134,9&lt;0))),1,0)))</f>
        <v>99</v>
      </c>
      <c r="P134" s="3">
        <f>IF(Inputs!$B$27&lt;&gt;"Ready","PENDING INPUTS",IF(A134&gt;Inputs!$B$6,0,MIN(MAX(0,(K134+L134+M134)-N134),MAX(0,C134-D134-(IF(O134&lt;O134,K134+L134+M134-N134,0)+IF(W134&lt;O134,S134+T134+U134-V134,0)+IF(AE134&lt;O134,AA134+AB134+AC134-AD134,0)+IF(AM134&lt;O134,AI134+AJ134+AK134-AL134,0)+IF(AU134&lt;O134,AQ134+AR134+AS134-AT134,0)+IF(BC134&lt;O134,AY134+AZ134+BA134-BB134,0)+IF(BK134&lt;O134,BG134+BH134+BI134-BJ134,0)+IF(BS134&lt;O134,BO134+BP134+BQ134-BR134,0)+IF(CA134&lt;O134,BW134+BX134+BY134-BZ134,0)+IF(CI134&lt;O134,CE134+CF134+CG134-CH134,0))))))</f>
        <v>0</v>
      </c>
      <c r="Q134" s="3">
        <f>IF(Inputs!$B$27&lt;&gt;"Ready","PENDING INPUTS",MIN((K134+L134+M134),IF(D134&gt;C134,IF(D134=0,0,N134*C134/D134),N134+P134)))</f>
        <v>0</v>
      </c>
      <c r="R134" s="3">
        <f>IF(Inputs!$B$27&lt;&gt;"Ready","PENDING INPUTS",MAX(0,(K134+L134+M134)-Q134))</f>
        <v>0</v>
      </c>
      <c r="S134" s="3">
        <f>IF(Inputs!$B$27&lt;&gt;"Ready","PENDING INPUTS",Z133)</f>
        <v>0</v>
      </c>
      <c r="T134" s="3">
        <f>IF(Inputs!$B$27&lt;&gt;"Ready","PENDING INPUTS",IF(A134&lt;=Inputs!$B$6,ROUND(S134*Inputs!C15/12,2),0))</f>
        <v>0</v>
      </c>
      <c r="U134" s="3">
        <f>IF(Inputs!$B$27&lt;&gt;"Ready","PENDING INPUTS",IF(AND(A134&lt;=Inputs!$B$6,S134&gt;0),Inputs!G15,0))</f>
        <v>0</v>
      </c>
      <c r="V134" s="3">
        <f>IF(Inputs!$B$27&lt;&gt;"Ready","PENDING INPUTS",IF(A134&gt;Inputs!$B$6,0,MIN((S134+T134+U134),IF(Inputs!H15=1,Inputs!D15,MAX(Inputs!F15,ROUND(S134*Inputs!E15+T134+U134,2))))))</f>
        <v>0</v>
      </c>
      <c r="W134">
        <f>IF(Inputs!$B$27&lt;&gt;"Ready","PENDING INPUTS",IF(S134&lt;=0,99,1+IF(AND(K134&gt;0,OR(K134&lt;S134,AND(K134=S134,0&lt;1))),1,0)+IF(AND(AA134&gt;0,OR(AA134&lt;S134,AND(AA134=S134,2&lt;1))),1,0)+IF(AND(AI134&gt;0,OR(AI134&lt;S134,AND(AI134=S134,3&lt;1))),1,0)+IF(AND(AQ134&gt;0,OR(AQ134&lt;S134,AND(AQ134=S134,4&lt;1))),1,0)+IF(AND(AY134&gt;0,OR(AY134&lt;S134,AND(AY134=S134,5&lt;1))),1,0)+IF(AND(BG134&gt;0,OR(BG134&lt;S134,AND(BG134=S134,6&lt;1))),1,0)+IF(AND(BO134&gt;0,OR(BO134&lt;S134,AND(BO134=S134,7&lt;1))),1,0)+IF(AND(BW134&gt;0,OR(BW134&lt;S134,AND(BW134=S134,8&lt;1))),1,0)+IF(AND(CE134&gt;0,OR(CE134&lt;S134,AND(CE134=S134,9&lt;1))),1,0)))</f>
        <v>99</v>
      </c>
      <c r="X134" s="3">
        <f>IF(Inputs!$B$27&lt;&gt;"Ready","PENDING INPUTS",IF(A134&gt;Inputs!$B$6,0,MIN(MAX(0,(S134+T134+U134)-V134),MAX(0,C134-D134-(IF(O134&lt;W134,K134+L134+M134-N134,0)+IF(W134&lt;W134,S134+T134+U134-V134,0)+IF(AE134&lt;W134,AA134+AB134+AC134-AD134,0)+IF(AM134&lt;W134,AI134+AJ134+AK134-AL134,0)+IF(AU134&lt;W134,AQ134+AR134+AS134-AT134,0)+IF(BC134&lt;W134,AY134+AZ134+BA134-BB134,0)+IF(BK134&lt;W134,BG134+BH134+BI134-BJ134,0)+IF(BS134&lt;W134,BO134+BP134+BQ134-BR134,0)+IF(CA134&lt;W134,BW134+BX134+BY134-BZ134,0)+IF(CI134&lt;W134,CE134+CF134+CG134-CH134,0))))))</f>
        <v>0</v>
      </c>
      <c r="Y134" s="3">
        <f>IF(Inputs!$B$27&lt;&gt;"Ready","PENDING INPUTS",MIN((S134+T134+U134),IF(D134&gt;C134,IF(D134=0,0,V134*C134/D134),V134+X134)))</f>
        <v>0</v>
      </c>
      <c r="Z134" s="3">
        <f>IF(Inputs!$B$27&lt;&gt;"Ready","PENDING INPUTS",MAX(0,(S134+T134+U134)-Y134))</f>
        <v>0</v>
      </c>
      <c r="AA134" s="3">
        <f>IF(Inputs!$B$27&lt;&gt;"Ready","PENDING INPUTS",AH133)</f>
        <v>0</v>
      </c>
      <c r="AB134" s="3">
        <f>IF(Inputs!$B$27&lt;&gt;"Ready","PENDING INPUTS",IF(A134&lt;=Inputs!$B$6,ROUND(AA134*Inputs!C16/12,2),0))</f>
        <v>0</v>
      </c>
      <c r="AC134" s="3">
        <f>IF(Inputs!$B$27&lt;&gt;"Ready","PENDING INPUTS",IF(AND(A134&lt;=Inputs!$B$6,AA134&gt;0),Inputs!G16,0))</f>
        <v>0</v>
      </c>
      <c r="AD134" s="3">
        <f>IF(Inputs!$B$27&lt;&gt;"Ready","PENDING INPUTS",IF(A134&gt;Inputs!$B$6,0,MIN((AA134+AB134+AC134),IF(Inputs!H16=1,Inputs!D16,MAX(Inputs!F16,ROUND(AA134*Inputs!E16+AB134+AC134,2))))))</f>
        <v>0</v>
      </c>
      <c r="AE134">
        <f>IF(Inputs!$B$27&lt;&gt;"Ready","PENDING INPUTS",IF(AA134&lt;=0,99,1+IF(AND(K134&gt;0,OR(K134&lt;AA134,AND(K134=AA134,0&lt;2))),1,0)+IF(AND(S134&gt;0,OR(S134&lt;AA134,AND(S134=AA134,1&lt;2))),1,0)+IF(AND(AI134&gt;0,OR(AI134&lt;AA134,AND(AI134=AA134,3&lt;2))),1,0)+IF(AND(AQ134&gt;0,OR(AQ134&lt;AA134,AND(AQ134=AA134,4&lt;2))),1,0)+IF(AND(AY134&gt;0,OR(AY134&lt;AA134,AND(AY134=AA134,5&lt;2))),1,0)+IF(AND(BG134&gt;0,OR(BG134&lt;AA134,AND(BG134=AA134,6&lt;2))),1,0)+IF(AND(BO134&gt;0,OR(BO134&lt;AA134,AND(BO134=AA134,7&lt;2))),1,0)+IF(AND(BW134&gt;0,OR(BW134&lt;AA134,AND(BW134=AA134,8&lt;2))),1,0)+IF(AND(CE134&gt;0,OR(CE134&lt;AA134,AND(CE134=AA134,9&lt;2))),1,0)))</f>
        <v>99</v>
      </c>
      <c r="AF134" s="3">
        <f>IF(Inputs!$B$27&lt;&gt;"Ready","PENDING INPUTS",IF(A134&gt;Inputs!$B$6,0,MIN(MAX(0,(AA134+AB134+AC134)-AD134),MAX(0,C134-D134-(IF(O134&lt;AE134,K134+L134+M134-N134,0)+IF(W134&lt;AE134,S134+T134+U134-V134,0)+IF(AE134&lt;AE134,AA134+AB134+AC134-AD134,0)+IF(AM134&lt;AE134,AI134+AJ134+AK134-AL134,0)+IF(AU134&lt;AE134,AQ134+AR134+AS134-AT134,0)+IF(BC134&lt;AE134,AY134+AZ134+BA134-BB134,0)+IF(BK134&lt;AE134,BG134+BH134+BI134-BJ134,0)+IF(BS134&lt;AE134,BO134+BP134+BQ134-BR134,0)+IF(CA134&lt;AE134,BW134+BX134+BY134-BZ134,0)+IF(CI134&lt;AE134,CE134+CF134+CG134-CH134,0))))))</f>
        <v>0</v>
      </c>
      <c r="AG134" s="3">
        <f>IF(Inputs!$B$27&lt;&gt;"Ready","PENDING INPUTS",MIN((AA134+AB134+AC134),IF(D134&gt;C134,IF(D134=0,0,AD134*C134/D134),AD134+AF134)))</f>
        <v>0</v>
      </c>
      <c r="AH134" s="3">
        <f>IF(Inputs!$B$27&lt;&gt;"Ready","PENDING INPUTS",MAX(0,(AA134+AB134+AC134)-AG134))</f>
        <v>0</v>
      </c>
      <c r="AI134" s="3">
        <f>IF(Inputs!$B$27&lt;&gt;"Ready","PENDING INPUTS",AP133)</f>
        <v>0</v>
      </c>
      <c r="AJ134" s="3">
        <f>IF(Inputs!$B$27&lt;&gt;"Ready","PENDING INPUTS",IF(A134&lt;=Inputs!$B$6,ROUND(AI134*Inputs!C17/12,2),0))</f>
        <v>0</v>
      </c>
      <c r="AK134" s="3">
        <f>IF(Inputs!$B$27&lt;&gt;"Ready","PENDING INPUTS",IF(AND(A134&lt;=Inputs!$B$6,AI134&gt;0),Inputs!G17,0))</f>
        <v>0</v>
      </c>
      <c r="AL134" s="3">
        <f>IF(Inputs!$B$27&lt;&gt;"Ready","PENDING INPUTS",IF(A134&gt;Inputs!$B$6,0,MIN((AI134+AJ134+AK134),IF(Inputs!H17=1,Inputs!D17,MAX(Inputs!F17,ROUND(AI134*Inputs!E17+AJ134+AK134,2))))))</f>
        <v>0</v>
      </c>
      <c r="AM134">
        <f>IF(Inputs!$B$27&lt;&gt;"Ready","PENDING INPUTS",IF(AI134&lt;=0,99,1+IF(AND(K134&gt;0,OR(K134&lt;AI134,AND(K134=AI134,0&lt;3))),1,0)+IF(AND(S134&gt;0,OR(S134&lt;AI134,AND(S134=AI134,1&lt;3))),1,0)+IF(AND(AA134&gt;0,OR(AA134&lt;AI134,AND(AA134=AI134,2&lt;3))),1,0)+IF(AND(AQ134&gt;0,OR(AQ134&lt;AI134,AND(AQ134=AI134,4&lt;3))),1,0)+IF(AND(AY134&gt;0,OR(AY134&lt;AI134,AND(AY134=AI134,5&lt;3))),1,0)+IF(AND(BG134&gt;0,OR(BG134&lt;AI134,AND(BG134=AI134,6&lt;3))),1,0)+IF(AND(BO134&gt;0,OR(BO134&lt;AI134,AND(BO134=AI134,7&lt;3))),1,0)+IF(AND(BW134&gt;0,OR(BW134&lt;AI134,AND(BW134=AI134,8&lt;3))),1,0)+IF(AND(CE134&gt;0,OR(CE134&lt;AI134,AND(CE134=AI134,9&lt;3))),1,0)))</f>
        <v>99</v>
      </c>
      <c r="AN134" s="3">
        <f>IF(Inputs!$B$27&lt;&gt;"Ready","PENDING INPUTS",IF(A134&gt;Inputs!$B$6,0,MIN(MAX(0,(AI134+AJ134+AK134)-AL134),MAX(0,C134-D134-(IF(O134&lt;AM134,K134+L134+M134-N134,0)+IF(W134&lt;AM134,S134+T134+U134-V134,0)+IF(AE134&lt;AM134,AA134+AB134+AC134-AD134,0)+IF(AM134&lt;AM134,AI134+AJ134+AK134-AL134,0)+IF(AU134&lt;AM134,AQ134+AR134+AS134-AT134,0)+IF(BC134&lt;AM134,AY134+AZ134+BA134-BB134,0)+IF(BK134&lt;AM134,BG134+BH134+BI134-BJ134,0)+IF(BS134&lt;AM134,BO134+BP134+BQ134-BR134,0)+IF(CA134&lt;AM134,BW134+BX134+BY134-BZ134,0)+IF(CI134&lt;AM134,CE134+CF134+CG134-CH134,0))))))</f>
        <v>0</v>
      </c>
      <c r="AO134" s="3">
        <f>IF(Inputs!$B$27&lt;&gt;"Ready","PENDING INPUTS",MIN((AI134+AJ134+AK134),IF(D134&gt;C134,IF(D134=0,0,AL134*C134/D134),AL134+AN134)))</f>
        <v>0</v>
      </c>
      <c r="AP134" s="3">
        <f>IF(Inputs!$B$27&lt;&gt;"Ready","PENDING INPUTS",MAX(0,(AI134+AJ134+AK134)-AO134))</f>
        <v>0</v>
      </c>
      <c r="AQ134" s="3">
        <f>IF(Inputs!$B$27&lt;&gt;"Ready","PENDING INPUTS",AX133)</f>
        <v>0</v>
      </c>
      <c r="AR134" s="3">
        <f>IF(Inputs!$B$27&lt;&gt;"Ready","PENDING INPUTS",IF(A134&lt;=Inputs!$B$6,ROUND(AQ134*Inputs!C18/12,2),0))</f>
        <v>0</v>
      </c>
      <c r="AS134" s="3">
        <f>IF(Inputs!$B$27&lt;&gt;"Ready","PENDING INPUTS",IF(AND(A134&lt;=Inputs!$B$6,AQ134&gt;0),Inputs!G18,0))</f>
        <v>0</v>
      </c>
      <c r="AT134" s="3">
        <f>IF(Inputs!$B$27&lt;&gt;"Ready","PENDING INPUTS",IF(A134&gt;Inputs!$B$6,0,MIN((AQ134+AR134+AS134),IF(Inputs!H18=1,Inputs!D18,MAX(Inputs!F18,ROUND(AQ134*Inputs!E18+AR134+AS134,2))))))</f>
        <v>0</v>
      </c>
      <c r="AU134">
        <f>IF(Inputs!$B$27&lt;&gt;"Ready","PENDING INPUTS",IF(AQ134&lt;=0,99,1+IF(AND(K134&gt;0,OR(K134&lt;AQ134,AND(K134=AQ134,0&lt;4))),1,0)+IF(AND(S134&gt;0,OR(S134&lt;AQ134,AND(S134=AQ134,1&lt;4))),1,0)+IF(AND(AA134&gt;0,OR(AA134&lt;AQ134,AND(AA134=AQ134,2&lt;4))),1,0)+IF(AND(AI134&gt;0,OR(AI134&lt;AQ134,AND(AI134=AQ134,3&lt;4))),1,0)+IF(AND(AY134&gt;0,OR(AY134&lt;AQ134,AND(AY134=AQ134,5&lt;4))),1,0)+IF(AND(BG134&gt;0,OR(BG134&lt;AQ134,AND(BG134=AQ134,6&lt;4))),1,0)+IF(AND(BO134&gt;0,OR(BO134&lt;AQ134,AND(BO134=AQ134,7&lt;4))),1,0)+IF(AND(BW134&gt;0,OR(BW134&lt;AQ134,AND(BW134=AQ134,8&lt;4))),1,0)+IF(AND(CE134&gt;0,OR(CE134&lt;AQ134,AND(CE134=AQ134,9&lt;4))),1,0)))</f>
        <v>99</v>
      </c>
      <c r="AV134" s="3">
        <f>IF(Inputs!$B$27&lt;&gt;"Ready","PENDING INPUTS",IF(A134&gt;Inputs!$B$6,0,MIN(MAX(0,(AQ134+AR134+AS134)-AT134),MAX(0,C134-D134-(IF(O134&lt;AU134,K134+L134+M134-N134,0)+IF(W134&lt;AU134,S134+T134+U134-V134,0)+IF(AE134&lt;AU134,AA134+AB134+AC134-AD134,0)+IF(AM134&lt;AU134,AI134+AJ134+AK134-AL134,0)+IF(AU134&lt;AU134,AQ134+AR134+AS134-AT134,0)+IF(BC134&lt;AU134,AY134+AZ134+BA134-BB134,0)+IF(BK134&lt;AU134,BG134+BH134+BI134-BJ134,0)+IF(BS134&lt;AU134,BO134+BP134+BQ134-BR134,0)+IF(CA134&lt;AU134,BW134+BX134+BY134-BZ134,0)+IF(CI134&lt;AU134,CE134+CF134+CG134-CH134,0))))))</f>
        <v>0</v>
      </c>
      <c r="AW134" s="3">
        <f>IF(Inputs!$B$27&lt;&gt;"Ready","PENDING INPUTS",MIN((AQ134+AR134+AS134),IF(D134&gt;C134,IF(D134=0,0,AT134*C134/D134),AT134+AV134)))</f>
        <v>0</v>
      </c>
      <c r="AX134" s="3">
        <f>IF(Inputs!$B$27&lt;&gt;"Ready","PENDING INPUTS",MAX(0,(AQ134+AR134+AS134)-AW134))</f>
        <v>0</v>
      </c>
      <c r="AY134" s="3">
        <f>IF(Inputs!$B$27&lt;&gt;"Ready","PENDING INPUTS",BF133)</f>
        <v>0</v>
      </c>
      <c r="AZ134" s="3">
        <f>IF(Inputs!$B$27&lt;&gt;"Ready","PENDING INPUTS",IF(A134&lt;=Inputs!$B$6,ROUND(AY134*Inputs!C19/12,2),0))</f>
        <v>0</v>
      </c>
      <c r="BA134" s="3">
        <f>IF(Inputs!$B$27&lt;&gt;"Ready","PENDING INPUTS",IF(AND(A134&lt;=Inputs!$B$6,AY134&gt;0),Inputs!G19,0))</f>
        <v>0</v>
      </c>
      <c r="BB134" s="3">
        <f>IF(Inputs!$B$27&lt;&gt;"Ready","PENDING INPUTS",IF(A134&gt;Inputs!$B$6,0,MIN((AY134+AZ134+BA134),IF(Inputs!H19=1,Inputs!D19,MAX(Inputs!F19,ROUND(AY134*Inputs!E19+AZ134+BA134,2))))))</f>
        <v>0</v>
      </c>
      <c r="BC134">
        <f>IF(Inputs!$B$27&lt;&gt;"Ready","PENDING INPUTS",IF(AY134&lt;=0,99,1+IF(AND(K134&gt;0,OR(K134&lt;AY134,AND(K134=AY134,0&lt;5))),1,0)+IF(AND(S134&gt;0,OR(S134&lt;AY134,AND(S134=AY134,1&lt;5))),1,0)+IF(AND(AA134&gt;0,OR(AA134&lt;AY134,AND(AA134=AY134,2&lt;5))),1,0)+IF(AND(AI134&gt;0,OR(AI134&lt;AY134,AND(AI134=AY134,3&lt;5))),1,0)+IF(AND(AQ134&gt;0,OR(AQ134&lt;AY134,AND(AQ134=AY134,4&lt;5))),1,0)+IF(AND(BG134&gt;0,OR(BG134&lt;AY134,AND(BG134=AY134,6&lt;5))),1,0)+IF(AND(BO134&gt;0,OR(BO134&lt;AY134,AND(BO134=AY134,7&lt;5))),1,0)+IF(AND(BW134&gt;0,OR(BW134&lt;AY134,AND(BW134=AY134,8&lt;5))),1,0)+IF(AND(CE134&gt;0,OR(CE134&lt;AY134,AND(CE134=AY134,9&lt;5))),1,0)))</f>
        <v>99</v>
      </c>
      <c r="BD134" s="3">
        <f>IF(Inputs!$B$27&lt;&gt;"Ready","PENDING INPUTS",IF(A134&gt;Inputs!$B$6,0,MIN(MAX(0,(AY134+AZ134+BA134)-BB134),MAX(0,C134-D134-(IF(O134&lt;BC134,K134+L134+M134-N134,0)+IF(W134&lt;BC134,S134+T134+U134-V134,0)+IF(AE134&lt;BC134,AA134+AB134+AC134-AD134,0)+IF(AM134&lt;BC134,AI134+AJ134+AK134-AL134,0)+IF(AU134&lt;BC134,AQ134+AR134+AS134-AT134,0)+IF(BC134&lt;BC134,AY134+AZ134+BA134-BB134,0)+IF(BK134&lt;BC134,BG134+BH134+BI134-BJ134,0)+IF(BS134&lt;BC134,BO134+BP134+BQ134-BR134,0)+IF(CA134&lt;BC134,BW134+BX134+BY134-BZ134,0)+IF(CI134&lt;BC134,CE134+CF134+CG134-CH134,0))))))</f>
        <v>0</v>
      </c>
      <c r="BE134" s="3">
        <f>IF(Inputs!$B$27&lt;&gt;"Ready","PENDING INPUTS",MIN((AY134+AZ134+BA134),IF(D134&gt;C134,IF(D134=0,0,BB134*C134/D134),BB134+BD134)))</f>
        <v>0</v>
      </c>
      <c r="BF134" s="3">
        <f>IF(Inputs!$B$27&lt;&gt;"Ready","PENDING INPUTS",MAX(0,(AY134+AZ134+BA134)-BE134))</f>
        <v>0</v>
      </c>
      <c r="BG134" s="3">
        <f>IF(Inputs!$B$27&lt;&gt;"Ready","PENDING INPUTS",BN133)</f>
        <v>0</v>
      </c>
      <c r="BH134" s="3">
        <f>IF(Inputs!$B$27&lt;&gt;"Ready","PENDING INPUTS",IF(A134&lt;=Inputs!$B$6,ROUND(BG134*Inputs!C20/12,2),0))</f>
        <v>0</v>
      </c>
      <c r="BI134" s="3">
        <f>IF(Inputs!$B$27&lt;&gt;"Ready","PENDING INPUTS",IF(AND(A134&lt;=Inputs!$B$6,BG134&gt;0),Inputs!G20,0))</f>
        <v>0</v>
      </c>
      <c r="BJ134" s="3">
        <f>IF(Inputs!$B$27&lt;&gt;"Ready","PENDING INPUTS",IF(A134&gt;Inputs!$B$6,0,MIN((BG134+BH134+BI134),IF(Inputs!H20=1,Inputs!D20,MAX(Inputs!F20,ROUND(BG134*Inputs!E20+BH134+BI134,2))))))</f>
        <v>0</v>
      </c>
      <c r="BK134">
        <f>IF(Inputs!$B$27&lt;&gt;"Ready","PENDING INPUTS",IF(BG134&lt;=0,99,1+IF(AND(K134&gt;0,OR(K134&lt;BG134,AND(K134=BG134,0&lt;6))),1,0)+IF(AND(S134&gt;0,OR(S134&lt;BG134,AND(S134=BG134,1&lt;6))),1,0)+IF(AND(AA134&gt;0,OR(AA134&lt;BG134,AND(AA134=BG134,2&lt;6))),1,0)+IF(AND(AI134&gt;0,OR(AI134&lt;BG134,AND(AI134=BG134,3&lt;6))),1,0)+IF(AND(AQ134&gt;0,OR(AQ134&lt;BG134,AND(AQ134=BG134,4&lt;6))),1,0)+IF(AND(AY134&gt;0,OR(AY134&lt;BG134,AND(AY134=BG134,5&lt;6))),1,0)+IF(AND(BO134&gt;0,OR(BO134&lt;BG134,AND(BO134=BG134,7&lt;6))),1,0)+IF(AND(BW134&gt;0,OR(BW134&lt;BG134,AND(BW134=BG134,8&lt;6))),1,0)+IF(AND(CE134&gt;0,OR(CE134&lt;BG134,AND(CE134=BG134,9&lt;6))),1,0)))</f>
        <v>99</v>
      </c>
      <c r="BL134" s="3">
        <f>IF(Inputs!$B$27&lt;&gt;"Ready","PENDING INPUTS",IF(A134&gt;Inputs!$B$6,0,MIN(MAX(0,(BG134+BH134+BI134)-BJ134),MAX(0,C134-D134-(IF(O134&lt;BK134,K134+L134+M134-N134,0)+IF(W134&lt;BK134,S134+T134+U134-V134,0)+IF(AE134&lt;BK134,AA134+AB134+AC134-AD134,0)+IF(AM134&lt;BK134,AI134+AJ134+AK134-AL134,0)+IF(AU134&lt;BK134,AQ134+AR134+AS134-AT134,0)+IF(BC134&lt;BK134,AY134+AZ134+BA134-BB134,0)+IF(BK134&lt;BK134,BG134+BH134+BI134-BJ134,0)+IF(BS134&lt;BK134,BO134+BP134+BQ134-BR134,0)+IF(CA134&lt;BK134,BW134+BX134+BY134-BZ134,0)+IF(CI134&lt;BK134,CE134+CF134+CG134-CH134,0))))))</f>
        <v>0</v>
      </c>
      <c r="BM134" s="3">
        <f>IF(Inputs!$B$27&lt;&gt;"Ready","PENDING INPUTS",MIN((BG134+BH134+BI134),IF(D134&gt;C134,IF(D134=0,0,BJ134*C134/D134),BJ134+BL134)))</f>
        <v>0</v>
      </c>
      <c r="BN134" s="3">
        <f>IF(Inputs!$B$27&lt;&gt;"Ready","PENDING INPUTS",MAX(0,(BG134+BH134+BI134)-BM134))</f>
        <v>0</v>
      </c>
      <c r="BO134" s="3">
        <f>IF(Inputs!$B$27&lt;&gt;"Ready","PENDING INPUTS",BV133)</f>
        <v>0</v>
      </c>
      <c r="BP134" s="3">
        <f>IF(Inputs!$B$27&lt;&gt;"Ready","PENDING INPUTS",IF(A134&lt;=Inputs!$B$6,ROUND(BO134*Inputs!C21/12,2),0))</f>
        <v>0</v>
      </c>
      <c r="BQ134" s="3">
        <f>IF(Inputs!$B$27&lt;&gt;"Ready","PENDING INPUTS",IF(AND(A134&lt;=Inputs!$B$6,BO134&gt;0),Inputs!G21,0))</f>
        <v>0</v>
      </c>
      <c r="BR134" s="3">
        <f>IF(Inputs!$B$27&lt;&gt;"Ready","PENDING INPUTS",IF(A134&gt;Inputs!$B$6,0,MIN((BO134+BP134+BQ134),IF(Inputs!H21=1,Inputs!D21,MAX(Inputs!F21,ROUND(BO134*Inputs!E21+BP134+BQ134,2))))))</f>
        <v>0</v>
      </c>
      <c r="BS134">
        <f>IF(Inputs!$B$27&lt;&gt;"Ready","PENDING INPUTS",IF(BO134&lt;=0,99,1+IF(AND(K134&gt;0,OR(K134&lt;BO134,AND(K134=BO134,0&lt;7))),1,0)+IF(AND(S134&gt;0,OR(S134&lt;BO134,AND(S134=BO134,1&lt;7))),1,0)+IF(AND(AA134&gt;0,OR(AA134&lt;BO134,AND(AA134=BO134,2&lt;7))),1,0)+IF(AND(AI134&gt;0,OR(AI134&lt;BO134,AND(AI134=BO134,3&lt;7))),1,0)+IF(AND(AQ134&gt;0,OR(AQ134&lt;BO134,AND(AQ134=BO134,4&lt;7))),1,0)+IF(AND(AY134&gt;0,OR(AY134&lt;BO134,AND(AY134=BO134,5&lt;7))),1,0)+IF(AND(BG134&gt;0,OR(BG134&lt;BO134,AND(BG134=BO134,6&lt;7))),1,0)+IF(AND(BW134&gt;0,OR(BW134&lt;BO134,AND(BW134=BO134,8&lt;7))),1,0)+IF(AND(CE134&gt;0,OR(CE134&lt;BO134,AND(CE134=BO134,9&lt;7))),1,0)))</f>
        <v>99</v>
      </c>
      <c r="BT134" s="3">
        <f>IF(Inputs!$B$27&lt;&gt;"Ready","PENDING INPUTS",IF(A134&gt;Inputs!$B$6,0,MIN(MAX(0,(BO134+BP134+BQ134)-BR134),MAX(0,C134-D134-(IF(O134&lt;BS134,K134+L134+M134-N134,0)+IF(W134&lt;BS134,S134+T134+U134-V134,0)+IF(AE134&lt;BS134,AA134+AB134+AC134-AD134,0)+IF(AM134&lt;BS134,AI134+AJ134+AK134-AL134,0)+IF(AU134&lt;BS134,AQ134+AR134+AS134-AT134,0)+IF(BC134&lt;BS134,AY134+AZ134+BA134-BB134,0)+IF(BK134&lt;BS134,BG134+BH134+BI134-BJ134,0)+IF(BS134&lt;BS134,BO134+BP134+BQ134-BR134,0)+IF(CA134&lt;BS134,BW134+BX134+BY134-BZ134,0)+IF(CI134&lt;BS134,CE134+CF134+CG134-CH134,0))))))</f>
        <v>0</v>
      </c>
      <c r="BU134" s="3">
        <f>IF(Inputs!$B$27&lt;&gt;"Ready","PENDING INPUTS",MIN((BO134+BP134+BQ134),IF(D134&gt;C134,IF(D134=0,0,BR134*C134/D134),BR134+BT134)))</f>
        <v>0</v>
      </c>
      <c r="BV134" s="3">
        <f>IF(Inputs!$B$27&lt;&gt;"Ready","PENDING INPUTS",MAX(0,(BO134+BP134+BQ134)-BU134))</f>
        <v>0</v>
      </c>
      <c r="BW134" s="3">
        <f>IF(Inputs!$B$27&lt;&gt;"Ready","PENDING INPUTS",CD133)</f>
        <v>0</v>
      </c>
      <c r="BX134" s="3">
        <f>IF(Inputs!$B$27&lt;&gt;"Ready","PENDING INPUTS",IF(A134&lt;=Inputs!$B$6,ROUND(BW134*Inputs!C22/12,2),0))</f>
        <v>0</v>
      </c>
      <c r="BY134" s="3">
        <f>IF(Inputs!$B$27&lt;&gt;"Ready","PENDING INPUTS",IF(AND(A134&lt;=Inputs!$B$6,BW134&gt;0),Inputs!G22,0))</f>
        <v>0</v>
      </c>
      <c r="BZ134" s="3">
        <f>IF(Inputs!$B$27&lt;&gt;"Ready","PENDING INPUTS",IF(A134&gt;Inputs!$B$6,0,MIN((BW134+BX134+BY134),IF(Inputs!H22=1,Inputs!D22,MAX(Inputs!F22,ROUND(BW134*Inputs!E22+BX134+BY134,2))))))</f>
        <v>0</v>
      </c>
      <c r="CA134">
        <f>IF(Inputs!$B$27&lt;&gt;"Ready","PENDING INPUTS",IF(BW134&lt;=0,99,1+IF(AND(K134&gt;0,OR(K134&lt;BW134,AND(K134=BW134,0&lt;8))),1,0)+IF(AND(S134&gt;0,OR(S134&lt;BW134,AND(S134=BW134,1&lt;8))),1,0)+IF(AND(AA134&gt;0,OR(AA134&lt;BW134,AND(AA134=BW134,2&lt;8))),1,0)+IF(AND(AI134&gt;0,OR(AI134&lt;BW134,AND(AI134=BW134,3&lt;8))),1,0)+IF(AND(AQ134&gt;0,OR(AQ134&lt;BW134,AND(AQ134=BW134,4&lt;8))),1,0)+IF(AND(AY134&gt;0,OR(AY134&lt;BW134,AND(AY134=BW134,5&lt;8))),1,0)+IF(AND(BG134&gt;0,OR(BG134&lt;BW134,AND(BG134=BW134,6&lt;8))),1,0)+IF(AND(BO134&gt;0,OR(BO134&lt;BW134,AND(BO134=BW134,7&lt;8))),1,0)+IF(AND(CE134&gt;0,OR(CE134&lt;BW134,AND(CE134=BW134,9&lt;8))),1,0)))</f>
        <v>99</v>
      </c>
      <c r="CB134" s="3">
        <f>IF(Inputs!$B$27&lt;&gt;"Ready","PENDING INPUTS",IF(A134&gt;Inputs!$B$6,0,MIN(MAX(0,(BW134+BX134+BY134)-BZ134),MAX(0,C134-D134-(IF(O134&lt;CA134,K134+L134+M134-N134,0)+IF(W134&lt;CA134,S134+T134+U134-V134,0)+IF(AE134&lt;CA134,AA134+AB134+AC134-AD134,0)+IF(AM134&lt;CA134,AI134+AJ134+AK134-AL134,0)+IF(AU134&lt;CA134,AQ134+AR134+AS134-AT134,0)+IF(BC134&lt;CA134,AY134+AZ134+BA134-BB134,0)+IF(BK134&lt;CA134,BG134+BH134+BI134-BJ134,0)+IF(BS134&lt;CA134,BO134+BP134+BQ134-BR134,0)+IF(CA134&lt;CA134,BW134+BX134+BY134-BZ134,0)+IF(CI134&lt;CA134,CE134+CF134+CG134-CH134,0))))))</f>
        <v>0</v>
      </c>
      <c r="CC134" s="3">
        <f>IF(Inputs!$B$27&lt;&gt;"Ready","PENDING INPUTS",MIN((BW134+BX134+BY134),IF(D134&gt;C134,IF(D134=0,0,BZ134*C134/D134),BZ134+CB134)))</f>
        <v>0</v>
      </c>
      <c r="CD134" s="3">
        <f>IF(Inputs!$B$27&lt;&gt;"Ready","PENDING INPUTS",MAX(0,(BW134+BX134+BY134)-CC134))</f>
        <v>0</v>
      </c>
      <c r="CE134" s="3">
        <f>IF(Inputs!$B$27&lt;&gt;"Ready","PENDING INPUTS",CL133)</f>
        <v>0</v>
      </c>
      <c r="CF134" s="3">
        <f>IF(Inputs!$B$27&lt;&gt;"Ready","PENDING INPUTS",IF(A134&lt;=Inputs!$B$6,ROUND(CE134*Inputs!C23/12,2),0))</f>
        <v>0</v>
      </c>
      <c r="CG134" s="3">
        <f>IF(Inputs!$B$27&lt;&gt;"Ready","PENDING INPUTS",IF(AND(A134&lt;=Inputs!$B$6,CE134&gt;0),Inputs!G23,0))</f>
        <v>0</v>
      </c>
      <c r="CH134" s="3">
        <f>IF(Inputs!$B$27&lt;&gt;"Ready","PENDING INPUTS",IF(A134&gt;Inputs!$B$6,0,MIN((CE134+CF134+CG134),IF(Inputs!H23=1,Inputs!D23,MAX(Inputs!F23,ROUND(CE134*Inputs!E23+CF134+CG134,2))))))</f>
        <v>0</v>
      </c>
      <c r="CI134">
        <f>IF(Inputs!$B$27&lt;&gt;"Ready","PENDING INPUTS",IF(CE134&lt;=0,99,1+IF(AND(K134&gt;0,OR(K134&lt;CE134,AND(K134=CE134,0&lt;9))),1,0)+IF(AND(S134&gt;0,OR(S134&lt;CE134,AND(S134=CE134,1&lt;9))),1,0)+IF(AND(AA134&gt;0,OR(AA134&lt;CE134,AND(AA134=CE134,2&lt;9))),1,0)+IF(AND(AI134&gt;0,OR(AI134&lt;CE134,AND(AI134=CE134,3&lt;9))),1,0)+IF(AND(AQ134&gt;0,OR(AQ134&lt;CE134,AND(AQ134=CE134,4&lt;9))),1,0)+IF(AND(AY134&gt;0,OR(AY134&lt;CE134,AND(AY134=CE134,5&lt;9))),1,0)+IF(AND(BG134&gt;0,OR(BG134&lt;CE134,AND(BG134=CE134,6&lt;9))),1,0)+IF(AND(BO134&gt;0,OR(BO134&lt;CE134,AND(BO134=CE134,7&lt;9))),1,0)+IF(AND(BW134&gt;0,OR(BW134&lt;CE134,AND(BW134=CE134,8&lt;9))),1,0)))</f>
        <v>99</v>
      </c>
      <c r="CJ134" s="3">
        <f>IF(Inputs!$B$27&lt;&gt;"Ready","PENDING INPUTS",IF(A134&gt;Inputs!$B$6,0,MIN(MAX(0,(CE134+CF134+CG134)-CH134),MAX(0,C134-D134-(IF(O134&lt;CI134,K134+L134+M134-N134,0)+IF(W134&lt;CI134,S134+T134+U134-V134,0)+IF(AE134&lt;CI134,AA134+AB134+AC134-AD134,0)+IF(AM134&lt;CI134,AI134+AJ134+AK134-AL134,0)+IF(AU134&lt;CI134,AQ134+AR134+AS134-AT134,0)+IF(BC134&lt;CI134,AY134+AZ134+BA134-BB134,0)+IF(BK134&lt;CI134,BG134+BH134+BI134-BJ134,0)+IF(BS134&lt;CI134,BO134+BP134+BQ134-BR134,0)+IF(CA134&lt;CI134,BW134+BX134+BY134-BZ134,0)+IF(CI134&lt;CI134,CE134+CF134+CG134-CH134,0))))))</f>
        <v>0</v>
      </c>
      <c r="CK134" s="3">
        <f>IF(Inputs!$B$27&lt;&gt;"Ready","PENDING INPUTS",MIN((CE134+CF134+CG134),IF(D134&gt;C134,IF(D134=0,0,CH134*C134/D134),CH134+CJ134)))</f>
        <v>0</v>
      </c>
      <c r="CL134" s="3">
        <f>IF(Inputs!$B$27&lt;&gt;"Ready","PENDING INPUTS",MAX(0,(CE134+CF134+CG134)-CK134))</f>
        <v>0</v>
      </c>
    </row>
    <row r="135" spans="1:90" ht="27.95" customHeight="1" x14ac:dyDescent="0.25">
      <c r="A135">
        <v>131</v>
      </c>
      <c r="B135" s="13">
        <f>IF(Inputs!$B$27&lt;&gt;"Ready","PENDING INPUTS",EDATE(Inputs!$B$5,A135-1))</f>
        <v>50253</v>
      </c>
      <c r="C135" s="3">
        <f>IF(Inputs!$B$27&lt;&gt;"Ready","PENDING INPUTS",IF(A135&lt;=Inputs!$B$6,MAX(0,Inputs!$B$4+IF(A135=Inputs!$B$7,Inputs!$B$8,0)+IF(A135=Inputs!$B$9,Inputs!$B$10,0)),0))</f>
        <v>0</v>
      </c>
      <c r="D135" s="3">
        <f>IF(Inputs!$B$27&lt;&gt;"Ready","PENDING INPUTS",SUM(N135,V135,AD135,AL135,AT135,BB135,BJ135,BR135,BZ135,CH135))</f>
        <v>0</v>
      </c>
      <c r="E135" s="3">
        <f>IF(Inputs!$B$27&lt;&gt;"Ready","PENDING INPUTS",MAX(0,D135-C135))</f>
        <v>0</v>
      </c>
      <c r="F135" s="3">
        <f>IF(Inputs!$B$27&lt;&gt;"Ready","PENDING INPUTS",SUM(Q135,Y135,AG135,AO135,AW135,BE135,BM135,BU135,CC135,CK135))</f>
        <v>0</v>
      </c>
      <c r="G135" s="3">
        <f>IF(Inputs!$B$27&lt;&gt;"Ready","PENDING INPUTS",SUM(L135,T135,AB135,AJ135,AR135,AZ135,BH135,BP135,BX135,CF135))</f>
        <v>0</v>
      </c>
      <c r="H135" s="3">
        <f>IF(Inputs!$B$27&lt;&gt;"Ready","PENDING INPUTS",SUM(M135,U135,AC135,AK135,AS135,BA135,BI135,BQ135,BY135,CG135))</f>
        <v>0</v>
      </c>
      <c r="I135" s="3">
        <f>IF(Inputs!$B$27&lt;&gt;"Ready","PENDING INPUTS",SUM(R135,Z135,AH135,AP135,AX135,BF135,BN135,BV135,CD135,CL135))</f>
        <v>0</v>
      </c>
      <c r="J135" t="str">
        <f>IF(Inputs!$B$27&lt;&gt;"Ready","PENDING INPUTS",IF(A135&gt;Inputs!$B$6,"Beyond horizon",IF(E135&gt;0.005,"MINIMUM SHORTFALL",IF(I135&lt;0.005,"Paid off","In progress"))))</f>
        <v>Beyond horizon</v>
      </c>
      <c r="K135" s="3">
        <f>IF(Inputs!$B$27&lt;&gt;"Ready","PENDING INPUTS",R134)</f>
        <v>0</v>
      </c>
      <c r="L135" s="3">
        <f>IF(Inputs!$B$27&lt;&gt;"Ready","PENDING INPUTS",IF(A135&lt;=Inputs!$B$6,ROUND(K135*Inputs!C14/12,2),0))</f>
        <v>0</v>
      </c>
      <c r="M135" s="3">
        <f>IF(Inputs!$B$27&lt;&gt;"Ready","PENDING INPUTS",IF(AND(A135&lt;=Inputs!$B$6,K135&gt;0),Inputs!G14,0))</f>
        <v>0</v>
      </c>
      <c r="N135" s="3">
        <f>IF(Inputs!$B$27&lt;&gt;"Ready","PENDING INPUTS",IF(A135&gt;Inputs!$B$6,0,MIN((K135+L135+M135),IF(Inputs!H14=1,Inputs!D14,MAX(Inputs!F14,ROUND(K135*Inputs!E14+L135+M135,2))))))</f>
        <v>0</v>
      </c>
      <c r="O135">
        <f>IF(Inputs!$B$27&lt;&gt;"Ready","PENDING INPUTS",IF(K135&lt;=0,99,1+IF(AND(S135&gt;0,OR(S135&lt;K135,AND(S135=K135,1&lt;0))),1,0)+IF(AND(AA135&gt;0,OR(AA135&lt;K135,AND(AA135=K135,2&lt;0))),1,0)+IF(AND(AI135&gt;0,OR(AI135&lt;K135,AND(AI135=K135,3&lt;0))),1,0)+IF(AND(AQ135&gt;0,OR(AQ135&lt;K135,AND(AQ135=K135,4&lt;0))),1,0)+IF(AND(AY135&gt;0,OR(AY135&lt;K135,AND(AY135=K135,5&lt;0))),1,0)+IF(AND(BG135&gt;0,OR(BG135&lt;K135,AND(BG135=K135,6&lt;0))),1,0)+IF(AND(BO135&gt;0,OR(BO135&lt;K135,AND(BO135=K135,7&lt;0))),1,0)+IF(AND(BW135&gt;0,OR(BW135&lt;K135,AND(BW135=K135,8&lt;0))),1,0)+IF(AND(CE135&gt;0,OR(CE135&lt;K135,AND(CE135=K135,9&lt;0))),1,0)))</f>
        <v>99</v>
      </c>
      <c r="P135" s="3">
        <f>IF(Inputs!$B$27&lt;&gt;"Ready","PENDING INPUTS",IF(A135&gt;Inputs!$B$6,0,MIN(MAX(0,(K135+L135+M135)-N135),MAX(0,C135-D135-(IF(O135&lt;O135,K135+L135+M135-N135,0)+IF(W135&lt;O135,S135+T135+U135-V135,0)+IF(AE135&lt;O135,AA135+AB135+AC135-AD135,0)+IF(AM135&lt;O135,AI135+AJ135+AK135-AL135,0)+IF(AU135&lt;O135,AQ135+AR135+AS135-AT135,0)+IF(BC135&lt;O135,AY135+AZ135+BA135-BB135,0)+IF(BK135&lt;O135,BG135+BH135+BI135-BJ135,0)+IF(BS135&lt;O135,BO135+BP135+BQ135-BR135,0)+IF(CA135&lt;O135,BW135+BX135+BY135-BZ135,0)+IF(CI135&lt;O135,CE135+CF135+CG135-CH135,0))))))</f>
        <v>0</v>
      </c>
      <c r="Q135" s="3">
        <f>IF(Inputs!$B$27&lt;&gt;"Ready","PENDING INPUTS",MIN((K135+L135+M135),IF(D135&gt;C135,IF(D135=0,0,N135*C135/D135),N135+P135)))</f>
        <v>0</v>
      </c>
      <c r="R135" s="3">
        <f>IF(Inputs!$B$27&lt;&gt;"Ready","PENDING INPUTS",MAX(0,(K135+L135+M135)-Q135))</f>
        <v>0</v>
      </c>
      <c r="S135" s="3">
        <f>IF(Inputs!$B$27&lt;&gt;"Ready","PENDING INPUTS",Z134)</f>
        <v>0</v>
      </c>
      <c r="T135" s="3">
        <f>IF(Inputs!$B$27&lt;&gt;"Ready","PENDING INPUTS",IF(A135&lt;=Inputs!$B$6,ROUND(S135*Inputs!C15/12,2),0))</f>
        <v>0</v>
      </c>
      <c r="U135" s="3">
        <f>IF(Inputs!$B$27&lt;&gt;"Ready","PENDING INPUTS",IF(AND(A135&lt;=Inputs!$B$6,S135&gt;0),Inputs!G15,0))</f>
        <v>0</v>
      </c>
      <c r="V135" s="3">
        <f>IF(Inputs!$B$27&lt;&gt;"Ready","PENDING INPUTS",IF(A135&gt;Inputs!$B$6,0,MIN((S135+T135+U135),IF(Inputs!H15=1,Inputs!D15,MAX(Inputs!F15,ROUND(S135*Inputs!E15+T135+U135,2))))))</f>
        <v>0</v>
      </c>
      <c r="W135">
        <f>IF(Inputs!$B$27&lt;&gt;"Ready","PENDING INPUTS",IF(S135&lt;=0,99,1+IF(AND(K135&gt;0,OR(K135&lt;S135,AND(K135=S135,0&lt;1))),1,0)+IF(AND(AA135&gt;0,OR(AA135&lt;S135,AND(AA135=S135,2&lt;1))),1,0)+IF(AND(AI135&gt;0,OR(AI135&lt;S135,AND(AI135=S135,3&lt;1))),1,0)+IF(AND(AQ135&gt;0,OR(AQ135&lt;S135,AND(AQ135=S135,4&lt;1))),1,0)+IF(AND(AY135&gt;0,OR(AY135&lt;S135,AND(AY135=S135,5&lt;1))),1,0)+IF(AND(BG135&gt;0,OR(BG135&lt;S135,AND(BG135=S135,6&lt;1))),1,0)+IF(AND(BO135&gt;0,OR(BO135&lt;S135,AND(BO135=S135,7&lt;1))),1,0)+IF(AND(BW135&gt;0,OR(BW135&lt;S135,AND(BW135=S135,8&lt;1))),1,0)+IF(AND(CE135&gt;0,OR(CE135&lt;S135,AND(CE135=S135,9&lt;1))),1,0)))</f>
        <v>99</v>
      </c>
      <c r="X135" s="3">
        <f>IF(Inputs!$B$27&lt;&gt;"Ready","PENDING INPUTS",IF(A135&gt;Inputs!$B$6,0,MIN(MAX(0,(S135+T135+U135)-V135),MAX(0,C135-D135-(IF(O135&lt;W135,K135+L135+M135-N135,0)+IF(W135&lt;W135,S135+T135+U135-V135,0)+IF(AE135&lt;W135,AA135+AB135+AC135-AD135,0)+IF(AM135&lt;W135,AI135+AJ135+AK135-AL135,0)+IF(AU135&lt;W135,AQ135+AR135+AS135-AT135,0)+IF(BC135&lt;W135,AY135+AZ135+BA135-BB135,0)+IF(BK135&lt;W135,BG135+BH135+BI135-BJ135,0)+IF(BS135&lt;W135,BO135+BP135+BQ135-BR135,0)+IF(CA135&lt;W135,BW135+BX135+BY135-BZ135,0)+IF(CI135&lt;W135,CE135+CF135+CG135-CH135,0))))))</f>
        <v>0</v>
      </c>
      <c r="Y135" s="3">
        <f>IF(Inputs!$B$27&lt;&gt;"Ready","PENDING INPUTS",MIN((S135+T135+U135),IF(D135&gt;C135,IF(D135=0,0,V135*C135/D135),V135+X135)))</f>
        <v>0</v>
      </c>
      <c r="Z135" s="3">
        <f>IF(Inputs!$B$27&lt;&gt;"Ready","PENDING INPUTS",MAX(0,(S135+T135+U135)-Y135))</f>
        <v>0</v>
      </c>
      <c r="AA135" s="3">
        <f>IF(Inputs!$B$27&lt;&gt;"Ready","PENDING INPUTS",AH134)</f>
        <v>0</v>
      </c>
      <c r="AB135" s="3">
        <f>IF(Inputs!$B$27&lt;&gt;"Ready","PENDING INPUTS",IF(A135&lt;=Inputs!$B$6,ROUND(AA135*Inputs!C16/12,2),0))</f>
        <v>0</v>
      </c>
      <c r="AC135" s="3">
        <f>IF(Inputs!$B$27&lt;&gt;"Ready","PENDING INPUTS",IF(AND(A135&lt;=Inputs!$B$6,AA135&gt;0),Inputs!G16,0))</f>
        <v>0</v>
      </c>
      <c r="AD135" s="3">
        <f>IF(Inputs!$B$27&lt;&gt;"Ready","PENDING INPUTS",IF(A135&gt;Inputs!$B$6,0,MIN((AA135+AB135+AC135),IF(Inputs!H16=1,Inputs!D16,MAX(Inputs!F16,ROUND(AA135*Inputs!E16+AB135+AC135,2))))))</f>
        <v>0</v>
      </c>
      <c r="AE135">
        <f>IF(Inputs!$B$27&lt;&gt;"Ready","PENDING INPUTS",IF(AA135&lt;=0,99,1+IF(AND(K135&gt;0,OR(K135&lt;AA135,AND(K135=AA135,0&lt;2))),1,0)+IF(AND(S135&gt;0,OR(S135&lt;AA135,AND(S135=AA135,1&lt;2))),1,0)+IF(AND(AI135&gt;0,OR(AI135&lt;AA135,AND(AI135=AA135,3&lt;2))),1,0)+IF(AND(AQ135&gt;0,OR(AQ135&lt;AA135,AND(AQ135=AA135,4&lt;2))),1,0)+IF(AND(AY135&gt;0,OR(AY135&lt;AA135,AND(AY135=AA135,5&lt;2))),1,0)+IF(AND(BG135&gt;0,OR(BG135&lt;AA135,AND(BG135=AA135,6&lt;2))),1,0)+IF(AND(BO135&gt;0,OR(BO135&lt;AA135,AND(BO135=AA135,7&lt;2))),1,0)+IF(AND(BW135&gt;0,OR(BW135&lt;AA135,AND(BW135=AA135,8&lt;2))),1,0)+IF(AND(CE135&gt;0,OR(CE135&lt;AA135,AND(CE135=AA135,9&lt;2))),1,0)))</f>
        <v>99</v>
      </c>
      <c r="AF135" s="3">
        <f>IF(Inputs!$B$27&lt;&gt;"Ready","PENDING INPUTS",IF(A135&gt;Inputs!$B$6,0,MIN(MAX(0,(AA135+AB135+AC135)-AD135),MAX(0,C135-D135-(IF(O135&lt;AE135,K135+L135+M135-N135,0)+IF(W135&lt;AE135,S135+T135+U135-V135,0)+IF(AE135&lt;AE135,AA135+AB135+AC135-AD135,0)+IF(AM135&lt;AE135,AI135+AJ135+AK135-AL135,0)+IF(AU135&lt;AE135,AQ135+AR135+AS135-AT135,0)+IF(BC135&lt;AE135,AY135+AZ135+BA135-BB135,0)+IF(BK135&lt;AE135,BG135+BH135+BI135-BJ135,0)+IF(BS135&lt;AE135,BO135+BP135+BQ135-BR135,0)+IF(CA135&lt;AE135,BW135+BX135+BY135-BZ135,0)+IF(CI135&lt;AE135,CE135+CF135+CG135-CH135,0))))))</f>
        <v>0</v>
      </c>
      <c r="AG135" s="3">
        <f>IF(Inputs!$B$27&lt;&gt;"Ready","PENDING INPUTS",MIN((AA135+AB135+AC135),IF(D135&gt;C135,IF(D135=0,0,AD135*C135/D135),AD135+AF135)))</f>
        <v>0</v>
      </c>
      <c r="AH135" s="3">
        <f>IF(Inputs!$B$27&lt;&gt;"Ready","PENDING INPUTS",MAX(0,(AA135+AB135+AC135)-AG135))</f>
        <v>0</v>
      </c>
      <c r="AI135" s="3">
        <f>IF(Inputs!$B$27&lt;&gt;"Ready","PENDING INPUTS",AP134)</f>
        <v>0</v>
      </c>
      <c r="AJ135" s="3">
        <f>IF(Inputs!$B$27&lt;&gt;"Ready","PENDING INPUTS",IF(A135&lt;=Inputs!$B$6,ROUND(AI135*Inputs!C17/12,2),0))</f>
        <v>0</v>
      </c>
      <c r="AK135" s="3">
        <f>IF(Inputs!$B$27&lt;&gt;"Ready","PENDING INPUTS",IF(AND(A135&lt;=Inputs!$B$6,AI135&gt;0),Inputs!G17,0))</f>
        <v>0</v>
      </c>
      <c r="AL135" s="3">
        <f>IF(Inputs!$B$27&lt;&gt;"Ready","PENDING INPUTS",IF(A135&gt;Inputs!$B$6,0,MIN((AI135+AJ135+AK135),IF(Inputs!H17=1,Inputs!D17,MAX(Inputs!F17,ROUND(AI135*Inputs!E17+AJ135+AK135,2))))))</f>
        <v>0</v>
      </c>
      <c r="AM135">
        <f>IF(Inputs!$B$27&lt;&gt;"Ready","PENDING INPUTS",IF(AI135&lt;=0,99,1+IF(AND(K135&gt;0,OR(K135&lt;AI135,AND(K135=AI135,0&lt;3))),1,0)+IF(AND(S135&gt;0,OR(S135&lt;AI135,AND(S135=AI135,1&lt;3))),1,0)+IF(AND(AA135&gt;0,OR(AA135&lt;AI135,AND(AA135=AI135,2&lt;3))),1,0)+IF(AND(AQ135&gt;0,OR(AQ135&lt;AI135,AND(AQ135=AI135,4&lt;3))),1,0)+IF(AND(AY135&gt;0,OR(AY135&lt;AI135,AND(AY135=AI135,5&lt;3))),1,0)+IF(AND(BG135&gt;0,OR(BG135&lt;AI135,AND(BG135=AI135,6&lt;3))),1,0)+IF(AND(BO135&gt;0,OR(BO135&lt;AI135,AND(BO135=AI135,7&lt;3))),1,0)+IF(AND(BW135&gt;0,OR(BW135&lt;AI135,AND(BW135=AI135,8&lt;3))),1,0)+IF(AND(CE135&gt;0,OR(CE135&lt;AI135,AND(CE135=AI135,9&lt;3))),1,0)))</f>
        <v>99</v>
      </c>
      <c r="AN135" s="3">
        <f>IF(Inputs!$B$27&lt;&gt;"Ready","PENDING INPUTS",IF(A135&gt;Inputs!$B$6,0,MIN(MAX(0,(AI135+AJ135+AK135)-AL135),MAX(0,C135-D135-(IF(O135&lt;AM135,K135+L135+M135-N135,0)+IF(W135&lt;AM135,S135+T135+U135-V135,0)+IF(AE135&lt;AM135,AA135+AB135+AC135-AD135,0)+IF(AM135&lt;AM135,AI135+AJ135+AK135-AL135,0)+IF(AU135&lt;AM135,AQ135+AR135+AS135-AT135,0)+IF(BC135&lt;AM135,AY135+AZ135+BA135-BB135,0)+IF(BK135&lt;AM135,BG135+BH135+BI135-BJ135,0)+IF(BS135&lt;AM135,BO135+BP135+BQ135-BR135,0)+IF(CA135&lt;AM135,BW135+BX135+BY135-BZ135,0)+IF(CI135&lt;AM135,CE135+CF135+CG135-CH135,0))))))</f>
        <v>0</v>
      </c>
      <c r="AO135" s="3">
        <f>IF(Inputs!$B$27&lt;&gt;"Ready","PENDING INPUTS",MIN((AI135+AJ135+AK135),IF(D135&gt;C135,IF(D135=0,0,AL135*C135/D135),AL135+AN135)))</f>
        <v>0</v>
      </c>
      <c r="AP135" s="3">
        <f>IF(Inputs!$B$27&lt;&gt;"Ready","PENDING INPUTS",MAX(0,(AI135+AJ135+AK135)-AO135))</f>
        <v>0</v>
      </c>
      <c r="AQ135" s="3">
        <f>IF(Inputs!$B$27&lt;&gt;"Ready","PENDING INPUTS",AX134)</f>
        <v>0</v>
      </c>
      <c r="AR135" s="3">
        <f>IF(Inputs!$B$27&lt;&gt;"Ready","PENDING INPUTS",IF(A135&lt;=Inputs!$B$6,ROUND(AQ135*Inputs!C18/12,2),0))</f>
        <v>0</v>
      </c>
      <c r="AS135" s="3">
        <f>IF(Inputs!$B$27&lt;&gt;"Ready","PENDING INPUTS",IF(AND(A135&lt;=Inputs!$B$6,AQ135&gt;0),Inputs!G18,0))</f>
        <v>0</v>
      </c>
      <c r="AT135" s="3">
        <f>IF(Inputs!$B$27&lt;&gt;"Ready","PENDING INPUTS",IF(A135&gt;Inputs!$B$6,0,MIN((AQ135+AR135+AS135),IF(Inputs!H18=1,Inputs!D18,MAX(Inputs!F18,ROUND(AQ135*Inputs!E18+AR135+AS135,2))))))</f>
        <v>0</v>
      </c>
      <c r="AU135">
        <f>IF(Inputs!$B$27&lt;&gt;"Ready","PENDING INPUTS",IF(AQ135&lt;=0,99,1+IF(AND(K135&gt;0,OR(K135&lt;AQ135,AND(K135=AQ135,0&lt;4))),1,0)+IF(AND(S135&gt;0,OR(S135&lt;AQ135,AND(S135=AQ135,1&lt;4))),1,0)+IF(AND(AA135&gt;0,OR(AA135&lt;AQ135,AND(AA135=AQ135,2&lt;4))),1,0)+IF(AND(AI135&gt;0,OR(AI135&lt;AQ135,AND(AI135=AQ135,3&lt;4))),1,0)+IF(AND(AY135&gt;0,OR(AY135&lt;AQ135,AND(AY135=AQ135,5&lt;4))),1,0)+IF(AND(BG135&gt;0,OR(BG135&lt;AQ135,AND(BG135=AQ135,6&lt;4))),1,0)+IF(AND(BO135&gt;0,OR(BO135&lt;AQ135,AND(BO135=AQ135,7&lt;4))),1,0)+IF(AND(BW135&gt;0,OR(BW135&lt;AQ135,AND(BW135=AQ135,8&lt;4))),1,0)+IF(AND(CE135&gt;0,OR(CE135&lt;AQ135,AND(CE135=AQ135,9&lt;4))),1,0)))</f>
        <v>99</v>
      </c>
      <c r="AV135" s="3">
        <f>IF(Inputs!$B$27&lt;&gt;"Ready","PENDING INPUTS",IF(A135&gt;Inputs!$B$6,0,MIN(MAX(0,(AQ135+AR135+AS135)-AT135),MAX(0,C135-D135-(IF(O135&lt;AU135,K135+L135+M135-N135,0)+IF(W135&lt;AU135,S135+T135+U135-V135,0)+IF(AE135&lt;AU135,AA135+AB135+AC135-AD135,0)+IF(AM135&lt;AU135,AI135+AJ135+AK135-AL135,0)+IF(AU135&lt;AU135,AQ135+AR135+AS135-AT135,0)+IF(BC135&lt;AU135,AY135+AZ135+BA135-BB135,0)+IF(BK135&lt;AU135,BG135+BH135+BI135-BJ135,0)+IF(BS135&lt;AU135,BO135+BP135+BQ135-BR135,0)+IF(CA135&lt;AU135,BW135+BX135+BY135-BZ135,0)+IF(CI135&lt;AU135,CE135+CF135+CG135-CH135,0))))))</f>
        <v>0</v>
      </c>
      <c r="AW135" s="3">
        <f>IF(Inputs!$B$27&lt;&gt;"Ready","PENDING INPUTS",MIN((AQ135+AR135+AS135),IF(D135&gt;C135,IF(D135=0,0,AT135*C135/D135),AT135+AV135)))</f>
        <v>0</v>
      </c>
      <c r="AX135" s="3">
        <f>IF(Inputs!$B$27&lt;&gt;"Ready","PENDING INPUTS",MAX(0,(AQ135+AR135+AS135)-AW135))</f>
        <v>0</v>
      </c>
      <c r="AY135" s="3">
        <f>IF(Inputs!$B$27&lt;&gt;"Ready","PENDING INPUTS",BF134)</f>
        <v>0</v>
      </c>
      <c r="AZ135" s="3">
        <f>IF(Inputs!$B$27&lt;&gt;"Ready","PENDING INPUTS",IF(A135&lt;=Inputs!$B$6,ROUND(AY135*Inputs!C19/12,2),0))</f>
        <v>0</v>
      </c>
      <c r="BA135" s="3">
        <f>IF(Inputs!$B$27&lt;&gt;"Ready","PENDING INPUTS",IF(AND(A135&lt;=Inputs!$B$6,AY135&gt;0),Inputs!G19,0))</f>
        <v>0</v>
      </c>
      <c r="BB135" s="3">
        <f>IF(Inputs!$B$27&lt;&gt;"Ready","PENDING INPUTS",IF(A135&gt;Inputs!$B$6,0,MIN((AY135+AZ135+BA135),IF(Inputs!H19=1,Inputs!D19,MAX(Inputs!F19,ROUND(AY135*Inputs!E19+AZ135+BA135,2))))))</f>
        <v>0</v>
      </c>
      <c r="BC135">
        <f>IF(Inputs!$B$27&lt;&gt;"Ready","PENDING INPUTS",IF(AY135&lt;=0,99,1+IF(AND(K135&gt;0,OR(K135&lt;AY135,AND(K135=AY135,0&lt;5))),1,0)+IF(AND(S135&gt;0,OR(S135&lt;AY135,AND(S135=AY135,1&lt;5))),1,0)+IF(AND(AA135&gt;0,OR(AA135&lt;AY135,AND(AA135=AY135,2&lt;5))),1,0)+IF(AND(AI135&gt;0,OR(AI135&lt;AY135,AND(AI135=AY135,3&lt;5))),1,0)+IF(AND(AQ135&gt;0,OR(AQ135&lt;AY135,AND(AQ135=AY135,4&lt;5))),1,0)+IF(AND(BG135&gt;0,OR(BG135&lt;AY135,AND(BG135=AY135,6&lt;5))),1,0)+IF(AND(BO135&gt;0,OR(BO135&lt;AY135,AND(BO135=AY135,7&lt;5))),1,0)+IF(AND(BW135&gt;0,OR(BW135&lt;AY135,AND(BW135=AY135,8&lt;5))),1,0)+IF(AND(CE135&gt;0,OR(CE135&lt;AY135,AND(CE135=AY135,9&lt;5))),1,0)))</f>
        <v>99</v>
      </c>
      <c r="BD135" s="3">
        <f>IF(Inputs!$B$27&lt;&gt;"Ready","PENDING INPUTS",IF(A135&gt;Inputs!$B$6,0,MIN(MAX(0,(AY135+AZ135+BA135)-BB135),MAX(0,C135-D135-(IF(O135&lt;BC135,K135+L135+M135-N135,0)+IF(W135&lt;BC135,S135+T135+U135-V135,0)+IF(AE135&lt;BC135,AA135+AB135+AC135-AD135,0)+IF(AM135&lt;BC135,AI135+AJ135+AK135-AL135,0)+IF(AU135&lt;BC135,AQ135+AR135+AS135-AT135,0)+IF(BC135&lt;BC135,AY135+AZ135+BA135-BB135,0)+IF(BK135&lt;BC135,BG135+BH135+BI135-BJ135,0)+IF(BS135&lt;BC135,BO135+BP135+BQ135-BR135,0)+IF(CA135&lt;BC135,BW135+BX135+BY135-BZ135,0)+IF(CI135&lt;BC135,CE135+CF135+CG135-CH135,0))))))</f>
        <v>0</v>
      </c>
      <c r="BE135" s="3">
        <f>IF(Inputs!$B$27&lt;&gt;"Ready","PENDING INPUTS",MIN((AY135+AZ135+BA135),IF(D135&gt;C135,IF(D135=0,0,BB135*C135/D135),BB135+BD135)))</f>
        <v>0</v>
      </c>
      <c r="BF135" s="3">
        <f>IF(Inputs!$B$27&lt;&gt;"Ready","PENDING INPUTS",MAX(0,(AY135+AZ135+BA135)-BE135))</f>
        <v>0</v>
      </c>
      <c r="BG135" s="3">
        <f>IF(Inputs!$B$27&lt;&gt;"Ready","PENDING INPUTS",BN134)</f>
        <v>0</v>
      </c>
      <c r="BH135" s="3">
        <f>IF(Inputs!$B$27&lt;&gt;"Ready","PENDING INPUTS",IF(A135&lt;=Inputs!$B$6,ROUND(BG135*Inputs!C20/12,2),0))</f>
        <v>0</v>
      </c>
      <c r="BI135" s="3">
        <f>IF(Inputs!$B$27&lt;&gt;"Ready","PENDING INPUTS",IF(AND(A135&lt;=Inputs!$B$6,BG135&gt;0),Inputs!G20,0))</f>
        <v>0</v>
      </c>
      <c r="BJ135" s="3">
        <f>IF(Inputs!$B$27&lt;&gt;"Ready","PENDING INPUTS",IF(A135&gt;Inputs!$B$6,0,MIN((BG135+BH135+BI135),IF(Inputs!H20=1,Inputs!D20,MAX(Inputs!F20,ROUND(BG135*Inputs!E20+BH135+BI135,2))))))</f>
        <v>0</v>
      </c>
      <c r="BK135">
        <f>IF(Inputs!$B$27&lt;&gt;"Ready","PENDING INPUTS",IF(BG135&lt;=0,99,1+IF(AND(K135&gt;0,OR(K135&lt;BG135,AND(K135=BG135,0&lt;6))),1,0)+IF(AND(S135&gt;0,OR(S135&lt;BG135,AND(S135=BG135,1&lt;6))),1,0)+IF(AND(AA135&gt;0,OR(AA135&lt;BG135,AND(AA135=BG135,2&lt;6))),1,0)+IF(AND(AI135&gt;0,OR(AI135&lt;BG135,AND(AI135=BG135,3&lt;6))),1,0)+IF(AND(AQ135&gt;0,OR(AQ135&lt;BG135,AND(AQ135=BG135,4&lt;6))),1,0)+IF(AND(AY135&gt;0,OR(AY135&lt;BG135,AND(AY135=BG135,5&lt;6))),1,0)+IF(AND(BO135&gt;0,OR(BO135&lt;BG135,AND(BO135=BG135,7&lt;6))),1,0)+IF(AND(BW135&gt;0,OR(BW135&lt;BG135,AND(BW135=BG135,8&lt;6))),1,0)+IF(AND(CE135&gt;0,OR(CE135&lt;BG135,AND(CE135=BG135,9&lt;6))),1,0)))</f>
        <v>99</v>
      </c>
      <c r="BL135" s="3">
        <f>IF(Inputs!$B$27&lt;&gt;"Ready","PENDING INPUTS",IF(A135&gt;Inputs!$B$6,0,MIN(MAX(0,(BG135+BH135+BI135)-BJ135),MAX(0,C135-D135-(IF(O135&lt;BK135,K135+L135+M135-N135,0)+IF(W135&lt;BK135,S135+T135+U135-V135,0)+IF(AE135&lt;BK135,AA135+AB135+AC135-AD135,0)+IF(AM135&lt;BK135,AI135+AJ135+AK135-AL135,0)+IF(AU135&lt;BK135,AQ135+AR135+AS135-AT135,0)+IF(BC135&lt;BK135,AY135+AZ135+BA135-BB135,0)+IF(BK135&lt;BK135,BG135+BH135+BI135-BJ135,0)+IF(BS135&lt;BK135,BO135+BP135+BQ135-BR135,0)+IF(CA135&lt;BK135,BW135+BX135+BY135-BZ135,0)+IF(CI135&lt;BK135,CE135+CF135+CG135-CH135,0))))))</f>
        <v>0</v>
      </c>
      <c r="BM135" s="3">
        <f>IF(Inputs!$B$27&lt;&gt;"Ready","PENDING INPUTS",MIN((BG135+BH135+BI135),IF(D135&gt;C135,IF(D135=0,0,BJ135*C135/D135),BJ135+BL135)))</f>
        <v>0</v>
      </c>
      <c r="BN135" s="3">
        <f>IF(Inputs!$B$27&lt;&gt;"Ready","PENDING INPUTS",MAX(0,(BG135+BH135+BI135)-BM135))</f>
        <v>0</v>
      </c>
      <c r="BO135" s="3">
        <f>IF(Inputs!$B$27&lt;&gt;"Ready","PENDING INPUTS",BV134)</f>
        <v>0</v>
      </c>
      <c r="BP135" s="3">
        <f>IF(Inputs!$B$27&lt;&gt;"Ready","PENDING INPUTS",IF(A135&lt;=Inputs!$B$6,ROUND(BO135*Inputs!C21/12,2),0))</f>
        <v>0</v>
      </c>
      <c r="BQ135" s="3">
        <f>IF(Inputs!$B$27&lt;&gt;"Ready","PENDING INPUTS",IF(AND(A135&lt;=Inputs!$B$6,BO135&gt;0),Inputs!G21,0))</f>
        <v>0</v>
      </c>
      <c r="BR135" s="3">
        <f>IF(Inputs!$B$27&lt;&gt;"Ready","PENDING INPUTS",IF(A135&gt;Inputs!$B$6,0,MIN((BO135+BP135+BQ135),IF(Inputs!H21=1,Inputs!D21,MAX(Inputs!F21,ROUND(BO135*Inputs!E21+BP135+BQ135,2))))))</f>
        <v>0</v>
      </c>
      <c r="BS135">
        <f>IF(Inputs!$B$27&lt;&gt;"Ready","PENDING INPUTS",IF(BO135&lt;=0,99,1+IF(AND(K135&gt;0,OR(K135&lt;BO135,AND(K135=BO135,0&lt;7))),1,0)+IF(AND(S135&gt;0,OR(S135&lt;BO135,AND(S135=BO135,1&lt;7))),1,0)+IF(AND(AA135&gt;0,OR(AA135&lt;BO135,AND(AA135=BO135,2&lt;7))),1,0)+IF(AND(AI135&gt;0,OR(AI135&lt;BO135,AND(AI135=BO135,3&lt;7))),1,0)+IF(AND(AQ135&gt;0,OR(AQ135&lt;BO135,AND(AQ135=BO135,4&lt;7))),1,0)+IF(AND(AY135&gt;0,OR(AY135&lt;BO135,AND(AY135=BO135,5&lt;7))),1,0)+IF(AND(BG135&gt;0,OR(BG135&lt;BO135,AND(BG135=BO135,6&lt;7))),1,0)+IF(AND(BW135&gt;0,OR(BW135&lt;BO135,AND(BW135=BO135,8&lt;7))),1,0)+IF(AND(CE135&gt;0,OR(CE135&lt;BO135,AND(CE135=BO135,9&lt;7))),1,0)))</f>
        <v>99</v>
      </c>
      <c r="BT135" s="3">
        <f>IF(Inputs!$B$27&lt;&gt;"Ready","PENDING INPUTS",IF(A135&gt;Inputs!$B$6,0,MIN(MAX(0,(BO135+BP135+BQ135)-BR135),MAX(0,C135-D135-(IF(O135&lt;BS135,K135+L135+M135-N135,0)+IF(W135&lt;BS135,S135+T135+U135-V135,0)+IF(AE135&lt;BS135,AA135+AB135+AC135-AD135,0)+IF(AM135&lt;BS135,AI135+AJ135+AK135-AL135,0)+IF(AU135&lt;BS135,AQ135+AR135+AS135-AT135,0)+IF(BC135&lt;BS135,AY135+AZ135+BA135-BB135,0)+IF(BK135&lt;BS135,BG135+BH135+BI135-BJ135,0)+IF(BS135&lt;BS135,BO135+BP135+BQ135-BR135,0)+IF(CA135&lt;BS135,BW135+BX135+BY135-BZ135,0)+IF(CI135&lt;BS135,CE135+CF135+CG135-CH135,0))))))</f>
        <v>0</v>
      </c>
      <c r="BU135" s="3">
        <f>IF(Inputs!$B$27&lt;&gt;"Ready","PENDING INPUTS",MIN((BO135+BP135+BQ135),IF(D135&gt;C135,IF(D135=0,0,BR135*C135/D135),BR135+BT135)))</f>
        <v>0</v>
      </c>
      <c r="BV135" s="3">
        <f>IF(Inputs!$B$27&lt;&gt;"Ready","PENDING INPUTS",MAX(0,(BO135+BP135+BQ135)-BU135))</f>
        <v>0</v>
      </c>
      <c r="BW135" s="3">
        <f>IF(Inputs!$B$27&lt;&gt;"Ready","PENDING INPUTS",CD134)</f>
        <v>0</v>
      </c>
      <c r="BX135" s="3">
        <f>IF(Inputs!$B$27&lt;&gt;"Ready","PENDING INPUTS",IF(A135&lt;=Inputs!$B$6,ROUND(BW135*Inputs!C22/12,2),0))</f>
        <v>0</v>
      </c>
      <c r="BY135" s="3">
        <f>IF(Inputs!$B$27&lt;&gt;"Ready","PENDING INPUTS",IF(AND(A135&lt;=Inputs!$B$6,BW135&gt;0),Inputs!G22,0))</f>
        <v>0</v>
      </c>
      <c r="BZ135" s="3">
        <f>IF(Inputs!$B$27&lt;&gt;"Ready","PENDING INPUTS",IF(A135&gt;Inputs!$B$6,0,MIN((BW135+BX135+BY135),IF(Inputs!H22=1,Inputs!D22,MAX(Inputs!F22,ROUND(BW135*Inputs!E22+BX135+BY135,2))))))</f>
        <v>0</v>
      </c>
      <c r="CA135">
        <f>IF(Inputs!$B$27&lt;&gt;"Ready","PENDING INPUTS",IF(BW135&lt;=0,99,1+IF(AND(K135&gt;0,OR(K135&lt;BW135,AND(K135=BW135,0&lt;8))),1,0)+IF(AND(S135&gt;0,OR(S135&lt;BW135,AND(S135=BW135,1&lt;8))),1,0)+IF(AND(AA135&gt;0,OR(AA135&lt;BW135,AND(AA135=BW135,2&lt;8))),1,0)+IF(AND(AI135&gt;0,OR(AI135&lt;BW135,AND(AI135=BW135,3&lt;8))),1,0)+IF(AND(AQ135&gt;0,OR(AQ135&lt;BW135,AND(AQ135=BW135,4&lt;8))),1,0)+IF(AND(AY135&gt;0,OR(AY135&lt;BW135,AND(AY135=BW135,5&lt;8))),1,0)+IF(AND(BG135&gt;0,OR(BG135&lt;BW135,AND(BG135=BW135,6&lt;8))),1,0)+IF(AND(BO135&gt;0,OR(BO135&lt;BW135,AND(BO135=BW135,7&lt;8))),1,0)+IF(AND(CE135&gt;0,OR(CE135&lt;BW135,AND(CE135=BW135,9&lt;8))),1,0)))</f>
        <v>99</v>
      </c>
      <c r="CB135" s="3">
        <f>IF(Inputs!$B$27&lt;&gt;"Ready","PENDING INPUTS",IF(A135&gt;Inputs!$B$6,0,MIN(MAX(0,(BW135+BX135+BY135)-BZ135),MAX(0,C135-D135-(IF(O135&lt;CA135,K135+L135+M135-N135,0)+IF(W135&lt;CA135,S135+T135+U135-V135,0)+IF(AE135&lt;CA135,AA135+AB135+AC135-AD135,0)+IF(AM135&lt;CA135,AI135+AJ135+AK135-AL135,0)+IF(AU135&lt;CA135,AQ135+AR135+AS135-AT135,0)+IF(BC135&lt;CA135,AY135+AZ135+BA135-BB135,0)+IF(BK135&lt;CA135,BG135+BH135+BI135-BJ135,0)+IF(BS135&lt;CA135,BO135+BP135+BQ135-BR135,0)+IF(CA135&lt;CA135,BW135+BX135+BY135-BZ135,0)+IF(CI135&lt;CA135,CE135+CF135+CG135-CH135,0))))))</f>
        <v>0</v>
      </c>
      <c r="CC135" s="3">
        <f>IF(Inputs!$B$27&lt;&gt;"Ready","PENDING INPUTS",MIN((BW135+BX135+BY135),IF(D135&gt;C135,IF(D135=0,0,BZ135*C135/D135),BZ135+CB135)))</f>
        <v>0</v>
      </c>
      <c r="CD135" s="3">
        <f>IF(Inputs!$B$27&lt;&gt;"Ready","PENDING INPUTS",MAX(0,(BW135+BX135+BY135)-CC135))</f>
        <v>0</v>
      </c>
      <c r="CE135" s="3">
        <f>IF(Inputs!$B$27&lt;&gt;"Ready","PENDING INPUTS",CL134)</f>
        <v>0</v>
      </c>
      <c r="CF135" s="3">
        <f>IF(Inputs!$B$27&lt;&gt;"Ready","PENDING INPUTS",IF(A135&lt;=Inputs!$B$6,ROUND(CE135*Inputs!C23/12,2),0))</f>
        <v>0</v>
      </c>
      <c r="CG135" s="3">
        <f>IF(Inputs!$B$27&lt;&gt;"Ready","PENDING INPUTS",IF(AND(A135&lt;=Inputs!$B$6,CE135&gt;0),Inputs!G23,0))</f>
        <v>0</v>
      </c>
      <c r="CH135" s="3">
        <f>IF(Inputs!$B$27&lt;&gt;"Ready","PENDING INPUTS",IF(A135&gt;Inputs!$B$6,0,MIN((CE135+CF135+CG135),IF(Inputs!H23=1,Inputs!D23,MAX(Inputs!F23,ROUND(CE135*Inputs!E23+CF135+CG135,2))))))</f>
        <v>0</v>
      </c>
      <c r="CI135">
        <f>IF(Inputs!$B$27&lt;&gt;"Ready","PENDING INPUTS",IF(CE135&lt;=0,99,1+IF(AND(K135&gt;0,OR(K135&lt;CE135,AND(K135=CE135,0&lt;9))),1,0)+IF(AND(S135&gt;0,OR(S135&lt;CE135,AND(S135=CE135,1&lt;9))),1,0)+IF(AND(AA135&gt;0,OR(AA135&lt;CE135,AND(AA135=CE135,2&lt;9))),1,0)+IF(AND(AI135&gt;0,OR(AI135&lt;CE135,AND(AI135=CE135,3&lt;9))),1,0)+IF(AND(AQ135&gt;0,OR(AQ135&lt;CE135,AND(AQ135=CE135,4&lt;9))),1,0)+IF(AND(AY135&gt;0,OR(AY135&lt;CE135,AND(AY135=CE135,5&lt;9))),1,0)+IF(AND(BG135&gt;0,OR(BG135&lt;CE135,AND(BG135=CE135,6&lt;9))),1,0)+IF(AND(BO135&gt;0,OR(BO135&lt;CE135,AND(BO135=CE135,7&lt;9))),1,0)+IF(AND(BW135&gt;0,OR(BW135&lt;CE135,AND(BW135=CE135,8&lt;9))),1,0)))</f>
        <v>99</v>
      </c>
      <c r="CJ135" s="3">
        <f>IF(Inputs!$B$27&lt;&gt;"Ready","PENDING INPUTS",IF(A135&gt;Inputs!$B$6,0,MIN(MAX(0,(CE135+CF135+CG135)-CH135),MAX(0,C135-D135-(IF(O135&lt;CI135,K135+L135+M135-N135,0)+IF(W135&lt;CI135,S135+T135+U135-V135,0)+IF(AE135&lt;CI135,AA135+AB135+AC135-AD135,0)+IF(AM135&lt;CI135,AI135+AJ135+AK135-AL135,0)+IF(AU135&lt;CI135,AQ135+AR135+AS135-AT135,0)+IF(BC135&lt;CI135,AY135+AZ135+BA135-BB135,0)+IF(BK135&lt;CI135,BG135+BH135+BI135-BJ135,0)+IF(BS135&lt;CI135,BO135+BP135+BQ135-BR135,0)+IF(CA135&lt;CI135,BW135+BX135+BY135-BZ135,0)+IF(CI135&lt;CI135,CE135+CF135+CG135-CH135,0))))))</f>
        <v>0</v>
      </c>
      <c r="CK135" s="3">
        <f>IF(Inputs!$B$27&lt;&gt;"Ready","PENDING INPUTS",MIN((CE135+CF135+CG135),IF(D135&gt;C135,IF(D135=0,0,CH135*C135/D135),CH135+CJ135)))</f>
        <v>0</v>
      </c>
      <c r="CL135" s="3">
        <f>IF(Inputs!$B$27&lt;&gt;"Ready","PENDING INPUTS",MAX(0,(CE135+CF135+CG135)-CK135))</f>
        <v>0</v>
      </c>
    </row>
    <row r="136" spans="1:90" ht="27.95" customHeight="1" x14ac:dyDescent="0.25">
      <c r="A136">
        <v>132</v>
      </c>
      <c r="B136" s="13">
        <f>IF(Inputs!$B$27&lt;&gt;"Ready","PENDING INPUTS",EDATE(Inputs!$B$5,A136-1))</f>
        <v>50284</v>
      </c>
      <c r="C136" s="3">
        <f>IF(Inputs!$B$27&lt;&gt;"Ready","PENDING INPUTS",IF(A136&lt;=Inputs!$B$6,MAX(0,Inputs!$B$4+IF(A136=Inputs!$B$7,Inputs!$B$8,0)+IF(A136=Inputs!$B$9,Inputs!$B$10,0)),0))</f>
        <v>0</v>
      </c>
      <c r="D136" s="3">
        <f>IF(Inputs!$B$27&lt;&gt;"Ready","PENDING INPUTS",SUM(N136,V136,AD136,AL136,AT136,BB136,BJ136,BR136,BZ136,CH136))</f>
        <v>0</v>
      </c>
      <c r="E136" s="3">
        <f>IF(Inputs!$B$27&lt;&gt;"Ready","PENDING INPUTS",MAX(0,D136-C136))</f>
        <v>0</v>
      </c>
      <c r="F136" s="3">
        <f>IF(Inputs!$B$27&lt;&gt;"Ready","PENDING INPUTS",SUM(Q136,Y136,AG136,AO136,AW136,BE136,BM136,BU136,CC136,CK136))</f>
        <v>0</v>
      </c>
      <c r="G136" s="3">
        <f>IF(Inputs!$B$27&lt;&gt;"Ready","PENDING INPUTS",SUM(L136,T136,AB136,AJ136,AR136,AZ136,BH136,BP136,BX136,CF136))</f>
        <v>0</v>
      </c>
      <c r="H136" s="3">
        <f>IF(Inputs!$B$27&lt;&gt;"Ready","PENDING INPUTS",SUM(M136,U136,AC136,AK136,AS136,BA136,BI136,BQ136,BY136,CG136))</f>
        <v>0</v>
      </c>
      <c r="I136" s="3">
        <f>IF(Inputs!$B$27&lt;&gt;"Ready","PENDING INPUTS",SUM(R136,Z136,AH136,AP136,AX136,BF136,BN136,BV136,CD136,CL136))</f>
        <v>0</v>
      </c>
      <c r="J136" t="str">
        <f>IF(Inputs!$B$27&lt;&gt;"Ready","PENDING INPUTS",IF(A136&gt;Inputs!$B$6,"Beyond horizon",IF(E136&gt;0.005,"MINIMUM SHORTFALL",IF(I136&lt;0.005,"Paid off","In progress"))))</f>
        <v>Beyond horizon</v>
      </c>
      <c r="K136" s="3">
        <f>IF(Inputs!$B$27&lt;&gt;"Ready","PENDING INPUTS",R135)</f>
        <v>0</v>
      </c>
      <c r="L136" s="3">
        <f>IF(Inputs!$B$27&lt;&gt;"Ready","PENDING INPUTS",IF(A136&lt;=Inputs!$B$6,ROUND(K136*Inputs!C14/12,2),0))</f>
        <v>0</v>
      </c>
      <c r="M136" s="3">
        <f>IF(Inputs!$B$27&lt;&gt;"Ready","PENDING INPUTS",IF(AND(A136&lt;=Inputs!$B$6,K136&gt;0),Inputs!G14,0))</f>
        <v>0</v>
      </c>
      <c r="N136" s="3">
        <f>IF(Inputs!$B$27&lt;&gt;"Ready","PENDING INPUTS",IF(A136&gt;Inputs!$B$6,0,MIN((K136+L136+M136),IF(Inputs!H14=1,Inputs!D14,MAX(Inputs!F14,ROUND(K136*Inputs!E14+L136+M136,2))))))</f>
        <v>0</v>
      </c>
      <c r="O136">
        <f>IF(Inputs!$B$27&lt;&gt;"Ready","PENDING INPUTS",IF(K136&lt;=0,99,1+IF(AND(S136&gt;0,OR(S136&lt;K136,AND(S136=K136,1&lt;0))),1,0)+IF(AND(AA136&gt;0,OR(AA136&lt;K136,AND(AA136=K136,2&lt;0))),1,0)+IF(AND(AI136&gt;0,OR(AI136&lt;K136,AND(AI136=K136,3&lt;0))),1,0)+IF(AND(AQ136&gt;0,OR(AQ136&lt;K136,AND(AQ136=K136,4&lt;0))),1,0)+IF(AND(AY136&gt;0,OR(AY136&lt;K136,AND(AY136=K136,5&lt;0))),1,0)+IF(AND(BG136&gt;0,OR(BG136&lt;K136,AND(BG136=K136,6&lt;0))),1,0)+IF(AND(BO136&gt;0,OR(BO136&lt;K136,AND(BO136=K136,7&lt;0))),1,0)+IF(AND(BW136&gt;0,OR(BW136&lt;K136,AND(BW136=K136,8&lt;0))),1,0)+IF(AND(CE136&gt;0,OR(CE136&lt;K136,AND(CE136=K136,9&lt;0))),1,0)))</f>
        <v>99</v>
      </c>
      <c r="P136" s="3">
        <f>IF(Inputs!$B$27&lt;&gt;"Ready","PENDING INPUTS",IF(A136&gt;Inputs!$B$6,0,MIN(MAX(0,(K136+L136+M136)-N136),MAX(0,C136-D136-(IF(O136&lt;O136,K136+L136+M136-N136,0)+IF(W136&lt;O136,S136+T136+U136-V136,0)+IF(AE136&lt;O136,AA136+AB136+AC136-AD136,0)+IF(AM136&lt;O136,AI136+AJ136+AK136-AL136,0)+IF(AU136&lt;O136,AQ136+AR136+AS136-AT136,0)+IF(BC136&lt;O136,AY136+AZ136+BA136-BB136,0)+IF(BK136&lt;O136,BG136+BH136+BI136-BJ136,0)+IF(BS136&lt;O136,BO136+BP136+BQ136-BR136,0)+IF(CA136&lt;O136,BW136+BX136+BY136-BZ136,0)+IF(CI136&lt;O136,CE136+CF136+CG136-CH136,0))))))</f>
        <v>0</v>
      </c>
      <c r="Q136" s="3">
        <f>IF(Inputs!$B$27&lt;&gt;"Ready","PENDING INPUTS",MIN((K136+L136+M136),IF(D136&gt;C136,IF(D136=0,0,N136*C136/D136),N136+P136)))</f>
        <v>0</v>
      </c>
      <c r="R136" s="3">
        <f>IF(Inputs!$B$27&lt;&gt;"Ready","PENDING INPUTS",MAX(0,(K136+L136+M136)-Q136))</f>
        <v>0</v>
      </c>
      <c r="S136" s="3">
        <f>IF(Inputs!$B$27&lt;&gt;"Ready","PENDING INPUTS",Z135)</f>
        <v>0</v>
      </c>
      <c r="T136" s="3">
        <f>IF(Inputs!$B$27&lt;&gt;"Ready","PENDING INPUTS",IF(A136&lt;=Inputs!$B$6,ROUND(S136*Inputs!C15/12,2),0))</f>
        <v>0</v>
      </c>
      <c r="U136" s="3">
        <f>IF(Inputs!$B$27&lt;&gt;"Ready","PENDING INPUTS",IF(AND(A136&lt;=Inputs!$B$6,S136&gt;0),Inputs!G15,0))</f>
        <v>0</v>
      </c>
      <c r="V136" s="3">
        <f>IF(Inputs!$B$27&lt;&gt;"Ready","PENDING INPUTS",IF(A136&gt;Inputs!$B$6,0,MIN((S136+T136+U136),IF(Inputs!H15=1,Inputs!D15,MAX(Inputs!F15,ROUND(S136*Inputs!E15+T136+U136,2))))))</f>
        <v>0</v>
      </c>
      <c r="W136">
        <f>IF(Inputs!$B$27&lt;&gt;"Ready","PENDING INPUTS",IF(S136&lt;=0,99,1+IF(AND(K136&gt;0,OR(K136&lt;S136,AND(K136=S136,0&lt;1))),1,0)+IF(AND(AA136&gt;0,OR(AA136&lt;S136,AND(AA136=S136,2&lt;1))),1,0)+IF(AND(AI136&gt;0,OR(AI136&lt;S136,AND(AI136=S136,3&lt;1))),1,0)+IF(AND(AQ136&gt;0,OR(AQ136&lt;S136,AND(AQ136=S136,4&lt;1))),1,0)+IF(AND(AY136&gt;0,OR(AY136&lt;S136,AND(AY136=S136,5&lt;1))),1,0)+IF(AND(BG136&gt;0,OR(BG136&lt;S136,AND(BG136=S136,6&lt;1))),1,0)+IF(AND(BO136&gt;0,OR(BO136&lt;S136,AND(BO136=S136,7&lt;1))),1,0)+IF(AND(BW136&gt;0,OR(BW136&lt;S136,AND(BW136=S136,8&lt;1))),1,0)+IF(AND(CE136&gt;0,OR(CE136&lt;S136,AND(CE136=S136,9&lt;1))),1,0)))</f>
        <v>99</v>
      </c>
      <c r="X136" s="3">
        <f>IF(Inputs!$B$27&lt;&gt;"Ready","PENDING INPUTS",IF(A136&gt;Inputs!$B$6,0,MIN(MAX(0,(S136+T136+U136)-V136),MAX(0,C136-D136-(IF(O136&lt;W136,K136+L136+M136-N136,0)+IF(W136&lt;W136,S136+T136+U136-V136,0)+IF(AE136&lt;W136,AA136+AB136+AC136-AD136,0)+IF(AM136&lt;W136,AI136+AJ136+AK136-AL136,0)+IF(AU136&lt;W136,AQ136+AR136+AS136-AT136,0)+IF(BC136&lt;W136,AY136+AZ136+BA136-BB136,0)+IF(BK136&lt;W136,BG136+BH136+BI136-BJ136,0)+IF(BS136&lt;W136,BO136+BP136+BQ136-BR136,0)+IF(CA136&lt;W136,BW136+BX136+BY136-BZ136,0)+IF(CI136&lt;W136,CE136+CF136+CG136-CH136,0))))))</f>
        <v>0</v>
      </c>
      <c r="Y136" s="3">
        <f>IF(Inputs!$B$27&lt;&gt;"Ready","PENDING INPUTS",MIN((S136+T136+U136),IF(D136&gt;C136,IF(D136=0,0,V136*C136/D136),V136+X136)))</f>
        <v>0</v>
      </c>
      <c r="Z136" s="3">
        <f>IF(Inputs!$B$27&lt;&gt;"Ready","PENDING INPUTS",MAX(0,(S136+T136+U136)-Y136))</f>
        <v>0</v>
      </c>
      <c r="AA136" s="3">
        <f>IF(Inputs!$B$27&lt;&gt;"Ready","PENDING INPUTS",AH135)</f>
        <v>0</v>
      </c>
      <c r="AB136" s="3">
        <f>IF(Inputs!$B$27&lt;&gt;"Ready","PENDING INPUTS",IF(A136&lt;=Inputs!$B$6,ROUND(AA136*Inputs!C16/12,2),0))</f>
        <v>0</v>
      </c>
      <c r="AC136" s="3">
        <f>IF(Inputs!$B$27&lt;&gt;"Ready","PENDING INPUTS",IF(AND(A136&lt;=Inputs!$B$6,AA136&gt;0),Inputs!G16,0))</f>
        <v>0</v>
      </c>
      <c r="AD136" s="3">
        <f>IF(Inputs!$B$27&lt;&gt;"Ready","PENDING INPUTS",IF(A136&gt;Inputs!$B$6,0,MIN((AA136+AB136+AC136),IF(Inputs!H16=1,Inputs!D16,MAX(Inputs!F16,ROUND(AA136*Inputs!E16+AB136+AC136,2))))))</f>
        <v>0</v>
      </c>
      <c r="AE136">
        <f>IF(Inputs!$B$27&lt;&gt;"Ready","PENDING INPUTS",IF(AA136&lt;=0,99,1+IF(AND(K136&gt;0,OR(K136&lt;AA136,AND(K136=AA136,0&lt;2))),1,0)+IF(AND(S136&gt;0,OR(S136&lt;AA136,AND(S136=AA136,1&lt;2))),1,0)+IF(AND(AI136&gt;0,OR(AI136&lt;AA136,AND(AI136=AA136,3&lt;2))),1,0)+IF(AND(AQ136&gt;0,OR(AQ136&lt;AA136,AND(AQ136=AA136,4&lt;2))),1,0)+IF(AND(AY136&gt;0,OR(AY136&lt;AA136,AND(AY136=AA136,5&lt;2))),1,0)+IF(AND(BG136&gt;0,OR(BG136&lt;AA136,AND(BG136=AA136,6&lt;2))),1,0)+IF(AND(BO136&gt;0,OR(BO136&lt;AA136,AND(BO136=AA136,7&lt;2))),1,0)+IF(AND(BW136&gt;0,OR(BW136&lt;AA136,AND(BW136=AA136,8&lt;2))),1,0)+IF(AND(CE136&gt;0,OR(CE136&lt;AA136,AND(CE136=AA136,9&lt;2))),1,0)))</f>
        <v>99</v>
      </c>
      <c r="AF136" s="3">
        <f>IF(Inputs!$B$27&lt;&gt;"Ready","PENDING INPUTS",IF(A136&gt;Inputs!$B$6,0,MIN(MAX(0,(AA136+AB136+AC136)-AD136),MAX(0,C136-D136-(IF(O136&lt;AE136,K136+L136+M136-N136,0)+IF(W136&lt;AE136,S136+T136+U136-V136,0)+IF(AE136&lt;AE136,AA136+AB136+AC136-AD136,0)+IF(AM136&lt;AE136,AI136+AJ136+AK136-AL136,0)+IF(AU136&lt;AE136,AQ136+AR136+AS136-AT136,0)+IF(BC136&lt;AE136,AY136+AZ136+BA136-BB136,0)+IF(BK136&lt;AE136,BG136+BH136+BI136-BJ136,0)+IF(BS136&lt;AE136,BO136+BP136+BQ136-BR136,0)+IF(CA136&lt;AE136,BW136+BX136+BY136-BZ136,0)+IF(CI136&lt;AE136,CE136+CF136+CG136-CH136,0))))))</f>
        <v>0</v>
      </c>
      <c r="AG136" s="3">
        <f>IF(Inputs!$B$27&lt;&gt;"Ready","PENDING INPUTS",MIN((AA136+AB136+AC136),IF(D136&gt;C136,IF(D136=0,0,AD136*C136/D136),AD136+AF136)))</f>
        <v>0</v>
      </c>
      <c r="AH136" s="3">
        <f>IF(Inputs!$B$27&lt;&gt;"Ready","PENDING INPUTS",MAX(0,(AA136+AB136+AC136)-AG136))</f>
        <v>0</v>
      </c>
      <c r="AI136" s="3">
        <f>IF(Inputs!$B$27&lt;&gt;"Ready","PENDING INPUTS",AP135)</f>
        <v>0</v>
      </c>
      <c r="AJ136" s="3">
        <f>IF(Inputs!$B$27&lt;&gt;"Ready","PENDING INPUTS",IF(A136&lt;=Inputs!$B$6,ROUND(AI136*Inputs!C17/12,2),0))</f>
        <v>0</v>
      </c>
      <c r="AK136" s="3">
        <f>IF(Inputs!$B$27&lt;&gt;"Ready","PENDING INPUTS",IF(AND(A136&lt;=Inputs!$B$6,AI136&gt;0),Inputs!G17,0))</f>
        <v>0</v>
      </c>
      <c r="AL136" s="3">
        <f>IF(Inputs!$B$27&lt;&gt;"Ready","PENDING INPUTS",IF(A136&gt;Inputs!$B$6,0,MIN((AI136+AJ136+AK136),IF(Inputs!H17=1,Inputs!D17,MAX(Inputs!F17,ROUND(AI136*Inputs!E17+AJ136+AK136,2))))))</f>
        <v>0</v>
      </c>
      <c r="AM136">
        <f>IF(Inputs!$B$27&lt;&gt;"Ready","PENDING INPUTS",IF(AI136&lt;=0,99,1+IF(AND(K136&gt;0,OR(K136&lt;AI136,AND(K136=AI136,0&lt;3))),1,0)+IF(AND(S136&gt;0,OR(S136&lt;AI136,AND(S136=AI136,1&lt;3))),1,0)+IF(AND(AA136&gt;0,OR(AA136&lt;AI136,AND(AA136=AI136,2&lt;3))),1,0)+IF(AND(AQ136&gt;0,OR(AQ136&lt;AI136,AND(AQ136=AI136,4&lt;3))),1,0)+IF(AND(AY136&gt;0,OR(AY136&lt;AI136,AND(AY136=AI136,5&lt;3))),1,0)+IF(AND(BG136&gt;0,OR(BG136&lt;AI136,AND(BG136=AI136,6&lt;3))),1,0)+IF(AND(BO136&gt;0,OR(BO136&lt;AI136,AND(BO136=AI136,7&lt;3))),1,0)+IF(AND(BW136&gt;0,OR(BW136&lt;AI136,AND(BW136=AI136,8&lt;3))),1,0)+IF(AND(CE136&gt;0,OR(CE136&lt;AI136,AND(CE136=AI136,9&lt;3))),1,0)))</f>
        <v>99</v>
      </c>
      <c r="AN136" s="3">
        <f>IF(Inputs!$B$27&lt;&gt;"Ready","PENDING INPUTS",IF(A136&gt;Inputs!$B$6,0,MIN(MAX(0,(AI136+AJ136+AK136)-AL136),MAX(0,C136-D136-(IF(O136&lt;AM136,K136+L136+M136-N136,0)+IF(W136&lt;AM136,S136+T136+U136-V136,0)+IF(AE136&lt;AM136,AA136+AB136+AC136-AD136,0)+IF(AM136&lt;AM136,AI136+AJ136+AK136-AL136,0)+IF(AU136&lt;AM136,AQ136+AR136+AS136-AT136,0)+IF(BC136&lt;AM136,AY136+AZ136+BA136-BB136,0)+IF(BK136&lt;AM136,BG136+BH136+BI136-BJ136,0)+IF(BS136&lt;AM136,BO136+BP136+BQ136-BR136,0)+IF(CA136&lt;AM136,BW136+BX136+BY136-BZ136,0)+IF(CI136&lt;AM136,CE136+CF136+CG136-CH136,0))))))</f>
        <v>0</v>
      </c>
      <c r="AO136" s="3">
        <f>IF(Inputs!$B$27&lt;&gt;"Ready","PENDING INPUTS",MIN((AI136+AJ136+AK136),IF(D136&gt;C136,IF(D136=0,0,AL136*C136/D136),AL136+AN136)))</f>
        <v>0</v>
      </c>
      <c r="AP136" s="3">
        <f>IF(Inputs!$B$27&lt;&gt;"Ready","PENDING INPUTS",MAX(0,(AI136+AJ136+AK136)-AO136))</f>
        <v>0</v>
      </c>
      <c r="AQ136" s="3">
        <f>IF(Inputs!$B$27&lt;&gt;"Ready","PENDING INPUTS",AX135)</f>
        <v>0</v>
      </c>
      <c r="AR136" s="3">
        <f>IF(Inputs!$B$27&lt;&gt;"Ready","PENDING INPUTS",IF(A136&lt;=Inputs!$B$6,ROUND(AQ136*Inputs!C18/12,2),0))</f>
        <v>0</v>
      </c>
      <c r="AS136" s="3">
        <f>IF(Inputs!$B$27&lt;&gt;"Ready","PENDING INPUTS",IF(AND(A136&lt;=Inputs!$B$6,AQ136&gt;0),Inputs!G18,0))</f>
        <v>0</v>
      </c>
      <c r="AT136" s="3">
        <f>IF(Inputs!$B$27&lt;&gt;"Ready","PENDING INPUTS",IF(A136&gt;Inputs!$B$6,0,MIN((AQ136+AR136+AS136),IF(Inputs!H18=1,Inputs!D18,MAX(Inputs!F18,ROUND(AQ136*Inputs!E18+AR136+AS136,2))))))</f>
        <v>0</v>
      </c>
      <c r="AU136">
        <f>IF(Inputs!$B$27&lt;&gt;"Ready","PENDING INPUTS",IF(AQ136&lt;=0,99,1+IF(AND(K136&gt;0,OR(K136&lt;AQ136,AND(K136=AQ136,0&lt;4))),1,0)+IF(AND(S136&gt;0,OR(S136&lt;AQ136,AND(S136=AQ136,1&lt;4))),1,0)+IF(AND(AA136&gt;0,OR(AA136&lt;AQ136,AND(AA136=AQ136,2&lt;4))),1,0)+IF(AND(AI136&gt;0,OR(AI136&lt;AQ136,AND(AI136=AQ136,3&lt;4))),1,0)+IF(AND(AY136&gt;0,OR(AY136&lt;AQ136,AND(AY136=AQ136,5&lt;4))),1,0)+IF(AND(BG136&gt;0,OR(BG136&lt;AQ136,AND(BG136=AQ136,6&lt;4))),1,0)+IF(AND(BO136&gt;0,OR(BO136&lt;AQ136,AND(BO136=AQ136,7&lt;4))),1,0)+IF(AND(BW136&gt;0,OR(BW136&lt;AQ136,AND(BW136=AQ136,8&lt;4))),1,0)+IF(AND(CE136&gt;0,OR(CE136&lt;AQ136,AND(CE136=AQ136,9&lt;4))),1,0)))</f>
        <v>99</v>
      </c>
      <c r="AV136" s="3">
        <f>IF(Inputs!$B$27&lt;&gt;"Ready","PENDING INPUTS",IF(A136&gt;Inputs!$B$6,0,MIN(MAX(0,(AQ136+AR136+AS136)-AT136),MAX(0,C136-D136-(IF(O136&lt;AU136,K136+L136+M136-N136,0)+IF(W136&lt;AU136,S136+T136+U136-V136,0)+IF(AE136&lt;AU136,AA136+AB136+AC136-AD136,0)+IF(AM136&lt;AU136,AI136+AJ136+AK136-AL136,0)+IF(AU136&lt;AU136,AQ136+AR136+AS136-AT136,0)+IF(BC136&lt;AU136,AY136+AZ136+BA136-BB136,0)+IF(BK136&lt;AU136,BG136+BH136+BI136-BJ136,0)+IF(BS136&lt;AU136,BO136+BP136+BQ136-BR136,0)+IF(CA136&lt;AU136,BW136+BX136+BY136-BZ136,0)+IF(CI136&lt;AU136,CE136+CF136+CG136-CH136,0))))))</f>
        <v>0</v>
      </c>
      <c r="AW136" s="3">
        <f>IF(Inputs!$B$27&lt;&gt;"Ready","PENDING INPUTS",MIN((AQ136+AR136+AS136),IF(D136&gt;C136,IF(D136=0,0,AT136*C136/D136),AT136+AV136)))</f>
        <v>0</v>
      </c>
      <c r="AX136" s="3">
        <f>IF(Inputs!$B$27&lt;&gt;"Ready","PENDING INPUTS",MAX(0,(AQ136+AR136+AS136)-AW136))</f>
        <v>0</v>
      </c>
      <c r="AY136" s="3">
        <f>IF(Inputs!$B$27&lt;&gt;"Ready","PENDING INPUTS",BF135)</f>
        <v>0</v>
      </c>
      <c r="AZ136" s="3">
        <f>IF(Inputs!$B$27&lt;&gt;"Ready","PENDING INPUTS",IF(A136&lt;=Inputs!$B$6,ROUND(AY136*Inputs!C19/12,2),0))</f>
        <v>0</v>
      </c>
      <c r="BA136" s="3">
        <f>IF(Inputs!$B$27&lt;&gt;"Ready","PENDING INPUTS",IF(AND(A136&lt;=Inputs!$B$6,AY136&gt;0),Inputs!G19,0))</f>
        <v>0</v>
      </c>
      <c r="BB136" s="3">
        <f>IF(Inputs!$B$27&lt;&gt;"Ready","PENDING INPUTS",IF(A136&gt;Inputs!$B$6,0,MIN((AY136+AZ136+BA136),IF(Inputs!H19=1,Inputs!D19,MAX(Inputs!F19,ROUND(AY136*Inputs!E19+AZ136+BA136,2))))))</f>
        <v>0</v>
      </c>
      <c r="BC136">
        <f>IF(Inputs!$B$27&lt;&gt;"Ready","PENDING INPUTS",IF(AY136&lt;=0,99,1+IF(AND(K136&gt;0,OR(K136&lt;AY136,AND(K136=AY136,0&lt;5))),1,0)+IF(AND(S136&gt;0,OR(S136&lt;AY136,AND(S136=AY136,1&lt;5))),1,0)+IF(AND(AA136&gt;0,OR(AA136&lt;AY136,AND(AA136=AY136,2&lt;5))),1,0)+IF(AND(AI136&gt;0,OR(AI136&lt;AY136,AND(AI136=AY136,3&lt;5))),1,0)+IF(AND(AQ136&gt;0,OR(AQ136&lt;AY136,AND(AQ136=AY136,4&lt;5))),1,0)+IF(AND(BG136&gt;0,OR(BG136&lt;AY136,AND(BG136=AY136,6&lt;5))),1,0)+IF(AND(BO136&gt;0,OR(BO136&lt;AY136,AND(BO136=AY136,7&lt;5))),1,0)+IF(AND(BW136&gt;0,OR(BW136&lt;AY136,AND(BW136=AY136,8&lt;5))),1,0)+IF(AND(CE136&gt;0,OR(CE136&lt;AY136,AND(CE136=AY136,9&lt;5))),1,0)))</f>
        <v>99</v>
      </c>
      <c r="BD136" s="3">
        <f>IF(Inputs!$B$27&lt;&gt;"Ready","PENDING INPUTS",IF(A136&gt;Inputs!$B$6,0,MIN(MAX(0,(AY136+AZ136+BA136)-BB136),MAX(0,C136-D136-(IF(O136&lt;BC136,K136+L136+M136-N136,0)+IF(W136&lt;BC136,S136+T136+U136-V136,0)+IF(AE136&lt;BC136,AA136+AB136+AC136-AD136,0)+IF(AM136&lt;BC136,AI136+AJ136+AK136-AL136,0)+IF(AU136&lt;BC136,AQ136+AR136+AS136-AT136,0)+IF(BC136&lt;BC136,AY136+AZ136+BA136-BB136,0)+IF(BK136&lt;BC136,BG136+BH136+BI136-BJ136,0)+IF(BS136&lt;BC136,BO136+BP136+BQ136-BR136,0)+IF(CA136&lt;BC136,BW136+BX136+BY136-BZ136,0)+IF(CI136&lt;BC136,CE136+CF136+CG136-CH136,0))))))</f>
        <v>0</v>
      </c>
      <c r="BE136" s="3">
        <f>IF(Inputs!$B$27&lt;&gt;"Ready","PENDING INPUTS",MIN((AY136+AZ136+BA136),IF(D136&gt;C136,IF(D136=0,0,BB136*C136/D136),BB136+BD136)))</f>
        <v>0</v>
      </c>
      <c r="BF136" s="3">
        <f>IF(Inputs!$B$27&lt;&gt;"Ready","PENDING INPUTS",MAX(0,(AY136+AZ136+BA136)-BE136))</f>
        <v>0</v>
      </c>
      <c r="BG136" s="3">
        <f>IF(Inputs!$B$27&lt;&gt;"Ready","PENDING INPUTS",BN135)</f>
        <v>0</v>
      </c>
      <c r="BH136" s="3">
        <f>IF(Inputs!$B$27&lt;&gt;"Ready","PENDING INPUTS",IF(A136&lt;=Inputs!$B$6,ROUND(BG136*Inputs!C20/12,2),0))</f>
        <v>0</v>
      </c>
      <c r="BI136" s="3">
        <f>IF(Inputs!$B$27&lt;&gt;"Ready","PENDING INPUTS",IF(AND(A136&lt;=Inputs!$B$6,BG136&gt;0),Inputs!G20,0))</f>
        <v>0</v>
      </c>
      <c r="BJ136" s="3">
        <f>IF(Inputs!$B$27&lt;&gt;"Ready","PENDING INPUTS",IF(A136&gt;Inputs!$B$6,0,MIN((BG136+BH136+BI136),IF(Inputs!H20=1,Inputs!D20,MAX(Inputs!F20,ROUND(BG136*Inputs!E20+BH136+BI136,2))))))</f>
        <v>0</v>
      </c>
      <c r="BK136">
        <f>IF(Inputs!$B$27&lt;&gt;"Ready","PENDING INPUTS",IF(BG136&lt;=0,99,1+IF(AND(K136&gt;0,OR(K136&lt;BG136,AND(K136=BG136,0&lt;6))),1,0)+IF(AND(S136&gt;0,OR(S136&lt;BG136,AND(S136=BG136,1&lt;6))),1,0)+IF(AND(AA136&gt;0,OR(AA136&lt;BG136,AND(AA136=BG136,2&lt;6))),1,0)+IF(AND(AI136&gt;0,OR(AI136&lt;BG136,AND(AI136=BG136,3&lt;6))),1,0)+IF(AND(AQ136&gt;0,OR(AQ136&lt;BG136,AND(AQ136=BG136,4&lt;6))),1,0)+IF(AND(AY136&gt;0,OR(AY136&lt;BG136,AND(AY136=BG136,5&lt;6))),1,0)+IF(AND(BO136&gt;0,OR(BO136&lt;BG136,AND(BO136=BG136,7&lt;6))),1,0)+IF(AND(BW136&gt;0,OR(BW136&lt;BG136,AND(BW136=BG136,8&lt;6))),1,0)+IF(AND(CE136&gt;0,OR(CE136&lt;BG136,AND(CE136=BG136,9&lt;6))),1,0)))</f>
        <v>99</v>
      </c>
      <c r="BL136" s="3">
        <f>IF(Inputs!$B$27&lt;&gt;"Ready","PENDING INPUTS",IF(A136&gt;Inputs!$B$6,0,MIN(MAX(0,(BG136+BH136+BI136)-BJ136),MAX(0,C136-D136-(IF(O136&lt;BK136,K136+L136+M136-N136,0)+IF(W136&lt;BK136,S136+T136+U136-V136,0)+IF(AE136&lt;BK136,AA136+AB136+AC136-AD136,0)+IF(AM136&lt;BK136,AI136+AJ136+AK136-AL136,0)+IF(AU136&lt;BK136,AQ136+AR136+AS136-AT136,0)+IF(BC136&lt;BK136,AY136+AZ136+BA136-BB136,0)+IF(BK136&lt;BK136,BG136+BH136+BI136-BJ136,0)+IF(BS136&lt;BK136,BO136+BP136+BQ136-BR136,0)+IF(CA136&lt;BK136,BW136+BX136+BY136-BZ136,0)+IF(CI136&lt;BK136,CE136+CF136+CG136-CH136,0))))))</f>
        <v>0</v>
      </c>
      <c r="BM136" s="3">
        <f>IF(Inputs!$B$27&lt;&gt;"Ready","PENDING INPUTS",MIN((BG136+BH136+BI136),IF(D136&gt;C136,IF(D136=0,0,BJ136*C136/D136),BJ136+BL136)))</f>
        <v>0</v>
      </c>
      <c r="BN136" s="3">
        <f>IF(Inputs!$B$27&lt;&gt;"Ready","PENDING INPUTS",MAX(0,(BG136+BH136+BI136)-BM136))</f>
        <v>0</v>
      </c>
      <c r="BO136" s="3">
        <f>IF(Inputs!$B$27&lt;&gt;"Ready","PENDING INPUTS",BV135)</f>
        <v>0</v>
      </c>
      <c r="BP136" s="3">
        <f>IF(Inputs!$B$27&lt;&gt;"Ready","PENDING INPUTS",IF(A136&lt;=Inputs!$B$6,ROUND(BO136*Inputs!C21/12,2),0))</f>
        <v>0</v>
      </c>
      <c r="BQ136" s="3">
        <f>IF(Inputs!$B$27&lt;&gt;"Ready","PENDING INPUTS",IF(AND(A136&lt;=Inputs!$B$6,BO136&gt;0),Inputs!G21,0))</f>
        <v>0</v>
      </c>
      <c r="BR136" s="3">
        <f>IF(Inputs!$B$27&lt;&gt;"Ready","PENDING INPUTS",IF(A136&gt;Inputs!$B$6,0,MIN((BO136+BP136+BQ136),IF(Inputs!H21=1,Inputs!D21,MAX(Inputs!F21,ROUND(BO136*Inputs!E21+BP136+BQ136,2))))))</f>
        <v>0</v>
      </c>
      <c r="BS136">
        <f>IF(Inputs!$B$27&lt;&gt;"Ready","PENDING INPUTS",IF(BO136&lt;=0,99,1+IF(AND(K136&gt;0,OR(K136&lt;BO136,AND(K136=BO136,0&lt;7))),1,0)+IF(AND(S136&gt;0,OR(S136&lt;BO136,AND(S136=BO136,1&lt;7))),1,0)+IF(AND(AA136&gt;0,OR(AA136&lt;BO136,AND(AA136=BO136,2&lt;7))),1,0)+IF(AND(AI136&gt;0,OR(AI136&lt;BO136,AND(AI136=BO136,3&lt;7))),1,0)+IF(AND(AQ136&gt;0,OR(AQ136&lt;BO136,AND(AQ136=BO136,4&lt;7))),1,0)+IF(AND(AY136&gt;0,OR(AY136&lt;BO136,AND(AY136=BO136,5&lt;7))),1,0)+IF(AND(BG136&gt;0,OR(BG136&lt;BO136,AND(BG136=BO136,6&lt;7))),1,0)+IF(AND(BW136&gt;0,OR(BW136&lt;BO136,AND(BW136=BO136,8&lt;7))),1,0)+IF(AND(CE136&gt;0,OR(CE136&lt;BO136,AND(CE136=BO136,9&lt;7))),1,0)))</f>
        <v>99</v>
      </c>
      <c r="BT136" s="3">
        <f>IF(Inputs!$B$27&lt;&gt;"Ready","PENDING INPUTS",IF(A136&gt;Inputs!$B$6,0,MIN(MAX(0,(BO136+BP136+BQ136)-BR136),MAX(0,C136-D136-(IF(O136&lt;BS136,K136+L136+M136-N136,0)+IF(W136&lt;BS136,S136+T136+U136-V136,0)+IF(AE136&lt;BS136,AA136+AB136+AC136-AD136,0)+IF(AM136&lt;BS136,AI136+AJ136+AK136-AL136,0)+IF(AU136&lt;BS136,AQ136+AR136+AS136-AT136,0)+IF(BC136&lt;BS136,AY136+AZ136+BA136-BB136,0)+IF(BK136&lt;BS136,BG136+BH136+BI136-BJ136,0)+IF(BS136&lt;BS136,BO136+BP136+BQ136-BR136,0)+IF(CA136&lt;BS136,BW136+BX136+BY136-BZ136,0)+IF(CI136&lt;BS136,CE136+CF136+CG136-CH136,0))))))</f>
        <v>0</v>
      </c>
      <c r="BU136" s="3">
        <f>IF(Inputs!$B$27&lt;&gt;"Ready","PENDING INPUTS",MIN((BO136+BP136+BQ136),IF(D136&gt;C136,IF(D136=0,0,BR136*C136/D136),BR136+BT136)))</f>
        <v>0</v>
      </c>
      <c r="BV136" s="3">
        <f>IF(Inputs!$B$27&lt;&gt;"Ready","PENDING INPUTS",MAX(0,(BO136+BP136+BQ136)-BU136))</f>
        <v>0</v>
      </c>
      <c r="BW136" s="3">
        <f>IF(Inputs!$B$27&lt;&gt;"Ready","PENDING INPUTS",CD135)</f>
        <v>0</v>
      </c>
      <c r="BX136" s="3">
        <f>IF(Inputs!$B$27&lt;&gt;"Ready","PENDING INPUTS",IF(A136&lt;=Inputs!$B$6,ROUND(BW136*Inputs!C22/12,2),0))</f>
        <v>0</v>
      </c>
      <c r="BY136" s="3">
        <f>IF(Inputs!$B$27&lt;&gt;"Ready","PENDING INPUTS",IF(AND(A136&lt;=Inputs!$B$6,BW136&gt;0),Inputs!G22,0))</f>
        <v>0</v>
      </c>
      <c r="BZ136" s="3">
        <f>IF(Inputs!$B$27&lt;&gt;"Ready","PENDING INPUTS",IF(A136&gt;Inputs!$B$6,0,MIN((BW136+BX136+BY136),IF(Inputs!H22=1,Inputs!D22,MAX(Inputs!F22,ROUND(BW136*Inputs!E22+BX136+BY136,2))))))</f>
        <v>0</v>
      </c>
      <c r="CA136">
        <f>IF(Inputs!$B$27&lt;&gt;"Ready","PENDING INPUTS",IF(BW136&lt;=0,99,1+IF(AND(K136&gt;0,OR(K136&lt;BW136,AND(K136=BW136,0&lt;8))),1,0)+IF(AND(S136&gt;0,OR(S136&lt;BW136,AND(S136=BW136,1&lt;8))),1,0)+IF(AND(AA136&gt;0,OR(AA136&lt;BW136,AND(AA136=BW136,2&lt;8))),1,0)+IF(AND(AI136&gt;0,OR(AI136&lt;BW136,AND(AI136=BW136,3&lt;8))),1,0)+IF(AND(AQ136&gt;0,OR(AQ136&lt;BW136,AND(AQ136=BW136,4&lt;8))),1,0)+IF(AND(AY136&gt;0,OR(AY136&lt;BW136,AND(AY136=BW136,5&lt;8))),1,0)+IF(AND(BG136&gt;0,OR(BG136&lt;BW136,AND(BG136=BW136,6&lt;8))),1,0)+IF(AND(BO136&gt;0,OR(BO136&lt;BW136,AND(BO136=BW136,7&lt;8))),1,0)+IF(AND(CE136&gt;0,OR(CE136&lt;BW136,AND(CE136=BW136,9&lt;8))),1,0)))</f>
        <v>99</v>
      </c>
      <c r="CB136" s="3">
        <f>IF(Inputs!$B$27&lt;&gt;"Ready","PENDING INPUTS",IF(A136&gt;Inputs!$B$6,0,MIN(MAX(0,(BW136+BX136+BY136)-BZ136),MAX(0,C136-D136-(IF(O136&lt;CA136,K136+L136+M136-N136,0)+IF(W136&lt;CA136,S136+T136+U136-V136,0)+IF(AE136&lt;CA136,AA136+AB136+AC136-AD136,0)+IF(AM136&lt;CA136,AI136+AJ136+AK136-AL136,0)+IF(AU136&lt;CA136,AQ136+AR136+AS136-AT136,0)+IF(BC136&lt;CA136,AY136+AZ136+BA136-BB136,0)+IF(BK136&lt;CA136,BG136+BH136+BI136-BJ136,0)+IF(BS136&lt;CA136,BO136+BP136+BQ136-BR136,0)+IF(CA136&lt;CA136,BW136+BX136+BY136-BZ136,0)+IF(CI136&lt;CA136,CE136+CF136+CG136-CH136,0))))))</f>
        <v>0</v>
      </c>
      <c r="CC136" s="3">
        <f>IF(Inputs!$B$27&lt;&gt;"Ready","PENDING INPUTS",MIN((BW136+BX136+BY136),IF(D136&gt;C136,IF(D136=0,0,BZ136*C136/D136),BZ136+CB136)))</f>
        <v>0</v>
      </c>
      <c r="CD136" s="3">
        <f>IF(Inputs!$B$27&lt;&gt;"Ready","PENDING INPUTS",MAX(0,(BW136+BX136+BY136)-CC136))</f>
        <v>0</v>
      </c>
      <c r="CE136" s="3">
        <f>IF(Inputs!$B$27&lt;&gt;"Ready","PENDING INPUTS",CL135)</f>
        <v>0</v>
      </c>
      <c r="CF136" s="3">
        <f>IF(Inputs!$B$27&lt;&gt;"Ready","PENDING INPUTS",IF(A136&lt;=Inputs!$B$6,ROUND(CE136*Inputs!C23/12,2),0))</f>
        <v>0</v>
      </c>
      <c r="CG136" s="3">
        <f>IF(Inputs!$B$27&lt;&gt;"Ready","PENDING INPUTS",IF(AND(A136&lt;=Inputs!$B$6,CE136&gt;0),Inputs!G23,0))</f>
        <v>0</v>
      </c>
      <c r="CH136" s="3">
        <f>IF(Inputs!$B$27&lt;&gt;"Ready","PENDING INPUTS",IF(A136&gt;Inputs!$B$6,0,MIN((CE136+CF136+CG136),IF(Inputs!H23=1,Inputs!D23,MAX(Inputs!F23,ROUND(CE136*Inputs!E23+CF136+CG136,2))))))</f>
        <v>0</v>
      </c>
      <c r="CI136">
        <f>IF(Inputs!$B$27&lt;&gt;"Ready","PENDING INPUTS",IF(CE136&lt;=0,99,1+IF(AND(K136&gt;0,OR(K136&lt;CE136,AND(K136=CE136,0&lt;9))),1,0)+IF(AND(S136&gt;0,OR(S136&lt;CE136,AND(S136=CE136,1&lt;9))),1,0)+IF(AND(AA136&gt;0,OR(AA136&lt;CE136,AND(AA136=CE136,2&lt;9))),1,0)+IF(AND(AI136&gt;0,OR(AI136&lt;CE136,AND(AI136=CE136,3&lt;9))),1,0)+IF(AND(AQ136&gt;0,OR(AQ136&lt;CE136,AND(AQ136=CE136,4&lt;9))),1,0)+IF(AND(AY136&gt;0,OR(AY136&lt;CE136,AND(AY136=CE136,5&lt;9))),1,0)+IF(AND(BG136&gt;0,OR(BG136&lt;CE136,AND(BG136=CE136,6&lt;9))),1,0)+IF(AND(BO136&gt;0,OR(BO136&lt;CE136,AND(BO136=CE136,7&lt;9))),1,0)+IF(AND(BW136&gt;0,OR(BW136&lt;CE136,AND(BW136=CE136,8&lt;9))),1,0)))</f>
        <v>99</v>
      </c>
      <c r="CJ136" s="3">
        <f>IF(Inputs!$B$27&lt;&gt;"Ready","PENDING INPUTS",IF(A136&gt;Inputs!$B$6,0,MIN(MAX(0,(CE136+CF136+CG136)-CH136),MAX(0,C136-D136-(IF(O136&lt;CI136,K136+L136+M136-N136,0)+IF(W136&lt;CI136,S136+T136+U136-V136,0)+IF(AE136&lt;CI136,AA136+AB136+AC136-AD136,0)+IF(AM136&lt;CI136,AI136+AJ136+AK136-AL136,0)+IF(AU136&lt;CI136,AQ136+AR136+AS136-AT136,0)+IF(BC136&lt;CI136,AY136+AZ136+BA136-BB136,0)+IF(BK136&lt;CI136,BG136+BH136+BI136-BJ136,0)+IF(BS136&lt;CI136,BO136+BP136+BQ136-BR136,0)+IF(CA136&lt;CI136,BW136+BX136+BY136-BZ136,0)+IF(CI136&lt;CI136,CE136+CF136+CG136-CH136,0))))))</f>
        <v>0</v>
      </c>
      <c r="CK136" s="3">
        <f>IF(Inputs!$B$27&lt;&gt;"Ready","PENDING INPUTS",MIN((CE136+CF136+CG136),IF(D136&gt;C136,IF(D136=0,0,CH136*C136/D136),CH136+CJ136)))</f>
        <v>0</v>
      </c>
      <c r="CL136" s="3">
        <f>IF(Inputs!$B$27&lt;&gt;"Ready","PENDING INPUTS",MAX(0,(CE136+CF136+CG136)-CK136))</f>
        <v>0</v>
      </c>
    </row>
    <row r="137" spans="1:90" ht="27.95" customHeight="1" x14ac:dyDescent="0.25">
      <c r="A137">
        <v>133</v>
      </c>
      <c r="B137" s="13">
        <f>IF(Inputs!$B$27&lt;&gt;"Ready","PENDING INPUTS",EDATE(Inputs!$B$5,A137-1))</f>
        <v>50314</v>
      </c>
      <c r="C137" s="3">
        <f>IF(Inputs!$B$27&lt;&gt;"Ready","PENDING INPUTS",IF(A137&lt;=Inputs!$B$6,MAX(0,Inputs!$B$4+IF(A137=Inputs!$B$7,Inputs!$B$8,0)+IF(A137=Inputs!$B$9,Inputs!$B$10,0)),0))</f>
        <v>0</v>
      </c>
      <c r="D137" s="3">
        <f>IF(Inputs!$B$27&lt;&gt;"Ready","PENDING INPUTS",SUM(N137,V137,AD137,AL137,AT137,BB137,BJ137,BR137,BZ137,CH137))</f>
        <v>0</v>
      </c>
      <c r="E137" s="3">
        <f>IF(Inputs!$B$27&lt;&gt;"Ready","PENDING INPUTS",MAX(0,D137-C137))</f>
        <v>0</v>
      </c>
      <c r="F137" s="3">
        <f>IF(Inputs!$B$27&lt;&gt;"Ready","PENDING INPUTS",SUM(Q137,Y137,AG137,AO137,AW137,BE137,BM137,BU137,CC137,CK137))</f>
        <v>0</v>
      </c>
      <c r="G137" s="3">
        <f>IF(Inputs!$B$27&lt;&gt;"Ready","PENDING INPUTS",SUM(L137,T137,AB137,AJ137,AR137,AZ137,BH137,BP137,BX137,CF137))</f>
        <v>0</v>
      </c>
      <c r="H137" s="3">
        <f>IF(Inputs!$B$27&lt;&gt;"Ready","PENDING INPUTS",SUM(M137,U137,AC137,AK137,AS137,BA137,BI137,BQ137,BY137,CG137))</f>
        <v>0</v>
      </c>
      <c r="I137" s="3">
        <f>IF(Inputs!$B$27&lt;&gt;"Ready","PENDING INPUTS",SUM(R137,Z137,AH137,AP137,AX137,BF137,BN137,BV137,CD137,CL137))</f>
        <v>0</v>
      </c>
      <c r="J137" t="str">
        <f>IF(Inputs!$B$27&lt;&gt;"Ready","PENDING INPUTS",IF(A137&gt;Inputs!$B$6,"Beyond horizon",IF(E137&gt;0.005,"MINIMUM SHORTFALL",IF(I137&lt;0.005,"Paid off","In progress"))))</f>
        <v>Beyond horizon</v>
      </c>
      <c r="K137" s="3">
        <f>IF(Inputs!$B$27&lt;&gt;"Ready","PENDING INPUTS",R136)</f>
        <v>0</v>
      </c>
      <c r="L137" s="3">
        <f>IF(Inputs!$B$27&lt;&gt;"Ready","PENDING INPUTS",IF(A137&lt;=Inputs!$B$6,ROUND(K137*Inputs!C14/12,2),0))</f>
        <v>0</v>
      </c>
      <c r="M137" s="3">
        <f>IF(Inputs!$B$27&lt;&gt;"Ready","PENDING INPUTS",IF(AND(A137&lt;=Inputs!$B$6,K137&gt;0),Inputs!G14,0))</f>
        <v>0</v>
      </c>
      <c r="N137" s="3">
        <f>IF(Inputs!$B$27&lt;&gt;"Ready","PENDING INPUTS",IF(A137&gt;Inputs!$B$6,0,MIN((K137+L137+M137),IF(Inputs!H14=1,Inputs!D14,MAX(Inputs!F14,ROUND(K137*Inputs!E14+L137+M137,2))))))</f>
        <v>0</v>
      </c>
      <c r="O137">
        <f>IF(Inputs!$B$27&lt;&gt;"Ready","PENDING INPUTS",IF(K137&lt;=0,99,1+IF(AND(S137&gt;0,OR(S137&lt;K137,AND(S137=K137,1&lt;0))),1,0)+IF(AND(AA137&gt;0,OR(AA137&lt;K137,AND(AA137=K137,2&lt;0))),1,0)+IF(AND(AI137&gt;0,OR(AI137&lt;K137,AND(AI137=K137,3&lt;0))),1,0)+IF(AND(AQ137&gt;0,OR(AQ137&lt;K137,AND(AQ137=K137,4&lt;0))),1,0)+IF(AND(AY137&gt;0,OR(AY137&lt;K137,AND(AY137=K137,5&lt;0))),1,0)+IF(AND(BG137&gt;0,OR(BG137&lt;K137,AND(BG137=K137,6&lt;0))),1,0)+IF(AND(BO137&gt;0,OR(BO137&lt;K137,AND(BO137=K137,7&lt;0))),1,0)+IF(AND(BW137&gt;0,OR(BW137&lt;K137,AND(BW137=K137,8&lt;0))),1,0)+IF(AND(CE137&gt;0,OR(CE137&lt;K137,AND(CE137=K137,9&lt;0))),1,0)))</f>
        <v>99</v>
      </c>
      <c r="P137" s="3">
        <f>IF(Inputs!$B$27&lt;&gt;"Ready","PENDING INPUTS",IF(A137&gt;Inputs!$B$6,0,MIN(MAX(0,(K137+L137+M137)-N137),MAX(0,C137-D137-(IF(O137&lt;O137,K137+L137+M137-N137,0)+IF(W137&lt;O137,S137+T137+U137-V137,0)+IF(AE137&lt;O137,AA137+AB137+AC137-AD137,0)+IF(AM137&lt;O137,AI137+AJ137+AK137-AL137,0)+IF(AU137&lt;O137,AQ137+AR137+AS137-AT137,0)+IF(BC137&lt;O137,AY137+AZ137+BA137-BB137,0)+IF(BK137&lt;O137,BG137+BH137+BI137-BJ137,0)+IF(BS137&lt;O137,BO137+BP137+BQ137-BR137,0)+IF(CA137&lt;O137,BW137+BX137+BY137-BZ137,0)+IF(CI137&lt;O137,CE137+CF137+CG137-CH137,0))))))</f>
        <v>0</v>
      </c>
      <c r="Q137" s="3">
        <f>IF(Inputs!$B$27&lt;&gt;"Ready","PENDING INPUTS",MIN((K137+L137+M137),IF(D137&gt;C137,IF(D137=0,0,N137*C137/D137),N137+P137)))</f>
        <v>0</v>
      </c>
      <c r="R137" s="3">
        <f>IF(Inputs!$B$27&lt;&gt;"Ready","PENDING INPUTS",MAX(0,(K137+L137+M137)-Q137))</f>
        <v>0</v>
      </c>
      <c r="S137" s="3">
        <f>IF(Inputs!$B$27&lt;&gt;"Ready","PENDING INPUTS",Z136)</f>
        <v>0</v>
      </c>
      <c r="T137" s="3">
        <f>IF(Inputs!$B$27&lt;&gt;"Ready","PENDING INPUTS",IF(A137&lt;=Inputs!$B$6,ROUND(S137*Inputs!C15/12,2),0))</f>
        <v>0</v>
      </c>
      <c r="U137" s="3">
        <f>IF(Inputs!$B$27&lt;&gt;"Ready","PENDING INPUTS",IF(AND(A137&lt;=Inputs!$B$6,S137&gt;0),Inputs!G15,0))</f>
        <v>0</v>
      </c>
      <c r="V137" s="3">
        <f>IF(Inputs!$B$27&lt;&gt;"Ready","PENDING INPUTS",IF(A137&gt;Inputs!$B$6,0,MIN((S137+T137+U137),IF(Inputs!H15=1,Inputs!D15,MAX(Inputs!F15,ROUND(S137*Inputs!E15+T137+U137,2))))))</f>
        <v>0</v>
      </c>
      <c r="W137">
        <f>IF(Inputs!$B$27&lt;&gt;"Ready","PENDING INPUTS",IF(S137&lt;=0,99,1+IF(AND(K137&gt;0,OR(K137&lt;S137,AND(K137=S137,0&lt;1))),1,0)+IF(AND(AA137&gt;0,OR(AA137&lt;S137,AND(AA137=S137,2&lt;1))),1,0)+IF(AND(AI137&gt;0,OR(AI137&lt;S137,AND(AI137=S137,3&lt;1))),1,0)+IF(AND(AQ137&gt;0,OR(AQ137&lt;S137,AND(AQ137=S137,4&lt;1))),1,0)+IF(AND(AY137&gt;0,OR(AY137&lt;S137,AND(AY137=S137,5&lt;1))),1,0)+IF(AND(BG137&gt;0,OR(BG137&lt;S137,AND(BG137=S137,6&lt;1))),1,0)+IF(AND(BO137&gt;0,OR(BO137&lt;S137,AND(BO137=S137,7&lt;1))),1,0)+IF(AND(BW137&gt;0,OR(BW137&lt;S137,AND(BW137=S137,8&lt;1))),1,0)+IF(AND(CE137&gt;0,OR(CE137&lt;S137,AND(CE137=S137,9&lt;1))),1,0)))</f>
        <v>99</v>
      </c>
      <c r="X137" s="3">
        <f>IF(Inputs!$B$27&lt;&gt;"Ready","PENDING INPUTS",IF(A137&gt;Inputs!$B$6,0,MIN(MAX(0,(S137+T137+U137)-V137),MAX(0,C137-D137-(IF(O137&lt;W137,K137+L137+M137-N137,0)+IF(W137&lt;W137,S137+T137+U137-V137,0)+IF(AE137&lt;W137,AA137+AB137+AC137-AD137,0)+IF(AM137&lt;W137,AI137+AJ137+AK137-AL137,0)+IF(AU137&lt;W137,AQ137+AR137+AS137-AT137,0)+IF(BC137&lt;W137,AY137+AZ137+BA137-BB137,0)+IF(BK137&lt;W137,BG137+BH137+BI137-BJ137,0)+IF(BS137&lt;W137,BO137+BP137+BQ137-BR137,0)+IF(CA137&lt;W137,BW137+BX137+BY137-BZ137,0)+IF(CI137&lt;W137,CE137+CF137+CG137-CH137,0))))))</f>
        <v>0</v>
      </c>
      <c r="Y137" s="3">
        <f>IF(Inputs!$B$27&lt;&gt;"Ready","PENDING INPUTS",MIN((S137+T137+U137),IF(D137&gt;C137,IF(D137=0,0,V137*C137/D137),V137+X137)))</f>
        <v>0</v>
      </c>
      <c r="Z137" s="3">
        <f>IF(Inputs!$B$27&lt;&gt;"Ready","PENDING INPUTS",MAX(0,(S137+T137+U137)-Y137))</f>
        <v>0</v>
      </c>
      <c r="AA137" s="3">
        <f>IF(Inputs!$B$27&lt;&gt;"Ready","PENDING INPUTS",AH136)</f>
        <v>0</v>
      </c>
      <c r="AB137" s="3">
        <f>IF(Inputs!$B$27&lt;&gt;"Ready","PENDING INPUTS",IF(A137&lt;=Inputs!$B$6,ROUND(AA137*Inputs!C16/12,2),0))</f>
        <v>0</v>
      </c>
      <c r="AC137" s="3">
        <f>IF(Inputs!$B$27&lt;&gt;"Ready","PENDING INPUTS",IF(AND(A137&lt;=Inputs!$B$6,AA137&gt;0),Inputs!G16,0))</f>
        <v>0</v>
      </c>
      <c r="AD137" s="3">
        <f>IF(Inputs!$B$27&lt;&gt;"Ready","PENDING INPUTS",IF(A137&gt;Inputs!$B$6,0,MIN((AA137+AB137+AC137),IF(Inputs!H16=1,Inputs!D16,MAX(Inputs!F16,ROUND(AA137*Inputs!E16+AB137+AC137,2))))))</f>
        <v>0</v>
      </c>
      <c r="AE137">
        <f>IF(Inputs!$B$27&lt;&gt;"Ready","PENDING INPUTS",IF(AA137&lt;=0,99,1+IF(AND(K137&gt;0,OR(K137&lt;AA137,AND(K137=AA137,0&lt;2))),1,0)+IF(AND(S137&gt;0,OR(S137&lt;AA137,AND(S137=AA137,1&lt;2))),1,0)+IF(AND(AI137&gt;0,OR(AI137&lt;AA137,AND(AI137=AA137,3&lt;2))),1,0)+IF(AND(AQ137&gt;0,OR(AQ137&lt;AA137,AND(AQ137=AA137,4&lt;2))),1,0)+IF(AND(AY137&gt;0,OR(AY137&lt;AA137,AND(AY137=AA137,5&lt;2))),1,0)+IF(AND(BG137&gt;0,OR(BG137&lt;AA137,AND(BG137=AA137,6&lt;2))),1,0)+IF(AND(BO137&gt;0,OR(BO137&lt;AA137,AND(BO137=AA137,7&lt;2))),1,0)+IF(AND(BW137&gt;0,OR(BW137&lt;AA137,AND(BW137=AA137,8&lt;2))),1,0)+IF(AND(CE137&gt;0,OR(CE137&lt;AA137,AND(CE137=AA137,9&lt;2))),1,0)))</f>
        <v>99</v>
      </c>
      <c r="AF137" s="3">
        <f>IF(Inputs!$B$27&lt;&gt;"Ready","PENDING INPUTS",IF(A137&gt;Inputs!$B$6,0,MIN(MAX(0,(AA137+AB137+AC137)-AD137),MAX(0,C137-D137-(IF(O137&lt;AE137,K137+L137+M137-N137,0)+IF(W137&lt;AE137,S137+T137+U137-V137,0)+IF(AE137&lt;AE137,AA137+AB137+AC137-AD137,0)+IF(AM137&lt;AE137,AI137+AJ137+AK137-AL137,0)+IF(AU137&lt;AE137,AQ137+AR137+AS137-AT137,0)+IF(BC137&lt;AE137,AY137+AZ137+BA137-BB137,0)+IF(BK137&lt;AE137,BG137+BH137+BI137-BJ137,0)+IF(BS137&lt;AE137,BO137+BP137+BQ137-BR137,0)+IF(CA137&lt;AE137,BW137+BX137+BY137-BZ137,0)+IF(CI137&lt;AE137,CE137+CF137+CG137-CH137,0))))))</f>
        <v>0</v>
      </c>
      <c r="AG137" s="3">
        <f>IF(Inputs!$B$27&lt;&gt;"Ready","PENDING INPUTS",MIN((AA137+AB137+AC137),IF(D137&gt;C137,IF(D137=0,0,AD137*C137/D137),AD137+AF137)))</f>
        <v>0</v>
      </c>
      <c r="AH137" s="3">
        <f>IF(Inputs!$B$27&lt;&gt;"Ready","PENDING INPUTS",MAX(0,(AA137+AB137+AC137)-AG137))</f>
        <v>0</v>
      </c>
      <c r="AI137" s="3">
        <f>IF(Inputs!$B$27&lt;&gt;"Ready","PENDING INPUTS",AP136)</f>
        <v>0</v>
      </c>
      <c r="AJ137" s="3">
        <f>IF(Inputs!$B$27&lt;&gt;"Ready","PENDING INPUTS",IF(A137&lt;=Inputs!$B$6,ROUND(AI137*Inputs!C17/12,2),0))</f>
        <v>0</v>
      </c>
      <c r="AK137" s="3">
        <f>IF(Inputs!$B$27&lt;&gt;"Ready","PENDING INPUTS",IF(AND(A137&lt;=Inputs!$B$6,AI137&gt;0),Inputs!G17,0))</f>
        <v>0</v>
      </c>
      <c r="AL137" s="3">
        <f>IF(Inputs!$B$27&lt;&gt;"Ready","PENDING INPUTS",IF(A137&gt;Inputs!$B$6,0,MIN((AI137+AJ137+AK137),IF(Inputs!H17=1,Inputs!D17,MAX(Inputs!F17,ROUND(AI137*Inputs!E17+AJ137+AK137,2))))))</f>
        <v>0</v>
      </c>
      <c r="AM137">
        <f>IF(Inputs!$B$27&lt;&gt;"Ready","PENDING INPUTS",IF(AI137&lt;=0,99,1+IF(AND(K137&gt;0,OR(K137&lt;AI137,AND(K137=AI137,0&lt;3))),1,0)+IF(AND(S137&gt;0,OR(S137&lt;AI137,AND(S137=AI137,1&lt;3))),1,0)+IF(AND(AA137&gt;0,OR(AA137&lt;AI137,AND(AA137=AI137,2&lt;3))),1,0)+IF(AND(AQ137&gt;0,OR(AQ137&lt;AI137,AND(AQ137=AI137,4&lt;3))),1,0)+IF(AND(AY137&gt;0,OR(AY137&lt;AI137,AND(AY137=AI137,5&lt;3))),1,0)+IF(AND(BG137&gt;0,OR(BG137&lt;AI137,AND(BG137=AI137,6&lt;3))),1,0)+IF(AND(BO137&gt;0,OR(BO137&lt;AI137,AND(BO137=AI137,7&lt;3))),1,0)+IF(AND(BW137&gt;0,OR(BW137&lt;AI137,AND(BW137=AI137,8&lt;3))),1,0)+IF(AND(CE137&gt;0,OR(CE137&lt;AI137,AND(CE137=AI137,9&lt;3))),1,0)))</f>
        <v>99</v>
      </c>
      <c r="AN137" s="3">
        <f>IF(Inputs!$B$27&lt;&gt;"Ready","PENDING INPUTS",IF(A137&gt;Inputs!$B$6,0,MIN(MAX(0,(AI137+AJ137+AK137)-AL137),MAX(0,C137-D137-(IF(O137&lt;AM137,K137+L137+M137-N137,0)+IF(W137&lt;AM137,S137+T137+U137-V137,0)+IF(AE137&lt;AM137,AA137+AB137+AC137-AD137,0)+IF(AM137&lt;AM137,AI137+AJ137+AK137-AL137,0)+IF(AU137&lt;AM137,AQ137+AR137+AS137-AT137,0)+IF(BC137&lt;AM137,AY137+AZ137+BA137-BB137,0)+IF(BK137&lt;AM137,BG137+BH137+BI137-BJ137,0)+IF(BS137&lt;AM137,BO137+BP137+BQ137-BR137,0)+IF(CA137&lt;AM137,BW137+BX137+BY137-BZ137,0)+IF(CI137&lt;AM137,CE137+CF137+CG137-CH137,0))))))</f>
        <v>0</v>
      </c>
      <c r="AO137" s="3">
        <f>IF(Inputs!$B$27&lt;&gt;"Ready","PENDING INPUTS",MIN((AI137+AJ137+AK137),IF(D137&gt;C137,IF(D137=0,0,AL137*C137/D137),AL137+AN137)))</f>
        <v>0</v>
      </c>
      <c r="AP137" s="3">
        <f>IF(Inputs!$B$27&lt;&gt;"Ready","PENDING INPUTS",MAX(0,(AI137+AJ137+AK137)-AO137))</f>
        <v>0</v>
      </c>
      <c r="AQ137" s="3">
        <f>IF(Inputs!$B$27&lt;&gt;"Ready","PENDING INPUTS",AX136)</f>
        <v>0</v>
      </c>
      <c r="AR137" s="3">
        <f>IF(Inputs!$B$27&lt;&gt;"Ready","PENDING INPUTS",IF(A137&lt;=Inputs!$B$6,ROUND(AQ137*Inputs!C18/12,2),0))</f>
        <v>0</v>
      </c>
      <c r="AS137" s="3">
        <f>IF(Inputs!$B$27&lt;&gt;"Ready","PENDING INPUTS",IF(AND(A137&lt;=Inputs!$B$6,AQ137&gt;0),Inputs!G18,0))</f>
        <v>0</v>
      </c>
      <c r="AT137" s="3">
        <f>IF(Inputs!$B$27&lt;&gt;"Ready","PENDING INPUTS",IF(A137&gt;Inputs!$B$6,0,MIN((AQ137+AR137+AS137),IF(Inputs!H18=1,Inputs!D18,MAX(Inputs!F18,ROUND(AQ137*Inputs!E18+AR137+AS137,2))))))</f>
        <v>0</v>
      </c>
      <c r="AU137">
        <f>IF(Inputs!$B$27&lt;&gt;"Ready","PENDING INPUTS",IF(AQ137&lt;=0,99,1+IF(AND(K137&gt;0,OR(K137&lt;AQ137,AND(K137=AQ137,0&lt;4))),1,0)+IF(AND(S137&gt;0,OR(S137&lt;AQ137,AND(S137=AQ137,1&lt;4))),1,0)+IF(AND(AA137&gt;0,OR(AA137&lt;AQ137,AND(AA137=AQ137,2&lt;4))),1,0)+IF(AND(AI137&gt;0,OR(AI137&lt;AQ137,AND(AI137=AQ137,3&lt;4))),1,0)+IF(AND(AY137&gt;0,OR(AY137&lt;AQ137,AND(AY137=AQ137,5&lt;4))),1,0)+IF(AND(BG137&gt;0,OR(BG137&lt;AQ137,AND(BG137=AQ137,6&lt;4))),1,0)+IF(AND(BO137&gt;0,OR(BO137&lt;AQ137,AND(BO137=AQ137,7&lt;4))),1,0)+IF(AND(BW137&gt;0,OR(BW137&lt;AQ137,AND(BW137=AQ137,8&lt;4))),1,0)+IF(AND(CE137&gt;0,OR(CE137&lt;AQ137,AND(CE137=AQ137,9&lt;4))),1,0)))</f>
        <v>99</v>
      </c>
      <c r="AV137" s="3">
        <f>IF(Inputs!$B$27&lt;&gt;"Ready","PENDING INPUTS",IF(A137&gt;Inputs!$B$6,0,MIN(MAX(0,(AQ137+AR137+AS137)-AT137),MAX(0,C137-D137-(IF(O137&lt;AU137,K137+L137+M137-N137,0)+IF(W137&lt;AU137,S137+T137+U137-V137,0)+IF(AE137&lt;AU137,AA137+AB137+AC137-AD137,0)+IF(AM137&lt;AU137,AI137+AJ137+AK137-AL137,0)+IF(AU137&lt;AU137,AQ137+AR137+AS137-AT137,0)+IF(BC137&lt;AU137,AY137+AZ137+BA137-BB137,0)+IF(BK137&lt;AU137,BG137+BH137+BI137-BJ137,0)+IF(BS137&lt;AU137,BO137+BP137+BQ137-BR137,0)+IF(CA137&lt;AU137,BW137+BX137+BY137-BZ137,0)+IF(CI137&lt;AU137,CE137+CF137+CG137-CH137,0))))))</f>
        <v>0</v>
      </c>
      <c r="AW137" s="3">
        <f>IF(Inputs!$B$27&lt;&gt;"Ready","PENDING INPUTS",MIN((AQ137+AR137+AS137),IF(D137&gt;C137,IF(D137=0,0,AT137*C137/D137),AT137+AV137)))</f>
        <v>0</v>
      </c>
      <c r="AX137" s="3">
        <f>IF(Inputs!$B$27&lt;&gt;"Ready","PENDING INPUTS",MAX(0,(AQ137+AR137+AS137)-AW137))</f>
        <v>0</v>
      </c>
      <c r="AY137" s="3">
        <f>IF(Inputs!$B$27&lt;&gt;"Ready","PENDING INPUTS",BF136)</f>
        <v>0</v>
      </c>
      <c r="AZ137" s="3">
        <f>IF(Inputs!$B$27&lt;&gt;"Ready","PENDING INPUTS",IF(A137&lt;=Inputs!$B$6,ROUND(AY137*Inputs!C19/12,2),0))</f>
        <v>0</v>
      </c>
      <c r="BA137" s="3">
        <f>IF(Inputs!$B$27&lt;&gt;"Ready","PENDING INPUTS",IF(AND(A137&lt;=Inputs!$B$6,AY137&gt;0),Inputs!G19,0))</f>
        <v>0</v>
      </c>
      <c r="BB137" s="3">
        <f>IF(Inputs!$B$27&lt;&gt;"Ready","PENDING INPUTS",IF(A137&gt;Inputs!$B$6,0,MIN((AY137+AZ137+BA137),IF(Inputs!H19=1,Inputs!D19,MAX(Inputs!F19,ROUND(AY137*Inputs!E19+AZ137+BA137,2))))))</f>
        <v>0</v>
      </c>
      <c r="BC137">
        <f>IF(Inputs!$B$27&lt;&gt;"Ready","PENDING INPUTS",IF(AY137&lt;=0,99,1+IF(AND(K137&gt;0,OR(K137&lt;AY137,AND(K137=AY137,0&lt;5))),1,0)+IF(AND(S137&gt;0,OR(S137&lt;AY137,AND(S137=AY137,1&lt;5))),1,0)+IF(AND(AA137&gt;0,OR(AA137&lt;AY137,AND(AA137=AY137,2&lt;5))),1,0)+IF(AND(AI137&gt;0,OR(AI137&lt;AY137,AND(AI137=AY137,3&lt;5))),1,0)+IF(AND(AQ137&gt;0,OR(AQ137&lt;AY137,AND(AQ137=AY137,4&lt;5))),1,0)+IF(AND(BG137&gt;0,OR(BG137&lt;AY137,AND(BG137=AY137,6&lt;5))),1,0)+IF(AND(BO137&gt;0,OR(BO137&lt;AY137,AND(BO137=AY137,7&lt;5))),1,0)+IF(AND(BW137&gt;0,OR(BW137&lt;AY137,AND(BW137=AY137,8&lt;5))),1,0)+IF(AND(CE137&gt;0,OR(CE137&lt;AY137,AND(CE137=AY137,9&lt;5))),1,0)))</f>
        <v>99</v>
      </c>
      <c r="BD137" s="3">
        <f>IF(Inputs!$B$27&lt;&gt;"Ready","PENDING INPUTS",IF(A137&gt;Inputs!$B$6,0,MIN(MAX(0,(AY137+AZ137+BA137)-BB137),MAX(0,C137-D137-(IF(O137&lt;BC137,K137+L137+M137-N137,0)+IF(W137&lt;BC137,S137+T137+U137-V137,0)+IF(AE137&lt;BC137,AA137+AB137+AC137-AD137,0)+IF(AM137&lt;BC137,AI137+AJ137+AK137-AL137,0)+IF(AU137&lt;BC137,AQ137+AR137+AS137-AT137,0)+IF(BC137&lt;BC137,AY137+AZ137+BA137-BB137,0)+IF(BK137&lt;BC137,BG137+BH137+BI137-BJ137,0)+IF(BS137&lt;BC137,BO137+BP137+BQ137-BR137,0)+IF(CA137&lt;BC137,BW137+BX137+BY137-BZ137,0)+IF(CI137&lt;BC137,CE137+CF137+CG137-CH137,0))))))</f>
        <v>0</v>
      </c>
      <c r="BE137" s="3">
        <f>IF(Inputs!$B$27&lt;&gt;"Ready","PENDING INPUTS",MIN((AY137+AZ137+BA137),IF(D137&gt;C137,IF(D137=0,0,BB137*C137/D137),BB137+BD137)))</f>
        <v>0</v>
      </c>
      <c r="BF137" s="3">
        <f>IF(Inputs!$B$27&lt;&gt;"Ready","PENDING INPUTS",MAX(0,(AY137+AZ137+BA137)-BE137))</f>
        <v>0</v>
      </c>
      <c r="BG137" s="3">
        <f>IF(Inputs!$B$27&lt;&gt;"Ready","PENDING INPUTS",BN136)</f>
        <v>0</v>
      </c>
      <c r="BH137" s="3">
        <f>IF(Inputs!$B$27&lt;&gt;"Ready","PENDING INPUTS",IF(A137&lt;=Inputs!$B$6,ROUND(BG137*Inputs!C20/12,2),0))</f>
        <v>0</v>
      </c>
      <c r="BI137" s="3">
        <f>IF(Inputs!$B$27&lt;&gt;"Ready","PENDING INPUTS",IF(AND(A137&lt;=Inputs!$B$6,BG137&gt;0),Inputs!G20,0))</f>
        <v>0</v>
      </c>
      <c r="BJ137" s="3">
        <f>IF(Inputs!$B$27&lt;&gt;"Ready","PENDING INPUTS",IF(A137&gt;Inputs!$B$6,0,MIN((BG137+BH137+BI137),IF(Inputs!H20=1,Inputs!D20,MAX(Inputs!F20,ROUND(BG137*Inputs!E20+BH137+BI137,2))))))</f>
        <v>0</v>
      </c>
      <c r="BK137">
        <f>IF(Inputs!$B$27&lt;&gt;"Ready","PENDING INPUTS",IF(BG137&lt;=0,99,1+IF(AND(K137&gt;0,OR(K137&lt;BG137,AND(K137=BG137,0&lt;6))),1,0)+IF(AND(S137&gt;0,OR(S137&lt;BG137,AND(S137=BG137,1&lt;6))),1,0)+IF(AND(AA137&gt;0,OR(AA137&lt;BG137,AND(AA137=BG137,2&lt;6))),1,0)+IF(AND(AI137&gt;0,OR(AI137&lt;BG137,AND(AI137=BG137,3&lt;6))),1,0)+IF(AND(AQ137&gt;0,OR(AQ137&lt;BG137,AND(AQ137=BG137,4&lt;6))),1,0)+IF(AND(AY137&gt;0,OR(AY137&lt;BG137,AND(AY137=BG137,5&lt;6))),1,0)+IF(AND(BO137&gt;0,OR(BO137&lt;BG137,AND(BO137=BG137,7&lt;6))),1,0)+IF(AND(BW137&gt;0,OR(BW137&lt;BG137,AND(BW137=BG137,8&lt;6))),1,0)+IF(AND(CE137&gt;0,OR(CE137&lt;BG137,AND(CE137=BG137,9&lt;6))),1,0)))</f>
        <v>99</v>
      </c>
      <c r="BL137" s="3">
        <f>IF(Inputs!$B$27&lt;&gt;"Ready","PENDING INPUTS",IF(A137&gt;Inputs!$B$6,0,MIN(MAX(0,(BG137+BH137+BI137)-BJ137),MAX(0,C137-D137-(IF(O137&lt;BK137,K137+L137+M137-N137,0)+IF(W137&lt;BK137,S137+T137+U137-V137,0)+IF(AE137&lt;BK137,AA137+AB137+AC137-AD137,0)+IF(AM137&lt;BK137,AI137+AJ137+AK137-AL137,0)+IF(AU137&lt;BK137,AQ137+AR137+AS137-AT137,0)+IF(BC137&lt;BK137,AY137+AZ137+BA137-BB137,0)+IF(BK137&lt;BK137,BG137+BH137+BI137-BJ137,0)+IF(BS137&lt;BK137,BO137+BP137+BQ137-BR137,0)+IF(CA137&lt;BK137,BW137+BX137+BY137-BZ137,0)+IF(CI137&lt;BK137,CE137+CF137+CG137-CH137,0))))))</f>
        <v>0</v>
      </c>
      <c r="BM137" s="3">
        <f>IF(Inputs!$B$27&lt;&gt;"Ready","PENDING INPUTS",MIN((BG137+BH137+BI137),IF(D137&gt;C137,IF(D137=0,0,BJ137*C137/D137),BJ137+BL137)))</f>
        <v>0</v>
      </c>
      <c r="BN137" s="3">
        <f>IF(Inputs!$B$27&lt;&gt;"Ready","PENDING INPUTS",MAX(0,(BG137+BH137+BI137)-BM137))</f>
        <v>0</v>
      </c>
      <c r="BO137" s="3">
        <f>IF(Inputs!$B$27&lt;&gt;"Ready","PENDING INPUTS",BV136)</f>
        <v>0</v>
      </c>
      <c r="BP137" s="3">
        <f>IF(Inputs!$B$27&lt;&gt;"Ready","PENDING INPUTS",IF(A137&lt;=Inputs!$B$6,ROUND(BO137*Inputs!C21/12,2),0))</f>
        <v>0</v>
      </c>
      <c r="BQ137" s="3">
        <f>IF(Inputs!$B$27&lt;&gt;"Ready","PENDING INPUTS",IF(AND(A137&lt;=Inputs!$B$6,BO137&gt;0),Inputs!G21,0))</f>
        <v>0</v>
      </c>
      <c r="BR137" s="3">
        <f>IF(Inputs!$B$27&lt;&gt;"Ready","PENDING INPUTS",IF(A137&gt;Inputs!$B$6,0,MIN((BO137+BP137+BQ137),IF(Inputs!H21=1,Inputs!D21,MAX(Inputs!F21,ROUND(BO137*Inputs!E21+BP137+BQ137,2))))))</f>
        <v>0</v>
      </c>
      <c r="BS137">
        <f>IF(Inputs!$B$27&lt;&gt;"Ready","PENDING INPUTS",IF(BO137&lt;=0,99,1+IF(AND(K137&gt;0,OR(K137&lt;BO137,AND(K137=BO137,0&lt;7))),1,0)+IF(AND(S137&gt;0,OR(S137&lt;BO137,AND(S137=BO137,1&lt;7))),1,0)+IF(AND(AA137&gt;0,OR(AA137&lt;BO137,AND(AA137=BO137,2&lt;7))),1,0)+IF(AND(AI137&gt;0,OR(AI137&lt;BO137,AND(AI137=BO137,3&lt;7))),1,0)+IF(AND(AQ137&gt;0,OR(AQ137&lt;BO137,AND(AQ137=BO137,4&lt;7))),1,0)+IF(AND(AY137&gt;0,OR(AY137&lt;BO137,AND(AY137=BO137,5&lt;7))),1,0)+IF(AND(BG137&gt;0,OR(BG137&lt;BO137,AND(BG137=BO137,6&lt;7))),1,0)+IF(AND(BW137&gt;0,OR(BW137&lt;BO137,AND(BW137=BO137,8&lt;7))),1,0)+IF(AND(CE137&gt;0,OR(CE137&lt;BO137,AND(CE137=BO137,9&lt;7))),1,0)))</f>
        <v>99</v>
      </c>
      <c r="BT137" s="3">
        <f>IF(Inputs!$B$27&lt;&gt;"Ready","PENDING INPUTS",IF(A137&gt;Inputs!$B$6,0,MIN(MAX(0,(BO137+BP137+BQ137)-BR137),MAX(0,C137-D137-(IF(O137&lt;BS137,K137+L137+M137-N137,0)+IF(W137&lt;BS137,S137+T137+U137-V137,0)+IF(AE137&lt;BS137,AA137+AB137+AC137-AD137,0)+IF(AM137&lt;BS137,AI137+AJ137+AK137-AL137,0)+IF(AU137&lt;BS137,AQ137+AR137+AS137-AT137,0)+IF(BC137&lt;BS137,AY137+AZ137+BA137-BB137,0)+IF(BK137&lt;BS137,BG137+BH137+BI137-BJ137,0)+IF(BS137&lt;BS137,BO137+BP137+BQ137-BR137,0)+IF(CA137&lt;BS137,BW137+BX137+BY137-BZ137,0)+IF(CI137&lt;BS137,CE137+CF137+CG137-CH137,0))))))</f>
        <v>0</v>
      </c>
      <c r="BU137" s="3">
        <f>IF(Inputs!$B$27&lt;&gt;"Ready","PENDING INPUTS",MIN((BO137+BP137+BQ137),IF(D137&gt;C137,IF(D137=0,0,BR137*C137/D137),BR137+BT137)))</f>
        <v>0</v>
      </c>
      <c r="BV137" s="3">
        <f>IF(Inputs!$B$27&lt;&gt;"Ready","PENDING INPUTS",MAX(0,(BO137+BP137+BQ137)-BU137))</f>
        <v>0</v>
      </c>
      <c r="BW137" s="3">
        <f>IF(Inputs!$B$27&lt;&gt;"Ready","PENDING INPUTS",CD136)</f>
        <v>0</v>
      </c>
      <c r="BX137" s="3">
        <f>IF(Inputs!$B$27&lt;&gt;"Ready","PENDING INPUTS",IF(A137&lt;=Inputs!$B$6,ROUND(BW137*Inputs!C22/12,2),0))</f>
        <v>0</v>
      </c>
      <c r="BY137" s="3">
        <f>IF(Inputs!$B$27&lt;&gt;"Ready","PENDING INPUTS",IF(AND(A137&lt;=Inputs!$B$6,BW137&gt;0),Inputs!G22,0))</f>
        <v>0</v>
      </c>
      <c r="BZ137" s="3">
        <f>IF(Inputs!$B$27&lt;&gt;"Ready","PENDING INPUTS",IF(A137&gt;Inputs!$B$6,0,MIN((BW137+BX137+BY137),IF(Inputs!H22=1,Inputs!D22,MAX(Inputs!F22,ROUND(BW137*Inputs!E22+BX137+BY137,2))))))</f>
        <v>0</v>
      </c>
      <c r="CA137">
        <f>IF(Inputs!$B$27&lt;&gt;"Ready","PENDING INPUTS",IF(BW137&lt;=0,99,1+IF(AND(K137&gt;0,OR(K137&lt;BW137,AND(K137=BW137,0&lt;8))),1,0)+IF(AND(S137&gt;0,OR(S137&lt;BW137,AND(S137=BW137,1&lt;8))),1,0)+IF(AND(AA137&gt;0,OR(AA137&lt;BW137,AND(AA137=BW137,2&lt;8))),1,0)+IF(AND(AI137&gt;0,OR(AI137&lt;BW137,AND(AI137=BW137,3&lt;8))),1,0)+IF(AND(AQ137&gt;0,OR(AQ137&lt;BW137,AND(AQ137=BW137,4&lt;8))),1,0)+IF(AND(AY137&gt;0,OR(AY137&lt;BW137,AND(AY137=BW137,5&lt;8))),1,0)+IF(AND(BG137&gt;0,OR(BG137&lt;BW137,AND(BG137=BW137,6&lt;8))),1,0)+IF(AND(BO137&gt;0,OR(BO137&lt;BW137,AND(BO137=BW137,7&lt;8))),1,0)+IF(AND(CE137&gt;0,OR(CE137&lt;BW137,AND(CE137=BW137,9&lt;8))),1,0)))</f>
        <v>99</v>
      </c>
      <c r="CB137" s="3">
        <f>IF(Inputs!$B$27&lt;&gt;"Ready","PENDING INPUTS",IF(A137&gt;Inputs!$B$6,0,MIN(MAX(0,(BW137+BX137+BY137)-BZ137),MAX(0,C137-D137-(IF(O137&lt;CA137,K137+L137+M137-N137,0)+IF(W137&lt;CA137,S137+T137+U137-V137,0)+IF(AE137&lt;CA137,AA137+AB137+AC137-AD137,0)+IF(AM137&lt;CA137,AI137+AJ137+AK137-AL137,0)+IF(AU137&lt;CA137,AQ137+AR137+AS137-AT137,0)+IF(BC137&lt;CA137,AY137+AZ137+BA137-BB137,0)+IF(BK137&lt;CA137,BG137+BH137+BI137-BJ137,0)+IF(BS137&lt;CA137,BO137+BP137+BQ137-BR137,0)+IF(CA137&lt;CA137,BW137+BX137+BY137-BZ137,0)+IF(CI137&lt;CA137,CE137+CF137+CG137-CH137,0))))))</f>
        <v>0</v>
      </c>
      <c r="CC137" s="3">
        <f>IF(Inputs!$B$27&lt;&gt;"Ready","PENDING INPUTS",MIN((BW137+BX137+BY137),IF(D137&gt;C137,IF(D137=0,0,BZ137*C137/D137),BZ137+CB137)))</f>
        <v>0</v>
      </c>
      <c r="CD137" s="3">
        <f>IF(Inputs!$B$27&lt;&gt;"Ready","PENDING INPUTS",MAX(0,(BW137+BX137+BY137)-CC137))</f>
        <v>0</v>
      </c>
      <c r="CE137" s="3">
        <f>IF(Inputs!$B$27&lt;&gt;"Ready","PENDING INPUTS",CL136)</f>
        <v>0</v>
      </c>
      <c r="CF137" s="3">
        <f>IF(Inputs!$B$27&lt;&gt;"Ready","PENDING INPUTS",IF(A137&lt;=Inputs!$B$6,ROUND(CE137*Inputs!C23/12,2),0))</f>
        <v>0</v>
      </c>
      <c r="CG137" s="3">
        <f>IF(Inputs!$B$27&lt;&gt;"Ready","PENDING INPUTS",IF(AND(A137&lt;=Inputs!$B$6,CE137&gt;0),Inputs!G23,0))</f>
        <v>0</v>
      </c>
      <c r="CH137" s="3">
        <f>IF(Inputs!$B$27&lt;&gt;"Ready","PENDING INPUTS",IF(A137&gt;Inputs!$B$6,0,MIN((CE137+CF137+CG137),IF(Inputs!H23=1,Inputs!D23,MAX(Inputs!F23,ROUND(CE137*Inputs!E23+CF137+CG137,2))))))</f>
        <v>0</v>
      </c>
      <c r="CI137">
        <f>IF(Inputs!$B$27&lt;&gt;"Ready","PENDING INPUTS",IF(CE137&lt;=0,99,1+IF(AND(K137&gt;0,OR(K137&lt;CE137,AND(K137=CE137,0&lt;9))),1,0)+IF(AND(S137&gt;0,OR(S137&lt;CE137,AND(S137=CE137,1&lt;9))),1,0)+IF(AND(AA137&gt;0,OR(AA137&lt;CE137,AND(AA137=CE137,2&lt;9))),1,0)+IF(AND(AI137&gt;0,OR(AI137&lt;CE137,AND(AI137=CE137,3&lt;9))),1,0)+IF(AND(AQ137&gt;0,OR(AQ137&lt;CE137,AND(AQ137=CE137,4&lt;9))),1,0)+IF(AND(AY137&gt;0,OR(AY137&lt;CE137,AND(AY137=CE137,5&lt;9))),1,0)+IF(AND(BG137&gt;0,OR(BG137&lt;CE137,AND(BG137=CE137,6&lt;9))),1,0)+IF(AND(BO137&gt;0,OR(BO137&lt;CE137,AND(BO137=CE137,7&lt;9))),1,0)+IF(AND(BW137&gt;0,OR(BW137&lt;CE137,AND(BW137=CE137,8&lt;9))),1,0)))</f>
        <v>99</v>
      </c>
      <c r="CJ137" s="3">
        <f>IF(Inputs!$B$27&lt;&gt;"Ready","PENDING INPUTS",IF(A137&gt;Inputs!$B$6,0,MIN(MAX(0,(CE137+CF137+CG137)-CH137),MAX(0,C137-D137-(IF(O137&lt;CI137,K137+L137+M137-N137,0)+IF(W137&lt;CI137,S137+T137+U137-V137,0)+IF(AE137&lt;CI137,AA137+AB137+AC137-AD137,0)+IF(AM137&lt;CI137,AI137+AJ137+AK137-AL137,0)+IF(AU137&lt;CI137,AQ137+AR137+AS137-AT137,0)+IF(BC137&lt;CI137,AY137+AZ137+BA137-BB137,0)+IF(BK137&lt;CI137,BG137+BH137+BI137-BJ137,0)+IF(BS137&lt;CI137,BO137+BP137+BQ137-BR137,0)+IF(CA137&lt;CI137,BW137+BX137+BY137-BZ137,0)+IF(CI137&lt;CI137,CE137+CF137+CG137-CH137,0))))))</f>
        <v>0</v>
      </c>
      <c r="CK137" s="3">
        <f>IF(Inputs!$B$27&lt;&gt;"Ready","PENDING INPUTS",MIN((CE137+CF137+CG137),IF(D137&gt;C137,IF(D137=0,0,CH137*C137/D137),CH137+CJ137)))</f>
        <v>0</v>
      </c>
      <c r="CL137" s="3">
        <f>IF(Inputs!$B$27&lt;&gt;"Ready","PENDING INPUTS",MAX(0,(CE137+CF137+CG137)-CK137))</f>
        <v>0</v>
      </c>
    </row>
    <row r="138" spans="1:90" ht="27.95" customHeight="1" x14ac:dyDescent="0.25">
      <c r="A138">
        <v>134</v>
      </c>
      <c r="B138" s="13">
        <f>IF(Inputs!$B$27&lt;&gt;"Ready","PENDING INPUTS",EDATE(Inputs!$B$5,A138-1))</f>
        <v>50345</v>
      </c>
      <c r="C138" s="3">
        <f>IF(Inputs!$B$27&lt;&gt;"Ready","PENDING INPUTS",IF(A138&lt;=Inputs!$B$6,MAX(0,Inputs!$B$4+IF(A138=Inputs!$B$7,Inputs!$B$8,0)+IF(A138=Inputs!$B$9,Inputs!$B$10,0)),0))</f>
        <v>0</v>
      </c>
      <c r="D138" s="3">
        <f>IF(Inputs!$B$27&lt;&gt;"Ready","PENDING INPUTS",SUM(N138,V138,AD138,AL138,AT138,BB138,BJ138,BR138,BZ138,CH138))</f>
        <v>0</v>
      </c>
      <c r="E138" s="3">
        <f>IF(Inputs!$B$27&lt;&gt;"Ready","PENDING INPUTS",MAX(0,D138-C138))</f>
        <v>0</v>
      </c>
      <c r="F138" s="3">
        <f>IF(Inputs!$B$27&lt;&gt;"Ready","PENDING INPUTS",SUM(Q138,Y138,AG138,AO138,AW138,BE138,BM138,BU138,CC138,CK138))</f>
        <v>0</v>
      </c>
      <c r="G138" s="3">
        <f>IF(Inputs!$B$27&lt;&gt;"Ready","PENDING INPUTS",SUM(L138,T138,AB138,AJ138,AR138,AZ138,BH138,BP138,BX138,CF138))</f>
        <v>0</v>
      </c>
      <c r="H138" s="3">
        <f>IF(Inputs!$B$27&lt;&gt;"Ready","PENDING INPUTS",SUM(M138,U138,AC138,AK138,AS138,BA138,BI138,BQ138,BY138,CG138))</f>
        <v>0</v>
      </c>
      <c r="I138" s="3">
        <f>IF(Inputs!$B$27&lt;&gt;"Ready","PENDING INPUTS",SUM(R138,Z138,AH138,AP138,AX138,BF138,BN138,BV138,CD138,CL138))</f>
        <v>0</v>
      </c>
      <c r="J138" t="str">
        <f>IF(Inputs!$B$27&lt;&gt;"Ready","PENDING INPUTS",IF(A138&gt;Inputs!$B$6,"Beyond horizon",IF(E138&gt;0.005,"MINIMUM SHORTFALL",IF(I138&lt;0.005,"Paid off","In progress"))))</f>
        <v>Beyond horizon</v>
      </c>
      <c r="K138" s="3">
        <f>IF(Inputs!$B$27&lt;&gt;"Ready","PENDING INPUTS",R137)</f>
        <v>0</v>
      </c>
      <c r="L138" s="3">
        <f>IF(Inputs!$B$27&lt;&gt;"Ready","PENDING INPUTS",IF(A138&lt;=Inputs!$B$6,ROUND(K138*Inputs!C14/12,2),0))</f>
        <v>0</v>
      </c>
      <c r="M138" s="3">
        <f>IF(Inputs!$B$27&lt;&gt;"Ready","PENDING INPUTS",IF(AND(A138&lt;=Inputs!$B$6,K138&gt;0),Inputs!G14,0))</f>
        <v>0</v>
      </c>
      <c r="N138" s="3">
        <f>IF(Inputs!$B$27&lt;&gt;"Ready","PENDING INPUTS",IF(A138&gt;Inputs!$B$6,0,MIN((K138+L138+M138),IF(Inputs!H14=1,Inputs!D14,MAX(Inputs!F14,ROUND(K138*Inputs!E14+L138+M138,2))))))</f>
        <v>0</v>
      </c>
      <c r="O138">
        <f>IF(Inputs!$B$27&lt;&gt;"Ready","PENDING INPUTS",IF(K138&lt;=0,99,1+IF(AND(S138&gt;0,OR(S138&lt;K138,AND(S138=K138,1&lt;0))),1,0)+IF(AND(AA138&gt;0,OR(AA138&lt;K138,AND(AA138=K138,2&lt;0))),1,0)+IF(AND(AI138&gt;0,OR(AI138&lt;K138,AND(AI138=K138,3&lt;0))),1,0)+IF(AND(AQ138&gt;0,OR(AQ138&lt;K138,AND(AQ138=K138,4&lt;0))),1,0)+IF(AND(AY138&gt;0,OR(AY138&lt;K138,AND(AY138=K138,5&lt;0))),1,0)+IF(AND(BG138&gt;0,OR(BG138&lt;K138,AND(BG138=K138,6&lt;0))),1,0)+IF(AND(BO138&gt;0,OR(BO138&lt;K138,AND(BO138=K138,7&lt;0))),1,0)+IF(AND(BW138&gt;0,OR(BW138&lt;K138,AND(BW138=K138,8&lt;0))),1,0)+IF(AND(CE138&gt;0,OR(CE138&lt;K138,AND(CE138=K138,9&lt;0))),1,0)))</f>
        <v>99</v>
      </c>
      <c r="P138" s="3">
        <f>IF(Inputs!$B$27&lt;&gt;"Ready","PENDING INPUTS",IF(A138&gt;Inputs!$B$6,0,MIN(MAX(0,(K138+L138+M138)-N138),MAX(0,C138-D138-(IF(O138&lt;O138,K138+L138+M138-N138,0)+IF(W138&lt;O138,S138+T138+U138-V138,0)+IF(AE138&lt;O138,AA138+AB138+AC138-AD138,0)+IF(AM138&lt;O138,AI138+AJ138+AK138-AL138,0)+IF(AU138&lt;O138,AQ138+AR138+AS138-AT138,0)+IF(BC138&lt;O138,AY138+AZ138+BA138-BB138,0)+IF(BK138&lt;O138,BG138+BH138+BI138-BJ138,0)+IF(BS138&lt;O138,BO138+BP138+BQ138-BR138,0)+IF(CA138&lt;O138,BW138+BX138+BY138-BZ138,0)+IF(CI138&lt;O138,CE138+CF138+CG138-CH138,0))))))</f>
        <v>0</v>
      </c>
      <c r="Q138" s="3">
        <f>IF(Inputs!$B$27&lt;&gt;"Ready","PENDING INPUTS",MIN((K138+L138+M138),IF(D138&gt;C138,IF(D138=0,0,N138*C138/D138),N138+P138)))</f>
        <v>0</v>
      </c>
      <c r="R138" s="3">
        <f>IF(Inputs!$B$27&lt;&gt;"Ready","PENDING INPUTS",MAX(0,(K138+L138+M138)-Q138))</f>
        <v>0</v>
      </c>
      <c r="S138" s="3">
        <f>IF(Inputs!$B$27&lt;&gt;"Ready","PENDING INPUTS",Z137)</f>
        <v>0</v>
      </c>
      <c r="T138" s="3">
        <f>IF(Inputs!$B$27&lt;&gt;"Ready","PENDING INPUTS",IF(A138&lt;=Inputs!$B$6,ROUND(S138*Inputs!C15/12,2),0))</f>
        <v>0</v>
      </c>
      <c r="U138" s="3">
        <f>IF(Inputs!$B$27&lt;&gt;"Ready","PENDING INPUTS",IF(AND(A138&lt;=Inputs!$B$6,S138&gt;0),Inputs!G15,0))</f>
        <v>0</v>
      </c>
      <c r="V138" s="3">
        <f>IF(Inputs!$B$27&lt;&gt;"Ready","PENDING INPUTS",IF(A138&gt;Inputs!$B$6,0,MIN((S138+T138+U138),IF(Inputs!H15=1,Inputs!D15,MAX(Inputs!F15,ROUND(S138*Inputs!E15+T138+U138,2))))))</f>
        <v>0</v>
      </c>
      <c r="W138">
        <f>IF(Inputs!$B$27&lt;&gt;"Ready","PENDING INPUTS",IF(S138&lt;=0,99,1+IF(AND(K138&gt;0,OR(K138&lt;S138,AND(K138=S138,0&lt;1))),1,0)+IF(AND(AA138&gt;0,OR(AA138&lt;S138,AND(AA138=S138,2&lt;1))),1,0)+IF(AND(AI138&gt;0,OR(AI138&lt;S138,AND(AI138=S138,3&lt;1))),1,0)+IF(AND(AQ138&gt;0,OR(AQ138&lt;S138,AND(AQ138=S138,4&lt;1))),1,0)+IF(AND(AY138&gt;0,OR(AY138&lt;S138,AND(AY138=S138,5&lt;1))),1,0)+IF(AND(BG138&gt;0,OR(BG138&lt;S138,AND(BG138=S138,6&lt;1))),1,0)+IF(AND(BO138&gt;0,OR(BO138&lt;S138,AND(BO138=S138,7&lt;1))),1,0)+IF(AND(BW138&gt;0,OR(BW138&lt;S138,AND(BW138=S138,8&lt;1))),1,0)+IF(AND(CE138&gt;0,OR(CE138&lt;S138,AND(CE138=S138,9&lt;1))),1,0)))</f>
        <v>99</v>
      </c>
      <c r="X138" s="3">
        <f>IF(Inputs!$B$27&lt;&gt;"Ready","PENDING INPUTS",IF(A138&gt;Inputs!$B$6,0,MIN(MAX(0,(S138+T138+U138)-V138),MAX(0,C138-D138-(IF(O138&lt;W138,K138+L138+M138-N138,0)+IF(W138&lt;W138,S138+T138+U138-V138,0)+IF(AE138&lt;W138,AA138+AB138+AC138-AD138,0)+IF(AM138&lt;W138,AI138+AJ138+AK138-AL138,0)+IF(AU138&lt;W138,AQ138+AR138+AS138-AT138,0)+IF(BC138&lt;W138,AY138+AZ138+BA138-BB138,0)+IF(BK138&lt;W138,BG138+BH138+BI138-BJ138,0)+IF(BS138&lt;W138,BO138+BP138+BQ138-BR138,0)+IF(CA138&lt;W138,BW138+BX138+BY138-BZ138,0)+IF(CI138&lt;W138,CE138+CF138+CG138-CH138,0))))))</f>
        <v>0</v>
      </c>
      <c r="Y138" s="3">
        <f>IF(Inputs!$B$27&lt;&gt;"Ready","PENDING INPUTS",MIN((S138+T138+U138),IF(D138&gt;C138,IF(D138=0,0,V138*C138/D138),V138+X138)))</f>
        <v>0</v>
      </c>
      <c r="Z138" s="3">
        <f>IF(Inputs!$B$27&lt;&gt;"Ready","PENDING INPUTS",MAX(0,(S138+T138+U138)-Y138))</f>
        <v>0</v>
      </c>
      <c r="AA138" s="3">
        <f>IF(Inputs!$B$27&lt;&gt;"Ready","PENDING INPUTS",AH137)</f>
        <v>0</v>
      </c>
      <c r="AB138" s="3">
        <f>IF(Inputs!$B$27&lt;&gt;"Ready","PENDING INPUTS",IF(A138&lt;=Inputs!$B$6,ROUND(AA138*Inputs!C16/12,2),0))</f>
        <v>0</v>
      </c>
      <c r="AC138" s="3">
        <f>IF(Inputs!$B$27&lt;&gt;"Ready","PENDING INPUTS",IF(AND(A138&lt;=Inputs!$B$6,AA138&gt;0),Inputs!G16,0))</f>
        <v>0</v>
      </c>
      <c r="AD138" s="3">
        <f>IF(Inputs!$B$27&lt;&gt;"Ready","PENDING INPUTS",IF(A138&gt;Inputs!$B$6,0,MIN((AA138+AB138+AC138),IF(Inputs!H16=1,Inputs!D16,MAX(Inputs!F16,ROUND(AA138*Inputs!E16+AB138+AC138,2))))))</f>
        <v>0</v>
      </c>
      <c r="AE138">
        <f>IF(Inputs!$B$27&lt;&gt;"Ready","PENDING INPUTS",IF(AA138&lt;=0,99,1+IF(AND(K138&gt;0,OR(K138&lt;AA138,AND(K138=AA138,0&lt;2))),1,0)+IF(AND(S138&gt;0,OR(S138&lt;AA138,AND(S138=AA138,1&lt;2))),1,0)+IF(AND(AI138&gt;0,OR(AI138&lt;AA138,AND(AI138=AA138,3&lt;2))),1,0)+IF(AND(AQ138&gt;0,OR(AQ138&lt;AA138,AND(AQ138=AA138,4&lt;2))),1,0)+IF(AND(AY138&gt;0,OR(AY138&lt;AA138,AND(AY138=AA138,5&lt;2))),1,0)+IF(AND(BG138&gt;0,OR(BG138&lt;AA138,AND(BG138=AA138,6&lt;2))),1,0)+IF(AND(BO138&gt;0,OR(BO138&lt;AA138,AND(BO138=AA138,7&lt;2))),1,0)+IF(AND(BW138&gt;0,OR(BW138&lt;AA138,AND(BW138=AA138,8&lt;2))),1,0)+IF(AND(CE138&gt;0,OR(CE138&lt;AA138,AND(CE138=AA138,9&lt;2))),1,0)))</f>
        <v>99</v>
      </c>
      <c r="AF138" s="3">
        <f>IF(Inputs!$B$27&lt;&gt;"Ready","PENDING INPUTS",IF(A138&gt;Inputs!$B$6,0,MIN(MAX(0,(AA138+AB138+AC138)-AD138),MAX(0,C138-D138-(IF(O138&lt;AE138,K138+L138+M138-N138,0)+IF(W138&lt;AE138,S138+T138+U138-V138,0)+IF(AE138&lt;AE138,AA138+AB138+AC138-AD138,0)+IF(AM138&lt;AE138,AI138+AJ138+AK138-AL138,0)+IF(AU138&lt;AE138,AQ138+AR138+AS138-AT138,0)+IF(BC138&lt;AE138,AY138+AZ138+BA138-BB138,0)+IF(BK138&lt;AE138,BG138+BH138+BI138-BJ138,0)+IF(BS138&lt;AE138,BO138+BP138+BQ138-BR138,0)+IF(CA138&lt;AE138,BW138+BX138+BY138-BZ138,0)+IF(CI138&lt;AE138,CE138+CF138+CG138-CH138,0))))))</f>
        <v>0</v>
      </c>
      <c r="AG138" s="3">
        <f>IF(Inputs!$B$27&lt;&gt;"Ready","PENDING INPUTS",MIN((AA138+AB138+AC138),IF(D138&gt;C138,IF(D138=0,0,AD138*C138/D138),AD138+AF138)))</f>
        <v>0</v>
      </c>
      <c r="AH138" s="3">
        <f>IF(Inputs!$B$27&lt;&gt;"Ready","PENDING INPUTS",MAX(0,(AA138+AB138+AC138)-AG138))</f>
        <v>0</v>
      </c>
      <c r="AI138" s="3">
        <f>IF(Inputs!$B$27&lt;&gt;"Ready","PENDING INPUTS",AP137)</f>
        <v>0</v>
      </c>
      <c r="AJ138" s="3">
        <f>IF(Inputs!$B$27&lt;&gt;"Ready","PENDING INPUTS",IF(A138&lt;=Inputs!$B$6,ROUND(AI138*Inputs!C17/12,2),0))</f>
        <v>0</v>
      </c>
      <c r="AK138" s="3">
        <f>IF(Inputs!$B$27&lt;&gt;"Ready","PENDING INPUTS",IF(AND(A138&lt;=Inputs!$B$6,AI138&gt;0),Inputs!G17,0))</f>
        <v>0</v>
      </c>
      <c r="AL138" s="3">
        <f>IF(Inputs!$B$27&lt;&gt;"Ready","PENDING INPUTS",IF(A138&gt;Inputs!$B$6,0,MIN((AI138+AJ138+AK138),IF(Inputs!H17=1,Inputs!D17,MAX(Inputs!F17,ROUND(AI138*Inputs!E17+AJ138+AK138,2))))))</f>
        <v>0</v>
      </c>
      <c r="AM138">
        <f>IF(Inputs!$B$27&lt;&gt;"Ready","PENDING INPUTS",IF(AI138&lt;=0,99,1+IF(AND(K138&gt;0,OR(K138&lt;AI138,AND(K138=AI138,0&lt;3))),1,0)+IF(AND(S138&gt;0,OR(S138&lt;AI138,AND(S138=AI138,1&lt;3))),1,0)+IF(AND(AA138&gt;0,OR(AA138&lt;AI138,AND(AA138=AI138,2&lt;3))),1,0)+IF(AND(AQ138&gt;0,OR(AQ138&lt;AI138,AND(AQ138=AI138,4&lt;3))),1,0)+IF(AND(AY138&gt;0,OR(AY138&lt;AI138,AND(AY138=AI138,5&lt;3))),1,0)+IF(AND(BG138&gt;0,OR(BG138&lt;AI138,AND(BG138=AI138,6&lt;3))),1,0)+IF(AND(BO138&gt;0,OR(BO138&lt;AI138,AND(BO138=AI138,7&lt;3))),1,0)+IF(AND(BW138&gt;0,OR(BW138&lt;AI138,AND(BW138=AI138,8&lt;3))),1,0)+IF(AND(CE138&gt;0,OR(CE138&lt;AI138,AND(CE138=AI138,9&lt;3))),1,0)))</f>
        <v>99</v>
      </c>
      <c r="AN138" s="3">
        <f>IF(Inputs!$B$27&lt;&gt;"Ready","PENDING INPUTS",IF(A138&gt;Inputs!$B$6,0,MIN(MAX(0,(AI138+AJ138+AK138)-AL138),MAX(0,C138-D138-(IF(O138&lt;AM138,K138+L138+M138-N138,0)+IF(W138&lt;AM138,S138+T138+U138-V138,0)+IF(AE138&lt;AM138,AA138+AB138+AC138-AD138,0)+IF(AM138&lt;AM138,AI138+AJ138+AK138-AL138,0)+IF(AU138&lt;AM138,AQ138+AR138+AS138-AT138,0)+IF(BC138&lt;AM138,AY138+AZ138+BA138-BB138,0)+IF(BK138&lt;AM138,BG138+BH138+BI138-BJ138,0)+IF(BS138&lt;AM138,BO138+BP138+BQ138-BR138,0)+IF(CA138&lt;AM138,BW138+BX138+BY138-BZ138,0)+IF(CI138&lt;AM138,CE138+CF138+CG138-CH138,0))))))</f>
        <v>0</v>
      </c>
      <c r="AO138" s="3">
        <f>IF(Inputs!$B$27&lt;&gt;"Ready","PENDING INPUTS",MIN((AI138+AJ138+AK138),IF(D138&gt;C138,IF(D138=0,0,AL138*C138/D138),AL138+AN138)))</f>
        <v>0</v>
      </c>
      <c r="AP138" s="3">
        <f>IF(Inputs!$B$27&lt;&gt;"Ready","PENDING INPUTS",MAX(0,(AI138+AJ138+AK138)-AO138))</f>
        <v>0</v>
      </c>
      <c r="AQ138" s="3">
        <f>IF(Inputs!$B$27&lt;&gt;"Ready","PENDING INPUTS",AX137)</f>
        <v>0</v>
      </c>
      <c r="AR138" s="3">
        <f>IF(Inputs!$B$27&lt;&gt;"Ready","PENDING INPUTS",IF(A138&lt;=Inputs!$B$6,ROUND(AQ138*Inputs!C18/12,2),0))</f>
        <v>0</v>
      </c>
      <c r="AS138" s="3">
        <f>IF(Inputs!$B$27&lt;&gt;"Ready","PENDING INPUTS",IF(AND(A138&lt;=Inputs!$B$6,AQ138&gt;0),Inputs!G18,0))</f>
        <v>0</v>
      </c>
      <c r="AT138" s="3">
        <f>IF(Inputs!$B$27&lt;&gt;"Ready","PENDING INPUTS",IF(A138&gt;Inputs!$B$6,0,MIN((AQ138+AR138+AS138),IF(Inputs!H18=1,Inputs!D18,MAX(Inputs!F18,ROUND(AQ138*Inputs!E18+AR138+AS138,2))))))</f>
        <v>0</v>
      </c>
      <c r="AU138">
        <f>IF(Inputs!$B$27&lt;&gt;"Ready","PENDING INPUTS",IF(AQ138&lt;=0,99,1+IF(AND(K138&gt;0,OR(K138&lt;AQ138,AND(K138=AQ138,0&lt;4))),1,0)+IF(AND(S138&gt;0,OR(S138&lt;AQ138,AND(S138=AQ138,1&lt;4))),1,0)+IF(AND(AA138&gt;0,OR(AA138&lt;AQ138,AND(AA138=AQ138,2&lt;4))),1,0)+IF(AND(AI138&gt;0,OR(AI138&lt;AQ138,AND(AI138=AQ138,3&lt;4))),1,0)+IF(AND(AY138&gt;0,OR(AY138&lt;AQ138,AND(AY138=AQ138,5&lt;4))),1,0)+IF(AND(BG138&gt;0,OR(BG138&lt;AQ138,AND(BG138=AQ138,6&lt;4))),1,0)+IF(AND(BO138&gt;0,OR(BO138&lt;AQ138,AND(BO138=AQ138,7&lt;4))),1,0)+IF(AND(BW138&gt;0,OR(BW138&lt;AQ138,AND(BW138=AQ138,8&lt;4))),1,0)+IF(AND(CE138&gt;0,OR(CE138&lt;AQ138,AND(CE138=AQ138,9&lt;4))),1,0)))</f>
        <v>99</v>
      </c>
      <c r="AV138" s="3">
        <f>IF(Inputs!$B$27&lt;&gt;"Ready","PENDING INPUTS",IF(A138&gt;Inputs!$B$6,0,MIN(MAX(0,(AQ138+AR138+AS138)-AT138),MAX(0,C138-D138-(IF(O138&lt;AU138,K138+L138+M138-N138,0)+IF(W138&lt;AU138,S138+T138+U138-V138,0)+IF(AE138&lt;AU138,AA138+AB138+AC138-AD138,0)+IF(AM138&lt;AU138,AI138+AJ138+AK138-AL138,0)+IF(AU138&lt;AU138,AQ138+AR138+AS138-AT138,0)+IF(BC138&lt;AU138,AY138+AZ138+BA138-BB138,0)+IF(BK138&lt;AU138,BG138+BH138+BI138-BJ138,0)+IF(BS138&lt;AU138,BO138+BP138+BQ138-BR138,0)+IF(CA138&lt;AU138,BW138+BX138+BY138-BZ138,0)+IF(CI138&lt;AU138,CE138+CF138+CG138-CH138,0))))))</f>
        <v>0</v>
      </c>
      <c r="AW138" s="3">
        <f>IF(Inputs!$B$27&lt;&gt;"Ready","PENDING INPUTS",MIN((AQ138+AR138+AS138),IF(D138&gt;C138,IF(D138=0,0,AT138*C138/D138),AT138+AV138)))</f>
        <v>0</v>
      </c>
      <c r="AX138" s="3">
        <f>IF(Inputs!$B$27&lt;&gt;"Ready","PENDING INPUTS",MAX(0,(AQ138+AR138+AS138)-AW138))</f>
        <v>0</v>
      </c>
      <c r="AY138" s="3">
        <f>IF(Inputs!$B$27&lt;&gt;"Ready","PENDING INPUTS",BF137)</f>
        <v>0</v>
      </c>
      <c r="AZ138" s="3">
        <f>IF(Inputs!$B$27&lt;&gt;"Ready","PENDING INPUTS",IF(A138&lt;=Inputs!$B$6,ROUND(AY138*Inputs!C19/12,2),0))</f>
        <v>0</v>
      </c>
      <c r="BA138" s="3">
        <f>IF(Inputs!$B$27&lt;&gt;"Ready","PENDING INPUTS",IF(AND(A138&lt;=Inputs!$B$6,AY138&gt;0),Inputs!G19,0))</f>
        <v>0</v>
      </c>
      <c r="BB138" s="3">
        <f>IF(Inputs!$B$27&lt;&gt;"Ready","PENDING INPUTS",IF(A138&gt;Inputs!$B$6,0,MIN((AY138+AZ138+BA138),IF(Inputs!H19=1,Inputs!D19,MAX(Inputs!F19,ROUND(AY138*Inputs!E19+AZ138+BA138,2))))))</f>
        <v>0</v>
      </c>
      <c r="BC138">
        <f>IF(Inputs!$B$27&lt;&gt;"Ready","PENDING INPUTS",IF(AY138&lt;=0,99,1+IF(AND(K138&gt;0,OR(K138&lt;AY138,AND(K138=AY138,0&lt;5))),1,0)+IF(AND(S138&gt;0,OR(S138&lt;AY138,AND(S138=AY138,1&lt;5))),1,0)+IF(AND(AA138&gt;0,OR(AA138&lt;AY138,AND(AA138=AY138,2&lt;5))),1,0)+IF(AND(AI138&gt;0,OR(AI138&lt;AY138,AND(AI138=AY138,3&lt;5))),1,0)+IF(AND(AQ138&gt;0,OR(AQ138&lt;AY138,AND(AQ138=AY138,4&lt;5))),1,0)+IF(AND(BG138&gt;0,OR(BG138&lt;AY138,AND(BG138=AY138,6&lt;5))),1,0)+IF(AND(BO138&gt;0,OR(BO138&lt;AY138,AND(BO138=AY138,7&lt;5))),1,0)+IF(AND(BW138&gt;0,OR(BW138&lt;AY138,AND(BW138=AY138,8&lt;5))),1,0)+IF(AND(CE138&gt;0,OR(CE138&lt;AY138,AND(CE138=AY138,9&lt;5))),1,0)))</f>
        <v>99</v>
      </c>
      <c r="BD138" s="3">
        <f>IF(Inputs!$B$27&lt;&gt;"Ready","PENDING INPUTS",IF(A138&gt;Inputs!$B$6,0,MIN(MAX(0,(AY138+AZ138+BA138)-BB138),MAX(0,C138-D138-(IF(O138&lt;BC138,K138+L138+M138-N138,0)+IF(W138&lt;BC138,S138+T138+U138-V138,0)+IF(AE138&lt;BC138,AA138+AB138+AC138-AD138,0)+IF(AM138&lt;BC138,AI138+AJ138+AK138-AL138,0)+IF(AU138&lt;BC138,AQ138+AR138+AS138-AT138,0)+IF(BC138&lt;BC138,AY138+AZ138+BA138-BB138,0)+IF(BK138&lt;BC138,BG138+BH138+BI138-BJ138,0)+IF(BS138&lt;BC138,BO138+BP138+BQ138-BR138,0)+IF(CA138&lt;BC138,BW138+BX138+BY138-BZ138,0)+IF(CI138&lt;BC138,CE138+CF138+CG138-CH138,0))))))</f>
        <v>0</v>
      </c>
      <c r="BE138" s="3">
        <f>IF(Inputs!$B$27&lt;&gt;"Ready","PENDING INPUTS",MIN((AY138+AZ138+BA138),IF(D138&gt;C138,IF(D138=0,0,BB138*C138/D138),BB138+BD138)))</f>
        <v>0</v>
      </c>
      <c r="BF138" s="3">
        <f>IF(Inputs!$B$27&lt;&gt;"Ready","PENDING INPUTS",MAX(0,(AY138+AZ138+BA138)-BE138))</f>
        <v>0</v>
      </c>
      <c r="BG138" s="3">
        <f>IF(Inputs!$B$27&lt;&gt;"Ready","PENDING INPUTS",BN137)</f>
        <v>0</v>
      </c>
      <c r="BH138" s="3">
        <f>IF(Inputs!$B$27&lt;&gt;"Ready","PENDING INPUTS",IF(A138&lt;=Inputs!$B$6,ROUND(BG138*Inputs!C20/12,2),0))</f>
        <v>0</v>
      </c>
      <c r="BI138" s="3">
        <f>IF(Inputs!$B$27&lt;&gt;"Ready","PENDING INPUTS",IF(AND(A138&lt;=Inputs!$B$6,BG138&gt;0),Inputs!G20,0))</f>
        <v>0</v>
      </c>
      <c r="BJ138" s="3">
        <f>IF(Inputs!$B$27&lt;&gt;"Ready","PENDING INPUTS",IF(A138&gt;Inputs!$B$6,0,MIN((BG138+BH138+BI138),IF(Inputs!H20=1,Inputs!D20,MAX(Inputs!F20,ROUND(BG138*Inputs!E20+BH138+BI138,2))))))</f>
        <v>0</v>
      </c>
      <c r="BK138">
        <f>IF(Inputs!$B$27&lt;&gt;"Ready","PENDING INPUTS",IF(BG138&lt;=0,99,1+IF(AND(K138&gt;0,OR(K138&lt;BG138,AND(K138=BG138,0&lt;6))),1,0)+IF(AND(S138&gt;0,OR(S138&lt;BG138,AND(S138=BG138,1&lt;6))),1,0)+IF(AND(AA138&gt;0,OR(AA138&lt;BG138,AND(AA138=BG138,2&lt;6))),1,0)+IF(AND(AI138&gt;0,OR(AI138&lt;BG138,AND(AI138=BG138,3&lt;6))),1,0)+IF(AND(AQ138&gt;0,OR(AQ138&lt;BG138,AND(AQ138=BG138,4&lt;6))),1,0)+IF(AND(AY138&gt;0,OR(AY138&lt;BG138,AND(AY138=BG138,5&lt;6))),1,0)+IF(AND(BO138&gt;0,OR(BO138&lt;BG138,AND(BO138=BG138,7&lt;6))),1,0)+IF(AND(BW138&gt;0,OR(BW138&lt;BG138,AND(BW138=BG138,8&lt;6))),1,0)+IF(AND(CE138&gt;0,OR(CE138&lt;BG138,AND(CE138=BG138,9&lt;6))),1,0)))</f>
        <v>99</v>
      </c>
      <c r="BL138" s="3">
        <f>IF(Inputs!$B$27&lt;&gt;"Ready","PENDING INPUTS",IF(A138&gt;Inputs!$B$6,0,MIN(MAX(0,(BG138+BH138+BI138)-BJ138),MAX(0,C138-D138-(IF(O138&lt;BK138,K138+L138+M138-N138,0)+IF(W138&lt;BK138,S138+T138+U138-V138,0)+IF(AE138&lt;BK138,AA138+AB138+AC138-AD138,0)+IF(AM138&lt;BK138,AI138+AJ138+AK138-AL138,0)+IF(AU138&lt;BK138,AQ138+AR138+AS138-AT138,0)+IF(BC138&lt;BK138,AY138+AZ138+BA138-BB138,0)+IF(BK138&lt;BK138,BG138+BH138+BI138-BJ138,0)+IF(BS138&lt;BK138,BO138+BP138+BQ138-BR138,0)+IF(CA138&lt;BK138,BW138+BX138+BY138-BZ138,0)+IF(CI138&lt;BK138,CE138+CF138+CG138-CH138,0))))))</f>
        <v>0</v>
      </c>
      <c r="BM138" s="3">
        <f>IF(Inputs!$B$27&lt;&gt;"Ready","PENDING INPUTS",MIN((BG138+BH138+BI138),IF(D138&gt;C138,IF(D138=0,0,BJ138*C138/D138),BJ138+BL138)))</f>
        <v>0</v>
      </c>
      <c r="BN138" s="3">
        <f>IF(Inputs!$B$27&lt;&gt;"Ready","PENDING INPUTS",MAX(0,(BG138+BH138+BI138)-BM138))</f>
        <v>0</v>
      </c>
      <c r="BO138" s="3">
        <f>IF(Inputs!$B$27&lt;&gt;"Ready","PENDING INPUTS",BV137)</f>
        <v>0</v>
      </c>
      <c r="BP138" s="3">
        <f>IF(Inputs!$B$27&lt;&gt;"Ready","PENDING INPUTS",IF(A138&lt;=Inputs!$B$6,ROUND(BO138*Inputs!C21/12,2),0))</f>
        <v>0</v>
      </c>
      <c r="BQ138" s="3">
        <f>IF(Inputs!$B$27&lt;&gt;"Ready","PENDING INPUTS",IF(AND(A138&lt;=Inputs!$B$6,BO138&gt;0),Inputs!G21,0))</f>
        <v>0</v>
      </c>
      <c r="BR138" s="3">
        <f>IF(Inputs!$B$27&lt;&gt;"Ready","PENDING INPUTS",IF(A138&gt;Inputs!$B$6,0,MIN((BO138+BP138+BQ138),IF(Inputs!H21=1,Inputs!D21,MAX(Inputs!F21,ROUND(BO138*Inputs!E21+BP138+BQ138,2))))))</f>
        <v>0</v>
      </c>
      <c r="BS138">
        <f>IF(Inputs!$B$27&lt;&gt;"Ready","PENDING INPUTS",IF(BO138&lt;=0,99,1+IF(AND(K138&gt;0,OR(K138&lt;BO138,AND(K138=BO138,0&lt;7))),1,0)+IF(AND(S138&gt;0,OR(S138&lt;BO138,AND(S138=BO138,1&lt;7))),1,0)+IF(AND(AA138&gt;0,OR(AA138&lt;BO138,AND(AA138=BO138,2&lt;7))),1,0)+IF(AND(AI138&gt;0,OR(AI138&lt;BO138,AND(AI138=BO138,3&lt;7))),1,0)+IF(AND(AQ138&gt;0,OR(AQ138&lt;BO138,AND(AQ138=BO138,4&lt;7))),1,0)+IF(AND(AY138&gt;0,OR(AY138&lt;BO138,AND(AY138=BO138,5&lt;7))),1,0)+IF(AND(BG138&gt;0,OR(BG138&lt;BO138,AND(BG138=BO138,6&lt;7))),1,0)+IF(AND(BW138&gt;0,OR(BW138&lt;BO138,AND(BW138=BO138,8&lt;7))),1,0)+IF(AND(CE138&gt;0,OR(CE138&lt;BO138,AND(CE138=BO138,9&lt;7))),1,0)))</f>
        <v>99</v>
      </c>
      <c r="BT138" s="3">
        <f>IF(Inputs!$B$27&lt;&gt;"Ready","PENDING INPUTS",IF(A138&gt;Inputs!$B$6,0,MIN(MAX(0,(BO138+BP138+BQ138)-BR138),MAX(0,C138-D138-(IF(O138&lt;BS138,K138+L138+M138-N138,0)+IF(W138&lt;BS138,S138+T138+U138-V138,0)+IF(AE138&lt;BS138,AA138+AB138+AC138-AD138,0)+IF(AM138&lt;BS138,AI138+AJ138+AK138-AL138,0)+IF(AU138&lt;BS138,AQ138+AR138+AS138-AT138,0)+IF(BC138&lt;BS138,AY138+AZ138+BA138-BB138,0)+IF(BK138&lt;BS138,BG138+BH138+BI138-BJ138,0)+IF(BS138&lt;BS138,BO138+BP138+BQ138-BR138,0)+IF(CA138&lt;BS138,BW138+BX138+BY138-BZ138,0)+IF(CI138&lt;BS138,CE138+CF138+CG138-CH138,0))))))</f>
        <v>0</v>
      </c>
      <c r="BU138" s="3">
        <f>IF(Inputs!$B$27&lt;&gt;"Ready","PENDING INPUTS",MIN((BO138+BP138+BQ138),IF(D138&gt;C138,IF(D138=0,0,BR138*C138/D138),BR138+BT138)))</f>
        <v>0</v>
      </c>
      <c r="BV138" s="3">
        <f>IF(Inputs!$B$27&lt;&gt;"Ready","PENDING INPUTS",MAX(0,(BO138+BP138+BQ138)-BU138))</f>
        <v>0</v>
      </c>
      <c r="BW138" s="3">
        <f>IF(Inputs!$B$27&lt;&gt;"Ready","PENDING INPUTS",CD137)</f>
        <v>0</v>
      </c>
      <c r="BX138" s="3">
        <f>IF(Inputs!$B$27&lt;&gt;"Ready","PENDING INPUTS",IF(A138&lt;=Inputs!$B$6,ROUND(BW138*Inputs!C22/12,2),0))</f>
        <v>0</v>
      </c>
      <c r="BY138" s="3">
        <f>IF(Inputs!$B$27&lt;&gt;"Ready","PENDING INPUTS",IF(AND(A138&lt;=Inputs!$B$6,BW138&gt;0),Inputs!G22,0))</f>
        <v>0</v>
      </c>
      <c r="BZ138" s="3">
        <f>IF(Inputs!$B$27&lt;&gt;"Ready","PENDING INPUTS",IF(A138&gt;Inputs!$B$6,0,MIN((BW138+BX138+BY138),IF(Inputs!H22=1,Inputs!D22,MAX(Inputs!F22,ROUND(BW138*Inputs!E22+BX138+BY138,2))))))</f>
        <v>0</v>
      </c>
      <c r="CA138">
        <f>IF(Inputs!$B$27&lt;&gt;"Ready","PENDING INPUTS",IF(BW138&lt;=0,99,1+IF(AND(K138&gt;0,OR(K138&lt;BW138,AND(K138=BW138,0&lt;8))),1,0)+IF(AND(S138&gt;0,OR(S138&lt;BW138,AND(S138=BW138,1&lt;8))),1,0)+IF(AND(AA138&gt;0,OR(AA138&lt;BW138,AND(AA138=BW138,2&lt;8))),1,0)+IF(AND(AI138&gt;0,OR(AI138&lt;BW138,AND(AI138=BW138,3&lt;8))),1,0)+IF(AND(AQ138&gt;0,OR(AQ138&lt;BW138,AND(AQ138=BW138,4&lt;8))),1,0)+IF(AND(AY138&gt;0,OR(AY138&lt;BW138,AND(AY138=BW138,5&lt;8))),1,0)+IF(AND(BG138&gt;0,OR(BG138&lt;BW138,AND(BG138=BW138,6&lt;8))),1,0)+IF(AND(BO138&gt;0,OR(BO138&lt;BW138,AND(BO138=BW138,7&lt;8))),1,0)+IF(AND(CE138&gt;0,OR(CE138&lt;BW138,AND(CE138=BW138,9&lt;8))),1,0)))</f>
        <v>99</v>
      </c>
      <c r="CB138" s="3">
        <f>IF(Inputs!$B$27&lt;&gt;"Ready","PENDING INPUTS",IF(A138&gt;Inputs!$B$6,0,MIN(MAX(0,(BW138+BX138+BY138)-BZ138),MAX(0,C138-D138-(IF(O138&lt;CA138,K138+L138+M138-N138,0)+IF(W138&lt;CA138,S138+T138+U138-V138,0)+IF(AE138&lt;CA138,AA138+AB138+AC138-AD138,0)+IF(AM138&lt;CA138,AI138+AJ138+AK138-AL138,0)+IF(AU138&lt;CA138,AQ138+AR138+AS138-AT138,0)+IF(BC138&lt;CA138,AY138+AZ138+BA138-BB138,0)+IF(BK138&lt;CA138,BG138+BH138+BI138-BJ138,0)+IF(BS138&lt;CA138,BO138+BP138+BQ138-BR138,0)+IF(CA138&lt;CA138,BW138+BX138+BY138-BZ138,0)+IF(CI138&lt;CA138,CE138+CF138+CG138-CH138,0))))))</f>
        <v>0</v>
      </c>
      <c r="CC138" s="3">
        <f>IF(Inputs!$B$27&lt;&gt;"Ready","PENDING INPUTS",MIN((BW138+BX138+BY138),IF(D138&gt;C138,IF(D138=0,0,BZ138*C138/D138),BZ138+CB138)))</f>
        <v>0</v>
      </c>
      <c r="CD138" s="3">
        <f>IF(Inputs!$B$27&lt;&gt;"Ready","PENDING INPUTS",MAX(0,(BW138+BX138+BY138)-CC138))</f>
        <v>0</v>
      </c>
      <c r="CE138" s="3">
        <f>IF(Inputs!$B$27&lt;&gt;"Ready","PENDING INPUTS",CL137)</f>
        <v>0</v>
      </c>
      <c r="CF138" s="3">
        <f>IF(Inputs!$B$27&lt;&gt;"Ready","PENDING INPUTS",IF(A138&lt;=Inputs!$B$6,ROUND(CE138*Inputs!C23/12,2),0))</f>
        <v>0</v>
      </c>
      <c r="CG138" s="3">
        <f>IF(Inputs!$B$27&lt;&gt;"Ready","PENDING INPUTS",IF(AND(A138&lt;=Inputs!$B$6,CE138&gt;0),Inputs!G23,0))</f>
        <v>0</v>
      </c>
      <c r="CH138" s="3">
        <f>IF(Inputs!$B$27&lt;&gt;"Ready","PENDING INPUTS",IF(A138&gt;Inputs!$B$6,0,MIN((CE138+CF138+CG138),IF(Inputs!H23=1,Inputs!D23,MAX(Inputs!F23,ROUND(CE138*Inputs!E23+CF138+CG138,2))))))</f>
        <v>0</v>
      </c>
      <c r="CI138">
        <f>IF(Inputs!$B$27&lt;&gt;"Ready","PENDING INPUTS",IF(CE138&lt;=0,99,1+IF(AND(K138&gt;0,OR(K138&lt;CE138,AND(K138=CE138,0&lt;9))),1,0)+IF(AND(S138&gt;0,OR(S138&lt;CE138,AND(S138=CE138,1&lt;9))),1,0)+IF(AND(AA138&gt;0,OR(AA138&lt;CE138,AND(AA138=CE138,2&lt;9))),1,0)+IF(AND(AI138&gt;0,OR(AI138&lt;CE138,AND(AI138=CE138,3&lt;9))),1,0)+IF(AND(AQ138&gt;0,OR(AQ138&lt;CE138,AND(AQ138=CE138,4&lt;9))),1,0)+IF(AND(AY138&gt;0,OR(AY138&lt;CE138,AND(AY138=CE138,5&lt;9))),1,0)+IF(AND(BG138&gt;0,OR(BG138&lt;CE138,AND(BG138=CE138,6&lt;9))),1,0)+IF(AND(BO138&gt;0,OR(BO138&lt;CE138,AND(BO138=CE138,7&lt;9))),1,0)+IF(AND(BW138&gt;0,OR(BW138&lt;CE138,AND(BW138=CE138,8&lt;9))),1,0)))</f>
        <v>99</v>
      </c>
      <c r="CJ138" s="3">
        <f>IF(Inputs!$B$27&lt;&gt;"Ready","PENDING INPUTS",IF(A138&gt;Inputs!$B$6,0,MIN(MAX(0,(CE138+CF138+CG138)-CH138),MAX(0,C138-D138-(IF(O138&lt;CI138,K138+L138+M138-N138,0)+IF(W138&lt;CI138,S138+T138+U138-V138,0)+IF(AE138&lt;CI138,AA138+AB138+AC138-AD138,0)+IF(AM138&lt;CI138,AI138+AJ138+AK138-AL138,0)+IF(AU138&lt;CI138,AQ138+AR138+AS138-AT138,0)+IF(BC138&lt;CI138,AY138+AZ138+BA138-BB138,0)+IF(BK138&lt;CI138,BG138+BH138+BI138-BJ138,0)+IF(BS138&lt;CI138,BO138+BP138+BQ138-BR138,0)+IF(CA138&lt;CI138,BW138+BX138+BY138-BZ138,0)+IF(CI138&lt;CI138,CE138+CF138+CG138-CH138,0))))))</f>
        <v>0</v>
      </c>
      <c r="CK138" s="3">
        <f>IF(Inputs!$B$27&lt;&gt;"Ready","PENDING INPUTS",MIN((CE138+CF138+CG138),IF(D138&gt;C138,IF(D138=0,0,CH138*C138/D138),CH138+CJ138)))</f>
        <v>0</v>
      </c>
      <c r="CL138" s="3">
        <f>IF(Inputs!$B$27&lt;&gt;"Ready","PENDING INPUTS",MAX(0,(CE138+CF138+CG138)-CK138))</f>
        <v>0</v>
      </c>
    </row>
    <row r="139" spans="1:90" ht="27.95" customHeight="1" x14ac:dyDescent="0.25">
      <c r="A139">
        <v>135</v>
      </c>
      <c r="B139" s="13">
        <f>IF(Inputs!$B$27&lt;&gt;"Ready","PENDING INPUTS",EDATE(Inputs!$B$5,A139-1))</f>
        <v>50375</v>
      </c>
      <c r="C139" s="3">
        <f>IF(Inputs!$B$27&lt;&gt;"Ready","PENDING INPUTS",IF(A139&lt;=Inputs!$B$6,MAX(0,Inputs!$B$4+IF(A139=Inputs!$B$7,Inputs!$B$8,0)+IF(A139=Inputs!$B$9,Inputs!$B$10,0)),0))</f>
        <v>0</v>
      </c>
      <c r="D139" s="3">
        <f>IF(Inputs!$B$27&lt;&gt;"Ready","PENDING INPUTS",SUM(N139,V139,AD139,AL139,AT139,BB139,BJ139,BR139,BZ139,CH139))</f>
        <v>0</v>
      </c>
      <c r="E139" s="3">
        <f>IF(Inputs!$B$27&lt;&gt;"Ready","PENDING INPUTS",MAX(0,D139-C139))</f>
        <v>0</v>
      </c>
      <c r="F139" s="3">
        <f>IF(Inputs!$B$27&lt;&gt;"Ready","PENDING INPUTS",SUM(Q139,Y139,AG139,AO139,AW139,BE139,BM139,BU139,CC139,CK139))</f>
        <v>0</v>
      </c>
      <c r="G139" s="3">
        <f>IF(Inputs!$B$27&lt;&gt;"Ready","PENDING INPUTS",SUM(L139,T139,AB139,AJ139,AR139,AZ139,BH139,BP139,BX139,CF139))</f>
        <v>0</v>
      </c>
      <c r="H139" s="3">
        <f>IF(Inputs!$B$27&lt;&gt;"Ready","PENDING INPUTS",SUM(M139,U139,AC139,AK139,AS139,BA139,BI139,BQ139,BY139,CG139))</f>
        <v>0</v>
      </c>
      <c r="I139" s="3">
        <f>IF(Inputs!$B$27&lt;&gt;"Ready","PENDING INPUTS",SUM(R139,Z139,AH139,AP139,AX139,BF139,BN139,BV139,CD139,CL139))</f>
        <v>0</v>
      </c>
      <c r="J139" t="str">
        <f>IF(Inputs!$B$27&lt;&gt;"Ready","PENDING INPUTS",IF(A139&gt;Inputs!$B$6,"Beyond horizon",IF(E139&gt;0.005,"MINIMUM SHORTFALL",IF(I139&lt;0.005,"Paid off","In progress"))))</f>
        <v>Beyond horizon</v>
      </c>
      <c r="K139" s="3">
        <f>IF(Inputs!$B$27&lt;&gt;"Ready","PENDING INPUTS",R138)</f>
        <v>0</v>
      </c>
      <c r="L139" s="3">
        <f>IF(Inputs!$B$27&lt;&gt;"Ready","PENDING INPUTS",IF(A139&lt;=Inputs!$B$6,ROUND(K139*Inputs!C14/12,2),0))</f>
        <v>0</v>
      </c>
      <c r="M139" s="3">
        <f>IF(Inputs!$B$27&lt;&gt;"Ready","PENDING INPUTS",IF(AND(A139&lt;=Inputs!$B$6,K139&gt;0),Inputs!G14,0))</f>
        <v>0</v>
      </c>
      <c r="N139" s="3">
        <f>IF(Inputs!$B$27&lt;&gt;"Ready","PENDING INPUTS",IF(A139&gt;Inputs!$B$6,0,MIN((K139+L139+M139),IF(Inputs!H14=1,Inputs!D14,MAX(Inputs!F14,ROUND(K139*Inputs!E14+L139+M139,2))))))</f>
        <v>0</v>
      </c>
      <c r="O139">
        <f>IF(Inputs!$B$27&lt;&gt;"Ready","PENDING INPUTS",IF(K139&lt;=0,99,1+IF(AND(S139&gt;0,OR(S139&lt;K139,AND(S139=K139,1&lt;0))),1,0)+IF(AND(AA139&gt;0,OR(AA139&lt;K139,AND(AA139=K139,2&lt;0))),1,0)+IF(AND(AI139&gt;0,OR(AI139&lt;K139,AND(AI139=K139,3&lt;0))),1,0)+IF(AND(AQ139&gt;0,OR(AQ139&lt;K139,AND(AQ139=K139,4&lt;0))),1,0)+IF(AND(AY139&gt;0,OR(AY139&lt;K139,AND(AY139=K139,5&lt;0))),1,0)+IF(AND(BG139&gt;0,OR(BG139&lt;K139,AND(BG139=K139,6&lt;0))),1,0)+IF(AND(BO139&gt;0,OR(BO139&lt;K139,AND(BO139=K139,7&lt;0))),1,0)+IF(AND(BW139&gt;0,OR(BW139&lt;K139,AND(BW139=K139,8&lt;0))),1,0)+IF(AND(CE139&gt;0,OR(CE139&lt;K139,AND(CE139=K139,9&lt;0))),1,0)))</f>
        <v>99</v>
      </c>
      <c r="P139" s="3">
        <f>IF(Inputs!$B$27&lt;&gt;"Ready","PENDING INPUTS",IF(A139&gt;Inputs!$B$6,0,MIN(MAX(0,(K139+L139+M139)-N139),MAX(0,C139-D139-(IF(O139&lt;O139,K139+L139+M139-N139,0)+IF(W139&lt;O139,S139+T139+U139-V139,0)+IF(AE139&lt;O139,AA139+AB139+AC139-AD139,0)+IF(AM139&lt;O139,AI139+AJ139+AK139-AL139,0)+IF(AU139&lt;O139,AQ139+AR139+AS139-AT139,0)+IF(BC139&lt;O139,AY139+AZ139+BA139-BB139,0)+IF(BK139&lt;O139,BG139+BH139+BI139-BJ139,0)+IF(BS139&lt;O139,BO139+BP139+BQ139-BR139,0)+IF(CA139&lt;O139,BW139+BX139+BY139-BZ139,0)+IF(CI139&lt;O139,CE139+CF139+CG139-CH139,0))))))</f>
        <v>0</v>
      </c>
      <c r="Q139" s="3">
        <f>IF(Inputs!$B$27&lt;&gt;"Ready","PENDING INPUTS",MIN((K139+L139+M139),IF(D139&gt;C139,IF(D139=0,0,N139*C139/D139),N139+P139)))</f>
        <v>0</v>
      </c>
      <c r="R139" s="3">
        <f>IF(Inputs!$B$27&lt;&gt;"Ready","PENDING INPUTS",MAX(0,(K139+L139+M139)-Q139))</f>
        <v>0</v>
      </c>
      <c r="S139" s="3">
        <f>IF(Inputs!$B$27&lt;&gt;"Ready","PENDING INPUTS",Z138)</f>
        <v>0</v>
      </c>
      <c r="T139" s="3">
        <f>IF(Inputs!$B$27&lt;&gt;"Ready","PENDING INPUTS",IF(A139&lt;=Inputs!$B$6,ROUND(S139*Inputs!C15/12,2),0))</f>
        <v>0</v>
      </c>
      <c r="U139" s="3">
        <f>IF(Inputs!$B$27&lt;&gt;"Ready","PENDING INPUTS",IF(AND(A139&lt;=Inputs!$B$6,S139&gt;0),Inputs!G15,0))</f>
        <v>0</v>
      </c>
      <c r="V139" s="3">
        <f>IF(Inputs!$B$27&lt;&gt;"Ready","PENDING INPUTS",IF(A139&gt;Inputs!$B$6,0,MIN((S139+T139+U139),IF(Inputs!H15=1,Inputs!D15,MAX(Inputs!F15,ROUND(S139*Inputs!E15+T139+U139,2))))))</f>
        <v>0</v>
      </c>
      <c r="W139">
        <f>IF(Inputs!$B$27&lt;&gt;"Ready","PENDING INPUTS",IF(S139&lt;=0,99,1+IF(AND(K139&gt;0,OR(K139&lt;S139,AND(K139=S139,0&lt;1))),1,0)+IF(AND(AA139&gt;0,OR(AA139&lt;S139,AND(AA139=S139,2&lt;1))),1,0)+IF(AND(AI139&gt;0,OR(AI139&lt;S139,AND(AI139=S139,3&lt;1))),1,0)+IF(AND(AQ139&gt;0,OR(AQ139&lt;S139,AND(AQ139=S139,4&lt;1))),1,0)+IF(AND(AY139&gt;0,OR(AY139&lt;S139,AND(AY139=S139,5&lt;1))),1,0)+IF(AND(BG139&gt;0,OR(BG139&lt;S139,AND(BG139=S139,6&lt;1))),1,0)+IF(AND(BO139&gt;0,OR(BO139&lt;S139,AND(BO139=S139,7&lt;1))),1,0)+IF(AND(BW139&gt;0,OR(BW139&lt;S139,AND(BW139=S139,8&lt;1))),1,0)+IF(AND(CE139&gt;0,OR(CE139&lt;S139,AND(CE139=S139,9&lt;1))),1,0)))</f>
        <v>99</v>
      </c>
      <c r="X139" s="3">
        <f>IF(Inputs!$B$27&lt;&gt;"Ready","PENDING INPUTS",IF(A139&gt;Inputs!$B$6,0,MIN(MAX(0,(S139+T139+U139)-V139),MAX(0,C139-D139-(IF(O139&lt;W139,K139+L139+M139-N139,0)+IF(W139&lt;W139,S139+T139+U139-V139,0)+IF(AE139&lt;W139,AA139+AB139+AC139-AD139,0)+IF(AM139&lt;W139,AI139+AJ139+AK139-AL139,0)+IF(AU139&lt;W139,AQ139+AR139+AS139-AT139,0)+IF(BC139&lt;W139,AY139+AZ139+BA139-BB139,0)+IF(BK139&lt;W139,BG139+BH139+BI139-BJ139,0)+IF(BS139&lt;W139,BO139+BP139+BQ139-BR139,0)+IF(CA139&lt;W139,BW139+BX139+BY139-BZ139,0)+IF(CI139&lt;W139,CE139+CF139+CG139-CH139,0))))))</f>
        <v>0</v>
      </c>
      <c r="Y139" s="3">
        <f>IF(Inputs!$B$27&lt;&gt;"Ready","PENDING INPUTS",MIN((S139+T139+U139),IF(D139&gt;C139,IF(D139=0,0,V139*C139/D139),V139+X139)))</f>
        <v>0</v>
      </c>
      <c r="Z139" s="3">
        <f>IF(Inputs!$B$27&lt;&gt;"Ready","PENDING INPUTS",MAX(0,(S139+T139+U139)-Y139))</f>
        <v>0</v>
      </c>
      <c r="AA139" s="3">
        <f>IF(Inputs!$B$27&lt;&gt;"Ready","PENDING INPUTS",AH138)</f>
        <v>0</v>
      </c>
      <c r="AB139" s="3">
        <f>IF(Inputs!$B$27&lt;&gt;"Ready","PENDING INPUTS",IF(A139&lt;=Inputs!$B$6,ROUND(AA139*Inputs!C16/12,2),0))</f>
        <v>0</v>
      </c>
      <c r="AC139" s="3">
        <f>IF(Inputs!$B$27&lt;&gt;"Ready","PENDING INPUTS",IF(AND(A139&lt;=Inputs!$B$6,AA139&gt;0),Inputs!G16,0))</f>
        <v>0</v>
      </c>
      <c r="AD139" s="3">
        <f>IF(Inputs!$B$27&lt;&gt;"Ready","PENDING INPUTS",IF(A139&gt;Inputs!$B$6,0,MIN((AA139+AB139+AC139),IF(Inputs!H16=1,Inputs!D16,MAX(Inputs!F16,ROUND(AA139*Inputs!E16+AB139+AC139,2))))))</f>
        <v>0</v>
      </c>
      <c r="AE139">
        <f>IF(Inputs!$B$27&lt;&gt;"Ready","PENDING INPUTS",IF(AA139&lt;=0,99,1+IF(AND(K139&gt;0,OR(K139&lt;AA139,AND(K139=AA139,0&lt;2))),1,0)+IF(AND(S139&gt;0,OR(S139&lt;AA139,AND(S139=AA139,1&lt;2))),1,0)+IF(AND(AI139&gt;0,OR(AI139&lt;AA139,AND(AI139=AA139,3&lt;2))),1,0)+IF(AND(AQ139&gt;0,OR(AQ139&lt;AA139,AND(AQ139=AA139,4&lt;2))),1,0)+IF(AND(AY139&gt;0,OR(AY139&lt;AA139,AND(AY139=AA139,5&lt;2))),1,0)+IF(AND(BG139&gt;0,OR(BG139&lt;AA139,AND(BG139=AA139,6&lt;2))),1,0)+IF(AND(BO139&gt;0,OR(BO139&lt;AA139,AND(BO139=AA139,7&lt;2))),1,0)+IF(AND(BW139&gt;0,OR(BW139&lt;AA139,AND(BW139=AA139,8&lt;2))),1,0)+IF(AND(CE139&gt;0,OR(CE139&lt;AA139,AND(CE139=AA139,9&lt;2))),1,0)))</f>
        <v>99</v>
      </c>
      <c r="AF139" s="3">
        <f>IF(Inputs!$B$27&lt;&gt;"Ready","PENDING INPUTS",IF(A139&gt;Inputs!$B$6,0,MIN(MAX(0,(AA139+AB139+AC139)-AD139),MAX(0,C139-D139-(IF(O139&lt;AE139,K139+L139+M139-N139,0)+IF(W139&lt;AE139,S139+T139+U139-V139,0)+IF(AE139&lt;AE139,AA139+AB139+AC139-AD139,0)+IF(AM139&lt;AE139,AI139+AJ139+AK139-AL139,0)+IF(AU139&lt;AE139,AQ139+AR139+AS139-AT139,0)+IF(BC139&lt;AE139,AY139+AZ139+BA139-BB139,0)+IF(BK139&lt;AE139,BG139+BH139+BI139-BJ139,0)+IF(BS139&lt;AE139,BO139+BP139+BQ139-BR139,0)+IF(CA139&lt;AE139,BW139+BX139+BY139-BZ139,0)+IF(CI139&lt;AE139,CE139+CF139+CG139-CH139,0))))))</f>
        <v>0</v>
      </c>
      <c r="AG139" s="3">
        <f>IF(Inputs!$B$27&lt;&gt;"Ready","PENDING INPUTS",MIN((AA139+AB139+AC139),IF(D139&gt;C139,IF(D139=0,0,AD139*C139/D139),AD139+AF139)))</f>
        <v>0</v>
      </c>
      <c r="AH139" s="3">
        <f>IF(Inputs!$B$27&lt;&gt;"Ready","PENDING INPUTS",MAX(0,(AA139+AB139+AC139)-AG139))</f>
        <v>0</v>
      </c>
      <c r="AI139" s="3">
        <f>IF(Inputs!$B$27&lt;&gt;"Ready","PENDING INPUTS",AP138)</f>
        <v>0</v>
      </c>
      <c r="AJ139" s="3">
        <f>IF(Inputs!$B$27&lt;&gt;"Ready","PENDING INPUTS",IF(A139&lt;=Inputs!$B$6,ROUND(AI139*Inputs!C17/12,2),0))</f>
        <v>0</v>
      </c>
      <c r="AK139" s="3">
        <f>IF(Inputs!$B$27&lt;&gt;"Ready","PENDING INPUTS",IF(AND(A139&lt;=Inputs!$B$6,AI139&gt;0),Inputs!G17,0))</f>
        <v>0</v>
      </c>
      <c r="AL139" s="3">
        <f>IF(Inputs!$B$27&lt;&gt;"Ready","PENDING INPUTS",IF(A139&gt;Inputs!$B$6,0,MIN((AI139+AJ139+AK139),IF(Inputs!H17=1,Inputs!D17,MAX(Inputs!F17,ROUND(AI139*Inputs!E17+AJ139+AK139,2))))))</f>
        <v>0</v>
      </c>
      <c r="AM139">
        <f>IF(Inputs!$B$27&lt;&gt;"Ready","PENDING INPUTS",IF(AI139&lt;=0,99,1+IF(AND(K139&gt;0,OR(K139&lt;AI139,AND(K139=AI139,0&lt;3))),1,0)+IF(AND(S139&gt;0,OR(S139&lt;AI139,AND(S139=AI139,1&lt;3))),1,0)+IF(AND(AA139&gt;0,OR(AA139&lt;AI139,AND(AA139=AI139,2&lt;3))),1,0)+IF(AND(AQ139&gt;0,OR(AQ139&lt;AI139,AND(AQ139=AI139,4&lt;3))),1,0)+IF(AND(AY139&gt;0,OR(AY139&lt;AI139,AND(AY139=AI139,5&lt;3))),1,0)+IF(AND(BG139&gt;0,OR(BG139&lt;AI139,AND(BG139=AI139,6&lt;3))),1,0)+IF(AND(BO139&gt;0,OR(BO139&lt;AI139,AND(BO139=AI139,7&lt;3))),1,0)+IF(AND(BW139&gt;0,OR(BW139&lt;AI139,AND(BW139=AI139,8&lt;3))),1,0)+IF(AND(CE139&gt;0,OR(CE139&lt;AI139,AND(CE139=AI139,9&lt;3))),1,0)))</f>
        <v>99</v>
      </c>
      <c r="AN139" s="3">
        <f>IF(Inputs!$B$27&lt;&gt;"Ready","PENDING INPUTS",IF(A139&gt;Inputs!$B$6,0,MIN(MAX(0,(AI139+AJ139+AK139)-AL139),MAX(0,C139-D139-(IF(O139&lt;AM139,K139+L139+M139-N139,0)+IF(W139&lt;AM139,S139+T139+U139-V139,0)+IF(AE139&lt;AM139,AA139+AB139+AC139-AD139,0)+IF(AM139&lt;AM139,AI139+AJ139+AK139-AL139,0)+IF(AU139&lt;AM139,AQ139+AR139+AS139-AT139,0)+IF(BC139&lt;AM139,AY139+AZ139+BA139-BB139,0)+IF(BK139&lt;AM139,BG139+BH139+BI139-BJ139,0)+IF(BS139&lt;AM139,BO139+BP139+BQ139-BR139,0)+IF(CA139&lt;AM139,BW139+BX139+BY139-BZ139,0)+IF(CI139&lt;AM139,CE139+CF139+CG139-CH139,0))))))</f>
        <v>0</v>
      </c>
      <c r="AO139" s="3">
        <f>IF(Inputs!$B$27&lt;&gt;"Ready","PENDING INPUTS",MIN((AI139+AJ139+AK139),IF(D139&gt;C139,IF(D139=0,0,AL139*C139/D139),AL139+AN139)))</f>
        <v>0</v>
      </c>
      <c r="AP139" s="3">
        <f>IF(Inputs!$B$27&lt;&gt;"Ready","PENDING INPUTS",MAX(0,(AI139+AJ139+AK139)-AO139))</f>
        <v>0</v>
      </c>
      <c r="AQ139" s="3">
        <f>IF(Inputs!$B$27&lt;&gt;"Ready","PENDING INPUTS",AX138)</f>
        <v>0</v>
      </c>
      <c r="AR139" s="3">
        <f>IF(Inputs!$B$27&lt;&gt;"Ready","PENDING INPUTS",IF(A139&lt;=Inputs!$B$6,ROUND(AQ139*Inputs!C18/12,2),0))</f>
        <v>0</v>
      </c>
      <c r="AS139" s="3">
        <f>IF(Inputs!$B$27&lt;&gt;"Ready","PENDING INPUTS",IF(AND(A139&lt;=Inputs!$B$6,AQ139&gt;0),Inputs!G18,0))</f>
        <v>0</v>
      </c>
      <c r="AT139" s="3">
        <f>IF(Inputs!$B$27&lt;&gt;"Ready","PENDING INPUTS",IF(A139&gt;Inputs!$B$6,0,MIN((AQ139+AR139+AS139),IF(Inputs!H18=1,Inputs!D18,MAX(Inputs!F18,ROUND(AQ139*Inputs!E18+AR139+AS139,2))))))</f>
        <v>0</v>
      </c>
      <c r="AU139">
        <f>IF(Inputs!$B$27&lt;&gt;"Ready","PENDING INPUTS",IF(AQ139&lt;=0,99,1+IF(AND(K139&gt;0,OR(K139&lt;AQ139,AND(K139=AQ139,0&lt;4))),1,0)+IF(AND(S139&gt;0,OR(S139&lt;AQ139,AND(S139=AQ139,1&lt;4))),1,0)+IF(AND(AA139&gt;0,OR(AA139&lt;AQ139,AND(AA139=AQ139,2&lt;4))),1,0)+IF(AND(AI139&gt;0,OR(AI139&lt;AQ139,AND(AI139=AQ139,3&lt;4))),1,0)+IF(AND(AY139&gt;0,OR(AY139&lt;AQ139,AND(AY139=AQ139,5&lt;4))),1,0)+IF(AND(BG139&gt;0,OR(BG139&lt;AQ139,AND(BG139=AQ139,6&lt;4))),1,0)+IF(AND(BO139&gt;0,OR(BO139&lt;AQ139,AND(BO139=AQ139,7&lt;4))),1,0)+IF(AND(BW139&gt;0,OR(BW139&lt;AQ139,AND(BW139=AQ139,8&lt;4))),1,0)+IF(AND(CE139&gt;0,OR(CE139&lt;AQ139,AND(CE139=AQ139,9&lt;4))),1,0)))</f>
        <v>99</v>
      </c>
      <c r="AV139" s="3">
        <f>IF(Inputs!$B$27&lt;&gt;"Ready","PENDING INPUTS",IF(A139&gt;Inputs!$B$6,0,MIN(MAX(0,(AQ139+AR139+AS139)-AT139),MAX(0,C139-D139-(IF(O139&lt;AU139,K139+L139+M139-N139,0)+IF(W139&lt;AU139,S139+T139+U139-V139,0)+IF(AE139&lt;AU139,AA139+AB139+AC139-AD139,0)+IF(AM139&lt;AU139,AI139+AJ139+AK139-AL139,0)+IF(AU139&lt;AU139,AQ139+AR139+AS139-AT139,0)+IF(BC139&lt;AU139,AY139+AZ139+BA139-BB139,0)+IF(BK139&lt;AU139,BG139+BH139+BI139-BJ139,0)+IF(BS139&lt;AU139,BO139+BP139+BQ139-BR139,0)+IF(CA139&lt;AU139,BW139+BX139+BY139-BZ139,0)+IF(CI139&lt;AU139,CE139+CF139+CG139-CH139,0))))))</f>
        <v>0</v>
      </c>
      <c r="AW139" s="3">
        <f>IF(Inputs!$B$27&lt;&gt;"Ready","PENDING INPUTS",MIN((AQ139+AR139+AS139),IF(D139&gt;C139,IF(D139=0,0,AT139*C139/D139),AT139+AV139)))</f>
        <v>0</v>
      </c>
      <c r="AX139" s="3">
        <f>IF(Inputs!$B$27&lt;&gt;"Ready","PENDING INPUTS",MAX(0,(AQ139+AR139+AS139)-AW139))</f>
        <v>0</v>
      </c>
      <c r="AY139" s="3">
        <f>IF(Inputs!$B$27&lt;&gt;"Ready","PENDING INPUTS",BF138)</f>
        <v>0</v>
      </c>
      <c r="AZ139" s="3">
        <f>IF(Inputs!$B$27&lt;&gt;"Ready","PENDING INPUTS",IF(A139&lt;=Inputs!$B$6,ROUND(AY139*Inputs!C19/12,2),0))</f>
        <v>0</v>
      </c>
      <c r="BA139" s="3">
        <f>IF(Inputs!$B$27&lt;&gt;"Ready","PENDING INPUTS",IF(AND(A139&lt;=Inputs!$B$6,AY139&gt;0),Inputs!G19,0))</f>
        <v>0</v>
      </c>
      <c r="BB139" s="3">
        <f>IF(Inputs!$B$27&lt;&gt;"Ready","PENDING INPUTS",IF(A139&gt;Inputs!$B$6,0,MIN((AY139+AZ139+BA139),IF(Inputs!H19=1,Inputs!D19,MAX(Inputs!F19,ROUND(AY139*Inputs!E19+AZ139+BA139,2))))))</f>
        <v>0</v>
      </c>
      <c r="BC139">
        <f>IF(Inputs!$B$27&lt;&gt;"Ready","PENDING INPUTS",IF(AY139&lt;=0,99,1+IF(AND(K139&gt;0,OR(K139&lt;AY139,AND(K139=AY139,0&lt;5))),1,0)+IF(AND(S139&gt;0,OR(S139&lt;AY139,AND(S139=AY139,1&lt;5))),1,0)+IF(AND(AA139&gt;0,OR(AA139&lt;AY139,AND(AA139=AY139,2&lt;5))),1,0)+IF(AND(AI139&gt;0,OR(AI139&lt;AY139,AND(AI139=AY139,3&lt;5))),1,0)+IF(AND(AQ139&gt;0,OR(AQ139&lt;AY139,AND(AQ139=AY139,4&lt;5))),1,0)+IF(AND(BG139&gt;0,OR(BG139&lt;AY139,AND(BG139=AY139,6&lt;5))),1,0)+IF(AND(BO139&gt;0,OR(BO139&lt;AY139,AND(BO139=AY139,7&lt;5))),1,0)+IF(AND(BW139&gt;0,OR(BW139&lt;AY139,AND(BW139=AY139,8&lt;5))),1,0)+IF(AND(CE139&gt;0,OR(CE139&lt;AY139,AND(CE139=AY139,9&lt;5))),1,0)))</f>
        <v>99</v>
      </c>
      <c r="BD139" s="3">
        <f>IF(Inputs!$B$27&lt;&gt;"Ready","PENDING INPUTS",IF(A139&gt;Inputs!$B$6,0,MIN(MAX(0,(AY139+AZ139+BA139)-BB139),MAX(0,C139-D139-(IF(O139&lt;BC139,K139+L139+M139-N139,0)+IF(W139&lt;BC139,S139+T139+U139-V139,0)+IF(AE139&lt;BC139,AA139+AB139+AC139-AD139,0)+IF(AM139&lt;BC139,AI139+AJ139+AK139-AL139,0)+IF(AU139&lt;BC139,AQ139+AR139+AS139-AT139,0)+IF(BC139&lt;BC139,AY139+AZ139+BA139-BB139,0)+IF(BK139&lt;BC139,BG139+BH139+BI139-BJ139,0)+IF(BS139&lt;BC139,BO139+BP139+BQ139-BR139,0)+IF(CA139&lt;BC139,BW139+BX139+BY139-BZ139,0)+IF(CI139&lt;BC139,CE139+CF139+CG139-CH139,0))))))</f>
        <v>0</v>
      </c>
      <c r="BE139" s="3">
        <f>IF(Inputs!$B$27&lt;&gt;"Ready","PENDING INPUTS",MIN((AY139+AZ139+BA139),IF(D139&gt;C139,IF(D139=0,0,BB139*C139/D139),BB139+BD139)))</f>
        <v>0</v>
      </c>
      <c r="BF139" s="3">
        <f>IF(Inputs!$B$27&lt;&gt;"Ready","PENDING INPUTS",MAX(0,(AY139+AZ139+BA139)-BE139))</f>
        <v>0</v>
      </c>
      <c r="BG139" s="3">
        <f>IF(Inputs!$B$27&lt;&gt;"Ready","PENDING INPUTS",BN138)</f>
        <v>0</v>
      </c>
      <c r="BH139" s="3">
        <f>IF(Inputs!$B$27&lt;&gt;"Ready","PENDING INPUTS",IF(A139&lt;=Inputs!$B$6,ROUND(BG139*Inputs!C20/12,2),0))</f>
        <v>0</v>
      </c>
      <c r="BI139" s="3">
        <f>IF(Inputs!$B$27&lt;&gt;"Ready","PENDING INPUTS",IF(AND(A139&lt;=Inputs!$B$6,BG139&gt;0),Inputs!G20,0))</f>
        <v>0</v>
      </c>
      <c r="BJ139" s="3">
        <f>IF(Inputs!$B$27&lt;&gt;"Ready","PENDING INPUTS",IF(A139&gt;Inputs!$B$6,0,MIN((BG139+BH139+BI139),IF(Inputs!H20=1,Inputs!D20,MAX(Inputs!F20,ROUND(BG139*Inputs!E20+BH139+BI139,2))))))</f>
        <v>0</v>
      </c>
      <c r="BK139">
        <f>IF(Inputs!$B$27&lt;&gt;"Ready","PENDING INPUTS",IF(BG139&lt;=0,99,1+IF(AND(K139&gt;0,OR(K139&lt;BG139,AND(K139=BG139,0&lt;6))),1,0)+IF(AND(S139&gt;0,OR(S139&lt;BG139,AND(S139=BG139,1&lt;6))),1,0)+IF(AND(AA139&gt;0,OR(AA139&lt;BG139,AND(AA139=BG139,2&lt;6))),1,0)+IF(AND(AI139&gt;0,OR(AI139&lt;BG139,AND(AI139=BG139,3&lt;6))),1,0)+IF(AND(AQ139&gt;0,OR(AQ139&lt;BG139,AND(AQ139=BG139,4&lt;6))),1,0)+IF(AND(AY139&gt;0,OR(AY139&lt;BG139,AND(AY139=BG139,5&lt;6))),1,0)+IF(AND(BO139&gt;0,OR(BO139&lt;BG139,AND(BO139=BG139,7&lt;6))),1,0)+IF(AND(BW139&gt;0,OR(BW139&lt;BG139,AND(BW139=BG139,8&lt;6))),1,0)+IF(AND(CE139&gt;0,OR(CE139&lt;BG139,AND(CE139=BG139,9&lt;6))),1,0)))</f>
        <v>99</v>
      </c>
      <c r="BL139" s="3">
        <f>IF(Inputs!$B$27&lt;&gt;"Ready","PENDING INPUTS",IF(A139&gt;Inputs!$B$6,0,MIN(MAX(0,(BG139+BH139+BI139)-BJ139),MAX(0,C139-D139-(IF(O139&lt;BK139,K139+L139+M139-N139,0)+IF(W139&lt;BK139,S139+T139+U139-V139,0)+IF(AE139&lt;BK139,AA139+AB139+AC139-AD139,0)+IF(AM139&lt;BK139,AI139+AJ139+AK139-AL139,0)+IF(AU139&lt;BK139,AQ139+AR139+AS139-AT139,0)+IF(BC139&lt;BK139,AY139+AZ139+BA139-BB139,0)+IF(BK139&lt;BK139,BG139+BH139+BI139-BJ139,0)+IF(BS139&lt;BK139,BO139+BP139+BQ139-BR139,0)+IF(CA139&lt;BK139,BW139+BX139+BY139-BZ139,0)+IF(CI139&lt;BK139,CE139+CF139+CG139-CH139,0))))))</f>
        <v>0</v>
      </c>
      <c r="BM139" s="3">
        <f>IF(Inputs!$B$27&lt;&gt;"Ready","PENDING INPUTS",MIN((BG139+BH139+BI139),IF(D139&gt;C139,IF(D139=0,0,BJ139*C139/D139),BJ139+BL139)))</f>
        <v>0</v>
      </c>
      <c r="BN139" s="3">
        <f>IF(Inputs!$B$27&lt;&gt;"Ready","PENDING INPUTS",MAX(0,(BG139+BH139+BI139)-BM139))</f>
        <v>0</v>
      </c>
      <c r="BO139" s="3">
        <f>IF(Inputs!$B$27&lt;&gt;"Ready","PENDING INPUTS",BV138)</f>
        <v>0</v>
      </c>
      <c r="BP139" s="3">
        <f>IF(Inputs!$B$27&lt;&gt;"Ready","PENDING INPUTS",IF(A139&lt;=Inputs!$B$6,ROUND(BO139*Inputs!C21/12,2),0))</f>
        <v>0</v>
      </c>
      <c r="BQ139" s="3">
        <f>IF(Inputs!$B$27&lt;&gt;"Ready","PENDING INPUTS",IF(AND(A139&lt;=Inputs!$B$6,BO139&gt;0),Inputs!G21,0))</f>
        <v>0</v>
      </c>
      <c r="BR139" s="3">
        <f>IF(Inputs!$B$27&lt;&gt;"Ready","PENDING INPUTS",IF(A139&gt;Inputs!$B$6,0,MIN((BO139+BP139+BQ139),IF(Inputs!H21=1,Inputs!D21,MAX(Inputs!F21,ROUND(BO139*Inputs!E21+BP139+BQ139,2))))))</f>
        <v>0</v>
      </c>
      <c r="BS139">
        <f>IF(Inputs!$B$27&lt;&gt;"Ready","PENDING INPUTS",IF(BO139&lt;=0,99,1+IF(AND(K139&gt;0,OR(K139&lt;BO139,AND(K139=BO139,0&lt;7))),1,0)+IF(AND(S139&gt;0,OR(S139&lt;BO139,AND(S139=BO139,1&lt;7))),1,0)+IF(AND(AA139&gt;0,OR(AA139&lt;BO139,AND(AA139=BO139,2&lt;7))),1,0)+IF(AND(AI139&gt;0,OR(AI139&lt;BO139,AND(AI139=BO139,3&lt;7))),1,0)+IF(AND(AQ139&gt;0,OR(AQ139&lt;BO139,AND(AQ139=BO139,4&lt;7))),1,0)+IF(AND(AY139&gt;0,OR(AY139&lt;BO139,AND(AY139=BO139,5&lt;7))),1,0)+IF(AND(BG139&gt;0,OR(BG139&lt;BO139,AND(BG139=BO139,6&lt;7))),1,0)+IF(AND(BW139&gt;0,OR(BW139&lt;BO139,AND(BW139=BO139,8&lt;7))),1,0)+IF(AND(CE139&gt;0,OR(CE139&lt;BO139,AND(CE139=BO139,9&lt;7))),1,0)))</f>
        <v>99</v>
      </c>
      <c r="BT139" s="3">
        <f>IF(Inputs!$B$27&lt;&gt;"Ready","PENDING INPUTS",IF(A139&gt;Inputs!$B$6,0,MIN(MAX(0,(BO139+BP139+BQ139)-BR139),MAX(0,C139-D139-(IF(O139&lt;BS139,K139+L139+M139-N139,0)+IF(W139&lt;BS139,S139+T139+U139-V139,0)+IF(AE139&lt;BS139,AA139+AB139+AC139-AD139,0)+IF(AM139&lt;BS139,AI139+AJ139+AK139-AL139,0)+IF(AU139&lt;BS139,AQ139+AR139+AS139-AT139,0)+IF(BC139&lt;BS139,AY139+AZ139+BA139-BB139,0)+IF(BK139&lt;BS139,BG139+BH139+BI139-BJ139,0)+IF(BS139&lt;BS139,BO139+BP139+BQ139-BR139,0)+IF(CA139&lt;BS139,BW139+BX139+BY139-BZ139,0)+IF(CI139&lt;BS139,CE139+CF139+CG139-CH139,0))))))</f>
        <v>0</v>
      </c>
      <c r="BU139" s="3">
        <f>IF(Inputs!$B$27&lt;&gt;"Ready","PENDING INPUTS",MIN((BO139+BP139+BQ139),IF(D139&gt;C139,IF(D139=0,0,BR139*C139/D139),BR139+BT139)))</f>
        <v>0</v>
      </c>
      <c r="BV139" s="3">
        <f>IF(Inputs!$B$27&lt;&gt;"Ready","PENDING INPUTS",MAX(0,(BO139+BP139+BQ139)-BU139))</f>
        <v>0</v>
      </c>
      <c r="BW139" s="3">
        <f>IF(Inputs!$B$27&lt;&gt;"Ready","PENDING INPUTS",CD138)</f>
        <v>0</v>
      </c>
      <c r="BX139" s="3">
        <f>IF(Inputs!$B$27&lt;&gt;"Ready","PENDING INPUTS",IF(A139&lt;=Inputs!$B$6,ROUND(BW139*Inputs!C22/12,2),0))</f>
        <v>0</v>
      </c>
      <c r="BY139" s="3">
        <f>IF(Inputs!$B$27&lt;&gt;"Ready","PENDING INPUTS",IF(AND(A139&lt;=Inputs!$B$6,BW139&gt;0),Inputs!G22,0))</f>
        <v>0</v>
      </c>
      <c r="BZ139" s="3">
        <f>IF(Inputs!$B$27&lt;&gt;"Ready","PENDING INPUTS",IF(A139&gt;Inputs!$B$6,0,MIN((BW139+BX139+BY139),IF(Inputs!H22=1,Inputs!D22,MAX(Inputs!F22,ROUND(BW139*Inputs!E22+BX139+BY139,2))))))</f>
        <v>0</v>
      </c>
      <c r="CA139">
        <f>IF(Inputs!$B$27&lt;&gt;"Ready","PENDING INPUTS",IF(BW139&lt;=0,99,1+IF(AND(K139&gt;0,OR(K139&lt;BW139,AND(K139=BW139,0&lt;8))),1,0)+IF(AND(S139&gt;0,OR(S139&lt;BW139,AND(S139=BW139,1&lt;8))),1,0)+IF(AND(AA139&gt;0,OR(AA139&lt;BW139,AND(AA139=BW139,2&lt;8))),1,0)+IF(AND(AI139&gt;0,OR(AI139&lt;BW139,AND(AI139=BW139,3&lt;8))),1,0)+IF(AND(AQ139&gt;0,OR(AQ139&lt;BW139,AND(AQ139=BW139,4&lt;8))),1,0)+IF(AND(AY139&gt;0,OR(AY139&lt;BW139,AND(AY139=BW139,5&lt;8))),1,0)+IF(AND(BG139&gt;0,OR(BG139&lt;BW139,AND(BG139=BW139,6&lt;8))),1,0)+IF(AND(BO139&gt;0,OR(BO139&lt;BW139,AND(BO139=BW139,7&lt;8))),1,0)+IF(AND(CE139&gt;0,OR(CE139&lt;BW139,AND(CE139=BW139,9&lt;8))),1,0)))</f>
        <v>99</v>
      </c>
      <c r="CB139" s="3">
        <f>IF(Inputs!$B$27&lt;&gt;"Ready","PENDING INPUTS",IF(A139&gt;Inputs!$B$6,0,MIN(MAX(0,(BW139+BX139+BY139)-BZ139),MAX(0,C139-D139-(IF(O139&lt;CA139,K139+L139+M139-N139,0)+IF(W139&lt;CA139,S139+T139+U139-V139,0)+IF(AE139&lt;CA139,AA139+AB139+AC139-AD139,0)+IF(AM139&lt;CA139,AI139+AJ139+AK139-AL139,0)+IF(AU139&lt;CA139,AQ139+AR139+AS139-AT139,0)+IF(BC139&lt;CA139,AY139+AZ139+BA139-BB139,0)+IF(BK139&lt;CA139,BG139+BH139+BI139-BJ139,0)+IF(BS139&lt;CA139,BO139+BP139+BQ139-BR139,0)+IF(CA139&lt;CA139,BW139+BX139+BY139-BZ139,0)+IF(CI139&lt;CA139,CE139+CF139+CG139-CH139,0))))))</f>
        <v>0</v>
      </c>
      <c r="CC139" s="3">
        <f>IF(Inputs!$B$27&lt;&gt;"Ready","PENDING INPUTS",MIN((BW139+BX139+BY139),IF(D139&gt;C139,IF(D139=0,0,BZ139*C139/D139),BZ139+CB139)))</f>
        <v>0</v>
      </c>
      <c r="CD139" s="3">
        <f>IF(Inputs!$B$27&lt;&gt;"Ready","PENDING INPUTS",MAX(0,(BW139+BX139+BY139)-CC139))</f>
        <v>0</v>
      </c>
      <c r="CE139" s="3">
        <f>IF(Inputs!$B$27&lt;&gt;"Ready","PENDING INPUTS",CL138)</f>
        <v>0</v>
      </c>
      <c r="CF139" s="3">
        <f>IF(Inputs!$B$27&lt;&gt;"Ready","PENDING INPUTS",IF(A139&lt;=Inputs!$B$6,ROUND(CE139*Inputs!C23/12,2),0))</f>
        <v>0</v>
      </c>
      <c r="CG139" s="3">
        <f>IF(Inputs!$B$27&lt;&gt;"Ready","PENDING INPUTS",IF(AND(A139&lt;=Inputs!$B$6,CE139&gt;0),Inputs!G23,0))</f>
        <v>0</v>
      </c>
      <c r="CH139" s="3">
        <f>IF(Inputs!$B$27&lt;&gt;"Ready","PENDING INPUTS",IF(A139&gt;Inputs!$B$6,0,MIN((CE139+CF139+CG139),IF(Inputs!H23=1,Inputs!D23,MAX(Inputs!F23,ROUND(CE139*Inputs!E23+CF139+CG139,2))))))</f>
        <v>0</v>
      </c>
      <c r="CI139">
        <f>IF(Inputs!$B$27&lt;&gt;"Ready","PENDING INPUTS",IF(CE139&lt;=0,99,1+IF(AND(K139&gt;0,OR(K139&lt;CE139,AND(K139=CE139,0&lt;9))),1,0)+IF(AND(S139&gt;0,OR(S139&lt;CE139,AND(S139=CE139,1&lt;9))),1,0)+IF(AND(AA139&gt;0,OR(AA139&lt;CE139,AND(AA139=CE139,2&lt;9))),1,0)+IF(AND(AI139&gt;0,OR(AI139&lt;CE139,AND(AI139=CE139,3&lt;9))),1,0)+IF(AND(AQ139&gt;0,OR(AQ139&lt;CE139,AND(AQ139=CE139,4&lt;9))),1,0)+IF(AND(AY139&gt;0,OR(AY139&lt;CE139,AND(AY139=CE139,5&lt;9))),1,0)+IF(AND(BG139&gt;0,OR(BG139&lt;CE139,AND(BG139=CE139,6&lt;9))),1,0)+IF(AND(BO139&gt;0,OR(BO139&lt;CE139,AND(BO139=CE139,7&lt;9))),1,0)+IF(AND(BW139&gt;0,OR(BW139&lt;CE139,AND(BW139=CE139,8&lt;9))),1,0)))</f>
        <v>99</v>
      </c>
      <c r="CJ139" s="3">
        <f>IF(Inputs!$B$27&lt;&gt;"Ready","PENDING INPUTS",IF(A139&gt;Inputs!$B$6,0,MIN(MAX(0,(CE139+CF139+CG139)-CH139),MAX(0,C139-D139-(IF(O139&lt;CI139,K139+L139+M139-N139,0)+IF(W139&lt;CI139,S139+T139+U139-V139,0)+IF(AE139&lt;CI139,AA139+AB139+AC139-AD139,0)+IF(AM139&lt;CI139,AI139+AJ139+AK139-AL139,0)+IF(AU139&lt;CI139,AQ139+AR139+AS139-AT139,0)+IF(BC139&lt;CI139,AY139+AZ139+BA139-BB139,0)+IF(BK139&lt;CI139,BG139+BH139+BI139-BJ139,0)+IF(BS139&lt;CI139,BO139+BP139+BQ139-BR139,0)+IF(CA139&lt;CI139,BW139+BX139+BY139-BZ139,0)+IF(CI139&lt;CI139,CE139+CF139+CG139-CH139,0))))))</f>
        <v>0</v>
      </c>
      <c r="CK139" s="3">
        <f>IF(Inputs!$B$27&lt;&gt;"Ready","PENDING INPUTS",MIN((CE139+CF139+CG139),IF(D139&gt;C139,IF(D139=0,0,CH139*C139/D139),CH139+CJ139)))</f>
        <v>0</v>
      </c>
      <c r="CL139" s="3">
        <f>IF(Inputs!$B$27&lt;&gt;"Ready","PENDING INPUTS",MAX(0,(CE139+CF139+CG139)-CK139))</f>
        <v>0</v>
      </c>
    </row>
    <row r="140" spans="1:90" ht="27.95" customHeight="1" x14ac:dyDescent="0.25">
      <c r="A140">
        <v>136</v>
      </c>
      <c r="B140" s="13">
        <f>IF(Inputs!$B$27&lt;&gt;"Ready","PENDING INPUTS",EDATE(Inputs!$B$5,A140-1))</f>
        <v>50406</v>
      </c>
      <c r="C140" s="3">
        <f>IF(Inputs!$B$27&lt;&gt;"Ready","PENDING INPUTS",IF(A140&lt;=Inputs!$B$6,MAX(0,Inputs!$B$4+IF(A140=Inputs!$B$7,Inputs!$B$8,0)+IF(A140=Inputs!$B$9,Inputs!$B$10,0)),0))</f>
        <v>0</v>
      </c>
      <c r="D140" s="3">
        <f>IF(Inputs!$B$27&lt;&gt;"Ready","PENDING INPUTS",SUM(N140,V140,AD140,AL140,AT140,BB140,BJ140,BR140,BZ140,CH140))</f>
        <v>0</v>
      </c>
      <c r="E140" s="3">
        <f>IF(Inputs!$B$27&lt;&gt;"Ready","PENDING INPUTS",MAX(0,D140-C140))</f>
        <v>0</v>
      </c>
      <c r="F140" s="3">
        <f>IF(Inputs!$B$27&lt;&gt;"Ready","PENDING INPUTS",SUM(Q140,Y140,AG140,AO140,AW140,BE140,BM140,BU140,CC140,CK140))</f>
        <v>0</v>
      </c>
      <c r="G140" s="3">
        <f>IF(Inputs!$B$27&lt;&gt;"Ready","PENDING INPUTS",SUM(L140,T140,AB140,AJ140,AR140,AZ140,BH140,BP140,BX140,CF140))</f>
        <v>0</v>
      </c>
      <c r="H140" s="3">
        <f>IF(Inputs!$B$27&lt;&gt;"Ready","PENDING INPUTS",SUM(M140,U140,AC140,AK140,AS140,BA140,BI140,BQ140,BY140,CG140))</f>
        <v>0</v>
      </c>
      <c r="I140" s="3">
        <f>IF(Inputs!$B$27&lt;&gt;"Ready","PENDING INPUTS",SUM(R140,Z140,AH140,AP140,AX140,BF140,BN140,BV140,CD140,CL140))</f>
        <v>0</v>
      </c>
      <c r="J140" t="str">
        <f>IF(Inputs!$B$27&lt;&gt;"Ready","PENDING INPUTS",IF(A140&gt;Inputs!$B$6,"Beyond horizon",IF(E140&gt;0.005,"MINIMUM SHORTFALL",IF(I140&lt;0.005,"Paid off","In progress"))))</f>
        <v>Beyond horizon</v>
      </c>
      <c r="K140" s="3">
        <f>IF(Inputs!$B$27&lt;&gt;"Ready","PENDING INPUTS",R139)</f>
        <v>0</v>
      </c>
      <c r="L140" s="3">
        <f>IF(Inputs!$B$27&lt;&gt;"Ready","PENDING INPUTS",IF(A140&lt;=Inputs!$B$6,ROUND(K140*Inputs!C14/12,2),0))</f>
        <v>0</v>
      </c>
      <c r="M140" s="3">
        <f>IF(Inputs!$B$27&lt;&gt;"Ready","PENDING INPUTS",IF(AND(A140&lt;=Inputs!$B$6,K140&gt;0),Inputs!G14,0))</f>
        <v>0</v>
      </c>
      <c r="N140" s="3">
        <f>IF(Inputs!$B$27&lt;&gt;"Ready","PENDING INPUTS",IF(A140&gt;Inputs!$B$6,0,MIN((K140+L140+M140),IF(Inputs!H14=1,Inputs!D14,MAX(Inputs!F14,ROUND(K140*Inputs!E14+L140+M140,2))))))</f>
        <v>0</v>
      </c>
      <c r="O140">
        <f>IF(Inputs!$B$27&lt;&gt;"Ready","PENDING INPUTS",IF(K140&lt;=0,99,1+IF(AND(S140&gt;0,OR(S140&lt;K140,AND(S140=K140,1&lt;0))),1,0)+IF(AND(AA140&gt;0,OR(AA140&lt;K140,AND(AA140=K140,2&lt;0))),1,0)+IF(AND(AI140&gt;0,OR(AI140&lt;K140,AND(AI140=K140,3&lt;0))),1,0)+IF(AND(AQ140&gt;0,OR(AQ140&lt;K140,AND(AQ140=K140,4&lt;0))),1,0)+IF(AND(AY140&gt;0,OR(AY140&lt;K140,AND(AY140=K140,5&lt;0))),1,0)+IF(AND(BG140&gt;0,OR(BG140&lt;K140,AND(BG140=K140,6&lt;0))),1,0)+IF(AND(BO140&gt;0,OR(BO140&lt;K140,AND(BO140=K140,7&lt;0))),1,0)+IF(AND(BW140&gt;0,OR(BW140&lt;K140,AND(BW140=K140,8&lt;0))),1,0)+IF(AND(CE140&gt;0,OR(CE140&lt;K140,AND(CE140=K140,9&lt;0))),1,0)))</f>
        <v>99</v>
      </c>
      <c r="P140" s="3">
        <f>IF(Inputs!$B$27&lt;&gt;"Ready","PENDING INPUTS",IF(A140&gt;Inputs!$B$6,0,MIN(MAX(0,(K140+L140+M140)-N140),MAX(0,C140-D140-(IF(O140&lt;O140,K140+L140+M140-N140,0)+IF(W140&lt;O140,S140+T140+U140-V140,0)+IF(AE140&lt;O140,AA140+AB140+AC140-AD140,0)+IF(AM140&lt;O140,AI140+AJ140+AK140-AL140,0)+IF(AU140&lt;O140,AQ140+AR140+AS140-AT140,0)+IF(BC140&lt;O140,AY140+AZ140+BA140-BB140,0)+IF(BK140&lt;O140,BG140+BH140+BI140-BJ140,0)+IF(BS140&lt;O140,BO140+BP140+BQ140-BR140,0)+IF(CA140&lt;O140,BW140+BX140+BY140-BZ140,0)+IF(CI140&lt;O140,CE140+CF140+CG140-CH140,0))))))</f>
        <v>0</v>
      </c>
      <c r="Q140" s="3">
        <f>IF(Inputs!$B$27&lt;&gt;"Ready","PENDING INPUTS",MIN((K140+L140+M140),IF(D140&gt;C140,IF(D140=0,0,N140*C140/D140),N140+P140)))</f>
        <v>0</v>
      </c>
      <c r="R140" s="3">
        <f>IF(Inputs!$B$27&lt;&gt;"Ready","PENDING INPUTS",MAX(0,(K140+L140+M140)-Q140))</f>
        <v>0</v>
      </c>
      <c r="S140" s="3">
        <f>IF(Inputs!$B$27&lt;&gt;"Ready","PENDING INPUTS",Z139)</f>
        <v>0</v>
      </c>
      <c r="T140" s="3">
        <f>IF(Inputs!$B$27&lt;&gt;"Ready","PENDING INPUTS",IF(A140&lt;=Inputs!$B$6,ROUND(S140*Inputs!C15/12,2),0))</f>
        <v>0</v>
      </c>
      <c r="U140" s="3">
        <f>IF(Inputs!$B$27&lt;&gt;"Ready","PENDING INPUTS",IF(AND(A140&lt;=Inputs!$B$6,S140&gt;0),Inputs!G15,0))</f>
        <v>0</v>
      </c>
      <c r="V140" s="3">
        <f>IF(Inputs!$B$27&lt;&gt;"Ready","PENDING INPUTS",IF(A140&gt;Inputs!$B$6,0,MIN((S140+T140+U140),IF(Inputs!H15=1,Inputs!D15,MAX(Inputs!F15,ROUND(S140*Inputs!E15+T140+U140,2))))))</f>
        <v>0</v>
      </c>
      <c r="W140">
        <f>IF(Inputs!$B$27&lt;&gt;"Ready","PENDING INPUTS",IF(S140&lt;=0,99,1+IF(AND(K140&gt;0,OR(K140&lt;S140,AND(K140=S140,0&lt;1))),1,0)+IF(AND(AA140&gt;0,OR(AA140&lt;S140,AND(AA140=S140,2&lt;1))),1,0)+IF(AND(AI140&gt;0,OR(AI140&lt;S140,AND(AI140=S140,3&lt;1))),1,0)+IF(AND(AQ140&gt;0,OR(AQ140&lt;S140,AND(AQ140=S140,4&lt;1))),1,0)+IF(AND(AY140&gt;0,OR(AY140&lt;S140,AND(AY140=S140,5&lt;1))),1,0)+IF(AND(BG140&gt;0,OR(BG140&lt;S140,AND(BG140=S140,6&lt;1))),1,0)+IF(AND(BO140&gt;0,OR(BO140&lt;S140,AND(BO140=S140,7&lt;1))),1,0)+IF(AND(BW140&gt;0,OR(BW140&lt;S140,AND(BW140=S140,8&lt;1))),1,0)+IF(AND(CE140&gt;0,OR(CE140&lt;S140,AND(CE140=S140,9&lt;1))),1,0)))</f>
        <v>99</v>
      </c>
      <c r="X140" s="3">
        <f>IF(Inputs!$B$27&lt;&gt;"Ready","PENDING INPUTS",IF(A140&gt;Inputs!$B$6,0,MIN(MAX(0,(S140+T140+U140)-V140),MAX(0,C140-D140-(IF(O140&lt;W140,K140+L140+M140-N140,0)+IF(W140&lt;W140,S140+T140+U140-V140,0)+IF(AE140&lt;W140,AA140+AB140+AC140-AD140,0)+IF(AM140&lt;W140,AI140+AJ140+AK140-AL140,0)+IF(AU140&lt;W140,AQ140+AR140+AS140-AT140,0)+IF(BC140&lt;W140,AY140+AZ140+BA140-BB140,0)+IF(BK140&lt;W140,BG140+BH140+BI140-BJ140,0)+IF(BS140&lt;W140,BO140+BP140+BQ140-BR140,0)+IF(CA140&lt;W140,BW140+BX140+BY140-BZ140,0)+IF(CI140&lt;W140,CE140+CF140+CG140-CH140,0))))))</f>
        <v>0</v>
      </c>
      <c r="Y140" s="3">
        <f>IF(Inputs!$B$27&lt;&gt;"Ready","PENDING INPUTS",MIN((S140+T140+U140),IF(D140&gt;C140,IF(D140=0,0,V140*C140/D140),V140+X140)))</f>
        <v>0</v>
      </c>
      <c r="Z140" s="3">
        <f>IF(Inputs!$B$27&lt;&gt;"Ready","PENDING INPUTS",MAX(0,(S140+T140+U140)-Y140))</f>
        <v>0</v>
      </c>
      <c r="AA140" s="3">
        <f>IF(Inputs!$B$27&lt;&gt;"Ready","PENDING INPUTS",AH139)</f>
        <v>0</v>
      </c>
      <c r="AB140" s="3">
        <f>IF(Inputs!$B$27&lt;&gt;"Ready","PENDING INPUTS",IF(A140&lt;=Inputs!$B$6,ROUND(AA140*Inputs!C16/12,2),0))</f>
        <v>0</v>
      </c>
      <c r="AC140" s="3">
        <f>IF(Inputs!$B$27&lt;&gt;"Ready","PENDING INPUTS",IF(AND(A140&lt;=Inputs!$B$6,AA140&gt;0),Inputs!G16,0))</f>
        <v>0</v>
      </c>
      <c r="AD140" s="3">
        <f>IF(Inputs!$B$27&lt;&gt;"Ready","PENDING INPUTS",IF(A140&gt;Inputs!$B$6,0,MIN((AA140+AB140+AC140),IF(Inputs!H16=1,Inputs!D16,MAX(Inputs!F16,ROUND(AA140*Inputs!E16+AB140+AC140,2))))))</f>
        <v>0</v>
      </c>
      <c r="AE140">
        <f>IF(Inputs!$B$27&lt;&gt;"Ready","PENDING INPUTS",IF(AA140&lt;=0,99,1+IF(AND(K140&gt;0,OR(K140&lt;AA140,AND(K140=AA140,0&lt;2))),1,0)+IF(AND(S140&gt;0,OR(S140&lt;AA140,AND(S140=AA140,1&lt;2))),1,0)+IF(AND(AI140&gt;0,OR(AI140&lt;AA140,AND(AI140=AA140,3&lt;2))),1,0)+IF(AND(AQ140&gt;0,OR(AQ140&lt;AA140,AND(AQ140=AA140,4&lt;2))),1,0)+IF(AND(AY140&gt;0,OR(AY140&lt;AA140,AND(AY140=AA140,5&lt;2))),1,0)+IF(AND(BG140&gt;0,OR(BG140&lt;AA140,AND(BG140=AA140,6&lt;2))),1,0)+IF(AND(BO140&gt;0,OR(BO140&lt;AA140,AND(BO140=AA140,7&lt;2))),1,0)+IF(AND(BW140&gt;0,OR(BW140&lt;AA140,AND(BW140=AA140,8&lt;2))),1,0)+IF(AND(CE140&gt;0,OR(CE140&lt;AA140,AND(CE140=AA140,9&lt;2))),1,0)))</f>
        <v>99</v>
      </c>
      <c r="AF140" s="3">
        <f>IF(Inputs!$B$27&lt;&gt;"Ready","PENDING INPUTS",IF(A140&gt;Inputs!$B$6,0,MIN(MAX(0,(AA140+AB140+AC140)-AD140),MAX(0,C140-D140-(IF(O140&lt;AE140,K140+L140+M140-N140,0)+IF(W140&lt;AE140,S140+T140+U140-V140,0)+IF(AE140&lt;AE140,AA140+AB140+AC140-AD140,0)+IF(AM140&lt;AE140,AI140+AJ140+AK140-AL140,0)+IF(AU140&lt;AE140,AQ140+AR140+AS140-AT140,0)+IF(BC140&lt;AE140,AY140+AZ140+BA140-BB140,0)+IF(BK140&lt;AE140,BG140+BH140+BI140-BJ140,0)+IF(BS140&lt;AE140,BO140+BP140+BQ140-BR140,0)+IF(CA140&lt;AE140,BW140+BX140+BY140-BZ140,0)+IF(CI140&lt;AE140,CE140+CF140+CG140-CH140,0))))))</f>
        <v>0</v>
      </c>
      <c r="AG140" s="3">
        <f>IF(Inputs!$B$27&lt;&gt;"Ready","PENDING INPUTS",MIN((AA140+AB140+AC140),IF(D140&gt;C140,IF(D140=0,0,AD140*C140/D140),AD140+AF140)))</f>
        <v>0</v>
      </c>
      <c r="AH140" s="3">
        <f>IF(Inputs!$B$27&lt;&gt;"Ready","PENDING INPUTS",MAX(0,(AA140+AB140+AC140)-AG140))</f>
        <v>0</v>
      </c>
      <c r="AI140" s="3">
        <f>IF(Inputs!$B$27&lt;&gt;"Ready","PENDING INPUTS",AP139)</f>
        <v>0</v>
      </c>
      <c r="AJ140" s="3">
        <f>IF(Inputs!$B$27&lt;&gt;"Ready","PENDING INPUTS",IF(A140&lt;=Inputs!$B$6,ROUND(AI140*Inputs!C17/12,2),0))</f>
        <v>0</v>
      </c>
      <c r="AK140" s="3">
        <f>IF(Inputs!$B$27&lt;&gt;"Ready","PENDING INPUTS",IF(AND(A140&lt;=Inputs!$B$6,AI140&gt;0),Inputs!G17,0))</f>
        <v>0</v>
      </c>
      <c r="AL140" s="3">
        <f>IF(Inputs!$B$27&lt;&gt;"Ready","PENDING INPUTS",IF(A140&gt;Inputs!$B$6,0,MIN((AI140+AJ140+AK140),IF(Inputs!H17=1,Inputs!D17,MAX(Inputs!F17,ROUND(AI140*Inputs!E17+AJ140+AK140,2))))))</f>
        <v>0</v>
      </c>
      <c r="AM140">
        <f>IF(Inputs!$B$27&lt;&gt;"Ready","PENDING INPUTS",IF(AI140&lt;=0,99,1+IF(AND(K140&gt;0,OR(K140&lt;AI140,AND(K140=AI140,0&lt;3))),1,0)+IF(AND(S140&gt;0,OR(S140&lt;AI140,AND(S140=AI140,1&lt;3))),1,0)+IF(AND(AA140&gt;0,OR(AA140&lt;AI140,AND(AA140=AI140,2&lt;3))),1,0)+IF(AND(AQ140&gt;0,OR(AQ140&lt;AI140,AND(AQ140=AI140,4&lt;3))),1,0)+IF(AND(AY140&gt;0,OR(AY140&lt;AI140,AND(AY140=AI140,5&lt;3))),1,0)+IF(AND(BG140&gt;0,OR(BG140&lt;AI140,AND(BG140=AI140,6&lt;3))),1,0)+IF(AND(BO140&gt;0,OR(BO140&lt;AI140,AND(BO140=AI140,7&lt;3))),1,0)+IF(AND(BW140&gt;0,OR(BW140&lt;AI140,AND(BW140=AI140,8&lt;3))),1,0)+IF(AND(CE140&gt;0,OR(CE140&lt;AI140,AND(CE140=AI140,9&lt;3))),1,0)))</f>
        <v>99</v>
      </c>
      <c r="AN140" s="3">
        <f>IF(Inputs!$B$27&lt;&gt;"Ready","PENDING INPUTS",IF(A140&gt;Inputs!$B$6,0,MIN(MAX(0,(AI140+AJ140+AK140)-AL140),MAX(0,C140-D140-(IF(O140&lt;AM140,K140+L140+M140-N140,0)+IF(W140&lt;AM140,S140+T140+U140-V140,0)+IF(AE140&lt;AM140,AA140+AB140+AC140-AD140,0)+IF(AM140&lt;AM140,AI140+AJ140+AK140-AL140,0)+IF(AU140&lt;AM140,AQ140+AR140+AS140-AT140,0)+IF(BC140&lt;AM140,AY140+AZ140+BA140-BB140,0)+IF(BK140&lt;AM140,BG140+BH140+BI140-BJ140,0)+IF(BS140&lt;AM140,BO140+BP140+BQ140-BR140,0)+IF(CA140&lt;AM140,BW140+BX140+BY140-BZ140,0)+IF(CI140&lt;AM140,CE140+CF140+CG140-CH140,0))))))</f>
        <v>0</v>
      </c>
      <c r="AO140" s="3">
        <f>IF(Inputs!$B$27&lt;&gt;"Ready","PENDING INPUTS",MIN((AI140+AJ140+AK140),IF(D140&gt;C140,IF(D140=0,0,AL140*C140/D140),AL140+AN140)))</f>
        <v>0</v>
      </c>
      <c r="AP140" s="3">
        <f>IF(Inputs!$B$27&lt;&gt;"Ready","PENDING INPUTS",MAX(0,(AI140+AJ140+AK140)-AO140))</f>
        <v>0</v>
      </c>
      <c r="AQ140" s="3">
        <f>IF(Inputs!$B$27&lt;&gt;"Ready","PENDING INPUTS",AX139)</f>
        <v>0</v>
      </c>
      <c r="AR140" s="3">
        <f>IF(Inputs!$B$27&lt;&gt;"Ready","PENDING INPUTS",IF(A140&lt;=Inputs!$B$6,ROUND(AQ140*Inputs!C18/12,2),0))</f>
        <v>0</v>
      </c>
      <c r="AS140" s="3">
        <f>IF(Inputs!$B$27&lt;&gt;"Ready","PENDING INPUTS",IF(AND(A140&lt;=Inputs!$B$6,AQ140&gt;0),Inputs!G18,0))</f>
        <v>0</v>
      </c>
      <c r="AT140" s="3">
        <f>IF(Inputs!$B$27&lt;&gt;"Ready","PENDING INPUTS",IF(A140&gt;Inputs!$B$6,0,MIN((AQ140+AR140+AS140),IF(Inputs!H18=1,Inputs!D18,MAX(Inputs!F18,ROUND(AQ140*Inputs!E18+AR140+AS140,2))))))</f>
        <v>0</v>
      </c>
      <c r="AU140">
        <f>IF(Inputs!$B$27&lt;&gt;"Ready","PENDING INPUTS",IF(AQ140&lt;=0,99,1+IF(AND(K140&gt;0,OR(K140&lt;AQ140,AND(K140=AQ140,0&lt;4))),1,0)+IF(AND(S140&gt;0,OR(S140&lt;AQ140,AND(S140=AQ140,1&lt;4))),1,0)+IF(AND(AA140&gt;0,OR(AA140&lt;AQ140,AND(AA140=AQ140,2&lt;4))),1,0)+IF(AND(AI140&gt;0,OR(AI140&lt;AQ140,AND(AI140=AQ140,3&lt;4))),1,0)+IF(AND(AY140&gt;0,OR(AY140&lt;AQ140,AND(AY140=AQ140,5&lt;4))),1,0)+IF(AND(BG140&gt;0,OR(BG140&lt;AQ140,AND(BG140=AQ140,6&lt;4))),1,0)+IF(AND(BO140&gt;0,OR(BO140&lt;AQ140,AND(BO140=AQ140,7&lt;4))),1,0)+IF(AND(BW140&gt;0,OR(BW140&lt;AQ140,AND(BW140=AQ140,8&lt;4))),1,0)+IF(AND(CE140&gt;0,OR(CE140&lt;AQ140,AND(CE140=AQ140,9&lt;4))),1,0)))</f>
        <v>99</v>
      </c>
      <c r="AV140" s="3">
        <f>IF(Inputs!$B$27&lt;&gt;"Ready","PENDING INPUTS",IF(A140&gt;Inputs!$B$6,0,MIN(MAX(0,(AQ140+AR140+AS140)-AT140),MAX(0,C140-D140-(IF(O140&lt;AU140,K140+L140+M140-N140,0)+IF(W140&lt;AU140,S140+T140+U140-V140,0)+IF(AE140&lt;AU140,AA140+AB140+AC140-AD140,0)+IF(AM140&lt;AU140,AI140+AJ140+AK140-AL140,0)+IF(AU140&lt;AU140,AQ140+AR140+AS140-AT140,0)+IF(BC140&lt;AU140,AY140+AZ140+BA140-BB140,0)+IF(BK140&lt;AU140,BG140+BH140+BI140-BJ140,0)+IF(BS140&lt;AU140,BO140+BP140+BQ140-BR140,0)+IF(CA140&lt;AU140,BW140+BX140+BY140-BZ140,0)+IF(CI140&lt;AU140,CE140+CF140+CG140-CH140,0))))))</f>
        <v>0</v>
      </c>
      <c r="AW140" s="3">
        <f>IF(Inputs!$B$27&lt;&gt;"Ready","PENDING INPUTS",MIN((AQ140+AR140+AS140),IF(D140&gt;C140,IF(D140=0,0,AT140*C140/D140),AT140+AV140)))</f>
        <v>0</v>
      </c>
      <c r="AX140" s="3">
        <f>IF(Inputs!$B$27&lt;&gt;"Ready","PENDING INPUTS",MAX(0,(AQ140+AR140+AS140)-AW140))</f>
        <v>0</v>
      </c>
      <c r="AY140" s="3">
        <f>IF(Inputs!$B$27&lt;&gt;"Ready","PENDING INPUTS",BF139)</f>
        <v>0</v>
      </c>
      <c r="AZ140" s="3">
        <f>IF(Inputs!$B$27&lt;&gt;"Ready","PENDING INPUTS",IF(A140&lt;=Inputs!$B$6,ROUND(AY140*Inputs!C19/12,2),0))</f>
        <v>0</v>
      </c>
      <c r="BA140" s="3">
        <f>IF(Inputs!$B$27&lt;&gt;"Ready","PENDING INPUTS",IF(AND(A140&lt;=Inputs!$B$6,AY140&gt;0),Inputs!G19,0))</f>
        <v>0</v>
      </c>
      <c r="BB140" s="3">
        <f>IF(Inputs!$B$27&lt;&gt;"Ready","PENDING INPUTS",IF(A140&gt;Inputs!$B$6,0,MIN((AY140+AZ140+BA140),IF(Inputs!H19=1,Inputs!D19,MAX(Inputs!F19,ROUND(AY140*Inputs!E19+AZ140+BA140,2))))))</f>
        <v>0</v>
      </c>
      <c r="BC140">
        <f>IF(Inputs!$B$27&lt;&gt;"Ready","PENDING INPUTS",IF(AY140&lt;=0,99,1+IF(AND(K140&gt;0,OR(K140&lt;AY140,AND(K140=AY140,0&lt;5))),1,0)+IF(AND(S140&gt;0,OR(S140&lt;AY140,AND(S140=AY140,1&lt;5))),1,0)+IF(AND(AA140&gt;0,OR(AA140&lt;AY140,AND(AA140=AY140,2&lt;5))),1,0)+IF(AND(AI140&gt;0,OR(AI140&lt;AY140,AND(AI140=AY140,3&lt;5))),1,0)+IF(AND(AQ140&gt;0,OR(AQ140&lt;AY140,AND(AQ140=AY140,4&lt;5))),1,0)+IF(AND(BG140&gt;0,OR(BG140&lt;AY140,AND(BG140=AY140,6&lt;5))),1,0)+IF(AND(BO140&gt;0,OR(BO140&lt;AY140,AND(BO140=AY140,7&lt;5))),1,0)+IF(AND(BW140&gt;0,OR(BW140&lt;AY140,AND(BW140=AY140,8&lt;5))),1,0)+IF(AND(CE140&gt;0,OR(CE140&lt;AY140,AND(CE140=AY140,9&lt;5))),1,0)))</f>
        <v>99</v>
      </c>
      <c r="BD140" s="3">
        <f>IF(Inputs!$B$27&lt;&gt;"Ready","PENDING INPUTS",IF(A140&gt;Inputs!$B$6,0,MIN(MAX(0,(AY140+AZ140+BA140)-BB140),MAX(0,C140-D140-(IF(O140&lt;BC140,K140+L140+M140-N140,0)+IF(W140&lt;BC140,S140+T140+U140-V140,0)+IF(AE140&lt;BC140,AA140+AB140+AC140-AD140,0)+IF(AM140&lt;BC140,AI140+AJ140+AK140-AL140,0)+IF(AU140&lt;BC140,AQ140+AR140+AS140-AT140,0)+IF(BC140&lt;BC140,AY140+AZ140+BA140-BB140,0)+IF(BK140&lt;BC140,BG140+BH140+BI140-BJ140,0)+IF(BS140&lt;BC140,BO140+BP140+BQ140-BR140,0)+IF(CA140&lt;BC140,BW140+BX140+BY140-BZ140,0)+IF(CI140&lt;BC140,CE140+CF140+CG140-CH140,0))))))</f>
        <v>0</v>
      </c>
      <c r="BE140" s="3">
        <f>IF(Inputs!$B$27&lt;&gt;"Ready","PENDING INPUTS",MIN((AY140+AZ140+BA140),IF(D140&gt;C140,IF(D140=0,0,BB140*C140/D140),BB140+BD140)))</f>
        <v>0</v>
      </c>
      <c r="BF140" s="3">
        <f>IF(Inputs!$B$27&lt;&gt;"Ready","PENDING INPUTS",MAX(0,(AY140+AZ140+BA140)-BE140))</f>
        <v>0</v>
      </c>
      <c r="BG140" s="3">
        <f>IF(Inputs!$B$27&lt;&gt;"Ready","PENDING INPUTS",BN139)</f>
        <v>0</v>
      </c>
      <c r="BH140" s="3">
        <f>IF(Inputs!$B$27&lt;&gt;"Ready","PENDING INPUTS",IF(A140&lt;=Inputs!$B$6,ROUND(BG140*Inputs!C20/12,2),0))</f>
        <v>0</v>
      </c>
      <c r="BI140" s="3">
        <f>IF(Inputs!$B$27&lt;&gt;"Ready","PENDING INPUTS",IF(AND(A140&lt;=Inputs!$B$6,BG140&gt;0),Inputs!G20,0))</f>
        <v>0</v>
      </c>
      <c r="BJ140" s="3">
        <f>IF(Inputs!$B$27&lt;&gt;"Ready","PENDING INPUTS",IF(A140&gt;Inputs!$B$6,0,MIN((BG140+BH140+BI140),IF(Inputs!H20=1,Inputs!D20,MAX(Inputs!F20,ROUND(BG140*Inputs!E20+BH140+BI140,2))))))</f>
        <v>0</v>
      </c>
      <c r="BK140">
        <f>IF(Inputs!$B$27&lt;&gt;"Ready","PENDING INPUTS",IF(BG140&lt;=0,99,1+IF(AND(K140&gt;0,OR(K140&lt;BG140,AND(K140=BG140,0&lt;6))),1,0)+IF(AND(S140&gt;0,OR(S140&lt;BG140,AND(S140=BG140,1&lt;6))),1,0)+IF(AND(AA140&gt;0,OR(AA140&lt;BG140,AND(AA140=BG140,2&lt;6))),1,0)+IF(AND(AI140&gt;0,OR(AI140&lt;BG140,AND(AI140=BG140,3&lt;6))),1,0)+IF(AND(AQ140&gt;0,OR(AQ140&lt;BG140,AND(AQ140=BG140,4&lt;6))),1,0)+IF(AND(AY140&gt;0,OR(AY140&lt;BG140,AND(AY140=BG140,5&lt;6))),1,0)+IF(AND(BO140&gt;0,OR(BO140&lt;BG140,AND(BO140=BG140,7&lt;6))),1,0)+IF(AND(BW140&gt;0,OR(BW140&lt;BG140,AND(BW140=BG140,8&lt;6))),1,0)+IF(AND(CE140&gt;0,OR(CE140&lt;BG140,AND(CE140=BG140,9&lt;6))),1,0)))</f>
        <v>99</v>
      </c>
      <c r="BL140" s="3">
        <f>IF(Inputs!$B$27&lt;&gt;"Ready","PENDING INPUTS",IF(A140&gt;Inputs!$B$6,0,MIN(MAX(0,(BG140+BH140+BI140)-BJ140),MAX(0,C140-D140-(IF(O140&lt;BK140,K140+L140+M140-N140,0)+IF(W140&lt;BK140,S140+T140+U140-V140,0)+IF(AE140&lt;BK140,AA140+AB140+AC140-AD140,0)+IF(AM140&lt;BK140,AI140+AJ140+AK140-AL140,0)+IF(AU140&lt;BK140,AQ140+AR140+AS140-AT140,0)+IF(BC140&lt;BK140,AY140+AZ140+BA140-BB140,0)+IF(BK140&lt;BK140,BG140+BH140+BI140-BJ140,0)+IF(BS140&lt;BK140,BO140+BP140+BQ140-BR140,0)+IF(CA140&lt;BK140,BW140+BX140+BY140-BZ140,0)+IF(CI140&lt;BK140,CE140+CF140+CG140-CH140,0))))))</f>
        <v>0</v>
      </c>
      <c r="BM140" s="3">
        <f>IF(Inputs!$B$27&lt;&gt;"Ready","PENDING INPUTS",MIN((BG140+BH140+BI140),IF(D140&gt;C140,IF(D140=0,0,BJ140*C140/D140),BJ140+BL140)))</f>
        <v>0</v>
      </c>
      <c r="BN140" s="3">
        <f>IF(Inputs!$B$27&lt;&gt;"Ready","PENDING INPUTS",MAX(0,(BG140+BH140+BI140)-BM140))</f>
        <v>0</v>
      </c>
      <c r="BO140" s="3">
        <f>IF(Inputs!$B$27&lt;&gt;"Ready","PENDING INPUTS",BV139)</f>
        <v>0</v>
      </c>
      <c r="BP140" s="3">
        <f>IF(Inputs!$B$27&lt;&gt;"Ready","PENDING INPUTS",IF(A140&lt;=Inputs!$B$6,ROUND(BO140*Inputs!C21/12,2),0))</f>
        <v>0</v>
      </c>
      <c r="BQ140" s="3">
        <f>IF(Inputs!$B$27&lt;&gt;"Ready","PENDING INPUTS",IF(AND(A140&lt;=Inputs!$B$6,BO140&gt;0),Inputs!G21,0))</f>
        <v>0</v>
      </c>
      <c r="BR140" s="3">
        <f>IF(Inputs!$B$27&lt;&gt;"Ready","PENDING INPUTS",IF(A140&gt;Inputs!$B$6,0,MIN((BO140+BP140+BQ140),IF(Inputs!H21=1,Inputs!D21,MAX(Inputs!F21,ROUND(BO140*Inputs!E21+BP140+BQ140,2))))))</f>
        <v>0</v>
      </c>
      <c r="BS140">
        <f>IF(Inputs!$B$27&lt;&gt;"Ready","PENDING INPUTS",IF(BO140&lt;=0,99,1+IF(AND(K140&gt;0,OR(K140&lt;BO140,AND(K140=BO140,0&lt;7))),1,0)+IF(AND(S140&gt;0,OR(S140&lt;BO140,AND(S140=BO140,1&lt;7))),1,0)+IF(AND(AA140&gt;0,OR(AA140&lt;BO140,AND(AA140=BO140,2&lt;7))),1,0)+IF(AND(AI140&gt;0,OR(AI140&lt;BO140,AND(AI140=BO140,3&lt;7))),1,0)+IF(AND(AQ140&gt;0,OR(AQ140&lt;BO140,AND(AQ140=BO140,4&lt;7))),1,0)+IF(AND(AY140&gt;0,OR(AY140&lt;BO140,AND(AY140=BO140,5&lt;7))),1,0)+IF(AND(BG140&gt;0,OR(BG140&lt;BO140,AND(BG140=BO140,6&lt;7))),1,0)+IF(AND(BW140&gt;0,OR(BW140&lt;BO140,AND(BW140=BO140,8&lt;7))),1,0)+IF(AND(CE140&gt;0,OR(CE140&lt;BO140,AND(CE140=BO140,9&lt;7))),1,0)))</f>
        <v>99</v>
      </c>
      <c r="BT140" s="3">
        <f>IF(Inputs!$B$27&lt;&gt;"Ready","PENDING INPUTS",IF(A140&gt;Inputs!$B$6,0,MIN(MAX(0,(BO140+BP140+BQ140)-BR140),MAX(0,C140-D140-(IF(O140&lt;BS140,K140+L140+M140-N140,0)+IF(W140&lt;BS140,S140+T140+U140-V140,0)+IF(AE140&lt;BS140,AA140+AB140+AC140-AD140,0)+IF(AM140&lt;BS140,AI140+AJ140+AK140-AL140,0)+IF(AU140&lt;BS140,AQ140+AR140+AS140-AT140,0)+IF(BC140&lt;BS140,AY140+AZ140+BA140-BB140,0)+IF(BK140&lt;BS140,BG140+BH140+BI140-BJ140,0)+IF(BS140&lt;BS140,BO140+BP140+BQ140-BR140,0)+IF(CA140&lt;BS140,BW140+BX140+BY140-BZ140,0)+IF(CI140&lt;BS140,CE140+CF140+CG140-CH140,0))))))</f>
        <v>0</v>
      </c>
      <c r="BU140" s="3">
        <f>IF(Inputs!$B$27&lt;&gt;"Ready","PENDING INPUTS",MIN((BO140+BP140+BQ140),IF(D140&gt;C140,IF(D140=0,0,BR140*C140/D140),BR140+BT140)))</f>
        <v>0</v>
      </c>
      <c r="BV140" s="3">
        <f>IF(Inputs!$B$27&lt;&gt;"Ready","PENDING INPUTS",MAX(0,(BO140+BP140+BQ140)-BU140))</f>
        <v>0</v>
      </c>
      <c r="BW140" s="3">
        <f>IF(Inputs!$B$27&lt;&gt;"Ready","PENDING INPUTS",CD139)</f>
        <v>0</v>
      </c>
      <c r="BX140" s="3">
        <f>IF(Inputs!$B$27&lt;&gt;"Ready","PENDING INPUTS",IF(A140&lt;=Inputs!$B$6,ROUND(BW140*Inputs!C22/12,2),0))</f>
        <v>0</v>
      </c>
      <c r="BY140" s="3">
        <f>IF(Inputs!$B$27&lt;&gt;"Ready","PENDING INPUTS",IF(AND(A140&lt;=Inputs!$B$6,BW140&gt;0),Inputs!G22,0))</f>
        <v>0</v>
      </c>
      <c r="BZ140" s="3">
        <f>IF(Inputs!$B$27&lt;&gt;"Ready","PENDING INPUTS",IF(A140&gt;Inputs!$B$6,0,MIN((BW140+BX140+BY140),IF(Inputs!H22=1,Inputs!D22,MAX(Inputs!F22,ROUND(BW140*Inputs!E22+BX140+BY140,2))))))</f>
        <v>0</v>
      </c>
      <c r="CA140">
        <f>IF(Inputs!$B$27&lt;&gt;"Ready","PENDING INPUTS",IF(BW140&lt;=0,99,1+IF(AND(K140&gt;0,OR(K140&lt;BW140,AND(K140=BW140,0&lt;8))),1,0)+IF(AND(S140&gt;0,OR(S140&lt;BW140,AND(S140=BW140,1&lt;8))),1,0)+IF(AND(AA140&gt;0,OR(AA140&lt;BW140,AND(AA140=BW140,2&lt;8))),1,0)+IF(AND(AI140&gt;0,OR(AI140&lt;BW140,AND(AI140=BW140,3&lt;8))),1,0)+IF(AND(AQ140&gt;0,OR(AQ140&lt;BW140,AND(AQ140=BW140,4&lt;8))),1,0)+IF(AND(AY140&gt;0,OR(AY140&lt;BW140,AND(AY140=BW140,5&lt;8))),1,0)+IF(AND(BG140&gt;0,OR(BG140&lt;BW140,AND(BG140=BW140,6&lt;8))),1,0)+IF(AND(BO140&gt;0,OR(BO140&lt;BW140,AND(BO140=BW140,7&lt;8))),1,0)+IF(AND(CE140&gt;0,OR(CE140&lt;BW140,AND(CE140=BW140,9&lt;8))),1,0)))</f>
        <v>99</v>
      </c>
      <c r="CB140" s="3">
        <f>IF(Inputs!$B$27&lt;&gt;"Ready","PENDING INPUTS",IF(A140&gt;Inputs!$B$6,0,MIN(MAX(0,(BW140+BX140+BY140)-BZ140),MAX(0,C140-D140-(IF(O140&lt;CA140,K140+L140+M140-N140,0)+IF(W140&lt;CA140,S140+T140+U140-V140,0)+IF(AE140&lt;CA140,AA140+AB140+AC140-AD140,0)+IF(AM140&lt;CA140,AI140+AJ140+AK140-AL140,0)+IF(AU140&lt;CA140,AQ140+AR140+AS140-AT140,0)+IF(BC140&lt;CA140,AY140+AZ140+BA140-BB140,0)+IF(BK140&lt;CA140,BG140+BH140+BI140-BJ140,0)+IF(BS140&lt;CA140,BO140+BP140+BQ140-BR140,0)+IF(CA140&lt;CA140,BW140+BX140+BY140-BZ140,0)+IF(CI140&lt;CA140,CE140+CF140+CG140-CH140,0))))))</f>
        <v>0</v>
      </c>
      <c r="CC140" s="3">
        <f>IF(Inputs!$B$27&lt;&gt;"Ready","PENDING INPUTS",MIN((BW140+BX140+BY140),IF(D140&gt;C140,IF(D140=0,0,BZ140*C140/D140),BZ140+CB140)))</f>
        <v>0</v>
      </c>
      <c r="CD140" s="3">
        <f>IF(Inputs!$B$27&lt;&gt;"Ready","PENDING INPUTS",MAX(0,(BW140+BX140+BY140)-CC140))</f>
        <v>0</v>
      </c>
      <c r="CE140" s="3">
        <f>IF(Inputs!$B$27&lt;&gt;"Ready","PENDING INPUTS",CL139)</f>
        <v>0</v>
      </c>
      <c r="CF140" s="3">
        <f>IF(Inputs!$B$27&lt;&gt;"Ready","PENDING INPUTS",IF(A140&lt;=Inputs!$B$6,ROUND(CE140*Inputs!C23/12,2),0))</f>
        <v>0</v>
      </c>
      <c r="CG140" s="3">
        <f>IF(Inputs!$B$27&lt;&gt;"Ready","PENDING INPUTS",IF(AND(A140&lt;=Inputs!$B$6,CE140&gt;0),Inputs!G23,0))</f>
        <v>0</v>
      </c>
      <c r="CH140" s="3">
        <f>IF(Inputs!$B$27&lt;&gt;"Ready","PENDING INPUTS",IF(A140&gt;Inputs!$B$6,0,MIN((CE140+CF140+CG140),IF(Inputs!H23=1,Inputs!D23,MAX(Inputs!F23,ROUND(CE140*Inputs!E23+CF140+CG140,2))))))</f>
        <v>0</v>
      </c>
      <c r="CI140">
        <f>IF(Inputs!$B$27&lt;&gt;"Ready","PENDING INPUTS",IF(CE140&lt;=0,99,1+IF(AND(K140&gt;0,OR(K140&lt;CE140,AND(K140=CE140,0&lt;9))),1,0)+IF(AND(S140&gt;0,OR(S140&lt;CE140,AND(S140=CE140,1&lt;9))),1,0)+IF(AND(AA140&gt;0,OR(AA140&lt;CE140,AND(AA140=CE140,2&lt;9))),1,0)+IF(AND(AI140&gt;0,OR(AI140&lt;CE140,AND(AI140=CE140,3&lt;9))),1,0)+IF(AND(AQ140&gt;0,OR(AQ140&lt;CE140,AND(AQ140=CE140,4&lt;9))),1,0)+IF(AND(AY140&gt;0,OR(AY140&lt;CE140,AND(AY140=CE140,5&lt;9))),1,0)+IF(AND(BG140&gt;0,OR(BG140&lt;CE140,AND(BG140=CE140,6&lt;9))),1,0)+IF(AND(BO140&gt;0,OR(BO140&lt;CE140,AND(BO140=CE140,7&lt;9))),1,0)+IF(AND(BW140&gt;0,OR(BW140&lt;CE140,AND(BW140=CE140,8&lt;9))),1,0)))</f>
        <v>99</v>
      </c>
      <c r="CJ140" s="3">
        <f>IF(Inputs!$B$27&lt;&gt;"Ready","PENDING INPUTS",IF(A140&gt;Inputs!$B$6,0,MIN(MAX(0,(CE140+CF140+CG140)-CH140),MAX(0,C140-D140-(IF(O140&lt;CI140,K140+L140+M140-N140,0)+IF(W140&lt;CI140,S140+T140+U140-V140,0)+IF(AE140&lt;CI140,AA140+AB140+AC140-AD140,0)+IF(AM140&lt;CI140,AI140+AJ140+AK140-AL140,0)+IF(AU140&lt;CI140,AQ140+AR140+AS140-AT140,0)+IF(BC140&lt;CI140,AY140+AZ140+BA140-BB140,0)+IF(BK140&lt;CI140,BG140+BH140+BI140-BJ140,0)+IF(BS140&lt;CI140,BO140+BP140+BQ140-BR140,0)+IF(CA140&lt;CI140,BW140+BX140+BY140-BZ140,0)+IF(CI140&lt;CI140,CE140+CF140+CG140-CH140,0))))))</f>
        <v>0</v>
      </c>
      <c r="CK140" s="3">
        <f>IF(Inputs!$B$27&lt;&gt;"Ready","PENDING INPUTS",MIN((CE140+CF140+CG140),IF(D140&gt;C140,IF(D140=0,0,CH140*C140/D140),CH140+CJ140)))</f>
        <v>0</v>
      </c>
      <c r="CL140" s="3">
        <f>IF(Inputs!$B$27&lt;&gt;"Ready","PENDING INPUTS",MAX(0,(CE140+CF140+CG140)-CK140))</f>
        <v>0</v>
      </c>
    </row>
    <row r="141" spans="1:90" ht="27.95" customHeight="1" x14ac:dyDescent="0.25">
      <c r="A141">
        <v>137</v>
      </c>
      <c r="B141" s="13">
        <f>IF(Inputs!$B$27&lt;&gt;"Ready","PENDING INPUTS",EDATE(Inputs!$B$5,A141-1))</f>
        <v>50437</v>
      </c>
      <c r="C141" s="3">
        <f>IF(Inputs!$B$27&lt;&gt;"Ready","PENDING INPUTS",IF(A141&lt;=Inputs!$B$6,MAX(0,Inputs!$B$4+IF(A141=Inputs!$B$7,Inputs!$B$8,0)+IF(A141=Inputs!$B$9,Inputs!$B$10,0)),0))</f>
        <v>0</v>
      </c>
      <c r="D141" s="3">
        <f>IF(Inputs!$B$27&lt;&gt;"Ready","PENDING INPUTS",SUM(N141,V141,AD141,AL141,AT141,BB141,BJ141,BR141,BZ141,CH141))</f>
        <v>0</v>
      </c>
      <c r="E141" s="3">
        <f>IF(Inputs!$B$27&lt;&gt;"Ready","PENDING INPUTS",MAX(0,D141-C141))</f>
        <v>0</v>
      </c>
      <c r="F141" s="3">
        <f>IF(Inputs!$B$27&lt;&gt;"Ready","PENDING INPUTS",SUM(Q141,Y141,AG141,AO141,AW141,BE141,BM141,BU141,CC141,CK141))</f>
        <v>0</v>
      </c>
      <c r="G141" s="3">
        <f>IF(Inputs!$B$27&lt;&gt;"Ready","PENDING INPUTS",SUM(L141,T141,AB141,AJ141,AR141,AZ141,BH141,BP141,BX141,CF141))</f>
        <v>0</v>
      </c>
      <c r="H141" s="3">
        <f>IF(Inputs!$B$27&lt;&gt;"Ready","PENDING INPUTS",SUM(M141,U141,AC141,AK141,AS141,BA141,BI141,BQ141,BY141,CG141))</f>
        <v>0</v>
      </c>
      <c r="I141" s="3">
        <f>IF(Inputs!$B$27&lt;&gt;"Ready","PENDING INPUTS",SUM(R141,Z141,AH141,AP141,AX141,BF141,BN141,BV141,CD141,CL141))</f>
        <v>0</v>
      </c>
      <c r="J141" t="str">
        <f>IF(Inputs!$B$27&lt;&gt;"Ready","PENDING INPUTS",IF(A141&gt;Inputs!$B$6,"Beyond horizon",IF(E141&gt;0.005,"MINIMUM SHORTFALL",IF(I141&lt;0.005,"Paid off","In progress"))))</f>
        <v>Beyond horizon</v>
      </c>
      <c r="K141" s="3">
        <f>IF(Inputs!$B$27&lt;&gt;"Ready","PENDING INPUTS",R140)</f>
        <v>0</v>
      </c>
      <c r="L141" s="3">
        <f>IF(Inputs!$B$27&lt;&gt;"Ready","PENDING INPUTS",IF(A141&lt;=Inputs!$B$6,ROUND(K141*Inputs!C14/12,2),0))</f>
        <v>0</v>
      </c>
      <c r="M141" s="3">
        <f>IF(Inputs!$B$27&lt;&gt;"Ready","PENDING INPUTS",IF(AND(A141&lt;=Inputs!$B$6,K141&gt;0),Inputs!G14,0))</f>
        <v>0</v>
      </c>
      <c r="N141" s="3">
        <f>IF(Inputs!$B$27&lt;&gt;"Ready","PENDING INPUTS",IF(A141&gt;Inputs!$B$6,0,MIN((K141+L141+M141),IF(Inputs!H14=1,Inputs!D14,MAX(Inputs!F14,ROUND(K141*Inputs!E14+L141+M141,2))))))</f>
        <v>0</v>
      </c>
      <c r="O141">
        <f>IF(Inputs!$B$27&lt;&gt;"Ready","PENDING INPUTS",IF(K141&lt;=0,99,1+IF(AND(S141&gt;0,OR(S141&lt;K141,AND(S141=K141,1&lt;0))),1,0)+IF(AND(AA141&gt;0,OR(AA141&lt;K141,AND(AA141=K141,2&lt;0))),1,0)+IF(AND(AI141&gt;0,OR(AI141&lt;K141,AND(AI141=K141,3&lt;0))),1,0)+IF(AND(AQ141&gt;0,OR(AQ141&lt;K141,AND(AQ141=K141,4&lt;0))),1,0)+IF(AND(AY141&gt;0,OR(AY141&lt;K141,AND(AY141=K141,5&lt;0))),1,0)+IF(AND(BG141&gt;0,OR(BG141&lt;K141,AND(BG141=K141,6&lt;0))),1,0)+IF(AND(BO141&gt;0,OR(BO141&lt;K141,AND(BO141=K141,7&lt;0))),1,0)+IF(AND(BW141&gt;0,OR(BW141&lt;K141,AND(BW141=K141,8&lt;0))),1,0)+IF(AND(CE141&gt;0,OR(CE141&lt;K141,AND(CE141=K141,9&lt;0))),1,0)))</f>
        <v>99</v>
      </c>
      <c r="P141" s="3">
        <f>IF(Inputs!$B$27&lt;&gt;"Ready","PENDING INPUTS",IF(A141&gt;Inputs!$B$6,0,MIN(MAX(0,(K141+L141+M141)-N141),MAX(0,C141-D141-(IF(O141&lt;O141,K141+L141+M141-N141,0)+IF(W141&lt;O141,S141+T141+U141-V141,0)+IF(AE141&lt;O141,AA141+AB141+AC141-AD141,0)+IF(AM141&lt;O141,AI141+AJ141+AK141-AL141,0)+IF(AU141&lt;O141,AQ141+AR141+AS141-AT141,0)+IF(BC141&lt;O141,AY141+AZ141+BA141-BB141,0)+IF(BK141&lt;O141,BG141+BH141+BI141-BJ141,0)+IF(BS141&lt;O141,BO141+BP141+BQ141-BR141,0)+IF(CA141&lt;O141,BW141+BX141+BY141-BZ141,0)+IF(CI141&lt;O141,CE141+CF141+CG141-CH141,0))))))</f>
        <v>0</v>
      </c>
      <c r="Q141" s="3">
        <f>IF(Inputs!$B$27&lt;&gt;"Ready","PENDING INPUTS",MIN((K141+L141+M141),IF(D141&gt;C141,IF(D141=0,0,N141*C141/D141),N141+P141)))</f>
        <v>0</v>
      </c>
      <c r="R141" s="3">
        <f>IF(Inputs!$B$27&lt;&gt;"Ready","PENDING INPUTS",MAX(0,(K141+L141+M141)-Q141))</f>
        <v>0</v>
      </c>
      <c r="S141" s="3">
        <f>IF(Inputs!$B$27&lt;&gt;"Ready","PENDING INPUTS",Z140)</f>
        <v>0</v>
      </c>
      <c r="T141" s="3">
        <f>IF(Inputs!$B$27&lt;&gt;"Ready","PENDING INPUTS",IF(A141&lt;=Inputs!$B$6,ROUND(S141*Inputs!C15/12,2),0))</f>
        <v>0</v>
      </c>
      <c r="U141" s="3">
        <f>IF(Inputs!$B$27&lt;&gt;"Ready","PENDING INPUTS",IF(AND(A141&lt;=Inputs!$B$6,S141&gt;0),Inputs!G15,0))</f>
        <v>0</v>
      </c>
      <c r="V141" s="3">
        <f>IF(Inputs!$B$27&lt;&gt;"Ready","PENDING INPUTS",IF(A141&gt;Inputs!$B$6,0,MIN((S141+T141+U141),IF(Inputs!H15=1,Inputs!D15,MAX(Inputs!F15,ROUND(S141*Inputs!E15+T141+U141,2))))))</f>
        <v>0</v>
      </c>
      <c r="W141">
        <f>IF(Inputs!$B$27&lt;&gt;"Ready","PENDING INPUTS",IF(S141&lt;=0,99,1+IF(AND(K141&gt;0,OR(K141&lt;S141,AND(K141=S141,0&lt;1))),1,0)+IF(AND(AA141&gt;0,OR(AA141&lt;S141,AND(AA141=S141,2&lt;1))),1,0)+IF(AND(AI141&gt;0,OR(AI141&lt;S141,AND(AI141=S141,3&lt;1))),1,0)+IF(AND(AQ141&gt;0,OR(AQ141&lt;S141,AND(AQ141=S141,4&lt;1))),1,0)+IF(AND(AY141&gt;0,OR(AY141&lt;S141,AND(AY141=S141,5&lt;1))),1,0)+IF(AND(BG141&gt;0,OR(BG141&lt;S141,AND(BG141=S141,6&lt;1))),1,0)+IF(AND(BO141&gt;0,OR(BO141&lt;S141,AND(BO141=S141,7&lt;1))),1,0)+IF(AND(BW141&gt;0,OR(BW141&lt;S141,AND(BW141=S141,8&lt;1))),1,0)+IF(AND(CE141&gt;0,OR(CE141&lt;S141,AND(CE141=S141,9&lt;1))),1,0)))</f>
        <v>99</v>
      </c>
      <c r="X141" s="3">
        <f>IF(Inputs!$B$27&lt;&gt;"Ready","PENDING INPUTS",IF(A141&gt;Inputs!$B$6,0,MIN(MAX(0,(S141+T141+U141)-V141),MAX(0,C141-D141-(IF(O141&lt;W141,K141+L141+M141-N141,0)+IF(W141&lt;W141,S141+T141+U141-V141,0)+IF(AE141&lt;W141,AA141+AB141+AC141-AD141,0)+IF(AM141&lt;W141,AI141+AJ141+AK141-AL141,0)+IF(AU141&lt;W141,AQ141+AR141+AS141-AT141,0)+IF(BC141&lt;W141,AY141+AZ141+BA141-BB141,0)+IF(BK141&lt;W141,BG141+BH141+BI141-BJ141,0)+IF(BS141&lt;W141,BO141+BP141+BQ141-BR141,0)+IF(CA141&lt;W141,BW141+BX141+BY141-BZ141,0)+IF(CI141&lt;W141,CE141+CF141+CG141-CH141,0))))))</f>
        <v>0</v>
      </c>
      <c r="Y141" s="3">
        <f>IF(Inputs!$B$27&lt;&gt;"Ready","PENDING INPUTS",MIN((S141+T141+U141),IF(D141&gt;C141,IF(D141=0,0,V141*C141/D141),V141+X141)))</f>
        <v>0</v>
      </c>
      <c r="Z141" s="3">
        <f>IF(Inputs!$B$27&lt;&gt;"Ready","PENDING INPUTS",MAX(0,(S141+T141+U141)-Y141))</f>
        <v>0</v>
      </c>
      <c r="AA141" s="3">
        <f>IF(Inputs!$B$27&lt;&gt;"Ready","PENDING INPUTS",AH140)</f>
        <v>0</v>
      </c>
      <c r="AB141" s="3">
        <f>IF(Inputs!$B$27&lt;&gt;"Ready","PENDING INPUTS",IF(A141&lt;=Inputs!$B$6,ROUND(AA141*Inputs!C16/12,2),0))</f>
        <v>0</v>
      </c>
      <c r="AC141" s="3">
        <f>IF(Inputs!$B$27&lt;&gt;"Ready","PENDING INPUTS",IF(AND(A141&lt;=Inputs!$B$6,AA141&gt;0),Inputs!G16,0))</f>
        <v>0</v>
      </c>
      <c r="AD141" s="3">
        <f>IF(Inputs!$B$27&lt;&gt;"Ready","PENDING INPUTS",IF(A141&gt;Inputs!$B$6,0,MIN((AA141+AB141+AC141),IF(Inputs!H16=1,Inputs!D16,MAX(Inputs!F16,ROUND(AA141*Inputs!E16+AB141+AC141,2))))))</f>
        <v>0</v>
      </c>
      <c r="AE141">
        <f>IF(Inputs!$B$27&lt;&gt;"Ready","PENDING INPUTS",IF(AA141&lt;=0,99,1+IF(AND(K141&gt;0,OR(K141&lt;AA141,AND(K141=AA141,0&lt;2))),1,0)+IF(AND(S141&gt;0,OR(S141&lt;AA141,AND(S141=AA141,1&lt;2))),1,0)+IF(AND(AI141&gt;0,OR(AI141&lt;AA141,AND(AI141=AA141,3&lt;2))),1,0)+IF(AND(AQ141&gt;0,OR(AQ141&lt;AA141,AND(AQ141=AA141,4&lt;2))),1,0)+IF(AND(AY141&gt;0,OR(AY141&lt;AA141,AND(AY141=AA141,5&lt;2))),1,0)+IF(AND(BG141&gt;0,OR(BG141&lt;AA141,AND(BG141=AA141,6&lt;2))),1,0)+IF(AND(BO141&gt;0,OR(BO141&lt;AA141,AND(BO141=AA141,7&lt;2))),1,0)+IF(AND(BW141&gt;0,OR(BW141&lt;AA141,AND(BW141=AA141,8&lt;2))),1,0)+IF(AND(CE141&gt;0,OR(CE141&lt;AA141,AND(CE141=AA141,9&lt;2))),1,0)))</f>
        <v>99</v>
      </c>
      <c r="AF141" s="3">
        <f>IF(Inputs!$B$27&lt;&gt;"Ready","PENDING INPUTS",IF(A141&gt;Inputs!$B$6,0,MIN(MAX(0,(AA141+AB141+AC141)-AD141),MAX(0,C141-D141-(IF(O141&lt;AE141,K141+L141+M141-N141,0)+IF(W141&lt;AE141,S141+T141+U141-V141,0)+IF(AE141&lt;AE141,AA141+AB141+AC141-AD141,0)+IF(AM141&lt;AE141,AI141+AJ141+AK141-AL141,0)+IF(AU141&lt;AE141,AQ141+AR141+AS141-AT141,0)+IF(BC141&lt;AE141,AY141+AZ141+BA141-BB141,0)+IF(BK141&lt;AE141,BG141+BH141+BI141-BJ141,0)+IF(BS141&lt;AE141,BO141+BP141+BQ141-BR141,0)+IF(CA141&lt;AE141,BW141+BX141+BY141-BZ141,0)+IF(CI141&lt;AE141,CE141+CF141+CG141-CH141,0))))))</f>
        <v>0</v>
      </c>
      <c r="AG141" s="3">
        <f>IF(Inputs!$B$27&lt;&gt;"Ready","PENDING INPUTS",MIN((AA141+AB141+AC141),IF(D141&gt;C141,IF(D141=0,0,AD141*C141/D141),AD141+AF141)))</f>
        <v>0</v>
      </c>
      <c r="AH141" s="3">
        <f>IF(Inputs!$B$27&lt;&gt;"Ready","PENDING INPUTS",MAX(0,(AA141+AB141+AC141)-AG141))</f>
        <v>0</v>
      </c>
      <c r="AI141" s="3">
        <f>IF(Inputs!$B$27&lt;&gt;"Ready","PENDING INPUTS",AP140)</f>
        <v>0</v>
      </c>
      <c r="AJ141" s="3">
        <f>IF(Inputs!$B$27&lt;&gt;"Ready","PENDING INPUTS",IF(A141&lt;=Inputs!$B$6,ROUND(AI141*Inputs!C17/12,2),0))</f>
        <v>0</v>
      </c>
      <c r="AK141" s="3">
        <f>IF(Inputs!$B$27&lt;&gt;"Ready","PENDING INPUTS",IF(AND(A141&lt;=Inputs!$B$6,AI141&gt;0),Inputs!G17,0))</f>
        <v>0</v>
      </c>
      <c r="AL141" s="3">
        <f>IF(Inputs!$B$27&lt;&gt;"Ready","PENDING INPUTS",IF(A141&gt;Inputs!$B$6,0,MIN((AI141+AJ141+AK141),IF(Inputs!H17=1,Inputs!D17,MAX(Inputs!F17,ROUND(AI141*Inputs!E17+AJ141+AK141,2))))))</f>
        <v>0</v>
      </c>
      <c r="AM141">
        <f>IF(Inputs!$B$27&lt;&gt;"Ready","PENDING INPUTS",IF(AI141&lt;=0,99,1+IF(AND(K141&gt;0,OR(K141&lt;AI141,AND(K141=AI141,0&lt;3))),1,0)+IF(AND(S141&gt;0,OR(S141&lt;AI141,AND(S141=AI141,1&lt;3))),1,0)+IF(AND(AA141&gt;0,OR(AA141&lt;AI141,AND(AA141=AI141,2&lt;3))),1,0)+IF(AND(AQ141&gt;0,OR(AQ141&lt;AI141,AND(AQ141=AI141,4&lt;3))),1,0)+IF(AND(AY141&gt;0,OR(AY141&lt;AI141,AND(AY141=AI141,5&lt;3))),1,0)+IF(AND(BG141&gt;0,OR(BG141&lt;AI141,AND(BG141=AI141,6&lt;3))),1,0)+IF(AND(BO141&gt;0,OR(BO141&lt;AI141,AND(BO141=AI141,7&lt;3))),1,0)+IF(AND(BW141&gt;0,OR(BW141&lt;AI141,AND(BW141=AI141,8&lt;3))),1,0)+IF(AND(CE141&gt;0,OR(CE141&lt;AI141,AND(CE141=AI141,9&lt;3))),1,0)))</f>
        <v>99</v>
      </c>
      <c r="AN141" s="3">
        <f>IF(Inputs!$B$27&lt;&gt;"Ready","PENDING INPUTS",IF(A141&gt;Inputs!$B$6,0,MIN(MAX(0,(AI141+AJ141+AK141)-AL141),MAX(0,C141-D141-(IF(O141&lt;AM141,K141+L141+M141-N141,0)+IF(W141&lt;AM141,S141+T141+U141-V141,0)+IF(AE141&lt;AM141,AA141+AB141+AC141-AD141,0)+IF(AM141&lt;AM141,AI141+AJ141+AK141-AL141,0)+IF(AU141&lt;AM141,AQ141+AR141+AS141-AT141,0)+IF(BC141&lt;AM141,AY141+AZ141+BA141-BB141,0)+IF(BK141&lt;AM141,BG141+BH141+BI141-BJ141,0)+IF(BS141&lt;AM141,BO141+BP141+BQ141-BR141,0)+IF(CA141&lt;AM141,BW141+BX141+BY141-BZ141,0)+IF(CI141&lt;AM141,CE141+CF141+CG141-CH141,0))))))</f>
        <v>0</v>
      </c>
      <c r="AO141" s="3">
        <f>IF(Inputs!$B$27&lt;&gt;"Ready","PENDING INPUTS",MIN((AI141+AJ141+AK141),IF(D141&gt;C141,IF(D141=0,0,AL141*C141/D141),AL141+AN141)))</f>
        <v>0</v>
      </c>
      <c r="AP141" s="3">
        <f>IF(Inputs!$B$27&lt;&gt;"Ready","PENDING INPUTS",MAX(0,(AI141+AJ141+AK141)-AO141))</f>
        <v>0</v>
      </c>
      <c r="AQ141" s="3">
        <f>IF(Inputs!$B$27&lt;&gt;"Ready","PENDING INPUTS",AX140)</f>
        <v>0</v>
      </c>
      <c r="AR141" s="3">
        <f>IF(Inputs!$B$27&lt;&gt;"Ready","PENDING INPUTS",IF(A141&lt;=Inputs!$B$6,ROUND(AQ141*Inputs!C18/12,2),0))</f>
        <v>0</v>
      </c>
      <c r="AS141" s="3">
        <f>IF(Inputs!$B$27&lt;&gt;"Ready","PENDING INPUTS",IF(AND(A141&lt;=Inputs!$B$6,AQ141&gt;0),Inputs!G18,0))</f>
        <v>0</v>
      </c>
      <c r="AT141" s="3">
        <f>IF(Inputs!$B$27&lt;&gt;"Ready","PENDING INPUTS",IF(A141&gt;Inputs!$B$6,0,MIN((AQ141+AR141+AS141),IF(Inputs!H18=1,Inputs!D18,MAX(Inputs!F18,ROUND(AQ141*Inputs!E18+AR141+AS141,2))))))</f>
        <v>0</v>
      </c>
      <c r="AU141">
        <f>IF(Inputs!$B$27&lt;&gt;"Ready","PENDING INPUTS",IF(AQ141&lt;=0,99,1+IF(AND(K141&gt;0,OR(K141&lt;AQ141,AND(K141=AQ141,0&lt;4))),1,0)+IF(AND(S141&gt;0,OR(S141&lt;AQ141,AND(S141=AQ141,1&lt;4))),1,0)+IF(AND(AA141&gt;0,OR(AA141&lt;AQ141,AND(AA141=AQ141,2&lt;4))),1,0)+IF(AND(AI141&gt;0,OR(AI141&lt;AQ141,AND(AI141=AQ141,3&lt;4))),1,0)+IF(AND(AY141&gt;0,OR(AY141&lt;AQ141,AND(AY141=AQ141,5&lt;4))),1,0)+IF(AND(BG141&gt;0,OR(BG141&lt;AQ141,AND(BG141=AQ141,6&lt;4))),1,0)+IF(AND(BO141&gt;0,OR(BO141&lt;AQ141,AND(BO141=AQ141,7&lt;4))),1,0)+IF(AND(BW141&gt;0,OR(BW141&lt;AQ141,AND(BW141=AQ141,8&lt;4))),1,0)+IF(AND(CE141&gt;0,OR(CE141&lt;AQ141,AND(CE141=AQ141,9&lt;4))),1,0)))</f>
        <v>99</v>
      </c>
      <c r="AV141" s="3">
        <f>IF(Inputs!$B$27&lt;&gt;"Ready","PENDING INPUTS",IF(A141&gt;Inputs!$B$6,0,MIN(MAX(0,(AQ141+AR141+AS141)-AT141),MAX(0,C141-D141-(IF(O141&lt;AU141,K141+L141+M141-N141,0)+IF(W141&lt;AU141,S141+T141+U141-V141,0)+IF(AE141&lt;AU141,AA141+AB141+AC141-AD141,0)+IF(AM141&lt;AU141,AI141+AJ141+AK141-AL141,0)+IF(AU141&lt;AU141,AQ141+AR141+AS141-AT141,0)+IF(BC141&lt;AU141,AY141+AZ141+BA141-BB141,0)+IF(BK141&lt;AU141,BG141+BH141+BI141-BJ141,0)+IF(BS141&lt;AU141,BO141+BP141+BQ141-BR141,0)+IF(CA141&lt;AU141,BW141+BX141+BY141-BZ141,0)+IF(CI141&lt;AU141,CE141+CF141+CG141-CH141,0))))))</f>
        <v>0</v>
      </c>
      <c r="AW141" s="3">
        <f>IF(Inputs!$B$27&lt;&gt;"Ready","PENDING INPUTS",MIN((AQ141+AR141+AS141),IF(D141&gt;C141,IF(D141=0,0,AT141*C141/D141),AT141+AV141)))</f>
        <v>0</v>
      </c>
      <c r="AX141" s="3">
        <f>IF(Inputs!$B$27&lt;&gt;"Ready","PENDING INPUTS",MAX(0,(AQ141+AR141+AS141)-AW141))</f>
        <v>0</v>
      </c>
      <c r="AY141" s="3">
        <f>IF(Inputs!$B$27&lt;&gt;"Ready","PENDING INPUTS",BF140)</f>
        <v>0</v>
      </c>
      <c r="AZ141" s="3">
        <f>IF(Inputs!$B$27&lt;&gt;"Ready","PENDING INPUTS",IF(A141&lt;=Inputs!$B$6,ROUND(AY141*Inputs!C19/12,2),0))</f>
        <v>0</v>
      </c>
      <c r="BA141" s="3">
        <f>IF(Inputs!$B$27&lt;&gt;"Ready","PENDING INPUTS",IF(AND(A141&lt;=Inputs!$B$6,AY141&gt;0),Inputs!G19,0))</f>
        <v>0</v>
      </c>
      <c r="BB141" s="3">
        <f>IF(Inputs!$B$27&lt;&gt;"Ready","PENDING INPUTS",IF(A141&gt;Inputs!$B$6,0,MIN((AY141+AZ141+BA141),IF(Inputs!H19=1,Inputs!D19,MAX(Inputs!F19,ROUND(AY141*Inputs!E19+AZ141+BA141,2))))))</f>
        <v>0</v>
      </c>
      <c r="BC141">
        <f>IF(Inputs!$B$27&lt;&gt;"Ready","PENDING INPUTS",IF(AY141&lt;=0,99,1+IF(AND(K141&gt;0,OR(K141&lt;AY141,AND(K141=AY141,0&lt;5))),1,0)+IF(AND(S141&gt;0,OR(S141&lt;AY141,AND(S141=AY141,1&lt;5))),1,0)+IF(AND(AA141&gt;0,OR(AA141&lt;AY141,AND(AA141=AY141,2&lt;5))),1,0)+IF(AND(AI141&gt;0,OR(AI141&lt;AY141,AND(AI141=AY141,3&lt;5))),1,0)+IF(AND(AQ141&gt;0,OR(AQ141&lt;AY141,AND(AQ141=AY141,4&lt;5))),1,0)+IF(AND(BG141&gt;0,OR(BG141&lt;AY141,AND(BG141=AY141,6&lt;5))),1,0)+IF(AND(BO141&gt;0,OR(BO141&lt;AY141,AND(BO141=AY141,7&lt;5))),1,0)+IF(AND(BW141&gt;0,OR(BW141&lt;AY141,AND(BW141=AY141,8&lt;5))),1,0)+IF(AND(CE141&gt;0,OR(CE141&lt;AY141,AND(CE141=AY141,9&lt;5))),1,0)))</f>
        <v>99</v>
      </c>
      <c r="BD141" s="3">
        <f>IF(Inputs!$B$27&lt;&gt;"Ready","PENDING INPUTS",IF(A141&gt;Inputs!$B$6,0,MIN(MAX(0,(AY141+AZ141+BA141)-BB141),MAX(0,C141-D141-(IF(O141&lt;BC141,K141+L141+M141-N141,0)+IF(W141&lt;BC141,S141+T141+U141-V141,0)+IF(AE141&lt;BC141,AA141+AB141+AC141-AD141,0)+IF(AM141&lt;BC141,AI141+AJ141+AK141-AL141,0)+IF(AU141&lt;BC141,AQ141+AR141+AS141-AT141,0)+IF(BC141&lt;BC141,AY141+AZ141+BA141-BB141,0)+IF(BK141&lt;BC141,BG141+BH141+BI141-BJ141,0)+IF(BS141&lt;BC141,BO141+BP141+BQ141-BR141,0)+IF(CA141&lt;BC141,BW141+BX141+BY141-BZ141,0)+IF(CI141&lt;BC141,CE141+CF141+CG141-CH141,0))))))</f>
        <v>0</v>
      </c>
      <c r="BE141" s="3">
        <f>IF(Inputs!$B$27&lt;&gt;"Ready","PENDING INPUTS",MIN((AY141+AZ141+BA141),IF(D141&gt;C141,IF(D141=0,0,BB141*C141/D141),BB141+BD141)))</f>
        <v>0</v>
      </c>
      <c r="BF141" s="3">
        <f>IF(Inputs!$B$27&lt;&gt;"Ready","PENDING INPUTS",MAX(0,(AY141+AZ141+BA141)-BE141))</f>
        <v>0</v>
      </c>
      <c r="BG141" s="3">
        <f>IF(Inputs!$B$27&lt;&gt;"Ready","PENDING INPUTS",BN140)</f>
        <v>0</v>
      </c>
      <c r="BH141" s="3">
        <f>IF(Inputs!$B$27&lt;&gt;"Ready","PENDING INPUTS",IF(A141&lt;=Inputs!$B$6,ROUND(BG141*Inputs!C20/12,2),0))</f>
        <v>0</v>
      </c>
      <c r="BI141" s="3">
        <f>IF(Inputs!$B$27&lt;&gt;"Ready","PENDING INPUTS",IF(AND(A141&lt;=Inputs!$B$6,BG141&gt;0),Inputs!G20,0))</f>
        <v>0</v>
      </c>
      <c r="BJ141" s="3">
        <f>IF(Inputs!$B$27&lt;&gt;"Ready","PENDING INPUTS",IF(A141&gt;Inputs!$B$6,0,MIN((BG141+BH141+BI141),IF(Inputs!H20=1,Inputs!D20,MAX(Inputs!F20,ROUND(BG141*Inputs!E20+BH141+BI141,2))))))</f>
        <v>0</v>
      </c>
      <c r="BK141">
        <f>IF(Inputs!$B$27&lt;&gt;"Ready","PENDING INPUTS",IF(BG141&lt;=0,99,1+IF(AND(K141&gt;0,OR(K141&lt;BG141,AND(K141=BG141,0&lt;6))),1,0)+IF(AND(S141&gt;0,OR(S141&lt;BG141,AND(S141=BG141,1&lt;6))),1,0)+IF(AND(AA141&gt;0,OR(AA141&lt;BG141,AND(AA141=BG141,2&lt;6))),1,0)+IF(AND(AI141&gt;0,OR(AI141&lt;BG141,AND(AI141=BG141,3&lt;6))),1,0)+IF(AND(AQ141&gt;0,OR(AQ141&lt;BG141,AND(AQ141=BG141,4&lt;6))),1,0)+IF(AND(AY141&gt;0,OR(AY141&lt;BG141,AND(AY141=BG141,5&lt;6))),1,0)+IF(AND(BO141&gt;0,OR(BO141&lt;BG141,AND(BO141=BG141,7&lt;6))),1,0)+IF(AND(BW141&gt;0,OR(BW141&lt;BG141,AND(BW141=BG141,8&lt;6))),1,0)+IF(AND(CE141&gt;0,OR(CE141&lt;BG141,AND(CE141=BG141,9&lt;6))),1,0)))</f>
        <v>99</v>
      </c>
      <c r="BL141" s="3">
        <f>IF(Inputs!$B$27&lt;&gt;"Ready","PENDING INPUTS",IF(A141&gt;Inputs!$B$6,0,MIN(MAX(0,(BG141+BH141+BI141)-BJ141),MAX(0,C141-D141-(IF(O141&lt;BK141,K141+L141+M141-N141,0)+IF(W141&lt;BK141,S141+T141+U141-V141,0)+IF(AE141&lt;BK141,AA141+AB141+AC141-AD141,0)+IF(AM141&lt;BK141,AI141+AJ141+AK141-AL141,0)+IF(AU141&lt;BK141,AQ141+AR141+AS141-AT141,0)+IF(BC141&lt;BK141,AY141+AZ141+BA141-BB141,0)+IF(BK141&lt;BK141,BG141+BH141+BI141-BJ141,0)+IF(BS141&lt;BK141,BO141+BP141+BQ141-BR141,0)+IF(CA141&lt;BK141,BW141+BX141+BY141-BZ141,0)+IF(CI141&lt;BK141,CE141+CF141+CG141-CH141,0))))))</f>
        <v>0</v>
      </c>
      <c r="BM141" s="3">
        <f>IF(Inputs!$B$27&lt;&gt;"Ready","PENDING INPUTS",MIN((BG141+BH141+BI141),IF(D141&gt;C141,IF(D141=0,0,BJ141*C141/D141),BJ141+BL141)))</f>
        <v>0</v>
      </c>
      <c r="BN141" s="3">
        <f>IF(Inputs!$B$27&lt;&gt;"Ready","PENDING INPUTS",MAX(0,(BG141+BH141+BI141)-BM141))</f>
        <v>0</v>
      </c>
      <c r="BO141" s="3">
        <f>IF(Inputs!$B$27&lt;&gt;"Ready","PENDING INPUTS",BV140)</f>
        <v>0</v>
      </c>
      <c r="BP141" s="3">
        <f>IF(Inputs!$B$27&lt;&gt;"Ready","PENDING INPUTS",IF(A141&lt;=Inputs!$B$6,ROUND(BO141*Inputs!C21/12,2),0))</f>
        <v>0</v>
      </c>
      <c r="BQ141" s="3">
        <f>IF(Inputs!$B$27&lt;&gt;"Ready","PENDING INPUTS",IF(AND(A141&lt;=Inputs!$B$6,BO141&gt;0),Inputs!G21,0))</f>
        <v>0</v>
      </c>
      <c r="BR141" s="3">
        <f>IF(Inputs!$B$27&lt;&gt;"Ready","PENDING INPUTS",IF(A141&gt;Inputs!$B$6,0,MIN((BO141+BP141+BQ141),IF(Inputs!H21=1,Inputs!D21,MAX(Inputs!F21,ROUND(BO141*Inputs!E21+BP141+BQ141,2))))))</f>
        <v>0</v>
      </c>
      <c r="BS141">
        <f>IF(Inputs!$B$27&lt;&gt;"Ready","PENDING INPUTS",IF(BO141&lt;=0,99,1+IF(AND(K141&gt;0,OR(K141&lt;BO141,AND(K141=BO141,0&lt;7))),1,0)+IF(AND(S141&gt;0,OR(S141&lt;BO141,AND(S141=BO141,1&lt;7))),1,0)+IF(AND(AA141&gt;0,OR(AA141&lt;BO141,AND(AA141=BO141,2&lt;7))),1,0)+IF(AND(AI141&gt;0,OR(AI141&lt;BO141,AND(AI141=BO141,3&lt;7))),1,0)+IF(AND(AQ141&gt;0,OR(AQ141&lt;BO141,AND(AQ141=BO141,4&lt;7))),1,0)+IF(AND(AY141&gt;0,OR(AY141&lt;BO141,AND(AY141=BO141,5&lt;7))),1,0)+IF(AND(BG141&gt;0,OR(BG141&lt;BO141,AND(BG141=BO141,6&lt;7))),1,0)+IF(AND(BW141&gt;0,OR(BW141&lt;BO141,AND(BW141=BO141,8&lt;7))),1,0)+IF(AND(CE141&gt;0,OR(CE141&lt;BO141,AND(CE141=BO141,9&lt;7))),1,0)))</f>
        <v>99</v>
      </c>
      <c r="BT141" s="3">
        <f>IF(Inputs!$B$27&lt;&gt;"Ready","PENDING INPUTS",IF(A141&gt;Inputs!$B$6,0,MIN(MAX(0,(BO141+BP141+BQ141)-BR141),MAX(0,C141-D141-(IF(O141&lt;BS141,K141+L141+M141-N141,0)+IF(W141&lt;BS141,S141+T141+U141-V141,0)+IF(AE141&lt;BS141,AA141+AB141+AC141-AD141,0)+IF(AM141&lt;BS141,AI141+AJ141+AK141-AL141,0)+IF(AU141&lt;BS141,AQ141+AR141+AS141-AT141,0)+IF(BC141&lt;BS141,AY141+AZ141+BA141-BB141,0)+IF(BK141&lt;BS141,BG141+BH141+BI141-BJ141,0)+IF(BS141&lt;BS141,BO141+BP141+BQ141-BR141,0)+IF(CA141&lt;BS141,BW141+BX141+BY141-BZ141,0)+IF(CI141&lt;BS141,CE141+CF141+CG141-CH141,0))))))</f>
        <v>0</v>
      </c>
      <c r="BU141" s="3">
        <f>IF(Inputs!$B$27&lt;&gt;"Ready","PENDING INPUTS",MIN((BO141+BP141+BQ141),IF(D141&gt;C141,IF(D141=0,0,BR141*C141/D141),BR141+BT141)))</f>
        <v>0</v>
      </c>
      <c r="BV141" s="3">
        <f>IF(Inputs!$B$27&lt;&gt;"Ready","PENDING INPUTS",MAX(0,(BO141+BP141+BQ141)-BU141))</f>
        <v>0</v>
      </c>
      <c r="BW141" s="3">
        <f>IF(Inputs!$B$27&lt;&gt;"Ready","PENDING INPUTS",CD140)</f>
        <v>0</v>
      </c>
      <c r="BX141" s="3">
        <f>IF(Inputs!$B$27&lt;&gt;"Ready","PENDING INPUTS",IF(A141&lt;=Inputs!$B$6,ROUND(BW141*Inputs!C22/12,2),0))</f>
        <v>0</v>
      </c>
      <c r="BY141" s="3">
        <f>IF(Inputs!$B$27&lt;&gt;"Ready","PENDING INPUTS",IF(AND(A141&lt;=Inputs!$B$6,BW141&gt;0),Inputs!G22,0))</f>
        <v>0</v>
      </c>
      <c r="BZ141" s="3">
        <f>IF(Inputs!$B$27&lt;&gt;"Ready","PENDING INPUTS",IF(A141&gt;Inputs!$B$6,0,MIN((BW141+BX141+BY141),IF(Inputs!H22=1,Inputs!D22,MAX(Inputs!F22,ROUND(BW141*Inputs!E22+BX141+BY141,2))))))</f>
        <v>0</v>
      </c>
      <c r="CA141">
        <f>IF(Inputs!$B$27&lt;&gt;"Ready","PENDING INPUTS",IF(BW141&lt;=0,99,1+IF(AND(K141&gt;0,OR(K141&lt;BW141,AND(K141=BW141,0&lt;8))),1,0)+IF(AND(S141&gt;0,OR(S141&lt;BW141,AND(S141=BW141,1&lt;8))),1,0)+IF(AND(AA141&gt;0,OR(AA141&lt;BW141,AND(AA141=BW141,2&lt;8))),1,0)+IF(AND(AI141&gt;0,OR(AI141&lt;BW141,AND(AI141=BW141,3&lt;8))),1,0)+IF(AND(AQ141&gt;0,OR(AQ141&lt;BW141,AND(AQ141=BW141,4&lt;8))),1,0)+IF(AND(AY141&gt;0,OR(AY141&lt;BW141,AND(AY141=BW141,5&lt;8))),1,0)+IF(AND(BG141&gt;0,OR(BG141&lt;BW141,AND(BG141=BW141,6&lt;8))),1,0)+IF(AND(BO141&gt;0,OR(BO141&lt;BW141,AND(BO141=BW141,7&lt;8))),1,0)+IF(AND(CE141&gt;0,OR(CE141&lt;BW141,AND(CE141=BW141,9&lt;8))),1,0)))</f>
        <v>99</v>
      </c>
      <c r="CB141" s="3">
        <f>IF(Inputs!$B$27&lt;&gt;"Ready","PENDING INPUTS",IF(A141&gt;Inputs!$B$6,0,MIN(MAX(0,(BW141+BX141+BY141)-BZ141),MAX(0,C141-D141-(IF(O141&lt;CA141,K141+L141+M141-N141,0)+IF(W141&lt;CA141,S141+T141+U141-V141,0)+IF(AE141&lt;CA141,AA141+AB141+AC141-AD141,0)+IF(AM141&lt;CA141,AI141+AJ141+AK141-AL141,0)+IF(AU141&lt;CA141,AQ141+AR141+AS141-AT141,0)+IF(BC141&lt;CA141,AY141+AZ141+BA141-BB141,0)+IF(BK141&lt;CA141,BG141+BH141+BI141-BJ141,0)+IF(BS141&lt;CA141,BO141+BP141+BQ141-BR141,0)+IF(CA141&lt;CA141,BW141+BX141+BY141-BZ141,0)+IF(CI141&lt;CA141,CE141+CF141+CG141-CH141,0))))))</f>
        <v>0</v>
      </c>
      <c r="CC141" s="3">
        <f>IF(Inputs!$B$27&lt;&gt;"Ready","PENDING INPUTS",MIN((BW141+BX141+BY141),IF(D141&gt;C141,IF(D141=0,0,BZ141*C141/D141),BZ141+CB141)))</f>
        <v>0</v>
      </c>
      <c r="CD141" s="3">
        <f>IF(Inputs!$B$27&lt;&gt;"Ready","PENDING INPUTS",MAX(0,(BW141+BX141+BY141)-CC141))</f>
        <v>0</v>
      </c>
      <c r="CE141" s="3">
        <f>IF(Inputs!$B$27&lt;&gt;"Ready","PENDING INPUTS",CL140)</f>
        <v>0</v>
      </c>
      <c r="CF141" s="3">
        <f>IF(Inputs!$B$27&lt;&gt;"Ready","PENDING INPUTS",IF(A141&lt;=Inputs!$B$6,ROUND(CE141*Inputs!C23/12,2),0))</f>
        <v>0</v>
      </c>
      <c r="CG141" s="3">
        <f>IF(Inputs!$B$27&lt;&gt;"Ready","PENDING INPUTS",IF(AND(A141&lt;=Inputs!$B$6,CE141&gt;0),Inputs!G23,0))</f>
        <v>0</v>
      </c>
      <c r="CH141" s="3">
        <f>IF(Inputs!$B$27&lt;&gt;"Ready","PENDING INPUTS",IF(A141&gt;Inputs!$B$6,0,MIN((CE141+CF141+CG141),IF(Inputs!H23=1,Inputs!D23,MAX(Inputs!F23,ROUND(CE141*Inputs!E23+CF141+CG141,2))))))</f>
        <v>0</v>
      </c>
      <c r="CI141">
        <f>IF(Inputs!$B$27&lt;&gt;"Ready","PENDING INPUTS",IF(CE141&lt;=0,99,1+IF(AND(K141&gt;0,OR(K141&lt;CE141,AND(K141=CE141,0&lt;9))),1,0)+IF(AND(S141&gt;0,OR(S141&lt;CE141,AND(S141=CE141,1&lt;9))),1,0)+IF(AND(AA141&gt;0,OR(AA141&lt;CE141,AND(AA141=CE141,2&lt;9))),1,0)+IF(AND(AI141&gt;0,OR(AI141&lt;CE141,AND(AI141=CE141,3&lt;9))),1,0)+IF(AND(AQ141&gt;0,OR(AQ141&lt;CE141,AND(AQ141=CE141,4&lt;9))),1,0)+IF(AND(AY141&gt;0,OR(AY141&lt;CE141,AND(AY141=CE141,5&lt;9))),1,0)+IF(AND(BG141&gt;0,OR(BG141&lt;CE141,AND(BG141=CE141,6&lt;9))),1,0)+IF(AND(BO141&gt;0,OR(BO141&lt;CE141,AND(BO141=CE141,7&lt;9))),1,0)+IF(AND(BW141&gt;0,OR(BW141&lt;CE141,AND(BW141=CE141,8&lt;9))),1,0)))</f>
        <v>99</v>
      </c>
      <c r="CJ141" s="3">
        <f>IF(Inputs!$B$27&lt;&gt;"Ready","PENDING INPUTS",IF(A141&gt;Inputs!$B$6,0,MIN(MAX(0,(CE141+CF141+CG141)-CH141),MAX(0,C141-D141-(IF(O141&lt;CI141,K141+L141+M141-N141,0)+IF(W141&lt;CI141,S141+T141+U141-V141,0)+IF(AE141&lt;CI141,AA141+AB141+AC141-AD141,0)+IF(AM141&lt;CI141,AI141+AJ141+AK141-AL141,0)+IF(AU141&lt;CI141,AQ141+AR141+AS141-AT141,0)+IF(BC141&lt;CI141,AY141+AZ141+BA141-BB141,0)+IF(BK141&lt;CI141,BG141+BH141+BI141-BJ141,0)+IF(BS141&lt;CI141,BO141+BP141+BQ141-BR141,0)+IF(CA141&lt;CI141,BW141+BX141+BY141-BZ141,0)+IF(CI141&lt;CI141,CE141+CF141+CG141-CH141,0))))))</f>
        <v>0</v>
      </c>
      <c r="CK141" s="3">
        <f>IF(Inputs!$B$27&lt;&gt;"Ready","PENDING INPUTS",MIN((CE141+CF141+CG141),IF(D141&gt;C141,IF(D141=0,0,CH141*C141/D141),CH141+CJ141)))</f>
        <v>0</v>
      </c>
      <c r="CL141" s="3">
        <f>IF(Inputs!$B$27&lt;&gt;"Ready","PENDING INPUTS",MAX(0,(CE141+CF141+CG141)-CK141))</f>
        <v>0</v>
      </c>
    </row>
    <row r="142" spans="1:90" ht="27.95" customHeight="1" x14ac:dyDescent="0.25">
      <c r="A142">
        <v>138</v>
      </c>
      <c r="B142" s="13">
        <f>IF(Inputs!$B$27&lt;&gt;"Ready","PENDING INPUTS",EDATE(Inputs!$B$5,A142-1))</f>
        <v>50465</v>
      </c>
      <c r="C142" s="3">
        <f>IF(Inputs!$B$27&lt;&gt;"Ready","PENDING INPUTS",IF(A142&lt;=Inputs!$B$6,MAX(0,Inputs!$B$4+IF(A142=Inputs!$B$7,Inputs!$B$8,0)+IF(A142=Inputs!$B$9,Inputs!$B$10,0)),0))</f>
        <v>0</v>
      </c>
      <c r="D142" s="3">
        <f>IF(Inputs!$B$27&lt;&gt;"Ready","PENDING INPUTS",SUM(N142,V142,AD142,AL142,AT142,BB142,BJ142,BR142,BZ142,CH142))</f>
        <v>0</v>
      </c>
      <c r="E142" s="3">
        <f>IF(Inputs!$B$27&lt;&gt;"Ready","PENDING INPUTS",MAX(0,D142-C142))</f>
        <v>0</v>
      </c>
      <c r="F142" s="3">
        <f>IF(Inputs!$B$27&lt;&gt;"Ready","PENDING INPUTS",SUM(Q142,Y142,AG142,AO142,AW142,BE142,BM142,BU142,CC142,CK142))</f>
        <v>0</v>
      </c>
      <c r="G142" s="3">
        <f>IF(Inputs!$B$27&lt;&gt;"Ready","PENDING INPUTS",SUM(L142,T142,AB142,AJ142,AR142,AZ142,BH142,BP142,BX142,CF142))</f>
        <v>0</v>
      </c>
      <c r="H142" s="3">
        <f>IF(Inputs!$B$27&lt;&gt;"Ready","PENDING INPUTS",SUM(M142,U142,AC142,AK142,AS142,BA142,BI142,BQ142,BY142,CG142))</f>
        <v>0</v>
      </c>
      <c r="I142" s="3">
        <f>IF(Inputs!$B$27&lt;&gt;"Ready","PENDING INPUTS",SUM(R142,Z142,AH142,AP142,AX142,BF142,BN142,BV142,CD142,CL142))</f>
        <v>0</v>
      </c>
      <c r="J142" t="str">
        <f>IF(Inputs!$B$27&lt;&gt;"Ready","PENDING INPUTS",IF(A142&gt;Inputs!$B$6,"Beyond horizon",IF(E142&gt;0.005,"MINIMUM SHORTFALL",IF(I142&lt;0.005,"Paid off","In progress"))))</f>
        <v>Beyond horizon</v>
      </c>
      <c r="K142" s="3">
        <f>IF(Inputs!$B$27&lt;&gt;"Ready","PENDING INPUTS",R141)</f>
        <v>0</v>
      </c>
      <c r="L142" s="3">
        <f>IF(Inputs!$B$27&lt;&gt;"Ready","PENDING INPUTS",IF(A142&lt;=Inputs!$B$6,ROUND(K142*Inputs!C14/12,2),0))</f>
        <v>0</v>
      </c>
      <c r="M142" s="3">
        <f>IF(Inputs!$B$27&lt;&gt;"Ready","PENDING INPUTS",IF(AND(A142&lt;=Inputs!$B$6,K142&gt;0),Inputs!G14,0))</f>
        <v>0</v>
      </c>
      <c r="N142" s="3">
        <f>IF(Inputs!$B$27&lt;&gt;"Ready","PENDING INPUTS",IF(A142&gt;Inputs!$B$6,0,MIN((K142+L142+M142),IF(Inputs!H14=1,Inputs!D14,MAX(Inputs!F14,ROUND(K142*Inputs!E14+L142+M142,2))))))</f>
        <v>0</v>
      </c>
      <c r="O142">
        <f>IF(Inputs!$B$27&lt;&gt;"Ready","PENDING INPUTS",IF(K142&lt;=0,99,1+IF(AND(S142&gt;0,OR(S142&lt;K142,AND(S142=K142,1&lt;0))),1,0)+IF(AND(AA142&gt;0,OR(AA142&lt;K142,AND(AA142=K142,2&lt;0))),1,0)+IF(AND(AI142&gt;0,OR(AI142&lt;K142,AND(AI142=K142,3&lt;0))),1,0)+IF(AND(AQ142&gt;0,OR(AQ142&lt;K142,AND(AQ142=K142,4&lt;0))),1,0)+IF(AND(AY142&gt;0,OR(AY142&lt;K142,AND(AY142=K142,5&lt;0))),1,0)+IF(AND(BG142&gt;0,OR(BG142&lt;K142,AND(BG142=K142,6&lt;0))),1,0)+IF(AND(BO142&gt;0,OR(BO142&lt;K142,AND(BO142=K142,7&lt;0))),1,0)+IF(AND(BW142&gt;0,OR(BW142&lt;K142,AND(BW142=K142,8&lt;0))),1,0)+IF(AND(CE142&gt;0,OR(CE142&lt;K142,AND(CE142=K142,9&lt;0))),1,0)))</f>
        <v>99</v>
      </c>
      <c r="P142" s="3">
        <f>IF(Inputs!$B$27&lt;&gt;"Ready","PENDING INPUTS",IF(A142&gt;Inputs!$B$6,0,MIN(MAX(0,(K142+L142+M142)-N142),MAX(0,C142-D142-(IF(O142&lt;O142,K142+L142+M142-N142,0)+IF(W142&lt;O142,S142+T142+U142-V142,0)+IF(AE142&lt;O142,AA142+AB142+AC142-AD142,0)+IF(AM142&lt;O142,AI142+AJ142+AK142-AL142,0)+IF(AU142&lt;O142,AQ142+AR142+AS142-AT142,0)+IF(BC142&lt;O142,AY142+AZ142+BA142-BB142,0)+IF(BK142&lt;O142,BG142+BH142+BI142-BJ142,0)+IF(BS142&lt;O142,BO142+BP142+BQ142-BR142,0)+IF(CA142&lt;O142,BW142+BX142+BY142-BZ142,0)+IF(CI142&lt;O142,CE142+CF142+CG142-CH142,0))))))</f>
        <v>0</v>
      </c>
      <c r="Q142" s="3">
        <f>IF(Inputs!$B$27&lt;&gt;"Ready","PENDING INPUTS",MIN((K142+L142+M142),IF(D142&gt;C142,IF(D142=0,0,N142*C142/D142),N142+P142)))</f>
        <v>0</v>
      </c>
      <c r="R142" s="3">
        <f>IF(Inputs!$B$27&lt;&gt;"Ready","PENDING INPUTS",MAX(0,(K142+L142+M142)-Q142))</f>
        <v>0</v>
      </c>
      <c r="S142" s="3">
        <f>IF(Inputs!$B$27&lt;&gt;"Ready","PENDING INPUTS",Z141)</f>
        <v>0</v>
      </c>
      <c r="T142" s="3">
        <f>IF(Inputs!$B$27&lt;&gt;"Ready","PENDING INPUTS",IF(A142&lt;=Inputs!$B$6,ROUND(S142*Inputs!C15/12,2),0))</f>
        <v>0</v>
      </c>
      <c r="U142" s="3">
        <f>IF(Inputs!$B$27&lt;&gt;"Ready","PENDING INPUTS",IF(AND(A142&lt;=Inputs!$B$6,S142&gt;0),Inputs!G15,0))</f>
        <v>0</v>
      </c>
      <c r="V142" s="3">
        <f>IF(Inputs!$B$27&lt;&gt;"Ready","PENDING INPUTS",IF(A142&gt;Inputs!$B$6,0,MIN((S142+T142+U142),IF(Inputs!H15=1,Inputs!D15,MAX(Inputs!F15,ROUND(S142*Inputs!E15+T142+U142,2))))))</f>
        <v>0</v>
      </c>
      <c r="W142">
        <f>IF(Inputs!$B$27&lt;&gt;"Ready","PENDING INPUTS",IF(S142&lt;=0,99,1+IF(AND(K142&gt;0,OR(K142&lt;S142,AND(K142=S142,0&lt;1))),1,0)+IF(AND(AA142&gt;0,OR(AA142&lt;S142,AND(AA142=S142,2&lt;1))),1,0)+IF(AND(AI142&gt;0,OR(AI142&lt;S142,AND(AI142=S142,3&lt;1))),1,0)+IF(AND(AQ142&gt;0,OR(AQ142&lt;S142,AND(AQ142=S142,4&lt;1))),1,0)+IF(AND(AY142&gt;0,OR(AY142&lt;S142,AND(AY142=S142,5&lt;1))),1,0)+IF(AND(BG142&gt;0,OR(BG142&lt;S142,AND(BG142=S142,6&lt;1))),1,0)+IF(AND(BO142&gt;0,OR(BO142&lt;S142,AND(BO142=S142,7&lt;1))),1,0)+IF(AND(BW142&gt;0,OR(BW142&lt;S142,AND(BW142=S142,8&lt;1))),1,0)+IF(AND(CE142&gt;0,OR(CE142&lt;S142,AND(CE142=S142,9&lt;1))),1,0)))</f>
        <v>99</v>
      </c>
      <c r="X142" s="3">
        <f>IF(Inputs!$B$27&lt;&gt;"Ready","PENDING INPUTS",IF(A142&gt;Inputs!$B$6,0,MIN(MAX(0,(S142+T142+U142)-V142),MAX(0,C142-D142-(IF(O142&lt;W142,K142+L142+M142-N142,0)+IF(W142&lt;W142,S142+T142+U142-V142,0)+IF(AE142&lt;W142,AA142+AB142+AC142-AD142,0)+IF(AM142&lt;W142,AI142+AJ142+AK142-AL142,0)+IF(AU142&lt;W142,AQ142+AR142+AS142-AT142,0)+IF(BC142&lt;W142,AY142+AZ142+BA142-BB142,0)+IF(BK142&lt;W142,BG142+BH142+BI142-BJ142,0)+IF(BS142&lt;W142,BO142+BP142+BQ142-BR142,0)+IF(CA142&lt;W142,BW142+BX142+BY142-BZ142,0)+IF(CI142&lt;W142,CE142+CF142+CG142-CH142,0))))))</f>
        <v>0</v>
      </c>
      <c r="Y142" s="3">
        <f>IF(Inputs!$B$27&lt;&gt;"Ready","PENDING INPUTS",MIN((S142+T142+U142),IF(D142&gt;C142,IF(D142=0,0,V142*C142/D142),V142+X142)))</f>
        <v>0</v>
      </c>
      <c r="Z142" s="3">
        <f>IF(Inputs!$B$27&lt;&gt;"Ready","PENDING INPUTS",MAX(0,(S142+T142+U142)-Y142))</f>
        <v>0</v>
      </c>
      <c r="AA142" s="3">
        <f>IF(Inputs!$B$27&lt;&gt;"Ready","PENDING INPUTS",AH141)</f>
        <v>0</v>
      </c>
      <c r="AB142" s="3">
        <f>IF(Inputs!$B$27&lt;&gt;"Ready","PENDING INPUTS",IF(A142&lt;=Inputs!$B$6,ROUND(AA142*Inputs!C16/12,2),0))</f>
        <v>0</v>
      </c>
      <c r="AC142" s="3">
        <f>IF(Inputs!$B$27&lt;&gt;"Ready","PENDING INPUTS",IF(AND(A142&lt;=Inputs!$B$6,AA142&gt;0),Inputs!G16,0))</f>
        <v>0</v>
      </c>
      <c r="AD142" s="3">
        <f>IF(Inputs!$B$27&lt;&gt;"Ready","PENDING INPUTS",IF(A142&gt;Inputs!$B$6,0,MIN((AA142+AB142+AC142),IF(Inputs!H16=1,Inputs!D16,MAX(Inputs!F16,ROUND(AA142*Inputs!E16+AB142+AC142,2))))))</f>
        <v>0</v>
      </c>
      <c r="AE142">
        <f>IF(Inputs!$B$27&lt;&gt;"Ready","PENDING INPUTS",IF(AA142&lt;=0,99,1+IF(AND(K142&gt;0,OR(K142&lt;AA142,AND(K142=AA142,0&lt;2))),1,0)+IF(AND(S142&gt;0,OR(S142&lt;AA142,AND(S142=AA142,1&lt;2))),1,0)+IF(AND(AI142&gt;0,OR(AI142&lt;AA142,AND(AI142=AA142,3&lt;2))),1,0)+IF(AND(AQ142&gt;0,OR(AQ142&lt;AA142,AND(AQ142=AA142,4&lt;2))),1,0)+IF(AND(AY142&gt;0,OR(AY142&lt;AA142,AND(AY142=AA142,5&lt;2))),1,0)+IF(AND(BG142&gt;0,OR(BG142&lt;AA142,AND(BG142=AA142,6&lt;2))),1,0)+IF(AND(BO142&gt;0,OR(BO142&lt;AA142,AND(BO142=AA142,7&lt;2))),1,0)+IF(AND(BW142&gt;0,OR(BW142&lt;AA142,AND(BW142=AA142,8&lt;2))),1,0)+IF(AND(CE142&gt;0,OR(CE142&lt;AA142,AND(CE142=AA142,9&lt;2))),1,0)))</f>
        <v>99</v>
      </c>
      <c r="AF142" s="3">
        <f>IF(Inputs!$B$27&lt;&gt;"Ready","PENDING INPUTS",IF(A142&gt;Inputs!$B$6,0,MIN(MAX(0,(AA142+AB142+AC142)-AD142),MAX(0,C142-D142-(IF(O142&lt;AE142,K142+L142+M142-N142,0)+IF(W142&lt;AE142,S142+T142+U142-V142,0)+IF(AE142&lt;AE142,AA142+AB142+AC142-AD142,0)+IF(AM142&lt;AE142,AI142+AJ142+AK142-AL142,0)+IF(AU142&lt;AE142,AQ142+AR142+AS142-AT142,0)+IF(BC142&lt;AE142,AY142+AZ142+BA142-BB142,0)+IF(BK142&lt;AE142,BG142+BH142+BI142-BJ142,0)+IF(BS142&lt;AE142,BO142+BP142+BQ142-BR142,0)+IF(CA142&lt;AE142,BW142+BX142+BY142-BZ142,0)+IF(CI142&lt;AE142,CE142+CF142+CG142-CH142,0))))))</f>
        <v>0</v>
      </c>
      <c r="AG142" s="3">
        <f>IF(Inputs!$B$27&lt;&gt;"Ready","PENDING INPUTS",MIN((AA142+AB142+AC142),IF(D142&gt;C142,IF(D142=0,0,AD142*C142/D142),AD142+AF142)))</f>
        <v>0</v>
      </c>
      <c r="AH142" s="3">
        <f>IF(Inputs!$B$27&lt;&gt;"Ready","PENDING INPUTS",MAX(0,(AA142+AB142+AC142)-AG142))</f>
        <v>0</v>
      </c>
      <c r="AI142" s="3">
        <f>IF(Inputs!$B$27&lt;&gt;"Ready","PENDING INPUTS",AP141)</f>
        <v>0</v>
      </c>
      <c r="AJ142" s="3">
        <f>IF(Inputs!$B$27&lt;&gt;"Ready","PENDING INPUTS",IF(A142&lt;=Inputs!$B$6,ROUND(AI142*Inputs!C17/12,2),0))</f>
        <v>0</v>
      </c>
      <c r="AK142" s="3">
        <f>IF(Inputs!$B$27&lt;&gt;"Ready","PENDING INPUTS",IF(AND(A142&lt;=Inputs!$B$6,AI142&gt;0),Inputs!G17,0))</f>
        <v>0</v>
      </c>
      <c r="AL142" s="3">
        <f>IF(Inputs!$B$27&lt;&gt;"Ready","PENDING INPUTS",IF(A142&gt;Inputs!$B$6,0,MIN((AI142+AJ142+AK142),IF(Inputs!H17=1,Inputs!D17,MAX(Inputs!F17,ROUND(AI142*Inputs!E17+AJ142+AK142,2))))))</f>
        <v>0</v>
      </c>
      <c r="AM142">
        <f>IF(Inputs!$B$27&lt;&gt;"Ready","PENDING INPUTS",IF(AI142&lt;=0,99,1+IF(AND(K142&gt;0,OR(K142&lt;AI142,AND(K142=AI142,0&lt;3))),1,0)+IF(AND(S142&gt;0,OR(S142&lt;AI142,AND(S142=AI142,1&lt;3))),1,0)+IF(AND(AA142&gt;0,OR(AA142&lt;AI142,AND(AA142=AI142,2&lt;3))),1,0)+IF(AND(AQ142&gt;0,OR(AQ142&lt;AI142,AND(AQ142=AI142,4&lt;3))),1,0)+IF(AND(AY142&gt;0,OR(AY142&lt;AI142,AND(AY142=AI142,5&lt;3))),1,0)+IF(AND(BG142&gt;0,OR(BG142&lt;AI142,AND(BG142=AI142,6&lt;3))),1,0)+IF(AND(BO142&gt;0,OR(BO142&lt;AI142,AND(BO142=AI142,7&lt;3))),1,0)+IF(AND(BW142&gt;0,OR(BW142&lt;AI142,AND(BW142=AI142,8&lt;3))),1,0)+IF(AND(CE142&gt;0,OR(CE142&lt;AI142,AND(CE142=AI142,9&lt;3))),1,0)))</f>
        <v>99</v>
      </c>
      <c r="AN142" s="3">
        <f>IF(Inputs!$B$27&lt;&gt;"Ready","PENDING INPUTS",IF(A142&gt;Inputs!$B$6,0,MIN(MAX(0,(AI142+AJ142+AK142)-AL142),MAX(0,C142-D142-(IF(O142&lt;AM142,K142+L142+M142-N142,0)+IF(W142&lt;AM142,S142+T142+U142-V142,0)+IF(AE142&lt;AM142,AA142+AB142+AC142-AD142,0)+IF(AM142&lt;AM142,AI142+AJ142+AK142-AL142,0)+IF(AU142&lt;AM142,AQ142+AR142+AS142-AT142,0)+IF(BC142&lt;AM142,AY142+AZ142+BA142-BB142,0)+IF(BK142&lt;AM142,BG142+BH142+BI142-BJ142,0)+IF(BS142&lt;AM142,BO142+BP142+BQ142-BR142,0)+IF(CA142&lt;AM142,BW142+BX142+BY142-BZ142,0)+IF(CI142&lt;AM142,CE142+CF142+CG142-CH142,0))))))</f>
        <v>0</v>
      </c>
      <c r="AO142" s="3">
        <f>IF(Inputs!$B$27&lt;&gt;"Ready","PENDING INPUTS",MIN((AI142+AJ142+AK142),IF(D142&gt;C142,IF(D142=0,0,AL142*C142/D142),AL142+AN142)))</f>
        <v>0</v>
      </c>
      <c r="AP142" s="3">
        <f>IF(Inputs!$B$27&lt;&gt;"Ready","PENDING INPUTS",MAX(0,(AI142+AJ142+AK142)-AO142))</f>
        <v>0</v>
      </c>
      <c r="AQ142" s="3">
        <f>IF(Inputs!$B$27&lt;&gt;"Ready","PENDING INPUTS",AX141)</f>
        <v>0</v>
      </c>
      <c r="AR142" s="3">
        <f>IF(Inputs!$B$27&lt;&gt;"Ready","PENDING INPUTS",IF(A142&lt;=Inputs!$B$6,ROUND(AQ142*Inputs!C18/12,2),0))</f>
        <v>0</v>
      </c>
      <c r="AS142" s="3">
        <f>IF(Inputs!$B$27&lt;&gt;"Ready","PENDING INPUTS",IF(AND(A142&lt;=Inputs!$B$6,AQ142&gt;0),Inputs!G18,0))</f>
        <v>0</v>
      </c>
      <c r="AT142" s="3">
        <f>IF(Inputs!$B$27&lt;&gt;"Ready","PENDING INPUTS",IF(A142&gt;Inputs!$B$6,0,MIN((AQ142+AR142+AS142),IF(Inputs!H18=1,Inputs!D18,MAX(Inputs!F18,ROUND(AQ142*Inputs!E18+AR142+AS142,2))))))</f>
        <v>0</v>
      </c>
      <c r="AU142">
        <f>IF(Inputs!$B$27&lt;&gt;"Ready","PENDING INPUTS",IF(AQ142&lt;=0,99,1+IF(AND(K142&gt;0,OR(K142&lt;AQ142,AND(K142=AQ142,0&lt;4))),1,0)+IF(AND(S142&gt;0,OR(S142&lt;AQ142,AND(S142=AQ142,1&lt;4))),1,0)+IF(AND(AA142&gt;0,OR(AA142&lt;AQ142,AND(AA142=AQ142,2&lt;4))),1,0)+IF(AND(AI142&gt;0,OR(AI142&lt;AQ142,AND(AI142=AQ142,3&lt;4))),1,0)+IF(AND(AY142&gt;0,OR(AY142&lt;AQ142,AND(AY142=AQ142,5&lt;4))),1,0)+IF(AND(BG142&gt;0,OR(BG142&lt;AQ142,AND(BG142=AQ142,6&lt;4))),1,0)+IF(AND(BO142&gt;0,OR(BO142&lt;AQ142,AND(BO142=AQ142,7&lt;4))),1,0)+IF(AND(BW142&gt;0,OR(BW142&lt;AQ142,AND(BW142=AQ142,8&lt;4))),1,0)+IF(AND(CE142&gt;0,OR(CE142&lt;AQ142,AND(CE142=AQ142,9&lt;4))),1,0)))</f>
        <v>99</v>
      </c>
      <c r="AV142" s="3">
        <f>IF(Inputs!$B$27&lt;&gt;"Ready","PENDING INPUTS",IF(A142&gt;Inputs!$B$6,0,MIN(MAX(0,(AQ142+AR142+AS142)-AT142),MAX(0,C142-D142-(IF(O142&lt;AU142,K142+L142+M142-N142,0)+IF(W142&lt;AU142,S142+T142+U142-V142,0)+IF(AE142&lt;AU142,AA142+AB142+AC142-AD142,0)+IF(AM142&lt;AU142,AI142+AJ142+AK142-AL142,0)+IF(AU142&lt;AU142,AQ142+AR142+AS142-AT142,0)+IF(BC142&lt;AU142,AY142+AZ142+BA142-BB142,0)+IF(BK142&lt;AU142,BG142+BH142+BI142-BJ142,0)+IF(BS142&lt;AU142,BO142+BP142+BQ142-BR142,0)+IF(CA142&lt;AU142,BW142+BX142+BY142-BZ142,0)+IF(CI142&lt;AU142,CE142+CF142+CG142-CH142,0))))))</f>
        <v>0</v>
      </c>
      <c r="AW142" s="3">
        <f>IF(Inputs!$B$27&lt;&gt;"Ready","PENDING INPUTS",MIN((AQ142+AR142+AS142),IF(D142&gt;C142,IF(D142=0,0,AT142*C142/D142),AT142+AV142)))</f>
        <v>0</v>
      </c>
      <c r="AX142" s="3">
        <f>IF(Inputs!$B$27&lt;&gt;"Ready","PENDING INPUTS",MAX(0,(AQ142+AR142+AS142)-AW142))</f>
        <v>0</v>
      </c>
      <c r="AY142" s="3">
        <f>IF(Inputs!$B$27&lt;&gt;"Ready","PENDING INPUTS",BF141)</f>
        <v>0</v>
      </c>
      <c r="AZ142" s="3">
        <f>IF(Inputs!$B$27&lt;&gt;"Ready","PENDING INPUTS",IF(A142&lt;=Inputs!$B$6,ROUND(AY142*Inputs!C19/12,2),0))</f>
        <v>0</v>
      </c>
      <c r="BA142" s="3">
        <f>IF(Inputs!$B$27&lt;&gt;"Ready","PENDING INPUTS",IF(AND(A142&lt;=Inputs!$B$6,AY142&gt;0),Inputs!G19,0))</f>
        <v>0</v>
      </c>
      <c r="BB142" s="3">
        <f>IF(Inputs!$B$27&lt;&gt;"Ready","PENDING INPUTS",IF(A142&gt;Inputs!$B$6,0,MIN((AY142+AZ142+BA142),IF(Inputs!H19=1,Inputs!D19,MAX(Inputs!F19,ROUND(AY142*Inputs!E19+AZ142+BA142,2))))))</f>
        <v>0</v>
      </c>
      <c r="BC142">
        <f>IF(Inputs!$B$27&lt;&gt;"Ready","PENDING INPUTS",IF(AY142&lt;=0,99,1+IF(AND(K142&gt;0,OR(K142&lt;AY142,AND(K142=AY142,0&lt;5))),1,0)+IF(AND(S142&gt;0,OR(S142&lt;AY142,AND(S142=AY142,1&lt;5))),1,0)+IF(AND(AA142&gt;0,OR(AA142&lt;AY142,AND(AA142=AY142,2&lt;5))),1,0)+IF(AND(AI142&gt;0,OR(AI142&lt;AY142,AND(AI142=AY142,3&lt;5))),1,0)+IF(AND(AQ142&gt;0,OR(AQ142&lt;AY142,AND(AQ142=AY142,4&lt;5))),1,0)+IF(AND(BG142&gt;0,OR(BG142&lt;AY142,AND(BG142=AY142,6&lt;5))),1,0)+IF(AND(BO142&gt;0,OR(BO142&lt;AY142,AND(BO142=AY142,7&lt;5))),1,0)+IF(AND(BW142&gt;0,OR(BW142&lt;AY142,AND(BW142=AY142,8&lt;5))),1,0)+IF(AND(CE142&gt;0,OR(CE142&lt;AY142,AND(CE142=AY142,9&lt;5))),1,0)))</f>
        <v>99</v>
      </c>
      <c r="BD142" s="3">
        <f>IF(Inputs!$B$27&lt;&gt;"Ready","PENDING INPUTS",IF(A142&gt;Inputs!$B$6,0,MIN(MAX(0,(AY142+AZ142+BA142)-BB142),MAX(0,C142-D142-(IF(O142&lt;BC142,K142+L142+M142-N142,0)+IF(W142&lt;BC142,S142+T142+U142-V142,0)+IF(AE142&lt;BC142,AA142+AB142+AC142-AD142,0)+IF(AM142&lt;BC142,AI142+AJ142+AK142-AL142,0)+IF(AU142&lt;BC142,AQ142+AR142+AS142-AT142,0)+IF(BC142&lt;BC142,AY142+AZ142+BA142-BB142,0)+IF(BK142&lt;BC142,BG142+BH142+BI142-BJ142,0)+IF(BS142&lt;BC142,BO142+BP142+BQ142-BR142,0)+IF(CA142&lt;BC142,BW142+BX142+BY142-BZ142,0)+IF(CI142&lt;BC142,CE142+CF142+CG142-CH142,0))))))</f>
        <v>0</v>
      </c>
      <c r="BE142" s="3">
        <f>IF(Inputs!$B$27&lt;&gt;"Ready","PENDING INPUTS",MIN((AY142+AZ142+BA142),IF(D142&gt;C142,IF(D142=0,0,BB142*C142/D142),BB142+BD142)))</f>
        <v>0</v>
      </c>
      <c r="BF142" s="3">
        <f>IF(Inputs!$B$27&lt;&gt;"Ready","PENDING INPUTS",MAX(0,(AY142+AZ142+BA142)-BE142))</f>
        <v>0</v>
      </c>
      <c r="BG142" s="3">
        <f>IF(Inputs!$B$27&lt;&gt;"Ready","PENDING INPUTS",BN141)</f>
        <v>0</v>
      </c>
      <c r="BH142" s="3">
        <f>IF(Inputs!$B$27&lt;&gt;"Ready","PENDING INPUTS",IF(A142&lt;=Inputs!$B$6,ROUND(BG142*Inputs!C20/12,2),0))</f>
        <v>0</v>
      </c>
      <c r="BI142" s="3">
        <f>IF(Inputs!$B$27&lt;&gt;"Ready","PENDING INPUTS",IF(AND(A142&lt;=Inputs!$B$6,BG142&gt;0),Inputs!G20,0))</f>
        <v>0</v>
      </c>
      <c r="BJ142" s="3">
        <f>IF(Inputs!$B$27&lt;&gt;"Ready","PENDING INPUTS",IF(A142&gt;Inputs!$B$6,0,MIN((BG142+BH142+BI142),IF(Inputs!H20=1,Inputs!D20,MAX(Inputs!F20,ROUND(BG142*Inputs!E20+BH142+BI142,2))))))</f>
        <v>0</v>
      </c>
      <c r="BK142">
        <f>IF(Inputs!$B$27&lt;&gt;"Ready","PENDING INPUTS",IF(BG142&lt;=0,99,1+IF(AND(K142&gt;0,OR(K142&lt;BG142,AND(K142=BG142,0&lt;6))),1,0)+IF(AND(S142&gt;0,OR(S142&lt;BG142,AND(S142=BG142,1&lt;6))),1,0)+IF(AND(AA142&gt;0,OR(AA142&lt;BG142,AND(AA142=BG142,2&lt;6))),1,0)+IF(AND(AI142&gt;0,OR(AI142&lt;BG142,AND(AI142=BG142,3&lt;6))),1,0)+IF(AND(AQ142&gt;0,OR(AQ142&lt;BG142,AND(AQ142=BG142,4&lt;6))),1,0)+IF(AND(AY142&gt;0,OR(AY142&lt;BG142,AND(AY142=BG142,5&lt;6))),1,0)+IF(AND(BO142&gt;0,OR(BO142&lt;BG142,AND(BO142=BG142,7&lt;6))),1,0)+IF(AND(BW142&gt;0,OR(BW142&lt;BG142,AND(BW142=BG142,8&lt;6))),1,0)+IF(AND(CE142&gt;0,OR(CE142&lt;BG142,AND(CE142=BG142,9&lt;6))),1,0)))</f>
        <v>99</v>
      </c>
      <c r="BL142" s="3">
        <f>IF(Inputs!$B$27&lt;&gt;"Ready","PENDING INPUTS",IF(A142&gt;Inputs!$B$6,0,MIN(MAX(0,(BG142+BH142+BI142)-BJ142),MAX(0,C142-D142-(IF(O142&lt;BK142,K142+L142+M142-N142,0)+IF(W142&lt;BK142,S142+T142+U142-V142,0)+IF(AE142&lt;BK142,AA142+AB142+AC142-AD142,0)+IF(AM142&lt;BK142,AI142+AJ142+AK142-AL142,0)+IF(AU142&lt;BK142,AQ142+AR142+AS142-AT142,0)+IF(BC142&lt;BK142,AY142+AZ142+BA142-BB142,0)+IF(BK142&lt;BK142,BG142+BH142+BI142-BJ142,0)+IF(BS142&lt;BK142,BO142+BP142+BQ142-BR142,0)+IF(CA142&lt;BK142,BW142+BX142+BY142-BZ142,0)+IF(CI142&lt;BK142,CE142+CF142+CG142-CH142,0))))))</f>
        <v>0</v>
      </c>
      <c r="BM142" s="3">
        <f>IF(Inputs!$B$27&lt;&gt;"Ready","PENDING INPUTS",MIN((BG142+BH142+BI142),IF(D142&gt;C142,IF(D142=0,0,BJ142*C142/D142),BJ142+BL142)))</f>
        <v>0</v>
      </c>
      <c r="BN142" s="3">
        <f>IF(Inputs!$B$27&lt;&gt;"Ready","PENDING INPUTS",MAX(0,(BG142+BH142+BI142)-BM142))</f>
        <v>0</v>
      </c>
      <c r="BO142" s="3">
        <f>IF(Inputs!$B$27&lt;&gt;"Ready","PENDING INPUTS",BV141)</f>
        <v>0</v>
      </c>
      <c r="BP142" s="3">
        <f>IF(Inputs!$B$27&lt;&gt;"Ready","PENDING INPUTS",IF(A142&lt;=Inputs!$B$6,ROUND(BO142*Inputs!C21/12,2),0))</f>
        <v>0</v>
      </c>
      <c r="BQ142" s="3">
        <f>IF(Inputs!$B$27&lt;&gt;"Ready","PENDING INPUTS",IF(AND(A142&lt;=Inputs!$B$6,BO142&gt;0),Inputs!G21,0))</f>
        <v>0</v>
      </c>
      <c r="BR142" s="3">
        <f>IF(Inputs!$B$27&lt;&gt;"Ready","PENDING INPUTS",IF(A142&gt;Inputs!$B$6,0,MIN((BO142+BP142+BQ142),IF(Inputs!H21=1,Inputs!D21,MAX(Inputs!F21,ROUND(BO142*Inputs!E21+BP142+BQ142,2))))))</f>
        <v>0</v>
      </c>
      <c r="BS142">
        <f>IF(Inputs!$B$27&lt;&gt;"Ready","PENDING INPUTS",IF(BO142&lt;=0,99,1+IF(AND(K142&gt;0,OR(K142&lt;BO142,AND(K142=BO142,0&lt;7))),1,0)+IF(AND(S142&gt;0,OR(S142&lt;BO142,AND(S142=BO142,1&lt;7))),1,0)+IF(AND(AA142&gt;0,OR(AA142&lt;BO142,AND(AA142=BO142,2&lt;7))),1,0)+IF(AND(AI142&gt;0,OR(AI142&lt;BO142,AND(AI142=BO142,3&lt;7))),1,0)+IF(AND(AQ142&gt;0,OR(AQ142&lt;BO142,AND(AQ142=BO142,4&lt;7))),1,0)+IF(AND(AY142&gt;0,OR(AY142&lt;BO142,AND(AY142=BO142,5&lt;7))),1,0)+IF(AND(BG142&gt;0,OR(BG142&lt;BO142,AND(BG142=BO142,6&lt;7))),1,0)+IF(AND(BW142&gt;0,OR(BW142&lt;BO142,AND(BW142=BO142,8&lt;7))),1,0)+IF(AND(CE142&gt;0,OR(CE142&lt;BO142,AND(CE142=BO142,9&lt;7))),1,0)))</f>
        <v>99</v>
      </c>
      <c r="BT142" s="3">
        <f>IF(Inputs!$B$27&lt;&gt;"Ready","PENDING INPUTS",IF(A142&gt;Inputs!$B$6,0,MIN(MAX(0,(BO142+BP142+BQ142)-BR142),MAX(0,C142-D142-(IF(O142&lt;BS142,K142+L142+M142-N142,0)+IF(W142&lt;BS142,S142+T142+U142-V142,0)+IF(AE142&lt;BS142,AA142+AB142+AC142-AD142,0)+IF(AM142&lt;BS142,AI142+AJ142+AK142-AL142,0)+IF(AU142&lt;BS142,AQ142+AR142+AS142-AT142,0)+IF(BC142&lt;BS142,AY142+AZ142+BA142-BB142,0)+IF(BK142&lt;BS142,BG142+BH142+BI142-BJ142,0)+IF(BS142&lt;BS142,BO142+BP142+BQ142-BR142,0)+IF(CA142&lt;BS142,BW142+BX142+BY142-BZ142,0)+IF(CI142&lt;BS142,CE142+CF142+CG142-CH142,0))))))</f>
        <v>0</v>
      </c>
      <c r="BU142" s="3">
        <f>IF(Inputs!$B$27&lt;&gt;"Ready","PENDING INPUTS",MIN((BO142+BP142+BQ142),IF(D142&gt;C142,IF(D142=0,0,BR142*C142/D142),BR142+BT142)))</f>
        <v>0</v>
      </c>
      <c r="BV142" s="3">
        <f>IF(Inputs!$B$27&lt;&gt;"Ready","PENDING INPUTS",MAX(0,(BO142+BP142+BQ142)-BU142))</f>
        <v>0</v>
      </c>
      <c r="BW142" s="3">
        <f>IF(Inputs!$B$27&lt;&gt;"Ready","PENDING INPUTS",CD141)</f>
        <v>0</v>
      </c>
      <c r="BX142" s="3">
        <f>IF(Inputs!$B$27&lt;&gt;"Ready","PENDING INPUTS",IF(A142&lt;=Inputs!$B$6,ROUND(BW142*Inputs!C22/12,2),0))</f>
        <v>0</v>
      </c>
      <c r="BY142" s="3">
        <f>IF(Inputs!$B$27&lt;&gt;"Ready","PENDING INPUTS",IF(AND(A142&lt;=Inputs!$B$6,BW142&gt;0),Inputs!G22,0))</f>
        <v>0</v>
      </c>
      <c r="BZ142" s="3">
        <f>IF(Inputs!$B$27&lt;&gt;"Ready","PENDING INPUTS",IF(A142&gt;Inputs!$B$6,0,MIN((BW142+BX142+BY142),IF(Inputs!H22=1,Inputs!D22,MAX(Inputs!F22,ROUND(BW142*Inputs!E22+BX142+BY142,2))))))</f>
        <v>0</v>
      </c>
      <c r="CA142">
        <f>IF(Inputs!$B$27&lt;&gt;"Ready","PENDING INPUTS",IF(BW142&lt;=0,99,1+IF(AND(K142&gt;0,OR(K142&lt;BW142,AND(K142=BW142,0&lt;8))),1,0)+IF(AND(S142&gt;0,OR(S142&lt;BW142,AND(S142=BW142,1&lt;8))),1,0)+IF(AND(AA142&gt;0,OR(AA142&lt;BW142,AND(AA142=BW142,2&lt;8))),1,0)+IF(AND(AI142&gt;0,OR(AI142&lt;BW142,AND(AI142=BW142,3&lt;8))),1,0)+IF(AND(AQ142&gt;0,OR(AQ142&lt;BW142,AND(AQ142=BW142,4&lt;8))),1,0)+IF(AND(AY142&gt;0,OR(AY142&lt;BW142,AND(AY142=BW142,5&lt;8))),1,0)+IF(AND(BG142&gt;0,OR(BG142&lt;BW142,AND(BG142=BW142,6&lt;8))),1,0)+IF(AND(BO142&gt;0,OR(BO142&lt;BW142,AND(BO142=BW142,7&lt;8))),1,0)+IF(AND(CE142&gt;0,OR(CE142&lt;BW142,AND(CE142=BW142,9&lt;8))),1,0)))</f>
        <v>99</v>
      </c>
      <c r="CB142" s="3">
        <f>IF(Inputs!$B$27&lt;&gt;"Ready","PENDING INPUTS",IF(A142&gt;Inputs!$B$6,0,MIN(MAX(0,(BW142+BX142+BY142)-BZ142),MAX(0,C142-D142-(IF(O142&lt;CA142,K142+L142+M142-N142,0)+IF(W142&lt;CA142,S142+T142+U142-V142,0)+IF(AE142&lt;CA142,AA142+AB142+AC142-AD142,0)+IF(AM142&lt;CA142,AI142+AJ142+AK142-AL142,0)+IF(AU142&lt;CA142,AQ142+AR142+AS142-AT142,0)+IF(BC142&lt;CA142,AY142+AZ142+BA142-BB142,0)+IF(BK142&lt;CA142,BG142+BH142+BI142-BJ142,0)+IF(BS142&lt;CA142,BO142+BP142+BQ142-BR142,0)+IF(CA142&lt;CA142,BW142+BX142+BY142-BZ142,0)+IF(CI142&lt;CA142,CE142+CF142+CG142-CH142,0))))))</f>
        <v>0</v>
      </c>
      <c r="CC142" s="3">
        <f>IF(Inputs!$B$27&lt;&gt;"Ready","PENDING INPUTS",MIN((BW142+BX142+BY142),IF(D142&gt;C142,IF(D142=0,0,BZ142*C142/D142),BZ142+CB142)))</f>
        <v>0</v>
      </c>
      <c r="CD142" s="3">
        <f>IF(Inputs!$B$27&lt;&gt;"Ready","PENDING INPUTS",MAX(0,(BW142+BX142+BY142)-CC142))</f>
        <v>0</v>
      </c>
      <c r="CE142" s="3">
        <f>IF(Inputs!$B$27&lt;&gt;"Ready","PENDING INPUTS",CL141)</f>
        <v>0</v>
      </c>
      <c r="CF142" s="3">
        <f>IF(Inputs!$B$27&lt;&gt;"Ready","PENDING INPUTS",IF(A142&lt;=Inputs!$B$6,ROUND(CE142*Inputs!C23/12,2),0))</f>
        <v>0</v>
      </c>
      <c r="CG142" s="3">
        <f>IF(Inputs!$B$27&lt;&gt;"Ready","PENDING INPUTS",IF(AND(A142&lt;=Inputs!$B$6,CE142&gt;0),Inputs!G23,0))</f>
        <v>0</v>
      </c>
      <c r="CH142" s="3">
        <f>IF(Inputs!$B$27&lt;&gt;"Ready","PENDING INPUTS",IF(A142&gt;Inputs!$B$6,0,MIN((CE142+CF142+CG142),IF(Inputs!H23=1,Inputs!D23,MAX(Inputs!F23,ROUND(CE142*Inputs!E23+CF142+CG142,2))))))</f>
        <v>0</v>
      </c>
      <c r="CI142">
        <f>IF(Inputs!$B$27&lt;&gt;"Ready","PENDING INPUTS",IF(CE142&lt;=0,99,1+IF(AND(K142&gt;0,OR(K142&lt;CE142,AND(K142=CE142,0&lt;9))),1,0)+IF(AND(S142&gt;0,OR(S142&lt;CE142,AND(S142=CE142,1&lt;9))),1,0)+IF(AND(AA142&gt;0,OR(AA142&lt;CE142,AND(AA142=CE142,2&lt;9))),1,0)+IF(AND(AI142&gt;0,OR(AI142&lt;CE142,AND(AI142=CE142,3&lt;9))),1,0)+IF(AND(AQ142&gt;0,OR(AQ142&lt;CE142,AND(AQ142=CE142,4&lt;9))),1,0)+IF(AND(AY142&gt;0,OR(AY142&lt;CE142,AND(AY142=CE142,5&lt;9))),1,0)+IF(AND(BG142&gt;0,OR(BG142&lt;CE142,AND(BG142=CE142,6&lt;9))),1,0)+IF(AND(BO142&gt;0,OR(BO142&lt;CE142,AND(BO142=CE142,7&lt;9))),1,0)+IF(AND(BW142&gt;0,OR(BW142&lt;CE142,AND(BW142=CE142,8&lt;9))),1,0)))</f>
        <v>99</v>
      </c>
      <c r="CJ142" s="3">
        <f>IF(Inputs!$B$27&lt;&gt;"Ready","PENDING INPUTS",IF(A142&gt;Inputs!$B$6,0,MIN(MAX(0,(CE142+CF142+CG142)-CH142),MAX(0,C142-D142-(IF(O142&lt;CI142,K142+L142+M142-N142,0)+IF(W142&lt;CI142,S142+T142+U142-V142,0)+IF(AE142&lt;CI142,AA142+AB142+AC142-AD142,0)+IF(AM142&lt;CI142,AI142+AJ142+AK142-AL142,0)+IF(AU142&lt;CI142,AQ142+AR142+AS142-AT142,0)+IF(BC142&lt;CI142,AY142+AZ142+BA142-BB142,0)+IF(BK142&lt;CI142,BG142+BH142+BI142-BJ142,0)+IF(BS142&lt;CI142,BO142+BP142+BQ142-BR142,0)+IF(CA142&lt;CI142,BW142+BX142+BY142-BZ142,0)+IF(CI142&lt;CI142,CE142+CF142+CG142-CH142,0))))))</f>
        <v>0</v>
      </c>
      <c r="CK142" s="3">
        <f>IF(Inputs!$B$27&lt;&gt;"Ready","PENDING INPUTS",MIN((CE142+CF142+CG142),IF(D142&gt;C142,IF(D142=0,0,CH142*C142/D142),CH142+CJ142)))</f>
        <v>0</v>
      </c>
      <c r="CL142" s="3">
        <f>IF(Inputs!$B$27&lt;&gt;"Ready","PENDING INPUTS",MAX(0,(CE142+CF142+CG142)-CK142))</f>
        <v>0</v>
      </c>
    </row>
    <row r="143" spans="1:90" ht="27.95" customHeight="1" x14ac:dyDescent="0.25">
      <c r="A143">
        <v>139</v>
      </c>
      <c r="B143" s="13">
        <f>IF(Inputs!$B$27&lt;&gt;"Ready","PENDING INPUTS",EDATE(Inputs!$B$5,A143-1))</f>
        <v>50496</v>
      </c>
      <c r="C143" s="3">
        <f>IF(Inputs!$B$27&lt;&gt;"Ready","PENDING INPUTS",IF(A143&lt;=Inputs!$B$6,MAX(0,Inputs!$B$4+IF(A143=Inputs!$B$7,Inputs!$B$8,0)+IF(A143=Inputs!$B$9,Inputs!$B$10,0)),0))</f>
        <v>0</v>
      </c>
      <c r="D143" s="3">
        <f>IF(Inputs!$B$27&lt;&gt;"Ready","PENDING INPUTS",SUM(N143,V143,AD143,AL143,AT143,BB143,BJ143,BR143,BZ143,CH143))</f>
        <v>0</v>
      </c>
      <c r="E143" s="3">
        <f>IF(Inputs!$B$27&lt;&gt;"Ready","PENDING INPUTS",MAX(0,D143-C143))</f>
        <v>0</v>
      </c>
      <c r="F143" s="3">
        <f>IF(Inputs!$B$27&lt;&gt;"Ready","PENDING INPUTS",SUM(Q143,Y143,AG143,AO143,AW143,BE143,BM143,BU143,CC143,CK143))</f>
        <v>0</v>
      </c>
      <c r="G143" s="3">
        <f>IF(Inputs!$B$27&lt;&gt;"Ready","PENDING INPUTS",SUM(L143,T143,AB143,AJ143,AR143,AZ143,BH143,BP143,BX143,CF143))</f>
        <v>0</v>
      </c>
      <c r="H143" s="3">
        <f>IF(Inputs!$B$27&lt;&gt;"Ready","PENDING INPUTS",SUM(M143,U143,AC143,AK143,AS143,BA143,BI143,BQ143,BY143,CG143))</f>
        <v>0</v>
      </c>
      <c r="I143" s="3">
        <f>IF(Inputs!$B$27&lt;&gt;"Ready","PENDING INPUTS",SUM(R143,Z143,AH143,AP143,AX143,BF143,BN143,BV143,CD143,CL143))</f>
        <v>0</v>
      </c>
      <c r="J143" t="str">
        <f>IF(Inputs!$B$27&lt;&gt;"Ready","PENDING INPUTS",IF(A143&gt;Inputs!$B$6,"Beyond horizon",IF(E143&gt;0.005,"MINIMUM SHORTFALL",IF(I143&lt;0.005,"Paid off","In progress"))))</f>
        <v>Beyond horizon</v>
      </c>
      <c r="K143" s="3">
        <f>IF(Inputs!$B$27&lt;&gt;"Ready","PENDING INPUTS",R142)</f>
        <v>0</v>
      </c>
      <c r="L143" s="3">
        <f>IF(Inputs!$B$27&lt;&gt;"Ready","PENDING INPUTS",IF(A143&lt;=Inputs!$B$6,ROUND(K143*Inputs!C14/12,2),0))</f>
        <v>0</v>
      </c>
      <c r="M143" s="3">
        <f>IF(Inputs!$B$27&lt;&gt;"Ready","PENDING INPUTS",IF(AND(A143&lt;=Inputs!$B$6,K143&gt;0),Inputs!G14,0))</f>
        <v>0</v>
      </c>
      <c r="N143" s="3">
        <f>IF(Inputs!$B$27&lt;&gt;"Ready","PENDING INPUTS",IF(A143&gt;Inputs!$B$6,0,MIN((K143+L143+M143),IF(Inputs!H14=1,Inputs!D14,MAX(Inputs!F14,ROUND(K143*Inputs!E14+L143+M143,2))))))</f>
        <v>0</v>
      </c>
      <c r="O143">
        <f>IF(Inputs!$B$27&lt;&gt;"Ready","PENDING INPUTS",IF(K143&lt;=0,99,1+IF(AND(S143&gt;0,OR(S143&lt;K143,AND(S143=K143,1&lt;0))),1,0)+IF(AND(AA143&gt;0,OR(AA143&lt;K143,AND(AA143=K143,2&lt;0))),1,0)+IF(AND(AI143&gt;0,OR(AI143&lt;K143,AND(AI143=K143,3&lt;0))),1,0)+IF(AND(AQ143&gt;0,OR(AQ143&lt;K143,AND(AQ143=K143,4&lt;0))),1,0)+IF(AND(AY143&gt;0,OR(AY143&lt;K143,AND(AY143=K143,5&lt;0))),1,0)+IF(AND(BG143&gt;0,OR(BG143&lt;K143,AND(BG143=K143,6&lt;0))),1,0)+IF(AND(BO143&gt;0,OR(BO143&lt;K143,AND(BO143=K143,7&lt;0))),1,0)+IF(AND(BW143&gt;0,OR(BW143&lt;K143,AND(BW143=K143,8&lt;0))),1,0)+IF(AND(CE143&gt;0,OR(CE143&lt;K143,AND(CE143=K143,9&lt;0))),1,0)))</f>
        <v>99</v>
      </c>
      <c r="P143" s="3">
        <f>IF(Inputs!$B$27&lt;&gt;"Ready","PENDING INPUTS",IF(A143&gt;Inputs!$B$6,0,MIN(MAX(0,(K143+L143+M143)-N143),MAX(0,C143-D143-(IF(O143&lt;O143,K143+L143+M143-N143,0)+IF(W143&lt;O143,S143+T143+U143-V143,0)+IF(AE143&lt;O143,AA143+AB143+AC143-AD143,0)+IF(AM143&lt;O143,AI143+AJ143+AK143-AL143,0)+IF(AU143&lt;O143,AQ143+AR143+AS143-AT143,0)+IF(BC143&lt;O143,AY143+AZ143+BA143-BB143,0)+IF(BK143&lt;O143,BG143+BH143+BI143-BJ143,0)+IF(BS143&lt;O143,BO143+BP143+BQ143-BR143,0)+IF(CA143&lt;O143,BW143+BX143+BY143-BZ143,0)+IF(CI143&lt;O143,CE143+CF143+CG143-CH143,0))))))</f>
        <v>0</v>
      </c>
      <c r="Q143" s="3">
        <f>IF(Inputs!$B$27&lt;&gt;"Ready","PENDING INPUTS",MIN((K143+L143+M143),IF(D143&gt;C143,IF(D143=0,0,N143*C143/D143),N143+P143)))</f>
        <v>0</v>
      </c>
      <c r="R143" s="3">
        <f>IF(Inputs!$B$27&lt;&gt;"Ready","PENDING INPUTS",MAX(0,(K143+L143+M143)-Q143))</f>
        <v>0</v>
      </c>
      <c r="S143" s="3">
        <f>IF(Inputs!$B$27&lt;&gt;"Ready","PENDING INPUTS",Z142)</f>
        <v>0</v>
      </c>
      <c r="T143" s="3">
        <f>IF(Inputs!$B$27&lt;&gt;"Ready","PENDING INPUTS",IF(A143&lt;=Inputs!$B$6,ROUND(S143*Inputs!C15/12,2),0))</f>
        <v>0</v>
      </c>
      <c r="U143" s="3">
        <f>IF(Inputs!$B$27&lt;&gt;"Ready","PENDING INPUTS",IF(AND(A143&lt;=Inputs!$B$6,S143&gt;0),Inputs!G15,0))</f>
        <v>0</v>
      </c>
      <c r="V143" s="3">
        <f>IF(Inputs!$B$27&lt;&gt;"Ready","PENDING INPUTS",IF(A143&gt;Inputs!$B$6,0,MIN((S143+T143+U143),IF(Inputs!H15=1,Inputs!D15,MAX(Inputs!F15,ROUND(S143*Inputs!E15+T143+U143,2))))))</f>
        <v>0</v>
      </c>
      <c r="W143">
        <f>IF(Inputs!$B$27&lt;&gt;"Ready","PENDING INPUTS",IF(S143&lt;=0,99,1+IF(AND(K143&gt;0,OR(K143&lt;S143,AND(K143=S143,0&lt;1))),1,0)+IF(AND(AA143&gt;0,OR(AA143&lt;S143,AND(AA143=S143,2&lt;1))),1,0)+IF(AND(AI143&gt;0,OR(AI143&lt;S143,AND(AI143=S143,3&lt;1))),1,0)+IF(AND(AQ143&gt;0,OR(AQ143&lt;S143,AND(AQ143=S143,4&lt;1))),1,0)+IF(AND(AY143&gt;0,OR(AY143&lt;S143,AND(AY143=S143,5&lt;1))),1,0)+IF(AND(BG143&gt;0,OR(BG143&lt;S143,AND(BG143=S143,6&lt;1))),1,0)+IF(AND(BO143&gt;0,OR(BO143&lt;S143,AND(BO143=S143,7&lt;1))),1,0)+IF(AND(BW143&gt;0,OR(BW143&lt;S143,AND(BW143=S143,8&lt;1))),1,0)+IF(AND(CE143&gt;0,OR(CE143&lt;S143,AND(CE143=S143,9&lt;1))),1,0)))</f>
        <v>99</v>
      </c>
      <c r="X143" s="3">
        <f>IF(Inputs!$B$27&lt;&gt;"Ready","PENDING INPUTS",IF(A143&gt;Inputs!$B$6,0,MIN(MAX(0,(S143+T143+U143)-V143),MAX(0,C143-D143-(IF(O143&lt;W143,K143+L143+M143-N143,0)+IF(W143&lt;W143,S143+T143+U143-V143,0)+IF(AE143&lt;W143,AA143+AB143+AC143-AD143,0)+IF(AM143&lt;W143,AI143+AJ143+AK143-AL143,0)+IF(AU143&lt;W143,AQ143+AR143+AS143-AT143,0)+IF(BC143&lt;W143,AY143+AZ143+BA143-BB143,0)+IF(BK143&lt;W143,BG143+BH143+BI143-BJ143,0)+IF(BS143&lt;W143,BO143+BP143+BQ143-BR143,0)+IF(CA143&lt;W143,BW143+BX143+BY143-BZ143,0)+IF(CI143&lt;W143,CE143+CF143+CG143-CH143,0))))))</f>
        <v>0</v>
      </c>
      <c r="Y143" s="3">
        <f>IF(Inputs!$B$27&lt;&gt;"Ready","PENDING INPUTS",MIN((S143+T143+U143),IF(D143&gt;C143,IF(D143=0,0,V143*C143/D143),V143+X143)))</f>
        <v>0</v>
      </c>
      <c r="Z143" s="3">
        <f>IF(Inputs!$B$27&lt;&gt;"Ready","PENDING INPUTS",MAX(0,(S143+T143+U143)-Y143))</f>
        <v>0</v>
      </c>
      <c r="AA143" s="3">
        <f>IF(Inputs!$B$27&lt;&gt;"Ready","PENDING INPUTS",AH142)</f>
        <v>0</v>
      </c>
      <c r="AB143" s="3">
        <f>IF(Inputs!$B$27&lt;&gt;"Ready","PENDING INPUTS",IF(A143&lt;=Inputs!$B$6,ROUND(AA143*Inputs!C16/12,2),0))</f>
        <v>0</v>
      </c>
      <c r="AC143" s="3">
        <f>IF(Inputs!$B$27&lt;&gt;"Ready","PENDING INPUTS",IF(AND(A143&lt;=Inputs!$B$6,AA143&gt;0),Inputs!G16,0))</f>
        <v>0</v>
      </c>
      <c r="AD143" s="3">
        <f>IF(Inputs!$B$27&lt;&gt;"Ready","PENDING INPUTS",IF(A143&gt;Inputs!$B$6,0,MIN((AA143+AB143+AC143),IF(Inputs!H16=1,Inputs!D16,MAX(Inputs!F16,ROUND(AA143*Inputs!E16+AB143+AC143,2))))))</f>
        <v>0</v>
      </c>
      <c r="AE143">
        <f>IF(Inputs!$B$27&lt;&gt;"Ready","PENDING INPUTS",IF(AA143&lt;=0,99,1+IF(AND(K143&gt;0,OR(K143&lt;AA143,AND(K143=AA143,0&lt;2))),1,0)+IF(AND(S143&gt;0,OR(S143&lt;AA143,AND(S143=AA143,1&lt;2))),1,0)+IF(AND(AI143&gt;0,OR(AI143&lt;AA143,AND(AI143=AA143,3&lt;2))),1,0)+IF(AND(AQ143&gt;0,OR(AQ143&lt;AA143,AND(AQ143=AA143,4&lt;2))),1,0)+IF(AND(AY143&gt;0,OR(AY143&lt;AA143,AND(AY143=AA143,5&lt;2))),1,0)+IF(AND(BG143&gt;0,OR(BG143&lt;AA143,AND(BG143=AA143,6&lt;2))),1,0)+IF(AND(BO143&gt;0,OR(BO143&lt;AA143,AND(BO143=AA143,7&lt;2))),1,0)+IF(AND(BW143&gt;0,OR(BW143&lt;AA143,AND(BW143=AA143,8&lt;2))),1,0)+IF(AND(CE143&gt;0,OR(CE143&lt;AA143,AND(CE143=AA143,9&lt;2))),1,0)))</f>
        <v>99</v>
      </c>
      <c r="AF143" s="3">
        <f>IF(Inputs!$B$27&lt;&gt;"Ready","PENDING INPUTS",IF(A143&gt;Inputs!$B$6,0,MIN(MAX(0,(AA143+AB143+AC143)-AD143),MAX(0,C143-D143-(IF(O143&lt;AE143,K143+L143+M143-N143,0)+IF(W143&lt;AE143,S143+T143+U143-V143,0)+IF(AE143&lt;AE143,AA143+AB143+AC143-AD143,0)+IF(AM143&lt;AE143,AI143+AJ143+AK143-AL143,0)+IF(AU143&lt;AE143,AQ143+AR143+AS143-AT143,0)+IF(BC143&lt;AE143,AY143+AZ143+BA143-BB143,0)+IF(BK143&lt;AE143,BG143+BH143+BI143-BJ143,0)+IF(BS143&lt;AE143,BO143+BP143+BQ143-BR143,0)+IF(CA143&lt;AE143,BW143+BX143+BY143-BZ143,0)+IF(CI143&lt;AE143,CE143+CF143+CG143-CH143,0))))))</f>
        <v>0</v>
      </c>
      <c r="AG143" s="3">
        <f>IF(Inputs!$B$27&lt;&gt;"Ready","PENDING INPUTS",MIN((AA143+AB143+AC143),IF(D143&gt;C143,IF(D143=0,0,AD143*C143/D143),AD143+AF143)))</f>
        <v>0</v>
      </c>
      <c r="AH143" s="3">
        <f>IF(Inputs!$B$27&lt;&gt;"Ready","PENDING INPUTS",MAX(0,(AA143+AB143+AC143)-AG143))</f>
        <v>0</v>
      </c>
      <c r="AI143" s="3">
        <f>IF(Inputs!$B$27&lt;&gt;"Ready","PENDING INPUTS",AP142)</f>
        <v>0</v>
      </c>
      <c r="AJ143" s="3">
        <f>IF(Inputs!$B$27&lt;&gt;"Ready","PENDING INPUTS",IF(A143&lt;=Inputs!$B$6,ROUND(AI143*Inputs!C17/12,2),0))</f>
        <v>0</v>
      </c>
      <c r="AK143" s="3">
        <f>IF(Inputs!$B$27&lt;&gt;"Ready","PENDING INPUTS",IF(AND(A143&lt;=Inputs!$B$6,AI143&gt;0),Inputs!G17,0))</f>
        <v>0</v>
      </c>
      <c r="AL143" s="3">
        <f>IF(Inputs!$B$27&lt;&gt;"Ready","PENDING INPUTS",IF(A143&gt;Inputs!$B$6,0,MIN((AI143+AJ143+AK143),IF(Inputs!H17=1,Inputs!D17,MAX(Inputs!F17,ROUND(AI143*Inputs!E17+AJ143+AK143,2))))))</f>
        <v>0</v>
      </c>
      <c r="AM143">
        <f>IF(Inputs!$B$27&lt;&gt;"Ready","PENDING INPUTS",IF(AI143&lt;=0,99,1+IF(AND(K143&gt;0,OR(K143&lt;AI143,AND(K143=AI143,0&lt;3))),1,0)+IF(AND(S143&gt;0,OR(S143&lt;AI143,AND(S143=AI143,1&lt;3))),1,0)+IF(AND(AA143&gt;0,OR(AA143&lt;AI143,AND(AA143=AI143,2&lt;3))),1,0)+IF(AND(AQ143&gt;0,OR(AQ143&lt;AI143,AND(AQ143=AI143,4&lt;3))),1,0)+IF(AND(AY143&gt;0,OR(AY143&lt;AI143,AND(AY143=AI143,5&lt;3))),1,0)+IF(AND(BG143&gt;0,OR(BG143&lt;AI143,AND(BG143=AI143,6&lt;3))),1,0)+IF(AND(BO143&gt;0,OR(BO143&lt;AI143,AND(BO143=AI143,7&lt;3))),1,0)+IF(AND(BW143&gt;0,OR(BW143&lt;AI143,AND(BW143=AI143,8&lt;3))),1,0)+IF(AND(CE143&gt;0,OR(CE143&lt;AI143,AND(CE143=AI143,9&lt;3))),1,0)))</f>
        <v>99</v>
      </c>
      <c r="AN143" s="3">
        <f>IF(Inputs!$B$27&lt;&gt;"Ready","PENDING INPUTS",IF(A143&gt;Inputs!$B$6,0,MIN(MAX(0,(AI143+AJ143+AK143)-AL143),MAX(0,C143-D143-(IF(O143&lt;AM143,K143+L143+M143-N143,0)+IF(W143&lt;AM143,S143+T143+U143-V143,0)+IF(AE143&lt;AM143,AA143+AB143+AC143-AD143,0)+IF(AM143&lt;AM143,AI143+AJ143+AK143-AL143,0)+IF(AU143&lt;AM143,AQ143+AR143+AS143-AT143,0)+IF(BC143&lt;AM143,AY143+AZ143+BA143-BB143,0)+IF(BK143&lt;AM143,BG143+BH143+BI143-BJ143,0)+IF(BS143&lt;AM143,BO143+BP143+BQ143-BR143,0)+IF(CA143&lt;AM143,BW143+BX143+BY143-BZ143,0)+IF(CI143&lt;AM143,CE143+CF143+CG143-CH143,0))))))</f>
        <v>0</v>
      </c>
      <c r="AO143" s="3">
        <f>IF(Inputs!$B$27&lt;&gt;"Ready","PENDING INPUTS",MIN((AI143+AJ143+AK143),IF(D143&gt;C143,IF(D143=0,0,AL143*C143/D143),AL143+AN143)))</f>
        <v>0</v>
      </c>
      <c r="AP143" s="3">
        <f>IF(Inputs!$B$27&lt;&gt;"Ready","PENDING INPUTS",MAX(0,(AI143+AJ143+AK143)-AO143))</f>
        <v>0</v>
      </c>
      <c r="AQ143" s="3">
        <f>IF(Inputs!$B$27&lt;&gt;"Ready","PENDING INPUTS",AX142)</f>
        <v>0</v>
      </c>
      <c r="AR143" s="3">
        <f>IF(Inputs!$B$27&lt;&gt;"Ready","PENDING INPUTS",IF(A143&lt;=Inputs!$B$6,ROUND(AQ143*Inputs!C18/12,2),0))</f>
        <v>0</v>
      </c>
      <c r="AS143" s="3">
        <f>IF(Inputs!$B$27&lt;&gt;"Ready","PENDING INPUTS",IF(AND(A143&lt;=Inputs!$B$6,AQ143&gt;0),Inputs!G18,0))</f>
        <v>0</v>
      </c>
      <c r="AT143" s="3">
        <f>IF(Inputs!$B$27&lt;&gt;"Ready","PENDING INPUTS",IF(A143&gt;Inputs!$B$6,0,MIN((AQ143+AR143+AS143),IF(Inputs!H18=1,Inputs!D18,MAX(Inputs!F18,ROUND(AQ143*Inputs!E18+AR143+AS143,2))))))</f>
        <v>0</v>
      </c>
      <c r="AU143">
        <f>IF(Inputs!$B$27&lt;&gt;"Ready","PENDING INPUTS",IF(AQ143&lt;=0,99,1+IF(AND(K143&gt;0,OR(K143&lt;AQ143,AND(K143=AQ143,0&lt;4))),1,0)+IF(AND(S143&gt;0,OR(S143&lt;AQ143,AND(S143=AQ143,1&lt;4))),1,0)+IF(AND(AA143&gt;0,OR(AA143&lt;AQ143,AND(AA143=AQ143,2&lt;4))),1,0)+IF(AND(AI143&gt;0,OR(AI143&lt;AQ143,AND(AI143=AQ143,3&lt;4))),1,0)+IF(AND(AY143&gt;0,OR(AY143&lt;AQ143,AND(AY143=AQ143,5&lt;4))),1,0)+IF(AND(BG143&gt;0,OR(BG143&lt;AQ143,AND(BG143=AQ143,6&lt;4))),1,0)+IF(AND(BO143&gt;0,OR(BO143&lt;AQ143,AND(BO143=AQ143,7&lt;4))),1,0)+IF(AND(BW143&gt;0,OR(BW143&lt;AQ143,AND(BW143=AQ143,8&lt;4))),1,0)+IF(AND(CE143&gt;0,OR(CE143&lt;AQ143,AND(CE143=AQ143,9&lt;4))),1,0)))</f>
        <v>99</v>
      </c>
      <c r="AV143" s="3">
        <f>IF(Inputs!$B$27&lt;&gt;"Ready","PENDING INPUTS",IF(A143&gt;Inputs!$B$6,0,MIN(MAX(0,(AQ143+AR143+AS143)-AT143),MAX(0,C143-D143-(IF(O143&lt;AU143,K143+L143+M143-N143,0)+IF(W143&lt;AU143,S143+T143+U143-V143,0)+IF(AE143&lt;AU143,AA143+AB143+AC143-AD143,0)+IF(AM143&lt;AU143,AI143+AJ143+AK143-AL143,0)+IF(AU143&lt;AU143,AQ143+AR143+AS143-AT143,0)+IF(BC143&lt;AU143,AY143+AZ143+BA143-BB143,0)+IF(BK143&lt;AU143,BG143+BH143+BI143-BJ143,0)+IF(BS143&lt;AU143,BO143+BP143+BQ143-BR143,0)+IF(CA143&lt;AU143,BW143+BX143+BY143-BZ143,0)+IF(CI143&lt;AU143,CE143+CF143+CG143-CH143,0))))))</f>
        <v>0</v>
      </c>
      <c r="AW143" s="3">
        <f>IF(Inputs!$B$27&lt;&gt;"Ready","PENDING INPUTS",MIN((AQ143+AR143+AS143),IF(D143&gt;C143,IF(D143=0,0,AT143*C143/D143),AT143+AV143)))</f>
        <v>0</v>
      </c>
      <c r="AX143" s="3">
        <f>IF(Inputs!$B$27&lt;&gt;"Ready","PENDING INPUTS",MAX(0,(AQ143+AR143+AS143)-AW143))</f>
        <v>0</v>
      </c>
      <c r="AY143" s="3">
        <f>IF(Inputs!$B$27&lt;&gt;"Ready","PENDING INPUTS",BF142)</f>
        <v>0</v>
      </c>
      <c r="AZ143" s="3">
        <f>IF(Inputs!$B$27&lt;&gt;"Ready","PENDING INPUTS",IF(A143&lt;=Inputs!$B$6,ROUND(AY143*Inputs!C19/12,2),0))</f>
        <v>0</v>
      </c>
      <c r="BA143" s="3">
        <f>IF(Inputs!$B$27&lt;&gt;"Ready","PENDING INPUTS",IF(AND(A143&lt;=Inputs!$B$6,AY143&gt;0),Inputs!G19,0))</f>
        <v>0</v>
      </c>
      <c r="BB143" s="3">
        <f>IF(Inputs!$B$27&lt;&gt;"Ready","PENDING INPUTS",IF(A143&gt;Inputs!$B$6,0,MIN((AY143+AZ143+BA143),IF(Inputs!H19=1,Inputs!D19,MAX(Inputs!F19,ROUND(AY143*Inputs!E19+AZ143+BA143,2))))))</f>
        <v>0</v>
      </c>
      <c r="BC143">
        <f>IF(Inputs!$B$27&lt;&gt;"Ready","PENDING INPUTS",IF(AY143&lt;=0,99,1+IF(AND(K143&gt;0,OR(K143&lt;AY143,AND(K143=AY143,0&lt;5))),1,0)+IF(AND(S143&gt;0,OR(S143&lt;AY143,AND(S143=AY143,1&lt;5))),1,0)+IF(AND(AA143&gt;0,OR(AA143&lt;AY143,AND(AA143=AY143,2&lt;5))),1,0)+IF(AND(AI143&gt;0,OR(AI143&lt;AY143,AND(AI143=AY143,3&lt;5))),1,0)+IF(AND(AQ143&gt;0,OR(AQ143&lt;AY143,AND(AQ143=AY143,4&lt;5))),1,0)+IF(AND(BG143&gt;0,OR(BG143&lt;AY143,AND(BG143=AY143,6&lt;5))),1,0)+IF(AND(BO143&gt;0,OR(BO143&lt;AY143,AND(BO143=AY143,7&lt;5))),1,0)+IF(AND(BW143&gt;0,OR(BW143&lt;AY143,AND(BW143=AY143,8&lt;5))),1,0)+IF(AND(CE143&gt;0,OR(CE143&lt;AY143,AND(CE143=AY143,9&lt;5))),1,0)))</f>
        <v>99</v>
      </c>
      <c r="BD143" s="3">
        <f>IF(Inputs!$B$27&lt;&gt;"Ready","PENDING INPUTS",IF(A143&gt;Inputs!$B$6,0,MIN(MAX(0,(AY143+AZ143+BA143)-BB143),MAX(0,C143-D143-(IF(O143&lt;BC143,K143+L143+M143-N143,0)+IF(W143&lt;BC143,S143+T143+U143-V143,0)+IF(AE143&lt;BC143,AA143+AB143+AC143-AD143,0)+IF(AM143&lt;BC143,AI143+AJ143+AK143-AL143,0)+IF(AU143&lt;BC143,AQ143+AR143+AS143-AT143,0)+IF(BC143&lt;BC143,AY143+AZ143+BA143-BB143,0)+IF(BK143&lt;BC143,BG143+BH143+BI143-BJ143,0)+IF(BS143&lt;BC143,BO143+BP143+BQ143-BR143,0)+IF(CA143&lt;BC143,BW143+BX143+BY143-BZ143,0)+IF(CI143&lt;BC143,CE143+CF143+CG143-CH143,0))))))</f>
        <v>0</v>
      </c>
      <c r="BE143" s="3">
        <f>IF(Inputs!$B$27&lt;&gt;"Ready","PENDING INPUTS",MIN((AY143+AZ143+BA143),IF(D143&gt;C143,IF(D143=0,0,BB143*C143/D143),BB143+BD143)))</f>
        <v>0</v>
      </c>
      <c r="BF143" s="3">
        <f>IF(Inputs!$B$27&lt;&gt;"Ready","PENDING INPUTS",MAX(0,(AY143+AZ143+BA143)-BE143))</f>
        <v>0</v>
      </c>
      <c r="BG143" s="3">
        <f>IF(Inputs!$B$27&lt;&gt;"Ready","PENDING INPUTS",BN142)</f>
        <v>0</v>
      </c>
      <c r="BH143" s="3">
        <f>IF(Inputs!$B$27&lt;&gt;"Ready","PENDING INPUTS",IF(A143&lt;=Inputs!$B$6,ROUND(BG143*Inputs!C20/12,2),0))</f>
        <v>0</v>
      </c>
      <c r="BI143" s="3">
        <f>IF(Inputs!$B$27&lt;&gt;"Ready","PENDING INPUTS",IF(AND(A143&lt;=Inputs!$B$6,BG143&gt;0),Inputs!G20,0))</f>
        <v>0</v>
      </c>
      <c r="BJ143" s="3">
        <f>IF(Inputs!$B$27&lt;&gt;"Ready","PENDING INPUTS",IF(A143&gt;Inputs!$B$6,0,MIN((BG143+BH143+BI143),IF(Inputs!H20=1,Inputs!D20,MAX(Inputs!F20,ROUND(BG143*Inputs!E20+BH143+BI143,2))))))</f>
        <v>0</v>
      </c>
      <c r="BK143">
        <f>IF(Inputs!$B$27&lt;&gt;"Ready","PENDING INPUTS",IF(BG143&lt;=0,99,1+IF(AND(K143&gt;0,OR(K143&lt;BG143,AND(K143=BG143,0&lt;6))),1,0)+IF(AND(S143&gt;0,OR(S143&lt;BG143,AND(S143=BG143,1&lt;6))),1,0)+IF(AND(AA143&gt;0,OR(AA143&lt;BG143,AND(AA143=BG143,2&lt;6))),1,0)+IF(AND(AI143&gt;0,OR(AI143&lt;BG143,AND(AI143=BG143,3&lt;6))),1,0)+IF(AND(AQ143&gt;0,OR(AQ143&lt;BG143,AND(AQ143=BG143,4&lt;6))),1,0)+IF(AND(AY143&gt;0,OR(AY143&lt;BG143,AND(AY143=BG143,5&lt;6))),1,0)+IF(AND(BO143&gt;0,OR(BO143&lt;BG143,AND(BO143=BG143,7&lt;6))),1,0)+IF(AND(BW143&gt;0,OR(BW143&lt;BG143,AND(BW143=BG143,8&lt;6))),1,0)+IF(AND(CE143&gt;0,OR(CE143&lt;BG143,AND(CE143=BG143,9&lt;6))),1,0)))</f>
        <v>99</v>
      </c>
      <c r="BL143" s="3">
        <f>IF(Inputs!$B$27&lt;&gt;"Ready","PENDING INPUTS",IF(A143&gt;Inputs!$B$6,0,MIN(MAX(0,(BG143+BH143+BI143)-BJ143),MAX(0,C143-D143-(IF(O143&lt;BK143,K143+L143+M143-N143,0)+IF(W143&lt;BK143,S143+T143+U143-V143,0)+IF(AE143&lt;BK143,AA143+AB143+AC143-AD143,0)+IF(AM143&lt;BK143,AI143+AJ143+AK143-AL143,0)+IF(AU143&lt;BK143,AQ143+AR143+AS143-AT143,0)+IF(BC143&lt;BK143,AY143+AZ143+BA143-BB143,0)+IF(BK143&lt;BK143,BG143+BH143+BI143-BJ143,0)+IF(BS143&lt;BK143,BO143+BP143+BQ143-BR143,0)+IF(CA143&lt;BK143,BW143+BX143+BY143-BZ143,0)+IF(CI143&lt;BK143,CE143+CF143+CG143-CH143,0))))))</f>
        <v>0</v>
      </c>
      <c r="BM143" s="3">
        <f>IF(Inputs!$B$27&lt;&gt;"Ready","PENDING INPUTS",MIN((BG143+BH143+BI143),IF(D143&gt;C143,IF(D143=0,0,BJ143*C143/D143),BJ143+BL143)))</f>
        <v>0</v>
      </c>
      <c r="BN143" s="3">
        <f>IF(Inputs!$B$27&lt;&gt;"Ready","PENDING INPUTS",MAX(0,(BG143+BH143+BI143)-BM143))</f>
        <v>0</v>
      </c>
      <c r="BO143" s="3">
        <f>IF(Inputs!$B$27&lt;&gt;"Ready","PENDING INPUTS",BV142)</f>
        <v>0</v>
      </c>
      <c r="BP143" s="3">
        <f>IF(Inputs!$B$27&lt;&gt;"Ready","PENDING INPUTS",IF(A143&lt;=Inputs!$B$6,ROUND(BO143*Inputs!C21/12,2),0))</f>
        <v>0</v>
      </c>
      <c r="BQ143" s="3">
        <f>IF(Inputs!$B$27&lt;&gt;"Ready","PENDING INPUTS",IF(AND(A143&lt;=Inputs!$B$6,BO143&gt;0),Inputs!G21,0))</f>
        <v>0</v>
      </c>
      <c r="BR143" s="3">
        <f>IF(Inputs!$B$27&lt;&gt;"Ready","PENDING INPUTS",IF(A143&gt;Inputs!$B$6,0,MIN((BO143+BP143+BQ143),IF(Inputs!H21=1,Inputs!D21,MAX(Inputs!F21,ROUND(BO143*Inputs!E21+BP143+BQ143,2))))))</f>
        <v>0</v>
      </c>
      <c r="BS143">
        <f>IF(Inputs!$B$27&lt;&gt;"Ready","PENDING INPUTS",IF(BO143&lt;=0,99,1+IF(AND(K143&gt;0,OR(K143&lt;BO143,AND(K143=BO143,0&lt;7))),1,0)+IF(AND(S143&gt;0,OR(S143&lt;BO143,AND(S143=BO143,1&lt;7))),1,0)+IF(AND(AA143&gt;0,OR(AA143&lt;BO143,AND(AA143=BO143,2&lt;7))),1,0)+IF(AND(AI143&gt;0,OR(AI143&lt;BO143,AND(AI143=BO143,3&lt;7))),1,0)+IF(AND(AQ143&gt;0,OR(AQ143&lt;BO143,AND(AQ143=BO143,4&lt;7))),1,0)+IF(AND(AY143&gt;0,OR(AY143&lt;BO143,AND(AY143=BO143,5&lt;7))),1,0)+IF(AND(BG143&gt;0,OR(BG143&lt;BO143,AND(BG143=BO143,6&lt;7))),1,0)+IF(AND(BW143&gt;0,OR(BW143&lt;BO143,AND(BW143=BO143,8&lt;7))),1,0)+IF(AND(CE143&gt;0,OR(CE143&lt;BO143,AND(CE143=BO143,9&lt;7))),1,0)))</f>
        <v>99</v>
      </c>
      <c r="BT143" s="3">
        <f>IF(Inputs!$B$27&lt;&gt;"Ready","PENDING INPUTS",IF(A143&gt;Inputs!$B$6,0,MIN(MAX(0,(BO143+BP143+BQ143)-BR143),MAX(0,C143-D143-(IF(O143&lt;BS143,K143+L143+M143-N143,0)+IF(W143&lt;BS143,S143+T143+U143-V143,0)+IF(AE143&lt;BS143,AA143+AB143+AC143-AD143,0)+IF(AM143&lt;BS143,AI143+AJ143+AK143-AL143,0)+IF(AU143&lt;BS143,AQ143+AR143+AS143-AT143,0)+IF(BC143&lt;BS143,AY143+AZ143+BA143-BB143,0)+IF(BK143&lt;BS143,BG143+BH143+BI143-BJ143,0)+IF(BS143&lt;BS143,BO143+BP143+BQ143-BR143,0)+IF(CA143&lt;BS143,BW143+BX143+BY143-BZ143,0)+IF(CI143&lt;BS143,CE143+CF143+CG143-CH143,0))))))</f>
        <v>0</v>
      </c>
      <c r="BU143" s="3">
        <f>IF(Inputs!$B$27&lt;&gt;"Ready","PENDING INPUTS",MIN((BO143+BP143+BQ143),IF(D143&gt;C143,IF(D143=0,0,BR143*C143/D143),BR143+BT143)))</f>
        <v>0</v>
      </c>
      <c r="BV143" s="3">
        <f>IF(Inputs!$B$27&lt;&gt;"Ready","PENDING INPUTS",MAX(0,(BO143+BP143+BQ143)-BU143))</f>
        <v>0</v>
      </c>
      <c r="BW143" s="3">
        <f>IF(Inputs!$B$27&lt;&gt;"Ready","PENDING INPUTS",CD142)</f>
        <v>0</v>
      </c>
      <c r="BX143" s="3">
        <f>IF(Inputs!$B$27&lt;&gt;"Ready","PENDING INPUTS",IF(A143&lt;=Inputs!$B$6,ROUND(BW143*Inputs!C22/12,2),0))</f>
        <v>0</v>
      </c>
      <c r="BY143" s="3">
        <f>IF(Inputs!$B$27&lt;&gt;"Ready","PENDING INPUTS",IF(AND(A143&lt;=Inputs!$B$6,BW143&gt;0),Inputs!G22,0))</f>
        <v>0</v>
      </c>
      <c r="BZ143" s="3">
        <f>IF(Inputs!$B$27&lt;&gt;"Ready","PENDING INPUTS",IF(A143&gt;Inputs!$B$6,0,MIN((BW143+BX143+BY143),IF(Inputs!H22=1,Inputs!D22,MAX(Inputs!F22,ROUND(BW143*Inputs!E22+BX143+BY143,2))))))</f>
        <v>0</v>
      </c>
      <c r="CA143">
        <f>IF(Inputs!$B$27&lt;&gt;"Ready","PENDING INPUTS",IF(BW143&lt;=0,99,1+IF(AND(K143&gt;0,OR(K143&lt;BW143,AND(K143=BW143,0&lt;8))),1,0)+IF(AND(S143&gt;0,OR(S143&lt;BW143,AND(S143=BW143,1&lt;8))),1,0)+IF(AND(AA143&gt;0,OR(AA143&lt;BW143,AND(AA143=BW143,2&lt;8))),1,0)+IF(AND(AI143&gt;0,OR(AI143&lt;BW143,AND(AI143=BW143,3&lt;8))),1,0)+IF(AND(AQ143&gt;0,OR(AQ143&lt;BW143,AND(AQ143=BW143,4&lt;8))),1,0)+IF(AND(AY143&gt;0,OR(AY143&lt;BW143,AND(AY143=BW143,5&lt;8))),1,0)+IF(AND(BG143&gt;0,OR(BG143&lt;BW143,AND(BG143=BW143,6&lt;8))),1,0)+IF(AND(BO143&gt;0,OR(BO143&lt;BW143,AND(BO143=BW143,7&lt;8))),1,0)+IF(AND(CE143&gt;0,OR(CE143&lt;BW143,AND(CE143=BW143,9&lt;8))),1,0)))</f>
        <v>99</v>
      </c>
      <c r="CB143" s="3">
        <f>IF(Inputs!$B$27&lt;&gt;"Ready","PENDING INPUTS",IF(A143&gt;Inputs!$B$6,0,MIN(MAX(0,(BW143+BX143+BY143)-BZ143),MAX(0,C143-D143-(IF(O143&lt;CA143,K143+L143+M143-N143,0)+IF(W143&lt;CA143,S143+T143+U143-V143,0)+IF(AE143&lt;CA143,AA143+AB143+AC143-AD143,0)+IF(AM143&lt;CA143,AI143+AJ143+AK143-AL143,0)+IF(AU143&lt;CA143,AQ143+AR143+AS143-AT143,0)+IF(BC143&lt;CA143,AY143+AZ143+BA143-BB143,0)+IF(BK143&lt;CA143,BG143+BH143+BI143-BJ143,0)+IF(BS143&lt;CA143,BO143+BP143+BQ143-BR143,0)+IF(CA143&lt;CA143,BW143+BX143+BY143-BZ143,0)+IF(CI143&lt;CA143,CE143+CF143+CG143-CH143,0))))))</f>
        <v>0</v>
      </c>
      <c r="CC143" s="3">
        <f>IF(Inputs!$B$27&lt;&gt;"Ready","PENDING INPUTS",MIN((BW143+BX143+BY143),IF(D143&gt;C143,IF(D143=0,0,BZ143*C143/D143),BZ143+CB143)))</f>
        <v>0</v>
      </c>
      <c r="CD143" s="3">
        <f>IF(Inputs!$B$27&lt;&gt;"Ready","PENDING INPUTS",MAX(0,(BW143+BX143+BY143)-CC143))</f>
        <v>0</v>
      </c>
      <c r="CE143" s="3">
        <f>IF(Inputs!$B$27&lt;&gt;"Ready","PENDING INPUTS",CL142)</f>
        <v>0</v>
      </c>
      <c r="CF143" s="3">
        <f>IF(Inputs!$B$27&lt;&gt;"Ready","PENDING INPUTS",IF(A143&lt;=Inputs!$B$6,ROUND(CE143*Inputs!C23/12,2),0))</f>
        <v>0</v>
      </c>
      <c r="CG143" s="3">
        <f>IF(Inputs!$B$27&lt;&gt;"Ready","PENDING INPUTS",IF(AND(A143&lt;=Inputs!$B$6,CE143&gt;0),Inputs!G23,0))</f>
        <v>0</v>
      </c>
      <c r="CH143" s="3">
        <f>IF(Inputs!$B$27&lt;&gt;"Ready","PENDING INPUTS",IF(A143&gt;Inputs!$B$6,0,MIN((CE143+CF143+CG143),IF(Inputs!H23=1,Inputs!D23,MAX(Inputs!F23,ROUND(CE143*Inputs!E23+CF143+CG143,2))))))</f>
        <v>0</v>
      </c>
      <c r="CI143">
        <f>IF(Inputs!$B$27&lt;&gt;"Ready","PENDING INPUTS",IF(CE143&lt;=0,99,1+IF(AND(K143&gt;0,OR(K143&lt;CE143,AND(K143=CE143,0&lt;9))),1,0)+IF(AND(S143&gt;0,OR(S143&lt;CE143,AND(S143=CE143,1&lt;9))),1,0)+IF(AND(AA143&gt;0,OR(AA143&lt;CE143,AND(AA143=CE143,2&lt;9))),1,0)+IF(AND(AI143&gt;0,OR(AI143&lt;CE143,AND(AI143=CE143,3&lt;9))),1,0)+IF(AND(AQ143&gt;0,OR(AQ143&lt;CE143,AND(AQ143=CE143,4&lt;9))),1,0)+IF(AND(AY143&gt;0,OR(AY143&lt;CE143,AND(AY143=CE143,5&lt;9))),1,0)+IF(AND(BG143&gt;0,OR(BG143&lt;CE143,AND(BG143=CE143,6&lt;9))),1,0)+IF(AND(BO143&gt;0,OR(BO143&lt;CE143,AND(BO143=CE143,7&lt;9))),1,0)+IF(AND(BW143&gt;0,OR(BW143&lt;CE143,AND(BW143=CE143,8&lt;9))),1,0)))</f>
        <v>99</v>
      </c>
      <c r="CJ143" s="3">
        <f>IF(Inputs!$B$27&lt;&gt;"Ready","PENDING INPUTS",IF(A143&gt;Inputs!$B$6,0,MIN(MAX(0,(CE143+CF143+CG143)-CH143),MAX(0,C143-D143-(IF(O143&lt;CI143,K143+L143+M143-N143,0)+IF(W143&lt;CI143,S143+T143+U143-V143,0)+IF(AE143&lt;CI143,AA143+AB143+AC143-AD143,0)+IF(AM143&lt;CI143,AI143+AJ143+AK143-AL143,0)+IF(AU143&lt;CI143,AQ143+AR143+AS143-AT143,0)+IF(BC143&lt;CI143,AY143+AZ143+BA143-BB143,0)+IF(BK143&lt;CI143,BG143+BH143+BI143-BJ143,0)+IF(BS143&lt;CI143,BO143+BP143+BQ143-BR143,0)+IF(CA143&lt;CI143,BW143+BX143+BY143-BZ143,0)+IF(CI143&lt;CI143,CE143+CF143+CG143-CH143,0))))))</f>
        <v>0</v>
      </c>
      <c r="CK143" s="3">
        <f>IF(Inputs!$B$27&lt;&gt;"Ready","PENDING INPUTS",MIN((CE143+CF143+CG143),IF(D143&gt;C143,IF(D143=0,0,CH143*C143/D143),CH143+CJ143)))</f>
        <v>0</v>
      </c>
      <c r="CL143" s="3">
        <f>IF(Inputs!$B$27&lt;&gt;"Ready","PENDING INPUTS",MAX(0,(CE143+CF143+CG143)-CK143))</f>
        <v>0</v>
      </c>
    </row>
    <row r="144" spans="1:90" ht="27.95" customHeight="1" x14ac:dyDescent="0.25">
      <c r="A144">
        <v>140</v>
      </c>
      <c r="B144" s="13">
        <f>IF(Inputs!$B$27&lt;&gt;"Ready","PENDING INPUTS",EDATE(Inputs!$B$5,A144-1))</f>
        <v>50526</v>
      </c>
      <c r="C144" s="3">
        <f>IF(Inputs!$B$27&lt;&gt;"Ready","PENDING INPUTS",IF(A144&lt;=Inputs!$B$6,MAX(0,Inputs!$B$4+IF(A144=Inputs!$B$7,Inputs!$B$8,0)+IF(A144=Inputs!$B$9,Inputs!$B$10,0)),0))</f>
        <v>0</v>
      </c>
      <c r="D144" s="3">
        <f>IF(Inputs!$B$27&lt;&gt;"Ready","PENDING INPUTS",SUM(N144,V144,AD144,AL144,AT144,BB144,BJ144,BR144,BZ144,CH144))</f>
        <v>0</v>
      </c>
      <c r="E144" s="3">
        <f>IF(Inputs!$B$27&lt;&gt;"Ready","PENDING INPUTS",MAX(0,D144-C144))</f>
        <v>0</v>
      </c>
      <c r="F144" s="3">
        <f>IF(Inputs!$B$27&lt;&gt;"Ready","PENDING INPUTS",SUM(Q144,Y144,AG144,AO144,AW144,BE144,BM144,BU144,CC144,CK144))</f>
        <v>0</v>
      </c>
      <c r="G144" s="3">
        <f>IF(Inputs!$B$27&lt;&gt;"Ready","PENDING INPUTS",SUM(L144,T144,AB144,AJ144,AR144,AZ144,BH144,BP144,BX144,CF144))</f>
        <v>0</v>
      </c>
      <c r="H144" s="3">
        <f>IF(Inputs!$B$27&lt;&gt;"Ready","PENDING INPUTS",SUM(M144,U144,AC144,AK144,AS144,BA144,BI144,BQ144,BY144,CG144))</f>
        <v>0</v>
      </c>
      <c r="I144" s="3">
        <f>IF(Inputs!$B$27&lt;&gt;"Ready","PENDING INPUTS",SUM(R144,Z144,AH144,AP144,AX144,BF144,BN144,BV144,CD144,CL144))</f>
        <v>0</v>
      </c>
      <c r="J144" t="str">
        <f>IF(Inputs!$B$27&lt;&gt;"Ready","PENDING INPUTS",IF(A144&gt;Inputs!$B$6,"Beyond horizon",IF(E144&gt;0.005,"MINIMUM SHORTFALL",IF(I144&lt;0.005,"Paid off","In progress"))))</f>
        <v>Beyond horizon</v>
      </c>
      <c r="K144" s="3">
        <f>IF(Inputs!$B$27&lt;&gt;"Ready","PENDING INPUTS",R143)</f>
        <v>0</v>
      </c>
      <c r="L144" s="3">
        <f>IF(Inputs!$B$27&lt;&gt;"Ready","PENDING INPUTS",IF(A144&lt;=Inputs!$B$6,ROUND(K144*Inputs!C14/12,2),0))</f>
        <v>0</v>
      </c>
      <c r="M144" s="3">
        <f>IF(Inputs!$B$27&lt;&gt;"Ready","PENDING INPUTS",IF(AND(A144&lt;=Inputs!$B$6,K144&gt;0),Inputs!G14,0))</f>
        <v>0</v>
      </c>
      <c r="N144" s="3">
        <f>IF(Inputs!$B$27&lt;&gt;"Ready","PENDING INPUTS",IF(A144&gt;Inputs!$B$6,0,MIN((K144+L144+M144),IF(Inputs!H14=1,Inputs!D14,MAX(Inputs!F14,ROUND(K144*Inputs!E14+L144+M144,2))))))</f>
        <v>0</v>
      </c>
      <c r="O144">
        <f>IF(Inputs!$B$27&lt;&gt;"Ready","PENDING INPUTS",IF(K144&lt;=0,99,1+IF(AND(S144&gt;0,OR(S144&lt;K144,AND(S144=K144,1&lt;0))),1,0)+IF(AND(AA144&gt;0,OR(AA144&lt;K144,AND(AA144=K144,2&lt;0))),1,0)+IF(AND(AI144&gt;0,OR(AI144&lt;K144,AND(AI144=K144,3&lt;0))),1,0)+IF(AND(AQ144&gt;0,OR(AQ144&lt;K144,AND(AQ144=K144,4&lt;0))),1,0)+IF(AND(AY144&gt;0,OR(AY144&lt;K144,AND(AY144=K144,5&lt;0))),1,0)+IF(AND(BG144&gt;0,OR(BG144&lt;K144,AND(BG144=K144,6&lt;0))),1,0)+IF(AND(BO144&gt;0,OR(BO144&lt;K144,AND(BO144=K144,7&lt;0))),1,0)+IF(AND(BW144&gt;0,OR(BW144&lt;K144,AND(BW144=K144,8&lt;0))),1,0)+IF(AND(CE144&gt;0,OR(CE144&lt;K144,AND(CE144=K144,9&lt;0))),1,0)))</f>
        <v>99</v>
      </c>
      <c r="P144" s="3">
        <f>IF(Inputs!$B$27&lt;&gt;"Ready","PENDING INPUTS",IF(A144&gt;Inputs!$B$6,0,MIN(MAX(0,(K144+L144+M144)-N144),MAX(0,C144-D144-(IF(O144&lt;O144,K144+L144+M144-N144,0)+IF(W144&lt;O144,S144+T144+U144-V144,0)+IF(AE144&lt;O144,AA144+AB144+AC144-AD144,0)+IF(AM144&lt;O144,AI144+AJ144+AK144-AL144,0)+IF(AU144&lt;O144,AQ144+AR144+AS144-AT144,0)+IF(BC144&lt;O144,AY144+AZ144+BA144-BB144,0)+IF(BK144&lt;O144,BG144+BH144+BI144-BJ144,0)+IF(BS144&lt;O144,BO144+BP144+BQ144-BR144,0)+IF(CA144&lt;O144,BW144+BX144+BY144-BZ144,0)+IF(CI144&lt;O144,CE144+CF144+CG144-CH144,0))))))</f>
        <v>0</v>
      </c>
      <c r="Q144" s="3">
        <f>IF(Inputs!$B$27&lt;&gt;"Ready","PENDING INPUTS",MIN((K144+L144+M144),IF(D144&gt;C144,IF(D144=0,0,N144*C144/D144),N144+P144)))</f>
        <v>0</v>
      </c>
      <c r="R144" s="3">
        <f>IF(Inputs!$B$27&lt;&gt;"Ready","PENDING INPUTS",MAX(0,(K144+L144+M144)-Q144))</f>
        <v>0</v>
      </c>
      <c r="S144" s="3">
        <f>IF(Inputs!$B$27&lt;&gt;"Ready","PENDING INPUTS",Z143)</f>
        <v>0</v>
      </c>
      <c r="T144" s="3">
        <f>IF(Inputs!$B$27&lt;&gt;"Ready","PENDING INPUTS",IF(A144&lt;=Inputs!$B$6,ROUND(S144*Inputs!C15/12,2),0))</f>
        <v>0</v>
      </c>
      <c r="U144" s="3">
        <f>IF(Inputs!$B$27&lt;&gt;"Ready","PENDING INPUTS",IF(AND(A144&lt;=Inputs!$B$6,S144&gt;0),Inputs!G15,0))</f>
        <v>0</v>
      </c>
      <c r="V144" s="3">
        <f>IF(Inputs!$B$27&lt;&gt;"Ready","PENDING INPUTS",IF(A144&gt;Inputs!$B$6,0,MIN((S144+T144+U144),IF(Inputs!H15=1,Inputs!D15,MAX(Inputs!F15,ROUND(S144*Inputs!E15+T144+U144,2))))))</f>
        <v>0</v>
      </c>
      <c r="W144">
        <f>IF(Inputs!$B$27&lt;&gt;"Ready","PENDING INPUTS",IF(S144&lt;=0,99,1+IF(AND(K144&gt;0,OR(K144&lt;S144,AND(K144=S144,0&lt;1))),1,0)+IF(AND(AA144&gt;0,OR(AA144&lt;S144,AND(AA144=S144,2&lt;1))),1,0)+IF(AND(AI144&gt;0,OR(AI144&lt;S144,AND(AI144=S144,3&lt;1))),1,0)+IF(AND(AQ144&gt;0,OR(AQ144&lt;S144,AND(AQ144=S144,4&lt;1))),1,0)+IF(AND(AY144&gt;0,OR(AY144&lt;S144,AND(AY144=S144,5&lt;1))),1,0)+IF(AND(BG144&gt;0,OR(BG144&lt;S144,AND(BG144=S144,6&lt;1))),1,0)+IF(AND(BO144&gt;0,OR(BO144&lt;S144,AND(BO144=S144,7&lt;1))),1,0)+IF(AND(BW144&gt;0,OR(BW144&lt;S144,AND(BW144=S144,8&lt;1))),1,0)+IF(AND(CE144&gt;0,OR(CE144&lt;S144,AND(CE144=S144,9&lt;1))),1,0)))</f>
        <v>99</v>
      </c>
      <c r="X144" s="3">
        <f>IF(Inputs!$B$27&lt;&gt;"Ready","PENDING INPUTS",IF(A144&gt;Inputs!$B$6,0,MIN(MAX(0,(S144+T144+U144)-V144),MAX(0,C144-D144-(IF(O144&lt;W144,K144+L144+M144-N144,0)+IF(W144&lt;W144,S144+T144+U144-V144,0)+IF(AE144&lt;W144,AA144+AB144+AC144-AD144,0)+IF(AM144&lt;W144,AI144+AJ144+AK144-AL144,0)+IF(AU144&lt;W144,AQ144+AR144+AS144-AT144,0)+IF(BC144&lt;W144,AY144+AZ144+BA144-BB144,0)+IF(BK144&lt;W144,BG144+BH144+BI144-BJ144,0)+IF(BS144&lt;W144,BO144+BP144+BQ144-BR144,0)+IF(CA144&lt;W144,BW144+BX144+BY144-BZ144,0)+IF(CI144&lt;W144,CE144+CF144+CG144-CH144,0))))))</f>
        <v>0</v>
      </c>
      <c r="Y144" s="3">
        <f>IF(Inputs!$B$27&lt;&gt;"Ready","PENDING INPUTS",MIN((S144+T144+U144),IF(D144&gt;C144,IF(D144=0,0,V144*C144/D144),V144+X144)))</f>
        <v>0</v>
      </c>
      <c r="Z144" s="3">
        <f>IF(Inputs!$B$27&lt;&gt;"Ready","PENDING INPUTS",MAX(0,(S144+T144+U144)-Y144))</f>
        <v>0</v>
      </c>
      <c r="AA144" s="3">
        <f>IF(Inputs!$B$27&lt;&gt;"Ready","PENDING INPUTS",AH143)</f>
        <v>0</v>
      </c>
      <c r="AB144" s="3">
        <f>IF(Inputs!$B$27&lt;&gt;"Ready","PENDING INPUTS",IF(A144&lt;=Inputs!$B$6,ROUND(AA144*Inputs!C16/12,2),0))</f>
        <v>0</v>
      </c>
      <c r="AC144" s="3">
        <f>IF(Inputs!$B$27&lt;&gt;"Ready","PENDING INPUTS",IF(AND(A144&lt;=Inputs!$B$6,AA144&gt;0),Inputs!G16,0))</f>
        <v>0</v>
      </c>
      <c r="AD144" s="3">
        <f>IF(Inputs!$B$27&lt;&gt;"Ready","PENDING INPUTS",IF(A144&gt;Inputs!$B$6,0,MIN((AA144+AB144+AC144),IF(Inputs!H16=1,Inputs!D16,MAX(Inputs!F16,ROUND(AA144*Inputs!E16+AB144+AC144,2))))))</f>
        <v>0</v>
      </c>
      <c r="AE144">
        <f>IF(Inputs!$B$27&lt;&gt;"Ready","PENDING INPUTS",IF(AA144&lt;=0,99,1+IF(AND(K144&gt;0,OR(K144&lt;AA144,AND(K144=AA144,0&lt;2))),1,0)+IF(AND(S144&gt;0,OR(S144&lt;AA144,AND(S144=AA144,1&lt;2))),1,0)+IF(AND(AI144&gt;0,OR(AI144&lt;AA144,AND(AI144=AA144,3&lt;2))),1,0)+IF(AND(AQ144&gt;0,OR(AQ144&lt;AA144,AND(AQ144=AA144,4&lt;2))),1,0)+IF(AND(AY144&gt;0,OR(AY144&lt;AA144,AND(AY144=AA144,5&lt;2))),1,0)+IF(AND(BG144&gt;0,OR(BG144&lt;AA144,AND(BG144=AA144,6&lt;2))),1,0)+IF(AND(BO144&gt;0,OR(BO144&lt;AA144,AND(BO144=AA144,7&lt;2))),1,0)+IF(AND(BW144&gt;0,OR(BW144&lt;AA144,AND(BW144=AA144,8&lt;2))),1,0)+IF(AND(CE144&gt;0,OR(CE144&lt;AA144,AND(CE144=AA144,9&lt;2))),1,0)))</f>
        <v>99</v>
      </c>
      <c r="AF144" s="3">
        <f>IF(Inputs!$B$27&lt;&gt;"Ready","PENDING INPUTS",IF(A144&gt;Inputs!$B$6,0,MIN(MAX(0,(AA144+AB144+AC144)-AD144),MAX(0,C144-D144-(IF(O144&lt;AE144,K144+L144+M144-N144,0)+IF(W144&lt;AE144,S144+T144+U144-V144,0)+IF(AE144&lt;AE144,AA144+AB144+AC144-AD144,0)+IF(AM144&lt;AE144,AI144+AJ144+AK144-AL144,0)+IF(AU144&lt;AE144,AQ144+AR144+AS144-AT144,0)+IF(BC144&lt;AE144,AY144+AZ144+BA144-BB144,0)+IF(BK144&lt;AE144,BG144+BH144+BI144-BJ144,0)+IF(BS144&lt;AE144,BO144+BP144+BQ144-BR144,0)+IF(CA144&lt;AE144,BW144+BX144+BY144-BZ144,0)+IF(CI144&lt;AE144,CE144+CF144+CG144-CH144,0))))))</f>
        <v>0</v>
      </c>
      <c r="AG144" s="3">
        <f>IF(Inputs!$B$27&lt;&gt;"Ready","PENDING INPUTS",MIN((AA144+AB144+AC144),IF(D144&gt;C144,IF(D144=0,0,AD144*C144/D144),AD144+AF144)))</f>
        <v>0</v>
      </c>
      <c r="AH144" s="3">
        <f>IF(Inputs!$B$27&lt;&gt;"Ready","PENDING INPUTS",MAX(0,(AA144+AB144+AC144)-AG144))</f>
        <v>0</v>
      </c>
      <c r="AI144" s="3">
        <f>IF(Inputs!$B$27&lt;&gt;"Ready","PENDING INPUTS",AP143)</f>
        <v>0</v>
      </c>
      <c r="AJ144" s="3">
        <f>IF(Inputs!$B$27&lt;&gt;"Ready","PENDING INPUTS",IF(A144&lt;=Inputs!$B$6,ROUND(AI144*Inputs!C17/12,2),0))</f>
        <v>0</v>
      </c>
      <c r="AK144" s="3">
        <f>IF(Inputs!$B$27&lt;&gt;"Ready","PENDING INPUTS",IF(AND(A144&lt;=Inputs!$B$6,AI144&gt;0),Inputs!G17,0))</f>
        <v>0</v>
      </c>
      <c r="AL144" s="3">
        <f>IF(Inputs!$B$27&lt;&gt;"Ready","PENDING INPUTS",IF(A144&gt;Inputs!$B$6,0,MIN((AI144+AJ144+AK144),IF(Inputs!H17=1,Inputs!D17,MAX(Inputs!F17,ROUND(AI144*Inputs!E17+AJ144+AK144,2))))))</f>
        <v>0</v>
      </c>
      <c r="AM144">
        <f>IF(Inputs!$B$27&lt;&gt;"Ready","PENDING INPUTS",IF(AI144&lt;=0,99,1+IF(AND(K144&gt;0,OR(K144&lt;AI144,AND(K144=AI144,0&lt;3))),1,0)+IF(AND(S144&gt;0,OR(S144&lt;AI144,AND(S144=AI144,1&lt;3))),1,0)+IF(AND(AA144&gt;0,OR(AA144&lt;AI144,AND(AA144=AI144,2&lt;3))),1,0)+IF(AND(AQ144&gt;0,OR(AQ144&lt;AI144,AND(AQ144=AI144,4&lt;3))),1,0)+IF(AND(AY144&gt;0,OR(AY144&lt;AI144,AND(AY144=AI144,5&lt;3))),1,0)+IF(AND(BG144&gt;0,OR(BG144&lt;AI144,AND(BG144=AI144,6&lt;3))),1,0)+IF(AND(BO144&gt;0,OR(BO144&lt;AI144,AND(BO144=AI144,7&lt;3))),1,0)+IF(AND(BW144&gt;0,OR(BW144&lt;AI144,AND(BW144=AI144,8&lt;3))),1,0)+IF(AND(CE144&gt;0,OR(CE144&lt;AI144,AND(CE144=AI144,9&lt;3))),1,0)))</f>
        <v>99</v>
      </c>
      <c r="AN144" s="3">
        <f>IF(Inputs!$B$27&lt;&gt;"Ready","PENDING INPUTS",IF(A144&gt;Inputs!$B$6,0,MIN(MAX(0,(AI144+AJ144+AK144)-AL144),MAX(0,C144-D144-(IF(O144&lt;AM144,K144+L144+M144-N144,0)+IF(W144&lt;AM144,S144+T144+U144-V144,0)+IF(AE144&lt;AM144,AA144+AB144+AC144-AD144,0)+IF(AM144&lt;AM144,AI144+AJ144+AK144-AL144,0)+IF(AU144&lt;AM144,AQ144+AR144+AS144-AT144,0)+IF(BC144&lt;AM144,AY144+AZ144+BA144-BB144,0)+IF(BK144&lt;AM144,BG144+BH144+BI144-BJ144,0)+IF(BS144&lt;AM144,BO144+BP144+BQ144-BR144,0)+IF(CA144&lt;AM144,BW144+BX144+BY144-BZ144,0)+IF(CI144&lt;AM144,CE144+CF144+CG144-CH144,0))))))</f>
        <v>0</v>
      </c>
      <c r="AO144" s="3">
        <f>IF(Inputs!$B$27&lt;&gt;"Ready","PENDING INPUTS",MIN((AI144+AJ144+AK144),IF(D144&gt;C144,IF(D144=0,0,AL144*C144/D144),AL144+AN144)))</f>
        <v>0</v>
      </c>
      <c r="AP144" s="3">
        <f>IF(Inputs!$B$27&lt;&gt;"Ready","PENDING INPUTS",MAX(0,(AI144+AJ144+AK144)-AO144))</f>
        <v>0</v>
      </c>
      <c r="AQ144" s="3">
        <f>IF(Inputs!$B$27&lt;&gt;"Ready","PENDING INPUTS",AX143)</f>
        <v>0</v>
      </c>
      <c r="AR144" s="3">
        <f>IF(Inputs!$B$27&lt;&gt;"Ready","PENDING INPUTS",IF(A144&lt;=Inputs!$B$6,ROUND(AQ144*Inputs!C18/12,2),0))</f>
        <v>0</v>
      </c>
      <c r="AS144" s="3">
        <f>IF(Inputs!$B$27&lt;&gt;"Ready","PENDING INPUTS",IF(AND(A144&lt;=Inputs!$B$6,AQ144&gt;0),Inputs!G18,0))</f>
        <v>0</v>
      </c>
      <c r="AT144" s="3">
        <f>IF(Inputs!$B$27&lt;&gt;"Ready","PENDING INPUTS",IF(A144&gt;Inputs!$B$6,0,MIN((AQ144+AR144+AS144),IF(Inputs!H18=1,Inputs!D18,MAX(Inputs!F18,ROUND(AQ144*Inputs!E18+AR144+AS144,2))))))</f>
        <v>0</v>
      </c>
      <c r="AU144">
        <f>IF(Inputs!$B$27&lt;&gt;"Ready","PENDING INPUTS",IF(AQ144&lt;=0,99,1+IF(AND(K144&gt;0,OR(K144&lt;AQ144,AND(K144=AQ144,0&lt;4))),1,0)+IF(AND(S144&gt;0,OR(S144&lt;AQ144,AND(S144=AQ144,1&lt;4))),1,0)+IF(AND(AA144&gt;0,OR(AA144&lt;AQ144,AND(AA144=AQ144,2&lt;4))),1,0)+IF(AND(AI144&gt;0,OR(AI144&lt;AQ144,AND(AI144=AQ144,3&lt;4))),1,0)+IF(AND(AY144&gt;0,OR(AY144&lt;AQ144,AND(AY144=AQ144,5&lt;4))),1,0)+IF(AND(BG144&gt;0,OR(BG144&lt;AQ144,AND(BG144=AQ144,6&lt;4))),1,0)+IF(AND(BO144&gt;0,OR(BO144&lt;AQ144,AND(BO144=AQ144,7&lt;4))),1,0)+IF(AND(BW144&gt;0,OR(BW144&lt;AQ144,AND(BW144=AQ144,8&lt;4))),1,0)+IF(AND(CE144&gt;0,OR(CE144&lt;AQ144,AND(CE144=AQ144,9&lt;4))),1,0)))</f>
        <v>99</v>
      </c>
      <c r="AV144" s="3">
        <f>IF(Inputs!$B$27&lt;&gt;"Ready","PENDING INPUTS",IF(A144&gt;Inputs!$B$6,0,MIN(MAX(0,(AQ144+AR144+AS144)-AT144),MAX(0,C144-D144-(IF(O144&lt;AU144,K144+L144+M144-N144,0)+IF(W144&lt;AU144,S144+T144+U144-V144,0)+IF(AE144&lt;AU144,AA144+AB144+AC144-AD144,0)+IF(AM144&lt;AU144,AI144+AJ144+AK144-AL144,0)+IF(AU144&lt;AU144,AQ144+AR144+AS144-AT144,0)+IF(BC144&lt;AU144,AY144+AZ144+BA144-BB144,0)+IF(BK144&lt;AU144,BG144+BH144+BI144-BJ144,0)+IF(BS144&lt;AU144,BO144+BP144+BQ144-BR144,0)+IF(CA144&lt;AU144,BW144+BX144+BY144-BZ144,0)+IF(CI144&lt;AU144,CE144+CF144+CG144-CH144,0))))))</f>
        <v>0</v>
      </c>
      <c r="AW144" s="3">
        <f>IF(Inputs!$B$27&lt;&gt;"Ready","PENDING INPUTS",MIN((AQ144+AR144+AS144),IF(D144&gt;C144,IF(D144=0,0,AT144*C144/D144),AT144+AV144)))</f>
        <v>0</v>
      </c>
      <c r="AX144" s="3">
        <f>IF(Inputs!$B$27&lt;&gt;"Ready","PENDING INPUTS",MAX(0,(AQ144+AR144+AS144)-AW144))</f>
        <v>0</v>
      </c>
      <c r="AY144" s="3">
        <f>IF(Inputs!$B$27&lt;&gt;"Ready","PENDING INPUTS",BF143)</f>
        <v>0</v>
      </c>
      <c r="AZ144" s="3">
        <f>IF(Inputs!$B$27&lt;&gt;"Ready","PENDING INPUTS",IF(A144&lt;=Inputs!$B$6,ROUND(AY144*Inputs!C19/12,2),0))</f>
        <v>0</v>
      </c>
      <c r="BA144" s="3">
        <f>IF(Inputs!$B$27&lt;&gt;"Ready","PENDING INPUTS",IF(AND(A144&lt;=Inputs!$B$6,AY144&gt;0),Inputs!G19,0))</f>
        <v>0</v>
      </c>
      <c r="BB144" s="3">
        <f>IF(Inputs!$B$27&lt;&gt;"Ready","PENDING INPUTS",IF(A144&gt;Inputs!$B$6,0,MIN((AY144+AZ144+BA144),IF(Inputs!H19=1,Inputs!D19,MAX(Inputs!F19,ROUND(AY144*Inputs!E19+AZ144+BA144,2))))))</f>
        <v>0</v>
      </c>
      <c r="BC144">
        <f>IF(Inputs!$B$27&lt;&gt;"Ready","PENDING INPUTS",IF(AY144&lt;=0,99,1+IF(AND(K144&gt;0,OR(K144&lt;AY144,AND(K144=AY144,0&lt;5))),1,0)+IF(AND(S144&gt;0,OR(S144&lt;AY144,AND(S144=AY144,1&lt;5))),1,0)+IF(AND(AA144&gt;0,OR(AA144&lt;AY144,AND(AA144=AY144,2&lt;5))),1,0)+IF(AND(AI144&gt;0,OR(AI144&lt;AY144,AND(AI144=AY144,3&lt;5))),1,0)+IF(AND(AQ144&gt;0,OR(AQ144&lt;AY144,AND(AQ144=AY144,4&lt;5))),1,0)+IF(AND(BG144&gt;0,OR(BG144&lt;AY144,AND(BG144=AY144,6&lt;5))),1,0)+IF(AND(BO144&gt;0,OR(BO144&lt;AY144,AND(BO144=AY144,7&lt;5))),1,0)+IF(AND(BW144&gt;0,OR(BW144&lt;AY144,AND(BW144=AY144,8&lt;5))),1,0)+IF(AND(CE144&gt;0,OR(CE144&lt;AY144,AND(CE144=AY144,9&lt;5))),1,0)))</f>
        <v>99</v>
      </c>
      <c r="BD144" s="3">
        <f>IF(Inputs!$B$27&lt;&gt;"Ready","PENDING INPUTS",IF(A144&gt;Inputs!$B$6,0,MIN(MAX(0,(AY144+AZ144+BA144)-BB144),MAX(0,C144-D144-(IF(O144&lt;BC144,K144+L144+M144-N144,0)+IF(W144&lt;BC144,S144+T144+U144-V144,0)+IF(AE144&lt;BC144,AA144+AB144+AC144-AD144,0)+IF(AM144&lt;BC144,AI144+AJ144+AK144-AL144,0)+IF(AU144&lt;BC144,AQ144+AR144+AS144-AT144,0)+IF(BC144&lt;BC144,AY144+AZ144+BA144-BB144,0)+IF(BK144&lt;BC144,BG144+BH144+BI144-BJ144,0)+IF(BS144&lt;BC144,BO144+BP144+BQ144-BR144,0)+IF(CA144&lt;BC144,BW144+BX144+BY144-BZ144,0)+IF(CI144&lt;BC144,CE144+CF144+CG144-CH144,0))))))</f>
        <v>0</v>
      </c>
      <c r="BE144" s="3">
        <f>IF(Inputs!$B$27&lt;&gt;"Ready","PENDING INPUTS",MIN((AY144+AZ144+BA144),IF(D144&gt;C144,IF(D144=0,0,BB144*C144/D144),BB144+BD144)))</f>
        <v>0</v>
      </c>
      <c r="BF144" s="3">
        <f>IF(Inputs!$B$27&lt;&gt;"Ready","PENDING INPUTS",MAX(0,(AY144+AZ144+BA144)-BE144))</f>
        <v>0</v>
      </c>
      <c r="BG144" s="3">
        <f>IF(Inputs!$B$27&lt;&gt;"Ready","PENDING INPUTS",BN143)</f>
        <v>0</v>
      </c>
      <c r="BH144" s="3">
        <f>IF(Inputs!$B$27&lt;&gt;"Ready","PENDING INPUTS",IF(A144&lt;=Inputs!$B$6,ROUND(BG144*Inputs!C20/12,2),0))</f>
        <v>0</v>
      </c>
      <c r="BI144" s="3">
        <f>IF(Inputs!$B$27&lt;&gt;"Ready","PENDING INPUTS",IF(AND(A144&lt;=Inputs!$B$6,BG144&gt;0),Inputs!G20,0))</f>
        <v>0</v>
      </c>
      <c r="BJ144" s="3">
        <f>IF(Inputs!$B$27&lt;&gt;"Ready","PENDING INPUTS",IF(A144&gt;Inputs!$B$6,0,MIN((BG144+BH144+BI144),IF(Inputs!H20=1,Inputs!D20,MAX(Inputs!F20,ROUND(BG144*Inputs!E20+BH144+BI144,2))))))</f>
        <v>0</v>
      </c>
      <c r="BK144">
        <f>IF(Inputs!$B$27&lt;&gt;"Ready","PENDING INPUTS",IF(BG144&lt;=0,99,1+IF(AND(K144&gt;0,OR(K144&lt;BG144,AND(K144=BG144,0&lt;6))),1,0)+IF(AND(S144&gt;0,OR(S144&lt;BG144,AND(S144=BG144,1&lt;6))),1,0)+IF(AND(AA144&gt;0,OR(AA144&lt;BG144,AND(AA144=BG144,2&lt;6))),1,0)+IF(AND(AI144&gt;0,OR(AI144&lt;BG144,AND(AI144=BG144,3&lt;6))),1,0)+IF(AND(AQ144&gt;0,OR(AQ144&lt;BG144,AND(AQ144=BG144,4&lt;6))),1,0)+IF(AND(AY144&gt;0,OR(AY144&lt;BG144,AND(AY144=BG144,5&lt;6))),1,0)+IF(AND(BO144&gt;0,OR(BO144&lt;BG144,AND(BO144=BG144,7&lt;6))),1,0)+IF(AND(BW144&gt;0,OR(BW144&lt;BG144,AND(BW144=BG144,8&lt;6))),1,0)+IF(AND(CE144&gt;0,OR(CE144&lt;BG144,AND(CE144=BG144,9&lt;6))),1,0)))</f>
        <v>99</v>
      </c>
      <c r="BL144" s="3">
        <f>IF(Inputs!$B$27&lt;&gt;"Ready","PENDING INPUTS",IF(A144&gt;Inputs!$B$6,0,MIN(MAX(0,(BG144+BH144+BI144)-BJ144),MAX(0,C144-D144-(IF(O144&lt;BK144,K144+L144+M144-N144,0)+IF(W144&lt;BK144,S144+T144+U144-V144,0)+IF(AE144&lt;BK144,AA144+AB144+AC144-AD144,0)+IF(AM144&lt;BK144,AI144+AJ144+AK144-AL144,0)+IF(AU144&lt;BK144,AQ144+AR144+AS144-AT144,0)+IF(BC144&lt;BK144,AY144+AZ144+BA144-BB144,0)+IF(BK144&lt;BK144,BG144+BH144+BI144-BJ144,0)+IF(BS144&lt;BK144,BO144+BP144+BQ144-BR144,0)+IF(CA144&lt;BK144,BW144+BX144+BY144-BZ144,0)+IF(CI144&lt;BK144,CE144+CF144+CG144-CH144,0))))))</f>
        <v>0</v>
      </c>
      <c r="BM144" s="3">
        <f>IF(Inputs!$B$27&lt;&gt;"Ready","PENDING INPUTS",MIN((BG144+BH144+BI144),IF(D144&gt;C144,IF(D144=0,0,BJ144*C144/D144),BJ144+BL144)))</f>
        <v>0</v>
      </c>
      <c r="BN144" s="3">
        <f>IF(Inputs!$B$27&lt;&gt;"Ready","PENDING INPUTS",MAX(0,(BG144+BH144+BI144)-BM144))</f>
        <v>0</v>
      </c>
      <c r="BO144" s="3">
        <f>IF(Inputs!$B$27&lt;&gt;"Ready","PENDING INPUTS",BV143)</f>
        <v>0</v>
      </c>
      <c r="BP144" s="3">
        <f>IF(Inputs!$B$27&lt;&gt;"Ready","PENDING INPUTS",IF(A144&lt;=Inputs!$B$6,ROUND(BO144*Inputs!C21/12,2),0))</f>
        <v>0</v>
      </c>
      <c r="BQ144" s="3">
        <f>IF(Inputs!$B$27&lt;&gt;"Ready","PENDING INPUTS",IF(AND(A144&lt;=Inputs!$B$6,BO144&gt;0),Inputs!G21,0))</f>
        <v>0</v>
      </c>
      <c r="BR144" s="3">
        <f>IF(Inputs!$B$27&lt;&gt;"Ready","PENDING INPUTS",IF(A144&gt;Inputs!$B$6,0,MIN((BO144+BP144+BQ144),IF(Inputs!H21=1,Inputs!D21,MAX(Inputs!F21,ROUND(BO144*Inputs!E21+BP144+BQ144,2))))))</f>
        <v>0</v>
      </c>
      <c r="BS144">
        <f>IF(Inputs!$B$27&lt;&gt;"Ready","PENDING INPUTS",IF(BO144&lt;=0,99,1+IF(AND(K144&gt;0,OR(K144&lt;BO144,AND(K144=BO144,0&lt;7))),1,0)+IF(AND(S144&gt;0,OR(S144&lt;BO144,AND(S144=BO144,1&lt;7))),1,0)+IF(AND(AA144&gt;0,OR(AA144&lt;BO144,AND(AA144=BO144,2&lt;7))),1,0)+IF(AND(AI144&gt;0,OR(AI144&lt;BO144,AND(AI144=BO144,3&lt;7))),1,0)+IF(AND(AQ144&gt;0,OR(AQ144&lt;BO144,AND(AQ144=BO144,4&lt;7))),1,0)+IF(AND(AY144&gt;0,OR(AY144&lt;BO144,AND(AY144=BO144,5&lt;7))),1,0)+IF(AND(BG144&gt;0,OR(BG144&lt;BO144,AND(BG144=BO144,6&lt;7))),1,0)+IF(AND(BW144&gt;0,OR(BW144&lt;BO144,AND(BW144=BO144,8&lt;7))),1,0)+IF(AND(CE144&gt;0,OR(CE144&lt;BO144,AND(CE144=BO144,9&lt;7))),1,0)))</f>
        <v>99</v>
      </c>
      <c r="BT144" s="3">
        <f>IF(Inputs!$B$27&lt;&gt;"Ready","PENDING INPUTS",IF(A144&gt;Inputs!$B$6,0,MIN(MAX(0,(BO144+BP144+BQ144)-BR144),MAX(0,C144-D144-(IF(O144&lt;BS144,K144+L144+M144-N144,0)+IF(W144&lt;BS144,S144+T144+U144-V144,0)+IF(AE144&lt;BS144,AA144+AB144+AC144-AD144,0)+IF(AM144&lt;BS144,AI144+AJ144+AK144-AL144,0)+IF(AU144&lt;BS144,AQ144+AR144+AS144-AT144,0)+IF(BC144&lt;BS144,AY144+AZ144+BA144-BB144,0)+IF(BK144&lt;BS144,BG144+BH144+BI144-BJ144,0)+IF(BS144&lt;BS144,BO144+BP144+BQ144-BR144,0)+IF(CA144&lt;BS144,BW144+BX144+BY144-BZ144,0)+IF(CI144&lt;BS144,CE144+CF144+CG144-CH144,0))))))</f>
        <v>0</v>
      </c>
      <c r="BU144" s="3">
        <f>IF(Inputs!$B$27&lt;&gt;"Ready","PENDING INPUTS",MIN((BO144+BP144+BQ144),IF(D144&gt;C144,IF(D144=0,0,BR144*C144/D144),BR144+BT144)))</f>
        <v>0</v>
      </c>
      <c r="BV144" s="3">
        <f>IF(Inputs!$B$27&lt;&gt;"Ready","PENDING INPUTS",MAX(0,(BO144+BP144+BQ144)-BU144))</f>
        <v>0</v>
      </c>
      <c r="BW144" s="3">
        <f>IF(Inputs!$B$27&lt;&gt;"Ready","PENDING INPUTS",CD143)</f>
        <v>0</v>
      </c>
      <c r="BX144" s="3">
        <f>IF(Inputs!$B$27&lt;&gt;"Ready","PENDING INPUTS",IF(A144&lt;=Inputs!$B$6,ROUND(BW144*Inputs!C22/12,2),0))</f>
        <v>0</v>
      </c>
      <c r="BY144" s="3">
        <f>IF(Inputs!$B$27&lt;&gt;"Ready","PENDING INPUTS",IF(AND(A144&lt;=Inputs!$B$6,BW144&gt;0),Inputs!G22,0))</f>
        <v>0</v>
      </c>
      <c r="BZ144" s="3">
        <f>IF(Inputs!$B$27&lt;&gt;"Ready","PENDING INPUTS",IF(A144&gt;Inputs!$B$6,0,MIN((BW144+BX144+BY144),IF(Inputs!H22=1,Inputs!D22,MAX(Inputs!F22,ROUND(BW144*Inputs!E22+BX144+BY144,2))))))</f>
        <v>0</v>
      </c>
      <c r="CA144">
        <f>IF(Inputs!$B$27&lt;&gt;"Ready","PENDING INPUTS",IF(BW144&lt;=0,99,1+IF(AND(K144&gt;0,OR(K144&lt;BW144,AND(K144=BW144,0&lt;8))),1,0)+IF(AND(S144&gt;0,OR(S144&lt;BW144,AND(S144=BW144,1&lt;8))),1,0)+IF(AND(AA144&gt;0,OR(AA144&lt;BW144,AND(AA144=BW144,2&lt;8))),1,0)+IF(AND(AI144&gt;0,OR(AI144&lt;BW144,AND(AI144=BW144,3&lt;8))),1,0)+IF(AND(AQ144&gt;0,OR(AQ144&lt;BW144,AND(AQ144=BW144,4&lt;8))),1,0)+IF(AND(AY144&gt;0,OR(AY144&lt;BW144,AND(AY144=BW144,5&lt;8))),1,0)+IF(AND(BG144&gt;0,OR(BG144&lt;BW144,AND(BG144=BW144,6&lt;8))),1,0)+IF(AND(BO144&gt;0,OR(BO144&lt;BW144,AND(BO144=BW144,7&lt;8))),1,0)+IF(AND(CE144&gt;0,OR(CE144&lt;BW144,AND(CE144=BW144,9&lt;8))),1,0)))</f>
        <v>99</v>
      </c>
      <c r="CB144" s="3">
        <f>IF(Inputs!$B$27&lt;&gt;"Ready","PENDING INPUTS",IF(A144&gt;Inputs!$B$6,0,MIN(MAX(0,(BW144+BX144+BY144)-BZ144),MAX(0,C144-D144-(IF(O144&lt;CA144,K144+L144+M144-N144,0)+IF(W144&lt;CA144,S144+T144+U144-V144,0)+IF(AE144&lt;CA144,AA144+AB144+AC144-AD144,0)+IF(AM144&lt;CA144,AI144+AJ144+AK144-AL144,0)+IF(AU144&lt;CA144,AQ144+AR144+AS144-AT144,0)+IF(BC144&lt;CA144,AY144+AZ144+BA144-BB144,0)+IF(BK144&lt;CA144,BG144+BH144+BI144-BJ144,0)+IF(BS144&lt;CA144,BO144+BP144+BQ144-BR144,0)+IF(CA144&lt;CA144,BW144+BX144+BY144-BZ144,0)+IF(CI144&lt;CA144,CE144+CF144+CG144-CH144,0))))))</f>
        <v>0</v>
      </c>
      <c r="CC144" s="3">
        <f>IF(Inputs!$B$27&lt;&gt;"Ready","PENDING INPUTS",MIN((BW144+BX144+BY144),IF(D144&gt;C144,IF(D144=0,0,BZ144*C144/D144),BZ144+CB144)))</f>
        <v>0</v>
      </c>
      <c r="CD144" s="3">
        <f>IF(Inputs!$B$27&lt;&gt;"Ready","PENDING INPUTS",MAX(0,(BW144+BX144+BY144)-CC144))</f>
        <v>0</v>
      </c>
      <c r="CE144" s="3">
        <f>IF(Inputs!$B$27&lt;&gt;"Ready","PENDING INPUTS",CL143)</f>
        <v>0</v>
      </c>
      <c r="CF144" s="3">
        <f>IF(Inputs!$B$27&lt;&gt;"Ready","PENDING INPUTS",IF(A144&lt;=Inputs!$B$6,ROUND(CE144*Inputs!C23/12,2),0))</f>
        <v>0</v>
      </c>
      <c r="CG144" s="3">
        <f>IF(Inputs!$B$27&lt;&gt;"Ready","PENDING INPUTS",IF(AND(A144&lt;=Inputs!$B$6,CE144&gt;0),Inputs!G23,0))</f>
        <v>0</v>
      </c>
      <c r="CH144" s="3">
        <f>IF(Inputs!$B$27&lt;&gt;"Ready","PENDING INPUTS",IF(A144&gt;Inputs!$B$6,0,MIN((CE144+CF144+CG144),IF(Inputs!H23=1,Inputs!D23,MAX(Inputs!F23,ROUND(CE144*Inputs!E23+CF144+CG144,2))))))</f>
        <v>0</v>
      </c>
      <c r="CI144">
        <f>IF(Inputs!$B$27&lt;&gt;"Ready","PENDING INPUTS",IF(CE144&lt;=0,99,1+IF(AND(K144&gt;0,OR(K144&lt;CE144,AND(K144=CE144,0&lt;9))),1,0)+IF(AND(S144&gt;0,OR(S144&lt;CE144,AND(S144=CE144,1&lt;9))),1,0)+IF(AND(AA144&gt;0,OR(AA144&lt;CE144,AND(AA144=CE144,2&lt;9))),1,0)+IF(AND(AI144&gt;0,OR(AI144&lt;CE144,AND(AI144=CE144,3&lt;9))),1,0)+IF(AND(AQ144&gt;0,OR(AQ144&lt;CE144,AND(AQ144=CE144,4&lt;9))),1,0)+IF(AND(AY144&gt;0,OR(AY144&lt;CE144,AND(AY144=CE144,5&lt;9))),1,0)+IF(AND(BG144&gt;0,OR(BG144&lt;CE144,AND(BG144=CE144,6&lt;9))),1,0)+IF(AND(BO144&gt;0,OR(BO144&lt;CE144,AND(BO144=CE144,7&lt;9))),1,0)+IF(AND(BW144&gt;0,OR(BW144&lt;CE144,AND(BW144=CE144,8&lt;9))),1,0)))</f>
        <v>99</v>
      </c>
      <c r="CJ144" s="3">
        <f>IF(Inputs!$B$27&lt;&gt;"Ready","PENDING INPUTS",IF(A144&gt;Inputs!$B$6,0,MIN(MAX(0,(CE144+CF144+CG144)-CH144),MAX(0,C144-D144-(IF(O144&lt;CI144,K144+L144+M144-N144,0)+IF(W144&lt;CI144,S144+T144+U144-V144,0)+IF(AE144&lt;CI144,AA144+AB144+AC144-AD144,0)+IF(AM144&lt;CI144,AI144+AJ144+AK144-AL144,0)+IF(AU144&lt;CI144,AQ144+AR144+AS144-AT144,0)+IF(BC144&lt;CI144,AY144+AZ144+BA144-BB144,0)+IF(BK144&lt;CI144,BG144+BH144+BI144-BJ144,0)+IF(BS144&lt;CI144,BO144+BP144+BQ144-BR144,0)+IF(CA144&lt;CI144,BW144+BX144+BY144-BZ144,0)+IF(CI144&lt;CI144,CE144+CF144+CG144-CH144,0))))))</f>
        <v>0</v>
      </c>
      <c r="CK144" s="3">
        <f>IF(Inputs!$B$27&lt;&gt;"Ready","PENDING INPUTS",MIN((CE144+CF144+CG144),IF(D144&gt;C144,IF(D144=0,0,CH144*C144/D144),CH144+CJ144)))</f>
        <v>0</v>
      </c>
      <c r="CL144" s="3">
        <f>IF(Inputs!$B$27&lt;&gt;"Ready","PENDING INPUTS",MAX(0,(CE144+CF144+CG144)-CK144))</f>
        <v>0</v>
      </c>
    </row>
    <row r="145" spans="1:90" ht="27.95" customHeight="1" x14ac:dyDescent="0.25">
      <c r="A145">
        <v>141</v>
      </c>
      <c r="B145" s="13">
        <f>IF(Inputs!$B$27&lt;&gt;"Ready","PENDING INPUTS",EDATE(Inputs!$B$5,A145-1))</f>
        <v>50557</v>
      </c>
      <c r="C145" s="3">
        <f>IF(Inputs!$B$27&lt;&gt;"Ready","PENDING INPUTS",IF(A145&lt;=Inputs!$B$6,MAX(0,Inputs!$B$4+IF(A145=Inputs!$B$7,Inputs!$B$8,0)+IF(A145=Inputs!$B$9,Inputs!$B$10,0)),0))</f>
        <v>0</v>
      </c>
      <c r="D145" s="3">
        <f>IF(Inputs!$B$27&lt;&gt;"Ready","PENDING INPUTS",SUM(N145,V145,AD145,AL145,AT145,BB145,BJ145,BR145,BZ145,CH145))</f>
        <v>0</v>
      </c>
      <c r="E145" s="3">
        <f>IF(Inputs!$B$27&lt;&gt;"Ready","PENDING INPUTS",MAX(0,D145-C145))</f>
        <v>0</v>
      </c>
      <c r="F145" s="3">
        <f>IF(Inputs!$B$27&lt;&gt;"Ready","PENDING INPUTS",SUM(Q145,Y145,AG145,AO145,AW145,BE145,BM145,BU145,CC145,CK145))</f>
        <v>0</v>
      </c>
      <c r="G145" s="3">
        <f>IF(Inputs!$B$27&lt;&gt;"Ready","PENDING INPUTS",SUM(L145,T145,AB145,AJ145,AR145,AZ145,BH145,BP145,BX145,CF145))</f>
        <v>0</v>
      </c>
      <c r="H145" s="3">
        <f>IF(Inputs!$B$27&lt;&gt;"Ready","PENDING INPUTS",SUM(M145,U145,AC145,AK145,AS145,BA145,BI145,BQ145,BY145,CG145))</f>
        <v>0</v>
      </c>
      <c r="I145" s="3">
        <f>IF(Inputs!$B$27&lt;&gt;"Ready","PENDING INPUTS",SUM(R145,Z145,AH145,AP145,AX145,BF145,BN145,BV145,CD145,CL145))</f>
        <v>0</v>
      </c>
      <c r="J145" t="str">
        <f>IF(Inputs!$B$27&lt;&gt;"Ready","PENDING INPUTS",IF(A145&gt;Inputs!$B$6,"Beyond horizon",IF(E145&gt;0.005,"MINIMUM SHORTFALL",IF(I145&lt;0.005,"Paid off","In progress"))))</f>
        <v>Beyond horizon</v>
      </c>
      <c r="K145" s="3">
        <f>IF(Inputs!$B$27&lt;&gt;"Ready","PENDING INPUTS",R144)</f>
        <v>0</v>
      </c>
      <c r="L145" s="3">
        <f>IF(Inputs!$B$27&lt;&gt;"Ready","PENDING INPUTS",IF(A145&lt;=Inputs!$B$6,ROUND(K145*Inputs!C14/12,2),0))</f>
        <v>0</v>
      </c>
      <c r="M145" s="3">
        <f>IF(Inputs!$B$27&lt;&gt;"Ready","PENDING INPUTS",IF(AND(A145&lt;=Inputs!$B$6,K145&gt;0),Inputs!G14,0))</f>
        <v>0</v>
      </c>
      <c r="N145" s="3">
        <f>IF(Inputs!$B$27&lt;&gt;"Ready","PENDING INPUTS",IF(A145&gt;Inputs!$B$6,0,MIN((K145+L145+M145),IF(Inputs!H14=1,Inputs!D14,MAX(Inputs!F14,ROUND(K145*Inputs!E14+L145+M145,2))))))</f>
        <v>0</v>
      </c>
      <c r="O145">
        <f>IF(Inputs!$B$27&lt;&gt;"Ready","PENDING INPUTS",IF(K145&lt;=0,99,1+IF(AND(S145&gt;0,OR(S145&lt;K145,AND(S145=K145,1&lt;0))),1,0)+IF(AND(AA145&gt;0,OR(AA145&lt;K145,AND(AA145=K145,2&lt;0))),1,0)+IF(AND(AI145&gt;0,OR(AI145&lt;K145,AND(AI145=K145,3&lt;0))),1,0)+IF(AND(AQ145&gt;0,OR(AQ145&lt;K145,AND(AQ145=K145,4&lt;0))),1,0)+IF(AND(AY145&gt;0,OR(AY145&lt;K145,AND(AY145=K145,5&lt;0))),1,0)+IF(AND(BG145&gt;0,OR(BG145&lt;K145,AND(BG145=K145,6&lt;0))),1,0)+IF(AND(BO145&gt;0,OR(BO145&lt;K145,AND(BO145=K145,7&lt;0))),1,0)+IF(AND(BW145&gt;0,OR(BW145&lt;K145,AND(BW145=K145,8&lt;0))),1,0)+IF(AND(CE145&gt;0,OR(CE145&lt;K145,AND(CE145=K145,9&lt;0))),1,0)))</f>
        <v>99</v>
      </c>
      <c r="P145" s="3">
        <f>IF(Inputs!$B$27&lt;&gt;"Ready","PENDING INPUTS",IF(A145&gt;Inputs!$B$6,0,MIN(MAX(0,(K145+L145+M145)-N145),MAX(0,C145-D145-(IF(O145&lt;O145,K145+L145+M145-N145,0)+IF(W145&lt;O145,S145+T145+U145-V145,0)+IF(AE145&lt;O145,AA145+AB145+AC145-AD145,0)+IF(AM145&lt;O145,AI145+AJ145+AK145-AL145,0)+IF(AU145&lt;O145,AQ145+AR145+AS145-AT145,0)+IF(BC145&lt;O145,AY145+AZ145+BA145-BB145,0)+IF(BK145&lt;O145,BG145+BH145+BI145-BJ145,0)+IF(BS145&lt;O145,BO145+BP145+BQ145-BR145,0)+IF(CA145&lt;O145,BW145+BX145+BY145-BZ145,0)+IF(CI145&lt;O145,CE145+CF145+CG145-CH145,0))))))</f>
        <v>0</v>
      </c>
      <c r="Q145" s="3">
        <f>IF(Inputs!$B$27&lt;&gt;"Ready","PENDING INPUTS",MIN((K145+L145+M145),IF(D145&gt;C145,IF(D145=0,0,N145*C145/D145),N145+P145)))</f>
        <v>0</v>
      </c>
      <c r="R145" s="3">
        <f>IF(Inputs!$B$27&lt;&gt;"Ready","PENDING INPUTS",MAX(0,(K145+L145+M145)-Q145))</f>
        <v>0</v>
      </c>
      <c r="S145" s="3">
        <f>IF(Inputs!$B$27&lt;&gt;"Ready","PENDING INPUTS",Z144)</f>
        <v>0</v>
      </c>
      <c r="T145" s="3">
        <f>IF(Inputs!$B$27&lt;&gt;"Ready","PENDING INPUTS",IF(A145&lt;=Inputs!$B$6,ROUND(S145*Inputs!C15/12,2),0))</f>
        <v>0</v>
      </c>
      <c r="U145" s="3">
        <f>IF(Inputs!$B$27&lt;&gt;"Ready","PENDING INPUTS",IF(AND(A145&lt;=Inputs!$B$6,S145&gt;0),Inputs!G15,0))</f>
        <v>0</v>
      </c>
      <c r="V145" s="3">
        <f>IF(Inputs!$B$27&lt;&gt;"Ready","PENDING INPUTS",IF(A145&gt;Inputs!$B$6,0,MIN((S145+T145+U145),IF(Inputs!H15=1,Inputs!D15,MAX(Inputs!F15,ROUND(S145*Inputs!E15+T145+U145,2))))))</f>
        <v>0</v>
      </c>
      <c r="W145">
        <f>IF(Inputs!$B$27&lt;&gt;"Ready","PENDING INPUTS",IF(S145&lt;=0,99,1+IF(AND(K145&gt;0,OR(K145&lt;S145,AND(K145=S145,0&lt;1))),1,0)+IF(AND(AA145&gt;0,OR(AA145&lt;S145,AND(AA145=S145,2&lt;1))),1,0)+IF(AND(AI145&gt;0,OR(AI145&lt;S145,AND(AI145=S145,3&lt;1))),1,0)+IF(AND(AQ145&gt;0,OR(AQ145&lt;S145,AND(AQ145=S145,4&lt;1))),1,0)+IF(AND(AY145&gt;0,OR(AY145&lt;S145,AND(AY145=S145,5&lt;1))),1,0)+IF(AND(BG145&gt;0,OR(BG145&lt;S145,AND(BG145=S145,6&lt;1))),1,0)+IF(AND(BO145&gt;0,OR(BO145&lt;S145,AND(BO145=S145,7&lt;1))),1,0)+IF(AND(BW145&gt;0,OR(BW145&lt;S145,AND(BW145=S145,8&lt;1))),1,0)+IF(AND(CE145&gt;0,OR(CE145&lt;S145,AND(CE145=S145,9&lt;1))),1,0)))</f>
        <v>99</v>
      </c>
      <c r="X145" s="3">
        <f>IF(Inputs!$B$27&lt;&gt;"Ready","PENDING INPUTS",IF(A145&gt;Inputs!$B$6,0,MIN(MAX(0,(S145+T145+U145)-V145),MAX(0,C145-D145-(IF(O145&lt;W145,K145+L145+M145-N145,0)+IF(W145&lt;W145,S145+T145+U145-V145,0)+IF(AE145&lt;W145,AA145+AB145+AC145-AD145,0)+IF(AM145&lt;W145,AI145+AJ145+AK145-AL145,0)+IF(AU145&lt;W145,AQ145+AR145+AS145-AT145,0)+IF(BC145&lt;W145,AY145+AZ145+BA145-BB145,0)+IF(BK145&lt;W145,BG145+BH145+BI145-BJ145,0)+IF(BS145&lt;W145,BO145+BP145+BQ145-BR145,0)+IF(CA145&lt;W145,BW145+BX145+BY145-BZ145,0)+IF(CI145&lt;W145,CE145+CF145+CG145-CH145,0))))))</f>
        <v>0</v>
      </c>
      <c r="Y145" s="3">
        <f>IF(Inputs!$B$27&lt;&gt;"Ready","PENDING INPUTS",MIN((S145+T145+U145),IF(D145&gt;C145,IF(D145=0,0,V145*C145/D145),V145+X145)))</f>
        <v>0</v>
      </c>
      <c r="Z145" s="3">
        <f>IF(Inputs!$B$27&lt;&gt;"Ready","PENDING INPUTS",MAX(0,(S145+T145+U145)-Y145))</f>
        <v>0</v>
      </c>
      <c r="AA145" s="3">
        <f>IF(Inputs!$B$27&lt;&gt;"Ready","PENDING INPUTS",AH144)</f>
        <v>0</v>
      </c>
      <c r="AB145" s="3">
        <f>IF(Inputs!$B$27&lt;&gt;"Ready","PENDING INPUTS",IF(A145&lt;=Inputs!$B$6,ROUND(AA145*Inputs!C16/12,2),0))</f>
        <v>0</v>
      </c>
      <c r="AC145" s="3">
        <f>IF(Inputs!$B$27&lt;&gt;"Ready","PENDING INPUTS",IF(AND(A145&lt;=Inputs!$B$6,AA145&gt;0),Inputs!G16,0))</f>
        <v>0</v>
      </c>
      <c r="AD145" s="3">
        <f>IF(Inputs!$B$27&lt;&gt;"Ready","PENDING INPUTS",IF(A145&gt;Inputs!$B$6,0,MIN((AA145+AB145+AC145),IF(Inputs!H16=1,Inputs!D16,MAX(Inputs!F16,ROUND(AA145*Inputs!E16+AB145+AC145,2))))))</f>
        <v>0</v>
      </c>
      <c r="AE145">
        <f>IF(Inputs!$B$27&lt;&gt;"Ready","PENDING INPUTS",IF(AA145&lt;=0,99,1+IF(AND(K145&gt;0,OR(K145&lt;AA145,AND(K145=AA145,0&lt;2))),1,0)+IF(AND(S145&gt;0,OR(S145&lt;AA145,AND(S145=AA145,1&lt;2))),1,0)+IF(AND(AI145&gt;0,OR(AI145&lt;AA145,AND(AI145=AA145,3&lt;2))),1,0)+IF(AND(AQ145&gt;0,OR(AQ145&lt;AA145,AND(AQ145=AA145,4&lt;2))),1,0)+IF(AND(AY145&gt;0,OR(AY145&lt;AA145,AND(AY145=AA145,5&lt;2))),1,0)+IF(AND(BG145&gt;0,OR(BG145&lt;AA145,AND(BG145=AA145,6&lt;2))),1,0)+IF(AND(BO145&gt;0,OR(BO145&lt;AA145,AND(BO145=AA145,7&lt;2))),1,0)+IF(AND(BW145&gt;0,OR(BW145&lt;AA145,AND(BW145=AA145,8&lt;2))),1,0)+IF(AND(CE145&gt;0,OR(CE145&lt;AA145,AND(CE145=AA145,9&lt;2))),1,0)))</f>
        <v>99</v>
      </c>
      <c r="AF145" s="3">
        <f>IF(Inputs!$B$27&lt;&gt;"Ready","PENDING INPUTS",IF(A145&gt;Inputs!$B$6,0,MIN(MAX(0,(AA145+AB145+AC145)-AD145),MAX(0,C145-D145-(IF(O145&lt;AE145,K145+L145+M145-N145,0)+IF(W145&lt;AE145,S145+T145+U145-V145,0)+IF(AE145&lt;AE145,AA145+AB145+AC145-AD145,0)+IF(AM145&lt;AE145,AI145+AJ145+AK145-AL145,0)+IF(AU145&lt;AE145,AQ145+AR145+AS145-AT145,0)+IF(BC145&lt;AE145,AY145+AZ145+BA145-BB145,0)+IF(BK145&lt;AE145,BG145+BH145+BI145-BJ145,0)+IF(BS145&lt;AE145,BO145+BP145+BQ145-BR145,0)+IF(CA145&lt;AE145,BW145+BX145+BY145-BZ145,0)+IF(CI145&lt;AE145,CE145+CF145+CG145-CH145,0))))))</f>
        <v>0</v>
      </c>
      <c r="AG145" s="3">
        <f>IF(Inputs!$B$27&lt;&gt;"Ready","PENDING INPUTS",MIN((AA145+AB145+AC145),IF(D145&gt;C145,IF(D145=0,0,AD145*C145/D145),AD145+AF145)))</f>
        <v>0</v>
      </c>
      <c r="AH145" s="3">
        <f>IF(Inputs!$B$27&lt;&gt;"Ready","PENDING INPUTS",MAX(0,(AA145+AB145+AC145)-AG145))</f>
        <v>0</v>
      </c>
      <c r="AI145" s="3">
        <f>IF(Inputs!$B$27&lt;&gt;"Ready","PENDING INPUTS",AP144)</f>
        <v>0</v>
      </c>
      <c r="AJ145" s="3">
        <f>IF(Inputs!$B$27&lt;&gt;"Ready","PENDING INPUTS",IF(A145&lt;=Inputs!$B$6,ROUND(AI145*Inputs!C17/12,2),0))</f>
        <v>0</v>
      </c>
      <c r="AK145" s="3">
        <f>IF(Inputs!$B$27&lt;&gt;"Ready","PENDING INPUTS",IF(AND(A145&lt;=Inputs!$B$6,AI145&gt;0),Inputs!G17,0))</f>
        <v>0</v>
      </c>
      <c r="AL145" s="3">
        <f>IF(Inputs!$B$27&lt;&gt;"Ready","PENDING INPUTS",IF(A145&gt;Inputs!$B$6,0,MIN((AI145+AJ145+AK145),IF(Inputs!H17=1,Inputs!D17,MAX(Inputs!F17,ROUND(AI145*Inputs!E17+AJ145+AK145,2))))))</f>
        <v>0</v>
      </c>
      <c r="AM145">
        <f>IF(Inputs!$B$27&lt;&gt;"Ready","PENDING INPUTS",IF(AI145&lt;=0,99,1+IF(AND(K145&gt;0,OR(K145&lt;AI145,AND(K145=AI145,0&lt;3))),1,0)+IF(AND(S145&gt;0,OR(S145&lt;AI145,AND(S145=AI145,1&lt;3))),1,0)+IF(AND(AA145&gt;0,OR(AA145&lt;AI145,AND(AA145=AI145,2&lt;3))),1,0)+IF(AND(AQ145&gt;0,OR(AQ145&lt;AI145,AND(AQ145=AI145,4&lt;3))),1,0)+IF(AND(AY145&gt;0,OR(AY145&lt;AI145,AND(AY145=AI145,5&lt;3))),1,0)+IF(AND(BG145&gt;0,OR(BG145&lt;AI145,AND(BG145=AI145,6&lt;3))),1,0)+IF(AND(BO145&gt;0,OR(BO145&lt;AI145,AND(BO145=AI145,7&lt;3))),1,0)+IF(AND(BW145&gt;0,OR(BW145&lt;AI145,AND(BW145=AI145,8&lt;3))),1,0)+IF(AND(CE145&gt;0,OR(CE145&lt;AI145,AND(CE145=AI145,9&lt;3))),1,0)))</f>
        <v>99</v>
      </c>
      <c r="AN145" s="3">
        <f>IF(Inputs!$B$27&lt;&gt;"Ready","PENDING INPUTS",IF(A145&gt;Inputs!$B$6,0,MIN(MAX(0,(AI145+AJ145+AK145)-AL145),MAX(0,C145-D145-(IF(O145&lt;AM145,K145+L145+M145-N145,0)+IF(W145&lt;AM145,S145+T145+U145-V145,0)+IF(AE145&lt;AM145,AA145+AB145+AC145-AD145,0)+IF(AM145&lt;AM145,AI145+AJ145+AK145-AL145,0)+IF(AU145&lt;AM145,AQ145+AR145+AS145-AT145,0)+IF(BC145&lt;AM145,AY145+AZ145+BA145-BB145,0)+IF(BK145&lt;AM145,BG145+BH145+BI145-BJ145,0)+IF(BS145&lt;AM145,BO145+BP145+BQ145-BR145,0)+IF(CA145&lt;AM145,BW145+BX145+BY145-BZ145,0)+IF(CI145&lt;AM145,CE145+CF145+CG145-CH145,0))))))</f>
        <v>0</v>
      </c>
      <c r="AO145" s="3">
        <f>IF(Inputs!$B$27&lt;&gt;"Ready","PENDING INPUTS",MIN((AI145+AJ145+AK145),IF(D145&gt;C145,IF(D145=0,0,AL145*C145/D145),AL145+AN145)))</f>
        <v>0</v>
      </c>
      <c r="AP145" s="3">
        <f>IF(Inputs!$B$27&lt;&gt;"Ready","PENDING INPUTS",MAX(0,(AI145+AJ145+AK145)-AO145))</f>
        <v>0</v>
      </c>
      <c r="AQ145" s="3">
        <f>IF(Inputs!$B$27&lt;&gt;"Ready","PENDING INPUTS",AX144)</f>
        <v>0</v>
      </c>
      <c r="AR145" s="3">
        <f>IF(Inputs!$B$27&lt;&gt;"Ready","PENDING INPUTS",IF(A145&lt;=Inputs!$B$6,ROUND(AQ145*Inputs!C18/12,2),0))</f>
        <v>0</v>
      </c>
      <c r="AS145" s="3">
        <f>IF(Inputs!$B$27&lt;&gt;"Ready","PENDING INPUTS",IF(AND(A145&lt;=Inputs!$B$6,AQ145&gt;0),Inputs!G18,0))</f>
        <v>0</v>
      </c>
      <c r="AT145" s="3">
        <f>IF(Inputs!$B$27&lt;&gt;"Ready","PENDING INPUTS",IF(A145&gt;Inputs!$B$6,0,MIN((AQ145+AR145+AS145),IF(Inputs!H18=1,Inputs!D18,MAX(Inputs!F18,ROUND(AQ145*Inputs!E18+AR145+AS145,2))))))</f>
        <v>0</v>
      </c>
      <c r="AU145">
        <f>IF(Inputs!$B$27&lt;&gt;"Ready","PENDING INPUTS",IF(AQ145&lt;=0,99,1+IF(AND(K145&gt;0,OR(K145&lt;AQ145,AND(K145=AQ145,0&lt;4))),1,0)+IF(AND(S145&gt;0,OR(S145&lt;AQ145,AND(S145=AQ145,1&lt;4))),1,0)+IF(AND(AA145&gt;0,OR(AA145&lt;AQ145,AND(AA145=AQ145,2&lt;4))),1,0)+IF(AND(AI145&gt;0,OR(AI145&lt;AQ145,AND(AI145=AQ145,3&lt;4))),1,0)+IF(AND(AY145&gt;0,OR(AY145&lt;AQ145,AND(AY145=AQ145,5&lt;4))),1,0)+IF(AND(BG145&gt;0,OR(BG145&lt;AQ145,AND(BG145=AQ145,6&lt;4))),1,0)+IF(AND(BO145&gt;0,OR(BO145&lt;AQ145,AND(BO145=AQ145,7&lt;4))),1,0)+IF(AND(BW145&gt;0,OR(BW145&lt;AQ145,AND(BW145=AQ145,8&lt;4))),1,0)+IF(AND(CE145&gt;0,OR(CE145&lt;AQ145,AND(CE145=AQ145,9&lt;4))),1,0)))</f>
        <v>99</v>
      </c>
      <c r="AV145" s="3">
        <f>IF(Inputs!$B$27&lt;&gt;"Ready","PENDING INPUTS",IF(A145&gt;Inputs!$B$6,0,MIN(MAX(0,(AQ145+AR145+AS145)-AT145),MAX(0,C145-D145-(IF(O145&lt;AU145,K145+L145+M145-N145,0)+IF(W145&lt;AU145,S145+T145+U145-V145,0)+IF(AE145&lt;AU145,AA145+AB145+AC145-AD145,0)+IF(AM145&lt;AU145,AI145+AJ145+AK145-AL145,0)+IF(AU145&lt;AU145,AQ145+AR145+AS145-AT145,0)+IF(BC145&lt;AU145,AY145+AZ145+BA145-BB145,0)+IF(BK145&lt;AU145,BG145+BH145+BI145-BJ145,0)+IF(BS145&lt;AU145,BO145+BP145+BQ145-BR145,0)+IF(CA145&lt;AU145,BW145+BX145+BY145-BZ145,0)+IF(CI145&lt;AU145,CE145+CF145+CG145-CH145,0))))))</f>
        <v>0</v>
      </c>
      <c r="AW145" s="3">
        <f>IF(Inputs!$B$27&lt;&gt;"Ready","PENDING INPUTS",MIN((AQ145+AR145+AS145),IF(D145&gt;C145,IF(D145=0,0,AT145*C145/D145),AT145+AV145)))</f>
        <v>0</v>
      </c>
      <c r="AX145" s="3">
        <f>IF(Inputs!$B$27&lt;&gt;"Ready","PENDING INPUTS",MAX(0,(AQ145+AR145+AS145)-AW145))</f>
        <v>0</v>
      </c>
      <c r="AY145" s="3">
        <f>IF(Inputs!$B$27&lt;&gt;"Ready","PENDING INPUTS",BF144)</f>
        <v>0</v>
      </c>
      <c r="AZ145" s="3">
        <f>IF(Inputs!$B$27&lt;&gt;"Ready","PENDING INPUTS",IF(A145&lt;=Inputs!$B$6,ROUND(AY145*Inputs!C19/12,2),0))</f>
        <v>0</v>
      </c>
      <c r="BA145" s="3">
        <f>IF(Inputs!$B$27&lt;&gt;"Ready","PENDING INPUTS",IF(AND(A145&lt;=Inputs!$B$6,AY145&gt;0),Inputs!G19,0))</f>
        <v>0</v>
      </c>
      <c r="BB145" s="3">
        <f>IF(Inputs!$B$27&lt;&gt;"Ready","PENDING INPUTS",IF(A145&gt;Inputs!$B$6,0,MIN((AY145+AZ145+BA145),IF(Inputs!H19=1,Inputs!D19,MAX(Inputs!F19,ROUND(AY145*Inputs!E19+AZ145+BA145,2))))))</f>
        <v>0</v>
      </c>
      <c r="BC145">
        <f>IF(Inputs!$B$27&lt;&gt;"Ready","PENDING INPUTS",IF(AY145&lt;=0,99,1+IF(AND(K145&gt;0,OR(K145&lt;AY145,AND(K145=AY145,0&lt;5))),1,0)+IF(AND(S145&gt;0,OR(S145&lt;AY145,AND(S145=AY145,1&lt;5))),1,0)+IF(AND(AA145&gt;0,OR(AA145&lt;AY145,AND(AA145=AY145,2&lt;5))),1,0)+IF(AND(AI145&gt;0,OR(AI145&lt;AY145,AND(AI145=AY145,3&lt;5))),1,0)+IF(AND(AQ145&gt;0,OR(AQ145&lt;AY145,AND(AQ145=AY145,4&lt;5))),1,0)+IF(AND(BG145&gt;0,OR(BG145&lt;AY145,AND(BG145=AY145,6&lt;5))),1,0)+IF(AND(BO145&gt;0,OR(BO145&lt;AY145,AND(BO145=AY145,7&lt;5))),1,0)+IF(AND(BW145&gt;0,OR(BW145&lt;AY145,AND(BW145=AY145,8&lt;5))),1,0)+IF(AND(CE145&gt;0,OR(CE145&lt;AY145,AND(CE145=AY145,9&lt;5))),1,0)))</f>
        <v>99</v>
      </c>
      <c r="BD145" s="3">
        <f>IF(Inputs!$B$27&lt;&gt;"Ready","PENDING INPUTS",IF(A145&gt;Inputs!$B$6,0,MIN(MAX(0,(AY145+AZ145+BA145)-BB145),MAX(0,C145-D145-(IF(O145&lt;BC145,K145+L145+M145-N145,0)+IF(W145&lt;BC145,S145+T145+U145-V145,0)+IF(AE145&lt;BC145,AA145+AB145+AC145-AD145,0)+IF(AM145&lt;BC145,AI145+AJ145+AK145-AL145,0)+IF(AU145&lt;BC145,AQ145+AR145+AS145-AT145,0)+IF(BC145&lt;BC145,AY145+AZ145+BA145-BB145,0)+IF(BK145&lt;BC145,BG145+BH145+BI145-BJ145,0)+IF(BS145&lt;BC145,BO145+BP145+BQ145-BR145,0)+IF(CA145&lt;BC145,BW145+BX145+BY145-BZ145,0)+IF(CI145&lt;BC145,CE145+CF145+CG145-CH145,0))))))</f>
        <v>0</v>
      </c>
      <c r="BE145" s="3">
        <f>IF(Inputs!$B$27&lt;&gt;"Ready","PENDING INPUTS",MIN((AY145+AZ145+BA145),IF(D145&gt;C145,IF(D145=0,0,BB145*C145/D145),BB145+BD145)))</f>
        <v>0</v>
      </c>
      <c r="BF145" s="3">
        <f>IF(Inputs!$B$27&lt;&gt;"Ready","PENDING INPUTS",MAX(0,(AY145+AZ145+BA145)-BE145))</f>
        <v>0</v>
      </c>
      <c r="BG145" s="3">
        <f>IF(Inputs!$B$27&lt;&gt;"Ready","PENDING INPUTS",BN144)</f>
        <v>0</v>
      </c>
      <c r="BH145" s="3">
        <f>IF(Inputs!$B$27&lt;&gt;"Ready","PENDING INPUTS",IF(A145&lt;=Inputs!$B$6,ROUND(BG145*Inputs!C20/12,2),0))</f>
        <v>0</v>
      </c>
      <c r="BI145" s="3">
        <f>IF(Inputs!$B$27&lt;&gt;"Ready","PENDING INPUTS",IF(AND(A145&lt;=Inputs!$B$6,BG145&gt;0),Inputs!G20,0))</f>
        <v>0</v>
      </c>
      <c r="BJ145" s="3">
        <f>IF(Inputs!$B$27&lt;&gt;"Ready","PENDING INPUTS",IF(A145&gt;Inputs!$B$6,0,MIN((BG145+BH145+BI145),IF(Inputs!H20=1,Inputs!D20,MAX(Inputs!F20,ROUND(BG145*Inputs!E20+BH145+BI145,2))))))</f>
        <v>0</v>
      </c>
      <c r="BK145">
        <f>IF(Inputs!$B$27&lt;&gt;"Ready","PENDING INPUTS",IF(BG145&lt;=0,99,1+IF(AND(K145&gt;0,OR(K145&lt;BG145,AND(K145=BG145,0&lt;6))),1,0)+IF(AND(S145&gt;0,OR(S145&lt;BG145,AND(S145=BG145,1&lt;6))),1,0)+IF(AND(AA145&gt;0,OR(AA145&lt;BG145,AND(AA145=BG145,2&lt;6))),1,0)+IF(AND(AI145&gt;0,OR(AI145&lt;BG145,AND(AI145=BG145,3&lt;6))),1,0)+IF(AND(AQ145&gt;0,OR(AQ145&lt;BG145,AND(AQ145=BG145,4&lt;6))),1,0)+IF(AND(AY145&gt;0,OR(AY145&lt;BG145,AND(AY145=BG145,5&lt;6))),1,0)+IF(AND(BO145&gt;0,OR(BO145&lt;BG145,AND(BO145=BG145,7&lt;6))),1,0)+IF(AND(BW145&gt;0,OR(BW145&lt;BG145,AND(BW145=BG145,8&lt;6))),1,0)+IF(AND(CE145&gt;0,OR(CE145&lt;BG145,AND(CE145=BG145,9&lt;6))),1,0)))</f>
        <v>99</v>
      </c>
      <c r="BL145" s="3">
        <f>IF(Inputs!$B$27&lt;&gt;"Ready","PENDING INPUTS",IF(A145&gt;Inputs!$B$6,0,MIN(MAX(0,(BG145+BH145+BI145)-BJ145),MAX(0,C145-D145-(IF(O145&lt;BK145,K145+L145+M145-N145,0)+IF(W145&lt;BK145,S145+T145+U145-V145,0)+IF(AE145&lt;BK145,AA145+AB145+AC145-AD145,0)+IF(AM145&lt;BK145,AI145+AJ145+AK145-AL145,0)+IF(AU145&lt;BK145,AQ145+AR145+AS145-AT145,0)+IF(BC145&lt;BK145,AY145+AZ145+BA145-BB145,0)+IF(BK145&lt;BK145,BG145+BH145+BI145-BJ145,0)+IF(BS145&lt;BK145,BO145+BP145+BQ145-BR145,0)+IF(CA145&lt;BK145,BW145+BX145+BY145-BZ145,0)+IF(CI145&lt;BK145,CE145+CF145+CG145-CH145,0))))))</f>
        <v>0</v>
      </c>
      <c r="BM145" s="3">
        <f>IF(Inputs!$B$27&lt;&gt;"Ready","PENDING INPUTS",MIN((BG145+BH145+BI145),IF(D145&gt;C145,IF(D145=0,0,BJ145*C145/D145),BJ145+BL145)))</f>
        <v>0</v>
      </c>
      <c r="BN145" s="3">
        <f>IF(Inputs!$B$27&lt;&gt;"Ready","PENDING INPUTS",MAX(0,(BG145+BH145+BI145)-BM145))</f>
        <v>0</v>
      </c>
      <c r="BO145" s="3">
        <f>IF(Inputs!$B$27&lt;&gt;"Ready","PENDING INPUTS",BV144)</f>
        <v>0</v>
      </c>
      <c r="BP145" s="3">
        <f>IF(Inputs!$B$27&lt;&gt;"Ready","PENDING INPUTS",IF(A145&lt;=Inputs!$B$6,ROUND(BO145*Inputs!C21/12,2),0))</f>
        <v>0</v>
      </c>
      <c r="BQ145" s="3">
        <f>IF(Inputs!$B$27&lt;&gt;"Ready","PENDING INPUTS",IF(AND(A145&lt;=Inputs!$B$6,BO145&gt;0),Inputs!G21,0))</f>
        <v>0</v>
      </c>
      <c r="BR145" s="3">
        <f>IF(Inputs!$B$27&lt;&gt;"Ready","PENDING INPUTS",IF(A145&gt;Inputs!$B$6,0,MIN((BO145+BP145+BQ145),IF(Inputs!H21=1,Inputs!D21,MAX(Inputs!F21,ROUND(BO145*Inputs!E21+BP145+BQ145,2))))))</f>
        <v>0</v>
      </c>
      <c r="BS145">
        <f>IF(Inputs!$B$27&lt;&gt;"Ready","PENDING INPUTS",IF(BO145&lt;=0,99,1+IF(AND(K145&gt;0,OR(K145&lt;BO145,AND(K145=BO145,0&lt;7))),1,0)+IF(AND(S145&gt;0,OR(S145&lt;BO145,AND(S145=BO145,1&lt;7))),1,0)+IF(AND(AA145&gt;0,OR(AA145&lt;BO145,AND(AA145=BO145,2&lt;7))),1,0)+IF(AND(AI145&gt;0,OR(AI145&lt;BO145,AND(AI145=BO145,3&lt;7))),1,0)+IF(AND(AQ145&gt;0,OR(AQ145&lt;BO145,AND(AQ145=BO145,4&lt;7))),1,0)+IF(AND(AY145&gt;0,OR(AY145&lt;BO145,AND(AY145=BO145,5&lt;7))),1,0)+IF(AND(BG145&gt;0,OR(BG145&lt;BO145,AND(BG145=BO145,6&lt;7))),1,0)+IF(AND(BW145&gt;0,OR(BW145&lt;BO145,AND(BW145=BO145,8&lt;7))),1,0)+IF(AND(CE145&gt;0,OR(CE145&lt;BO145,AND(CE145=BO145,9&lt;7))),1,0)))</f>
        <v>99</v>
      </c>
      <c r="BT145" s="3">
        <f>IF(Inputs!$B$27&lt;&gt;"Ready","PENDING INPUTS",IF(A145&gt;Inputs!$B$6,0,MIN(MAX(0,(BO145+BP145+BQ145)-BR145),MAX(0,C145-D145-(IF(O145&lt;BS145,K145+L145+M145-N145,0)+IF(W145&lt;BS145,S145+T145+U145-V145,0)+IF(AE145&lt;BS145,AA145+AB145+AC145-AD145,0)+IF(AM145&lt;BS145,AI145+AJ145+AK145-AL145,0)+IF(AU145&lt;BS145,AQ145+AR145+AS145-AT145,0)+IF(BC145&lt;BS145,AY145+AZ145+BA145-BB145,0)+IF(BK145&lt;BS145,BG145+BH145+BI145-BJ145,0)+IF(BS145&lt;BS145,BO145+BP145+BQ145-BR145,0)+IF(CA145&lt;BS145,BW145+BX145+BY145-BZ145,0)+IF(CI145&lt;BS145,CE145+CF145+CG145-CH145,0))))))</f>
        <v>0</v>
      </c>
      <c r="BU145" s="3">
        <f>IF(Inputs!$B$27&lt;&gt;"Ready","PENDING INPUTS",MIN((BO145+BP145+BQ145),IF(D145&gt;C145,IF(D145=0,0,BR145*C145/D145),BR145+BT145)))</f>
        <v>0</v>
      </c>
      <c r="BV145" s="3">
        <f>IF(Inputs!$B$27&lt;&gt;"Ready","PENDING INPUTS",MAX(0,(BO145+BP145+BQ145)-BU145))</f>
        <v>0</v>
      </c>
      <c r="BW145" s="3">
        <f>IF(Inputs!$B$27&lt;&gt;"Ready","PENDING INPUTS",CD144)</f>
        <v>0</v>
      </c>
      <c r="BX145" s="3">
        <f>IF(Inputs!$B$27&lt;&gt;"Ready","PENDING INPUTS",IF(A145&lt;=Inputs!$B$6,ROUND(BW145*Inputs!C22/12,2),0))</f>
        <v>0</v>
      </c>
      <c r="BY145" s="3">
        <f>IF(Inputs!$B$27&lt;&gt;"Ready","PENDING INPUTS",IF(AND(A145&lt;=Inputs!$B$6,BW145&gt;0),Inputs!G22,0))</f>
        <v>0</v>
      </c>
      <c r="BZ145" s="3">
        <f>IF(Inputs!$B$27&lt;&gt;"Ready","PENDING INPUTS",IF(A145&gt;Inputs!$B$6,0,MIN((BW145+BX145+BY145),IF(Inputs!H22=1,Inputs!D22,MAX(Inputs!F22,ROUND(BW145*Inputs!E22+BX145+BY145,2))))))</f>
        <v>0</v>
      </c>
      <c r="CA145">
        <f>IF(Inputs!$B$27&lt;&gt;"Ready","PENDING INPUTS",IF(BW145&lt;=0,99,1+IF(AND(K145&gt;0,OR(K145&lt;BW145,AND(K145=BW145,0&lt;8))),1,0)+IF(AND(S145&gt;0,OR(S145&lt;BW145,AND(S145=BW145,1&lt;8))),1,0)+IF(AND(AA145&gt;0,OR(AA145&lt;BW145,AND(AA145=BW145,2&lt;8))),1,0)+IF(AND(AI145&gt;0,OR(AI145&lt;BW145,AND(AI145=BW145,3&lt;8))),1,0)+IF(AND(AQ145&gt;0,OR(AQ145&lt;BW145,AND(AQ145=BW145,4&lt;8))),1,0)+IF(AND(AY145&gt;0,OR(AY145&lt;BW145,AND(AY145=BW145,5&lt;8))),1,0)+IF(AND(BG145&gt;0,OR(BG145&lt;BW145,AND(BG145=BW145,6&lt;8))),1,0)+IF(AND(BO145&gt;0,OR(BO145&lt;BW145,AND(BO145=BW145,7&lt;8))),1,0)+IF(AND(CE145&gt;0,OR(CE145&lt;BW145,AND(CE145=BW145,9&lt;8))),1,0)))</f>
        <v>99</v>
      </c>
      <c r="CB145" s="3">
        <f>IF(Inputs!$B$27&lt;&gt;"Ready","PENDING INPUTS",IF(A145&gt;Inputs!$B$6,0,MIN(MAX(0,(BW145+BX145+BY145)-BZ145),MAX(0,C145-D145-(IF(O145&lt;CA145,K145+L145+M145-N145,0)+IF(W145&lt;CA145,S145+T145+U145-V145,0)+IF(AE145&lt;CA145,AA145+AB145+AC145-AD145,0)+IF(AM145&lt;CA145,AI145+AJ145+AK145-AL145,0)+IF(AU145&lt;CA145,AQ145+AR145+AS145-AT145,0)+IF(BC145&lt;CA145,AY145+AZ145+BA145-BB145,0)+IF(BK145&lt;CA145,BG145+BH145+BI145-BJ145,0)+IF(BS145&lt;CA145,BO145+BP145+BQ145-BR145,0)+IF(CA145&lt;CA145,BW145+BX145+BY145-BZ145,0)+IF(CI145&lt;CA145,CE145+CF145+CG145-CH145,0))))))</f>
        <v>0</v>
      </c>
      <c r="CC145" s="3">
        <f>IF(Inputs!$B$27&lt;&gt;"Ready","PENDING INPUTS",MIN((BW145+BX145+BY145),IF(D145&gt;C145,IF(D145=0,0,BZ145*C145/D145),BZ145+CB145)))</f>
        <v>0</v>
      </c>
      <c r="CD145" s="3">
        <f>IF(Inputs!$B$27&lt;&gt;"Ready","PENDING INPUTS",MAX(0,(BW145+BX145+BY145)-CC145))</f>
        <v>0</v>
      </c>
      <c r="CE145" s="3">
        <f>IF(Inputs!$B$27&lt;&gt;"Ready","PENDING INPUTS",CL144)</f>
        <v>0</v>
      </c>
      <c r="CF145" s="3">
        <f>IF(Inputs!$B$27&lt;&gt;"Ready","PENDING INPUTS",IF(A145&lt;=Inputs!$B$6,ROUND(CE145*Inputs!C23/12,2),0))</f>
        <v>0</v>
      </c>
      <c r="CG145" s="3">
        <f>IF(Inputs!$B$27&lt;&gt;"Ready","PENDING INPUTS",IF(AND(A145&lt;=Inputs!$B$6,CE145&gt;0),Inputs!G23,0))</f>
        <v>0</v>
      </c>
      <c r="CH145" s="3">
        <f>IF(Inputs!$B$27&lt;&gt;"Ready","PENDING INPUTS",IF(A145&gt;Inputs!$B$6,0,MIN((CE145+CF145+CG145),IF(Inputs!H23=1,Inputs!D23,MAX(Inputs!F23,ROUND(CE145*Inputs!E23+CF145+CG145,2))))))</f>
        <v>0</v>
      </c>
      <c r="CI145">
        <f>IF(Inputs!$B$27&lt;&gt;"Ready","PENDING INPUTS",IF(CE145&lt;=0,99,1+IF(AND(K145&gt;0,OR(K145&lt;CE145,AND(K145=CE145,0&lt;9))),1,0)+IF(AND(S145&gt;0,OR(S145&lt;CE145,AND(S145=CE145,1&lt;9))),1,0)+IF(AND(AA145&gt;0,OR(AA145&lt;CE145,AND(AA145=CE145,2&lt;9))),1,0)+IF(AND(AI145&gt;0,OR(AI145&lt;CE145,AND(AI145=CE145,3&lt;9))),1,0)+IF(AND(AQ145&gt;0,OR(AQ145&lt;CE145,AND(AQ145=CE145,4&lt;9))),1,0)+IF(AND(AY145&gt;0,OR(AY145&lt;CE145,AND(AY145=CE145,5&lt;9))),1,0)+IF(AND(BG145&gt;0,OR(BG145&lt;CE145,AND(BG145=CE145,6&lt;9))),1,0)+IF(AND(BO145&gt;0,OR(BO145&lt;CE145,AND(BO145=CE145,7&lt;9))),1,0)+IF(AND(BW145&gt;0,OR(BW145&lt;CE145,AND(BW145=CE145,8&lt;9))),1,0)))</f>
        <v>99</v>
      </c>
      <c r="CJ145" s="3">
        <f>IF(Inputs!$B$27&lt;&gt;"Ready","PENDING INPUTS",IF(A145&gt;Inputs!$B$6,0,MIN(MAX(0,(CE145+CF145+CG145)-CH145),MAX(0,C145-D145-(IF(O145&lt;CI145,K145+L145+M145-N145,0)+IF(W145&lt;CI145,S145+T145+U145-V145,0)+IF(AE145&lt;CI145,AA145+AB145+AC145-AD145,0)+IF(AM145&lt;CI145,AI145+AJ145+AK145-AL145,0)+IF(AU145&lt;CI145,AQ145+AR145+AS145-AT145,0)+IF(BC145&lt;CI145,AY145+AZ145+BA145-BB145,0)+IF(BK145&lt;CI145,BG145+BH145+BI145-BJ145,0)+IF(BS145&lt;CI145,BO145+BP145+BQ145-BR145,0)+IF(CA145&lt;CI145,BW145+BX145+BY145-BZ145,0)+IF(CI145&lt;CI145,CE145+CF145+CG145-CH145,0))))))</f>
        <v>0</v>
      </c>
      <c r="CK145" s="3">
        <f>IF(Inputs!$B$27&lt;&gt;"Ready","PENDING INPUTS",MIN((CE145+CF145+CG145),IF(D145&gt;C145,IF(D145=0,0,CH145*C145/D145),CH145+CJ145)))</f>
        <v>0</v>
      </c>
      <c r="CL145" s="3">
        <f>IF(Inputs!$B$27&lt;&gt;"Ready","PENDING INPUTS",MAX(0,(CE145+CF145+CG145)-CK145))</f>
        <v>0</v>
      </c>
    </row>
    <row r="146" spans="1:90" ht="27.95" customHeight="1" x14ac:dyDescent="0.25">
      <c r="A146">
        <v>142</v>
      </c>
      <c r="B146" s="13">
        <f>IF(Inputs!$B$27&lt;&gt;"Ready","PENDING INPUTS",EDATE(Inputs!$B$5,A146-1))</f>
        <v>50587</v>
      </c>
      <c r="C146" s="3">
        <f>IF(Inputs!$B$27&lt;&gt;"Ready","PENDING INPUTS",IF(A146&lt;=Inputs!$B$6,MAX(0,Inputs!$B$4+IF(A146=Inputs!$B$7,Inputs!$B$8,0)+IF(A146=Inputs!$B$9,Inputs!$B$10,0)),0))</f>
        <v>0</v>
      </c>
      <c r="D146" s="3">
        <f>IF(Inputs!$B$27&lt;&gt;"Ready","PENDING INPUTS",SUM(N146,V146,AD146,AL146,AT146,BB146,BJ146,BR146,BZ146,CH146))</f>
        <v>0</v>
      </c>
      <c r="E146" s="3">
        <f>IF(Inputs!$B$27&lt;&gt;"Ready","PENDING INPUTS",MAX(0,D146-C146))</f>
        <v>0</v>
      </c>
      <c r="F146" s="3">
        <f>IF(Inputs!$B$27&lt;&gt;"Ready","PENDING INPUTS",SUM(Q146,Y146,AG146,AO146,AW146,BE146,BM146,BU146,CC146,CK146))</f>
        <v>0</v>
      </c>
      <c r="G146" s="3">
        <f>IF(Inputs!$B$27&lt;&gt;"Ready","PENDING INPUTS",SUM(L146,T146,AB146,AJ146,AR146,AZ146,BH146,BP146,BX146,CF146))</f>
        <v>0</v>
      </c>
      <c r="H146" s="3">
        <f>IF(Inputs!$B$27&lt;&gt;"Ready","PENDING INPUTS",SUM(M146,U146,AC146,AK146,AS146,BA146,BI146,BQ146,BY146,CG146))</f>
        <v>0</v>
      </c>
      <c r="I146" s="3">
        <f>IF(Inputs!$B$27&lt;&gt;"Ready","PENDING INPUTS",SUM(R146,Z146,AH146,AP146,AX146,BF146,BN146,BV146,CD146,CL146))</f>
        <v>0</v>
      </c>
      <c r="J146" t="str">
        <f>IF(Inputs!$B$27&lt;&gt;"Ready","PENDING INPUTS",IF(A146&gt;Inputs!$B$6,"Beyond horizon",IF(E146&gt;0.005,"MINIMUM SHORTFALL",IF(I146&lt;0.005,"Paid off","In progress"))))</f>
        <v>Beyond horizon</v>
      </c>
      <c r="K146" s="3">
        <f>IF(Inputs!$B$27&lt;&gt;"Ready","PENDING INPUTS",R145)</f>
        <v>0</v>
      </c>
      <c r="L146" s="3">
        <f>IF(Inputs!$B$27&lt;&gt;"Ready","PENDING INPUTS",IF(A146&lt;=Inputs!$B$6,ROUND(K146*Inputs!C14/12,2),0))</f>
        <v>0</v>
      </c>
      <c r="M146" s="3">
        <f>IF(Inputs!$B$27&lt;&gt;"Ready","PENDING INPUTS",IF(AND(A146&lt;=Inputs!$B$6,K146&gt;0),Inputs!G14,0))</f>
        <v>0</v>
      </c>
      <c r="N146" s="3">
        <f>IF(Inputs!$B$27&lt;&gt;"Ready","PENDING INPUTS",IF(A146&gt;Inputs!$B$6,0,MIN((K146+L146+M146),IF(Inputs!H14=1,Inputs!D14,MAX(Inputs!F14,ROUND(K146*Inputs!E14+L146+M146,2))))))</f>
        <v>0</v>
      </c>
      <c r="O146">
        <f>IF(Inputs!$B$27&lt;&gt;"Ready","PENDING INPUTS",IF(K146&lt;=0,99,1+IF(AND(S146&gt;0,OR(S146&lt;K146,AND(S146=K146,1&lt;0))),1,0)+IF(AND(AA146&gt;0,OR(AA146&lt;K146,AND(AA146=K146,2&lt;0))),1,0)+IF(AND(AI146&gt;0,OR(AI146&lt;K146,AND(AI146=K146,3&lt;0))),1,0)+IF(AND(AQ146&gt;0,OR(AQ146&lt;K146,AND(AQ146=K146,4&lt;0))),1,0)+IF(AND(AY146&gt;0,OR(AY146&lt;K146,AND(AY146=K146,5&lt;0))),1,0)+IF(AND(BG146&gt;0,OR(BG146&lt;K146,AND(BG146=K146,6&lt;0))),1,0)+IF(AND(BO146&gt;0,OR(BO146&lt;K146,AND(BO146=K146,7&lt;0))),1,0)+IF(AND(BW146&gt;0,OR(BW146&lt;K146,AND(BW146=K146,8&lt;0))),1,0)+IF(AND(CE146&gt;0,OR(CE146&lt;K146,AND(CE146=K146,9&lt;0))),1,0)))</f>
        <v>99</v>
      </c>
      <c r="P146" s="3">
        <f>IF(Inputs!$B$27&lt;&gt;"Ready","PENDING INPUTS",IF(A146&gt;Inputs!$B$6,0,MIN(MAX(0,(K146+L146+M146)-N146),MAX(0,C146-D146-(IF(O146&lt;O146,K146+L146+M146-N146,0)+IF(W146&lt;O146,S146+T146+U146-V146,0)+IF(AE146&lt;O146,AA146+AB146+AC146-AD146,0)+IF(AM146&lt;O146,AI146+AJ146+AK146-AL146,0)+IF(AU146&lt;O146,AQ146+AR146+AS146-AT146,0)+IF(BC146&lt;O146,AY146+AZ146+BA146-BB146,0)+IF(BK146&lt;O146,BG146+BH146+BI146-BJ146,0)+IF(BS146&lt;O146,BO146+BP146+BQ146-BR146,0)+IF(CA146&lt;O146,BW146+BX146+BY146-BZ146,0)+IF(CI146&lt;O146,CE146+CF146+CG146-CH146,0))))))</f>
        <v>0</v>
      </c>
      <c r="Q146" s="3">
        <f>IF(Inputs!$B$27&lt;&gt;"Ready","PENDING INPUTS",MIN((K146+L146+M146),IF(D146&gt;C146,IF(D146=0,0,N146*C146/D146),N146+P146)))</f>
        <v>0</v>
      </c>
      <c r="R146" s="3">
        <f>IF(Inputs!$B$27&lt;&gt;"Ready","PENDING INPUTS",MAX(0,(K146+L146+M146)-Q146))</f>
        <v>0</v>
      </c>
      <c r="S146" s="3">
        <f>IF(Inputs!$B$27&lt;&gt;"Ready","PENDING INPUTS",Z145)</f>
        <v>0</v>
      </c>
      <c r="T146" s="3">
        <f>IF(Inputs!$B$27&lt;&gt;"Ready","PENDING INPUTS",IF(A146&lt;=Inputs!$B$6,ROUND(S146*Inputs!C15/12,2),0))</f>
        <v>0</v>
      </c>
      <c r="U146" s="3">
        <f>IF(Inputs!$B$27&lt;&gt;"Ready","PENDING INPUTS",IF(AND(A146&lt;=Inputs!$B$6,S146&gt;0),Inputs!G15,0))</f>
        <v>0</v>
      </c>
      <c r="V146" s="3">
        <f>IF(Inputs!$B$27&lt;&gt;"Ready","PENDING INPUTS",IF(A146&gt;Inputs!$B$6,0,MIN((S146+T146+U146),IF(Inputs!H15=1,Inputs!D15,MAX(Inputs!F15,ROUND(S146*Inputs!E15+T146+U146,2))))))</f>
        <v>0</v>
      </c>
      <c r="W146">
        <f>IF(Inputs!$B$27&lt;&gt;"Ready","PENDING INPUTS",IF(S146&lt;=0,99,1+IF(AND(K146&gt;0,OR(K146&lt;S146,AND(K146=S146,0&lt;1))),1,0)+IF(AND(AA146&gt;0,OR(AA146&lt;S146,AND(AA146=S146,2&lt;1))),1,0)+IF(AND(AI146&gt;0,OR(AI146&lt;S146,AND(AI146=S146,3&lt;1))),1,0)+IF(AND(AQ146&gt;0,OR(AQ146&lt;S146,AND(AQ146=S146,4&lt;1))),1,0)+IF(AND(AY146&gt;0,OR(AY146&lt;S146,AND(AY146=S146,5&lt;1))),1,0)+IF(AND(BG146&gt;0,OR(BG146&lt;S146,AND(BG146=S146,6&lt;1))),1,0)+IF(AND(BO146&gt;0,OR(BO146&lt;S146,AND(BO146=S146,7&lt;1))),1,0)+IF(AND(BW146&gt;0,OR(BW146&lt;S146,AND(BW146=S146,8&lt;1))),1,0)+IF(AND(CE146&gt;0,OR(CE146&lt;S146,AND(CE146=S146,9&lt;1))),1,0)))</f>
        <v>99</v>
      </c>
      <c r="X146" s="3">
        <f>IF(Inputs!$B$27&lt;&gt;"Ready","PENDING INPUTS",IF(A146&gt;Inputs!$B$6,0,MIN(MAX(0,(S146+T146+U146)-V146),MAX(0,C146-D146-(IF(O146&lt;W146,K146+L146+M146-N146,0)+IF(W146&lt;W146,S146+T146+U146-V146,0)+IF(AE146&lt;W146,AA146+AB146+AC146-AD146,0)+IF(AM146&lt;W146,AI146+AJ146+AK146-AL146,0)+IF(AU146&lt;W146,AQ146+AR146+AS146-AT146,0)+IF(BC146&lt;W146,AY146+AZ146+BA146-BB146,0)+IF(BK146&lt;W146,BG146+BH146+BI146-BJ146,0)+IF(BS146&lt;W146,BO146+BP146+BQ146-BR146,0)+IF(CA146&lt;W146,BW146+BX146+BY146-BZ146,0)+IF(CI146&lt;W146,CE146+CF146+CG146-CH146,0))))))</f>
        <v>0</v>
      </c>
      <c r="Y146" s="3">
        <f>IF(Inputs!$B$27&lt;&gt;"Ready","PENDING INPUTS",MIN((S146+T146+U146),IF(D146&gt;C146,IF(D146=0,0,V146*C146/D146),V146+X146)))</f>
        <v>0</v>
      </c>
      <c r="Z146" s="3">
        <f>IF(Inputs!$B$27&lt;&gt;"Ready","PENDING INPUTS",MAX(0,(S146+T146+U146)-Y146))</f>
        <v>0</v>
      </c>
      <c r="AA146" s="3">
        <f>IF(Inputs!$B$27&lt;&gt;"Ready","PENDING INPUTS",AH145)</f>
        <v>0</v>
      </c>
      <c r="AB146" s="3">
        <f>IF(Inputs!$B$27&lt;&gt;"Ready","PENDING INPUTS",IF(A146&lt;=Inputs!$B$6,ROUND(AA146*Inputs!C16/12,2),0))</f>
        <v>0</v>
      </c>
      <c r="AC146" s="3">
        <f>IF(Inputs!$B$27&lt;&gt;"Ready","PENDING INPUTS",IF(AND(A146&lt;=Inputs!$B$6,AA146&gt;0),Inputs!G16,0))</f>
        <v>0</v>
      </c>
      <c r="AD146" s="3">
        <f>IF(Inputs!$B$27&lt;&gt;"Ready","PENDING INPUTS",IF(A146&gt;Inputs!$B$6,0,MIN((AA146+AB146+AC146),IF(Inputs!H16=1,Inputs!D16,MAX(Inputs!F16,ROUND(AA146*Inputs!E16+AB146+AC146,2))))))</f>
        <v>0</v>
      </c>
      <c r="AE146">
        <f>IF(Inputs!$B$27&lt;&gt;"Ready","PENDING INPUTS",IF(AA146&lt;=0,99,1+IF(AND(K146&gt;0,OR(K146&lt;AA146,AND(K146=AA146,0&lt;2))),1,0)+IF(AND(S146&gt;0,OR(S146&lt;AA146,AND(S146=AA146,1&lt;2))),1,0)+IF(AND(AI146&gt;0,OR(AI146&lt;AA146,AND(AI146=AA146,3&lt;2))),1,0)+IF(AND(AQ146&gt;0,OR(AQ146&lt;AA146,AND(AQ146=AA146,4&lt;2))),1,0)+IF(AND(AY146&gt;0,OR(AY146&lt;AA146,AND(AY146=AA146,5&lt;2))),1,0)+IF(AND(BG146&gt;0,OR(BG146&lt;AA146,AND(BG146=AA146,6&lt;2))),1,0)+IF(AND(BO146&gt;0,OR(BO146&lt;AA146,AND(BO146=AA146,7&lt;2))),1,0)+IF(AND(BW146&gt;0,OR(BW146&lt;AA146,AND(BW146=AA146,8&lt;2))),1,0)+IF(AND(CE146&gt;0,OR(CE146&lt;AA146,AND(CE146=AA146,9&lt;2))),1,0)))</f>
        <v>99</v>
      </c>
      <c r="AF146" s="3">
        <f>IF(Inputs!$B$27&lt;&gt;"Ready","PENDING INPUTS",IF(A146&gt;Inputs!$B$6,0,MIN(MAX(0,(AA146+AB146+AC146)-AD146),MAX(0,C146-D146-(IF(O146&lt;AE146,K146+L146+M146-N146,0)+IF(W146&lt;AE146,S146+T146+U146-V146,0)+IF(AE146&lt;AE146,AA146+AB146+AC146-AD146,0)+IF(AM146&lt;AE146,AI146+AJ146+AK146-AL146,0)+IF(AU146&lt;AE146,AQ146+AR146+AS146-AT146,0)+IF(BC146&lt;AE146,AY146+AZ146+BA146-BB146,0)+IF(BK146&lt;AE146,BG146+BH146+BI146-BJ146,0)+IF(BS146&lt;AE146,BO146+BP146+BQ146-BR146,0)+IF(CA146&lt;AE146,BW146+BX146+BY146-BZ146,0)+IF(CI146&lt;AE146,CE146+CF146+CG146-CH146,0))))))</f>
        <v>0</v>
      </c>
      <c r="AG146" s="3">
        <f>IF(Inputs!$B$27&lt;&gt;"Ready","PENDING INPUTS",MIN((AA146+AB146+AC146),IF(D146&gt;C146,IF(D146=0,0,AD146*C146/D146),AD146+AF146)))</f>
        <v>0</v>
      </c>
      <c r="AH146" s="3">
        <f>IF(Inputs!$B$27&lt;&gt;"Ready","PENDING INPUTS",MAX(0,(AA146+AB146+AC146)-AG146))</f>
        <v>0</v>
      </c>
      <c r="AI146" s="3">
        <f>IF(Inputs!$B$27&lt;&gt;"Ready","PENDING INPUTS",AP145)</f>
        <v>0</v>
      </c>
      <c r="AJ146" s="3">
        <f>IF(Inputs!$B$27&lt;&gt;"Ready","PENDING INPUTS",IF(A146&lt;=Inputs!$B$6,ROUND(AI146*Inputs!C17/12,2),0))</f>
        <v>0</v>
      </c>
      <c r="AK146" s="3">
        <f>IF(Inputs!$B$27&lt;&gt;"Ready","PENDING INPUTS",IF(AND(A146&lt;=Inputs!$B$6,AI146&gt;0),Inputs!G17,0))</f>
        <v>0</v>
      </c>
      <c r="AL146" s="3">
        <f>IF(Inputs!$B$27&lt;&gt;"Ready","PENDING INPUTS",IF(A146&gt;Inputs!$B$6,0,MIN((AI146+AJ146+AK146),IF(Inputs!H17=1,Inputs!D17,MAX(Inputs!F17,ROUND(AI146*Inputs!E17+AJ146+AK146,2))))))</f>
        <v>0</v>
      </c>
      <c r="AM146">
        <f>IF(Inputs!$B$27&lt;&gt;"Ready","PENDING INPUTS",IF(AI146&lt;=0,99,1+IF(AND(K146&gt;0,OR(K146&lt;AI146,AND(K146=AI146,0&lt;3))),1,0)+IF(AND(S146&gt;0,OR(S146&lt;AI146,AND(S146=AI146,1&lt;3))),1,0)+IF(AND(AA146&gt;0,OR(AA146&lt;AI146,AND(AA146=AI146,2&lt;3))),1,0)+IF(AND(AQ146&gt;0,OR(AQ146&lt;AI146,AND(AQ146=AI146,4&lt;3))),1,0)+IF(AND(AY146&gt;0,OR(AY146&lt;AI146,AND(AY146=AI146,5&lt;3))),1,0)+IF(AND(BG146&gt;0,OR(BG146&lt;AI146,AND(BG146=AI146,6&lt;3))),1,0)+IF(AND(BO146&gt;0,OR(BO146&lt;AI146,AND(BO146=AI146,7&lt;3))),1,0)+IF(AND(BW146&gt;0,OR(BW146&lt;AI146,AND(BW146=AI146,8&lt;3))),1,0)+IF(AND(CE146&gt;0,OR(CE146&lt;AI146,AND(CE146=AI146,9&lt;3))),1,0)))</f>
        <v>99</v>
      </c>
      <c r="AN146" s="3">
        <f>IF(Inputs!$B$27&lt;&gt;"Ready","PENDING INPUTS",IF(A146&gt;Inputs!$B$6,0,MIN(MAX(0,(AI146+AJ146+AK146)-AL146),MAX(0,C146-D146-(IF(O146&lt;AM146,K146+L146+M146-N146,0)+IF(W146&lt;AM146,S146+T146+U146-V146,0)+IF(AE146&lt;AM146,AA146+AB146+AC146-AD146,0)+IF(AM146&lt;AM146,AI146+AJ146+AK146-AL146,0)+IF(AU146&lt;AM146,AQ146+AR146+AS146-AT146,0)+IF(BC146&lt;AM146,AY146+AZ146+BA146-BB146,0)+IF(BK146&lt;AM146,BG146+BH146+BI146-BJ146,0)+IF(BS146&lt;AM146,BO146+BP146+BQ146-BR146,0)+IF(CA146&lt;AM146,BW146+BX146+BY146-BZ146,0)+IF(CI146&lt;AM146,CE146+CF146+CG146-CH146,0))))))</f>
        <v>0</v>
      </c>
      <c r="AO146" s="3">
        <f>IF(Inputs!$B$27&lt;&gt;"Ready","PENDING INPUTS",MIN((AI146+AJ146+AK146),IF(D146&gt;C146,IF(D146=0,0,AL146*C146/D146),AL146+AN146)))</f>
        <v>0</v>
      </c>
      <c r="AP146" s="3">
        <f>IF(Inputs!$B$27&lt;&gt;"Ready","PENDING INPUTS",MAX(0,(AI146+AJ146+AK146)-AO146))</f>
        <v>0</v>
      </c>
      <c r="AQ146" s="3">
        <f>IF(Inputs!$B$27&lt;&gt;"Ready","PENDING INPUTS",AX145)</f>
        <v>0</v>
      </c>
      <c r="AR146" s="3">
        <f>IF(Inputs!$B$27&lt;&gt;"Ready","PENDING INPUTS",IF(A146&lt;=Inputs!$B$6,ROUND(AQ146*Inputs!C18/12,2),0))</f>
        <v>0</v>
      </c>
      <c r="AS146" s="3">
        <f>IF(Inputs!$B$27&lt;&gt;"Ready","PENDING INPUTS",IF(AND(A146&lt;=Inputs!$B$6,AQ146&gt;0),Inputs!G18,0))</f>
        <v>0</v>
      </c>
      <c r="AT146" s="3">
        <f>IF(Inputs!$B$27&lt;&gt;"Ready","PENDING INPUTS",IF(A146&gt;Inputs!$B$6,0,MIN((AQ146+AR146+AS146),IF(Inputs!H18=1,Inputs!D18,MAX(Inputs!F18,ROUND(AQ146*Inputs!E18+AR146+AS146,2))))))</f>
        <v>0</v>
      </c>
      <c r="AU146">
        <f>IF(Inputs!$B$27&lt;&gt;"Ready","PENDING INPUTS",IF(AQ146&lt;=0,99,1+IF(AND(K146&gt;0,OR(K146&lt;AQ146,AND(K146=AQ146,0&lt;4))),1,0)+IF(AND(S146&gt;0,OR(S146&lt;AQ146,AND(S146=AQ146,1&lt;4))),1,0)+IF(AND(AA146&gt;0,OR(AA146&lt;AQ146,AND(AA146=AQ146,2&lt;4))),1,0)+IF(AND(AI146&gt;0,OR(AI146&lt;AQ146,AND(AI146=AQ146,3&lt;4))),1,0)+IF(AND(AY146&gt;0,OR(AY146&lt;AQ146,AND(AY146=AQ146,5&lt;4))),1,0)+IF(AND(BG146&gt;0,OR(BG146&lt;AQ146,AND(BG146=AQ146,6&lt;4))),1,0)+IF(AND(BO146&gt;0,OR(BO146&lt;AQ146,AND(BO146=AQ146,7&lt;4))),1,0)+IF(AND(BW146&gt;0,OR(BW146&lt;AQ146,AND(BW146=AQ146,8&lt;4))),1,0)+IF(AND(CE146&gt;0,OR(CE146&lt;AQ146,AND(CE146=AQ146,9&lt;4))),1,0)))</f>
        <v>99</v>
      </c>
      <c r="AV146" s="3">
        <f>IF(Inputs!$B$27&lt;&gt;"Ready","PENDING INPUTS",IF(A146&gt;Inputs!$B$6,0,MIN(MAX(0,(AQ146+AR146+AS146)-AT146),MAX(0,C146-D146-(IF(O146&lt;AU146,K146+L146+M146-N146,0)+IF(W146&lt;AU146,S146+T146+U146-V146,0)+IF(AE146&lt;AU146,AA146+AB146+AC146-AD146,0)+IF(AM146&lt;AU146,AI146+AJ146+AK146-AL146,0)+IF(AU146&lt;AU146,AQ146+AR146+AS146-AT146,0)+IF(BC146&lt;AU146,AY146+AZ146+BA146-BB146,0)+IF(BK146&lt;AU146,BG146+BH146+BI146-BJ146,0)+IF(BS146&lt;AU146,BO146+BP146+BQ146-BR146,0)+IF(CA146&lt;AU146,BW146+BX146+BY146-BZ146,0)+IF(CI146&lt;AU146,CE146+CF146+CG146-CH146,0))))))</f>
        <v>0</v>
      </c>
      <c r="AW146" s="3">
        <f>IF(Inputs!$B$27&lt;&gt;"Ready","PENDING INPUTS",MIN((AQ146+AR146+AS146),IF(D146&gt;C146,IF(D146=0,0,AT146*C146/D146),AT146+AV146)))</f>
        <v>0</v>
      </c>
      <c r="AX146" s="3">
        <f>IF(Inputs!$B$27&lt;&gt;"Ready","PENDING INPUTS",MAX(0,(AQ146+AR146+AS146)-AW146))</f>
        <v>0</v>
      </c>
      <c r="AY146" s="3">
        <f>IF(Inputs!$B$27&lt;&gt;"Ready","PENDING INPUTS",BF145)</f>
        <v>0</v>
      </c>
      <c r="AZ146" s="3">
        <f>IF(Inputs!$B$27&lt;&gt;"Ready","PENDING INPUTS",IF(A146&lt;=Inputs!$B$6,ROUND(AY146*Inputs!C19/12,2),0))</f>
        <v>0</v>
      </c>
      <c r="BA146" s="3">
        <f>IF(Inputs!$B$27&lt;&gt;"Ready","PENDING INPUTS",IF(AND(A146&lt;=Inputs!$B$6,AY146&gt;0),Inputs!G19,0))</f>
        <v>0</v>
      </c>
      <c r="BB146" s="3">
        <f>IF(Inputs!$B$27&lt;&gt;"Ready","PENDING INPUTS",IF(A146&gt;Inputs!$B$6,0,MIN((AY146+AZ146+BA146),IF(Inputs!H19=1,Inputs!D19,MAX(Inputs!F19,ROUND(AY146*Inputs!E19+AZ146+BA146,2))))))</f>
        <v>0</v>
      </c>
      <c r="BC146">
        <f>IF(Inputs!$B$27&lt;&gt;"Ready","PENDING INPUTS",IF(AY146&lt;=0,99,1+IF(AND(K146&gt;0,OR(K146&lt;AY146,AND(K146=AY146,0&lt;5))),1,0)+IF(AND(S146&gt;0,OR(S146&lt;AY146,AND(S146=AY146,1&lt;5))),1,0)+IF(AND(AA146&gt;0,OR(AA146&lt;AY146,AND(AA146=AY146,2&lt;5))),1,0)+IF(AND(AI146&gt;0,OR(AI146&lt;AY146,AND(AI146=AY146,3&lt;5))),1,0)+IF(AND(AQ146&gt;0,OR(AQ146&lt;AY146,AND(AQ146=AY146,4&lt;5))),1,0)+IF(AND(BG146&gt;0,OR(BG146&lt;AY146,AND(BG146=AY146,6&lt;5))),1,0)+IF(AND(BO146&gt;0,OR(BO146&lt;AY146,AND(BO146=AY146,7&lt;5))),1,0)+IF(AND(BW146&gt;0,OR(BW146&lt;AY146,AND(BW146=AY146,8&lt;5))),1,0)+IF(AND(CE146&gt;0,OR(CE146&lt;AY146,AND(CE146=AY146,9&lt;5))),1,0)))</f>
        <v>99</v>
      </c>
      <c r="BD146" s="3">
        <f>IF(Inputs!$B$27&lt;&gt;"Ready","PENDING INPUTS",IF(A146&gt;Inputs!$B$6,0,MIN(MAX(0,(AY146+AZ146+BA146)-BB146),MAX(0,C146-D146-(IF(O146&lt;BC146,K146+L146+M146-N146,0)+IF(W146&lt;BC146,S146+T146+U146-V146,0)+IF(AE146&lt;BC146,AA146+AB146+AC146-AD146,0)+IF(AM146&lt;BC146,AI146+AJ146+AK146-AL146,0)+IF(AU146&lt;BC146,AQ146+AR146+AS146-AT146,0)+IF(BC146&lt;BC146,AY146+AZ146+BA146-BB146,0)+IF(BK146&lt;BC146,BG146+BH146+BI146-BJ146,0)+IF(BS146&lt;BC146,BO146+BP146+BQ146-BR146,0)+IF(CA146&lt;BC146,BW146+BX146+BY146-BZ146,0)+IF(CI146&lt;BC146,CE146+CF146+CG146-CH146,0))))))</f>
        <v>0</v>
      </c>
      <c r="BE146" s="3">
        <f>IF(Inputs!$B$27&lt;&gt;"Ready","PENDING INPUTS",MIN((AY146+AZ146+BA146),IF(D146&gt;C146,IF(D146=0,0,BB146*C146/D146),BB146+BD146)))</f>
        <v>0</v>
      </c>
      <c r="BF146" s="3">
        <f>IF(Inputs!$B$27&lt;&gt;"Ready","PENDING INPUTS",MAX(0,(AY146+AZ146+BA146)-BE146))</f>
        <v>0</v>
      </c>
      <c r="BG146" s="3">
        <f>IF(Inputs!$B$27&lt;&gt;"Ready","PENDING INPUTS",BN145)</f>
        <v>0</v>
      </c>
      <c r="BH146" s="3">
        <f>IF(Inputs!$B$27&lt;&gt;"Ready","PENDING INPUTS",IF(A146&lt;=Inputs!$B$6,ROUND(BG146*Inputs!C20/12,2),0))</f>
        <v>0</v>
      </c>
      <c r="BI146" s="3">
        <f>IF(Inputs!$B$27&lt;&gt;"Ready","PENDING INPUTS",IF(AND(A146&lt;=Inputs!$B$6,BG146&gt;0),Inputs!G20,0))</f>
        <v>0</v>
      </c>
      <c r="BJ146" s="3">
        <f>IF(Inputs!$B$27&lt;&gt;"Ready","PENDING INPUTS",IF(A146&gt;Inputs!$B$6,0,MIN((BG146+BH146+BI146),IF(Inputs!H20=1,Inputs!D20,MAX(Inputs!F20,ROUND(BG146*Inputs!E20+BH146+BI146,2))))))</f>
        <v>0</v>
      </c>
      <c r="BK146">
        <f>IF(Inputs!$B$27&lt;&gt;"Ready","PENDING INPUTS",IF(BG146&lt;=0,99,1+IF(AND(K146&gt;0,OR(K146&lt;BG146,AND(K146=BG146,0&lt;6))),1,0)+IF(AND(S146&gt;0,OR(S146&lt;BG146,AND(S146=BG146,1&lt;6))),1,0)+IF(AND(AA146&gt;0,OR(AA146&lt;BG146,AND(AA146=BG146,2&lt;6))),1,0)+IF(AND(AI146&gt;0,OR(AI146&lt;BG146,AND(AI146=BG146,3&lt;6))),1,0)+IF(AND(AQ146&gt;0,OR(AQ146&lt;BG146,AND(AQ146=BG146,4&lt;6))),1,0)+IF(AND(AY146&gt;0,OR(AY146&lt;BG146,AND(AY146=BG146,5&lt;6))),1,0)+IF(AND(BO146&gt;0,OR(BO146&lt;BG146,AND(BO146=BG146,7&lt;6))),1,0)+IF(AND(BW146&gt;0,OR(BW146&lt;BG146,AND(BW146=BG146,8&lt;6))),1,0)+IF(AND(CE146&gt;0,OR(CE146&lt;BG146,AND(CE146=BG146,9&lt;6))),1,0)))</f>
        <v>99</v>
      </c>
      <c r="BL146" s="3">
        <f>IF(Inputs!$B$27&lt;&gt;"Ready","PENDING INPUTS",IF(A146&gt;Inputs!$B$6,0,MIN(MAX(0,(BG146+BH146+BI146)-BJ146),MAX(0,C146-D146-(IF(O146&lt;BK146,K146+L146+M146-N146,0)+IF(W146&lt;BK146,S146+T146+U146-V146,0)+IF(AE146&lt;BK146,AA146+AB146+AC146-AD146,0)+IF(AM146&lt;BK146,AI146+AJ146+AK146-AL146,0)+IF(AU146&lt;BK146,AQ146+AR146+AS146-AT146,0)+IF(BC146&lt;BK146,AY146+AZ146+BA146-BB146,0)+IF(BK146&lt;BK146,BG146+BH146+BI146-BJ146,0)+IF(BS146&lt;BK146,BO146+BP146+BQ146-BR146,0)+IF(CA146&lt;BK146,BW146+BX146+BY146-BZ146,0)+IF(CI146&lt;BK146,CE146+CF146+CG146-CH146,0))))))</f>
        <v>0</v>
      </c>
      <c r="BM146" s="3">
        <f>IF(Inputs!$B$27&lt;&gt;"Ready","PENDING INPUTS",MIN((BG146+BH146+BI146),IF(D146&gt;C146,IF(D146=0,0,BJ146*C146/D146),BJ146+BL146)))</f>
        <v>0</v>
      </c>
      <c r="BN146" s="3">
        <f>IF(Inputs!$B$27&lt;&gt;"Ready","PENDING INPUTS",MAX(0,(BG146+BH146+BI146)-BM146))</f>
        <v>0</v>
      </c>
      <c r="BO146" s="3">
        <f>IF(Inputs!$B$27&lt;&gt;"Ready","PENDING INPUTS",BV145)</f>
        <v>0</v>
      </c>
      <c r="BP146" s="3">
        <f>IF(Inputs!$B$27&lt;&gt;"Ready","PENDING INPUTS",IF(A146&lt;=Inputs!$B$6,ROUND(BO146*Inputs!C21/12,2),0))</f>
        <v>0</v>
      </c>
      <c r="BQ146" s="3">
        <f>IF(Inputs!$B$27&lt;&gt;"Ready","PENDING INPUTS",IF(AND(A146&lt;=Inputs!$B$6,BO146&gt;0),Inputs!G21,0))</f>
        <v>0</v>
      </c>
      <c r="BR146" s="3">
        <f>IF(Inputs!$B$27&lt;&gt;"Ready","PENDING INPUTS",IF(A146&gt;Inputs!$B$6,0,MIN((BO146+BP146+BQ146),IF(Inputs!H21=1,Inputs!D21,MAX(Inputs!F21,ROUND(BO146*Inputs!E21+BP146+BQ146,2))))))</f>
        <v>0</v>
      </c>
      <c r="BS146">
        <f>IF(Inputs!$B$27&lt;&gt;"Ready","PENDING INPUTS",IF(BO146&lt;=0,99,1+IF(AND(K146&gt;0,OR(K146&lt;BO146,AND(K146=BO146,0&lt;7))),1,0)+IF(AND(S146&gt;0,OR(S146&lt;BO146,AND(S146=BO146,1&lt;7))),1,0)+IF(AND(AA146&gt;0,OR(AA146&lt;BO146,AND(AA146=BO146,2&lt;7))),1,0)+IF(AND(AI146&gt;0,OR(AI146&lt;BO146,AND(AI146=BO146,3&lt;7))),1,0)+IF(AND(AQ146&gt;0,OR(AQ146&lt;BO146,AND(AQ146=BO146,4&lt;7))),1,0)+IF(AND(AY146&gt;0,OR(AY146&lt;BO146,AND(AY146=BO146,5&lt;7))),1,0)+IF(AND(BG146&gt;0,OR(BG146&lt;BO146,AND(BG146=BO146,6&lt;7))),1,0)+IF(AND(BW146&gt;0,OR(BW146&lt;BO146,AND(BW146=BO146,8&lt;7))),1,0)+IF(AND(CE146&gt;0,OR(CE146&lt;BO146,AND(CE146=BO146,9&lt;7))),1,0)))</f>
        <v>99</v>
      </c>
      <c r="BT146" s="3">
        <f>IF(Inputs!$B$27&lt;&gt;"Ready","PENDING INPUTS",IF(A146&gt;Inputs!$B$6,0,MIN(MAX(0,(BO146+BP146+BQ146)-BR146),MAX(0,C146-D146-(IF(O146&lt;BS146,K146+L146+M146-N146,0)+IF(W146&lt;BS146,S146+T146+U146-V146,0)+IF(AE146&lt;BS146,AA146+AB146+AC146-AD146,0)+IF(AM146&lt;BS146,AI146+AJ146+AK146-AL146,0)+IF(AU146&lt;BS146,AQ146+AR146+AS146-AT146,0)+IF(BC146&lt;BS146,AY146+AZ146+BA146-BB146,0)+IF(BK146&lt;BS146,BG146+BH146+BI146-BJ146,0)+IF(BS146&lt;BS146,BO146+BP146+BQ146-BR146,0)+IF(CA146&lt;BS146,BW146+BX146+BY146-BZ146,0)+IF(CI146&lt;BS146,CE146+CF146+CG146-CH146,0))))))</f>
        <v>0</v>
      </c>
      <c r="BU146" s="3">
        <f>IF(Inputs!$B$27&lt;&gt;"Ready","PENDING INPUTS",MIN((BO146+BP146+BQ146),IF(D146&gt;C146,IF(D146=0,0,BR146*C146/D146),BR146+BT146)))</f>
        <v>0</v>
      </c>
      <c r="BV146" s="3">
        <f>IF(Inputs!$B$27&lt;&gt;"Ready","PENDING INPUTS",MAX(0,(BO146+BP146+BQ146)-BU146))</f>
        <v>0</v>
      </c>
      <c r="BW146" s="3">
        <f>IF(Inputs!$B$27&lt;&gt;"Ready","PENDING INPUTS",CD145)</f>
        <v>0</v>
      </c>
      <c r="BX146" s="3">
        <f>IF(Inputs!$B$27&lt;&gt;"Ready","PENDING INPUTS",IF(A146&lt;=Inputs!$B$6,ROUND(BW146*Inputs!C22/12,2),0))</f>
        <v>0</v>
      </c>
      <c r="BY146" s="3">
        <f>IF(Inputs!$B$27&lt;&gt;"Ready","PENDING INPUTS",IF(AND(A146&lt;=Inputs!$B$6,BW146&gt;0),Inputs!G22,0))</f>
        <v>0</v>
      </c>
      <c r="BZ146" s="3">
        <f>IF(Inputs!$B$27&lt;&gt;"Ready","PENDING INPUTS",IF(A146&gt;Inputs!$B$6,0,MIN((BW146+BX146+BY146),IF(Inputs!H22=1,Inputs!D22,MAX(Inputs!F22,ROUND(BW146*Inputs!E22+BX146+BY146,2))))))</f>
        <v>0</v>
      </c>
      <c r="CA146">
        <f>IF(Inputs!$B$27&lt;&gt;"Ready","PENDING INPUTS",IF(BW146&lt;=0,99,1+IF(AND(K146&gt;0,OR(K146&lt;BW146,AND(K146=BW146,0&lt;8))),1,0)+IF(AND(S146&gt;0,OR(S146&lt;BW146,AND(S146=BW146,1&lt;8))),1,0)+IF(AND(AA146&gt;0,OR(AA146&lt;BW146,AND(AA146=BW146,2&lt;8))),1,0)+IF(AND(AI146&gt;0,OR(AI146&lt;BW146,AND(AI146=BW146,3&lt;8))),1,0)+IF(AND(AQ146&gt;0,OR(AQ146&lt;BW146,AND(AQ146=BW146,4&lt;8))),1,0)+IF(AND(AY146&gt;0,OR(AY146&lt;BW146,AND(AY146=BW146,5&lt;8))),1,0)+IF(AND(BG146&gt;0,OR(BG146&lt;BW146,AND(BG146=BW146,6&lt;8))),1,0)+IF(AND(BO146&gt;0,OR(BO146&lt;BW146,AND(BO146=BW146,7&lt;8))),1,0)+IF(AND(CE146&gt;0,OR(CE146&lt;BW146,AND(CE146=BW146,9&lt;8))),1,0)))</f>
        <v>99</v>
      </c>
      <c r="CB146" s="3">
        <f>IF(Inputs!$B$27&lt;&gt;"Ready","PENDING INPUTS",IF(A146&gt;Inputs!$B$6,0,MIN(MAX(0,(BW146+BX146+BY146)-BZ146),MAX(0,C146-D146-(IF(O146&lt;CA146,K146+L146+M146-N146,0)+IF(W146&lt;CA146,S146+T146+U146-V146,0)+IF(AE146&lt;CA146,AA146+AB146+AC146-AD146,0)+IF(AM146&lt;CA146,AI146+AJ146+AK146-AL146,0)+IF(AU146&lt;CA146,AQ146+AR146+AS146-AT146,0)+IF(BC146&lt;CA146,AY146+AZ146+BA146-BB146,0)+IF(BK146&lt;CA146,BG146+BH146+BI146-BJ146,0)+IF(BS146&lt;CA146,BO146+BP146+BQ146-BR146,0)+IF(CA146&lt;CA146,BW146+BX146+BY146-BZ146,0)+IF(CI146&lt;CA146,CE146+CF146+CG146-CH146,0))))))</f>
        <v>0</v>
      </c>
      <c r="CC146" s="3">
        <f>IF(Inputs!$B$27&lt;&gt;"Ready","PENDING INPUTS",MIN((BW146+BX146+BY146),IF(D146&gt;C146,IF(D146=0,0,BZ146*C146/D146),BZ146+CB146)))</f>
        <v>0</v>
      </c>
      <c r="CD146" s="3">
        <f>IF(Inputs!$B$27&lt;&gt;"Ready","PENDING INPUTS",MAX(0,(BW146+BX146+BY146)-CC146))</f>
        <v>0</v>
      </c>
      <c r="CE146" s="3">
        <f>IF(Inputs!$B$27&lt;&gt;"Ready","PENDING INPUTS",CL145)</f>
        <v>0</v>
      </c>
      <c r="CF146" s="3">
        <f>IF(Inputs!$B$27&lt;&gt;"Ready","PENDING INPUTS",IF(A146&lt;=Inputs!$B$6,ROUND(CE146*Inputs!C23/12,2),0))</f>
        <v>0</v>
      </c>
      <c r="CG146" s="3">
        <f>IF(Inputs!$B$27&lt;&gt;"Ready","PENDING INPUTS",IF(AND(A146&lt;=Inputs!$B$6,CE146&gt;0),Inputs!G23,0))</f>
        <v>0</v>
      </c>
      <c r="CH146" s="3">
        <f>IF(Inputs!$B$27&lt;&gt;"Ready","PENDING INPUTS",IF(A146&gt;Inputs!$B$6,0,MIN((CE146+CF146+CG146),IF(Inputs!H23=1,Inputs!D23,MAX(Inputs!F23,ROUND(CE146*Inputs!E23+CF146+CG146,2))))))</f>
        <v>0</v>
      </c>
      <c r="CI146">
        <f>IF(Inputs!$B$27&lt;&gt;"Ready","PENDING INPUTS",IF(CE146&lt;=0,99,1+IF(AND(K146&gt;0,OR(K146&lt;CE146,AND(K146=CE146,0&lt;9))),1,0)+IF(AND(S146&gt;0,OR(S146&lt;CE146,AND(S146=CE146,1&lt;9))),1,0)+IF(AND(AA146&gt;0,OR(AA146&lt;CE146,AND(AA146=CE146,2&lt;9))),1,0)+IF(AND(AI146&gt;0,OR(AI146&lt;CE146,AND(AI146=CE146,3&lt;9))),1,0)+IF(AND(AQ146&gt;0,OR(AQ146&lt;CE146,AND(AQ146=CE146,4&lt;9))),1,0)+IF(AND(AY146&gt;0,OR(AY146&lt;CE146,AND(AY146=CE146,5&lt;9))),1,0)+IF(AND(BG146&gt;0,OR(BG146&lt;CE146,AND(BG146=CE146,6&lt;9))),1,0)+IF(AND(BO146&gt;0,OR(BO146&lt;CE146,AND(BO146=CE146,7&lt;9))),1,0)+IF(AND(BW146&gt;0,OR(BW146&lt;CE146,AND(BW146=CE146,8&lt;9))),1,0)))</f>
        <v>99</v>
      </c>
      <c r="CJ146" s="3">
        <f>IF(Inputs!$B$27&lt;&gt;"Ready","PENDING INPUTS",IF(A146&gt;Inputs!$B$6,0,MIN(MAX(0,(CE146+CF146+CG146)-CH146),MAX(0,C146-D146-(IF(O146&lt;CI146,K146+L146+M146-N146,0)+IF(W146&lt;CI146,S146+T146+U146-V146,0)+IF(AE146&lt;CI146,AA146+AB146+AC146-AD146,0)+IF(AM146&lt;CI146,AI146+AJ146+AK146-AL146,0)+IF(AU146&lt;CI146,AQ146+AR146+AS146-AT146,0)+IF(BC146&lt;CI146,AY146+AZ146+BA146-BB146,0)+IF(BK146&lt;CI146,BG146+BH146+BI146-BJ146,0)+IF(BS146&lt;CI146,BO146+BP146+BQ146-BR146,0)+IF(CA146&lt;CI146,BW146+BX146+BY146-BZ146,0)+IF(CI146&lt;CI146,CE146+CF146+CG146-CH146,0))))))</f>
        <v>0</v>
      </c>
      <c r="CK146" s="3">
        <f>IF(Inputs!$B$27&lt;&gt;"Ready","PENDING INPUTS",MIN((CE146+CF146+CG146),IF(D146&gt;C146,IF(D146=0,0,CH146*C146/D146),CH146+CJ146)))</f>
        <v>0</v>
      </c>
      <c r="CL146" s="3">
        <f>IF(Inputs!$B$27&lt;&gt;"Ready","PENDING INPUTS",MAX(0,(CE146+CF146+CG146)-CK146))</f>
        <v>0</v>
      </c>
    </row>
    <row r="147" spans="1:90" ht="27.95" customHeight="1" x14ac:dyDescent="0.25">
      <c r="A147">
        <v>143</v>
      </c>
      <c r="B147" s="13">
        <f>IF(Inputs!$B$27&lt;&gt;"Ready","PENDING INPUTS",EDATE(Inputs!$B$5,A147-1))</f>
        <v>50618</v>
      </c>
      <c r="C147" s="3">
        <f>IF(Inputs!$B$27&lt;&gt;"Ready","PENDING INPUTS",IF(A147&lt;=Inputs!$B$6,MAX(0,Inputs!$B$4+IF(A147=Inputs!$B$7,Inputs!$B$8,0)+IF(A147=Inputs!$B$9,Inputs!$B$10,0)),0))</f>
        <v>0</v>
      </c>
      <c r="D147" s="3">
        <f>IF(Inputs!$B$27&lt;&gt;"Ready","PENDING INPUTS",SUM(N147,V147,AD147,AL147,AT147,BB147,BJ147,BR147,BZ147,CH147))</f>
        <v>0</v>
      </c>
      <c r="E147" s="3">
        <f>IF(Inputs!$B$27&lt;&gt;"Ready","PENDING INPUTS",MAX(0,D147-C147))</f>
        <v>0</v>
      </c>
      <c r="F147" s="3">
        <f>IF(Inputs!$B$27&lt;&gt;"Ready","PENDING INPUTS",SUM(Q147,Y147,AG147,AO147,AW147,BE147,BM147,BU147,CC147,CK147))</f>
        <v>0</v>
      </c>
      <c r="G147" s="3">
        <f>IF(Inputs!$B$27&lt;&gt;"Ready","PENDING INPUTS",SUM(L147,T147,AB147,AJ147,AR147,AZ147,BH147,BP147,BX147,CF147))</f>
        <v>0</v>
      </c>
      <c r="H147" s="3">
        <f>IF(Inputs!$B$27&lt;&gt;"Ready","PENDING INPUTS",SUM(M147,U147,AC147,AK147,AS147,BA147,BI147,BQ147,BY147,CG147))</f>
        <v>0</v>
      </c>
      <c r="I147" s="3">
        <f>IF(Inputs!$B$27&lt;&gt;"Ready","PENDING INPUTS",SUM(R147,Z147,AH147,AP147,AX147,BF147,BN147,BV147,CD147,CL147))</f>
        <v>0</v>
      </c>
      <c r="J147" t="str">
        <f>IF(Inputs!$B$27&lt;&gt;"Ready","PENDING INPUTS",IF(A147&gt;Inputs!$B$6,"Beyond horizon",IF(E147&gt;0.005,"MINIMUM SHORTFALL",IF(I147&lt;0.005,"Paid off","In progress"))))</f>
        <v>Beyond horizon</v>
      </c>
      <c r="K147" s="3">
        <f>IF(Inputs!$B$27&lt;&gt;"Ready","PENDING INPUTS",R146)</f>
        <v>0</v>
      </c>
      <c r="L147" s="3">
        <f>IF(Inputs!$B$27&lt;&gt;"Ready","PENDING INPUTS",IF(A147&lt;=Inputs!$B$6,ROUND(K147*Inputs!C14/12,2),0))</f>
        <v>0</v>
      </c>
      <c r="M147" s="3">
        <f>IF(Inputs!$B$27&lt;&gt;"Ready","PENDING INPUTS",IF(AND(A147&lt;=Inputs!$B$6,K147&gt;0),Inputs!G14,0))</f>
        <v>0</v>
      </c>
      <c r="N147" s="3">
        <f>IF(Inputs!$B$27&lt;&gt;"Ready","PENDING INPUTS",IF(A147&gt;Inputs!$B$6,0,MIN((K147+L147+M147),IF(Inputs!H14=1,Inputs!D14,MAX(Inputs!F14,ROUND(K147*Inputs!E14+L147+M147,2))))))</f>
        <v>0</v>
      </c>
      <c r="O147">
        <f>IF(Inputs!$B$27&lt;&gt;"Ready","PENDING INPUTS",IF(K147&lt;=0,99,1+IF(AND(S147&gt;0,OR(S147&lt;K147,AND(S147=K147,1&lt;0))),1,0)+IF(AND(AA147&gt;0,OR(AA147&lt;K147,AND(AA147=K147,2&lt;0))),1,0)+IF(AND(AI147&gt;0,OR(AI147&lt;K147,AND(AI147=K147,3&lt;0))),1,0)+IF(AND(AQ147&gt;0,OR(AQ147&lt;K147,AND(AQ147=K147,4&lt;0))),1,0)+IF(AND(AY147&gt;0,OR(AY147&lt;K147,AND(AY147=K147,5&lt;0))),1,0)+IF(AND(BG147&gt;0,OR(BG147&lt;K147,AND(BG147=K147,6&lt;0))),1,0)+IF(AND(BO147&gt;0,OR(BO147&lt;K147,AND(BO147=K147,7&lt;0))),1,0)+IF(AND(BW147&gt;0,OR(BW147&lt;K147,AND(BW147=K147,8&lt;0))),1,0)+IF(AND(CE147&gt;0,OR(CE147&lt;K147,AND(CE147=K147,9&lt;0))),1,0)))</f>
        <v>99</v>
      </c>
      <c r="P147" s="3">
        <f>IF(Inputs!$B$27&lt;&gt;"Ready","PENDING INPUTS",IF(A147&gt;Inputs!$B$6,0,MIN(MAX(0,(K147+L147+M147)-N147),MAX(0,C147-D147-(IF(O147&lt;O147,K147+L147+M147-N147,0)+IF(W147&lt;O147,S147+T147+U147-V147,0)+IF(AE147&lt;O147,AA147+AB147+AC147-AD147,0)+IF(AM147&lt;O147,AI147+AJ147+AK147-AL147,0)+IF(AU147&lt;O147,AQ147+AR147+AS147-AT147,0)+IF(BC147&lt;O147,AY147+AZ147+BA147-BB147,0)+IF(BK147&lt;O147,BG147+BH147+BI147-BJ147,0)+IF(BS147&lt;O147,BO147+BP147+BQ147-BR147,0)+IF(CA147&lt;O147,BW147+BX147+BY147-BZ147,0)+IF(CI147&lt;O147,CE147+CF147+CG147-CH147,0))))))</f>
        <v>0</v>
      </c>
      <c r="Q147" s="3">
        <f>IF(Inputs!$B$27&lt;&gt;"Ready","PENDING INPUTS",MIN((K147+L147+M147),IF(D147&gt;C147,IF(D147=0,0,N147*C147/D147),N147+P147)))</f>
        <v>0</v>
      </c>
      <c r="R147" s="3">
        <f>IF(Inputs!$B$27&lt;&gt;"Ready","PENDING INPUTS",MAX(0,(K147+L147+M147)-Q147))</f>
        <v>0</v>
      </c>
      <c r="S147" s="3">
        <f>IF(Inputs!$B$27&lt;&gt;"Ready","PENDING INPUTS",Z146)</f>
        <v>0</v>
      </c>
      <c r="T147" s="3">
        <f>IF(Inputs!$B$27&lt;&gt;"Ready","PENDING INPUTS",IF(A147&lt;=Inputs!$B$6,ROUND(S147*Inputs!C15/12,2),0))</f>
        <v>0</v>
      </c>
      <c r="U147" s="3">
        <f>IF(Inputs!$B$27&lt;&gt;"Ready","PENDING INPUTS",IF(AND(A147&lt;=Inputs!$B$6,S147&gt;0),Inputs!G15,0))</f>
        <v>0</v>
      </c>
      <c r="V147" s="3">
        <f>IF(Inputs!$B$27&lt;&gt;"Ready","PENDING INPUTS",IF(A147&gt;Inputs!$B$6,0,MIN((S147+T147+U147),IF(Inputs!H15=1,Inputs!D15,MAX(Inputs!F15,ROUND(S147*Inputs!E15+T147+U147,2))))))</f>
        <v>0</v>
      </c>
      <c r="W147">
        <f>IF(Inputs!$B$27&lt;&gt;"Ready","PENDING INPUTS",IF(S147&lt;=0,99,1+IF(AND(K147&gt;0,OR(K147&lt;S147,AND(K147=S147,0&lt;1))),1,0)+IF(AND(AA147&gt;0,OR(AA147&lt;S147,AND(AA147=S147,2&lt;1))),1,0)+IF(AND(AI147&gt;0,OR(AI147&lt;S147,AND(AI147=S147,3&lt;1))),1,0)+IF(AND(AQ147&gt;0,OR(AQ147&lt;S147,AND(AQ147=S147,4&lt;1))),1,0)+IF(AND(AY147&gt;0,OR(AY147&lt;S147,AND(AY147=S147,5&lt;1))),1,0)+IF(AND(BG147&gt;0,OR(BG147&lt;S147,AND(BG147=S147,6&lt;1))),1,0)+IF(AND(BO147&gt;0,OR(BO147&lt;S147,AND(BO147=S147,7&lt;1))),1,0)+IF(AND(BW147&gt;0,OR(BW147&lt;S147,AND(BW147=S147,8&lt;1))),1,0)+IF(AND(CE147&gt;0,OR(CE147&lt;S147,AND(CE147=S147,9&lt;1))),1,0)))</f>
        <v>99</v>
      </c>
      <c r="X147" s="3">
        <f>IF(Inputs!$B$27&lt;&gt;"Ready","PENDING INPUTS",IF(A147&gt;Inputs!$B$6,0,MIN(MAX(0,(S147+T147+U147)-V147),MAX(0,C147-D147-(IF(O147&lt;W147,K147+L147+M147-N147,0)+IF(W147&lt;W147,S147+T147+U147-V147,0)+IF(AE147&lt;W147,AA147+AB147+AC147-AD147,0)+IF(AM147&lt;W147,AI147+AJ147+AK147-AL147,0)+IF(AU147&lt;W147,AQ147+AR147+AS147-AT147,0)+IF(BC147&lt;W147,AY147+AZ147+BA147-BB147,0)+IF(BK147&lt;W147,BG147+BH147+BI147-BJ147,0)+IF(BS147&lt;W147,BO147+BP147+BQ147-BR147,0)+IF(CA147&lt;W147,BW147+BX147+BY147-BZ147,0)+IF(CI147&lt;W147,CE147+CF147+CG147-CH147,0))))))</f>
        <v>0</v>
      </c>
      <c r="Y147" s="3">
        <f>IF(Inputs!$B$27&lt;&gt;"Ready","PENDING INPUTS",MIN((S147+T147+U147),IF(D147&gt;C147,IF(D147=0,0,V147*C147/D147),V147+X147)))</f>
        <v>0</v>
      </c>
      <c r="Z147" s="3">
        <f>IF(Inputs!$B$27&lt;&gt;"Ready","PENDING INPUTS",MAX(0,(S147+T147+U147)-Y147))</f>
        <v>0</v>
      </c>
      <c r="AA147" s="3">
        <f>IF(Inputs!$B$27&lt;&gt;"Ready","PENDING INPUTS",AH146)</f>
        <v>0</v>
      </c>
      <c r="AB147" s="3">
        <f>IF(Inputs!$B$27&lt;&gt;"Ready","PENDING INPUTS",IF(A147&lt;=Inputs!$B$6,ROUND(AA147*Inputs!C16/12,2),0))</f>
        <v>0</v>
      </c>
      <c r="AC147" s="3">
        <f>IF(Inputs!$B$27&lt;&gt;"Ready","PENDING INPUTS",IF(AND(A147&lt;=Inputs!$B$6,AA147&gt;0),Inputs!G16,0))</f>
        <v>0</v>
      </c>
      <c r="AD147" s="3">
        <f>IF(Inputs!$B$27&lt;&gt;"Ready","PENDING INPUTS",IF(A147&gt;Inputs!$B$6,0,MIN((AA147+AB147+AC147),IF(Inputs!H16=1,Inputs!D16,MAX(Inputs!F16,ROUND(AA147*Inputs!E16+AB147+AC147,2))))))</f>
        <v>0</v>
      </c>
      <c r="AE147">
        <f>IF(Inputs!$B$27&lt;&gt;"Ready","PENDING INPUTS",IF(AA147&lt;=0,99,1+IF(AND(K147&gt;0,OR(K147&lt;AA147,AND(K147=AA147,0&lt;2))),1,0)+IF(AND(S147&gt;0,OR(S147&lt;AA147,AND(S147=AA147,1&lt;2))),1,0)+IF(AND(AI147&gt;0,OR(AI147&lt;AA147,AND(AI147=AA147,3&lt;2))),1,0)+IF(AND(AQ147&gt;0,OR(AQ147&lt;AA147,AND(AQ147=AA147,4&lt;2))),1,0)+IF(AND(AY147&gt;0,OR(AY147&lt;AA147,AND(AY147=AA147,5&lt;2))),1,0)+IF(AND(BG147&gt;0,OR(BG147&lt;AA147,AND(BG147=AA147,6&lt;2))),1,0)+IF(AND(BO147&gt;0,OR(BO147&lt;AA147,AND(BO147=AA147,7&lt;2))),1,0)+IF(AND(BW147&gt;0,OR(BW147&lt;AA147,AND(BW147=AA147,8&lt;2))),1,0)+IF(AND(CE147&gt;0,OR(CE147&lt;AA147,AND(CE147=AA147,9&lt;2))),1,0)))</f>
        <v>99</v>
      </c>
      <c r="AF147" s="3">
        <f>IF(Inputs!$B$27&lt;&gt;"Ready","PENDING INPUTS",IF(A147&gt;Inputs!$B$6,0,MIN(MAX(0,(AA147+AB147+AC147)-AD147),MAX(0,C147-D147-(IF(O147&lt;AE147,K147+L147+M147-N147,0)+IF(W147&lt;AE147,S147+T147+U147-V147,0)+IF(AE147&lt;AE147,AA147+AB147+AC147-AD147,0)+IF(AM147&lt;AE147,AI147+AJ147+AK147-AL147,0)+IF(AU147&lt;AE147,AQ147+AR147+AS147-AT147,0)+IF(BC147&lt;AE147,AY147+AZ147+BA147-BB147,0)+IF(BK147&lt;AE147,BG147+BH147+BI147-BJ147,0)+IF(BS147&lt;AE147,BO147+BP147+BQ147-BR147,0)+IF(CA147&lt;AE147,BW147+BX147+BY147-BZ147,0)+IF(CI147&lt;AE147,CE147+CF147+CG147-CH147,0))))))</f>
        <v>0</v>
      </c>
      <c r="AG147" s="3">
        <f>IF(Inputs!$B$27&lt;&gt;"Ready","PENDING INPUTS",MIN((AA147+AB147+AC147),IF(D147&gt;C147,IF(D147=0,0,AD147*C147/D147),AD147+AF147)))</f>
        <v>0</v>
      </c>
      <c r="AH147" s="3">
        <f>IF(Inputs!$B$27&lt;&gt;"Ready","PENDING INPUTS",MAX(0,(AA147+AB147+AC147)-AG147))</f>
        <v>0</v>
      </c>
      <c r="AI147" s="3">
        <f>IF(Inputs!$B$27&lt;&gt;"Ready","PENDING INPUTS",AP146)</f>
        <v>0</v>
      </c>
      <c r="AJ147" s="3">
        <f>IF(Inputs!$B$27&lt;&gt;"Ready","PENDING INPUTS",IF(A147&lt;=Inputs!$B$6,ROUND(AI147*Inputs!C17/12,2),0))</f>
        <v>0</v>
      </c>
      <c r="AK147" s="3">
        <f>IF(Inputs!$B$27&lt;&gt;"Ready","PENDING INPUTS",IF(AND(A147&lt;=Inputs!$B$6,AI147&gt;0),Inputs!G17,0))</f>
        <v>0</v>
      </c>
      <c r="AL147" s="3">
        <f>IF(Inputs!$B$27&lt;&gt;"Ready","PENDING INPUTS",IF(A147&gt;Inputs!$B$6,0,MIN((AI147+AJ147+AK147),IF(Inputs!H17=1,Inputs!D17,MAX(Inputs!F17,ROUND(AI147*Inputs!E17+AJ147+AK147,2))))))</f>
        <v>0</v>
      </c>
      <c r="AM147">
        <f>IF(Inputs!$B$27&lt;&gt;"Ready","PENDING INPUTS",IF(AI147&lt;=0,99,1+IF(AND(K147&gt;0,OR(K147&lt;AI147,AND(K147=AI147,0&lt;3))),1,0)+IF(AND(S147&gt;0,OR(S147&lt;AI147,AND(S147=AI147,1&lt;3))),1,0)+IF(AND(AA147&gt;0,OR(AA147&lt;AI147,AND(AA147=AI147,2&lt;3))),1,0)+IF(AND(AQ147&gt;0,OR(AQ147&lt;AI147,AND(AQ147=AI147,4&lt;3))),1,0)+IF(AND(AY147&gt;0,OR(AY147&lt;AI147,AND(AY147=AI147,5&lt;3))),1,0)+IF(AND(BG147&gt;0,OR(BG147&lt;AI147,AND(BG147=AI147,6&lt;3))),1,0)+IF(AND(BO147&gt;0,OR(BO147&lt;AI147,AND(BO147=AI147,7&lt;3))),1,0)+IF(AND(BW147&gt;0,OR(BW147&lt;AI147,AND(BW147=AI147,8&lt;3))),1,0)+IF(AND(CE147&gt;0,OR(CE147&lt;AI147,AND(CE147=AI147,9&lt;3))),1,0)))</f>
        <v>99</v>
      </c>
      <c r="AN147" s="3">
        <f>IF(Inputs!$B$27&lt;&gt;"Ready","PENDING INPUTS",IF(A147&gt;Inputs!$B$6,0,MIN(MAX(0,(AI147+AJ147+AK147)-AL147),MAX(0,C147-D147-(IF(O147&lt;AM147,K147+L147+M147-N147,0)+IF(W147&lt;AM147,S147+T147+U147-V147,0)+IF(AE147&lt;AM147,AA147+AB147+AC147-AD147,0)+IF(AM147&lt;AM147,AI147+AJ147+AK147-AL147,0)+IF(AU147&lt;AM147,AQ147+AR147+AS147-AT147,0)+IF(BC147&lt;AM147,AY147+AZ147+BA147-BB147,0)+IF(BK147&lt;AM147,BG147+BH147+BI147-BJ147,0)+IF(BS147&lt;AM147,BO147+BP147+BQ147-BR147,0)+IF(CA147&lt;AM147,BW147+BX147+BY147-BZ147,0)+IF(CI147&lt;AM147,CE147+CF147+CG147-CH147,0))))))</f>
        <v>0</v>
      </c>
      <c r="AO147" s="3">
        <f>IF(Inputs!$B$27&lt;&gt;"Ready","PENDING INPUTS",MIN((AI147+AJ147+AK147),IF(D147&gt;C147,IF(D147=0,0,AL147*C147/D147),AL147+AN147)))</f>
        <v>0</v>
      </c>
      <c r="AP147" s="3">
        <f>IF(Inputs!$B$27&lt;&gt;"Ready","PENDING INPUTS",MAX(0,(AI147+AJ147+AK147)-AO147))</f>
        <v>0</v>
      </c>
      <c r="AQ147" s="3">
        <f>IF(Inputs!$B$27&lt;&gt;"Ready","PENDING INPUTS",AX146)</f>
        <v>0</v>
      </c>
      <c r="AR147" s="3">
        <f>IF(Inputs!$B$27&lt;&gt;"Ready","PENDING INPUTS",IF(A147&lt;=Inputs!$B$6,ROUND(AQ147*Inputs!C18/12,2),0))</f>
        <v>0</v>
      </c>
      <c r="AS147" s="3">
        <f>IF(Inputs!$B$27&lt;&gt;"Ready","PENDING INPUTS",IF(AND(A147&lt;=Inputs!$B$6,AQ147&gt;0),Inputs!G18,0))</f>
        <v>0</v>
      </c>
      <c r="AT147" s="3">
        <f>IF(Inputs!$B$27&lt;&gt;"Ready","PENDING INPUTS",IF(A147&gt;Inputs!$B$6,0,MIN((AQ147+AR147+AS147),IF(Inputs!H18=1,Inputs!D18,MAX(Inputs!F18,ROUND(AQ147*Inputs!E18+AR147+AS147,2))))))</f>
        <v>0</v>
      </c>
      <c r="AU147">
        <f>IF(Inputs!$B$27&lt;&gt;"Ready","PENDING INPUTS",IF(AQ147&lt;=0,99,1+IF(AND(K147&gt;0,OR(K147&lt;AQ147,AND(K147=AQ147,0&lt;4))),1,0)+IF(AND(S147&gt;0,OR(S147&lt;AQ147,AND(S147=AQ147,1&lt;4))),1,0)+IF(AND(AA147&gt;0,OR(AA147&lt;AQ147,AND(AA147=AQ147,2&lt;4))),1,0)+IF(AND(AI147&gt;0,OR(AI147&lt;AQ147,AND(AI147=AQ147,3&lt;4))),1,0)+IF(AND(AY147&gt;0,OR(AY147&lt;AQ147,AND(AY147=AQ147,5&lt;4))),1,0)+IF(AND(BG147&gt;0,OR(BG147&lt;AQ147,AND(BG147=AQ147,6&lt;4))),1,0)+IF(AND(BO147&gt;0,OR(BO147&lt;AQ147,AND(BO147=AQ147,7&lt;4))),1,0)+IF(AND(BW147&gt;0,OR(BW147&lt;AQ147,AND(BW147=AQ147,8&lt;4))),1,0)+IF(AND(CE147&gt;0,OR(CE147&lt;AQ147,AND(CE147=AQ147,9&lt;4))),1,0)))</f>
        <v>99</v>
      </c>
      <c r="AV147" s="3">
        <f>IF(Inputs!$B$27&lt;&gt;"Ready","PENDING INPUTS",IF(A147&gt;Inputs!$B$6,0,MIN(MAX(0,(AQ147+AR147+AS147)-AT147),MAX(0,C147-D147-(IF(O147&lt;AU147,K147+L147+M147-N147,0)+IF(W147&lt;AU147,S147+T147+U147-V147,0)+IF(AE147&lt;AU147,AA147+AB147+AC147-AD147,0)+IF(AM147&lt;AU147,AI147+AJ147+AK147-AL147,0)+IF(AU147&lt;AU147,AQ147+AR147+AS147-AT147,0)+IF(BC147&lt;AU147,AY147+AZ147+BA147-BB147,0)+IF(BK147&lt;AU147,BG147+BH147+BI147-BJ147,0)+IF(BS147&lt;AU147,BO147+BP147+BQ147-BR147,0)+IF(CA147&lt;AU147,BW147+BX147+BY147-BZ147,0)+IF(CI147&lt;AU147,CE147+CF147+CG147-CH147,0))))))</f>
        <v>0</v>
      </c>
      <c r="AW147" s="3">
        <f>IF(Inputs!$B$27&lt;&gt;"Ready","PENDING INPUTS",MIN((AQ147+AR147+AS147),IF(D147&gt;C147,IF(D147=0,0,AT147*C147/D147),AT147+AV147)))</f>
        <v>0</v>
      </c>
      <c r="AX147" s="3">
        <f>IF(Inputs!$B$27&lt;&gt;"Ready","PENDING INPUTS",MAX(0,(AQ147+AR147+AS147)-AW147))</f>
        <v>0</v>
      </c>
      <c r="AY147" s="3">
        <f>IF(Inputs!$B$27&lt;&gt;"Ready","PENDING INPUTS",BF146)</f>
        <v>0</v>
      </c>
      <c r="AZ147" s="3">
        <f>IF(Inputs!$B$27&lt;&gt;"Ready","PENDING INPUTS",IF(A147&lt;=Inputs!$B$6,ROUND(AY147*Inputs!C19/12,2),0))</f>
        <v>0</v>
      </c>
      <c r="BA147" s="3">
        <f>IF(Inputs!$B$27&lt;&gt;"Ready","PENDING INPUTS",IF(AND(A147&lt;=Inputs!$B$6,AY147&gt;0),Inputs!G19,0))</f>
        <v>0</v>
      </c>
      <c r="BB147" s="3">
        <f>IF(Inputs!$B$27&lt;&gt;"Ready","PENDING INPUTS",IF(A147&gt;Inputs!$B$6,0,MIN((AY147+AZ147+BA147),IF(Inputs!H19=1,Inputs!D19,MAX(Inputs!F19,ROUND(AY147*Inputs!E19+AZ147+BA147,2))))))</f>
        <v>0</v>
      </c>
      <c r="BC147">
        <f>IF(Inputs!$B$27&lt;&gt;"Ready","PENDING INPUTS",IF(AY147&lt;=0,99,1+IF(AND(K147&gt;0,OR(K147&lt;AY147,AND(K147=AY147,0&lt;5))),1,0)+IF(AND(S147&gt;0,OR(S147&lt;AY147,AND(S147=AY147,1&lt;5))),1,0)+IF(AND(AA147&gt;0,OR(AA147&lt;AY147,AND(AA147=AY147,2&lt;5))),1,0)+IF(AND(AI147&gt;0,OR(AI147&lt;AY147,AND(AI147=AY147,3&lt;5))),1,0)+IF(AND(AQ147&gt;0,OR(AQ147&lt;AY147,AND(AQ147=AY147,4&lt;5))),1,0)+IF(AND(BG147&gt;0,OR(BG147&lt;AY147,AND(BG147=AY147,6&lt;5))),1,0)+IF(AND(BO147&gt;0,OR(BO147&lt;AY147,AND(BO147=AY147,7&lt;5))),1,0)+IF(AND(BW147&gt;0,OR(BW147&lt;AY147,AND(BW147=AY147,8&lt;5))),1,0)+IF(AND(CE147&gt;0,OR(CE147&lt;AY147,AND(CE147=AY147,9&lt;5))),1,0)))</f>
        <v>99</v>
      </c>
      <c r="BD147" s="3">
        <f>IF(Inputs!$B$27&lt;&gt;"Ready","PENDING INPUTS",IF(A147&gt;Inputs!$B$6,0,MIN(MAX(0,(AY147+AZ147+BA147)-BB147),MAX(0,C147-D147-(IF(O147&lt;BC147,K147+L147+M147-N147,0)+IF(W147&lt;BC147,S147+T147+U147-V147,0)+IF(AE147&lt;BC147,AA147+AB147+AC147-AD147,0)+IF(AM147&lt;BC147,AI147+AJ147+AK147-AL147,0)+IF(AU147&lt;BC147,AQ147+AR147+AS147-AT147,0)+IF(BC147&lt;BC147,AY147+AZ147+BA147-BB147,0)+IF(BK147&lt;BC147,BG147+BH147+BI147-BJ147,0)+IF(BS147&lt;BC147,BO147+BP147+BQ147-BR147,0)+IF(CA147&lt;BC147,BW147+BX147+BY147-BZ147,0)+IF(CI147&lt;BC147,CE147+CF147+CG147-CH147,0))))))</f>
        <v>0</v>
      </c>
      <c r="BE147" s="3">
        <f>IF(Inputs!$B$27&lt;&gt;"Ready","PENDING INPUTS",MIN((AY147+AZ147+BA147),IF(D147&gt;C147,IF(D147=0,0,BB147*C147/D147),BB147+BD147)))</f>
        <v>0</v>
      </c>
      <c r="BF147" s="3">
        <f>IF(Inputs!$B$27&lt;&gt;"Ready","PENDING INPUTS",MAX(0,(AY147+AZ147+BA147)-BE147))</f>
        <v>0</v>
      </c>
      <c r="BG147" s="3">
        <f>IF(Inputs!$B$27&lt;&gt;"Ready","PENDING INPUTS",BN146)</f>
        <v>0</v>
      </c>
      <c r="BH147" s="3">
        <f>IF(Inputs!$B$27&lt;&gt;"Ready","PENDING INPUTS",IF(A147&lt;=Inputs!$B$6,ROUND(BG147*Inputs!C20/12,2),0))</f>
        <v>0</v>
      </c>
      <c r="BI147" s="3">
        <f>IF(Inputs!$B$27&lt;&gt;"Ready","PENDING INPUTS",IF(AND(A147&lt;=Inputs!$B$6,BG147&gt;0),Inputs!G20,0))</f>
        <v>0</v>
      </c>
      <c r="BJ147" s="3">
        <f>IF(Inputs!$B$27&lt;&gt;"Ready","PENDING INPUTS",IF(A147&gt;Inputs!$B$6,0,MIN((BG147+BH147+BI147),IF(Inputs!H20=1,Inputs!D20,MAX(Inputs!F20,ROUND(BG147*Inputs!E20+BH147+BI147,2))))))</f>
        <v>0</v>
      </c>
      <c r="BK147">
        <f>IF(Inputs!$B$27&lt;&gt;"Ready","PENDING INPUTS",IF(BG147&lt;=0,99,1+IF(AND(K147&gt;0,OR(K147&lt;BG147,AND(K147=BG147,0&lt;6))),1,0)+IF(AND(S147&gt;0,OR(S147&lt;BG147,AND(S147=BG147,1&lt;6))),1,0)+IF(AND(AA147&gt;0,OR(AA147&lt;BG147,AND(AA147=BG147,2&lt;6))),1,0)+IF(AND(AI147&gt;0,OR(AI147&lt;BG147,AND(AI147=BG147,3&lt;6))),1,0)+IF(AND(AQ147&gt;0,OR(AQ147&lt;BG147,AND(AQ147=BG147,4&lt;6))),1,0)+IF(AND(AY147&gt;0,OR(AY147&lt;BG147,AND(AY147=BG147,5&lt;6))),1,0)+IF(AND(BO147&gt;0,OR(BO147&lt;BG147,AND(BO147=BG147,7&lt;6))),1,0)+IF(AND(BW147&gt;0,OR(BW147&lt;BG147,AND(BW147=BG147,8&lt;6))),1,0)+IF(AND(CE147&gt;0,OR(CE147&lt;BG147,AND(CE147=BG147,9&lt;6))),1,0)))</f>
        <v>99</v>
      </c>
      <c r="BL147" s="3">
        <f>IF(Inputs!$B$27&lt;&gt;"Ready","PENDING INPUTS",IF(A147&gt;Inputs!$B$6,0,MIN(MAX(0,(BG147+BH147+BI147)-BJ147),MAX(0,C147-D147-(IF(O147&lt;BK147,K147+L147+M147-N147,0)+IF(W147&lt;BK147,S147+T147+U147-V147,0)+IF(AE147&lt;BK147,AA147+AB147+AC147-AD147,0)+IF(AM147&lt;BK147,AI147+AJ147+AK147-AL147,0)+IF(AU147&lt;BK147,AQ147+AR147+AS147-AT147,0)+IF(BC147&lt;BK147,AY147+AZ147+BA147-BB147,0)+IF(BK147&lt;BK147,BG147+BH147+BI147-BJ147,0)+IF(BS147&lt;BK147,BO147+BP147+BQ147-BR147,0)+IF(CA147&lt;BK147,BW147+BX147+BY147-BZ147,0)+IF(CI147&lt;BK147,CE147+CF147+CG147-CH147,0))))))</f>
        <v>0</v>
      </c>
      <c r="BM147" s="3">
        <f>IF(Inputs!$B$27&lt;&gt;"Ready","PENDING INPUTS",MIN((BG147+BH147+BI147),IF(D147&gt;C147,IF(D147=0,0,BJ147*C147/D147),BJ147+BL147)))</f>
        <v>0</v>
      </c>
      <c r="BN147" s="3">
        <f>IF(Inputs!$B$27&lt;&gt;"Ready","PENDING INPUTS",MAX(0,(BG147+BH147+BI147)-BM147))</f>
        <v>0</v>
      </c>
      <c r="BO147" s="3">
        <f>IF(Inputs!$B$27&lt;&gt;"Ready","PENDING INPUTS",BV146)</f>
        <v>0</v>
      </c>
      <c r="BP147" s="3">
        <f>IF(Inputs!$B$27&lt;&gt;"Ready","PENDING INPUTS",IF(A147&lt;=Inputs!$B$6,ROUND(BO147*Inputs!C21/12,2),0))</f>
        <v>0</v>
      </c>
      <c r="BQ147" s="3">
        <f>IF(Inputs!$B$27&lt;&gt;"Ready","PENDING INPUTS",IF(AND(A147&lt;=Inputs!$B$6,BO147&gt;0),Inputs!G21,0))</f>
        <v>0</v>
      </c>
      <c r="BR147" s="3">
        <f>IF(Inputs!$B$27&lt;&gt;"Ready","PENDING INPUTS",IF(A147&gt;Inputs!$B$6,0,MIN((BO147+BP147+BQ147),IF(Inputs!H21=1,Inputs!D21,MAX(Inputs!F21,ROUND(BO147*Inputs!E21+BP147+BQ147,2))))))</f>
        <v>0</v>
      </c>
      <c r="BS147">
        <f>IF(Inputs!$B$27&lt;&gt;"Ready","PENDING INPUTS",IF(BO147&lt;=0,99,1+IF(AND(K147&gt;0,OR(K147&lt;BO147,AND(K147=BO147,0&lt;7))),1,0)+IF(AND(S147&gt;0,OR(S147&lt;BO147,AND(S147=BO147,1&lt;7))),1,0)+IF(AND(AA147&gt;0,OR(AA147&lt;BO147,AND(AA147=BO147,2&lt;7))),1,0)+IF(AND(AI147&gt;0,OR(AI147&lt;BO147,AND(AI147=BO147,3&lt;7))),1,0)+IF(AND(AQ147&gt;0,OR(AQ147&lt;BO147,AND(AQ147=BO147,4&lt;7))),1,0)+IF(AND(AY147&gt;0,OR(AY147&lt;BO147,AND(AY147=BO147,5&lt;7))),1,0)+IF(AND(BG147&gt;0,OR(BG147&lt;BO147,AND(BG147=BO147,6&lt;7))),1,0)+IF(AND(BW147&gt;0,OR(BW147&lt;BO147,AND(BW147=BO147,8&lt;7))),1,0)+IF(AND(CE147&gt;0,OR(CE147&lt;BO147,AND(CE147=BO147,9&lt;7))),1,0)))</f>
        <v>99</v>
      </c>
      <c r="BT147" s="3">
        <f>IF(Inputs!$B$27&lt;&gt;"Ready","PENDING INPUTS",IF(A147&gt;Inputs!$B$6,0,MIN(MAX(0,(BO147+BP147+BQ147)-BR147),MAX(0,C147-D147-(IF(O147&lt;BS147,K147+L147+M147-N147,0)+IF(W147&lt;BS147,S147+T147+U147-V147,0)+IF(AE147&lt;BS147,AA147+AB147+AC147-AD147,0)+IF(AM147&lt;BS147,AI147+AJ147+AK147-AL147,0)+IF(AU147&lt;BS147,AQ147+AR147+AS147-AT147,0)+IF(BC147&lt;BS147,AY147+AZ147+BA147-BB147,0)+IF(BK147&lt;BS147,BG147+BH147+BI147-BJ147,0)+IF(BS147&lt;BS147,BO147+BP147+BQ147-BR147,0)+IF(CA147&lt;BS147,BW147+BX147+BY147-BZ147,0)+IF(CI147&lt;BS147,CE147+CF147+CG147-CH147,0))))))</f>
        <v>0</v>
      </c>
      <c r="BU147" s="3">
        <f>IF(Inputs!$B$27&lt;&gt;"Ready","PENDING INPUTS",MIN((BO147+BP147+BQ147),IF(D147&gt;C147,IF(D147=0,0,BR147*C147/D147),BR147+BT147)))</f>
        <v>0</v>
      </c>
      <c r="BV147" s="3">
        <f>IF(Inputs!$B$27&lt;&gt;"Ready","PENDING INPUTS",MAX(0,(BO147+BP147+BQ147)-BU147))</f>
        <v>0</v>
      </c>
      <c r="BW147" s="3">
        <f>IF(Inputs!$B$27&lt;&gt;"Ready","PENDING INPUTS",CD146)</f>
        <v>0</v>
      </c>
      <c r="BX147" s="3">
        <f>IF(Inputs!$B$27&lt;&gt;"Ready","PENDING INPUTS",IF(A147&lt;=Inputs!$B$6,ROUND(BW147*Inputs!C22/12,2),0))</f>
        <v>0</v>
      </c>
      <c r="BY147" s="3">
        <f>IF(Inputs!$B$27&lt;&gt;"Ready","PENDING INPUTS",IF(AND(A147&lt;=Inputs!$B$6,BW147&gt;0),Inputs!G22,0))</f>
        <v>0</v>
      </c>
      <c r="BZ147" s="3">
        <f>IF(Inputs!$B$27&lt;&gt;"Ready","PENDING INPUTS",IF(A147&gt;Inputs!$B$6,0,MIN((BW147+BX147+BY147),IF(Inputs!H22=1,Inputs!D22,MAX(Inputs!F22,ROUND(BW147*Inputs!E22+BX147+BY147,2))))))</f>
        <v>0</v>
      </c>
      <c r="CA147">
        <f>IF(Inputs!$B$27&lt;&gt;"Ready","PENDING INPUTS",IF(BW147&lt;=0,99,1+IF(AND(K147&gt;0,OR(K147&lt;BW147,AND(K147=BW147,0&lt;8))),1,0)+IF(AND(S147&gt;0,OR(S147&lt;BW147,AND(S147=BW147,1&lt;8))),1,0)+IF(AND(AA147&gt;0,OR(AA147&lt;BW147,AND(AA147=BW147,2&lt;8))),1,0)+IF(AND(AI147&gt;0,OR(AI147&lt;BW147,AND(AI147=BW147,3&lt;8))),1,0)+IF(AND(AQ147&gt;0,OR(AQ147&lt;BW147,AND(AQ147=BW147,4&lt;8))),1,0)+IF(AND(AY147&gt;0,OR(AY147&lt;BW147,AND(AY147=BW147,5&lt;8))),1,0)+IF(AND(BG147&gt;0,OR(BG147&lt;BW147,AND(BG147=BW147,6&lt;8))),1,0)+IF(AND(BO147&gt;0,OR(BO147&lt;BW147,AND(BO147=BW147,7&lt;8))),1,0)+IF(AND(CE147&gt;0,OR(CE147&lt;BW147,AND(CE147=BW147,9&lt;8))),1,0)))</f>
        <v>99</v>
      </c>
      <c r="CB147" s="3">
        <f>IF(Inputs!$B$27&lt;&gt;"Ready","PENDING INPUTS",IF(A147&gt;Inputs!$B$6,0,MIN(MAX(0,(BW147+BX147+BY147)-BZ147),MAX(0,C147-D147-(IF(O147&lt;CA147,K147+L147+M147-N147,0)+IF(W147&lt;CA147,S147+T147+U147-V147,0)+IF(AE147&lt;CA147,AA147+AB147+AC147-AD147,0)+IF(AM147&lt;CA147,AI147+AJ147+AK147-AL147,0)+IF(AU147&lt;CA147,AQ147+AR147+AS147-AT147,0)+IF(BC147&lt;CA147,AY147+AZ147+BA147-BB147,0)+IF(BK147&lt;CA147,BG147+BH147+BI147-BJ147,0)+IF(BS147&lt;CA147,BO147+BP147+BQ147-BR147,0)+IF(CA147&lt;CA147,BW147+BX147+BY147-BZ147,0)+IF(CI147&lt;CA147,CE147+CF147+CG147-CH147,0))))))</f>
        <v>0</v>
      </c>
      <c r="CC147" s="3">
        <f>IF(Inputs!$B$27&lt;&gt;"Ready","PENDING INPUTS",MIN((BW147+BX147+BY147),IF(D147&gt;C147,IF(D147=0,0,BZ147*C147/D147),BZ147+CB147)))</f>
        <v>0</v>
      </c>
      <c r="CD147" s="3">
        <f>IF(Inputs!$B$27&lt;&gt;"Ready","PENDING INPUTS",MAX(0,(BW147+BX147+BY147)-CC147))</f>
        <v>0</v>
      </c>
      <c r="CE147" s="3">
        <f>IF(Inputs!$B$27&lt;&gt;"Ready","PENDING INPUTS",CL146)</f>
        <v>0</v>
      </c>
      <c r="CF147" s="3">
        <f>IF(Inputs!$B$27&lt;&gt;"Ready","PENDING INPUTS",IF(A147&lt;=Inputs!$B$6,ROUND(CE147*Inputs!C23/12,2),0))</f>
        <v>0</v>
      </c>
      <c r="CG147" s="3">
        <f>IF(Inputs!$B$27&lt;&gt;"Ready","PENDING INPUTS",IF(AND(A147&lt;=Inputs!$B$6,CE147&gt;0),Inputs!G23,0))</f>
        <v>0</v>
      </c>
      <c r="CH147" s="3">
        <f>IF(Inputs!$B$27&lt;&gt;"Ready","PENDING INPUTS",IF(A147&gt;Inputs!$B$6,0,MIN((CE147+CF147+CG147),IF(Inputs!H23=1,Inputs!D23,MAX(Inputs!F23,ROUND(CE147*Inputs!E23+CF147+CG147,2))))))</f>
        <v>0</v>
      </c>
      <c r="CI147">
        <f>IF(Inputs!$B$27&lt;&gt;"Ready","PENDING INPUTS",IF(CE147&lt;=0,99,1+IF(AND(K147&gt;0,OR(K147&lt;CE147,AND(K147=CE147,0&lt;9))),1,0)+IF(AND(S147&gt;0,OR(S147&lt;CE147,AND(S147=CE147,1&lt;9))),1,0)+IF(AND(AA147&gt;0,OR(AA147&lt;CE147,AND(AA147=CE147,2&lt;9))),1,0)+IF(AND(AI147&gt;0,OR(AI147&lt;CE147,AND(AI147=CE147,3&lt;9))),1,0)+IF(AND(AQ147&gt;0,OR(AQ147&lt;CE147,AND(AQ147=CE147,4&lt;9))),1,0)+IF(AND(AY147&gt;0,OR(AY147&lt;CE147,AND(AY147=CE147,5&lt;9))),1,0)+IF(AND(BG147&gt;0,OR(BG147&lt;CE147,AND(BG147=CE147,6&lt;9))),1,0)+IF(AND(BO147&gt;0,OR(BO147&lt;CE147,AND(BO147=CE147,7&lt;9))),1,0)+IF(AND(BW147&gt;0,OR(BW147&lt;CE147,AND(BW147=CE147,8&lt;9))),1,0)))</f>
        <v>99</v>
      </c>
      <c r="CJ147" s="3">
        <f>IF(Inputs!$B$27&lt;&gt;"Ready","PENDING INPUTS",IF(A147&gt;Inputs!$B$6,0,MIN(MAX(0,(CE147+CF147+CG147)-CH147),MAX(0,C147-D147-(IF(O147&lt;CI147,K147+L147+M147-N147,0)+IF(W147&lt;CI147,S147+T147+U147-V147,0)+IF(AE147&lt;CI147,AA147+AB147+AC147-AD147,0)+IF(AM147&lt;CI147,AI147+AJ147+AK147-AL147,0)+IF(AU147&lt;CI147,AQ147+AR147+AS147-AT147,0)+IF(BC147&lt;CI147,AY147+AZ147+BA147-BB147,0)+IF(BK147&lt;CI147,BG147+BH147+BI147-BJ147,0)+IF(BS147&lt;CI147,BO147+BP147+BQ147-BR147,0)+IF(CA147&lt;CI147,BW147+BX147+BY147-BZ147,0)+IF(CI147&lt;CI147,CE147+CF147+CG147-CH147,0))))))</f>
        <v>0</v>
      </c>
      <c r="CK147" s="3">
        <f>IF(Inputs!$B$27&lt;&gt;"Ready","PENDING INPUTS",MIN((CE147+CF147+CG147),IF(D147&gt;C147,IF(D147=0,0,CH147*C147/D147),CH147+CJ147)))</f>
        <v>0</v>
      </c>
      <c r="CL147" s="3">
        <f>IF(Inputs!$B$27&lt;&gt;"Ready","PENDING INPUTS",MAX(0,(CE147+CF147+CG147)-CK147))</f>
        <v>0</v>
      </c>
    </row>
    <row r="148" spans="1:90" ht="27.95" customHeight="1" x14ac:dyDescent="0.25">
      <c r="A148">
        <v>144</v>
      </c>
      <c r="B148" s="13">
        <f>IF(Inputs!$B$27&lt;&gt;"Ready","PENDING INPUTS",EDATE(Inputs!$B$5,A148-1))</f>
        <v>50649</v>
      </c>
      <c r="C148" s="3">
        <f>IF(Inputs!$B$27&lt;&gt;"Ready","PENDING INPUTS",IF(A148&lt;=Inputs!$B$6,MAX(0,Inputs!$B$4+IF(A148=Inputs!$B$7,Inputs!$B$8,0)+IF(A148=Inputs!$B$9,Inputs!$B$10,0)),0))</f>
        <v>0</v>
      </c>
      <c r="D148" s="3">
        <f>IF(Inputs!$B$27&lt;&gt;"Ready","PENDING INPUTS",SUM(N148,V148,AD148,AL148,AT148,BB148,BJ148,BR148,BZ148,CH148))</f>
        <v>0</v>
      </c>
      <c r="E148" s="3">
        <f>IF(Inputs!$B$27&lt;&gt;"Ready","PENDING INPUTS",MAX(0,D148-C148))</f>
        <v>0</v>
      </c>
      <c r="F148" s="3">
        <f>IF(Inputs!$B$27&lt;&gt;"Ready","PENDING INPUTS",SUM(Q148,Y148,AG148,AO148,AW148,BE148,BM148,BU148,CC148,CK148))</f>
        <v>0</v>
      </c>
      <c r="G148" s="3">
        <f>IF(Inputs!$B$27&lt;&gt;"Ready","PENDING INPUTS",SUM(L148,T148,AB148,AJ148,AR148,AZ148,BH148,BP148,BX148,CF148))</f>
        <v>0</v>
      </c>
      <c r="H148" s="3">
        <f>IF(Inputs!$B$27&lt;&gt;"Ready","PENDING INPUTS",SUM(M148,U148,AC148,AK148,AS148,BA148,BI148,BQ148,BY148,CG148))</f>
        <v>0</v>
      </c>
      <c r="I148" s="3">
        <f>IF(Inputs!$B$27&lt;&gt;"Ready","PENDING INPUTS",SUM(R148,Z148,AH148,AP148,AX148,BF148,BN148,BV148,CD148,CL148))</f>
        <v>0</v>
      </c>
      <c r="J148" t="str">
        <f>IF(Inputs!$B$27&lt;&gt;"Ready","PENDING INPUTS",IF(A148&gt;Inputs!$B$6,"Beyond horizon",IF(E148&gt;0.005,"MINIMUM SHORTFALL",IF(I148&lt;0.005,"Paid off","In progress"))))</f>
        <v>Beyond horizon</v>
      </c>
      <c r="K148" s="3">
        <f>IF(Inputs!$B$27&lt;&gt;"Ready","PENDING INPUTS",R147)</f>
        <v>0</v>
      </c>
      <c r="L148" s="3">
        <f>IF(Inputs!$B$27&lt;&gt;"Ready","PENDING INPUTS",IF(A148&lt;=Inputs!$B$6,ROUND(K148*Inputs!C14/12,2),0))</f>
        <v>0</v>
      </c>
      <c r="M148" s="3">
        <f>IF(Inputs!$B$27&lt;&gt;"Ready","PENDING INPUTS",IF(AND(A148&lt;=Inputs!$B$6,K148&gt;0),Inputs!G14,0))</f>
        <v>0</v>
      </c>
      <c r="N148" s="3">
        <f>IF(Inputs!$B$27&lt;&gt;"Ready","PENDING INPUTS",IF(A148&gt;Inputs!$B$6,0,MIN((K148+L148+M148),IF(Inputs!H14=1,Inputs!D14,MAX(Inputs!F14,ROUND(K148*Inputs!E14+L148+M148,2))))))</f>
        <v>0</v>
      </c>
      <c r="O148">
        <f>IF(Inputs!$B$27&lt;&gt;"Ready","PENDING INPUTS",IF(K148&lt;=0,99,1+IF(AND(S148&gt;0,OR(S148&lt;K148,AND(S148=K148,1&lt;0))),1,0)+IF(AND(AA148&gt;0,OR(AA148&lt;K148,AND(AA148=K148,2&lt;0))),1,0)+IF(AND(AI148&gt;0,OR(AI148&lt;K148,AND(AI148=K148,3&lt;0))),1,0)+IF(AND(AQ148&gt;0,OR(AQ148&lt;K148,AND(AQ148=K148,4&lt;0))),1,0)+IF(AND(AY148&gt;0,OR(AY148&lt;K148,AND(AY148=K148,5&lt;0))),1,0)+IF(AND(BG148&gt;0,OR(BG148&lt;K148,AND(BG148=K148,6&lt;0))),1,0)+IF(AND(BO148&gt;0,OR(BO148&lt;K148,AND(BO148=K148,7&lt;0))),1,0)+IF(AND(BW148&gt;0,OR(BW148&lt;K148,AND(BW148=K148,8&lt;0))),1,0)+IF(AND(CE148&gt;0,OR(CE148&lt;K148,AND(CE148=K148,9&lt;0))),1,0)))</f>
        <v>99</v>
      </c>
      <c r="P148" s="3">
        <f>IF(Inputs!$B$27&lt;&gt;"Ready","PENDING INPUTS",IF(A148&gt;Inputs!$B$6,0,MIN(MAX(0,(K148+L148+M148)-N148),MAX(0,C148-D148-(IF(O148&lt;O148,K148+L148+M148-N148,0)+IF(W148&lt;O148,S148+T148+U148-V148,0)+IF(AE148&lt;O148,AA148+AB148+AC148-AD148,0)+IF(AM148&lt;O148,AI148+AJ148+AK148-AL148,0)+IF(AU148&lt;O148,AQ148+AR148+AS148-AT148,0)+IF(BC148&lt;O148,AY148+AZ148+BA148-BB148,0)+IF(BK148&lt;O148,BG148+BH148+BI148-BJ148,0)+IF(BS148&lt;O148,BO148+BP148+BQ148-BR148,0)+IF(CA148&lt;O148,BW148+BX148+BY148-BZ148,0)+IF(CI148&lt;O148,CE148+CF148+CG148-CH148,0))))))</f>
        <v>0</v>
      </c>
      <c r="Q148" s="3">
        <f>IF(Inputs!$B$27&lt;&gt;"Ready","PENDING INPUTS",MIN((K148+L148+M148),IF(D148&gt;C148,IF(D148=0,0,N148*C148/D148),N148+P148)))</f>
        <v>0</v>
      </c>
      <c r="R148" s="3">
        <f>IF(Inputs!$B$27&lt;&gt;"Ready","PENDING INPUTS",MAX(0,(K148+L148+M148)-Q148))</f>
        <v>0</v>
      </c>
      <c r="S148" s="3">
        <f>IF(Inputs!$B$27&lt;&gt;"Ready","PENDING INPUTS",Z147)</f>
        <v>0</v>
      </c>
      <c r="T148" s="3">
        <f>IF(Inputs!$B$27&lt;&gt;"Ready","PENDING INPUTS",IF(A148&lt;=Inputs!$B$6,ROUND(S148*Inputs!C15/12,2),0))</f>
        <v>0</v>
      </c>
      <c r="U148" s="3">
        <f>IF(Inputs!$B$27&lt;&gt;"Ready","PENDING INPUTS",IF(AND(A148&lt;=Inputs!$B$6,S148&gt;0),Inputs!G15,0))</f>
        <v>0</v>
      </c>
      <c r="V148" s="3">
        <f>IF(Inputs!$B$27&lt;&gt;"Ready","PENDING INPUTS",IF(A148&gt;Inputs!$B$6,0,MIN((S148+T148+U148),IF(Inputs!H15=1,Inputs!D15,MAX(Inputs!F15,ROUND(S148*Inputs!E15+T148+U148,2))))))</f>
        <v>0</v>
      </c>
      <c r="W148">
        <f>IF(Inputs!$B$27&lt;&gt;"Ready","PENDING INPUTS",IF(S148&lt;=0,99,1+IF(AND(K148&gt;0,OR(K148&lt;S148,AND(K148=S148,0&lt;1))),1,0)+IF(AND(AA148&gt;0,OR(AA148&lt;S148,AND(AA148=S148,2&lt;1))),1,0)+IF(AND(AI148&gt;0,OR(AI148&lt;S148,AND(AI148=S148,3&lt;1))),1,0)+IF(AND(AQ148&gt;0,OR(AQ148&lt;S148,AND(AQ148=S148,4&lt;1))),1,0)+IF(AND(AY148&gt;0,OR(AY148&lt;S148,AND(AY148=S148,5&lt;1))),1,0)+IF(AND(BG148&gt;0,OR(BG148&lt;S148,AND(BG148=S148,6&lt;1))),1,0)+IF(AND(BO148&gt;0,OR(BO148&lt;S148,AND(BO148=S148,7&lt;1))),1,0)+IF(AND(BW148&gt;0,OR(BW148&lt;S148,AND(BW148=S148,8&lt;1))),1,0)+IF(AND(CE148&gt;0,OR(CE148&lt;S148,AND(CE148=S148,9&lt;1))),1,0)))</f>
        <v>99</v>
      </c>
      <c r="X148" s="3">
        <f>IF(Inputs!$B$27&lt;&gt;"Ready","PENDING INPUTS",IF(A148&gt;Inputs!$B$6,0,MIN(MAX(0,(S148+T148+U148)-V148),MAX(0,C148-D148-(IF(O148&lt;W148,K148+L148+M148-N148,0)+IF(W148&lt;W148,S148+T148+U148-V148,0)+IF(AE148&lt;W148,AA148+AB148+AC148-AD148,0)+IF(AM148&lt;W148,AI148+AJ148+AK148-AL148,0)+IF(AU148&lt;W148,AQ148+AR148+AS148-AT148,0)+IF(BC148&lt;W148,AY148+AZ148+BA148-BB148,0)+IF(BK148&lt;W148,BG148+BH148+BI148-BJ148,0)+IF(BS148&lt;W148,BO148+BP148+BQ148-BR148,0)+IF(CA148&lt;W148,BW148+BX148+BY148-BZ148,0)+IF(CI148&lt;W148,CE148+CF148+CG148-CH148,0))))))</f>
        <v>0</v>
      </c>
      <c r="Y148" s="3">
        <f>IF(Inputs!$B$27&lt;&gt;"Ready","PENDING INPUTS",MIN((S148+T148+U148),IF(D148&gt;C148,IF(D148=0,0,V148*C148/D148),V148+X148)))</f>
        <v>0</v>
      </c>
      <c r="Z148" s="3">
        <f>IF(Inputs!$B$27&lt;&gt;"Ready","PENDING INPUTS",MAX(0,(S148+T148+U148)-Y148))</f>
        <v>0</v>
      </c>
      <c r="AA148" s="3">
        <f>IF(Inputs!$B$27&lt;&gt;"Ready","PENDING INPUTS",AH147)</f>
        <v>0</v>
      </c>
      <c r="AB148" s="3">
        <f>IF(Inputs!$B$27&lt;&gt;"Ready","PENDING INPUTS",IF(A148&lt;=Inputs!$B$6,ROUND(AA148*Inputs!C16/12,2),0))</f>
        <v>0</v>
      </c>
      <c r="AC148" s="3">
        <f>IF(Inputs!$B$27&lt;&gt;"Ready","PENDING INPUTS",IF(AND(A148&lt;=Inputs!$B$6,AA148&gt;0),Inputs!G16,0))</f>
        <v>0</v>
      </c>
      <c r="AD148" s="3">
        <f>IF(Inputs!$B$27&lt;&gt;"Ready","PENDING INPUTS",IF(A148&gt;Inputs!$B$6,0,MIN((AA148+AB148+AC148),IF(Inputs!H16=1,Inputs!D16,MAX(Inputs!F16,ROUND(AA148*Inputs!E16+AB148+AC148,2))))))</f>
        <v>0</v>
      </c>
      <c r="AE148">
        <f>IF(Inputs!$B$27&lt;&gt;"Ready","PENDING INPUTS",IF(AA148&lt;=0,99,1+IF(AND(K148&gt;0,OR(K148&lt;AA148,AND(K148=AA148,0&lt;2))),1,0)+IF(AND(S148&gt;0,OR(S148&lt;AA148,AND(S148=AA148,1&lt;2))),1,0)+IF(AND(AI148&gt;0,OR(AI148&lt;AA148,AND(AI148=AA148,3&lt;2))),1,0)+IF(AND(AQ148&gt;0,OR(AQ148&lt;AA148,AND(AQ148=AA148,4&lt;2))),1,0)+IF(AND(AY148&gt;0,OR(AY148&lt;AA148,AND(AY148=AA148,5&lt;2))),1,0)+IF(AND(BG148&gt;0,OR(BG148&lt;AA148,AND(BG148=AA148,6&lt;2))),1,0)+IF(AND(BO148&gt;0,OR(BO148&lt;AA148,AND(BO148=AA148,7&lt;2))),1,0)+IF(AND(BW148&gt;0,OR(BW148&lt;AA148,AND(BW148=AA148,8&lt;2))),1,0)+IF(AND(CE148&gt;0,OR(CE148&lt;AA148,AND(CE148=AA148,9&lt;2))),1,0)))</f>
        <v>99</v>
      </c>
      <c r="AF148" s="3">
        <f>IF(Inputs!$B$27&lt;&gt;"Ready","PENDING INPUTS",IF(A148&gt;Inputs!$B$6,0,MIN(MAX(0,(AA148+AB148+AC148)-AD148),MAX(0,C148-D148-(IF(O148&lt;AE148,K148+L148+M148-N148,0)+IF(W148&lt;AE148,S148+T148+U148-V148,0)+IF(AE148&lt;AE148,AA148+AB148+AC148-AD148,0)+IF(AM148&lt;AE148,AI148+AJ148+AK148-AL148,0)+IF(AU148&lt;AE148,AQ148+AR148+AS148-AT148,0)+IF(BC148&lt;AE148,AY148+AZ148+BA148-BB148,0)+IF(BK148&lt;AE148,BG148+BH148+BI148-BJ148,0)+IF(BS148&lt;AE148,BO148+BP148+BQ148-BR148,0)+IF(CA148&lt;AE148,BW148+BX148+BY148-BZ148,0)+IF(CI148&lt;AE148,CE148+CF148+CG148-CH148,0))))))</f>
        <v>0</v>
      </c>
      <c r="AG148" s="3">
        <f>IF(Inputs!$B$27&lt;&gt;"Ready","PENDING INPUTS",MIN((AA148+AB148+AC148),IF(D148&gt;C148,IF(D148=0,0,AD148*C148/D148),AD148+AF148)))</f>
        <v>0</v>
      </c>
      <c r="AH148" s="3">
        <f>IF(Inputs!$B$27&lt;&gt;"Ready","PENDING INPUTS",MAX(0,(AA148+AB148+AC148)-AG148))</f>
        <v>0</v>
      </c>
      <c r="AI148" s="3">
        <f>IF(Inputs!$B$27&lt;&gt;"Ready","PENDING INPUTS",AP147)</f>
        <v>0</v>
      </c>
      <c r="AJ148" s="3">
        <f>IF(Inputs!$B$27&lt;&gt;"Ready","PENDING INPUTS",IF(A148&lt;=Inputs!$B$6,ROUND(AI148*Inputs!C17/12,2),0))</f>
        <v>0</v>
      </c>
      <c r="AK148" s="3">
        <f>IF(Inputs!$B$27&lt;&gt;"Ready","PENDING INPUTS",IF(AND(A148&lt;=Inputs!$B$6,AI148&gt;0),Inputs!G17,0))</f>
        <v>0</v>
      </c>
      <c r="AL148" s="3">
        <f>IF(Inputs!$B$27&lt;&gt;"Ready","PENDING INPUTS",IF(A148&gt;Inputs!$B$6,0,MIN((AI148+AJ148+AK148),IF(Inputs!H17=1,Inputs!D17,MAX(Inputs!F17,ROUND(AI148*Inputs!E17+AJ148+AK148,2))))))</f>
        <v>0</v>
      </c>
      <c r="AM148">
        <f>IF(Inputs!$B$27&lt;&gt;"Ready","PENDING INPUTS",IF(AI148&lt;=0,99,1+IF(AND(K148&gt;0,OR(K148&lt;AI148,AND(K148=AI148,0&lt;3))),1,0)+IF(AND(S148&gt;0,OR(S148&lt;AI148,AND(S148=AI148,1&lt;3))),1,0)+IF(AND(AA148&gt;0,OR(AA148&lt;AI148,AND(AA148=AI148,2&lt;3))),1,0)+IF(AND(AQ148&gt;0,OR(AQ148&lt;AI148,AND(AQ148=AI148,4&lt;3))),1,0)+IF(AND(AY148&gt;0,OR(AY148&lt;AI148,AND(AY148=AI148,5&lt;3))),1,0)+IF(AND(BG148&gt;0,OR(BG148&lt;AI148,AND(BG148=AI148,6&lt;3))),1,0)+IF(AND(BO148&gt;0,OR(BO148&lt;AI148,AND(BO148=AI148,7&lt;3))),1,0)+IF(AND(BW148&gt;0,OR(BW148&lt;AI148,AND(BW148=AI148,8&lt;3))),1,0)+IF(AND(CE148&gt;0,OR(CE148&lt;AI148,AND(CE148=AI148,9&lt;3))),1,0)))</f>
        <v>99</v>
      </c>
      <c r="AN148" s="3">
        <f>IF(Inputs!$B$27&lt;&gt;"Ready","PENDING INPUTS",IF(A148&gt;Inputs!$B$6,0,MIN(MAX(0,(AI148+AJ148+AK148)-AL148),MAX(0,C148-D148-(IF(O148&lt;AM148,K148+L148+M148-N148,0)+IF(W148&lt;AM148,S148+T148+U148-V148,0)+IF(AE148&lt;AM148,AA148+AB148+AC148-AD148,0)+IF(AM148&lt;AM148,AI148+AJ148+AK148-AL148,0)+IF(AU148&lt;AM148,AQ148+AR148+AS148-AT148,0)+IF(BC148&lt;AM148,AY148+AZ148+BA148-BB148,0)+IF(BK148&lt;AM148,BG148+BH148+BI148-BJ148,0)+IF(BS148&lt;AM148,BO148+BP148+BQ148-BR148,0)+IF(CA148&lt;AM148,BW148+BX148+BY148-BZ148,0)+IF(CI148&lt;AM148,CE148+CF148+CG148-CH148,0))))))</f>
        <v>0</v>
      </c>
      <c r="AO148" s="3">
        <f>IF(Inputs!$B$27&lt;&gt;"Ready","PENDING INPUTS",MIN((AI148+AJ148+AK148),IF(D148&gt;C148,IF(D148=0,0,AL148*C148/D148),AL148+AN148)))</f>
        <v>0</v>
      </c>
      <c r="AP148" s="3">
        <f>IF(Inputs!$B$27&lt;&gt;"Ready","PENDING INPUTS",MAX(0,(AI148+AJ148+AK148)-AO148))</f>
        <v>0</v>
      </c>
      <c r="AQ148" s="3">
        <f>IF(Inputs!$B$27&lt;&gt;"Ready","PENDING INPUTS",AX147)</f>
        <v>0</v>
      </c>
      <c r="AR148" s="3">
        <f>IF(Inputs!$B$27&lt;&gt;"Ready","PENDING INPUTS",IF(A148&lt;=Inputs!$B$6,ROUND(AQ148*Inputs!C18/12,2),0))</f>
        <v>0</v>
      </c>
      <c r="AS148" s="3">
        <f>IF(Inputs!$B$27&lt;&gt;"Ready","PENDING INPUTS",IF(AND(A148&lt;=Inputs!$B$6,AQ148&gt;0),Inputs!G18,0))</f>
        <v>0</v>
      </c>
      <c r="AT148" s="3">
        <f>IF(Inputs!$B$27&lt;&gt;"Ready","PENDING INPUTS",IF(A148&gt;Inputs!$B$6,0,MIN((AQ148+AR148+AS148),IF(Inputs!H18=1,Inputs!D18,MAX(Inputs!F18,ROUND(AQ148*Inputs!E18+AR148+AS148,2))))))</f>
        <v>0</v>
      </c>
      <c r="AU148">
        <f>IF(Inputs!$B$27&lt;&gt;"Ready","PENDING INPUTS",IF(AQ148&lt;=0,99,1+IF(AND(K148&gt;0,OR(K148&lt;AQ148,AND(K148=AQ148,0&lt;4))),1,0)+IF(AND(S148&gt;0,OR(S148&lt;AQ148,AND(S148=AQ148,1&lt;4))),1,0)+IF(AND(AA148&gt;0,OR(AA148&lt;AQ148,AND(AA148=AQ148,2&lt;4))),1,0)+IF(AND(AI148&gt;0,OR(AI148&lt;AQ148,AND(AI148=AQ148,3&lt;4))),1,0)+IF(AND(AY148&gt;0,OR(AY148&lt;AQ148,AND(AY148=AQ148,5&lt;4))),1,0)+IF(AND(BG148&gt;0,OR(BG148&lt;AQ148,AND(BG148=AQ148,6&lt;4))),1,0)+IF(AND(BO148&gt;0,OR(BO148&lt;AQ148,AND(BO148=AQ148,7&lt;4))),1,0)+IF(AND(BW148&gt;0,OR(BW148&lt;AQ148,AND(BW148=AQ148,8&lt;4))),1,0)+IF(AND(CE148&gt;0,OR(CE148&lt;AQ148,AND(CE148=AQ148,9&lt;4))),1,0)))</f>
        <v>99</v>
      </c>
      <c r="AV148" s="3">
        <f>IF(Inputs!$B$27&lt;&gt;"Ready","PENDING INPUTS",IF(A148&gt;Inputs!$B$6,0,MIN(MAX(0,(AQ148+AR148+AS148)-AT148),MAX(0,C148-D148-(IF(O148&lt;AU148,K148+L148+M148-N148,0)+IF(W148&lt;AU148,S148+T148+U148-V148,0)+IF(AE148&lt;AU148,AA148+AB148+AC148-AD148,0)+IF(AM148&lt;AU148,AI148+AJ148+AK148-AL148,0)+IF(AU148&lt;AU148,AQ148+AR148+AS148-AT148,0)+IF(BC148&lt;AU148,AY148+AZ148+BA148-BB148,0)+IF(BK148&lt;AU148,BG148+BH148+BI148-BJ148,0)+IF(BS148&lt;AU148,BO148+BP148+BQ148-BR148,0)+IF(CA148&lt;AU148,BW148+BX148+BY148-BZ148,0)+IF(CI148&lt;AU148,CE148+CF148+CG148-CH148,0))))))</f>
        <v>0</v>
      </c>
      <c r="AW148" s="3">
        <f>IF(Inputs!$B$27&lt;&gt;"Ready","PENDING INPUTS",MIN((AQ148+AR148+AS148),IF(D148&gt;C148,IF(D148=0,0,AT148*C148/D148),AT148+AV148)))</f>
        <v>0</v>
      </c>
      <c r="AX148" s="3">
        <f>IF(Inputs!$B$27&lt;&gt;"Ready","PENDING INPUTS",MAX(0,(AQ148+AR148+AS148)-AW148))</f>
        <v>0</v>
      </c>
      <c r="AY148" s="3">
        <f>IF(Inputs!$B$27&lt;&gt;"Ready","PENDING INPUTS",BF147)</f>
        <v>0</v>
      </c>
      <c r="AZ148" s="3">
        <f>IF(Inputs!$B$27&lt;&gt;"Ready","PENDING INPUTS",IF(A148&lt;=Inputs!$B$6,ROUND(AY148*Inputs!C19/12,2),0))</f>
        <v>0</v>
      </c>
      <c r="BA148" s="3">
        <f>IF(Inputs!$B$27&lt;&gt;"Ready","PENDING INPUTS",IF(AND(A148&lt;=Inputs!$B$6,AY148&gt;0),Inputs!G19,0))</f>
        <v>0</v>
      </c>
      <c r="BB148" s="3">
        <f>IF(Inputs!$B$27&lt;&gt;"Ready","PENDING INPUTS",IF(A148&gt;Inputs!$B$6,0,MIN((AY148+AZ148+BA148),IF(Inputs!H19=1,Inputs!D19,MAX(Inputs!F19,ROUND(AY148*Inputs!E19+AZ148+BA148,2))))))</f>
        <v>0</v>
      </c>
      <c r="BC148">
        <f>IF(Inputs!$B$27&lt;&gt;"Ready","PENDING INPUTS",IF(AY148&lt;=0,99,1+IF(AND(K148&gt;0,OR(K148&lt;AY148,AND(K148=AY148,0&lt;5))),1,0)+IF(AND(S148&gt;0,OR(S148&lt;AY148,AND(S148=AY148,1&lt;5))),1,0)+IF(AND(AA148&gt;0,OR(AA148&lt;AY148,AND(AA148=AY148,2&lt;5))),1,0)+IF(AND(AI148&gt;0,OR(AI148&lt;AY148,AND(AI148=AY148,3&lt;5))),1,0)+IF(AND(AQ148&gt;0,OR(AQ148&lt;AY148,AND(AQ148=AY148,4&lt;5))),1,0)+IF(AND(BG148&gt;0,OR(BG148&lt;AY148,AND(BG148=AY148,6&lt;5))),1,0)+IF(AND(BO148&gt;0,OR(BO148&lt;AY148,AND(BO148=AY148,7&lt;5))),1,0)+IF(AND(BW148&gt;0,OR(BW148&lt;AY148,AND(BW148=AY148,8&lt;5))),1,0)+IF(AND(CE148&gt;0,OR(CE148&lt;AY148,AND(CE148=AY148,9&lt;5))),1,0)))</f>
        <v>99</v>
      </c>
      <c r="BD148" s="3">
        <f>IF(Inputs!$B$27&lt;&gt;"Ready","PENDING INPUTS",IF(A148&gt;Inputs!$B$6,0,MIN(MAX(0,(AY148+AZ148+BA148)-BB148),MAX(0,C148-D148-(IF(O148&lt;BC148,K148+L148+M148-N148,0)+IF(W148&lt;BC148,S148+T148+U148-V148,0)+IF(AE148&lt;BC148,AA148+AB148+AC148-AD148,0)+IF(AM148&lt;BC148,AI148+AJ148+AK148-AL148,0)+IF(AU148&lt;BC148,AQ148+AR148+AS148-AT148,0)+IF(BC148&lt;BC148,AY148+AZ148+BA148-BB148,0)+IF(BK148&lt;BC148,BG148+BH148+BI148-BJ148,0)+IF(BS148&lt;BC148,BO148+BP148+BQ148-BR148,0)+IF(CA148&lt;BC148,BW148+BX148+BY148-BZ148,0)+IF(CI148&lt;BC148,CE148+CF148+CG148-CH148,0))))))</f>
        <v>0</v>
      </c>
      <c r="BE148" s="3">
        <f>IF(Inputs!$B$27&lt;&gt;"Ready","PENDING INPUTS",MIN((AY148+AZ148+BA148),IF(D148&gt;C148,IF(D148=0,0,BB148*C148/D148),BB148+BD148)))</f>
        <v>0</v>
      </c>
      <c r="BF148" s="3">
        <f>IF(Inputs!$B$27&lt;&gt;"Ready","PENDING INPUTS",MAX(0,(AY148+AZ148+BA148)-BE148))</f>
        <v>0</v>
      </c>
      <c r="BG148" s="3">
        <f>IF(Inputs!$B$27&lt;&gt;"Ready","PENDING INPUTS",BN147)</f>
        <v>0</v>
      </c>
      <c r="BH148" s="3">
        <f>IF(Inputs!$B$27&lt;&gt;"Ready","PENDING INPUTS",IF(A148&lt;=Inputs!$B$6,ROUND(BG148*Inputs!C20/12,2),0))</f>
        <v>0</v>
      </c>
      <c r="BI148" s="3">
        <f>IF(Inputs!$B$27&lt;&gt;"Ready","PENDING INPUTS",IF(AND(A148&lt;=Inputs!$B$6,BG148&gt;0),Inputs!G20,0))</f>
        <v>0</v>
      </c>
      <c r="BJ148" s="3">
        <f>IF(Inputs!$B$27&lt;&gt;"Ready","PENDING INPUTS",IF(A148&gt;Inputs!$B$6,0,MIN((BG148+BH148+BI148),IF(Inputs!H20=1,Inputs!D20,MAX(Inputs!F20,ROUND(BG148*Inputs!E20+BH148+BI148,2))))))</f>
        <v>0</v>
      </c>
      <c r="BK148">
        <f>IF(Inputs!$B$27&lt;&gt;"Ready","PENDING INPUTS",IF(BG148&lt;=0,99,1+IF(AND(K148&gt;0,OR(K148&lt;BG148,AND(K148=BG148,0&lt;6))),1,0)+IF(AND(S148&gt;0,OR(S148&lt;BG148,AND(S148=BG148,1&lt;6))),1,0)+IF(AND(AA148&gt;0,OR(AA148&lt;BG148,AND(AA148=BG148,2&lt;6))),1,0)+IF(AND(AI148&gt;0,OR(AI148&lt;BG148,AND(AI148=BG148,3&lt;6))),1,0)+IF(AND(AQ148&gt;0,OR(AQ148&lt;BG148,AND(AQ148=BG148,4&lt;6))),1,0)+IF(AND(AY148&gt;0,OR(AY148&lt;BG148,AND(AY148=BG148,5&lt;6))),1,0)+IF(AND(BO148&gt;0,OR(BO148&lt;BG148,AND(BO148=BG148,7&lt;6))),1,0)+IF(AND(BW148&gt;0,OR(BW148&lt;BG148,AND(BW148=BG148,8&lt;6))),1,0)+IF(AND(CE148&gt;0,OR(CE148&lt;BG148,AND(CE148=BG148,9&lt;6))),1,0)))</f>
        <v>99</v>
      </c>
      <c r="BL148" s="3">
        <f>IF(Inputs!$B$27&lt;&gt;"Ready","PENDING INPUTS",IF(A148&gt;Inputs!$B$6,0,MIN(MAX(0,(BG148+BH148+BI148)-BJ148),MAX(0,C148-D148-(IF(O148&lt;BK148,K148+L148+M148-N148,0)+IF(W148&lt;BK148,S148+T148+U148-V148,0)+IF(AE148&lt;BK148,AA148+AB148+AC148-AD148,0)+IF(AM148&lt;BK148,AI148+AJ148+AK148-AL148,0)+IF(AU148&lt;BK148,AQ148+AR148+AS148-AT148,0)+IF(BC148&lt;BK148,AY148+AZ148+BA148-BB148,0)+IF(BK148&lt;BK148,BG148+BH148+BI148-BJ148,0)+IF(BS148&lt;BK148,BO148+BP148+BQ148-BR148,0)+IF(CA148&lt;BK148,BW148+BX148+BY148-BZ148,0)+IF(CI148&lt;BK148,CE148+CF148+CG148-CH148,0))))))</f>
        <v>0</v>
      </c>
      <c r="BM148" s="3">
        <f>IF(Inputs!$B$27&lt;&gt;"Ready","PENDING INPUTS",MIN((BG148+BH148+BI148),IF(D148&gt;C148,IF(D148=0,0,BJ148*C148/D148),BJ148+BL148)))</f>
        <v>0</v>
      </c>
      <c r="BN148" s="3">
        <f>IF(Inputs!$B$27&lt;&gt;"Ready","PENDING INPUTS",MAX(0,(BG148+BH148+BI148)-BM148))</f>
        <v>0</v>
      </c>
      <c r="BO148" s="3">
        <f>IF(Inputs!$B$27&lt;&gt;"Ready","PENDING INPUTS",BV147)</f>
        <v>0</v>
      </c>
      <c r="BP148" s="3">
        <f>IF(Inputs!$B$27&lt;&gt;"Ready","PENDING INPUTS",IF(A148&lt;=Inputs!$B$6,ROUND(BO148*Inputs!C21/12,2),0))</f>
        <v>0</v>
      </c>
      <c r="BQ148" s="3">
        <f>IF(Inputs!$B$27&lt;&gt;"Ready","PENDING INPUTS",IF(AND(A148&lt;=Inputs!$B$6,BO148&gt;0),Inputs!G21,0))</f>
        <v>0</v>
      </c>
      <c r="BR148" s="3">
        <f>IF(Inputs!$B$27&lt;&gt;"Ready","PENDING INPUTS",IF(A148&gt;Inputs!$B$6,0,MIN((BO148+BP148+BQ148),IF(Inputs!H21=1,Inputs!D21,MAX(Inputs!F21,ROUND(BO148*Inputs!E21+BP148+BQ148,2))))))</f>
        <v>0</v>
      </c>
      <c r="BS148">
        <f>IF(Inputs!$B$27&lt;&gt;"Ready","PENDING INPUTS",IF(BO148&lt;=0,99,1+IF(AND(K148&gt;0,OR(K148&lt;BO148,AND(K148=BO148,0&lt;7))),1,0)+IF(AND(S148&gt;0,OR(S148&lt;BO148,AND(S148=BO148,1&lt;7))),1,0)+IF(AND(AA148&gt;0,OR(AA148&lt;BO148,AND(AA148=BO148,2&lt;7))),1,0)+IF(AND(AI148&gt;0,OR(AI148&lt;BO148,AND(AI148=BO148,3&lt;7))),1,0)+IF(AND(AQ148&gt;0,OR(AQ148&lt;BO148,AND(AQ148=BO148,4&lt;7))),1,0)+IF(AND(AY148&gt;0,OR(AY148&lt;BO148,AND(AY148=BO148,5&lt;7))),1,0)+IF(AND(BG148&gt;0,OR(BG148&lt;BO148,AND(BG148=BO148,6&lt;7))),1,0)+IF(AND(BW148&gt;0,OR(BW148&lt;BO148,AND(BW148=BO148,8&lt;7))),1,0)+IF(AND(CE148&gt;0,OR(CE148&lt;BO148,AND(CE148=BO148,9&lt;7))),1,0)))</f>
        <v>99</v>
      </c>
      <c r="BT148" s="3">
        <f>IF(Inputs!$B$27&lt;&gt;"Ready","PENDING INPUTS",IF(A148&gt;Inputs!$B$6,0,MIN(MAX(0,(BO148+BP148+BQ148)-BR148),MAX(0,C148-D148-(IF(O148&lt;BS148,K148+L148+M148-N148,0)+IF(W148&lt;BS148,S148+T148+U148-V148,0)+IF(AE148&lt;BS148,AA148+AB148+AC148-AD148,0)+IF(AM148&lt;BS148,AI148+AJ148+AK148-AL148,0)+IF(AU148&lt;BS148,AQ148+AR148+AS148-AT148,0)+IF(BC148&lt;BS148,AY148+AZ148+BA148-BB148,0)+IF(BK148&lt;BS148,BG148+BH148+BI148-BJ148,0)+IF(BS148&lt;BS148,BO148+BP148+BQ148-BR148,0)+IF(CA148&lt;BS148,BW148+BX148+BY148-BZ148,0)+IF(CI148&lt;BS148,CE148+CF148+CG148-CH148,0))))))</f>
        <v>0</v>
      </c>
      <c r="BU148" s="3">
        <f>IF(Inputs!$B$27&lt;&gt;"Ready","PENDING INPUTS",MIN((BO148+BP148+BQ148),IF(D148&gt;C148,IF(D148=0,0,BR148*C148/D148),BR148+BT148)))</f>
        <v>0</v>
      </c>
      <c r="BV148" s="3">
        <f>IF(Inputs!$B$27&lt;&gt;"Ready","PENDING INPUTS",MAX(0,(BO148+BP148+BQ148)-BU148))</f>
        <v>0</v>
      </c>
      <c r="BW148" s="3">
        <f>IF(Inputs!$B$27&lt;&gt;"Ready","PENDING INPUTS",CD147)</f>
        <v>0</v>
      </c>
      <c r="BX148" s="3">
        <f>IF(Inputs!$B$27&lt;&gt;"Ready","PENDING INPUTS",IF(A148&lt;=Inputs!$B$6,ROUND(BW148*Inputs!C22/12,2),0))</f>
        <v>0</v>
      </c>
      <c r="BY148" s="3">
        <f>IF(Inputs!$B$27&lt;&gt;"Ready","PENDING INPUTS",IF(AND(A148&lt;=Inputs!$B$6,BW148&gt;0),Inputs!G22,0))</f>
        <v>0</v>
      </c>
      <c r="BZ148" s="3">
        <f>IF(Inputs!$B$27&lt;&gt;"Ready","PENDING INPUTS",IF(A148&gt;Inputs!$B$6,0,MIN((BW148+BX148+BY148),IF(Inputs!H22=1,Inputs!D22,MAX(Inputs!F22,ROUND(BW148*Inputs!E22+BX148+BY148,2))))))</f>
        <v>0</v>
      </c>
      <c r="CA148">
        <f>IF(Inputs!$B$27&lt;&gt;"Ready","PENDING INPUTS",IF(BW148&lt;=0,99,1+IF(AND(K148&gt;0,OR(K148&lt;BW148,AND(K148=BW148,0&lt;8))),1,0)+IF(AND(S148&gt;0,OR(S148&lt;BW148,AND(S148=BW148,1&lt;8))),1,0)+IF(AND(AA148&gt;0,OR(AA148&lt;BW148,AND(AA148=BW148,2&lt;8))),1,0)+IF(AND(AI148&gt;0,OR(AI148&lt;BW148,AND(AI148=BW148,3&lt;8))),1,0)+IF(AND(AQ148&gt;0,OR(AQ148&lt;BW148,AND(AQ148=BW148,4&lt;8))),1,0)+IF(AND(AY148&gt;0,OR(AY148&lt;BW148,AND(AY148=BW148,5&lt;8))),1,0)+IF(AND(BG148&gt;0,OR(BG148&lt;BW148,AND(BG148=BW148,6&lt;8))),1,0)+IF(AND(BO148&gt;0,OR(BO148&lt;BW148,AND(BO148=BW148,7&lt;8))),1,0)+IF(AND(CE148&gt;0,OR(CE148&lt;BW148,AND(CE148=BW148,9&lt;8))),1,0)))</f>
        <v>99</v>
      </c>
      <c r="CB148" s="3">
        <f>IF(Inputs!$B$27&lt;&gt;"Ready","PENDING INPUTS",IF(A148&gt;Inputs!$B$6,0,MIN(MAX(0,(BW148+BX148+BY148)-BZ148),MAX(0,C148-D148-(IF(O148&lt;CA148,K148+L148+M148-N148,0)+IF(W148&lt;CA148,S148+T148+U148-V148,0)+IF(AE148&lt;CA148,AA148+AB148+AC148-AD148,0)+IF(AM148&lt;CA148,AI148+AJ148+AK148-AL148,0)+IF(AU148&lt;CA148,AQ148+AR148+AS148-AT148,0)+IF(BC148&lt;CA148,AY148+AZ148+BA148-BB148,0)+IF(BK148&lt;CA148,BG148+BH148+BI148-BJ148,0)+IF(BS148&lt;CA148,BO148+BP148+BQ148-BR148,0)+IF(CA148&lt;CA148,BW148+BX148+BY148-BZ148,0)+IF(CI148&lt;CA148,CE148+CF148+CG148-CH148,0))))))</f>
        <v>0</v>
      </c>
      <c r="CC148" s="3">
        <f>IF(Inputs!$B$27&lt;&gt;"Ready","PENDING INPUTS",MIN((BW148+BX148+BY148),IF(D148&gt;C148,IF(D148=0,0,BZ148*C148/D148),BZ148+CB148)))</f>
        <v>0</v>
      </c>
      <c r="CD148" s="3">
        <f>IF(Inputs!$B$27&lt;&gt;"Ready","PENDING INPUTS",MAX(0,(BW148+BX148+BY148)-CC148))</f>
        <v>0</v>
      </c>
      <c r="CE148" s="3">
        <f>IF(Inputs!$B$27&lt;&gt;"Ready","PENDING INPUTS",CL147)</f>
        <v>0</v>
      </c>
      <c r="CF148" s="3">
        <f>IF(Inputs!$B$27&lt;&gt;"Ready","PENDING INPUTS",IF(A148&lt;=Inputs!$B$6,ROUND(CE148*Inputs!C23/12,2),0))</f>
        <v>0</v>
      </c>
      <c r="CG148" s="3">
        <f>IF(Inputs!$B$27&lt;&gt;"Ready","PENDING INPUTS",IF(AND(A148&lt;=Inputs!$B$6,CE148&gt;0),Inputs!G23,0))</f>
        <v>0</v>
      </c>
      <c r="CH148" s="3">
        <f>IF(Inputs!$B$27&lt;&gt;"Ready","PENDING INPUTS",IF(A148&gt;Inputs!$B$6,0,MIN((CE148+CF148+CG148),IF(Inputs!H23=1,Inputs!D23,MAX(Inputs!F23,ROUND(CE148*Inputs!E23+CF148+CG148,2))))))</f>
        <v>0</v>
      </c>
      <c r="CI148">
        <f>IF(Inputs!$B$27&lt;&gt;"Ready","PENDING INPUTS",IF(CE148&lt;=0,99,1+IF(AND(K148&gt;0,OR(K148&lt;CE148,AND(K148=CE148,0&lt;9))),1,0)+IF(AND(S148&gt;0,OR(S148&lt;CE148,AND(S148=CE148,1&lt;9))),1,0)+IF(AND(AA148&gt;0,OR(AA148&lt;CE148,AND(AA148=CE148,2&lt;9))),1,0)+IF(AND(AI148&gt;0,OR(AI148&lt;CE148,AND(AI148=CE148,3&lt;9))),1,0)+IF(AND(AQ148&gt;0,OR(AQ148&lt;CE148,AND(AQ148=CE148,4&lt;9))),1,0)+IF(AND(AY148&gt;0,OR(AY148&lt;CE148,AND(AY148=CE148,5&lt;9))),1,0)+IF(AND(BG148&gt;0,OR(BG148&lt;CE148,AND(BG148=CE148,6&lt;9))),1,0)+IF(AND(BO148&gt;0,OR(BO148&lt;CE148,AND(BO148=CE148,7&lt;9))),1,0)+IF(AND(BW148&gt;0,OR(BW148&lt;CE148,AND(BW148=CE148,8&lt;9))),1,0)))</f>
        <v>99</v>
      </c>
      <c r="CJ148" s="3">
        <f>IF(Inputs!$B$27&lt;&gt;"Ready","PENDING INPUTS",IF(A148&gt;Inputs!$B$6,0,MIN(MAX(0,(CE148+CF148+CG148)-CH148),MAX(0,C148-D148-(IF(O148&lt;CI148,K148+L148+M148-N148,0)+IF(W148&lt;CI148,S148+T148+U148-V148,0)+IF(AE148&lt;CI148,AA148+AB148+AC148-AD148,0)+IF(AM148&lt;CI148,AI148+AJ148+AK148-AL148,0)+IF(AU148&lt;CI148,AQ148+AR148+AS148-AT148,0)+IF(BC148&lt;CI148,AY148+AZ148+BA148-BB148,0)+IF(BK148&lt;CI148,BG148+BH148+BI148-BJ148,0)+IF(BS148&lt;CI148,BO148+BP148+BQ148-BR148,0)+IF(CA148&lt;CI148,BW148+BX148+BY148-BZ148,0)+IF(CI148&lt;CI148,CE148+CF148+CG148-CH148,0))))))</f>
        <v>0</v>
      </c>
      <c r="CK148" s="3">
        <f>IF(Inputs!$B$27&lt;&gt;"Ready","PENDING INPUTS",MIN((CE148+CF148+CG148),IF(D148&gt;C148,IF(D148=0,0,CH148*C148/D148),CH148+CJ148)))</f>
        <v>0</v>
      </c>
      <c r="CL148" s="3">
        <f>IF(Inputs!$B$27&lt;&gt;"Ready","PENDING INPUTS",MAX(0,(CE148+CF148+CG148)-CK148))</f>
        <v>0</v>
      </c>
    </row>
    <row r="149" spans="1:90" ht="27.95" customHeight="1" x14ac:dyDescent="0.25">
      <c r="A149">
        <v>145</v>
      </c>
      <c r="B149" s="13">
        <f>IF(Inputs!$B$27&lt;&gt;"Ready","PENDING INPUTS",EDATE(Inputs!$B$5,A149-1))</f>
        <v>50679</v>
      </c>
      <c r="C149" s="3">
        <f>IF(Inputs!$B$27&lt;&gt;"Ready","PENDING INPUTS",IF(A149&lt;=Inputs!$B$6,MAX(0,Inputs!$B$4+IF(A149=Inputs!$B$7,Inputs!$B$8,0)+IF(A149=Inputs!$B$9,Inputs!$B$10,0)),0))</f>
        <v>0</v>
      </c>
      <c r="D149" s="3">
        <f>IF(Inputs!$B$27&lt;&gt;"Ready","PENDING INPUTS",SUM(N149,V149,AD149,AL149,AT149,BB149,BJ149,BR149,BZ149,CH149))</f>
        <v>0</v>
      </c>
      <c r="E149" s="3">
        <f>IF(Inputs!$B$27&lt;&gt;"Ready","PENDING INPUTS",MAX(0,D149-C149))</f>
        <v>0</v>
      </c>
      <c r="F149" s="3">
        <f>IF(Inputs!$B$27&lt;&gt;"Ready","PENDING INPUTS",SUM(Q149,Y149,AG149,AO149,AW149,BE149,BM149,BU149,CC149,CK149))</f>
        <v>0</v>
      </c>
      <c r="G149" s="3">
        <f>IF(Inputs!$B$27&lt;&gt;"Ready","PENDING INPUTS",SUM(L149,T149,AB149,AJ149,AR149,AZ149,BH149,BP149,BX149,CF149))</f>
        <v>0</v>
      </c>
      <c r="H149" s="3">
        <f>IF(Inputs!$B$27&lt;&gt;"Ready","PENDING INPUTS",SUM(M149,U149,AC149,AK149,AS149,BA149,BI149,BQ149,BY149,CG149))</f>
        <v>0</v>
      </c>
      <c r="I149" s="3">
        <f>IF(Inputs!$B$27&lt;&gt;"Ready","PENDING INPUTS",SUM(R149,Z149,AH149,AP149,AX149,BF149,BN149,BV149,CD149,CL149))</f>
        <v>0</v>
      </c>
      <c r="J149" t="str">
        <f>IF(Inputs!$B$27&lt;&gt;"Ready","PENDING INPUTS",IF(A149&gt;Inputs!$B$6,"Beyond horizon",IF(E149&gt;0.005,"MINIMUM SHORTFALL",IF(I149&lt;0.005,"Paid off","In progress"))))</f>
        <v>Beyond horizon</v>
      </c>
      <c r="K149" s="3">
        <f>IF(Inputs!$B$27&lt;&gt;"Ready","PENDING INPUTS",R148)</f>
        <v>0</v>
      </c>
      <c r="L149" s="3">
        <f>IF(Inputs!$B$27&lt;&gt;"Ready","PENDING INPUTS",IF(A149&lt;=Inputs!$B$6,ROUND(K149*Inputs!C14/12,2),0))</f>
        <v>0</v>
      </c>
      <c r="M149" s="3">
        <f>IF(Inputs!$B$27&lt;&gt;"Ready","PENDING INPUTS",IF(AND(A149&lt;=Inputs!$B$6,K149&gt;0),Inputs!G14,0))</f>
        <v>0</v>
      </c>
      <c r="N149" s="3">
        <f>IF(Inputs!$B$27&lt;&gt;"Ready","PENDING INPUTS",IF(A149&gt;Inputs!$B$6,0,MIN((K149+L149+M149),IF(Inputs!H14=1,Inputs!D14,MAX(Inputs!F14,ROUND(K149*Inputs!E14+L149+M149,2))))))</f>
        <v>0</v>
      </c>
      <c r="O149">
        <f>IF(Inputs!$B$27&lt;&gt;"Ready","PENDING INPUTS",IF(K149&lt;=0,99,1+IF(AND(S149&gt;0,OR(S149&lt;K149,AND(S149=K149,1&lt;0))),1,0)+IF(AND(AA149&gt;0,OR(AA149&lt;K149,AND(AA149=K149,2&lt;0))),1,0)+IF(AND(AI149&gt;0,OR(AI149&lt;K149,AND(AI149=K149,3&lt;0))),1,0)+IF(AND(AQ149&gt;0,OR(AQ149&lt;K149,AND(AQ149=K149,4&lt;0))),1,0)+IF(AND(AY149&gt;0,OR(AY149&lt;K149,AND(AY149=K149,5&lt;0))),1,0)+IF(AND(BG149&gt;0,OR(BG149&lt;K149,AND(BG149=K149,6&lt;0))),1,0)+IF(AND(BO149&gt;0,OR(BO149&lt;K149,AND(BO149=K149,7&lt;0))),1,0)+IF(AND(BW149&gt;0,OR(BW149&lt;K149,AND(BW149=K149,8&lt;0))),1,0)+IF(AND(CE149&gt;0,OR(CE149&lt;K149,AND(CE149=K149,9&lt;0))),1,0)))</f>
        <v>99</v>
      </c>
      <c r="P149" s="3">
        <f>IF(Inputs!$B$27&lt;&gt;"Ready","PENDING INPUTS",IF(A149&gt;Inputs!$B$6,0,MIN(MAX(0,(K149+L149+M149)-N149),MAX(0,C149-D149-(IF(O149&lt;O149,K149+L149+M149-N149,0)+IF(W149&lt;O149,S149+T149+U149-V149,0)+IF(AE149&lt;O149,AA149+AB149+AC149-AD149,0)+IF(AM149&lt;O149,AI149+AJ149+AK149-AL149,0)+IF(AU149&lt;O149,AQ149+AR149+AS149-AT149,0)+IF(BC149&lt;O149,AY149+AZ149+BA149-BB149,0)+IF(BK149&lt;O149,BG149+BH149+BI149-BJ149,0)+IF(BS149&lt;O149,BO149+BP149+BQ149-BR149,0)+IF(CA149&lt;O149,BW149+BX149+BY149-BZ149,0)+IF(CI149&lt;O149,CE149+CF149+CG149-CH149,0))))))</f>
        <v>0</v>
      </c>
      <c r="Q149" s="3">
        <f>IF(Inputs!$B$27&lt;&gt;"Ready","PENDING INPUTS",MIN((K149+L149+M149),IF(D149&gt;C149,IF(D149=0,0,N149*C149/D149),N149+P149)))</f>
        <v>0</v>
      </c>
      <c r="R149" s="3">
        <f>IF(Inputs!$B$27&lt;&gt;"Ready","PENDING INPUTS",MAX(0,(K149+L149+M149)-Q149))</f>
        <v>0</v>
      </c>
      <c r="S149" s="3">
        <f>IF(Inputs!$B$27&lt;&gt;"Ready","PENDING INPUTS",Z148)</f>
        <v>0</v>
      </c>
      <c r="T149" s="3">
        <f>IF(Inputs!$B$27&lt;&gt;"Ready","PENDING INPUTS",IF(A149&lt;=Inputs!$B$6,ROUND(S149*Inputs!C15/12,2),0))</f>
        <v>0</v>
      </c>
      <c r="U149" s="3">
        <f>IF(Inputs!$B$27&lt;&gt;"Ready","PENDING INPUTS",IF(AND(A149&lt;=Inputs!$B$6,S149&gt;0),Inputs!G15,0))</f>
        <v>0</v>
      </c>
      <c r="V149" s="3">
        <f>IF(Inputs!$B$27&lt;&gt;"Ready","PENDING INPUTS",IF(A149&gt;Inputs!$B$6,0,MIN((S149+T149+U149),IF(Inputs!H15=1,Inputs!D15,MAX(Inputs!F15,ROUND(S149*Inputs!E15+T149+U149,2))))))</f>
        <v>0</v>
      </c>
      <c r="W149">
        <f>IF(Inputs!$B$27&lt;&gt;"Ready","PENDING INPUTS",IF(S149&lt;=0,99,1+IF(AND(K149&gt;0,OR(K149&lt;S149,AND(K149=S149,0&lt;1))),1,0)+IF(AND(AA149&gt;0,OR(AA149&lt;S149,AND(AA149=S149,2&lt;1))),1,0)+IF(AND(AI149&gt;0,OR(AI149&lt;S149,AND(AI149=S149,3&lt;1))),1,0)+IF(AND(AQ149&gt;0,OR(AQ149&lt;S149,AND(AQ149=S149,4&lt;1))),1,0)+IF(AND(AY149&gt;0,OR(AY149&lt;S149,AND(AY149=S149,5&lt;1))),1,0)+IF(AND(BG149&gt;0,OR(BG149&lt;S149,AND(BG149=S149,6&lt;1))),1,0)+IF(AND(BO149&gt;0,OR(BO149&lt;S149,AND(BO149=S149,7&lt;1))),1,0)+IF(AND(BW149&gt;0,OR(BW149&lt;S149,AND(BW149=S149,8&lt;1))),1,0)+IF(AND(CE149&gt;0,OR(CE149&lt;S149,AND(CE149=S149,9&lt;1))),1,0)))</f>
        <v>99</v>
      </c>
      <c r="X149" s="3">
        <f>IF(Inputs!$B$27&lt;&gt;"Ready","PENDING INPUTS",IF(A149&gt;Inputs!$B$6,0,MIN(MAX(0,(S149+T149+U149)-V149),MAX(0,C149-D149-(IF(O149&lt;W149,K149+L149+M149-N149,0)+IF(W149&lt;W149,S149+T149+U149-V149,0)+IF(AE149&lt;W149,AA149+AB149+AC149-AD149,0)+IF(AM149&lt;W149,AI149+AJ149+AK149-AL149,0)+IF(AU149&lt;W149,AQ149+AR149+AS149-AT149,0)+IF(BC149&lt;W149,AY149+AZ149+BA149-BB149,0)+IF(BK149&lt;W149,BG149+BH149+BI149-BJ149,0)+IF(BS149&lt;W149,BO149+BP149+BQ149-BR149,0)+IF(CA149&lt;W149,BW149+BX149+BY149-BZ149,0)+IF(CI149&lt;W149,CE149+CF149+CG149-CH149,0))))))</f>
        <v>0</v>
      </c>
      <c r="Y149" s="3">
        <f>IF(Inputs!$B$27&lt;&gt;"Ready","PENDING INPUTS",MIN((S149+T149+U149),IF(D149&gt;C149,IF(D149=0,0,V149*C149/D149),V149+X149)))</f>
        <v>0</v>
      </c>
      <c r="Z149" s="3">
        <f>IF(Inputs!$B$27&lt;&gt;"Ready","PENDING INPUTS",MAX(0,(S149+T149+U149)-Y149))</f>
        <v>0</v>
      </c>
      <c r="AA149" s="3">
        <f>IF(Inputs!$B$27&lt;&gt;"Ready","PENDING INPUTS",AH148)</f>
        <v>0</v>
      </c>
      <c r="AB149" s="3">
        <f>IF(Inputs!$B$27&lt;&gt;"Ready","PENDING INPUTS",IF(A149&lt;=Inputs!$B$6,ROUND(AA149*Inputs!C16/12,2),0))</f>
        <v>0</v>
      </c>
      <c r="AC149" s="3">
        <f>IF(Inputs!$B$27&lt;&gt;"Ready","PENDING INPUTS",IF(AND(A149&lt;=Inputs!$B$6,AA149&gt;0),Inputs!G16,0))</f>
        <v>0</v>
      </c>
      <c r="AD149" s="3">
        <f>IF(Inputs!$B$27&lt;&gt;"Ready","PENDING INPUTS",IF(A149&gt;Inputs!$B$6,0,MIN((AA149+AB149+AC149),IF(Inputs!H16=1,Inputs!D16,MAX(Inputs!F16,ROUND(AA149*Inputs!E16+AB149+AC149,2))))))</f>
        <v>0</v>
      </c>
      <c r="AE149">
        <f>IF(Inputs!$B$27&lt;&gt;"Ready","PENDING INPUTS",IF(AA149&lt;=0,99,1+IF(AND(K149&gt;0,OR(K149&lt;AA149,AND(K149=AA149,0&lt;2))),1,0)+IF(AND(S149&gt;0,OR(S149&lt;AA149,AND(S149=AA149,1&lt;2))),1,0)+IF(AND(AI149&gt;0,OR(AI149&lt;AA149,AND(AI149=AA149,3&lt;2))),1,0)+IF(AND(AQ149&gt;0,OR(AQ149&lt;AA149,AND(AQ149=AA149,4&lt;2))),1,0)+IF(AND(AY149&gt;0,OR(AY149&lt;AA149,AND(AY149=AA149,5&lt;2))),1,0)+IF(AND(BG149&gt;0,OR(BG149&lt;AA149,AND(BG149=AA149,6&lt;2))),1,0)+IF(AND(BO149&gt;0,OR(BO149&lt;AA149,AND(BO149=AA149,7&lt;2))),1,0)+IF(AND(BW149&gt;0,OR(BW149&lt;AA149,AND(BW149=AA149,8&lt;2))),1,0)+IF(AND(CE149&gt;0,OR(CE149&lt;AA149,AND(CE149=AA149,9&lt;2))),1,0)))</f>
        <v>99</v>
      </c>
      <c r="AF149" s="3">
        <f>IF(Inputs!$B$27&lt;&gt;"Ready","PENDING INPUTS",IF(A149&gt;Inputs!$B$6,0,MIN(MAX(0,(AA149+AB149+AC149)-AD149),MAX(0,C149-D149-(IF(O149&lt;AE149,K149+L149+M149-N149,0)+IF(W149&lt;AE149,S149+T149+U149-V149,0)+IF(AE149&lt;AE149,AA149+AB149+AC149-AD149,0)+IF(AM149&lt;AE149,AI149+AJ149+AK149-AL149,0)+IF(AU149&lt;AE149,AQ149+AR149+AS149-AT149,0)+IF(BC149&lt;AE149,AY149+AZ149+BA149-BB149,0)+IF(BK149&lt;AE149,BG149+BH149+BI149-BJ149,0)+IF(BS149&lt;AE149,BO149+BP149+BQ149-BR149,0)+IF(CA149&lt;AE149,BW149+BX149+BY149-BZ149,0)+IF(CI149&lt;AE149,CE149+CF149+CG149-CH149,0))))))</f>
        <v>0</v>
      </c>
      <c r="AG149" s="3">
        <f>IF(Inputs!$B$27&lt;&gt;"Ready","PENDING INPUTS",MIN((AA149+AB149+AC149),IF(D149&gt;C149,IF(D149=0,0,AD149*C149/D149),AD149+AF149)))</f>
        <v>0</v>
      </c>
      <c r="AH149" s="3">
        <f>IF(Inputs!$B$27&lt;&gt;"Ready","PENDING INPUTS",MAX(0,(AA149+AB149+AC149)-AG149))</f>
        <v>0</v>
      </c>
      <c r="AI149" s="3">
        <f>IF(Inputs!$B$27&lt;&gt;"Ready","PENDING INPUTS",AP148)</f>
        <v>0</v>
      </c>
      <c r="AJ149" s="3">
        <f>IF(Inputs!$B$27&lt;&gt;"Ready","PENDING INPUTS",IF(A149&lt;=Inputs!$B$6,ROUND(AI149*Inputs!C17/12,2),0))</f>
        <v>0</v>
      </c>
      <c r="AK149" s="3">
        <f>IF(Inputs!$B$27&lt;&gt;"Ready","PENDING INPUTS",IF(AND(A149&lt;=Inputs!$B$6,AI149&gt;0),Inputs!G17,0))</f>
        <v>0</v>
      </c>
      <c r="AL149" s="3">
        <f>IF(Inputs!$B$27&lt;&gt;"Ready","PENDING INPUTS",IF(A149&gt;Inputs!$B$6,0,MIN((AI149+AJ149+AK149),IF(Inputs!H17=1,Inputs!D17,MAX(Inputs!F17,ROUND(AI149*Inputs!E17+AJ149+AK149,2))))))</f>
        <v>0</v>
      </c>
      <c r="AM149">
        <f>IF(Inputs!$B$27&lt;&gt;"Ready","PENDING INPUTS",IF(AI149&lt;=0,99,1+IF(AND(K149&gt;0,OR(K149&lt;AI149,AND(K149=AI149,0&lt;3))),1,0)+IF(AND(S149&gt;0,OR(S149&lt;AI149,AND(S149=AI149,1&lt;3))),1,0)+IF(AND(AA149&gt;0,OR(AA149&lt;AI149,AND(AA149=AI149,2&lt;3))),1,0)+IF(AND(AQ149&gt;0,OR(AQ149&lt;AI149,AND(AQ149=AI149,4&lt;3))),1,0)+IF(AND(AY149&gt;0,OR(AY149&lt;AI149,AND(AY149=AI149,5&lt;3))),1,0)+IF(AND(BG149&gt;0,OR(BG149&lt;AI149,AND(BG149=AI149,6&lt;3))),1,0)+IF(AND(BO149&gt;0,OR(BO149&lt;AI149,AND(BO149=AI149,7&lt;3))),1,0)+IF(AND(BW149&gt;0,OR(BW149&lt;AI149,AND(BW149=AI149,8&lt;3))),1,0)+IF(AND(CE149&gt;0,OR(CE149&lt;AI149,AND(CE149=AI149,9&lt;3))),1,0)))</f>
        <v>99</v>
      </c>
      <c r="AN149" s="3">
        <f>IF(Inputs!$B$27&lt;&gt;"Ready","PENDING INPUTS",IF(A149&gt;Inputs!$B$6,0,MIN(MAX(0,(AI149+AJ149+AK149)-AL149),MAX(0,C149-D149-(IF(O149&lt;AM149,K149+L149+M149-N149,0)+IF(W149&lt;AM149,S149+T149+U149-V149,0)+IF(AE149&lt;AM149,AA149+AB149+AC149-AD149,0)+IF(AM149&lt;AM149,AI149+AJ149+AK149-AL149,0)+IF(AU149&lt;AM149,AQ149+AR149+AS149-AT149,0)+IF(BC149&lt;AM149,AY149+AZ149+BA149-BB149,0)+IF(BK149&lt;AM149,BG149+BH149+BI149-BJ149,0)+IF(BS149&lt;AM149,BO149+BP149+BQ149-BR149,0)+IF(CA149&lt;AM149,BW149+BX149+BY149-BZ149,0)+IF(CI149&lt;AM149,CE149+CF149+CG149-CH149,0))))))</f>
        <v>0</v>
      </c>
      <c r="AO149" s="3">
        <f>IF(Inputs!$B$27&lt;&gt;"Ready","PENDING INPUTS",MIN((AI149+AJ149+AK149),IF(D149&gt;C149,IF(D149=0,0,AL149*C149/D149),AL149+AN149)))</f>
        <v>0</v>
      </c>
      <c r="AP149" s="3">
        <f>IF(Inputs!$B$27&lt;&gt;"Ready","PENDING INPUTS",MAX(0,(AI149+AJ149+AK149)-AO149))</f>
        <v>0</v>
      </c>
      <c r="AQ149" s="3">
        <f>IF(Inputs!$B$27&lt;&gt;"Ready","PENDING INPUTS",AX148)</f>
        <v>0</v>
      </c>
      <c r="AR149" s="3">
        <f>IF(Inputs!$B$27&lt;&gt;"Ready","PENDING INPUTS",IF(A149&lt;=Inputs!$B$6,ROUND(AQ149*Inputs!C18/12,2),0))</f>
        <v>0</v>
      </c>
      <c r="AS149" s="3">
        <f>IF(Inputs!$B$27&lt;&gt;"Ready","PENDING INPUTS",IF(AND(A149&lt;=Inputs!$B$6,AQ149&gt;0),Inputs!G18,0))</f>
        <v>0</v>
      </c>
      <c r="AT149" s="3">
        <f>IF(Inputs!$B$27&lt;&gt;"Ready","PENDING INPUTS",IF(A149&gt;Inputs!$B$6,0,MIN((AQ149+AR149+AS149),IF(Inputs!H18=1,Inputs!D18,MAX(Inputs!F18,ROUND(AQ149*Inputs!E18+AR149+AS149,2))))))</f>
        <v>0</v>
      </c>
      <c r="AU149">
        <f>IF(Inputs!$B$27&lt;&gt;"Ready","PENDING INPUTS",IF(AQ149&lt;=0,99,1+IF(AND(K149&gt;0,OR(K149&lt;AQ149,AND(K149=AQ149,0&lt;4))),1,0)+IF(AND(S149&gt;0,OR(S149&lt;AQ149,AND(S149=AQ149,1&lt;4))),1,0)+IF(AND(AA149&gt;0,OR(AA149&lt;AQ149,AND(AA149=AQ149,2&lt;4))),1,0)+IF(AND(AI149&gt;0,OR(AI149&lt;AQ149,AND(AI149=AQ149,3&lt;4))),1,0)+IF(AND(AY149&gt;0,OR(AY149&lt;AQ149,AND(AY149=AQ149,5&lt;4))),1,0)+IF(AND(BG149&gt;0,OR(BG149&lt;AQ149,AND(BG149=AQ149,6&lt;4))),1,0)+IF(AND(BO149&gt;0,OR(BO149&lt;AQ149,AND(BO149=AQ149,7&lt;4))),1,0)+IF(AND(BW149&gt;0,OR(BW149&lt;AQ149,AND(BW149=AQ149,8&lt;4))),1,0)+IF(AND(CE149&gt;0,OR(CE149&lt;AQ149,AND(CE149=AQ149,9&lt;4))),1,0)))</f>
        <v>99</v>
      </c>
      <c r="AV149" s="3">
        <f>IF(Inputs!$B$27&lt;&gt;"Ready","PENDING INPUTS",IF(A149&gt;Inputs!$B$6,0,MIN(MAX(0,(AQ149+AR149+AS149)-AT149),MAX(0,C149-D149-(IF(O149&lt;AU149,K149+L149+M149-N149,0)+IF(W149&lt;AU149,S149+T149+U149-V149,0)+IF(AE149&lt;AU149,AA149+AB149+AC149-AD149,0)+IF(AM149&lt;AU149,AI149+AJ149+AK149-AL149,0)+IF(AU149&lt;AU149,AQ149+AR149+AS149-AT149,0)+IF(BC149&lt;AU149,AY149+AZ149+BA149-BB149,0)+IF(BK149&lt;AU149,BG149+BH149+BI149-BJ149,0)+IF(BS149&lt;AU149,BO149+BP149+BQ149-BR149,0)+IF(CA149&lt;AU149,BW149+BX149+BY149-BZ149,0)+IF(CI149&lt;AU149,CE149+CF149+CG149-CH149,0))))))</f>
        <v>0</v>
      </c>
      <c r="AW149" s="3">
        <f>IF(Inputs!$B$27&lt;&gt;"Ready","PENDING INPUTS",MIN((AQ149+AR149+AS149),IF(D149&gt;C149,IF(D149=0,0,AT149*C149/D149),AT149+AV149)))</f>
        <v>0</v>
      </c>
      <c r="AX149" s="3">
        <f>IF(Inputs!$B$27&lt;&gt;"Ready","PENDING INPUTS",MAX(0,(AQ149+AR149+AS149)-AW149))</f>
        <v>0</v>
      </c>
      <c r="AY149" s="3">
        <f>IF(Inputs!$B$27&lt;&gt;"Ready","PENDING INPUTS",BF148)</f>
        <v>0</v>
      </c>
      <c r="AZ149" s="3">
        <f>IF(Inputs!$B$27&lt;&gt;"Ready","PENDING INPUTS",IF(A149&lt;=Inputs!$B$6,ROUND(AY149*Inputs!C19/12,2),0))</f>
        <v>0</v>
      </c>
      <c r="BA149" s="3">
        <f>IF(Inputs!$B$27&lt;&gt;"Ready","PENDING INPUTS",IF(AND(A149&lt;=Inputs!$B$6,AY149&gt;0),Inputs!G19,0))</f>
        <v>0</v>
      </c>
      <c r="BB149" s="3">
        <f>IF(Inputs!$B$27&lt;&gt;"Ready","PENDING INPUTS",IF(A149&gt;Inputs!$B$6,0,MIN((AY149+AZ149+BA149),IF(Inputs!H19=1,Inputs!D19,MAX(Inputs!F19,ROUND(AY149*Inputs!E19+AZ149+BA149,2))))))</f>
        <v>0</v>
      </c>
      <c r="BC149">
        <f>IF(Inputs!$B$27&lt;&gt;"Ready","PENDING INPUTS",IF(AY149&lt;=0,99,1+IF(AND(K149&gt;0,OR(K149&lt;AY149,AND(K149=AY149,0&lt;5))),1,0)+IF(AND(S149&gt;0,OR(S149&lt;AY149,AND(S149=AY149,1&lt;5))),1,0)+IF(AND(AA149&gt;0,OR(AA149&lt;AY149,AND(AA149=AY149,2&lt;5))),1,0)+IF(AND(AI149&gt;0,OR(AI149&lt;AY149,AND(AI149=AY149,3&lt;5))),1,0)+IF(AND(AQ149&gt;0,OR(AQ149&lt;AY149,AND(AQ149=AY149,4&lt;5))),1,0)+IF(AND(BG149&gt;0,OR(BG149&lt;AY149,AND(BG149=AY149,6&lt;5))),1,0)+IF(AND(BO149&gt;0,OR(BO149&lt;AY149,AND(BO149=AY149,7&lt;5))),1,0)+IF(AND(BW149&gt;0,OR(BW149&lt;AY149,AND(BW149=AY149,8&lt;5))),1,0)+IF(AND(CE149&gt;0,OR(CE149&lt;AY149,AND(CE149=AY149,9&lt;5))),1,0)))</f>
        <v>99</v>
      </c>
      <c r="BD149" s="3">
        <f>IF(Inputs!$B$27&lt;&gt;"Ready","PENDING INPUTS",IF(A149&gt;Inputs!$B$6,0,MIN(MAX(0,(AY149+AZ149+BA149)-BB149),MAX(0,C149-D149-(IF(O149&lt;BC149,K149+L149+M149-N149,0)+IF(W149&lt;BC149,S149+T149+U149-V149,0)+IF(AE149&lt;BC149,AA149+AB149+AC149-AD149,0)+IF(AM149&lt;BC149,AI149+AJ149+AK149-AL149,0)+IF(AU149&lt;BC149,AQ149+AR149+AS149-AT149,0)+IF(BC149&lt;BC149,AY149+AZ149+BA149-BB149,0)+IF(BK149&lt;BC149,BG149+BH149+BI149-BJ149,0)+IF(BS149&lt;BC149,BO149+BP149+BQ149-BR149,0)+IF(CA149&lt;BC149,BW149+BX149+BY149-BZ149,0)+IF(CI149&lt;BC149,CE149+CF149+CG149-CH149,0))))))</f>
        <v>0</v>
      </c>
      <c r="BE149" s="3">
        <f>IF(Inputs!$B$27&lt;&gt;"Ready","PENDING INPUTS",MIN((AY149+AZ149+BA149),IF(D149&gt;C149,IF(D149=0,0,BB149*C149/D149),BB149+BD149)))</f>
        <v>0</v>
      </c>
      <c r="BF149" s="3">
        <f>IF(Inputs!$B$27&lt;&gt;"Ready","PENDING INPUTS",MAX(0,(AY149+AZ149+BA149)-BE149))</f>
        <v>0</v>
      </c>
      <c r="BG149" s="3">
        <f>IF(Inputs!$B$27&lt;&gt;"Ready","PENDING INPUTS",BN148)</f>
        <v>0</v>
      </c>
      <c r="BH149" s="3">
        <f>IF(Inputs!$B$27&lt;&gt;"Ready","PENDING INPUTS",IF(A149&lt;=Inputs!$B$6,ROUND(BG149*Inputs!C20/12,2),0))</f>
        <v>0</v>
      </c>
      <c r="BI149" s="3">
        <f>IF(Inputs!$B$27&lt;&gt;"Ready","PENDING INPUTS",IF(AND(A149&lt;=Inputs!$B$6,BG149&gt;0),Inputs!G20,0))</f>
        <v>0</v>
      </c>
      <c r="BJ149" s="3">
        <f>IF(Inputs!$B$27&lt;&gt;"Ready","PENDING INPUTS",IF(A149&gt;Inputs!$B$6,0,MIN((BG149+BH149+BI149),IF(Inputs!H20=1,Inputs!D20,MAX(Inputs!F20,ROUND(BG149*Inputs!E20+BH149+BI149,2))))))</f>
        <v>0</v>
      </c>
      <c r="BK149">
        <f>IF(Inputs!$B$27&lt;&gt;"Ready","PENDING INPUTS",IF(BG149&lt;=0,99,1+IF(AND(K149&gt;0,OR(K149&lt;BG149,AND(K149=BG149,0&lt;6))),1,0)+IF(AND(S149&gt;0,OR(S149&lt;BG149,AND(S149=BG149,1&lt;6))),1,0)+IF(AND(AA149&gt;0,OR(AA149&lt;BG149,AND(AA149=BG149,2&lt;6))),1,0)+IF(AND(AI149&gt;0,OR(AI149&lt;BG149,AND(AI149=BG149,3&lt;6))),1,0)+IF(AND(AQ149&gt;0,OR(AQ149&lt;BG149,AND(AQ149=BG149,4&lt;6))),1,0)+IF(AND(AY149&gt;0,OR(AY149&lt;BG149,AND(AY149=BG149,5&lt;6))),1,0)+IF(AND(BO149&gt;0,OR(BO149&lt;BG149,AND(BO149=BG149,7&lt;6))),1,0)+IF(AND(BW149&gt;0,OR(BW149&lt;BG149,AND(BW149=BG149,8&lt;6))),1,0)+IF(AND(CE149&gt;0,OR(CE149&lt;BG149,AND(CE149=BG149,9&lt;6))),1,0)))</f>
        <v>99</v>
      </c>
      <c r="BL149" s="3">
        <f>IF(Inputs!$B$27&lt;&gt;"Ready","PENDING INPUTS",IF(A149&gt;Inputs!$B$6,0,MIN(MAX(0,(BG149+BH149+BI149)-BJ149),MAX(0,C149-D149-(IF(O149&lt;BK149,K149+L149+M149-N149,0)+IF(W149&lt;BK149,S149+T149+U149-V149,0)+IF(AE149&lt;BK149,AA149+AB149+AC149-AD149,0)+IF(AM149&lt;BK149,AI149+AJ149+AK149-AL149,0)+IF(AU149&lt;BK149,AQ149+AR149+AS149-AT149,0)+IF(BC149&lt;BK149,AY149+AZ149+BA149-BB149,0)+IF(BK149&lt;BK149,BG149+BH149+BI149-BJ149,0)+IF(BS149&lt;BK149,BO149+BP149+BQ149-BR149,0)+IF(CA149&lt;BK149,BW149+BX149+BY149-BZ149,0)+IF(CI149&lt;BK149,CE149+CF149+CG149-CH149,0))))))</f>
        <v>0</v>
      </c>
      <c r="BM149" s="3">
        <f>IF(Inputs!$B$27&lt;&gt;"Ready","PENDING INPUTS",MIN((BG149+BH149+BI149),IF(D149&gt;C149,IF(D149=0,0,BJ149*C149/D149),BJ149+BL149)))</f>
        <v>0</v>
      </c>
      <c r="BN149" s="3">
        <f>IF(Inputs!$B$27&lt;&gt;"Ready","PENDING INPUTS",MAX(0,(BG149+BH149+BI149)-BM149))</f>
        <v>0</v>
      </c>
      <c r="BO149" s="3">
        <f>IF(Inputs!$B$27&lt;&gt;"Ready","PENDING INPUTS",BV148)</f>
        <v>0</v>
      </c>
      <c r="BP149" s="3">
        <f>IF(Inputs!$B$27&lt;&gt;"Ready","PENDING INPUTS",IF(A149&lt;=Inputs!$B$6,ROUND(BO149*Inputs!C21/12,2),0))</f>
        <v>0</v>
      </c>
      <c r="BQ149" s="3">
        <f>IF(Inputs!$B$27&lt;&gt;"Ready","PENDING INPUTS",IF(AND(A149&lt;=Inputs!$B$6,BO149&gt;0),Inputs!G21,0))</f>
        <v>0</v>
      </c>
      <c r="BR149" s="3">
        <f>IF(Inputs!$B$27&lt;&gt;"Ready","PENDING INPUTS",IF(A149&gt;Inputs!$B$6,0,MIN((BO149+BP149+BQ149),IF(Inputs!H21=1,Inputs!D21,MAX(Inputs!F21,ROUND(BO149*Inputs!E21+BP149+BQ149,2))))))</f>
        <v>0</v>
      </c>
      <c r="BS149">
        <f>IF(Inputs!$B$27&lt;&gt;"Ready","PENDING INPUTS",IF(BO149&lt;=0,99,1+IF(AND(K149&gt;0,OR(K149&lt;BO149,AND(K149=BO149,0&lt;7))),1,0)+IF(AND(S149&gt;0,OR(S149&lt;BO149,AND(S149=BO149,1&lt;7))),1,0)+IF(AND(AA149&gt;0,OR(AA149&lt;BO149,AND(AA149=BO149,2&lt;7))),1,0)+IF(AND(AI149&gt;0,OR(AI149&lt;BO149,AND(AI149=BO149,3&lt;7))),1,0)+IF(AND(AQ149&gt;0,OR(AQ149&lt;BO149,AND(AQ149=BO149,4&lt;7))),1,0)+IF(AND(AY149&gt;0,OR(AY149&lt;BO149,AND(AY149=BO149,5&lt;7))),1,0)+IF(AND(BG149&gt;0,OR(BG149&lt;BO149,AND(BG149=BO149,6&lt;7))),1,0)+IF(AND(BW149&gt;0,OR(BW149&lt;BO149,AND(BW149=BO149,8&lt;7))),1,0)+IF(AND(CE149&gt;0,OR(CE149&lt;BO149,AND(CE149=BO149,9&lt;7))),1,0)))</f>
        <v>99</v>
      </c>
      <c r="BT149" s="3">
        <f>IF(Inputs!$B$27&lt;&gt;"Ready","PENDING INPUTS",IF(A149&gt;Inputs!$B$6,0,MIN(MAX(0,(BO149+BP149+BQ149)-BR149),MAX(0,C149-D149-(IF(O149&lt;BS149,K149+L149+M149-N149,0)+IF(W149&lt;BS149,S149+T149+U149-V149,0)+IF(AE149&lt;BS149,AA149+AB149+AC149-AD149,0)+IF(AM149&lt;BS149,AI149+AJ149+AK149-AL149,0)+IF(AU149&lt;BS149,AQ149+AR149+AS149-AT149,0)+IF(BC149&lt;BS149,AY149+AZ149+BA149-BB149,0)+IF(BK149&lt;BS149,BG149+BH149+BI149-BJ149,0)+IF(BS149&lt;BS149,BO149+BP149+BQ149-BR149,0)+IF(CA149&lt;BS149,BW149+BX149+BY149-BZ149,0)+IF(CI149&lt;BS149,CE149+CF149+CG149-CH149,0))))))</f>
        <v>0</v>
      </c>
      <c r="BU149" s="3">
        <f>IF(Inputs!$B$27&lt;&gt;"Ready","PENDING INPUTS",MIN((BO149+BP149+BQ149),IF(D149&gt;C149,IF(D149=0,0,BR149*C149/D149),BR149+BT149)))</f>
        <v>0</v>
      </c>
      <c r="BV149" s="3">
        <f>IF(Inputs!$B$27&lt;&gt;"Ready","PENDING INPUTS",MAX(0,(BO149+BP149+BQ149)-BU149))</f>
        <v>0</v>
      </c>
      <c r="BW149" s="3">
        <f>IF(Inputs!$B$27&lt;&gt;"Ready","PENDING INPUTS",CD148)</f>
        <v>0</v>
      </c>
      <c r="BX149" s="3">
        <f>IF(Inputs!$B$27&lt;&gt;"Ready","PENDING INPUTS",IF(A149&lt;=Inputs!$B$6,ROUND(BW149*Inputs!C22/12,2),0))</f>
        <v>0</v>
      </c>
      <c r="BY149" s="3">
        <f>IF(Inputs!$B$27&lt;&gt;"Ready","PENDING INPUTS",IF(AND(A149&lt;=Inputs!$B$6,BW149&gt;0),Inputs!G22,0))</f>
        <v>0</v>
      </c>
      <c r="BZ149" s="3">
        <f>IF(Inputs!$B$27&lt;&gt;"Ready","PENDING INPUTS",IF(A149&gt;Inputs!$B$6,0,MIN((BW149+BX149+BY149),IF(Inputs!H22=1,Inputs!D22,MAX(Inputs!F22,ROUND(BW149*Inputs!E22+BX149+BY149,2))))))</f>
        <v>0</v>
      </c>
      <c r="CA149">
        <f>IF(Inputs!$B$27&lt;&gt;"Ready","PENDING INPUTS",IF(BW149&lt;=0,99,1+IF(AND(K149&gt;0,OR(K149&lt;BW149,AND(K149=BW149,0&lt;8))),1,0)+IF(AND(S149&gt;0,OR(S149&lt;BW149,AND(S149=BW149,1&lt;8))),1,0)+IF(AND(AA149&gt;0,OR(AA149&lt;BW149,AND(AA149=BW149,2&lt;8))),1,0)+IF(AND(AI149&gt;0,OR(AI149&lt;BW149,AND(AI149=BW149,3&lt;8))),1,0)+IF(AND(AQ149&gt;0,OR(AQ149&lt;BW149,AND(AQ149=BW149,4&lt;8))),1,0)+IF(AND(AY149&gt;0,OR(AY149&lt;BW149,AND(AY149=BW149,5&lt;8))),1,0)+IF(AND(BG149&gt;0,OR(BG149&lt;BW149,AND(BG149=BW149,6&lt;8))),1,0)+IF(AND(BO149&gt;0,OR(BO149&lt;BW149,AND(BO149=BW149,7&lt;8))),1,0)+IF(AND(CE149&gt;0,OR(CE149&lt;BW149,AND(CE149=BW149,9&lt;8))),1,0)))</f>
        <v>99</v>
      </c>
      <c r="CB149" s="3">
        <f>IF(Inputs!$B$27&lt;&gt;"Ready","PENDING INPUTS",IF(A149&gt;Inputs!$B$6,0,MIN(MAX(0,(BW149+BX149+BY149)-BZ149),MAX(0,C149-D149-(IF(O149&lt;CA149,K149+L149+M149-N149,0)+IF(W149&lt;CA149,S149+T149+U149-V149,0)+IF(AE149&lt;CA149,AA149+AB149+AC149-AD149,0)+IF(AM149&lt;CA149,AI149+AJ149+AK149-AL149,0)+IF(AU149&lt;CA149,AQ149+AR149+AS149-AT149,0)+IF(BC149&lt;CA149,AY149+AZ149+BA149-BB149,0)+IF(BK149&lt;CA149,BG149+BH149+BI149-BJ149,0)+IF(BS149&lt;CA149,BO149+BP149+BQ149-BR149,0)+IF(CA149&lt;CA149,BW149+BX149+BY149-BZ149,0)+IF(CI149&lt;CA149,CE149+CF149+CG149-CH149,0))))))</f>
        <v>0</v>
      </c>
      <c r="CC149" s="3">
        <f>IF(Inputs!$B$27&lt;&gt;"Ready","PENDING INPUTS",MIN((BW149+BX149+BY149),IF(D149&gt;C149,IF(D149=0,0,BZ149*C149/D149),BZ149+CB149)))</f>
        <v>0</v>
      </c>
      <c r="CD149" s="3">
        <f>IF(Inputs!$B$27&lt;&gt;"Ready","PENDING INPUTS",MAX(0,(BW149+BX149+BY149)-CC149))</f>
        <v>0</v>
      </c>
      <c r="CE149" s="3">
        <f>IF(Inputs!$B$27&lt;&gt;"Ready","PENDING INPUTS",CL148)</f>
        <v>0</v>
      </c>
      <c r="CF149" s="3">
        <f>IF(Inputs!$B$27&lt;&gt;"Ready","PENDING INPUTS",IF(A149&lt;=Inputs!$B$6,ROUND(CE149*Inputs!C23/12,2),0))</f>
        <v>0</v>
      </c>
      <c r="CG149" s="3">
        <f>IF(Inputs!$B$27&lt;&gt;"Ready","PENDING INPUTS",IF(AND(A149&lt;=Inputs!$B$6,CE149&gt;0),Inputs!G23,0))</f>
        <v>0</v>
      </c>
      <c r="CH149" s="3">
        <f>IF(Inputs!$B$27&lt;&gt;"Ready","PENDING INPUTS",IF(A149&gt;Inputs!$B$6,0,MIN((CE149+CF149+CG149),IF(Inputs!H23=1,Inputs!D23,MAX(Inputs!F23,ROUND(CE149*Inputs!E23+CF149+CG149,2))))))</f>
        <v>0</v>
      </c>
      <c r="CI149">
        <f>IF(Inputs!$B$27&lt;&gt;"Ready","PENDING INPUTS",IF(CE149&lt;=0,99,1+IF(AND(K149&gt;0,OR(K149&lt;CE149,AND(K149=CE149,0&lt;9))),1,0)+IF(AND(S149&gt;0,OR(S149&lt;CE149,AND(S149=CE149,1&lt;9))),1,0)+IF(AND(AA149&gt;0,OR(AA149&lt;CE149,AND(AA149=CE149,2&lt;9))),1,0)+IF(AND(AI149&gt;0,OR(AI149&lt;CE149,AND(AI149=CE149,3&lt;9))),1,0)+IF(AND(AQ149&gt;0,OR(AQ149&lt;CE149,AND(AQ149=CE149,4&lt;9))),1,0)+IF(AND(AY149&gt;0,OR(AY149&lt;CE149,AND(AY149=CE149,5&lt;9))),1,0)+IF(AND(BG149&gt;0,OR(BG149&lt;CE149,AND(BG149=CE149,6&lt;9))),1,0)+IF(AND(BO149&gt;0,OR(BO149&lt;CE149,AND(BO149=CE149,7&lt;9))),1,0)+IF(AND(BW149&gt;0,OR(BW149&lt;CE149,AND(BW149=CE149,8&lt;9))),1,0)))</f>
        <v>99</v>
      </c>
      <c r="CJ149" s="3">
        <f>IF(Inputs!$B$27&lt;&gt;"Ready","PENDING INPUTS",IF(A149&gt;Inputs!$B$6,0,MIN(MAX(0,(CE149+CF149+CG149)-CH149),MAX(0,C149-D149-(IF(O149&lt;CI149,K149+L149+M149-N149,0)+IF(W149&lt;CI149,S149+T149+U149-V149,0)+IF(AE149&lt;CI149,AA149+AB149+AC149-AD149,0)+IF(AM149&lt;CI149,AI149+AJ149+AK149-AL149,0)+IF(AU149&lt;CI149,AQ149+AR149+AS149-AT149,0)+IF(BC149&lt;CI149,AY149+AZ149+BA149-BB149,0)+IF(BK149&lt;CI149,BG149+BH149+BI149-BJ149,0)+IF(BS149&lt;CI149,BO149+BP149+BQ149-BR149,0)+IF(CA149&lt;CI149,BW149+BX149+BY149-BZ149,0)+IF(CI149&lt;CI149,CE149+CF149+CG149-CH149,0))))))</f>
        <v>0</v>
      </c>
      <c r="CK149" s="3">
        <f>IF(Inputs!$B$27&lt;&gt;"Ready","PENDING INPUTS",MIN((CE149+CF149+CG149),IF(D149&gt;C149,IF(D149=0,0,CH149*C149/D149),CH149+CJ149)))</f>
        <v>0</v>
      </c>
      <c r="CL149" s="3">
        <f>IF(Inputs!$B$27&lt;&gt;"Ready","PENDING INPUTS",MAX(0,(CE149+CF149+CG149)-CK149))</f>
        <v>0</v>
      </c>
    </row>
    <row r="150" spans="1:90" ht="27.95" customHeight="1" x14ac:dyDescent="0.25">
      <c r="A150">
        <v>146</v>
      </c>
      <c r="B150" s="13">
        <f>IF(Inputs!$B$27&lt;&gt;"Ready","PENDING INPUTS",EDATE(Inputs!$B$5,A150-1))</f>
        <v>50710</v>
      </c>
      <c r="C150" s="3">
        <f>IF(Inputs!$B$27&lt;&gt;"Ready","PENDING INPUTS",IF(A150&lt;=Inputs!$B$6,MAX(0,Inputs!$B$4+IF(A150=Inputs!$B$7,Inputs!$B$8,0)+IF(A150=Inputs!$B$9,Inputs!$B$10,0)),0))</f>
        <v>0</v>
      </c>
      <c r="D150" s="3">
        <f>IF(Inputs!$B$27&lt;&gt;"Ready","PENDING INPUTS",SUM(N150,V150,AD150,AL150,AT150,BB150,BJ150,BR150,BZ150,CH150))</f>
        <v>0</v>
      </c>
      <c r="E150" s="3">
        <f>IF(Inputs!$B$27&lt;&gt;"Ready","PENDING INPUTS",MAX(0,D150-C150))</f>
        <v>0</v>
      </c>
      <c r="F150" s="3">
        <f>IF(Inputs!$B$27&lt;&gt;"Ready","PENDING INPUTS",SUM(Q150,Y150,AG150,AO150,AW150,BE150,BM150,BU150,CC150,CK150))</f>
        <v>0</v>
      </c>
      <c r="G150" s="3">
        <f>IF(Inputs!$B$27&lt;&gt;"Ready","PENDING INPUTS",SUM(L150,T150,AB150,AJ150,AR150,AZ150,BH150,BP150,BX150,CF150))</f>
        <v>0</v>
      </c>
      <c r="H150" s="3">
        <f>IF(Inputs!$B$27&lt;&gt;"Ready","PENDING INPUTS",SUM(M150,U150,AC150,AK150,AS150,BA150,BI150,BQ150,BY150,CG150))</f>
        <v>0</v>
      </c>
      <c r="I150" s="3">
        <f>IF(Inputs!$B$27&lt;&gt;"Ready","PENDING INPUTS",SUM(R150,Z150,AH150,AP150,AX150,BF150,BN150,BV150,CD150,CL150))</f>
        <v>0</v>
      </c>
      <c r="J150" t="str">
        <f>IF(Inputs!$B$27&lt;&gt;"Ready","PENDING INPUTS",IF(A150&gt;Inputs!$B$6,"Beyond horizon",IF(E150&gt;0.005,"MINIMUM SHORTFALL",IF(I150&lt;0.005,"Paid off","In progress"))))</f>
        <v>Beyond horizon</v>
      </c>
      <c r="K150" s="3">
        <f>IF(Inputs!$B$27&lt;&gt;"Ready","PENDING INPUTS",R149)</f>
        <v>0</v>
      </c>
      <c r="L150" s="3">
        <f>IF(Inputs!$B$27&lt;&gt;"Ready","PENDING INPUTS",IF(A150&lt;=Inputs!$B$6,ROUND(K150*Inputs!C14/12,2),0))</f>
        <v>0</v>
      </c>
      <c r="M150" s="3">
        <f>IF(Inputs!$B$27&lt;&gt;"Ready","PENDING INPUTS",IF(AND(A150&lt;=Inputs!$B$6,K150&gt;0),Inputs!G14,0))</f>
        <v>0</v>
      </c>
      <c r="N150" s="3">
        <f>IF(Inputs!$B$27&lt;&gt;"Ready","PENDING INPUTS",IF(A150&gt;Inputs!$B$6,0,MIN((K150+L150+M150),IF(Inputs!H14=1,Inputs!D14,MAX(Inputs!F14,ROUND(K150*Inputs!E14+L150+M150,2))))))</f>
        <v>0</v>
      </c>
      <c r="O150">
        <f>IF(Inputs!$B$27&lt;&gt;"Ready","PENDING INPUTS",IF(K150&lt;=0,99,1+IF(AND(S150&gt;0,OR(S150&lt;K150,AND(S150=K150,1&lt;0))),1,0)+IF(AND(AA150&gt;0,OR(AA150&lt;K150,AND(AA150=K150,2&lt;0))),1,0)+IF(AND(AI150&gt;0,OR(AI150&lt;K150,AND(AI150=K150,3&lt;0))),1,0)+IF(AND(AQ150&gt;0,OR(AQ150&lt;K150,AND(AQ150=K150,4&lt;0))),1,0)+IF(AND(AY150&gt;0,OR(AY150&lt;K150,AND(AY150=K150,5&lt;0))),1,0)+IF(AND(BG150&gt;0,OR(BG150&lt;K150,AND(BG150=K150,6&lt;0))),1,0)+IF(AND(BO150&gt;0,OR(BO150&lt;K150,AND(BO150=K150,7&lt;0))),1,0)+IF(AND(BW150&gt;0,OR(BW150&lt;K150,AND(BW150=K150,8&lt;0))),1,0)+IF(AND(CE150&gt;0,OR(CE150&lt;K150,AND(CE150=K150,9&lt;0))),1,0)))</f>
        <v>99</v>
      </c>
      <c r="P150" s="3">
        <f>IF(Inputs!$B$27&lt;&gt;"Ready","PENDING INPUTS",IF(A150&gt;Inputs!$B$6,0,MIN(MAX(0,(K150+L150+M150)-N150),MAX(0,C150-D150-(IF(O150&lt;O150,K150+L150+M150-N150,0)+IF(W150&lt;O150,S150+T150+U150-V150,0)+IF(AE150&lt;O150,AA150+AB150+AC150-AD150,0)+IF(AM150&lt;O150,AI150+AJ150+AK150-AL150,0)+IF(AU150&lt;O150,AQ150+AR150+AS150-AT150,0)+IF(BC150&lt;O150,AY150+AZ150+BA150-BB150,0)+IF(BK150&lt;O150,BG150+BH150+BI150-BJ150,0)+IF(BS150&lt;O150,BO150+BP150+BQ150-BR150,0)+IF(CA150&lt;O150,BW150+BX150+BY150-BZ150,0)+IF(CI150&lt;O150,CE150+CF150+CG150-CH150,0))))))</f>
        <v>0</v>
      </c>
      <c r="Q150" s="3">
        <f>IF(Inputs!$B$27&lt;&gt;"Ready","PENDING INPUTS",MIN((K150+L150+M150),IF(D150&gt;C150,IF(D150=0,0,N150*C150/D150),N150+P150)))</f>
        <v>0</v>
      </c>
      <c r="R150" s="3">
        <f>IF(Inputs!$B$27&lt;&gt;"Ready","PENDING INPUTS",MAX(0,(K150+L150+M150)-Q150))</f>
        <v>0</v>
      </c>
      <c r="S150" s="3">
        <f>IF(Inputs!$B$27&lt;&gt;"Ready","PENDING INPUTS",Z149)</f>
        <v>0</v>
      </c>
      <c r="T150" s="3">
        <f>IF(Inputs!$B$27&lt;&gt;"Ready","PENDING INPUTS",IF(A150&lt;=Inputs!$B$6,ROUND(S150*Inputs!C15/12,2),0))</f>
        <v>0</v>
      </c>
      <c r="U150" s="3">
        <f>IF(Inputs!$B$27&lt;&gt;"Ready","PENDING INPUTS",IF(AND(A150&lt;=Inputs!$B$6,S150&gt;0),Inputs!G15,0))</f>
        <v>0</v>
      </c>
      <c r="V150" s="3">
        <f>IF(Inputs!$B$27&lt;&gt;"Ready","PENDING INPUTS",IF(A150&gt;Inputs!$B$6,0,MIN((S150+T150+U150),IF(Inputs!H15=1,Inputs!D15,MAX(Inputs!F15,ROUND(S150*Inputs!E15+T150+U150,2))))))</f>
        <v>0</v>
      </c>
      <c r="W150">
        <f>IF(Inputs!$B$27&lt;&gt;"Ready","PENDING INPUTS",IF(S150&lt;=0,99,1+IF(AND(K150&gt;0,OR(K150&lt;S150,AND(K150=S150,0&lt;1))),1,0)+IF(AND(AA150&gt;0,OR(AA150&lt;S150,AND(AA150=S150,2&lt;1))),1,0)+IF(AND(AI150&gt;0,OR(AI150&lt;S150,AND(AI150=S150,3&lt;1))),1,0)+IF(AND(AQ150&gt;0,OR(AQ150&lt;S150,AND(AQ150=S150,4&lt;1))),1,0)+IF(AND(AY150&gt;0,OR(AY150&lt;S150,AND(AY150=S150,5&lt;1))),1,0)+IF(AND(BG150&gt;0,OR(BG150&lt;S150,AND(BG150=S150,6&lt;1))),1,0)+IF(AND(BO150&gt;0,OR(BO150&lt;S150,AND(BO150=S150,7&lt;1))),1,0)+IF(AND(BW150&gt;0,OR(BW150&lt;S150,AND(BW150=S150,8&lt;1))),1,0)+IF(AND(CE150&gt;0,OR(CE150&lt;S150,AND(CE150=S150,9&lt;1))),1,0)))</f>
        <v>99</v>
      </c>
      <c r="X150" s="3">
        <f>IF(Inputs!$B$27&lt;&gt;"Ready","PENDING INPUTS",IF(A150&gt;Inputs!$B$6,0,MIN(MAX(0,(S150+T150+U150)-V150),MAX(0,C150-D150-(IF(O150&lt;W150,K150+L150+M150-N150,0)+IF(W150&lt;W150,S150+T150+U150-V150,0)+IF(AE150&lt;W150,AA150+AB150+AC150-AD150,0)+IF(AM150&lt;W150,AI150+AJ150+AK150-AL150,0)+IF(AU150&lt;W150,AQ150+AR150+AS150-AT150,0)+IF(BC150&lt;W150,AY150+AZ150+BA150-BB150,0)+IF(BK150&lt;W150,BG150+BH150+BI150-BJ150,0)+IF(BS150&lt;W150,BO150+BP150+BQ150-BR150,0)+IF(CA150&lt;W150,BW150+BX150+BY150-BZ150,0)+IF(CI150&lt;W150,CE150+CF150+CG150-CH150,0))))))</f>
        <v>0</v>
      </c>
      <c r="Y150" s="3">
        <f>IF(Inputs!$B$27&lt;&gt;"Ready","PENDING INPUTS",MIN((S150+T150+U150),IF(D150&gt;C150,IF(D150=0,0,V150*C150/D150),V150+X150)))</f>
        <v>0</v>
      </c>
      <c r="Z150" s="3">
        <f>IF(Inputs!$B$27&lt;&gt;"Ready","PENDING INPUTS",MAX(0,(S150+T150+U150)-Y150))</f>
        <v>0</v>
      </c>
      <c r="AA150" s="3">
        <f>IF(Inputs!$B$27&lt;&gt;"Ready","PENDING INPUTS",AH149)</f>
        <v>0</v>
      </c>
      <c r="AB150" s="3">
        <f>IF(Inputs!$B$27&lt;&gt;"Ready","PENDING INPUTS",IF(A150&lt;=Inputs!$B$6,ROUND(AA150*Inputs!C16/12,2),0))</f>
        <v>0</v>
      </c>
      <c r="AC150" s="3">
        <f>IF(Inputs!$B$27&lt;&gt;"Ready","PENDING INPUTS",IF(AND(A150&lt;=Inputs!$B$6,AA150&gt;0),Inputs!G16,0))</f>
        <v>0</v>
      </c>
      <c r="AD150" s="3">
        <f>IF(Inputs!$B$27&lt;&gt;"Ready","PENDING INPUTS",IF(A150&gt;Inputs!$B$6,0,MIN((AA150+AB150+AC150),IF(Inputs!H16=1,Inputs!D16,MAX(Inputs!F16,ROUND(AA150*Inputs!E16+AB150+AC150,2))))))</f>
        <v>0</v>
      </c>
      <c r="AE150">
        <f>IF(Inputs!$B$27&lt;&gt;"Ready","PENDING INPUTS",IF(AA150&lt;=0,99,1+IF(AND(K150&gt;0,OR(K150&lt;AA150,AND(K150=AA150,0&lt;2))),1,0)+IF(AND(S150&gt;0,OR(S150&lt;AA150,AND(S150=AA150,1&lt;2))),1,0)+IF(AND(AI150&gt;0,OR(AI150&lt;AA150,AND(AI150=AA150,3&lt;2))),1,0)+IF(AND(AQ150&gt;0,OR(AQ150&lt;AA150,AND(AQ150=AA150,4&lt;2))),1,0)+IF(AND(AY150&gt;0,OR(AY150&lt;AA150,AND(AY150=AA150,5&lt;2))),1,0)+IF(AND(BG150&gt;0,OR(BG150&lt;AA150,AND(BG150=AA150,6&lt;2))),1,0)+IF(AND(BO150&gt;0,OR(BO150&lt;AA150,AND(BO150=AA150,7&lt;2))),1,0)+IF(AND(BW150&gt;0,OR(BW150&lt;AA150,AND(BW150=AA150,8&lt;2))),1,0)+IF(AND(CE150&gt;0,OR(CE150&lt;AA150,AND(CE150=AA150,9&lt;2))),1,0)))</f>
        <v>99</v>
      </c>
      <c r="AF150" s="3">
        <f>IF(Inputs!$B$27&lt;&gt;"Ready","PENDING INPUTS",IF(A150&gt;Inputs!$B$6,0,MIN(MAX(0,(AA150+AB150+AC150)-AD150),MAX(0,C150-D150-(IF(O150&lt;AE150,K150+L150+M150-N150,0)+IF(W150&lt;AE150,S150+T150+U150-V150,0)+IF(AE150&lt;AE150,AA150+AB150+AC150-AD150,0)+IF(AM150&lt;AE150,AI150+AJ150+AK150-AL150,0)+IF(AU150&lt;AE150,AQ150+AR150+AS150-AT150,0)+IF(BC150&lt;AE150,AY150+AZ150+BA150-BB150,0)+IF(BK150&lt;AE150,BG150+BH150+BI150-BJ150,0)+IF(BS150&lt;AE150,BO150+BP150+BQ150-BR150,0)+IF(CA150&lt;AE150,BW150+BX150+BY150-BZ150,0)+IF(CI150&lt;AE150,CE150+CF150+CG150-CH150,0))))))</f>
        <v>0</v>
      </c>
      <c r="AG150" s="3">
        <f>IF(Inputs!$B$27&lt;&gt;"Ready","PENDING INPUTS",MIN((AA150+AB150+AC150),IF(D150&gt;C150,IF(D150=0,0,AD150*C150/D150),AD150+AF150)))</f>
        <v>0</v>
      </c>
      <c r="AH150" s="3">
        <f>IF(Inputs!$B$27&lt;&gt;"Ready","PENDING INPUTS",MAX(0,(AA150+AB150+AC150)-AG150))</f>
        <v>0</v>
      </c>
      <c r="AI150" s="3">
        <f>IF(Inputs!$B$27&lt;&gt;"Ready","PENDING INPUTS",AP149)</f>
        <v>0</v>
      </c>
      <c r="AJ150" s="3">
        <f>IF(Inputs!$B$27&lt;&gt;"Ready","PENDING INPUTS",IF(A150&lt;=Inputs!$B$6,ROUND(AI150*Inputs!C17/12,2),0))</f>
        <v>0</v>
      </c>
      <c r="AK150" s="3">
        <f>IF(Inputs!$B$27&lt;&gt;"Ready","PENDING INPUTS",IF(AND(A150&lt;=Inputs!$B$6,AI150&gt;0),Inputs!G17,0))</f>
        <v>0</v>
      </c>
      <c r="AL150" s="3">
        <f>IF(Inputs!$B$27&lt;&gt;"Ready","PENDING INPUTS",IF(A150&gt;Inputs!$B$6,0,MIN((AI150+AJ150+AK150),IF(Inputs!H17=1,Inputs!D17,MAX(Inputs!F17,ROUND(AI150*Inputs!E17+AJ150+AK150,2))))))</f>
        <v>0</v>
      </c>
      <c r="AM150">
        <f>IF(Inputs!$B$27&lt;&gt;"Ready","PENDING INPUTS",IF(AI150&lt;=0,99,1+IF(AND(K150&gt;0,OR(K150&lt;AI150,AND(K150=AI150,0&lt;3))),1,0)+IF(AND(S150&gt;0,OR(S150&lt;AI150,AND(S150=AI150,1&lt;3))),1,0)+IF(AND(AA150&gt;0,OR(AA150&lt;AI150,AND(AA150=AI150,2&lt;3))),1,0)+IF(AND(AQ150&gt;0,OR(AQ150&lt;AI150,AND(AQ150=AI150,4&lt;3))),1,0)+IF(AND(AY150&gt;0,OR(AY150&lt;AI150,AND(AY150=AI150,5&lt;3))),1,0)+IF(AND(BG150&gt;0,OR(BG150&lt;AI150,AND(BG150=AI150,6&lt;3))),1,0)+IF(AND(BO150&gt;0,OR(BO150&lt;AI150,AND(BO150=AI150,7&lt;3))),1,0)+IF(AND(BW150&gt;0,OR(BW150&lt;AI150,AND(BW150=AI150,8&lt;3))),1,0)+IF(AND(CE150&gt;0,OR(CE150&lt;AI150,AND(CE150=AI150,9&lt;3))),1,0)))</f>
        <v>99</v>
      </c>
      <c r="AN150" s="3">
        <f>IF(Inputs!$B$27&lt;&gt;"Ready","PENDING INPUTS",IF(A150&gt;Inputs!$B$6,0,MIN(MAX(0,(AI150+AJ150+AK150)-AL150),MAX(0,C150-D150-(IF(O150&lt;AM150,K150+L150+M150-N150,0)+IF(W150&lt;AM150,S150+T150+U150-V150,0)+IF(AE150&lt;AM150,AA150+AB150+AC150-AD150,0)+IF(AM150&lt;AM150,AI150+AJ150+AK150-AL150,0)+IF(AU150&lt;AM150,AQ150+AR150+AS150-AT150,0)+IF(BC150&lt;AM150,AY150+AZ150+BA150-BB150,0)+IF(BK150&lt;AM150,BG150+BH150+BI150-BJ150,0)+IF(BS150&lt;AM150,BO150+BP150+BQ150-BR150,0)+IF(CA150&lt;AM150,BW150+BX150+BY150-BZ150,0)+IF(CI150&lt;AM150,CE150+CF150+CG150-CH150,0))))))</f>
        <v>0</v>
      </c>
      <c r="AO150" s="3">
        <f>IF(Inputs!$B$27&lt;&gt;"Ready","PENDING INPUTS",MIN((AI150+AJ150+AK150),IF(D150&gt;C150,IF(D150=0,0,AL150*C150/D150),AL150+AN150)))</f>
        <v>0</v>
      </c>
      <c r="AP150" s="3">
        <f>IF(Inputs!$B$27&lt;&gt;"Ready","PENDING INPUTS",MAX(0,(AI150+AJ150+AK150)-AO150))</f>
        <v>0</v>
      </c>
      <c r="AQ150" s="3">
        <f>IF(Inputs!$B$27&lt;&gt;"Ready","PENDING INPUTS",AX149)</f>
        <v>0</v>
      </c>
      <c r="AR150" s="3">
        <f>IF(Inputs!$B$27&lt;&gt;"Ready","PENDING INPUTS",IF(A150&lt;=Inputs!$B$6,ROUND(AQ150*Inputs!C18/12,2),0))</f>
        <v>0</v>
      </c>
      <c r="AS150" s="3">
        <f>IF(Inputs!$B$27&lt;&gt;"Ready","PENDING INPUTS",IF(AND(A150&lt;=Inputs!$B$6,AQ150&gt;0),Inputs!G18,0))</f>
        <v>0</v>
      </c>
      <c r="AT150" s="3">
        <f>IF(Inputs!$B$27&lt;&gt;"Ready","PENDING INPUTS",IF(A150&gt;Inputs!$B$6,0,MIN((AQ150+AR150+AS150),IF(Inputs!H18=1,Inputs!D18,MAX(Inputs!F18,ROUND(AQ150*Inputs!E18+AR150+AS150,2))))))</f>
        <v>0</v>
      </c>
      <c r="AU150">
        <f>IF(Inputs!$B$27&lt;&gt;"Ready","PENDING INPUTS",IF(AQ150&lt;=0,99,1+IF(AND(K150&gt;0,OR(K150&lt;AQ150,AND(K150=AQ150,0&lt;4))),1,0)+IF(AND(S150&gt;0,OR(S150&lt;AQ150,AND(S150=AQ150,1&lt;4))),1,0)+IF(AND(AA150&gt;0,OR(AA150&lt;AQ150,AND(AA150=AQ150,2&lt;4))),1,0)+IF(AND(AI150&gt;0,OR(AI150&lt;AQ150,AND(AI150=AQ150,3&lt;4))),1,0)+IF(AND(AY150&gt;0,OR(AY150&lt;AQ150,AND(AY150=AQ150,5&lt;4))),1,0)+IF(AND(BG150&gt;0,OR(BG150&lt;AQ150,AND(BG150=AQ150,6&lt;4))),1,0)+IF(AND(BO150&gt;0,OR(BO150&lt;AQ150,AND(BO150=AQ150,7&lt;4))),1,0)+IF(AND(BW150&gt;0,OR(BW150&lt;AQ150,AND(BW150=AQ150,8&lt;4))),1,0)+IF(AND(CE150&gt;0,OR(CE150&lt;AQ150,AND(CE150=AQ150,9&lt;4))),1,0)))</f>
        <v>99</v>
      </c>
      <c r="AV150" s="3">
        <f>IF(Inputs!$B$27&lt;&gt;"Ready","PENDING INPUTS",IF(A150&gt;Inputs!$B$6,0,MIN(MAX(0,(AQ150+AR150+AS150)-AT150),MAX(0,C150-D150-(IF(O150&lt;AU150,K150+L150+M150-N150,0)+IF(W150&lt;AU150,S150+T150+U150-V150,0)+IF(AE150&lt;AU150,AA150+AB150+AC150-AD150,0)+IF(AM150&lt;AU150,AI150+AJ150+AK150-AL150,0)+IF(AU150&lt;AU150,AQ150+AR150+AS150-AT150,0)+IF(BC150&lt;AU150,AY150+AZ150+BA150-BB150,0)+IF(BK150&lt;AU150,BG150+BH150+BI150-BJ150,0)+IF(BS150&lt;AU150,BO150+BP150+BQ150-BR150,0)+IF(CA150&lt;AU150,BW150+BX150+BY150-BZ150,0)+IF(CI150&lt;AU150,CE150+CF150+CG150-CH150,0))))))</f>
        <v>0</v>
      </c>
      <c r="AW150" s="3">
        <f>IF(Inputs!$B$27&lt;&gt;"Ready","PENDING INPUTS",MIN((AQ150+AR150+AS150),IF(D150&gt;C150,IF(D150=0,0,AT150*C150/D150),AT150+AV150)))</f>
        <v>0</v>
      </c>
      <c r="AX150" s="3">
        <f>IF(Inputs!$B$27&lt;&gt;"Ready","PENDING INPUTS",MAX(0,(AQ150+AR150+AS150)-AW150))</f>
        <v>0</v>
      </c>
      <c r="AY150" s="3">
        <f>IF(Inputs!$B$27&lt;&gt;"Ready","PENDING INPUTS",BF149)</f>
        <v>0</v>
      </c>
      <c r="AZ150" s="3">
        <f>IF(Inputs!$B$27&lt;&gt;"Ready","PENDING INPUTS",IF(A150&lt;=Inputs!$B$6,ROUND(AY150*Inputs!C19/12,2),0))</f>
        <v>0</v>
      </c>
      <c r="BA150" s="3">
        <f>IF(Inputs!$B$27&lt;&gt;"Ready","PENDING INPUTS",IF(AND(A150&lt;=Inputs!$B$6,AY150&gt;0),Inputs!G19,0))</f>
        <v>0</v>
      </c>
      <c r="BB150" s="3">
        <f>IF(Inputs!$B$27&lt;&gt;"Ready","PENDING INPUTS",IF(A150&gt;Inputs!$B$6,0,MIN((AY150+AZ150+BA150),IF(Inputs!H19=1,Inputs!D19,MAX(Inputs!F19,ROUND(AY150*Inputs!E19+AZ150+BA150,2))))))</f>
        <v>0</v>
      </c>
      <c r="BC150">
        <f>IF(Inputs!$B$27&lt;&gt;"Ready","PENDING INPUTS",IF(AY150&lt;=0,99,1+IF(AND(K150&gt;0,OR(K150&lt;AY150,AND(K150=AY150,0&lt;5))),1,0)+IF(AND(S150&gt;0,OR(S150&lt;AY150,AND(S150=AY150,1&lt;5))),1,0)+IF(AND(AA150&gt;0,OR(AA150&lt;AY150,AND(AA150=AY150,2&lt;5))),1,0)+IF(AND(AI150&gt;0,OR(AI150&lt;AY150,AND(AI150=AY150,3&lt;5))),1,0)+IF(AND(AQ150&gt;0,OR(AQ150&lt;AY150,AND(AQ150=AY150,4&lt;5))),1,0)+IF(AND(BG150&gt;0,OR(BG150&lt;AY150,AND(BG150=AY150,6&lt;5))),1,0)+IF(AND(BO150&gt;0,OR(BO150&lt;AY150,AND(BO150=AY150,7&lt;5))),1,0)+IF(AND(BW150&gt;0,OR(BW150&lt;AY150,AND(BW150=AY150,8&lt;5))),1,0)+IF(AND(CE150&gt;0,OR(CE150&lt;AY150,AND(CE150=AY150,9&lt;5))),1,0)))</f>
        <v>99</v>
      </c>
      <c r="BD150" s="3">
        <f>IF(Inputs!$B$27&lt;&gt;"Ready","PENDING INPUTS",IF(A150&gt;Inputs!$B$6,0,MIN(MAX(0,(AY150+AZ150+BA150)-BB150),MAX(0,C150-D150-(IF(O150&lt;BC150,K150+L150+M150-N150,0)+IF(W150&lt;BC150,S150+T150+U150-V150,0)+IF(AE150&lt;BC150,AA150+AB150+AC150-AD150,0)+IF(AM150&lt;BC150,AI150+AJ150+AK150-AL150,0)+IF(AU150&lt;BC150,AQ150+AR150+AS150-AT150,0)+IF(BC150&lt;BC150,AY150+AZ150+BA150-BB150,0)+IF(BK150&lt;BC150,BG150+BH150+BI150-BJ150,0)+IF(BS150&lt;BC150,BO150+BP150+BQ150-BR150,0)+IF(CA150&lt;BC150,BW150+BX150+BY150-BZ150,0)+IF(CI150&lt;BC150,CE150+CF150+CG150-CH150,0))))))</f>
        <v>0</v>
      </c>
      <c r="BE150" s="3">
        <f>IF(Inputs!$B$27&lt;&gt;"Ready","PENDING INPUTS",MIN((AY150+AZ150+BA150),IF(D150&gt;C150,IF(D150=0,0,BB150*C150/D150),BB150+BD150)))</f>
        <v>0</v>
      </c>
      <c r="BF150" s="3">
        <f>IF(Inputs!$B$27&lt;&gt;"Ready","PENDING INPUTS",MAX(0,(AY150+AZ150+BA150)-BE150))</f>
        <v>0</v>
      </c>
      <c r="BG150" s="3">
        <f>IF(Inputs!$B$27&lt;&gt;"Ready","PENDING INPUTS",BN149)</f>
        <v>0</v>
      </c>
      <c r="BH150" s="3">
        <f>IF(Inputs!$B$27&lt;&gt;"Ready","PENDING INPUTS",IF(A150&lt;=Inputs!$B$6,ROUND(BG150*Inputs!C20/12,2),0))</f>
        <v>0</v>
      </c>
      <c r="BI150" s="3">
        <f>IF(Inputs!$B$27&lt;&gt;"Ready","PENDING INPUTS",IF(AND(A150&lt;=Inputs!$B$6,BG150&gt;0),Inputs!G20,0))</f>
        <v>0</v>
      </c>
      <c r="BJ150" s="3">
        <f>IF(Inputs!$B$27&lt;&gt;"Ready","PENDING INPUTS",IF(A150&gt;Inputs!$B$6,0,MIN((BG150+BH150+BI150),IF(Inputs!H20=1,Inputs!D20,MAX(Inputs!F20,ROUND(BG150*Inputs!E20+BH150+BI150,2))))))</f>
        <v>0</v>
      </c>
      <c r="BK150">
        <f>IF(Inputs!$B$27&lt;&gt;"Ready","PENDING INPUTS",IF(BG150&lt;=0,99,1+IF(AND(K150&gt;0,OR(K150&lt;BG150,AND(K150=BG150,0&lt;6))),1,0)+IF(AND(S150&gt;0,OR(S150&lt;BG150,AND(S150=BG150,1&lt;6))),1,0)+IF(AND(AA150&gt;0,OR(AA150&lt;BG150,AND(AA150=BG150,2&lt;6))),1,0)+IF(AND(AI150&gt;0,OR(AI150&lt;BG150,AND(AI150=BG150,3&lt;6))),1,0)+IF(AND(AQ150&gt;0,OR(AQ150&lt;BG150,AND(AQ150=BG150,4&lt;6))),1,0)+IF(AND(AY150&gt;0,OR(AY150&lt;BG150,AND(AY150=BG150,5&lt;6))),1,0)+IF(AND(BO150&gt;0,OR(BO150&lt;BG150,AND(BO150=BG150,7&lt;6))),1,0)+IF(AND(BW150&gt;0,OR(BW150&lt;BG150,AND(BW150=BG150,8&lt;6))),1,0)+IF(AND(CE150&gt;0,OR(CE150&lt;BG150,AND(CE150=BG150,9&lt;6))),1,0)))</f>
        <v>99</v>
      </c>
      <c r="BL150" s="3">
        <f>IF(Inputs!$B$27&lt;&gt;"Ready","PENDING INPUTS",IF(A150&gt;Inputs!$B$6,0,MIN(MAX(0,(BG150+BH150+BI150)-BJ150),MAX(0,C150-D150-(IF(O150&lt;BK150,K150+L150+M150-N150,0)+IF(W150&lt;BK150,S150+T150+U150-V150,0)+IF(AE150&lt;BK150,AA150+AB150+AC150-AD150,0)+IF(AM150&lt;BK150,AI150+AJ150+AK150-AL150,0)+IF(AU150&lt;BK150,AQ150+AR150+AS150-AT150,0)+IF(BC150&lt;BK150,AY150+AZ150+BA150-BB150,0)+IF(BK150&lt;BK150,BG150+BH150+BI150-BJ150,0)+IF(BS150&lt;BK150,BO150+BP150+BQ150-BR150,0)+IF(CA150&lt;BK150,BW150+BX150+BY150-BZ150,0)+IF(CI150&lt;BK150,CE150+CF150+CG150-CH150,0))))))</f>
        <v>0</v>
      </c>
      <c r="BM150" s="3">
        <f>IF(Inputs!$B$27&lt;&gt;"Ready","PENDING INPUTS",MIN((BG150+BH150+BI150),IF(D150&gt;C150,IF(D150=0,0,BJ150*C150/D150),BJ150+BL150)))</f>
        <v>0</v>
      </c>
      <c r="BN150" s="3">
        <f>IF(Inputs!$B$27&lt;&gt;"Ready","PENDING INPUTS",MAX(0,(BG150+BH150+BI150)-BM150))</f>
        <v>0</v>
      </c>
      <c r="BO150" s="3">
        <f>IF(Inputs!$B$27&lt;&gt;"Ready","PENDING INPUTS",BV149)</f>
        <v>0</v>
      </c>
      <c r="BP150" s="3">
        <f>IF(Inputs!$B$27&lt;&gt;"Ready","PENDING INPUTS",IF(A150&lt;=Inputs!$B$6,ROUND(BO150*Inputs!C21/12,2),0))</f>
        <v>0</v>
      </c>
      <c r="BQ150" s="3">
        <f>IF(Inputs!$B$27&lt;&gt;"Ready","PENDING INPUTS",IF(AND(A150&lt;=Inputs!$B$6,BO150&gt;0),Inputs!G21,0))</f>
        <v>0</v>
      </c>
      <c r="BR150" s="3">
        <f>IF(Inputs!$B$27&lt;&gt;"Ready","PENDING INPUTS",IF(A150&gt;Inputs!$B$6,0,MIN((BO150+BP150+BQ150),IF(Inputs!H21=1,Inputs!D21,MAX(Inputs!F21,ROUND(BO150*Inputs!E21+BP150+BQ150,2))))))</f>
        <v>0</v>
      </c>
      <c r="BS150">
        <f>IF(Inputs!$B$27&lt;&gt;"Ready","PENDING INPUTS",IF(BO150&lt;=0,99,1+IF(AND(K150&gt;0,OR(K150&lt;BO150,AND(K150=BO150,0&lt;7))),1,0)+IF(AND(S150&gt;0,OR(S150&lt;BO150,AND(S150=BO150,1&lt;7))),1,0)+IF(AND(AA150&gt;0,OR(AA150&lt;BO150,AND(AA150=BO150,2&lt;7))),1,0)+IF(AND(AI150&gt;0,OR(AI150&lt;BO150,AND(AI150=BO150,3&lt;7))),1,0)+IF(AND(AQ150&gt;0,OR(AQ150&lt;BO150,AND(AQ150=BO150,4&lt;7))),1,0)+IF(AND(AY150&gt;0,OR(AY150&lt;BO150,AND(AY150=BO150,5&lt;7))),1,0)+IF(AND(BG150&gt;0,OR(BG150&lt;BO150,AND(BG150=BO150,6&lt;7))),1,0)+IF(AND(BW150&gt;0,OR(BW150&lt;BO150,AND(BW150=BO150,8&lt;7))),1,0)+IF(AND(CE150&gt;0,OR(CE150&lt;BO150,AND(CE150=BO150,9&lt;7))),1,0)))</f>
        <v>99</v>
      </c>
      <c r="BT150" s="3">
        <f>IF(Inputs!$B$27&lt;&gt;"Ready","PENDING INPUTS",IF(A150&gt;Inputs!$B$6,0,MIN(MAX(0,(BO150+BP150+BQ150)-BR150),MAX(0,C150-D150-(IF(O150&lt;BS150,K150+L150+M150-N150,0)+IF(W150&lt;BS150,S150+T150+U150-V150,0)+IF(AE150&lt;BS150,AA150+AB150+AC150-AD150,0)+IF(AM150&lt;BS150,AI150+AJ150+AK150-AL150,0)+IF(AU150&lt;BS150,AQ150+AR150+AS150-AT150,0)+IF(BC150&lt;BS150,AY150+AZ150+BA150-BB150,0)+IF(BK150&lt;BS150,BG150+BH150+BI150-BJ150,0)+IF(BS150&lt;BS150,BO150+BP150+BQ150-BR150,0)+IF(CA150&lt;BS150,BW150+BX150+BY150-BZ150,0)+IF(CI150&lt;BS150,CE150+CF150+CG150-CH150,0))))))</f>
        <v>0</v>
      </c>
      <c r="BU150" s="3">
        <f>IF(Inputs!$B$27&lt;&gt;"Ready","PENDING INPUTS",MIN((BO150+BP150+BQ150),IF(D150&gt;C150,IF(D150=0,0,BR150*C150/D150),BR150+BT150)))</f>
        <v>0</v>
      </c>
      <c r="BV150" s="3">
        <f>IF(Inputs!$B$27&lt;&gt;"Ready","PENDING INPUTS",MAX(0,(BO150+BP150+BQ150)-BU150))</f>
        <v>0</v>
      </c>
      <c r="BW150" s="3">
        <f>IF(Inputs!$B$27&lt;&gt;"Ready","PENDING INPUTS",CD149)</f>
        <v>0</v>
      </c>
      <c r="BX150" s="3">
        <f>IF(Inputs!$B$27&lt;&gt;"Ready","PENDING INPUTS",IF(A150&lt;=Inputs!$B$6,ROUND(BW150*Inputs!C22/12,2),0))</f>
        <v>0</v>
      </c>
      <c r="BY150" s="3">
        <f>IF(Inputs!$B$27&lt;&gt;"Ready","PENDING INPUTS",IF(AND(A150&lt;=Inputs!$B$6,BW150&gt;0),Inputs!G22,0))</f>
        <v>0</v>
      </c>
      <c r="BZ150" s="3">
        <f>IF(Inputs!$B$27&lt;&gt;"Ready","PENDING INPUTS",IF(A150&gt;Inputs!$B$6,0,MIN((BW150+BX150+BY150),IF(Inputs!H22=1,Inputs!D22,MAX(Inputs!F22,ROUND(BW150*Inputs!E22+BX150+BY150,2))))))</f>
        <v>0</v>
      </c>
      <c r="CA150">
        <f>IF(Inputs!$B$27&lt;&gt;"Ready","PENDING INPUTS",IF(BW150&lt;=0,99,1+IF(AND(K150&gt;0,OR(K150&lt;BW150,AND(K150=BW150,0&lt;8))),1,0)+IF(AND(S150&gt;0,OR(S150&lt;BW150,AND(S150=BW150,1&lt;8))),1,0)+IF(AND(AA150&gt;0,OR(AA150&lt;BW150,AND(AA150=BW150,2&lt;8))),1,0)+IF(AND(AI150&gt;0,OR(AI150&lt;BW150,AND(AI150=BW150,3&lt;8))),1,0)+IF(AND(AQ150&gt;0,OR(AQ150&lt;BW150,AND(AQ150=BW150,4&lt;8))),1,0)+IF(AND(AY150&gt;0,OR(AY150&lt;BW150,AND(AY150=BW150,5&lt;8))),1,0)+IF(AND(BG150&gt;0,OR(BG150&lt;BW150,AND(BG150=BW150,6&lt;8))),1,0)+IF(AND(BO150&gt;0,OR(BO150&lt;BW150,AND(BO150=BW150,7&lt;8))),1,0)+IF(AND(CE150&gt;0,OR(CE150&lt;BW150,AND(CE150=BW150,9&lt;8))),1,0)))</f>
        <v>99</v>
      </c>
      <c r="CB150" s="3">
        <f>IF(Inputs!$B$27&lt;&gt;"Ready","PENDING INPUTS",IF(A150&gt;Inputs!$B$6,0,MIN(MAX(0,(BW150+BX150+BY150)-BZ150),MAX(0,C150-D150-(IF(O150&lt;CA150,K150+L150+M150-N150,0)+IF(W150&lt;CA150,S150+T150+U150-V150,0)+IF(AE150&lt;CA150,AA150+AB150+AC150-AD150,0)+IF(AM150&lt;CA150,AI150+AJ150+AK150-AL150,0)+IF(AU150&lt;CA150,AQ150+AR150+AS150-AT150,0)+IF(BC150&lt;CA150,AY150+AZ150+BA150-BB150,0)+IF(BK150&lt;CA150,BG150+BH150+BI150-BJ150,0)+IF(BS150&lt;CA150,BO150+BP150+BQ150-BR150,0)+IF(CA150&lt;CA150,BW150+BX150+BY150-BZ150,0)+IF(CI150&lt;CA150,CE150+CF150+CG150-CH150,0))))))</f>
        <v>0</v>
      </c>
      <c r="CC150" s="3">
        <f>IF(Inputs!$B$27&lt;&gt;"Ready","PENDING INPUTS",MIN((BW150+BX150+BY150),IF(D150&gt;C150,IF(D150=0,0,BZ150*C150/D150),BZ150+CB150)))</f>
        <v>0</v>
      </c>
      <c r="CD150" s="3">
        <f>IF(Inputs!$B$27&lt;&gt;"Ready","PENDING INPUTS",MAX(0,(BW150+BX150+BY150)-CC150))</f>
        <v>0</v>
      </c>
      <c r="CE150" s="3">
        <f>IF(Inputs!$B$27&lt;&gt;"Ready","PENDING INPUTS",CL149)</f>
        <v>0</v>
      </c>
      <c r="CF150" s="3">
        <f>IF(Inputs!$B$27&lt;&gt;"Ready","PENDING INPUTS",IF(A150&lt;=Inputs!$B$6,ROUND(CE150*Inputs!C23/12,2),0))</f>
        <v>0</v>
      </c>
      <c r="CG150" s="3">
        <f>IF(Inputs!$B$27&lt;&gt;"Ready","PENDING INPUTS",IF(AND(A150&lt;=Inputs!$B$6,CE150&gt;0),Inputs!G23,0))</f>
        <v>0</v>
      </c>
      <c r="CH150" s="3">
        <f>IF(Inputs!$B$27&lt;&gt;"Ready","PENDING INPUTS",IF(A150&gt;Inputs!$B$6,0,MIN((CE150+CF150+CG150),IF(Inputs!H23=1,Inputs!D23,MAX(Inputs!F23,ROUND(CE150*Inputs!E23+CF150+CG150,2))))))</f>
        <v>0</v>
      </c>
      <c r="CI150">
        <f>IF(Inputs!$B$27&lt;&gt;"Ready","PENDING INPUTS",IF(CE150&lt;=0,99,1+IF(AND(K150&gt;0,OR(K150&lt;CE150,AND(K150=CE150,0&lt;9))),1,0)+IF(AND(S150&gt;0,OR(S150&lt;CE150,AND(S150=CE150,1&lt;9))),1,0)+IF(AND(AA150&gt;0,OR(AA150&lt;CE150,AND(AA150=CE150,2&lt;9))),1,0)+IF(AND(AI150&gt;0,OR(AI150&lt;CE150,AND(AI150=CE150,3&lt;9))),1,0)+IF(AND(AQ150&gt;0,OR(AQ150&lt;CE150,AND(AQ150=CE150,4&lt;9))),1,0)+IF(AND(AY150&gt;0,OR(AY150&lt;CE150,AND(AY150=CE150,5&lt;9))),1,0)+IF(AND(BG150&gt;0,OR(BG150&lt;CE150,AND(BG150=CE150,6&lt;9))),1,0)+IF(AND(BO150&gt;0,OR(BO150&lt;CE150,AND(BO150=CE150,7&lt;9))),1,0)+IF(AND(BW150&gt;0,OR(BW150&lt;CE150,AND(BW150=CE150,8&lt;9))),1,0)))</f>
        <v>99</v>
      </c>
      <c r="CJ150" s="3">
        <f>IF(Inputs!$B$27&lt;&gt;"Ready","PENDING INPUTS",IF(A150&gt;Inputs!$B$6,0,MIN(MAX(0,(CE150+CF150+CG150)-CH150),MAX(0,C150-D150-(IF(O150&lt;CI150,K150+L150+M150-N150,0)+IF(W150&lt;CI150,S150+T150+U150-V150,0)+IF(AE150&lt;CI150,AA150+AB150+AC150-AD150,0)+IF(AM150&lt;CI150,AI150+AJ150+AK150-AL150,0)+IF(AU150&lt;CI150,AQ150+AR150+AS150-AT150,0)+IF(BC150&lt;CI150,AY150+AZ150+BA150-BB150,0)+IF(BK150&lt;CI150,BG150+BH150+BI150-BJ150,0)+IF(BS150&lt;CI150,BO150+BP150+BQ150-BR150,0)+IF(CA150&lt;CI150,BW150+BX150+BY150-BZ150,0)+IF(CI150&lt;CI150,CE150+CF150+CG150-CH150,0))))))</f>
        <v>0</v>
      </c>
      <c r="CK150" s="3">
        <f>IF(Inputs!$B$27&lt;&gt;"Ready","PENDING INPUTS",MIN((CE150+CF150+CG150),IF(D150&gt;C150,IF(D150=0,0,CH150*C150/D150),CH150+CJ150)))</f>
        <v>0</v>
      </c>
      <c r="CL150" s="3">
        <f>IF(Inputs!$B$27&lt;&gt;"Ready","PENDING INPUTS",MAX(0,(CE150+CF150+CG150)-CK150))</f>
        <v>0</v>
      </c>
    </row>
    <row r="151" spans="1:90" ht="27.95" customHeight="1" x14ac:dyDescent="0.25">
      <c r="A151">
        <v>147</v>
      </c>
      <c r="B151" s="13">
        <f>IF(Inputs!$B$27&lt;&gt;"Ready","PENDING INPUTS",EDATE(Inputs!$B$5,A151-1))</f>
        <v>50740</v>
      </c>
      <c r="C151" s="3">
        <f>IF(Inputs!$B$27&lt;&gt;"Ready","PENDING INPUTS",IF(A151&lt;=Inputs!$B$6,MAX(0,Inputs!$B$4+IF(A151=Inputs!$B$7,Inputs!$B$8,0)+IF(A151=Inputs!$B$9,Inputs!$B$10,0)),0))</f>
        <v>0</v>
      </c>
      <c r="D151" s="3">
        <f>IF(Inputs!$B$27&lt;&gt;"Ready","PENDING INPUTS",SUM(N151,V151,AD151,AL151,AT151,BB151,BJ151,BR151,BZ151,CH151))</f>
        <v>0</v>
      </c>
      <c r="E151" s="3">
        <f>IF(Inputs!$B$27&lt;&gt;"Ready","PENDING INPUTS",MAX(0,D151-C151))</f>
        <v>0</v>
      </c>
      <c r="F151" s="3">
        <f>IF(Inputs!$B$27&lt;&gt;"Ready","PENDING INPUTS",SUM(Q151,Y151,AG151,AO151,AW151,BE151,BM151,BU151,CC151,CK151))</f>
        <v>0</v>
      </c>
      <c r="G151" s="3">
        <f>IF(Inputs!$B$27&lt;&gt;"Ready","PENDING INPUTS",SUM(L151,T151,AB151,AJ151,AR151,AZ151,BH151,BP151,BX151,CF151))</f>
        <v>0</v>
      </c>
      <c r="H151" s="3">
        <f>IF(Inputs!$B$27&lt;&gt;"Ready","PENDING INPUTS",SUM(M151,U151,AC151,AK151,AS151,BA151,BI151,BQ151,BY151,CG151))</f>
        <v>0</v>
      </c>
      <c r="I151" s="3">
        <f>IF(Inputs!$B$27&lt;&gt;"Ready","PENDING INPUTS",SUM(R151,Z151,AH151,AP151,AX151,BF151,BN151,BV151,CD151,CL151))</f>
        <v>0</v>
      </c>
      <c r="J151" t="str">
        <f>IF(Inputs!$B$27&lt;&gt;"Ready","PENDING INPUTS",IF(A151&gt;Inputs!$B$6,"Beyond horizon",IF(E151&gt;0.005,"MINIMUM SHORTFALL",IF(I151&lt;0.005,"Paid off","In progress"))))</f>
        <v>Beyond horizon</v>
      </c>
      <c r="K151" s="3">
        <f>IF(Inputs!$B$27&lt;&gt;"Ready","PENDING INPUTS",R150)</f>
        <v>0</v>
      </c>
      <c r="L151" s="3">
        <f>IF(Inputs!$B$27&lt;&gt;"Ready","PENDING INPUTS",IF(A151&lt;=Inputs!$B$6,ROUND(K151*Inputs!C14/12,2),0))</f>
        <v>0</v>
      </c>
      <c r="M151" s="3">
        <f>IF(Inputs!$B$27&lt;&gt;"Ready","PENDING INPUTS",IF(AND(A151&lt;=Inputs!$B$6,K151&gt;0),Inputs!G14,0))</f>
        <v>0</v>
      </c>
      <c r="N151" s="3">
        <f>IF(Inputs!$B$27&lt;&gt;"Ready","PENDING INPUTS",IF(A151&gt;Inputs!$B$6,0,MIN((K151+L151+M151),IF(Inputs!H14=1,Inputs!D14,MAX(Inputs!F14,ROUND(K151*Inputs!E14+L151+M151,2))))))</f>
        <v>0</v>
      </c>
      <c r="O151">
        <f>IF(Inputs!$B$27&lt;&gt;"Ready","PENDING INPUTS",IF(K151&lt;=0,99,1+IF(AND(S151&gt;0,OR(S151&lt;K151,AND(S151=K151,1&lt;0))),1,0)+IF(AND(AA151&gt;0,OR(AA151&lt;K151,AND(AA151=K151,2&lt;0))),1,0)+IF(AND(AI151&gt;0,OR(AI151&lt;K151,AND(AI151=K151,3&lt;0))),1,0)+IF(AND(AQ151&gt;0,OR(AQ151&lt;K151,AND(AQ151=K151,4&lt;0))),1,0)+IF(AND(AY151&gt;0,OR(AY151&lt;K151,AND(AY151=K151,5&lt;0))),1,0)+IF(AND(BG151&gt;0,OR(BG151&lt;K151,AND(BG151=K151,6&lt;0))),1,0)+IF(AND(BO151&gt;0,OR(BO151&lt;K151,AND(BO151=K151,7&lt;0))),1,0)+IF(AND(BW151&gt;0,OR(BW151&lt;K151,AND(BW151=K151,8&lt;0))),1,0)+IF(AND(CE151&gt;0,OR(CE151&lt;K151,AND(CE151=K151,9&lt;0))),1,0)))</f>
        <v>99</v>
      </c>
      <c r="P151" s="3">
        <f>IF(Inputs!$B$27&lt;&gt;"Ready","PENDING INPUTS",IF(A151&gt;Inputs!$B$6,0,MIN(MAX(0,(K151+L151+M151)-N151),MAX(0,C151-D151-(IF(O151&lt;O151,K151+L151+M151-N151,0)+IF(W151&lt;O151,S151+T151+U151-V151,0)+IF(AE151&lt;O151,AA151+AB151+AC151-AD151,0)+IF(AM151&lt;O151,AI151+AJ151+AK151-AL151,0)+IF(AU151&lt;O151,AQ151+AR151+AS151-AT151,0)+IF(BC151&lt;O151,AY151+AZ151+BA151-BB151,0)+IF(BK151&lt;O151,BG151+BH151+BI151-BJ151,0)+IF(BS151&lt;O151,BO151+BP151+BQ151-BR151,0)+IF(CA151&lt;O151,BW151+BX151+BY151-BZ151,0)+IF(CI151&lt;O151,CE151+CF151+CG151-CH151,0))))))</f>
        <v>0</v>
      </c>
      <c r="Q151" s="3">
        <f>IF(Inputs!$B$27&lt;&gt;"Ready","PENDING INPUTS",MIN((K151+L151+M151),IF(D151&gt;C151,IF(D151=0,0,N151*C151/D151),N151+P151)))</f>
        <v>0</v>
      </c>
      <c r="R151" s="3">
        <f>IF(Inputs!$B$27&lt;&gt;"Ready","PENDING INPUTS",MAX(0,(K151+L151+M151)-Q151))</f>
        <v>0</v>
      </c>
      <c r="S151" s="3">
        <f>IF(Inputs!$B$27&lt;&gt;"Ready","PENDING INPUTS",Z150)</f>
        <v>0</v>
      </c>
      <c r="T151" s="3">
        <f>IF(Inputs!$B$27&lt;&gt;"Ready","PENDING INPUTS",IF(A151&lt;=Inputs!$B$6,ROUND(S151*Inputs!C15/12,2),0))</f>
        <v>0</v>
      </c>
      <c r="U151" s="3">
        <f>IF(Inputs!$B$27&lt;&gt;"Ready","PENDING INPUTS",IF(AND(A151&lt;=Inputs!$B$6,S151&gt;0),Inputs!G15,0))</f>
        <v>0</v>
      </c>
      <c r="V151" s="3">
        <f>IF(Inputs!$B$27&lt;&gt;"Ready","PENDING INPUTS",IF(A151&gt;Inputs!$B$6,0,MIN((S151+T151+U151),IF(Inputs!H15=1,Inputs!D15,MAX(Inputs!F15,ROUND(S151*Inputs!E15+T151+U151,2))))))</f>
        <v>0</v>
      </c>
      <c r="W151">
        <f>IF(Inputs!$B$27&lt;&gt;"Ready","PENDING INPUTS",IF(S151&lt;=0,99,1+IF(AND(K151&gt;0,OR(K151&lt;S151,AND(K151=S151,0&lt;1))),1,0)+IF(AND(AA151&gt;0,OR(AA151&lt;S151,AND(AA151=S151,2&lt;1))),1,0)+IF(AND(AI151&gt;0,OR(AI151&lt;S151,AND(AI151=S151,3&lt;1))),1,0)+IF(AND(AQ151&gt;0,OR(AQ151&lt;S151,AND(AQ151=S151,4&lt;1))),1,0)+IF(AND(AY151&gt;0,OR(AY151&lt;S151,AND(AY151=S151,5&lt;1))),1,0)+IF(AND(BG151&gt;0,OR(BG151&lt;S151,AND(BG151=S151,6&lt;1))),1,0)+IF(AND(BO151&gt;0,OR(BO151&lt;S151,AND(BO151=S151,7&lt;1))),1,0)+IF(AND(BW151&gt;0,OR(BW151&lt;S151,AND(BW151=S151,8&lt;1))),1,0)+IF(AND(CE151&gt;0,OR(CE151&lt;S151,AND(CE151=S151,9&lt;1))),1,0)))</f>
        <v>99</v>
      </c>
      <c r="X151" s="3">
        <f>IF(Inputs!$B$27&lt;&gt;"Ready","PENDING INPUTS",IF(A151&gt;Inputs!$B$6,0,MIN(MAX(0,(S151+T151+U151)-V151),MAX(0,C151-D151-(IF(O151&lt;W151,K151+L151+M151-N151,0)+IF(W151&lt;W151,S151+T151+U151-V151,0)+IF(AE151&lt;W151,AA151+AB151+AC151-AD151,0)+IF(AM151&lt;W151,AI151+AJ151+AK151-AL151,0)+IF(AU151&lt;W151,AQ151+AR151+AS151-AT151,0)+IF(BC151&lt;W151,AY151+AZ151+BA151-BB151,0)+IF(BK151&lt;W151,BG151+BH151+BI151-BJ151,0)+IF(BS151&lt;W151,BO151+BP151+BQ151-BR151,0)+IF(CA151&lt;W151,BW151+BX151+BY151-BZ151,0)+IF(CI151&lt;W151,CE151+CF151+CG151-CH151,0))))))</f>
        <v>0</v>
      </c>
      <c r="Y151" s="3">
        <f>IF(Inputs!$B$27&lt;&gt;"Ready","PENDING INPUTS",MIN((S151+T151+U151),IF(D151&gt;C151,IF(D151=0,0,V151*C151/D151),V151+X151)))</f>
        <v>0</v>
      </c>
      <c r="Z151" s="3">
        <f>IF(Inputs!$B$27&lt;&gt;"Ready","PENDING INPUTS",MAX(0,(S151+T151+U151)-Y151))</f>
        <v>0</v>
      </c>
      <c r="AA151" s="3">
        <f>IF(Inputs!$B$27&lt;&gt;"Ready","PENDING INPUTS",AH150)</f>
        <v>0</v>
      </c>
      <c r="AB151" s="3">
        <f>IF(Inputs!$B$27&lt;&gt;"Ready","PENDING INPUTS",IF(A151&lt;=Inputs!$B$6,ROUND(AA151*Inputs!C16/12,2),0))</f>
        <v>0</v>
      </c>
      <c r="AC151" s="3">
        <f>IF(Inputs!$B$27&lt;&gt;"Ready","PENDING INPUTS",IF(AND(A151&lt;=Inputs!$B$6,AA151&gt;0),Inputs!G16,0))</f>
        <v>0</v>
      </c>
      <c r="AD151" s="3">
        <f>IF(Inputs!$B$27&lt;&gt;"Ready","PENDING INPUTS",IF(A151&gt;Inputs!$B$6,0,MIN((AA151+AB151+AC151),IF(Inputs!H16=1,Inputs!D16,MAX(Inputs!F16,ROUND(AA151*Inputs!E16+AB151+AC151,2))))))</f>
        <v>0</v>
      </c>
      <c r="AE151">
        <f>IF(Inputs!$B$27&lt;&gt;"Ready","PENDING INPUTS",IF(AA151&lt;=0,99,1+IF(AND(K151&gt;0,OR(K151&lt;AA151,AND(K151=AA151,0&lt;2))),1,0)+IF(AND(S151&gt;0,OR(S151&lt;AA151,AND(S151=AA151,1&lt;2))),1,0)+IF(AND(AI151&gt;0,OR(AI151&lt;AA151,AND(AI151=AA151,3&lt;2))),1,0)+IF(AND(AQ151&gt;0,OR(AQ151&lt;AA151,AND(AQ151=AA151,4&lt;2))),1,0)+IF(AND(AY151&gt;0,OR(AY151&lt;AA151,AND(AY151=AA151,5&lt;2))),1,0)+IF(AND(BG151&gt;0,OR(BG151&lt;AA151,AND(BG151=AA151,6&lt;2))),1,0)+IF(AND(BO151&gt;0,OR(BO151&lt;AA151,AND(BO151=AA151,7&lt;2))),1,0)+IF(AND(BW151&gt;0,OR(BW151&lt;AA151,AND(BW151=AA151,8&lt;2))),1,0)+IF(AND(CE151&gt;0,OR(CE151&lt;AA151,AND(CE151=AA151,9&lt;2))),1,0)))</f>
        <v>99</v>
      </c>
      <c r="AF151" s="3">
        <f>IF(Inputs!$B$27&lt;&gt;"Ready","PENDING INPUTS",IF(A151&gt;Inputs!$B$6,0,MIN(MAX(0,(AA151+AB151+AC151)-AD151),MAX(0,C151-D151-(IF(O151&lt;AE151,K151+L151+M151-N151,0)+IF(W151&lt;AE151,S151+T151+U151-V151,0)+IF(AE151&lt;AE151,AA151+AB151+AC151-AD151,0)+IF(AM151&lt;AE151,AI151+AJ151+AK151-AL151,0)+IF(AU151&lt;AE151,AQ151+AR151+AS151-AT151,0)+IF(BC151&lt;AE151,AY151+AZ151+BA151-BB151,0)+IF(BK151&lt;AE151,BG151+BH151+BI151-BJ151,0)+IF(BS151&lt;AE151,BO151+BP151+BQ151-BR151,0)+IF(CA151&lt;AE151,BW151+BX151+BY151-BZ151,0)+IF(CI151&lt;AE151,CE151+CF151+CG151-CH151,0))))))</f>
        <v>0</v>
      </c>
      <c r="AG151" s="3">
        <f>IF(Inputs!$B$27&lt;&gt;"Ready","PENDING INPUTS",MIN((AA151+AB151+AC151),IF(D151&gt;C151,IF(D151=0,0,AD151*C151/D151),AD151+AF151)))</f>
        <v>0</v>
      </c>
      <c r="AH151" s="3">
        <f>IF(Inputs!$B$27&lt;&gt;"Ready","PENDING INPUTS",MAX(0,(AA151+AB151+AC151)-AG151))</f>
        <v>0</v>
      </c>
      <c r="AI151" s="3">
        <f>IF(Inputs!$B$27&lt;&gt;"Ready","PENDING INPUTS",AP150)</f>
        <v>0</v>
      </c>
      <c r="AJ151" s="3">
        <f>IF(Inputs!$B$27&lt;&gt;"Ready","PENDING INPUTS",IF(A151&lt;=Inputs!$B$6,ROUND(AI151*Inputs!C17/12,2),0))</f>
        <v>0</v>
      </c>
      <c r="AK151" s="3">
        <f>IF(Inputs!$B$27&lt;&gt;"Ready","PENDING INPUTS",IF(AND(A151&lt;=Inputs!$B$6,AI151&gt;0),Inputs!G17,0))</f>
        <v>0</v>
      </c>
      <c r="AL151" s="3">
        <f>IF(Inputs!$B$27&lt;&gt;"Ready","PENDING INPUTS",IF(A151&gt;Inputs!$B$6,0,MIN((AI151+AJ151+AK151),IF(Inputs!H17=1,Inputs!D17,MAX(Inputs!F17,ROUND(AI151*Inputs!E17+AJ151+AK151,2))))))</f>
        <v>0</v>
      </c>
      <c r="AM151">
        <f>IF(Inputs!$B$27&lt;&gt;"Ready","PENDING INPUTS",IF(AI151&lt;=0,99,1+IF(AND(K151&gt;0,OR(K151&lt;AI151,AND(K151=AI151,0&lt;3))),1,0)+IF(AND(S151&gt;0,OR(S151&lt;AI151,AND(S151=AI151,1&lt;3))),1,0)+IF(AND(AA151&gt;0,OR(AA151&lt;AI151,AND(AA151=AI151,2&lt;3))),1,0)+IF(AND(AQ151&gt;0,OR(AQ151&lt;AI151,AND(AQ151=AI151,4&lt;3))),1,0)+IF(AND(AY151&gt;0,OR(AY151&lt;AI151,AND(AY151=AI151,5&lt;3))),1,0)+IF(AND(BG151&gt;0,OR(BG151&lt;AI151,AND(BG151=AI151,6&lt;3))),1,0)+IF(AND(BO151&gt;0,OR(BO151&lt;AI151,AND(BO151=AI151,7&lt;3))),1,0)+IF(AND(BW151&gt;0,OR(BW151&lt;AI151,AND(BW151=AI151,8&lt;3))),1,0)+IF(AND(CE151&gt;0,OR(CE151&lt;AI151,AND(CE151=AI151,9&lt;3))),1,0)))</f>
        <v>99</v>
      </c>
      <c r="AN151" s="3">
        <f>IF(Inputs!$B$27&lt;&gt;"Ready","PENDING INPUTS",IF(A151&gt;Inputs!$B$6,0,MIN(MAX(0,(AI151+AJ151+AK151)-AL151),MAX(0,C151-D151-(IF(O151&lt;AM151,K151+L151+M151-N151,0)+IF(W151&lt;AM151,S151+T151+U151-V151,0)+IF(AE151&lt;AM151,AA151+AB151+AC151-AD151,0)+IF(AM151&lt;AM151,AI151+AJ151+AK151-AL151,0)+IF(AU151&lt;AM151,AQ151+AR151+AS151-AT151,0)+IF(BC151&lt;AM151,AY151+AZ151+BA151-BB151,0)+IF(BK151&lt;AM151,BG151+BH151+BI151-BJ151,0)+IF(BS151&lt;AM151,BO151+BP151+BQ151-BR151,0)+IF(CA151&lt;AM151,BW151+BX151+BY151-BZ151,0)+IF(CI151&lt;AM151,CE151+CF151+CG151-CH151,0))))))</f>
        <v>0</v>
      </c>
      <c r="AO151" s="3">
        <f>IF(Inputs!$B$27&lt;&gt;"Ready","PENDING INPUTS",MIN((AI151+AJ151+AK151),IF(D151&gt;C151,IF(D151=0,0,AL151*C151/D151),AL151+AN151)))</f>
        <v>0</v>
      </c>
      <c r="AP151" s="3">
        <f>IF(Inputs!$B$27&lt;&gt;"Ready","PENDING INPUTS",MAX(0,(AI151+AJ151+AK151)-AO151))</f>
        <v>0</v>
      </c>
      <c r="AQ151" s="3">
        <f>IF(Inputs!$B$27&lt;&gt;"Ready","PENDING INPUTS",AX150)</f>
        <v>0</v>
      </c>
      <c r="AR151" s="3">
        <f>IF(Inputs!$B$27&lt;&gt;"Ready","PENDING INPUTS",IF(A151&lt;=Inputs!$B$6,ROUND(AQ151*Inputs!C18/12,2),0))</f>
        <v>0</v>
      </c>
      <c r="AS151" s="3">
        <f>IF(Inputs!$B$27&lt;&gt;"Ready","PENDING INPUTS",IF(AND(A151&lt;=Inputs!$B$6,AQ151&gt;0),Inputs!G18,0))</f>
        <v>0</v>
      </c>
      <c r="AT151" s="3">
        <f>IF(Inputs!$B$27&lt;&gt;"Ready","PENDING INPUTS",IF(A151&gt;Inputs!$B$6,0,MIN((AQ151+AR151+AS151),IF(Inputs!H18=1,Inputs!D18,MAX(Inputs!F18,ROUND(AQ151*Inputs!E18+AR151+AS151,2))))))</f>
        <v>0</v>
      </c>
      <c r="AU151">
        <f>IF(Inputs!$B$27&lt;&gt;"Ready","PENDING INPUTS",IF(AQ151&lt;=0,99,1+IF(AND(K151&gt;0,OR(K151&lt;AQ151,AND(K151=AQ151,0&lt;4))),1,0)+IF(AND(S151&gt;0,OR(S151&lt;AQ151,AND(S151=AQ151,1&lt;4))),1,0)+IF(AND(AA151&gt;0,OR(AA151&lt;AQ151,AND(AA151=AQ151,2&lt;4))),1,0)+IF(AND(AI151&gt;0,OR(AI151&lt;AQ151,AND(AI151=AQ151,3&lt;4))),1,0)+IF(AND(AY151&gt;0,OR(AY151&lt;AQ151,AND(AY151=AQ151,5&lt;4))),1,0)+IF(AND(BG151&gt;0,OR(BG151&lt;AQ151,AND(BG151=AQ151,6&lt;4))),1,0)+IF(AND(BO151&gt;0,OR(BO151&lt;AQ151,AND(BO151=AQ151,7&lt;4))),1,0)+IF(AND(BW151&gt;0,OR(BW151&lt;AQ151,AND(BW151=AQ151,8&lt;4))),1,0)+IF(AND(CE151&gt;0,OR(CE151&lt;AQ151,AND(CE151=AQ151,9&lt;4))),1,0)))</f>
        <v>99</v>
      </c>
      <c r="AV151" s="3">
        <f>IF(Inputs!$B$27&lt;&gt;"Ready","PENDING INPUTS",IF(A151&gt;Inputs!$B$6,0,MIN(MAX(0,(AQ151+AR151+AS151)-AT151),MAX(0,C151-D151-(IF(O151&lt;AU151,K151+L151+M151-N151,0)+IF(W151&lt;AU151,S151+T151+U151-V151,0)+IF(AE151&lt;AU151,AA151+AB151+AC151-AD151,0)+IF(AM151&lt;AU151,AI151+AJ151+AK151-AL151,0)+IF(AU151&lt;AU151,AQ151+AR151+AS151-AT151,0)+IF(BC151&lt;AU151,AY151+AZ151+BA151-BB151,0)+IF(BK151&lt;AU151,BG151+BH151+BI151-BJ151,0)+IF(BS151&lt;AU151,BO151+BP151+BQ151-BR151,0)+IF(CA151&lt;AU151,BW151+BX151+BY151-BZ151,0)+IF(CI151&lt;AU151,CE151+CF151+CG151-CH151,0))))))</f>
        <v>0</v>
      </c>
      <c r="AW151" s="3">
        <f>IF(Inputs!$B$27&lt;&gt;"Ready","PENDING INPUTS",MIN((AQ151+AR151+AS151),IF(D151&gt;C151,IF(D151=0,0,AT151*C151/D151),AT151+AV151)))</f>
        <v>0</v>
      </c>
      <c r="AX151" s="3">
        <f>IF(Inputs!$B$27&lt;&gt;"Ready","PENDING INPUTS",MAX(0,(AQ151+AR151+AS151)-AW151))</f>
        <v>0</v>
      </c>
      <c r="AY151" s="3">
        <f>IF(Inputs!$B$27&lt;&gt;"Ready","PENDING INPUTS",BF150)</f>
        <v>0</v>
      </c>
      <c r="AZ151" s="3">
        <f>IF(Inputs!$B$27&lt;&gt;"Ready","PENDING INPUTS",IF(A151&lt;=Inputs!$B$6,ROUND(AY151*Inputs!C19/12,2),0))</f>
        <v>0</v>
      </c>
      <c r="BA151" s="3">
        <f>IF(Inputs!$B$27&lt;&gt;"Ready","PENDING INPUTS",IF(AND(A151&lt;=Inputs!$B$6,AY151&gt;0),Inputs!G19,0))</f>
        <v>0</v>
      </c>
      <c r="BB151" s="3">
        <f>IF(Inputs!$B$27&lt;&gt;"Ready","PENDING INPUTS",IF(A151&gt;Inputs!$B$6,0,MIN((AY151+AZ151+BA151),IF(Inputs!H19=1,Inputs!D19,MAX(Inputs!F19,ROUND(AY151*Inputs!E19+AZ151+BA151,2))))))</f>
        <v>0</v>
      </c>
      <c r="BC151">
        <f>IF(Inputs!$B$27&lt;&gt;"Ready","PENDING INPUTS",IF(AY151&lt;=0,99,1+IF(AND(K151&gt;0,OR(K151&lt;AY151,AND(K151=AY151,0&lt;5))),1,0)+IF(AND(S151&gt;0,OR(S151&lt;AY151,AND(S151=AY151,1&lt;5))),1,0)+IF(AND(AA151&gt;0,OR(AA151&lt;AY151,AND(AA151=AY151,2&lt;5))),1,0)+IF(AND(AI151&gt;0,OR(AI151&lt;AY151,AND(AI151=AY151,3&lt;5))),1,0)+IF(AND(AQ151&gt;0,OR(AQ151&lt;AY151,AND(AQ151=AY151,4&lt;5))),1,0)+IF(AND(BG151&gt;0,OR(BG151&lt;AY151,AND(BG151=AY151,6&lt;5))),1,0)+IF(AND(BO151&gt;0,OR(BO151&lt;AY151,AND(BO151=AY151,7&lt;5))),1,0)+IF(AND(BW151&gt;0,OR(BW151&lt;AY151,AND(BW151=AY151,8&lt;5))),1,0)+IF(AND(CE151&gt;0,OR(CE151&lt;AY151,AND(CE151=AY151,9&lt;5))),1,0)))</f>
        <v>99</v>
      </c>
      <c r="BD151" s="3">
        <f>IF(Inputs!$B$27&lt;&gt;"Ready","PENDING INPUTS",IF(A151&gt;Inputs!$B$6,0,MIN(MAX(0,(AY151+AZ151+BA151)-BB151),MAX(0,C151-D151-(IF(O151&lt;BC151,K151+L151+M151-N151,0)+IF(W151&lt;BC151,S151+T151+U151-V151,0)+IF(AE151&lt;BC151,AA151+AB151+AC151-AD151,0)+IF(AM151&lt;BC151,AI151+AJ151+AK151-AL151,0)+IF(AU151&lt;BC151,AQ151+AR151+AS151-AT151,0)+IF(BC151&lt;BC151,AY151+AZ151+BA151-BB151,0)+IF(BK151&lt;BC151,BG151+BH151+BI151-BJ151,0)+IF(BS151&lt;BC151,BO151+BP151+BQ151-BR151,0)+IF(CA151&lt;BC151,BW151+BX151+BY151-BZ151,0)+IF(CI151&lt;BC151,CE151+CF151+CG151-CH151,0))))))</f>
        <v>0</v>
      </c>
      <c r="BE151" s="3">
        <f>IF(Inputs!$B$27&lt;&gt;"Ready","PENDING INPUTS",MIN((AY151+AZ151+BA151),IF(D151&gt;C151,IF(D151=0,0,BB151*C151/D151),BB151+BD151)))</f>
        <v>0</v>
      </c>
      <c r="BF151" s="3">
        <f>IF(Inputs!$B$27&lt;&gt;"Ready","PENDING INPUTS",MAX(0,(AY151+AZ151+BA151)-BE151))</f>
        <v>0</v>
      </c>
      <c r="BG151" s="3">
        <f>IF(Inputs!$B$27&lt;&gt;"Ready","PENDING INPUTS",BN150)</f>
        <v>0</v>
      </c>
      <c r="BH151" s="3">
        <f>IF(Inputs!$B$27&lt;&gt;"Ready","PENDING INPUTS",IF(A151&lt;=Inputs!$B$6,ROUND(BG151*Inputs!C20/12,2),0))</f>
        <v>0</v>
      </c>
      <c r="BI151" s="3">
        <f>IF(Inputs!$B$27&lt;&gt;"Ready","PENDING INPUTS",IF(AND(A151&lt;=Inputs!$B$6,BG151&gt;0),Inputs!G20,0))</f>
        <v>0</v>
      </c>
      <c r="BJ151" s="3">
        <f>IF(Inputs!$B$27&lt;&gt;"Ready","PENDING INPUTS",IF(A151&gt;Inputs!$B$6,0,MIN((BG151+BH151+BI151),IF(Inputs!H20=1,Inputs!D20,MAX(Inputs!F20,ROUND(BG151*Inputs!E20+BH151+BI151,2))))))</f>
        <v>0</v>
      </c>
      <c r="BK151">
        <f>IF(Inputs!$B$27&lt;&gt;"Ready","PENDING INPUTS",IF(BG151&lt;=0,99,1+IF(AND(K151&gt;0,OR(K151&lt;BG151,AND(K151=BG151,0&lt;6))),1,0)+IF(AND(S151&gt;0,OR(S151&lt;BG151,AND(S151=BG151,1&lt;6))),1,0)+IF(AND(AA151&gt;0,OR(AA151&lt;BG151,AND(AA151=BG151,2&lt;6))),1,0)+IF(AND(AI151&gt;0,OR(AI151&lt;BG151,AND(AI151=BG151,3&lt;6))),1,0)+IF(AND(AQ151&gt;0,OR(AQ151&lt;BG151,AND(AQ151=BG151,4&lt;6))),1,0)+IF(AND(AY151&gt;0,OR(AY151&lt;BG151,AND(AY151=BG151,5&lt;6))),1,0)+IF(AND(BO151&gt;0,OR(BO151&lt;BG151,AND(BO151=BG151,7&lt;6))),1,0)+IF(AND(BW151&gt;0,OR(BW151&lt;BG151,AND(BW151=BG151,8&lt;6))),1,0)+IF(AND(CE151&gt;0,OR(CE151&lt;BG151,AND(CE151=BG151,9&lt;6))),1,0)))</f>
        <v>99</v>
      </c>
      <c r="BL151" s="3">
        <f>IF(Inputs!$B$27&lt;&gt;"Ready","PENDING INPUTS",IF(A151&gt;Inputs!$B$6,0,MIN(MAX(0,(BG151+BH151+BI151)-BJ151),MAX(0,C151-D151-(IF(O151&lt;BK151,K151+L151+M151-N151,0)+IF(W151&lt;BK151,S151+T151+U151-V151,0)+IF(AE151&lt;BK151,AA151+AB151+AC151-AD151,0)+IF(AM151&lt;BK151,AI151+AJ151+AK151-AL151,0)+IF(AU151&lt;BK151,AQ151+AR151+AS151-AT151,0)+IF(BC151&lt;BK151,AY151+AZ151+BA151-BB151,0)+IF(BK151&lt;BK151,BG151+BH151+BI151-BJ151,0)+IF(BS151&lt;BK151,BO151+BP151+BQ151-BR151,0)+IF(CA151&lt;BK151,BW151+BX151+BY151-BZ151,0)+IF(CI151&lt;BK151,CE151+CF151+CG151-CH151,0))))))</f>
        <v>0</v>
      </c>
      <c r="BM151" s="3">
        <f>IF(Inputs!$B$27&lt;&gt;"Ready","PENDING INPUTS",MIN((BG151+BH151+BI151),IF(D151&gt;C151,IF(D151=0,0,BJ151*C151/D151),BJ151+BL151)))</f>
        <v>0</v>
      </c>
      <c r="BN151" s="3">
        <f>IF(Inputs!$B$27&lt;&gt;"Ready","PENDING INPUTS",MAX(0,(BG151+BH151+BI151)-BM151))</f>
        <v>0</v>
      </c>
      <c r="BO151" s="3">
        <f>IF(Inputs!$B$27&lt;&gt;"Ready","PENDING INPUTS",BV150)</f>
        <v>0</v>
      </c>
      <c r="BP151" s="3">
        <f>IF(Inputs!$B$27&lt;&gt;"Ready","PENDING INPUTS",IF(A151&lt;=Inputs!$B$6,ROUND(BO151*Inputs!C21/12,2),0))</f>
        <v>0</v>
      </c>
      <c r="BQ151" s="3">
        <f>IF(Inputs!$B$27&lt;&gt;"Ready","PENDING INPUTS",IF(AND(A151&lt;=Inputs!$B$6,BO151&gt;0),Inputs!G21,0))</f>
        <v>0</v>
      </c>
      <c r="BR151" s="3">
        <f>IF(Inputs!$B$27&lt;&gt;"Ready","PENDING INPUTS",IF(A151&gt;Inputs!$B$6,0,MIN((BO151+BP151+BQ151),IF(Inputs!H21=1,Inputs!D21,MAX(Inputs!F21,ROUND(BO151*Inputs!E21+BP151+BQ151,2))))))</f>
        <v>0</v>
      </c>
      <c r="BS151">
        <f>IF(Inputs!$B$27&lt;&gt;"Ready","PENDING INPUTS",IF(BO151&lt;=0,99,1+IF(AND(K151&gt;0,OR(K151&lt;BO151,AND(K151=BO151,0&lt;7))),1,0)+IF(AND(S151&gt;0,OR(S151&lt;BO151,AND(S151=BO151,1&lt;7))),1,0)+IF(AND(AA151&gt;0,OR(AA151&lt;BO151,AND(AA151=BO151,2&lt;7))),1,0)+IF(AND(AI151&gt;0,OR(AI151&lt;BO151,AND(AI151=BO151,3&lt;7))),1,0)+IF(AND(AQ151&gt;0,OR(AQ151&lt;BO151,AND(AQ151=BO151,4&lt;7))),1,0)+IF(AND(AY151&gt;0,OR(AY151&lt;BO151,AND(AY151=BO151,5&lt;7))),1,0)+IF(AND(BG151&gt;0,OR(BG151&lt;BO151,AND(BG151=BO151,6&lt;7))),1,0)+IF(AND(BW151&gt;0,OR(BW151&lt;BO151,AND(BW151=BO151,8&lt;7))),1,0)+IF(AND(CE151&gt;0,OR(CE151&lt;BO151,AND(CE151=BO151,9&lt;7))),1,0)))</f>
        <v>99</v>
      </c>
      <c r="BT151" s="3">
        <f>IF(Inputs!$B$27&lt;&gt;"Ready","PENDING INPUTS",IF(A151&gt;Inputs!$B$6,0,MIN(MAX(0,(BO151+BP151+BQ151)-BR151),MAX(0,C151-D151-(IF(O151&lt;BS151,K151+L151+M151-N151,0)+IF(W151&lt;BS151,S151+T151+U151-V151,0)+IF(AE151&lt;BS151,AA151+AB151+AC151-AD151,0)+IF(AM151&lt;BS151,AI151+AJ151+AK151-AL151,0)+IF(AU151&lt;BS151,AQ151+AR151+AS151-AT151,0)+IF(BC151&lt;BS151,AY151+AZ151+BA151-BB151,0)+IF(BK151&lt;BS151,BG151+BH151+BI151-BJ151,0)+IF(BS151&lt;BS151,BO151+BP151+BQ151-BR151,0)+IF(CA151&lt;BS151,BW151+BX151+BY151-BZ151,0)+IF(CI151&lt;BS151,CE151+CF151+CG151-CH151,0))))))</f>
        <v>0</v>
      </c>
      <c r="BU151" s="3">
        <f>IF(Inputs!$B$27&lt;&gt;"Ready","PENDING INPUTS",MIN((BO151+BP151+BQ151),IF(D151&gt;C151,IF(D151=0,0,BR151*C151/D151),BR151+BT151)))</f>
        <v>0</v>
      </c>
      <c r="BV151" s="3">
        <f>IF(Inputs!$B$27&lt;&gt;"Ready","PENDING INPUTS",MAX(0,(BO151+BP151+BQ151)-BU151))</f>
        <v>0</v>
      </c>
      <c r="BW151" s="3">
        <f>IF(Inputs!$B$27&lt;&gt;"Ready","PENDING INPUTS",CD150)</f>
        <v>0</v>
      </c>
      <c r="BX151" s="3">
        <f>IF(Inputs!$B$27&lt;&gt;"Ready","PENDING INPUTS",IF(A151&lt;=Inputs!$B$6,ROUND(BW151*Inputs!C22/12,2),0))</f>
        <v>0</v>
      </c>
      <c r="BY151" s="3">
        <f>IF(Inputs!$B$27&lt;&gt;"Ready","PENDING INPUTS",IF(AND(A151&lt;=Inputs!$B$6,BW151&gt;0),Inputs!G22,0))</f>
        <v>0</v>
      </c>
      <c r="BZ151" s="3">
        <f>IF(Inputs!$B$27&lt;&gt;"Ready","PENDING INPUTS",IF(A151&gt;Inputs!$B$6,0,MIN((BW151+BX151+BY151),IF(Inputs!H22=1,Inputs!D22,MAX(Inputs!F22,ROUND(BW151*Inputs!E22+BX151+BY151,2))))))</f>
        <v>0</v>
      </c>
      <c r="CA151">
        <f>IF(Inputs!$B$27&lt;&gt;"Ready","PENDING INPUTS",IF(BW151&lt;=0,99,1+IF(AND(K151&gt;0,OR(K151&lt;BW151,AND(K151=BW151,0&lt;8))),1,0)+IF(AND(S151&gt;0,OR(S151&lt;BW151,AND(S151=BW151,1&lt;8))),1,0)+IF(AND(AA151&gt;0,OR(AA151&lt;BW151,AND(AA151=BW151,2&lt;8))),1,0)+IF(AND(AI151&gt;0,OR(AI151&lt;BW151,AND(AI151=BW151,3&lt;8))),1,0)+IF(AND(AQ151&gt;0,OR(AQ151&lt;BW151,AND(AQ151=BW151,4&lt;8))),1,0)+IF(AND(AY151&gt;0,OR(AY151&lt;BW151,AND(AY151=BW151,5&lt;8))),1,0)+IF(AND(BG151&gt;0,OR(BG151&lt;BW151,AND(BG151=BW151,6&lt;8))),1,0)+IF(AND(BO151&gt;0,OR(BO151&lt;BW151,AND(BO151=BW151,7&lt;8))),1,0)+IF(AND(CE151&gt;0,OR(CE151&lt;BW151,AND(CE151=BW151,9&lt;8))),1,0)))</f>
        <v>99</v>
      </c>
      <c r="CB151" s="3">
        <f>IF(Inputs!$B$27&lt;&gt;"Ready","PENDING INPUTS",IF(A151&gt;Inputs!$B$6,0,MIN(MAX(0,(BW151+BX151+BY151)-BZ151),MAX(0,C151-D151-(IF(O151&lt;CA151,K151+L151+M151-N151,0)+IF(W151&lt;CA151,S151+T151+U151-V151,0)+IF(AE151&lt;CA151,AA151+AB151+AC151-AD151,0)+IF(AM151&lt;CA151,AI151+AJ151+AK151-AL151,0)+IF(AU151&lt;CA151,AQ151+AR151+AS151-AT151,0)+IF(BC151&lt;CA151,AY151+AZ151+BA151-BB151,0)+IF(BK151&lt;CA151,BG151+BH151+BI151-BJ151,0)+IF(BS151&lt;CA151,BO151+BP151+BQ151-BR151,0)+IF(CA151&lt;CA151,BW151+BX151+BY151-BZ151,0)+IF(CI151&lt;CA151,CE151+CF151+CG151-CH151,0))))))</f>
        <v>0</v>
      </c>
      <c r="CC151" s="3">
        <f>IF(Inputs!$B$27&lt;&gt;"Ready","PENDING INPUTS",MIN((BW151+BX151+BY151),IF(D151&gt;C151,IF(D151=0,0,BZ151*C151/D151),BZ151+CB151)))</f>
        <v>0</v>
      </c>
      <c r="CD151" s="3">
        <f>IF(Inputs!$B$27&lt;&gt;"Ready","PENDING INPUTS",MAX(0,(BW151+BX151+BY151)-CC151))</f>
        <v>0</v>
      </c>
      <c r="CE151" s="3">
        <f>IF(Inputs!$B$27&lt;&gt;"Ready","PENDING INPUTS",CL150)</f>
        <v>0</v>
      </c>
      <c r="CF151" s="3">
        <f>IF(Inputs!$B$27&lt;&gt;"Ready","PENDING INPUTS",IF(A151&lt;=Inputs!$B$6,ROUND(CE151*Inputs!C23/12,2),0))</f>
        <v>0</v>
      </c>
      <c r="CG151" s="3">
        <f>IF(Inputs!$B$27&lt;&gt;"Ready","PENDING INPUTS",IF(AND(A151&lt;=Inputs!$B$6,CE151&gt;0),Inputs!G23,0))</f>
        <v>0</v>
      </c>
      <c r="CH151" s="3">
        <f>IF(Inputs!$B$27&lt;&gt;"Ready","PENDING INPUTS",IF(A151&gt;Inputs!$B$6,0,MIN((CE151+CF151+CG151),IF(Inputs!H23=1,Inputs!D23,MAX(Inputs!F23,ROUND(CE151*Inputs!E23+CF151+CG151,2))))))</f>
        <v>0</v>
      </c>
      <c r="CI151">
        <f>IF(Inputs!$B$27&lt;&gt;"Ready","PENDING INPUTS",IF(CE151&lt;=0,99,1+IF(AND(K151&gt;0,OR(K151&lt;CE151,AND(K151=CE151,0&lt;9))),1,0)+IF(AND(S151&gt;0,OR(S151&lt;CE151,AND(S151=CE151,1&lt;9))),1,0)+IF(AND(AA151&gt;0,OR(AA151&lt;CE151,AND(AA151=CE151,2&lt;9))),1,0)+IF(AND(AI151&gt;0,OR(AI151&lt;CE151,AND(AI151=CE151,3&lt;9))),1,0)+IF(AND(AQ151&gt;0,OR(AQ151&lt;CE151,AND(AQ151=CE151,4&lt;9))),1,0)+IF(AND(AY151&gt;0,OR(AY151&lt;CE151,AND(AY151=CE151,5&lt;9))),1,0)+IF(AND(BG151&gt;0,OR(BG151&lt;CE151,AND(BG151=CE151,6&lt;9))),1,0)+IF(AND(BO151&gt;0,OR(BO151&lt;CE151,AND(BO151=CE151,7&lt;9))),1,0)+IF(AND(BW151&gt;0,OR(BW151&lt;CE151,AND(BW151=CE151,8&lt;9))),1,0)))</f>
        <v>99</v>
      </c>
      <c r="CJ151" s="3">
        <f>IF(Inputs!$B$27&lt;&gt;"Ready","PENDING INPUTS",IF(A151&gt;Inputs!$B$6,0,MIN(MAX(0,(CE151+CF151+CG151)-CH151),MAX(0,C151-D151-(IF(O151&lt;CI151,K151+L151+M151-N151,0)+IF(W151&lt;CI151,S151+T151+U151-V151,0)+IF(AE151&lt;CI151,AA151+AB151+AC151-AD151,0)+IF(AM151&lt;CI151,AI151+AJ151+AK151-AL151,0)+IF(AU151&lt;CI151,AQ151+AR151+AS151-AT151,0)+IF(BC151&lt;CI151,AY151+AZ151+BA151-BB151,0)+IF(BK151&lt;CI151,BG151+BH151+BI151-BJ151,0)+IF(BS151&lt;CI151,BO151+BP151+BQ151-BR151,0)+IF(CA151&lt;CI151,BW151+BX151+BY151-BZ151,0)+IF(CI151&lt;CI151,CE151+CF151+CG151-CH151,0))))))</f>
        <v>0</v>
      </c>
      <c r="CK151" s="3">
        <f>IF(Inputs!$B$27&lt;&gt;"Ready","PENDING INPUTS",MIN((CE151+CF151+CG151),IF(D151&gt;C151,IF(D151=0,0,CH151*C151/D151),CH151+CJ151)))</f>
        <v>0</v>
      </c>
      <c r="CL151" s="3">
        <f>IF(Inputs!$B$27&lt;&gt;"Ready","PENDING INPUTS",MAX(0,(CE151+CF151+CG151)-CK151))</f>
        <v>0</v>
      </c>
    </row>
    <row r="152" spans="1:90" ht="27.95" customHeight="1" x14ac:dyDescent="0.25">
      <c r="A152">
        <v>148</v>
      </c>
      <c r="B152" s="13">
        <f>IF(Inputs!$B$27&lt;&gt;"Ready","PENDING INPUTS",EDATE(Inputs!$B$5,A152-1))</f>
        <v>50771</v>
      </c>
      <c r="C152" s="3">
        <f>IF(Inputs!$B$27&lt;&gt;"Ready","PENDING INPUTS",IF(A152&lt;=Inputs!$B$6,MAX(0,Inputs!$B$4+IF(A152=Inputs!$B$7,Inputs!$B$8,0)+IF(A152=Inputs!$B$9,Inputs!$B$10,0)),0))</f>
        <v>0</v>
      </c>
      <c r="D152" s="3">
        <f>IF(Inputs!$B$27&lt;&gt;"Ready","PENDING INPUTS",SUM(N152,V152,AD152,AL152,AT152,BB152,BJ152,BR152,BZ152,CH152))</f>
        <v>0</v>
      </c>
      <c r="E152" s="3">
        <f>IF(Inputs!$B$27&lt;&gt;"Ready","PENDING INPUTS",MAX(0,D152-C152))</f>
        <v>0</v>
      </c>
      <c r="F152" s="3">
        <f>IF(Inputs!$B$27&lt;&gt;"Ready","PENDING INPUTS",SUM(Q152,Y152,AG152,AO152,AW152,BE152,BM152,BU152,CC152,CK152))</f>
        <v>0</v>
      </c>
      <c r="G152" s="3">
        <f>IF(Inputs!$B$27&lt;&gt;"Ready","PENDING INPUTS",SUM(L152,T152,AB152,AJ152,AR152,AZ152,BH152,BP152,BX152,CF152))</f>
        <v>0</v>
      </c>
      <c r="H152" s="3">
        <f>IF(Inputs!$B$27&lt;&gt;"Ready","PENDING INPUTS",SUM(M152,U152,AC152,AK152,AS152,BA152,BI152,BQ152,BY152,CG152))</f>
        <v>0</v>
      </c>
      <c r="I152" s="3">
        <f>IF(Inputs!$B$27&lt;&gt;"Ready","PENDING INPUTS",SUM(R152,Z152,AH152,AP152,AX152,BF152,BN152,BV152,CD152,CL152))</f>
        <v>0</v>
      </c>
      <c r="J152" t="str">
        <f>IF(Inputs!$B$27&lt;&gt;"Ready","PENDING INPUTS",IF(A152&gt;Inputs!$B$6,"Beyond horizon",IF(E152&gt;0.005,"MINIMUM SHORTFALL",IF(I152&lt;0.005,"Paid off","In progress"))))</f>
        <v>Beyond horizon</v>
      </c>
      <c r="K152" s="3">
        <f>IF(Inputs!$B$27&lt;&gt;"Ready","PENDING INPUTS",R151)</f>
        <v>0</v>
      </c>
      <c r="L152" s="3">
        <f>IF(Inputs!$B$27&lt;&gt;"Ready","PENDING INPUTS",IF(A152&lt;=Inputs!$B$6,ROUND(K152*Inputs!C14/12,2),0))</f>
        <v>0</v>
      </c>
      <c r="M152" s="3">
        <f>IF(Inputs!$B$27&lt;&gt;"Ready","PENDING INPUTS",IF(AND(A152&lt;=Inputs!$B$6,K152&gt;0),Inputs!G14,0))</f>
        <v>0</v>
      </c>
      <c r="N152" s="3">
        <f>IF(Inputs!$B$27&lt;&gt;"Ready","PENDING INPUTS",IF(A152&gt;Inputs!$B$6,0,MIN((K152+L152+M152),IF(Inputs!H14=1,Inputs!D14,MAX(Inputs!F14,ROUND(K152*Inputs!E14+L152+M152,2))))))</f>
        <v>0</v>
      </c>
      <c r="O152">
        <f>IF(Inputs!$B$27&lt;&gt;"Ready","PENDING INPUTS",IF(K152&lt;=0,99,1+IF(AND(S152&gt;0,OR(S152&lt;K152,AND(S152=K152,1&lt;0))),1,0)+IF(AND(AA152&gt;0,OR(AA152&lt;K152,AND(AA152=K152,2&lt;0))),1,0)+IF(AND(AI152&gt;0,OR(AI152&lt;K152,AND(AI152=K152,3&lt;0))),1,0)+IF(AND(AQ152&gt;0,OR(AQ152&lt;K152,AND(AQ152=K152,4&lt;0))),1,0)+IF(AND(AY152&gt;0,OR(AY152&lt;K152,AND(AY152=K152,5&lt;0))),1,0)+IF(AND(BG152&gt;0,OR(BG152&lt;K152,AND(BG152=K152,6&lt;0))),1,0)+IF(AND(BO152&gt;0,OR(BO152&lt;K152,AND(BO152=K152,7&lt;0))),1,0)+IF(AND(BW152&gt;0,OR(BW152&lt;K152,AND(BW152=K152,8&lt;0))),1,0)+IF(AND(CE152&gt;0,OR(CE152&lt;K152,AND(CE152=K152,9&lt;0))),1,0)))</f>
        <v>99</v>
      </c>
      <c r="P152" s="3">
        <f>IF(Inputs!$B$27&lt;&gt;"Ready","PENDING INPUTS",IF(A152&gt;Inputs!$B$6,0,MIN(MAX(0,(K152+L152+M152)-N152),MAX(0,C152-D152-(IF(O152&lt;O152,K152+L152+M152-N152,0)+IF(W152&lt;O152,S152+T152+U152-V152,0)+IF(AE152&lt;O152,AA152+AB152+AC152-AD152,0)+IF(AM152&lt;O152,AI152+AJ152+AK152-AL152,0)+IF(AU152&lt;O152,AQ152+AR152+AS152-AT152,0)+IF(BC152&lt;O152,AY152+AZ152+BA152-BB152,0)+IF(BK152&lt;O152,BG152+BH152+BI152-BJ152,0)+IF(BS152&lt;O152,BO152+BP152+BQ152-BR152,0)+IF(CA152&lt;O152,BW152+BX152+BY152-BZ152,0)+IF(CI152&lt;O152,CE152+CF152+CG152-CH152,0))))))</f>
        <v>0</v>
      </c>
      <c r="Q152" s="3">
        <f>IF(Inputs!$B$27&lt;&gt;"Ready","PENDING INPUTS",MIN((K152+L152+M152),IF(D152&gt;C152,IF(D152=0,0,N152*C152/D152),N152+P152)))</f>
        <v>0</v>
      </c>
      <c r="R152" s="3">
        <f>IF(Inputs!$B$27&lt;&gt;"Ready","PENDING INPUTS",MAX(0,(K152+L152+M152)-Q152))</f>
        <v>0</v>
      </c>
      <c r="S152" s="3">
        <f>IF(Inputs!$B$27&lt;&gt;"Ready","PENDING INPUTS",Z151)</f>
        <v>0</v>
      </c>
      <c r="T152" s="3">
        <f>IF(Inputs!$B$27&lt;&gt;"Ready","PENDING INPUTS",IF(A152&lt;=Inputs!$B$6,ROUND(S152*Inputs!C15/12,2),0))</f>
        <v>0</v>
      </c>
      <c r="U152" s="3">
        <f>IF(Inputs!$B$27&lt;&gt;"Ready","PENDING INPUTS",IF(AND(A152&lt;=Inputs!$B$6,S152&gt;0),Inputs!G15,0))</f>
        <v>0</v>
      </c>
      <c r="V152" s="3">
        <f>IF(Inputs!$B$27&lt;&gt;"Ready","PENDING INPUTS",IF(A152&gt;Inputs!$B$6,0,MIN((S152+T152+U152),IF(Inputs!H15=1,Inputs!D15,MAX(Inputs!F15,ROUND(S152*Inputs!E15+T152+U152,2))))))</f>
        <v>0</v>
      </c>
      <c r="W152">
        <f>IF(Inputs!$B$27&lt;&gt;"Ready","PENDING INPUTS",IF(S152&lt;=0,99,1+IF(AND(K152&gt;0,OR(K152&lt;S152,AND(K152=S152,0&lt;1))),1,0)+IF(AND(AA152&gt;0,OR(AA152&lt;S152,AND(AA152=S152,2&lt;1))),1,0)+IF(AND(AI152&gt;0,OR(AI152&lt;S152,AND(AI152=S152,3&lt;1))),1,0)+IF(AND(AQ152&gt;0,OR(AQ152&lt;S152,AND(AQ152=S152,4&lt;1))),1,0)+IF(AND(AY152&gt;0,OR(AY152&lt;S152,AND(AY152=S152,5&lt;1))),1,0)+IF(AND(BG152&gt;0,OR(BG152&lt;S152,AND(BG152=S152,6&lt;1))),1,0)+IF(AND(BO152&gt;0,OR(BO152&lt;S152,AND(BO152=S152,7&lt;1))),1,0)+IF(AND(BW152&gt;0,OR(BW152&lt;S152,AND(BW152=S152,8&lt;1))),1,0)+IF(AND(CE152&gt;0,OR(CE152&lt;S152,AND(CE152=S152,9&lt;1))),1,0)))</f>
        <v>99</v>
      </c>
      <c r="X152" s="3">
        <f>IF(Inputs!$B$27&lt;&gt;"Ready","PENDING INPUTS",IF(A152&gt;Inputs!$B$6,0,MIN(MAX(0,(S152+T152+U152)-V152),MAX(0,C152-D152-(IF(O152&lt;W152,K152+L152+M152-N152,0)+IF(W152&lt;W152,S152+T152+U152-V152,0)+IF(AE152&lt;W152,AA152+AB152+AC152-AD152,0)+IF(AM152&lt;W152,AI152+AJ152+AK152-AL152,0)+IF(AU152&lt;W152,AQ152+AR152+AS152-AT152,0)+IF(BC152&lt;W152,AY152+AZ152+BA152-BB152,0)+IF(BK152&lt;W152,BG152+BH152+BI152-BJ152,0)+IF(BS152&lt;W152,BO152+BP152+BQ152-BR152,0)+IF(CA152&lt;W152,BW152+BX152+BY152-BZ152,0)+IF(CI152&lt;W152,CE152+CF152+CG152-CH152,0))))))</f>
        <v>0</v>
      </c>
      <c r="Y152" s="3">
        <f>IF(Inputs!$B$27&lt;&gt;"Ready","PENDING INPUTS",MIN((S152+T152+U152),IF(D152&gt;C152,IF(D152=0,0,V152*C152/D152),V152+X152)))</f>
        <v>0</v>
      </c>
      <c r="Z152" s="3">
        <f>IF(Inputs!$B$27&lt;&gt;"Ready","PENDING INPUTS",MAX(0,(S152+T152+U152)-Y152))</f>
        <v>0</v>
      </c>
      <c r="AA152" s="3">
        <f>IF(Inputs!$B$27&lt;&gt;"Ready","PENDING INPUTS",AH151)</f>
        <v>0</v>
      </c>
      <c r="AB152" s="3">
        <f>IF(Inputs!$B$27&lt;&gt;"Ready","PENDING INPUTS",IF(A152&lt;=Inputs!$B$6,ROUND(AA152*Inputs!C16/12,2),0))</f>
        <v>0</v>
      </c>
      <c r="AC152" s="3">
        <f>IF(Inputs!$B$27&lt;&gt;"Ready","PENDING INPUTS",IF(AND(A152&lt;=Inputs!$B$6,AA152&gt;0),Inputs!G16,0))</f>
        <v>0</v>
      </c>
      <c r="AD152" s="3">
        <f>IF(Inputs!$B$27&lt;&gt;"Ready","PENDING INPUTS",IF(A152&gt;Inputs!$B$6,0,MIN((AA152+AB152+AC152),IF(Inputs!H16=1,Inputs!D16,MAX(Inputs!F16,ROUND(AA152*Inputs!E16+AB152+AC152,2))))))</f>
        <v>0</v>
      </c>
      <c r="AE152">
        <f>IF(Inputs!$B$27&lt;&gt;"Ready","PENDING INPUTS",IF(AA152&lt;=0,99,1+IF(AND(K152&gt;0,OR(K152&lt;AA152,AND(K152=AA152,0&lt;2))),1,0)+IF(AND(S152&gt;0,OR(S152&lt;AA152,AND(S152=AA152,1&lt;2))),1,0)+IF(AND(AI152&gt;0,OR(AI152&lt;AA152,AND(AI152=AA152,3&lt;2))),1,0)+IF(AND(AQ152&gt;0,OR(AQ152&lt;AA152,AND(AQ152=AA152,4&lt;2))),1,0)+IF(AND(AY152&gt;0,OR(AY152&lt;AA152,AND(AY152=AA152,5&lt;2))),1,0)+IF(AND(BG152&gt;0,OR(BG152&lt;AA152,AND(BG152=AA152,6&lt;2))),1,0)+IF(AND(BO152&gt;0,OR(BO152&lt;AA152,AND(BO152=AA152,7&lt;2))),1,0)+IF(AND(BW152&gt;0,OR(BW152&lt;AA152,AND(BW152=AA152,8&lt;2))),1,0)+IF(AND(CE152&gt;0,OR(CE152&lt;AA152,AND(CE152=AA152,9&lt;2))),1,0)))</f>
        <v>99</v>
      </c>
      <c r="AF152" s="3">
        <f>IF(Inputs!$B$27&lt;&gt;"Ready","PENDING INPUTS",IF(A152&gt;Inputs!$B$6,0,MIN(MAX(0,(AA152+AB152+AC152)-AD152),MAX(0,C152-D152-(IF(O152&lt;AE152,K152+L152+M152-N152,0)+IF(W152&lt;AE152,S152+T152+U152-V152,0)+IF(AE152&lt;AE152,AA152+AB152+AC152-AD152,0)+IF(AM152&lt;AE152,AI152+AJ152+AK152-AL152,0)+IF(AU152&lt;AE152,AQ152+AR152+AS152-AT152,0)+IF(BC152&lt;AE152,AY152+AZ152+BA152-BB152,0)+IF(BK152&lt;AE152,BG152+BH152+BI152-BJ152,0)+IF(BS152&lt;AE152,BO152+BP152+BQ152-BR152,0)+IF(CA152&lt;AE152,BW152+BX152+BY152-BZ152,0)+IF(CI152&lt;AE152,CE152+CF152+CG152-CH152,0))))))</f>
        <v>0</v>
      </c>
      <c r="AG152" s="3">
        <f>IF(Inputs!$B$27&lt;&gt;"Ready","PENDING INPUTS",MIN((AA152+AB152+AC152),IF(D152&gt;C152,IF(D152=0,0,AD152*C152/D152),AD152+AF152)))</f>
        <v>0</v>
      </c>
      <c r="AH152" s="3">
        <f>IF(Inputs!$B$27&lt;&gt;"Ready","PENDING INPUTS",MAX(0,(AA152+AB152+AC152)-AG152))</f>
        <v>0</v>
      </c>
      <c r="AI152" s="3">
        <f>IF(Inputs!$B$27&lt;&gt;"Ready","PENDING INPUTS",AP151)</f>
        <v>0</v>
      </c>
      <c r="AJ152" s="3">
        <f>IF(Inputs!$B$27&lt;&gt;"Ready","PENDING INPUTS",IF(A152&lt;=Inputs!$B$6,ROUND(AI152*Inputs!C17/12,2),0))</f>
        <v>0</v>
      </c>
      <c r="AK152" s="3">
        <f>IF(Inputs!$B$27&lt;&gt;"Ready","PENDING INPUTS",IF(AND(A152&lt;=Inputs!$B$6,AI152&gt;0),Inputs!G17,0))</f>
        <v>0</v>
      </c>
      <c r="AL152" s="3">
        <f>IF(Inputs!$B$27&lt;&gt;"Ready","PENDING INPUTS",IF(A152&gt;Inputs!$B$6,0,MIN((AI152+AJ152+AK152),IF(Inputs!H17=1,Inputs!D17,MAX(Inputs!F17,ROUND(AI152*Inputs!E17+AJ152+AK152,2))))))</f>
        <v>0</v>
      </c>
      <c r="AM152">
        <f>IF(Inputs!$B$27&lt;&gt;"Ready","PENDING INPUTS",IF(AI152&lt;=0,99,1+IF(AND(K152&gt;0,OR(K152&lt;AI152,AND(K152=AI152,0&lt;3))),1,0)+IF(AND(S152&gt;0,OR(S152&lt;AI152,AND(S152=AI152,1&lt;3))),1,0)+IF(AND(AA152&gt;0,OR(AA152&lt;AI152,AND(AA152=AI152,2&lt;3))),1,0)+IF(AND(AQ152&gt;0,OR(AQ152&lt;AI152,AND(AQ152=AI152,4&lt;3))),1,0)+IF(AND(AY152&gt;0,OR(AY152&lt;AI152,AND(AY152=AI152,5&lt;3))),1,0)+IF(AND(BG152&gt;0,OR(BG152&lt;AI152,AND(BG152=AI152,6&lt;3))),1,0)+IF(AND(BO152&gt;0,OR(BO152&lt;AI152,AND(BO152=AI152,7&lt;3))),1,0)+IF(AND(BW152&gt;0,OR(BW152&lt;AI152,AND(BW152=AI152,8&lt;3))),1,0)+IF(AND(CE152&gt;0,OR(CE152&lt;AI152,AND(CE152=AI152,9&lt;3))),1,0)))</f>
        <v>99</v>
      </c>
      <c r="AN152" s="3">
        <f>IF(Inputs!$B$27&lt;&gt;"Ready","PENDING INPUTS",IF(A152&gt;Inputs!$B$6,0,MIN(MAX(0,(AI152+AJ152+AK152)-AL152),MAX(0,C152-D152-(IF(O152&lt;AM152,K152+L152+M152-N152,0)+IF(W152&lt;AM152,S152+T152+U152-V152,0)+IF(AE152&lt;AM152,AA152+AB152+AC152-AD152,0)+IF(AM152&lt;AM152,AI152+AJ152+AK152-AL152,0)+IF(AU152&lt;AM152,AQ152+AR152+AS152-AT152,0)+IF(BC152&lt;AM152,AY152+AZ152+BA152-BB152,0)+IF(BK152&lt;AM152,BG152+BH152+BI152-BJ152,0)+IF(BS152&lt;AM152,BO152+BP152+BQ152-BR152,0)+IF(CA152&lt;AM152,BW152+BX152+BY152-BZ152,0)+IF(CI152&lt;AM152,CE152+CF152+CG152-CH152,0))))))</f>
        <v>0</v>
      </c>
      <c r="AO152" s="3">
        <f>IF(Inputs!$B$27&lt;&gt;"Ready","PENDING INPUTS",MIN((AI152+AJ152+AK152),IF(D152&gt;C152,IF(D152=0,0,AL152*C152/D152),AL152+AN152)))</f>
        <v>0</v>
      </c>
      <c r="AP152" s="3">
        <f>IF(Inputs!$B$27&lt;&gt;"Ready","PENDING INPUTS",MAX(0,(AI152+AJ152+AK152)-AO152))</f>
        <v>0</v>
      </c>
      <c r="AQ152" s="3">
        <f>IF(Inputs!$B$27&lt;&gt;"Ready","PENDING INPUTS",AX151)</f>
        <v>0</v>
      </c>
      <c r="AR152" s="3">
        <f>IF(Inputs!$B$27&lt;&gt;"Ready","PENDING INPUTS",IF(A152&lt;=Inputs!$B$6,ROUND(AQ152*Inputs!C18/12,2),0))</f>
        <v>0</v>
      </c>
      <c r="AS152" s="3">
        <f>IF(Inputs!$B$27&lt;&gt;"Ready","PENDING INPUTS",IF(AND(A152&lt;=Inputs!$B$6,AQ152&gt;0),Inputs!G18,0))</f>
        <v>0</v>
      </c>
      <c r="AT152" s="3">
        <f>IF(Inputs!$B$27&lt;&gt;"Ready","PENDING INPUTS",IF(A152&gt;Inputs!$B$6,0,MIN((AQ152+AR152+AS152),IF(Inputs!H18=1,Inputs!D18,MAX(Inputs!F18,ROUND(AQ152*Inputs!E18+AR152+AS152,2))))))</f>
        <v>0</v>
      </c>
      <c r="AU152">
        <f>IF(Inputs!$B$27&lt;&gt;"Ready","PENDING INPUTS",IF(AQ152&lt;=0,99,1+IF(AND(K152&gt;0,OR(K152&lt;AQ152,AND(K152=AQ152,0&lt;4))),1,0)+IF(AND(S152&gt;0,OR(S152&lt;AQ152,AND(S152=AQ152,1&lt;4))),1,0)+IF(AND(AA152&gt;0,OR(AA152&lt;AQ152,AND(AA152=AQ152,2&lt;4))),1,0)+IF(AND(AI152&gt;0,OR(AI152&lt;AQ152,AND(AI152=AQ152,3&lt;4))),1,0)+IF(AND(AY152&gt;0,OR(AY152&lt;AQ152,AND(AY152=AQ152,5&lt;4))),1,0)+IF(AND(BG152&gt;0,OR(BG152&lt;AQ152,AND(BG152=AQ152,6&lt;4))),1,0)+IF(AND(BO152&gt;0,OR(BO152&lt;AQ152,AND(BO152=AQ152,7&lt;4))),1,0)+IF(AND(BW152&gt;0,OR(BW152&lt;AQ152,AND(BW152=AQ152,8&lt;4))),1,0)+IF(AND(CE152&gt;0,OR(CE152&lt;AQ152,AND(CE152=AQ152,9&lt;4))),1,0)))</f>
        <v>99</v>
      </c>
      <c r="AV152" s="3">
        <f>IF(Inputs!$B$27&lt;&gt;"Ready","PENDING INPUTS",IF(A152&gt;Inputs!$B$6,0,MIN(MAX(0,(AQ152+AR152+AS152)-AT152),MAX(0,C152-D152-(IF(O152&lt;AU152,K152+L152+M152-N152,0)+IF(W152&lt;AU152,S152+T152+U152-V152,0)+IF(AE152&lt;AU152,AA152+AB152+AC152-AD152,0)+IF(AM152&lt;AU152,AI152+AJ152+AK152-AL152,0)+IF(AU152&lt;AU152,AQ152+AR152+AS152-AT152,0)+IF(BC152&lt;AU152,AY152+AZ152+BA152-BB152,0)+IF(BK152&lt;AU152,BG152+BH152+BI152-BJ152,0)+IF(BS152&lt;AU152,BO152+BP152+BQ152-BR152,0)+IF(CA152&lt;AU152,BW152+BX152+BY152-BZ152,0)+IF(CI152&lt;AU152,CE152+CF152+CG152-CH152,0))))))</f>
        <v>0</v>
      </c>
      <c r="AW152" s="3">
        <f>IF(Inputs!$B$27&lt;&gt;"Ready","PENDING INPUTS",MIN((AQ152+AR152+AS152),IF(D152&gt;C152,IF(D152=0,0,AT152*C152/D152),AT152+AV152)))</f>
        <v>0</v>
      </c>
      <c r="AX152" s="3">
        <f>IF(Inputs!$B$27&lt;&gt;"Ready","PENDING INPUTS",MAX(0,(AQ152+AR152+AS152)-AW152))</f>
        <v>0</v>
      </c>
      <c r="AY152" s="3">
        <f>IF(Inputs!$B$27&lt;&gt;"Ready","PENDING INPUTS",BF151)</f>
        <v>0</v>
      </c>
      <c r="AZ152" s="3">
        <f>IF(Inputs!$B$27&lt;&gt;"Ready","PENDING INPUTS",IF(A152&lt;=Inputs!$B$6,ROUND(AY152*Inputs!C19/12,2),0))</f>
        <v>0</v>
      </c>
      <c r="BA152" s="3">
        <f>IF(Inputs!$B$27&lt;&gt;"Ready","PENDING INPUTS",IF(AND(A152&lt;=Inputs!$B$6,AY152&gt;0),Inputs!G19,0))</f>
        <v>0</v>
      </c>
      <c r="BB152" s="3">
        <f>IF(Inputs!$B$27&lt;&gt;"Ready","PENDING INPUTS",IF(A152&gt;Inputs!$B$6,0,MIN((AY152+AZ152+BA152),IF(Inputs!H19=1,Inputs!D19,MAX(Inputs!F19,ROUND(AY152*Inputs!E19+AZ152+BA152,2))))))</f>
        <v>0</v>
      </c>
      <c r="BC152">
        <f>IF(Inputs!$B$27&lt;&gt;"Ready","PENDING INPUTS",IF(AY152&lt;=0,99,1+IF(AND(K152&gt;0,OR(K152&lt;AY152,AND(K152=AY152,0&lt;5))),1,0)+IF(AND(S152&gt;0,OR(S152&lt;AY152,AND(S152=AY152,1&lt;5))),1,0)+IF(AND(AA152&gt;0,OR(AA152&lt;AY152,AND(AA152=AY152,2&lt;5))),1,0)+IF(AND(AI152&gt;0,OR(AI152&lt;AY152,AND(AI152=AY152,3&lt;5))),1,0)+IF(AND(AQ152&gt;0,OR(AQ152&lt;AY152,AND(AQ152=AY152,4&lt;5))),1,0)+IF(AND(BG152&gt;0,OR(BG152&lt;AY152,AND(BG152=AY152,6&lt;5))),1,0)+IF(AND(BO152&gt;0,OR(BO152&lt;AY152,AND(BO152=AY152,7&lt;5))),1,0)+IF(AND(BW152&gt;0,OR(BW152&lt;AY152,AND(BW152=AY152,8&lt;5))),1,0)+IF(AND(CE152&gt;0,OR(CE152&lt;AY152,AND(CE152=AY152,9&lt;5))),1,0)))</f>
        <v>99</v>
      </c>
      <c r="BD152" s="3">
        <f>IF(Inputs!$B$27&lt;&gt;"Ready","PENDING INPUTS",IF(A152&gt;Inputs!$B$6,0,MIN(MAX(0,(AY152+AZ152+BA152)-BB152),MAX(0,C152-D152-(IF(O152&lt;BC152,K152+L152+M152-N152,0)+IF(W152&lt;BC152,S152+T152+U152-V152,0)+IF(AE152&lt;BC152,AA152+AB152+AC152-AD152,0)+IF(AM152&lt;BC152,AI152+AJ152+AK152-AL152,0)+IF(AU152&lt;BC152,AQ152+AR152+AS152-AT152,0)+IF(BC152&lt;BC152,AY152+AZ152+BA152-BB152,0)+IF(BK152&lt;BC152,BG152+BH152+BI152-BJ152,0)+IF(BS152&lt;BC152,BO152+BP152+BQ152-BR152,0)+IF(CA152&lt;BC152,BW152+BX152+BY152-BZ152,0)+IF(CI152&lt;BC152,CE152+CF152+CG152-CH152,0))))))</f>
        <v>0</v>
      </c>
      <c r="BE152" s="3">
        <f>IF(Inputs!$B$27&lt;&gt;"Ready","PENDING INPUTS",MIN((AY152+AZ152+BA152),IF(D152&gt;C152,IF(D152=0,0,BB152*C152/D152),BB152+BD152)))</f>
        <v>0</v>
      </c>
      <c r="BF152" s="3">
        <f>IF(Inputs!$B$27&lt;&gt;"Ready","PENDING INPUTS",MAX(0,(AY152+AZ152+BA152)-BE152))</f>
        <v>0</v>
      </c>
      <c r="BG152" s="3">
        <f>IF(Inputs!$B$27&lt;&gt;"Ready","PENDING INPUTS",BN151)</f>
        <v>0</v>
      </c>
      <c r="BH152" s="3">
        <f>IF(Inputs!$B$27&lt;&gt;"Ready","PENDING INPUTS",IF(A152&lt;=Inputs!$B$6,ROUND(BG152*Inputs!C20/12,2),0))</f>
        <v>0</v>
      </c>
      <c r="BI152" s="3">
        <f>IF(Inputs!$B$27&lt;&gt;"Ready","PENDING INPUTS",IF(AND(A152&lt;=Inputs!$B$6,BG152&gt;0),Inputs!G20,0))</f>
        <v>0</v>
      </c>
      <c r="BJ152" s="3">
        <f>IF(Inputs!$B$27&lt;&gt;"Ready","PENDING INPUTS",IF(A152&gt;Inputs!$B$6,0,MIN((BG152+BH152+BI152),IF(Inputs!H20=1,Inputs!D20,MAX(Inputs!F20,ROUND(BG152*Inputs!E20+BH152+BI152,2))))))</f>
        <v>0</v>
      </c>
      <c r="BK152">
        <f>IF(Inputs!$B$27&lt;&gt;"Ready","PENDING INPUTS",IF(BG152&lt;=0,99,1+IF(AND(K152&gt;0,OR(K152&lt;BG152,AND(K152=BG152,0&lt;6))),1,0)+IF(AND(S152&gt;0,OR(S152&lt;BG152,AND(S152=BG152,1&lt;6))),1,0)+IF(AND(AA152&gt;0,OR(AA152&lt;BG152,AND(AA152=BG152,2&lt;6))),1,0)+IF(AND(AI152&gt;0,OR(AI152&lt;BG152,AND(AI152=BG152,3&lt;6))),1,0)+IF(AND(AQ152&gt;0,OR(AQ152&lt;BG152,AND(AQ152=BG152,4&lt;6))),1,0)+IF(AND(AY152&gt;0,OR(AY152&lt;BG152,AND(AY152=BG152,5&lt;6))),1,0)+IF(AND(BO152&gt;0,OR(BO152&lt;BG152,AND(BO152=BG152,7&lt;6))),1,0)+IF(AND(BW152&gt;0,OR(BW152&lt;BG152,AND(BW152=BG152,8&lt;6))),1,0)+IF(AND(CE152&gt;0,OR(CE152&lt;BG152,AND(CE152=BG152,9&lt;6))),1,0)))</f>
        <v>99</v>
      </c>
      <c r="BL152" s="3">
        <f>IF(Inputs!$B$27&lt;&gt;"Ready","PENDING INPUTS",IF(A152&gt;Inputs!$B$6,0,MIN(MAX(0,(BG152+BH152+BI152)-BJ152),MAX(0,C152-D152-(IF(O152&lt;BK152,K152+L152+M152-N152,0)+IF(W152&lt;BK152,S152+T152+U152-V152,0)+IF(AE152&lt;BK152,AA152+AB152+AC152-AD152,0)+IF(AM152&lt;BK152,AI152+AJ152+AK152-AL152,0)+IF(AU152&lt;BK152,AQ152+AR152+AS152-AT152,0)+IF(BC152&lt;BK152,AY152+AZ152+BA152-BB152,0)+IF(BK152&lt;BK152,BG152+BH152+BI152-BJ152,0)+IF(BS152&lt;BK152,BO152+BP152+BQ152-BR152,0)+IF(CA152&lt;BK152,BW152+BX152+BY152-BZ152,0)+IF(CI152&lt;BK152,CE152+CF152+CG152-CH152,0))))))</f>
        <v>0</v>
      </c>
      <c r="BM152" s="3">
        <f>IF(Inputs!$B$27&lt;&gt;"Ready","PENDING INPUTS",MIN((BG152+BH152+BI152),IF(D152&gt;C152,IF(D152=0,0,BJ152*C152/D152),BJ152+BL152)))</f>
        <v>0</v>
      </c>
      <c r="BN152" s="3">
        <f>IF(Inputs!$B$27&lt;&gt;"Ready","PENDING INPUTS",MAX(0,(BG152+BH152+BI152)-BM152))</f>
        <v>0</v>
      </c>
      <c r="BO152" s="3">
        <f>IF(Inputs!$B$27&lt;&gt;"Ready","PENDING INPUTS",BV151)</f>
        <v>0</v>
      </c>
      <c r="BP152" s="3">
        <f>IF(Inputs!$B$27&lt;&gt;"Ready","PENDING INPUTS",IF(A152&lt;=Inputs!$B$6,ROUND(BO152*Inputs!C21/12,2),0))</f>
        <v>0</v>
      </c>
      <c r="BQ152" s="3">
        <f>IF(Inputs!$B$27&lt;&gt;"Ready","PENDING INPUTS",IF(AND(A152&lt;=Inputs!$B$6,BO152&gt;0),Inputs!G21,0))</f>
        <v>0</v>
      </c>
      <c r="BR152" s="3">
        <f>IF(Inputs!$B$27&lt;&gt;"Ready","PENDING INPUTS",IF(A152&gt;Inputs!$B$6,0,MIN((BO152+BP152+BQ152),IF(Inputs!H21=1,Inputs!D21,MAX(Inputs!F21,ROUND(BO152*Inputs!E21+BP152+BQ152,2))))))</f>
        <v>0</v>
      </c>
      <c r="BS152">
        <f>IF(Inputs!$B$27&lt;&gt;"Ready","PENDING INPUTS",IF(BO152&lt;=0,99,1+IF(AND(K152&gt;0,OR(K152&lt;BO152,AND(K152=BO152,0&lt;7))),1,0)+IF(AND(S152&gt;0,OR(S152&lt;BO152,AND(S152=BO152,1&lt;7))),1,0)+IF(AND(AA152&gt;0,OR(AA152&lt;BO152,AND(AA152=BO152,2&lt;7))),1,0)+IF(AND(AI152&gt;0,OR(AI152&lt;BO152,AND(AI152=BO152,3&lt;7))),1,0)+IF(AND(AQ152&gt;0,OR(AQ152&lt;BO152,AND(AQ152=BO152,4&lt;7))),1,0)+IF(AND(AY152&gt;0,OR(AY152&lt;BO152,AND(AY152=BO152,5&lt;7))),1,0)+IF(AND(BG152&gt;0,OR(BG152&lt;BO152,AND(BG152=BO152,6&lt;7))),1,0)+IF(AND(BW152&gt;0,OR(BW152&lt;BO152,AND(BW152=BO152,8&lt;7))),1,0)+IF(AND(CE152&gt;0,OR(CE152&lt;BO152,AND(CE152=BO152,9&lt;7))),1,0)))</f>
        <v>99</v>
      </c>
      <c r="BT152" s="3">
        <f>IF(Inputs!$B$27&lt;&gt;"Ready","PENDING INPUTS",IF(A152&gt;Inputs!$B$6,0,MIN(MAX(0,(BO152+BP152+BQ152)-BR152),MAX(0,C152-D152-(IF(O152&lt;BS152,K152+L152+M152-N152,0)+IF(W152&lt;BS152,S152+T152+U152-V152,0)+IF(AE152&lt;BS152,AA152+AB152+AC152-AD152,0)+IF(AM152&lt;BS152,AI152+AJ152+AK152-AL152,0)+IF(AU152&lt;BS152,AQ152+AR152+AS152-AT152,0)+IF(BC152&lt;BS152,AY152+AZ152+BA152-BB152,0)+IF(BK152&lt;BS152,BG152+BH152+BI152-BJ152,0)+IF(BS152&lt;BS152,BO152+BP152+BQ152-BR152,0)+IF(CA152&lt;BS152,BW152+BX152+BY152-BZ152,0)+IF(CI152&lt;BS152,CE152+CF152+CG152-CH152,0))))))</f>
        <v>0</v>
      </c>
      <c r="BU152" s="3">
        <f>IF(Inputs!$B$27&lt;&gt;"Ready","PENDING INPUTS",MIN((BO152+BP152+BQ152),IF(D152&gt;C152,IF(D152=0,0,BR152*C152/D152),BR152+BT152)))</f>
        <v>0</v>
      </c>
      <c r="BV152" s="3">
        <f>IF(Inputs!$B$27&lt;&gt;"Ready","PENDING INPUTS",MAX(0,(BO152+BP152+BQ152)-BU152))</f>
        <v>0</v>
      </c>
      <c r="BW152" s="3">
        <f>IF(Inputs!$B$27&lt;&gt;"Ready","PENDING INPUTS",CD151)</f>
        <v>0</v>
      </c>
      <c r="BX152" s="3">
        <f>IF(Inputs!$B$27&lt;&gt;"Ready","PENDING INPUTS",IF(A152&lt;=Inputs!$B$6,ROUND(BW152*Inputs!C22/12,2),0))</f>
        <v>0</v>
      </c>
      <c r="BY152" s="3">
        <f>IF(Inputs!$B$27&lt;&gt;"Ready","PENDING INPUTS",IF(AND(A152&lt;=Inputs!$B$6,BW152&gt;0),Inputs!G22,0))</f>
        <v>0</v>
      </c>
      <c r="BZ152" s="3">
        <f>IF(Inputs!$B$27&lt;&gt;"Ready","PENDING INPUTS",IF(A152&gt;Inputs!$B$6,0,MIN((BW152+BX152+BY152),IF(Inputs!H22=1,Inputs!D22,MAX(Inputs!F22,ROUND(BW152*Inputs!E22+BX152+BY152,2))))))</f>
        <v>0</v>
      </c>
      <c r="CA152">
        <f>IF(Inputs!$B$27&lt;&gt;"Ready","PENDING INPUTS",IF(BW152&lt;=0,99,1+IF(AND(K152&gt;0,OR(K152&lt;BW152,AND(K152=BW152,0&lt;8))),1,0)+IF(AND(S152&gt;0,OR(S152&lt;BW152,AND(S152=BW152,1&lt;8))),1,0)+IF(AND(AA152&gt;0,OR(AA152&lt;BW152,AND(AA152=BW152,2&lt;8))),1,0)+IF(AND(AI152&gt;0,OR(AI152&lt;BW152,AND(AI152=BW152,3&lt;8))),1,0)+IF(AND(AQ152&gt;0,OR(AQ152&lt;BW152,AND(AQ152=BW152,4&lt;8))),1,0)+IF(AND(AY152&gt;0,OR(AY152&lt;BW152,AND(AY152=BW152,5&lt;8))),1,0)+IF(AND(BG152&gt;0,OR(BG152&lt;BW152,AND(BG152=BW152,6&lt;8))),1,0)+IF(AND(BO152&gt;0,OR(BO152&lt;BW152,AND(BO152=BW152,7&lt;8))),1,0)+IF(AND(CE152&gt;0,OR(CE152&lt;BW152,AND(CE152=BW152,9&lt;8))),1,0)))</f>
        <v>99</v>
      </c>
      <c r="CB152" s="3">
        <f>IF(Inputs!$B$27&lt;&gt;"Ready","PENDING INPUTS",IF(A152&gt;Inputs!$B$6,0,MIN(MAX(0,(BW152+BX152+BY152)-BZ152),MAX(0,C152-D152-(IF(O152&lt;CA152,K152+L152+M152-N152,0)+IF(W152&lt;CA152,S152+T152+U152-V152,0)+IF(AE152&lt;CA152,AA152+AB152+AC152-AD152,0)+IF(AM152&lt;CA152,AI152+AJ152+AK152-AL152,0)+IF(AU152&lt;CA152,AQ152+AR152+AS152-AT152,0)+IF(BC152&lt;CA152,AY152+AZ152+BA152-BB152,0)+IF(BK152&lt;CA152,BG152+BH152+BI152-BJ152,0)+IF(BS152&lt;CA152,BO152+BP152+BQ152-BR152,0)+IF(CA152&lt;CA152,BW152+BX152+BY152-BZ152,0)+IF(CI152&lt;CA152,CE152+CF152+CG152-CH152,0))))))</f>
        <v>0</v>
      </c>
      <c r="CC152" s="3">
        <f>IF(Inputs!$B$27&lt;&gt;"Ready","PENDING INPUTS",MIN((BW152+BX152+BY152),IF(D152&gt;C152,IF(D152=0,0,BZ152*C152/D152),BZ152+CB152)))</f>
        <v>0</v>
      </c>
      <c r="CD152" s="3">
        <f>IF(Inputs!$B$27&lt;&gt;"Ready","PENDING INPUTS",MAX(0,(BW152+BX152+BY152)-CC152))</f>
        <v>0</v>
      </c>
      <c r="CE152" s="3">
        <f>IF(Inputs!$B$27&lt;&gt;"Ready","PENDING INPUTS",CL151)</f>
        <v>0</v>
      </c>
      <c r="CF152" s="3">
        <f>IF(Inputs!$B$27&lt;&gt;"Ready","PENDING INPUTS",IF(A152&lt;=Inputs!$B$6,ROUND(CE152*Inputs!C23/12,2),0))</f>
        <v>0</v>
      </c>
      <c r="CG152" s="3">
        <f>IF(Inputs!$B$27&lt;&gt;"Ready","PENDING INPUTS",IF(AND(A152&lt;=Inputs!$B$6,CE152&gt;0),Inputs!G23,0))</f>
        <v>0</v>
      </c>
      <c r="CH152" s="3">
        <f>IF(Inputs!$B$27&lt;&gt;"Ready","PENDING INPUTS",IF(A152&gt;Inputs!$B$6,0,MIN((CE152+CF152+CG152),IF(Inputs!H23=1,Inputs!D23,MAX(Inputs!F23,ROUND(CE152*Inputs!E23+CF152+CG152,2))))))</f>
        <v>0</v>
      </c>
      <c r="CI152">
        <f>IF(Inputs!$B$27&lt;&gt;"Ready","PENDING INPUTS",IF(CE152&lt;=0,99,1+IF(AND(K152&gt;0,OR(K152&lt;CE152,AND(K152=CE152,0&lt;9))),1,0)+IF(AND(S152&gt;0,OR(S152&lt;CE152,AND(S152=CE152,1&lt;9))),1,0)+IF(AND(AA152&gt;0,OR(AA152&lt;CE152,AND(AA152=CE152,2&lt;9))),1,0)+IF(AND(AI152&gt;0,OR(AI152&lt;CE152,AND(AI152=CE152,3&lt;9))),1,0)+IF(AND(AQ152&gt;0,OR(AQ152&lt;CE152,AND(AQ152=CE152,4&lt;9))),1,0)+IF(AND(AY152&gt;0,OR(AY152&lt;CE152,AND(AY152=CE152,5&lt;9))),1,0)+IF(AND(BG152&gt;0,OR(BG152&lt;CE152,AND(BG152=CE152,6&lt;9))),1,0)+IF(AND(BO152&gt;0,OR(BO152&lt;CE152,AND(BO152=CE152,7&lt;9))),1,0)+IF(AND(BW152&gt;0,OR(BW152&lt;CE152,AND(BW152=CE152,8&lt;9))),1,0)))</f>
        <v>99</v>
      </c>
      <c r="CJ152" s="3">
        <f>IF(Inputs!$B$27&lt;&gt;"Ready","PENDING INPUTS",IF(A152&gt;Inputs!$B$6,0,MIN(MAX(0,(CE152+CF152+CG152)-CH152),MAX(0,C152-D152-(IF(O152&lt;CI152,K152+L152+M152-N152,0)+IF(W152&lt;CI152,S152+T152+U152-V152,0)+IF(AE152&lt;CI152,AA152+AB152+AC152-AD152,0)+IF(AM152&lt;CI152,AI152+AJ152+AK152-AL152,0)+IF(AU152&lt;CI152,AQ152+AR152+AS152-AT152,0)+IF(BC152&lt;CI152,AY152+AZ152+BA152-BB152,0)+IF(BK152&lt;CI152,BG152+BH152+BI152-BJ152,0)+IF(BS152&lt;CI152,BO152+BP152+BQ152-BR152,0)+IF(CA152&lt;CI152,BW152+BX152+BY152-BZ152,0)+IF(CI152&lt;CI152,CE152+CF152+CG152-CH152,0))))))</f>
        <v>0</v>
      </c>
      <c r="CK152" s="3">
        <f>IF(Inputs!$B$27&lt;&gt;"Ready","PENDING INPUTS",MIN((CE152+CF152+CG152),IF(D152&gt;C152,IF(D152=0,0,CH152*C152/D152),CH152+CJ152)))</f>
        <v>0</v>
      </c>
      <c r="CL152" s="3">
        <f>IF(Inputs!$B$27&lt;&gt;"Ready","PENDING INPUTS",MAX(0,(CE152+CF152+CG152)-CK152))</f>
        <v>0</v>
      </c>
    </row>
    <row r="153" spans="1:90" ht="27.95" customHeight="1" x14ac:dyDescent="0.25">
      <c r="A153">
        <v>149</v>
      </c>
      <c r="B153" s="13">
        <f>IF(Inputs!$B$27&lt;&gt;"Ready","PENDING INPUTS",EDATE(Inputs!$B$5,A153-1))</f>
        <v>50802</v>
      </c>
      <c r="C153" s="3">
        <f>IF(Inputs!$B$27&lt;&gt;"Ready","PENDING INPUTS",IF(A153&lt;=Inputs!$B$6,MAX(0,Inputs!$B$4+IF(A153=Inputs!$B$7,Inputs!$B$8,0)+IF(A153=Inputs!$B$9,Inputs!$B$10,0)),0))</f>
        <v>0</v>
      </c>
      <c r="D153" s="3">
        <f>IF(Inputs!$B$27&lt;&gt;"Ready","PENDING INPUTS",SUM(N153,V153,AD153,AL153,AT153,BB153,BJ153,BR153,BZ153,CH153))</f>
        <v>0</v>
      </c>
      <c r="E153" s="3">
        <f>IF(Inputs!$B$27&lt;&gt;"Ready","PENDING INPUTS",MAX(0,D153-C153))</f>
        <v>0</v>
      </c>
      <c r="F153" s="3">
        <f>IF(Inputs!$B$27&lt;&gt;"Ready","PENDING INPUTS",SUM(Q153,Y153,AG153,AO153,AW153,BE153,BM153,BU153,CC153,CK153))</f>
        <v>0</v>
      </c>
      <c r="G153" s="3">
        <f>IF(Inputs!$B$27&lt;&gt;"Ready","PENDING INPUTS",SUM(L153,T153,AB153,AJ153,AR153,AZ153,BH153,BP153,BX153,CF153))</f>
        <v>0</v>
      </c>
      <c r="H153" s="3">
        <f>IF(Inputs!$B$27&lt;&gt;"Ready","PENDING INPUTS",SUM(M153,U153,AC153,AK153,AS153,BA153,BI153,BQ153,BY153,CG153))</f>
        <v>0</v>
      </c>
      <c r="I153" s="3">
        <f>IF(Inputs!$B$27&lt;&gt;"Ready","PENDING INPUTS",SUM(R153,Z153,AH153,AP153,AX153,BF153,BN153,BV153,CD153,CL153))</f>
        <v>0</v>
      </c>
      <c r="J153" t="str">
        <f>IF(Inputs!$B$27&lt;&gt;"Ready","PENDING INPUTS",IF(A153&gt;Inputs!$B$6,"Beyond horizon",IF(E153&gt;0.005,"MINIMUM SHORTFALL",IF(I153&lt;0.005,"Paid off","In progress"))))</f>
        <v>Beyond horizon</v>
      </c>
      <c r="K153" s="3">
        <f>IF(Inputs!$B$27&lt;&gt;"Ready","PENDING INPUTS",R152)</f>
        <v>0</v>
      </c>
      <c r="L153" s="3">
        <f>IF(Inputs!$B$27&lt;&gt;"Ready","PENDING INPUTS",IF(A153&lt;=Inputs!$B$6,ROUND(K153*Inputs!C14/12,2),0))</f>
        <v>0</v>
      </c>
      <c r="M153" s="3">
        <f>IF(Inputs!$B$27&lt;&gt;"Ready","PENDING INPUTS",IF(AND(A153&lt;=Inputs!$B$6,K153&gt;0),Inputs!G14,0))</f>
        <v>0</v>
      </c>
      <c r="N153" s="3">
        <f>IF(Inputs!$B$27&lt;&gt;"Ready","PENDING INPUTS",IF(A153&gt;Inputs!$B$6,0,MIN((K153+L153+M153),IF(Inputs!H14=1,Inputs!D14,MAX(Inputs!F14,ROUND(K153*Inputs!E14+L153+M153,2))))))</f>
        <v>0</v>
      </c>
      <c r="O153">
        <f>IF(Inputs!$B$27&lt;&gt;"Ready","PENDING INPUTS",IF(K153&lt;=0,99,1+IF(AND(S153&gt;0,OR(S153&lt;K153,AND(S153=K153,1&lt;0))),1,0)+IF(AND(AA153&gt;0,OR(AA153&lt;K153,AND(AA153=K153,2&lt;0))),1,0)+IF(AND(AI153&gt;0,OR(AI153&lt;K153,AND(AI153=K153,3&lt;0))),1,0)+IF(AND(AQ153&gt;0,OR(AQ153&lt;K153,AND(AQ153=K153,4&lt;0))),1,0)+IF(AND(AY153&gt;0,OR(AY153&lt;K153,AND(AY153=K153,5&lt;0))),1,0)+IF(AND(BG153&gt;0,OR(BG153&lt;K153,AND(BG153=K153,6&lt;0))),1,0)+IF(AND(BO153&gt;0,OR(BO153&lt;K153,AND(BO153=K153,7&lt;0))),1,0)+IF(AND(BW153&gt;0,OR(BW153&lt;K153,AND(BW153=K153,8&lt;0))),1,0)+IF(AND(CE153&gt;0,OR(CE153&lt;K153,AND(CE153=K153,9&lt;0))),1,0)))</f>
        <v>99</v>
      </c>
      <c r="P153" s="3">
        <f>IF(Inputs!$B$27&lt;&gt;"Ready","PENDING INPUTS",IF(A153&gt;Inputs!$B$6,0,MIN(MAX(0,(K153+L153+M153)-N153),MAX(0,C153-D153-(IF(O153&lt;O153,K153+L153+M153-N153,0)+IF(W153&lt;O153,S153+T153+U153-V153,0)+IF(AE153&lt;O153,AA153+AB153+AC153-AD153,0)+IF(AM153&lt;O153,AI153+AJ153+AK153-AL153,0)+IF(AU153&lt;O153,AQ153+AR153+AS153-AT153,0)+IF(BC153&lt;O153,AY153+AZ153+BA153-BB153,0)+IF(BK153&lt;O153,BG153+BH153+BI153-BJ153,0)+IF(BS153&lt;O153,BO153+BP153+BQ153-BR153,0)+IF(CA153&lt;O153,BW153+BX153+BY153-BZ153,0)+IF(CI153&lt;O153,CE153+CF153+CG153-CH153,0))))))</f>
        <v>0</v>
      </c>
      <c r="Q153" s="3">
        <f>IF(Inputs!$B$27&lt;&gt;"Ready","PENDING INPUTS",MIN((K153+L153+M153),IF(D153&gt;C153,IF(D153=0,0,N153*C153/D153),N153+P153)))</f>
        <v>0</v>
      </c>
      <c r="R153" s="3">
        <f>IF(Inputs!$B$27&lt;&gt;"Ready","PENDING INPUTS",MAX(0,(K153+L153+M153)-Q153))</f>
        <v>0</v>
      </c>
      <c r="S153" s="3">
        <f>IF(Inputs!$B$27&lt;&gt;"Ready","PENDING INPUTS",Z152)</f>
        <v>0</v>
      </c>
      <c r="T153" s="3">
        <f>IF(Inputs!$B$27&lt;&gt;"Ready","PENDING INPUTS",IF(A153&lt;=Inputs!$B$6,ROUND(S153*Inputs!C15/12,2),0))</f>
        <v>0</v>
      </c>
      <c r="U153" s="3">
        <f>IF(Inputs!$B$27&lt;&gt;"Ready","PENDING INPUTS",IF(AND(A153&lt;=Inputs!$B$6,S153&gt;0),Inputs!G15,0))</f>
        <v>0</v>
      </c>
      <c r="V153" s="3">
        <f>IF(Inputs!$B$27&lt;&gt;"Ready","PENDING INPUTS",IF(A153&gt;Inputs!$B$6,0,MIN((S153+T153+U153),IF(Inputs!H15=1,Inputs!D15,MAX(Inputs!F15,ROUND(S153*Inputs!E15+T153+U153,2))))))</f>
        <v>0</v>
      </c>
      <c r="W153">
        <f>IF(Inputs!$B$27&lt;&gt;"Ready","PENDING INPUTS",IF(S153&lt;=0,99,1+IF(AND(K153&gt;0,OR(K153&lt;S153,AND(K153=S153,0&lt;1))),1,0)+IF(AND(AA153&gt;0,OR(AA153&lt;S153,AND(AA153=S153,2&lt;1))),1,0)+IF(AND(AI153&gt;0,OR(AI153&lt;S153,AND(AI153=S153,3&lt;1))),1,0)+IF(AND(AQ153&gt;0,OR(AQ153&lt;S153,AND(AQ153=S153,4&lt;1))),1,0)+IF(AND(AY153&gt;0,OR(AY153&lt;S153,AND(AY153=S153,5&lt;1))),1,0)+IF(AND(BG153&gt;0,OR(BG153&lt;S153,AND(BG153=S153,6&lt;1))),1,0)+IF(AND(BO153&gt;0,OR(BO153&lt;S153,AND(BO153=S153,7&lt;1))),1,0)+IF(AND(BW153&gt;0,OR(BW153&lt;S153,AND(BW153=S153,8&lt;1))),1,0)+IF(AND(CE153&gt;0,OR(CE153&lt;S153,AND(CE153=S153,9&lt;1))),1,0)))</f>
        <v>99</v>
      </c>
      <c r="X153" s="3">
        <f>IF(Inputs!$B$27&lt;&gt;"Ready","PENDING INPUTS",IF(A153&gt;Inputs!$B$6,0,MIN(MAX(0,(S153+T153+U153)-V153),MAX(0,C153-D153-(IF(O153&lt;W153,K153+L153+M153-N153,0)+IF(W153&lt;W153,S153+T153+U153-V153,0)+IF(AE153&lt;W153,AA153+AB153+AC153-AD153,0)+IF(AM153&lt;W153,AI153+AJ153+AK153-AL153,0)+IF(AU153&lt;W153,AQ153+AR153+AS153-AT153,0)+IF(BC153&lt;W153,AY153+AZ153+BA153-BB153,0)+IF(BK153&lt;W153,BG153+BH153+BI153-BJ153,0)+IF(BS153&lt;W153,BO153+BP153+BQ153-BR153,0)+IF(CA153&lt;W153,BW153+BX153+BY153-BZ153,0)+IF(CI153&lt;W153,CE153+CF153+CG153-CH153,0))))))</f>
        <v>0</v>
      </c>
      <c r="Y153" s="3">
        <f>IF(Inputs!$B$27&lt;&gt;"Ready","PENDING INPUTS",MIN((S153+T153+U153),IF(D153&gt;C153,IF(D153=0,0,V153*C153/D153),V153+X153)))</f>
        <v>0</v>
      </c>
      <c r="Z153" s="3">
        <f>IF(Inputs!$B$27&lt;&gt;"Ready","PENDING INPUTS",MAX(0,(S153+T153+U153)-Y153))</f>
        <v>0</v>
      </c>
      <c r="AA153" s="3">
        <f>IF(Inputs!$B$27&lt;&gt;"Ready","PENDING INPUTS",AH152)</f>
        <v>0</v>
      </c>
      <c r="AB153" s="3">
        <f>IF(Inputs!$B$27&lt;&gt;"Ready","PENDING INPUTS",IF(A153&lt;=Inputs!$B$6,ROUND(AA153*Inputs!C16/12,2),0))</f>
        <v>0</v>
      </c>
      <c r="AC153" s="3">
        <f>IF(Inputs!$B$27&lt;&gt;"Ready","PENDING INPUTS",IF(AND(A153&lt;=Inputs!$B$6,AA153&gt;0),Inputs!G16,0))</f>
        <v>0</v>
      </c>
      <c r="AD153" s="3">
        <f>IF(Inputs!$B$27&lt;&gt;"Ready","PENDING INPUTS",IF(A153&gt;Inputs!$B$6,0,MIN((AA153+AB153+AC153),IF(Inputs!H16=1,Inputs!D16,MAX(Inputs!F16,ROUND(AA153*Inputs!E16+AB153+AC153,2))))))</f>
        <v>0</v>
      </c>
      <c r="AE153">
        <f>IF(Inputs!$B$27&lt;&gt;"Ready","PENDING INPUTS",IF(AA153&lt;=0,99,1+IF(AND(K153&gt;0,OR(K153&lt;AA153,AND(K153=AA153,0&lt;2))),1,0)+IF(AND(S153&gt;0,OR(S153&lt;AA153,AND(S153=AA153,1&lt;2))),1,0)+IF(AND(AI153&gt;0,OR(AI153&lt;AA153,AND(AI153=AA153,3&lt;2))),1,0)+IF(AND(AQ153&gt;0,OR(AQ153&lt;AA153,AND(AQ153=AA153,4&lt;2))),1,0)+IF(AND(AY153&gt;0,OR(AY153&lt;AA153,AND(AY153=AA153,5&lt;2))),1,0)+IF(AND(BG153&gt;0,OR(BG153&lt;AA153,AND(BG153=AA153,6&lt;2))),1,0)+IF(AND(BO153&gt;0,OR(BO153&lt;AA153,AND(BO153=AA153,7&lt;2))),1,0)+IF(AND(BW153&gt;0,OR(BW153&lt;AA153,AND(BW153=AA153,8&lt;2))),1,0)+IF(AND(CE153&gt;0,OR(CE153&lt;AA153,AND(CE153=AA153,9&lt;2))),1,0)))</f>
        <v>99</v>
      </c>
      <c r="AF153" s="3">
        <f>IF(Inputs!$B$27&lt;&gt;"Ready","PENDING INPUTS",IF(A153&gt;Inputs!$B$6,0,MIN(MAX(0,(AA153+AB153+AC153)-AD153),MAX(0,C153-D153-(IF(O153&lt;AE153,K153+L153+M153-N153,0)+IF(W153&lt;AE153,S153+T153+U153-V153,0)+IF(AE153&lt;AE153,AA153+AB153+AC153-AD153,0)+IF(AM153&lt;AE153,AI153+AJ153+AK153-AL153,0)+IF(AU153&lt;AE153,AQ153+AR153+AS153-AT153,0)+IF(BC153&lt;AE153,AY153+AZ153+BA153-BB153,0)+IF(BK153&lt;AE153,BG153+BH153+BI153-BJ153,0)+IF(BS153&lt;AE153,BO153+BP153+BQ153-BR153,0)+IF(CA153&lt;AE153,BW153+BX153+BY153-BZ153,0)+IF(CI153&lt;AE153,CE153+CF153+CG153-CH153,0))))))</f>
        <v>0</v>
      </c>
      <c r="AG153" s="3">
        <f>IF(Inputs!$B$27&lt;&gt;"Ready","PENDING INPUTS",MIN((AA153+AB153+AC153),IF(D153&gt;C153,IF(D153=0,0,AD153*C153/D153),AD153+AF153)))</f>
        <v>0</v>
      </c>
      <c r="AH153" s="3">
        <f>IF(Inputs!$B$27&lt;&gt;"Ready","PENDING INPUTS",MAX(0,(AA153+AB153+AC153)-AG153))</f>
        <v>0</v>
      </c>
      <c r="AI153" s="3">
        <f>IF(Inputs!$B$27&lt;&gt;"Ready","PENDING INPUTS",AP152)</f>
        <v>0</v>
      </c>
      <c r="AJ153" s="3">
        <f>IF(Inputs!$B$27&lt;&gt;"Ready","PENDING INPUTS",IF(A153&lt;=Inputs!$B$6,ROUND(AI153*Inputs!C17/12,2),0))</f>
        <v>0</v>
      </c>
      <c r="AK153" s="3">
        <f>IF(Inputs!$B$27&lt;&gt;"Ready","PENDING INPUTS",IF(AND(A153&lt;=Inputs!$B$6,AI153&gt;0),Inputs!G17,0))</f>
        <v>0</v>
      </c>
      <c r="AL153" s="3">
        <f>IF(Inputs!$B$27&lt;&gt;"Ready","PENDING INPUTS",IF(A153&gt;Inputs!$B$6,0,MIN((AI153+AJ153+AK153),IF(Inputs!H17=1,Inputs!D17,MAX(Inputs!F17,ROUND(AI153*Inputs!E17+AJ153+AK153,2))))))</f>
        <v>0</v>
      </c>
      <c r="AM153">
        <f>IF(Inputs!$B$27&lt;&gt;"Ready","PENDING INPUTS",IF(AI153&lt;=0,99,1+IF(AND(K153&gt;0,OR(K153&lt;AI153,AND(K153=AI153,0&lt;3))),1,0)+IF(AND(S153&gt;0,OR(S153&lt;AI153,AND(S153=AI153,1&lt;3))),1,0)+IF(AND(AA153&gt;0,OR(AA153&lt;AI153,AND(AA153=AI153,2&lt;3))),1,0)+IF(AND(AQ153&gt;0,OR(AQ153&lt;AI153,AND(AQ153=AI153,4&lt;3))),1,0)+IF(AND(AY153&gt;0,OR(AY153&lt;AI153,AND(AY153=AI153,5&lt;3))),1,0)+IF(AND(BG153&gt;0,OR(BG153&lt;AI153,AND(BG153=AI153,6&lt;3))),1,0)+IF(AND(BO153&gt;0,OR(BO153&lt;AI153,AND(BO153=AI153,7&lt;3))),1,0)+IF(AND(BW153&gt;0,OR(BW153&lt;AI153,AND(BW153=AI153,8&lt;3))),1,0)+IF(AND(CE153&gt;0,OR(CE153&lt;AI153,AND(CE153=AI153,9&lt;3))),1,0)))</f>
        <v>99</v>
      </c>
      <c r="AN153" s="3">
        <f>IF(Inputs!$B$27&lt;&gt;"Ready","PENDING INPUTS",IF(A153&gt;Inputs!$B$6,0,MIN(MAX(0,(AI153+AJ153+AK153)-AL153),MAX(0,C153-D153-(IF(O153&lt;AM153,K153+L153+M153-N153,0)+IF(W153&lt;AM153,S153+T153+U153-V153,0)+IF(AE153&lt;AM153,AA153+AB153+AC153-AD153,0)+IF(AM153&lt;AM153,AI153+AJ153+AK153-AL153,0)+IF(AU153&lt;AM153,AQ153+AR153+AS153-AT153,0)+IF(BC153&lt;AM153,AY153+AZ153+BA153-BB153,0)+IF(BK153&lt;AM153,BG153+BH153+BI153-BJ153,0)+IF(BS153&lt;AM153,BO153+BP153+BQ153-BR153,0)+IF(CA153&lt;AM153,BW153+BX153+BY153-BZ153,0)+IF(CI153&lt;AM153,CE153+CF153+CG153-CH153,0))))))</f>
        <v>0</v>
      </c>
      <c r="AO153" s="3">
        <f>IF(Inputs!$B$27&lt;&gt;"Ready","PENDING INPUTS",MIN((AI153+AJ153+AK153),IF(D153&gt;C153,IF(D153=0,0,AL153*C153/D153),AL153+AN153)))</f>
        <v>0</v>
      </c>
      <c r="AP153" s="3">
        <f>IF(Inputs!$B$27&lt;&gt;"Ready","PENDING INPUTS",MAX(0,(AI153+AJ153+AK153)-AO153))</f>
        <v>0</v>
      </c>
      <c r="AQ153" s="3">
        <f>IF(Inputs!$B$27&lt;&gt;"Ready","PENDING INPUTS",AX152)</f>
        <v>0</v>
      </c>
      <c r="AR153" s="3">
        <f>IF(Inputs!$B$27&lt;&gt;"Ready","PENDING INPUTS",IF(A153&lt;=Inputs!$B$6,ROUND(AQ153*Inputs!C18/12,2),0))</f>
        <v>0</v>
      </c>
      <c r="AS153" s="3">
        <f>IF(Inputs!$B$27&lt;&gt;"Ready","PENDING INPUTS",IF(AND(A153&lt;=Inputs!$B$6,AQ153&gt;0),Inputs!G18,0))</f>
        <v>0</v>
      </c>
      <c r="AT153" s="3">
        <f>IF(Inputs!$B$27&lt;&gt;"Ready","PENDING INPUTS",IF(A153&gt;Inputs!$B$6,0,MIN((AQ153+AR153+AS153),IF(Inputs!H18=1,Inputs!D18,MAX(Inputs!F18,ROUND(AQ153*Inputs!E18+AR153+AS153,2))))))</f>
        <v>0</v>
      </c>
      <c r="AU153">
        <f>IF(Inputs!$B$27&lt;&gt;"Ready","PENDING INPUTS",IF(AQ153&lt;=0,99,1+IF(AND(K153&gt;0,OR(K153&lt;AQ153,AND(K153=AQ153,0&lt;4))),1,0)+IF(AND(S153&gt;0,OR(S153&lt;AQ153,AND(S153=AQ153,1&lt;4))),1,0)+IF(AND(AA153&gt;0,OR(AA153&lt;AQ153,AND(AA153=AQ153,2&lt;4))),1,0)+IF(AND(AI153&gt;0,OR(AI153&lt;AQ153,AND(AI153=AQ153,3&lt;4))),1,0)+IF(AND(AY153&gt;0,OR(AY153&lt;AQ153,AND(AY153=AQ153,5&lt;4))),1,0)+IF(AND(BG153&gt;0,OR(BG153&lt;AQ153,AND(BG153=AQ153,6&lt;4))),1,0)+IF(AND(BO153&gt;0,OR(BO153&lt;AQ153,AND(BO153=AQ153,7&lt;4))),1,0)+IF(AND(BW153&gt;0,OR(BW153&lt;AQ153,AND(BW153=AQ153,8&lt;4))),1,0)+IF(AND(CE153&gt;0,OR(CE153&lt;AQ153,AND(CE153=AQ153,9&lt;4))),1,0)))</f>
        <v>99</v>
      </c>
      <c r="AV153" s="3">
        <f>IF(Inputs!$B$27&lt;&gt;"Ready","PENDING INPUTS",IF(A153&gt;Inputs!$B$6,0,MIN(MAX(0,(AQ153+AR153+AS153)-AT153),MAX(0,C153-D153-(IF(O153&lt;AU153,K153+L153+M153-N153,0)+IF(W153&lt;AU153,S153+T153+U153-V153,0)+IF(AE153&lt;AU153,AA153+AB153+AC153-AD153,0)+IF(AM153&lt;AU153,AI153+AJ153+AK153-AL153,0)+IF(AU153&lt;AU153,AQ153+AR153+AS153-AT153,0)+IF(BC153&lt;AU153,AY153+AZ153+BA153-BB153,0)+IF(BK153&lt;AU153,BG153+BH153+BI153-BJ153,0)+IF(BS153&lt;AU153,BO153+BP153+BQ153-BR153,0)+IF(CA153&lt;AU153,BW153+BX153+BY153-BZ153,0)+IF(CI153&lt;AU153,CE153+CF153+CG153-CH153,0))))))</f>
        <v>0</v>
      </c>
      <c r="AW153" s="3">
        <f>IF(Inputs!$B$27&lt;&gt;"Ready","PENDING INPUTS",MIN((AQ153+AR153+AS153),IF(D153&gt;C153,IF(D153=0,0,AT153*C153/D153),AT153+AV153)))</f>
        <v>0</v>
      </c>
      <c r="AX153" s="3">
        <f>IF(Inputs!$B$27&lt;&gt;"Ready","PENDING INPUTS",MAX(0,(AQ153+AR153+AS153)-AW153))</f>
        <v>0</v>
      </c>
      <c r="AY153" s="3">
        <f>IF(Inputs!$B$27&lt;&gt;"Ready","PENDING INPUTS",BF152)</f>
        <v>0</v>
      </c>
      <c r="AZ153" s="3">
        <f>IF(Inputs!$B$27&lt;&gt;"Ready","PENDING INPUTS",IF(A153&lt;=Inputs!$B$6,ROUND(AY153*Inputs!C19/12,2),0))</f>
        <v>0</v>
      </c>
      <c r="BA153" s="3">
        <f>IF(Inputs!$B$27&lt;&gt;"Ready","PENDING INPUTS",IF(AND(A153&lt;=Inputs!$B$6,AY153&gt;0),Inputs!G19,0))</f>
        <v>0</v>
      </c>
      <c r="BB153" s="3">
        <f>IF(Inputs!$B$27&lt;&gt;"Ready","PENDING INPUTS",IF(A153&gt;Inputs!$B$6,0,MIN((AY153+AZ153+BA153),IF(Inputs!H19=1,Inputs!D19,MAX(Inputs!F19,ROUND(AY153*Inputs!E19+AZ153+BA153,2))))))</f>
        <v>0</v>
      </c>
      <c r="BC153">
        <f>IF(Inputs!$B$27&lt;&gt;"Ready","PENDING INPUTS",IF(AY153&lt;=0,99,1+IF(AND(K153&gt;0,OR(K153&lt;AY153,AND(K153=AY153,0&lt;5))),1,0)+IF(AND(S153&gt;0,OR(S153&lt;AY153,AND(S153=AY153,1&lt;5))),1,0)+IF(AND(AA153&gt;0,OR(AA153&lt;AY153,AND(AA153=AY153,2&lt;5))),1,0)+IF(AND(AI153&gt;0,OR(AI153&lt;AY153,AND(AI153=AY153,3&lt;5))),1,0)+IF(AND(AQ153&gt;0,OR(AQ153&lt;AY153,AND(AQ153=AY153,4&lt;5))),1,0)+IF(AND(BG153&gt;0,OR(BG153&lt;AY153,AND(BG153=AY153,6&lt;5))),1,0)+IF(AND(BO153&gt;0,OR(BO153&lt;AY153,AND(BO153=AY153,7&lt;5))),1,0)+IF(AND(BW153&gt;0,OR(BW153&lt;AY153,AND(BW153=AY153,8&lt;5))),1,0)+IF(AND(CE153&gt;0,OR(CE153&lt;AY153,AND(CE153=AY153,9&lt;5))),1,0)))</f>
        <v>99</v>
      </c>
      <c r="BD153" s="3">
        <f>IF(Inputs!$B$27&lt;&gt;"Ready","PENDING INPUTS",IF(A153&gt;Inputs!$B$6,0,MIN(MAX(0,(AY153+AZ153+BA153)-BB153),MAX(0,C153-D153-(IF(O153&lt;BC153,K153+L153+M153-N153,0)+IF(W153&lt;BC153,S153+T153+U153-V153,0)+IF(AE153&lt;BC153,AA153+AB153+AC153-AD153,0)+IF(AM153&lt;BC153,AI153+AJ153+AK153-AL153,0)+IF(AU153&lt;BC153,AQ153+AR153+AS153-AT153,0)+IF(BC153&lt;BC153,AY153+AZ153+BA153-BB153,0)+IF(BK153&lt;BC153,BG153+BH153+BI153-BJ153,0)+IF(BS153&lt;BC153,BO153+BP153+BQ153-BR153,0)+IF(CA153&lt;BC153,BW153+BX153+BY153-BZ153,0)+IF(CI153&lt;BC153,CE153+CF153+CG153-CH153,0))))))</f>
        <v>0</v>
      </c>
      <c r="BE153" s="3">
        <f>IF(Inputs!$B$27&lt;&gt;"Ready","PENDING INPUTS",MIN((AY153+AZ153+BA153),IF(D153&gt;C153,IF(D153=0,0,BB153*C153/D153),BB153+BD153)))</f>
        <v>0</v>
      </c>
      <c r="BF153" s="3">
        <f>IF(Inputs!$B$27&lt;&gt;"Ready","PENDING INPUTS",MAX(0,(AY153+AZ153+BA153)-BE153))</f>
        <v>0</v>
      </c>
      <c r="BG153" s="3">
        <f>IF(Inputs!$B$27&lt;&gt;"Ready","PENDING INPUTS",BN152)</f>
        <v>0</v>
      </c>
      <c r="BH153" s="3">
        <f>IF(Inputs!$B$27&lt;&gt;"Ready","PENDING INPUTS",IF(A153&lt;=Inputs!$B$6,ROUND(BG153*Inputs!C20/12,2),0))</f>
        <v>0</v>
      </c>
      <c r="BI153" s="3">
        <f>IF(Inputs!$B$27&lt;&gt;"Ready","PENDING INPUTS",IF(AND(A153&lt;=Inputs!$B$6,BG153&gt;0),Inputs!G20,0))</f>
        <v>0</v>
      </c>
      <c r="BJ153" s="3">
        <f>IF(Inputs!$B$27&lt;&gt;"Ready","PENDING INPUTS",IF(A153&gt;Inputs!$B$6,0,MIN((BG153+BH153+BI153),IF(Inputs!H20=1,Inputs!D20,MAX(Inputs!F20,ROUND(BG153*Inputs!E20+BH153+BI153,2))))))</f>
        <v>0</v>
      </c>
      <c r="BK153">
        <f>IF(Inputs!$B$27&lt;&gt;"Ready","PENDING INPUTS",IF(BG153&lt;=0,99,1+IF(AND(K153&gt;0,OR(K153&lt;BG153,AND(K153=BG153,0&lt;6))),1,0)+IF(AND(S153&gt;0,OR(S153&lt;BG153,AND(S153=BG153,1&lt;6))),1,0)+IF(AND(AA153&gt;0,OR(AA153&lt;BG153,AND(AA153=BG153,2&lt;6))),1,0)+IF(AND(AI153&gt;0,OR(AI153&lt;BG153,AND(AI153=BG153,3&lt;6))),1,0)+IF(AND(AQ153&gt;0,OR(AQ153&lt;BG153,AND(AQ153=BG153,4&lt;6))),1,0)+IF(AND(AY153&gt;0,OR(AY153&lt;BG153,AND(AY153=BG153,5&lt;6))),1,0)+IF(AND(BO153&gt;0,OR(BO153&lt;BG153,AND(BO153=BG153,7&lt;6))),1,0)+IF(AND(BW153&gt;0,OR(BW153&lt;BG153,AND(BW153=BG153,8&lt;6))),1,0)+IF(AND(CE153&gt;0,OR(CE153&lt;BG153,AND(CE153=BG153,9&lt;6))),1,0)))</f>
        <v>99</v>
      </c>
      <c r="BL153" s="3">
        <f>IF(Inputs!$B$27&lt;&gt;"Ready","PENDING INPUTS",IF(A153&gt;Inputs!$B$6,0,MIN(MAX(0,(BG153+BH153+BI153)-BJ153),MAX(0,C153-D153-(IF(O153&lt;BK153,K153+L153+M153-N153,0)+IF(W153&lt;BK153,S153+T153+U153-V153,0)+IF(AE153&lt;BK153,AA153+AB153+AC153-AD153,0)+IF(AM153&lt;BK153,AI153+AJ153+AK153-AL153,0)+IF(AU153&lt;BK153,AQ153+AR153+AS153-AT153,0)+IF(BC153&lt;BK153,AY153+AZ153+BA153-BB153,0)+IF(BK153&lt;BK153,BG153+BH153+BI153-BJ153,0)+IF(BS153&lt;BK153,BO153+BP153+BQ153-BR153,0)+IF(CA153&lt;BK153,BW153+BX153+BY153-BZ153,0)+IF(CI153&lt;BK153,CE153+CF153+CG153-CH153,0))))))</f>
        <v>0</v>
      </c>
      <c r="BM153" s="3">
        <f>IF(Inputs!$B$27&lt;&gt;"Ready","PENDING INPUTS",MIN((BG153+BH153+BI153),IF(D153&gt;C153,IF(D153=0,0,BJ153*C153/D153),BJ153+BL153)))</f>
        <v>0</v>
      </c>
      <c r="BN153" s="3">
        <f>IF(Inputs!$B$27&lt;&gt;"Ready","PENDING INPUTS",MAX(0,(BG153+BH153+BI153)-BM153))</f>
        <v>0</v>
      </c>
      <c r="BO153" s="3">
        <f>IF(Inputs!$B$27&lt;&gt;"Ready","PENDING INPUTS",BV152)</f>
        <v>0</v>
      </c>
      <c r="BP153" s="3">
        <f>IF(Inputs!$B$27&lt;&gt;"Ready","PENDING INPUTS",IF(A153&lt;=Inputs!$B$6,ROUND(BO153*Inputs!C21/12,2),0))</f>
        <v>0</v>
      </c>
      <c r="BQ153" s="3">
        <f>IF(Inputs!$B$27&lt;&gt;"Ready","PENDING INPUTS",IF(AND(A153&lt;=Inputs!$B$6,BO153&gt;0),Inputs!G21,0))</f>
        <v>0</v>
      </c>
      <c r="BR153" s="3">
        <f>IF(Inputs!$B$27&lt;&gt;"Ready","PENDING INPUTS",IF(A153&gt;Inputs!$B$6,0,MIN((BO153+BP153+BQ153),IF(Inputs!H21=1,Inputs!D21,MAX(Inputs!F21,ROUND(BO153*Inputs!E21+BP153+BQ153,2))))))</f>
        <v>0</v>
      </c>
      <c r="BS153">
        <f>IF(Inputs!$B$27&lt;&gt;"Ready","PENDING INPUTS",IF(BO153&lt;=0,99,1+IF(AND(K153&gt;0,OR(K153&lt;BO153,AND(K153=BO153,0&lt;7))),1,0)+IF(AND(S153&gt;0,OR(S153&lt;BO153,AND(S153=BO153,1&lt;7))),1,0)+IF(AND(AA153&gt;0,OR(AA153&lt;BO153,AND(AA153=BO153,2&lt;7))),1,0)+IF(AND(AI153&gt;0,OR(AI153&lt;BO153,AND(AI153=BO153,3&lt;7))),1,0)+IF(AND(AQ153&gt;0,OR(AQ153&lt;BO153,AND(AQ153=BO153,4&lt;7))),1,0)+IF(AND(AY153&gt;0,OR(AY153&lt;BO153,AND(AY153=BO153,5&lt;7))),1,0)+IF(AND(BG153&gt;0,OR(BG153&lt;BO153,AND(BG153=BO153,6&lt;7))),1,0)+IF(AND(BW153&gt;0,OR(BW153&lt;BO153,AND(BW153=BO153,8&lt;7))),1,0)+IF(AND(CE153&gt;0,OR(CE153&lt;BO153,AND(CE153=BO153,9&lt;7))),1,0)))</f>
        <v>99</v>
      </c>
      <c r="BT153" s="3">
        <f>IF(Inputs!$B$27&lt;&gt;"Ready","PENDING INPUTS",IF(A153&gt;Inputs!$B$6,0,MIN(MAX(0,(BO153+BP153+BQ153)-BR153),MAX(0,C153-D153-(IF(O153&lt;BS153,K153+L153+M153-N153,0)+IF(W153&lt;BS153,S153+T153+U153-V153,0)+IF(AE153&lt;BS153,AA153+AB153+AC153-AD153,0)+IF(AM153&lt;BS153,AI153+AJ153+AK153-AL153,0)+IF(AU153&lt;BS153,AQ153+AR153+AS153-AT153,0)+IF(BC153&lt;BS153,AY153+AZ153+BA153-BB153,0)+IF(BK153&lt;BS153,BG153+BH153+BI153-BJ153,0)+IF(BS153&lt;BS153,BO153+BP153+BQ153-BR153,0)+IF(CA153&lt;BS153,BW153+BX153+BY153-BZ153,0)+IF(CI153&lt;BS153,CE153+CF153+CG153-CH153,0))))))</f>
        <v>0</v>
      </c>
      <c r="BU153" s="3">
        <f>IF(Inputs!$B$27&lt;&gt;"Ready","PENDING INPUTS",MIN((BO153+BP153+BQ153),IF(D153&gt;C153,IF(D153=0,0,BR153*C153/D153),BR153+BT153)))</f>
        <v>0</v>
      </c>
      <c r="BV153" s="3">
        <f>IF(Inputs!$B$27&lt;&gt;"Ready","PENDING INPUTS",MAX(0,(BO153+BP153+BQ153)-BU153))</f>
        <v>0</v>
      </c>
      <c r="BW153" s="3">
        <f>IF(Inputs!$B$27&lt;&gt;"Ready","PENDING INPUTS",CD152)</f>
        <v>0</v>
      </c>
      <c r="BX153" s="3">
        <f>IF(Inputs!$B$27&lt;&gt;"Ready","PENDING INPUTS",IF(A153&lt;=Inputs!$B$6,ROUND(BW153*Inputs!C22/12,2),0))</f>
        <v>0</v>
      </c>
      <c r="BY153" s="3">
        <f>IF(Inputs!$B$27&lt;&gt;"Ready","PENDING INPUTS",IF(AND(A153&lt;=Inputs!$B$6,BW153&gt;0),Inputs!G22,0))</f>
        <v>0</v>
      </c>
      <c r="BZ153" s="3">
        <f>IF(Inputs!$B$27&lt;&gt;"Ready","PENDING INPUTS",IF(A153&gt;Inputs!$B$6,0,MIN((BW153+BX153+BY153),IF(Inputs!H22=1,Inputs!D22,MAX(Inputs!F22,ROUND(BW153*Inputs!E22+BX153+BY153,2))))))</f>
        <v>0</v>
      </c>
      <c r="CA153">
        <f>IF(Inputs!$B$27&lt;&gt;"Ready","PENDING INPUTS",IF(BW153&lt;=0,99,1+IF(AND(K153&gt;0,OR(K153&lt;BW153,AND(K153=BW153,0&lt;8))),1,0)+IF(AND(S153&gt;0,OR(S153&lt;BW153,AND(S153=BW153,1&lt;8))),1,0)+IF(AND(AA153&gt;0,OR(AA153&lt;BW153,AND(AA153=BW153,2&lt;8))),1,0)+IF(AND(AI153&gt;0,OR(AI153&lt;BW153,AND(AI153=BW153,3&lt;8))),1,0)+IF(AND(AQ153&gt;0,OR(AQ153&lt;BW153,AND(AQ153=BW153,4&lt;8))),1,0)+IF(AND(AY153&gt;0,OR(AY153&lt;BW153,AND(AY153=BW153,5&lt;8))),1,0)+IF(AND(BG153&gt;0,OR(BG153&lt;BW153,AND(BG153=BW153,6&lt;8))),1,0)+IF(AND(BO153&gt;0,OR(BO153&lt;BW153,AND(BO153=BW153,7&lt;8))),1,0)+IF(AND(CE153&gt;0,OR(CE153&lt;BW153,AND(CE153=BW153,9&lt;8))),1,0)))</f>
        <v>99</v>
      </c>
      <c r="CB153" s="3">
        <f>IF(Inputs!$B$27&lt;&gt;"Ready","PENDING INPUTS",IF(A153&gt;Inputs!$B$6,0,MIN(MAX(0,(BW153+BX153+BY153)-BZ153),MAX(0,C153-D153-(IF(O153&lt;CA153,K153+L153+M153-N153,0)+IF(W153&lt;CA153,S153+T153+U153-V153,0)+IF(AE153&lt;CA153,AA153+AB153+AC153-AD153,0)+IF(AM153&lt;CA153,AI153+AJ153+AK153-AL153,0)+IF(AU153&lt;CA153,AQ153+AR153+AS153-AT153,0)+IF(BC153&lt;CA153,AY153+AZ153+BA153-BB153,0)+IF(BK153&lt;CA153,BG153+BH153+BI153-BJ153,0)+IF(BS153&lt;CA153,BO153+BP153+BQ153-BR153,0)+IF(CA153&lt;CA153,BW153+BX153+BY153-BZ153,0)+IF(CI153&lt;CA153,CE153+CF153+CG153-CH153,0))))))</f>
        <v>0</v>
      </c>
      <c r="CC153" s="3">
        <f>IF(Inputs!$B$27&lt;&gt;"Ready","PENDING INPUTS",MIN((BW153+BX153+BY153),IF(D153&gt;C153,IF(D153=0,0,BZ153*C153/D153),BZ153+CB153)))</f>
        <v>0</v>
      </c>
      <c r="CD153" s="3">
        <f>IF(Inputs!$B$27&lt;&gt;"Ready","PENDING INPUTS",MAX(0,(BW153+BX153+BY153)-CC153))</f>
        <v>0</v>
      </c>
      <c r="CE153" s="3">
        <f>IF(Inputs!$B$27&lt;&gt;"Ready","PENDING INPUTS",CL152)</f>
        <v>0</v>
      </c>
      <c r="CF153" s="3">
        <f>IF(Inputs!$B$27&lt;&gt;"Ready","PENDING INPUTS",IF(A153&lt;=Inputs!$B$6,ROUND(CE153*Inputs!C23/12,2),0))</f>
        <v>0</v>
      </c>
      <c r="CG153" s="3">
        <f>IF(Inputs!$B$27&lt;&gt;"Ready","PENDING INPUTS",IF(AND(A153&lt;=Inputs!$B$6,CE153&gt;0),Inputs!G23,0))</f>
        <v>0</v>
      </c>
      <c r="CH153" s="3">
        <f>IF(Inputs!$B$27&lt;&gt;"Ready","PENDING INPUTS",IF(A153&gt;Inputs!$B$6,0,MIN((CE153+CF153+CG153),IF(Inputs!H23=1,Inputs!D23,MAX(Inputs!F23,ROUND(CE153*Inputs!E23+CF153+CG153,2))))))</f>
        <v>0</v>
      </c>
      <c r="CI153">
        <f>IF(Inputs!$B$27&lt;&gt;"Ready","PENDING INPUTS",IF(CE153&lt;=0,99,1+IF(AND(K153&gt;0,OR(K153&lt;CE153,AND(K153=CE153,0&lt;9))),1,0)+IF(AND(S153&gt;0,OR(S153&lt;CE153,AND(S153=CE153,1&lt;9))),1,0)+IF(AND(AA153&gt;0,OR(AA153&lt;CE153,AND(AA153=CE153,2&lt;9))),1,0)+IF(AND(AI153&gt;0,OR(AI153&lt;CE153,AND(AI153=CE153,3&lt;9))),1,0)+IF(AND(AQ153&gt;0,OR(AQ153&lt;CE153,AND(AQ153=CE153,4&lt;9))),1,0)+IF(AND(AY153&gt;0,OR(AY153&lt;CE153,AND(AY153=CE153,5&lt;9))),1,0)+IF(AND(BG153&gt;0,OR(BG153&lt;CE153,AND(BG153=CE153,6&lt;9))),1,0)+IF(AND(BO153&gt;0,OR(BO153&lt;CE153,AND(BO153=CE153,7&lt;9))),1,0)+IF(AND(BW153&gt;0,OR(BW153&lt;CE153,AND(BW153=CE153,8&lt;9))),1,0)))</f>
        <v>99</v>
      </c>
      <c r="CJ153" s="3">
        <f>IF(Inputs!$B$27&lt;&gt;"Ready","PENDING INPUTS",IF(A153&gt;Inputs!$B$6,0,MIN(MAX(0,(CE153+CF153+CG153)-CH153),MAX(0,C153-D153-(IF(O153&lt;CI153,K153+L153+M153-N153,0)+IF(W153&lt;CI153,S153+T153+U153-V153,0)+IF(AE153&lt;CI153,AA153+AB153+AC153-AD153,0)+IF(AM153&lt;CI153,AI153+AJ153+AK153-AL153,0)+IF(AU153&lt;CI153,AQ153+AR153+AS153-AT153,0)+IF(BC153&lt;CI153,AY153+AZ153+BA153-BB153,0)+IF(BK153&lt;CI153,BG153+BH153+BI153-BJ153,0)+IF(BS153&lt;CI153,BO153+BP153+BQ153-BR153,0)+IF(CA153&lt;CI153,BW153+BX153+BY153-BZ153,0)+IF(CI153&lt;CI153,CE153+CF153+CG153-CH153,0))))))</f>
        <v>0</v>
      </c>
      <c r="CK153" s="3">
        <f>IF(Inputs!$B$27&lt;&gt;"Ready","PENDING INPUTS",MIN((CE153+CF153+CG153),IF(D153&gt;C153,IF(D153=0,0,CH153*C153/D153),CH153+CJ153)))</f>
        <v>0</v>
      </c>
      <c r="CL153" s="3">
        <f>IF(Inputs!$B$27&lt;&gt;"Ready","PENDING INPUTS",MAX(0,(CE153+CF153+CG153)-CK153))</f>
        <v>0</v>
      </c>
    </row>
    <row r="154" spans="1:90" ht="27.95" customHeight="1" x14ac:dyDescent="0.25">
      <c r="A154">
        <v>150</v>
      </c>
      <c r="B154" s="13">
        <f>IF(Inputs!$B$27&lt;&gt;"Ready","PENDING INPUTS",EDATE(Inputs!$B$5,A154-1))</f>
        <v>50830</v>
      </c>
      <c r="C154" s="3">
        <f>IF(Inputs!$B$27&lt;&gt;"Ready","PENDING INPUTS",IF(A154&lt;=Inputs!$B$6,MAX(0,Inputs!$B$4+IF(A154=Inputs!$B$7,Inputs!$B$8,0)+IF(A154=Inputs!$B$9,Inputs!$B$10,0)),0))</f>
        <v>0</v>
      </c>
      <c r="D154" s="3">
        <f>IF(Inputs!$B$27&lt;&gt;"Ready","PENDING INPUTS",SUM(N154,V154,AD154,AL154,AT154,BB154,BJ154,BR154,BZ154,CH154))</f>
        <v>0</v>
      </c>
      <c r="E154" s="3">
        <f>IF(Inputs!$B$27&lt;&gt;"Ready","PENDING INPUTS",MAX(0,D154-C154))</f>
        <v>0</v>
      </c>
      <c r="F154" s="3">
        <f>IF(Inputs!$B$27&lt;&gt;"Ready","PENDING INPUTS",SUM(Q154,Y154,AG154,AO154,AW154,BE154,BM154,BU154,CC154,CK154))</f>
        <v>0</v>
      </c>
      <c r="G154" s="3">
        <f>IF(Inputs!$B$27&lt;&gt;"Ready","PENDING INPUTS",SUM(L154,T154,AB154,AJ154,AR154,AZ154,BH154,BP154,BX154,CF154))</f>
        <v>0</v>
      </c>
      <c r="H154" s="3">
        <f>IF(Inputs!$B$27&lt;&gt;"Ready","PENDING INPUTS",SUM(M154,U154,AC154,AK154,AS154,BA154,BI154,BQ154,BY154,CG154))</f>
        <v>0</v>
      </c>
      <c r="I154" s="3">
        <f>IF(Inputs!$B$27&lt;&gt;"Ready","PENDING INPUTS",SUM(R154,Z154,AH154,AP154,AX154,BF154,BN154,BV154,CD154,CL154))</f>
        <v>0</v>
      </c>
      <c r="J154" t="str">
        <f>IF(Inputs!$B$27&lt;&gt;"Ready","PENDING INPUTS",IF(A154&gt;Inputs!$B$6,"Beyond horizon",IF(E154&gt;0.005,"MINIMUM SHORTFALL",IF(I154&lt;0.005,"Paid off","In progress"))))</f>
        <v>Beyond horizon</v>
      </c>
      <c r="K154" s="3">
        <f>IF(Inputs!$B$27&lt;&gt;"Ready","PENDING INPUTS",R153)</f>
        <v>0</v>
      </c>
      <c r="L154" s="3">
        <f>IF(Inputs!$B$27&lt;&gt;"Ready","PENDING INPUTS",IF(A154&lt;=Inputs!$B$6,ROUND(K154*Inputs!C14/12,2),0))</f>
        <v>0</v>
      </c>
      <c r="M154" s="3">
        <f>IF(Inputs!$B$27&lt;&gt;"Ready","PENDING INPUTS",IF(AND(A154&lt;=Inputs!$B$6,K154&gt;0),Inputs!G14,0))</f>
        <v>0</v>
      </c>
      <c r="N154" s="3">
        <f>IF(Inputs!$B$27&lt;&gt;"Ready","PENDING INPUTS",IF(A154&gt;Inputs!$B$6,0,MIN((K154+L154+M154),IF(Inputs!H14=1,Inputs!D14,MAX(Inputs!F14,ROUND(K154*Inputs!E14+L154+M154,2))))))</f>
        <v>0</v>
      </c>
      <c r="O154">
        <f>IF(Inputs!$B$27&lt;&gt;"Ready","PENDING INPUTS",IF(K154&lt;=0,99,1+IF(AND(S154&gt;0,OR(S154&lt;K154,AND(S154=K154,1&lt;0))),1,0)+IF(AND(AA154&gt;0,OR(AA154&lt;K154,AND(AA154=K154,2&lt;0))),1,0)+IF(AND(AI154&gt;0,OR(AI154&lt;K154,AND(AI154=K154,3&lt;0))),1,0)+IF(AND(AQ154&gt;0,OR(AQ154&lt;K154,AND(AQ154=K154,4&lt;0))),1,0)+IF(AND(AY154&gt;0,OR(AY154&lt;K154,AND(AY154=K154,5&lt;0))),1,0)+IF(AND(BG154&gt;0,OR(BG154&lt;K154,AND(BG154=K154,6&lt;0))),1,0)+IF(AND(BO154&gt;0,OR(BO154&lt;K154,AND(BO154=K154,7&lt;0))),1,0)+IF(AND(BW154&gt;0,OR(BW154&lt;K154,AND(BW154=K154,8&lt;0))),1,0)+IF(AND(CE154&gt;0,OR(CE154&lt;K154,AND(CE154=K154,9&lt;0))),1,0)))</f>
        <v>99</v>
      </c>
      <c r="P154" s="3">
        <f>IF(Inputs!$B$27&lt;&gt;"Ready","PENDING INPUTS",IF(A154&gt;Inputs!$B$6,0,MIN(MAX(0,(K154+L154+M154)-N154),MAX(0,C154-D154-(IF(O154&lt;O154,K154+L154+M154-N154,0)+IF(W154&lt;O154,S154+T154+U154-V154,0)+IF(AE154&lt;O154,AA154+AB154+AC154-AD154,0)+IF(AM154&lt;O154,AI154+AJ154+AK154-AL154,0)+IF(AU154&lt;O154,AQ154+AR154+AS154-AT154,0)+IF(BC154&lt;O154,AY154+AZ154+BA154-BB154,0)+IF(BK154&lt;O154,BG154+BH154+BI154-BJ154,0)+IF(BS154&lt;O154,BO154+BP154+BQ154-BR154,0)+IF(CA154&lt;O154,BW154+BX154+BY154-BZ154,0)+IF(CI154&lt;O154,CE154+CF154+CG154-CH154,0))))))</f>
        <v>0</v>
      </c>
      <c r="Q154" s="3">
        <f>IF(Inputs!$B$27&lt;&gt;"Ready","PENDING INPUTS",MIN((K154+L154+M154),IF(D154&gt;C154,IF(D154=0,0,N154*C154/D154),N154+P154)))</f>
        <v>0</v>
      </c>
      <c r="R154" s="3">
        <f>IF(Inputs!$B$27&lt;&gt;"Ready","PENDING INPUTS",MAX(0,(K154+L154+M154)-Q154))</f>
        <v>0</v>
      </c>
      <c r="S154" s="3">
        <f>IF(Inputs!$B$27&lt;&gt;"Ready","PENDING INPUTS",Z153)</f>
        <v>0</v>
      </c>
      <c r="T154" s="3">
        <f>IF(Inputs!$B$27&lt;&gt;"Ready","PENDING INPUTS",IF(A154&lt;=Inputs!$B$6,ROUND(S154*Inputs!C15/12,2),0))</f>
        <v>0</v>
      </c>
      <c r="U154" s="3">
        <f>IF(Inputs!$B$27&lt;&gt;"Ready","PENDING INPUTS",IF(AND(A154&lt;=Inputs!$B$6,S154&gt;0),Inputs!G15,0))</f>
        <v>0</v>
      </c>
      <c r="V154" s="3">
        <f>IF(Inputs!$B$27&lt;&gt;"Ready","PENDING INPUTS",IF(A154&gt;Inputs!$B$6,0,MIN((S154+T154+U154),IF(Inputs!H15=1,Inputs!D15,MAX(Inputs!F15,ROUND(S154*Inputs!E15+T154+U154,2))))))</f>
        <v>0</v>
      </c>
      <c r="W154">
        <f>IF(Inputs!$B$27&lt;&gt;"Ready","PENDING INPUTS",IF(S154&lt;=0,99,1+IF(AND(K154&gt;0,OR(K154&lt;S154,AND(K154=S154,0&lt;1))),1,0)+IF(AND(AA154&gt;0,OR(AA154&lt;S154,AND(AA154=S154,2&lt;1))),1,0)+IF(AND(AI154&gt;0,OR(AI154&lt;S154,AND(AI154=S154,3&lt;1))),1,0)+IF(AND(AQ154&gt;0,OR(AQ154&lt;S154,AND(AQ154=S154,4&lt;1))),1,0)+IF(AND(AY154&gt;0,OR(AY154&lt;S154,AND(AY154=S154,5&lt;1))),1,0)+IF(AND(BG154&gt;0,OR(BG154&lt;S154,AND(BG154=S154,6&lt;1))),1,0)+IF(AND(BO154&gt;0,OR(BO154&lt;S154,AND(BO154=S154,7&lt;1))),1,0)+IF(AND(BW154&gt;0,OR(BW154&lt;S154,AND(BW154=S154,8&lt;1))),1,0)+IF(AND(CE154&gt;0,OR(CE154&lt;S154,AND(CE154=S154,9&lt;1))),1,0)))</f>
        <v>99</v>
      </c>
      <c r="X154" s="3">
        <f>IF(Inputs!$B$27&lt;&gt;"Ready","PENDING INPUTS",IF(A154&gt;Inputs!$B$6,0,MIN(MAX(0,(S154+T154+U154)-V154),MAX(0,C154-D154-(IF(O154&lt;W154,K154+L154+M154-N154,0)+IF(W154&lt;W154,S154+T154+U154-V154,0)+IF(AE154&lt;W154,AA154+AB154+AC154-AD154,0)+IF(AM154&lt;W154,AI154+AJ154+AK154-AL154,0)+IF(AU154&lt;W154,AQ154+AR154+AS154-AT154,0)+IF(BC154&lt;W154,AY154+AZ154+BA154-BB154,0)+IF(BK154&lt;W154,BG154+BH154+BI154-BJ154,0)+IF(BS154&lt;W154,BO154+BP154+BQ154-BR154,0)+IF(CA154&lt;W154,BW154+BX154+BY154-BZ154,0)+IF(CI154&lt;W154,CE154+CF154+CG154-CH154,0))))))</f>
        <v>0</v>
      </c>
      <c r="Y154" s="3">
        <f>IF(Inputs!$B$27&lt;&gt;"Ready","PENDING INPUTS",MIN((S154+T154+U154),IF(D154&gt;C154,IF(D154=0,0,V154*C154/D154),V154+X154)))</f>
        <v>0</v>
      </c>
      <c r="Z154" s="3">
        <f>IF(Inputs!$B$27&lt;&gt;"Ready","PENDING INPUTS",MAX(0,(S154+T154+U154)-Y154))</f>
        <v>0</v>
      </c>
      <c r="AA154" s="3">
        <f>IF(Inputs!$B$27&lt;&gt;"Ready","PENDING INPUTS",AH153)</f>
        <v>0</v>
      </c>
      <c r="AB154" s="3">
        <f>IF(Inputs!$B$27&lt;&gt;"Ready","PENDING INPUTS",IF(A154&lt;=Inputs!$B$6,ROUND(AA154*Inputs!C16/12,2),0))</f>
        <v>0</v>
      </c>
      <c r="AC154" s="3">
        <f>IF(Inputs!$B$27&lt;&gt;"Ready","PENDING INPUTS",IF(AND(A154&lt;=Inputs!$B$6,AA154&gt;0),Inputs!G16,0))</f>
        <v>0</v>
      </c>
      <c r="AD154" s="3">
        <f>IF(Inputs!$B$27&lt;&gt;"Ready","PENDING INPUTS",IF(A154&gt;Inputs!$B$6,0,MIN((AA154+AB154+AC154),IF(Inputs!H16=1,Inputs!D16,MAX(Inputs!F16,ROUND(AA154*Inputs!E16+AB154+AC154,2))))))</f>
        <v>0</v>
      </c>
      <c r="AE154">
        <f>IF(Inputs!$B$27&lt;&gt;"Ready","PENDING INPUTS",IF(AA154&lt;=0,99,1+IF(AND(K154&gt;0,OR(K154&lt;AA154,AND(K154=AA154,0&lt;2))),1,0)+IF(AND(S154&gt;0,OR(S154&lt;AA154,AND(S154=AA154,1&lt;2))),1,0)+IF(AND(AI154&gt;0,OR(AI154&lt;AA154,AND(AI154=AA154,3&lt;2))),1,0)+IF(AND(AQ154&gt;0,OR(AQ154&lt;AA154,AND(AQ154=AA154,4&lt;2))),1,0)+IF(AND(AY154&gt;0,OR(AY154&lt;AA154,AND(AY154=AA154,5&lt;2))),1,0)+IF(AND(BG154&gt;0,OR(BG154&lt;AA154,AND(BG154=AA154,6&lt;2))),1,0)+IF(AND(BO154&gt;0,OR(BO154&lt;AA154,AND(BO154=AA154,7&lt;2))),1,0)+IF(AND(BW154&gt;0,OR(BW154&lt;AA154,AND(BW154=AA154,8&lt;2))),1,0)+IF(AND(CE154&gt;0,OR(CE154&lt;AA154,AND(CE154=AA154,9&lt;2))),1,0)))</f>
        <v>99</v>
      </c>
      <c r="AF154" s="3">
        <f>IF(Inputs!$B$27&lt;&gt;"Ready","PENDING INPUTS",IF(A154&gt;Inputs!$B$6,0,MIN(MAX(0,(AA154+AB154+AC154)-AD154),MAX(0,C154-D154-(IF(O154&lt;AE154,K154+L154+M154-N154,0)+IF(W154&lt;AE154,S154+T154+U154-V154,0)+IF(AE154&lt;AE154,AA154+AB154+AC154-AD154,0)+IF(AM154&lt;AE154,AI154+AJ154+AK154-AL154,0)+IF(AU154&lt;AE154,AQ154+AR154+AS154-AT154,0)+IF(BC154&lt;AE154,AY154+AZ154+BA154-BB154,0)+IF(BK154&lt;AE154,BG154+BH154+BI154-BJ154,0)+IF(BS154&lt;AE154,BO154+BP154+BQ154-BR154,0)+IF(CA154&lt;AE154,BW154+BX154+BY154-BZ154,0)+IF(CI154&lt;AE154,CE154+CF154+CG154-CH154,0))))))</f>
        <v>0</v>
      </c>
      <c r="AG154" s="3">
        <f>IF(Inputs!$B$27&lt;&gt;"Ready","PENDING INPUTS",MIN((AA154+AB154+AC154),IF(D154&gt;C154,IF(D154=0,0,AD154*C154/D154),AD154+AF154)))</f>
        <v>0</v>
      </c>
      <c r="AH154" s="3">
        <f>IF(Inputs!$B$27&lt;&gt;"Ready","PENDING INPUTS",MAX(0,(AA154+AB154+AC154)-AG154))</f>
        <v>0</v>
      </c>
      <c r="AI154" s="3">
        <f>IF(Inputs!$B$27&lt;&gt;"Ready","PENDING INPUTS",AP153)</f>
        <v>0</v>
      </c>
      <c r="AJ154" s="3">
        <f>IF(Inputs!$B$27&lt;&gt;"Ready","PENDING INPUTS",IF(A154&lt;=Inputs!$B$6,ROUND(AI154*Inputs!C17/12,2),0))</f>
        <v>0</v>
      </c>
      <c r="AK154" s="3">
        <f>IF(Inputs!$B$27&lt;&gt;"Ready","PENDING INPUTS",IF(AND(A154&lt;=Inputs!$B$6,AI154&gt;0),Inputs!G17,0))</f>
        <v>0</v>
      </c>
      <c r="AL154" s="3">
        <f>IF(Inputs!$B$27&lt;&gt;"Ready","PENDING INPUTS",IF(A154&gt;Inputs!$B$6,0,MIN((AI154+AJ154+AK154),IF(Inputs!H17=1,Inputs!D17,MAX(Inputs!F17,ROUND(AI154*Inputs!E17+AJ154+AK154,2))))))</f>
        <v>0</v>
      </c>
      <c r="AM154">
        <f>IF(Inputs!$B$27&lt;&gt;"Ready","PENDING INPUTS",IF(AI154&lt;=0,99,1+IF(AND(K154&gt;0,OR(K154&lt;AI154,AND(K154=AI154,0&lt;3))),1,0)+IF(AND(S154&gt;0,OR(S154&lt;AI154,AND(S154=AI154,1&lt;3))),1,0)+IF(AND(AA154&gt;0,OR(AA154&lt;AI154,AND(AA154=AI154,2&lt;3))),1,0)+IF(AND(AQ154&gt;0,OR(AQ154&lt;AI154,AND(AQ154=AI154,4&lt;3))),1,0)+IF(AND(AY154&gt;0,OR(AY154&lt;AI154,AND(AY154=AI154,5&lt;3))),1,0)+IF(AND(BG154&gt;0,OR(BG154&lt;AI154,AND(BG154=AI154,6&lt;3))),1,0)+IF(AND(BO154&gt;0,OR(BO154&lt;AI154,AND(BO154=AI154,7&lt;3))),1,0)+IF(AND(BW154&gt;0,OR(BW154&lt;AI154,AND(BW154=AI154,8&lt;3))),1,0)+IF(AND(CE154&gt;0,OR(CE154&lt;AI154,AND(CE154=AI154,9&lt;3))),1,0)))</f>
        <v>99</v>
      </c>
      <c r="AN154" s="3">
        <f>IF(Inputs!$B$27&lt;&gt;"Ready","PENDING INPUTS",IF(A154&gt;Inputs!$B$6,0,MIN(MAX(0,(AI154+AJ154+AK154)-AL154),MAX(0,C154-D154-(IF(O154&lt;AM154,K154+L154+M154-N154,0)+IF(W154&lt;AM154,S154+T154+U154-V154,0)+IF(AE154&lt;AM154,AA154+AB154+AC154-AD154,0)+IF(AM154&lt;AM154,AI154+AJ154+AK154-AL154,0)+IF(AU154&lt;AM154,AQ154+AR154+AS154-AT154,0)+IF(BC154&lt;AM154,AY154+AZ154+BA154-BB154,0)+IF(BK154&lt;AM154,BG154+BH154+BI154-BJ154,0)+IF(BS154&lt;AM154,BO154+BP154+BQ154-BR154,0)+IF(CA154&lt;AM154,BW154+BX154+BY154-BZ154,0)+IF(CI154&lt;AM154,CE154+CF154+CG154-CH154,0))))))</f>
        <v>0</v>
      </c>
      <c r="AO154" s="3">
        <f>IF(Inputs!$B$27&lt;&gt;"Ready","PENDING INPUTS",MIN((AI154+AJ154+AK154),IF(D154&gt;C154,IF(D154=0,0,AL154*C154/D154),AL154+AN154)))</f>
        <v>0</v>
      </c>
      <c r="AP154" s="3">
        <f>IF(Inputs!$B$27&lt;&gt;"Ready","PENDING INPUTS",MAX(0,(AI154+AJ154+AK154)-AO154))</f>
        <v>0</v>
      </c>
      <c r="AQ154" s="3">
        <f>IF(Inputs!$B$27&lt;&gt;"Ready","PENDING INPUTS",AX153)</f>
        <v>0</v>
      </c>
      <c r="AR154" s="3">
        <f>IF(Inputs!$B$27&lt;&gt;"Ready","PENDING INPUTS",IF(A154&lt;=Inputs!$B$6,ROUND(AQ154*Inputs!C18/12,2),0))</f>
        <v>0</v>
      </c>
      <c r="AS154" s="3">
        <f>IF(Inputs!$B$27&lt;&gt;"Ready","PENDING INPUTS",IF(AND(A154&lt;=Inputs!$B$6,AQ154&gt;0),Inputs!G18,0))</f>
        <v>0</v>
      </c>
      <c r="AT154" s="3">
        <f>IF(Inputs!$B$27&lt;&gt;"Ready","PENDING INPUTS",IF(A154&gt;Inputs!$B$6,0,MIN((AQ154+AR154+AS154),IF(Inputs!H18=1,Inputs!D18,MAX(Inputs!F18,ROUND(AQ154*Inputs!E18+AR154+AS154,2))))))</f>
        <v>0</v>
      </c>
      <c r="AU154">
        <f>IF(Inputs!$B$27&lt;&gt;"Ready","PENDING INPUTS",IF(AQ154&lt;=0,99,1+IF(AND(K154&gt;0,OR(K154&lt;AQ154,AND(K154=AQ154,0&lt;4))),1,0)+IF(AND(S154&gt;0,OR(S154&lt;AQ154,AND(S154=AQ154,1&lt;4))),1,0)+IF(AND(AA154&gt;0,OR(AA154&lt;AQ154,AND(AA154=AQ154,2&lt;4))),1,0)+IF(AND(AI154&gt;0,OR(AI154&lt;AQ154,AND(AI154=AQ154,3&lt;4))),1,0)+IF(AND(AY154&gt;0,OR(AY154&lt;AQ154,AND(AY154=AQ154,5&lt;4))),1,0)+IF(AND(BG154&gt;0,OR(BG154&lt;AQ154,AND(BG154=AQ154,6&lt;4))),1,0)+IF(AND(BO154&gt;0,OR(BO154&lt;AQ154,AND(BO154=AQ154,7&lt;4))),1,0)+IF(AND(BW154&gt;0,OR(BW154&lt;AQ154,AND(BW154=AQ154,8&lt;4))),1,0)+IF(AND(CE154&gt;0,OR(CE154&lt;AQ154,AND(CE154=AQ154,9&lt;4))),1,0)))</f>
        <v>99</v>
      </c>
      <c r="AV154" s="3">
        <f>IF(Inputs!$B$27&lt;&gt;"Ready","PENDING INPUTS",IF(A154&gt;Inputs!$B$6,0,MIN(MAX(0,(AQ154+AR154+AS154)-AT154),MAX(0,C154-D154-(IF(O154&lt;AU154,K154+L154+M154-N154,0)+IF(W154&lt;AU154,S154+T154+U154-V154,0)+IF(AE154&lt;AU154,AA154+AB154+AC154-AD154,0)+IF(AM154&lt;AU154,AI154+AJ154+AK154-AL154,0)+IF(AU154&lt;AU154,AQ154+AR154+AS154-AT154,0)+IF(BC154&lt;AU154,AY154+AZ154+BA154-BB154,0)+IF(BK154&lt;AU154,BG154+BH154+BI154-BJ154,0)+IF(BS154&lt;AU154,BO154+BP154+BQ154-BR154,0)+IF(CA154&lt;AU154,BW154+BX154+BY154-BZ154,0)+IF(CI154&lt;AU154,CE154+CF154+CG154-CH154,0))))))</f>
        <v>0</v>
      </c>
      <c r="AW154" s="3">
        <f>IF(Inputs!$B$27&lt;&gt;"Ready","PENDING INPUTS",MIN((AQ154+AR154+AS154),IF(D154&gt;C154,IF(D154=0,0,AT154*C154/D154),AT154+AV154)))</f>
        <v>0</v>
      </c>
      <c r="AX154" s="3">
        <f>IF(Inputs!$B$27&lt;&gt;"Ready","PENDING INPUTS",MAX(0,(AQ154+AR154+AS154)-AW154))</f>
        <v>0</v>
      </c>
      <c r="AY154" s="3">
        <f>IF(Inputs!$B$27&lt;&gt;"Ready","PENDING INPUTS",BF153)</f>
        <v>0</v>
      </c>
      <c r="AZ154" s="3">
        <f>IF(Inputs!$B$27&lt;&gt;"Ready","PENDING INPUTS",IF(A154&lt;=Inputs!$B$6,ROUND(AY154*Inputs!C19/12,2),0))</f>
        <v>0</v>
      </c>
      <c r="BA154" s="3">
        <f>IF(Inputs!$B$27&lt;&gt;"Ready","PENDING INPUTS",IF(AND(A154&lt;=Inputs!$B$6,AY154&gt;0),Inputs!G19,0))</f>
        <v>0</v>
      </c>
      <c r="BB154" s="3">
        <f>IF(Inputs!$B$27&lt;&gt;"Ready","PENDING INPUTS",IF(A154&gt;Inputs!$B$6,0,MIN((AY154+AZ154+BA154),IF(Inputs!H19=1,Inputs!D19,MAX(Inputs!F19,ROUND(AY154*Inputs!E19+AZ154+BA154,2))))))</f>
        <v>0</v>
      </c>
      <c r="BC154">
        <f>IF(Inputs!$B$27&lt;&gt;"Ready","PENDING INPUTS",IF(AY154&lt;=0,99,1+IF(AND(K154&gt;0,OR(K154&lt;AY154,AND(K154=AY154,0&lt;5))),1,0)+IF(AND(S154&gt;0,OR(S154&lt;AY154,AND(S154=AY154,1&lt;5))),1,0)+IF(AND(AA154&gt;0,OR(AA154&lt;AY154,AND(AA154=AY154,2&lt;5))),1,0)+IF(AND(AI154&gt;0,OR(AI154&lt;AY154,AND(AI154=AY154,3&lt;5))),1,0)+IF(AND(AQ154&gt;0,OR(AQ154&lt;AY154,AND(AQ154=AY154,4&lt;5))),1,0)+IF(AND(BG154&gt;0,OR(BG154&lt;AY154,AND(BG154=AY154,6&lt;5))),1,0)+IF(AND(BO154&gt;0,OR(BO154&lt;AY154,AND(BO154=AY154,7&lt;5))),1,0)+IF(AND(BW154&gt;0,OR(BW154&lt;AY154,AND(BW154=AY154,8&lt;5))),1,0)+IF(AND(CE154&gt;0,OR(CE154&lt;AY154,AND(CE154=AY154,9&lt;5))),1,0)))</f>
        <v>99</v>
      </c>
      <c r="BD154" s="3">
        <f>IF(Inputs!$B$27&lt;&gt;"Ready","PENDING INPUTS",IF(A154&gt;Inputs!$B$6,0,MIN(MAX(0,(AY154+AZ154+BA154)-BB154),MAX(0,C154-D154-(IF(O154&lt;BC154,K154+L154+M154-N154,0)+IF(W154&lt;BC154,S154+T154+U154-V154,0)+IF(AE154&lt;BC154,AA154+AB154+AC154-AD154,0)+IF(AM154&lt;BC154,AI154+AJ154+AK154-AL154,0)+IF(AU154&lt;BC154,AQ154+AR154+AS154-AT154,0)+IF(BC154&lt;BC154,AY154+AZ154+BA154-BB154,0)+IF(BK154&lt;BC154,BG154+BH154+BI154-BJ154,0)+IF(BS154&lt;BC154,BO154+BP154+BQ154-BR154,0)+IF(CA154&lt;BC154,BW154+BX154+BY154-BZ154,0)+IF(CI154&lt;BC154,CE154+CF154+CG154-CH154,0))))))</f>
        <v>0</v>
      </c>
      <c r="BE154" s="3">
        <f>IF(Inputs!$B$27&lt;&gt;"Ready","PENDING INPUTS",MIN((AY154+AZ154+BA154),IF(D154&gt;C154,IF(D154=0,0,BB154*C154/D154),BB154+BD154)))</f>
        <v>0</v>
      </c>
      <c r="BF154" s="3">
        <f>IF(Inputs!$B$27&lt;&gt;"Ready","PENDING INPUTS",MAX(0,(AY154+AZ154+BA154)-BE154))</f>
        <v>0</v>
      </c>
      <c r="BG154" s="3">
        <f>IF(Inputs!$B$27&lt;&gt;"Ready","PENDING INPUTS",BN153)</f>
        <v>0</v>
      </c>
      <c r="BH154" s="3">
        <f>IF(Inputs!$B$27&lt;&gt;"Ready","PENDING INPUTS",IF(A154&lt;=Inputs!$B$6,ROUND(BG154*Inputs!C20/12,2),0))</f>
        <v>0</v>
      </c>
      <c r="BI154" s="3">
        <f>IF(Inputs!$B$27&lt;&gt;"Ready","PENDING INPUTS",IF(AND(A154&lt;=Inputs!$B$6,BG154&gt;0),Inputs!G20,0))</f>
        <v>0</v>
      </c>
      <c r="BJ154" s="3">
        <f>IF(Inputs!$B$27&lt;&gt;"Ready","PENDING INPUTS",IF(A154&gt;Inputs!$B$6,0,MIN((BG154+BH154+BI154),IF(Inputs!H20=1,Inputs!D20,MAX(Inputs!F20,ROUND(BG154*Inputs!E20+BH154+BI154,2))))))</f>
        <v>0</v>
      </c>
      <c r="BK154">
        <f>IF(Inputs!$B$27&lt;&gt;"Ready","PENDING INPUTS",IF(BG154&lt;=0,99,1+IF(AND(K154&gt;0,OR(K154&lt;BG154,AND(K154=BG154,0&lt;6))),1,0)+IF(AND(S154&gt;0,OR(S154&lt;BG154,AND(S154=BG154,1&lt;6))),1,0)+IF(AND(AA154&gt;0,OR(AA154&lt;BG154,AND(AA154=BG154,2&lt;6))),1,0)+IF(AND(AI154&gt;0,OR(AI154&lt;BG154,AND(AI154=BG154,3&lt;6))),1,0)+IF(AND(AQ154&gt;0,OR(AQ154&lt;BG154,AND(AQ154=BG154,4&lt;6))),1,0)+IF(AND(AY154&gt;0,OR(AY154&lt;BG154,AND(AY154=BG154,5&lt;6))),1,0)+IF(AND(BO154&gt;0,OR(BO154&lt;BG154,AND(BO154=BG154,7&lt;6))),1,0)+IF(AND(BW154&gt;0,OR(BW154&lt;BG154,AND(BW154=BG154,8&lt;6))),1,0)+IF(AND(CE154&gt;0,OR(CE154&lt;BG154,AND(CE154=BG154,9&lt;6))),1,0)))</f>
        <v>99</v>
      </c>
      <c r="BL154" s="3">
        <f>IF(Inputs!$B$27&lt;&gt;"Ready","PENDING INPUTS",IF(A154&gt;Inputs!$B$6,0,MIN(MAX(0,(BG154+BH154+BI154)-BJ154),MAX(0,C154-D154-(IF(O154&lt;BK154,K154+L154+M154-N154,0)+IF(W154&lt;BK154,S154+T154+U154-V154,0)+IF(AE154&lt;BK154,AA154+AB154+AC154-AD154,0)+IF(AM154&lt;BK154,AI154+AJ154+AK154-AL154,0)+IF(AU154&lt;BK154,AQ154+AR154+AS154-AT154,0)+IF(BC154&lt;BK154,AY154+AZ154+BA154-BB154,0)+IF(BK154&lt;BK154,BG154+BH154+BI154-BJ154,0)+IF(BS154&lt;BK154,BO154+BP154+BQ154-BR154,0)+IF(CA154&lt;BK154,BW154+BX154+BY154-BZ154,0)+IF(CI154&lt;BK154,CE154+CF154+CG154-CH154,0))))))</f>
        <v>0</v>
      </c>
      <c r="BM154" s="3">
        <f>IF(Inputs!$B$27&lt;&gt;"Ready","PENDING INPUTS",MIN((BG154+BH154+BI154),IF(D154&gt;C154,IF(D154=0,0,BJ154*C154/D154),BJ154+BL154)))</f>
        <v>0</v>
      </c>
      <c r="BN154" s="3">
        <f>IF(Inputs!$B$27&lt;&gt;"Ready","PENDING INPUTS",MAX(0,(BG154+BH154+BI154)-BM154))</f>
        <v>0</v>
      </c>
      <c r="BO154" s="3">
        <f>IF(Inputs!$B$27&lt;&gt;"Ready","PENDING INPUTS",BV153)</f>
        <v>0</v>
      </c>
      <c r="BP154" s="3">
        <f>IF(Inputs!$B$27&lt;&gt;"Ready","PENDING INPUTS",IF(A154&lt;=Inputs!$B$6,ROUND(BO154*Inputs!C21/12,2),0))</f>
        <v>0</v>
      </c>
      <c r="BQ154" s="3">
        <f>IF(Inputs!$B$27&lt;&gt;"Ready","PENDING INPUTS",IF(AND(A154&lt;=Inputs!$B$6,BO154&gt;0),Inputs!G21,0))</f>
        <v>0</v>
      </c>
      <c r="BR154" s="3">
        <f>IF(Inputs!$B$27&lt;&gt;"Ready","PENDING INPUTS",IF(A154&gt;Inputs!$B$6,0,MIN((BO154+BP154+BQ154),IF(Inputs!H21=1,Inputs!D21,MAX(Inputs!F21,ROUND(BO154*Inputs!E21+BP154+BQ154,2))))))</f>
        <v>0</v>
      </c>
      <c r="BS154">
        <f>IF(Inputs!$B$27&lt;&gt;"Ready","PENDING INPUTS",IF(BO154&lt;=0,99,1+IF(AND(K154&gt;0,OR(K154&lt;BO154,AND(K154=BO154,0&lt;7))),1,0)+IF(AND(S154&gt;0,OR(S154&lt;BO154,AND(S154=BO154,1&lt;7))),1,0)+IF(AND(AA154&gt;0,OR(AA154&lt;BO154,AND(AA154=BO154,2&lt;7))),1,0)+IF(AND(AI154&gt;0,OR(AI154&lt;BO154,AND(AI154=BO154,3&lt;7))),1,0)+IF(AND(AQ154&gt;0,OR(AQ154&lt;BO154,AND(AQ154=BO154,4&lt;7))),1,0)+IF(AND(AY154&gt;0,OR(AY154&lt;BO154,AND(AY154=BO154,5&lt;7))),1,0)+IF(AND(BG154&gt;0,OR(BG154&lt;BO154,AND(BG154=BO154,6&lt;7))),1,0)+IF(AND(BW154&gt;0,OR(BW154&lt;BO154,AND(BW154=BO154,8&lt;7))),1,0)+IF(AND(CE154&gt;0,OR(CE154&lt;BO154,AND(CE154=BO154,9&lt;7))),1,0)))</f>
        <v>99</v>
      </c>
      <c r="BT154" s="3">
        <f>IF(Inputs!$B$27&lt;&gt;"Ready","PENDING INPUTS",IF(A154&gt;Inputs!$B$6,0,MIN(MAX(0,(BO154+BP154+BQ154)-BR154),MAX(0,C154-D154-(IF(O154&lt;BS154,K154+L154+M154-N154,0)+IF(W154&lt;BS154,S154+T154+U154-V154,0)+IF(AE154&lt;BS154,AA154+AB154+AC154-AD154,0)+IF(AM154&lt;BS154,AI154+AJ154+AK154-AL154,0)+IF(AU154&lt;BS154,AQ154+AR154+AS154-AT154,0)+IF(BC154&lt;BS154,AY154+AZ154+BA154-BB154,0)+IF(BK154&lt;BS154,BG154+BH154+BI154-BJ154,0)+IF(BS154&lt;BS154,BO154+BP154+BQ154-BR154,0)+IF(CA154&lt;BS154,BW154+BX154+BY154-BZ154,0)+IF(CI154&lt;BS154,CE154+CF154+CG154-CH154,0))))))</f>
        <v>0</v>
      </c>
      <c r="BU154" s="3">
        <f>IF(Inputs!$B$27&lt;&gt;"Ready","PENDING INPUTS",MIN((BO154+BP154+BQ154),IF(D154&gt;C154,IF(D154=0,0,BR154*C154/D154),BR154+BT154)))</f>
        <v>0</v>
      </c>
      <c r="BV154" s="3">
        <f>IF(Inputs!$B$27&lt;&gt;"Ready","PENDING INPUTS",MAX(0,(BO154+BP154+BQ154)-BU154))</f>
        <v>0</v>
      </c>
      <c r="BW154" s="3">
        <f>IF(Inputs!$B$27&lt;&gt;"Ready","PENDING INPUTS",CD153)</f>
        <v>0</v>
      </c>
      <c r="BX154" s="3">
        <f>IF(Inputs!$B$27&lt;&gt;"Ready","PENDING INPUTS",IF(A154&lt;=Inputs!$B$6,ROUND(BW154*Inputs!C22/12,2),0))</f>
        <v>0</v>
      </c>
      <c r="BY154" s="3">
        <f>IF(Inputs!$B$27&lt;&gt;"Ready","PENDING INPUTS",IF(AND(A154&lt;=Inputs!$B$6,BW154&gt;0),Inputs!G22,0))</f>
        <v>0</v>
      </c>
      <c r="BZ154" s="3">
        <f>IF(Inputs!$B$27&lt;&gt;"Ready","PENDING INPUTS",IF(A154&gt;Inputs!$B$6,0,MIN((BW154+BX154+BY154),IF(Inputs!H22=1,Inputs!D22,MAX(Inputs!F22,ROUND(BW154*Inputs!E22+BX154+BY154,2))))))</f>
        <v>0</v>
      </c>
      <c r="CA154">
        <f>IF(Inputs!$B$27&lt;&gt;"Ready","PENDING INPUTS",IF(BW154&lt;=0,99,1+IF(AND(K154&gt;0,OR(K154&lt;BW154,AND(K154=BW154,0&lt;8))),1,0)+IF(AND(S154&gt;0,OR(S154&lt;BW154,AND(S154=BW154,1&lt;8))),1,0)+IF(AND(AA154&gt;0,OR(AA154&lt;BW154,AND(AA154=BW154,2&lt;8))),1,0)+IF(AND(AI154&gt;0,OR(AI154&lt;BW154,AND(AI154=BW154,3&lt;8))),1,0)+IF(AND(AQ154&gt;0,OR(AQ154&lt;BW154,AND(AQ154=BW154,4&lt;8))),1,0)+IF(AND(AY154&gt;0,OR(AY154&lt;BW154,AND(AY154=BW154,5&lt;8))),1,0)+IF(AND(BG154&gt;0,OR(BG154&lt;BW154,AND(BG154=BW154,6&lt;8))),1,0)+IF(AND(BO154&gt;0,OR(BO154&lt;BW154,AND(BO154=BW154,7&lt;8))),1,0)+IF(AND(CE154&gt;0,OR(CE154&lt;BW154,AND(CE154=BW154,9&lt;8))),1,0)))</f>
        <v>99</v>
      </c>
      <c r="CB154" s="3">
        <f>IF(Inputs!$B$27&lt;&gt;"Ready","PENDING INPUTS",IF(A154&gt;Inputs!$B$6,0,MIN(MAX(0,(BW154+BX154+BY154)-BZ154),MAX(0,C154-D154-(IF(O154&lt;CA154,K154+L154+M154-N154,0)+IF(W154&lt;CA154,S154+T154+U154-V154,0)+IF(AE154&lt;CA154,AA154+AB154+AC154-AD154,0)+IF(AM154&lt;CA154,AI154+AJ154+AK154-AL154,0)+IF(AU154&lt;CA154,AQ154+AR154+AS154-AT154,0)+IF(BC154&lt;CA154,AY154+AZ154+BA154-BB154,0)+IF(BK154&lt;CA154,BG154+BH154+BI154-BJ154,0)+IF(BS154&lt;CA154,BO154+BP154+BQ154-BR154,0)+IF(CA154&lt;CA154,BW154+BX154+BY154-BZ154,0)+IF(CI154&lt;CA154,CE154+CF154+CG154-CH154,0))))))</f>
        <v>0</v>
      </c>
      <c r="CC154" s="3">
        <f>IF(Inputs!$B$27&lt;&gt;"Ready","PENDING INPUTS",MIN((BW154+BX154+BY154),IF(D154&gt;C154,IF(D154=0,0,BZ154*C154/D154),BZ154+CB154)))</f>
        <v>0</v>
      </c>
      <c r="CD154" s="3">
        <f>IF(Inputs!$B$27&lt;&gt;"Ready","PENDING INPUTS",MAX(0,(BW154+BX154+BY154)-CC154))</f>
        <v>0</v>
      </c>
      <c r="CE154" s="3">
        <f>IF(Inputs!$B$27&lt;&gt;"Ready","PENDING INPUTS",CL153)</f>
        <v>0</v>
      </c>
      <c r="CF154" s="3">
        <f>IF(Inputs!$B$27&lt;&gt;"Ready","PENDING INPUTS",IF(A154&lt;=Inputs!$B$6,ROUND(CE154*Inputs!C23/12,2),0))</f>
        <v>0</v>
      </c>
      <c r="CG154" s="3">
        <f>IF(Inputs!$B$27&lt;&gt;"Ready","PENDING INPUTS",IF(AND(A154&lt;=Inputs!$B$6,CE154&gt;0),Inputs!G23,0))</f>
        <v>0</v>
      </c>
      <c r="CH154" s="3">
        <f>IF(Inputs!$B$27&lt;&gt;"Ready","PENDING INPUTS",IF(A154&gt;Inputs!$B$6,0,MIN((CE154+CF154+CG154),IF(Inputs!H23=1,Inputs!D23,MAX(Inputs!F23,ROUND(CE154*Inputs!E23+CF154+CG154,2))))))</f>
        <v>0</v>
      </c>
      <c r="CI154">
        <f>IF(Inputs!$B$27&lt;&gt;"Ready","PENDING INPUTS",IF(CE154&lt;=0,99,1+IF(AND(K154&gt;0,OR(K154&lt;CE154,AND(K154=CE154,0&lt;9))),1,0)+IF(AND(S154&gt;0,OR(S154&lt;CE154,AND(S154=CE154,1&lt;9))),1,0)+IF(AND(AA154&gt;0,OR(AA154&lt;CE154,AND(AA154=CE154,2&lt;9))),1,0)+IF(AND(AI154&gt;0,OR(AI154&lt;CE154,AND(AI154=CE154,3&lt;9))),1,0)+IF(AND(AQ154&gt;0,OR(AQ154&lt;CE154,AND(AQ154=CE154,4&lt;9))),1,0)+IF(AND(AY154&gt;0,OR(AY154&lt;CE154,AND(AY154=CE154,5&lt;9))),1,0)+IF(AND(BG154&gt;0,OR(BG154&lt;CE154,AND(BG154=CE154,6&lt;9))),1,0)+IF(AND(BO154&gt;0,OR(BO154&lt;CE154,AND(BO154=CE154,7&lt;9))),1,0)+IF(AND(BW154&gt;0,OR(BW154&lt;CE154,AND(BW154=CE154,8&lt;9))),1,0)))</f>
        <v>99</v>
      </c>
      <c r="CJ154" s="3">
        <f>IF(Inputs!$B$27&lt;&gt;"Ready","PENDING INPUTS",IF(A154&gt;Inputs!$B$6,0,MIN(MAX(0,(CE154+CF154+CG154)-CH154),MAX(0,C154-D154-(IF(O154&lt;CI154,K154+L154+M154-N154,0)+IF(W154&lt;CI154,S154+T154+U154-V154,0)+IF(AE154&lt;CI154,AA154+AB154+AC154-AD154,0)+IF(AM154&lt;CI154,AI154+AJ154+AK154-AL154,0)+IF(AU154&lt;CI154,AQ154+AR154+AS154-AT154,0)+IF(BC154&lt;CI154,AY154+AZ154+BA154-BB154,0)+IF(BK154&lt;CI154,BG154+BH154+BI154-BJ154,0)+IF(BS154&lt;CI154,BO154+BP154+BQ154-BR154,0)+IF(CA154&lt;CI154,BW154+BX154+BY154-BZ154,0)+IF(CI154&lt;CI154,CE154+CF154+CG154-CH154,0))))))</f>
        <v>0</v>
      </c>
      <c r="CK154" s="3">
        <f>IF(Inputs!$B$27&lt;&gt;"Ready","PENDING INPUTS",MIN((CE154+CF154+CG154),IF(D154&gt;C154,IF(D154=0,0,CH154*C154/D154),CH154+CJ154)))</f>
        <v>0</v>
      </c>
      <c r="CL154" s="3">
        <f>IF(Inputs!$B$27&lt;&gt;"Ready","PENDING INPUTS",MAX(0,(CE154+CF154+CG154)-CK154))</f>
        <v>0</v>
      </c>
    </row>
    <row r="155" spans="1:90" ht="27.95" customHeight="1" x14ac:dyDescent="0.25">
      <c r="A155">
        <v>151</v>
      </c>
      <c r="B155" s="13">
        <f>IF(Inputs!$B$27&lt;&gt;"Ready","PENDING INPUTS",EDATE(Inputs!$B$5,A155-1))</f>
        <v>50861</v>
      </c>
      <c r="C155" s="3">
        <f>IF(Inputs!$B$27&lt;&gt;"Ready","PENDING INPUTS",IF(A155&lt;=Inputs!$B$6,MAX(0,Inputs!$B$4+IF(A155=Inputs!$B$7,Inputs!$B$8,0)+IF(A155=Inputs!$B$9,Inputs!$B$10,0)),0))</f>
        <v>0</v>
      </c>
      <c r="D155" s="3">
        <f>IF(Inputs!$B$27&lt;&gt;"Ready","PENDING INPUTS",SUM(N155,V155,AD155,AL155,AT155,BB155,BJ155,BR155,BZ155,CH155))</f>
        <v>0</v>
      </c>
      <c r="E155" s="3">
        <f>IF(Inputs!$B$27&lt;&gt;"Ready","PENDING INPUTS",MAX(0,D155-C155))</f>
        <v>0</v>
      </c>
      <c r="F155" s="3">
        <f>IF(Inputs!$B$27&lt;&gt;"Ready","PENDING INPUTS",SUM(Q155,Y155,AG155,AO155,AW155,BE155,BM155,BU155,CC155,CK155))</f>
        <v>0</v>
      </c>
      <c r="G155" s="3">
        <f>IF(Inputs!$B$27&lt;&gt;"Ready","PENDING INPUTS",SUM(L155,T155,AB155,AJ155,AR155,AZ155,BH155,BP155,BX155,CF155))</f>
        <v>0</v>
      </c>
      <c r="H155" s="3">
        <f>IF(Inputs!$B$27&lt;&gt;"Ready","PENDING INPUTS",SUM(M155,U155,AC155,AK155,AS155,BA155,BI155,BQ155,BY155,CG155))</f>
        <v>0</v>
      </c>
      <c r="I155" s="3">
        <f>IF(Inputs!$B$27&lt;&gt;"Ready","PENDING INPUTS",SUM(R155,Z155,AH155,AP155,AX155,BF155,BN155,BV155,CD155,CL155))</f>
        <v>0</v>
      </c>
      <c r="J155" t="str">
        <f>IF(Inputs!$B$27&lt;&gt;"Ready","PENDING INPUTS",IF(A155&gt;Inputs!$B$6,"Beyond horizon",IF(E155&gt;0.005,"MINIMUM SHORTFALL",IF(I155&lt;0.005,"Paid off","In progress"))))</f>
        <v>Beyond horizon</v>
      </c>
      <c r="K155" s="3">
        <f>IF(Inputs!$B$27&lt;&gt;"Ready","PENDING INPUTS",R154)</f>
        <v>0</v>
      </c>
      <c r="L155" s="3">
        <f>IF(Inputs!$B$27&lt;&gt;"Ready","PENDING INPUTS",IF(A155&lt;=Inputs!$B$6,ROUND(K155*Inputs!C14/12,2),0))</f>
        <v>0</v>
      </c>
      <c r="M155" s="3">
        <f>IF(Inputs!$B$27&lt;&gt;"Ready","PENDING INPUTS",IF(AND(A155&lt;=Inputs!$B$6,K155&gt;0),Inputs!G14,0))</f>
        <v>0</v>
      </c>
      <c r="N155" s="3">
        <f>IF(Inputs!$B$27&lt;&gt;"Ready","PENDING INPUTS",IF(A155&gt;Inputs!$B$6,0,MIN((K155+L155+M155),IF(Inputs!H14=1,Inputs!D14,MAX(Inputs!F14,ROUND(K155*Inputs!E14+L155+M155,2))))))</f>
        <v>0</v>
      </c>
      <c r="O155">
        <f>IF(Inputs!$B$27&lt;&gt;"Ready","PENDING INPUTS",IF(K155&lt;=0,99,1+IF(AND(S155&gt;0,OR(S155&lt;K155,AND(S155=K155,1&lt;0))),1,0)+IF(AND(AA155&gt;0,OR(AA155&lt;K155,AND(AA155=K155,2&lt;0))),1,0)+IF(AND(AI155&gt;0,OR(AI155&lt;K155,AND(AI155=K155,3&lt;0))),1,0)+IF(AND(AQ155&gt;0,OR(AQ155&lt;K155,AND(AQ155=K155,4&lt;0))),1,0)+IF(AND(AY155&gt;0,OR(AY155&lt;K155,AND(AY155=K155,5&lt;0))),1,0)+IF(AND(BG155&gt;0,OR(BG155&lt;K155,AND(BG155=K155,6&lt;0))),1,0)+IF(AND(BO155&gt;0,OR(BO155&lt;K155,AND(BO155=K155,7&lt;0))),1,0)+IF(AND(BW155&gt;0,OR(BW155&lt;K155,AND(BW155=K155,8&lt;0))),1,0)+IF(AND(CE155&gt;0,OR(CE155&lt;K155,AND(CE155=K155,9&lt;0))),1,0)))</f>
        <v>99</v>
      </c>
      <c r="P155" s="3">
        <f>IF(Inputs!$B$27&lt;&gt;"Ready","PENDING INPUTS",IF(A155&gt;Inputs!$B$6,0,MIN(MAX(0,(K155+L155+M155)-N155),MAX(0,C155-D155-(IF(O155&lt;O155,K155+L155+M155-N155,0)+IF(W155&lt;O155,S155+T155+U155-V155,0)+IF(AE155&lt;O155,AA155+AB155+AC155-AD155,0)+IF(AM155&lt;O155,AI155+AJ155+AK155-AL155,0)+IF(AU155&lt;O155,AQ155+AR155+AS155-AT155,0)+IF(BC155&lt;O155,AY155+AZ155+BA155-BB155,0)+IF(BK155&lt;O155,BG155+BH155+BI155-BJ155,0)+IF(BS155&lt;O155,BO155+BP155+BQ155-BR155,0)+IF(CA155&lt;O155,BW155+BX155+BY155-BZ155,0)+IF(CI155&lt;O155,CE155+CF155+CG155-CH155,0))))))</f>
        <v>0</v>
      </c>
      <c r="Q155" s="3">
        <f>IF(Inputs!$B$27&lt;&gt;"Ready","PENDING INPUTS",MIN((K155+L155+M155),IF(D155&gt;C155,IF(D155=0,0,N155*C155/D155),N155+P155)))</f>
        <v>0</v>
      </c>
      <c r="R155" s="3">
        <f>IF(Inputs!$B$27&lt;&gt;"Ready","PENDING INPUTS",MAX(0,(K155+L155+M155)-Q155))</f>
        <v>0</v>
      </c>
      <c r="S155" s="3">
        <f>IF(Inputs!$B$27&lt;&gt;"Ready","PENDING INPUTS",Z154)</f>
        <v>0</v>
      </c>
      <c r="T155" s="3">
        <f>IF(Inputs!$B$27&lt;&gt;"Ready","PENDING INPUTS",IF(A155&lt;=Inputs!$B$6,ROUND(S155*Inputs!C15/12,2),0))</f>
        <v>0</v>
      </c>
      <c r="U155" s="3">
        <f>IF(Inputs!$B$27&lt;&gt;"Ready","PENDING INPUTS",IF(AND(A155&lt;=Inputs!$B$6,S155&gt;0),Inputs!G15,0))</f>
        <v>0</v>
      </c>
      <c r="V155" s="3">
        <f>IF(Inputs!$B$27&lt;&gt;"Ready","PENDING INPUTS",IF(A155&gt;Inputs!$B$6,0,MIN((S155+T155+U155),IF(Inputs!H15=1,Inputs!D15,MAX(Inputs!F15,ROUND(S155*Inputs!E15+T155+U155,2))))))</f>
        <v>0</v>
      </c>
      <c r="W155">
        <f>IF(Inputs!$B$27&lt;&gt;"Ready","PENDING INPUTS",IF(S155&lt;=0,99,1+IF(AND(K155&gt;0,OR(K155&lt;S155,AND(K155=S155,0&lt;1))),1,0)+IF(AND(AA155&gt;0,OR(AA155&lt;S155,AND(AA155=S155,2&lt;1))),1,0)+IF(AND(AI155&gt;0,OR(AI155&lt;S155,AND(AI155=S155,3&lt;1))),1,0)+IF(AND(AQ155&gt;0,OR(AQ155&lt;S155,AND(AQ155=S155,4&lt;1))),1,0)+IF(AND(AY155&gt;0,OR(AY155&lt;S155,AND(AY155=S155,5&lt;1))),1,0)+IF(AND(BG155&gt;0,OR(BG155&lt;S155,AND(BG155=S155,6&lt;1))),1,0)+IF(AND(BO155&gt;0,OR(BO155&lt;S155,AND(BO155=S155,7&lt;1))),1,0)+IF(AND(BW155&gt;0,OR(BW155&lt;S155,AND(BW155=S155,8&lt;1))),1,0)+IF(AND(CE155&gt;0,OR(CE155&lt;S155,AND(CE155=S155,9&lt;1))),1,0)))</f>
        <v>99</v>
      </c>
      <c r="X155" s="3">
        <f>IF(Inputs!$B$27&lt;&gt;"Ready","PENDING INPUTS",IF(A155&gt;Inputs!$B$6,0,MIN(MAX(0,(S155+T155+U155)-V155),MAX(0,C155-D155-(IF(O155&lt;W155,K155+L155+M155-N155,0)+IF(W155&lt;W155,S155+T155+U155-V155,0)+IF(AE155&lt;W155,AA155+AB155+AC155-AD155,0)+IF(AM155&lt;W155,AI155+AJ155+AK155-AL155,0)+IF(AU155&lt;W155,AQ155+AR155+AS155-AT155,0)+IF(BC155&lt;W155,AY155+AZ155+BA155-BB155,0)+IF(BK155&lt;W155,BG155+BH155+BI155-BJ155,0)+IF(BS155&lt;W155,BO155+BP155+BQ155-BR155,0)+IF(CA155&lt;W155,BW155+BX155+BY155-BZ155,0)+IF(CI155&lt;W155,CE155+CF155+CG155-CH155,0))))))</f>
        <v>0</v>
      </c>
      <c r="Y155" s="3">
        <f>IF(Inputs!$B$27&lt;&gt;"Ready","PENDING INPUTS",MIN((S155+T155+U155),IF(D155&gt;C155,IF(D155=0,0,V155*C155/D155),V155+X155)))</f>
        <v>0</v>
      </c>
      <c r="Z155" s="3">
        <f>IF(Inputs!$B$27&lt;&gt;"Ready","PENDING INPUTS",MAX(0,(S155+T155+U155)-Y155))</f>
        <v>0</v>
      </c>
      <c r="AA155" s="3">
        <f>IF(Inputs!$B$27&lt;&gt;"Ready","PENDING INPUTS",AH154)</f>
        <v>0</v>
      </c>
      <c r="AB155" s="3">
        <f>IF(Inputs!$B$27&lt;&gt;"Ready","PENDING INPUTS",IF(A155&lt;=Inputs!$B$6,ROUND(AA155*Inputs!C16/12,2),0))</f>
        <v>0</v>
      </c>
      <c r="AC155" s="3">
        <f>IF(Inputs!$B$27&lt;&gt;"Ready","PENDING INPUTS",IF(AND(A155&lt;=Inputs!$B$6,AA155&gt;0),Inputs!G16,0))</f>
        <v>0</v>
      </c>
      <c r="AD155" s="3">
        <f>IF(Inputs!$B$27&lt;&gt;"Ready","PENDING INPUTS",IF(A155&gt;Inputs!$B$6,0,MIN((AA155+AB155+AC155),IF(Inputs!H16=1,Inputs!D16,MAX(Inputs!F16,ROUND(AA155*Inputs!E16+AB155+AC155,2))))))</f>
        <v>0</v>
      </c>
      <c r="AE155">
        <f>IF(Inputs!$B$27&lt;&gt;"Ready","PENDING INPUTS",IF(AA155&lt;=0,99,1+IF(AND(K155&gt;0,OR(K155&lt;AA155,AND(K155=AA155,0&lt;2))),1,0)+IF(AND(S155&gt;0,OR(S155&lt;AA155,AND(S155=AA155,1&lt;2))),1,0)+IF(AND(AI155&gt;0,OR(AI155&lt;AA155,AND(AI155=AA155,3&lt;2))),1,0)+IF(AND(AQ155&gt;0,OR(AQ155&lt;AA155,AND(AQ155=AA155,4&lt;2))),1,0)+IF(AND(AY155&gt;0,OR(AY155&lt;AA155,AND(AY155=AA155,5&lt;2))),1,0)+IF(AND(BG155&gt;0,OR(BG155&lt;AA155,AND(BG155=AA155,6&lt;2))),1,0)+IF(AND(BO155&gt;0,OR(BO155&lt;AA155,AND(BO155=AA155,7&lt;2))),1,0)+IF(AND(BW155&gt;0,OR(BW155&lt;AA155,AND(BW155=AA155,8&lt;2))),1,0)+IF(AND(CE155&gt;0,OR(CE155&lt;AA155,AND(CE155=AA155,9&lt;2))),1,0)))</f>
        <v>99</v>
      </c>
      <c r="AF155" s="3">
        <f>IF(Inputs!$B$27&lt;&gt;"Ready","PENDING INPUTS",IF(A155&gt;Inputs!$B$6,0,MIN(MAX(0,(AA155+AB155+AC155)-AD155),MAX(0,C155-D155-(IF(O155&lt;AE155,K155+L155+M155-N155,0)+IF(W155&lt;AE155,S155+T155+U155-V155,0)+IF(AE155&lt;AE155,AA155+AB155+AC155-AD155,0)+IF(AM155&lt;AE155,AI155+AJ155+AK155-AL155,0)+IF(AU155&lt;AE155,AQ155+AR155+AS155-AT155,0)+IF(BC155&lt;AE155,AY155+AZ155+BA155-BB155,0)+IF(BK155&lt;AE155,BG155+BH155+BI155-BJ155,0)+IF(BS155&lt;AE155,BO155+BP155+BQ155-BR155,0)+IF(CA155&lt;AE155,BW155+BX155+BY155-BZ155,0)+IF(CI155&lt;AE155,CE155+CF155+CG155-CH155,0))))))</f>
        <v>0</v>
      </c>
      <c r="AG155" s="3">
        <f>IF(Inputs!$B$27&lt;&gt;"Ready","PENDING INPUTS",MIN((AA155+AB155+AC155),IF(D155&gt;C155,IF(D155=0,0,AD155*C155/D155),AD155+AF155)))</f>
        <v>0</v>
      </c>
      <c r="AH155" s="3">
        <f>IF(Inputs!$B$27&lt;&gt;"Ready","PENDING INPUTS",MAX(0,(AA155+AB155+AC155)-AG155))</f>
        <v>0</v>
      </c>
      <c r="AI155" s="3">
        <f>IF(Inputs!$B$27&lt;&gt;"Ready","PENDING INPUTS",AP154)</f>
        <v>0</v>
      </c>
      <c r="AJ155" s="3">
        <f>IF(Inputs!$B$27&lt;&gt;"Ready","PENDING INPUTS",IF(A155&lt;=Inputs!$B$6,ROUND(AI155*Inputs!C17/12,2),0))</f>
        <v>0</v>
      </c>
      <c r="AK155" s="3">
        <f>IF(Inputs!$B$27&lt;&gt;"Ready","PENDING INPUTS",IF(AND(A155&lt;=Inputs!$B$6,AI155&gt;0),Inputs!G17,0))</f>
        <v>0</v>
      </c>
      <c r="AL155" s="3">
        <f>IF(Inputs!$B$27&lt;&gt;"Ready","PENDING INPUTS",IF(A155&gt;Inputs!$B$6,0,MIN((AI155+AJ155+AK155),IF(Inputs!H17=1,Inputs!D17,MAX(Inputs!F17,ROUND(AI155*Inputs!E17+AJ155+AK155,2))))))</f>
        <v>0</v>
      </c>
      <c r="AM155">
        <f>IF(Inputs!$B$27&lt;&gt;"Ready","PENDING INPUTS",IF(AI155&lt;=0,99,1+IF(AND(K155&gt;0,OR(K155&lt;AI155,AND(K155=AI155,0&lt;3))),1,0)+IF(AND(S155&gt;0,OR(S155&lt;AI155,AND(S155=AI155,1&lt;3))),1,0)+IF(AND(AA155&gt;0,OR(AA155&lt;AI155,AND(AA155=AI155,2&lt;3))),1,0)+IF(AND(AQ155&gt;0,OR(AQ155&lt;AI155,AND(AQ155=AI155,4&lt;3))),1,0)+IF(AND(AY155&gt;0,OR(AY155&lt;AI155,AND(AY155=AI155,5&lt;3))),1,0)+IF(AND(BG155&gt;0,OR(BG155&lt;AI155,AND(BG155=AI155,6&lt;3))),1,0)+IF(AND(BO155&gt;0,OR(BO155&lt;AI155,AND(BO155=AI155,7&lt;3))),1,0)+IF(AND(BW155&gt;0,OR(BW155&lt;AI155,AND(BW155=AI155,8&lt;3))),1,0)+IF(AND(CE155&gt;0,OR(CE155&lt;AI155,AND(CE155=AI155,9&lt;3))),1,0)))</f>
        <v>99</v>
      </c>
      <c r="AN155" s="3">
        <f>IF(Inputs!$B$27&lt;&gt;"Ready","PENDING INPUTS",IF(A155&gt;Inputs!$B$6,0,MIN(MAX(0,(AI155+AJ155+AK155)-AL155),MAX(0,C155-D155-(IF(O155&lt;AM155,K155+L155+M155-N155,0)+IF(W155&lt;AM155,S155+T155+U155-V155,0)+IF(AE155&lt;AM155,AA155+AB155+AC155-AD155,0)+IF(AM155&lt;AM155,AI155+AJ155+AK155-AL155,0)+IF(AU155&lt;AM155,AQ155+AR155+AS155-AT155,0)+IF(BC155&lt;AM155,AY155+AZ155+BA155-BB155,0)+IF(BK155&lt;AM155,BG155+BH155+BI155-BJ155,0)+IF(BS155&lt;AM155,BO155+BP155+BQ155-BR155,0)+IF(CA155&lt;AM155,BW155+BX155+BY155-BZ155,0)+IF(CI155&lt;AM155,CE155+CF155+CG155-CH155,0))))))</f>
        <v>0</v>
      </c>
      <c r="AO155" s="3">
        <f>IF(Inputs!$B$27&lt;&gt;"Ready","PENDING INPUTS",MIN((AI155+AJ155+AK155),IF(D155&gt;C155,IF(D155=0,0,AL155*C155/D155),AL155+AN155)))</f>
        <v>0</v>
      </c>
      <c r="AP155" s="3">
        <f>IF(Inputs!$B$27&lt;&gt;"Ready","PENDING INPUTS",MAX(0,(AI155+AJ155+AK155)-AO155))</f>
        <v>0</v>
      </c>
      <c r="AQ155" s="3">
        <f>IF(Inputs!$B$27&lt;&gt;"Ready","PENDING INPUTS",AX154)</f>
        <v>0</v>
      </c>
      <c r="AR155" s="3">
        <f>IF(Inputs!$B$27&lt;&gt;"Ready","PENDING INPUTS",IF(A155&lt;=Inputs!$B$6,ROUND(AQ155*Inputs!C18/12,2),0))</f>
        <v>0</v>
      </c>
      <c r="AS155" s="3">
        <f>IF(Inputs!$B$27&lt;&gt;"Ready","PENDING INPUTS",IF(AND(A155&lt;=Inputs!$B$6,AQ155&gt;0),Inputs!G18,0))</f>
        <v>0</v>
      </c>
      <c r="AT155" s="3">
        <f>IF(Inputs!$B$27&lt;&gt;"Ready","PENDING INPUTS",IF(A155&gt;Inputs!$B$6,0,MIN((AQ155+AR155+AS155),IF(Inputs!H18=1,Inputs!D18,MAX(Inputs!F18,ROUND(AQ155*Inputs!E18+AR155+AS155,2))))))</f>
        <v>0</v>
      </c>
      <c r="AU155">
        <f>IF(Inputs!$B$27&lt;&gt;"Ready","PENDING INPUTS",IF(AQ155&lt;=0,99,1+IF(AND(K155&gt;0,OR(K155&lt;AQ155,AND(K155=AQ155,0&lt;4))),1,0)+IF(AND(S155&gt;0,OR(S155&lt;AQ155,AND(S155=AQ155,1&lt;4))),1,0)+IF(AND(AA155&gt;0,OR(AA155&lt;AQ155,AND(AA155=AQ155,2&lt;4))),1,0)+IF(AND(AI155&gt;0,OR(AI155&lt;AQ155,AND(AI155=AQ155,3&lt;4))),1,0)+IF(AND(AY155&gt;0,OR(AY155&lt;AQ155,AND(AY155=AQ155,5&lt;4))),1,0)+IF(AND(BG155&gt;0,OR(BG155&lt;AQ155,AND(BG155=AQ155,6&lt;4))),1,0)+IF(AND(BO155&gt;0,OR(BO155&lt;AQ155,AND(BO155=AQ155,7&lt;4))),1,0)+IF(AND(BW155&gt;0,OR(BW155&lt;AQ155,AND(BW155=AQ155,8&lt;4))),1,0)+IF(AND(CE155&gt;0,OR(CE155&lt;AQ155,AND(CE155=AQ155,9&lt;4))),1,0)))</f>
        <v>99</v>
      </c>
      <c r="AV155" s="3">
        <f>IF(Inputs!$B$27&lt;&gt;"Ready","PENDING INPUTS",IF(A155&gt;Inputs!$B$6,0,MIN(MAX(0,(AQ155+AR155+AS155)-AT155),MAX(0,C155-D155-(IF(O155&lt;AU155,K155+L155+M155-N155,0)+IF(W155&lt;AU155,S155+T155+U155-V155,0)+IF(AE155&lt;AU155,AA155+AB155+AC155-AD155,0)+IF(AM155&lt;AU155,AI155+AJ155+AK155-AL155,0)+IF(AU155&lt;AU155,AQ155+AR155+AS155-AT155,0)+IF(BC155&lt;AU155,AY155+AZ155+BA155-BB155,0)+IF(BK155&lt;AU155,BG155+BH155+BI155-BJ155,0)+IF(BS155&lt;AU155,BO155+BP155+BQ155-BR155,0)+IF(CA155&lt;AU155,BW155+BX155+BY155-BZ155,0)+IF(CI155&lt;AU155,CE155+CF155+CG155-CH155,0))))))</f>
        <v>0</v>
      </c>
      <c r="AW155" s="3">
        <f>IF(Inputs!$B$27&lt;&gt;"Ready","PENDING INPUTS",MIN((AQ155+AR155+AS155),IF(D155&gt;C155,IF(D155=0,0,AT155*C155/D155),AT155+AV155)))</f>
        <v>0</v>
      </c>
      <c r="AX155" s="3">
        <f>IF(Inputs!$B$27&lt;&gt;"Ready","PENDING INPUTS",MAX(0,(AQ155+AR155+AS155)-AW155))</f>
        <v>0</v>
      </c>
      <c r="AY155" s="3">
        <f>IF(Inputs!$B$27&lt;&gt;"Ready","PENDING INPUTS",BF154)</f>
        <v>0</v>
      </c>
      <c r="AZ155" s="3">
        <f>IF(Inputs!$B$27&lt;&gt;"Ready","PENDING INPUTS",IF(A155&lt;=Inputs!$B$6,ROUND(AY155*Inputs!C19/12,2),0))</f>
        <v>0</v>
      </c>
      <c r="BA155" s="3">
        <f>IF(Inputs!$B$27&lt;&gt;"Ready","PENDING INPUTS",IF(AND(A155&lt;=Inputs!$B$6,AY155&gt;0),Inputs!G19,0))</f>
        <v>0</v>
      </c>
      <c r="BB155" s="3">
        <f>IF(Inputs!$B$27&lt;&gt;"Ready","PENDING INPUTS",IF(A155&gt;Inputs!$B$6,0,MIN((AY155+AZ155+BA155),IF(Inputs!H19=1,Inputs!D19,MAX(Inputs!F19,ROUND(AY155*Inputs!E19+AZ155+BA155,2))))))</f>
        <v>0</v>
      </c>
      <c r="BC155">
        <f>IF(Inputs!$B$27&lt;&gt;"Ready","PENDING INPUTS",IF(AY155&lt;=0,99,1+IF(AND(K155&gt;0,OR(K155&lt;AY155,AND(K155=AY155,0&lt;5))),1,0)+IF(AND(S155&gt;0,OR(S155&lt;AY155,AND(S155=AY155,1&lt;5))),1,0)+IF(AND(AA155&gt;0,OR(AA155&lt;AY155,AND(AA155=AY155,2&lt;5))),1,0)+IF(AND(AI155&gt;0,OR(AI155&lt;AY155,AND(AI155=AY155,3&lt;5))),1,0)+IF(AND(AQ155&gt;0,OR(AQ155&lt;AY155,AND(AQ155=AY155,4&lt;5))),1,0)+IF(AND(BG155&gt;0,OR(BG155&lt;AY155,AND(BG155=AY155,6&lt;5))),1,0)+IF(AND(BO155&gt;0,OR(BO155&lt;AY155,AND(BO155=AY155,7&lt;5))),1,0)+IF(AND(BW155&gt;0,OR(BW155&lt;AY155,AND(BW155=AY155,8&lt;5))),1,0)+IF(AND(CE155&gt;0,OR(CE155&lt;AY155,AND(CE155=AY155,9&lt;5))),1,0)))</f>
        <v>99</v>
      </c>
      <c r="BD155" s="3">
        <f>IF(Inputs!$B$27&lt;&gt;"Ready","PENDING INPUTS",IF(A155&gt;Inputs!$B$6,0,MIN(MAX(0,(AY155+AZ155+BA155)-BB155),MAX(0,C155-D155-(IF(O155&lt;BC155,K155+L155+M155-N155,0)+IF(W155&lt;BC155,S155+T155+U155-V155,0)+IF(AE155&lt;BC155,AA155+AB155+AC155-AD155,0)+IF(AM155&lt;BC155,AI155+AJ155+AK155-AL155,0)+IF(AU155&lt;BC155,AQ155+AR155+AS155-AT155,0)+IF(BC155&lt;BC155,AY155+AZ155+BA155-BB155,0)+IF(BK155&lt;BC155,BG155+BH155+BI155-BJ155,0)+IF(BS155&lt;BC155,BO155+BP155+BQ155-BR155,0)+IF(CA155&lt;BC155,BW155+BX155+BY155-BZ155,0)+IF(CI155&lt;BC155,CE155+CF155+CG155-CH155,0))))))</f>
        <v>0</v>
      </c>
      <c r="BE155" s="3">
        <f>IF(Inputs!$B$27&lt;&gt;"Ready","PENDING INPUTS",MIN((AY155+AZ155+BA155),IF(D155&gt;C155,IF(D155=0,0,BB155*C155/D155),BB155+BD155)))</f>
        <v>0</v>
      </c>
      <c r="BF155" s="3">
        <f>IF(Inputs!$B$27&lt;&gt;"Ready","PENDING INPUTS",MAX(0,(AY155+AZ155+BA155)-BE155))</f>
        <v>0</v>
      </c>
      <c r="BG155" s="3">
        <f>IF(Inputs!$B$27&lt;&gt;"Ready","PENDING INPUTS",BN154)</f>
        <v>0</v>
      </c>
      <c r="BH155" s="3">
        <f>IF(Inputs!$B$27&lt;&gt;"Ready","PENDING INPUTS",IF(A155&lt;=Inputs!$B$6,ROUND(BG155*Inputs!C20/12,2),0))</f>
        <v>0</v>
      </c>
      <c r="BI155" s="3">
        <f>IF(Inputs!$B$27&lt;&gt;"Ready","PENDING INPUTS",IF(AND(A155&lt;=Inputs!$B$6,BG155&gt;0),Inputs!G20,0))</f>
        <v>0</v>
      </c>
      <c r="BJ155" s="3">
        <f>IF(Inputs!$B$27&lt;&gt;"Ready","PENDING INPUTS",IF(A155&gt;Inputs!$B$6,0,MIN((BG155+BH155+BI155),IF(Inputs!H20=1,Inputs!D20,MAX(Inputs!F20,ROUND(BG155*Inputs!E20+BH155+BI155,2))))))</f>
        <v>0</v>
      </c>
      <c r="BK155">
        <f>IF(Inputs!$B$27&lt;&gt;"Ready","PENDING INPUTS",IF(BG155&lt;=0,99,1+IF(AND(K155&gt;0,OR(K155&lt;BG155,AND(K155=BG155,0&lt;6))),1,0)+IF(AND(S155&gt;0,OR(S155&lt;BG155,AND(S155=BG155,1&lt;6))),1,0)+IF(AND(AA155&gt;0,OR(AA155&lt;BG155,AND(AA155=BG155,2&lt;6))),1,0)+IF(AND(AI155&gt;0,OR(AI155&lt;BG155,AND(AI155=BG155,3&lt;6))),1,0)+IF(AND(AQ155&gt;0,OR(AQ155&lt;BG155,AND(AQ155=BG155,4&lt;6))),1,0)+IF(AND(AY155&gt;0,OR(AY155&lt;BG155,AND(AY155=BG155,5&lt;6))),1,0)+IF(AND(BO155&gt;0,OR(BO155&lt;BG155,AND(BO155=BG155,7&lt;6))),1,0)+IF(AND(BW155&gt;0,OR(BW155&lt;BG155,AND(BW155=BG155,8&lt;6))),1,0)+IF(AND(CE155&gt;0,OR(CE155&lt;BG155,AND(CE155=BG155,9&lt;6))),1,0)))</f>
        <v>99</v>
      </c>
      <c r="BL155" s="3">
        <f>IF(Inputs!$B$27&lt;&gt;"Ready","PENDING INPUTS",IF(A155&gt;Inputs!$B$6,0,MIN(MAX(0,(BG155+BH155+BI155)-BJ155),MAX(0,C155-D155-(IF(O155&lt;BK155,K155+L155+M155-N155,0)+IF(W155&lt;BK155,S155+T155+U155-V155,0)+IF(AE155&lt;BK155,AA155+AB155+AC155-AD155,0)+IF(AM155&lt;BK155,AI155+AJ155+AK155-AL155,0)+IF(AU155&lt;BK155,AQ155+AR155+AS155-AT155,0)+IF(BC155&lt;BK155,AY155+AZ155+BA155-BB155,0)+IF(BK155&lt;BK155,BG155+BH155+BI155-BJ155,0)+IF(BS155&lt;BK155,BO155+BP155+BQ155-BR155,0)+IF(CA155&lt;BK155,BW155+BX155+BY155-BZ155,0)+IF(CI155&lt;BK155,CE155+CF155+CG155-CH155,0))))))</f>
        <v>0</v>
      </c>
      <c r="BM155" s="3">
        <f>IF(Inputs!$B$27&lt;&gt;"Ready","PENDING INPUTS",MIN((BG155+BH155+BI155),IF(D155&gt;C155,IF(D155=0,0,BJ155*C155/D155),BJ155+BL155)))</f>
        <v>0</v>
      </c>
      <c r="BN155" s="3">
        <f>IF(Inputs!$B$27&lt;&gt;"Ready","PENDING INPUTS",MAX(0,(BG155+BH155+BI155)-BM155))</f>
        <v>0</v>
      </c>
      <c r="BO155" s="3">
        <f>IF(Inputs!$B$27&lt;&gt;"Ready","PENDING INPUTS",BV154)</f>
        <v>0</v>
      </c>
      <c r="BP155" s="3">
        <f>IF(Inputs!$B$27&lt;&gt;"Ready","PENDING INPUTS",IF(A155&lt;=Inputs!$B$6,ROUND(BO155*Inputs!C21/12,2),0))</f>
        <v>0</v>
      </c>
      <c r="BQ155" s="3">
        <f>IF(Inputs!$B$27&lt;&gt;"Ready","PENDING INPUTS",IF(AND(A155&lt;=Inputs!$B$6,BO155&gt;0),Inputs!G21,0))</f>
        <v>0</v>
      </c>
      <c r="BR155" s="3">
        <f>IF(Inputs!$B$27&lt;&gt;"Ready","PENDING INPUTS",IF(A155&gt;Inputs!$B$6,0,MIN((BO155+BP155+BQ155),IF(Inputs!H21=1,Inputs!D21,MAX(Inputs!F21,ROUND(BO155*Inputs!E21+BP155+BQ155,2))))))</f>
        <v>0</v>
      </c>
      <c r="BS155">
        <f>IF(Inputs!$B$27&lt;&gt;"Ready","PENDING INPUTS",IF(BO155&lt;=0,99,1+IF(AND(K155&gt;0,OR(K155&lt;BO155,AND(K155=BO155,0&lt;7))),1,0)+IF(AND(S155&gt;0,OR(S155&lt;BO155,AND(S155=BO155,1&lt;7))),1,0)+IF(AND(AA155&gt;0,OR(AA155&lt;BO155,AND(AA155=BO155,2&lt;7))),1,0)+IF(AND(AI155&gt;0,OR(AI155&lt;BO155,AND(AI155=BO155,3&lt;7))),1,0)+IF(AND(AQ155&gt;0,OR(AQ155&lt;BO155,AND(AQ155=BO155,4&lt;7))),1,0)+IF(AND(AY155&gt;0,OR(AY155&lt;BO155,AND(AY155=BO155,5&lt;7))),1,0)+IF(AND(BG155&gt;0,OR(BG155&lt;BO155,AND(BG155=BO155,6&lt;7))),1,0)+IF(AND(BW155&gt;0,OR(BW155&lt;BO155,AND(BW155=BO155,8&lt;7))),1,0)+IF(AND(CE155&gt;0,OR(CE155&lt;BO155,AND(CE155=BO155,9&lt;7))),1,0)))</f>
        <v>99</v>
      </c>
      <c r="BT155" s="3">
        <f>IF(Inputs!$B$27&lt;&gt;"Ready","PENDING INPUTS",IF(A155&gt;Inputs!$B$6,0,MIN(MAX(0,(BO155+BP155+BQ155)-BR155),MAX(0,C155-D155-(IF(O155&lt;BS155,K155+L155+M155-N155,0)+IF(W155&lt;BS155,S155+T155+U155-V155,0)+IF(AE155&lt;BS155,AA155+AB155+AC155-AD155,0)+IF(AM155&lt;BS155,AI155+AJ155+AK155-AL155,0)+IF(AU155&lt;BS155,AQ155+AR155+AS155-AT155,0)+IF(BC155&lt;BS155,AY155+AZ155+BA155-BB155,0)+IF(BK155&lt;BS155,BG155+BH155+BI155-BJ155,0)+IF(BS155&lt;BS155,BO155+BP155+BQ155-BR155,0)+IF(CA155&lt;BS155,BW155+BX155+BY155-BZ155,0)+IF(CI155&lt;BS155,CE155+CF155+CG155-CH155,0))))))</f>
        <v>0</v>
      </c>
      <c r="BU155" s="3">
        <f>IF(Inputs!$B$27&lt;&gt;"Ready","PENDING INPUTS",MIN((BO155+BP155+BQ155),IF(D155&gt;C155,IF(D155=0,0,BR155*C155/D155),BR155+BT155)))</f>
        <v>0</v>
      </c>
      <c r="BV155" s="3">
        <f>IF(Inputs!$B$27&lt;&gt;"Ready","PENDING INPUTS",MAX(0,(BO155+BP155+BQ155)-BU155))</f>
        <v>0</v>
      </c>
      <c r="BW155" s="3">
        <f>IF(Inputs!$B$27&lt;&gt;"Ready","PENDING INPUTS",CD154)</f>
        <v>0</v>
      </c>
      <c r="BX155" s="3">
        <f>IF(Inputs!$B$27&lt;&gt;"Ready","PENDING INPUTS",IF(A155&lt;=Inputs!$B$6,ROUND(BW155*Inputs!C22/12,2),0))</f>
        <v>0</v>
      </c>
      <c r="BY155" s="3">
        <f>IF(Inputs!$B$27&lt;&gt;"Ready","PENDING INPUTS",IF(AND(A155&lt;=Inputs!$B$6,BW155&gt;0),Inputs!G22,0))</f>
        <v>0</v>
      </c>
      <c r="BZ155" s="3">
        <f>IF(Inputs!$B$27&lt;&gt;"Ready","PENDING INPUTS",IF(A155&gt;Inputs!$B$6,0,MIN((BW155+BX155+BY155),IF(Inputs!H22=1,Inputs!D22,MAX(Inputs!F22,ROUND(BW155*Inputs!E22+BX155+BY155,2))))))</f>
        <v>0</v>
      </c>
      <c r="CA155">
        <f>IF(Inputs!$B$27&lt;&gt;"Ready","PENDING INPUTS",IF(BW155&lt;=0,99,1+IF(AND(K155&gt;0,OR(K155&lt;BW155,AND(K155=BW155,0&lt;8))),1,0)+IF(AND(S155&gt;0,OR(S155&lt;BW155,AND(S155=BW155,1&lt;8))),1,0)+IF(AND(AA155&gt;0,OR(AA155&lt;BW155,AND(AA155=BW155,2&lt;8))),1,0)+IF(AND(AI155&gt;0,OR(AI155&lt;BW155,AND(AI155=BW155,3&lt;8))),1,0)+IF(AND(AQ155&gt;0,OR(AQ155&lt;BW155,AND(AQ155=BW155,4&lt;8))),1,0)+IF(AND(AY155&gt;0,OR(AY155&lt;BW155,AND(AY155=BW155,5&lt;8))),1,0)+IF(AND(BG155&gt;0,OR(BG155&lt;BW155,AND(BG155=BW155,6&lt;8))),1,0)+IF(AND(BO155&gt;0,OR(BO155&lt;BW155,AND(BO155=BW155,7&lt;8))),1,0)+IF(AND(CE155&gt;0,OR(CE155&lt;BW155,AND(CE155=BW155,9&lt;8))),1,0)))</f>
        <v>99</v>
      </c>
      <c r="CB155" s="3">
        <f>IF(Inputs!$B$27&lt;&gt;"Ready","PENDING INPUTS",IF(A155&gt;Inputs!$B$6,0,MIN(MAX(0,(BW155+BX155+BY155)-BZ155),MAX(0,C155-D155-(IF(O155&lt;CA155,K155+L155+M155-N155,0)+IF(W155&lt;CA155,S155+T155+U155-V155,0)+IF(AE155&lt;CA155,AA155+AB155+AC155-AD155,0)+IF(AM155&lt;CA155,AI155+AJ155+AK155-AL155,0)+IF(AU155&lt;CA155,AQ155+AR155+AS155-AT155,0)+IF(BC155&lt;CA155,AY155+AZ155+BA155-BB155,0)+IF(BK155&lt;CA155,BG155+BH155+BI155-BJ155,0)+IF(BS155&lt;CA155,BO155+BP155+BQ155-BR155,0)+IF(CA155&lt;CA155,BW155+BX155+BY155-BZ155,0)+IF(CI155&lt;CA155,CE155+CF155+CG155-CH155,0))))))</f>
        <v>0</v>
      </c>
      <c r="CC155" s="3">
        <f>IF(Inputs!$B$27&lt;&gt;"Ready","PENDING INPUTS",MIN((BW155+BX155+BY155),IF(D155&gt;C155,IF(D155=0,0,BZ155*C155/D155),BZ155+CB155)))</f>
        <v>0</v>
      </c>
      <c r="CD155" s="3">
        <f>IF(Inputs!$B$27&lt;&gt;"Ready","PENDING INPUTS",MAX(0,(BW155+BX155+BY155)-CC155))</f>
        <v>0</v>
      </c>
      <c r="CE155" s="3">
        <f>IF(Inputs!$B$27&lt;&gt;"Ready","PENDING INPUTS",CL154)</f>
        <v>0</v>
      </c>
      <c r="CF155" s="3">
        <f>IF(Inputs!$B$27&lt;&gt;"Ready","PENDING INPUTS",IF(A155&lt;=Inputs!$B$6,ROUND(CE155*Inputs!C23/12,2),0))</f>
        <v>0</v>
      </c>
      <c r="CG155" s="3">
        <f>IF(Inputs!$B$27&lt;&gt;"Ready","PENDING INPUTS",IF(AND(A155&lt;=Inputs!$B$6,CE155&gt;0),Inputs!G23,0))</f>
        <v>0</v>
      </c>
      <c r="CH155" s="3">
        <f>IF(Inputs!$B$27&lt;&gt;"Ready","PENDING INPUTS",IF(A155&gt;Inputs!$B$6,0,MIN((CE155+CF155+CG155),IF(Inputs!H23=1,Inputs!D23,MAX(Inputs!F23,ROUND(CE155*Inputs!E23+CF155+CG155,2))))))</f>
        <v>0</v>
      </c>
      <c r="CI155">
        <f>IF(Inputs!$B$27&lt;&gt;"Ready","PENDING INPUTS",IF(CE155&lt;=0,99,1+IF(AND(K155&gt;0,OR(K155&lt;CE155,AND(K155=CE155,0&lt;9))),1,0)+IF(AND(S155&gt;0,OR(S155&lt;CE155,AND(S155=CE155,1&lt;9))),1,0)+IF(AND(AA155&gt;0,OR(AA155&lt;CE155,AND(AA155=CE155,2&lt;9))),1,0)+IF(AND(AI155&gt;0,OR(AI155&lt;CE155,AND(AI155=CE155,3&lt;9))),1,0)+IF(AND(AQ155&gt;0,OR(AQ155&lt;CE155,AND(AQ155=CE155,4&lt;9))),1,0)+IF(AND(AY155&gt;0,OR(AY155&lt;CE155,AND(AY155=CE155,5&lt;9))),1,0)+IF(AND(BG155&gt;0,OR(BG155&lt;CE155,AND(BG155=CE155,6&lt;9))),1,0)+IF(AND(BO155&gt;0,OR(BO155&lt;CE155,AND(BO155=CE155,7&lt;9))),1,0)+IF(AND(BW155&gt;0,OR(BW155&lt;CE155,AND(BW155=CE155,8&lt;9))),1,0)))</f>
        <v>99</v>
      </c>
      <c r="CJ155" s="3">
        <f>IF(Inputs!$B$27&lt;&gt;"Ready","PENDING INPUTS",IF(A155&gt;Inputs!$B$6,0,MIN(MAX(0,(CE155+CF155+CG155)-CH155),MAX(0,C155-D155-(IF(O155&lt;CI155,K155+L155+M155-N155,0)+IF(W155&lt;CI155,S155+T155+U155-V155,0)+IF(AE155&lt;CI155,AA155+AB155+AC155-AD155,0)+IF(AM155&lt;CI155,AI155+AJ155+AK155-AL155,0)+IF(AU155&lt;CI155,AQ155+AR155+AS155-AT155,0)+IF(BC155&lt;CI155,AY155+AZ155+BA155-BB155,0)+IF(BK155&lt;CI155,BG155+BH155+BI155-BJ155,0)+IF(BS155&lt;CI155,BO155+BP155+BQ155-BR155,0)+IF(CA155&lt;CI155,BW155+BX155+BY155-BZ155,0)+IF(CI155&lt;CI155,CE155+CF155+CG155-CH155,0))))))</f>
        <v>0</v>
      </c>
      <c r="CK155" s="3">
        <f>IF(Inputs!$B$27&lt;&gt;"Ready","PENDING INPUTS",MIN((CE155+CF155+CG155),IF(D155&gt;C155,IF(D155=0,0,CH155*C155/D155),CH155+CJ155)))</f>
        <v>0</v>
      </c>
      <c r="CL155" s="3">
        <f>IF(Inputs!$B$27&lt;&gt;"Ready","PENDING INPUTS",MAX(0,(CE155+CF155+CG155)-CK155))</f>
        <v>0</v>
      </c>
    </row>
    <row r="156" spans="1:90" ht="27.95" customHeight="1" x14ac:dyDescent="0.25">
      <c r="A156">
        <v>152</v>
      </c>
      <c r="B156" s="13">
        <f>IF(Inputs!$B$27&lt;&gt;"Ready","PENDING INPUTS",EDATE(Inputs!$B$5,A156-1))</f>
        <v>50891</v>
      </c>
      <c r="C156" s="3">
        <f>IF(Inputs!$B$27&lt;&gt;"Ready","PENDING INPUTS",IF(A156&lt;=Inputs!$B$6,MAX(0,Inputs!$B$4+IF(A156=Inputs!$B$7,Inputs!$B$8,0)+IF(A156=Inputs!$B$9,Inputs!$B$10,0)),0))</f>
        <v>0</v>
      </c>
      <c r="D156" s="3">
        <f>IF(Inputs!$B$27&lt;&gt;"Ready","PENDING INPUTS",SUM(N156,V156,AD156,AL156,AT156,BB156,BJ156,BR156,BZ156,CH156))</f>
        <v>0</v>
      </c>
      <c r="E156" s="3">
        <f>IF(Inputs!$B$27&lt;&gt;"Ready","PENDING INPUTS",MAX(0,D156-C156))</f>
        <v>0</v>
      </c>
      <c r="F156" s="3">
        <f>IF(Inputs!$B$27&lt;&gt;"Ready","PENDING INPUTS",SUM(Q156,Y156,AG156,AO156,AW156,BE156,BM156,BU156,CC156,CK156))</f>
        <v>0</v>
      </c>
      <c r="G156" s="3">
        <f>IF(Inputs!$B$27&lt;&gt;"Ready","PENDING INPUTS",SUM(L156,T156,AB156,AJ156,AR156,AZ156,BH156,BP156,BX156,CF156))</f>
        <v>0</v>
      </c>
      <c r="H156" s="3">
        <f>IF(Inputs!$B$27&lt;&gt;"Ready","PENDING INPUTS",SUM(M156,U156,AC156,AK156,AS156,BA156,BI156,BQ156,BY156,CG156))</f>
        <v>0</v>
      </c>
      <c r="I156" s="3">
        <f>IF(Inputs!$B$27&lt;&gt;"Ready","PENDING INPUTS",SUM(R156,Z156,AH156,AP156,AX156,BF156,BN156,BV156,CD156,CL156))</f>
        <v>0</v>
      </c>
      <c r="J156" t="str">
        <f>IF(Inputs!$B$27&lt;&gt;"Ready","PENDING INPUTS",IF(A156&gt;Inputs!$B$6,"Beyond horizon",IF(E156&gt;0.005,"MINIMUM SHORTFALL",IF(I156&lt;0.005,"Paid off","In progress"))))</f>
        <v>Beyond horizon</v>
      </c>
      <c r="K156" s="3">
        <f>IF(Inputs!$B$27&lt;&gt;"Ready","PENDING INPUTS",R155)</f>
        <v>0</v>
      </c>
      <c r="L156" s="3">
        <f>IF(Inputs!$B$27&lt;&gt;"Ready","PENDING INPUTS",IF(A156&lt;=Inputs!$B$6,ROUND(K156*Inputs!C14/12,2),0))</f>
        <v>0</v>
      </c>
      <c r="M156" s="3">
        <f>IF(Inputs!$B$27&lt;&gt;"Ready","PENDING INPUTS",IF(AND(A156&lt;=Inputs!$B$6,K156&gt;0),Inputs!G14,0))</f>
        <v>0</v>
      </c>
      <c r="N156" s="3">
        <f>IF(Inputs!$B$27&lt;&gt;"Ready","PENDING INPUTS",IF(A156&gt;Inputs!$B$6,0,MIN((K156+L156+M156),IF(Inputs!H14=1,Inputs!D14,MAX(Inputs!F14,ROUND(K156*Inputs!E14+L156+M156,2))))))</f>
        <v>0</v>
      </c>
      <c r="O156">
        <f>IF(Inputs!$B$27&lt;&gt;"Ready","PENDING INPUTS",IF(K156&lt;=0,99,1+IF(AND(S156&gt;0,OR(S156&lt;K156,AND(S156=K156,1&lt;0))),1,0)+IF(AND(AA156&gt;0,OR(AA156&lt;K156,AND(AA156=K156,2&lt;0))),1,0)+IF(AND(AI156&gt;0,OR(AI156&lt;K156,AND(AI156=K156,3&lt;0))),1,0)+IF(AND(AQ156&gt;0,OR(AQ156&lt;K156,AND(AQ156=K156,4&lt;0))),1,0)+IF(AND(AY156&gt;0,OR(AY156&lt;K156,AND(AY156=K156,5&lt;0))),1,0)+IF(AND(BG156&gt;0,OR(BG156&lt;K156,AND(BG156=K156,6&lt;0))),1,0)+IF(AND(BO156&gt;0,OR(BO156&lt;K156,AND(BO156=K156,7&lt;0))),1,0)+IF(AND(BW156&gt;0,OR(BW156&lt;K156,AND(BW156=K156,8&lt;0))),1,0)+IF(AND(CE156&gt;0,OR(CE156&lt;K156,AND(CE156=K156,9&lt;0))),1,0)))</f>
        <v>99</v>
      </c>
      <c r="P156" s="3">
        <f>IF(Inputs!$B$27&lt;&gt;"Ready","PENDING INPUTS",IF(A156&gt;Inputs!$B$6,0,MIN(MAX(0,(K156+L156+M156)-N156),MAX(0,C156-D156-(IF(O156&lt;O156,K156+L156+M156-N156,0)+IF(W156&lt;O156,S156+T156+U156-V156,0)+IF(AE156&lt;O156,AA156+AB156+AC156-AD156,0)+IF(AM156&lt;O156,AI156+AJ156+AK156-AL156,0)+IF(AU156&lt;O156,AQ156+AR156+AS156-AT156,0)+IF(BC156&lt;O156,AY156+AZ156+BA156-BB156,0)+IF(BK156&lt;O156,BG156+BH156+BI156-BJ156,0)+IF(BS156&lt;O156,BO156+BP156+BQ156-BR156,0)+IF(CA156&lt;O156,BW156+BX156+BY156-BZ156,0)+IF(CI156&lt;O156,CE156+CF156+CG156-CH156,0))))))</f>
        <v>0</v>
      </c>
      <c r="Q156" s="3">
        <f>IF(Inputs!$B$27&lt;&gt;"Ready","PENDING INPUTS",MIN((K156+L156+M156),IF(D156&gt;C156,IF(D156=0,0,N156*C156/D156),N156+P156)))</f>
        <v>0</v>
      </c>
      <c r="R156" s="3">
        <f>IF(Inputs!$B$27&lt;&gt;"Ready","PENDING INPUTS",MAX(0,(K156+L156+M156)-Q156))</f>
        <v>0</v>
      </c>
      <c r="S156" s="3">
        <f>IF(Inputs!$B$27&lt;&gt;"Ready","PENDING INPUTS",Z155)</f>
        <v>0</v>
      </c>
      <c r="T156" s="3">
        <f>IF(Inputs!$B$27&lt;&gt;"Ready","PENDING INPUTS",IF(A156&lt;=Inputs!$B$6,ROUND(S156*Inputs!C15/12,2),0))</f>
        <v>0</v>
      </c>
      <c r="U156" s="3">
        <f>IF(Inputs!$B$27&lt;&gt;"Ready","PENDING INPUTS",IF(AND(A156&lt;=Inputs!$B$6,S156&gt;0),Inputs!G15,0))</f>
        <v>0</v>
      </c>
      <c r="V156" s="3">
        <f>IF(Inputs!$B$27&lt;&gt;"Ready","PENDING INPUTS",IF(A156&gt;Inputs!$B$6,0,MIN((S156+T156+U156),IF(Inputs!H15=1,Inputs!D15,MAX(Inputs!F15,ROUND(S156*Inputs!E15+T156+U156,2))))))</f>
        <v>0</v>
      </c>
      <c r="W156">
        <f>IF(Inputs!$B$27&lt;&gt;"Ready","PENDING INPUTS",IF(S156&lt;=0,99,1+IF(AND(K156&gt;0,OR(K156&lt;S156,AND(K156=S156,0&lt;1))),1,0)+IF(AND(AA156&gt;0,OR(AA156&lt;S156,AND(AA156=S156,2&lt;1))),1,0)+IF(AND(AI156&gt;0,OR(AI156&lt;S156,AND(AI156=S156,3&lt;1))),1,0)+IF(AND(AQ156&gt;0,OR(AQ156&lt;S156,AND(AQ156=S156,4&lt;1))),1,0)+IF(AND(AY156&gt;0,OR(AY156&lt;S156,AND(AY156=S156,5&lt;1))),1,0)+IF(AND(BG156&gt;0,OR(BG156&lt;S156,AND(BG156=S156,6&lt;1))),1,0)+IF(AND(BO156&gt;0,OR(BO156&lt;S156,AND(BO156=S156,7&lt;1))),1,0)+IF(AND(BW156&gt;0,OR(BW156&lt;S156,AND(BW156=S156,8&lt;1))),1,0)+IF(AND(CE156&gt;0,OR(CE156&lt;S156,AND(CE156=S156,9&lt;1))),1,0)))</f>
        <v>99</v>
      </c>
      <c r="X156" s="3">
        <f>IF(Inputs!$B$27&lt;&gt;"Ready","PENDING INPUTS",IF(A156&gt;Inputs!$B$6,0,MIN(MAX(0,(S156+T156+U156)-V156),MAX(0,C156-D156-(IF(O156&lt;W156,K156+L156+M156-N156,0)+IF(W156&lt;W156,S156+T156+U156-V156,0)+IF(AE156&lt;W156,AA156+AB156+AC156-AD156,0)+IF(AM156&lt;W156,AI156+AJ156+AK156-AL156,0)+IF(AU156&lt;W156,AQ156+AR156+AS156-AT156,0)+IF(BC156&lt;W156,AY156+AZ156+BA156-BB156,0)+IF(BK156&lt;W156,BG156+BH156+BI156-BJ156,0)+IF(BS156&lt;W156,BO156+BP156+BQ156-BR156,0)+IF(CA156&lt;W156,BW156+BX156+BY156-BZ156,0)+IF(CI156&lt;W156,CE156+CF156+CG156-CH156,0))))))</f>
        <v>0</v>
      </c>
      <c r="Y156" s="3">
        <f>IF(Inputs!$B$27&lt;&gt;"Ready","PENDING INPUTS",MIN((S156+T156+U156),IF(D156&gt;C156,IF(D156=0,0,V156*C156/D156),V156+X156)))</f>
        <v>0</v>
      </c>
      <c r="Z156" s="3">
        <f>IF(Inputs!$B$27&lt;&gt;"Ready","PENDING INPUTS",MAX(0,(S156+T156+U156)-Y156))</f>
        <v>0</v>
      </c>
      <c r="AA156" s="3">
        <f>IF(Inputs!$B$27&lt;&gt;"Ready","PENDING INPUTS",AH155)</f>
        <v>0</v>
      </c>
      <c r="AB156" s="3">
        <f>IF(Inputs!$B$27&lt;&gt;"Ready","PENDING INPUTS",IF(A156&lt;=Inputs!$B$6,ROUND(AA156*Inputs!C16/12,2),0))</f>
        <v>0</v>
      </c>
      <c r="AC156" s="3">
        <f>IF(Inputs!$B$27&lt;&gt;"Ready","PENDING INPUTS",IF(AND(A156&lt;=Inputs!$B$6,AA156&gt;0),Inputs!G16,0))</f>
        <v>0</v>
      </c>
      <c r="AD156" s="3">
        <f>IF(Inputs!$B$27&lt;&gt;"Ready","PENDING INPUTS",IF(A156&gt;Inputs!$B$6,0,MIN((AA156+AB156+AC156),IF(Inputs!H16=1,Inputs!D16,MAX(Inputs!F16,ROUND(AA156*Inputs!E16+AB156+AC156,2))))))</f>
        <v>0</v>
      </c>
      <c r="AE156">
        <f>IF(Inputs!$B$27&lt;&gt;"Ready","PENDING INPUTS",IF(AA156&lt;=0,99,1+IF(AND(K156&gt;0,OR(K156&lt;AA156,AND(K156=AA156,0&lt;2))),1,0)+IF(AND(S156&gt;0,OR(S156&lt;AA156,AND(S156=AA156,1&lt;2))),1,0)+IF(AND(AI156&gt;0,OR(AI156&lt;AA156,AND(AI156=AA156,3&lt;2))),1,0)+IF(AND(AQ156&gt;0,OR(AQ156&lt;AA156,AND(AQ156=AA156,4&lt;2))),1,0)+IF(AND(AY156&gt;0,OR(AY156&lt;AA156,AND(AY156=AA156,5&lt;2))),1,0)+IF(AND(BG156&gt;0,OR(BG156&lt;AA156,AND(BG156=AA156,6&lt;2))),1,0)+IF(AND(BO156&gt;0,OR(BO156&lt;AA156,AND(BO156=AA156,7&lt;2))),1,0)+IF(AND(BW156&gt;0,OR(BW156&lt;AA156,AND(BW156=AA156,8&lt;2))),1,0)+IF(AND(CE156&gt;0,OR(CE156&lt;AA156,AND(CE156=AA156,9&lt;2))),1,0)))</f>
        <v>99</v>
      </c>
      <c r="AF156" s="3">
        <f>IF(Inputs!$B$27&lt;&gt;"Ready","PENDING INPUTS",IF(A156&gt;Inputs!$B$6,0,MIN(MAX(0,(AA156+AB156+AC156)-AD156),MAX(0,C156-D156-(IF(O156&lt;AE156,K156+L156+M156-N156,0)+IF(W156&lt;AE156,S156+T156+U156-V156,0)+IF(AE156&lt;AE156,AA156+AB156+AC156-AD156,0)+IF(AM156&lt;AE156,AI156+AJ156+AK156-AL156,0)+IF(AU156&lt;AE156,AQ156+AR156+AS156-AT156,0)+IF(BC156&lt;AE156,AY156+AZ156+BA156-BB156,0)+IF(BK156&lt;AE156,BG156+BH156+BI156-BJ156,0)+IF(BS156&lt;AE156,BO156+BP156+BQ156-BR156,0)+IF(CA156&lt;AE156,BW156+BX156+BY156-BZ156,0)+IF(CI156&lt;AE156,CE156+CF156+CG156-CH156,0))))))</f>
        <v>0</v>
      </c>
      <c r="AG156" s="3">
        <f>IF(Inputs!$B$27&lt;&gt;"Ready","PENDING INPUTS",MIN((AA156+AB156+AC156),IF(D156&gt;C156,IF(D156=0,0,AD156*C156/D156),AD156+AF156)))</f>
        <v>0</v>
      </c>
      <c r="AH156" s="3">
        <f>IF(Inputs!$B$27&lt;&gt;"Ready","PENDING INPUTS",MAX(0,(AA156+AB156+AC156)-AG156))</f>
        <v>0</v>
      </c>
      <c r="AI156" s="3">
        <f>IF(Inputs!$B$27&lt;&gt;"Ready","PENDING INPUTS",AP155)</f>
        <v>0</v>
      </c>
      <c r="AJ156" s="3">
        <f>IF(Inputs!$B$27&lt;&gt;"Ready","PENDING INPUTS",IF(A156&lt;=Inputs!$B$6,ROUND(AI156*Inputs!C17/12,2),0))</f>
        <v>0</v>
      </c>
      <c r="AK156" s="3">
        <f>IF(Inputs!$B$27&lt;&gt;"Ready","PENDING INPUTS",IF(AND(A156&lt;=Inputs!$B$6,AI156&gt;0),Inputs!G17,0))</f>
        <v>0</v>
      </c>
      <c r="AL156" s="3">
        <f>IF(Inputs!$B$27&lt;&gt;"Ready","PENDING INPUTS",IF(A156&gt;Inputs!$B$6,0,MIN((AI156+AJ156+AK156),IF(Inputs!H17=1,Inputs!D17,MAX(Inputs!F17,ROUND(AI156*Inputs!E17+AJ156+AK156,2))))))</f>
        <v>0</v>
      </c>
      <c r="AM156">
        <f>IF(Inputs!$B$27&lt;&gt;"Ready","PENDING INPUTS",IF(AI156&lt;=0,99,1+IF(AND(K156&gt;0,OR(K156&lt;AI156,AND(K156=AI156,0&lt;3))),1,0)+IF(AND(S156&gt;0,OR(S156&lt;AI156,AND(S156=AI156,1&lt;3))),1,0)+IF(AND(AA156&gt;0,OR(AA156&lt;AI156,AND(AA156=AI156,2&lt;3))),1,0)+IF(AND(AQ156&gt;0,OR(AQ156&lt;AI156,AND(AQ156=AI156,4&lt;3))),1,0)+IF(AND(AY156&gt;0,OR(AY156&lt;AI156,AND(AY156=AI156,5&lt;3))),1,0)+IF(AND(BG156&gt;0,OR(BG156&lt;AI156,AND(BG156=AI156,6&lt;3))),1,0)+IF(AND(BO156&gt;0,OR(BO156&lt;AI156,AND(BO156=AI156,7&lt;3))),1,0)+IF(AND(BW156&gt;0,OR(BW156&lt;AI156,AND(BW156=AI156,8&lt;3))),1,0)+IF(AND(CE156&gt;0,OR(CE156&lt;AI156,AND(CE156=AI156,9&lt;3))),1,0)))</f>
        <v>99</v>
      </c>
      <c r="AN156" s="3">
        <f>IF(Inputs!$B$27&lt;&gt;"Ready","PENDING INPUTS",IF(A156&gt;Inputs!$B$6,0,MIN(MAX(0,(AI156+AJ156+AK156)-AL156),MAX(0,C156-D156-(IF(O156&lt;AM156,K156+L156+M156-N156,0)+IF(W156&lt;AM156,S156+T156+U156-V156,0)+IF(AE156&lt;AM156,AA156+AB156+AC156-AD156,0)+IF(AM156&lt;AM156,AI156+AJ156+AK156-AL156,0)+IF(AU156&lt;AM156,AQ156+AR156+AS156-AT156,0)+IF(BC156&lt;AM156,AY156+AZ156+BA156-BB156,0)+IF(BK156&lt;AM156,BG156+BH156+BI156-BJ156,0)+IF(BS156&lt;AM156,BO156+BP156+BQ156-BR156,0)+IF(CA156&lt;AM156,BW156+BX156+BY156-BZ156,0)+IF(CI156&lt;AM156,CE156+CF156+CG156-CH156,0))))))</f>
        <v>0</v>
      </c>
      <c r="AO156" s="3">
        <f>IF(Inputs!$B$27&lt;&gt;"Ready","PENDING INPUTS",MIN((AI156+AJ156+AK156),IF(D156&gt;C156,IF(D156=0,0,AL156*C156/D156),AL156+AN156)))</f>
        <v>0</v>
      </c>
      <c r="AP156" s="3">
        <f>IF(Inputs!$B$27&lt;&gt;"Ready","PENDING INPUTS",MAX(0,(AI156+AJ156+AK156)-AO156))</f>
        <v>0</v>
      </c>
      <c r="AQ156" s="3">
        <f>IF(Inputs!$B$27&lt;&gt;"Ready","PENDING INPUTS",AX155)</f>
        <v>0</v>
      </c>
      <c r="AR156" s="3">
        <f>IF(Inputs!$B$27&lt;&gt;"Ready","PENDING INPUTS",IF(A156&lt;=Inputs!$B$6,ROUND(AQ156*Inputs!C18/12,2),0))</f>
        <v>0</v>
      </c>
      <c r="AS156" s="3">
        <f>IF(Inputs!$B$27&lt;&gt;"Ready","PENDING INPUTS",IF(AND(A156&lt;=Inputs!$B$6,AQ156&gt;0),Inputs!G18,0))</f>
        <v>0</v>
      </c>
      <c r="AT156" s="3">
        <f>IF(Inputs!$B$27&lt;&gt;"Ready","PENDING INPUTS",IF(A156&gt;Inputs!$B$6,0,MIN((AQ156+AR156+AS156),IF(Inputs!H18=1,Inputs!D18,MAX(Inputs!F18,ROUND(AQ156*Inputs!E18+AR156+AS156,2))))))</f>
        <v>0</v>
      </c>
      <c r="AU156">
        <f>IF(Inputs!$B$27&lt;&gt;"Ready","PENDING INPUTS",IF(AQ156&lt;=0,99,1+IF(AND(K156&gt;0,OR(K156&lt;AQ156,AND(K156=AQ156,0&lt;4))),1,0)+IF(AND(S156&gt;0,OR(S156&lt;AQ156,AND(S156=AQ156,1&lt;4))),1,0)+IF(AND(AA156&gt;0,OR(AA156&lt;AQ156,AND(AA156=AQ156,2&lt;4))),1,0)+IF(AND(AI156&gt;0,OR(AI156&lt;AQ156,AND(AI156=AQ156,3&lt;4))),1,0)+IF(AND(AY156&gt;0,OR(AY156&lt;AQ156,AND(AY156=AQ156,5&lt;4))),1,0)+IF(AND(BG156&gt;0,OR(BG156&lt;AQ156,AND(BG156=AQ156,6&lt;4))),1,0)+IF(AND(BO156&gt;0,OR(BO156&lt;AQ156,AND(BO156=AQ156,7&lt;4))),1,0)+IF(AND(BW156&gt;0,OR(BW156&lt;AQ156,AND(BW156=AQ156,8&lt;4))),1,0)+IF(AND(CE156&gt;0,OR(CE156&lt;AQ156,AND(CE156=AQ156,9&lt;4))),1,0)))</f>
        <v>99</v>
      </c>
      <c r="AV156" s="3">
        <f>IF(Inputs!$B$27&lt;&gt;"Ready","PENDING INPUTS",IF(A156&gt;Inputs!$B$6,0,MIN(MAX(0,(AQ156+AR156+AS156)-AT156),MAX(0,C156-D156-(IF(O156&lt;AU156,K156+L156+M156-N156,0)+IF(W156&lt;AU156,S156+T156+U156-V156,0)+IF(AE156&lt;AU156,AA156+AB156+AC156-AD156,0)+IF(AM156&lt;AU156,AI156+AJ156+AK156-AL156,0)+IF(AU156&lt;AU156,AQ156+AR156+AS156-AT156,0)+IF(BC156&lt;AU156,AY156+AZ156+BA156-BB156,0)+IF(BK156&lt;AU156,BG156+BH156+BI156-BJ156,0)+IF(BS156&lt;AU156,BO156+BP156+BQ156-BR156,0)+IF(CA156&lt;AU156,BW156+BX156+BY156-BZ156,0)+IF(CI156&lt;AU156,CE156+CF156+CG156-CH156,0))))))</f>
        <v>0</v>
      </c>
      <c r="AW156" s="3">
        <f>IF(Inputs!$B$27&lt;&gt;"Ready","PENDING INPUTS",MIN((AQ156+AR156+AS156),IF(D156&gt;C156,IF(D156=0,0,AT156*C156/D156),AT156+AV156)))</f>
        <v>0</v>
      </c>
      <c r="AX156" s="3">
        <f>IF(Inputs!$B$27&lt;&gt;"Ready","PENDING INPUTS",MAX(0,(AQ156+AR156+AS156)-AW156))</f>
        <v>0</v>
      </c>
      <c r="AY156" s="3">
        <f>IF(Inputs!$B$27&lt;&gt;"Ready","PENDING INPUTS",BF155)</f>
        <v>0</v>
      </c>
      <c r="AZ156" s="3">
        <f>IF(Inputs!$B$27&lt;&gt;"Ready","PENDING INPUTS",IF(A156&lt;=Inputs!$B$6,ROUND(AY156*Inputs!C19/12,2),0))</f>
        <v>0</v>
      </c>
      <c r="BA156" s="3">
        <f>IF(Inputs!$B$27&lt;&gt;"Ready","PENDING INPUTS",IF(AND(A156&lt;=Inputs!$B$6,AY156&gt;0),Inputs!G19,0))</f>
        <v>0</v>
      </c>
      <c r="BB156" s="3">
        <f>IF(Inputs!$B$27&lt;&gt;"Ready","PENDING INPUTS",IF(A156&gt;Inputs!$B$6,0,MIN((AY156+AZ156+BA156),IF(Inputs!H19=1,Inputs!D19,MAX(Inputs!F19,ROUND(AY156*Inputs!E19+AZ156+BA156,2))))))</f>
        <v>0</v>
      </c>
      <c r="BC156">
        <f>IF(Inputs!$B$27&lt;&gt;"Ready","PENDING INPUTS",IF(AY156&lt;=0,99,1+IF(AND(K156&gt;0,OR(K156&lt;AY156,AND(K156=AY156,0&lt;5))),1,0)+IF(AND(S156&gt;0,OR(S156&lt;AY156,AND(S156=AY156,1&lt;5))),1,0)+IF(AND(AA156&gt;0,OR(AA156&lt;AY156,AND(AA156=AY156,2&lt;5))),1,0)+IF(AND(AI156&gt;0,OR(AI156&lt;AY156,AND(AI156=AY156,3&lt;5))),1,0)+IF(AND(AQ156&gt;0,OR(AQ156&lt;AY156,AND(AQ156=AY156,4&lt;5))),1,0)+IF(AND(BG156&gt;0,OR(BG156&lt;AY156,AND(BG156=AY156,6&lt;5))),1,0)+IF(AND(BO156&gt;0,OR(BO156&lt;AY156,AND(BO156=AY156,7&lt;5))),1,0)+IF(AND(BW156&gt;0,OR(BW156&lt;AY156,AND(BW156=AY156,8&lt;5))),1,0)+IF(AND(CE156&gt;0,OR(CE156&lt;AY156,AND(CE156=AY156,9&lt;5))),1,0)))</f>
        <v>99</v>
      </c>
      <c r="BD156" s="3">
        <f>IF(Inputs!$B$27&lt;&gt;"Ready","PENDING INPUTS",IF(A156&gt;Inputs!$B$6,0,MIN(MAX(0,(AY156+AZ156+BA156)-BB156),MAX(0,C156-D156-(IF(O156&lt;BC156,K156+L156+M156-N156,0)+IF(W156&lt;BC156,S156+T156+U156-V156,0)+IF(AE156&lt;BC156,AA156+AB156+AC156-AD156,0)+IF(AM156&lt;BC156,AI156+AJ156+AK156-AL156,0)+IF(AU156&lt;BC156,AQ156+AR156+AS156-AT156,0)+IF(BC156&lt;BC156,AY156+AZ156+BA156-BB156,0)+IF(BK156&lt;BC156,BG156+BH156+BI156-BJ156,0)+IF(BS156&lt;BC156,BO156+BP156+BQ156-BR156,0)+IF(CA156&lt;BC156,BW156+BX156+BY156-BZ156,0)+IF(CI156&lt;BC156,CE156+CF156+CG156-CH156,0))))))</f>
        <v>0</v>
      </c>
      <c r="BE156" s="3">
        <f>IF(Inputs!$B$27&lt;&gt;"Ready","PENDING INPUTS",MIN((AY156+AZ156+BA156),IF(D156&gt;C156,IF(D156=0,0,BB156*C156/D156),BB156+BD156)))</f>
        <v>0</v>
      </c>
      <c r="BF156" s="3">
        <f>IF(Inputs!$B$27&lt;&gt;"Ready","PENDING INPUTS",MAX(0,(AY156+AZ156+BA156)-BE156))</f>
        <v>0</v>
      </c>
      <c r="BG156" s="3">
        <f>IF(Inputs!$B$27&lt;&gt;"Ready","PENDING INPUTS",BN155)</f>
        <v>0</v>
      </c>
      <c r="BH156" s="3">
        <f>IF(Inputs!$B$27&lt;&gt;"Ready","PENDING INPUTS",IF(A156&lt;=Inputs!$B$6,ROUND(BG156*Inputs!C20/12,2),0))</f>
        <v>0</v>
      </c>
      <c r="BI156" s="3">
        <f>IF(Inputs!$B$27&lt;&gt;"Ready","PENDING INPUTS",IF(AND(A156&lt;=Inputs!$B$6,BG156&gt;0),Inputs!G20,0))</f>
        <v>0</v>
      </c>
      <c r="BJ156" s="3">
        <f>IF(Inputs!$B$27&lt;&gt;"Ready","PENDING INPUTS",IF(A156&gt;Inputs!$B$6,0,MIN((BG156+BH156+BI156),IF(Inputs!H20=1,Inputs!D20,MAX(Inputs!F20,ROUND(BG156*Inputs!E20+BH156+BI156,2))))))</f>
        <v>0</v>
      </c>
      <c r="BK156">
        <f>IF(Inputs!$B$27&lt;&gt;"Ready","PENDING INPUTS",IF(BG156&lt;=0,99,1+IF(AND(K156&gt;0,OR(K156&lt;BG156,AND(K156=BG156,0&lt;6))),1,0)+IF(AND(S156&gt;0,OR(S156&lt;BG156,AND(S156=BG156,1&lt;6))),1,0)+IF(AND(AA156&gt;0,OR(AA156&lt;BG156,AND(AA156=BG156,2&lt;6))),1,0)+IF(AND(AI156&gt;0,OR(AI156&lt;BG156,AND(AI156=BG156,3&lt;6))),1,0)+IF(AND(AQ156&gt;0,OR(AQ156&lt;BG156,AND(AQ156=BG156,4&lt;6))),1,0)+IF(AND(AY156&gt;0,OR(AY156&lt;BG156,AND(AY156=BG156,5&lt;6))),1,0)+IF(AND(BO156&gt;0,OR(BO156&lt;BG156,AND(BO156=BG156,7&lt;6))),1,0)+IF(AND(BW156&gt;0,OR(BW156&lt;BG156,AND(BW156=BG156,8&lt;6))),1,0)+IF(AND(CE156&gt;0,OR(CE156&lt;BG156,AND(CE156=BG156,9&lt;6))),1,0)))</f>
        <v>99</v>
      </c>
      <c r="BL156" s="3">
        <f>IF(Inputs!$B$27&lt;&gt;"Ready","PENDING INPUTS",IF(A156&gt;Inputs!$B$6,0,MIN(MAX(0,(BG156+BH156+BI156)-BJ156),MAX(0,C156-D156-(IF(O156&lt;BK156,K156+L156+M156-N156,0)+IF(W156&lt;BK156,S156+T156+U156-V156,0)+IF(AE156&lt;BK156,AA156+AB156+AC156-AD156,0)+IF(AM156&lt;BK156,AI156+AJ156+AK156-AL156,0)+IF(AU156&lt;BK156,AQ156+AR156+AS156-AT156,0)+IF(BC156&lt;BK156,AY156+AZ156+BA156-BB156,0)+IF(BK156&lt;BK156,BG156+BH156+BI156-BJ156,0)+IF(BS156&lt;BK156,BO156+BP156+BQ156-BR156,0)+IF(CA156&lt;BK156,BW156+BX156+BY156-BZ156,0)+IF(CI156&lt;BK156,CE156+CF156+CG156-CH156,0))))))</f>
        <v>0</v>
      </c>
      <c r="BM156" s="3">
        <f>IF(Inputs!$B$27&lt;&gt;"Ready","PENDING INPUTS",MIN((BG156+BH156+BI156),IF(D156&gt;C156,IF(D156=0,0,BJ156*C156/D156),BJ156+BL156)))</f>
        <v>0</v>
      </c>
      <c r="BN156" s="3">
        <f>IF(Inputs!$B$27&lt;&gt;"Ready","PENDING INPUTS",MAX(0,(BG156+BH156+BI156)-BM156))</f>
        <v>0</v>
      </c>
      <c r="BO156" s="3">
        <f>IF(Inputs!$B$27&lt;&gt;"Ready","PENDING INPUTS",BV155)</f>
        <v>0</v>
      </c>
      <c r="BP156" s="3">
        <f>IF(Inputs!$B$27&lt;&gt;"Ready","PENDING INPUTS",IF(A156&lt;=Inputs!$B$6,ROUND(BO156*Inputs!C21/12,2),0))</f>
        <v>0</v>
      </c>
      <c r="BQ156" s="3">
        <f>IF(Inputs!$B$27&lt;&gt;"Ready","PENDING INPUTS",IF(AND(A156&lt;=Inputs!$B$6,BO156&gt;0),Inputs!G21,0))</f>
        <v>0</v>
      </c>
      <c r="BR156" s="3">
        <f>IF(Inputs!$B$27&lt;&gt;"Ready","PENDING INPUTS",IF(A156&gt;Inputs!$B$6,0,MIN((BO156+BP156+BQ156),IF(Inputs!H21=1,Inputs!D21,MAX(Inputs!F21,ROUND(BO156*Inputs!E21+BP156+BQ156,2))))))</f>
        <v>0</v>
      </c>
      <c r="BS156">
        <f>IF(Inputs!$B$27&lt;&gt;"Ready","PENDING INPUTS",IF(BO156&lt;=0,99,1+IF(AND(K156&gt;0,OR(K156&lt;BO156,AND(K156=BO156,0&lt;7))),1,0)+IF(AND(S156&gt;0,OR(S156&lt;BO156,AND(S156=BO156,1&lt;7))),1,0)+IF(AND(AA156&gt;0,OR(AA156&lt;BO156,AND(AA156=BO156,2&lt;7))),1,0)+IF(AND(AI156&gt;0,OR(AI156&lt;BO156,AND(AI156=BO156,3&lt;7))),1,0)+IF(AND(AQ156&gt;0,OR(AQ156&lt;BO156,AND(AQ156=BO156,4&lt;7))),1,0)+IF(AND(AY156&gt;0,OR(AY156&lt;BO156,AND(AY156=BO156,5&lt;7))),1,0)+IF(AND(BG156&gt;0,OR(BG156&lt;BO156,AND(BG156=BO156,6&lt;7))),1,0)+IF(AND(BW156&gt;0,OR(BW156&lt;BO156,AND(BW156=BO156,8&lt;7))),1,0)+IF(AND(CE156&gt;0,OR(CE156&lt;BO156,AND(CE156=BO156,9&lt;7))),1,0)))</f>
        <v>99</v>
      </c>
      <c r="BT156" s="3">
        <f>IF(Inputs!$B$27&lt;&gt;"Ready","PENDING INPUTS",IF(A156&gt;Inputs!$B$6,0,MIN(MAX(0,(BO156+BP156+BQ156)-BR156),MAX(0,C156-D156-(IF(O156&lt;BS156,K156+L156+M156-N156,0)+IF(W156&lt;BS156,S156+T156+U156-V156,0)+IF(AE156&lt;BS156,AA156+AB156+AC156-AD156,0)+IF(AM156&lt;BS156,AI156+AJ156+AK156-AL156,0)+IF(AU156&lt;BS156,AQ156+AR156+AS156-AT156,0)+IF(BC156&lt;BS156,AY156+AZ156+BA156-BB156,0)+IF(BK156&lt;BS156,BG156+BH156+BI156-BJ156,0)+IF(BS156&lt;BS156,BO156+BP156+BQ156-BR156,0)+IF(CA156&lt;BS156,BW156+BX156+BY156-BZ156,0)+IF(CI156&lt;BS156,CE156+CF156+CG156-CH156,0))))))</f>
        <v>0</v>
      </c>
      <c r="BU156" s="3">
        <f>IF(Inputs!$B$27&lt;&gt;"Ready","PENDING INPUTS",MIN((BO156+BP156+BQ156),IF(D156&gt;C156,IF(D156=0,0,BR156*C156/D156),BR156+BT156)))</f>
        <v>0</v>
      </c>
      <c r="BV156" s="3">
        <f>IF(Inputs!$B$27&lt;&gt;"Ready","PENDING INPUTS",MAX(0,(BO156+BP156+BQ156)-BU156))</f>
        <v>0</v>
      </c>
      <c r="BW156" s="3">
        <f>IF(Inputs!$B$27&lt;&gt;"Ready","PENDING INPUTS",CD155)</f>
        <v>0</v>
      </c>
      <c r="BX156" s="3">
        <f>IF(Inputs!$B$27&lt;&gt;"Ready","PENDING INPUTS",IF(A156&lt;=Inputs!$B$6,ROUND(BW156*Inputs!C22/12,2),0))</f>
        <v>0</v>
      </c>
      <c r="BY156" s="3">
        <f>IF(Inputs!$B$27&lt;&gt;"Ready","PENDING INPUTS",IF(AND(A156&lt;=Inputs!$B$6,BW156&gt;0),Inputs!G22,0))</f>
        <v>0</v>
      </c>
      <c r="BZ156" s="3">
        <f>IF(Inputs!$B$27&lt;&gt;"Ready","PENDING INPUTS",IF(A156&gt;Inputs!$B$6,0,MIN((BW156+BX156+BY156),IF(Inputs!H22=1,Inputs!D22,MAX(Inputs!F22,ROUND(BW156*Inputs!E22+BX156+BY156,2))))))</f>
        <v>0</v>
      </c>
      <c r="CA156">
        <f>IF(Inputs!$B$27&lt;&gt;"Ready","PENDING INPUTS",IF(BW156&lt;=0,99,1+IF(AND(K156&gt;0,OR(K156&lt;BW156,AND(K156=BW156,0&lt;8))),1,0)+IF(AND(S156&gt;0,OR(S156&lt;BW156,AND(S156=BW156,1&lt;8))),1,0)+IF(AND(AA156&gt;0,OR(AA156&lt;BW156,AND(AA156=BW156,2&lt;8))),1,0)+IF(AND(AI156&gt;0,OR(AI156&lt;BW156,AND(AI156=BW156,3&lt;8))),1,0)+IF(AND(AQ156&gt;0,OR(AQ156&lt;BW156,AND(AQ156=BW156,4&lt;8))),1,0)+IF(AND(AY156&gt;0,OR(AY156&lt;BW156,AND(AY156=BW156,5&lt;8))),1,0)+IF(AND(BG156&gt;0,OR(BG156&lt;BW156,AND(BG156=BW156,6&lt;8))),1,0)+IF(AND(BO156&gt;0,OR(BO156&lt;BW156,AND(BO156=BW156,7&lt;8))),1,0)+IF(AND(CE156&gt;0,OR(CE156&lt;BW156,AND(CE156=BW156,9&lt;8))),1,0)))</f>
        <v>99</v>
      </c>
      <c r="CB156" s="3">
        <f>IF(Inputs!$B$27&lt;&gt;"Ready","PENDING INPUTS",IF(A156&gt;Inputs!$B$6,0,MIN(MAX(0,(BW156+BX156+BY156)-BZ156),MAX(0,C156-D156-(IF(O156&lt;CA156,K156+L156+M156-N156,0)+IF(W156&lt;CA156,S156+T156+U156-V156,0)+IF(AE156&lt;CA156,AA156+AB156+AC156-AD156,0)+IF(AM156&lt;CA156,AI156+AJ156+AK156-AL156,0)+IF(AU156&lt;CA156,AQ156+AR156+AS156-AT156,0)+IF(BC156&lt;CA156,AY156+AZ156+BA156-BB156,0)+IF(BK156&lt;CA156,BG156+BH156+BI156-BJ156,0)+IF(BS156&lt;CA156,BO156+BP156+BQ156-BR156,0)+IF(CA156&lt;CA156,BW156+BX156+BY156-BZ156,0)+IF(CI156&lt;CA156,CE156+CF156+CG156-CH156,0))))))</f>
        <v>0</v>
      </c>
      <c r="CC156" s="3">
        <f>IF(Inputs!$B$27&lt;&gt;"Ready","PENDING INPUTS",MIN((BW156+BX156+BY156),IF(D156&gt;C156,IF(D156=0,0,BZ156*C156/D156),BZ156+CB156)))</f>
        <v>0</v>
      </c>
      <c r="CD156" s="3">
        <f>IF(Inputs!$B$27&lt;&gt;"Ready","PENDING INPUTS",MAX(0,(BW156+BX156+BY156)-CC156))</f>
        <v>0</v>
      </c>
      <c r="CE156" s="3">
        <f>IF(Inputs!$B$27&lt;&gt;"Ready","PENDING INPUTS",CL155)</f>
        <v>0</v>
      </c>
      <c r="CF156" s="3">
        <f>IF(Inputs!$B$27&lt;&gt;"Ready","PENDING INPUTS",IF(A156&lt;=Inputs!$B$6,ROUND(CE156*Inputs!C23/12,2),0))</f>
        <v>0</v>
      </c>
      <c r="CG156" s="3">
        <f>IF(Inputs!$B$27&lt;&gt;"Ready","PENDING INPUTS",IF(AND(A156&lt;=Inputs!$B$6,CE156&gt;0),Inputs!G23,0))</f>
        <v>0</v>
      </c>
      <c r="CH156" s="3">
        <f>IF(Inputs!$B$27&lt;&gt;"Ready","PENDING INPUTS",IF(A156&gt;Inputs!$B$6,0,MIN((CE156+CF156+CG156),IF(Inputs!H23=1,Inputs!D23,MAX(Inputs!F23,ROUND(CE156*Inputs!E23+CF156+CG156,2))))))</f>
        <v>0</v>
      </c>
      <c r="CI156">
        <f>IF(Inputs!$B$27&lt;&gt;"Ready","PENDING INPUTS",IF(CE156&lt;=0,99,1+IF(AND(K156&gt;0,OR(K156&lt;CE156,AND(K156=CE156,0&lt;9))),1,0)+IF(AND(S156&gt;0,OR(S156&lt;CE156,AND(S156=CE156,1&lt;9))),1,0)+IF(AND(AA156&gt;0,OR(AA156&lt;CE156,AND(AA156=CE156,2&lt;9))),1,0)+IF(AND(AI156&gt;0,OR(AI156&lt;CE156,AND(AI156=CE156,3&lt;9))),1,0)+IF(AND(AQ156&gt;0,OR(AQ156&lt;CE156,AND(AQ156=CE156,4&lt;9))),1,0)+IF(AND(AY156&gt;0,OR(AY156&lt;CE156,AND(AY156=CE156,5&lt;9))),1,0)+IF(AND(BG156&gt;0,OR(BG156&lt;CE156,AND(BG156=CE156,6&lt;9))),1,0)+IF(AND(BO156&gt;0,OR(BO156&lt;CE156,AND(BO156=CE156,7&lt;9))),1,0)+IF(AND(BW156&gt;0,OR(BW156&lt;CE156,AND(BW156=CE156,8&lt;9))),1,0)))</f>
        <v>99</v>
      </c>
      <c r="CJ156" s="3">
        <f>IF(Inputs!$B$27&lt;&gt;"Ready","PENDING INPUTS",IF(A156&gt;Inputs!$B$6,0,MIN(MAX(0,(CE156+CF156+CG156)-CH156),MAX(0,C156-D156-(IF(O156&lt;CI156,K156+L156+M156-N156,0)+IF(W156&lt;CI156,S156+T156+U156-V156,0)+IF(AE156&lt;CI156,AA156+AB156+AC156-AD156,0)+IF(AM156&lt;CI156,AI156+AJ156+AK156-AL156,0)+IF(AU156&lt;CI156,AQ156+AR156+AS156-AT156,0)+IF(BC156&lt;CI156,AY156+AZ156+BA156-BB156,0)+IF(BK156&lt;CI156,BG156+BH156+BI156-BJ156,0)+IF(BS156&lt;CI156,BO156+BP156+BQ156-BR156,0)+IF(CA156&lt;CI156,BW156+BX156+BY156-BZ156,0)+IF(CI156&lt;CI156,CE156+CF156+CG156-CH156,0))))))</f>
        <v>0</v>
      </c>
      <c r="CK156" s="3">
        <f>IF(Inputs!$B$27&lt;&gt;"Ready","PENDING INPUTS",MIN((CE156+CF156+CG156),IF(D156&gt;C156,IF(D156=0,0,CH156*C156/D156),CH156+CJ156)))</f>
        <v>0</v>
      </c>
      <c r="CL156" s="3">
        <f>IF(Inputs!$B$27&lt;&gt;"Ready","PENDING INPUTS",MAX(0,(CE156+CF156+CG156)-CK156))</f>
        <v>0</v>
      </c>
    </row>
    <row r="157" spans="1:90" ht="27.95" customHeight="1" x14ac:dyDescent="0.25">
      <c r="A157">
        <v>153</v>
      </c>
      <c r="B157" s="13">
        <f>IF(Inputs!$B$27&lt;&gt;"Ready","PENDING INPUTS",EDATE(Inputs!$B$5,A157-1))</f>
        <v>50922</v>
      </c>
      <c r="C157" s="3">
        <f>IF(Inputs!$B$27&lt;&gt;"Ready","PENDING INPUTS",IF(A157&lt;=Inputs!$B$6,MAX(0,Inputs!$B$4+IF(A157=Inputs!$B$7,Inputs!$B$8,0)+IF(A157=Inputs!$B$9,Inputs!$B$10,0)),0))</f>
        <v>0</v>
      </c>
      <c r="D157" s="3">
        <f>IF(Inputs!$B$27&lt;&gt;"Ready","PENDING INPUTS",SUM(N157,V157,AD157,AL157,AT157,BB157,BJ157,BR157,BZ157,CH157))</f>
        <v>0</v>
      </c>
      <c r="E157" s="3">
        <f>IF(Inputs!$B$27&lt;&gt;"Ready","PENDING INPUTS",MAX(0,D157-C157))</f>
        <v>0</v>
      </c>
      <c r="F157" s="3">
        <f>IF(Inputs!$B$27&lt;&gt;"Ready","PENDING INPUTS",SUM(Q157,Y157,AG157,AO157,AW157,BE157,BM157,BU157,CC157,CK157))</f>
        <v>0</v>
      </c>
      <c r="G157" s="3">
        <f>IF(Inputs!$B$27&lt;&gt;"Ready","PENDING INPUTS",SUM(L157,T157,AB157,AJ157,AR157,AZ157,BH157,BP157,BX157,CF157))</f>
        <v>0</v>
      </c>
      <c r="H157" s="3">
        <f>IF(Inputs!$B$27&lt;&gt;"Ready","PENDING INPUTS",SUM(M157,U157,AC157,AK157,AS157,BA157,BI157,BQ157,BY157,CG157))</f>
        <v>0</v>
      </c>
      <c r="I157" s="3">
        <f>IF(Inputs!$B$27&lt;&gt;"Ready","PENDING INPUTS",SUM(R157,Z157,AH157,AP157,AX157,BF157,BN157,BV157,CD157,CL157))</f>
        <v>0</v>
      </c>
      <c r="J157" t="str">
        <f>IF(Inputs!$B$27&lt;&gt;"Ready","PENDING INPUTS",IF(A157&gt;Inputs!$B$6,"Beyond horizon",IF(E157&gt;0.005,"MINIMUM SHORTFALL",IF(I157&lt;0.005,"Paid off","In progress"))))</f>
        <v>Beyond horizon</v>
      </c>
      <c r="K157" s="3">
        <f>IF(Inputs!$B$27&lt;&gt;"Ready","PENDING INPUTS",R156)</f>
        <v>0</v>
      </c>
      <c r="L157" s="3">
        <f>IF(Inputs!$B$27&lt;&gt;"Ready","PENDING INPUTS",IF(A157&lt;=Inputs!$B$6,ROUND(K157*Inputs!C14/12,2),0))</f>
        <v>0</v>
      </c>
      <c r="M157" s="3">
        <f>IF(Inputs!$B$27&lt;&gt;"Ready","PENDING INPUTS",IF(AND(A157&lt;=Inputs!$B$6,K157&gt;0),Inputs!G14,0))</f>
        <v>0</v>
      </c>
      <c r="N157" s="3">
        <f>IF(Inputs!$B$27&lt;&gt;"Ready","PENDING INPUTS",IF(A157&gt;Inputs!$B$6,0,MIN((K157+L157+M157),IF(Inputs!H14=1,Inputs!D14,MAX(Inputs!F14,ROUND(K157*Inputs!E14+L157+M157,2))))))</f>
        <v>0</v>
      </c>
      <c r="O157">
        <f>IF(Inputs!$B$27&lt;&gt;"Ready","PENDING INPUTS",IF(K157&lt;=0,99,1+IF(AND(S157&gt;0,OR(S157&lt;K157,AND(S157=K157,1&lt;0))),1,0)+IF(AND(AA157&gt;0,OR(AA157&lt;K157,AND(AA157=K157,2&lt;0))),1,0)+IF(AND(AI157&gt;0,OR(AI157&lt;K157,AND(AI157=K157,3&lt;0))),1,0)+IF(AND(AQ157&gt;0,OR(AQ157&lt;K157,AND(AQ157=K157,4&lt;0))),1,0)+IF(AND(AY157&gt;0,OR(AY157&lt;K157,AND(AY157=K157,5&lt;0))),1,0)+IF(AND(BG157&gt;0,OR(BG157&lt;K157,AND(BG157=K157,6&lt;0))),1,0)+IF(AND(BO157&gt;0,OR(BO157&lt;K157,AND(BO157=K157,7&lt;0))),1,0)+IF(AND(BW157&gt;0,OR(BW157&lt;K157,AND(BW157=K157,8&lt;0))),1,0)+IF(AND(CE157&gt;0,OR(CE157&lt;K157,AND(CE157=K157,9&lt;0))),1,0)))</f>
        <v>99</v>
      </c>
      <c r="P157" s="3">
        <f>IF(Inputs!$B$27&lt;&gt;"Ready","PENDING INPUTS",IF(A157&gt;Inputs!$B$6,0,MIN(MAX(0,(K157+L157+M157)-N157),MAX(0,C157-D157-(IF(O157&lt;O157,K157+L157+M157-N157,0)+IF(W157&lt;O157,S157+T157+U157-V157,0)+IF(AE157&lt;O157,AA157+AB157+AC157-AD157,0)+IF(AM157&lt;O157,AI157+AJ157+AK157-AL157,0)+IF(AU157&lt;O157,AQ157+AR157+AS157-AT157,0)+IF(BC157&lt;O157,AY157+AZ157+BA157-BB157,0)+IF(BK157&lt;O157,BG157+BH157+BI157-BJ157,0)+IF(BS157&lt;O157,BO157+BP157+BQ157-BR157,0)+IF(CA157&lt;O157,BW157+BX157+BY157-BZ157,0)+IF(CI157&lt;O157,CE157+CF157+CG157-CH157,0))))))</f>
        <v>0</v>
      </c>
      <c r="Q157" s="3">
        <f>IF(Inputs!$B$27&lt;&gt;"Ready","PENDING INPUTS",MIN((K157+L157+M157),IF(D157&gt;C157,IF(D157=0,0,N157*C157/D157),N157+P157)))</f>
        <v>0</v>
      </c>
      <c r="R157" s="3">
        <f>IF(Inputs!$B$27&lt;&gt;"Ready","PENDING INPUTS",MAX(0,(K157+L157+M157)-Q157))</f>
        <v>0</v>
      </c>
      <c r="S157" s="3">
        <f>IF(Inputs!$B$27&lt;&gt;"Ready","PENDING INPUTS",Z156)</f>
        <v>0</v>
      </c>
      <c r="T157" s="3">
        <f>IF(Inputs!$B$27&lt;&gt;"Ready","PENDING INPUTS",IF(A157&lt;=Inputs!$B$6,ROUND(S157*Inputs!C15/12,2),0))</f>
        <v>0</v>
      </c>
      <c r="U157" s="3">
        <f>IF(Inputs!$B$27&lt;&gt;"Ready","PENDING INPUTS",IF(AND(A157&lt;=Inputs!$B$6,S157&gt;0),Inputs!G15,0))</f>
        <v>0</v>
      </c>
      <c r="V157" s="3">
        <f>IF(Inputs!$B$27&lt;&gt;"Ready","PENDING INPUTS",IF(A157&gt;Inputs!$B$6,0,MIN((S157+T157+U157),IF(Inputs!H15=1,Inputs!D15,MAX(Inputs!F15,ROUND(S157*Inputs!E15+T157+U157,2))))))</f>
        <v>0</v>
      </c>
      <c r="W157">
        <f>IF(Inputs!$B$27&lt;&gt;"Ready","PENDING INPUTS",IF(S157&lt;=0,99,1+IF(AND(K157&gt;0,OR(K157&lt;S157,AND(K157=S157,0&lt;1))),1,0)+IF(AND(AA157&gt;0,OR(AA157&lt;S157,AND(AA157=S157,2&lt;1))),1,0)+IF(AND(AI157&gt;0,OR(AI157&lt;S157,AND(AI157=S157,3&lt;1))),1,0)+IF(AND(AQ157&gt;0,OR(AQ157&lt;S157,AND(AQ157=S157,4&lt;1))),1,0)+IF(AND(AY157&gt;0,OR(AY157&lt;S157,AND(AY157=S157,5&lt;1))),1,0)+IF(AND(BG157&gt;0,OR(BG157&lt;S157,AND(BG157=S157,6&lt;1))),1,0)+IF(AND(BO157&gt;0,OR(BO157&lt;S157,AND(BO157=S157,7&lt;1))),1,0)+IF(AND(BW157&gt;0,OR(BW157&lt;S157,AND(BW157=S157,8&lt;1))),1,0)+IF(AND(CE157&gt;0,OR(CE157&lt;S157,AND(CE157=S157,9&lt;1))),1,0)))</f>
        <v>99</v>
      </c>
      <c r="X157" s="3">
        <f>IF(Inputs!$B$27&lt;&gt;"Ready","PENDING INPUTS",IF(A157&gt;Inputs!$B$6,0,MIN(MAX(0,(S157+T157+U157)-V157),MAX(0,C157-D157-(IF(O157&lt;W157,K157+L157+M157-N157,0)+IF(W157&lt;W157,S157+T157+U157-V157,0)+IF(AE157&lt;W157,AA157+AB157+AC157-AD157,0)+IF(AM157&lt;W157,AI157+AJ157+AK157-AL157,0)+IF(AU157&lt;W157,AQ157+AR157+AS157-AT157,0)+IF(BC157&lt;W157,AY157+AZ157+BA157-BB157,0)+IF(BK157&lt;W157,BG157+BH157+BI157-BJ157,0)+IF(BS157&lt;W157,BO157+BP157+BQ157-BR157,0)+IF(CA157&lt;W157,BW157+BX157+BY157-BZ157,0)+IF(CI157&lt;W157,CE157+CF157+CG157-CH157,0))))))</f>
        <v>0</v>
      </c>
      <c r="Y157" s="3">
        <f>IF(Inputs!$B$27&lt;&gt;"Ready","PENDING INPUTS",MIN((S157+T157+U157),IF(D157&gt;C157,IF(D157=0,0,V157*C157/D157),V157+X157)))</f>
        <v>0</v>
      </c>
      <c r="Z157" s="3">
        <f>IF(Inputs!$B$27&lt;&gt;"Ready","PENDING INPUTS",MAX(0,(S157+T157+U157)-Y157))</f>
        <v>0</v>
      </c>
      <c r="AA157" s="3">
        <f>IF(Inputs!$B$27&lt;&gt;"Ready","PENDING INPUTS",AH156)</f>
        <v>0</v>
      </c>
      <c r="AB157" s="3">
        <f>IF(Inputs!$B$27&lt;&gt;"Ready","PENDING INPUTS",IF(A157&lt;=Inputs!$B$6,ROUND(AA157*Inputs!C16/12,2),0))</f>
        <v>0</v>
      </c>
      <c r="AC157" s="3">
        <f>IF(Inputs!$B$27&lt;&gt;"Ready","PENDING INPUTS",IF(AND(A157&lt;=Inputs!$B$6,AA157&gt;0),Inputs!G16,0))</f>
        <v>0</v>
      </c>
      <c r="AD157" s="3">
        <f>IF(Inputs!$B$27&lt;&gt;"Ready","PENDING INPUTS",IF(A157&gt;Inputs!$B$6,0,MIN((AA157+AB157+AC157),IF(Inputs!H16=1,Inputs!D16,MAX(Inputs!F16,ROUND(AA157*Inputs!E16+AB157+AC157,2))))))</f>
        <v>0</v>
      </c>
      <c r="AE157">
        <f>IF(Inputs!$B$27&lt;&gt;"Ready","PENDING INPUTS",IF(AA157&lt;=0,99,1+IF(AND(K157&gt;0,OR(K157&lt;AA157,AND(K157=AA157,0&lt;2))),1,0)+IF(AND(S157&gt;0,OR(S157&lt;AA157,AND(S157=AA157,1&lt;2))),1,0)+IF(AND(AI157&gt;0,OR(AI157&lt;AA157,AND(AI157=AA157,3&lt;2))),1,0)+IF(AND(AQ157&gt;0,OR(AQ157&lt;AA157,AND(AQ157=AA157,4&lt;2))),1,0)+IF(AND(AY157&gt;0,OR(AY157&lt;AA157,AND(AY157=AA157,5&lt;2))),1,0)+IF(AND(BG157&gt;0,OR(BG157&lt;AA157,AND(BG157=AA157,6&lt;2))),1,0)+IF(AND(BO157&gt;0,OR(BO157&lt;AA157,AND(BO157=AA157,7&lt;2))),1,0)+IF(AND(BW157&gt;0,OR(BW157&lt;AA157,AND(BW157=AA157,8&lt;2))),1,0)+IF(AND(CE157&gt;0,OR(CE157&lt;AA157,AND(CE157=AA157,9&lt;2))),1,0)))</f>
        <v>99</v>
      </c>
      <c r="AF157" s="3">
        <f>IF(Inputs!$B$27&lt;&gt;"Ready","PENDING INPUTS",IF(A157&gt;Inputs!$B$6,0,MIN(MAX(0,(AA157+AB157+AC157)-AD157),MAX(0,C157-D157-(IF(O157&lt;AE157,K157+L157+M157-N157,0)+IF(W157&lt;AE157,S157+T157+U157-V157,0)+IF(AE157&lt;AE157,AA157+AB157+AC157-AD157,0)+IF(AM157&lt;AE157,AI157+AJ157+AK157-AL157,0)+IF(AU157&lt;AE157,AQ157+AR157+AS157-AT157,0)+IF(BC157&lt;AE157,AY157+AZ157+BA157-BB157,0)+IF(BK157&lt;AE157,BG157+BH157+BI157-BJ157,0)+IF(BS157&lt;AE157,BO157+BP157+BQ157-BR157,0)+IF(CA157&lt;AE157,BW157+BX157+BY157-BZ157,0)+IF(CI157&lt;AE157,CE157+CF157+CG157-CH157,0))))))</f>
        <v>0</v>
      </c>
      <c r="AG157" s="3">
        <f>IF(Inputs!$B$27&lt;&gt;"Ready","PENDING INPUTS",MIN((AA157+AB157+AC157),IF(D157&gt;C157,IF(D157=0,0,AD157*C157/D157),AD157+AF157)))</f>
        <v>0</v>
      </c>
      <c r="AH157" s="3">
        <f>IF(Inputs!$B$27&lt;&gt;"Ready","PENDING INPUTS",MAX(0,(AA157+AB157+AC157)-AG157))</f>
        <v>0</v>
      </c>
      <c r="AI157" s="3">
        <f>IF(Inputs!$B$27&lt;&gt;"Ready","PENDING INPUTS",AP156)</f>
        <v>0</v>
      </c>
      <c r="AJ157" s="3">
        <f>IF(Inputs!$B$27&lt;&gt;"Ready","PENDING INPUTS",IF(A157&lt;=Inputs!$B$6,ROUND(AI157*Inputs!C17/12,2),0))</f>
        <v>0</v>
      </c>
      <c r="AK157" s="3">
        <f>IF(Inputs!$B$27&lt;&gt;"Ready","PENDING INPUTS",IF(AND(A157&lt;=Inputs!$B$6,AI157&gt;0),Inputs!G17,0))</f>
        <v>0</v>
      </c>
      <c r="AL157" s="3">
        <f>IF(Inputs!$B$27&lt;&gt;"Ready","PENDING INPUTS",IF(A157&gt;Inputs!$B$6,0,MIN((AI157+AJ157+AK157),IF(Inputs!H17=1,Inputs!D17,MAX(Inputs!F17,ROUND(AI157*Inputs!E17+AJ157+AK157,2))))))</f>
        <v>0</v>
      </c>
      <c r="AM157">
        <f>IF(Inputs!$B$27&lt;&gt;"Ready","PENDING INPUTS",IF(AI157&lt;=0,99,1+IF(AND(K157&gt;0,OR(K157&lt;AI157,AND(K157=AI157,0&lt;3))),1,0)+IF(AND(S157&gt;0,OR(S157&lt;AI157,AND(S157=AI157,1&lt;3))),1,0)+IF(AND(AA157&gt;0,OR(AA157&lt;AI157,AND(AA157=AI157,2&lt;3))),1,0)+IF(AND(AQ157&gt;0,OR(AQ157&lt;AI157,AND(AQ157=AI157,4&lt;3))),1,0)+IF(AND(AY157&gt;0,OR(AY157&lt;AI157,AND(AY157=AI157,5&lt;3))),1,0)+IF(AND(BG157&gt;0,OR(BG157&lt;AI157,AND(BG157=AI157,6&lt;3))),1,0)+IF(AND(BO157&gt;0,OR(BO157&lt;AI157,AND(BO157=AI157,7&lt;3))),1,0)+IF(AND(BW157&gt;0,OR(BW157&lt;AI157,AND(BW157=AI157,8&lt;3))),1,0)+IF(AND(CE157&gt;0,OR(CE157&lt;AI157,AND(CE157=AI157,9&lt;3))),1,0)))</f>
        <v>99</v>
      </c>
      <c r="AN157" s="3">
        <f>IF(Inputs!$B$27&lt;&gt;"Ready","PENDING INPUTS",IF(A157&gt;Inputs!$B$6,0,MIN(MAX(0,(AI157+AJ157+AK157)-AL157),MAX(0,C157-D157-(IF(O157&lt;AM157,K157+L157+M157-N157,0)+IF(W157&lt;AM157,S157+T157+U157-V157,0)+IF(AE157&lt;AM157,AA157+AB157+AC157-AD157,0)+IF(AM157&lt;AM157,AI157+AJ157+AK157-AL157,0)+IF(AU157&lt;AM157,AQ157+AR157+AS157-AT157,0)+IF(BC157&lt;AM157,AY157+AZ157+BA157-BB157,0)+IF(BK157&lt;AM157,BG157+BH157+BI157-BJ157,0)+IF(BS157&lt;AM157,BO157+BP157+BQ157-BR157,0)+IF(CA157&lt;AM157,BW157+BX157+BY157-BZ157,0)+IF(CI157&lt;AM157,CE157+CF157+CG157-CH157,0))))))</f>
        <v>0</v>
      </c>
      <c r="AO157" s="3">
        <f>IF(Inputs!$B$27&lt;&gt;"Ready","PENDING INPUTS",MIN((AI157+AJ157+AK157),IF(D157&gt;C157,IF(D157=0,0,AL157*C157/D157),AL157+AN157)))</f>
        <v>0</v>
      </c>
      <c r="AP157" s="3">
        <f>IF(Inputs!$B$27&lt;&gt;"Ready","PENDING INPUTS",MAX(0,(AI157+AJ157+AK157)-AO157))</f>
        <v>0</v>
      </c>
      <c r="AQ157" s="3">
        <f>IF(Inputs!$B$27&lt;&gt;"Ready","PENDING INPUTS",AX156)</f>
        <v>0</v>
      </c>
      <c r="AR157" s="3">
        <f>IF(Inputs!$B$27&lt;&gt;"Ready","PENDING INPUTS",IF(A157&lt;=Inputs!$B$6,ROUND(AQ157*Inputs!C18/12,2),0))</f>
        <v>0</v>
      </c>
      <c r="AS157" s="3">
        <f>IF(Inputs!$B$27&lt;&gt;"Ready","PENDING INPUTS",IF(AND(A157&lt;=Inputs!$B$6,AQ157&gt;0),Inputs!G18,0))</f>
        <v>0</v>
      </c>
      <c r="AT157" s="3">
        <f>IF(Inputs!$B$27&lt;&gt;"Ready","PENDING INPUTS",IF(A157&gt;Inputs!$B$6,0,MIN((AQ157+AR157+AS157),IF(Inputs!H18=1,Inputs!D18,MAX(Inputs!F18,ROUND(AQ157*Inputs!E18+AR157+AS157,2))))))</f>
        <v>0</v>
      </c>
      <c r="AU157">
        <f>IF(Inputs!$B$27&lt;&gt;"Ready","PENDING INPUTS",IF(AQ157&lt;=0,99,1+IF(AND(K157&gt;0,OR(K157&lt;AQ157,AND(K157=AQ157,0&lt;4))),1,0)+IF(AND(S157&gt;0,OR(S157&lt;AQ157,AND(S157=AQ157,1&lt;4))),1,0)+IF(AND(AA157&gt;0,OR(AA157&lt;AQ157,AND(AA157=AQ157,2&lt;4))),1,0)+IF(AND(AI157&gt;0,OR(AI157&lt;AQ157,AND(AI157=AQ157,3&lt;4))),1,0)+IF(AND(AY157&gt;0,OR(AY157&lt;AQ157,AND(AY157=AQ157,5&lt;4))),1,0)+IF(AND(BG157&gt;0,OR(BG157&lt;AQ157,AND(BG157=AQ157,6&lt;4))),1,0)+IF(AND(BO157&gt;0,OR(BO157&lt;AQ157,AND(BO157=AQ157,7&lt;4))),1,0)+IF(AND(BW157&gt;0,OR(BW157&lt;AQ157,AND(BW157=AQ157,8&lt;4))),1,0)+IF(AND(CE157&gt;0,OR(CE157&lt;AQ157,AND(CE157=AQ157,9&lt;4))),1,0)))</f>
        <v>99</v>
      </c>
      <c r="AV157" s="3">
        <f>IF(Inputs!$B$27&lt;&gt;"Ready","PENDING INPUTS",IF(A157&gt;Inputs!$B$6,0,MIN(MAX(0,(AQ157+AR157+AS157)-AT157),MAX(0,C157-D157-(IF(O157&lt;AU157,K157+L157+M157-N157,0)+IF(W157&lt;AU157,S157+T157+U157-V157,0)+IF(AE157&lt;AU157,AA157+AB157+AC157-AD157,0)+IF(AM157&lt;AU157,AI157+AJ157+AK157-AL157,0)+IF(AU157&lt;AU157,AQ157+AR157+AS157-AT157,0)+IF(BC157&lt;AU157,AY157+AZ157+BA157-BB157,0)+IF(BK157&lt;AU157,BG157+BH157+BI157-BJ157,0)+IF(BS157&lt;AU157,BO157+BP157+BQ157-BR157,0)+IF(CA157&lt;AU157,BW157+BX157+BY157-BZ157,0)+IF(CI157&lt;AU157,CE157+CF157+CG157-CH157,0))))))</f>
        <v>0</v>
      </c>
      <c r="AW157" s="3">
        <f>IF(Inputs!$B$27&lt;&gt;"Ready","PENDING INPUTS",MIN((AQ157+AR157+AS157),IF(D157&gt;C157,IF(D157=0,0,AT157*C157/D157),AT157+AV157)))</f>
        <v>0</v>
      </c>
      <c r="AX157" s="3">
        <f>IF(Inputs!$B$27&lt;&gt;"Ready","PENDING INPUTS",MAX(0,(AQ157+AR157+AS157)-AW157))</f>
        <v>0</v>
      </c>
      <c r="AY157" s="3">
        <f>IF(Inputs!$B$27&lt;&gt;"Ready","PENDING INPUTS",BF156)</f>
        <v>0</v>
      </c>
      <c r="AZ157" s="3">
        <f>IF(Inputs!$B$27&lt;&gt;"Ready","PENDING INPUTS",IF(A157&lt;=Inputs!$B$6,ROUND(AY157*Inputs!C19/12,2),0))</f>
        <v>0</v>
      </c>
      <c r="BA157" s="3">
        <f>IF(Inputs!$B$27&lt;&gt;"Ready","PENDING INPUTS",IF(AND(A157&lt;=Inputs!$B$6,AY157&gt;0),Inputs!G19,0))</f>
        <v>0</v>
      </c>
      <c r="BB157" s="3">
        <f>IF(Inputs!$B$27&lt;&gt;"Ready","PENDING INPUTS",IF(A157&gt;Inputs!$B$6,0,MIN((AY157+AZ157+BA157),IF(Inputs!H19=1,Inputs!D19,MAX(Inputs!F19,ROUND(AY157*Inputs!E19+AZ157+BA157,2))))))</f>
        <v>0</v>
      </c>
      <c r="BC157">
        <f>IF(Inputs!$B$27&lt;&gt;"Ready","PENDING INPUTS",IF(AY157&lt;=0,99,1+IF(AND(K157&gt;0,OR(K157&lt;AY157,AND(K157=AY157,0&lt;5))),1,0)+IF(AND(S157&gt;0,OR(S157&lt;AY157,AND(S157=AY157,1&lt;5))),1,0)+IF(AND(AA157&gt;0,OR(AA157&lt;AY157,AND(AA157=AY157,2&lt;5))),1,0)+IF(AND(AI157&gt;0,OR(AI157&lt;AY157,AND(AI157=AY157,3&lt;5))),1,0)+IF(AND(AQ157&gt;0,OR(AQ157&lt;AY157,AND(AQ157=AY157,4&lt;5))),1,0)+IF(AND(BG157&gt;0,OR(BG157&lt;AY157,AND(BG157=AY157,6&lt;5))),1,0)+IF(AND(BO157&gt;0,OR(BO157&lt;AY157,AND(BO157=AY157,7&lt;5))),1,0)+IF(AND(BW157&gt;0,OR(BW157&lt;AY157,AND(BW157=AY157,8&lt;5))),1,0)+IF(AND(CE157&gt;0,OR(CE157&lt;AY157,AND(CE157=AY157,9&lt;5))),1,0)))</f>
        <v>99</v>
      </c>
      <c r="BD157" s="3">
        <f>IF(Inputs!$B$27&lt;&gt;"Ready","PENDING INPUTS",IF(A157&gt;Inputs!$B$6,0,MIN(MAX(0,(AY157+AZ157+BA157)-BB157),MAX(0,C157-D157-(IF(O157&lt;BC157,K157+L157+M157-N157,0)+IF(W157&lt;BC157,S157+T157+U157-V157,0)+IF(AE157&lt;BC157,AA157+AB157+AC157-AD157,0)+IF(AM157&lt;BC157,AI157+AJ157+AK157-AL157,0)+IF(AU157&lt;BC157,AQ157+AR157+AS157-AT157,0)+IF(BC157&lt;BC157,AY157+AZ157+BA157-BB157,0)+IF(BK157&lt;BC157,BG157+BH157+BI157-BJ157,0)+IF(BS157&lt;BC157,BO157+BP157+BQ157-BR157,0)+IF(CA157&lt;BC157,BW157+BX157+BY157-BZ157,0)+IF(CI157&lt;BC157,CE157+CF157+CG157-CH157,0))))))</f>
        <v>0</v>
      </c>
      <c r="BE157" s="3">
        <f>IF(Inputs!$B$27&lt;&gt;"Ready","PENDING INPUTS",MIN((AY157+AZ157+BA157),IF(D157&gt;C157,IF(D157=0,0,BB157*C157/D157),BB157+BD157)))</f>
        <v>0</v>
      </c>
      <c r="BF157" s="3">
        <f>IF(Inputs!$B$27&lt;&gt;"Ready","PENDING INPUTS",MAX(0,(AY157+AZ157+BA157)-BE157))</f>
        <v>0</v>
      </c>
      <c r="BG157" s="3">
        <f>IF(Inputs!$B$27&lt;&gt;"Ready","PENDING INPUTS",BN156)</f>
        <v>0</v>
      </c>
      <c r="BH157" s="3">
        <f>IF(Inputs!$B$27&lt;&gt;"Ready","PENDING INPUTS",IF(A157&lt;=Inputs!$B$6,ROUND(BG157*Inputs!C20/12,2),0))</f>
        <v>0</v>
      </c>
      <c r="BI157" s="3">
        <f>IF(Inputs!$B$27&lt;&gt;"Ready","PENDING INPUTS",IF(AND(A157&lt;=Inputs!$B$6,BG157&gt;0),Inputs!G20,0))</f>
        <v>0</v>
      </c>
      <c r="BJ157" s="3">
        <f>IF(Inputs!$B$27&lt;&gt;"Ready","PENDING INPUTS",IF(A157&gt;Inputs!$B$6,0,MIN((BG157+BH157+BI157),IF(Inputs!H20=1,Inputs!D20,MAX(Inputs!F20,ROUND(BG157*Inputs!E20+BH157+BI157,2))))))</f>
        <v>0</v>
      </c>
      <c r="BK157">
        <f>IF(Inputs!$B$27&lt;&gt;"Ready","PENDING INPUTS",IF(BG157&lt;=0,99,1+IF(AND(K157&gt;0,OR(K157&lt;BG157,AND(K157=BG157,0&lt;6))),1,0)+IF(AND(S157&gt;0,OR(S157&lt;BG157,AND(S157=BG157,1&lt;6))),1,0)+IF(AND(AA157&gt;0,OR(AA157&lt;BG157,AND(AA157=BG157,2&lt;6))),1,0)+IF(AND(AI157&gt;0,OR(AI157&lt;BG157,AND(AI157=BG157,3&lt;6))),1,0)+IF(AND(AQ157&gt;0,OR(AQ157&lt;BG157,AND(AQ157=BG157,4&lt;6))),1,0)+IF(AND(AY157&gt;0,OR(AY157&lt;BG157,AND(AY157=BG157,5&lt;6))),1,0)+IF(AND(BO157&gt;0,OR(BO157&lt;BG157,AND(BO157=BG157,7&lt;6))),1,0)+IF(AND(BW157&gt;0,OR(BW157&lt;BG157,AND(BW157=BG157,8&lt;6))),1,0)+IF(AND(CE157&gt;0,OR(CE157&lt;BG157,AND(CE157=BG157,9&lt;6))),1,0)))</f>
        <v>99</v>
      </c>
      <c r="BL157" s="3">
        <f>IF(Inputs!$B$27&lt;&gt;"Ready","PENDING INPUTS",IF(A157&gt;Inputs!$B$6,0,MIN(MAX(0,(BG157+BH157+BI157)-BJ157),MAX(0,C157-D157-(IF(O157&lt;BK157,K157+L157+M157-N157,0)+IF(W157&lt;BK157,S157+T157+U157-V157,0)+IF(AE157&lt;BK157,AA157+AB157+AC157-AD157,0)+IF(AM157&lt;BK157,AI157+AJ157+AK157-AL157,0)+IF(AU157&lt;BK157,AQ157+AR157+AS157-AT157,0)+IF(BC157&lt;BK157,AY157+AZ157+BA157-BB157,0)+IF(BK157&lt;BK157,BG157+BH157+BI157-BJ157,0)+IF(BS157&lt;BK157,BO157+BP157+BQ157-BR157,0)+IF(CA157&lt;BK157,BW157+BX157+BY157-BZ157,0)+IF(CI157&lt;BK157,CE157+CF157+CG157-CH157,0))))))</f>
        <v>0</v>
      </c>
      <c r="BM157" s="3">
        <f>IF(Inputs!$B$27&lt;&gt;"Ready","PENDING INPUTS",MIN((BG157+BH157+BI157),IF(D157&gt;C157,IF(D157=0,0,BJ157*C157/D157),BJ157+BL157)))</f>
        <v>0</v>
      </c>
      <c r="BN157" s="3">
        <f>IF(Inputs!$B$27&lt;&gt;"Ready","PENDING INPUTS",MAX(0,(BG157+BH157+BI157)-BM157))</f>
        <v>0</v>
      </c>
      <c r="BO157" s="3">
        <f>IF(Inputs!$B$27&lt;&gt;"Ready","PENDING INPUTS",BV156)</f>
        <v>0</v>
      </c>
      <c r="BP157" s="3">
        <f>IF(Inputs!$B$27&lt;&gt;"Ready","PENDING INPUTS",IF(A157&lt;=Inputs!$B$6,ROUND(BO157*Inputs!C21/12,2),0))</f>
        <v>0</v>
      </c>
      <c r="BQ157" s="3">
        <f>IF(Inputs!$B$27&lt;&gt;"Ready","PENDING INPUTS",IF(AND(A157&lt;=Inputs!$B$6,BO157&gt;0),Inputs!G21,0))</f>
        <v>0</v>
      </c>
      <c r="BR157" s="3">
        <f>IF(Inputs!$B$27&lt;&gt;"Ready","PENDING INPUTS",IF(A157&gt;Inputs!$B$6,0,MIN((BO157+BP157+BQ157),IF(Inputs!H21=1,Inputs!D21,MAX(Inputs!F21,ROUND(BO157*Inputs!E21+BP157+BQ157,2))))))</f>
        <v>0</v>
      </c>
      <c r="BS157">
        <f>IF(Inputs!$B$27&lt;&gt;"Ready","PENDING INPUTS",IF(BO157&lt;=0,99,1+IF(AND(K157&gt;0,OR(K157&lt;BO157,AND(K157=BO157,0&lt;7))),1,0)+IF(AND(S157&gt;0,OR(S157&lt;BO157,AND(S157=BO157,1&lt;7))),1,0)+IF(AND(AA157&gt;0,OR(AA157&lt;BO157,AND(AA157=BO157,2&lt;7))),1,0)+IF(AND(AI157&gt;0,OR(AI157&lt;BO157,AND(AI157=BO157,3&lt;7))),1,0)+IF(AND(AQ157&gt;0,OR(AQ157&lt;BO157,AND(AQ157=BO157,4&lt;7))),1,0)+IF(AND(AY157&gt;0,OR(AY157&lt;BO157,AND(AY157=BO157,5&lt;7))),1,0)+IF(AND(BG157&gt;0,OR(BG157&lt;BO157,AND(BG157=BO157,6&lt;7))),1,0)+IF(AND(BW157&gt;0,OR(BW157&lt;BO157,AND(BW157=BO157,8&lt;7))),1,0)+IF(AND(CE157&gt;0,OR(CE157&lt;BO157,AND(CE157=BO157,9&lt;7))),1,0)))</f>
        <v>99</v>
      </c>
      <c r="BT157" s="3">
        <f>IF(Inputs!$B$27&lt;&gt;"Ready","PENDING INPUTS",IF(A157&gt;Inputs!$B$6,0,MIN(MAX(0,(BO157+BP157+BQ157)-BR157),MAX(0,C157-D157-(IF(O157&lt;BS157,K157+L157+M157-N157,0)+IF(W157&lt;BS157,S157+T157+U157-V157,0)+IF(AE157&lt;BS157,AA157+AB157+AC157-AD157,0)+IF(AM157&lt;BS157,AI157+AJ157+AK157-AL157,0)+IF(AU157&lt;BS157,AQ157+AR157+AS157-AT157,0)+IF(BC157&lt;BS157,AY157+AZ157+BA157-BB157,0)+IF(BK157&lt;BS157,BG157+BH157+BI157-BJ157,0)+IF(BS157&lt;BS157,BO157+BP157+BQ157-BR157,0)+IF(CA157&lt;BS157,BW157+BX157+BY157-BZ157,0)+IF(CI157&lt;BS157,CE157+CF157+CG157-CH157,0))))))</f>
        <v>0</v>
      </c>
      <c r="BU157" s="3">
        <f>IF(Inputs!$B$27&lt;&gt;"Ready","PENDING INPUTS",MIN((BO157+BP157+BQ157),IF(D157&gt;C157,IF(D157=0,0,BR157*C157/D157),BR157+BT157)))</f>
        <v>0</v>
      </c>
      <c r="BV157" s="3">
        <f>IF(Inputs!$B$27&lt;&gt;"Ready","PENDING INPUTS",MAX(0,(BO157+BP157+BQ157)-BU157))</f>
        <v>0</v>
      </c>
      <c r="BW157" s="3">
        <f>IF(Inputs!$B$27&lt;&gt;"Ready","PENDING INPUTS",CD156)</f>
        <v>0</v>
      </c>
      <c r="BX157" s="3">
        <f>IF(Inputs!$B$27&lt;&gt;"Ready","PENDING INPUTS",IF(A157&lt;=Inputs!$B$6,ROUND(BW157*Inputs!C22/12,2),0))</f>
        <v>0</v>
      </c>
      <c r="BY157" s="3">
        <f>IF(Inputs!$B$27&lt;&gt;"Ready","PENDING INPUTS",IF(AND(A157&lt;=Inputs!$B$6,BW157&gt;0),Inputs!G22,0))</f>
        <v>0</v>
      </c>
      <c r="BZ157" s="3">
        <f>IF(Inputs!$B$27&lt;&gt;"Ready","PENDING INPUTS",IF(A157&gt;Inputs!$B$6,0,MIN((BW157+BX157+BY157),IF(Inputs!H22=1,Inputs!D22,MAX(Inputs!F22,ROUND(BW157*Inputs!E22+BX157+BY157,2))))))</f>
        <v>0</v>
      </c>
      <c r="CA157">
        <f>IF(Inputs!$B$27&lt;&gt;"Ready","PENDING INPUTS",IF(BW157&lt;=0,99,1+IF(AND(K157&gt;0,OR(K157&lt;BW157,AND(K157=BW157,0&lt;8))),1,0)+IF(AND(S157&gt;0,OR(S157&lt;BW157,AND(S157=BW157,1&lt;8))),1,0)+IF(AND(AA157&gt;0,OR(AA157&lt;BW157,AND(AA157=BW157,2&lt;8))),1,0)+IF(AND(AI157&gt;0,OR(AI157&lt;BW157,AND(AI157=BW157,3&lt;8))),1,0)+IF(AND(AQ157&gt;0,OR(AQ157&lt;BW157,AND(AQ157=BW157,4&lt;8))),1,0)+IF(AND(AY157&gt;0,OR(AY157&lt;BW157,AND(AY157=BW157,5&lt;8))),1,0)+IF(AND(BG157&gt;0,OR(BG157&lt;BW157,AND(BG157=BW157,6&lt;8))),1,0)+IF(AND(BO157&gt;0,OR(BO157&lt;BW157,AND(BO157=BW157,7&lt;8))),1,0)+IF(AND(CE157&gt;0,OR(CE157&lt;BW157,AND(CE157=BW157,9&lt;8))),1,0)))</f>
        <v>99</v>
      </c>
      <c r="CB157" s="3">
        <f>IF(Inputs!$B$27&lt;&gt;"Ready","PENDING INPUTS",IF(A157&gt;Inputs!$B$6,0,MIN(MAX(0,(BW157+BX157+BY157)-BZ157),MAX(0,C157-D157-(IF(O157&lt;CA157,K157+L157+M157-N157,0)+IF(W157&lt;CA157,S157+T157+U157-V157,0)+IF(AE157&lt;CA157,AA157+AB157+AC157-AD157,0)+IF(AM157&lt;CA157,AI157+AJ157+AK157-AL157,0)+IF(AU157&lt;CA157,AQ157+AR157+AS157-AT157,0)+IF(BC157&lt;CA157,AY157+AZ157+BA157-BB157,0)+IF(BK157&lt;CA157,BG157+BH157+BI157-BJ157,0)+IF(BS157&lt;CA157,BO157+BP157+BQ157-BR157,0)+IF(CA157&lt;CA157,BW157+BX157+BY157-BZ157,0)+IF(CI157&lt;CA157,CE157+CF157+CG157-CH157,0))))))</f>
        <v>0</v>
      </c>
      <c r="CC157" s="3">
        <f>IF(Inputs!$B$27&lt;&gt;"Ready","PENDING INPUTS",MIN((BW157+BX157+BY157),IF(D157&gt;C157,IF(D157=0,0,BZ157*C157/D157),BZ157+CB157)))</f>
        <v>0</v>
      </c>
      <c r="CD157" s="3">
        <f>IF(Inputs!$B$27&lt;&gt;"Ready","PENDING INPUTS",MAX(0,(BW157+BX157+BY157)-CC157))</f>
        <v>0</v>
      </c>
      <c r="CE157" s="3">
        <f>IF(Inputs!$B$27&lt;&gt;"Ready","PENDING INPUTS",CL156)</f>
        <v>0</v>
      </c>
      <c r="CF157" s="3">
        <f>IF(Inputs!$B$27&lt;&gt;"Ready","PENDING INPUTS",IF(A157&lt;=Inputs!$B$6,ROUND(CE157*Inputs!C23/12,2),0))</f>
        <v>0</v>
      </c>
      <c r="CG157" s="3">
        <f>IF(Inputs!$B$27&lt;&gt;"Ready","PENDING INPUTS",IF(AND(A157&lt;=Inputs!$B$6,CE157&gt;0),Inputs!G23,0))</f>
        <v>0</v>
      </c>
      <c r="CH157" s="3">
        <f>IF(Inputs!$B$27&lt;&gt;"Ready","PENDING INPUTS",IF(A157&gt;Inputs!$B$6,0,MIN((CE157+CF157+CG157),IF(Inputs!H23=1,Inputs!D23,MAX(Inputs!F23,ROUND(CE157*Inputs!E23+CF157+CG157,2))))))</f>
        <v>0</v>
      </c>
      <c r="CI157">
        <f>IF(Inputs!$B$27&lt;&gt;"Ready","PENDING INPUTS",IF(CE157&lt;=0,99,1+IF(AND(K157&gt;0,OR(K157&lt;CE157,AND(K157=CE157,0&lt;9))),1,0)+IF(AND(S157&gt;0,OR(S157&lt;CE157,AND(S157=CE157,1&lt;9))),1,0)+IF(AND(AA157&gt;0,OR(AA157&lt;CE157,AND(AA157=CE157,2&lt;9))),1,0)+IF(AND(AI157&gt;0,OR(AI157&lt;CE157,AND(AI157=CE157,3&lt;9))),1,0)+IF(AND(AQ157&gt;0,OR(AQ157&lt;CE157,AND(AQ157=CE157,4&lt;9))),1,0)+IF(AND(AY157&gt;0,OR(AY157&lt;CE157,AND(AY157=CE157,5&lt;9))),1,0)+IF(AND(BG157&gt;0,OR(BG157&lt;CE157,AND(BG157=CE157,6&lt;9))),1,0)+IF(AND(BO157&gt;0,OR(BO157&lt;CE157,AND(BO157=CE157,7&lt;9))),1,0)+IF(AND(BW157&gt;0,OR(BW157&lt;CE157,AND(BW157=CE157,8&lt;9))),1,0)))</f>
        <v>99</v>
      </c>
      <c r="CJ157" s="3">
        <f>IF(Inputs!$B$27&lt;&gt;"Ready","PENDING INPUTS",IF(A157&gt;Inputs!$B$6,0,MIN(MAX(0,(CE157+CF157+CG157)-CH157),MAX(0,C157-D157-(IF(O157&lt;CI157,K157+L157+M157-N157,0)+IF(W157&lt;CI157,S157+T157+U157-V157,0)+IF(AE157&lt;CI157,AA157+AB157+AC157-AD157,0)+IF(AM157&lt;CI157,AI157+AJ157+AK157-AL157,0)+IF(AU157&lt;CI157,AQ157+AR157+AS157-AT157,0)+IF(BC157&lt;CI157,AY157+AZ157+BA157-BB157,0)+IF(BK157&lt;CI157,BG157+BH157+BI157-BJ157,0)+IF(BS157&lt;CI157,BO157+BP157+BQ157-BR157,0)+IF(CA157&lt;CI157,BW157+BX157+BY157-BZ157,0)+IF(CI157&lt;CI157,CE157+CF157+CG157-CH157,0))))))</f>
        <v>0</v>
      </c>
      <c r="CK157" s="3">
        <f>IF(Inputs!$B$27&lt;&gt;"Ready","PENDING INPUTS",MIN((CE157+CF157+CG157),IF(D157&gt;C157,IF(D157=0,0,CH157*C157/D157),CH157+CJ157)))</f>
        <v>0</v>
      </c>
      <c r="CL157" s="3">
        <f>IF(Inputs!$B$27&lt;&gt;"Ready","PENDING INPUTS",MAX(0,(CE157+CF157+CG157)-CK157))</f>
        <v>0</v>
      </c>
    </row>
    <row r="158" spans="1:90" ht="27.95" customHeight="1" x14ac:dyDescent="0.25">
      <c r="A158">
        <v>154</v>
      </c>
      <c r="B158" s="13">
        <f>IF(Inputs!$B$27&lt;&gt;"Ready","PENDING INPUTS",EDATE(Inputs!$B$5,A158-1))</f>
        <v>50952</v>
      </c>
      <c r="C158" s="3">
        <f>IF(Inputs!$B$27&lt;&gt;"Ready","PENDING INPUTS",IF(A158&lt;=Inputs!$B$6,MAX(0,Inputs!$B$4+IF(A158=Inputs!$B$7,Inputs!$B$8,0)+IF(A158=Inputs!$B$9,Inputs!$B$10,0)),0))</f>
        <v>0</v>
      </c>
      <c r="D158" s="3">
        <f>IF(Inputs!$B$27&lt;&gt;"Ready","PENDING INPUTS",SUM(N158,V158,AD158,AL158,AT158,BB158,BJ158,BR158,BZ158,CH158))</f>
        <v>0</v>
      </c>
      <c r="E158" s="3">
        <f>IF(Inputs!$B$27&lt;&gt;"Ready","PENDING INPUTS",MAX(0,D158-C158))</f>
        <v>0</v>
      </c>
      <c r="F158" s="3">
        <f>IF(Inputs!$B$27&lt;&gt;"Ready","PENDING INPUTS",SUM(Q158,Y158,AG158,AO158,AW158,BE158,BM158,BU158,CC158,CK158))</f>
        <v>0</v>
      </c>
      <c r="G158" s="3">
        <f>IF(Inputs!$B$27&lt;&gt;"Ready","PENDING INPUTS",SUM(L158,T158,AB158,AJ158,AR158,AZ158,BH158,BP158,BX158,CF158))</f>
        <v>0</v>
      </c>
      <c r="H158" s="3">
        <f>IF(Inputs!$B$27&lt;&gt;"Ready","PENDING INPUTS",SUM(M158,U158,AC158,AK158,AS158,BA158,BI158,BQ158,BY158,CG158))</f>
        <v>0</v>
      </c>
      <c r="I158" s="3">
        <f>IF(Inputs!$B$27&lt;&gt;"Ready","PENDING INPUTS",SUM(R158,Z158,AH158,AP158,AX158,BF158,BN158,BV158,CD158,CL158))</f>
        <v>0</v>
      </c>
      <c r="J158" t="str">
        <f>IF(Inputs!$B$27&lt;&gt;"Ready","PENDING INPUTS",IF(A158&gt;Inputs!$B$6,"Beyond horizon",IF(E158&gt;0.005,"MINIMUM SHORTFALL",IF(I158&lt;0.005,"Paid off","In progress"))))</f>
        <v>Beyond horizon</v>
      </c>
      <c r="K158" s="3">
        <f>IF(Inputs!$B$27&lt;&gt;"Ready","PENDING INPUTS",R157)</f>
        <v>0</v>
      </c>
      <c r="L158" s="3">
        <f>IF(Inputs!$B$27&lt;&gt;"Ready","PENDING INPUTS",IF(A158&lt;=Inputs!$B$6,ROUND(K158*Inputs!C14/12,2),0))</f>
        <v>0</v>
      </c>
      <c r="M158" s="3">
        <f>IF(Inputs!$B$27&lt;&gt;"Ready","PENDING INPUTS",IF(AND(A158&lt;=Inputs!$B$6,K158&gt;0),Inputs!G14,0))</f>
        <v>0</v>
      </c>
      <c r="N158" s="3">
        <f>IF(Inputs!$B$27&lt;&gt;"Ready","PENDING INPUTS",IF(A158&gt;Inputs!$B$6,0,MIN((K158+L158+M158),IF(Inputs!H14=1,Inputs!D14,MAX(Inputs!F14,ROUND(K158*Inputs!E14+L158+M158,2))))))</f>
        <v>0</v>
      </c>
      <c r="O158">
        <f>IF(Inputs!$B$27&lt;&gt;"Ready","PENDING INPUTS",IF(K158&lt;=0,99,1+IF(AND(S158&gt;0,OR(S158&lt;K158,AND(S158=K158,1&lt;0))),1,0)+IF(AND(AA158&gt;0,OR(AA158&lt;K158,AND(AA158=K158,2&lt;0))),1,0)+IF(AND(AI158&gt;0,OR(AI158&lt;K158,AND(AI158=K158,3&lt;0))),1,0)+IF(AND(AQ158&gt;0,OR(AQ158&lt;K158,AND(AQ158=K158,4&lt;0))),1,0)+IF(AND(AY158&gt;0,OR(AY158&lt;K158,AND(AY158=K158,5&lt;0))),1,0)+IF(AND(BG158&gt;0,OR(BG158&lt;K158,AND(BG158=K158,6&lt;0))),1,0)+IF(AND(BO158&gt;0,OR(BO158&lt;K158,AND(BO158=K158,7&lt;0))),1,0)+IF(AND(BW158&gt;0,OR(BW158&lt;K158,AND(BW158=K158,8&lt;0))),1,0)+IF(AND(CE158&gt;0,OR(CE158&lt;K158,AND(CE158=K158,9&lt;0))),1,0)))</f>
        <v>99</v>
      </c>
      <c r="P158" s="3">
        <f>IF(Inputs!$B$27&lt;&gt;"Ready","PENDING INPUTS",IF(A158&gt;Inputs!$B$6,0,MIN(MAX(0,(K158+L158+M158)-N158),MAX(0,C158-D158-(IF(O158&lt;O158,K158+L158+M158-N158,0)+IF(W158&lt;O158,S158+T158+U158-V158,0)+IF(AE158&lt;O158,AA158+AB158+AC158-AD158,0)+IF(AM158&lt;O158,AI158+AJ158+AK158-AL158,0)+IF(AU158&lt;O158,AQ158+AR158+AS158-AT158,0)+IF(BC158&lt;O158,AY158+AZ158+BA158-BB158,0)+IF(BK158&lt;O158,BG158+BH158+BI158-BJ158,0)+IF(BS158&lt;O158,BO158+BP158+BQ158-BR158,0)+IF(CA158&lt;O158,BW158+BX158+BY158-BZ158,0)+IF(CI158&lt;O158,CE158+CF158+CG158-CH158,0))))))</f>
        <v>0</v>
      </c>
      <c r="Q158" s="3">
        <f>IF(Inputs!$B$27&lt;&gt;"Ready","PENDING INPUTS",MIN((K158+L158+M158),IF(D158&gt;C158,IF(D158=0,0,N158*C158/D158),N158+P158)))</f>
        <v>0</v>
      </c>
      <c r="R158" s="3">
        <f>IF(Inputs!$B$27&lt;&gt;"Ready","PENDING INPUTS",MAX(0,(K158+L158+M158)-Q158))</f>
        <v>0</v>
      </c>
      <c r="S158" s="3">
        <f>IF(Inputs!$B$27&lt;&gt;"Ready","PENDING INPUTS",Z157)</f>
        <v>0</v>
      </c>
      <c r="T158" s="3">
        <f>IF(Inputs!$B$27&lt;&gt;"Ready","PENDING INPUTS",IF(A158&lt;=Inputs!$B$6,ROUND(S158*Inputs!C15/12,2),0))</f>
        <v>0</v>
      </c>
      <c r="U158" s="3">
        <f>IF(Inputs!$B$27&lt;&gt;"Ready","PENDING INPUTS",IF(AND(A158&lt;=Inputs!$B$6,S158&gt;0),Inputs!G15,0))</f>
        <v>0</v>
      </c>
      <c r="V158" s="3">
        <f>IF(Inputs!$B$27&lt;&gt;"Ready","PENDING INPUTS",IF(A158&gt;Inputs!$B$6,0,MIN((S158+T158+U158),IF(Inputs!H15=1,Inputs!D15,MAX(Inputs!F15,ROUND(S158*Inputs!E15+T158+U158,2))))))</f>
        <v>0</v>
      </c>
      <c r="W158">
        <f>IF(Inputs!$B$27&lt;&gt;"Ready","PENDING INPUTS",IF(S158&lt;=0,99,1+IF(AND(K158&gt;0,OR(K158&lt;S158,AND(K158=S158,0&lt;1))),1,0)+IF(AND(AA158&gt;0,OR(AA158&lt;S158,AND(AA158=S158,2&lt;1))),1,0)+IF(AND(AI158&gt;0,OR(AI158&lt;S158,AND(AI158=S158,3&lt;1))),1,0)+IF(AND(AQ158&gt;0,OR(AQ158&lt;S158,AND(AQ158=S158,4&lt;1))),1,0)+IF(AND(AY158&gt;0,OR(AY158&lt;S158,AND(AY158=S158,5&lt;1))),1,0)+IF(AND(BG158&gt;0,OR(BG158&lt;S158,AND(BG158=S158,6&lt;1))),1,0)+IF(AND(BO158&gt;0,OR(BO158&lt;S158,AND(BO158=S158,7&lt;1))),1,0)+IF(AND(BW158&gt;0,OR(BW158&lt;S158,AND(BW158=S158,8&lt;1))),1,0)+IF(AND(CE158&gt;0,OR(CE158&lt;S158,AND(CE158=S158,9&lt;1))),1,0)))</f>
        <v>99</v>
      </c>
      <c r="X158" s="3">
        <f>IF(Inputs!$B$27&lt;&gt;"Ready","PENDING INPUTS",IF(A158&gt;Inputs!$B$6,0,MIN(MAX(0,(S158+T158+U158)-V158),MAX(0,C158-D158-(IF(O158&lt;W158,K158+L158+M158-N158,0)+IF(W158&lt;W158,S158+T158+U158-V158,0)+IF(AE158&lt;W158,AA158+AB158+AC158-AD158,0)+IF(AM158&lt;W158,AI158+AJ158+AK158-AL158,0)+IF(AU158&lt;W158,AQ158+AR158+AS158-AT158,0)+IF(BC158&lt;W158,AY158+AZ158+BA158-BB158,0)+IF(BK158&lt;W158,BG158+BH158+BI158-BJ158,0)+IF(BS158&lt;W158,BO158+BP158+BQ158-BR158,0)+IF(CA158&lt;W158,BW158+BX158+BY158-BZ158,0)+IF(CI158&lt;W158,CE158+CF158+CG158-CH158,0))))))</f>
        <v>0</v>
      </c>
      <c r="Y158" s="3">
        <f>IF(Inputs!$B$27&lt;&gt;"Ready","PENDING INPUTS",MIN((S158+T158+U158),IF(D158&gt;C158,IF(D158=0,0,V158*C158/D158),V158+X158)))</f>
        <v>0</v>
      </c>
      <c r="Z158" s="3">
        <f>IF(Inputs!$B$27&lt;&gt;"Ready","PENDING INPUTS",MAX(0,(S158+T158+U158)-Y158))</f>
        <v>0</v>
      </c>
      <c r="AA158" s="3">
        <f>IF(Inputs!$B$27&lt;&gt;"Ready","PENDING INPUTS",AH157)</f>
        <v>0</v>
      </c>
      <c r="AB158" s="3">
        <f>IF(Inputs!$B$27&lt;&gt;"Ready","PENDING INPUTS",IF(A158&lt;=Inputs!$B$6,ROUND(AA158*Inputs!C16/12,2),0))</f>
        <v>0</v>
      </c>
      <c r="AC158" s="3">
        <f>IF(Inputs!$B$27&lt;&gt;"Ready","PENDING INPUTS",IF(AND(A158&lt;=Inputs!$B$6,AA158&gt;0),Inputs!G16,0))</f>
        <v>0</v>
      </c>
      <c r="AD158" s="3">
        <f>IF(Inputs!$B$27&lt;&gt;"Ready","PENDING INPUTS",IF(A158&gt;Inputs!$B$6,0,MIN((AA158+AB158+AC158),IF(Inputs!H16=1,Inputs!D16,MAX(Inputs!F16,ROUND(AA158*Inputs!E16+AB158+AC158,2))))))</f>
        <v>0</v>
      </c>
      <c r="AE158">
        <f>IF(Inputs!$B$27&lt;&gt;"Ready","PENDING INPUTS",IF(AA158&lt;=0,99,1+IF(AND(K158&gt;0,OR(K158&lt;AA158,AND(K158=AA158,0&lt;2))),1,0)+IF(AND(S158&gt;0,OR(S158&lt;AA158,AND(S158=AA158,1&lt;2))),1,0)+IF(AND(AI158&gt;0,OR(AI158&lt;AA158,AND(AI158=AA158,3&lt;2))),1,0)+IF(AND(AQ158&gt;0,OR(AQ158&lt;AA158,AND(AQ158=AA158,4&lt;2))),1,0)+IF(AND(AY158&gt;0,OR(AY158&lt;AA158,AND(AY158=AA158,5&lt;2))),1,0)+IF(AND(BG158&gt;0,OR(BG158&lt;AA158,AND(BG158=AA158,6&lt;2))),1,0)+IF(AND(BO158&gt;0,OR(BO158&lt;AA158,AND(BO158=AA158,7&lt;2))),1,0)+IF(AND(BW158&gt;0,OR(BW158&lt;AA158,AND(BW158=AA158,8&lt;2))),1,0)+IF(AND(CE158&gt;0,OR(CE158&lt;AA158,AND(CE158=AA158,9&lt;2))),1,0)))</f>
        <v>99</v>
      </c>
      <c r="AF158" s="3">
        <f>IF(Inputs!$B$27&lt;&gt;"Ready","PENDING INPUTS",IF(A158&gt;Inputs!$B$6,0,MIN(MAX(0,(AA158+AB158+AC158)-AD158),MAX(0,C158-D158-(IF(O158&lt;AE158,K158+L158+M158-N158,0)+IF(W158&lt;AE158,S158+T158+U158-V158,0)+IF(AE158&lt;AE158,AA158+AB158+AC158-AD158,0)+IF(AM158&lt;AE158,AI158+AJ158+AK158-AL158,0)+IF(AU158&lt;AE158,AQ158+AR158+AS158-AT158,0)+IF(BC158&lt;AE158,AY158+AZ158+BA158-BB158,0)+IF(BK158&lt;AE158,BG158+BH158+BI158-BJ158,0)+IF(BS158&lt;AE158,BO158+BP158+BQ158-BR158,0)+IF(CA158&lt;AE158,BW158+BX158+BY158-BZ158,0)+IF(CI158&lt;AE158,CE158+CF158+CG158-CH158,0))))))</f>
        <v>0</v>
      </c>
      <c r="AG158" s="3">
        <f>IF(Inputs!$B$27&lt;&gt;"Ready","PENDING INPUTS",MIN((AA158+AB158+AC158),IF(D158&gt;C158,IF(D158=0,0,AD158*C158/D158),AD158+AF158)))</f>
        <v>0</v>
      </c>
      <c r="AH158" s="3">
        <f>IF(Inputs!$B$27&lt;&gt;"Ready","PENDING INPUTS",MAX(0,(AA158+AB158+AC158)-AG158))</f>
        <v>0</v>
      </c>
      <c r="AI158" s="3">
        <f>IF(Inputs!$B$27&lt;&gt;"Ready","PENDING INPUTS",AP157)</f>
        <v>0</v>
      </c>
      <c r="AJ158" s="3">
        <f>IF(Inputs!$B$27&lt;&gt;"Ready","PENDING INPUTS",IF(A158&lt;=Inputs!$B$6,ROUND(AI158*Inputs!C17/12,2),0))</f>
        <v>0</v>
      </c>
      <c r="AK158" s="3">
        <f>IF(Inputs!$B$27&lt;&gt;"Ready","PENDING INPUTS",IF(AND(A158&lt;=Inputs!$B$6,AI158&gt;0),Inputs!G17,0))</f>
        <v>0</v>
      </c>
      <c r="AL158" s="3">
        <f>IF(Inputs!$B$27&lt;&gt;"Ready","PENDING INPUTS",IF(A158&gt;Inputs!$B$6,0,MIN((AI158+AJ158+AK158),IF(Inputs!H17=1,Inputs!D17,MAX(Inputs!F17,ROUND(AI158*Inputs!E17+AJ158+AK158,2))))))</f>
        <v>0</v>
      </c>
      <c r="AM158">
        <f>IF(Inputs!$B$27&lt;&gt;"Ready","PENDING INPUTS",IF(AI158&lt;=0,99,1+IF(AND(K158&gt;0,OR(K158&lt;AI158,AND(K158=AI158,0&lt;3))),1,0)+IF(AND(S158&gt;0,OR(S158&lt;AI158,AND(S158=AI158,1&lt;3))),1,0)+IF(AND(AA158&gt;0,OR(AA158&lt;AI158,AND(AA158=AI158,2&lt;3))),1,0)+IF(AND(AQ158&gt;0,OR(AQ158&lt;AI158,AND(AQ158=AI158,4&lt;3))),1,0)+IF(AND(AY158&gt;0,OR(AY158&lt;AI158,AND(AY158=AI158,5&lt;3))),1,0)+IF(AND(BG158&gt;0,OR(BG158&lt;AI158,AND(BG158=AI158,6&lt;3))),1,0)+IF(AND(BO158&gt;0,OR(BO158&lt;AI158,AND(BO158=AI158,7&lt;3))),1,0)+IF(AND(BW158&gt;0,OR(BW158&lt;AI158,AND(BW158=AI158,8&lt;3))),1,0)+IF(AND(CE158&gt;0,OR(CE158&lt;AI158,AND(CE158=AI158,9&lt;3))),1,0)))</f>
        <v>99</v>
      </c>
      <c r="AN158" s="3">
        <f>IF(Inputs!$B$27&lt;&gt;"Ready","PENDING INPUTS",IF(A158&gt;Inputs!$B$6,0,MIN(MAX(0,(AI158+AJ158+AK158)-AL158),MAX(0,C158-D158-(IF(O158&lt;AM158,K158+L158+M158-N158,0)+IF(W158&lt;AM158,S158+T158+U158-V158,0)+IF(AE158&lt;AM158,AA158+AB158+AC158-AD158,0)+IF(AM158&lt;AM158,AI158+AJ158+AK158-AL158,0)+IF(AU158&lt;AM158,AQ158+AR158+AS158-AT158,0)+IF(BC158&lt;AM158,AY158+AZ158+BA158-BB158,0)+IF(BK158&lt;AM158,BG158+BH158+BI158-BJ158,0)+IF(BS158&lt;AM158,BO158+BP158+BQ158-BR158,0)+IF(CA158&lt;AM158,BW158+BX158+BY158-BZ158,0)+IF(CI158&lt;AM158,CE158+CF158+CG158-CH158,0))))))</f>
        <v>0</v>
      </c>
      <c r="AO158" s="3">
        <f>IF(Inputs!$B$27&lt;&gt;"Ready","PENDING INPUTS",MIN((AI158+AJ158+AK158),IF(D158&gt;C158,IF(D158=0,0,AL158*C158/D158),AL158+AN158)))</f>
        <v>0</v>
      </c>
      <c r="AP158" s="3">
        <f>IF(Inputs!$B$27&lt;&gt;"Ready","PENDING INPUTS",MAX(0,(AI158+AJ158+AK158)-AO158))</f>
        <v>0</v>
      </c>
      <c r="AQ158" s="3">
        <f>IF(Inputs!$B$27&lt;&gt;"Ready","PENDING INPUTS",AX157)</f>
        <v>0</v>
      </c>
      <c r="AR158" s="3">
        <f>IF(Inputs!$B$27&lt;&gt;"Ready","PENDING INPUTS",IF(A158&lt;=Inputs!$B$6,ROUND(AQ158*Inputs!C18/12,2),0))</f>
        <v>0</v>
      </c>
      <c r="AS158" s="3">
        <f>IF(Inputs!$B$27&lt;&gt;"Ready","PENDING INPUTS",IF(AND(A158&lt;=Inputs!$B$6,AQ158&gt;0),Inputs!G18,0))</f>
        <v>0</v>
      </c>
      <c r="AT158" s="3">
        <f>IF(Inputs!$B$27&lt;&gt;"Ready","PENDING INPUTS",IF(A158&gt;Inputs!$B$6,0,MIN((AQ158+AR158+AS158),IF(Inputs!H18=1,Inputs!D18,MAX(Inputs!F18,ROUND(AQ158*Inputs!E18+AR158+AS158,2))))))</f>
        <v>0</v>
      </c>
      <c r="AU158">
        <f>IF(Inputs!$B$27&lt;&gt;"Ready","PENDING INPUTS",IF(AQ158&lt;=0,99,1+IF(AND(K158&gt;0,OR(K158&lt;AQ158,AND(K158=AQ158,0&lt;4))),1,0)+IF(AND(S158&gt;0,OR(S158&lt;AQ158,AND(S158=AQ158,1&lt;4))),1,0)+IF(AND(AA158&gt;0,OR(AA158&lt;AQ158,AND(AA158=AQ158,2&lt;4))),1,0)+IF(AND(AI158&gt;0,OR(AI158&lt;AQ158,AND(AI158=AQ158,3&lt;4))),1,0)+IF(AND(AY158&gt;0,OR(AY158&lt;AQ158,AND(AY158=AQ158,5&lt;4))),1,0)+IF(AND(BG158&gt;0,OR(BG158&lt;AQ158,AND(BG158=AQ158,6&lt;4))),1,0)+IF(AND(BO158&gt;0,OR(BO158&lt;AQ158,AND(BO158=AQ158,7&lt;4))),1,0)+IF(AND(BW158&gt;0,OR(BW158&lt;AQ158,AND(BW158=AQ158,8&lt;4))),1,0)+IF(AND(CE158&gt;0,OR(CE158&lt;AQ158,AND(CE158=AQ158,9&lt;4))),1,0)))</f>
        <v>99</v>
      </c>
      <c r="AV158" s="3">
        <f>IF(Inputs!$B$27&lt;&gt;"Ready","PENDING INPUTS",IF(A158&gt;Inputs!$B$6,0,MIN(MAX(0,(AQ158+AR158+AS158)-AT158),MAX(0,C158-D158-(IF(O158&lt;AU158,K158+L158+M158-N158,0)+IF(W158&lt;AU158,S158+T158+U158-V158,0)+IF(AE158&lt;AU158,AA158+AB158+AC158-AD158,0)+IF(AM158&lt;AU158,AI158+AJ158+AK158-AL158,0)+IF(AU158&lt;AU158,AQ158+AR158+AS158-AT158,0)+IF(BC158&lt;AU158,AY158+AZ158+BA158-BB158,0)+IF(BK158&lt;AU158,BG158+BH158+BI158-BJ158,0)+IF(BS158&lt;AU158,BO158+BP158+BQ158-BR158,0)+IF(CA158&lt;AU158,BW158+BX158+BY158-BZ158,0)+IF(CI158&lt;AU158,CE158+CF158+CG158-CH158,0))))))</f>
        <v>0</v>
      </c>
      <c r="AW158" s="3">
        <f>IF(Inputs!$B$27&lt;&gt;"Ready","PENDING INPUTS",MIN((AQ158+AR158+AS158),IF(D158&gt;C158,IF(D158=0,0,AT158*C158/D158),AT158+AV158)))</f>
        <v>0</v>
      </c>
      <c r="AX158" s="3">
        <f>IF(Inputs!$B$27&lt;&gt;"Ready","PENDING INPUTS",MAX(0,(AQ158+AR158+AS158)-AW158))</f>
        <v>0</v>
      </c>
      <c r="AY158" s="3">
        <f>IF(Inputs!$B$27&lt;&gt;"Ready","PENDING INPUTS",BF157)</f>
        <v>0</v>
      </c>
      <c r="AZ158" s="3">
        <f>IF(Inputs!$B$27&lt;&gt;"Ready","PENDING INPUTS",IF(A158&lt;=Inputs!$B$6,ROUND(AY158*Inputs!C19/12,2),0))</f>
        <v>0</v>
      </c>
      <c r="BA158" s="3">
        <f>IF(Inputs!$B$27&lt;&gt;"Ready","PENDING INPUTS",IF(AND(A158&lt;=Inputs!$B$6,AY158&gt;0),Inputs!G19,0))</f>
        <v>0</v>
      </c>
      <c r="BB158" s="3">
        <f>IF(Inputs!$B$27&lt;&gt;"Ready","PENDING INPUTS",IF(A158&gt;Inputs!$B$6,0,MIN((AY158+AZ158+BA158),IF(Inputs!H19=1,Inputs!D19,MAX(Inputs!F19,ROUND(AY158*Inputs!E19+AZ158+BA158,2))))))</f>
        <v>0</v>
      </c>
      <c r="BC158">
        <f>IF(Inputs!$B$27&lt;&gt;"Ready","PENDING INPUTS",IF(AY158&lt;=0,99,1+IF(AND(K158&gt;0,OR(K158&lt;AY158,AND(K158=AY158,0&lt;5))),1,0)+IF(AND(S158&gt;0,OR(S158&lt;AY158,AND(S158=AY158,1&lt;5))),1,0)+IF(AND(AA158&gt;0,OR(AA158&lt;AY158,AND(AA158=AY158,2&lt;5))),1,0)+IF(AND(AI158&gt;0,OR(AI158&lt;AY158,AND(AI158=AY158,3&lt;5))),1,0)+IF(AND(AQ158&gt;0,OR(AQ158&lt;AY158,AND(AQ158=AY158,4&lt;5))),1,0)+IF(AND(BG158&gt;0,OR(BG158&lt;AY158,AND(BG158=AY158,6&lt;5))),1,0)+IF(AND(BO158&gt;0,OR(BO158&lt;AY158,AND(BO158=AY158,7&lt;5))),1,0)+IF(AND(BW158&gt;0,OR(BW158&lt;AY158,AND(BW158=AY158,8&lt;5))),1,0)+IF(AND(CE158&gt;0,OR(CE158&lt;AY158,AND(CE158=AY158,9&lt;5))),1,0)))</f>
        <v>99</v>
      </c>
      <c r="BD158" s="3">
        <f>IF(Inputs!$B$27&lt;&gt;"Ready","PENDING INPUTS",IF(A158&gt;Inputs!$B$6,0,MIN(MAX(0,(AY158+AZ158+BA158)-BB158),MAX(0,C158-D158-(IF(O158&lt;BC158,K158+L158+M158-N158,0)+IF(W158&lt;BC158,S158+T158+U158-V158,0)+IF(AE158&lt;BC158,AA158+AB158+AC158-AD158,0)+IF(AM158&lt;BC158,AI158+AJ158+AK158-AL158,0)+IF(AU158&lt;BC158,AQ158+AR158+AS158-AT158,0)+IF(BC158&lt;BC158,AY158+AZ158+BA158-BB158,0)+IF(BK158&lt;BC158,BG158+BH158+BI158-BJ158,0)+IF(BS158&lt;BC158,BO158+BP158+BQ158-BR158,0)+IF(CA158&lt;BC158,BW158+BX158+BY158-BZ158,0)+IF(CI158&lt;BC158,CE158+CF158+CG158-CH158,0))))))</f>
        <v>0</v>
      </c>
      <c r="BE158" s="3">
        <f>IF(Inputs!$B$27&lt;&gt;"Ready","PENDING INPUTS",MIN((AY158+AZ158+BA158),IF(D158&gt;C158,IF(D158=0,0,BB158*C158/D158),BB158+BD158)))</f>
        <v>0</v>
      </c>
      <c r="BF158" s="3">
        <f>IF(Inputs!$B$27&lt;&gt;"Ready","PENDING INPUTS",MAX(0,(AY158+AZ158+BA158)-BE158))</f>
        <v>0</v>
      </c>
      <c r="BG158" s="3">
        <f>IF(Inputs!$B$27&lt;&gt;"Ready","PENDING INPUTS",BN157)</f>
        <v>0</v>
      </c>
      <c r="BH158" s="3">
        <f>IF(Inputs!$B$27&lt;&gt;"Ready","PENDING INPUTS",IF(A158&lt;=Inputs!$B$6,ROUND(BG158*Inputs!C20/12,2),0))</f>
        <v>0</v>
      </c>
      <c r="BI158" s="3">
        <f>IF(Inputs!$B$27&lt;&gt;"Ready","PENDING INPUTS",IF(AND(A158&lt;=Inputs!$B$6,BG158&gt;0),Inputs!G20,0))</f>
        <v>0</v>
      </c>
      <c r="BJ158" s="3">
        <f>IF(Inputs!$B$27&lt;&gt;"Ready","PENDING INPUTS",IF(A158&gt;Inputs!$B$6,0,MIN((BG158+BH158+BI158),IF(Inputs!H20=1,Inputs!D20,MAX(Inputs!F20,ROUND(BG158*Inputs!E20+BH158+BI158,2))))))</f>
        <v>0</v>
      </c>
      <c r="BK158">
        <f>IF(Inputs!$B$27&lt;&gt;"Ready","PENDING INPUTS",IF(BG158&lt;=0,99,1+IF(AND(K158&gt;0,OR(K158&lt;BG158,AND(K158=BG158,0&lt;6))),1,0)+IF(AND(S158&gt;0,OR(S158&lt;BG158,AND(S158=BG158,1&lt;6))),1,0)+IF(AND(AA158&gt;0,OR(AA158&lt;BG158,AND(AA158=BG158,2&lt;6))),1,0)+IF(AND(AI158&gt;0,OR(AI158&lt;BG158,AND(AI158=BG158,3&lt;6))),1,0)+IF(AND(AQ158&gt;0,OR(AQ158&lt;BG158,AND(AQ158=BG158,4&lt;6))),1,0)+IF(AND(AY158&gt;0,OR(AY158&lt;BG158,AND(AY158=BG158,5&lt;6))),1,0)+IF(AND(BO158&gt;0,OR(BO158&lt;BG158,AND(BO158=BG158,7&lt;6))),1,0)+IF(AND(BW158&gt;0,OR(BW158&lt;BG158,AND(BW158=BG158,8&lt;6))),1,0)+IF(AND(CE158&gt;0,OR(CE158&lt;BG158,AND(CE158=BG158,9&lt;6))),1,0)))</f>
        <v>99</v>
      </c>
      <c r="BL158" s="3">
        <f>IF(Inputs!$B$27&lt;&gt;"Ready","PENDING INPUTS",IF(A158&gt;Inputs!$B$6,0,MIN(MAX(0,(BG158+BH158+BI158)-BJ158),MAX(0,C158-D158-(IF(O158&lt;BK158,K158+L158+M158-N158,0)+IF(W158&lt;BK158,S158+T158+U158-V158,0)+IF(AE158&lt;BK158,AA158+AB158+AC158-AD158,0)+IF(AM158&lt;BK158,AI158+AJ158+AK158-AL158,0)+IF(AU158&lt;BK158,AQ158+AR158+AS158-AT158,0)+IF(BC158&lt;BK158,AY158+AZ158+BA158-BB158,0)+IF(BK158&lt;BK158,BG158+BH158+BI158-BJ158,0)+IF(BS158&lt;BK158,BO158+BP158+BQ158-BR158,0)+IF(CA158&lt;BK158,BW158+BX158+BY158-BZ158,0)+IF(CI158&lt;BK158,CE158+CF158+CG158-CH158,0))))))</f>
        <v>0</v>
      </c>
      <c r="BM158" s="3">
        <f>IF(Inputs!$B$27&lt;&gt;"Ready","PENDING INPUTS",MIN((BG158+BH158+BI158),IF(D158&gt;C158,IF(D158=0,0,BJ158*C158/D158),BJ158+BL158)))</f>
        <v>0</v>
      </c>
      <c r="BN158" s="3">
        <f>IF(Inputs!$B$27&lt;&gt;"Ready","PENDING INPUTS",MAX(0,(BG158+BH158+BI158)-BM158))</f>
        <v>0</v>
      </c>
      <c r="BO158" s="3">
        <f>IF(Inputs!$B$27&lt;&gt;"Ready","PENDING INPUTS",BV157)</f>
        <v>0</v>
      </c>
      <c r="BP158" s="3">
        <f>IF(Inputs!$B$27&lt;&gt;"Ready","PENDING INPUTS",IF(A158&lt;=Inputs!$B$6,ROUND(BO158*Inputs!C21/12,2),0))</f>
        <v>0</v>
      </c>
      <c r="BQ158" s="3">
        <f>IF(Inputs!$B$27&lt;&gt;"Ready","PENDING INPUTS",IF(AND(A158&lt;=Inputs!$B$6,BO158&gt;0),Inputs!G21,0))</f>
        <v>0</v>
      </c>
      <c r="BR158" s="3">
        <f>IF(Inputs!$B$27&lt;&gt;"Ready","PENDING INPUTS",IF(A158&gt;Inputs!$B$6,0,MIN((BO158+BP158+BQ158),IF(Inputs!H21=1,Inputs!D21,MAX(Inputs!F21,ROUND(BO158*Inputs!E21+BP158+BQ158,2))))))</f>
        <v>0</v>
      </c>
      <c r="BS158">
        <f>IF(Inputs!$B$27&lt;&gt;"Ready","PENDING INPUTS",IF(BO158&lt;=0,99,1+IF(AND(K158&gt;0,OR(K158&lt;BO158,AND(K158=BO158,0&lt;7))),1,0)+IF(AND(S158&gt;0,OR(S158&lt;BO158,AND(S158=BO158,1&lt;7))),1,0)+IF(AND(AA158&gt;0,OR(AA158&lt;BO158,AND(AA158=BO158,2&lt;7))),1,0)+IF(AND(AI158&gt;0,OR(AI158&lt;BO158,AND(AI158=BO158,3&lt;7))),1,0)+IF(AND(AQ158&gt;0,OR(AQ158&lt;BO158,AND(AQ158=BO158,4&lt;7))),1,0)+IF(AND(AY158&gt;0,OR(AY158&lt;BO158,AND(AY158=BO158,5&lt;7))),1,0)+IF(AND(BG158&gt;0,OR(BG158&lt;BO158,AND(BG158=BO158,6&lt;7))),1,0)+IF(AND(BW158&gt;0,OR(BW158&lt;BO158,AND(BW158=BO158,8&lt;7))),1,0)+IF(AND(CE158&gt;0,OR(CE158&lt;BO158,AND(CE158=BO158,9&lt;7))),1,0)))</f>
        <v>99</v>
      </c>
      <c r="BT158" s="3">
        <f>IF(Inputs!$B$27&lt;&gt;"Ready","PENDING INPUTS",IF(A158&gt;Inputs!$B$6,0,MIN(MAX(0,(BO158+BP158+BQ158)-BR158),MAX(0,C158-D158-(IF(O158&lt;BS158,K158+L158+M158-N158,0)+IF(W158&lt;BS158,S158+T158+U158-V158,0)+IF(AE158&lt;BS158,AA158+AB158+AC158-AD158,0)+IF(AM158&lt;BS158,AI158+AJ158+AK158-AL158,0)+IF(AU158&lt;BS158,AQ158+AR158+AS158-AT158,0)+IF(BC158&lt;BS158,AY158+AZ158+BA158-BB158,0)+IF(BK158&lt;BS158,BG158+BH158+BI158-BJ158,0)+IF(BS158&lt;BS158,BO158+BP158+BQ158-BR158,0)+IF(CA158&lt;BS158,BW158+BX158+BY158-BZ158,0)+IF(CI158&lt;BS158,CE158+CF158+CG158-CH158,0))))))</f>
        <v>0</v>
      </c>
      <c r="BU158" s="3">
        <f>IF(Inputs!$B$27&lt;&gt;"Ready","PENDING INPUTS",MIN((BO158+BP158+BQ158),IF(D158&gt;C158,IF(D158=0,0,BR158*C158/D158),BR158+BT158)))</f>
        <v>0</v>
      </c>
      <c r="BV158" s="3">
        <f>IF(Inputs!$B$27&lt;&gt;"Ready","PENDING INPUTS",MAX(0,(BO158+BP158+BQ158)-BU158))</f>
        <v>0</v>
      </c>
      <c r="BW158" s="3">
        <f>IF(Inputs!$B$27&lt;&gt;"Ready","PENDING INPUTS",CD157)</f>
        <v>0</v>
      </c>
      <c r="BX158" s="3">
        <f>IF(Inputs!$B$27&lt;&gt;"Ready","PENDING INPUTS",IF(A158&lt;=Inputs!$B$6,ROUND(BW158*Inputs!C22/12,2),0))</f>
        <v>0</v>
      </c>
      <c r="BY158" s="3">
        <f>IF(Inputs!$B$27&lt;&gt;"Ready","PENDING INPUTS",IF(AND(A158&lt;=Inputs!$B$6,BW158&gt;0),Inputs!G22,0))</f>
        <v>0</v>
      </c>
      <c r="BZ158" s="3">
        <f>IF(Inputs!$B$27&lt;&gt;"Ready","PENDING INPUTS",IF(A158&gt;Inputs!$B$6,0,MIN((BW158+BX158+BY158),IF(Inputs!H22=1,Inputs!D22,MAX(Inputs!F22,ROUND(BW158*Inputs!E22+BX158+BY158,2))))))</f>
        <v>0</v>
      </c>
      <c r="CA158">
        <f>IF(Inputs!$B$27&lt;&gt;"Ready","PENDING INPUTS",IF(BW158&lt;=0,99,1+IF(AND(K158&gt;0,OR(K158&lt;BW158,AND(K158=BW158,0&lt;8))),1,0)+IF(AND(S158&gt;0,OR(S158&lt;BW158,AND(S158=BW158,1&lt;8))),1,0)+IF(AND(AA158&gt;0,OR(AA158&lt;BW158,AND(AA158=BW158,2&lt;8))),1,0)+IF(AND(AI158&gt;0,OR(AI158&lt;BW158,AND(AI158=BW158,3&lt;8))),1,0)+IF(AND(AQ158&gt;0,OR(AQ158&lt;BW158,AND(AQ158=BW158,4&lt;8))),1,0)+IF(AND(AY158&gt;0,OR(AY158&lt;BW158,AND(AY158=BW158,5&lt;8))),1,0)+IF(AND(BG158&gt;0,OR(BG158&lt;BW158,AND(BG158=BW158,6&lt;8))),1,0)+IF(AND(BO158&gt;0,OR(BO158&lt;BW158,AND(BO158=BW158,7&lt;8))),1,0)+IF(AND(CE158&gt;0,OR(CE158&lt;BW158,AND(CE158=BW158,9&lt;8))),1,0)))</f>
        <v>99</v>
      </c>
      <c r="CB158" s="3">
        <f>IF(Inputs!$B$27&lt;&gt;"Ready","PENDING INPUTS",IF(A158&gt;Inputs!$B$6,0,MIN(MAX(0,(BW158+BX158+BY158)-BZ158),MAX(0,C158-D158-(IF(O158&lt;CA158,K158+L158+M158-N158,0)+IF(W158&lt;CA158,S158+T158+U158-V158,0)+IF(AE158&lt;CA158,AA158+AB158+AC158-AD158,0)+IF(AM158&lt;CA158,AI158+AJ158+AK158-AL158,0)+IF(AU158&lt;CA158,AQ158+AR158+AS158-AT158,0)+IF(BC158&lt;CA158,AY158+AZ158+BA158-BB158,0)+IF(BK158&lt;CA158,BG158+BH158+BI158-BJ158,0)+IF(BS158&lt;CA158,BO158+BP158+BQ158-BR158,0)+IF(CA158&lt;CA158,BW158+BX158+BY158-BZ158,0)+IF(CI158&lt;CA158,CE158+CF158+CG158-CH158,0))))))</f>
        <v>0</v>
      </c>
      <c r="CC158" s="3">
        <f>IF(Inputs!$B$27&lt;&gt;"Ready","PENDING INPUTS",MIN((BW158+BX158+BY158),IF(D158&gt;C158,IF(D158=0,0,BZ158*C158/D158),BZ158+CB158)))</f>
        <v>0</v>
      </c>
      <c r="CD158" s="3">
        <f>IF(Inputs!$B$27&lt;&gt;"Ready","PENDING INPUTS",MAX(0,(BW158+BX158+BY158)-CC158))</f>
        <v>0</v>
      </c>
      <c r="CE158" s="3">
        <f>IF(Inputs!$B$27&lt;&gt;"Ready","PENDING INPUTS",CL157)</f>
        <v>0</v>
      </c>
      <c r="CF158" s="3">
        <f>IF(Inputs!$B$27&lt;&gt;"Ready","PENDING INPUTS",IF(A158&lt;=Inputs!$B$6,ROUND(CE158*Inputs!C23/12,2),0))</f>
        <v>0</v>
      </c>
      <c r="CG158" s="3">
        <f>IF(Inputs!$B$27&lt;&gt;"Ready","PENDING INPUTS",IF(AND(A158&lt;=Inputs!$B$6,CE158&gt;0),Inputs!G23,0))</f>
        <v>0</v>
      </c>
      <c r="CH158" s="3">
        <f>IF(Inputs!$B$27&lt;&gt;"Ready","PENDING INPUTS",IF(A158&gt;Inputs!$B$6,0,MIN((CE158+CF158+CG158),IF(Inputs!H23=1,Inputs!D23,MAX(Inputs!F23,ROUND(CE158*Inputs!E23+CF158+CG158,2))))))</f>
        <v>0</v>
      </c>
      <c r="CI158">
        <f>IF(Inputs!$B$27&lt;&gt;"Ready","PENDING INPUTS",IF(CE158&lt;=0,99,1+IF(AND(K158&gt;0,OR(K158&lt;CE158,AND(K158=CE158,0&lt;9))),1,0)+IF(AND(S158&gt;0,OR(S158&lt;CE158,AND(S158=CE158,1&lt;9))),1,0)+IF(AND(AA158&gt;0,OR(AA158&lt;CE158,AND(AA158=CE158,2&lt;9))),1,0)+IF(AND(AI158&gt;0,OR(AI158&lt;CE158,AND(AI158=CE158,3&lt;9))),1,0)+IF(AND(AQ158&gt;0,OR(AQ158&lt;CE158,AND(AQ158=CE158,4&lt;9))),1,0)+IF(AND(AY158&gt;0,OR(AY158&lt;CE158,AND(AY158=CE158,5&lt;9))),1,0)+IF(AND(BG158&gt;0,OR(BG158&lt;CE158,AND(BG158=CE158,6&lt;9))),1,0)+IF(AND(BO158&gt;0,OR(BO158&lt;CE158,AND(BO158=CE158,7&lt;9))),1,0)+IF(AND(BW158&gt;0,OR(BW158&lt;CE158,AND(BW158=CE158,8&lt;9))),1,0)))</f>
        <v>99</v>
      </c>
      <c r="CJ158" s="3">
        <f>IF(Inputs!$B$27&lt;&gt;"Ready","PENDING INPUTS",IF(A158&gt;Inputs!$B$6,0,MIN(MAX(0,(CE158+CF158+CG158)-CH158),MAX(0,C158-D158-(IF(O158&lt;CI158,K158+L158+M158-N158,0)+IF(W158&lt;CI158,S158+T158+U158-V158,0)+IF(AE158&lt;CI158,AA158+AB158+AC158-AD158,0)+IF(AM158&lt;CI158,AI158+AJ158+AK158-AL158,0)+IF(AU158&lt;CI158,AQ158+AR158+AS158-AT158,0)+IF(BC158&lt;CI158,AY158+AZ158+BA158-BB158,0)+IF(BK158&lt;CI158,BG158+BH158+BI158-BJ158,0)+IF(BS158&lt;CI158,BO158+BP158+BQ158-BR158,0)+IF(CA158&lt;CI158,BW158+BX158+BY158-BZ158,0)+IF(CI158&lt;CI158,CE158+CF158+CG158-CH158,0))))))</f>
        <v>0</v>
      </c>
      <c r="CK158" s="3">
        <f>IF(Inputs!$B$27&lt;&gt;"Ready","PENDING INPUTS",MIN((CE158+CF158+CG158),IF(D158&gt;C158,IF(D158=0,0,CH158*C158/D158),CH158+CJ158)))</f>
        <v>0</v>
      </c>
      <c r="CL158" s="3">
        <f>IF(Inputs!$B$27&lt;&gt;"Ready","PENDING INPUTS",MAX(0,(CE158+CF158+CG158)-CK158))</f>
        <v>0</v>
      </c>
    </row>
    <row r="159" spans="1:90" ht="27.95" customHeight="1" x14ac:dyDescent="0.25">
      <c r="A159">
        <v>155</v>
      </c>
      <c r="B159" s="13">
        <f>IF(Inputs!$B$27&lt;&gt;"Ready","PENDING INPUTS",EDATE(Inputs!$B$5,A159-1))</f>
        <v>50983</v>
      </c>
      <c r="C159" s="3">
        <f>IF(Inputs!$B$27&lt;&gt;"Ready","PENDING INPUTS",IF(A159&lt;=Inputs!$B$6,MAX(0,Inputs!$B$4+IF(A159=Inputs!$B$7,Inputs!$B$8,0)+IF(A159=Inputs!$B$9,Inputs!$B$10,0)),0))</f>
        <v>0</v>
      </c>
      <c r="D159" s="3">
        <f>IF(Inputs!$B$27&lt;&gt;"Ready","PENDING INPUTS",SUM(N159,V159,AD159,AL159,AT159,BB159,BJ159,BR159,BZ159,CH159))</f>
        <v>0</v>
      </c>
      <c r="E159" s="3">
        <f>IF(Inputs!$B$27&lt;&gt;"Ready","PENDING INPUTS",MAX(0,D159-C159))</f>
        <v>0</v>
      </c>
      <c r="F159" s="3">
        <f>IF(Inputs!$B$27&lt;&gt;"Ready","PENDING INPUTS",SUM(Q159,Y159,AG159,AO159,AW159,BE159,BM159,BU159,CC159,CK159))</f>
        <v>0</v>
      </c>
      <c r="G159" s="3">
        <f>IF(Inputs!$B$27&lt;&gt;"Ready","PENDING INPUTS",SUM(L159,T159,AB159,AJ159,AR159,AZ159,BH159,BP159,BX159,CF159))</f>
        <v>0</v>
      </c>
      <c r="H159" s="3">
        <f>IF(Inputs!$B$27&lt;&gt;"Ready","PENDING INPUTS",SUM(M159,U159,AC159,AK159,AS159,BA159,BI159,BQ159,BY159,CG159))</f>
        <v>0</v>
      </c>
      <c r="I159" s="3">
        <f>IF(Inputs!$B$27&lt;&gt;"Ready","PENDING INPUTS",SUM(R159,Z159,AH159,AP159,AX159,BF159,BN159,BV159,CD159,CL159))</f>
        <v>0</v>
      </c>
      <c r="J159" t="str">
        <f>IF(Inputs!$B$27&lt;&gt;"Ready","PENDING INPUTS",IF(A159&gt;Inputs!$B$6,"Beyond horizon",IF(E159&gt;0.005,"MINIMUM SHORTFALL",IF(I159&lt;0.005,"Paid off","In progress"))))</f>
        <v>Beyond horizon</v>
      </c>
      <c r="K159" s="3">
        <f>IF(Inputs!$B$27&lt;&gt;"Ready","PENDING INPUTS",R158)</f>
        <v>0</v>
      </c>
      <c r="L159" s="3">
        <f>IF(Inputs!$B$27&lt;&gt;"Ready","PENDING INPUTS",IF(A159&lt;=Inputs!$B$6,ROUND(K159*Inputs!C14/12,2),0))</f>
        <v>0</v>
      </c>
      <c r="M159" s="3">
        <f>IF(Inputs!$B$27&lt;&gt;"Ready","PENDING INPUTS",IF(AND(A159&lt;=Inputs!$B$6,K159&gt;0),Inputs!G14,0))</f>
        <v>0</v>
      </c>
      <c r="N159" s="3">
        <f>IF(Inputs!$B$27&lt;&gt;"Ready","PENDING INPUTS",IF(A159&gt;Inputs!$B$6,0,MIN((K159+L159+M159),IF(Inputs!H14=1,Inputs!D14,MAX(Inputs!F14,ROUND(K159*Inputs!E14+L159+M159,2))))))</f>
        <v>0</v>
      </c>
      <c r="O159">
        <f>IF(Inputs!$B$27&lt;&gt;"Ready","PENDING INPUTS",IF(K159&lt;=0,99,1+IF(AND(S159&gt;0,OR(S159&lt;K159,AND(S159=K159,1&lt;0))),1,0)+IF(AND(AA159&gt;0,OR(AA159&lt;K159,AND(AA159=K159,2&lt;0))),1,0)+IF(AND(AI159&gt;0,OR(AI159&lt;K159,AND(AI159=K159,3&lt;0))),1,0)+IF(AND(AQ159&gt;0,OR(AQ159&lt;K159,AND(AQ159=K159,4&lt;0))),1,0)+IF(AND(AY159&gt;0,OR(AY159&lt;K159,AND(AY159=K159,5&lt;0))),1,0)+IF(AND(BG159&gt;0,OR(BG159&lt;K159,AND(BG159=K159,6&lt;0))),1,0)+IF(AND(BO159&gt;0,OR(BO159&lt;K159,AND(BO159=K159,7&lt;0))),1,0)+IF(AND(BW159&gt;0,OR(BW159&lt;K159,AND(BW159=K159,8&lt;0))),1,0)+IF(AND(CE159&gt;0,OR(CE159&lt;K159,AND(CE159=K159,9&lt;0))),1,0)))</f>
        <v>99</v>
      </c>
      <c r="P159" s="3">
        <f>IF(Inputs!$B$27&lt;&gt;"Ready","PENDING INPUTS",IF(A159&gt;Inputs!$B$6,0,MIN(MAX(0,(K159+L159+M159)-N159),MAX(0,C159-D159-(IF(O159&lt;O159,K159+L159+M159-N159,0)+IF(W159&lt;O159,S159+T159+U159-V159,0)+IF(AE159&lt;O159,AA159+AB159+AC159-AD159,0)+IF(AM159&lt;O159,AI159+AJ159+AK159-AL159,0)+IF(AU159&lt;O159,AQ159+AR159+AS159-AT159,0)+IF(BC159&lt;O159,AY159+AZ159+BA159-BB159,0)+IF(BK159&lt;O159,BG159+BH159+BI159-BJ159,0)+IF(BS159&lt;O159,BO159+BP159+BQ159-BR159,0)+IF(CA159&lt;O159,BW159+BX159+BY159-BZ159,0)+IF(CI159&lt;O159,CE159+CF159+CG159-CH159,0))))))</f>
        <v>0</v>
      </c>
      <c r="Q159" s="3">
        <f>IF(Inputs!$B$27&lt;&gt;"Ready","PENDING INPUTS",MIN((K159+L159+M159),IF(D159&gt;C159,IF(D159=0,0,N159*C159/D159),N159+P159)))</f>
        <v>0</v>
      </c>
      <c r="R159" s="3">
        <f>IF(Inputs!$B$27&lt;&gt;"Ready","PENDING INPUTS",MAX(0,(K159+L159+M159)-Q159))</f>
        <v>0</v>
      </c>
      <c r="S159" s="3">
        <f>IF(Inputs!$B$27&lt;&gt;"Ready","PENDING INPUTS",Z158)</f>
        <v>0</v>
      </c>
      <c r="T159" s="3">
        <f>IF(Inputs!$B$27&lt;&gt;"Ready","PENDING INPUTS",IF(A159&lt;=Inputs!$B$6,ROUND(S159*Inputs!C15/12,2),0))</f>
        <v>0</v>
      </c>
      <c r="U159" s="3">
        <f>IF(Inputs!$B$27&lt;&gt;"Ready","PENDING INPUTS",IF(AND(A159&lt;=Inputs!$B$6,S159&gt;0),Inputs!G15,0))</f>
        <v>0</v>
      </c>
      <c r="V159" s="3">
        <f>IF(Inputs!$B$27&lt;&gt;"Ready","PENDING INPUTS",IF(A159&gt;Inputs!$B$6,0,MIN((S159+T159+U159),IF(Inputs!H15=1,Inputs!D15,MAX(Inputs!F15,ROUND(S159*Inputs!E15+T159+U159,2))))))</f>
        <v>0</v>
      </c>
      <c r="W159">
        <f>IF(Inputs!$B$27&lt;&gt;"Ready","PENDING INPUTS",IF(S159&lt;=0,99,1+IF(AND(K159&gt;0,OR(K159&lt;S159,AND(K159=S159,0&lt;1))),1,0)+IF(AND(AA159&gt;0,OR(AA159&lt;S159,AND(AA159=S159,2&lt;1))),1,0)+IF(AND(AI159&gt;0,OR(AI159&lt;S159,AND(AI159=S159,3&lt;1))),1,0)+IF(AND(AQ159&gt;0,OR(AQ159&lt;S159,AND(AQ159=S159,4&lt;1))),1,0)+IF(AND(AY159&gt;0,OR(AY159&lt;S159,AND(AY159=S159,5&lt;1))),1,0)+IF(AND(BG159&gt;0,OR(BG159&lt;S159,AND(BG159=S159,6&lt;1))),1,0)+IF(AND(BO159&gt;0,OR(BO159&lt;S159,AND(BO159=S159,7&lt;1))),1,0)+IF(AND(BW159&gt;0,OR(BW159&lt;S159,AND(BW159=S159,8&lt;1))),1,0)+IF(AND(CE159&gt;0,OR(CE159&lt;S159,AND(CE159=S159,9&lt;1))),1,0)))</f>
        <v>99</v>
      </c>
      <c r="X159" s="3">
        <f>IF(Inputs!$B$27&lt;&gt;"Ready","PENDING INPUTS",IF(A159&gt;Inputs!$B$6,0,MIN(MAX(0,(S159+T159+U159)-V159),MAX(0,C159-D159-(IF(O159&lt;W159,K159+L159+M159-N159,0)+IF(W159&lt;W159,S159+T159+U159-V159,0)+IF(AE159&lt;W159,AA159+AB159+AC159-AD159,0)+IF(AM159&lt;W159,AI159+AJ159+AK159-AL159,0)+IF(AU159&lt;W159,AQ159+AR159+AS159-AT159,0)+IF(BC159&lt;W159,AY159+AZ159+BA159-BB159,0)+IF(BK159&lt;W159,BG159+BH159+BI159-BJ159,0)+IF(BS159&lt;W159,BO159+BP159+BQ159-BR159,0)+IF(CA159&lt;W159,BW159+BX159+BY159-BZ159,0)+IF(CI159&lt;W159,CE159+CF159+CG159-CH159,0))))))</f>
        <v>0</v>
      </c>
      <c r="Y159" s="3">
        <f>IF(Inputs!$B$27&lt;&gt;"Ready","PENDING INPUTS",MIN((S159+T159+U159),IF(D159&gt;C159,IF(D159=0,0,V159*C159/D159),V159+X159)))</f>
        <v>0</v>
      </c>
      <c r="Z159" s="3">
        <f>IF(Inputs!$B$27&lt;&gt;"Ready","PENDING INPUTS",MAX(0,(S159+T159+U159)-Y159))</f>
        <v>0</v>
      </c>
      <c r="AA159" s="3">
        <f>IF(Inputs!$B$27&lt;&gt;"Ready","PENDING INPUTS",AH158)</f>
        <v>0</v>
      </c>
      <c r="AB159" s="3">
        <f>IF(Inputs!$B$27&lt;&gt;"Ready","PENDING INPUTS",IF(A159&lt;=Inputs!$B$6,ROUND(AA159*Inputs!C16/12,2),0))</f>
        <v>0</v>
      </c>
      <c r="AC159" s="3">
        <f>IF(Inputs!$B$27&lt;&gt;"Ready","PENDING INPUTS",IF(AND(A159&lt;=Inputs!$B$6,AA159&gt;0),Inputs!G16,0))</f>
        <v>0</v>
      </c>
      <c r="AD159" s="3">
        <f>IF(Inputs!$B$27&lt;&gt;"Ready","PENDING INPUTS",IF(A159&gt;Inputs!$B$6,0,MIN((AA159+AB159+AC159),IF(Inputs!H16=1,Inputs!D16,MAX(Inputs!F16,ROUND(AA159*Inputs!E16+AB159+AC159,2))))))</f>
        <v>0</v>
      </c>
      <c r="AE159">
        <f>IF(Inputs!$B$27&lt;&gt;"Ready","PENDING INPUTS",IF(AA159&lt;=0,99,1+IF(AND(K159&gt;0,OR(K159&lt;AA159,AND(K159=AA159,0&lt;2))),1,0)+IF(AND(S159&gt;0,OR(S159&lt;AA159,AND(S159=AA159,1&lt;2))),1,0)+IF(AND(AI159&gt;0,OR(AI159&lt;AA159,AND(AI159=AA159,3&lt;2))),1,0)+IF(AND(AQ159&gt;0,OR(AQ159&lt;AA159,AND(AQ159=AA159,4&lt;2))),1,0)+IF(AND(AY159&gt;0,OR(AY159&lt;AA159,AND(AY159=AA159,5&lt;2))),1,0)+IF(AND(BG159&gt;0,OR(BG159&lt;AA159,AND(BG159=AA159,6&lt;2))),1,0)+IF(AND(BO159&gt;0,OR(BO159&lt;AA159,AND(BO159=AA159,7&lt;2))),1,0)+IF(AND(BW159&gt;0,OR(BW159&lt;AA159,AND(BW159=AA159,8&lt;2))),1,0)+IF(AND(CE159&gt;0,OR(CE159&lt;AA159,AND(CE159=AA159,9&lt;2))),1,0)))</f>
        <v>99</v>
      </c>
      <c r="AF159" s="3">
        <f>IF(Inputs!$B$27&lt;&gt;"Ready","PENDING INPUTS",IF(A159&gt;Inputs!$B$6,0,MIN(MAX(0,(AA159+AB159+AC159)-AD159),MAX(0,C159-D159-(IF(O159&lt;AE159,K159+L159+M159-N159,0)+IF(W159&lt;AE159,S159+T159+U159-V159,0)+IF(AE159&lt;AE159,AA159+AB159+AC159-AD159,0)+IF(AM159&lt;AE159,AI159+AJ159+AK159-AL159,0)+IF(AU159&lt;AE159,AQ159+AR159+AS159-AT159,0)+IF(BC159&lt;AE159,AY159+AZ159+BA159-BB159,0)+IF(BK159&lt;AE159,BG159+BH159+BI159-BJ159,0)+IF(BS159&lt;AE159,BO159+BP159+BQ159-BR159,0)+IF(CA159&lt;AE159,BW159+BX159+BY159-BZ159,0)+IF(CI159&lt;AE159,CE159+CF159+CG159-CH159,0))))))</f>
        <v>0</v>
      </c>
      <c r="AG159" s="3">
        <f>IF(Inputs!$B$27&lt;&gt;"Ready","PENDING INPUTS",MIN((AA159+AB159+AC159),IF(D159&gt;C159,IF(D159=0,0,AD159*C159/D159),AD159+AF159)))</f>
        <v>0</v>
      </c>
      <c r="AH159" s="3">
        <f>IF(Inputs!$B$27&lt;&gt;"Ready","PENDING INPUTS",MAX(0,(AA159+AB159+AC159)-AG159))</f>
        <v>0</v>
      </c>
      <c r="AI159" s="3">
        <f>IF(Inputs!$B$27&lt;&gt;"Ready","PENDING INPUTS",AP158)</f>
        <v>0</v>
      </c>
      <c r="AJ159" s="3">
        <f>IF(Inputs!$B$27&lt;&gt;"Ready","PENDING INPUTS",IF(A159&lt;=Inputs!$B$6,ROUND(AI159*Inputs!C17/12,2),0))</f>
        <v>0</v>
      </c>
      <c r="AK159" s="3">
        <f>IF(Inputs!$B$27&lt;&gt;"Ready","PENDING INPUTS",IF(AND(A159&lt;=Inputs!$B$6,AI159&gt;0),Inputs!G17,0))</f>
        <v>0</v>
      </c>
      <c r="AL159" s="3">
        <f>IF(Inputs!$B$27&lt;&gt;"Ready","PENDING INPUTS",IF(A159&gt;Inputs!$B$6,0,MIN((AI159+AJ159+AK159),IF(Inputs!H17=1,Inputs!D17,MAX(Inputs!F17,ROUND(AI159*Inputs!E17+AJ159+AK159,2))))))</f>
        <v>0</v>
      </c>
      <c r="AM159">
        <f>IF(Inputs!$B$27&lt;&gt;"Ready","PENDING INPUTS",IF(AI159&lt;=0,99,1+IF(AND(K159&gt;0,OR(K159&lt;AI159,AND(K159=AI159,0&lt;3))),1,0)+IF(AND(S159&gt;0,OR(S159&lt;AI159,AND(S159=AI159,1&lt;3))),1,0)+IF(AND(AA159&gt;0,OR(AA159&lt;AI159,AND(AA159=AI159,2&lt;3))),1,0)+IF(AND(AQ159&gt;0,OR(AQ159&lt;AI159,AND(AQ159=AI159,4&lt;3))),1,0)+IF(AND(AY159&gt;0,OR(AY159&lt;AI159,AND(AY159=AI159,5&lt;3))),1,0)+IF(AND(BG159&gt;0,OR(BG159&lt;AI159,AND(BG159=AI159,6&lt;3))),1,0)+IF(AND(BO159&gt;0,OR(BO159&lt;AI159,AND(BO159=AI159,7&lt;3))),1,0)+IF(AND(BW159&gt;0,OR(BW159&lt;AI159,AND(BW159=AI159,8&lt;3))),1,0)+IF(AND(CE159&gt;0,OR(CE159&lt;AI159,AND(CE159=AI159,9&lt;3))),1,0)))</f>
        <v>99</v>
      </c>
      <c r="AN159" s="3">
        <f>IF(Inputs!$B$27&lt;&gt;"Ready","PENDING INPUTS",IF(A159&gt;Inputs!$B$6,0,MIN(MAX(0,(AI159+AJ159+AK159)-AL159),MAX(0,C159-D159-(IF(O159&lt;AM159,K159+L159+M159-N159,0)+IF(W159&lt;AM159,S159+T159+U159-V159,0)+IF(AE159&lt;AM159,AA159+AB159+AC159-AD159,0)+IF(AM159&lt;AM159,AI159+AJ159+AK159-AL159,0)+IF(AU159&lt;AM159,AQ159+AR159+AS159-AT159,0)+IF(BC159&lt;AM159,AY159+AZ159+BA159-BB159,0)+IF(BK159&lt;AM159,BG159+BH159+BI159-BJ159,0)+IF(BS159&lt;AM159,BO159+BP159+BQ159-BR159,0)+IF(CA159&lt;AM159,BW159+BX159+BY159-BZ159,0)+IF(CI159&lt;AM159,CE159+CF159+CG159-CH159,0))))))</f>
        <v>0</v>
      </c>
      <c r="AO159" s="3">
        <f>IF(Inputs!$B$27&lt;&gt;"Ready","PENDING INPUTS",MIN((AI159+AJ159+AK159),IF(D159&gt;C159,IF(D159=0,0,AL159*C159/D159),AL159+AN159)))</f>
        <v>0</v>
      </c>
      <c r="AP159" s="3">
        <f>IF(Inputs!$B$27&lt;&gt;"Ready","PENDING INPUTS",MAX(0,(AI159+AJ159+AK159)-AO159))</f>
        <v>0</v>
      </c>
      <c r="AQ159" s="3">
        <f>IF(Inputs!$B$27&lt;&gt;"Ready","PENDING INPUTS",AX158)</f>
        <v>0</v>
      </c>
      <c r="AR159" s="3">
        <f>IF(Inputs!$B$27&lt;&gt;"Ready","PENDING INPUTS",IF(A159&lt;=Inputs!$B$6,ROUND(AQ159*Inputs!C18/12,2),0))</f>
        <v>0</v>
      </c>
      <c r="AS159" s="3">
        <f>IF(Inputs!$B$27&lt;&gt;"Ready","PENDING INPUTS",IF(AND(A159&lt;=Inputs!$B$6,AQ159&gt;0),Inputs!G18,0))</f>
        <v>0</v>
      </c>
      <c r="AT159" s="3">
        <f>IF(Inputs!$B$27&lt;&gt;"Ready","PENDING INPUTS",IF(A159&gt;Inputs!$B$6,0,MIN((AQ159+AR159+AS159),IF(Inputs!H18=1,Inputs!D18,MAX(Inputs!F18,ROUND(AQ159*Inputs!E18+AR159+AS159,2))))))</f>
        <v>0</v>
      </c>
      <c r="AU159">
        <f>IF(Inputs!$B$27&lt;&gt;"Ready","PENDING INPUTS",IF(AQ159&lt;=0,99,1+IF(AND(K159&gt;0,OR(K159&lt;AQ159,AND(K159=AQ159,0&lt;4))),1,0)+IF(AND(S159&gt;0,OR(S159&lt;AQ159,AND(S159=AQ159,1&lt;4))),1,0)+IF(AND(AA159&gt;0,OR(AA159&lt;AQ159,AND(AA159=AQ159,2&lt;4))),1,0)+IF(AND(AI159&gt;0,OR(AI159&lt;AQ159,AND(AI159=AQ159,3&lt;4))),1,0)+IF(AND(AY159&gt;0,OR(AY159&lt;AQ159,AND(AY159=AQ159,5&lt;4))),1,0)+IF(AND(BG159&gt;0,OR(BG159&lt;AQ159,AND(BG159=AQ159,6&lt;4))),1,0)+IF(AND(BO159&gt;0,OR(BO159&lt;AQ159,AND(BO159=AQ159,7&lt;4))),1,0)+IF(AND(BW159&gt;0,OR(BW159&lt;AQ159,AND(BW159=AQ159,8&lt;4))),1,0)+IF(AND(CE159&gt;0,OR(CE159&lt;AQ159,AND(CE159=AQ159,9&lt;4))),1,0)))</f>
        <v>99</v>
      </c>
      <c r="AV159" s="3">
        <f>IF(Inputs!$B$27&lt;&gt;"Ready","PENDING INPUTS",IF(A159&gt;Inputs!$B$6,0,MIN(MAX(0,(AQ159+AR159+AS159)-AT159),MAX(0,C159-D159-(IF(O159&lt;AU159,K159+L159+M159-N159,0)+IF(W159&lt;AU159,S159+T159+U159-V159,0)+IF(AE159&lt;AU159,AA159+AB159+AC159-AD159,0)+IF(AM159&lt;AU159,AI159+AJ159+AK159-AL159,0)+IF(AU159&lt;AU159,AQ159+AR159+AS159-AT159,0)+IF(BC159&lt;AU159,AY159+AZ159+BA159-BB159,0)+IF(BK159&lt;AU159,BG159+BH159+BI159-BJ159,0)+IF(BS159&lt;AU159,BO159+BP159+BQ159-BR159,0)+IF(CA159&lt;AU159,BW159+BX159+BY159-BZ159,0)+IF(CI159&lt;AU159,CE159+CF159+CG159-CH159,0))))))</f>
        <v>0</v>
      </c>
      <c r="AW159" s="3">
        <f>IF(Inputs!$B$27&lt;&gt;"Ready","PENDING INPUTS",MIN((AQ159+AR159+AS159),IF(D159&gt;C159,IF(D159=0,0,AT159*C159/D159),AT159+AV159)))</f>
        <v>0</v>
      </c>
      <c r="AX159" s="3">
        <f>IF(Inputs!$B$27&lt;&gt;"Ready","PENDING INPUTS",MAX(0,(AQ159+AR159+AS159)-AW159))</f>
        <v>0</v>
      </c>
      <c r="AY159" s="3">
        <f>IF(Inputs!$B$27&lt;&gt;"Ready","PENDING INPUTS",BF158)</f>
        <v>0</v>
      </c>
      <c r="AZ159" s="3">
        <f>IF(Inputs!$B$27&lt;&gt;"Ready","PENDING INPUTS",IF(A159&lt;=Inputs!$B$6,ROUND(AY159*Inputs!C19/12,2),0))</f>
        <v>0</v>
      </c>
      <c r="BA159" s="3">
        <f>IF(Inputs!$B$27&lt;&gt;"Ready","PENDING INPUTS",IF(AND(A159&lt;=Inputs!$B$6,AY159&gt;0),Inputs!G19,0))</f>
        <v>0</v>
      </c>
      <c r="BB159" s="3">
        <f>IF(Inputs!$B$27&lt;&gt;"Ready","PENDING INPUTS",IF(A159&gt;Inputs!$B$6,0,MIN((AY159+AZ159+BA159),IF(Inputs!H19=1,Inputs!D19,MAX(Inputs!F19,ROUND(AY159*Inputs!E19+AZ159+BA159,2))))))</f>
        <v>0</v>
      </c>
      <c r="BC159">
        <f>IF(Inputs!$B$27&lt;&gt;"Ready","PENDING INPUTS",IF(AY159&lt;=0,99,1+IF(AND(K159&gt;0,OR(K159&lt;AY159,AND(K159=AY159,0&lt;5))),1,0)+IF(AND(S159&gt;0,OR(S159&lt;AY159,AND(S159=AY159,1&lt;5))),1,0)+IF(AND(AA159&gt;0,OR(AA159&lt;AY159,AND(AA159=AY159,2&lt;5))),1,0)+IF(AND(AI159&gt;0,OR(AI159&lt;AY159,AND(AI159=AY159,3&lt;5))),1,0)+IF(AND(AQ159&gt;0,OR(AQ159&lt;AY159,AND(AQ159=AY159,4&lt;5))),1,0)+IF(AND(BG159&gt;0,OR(BG159&lt;AY159,AND(BG159=AY159,6&lt;5))),1,0)+IF(AND(BO159&gt;0,OR(BO159&lt;AY159,AND(BO159=AY159,7&lt;5))),1,0)+IF(AND(BW159&gt;0,OR(BW159&lt;AY159,AND(BW159=AY159,8&lt;5))),1,0)+IF(AND(CE159&gt;0,OR(CE159&lt;AY159,AND(CE159=AY159,9&lt;5))),1,0)))</f>
        <v>99</v>
      </c>
      <c r="BD159" s="3">
        <f>IF(Inputs!$B$27&lt;&gt;"Ready","PENDING INPUTS",IF(A159&gt;Inputs!$B$6,0,MIN(MAX(0,(AY159+AZ159+BA159)-BB159),MAX(0,C159-D159-(IF(O159&lt;BC159,K159+L159+M159-N159,0)+IF(W159&lt;BC159,S159+T159+U159-V159,0)+IF(AE159&lt;BC159,AA159+AB159+AC159-AD159,0)+IF(AM159&lt;BC159,AI159+AJ159+AK159-AL159,0)+IF(AU159&lt;BC159,AQ159+AR159+AS159-AT159,0)+IF(BC159&lt;BC159,AY159+AZ159+BA159-BB159,0)+IF(BK159&lt;BC159,BG159+BH159+BI159-BJ159,0)+IF(BS159&lt;BC159,BO159+BP159+BQ159-BR159,0)+IF(CA159&lt;BC159,BW159+BX159+BY159-BZ159,0)+IF(CI159&lt;BC159,CE159+CF159+CG159-CH159,0))))))</f>
        <v>0</v>
      </c>
      <c r="BE159" s="3">
        <f>IF(Inputs!$B$27&lt;&gt;"Ready","PENDING INPUTS",MIN((AY159+AZ159+BA159),IF(D159&gt;C159,IF(D159=0,0,BB159*C159/D159),BB159+BD159)))</f>
        <v>0</v>
      </c>
      <c r="BF159" s="3">
        <f>IF(Inputs!$B$27&lt;&gt;"Ready","PENDING INPUTS",MAX(0,(AY159+AZ159+BA159)-BE159))</f>
        <v>0</v>
      </c>
      <c r="BG159" s="3">
        <f>IF(Inputs!$B$27&lt;&gt;"Ready","PENDING INPUTS",BN158)</f>
        <v>0</v>
      </c>
      <c r="BH159" s="3">
        <f>IF(Inputs!$B$27&lt;&gt;"Ready","PENDING INPUTS",IF(A159&lt;=Inputs!$B$6,ROUND(BG159*Inputs!C20/12,2),0))</f>
        <v>0</v>
      </c>
      <c r="BI159" s="3">
        <f>IF(Inputs!$B$27&lt;&gt;"Ready","PENDING INPUTS",IF(AND(A159&lt;=Inputs!$B$6,BG159&gt;0),Inputs!G20,0))</f>
        <v>0</v>
      </c>
      <c r="BJ159" s="3">
        <f>IF(Inputs!$B$27&lt;&gt;"Ready","PENDING INPUTS",IF(A159&gt;Inputs!$B$6,0,MIN((BG159+BH159+BI159),IF(Inputs!H20=1,Inputs!D20,MAX(Inputs!F20,ROUND(BG159*Inputs!E20+BH159+BI159,2))))))</f>
        <v>0</v>
      </c>
      <c r="BK159">
        <f>IF(Inputs!$B$27&lt;&gt;"Ready","PENDING INPUTS",IF(BG159&lt;=0,99,1+IF(AND(K159&gt;0,OR(K159&lt;BG159,AND(K159=BG159,0&lt;6))),1,0)+IF(AND(S159&gt;0,OR(S159&lt;BG159,AND(S159=BG159,1&lt;6))),1,0)+IF(AND(AA159&gt;0,OR(AA159&lt;BG159,AND(AA159=BG159,2&lt;6))),1,0)+IF(AND(AI159&gt;0,OR(AI159&lt;BG159,AND(AI159=BG159,3&lt;6))),1,0)+IF(AND(AQ159&gt;0,OR(AQ159&lt;BG159,AND(AQ159=BG159,4&lt;6))),1,0)+IF(AND(AY159&gt;0,OR(AY159&lt;BG159,AND(AY159=BG159,5&lt;6))),1,0)+IF(AND(BO159&gt;0,OR(BO159&lt;BG159,AND(BO159=BG159,7&lt;6))),1,0)+IF(AND(BW159&gt;0,OR(BW159&lt;BG159,AND(BW159=BG159,8&lt;6))),1,0)+IF(AND(CE159&gt;0,OR(CE159&lt;BG159,AND(CE159=BG159,9&lt;6))),1,0)))</f>
        <v>99</v>
      </c>
      <c r="BL159" s="3">
        <f>IF(Inputs!$B$27&lt;&gt;"Ready","PENDING INPUTS",IF(A159&gt;Inputs!$B$6,0,MIN(MAX(0,(BG159+BH159+BI159)-BJ159),MAX(0,C159-D159-(IF(O159&lt;BK159,K159+L159+M159-N159,0)+IF(W159&lt;BK159,S159+T159+U159-V159,0)+IF(AE159&lt;BK159,AA159+AB159+AC159-AD159,0)+IF(AM159&lt;BK159,AI159+AJ159+AK159-AL159,0)+IF(AU159&lt;BK159,AQ159+AR159+AS159-AT159,0)+IF(BC159&lt;BK159,AY159+AZ159+BA159-BB159,0)+IF(BK159&lt;BK159,BG159+BH159+BI159-BJ159,0)+IF(BS159&lt;BK159,BO159+BP159+BQ159-BR159,0)+IF(CA159&lt;BK159,BW159+BX159+BY159-BZ159,0)+IF(CI159&lt;BK159,CE159+CF159+CG159-CH159,0))))))</f>
        <v>0</v>
      </c>
      <c r="BM159" s="3">
        <f>IF(Inputs!$B$27&lt;&gt;"Ready","PENDING INPUTS",MIN((BG159+BH159+BI159),IF(D159&gt;C159,IF(D159=0,0,BJ159*C159/D159),BJ159+BL159)))</f>
        <v>0</v>
      </c>
      <c r="BN159" s="3">
        <f>IF(Inputs!$B$27&lt;&gt;"Ready","PENDING INPUTS",MAX(0,(BG159+BH159+BI159)-BM159))</f>
        <v>0</v>
      </c>
      <c r="BO159" s="3">
        <f>IF(Inputs!$B$27&lt;&gt;"Ready","PENDING INPUTS",BV158)</f>
        <v>0</v>
      </c>
      <c r="BP159" s="3">
        <f>IF(Inputs!$B$27&lt;&gt;"Ready","PENDING INPUTS",IF(A159&lt;=Inputs!$B$6,ROUND(BO159*Inputs!C21/12,2),0))</f>
        <v>0</v>
      </c>
      <c r="BQ159" s="3">
        <f>IF(Inputs!$B$27&lt;&gt;"Ready","PENDING INPUTS",IF(AND(A159&lt;=Inputs!$B$6,BO159&gt;0),Inputs!G21,0))</f>
        <v>0</v>
      </c>
      <c r="BR159" s="3">
        <f>IF(Inputs!$B$27&lt;&gt;"Ready","PENDING INPUTS",IF(A159&gt;Inputs!$B$6,0,MIN((BO159+BP159+BQ159),IF(Inputs!H21=1,Inputs!D21,MAX(Inputs!F21,ROUND(BO159*Inputs!E21+BP159+BQ159,2))))))</f>
        <v>0</v>
      </c>
      <c r="BS159">
        <f>IF(Inputs!$B$27&lt;&gt;"Ready","PENDING INPUTS",IF(BO159&lt;=0,99,1+IF(AND(K159&gt;0,OR(K159&lt;BO159,AND(K159=BO159,0&lt;7))),1,0)+IF(AND(S159&gt;0,OR(S159&lt;BO159,AND(S159=BO159,1&lt;7))),1,0)+IF(AND(AA159&gt;0,OR(AA159&lt;BO159,AND(AA159=BO159,2&lt;7))),1,0)+IF(AND(AI159&gt;0,OR(AI159&lt;BO159,AND(AI159=BO159,3&lt;7))),1,0)+IF(AND(AQ159&gt;0,OR(AQ159&lt;BO159,AND(AQ159=BO159,4&lt;7))),1,0)+IF(AND(AY159&gt;0,OR(AY159&lt;BO159,AND(AY159=BO159,5&lt;7))),1,0)+IF(AND(BG159&gt;0,OR(BG159&lt;BO159,AND(BG159=BO159,6&lt;7))),1,0)+IF(AND(BW159&gt;0,OR(BW159&lt;BO159,AND(BW159=BO159,8&lt;7))),1,0)+IF(AND(CE159&gt;0,OR(CE159&lt;BO159,AND(CE159=BO159,9&lt;7))),1,0)))</f>
        <v>99</v>
      </c>
      <c r="BT159" s="3">
        <f>IF(Inputs!$B$27&lt;&gt;"Ready","PENDING INPUTS",IF(A159&gt;Inputs!$B$6,0,MIN(MAX(0,(BO159+BP159+BQ159)-BR159),MAX(0,C159-D159-(IF(O159&lt;BS159,K159+L159+M159-N159,0)+IF(W159&lt;BS159,S159+T159+U159-V159,0)+IF(AE159&lt;BS159,AA159+AB159+AC159-AD159,0)+IF(AM159&lt;BS159,AI159+AJ159+AK159-AL159,0)+IF(AU159&lt;BS159,AQ159+AR159+AS159-AT159,0)+IF(BC159&lt;BS159,AY159+AZ159+BA159-BB159,0)+IF(BK159&lt;BS159,BG159+BH159+BI159-BJ159,0)+IF(BS159&lt;BS159,BO159+BP159+BQ159-BR159,0)+IF(CA159&lt;BS159,BW159+BX159+BY159-BZ159,0)+IF(CI159&lt;BS159,CE159+CF159+CG159-CH159,0))))))</f>
        <v>0</v>
      </c>
      <c r="BU159" s="3">
        <f>IF(Inputs!$B$27&lt;&gt;"Ready","PENDING INPUTS",MIN((BO159+BP159+BQ159),IF(D159&gt;C159,IF(D159=0,0,BR159*C159/D159),BR159+BT159)))</f>
        <v>0</v>
      </c>
      <c r="BV159" s="3">
        <f>IF(Inputs!$B$27&lt;&gt;"Ready","PENDING INPUTS",MAX(0,(BO159+BP159+BQ159)-BU159))</f>
        <v>0</v>
      </c>
      <c r="BW159" s="3">
        <f>IF(Inputs!$B$27&lt;&gt;"Ready","PENDING INPUTS",CD158)</f>
        <v>0</v>
      </c>
      <c r="BX159" s="3">
        <f>IF(Inputs!$B$27&lt;&gt;"Ready","PENDING INPUTS",IF(A159&lt;=Inputs!$B$6,ROUND(BW159*Inputs!C22/12,2),0))</f>
        <v>0</v>
      </c>
      <c r="BY159" s="3">
        <f>IF(Inputs!$B$27&lt;&gt;"Ready","PENDING INPUTS",IF(AND(A159&lt;=Inputs!$B$6,BW159&gt;0),Inputs!G22,0))</f>
        <v>0</v>
      </c>
      <c r="BZ159" s="3">
        <f>IF(Inputs!$B$27&lt;&gt;"Ready","PENDING INPUTS",IF(A159&gt;Inputs!$B$6,0,MIN((BW159+BX159+BY159),IF(Inputs!H22=1,Inputs!D22,MAX(Inputs!F22,ROUND(BW159*Inputs!E22+BX159+BY159,2))))))</f>
        <v>0</v>
      </c>
      <c r="CA159">
        <f>IF(Inputs!$B$27&lt;&gt;"Ready","PENDING INPUTS",IF(BW159&lt;=0,99,1+IF(AND(K159&gt;0,OR(K159&lt;BW159,AND(K159=BW159,0&lt;8))),1,0)+IF(AND(S159&gt;0,OR(S159&lt;BW159,AND(S159=BW159,1&lt;8))),1,0)+IF(AND(AA159&gt;0,OR(AA159&lt;BW159,AND(AA159=BW159,2&lt;8))),1,0)+IF(AND(AI159&gt;0,OR(AI159&lt;BW159,AND(AI159=BW159,3&lt;8))),1,0)+IF(AND(AQ159&gt;0,OR(AQ159&lt;BW159,AND(AQ159=BW159,4&lt;8))),1,0)+IF(AND(AY159&gt;0,OR(AY159&lt;BW159,AND(AY159=BW159,5&lt;8))),1,0)+IF(AND(BG159&gt;0,OR(BG159&lt;BW159,AND(BG159=BW159,6&lt;8))),1,0)+IF(AND(BO159&gt;0,OR(BO159&lt;BW159,AND(BO159=BW159,7&lt;8))),1,0)+IF(AND(CE159&gt;0,OR(CE159&lt;BW159,AND(CE159=BW159,9&lt;8))),1,0)))</f>
        <v>99</v>
      </c>
      <c r="CB159" s="3">
        <f>IF(Inputs!$B$27&lt;&gt;"Ready","PENDING INPUTS",IF(A159&gt;Inputs!$B$6,0,MIN(MAX(0,(BW159+BX159+BY159)-BZ159),MAX(0,C159-D159-(IF(O159&lt;CA159,K159+L159+M159-N159,0)+IF(W159&lt;CA159,S159+T159+U159-V159,0)+IF(AE159&lt;CA159,AA159+AB159+AC159-AD159,0)+IF(AM159&lt;CA159,AI159+AJ159+AK159-AL159,0)+IF(AU159&lt;CA159,AQ159+AR159+AS159-AT159,0)+IF(BC159&lt;CA159,AY159+AZ159+BA159-BB159,0)+IF(BK159&lt;CA159,BG159+BH159+BI159-BJ159,0)+IF(BS159&lt;CA159,BO159+BP159+BQ159-BR159,0)+IF(CA159&lt;CA159,BW159+BX159+BY159-BZ159,0)+IF(CI159&lt;CA159,CE159+CF159+CG159-CH159,0))))))</f>
        <v>0</v>
      </c>
      <c r="CC159" s="3">
        <f>IF(Inputs!$B$27&lt;&gt;"Ready","PENDING INPUTS",MIN((BW159+BX159+BY159),IF(D159&gt;C159,IF(D159=0,0,BZ159*C159/D159),BZ159+CB159)))</f>
        <v>0</v>
      </c>
      <c r="CD159" s="3">
        <f>IF(Inputs!$B$27&lt;&gt;"Ready","PENDING INPUTS",MAX(0,(BW159+BX159+BY159)-CC159))</f>
        <v>0</v>
      </c>
      <c r="CE159" s="3">
        <f>IF(Inputs!$B$27&lt;&gt;"Ready","PENDING INPUTS",CL158)</f>
        <v>0</v>
      </c>
      <c r="CF159" s="3">
        <f>IF(Inputs!$B$27&lt;&gt;"Ready","PENDING INPUTS",IF(A159&lt;=Inputs!$B$6,ROUND(CE159*Inputs!C23/12,2),0))</f>
        <v>0</v>
      </c>
      <c r="CG159" s="3">
        <f>IF(Inputs!$B$27&lt;&gt;"Ready","PENDING INPUTS",IF(AND(A159&lt;=Inputs!$B$6,CE159&gt;0),Inputs!G23,0))</f>
        <v>0</v>
      </c>
      <c r="CH159" s="3">
        <f>IF(Inputs!$B$27&lt;&gt;"Ready","PENDING INPUTS",IF(A159&gt;Inputs!$B$6,0,MIN((CE159+CF159+CG159),IF(Inputs!H23=1,Inputs!D23,MAX(Inputs!F23,ROUND(CE159*Inputs!E23+CF159+CG159,2))))))</f>
        <v>0</v>
      </c>
      <c r="CI159">
        <f>IF(Inputs!$B$27&lt;&gt;"Ready","PENDING INPUTS",IF(CE159&lt;=0,99,1+IF(AND(K159&gt;0,OR(K159&lt;CE159,AND(K159=CE159,0&lt;9))),1,0)+IF(AND(S159&gt;0,OR(S159&lt;CE159,AND(S159=CE159,1&lt;9))),1,0)+IF(AND(AA159&gt;0,OR(AA159&lt;CE159,AND(AA159=CE159,2&lt;9))),1,0)+IF(AND(AI159&gt;0,OR(AI159&lt;CE159,AND(AI159=CE159,3&lt;9))),1,0)+IF(AND(AQ159&gt;0,OR(AQ159&lt;CE159,AND(AQ159=CE159,4&lt;9))),1,0)+IF(AND(AY159&gt;0,OR(AY159&lt;CE159,AND(AY159=CE159,5&lt;9))),1,0)+IF(AND(BG159&gt;0,OR(BG159&lt;CE159,AND(BG159=CE159,6&lt;9))),1,0)+IF(AND(BO159&gt;0,OR(BO159&lt;CE159,AND(BO159=CE159,7&lt;9))),1,0)+IF(AND(BW159&gt;0,OR(BW159&lt;CE159,AND(BW159=CE159,8&lt;9))),1,0)))</f>
        <v>99</v>
      </c>
      <c r="CJ159" s="3">
        <f>IF(Inputs!$B$27&lt;&gt;"Ready","PENDING INPUTS",IF(A159&gt;Inputs!$B$6,0,MIN(MAX(0,(CE159+CF159+CG159)-CH159),MAX(0,C159-D159-(IF(O159&lt;CI159,K159+L159+M159-N159,0)+IF(W159&lt;CI159,S159+T159+U159-V159,0)+IF(AE159&lt;CI159,AA159+AB159+AC159-AD159,0)+IF(AM159&lt;CI159,AI159+AJ159+AK159-AL159,0)+IF(AU159&lt;CI159,AQ159+AR159+AS159-AT159,0)+IF(BC159&lt;CI159,AY159+AZ159+BA159-BB159,0)+IF(BK159&lt;CI159,BG159+BH159+BI159-BJ159,0)+IF(BS159&lt;CI159,BO159+BP159+BQ159-BR159,0)+IF(CA159&lt;CI159,BW159+BX159+BY159-BZ159,0)+IF(CI159&lt;CI159,CE159+CF159+CG159-CH159,0))))))</f>
        <v>0</v>
      </c>
      <c r="CK159" s="3">
        <f>IF(Inputs!$B$27&lt;&gt;"Ready","PENDING INPUTS",MIN((CE159+CF159+CG159),IF(D159&gt;C159,IF(D159=0,0,CH159*C159/D159),CH159+CJ159)))</f>
        <v>0</v>
      </c>
      <c r="CL159" s="3">
        <f>IF(Inputs!$B$27&lt;&gt;"Ready","PENDING INPUTS",MAX(0,(CE159+CF159+CG159)-CK159))</f>
        <v>0</v>
      </c>
    </row>
    <row r="160" spans="1:90" ht="27.95" customHeight="1" x14ac:dyDescent="0.25">
      <c r="A160">
        <v>156</v>
      </c>
      <c r="B160" s="13">
        <f>IF(Inputs!$B$27&lt;&gt;"Ready","PENDING INPUTS",EDATE(Inputs!$B$5,A160-1))</f>
        <v>51014</v>
      </c>
      <c r="C160" s="3">
        <f>IF(Inputs!$B$27&lt;&gt;"Ready","PENDING INPUTS",IF(A160&lt;=Inputs!$B$6,MAX(0,Inputs!$B$4+IF(A160=Inputs!$B$7,Inputs!$B$8,0)+IF(A160=Inputs!$B$9,Inputs!$B$10,0)),0))</f>
        <v>0</v>
      </c>
      <c r="D160" s="3">
        <f>IF(Inputs!$B$27&lt;&gt;"Ready","PENDING INPUTS",SUM(N160,V160,AD160,AL160,AT160,BB160,BJ160,BR160,BZ160,CH160))</f>
        <v>0</v>
      </c>
      <c r="E160" s="3">
        <f>IF(Inputs!$B$27&lt;&gt;"Ready","PENDING INPUTS",MAX(0,D160-C160))</f>
        <v>0</v>
      </c>
      <c r="F160" s="3">
        <f>IF(Inputs!$B$27&lt;&gt;"Ready","PENDING INPUTS",SUM(Q160,Y160,AG160,AO160,AW160,BE160,BM160,BU160,CC160,CK160))</f>
        <v>0</v>
      </c>
      <c r="G160" s="3">
        <f>IF(Inputs!$B$27&lt;&gt;"Ready","PENDING INPUTS",SUM(L160,T160,AB160,AJ160,AR160,AZ160,BH160,BP160,BX160,CF160))</f>
        <v>0</v>
      </c>
      <c r="H160" s="3">
        <f>IF(Inputs!$B$27&lt;&gt;"Ready","PENDING INPUTS",SUM(M160,U160,AC160,AK160,AS160,BA160,BI160,BQ160,BY160,CG160))</f>
        <v>0</v>
      </c>
      <c r="I160" s="3">
        <f>IF(Inputs!$B$27&lt;&gt;"Ready","PENDING INPUTS",SUM(R160,Z160,AH160,AP160,AX160,BF160,BN160,BV160,CD160,CL160))</f>
        <v>0</v>
      </c>
      <c r="J160" t="str">
        <f>IF(Inputs!$B$27&lt;&gt;"Ready","PENDING INPUTS",IF(A160&gt;Inputs!$B$6,"Beyond horizon",IF(E160&gt;0.005,"MINIMUM SHORTFALL",IF(I160&lt;0.005,"Paid off","In progress"))))</f>
        <v>Beyond horizon</v>
      </c>
      <c r="K160" s="3">
        <f>IF(Inputs!$B$27&lt;&gt;"Ready","PENDING INPUTS",R159)</f>
        <v>0</v>
      </c>
      <c r="L160" s="3">
        <f>IF(Inputs!$B$27&lt;&gt;"Ready","PENDING INPUTS",IF(A160&lt;=Inputs!$B$6,ROUND(K160*Inputs!C14/12,2),0))</f>
        <v>0</v>
      </c>
      <c r="M160" s="3">
        <f>IF(Inputs!$B$27&lt;&gt;"Ready","PENDING INPUTS",IF(AND(A160&lt;=Inputs!$B$6,K160&gt;0),Inputs!G14,0))</f>
        <v>0</v>
      </c>
      <c r="N160" s="3">
        <f>IF(Inputs!$B$27&lt;&gt;"Ready","PENDING INPUTS",IF(A160&gt;Inputs!$B$6,0,MIN((K160+L160+M160),IF(Inputs!H14=1,Inputs!D14,MAX(Inputs!F14,ROUND(K160*Inputs!E14+L160+M160,2))))))</f>
        <v>0</v>
      </c>
      <c r="O160">
        <f>IF(Inputs!$B$27&lt;&gt;"Ready","PENDING INPUTS",IF(K160&lt;=0,99,1+IF(AND(S160&gt;0,OR(S160&lt;K160,AND(S160=K160,1&lt;0))),1,0)+IF(AND(AA160&gt;0,OR(AA160&lt;K160,AND(AA160=K160,2&lt;0))),1,0)+IF(AND(AI160&gt;0,OR(AI160&lt;K160,AND(AI160=K160,3&lt;0))),1,0)+IF(AND(AQ160&gt;0,OR(AQ160&lt;K160,AND(AQ160=K160,4&lt;0))),1,0)+IF(AND(AY160&gt;0,OR(AY160&lt;K160,AND(AY160=K160,5&lt;0))),1,0)+IF(AND(BG160&gt;0,OR(BG160&lt;K160,AND(BG160=K160,6&lt;0))),1,0)+IF(AND(BO160&gt;0,OR(BO160&lt;K160,AND(BO160=K160,7&lt;0))),1,0)+IF(AND(BW160&gt;0,OR(BW160&lt;K160,AND(BW160=K160,8&lt;0))),1,0)+IF(AND(CE160&gt;0,OR(CE160&lt;K160,AND(CE160=K160,9&lt;0))),1,0)))</f>
        <v>99</v>
      </c>
      <c r="P160" s="3">
        <f>IF(Inputs!$B$27&lt;&gt;"Ready","PENDING INPUTS",IF(A160&gt;Inputs!$B$6,0,MIN(MAX(0,(K160+L160+M160)-N160),MAX(0,C160-D160-(IF(O160&lt;O160,K160+L160+M160-N160,0)+IF(W160&lt;O160,S160+T160+U160-V160,0)+IF(AE160&lt;O160,AA160+AB160+AC160-AD160,0)+IF(AM160&lt;O160,AI160+AJ160+AK160-AL160,0)+IF(AU160&lt;O160,AQ160+AR160+AS160-AT160,0)+IF(BC160&lt;O160,AY160+AZ160+BA160-BB160,0)+IF(BK160&lt;O160,BG160+BH160+BI160-BJ160,0)+IF(BS160&lt;O160,BO160+BP160+BQ160-BR160,0)+IF(CA160&lt;O160,BW160+BX160+BY160-BZ160,0)+IF(CI160&lt;O160,CE160+CF160+CG160-CH160,0))))))</f>
        <v>0</v>
      </c>
      <c r="Q160" s="3">
        <f>IF(Inputs!$B$27&lt;&gt;"Ready","PENDING INPUTS",MIN((K160+L160+M160),IF(D160&gt;C160,IF(D160=0,0,N160*C160/D160),N160+P160)))</f>
        <v>0</v>
      </c>
      <c r="R160" s="3">
        <f>IF(Inputs!$B$27&lt;&gt;"Ready","PENDING INPUTS",MAX(0,(K160+L160+M160)-Q160))</f>
        <v>0</v>
      </c>
      <c r="S160" s="3">
        <f>IF(Inputs!$B$27&lt;&gt;"Ready","PENDING INPUTS",Z159)</f>
        <v>0</v>
      </c>
      <c r="T160" s="3">
        <f>IF(Inputs!$B$27&lt;&gt;"Ready","PENDING INPUTS",IF(A160&lt;=Inputs!$B$6,ROUND(S160*Inputs!C15/12,2),0))</f>
        <v>0</v>
      </c>
      <c r="U160" s="3">
        <f>IF(Inputs!$B$27&lt;&gt;"Ready","PENDING INPUTS",IF(AND(A160&lt;=Inputs!$B$6,S160&gt;0),Inputs!G15,0))</f>
        <v>0</v>
      </c>
      <c r="V160" s="3">
        <f>IF(Inputs!$B$27&lt;&gt;"Ready","PENDING INPUTS",IF(A160&gt;Inputs!$B$6,0,MIN((S160+T160+U160),IF(Inputs!H15=1,Inputs!D15,MAX(Inputs!F15,ROUND(S160*Inputs!E15+T160+U160,2))))))</f>
        <v>0</v>
      </c>
      <c r="W160">
        <f>IF(Inputs!$B$27&lt;&gt;"Ready","PENDING INPUTS",IF(S160&lt;=0,99,1+IF(AND(K160&gt;0,OR(K160&lt;S160,AND(K160=S160,0&lt;1))),1,0)+IF(AND(AA160&gt;0,OR(AA160&lt;S160,AND(AA160=S160,2&lt;1))),1,0)+IF(AND(AI160&gt;0,OR(AI160&lt;S160,AND(AI160=S160,3&lt;1))),1,0)+IF(AND(AQ160&gt;0,OR(AQ160&lt;S160,AND(AQ160=S160,4&lt;1))),1,0)+IF(AND(AY160&gt;0,OR(AY160&lt;S160,AND(AY160=S160,5&lt;1))),1,0)+IF(AND(BG160&gt;0,OR(BG160&lt;S160,AND(BG160=S160,6&lt;1))),1,0)+IF(AND(BO160&gt;0,OR(BO160&lt;S160,AND(BO160=S160,7&lt;1))),1,0)+IF(AND(BW160&gt;0,OR(BW160&lt;S160,AND(BW160=S160,8&lt;1))),1,0)+IF(AND(CE160&gt;0,OR(CE160&lt;S160,AND(CE160=S160,9&lt;1))),1,0)))</f>
        <v>99</v>
      </c>
      <c r="X160" s="3">
        <f>IF(Inputs!$B$27&lt;&gt;"Ready","PENDING INPUTS",IF(A160&gt;Inputs!$B$6,0,MIN(MAX(0,(S160+T160+U160)-V160),MAX(0,C160-D160-(IF(O160&lt;W160,K160+L160+M160-N160,0)+IF(W160&lt;W160,S160+T160+U160-V160,0)+IF(AE160&lt;W160,AA160+AB160+AC160-AD160,0)+IF(AM160&lt;W160,AI160+AJ160+AK160-AL160,0)+IF(AU160&lt;W160,AQ160+AR160+AS160-AT160,0)+IF(BC160&lt;W160,AY160+AZ160+BA160-BB160,0)+IF(BK160&lt;W160,BG160+BH160+BI160-BJ160,0)+IF(BS160&lt;W160,BO160+BP160+BQ160-BR160,0)+IF(CA160&lt;W160,BW160+BX160+BY160-BZ160,0)+IF(CI160&lt;W160,CE160+CF160+CG160-CH160,0))))))</f>
        <v>0</v>
      </c>
      <c r="Y160" s="3">
        <f>IF(Inputs!$B$27&lt;&gt;"Ready","PENDING INPUTS",MIN((S160+T160+U160),IF(D160&gt;C160,IF(D160=0,0,V160*C160/D160),V160+X160)))</f>
        <v>0</v>
      </c>
      <c r="Z160" s="3">
        <f>IF(Inputs!$B$27&lt;&gt;"Ready","PENDING INPUTS",MAX(0,(S160+T160+U160)-Y160))</f>
        <v>0</v>
      </c>
      <c r="AA160" s="3">
        <f>IF(Inputs!$B$27&lt;&gt;"Ready","PENDING INPUTS",AH159)</f>
        <v>0</v>
      </c>
      <c r="AB160" s="3">
        <f>IF(Inputs!$B$27&lt;&gt;"Ready","PENDING INPUTS",IF(A160&lt;=Inputs!$B$6,ROUND(AA160*Inputs!C16/12,2),0))</f>
        <v>0</v>
      </c>
      <c r="AC160" s="3">
        <f>IF(Inputs!$B$27&lt;&gt;"Ready","PENDING INPUTS",IF(AND(A160&lt;=Inputs!$B$6,AA160&gt;0),Inputs!G16,0))</f>
        <v>0</v>
      </c>
      <c r="AD160" s="3">
        <f>IF(Inputs!$B$27&lt;&gt;"Ready","PENDING INPUTS",IF(A160&gt;Inputs!$B$6,0,MIN((AA160+AB160+AC160),IF(Inputs!H16=1,Inputs!D16,MAX(Inputs!F16,ROUND(AA160*Inputs!E16+AB160+AC160,2))))))</f>
        <v>0</v>
      </c>
      <c r="AE160">
        <f>IF(Inputs!$B$27&lt;&gt;"Ready","PENDING INPUTS",IF(AA160&lt;=0,99,1+IF(AND(K160&gt;0,OR(K160&lt;AA160,AND(K160=AA160,0&lt;2))),1,0)+IF(AND(S160&gt;0,OR(S160&lt;AA160,AND(S160=AA160,1&lt;2))),1,0)+IF(AND(AI160&gt;0,OR(AI160&lt;AA160,AND(AI160=AA160,3&lt;2))),1,0)+IF(AND(AQ160&gt;0,OR(AQ160&lt;AA160,AND(AQ160=AA160,4&lt;2))),1,0)+IF(AND(AY160&gt;0,OR(AY160&lt;AA160,AND(AY160=AA160,5&lt;2))),1,0)+IF(AND(BG160&gt;0,OR(BG160&lt;AA160,AND(BG160=AA160,6&lt;2))),1,0)+IF(AND(BO160&gt;0,OR(BO160&lt;AA160,AND(BO160=AA160,7&lt;2))),1,0)+IF(AND(BW160&gt;0,OR(BW160&lt;AA160,AND(BW160=AA160,8&lt;2))),1,0)+IF(AND(CE160&gt;0,OR(CE160&lt;AA160,AND(CE160=AA160,9&lt;2))),1,0)))</f>
        <v>99</v>
      </c>
      <c r="AF160" s="3">
        <f>IF(Inputs!$B$27&lt;&gt;"Ready","PENDING INPUTS",IF(A160&gt;Inputs!$B$6,0,MIN(MAX(0,(AA160+AB160+AC160)-AD160),MAX(0,C160-D160-(IF(O160&lt;AE160,K160+L160+M160-N160,0)+IF(W160&lt;AE160,S160+T160+U160-V160,0)+IF(AE160&lt;AE160,AA160+AB160+AC160-AD160,0)+IF(AM160&lt;AE160,AI160+AJ160+AK160-AL160,0)+IF(AU160&lt;AE160,AQ160+AR160+AS160-AT160,0)+IF(BC160&lt;AE160,AY160+AZ160+BA160-BB160,0)+IF(BK160&lt;AE160,BG160+BH160+BI160-BJ160,0)+IF(BS160&lt;AE160,BO160+BP160+BQ160-BR160,0)+IF(CA160&lt;AE160,BW160+BX160+BY160-BZ160,0)+IF(CI160&lt;AE160,CE160+CF160+CG160-CH160,0))))))</f>
        <v>0</v>
      </c>
      <c r="AG160" s="3">
        <f>IF(Inputs!$B$27&lt;&gt;"Ready","PENDING INPUTS",MIN((AA160+AB160+AC160),IF(D160&gt;C160,IF(D160=0,0,AD160*C160/D160),AD160+AF160)))</f>
        <v>0</v>
      </c>
      <c r="AH160" s="3">
        <f>IF(Inputs!$B$27&lt;&gt;"Ready","PENDING INPUTS",MAX(0,(AA160+AB160+AC160)-AG160))</f>
        <v>0</v>
      </c>
      <c r="AI160" s="3">
        <f>IF(Inputs!$B$27&lt;&gt;"Ready","PENDING INPUTS",AP159)</f>
        <v>0</v>
      </c>
      <c r="AJ160" s="3">
        <f>IF(Inputs!$B$27&lt;&gt;"Ready","PENDING INPUTS",IF(A160&lt;=Inputs!$B$6,ROUND(AI160*Inputs!C17/12,2),0))</f>
        <v>0</v>
      </c>
      <c r="AK160" s="3">
        <f>IF(Inputs!$B$27&lt;&gt;"Ready","PENDING INPUTS",IF(AND(A160&lt;=Inputs!$B$6,AI160&gt;0),Inputs!G17,0))</f>
        <v>0</v>
      </c>
      <c r="AL160" s="3">
        <f>IF(Inputs!$B$27&lt;&gt;"Ready","PENDING INPUTS",IF(A160&gt;Inputs!$B$6,0,MIN((AI160+AJ160+AK160),IF(Inputs!H17=1,Inputs!D17,MAX(Inputs!F17,ROUND(AI160*Inputs!E17+AJ160+AK160,2))))))</f>
        <v>0</v>
      </c>
      <c r="AM160">
        <f>IF(Inputs!$B$27&lt;&gt;"Ready","PENDING INPUTS",IF(AI160&lt;=0,99,1+IF(AND(K160&gt;0,OR(K160&lt;AI160,AND(K160=AI160,0&lt;3))),1,0)+IF(AND(S160&gt;0,OR(S160&lt;AI160,AND(S160=AI160,1&lt;3))),1,0)+IF(AND(AA160&gt;0,OR(AA160&lt;AI160,AND(AA160=AI160,2&lt;3))),1,0)+IF(AND(AQ160&gt;0,OR(AQ160&lt;AI160,AND(AQ160=AI160,4&lt;3))),1,0)+IF(AND(AY160&gt;0,OR(AY160&lt;AI160,AND(AY160=AI160,5&lt;3))),1,0)+IF(AND(BG160&gt;0,OR(BG160&lt;AI160,AND(BG160=AI160,6&lt;3))),1,0)+IF(AND(BO160&gt;0,OR(BO160&lt;AI160,AND(BO160=AI160,7&lt;3))),1,0)+IF(AND(BW160&gt;0,OR(BW160&lt;AI160,AND(BW160=AI160,8&lt;3))),1,0)+IF(AND(CE160&gt;0,OR(CE160&lt;AI160,AND(CE160=AI160,9&lt;3))),1,0)))</f>
        <v>99</v>
      </c>
      <c r="AN160" s="3">
        <f>IF(Inputs!$B$27&lt;&gt;"Ready","PENDING INPUTS",IF(A160&gt;Inputs!$B$6,0,MIN(MAX(0,(AI160+AJ160+AK160)-AL160),MAX(0,C160-D160-(IF(O160&lt;AM160,K160+L160+M160-N160,0)+IF(W160&lt;AM160,S160+T160+U160-V160,0)+IF(AE160&lt;AM160,AA160+AB160+AC160-AD160,0)+IF(AM160&lt;AM160,AI160+AJ160+AK160-AL160,0)+IF(AU160&lt;AM160,AQ160+AR160+AS160-AT160,0)+IF(BC160&lt;AM160,AY160+AZ160+BA160-BB160,0)+IF(BK160&lt;AM160,BG160+BH160+BI160-BJ160,0)+IF(BS160&lt;AM160,BO160+BP160+BQ160-BR160,0)+IF(CA160&lt;AM160,BW160+BX160+BY160-BZ160,0)+IF(CI160&lt;AM160,CE160+CF160+CG160-CH160,0))))))</f>
        <v>0</v>
      </c>
      <c r="AO160" s="3">
        <f>IF(Inputs!$B$27&lt;&gt;"Ready","PENDING INPUTS",MIN((AI160+AJ160+AK160),IF(D160&gt;C160,IF(D160=0,0,AL160*C160/D160),AL160+AN160)))</f>
        <v>0</v>
      </c>
      <c r="AP160" s="3">
        <f>IF(Inputs!$B$27&lt;&gt;"Ready","PENDING INPUTS",MAX(0,(AI160+AJ160+AK160)-AO160))</f>
        <v>0</v>
      </c>
      <c r="AQ160" s="3">
        <f>IF(Inputs!$B$27&lt;&gt;"Ready","PENDING INPUTS",AX159)</f>
        <v>0</v>
      </c>
      <c r="AR160" s="3">
        <f>IF(Inputs!$B$27&lt;&gt;"Ready","PENDING INPUTS",IF(A160&lt;=Inputs!$B$6,ROUND(AQ160*Inputs!C18/12,2),0))</f>
        <v>0</v>
      </c>
      <c r="AS160" s="3">
        <f>IF(Inputs!$B$27&lt;&gt;"Ready","PENDING INPUTS",IF(AND(A160&lt;=Inputs!$B$6,AQ160&gt;0),Inputs!G18,0))</f>
        <v>0</v>
      </c>
      <c r="AT160" s="3">
        <f>IF(Inputs!$B$27&lt;&gt;"Ready","PENDING INPUTS",IF(A160&gt;Inputs!$B$6,0,MIN((AQ160+AR160+AS160),IF(Inputs!H18=1,Inputs!D18,MAX(Inputs!F18,ROUND(AQ160*Inputs!E18+AR160+AS160,2))))))</f>
        <v>0</v>
      </c>
      <c r="AU160">
        <f>IF(Inputs!$B$27&lt;&gt;"Ready","PENDING INPUTS",IF(AQ160&lt;=0,99,1+IF(AND(K160&gt;0,OR(K160&lt;AQ160,AND(K160=AQ160,0&lt;4))),1,0)+IF(AND(S160&gt;0,OR(S160&lt;AQ160,AND(S160=AQ160,1&lt;4))),1,0)+IF(AND(AA160&gt;0,OR(AA160&lt;AQ160,AND(AA160=AQ160,2&lt;4))),1,0)+IF(AND(AI160&gt;0,OR(AI160&lt;AQ160,AND(AI160=AQ160,3&lt;4))),1,0)+IF(AND(AY160&gt;0,OR(AY160&lt;AQ160,AND(AY160=AQ160,5&lt;4))),1,0)+IF(AND(BG160&gt;0,OR(BG160&lt;AQ160,AND(BG160=AQ160,6&lt;4))),1,0)+IF(AND(BO160&gt;0,OR(BO160&lt;AQ160,AND(BO160=AQ160,7&lt;4))),1,0)+IF(AND(BW160&gt;0,OR(BW160&lt;AQ160,AND(BW160=AQ160,8&lt;4))),1,0)+IF(AND(CE160&gt;0,OR(CE160&lt;AQ160,AND(CE160=AQ160,9&lt;4))),1,0)))</f>
        <v>99</v>
      </c>
      <c r="AV160" s="3">
        <f>IF(Inputs!$B$27&lt;&gt;"Ready","PENDING INPUTS",IF(A160&gt;Inputs!$B$6,0,MIN(MAX(0,(AQ160+AR160+AS160)-AT160),MAX(0,C160-D160-(IF(O160&lt;AU160,K160+L160+M160-N160,0)+IF(W160&lt;AU160,S160+T160+U160-V160,0)+IF(AE160&lt;AU160,AA160+AB160+AC160-AD160,0)+IF(AM160&lt;AU160,AI160+AJ160+AK160-AL160,0)+IF(AU160&lt;AU160,AQ160+AR160+AS160-AT160,0)+IF(BC160&lt;AU160,AY160+AZ160+BA160-BB160,0)+IF(BK160&lt;AU160,BG160+BH160+BI160-BJ160,0)+IF(BS160&lt;AU160,BO160+BP160+BQ160-BR160,0)+IF(CA160&lt;AU160,BW160+BX160+BY160-BZ160,0)+IF(CI160&lt;AU160,CE160+CF160+CG160-CH160,0))))))</f>
        <v>0</v>
      </c>
      <c r="AW160" s="3">
        <f>IF(Inputs!$B$27&lt;&gt;"Ready","PENDING INPUTS",MIN((AQ160+AR160+AS160),IF(D160&gt;C160,IF(D160=0,0,AT160*C160/D160),AT160+AV160)))</f>
        <v>0</v>
      </c>
      <c r="AX160" s="3">
        <f>IF(Inputs!$B$27&lt;&gt;"Ready","PENDING INPUTS",MAX(0,(AQ160+AR160+AS160)-AW160))</f>
        <v>0</v>
      </c>
      <c r="AY160" s="3">
        <f>IF(Inputs!$B$27&lt;&gt;"Ready","PENDING INPUTS",BF159)</f>
        <v>0</v>
      </c>
      <c r="AZ160" s="3">
        <f>IF(Inputs!$B$27&lt;&gt;"Ready","PENDING INPUTS",IF(A160&lt;=Inputs!$B$6,ROUND(AY160*Inputs!C19/12,2),0))</f>
        <v>0</v>
      </c>
      <c r="BA160" s="3">
        <f>IF(Inputs!$B$27&lt;&gt;"Ready","PENDING INPUTS",IF(AND(A160&lt;=Inputs!$B$6,AY160&gt;0),Inputs!G19,0))</f>
        <v>0</v>
      </c>
      <c r="BB160" s="3">
        <f>IF(Inputs!$B$27&lt;&gt;"Ready","PENDING INPUTS",IF(A160&gt;Inputs!$B$6,0,MIN((AY160+AZ160+BA160),IF(Inputs!H19=1,Inputs!D19,MAX(Inputs!F19,ROUND(AY160*Inputs!E19+AZ160+BA160,2))))))</f>
        <v>0</v>
      </c>
      <c r="BC160">
        <f>IF(Inputs!$B$27&lt;&gt;"Ready","PENDING INPUTS",IF(AY160&lt;=0,99,1+IF(AND(K160&gt;0,OR(K160&lt;AY160,AND(K160=AY160,0&lt;5))),1,0)+IF(AND(S160&gt;0,OR(S160&lt;AY160,AND(S160=AY160,1&lt;5))),1,0)+IF(AND(AA160&gt;0,OR(AA160&lt;AY160,AND(AA160=AY160,2&lt;5))),1,0)+IF(AND(AI160&gt;0,OR(AI160&lt;AY160,AND(AI160=AY160,3&lt;5))),1,0)+IF(AND(AQ160&gt;0,OR(AQ160&lt;AY160,AND(AQ160=AY160,4&lt;5))),1,0)+IF(AND(BG160&gt;0,OR(BG160&lt;AY160,AND(BG160=AY160,6&lt;5))),1,0)+IF(AND(BO160&gt;0,OR(BO160&lt;AY160,AND(BO160=AY160,7&lt;5))),1,0)+IF(AND(BW160&gt;0,OR(BW160&lt;AY160,AND(BW160=AY160,8&lt;5))),1,0)+IF(AND(CE160&gt;0,OR(CE160&lt;AY160,AND(CE160=AY160,9&lt;5))),1,0)))</f>
        <v>99</v>
      </c>
      <c r="BD160" s="3">
        <f>IF(Inputs!$B$27&lt;&gt;"Ready","PENDING INPUTS",IF(A160&gt;Inputs!$B$6,0,MIN(MAX(0,(AY160+AZ160+BA160)-BB160),MAX(0,C160-D160-(IF(O160&lt;BC160,K160+L160+M160-N160,0)+IF(W160&lt;BC160,S160+T160+U160-V160,0)+IF(AE160&lt;BC160,AA160+AB160+AC160-AD160,0)+IF(AM160&lt;BC160,AI160+AJ160+AK160-AL160,0)+IF(AU160&lt;BC160,AQ160+AR160+AS160-AT160,0)+IF(BC160&lt;BC160,AY160+AZ160+BA160-BB160,0)+IF(BK160&lt;BC160,BG160+BH160+BI160-BJ160,0)+IF(BS160&lt;BC160,BO160+BP160+BQ160-BR160,0)+IF(CA160&lt;BC160,BW160+BX160+BY160-BZ160,0)+IF(CI160&lt;BC160,CE160+CF160+CG160-CH160,0))))))</f>
        <v>0</v>
      </c>
      <c r="BE160" s="3">
        <f>IF(Inputs!$B$27&lt;&gt;"Ready","PENDING INPUTS",MIN((AY160+AZ160+BA160),IF(D160&gt;C160,IF(D160=0,0,BB160*C160/D160),BB160+BD160)))</f>
        <v>0</v>
      </c>
      <c r="BF160" s="3">
        <f>IF(Inputs!$B$27&lt;&gt;"Ready","PENDING INPUTS",MAX(0,(AY160+AZ160+BA160)-BE160))</f>
        <v>0</v>
      </c>
      <c r="BG160" s="3">
        <f>IF(Inputs!$B$27&lt;&gt;"Ready","PENDING INPUTS",BN159)</f>
        <v>0</v>
      </c>
      <c r="BH160" s="3">
        <f>IF(Inputs!$B$27&lt;&gt;"Ready","PENDING INPUTS",IF(A160&lt;=Inputs!$B$6,ROUND(BG160*Inputs!C20/12,2),0))</f>
        <v>0</v>
      </c>
      <c r="BI160" s="3">
        <f>IF(Inputs!$B$27&lt;&gt;"Ready","PENDING INPUTS",IF(AND(A160&lt;=Inputs!$B$6,BG160&gt;0),Inputs!G20,0))</f>
        <v>0</v>
      </c>
      <c r="BJ160" s="3">
        <f>IF(Inputs!$B$27&lt;&gt;"Ready","PENDING INPUTS",IF(A160&gt;Inputs!$B$6,0,MIN((BG160+BH160+BI160),IF(Inputs!H20=1,Inputs!D20,MAX(Inputs!F20,ROUND(BG160*Inputs!E20+BH160+BI160,2))))))</f>
        <v>0</v>
      </c>
      <c r="BK160">
        <f>IF(Inputs!$B$27&lt;&gt;"Ready","PENDING INPUTS",IF(BG160&lt;=0,99,1+IF(AND(K160&gt;0,OR(K160&lt;BG160,AND(K160=BG160,0&lt;6))),1,0)+IF(AND(S160&gt;0,OR(S160&lt;BG160,AND(S160=BG160,1&lt;6))),1,0)+IF(AND(AA160&gt;0,OR(AA160&lt;BG160,AND(AA160=BG160,2&lt;6))),1,0)+IF(AND(AI160&gt;0,OR(AI160&lt;BG160,AND(AI160=BG160,3&lt;6))),1,0)+IF(AND(AQ160&gt;0,OR(AQ160&lt;BG160,AND(AQ160=BG160,4&lt;6))),1,0)+IF(AND(AY160&gt;0,OR(AY160&lt;BG160,AND(AY160=BG160,5&lt;6))),1,0)+IF(AND(BO160&gt;0,OR(BO160&lt;BG160,AND(BO160=BG160,7&lt;6))),1,0)+IF(AND(BW160&gt;0,OR(BW160&lt;BG160,AND(BW160=BG160,8&lt;6))),1,0)+IF(AND(CE160&gt;0,OR(CE160&lt;BG160,AND(CE160=BG160,9&lt;6))),1,0)))</f>
        <v>99</v>
      </c>
      <c r="BL160" s="3">
        <f>IF(Inputs!$B$27&lt;&gt;"Ready","PENDING INPUTS",IF(A160&gt;Inputs!$B$6,0,MIN(MAX(0,(BG160+BH160+BI160)-BJ160),MAX(0,C160-D160-(IF(O160&lt;BK160,K160+L160+M160-N160,0)+IF(W160&lt;BK160,S160+T160+U160-V160,0)+IF(AE160&lt;BK160,AA160+AB160+AC160-AD160,0)+IF(AM160&lt;BK160,AI160+AJ160+AK160-AL160,0)+IF(AU160&lt;BK160,AQ160+AR160+AS160-AT160,0)+IF(BC160&lt;BK160,AY160+AZ160+BA160-BB160,0)+IF(BK160&lt;BK160,BG160+BH160+BI160-BJ160,0)+IF(BS160&lt;BK160,BO160+BP160+BQ160-BR160,0)+IF(CA160&lt;BK160,BW160+BX160+BY160-BZ160,0)+IF(CI160&lt;BK160,CE160+CF160+CG160-CH160,0))))))</f>
        <v>0</v>
      </c>
      <c r="BM160" s="3">
        <f>IF(Inputs!$B$27&lt;&gt;"Ready","PENDING INPUTS",MIN((BG160+BH160+BI160),IF(D160&gt;C160,IF(D160=0,0,BJ160*C160/D160),BJ160+BL160)))</f>
        <v>0</v>
      </c>
      <c r="BN160" s="3">
        <f>IF(Inputs!$B$27&lt;&gt;"Ready","PENDING INPUTS",MAX(0,(BG160+BH160+BI160)-BM160))</f>
        <v>0</v>
      </c>
      <c r="BO160" s="3">
        <f>IF(Inputs!$B$27&lt;&gt;"Ready","PENDING INPUTS",BV159)</f>
        <v>0</v>
      </c>
      <c r="BP160" s="3">
        <f>IF(Inputs!$B$27&lt;&gt;"Ready","PENDING INPUTS",IF(A160&lt;=Inputs!$B$6,ROUND(BO160*Inputs!C21/12,2),0))</f>
        <v>0</v>
      </c>
      <c r="BQ160" s="3">
        <f>IF(Inputs!$B$27&lt;&gt;"Ready","PENDING INPUTS",IF(AND(A160&lt;=Inputs!$B$6,BO160&gt;0),Inputs!G21,0))</f>
        <v>0</v>
      </c>
      <c r="BR160" s="3">
        <f>IF(Inputs!$B$27&lt;&gt;"Ready","PENDING INPUTS",IF(A160&gt;Inputs!$B$6,0,MIN((BO160+BP160+BQ160),IF(Inputs!H21=1,Inputs!D21,MAX(Inputs!F21,ROUND(BO160*Inputs!E21+BP160+BQ160,2))))))</f>
        <v>0</v>
      </c>
      <c r="BS160">
        <f>IF(Inputs!$B$27&lt;&gt;"Ready","PENDING INPUTS",IF(BO160&lt;=0,99,1+IF(AND(K160&gt;0,OR(K160&lt;BO160,AND(K160=BO160,0&lt;7))),1,0)+IF(AND(S160&gt;0,OR(S160&lt;BO160,AND(S160=BO160,1&lt;7))),1,0)+IF(AND(AA160&gt;0,OR(AA160&lt;BO160,AND(AA160=BO160,2&lt;7))),1,0)+IF(AND(AI160&gt;0,OR(AI160&lt;BO160,AND(AI160=BO160,3&lt;7))),1,0)+IF(AND(AQ160&gt;0,OR(AQ160&lt;BO160,AND(AQ160=BO160,4&lt;7))),1,0)+IF(AND(AY160&gt;0,OR(AY160&lt;BO160,AND(AY160=BO160,5&lt;7))),1,0)+IF(AND(BG160&gt;0,OR(BG160&lt;BO160,AND(BG160=BO160,6&lt;7))),1,0)+IF(AND(BW160&gt;0,OR(BW160&lt;BO160,AND(BW160=BO160,8&lt;7))),1,0)+IF(AND(CE160&gt;0,OR(CE160&lt;BO160,AND(CE160=BO160,9&lt;7))),1,0)))</f>
        <v>99</v>
      </c>
      <c r="BT160" s="3">
        <f>IF(Inputs!$B$27&lt;&gt;"Ready","PENDING INPUTS",IF(A160&gt;Inputs!$B$6,0,MIN(MAX(0,(BO160+BP160+BQ160)-BR160),MAX(0,C160-D160-(IF(O160&lt;BS160,K160+L160+M160-N160,0)+IF(W160&lt;BS160,S160+T160+U160-V160,0)+IF(AE160&lt;BS160,AA160+AB160+AC160-AD160,0)+IF(AM160&lt;BS160,AI160+AJ160+AK160-AL160,0)+IF(AU160&lt;BS160,AQ160+AR160+AS160-AT160,0)+IF(BC160&lt;BS160,AY160+AZ160+BA160-BB160,0)+IF(BK160&lt;BS160,BG160+BH160+BI160-BJ160,0)+IF(BS160&lt;BS160,BO160+BP160+BQ160-BR160,0)+IF(CA160&lt;BS160,BW160+BX160+BY160-BZ160,0)+IF(CI160&lt;BS160,CE160+CF160+CG160-CH160,0))))))</f>
        <v>0</v>
      </c>
      <c r="BU160" s="3">
        <f>IF(Inputs!$B$27&lt;&gt;"Ready","PENDING INPUTS",MIN((BO160+BP160+BQ160),IF(D160&gt;C160,IF(D160=0,0,BR160*C160/D160),BR160+BT160)))</f>
        <v>0</v>
      </c>
      <c r="BV160" s="3">
        <f>IF(Inputs!$B$27&lt;&gt;"Ready","PENDING INPUTS",MAX(0,(BO160+BP160+BQ160)-BU160))</f>
        <v>0</v>
      </c>
      <c r="BW160" s="3">
        <f>IF(Inputs!$B$27&lt;&gt;"Ready","PENDING INPUTS",CD159)</f>
        <v>0</v>
      </c>
      <c r="BX160" s="3">
        <f>IF(Inputs!$B$27&lt;&gt;"Ready","PENDING INPUTS",IF(A160&lt;=Inputs!$B$6,ROUND(BW160*Inputs!C22/12,2),0))</f>
        <v>0</v>
      </c>
      <c r="BY160" s="3">
        <f>IF(Inputs!$B$27&lt;&gt;"Ready","PENDING INPUTS",IF(AND(A160&lt;=Inputs!$B$6,BW160&gt;0),Inputs!G22,0))</f>
        <v>0</v>
      </c>
      <c r="BZ160" s="3">
        <f>IF(Inputs!$B$27&lt;&gt;"Ready","PENDING INPUTS",IF(A160&gt;Inputs!$B$6,0,MIN((BW160+BX160+BY160),IF(Inputs!H22=1,Inputs!D22,MAX(Inputs!F22,ROUND(BW160*Inputs!E22+BX160+BY160,2))))))</f>
        <v>0</v>
      </c>
      <c r="CA160">
        <f>IF(Inputs!$B$27&lt;&gt;"Ready","PENDING INPUTS",IF(BW160&lt;=0,99,1+IF(AND(K160&gt;0,OR(K160&lt;BW160,AND(K160=BW160,0&lt;8))),1,0)+IF(AND(S160&gt;0,OR(S160&lt;BW160,AND(S160=BW160,1&lt;8))),1,0)+IF(AND(AA160&gt;0,OR(AA160&lt;BW160,AND(AA160=BW160,2&lt;8))),1,0)+IF(AND(AI160&gt;0,OR(AI160&lt;BW160,AND(AI160=BW160,3&lt;8))),1,0)+IF(AND(AQ160&gt;0,OR(AQ160&lt;BW160,AND(AQ160=BW160,4&lt;8))),1,0)+IF(AND(AY160&gt;0,OR(AY160&lt;BW160,AND(AY160=BW160,5&lt;8))),1,0)+IF(AND(BG160&gt;0,OR(BG160&lt;BW160,AND(BG160=BW160,6&lt;8))),1,0)+IF(AND(BO160&gt;0,OR(BO160&lt;BW160,AND(BO160=BW160,7&lt;8))),1,0)+IF(AND(CE160&gt;0,OR(CE160&lt;BW160,AND(CE160=BW160,9&lt;8))),1,0)))</f>
        <v>99</v>
      </c>
      <c r="CB160" s="3">
        <f>IF(Inputs!$B$27&lt;&gt;"Ready","PENDING INPUTS",IF(A160&gt;Inputs!$B$6,0,MIN(MAX(0,(BW160+BX160+BY160)-BZ160),MAX(0,C160-D160-(IF(O160&lt;CA160,K160+L160+M160-N160,0)+IF(W160&lt;CA160,S160+T160+U160-V160,0)+IF(AE160&lt;CA160,AA160+AB160+AC160-AD160,0)+IF(AM160&lt;CA160,AI160+AJ160+AK160-AL160,0)+IF(AU160&lt;CA160,AQ160+AR160+AS160-AT160,0)+IF(BC160&lt;CA160,AY160+AZ160+BA160-BB160,0)+IF(BK160&lt;CA160,BG160+BH160+BI160-BJ160,0)+IF(BS160&lt;CA160,BO160+BP160+BQ160-BR160,0)+IF(CA160&lt;CA160,BW160+BX160+BY160-BZ160,0)+IF(CI160&lt;CA160,CE160+CF160+CG160-CH160,0))))))</f>
        <v>0</v>
      </c>
      <c r="CC160" s="3">
        <f>IF(Inputs!$B$27&lt;&gt;"Ready","PENDING INPUTS",MIN((BW160+BX160+BY160),IF(D160&gt;C160,IF(D160=0,0,BZ160*C160/D160),BZ160+CB160)))</f>
        <v>0</v>
      </c>
      <c r="CD160" s="3">
        <f>IF(Inputs!$B$27&lt;&gt;"Ready","PENDING INPUTS",MAX(0,(BW160+BX160+BY160)-CC160))</f>
        <v>0</v>
      </c>
      <c r="CE160" s="3">
        <f>IF(Inputs!$B$27&lt;&gt;"Ready","PENDING INPUTS",CL159)</f>
        <v>0</v>
      </c>
      <c r="CF160" s="3">
        <f>IF(Inputs!$B$27&lt;&gt;"Ready","PENDING INPUTS",IF(A160&lt;=Inputs!$B$6,ROUND(CE160*Inputs!C23/12,2),0))</f>
        <v>0</v>
      </c>
      <c r="CG160" s="3">
        <f>IF(Inputs!$B$27&lt;&gt;"Ready","PENDING INPUTS",IF(AND(A160&lt;=Inputs!$B$6,CE160&gt;0),Inputs!G23,0))</f>
        <v>0</v>
      </c>
      <c r="CH160" s="3">
        <f>IF(Inputs!$B$27&lt;&gt;"Ready","PENDING INPUTS",IF(A160&gt;Inputs!$B$6,0,MIN((CE160+CF160+CG160),IF(Inputs!H23=1,Inputs!D23,MAX(Inputs!F23,ROUND(CE160*Inputs!E23+CF160+CG160,2))))))</f>
        <v>0</v>
      </c>
      <c r="CI160">
        <f>IF(Inputs!$B$27&lt;&gt;"Ready","PENDING INPUTS",IF(CE160&lt;=0,99,1+IF(AND(K160&gt;0,OR(K160&lt;CE160,AND(K160=CE160,0&lt;9))),1,0)+IF(AND(S160&gt;0,OR(S160&lt;CE160,AND(S160=CE160,1&lt;9))),1,0)+IF(AND(AA160&gt;0,OR(AA160&lt;CE160,AND(AA160=CE160,2&lt;9))),1,0)+IF(AND(AI160&gt;0,OR(AI160&lt;CE160,AND(AI160=CE160,3&lt;9))),1,0)+IF(AND(AQ160&gt;0,OR(AQ160&lt;CE160,AND(AQ160=CE160,4&lt;9))),1,0)+IF(AND(AY160&gt;0,OR(AY160&lt;CE160,AND(AY160=CE160,5&lt;9))),1,0)+IF(AND(BG160&gt;0,OR(BG160&lt;CE160,AND(BG160=CE160,6&lt;9))),1,0)+IF(AND(BO160&gt;0,OR(BO160&lt;CE160,AND(BO160=CE160,7&lt;9))),1,0)+IF(AND(BW160&gt;0,OR(BW160&lt;CE160,AND(BW160=CE160,8&lt;9))),1,0)))</f>
        <v>99</v>
      </c>
      <c r="CJ160" s="3">
        <f>IF(Inputs!$B$27&lt;&gt;"Ready","PENDING INPUTS",IF(A160&gt;Inputs!$B$6,0,MIN(MAX(0,(CE160+CF160+CG160)-CH160),MAX(0,C160-D160-(IF(O160&lt;CI160,K160+L160+M160-N160,0)+IF(W160&lt;CI160,S160+T160+U160-V160,0)+IF(AE160&lt;CI160,AA160+AB160+AC160-AD160,0)+IF(AM160&lt;CI160,AI160+AJ160+AK160-AL160,0)+IF(AU160&lt;CI160,AQ160+AR160+AS160-AT160,0)+IF(BC160&lt;CI160,AY160+AZ160+BA160-BB160,0)+IF(BK160&lt;CI160,BG160+BH160+BI160-BJ160,0)+IF(BS160&lt;CI160,BO160+BP160+BQ160-BR160,0)+IF(CA160&lt;CI160,BW160+BX160+BY160-BZ160,0)+IF(CI160&lt;CI160,CE160+CF160+CG160-CH160,0))))))</f>
        <v>0</v>
      </c>
      <c r="CK160" s="3">
        <f>IF(Inputs!$B$27&lt;&gt;"Ready","PENDING INPUTS",MIN((CE160+CF160+CG160),IF(D160&gt;C160,IF(D160=0,0,CH160*C160/D160),CH160+CJ160)))</f>
        <v>0</v>
      </c>
      <c r="CL160" s="3">
        <f>IF(Inputs!$B$27&lt;&gt;"Ready","PENDING INPUTS",MAX(0,(CE160+CF160+CG160)-CK160))</f>
        <v>0</v>
      </c>
    </row>
    <row r="161" spans="1:90" ht="27.95" customHeight="1" x14ac:dyDescent="0.25">
      <c r="A161">
        <v>157</v>
      </c>
      <c r="B161" s="13">
        <f>IF(Inputs!$B$27&lt;&gt;"Ready","PENDING INPUTS",EDATE(Inputs!$B$5,A161-1))</f>
        <v>51044</v>
      </c>
      <c r="C161" s="3">
        <f>IF(Inputs!$B$27&lt;&gt;"Ready","PENDING INPUTS",IF(A161&lt;=Inputs!$B$6,MAX(0,Inputs!$B$4+IF(A161=Inputs!$B$7,Inputs!$B$8,0)+IF(A161=Inputs!$B$9,Inputs!$B$10,0)),0))</f>
        <v>0</v>
      </c>
      <c r="D161" s="3">
        <f>IF(Inputs!$B$27&lt;&gt;"Ready","PENDING INPUTS",SUM(N161,V161,AD161,AL161,AT161,BB161,BJ161,BR161,BZ161,CH161))</f>
        <v>0</v>
      </c>
      <c r="E161" s="3">
        <f>IF(Inputs!$B$27&lt;&gt;"Ready","PENDING INPUTS",MAX(0,D161-C161))</f>
        <v>0</v>
      </c>
      <c r="F161" s="3">
        <f>IF(Inputs!$B$27&lt;&gt;"Ready","PENDING INPUTS",SUM(Q161,Y161,AG161,AO161,AW161,BE161,BM161,BU161,CC161,CK161))</f>
        <v>0</v>
      </c>
      <c r="G161" s="3">
        <f>IF(Inputs!$B$27&lt;&gt;"Ready","PENDING INPUTS",SUM(L161,T161,AB161,AJ161,AR161,AZ161,BH161,BP161,BX161,CF161))</f>
        <v>0</v>
      </c>
      <c r="H161" s="3">
        <f>IF(Inputs!$B$27&lt;&gt;"Ready","PENDING INPUTS",SUM(M161,U161,AC161,AK161,AS161,BA161,BI161,BQ161,BY161,CG161))</f>
        <v>0</v>
      </c>
      <c r="I161" s="3">
        <f>IF(Inputs!$B$27&lt;&gt;"Ready","PENDING INPUTS",SUM(R161,Z161,AH161,AP161,AX161,BF161,BN161,BV161,CD161,CL161))</f>
        <v>0</v>
      </c>
      <c r="J161" t="str">
        <f>IF(Inputs!$B$27&lt;&gt;"Ready","PENDING INPUTS",IF(A161&gt;Inputs!$B$6,"Beyond horizon",IF(E161&gt;0.005,"MINIMUM SHORTFALL",IF(I161&lt;0.005,"Paid off","In progress"))))</f>
        <v>Beyond horizon</v>
      </c>
      <c r="K161" s="3">
        <f>IF(Inputs!$B$27&lt;&gt;"Ready","PENDING INPUTS",R160)</f>
        <v>0</v>
      </c>
      <c r="L161" s="3">
        <f>IF(Inputs!$B$27&lt;&gt;"Ready","PENDING INPUTS",IF(A161&lt;=Inputs!$B$6,ROUND(K161*Inputs!C14/12,2),0))</f>
        <v>0</v>
      </c>
      <c r="M161" s="3">
        <f>IF(Inputs!$B$27&lt;&gt;"Ready","PENDING INPUTS",IF(AND(A161&lt;=Inputs!$B$6,K161&gt;0),Inputs!G14,0))</f>
        <v>0</v>
      </c>
      <c r="N161" s="3">
        <f>IF(Inputs!$B$27&lt;&gt;"Ready","PENDING INPUTS",IF(A161&gt;Inputs!$B$6,0,MIN((K161+L161+M161),IF(Inputs!H14=1,Inputs!D14,MAX(Inputs!F14,ROUND(K161*Inputs!E14+L161+M161,2))))))</f>
        <v>0</v>
      </c>
      <c r="O161">
        <f>IF(Inputs!$B$27&lt;&gt;"Ready","PENDING INPUTS",IF(K161&lt;=0,99,1+IF(AND(S161&gt;0,OR(S161&lt;K161,AND(S161=K161,1&lt;0))),1,0)+IF(AND(AA161&gt;0,OR(AA161&lt;K161,AND(AA161=K161,2&lt;0))),1,0)+IF(AND(AI161&gt;0,OR(AI161&lt;K161,AND(AI161=K161,3&lt;0))),1,0)+IF(AND(AQ161&gt;0,OR(AQ161&lt;K161,AND(AQ161=K161,4&lt;0))),1,0)+IF(AND(AY161&gt;0,OR(AY161&lt;K161,AND(AY161=K161,5&lt;0))),1,0)+IF(AND(BG161&gt;0,OR(BG161&lt;K161,AND(BG161=K161,6&lt;0))),1,0)+IF(AND(BO161&gt;0,OR(BO161&lt;K161,AND(BO161=K161,7&lt;0))),1,0)+IF(AND(BW161&gt;0,OR(BW161&lt;K161,AND(BW161=K161,8&lt;0))),1,0)+IF(AND(CE161&gt;0,OR(CE161&lt;K161,AND(CE161=K161,9&lt;0))),1,0)))</f>
        <v>99</v>
      </c>
      <c r="P161" s="3">
        <f>IF(Inputs!$B$27&lt;&gt;"Ready","PENDING INPUTS",IF(A161&gt;Inputs!$B$6,0,MIN(MAX(0,(K161+L161+M161)-N161),MAX(0,C161-D161-(IF(O161&lt;O161,K161+L161+M161-N161,0)+IF(W161&lt;O161,S161+T161+U161-V161,0)+IF(AE161&lt;O161,AA161+AB161+AC161-AD161,0)+IF(AM161&lt;O161,AI161+AJ161+AK161-AL161,0)+IF(AU161&lt;O161,AQ161+AR161+AS161-AT161,0)+IF(BC161&lt;O161,AY161+AZ161+BA161-BB161,0)+IF(BK161&lt;O161,BG161+BH161+BI161-BJ161,0)+IF(BS161&lt;O161,BO161+BP161+BQ161-BR161,0)+IF(CA161&lt;O161,BW161+BX161+BY161-BZ161,0)+IF(CI161&lt;O161,CE161+CF161+CG161-CH161,0))))))</f>
        <v>0</v>
      </c>
      <c r="Q161" s="3">
        <f>IF(Inputs!$B$27&lt;&gt;"Ready","PENDING INPUTS",MIN((K161+L161+M161),IF(D161&gt;C161,IF(D161=0,0,N161*C161/D161),N161+P161)))</f>
        <v>0</v>
      </c>
      <c r="R161" s="3">
        <f>IF(Inputs!$B$27&lt;&gt;"Ready","PENDING INPUTS",MAX(0,(K161+L161+M161)-Q161))</f>
        <v>0</v>
      </c>
      <c r="S161" s="3">
        <f>IF(Inputs!$B$27&lt;&gt;"Ready","PENDING INPUTS",Z160)</f>
        <v>0</v>
      </c>
      <c r="T161" s="3">
        <f>IF(Inputs!$B$27&lt;&gt;"Ready","PENDING INPUTS",IF(A161&lt;=Inputs!$B$6,ROUND(S161*Inputs!C15/12,2),0))</f>
        <v>0</v>
      </c>
      <c r="U161" s="3">
        <f>IF(Inputs!$B$27&lt;&gt;"Ready","PENDING INPUTS",IF(AND(A161&lt;=Inputs!$B$6,S161&gt;0),Inputs!G15,0))</f>
        <v>0</v>
      </c>
      <c r="V161" s="3">
        <f>IF(Inputs!$B$27&lt;&gt;"Ready","PENDING INPUTS",IF(A161&gt;Inputs!$B$6,0,MIN((S161+T161+U161),IF(Inputs!H15=1,Inputs!D15,MAX(Inputs!F15,ROUND(S161*Inputs!E15+T161+U161,2))))))</f>
        <v>0</v>
      </c>
      <c r="W161">
        <f>IF(Inputs!$B$27&lt;&gt;"Ready","PENDING INPUTS",IF(S161&lt;=0,99,1+IF(AND(K161&gt;0,OR(K161&lt;S161,AND(K161=S161,0&lt;1))),1,0)+IF(AND(AA161&gt;0,OR(AA161&lt;S161,AND(AA161=S161,2&lt;1))),1,0)+IF(AND(AI161&gt;0,OR(AI161&lt;S161,AND(AI161=S161,3&lt;1))),1,0)+IF(AND(AQ161&gt;0,OR(AQ161&lt;S161,AND(AQ161=S161,4&lt;1))),1,0)+IF(AND(AY161&gt;0,OR(AY161&lt;S161,AND(AY161=S161,5&lt;1))),1,0)+IF(AND(BG161&gt;0,OR(BG161&lt;S161,AND(BG161=S161,6&lt;1))),1,0)+IF(AND(BO161&gt;0,OR(BO161&lt;S161,AND(BO161=S161,7&lt;1))),1,0)+IF(AND(BW161&gt;0,OR(BW161&lt;S161,AND(BW161=S161,8&lt;1))),1,0)+IF(AND(CE161&gt;0,OR(CE161&lt;S161,AND(CE161=S161,9&lt;1))),1,0)))</f>
        <v>99</v>
      </c>
      <c r="X161" s="3">
        <f>IF(Inputs!$B$27&lt;&gt;"Ready","PENDING INPUTS",IF(A161&gt;Inputs!$B$6,0,MIN(MAX(0,(S161+T161+U161)-V161),MAX(0,C161-D161-(IF(O161&lt;W161,K161+L161+M161-N161,0)+IF(W161&lt;W161,S161+T161+U161-V161,0)+IF(AE161&lt;W161,AA161+AB161+AC161-AD161,0)+IF(AM161&lt;W161,AI161+AJ161+AK161-AL161,0)+IF(AU161&lt;W161,AQ161+AR161+AS161-AT161,0)+IF(BC161&lt;W161,AY161+AZ161+BA161-BB161,0)+IF(BK161&lt;W161,BG161+BH161+BI161-BJ161,0)+IF(BS161&lt;W161,BO161+BP161+BQ161-BR161,0)+IF(CA161&lt;W161,BW161+BX161+BY161-BZ161,0)+IF(CI161&lt;W161,CE161+CF161+CG161-CH161,0))))))</f>
        <v>0</v>
      </c>
      <c r="Y161" s="3">
        <f>IF(Inputs!$B$27&lt;&gt;"Ready","PENDING INPUTS",MIN((S161+T161+U161),IF(D161&gt;C161,IF(D161=0,0,V161*C161/D161),V161+X161)))</f>
        <v>0</v>
      </c>
      <c r="Z161" s="3">
        <f>IF(Inputs!$B$27&lt;&gt;"Ready","PENDING INPUTS",MAX(0,(S161+T161+U161)-Y161))</f>
        <v>0</v>
      </c>
      <c r="AA161" s="3">
        <f>IF(Inputs!$B$27&lt;&gt;"Ready","PENDING INPUTS",AH160)</f>
        <v>0</v>
      </c>
      <c r="AB161" s="3">
        <f>IF(Inputs!$B$27&lt;&gt;"Ready","PENDING INPUTS",IF(A161&lt;=Inputs!$B$6,ROUND(AA161*Inputs!C16/12,2),0))</f>
        <v>0</v>
      </c>
      <c r="AC161" s="3">
        <f>IF(Inputs!$B$27&lt;&gt;"Ready","PENDING INPUTS",IF(AND(A161&lt;=Inputs!$B$6,AA161&gt;0),Inputs!G16,0))</f>
        <v>0</v>
      </c>
      <c r="AD161" s="3">
        <f>IF(Inputs!$B$27&lt;&gt;"Ready","PENDING INPUTS",IF(A161&gt;Inputs!$B$6,0,MIN((AA161+AB161+AC161),IF(Inputs!H16=1,Inputs!D16,MAX(Inputs!F16,ROUND(AA161*Inputs!E16+AB161+AC161,2))))))</f>
        <v>0</v>
      </c>
      <c r="AE161">
        <f>IF(Inputs!$B$27&lt;&gt;"Ready","PENDING INPUTS",IF(AA161&lt;=0,99,1+IF(AND(K161&gt;0,OR(K161&lt;AA161,AND(K161=AA161,0&lt;2))),1,0)+IF(AND(S161&gt;0,OR(S161&lt;AA161,AND(S161=AA161,1&lt;2))),1,0)+IF(AND(AI161&gt;0,OR(AI161&lt;AA161,AND(AI161=AA161,3&lt;2))),1,0)+IF(AND(AQ161&gt;0,OR(AQ161&lt;AA161,AND(AQ161=AA161,4&lt;2))),1,0)+IF(AND(AY161&gt;0,OR(AY161&lt;AA161,AND(AY161=AA161,5&lt;2))),1,0)+IF(AND(BG161&gt;0,OR(BG161&lt;AA161,AND(BG161=AA161,6&lt;2))),1,0)+IF(AND(BO161&gt;0,OR(BO161&lt;AA161,AND(BO161=AA161,7&lt;2))),1,0)+IF(AND(BW161&gt;0,OR(BW161&lt;AA161,AND(BW161=AA161,8&lt;2))),1,0)+IF(AND(CE161&gt;0,OR(CE161&lt;AA161,AND(CE161=AA161,9&lt;2))),1,0)))</f>
        <v>99</v>
      </c>
      <c r="AF161" s="3">
        <f>IF(Inputs!$B$27&lt;&gt;"Ready","PENDING INPUTS",IF(A161&gt;Inputs!$B$6,0,MIN(MAX(0,(AA161+AB161+AC161)-AD161),MAX(0,C161-D161-(IF(O161&lt;AE161,K161+L161+M161-N161,0)+IF(W161&lt;AE161,S161+T161+U161-V161,0)+IF(AE161&lt;AE161,AA161+AB161+AC161-AD161,0)+IF(AM161&lt;AE161,AI161+AJ161+AK161-AL161,0)+IF(AU161&lt;AE161,AQ161+AR161+AS161-AT161,0)+IF(BC161&lt;AE161,AY161+AZ161+BA161-BB161,0)+IF(BK161&lt;AE161,BG161+BH161+BI161-BJ161,0)+IF(BS161&lt;AE161,BO161+BP161+BQ161-BR161,0)+IF(CA161&lt;AE161,BW161+BX161+BY161-BZ161,0)+IF(CI161&lt;AE161,CE161+CF161+CG161-CH161,0))))))</f>
        <v>0</v>
      </c>
      <c r="AG161" s="3">
        <f>IF(Inputs!$B$27&lt;&gt;"Ready","PENDING INPUTS",MIN((AA161+AB161+AC161),IF(D161&gt;C161,IF(D161=0,0,AD161*C161/D161),AD161+AF161)))</f>
        <v>0</v>
      </c>
      <c r="AH161" s="3">
        <f>IF(Inputs!$B$27&lt;&gt;"Ready","PENDING INPUTS",MAX(0,(AA161+AB161+AC161)-AG161))</f>
        <v>0</v>
      </c>
      <c r="AI161" s="3">
        <f>IF(Inputs!$B$27&lt;&gt;"Ready","PENDING INPUTS",AP160)</f>
        <v>0</v>
      </c>
      <c r="AJ161" s="3">
        <f>IF(Inputs!$B$27&lt;&gt;"Ready","PENDING INPUTS",IF(A161&lt;=Inputs!$B$6,ROUND(AI161*Inputs!C17/12,2),0))</f>
        <v>0</v>
      </c>
      <c r="AK161" s="3">
        <f>IF(Inputs!$B$27&lt;&gt;"Ready","PENDING INPUTS",IF(AND(A161&lt;=Inputs!$B$6,AI161&gt;0),Inputs!G17,0))</f>
        <v>0</v>
      </c>
      <c r="AL161" s="3">
        <f>IF(Inputs!$B$27&lt;&gt;"Ready","PENDING INPUTS",IF(A161&gt;Inputs!$B$6,0,MIN((AI161+AJ161+AK161),IF(Inputs!H17=1,Inputs!D17,MAX(Inputs!F17,ROUND(AI161*Inputs!E17+AJ161+AK161,2))))))</f>
        <v>0</v>
      </c>
      <c r="AM161">
        <f>IF(Inputs!$B$27&lt;&gt;"Ready","PENDING INPUTS",IF(AI161&lt;=0,99,1+IF(AND(K161&gt;0,OR(K161&lt;AI161,AND(K161=AI161,0&lt;3))),1,0)+IF(AND(S161&gt;0,OR(S161&lt;AI161,AND(S161=AI161,1&lt;3))),1,0)+IF(AND(AA161&gt;0,OR(AA161&lt;AI161,AND(AA161=AI161,2&lt;3))),1,0)+IF(AND(AQ161&gt;0,OR(AQ161&lt;AI161,AND(AQ161=AI161,4&lt;3))),1,0)+IF(AND(AY161&gt;0,OR(AY161&lt;AI161,AND(AY161=AI161,5&lt;3))),1,0)+IF(AND(BG161&gt;0,OR(BG161&lt;AI161,AND(BG161=AI161,6&lt;3))),1,0)+IF(AND(BO161&gt;0,OR(BO161&lt;AI161,AND(BO161=AI161,7&lt;3))),1,0)+IF(AND(BW161&gt;0,OR(BW161&lt;AI161,AND(BW161=AI161,8&lt;3))),1,0)+IF(AND(CE161&gt;0,OR(CE161&lt;AI161,AND(CE161=AI161,9&lt;3))),1,0)))</f>
        <v>99</v>
      </c>
      <c r="AN161" s="3">
        <f>IF(Inputs!$B$27&lt;&gt;"Ready","PENDING INPUTS",IF(A161&gt;Inputs!$B$6,0,MIN(MAX(0,(AI161+AJ161+AK161)-AL161),MAX(0,C161-D161-(IF(O161&lt;AM161,K161+L161+M161-N161,0)+IF(W161&lt;AM161,S161+T161+U161-V161,0)+IF(AE161&lt;AM161,AA161+AB161+AC161-AD161,0)+IF(AM161&lt;AM161,AI161+AJ161+AK161-AL161,0)+IF(AU161&lt;AM161,AQ161+AR161+AS161-AT161,0)+IF(BC161&lt;AM161,AY161+AZ161+BA161-BB161,0)+IF(BK161&lt;AM161,BG161+BH161+BI161-BJ161,0)+IF(BS161&lt;AM161,BO161+BP161+BQ161-BR161,0)+IF(CA161&lt;AM161,BW161+BX161+BY161-BZ161,0)+IF(CI161&lt;AM161,CE161+CF161+CG161-CH161,0))))))</f>
        <v>0</v>
      </c>
      <c r="AO161" s="3">
        <f>IF(Inputs!$B$27&lt;&gt;"Ready","PENDING INPUTS",MIN((AI161+AJ161+AK161),IF(D161&gt;C161,IF(D161=0,0,AL161*C161/D161),AL161+AN161)))</f>
        <v>0</v>
      </c>
      <c r="AP161" s="3">
        <f>IF(Inputs!$B$27&lt;&gt;"Ready","PENDING INPUTS",MAX(0,(AI161+AJ161+AK161)-AO161))</f>
        <v>0</v>
      </c>
      <c r="AQ161" s="3">
        <f>IF(Inputs!$B$27&lt;&gt;"Ready","PENDING INPUTS",AX160)</f>
        <v>0</v>
      </c>
      <c r="AR161" s="3">
        <f>IF(Inputs!$B$27&lt;&gt;"Ready","PENDING INPUTS",IF(A161&lt;=Inputs!$B$6,ROUND(AQ161*Inputs!C18/12,2),0))</f>
        <v>0</v>
      </c>
      <c r="AS161" s="3">
        <f>IF(Inputs!$B$27&lt;&gt;"Ready","PENDING INPUTS",IF(AND(A161&lt;=Inputs!$B$6,AQ161&gt;0),Inputs!G18,0))</f>
        <v>0</v>
      </c>
      <c r="AT161" s="3">
        <f>IF(Inputs!$B$27&lt;&gt;"Ready","PENDING INPUTS",IF(A161&gt;Inputs!$B$6,0,MIN((AQ161+AR161+AS161),IF(Inputs!H18=1,Inputs!D18,MAX(Inputs!F18,ROUND(AQ161*Inputs!E18+AR161+AS161,2))))))</f>
        <v>0</v>
      </c>
      <c r="AU161">
        <f>IF(Inputs!$B$27&lt;&gt;"Ready","PENDING INPUTS",IF(AQ161&lt;=0,99,1+IF(AND(K161&gt;0,OR(K161&lt;AQ161,AND(K161=AQ161,0&lt;4))),1,0)+IF(AND(S161&gt;0,OR(S161&lt;AQ161,AND(S161=AQ161,1&lt;4))),1,0)+IF(AND(AA161&gt;0,OR(AA161&lt;AQ161,AND(AA161=AQ161,2&lt;4))),1,0)+IF(AND(AI161&gt;0,OR(AI161&lt;AQ161,AND(AI161=AQ161,3&lt;4))),1,0)+IF(AND(AY161&gt;0,OR(AY161&lt;AQ161,AND(AY161=AQ161,5&lt;4))),1,0)+IF(AND(BG161&gt;0,OR(BG161&lt;AQ161,AND(BG161=AQ161,6&lt;4))),1,0)+IF(AND(BO161&gt;0,OR(BO161&lt;AQ161,AND(BO161=AQ161,7&lt;4))),1,0)+IF(AND(BW161&gt;0,OR(BW161&lt;AQ161,AND(BW161=AQ161,8&lt;4))),1,0)+IF(AND(CE161&gt;0,OR(CE161&lt;AQ161,AND(CE161=AQ161,9&lt;4))),1,0)))</f>
        <v>99</v>
      </c>
      <c r="AV161" s="3">
        <f>IF(Inputs!$B$27&lt;&gt;"Ready","PENDING INPUTS",IF(A161&gt;Inputs!$B$6,0,MIN(MAX(0,(AQ161+AR161+AS161)-AT161),MAX(0,C161-D161-(IF(O161&lt;AU161,K161+L161+M161-N161,0)+IF(W161&lt;AU161,S161+T161+U161-V161,0)+IF(AE161&lt;AU161,AA161+AB161+AC161-AD161,0)+IF(AM161&lt;AU161,AI161+AJ161+AK161-AL161,0)+IF(AU161&lt;AU161,AQ161+AR161+AS161-AT161,0)+IF(BC161&lt;AU161,AY161+AZ161+BA161-BB161,0)+IF(BK161&lt;AU161,BG161+BH161+BI161-BJ161,0)+IF(BS161&lt;AU161,BO161+BP161+BQ161-BR161,0)+IF(CA161&lt;AU161,BW161+BX161+BY161-BZ161,0)+IF(CI161&lt;AU161,CE161+CF161+CG161-CH161,0))))))</f>
        <v>0</v>
      </c>
      <c r="AW161" s="3">
        <f>IF(Inputs!$B$27&lt;&gt;"Ready","PENDING INPUTS",MIN((AQ161+AR161+AS161),IF(D161&gt;C161,IF(D161=0,0,AT161*C161/D161),AT161+AV161)))</f>
        <v>0</v>
      </c>
      <c r="AX161" s="3">
        <f>IF(Inputs!$B$27&lt;&gt;"Ready","PENDING INPUTS",MAX(0,(AQ161+AR161+AS161)-AW161))</f>
        <v>0</v>
      </c>
      <c r="AY161" s="3">
        <f>IF(Inputs!$B$27&lt;&gt;"Ready","PENDING INPUTS",BF160)</f>
        <v>0</v>
      </c>
      <c r="AZ161" s="3">
        <f>IF(Inputs!$B$27&lt;&gt;"Ready","PENDING INPUTS",IF(A161&lt;=Inputs!$B$6,ROUND(AY161*Inputs!C19/12,2),0))</f>
        <v>0</v>
      </c>
      <c r="BA161" s="3">
        <f>IF(Inputs!$B$27&lt;&gt;"Ready","PENDING INPUTS",IF(AND(A161&lt;=Inputs!$B$6,AY161&gt;0),Inputs!G19,0))</f>
        <v>0</v>
      </c>
      <c r="BB161" s="3">
        <f>IF(Inputs!$B$27&lt;&gt;"Ready","PENDING INPUTS",IF(A161&gt;Inputs!$B$6,0,MIN((AY161+AZ161+BA161),IF(Inputs!H19=1,Inputs!D19,MAX(Inputs!F19,ROUND(AY161*Inputs!E19+AZ161+BA161,2))))))</f>
        <v>0</v>
      </c>
      <c r="BC161">
        <f>IF(Inputs!$B$27&lt;&gt;"Ready","PENDING INPUTS",IF(AY161&lt;=0,99,1+IF(AND(K161&gt;0,OR(K161&lt;AY161,AND(K161=AY161,0&lt;5))),1,0)+IF(AND(S161&gt;0,OR(S161&lt;AY161,AND(S161=AY161,1&lt;5))),1,0)+IF(AND(AA161&gt;0,OR(AA161&lt;AY161,AND(AA161=AY161,2&lt;5))),1,0)+IF(AND(AI161&gt;0,OR(AI161&lt;AY161,AND(AI161=AY161,3&lt;5))),1,0)+IF(AND(AQ161&gt;0,OR(AQ161&lt;AY161,AND(AQ161=AY161,4&lt;5))),1,0)+IF(AND(BG161&gt;0,OR(BG161&lt;AY161,AND(BG161=AY161,6&lt;5))),1,0)+IF(AND(BO161&gt;0,OR(BO161&lt;AY161,AND(BO161=AY161,7&lt;5))),1,0)+IF(AND(BW161&gt;0,OR(BW161&lt;AY161,AND(BW161=AY161,8&lt;5))),1,0)+IF(AND(CE161&gt;0,OR(CE161&lt;AY161,AND(CE161=AY161,9&lt;5))),1,0)))</f>
        <v>99</v>
      </c>
      <c r="BD161" s="3">
        <f>IF(Inputs!$B$27&lt;&gt;"Ready","PENDING INPUTS",IF(A161&gt;Inputs!$B$6,0,MIN(MAX(0,(AY161+AZ161+BA161)-BB161),MAX(0,C161-D161-(IF(O161&lt;BC161,K161+L161+M161-N161,0)+IF(W161&lt;BC161,S161+T161+U161-V161,0)+IF(AE161&lt;BC161,AA161+AB161+AC161-AD161,0)+IF(AM161&lt;BC161,AI161+AJ161+AK161-AL161,0)+IF(AU161&lt;BC161,AQ161+AR161+AS161-AT161,0)+IF(BC161&lt;BC161,AY161+AZ161+BA161-BB161,0)+IF(BK161&lt;BC161,BG161+BH161+BI161-BJ161,0)+IF(BS161&lt;BC161,BO161+BP161+BQ161-BR161,0)+IF(CA161&lt;BC161,BW161+BX161+BY161-BZ161,0)+IF(CI161&lt;BC161,CE161+CF161+CG161-CH161,0))))))</f>
        <v>0</v>
      </c>
      <c r="BE161" s="3">
        <f>IF(Inputs!$B$27&lt;&gt;"Ready","PENDING INPUTS",MIN((AY161+AZ161+BA161),IF(D161&gt;C161,IF(D161=0,0,BB161*C161/D161),BB161+BD161)))</f>
        <v>0</v>
      </c>
      <c r="BF161" s="3">
        <f>IF(Inputs!$B$27&lt;&gt;"Ready","PENDING INPUTS",MAX(0,(AY161+AZ161+BA161)-BE161))</f>
        <v>0</v>
      </c>
      <c r="BG161" s="3">
        <f>IF(Inputs!$B$27&lt;&gt;"Ready","PENDING INPUTS",BN160)</f>
        <v>0</v>
      </c>
      <c r="BH161" s="3">
        <f>IF(Inputs!$B$27&lt;&gt;"Ready","PENDING INPUTS",IF(A161&lt;=Inputs!$B$6,ROUND(BG161*Inputs!C20/12,2),0))</f>
        <v>0</v>
      </c>
      <c r="BI161" s="3">
        <f>IF(Inputs!$B$27&lt;&gt;"Ready","PENDING INPUTS",IF(AND(A161&lt;=Inputs!$B$6,BG161&gt;0),Inputs!G20,0))</f>
        <v>0</v>
      </c>
      <c r="BJ161" s="3">
        <f>IF(Inputs!$B$27&lt;&gt;"Ready","PENDING INPUTS",IF(A161&gt;Inputs!$B$6,0,MIN((BG161+BH161+BI161),IF(Inputs!H20=1,Inputs!D20,MAX(Inputs!F20,ROUND(BG161*Inputs!E20+BH161+BI161,2))))))</f>
        <v>0</v>
      </c>
      <c r="BK161">
        <f>IF(Inputs!$B$27&lt;&gt;"Ready","PENDING INPUTS",IF(BG161&lt;=0,99,1+IF(AND(K161&gt;0,OR(K161&lt;BG161,AND(K161=BG161,0&lt;6))),1,0)+IF(AND(S161&gt;0,OR(S161&lt;BG161,AND(S161=BG161,1&lt;6))),1,0)+IF(AND(AA161&gt;0,OR(AA161&lt;BG161,AND(AA161=BG161,2&lt;6))),1,0)+IF(AND(AI161&gt;0,OR(AI161&lt;BG161,AND(AI161=BG161,3&lt;6))),1,0)+IF(AND(AQ161&gt;0,OR(AQ161&lt;BG161,AND(AQ161=BG161,4&lt;6))),1,0)+IF(AND(AY161&gt;0,OR(AY161&lt;BG161,AND(AY161=BG161,5&lt;6))),1,0)+IF(AND(BO161&gt;0,OR(BO161&lt;BG161,AND(BO161=BG161,7&lt;6))),1,0)+IF(AND(BW161&gt;0,OR(BW161&lt;BG161,AND(BW161=BG161,8&lt;6))),1,0)+IF(AND(CE161&gt;0,OR(CE161&lt;BG161,AND(CE161=BG161,9&lt;6))),1,0)))</f>
        <v>99</v>
      </c>
      <c r="BL161" s="3">
        <f>IF(Inputs!$B$27&lt;&gt;"Ready","PENDING INPUTS",IF(A161&gt;Inputs!$B$6,0,MIN(MAX(0,(BG161+BH161+BI161)-BJ161),MAX(0,C161-D161-(IF(O161&lt;BK161,K161+L161+M161-N161,0)+IF(W161&lt;BK161,S161+T161+U161-V161,0)+IF(AE161&lt;BK161,AA161+AB161+AC161-AD161,0)+IF(AM161&lt;BK161,AI161+AJ161+AK161-AL161,0)+IF(AU161&lt;BK161,AQ161+AR161+AS161-AT161,0)+IF(BC161&lt;BK161,AY161+AZ161+BA161-BB161,0)+IF(BK161&lt;BK161,BG161+BH161+BI161-BJ161,0)+IF(BS161&lt;BK161,BO161+BP161+BQ161-BR161,0)+IF(CA161&lt;BK161,BW161+BX161+BY161-BZ161,0)+IF(CI161&lt;BK161,CE161+CF161+CG161-CH161,0))))))</f>
        <v>0</v>
      </c>
      <c r="BM161" s="3">
        <f>IF(Inputs!$B$27&lt;&gt;"Ready","PENDING INPUTS",MIN((BG161+BH161+BI161),IF(D161&gt;C161,IF(D161=0,0,BJ161*C161/D161),BJ161+BL161)))</f>
        <v>0</v>
      </c>
      <c r="BN161" s="3">
        <f>IF(Inputs!$B$27&lt;&gt;"Ready","PENDING INPUTS",MAX(0,(BG161+BH161+BI161)-BM161))</f>
        <v>0</v>
      </c>
      <c r="BO161" s="3">
        <f>IF(Inputs!$B$27&lt;&gt;"Ready","PENDING INPUTS",BV160)</f>
        <v>0</v>
      </c>
      <c r="BP161" s="3">
        <f>IF(Inputs!$B$27&lt;&gt;"Ready","PENDING INPUTS",IF(A161&lt;=Inputs!$B$6,ROUND(BO161*Inputs!C21/12,2),0))</f>
        <v>0</v>
      </c>
      <c r="BQ161" s="3">
        <f>IF(Inputs!$B$27&lt;&gt;"Ready","PENDING INPUTS",IF(AND(A161&lt;=Inputs!$B$6,BO161&gt;0),Inputs!G21,0))</f>
        <v>0</v>
      </c>
      <c r="BR161" s="3">
        <f>IF(Inputs!$B$27&lt;&gt;"Ready","PENDING INPUTS",IF(A161&gt;Inputs!$B$6,0,MIN((BO161+BP161+BQ161),IF(Inputs!H21=1,Inputs!D21,MAX(Inputs!F21,ROUND(BO161*Inputs!E21+BP161+BQ161,2))))))</f>
        <v>0</v>
      </c>
      <c r="BS161">
        <f>IF(Inputs!$B$27&lt;&gt;"Ready","PENDING INPUTS",IF(BO161&lt;=0,99,1+IF(AND(K161&gt;0,OR(K161&lt;BO161,AND(K161=BO161,0&lt;7))),1,0)+IF(AND(S161&gt;0,OR(S161&lt;BO161,AND(S161=BO161,1&lt;7))),1,0)+IF(AND(AA161&gt;0,OR(AA161&lt;BO161,AND(AA161=BO161,2&lt;7))),1,0)+IF(AND(AI161&gt;0,OR(AI161&lt;BO161,AND(AI161=BO161,3&lt;7))),1,0)+IF(AND(AQ161&gt;0,OR(AQ161&lt;BO161,AND(AQ161=BO161,4&lt;7))),1,0)+IF(AND(AY161&gt;0,OR(AY161&lt;BO161,AND(AY161=BO161,5&lt;7))),1,0)+IF(AND(BG161&gt;0,OR(BG161&lt;BO161,AND(BG161=BO161,6&lt;7))),1,0)+IF(AND(BW161&gt;0,OR(BW161&lt;BO161,AND(BW161=BO161,8&lt;7))),1,0)+IF(AND(CE161&gt;0,OR(CE161&lt;BO161,AND(CE161=BO161,9&lt;7))),1,0)))</f>
        <v>99</v>
      </c>
      <c r="BT161" s="3">
        <f>IF(Inputs!$B$27&lt;&gt;"Ready","PENDING INPUTS",IF(A161&gt;Inputs!$B$6,0,MIN(MAX(0,(BO161+BP161+BQ161)-BR161),MAX(0,C161-D161-(IF(O161&lt;BS161,K161+L161+M161-N161,0)+IF(W161&lt;BS161,S161+T161+U161-V161,0)+IF(AE161&lt;BS161,AA161+AB161+AC161-AD161,0)+IF(AM161&lt;BS161,AI161+AJ161+AK161-AL161,0)+IF(AU161&lt;BS161,AQ161+AR161+AS161-AT161,0)+IF(BC161&lt;BS161,AY161+AZ161+BA161-BB161,0)+IF(BK161&lt;BS161,BG161+BH161+BI161-BJ161,0)+IF(BS161&lt;BS161,BO161+BP161+BQ161-BR161,0)+IF(CA161&lt;BS161,BW161+BX161+BY161-BZ161,0)+IF(CI161&lt;BS161,CE161+CF161+CG161-CH161,0))))))</f>
        <v>0</v>
      </c>
      <c r="BU161" s="3">
        <f>IF(Inputs!$B$27&lt;&gt;"Ready","PENDING INPUTS",MIN((BO161+BP161+BQ161),IF(D161&gt;C161,IF(D161=0,0,BR161*C161/D161),BR161+BT161)))</f>
        <v>0</v>
      </c>
      <c r="BV161" s="3">
        <f>IF(Inputs!$B$27&lt;&gt;"Ready","PENDING INPUTS",MAX(0,(BO161+BP161+BQ161)-BU161))</f>
        <v>0</v>
      </c>
      <c r="BW161" s="3">
        <f>IF(Inputs!$B$27&lt;&gt;"Ready","PENDING INPUTS",CD160)</f>
        <v>0</v>
      </c>
      <c r="BX161" s="3">
        <f>IF(Inputs!$B$27&lt;&gt;"Ready","PENDING INPUTS",IF(A161&lt;=Inputs!$B$6,ROUND(BW161*Inputs!C22/12,2),0))</f>
        <v>0</v>
      </c>
      <c r="BY161" s="3">
        <f>IF(Inputs!$B$27&lt;&gt;"Ready","PENDING INPUTS",IF(AND(A161&lt;=Inputs!$B$6,BW161&gt;0),Inputs!G22,0))</f>
        <v>0</v>
      </c>
      <c r="BZ161" s="3">
        <f>IF(Inputs!$B$27&lt;&gt;"Ready","PENDING INPUTS",IF(A161&gt;Inputs!$B$6,0,MIN((BW161+BX161+BY161),IF(Inputs!H22=1,Inputs!D22,MAX(Inputs!F22,ROUND(BW161*Inputs!E22+BX161+BY161,2))))))</f>
        <v>0</v>
      </c>
      <c r="CA161">
        <f>IF(Inputs!$B$27&lt;&gt;"Ready","PENDING INPUTS",IF(BW161&lt;=0,99,1+IF(AND(K161&gt;0,OR(K161&lt;BW161,AND(K161=BW161,0&lt;8))),1,0)+IF(AND(S161&gt;0,OR(S161&lt;BW161,AND(S161=BW161,1&lt;8))),1,0)+IF(AND(AA161&gt;0,OR(AA161&lt;BW161,AND(AA161=BW161,2&lt;8))),1,0)+IF(AND(AI161&gt;0,OR(AI161&lt;BW161,AND(AI161=BW161,3&lt;8))),1,0)+IF(AND(AQ161&gt;0,OR(AQ161&lt;BW161,AND(AQ161=BW161,4&lt;8))),1,0)+IF(AND(AY161&gt;0,OR(AY161&lt;BW161,AND(AY161=BW161,5&lt;8))),1,0)+IF(AND(BG161&gt;0,OR(BG161&lt;BW161,AND(BG161=BW161,6&lt;8))),1,0)+IF(AND(BO161&gt;0,OR(BO161&lt;BW161,AND(BO161=BW161,7&lt;8))),1,0)+IF(AND(CE161&gt;0,OR(CE161&lt;BW161,AND(CE161=BW161,9&lt;8))),1,0)))</f>
        <v>99</v>
      </c>
      <c r="CB161" s="3">
        <f>IF(Inputs!$B$27&lt;&gt;"Ready","PENDING INPUTS",IF(A161&gt;Inputs!$B$6,0,MIN(MAX(0,(BW161+BX161+BY161)-BZ161),MAX(0,C161-D161-(IF(O161&lt;CA161,K161+L161+M161-N161,0)+IF(W161&lt;CA161,S161+T161+U161-V161,0)+IF(AE161&lt;CA161,AA161+AB161+AC161-AD161,0)+IF(AM161&lt;CA161,AI161+AJ161+AK161-AL161,0)+IF(AU161&lt;CA161,AQ161+AR161+AS161-AT161,0)+IF(BC161&lt;CA161,AY161+AZ161+BA161-BB161,0)+IF(BK161&lt;CA161,BG161+BH161+BI161-BJ161,0)+IF(BS161&lt;CA161,BO161+BP161+BQ161-BR161,0)+IF(CA161&lt;CA161,BW161+BX161+BY161-BZ161,0)+IF(CI161&lt;CA161,CE161+CF161+CG161-CH161,0))))))</f>
        <v>0</v>
      </c>
      <c r="CC161" s="3">
        <f>IF(Inputs!$B$27&lt;&gt;"Ready","PENDING INPUTS",MIN((BW161+BX161+BY161),IF(D161&gt;C161,IF(D161=0,0,BZ161*C161/D161),BZ161+CB161)))</f>
        <v>0</v>
      </c>
      <c r="CD161" s="3">
        <f>IF(Inputs!$B$27&lt;&gt;"Ready","PENDING INPUTS",MAX(0,(BW161+BX161+BY161)-CC161))</f>
        <v>0</v>
      </c>
      <c r="CE161" s="3">
        <f>IF(Inputs!$B$27&lt;&gt;"Ready","PENDING INPUTS",CL160)</f>
        <v>0</v>
      </c>
      <c r="CF161" s="3">
        <f>IF(Inputs!$B$27&lt;&gt;"Ready","PENDING INPUTS",IF(A161&lt;=Inputs!$B$6,ROUND(CE161*Inputs!C23/12,2),0))</f>
        <v>0</v>
      </c>
      <c r="CG161" s="3">
        <f>IF(Inputs!$B$27&lt;&gt;"Ready","PENDING INPUTS",IF(AND(A161&lt;=Inputs!$B$6,CE161&gt;0),Inputs!G23,0))</f>
        <v>0</v>
      </c>
      <c r="CH161" s="3">
        <f>IF(Inputs!$B$27&lt;&gt;"Ready","PENDING INPUTS",IF(A161&gt;Inputs!$B$6,0,MIN((CE161+CF161+CG161),IF(Inputs!H23=1,Inputs!D23,MAX(Inputs!F23,ROUND(CE161*Inputs!E23+CF161+CG161,2))))))</f>
        <v>0</v>
      </c>
      <c r="CI161">
        <f>IF(Inputs!$B$27&lt;&gt;"Ready","PENDING INPUTS",IF(CE161&lt;=0,99,1+IF(AND(K161&gt;0,OR(K161&lt;CE161,AND(K161=CE161,0&lt;9))),1,0)+IF(AND(S161&gt;0,OR(S161&lt;CE161,AND(S161=CE161,1&lt;9))),1,0)+IF(AND(AA161&gt;0,OR(AA161&lt;CE161,AND(AA161=CE161,2&lt;9))),1,0)+IF(AND(AI161&gt;0,OR(AI161&lt;CE161,AND(AI161=CE161,3&lt;9))),1,0)+IF(AND(AQ161&gt;0,OR(AQ161&lt;CE161,AND(AQ161=CE161,4&lt;9))),1,0)+IF(AND(AY161&gt;0,OR(AY161&lt;CE161,AND(AY161=CE161,5&lt;9))),1,0)+IF(AND(BG161&gt;0,OR(BG161&lt;CE161,AND(BG161=CE161,6&lt;9))),1,0)+IF(AND(BO161&gt;0,OR(BO161&lt;CE161,AND(BO161=CE161,7&lt;9))),1,0)+IF(AND(BW161&gt;0,OR(BW161&lt;CE161,AND(BW161=CE161,8&lt;9))),1,0)))</f>
        <v>99</v>
      </c>
      <c r="CJ161" s="3">
        <f>IF(Inputs!$B$27&lt;&gt;"Ready","PENDING INPUTS",IF(A161&gt;Inputs!$B$6,0,MIN(MAX(0,(CE161+CF161+CG161)-CH161),MAX(0,C161-D161-(IF(O161&lt;CI161,K161+L161+M161-N161,0)+IF(W161&lt;CI161,S161+T161+U161-V161,0)+IF(AE161&lt;CI161,AA161+AB161+AC161-AD161,0)+IF(AM161&lt;CI161,AI161+AJ161+AK161-AL161,0)+IF(AU161&lt;CI161,AQ161+AR161+AS161-AT161,0)+IF(BC161&lt;CI161,AY161+AZ161+BA161-BB161,0)+IF(BK161&lt;CI161,BG161+BH161+BI161-BJ161,0)+IF(BS161&lt;CI161,BO161+BP161+BQ161-BR161,0)+IF(CA161&lt;CI161,BW161+BX161+BY161-BZ161,0)+IF(CI161&lt;CI161,CE161+CF161+CG161-CH161,0))))))</f>
        <v>0</v>
      </c>
      <c r="CK161" s="3">
        <f>IF(Inputs!$B$27&lt;&gt;"Ready","PENDING INPUTS",MIN((CE161+CF161+CG161),IF(D161&gt;C161,IF(D161=0,0,CH161*C161/D161),CH161+CJ161)))</f>
        <v>0</v>
      </c>
      <c r="CL161" s="3">
        <f>IF(Inputs!$B$27&lt;&gt;"Ready","PENDING INPUTS",MAX(0,(CE161+CF161+CG161)-CK161))</f>
        <v>0</v>
      </c>
    </row>
    <row r="162" spans="1:90" ht="27.95" customHeight="1" x14ac:dyDescent="0.25">
      <c r="A162">
        <v>158</v>
      </c>
      <c r="B162" s="13">
        <f>IF(Inputs!$B$27&lt;&gt;"Ready","PENDING INPUTS",EDATE(Inputs!$B$5,A162-1))</f>
        <v>51075</v>
      </c>
      <c r="C162" s="3">
        <f>IF(Inputs!$B$27&lt;&gt;"Ready","PENDING INPUTS",IF(A162&lt;=Inputs!$B$6,MAX(0,Inputs!$B$4+IF(A162=Inputs!$B$7,Inputs!$B$8,0)+IF(A162=Inputs!$B$9,Inputs!$B$10,0)),0))</f>
        <v>0</v>
      </c>
      <c r="D162" s="3">
        <f>IF(Inputs!$B$27&lt;&gt;"Ready","PENDING INPUTS",SUM(N162,V162,AD162,AL162,AT162,BB162,BJ162,BR162,BZ162,CH162))</f>
        <v>0</v>
      </c>
      <c r="E162" s="3">
        <f>IF(Inputs!$B$27&lt;&gt;"Ready","PENDING INPUTS",MAX(0,D162-C162))</f>
        <v>0</v>
      </c>
      <c r="F162" s="3">
        <f>IF(Inputs!$B$27&lt;&gt;"Ready","PENDING INPUTS",SUM(Q162,Y162,AG162,AO162,AW162,BE162,BM162,BU162,CC162,CK162))</f>
        <v>0</v>
      </c>
      <c r="G162" s="3">
        <f>IF(Inputs!$B$27&lt;&gt;"Ready","PENDING INPUTS",SUM(L162,T162,AB162,AJ162,AR162,AZ162,BH162,BP162,BX162,CF162))</f>
        <v>0</v>
      </c>
      <c r="H162" s="3">
        <f>IF(Inputs!$B$27&lt;&gt;"Ready","PENDING INPUTS",SUM(M162,U162,AC162,AK162,AS162,BA162,BI162,BQ162,BY162,CG162))</f>
        <v>0</v>
      </c>
      <c r="I162" s="3">
        <f>IF(Inputs!$B$27&lt;&gt;"Ready","PENDING INPUTS",SUM(R162,Z162,AH162,AP162,AX162,BF162,BN162,BV162,CD162,CL162))</f>
        <v>0</v>
      </c>
      <c r="J162" t="str">
        <f>IF(Inputs!$B$27&lt;&gt;"Ready","PENDING INPUTS",IF(A162&gt;Inputs!$B$6,"Beyond horizon",IF(E162&gt;0.005,"MINIMUM SHORTFALL",IF(I162&lt;0.005,"Paid off","In progress"))))</f>
        <v>Beyond horizon</v>
      </c>
      <c r="K162" s="3">
        <f>IF(Inputs!$B$27&lt;&gt;"Ready","PENDING INPUTS",R161)</f>
        <v>0</v>
      </c>
      <c r="L162" s="3">
        <f>IF(Inputs!$B$27&lt;&gt;"Ready","PENDING INPUTS",IF(A162&lt;=Inputs!$B$6,ROUND(K162*Inputs!C14/12,2),0))</f>
        <v>0</v>
      </c>
      <c r="M162" s="3">
        <f>IF(Inputs!$B$27&lt;&gt;"Ready","PENDING INPUTS",IF(AND(A162&lt;=Inputs!$B$6,K162&gt;0),Inputs!G14,0))</f>
        <v>0</v>
      </c>
      <c r="N162" s="3">
        <f>IF(Inputs!$B$27&lt;&gt;"Ready","PENDING INPUTS",IF(A162&gt;Inputs!$B$6,0,MIN((K162+L162+M162),IF(Inputs!H14=1,Inputs!D14,MAX(Inputs!F14,ROUND(K162*Inputs!E14+L162+M162,2))))))</f>
        <v>0</v>
      </c>
      <c r="O162">
        <f>IF(Inputs!$B$27&lt;&gt;"Ready","PENDING INPUTS",IF(K162&lt;=0,99,1+IF(AND(S162&gt;0,OR(S162&lt;K162,AND(S162=K162,1&lt;0))),1,0)+IF(AND(AA162&gt;0,OR(AA162&lt;K162,AND(AA162=K162,2&lt;0))),1,0)+IF(AND(AI162&gt;0,OR(AI162&lt;K162,AND(AI162=K162,3&lt;0))),1,0)+IF(AND(AQ162&gt;0,OR(AQ162&lt;K162,AND(AQ162=K162,4&lt;0))),1,0)+IF(AND(AY162&gt;0,OR(AY162&lt;K162,AND(AY162=K162,5&lt;0))),1,0)+IF(AND(BG162&gt;0,OR(BG162&lt;K162,AND(BG162=K162,6&lt;0))),1,0)+IF(AND(BO162&gt;0,OR(BO162&lt;K162,AND(BO162=K162,7&lt;0))),1,0)+IF(AND(BW162&gt;0,OR(BW162&lt;K162,AND(BW162=K162,8&lt;0))),1,0)+IF(AND(CE162&gt;0,OR(CE162&lt;K162,AND(CE162=K162,9&lt;0))),1,0)))</f>
        <v>99</v>
      </c>
      <c r="P162" s="3">
        <f>IF(Inputs!$B$27&lt;&gt;"Ready","PENDING INPUTS",IF(A162&gt;Inputs!$B$6,0,MIN(MAX(0,(K162+L162+M162)-N162),MAX(0,C162-D162-(IF(O162&lt;O162,K162+L162+M162-N162,0)+IF(W162&lt;O162,S162+T162+U162-V162,0)+IF(AE162&lt;O162,AA162+AB162+AC162-AD162,0)+IF(AM162&lt;O162,AI162+AJ162+AK162-AL162,0)+IF(AU162&lt;O162,AQ162+AR162+AS162-AT162,0)+IF(BC162&lt;O162,AY162+AZ162+BA162-BB162,0)+IF(BK162&lt;O162,BG162+BH162+BI162-BJ162,0)+IF(BS162&lt;O162,BO162+BP162+BQ162-BR162,0)+IF(CA162&lt;O162,BW162+BX162+BY162-BZ162,0)+IF(CI162&lt;O162,CE162+CF162+CG162-CH162,0))))))</f>
        <v>0</v>
      </c>
      <c r="Q162" s="3">
        <f>IF(Inputs!$B$27&lt;&gt;"Ready","PENDING INPUTS",MIN((K162+L162+M162),IF(D162&gt;C162,IF(D162=0,0,N162*C162/D162),N162+P162)))</f>
        <v>0</v>
      </c>
      <c r="R162" s="3">
        <f>IF(Inputs!$B$27&lt;&gt;"Ready","PENDING INPUTS",MAX(0,(K162+L162+M162)-Q162))</f>
        <v>0</v>
      </c>
      <c r="S162" s="3">
        <f>IF(Inputs!$B$27&lt;&gt;"Ready","PENDING INPUTS",Z161)</f>
        <v>0</v>
      </c>
      <c r="T162" s="3">
        <f>IF(Inputs!$B$27&lt;&gt;"Ready","PENDING INPUTS",IF(A162&lt;=Inputs!$B$6,ROUND(S162*Inputs!C15/12,2),0))</f>
        <v>0</v>
      </c>
      <c r="U162" s="3">
        <f>IF(Inputs!$B$27&lt;&gt;"Ready","PENDING INPUTS",IF(AND(A162&lt;=Inputs!$B$6,S162&gt;0),Inputs!G15,0))</f>
        <v>0</v>
      </c>
      <c r="V162" s="3">
        <f>IF(Inputs!$B$27&lt;&gt;"Ready","PENDING INPUTS",IF(A162&gt;Inputs!$B$6,0,MIN((S162+T162+U162),IF(Inputs!H15=1,Inputs!D15,MAX(Inputs!F15,ROUND(S162*Inputs!E15+T162+U162,2))))))</f>
        <v>0</v>
      </c>
      <c r="W162">
        <f>IF(Inputs!$B$27&lt;&gt;"Ready","PENDING INPUTS",IF(S162&lt;=0,99,1+IF(AND(K162&gt;0,OR(K162&lt;S162,AND(K162=S162,0&lt;1))),1,0)+IF(AND(AA162&gt;0,OR(AA162&lt;S162,AND(AA162=S162,2&lt;1))),1,0)+IF(AND(AI162&gt;0,OR(AI162&lt;S162,AND(AI162=S162,3&lt;1))),1,0)+IF(AND(AQ162&gt;0,OR(AQ162&lt;S162,AND(AQ162=S162,4&lt;1))),1,0)+IF(AND(AY162&gt;0,OR(AY162&lt;S162,AND(AY162=S162,5&lt;1))),1,0)+IF(AND(BG162&gt;0,OR(BG162&lt;S162,AND(BG162=S162,6&lt;1))),1,0)+IF(AND(BO162&gt;0,OR(BO162&lt;S162,AND(BO162=S162,7&lt;1))),1,0)+IF(AND(BW162&gt;0,OR(BW162&lt;S162,AND(BW162=S162,8&lt;1))),1,0)+IF(AND(CE162&gt;0,OR(CE162&lt;S162,AND(CE162=S162,9&lt;1))),1,0)))</f>
        <v>99</v>
      </c>
      <c r="X162" s="3">
        <f>IF(Inputs!$B$27&lt;&gt;"Ready","PENDING INPUTS",IF(A162&gt;Inputs!$B$6,0,MIN(MAX(0,(S162+T162+U162)-V162),MAX(0,C162-D162-(IF(O162&lt;W162,K162+L162+M162-N162,0)+IF(W162&lt;W162,S162+T162+U162-V162,0)+IF(AE162&lt;W162,AA162+AB162+AC162-AD162,0)+IF(AM162&lt;W162,AI162+AJ162+AK162-AL162,0)+IF(AU162&lt;W162,AQ162+AR162+AS162-AT162,0)+IF(BC162&lt;W162,AY162+AZ162+BA162-BB162,0)+IF(BK162&lt;W162,BG162+BH162+BI162-BJ162,0)+IF(BS162&lt;W162,BO162+BP162+BQ162-BR162,0)+IF(CA162&lt;W162,BW162+BX162+BY162-BZ162,0)+IF(CI162&lt;W162,CE162+CF162+CG162-CH162,0))))))</f>
        <v>0</v>
      </c>
      <c r="Y162" s="3">
        <f>IF(Inputs!$B$27&lt;&gt;"Ready","PENDING INPUTS",MIN((S162+T162+U162),IF(D162&gt;C162,IF(D162=0,0,V162*C162/D162),V162+X162)))</f>
        <v>0</v>
      </c>
      <c r="Z162" s="3">
        <f>IF(Inputs!$B$27&lt;&gt;"Ready","PENDING INPUTS",MAX(0,(S162+T162+U162)-Y162))</f>
        <v>0</v>
      </c>
      <c r="AA162" s="3">
        <f>IF(Inputs!$B$27&lt;&gt;"Ready","PENDING INPUTS",AH161)</f>
        <v>0</v>
      </c>
      <c r="AB162" s="3">
        <f>IF(Inputs!$B$27&lt;&gt;"Ready","PENDING INPUTS",IF(A162&lt;=Inputs!$B$6,ROUND(AA162*Inputs!C16/12,2),0))</f>
        <v>0</v>
      </c>
      <c r="AC162" s="3">
        <f>IF(Inputs!$B$27&lt;&gt;"Ready","PENDING INPUTS",IF(AND(A162&lt;=Inputs!$B$6,AA162&gt;0),Inputs!G16,0))</f>
        <v>0</v>
      </c>
      <c r="AD162" s="3">
        <f>IF(Inputs!$B$27&lt;&gt;"Ready","PENDING INPUTS",IF(A162&gt;Inputs!$B$6,0,MIN((AA162+AB162+AC162),IF(Inputs!H16=1,Inputs!D16,MAX(Inputs!F16,ROUND(AA162*Inputs!E16+AB162+AC162,2))))))</f>
        <v>0</v>
      </c>
      <c r="AE162">
        <f>IF(Inputs!$B$27&lt;&gt;"Ready","PENDING INPUTS",IF(AA162&lt;=0,99,1+IF(AND(K162&gt;0,OR(K162&lt;AA162,AND(K162=AA162,0&lt;2))),1,0)+IF(AND(S162&gt;0,OR(S162&lt;AA162,AND(S162=AA162,1&lt;2))),1,0)+IF(AND(AI162&gt;0,OR(AI162&lt;AA162,AND(AI162=AA162,3&lt;2))),1,0)+IF(AND(AQ162&gt;0,OR(AQ162&lt;AA162,AND(AQ162=AA162,4&lt;2))),1,0)+IF(AND(AY162&gt;0,OR(AY162&lt;AA162,AND(AY162=AA162,5&lt;2))),1,0)+IF(AND(BG162&gt;0,OR(BG162&lt;AA162,AND(BG162=AA162,6&lt;2))),1,0)+IF(AND(BO162&gt;0,OR(BO162&lt;AA162,AND(BO162=AA162,7&lt;2))),1,0)+IF(AND(BW162&gt;0,OR(BW162&lt;AA162,AND(BW162=AA162,8&lt;2))),1,0)+IF(AND(CE162&gt;0,OR(CE162&lt;AA162,AND(CE162=AA162,9&lt;2))),1,0)))</f>
        <v>99</v>
      </c>
      <c r="AF162" s="3">
        <f>IF(Inputs!$B$27&lt;&gt;"Ready","PENDING INPUTS",IF(A162&gt;Inputs!$B$6,0,MIN(MAX(0,(AA162+AB162+AC162)-AD162),MAX(0,C162-D162-(IF(O162&lt;AE162,K162+L162+M162-N162,0)+IF(W162&lt;AE162,S162+T162+U162-V162,0)+IF(AE162&lt;AE162,AA162+AB162+AC162-AD162,0)+IF(AM162&lt;AE162,AI162+AJ162+AK162-AL162,0)+IF(AU162&lt;AE162,AQ162+AR162+AS162-AT162,0)+IF(BC162&lt;AE162,AY162+AZ162+BA162-BB162,0)+IF(BK162&lt;AE162,BG162+BH162+BI162-BJ162,0)+IF(BS162&lt;AE162,BO162+BP162+BQ162-BR162,0)+IF(CA162&lt;AE162,BW162+BX162+BY162-BZ162,0)+IF(CI162&lt;AE162,CE162+CF162+CG162-CH162,0))))))</f>
        <v>0</v>
      </c>
      <c r="AG162" s="3">
        <f>IF(Inputs!$B$27&lt;&gt;"Ready","PENDING INPUTS",MIN((AA162+AB162+AC162),IF(D162&gt;C162,IF(D162=0,0,AD162*C162/D162),AD162+AF162)))</f>
        <v>0</v>
      </c>
      <c r="AH162" s="3">
        <f>IF(Inputs!$B$27&lt;&gt;"Ready","PENDING INPUTS",MAX(0,(AA162+AB162+AC162)-AG162))</f>
        <v>0</v>
      </c>
      <c r="AI162" s="3">
        <f>IF(Inputs!$B$27&lt;&gt;"Ready","PENDING INPUTS",AP161)</f>
        <v>0</v>
      </c>
      <c r="AJ162" s="3">
        <f>IF(Inputs!$B$27&lt;&gt;"Ready","PENDING INPUTS",IF(A162&lt;=Inputs!$B$6,ROUND(AI162*Inputs!C17/12,2),0))</f>
        <v>0</v>
      </c>
      <c r="AK162" s="3">
        <f>IF(Inputs!$B$27&lt;&gt;"Ready","PENDING INPUTS",IF(AND(A162&lt;=Inputs!$B$6,AI162&gt;0),Inputs!G17,0))</f>
        <v>0</v>
      </c>
      <c r="AL162" s="3">
        <f>IF(Inputs!$B$27&lt;&gt;"Ready","PENDING INPUTS",IF(A162&gt;Inputs!$B$6,0,MIN((AI162+AJ162+AK162),IF(Inputs!H17=1,Inputs!D17,MAX(Inputs!F17,ROUND(AI162*Inputs!E17+AJ162+AK162,2))))))</f>
        <v>0</v>
      </c>
      <c r="AM162">
        <f>IF(Inputs!$B$27&lt;&gt;"Ready","PENDING INPUTS",IF(AI162&lt;=0,99,1+IF(AND(K162&gt;0,OR(K162&lt;AI162,AND(K162=AI162,0&lt;3))),1,0)+IF(AND(S162&gt;0,OR(S162&lt;AI162,AND(S162=AI162,1&lt;3))),1,0)+IF(AND(AA162&gt;0,OR(AA162&lt;AI162,AND(AA162=AI162,2&lt;3))),1,0)+IF(AND(AQ162&gt;0,OR(AQ162&lt;AI162,AND(AQ162=AI162,4&lt;3))),1,0)+IF(AND(AY162&gt;0,OR(AY162&lt;AI162,AND(AY162=AI162,5&lt;3))),1,0)+IF(AND(BG162&gt;0,OR(BG162&lt;AI162,AND(BG162=AI162,6&lt;3))),1,0)+IF(AND(BO162&gt;0,OR(BO162&lt;AI162,AND(BO162=AI162,7&lt;3))),1,0)+IF(AND(BW162&gt;0,OR(BW162&lt;AI162,AND(BW162=AI162,8&lt;3))),1,0)+IF(AND(CE162&gt;0,OR(CE162&lt;AI162,AND(CE162=AI162,9&lt;3))),1,0)))</f>
        <v>99</v>
      </c>
      <c r="AN162" s="3">
        <f>IF(Inputs!$B$27&lt;&gt;"Ready","PENDING INPUTS",IF(A162&gt;Inputs!$B$6,0,MIN(MAX(0,(AI162+AJ162+AK162)-AL162),MAX(0,C162-D162-(IF(O162&lt;AM162,K162+L162+M162-N162,0)+IF(W162&lt;AM162,S162+T162+U162-V162,0)+IF(AE162&lt;AM162,AA162+AB162+AC162-AD162,0)+IF(AM162&lt;AM162,AI162+AJ162+AK162-AL162,0)+IF(AU162&lt;AM162,AQ162+AR162+AS162-AT162,0)+IF(BC162&lt;AM162,AY162+AZ162+BA162-BB162,0)+IF(BK162&lt;AM162,BG162+BH162+BI162-BJ162,0)+IF(BS162&lt;AM162,BO162+BP162+BQ162-BR162,0)+IF(CA162&lt;AM162,BW162+BX162+BY162-BZ162,0)+IF(CI162&lt;AM162,CE162+CF162+CG162-CH162,0))))))</f>
        <v>0</v>
      </c>
      <c r="AO162" s="3">
        <f>IF(Inputs!$B$27&lt;&gt;"Ready","PENDING INPUTS",MIN((AI162+AJ162+AK162),IF(D162&gt;C162,IF(D162=0,0,AL162*C162/D162),AL162+AN162)))</f>
        <v>0</v>
      </c>
      <c r="AP162" s="3">
        <f>IF(Inputs!$B$27&lt;&gt;"Ready","PENDING INPUTS",MAX(0,(AI162+AJ162+AK162)-AO162))</f>
        <v>0</v>
      </c>
      <c r="AQ162" s="3">
        <f>IF(Inputs!$B$27&lt;&gt;"Ready","PENDING INPUTS",AX161)</f>
        <v>0</v>
      </c>
      <c r="AR162" s="3">
        <f>IF(Inputs!$B$27&lt;&gt;"Ready","PENDING INPUTS",IF(A162&lt;=Inputs!$B$6,ROUND(AQ162*Inputs!C18/12,2),0))</f>
        <v>0</v>
      </c>
      <c r="AS162" s="3">
        <f>IF(Inputs!$B$27&lt;&gt;"Ready","PENDING INPUTS",IF(AND(A162&lt;=Inputs!$B$6,AQ162&gt;0),Inputs!G18,0))</f>
        <v>0</v>
      </c>
      <c r="AT162" s="3">
        <f>IF(Inputs!$B$27&lt;&gt;"Ready","PENDING INPUTS",IF(A162&gt;Inputs!$B$6,0,MIN((AQ162+AR162+AS162),IF(Inputs!H18=1,Inputs!D18,MAX(Inputs!F18,ROUND(AQ162*Inputs!E18+AR162+AS162,2))))))</f>
        <v>0</v>
      </c>
      <c r="AU162">
        <f>IF(Inputs!$B$27&lt;&gt;"Ready","PENDING INPUTS",IF(AQ162&lt;=0,99,1+IF(AND(K162&gt;0,OR(K162&lt;AQ162,AND(K162=AQ162,0&lt;4))),1,0)+IF(AND(S162&gt;0,OR(S162&lt;AQ162,AND(S162=AQ162,1&lt;4))),1,0)+IF(AND(AA162&gt;0,OR(AA162&lt;AQ162,AND(AA162=AQ162,2&lt;4))),1,0)+IF(AND(AI162&gt;0,OR(AI162&lt;AQ162,AND(AI162=AQ162,3&lt;4))),1,0)+IF(AND(AY162&gt;0,OR(AY162&lt;AQ162,AND(AY162=AQ162,5&lt;4))),1,0)+IF(AND(BG162&gt;0,OR(BG162&lt;AQ162,AND(BG162=AQ162,6&lt;4))),1,0)+IF(AND(BO162&gt;0,OR(BO162&lt;AQ162,AND(BO162=AQ162,7&lt;4))),1,0)+IF(AND(BW162&gt;0,OR(BW162&lt;AQ162,AND(BW162=AQ162,8&lt;4))),1,0)+IF(AND(CE162&gt;0,OR(CE162&lt;AQ162,AND(CE162=AQ162,9&lt;4))),1,0)))</f>
        <v>99</v>
      </c>
      <c r="AV162" s="3">
        <f>IF(Inputs!$B$27&lt;&gt;"Ready","PENDING INPUTS",IF(A162&gt;Inputs!$B$6,0,MIN(MAX(0,(AQ162+AR162+AS162)-AT162),MAX(0,C162-D162-(IF(O162&lt;AU162,K162+L162+M162-N162,0)+IF(W162&lt;AU162,S162+T162+U162-V162,0)+IF(AE162&lt;AU162,AA162+AB162+AC162-AD162,0)+IF(AM162&lt;AU162,AI162+AJ162+AK162-AL162,0)+IF(AU162&lt;AU162,AQ162+AR162+AS162-AT162,0)+IF(BC162&lt;AU162,AY162+AZ162+BA162-BB162,0)+IF(BK162&lt;AU162,BG162+BH162+BI162-BJ162,0)+IF(BS162&lt;AU162,BO162+BP162+BQ162-BR162,0)+IF(CA162&lt;AU162,BW162+BX162+BY162-BZ162,0)+IF(CI162&lt;AU162,CE162+CF162+CG162-CH162,0))))))</f>
        <v>0</v>
      </c>
      <c r="AW162" s="3">
        <f>IF(Inputs!$B$27&lt;&gt;"Ready","PENDING INPUTS",MIN((AQ162+AR162+AS162),IF(D162&gt;C162,IF(D162=0,0,AT162*C162/D162),AT162+AV162)))</f>
        <v>0</v>
      </c>
      <c r="AX162" s="3">
        <f>IF(Inputs!$B$27&lt;&gt;"Ready","PENDING INPUTS",MAX(0,(AQ162+AR162+AS162)-AW162))</f>
        <v>0</v>
      </c>
      <c r="AY162" s="3">
        <f>IF(Inputs!$B$27&lt;&gt;"Ready","PENDING INPUTS",BF161)</f>
        <v>0</v>
      </c>
      <c r="AZ162" s="3">
        <f>IF(Inputs!$B$27&lt;&gt;"Ready","PENDING INPUTS",IF(A162&lt;=Inputs!$B$6,ROUND(AY162*Inputs!C19/12,2),0))</f>
        <v>0</v>
      </c>
      <c r="BA162" s="3">
        <f>IF(Inputs!$B$27&lt;&gt;"Ready","PENDING INPUTS",IF(AND(A162&lt;=Inputs!$B$6,AY162&gt;0),Inputs!G19,0))</f>
        <v>0</v>
      </c>
      <c r="BB162" s="3">
        <f>IF(Inputs!$B$27&lt;&gt;"Ready","PENDING INPUTS",IF(A162&gt;Inputs!$B$6,0,MIN((AY162+AZ162+BA162),IF(Inputs!H19=1,Inputs!D19,MAX(Inputs!F19,ROUND(AY162*Inputs!E19+AZ162+BA162,2))))))</f>
        <v>0</v>
      </c>
      <c r="BC162">
        <f>IF(Inputs!$B$27&lt;&gt;"Ready","PENDING INPUTS",IF(AY162&lt;=0,99,1+IF(AND(K162&gt;0,OR(K162&lt;AY162,AND(K162=AY162,0&lt;5))),1,0)+IF(AND(S162&gt;0,OR(S162&lt;AY162,AND(S162=AY162,1&lt;5))),1,0)+IF(AND(AA162&gt;0,OR(AA162&lt;AY162,AND(AA162=AY162,2&lt;5))),1,0)+IF(AND(AI162&gt;0,OR(AI162&lt;AY162,AND(AI162=AY162,3&lt;5))),1,0)+IF(AND(AQ162&gt;0,OR(AQ162&lt;AY162,AND(AQ162=AY162,4&lt;5))),1,0)+IF(AND(BG162&gt;0,OR(BG162&lt;AY162,AND(BG162=AY162,6&lt;5))),1,0)+IF(AND(BO162&gt;0,OR(BO162&lt;AY162,AND(BO162=AY162,7&lt;5))),1,0)+IF(AND(BW162&gt;0,OR(BW162&lt;AY162,AND(BW162=AY162,8&lt;5))),1,0)+IF(AND(CE162&gt;0,OR(CE162&lt;AY162,AND(CE162=AY162,9&lt;5))),1,0)))</f>
        <v>99</v>
      </c>
      <c r="BD162" s="3">
        <f>IF(Inputs!$B$27&lt;&gt;"Ready","PENDING INPUTS",IF(A162&gt;Inputs!$B$6,0,MIN(MAX(0,(AY162+AZ162+BA162)-BB162),MAX(0,C162-D162-(IF(O162&lt;BC162,K162+L162+M162-N162,0)+IF(W162&lt;BC162,S162+T162+U162-V162,0)+IF(AE162&lt;BC162,AA162+AB162+AC162-AD162,0)+IF(AM162&lt;BC162,AI162+AJ162+AK162-AL162,0)+IF(AU162&lt;BC162,AQ162+AR162+AS162-AT162,0)+IF(BC162&lt;BC162,AY162+AZ162+BA162-BB162,0)+IF(BK162&lt;BC162,BG162+BH162+BI162-BJ162,0)+IF(BS162&lt;BC162,BO162+BP162+BQ162-BR162,0)+IF(CA162&lt;BC162,BW162+BX162+BY162-BZ162,0)+IF(CI162&lt;BC162,CE162+CF162+CG162-CH162,0))))))</f>
        <v>0</v>
      </c>
      <c r="BE162" s="3">
        <f>IF(Inputs!$B$27&lt;&gt;"Ready","PENDING INPUTS",MIN((AY162+AZ162+BA162),IF(D162&gt;C162,IF(D162=0,0,BB162*C162/D162),BB162+BD162)))</f>
        <v>0</v>
      </c>
      <c r="BF162" s="3">
        <f>IF(Inputs!$B$27&lt;&gt;"Ready","PENDING INPUTS",MAX(0,(AY162+AZ162+BA162)-BE162))</f>
        <v>0</v>
      </c>
      <c r="BG162" s="3">
        <f>IF(Inputs!$B$27&lt;&gt;"Ready","PENDING INPUTS",BN161)</f>
        <v>0</v>
      </c>
      <c r="BH162" s="3">
        <f>IF(Inputs!$B$27&lt;&gt;"Ready","PENDING INPUTS",IF(A162&lt;=Inputs!$B$6,ROUND(BG162*Inputs!C20/12,2),0))</f>
        <v>0</v>
      </c>
      <c r="BI162" s="3">
        <f>IF(Inputs!$B$27&lt;&gt;"Ready","PENDING INPUTS",IF(AND(A162&lt;=Inputs!$B$6,BG162&gt;0),Inputs!G20,0))</f>
        <v>0</v>
      </c>
      <c r="BJ162" s="3">
        <f>IF(Inputs!$B$27&lt;&gt;"Ready","PENDING INPUTS",IF(A162&gt;Inputs!$B$6,0,MIN((BG162+BH162+BI162),IF(Inputs!H20=1,Inputs!D20,MAX(Inputs!F20,ROUND(BG162*Inputs!E20+BH162+BI162,2))))))</f>
        <v>0</v>
      </c>
      <c r="BK162">
        <f>IF(Inputs!$B$27&lt;&gt;"Ready","PENDING INPUTS",IF(BG162&lt;=0,99,1+IF(AND(K162&gt;0,OR(K162&lt;BG162,AND(K162=BG162,0&lt;6))),1,0)+IF(AND(S162&gt;0,OR(S162&lt;BG162,AND(S162=BG162,1&lt;6))),1,0)+IF(AND(AA162&gt;0,OR(AA162&lt;BG162,AND(AA162=BG162,2&lt;6))),1,0)+IF(AND(AI162&gt;0,OR(AI162&lt;BG162,AND(AI162=BG162,3&lt;6))),1,0)+IF(AND(AQ162&gt;0,OR(AQ162&lt;BG162,AND(AQ162=BG162,4&lt;6))),1,0)+IF(AND(AY162&gt;0,OR(AY162&lt;BG162,AND(AY162=BG162,5&lt;6))),1,0)+IF(AND(BO162&gt;0,OR(BO162&lt;BG162,AND(BO162=BG162,7&lt;6))),1,0)+IF(AND(BW162&gt;0,OR(BW162&lt;BG162,AND(BW162=BG162,8&lt;6))),1,0)+IF(AND(CE162&gt;0,OR(CE162&lt;BG162,AND(CE162=BG162,9&lt;6))),1,0)))</f>
        <v>99</v>
      </c>
      <c r="BL162" s="3">
        <f>IF(Inputs!$B$27&lt;&gt;"Ready","PENDING INPUTS",IF(A162&gt;Inputs!$B$6,0,MIN(MAX(0,(BG162+BH162+BI162)-BJ162),MAX(0,C162-D162-(IF(O162&lt;BK162,K162+L162+M162-N162,0)+IF(W162&lt;BK162,S162+T162+U162-V162,0)+IF(AE162&lt;BK162,AA162+AB162+AC162-AD162,0)+IF(AM162&lt;BK162,AI162+AJ162+AK162-AL162,0)+IF(AU162&lt;BK162,AQ162+AR162+AS162-AT162,0)+IF(BC162&lt;BK162,AY162+AZ162+BA162-BB162,0)+IF(BK162&lt;BK162,BG162+BH162+BI162-BJ162,0)+IF(BS162&lt;BK162,BO162+BP162+BQ162-BR162,0)+IF(CA162&lt;BK162,BW162+BX162+BY162-BZ162,0)+IF(CI162&lt;BK162,CE162+CF162+CG162-CH162,0))))))</f>
        <v>0</v>
      </c>
      <c r="BM162" s="3">
        <f>IF(Inputs!$B$27&lt;&gt;"Ready","PENDING INPUTS",MIN((BG162+BH162+BI162),IF(D162&gt;C162,IF(D162=0,0,BJ162*C162/D162),BJ162+BL162)))</f>
        <v>0</v>
      </c>
      <c r="BN162" s="3">
        <f>IF(Inputs!$B$27&lt;&gt;"Ready","PENDING INPUTS",MAX(0,(BG162+BH162+BI162)-BM162))</f>
        <v>0</v>
      </c>
      <c r="BO162" s="3">
        <f>IF(Inputs!$B$27&lt;&gt;"Ready","PENDING INPUTS",BV161)</f>
        <v>0</v>
      </c>
      <c r="BP162" s="3">
        <f>IF(Inputs!$B$27&lt;&gt;"Ready","PENDING INPUTS",IF(A162&lt;=Inputs!$B$6,ROUND(BO162*Inputs!C21/12,2),0))</f>
        <v>0</v>
      </c>
      <c r="BQ162" s="3">
        <f>IF(Inputs!$B$27&lt;&gt;"Ready","PENDING INPUTS",IF(AND(A162&lt;=Inputs!$B$6,BO162&gt;0),Inputs!G21,0))</f>
        <v>0</v>
      </c>
      <c r="BR162" s="3">
        <f>IF(Inputs!$B$27&lt;&gt;"Ready","PENDING INPUTS",IF(A162&gt;Inputs!$B$6,0,MIN((BO162+BP162+BQ162),IF(Inputs!H21=1,Inputs!D21,MAX(Inputs!F21,ROUND(BO162*Inputs!E21+BP162+BQ162,2))))))</f>
        <v>0</v>
      </c>
      <c r="BS162">
        <f>IF(Inputs!$B$27&lt;&gt;"Ready","PENDING INPUTS",IF(BO162&lt;=0,99,1+IF(AND(K162&gt;0,OR(K162&lt;BO162,AND(K162=BO162,0&lt;7))),1,0)+IF(AND(S162&gt;0,OR(S162&lt;BO162,AND(S162=BO162,1&lt;7))),1,0)+IF(AND(AA162&gt;0,OR(AA162&lt;BO162,AND(AA162=BO162,2&lt;7))),1,0)+IF(AND(AI162&gt;0,OR(AI162&lt;BO162,AND(AI162=BO162,3&lt;7))),1,0)+IF(AND(AQ162&gt;0,OR(AQ162&lt;BO162,AND(AQ162=BO162,4&lt;7))),1,0)+IF(AND(AY162&gt;0,OR(AY162&lt;BO162,AND(AY162=BO162,5&lt;7))),1,0)+IF(AND(BG162&gt;0,OR(BG162&lt;BO162,AND(BG162=BO162,6&lt;7))),1,0)+IF(AND(BW162&gt;0,OR(BW162&lt;BO162,AND(BW162=BO162,8&lt;7))),1,0)+IF(AND(CE162&gt;0,OR(CE162&lt;BO162,AND(CE162=BO162,9&lt;7))),1,0)))</f>
        <v>99</v>
      </c>
      <c r="BT162" s="3">
        <f>IF(Inputs!$B$27&lt;&gt;"Ready","PENDING INPUTS",IF(A162&gt;Inputs!$B$6,0,MIN(MAX(0,(BO162+BP162+BQ162)-BR162),MAX(0,C162-D162-(IF(O162&lt;BS162,K162+L162+M162-N162,0)+IF(W162&lt;BS162,S162+T162+U162-V162,0)+IF(AE162&lt;BS162,AA162+AB162+AC162-AD162,0)+IF(AM162&lt;BS162,AI162+AJ162+AK162-AL162,0)+IF(AU162&lt;BS162,AQ162+AR162+AS162-AT162,0)+IF(BC162&lt;BS162,AY162+AZ162+BA162-BB162,0)+IF(BK162&lt;BS162,BG162+BH162+BI162-BJ162,0)+IF(BS162&lt;BS162,BO162+BP162+BQ162-BR162,0)+IF(CA162&lt;BS162,BW162+BX162+BY162-BZ162,0)+IF(CI162&lt;BS162,CE162+CF162+CG162-CH162,0))))))</f>
        <v>0</v>
      </c>
      <c r="BU162" s="3">
        <f>IF(Inputs!$B$27&lt;&gt;"Ready","PENDING INPUTS",MIN((BO162+BP162+BQ162),IF(D162&gt;C162,IF(D162=0,0,BR162*C162/D162),BR162+BT162)))</f>
        <v>0</v>
      </c>
      <c r="BV162" s="3">
        <f>IF(Inputs!$B$27&lt;&gt;"Ready","PENDING INPUTS",MAX(0,(BO162+BP162+BQ162)-BU162))</f>
        <v>0</v>
      </c>
      <c r="BW162" s="3">
        <f>IF(Inputs!$B$27&lt;&gt;"Ready","PENDING INPUTS",CD161)</f>
        <v>0</v>
      </c>
      <c r="BX162" s="3">
        <f>IF(Inputs!$B$27&lt;&gt;"Ready","PENDING INPUTS",IF(A162&lt;=Inputs!$B$6,ROUND(BW162*Inputs!C22/12,2),0))</f>
        <v>0</v>
      </c>
      <c r="BY162" s="3">
        <f>IF(Inputs!$B$27&lt;&gt;"Ready","PENDING INPUTS",IF(AND(A162&lt;=Inputs!$B$6,BW162&gt;0),Inputs!G22,0))</f>
        <v>0</v>
      </c>
      <c r="BZ162" s="3">
        <f>IF(Inputs!$B$27&lt;&gt;"Ready","PENDING INPUTS",IF(A162&gt;Inputs!$B$6,0,MIN((BW162+BX162+BY162),IF(Inputs!H22=1,Inputs!D22,MAX(Inputs!F22,ROUND(BW162*Inputs!E22+BX162+BY162,2))))))</f>
        <v>0</v>
      </c>
      <c r="CA162">
        <f>IF(Inputs!$B$27&lt;&gt;"Ready","PENDING INPUTS",IF(BW162&lt;=0,99,1+IF(AND(K162&gt;0,OR(K162&lt;BW162,AND(K162=BW162,0&lt;8))),1,0)+IF(AND(S162&gt;0,OR(S162&lt;BW162,AND(S162=BW162,1&lt;8))),1,0)+IF(AND(AA162&gt;0,OR(AA162&lt;BW162,AND(AA162=BW162,2&lt;8))),1,0)+IF(AND(AI162&gt;0,OR(AI162&lt;BW162,AND(AI162=BW162,3&lt;8))),1,0)+IF(AND(AQ162&gt;0,OR(AQ162&lt;BW162,AND(AQ162=BW162,4&lt;8))),1,0)+IF(AND(AY162&gt;0,OR(AY162&lt;BW162,AND(AY162=BW162,5&lt;8))),1,0)+IF(AND(BG162&gt;0,OR(BG162&lt;BW162,AND(BG162=BW162,6&lt;8))),1,0)+IF(AND(BO162&gt;0,OR(BO162&lt;BW162,AND(BO162=BW162,7&lt;8))),1,0)+IF(AND(CE162&gt;0,OR(CE162&lt;BW162,AND(CE162=BW162,9&lt;8))),1,0)))</f>
        <v>99</v>
      </c>
      <c r="CB162" s="3">
        <f>IF(Inputs!$B$27&lt;&gt;"Ready","PENDING INPUTS",IF(A162&gt;Inputs!$B$6,0,MIN(MAX(0,(BW162+BX162+BY162)-BZ162),MAX(0,C162-D162-(IF(O162&lt;CA162,K162+L162+M162-N162,0)+IF(W162&lt;CA162,S162+T162+U162-V162,0)+IF(AE162&lt;CA162,AA162+AB162+AC162-AD162,0)+IF(AM162&lt;CA162,AI162+AJ162+AK162-AL162,0)+IF(AU162&lt;CA162,AQ162+AR162+AS162-AT162,0)+IF(BC162&lt;CA162,AY162+AZ162+BA162-BB162,0)+IF(BK162&lt;CA162,BG162+BH162+BI162-BJ162,0)+IF(BS162&lt;CA162,BO162+BP162+BQ162-BR162,0)+IF(CA162&lt;CA162,BW162+BX162+BY162-BZ162,0)+IF(CI162&lt;CA162,CE162+CF162+CG162-CH162,0))))))</f>
        <v>0</v>
      </c>
      <c r="CC162" s="3">
        <f>IF(Inputs!$B$27&lt;&gt;"Ready","PENDING INPUTS",MIN((BW162+BX162+BY162),IF(D162&gt;C162,IF(D162=0,0,BZ162*C162/D162),BZ162+CB162)))</f>
        <v>0</v>
      </c>
      <c r="CD162" s="3">
        <f>IF(Inputs!$B$27&lt;&gt;"Ready","PENDING INPUTS",MAX(0,(BW162+BX162+BY162)-CC162))</f>
        <v>0</v>
      </c>
      <c r="CE162" s="3">
        <f>IF(Inputs!$B$27&lt;&gt;"Ready","PENDING INPUTS",CL161)</f>
        <v>0</v>
      </c>
      <c r="CF162" s="3">
        <f>IF(Inputs!$B$27&lt;&gt;"Ready","PENDING INPUTS",IF(A162&lt;=Inputs!$B$6,ROUND(CE162*Inputs!C23/12,2),0))</f>
        <v>0</v>
      </c>
      <c r="CG162" s="3">
        <f>IF(Inputs!$B$27&lt;&gt;"Ready","PENDING INPUTS",IF(AND(A162&lt;=Inputs!$B$6,CE162&gt;0),Inputs!G23,0))</f>
        <v>0</v>
      </c>
      <c r="CH162" s="3">
        <f>IF(Inputs!$B$27&lt;&gt;"Ready","PENDING INPUTS",IF(A162&gt;Inputs!$B$6,0,MIN((CE162+CF162+CG162),IF(Inputs!H23=1,Inputs!D23,MAX(Inputs!F23,ROUND(CE162*Inputs!E23+CF162+CG162,2))))))</f>
        <v>0</v>
      </c>
      <c r="CI162">
        <f>IF(Inputs!$B$27&lt;&gt;"Ready","PENDING INPUTS",IF(CE162&lt;=0,99,1+IF(AND(K162&gt;0,OR(K162&lt;CE162,AND(K162=CE162,0&lt;9))),1,0)+IF(AND(S162&gt;0,OR(S162&lt;CE162,AND(S162=CE162,1&lt;9))),1,0)+IF(AND(AA162&gt;0,OR(AA162&lt;CE162,AND(AA162=CE162,2&lt;9))),1,0)+IF(AND(AI162&gt;0,OR(AI162&lt;CE162,AND(AI162=CE162,3&lt;9))),1,0)+IF(AND(AQ162&gt;0,OR(AQ162&lt;CE162,AND(AQ162=CE162,4&lt;9))),1,0)+IF(AND(AY162&gt;0,OR(AY162&lt;CE162,AND(AY162=CE162,5&lt;9))),1,0)+IF(AND(BG162&gt;0,OR(BG162&lt;CE162,AND(BG162=CE162,6&lt;9))),1,0)+IF(AND(BO162&gt;0,OR(BO162&lt;CE162,AND(BO162=CE162,7&lt;9))),1,0)+IF(AND(BW162&gt;0,OR(BW162&lt;CE162,AND(BW162=CE162,8&lt;9))),1,0)))</f>
        <v>99</v>
      </c>
      <c r="CJ162" s="3">
        <f>IF(Inputs!$B$27&lt;&gt;"Ready","PENDING INPUTS",IF(A162&gt;Inputs!$B$6,0,MIN(MAX(0,(CE162+CF162+CG162)-CH162),MAX(0,C162-D162-(IF(O162&lt;CI162,K162+L162+M162-N162,0)+IF(W162&lt;CI162,S162+T162+U162-V162,0)+IF(AE162&lt;CI162,AA162+AB162+AC162-AD162,0)+IF(AM162&lt;CI162,AI162+AJ162+AK162-AL162,0)+IF(AU162&lt;CI162,AQ162+AR162+AS162-AT162,0)+IF(BC162&lt;CI162,AY162+AZ162+BA162-BB162,0)+IF(BK162&lt;CI162,BG162+BH162+BI162-BJ162,0)+IF(BS162&lt;CI162,BO162+BP162+BQ162-BR162,0)+IF(CA162&lt;CI162,BW162+BX162+BY162-BZ162,0)+IF(CI162&lt;CI162,CE162+CF162+CG162-CH162,0))))))</f>
        <v>0</v>
      </c>
      <c r="CK162" s="3">
        <f>IF(Inputs!$B$27&lt;&gt;"Ready","PENDING INPUTS",MIN((CE162+CF162+CG162),IF(D162&gt;C162,IF(D162=0,0,CH162*C162/D162),CH162+CJ162)))</f>
        <v>0</v>
      </c>
      <c r="CL162" s="3">
        <f>IF(Inputs!$B$27&lt;&gt;"Ready","PENDING INPUTS",MAX(0,(CE162+CF162+CG162)-CK162))</f>
        <v>0</v>
      </c>
    </row>
    <row r="163" spans="1:90" ht="27.95" customHeight="1" x14ac:dyDescent="0.25">
      <c r="A163">
        <v>159</v>
      </c>
      <c r="B163" s="13">
        <f>IF(Inputs!$B$27&lt;&gt;"Ready","PENDING INPUTS",EDATE(Inputs!$B$5,A163-1))</f>
        <v>51105</v>
      </c>
      <c r="C163" s="3">
        <f>IF(Inputs!$B$27&lt;&gt;"Ready","PENDING INPUTS",IF(A163&lt;=Inputs!$B$6,MAX(0,Inputs!$B$4+IF(A163=Inputs!$B$7,Inputs!$B$8,0)+IF(A163=Inputs!$B$9,Inputs!$B$10,0)),0))</f>
        <v>0</v>
      </c>
      <c r="D163" s="3">
        <f>IF(Inputs!$B$27&lt;&gt;"Ready","PENDING INPUTS",SUM(N163,V163,AD163,AL163,AT163,BB163,BJ163,BR163,BZ163,CH163))</f>
        <v>0</v>
      </c>
      <c r="E163" s="3">
        <f>IF(Inputs!$B$27&lt;&gt;"Ready","PENDING INPUTS",MAX(0,D163-C163))</f>
        <v>0</v>
      </c>
      <c r="F163" s="3">
        <f>IF(Inputs!$B$27&lt;&gt;"Ready","PENDING INPUTS",SUM(Q163,Y163,AG163,AO163,AW163,BE163,BM163,BU163,CC163,CK163))</f>
        <v>0</v>
      </c>
      <c r="G163" s="3">
        <f>IF(Inputs!$B$27&lt;&gt;"Ready","PENDING INPUTS",SUM(L163,T163,AB163,AJ163,AR163,AZ163,BH163,BP163,BX163,CF163))</f>
        <v>0</v>
      </c>
      <c r="H163" s="3">
        <f>IF(Inputs!$B$27&lt;&gt;"Ready","PENDING INPUTS",SUM(M163,U163,AC163,AK163,AS163,BA163,BI163,BQ163,BY163,CG163))</f>
        <v>0</v>
      </c>
      <c r="I163" s="3">
        <f>IF(Inputs!$B$27&lt;&gt;"Ready","PENDING INPUTS",SUM(R163,Z163,AH163,AP163,AX163,BF163,BN163,BV163,CD163,CL163))</f>
        <v>0</v>
      </c>
      <c r="J163" t="str">
        <f>IF(Inputs!$B$27&lt;&gt;"Ready","PENDING INPUTS",IF(A163&gt;Inputs!$B$6,"Beyond horizon",IF(E163&gt;0.005,"MINIMUM SHORTFALL",IF(I163&lt;0.005,"Paid off","In progress"))))</f>
        <v>Beyond horizon</v>
      </c>
      <c r="K163" s="3">
        <f>IF(Inputs!$B$27&lt;&gt;"Ready","PENDING INPUTS",R162)</f>
        <v>0</v>
      </c>
      <c r="L163" s="3">
        <f>IF(Inputs!$B$27&lt;&gt;"Ready","PENDING INPUTS",IF(A163&lt;=Inputs!$B$6,ROUND(K163*Inputs!C14/12,2),0))</f>
        <v>0</v>
      </c>
      <c r="M163" s="3">
        <f>IF(Inputs!$B$27&lt;&gt;"Ready","PENDING INPUTS",IF(AND(A163&lt;=Inputs!$B$6,K163&gt;0),Inputs!G14,0))</f>
        <v>0</v>
      </c>
      <c r="N163" s="3">
        <f>IF(Inputs!$B$27&lt;&gt;"Ready","PENDING INPUTS",IF(A163&gt;Inputs!$B$6,0,MIN((K163+L163+M163),IF(Inputs!H14=1,Inputs!D14,MAX(Inputs!F14,ROUND(K163*Inputs!E14+L163+M163,2))))))</f>
        <v>0</v>
      </c>
      <c r="O163">
        <f>IF(Inputs!$B$27&lt;&gt;"Ready","PENDING INPUTS",IF(K163&lt;=0,99,1+IF(AND(S163&gt;0,OR(S163&lt;K163,AND(S163=K163,1&lt;0))),1,0)+IF(AND(AA163&gt;0,OR(AA163&lt;K163,AND(AA163=K163,2&lt;0))),1,0)+IF(AND(AI163&gt;0,OR(AI163&lt;K163,AND(AI163=K163,3&lt;0))),1,0)+IF(AND(AQ163&gt;0,OR(AQ163&lt;K163,AND(AQ163=K163,4&lt;0))),1,0)+IF(AND(AY163&gt;0,OR(AY163&lt;K163,AND(AY163=K163,5&lt;0))),1,0)+IF(AND(BG163&gt;0,OR(BG163&lt;K163,AND(BG163=K163,6&lt;0))),1,0)+IF(AND(BO163&gt;0,OR(BO163&lt;K163,AND(BO163=K163,7&lt;0))),1,0)+IF(AND(BW163&gt;0,OR(BW163&lt;K163,AND(BW163=K163,8&lt;0))),1,0)+IF(AND(CE163&gt;0,OR(CE163&lt;K163,AND(CE163=K163,9&lt;0))),1,0)))</f>
        <v>99</v>
      </c>
      <c r="P163" s="3">
        <f>IF(Inputs!$B$27&lt;&gt;"Ready","PENDING INPUTS",IF(A163&gt;Inputs!$B$6,0,MIN(MAX(0,(K163+L163+M163)-N163),MAX(0,C163-D163-(IF(O163&lt;O163,K163+L163+M163-N163,0)+IF(W163&lt;O163,S163+T163+U163-V163,0)+IF(AE163&lt;O163,AA163+AB163+AC163-AD163,0)+IF(AM163&lt;O163,AI163+AJ163+AK163-AL163,0)+IF(AU163&lt;O163,AQ163+AR163+AS163-AT163,0)+IF(BC163&lt;O163,AY163+AZ163+BA163-BB163,0)+IF(BK163&lt;O163,BG163+BH163+BI163-BJ163,0)+IF(BS163&lt;O163,BO163+BP163+BQ163-BR163,0)+IF(CA163&lt;O163,BW163+BX163+BY163-BZ163,0)+IF(CI163&lt;O163,CE163+CF163+CG163-CH163,0))))))</f>
        <v>0</v>
      </c>
      <c r="Q163" s="3">
        <f>IF(Inputs!$B$27&lt;&gt;"Ready","PENDING INPUTS",MIN((K163+L163+M163),IF(D163&gt;C163,IF(D163=0,0,N163*C163/D163),N163+P163)))</f>
        <v>0</v>
      </c>
      <c r="R163" s="3">
        <f>IF(Inputs!$B$27&lt;&gt;"Ready","PENDING INPUTS",MAX(0,(K163+L163+M163)-Q163))</f>
        <v>0</v>
      </c>
      <c r="S163" s="3">
        <f>IF(Inputs!$B$27&lt;&gt;"Ready","PENDING INPUTS",Z162)</f>
        <v>0</v>
      </c>
      <c r="T163" s="3">
        <f>IF(Inputs!$B$27&lt;&gt;"Ready","PENDING INPUTS",IF(A163&lt;=Inputs!$B$6,ROUND(S163*Inputs!C15/12,2),0))</f>
        <v>0</v>
      </c>
      <c r="U163" s="3">
        <f>IF(Inputs!$B$27&lt;&gt;"Ready","PENDING INPUTS",IF(AND(A163&lt;=Inputs!$B$6,S163&gt;0),Inputs!G15,0))</f>
        <v>0</v>
      </c>
      <c r="V163" s="3">
        <f>IF(Inputs!$B$27&lt;&gt;"Ready","PENDING INPUTS",IF(A163&gt;Inputs!$B$6,0,MIN((S163+T163+U163),IF(Inputs!H15=1,Inputs!D15,MAX(Inputs!F15,ROUND(S163*Inputs!E15+T163+U163,2))))))</f>
        <v>0</v>
      </c>
      <c r="W163">
        <f>IF(Inputs!$B$27&lt;&gt;"Ready","PENDING INPUTS",IF(S163&lt;=0,99,1+IF(AND(K163&gt;0,OR(K163&lt;S163,AND(K163=S163,0&lt;1))),1,0)+IF(AND(AA163&gt;0,OR(AA163&lt;S163,AND(AA163=S163,2&lt;1))),1,0)+IF(AND(AI163&gt;0,OR(AI163&lt;S163,AND(AI163=S163,3&lt;1))),1,0)+IF(AND(AQ163&gt;0,OR(AQ163&lt;S163,AND(AQ163=S163,4&lt;1))),1,0)+IF(AND(AY163&gt;0,OR(AY163&lt;S163,AND(AY163=S163,5&lt;1))),1,0)+IF(AND(BG163&gt;0,OR(BG163&lt;S163,AND(BG163=S163,6&lt;1))),1,0)+IF(AND(BO163&gt;0,OR(BO163&lt;S163,AND(BO163=S163,7&lt;1))),1,0)+IF(AND(BW163&gt;0,OR(BW163&lt;S163,AND(BW163=S163,8&lt;1))),1,0)+IF(AND(CE163&gt;0,OR(CE163&lt;S163,AND(CE163=S163,9&lt;1))),1,0)))</f>
        <v>99</v>
      </c>
      <c r="X163" s="3">
        <f>IF(Inputs!$B$27&lt;&gt;"Ready","PENDING INPUTS",IF(A163&gt;Inputs!$B$6,0,MIN(MAX(0,(S163+T163+U163)-V163),MAX(0,C163-D163-(IF(O163&lt;W163,K163+L163+M163-N163,0)+IF(W163&lt;W163,S163+T163+U163-V163,0)+IF(AE163&lt;W163,AA163+AB163+AC163-AD163,0)+IF(AM163&lt;W163,AI163+AJ163+AK163-AL163,0)+IF(AU163&lt;W163,AQ163+AR163+AS163-AT163,0)+IF(BC163&lt;W163,AY163+AZ163+BA163-BB163,0)+IF(BK163&lt;W163,BG163+BH163+BI163-BJ163,0)+IF(BS163&lt;W163,BO163+BP163+BQ163-BR163,0)+IF(CA163&lt;W163,BW163+BX163+BY163-BZ163,0)+IF(CI163&lt;W163,CE163+CF163+CG163-CH163,0))))))</f>
        <v>0</v>
      </c>
      <c r="Y163" s="3">
        <f>IF(Inputs!$B$27&lt;&gt;"Ready","PENDING INPUTS",MIN((S163+T163+U163),IF(D163&gt;C163,IF(D163=0,0,V163*C163/D163),V163+X163)))</f>
        <v>0</v>
      </c>
      <c r="Z163" s="3">
        <f>IF(Inputs!$B$27&lt;&gt;"Ready","PENDING INPUTS",MAX(0,(S163+T163+U163)-Y163))</f>
        <v>0</v>
      </c>
      <c r="AA163" s="3">
        <f>IF(Inputs!$B$27&lt;&gt;"Ready","PENDING INPUTS",AH162)</f>
        <v>0</v>
      </c>
      <c r="AB163" s="3">
        <f>IF(Inputs!$B$27&lt;&gt;"Ready","PENDING INPUTS",IF(A163&lt;=Inputs!$B$6,ROUND(AA163*Inputs!C16/12,2),0))</f>
        <v>0</v>
      </c>
      <c r="AC163" s="3">
        <f>IF(Inputs!$B$27&lt;&gt;"Ready","PENDING INPUTS",IF(AND(A163&lt;=Inputs!$B$6,AA163&gt;0),Inputs!G16,0))</f>
        <v>0</v>
      </c>
      <c r="AD163" s="3">
        <f>IF(Inputs!$B$27&lt;&gt;"Ready","PENDING INPUTS",IF(A163&gt;Inputs!$B$6,0,MIN((AA163+AB163+AC163),IF(Inputs!H16=1,Inputs!D16,MAX(Inputs!F16,ROUND(AA163*Inputs!E16+AB163+AC163,2))))))</f>
        <v>0</v>
      </c>
      <c r="AE163">
        <f>IF(Inputs!$B$27&lt;&gt;"Ready","PENDING INPUTS",IF(AA163&lt;=0,99,1+IF(AND(K163&gt;0,OR(K163&lt;AA163,AND(K163=AA163,0&lt;2))),1,0)+IF(AND(S163&gt;0,OR(S163&lt;AA163,AND(S163=AA163,1&lt;2))),1,0)+IF(AND(AI163&gt;0,OR(AI163&lt;AA163,AND(AI163=AA163,3&lt;2))),1,0)+IF(AND(AQ163&gt;0,OR(AQ163&lt;AA163,AND(AQ163=AA163,4&lt;2))),1,0)+IF(AND(AY163&gt;0,OR(AY163&lt;AA163,AND(AY163=AA163,5&lt;2))),1,0)+IF(AND(BG163&gt;0,OR(BG163&lt;AA163,AND(BG163=AA163,6&lt;2))),1,0)+IF(AND(BO163&gt;0,OR(BO163&lt;AA163,AND(BO163=AA163,7&lt;2))),1,0)+IF(AND(BW163&gt;0,OR(BW163&lt;AA163,AND(BW163=AA163,8&lt;2))),1,0)+IF(AND(CE163&gt;0,OR(CE163&lt;AA163,AND(CE163=AA163,9&lt;2))),1,0)))</f>
        <v>99</v>
      </c>
      <c r="AF163" s="3">
        <f>IF(Inputs!$B$27&lt;&gt;"Ready","PENDING INPUTS",IF(A163&gt;Inputs!$B$6,0,MIN(MAX(0,(AA163+AB163+AC163)-AD163),MAX(0,C163-D163-(IF(O163&lt;AE163,K163+L163+M163-N163,0)+IF(W163&lt;AE163,S163+T163+U163-V163,0)+IF(AE163&lt;AE163,AA163+AB163+AC163-AD163,0)+IF(AM163&lt;AE163,AI163+AJ163+AK163-AL163,0)+IF(AU163&lt;AE163,AQ163+AR163+AS163-AT163,0)+IF(BC163&lt;AE163,AY163+AZ163+BA163-BB163,0)+IF(BK163&lt;AE163,BG163+BH163+BI163-BJ163,0)+IF(BS163&lt;AE163,BO163+BP163+BQ163-BR163,0)+IF(CA163&lt;AE163,BW163+BX163+BY163-BZ163,0)+IF(CI163&lt;AE163,CE163+CF163+CG163-CH163,0))))))</f>
        <v>0</v>
      </c>
      <c r="AG163" s="3">
        <f>IF(Inputs!$B$27&lt;&gt;"Ready","PENDING INPUTS",MIN((AA163+AB163+AC163),IF(D163&gt;C163,IF(D163=0,0,AD163*C163/D163),AD163+AF163)))</f>
        <v>0</v>
      </c>
      <c r="AH163" s="3">
        <f>IF(Inputs!$B$27&lt;&gt;"Ready","PENDING INPUTS",MAX(0,(AA163+AB163+AC163)-AG163))</f>
        <v>0</v>
      </c>
      <c r="AI163" s="3">
        <f>IF(Inputs!$B$27&lt;&gt;"Ready","PENDING INPUTS",AP162)</f>
        <v>0</v>
      </c>
      <c r="AJ163" s="3">
        <f>IF(Inputs!$B$27&lt;&gt;"Ready","PENDING INPUTS",IF(A163&lt;=Inputs!$B$6,ROUND(AI163*Inputs!C17/12,2),0))</f>
        <v>0</v>
      </c>
      <c r="AK163" s="3">
        <f>IF(Inputs!$B$27&lt;&gt;"Ready","PENDING INPUTS",IF(AND(A163&lt;=Inputs!$B$6,AI163&gt;0),Inputs!G17,0))</f>
        <v>0</v>
      </c>
      <c r="AL163" s="3">
        <f>IF(Inputs!$B$27&lt;&gt;"Ready","PENDING INPUTS",IF(A163&gt;Inputs!$B$6,0,MIN((AI163+AJ163+AK163),IF(Inputs!H17=1,Inputs!D17,MAX(Inputs!F17,ROUND(AI163*Inputs!E17+AJ163+AK163,2))))))</f>
        <v>0</v>
      </c>
      <c r="AM163">
        <f>IF(Inputs!$B$27&lt;&gt;"Ready","PENDING INPUTS",IF(AI163&lt;=0,99,1+IF(AND(K163&gt;0,OR(K163&lt;AI163,AND(K163=AI163,0&lt;3))),1,0)+IF(AND(S163&gt;0,OR(S163&lt;AI163,AND(S163=AI163,1&lt;3))),1,0)+IF(AND(AA163&gt;0,OR(AA163&lt;AI163,AND(AA163=AI163,2&lt;3))),1,0)+IF(AND(AQ163&gt;0,OR(AQ163&lt;AI163,AND(AQ163=AI163,4&lt;3))),1,0)+IF(AND(AY163&gt;0,OR(AY163&lt;AI163,AND(AY163=AI163,5&lt;3))),1,0)+IF(AND(BG163&gt;0,OR(BG163&lt;AI163,AND(BG163=AI163,6&lt;3))),1,0)+IF(AND(BO163&gt;0,OR(BO163&lt;AI163,AND(BO163=AI163,7&lt;3))),1,0)+IF(AND(BW163&gt;0,OR(BW163&lt;AI163,AND(BW163=AI163,8&lt;3))),1,0)+IF(AND(CE163&gt;0,OR(CE163&lt;AI163,AND(CE163=AI163,9&lt;3))),1,0)))</f>
        <v>99</v>
      </c>
      <c r="AN163" s="3">
        <f>IF(Inputs!$B$27&lt;&gt;"Ready","PENDING INPUTS",IF(A163&gt;Inputs!$B$6,0,MIN(MAX(0,(AI163+AJ163+AK163)-AL163),MAX(0,C163-D163-(IF(O163&lt;AM163,K163+L163+M163-N163,0)+IF(W163&lt;AM163,S163+T163+U163-V163,0)+IF(AE163&lt;AM163,AA163+AB163+AC163-AD163,0)+IF(AM163&lt;AM163,AI163+AJ163+AK163-AL163,0)+IF(AU163&lt;AM163,AQ163+AR163+AS163-AT163,0)+IF(BC163&lt;AM163,AY163+AZ163+BA163-BB163,0)+IF(BK163&lt;AM163,BG163+BH163+BI163-BJ163,0)+IF(BS163&lt;AM163,BO163+BP163+BQ163-BR163,0)+IF(CA163&lt;AM163,BW163+BX163+BY163-BZ163,0)+IF(CI163&lt;AM163,CE163+CF163+CG163-CH163,0))))))</f>
        <v>0</v>
      </c>
      <c r="AO163" s="3">
        <f>IF(Inputs!$B$27&lt;&gt;"Ready","PENDING INPUTS",MIN((AI163+AJ163+AK163),IF(D163&gt;C163,IF(D163=0,0,AL163*C163/D163),AL163+AN163)))</f>
        <v>0</v>
      </c>
      <c r="AP163" s="3">
        <f>IF(Inputs!$B$27&lt;&gt;"Ready","PENDING INPUTS",MAX(0,(AI163+AJ163+AK163)-AO163))</f>
        <v>0</v>
      </c>
      <c r="AQ163" s="3">
        <f>IF(Inputs!$B$27&lt;&gt;"Ready","PENDING INPUTS",AX162)</f>
        <v>0</v>
      </c>
      <c r="AR163" s="3">
        <f>IF(Inputs!$B$27&lt;&gt;"Ready","PENDING INPUTS",IF(A163&lt;=Inputs!$B$6,ROUND(AQ163*Inputs!C18/12,2),0))</f>
        <v>0</v>
      </c>
      <c r="AS163" s="3">
        <f>IF(Inputs!$B$27&lt;&gt;"Ready","PENDING INPUTS",IF(AND(A163&lt;=Inputs!$B$6,AQ163&gt;0),Inputs!G18,0))</f>
        <v>0</v>
      </c>
      <c r="AT163" s="3">
        <f>IF(Inputs!$B$27&lt;&gt;"Ready","PENDING INPUTS",IF(A163&gt;Inputs!$B$6,0,MIN((AQ163+AR163+AS163),IF(Inputs!H18=1,Inputs!D18,MAX(Inputs!F18,ROUND(AQ163*Inputs!E18+AR163+AS163,2))))))</f>
        <v>0</v>
      </c>
      <c r="AU163">
        <f>IF(Inputs!$B$27&lt;&gt;"Ready","PENDING INPUTS",IF(AQ163&lt;=0,99,1+IF(AND(K163&gt;0,OR(K163&lt;AQ163,AND(K163=AQ163,0&lt;4))),1,0)+IF(AND(S163&gt;0,OR(S163&lt;AQ163,AND(S163=AQ163,1&lt;4))),1,0)+IF(AND(AA163&gt;0,OR(AA163&lt;AQ163,AND(AA163=AQ163,2&lt;4))),1,0)+IF(AND(AI163&gt;0,OR(AI163&lt;AQ163,AND(AI163=AQ163,3&lt;4))),1,0)+IF(AND(AY163&gt;0,OR(AY163&lt;AQ163,AND(AY163=AQ163,5&lt;4))),1,0)+IF(AND(BG163&gt;0,OR(BG163&lt;AQ163,AND(BG163=AQ163,6&lt;4))),1,0)+IF(AND(BO163&gt;0,OR(BO163&lt;AQ163,AND(BO163=AQ163,7&lt;4))),1,0)+IF(AND(BW163&gt;0,OR(BW163&lt;AQ163,AND(BW163=AQ163,8&lt;4))),1,0)+IF(AND(CE163&gt;0,OR(CE163&lt;AQ163,AND(CE163=AQ163,9&lt;4))),1,0)))</f>
        <v>99</v>
      </c>
      <c r="AV163" s="3">
        <f>IF(Inputs!$B$27&lt;&gt;"Ready","PENDING INPUTS",IF(A163&gt;Inputs!$B$6,0,MIN(MAX(0,(AQ163+AR163+AS163)-AT163),MAX(0,C163-D163-(IF(O163&lt;AU163,K163+L163+M163-N163,0)+IF(W163&lt;AU163,S163+T163+U163-V163,0)+IF(AE163&lt;AU163,AA163+AB163+AC163-AD163,0)+IF(AM163&lt;AU163,AI163+AJ163+AK163-AL163,0)+IF(AU163&lt;AU163,AQ163+AR163+AS163-AT163,0)+IF(BC163&lt;AU163,AY163+AZ163+BA163-BB163,0)+IF(BK163&lt;AU163,BG163+BH163+BI163-BJ163,0)+IF(BS163&lt;AU163,BO163+BP163+BQ163-BR163,0)+IF(CA163&lt;AU163,BW163+BX163+BY163-BZ163,0)+IF(CI163&lt;AU163,CE163+CF163+CG163-CH163,0))))))</f>
        <v>0</v>
      </c>
      <c r="AW163" s="3">
        <f>IF(Inputs!$B$27&lt;&gt;"Ready","PENDING INPUTS",MIN((AQ163+AR163+AS163),IF(D163&gt;C163,IF(D163=0,0,AT163*C163/D163),AT163+AV163)))</f>
        <v>0</v>
      </c>
      <c r="AX163" s="3">
        <f>IF(Inputs!$B$27&lt;&gt;"Ready","PENDING INPUTS",MAX(0,(AQ163+AR163+AS163)-AW163))</f>
        <v>0</v>
      </c>
      <c r="AY163" s="3">
        <f>IF(Inputs!$B$27&lt;&gt;"Ready","PENDING INPUTS",BF162)</f>
        <v>0</v>
      </c>
      <c r="AZ163" s="3">
        <f>IF(Inputs!$B$27&lt;&gt;"Ready","PENDING INPUTS",IF(A163&lt;=Inputs!$B$6,ROUND(AY163*Inputs!C19/12,2),0))</f>
        <v>0</v>
      </c>
      <c r="BA163" s="3">
        <f>IF(Inputs!$B$27&lt;&gt;"Ready","PENDING INPUTS",IF(AND(A163&lt;=Inputs!$B$6,AY163&gt;0),Inputs!G19,0))</f>
        <v>0</v>
      </c>
      <c r="BB163" s="3">
        <f>IF(Inputs!$B$27&lt;&gt;"Ready","PENDING INPUTS",IF(A163&gt;Inputs!$B$6,0,MIN((AY163+AZ163+BA163),IF(Inputs!H19=1,Inputs!D19,MAX(Inputs!F19,ROUND(AY163*Inputs!E19+AZ163+BA163,2))))))</f>
        <v>0</v>
      </c>
      <c r="BC163">
        <f>IF(Inputs!$B$27&lt;&gt;"Ready","PENDING INPUTS",IF(AY163&lt;=0,99,1+IF(AND(K163&gt;0,OR(K163&lt;AY163,AND(K163=AY163,0&lt;5))),1,0)+IF(AND(S163&gt;0,OR(S163&lt;AY163,AND(S163=AY163,1&lt;5))),1,0)+IF(AND(AA163&gt;0,OR(AA163&lt;AY163,AND(AA163=AY163,2&lt;5))),1,0)+IF(AND(AI163&gt;0,OR(AI163&lt;AY163,AND(AI163=AY163,3&lt;5))),1,0)+IF(AND(AQ163&gt;0,OR(AQ163&lt;AY163,AND(AQ163=AY163,4&lt;5))),1,0)+IF(AND(BG163&gt;0,OR(BG163&lt;AY163,AND(BG163=AY163,6&lt;5))),1,0)+IF(AND(BO163&gt;0,OR(BO163&lt;AY163,AND(BO163=AY163,7&lt;5))),1,0)+IF(AND(BW163&gt;0,OR(BW163&lt;AY163,AND(BW163=AY163,8&lt;5))),1,0)+IF(AND(CE163&gt;0,OR(CE163&lt;AY163,AND(CE163=AY163,9&lt;5))),1,0)))</f>
        <v>99</v>
      </c>
      <c r="BD163" s="3">
        <f>IF(Inputs!$B$27&lt;&gt;"Ready","PENDING INPUTS",IF(A163&gt;Inputs!$B$6,0,MIN(MAX(0,(AY163+AZ163+BA163)-BB163),MAX(0,C163-D163-(IF(O163&lt;BC163,K163+L163+M163-N163,0)+IF(W163&lt;BC163,S163+T163+U163-V163,0)+IF(AE163&lt;BC163,AA163+AB163+AC163-AD163,0)+IF(AM163&lt;BC163,AI163+AJ163+AK163-AL163,0)+IF(AU163&lt;BC163,AQ163+AR163+AS163-AT163,0)+IF(BC163&lt;BC163,AY163+AZ163+BA163-BB163,0)+IF(BK163&lt;BC163,BG163+BH163+BI163-BJ163,0)+IF(BS163&lt;BC163,BO163+BP163+BQ163-BR163,0)+IF(CA163&lt;BC163,BW163+BX163+BY163-BZ163,0)+IF(CI163&lt;BC163,CE163+CF163+CG163-CH163,0))))))</f>
        <v>0</v>
      </c>
      <c r="BE163" s="3">
        <f>IF(Inputs!$B$27&lt;&gt;"Ready","PENDING INPUTS",MIN((AY163+AZ163+BA163),IF(D163&gt;C163,IF(D163=0,0,BB163*C163/D163),BB163+BD163)))</f>
        <v>0</v>
      </c>
      <c r="BF163" s="3">
        <f>IF(Inputs!$B$27&lt;&gt;"Ready","PENDING INPUTS",MAX(0,(AY163+AZ163+BA163)-BE163))</f>
        <v>0</v>
      </c>
      <c r="BG163" s="3">
        <f>IF(Inputs!$B$27&lt;&gt;"Ready","PENDING INPUTS",BN162)</f>
        <v>0</v>
      </c>
      <c r="BH163" s="3">
        <f>IF(Inputs!$B$27&lt;&gt;"Ready","PENDING INPUTS",IF(A163&lt;=Inputs!$B$6,ROUND(BG163*Inputs!C20/12,2),0))</f>
        <v>0</v>
      </c>
      <c r="BI163" s="3">
        <f>IF(Inputs!$B$27&lt;&gt;"Ready","PENDING INPUTS",IF(AND(A163&lt;=Inputs!$B$6,BG163&gt;0),Inputs!G20,0))</f>
        <v>0</v>
      </c>
      <c r="BJ163" s="3">
        <f>IF(Inputs!$B$27&lt;&gt;"Ready","PENDING INPUTS",IF(A163&gt;Inputs!$B$6,0,MIN((BG163+BH163+BI163),IF(Inputs!H20=1,Inputs!D20,MAX(Inputs!F20,ROUND(BG163*Inputs!E20+BH163+BI163,2))))))</f>
        <v>0</v>
      </c>
      <c r="BK163">
        <f>IF(Inputs!$B$27&lt;&gt;"Ready","PENDING INPUTS",IF(BG163&lt;=0,99,1+IF(AND(K163&gt;0,OR(K163&lt;BG163,AND(K163=BG163,0&lt;6))),1,0)+IF(AND(S163&gt;0,OR(S163&lt;BG163,AND(S163=BG163,1&lt;6))),1,0)+IF(AND(AA163&gt;0,OR(AA163&lt;BG163,AND(AA163=BG163,2&lt;6))),1,0)+IF(AND(AI163&gt;0,OR(AI163&lt;BG163,AND(AI163=BG163,3&lt;6))),1,0)+IF(AND(AQ163&gt;0,OR(AQ163&lt;BG163,AND(AQ163=BG163,4&lt;6))),1,0)+IF(AND(AY163&gt;0,OR(AY163&lt;BG163,AND(AY163=BG163,5&lt;6))),1,0)+IF(AND(BO163&gt;0,OR(BO163&lt;BG163,AND(BO163=BG163,7&lt;6))),1,0)+IF(AND(BW163&gt;0,OR(BW163&lt;BG163,AND(BW163=BG163,8&lt;6))),1,0)+IF(AND(CE163&gt;0,OR(CE163&lt;BG163,AND(CE163=BG163,9&lt;6))),1,0)))</f>
        <v>99</v>
      </c>
      <c r="BL163" s="3">
        <f>IF(Inputs!$B$27&lt;&gt;"Ready","PENDING INPUTS",IF(A163&gt;Inputs!$B$6,0,MIN(MAX(0,(BG163+BH163+BI163)-BJ163),MAX(0,C163-D163-(IF(O163&lt;BK163,K163+L163+M163-N163,0)+IF(W163&lt;BK163,S163+T163+U163-V163,0)+IF(AE163&lt;BK163,AA163+AB163+AC163-AD163,0)+IF(AM163&lt;BK163,AI163+AJ163+AK163-AL163,0)+IF(AU163&lt;BK163,AQ163+AR163+AS163-AT163,0)+IF(BC163&lt;BK163,AY163+AZ163+BA163-BB163,0)+IF(BK163&lt;BK163,BG163+BH163+BI163-BJ163,0)+IF(BS163&lt;BK163,BO163+BP163+BQ163-BR163,0)+IF(CA163&lt;BK163,BW163+BX163+BY163-BZ163,0)+IF(CI163&lt;BK163,CE163+CF163+CG163-CH163,0))))))</f>
        <v>0</v>
      </c>
      <c r="BM163" s="3">
        <f>IF(Inputs!$B$27&lt;&gt;"Ready","PENDING INPUTS",MIN((BG163+BH163+BI163),IF(D163&gt;C163,IF(D163=0,0,BJ163*C163/D163),BJ163+BL163)))</f>
        <v>0</v>
      </c>
      <c r="BN163" s="3">
        <f>IF(Inputs!$B$27&lt;&gt;"Ready","PENDING INPUTS",MAX(0,(BG163+BH163+BI163)-BM163))</f>
        <v>0</v>
      </c>
      <c r="BO163" s="3">
        <f>IF(Inputs!$B$27&lt;&gt;"Ready","PENDING INPUTS",BV162)</f>
        <v>0</v>
      </c>
      <c r="BP163" s="3">
        <f>IF(Inputs!$B$27&lt;&gt;"Ready","PENDING INPUTS",IF(A163&lt;=Inputs!$B$6,ROUND(BO163*Inputs!C21/12,2),0))</f>
        <v>0</v>
      </c>
      <c r="BQ163" s="3">
        <f>IF(Inputs!$B$27&lt;&gt;"Ready","PENDING INPUTS",IF(AND(A163&lt;=Inputs!$B$6,BO163&gt;0),Inputs!G21,0))</f>
        <v>0</v>
      </c>
      <c r="BR163" s="3">
        <f>IF(Inputs!$B$27&lt;&gt;"Ready","PENDING INPUTS",IF(A163&gt;Inputs!$B$6,0,MIN((BO163+BP163+BQ163),IF(Inputs!H21=1,Inputs!D21,MAX(Inputs!F21,ROUND(BO163*Inputs!E21+BP163+BQ163,2))))))</f>
        <v>0</v>
      </c>
      <c r="BS163">
        <f>IF(Inputs!$B$27&lt;&gt;"Ready","PENDING INPUTS",IF(BO163&lt;=0,99,1+IF(AND(K163&gt;0,OR(K163&lt;BO163,AND(K163=BO163,0&lt;7))),1,0)+IF(AND(S163&gt;0,OR(S163&lt;BO163,AND(S163=BO163,1&lt;7))),1,0)+IF(AND(AA163&gt;0,OR(AA163&lt;BO163,AND(AA163=BO163,2&lt;7))),1,0)+IF(AND(AI163&gt;0,OR(AI163&lt;BO163,AND(AI163=BO163,3&lt;7))),1,0)+IF(AND(AQ163&gt;0,OR(AQ163&lt;BO163,AND(AQ163=BO163,4&lt;7))),1,0)+IF(AND(AY163&gt;0,OR(AY163&lt;BO163,AND(AY163=BO163,5&lt;7))),1,0)+IF(AND(BG163&gt;0,OR(BG163&lt;BO163,AND(BG163=BO163,6&lt;7))),1,0)+IF(AND(BW163&gt;0,OR(BW163&lt;BO163,AND(BW163=BO163,8&lt;7))),1,0)+IF(AND(CE163&gt;0,OR(CE163&lt;BO163,AND(CE163=BO163,9&lt;7))),1,0)))</f>
        <v>99</v>
      </c>
      <c r="BT163" s="3">
        <f>IF(Inputs!$B$27&lt;&gt;"Ready","PENDING INPUTS",IF(A163&gt;Inputs!$B$6,0,MIN(MAX(0,(BO163+BP163+BQ163)-BR163),MAX(0,C163-D163-(IF(O163&lt;BS163,K163+L163+M163-N163,0)+IF(W163&lt;BS163,S163+T163+U163-V163,0)+IF(AE163&lt;BS163,AA163+AB163+AC163-AD163,0)+IF(AM163&lt;BS163,AI163+AJ163+AK163-AL163,0)+IF(AU163&lt;BS163,AQ163+AR163+AS163-AT163,0)+IF(BC163&lt;BS163,AY163+AZ163+BA163-BB163,0)+IF(BK163&lt;BS163,BG163+BH163+BI163-BJ163,0)+IF(BS163&lt;BS163,BO163+BP163+BQ163-BR163,0)+IF(CA163&lt;BS163,BW163+BX163+BY163-BZ163,0)+IF(CI163&lt;BS163,CE163+CF163+CG163-CH163,0))))))</f>
        <v>0</v>
      </c>
      <c r="BU163" s="3">
        <f>IF(Inputs!$B$27&lt;&gt;"Ready","PENDING INPUTS",MIN((BO163+BP163+BQ163),IF(D163&gt;C163,IF(D163=0,0,BR163*C163/D163),BR163+BT163)))</f>
        <v>0</v>
      </c>
      <c r="BV163" s="3">
        <f>IF(Inputs!$B$27&lt;&gt;"Ready","PENDING INPUTS",MAX(0,(BO163+BP163+BQ163)-BU163))</f>
        <v>0</v>
      </c>
      <c r="BW163" s="3">
        <f>IF(Inputs!$B$27&lt;&gt;"Ready","PENDING INPUTS",CD162)</f>
        <v>0</v>
      </c>
      <c r="BX163" s="3">
        <f>IF(Inputs!$B$27&lt;&gt;"Ready","PENDING INPUTS",IF(A163&lt;=Inputs!$B$6,ROUND(BW163*Inputs!C22/12,2),0))</f>
        <v>0</v>
      </c>
      <c r="BY163" s="3">
        <f>IF(Inputs!$B$27&lt;&gt;"Ready","PENDING INPUTS",IF(AND(A163&lt;=Inputs!$B$6,BW163&gt;0),Inputs!G22,0))</f>
        <v>0</v>
      </c>
      <c r="BZ163" s="3">
        <f>IF(Inputs!$B$27&lt;&gt;"Ready","PENDING INPUTS",IF(A163&gt;Inputs!$B$6,0,MIN((BW163+BX163+BY163),IF(Inputs!H22=1,Inputs!D22,MAX(Inputs!F22,ROUND(BW163*Inputs!E22+BX163+BY163,2))))))</f>
        <v>0</v>
      </c>
      <c r="CA163">
        <f>IF(Inputs!$B$27&lt;&gt;"Ready","PENDING INPUTS",IF(BW163&lt;=0,99,1+IF(AND(K163&gt;0,OR(K163&lt;BW163,AND(K163=BW163,0&lt;8))),1,0)+IF(AND(S163&gt;0,OR(S163&lt;BW163,AND(S163=BW163,1&lt;8))),1,0)+IF(AND(AA163&gt;0,OR(AA163&lt;BW163,AND(AA163=BW163,2&lt;8))),1,0)+IF(AND(AI163&gt;0,OR(AI163&lt;BW163,AND(AI163=BW163,3&lt;8))),1,0)+IF(AND(AQ163&gt;0,OR(AQ163&lt;BW163,AND(AQ163=BW163,4&lt;8))),1,0)+IF(AND(AY163&gt;0,OR(AY163&lt;BW163,AND(AY163=BW163,5&lt;8))),1,0)+IF(AND(BG163&gt;0,OR(BG163&lt;BW163,AND(BG163=BW163,6&lt;8))),1,0)+IF(AND(BO163&gt;0,OR(BO163&lt;BW163,AND(BO163=BW163,7&lt;8))),1,0)+IF(AND(CE163&gt;0,OR(CE163&lt;BW163,AND(CE163=BW163,9&lt;8))),1,0)))</f>
        <v>99</v>
      </c>
      <c r="CB163" s="3">
        <f>IF(Inputs!$B$27&lt;&gt;"Ready","PENDING INPUTS",IF(A163&gt;Inputs!$B$6,0,MIN(MAX(0,(BW163+BX163+BY163)-BZ163),MAX(0,C163-D163-(IF(O163&lt;CA163,K163+L163+M163-N163,0)+IF(W163&lt;CA163,S163+T163+U163-V163,0)+IF(AE163&lt;CA163,AA163+AB163+AC163-AD163,0)+IF(AM163&lt;CA163,AI163+AJ163+AK163-AL163,0)+IF(AU163&lt;CA163,AQ163+AR163+AS163-AT163,0)+IF(BC163&lt;CA163,AY163+AZ163+BA163-BB163,0)+IF(BK163&lt;CA163,BG163+BH163+BI163-BJ163,0)+IF(BS163&lt;CA163,BO163+BP163+BQ163-BR163,0)+IF(CA163&lt;CA163,BW163+BX163+BY163-BZ163,0)+IF(CI163&lt;CA163,CE163+CF163+CG163-CH163,0))))))</f>
        <v>0</v>
      </c>
      <c r="CC163" s="3">
        <f>IF(Inputs!$B$27&lt;&gt;"Ready","PENDING INPUTS",MIN((BW163+BX163+BY163),IF(D163&gt;C163,IF(D163=0,0,BZ163*C163/D163),BZ163+CB163)))</f>
        <v>0</v>
      </c>
      <c r="CD163" s="3">
        <f>IF(Inputs!$B$27&lt;&gt;"Ready","PENDING INPUTS",MAX(0,(BW163+BX163+BY163)-CC163))</f>
        <v>0</v>
      </c>
      <c r="CE163" s="3">
        <f>IF(Inputs!$B$27&lt;&gt;"Ready","PENDING INPUTS",CL162)</f>
        <v>0</v>
      </c>
      <c r="CF163" s="3">
        <f>IF(Inputs!$B$27&lt;&gt;"Ready","PENDING INPUTS",IF(A163&lt;=Inputs!$B$6,ROUND(CE163*Inputs!C23/12,2),0))</f>
        <v>0</v>
      </c>
      <c r="CG163" s="3">
        <f>IF(Inputs!$B$27&lt;&gt;"Ready","PENDING INPUTS",IF(AND(A163&lt;=Inputs!$B$6,CE163&gt;0),Inputs!G23,0))</f>
        <v>0</v>
      </c>
      <c r="CH163" s="3">
        <f>IF(Inputs!$B$27&lt;&gt;"Ready","PENDING INPUTS",IF(A163&gt;Inputs!$B$6,0,MIN((CE163+CF163+CG163),IF(Inputs!H23=1,Inputs!D23,MAX(Inputs!F23,ROUND(CE163*Inputs!E23+CF163+CG163,2))))))</f>
        <v>0</v>
      </c>
      <c r="CI163">
        <f>IF(Inputs!$B$27&lt;&gt;"Ready","PENDING INPUTS",IF(CE163&lt;=0,99,1+IF(AND(K163&gt;0,OR(K163&lt;CE163,AND(K163=CE163,0&lt;9))),1,0)+IF(AND(S163&gt;0,OR(S163&lt;CE163,AND(S163=CE163,1&lt;9))),1,0)+IF(AND(AA163&gt;0,OR(AA163&lt;CE163,AND(AA163=CE163,2&lt;9))),1,0)+IF(AND(AI163&gt;0,OR(AI163&lt;CE163,AND(AI163=CE163,3&lt;9))),1,0)+IF(AND(AQ163&gt;0,OR(AQ163&lt;CE163,AND(AQ163=CE163,4&lt;9))),1,0)+IF(AND(AY163&gt;0,OR(AY163&lt;CE163,AND(AY163=CE163,5&lt;9))),1,0)+IF(AND(BG163&gt;0,OR(BG163&lt;CE163,AND(BG163=CE163,6&lt;9))),1,0)+IF(AND(BO163&gt;0,OR(BO163&lt;CE163,AND(BO163=CE163,7&lt;9))),1,0)+IF(AND(BW163&gt;0,OR(BW163&lt;CE163,AND(BW163=CE163,8&lt;9))),1,0)))</f>
        <v>99</v>
      </c>
      <c r="CJ163" s="3">
        <f>IF(Inputs!$B$27&lt;&gt;"Ready","PENDING INPUTS",IF(A163&gt;Inputs!$B$6,0,MIN(MAX(0,(CE163+CF163+CG163)-CH163),MAX(0,C163-D163-(IF(O163&lt;CI163,K163+L163+M163-N163,0)+IF(W163&lt;CI163,S163+T163+U163-V163,0)+IF(AE163&lt;CI163,AA163+AB163+AC163-AD163,0)+IF(AM163&lt;CI163,AI163+AJ163+AK163-AL163,0)+IF(AU163&lt;CI163,AQ163+AR163+AS163-AT163,0)+IF(BC163&lt;CI163,AY163+AZ163+BA163-BB163,0)+IF(BK163&lt;CI163,BG163+BH163+BI163-BJ163,0)+IF(BS163&lt;CI163,BO163+BP163+BQ163-BR163,0)+IF(CA163&lt;CI163,BW163+BX163+BY163-BZ163,0)+IF(CI163&lt;CI163,CE163+CF163+CG163-CH163,0))))))</f>
        <v>0</v>
      </c>
      <c r="CK163" s="3">
        <f>IF(Inputs!$B$27&lt;&gt;"Ready","PENDING INPUTS",MIN((CE163+CF163+CG163),IF(D163&gt;C163,IF(D163=0,0,CH163*C163/D163),CH163+CJ163)))</f>
        <v>0</v>
      </c>
      <c r="CL163" s="3">
        <f>IF(Inputs!$B$27&lt;&gt;"Ready","PENDING INPUTS",MAX(0,(CE163+CF163+CG163)-CK163))</f>
        <v>0</v>
      </c>
    </row>
    <row r="164" spans="1:90" ht="27.95" customHeight="1" x14ac:dyDescent="0.25">
      <c r="A164">
        <v>160</v>
      </c>
      <c r="B164" s="13">
        <f>IF(Inputs!$B$27&lt;&gt;"Ready","PENDING INPUTS",EDATE(Inputs!$B$5,A164-1))</f>
        <v>51136</v>
      </c>
      <c r="C164" s="3">
        <f>IF(Inputs!$B$27&lt;&gt;"Ready","PENDING INPUTS",IF(A164&lt;=Inputs!$B$6,MAX(0,Inputs!$B$4+IF(A164=Inputs!$B$7,Inputs!$B$8,0)+IF(A164=Inputs!$B$9,Inputs!$B$10,0)),0))</f>
        <v>0</v>
      </c>
      <c r="D164" s="3">
        <f>IF(Inputs!$B$27&lt;&gt;"Ready","PENDING INPUTS",SUM(N164,V164,AD164,AL164,AT164,BB164,BJ164,BR164,BZ164,CH164))</f>
        <v>0</v>
      </c>
      <c r="E164" s="3">
        <f>IF(Inputs!$B$27&lt;&gt;"Ready","PENDING INPUTS",MAX(0,D164-C164))</f>
        <v>0</v>
      </c>
      <c r="F164" s="3">
        <f>IF(Inputs!$B$27&lt;&gt;"Ready","PENDING INPUTS",SUM(Q164,Y164,AG164,AO164,AW164,BE164,BM164,BU164,CC164,CK164))</f>
        <v>0</v>
      </c>
      <c r="G164" s="3">
        <f>IF(Inputs!$B$27&lt;&gt;"Ready","PENDING INPUTS",SUM(L164,T164,AB164,AJ164,AR164,AZ164,BH164,BP164,BX164,CF164))</f>
        <v>0</v>
      </c>
      <c r="H164" s="3">
        <f>IF(Inputs!$B$27&lt;&gt;"Ready","PENDING INPUTS",SUM(M164,U164,AC164,AK164,AS164,BA164,BI164,BQ164,BY164,CG164))</f>
        <v>0</v>
      </c>
      <c r="I164" s="3">
        <f>IF(Inputs!$B$27&lt;&gt;"Ready","PENDING INPUTS",SUM(R164,Z164,AH164,AP164,AX164,BF164,BN164,BV164,CD164,CL164))</f>
        <v>0</v>
      </c>
      <c r="J164" t="str">
        <f>IF(Inputs!$B$27&lt;&gt;"Ready","PENDING INPUTS",IF(A164&gt;Inputs!$B$6,"Beyond horizon",IF(E164&gt;0.005,"MINIMUM SHORTFALL",IF(I164&lt;0.005,"Paid off","In progress"))))</f>
        <v>Beyond horizon</v>
      </c>
      <c r="K164" s="3">
        <f>IF(Inputs!$B$27&lt;&gt;"Ready","PENDING INPUTS",R163)</f>
        <v>0</v>
      </c>
      <c r="L164" s="3">
        <f>IF(Inputs!$B$27&lt;&gt;"Ready","PENDING INPUTS",IF(A164&lt;=Inputs!$B$6,ROUND(K164*Inputs!C14/12,2),0))</f>
        <v>0</v>
      </c>
      <c r="M164" s="3">
        <f>IF(Inputs!$B$27&lt;&gt;"Ready","PENDING INPUTS",IF(AND(A164&lt;=Inputs!$B$6,K164&gt;0),Inputs!G14,0))</f>
        <v>0</v>
      </c>
      <c r="N164" s="3">
        <f>IF(Inputs!$B$27&lt;&gt;"Ready","PENDING INPUTS",IF(A164&gt;Inputs!$B$6,0,MIN((K164+L164+M164),IF(Inputs!H14=1,Inputs!D14,MAX(Inputs!F14,ROUND(K164*Inputs!E14+L164+M164,2))))))</f>
        <v>0</v>
      </c>
      <c r="O164">
        <f>IF(Inputs!$B$27&lt;&gt;"Ready","PENDING INPUTS",IF(K164&lt;=0,99,1+IF(AND(S164&gt;0,OR(S164&lt;K164,AND(S164=K164,1&lt;0))),1,0)+IF(AND(AA164&gt;0,OR(AA164&lt;K164,AND(AA164=K164,2&lt;0))),1,0)+IF(AND(AI164&gt;0,OR(AI164&lt;K164,AND(AI164=K164,3&lt;0))),1,0)+IF(AND(AQ164&gt;0,OR(AQ164&lt;K164,AND(AQ164=K164,4&lt;0))),1,0)+IF(AND(AY164&gt;0,OR(AY164&lt;K164,AND(AY164=K164,5&lt;0))),1,0)+IF(AND(BG164&gt;0,OR(BG164&lt;K164,AND(BG164=K164,6&lt;0))),1,0)+IF(AND(BO164&gt;0,OR(BO164&lt;K164,AND(BO164=K164,7&lt;0))),1,0)+IF(AND(BW164&gt;0,OR(BW164&lt;K164,AND(BW164=K164,8&lt;0))),1,0)+IF(AND(CE164&gt;0,OR(CE164&lt;K164,AND(CE164=K164,9&lt;0))),1,0)))</f>
        <v>99</v>
      </c>
      <c r="P164" s="3">
        <f>IF(Inputs!$B$27&lt;&gt;"Ready","PENDING INPUTS",IF(A164&gt;Inputs!$B$6,0,MIN(MAX(0,(K164+L164+M164)-N164),MAX(0,C164-D164-(IF(O164&lt;O164,K164+L164+M164-N164,0)+IF(W164&lt;O164,S164+T164+U164-V164,0)+IF(AE164&lt;O164,AA164+AB164+AC164-AD164,0)+IF(AM164&lt;O164,AI164+AJ164+AK164-AL164,0)+IF(AU164&lt;O164,AQ164+AR164+AS164-AT164,0)+IF(BC164&lt;O164,AY164+AZ164+BA164-BB164,0)+IF(BK164&lt;O164,BG164+BH164+BI164-BJ164,0)+IF(BS164&lt;O164,BO164+BP164+BQ164-BR164,0)+IF(CA164&lt;O164,BW164+BX164+BY164-BZ164,0)+IF(CI164&lt;O164,CE164+CF164+CG164-CH164,0))))))</f>
        <v>0</v>
      </c>
      <c r="Q164" s="3">
        <f>IF(Inputs!$B$27&lt;&gt;"Ready","PENDING INPUTS",MIN((K164+L164+M164),IF(D164&gt;C164,IF(D164=0,0,N164*C164/D164),N164+P164)))</f>
        <v>0</v>
      </c>
      <c r="R164" s="3">
        <f>IF(Inputs!$B$27&lt;&gt;"Ready","PENDING INPUTS",MAX(0,(K164+L164+M164)-Q164))</f>
        <v>0</v>
      </c>
      <c r="S164" s="3">
        <f>IF(Inputs!$B$27&lt;&gt;"Ready","PENDING INPUTS",Z163)</f>
        <v>0</v>
      </c>
      <c r="T164" s="3">
        <f>IF(Inputs!$B$27&lt;&gt;"Ready","PENDING INPUTS",IF(A164&lt;=Inputs!$B$6,ROUND(S164*Inputs!C15/12,2),0))</f>
        <v>0</v>
      </c>
      <c r="U164" s="3">
        <f>IF(Inputs!$B$27&lt;&gt;"Ready","PENDING INPUTS",IF(AND(A164&lt;=Inputs!$B$6,S164&gt;0),Inputs!G15,0))</f>
        <v>0</v>
      </c>
      <c r="V164" s="3">
        <f>IF(Inputs!$B$27&lt;&gt;"Ready","PENDING INPUTS",IF(A164&gt;Inputs!$B$6,0,MIN((S164+T164+U164),IF(Inputs!H15=1,Inputs!D15,MAX(Inputs!F15,ROUND(S164*Inputs!E15+T164+U164,2))))))</f>
        <v>0</v>
      </c>
      <c r="W164">
        <f>IF(Inputs!$B$27&lt;&gt;"Ready","PENDING INPUTS",IF(S164&lt;=0,99,1+IF(AND(K164&gt;0,OR(K164&lt;S164,AND(K164=S164,0&lt;1))),1,0)+IF(AND(AA164&gt;0,OR(AA164&lt;S164,AND(AA164=S164,2&lt;1))),1,0)+IF(AND(AI164&gt;0,OR(AI164&lt;S164,AND(AI164=S164,3&lt;1))),1,0)+IF(AND(AQ164&gt;0,OR(AQ164&lt;S164,AND(AQ164=S164,4&lt;1))),1,0)+IF(AND(AY164&gt;0,OR(AY164&lt;S164,AND(AY164=S164,5&lt;1))),1,0)+IF(AND(BG164&gt;0,OR(BG164&lt;S164,AND(BG164=S164,6&lt;1))),1,0)+IF(AND(BO164&gt;0,OR(BO164&lt;S164,AND(BO164=S164,7&lt;1))),1,0)+IF(AND(BW164&gt;0,OR(BW164&lt;S164,AND(BW164=S164,8&lt;1))),1,0)+IF(AND(CE164&gt;0,OR(CE164&lt;S164,AND(CE164=S164,9&lt;1))),1,0)))</f>
        <v>99</v>
      </c>
      <c r="X164" s="3">
        <f>IF(Inputs!$B$27&lt;&gt;"Ready","PENDING INPUTS",IF(A164&gt;Inputs!$B$6,0,MIN(MAX(0,(S164+T164+U164)-V164),MAX(0,C164-D164-(IF(O164&lt;W164,K164+L164+M164-N164,0)+IF(W164&lt;W164,S164+T164+U164-V164,0)+IF(AE164&lt;W164,AA164+AB164+AC164-AD164,0)+IF(AM164&lt;W164,AI164+AJ164+AK164-AL164,0)+IF(AU164&lt;W164,AQ164+AR164+AS164-AT164,0)+IF(BC164&lt;W164,AY164+AZ164+BA164-BB164,0)+IF(BK164&lt;W164,BG164+BH164+BI164-BJ164,0)+IF(BS164&lt;W164,BO164+BP164+BQ164-BR164,0)+IF(CA164&lt;W164,BW164+BX164+BY164-BZ164,0)+IF(CI164&lt;W164,CE164+CF164+CG164-CH164,0))))))</f>
        <v>0</v>
      </c>
      <c r="Y164" s="3">
        <f>IF(Inputs!$B$27&lt;&gt;"Ready","PENDING INPUTS",MIN((S164+T164+U164),IF(D164&gt;C164,IF(D164=0,0,V164*C164/D164),V164+X164)))</f>
        <v>0</v>
      </c>
      <c r="Z164" s="3">
        <f>IF(Inputs!$B$27&lt;&gt;"Ready","PENDING INPUTS",MAX(0,(S164+T164+U164)-Y164))</f>
        <v>0</v>
      </c>
      <c r="AA164" s="3">
        <f>IF(Inputs!$B$27&lt;&gt;"Ready","PENDING INPUTS",AH163)</f>
        <v>0</v>
      </c>
      <c r="AB164" s="3">
        <f>IF(Inputs!$B$27&lt;&gt;"Ready","PENDING INPUTS",IF(A164&lt;=Inputs!$B$6,ROUND(AA164*Inputs!C16/12,2),0))</f>
        <v>0</v>
      </c>
      <c r="AC164" s="3">
        <f>IF(Inputs!$B$27&lt;&gt;"Ready","PENDING INPUTS",IF(AND(A164&lt;=Inputs!$B$6,AA164&gt;0),Inputs!G16,0))</f>
        <v>0</v>
      </c>
      <c r="AD164" s="3">
        <f>IF(Inputs!$B$27&lt;&gt;"Ready","PENDING INPUTS",IF(A164&gt;Inputs!$B$6,0,MIN((AA164+AB164+AC164),IF(Inputs!H16=1,Inputs!D16,MAX(Inputs!F16,ROUND(AA164*Inputs!E16+AB164+AC164,2))))))</f>
        <v>0</v>
      </c>
      <c r="AE164">
        <f>IF(Inputs!$B$27&lt;&gt;"Ready","PENDING INPUTS",IF(AA164&lt;=0,99,1+IF(AND(K164&gt;0,OR(K164&lt;AA164,AND(K164=AA164,0&lt;2))),1,0)+IF(AND(S164&gt;0,OR(S164&lt;AA164,AND(S164=AA164,1&lt;2))),1,0)+IF(AND(AI164&gt;0,OR(AI164&lt;AA164,AND(AI164=AA164,3&lt;2))),1,0)+IF(AND(AQ164&gt;0,OR(AQ164&lt;AA164,AND(AQ164=AA164,4&lt;2))),1,0)+IF(AND(AY164&gt;0,OR(AY164&lt;AA164,AND(AY164=AA164,5&lt;2))),1,0)+IF(AND(BG164&gt;0,OR(BG164&lt;AA164,AND(BG164=AA164,6&lt;2))),1,0)+IF(AND(BO164&gt;0,OR(BO164&lt;AA164,AND(BO164=AA164,7&lt;2))),1,0)+IF(AND(BW164&gt;0,OR(BW164&lt;AA164,AND(BW164=AA164,8&lt;2))),1,0)+IF(AND(CE164&gt;0,OR(CE164&lt;AA164,AND(CE164=AA164,9&lt;2))),1,0)))</f>
        <v>99</v>
      </c>
      <c r="AF164" s="3">
        <f>IF(Inputs!$B$27&lt;&gt;"Ready","PENDING INPUTS",IF(A164&gt;Inputs!$B$6,0,MIN(MAX(0,(AA164+AB164+AC164)-AD164),MAX(0,C164-D164-(IF(O164&lt;AE164,K164+L164+M164-N164,0)+IF(W164&lt;AE164,S164+T164+U164-V164,0)+IF(AE164&lt;AE164,AA164+AB164+AC164-AD164,0)+IF(AM164&lt;AE164,AI164+AJ164+AK164-AL164,0)+IF(AU164&lt;AE164,AQ164+AR164+AS164-AT164,0)+IF(BC164&lt;AE164,AY164+AZ164+BA164-BB164,0)+IF(BK164&lt;AE164,BG164+BH164+BI164-BJ164,0)+IF(BS164&lt;AE164,BO164+BP164+BQ164-BR164,0)+IF(CA164&lt;AE164,BW164+BX164+BY164-BZ164,0)+IF(CI164&lt;AE164,CE164+CF164+CG164-CH164,0))))))</f>
        <v>0</v>
      </c>
      <c r="AG164" s="3">
        <f>IF(Inputs!$B$27&lt;&gt;"Ready","PENDING INPUTS",MIN((AA164+AB164+AC164),IF(D164&gt;C164,IF(D164=0,0,AD164*C164/D164),AD164+AF164)))</f>
        <v>0</v>
      </c>
      <c r="AH164" s="3">
        <f>IF(Inputs!$B$27&lt;&gt;"Ready","PENDING INPUTS",MAX(0,(AA164+AB164+AC164)-AG164))</f>
        <v>0</v>
      </c>
      <c r="AI164" s="3">
        <f>IF(Inputs!$B$27&lt;&gt;"Ready","PENDING INPUTS",AP163)</f>
        <v>0</v>
      </c>
      <c r="AJ164" s="3">
        <f>IF(Inputs!$B$27&lt;&gt;"Ready","PENDING INPUTS",IF(A164&lt;=Inputs!$B$6,ROUND(AI164*Inputs!C17/12,2),0))</f>
        <v>0</v>
      </c>
      <c r="AK164" s="3">
        <f>IF(Inputs!$B$27&lt;&gt;"Ready","PENDING INPUTS",IF(AND(A164&lt;=Inputs!$B$6,AI164&gt;0),Inputs!G17,0))</f>
        <v>0</v>
      </c>
      <c r="AL164" s="3">
        <f>IF(Inputs!$B$27&lt;&gt;"Ready","PENDING INPUTS",IF(A164&gt;Inputs!$B$6,0,MIN((AI164+AJ164+AK164),IF(Inputs!H17=1,Inputs!D17,MAX(Inputs!F17,ROUND(AI164*Inputs!E17+AJ164+AK164,2))))))</f>
        <v>0</v>
      </c>
      <c r="AM164">
        <f>IF(Inputs!$B$27&lt;&gt;"Ready","PENDING INPUTS",IF(AI164&lt;=0,99,1+IF(AND(K164&gt;0,OR(K164&lt;AI164,AND(K164=AI164,0&lt;3))),1,0)+IF(AND(S164&gt;0,OR(S164&lt;AI164,AND(S164=AI164,1&lt;3))),1,0)+IF(AND(AA164&gt;0,OR(AA164&lt;AI164,AND(AA164=AI164,2&lt;3))),1,0)+IF(AND(AQ164&gt;0,OR(AQ164&lt;AI164,AND(AQ164=AI164,4&lt;3))),1,0)+IF(AND(AY164&gt;0,OR(AY164&lt;AI164,AND(AY164=AI164,5&lt;3))),1,0)+IF(AND(BG164&gt;0,OR(BG164&lt;AI164,AND(BG164=AI164,6&lt;3))),1,0)+IF(AND(BO164&gt;0,OR(BO164&lt;AI164,AND(BO164=AI164,7&lt;3))),1,0)+IF(AND(BW164&gt;0,OR(BW164&lt;AI164,AND(BW164=AI164,8&lt;3))),1,0)+IF(AND(CE164&gt;0,OR(CE164&lt;AI164,AND(CE164=AI164,9&lt;3))),1,0)))</f>
        <v>99</v>
      </c>
      <c r="AN164" s="3">
        <f>IF(Inputs!$B$27&lt;&gt;"Ready","PENDING INPUTS",IF(A164&gt;Inputs!$B$6,0,MIN(MAX(0,(AI164+AJ164+AK164)-AL164),MAX(0,C164-D164-(IF(O164&lt;AM164,K164+L164+M164-N164,0)+IF(W164&lt;AM164,S164+T164+U164-V164,0)+IF(AE164&lt;AM164,AA164+AB164+AC164-AD164,0)+IF(AM164&lt;AM164,AI164+AJ164+AK164-AL164,0)+IF(AU164&lt;AM164,AQ164+AR164+AS164-AT164,0)+IF(BC164&lt;AM164,AY164+AZ164+BA164-BB164,0)+IF(BK164&lt;AM164,BG164+BH164+BI164-BJ164,0)+IF(BS164&lt;AM164,BO164+BP164+BQ164-BR164,0)+IF(CA164&lt;AM164,BW164+BX164+BY164-BZ164,0)+IF(CI164&lt;AM164,CE164+CF164+CG164-CH164,0))))))</f>
        <v>0</v>
      </c>
      <c r="AO164" s="3">
        <f>IF(Inputs!$B$27&lt;&gt;"Ready","PENDING INPUTS",MIN((AI164+AJ164+AK164),IF(D164&gt;C164,IF(D164=0,0,AL164*C164/D164),AL164+AN164)))</f>
        <v>0</v>
      </c>
      <c r="AP164" s="3">
        <f>IF(Inputs!$B$27&lt;&gt;"Ready","PENDING INPUTS",MAX(0,(AI164+AJ164+AK164)-AO164))</f>
        <v>0</v>
      </c>
      <c r="AQ164" s="3">
        <f>IF(Inputs!$B$27&lt;&gt;"Ready","PENDING INPUTS",AX163)</f>
        <v>0</v>
      </c>
      <c r="AR164" s="3">
        <f>IF(Inputs!$B$27&lt;&gt;"Ready","PENDING INPUTS",IF(A164&lt;=Inputs!$B$6,ROUND(AQ164*Inputs!C18/12,2),0))</f>
        <v>0</v>
      </c>
      <c r="AS164" s="3">
        <f>IF(Inputs!$B$27&lt;&gt;"Ready","PENDING INPUTS",IF(AND(A164&lt;=Inputs!$B$6,AQ164&gt;0),Inputs!G18,0))</f>
        <v>0</v>
      </c>
      <c r="AT164" s="3">
        <f>IF(Inputs!$B$27&lt;&gt;"Ready","PENDING INPUTS",IF(A164&gt;Inputs!$B$6,0,MIN((AQ164+AR164+AS164),IF(Inputs!H18=1,Inputs!D18,MAX(Inputs!F18,ROUND(AQ164*Inputs!E18+AR164+AS164,2))))))</f>
        <v>0</v>
      </c>
      <c r="AU164">
        <f>IF(Inputs!$B$27&lt;&gt;"Ready","PENDING INPUTS",IF(AQ164&lt;=0,99,1+IF(AND(K164&gt;0,OR(K164&lt;AQ164,AND(K164=AQ164,0&lt;4))),1,0)+IF(AND(S164&gt;0,OR(S164&lt;AQ164,AND(S164=AQ164,1&lt;4))),1,0)+IF(AND(AA164&gt;0,OR(AA164&lt;AQ164,AND(AA164=AQ164,2&lt;4))),1,0)+IF(AND(AI164&gt;0,OR(AI164&lt;AQ164,AND(AI164=AQ164,3&lt;4))),1,0)+IF(AND(AY164&gt;0,OR(AY164&lt;AQ164,AND(AY164=AQ164,5&lt;4))),1,0)+IF(AND(BG164&gt;0,OR(BG164&lt;AQ164,AND(BG164=AQ164,6&lt;4))),1,0)+IF(AND(BO164&gt;0,OR(BO164&lt;AQ164,AND(BO164=AQ164,7&lt;4))),1,0)+IF(AND(BW164&gt;0,OR(BW164&lt;AQ164,AND(BW164=AQ164,8&lt;4))),1,0)+IF(AND(CE164&gt;0,OR(CE164&lt;AQ164,AND(CE164=AQ164,9&lt;4))),1,0)))</f>
        <v>99</v>
      </c>
      <c r="AV164" s="3">
        <f>IF(Inputs!$B$27&lt;&gt;"Ready","PENDING INPUTS",IF(A164&gt;Inputs!$B$6,0,MIN(MAX(0,(AQ164+AR164+AS164)-AT164),MAX(0,C164-D164-(IF(O164&lt;AU164,K164+L164+M164-N164,0)+IF(W164&lt;AU164,S164+T164+U164-V164,0)+IF(AE164&lt;AU164,AA164+AB164+AC164-AD164,0)+IF(AM164&lt;AU164,AI164+AJ164+AK164-AL164,0)+IF(AU164&lt;AU164,AQ164+AR164+AS164-AT164,0)+IF(BC164&lt;AU164,AY164+AZ164+BA164-BB164,0)+IF(BK164&lt;AU164,BG164+BH164+BI164-BJ164,0)+IF(BS164&lt;AU164,BO164+BP164+BQ164-BR164,0)+IF(CA164&lt;AU164,BW164+BX164+BY164-BZ164,0)+IF(CI164&lt;AU164,CE164+CF164+CG164-CH164,0))))))</f>
        <v>0</v>
      </c>
      <c r="AW164" s="3">
        <f>IF(Inputs!$B$27&lt;&gt;"Ready","PENDING INPUTS",MIN((AQ164+AR164+AS164),IF(D164&gt;C164,IF(D164=0,0,AT164*C164/D164),AT164+AV164)))</f>
        <v>0</v>
      </c>
      <c r="AX164" s="3">
        <f>IF(Inputs!$B$27&lt;&gt;"Ready","PENDING INPUTS",MAX(0,(AQ164+AR164+AS164)-AW164))</f>
        <v>0</v>
      </c>
      <c r="AY164" s="3">
        <f>IF(Inputs!$B$27&lt;&gt;"Ready","PENDING INPUTS",BF163)</f>
        <v>0</v>
      </c>
      <c r="AZ164" s="3">
        <f>IF(Inputs!$B$27&lt;&gt;"Ready","PENDING INPUTS",IF(A164&lt;=Inputs!$B$6,ROUND(AY164*Inputs!C19/12,2),0))</f>
        <v>0</v>
      </c>
      <c r="BA164" s="3">
        <f>IF(Inputs!$B$27&lt;&gt;"Ready","PENDING INPUTS",IF(AND(A164&lt;=Inputs!$B$6,AY164&gt;0),Inputs!G19,0))</f>
        <v>0</v>
      </c>
      <c r="BB164" s="3">
        <f>IF(Inputs!$B$27&lt;&gt;"Ready","PENDING INPUTS",IF(A164&gt;Inputs!$B$6,0,MIN((AY164+AZ164+BA164),IF(Inputs!H19=1,Inputs!D19,MAX(Inputs!F19,ROUND(AY164*Inputs!E19+AZ164+BA164,2))))))</f>
        <v>0</v>
      </c>
      <c r="BC164">
        <f>IF(Inputs!$B$27&lt;&gt;"Ready","PENDING INPUTS",IF(AY164&lt;=0,99,1+IF(AND(K164&gt;0,OR(K164&lt;AY164,AND(K164=AY164,0&lt;5))),1,0)+IF(AND(S164&gt;0,OR(S164&lt;AY164,AND(S164=AY164,1&lt;5))),1,0)+IF(AND(AA164&gt;0,OR(AA164&lt;AY164,AND(AA164=AY164,2&lt;5))),1,0)+IF(AND(AI164&gt;0,OR(AI164&lt;AY164,AND(AI164=AY164,3&lt;5))),1,0)+IF(AND(AQ164&gt;0,OR(AQ164&lt;AY164,AND(AQ164=AY164,4&lt;5))),1,0)+IF(AND(BG164&gt;0,OR(BG164&lt;AY164,AND(BG164=AY164,6&lt;5))),1,0)+IF(AND(BO164&gt;0,OR(BO164&lt;AY164,AND(BO164=AY164,7&lt;5))),1,0)+IF(AND(BW164&gt;0,OR(BW164&lt;AY164,AND(BW164=AY164,8&lt;5))),1,0)+IF(AND(CE164&gt;0,OR(CE164&lt;AY164,AND(CE164=AY164,9&lt;5))),1,0)))</f>
        <v>99</v>
      </c>
      <c r="BD164" s="3">
        <f>IF(Inputs!$B$27&lt;&gt;"Ready","PENDING INPUTS",IF(A164&gt;Inputs!$B$6,0,MIN(MAX(0,(AY164+AZ164+BA164)-BB164),MAX(0,C164-D164-(IF(O164&lt;BC164,K164+L164+M164-N164,0)+IF(W164&lt;BC164,S164+T164+U164-V164,0)+IF(AE164&lt;BC164,AA164+AB164+AC164-AD164,0)+IF(AM164&lt;BC164,AI164+AJ164+AK164-AL164,0)+IF(AU164&lt;BC164,AQ164+AR164+AS164-AT164,0)+IF(BC164&lt;BC164,AY164+AZ164+BA164-BB164,0)+IF(BK164&lt;BC164,BG164+BH164+BI164-BJ164,0)+IF(BS164&lt;BC164,BO164+BP164+BQ164-BR164,0)+IF(CA164&lt;BC164,BW164+BX164+BY164-BZ164,0)+IF(CI164&lt;BC164,CE164+CF164+CG164-CH164,0))))))</f>
        <v>0</v>
      </c>
      <c r="BE164" s="3">
        <f>IF(Inputs!$B$27&lt;&gt;"Ready","PENDING INPUTS",MIN((AY164+AZ164+BA164),IF(D164&gt;C164,IF(D164=0,0,BB164*C164/D164),BB164+BD164)))</f>
        <v>0</v>
      </c>
      <c r="BF164" s="3">
        <f>IF(Inputs!$B$27&lt;&gt;"Ready","PENDING INPUTS",MAX(0,(AY164+AZ164+BA164)-BE164))</f>
        <v>0</v>
      </c>
      <c r="BG164" s="3">
        <f>IF(Inputs!$B$27&lt;&gt;"Ready","PENDING INPUTS",BN163)</f>
        <v>0</v>
      </c>
      <c r="BH164" s="3">
        <f>IF(Inputs!$B$27&lt;&gt;"Ready","PENDING INPUTS",IF(A164&lt;=Inputs!$B$6,ROUND(BG164*Inputs!C20/12,2),0))</f>
        <v>0</v>
      </c>
      <c r="BI164" s="3">
        <f>IF(Inputs!$B$27&lt;&gt;"Ready","PENDING INPUTS",IF(AND(A164&lt;=Inputs!$B$6,BG164&gt;0),Inputs!G20,0))</f>
        <v>0</v>
      </c>
      <c r="BJ164" s="3">
        <f>IF(Inputs!$B$27&lt;&gt;"Ready","PENDING INPUTS",IF(A164&gt;Inputs!$B$6,0,MIN((BG164+BH164+BI164),IF(Inputs!H20=1,Inputs!D20,MAX(Inputs!F20,ROUND(BG164*Inputs!E20+BH164+BI164,2))))))</f>
        <v>0</v>
      </c>
      <c r="BK164">
        <f>IF(Inputs!$B$27&lt;&gt;"Ready","PENDING INPUTS",IF(BG164&lt;=0,99,1+IF(AND(K164&gt;0,OR(K164&lt;BG164,AND(K164=BG164,0&lt;6))),1,0)+IF(AND(S164&gt;0,OR(S164&lt;BG164,AND(S164=BG164,1&lt;6))),1,0)+IF(AND(AA164&gt;0,OR(AA164&lt;BG164,AND(AA164=BG164,2&lt;6))),1,0)+IF(AND(AI164&gt;0,OR(AI164&lt;BG164,AND(AI164=BG164,3&lt;6))),1,0)+IF(AND(AQ164&gt;0,OR(AQ164&lt;BG164,AND(AQ164=BG164,4&lt;6))),1,0)+IF(AND(AY164&gt;0,OR(AY164&lt;BG164,AND(AY164=BG164,5&lt;6))),1,0)+IF(AND(BO164&gt;0,OR(BO164&lt;BG164,AND(BO164=BG164,7&lt;6))),1,0)+IF(AND(BW164&gt;0,OR(BW164&lt;BG164,AND(BW164=BG164,8&lt;6))),1,0)+IF(AND(CE164&gt;0,OR(CE164&lt;BG164,AND(CE164=BG164,9&lt;6))),1,0)))</f>
        <v>99</v>
      </c>
      <c r="BL164" s="3">
        <f>IF(Inputs!$B$27&lt;&gt;"Ready","PENDING INPUTS",IF(A164&gt;Inputs!$B$6,0,MIN(MAX(0,(BG164+BH164+BI164)-BJ164),MAX(0,C164-D164-(IF(O164&lt;BK164,K164+L164+M164-N164,0)+IF(W164&lt;BK164,S164+T164+U164-V164,0)+IF(AE164&lt;BK164,AA164+AB164+AC164-AD164,0)+IF(AM164&lt;BK164,AI164+AJ164+AK164-AL164,0)+IF(AU164&lt;BK164,AQ164+AR164+AS164-AT164,0)+IF(BC164&lt;BK164,AY164+AZ164+BA164-BB164,0)+IF(BK164&lt;BK164,BG164+BH164+BI164-BJ164,0)+IF(BS164&lt;BK164,BO164+BP164+BQ164-BR164,0)+IF(CA164&lt;BK164,BW164+BX164+BY164-BZ164,0)+IF(CI164&lt;BK164,CE164+CF164+CG164-CH164,0))))))</f>
        <v>0</v>
      </c>
      <c r="BM164" s="3">
        <f>IF(Inputs!$B$27&lt;&gt;"Ready","PENDING INPUTS",MIN((BG164+BH164+BI164),IF(D164&gt;C164,IF(D164=0,0,BJ164*C164/D164),BJ164+BL164)))</f>
        <v>0</v>
      </c>
      <c r="BN164" s="3">
        <f>IF(Inputs!$B$27&lt;&gt;"Ready","PENDING INPUTS",MAX(0,(BG164+BH164+BI164)-BM164))</f>
        <v>0</v>
      </c>
      <c r="BO164" s="3">
        <f>IF(Inputs!$B$27&lt;&gt;"Ready","PENDING INPUTS",BV163)</f>
        <v>0</v>
      </c>
      <c r="BP164" s="3">
        <f>IF(Inputs!$B$27&lt;&gt;"Ready","PENDING INPUTS",IF(A164&lt;=Inputs!$B$6,ROUND(BO164*Inputs!C21/12,2),0))</f>
        <v>0</v>
      </c>
      <c r="BQ164" s="3">
        <f>IF(Inputs!$B$27&lt;&gt;"Ready","PENDING INPUTS",IF(AND(A164&lt;=Inputs!$B$6,BO164&gt;0),Inputs!G21,0))</f>
        <v>0</v>
      </c>
      <c r="BR164" s="3">
        <f>IF(Inputs!$B$27&lt;&gt;"Ready","PENDING INPUTS",IF(A164&gt;Inputs!$B$6,0,MIN((BO164+BP164+BQ164),IF(Inputs!H21=1,Inputs!D21,MAX(Inputs!F21,ROUND(BO164*Inputs!E21+BP164+BQ164,2))))))</f>
        <v>0</v>
      </c>
      <c r="BS164">
        <f>IF(Inputs!$B$27&lt;&gt;"Ready","PENDING INPUTS",IF(BO164&lt;=0,99,1+IF(AND(K164&gt;0,OR(K164&lt;BO164,AND(K164=BO164,0&lt;7))),1,0)+IF(AND(S164&gt;0,OR(S164&lt;BO164,AND(S164=BO164,1&lt;7))),1,0)+IF(AND(AA164&gt;0,OR(AA164&lt;BO164,AND(AA164=BO164,2&lt;7))),1,0)+IF(AND(AI164&gt;0,OR(AI164&lt;BO164,AND(AI164=BO164,3&lt;7))),1,0)+IF(AND(AQ164&gt;0,OR(AQ164&lt;BO164,AND(AQ164=BO164,4&lt;7))),1,0)+IF(AND(AY164&gt;0,OR(AY164&lt;BO164,AND(AY164=BO164,5&lt;7))),1,0)+IF(AND(BG164&gt;0,OR(BG164&lt;BO164,AND(BG164=BO164,6&lt;7))),1,0)+IF(AND(BW164&gt;0,OR(BW164&lt;BO164,AND(BW164=BO164,8&lt;7))),1,0)+IF(AND(CE164&gt;0,OR(CE164&lt;BO164,AND(CE164=BO164,9&lt;7))),1,0)))</f>
        <v>99</v>
      </c>
      <c r="BT164" s="3">
        <f>IF(Inputs!$B$27&lt;&gt;"Ready","PENDING INPUTS",IF(A164&gt;Inputs!$B$6,0,MIN(MAX(0,(BO164+BP164+BQ164)-BR164),MAX(0,C164-D164-(IF(O164&lt;BS164,K164+L164+M164-N164,0)+IF(W164&lt;BS164,S164+T164+U164-V164,0)+IF(AE164&lt;BS164,AA164+AB164+AC164-AD164,0)+IF(AM164&lt;BS164,AI164+AJ164+AK164-AL164,0)+IF(AU164&lt;BS164,AQ164+AR164+AS164-AT164,0)+IF(BC164&lt;BS164,AY164+AZ164+BA164-BB164,0)+IF(BK164&lt;BS164,BG164+BH164+BI164-BJ164,0)+IF(BS164&lt;BS164,BO164+BP164+BQ164-BR164,0)+IF(CA164&lt;BS164,BW164+BX164+BY164-BZ164,0)+IF(CI164&lt;BS164,CE164+CF164+CG164-CH164,0))))))</f>
        <v>0</v>
      </c>
      <c r="BU164" s="3">
        <f>IF(Inputs!$B$27&lt;&gt;"Ready","PENDING INPUTS",MIN((BO164+BP164+BQ164),IF(D164&gt;C164,IF(D164=0,0,BR164*C164/D164),BR164+BT164)))</f>
        <v>0</v>
      </c>
      <c r="BV164" s="3">
        <f>IF(Inputs!$B$27&lt;&gt;"Ready","PENDING INPUTS",MAX(0,(BO164+BP164+BQ164)-BU164))</f>
        <v>0</v>
      </c>
      <c r="BW164" s="3">
        <f>IF(Inputs!$B$27&lt;&gt;"Ready","PENDING INPUTS",CD163)</f>
        <v>0</v>
      </c>
      <c r="BX164" s="3">
        <f>IF(Inputs!$B$27&lt;&gt;"Ready","PENDING INPUTS",IF(A164&lt;=Inputs!$B$6,ROUND(BW164*Inputs!C22/12,2),0))</f>
        <v>0</v>
      </c>
      <c r="BY164" s="3">
        <f>IF(Inputs!$B$27&lt;&gt;"Ready","PENDING INPUTS",IF(AND(A164&lt;=Inputs!$B$6,BW164&gt;0),Inputs!G22,0))</f>
        <v>0</v>
      </c>
      <c r="BZ164" s="3">
        <f>IF(Inputs!$B$27&lt;&gt;"Ready","PENDING INPUTS",IF(A164&gt;Inputs!$B$6,0,MIN((BW164+BX164+BY164),IF(Inputs!H22=1,Inputs!D22,MAX(Inputs!F22,ROUND(BW164*Inputs!E22+BX164+BY164,2))))))</f>
        <v>0</v>
      </c>
      <c r="CA164">
        <f>IF(Inputs!$B$27&lt;&gt;"Ready","PENDING INPUTS",IF(BW164&lt;=0,99,1+IF(AND(K164&gt;0,OR(K164&lt;BW164,AND(K164=BW164,0&lt;8))),1,0)+IF(AND(S164&gt;0,OR(S164&lt;BW164,AND(S164=BW164,1&lt;8))),1,0)+IF(AND(AA164&gt;0,OR(AA164&lt;BW164,AND(AA164=BW164,2&lt;8))),1,0)+IF(AND(AI164&gt;0,OR(AI164&lt;BW164,AND(AI164=BW164,3&lt;8))),1,0)+IF(AND(AQ164&gt;0,OR(AQ164&lt;BW164,AND(AQ164=BW164,4&lt;8))),1,0)+IF(AND(AY164&gt;0,OR(AY164&lt;BW164,AND(AY164=BW164,5&lt;8))),1,0)+IF(AND(BG164&gt;0,OR(BG164&lt;BW164,AND(BG164=BW164,6&lt;8))),1,0)+IF(AND(BO164&gt;0,OR(BO164&lt;BW164,AND(BO164=BW164,7&lt;8))),1,0)+IF(AND(CE164&gt;0,OR(CE164&lt;BW164,AND(CE164=BW164,9&lt;8))),1,0)))</f>
        <v>99</v>
      </c>
      <c r="CB164" s="3">
        <f>IF(Inputs!$B$27&lt;&gt;"Ready","PENDING INPUTS",IF(A164&gt;Inputs!$B$6,0,MIN(MAX(0,(BW164+BX164+BY164)-BZ164),MAX(0,C164-D164-(IF(O164&lt;CA164,K164+L164+M164-N164,0)+IF(W164&lt;CA164,S164+T164+U164-V164,0)+IF(AE164&lt;CA164,AA164+AB164+AC164-AD164,0)+IF(AM164&lt;CA164,AI164+AJ164+AK164-AL164,0)+IF(AU164&lt;CA164,AQ164+AR164+AS164-AT164,0)+IF(BC164&lt;CA164,AY164+AZ164+BA164-BB164,0)+IF(BK164&lt;CA164,BG164+BH164+BI164-BJ164,0)+IF(BS164&lt;CA164,BO164+BP164+BQ164-BR164,0)+IF(CA164&lt;CA164,BW164+BX164+BY164-BZ164,0)+IF(CI164&lt;CA164,CE164+CF164+CG164-CH164,0))))))</f>
        <v>0</v>
      </c>
      <c r="CC164" s="3">
        <f>IF(Inputs!$B$27&lt;&gt;"Ready","PENDING INPUTS",MIN((BW164+BX164+BY164),IF(D164&gt;C164,IF(D164=0,0,BZ164*C164/D164),BZ164+CB164)))</f>
        <v>0</v>
      </c>
      <c r="CD164" s="3">
        <f>IF(Inputs!$B$27&lt;&gt;"Ready","PENDING INPUTS",MAX(0,(BW164+BX164+BY164)-CC164))</f>
        <v>0</v>
      </c>
      <c r="CE164" s="3">
        <f>IF(Inputs!$B$27&lt;&gt;"Ready","PENDING INPUTS",CL163)</f>
        <v>0</v>
      </c>
      <c r="CF164" s="3">
        <f>IF(Inputs!$B$27&lt;&gt;"Ready","PENDING INPUTS",IF(A164&lt;=Inputs!$B$6,ROUND(CE164*Inputs!C23/12,2),0))</f>
        <v>0</v>
      </c>
      <c r="CG164" s="3">
        <f>IF(Inputs!$B$27&lt;&gt;"Ready","PENDING INPUTS",IF(AND(A164&lt;=Inputs!$B$6,CE164&gt;0),Inputs!G23,0))</f>
        <v>0</v>
      </c>
      <c r="CH164" s="3">
        <f>IF(Inputs!$B$27&lt;&gt;"Ready","PENDING INPUTS",IF(A164&gt;Inputs!$B$6,0,MIN((CE164+CF164+CG164),IF(Inputs!H23=1,Inputs!D23,MAX(Inputs!F23,ROUND(CE164*Inputs!E23+CF164+CG164,2))))))</f>
        <v>0</v>
      </c>
      <c r="CI164">
        <f>IF(Inputs!$B$27&lt;&gt;"Ready","PENDING INPUTS",IF(CE164&lt;=0,99,1+IF(AND(K164&gt;0,OR(K164&lt;CE164,AND(K164=CE164,0&lt;9))),1,0)+IF(AND(S164&gt;0,OR(S164&lt;CE164,AND(S164=CE164,1&lt;9))),1,0)+IF(AND(AA164&gt;0,OR(AA164&lt;CE164,AND(AA164=CE164,2&lt;9))),1,0)+IF(AND(AI164&gt;0,OR(AI164&lt;CE164,AND(AI164=CE164,3&lt;9))),1,0)+IF(AND(AQ164&gt;0,OR(AQ164&lt;CE164,AND(AQ164=CE164,4&lt;9))),1,0)+IF(AND(AY164&gt;0,OR(AY164&lt;CE164,AND(AY164=CE164,5&lt;9))),1,0)+IF(AND(BG164&gt;0,OR(BG164&lt;CE164,AND(BG164=CE164,6&lt;9))),1,0)+IF(AND(BO164&gt;0,OR(BO164&lt;CE164,AND(BO164=CE164,7&lt;9))),1,0)+IF(AND(BW164&gt;0,OR(BW164&lt;CE164,AND(BW164=CE164,8&lt;9))),1,0)))</f>
        <v>99</v>
      </c>
      <c r="CJ164" s="3">
        <f>IF(Inputs!$B$27&lt;&gt;"Ready","PENDING INPUTS",IF(A164&gt;Inputs!$B$6,0,MIN(MAX(0,(CE164+CF164+CG164)-CH164),MAX(0,C164-D164-(IF(O164&lt;CI164,K164+L164+M164-N164,0)+IF(W164&lt;CI164,S164+T164+U164-V164,0)+IF(AE164&lt;CI164,AA164+AB164+AC164-AD164,0)+IF(AM164&lt;CI164,AI164+AJ164+AK164-AL164,0)+IF(AU164&lt;CI164,AQ164+AR164+AS164-AT164,0)+IF(BC164&lt;CI164,AY164+AZ164+BA164-BB164,0)+IF(BK164&lt;CI164,BG164+BH164+BI164-BJ164,0)+IF(BS164&lt;CI164,BO164+BP164+BQ164-BR164,0)+IF(CA164&lt;CI164,BW164+BX164+BY164-BZ164,0)+IF(CI164&lt;CI164,CE164+CF164+CG164-CH164,0))))))</f>
        <v>0</v>
      </c>
      <c r="CK164" s="3">
        <f>IF(Inputs!$B$27&lt;&gt;"Ready","PENDING INPUTS",MIN((CE164+CF164+CG164),IF(D164&gt;C164,IF(D164=0,0,CH164*C164/D164),CH164+CJ164)))</f>
        <v>0</v>
      </c>
      <c r="CL164" s="3">
        <f>IF(Inputs!$B$27&lt;&gt;"Ready","PENDING INPUTS",MAX(0,(CE164+CF164+CG164)-CK164))</f>
        <v>0</v>
      </c>
    </row>
    <row r="165" spans="1:90" ht="27.95" customHeight="1" x14ac:dyDescent="0.25">
      <c r="A165">
        <v>161</v>
      </c>
      <c r="B165" s="13">
        <f>IF(Inputs!$B$27&lt;&gt;"Ready","PENDING INPUTS",EDATE(Inputs!$B$5,A165-1))</f>
        <v>51167</v>
      </c>
      <c r="C165" s="3">
        <f>IF(Inputs!$B$27&lt;&gt;"Ready","PENDING INPUTS",IF(A165&lt;=Inputs!$B$6,MAX(0,Inputs!$B$4+IF(A165=Inputs!$B$7,Inputs!$B$8,0)+IF(A165=Inputs!$B$9,Inputs!$B$10,0)),0))</f>
        <v>0</v>
      </c>
      <c r="D165" s="3">
        <f>IF(Inputs!$B$27&lt;&gt;"Ready","PENDING INPUTS",SUM(N165,V165,AD165,AL165,AT165,BB165,BJ165,BR165,BZ165,CH165))</f>
        <v>0</v>
      </c>
      <c r="E165" s="3">
        <f>IF(Inputs!$B$27&lt;&gt;"Ready","PENDING INPUTS",MAX(0,D165-C165))</f>
        <v>0</v>
      </c>
      <c r="F165" s="3">
        <f>IF(Inputs!$B$27&lt;&gt;"Ready","PENDING INPUTS",SUM(Q165,Y165,AG165,AO165,AW165,BE165,BM165,BU165,CC165,CK165))</f>
        <v>0</v>
      </c>
      <c r="G165" s="3">
        <f>IF(Inputs!$B$27&lt;&gt;"Ready","PENDING INPUTS",SUM(L165,T165,AB165,AJ165,AR165,AZ165,BH165,BP165,BX165,CF165))</f>
        <v>0</v>
      </c>
      <c r="H165" s="3">
        <f>IF(Inputs!$B$27&lt;&gt;"Ready","PENDING INPUTS",SUM(M165,U165,AC165,AK165,AS165,BA165,BI165,BQ165,BY165,CG165))</f>
        <v>0</v>
      </c>
      <c r="I165" s="3">
        <f>IF(Inputs!$B$27&lt;&gt;"Ready","PENDING INPUTS",SUM(R165,Z165,AH165,AP165,AX165,BF165,BN165,BV165,CD165,CL165))</f>
        <v>0</v>
      </c>
      <c r="J165" t="str">
        <f>IF(Inputs!$B$27&lt;&gt;"Ready","PENDING INPUTS",IF(A165&gt;Inputs!$B$6,"Beyond horizon",IF(E165&gt;0.005,"MINIMUM SHORTFALL",IF(I165&lt;0.005,"Paid off","In progress"))))</f>
        <v>Beyond horizon</v>
      </c>
      <c r="K165" s="3">
        <f>IF(Inputs!$B$27&lt;&gt;"Ready","PENDING INPUTS",R164)</f>
        <v>0</v>
      </c>
      <c r="L165" s="3">
        <f>IF(Inputs!$B$27&lt;&gt;"Ready","PENDING INPUTS",IF(A165&lt;=Inputs!$B$6,ROUND(K165*Inputs!C14/12,2),0))</f>
        <v>0</v>
      </c>
      <c r="M165" s="3">
        <f>IF(Inputs!$B$27&lt;&gt;"Ready","PENDING INPUTS",IF(AND(A165&lt;=Inputs!$B$6,K165&gt;0),Inputs!G14,0))</f>
        <v>0</v>
      </c>
      <c r="N165" s="3">
        <f>IF(Inputs!$B$27&lt;&gt;"Ready","PENDING INPUTS",IF(A165&gt;Inputs!$B$6,0,MIN((K165+L165+M165),IF(Inputs!H14=1,Inputs!D14,MAX(Inputs!F14,ROUND(K165*Inputs!E14+L165+M165,2))))))</f>
        <v>0</v>
      </c>
      <c r="O165">
        <f>IF(Inputs!$B$27&lt;&gt;"Ready","PENDING INPUTS",IF(K165&lt;=0,99,1+IF(AND(S165&gt;0,OR(S165&lt;K165,AND(S165=K165,1&lt;0))),1,0)+IF(AND(AA165&gt;0,OR(AA165&lt;K165,AND(AA165=K165,2&lt;0))),1,0)+IF(AND(AI165&gt;0,OR(AI165&lt;K165,AND(AI165=K165,3&lt;0))),1,0)+IF(AND(AQ165&gt;0,OR(AQ165&lt;K165,AND(AQ165=K165,4&lt;0))),1,0)+IF(AND(AY165&gt;0,OR(AY165&lt;K165,AND(AY165=K165,5&lt;0))),1,0)+IF(AND(BG165&gt;0,OR(BG165&lt;K165,AND(BG165=K165,6&lt;0))),1,0)+IF(AND(BO165&gt;0,OR(BO165&lt;K165,AND(BO165=K165,7&lt;0))),1,0)+IF(AND(BW165&gt;0,OR(BW165&lt;K165,AND(BW165=K165,8&lt;0))),1,0)+IF(AND(CE165&gt;0,OR(CE165&lt;K165,AND(CE165=K165,9&lt;0))),1,0)))</f>
        <v>99</v>
      </c>
      <c r="P165" s="3">
        <f>IF(Inputs!$B$27&lt;&gt;"Ready","PENDING INPUTS",IF(A165&gt;Inputs!$B$6,0,MIN(MAX(0,(K165+L165+M165)-N165),MAX(0,C165-D165-(IF(O165&lt;O165,K165+L165+M165-N165,0)+IF(W165&lt;O165,S165+T165+U165-V165,0)+IF(AE165&lt;O165,AA165+AB165+AC165-AD165,0)+IF(AM165&lt;O165,AI165+AJ165+AK165-AL165,0)+IF(AU165&lt;O165,AQ165+AR165+AS165-AT165,0)+IF(BC165&lt;O165,AY165+AZ165+BA165-BB165,0)+IF(BK165&lt;O165,BG165+BH165+BI165-BJ165,0)+IF(BS165&lt;O165,BO165+BP165+BQ165-BR165,0)+IF(CA165&lt;O165,BW165+BX165+BY165-BZ165,0)+IF(CI165&lt;O165,CE165+CF165+CG165-CH165,0))))))</f>
        <v>0</v>
      </c>
      <c r="Q165" s="3">
        <f>IF(Inputs!$B$27&lt;&gt;"Ready","PENDING INPUTS",MIN((K165+L165+M165),IF(D165&gt;C165,IF(D165=0,0,N165*C165/D165),N165+P165)))</f>
        <v>0</v>
      </c>
      <c r="R165" s="3">
        <f>IF(Inputs!$B$27&lt;&gt;"Ready","PENDING INPUTS",MAX(0,(K165+L165+M165)-Q165))</f>
        <v>0</v>
      </c>
      <c r="S165" s="3">
        <f>IF(Inputs!$B$27&lt;&gt;"Ready","PENDING INPUTS",Z164)</f>
        <v>0</v>
      </c>
      <c r="T165" s="3">
        <f>IF(Inputs!$B$27&lt;&gt;"Ready","PENDING INPUTS",IF(A165&lt;=Inputs!$B$6,ROUND(S165*Inputs!C15/12,2),0))</f>
        <v>0</v>
      </c>
      <c r="U165" s="3">
        <f>IF(Inputs!$B$27&lt;&gt;"Ready","PENDING INPUTS",IF(AND(A165&lt;=Inputs!$B$6,S165&gt;0),Inputs!G15,0))</f>
        <v>0</v>
      </c>
      <c r="V165" s="3">
        <f>IF(Inputs!$B$27&lt;&gt;"Ready","PENDING INPUTS",IF(A165&gt;Inputs!$B$6,0,MIN((S165+T165+U165),IF(Inputs!H15=1,Inputs!D15,MAX(Inputs!F15,ROUND(S165*Inputs!E15+T165+U165,2))))))</f>
        <v>0</v>
      </c>
      <c r="W165">
        <f>IF(Inputs!$B$27&lt;&gt;"Ready","PENDING INPUTS",IF(S165&lt;=0,99,1+IF(AND(K165&gt;0,OR(K165&lt;S165,AND(K165=S165,0&lt;1))),1,0)+IF(AND(AA165&gt;0,OR(AA165&lt;S165,AND(AA165=S165,2&lt;1))),1,0)+IF(AND(AI165&gt;0,OR(AI165&lt;S165,AND(AI165=S165,3&lt;1))),1,0)+IF(AND(AQ165&gt;0,OR(AQ165&lt;S165,AND(AQ165=S165,4&lt;1))),1,0)+IF(AND(AY165&gt;0,OR(AY165&lt;S165,AND(AY165=S165,5&lt;1))),1,0)+IF(AND(BG165&gt;0,OR(BG165&lt;S165,AND(BG165=S165,6&lt;1))),1,0)+IF(AND(BO165&gt;0,OR(BO165&lt;S165,AND(BO165=S165,7&lt;1))),1,0)+IF(AND(BW165&gt;0,OR(BW165&lt;S165,AND(BW165=S165,8&lt;1))),1,0)+IF(AND(CE165&gt;0,OR(CE165&lt;S165,AND(CE165=S165,9&lt;1))),1,0)))</f>
        <v>99</v>
      </c>
      <c r="X165" s="3">
        <f>IF(Inputs!$B$27&lt;&gt;"Ready","PENDING INPUTS",IF(A165&gt;Inputs!$B$6,0,MIN(MAX(0,(S165+T165+U165)-V165),MAX(0,C165-D165-(IF(O165&lt;W165,K165+L165+M165-N165,0)+IF(W165&lt;W165,S165+T165+U165-V165,0)+IF(AE165&lt;W165,AA165+AB165+AC165-AD165,0)+IF(AM165&lt;W165,AI165+AJ165+AK165-AL165,0)+IF(AU165&lt;W165,AQ165+AR165+AS165-AT165,0)+IF(BC165&lt;W165,AY165+AZ165+BA165-BB165,0)+IF(BK165&lt;W165,BG165+BH165+BI165-BJ165,0)+IF(BS165&lt;W165,BO165+BP165+BQ165-BR165,0)+IF(CA165&lt;W165,BW165+BX165+BY165-BZ165,0)+IF(CI165&lt;W165,CE165+CF165+CG165-CH165,0))))))</f>
        <v>0</v>
      </c>
      <c r="Y165" s="3">
        <f>IF(Inputs!$B$27&lt;&gt;"Ready","PENDING INPUTS",MIN((S165+T165+U165),IF(D165&gt;C165,IF(D165=0,0,V165*C165/D165),V165+X165)))</f>
        <v>0</v>
      </c>
      <c r="Z165" s="3">
        <f>IF(Inputs!$B$27&lt;&gt;"Ready","PENDING INPUTS",MAX(0,(S165+T165+U165)-Y165))</f>
        <v>0</v>
      </c>
      <c r="AA165" s="3">
        <f>IF(Inputs!$B$27&lt;&gt;"Ready","PENDING INPUTS",AH164)</f>
        <v>0</v>
      </c>
      <c r="AB165" s="3">
        <f>IF(Inputs!$B$27&lt;&gt;"Ready","PENDING INPUTS",IF(A165&lt;=Inputs!$B$6,ROUND(AA165*Inputs!C16/12,2),0))</f>
        <v>0</v>
      </c>
      <c r="AC165" s="3">
        <f>IF(Inputs!$B$27&lt;&gt;"Ready","PENDING INPUTS",IF(AND(A165&lt;=Inputs!$B$6,AA165&gt;0),Inputs!G16,0))</f>
        <v>0</v>
      </c>
      <c r="AD165" s="3">
        <f>IF(Inputs!$B$27&lt;&gt;"Ready","PENDING INPUTS",IF(A165&gt;Inputs!$B$6,0,MIN((AA165+AB165+AC165),IF(Inputs!H16=1,Inputs!D16,MAX(Inputs!F16,ROUND(AA165*Inputs!E16+AB165+AC165,2))))))</f>
        <v>0</v>
      </c>
      <c r="AE165">
        <f>IF(Inputs!$B$27&lt;&gt;"Ready","PENDING INPUTS",IF(AA165&lt;=0,99,1+IF(AND(K165&gt;0,OR(K165&lt;AA165,AND(K165=AA165,0&lt;2))),1,0)+IF(AND(S165&gt;0,OR(S165&lt;AA165,AND(S165=AA165,1&lt;2))),1,0)+IF(AND(AI165&gt;0,OR(AI165&lt;AA165,AND(AI165=AA165,3&lt;2))),1,0)+IF(AND(AQ165&gt;0,OR(AQ165&lt;AA165,AND(AQ165=AA165,4&lt;2))),1,0)+IF(AND(AY165&gt;0,OR(AY165&lt;AA165,AND(AY165=AA165,5&lt;2))),1,0)+IF(AND(BG165&gt;0,OR(BG165&lt;AA165,AND(BG165=AA165,6&lt;2))),1,0)+IF(AND(BO165&gt;0,OR(BO165&lt;AA165,AND(BO165=AA165,7&lt;2))),1,0)+IF(AND(BW165&gt;0,OR(BW165&lt;AA165,AND(BW165=AA165,8&lt;2))),1,0)+IF(AND(CE165&gt;0,OR(CE165&lt;AA165,AND(CE165=AA165,9&lt;2))),1,0)))</f>
        <v>99</v>
      </c>
      <c r="AF165" s="3">
        <f>IF(Inputs!$B$27&lt;&gt;"Ready","PENDING INPUTS",IF(A165&gt;Inputs!$B$6,0,MIN(MAX(0,(AA165+AB165+AC165)-AD165),MAX(0,C165-D165-(IF(O165&lt;AE165,K165+L165+M165-N165,0)+IF(W165&lt;AE165,S165+T165+U165-V165,0)+IF(AE165&lt;AE165,AA165+AB165+AC165-AD165,0)+IF(AM165&lt;AE165,AI165+AJ165+AK165-AL165,0)+IF(AU165&lt;AE165,AQ165+AR165+AS165-AT165,0)+IF(BC165&lt;AE165,AY165+AZ165+BA165-BB165,0)+IF(BK165&lt;AE165,BG165+BH165+BI165-BJ165,0)+IF(BS165&lt;AE165,BO165+BP165+BQ165-BR165,0)+IF(CA165&lt;AE165,BW165+BX165+BY165-BZ165,0)+IF(CI165&lt;AE165,CE165+CF165+CG165-CH165,0))))))</f>
        <v>0</v>
      </c>
      <c r="AG165" s="3">
        <f>IF(Inputs!$B$27&lt;&gt;"Ready","PENDING INPUTS",MIN((AA165+AB165+AC165),IF(D165&gt;C165,IF(D165=0,0,AD165*C165/D165),AD165+AF165)))</f>
        <v>0</v>
      </c>
      <c r="AH165" s="3">
        <f>IF(Inputs!$B$27&lt;&gt;"Ready","PENDING INPUTS",MAX(0,(AA165+AB165+AC165)-AG165))</f>
        <v>0</v>
      </c>
      <c r="AI165" s="3">
        <f>IF(Inputs!$B$27&lt;&gt;"Ready","PENDING INPUTS",AP164)</f>
        <v>0</v>
      </c>
      <c r="AJ165" s="3">
        <f>IF(Inputs!$B$27&lt;&gt;"Ready","PENDING INPUTS",IF(A165&lt;=Inputs!$B$6,ROUND(AI165*Inputs!C17/12,2),0))</f>
        <v>0</v>
      </c>
      <c r="AK165" s="3">
        <f>IF(Inputs!$B$27&lt;&gt;"Ready","PENDING INPUTS",IF(AND(A165&lt;=Inputs!$B$6,AI165&gt;0),Inputs!G17,0))</f>
        <v>0</v>
      </c>
      <c r="AL165" s="3">
        <f>IF(Inputs!$B$27&lt;&gt;"Ready","PENDING INPUTS",IF(A165&gt;Inputs!$B$6,0,MIN((AI165+AJ165+AK165),IF(Inputs!H17=1,Inputs!D17,MAX(Inputs!F17,ROUND(AI165*Inputs!E17+AJ165+AK165,2))))))</f>
        <v>0</v>
      </c>
      <c r="AM165">
        <f>IF(Inputs!$B$27&lt;&gt;"Ready","PENDING INPUTS",IF(AI165&lt;=0,99,1+IF(AND(K165&gt;0,OR(K165&lt;AI165,AND(K165=AI165,0&lt;3))),1,0)+IF(AND(S165&gt;0,OR(S165&lt;AI165,AND(S165=AI165,1&lt;3))),1,0)+IF(AND(AA165&gt;0,OR(AA165&lt;AI165,AND(AA165=AI165,2&lt;3))),1,0)+IF(AND(AQ165&gt;0,OR(AQ165&lt;AI165,AND(AQ165=AI165,4&lt;3))),1,0)+IF(AND(AY165&gt;0,OR(AY165&lt;AI165,AND(AY165=AI165,5&lt;3))),1,0)+IF(AND(BG165&gt;0,OR(BG165&lt;AI165,AND(BG165=AI165,6&lt;3))),1,0)+IF(AND(BO165&gt;0,OR(BO165&lt;AI165,AND(BO165=AI165,7&lt;3))),1,0)+IF(AND(BW165&gt;0,OR(BW165&lt;AI165,AND(BW165=AI165,8&lt;3))),1,0)+IF(AND(CE165&gt;0,OR(CE165&lt;AI165,AND(CE165=AI165,9&lt;3))),1,0)))</f>
        <v>99</v>
      </c>
      <c r="AN165" s="3">
        <f>IF(Inputs!$B$27&lt;&gt;"Ready","PENDING INPUTS",IF(A165&gt;Inputs!$B$6,0,MIN(MAX(0,(AI165+AJ165+AK165)-AL165),MAX(0,C165-D165-(IF(O165&lt;AM165,K165+L165+M165-N165,0)+IF(W165&lt;AM165,S165+T165+U165-V165,0)+IF(AE165&lt;AM165,AA165+AB165+AC165-AD165,0)+IF(AM165&lt;AM165,AI165+AJ165+AK165-AL165,0)+IF(AU165&lt;AM165,AQ165+AR165+AS165-AT165,0)+IF(BC165&lt;AM165,AY165+AZ165+BA165-BB165,0)+IF(BK165&lt;AM165,BG165+BH165+BI165-BJ165,0)+IF(BS165&lt;AM165,BO165+BP165+BQ165-BR165,0)+IF(CA165&lt;AM165,BW165+BX165+BY165-BZ165,0)+IF(CI165&lt;AM165,CE165+CF165+CG165-CH165,0))))))</f>
        <v>0</v>
      </c>
      <c r="AO165" s="3">
        <f>IF(Inputs!$B$27&lt;&gt;"Ready","PENDING INPUTS",MIN((AI165+AJ165+AK165),IF(D165&gt;C165,IF(D165=0,0,AL165*C165/D165),AL165+AN165)))</f>
        <v>0</v>
      </c>
      <c r="AP165" s="3">
        <f>IF(Inputs!$B$27&lt;&gt;"Ready","PENDING INPUTS",MAX(0,(AI165+AJ165+AK165)-AO165))</f>
        <v>0</v>
      </c>
      <c r="AQ165" s="3">
        <f>IF(Inputs!$B$27&lt;&gt;"Ready","PENDING INPUTS",AX164)</f>
        <v>0</v>
      </c>
      <c r="AR165" s="3">
        <f>IF(Inputs!$B$27&lt;&gt;"Ready","PENDING INPUTS",IF(A165&lt;=Inputs!$B$6,ROUND(AQ165*Inputs!C18/12,2),0))</f>
        <v>0</v>
      </c>
      <c r="AS165" s="3">
        <f>IF(Inputs!$B$27&lt;&gt;"Ready","PENDING INPUTS",IF(AND(A165&lt;=Inputs!$B$6,AQ165&gt;0),Inputs!G18,0))</f>
        <v>0</v>
      </c>
      <c r="AT165" s="3">
        <f>IF(Inputs!$B$27&lt;&gt;"Ready","PENDING INPUTS",IF(A165&gt;Inputs!$B$6,0,MIN((AQ165+AR165+AS165),IF(Inputs!H18=1,Inputs!D18,MAX(Inputs!F18,ROUND(AQ165*Inputs!E18+AR165+AS165,2))))))</f>
        <v>0</v>
      </c>
      <c r="AU165">
        <f>IF(Inputs!$B$27&lt;&gt;"Ready","PENDING INPUTS",IF(AQ165&lt;=0,99,1+IF(AND(K165&gt;0,OR(K165&lt;AQ165,AND(K165=AQ165,0&lt;4))),1,0)+IF(AND(S165&gt;0,OR(S165&lt;AQ165,AND(S165=AQ165,1&lt;4))),1,0)+IF(AND(AA165&gt;0,OR(AA165&lt;AQ165,AND(AA165=AQ165,2&lt;4))),1,0)+IF(AND(AI165&gt;0,OR(AI165&lt;AQ165,AND(AI165=AQ165,3&lt;4))),1,0)+IF(AND(AY165&gt;0,OR(AY165&lt;AQ165,AND(AY165=AQ165,5&lt;4))),1,0)+IF(AND(BG165&gt;0,OR(BG165&lt;AQ165,AND(BG165=AQ165,6&lt;4))),1,0)+IF(AND(BO165&gt;0,OR(BO165&lt;AQ165,AND(BO165=AQ165,7&lt;4))),1,0)+IF(AND(BW165&gt;0,OR(BW165&lt;AQ165,AND(BW165=AQ165,8&lt;4))),1,0)+IF(AND(CE165&gt;0,OR(CE165&lt;AQ165,AND(CE165=AQ165,9&lt;4))),1,0)))</f>
        <v>99</v>
      </c>
      <c r="AV165" s="3">
        <f>IF(Inputs!$B$27&lt;&gt;"Ready","PENDING INPUTS",IF(A165&gt;Inputs!$B$6,0,MIN(MAX(0,(AQ165+AR165+AS165)-AT165),MAX(0,C165-D165-(IF(O165&lt;AU165,K165+L165+M165-N165,0)+IF(W165&lt;AU165,S165+T165+U165-V165,0)+IF(AE165&lt;AU165,AA165+AB165+AC165-AD165,0)+IF(AM165&lt;AU165,AI165+AJ165+AK165-AL165,0)+IF(AU165&lt;AU165,AQ165+AR165+AS165-AT165,0)+IF(BC165&lt;AU165,AY165+AZ165+BA165-BB165,0)+IF(BK165&lt;AU165,BG165+BH165+BI165-BJ165,0)+IF(BS165&lt;AU165,BO165+BP165+BQ165-BR165,0)+IF(CA165&lt;AU165,BW165+BX165+BY165-BZ165,0)+IF(CI165&lt;AU165,CE165+CF165+CG165-CH165,0))))))</f>
        <v>0</v>
      </c>
      <c r="AW165" s="3">
        <f>IF(Inputs!$B$27&lt;&gt;"Ready","PENDING INPUTS",MIN((AQ165+AR165+AS165),IF(D165&gt;C165,IF(D165=0,0,AT165*C165/D165),AT165+AV165)))</f>
        <v>0</v>
      </c>
      <c r="AX165" s="3">
        <f>IF(Inputs!$B$27&lt;&gt;"Ready","PENDING INPUTS",MAX(0,(AQ165+AR165+AS165)-AW165))</f>
        <v>0</v>
      </c>
      <c r="AY165" s="3">
        <f>IF(Inputs!$B$27&lt;&gt;"Ready","PENDING INPUTS",BF164)</f>
        <v>0</v>
      </c>
      <c r="AZ165" s="3">
        <f>IF(Inputs!$B$27&lt;&gt;"Ready","PENDING INPUTS",IF(A165&lt;=Inputs!$B$6,ROUND(AY165*Inputs!C19/12,2),0))</f>
        <v>0</v>
      </c>
      <c r="BA165" s="3">
        <f>IF(Inputs!$B$27&lt;&gt;"Ready","PENDING INPUTS",IF(AND(A165&lt;=Inputs!$B$6,AY165&gt;0),Inputs!G19,0))</f>
        <v>0</v>
      </c>
      <c r="BB165" s="3">
        <f>IF(Inputs!$B$27&lt;&gt;"Ready","PENDING INPUTS",IF(A165&gt;Inputs!$B$6,0,MIN((AY165+AZ165+BA165),IF(Inputs!H19=1,Inputs!D19,MAX(Inputs!F19,ROUND(AY165*Inputs!E19+AZ165+BA165,2))))))</f>
        <v>0</v>
      </c>
      <c r="BC165">
        <f>IF(Inputs!$B$27&lt;&gt;"Ready","PENDING INPUTS",IF(AY165&lt;=0,99,1+IF(AND(K165&gt;0,OR(K165&lt;AY165,AND(K165=AY165,0&lt;5))),1,0)+IF(AND(S165&gt;0,OR(S165&lt;AY165,AND(S165=AY165,1&lt;5))),1,0)+IF(AND(AA165&gt;0,OR(AA165&lt;AY165,AND(AA165=AY165,2&lt;5))),1,0)+IF(AND(AI165&gt;0,OR(AI165&lt;AY165,AND(AI165=AY165,3&lt;5))),1,0)+IF(AND(AQ165&gt;0,OR(AQ165&lt;AY165,AND(AQ165=AY165,4&lt;5))),1,0)+IF(AND(BG165&gt;0,OR(BG165&lt;AY165,AND(BG165=AY165,6&lt;5))),1,0)+IF(AND(BO165&gt;0,OR(BO165&lt;AY165,AND(BO165=AY165,7&lt;5))),1,0)+IF(AND(BW165&gt;0,OR(BW165&lt;AY165,AND(BW165=AY165,8&lt;5))),1,0)+IF(AND(CE165&gt;0,OR(CE165&lt;AY165,AND(CE165=AY165,9&lt;5))),1,0)))</f>
        <v>99</v>
      </c>
      <c r="BD165" s="3">
        <f>IF(Inputs!$B$27&lt;&gt;"Ready","PENDING INPUTS",IF(A165&gt;Inputs!$B$6,0,MIN(MAX(0,(AY165+AZ165+BA165)-BB165),MAX(0,C165-D165-(IF(O165&lt;BC165,K165+L165+M165-N165,0)+IF(W165&lt;BC165,S165+T165+U165-V165,0)+IF(AE165&lt;BC165,AA165+AB165+AC165-AD165,0)+IF(AM165&lt;BC165,AI165+AJ165+AK165-AL165,0)+IF(AU165&lt;BC165,AQ165+AR165+AS165-AT165,0)+IF(BC165&lt;BC165,AY165+AZ165+BA165-BB165,0)+IF(BK165&lt;BC165,BG165+BH165+BI165-BJ165,0)+IF(BS165&lt;BC165,BO165+BP165+BQ165-BR165,0)+IF(CA165&lt;BC165,BW165+BX165+BY165-BZ165,0)+IF(CI165&lt;BC165,CE165+CF165+CG165-CH165,0))))))</f>
        <v>0</v>
      </c>
      <c r="BE165" s="3">
        <f>IF(Inputs!$B$27&lt;&gt;"Ready","PENDING INPUTS",MIN((AY165+AZ165+BA165),IF(D165&gt;C165,IF(D165=0,0,BB165*C165/D165),BB165+BD165)))</f>
        <v>0</v>
      </c>
      <c r="BF165" s="3">
        <f>IF(Inputs!$B$27&lt;&gt;"Ready","PENDING INPUTS",MAX(0,(AY165+AZ165+BA165)-BE165))</f>
        <v>0</v>
      </c>
      <c r="BG165" s="3">
        <f>IF(Inputs!$B$27&lt;&gt;"Ready","PENDING INPUTS",BN164)</f>
        <v>0</v>
      </c>
      <c r="BH165" s="3">
        <f>IF(Inputs!$B$27&lt;&gt;"Ready","PENDING INPUTS",IF(A165&lt;=Inputs!$B$6,ROUND(BG165*Inputs!C20/12,2),0))</f>
        <v>0</v>
      </c>
      <c r="BI165" s="3">
        <f>IF(Inputs!$B$27&lt;&gt;"Ready","PENDING INPUTS",IF(AND(A165&lt;=Inputs!$B$6,BG165&gt;0),Inputs!G20,0))</f>
        <v>0</v>
      </c>
      <c r="BJ165" s="3">
        <f>IF(Inputs!$B$27&lt;&gt;"Ready","PENDING INPUTS",IF(A165&gt;Inputs!$B$6,0,MIN((BG165+BH165+BI165),IF(Inputs!H20=1,Inputs!D20,MAX(Inputs!F20,ROUND(BG165*Inputs!E20+BH165+BI165,2))))))</f>
        <v>0</v>
      </c>
      <c r="BK165">
        <f>IF(Inputs!$B$27&lt;&gt;"Ready","PENDING INPUTS",IF(BG165&lt;=0,99,1+IF(AND(K165&gt;0,OR(K165&lt;BG165,AND(K165=BG165,0&lt;6))),1,0)+IF(AND(S165&gt;0,OR(S165&lt;BG165,AND(S165=BG165,1&lt;6))),1,0)+IF(AND(AA165&gt;0,OR(AA165&lt;BG165,AND(AA165=BG165,2&lt;6))),1,0)+IF(AND(AI165&gt;0,OR(AI165&lt;BG165,AND(AI165=BG165,3&lt;6))),1,0)+IF(AND(AQ165&gt;0,OR(AQ165&lt;BG165,AND(AQ165=BG165,4&lt;6))),1,0)+IF(AND(AY165&gt;0,OR(AY165&lt;BG165,AND(AY165=BG165,5&lt;6))),1,0)+IF(AND(BO165&gt;0,OR(BO165&lt;BG165,AND(BO165=BG165,7&lt;6))),1,0)+IF(AND(BW165&gt;0,OR(BW165&lt;BG165,AND(BW165=BG165,8&lt;6))),1,0)+IF(AND(CE165&gt;0,OR(CE165&lt;BG165,AND(CE165=BG165,9&lt;6))),1,0)))</f>
        <v>99</v>
      </c>
      <c r="BL165" s="3">
        <f>IF(Inputs!$B$27&lt;&gt;"Ready","PENDING INPUTS",IF(A165&gt;Inputs!$B$6,0,MIN(MAX(0,(BG165+BH165+BI165)-BJ165),MAX(0,C165-D165-(IF(O165&lt;BK165,K165+L165+M165-N165,0)+IF(W165&lt;BK165,S165+T165+U165-V165,0)+IF(AE165&lt;BK165,AA165+AB165+AC165-AD165,0)+IF(AM165&lt;BK165,AI165+AJ165+AK165-AL165,0)+IF(AU165&lt;BK165,AQ165+AR165+AS165-AT165,0)+IF(BC165&lt;BK165,AY165+AZ165+BA165-BB165,0)+IF(BK165&lt;BK165,BG165+BH165+BI165-BJ165,0)+IF(BS165&lt;BK165,BO165+BP165+BQ165-BR165,0)+IF(CA165&lt;BK165,BW165+BX165+BY165-BZ165,0)+IF(CI165&lt;BK165,CE165+CF165+CG165-CH165,0))))))</f>
        <v>0</v>
      </c>
      <c r="BM165" s="3">
        <f>IF(Inputs!$B$27&lt;&gt;"Ready","PENDING INPUTS",MIN((BG165+BH165+BI165),IF(D165&gt;C165,IF(D165=0,0,BJ165*C165/D165),BJ165+BL165)))</f>
        <v>0</v>
      </c>
      <c r="BN165" s="3">
        <f>IF(Inputs!$B$27&lt;&gt;"Ready","PENDING INPUTS",MAX(0,(BG165+BH165+BI165)-BM165))</f>
        <v>0</v>
      </c>
      <c r="BO165" s="3">
        <f>IF(Inputs!$B$27&lt;&gt;"Ready","PENDING INPUTS",BV164)</f>
        <v>0</v>
      </c>
      <c r="BP165" s="3">
        <f>IF(Inputs!$B$27&lt;&gt;"Ready","PENDING INPUTS",IF(A165&lt;=Inputs!$B$6,ROUND(BO165*Inputs!C21/12,2),0))</f>
        <v>0</v>
      </c>
      <c r="BQ165" s="3">
        <f>IF(Inputs!$B$27&lt;&gt;"Ready","PENDING INPUTS",IF(AND(A165&lt;=Inputs!$B$6,BO165&gt;0),Inputs!G21,0))</f>
        <v>0</v>
      </c>
      <c r="BR165" s="3">
        <f>IF(Inputs!$B$27&lt;&gt;"Ready","PENDING INPUTS",IF(A165&gt;Inputs!$B$6,0,MIN((BO165+BP165+BQ165),IF(Inputs!H21=1,Inputs!D21,MAX(Inputs!F21,ROUND(BO165*Inputs!E21+BP165+BQ165,2))))))</f>
        <v>0</v>
      </c>
      <c r="BS165">
        <f>IF(Inputs!$B$27&lt;&gt;"Ready","PENDING INPUTS",IF(BO165&lt;=0,99,1+IF(AND(K165&gt;0,OR(K165&lt;BO165,AND(K165=BO165,0&lt;7))),1,0)+IF(AND(S165&gt;0,OR(S165&lt;BO165,AND(S165=BO165,1&lt;7))),1,0)+IF(AND(AA165&gt;0,OR(AA165&lt;BO165,AND(AA165=BO165,2&lt;7))),1,0)+IF(AND(AI165&gt;0,OR(AI165&lt;BO165,AND(AI165=BO165,3&lt;7))),1,0)+IF(AND(AQ165&gt;0,OR(AQ165&lt;BO165,AND(AQ165=BO165,4&lt;7))),1,0)+IF(AND(AY165&gt;0,OR(AY165&lt;BO165,AND(AY165=BO165,5&lt;7))),1,0)+IF(AND(BG165&gt;0,OR(BG165&lt;BO165,AND(BG165=BO165,6&lt;7))),1,0)+IF(AND(BW165&gt;0,OR(BW165&lt;BO165,AND(BW165=BO165,8&lt;7))),1,0)+IF(AND(CE165&gt;0,OR(CE165&lt;BO165,AND(CE165=BO165,9&lt;7))),1,0)))</f>
        <v>99</v>
      </c>
      <c r="BT165" s="3">
        <f>IF(Inputs!$B$27&lt;&gt;"Ready","PENDING INPUTS",IF(A165&gt;Inputs!$B$6,0,MIN(MAX(0,(BO165+BP165+BQ165)-BR165),MAX(0,C165-D165-(IF(O165&lt;BS165,K165+L165+M165-N165,0)+IF(W165&lt;BS165,S165+T165+U165-V165,0)+IF(AE165&lt;BS165,AA165+AB165+AC165-AD165,0)+IF(AM165&lt;BS165,AI165+AJ165+AK165-AL165,0)+IF(AU165&lt;BS165,AQ165+AR165+AS165-AT165,0)+IF(BC165&lt;BS165,AY165+AZ165+BA165-BB165,0)+IF(BK165&lt;BS165,BG165+BH165+BI165-BJ165,0)+IF(BS165&lt;BS165,BO165+BP165+BQ165-BR165,0)+IF(CA165&lt;BS165,BW165+BX165+BY165-BZ165,0)+IF(CI165&lt;BS165,CE165+CF165+CG165-CH165,0))))))</f>
        <v>0</v>
      </c>
      <c r="BU165" s="3">
        <f>IF(Inputs!$B$27&lt;&gt;"Ready","PENDING INPUTS",MIN((BO165+BP165+BQ165),IF(D165&gt;C165,IF(D165=0,0,BR165*C165/D165),BR165+BT165)))</f>
        <v>0</v>
      </c>
      <c r="BV165" s="3">
        <f>IF(Inputs!$B$27&lt;&gt;"Ready","PENDING INPUTS",MAX(0,(BO165+BP165+BQ165)-BU165))</f>
        <v>0</v>
      </c>
      <c r="BW165" s="3">
        <f>IF(Inputs!$B$27&lt;&gt;"Ready","PENDING INPUTS",CD164)</f>
        <v>0</v>
      </c>
      <c r="BX165" s="3">
        <f>IF(Inputs!$B$27&lt;&gt;"Ready","PENDING INPUTS",IF(A165&lt;=Inputs!$B$6,ROUND(BW165*Inputs!C22/12,2),0))</f>
        <v>0</v>
      </c>
      <c r="BY165" s="3">
        <f>IF(Inputs!$B$27&lt;&gt;"Ready","PENDING INPUTS",IF(AND(A165&lt;=Inputs!$B$6,BW165&gt;0),Inputs!G22,0))</f>
        <v>0</v>
      </c>
      <c r="BZ165" s="3">
        <f>IF(Inputs!$B$27&lt;&gt;"Ready","PENDING INPUTS",IF(A165&gt;Inputs!$B$6,0,MIN((BW165+BX165+BY165),IF(Inputs!H22=1,Inputs!D22,MAX(Inputs!F22,ROUND(BW165*Inputs!E22+BX165+BY165,2))))))</f>
        <v>0</v>
      </c>
      <c r="CA165">
        <f>IF(Inputs!$B$27&lt;&gt;"Ready","PENDING INPUTS",IF(BW165&lt;=0,99,1+IF(AND(K165&gt;0,OR(K165&lt;BW165,AND(K165=BW165,0&lt;8))),1,0)+IF(AND(S165&gt;0,OR(S165&lt;BW165,AND(S165=BW165,1&lt;8))),1,0)+IF(AND(AA165&gt;0,OR(AA165&lt;BW165,AND(AA165=BW165,2&lt;8))),1,0)+IF(AND(AI165&gt;0,OR(AI165&lt;BW165,AND(AI165=BW165,3&lt;8))),1,0)+IF(AND(AQ165&gt;0,OR(AQ165&lt;BW165,AND(AQ165=BW165,4&lt;8))),1,0)+IF(AND(AY165&gt;0,OR(AY165&lt;BW165,AND(AY165=BW165,5&lt;8))),1,0)+IF(AND(BG165&gt;0,OR(BG165&lt;BW165,AND(BG165=BW165,6&lt;8))),1,0)+IF(AND(BO165&gt;0,OR(BO165&lt;BW165,AND(BO165=BW165,7&lt;8))),1,0)+IF(AND(CE165&gt;0,OR(CE165&lt;BW165,AND(CE165=BW165,9&lt;8))),1,0)))</f>
        <v>99</v>
      </c>
      <c r="CB165" s="3">
        <f>IF(Inputs!$B$27&lt;&gt;"Ready","PENDING INPUTS",IF(A165&gt;Inputs!$B$6,0,MIN(MAX(0,(BW165+BX165+BY165)-BZ165),MAX(0,C165-D165-(IF(O165&lt;CA165,K165+L165+M165-N165,0)+IF(W165&lt;CA165,S165+T165+U165-V165,0)+IF(AE165&lt;CA165,AA165+AB165+AC165-AD165,0)+IF(AM165&lt;CA165,AI165+AJ165+AK165-AL165,0)+IF(AU165&lt;CA165,AQ165+AR165+AS165-AT165,0)+IF(BC165&lt;CA165,AY165+AZ165+BA165-BB165,0)+IF(BK165&lt;CA165,BG165+BH165+BI165-BJ165,0)+IF(BS165&lt;CA165,BO165+BP165+BQ165-BR165,0)+IF(CA165&lt;CA165,BW165+BX165+BY165-BZ165,0)+IF(CI165&lt;CA165,CE165+CF165+CG165-CH165,0))))))</f>
        <v>0</v>
      </c>
      <c r="CC165" s="3">
        <f>IF(Inputs!$B$27&lt;&gt;"Ready","PENDING INPUTS",MIN((BW165+BX165+BY165),IF(D165&gt;C165,IF(D165=0,0,BZ165*C165/D165),BZ165+CB165)))</f>
        <v>0</v>
      </c>
      <c r="CD165" s="3">
        <f>IF(Inputs!$B$27&lt;&gt;"Ready","PENDING INPUTS",MAX(0,(BW165+BX165+BY165)-CC165))</f>
        <v>0</v>
      </c>
      <c r="CE165" s="3">
        <f>IF(Inputs!$B$27&lt;&gt;"Ready","PENDING INPUTS",CL164)</f>
        <v>0</v>
      </c>
      <c r="CF165" s="3">
        <f>IF(Inputs!$B$27&lt;&gt;"Ready","PENDING INPUTS",IF(A165&lt;=Inputs!$B$6,ROUND(CE165*Inputs!C23/12,2),0))</f>
        <v>0</v>
      </c>
      <c r="CG165" s="3">
        <f>IF(Inputs!$B$27&lt;&gt;"Ready","PENDING INPUTS",IF(AND(A165&lt;=Inputs!$B$6,CE165&gt;0),Inputs!G23,0))</f>
        <v>0</v>
      </c>
      <c r="CH165" s="3">
        <f>IF(Inputs!$B$27&lt;&gt;"Ready","PENDING INPUTS",IF(A165&gt;Inputs!$B$6,0,MIN((CE165+CF165+CG165),IF(Inputs!H23=1,Inputs!D23,MAX(Inputs!F23,ROUND(CE165*Inputs!E23+CF165+CG165,2))))))</f>
        <v>0</v>
      </c>
      <c r="CI165">
        <f>IF(Inputs!$B$27&lt;&gt;"Ready","PENDING INPUTS",IF(CE165&lt;=0,99,1+IF(AND(K165&gt;0,OR(K165&lt;CE165,AND(K165=CE165,0&lt;9))),1,0)+IF(AND(S165&gt;0,OR(S165&lt;CE165,AND(S165=CE165,1&lt;9))),1,0)+IF(AND(AA165&gt;0,OR(AA165&lt;CE165,AND(AA165=CE165,2&lt;9))),1,0)+IF(AND(AI165&gt;0,OR(AI165&lt;CE165,AND(AI165=CE165,3&lt;9))),1,0)+IF(AND(AQ165&gt;0,OR(AQ165&lt;CE165,AND(AQ165=CE165,4&lt;9))),1,0)+IF(AND(AY165&gt;0,OR(AY165&lt;CE165,AND(AY165=CE165,5&lt;9))),1,0)+IF(AND(BG165&gt;0,OR(BG165&lt;CE165,AND(BG165=CE165,6&lt;9))),1,0)+IF(AND(BO165&gt;0,OR(BO165&lt;CE165,AND(BO165=CE165,7&lt;9))),1,0)+IF(AND(BW165&gt;0,OR(BW165&lt;CE165,AND(BW165=CE165,8&lt;9))),1,0)))</f>
        <v>99</v>
      </c>
      <c r="CJ165" s="3">
        <f>IF(Inputs!$B$27&lt;&gt;"Ready","PENDING INPUTS",IF(A165&gt;Inputs!$B$6,0,MIN(MAX(0,(CE165+CF165+CG165)-CH165),MAX(0,C165-D165-(IF(O165&lt;CI165,K165+L165+M165-N165,0)+IF(W165&lt;CI165,S165+T165+U165-V165,0)+IF(AE165&lt;CI165,AA165+AB165+AC165-AD165,0)+IF(AM165&lt;CI165,AI165+AJ165+AK165-AL165,0)+IF(AU165&lt;CI165,AQ165+AR165+AS165-AT165,0)+IF(BC165&lt;CI165,AY165+AZ165+BA165-BB165,0)+IF(BK165&lt;CI165,BG165+BH165+BI165-BJ165,0)+IF(BS165&lt;CI165,BO165+BP165+BQ165-BR165,0)+IF(CA165&lt;CI165,BW165+BX165+BY165-BZ165,0)+IF(CI165&lt;CI165,CE165+CF165+CG165-CH165,0))))))</f>
        <v>0</v>
      </c>
      <c r="CK165" s="3">
        <f>IF(Inputs!$B$27&lt;&gt;"Ready","PENDING INPUTS",MIN((CE165+CF165+CG165),IF(D165&gt;C165,IF(D165=0,0,CH165*C165/D165),CH165+CJ165)))</f>
        <v>0</v>
      </c>
      <c r="CL165" s="3">
        <f>IF(Inputs!$B$27&lt;&gt;"Ready","PENDING INPUTS",MAX(0,(CE165+CF165+CG165)-CK165))</f>
        <v>0</v>
      </c>
    </row>
    <row r="166" spans="1:90" ht="27.95" customHeight="1" x14ac:dyDescent="0.25">
      <c r="A166">
        <v>162</v>
      </c>
      <c r="B166" s="13">
        <f>IF(Inputs!$B$27&lt;&gt;"Ready","PENDING INPUTS",EDATE(Inputs!$B$5,A166-1))</f>
        <v>51196</v>
      </c>
      <c r="C166" s="3">
        <f>IF(Inputs!$B$27&lt;&gt;"Ready","PENDING INPUTS",IF(A166&lt;=Inputs!$B$6,MAX(0,Inputs!$B$4+IF(A166=Inputs!$B$7,Inputs!$B$8,0)+IF(A166=Inputs!$B$9,Inputs!$B$10,0)),0))</f>
        <v>0</v>
      </c>
      <c r="D166" s="3">
        <f>IF(Inputs!$B$27&lt;&gt;"Ready","PENDING INPUTS",SUM(N166,V166,AD166,AL166,AT166,BB166,BJ166,BR166,BZ166,CH166))</f>
        <v>0</v>
      </c>
      <c r="E166" s="3">
        <f>IF(Inputs!$B$27&lt;&gt;"Ready","PENDING INPUTS",MAX(0,D166-C166))</f>
        <v>0</v>
      </c>
      <c r="F166" s="3">
        <f>IF(Inputs!$B$27&lt;&gt;"Ready","PENDING INPUTS",SUM(Q166,Y166,AG166,AO166,AW166,BE166,BM166,BU166,CC166,CK166))</f>
        <v>0</v>
      </c>
      <c r="G166" s="3">
        <f>IF(Inputs!$B$27&lt;&gt;"Ready","PENDING INPUTS",SUM(L166,T166,AB166,AJ166,AR166,AZ166,BH166,BP166,BX166,CF166))</f>
        <v>0</v>
      </c>
      <c r="H166" s="3">
        <f>IF(Inputs!$B$27&lt;&gt;"Ready","PENDING INPUTS",SUM(M166,U166,AC166,AK166,AS166,BA166,BI166,BQ166,BY166,CG166))</f>
        <v>0</v>
      </c>
      <c r="I166" s="3">
        <f>IF(Inputs!$B$27&lt;&gt;"Ready","PENDING INPUTS",SUM(R166,Z166,AH166,AP166,AX166,BF166,BN166,BV166,CD166,CL166))</f>
        <v>0</v>
      </c>
      <c r="J166" t="str">
        <f>IF(Inputs!$B$27&lt;&gt;"Ready","PENDING INPUTS",IF(A166&gt;Inputs!$B$6,"Beyond horizon",IF(E166&gt;0.005,"MINIMUM SHORTFALL",IF(I166&lt;0.005,"Paid off","In progress"))))</f>
        <v>Beyond horizon</v>
      </c>
      <c r="K166" s="3">
        <f>IF(Inputs!$B$27&lt;&gt;"Ready","PENDING INPUTS",R165)</f>
        <v>0</v>
      </c>
      <c r="L166" s="3">
        <f>IF(Inputs!$B$27&lt;&gt;"Ready","PENDING INPUTS",IF(A166&lt;=Inputs!$B$6,ROUND(K166*Inputs!C14/12,2),0))</f>
        <v>0</v>
      </c>
      <c r="M166" s="3">
        <f>IF(Inputs!$B$27&lt;&gt;"Ready","PENDING INPUTS",IF(AND(A166&lt;=Inputs!$B$6,K166&gt;0),Inputs!G14,0))</f>
        <v>0</v>
      </c>
      <c r="N166" s="3">
        <f>IF(Inputs!$B$27&lt;&gt;"Ready","PENDING INPUTS",IF(A166&gt;Inputs!$B$6,0,MIN((K166+L166+M166),IF(Inputs!H14=1,Inputs!D14,MAX(Inputs!F14,ROUND(K166*Inputs!E14+L166+M166,2))))))</f>
        <v>0</v>
      </c>
      <c r="O166">
        <f>IF(Inputs!$B$27&lt;&gt;"Ready","PENDING INPUTS",IF(K166&lt;=0,99,1+IF(AND(S166&gt;0,OR(S166&lt;K166,AND(S166=K166,1&lt;0))),1,0)+IF(AND(AA166&gt;0,OR(AA166&lt;K166,AND(AA166=K166,2&lt;0))),1,0)+IF(AND(AI166&gt;0,OR(AI166&lt;K166,AND(AI166=K166,3&lt;0))),1,0)+IF(AND(AQ166&gt;0,OR(AQ166&lt;K166,AND(AQ166=K166,4&lt;0))),1,0)+IF(AND(AY166&gt;0,OR(AY166&lt;K166,AND(AY166=K166,5&lt;0))),1,0)+IF(AND(BG166&gt;0,OR(BG166&lt;K166,AND(BG166=K166,6&lt;0))),1,0)+IF(AND(BO166&gt;0,OR(BO166&lt;K166,AND(BO166=K166,7&lt;0))),1,0)+IF(AND(BW166&gt;0,OR(BW166&lt;K166,AND(BW166=K166,8&lt;0))),1,0)+IF(AND(CE166&gt;0,OR(CE166&lt;K166,AND(CE166=K166,9&lt;0))),1,0)))</f>
        <v>99</v>
      </c>
      <c r="P166" s="3">
        <f>IF(Inputs!$B$27&lt;&gt;"Ready","PENDING INPUTS",IF(A166&gt;Inputs!$B$6,0,MIN(MAX(0,(K166+L166+M166)-N166),MAX(0,C166-D166-(IF(O166&lt;O166,K166+L166+M166-N166,0)+IF(W166&lt;O166,S166+T166+U166-V166,0)+IF(AE166&lt;O166,AA166+AB166+AC166-AD166,0)+IF(AM166&lt;O166,AI166+AJ166+AK166-AL166,0)+IF(AU166&lt;O166,AQ166+AR166+AS166-AT166,0)+IF(BC166&lt;O166,AY166+AZ166+BA166-BB166,0)+IF(BK166&lt;O166,BG166+BH166+BI166-BJ166,0)+IF(BS166&lt;O166,BO166+BP166+BQ166-BR166,0)+IF(CA166&lt;O166,BW166+BX166+BY166-BZ166,0)+IF(CI166&lt;O166,CE166+CF166+CG166-CH166,0))))))</f>
        <v>0</v>
      </c>
      <c r="Q166" s="3">
        <f>IF(Inputs!$B$27&lt;&gt;"Ready","PENDING INPUTS",MIN((K166+L166+M166),IF(D166&gt;C166,IF(D166=0,0,N166*C166/D166),N166+P166)))</f>
        <v>0</v>
      </c>
      <c r="R166" s="3">
        <f>IF(Inputs!$B$27&lt;&gt;"Ready","PENDING INPUTS",MAX(0,(K166+L166+M166)-Q166))</f>
        <v>0</v>
      </c>
      <c r="S166" s="3">
        <f>IF(Inputs!$B$27&lt;&gt;"Ready","PENDING INPUTS",Z165)</f>
        <v>0</v>
      </c>
      <c r="T166" s="3">
        <f>IF(Inputs!$B$27&lt;&gt;"Ready","PENDING INPUTS",IF(A166&lt;=Inputs!$B$6,ROUND(S166*Inputs!C15/12,2),0))</f>
        <v>0</v>
      </c>
      <c r="U166" s="3">
        <f>IF(Inputs!$B$27&lt;&gt;"Ready","PENDING INPUTS",IF(AND(A166&lt;=Inputs!$B$6,S166&gt;0),Inputs!G15,0))</f>
        <v>0</v>
      </c>
      <c r="V166" s="3">
        <f>IF(Inputs!$B$27&lt;&gt;"Ready","PENDING INPUTS",IF(A166&gt;Inputs!$B$6,0,MIN((S166+T166+U166),IF(Inputs!H15=1,Inputs!D15,MAX(Inputs!F15,ROUND(S166*Inputs!E15+T166+U166,2))))))</f>
        <v>0</v>
      </c>
      <c r="W166">
        <f>IF(Inputs!$B$27&lt;&gt;"Ready","PENDING INPUTS",IF(S166&lt;=0,99,1+IF(AND(K166&gt;0,OR(K166&lt;S166,AND(K166=S166,0&lt;1))),1,0)+IF(AND(AA166&gt;0,OR(AA166&lt;S166,AND(AA166=S166,2&lt;1))),1,0)+IF(AND(AI166&gt;0,OR(AI166&lt;S166,AND(AI166=S166,3&lt;1))),1,0)+IF(AND(AQ166&gt;0,OR(AQ166&lt;S166,AND(AQ166=S166,4&lt;1))),1,0)+IF(AND(AY166&gt;0,OR(AY166&lt;S166,AND(AY166=S166,5&lt;1))),1,0)+IF(AND(BG166&gt;0,OR(BG166&lt;S166,AND(BG166=S166,6&lt;1))),1,0)+IF(AND(BO166&gt;0,OR(BO166&lt;S166,AND(BO166=S166,7&lt;1))),1,0)+IF(AND(BW166&gt;0,OR(BW166&lt;S166,AND(BW166=S166,8&lt;1))),1,0)+IF(AND(CE166&gt;0,OR(CE166&lt;S166,AND(CE166=S166,9&lt;1))),1,0)))</f>
        <v>99</v>
      </c>
      <c r="X166" s="3">
        <f>IF(Inputs!$B$27&lt;&gt;"Ready","PENDING INPUTS",IF(A166&gt;Inputs!$B$6,0,MIN(MAX(0,(S166+T166+U166)-V166),MAX(0,C166-D166-(IF(O166&lt;W166,K166+L166+M166-N166,0)+IF(W166&lt;W166,S166+T166+U166-V166,0)+IF(AE166&lt;W166,AA166+AB166+AC166-AD166,0)+IF(AM166&lt;W166,AI166+AJ166+AK166-AL166,0)+IF(AU166&lt;W166,AQ166+AR166+AS166-AT166,0)+IF(BC166&lt;W166,AY166+AZ166+BA166-BB166,0)+IF(BK166&lt;W166,BG166+BH166+BI166-BJ166,0)+IF(BS166&lt;W166,BO166+BP166+BQ166-BR166,0)+IF(CA166&lt;W166,BW166+BX166+BY166-BZ166,0)+IF(CI166&lt;W166,CE166+CF166+CG166-CH166,0))))))</f>
        <v>0</v>
      </c>
      <c r="Y166" s="3">
        <f>IF(Inputs!$B$27&lt;&gt;"Ready","PENDING INPUTS",MIN((S166+T166+U166),IF(D166&gt;C166,IF(D166=0,0,V166*C166/D166),V166+X166)))</f>
        <v>0</v>
      </c>
      <c r="Z166" s="3">
        <f>IF(Inputs!$B$27&lt;&gt;"Ready","PENDING INPUTS",MAX(0,(S166+T166+U166)-Y166))</f>
        <v>0</v>
      </c>
      <c r="AA166" s="3">
        <f>IF(Inputs!$B$27&lt;&gt;"Ready","PENDING INPUTS",AH165)</f>
        <v>0</v>
      </c>
      <c r="AB166" s="3">
        <f>IF(Inputs!$B$27&lt;&gt;"Ready","PENDING INPUTS",IF(A166&lt;=Inputs!$B$6,ROUND(AA166*Inputs!C16/12,2),0))</f>
        <v>0</v>
      </c>
      <c r="AC166" s="3">
        <f>IF(Inputs!$B$27&lt;&gt;"Ready","PENDING INPUTS",IF(AND(A166&lt;=Inputs!$B$6,AA166&gt;0),Inputs!G16,0))</f>
        <v>0</v>
      </c>
      <c r="AD166" s="3">
        <f>IF(Inputs!$B$27&lt;&gt;"Ready","PENDING INPUTS",IF(A166&gt;Inputs!$B$6,0,MIN((AA166+AB166+AC166),IF(Inputs!H16=1,Inputs!D16,MAX(Inputs!F16,ROUND(AA166*Inputs!E16+AB166+AC166,2))))))</f>
        <v>0</v>
      </c>
      <c r="AE166">
        <f>IF(Inputs!$B$27&lt;&gt;"Ready","PENDING INPUTS",IF(AA166&lt;=0,99,1+IF(AND(K166&gt;0,OR(K166&lt;AA166,AND(K166=AA166,0&lt;2))),1,0)+IF(AND(S166&gt;0,OR(S166&lt;AA166,AND(S166=AA166,1&lt;2))),1,0)+IF(AND(AI166&gt;0,OR(AI166&lt;AA166,AND(AI166=AA166,3&lt;2))),1,0)+IF(AND(AQ166&gt;0,OR(AQ166&lt;AA166,AND(AQ166=AA166,4&lt;2))),1,0)+IF(AND(AY166&gt;0,OR(AY166&lt;AA166,AND(AY166=AA166,5&lt;2))),1,0)+IF(AND(BG166&gt;0,OR(BG166&lt;AA166,AND(BG166=AA166,6&lt;2))),1,0)+IF(AND(BO166&gt;0,OR(BO166&lt;AA166,AND(BO166=AA166,7&lt;2))),1,0)+IF(AND(BW166&gt;0,OR(BW166&lt;AA166,AND(BW166=AA166,8&lt;2))),1,0)+IF(AND(CE166&gt;0,OR(CE166&lt;AA166,AND(CE166=AA166,9&lt;2))),1,0)))</f>
        <v>99</v>
      </c>
      <c r="AF166" s="3">
        <f>IF(Inputs!$B$27&lt;&gt;"Ready","PENDING INPUTS",IF(A166&gt;Inputs!$B$6,0,MIN(MAX(0,(AA166+AB166+AC166)-AD166),MAX(0,C166-D166-(IF(O166&lt;AE166,K166+L166+M166-N166,0)+IF(W166&lt;AE166,S166+T166+U166-V166,0)+IF(AE166&lt;AE166,AA166+AB166+AC166-AD166,0)+IF(AM166&lt;AE166,AI166+AJ166+AK166-AL166,0)+IF(AU166&lt;AE166,AQ166+AR166+AS166-AT166,0)+IF(BC166&lt;AE166,AY166+AZ166+BA166-BB166,0)+IF(BK166&lt;AE166,BG166+BH166+BI166-BJ166,0)+IF(BS166&lt;AE166,BO166+BP166+BQ166-BR166,0)+IF(CA166&lt;AE166,BW166+BX166+BY166-BZ166,0)+IF(CI166&lt;AE166,CE166+CF166+CG166-CH166,0))))))</f>
        <v>0</v>
      </c>
      <c r="AG166" s="3">
        <f>IF(Inputs!$B$27&lt;&gt;"Ready","PENDING INPUTS",MIN((AA166+AB166+AC166),IF(D166&gt;C166,IF(D166=0,0,AD166*C166/D166),AD166+AF166)))</f>
        <v>0</v>
      </c>
      <c r="AH166" s="3">
        <f>IF(Inputs!$B$27&lt;&gt;"Ready","PENDING INPUTS",MAX(0,(AA166+AB166+AC166)-AG166))</f>
        <v>0</v>
      </c>
      <c r="AI166" s="3">
        <f>IF(Inputs!$B$27&lt;&gt;"Ready","PENDING INPUTS",AP165)</f>
        <v>0</v>
      </c>
      <c r="AJ166" s="3">
        <f>IF(Inputs!$B$27&lt;&gt;"Ready","PENDING INPUTS",IF(A166&lt;=Inputs!$B$6,ROUND(AI166*Inputs!C17/12,2),0))</f>
        <v>0</v>
      </c>
      <c r="AK166" s="3">
        <f>IF(Inputs!$B$27&lt;&gt;"Ready","PENDING INPUTS",IF(AND(A166&lt;=Inputs!$B$6,AI166&gt;0),Inputs!G17,0))</f>
        <v>0</v>
      </c>
      <c r="AL166" s="3">
        <f>IF(Inputs!$B$27&lt;&gt;"Ready","PENDING INPUTS",IF(A166&gt;Inputs!$B$6,0,MIN((AI166+AJ166+AK166),IF(Inputs!H17=1,Inputs!D17,MAX(Inputs!F17,ROUND(AI166*Inputs!E17+AJ166+AK166,2))))))</f>
        <v>0</v>
      </c>
      <c r="AM166">
        <f>IF(Inputs!$B$27&lt;&gt;"Ready","PENDING INPUTS",IF(AI166&lt;=0,99,1+IF(AND(K166&gt;0,OR(K166&lt;AI166,AND(K166=AI166,0&lt;3))),1,0)+IF(AND(S166&gt;0,OR(S166&lt;AI166,AND(S166=AI166,1&lt;3))),1,0)+IF(AND(AA166&gt;0,OR(AA166&lt;AI166,AND(AA166=AI166,2&lt;3))),1,0)+IF(AND(AQ166&gt;0,OR(AQ166&lt;AI166,AND(AQ166=AI166,4&lt;3))),1,0)+IF(AND(AY166&gt;0,OR(AY166&lt;AI166,AND(AY166=AI166,5&lt;3))),1,0)+IF(AND(BG166&gt;0,OR(BG166&lt;AI166,AND(BG166=AI166,6&lt;3))),1,0)+IF(AND(BO166&gt;0,OR(BO166&lt;AI166,AND(BO166=AI166,7&lt;3))),1,0)+IF(AND(BW166&gt;0,OR(BW166&lt;AI166,AND(BW166=AI166,8&lt;3))),1,0)+IF(AND(CE166&gt;0,OR(CE166&lt;AI166,AND(CE166=AI166,9&lt;3))),1,0)))</f>
        <v>99</v>
      </c>
      <c r="AN166" s="3">
        <f>IF(Inputs!$B$27&lt;&gt;"Ready","PENDING INPUTS",IF(A166&gt;Inputs!$B$6,0,MIN(MAX(0,(AI166+AJ166+AK166)-AL166),MAX(0,C166-D166-(IF(O166&lt;AM166,K166+L166+M166-N166,0)+IF(W166&lt;AM166,S166+T166+U166-V166,0)+IF(AE166&lt;AM166,AA166+AB166+AC166-AD166,0)+IF(AM166&lt;AM166,AI166+AJ166+AK166-AL166,0)+IF(AU166&lt;AM166,AQ166+AR166+AS166-AT166,0)+IF(BC166&lt;AM166,AY166+AZ166+BA166-BB166,0)+IF(BK166&lt;AM166,BG166+BH166+BI166-BJ166,0)+IF(BS166&lt;AM166,BO166+BP166+BQ166-BR166,0)+IF(CA166&lt;AM166,BW166+BX166+BY166-BZ166,0)+IF(CI166&lt;AM166,CE166+CF166+CG166-CH166,0))))))</f>
        <v>0</v>
      </c>
      <c r="AO166" s="3">
        <f>IF(Inputs!$B$27&lt;&gt;"Ready","PENDING INPUTS",MIN((AI166+AJ166+AK166),IF(D166&gt;C166,IF(D166=0,0,AL166*C166/D166),AL166+AN166)))</f>
        <v>0</v>
      </c>
      <c r="AP166" s="3">
        <f>IF(Inputs!$B$27&lt;&gt;"Ready","PENDING INPUTS",MAX(0,(AI166+AJ166+AK166)-AO166))</f>
        <v>0</v>
      </c>
      <c r="AQ166" s="3">
        <f>IF(Inputs!$B$27&lt;&gt;"Ready","PENDING INPUTS",AX165)</f>
        <v>0</v>
      </c>
      <c r="AR166" s="3">
        <f>IF(Inputs!$B$27&lt;&gt;"Ready","PENDING INPUTS",IF(A166&lt;=Inputs!$B$6,ROUND(AQ166*Inputs!C18/12,2),0))</f>
        <v>0</v>
      </c>
      <c r="AS166" s="3">
        <f>IF(Inputs!$B$27&lt;&gt;"Ready","PENDING INPUTS",IF(AND(A166&lt;=Inputs!$B$6,AQ166&gt;0),Inputs!G18,0))</f>
        <v>0</v>
      </c>
      <c r="AT166" s="3">
        <f>IF(Inputs!$B$27&lt;&gt;"Ready","PENDING INPUTS",IF(A166&gt;Inputs!$B$6,0,MIN((AQ166+AR166+AS166),IF(Inputs!H18=1,Inputs!D18,MAX(Inputs!F18,ROUND(AQ166*Inputs!E18+AR166+AS166,2))))))</f>
        <v>0</v>
      </c>
      <c r="AU166">
        <f>IF(Inputs!$B$27&lt;&gt;"Ready","PENDING INPUTS",IF(AQ166&lt;=0,99,1+IF(AND(K166&gt;0,OR(K166&lt;AQ166,AND(K166=AQ166,0&lt;4))),1,0)+IF(AND(S166&gt;0,OR(S166&lt;AQ166,AND(S166=AQ166,1&lt;4))),1,0)+IF(AND(AA166&gt;0,OR(AA166&lt;AQ166,AND(AA166=AQ166,2&lt;4))),1,0)+IF(AND(AI166&gt;0,OR(AI166&lt;AQ166,AND(AI166=AQ166,3&lt;4))),1,0)+IF(AND(AY166&gt;0,OR(AY166&lt;AQ166,AND(AY166=AQ166,5&lt;4))),1,0)+IF(AND(BG166&gt;0,OR(BG166&lt;AQ166,AND(BG166=AQ166,6&lt;4))),1,0)+IF(AND(BO166&gt;0,OR(BO166&lt;AQ166,AND(BO166=AQ166,7&lt;4))),1,0)+IF(AND(BW166&gt;0,OR(BW166&lt;AQ166,AND(BW166=AQ166,8&lt;4))),1,0)+IF(AND(CE166&gt;0,OR(CE166&lt;AQ166,AND(CE166=AQ166,9&lt;4))),1,0)))</f>
        <v>99</v>
      </c>
      <c r="AV166" s="3">
        <f>IF(Inputs!$B$27&lt;&gt;"Ready","PENDING INPUTS",IF(A166&gt;Inputs!$B$6,0,MIN(MAX(0,(AQ166+AR166+AS166)-AT166),MAX(0,C166-D166-(IF(O166&lt;AU166,K166+L166+M166-N166,0)+IF(W166&lt;AU166,S166+T166+U166-V166,0)+IF(AE166&lt;AU166,AA166+AB166+AC166-AD166,0)+IF(AM166&lt;AU166,AI166+AJ166+AK166-AL166,0)+IF(AU166&lt;AU166,AQ166+AR166+AS166-AT166,0)+IF(BC166&lt;AU166,AY166+AZ166+BA166-BB166,0)+IF(BK166&lt;AU166,BG166+BH166+BI166-BJ166,0)+IF(BS166&lt;AU166,BO166+BP166+BQ166-BR166,0)+IF(CA166&lt;AU166,BW166+BX166+BY166-BZ166,0)+IF(CI166&lt;AU166,CE166+CF166+CG166-CH166,0))))))</f>
        <v>0</v>
      </c>
      <c r="AW166" s="3">
        <f>IF(Inputs!$B$27&lt;&gt;"Ready","PENDING INPUTS",MIN((AQ166+AR166+AS166),IF(D166&gt;C166,IF(D166=0,0,AT166*C166/D166),AT166+AV166)))</f>
        <v>0</v>
      </c>
      <c r="AX166" s="3">
        <f>IF(Inputs!$B$27&lt;&gt;"Ready","PENDING INPUTS",MAX(0,(AQ166+AR166+AS166)-AW166))</f>
        <v>0</v>
      </c>
      <c r="AY166" s="3">
        <f>IF(Inputs!$B$27&lt;&gt;"Ready","PENDING INPUTS",BF165)</f>
        <v>0</v>
      </c>
      <c r="AZ166" s="3">
        <f>IF(Inputs!$B$27&lt;&gt;"Ready","PENDING INPUTS",IF(A166&lt;=Inputs!$B$6,ROUND(AY166*Inputs!C19/12,2),0))</f>
        <v>0</v>
      </c>
      <c r="BA166" s="3">
        <f>IF(Inputs!$B$27&lt;&gt;"Ready","PENDING INPUTS",IF(AND(A166&lt;=Inputs!$B$6,AY166&gt;0),Inputs!G19,0))</f>
        <v>0</v>
      </c>
      <c r="BB166" s="3">
        <f>IF(Inputs!$B$27&lt;&gt;"Ready","PENDING INPUTS",IF(A166&gt;Inputs!$B$6,0,MIN((AY166+AZ166+BA166),IF(Inputs!H19=1,Inputs!D19,MAX(Inputs!F19,ROUND(AY166*Inputs!E19+AZ166+BA166,2))))))</f>
        <v>0</v>
      </c>
      <c r="BC166">
        <f>IF(Inputs!$B$27&lt;&gt;"Ready","PENDING INPUTS",IF(AY166&lt;=0,99,1+IF(AND(K166&gt;0,OR(K166&lt;AY166,AND(K166=AY166,0&lt;5))),1,0)+IF(AND(S166&gt;0,OR(S166&lt;AY166,AND(S166=AY166,1&lt;5))),1,0)+IF(AND(AA166&gt;0,OR(AA166&lt;AY166,AND(AA166=AY166,2&lt;5))),1,0)+IF(AND(AI166&gt;0,OR(AI166&lt;AY166,AND(AI166=AY166,3&lt;5))),1,0)+IF(AND(AQ166&gt;0,OR(AQ166&lt;AY166,AND(AQ166=AY166,4&lt;5))),1,0)+IF(AND(BG166&gt;0,OR(BG166&lt;AY166,AND(BG166=AY166,6&lt;5))),1,0)+IF(AND(BO166&gt;0,OR(BO166&lt;AY166,AND(BO166=AY166,7&lt;5))),1,0)+IF(AND(BW166&gt;0,OR(BW166&lt;AY166,AND(BW166=AY166,8&lt;5))),1,0)+IF(AND(CE166&gt;0,OR(CE166&lt;AY166,AND(CE166=AY166,9&lt;5))),1,0)))</f>
        <v>99</v>
      </c>
      <c r="BD166" s="3">
        <f>IF(Inputs!$B$27&lt;&gt;"Ready","PENDING INPUTS",IF(A166&gt;Inputs!$B$6,0,MIN(MAX(0,(AY166+AZ166+BA166)-BB166),MAX(0,C166-D166-(IF(O166&lt;BC166,K166+L166+M166-N166,0)+IF(W166&lt;BC166,S166+T166+U166-V166,0)+IF(AE166&lt;BC166,AA166+AB166+AC166-AD166,0)+IF(AM166&lt;BC166,AI166+AJ166+AK166-AL166,0)+IF(AU166&lt;BC166,AQ166+AR166+AS166-AT166,0)+IF(BC166&lt;BC166,AY166+AZ166+BA166-BB166,0)+IF(BK166&lt;BC166,BG166+BH166+BI166-BJ166,0)+IF(BS166&lt;BC166,BO166+BP166+BQ166-BR166,0)+IF(CA166&lt;BC166,BW166+BX166+BY166-BZ166,0)+IF(CI166&lt;BC166,CE166+CF166+CG166-CH166,0))))))</f>
        <v>0</v>
      </c>
      <c r="BE166" s="3">
        <f>IF(Inputs!$B$27&lt;&gt;"Ready","PENDING INPUTS",MIN((AY166+AZ166+BA166),IF(D166&gt;C166,IF(D166=0,0,BB166*C166/D166),BB166+BD166)))</f>
        <v>0</v>
      </c>
      <c r="BF166" s="3">
        <f>IF(Inputs!$B$27&lt;&gt;"Ready","PENDING INPUTS",MAX(0,(AY166+AZ166+BA166)-BE166))</f>
        <v>0</v>
      </c>
      <c r="BG166" s="3">
        <f>IF(Inputs!$B$27&lt;&gt;"Ready","PENDING INPUTS",BN165)</f>
        <v>0</v>
      </c>
      <c r="BH166" s="3">
        <f>IF(Inputs!$B$27&lt;&gt;"Ready","PENDING INPUTS",IF(A166&lt;=Inputs!$B$6,ROUND(BG166*Inputs!C20/12,2),0))</f>
        <v>0</v>
      </c>
      <c r="BI166" s="3">
        <f>IF(Inputs!$B$27&lt;&gt;"Ready","PENDING INPUTS",IF(AND(A166&lt;=Inputs!$B$6,BG166&gt;0),Inputs!G20,0))</f>
        <v>0</v>
      </c>
      <c r="BJ166" s="3">
        <f>IF(Inputs!$B$27&lt;&gt;"Ready","PENDING INPUTS",IF(A166&gt;Inputs!$B$6,0,MIN((BG166+BH166+BI166),IF(Inputs!H20=1,Inputs!D20,MAX(Inputs!F20,ROUND(BG166*Inputs!E20+BH166+BI166,2))))))</f>
        <v>0</v>
      </c>
      <c r="BK166">
        <f>IF(Inputs!$B$27&lt;&gt;"Ready","PENDING INPUTS",IF(BG166&lt;=0,99,1+IF(AND(K166&gt;0,OR(K166&lt;BG166,AND(K166=BG166,0&lt;6))),1,0)+IF(AND(S166&gt;0,OR(S166&lt;BG166,AND(S166=BG166,1&lt;6))),1,0)+IF(AND(AA166&gt;0,OR(AA166&lt;BG166,AND(AA166=BG166,2&lt;6))),1,0)+IF(AND(AI166&gt;0,OR(AI166&lt;BG166,AND(AI166=BG166,3&lt;6))),1,0)+IF(AND(AQ166&gt;0,OR(AQ166&lt;BG166,AND(AQ166=BG166,4&lt;6))),1,0)+IF(AND(AY166&gt;0,OR(AY166&lt;BG166,AND(AY166=BG166,5&lt;6))),1,0)+IF(AND(BO166&gt;0,OR(BO166&lt;BG166,AND(BO166=BG166,7&lt;6))),1,0)+IF(AND(BW166&gt;0,OR(BW166&lt;BG166,AND(BW166=BG166,8&lt;6))),1,0)+IF(AND(CE166&gt;0,OR(CE166&lt;BG166,AND(CE166=BG166,9&lt;6))),1,0)))</f>
        <v>99</v>
      </c>
      <c r="BL166" s="3">
        <f>IF(Inputs!$B$27&lt;&gt;"Ready","PENDING INPUTS",IF(A166&gt;Inputs!$B$6,0,MIN(MAX(0,(BG166+BH166+BI166)-BJ166),MAX(0,C166-D166-(IF(O166&lt;BK166,K166+L166+M166-N166,0)+IF(W166&lt;BK166,S166+T166+U166-V166,0)+IF(AE166&lt;BK166,AA166+AB166+AC166-AD166,0)+IF(AM166&lt;BK166,AI166+AJ166+AK166-AL166,0)+IF(AU166&lt;BK166,AQ166+AR166+AS166-AT166,0)+IF(BC166&lt;BK166,AY166+AZ166+BA166-BB166,0)+IF(BK166&lt;BK166,BG166+BH166+BI166-BJ166,0)+IF(BS166&lt;BK166,BO166+BP166+BQ166-BR166,0)+IF(CA166&lt;BK166,BW166+BX166+BY166-BZ166,0)+IF(CI166&lt;BK166,CE166+CF166+CG166-CH166,0))))))</f>
        <v>0</v>
      </c>
      <c r="BM166" s="3">
        <f>IF(Inputs!$B$27&lt;&gt;"Ready","PENDING INPUTS",MIN((BG166+BH166+BI166),IF(D166&gt;C166,IF(D166=0,0,BJ166*C166/D166),BJ166+BL166)))</f>
        <v>0</v>
      </c>
      <c r="BN166" s="3">
        <f>IF(Inputs!$B$27&lt;&gt;"Ready","PENDING INPUTS",MAX(0,(BG166+BH166+BI166)-BM166))</f>
        <v>0</v>
      </c>
      <c r="BO166" s="3">
        <f>IF(Inputs!$B$27&lt;&gt;"Ready","PENDING INPUTS",BV165)</f>
        <v>0</v>
      </c>
      <c r="BP166" s="3">
        <f>IF(Inputs!$B$27&lt;&gt;"Ready","PENDING INPUTS",IF(A166&lt;=Inputs!$B$6,ROUND(BO166*Inputs!C21/12,2),0))</f>
        <v>0</v>
      </c>
      <c r="BQ166" s="3">
        <f>IF(Inputs!$B$27&lt;&gt;"Ready","PENDING INPUTS",IF(AND(A166&lt;=Inputs!$B$6,BO166&gt;0),Inputs!G21,0))</f>
        <v>0</v>
      </c>
      <c r="BR166" s="3">
        <f>IF(Inputs!$B$27&lt;&gt;"Ready","PENDING INPUTS",IF(A166&gt;Inputs!$B$6,0,MIN((BO166+BP166+BQ166),IF(Inputs!H21=1,Inputs!D21,MAX(Inputs!F21,ROUND(BO166*Inputs!E21+BP166+BQ166,2))))))</f>
        <v>0</v>
      </c>
      <c r="BS166">
        <f>IF(Inputs!$B$27&lt;&gt;"Ready","PENDING INPUTS",IF(BO166&lt;=0,99,1+IF(AND(K166&gt;0,OR(K166&lt;BO166,AND(K166=BO166,0&lt;7))),1,0)+IF(AND(S166&gt;0,OR(S166&lt;BO166,AND(S166=BO166,1&lt;7))),1,0)+IF(AND(AA166&gt;0,OR(AA166&lt;BO166,AND(AA166=BO166,2&lt;7))),1,0)+IF(AND(AI166&gt;0,OR(AI166&lt;BO166,AND(AI166=BO166,3&lt;7))),1,0)+IF(AND(AQ166&gt;0,OR(AQ166&lt;BO166,AND(AQ166=BO166,4&lt;7))),1,0)+IF(AND(AY166&gt;0,OR(AY166&lt;BO166,AND(AY166=BO166,5&lt;7))),1,0)+IF(AND(BG166&gt;0,OR(BG166&lt;BO166,AND(BG166=BO166,6&lt;7))),1,0)+IF(AND(BW166&gt;0,OR(BW166&lt;BO166,AND(BW166=BO166,8&lt;7))),1,0)+IF(AND(CE166&gt;0,OR(CE166&lt;BO166,AND(CE166=BO166,9&lt;7))),1,0)))</f>
        <v>99</v>
      </c>
      <c r="BT166" s="3">
        <f>IF(Inputs!$B$27&lt;&gt;"Ready","PENDING INPUTS",IF(A166&gt;Inputs!$B$6,0,MIN(MAX(0,(BO166+BP166+BQ166)-BR166),MAX(0,C166-D166-(IF(O166&lt;BS166,K166+L166+M166-N166,0)+IF(W166&lt;BS166,S166+T166+U166-V166,0)+IF(AE166&lt;BS166,AA166+AB166+AC166-AD166,0)+IF(AM166&lt;BS166,AI166+AJ166+AK166-AL166,0)+IF(AU166&lt;BS166,AQ166+AR166+AS166-AT166,0)+IF(BC166&lt;BS166,AY166+AZ166+BA166-BB166,0)+IF(BK166&lt;BS166,BG166+BH166+BI166-BJ166,0)+IF(BS166&lt;BS166,BO166+BP166+BQ166-BR166,0)+IF(CA166&lt;BS166,BW166+BX166+BY166-BZ166,0)+IF(CI166&lt;BS166,CE166+CF166+CG166-CH166,0))))))</f>
        <v>0</v>
      </c>
      <c r="BU166" s="3">
        <f>IF(Inputs!$B$27&lt;&gt;"Ready","PENDING INPUTS",MIN((BO166+BP166+BQ166),IF(D166&gt;C166,IF(D166=0,0,BR166*C166/D166),BR166+BT166)))</f>
        <v>0</v>
      </c>
      <c r="BV166" s="3">
        <f>IF(Inputs!$B$27&lt;&gt;"Ready","PENDING INPUTS",MAX(0,(BO166+BP166+BQ166)-BU166))</f>
        <v>0</v>
      </c>
      <c r="BW166" s="3">
        <f>IF(Inputs!$B$27&lt;&gt;"Ready","PENDING INPUTS",CD165)</f>
        <v>0</v>
      </c>
      <c r="BX166" s="3">
        <f>IF(Inputs!$B$27&lt;&gt;"Ready","PENDING INPUTS",IF(A166&lt;=Inputs!$B$6,ROUND(BW166*Inputs!C22/12,2),0))</f>
        <v>0</v>
      </c>
      <c r="BY166" s="3">
        <f>IF(Inputs!$B$27&lt;&gt;"Ready","PENDING INPUTS",IF(AND(A166&lt;=Inputs!$B$6,BW166&gt;0),Inputs!G22,0))</f>
        <v>0</v>
      </c>
      <c r="BZ166" s="3">
        <f>IF(Inputs!$B$27&lt;&gt;"Ready","PENDING INPUTS",IF(A166&gt;Inputs!$B$6,0,MIN((BW166+BX166+BY166),IF(Inputs!H22=1,Inputs!D22,MAX(Inputs!F22,ROUND(BW166*Inputs!E22+BX166+BY166,2))))))</f>
        <v>0</v>
      </c>
      <c r="CA166">
        <f>IF(Inputs!$B$27&lt;&gt;"Ready","PENDING INPUTS",IF(BW166&lt;=0,99,1+IF(AND(K166&gt;0,OR(K166&lt;BW166,AND(K166=BW166,0&lt;8))),1,0)+IF(AND(S166&gt;0,OR(S166&lt;BW166,AND(S166=BW166,1&lt;8))),1,0)+IF(AND(AA166&gt;0,OR(AA166&lt;BW166,AND(AA166=BW166,2&lt;8))),1,0)+IF(AND(AI166&gt;0,OR(AI166&lt;BW166,AND(AI166=BW166,3&lt;8))),1,0)+IF(AND(AQ166&gt;0,OR(AQ166&lt;BW166,AND(AQ166=BW166,4&lt;8))),1,0)+IF(AND(AY166&gt;0,OR(AY166&lt;BW166,AND(AY166=BW166,5&lt;8))),1,0)+IF(AND(BG166&gt;0,OR(BG166&lt;BW166,AND(BG166=BW166,6&lt;8))),1,0)+IF(AND(BO166&gt;0,OR(BO166&lt;BW166,AND(BO166=BW166,7&lt;8))),1,0)+IF(AND(CE166&gt;0,OR(CE166&lt;BW166,AND(CE166=BW166,9&lt;8))),1,0)))</f>
        <v>99</v>
      </c>
      <c r="CB166" s="3">
        <f>IF(Inputs!$B$27&lt;&gt;"Ready","PENDING INPUTS",IF(A166&gt;Inputs!$B$6,0,MIN(MAX(0,(BW166+BX166+BY166)-BZ166),MAX(0,C166-D166-(IF(O166&lt;CA166,K166+L166+M166-N166,0)+IF(W166&lt;CA166,S166+T166+U166-V166,0)+IF(AE166&lt;CA166,AA166+AB166+AC166-AD166,0)+IF(AM166&lt;CA166,AI166+AJ166+AK166-AL166,0)+IF(AU166&lt;CA166,AQ166+AR166+AS166-AT166,0)+IF(BC166&lt;CA166,AY166+AZ166+BA166-BB166,0)+IF(BK166&lt;CA166,BG166+BH166+BI166-BJ166,0)+IF(BS166&lt;CA166,BO166+BP166+BQ166-BR166,0)+IF(CA166&lt;CA166,BW166+BX166+BY166-BZ166,0)+IF(CI166&lt;CA166,CE166+CF166+CG166-CH166,0))))))</f>
        <v>0</v>
      </c>
      <c r="CC166" s="3">
        <f>IF(Inputs!$B$27&lt;&gt;"Ready","PENDING INPUTS",MIN((BW166+BX166+BY166),IF(D166&gt;C166,IF(D166=0,0,BZ166*C166/D166),BZ166+CB166)))</f>
        <v>0</v>
      </c>
      <c r="CD166" s="3">
        <f>IF(Inputs!$B$27&lt;&gt;"Ready","PENDING INPUTS",MAX(0,(BW166+BX166+BY166)-CC166))</f>
        <v>0</v>
      </c>
      <c r="CE166" s="3">
        <f>IF(Inputs!$B$27&lt;&gt;"Ready","PENDING INPUTS",CL165)</f>
        <v>0</v>
      </c>
      <c r="CF166" s="3">
        <f>IF(Inputs!$B$27&lt;&gt;"Ready","PENDING INPUTS",IF(A166&lt;=Inputs!$B$6,ROUND(CE166*Inputs!C23/12,2),0))</f>
        <v>0</v>
      </c>
      <c r="CG166" s="3">
        <f>IF(Inputs!$B$27&lt;&gt;"Ready","PENDING INPUTS",IF(AND(A166&lt;=Inputs!$B$6,CE166&gt;0),Inputs!G23,0))</f>
        <v>0</v>
      </c>
      <c r="CH166" s="3">
        <f>IF(Inputs!$B$27&lt;&gt;"Ready","PENDING INPUTS",IF(A166&gt;Inputs!$B$6,0,MIN((CE166+CF166+CG166),IF(Inputs!H23=1,Inputs!D23,MAX(Inputs!F23,ROUND(CE166*Inputs!E23+CF166+CG166,2))))))</f>
        <v>0</v>
      </c>
      <c r="CI166">
        <f>IF(Inputs!$B$27&lt;&gt;"Ready","PENDING INPUTS",IF(CE166&lt;=0,99,1+IF(AND(K166&gt;0,OR(K166&lt;CE166,AND(K166=CE166,0&lt;9))),1,0)+IF(AND(S166&gt;0,OR(S166&lt;CE166,AND(S166=CE166,1&lt;9))),1,0)+IF(AND(AA166&gt;0,OR(AA166&lt;CE166,AND(AA166=CE166,2&lt;9))),1,0)+IF(AND(AI166&gt;0,OR(AI166&lt;CE166,AND(AI166=CE166,3&lt;9))),1,0)+IF(AND(AQ166&gt;0,OR(AQ166&lt;CE166,AND(AQ166=CE166,4&lt;9))),1,0)+IF(AND(AY166&gt;0,OR(AY166&lt;CE166,AND(AY166=CE166,5&lt;9))),1,0)+IF(AND(BG166&gt;0,OR(BG166&lt;CE166,AND(BG166=CE166,6&lt;9))),1,0)+IF(AND(BO166&gt;0,OR(BO166&lt;CE166,AND(BO166=CE166,7&lt;9))),1,0)+IF(AND(BW166&gt;0,OR(BW166&lt;CE166,AND(BW166=CE166,8&lt;9))),1,0)))</f>
        <v>99</v>
      </c>
      <c r="CJ166" s="3">
        <f>IF(Inputs!$B$27&lt;&gt;"Ready","PENDING INPUTS",IF(A166&gt;Inputs!$B$6,0,MIN(MAX(0,(CE166+CF166+CG166)-CH166),MAX(0,C166-D166-(IF(O166&lt;CI166,K166+L166+M166-N166,0)+IF(W166&lt;CI166,S166+T166+U166-V166,0)+IF(AE166&lt;CI166,AA166+AB166+AC166-AD166,0)+IF(AM166&lt;CI166,AI166+AJ166+AK166-AL166,0)+IF(AU166&lt;CI166,AQ166+AR166+AS166-AT166,0)+IF(BC166&lt;CI166,AY166+AZ166+BA166-BB166,0)+IF(BK166&lt;CI166,BG166+BH166+BI166-BJ166,0)+IF(BS166&lt;CI166,BO166+BP166+BQ166-BR166,0)+IF(CA166&lt;CI166,BW166+BX166+BY166-BZ166,0)+IF(CI166&lt;CI166,CE166+CF166+CG166-CH166,0))))))</f>
        <v>0</v>
      </c>
      <c r="CK166" s="3">
        <f>IF(Inputs!$B$27&lt;&gt;"Ready","PENDING INPUTS",MIN((CE166+CF166+CG166),IF(D166&gt;C166,IF(D166=0,0,CH166*C166/D166),CH166+CJ166)))</f>
        <v>0</v>
      </c>
      <c r="CL166" s="3">
        <f>IF(Inputs!$B$27&lt;&gt;"Ready","PENDING INPUTS",MAX(0,(CE166+CF166+CG166)-CK166))</f>
        <v>0</v>
      </c>
    </row>
    <row r="167" spans="1:90" ht="27.95" customHeight="1" x14ac:dyDescent="0.25">
      <c r="A167">
        <v>163</v>
      </c>
      <c r="B167" s="13">
        <f>IF(Inputs!$B$27&lt;&gt;"Ready","PENDING INPUTS",EDATE(Inputs!$B$5,A167-1))</f>
        <v>51227</v>
      </c>
      <c r="C167" s="3">
        <f>IF(Inputs!$B$27&lt;&gt;"Ready","PENDING INPUTS",IF(A167&lt;=Inputs!$B$6,MAX(0,Inputs!$B$4+IF(A167=Inputs!$B$7,Inputs!$B$8,0)+IF(A167=Inputs!$B$9,Inputs!$B$10,0)),0))</f>
        <v>0</v>
      </c>
      <c r="D167" s="3">
        <f>IF(Inputs!$B$27&lt;&gt;"Ready","PENDING INPUTS",SUM(N167,V167,AD167,AL167,AT167,BB167,BJ167,BR167,BZ167,CH167))</f>
        <v>0</v>
      </c>
      <c r="E167" s="3">
        <f>IF(Inputs!$B$27&lt;&gt;"Ready","PENDING INPUTS",MAX(0,D167-C167))</f>
        <v>0</v>
      </c>
      <c r="F167" s="3">
        <f>IF(Inputs!$B$27&lt;&gt;"Ready","PENDING INPUTS",SUM(Q167,Y167,AG167,AO167,AW167,BE167,BM167,BU167,CC167,CK167))</f>
        <v>0</v>
      </c>
      <c r="G167" s="3">
        <f>IF(Inputs!$B$27&lt;&gt;"Ready","PENDING INPUTS",SUM(L167,T167,AB167,AJ167,AR167,AZ167,BH167,BP167,BX167,CF167))</f>
        <v>0</v>
      </c>
      <c r="H167" s="3">
        <f>IF(Inputs!$B$27&lt;&gt;"Ready","PENDING INPUTS",SUM(M167,U167,AC167,AK167,AS167,BA167,BI167,BQ167,BY167,CG167))</f>
        <v>0</v>
      </c>
      <c r="I167" s="3">
        <f>IF(Inputs!$B$27&lt;&gt;"Ready","PENDING INPUTS",SUM(R167,Z167,AH167,AP167,AX167,BF167,BN167,BV167,CD167,CL167))</f>
        <v>0</v>
      </c>
      <c r="J167" t="str">
        <f>IF(Inputs!$B$27&lt;&gt;"Ready","PENDING INPUTS",IF(A167&gt;Inputs!$B$6,"Beyond horizon",IF(E167&gt;0.005,"MINIMUM SHORTFALL",IF(I167&lt;0.005,"Paid off","In progress"))))</f>
        <v>Beyond horizon</v>
      </c>
      <c r="K167" s="3">
        <f>IF(Inputs!$B$27&lt;&gt;"Ready","PENDING INPUTS",R166)</f>
        <v>0</v>
      </c>
      <c r="L167" s="3">
        <f>IF(Inputs!$B$27&lt;&gt;"Ready","PENDING INPUTS",IF(A167&lt;=Inputs!$B$6,ROUND(K167*Inputs!C14/12,2),0))</f>
        <v>0</v>
      </c>
      <c r="M167" s="3">
        <f>IF(Inputs!$B$27&lt;&gt;"Ready","PENDING INPUTS",IF(AND(A167&lt;=Inputs!$B$6,K167&gt;0),Inputs!G14,0))</f>
        <v>0</v>
      </c>
      <c r="N167" s="3">
        <f>IF(Inputs!$B$27&lt;&gt;"Ready","PENDING INPUTS",IF(A167&gt;Inputs!$B$6,0,MIN((K167+L167+M167),IF(Inputs!H14=1,Inputs!D14,MAX(Inputs!F14,ROUND(K167*Inputs!E14+L167+M167,2))))))</f>
        <v>0</v>
      </c>
      <c r="O167">
        <f>IF(Inputs!$B$27&lt;&gt;"Ready","PENDING INPUTS",IF(K167&lt;=0,99,1+IF(AND(S167&gt;0,OR(S167&lt;K167,AND(S167=K167,1&lt;0))),1,0)+IF(AND(AA167&gt;0,OR(AA167&lt;K167,AND(AA167=K167,2&lt;0))),1,0)+IF(AND(AI167&gt;0,OR(AI167&lt;K167,AND(AI167=K167,3&lt;0))),1,0)+IF(AND(AQ167&gt;0,OR(AQ167&lt;K167,AND(AQ167=K167,4&lt;0))),1,0)+IF(AND(AY167&gt;0,OR(AY167&lt;K167,AND(AY167=K167,5&lt;0))),1,0)+IF(AND(BG167&gt;0,OR(BG167&lt;K167,AND(BG167=K167,6&lt;0))),1,0)+IF(AND(BO167&gt;0,OR(BO167&lt;K167,AND(BO167=K167,7&lt;0))),1,0)+IF(AND(BW167&gt;0,OR(BW167&lt;K167,AND(BW167=K167,8&lt;0))),1,0)+IF(AND(CE167&gt;0,OR(CE167&lt;K167,AND(CE167=K167,9&lt;0))),1,0)))</f>
        <v>99</v>
      </c>
      <c r="P167" s="3">
        <f>IF(Inputs!$B$27&lt;&gt;"Ready","PENDING INPUTS",IF(A167&gt;Inputs!$B$6,0,MIN(MAX(0,(K167+L167+M167)-N167),MAX(0,C167-D167-(IF(O167&lt;O167,K167+L167+M167-N167,0)+IF(W167&lt;O167,S167+T167+U167-V167,0)+IF(AE167&lt;O167,AA167+AB167+AC167-AD167,0)+IF(AM167&lt;O167,AI167+AJ167+AK167-AL167,0)+IF(AU167&lt;O167,AQ167+AR167+AS167-AT167,0)+IF(BC167&lt;O167,AY167+AZ167+BA167-BB167,0)+IF(BK167&lt;O167,BG167+BH167+BI167-BJ167,0)+IF(BS167&lt;O167,BO167+BP167+BQ167-BR167,0)+IF(CA167&lt;O167,BW167+BX167+BY167-BZ167,0)+IF(CI167&lt;O167,CE167+CF167+CG167-CH167,0))))))</f>
        <v>0</v>
      </c>
      <c r="Q167" s="3">
        <f>IF(Inputs!$B$27&lt;&gt;"Ready","PENDING INPUTS",MIN((K167+L167+M167),IF(D167&gt;C167,IF(D167=0,0,N167*C167/D167),N167+P167)))</f>
        <v>0</v>
      </c>
      <c r="R167" s="3">
        <f>IF(Inputs!$B$27&lt;&gt;"Ready","PENDING INPUTS",MAX(0,(K167+L167+M167)-Q167))</f>
        <v>0</v>
      </c>
      <c r="S167" s="3">
        <f>IF(Inputs!$B$27&lt;&gt;"Ready","PENDING INPUTS",Z166)</f>
        <v>0</v>
      </c>
      <c r="T167" s="3">
        <f>IF(Inputs!$B$27&lt;&gt;"Ready","PENDING INPUTS",IF(A167&lt;=Inputs!$B$6,ROUND(S167*Inputs!C15/12,2),0))</f>
        <v>0</v>
      </c>
      <c r="U167" s="3">
        <f>IF(Inputs!$B$27&lt;&gt;"Ready","PENDING INPUTS",IF(AND(A167&lt;=Inputs!$B$6,S167&gt;0),Inputs!G15,0))</f>
        <v>0</v>
      </c>
      <c r="V167" s="3">
        <f>IF(Inputs!$B$27&lt;&gt;"Ready","PENDING INPUTS",IF(A167&gt;Inputs!$B$6,0,MIN((S167+T167+U167),IF(Inputs!H15=1,Inputs!D15,MAX(Inputs!F15,ROUND(S167*Inputs!E15+T167+U167,2))))))</f>
        <v>0</v>
      </c>
      <c r="W167">
        <f>IF(Inputs!$B$27&lt;&gt;"Ready","PENDING INPUTS",IF(S167&lt;=0,99,1+IF(AND(K167&gt;0,OR(K167&lt;S167,AND(K167=S167,0&lt;1))),1,0)+IF(AND(AA167&gt;0,OR(AA167&lt;S167,AND(AA167=S167,2&lt;1))),1,0)+IF(AND(AI167&gt;0,OR(AI167&lt;S167,AND(AI167=S167,3&lt;1))),1,0)+IF(AND(AQ167&gt;0,OR(AQ167&lt;S167,AND(AQ167=S167,4&lt;1))),1,0)+IF(AND(AY167&gt;0,OR(AY167&lt;S167,AND(AY167=S167,5&lt;1))),1,0)+IF(AND(BG167&gt;0,OR(BG167&lt;S167,AND(BG167=S167,6&lt;1))),1,0)+IF(AND(BO167&gt;0,OR(BO167&lt;S167,AND(BO167=S167,7&lt;1))),1,0)+IF(AND(BW167&gt;0,OR(BW167&lt;S167,AND(BW167=S167,8&lt;1))),1,0)+IF(AND(CE167&gt;0,OR(CE167&lt;S167,AND(CE167=S167,9&lt;1))),1,0)))</f>
        <v>99</v>
      </c>
      <c r="X167" s="3">
        <f>IF(Inputs!$B$27&lt;&gt;"Ready","PENDING INPUTS",IF(A167&gt;Inputs!$B$6,0,MIN(MAX(0,(S167+T167+U167)-V167),MAX(0,C167-D167-(IF(O167&lt;W167,K167+L167+M167-N167,0)+IF(W167&lt;W167,S167+T167+U167-V167,0)+IF(AE167&lt;W167,AA167+AB167+AC167-AD167,0)+IF(AM167&lt;W167,AI167+AJ167+AK167-AL167,0)+IF(AU167&lt;W167,AQ167+AR167+AS167-AT167,0)+IF(BC167&lt;W167,AY167+AZ167+BA167-BB167,0)+IF(BK167&lt;W167,BG167+BH167+BI167-BJ167,0)+IF(BS167&lt;W167,BO167+BP167+BQ167-BR167,0)+IF(CA167&lt;W167,BW167+BX167+BY167-BZ167,0)+IF(CI167&lt;W167,CE167+CF167+CG167-CH167,0))))))</f>
        <v>0</v>
      </c>
      <c r="Y167" s="3">
        <f>IF(Inputs!$B$27&lt;&gt;"Ready","PENDING INPUTS",MIN((S167+T167+U167),IF(D167&gt;C167,IF(D167=0,0,V167*C167/D167),V167+X167)))</f>
        <v>0</v>
      </c>
      <c r="Z167" s="3">
        <f>IF(Inputs!$B$27&lt;&gt;"Ready","PENDING INPUTS",MAX(0,(S167+T167+U167)-Y167))</f>
        <v>0</v>
      </c>
      <c r="AA167" s="3">
        <f>IF(Inputs!$B$27&lt;&gt;"Ready","PENDING INPUTS",AH166)</f>
        <v>0</v>
      </c>
      <c r="AB167" s="3">
        <f>IF(Inputs!$B$27&lt;&gt;"Ready","PENDING INPUTS",IF(A167&lt;=Inputs!$B$6,ROUND(AA167*Inputs!C16/12,2),0))</f>
        <v>0</v>
      </c>
      <c r="AC167" s="3">
        <f>IF(Inputs!$B$27&lt;&gt;"Ready","PENDING INPUTS",IF(AND(A167&lt;=Inputs!$B$6,AA167&gt;0),Inputs!G16,0))</f>
        <v>0</v>
      </c>
      <c r="AD167" s="3">
        <f>IF(Inputs!$B$27&lt;&gt;"Ready","PENDING INPUTS",IF(A167&gt;Inputs!$B$6,0,MIN((AA167+AB167+AC167),IF(Inputs!H16=1,Inputs!D16,MAX(Inputs!F16,ROUND(AA167*Inputs!E16+AB167+AC167,2))))))</f>
        <v>0</v>
      </c>
      <c r="AE167">
        <f>IF(Inputs!$B$27&lt;&gt;"Ready","PENDING INPUTS",IF(AA167&lt;=0,99,1+IF(AND(K167&gt;0,OR(K167&lt;AA167,AND(K167=AA167,0&lt;2))),1,0)+IF(AND(S167&gt;0,OR(S167&lt;AA167,AND(S167=AA167,1&lt;2))),1,0)+IF(AND(AI167&gt;0,OR(AI167&lt;AA167,AND(AI167=AA167,3&lt;2))),1,0)+IF(AND(AQ167&gt;0,OR(AQ167&lt;AA167,AND(AQ167=AA167,4&lt;2))),1,0)+IF(AND(AY167&gt;0,OR(AY167&lt;AA167,AND(AY167=AA167,5&lt;2))),1,0)+IF(AND(BG167&gt;0,OR(BG167&lt;AA167,AND(BG167=AA167,6&lt;2))),1,0)+IF(AND(BO167&gt;0,OR(BO167&lt;AA167,AND(BO167=AA167,7&lt;2))),1,0)+IF(AND(BW167&gt;0,OR(BW167&lt;AA167,AND(BW167=AA167,8&lt;2))),1,0)+IF(AND(CE167&gt;0,OR(CE167&lt;AA167,AND(CE167=AA167,9&lt;2))),1,0)))</f>
        <v>99</v>
      </c>
      <c r="AF167" s="3">
        <f>IF(Inputs!$B$27&lt;&gt;"Ready","PENDING INPUTS",IF(A167&gt;Inputs!$B$6,0,MIN(MAX(0,(AA167+AB167+AC167)-AD167),MAX(0,C167-D167-(IF(O167&lt;AE167,K167+L167+M167-N167,0)+IF(W167&lt;AE167,S167+T167+U167-V167,0)+IF(AE167&lt;AE167,AA167+AB167+AC167-AD167,0)+IF(AM167&lt;AE167,AI167+AJ167+AK167-AL167,0)+IF(AU167&lt;AE167,AQ167+AR167+AS167-AT167,0)+IF(BC167&lt;AE167,AY167+AZ167+BA167-BB167,0)+IF(BK167&lt;AE167,BG167+BH167+BI167-BJ167,0)+IF(BS167&lt;AE167,BO167+BP167+BQ167-BR167,0)+IF(CA167&lt;AE167,BW167+BX167+BY167-BZ167,0)+IF(CI167&lt;AE167,CE167+CF167+CG167-CH167,0))))))</f>
        <v>0</v>
      </c>
      <c r="AG167" s="3">
        <f>IF(Inputs!$B$27&lt;&gt;"Ready","PENDING INPUTS",MIN((AA167+AB167+AC167),IF(D167&gt;C167,IF(D167=0,0,AD167*C167/D167),AD167+AF167)))</f>
        <v>0</v>
      </c>
      <c r="AH167" s="3">
        <f>IF(Inputs!$B$27&lt;&gt;"Ready","PENDING INPUTS",MAX(0,(AA167+AB167+AC167)-AG167))</f>
        <v>0</v>
      </c>
      <c r="AI167" s="3">
        <f>IF(Inputs!$B$27&lt;&gt;"Ready","PENDING INPUTS",AP166)</f>
        <v>0</v>
      </c>
      <c r="AJ167" s="3">
        <f>IF(Inputs!$B$27&lt;&gt;"Ready","PENDING INPUTS",IF(A167&lt;=Inputs!$B$6,ROUND(AI167*Inputs!C17/12,2),0))</f>
        <v>0</v>
      </c>
      <c r="AK167" s="3">
        <f>IF(Inputs!$B$27&lt;&gt;"Ready","PENDING INPUTS",IF(AND(A167&lt;=Inputs!$B$6,AI167&gt;0),Inputs!G17,0))</f>
        <v>0</v>
      </c>
      <c r="AL167" s="3">
        <f>IF(Inputs!$B$27&lt;&gt;"Ready","PENDING INPUTS",IF(A167&gt;Inputs!$B$6,0,MIN((AI167+AJ167+AK167),IF(Inputs!H17=1,Inputs!D17,MAX(Inputs!F17,ROUND(AI167*Inputs!E17+AJ167+AK167,2))))))</f>
        <v>0</v>
      </c>
      <c r="AM167">
        <f>IF(Inputs!$B$27&lt;&gt;"Ready","PENDING INPUTS",IF(AI167&lt;=0,99,1+IF(AND(K167&gt;0,OR(K167&lt;AI167,AND(K167=AI167,0&lt;3))),1,0)+IF(AND(S167&gt;0,OR(S167&lt;AI167,AND(S167=AI167,1&lt;3))),1,0)+IF(AND(AA167&gt;0,OR(AA167&lt;AI167,AND(AA167=AI167,2&lt;3))),1,0)+IF(AND(AQ167&gt;0,OR(AQ167&lt;AI167,AND(AQ167=AI167,4&lt;3))),1,0)+IF(AND(AY167&gt;0,OR(AY167&lt;AI167,AND(AY167=AI167,5&lt;3))),1,0)+IF(AND(BG167&gt;0,OR(BG167&lt;AI167,AND(BG167=AI167,6&lt;3))),1,0)+IF(AND(BO167&gt;0,OR(BO167&lt;AI167,AND(BO167=AI167,7&lt;3))),1,0)+IF(AND(BW167&gt;0,OR(BW167&lt;AI167,AND(BW167=AI167,8&lt;3))),1,0)+IF(AND(CE167&gt;0,OR(CE167&lt;AI167,AND(CE167=AI167,9&lt;3))),1,0)))</f>
        <v>99</v>
      </c>
      <c r="AN167" s="3">
        <f>IF(Inputs!$B$27&lt;&gt;"Ready","PENDING INPUTS",IF(A167&gt;Inputs!$B$6,0,MIN(MAX(0,(AI167+AJ167+AK167)-AL167),MAX(0,C167-D167-(IF(O167&lt;AM167,K167+L167+M167-N167,0)+IF(W167&lt;AM167,S167+T167+U167-V167,0)+IF(AE167&lt;AM167,AA167+AB167+AC167-AD167,0)+IF(AM167&lt;AM167,AI167+AJ167+AK167-AL167,0)+IF(AU167&lt;AM167,AQ167+AR167+AS167-AT167,0)+IF(BC167&lt;AM167,AY167+AZ167+BA167-BB167,0)+IF(BK167&lt;AM167,BG167+BH167+BI167-BJ167,0)+IF(BS167&lt;AM167,BO167+BP167+BQ167-BR167,0)+IF(CA167&lt;AM167,BW167+BX167+BY167-BZ167,0)+IF(CI167&lt;AM167,CE167+CF167+CG167-CH167,0))))))</f>
        <v>0</v>
      </c>
      <c r="AO167" s="3">
        <f>IF(Inputs!$B$27&lt;&gt;"Ready","PENDING INPUTS",MIN((AI167+AJ167+AK167),IF(D167&gt;C167,IF(D167=0,0,AL167*C167/D167),AL167+AN167)))</f>
        <v>0</v>
      </c>
      <c r="AP167" s="3">
        <f>IF(Inputs!$B$27&lt;&gt;"Ready","PENDING INPUTS",MAX(0,(AI167+AJ167+AK167)-AO167))</f>
        <v>0</v>
      </c>
      <c r="AQ167" s="3">
        <f>IF(Inputs!$B$27&lt;&gt;"Ready","PENDING INPUTS",AX166)</f>
        <v>0</v>
      </c>
      <c r="AR167" s="3">
        <f>IF(Inputs!$B$27&lt;&gt;"Ready","PENDING INPUTS",IF(A167&lt;=Inputs!$B$6,ROUND(AQ167*Inputs!C18/12,2),0))</f>
        <v>0</v>
      </c>
      <c r="AS167" s="3">
        <f>IF(Inputs!$B$27&lt;&gt;"Ready","PENDING INPUTS",IF(AND(A167&lt;=Inputs!$B$6,AQ167&gt;0),Inputs!G18,0))</f>
        <v>0</v>
      </c>
      <c r="AT167" s="3">
        <f>IF(Inputs!$B$27&lt;&gt;"Ready","PENDING INPUTS",IF(A167&gt;Inputs!$B$6,0,MIN((AQ167+AR167+AS167),IF(Inputs!H18=1,Inputs!D18,MAX(Inputs!F18,ROUND(AQ167*Inputs!E18+AR167+AS167,2))))))</f>
        <v>0</v>
      </c>
      <c r="AU167">
        <f>IF(Inputs!$B$27&lt;&gt;"Ready","PENDING INPUTS",IF(AQ167&lt;=0,99,1+IF(AND(K167&gt;0,OR(K167&lt;AQ167,AND(K167=AQ167,0&lt;4))),1,0)+IF(AND(S167&gt;0,OR(S167&lt;AQ167,AND(S167=AQ167,1&lt;4))),1,0)+IF(AND(AA167&gt;0,OR(AA167&lt;AQ167,AND(AA167=AQ167,2&lt;4))),1,0)+IF(AND(AI167&gt;0,OR(AI167&lt;AQ167,AND(AI167=AQ167,3&lt;4))),1,0)+IF(AND(AY167&gt;0,OR(AY167&lt;AQ167,AND(AY167=AQ167,5&lt;4))),1,0)+IF(AND(BG167&gt;0,OR(BG167&lt;AQ167,AND(BG167=AQ167,6&lt;4))),1,0)+IF(AND(BO167&gt;0,OR(BO167&lt;AQ167,AND(BO167=AQ167,7&lt;4))),1,0)+IF(AND(BW167&gt;0,OR(BW167&lt;AQ167,AND(BW167=AQ167,8&lt;4))),1,0)+IF(AND(CE167&gt;0,OR(CE167&lt;AQ167,AND(CE167=AQ167,9&lt;4))),1,0)))</f>
        <v>99</v>
      </c>
      <c r="AV167" s="3">
        <f>IF(Inputs!$B$27&lt;&gt;"Ready","PENDING INPUTS",IF(A167&gt;Inputs!$B$6,0,MIN(MAX(0,(AQ167+AR167+AS167)-AT167),MAX(0,C167-D167-(IF(O167&lt;AU167,K167+L167+M167-N167,0)+IF(W167&lt;AU167,S167+T167+U167-V167,0)+IF(AE167&lt;AU167,AA167+AB167+AC167-AD167,0)+IF(AM167&lt;AU167,AI167+AJ167+AK167-AL167,0)+IF(AU167&lt;AU167,AQ167+AR167+AS167-AT167,0)+IF(BC167&lt;AU167,AY167+AZ167+BA167-BB167,0)+IF(BK167&lt;AU167,BG167+BH167+BI167-BJ167,0)+IF(BS167&lt;AU167,BO167+BP167+BQ167-BR167,0)+IF(CA167&lt;AU167,BW167+BX167+BY167-BZ167,0)+IF(CI167&lt;AU167,CE167+CF167+CG167-CH167,0))))))</f>
        <v>0</v>
      </c>
      <c r="AW167" s="3">
        <f>IF(Inputs!$B$27&lt;&gt;"Ready","PENDING INPUTS",MIN((AQ167+AR167+AS167),IF(D167&gt;C167,IF(D167=0,0,AT167*C167/D167),AT167+AV167)))</f>
        <v>0</v>
      </c>
      <c r="AX167" s="3">
        <f>IF(Inputs!$B$27&lt;&gt;"Ready","PENDING INPUTS",MAX(0,(AQ167+AR167+AS167)-AW167))</f>
        <v>0</v>
      </c>
      <c r="AY167" s="3">
        <f>IF(Inputs!$B$27&lt;&gt;"Ready","PENDING INPUTS",BF166)</f>
        <v>0</v>
      </c>
      <c r="AZ167" s="3">
        <f>IF(Inputs!$B$27&lt;&gt;"Ready","PENDING INPUTS",IF(A167&lt;=Inputs!$B$6,ROUND(AY167*Inputs!C19/12,2),0))</f>
        <v>0</v>
      </c>
      <c r="BA167" s="3">
        <f>IF(Inputs!$B$27&lt;&gt;"Ready","PENDING INPUTS",IF(AND(A167&lt;=Inputs!$B$6,AY167&gt;0),Inputs!G19,0))</f>
        <v>0</v>
      </c>
      <c r="BB167" s="3">
        <f>IF(Inputs!$B$27&lt;&gt;"Ready","PENDING INPUTS",IF(A167&gt;Inputs!$B$6,0,MIN((AY167+AZ167+BA167),IF(Inputs!H19=1,Inputs!D19,MAX(Inputs!F19,ROUND(AY167*Inputs!E19+AZ167+BA167,2))))))</f>
        <v>0</v>
      </c>
      <c r="BC167">
        <f>IF(Inputs!$B$27&lt;&gt;"Ready","PENDING INPUTS",IF(AY167&lt;=0,99,1+IF(AND(K167&gt;0,OR(K167&lt;AY167,AND(K167=AY167,0&lt;5))),1,0)+IF(AND(S167&gt;0,OR(S167&lt;AY167,AND(S167=AY167,1&lt;5))),1,0)+IF(AND(AA167&gt;0,OR(AA167&lt;AY167,AND(AA167=AY167,2&lt;5))),1,0)+IF(AND(AI167&gt;0,OR(AI167&lt;AY167,AND(AI167=AY167,3&lt;5))),1,0)+IF(AND(AQ167&gt;0,OR(AQ167&lt;AY167,AND(AQ167=AY167,4&lt;5))),1,0)+IF(AND(BG167&gt;0,OR(BG167&lt;AY167,AND(BG167=AY167,6&lt;5))),1,0)+IF(AND(BO167&gt;0,OR(BO167&lt;AY167,AND(BO167=AY167,7&lt;5))),1,0)+IF(AND(BW167&gt;0,OR(BW167&lt;AY167,AND(BW167=AY167,8&lt;5))),1,0)+IF(AND(CE167&gt;0,OR(CE167&lt;AY167,AND(CE167=AY167,9&lt;5))),1,0)))</f>
        <v>99</v>
      </c>
      <c r="BD167" s="3">
        <f>IF(Inputs!$B$27&lt;&gt;"Ready","PENDING INPUTS",IF(A167&gt;Inputs!$B$6,0,MIN(MAX(0,(AY167+AZ167+BA167)-BB167),MAX(0,C167-D167-(IF(O167&lt;BC167,K167+L167+M167-N167,0)+IF(W167&lt;BC167,S167+T167+U167-V167,0)+IF(AE167&lt;BC167,AA167+AB167+AC167-AD167,0)+IF(AM167&lt;BC167,AI167+AJ167+AK167-AL167,0)+IF(AU167&lt;BC167,AQ167+AR167+AS167-AT167,0)+IF(BC167&lt;BC167,AY167+AZ167+BA167-BB167,0)+IF(BK167&lt;BC167,BG167+BH167+BI167-BJ167,0)+IF(BS167&lt;BC167,BO167+BP167+BQ167-BR167,0)+IF(CA167&lt;BC167,BW167+BX167+BY167-BZ167,0)+IF(CI167&lt;BC167,CE167+CF167+CG167-CH167,0))))))</f>
        <v>0</v>
      </c>
      <c r="BE167" s="3">
        <f>IF(Inputs!$B$27&lt;&gt;"Ready","PENDING INPUTS",MIN((AY167+AZ167+BA167),IF(D167&gt;C167,IF(D167=0,0,BB167*C167/D167),BB167+BD167)))</f>
        <v>0</v>
      </c>
      <c r="BF167" s="3">
        <f>IF(Inputs!$B$27&lt;&gt;"Ready","PENDING INPUTS",MAX(0,(AY167+AZ167+BA167)-BE167))</f>
        <v>0</v>
      </c>
      <c r="BG167" s="3">
        <f>IF(Inputs!$B$27&lt;&gt;"Ready","PENDING INPUTS",BN166)</f>
        <v>0</v>
      </c>
      <c r="BH167" s="3">
        <f>IF(Inputs!$B$27&lt;&gt;"Ready","PENDING INPUTS",IF(A167&lt;=Inputs!$B$6,ROUND(BG167*Inputs!C20/12,2),0))</f>
        <v>0</v>
      </c>
      <c r="BI167" s="3">
        <f>IF(Inputs!$B$27&lt;&gt;"Ready","PENDING INPUTS",IF(AND(A167&lt;=Inputs!$B$6,BG167&gt;0),Inputs!G20,0))</f>
        <v>0</v>
      </c>
      <c r="BJ167" s="3">
        <f>IF(Inputs!$B$27&lt;&gt;"Ready","PENDING INPUTS",IF(A167&gt;Inputs!$B$6,0,MIN((BG167+BH167+BI167),IF(Inputs!H20=1,Inputs!D20,MAX(Inputs!F20,ROUND(BG167*Inputs!E20+BH167+BI167,2))))))</f>
        <v>0</v>
      </c>
      <c r="BK167">
        <f>IF(Inputs!$B$27&lt;&gt;"Ready","PENDING INPUTS",IF(BG167&lt;=0,99,1+IF(AND(K167&gt;0,OR(K167&lt;BG167,AND(K167=BG167,0&lt;6))),1,0)+IF(AND(S167&gt;0,OR(S167&lt;BG167,AND(S167=BG167,1&lt;6))),1,0)+IF(AND(AA167&gt;0,OR(AA167&lt;BG167,AND(AA167=BG167,2&lt;6))),1,0)+IF(AND(AI167&gt;0,OR(AI167&lt;BG167,AND(AI167=BG167,3&lt;6))),1,0)+IF(AND(AQ167&gt;0,OR(AQ167&lt;BG167,AND(AQ167=BG167,4&lt;6))),1,0)+IF(AND(AY167&gt;0,OR(AY167&lt;BG167,AND(AY167=BG167,5&lt;6))),1,0)+IF(AND(BO167&gt;0,OR(BO167&lt;BG167,AND(BO167=BG167,7&lt;6))),1,0)+IF(AND(BW167&gt;0,OR(BW167&lt;BG167,AND(BW167=BG167,8&lt;6))),1,0)+IF(AND(CE167&gt;0,OR(CE167&lt;BG167,AND(CE167=BG167,9&lt;6))),1,0)))</f>
        <v>99</v>
      </c>
      <c r="BL167" s="3">
        <f>IF(Inputs!$B$27&lt;&gt;"Ready","PENDING INPUTS",IF(A167&gt;Inputs!$B$6,0,MIN(MAX(0,(BG167+BH167+BI167)-BJ167),MAX(0,C167-D167-(IF(O167&lt;BK167,K167+L167+M167-N167,0)+IF(W167&lt;BK167,S167+T167+U167-V167,0)+IF(AE167&lt;BK167,AA167+AB167+AC167-AD167,0)+IF(AM167&lt;BK167,AI167+AJ167+AK167-AL167,0)+IF(AU167&lt;BK167,AQ167+AR167+AS167-AT167,0)+IF(BC167&lt;BK167,AY167+AZ167+BA167-BB167,0)+IF(BK167&lt;BK167,BG167+BH167+BI167-BJ167,0)+IF(BS167&lt;BK167,BO167+BP167+BQ167-BR167,0)+IF(CA167&lt;BK167,BW167+BX167+BY167-BZ167,0)+IF(CI167&lt;BK167,CE167+CF167+CG167-CH167,0))))))</f>
        <v>0</v>
      </c>
      <c r="BM167" s="3">
        <f>IF(Inputs!$B$27&lt;&gt;"Ready","PENDING INPUTS",MIN((BG167+BH167+BI167),IF(D167&gt;C167,IF(D167=0,0,BJ167*C167/D167),BJ167+BL167)))</f>
        <v>0</v>
      </c>
      <c r="BN167" s="3">
        <f>IF(Inputs!$B$27&lt;&gt;"Ready","PENDING INPUTS",MAX(0,(BG167+BH167+BI167)-BM167))</f>
        <v>0</v>
      </c>
      <c r="BO167" s="3">
        <f>IF(Inputs!$B$27&lt;&gt;"Ready","PENDING INPUTS",BV166)</f>
        <v>0</v>
      </c>
      <c r="BP167" s="3">
        <f>IF(Inputs!$B$27&lt;&gt;"Ready","PENDING INPUTS",IF(A167&lt;=Inputs!$B$6,ROUND(BO167*Inputs!C21/12,2),0))</f>
        <v>0</v>
      </c>
      <c r="BQ167" s="3">
        <f>IF(Inputs!$B$27&lt;&gt;"Ready","PENDING INPUTS",IF(AND(A167&lt;=Inputs!$B$6,BO167&gt;0),Inputs!G21,0))</f>
        <v>0</v>
      </c>
      <c r="BR167" s="3">
        <f>IF(Inputs!$B$27&lt;&gt;"Ready","PENDING INPUTS",IF(A167&gt;Inputs!$B$6,0,MIN((BO167+BP167+BQ167),IF(Inputs!H21=1,Inputs!D21,MAX(Inputs!F21,ROUND(BO167*Inputs!E21+BP167+BQ167,2))))))</f>
        <v>0</v>
      </c>
      <c r="BS167">
        <f>IF(Inputs!$B$27&lt;&gt;"Ready","PENDING INPUTS",IF(BO167&lt;=0,99,1+IF(AND(K167&gt;0,OR(K167&lt;BO167,AND(K167=BO167,0&lt;7))),1,0)+IF(AND(S167&gt;0,OR(S167&lt;BO167,AND(S167=BO167,1&lt;7))),1,0)+IF(AND(AA167&gt;0,OR(AA167&lt;BO167,AND(AA167=BO167,2&lt;7))),1,0)+IF(AND(AI167&gt;0,OR(AI167&lt;BO167,AND(AI167=BO167,3&lt;7))),1,0)+IF(AND(AQ167&gt;0,OR(AQ167&lt;BO167,AND(AQ167=BO167,4&lt;7))),1,0)+IF(AND(AY167&gt;0,OR(AY167&lt;BO167,AND(AY167=BO167,5&lt;7))),1,0)+IF(AND(BG167&gt;0,OR(BG167&lt;BO167,AND(BG167=BO167,6&lt;7))),1,0)+IF(AND(BW167&gt;0,OR(BW167&lt;BO167,AND(BW167=BO167,8&lt;7))),1,0)+IF(AND(CE167&gt;0,OR(CE167&lt;BO167,AND(CE167=BO167,9&lt;7))),1,0)))</f>
        <v>99</v>
      </c>
      <c r="BT167" s="3">
        <f>IF(Inputs!$B$27&lt;&gt;"Ready","PENDING INPUTS",IF(A167&gt;Inputs!$B$6,0,MIN(MAX(0,(BO167+BP167+BQ167)-BR167),MAX(0,C167-D167-(IF(O167&lt;BS167,K167+L167+M167-N167,0)+IF(W167&lt;BS167,S167+T167+U167-V167,0)+IF(AE167&lt;BS167,AA167+AB167+AC167-AD167,0)+IF(AM167&lt;BS167,AI167+AJ167+AK167-AL167,0)+IF(AU167&lt;BS167,AQ167+AR167+AS167-AT167,0)+IF(BC167&lt;BS167,AY167+AZ167+BA167-BB167,0)+IF(BK167&lt;BS167,BG167+BH167+BI167-BJ167,0)+IF(BS167&lt;BS167,BO167+BP167+BQ167-BR167,0)+IF(CA167&lt;BS167,BW167+BX167+BY167-BZ167,0)+IF(CI167&lt;BS167,CE167+CF167+CG167-CH167,0))))))</f>
        <v>0</v>
      </c>
      <c r="BU167" s="3">
        <f>IF(Inputs!$B$27&lt;&gt;"Ready","PENDING INPUTS",MIN((BO167+BP167+BQ167),IF(D167&gt;C167,IF(D167=0,0,BR167*C167/D167),BR167+BT167)))</f>
        <v>0</v>
      </c>
      <c r="BV167" s="3">
        <f>IF(Inputs!$B$27&lt;&gt;"Ready","PENDING INPUTS",MAX(0,(BO167+BP167+BQ167)-BU167))</f>
        <v>0</v>
      </c>
      <c r="BW167" s="3">
        <f>IF(Inputs!$B$27&lt;&gt;"Ready","PENDING INPUTS",CD166)</f>
        <v>0</v>
      </c>
      <c r="BX167" s="3">
        <f>IF(Inputs!$B$27&lt;&gt;"Ready","PENDING INPUTS",IF(A167&lt;=Inputs!$B$6,ROUND(BW167*Inputs!C22/12,2),0))</f>
        <v>0</v>
      </c>
      <c r="BY167" s="3">
        <f>IF(Inputs!$B$27&lt;&gt;"Ready","PENDING INPUTS",IF(AND(A167&lt;=Inputs!$B$6,BW167&gt;0),Inputs!G22,0))</f>
        <v>0</v>
      </c>
      <c r="BZ167" s="3">
        <f>IF(Inputs!$B$27&lt;&gt;"Ready","PENDING INPUTS",IF(A167&gt;Inputs!$B$6,0,MIN((BW167+BX167+BY167),IF(Inputs!H22=1,Inputs!D22,MAX(Inputs!F22,ROUND(BW167*Inputs!E22+BX167+BY167,2))))))</f>
        <v>0</v>
      </c>
      <c r="CA167">
        <f>IF(Inputs!$B$27&lt;&gt;"Ready","PENDING INPUTS",IF(BW167&lt;=0,99,1+IF(AND(K167&gt;0,OR(K167&lt;BW167,AND(K167=BW167,0&lt;8))),1,0)+IF(AND(S167&gt;0,OR(S167&lt;BW167,AND(S167=BW167,1&lt;8))),1,0)+IF(AND(AA167&gt;0,OR(AA167&lt;BW167,AND(AA167=BW167,2&lt;8))),1,0)+IF(AND(AI167&gt;0,OR(AI167&lt;BW167,AND(AI167=BW167,3&lt;8))),1,0)+IF(AND(AQ167&gt;0,OR(AQ167&lt;BW167,AND(AQ167=BW167,4&lt;8))),1,0)+IF(AND(AY167&gt;0,OR(AY167&lt;BW167,AND(AY167=BW167,5&lt;8))),1,0)+IF(AND(BG167&gt;0,OR(BG167&lt;BW167,AND(BG167=BW167,6&lt;8))),1,0)+IF(AND(BO167&gt;0,OR(BO167&lt;BW167,AND(BO167=BW167,7&lt;8))),1,0)+IF(AND(CE167&gt;0,OR(CE167&lt;BW167,AND(CE167=BW167,9&lt;8))),1,0)))</f>
        <v>99</v>
      </c>
      <c r="CB167" s="3">
        <f>IF(Inputs!$B$27&lt;&gt;"Ready","PENDING INPUTS",IF(A167&gt;Inputs!$B$6,0,MIN(MAX(0,(BW167+BX167+BY167)-BZ167),MAX(0,C167-D167-(IF(O167&lt;CA167,K167+L167+M167-N167,0)+IF(W167&lt;CA167,S167+T167+U167-V167,0)+IF(AE167&lt;CA167,AA167+AB167+AC167-AD167,0)+IF(AM167&lt;CA167,AI167+AJ167+AK167-AL167,0)+IF(AU167&lt;CA167,AQ167+AR167+AS167-AT167,0)+IF(BC167&lt;CA167,AY167+AZ167+BA167-BB167,0)+IF(BK167&lt;CA167,BG167+BH167+BI167-BJ167,0)+IF(BS167&lt;CA167,BO167+BP167+BQ167-BR167,0)+IF(CA167&lt;CA167,BW167+BX167+BY167-BZ167,0)+IF(CI167&lt;CA167,CE167+CF167+CG167-CH167,0))))))</f>
        <v>0</v>
      </c>
      <c r="CC167" s="3">
        <f>IF(Inputs!$B$27&lt;&gt;"Ready","PENDING INPUTS",MIN((BW167+BX167+BY167),IF(D167&gt;C167,IF(D167=0,0,BZ167*C167/D167),BZ167+CB167)))</f>
        <v>0</v>
      </c>
      <c r="CD167" s="3">
        <f>IF(Inputs!$B$27&lt;&gt;"Ready","PENDING INPUTS",MAX(0,(BW167+BX167+BY167)-CC167))</f>
        <v>0</v>
      </c>
      <c r="CE167" s="3">
        <f>IF(Inputs!$B$27&lt;&gt;"Ready","PENDING INPUTS",CL166)</f>
        <v>0</v>
      </c>
      <c r="CF167" s="3">
        <f>IF(Inputs!$B$27&lt;&gt;"Ready","PENDING INPUTS",IF(A167&lt;=Inputs!$B$6,ROUND(CE167*Inputs!C23/12,2),0))</f>
        <v>0</v>
      </c>
      <c r="CG167" s="3">
        <f>IF(Inputs!$B$27&lt;&gt;"Ready","PENDING INPUTS",IF(AND(A167&lt;=Inputs!$B$6,CE167&gt;0),Inputs!G23,0))</f>
        <v>0</v>
      </c>
      <c r="CH167" s="3">
        <f>IF(Inputs!$B$27&lt;&gt;"Ready","PENDING INPUTS",IF(A167&gt;Inputs!$B$6,0,MIN((CE167+CF167+CG167),IF(Inputs!H23=1,Inputs!D23,MAX(Inputs!F23,ROUND(CE167*Inputs!E23+CF167+CG167,2))))))</f>
        <v>0</v>
      </c>
      <c r="CI167">
        <f>IF(Inputs!$B$27&lt;&gt;"Ready","PENDING INPUTS",IF(CE167&lt;=0,99,1+IF(AND(K167&gt;0,OR(K167&lt;CE167,AND(K167=CE167,0&lt;9))),1,0)+IF(AND(S167&gt;0,OR(S167&lt;CE167,AND(S167=CE167,1&lt;9))),1,0)+IF(AND(AA167&gt;0,OR(AA167&lt;CE167,AND(AA167=CE167,2&lt;9))),1,0)+IF(AND(AI167&gt;0,OR(AI167&lt;CE167,AND(AI167=CE167,3&lt;9))),1,0)+IF(AND(AQ167&gt;0,OR(AQ167&lt;CE167,AND(AQ167=CE167,4&lt;9))),1,0)+IF(AND(AY167&gt;0,OR(AY167&lt;CE167,AND(AY167=CE167,5&lt;9))),1,0)+IF(AND(BG167&gt;0,OR(BG167&lt;CE167,AND(BG167=CE167,6&lt;9))),1,0)+IF(AND(BO167&gt;0,OR(BO167&lt;CE167,AND(BO167=CE167,7&lt;9))),1,0)+IF(AND(BW167&gt;0,OR(BW167&lt;CE167,AND(BW167=CE167,8&lt;9))),1,0)))</f>
        <v>99</v>
      </c>
      <c r="CJ167" s="3">
        <f>IF(Inputs!$B$27&lt;&gt;"Ready","PENDING INPUTS",IF(A167&gt;Inputs!$B$6,0,MIN(MAX(0,(CE167+CF167+CG167)-CH167),MAX(0,C167-D167-(IF(O167&lt;CI167,K167+L167+M167-N167,0)+IF(W167&lt;CI167,S167+T167+U167-V167,0)+IF(AE167&lt;CI167,AA167+AB167+AC167-AD167,0)+IF(AM167&lt;CI167,AI167+AJ167+AK167-AL167,0)+IF(AU167&lt;CI167,AQ167+AR167+AS167-AT167,0)+IF(BC167&lt;CI167,AY167+AZ167+BA167-BB167,0)+IF(BK167&lt;CI167,BG167+BH167+BI167-BJ167,0)+IF(BS167&lt;CI167,BO167+BP167+BQ167-BR167,0)+IF(CA167&lt;CI167,BW167+BX167+BY167-BZ167,0)+IF(CI167&lt;CI167,CE167+CF167+CG167-CH167,0))))))</f>
        <v>0</v>
      </c>
      <c r="CK167" s="3">
        <f>IF(Inputs!$B$27&lt;&gt;"Ready","PENDING INPUTS",MIN((CE167+CF167+CG167),IF(D167&gt;C167,IF(D167=0,0,CH167*C167/D167),CH167+CJ167)))</f>
        <v>0</v>
      </c>
      <c r="CL167" s="3">
        <f>IF(Inputs!$B$27&lt;&gt;"Ready","PENDING INPUTS",MAX(0,(CE167+CF167+CG167)-CK167))</f>
        <v>0</v>
      </c>
    </row>
    <row r="168" spans="1:90" ht="27.95" customHeight="1" x14ac:dyDescent="0.25">
      <c r="A168">
        <v>164</v>
      </c>
      <c r="B168" s="13">
        <f>IF(Inputs!$B$27&lt;&gt;"Ready","PENDING INPUTS",EDATE(Inputs!$B$5,A168-1))</f>
        <v>51257</v>
      </c>
      <c r="C168" s="3">
        <f>IF(Inputs!$B$27&lt;&gt;"Ready","PENDING INPUTS",IF(A168&lt;=Inputs!$B$6,MAX(0,Inputs!$B$4+IF(A168=Inputs!$B$7,Inputs!$B$8,0)+IF(A168=Inputs!$B$9,Inputs!$B$10,0)),0))</f>
        <v>0</v>
      </c>
      <c r="D168" s="3">
        <f>IF(Inputs!$B$27&lt;&gt;"Ready","PENDING INPUTS",SUM(N168,V168,AD168,AL168,AT168,BB168,BJ168,BR168,BZ168,CH168))</f>
        <v>0</v>
      </c>
      <c r="E168" s="3">
        <f>IF(Inputs!$B$27&lt;&gt;"Ready","PENDING INPUTS",MAX(0,D168-C168))</f>
        <v>0</v>
      </c>
      <c r="F168" s="3">
        <f>IF(Inputs!$B$27&lt;&gt;"Ready","PENDING INPUTS",SUM(Q168,Y168,AG168,AO168,AW168,BE168,BM168,BU168,CC168,CK168))</f>
        <v>0</v>
      </c>
      <c r="G168" s="3">
        <f>IF(Inputs!$B$27&lt;&gt;"Ready","PENDING INPUTS",SUM(L168,T168,AB168,AJ168,AR168,AZ168,BH168,BP168,BX168,CF168))</f>
        <v>0</v>
      </c>
      <c r="H168" s="3">
        <f>IF(Inputs!$B$27&lt;&gt;"Ready","PENDING INPUTS",SUM(M168,U168,AC168,AK168,AS168,BA168,BI168,BQ168,BY168,CG168))</f>
        <v>0</v>
      </c>
      <c r="I168" s="3">
        <f>IF(Inputs!$B$27&lt;&gt;"Ready","PENDING INPUTS",SUM(R168,Z168,AH168,AP168,AX168,BF168,BN168,BV168,CD168,CL168))</f>
        <v>0</v>
      </c>
      <c r="J168" t="str">
        <f>IF(Inputs!$B$27&lt;&gt;"Ready","PENDING INPUTS",IF(A168&gt;Inputs!$B$6,"Beyond horizon",IF(E168&gt;0.005,"MINIMUM SHORTFALL",IF(I168&lt;0.005,"Paid off","In progress"))))</f>
        <v>Beyond horizon</v>
      </c>
      <c r="K168" s="3">
        <f>IF(Inputs!$B$27&lt;&gt;"Ready","PENDING INPUTS",R167)</f>
        <v>0</v>
      </c>
      <c r="L168" s="3">
        <f>IF(Inputs!$B$27&lt;&gt;"Ready","PENDING INPUTS",IF(A168&lt;=Inputs!$B$6,ROUND(K168*Inputs!C14/12,2),0))</f>
        <v>0</v>
      </c>
      <c r="M168" s="3">
        <f>IF(Inputs!$B$27&lt;&gt;"Ready","PENDING INPUTS",IF(AND(A168&lt;=Inputs!$B$6,K168&gt;0),Inputs!G14,0))</f>
        <v>0</v>
      </c>
      <c r="N168" s="3">
        <f>IF(Inputs!$B$27&lt;&gt;"Ready","PENDING INPUTS",IF(A168&gt;Inputs!$B$6,0,MIN((K168+L168+M168),IF(Inputs!H14=1,Inputs!D14,MAX(Inputs!F14,ROUND(K168*Inputs!E14+L168+M168,2))))))</f>
        <v>0</v>
      </c>
      <c r="O168">
        <f>IF(Inputs!$B$27&lt;&gt;"Ready","PENDING INPUTS",IF(K168&lt;=0,99,1+IF(AND(S168&gt;0,OR(S168&lt;K168,AND(S168=K168,1&lt;0))),1,0)+IF(AND(AA168&gt;0,OR(AA168&lt;K168,AND(AA168=K168,2&lt;0))),1,0)+IF(AND(AI168&gt;0,OR(AI168&lt;K168,AND(AI168=K168,3&lt;0))),1,0)+IF(AND(AQ168&gt;0,OR(AQ168&lt;K168,AND(AQ168=K168,4&lt;0))),1,0)+IF(AND(AY168&gt;0,OR(AY168&lt;K168,AND(AY168=K168,5&lt;0))),1,0)+IF(AND(BG168&gt;0,OR(BG168&lt;K168,AND(BG168=K168,6&lt;0))),1,0)+IF(AND(BO168&gt;0,OR(BO168&lt;K168,AND(BO168=K168,7&lt;0))),1,0)+IF(AND(BW168&gt;0,OR(BW168&lt;K168,AND(BW168=K168,8&lt;0))),1,0)+IF(AND(CE168&gt;0,OR(CE168&lt;K168,AND(CE168=K168,9&lt;0))),1,0)))</f>
        <v>99</v>
      </c>
      <c r="P168" s="3">
        <f>IF(Inputs!$B$27&lt;&gt;"Ready","PENDING INPUTS",IF(A168&gt;Inputs!$B$6,0,MIN(MAX(0,(K168+L168+M168)-N168),MAX(0,C168-D168-(IF(O168&lt;O168,K168+L168+M168-N168,0)+IF(W168&lt;O168,S168+T168+U168-V168,0)+IF(AE168&lt;O168,AA168+AB168+AC168-AD168,0)+IF(AM168&lt;O168,AI168+AJ168+AK168-AL168,0)+IF(AU168&lt;O168,AQ168+AR168+AS168-AT168,0)+IF(BC168&lt;O168,AY168+AZ168+BA168-BB168,0)+IF(BK168&lt;O168,BG168+BH168+BI168-BJ168,0)+IF(BS168&lt;O168,BO168+BP168+BQ168-BR168,0)+IF(CA168&lt;O168,BW168+BX168+BY168-BZ168,0)+IF(CI168&lt;O168,CE168+CF168+CG168-CH168,0))))))</f>
        <v>0</v>
      </c>
      <c r="Q168" s="3">
        <f>IF(Inputs!$B$27&lt;&gt;"Ready","PENDING INPUTS",MIN((K168+L168+M168),IF(D168&gt;C168,IF(D168=0,0,N168*C168/D168),N168+P168)))</f>
        <v>0</v>
      </c>
      <c r="R168" s="3">
        <f>IF(Inputs!$B$27&lt;&gt;"Ready","PENDING INPUTS",MAX(0,(K168+L168+M168)-Q168))</f>
        <v>0</v>
      </c>
      <c r="S168" s="3">
        <f>IF(Inputs!$B$27&lt;&gt;"Ready","PENDING INPUTS",Z167)</f>
        <v>0</v>
      </c>
      <c r="T168" s="3">
        <f>IF(Inputs!$B$27&lt;&gt;"Ready","PENDING INPUTS",IF(A168&lt;=Inputs!$B$6,ROUND(S168*Inputs!C15/12,2),0))</f>
        <v>0</v>
      </c>
      <c r="U168" s="3">
        <f>IF(Inputs!$B$27&lt;&gt;"Ready","PENDING INPUTS",IF(AND(A168&lt;=Inputs!$B$6,S168&gt;0),Inputs!G15,0))</f>
        <v>0</v>
      </c>
      <c r="V168" s="3">
        <f>IF(Inputs!$B$27&lt;&gt;"Ready","PENDING INPUTS",IF(A168&gt;Inputs!$B$6,0,MIN((S168+T168+U168),IF(Inputs!H15=1,Inputs!D15,MAX(Inputs!F15,ROUND(S168*Inputs!E15+T168+U168,2))))))</f>
        <v>0</v>
      </c>
      <c r="W168">
        <f>IF(Inputs!$B$27&lt;&gt;"Ready","PENDING INPUTS",IF(S168&lt;=0,99,1+IF(AND(K168&gt;0,OR(K168&lt;S168,AND(K168=S168,0&lt;1))),1,0)+IF(AND(AA168&gt;0,OR(AA168&lt;S168,AND(AA168=S168,2&lt;1))),1,0)+IF(AND(AI168&gt;0,OR(AI168&lt;S168,AND(AI168=S168,3&lt;1))),1,0)+IF(AND(AQ168&gt;0,OR(AQ168&lt;S168,AND(AQ168=S168,4&lt;1))),1,0)+IF(AND(AY168&gt;0,OR(AY168&lt;S168,AND(AY168=S168,5&lt;1))),1,0)+IF(AND(BG168&gt;0,OR(BG168&lt;S168,AND(BG168=S168,6&lt;1))),1,0)+IF(AND(BO168&gt;0,OR(BO168&lt;S168,AND(BO168=S168,7&lt;1))),1,0)+IF(AND(BW168&gt;0,OR(BW168&lt;S168,AND(BW168=S168,8&lt;1))),1,0)+IF(AND(CE168&gt;0,OR(CE168&lt;S168,AND(CE168=S168,9&lt;1))),1,0)))</f>
        <v>99</v>
      </c>
      <c r="X168" s="3">
        <f>IF(Inputs!$B$27&lt;&gt;"Ready","PENDING INPUTS",IF(A168&gt;Inputs!$B$6,0,MIN(MAX(0,(S168+T168+U168)-V168),MAX(0,C168-D168-(IF(O168&lt;W168,K168+L168+M168-N168,0)+IF(W168&lt;W168,S168+T168+U168-V168,0)+IF(AE168&lt;W168,AA168+AB168+AC168-AD168,0)+IF(AM168&lt;W168,AI168+AJ168+AK168-AL168,0)+IF(AU168&lt;W168,AQ168+AR168+AS168-AT168,0)+IF(BC168&lt;W168,AY168+AZ168+BA168-BB168,0)+IF(BK168&lt;W168,BG168+BH168+BI168-BJ168,0)+IF(BS168&lt;W168,BO168+BP168+BQ168-BR168,0)+IF(CA168&lt;W168,BW168+BX168+BY168-BZ168,0)+IF(CI168&lt;W168,CE168+CF168+CG168-CH168,0))))))</f>
        <v>0</v>
      </c>
      <c r="Y168" s="3">
        <f>IF(Inputs!$B$27&lt;&gt;"Ready","PENDING INPUTS",MIN((S168+T168+U168),IF(D168&gt;C168,IF(D168=0,0,V168*C168/D168),V168+X168)))</f>
        <v>0</v>
      </c>
      <c r="Z168" s="3">
        <f>IF(Inputs!$B$27&lt;&gt;"Ready","PENDING INPUTS",MAX(0,(S168+T168+U168)-Y168))</f>
        <v>0</v>
      </c>
      <c r="AA168" s="3">
        <f>IF(Inputs!$B$27&lt;&gt;"Ready","PENDING INPUTS",AH167)</f>
        <v>0</v>
      </c>
      <c r="AB168" s="3">
        <f>IF(Inputs!$B$27&lt;&gt;"Ready","PENDING INPUTS",IF(A168&lt;=Inputs!$B$6,ROUND(AA168*Inputs!C16/12,2),0))</f>
        <v>0</v>
      </c>
      <c r="AC168" s="3">
        <f>IF(Inputs!$B$27&lt;&gt;"Ready","PENDING INPUTS",IF(AND(A168&lt;=Inputs!$B$6,AA168&gt;0),Inputs!G16,0))</f>
        <v>0</v>
      </c>
      <c r="AD168" s="3">
        <f>IF(Inputs!$B$27&lt;&gt;"Ready","PENDING INPUTS",IF(A168&gt;Inputs!$B$6,0,MIN((AA168+AB168+AC168),IF(Inputs!H16=1,Inputs!D16,MAX(Inputs!F16,ROUND(AA168*Inputs!E16+AB168+AC168,2))))))</f>
        <v>0</v>
      </c>
      <c r="AE168">
        <f>IF(Inputs!$B$27&lt;&gt;"Ready","PENDING INPUTS",IF(AA168&lt;=0,99,1+IF(AND(K168&gt;0,OR(K168&lt;AA168,AND(K168=AA168,0&lt;2))),1,0)+IF(AND(S168&gt;0,OR(S168&lt;AA168,AND(S168=AA168,1&lt;2))),1,0)+IF(AND(AI168&gt;0,OR(AI168&lt;AA168,AND(AI168=AA168,3&lt;2))),1,0)+IF(AND(AQ168&gt;0,OR(AQ168&lt;AA168,AND(AQ168=AA168,4&lt;2))),1,0)+IF(AND(AY168&gt;0,OR(AY168&lt;AA168,AND(AY168=AA168,5&lt;2))),1,0)+IF(AND(BG168&gt;0,OR(BG168&lt;AA168,AND(BG168=AA168,6&lt;2))),1,0)+IF(AND(BO168&gt;0,OR(BO168&lt;AA168,AND(BO168=AA168,7&lt;2))),1,0)+IF(AND(BW168&gt;0,OR(BW168&lt;AA168,AND(BW168=AA168,8&lt;2))),1,0)+IF(AND(CE168&gt;0,OR(CE168&lt;AA168,AND(CE168=AA168,9&lt;2))),1,0)))</f>
        <v>99</v>
      </c>
      <c r="AF168" s="3">
        <f>IF(Inputs!$B$27&lt;&gt;"Ready","PENDING INPUTS",IF(A168&gt;Inputs!$B$6,0,MIN(MAX(0,(AA168+AB168+AC168)-AD168),MAX(0,C168-D168-(IF(O168&lt;AE168,K168+L168+M168-N168,0)+IF(W168&lt;AE168,S168+T168+U168-V168,0)+IF(AE168&lt;AE168,AA168+AB168+AC168-AD168,0)+IF(AM168&lt;AE168,AI168+AJ168+AK168-AL168,0)+IF(AU168&lt;AE168,AQ168+AR168+AS168-AT168,0)+IF(BC168&lt;AE168,AY168+AZ168+BA168-BB168,0)+IF(BK168&lt;AE168,BG168+BH168+BI168-BJ168,0)+IF(BS168&lt;AE168,BO168+BP168+BQ168-BR168,0)+IF(CA168&lt;AE168,BW168+BX168+BY168-BZ168,0)+IF(CI168&lt;AE168,CE168+CF168+CG168-CH168,0))))))</f>
        <v>0</v>
      </c>
      <c r="AG168" s="3">
        <f>IF(Inputs!$B$27&lt;&gt;"Ready","PENDING INPUTS",MIN((AA168+AB168+AC168),IF(D168&gt;C168,IF(D168=0,0,AD168*C168/D168),AD168+AF168)))</f>
        <v>0</v>
      </c>
      <c r="AH168" s="3">
        <f>IF(Inputs!$B$27&lt;&gt;"Ready","PENDING INPUTS",MAX(0,(AA168+AB168+AC168)-AG168))</f>
        <v>0</v>
      </c>
      <c r="AI168" s="3">
        <f>IF(Inputs!$B$27&lt;&gt;"Ready","PENDING INPUTS",AP167)</f>
        <v>0</v>
      </c>
      <c r="AJ168" s="3">
        <f>IF(Inputs!$B$27&lt;&gt;"Ready","PENDING INPUTS",IF(A168&lt;=Inputs!$B$6,ROUND(AI168*Inputs!C17/12,2),0))</f>
        <v>0</v>
      </c>
      <c r="AK168" s="3">
        <f>IF(Inputs!$B$27&lt;&gt;"Ready","PENDING INPUTS",IF(AND(A168&lt;=Inputs!$B$6,AI168&gt;0),Inputs!G17,0))</f>
        <v>0</v>
      </c>
      <c r="AL168" s="3">
        <f>IF(Inputs!$B$27&lt;&gt;"Ready","PENDING INPUTS",IF(A168&gt;Inputs!$B$6,0,MIN((AI168+AJ168+AK168),IF(Inputs!H17=1,Inputs!D17,MAX(Inputs!F17,ROUND(AI168*Inputs!E17+AJ168+AK168,2))))))</f>
        <v>0</v>
      </c>
      <c r="AM168">
        <f>IF(Inputs!$B$27&lt;&gt;"Ready","PENDING INPUTS",IF(AI168&lt;=0,99,1+IF(AND(K168&gt;0,OR(K168&lt;AI168,AND(K168=AI168,0&lt;3))),1,0)+IF(AND(S168&gt;0,OR(S168&lt;AI168,AND(S168=AI168,1&lt;3))),1,0)+IF(AND(AA168&gt;0,OR(AA168&lt;AI168,AND(AA168=AI168,2&lt;3))),1,0)+IF(AND(AQ168&gt;0,OR(AQ168&lt;AI168,AND(AQ168=AI168,4&lt;3))),1,0)+IF(AND(AY168&gt;0,OR(AY168&lt;AI168,AND(AY168=AI168,5&lt;3))),1,0)+IF(AND(BG168&gt;0,OR(BG168&lt;AI168,AND(BG168=AI168,6&lt;3))),1,0)+IF(AND(BO168&gt;0,OR(BO168&lt;AI168,AND(BO168=AI168,7&lt;3))),1,0)+IF(AND(BW168&gt;0,OR(BW168&lt;AI168,AND(BW168=AI168,8&lt;3))),1,0)+IF(AND(CE168&gt;0,OR(CE168&lt;AI168,AND(CE168=AI168,9&lt;3))),1,0)))</f>
        <v>99</v>
      </c>
      <c r="AN168" s="3">
        <f>IF(Inputs!$B$27&lt;&gt;"Ready","PENDING INPUTS",IF(A168&gt;Inputs!$B$6,0,MIN(MAX(0,(AI168+AJ168+AK168)-AL168),MAX(0,C168-D168-(IF(O168&lt;AM168,K168+L168+M168-N168,0)+IF(W168&lt;AM168,S168+T168+U168-V168,0)+IF(AE168&lt;AM168,AA168+AB168+AC168-AD168,0)+IF(AM168&lt;AM168,AI168+AJ168+AK168-AL168,0)+IF(AU168&lt;AM168,AQ168+AR168+AS168-AT168,0)+IF(BC168&lt;AM168,AY168+AZ168+BA168-BB168,0)+IF(BK168&lt;AM168,BG168+BH168+BI168-BJ168,0)+IF(BS168&lt;AM168,BO168+BP168+BQ168-BR168,0)+IF(CA168&lt;AM168,BW168+BX168+BY168-BZ168,0)+IF(CI168&lt;AM168,CE168+CF168+CG168-CH168,0))))))</f>
        <v>0</v>
      </c>
      <c r="AO168" s="3">
        <f>IF(Inputs!$B$27&lt;&gt;"Ready","PENDING INPUTS",MIN((AI168+AJ168+AK168),IF(D168&gt;C168,IF(D168=0,0,AL168*C168/D168),AL168+AN168)))</f>
        <v>0</v>
      </c>
      <c r="AP168" s="3">
        <f>IF(Inputs!$B$27&lt;&gt;"Ready","PENDING INPUTS",MAX(0,(AI168+AJ168+AK168)-AO168))</f>
        <v>0</v>
      </c>
      <c r="AQ168" s="3">
        <f>IF(Inputs!$B$27&lt;&gt;"Ready","PENDING INPUTS",AX167)</f>
        <v>0</v>
      </c>
      <c r="AR168" s="3">
        <f>IF(Inputs!$B$27&lt;&gt;"Ready","PENDING INPUTS",IF(A168&lt;=Inputs!$B$6,ROUND(AQ168*Inputs!C18/12,2),0))</f>
        <v>0</v>
      </c>
      <c r="AS168" s="3">
        <f>IF(Inputs!$B$27&lt;&gt;"Ready","PENDING INPUTS",IF(AND(A168&lt;=Inputs!$B$6,AQ168&gt;0),Inputs!G18,0))</f>
        <v>0</v>
      </c>
      <c r="AT168" s="3">
        <f>IF(Inputs!$B$27&lt;&gt;"Ready","PENDING INPUTS",IF(A168&gt;Inputs!$B$6,0,MIN((AQ168+AR168+AS168),IF(Inputs!H18=1,Inputs!D18,MAX(Inputs!F18,ROUND(AQ168*Inputs!E18+AR168+AS168,2))))))</f>
        <v>0</v>
      </c>
      <c r="AU168">
        <f>IF(Inputs!$B$27&lt;&gt;"Ready","PENDING INPUTS",IF(AQ168&lt;=0,99,1+IF(AND(K168&gt;0,OR(K168&lt;AQ168,AND(K168=AQ168,0&lt;4))),1,0)+IF(AND(S168&gt;0,OR(S168&lt;AQ168,AND(S168=AQ168,1&lt;4))),1,0)+IF(AND(AA168&gt;0,OR(AA168&lt;AQ168,AND(AA168=AQ168,2&lt;4))),1,0)+IF(AND(AI168&gt;0,OR(AI168&lt;AQ168,AND(AI168=AQ168,3&lt;4))),1,0)+IF(AND(AY168&gt;0,OR(AY168&lt;AQ168,AND(AY168=AQ168,5&lt;4))),1,0)+IF(AND(BG168&gt;0,OR(BG168&lt;AQ168,AND(BG168=AQ168,6&lt;4))),1,0)+IF(AND(BO168&gt;0,OR(BO168&lt;AQ168,AND(BO168=AQ168,7&lt;4))),1,0)+IF(AND(BW168&gt;0,OR(BW168&lt;AQ168,AND(BW168=AQ168,8&lt;4))),1,0)+IF(AND(CE168&gt;0,OR(CE168&lt;AQ168,AND(CE168=AQ168,9&lt;4))),1,0)))</f>
        <v>99</v>
      </c>
      <c r="AV168" s="3">
        <f>IF(Inputs!$B$27&lt;&gt;"Ready","PENDING INPUTS",IF(A168&gt;Inputs!$B$6,0,MIN(MAX(0,(AQ168+AR168+AS168)-AT168),MAX(0,C168-D168-(IF(O168&lt;AU168,K168+L168+M168-N168,0)+IF(W168&lt;AU168,S168+T168+U168-V168,0)+IF(AE168&lt;AU168,AA168+AB168+AC168-AD168,0)+IF(AM168&lt;AU168,AI168+AJ168+AK168-AL168,0)+IF(AU168&lt;AU168,AQ168+AR168+AS168-AT168,0)+IF(BC168&lt;AU168,AY168+AZ168+BA168-BB168,0)+IF(BK168&lt;AU168,BG168+BH168+BI168-BJ168,0)+IF(BS168&lt;AU168,BO168+BP168+BQ168-BR168,0)+IF(CA168&lt;AU168,BW168+BX168+BY168-BZ168,0)+IF(CI168&lt;AU168,CE168+CF168+CG168-CH168,0))))))</f>
        <v>0</v>
      </c>
      <c r="AW168" s="3">
        <f>IF(Inputs!$B$27&lt;&gt;"Ready","PENDING INPUTS",MIN((AQ168+AR168+AS168),IF(D168&gt;C168,IF(D168=0,0,AT168*C168/D168),AT168+AV168)))</f>
        <v>0</v>
      </c>
      <c r="AX168" s="3">
        <f>IF(Inputs!$B$27&lt;&gt;"Ready","PENDING INPUTS",MAX(0,(AQ168+AR168+AS168)-AW168))</f>
        <v>0</v>
      </c>
      <c r="AY168" s="3">
        <f>IF(Inputs!$B$27&lt;&gt;"Ready","PENDING INPUTS",BF167)</f>
        <v>0</v>
      </c>
      <c r="AZ168" s="3">
        <f>IF(Inputs!$B$27&lt;&gt;"Ready","PENDING INPUTS",IF(A168&lt;=Inputs!$B$6,ROUND(AY168*Inputs!C19/12,2),0))</f>
        <v>0</v>
      </c>
      <c r="BA168" s="3">
        <f>IF(Inputs!$B$27&lt;&gt;"Ready","PENDING INPUTS",IF(AND(A168&lt;=Inputs!$B$6,AY168&gt;0),Inputs!G19,0))</f>
        <v>0</v>
      </c>
      <c r="BB168" s="3">
        <f>IF(Inputs!$B$27&lt;&gt;"Ready","PENDING INPUTS",IF(A168&gt;Inputs!$B$6,0,MIN((AY168+AZ168+BA168),IF(Inputs!H19=1,Inputs!D19,MAX(Inputs!F19,ROUND(AY168*Inputs!E19+AZ168+BA168,2))))))</f>
        <v>0</v>
      </c>
      <c r="BC168">
        <f>IF(Inputs!$B$27&lt;&gt;"Ready","PENDING INPUTS",IF(AY168&lt;=0,99,1+IF(AND(K168&gt;0,OR(K168&lt;AY168,AND(K168=AY168,0&lt;5))),1,0)+IF(AND(S168&gt;0,OR(S168&lt;AY168,AND(S168=AY168,1&lt;5))),1,0)+IF(AND(AA168&gt;0,OR(AA168&lt;AY168,AND(AA168=AY168,2&lt;5))),1,0)+IF(AND(AI168&gt;0,OR(AI168&lt;AY168,AND(AI168=AY168,3&lt;5))),1,0)+IF(AND(AQ168&gt;0,OR(AQ168&lt;AY168,AND(AQ168=AY168,4&lt;5))),1,0)+IF(AND(BG168&gt;0,OR(BG168&lt;AY168,AND(BG168=AY168,6&lt;5))),1,0)+IF(AND(BO168&gt;0,OR(BO168&lt;AY168,AND(BO168=AY168,7&lt;5))),1,0)+IF(AND(BW168&gt;0,OR(BW168&lt;AY168,AND(BW168=AY168,8&lt;5))),1,0)+IF(AND(CE168&gt;0,OR(CE168&lt;AY168,AND(CE168=AY168,9&lt;5))),1,0)))</f>
        <v>99</v>
      </c>
      <c r="BD168" s="3">
        <f>IF(Inputs!$B$27&lt;&gt;"Ready","PENDING INPUTS",IF(A168&gt;Inputs!$B$6,0,MIN(MAX(0,(AY168+AZ168+BA168)-BB168),MAX(0,C168-D168-(IF(O168&lt;BC168,K168+L168+M168-N168,0)+IF(W168&lt;BC168,S168+T168+U168-V168,0)+IF(AE168&lt;BC168,AA168+AB168+AC168-AD168,0)+IF(AM168&lt;BC168,AI168+AJ168+AK168-AL168,0)+IF(AU168&lt;BC168,AQ168+AR168+AS168-AT168,0)+IF(BC168&lt;BC168,AY168+AZ168+BA168-BB168,0)+IF(BK168&lt;BC168,BG168+BH168+BI168-BJ168,0)+IF(BS168&lt;BC168,BO168+BP168+BQ168-BR168,0)+IF(CA168&lt;BC168,BW168+BX168+BY168-BZ168,0)+IF(CI168&lt;BC168,CE168+CF168+CG168-CH168,0))))))</f>
        <v>0</v>
      </c>
      <c r="BE168" s="3">
        <f>IF(Inputs!$B$27&lt;&gt;"Ready","PENDING INPUTS",MIN((AY168+AZ168+BA168),IF(D168&gt;C168,IF(D168=0,0,BB168*C168/D168),BB168+BD168)))</f>
        <v>0</v>
      </c>
      <c r="BF168" s="3">
        <f>IF(Inputs!$B$27&lt;&gt;"Ready","PENDING INPUTS",MAX(0,(AY168+AZ168+BA168)-BE168))</f>
        <v>0</v>
      </c>
      <c r="BG168" s="3">
        <f>IF(Inputs!$B$27&lt;&gt;"Ready","PENDING INPUTS",BN167)</f>
        <v>0</v>
      </c>
      <c r="BH168" s="3">
        <f>IF(Inputs!$B$27&lt;&gt;"Ready","PENDING INPUTS",IF(A168&lt;=Inputs!$B$6,ROUND(BG168*Inputs!C20/12,2),0))</f>
        <v>0</v>
      </c>
      <c r="BI168" s="3">
        <f>IF(Inputs!$B$27&lt;&gt;"Ready","PENDING INPUTS",IF(AND(A168&lt;=Inputs!$B$6,BG168&gt;0),Inputs!G20,0))</f>
        <v>0</v>
      </c>
      <c r="BJ168" s="3">
        <f>IF(Inputs!$B$27&lt;&gt;"Ready","PENDING INPUTS",IF(A168&gt;Inputs!$B$6,0,MIN((BG168+BH168+BI168),IF(Inputs!H20=1,Inputs!D20,MAX(Inputs!F20,ROUND(BG168*Inputs!E20+BH168+BI168,2))))))</f>
        <v>0</v>
      </c>
      <c r="BK168">
        <f>IF(Inputs!$B$27&lt;&gt;"Ready","PENDING INPUTS",IF(BG168&lt;=0,99,1+IF(AND(K168&gt;0,OR(K168&lt;BG168,AND(K168=BG168,0&lt;6))),1,0)+IF(AND(S168&gt;0,OR(S168&lt;BG168,AND(S168=BG168,1&lt;6))),1,0)+IF(AND(AA168&gt;0,OR(AA168&lt;BG168,AND(AA168=BG168,2&lt;6))),1,0)+IF(AND(AI168&gt;0,OR(AI168&lt;BG168,AND(AI168=BG168,3&lt;6))),1,0)+IF(AND(AQ168&gt;0,OR(AQ168&lt;BG168,AND(AQ168=BG168,4&lt;6))),1,0)+IF(AND(AY168&gt;0,OR(AY168&lt;BG168,AND(AY168=BG168,5&lt;6))),1,0)+IF(AND(BO168&gt;0,OR(BO168&lt;BG168,AND(BO168=BG168,7&lt;6))),1,0)+IF(AND(BW168&gt;0,OR(BW168&lt;BG168,AND(BW168=BG168,8&lt;6))),1,0)+IF(AND(CE168&gt;0,OR(CE168&lt;BG168,AND(CE168=BG168,9&lt;6))),1,0)))</f>
        <v>99</v>
      </c>
      <c r="BL168" s="3">
        <f>IF(Inputs!$B$27&lt;&gt;"Ready","PENDING INPUTS",IF(A168&gt;Inputs!$B$6,0,MIN(MAX(0,(BG168+BH168+BI168)-BJ168),MAX(0,C168-D168-(IF(O168&lt;BK168,K168+L168+M168-N168,0)+IF(W168&lt;BK168,S168+T168+U168-V168,0)+IF(AE168&lt;BK168,AA168+AB168+AC168-AD168,0)+IF(AM168&lt;BK168,AI168+AJ168+AK168-AL168,0)+IF(AU168&lt;BK168,AQ168+AR168+AS168-AT168,0)+IF(BC168&lt;BK168,AY168+AZ168+BA168-BB168,0)+IF(BK168&lt;BK168,BG168+BH168+BI168-BJ168,0)+IF(BS168&lt;BK168,BO168+BP168+BQ168-BR168,0)+IF(CA168&lt;BK168,BW168+BX168+BY168-BZ168,0)+IF(CI168&lt;BK168,CE168+CF168+CG168-CH168,0))))))</f>
        <v>0</v>
      </c>
      <c r="BM168" s="3">
        <f>IF(Inputs!$B$27&lt;&gt;"Ready","PENDING INPUTS",MIN((BG168+BH168+BI168),IF(D168&gt;C168,IF(D168=0,0,BJ168*C168/D168),BJ168+BL168)))</f>
        <v>0</v>
      </c>
      <c r="BN168" s="3">
        <f>IF(Inputs!$B$27&lt;&gt;"Ready","PENDING INPUTS",MAX(0,(BG168+BH168+BI168)-BM168))</f>
        <v>0</v>
      </c>
      <c r="BO168" s="3">
        <f>IF(Inputs!$B$27&lt;&gt;"Ready","PENDING INPUTS",BV167)</f>
        <v>0</v>
      </c>
      <c r="BP168" s="3">
        <f>IF(Inputs!$B$27&lt;&gt;"Ready","PENDING INPUTS",IF(A168&lt;=Inputs!$B$6,ROUND(BO168*Inputs!C21/12,2),0))</f>
        <v>0</v>
      </c>
      <c r="BQ168" s="3">
        <f>IF(Inputs!$B$27&lt;&gt;"Ready","PENDING INPUTS",IF(AND(A168&lt;=Inputs!$B$6,BO168&gt;0),Inputs!G21,0))</f>
        <v>0</v>
      </c>
      <c r="BR168" s="3">
        <f>IF(Inputs!$B$27&lt;&gt;"Ready","PENDING INPUTS",IF(A168&gt;Inputs!$B$6,0,MIN((BO168+BP168+BQ168),IF(Inputs!H21=1,Inputs!D21,MAX(Inputs!F21,ROUND(BO168*Inputs!E21+BP168+BQ168,2))))))</f>
        <v>0</v>
      </c>
      <c r="BS168">
        <f>IF(Inputs!$B$27&lt;&gt;"Ready","PENDING INPUTS",IF(BO168&lt;=0,99,1+IF(AND(K168&gt;0,OR(K168&lt;BO168,AND(K168=BO168,0&lt;7))),1,0)+IF(AND(S168&gt;0,OR(S168&lt;BO168,AND(S168=BO168,1&lt;7))),1,0)+IF(AND(AA168&gt;0,OR(AA168&lt;BO168,AND(AA168=BO168,2&lt;7))),1,0)+IF(AND(AI168&gt;0,OR(AI168&lt;BO168,AND(AI168=BO168,3&lt;7))),1,0)+IF(AND(AQ168&gt;0,OR(AQ168&lt;BO168,AND(AQ168=BO168,4&lt;7))),1,0)+IF(AND(AY168&gt;0,OR(AY168&lt;BO168,AND(AY168=BO168,5&lt;7))),1,0)+IF(AND(BG168&gt;0,OR(BG168&lt;BO168,AND(BG168=BO168,6&lt;7))),1,0)+IF(AND(BW168&gt;0,OR(BW168&lt;BO168,AND(BW168=BO168,8&lt;7))),1,0)+IF(AND(CE168&gt;0,OR(CE168&lt;BO168,AND(CE168=BO168,9&lt;7))),1,0)))</f>
        <v>99</v>
      </c>
      <c r="BT168" s="3">
        <f>IF(Inputs!$B$27&lt;&gt;"Ready","PENDING INPUTS",IF(A168&gt;Inputs!$B$6,0,MIN(MAX(0,(BO168+BP168+BQ168)-BR168),MAX(0,C168-D168-(IF(O168&lt;BS168,K168+L168+M168-N168,0)+IF(W168&lt;BS168,S168+T168+U168-V168,0)+IF(AE168&lt;BS168,AA168+AB168+AC168-AD168,0)+IF(AM168&lt;BS168,AI168+AJ168+AK168-AL168,0)+IF(AU168&lt;BS168,AQ168+AR168+AS168-AT168,0)+IF(BC168&lt;BS168,AY168+AZ168+BA168-BB168,0)+IF(BK168&lt;BS168,BG168+BH168+BI168-BJ168,0)+IF(BS168&lt;BS168,BO168+BP168+BQ168-BR168,0)+IF(CA168&lt;BS168,BW168+BX168+BY168-BZ168,0)+IF(CI168&lt;BS168,CE168+CF168+CG168-CH168,0))))))</f>
        <v>0</v>
      </c>
      <c r="BU168" s="3">
        <f>IF(Inputs!$B$27&lt;&gt;"Ready","PENDING INPUTS",MIN((BO168+BP168+BQ168),IF(D168&gt;C168,IF(D168=0,0,BR168*C168/D168),BR168+BT168)))</f>
        <v>0</v>
      </c>
      <c r="BV168" s="3">
        <f>IF(Inputs!$B$27&lt;&gt;"Ready","PENDING INPUTS",MAX(0,(BO168+BP168+BQ168)-BU168))</f>
        <v>0</v>
      </c>
      <c r="BW168" s="3">
        <f>IF(Inputs!$B$27&lt;&gt;"Ready","PENDING INPUTS",CD167)</f>
        <v>0</v>
      </c>
      <c r="BX168" s="3">
        <f>IF(Inputs!$B$27&lt;&gt;"Ready","PENDING INPUTS",IF(A168&lt;=Inputs!$B$6,ROUND(BW168*Inputs!C22/12,2),0))</f>
        <v>0</v>
      </c>
      <c r="BY168" s="3">
        <f>IF(Inputs!$B$27&lt;&gt;"Ready","PENDING INPUTS",IF(AND(A168&lt;=Inputs!$B$6,BW168&gt;0),Inputs!G22,0))</f>
        <v>0</v>
      </c>
      <c r="BZ168" s="3">
        <f>IF(Inputs!$B$27&lt;&gt;"Ready","PENDING INPUTS",IF(A168&gt;Inputs!$B$6,0,MIN((BW168+BX168+BY168),IF(Inputs!H22=1,Inputs!D22,MAX(Inputs!F22,ROUND(BW168*Inputs!E22+BX168+BY168,2))))))</f>
        <v>0</v>
      </c>
      <c r="CA168">
        <f>IF(Inputs!$B$27&lt;&gt;"Ready","PENDING INPUTS",IF(BW168&lt;=0,99,1+IF(AND(K168&gt;0,OR(K168&lt;BW168,AND(K168=BW168,0&lt;8))),1,0)+IF(AND(S168&gt;0,OR(S168&lt;BW168,AND(S168=BW168,1&lt;8))),1,0)+IF(AND(AA168&gt;0,OR(AA168&lt;BW168,AND(AA168=BW168,2&lt;8))),1,0)+IF(AND(AI168&gt;0,OR(AI168&lt;BW168,AND(AI168=BW168,3&lt;8))),1,0)+IF(AND(AQ168&gt;0,OR(AQ168&lt;BW168,AND(AQ168=BW168,4&lt;8))),1,0)+IF(AND(AY168&gt;0,OR(AY168&lt;BW168,AND(AY168=BW168,5&lt;8))),1,0)+IF(AND(BG168&gt;0,OR(BG168&lt;BW168,AND(BG168=BW168,6&lt;8))),1,0)+IF(AND(BO168&gt;0,OR(BO168&lt;BW168,AND(BO168=BW168,7&lt;8))),1,0)+IF(AND(CE168&gt;0,OR(CE168&lt;BW168,AND(CE168=BW168,9&lt;8))),1,0)))</f>
        <v>99</v>
      </c>
      <c r="CB168" s="3">
        <f>IF(Inputs!$B$27&lt;&gt;"Ready","PENDING INPUTS",IF(A168&gt;Inputs!$B$6,0,MIN(MAX(0,(BW168+BX168+BY168)-BZ168),MAX(0,C168-D168-(IF(O168&lt;CA168,K168+L168+M168-N168,0)+IF(W168&lt;CA168,S168+T168+U168-V168,0)+IF(AE168&lt;CA168,AA168+AB168+AC168-AD168,0)+IF(AM168&lt;CA168,AI168+AJ168+AK168-AL168,0)+IF(AU168&lt;CA168,AQ168+AR168+AS168-AT168,0)+IF(BC168&lt;CA168,AY168+AZ168+BA168-BB168,0)+IF(BK168&lt;CA168,BG168+BH168+BI168-BJ168,0)+IF(BS168&lt;CA168,BO168+BP168+BQ168-BR168,0)+IF(CA168&lt;CA168,BW168+BX168+BY168-BZ168,0)+IF(CI168&lt;CA168,CE168+CF168+CG168-CH168,0))))))</f>
        <v>0</v>
      </c>
      <c r="CC168" s="3">
        <f>IF(Inputs!$B$27&lt;&gt;"Ready","PENDING INPUTS",MIN((BW168+BX168+BY168),IF(D168&gt;C168,IF(D168=0,0,BZ168*C168/D168),BZ168+CB168)))</f>
        <v>0</v>
      </c>
      <c r="CD168" s="3">
        <f>IF(Inputs!$B$27&lt;&gt;"Ready","PENDING INPUTS",MAX(0,(BW168+BX168+BY168)-CC168))</f>
        <v>0</v>
      </c>
      <c r="CE168" s="3">
        <f>IF(Inputs!$B$27&lt;&gt;"Ready","PENDING INPUTS",CL167)</f>
        <v>0</v>
      </c>
      <c r="CF168" s="3">
        <f>IF(Inputs!$B$27&lt;&gt;"Ready","PENDING INPUTS",IF(A168&lt;=Inputs!$B$6,ROUND(CE168*Inputs!C23/12,2),0))</f>
        <v>0</v>
      </c>
      <c r="CG168" s="3">
        <f>IF(Inputs!$B$27&lt;&gt;"Ready","PENDING INPUTS",IF(AND(A168&lt;=Inputs!$B$6,CE168&gt;0),Inputs!G23,0))</f>
        <v>0</v>
      </c>
      <c r="CH168" s="3">
        <f>IF(Inputs!$B$27&lt;&gt;"Ready","PENDING INPUTS",IF(A168&gt;Inputs!$B$6,0,MIN((CE168+CF168+CG168),IF(Inputs!H23=1,Inputs!D23,MAX(Inputs!F23,ROUND(CE168*Inputs!E23+CF168+CG168,2))))))</f>
        <v>0</v>
      </c>
      <c r="CI168">
        <f>IF(Inputs!$B$27&lt;&gt;"Ready","PENDING INPUTS",IF(CE168&lt;=0,99,1+IF(AND(K168&gt;0,OR(K168&lt;CE168,AND(K168=CE168,0&lt;9))),1,0)+IF(AND(S168&gt;0,OR(S168&lt;CE168,AND(S168=CE168,1&lt;9))),1,0)+IF(AND(AA168&gt;0,OR(AA168&lt;CE168,AND(AA168=CE168,2&lt;9))),1,0)+IF(AND(AI168&gt;0,OR(AI168&lt;CE168,AND(AI168=CE168,3&lt;9))),1,0)+IF(AND(AQ168&gt;0,OR(AQ168&lt;CE168,AND(AQ168=CE168,4&lt;9))),1,0)+IF(AND(AY168&gt;0,OR(AY168&lt;CE168,AND(AY168=CE168,5&lt;9))),1,0)+IF(AND(BG168&gt;0,OR(BG168&lt;CE168,AND(BG168=CE168,6&lt;9))),1,0)+IF(AND(BO168&gt;0,OR(BO168&lt;CE168,AND(BO168=CE168,7&lt;9))),1,0)+IF(AND(BW168&gt;0,OR(BW168&lt;CE168,AND(BW168=CE168,8&lt;9))),1,0)))</f>
        <v>99</v>
      </c>
      <c r="CJ168" s="3">
        <f>IF(Inputs!$B$27&lt;&gt;"Ready","PENDING INPUTS",IF(A168&gt;Inputs!$B$6,0,MIN(MAX(0,(CE168+CF168+CG168)-CH168),MAX(0,C168-D168-(IF(O168&lt;CI168,K168+L168+M168-N168,0)+IF(W168&lt;CI168,S168+T168+U168-V168,0)+IF(AE168&lt;CI168,AA168+AB168+AC168-AD168,0)+IF(AM168&lt;CI168,AI168+AJ168+AK168-AL168,0)+IF(AU168&lt;CI168,AQ168+AR168+AS168-AT168,0)+IF(BC168&lt;CI168,AY168+AZ168+BA168-BB168,0)+IF(BK168&lt;CI168,BG168+BH168+BI168-BJ168,0)+IF(BS168&lt;CI168,BO168+BP168+BQ168-BR168,0)+IF(CA168&lt;CI168,BW168+BX168+BY168-BZ168,0)+IF(CI168&lt;CI168,CE168+CF168+CG168-CH168,0))))))</f>
        <v>0</v>
      </c>
      <c r="CK168" s="3">
        <f>IF(Inputs!$B$27&lt;&gt;"Ready","PENDING INPUTS",MIN((CE168+CF168+CG168),IF(D168&gt;C168,IF(D168=0,0,CH168*C168/D168),CH168+CJ168)))</f>
        <v>0</v>
      </c>
      <c r="CL168" s="3">
        <f>IF(Inputs!$B$27&lt;&gt;"Ready","PENDING INPUTS",MAX(0,(CE168+CF168+CG168)-CK168))</f>
        <v>0</v>
      </c>
    </row>
    <row r="169" spans="1:90" ht="27.95" customHeight="1" x14ac:dyDescent="0.25">
      <c r="A169">
        <v>165</v>
      </c>
      <c r="B169" s="13">
        <f>IF(Inputs!$B$27&lt;&gt;"Ready","PENDING INPUTS",EDATE(Inputs!$B$5,A169-1))</f>
        <v>51288</v>
      </c>
      <c r="C169" s="3">
        <f>IF(Inputs!$B$27&lt;&gt;"Ready","PENDING INPUTS",IF(A169&lt;=Inputs!$B$6,MAX(0,Inputs!$B$4+IF(A169=Inputs!$B$7,Inputs!$B$8,0)+IF(A169=Inputs!$B$9,Inputs!$B$10,0)),0))</f>
        <v>0</v>
      </c>
      <c r="D169" s="3">
        <f>IF(Inputs!$B$27&lt;&gt;"Ready","PENDING INPUTS",SUM(N169,V169,AD169,AL169,AT169,BB169,BJ169,BR169,BZ169,CH169))</f>
        <v>0</v>
      </c>
      <c r="E169" s="3">
        <f>IF(Inputs!$B$27&lt;&gt;"Ready","PENDING INPUTS",MAX(0,D169-C169))</f>
        <v>0</v>
      </c>
      <c r="F169" s="3">
        <f>IF(Inputs!$B$27&lt;&gt;"Ready","PENDING INPUTS",SUM(Q169,Y169,AG169,AO169,AW169,BE169,BM169,BU169,CC169,CK169))</f>
        <v>0</v>
      </c>
      <c r="G169" s="3">
        <f>IF(Inputs!$B$27&lt;&gt;"Ready","PENDING INPUTS",SUM(L169,T169,AB169,AJ169,AR169,AZ169,BH169,BP169,BX169,CF169))</f>
        <v>0</v>
      </c>
      <c r="H169" s="3">
        <f>IF(Inputs!$B$27&lt;&gt;"Ready","PENDING INPUTS",SUM(M169,U169,AC169,AK169,AS169,BA169,BI169,BQ169,BY169,CG169))</f>
        <v>0</v>
      </c>
      <c r="I169" s="3">
        <f>IF(Inputs!$B$27&lt;&gt;"Ready","PENDING INPUTS",SUM(R169,Z169,AH169,AP169,AX169,BF169,BN169,BV169,CD169,CL169))</f>
        <v>0</v>
      </c>
      <c r="J169" t="str">
        <f>IF(Inputs!$B$27&lt;&gt;"Ready","PENDING INPUTS",IF(A169&gt;Inputs!$B$6,"Beyond horizon",IF(E169&gt;0.005,"MINIMUM SHORTFALL",IF(I169&lt;0.005,"Paid off","In progress"))))</f>
        <v>Beyond horizon</v>
      </c>
      <c r="K169" s="3">
        <f>IF(Inputs!$B$27&lt;&gt;"Ready","PENDING INPUTS",R168)</f>
        <v>0</v>
      </c>
      <c r="L169" s="3">
        <f>IF(Inputs!$B$27&lt;&gt;"Ready","PENDING INPUTS",IF(A169&lt;=Inputs!$B$6,ROUND(K169*Inputs!C14/12,2),0))</f>
        <v>0</v>
      </c>
      <c r="M169" s="3">
        <f>IF(Inputs!$B$27&lt;&gt;"Ready","PENDING INPUTS",IF(AND(A169&lt;=Inputs!$B$6,K169&gt;0),Inputs!G14,0))</f>
        <v>0</v>
      </c>
      <c r="N169" s="3">
        <f>IF(Inputs!$B$27&lt;&gt;"Ready","PENDING INPUTS",IF(A169&gt;Inputs!$B$6,0,MIN((K169+L169+M169),IF(Inputs!H14=1,Inputs!D14,MAX(Inputs!F14,ROUND(K169*Inputs!E14+L169+M169,2))))))</f>
        <v>0</v>
      </c>
      <c r="O169">
        <f>IF(Inputs!$B$27&lt;&gt;"Ready","PENDING INPUTS",IF(K169&lt;=0,99,1+IF(AND(S169&gt;0,OR(S169&lt;K169,AND(S169=K169,1&lt;0))),1,0)+IF(AND(AA169&gt;0,OR(AA169&lt;K169,AND(AA169=K169,2&lt;0))),1,0)+IF(AND(AI169&gt;0,OR(AI169&lt;K169,AND(AI169=K169,3&lt;0))),1,0)+IF(AND(AQ169&gt;0,OR(AQ169&lt;K169,AND(AQ169=K169,4&lt;0))),1,0)+IF(AND(AY169&gt;0,OR(AY169&lt;K169,AND(AY169=K169,5&lt;0))),1,0)+IF(AND(BG169&gt;0,OR(BG169&lt;K169,AND(BG169=K169,6&lt;0))),1,0)+IF(AND(BO169&gt;0,OR(BO169&lt;K169,AND(BO169=K169,7&lt;0))),1,0)+IF(AND(BW169&gt;0,OR(BW169&lt;K169,AND(BW169=K169,8&lt;0))),1,0)+IF(AND(CE169&gt;0,OR(CE169&lt;K169,AND(CE169=K169,9&lt;0))),1,0)))</f>
        <v>99</v>
      </c>
      <c r="P169" s="3">
        <f>IF(Inputs!$B$27&lt;&gt;"Ready","PENDING INPUTS",IF(A169&gt;Inputs!$B$6,0,MIN(MAX(0,(K169+L169+M169)-N169),MAX(0,C169-D169-(IF(O169&lt;O169,K169+L169+M169-N169,0)+IF(W169&lt;O169,S169+T169+U169-V169,0)+IF(AE169&lt;O169,AA169+AB169+AC169-AD169,0)+IF(AM169&lt;O169,AI169+AJ169+AK169-AL169,0)+IF(AU169&lt;O169,AQ169+AR169+AS169-AT169,0)+IF(BC169&lt;O169,AY169+AZ169+BA169-BB169,0)+IF(BK169&lt;O169,BG169+BH169+BI169-BJ169,0)+IF(BS169&lt;O169,BO169+BP169+BQ169-BR169,0)+IF(CA169&lt;O169,BW169+BX169+BY169-BZ169,0)+IF(CI169&lt;O169,CE169+CF169+CG169-CH169,0))))))</f>
        <v>0</v>
      </c>
      <c r="Q169" s="3">
        <f>IF(Inputs!$B$27&lt;&gt;"Ready","PENDING INPUTS",MIN((K169+L169+M169),IF(D169&gt;C169,IF(D169=0,0,N169*C169/D169),N169+P169)))</f>
        <v>0</v>
      </c>
      <c r="R169" s="3">
        <f>IF(Inputs!$B$27&lt;&gt;"Ready","PENDING INPUTS",MAX(0,(K169+L169+M169)-Q169))</f>
        <v>0</v>
      </c>
      <c r="S169" s="3">
        <f>IF(Inputs!$B$27&lt;&gt;"Ready","PENDING INPUTS",Z168)</f>
        <v>0</v>
      </c>
      <c r="T169" s="3">
        <f>IF(Inputs!$B$27&lt;&gt;"Ready","PENDING INPUTS",IF(A169&lt;=Inputs!$B$6,ROUND(S169*Inputs!C15/12,2),0))</f>
        <v>0</v>
      </c>
      <c r="U169" s="3">
        <f>IF(Inputs!$B$27&lt;&gt;"Ready","PENDING INPUTS",IF(AND(A169&lt;=Inputs!$B$6,S169&gt;0),Inputs!G15,0))</f>
        <v>0</v>
      </c>
      <c r="V169" s="3">
        <f>IF(Inputs!$B$27&lt;&gt;"Ready","PENDING INPUTS",IF(A169&gt;Inputs!$B$6,0,MIN((S169+T169+U169),IF(Inputs!H15=1,Inputs!D15,MAX(Inputs!F15,ROUND(S169*Inputs!E15+T169+U169,2))))))</f>
        <v>0</v>
      </c>
      <c r="W169">
        <f>IF(Inputs!$B$27&lt;&gt;"Ready","PENDING INPUTS",IF(S169&lt;=0,99,1+IF(AND(K169&gt;0,OR(K169&lt;S169,AND(K169=S169,0&lt;1))),1,0)+IF(AND(AA169&gt;0,OR(AA169&lt;S169,AND(AA169=S169,2&lt;1))),1,0)+IF(AND(AI169&gt;0,OR(AI169&lt;S169,AND(AI169=S169,3&lt;1))),1,0)+IF(AND(AQ169&gt;0,OR(AQ169&lt;S169,AND(AQ169=S169,4&lt;1))),1,0)+IF(AND(AY169&gt;0,OR(AY169&lt;S169,AND(AY169=S169,5&lt;1))),1,0)+IF(AND(BG169&gt;0,OR(BG169&lt;S169,AND(BG169=S169,6&lt;1))),1,0)+IF(AND(BO169&gt;0,OR(BO169&lt;S169,AND(BO169=S169,7&lt;1))),1,0)+IF(AND(BW169&gt;0,OR(BW169&lt;S169,AND(BW169=S169,8&lt;1))),1,0)+IF(AND(CE169&gt;0,OR(CE169&lt;S169,AND(CE169=S169,9&lt;1))),1,0)))</f>
        <v>99</v>
      </c>
      <c r="X169" s="3">
        <f>IF(Inputs!$B$27&lt;&gt;"Ready","PENDING INPUTS",IF(A169&gt;Inputs!$B$6,0,MIN(MAX(0,(S169+T169+U169)-V169),MAX(0,C169-D169-(IF(O169&lt;W169,K169+L169+M169-N169,0)+IF(W169&lt;W169,S169+T169+U169-V169,0)+IF(AE169&lt;W169,AA169+AB169+AC169-AD169,0)+IF(AM169&lt;W169,AI169+AJ169+AK169-AL169,0)+IF(AU169&lt;W169,AQ169+AR169+AS169-AT169,0)+IF(BC169&lt;W169,AY169+AZ169+BA169-BB169,0)+IF(BK169&lt;W169,BG169+BH169+BI169-BJ169,0)+IF(BS169&lt;W169,BO169+BP169+BQ169-BR169,0)+IF(CA169&lt;W169,BW169+BX169+BY169-BZ169,0)+IF(CI169&lt;W169,CE169+CF169+CG169-CH169,0))))))</f>
        <v>0</v>
      </c>
      <c r="Y169" s="3">
        <f>IF(Inputs!$B$27&lt;&gt;"Ready","PENDING INPUTS",MIN((S169+T169+U169),IF(D169&gt;C169,IF(D169=0,0,V169*C169/D169),V169+X169)))</f>
        <v>0</v>
      </c>
      <c r="Z169" s="3">
        <f>IF(Inputs!$B$27&lt;&gt;"Ready","PENDING INPUTS",MAX(0,(S169+T169+U169)-Y169))</f>
        <v>0</v>
      </c>
      <c r="AA169" s="3">
        <f>IF(Inputs!$B$27&lt;&gt;"Ready","PENDING INPUTS",AH168)</f>
        <v>0</v>
      </c>
      <c r="AB169" s="3">
        <f>IF(Inputs!$B$27&lt;&gt;"Ready","PENDING INPUTS",IF(A169&lt;=Inputs!$B$6,ROUND(AA169*Inputs!C16/12,2),0))</f>
        <v>0</v>
      </c>
      <c r="AC169" s="3">
        <f>IF(Inputs!$B$27&lt;&gt;"Ready","PENDING INPUTS",IF(AND(A169&lt;=Inputs!$B$6,AA169&gt;0),Inputs!G16,0))</f>
        <v>0</v>
      </c>
      <c r="AD169" s="3">
        <f>IF(Inputs!$B$27&lt;&gt;"Ready","PENDING INPUTS",IF(A169&gt;Inputs!$B$6,0,MIN((AA169+AB169+AC169),IF(Inputs!H16=1,Inputs!D16,MAX(Inputs!F16,ROUND(AA169*Inputs!E16+AB169+AC169,2))))))</f>
        <v>0</v>
      </c>
      <c r="AE169">
        <f>IF(Inputs!$B$27&lt;&gt;"Ready","PENDING INPUTS",IF(AA169&lt;=0,99,1+IF(AND(K169&gt;0,OR(K169&lt;AA169,AND(K169=AA169,0&lt;2))),1,0)+IF(AND(S169&gt;0,OR(S169&lt;AA169,AND(S169=AA169,1&lt;2))),1,0)+IF(AND(AI169&gt;0,OR(AI169&lt;AA169,AND(AI169=AA169,3&lt;2))),1,0)+IF(AND(AQ169&gt;0,OR(AQ169&lt;AA169,AND(AQ169=AA169,4&lt;2))),1,0)+IF(AND(AY169&gt;0,OR(AY169&lt;AA169,AND(AY169=AA169,5&lt;2))),1,0)+IF(AND(BG169&gt;0,OR(BG169&lt;AA169,AND(BG169=AA169,6&lt;2))),1,0)+IF(AND(BO169&gt;0,OR(BO169&lt;AA169,AND(BO169=AA169,7&lt;2))),1,0)+IF(AND(BW169&gt;0,OR(BW169&lt;AA169,AND(BW169=AA169,8&lt;2))),1,0)+IF(AND(CE169&gt;0,OR(CE169&lt;AA169,AND(CE169=AA169,9&lt;2))),1,0)))</f>
        <v>99</v>
      </c>
      <c r="AF169" s="3">
        <f>IF(Inputs!$B$27&lt;&gt;"Ready","PENDING INPUTS",IF(A169&gt;Inputs!$B$6,0,MIN(MAX(0,(AA169+AB169+AC169)-AD169),MAX(0,C169-D169-(IF(O169&lt;AE169,K169+L169+M169-N169,0)+IF(W169&lt;AE169,S169+T169+U169-V169,0)+IF(AE169&lt;AE169,AA169+AB169+AC169-AD169,0)+IF(AM169&lt;AE169,AI169+AJ169+AK169-AL169,0)+IF(AU169&lt;AE169,AQ169+AR169+AS169-AT169,0)+IF(BC169&lt;AE169,AY169+AZ169+BA169-BB169,0)+IF(BK169&lt;AE169,BG169+BH169+BI169-BJ169,0)+IF(BS169&lt;AE169,BO169+BP169+BQ169-BR169,0)+IF(CA169&lt;AE169,BW169+BX169+BY169-BZ169,0)+IF(CI169&lt;AE169,CE169+CF169+CG169-CH169,0))))))</f>
        <v>0</v>
      </c>
      <c r="AG169" s="3">
        <f>IF(Inputs!$B$27&lt;&gt;"Ready","PENDING INPUTS",MIN((AA169+AB169+AC169),IF(D169&gt;C169,IF(D169=0,0,AD169*C169/D169),AD169+AF169)))</f>
        <v>0</v>
      </c>
      <c r="AH169" s="3">
        <f>IF(Inputs!$B$27&lt;&gt;"Ready","PENDING INPUTS",MAX(0,(AA169+AB169+AC169)-AG169))</f>
        <v>0</v>
      </c>
      <c r="AI169" s="3">
        <f>IF(Inputs!$B$27&lt;&gt;"Ready","PENDING INPUTS",AP168)</f>
        <v>0</v>
      </c>
      <c r="AJ169" s="3">
        <f>IF(Inputs!$B$27&lt;&gt;"Ready","PENDING INPUTS",IF(A169&lt;=Inputs!$B$6,ROUND(AI169*Inputs!C17/12,2),0))</f>
        <v>0</v>
      </c>
      <c r="AK169" s="3">
        <f>IF(Inputs!$B$27&lt;&gt;"Ready","PENDING INPUTS",IF(AND(A169&lt;=Inputs!$B$6,AI169&gt;0),Inputs!G17,0))</f>
        <v>0</v>
      </c>
      <c r="AL169" s="3">
        <f>IF(Inputs!$B$27&lt;&gt;"Ready","PENDING INPUTS",IF(A169&gt;Inputs!$B$6,0,MIN((AI169+AJ169+AK169),IF(Inputs!H17=1,Inputs!D17,MAX(Inputs!F17,ROUND(AI169*Inputs!E17+AJ169+AK169,2))))))</f>
        <v>0</v>
      </c>
      <c r="AM169">
        <f>IF(Inputs!$B$27&lt;&gt;"Ready","PENDING INPUTS",IF(AI169&lt;=0,99,1+IF(AND(K169&gt;0,OR(K169&lt;AI169,AND(K169=AI169,0&lt;3))),1,0)+IF(AND(S169&gt;0,OR(S169&lt;AI169,AND(S169=AI169,1&lt;3))),1,0)+IF(AND(AA169&gt;0,OR(AA169&lt;AI169,AND(AA169=AI169,2&lt;3))),1,0)+IF(AND(AQ169&gt;0,OR(AQ169&lt;AI169,AND(AQ169=AI169,4&lt;3))),1,0)+IF(AND(AY169&gt;0,OR(AY169&lt;AI169,AND(AY169=AI169,5&lt;3))),1,0)+IF(AND(BG169&gt;0,OR(BG169&lt;AI169,AND(BG169=AI169,6&lt;3))),1,0)+IF(AND(BO169&gt;0,OR(BO169&lt;AI169,AND(BO169=AI169,7&lt;3))),1,0)+IF(AND(BW169&gt;0,OR(BW169&lt;AI169,AND(BW169=AI169,8&lt;3))),1,0)+IF(AND(CE169&gt;0,OR(CE169&lt;AI169,AND(CE169=AI169,9&lt;3))),1,0)))</f>
        <v>99</v>
      </c>
      <c r="AN169" s="3">
        <f>IF(Inputs!$B$27&lt;&gt;"Ready","PENDING INPUTS",IF(A169&gt;Inputs!$B$6,0,MIN(MAX(0,(AI169+AJ169+AK169)-AL169),MAX(0,C169-D169-(IF(O169&lt;AM169,K169+L169+M169-N169,0)+IF(W169&lt;AM169,S169+T169+U169-V169,0)+IF(AE169&lt;AM169,AA169+AB169+AC169-AD169,0)+IF(AM169&lt;AM169,AI169+AJ169+AK169-AL169,0)+IF(AU169&lt;AM169,AQ169+AR169+AS169-AT169,0)+IF(BC169&lt;AM169,AY169+AZ169+BA169-BB169,0)+IF(BK169&lt;AM169,BG169+BH169+BI169-BJ169,0)+IF(BS169&lt;AM169,BO169+BP169+BQ169-BR169,0)+IF(CA169&lt;AM169,BW169+BX169+BY169-BZ169,0)+IF(CI169&lt;AM169,CE169+CF169+CG169-CH169,0))))))</f>
        <v>0</v>
      </c>
      <c r="AO169" s="3">
        <f>IF(Inputs!$B$27&lt;&gt;"Ready","PENDING INPUTS",MIN((AI169+AJ169+AK169),IF(D169&gt;C169,IF(D169=0,0,AL169*C169/D169),AL169+AN169)))</f>
        <v>0</v>
      </c>
      <c r="AP169" s="3">
        <f>IF(Inputs!$B$27&lt;&gt;"Ready","PENDING INPUTS",MAX(0,(AI169+AJ169+AK169)-AO169))</f>
        <v>0</v>
      </c>
      <c r="AQ169" s="3">
        <f>IF(Inputs!$B$27&lt;&gt;"Ready","PENDING INPUTS",AX168)</f>
        <v>0</v>
      </c>
      <c r="AR169" s="3">
        <f>IF(Inputs!$B$27&lt;&gt;"Ready","PENDING INPUTS",IF(A169&lt;=Inputs!$B$6,ROUND(AQ169*Inputs!C18/12,2),0))</f>
        <v>0</v>
      </c>
      <c r="AS169" s="3">
        <f>IF(Inputs!$B$27&lt;&gt;"Ready","PENDING INPUTS",IF(AND(A169&lt;=Inputs!$B$6,AQ169&gt;0),Inputs!G18,0))</f>
        <v>0</v>
      </c>
      <c r="AT169" s="3">
        <f>IF(Inputs!$B$27&lt;&gt;"Ready","PENDING INPUTS",IF(A169&gt;Inputs!$B$6,0,MIN((AQ169+AR169+AS169),IF(Inputs!H18=1,Inputs!D18,MAX(Inputs!F18,ROUND(AQ169*Inputs!E18+AR169+AS169,2))))))</f>
        <v>0</v>
      </c>
      <c r="AU169">
        <f>IF(Inputs!$B$27&lt;&gt;"Ready","PENDING INPUTS",IF(AQ169&lt;=0,99,1+IF(AND(K169&gt;0,OR(K169&lt;AQ169,AND(K169=AQ169,0&lt;4))),1,0)+IF(AND(S169&gt;0,OR(S169&lt;AQ169,AND(S169=AQ169,1&lt;4))),1,0)+IF(AND(AA169&gt;0,OR(AA169&lt;AQ169,AND(AA169=AQ169,2&lt;4))),1,0)+IF(AND(AI169&gt;0,OR(AI169&lt;AQ169,AND(AI169=AQ169,3&lt;4))),1,0)+IF(AND(AY169&gt;0,OR(AY169&lt;AQ169,AND(AY169=AQ169,5&lt;4))),1,0)+IF(AND(BG169&gt;0,OR(BG169&lt;AQ169,AND(BG169=AQ169,6&lt;4))),1,0)+IF(AND(BO169&gt;0,OR(BO169&lt;AQ169,AND(BO169=AQ169,7&lt;4))),1,0)+IF(AND(BW169&gt;0,OR(BW169&lt;AQ169,AND(BW169=AQ169,8&lt;4))),1,0)+IF(AND(CE169&gt;0,OR(CE169&lt;AQ169,AND(CE169=AQ169,9&lt;4))),1,0)))</f>
        <v>99</v>
      </c>
      <c r="AV169" s="3">
        <f>IF(Inputs!$B$27&lt;&gt;"Ready","PENDING INPUTS",IF(A169&gt;Inputs!$B$6,0,MIN(MAX(0,(AQ169+AR169+AS169)-AT169),MAX(0,C169-D169-(IF(O169&lt;AU169,K169+L169+M169-N169,0)+IF(W169&lt;AU169,S169+T169+U169-V169,0)+IF(AE169&lt;AU169,AA169+AB169+AC169-AD169,0)+IF(AM169&lt;AU169,AI169+AJ169+AK169-AL169,0)+IF(AU169&lt;AU169,AQ169+AR169+AS169-AT169,0)+IF(BC169&lt;AU169,AY169+AZ169+BA169-BB169,0)+IF(BK169&lt;AU169,BG169+BH169+BI169-BJ169,0)+IF(BS169&lt;AU169,BO169+BP169+BQ169-BR169,0)+IF(CA169&lt;AU169,BW169+BX169+BY169-BZ169,0)+IF(CI169&lt;AU169,CE169+CF169+CG169-CH169,0))))))</f>
        <v>0</v>
      </c>
      <c r="AW169" s="3">
        <f>IF(Inputs!$B$27&lt;&gt;"Ready","PENDING INPUTS",MIN((AQ169+AR169+AS169),IF(D169&gt;C169,IF(D169=0,0,AT169*C169/D169),AT169+AV169)))</f>
        <v>0</v>
      </c>
      <c r="AX169" s="3">
        <f>IF(Inputs!$B$27&lt;&gt;"Ready","PENDING INPUTS",MAX(0,(AQ169+AR169+AS169)-AW169))</f>
        <v>0</v>
      </c>
      <c r="AY169" s="3">
        <f>IF(Inputs!$B$27&lt;&gt;"Ready","PENDING INPUTS",BF168)</f>
        <v>0</v>
      </c>
      <c r="AZ169" s="3">
        <f>IF(Inputs!$B$27&lt;&gt;"Ready","PENDING INPUTS",IF(A169&lt;=Inputs!$B$6,ROUND(AY169*Inputs!C19/12,2),0))</f>
        <v>0</v>
      </c>
      <c r="BA169" s="3">
        <f>IF(Inputs!$B$27&lt;&gt;"Ready","PENDING INPUTS",IF(AND(A169&lt;=Inputs!$B$6,AY169&gt;0),Inputs!G19,0))</f>
        <v>0</v>
      </c>
      <c r="BB169" s="3">
        <f>IF(Inputs!$B$27&lt;&gt;"Ready","PENDING INPUTS",IF(A169&gt;Inputs!$B$6,0,MIN((AY169+AZ169+BA169),IF(Inputs!H19=1,Inputs!D19,MAX(Inputs!F19,ROUND(AY169*Inputs!E19+AZ169+BA169,2))))))</f>
        <v>0</v>
      </c>
      <c r="BC169">
        <f>IF(Inputs!$B$27&lt;&gt;"Ready","PENDING INPUTS",IF(AY169&lt;=0,99,1+IF(AND(K169&gt;0,OR(K169&lt;AY169,AND(K169=AY169,0&lt;5))),1,0)+IF(AND(S169&gt;0,OR(S169&lt;AY169,AND(S169=AY169,1&lt;5))),1,0)+IF(AND(AA169&gt;0,OR(AA169&lt;AY169,AND(AA169=AY169,2&lt;5))),1,0)+IF(AND(AI169&gt;0,OR(AI169&lt;AY169,AND(AI169=AY169,3&lt;5))),1,0)+IF(AND(AQ169&gt;0,OR(AQ169&lt;AY169,AND(AQ169=AY169,4&lt;5))),1,0)+IF(AND(BG169&gt;0,OR(BG169&lt;AY169,AND(BG169=AY169,6&lt;5))),1,0)+IF(AND(BO169&gt;0,OR(BO169&lt;AY169,AND(BO169=AY169,7&lt;5))),1,0)+IF(AND(BW169&gt;0,OR(BW169&lt;AY169,AND(BW169=AY169,8&lt;5))),1,0)+IF(AND(CE169&gt;0,OR(CE169&lt;AY169,AND(CE169=AY169,9&lt;5))),1,0)))</f>
        <v>99</v>
      </c>
      <c r="BD169" s="3">
        <f>IF(Inputs!$B$27&lt;&gt;"Ready","PENDING INPUTS",IF(A169&gt;Inputs!$B$6,0,MIN(MAX(0,(AY169+AZ169+BA169)-BB169),MAX(0,C169-D169-(IF(O169&lt;BC169,K169+L169+M169-N169,0)+IF(W169&lt;BC169,S169+T169+U169-V169,0)+IF(AE169&lt;BC169,AA169+AB169+AC169-AD169,0)+IF(AM169&lt;BC169,AI169+AJ169+AK169-AL169,0)+IF(AU169&lt;BC169,AQ169+AR169+AS169-AT169,0)+IF(BC169&lt;BC169,AY169+AZ169+BA169-BB169,0)+IF(BK169&lt;BC169,BG169+BH169+BI169-BJ169,0)+IF(BS169&lt;BC169,BO169+BP169+BQ169-BR169,0)+IF(CA169&lt;BC169,BW169+BX169+BY169-BZ169,0)+IF(CI169&lt;BC169,CE169+CF169+CG169-CH169,0))))))</f>
        <v>0</v>
      </c>
      <c r="BE169" s="3">
        <f>IF(Inputs!$B$27&lt;&gt;"Ready","PENDING INPUTS",MIN((AY169+AZ169+BA169),IF(D169&gt;C169,IF(D169=0,0,BB169*C169/D169),BB169+BD169)))</f>
        <v>0</v>
      </c>
      <c r="BF169" s="3">
        <f>IF(Inputs!$B$27&lt;&gt;"Ready","PENDING INPUTS",MAX(0,(AY169+AZ169+BA169)-BE169))</f>
        <v>0</v>
      </c>
      <c r="BG169" s="3">
        <f>IF(Inputs!$B$27&lt;&gt;"Ready","PENDING INPUTS",BN168)</f>
        <v>0</v>
      </c>
      <c r="BH169" s="3">
        <f>IF(Inputs!$B$27&lt;&gt;"Ready","PENDING INPUTS",IF(A169&lt;=Inputs!$B$6,ROUND(BG169*Inputs!C20/12,2),0))</f>
        <v>0</v>
      </c>
      <c r="BI169" s="3">
        <f>IF(Inputs!$B$27&lt;&gt;"Ready","PENDING INPUTS",IF(AND(A169&lt;=Inputs!$B$6,BG169&gt;0),Inputs!G20,0))</f>
        <v>0</v>
      </c>
      <c r="BJ169" s="3">
        <f>IF(Inputs!$B$27&lt;&gt;"Ready","PENDING INPUTS",IF(A169&gt;Inputs!$B$6,0,MIN((BG169+BH169+BI169),IF(Inputs!H20=1,Inputs!D20,MAX(Inputs!F20,ROUND(BG169*Inputs!E20+BH169+BI169,2))))))</f>
        <v>0</v>
      </c>
      <c r="BK169">
        <f>IF(Inputs!$B$27&lt;&gt;"Ready","PENDING INPUTS",IF(BG169&lt;=0,99,1+IF(AND(K169&gt;0,OR(K169&lt;BG169,AND(K169=BG169,0&lt;6))),1,0)+IF(AND(S169&gt;0,OR(S169&lt;BG169,AND(S169=BG169,1&lt;6))),1,0)+IF(AND(AA169&gt;0,OR(AA169&lt;BG169,AND(AA169=BG169,2&lt;6))),1,0)+IF(AND(AI169&gt;0,OR(AI169&lt;BG169,AND(AI169=BG169,3&lt;6))),1,0)+IF(AND(AQ169&gt;0,OR(AQ169&lt;BG169,AND(AQ169=BG169,4&lt;6))),1,0)+IF(AND(AY169&gt;0,OR(AY169&lt;BG169,AND(AY169=BG169,5&lt;6))),1,0)+IF(AND(BO169&gt;0,OR(BO169&lt;BG169,AND(BO169=BG169,7&lt;6))),1,0)+IF(AND(BW169&gt;0,OR(BW169&lt;BG169,AND(BW169=BG169,8&lt;6))),1,0)+IF(AND(CE169&gt;0,OR(CE169&lt;BG169,AND(CE169=BG169,9&lt;6))),1,0)))</f>
        <v>99</v>
      </c>
      <c r="BL169" s="3">
        <f>IF(Inputs!$B$27&lt;&gt;"Ready","PENDING INPUTS",IF(A169&gt;Inputs!$B$6,0,MIN(MAX(0,(BG169+BH169+BI169)-BJ169),MAX(0,C169-D169-(IF(O169&lt;BK169,K169+L169+M169-N169,0)+IF(W169&lt;BK169,S169+T169+U169-V169,0)+IF(AE169&lt;BK169,AA169+AB169+AC169-AD169,0)+IF(AM169&lt;BK169,AI169+AJ169+AK169-AL169,0)+IF(AU169&lt;BK169,AQ169+AR169+AS169-AT169,0)+IF(BC169&lt;BK169,AY169+AZ169+BA169-BB169,0)+IF(BK169&lt;BK169,BG169+BH169+BI169-BJ169,0)+IF(BS169&lt;BK169,BO169+BP169+BQ169-BR169,0)+IF(CA169&lt;BK169,BW169+BX169+BY169-BZ169,0)+IF(CI169&lt;BK169,CE169+CF169+CG169-CH169,0))))))</f>
        <v>0</v>
      </c>
      <c r="BM169" s="3">
        <f>IF(Inputs!$B$27&lt;&gt;"Ready","PENDING INPUTS",MIN((BG169+BH169+BI169),IF(D169&gt;C169,IF(D169=0,0,BJ169*C169/D169),BJ169+BL169)))</f>
        <v>0</v>
      </c>
      <c r="BN169" s="3">
        <f>IF(Inputs!$B$27&lt;&gt;"Ready","PENDING INPUTS",MAX(0,(BG169+BH169+BI169)-BM169))</f>
        <v>0</v>
      </c>
      <c r="BO169" s="3">
        <f>IF(Inputs!$B$27&lt;&gt;"Ready","PENDING INPUTS",BV168)</f>
        <v>0</v>
      </c>
      <c r="BP169" s="3">
        <f>IF(Inputs!$B$27&lt;&gt;"Ready","PENDING INPUTS",IF(A169&lt;=Inputs!$B$6,ROUND(BO169*Inputs!C21/12,2),0))</f>
        <v>0</v>
      </c>
      <c r="BQ169" s="3">
        <f>IF(Inputs!$B$27&lt;&gt;"Ready","PENDING INPUTS",IF(AND(A169&lt;=Inputs!$B$6,BO169&gt;0),Inputs!G21,0))</f>
        <v>0</v>
      </c>
      <c r="BR169" s="3">
        <f>IF(Inputs!$B$27&lt;&gt;"Ready","PENDING INPUTS",IF(A169&gt;Inputs!$B$6,0,MIN((BO169+BP169+BQ169),IF(Inputs!H21=1,Inputs!D21,MAX(Inputs!F21,ROUND(BO169*Inputs!E21+BP169+BQ169,2))))))</f>
        <v>0</v>
      </c>
      <c r="BS169">
        <f>IF(Inputs!$B$27&lt;&gt;"Ready","PENDING INPUTS",IF(BO169&lt;=0,99,1+IF(AND(K169&gt;0,OR(K169&lt;BO169,AND(K169=BO169,0&lt;7))),1,0)+IF(AND(S169&gt;0,OR(S169&lt;BO169,AND(S169=BO169,1&lt;7))),1,0)+IF(AND(AA169&gt;0,OR(AA169&lt;BO169,AND(AA169=BO169,2&lt;7))),1,0)+IF(AND(AI169&gt;0,OR(AI169&lt;BO169,AND(AI169=BO169,3&lt;7))),1,0)+IF(AND(AQ169&gt;0,OR(AQ169&lt;BO169,AND(AQ169=BO169,4&lt;7))),1,0)+IF(AND(AY169&gt;0,OR(AY169&lt;BO169,AND(AY169=BO169,5&lt;7))),1,0)+IF(AND(BG169&gt;0,OR(BG169&lt;BO169,AND(BG169=BO169,6&lt;7))),1,0)+IF(AND(BW169&gt;0,OR(BW169&lt;BO169,AND(BW169=BO169,8&lt;7))),1,0)+IF(AND(CE169&gt;0,OR(CE169&lt;BO169,AND(CE169=BO169,9&lt;7))),1,0)))</f>
        <v>99</v>
      </c>
      <c r="BT169" s="3">
        <f>IF(Inputs!$B$27&lt;&gt;"Ready","PENDING INPUTS",IF(A169&gt;Inputs!$B$6,0,MIN(MAX(0,(BO169+BP169+BQ169)-BR169),MAX(0,C169-D169-(IF(O169&lt;BS169,K169+L169+M169-N169,0)+IF(W169&lt;BS169,S169+T169+U169-V169,0)+IF(AE169&lt;BS169,AA169+AB169+AC169-AD169,0)+IF(AM169&lt;BS169,AI169+AJ169+AK169-AL169,0)+IF(AU169&lt;BS169,AQ169+AR169+AS169-AT169,0)+IF(BC169&lt;BS169,AY169+AZ169+BA169-BB169,0)+IF(BK169&lt;BS169,BG169+BH169+BI169-BJ169,0)+IF(BS169&lt;BS169,BO169+BP169+BQ169-BR169,0)+IF(CA169&lt;BS169,BW169+BX169+BY169-BZ169,0)+IF(CI169&lt;BS169,CE169+CF169+CG169-CH169,0))))))</f>
        <v>0</v>
      </c>
      <c r="BU169" s="3">
        <f>IF(Inputs!$B$27&lt;&gt;"Ready","PENDING INPUTS",MIN((BO169+BP169+BQ169),IF(D169&gt;C169,IF(D169=0,0,BR169*C169/D169),BR169+BT169)))</f>
        <v>0</v>
      </c>
      <c r="BV169" s="3">
        <f>IF(Inputs!$B$27&lt;&gt;"Ready","PENDING INPUTS",MAX(0,(BO169+BP169+BQ169)-BU169))</f>
        <v>0</v>
      </c>
      <c r="BW169" s="3">
        <f>IF(Inputs!$B$27&lt;&gt;"Ready","PENDING INPUTS",CD168)</f>
        <v>0</v>
      </c>
      <c r="BX169" s="3">
        <f>IF(Inputs!$B$27&lt;&gt;"Ready","PENDING INPUTS",IF(A169&lt;=Inputs!$B$6,ROUND(BW169*Inputs!C22/12,2),0))</f>
        <v>0</v>
      </c>
      <c r="BY169" s="3">
        <f>IF(Inputs!$B$27&lt;&gt;"Ready","PENDING INPUTS",IF(AND(A169&lt;=Inputs!$B$6,BW169&gt;0),Inputs!G22,0))</f>
        <v>0</v>
      </c>
      <c r="BZ169" s="3">
        <f>IF(Inputs!$B$27&lt;&gt;"Ready","PENDING INPUTS",IF(A169&gt;Inputs!$B$6,0,MIN((BW169+BX169+BY169),IF(Inputs!H22=1,Inputs!D22,MAX(Inputs!F22,ROUND(BW169*Inputs!E22+BX169+BY169,2))))))</f>
        <v>0</v>
      </c>
      <c r="CA169">
        <f>IF(Inputs!$B$27&lt;&gt;"Ready","PENDING INPUTS",IF(BW169&lt;=0,99,1+IF(AND(K169&gt;0,OR(K169&lt;BW169,AND(K169=BW169,0&lt;8))),1,0)+IF(AND(S169&gt;0,OR(S169&lt;BW169,AND(S169=BW169,1&lt;8))),1,0)+IF(AND(AA169&gt;0,OR(AA169&lt;BW169,AND(AA169=BW169,2&lt;8))),1,0)+IF(AND(AI169&gt;0,OR(AI169&lt;BW169,AND(AI169=BW169,3&lt;8))),1,0)+IF(AND(AQ169&gt;0,OR(AQ169&lt;BW169,AND(AQ169=BW169,4&lt;8))),1,0)+IF(AND(AY169&gt;0,OR(AY169&lt;BW169,AND(AY169=BW169,5&lt;8))),1,0)+IF(AND(BG169&gt;0,OR(BG169&lt;BW169,AND(BG169=BW169,6&lt;8))),1,0)+IF(AND(BO169&gt;0,OR(BO169&lt;BW169,AND(BO169=BW169,7&lt;8))),1,0)+IF(AND(CE169&gt;0,OR(CE169&lt;BW169,AND(CE169=BW169,9&lt;8))),1,0)))</f>
        <v>99</v>
      </c>
      <c r="CB169" s="3">
        <f>IF(Inputs!$B$27&lt;&gt;"Ready","PENDING INPUTS",IF(A169&gt;Inputs!$B$6,0,MIN(MAX(0,(BW169+BX169+BY169)-BZ169),MAX(0,C169-D169-(IF(O169&lt;CA169,K169+L169+M169-N169,0)+IF(W169&lt;CA169,S169+T169+U169-V169,0)+IF(AE169&lt;CA169,AA169+AB169+AC169-AD169,0)+IF(AM169&lt;CA169,AI169+AJ169+AK169-AL169,0)+IF(AU169&lt;CA169,AQ169+AR169+AS169-AT169,0)+IF(BC169&lt;CA169,AY169+AZ169+BA169-BB169,0)+IF(BK169&lt;CA169,BG169+BH169+BI169-BJ169,0)+IF(BS169&lt;CA169,BO169+BP169+BQ169-BR169,0)+IF(CA169&lt;CA169,BW169+BX169+BY169-BZ169,0)+IF(CI169&lt;CA169,CE169+CF169+CG169-CH169,0))))))</f>
        <v>0</v>
      </c>
      <c r="CC169" s="3">
        <f>IF(Inputs!$B$27&lt;&gt;"Ready","PENDING INPUTS",MIN((BW169+BX169+BY169),IF(D169&gt;C169,IF(D169=0,0,BZ169*C169/D169),BZ169+CB169)))</f>
        <v>0</v>
      </c>
      <c r="CD169" s="3">
        <f>IF(Inputs!$B$27&lt;&gt;"Ready","PENDING INPUTS",MAX(0,(BW169+BX169+BY169)-CC169))</f>
        <v>0</v>
      </c>
      <c r="CE169" s="3">
        <f>IF(Inputs!$B$27&lt;&gt;"Ready","PENDING INPUTS",CL168)</f>
        <v>0</v>
      </c>
      <c r="CF169" s="3">
        <f>IF(Inputs!$B$27&lt;&gt;"Ready","PENDING INPUTS",IF(A169&lt;=Inputs!$B$6,ROUND(CE169*Inputs!C23/12,2),0))</f>
        <v>0</v>
      </c>
      <c r="CG169" s="3">
        <f>IF(Inputs!$B$27&lt;&gt;"Ready","PENDING INPUTS",IF(AND(A169&lt;=Inputs!$B$6,CE169&gt;0),Inputs!G23,0))</f>
        <v>0</v>
      </c>
      <c r="CH169" s="3">
        <f>IF(Inputs!$B$27&lt;&gt;"Ready","PENDING INPUTS",IF(A169&gt;Inputs!$B$6,0,MIN((CE169+CF169+CG169),IF(Inputs!H23=1,Inputs!D23,MAX(Inputs!F23,ROUND(CE169*Inputs!E23+CF169+CG169,2))))))</f>
        <v>0</v>
      </c>
      <c r="CI169">
        <f>IF(Inputs!$B$27&lt;&gt;"Ready","PENDING INPUTS",IF(CE169&lt;=0,99,1+IF(AND(K169&gt;0,OR(K169&lt;CE169,AND(K169=CE169,0&lt;9))),1,0)+IF(AND(S169&gt;0,OR(S169&lt;CE169,AND(S169=CE169,1&lt;9))),1,0)+IF(AND(AA169&gt;0,OR(AA169&lt;CE169,AND(AA169=CE169,2&lt;9))),1,0)+IF(AND(AI169&gt;0,OR(AI169&lt;CE169,AND(AI169=CE169,3&lt;9))),1,0)+IF(AND(AQ169&gt;0,OR(AQ169&lt;CE169,AND(AQ169=CE169,4&lt;9))),1,0)+IF(AND(AY169&gt;0,OR(AY169&lt;CE169,AND(AY169=CE169,5&lt;9))),1,0)+IF(AND(BG169&gt;0,OR(BG169&lt;CE169,AND(BG169=CE169,6&lt;9))),1,0)+IF(AND(BO169&gt;0,OR(BO169&lt;CE169,AND(BO169=CE169,7&lt;9))),1,0)+IF(AND(BW169&gt;0,OR(BW169&lt;CE169,AND(BW169=CE169,8&lt;9))),1,0)))</f>
        <v>99</v>
      </c>
      <c r="CJ169" s="3">
        <f>IF(Inputs!$B$27&lt;&gt;"Ready","PENDING INPUTS",IF(A169&gt;Inputs!$B$6,0,MIN(MAX(0,(CE169+CF169+CG169)-CH169),MAX(0,C169-D169-(IF(O169&lt;CI169,K169+L169+M169-N169,0)+IF(W169&lt;CI169,S169+T169+U169-V169,0)+IF(AE169&lt;CI169,AA169+AB169+AC169-AD169,0)+IF(AM169&lt;CI169,AI169+AJ169+AK169-AL169,0)+IF(AU169&lt;CI169,AQ169+AR169+AS169-AT169,0)+IF(BC169&lt;CI169,AY169+AZ169+BA169-BB169,0)+IF(BK169&lt;CI169,BG169+BH169+BI169-BJ169,0)+IF(BS169&lt;CI169,BO169+BP169+BQ169-BR169,0)+IF(CA169&lt;CI169,BW169+BX169+BY169-BZ169,0)+IF(CI169&lt;CI169,CE169+CF169+CG169-CH169,0))))))</f>
        <v>0</v>
      </c>
      <c r="CK169" s="3">
        <f>IF(Inputs!$B$27&lt;&gt;"Ready","PENDING INPUTS",MIN((CE169+CF169+CG169),IF(D169&gt;C169,IF(D169=0,0,CH169*C169/D169),CH169+CJ169)))</f>
        <v>0</v>
      </c>
      <c r="CL169" s="3">
        <f>IF(Inputs!$B$27&lt;&gt;"Ready","PENDING INPUTS",MAX(0,(CE169+CF169+CG169)-CK169))</f>
        <v>0</v>
      </c>
    </row>
    <row r="170" spans="1:90" ht="27.95" customHeight="1" x14ac:dyDescent="0.25">
      <c r="A170">
        <v>166</v>
      </c>
      <c r="B170" s="13">
        <f>IF(Inputs!$B$27&lt;&gt;"Ready","PENDING INPUTS",EDATE(Inputs!$B$5,A170-1))</f>
        <v>51318</v>
      </c>
      <c r="C170" s="3">
        <f>IF(Inputs!$B$27&lt;&gt;"Ready","PENDING INPUTS",IF(A170&lt;=Inputs!$B$6,MAX(0,Inputs!$B$4+IF(A170=Inputs!$B$7,Inputs!$B$8,0)+IF(A170=Inputs!$B$9,Inputs!$B$10,0)),0))</f>
        <v>0</v>
      </c>
      <c r="D170" s="3">
        <f>IF(Inputs!$B$27&lt;&gt;"Ready","PENDING INPUTS",SUM(N170,V170,AD170,AL170,AT170,BB170,BJ170,BR170,BZ170,CH170))</f>
        <v>0</v>
      </c>
      <c r="E170" s="3">
        <f>IF(Inputs!$B$27&lt;&gt;"Ready","PENDING INPUTS",MAX(0,D170-C170))</f>
        <v>0</v>
      </c>
      <c r="F170" s="3">
        <f>IF(Inputs!$B$27&lt;&gt;"Ready","PENDING INPUTS",SUM(Q170,Y170,AG170,AO170,AW170,BE170,BM170,BU170,CC170,CK170))</f>
        <v>0</v>
      </c>
      <c r="G170" s="3">
        <f>IF(Inputs!$B$27&lt;&gt;"Ready","PENDING INPUTS",SUM(L170,T170,AB170,AJ170,AR170,AZ170,BH170,BP170,BX170,CF170))</f>
        <v>0</v>
      </c>
      <c r="H170" s="3">
        <f>IF(Inputs!$B$27&lt;&gt;"Ready","PENDING INPUTS",SUM(M170,U170,AC170,AK170,AS170,BA170,BI170,BQ170,BY170,CG170))</f>
        <v>0</v>
      </c>
      <c r="I170" s="3">
        <f>IF(Inputs!$B$27&lt;&gt;"Ready","PENDING INPUTS",SUM(R170,Z170,AH170,AP170,AX170,BF170,BN170,BV170,CD170,CL170))</f>
        <v>0</v>
      </c>
      <c r="J170" t="str">
        <f>IF(Inputs!$B$27&lt;&gt;"Ready","PENDING INPUTS",IF(A170&gt;Inputs!$B$6,"Beyond horizon",IF(E170&gt;0.005,"MINIMUM SHORTFALL",IF(I170&lt;0.005,"Paid off","In progress"))))</f>
        <v>Beyond horizon</v>
      </c>
      <c r="K170" s="3">
        <f>IF(Inputs!$B$27&lt;&gt;"Ready","PENDING INPUTS",R169)</f>
        <v>0</v>
      </c>
      <c r="L170" s="3">
        <f>IF(Inputs!$B$27&lt;&gt;"Ready","PENDING INPUTS",IF(A170&lt;=Inputs!$B$6,ROUND(K170*Inputs!C14/12,2),0))</f>
        <v>0</v>
      </c>
      <c r="M170" s="3">
        <f>IF(Inputs!$B$27&lt;&gt;"Ready","PENDING INPUTS",IF(AND(A170&lt;=Inputs!$B$6,K170&gt;0),Inputs!G14,0))</f>
        <v>0</v>
      </c>
      <c r="N170" s="3">
        <f>IF(Inputs!$B$27&lt;&gt;"Ready","PENDING INPUTS",IF(A170&gt;Inputs!$B$6,0,MIN((K170+L170+M170),IF(Inputs!H14=1,Inputs!D14,MAX(Inputs!F14,ROUND(K170*Inputs!E14+L170+M170,2))))))</f>
        <v>0</v>
      </c>
      <c r="O170">
        <f>IF(Inputs!$B$27&lt;&gt;"Ready","PENDING INPUTS",IF(K170&lt;=0,99,1+IF(AND(S170&gt;0,OR(S170&lt;K170,AND(S170=K170,1&lt;0))),1,0)+IF(AND(AA170&gt;0,OR(AA170&lt;K170,AND(AA170=K170,2&lt;0))),1,0)+IF(AND(AI170&gt;0,OR(AI170&lt;K170,AND(AI170=K170,3&lt;0))),1,0)+IF(AND(AQ170&gt;0,OR(AQ170&lt;K170,AND(AQ170=K170,4&lt;0))),1,0)+IF(AND(AY170&gt;0,OR(AY170&lt;K170,AND(AY170=K170,5&lt;0))),1,0)+IF(AND(BG170&gt;0,OR(BG170&lt;K170,AND(BG170=K170,6&lt;0))),1,0)+IF(AND(BO170&gt;0,OR(BO170&lt;K170,AND(BO170=K170,7&lt;0))),1,0)+IF(AND(BW170&gt;0,OR(BW170&lt;K170,AND(BW170=K170,8&lt;0))),1,0)+IF(AND(CE170&gt;0,OR(CE170&lt;K170,AND(CE170=K170,9&lt;0))),1,0)))</f>
        <v>99</v>
      </c>
      <c r="P170" s="3">
        <f>IF(Inputs!$B$27&lt;&gt;"Ready","PENDING INPUTS",IF(A170&gt;Inputs!$B$6,0,MIN(MAX(0,(K170+L170+M170)-N170),MAX(0,C170-D170-(IF(O170&lt;O170,K170+L170+M170-N170,0)+IF(W170&lt;O170,S170+T170+U170-V170,0)+IF(AE170&lt;O170,AA170+AB170+AC170-AD170,0)+IF(AM170&lt;O170,AI170+AJ170+AK170-AL170,0)+IF(AU170&lt;O170,AQ170+AR170+AS170-AT170,0)+IF(BC170&lt;O170,AY170+AZ170+BA170-BB170,0)+IF(BK170&lt;O170,BG170+BH170+BI170-BJ170,0)+IF(BS170&lt;O170,BO170+BP170+BQ170-BR170,0)+IF(CA170&lt;O170,BW170+BX170+BY170-BZ170,0)+IF(CI170&lt;O170,CE170+CF170+CG170-CH170,0))))))</f>
        <v>0</v>
      </c>
      <c r="Q170" s="3">
        <f>IF(Inputs!$B$27&lt;&gt;"Ready","PENDING INPUTS",MIN((K170+L170+M170),IF(D170&gt;C170,IF(D170=0,0,N170*C170/D170),N170+P170)))</f>
        <v>0</v>
      </c>
      <c r="R170" s="3">
        <f>IF(Inputs!$B$27&lt;&gt;"Ready","PENDING INPUTS",MAX(0,(K170+L170+M170)-Q170))</f>
        <v>0</v>
      </c>
      <c r="S170" s="3">
        <f>IF(Inputs!$B$27&lt;&gt;"Ready","PENDING INPUTS",Z169)</f>
        <v>0</v>
      </c>
      <c r="T170" s="3">
        <f>IF(Inputs!$B$27&lt;&gt;"Ready","PENDING INPUTS",IF(A170&lt;=Inputs!$B$6,ROUND(S170*Inputs!C15/12,2),0))</f>
        <v>0</v>
      </c>
      <c r="U170" s="3">
        <f>IF(Inputs!$B$27&lt;&gt;"Ready","PENDING INPUTS",IF(AND(A170&lt;=Inputs!$B$6,S170&gt;0),Inputs!G15,0))</f>
        <v>0</v>
      </c>
      <c r="V170" s="3">
        <f>IF(Inputs!$B$27&lt;&gt;"Ready","PENDING INPUTS",IF(A170&gt;Inputs!$B$6,0,MIN((S170+T170+U170),IF(Inputs!H15=1,Inputs!D15,MAX(Inputs!F15,ROUND(S170*Inputs!E15+T170+U170,2))))))</f>
        <v>0</v>
      </c>
      <c r="W170">
        <f>IF(Inputs!$B$27&lt;&gt;"Ready","PENDING INPUTS",IF(S170&lt;=0,99,1+IF(AND(K170&gt;0,OR(K170&lt;S170,AND(K170=S170,0&lt;1))),1,0)+IF(AND(AA170&gt;0,OR(AA170&lt;S170,AND(AA170=S170,2&lt;1))),1,0)+IF(AND(AI170&gt;0,OR(AI170&lt;S170,AND(AI170=S170,3&lt;1))),1,0)+IF(AND(AQ170&gt;0,OR(AQ170&lt;S170,AND(AQ170=S170,4&lt;1))),1,0)+IF(AND(AY170&gt;0,OR(AY170&lt;S170,AND(AY170=S170,5&lt;1))),1,0)+IF(AND(BG170&gt;0,OR(BG170&lt;S170,AND(BG170=S170,6&lt;1))),1,0)+IF(AND(BO170&gt;0,OR(BO170&lt;S170,AND(BO170=S170,7&lt;1))),1,0)+IF(AND(BW170&gt;0,OR(BW170&lt;S170,AND(BW170=S170,8&lt;1))),1,0)+IF(AND(CE170&gt;0,OR(CE170&lt;S170,AND(CE170=S170,9&lt;1))),1,0)))</f>
        <v>99</v>
      </c>
      <c r="X170" s="3">
        <f>IF(Inputs!$B$27&lt;&gt;"Ready","PENDING INPUTS",IF(A170&gt;Inputs!$B$6,0,MIN(MAX(0,(S170+T170+U170)-V170),MAX(0,C170-D170-(IF(O170&lt;W170,K170+L170+M170-N170,0)+IF(W170&lt;W170,S170+T170+U170-V170,0)+IF(AE170&lt;W170,AA170+AB170+AC170-AD170,0)+IF(AM170&lt;W170,AI170+AJ170+AK170-AL170,0)+IF(AU170&lt;W170,AQ170+AR170+AS170-AT170,0)+IF(BC170&lt;W170,AY170+AZ170+BA170-BB170,0)+IF(BK170&lt;W170,BG170+BH170+BI170-BJ170,0)+IF(BS170&lt;W170,BO170+BP170+BQ170-BR170,0)+IF(CA170&lt;W170,BW170+BX170+BY170-BZ170,0)+IF(CI170&lt;W170,CE170+CF170+CG170-CH170,0))))))</f>
        <v>0</v>
      </c>
      <c r="Y170" s="3">
        <f>IF(Inputs!$B$27&lt;&gt;"Ready","PENDING INPUTS",MIN((S170+T170+U170),IF(D170&gt;C170,IF(D170=0,0,V170*C170/D170),V170+X170)))</f>
        <v>0</v>
      </c>
      <c r="Z170" s="3">
        <f>IF(Inputs!$B$27&lt;&gt;"Ready","PENDING INPUTS",MAX(0,(S170+T170+U170)-Y170))</f>
        <v>0</v>
      </c>
      <c r="AA170" s="3">
        <f>IF(Inputs!$B$27&lt;&gt;"Ready","PENDING INPUTS",AH169)</f>
        <v>0</v>
      </c>
      <c r="AB170" s="3">
        <f>IF(Inputs!$B$27&lt;&gt;"Ready","PENDING INPUTS",IF(A170&lt;=Inputs!$B$6,ROUND(AA170*Inputs!C16/12,2),0))</f>
        <v>0</v>
      </c>
      <c r="AC170" s="3">
        <f>IF(Inputs!$B$27&lt;&gt;"Ready","PENDING INPUTS",IF(AND(A170&lt;=Inputs!$B$6,AA170&gt;0),Inputs!G16,0))</f>
        <v>0</v>
      </c>
      <c r="AD170" s="3">
        <f>IF(Inputs!$B$27&lt;&gt;"Ready","PENDING INPUTS",IF(A170&gt;Inputs!$B$6,0,MIN((AA170+AB170+AC170),IF(Inputs!H16=1,Inputs!D16,MAX(Inputs!F16,ROUND(AA170*Inputs!E16+AB170+AC170,2))))))</f>
        <v>0</v>
      </c>
      <c r="AE170">
        <f>IF(Inputs!$B$27&lt;&gt;"Ready","PENDING INPUTS",IF(AA170&lt;=0,99,1+IF(AND(K170&gt;0,OR(K170&lt;AA170,AND(K170=AA170,0&lt;2))),1,0)+IF(AND(S170&gt;0,OR(S170&lt;AA170,AND(S170=AA170,1&lt;2))),1,0)+IF(AND(AI170&gt;0,OR(AI170&lt;AA170,AND(AI170=AA170,3&lt;2))),1,0)+IF(AND(AQ170&gt;0,OR(AQ170&lt;AA170,AND(AQ170=AA170,4&lt;2))),1,0)+IF(AND(AY170&gt;0,OR(AY170&lt;AA170,AND(AY170=AA170,5&lt;2))),1,0)+IF(AND(BG170&gt;0,OR(BG170&lt;AA170,AND(BG170=AA170,6&lt;2))),1,0)+IF(AND(BO170&gt;0,OR(BO170&lt;AA170,AND(BO170=AA170,7&lt;2))),1,0)+IF(AND(BW170&gt;0,OR(BW170&lt;AA170,AND(BW170=AA170,8&lt;2))),1,0)+IF(AND(CE170&gt;0,OR(CE170&lt;AA170,AND(CE170=AA170,9&lt;2))),1,0)))</f>
        <v>99</v>
      </c>
      <c r="AF170" s="3">
        <f>IF(Inputs!$B$27&lt;&gt;"Ready","PENDING INPUTS",IF(A170&gt;Inputs!$B$6,0,MIN(MAX(0,(AA170+AB170+AC170)-AD170),MAX(0,C170-D170-(IF(O170&lt;AE170,K170+L170+M170-N170,0)+IF(W170&lt;AE170,S170+T170+U170-V170,0)+IF(AE170&lt;AE170,AA170+AB170+AC170-AD170,0)+IF(AM170&lt;AE170,AI170+AJ170+AK170-AL170,0)+IF(AU170&lt;AE170,AQ170+AR170+AS170-AT170,0)+IF(BC170&lt;AE170,AY170+AZ170+BA170-BB170,0)+IF(BK170&lt;AE170,BG170+BH170+BI170-BJ170,0)+IF(BS170&lt;AE170,BO170+BP170+BQ170-BR170,0)+IF(CA170&lt;AE170,BW170+BX170+BY170-BZ170,0)+IF(CI170&lt;AE170,CE170+CF170+CG170-CH170,0))))))</f>
        <v>0</v>
      </c>
      <c r="AG170" s="3">
        <f>IF(Inputs!$B$27&lt;&gt;"Ready","PENDING INPUTS",MIN((AA170+AB170+AC170),IF(D170&gt;C170,IF(D170=0,0,AD170*C170/D170),AD170+AF170)))</f>
        <v>0</v>
      </c>
      <c r="AH170" s="3">
        <f>IF(Inputs!$B$27&lt;&gt;"Ready","PENDING INPUTS",MAX(0,(AA170+AB170+AC170)-AG170))</f>
        <v>0</v>
      </c>
      <c r="AI170" s="3">
        <f>IF(Inputs!$B$27&lt;&gt;"Ready","PENDING INPUTS",AP169)</f>
        <v>0</v>
      </c>
      <c r="AJ170" s="3">
        <f>IF(Inputs!$B$27&lt;&gt;"Ready","PENDING INPUTS",IF(A170&lt;=Inputs!$B$6,ROUND(AI170*Inputs!C17/12,2),0))</f>
        <v>0</v>
      </c>
      <c r="AK170" s="3">
        <f>IF(Inputs!$B$27&lt;&gt;"Ready","PENDING INPUTS",IF(AND(A170&lt;=Inputs!$B$6,AI170&gt;0),Inputs!G17,0))</f>
        <v>0</v>
      </c>
      <c r="AL170" s="3">
        <f>IF(Inputs!$B$27&lt;&gt;"Ready","PENDING INPUTS",IF(A170&gt;Inputs!$B$6,0,MIN((AI170+AJ170+AK170),IF(Inputs!H17=1,Inputs!D17,MAX(Inputs!F17,ROUND(AI170*Inputs!E17+AJ170+AK170,2))))))</f>
        <v>0</v>
      </c>
      <c r="AM170">
        <f>IF(Inputs!$B$27&lt;&gt;"Ready","PENDING INPUTS",IF(AI170&lt;=0,99,1+IF(AND(K170&gt;0,OR(K170&lt;AI170,AND(K170=AI170,0&lt;3))),1,0)+IF(AND(S170&gt;0,OR(S170&lt;AI170,AND(S170=AI170,1&lt;3))),1,0)+IF(AND(AA170&gt;0,OR(AA170&lt;AI170,AND(AA170=AI170,2&lt;3))),1,0)+IF(AND(AQ170&gt;0,OR(AQ170&lt;AI170,AND(AQ170=AI170,4&lt;3))),1,0)+IF(AND(AY170&gt;0,OR(AY170&lt;AI170,AND(AY170=AI170,5&lt;3))),1,0)+IF(AND(BG170&gt;0,OR(BG170&lt;AI170,AND(BG170=AI170,6&lt;3))),1,0)+IF(AND(BO170&gt;0,OR(BO170&lt;AI170,AND(BO170=AI170,7&lt;3))),1,0)+IF(AND(BW170&gt;0,OR(BW170&lt;AI170,AND(BW170=AI170,8&lt;3))),1,0)+IF(AND(CE170&gt;0,OR(CE170&lt;AI170,AND(CE170=AI170,9&lt;3))),1,0)))</f>
        <v>99</v>
      </c>
      <c r="AN170" s="3">
        <f>IF(Inputs!$B$27&lt;&gt;"Ready","PENDING INPUTS",IF(A170&gt;Inputs!$B$6,0,MIN(MAX(0,(AI170+AJ170+AK170)-AL170),MAX(0,C170-D170-(IF(O170&lt;AM170,K170+L170+M170-N170,0)+IF(W170&lt;AM170,S170+T170+U170-V170,0)+IF(AE170&lt;AM170,AA170+AB170+AC170-AD170,0)+IF(AM170&lt;AM170,AI170+AJ170+AK170-AL170,0)+IF(AU170&lt;AM170,AQ170+AR170+AS170-AT170,0)+IF(BC170&lt;AM170,AY170+AZ170+BA170-BB170,0)+IF(BK170&lt;AM170,BG170+BH170+BI170-BJ170,0)+IF(BS170&lt;AM170,BO170+BP170+BQ170-BR170,0)+IF(CA170&lt;AM170,BW170+BX170+BY170-BZ170,0)+IF(CI170&lt;AM170,CE170+CF170+CG170-CH170,0))))))</f>
        <v>0</v>
      </c>
      <c r="AO170" s="3">
        <f>IF(Inputs!$B$27&lt;&gt;"Ready","PENDING INPUTS",MIN((AI170+AJ170+AK170),IF(D170&gt;C170,IF(D170=0,0,AL170*C170/D170),AL170+AN170)))</f>
        <v>0</v>
      </c>
      <c r="AP170" s="3">
        <f>IF(Inputs!$B$27&lt;&gt;"Ready","PENDING INPUTS",MAX(0,(AI170+AJ170+AK170)-AO170))</f>
        <v>0</v>
      </c>
      <c r="AQ170" s="3">
        <f>IF(Inputs!$B$27&lt;&gt;"Ready","PENDING INPUTS",AX169)</f>
        <v>0</v>
      </c>
      <c r="AR170" s="3">
        <f>IF(Inputs!$B$27&lt;&gt;"Ready","PENDING INPUTS",IF(A170&lt;=Inputs!$B$6,ROUND(AQ170*Inputs!C18/12,2),0))</f>
        <v>0</v>
      </c>
      <c r="AS170" s="3">
        <f>IF(Inputs!$B$27&lt;&gt;"Ready","PENDING INPUTS",IF(AND(A170&lt;=Inputs!$B$6,AQ170&gt;0),Inputs!G18,0))</f>
        <v>0</v>
      </c>
      <c r="AT170" s="3">
        <f>IF(Inputs!$B$27&lt;&gt;"Ready","PENDING INPUTS",IF(A170&gt;Inputs!$B$6,0,MIN((AQ170+AR170+AS170),IF(Inputs!H18=1,Inputs!D18,MAX(Inputs!F18,ROUND(AQ170*Inputs!E18+AR170+AS170,2))))))</f>
        <v>0</v>
      </c>
      <c r="AU170">
        <f>IF(Inputs!$B$27&lt;&gt;"Ready","PENDING INPUTS",IF(AQ170&lt;=0,99,1+IF(AND(K170&gt;0,OR(K170&lt;AQ170,AND(K170=AQ170,0&lt;4))),1,0)+IF(AND(S170&gt;0,OR(S170&lt;AQ170,AND(S170=AQ170,1&lt;4))),1,0)+IF(AND(AA170&gt;0,OR(AA170&lt;AQ170,AND(AA170=AQ170,2&lt;4))),1,0)+IF(AND(AI170&gt;0,OR(AI170&lt;AQ170,AND(AI170=AQ170,3&lt;4))),1,0)+IF(AND(AY170&gt;0,OR(AY170&lt;AQ170,AND(AY170=AQ170,5&lt;4))),1,0)+IF(AND(BG170&gt;0,OR(BG170&lt;AQ170,AND(BG170=AQ170,6&lt;4))),1,0)+IF(AND(BO170&gt;0,OR(BO170&lt;AQ170,AND(BO170=AQ170,7&lt;4))),1,0)+IF(AND(BW170&gt;0,OR(BW170&lt;AQ170,AND(BW170=AQ170,8&lt;4))),1,0)+IF(AND(CE170&gt;0,OR(CE170&lt;AQ170,AND(CE170=AQ170,9&lt;4))),1,0)))</f>
        <v>99</v>
      </c>
      <c r="AV170" s="3">
        <f>IF(Inputs!$B$27&lt;&gt;"Ready","PENDING INPUTS",IF(A170&gt;Inputs!$B$6,0,MIN(MAX(0,(AQ170+AR170+AS170)-AT170),MAX(0,C170-D170-(IF(O170&lt;AU170,K170+L170+M170-N170,0)+IF(W170&lt;AU170,S170+T170+U170-V170,0)+IF(AE170&lt;AU170,AA170+AB170+AC170-AD170,0)+IF(AM170&lt;AU170,AI170+AJ170+AK170-AL170,0)+IF(AU170&lt;AU170,AQ170+AR170+AS170-AT170,0)+IF(BC170&lt;AU170,AY170+AZ170+BA170-BB170,0)+IF(BK170&lt;AU170,BG170+BH170+BI170-BJ170,0)+IF(BS170&lt;AU170,BO170+BP170+BQ170-BR170,0)+IF(CA170&lt;AU170,BW170+BX170+BY170-BZ170,0)+IF(CI170&lt;AU170,CE170+CF170+CG170-CH170,0))))))</f>
        <v>0</v>
      </c>
      <c r="AW170" s="3">
        <f>IF(Inputs!$B$27&lt;&gt;"Ready","PENDING INPUTS",MIN((AQ170+AR170+AS170),IF(D170&gt;C170,IF(D170=0,0,AT170*C170/D170),AT170+AV170)))</f>
        <v>0</v>
      </c>
      <c r="AX170" s="3">
        <f>IF(Inputs!$B$27&lt;&gt;"Ready","PENDING INPUTS",MAX(0,(AQ170+AR170+AS170)-AW170))</f>
        <v>0</v>
      </c>
      <c r="AY170" s="3">
        <f>IF(Inputs!$B$27&lt;&gt;"Ready","PENDING INPUTS",BF169)</f>
        <v>0</v>
      </c>
      <c r="AZ170" s="3">
        <f>IF(Inputs!$B$27&lt;&gt;"Ready","PENDING INPUTS",IF(A170&lt;=Inputs!$B$6,ROUND(AY170*Inputs!C19/12,2),0))</f>
        <v>0</v>
      </c>
      <c r="BA170" s="3">
        <f>IF(Inputs!$B$27&lt;&gt;"Ready","PENDING INPUTS",IF(AND(A170&lt;=Inputs!$B$6,AY170&gt;0),Inputs!G19,0))</f>
        <v>0</v>
      </c>
      <c r="BB170" s="3">
        <f>IF(Inputs!$B$27&lt;&gt;"Ready","PENDING INPUTS",IF(A170&gt;Inputs!$B$6,0,MIN((AY170+AZ170+BA170),IF(Inputs!H19=1,Inputs!D19,MAX(Inputs!F19,ROUND(AY170*Inputs!E19+AZ170+BA170,2))))))</f>
        <v>0</v>
      </c>
      <c r="BC170">
        <f>IF(Inputs!$B$27&lt;&gt;"Ready","PENDING INPUTS",IF(AY170&lt;=0,99,1+IF(AND(K170&gt;0,OR(K170&lt;AY170,AND(K170=AY170,0&lt;5))),1,0)+IF(AND(S170&gt;0,OR(S170&lt;AY170,AND(S170=AY170,1&lt;5))),1,0)+IF(AND(AA170&gt;0,OR(AA170&lt;AY170,AND(AA170=AY170,2&lt;5))),1,0)+IF(AND(AI170&gt;0,OR(AI170&lt;AY170,AND(AI170=AY170,3&lt;5))),1,0)+IF(AND(AQ170&gt;0,OR(AQ170&lt;AY170,AND(AQ170=AY170,4&lt;5))),1,0)+IF(AND(BG170&gt;0,OR(BG170&lt;AY170,AND(BG170=AY170,6&lt;5))),1,0)+IF(AND(BO170&gt;0,OR(BO170&lt;AY170,AND(BO170=AY170,7&lt;5))),1,0)+IF(AND(BW170&gt;0,OR(BW170&lt;AY170,AND(BW170=AY170,8&lt;5))),1,0)+IF(AND(CE170&gt;0,OR(CE170&lt;AY170,AND(CE170=AY170,9&lt;5))),1,0)))</f>
        <v>99</v>
      </c>
      <c r="BD170" s="3">
        <f>IF(Inputs!$B$27&lt;&gt;"Ready","PENDING INPUTS",IF(A170&gt;Inputs!$B$6,0,MIN(MAX(0,(AY170+AZ170+BA170)-BB170),MAX(0,C170-D170-(IF(O170&lt;BC170,K170+L170+M170-N170,0)+IF(W170&lt;BC170,S170+T170+U170-V170,0)+IF(AE170&lt;BC170,AA170+AB170+AC170-AD170,0)+IF(AM170&lt;BC170,AI170+AJ170+AK170-AL170,0)+IF(AU170&lt;BC170,AQ170+AR170+AS170-AT170,0)+IF(BC170&lt;BC170,AY170+AZ170+BA170-BB170,0)+IF(BK170&lt;BC170,BG170+BH170+BI170-BJ170,0)+IF(BS170&lt;BC170,BO170+BP170+BQ170-BR170,0)+IF(CA170&lt;BC170,BW170+BX170+BY170-BZ170,0)+IF(CI170&lt;BC170,CE170+CF170+CG170-CH170,0))))))</f>
        <v>0</v>
      </c>
      <c r="BE170" s="3">
        <f>IF(Inputs!$B$27&lt;&gt;"Ready","PENDING INPUTS",MIN((AY170+AZ170+BA170),IF(D170&gt;C170,IF(D170=0,0,BB170*C170/D170),BB170+BD170)))</f>
        <v>0</v>
      </c>
      <c r="BF170" s="3">
        <f>IF(Inputs!$B$27&lt;&gt;"Ready","PENDING INPUTS",MAX(0,(AY170+AZ170+BA170)-BE170))</f>
        <v>0</v>
      </c>
      <c r="BG170" s="3">
        <f>IF(Inputs!$B$27&lt;&gt;"Ready","PENDING INPUTS",BN169)</f>
        <v>0</v>
      </c>
      <c r="BH170" s="3">
        <f>IF(Inputs!$B$27&lt;&gt;"Ready","PENDING INPUTS",IF(A170&lt;=Inputs!$B$6,ROUND(BG170*Inputs!C20/12,2),0))</f>
        <v>0</v>
      </c>
      <c r="BI170" s="3">
        <f>IF(Inputs!$B$27&lt;&gt;"Ready","PENDING INPUTS",IF(AND(A170&lt;=Inputs!$B$6,BG170&gt;0),Inputs!G20,0))</f>
        <v>0</v>
      </c>
      <c r="BJ170" s="3">
        <f>IF(Inputs!$B$27&lt;&gt;"Ready","PENDING INPUTS",IF(A170&gt;Inputs!$B$6,0,MIN((BG170+BH170+BI170),IF(Inputs!H20=1,Inputs!D20,MAX(Inputs!F20,ROUND(BG170*Inputs!E20+BH170+BI170,2))))))</f>
        <v>0</v>
      </c>
      <c r="BK170">
        <f>IF(Inputs!$B$27&lt;&gt;"Ready","PENDING INPUTS",IF(BG170&lt;=0,99,1+IF(AND(K170&gt;0,OR(K170&lt;BG170,AND(K170=BG170,0&lt;6))),1,0)+IF(AND(S170&gt;0,OR(S170&lt;BG170,AND(S170=BG170,1&lt;6))),1,0)+IF(AND(AA170&gt;0,OR(AA170&lt;BG170,AND(AA170=BG170,2&lt;6))),1,0)+IF(AND(AI170&gt;0,OR(AI170&lt;BG170,AND(AI170=BG170,3&lt;6))),1,0)+IF(AND(AQ170&gt;0,OR(AQ170&lt;BG170,AND(AQ170=BG170,4&lt;6))),1,0)+IF(AND(AY170&gt;0,OR(AY170&lt;BG170,AND(AY170=BG170,5&lt;6))),1,0)+IF(AND(BO170&gt;0,OR(BO170&lt;BG170,AND(BO170=BG170,7&lt;6))),1,0)+IF(AND(BW170&gt;0,OR(BW170&lt;BG170,AND(BW170=BG170,8&lt;6))),1,0)+IF(AND(CE170&gt;0,OR(CE170&lt;BG170,AND(CE170=BG170,9&lt;6))),1,0)))</f>
        <v>99</v>
      </c>
      <c r="BL170" s="3">
        <f>IF(Inputs!$B$27&lt;&gt;"Ready","PENDING INPUTS",IF(A170&gt;Inputs!$B$6,0,MIN(MAX(0,(BG170+BH170+BI170)-BJ170),MAX(0,C170-D170-(IF(O170&lt;BK170,K170+L170+M170-N170,0)+IF(W170&lt;BK170,S170+T170+U170-V170,0)+IF(AE170&lt;BK170,AA170+AB170+AC170-AD170,0)+IF(AM170&lt;BK170,AI170+AJ170+AK170-AL170,0)+IF(AU170&lt;BK170,AQ170+AR170+AS170-AT170,0)+IF(BC170&lt;BK170,AY170+AZ170+BA170-BB170,0)+IF(BK170&lt;BK170,BG170+BH170+BI170-BJ170,0)+IF(BS170&lt;BK170,BO170+BP170+BQ170-BR170,0)+IF(CA170&lt;BK170,BW170+BX170+BY170-BZ170,0)+IF(CI170&lt;BK170,CE170+CF170+CG170-CH170,0))))))</f>
        <v>0</v>
      </c>
      <c r="BM170" s="3">
        <f>IF(Inputs!$B$27&lt;&gt;"Ready","PENDING INPUTS",MIN((BG170+BH170+BI170),IF(D170&gt;C170,IF(D170=0,0,BJ170*C170/D170),BJ170+BL170)))</f>
        <v>0</v>
      </c>
      <c r="BN170" s="3">
        <f>IF(Inputs!$B$27&lt;&gt;"Ready","PENDING INPUTS",MAX(0,(BG170+BH170+BI170)-BM170))</f>
        <v>0</v>
      </c>
      <c r="BO170" s="3">
        <f>IF(Inputs!$B$27&lt;&gt;"Ready","PENDING INPUTS",BV169)</f>
        <v>0</v>
      </c>
      <c r="BP170" s="3">
        <f>IF(Inputs!$B$27&lt;&gt;"Ready","PENDING INPUTS",IF(A170&lt;=Inputs!$B$6,ROUND(BO170*Inputs!C21/12,2),0))</f>
        <v>0</v>
      </c>
      <c r="BQ170" s="3">
        <f>IF(Inputs!$B$27&lt;&gt;"Ready","PENDING INPUTS",IF(AND(A170&lt;=Inputs!$B$6,BO170&gt;0),Inputs!G21,0))</f>
        <v>0</v>
      </c>
      <c r="BR170" s="3">
        <f>IF(Inputs!$B$27&lt;&gt;"Ready","PENDING INPUTS",IF(A170&gt;Inputs!$B$6,0,MIN((BO170+BP170+BQ170),IF(Inputs!H21=1,Inputs!D21,MAX(Inputs!F21,ROUND(BO170*Inputs!E21+BP170+BQ170,2))))))</f>
        <v>0</v>
      </c>
      <c r="BS170">
        <f>IF(Inputs!$B$27&lt;&gt;"Ready","PENDING INPUTS",IF(BO170&lt;=0,99,1+IF(AND(K170&gt;0,OR(K170&lt;BO170,AND(K170=BO170,0&lt;7))),1,0)+IF(AND(S170&gt;0,OR(S170&lt;BO170,AND(S170=BO170,1&lt;7))),1,0)+IF(AND(AA170&gt;0,OR(AA170&lt;BO170,AND(AA170=BO170,2&lt;7))),1,0)+IF(AND(AI170&gt;0,OR(AI170&lt;BO170,AND(AI170=BO170,3&lt;7))),1,0)+IF(AND(AQ170&gt;0,OR(AQ170&lt;BO170,AND(AQ170=BO170,4&lt;7))),1,0)+IF(AND(AY170&gt;0,OR(AY170&lt;BO170,AND(AY170=BO170,5&lt;7))),1,0)+IF(AND(BG170&gt;0,OR(BG170&lt;BO170,AND(BG170=BO170,6&lt;7))),1,0)+IF(AND(BW170&gt;0,OR(BW170&lt;BO170,AND(BW170=BO170,8&lt;7))),1,0)+IF(AND(CE170&gt;0,OR(CE170&lt;BO170,AND(CE170=BO170,9&lt;7))),1,0)))</f>
        <v>99</v>
      </c>
      <c r="BT170" s="3">
        <f>IF(Inputs!$B$27&lt;&gt;"Ready","PENDING INPUTS",IF(A170&gt;Inputs!$B$6,0,MIN(MAX(0,(BO170+BP170+BQ170)-BR170),MAX(0,C170-D170-(IF(O170&lt;BS170,K170+L170+M170-N170,0)+IF(W170&lt;BS170,S170+T170+U170-V170,0)+IF(AE170&lt;BS170,AA170+AB170+AC170-AD170,0)+IF(AM170&lt;BS170,AI170+AJ170+AK170-AL170,0)+IF(AU170&lt;BS170,AQ170+AR170+AS170-AT170,0)+IF(BC170&lt;BS170,AY170+AZ170+BA170-BB170,0)+IF(BK170&lt;BS170,BG170+BH170+BI170-BJ170,0)+IF(BS170&lt;BS170,BO170+BP170+BQ170-BR170,0)+IF(CA170&lt;BS170,BW170+BX170+BY170-BZ170,0)+IF(CI170&lt;BS170,CE170+CF170+CG170-CH170,0))))))</f>
        <v>0</v>
      </c>
      <c r="BU170" s="3">
        <f>IF(Inputs!$B$27&lt;&gt;"Ready","PENDING INPUTS",MIN((BO170+BP170+BQ170),IF(D170&gt;C170,IF(D170=0,0,BR170*C170/D170),BR170+BT170)))</f>
        <v>0</v>
      </c>
      <c r="BV170" s="3">
        <f>IF(Inputs!$B$27&lt;&gt;"Ready","PENDING INPUTS",MAX(0,(BO170+BP170+BQ170)-BU170))</f>
        <v>0</v>
      </c>
      <c r="BW170" s="3">
        <f>IF(Inputs!$B$27&lt;&gt;"Ready","PENDING INPUTS",CD169)</f>
        <v>0</v>
      </c>
      <c r="BX170" s="3">
        <f>IF(Inputs!$B$27&lt;&gt;"Ready","PENDING INPUTS",IF(A170&lt;=Inputs!$B$6,ROUND(BW170*Inputs!C22/12,2),0))</f>
        <v>0</v>
      </c>
      <c r="BY170" s="3">
        <f>IF(Inputs!$B$27&lt;&gt;"Ready","PENDING INPUTS",IF(AND(A170&lt;=Inputs!$B$6,BW170&gt;0),Inputs!G22,0))</f>
        <v>0</v>
      </c>
      <c r="BZ170" s="3">
        <f>IF(Inputs!$B$27&lt;&gt;"Ready","PENDING INPUTS",IF(A170&gt;Inputs!$B$6,0,MIN((BW170+BX170+BY170),IF(Inputs!H22=1,Inputs!D22,MAX(Inputs!F22,ROUND(BW170*Inputs!E22+BX170+BY170,2))))))</f>
        <v>0</v>
      </c>
      <c r="CA170">
        <f>IF(Inputs!$B$27&lt;&gt;"Ready","PENDING INPUTS",IF(BW170&lt;=0,99,1+IF(AND(K170&gt;0,OR(K170&lt;BW170,AND(K170=BW170,0&lt;8))),1,0)+IF(AND(S170&gt;0,OR(S170&lt;BW170,AND(S170=BW170,1&lt;8))),1,0)+IF(AND(AA170&gt;0,OR(AA170&lt;BW170,AND(AA170=BW170,2&lt;8))),1,0)+IF(AND(AI170&gt;0,OR(AI170&lt;BW170,AND(AI170=BW170,3&lt;8))),1,0)+IF(AND(AQ170&gt;0,OR(AQ170&lt;BW170,AND(AQ170=BW170,4&lt;8))),1,0)+IF(AND(AY170&gt;0,OR(AY170&lt;BW170,AND(AY170=BW170,5&lt;8))),1,0)+IF(AND(BG170&gt;0,OR(BG170&lt;BW170,AND(BG170=BW170,6&lt;8))),1,0)+IF(AND(BO170&gt;0,OR(BO170&lt;BW170,AND(BO170=BW170,7&lt;8))),1,0)+IF(AND(CE170&gt;0,OR(CE170&lt;BW170,AND(CE170=BW170,9&lt;8))),1,0)))</f>
        <v>99</v>
      </c>
      <c r="CB170" s="3">
        <f>IF(Inputs!$B$27&lt;&gt;"Ready","PENDING INPUTS",IF(A170&gt;Inputs!$B$6,0,MIN(MAX(0,(BW170+BX170+BY170)-BZ170),MAX(0,C170-D170-(IF(O170&lt;CA170,K170+L170+M170-N170,0)+IF(W170&lt;CA170,S170+T170+U170-V170,0)+IF(AE170&lt;CA170,AA170+AB170+AC170-AD170,0)+IF(AM170&lt;CA170,AI170+AJ170+AK170-AL170,0)+IF(AU170&lt;CA170,AQ170+AR170+AS170-AT170,0)+IF(BC170&lt;CA170,AY170+AZ170+BA170-BB170,0)+IF(BK170&lt;CA170,BG170+BH170+BI170-BJ170,0)+IF(BS170&lt;CA170,BO170+BP170+BQ170-BR170,0)+IF(CA170&lt;CA170,BW170+BX170+BY170-BZ170,0)+IF(CI170&lt;CA170,CE170+CF170+CG170-CH170,0))))))</f>
        <v>0</v>
      </c>
      <c r="CC170" s="3">
        <f>IF(Inputs!$B$27&lt;&gt;"Ready","PENDING INPUTS",MIN((BW170+BX170+BY170),IF(D170&gt;C170,IF(D170=0,0,BZ170*C170/D170),BZ170+CB170)))</f>
        <v>0</v>
      </c>
      <c r="CD170" s="3">
        <f>IF(Inputs!$B$27&lt;&gt;"Ready","PENDING INPUTS",MAX(0,(BW170+BX170+BY170)-CC170))</f>
        <v>0</v>
      </c>
      <c r="CE170" s="3">
        <f>IF(Inputs!$B$27&lt;&gt;"Ready","PENDING INPUTS",CL169)</f>
        <v>0</v>
      </c>
      <c r="CF170" s="3">
        <f>IF(Inputs!$B$27&lt;&gt;"Ready","PENDING INPUTS",IF(A170&lt;=Inputs!$B$6,ROUND(CE170*Inputs!C23/12,2),0))</f>
        <v>0</v>
      </c>
      <c r="CG170" s="3">
        <f>IF(Inputs!$B$27&lt;&gt;"Ready","PENDING INPUTS",IF(AND(A170&lt;=Inputs!$B$6,CE170&gt;0),Inputs!G23,0))</f>
        <v>0</v>
      </c>
      <c r="CH170" s="3">
        <f>IF(Inputs!$B$27&lt;&gt;"Ready","PENDING INPUTS",IF(A170&gt;Inputs!$B$6,0,MIN((CE170+CF170+CG170),IF(Inputs!H23=1,Inputs!D23,MAX(Inputs!F23,ROUND(CE170*Inputs!E23+CF170+CG170,2))))))</f>
        <v>0</v>
      </c>
      <c r="CI170">
        <f>IF(Inputs!$B$27&lt;&gt;"Ready","PENDING INPUTS",IF(CE170&lt;=0,99,1+IF(AND(K170&gt;0,OR(K170&lt;CE170,AND(K170=CE170,0&lt;9))),1,0)+IF(AND(S170&gt;0,OR(S170&lt;CE170,AND(S170=CE170,1&lt;9))),1,0)+IF(AND(AA170&gt;0,OR(AA170&lt;CE170,AND(AA170=CE170,2&lt;9))),1,0)+IF(AND(AI170&gt;0,OR(AI170&lt;CE170,AND(AI170=CE170,3&lt;9))),1,0)+IF(AND(AQ170&gt;0,OR(AQ170&lt;CE170,AND(AQ170=CE170,4&lt;9))),1,0)+IF(AND(AY170&gt;0,OR(AY170&lt;CE170,AND(AY170=CE170,5&lt;9))),1,0)+IF(AND(BG170&gt;0,OR(BG170&lt;CE170,AND(BG170=CE170,6&lt;9))),1,0)+IF(AND(BO170&gt;0,OR(BO170&lt;CE170,AND(BO170=CE170,7&lt;9))),1,0)+IF(AND(BW170&gt;0,OR(BW170&lt;CE170,AND(BW170=CE170,8&lt;9))),1,0)))</f>
        <v>99</v>
      </c>
      <c r="CJ170" s="3">
        <f>IF(Inputs!$B$27&lt;&gt;"Ready","PENDING INPUTS",IF(A170&gt;Inputs!$B$6,0,MIN(MAX(0,(CE170+CF170+CG170)-CH170),MAX(0,C170-D170-(IF(O170&lt;CI170,K170+L170+M170-N170,0)+IF(W170&lt;CI170,S170+T170+U170-V170,0)+IF(AE170&lt;CI170,AA170+AB170+AC170-AD170,0)+IF(AM170&lt;CI170,AI170+AJ170+AK170-AL170,0)+IF(AU170&lt;CI170,AQ170+AR170+AS170-AT170,0)+IF(BC170&lt;CI170,AY170+AZ170+BA170-BB170,0)+IF(BK170&lt;CI170,BG170+BH170+BI170-BJ170,0)+IF(BS170&lt;CI170,BO170+BP170+BQ170-BR170,0)+IF(CA170&lt;CI170,BW170+BX170+BY170-BZ170,0)+IF(CI170&lt;CI170,CE170+CF170+CG170-CH170,0))))))</f>
        <v>0</v>
      </c>
      <c r="CK170" s="3">
        <f>IF(Inputs!$B$27&lt;&gt;"Ready","PENDING INPUTS",MIN((CE170+CF170+CG170),IF(D170&gt;C170,IF(D170=0,0,CH170*C170/D170),CH170+CJ170)))</f>
        <v>0</v>
      </c>
      <c r="CL170" s="3">
        <f>IF(Inputs!$B$27&lt;&gt;"Ready","PENDING INPUTS",MAX(0,(CE170+CF170+CG170)-CK170))</f>
        <v>0</v>
      </c>
    </row>
    <row r="171" spans="1:90" ht="27.95" customHeight="1" x14ac:dyDescent="0.25">
      <c r="A171">
        <v>167</v>
      </c>
      <c r="B171" s="13">
        <f>IF(Inputs!$B$27&lt;&gt;"Ready","PENDING INPUTS",EDATE(Inputs!$B$5,A171-1))</f>
        <v>51349</v>
      </c>
      <c r="C171" s="3">
        <f>IF(Inputs!$B$27&lt;&gt;"Ready","PENDING INPUTS",IF(A171&lt;=Inputs!$B$6,MAX(0,Inputs!$B$4+IF(A171=Inputs!$B$7,Inputs!$B$8,0)+IF(A171=Inputs!$B$9,Inputs!$B$10,0)),0))</f>
        <v>0</v>
      </c>
      <c r="D171" s="3">
        <f>IF(Inputs!$B$27&lt;&gt;"Ready","PENDING INPUTS",SUM(N171,V171,AD171,AL171,AT171,BB171,BJ171,BR171,BZ171,CH171))</f>
        <v>0</v>
      </c>
      <c r="E171" s="3">
        <f>IF(Inputs!$B$27&lt;&gt;"Ready","PENDING INPUTS",MAX(0,D171-C171))</f>
        <v>0</v>
      </c>
      <c r="F171" s="3">
        <f>IF(Inputs!$B$27&lt;&gt;"Ready","PENDING INPUTS",SUM(Q171,Y171,AG171,AO171,AW171,BE171,BM171,BU171,CC171,CK171))</f>
        <v>0</v>
      </c>
      <c r="G171" s="3">
        <f>IF(Inputs!$B$27&lt;&gt;"Ready","PENDING INPUTS",SUM(L171,T171,AB171,AJ171,AR171,AZ171,BH171,BP171,BX171,CF171))</f>
        <v>0</v>
      </c>
      <c r="H171" s="3">
        <f>IF(Inputs!$B$27&lt;&gt;"Ready","PENDING INPUTS",SUM(M171,U171,AC171,AK171,AS171,BA171,BI171,BQ171,BY171,CG171))</f>
        <v>0</v>
      </c>
      <c r="I171" s="3">
        <f>IF(Inputs!$B$27&lt;&gt;"Ready","PENDING INPUTS",SUM(R171,Z171,AH171,AP171,AX171,BF171,BN171,BV171,CD171,CL171))</f>
        <v>0</v>
      </c>
      <c r="J171" t="str">
        <f>IF(Inputs!$B$27&lt;&gt;"Ready","PENDING INPUTS",IF(A171&gt;Inputs!$B$6,"Beyond horizon",IF(E171&gt;0.005,"MINIMUM SHORTFALL",IF(I171&lt;0.005,"Paid off","In progress"))))</f>
        <v>Beyond horizon</v>
      </c>
      <c r="K171" s="3">
        <f>IF(Inputs!$B$27&lt;&gt;"Ready","PENDING INPUTS",R170)</f>
        <v>0</v>
      </c>
      <c r="L171" s="3">
        <f>IF(Inputs!$B$27&lt;&gt;"Ready","PENDING INPUTS",IF(A171&lt;=Inputs!$B$6,ROUND(K171*Inputs!C14/12,2),0))</f>
        <v>0</v>
      </c>
      <c r="M171" s="3">
        <f>IF(Inputs!$B$27&lt;&gt;"Ready","PENDING INPUTS",IF(AND(A171&lt;=Inputs!$B$6,K171&gt;0),Inputs!G14,0))</f>
        <v>0</v>
      </c>
      <c r="N171" s="3">
        <f>IF(Inputs!$B$27&lt;&gt;"Ready","PENDING INPUTS",IF(A171&gt;Inputs!$B$6,0,MIN((K171+L171+M171),IF(Inputs!H14=1,Inputs!D14,MAX(Inputs!F14,ROUND(K171*Inputs!E14+L171+M171,2))))))</f>
        <v>0</v>
      </c>
      <c r="O171">
        <f>IF(Inputs!$B$27&lt;&gt;"Ready","PENDING INPUTS",IF(K171&lt;=0,99,1+IF(AND(S171&gt;0,OR(S171&lt;K171,AND(S171=K171,1&lt;0))),1,0)+IF(AND(AA171&gt;0,OR(AA171&lt;K171,AND(AA171=K171,2&lt;0))),1,0)+IF(AND(AI171&gt;0,OR(AI171&lt;K171,AND(AI171=K171,3&lt;0))),1,0)+IF(AND(AQ171&gt;0,OR(AQ171&lt;K171,AND(AQ171=K171,4&lt;0))),1,0)+IF(AND(AY171&gt;0,OR(AY171&lt;K171,AND(AY171=K171,5&lt;0))),1,0)+IF(AND(BG171&gt;0,OR(BG171&lt;K171,AND(BG171=K171,6&lt;0))),1,0)+IF(AND(BO171&gt;0,OR(BO171&lt;K171,AND(BO171=K171,7&lt;0))),1,0)+IF(AND(BW171&gt;0,OR(BW171&lt;K171,AND(BW171=K171,8&lt;0))),1,0)+IF(AND(CE171&gt;0,OR(CE171&lt;K171,AND(CE171=K171,9&lt;0))),1,0)))</f>
        <v>99</v>
      </c>
      <c r="P171" s="3">
        <f>IF(Inputs!$B$27&lt;&gt;"Ready","PENDING INPUTS",IF(A171&gt;Inputs!$B$6,0,MIN(MAX(0,(K171+L171+M171)-N171),MAX(0,C171-D171-(IF(O171&lt;O171,K171+L171+M171-N171,0)+IF(W171&lt;O171,S171+T171+U171-V171,0)+IF(AE171&lt;O171,AA171+AB171+AC171-AD171,0)+IF(AM171&lt;O171,AI171+AJ171+AK171-AL171,0)+IF(AU171&lt;O171,AQ171+AR171+AS171-AT171,0)+IF(BC171&lt;O171,AY171+AZ171+BA171-BB171,0)+IF(BK171&lt;O171,BG171+BH171+BI171-BJ171,0)+IF(BS171&lt;O171,BO171+BP171+BQ171-BR171,0)+IF(CA171&lt;O171,BW171+BX171+BY171-BZ171,0)+IF(CI171&lt;O171,CE171+CF171+CG171-CH171,0))))))</f>
        <v>0</v>
      </c>
      <c r="Q171" s="3">
        <f>IF(Inputs!$B$27&lt;&gt;"Ready","PENDING INPUTS",MIN((K171+L171+M171),IF(D171&gt;C171,IF(D171=0,0,N171*C171/D171),N171+P171)))</f>
        <v>0</v>
      </c>
      <c r="R171" s="3">
        <f>IF(Inputs!$B$27&lt;&gt;"Ready","PENDING INPUTS",MAX(0,(K171+L171+M171)-Q171))</f>
        <v>0</v>
      </c>
      <c r="S171" s="3">
        <f>IF(Inputs!$B$27&lt;&gt;"Ready","PENDING INPUTS",Z170)</f>
        <v>0</v>
      </c>
      <c r="T171" s="3">
        <f>IF(Inputs!$B$27&lt;&gt;"Ready","PENDING INPUTS",IF(A171&lt;=Inputs!$B$6,ROUND(S171*Inputs!C15/12,2),0))</f>
        <v>0</v>
      </c>
      <c r="U171" s="3">
        <f>IF(Inputs!$B$27&lt;&gt;"Ready","PENDING INPUTS",IF(AND(A171&lt;=Inputs!$B$6,S171&gt;0),Inputs!G15,0))</f>
        <v>0</v>
      </c>
      <c r="V171" s="3">
        <f>IF(Inputs!$B$27&lt;&gt;"Ready","PENDING INPUTS",IF(A171&gt;Inputs!$B$6,0,MIN((S171+T171+U171),IF(Inputs!H15=1,Inputs!D15,MAX(Inputs!F15,ROUND(S171*Inputs!E15+T171+U171,2))))))</f>
        <v>0</v>
      </c>
      <c r="W171">
        <f>IF(Inputs!$B$27&lt;&gt;"Ready","PENDING INPUTS",IF(S171&lt;=0,99,1+IF(AND(K171&gt;0,OR(K171&lt;S171,AND(K171=S171,0&lt;1))),1,0)+IF(AND(AA171&gt;0,OR(AA171&lt;S171,AND(AA171=S171,2&lt;1))),1,0)+IF(AND(AI171&gt;0,OR(AI171&lt;S171,AND(AI171=S171,3&lt;1))),1,0)+IF(AND(AQ171&gt;0,OR(AQ171&lt;S171,AND(AQ171=S171,4&lt;1))),1,0)+IF(AND(AY171&gt;0,OR(AY171&lt;S171,AND(AY171=S171,5&lt;1))),1,0)+IF(AND(BG171&gt;0,OR(BG171&lt;S171,AND(BG171=S171,6&lt;1))),1,0)+IF(AND(BO171&gt;0,OR(BO171&lt;S171,AND(BO171=S171,7&lt;1))),1,0)+IF(AND(BW171&gt;0,OR(BW171&lt;S171,AND(BW171=S171,8&lt;1))),1,0)+IF(AND(CE171&gt;0,OR(CE171&lt;S171,AND(CE171=S171,9&lt;1))),1,0)))</f>
        <v>99</v>
      </c>
      <c r="X171" s="3">
        <f>IF(Inputs!$B$27&lt;&gt;"Ready","PENDING INPUTS",IF(A171&gt;Inputs!$B$6,0,MIN(MAX(0,(S171+T171+U171)-V171),MAX(0,C171-D171-(IF(O171&lt;W171,K171+L171+M171-N171,0)+IF(W171&lt;W171,S171+T171+U171-V171,0)+IF(AE171&lt;W171,AA171+AB171+AC171-AD171,0)+IF(AM171&lt;W171,AI171+AJ171+AK171-AL171,0)+IF(AU171&lt;W171,AQ171+AR171+AS171-AT171,0)+IF(BC171&lt;W171,AY171+AZ171+BA171-BB171,0)+IF(BK171&lt;W171,BG171+BH171+BI171-BJ171,0)+IF(BS171&lt;W171,BO171+BP171+BQ171-BR171,0)+IF(CA171&lt;W171,BW171+BX171+BY171-BZ171,0)+IF(CI171&lt;W171,CE171+CF171+CG171-CH171,0))))))</f>
        <v>0</v>
      </c>
      <c r="Y171" s="3">
        <f>IF(Inputs!$B$27&lt;&gt;"Ready","PENDING INPUTS",MIN((S171+T171+U171),IF(D171&gt;C171,IF(D171=0,0,V171*C171/D171),V171+X171)))</f>
        <v>0</v>
      </c>
      <c r="Z171" s="3">
        <f>IF(Inputs!$B$27&lt;&gt;"Ready","PENDING INPUTS",MAX(0,(S171+T171+U171)-Y171))</f>
        <v>0</v>
      </c>
      <c r="AA171" s="3">
        <f>IF(Inputs!$B$27&lt;&gt;"Ready","PENDING INPUTS",AH170)</f>
        <v>0</v>
      </c>
      <c r="AB171" s="3">
        <f>IF(Inputs!$B$27&lt;&gt;"Ready","PENDING INPUTS",IF(A171&lt;=Inputs!$B$6,ROUND(AA171*Inputs!C16/12,2),0))</f>
        <v>0</v>
      </c>
      <c r="AC171" s="3">
        <f>IF(Inputs!$B$27&lt;&gt;"Ready","PENDING INPUTS",IF(AND(A171&lt;=Inputs!$B$6,AA171&gt;0),Inputs!G16,0))</f>
        <v>0</v>
      </c>
      <c r="AD171" s="3">
        <f>IF(Inputs!$B$27&lt;&gt;"Ready","PENDING INPUTS",IF(A171&gt;Inputs!$B$6,0,MIN((AA171+AB171+AC171),IF(Inputs!H16=1,Inputs!D16,MAX(Inputs!F16,ROUND(AA171*Inputs!E16+AB171+AC171,2))))))</f>
        <v>0</v>
      </c>
      <c r="AE171">
        <f>IF(Inputs!$B$27&lt;&gt;"Ready","PENDING INPUTS",IF(AA171&lt;=0,99,1+IF(AND(K171&gt;0,OR(K171&lt;AA171,AND(K171=AA171,0&lt;2))),1,0)+IF(AND(S171&gt;0,OR(S171&lt;AA171,AND(S171=AA171,1&lt;2))),1,0)+IF(AND(AI171&gt;0,OR(AI171&lt;AA171,AND(AI171=AA171,3&lt;2))),1,0)+IF(AND(AQ171&gt;0,OR(AQ171&lt;AA171,AND(AQ171=AA171,4&lt;2))),1,0)+IF(AND(AY171&gt;0,OR(AY171&lt;AA171,AND(AY171=AA171,5&lt;2))),1,0)+IF(AND(BG171&gt;0,OR(BG171&lt;AA171,AND(BG171=AA171,6&lt;2))),1,0)+IF(AND(BO171&gt;0,OR(BO171&lt;AA171,AND(BO171=AA171,7&lt;2))),1,0)+IF(AND(BW171&gt;0,OR(BW171&lt;AA171,AND(BW171=AA171,8&lt;2))),1,0)+IF(AND(CE171&gt;0,OR(CE171&lt;AA171,AND(CE171=AA171,9&lt;2))),1,0)))</f>
        <v>99</v>
      </c>
      <c r="AF171" s="3">
        <f>IF(Inputs!$B$27&lt;&gt;"Ready","PENDING INPUTS",IF(A171&gt;Inputs!$B$6,0,MIN(MAX(0,(AA171+AB171+AC171)-AD171),MAX(0,C171-D171-(IF(O171&lt;AE171,K171+L171+M171-N171,0)+IF(W171&lt;AE171,S171+T171+U171-V171,0)+IF(AE171&lt;AE171,AA171+AB171+AC171-AD171,0)+IF(AM171&lt;AE171,AI171+AJ171+AK171-AL171,0)+IF(AU171&lt;AE171,AQ171+AR171+AS171-AT171,0)+IF(BC171&lt;AE171,AY171+AZ171+BA171-BB171,0)+IF(BK171&lt;AE171,BG171+BH171+BI171-BJ171,0)+IF(BS171&lt;AE171,BO171+BP171+BQ171-BR171,0)+IF(CA171&lt;AE171,BW171+BX171+BY171-BZ171,0)+IF(CI171&lt;AE171,CE171+CF171+CG171-CH171,0))))))</f>
        <v>0</v>
      </c>
      <c r="AG171" s="3">
        <f>IF(Inputs!$B$27&lt;&gt;"Ready","PENDING INPUTS",MIN((AA171+AB171+AC171),IF(D171&gt;C171,IF(D171=0,0,AD171*C171/D171),AD171+AF171)))</f>
        <v>0</v>
      </c>
      <c r="AH171" s="3">
        <f>IF(Inputs!$B$27&lt;&gt;"Ready","PENDING INPUTS",MAX(0,(AA171+AB171+AC171)-AG171))</f>
        <v>0</v>
      </c>
      <c r="AI171" s="3">
        <f>IF(Inputs!$B$27&lt;&gt;"Ready","PENDING INPUTS",AP170)</f>
        <v>0</v>
      </c>
      <c r="AJ171" s="3">
        <f>IF(Inputs!$B$27&lt;&gt;"Ready","PENDING INPUTS",IF(A171&lt;=Inputs!$B$6,ROUND(AI171*Inputs!C17/12,2),0))</f>
        <v>0</v>
      </c>
      <c r="AK171" s="3">
        <f>IF(Inputs!$B$27&lt;&gt;"Ready","PENDING INPUTS",IF(AND(A171&lt;=Inputs!$B$6,AI171&gt;0),Inputs!G17,0))</f>
        <v>0</v>
      </c>
      <c r="AL171" s="3">
        <f>IF(Inputs!$B$27&lt;&gt;"Ready","PENDING INPUTS",IF(A171&gt;Inputs!$B$6,0,MIN((AI171+AJ171+AK171),IF(Inputs!H17=1,Inputs!D17,MAX(Inputs!F17,ROUND(AI171*Inputs!E17+AJ171+AK171,2))))))</f>
        <v>0</v>
      </c>
      <c r="AM171">
        <f>IF(Inputs!$B$27&lt;&gt;"Ready","PENDING INPUTS",IF(AI171&lt;=0,99,1+IF(AND(K171&gt;0,OR(K171&lt;AI171,AND(K171=AI171,0&lt;3))),1,0)+IF(AND(S171&gt;0,OR(S171&lt;AI171,AND(S171=AI171,1&lt;3))),1,0)+IF(AND(AA171&gt;0,OR(AA171&lt;AI171,AND(AA171=AI171,2&lt;3))),1,0)+IF(AND(AQ171&gt;0,OR(AQ171&lt;AI171,AND(AQ171=AI171,4&lt;3))),1,0)+IF(AND(AY171&gt;0,OR(AY171&lt;AI171,AND(AY171=AI171,5&lt;3))),1,0)+IF(AND(BG171&gt;0,OR(BG171&lt;AI171,AND(BG171=AI171,6&lt;3))),1,0)+IF(AND(BO171&gt;0,OR(BO171&lt;AI171,AND(BO171=AI171,7&lt;3))),1,0)+IF(AND(BW171&gt;0,OR(BW171&lt;AI171,AND(BW171=AI171,8&lt;3))),1,0)+IF(AND(CE171&gt;0,OR(CE171&lt;AI171,AND(CE171=AI171,9&lt;3))),1,0)))</f>
        <v>99</v>
      </c>
      <c r="AN171" s="3">
        <f>IF(Inputs!$B$27&lt;&gt;"Ready","PENDING INPUTS",IF(A171&gt;Inputs!$B$6,0,MIN(MAX(0,(AI171+AJ171+AK171)-AL171),MAX(0,C171-D171-(IF(O171&lt;AM171,K171+L171+M171-N171,0)+IF(W171&lt;AM171,S171+T171+U171-V171,0)+IF(AE171&lt;AM171,AA171+AB171+AC171-AD171,0)+IF(AM171&lt;AM171,AI171+AJ171+AK171-AL171,0)+IF(AU171&lt;AM171,AQ171+AR171+AS171-AT171,0)+IF(BC171&lt;AM171,AY171+AZ171+BA171-BB171,0)+IF(BK171&lt;AM171,BG171+BH171+BI171-BJ171,0)+IF(BS171&lt;AM171,BO171+BP171+BQ171-BR171,0)+IF(CA171&lt;AM171,BW171+BX171+BY171-BZ171,0)+IF(CI171&lt;AM171,CE171+CF171+CG171-CH171,0))))))</f>
        <v>0</v>
      </c>
      <c r="AO171" s="3">
        <f>IF(Inputs!$B$27&lt;&gt;"Ready","PENDING INPUTS",MIN((AI171+AJ171+AK171),IF(D171&gt;C171,IF(D171=0,0,AL171*C171/D171),AL171+AN171)))</f>
        <v>0</v>
      </c>
      <c r="AP171" s="3">
        <f>IF(Inputs!$B$27&lt;&gt;"Ready","PENDING INPUTS",MAX(0,(AI171+AJ171+AK171)-AO171))</f>
        <v>0</v>
      </c>
      <c r="AQ171" s="3">
        <f>IF(Inputs!$B$27&lt;&gt;"Ready","PENDING INPUTS",AX170)</f>
        <v>0</v>
      </c>
      <c r="AR171" s="3">
        <f>IF(Inputs!$B$27&lt;&gt;"Ready","PENDING INPUTS",IF(A171&lt;=Inputs!$B$6,ROUND(AQ171*Inputs!C18/12,2),0))</f>
        <v>0</v>
      </c>
      <c r="AS171" s="3">
        <f>IF(Inputs!$B$27&lt;&gt;"Ready","PENDING INPUTS",IF(AND(A171&lt;=Inputs!$B$6,AQ171&gt;0),Inputs!G18,0))</f>
        <v>0</v>
      </c>
      <c r="AT171" s="3">
        <f>IF(Inputs!$B$27&lt;&gt;"Ready","PENDING INPUTS",IF(A171&gt;Inputs!$B$6,0,MIN((AQ171+AR171+AS171),IF(Inputs!H18=1,Inputs!D18,MAX(Inputs!F18,ROUND(AQ171*Inputs!E18+AR171+AS171,2))))))</f>
        <v>0</v>
      </c>
      <c r="AU171">
        <f>IF(Inputs!$B$27&lt;&gt;"Ready","PENDING INPUTS",IF(AQ171&lt;=0,99,1+IF(AND(K171&gt;0,OR(K171&lt;AQ171,AND(K171=AQ171,0&lt;4))),1,0)+IF(AND(S171&gt;0,OR(S171&lt;AQ171,AND(S171=AQ171,1&lt;4))),1,0)+IF(AND(AA171&gt;0,OR(AA171&lt;AQ171,AND(AA171=AQ171,2&lt;4))),1,0)+IF(AND(AI171&gt;0,OR(AI171&lt;AQ171,AND(AI171=AQ171,3&lt;4))),1,0)+IF(AND(AY171&gt;0,OR(AY171&lt;AQ171,AND(AY171=AQ171,5&lt;4))),1,0)+IF(AND(BG171&gt;0,OR(BG171&lt;AQ171,AND(BG171=AQ171,6&lt;4))),1,0)+IF(AND(BO171&gt;0,OR(BO171&lt;AQ171,AND(BO171=AQ171,7&lt;4))),1,0)+IF(AND(BW171&gt;0,OR(BW171&lt;AQ171,AND(BW171=AQ171,8&lt;4))),1,0)+IF(AND(CE171&gt;0,OR(CE171&lt;AQ171,AND(CE171=AQ171,9&lt;4))),1,0)))</f>
        <v>99</v>
      </c>
      <c r="AV171" s="3">
        <f>IF(Inputs!$B$27&lt;&gt;"Ready","PENDING INPUTS",IF(A171&gt;Inputs!$B$6,0,MIN(MAX(0,(AQ171+AR171+AS171)-AT171),MAX(0,C171-D171-(IF(O171&lt;AU171,K171+L171+M171-N171,0)+IF(W171&lt;AU171,S171+T171+U171-V171,0)+IF(AE171&lt;AU171,AA171+AB171+AC171-AD171,0)+IF(AM171&lt;AU171,AI171+AJ171+AK171-AL171,0)+IF(AU171&lt;AU171,AQ171+AR171+AS171-AT171,0)+IF(BC171&lt;AU171,AY171+AZ171+BA171-BB171,0)+IF(BK171&lt;AU171,BG171+BH171+BI171-BJ171,0)+IF(BS171&lt;AU171,BO171+BP171+BQ171-BR171,0)+IF(CA171&lt;AU171,BW171+BX171+BY171-BZ171,0)+IF(CI171&lt;AU171,CE171+CF171+CG171-CH171,0))))))</f>
        <v>0</v>
      </c>
      <c r="AW171" s="3">
        <f>IF(Inputs!$B$27&lt;&gt;"Ready","PENDING INPUTS",MIN((AQ171+AR171+AS171),IF(D171&gt;C171,IF(D171=0,0,AT171*C171/D171),AT171+AV171)))</f>
        <v>0</v>
      </c>
      <c r="AX171" s="3">
        <f>IF(Inputs!$B$27&lt;&gt;"Ready","PENDING INPUTS",MAX(0,(AQ171+AR171+AS171)-AW171))</f>
        <v>0</v>
      </c>
      <c r="AY171" s="3">
        <f>IF(Inputs!$B$27&lt;&gt;"Ready","PENDING INPUTS",BF170)</f>
        <v>0</v>
      </c>
      <c r="AZ171" s="3">
        <f>IF(Inputs!$B$27&lt;&gt;"Ready","PENDING INPUTS",IF(A171&lt;=Inputs!$B$6,ROUND(AY171*Inputs!C19/12,2),0))</f>
        <v>0</v>
      </c>
      <c r="BA171" s="3">
        <f>IF(Inputs!$B$27&lt;&gt;"Ready","PENDING INPUTS",IF(AND(A171&lt;=Inputs!$B$6,AY171&gt;0),Inputs!G19,0))</f>
        <v>0</v>
      </c>
      <c r="BB171" s="3">
        <f>IF(Inputs!$B$27&lt;&gt;"Ready","PENDING INPUTS",IF(A171&gt;Inputs!$B$6,0,MIN((AY171+AZ171+BA171),IF(Inputs!H19=1,Inputs!D19,MAX(Inputs!F19,ROUND(AY171*Inputs!E19+AZ171+BA171,2))))))</f>
        <v>0</v>
      </c>
      <c r="BC171">
        <f>IF(Inputs!$B$27&lt;&gt;"Ready","PENDING INPUTS",IF(AY171&lt;=0,99,1+IF(AND(K171&gt;0,OR(K171&lt;AY171,AND(K171=AY171,0&lt;5))),1,0)+IF(AND(S171&gt;0,OR(S171&lt;AY171,AND(S171=AY171,1&lt;5))),1,0)+IF(AND(AA171&gt;0,OR(AA171&lt;AY171,AND(AA171=AY171,2&lt;5))),1,0)+IF(AND(AI171&gt;0,OR(AI171&lt;AY171,AND(AI171=AY171,3&lt;5))),1,0)+IF(AND(AQ171&gt;0,OR(AQ171&lt;AY171,AND(AQ171=AY171,4&lt;5))),1,0)+IF(AND(BG171&gt;0,OR(BG171&lt;AY171,AND(BG171=AY171,6&lt;5))),1,0)+IF(AND(BO171&gt;0,OR(BO171&lt;AY171,AND(BO171=AY171,7&lt;5))),1,0)+IF(AND(BW171&gt;0,OR(BW171&lt;AY171,AND(BW171=AY171,8&lt;5))),1,0)+IF(AND(CE171&gt;0,OR(CE171&lt;AY171,AND(CE171=AY171,9&lt;5))),1,0)))</f>
        <v>99</v>
      </c>
      <c r="BD171" s="3">
        <f>IF(Inputs!$B$27&lt;&gt;"Ready","PENDING INPUTS",IF(A171&gt;Inputs!$B$6,0,MIN(MAX(0,(AY171+AZ171+BA171)-BB171),MAX(0,C171-D171-(IF(O171&lt;BC171,K171+L171+M171-N171,0)+IF(W171&lt;BC171,S171+T171+U171-V171,0)+IF(AE171&lt;BC171,AA171+AB171+AC171-AD171,0)+IF(AM171&lt;BC171,AI171+AJ171+AK171-AL171,0)+IF(AU171&lt;BC171,AQ171+AR171+AS171-AT171,0)+IF(BC171&lt;BC171,AY171+AZ171+BA171-BB171,0)+IF(BK171&lt;BC171,BG171+BH171+BI171-BJ171,0)+IF(BS171&lt;BC171,BO171+BP171+BQ171-BR171,0)+IF(CA171&lt;BC171,BW171+BX171+BY171-BZ171,0)+IF(CI171&lt;BC171,CE171+CF171+CG171-CH171,0))))))</f>
        <v>0</v>
      </c>
      <c r="BE171" s="3">
        <f>IF(Inputs!$B$27&lt;&gt;"Ready","PENDING INPUTS",MIN((AY171+AZ171+BA171),IF(D171&gt;C171,IF(D171=0,0,BB171*C171/D171),BB171+BD171)))</f>
        <v>0</v>
      </c>
      <c r="BF171" s="3">
        <f>IF(Inputs!$B$27&lt;&gt;"Ready","PENDING INPUTS",MAX(0,(AY171+AZ171+BA171)-BE171))</f>
        <v>0</v>
      </c>
      <c r="BG171" s="3">
        <f>IF(Inputs!$B$27&lt;&gt;"Ready","PENDING INPUTS",BN170)</f>
        <v>0</v>
      </c>
      <c r="BH171" s="3">
        <f>IF(Inputs!$B$27&lt;&gt;"Ready","PENDING INPUTS",IF(A171&lt;=Inputs!$B$6,ROUND(BG171*Inputs!C20/12,2),0))</f>
        <v>0</v>
      </c>
      <c r="BI171" s="3">
        <f>IF(Inputs!$B$27&lt;&gt;"Ready","PENDING INPUTS",IF(AND(A171&lt;=Inputs!$B$6,BG171&gt;0),Inputs!G20,0))</f>
        <v>0</v>
      </c>
      <c r="BJ171" s="3">
        <f>IF(Inputs!$B$27&lt;&gt;"Ready","PENDING INPUTS",IF(A171&gt;Inputs!$B$6,0,MIN((BG171+BH171+BI171),IF(Inputs!H20=1,Inputs!D20,MAX(Inputs!F20,ROUND(BG171*Inputs!E20+BH171+BI171,2))))))</f>
        <v>0</v>
      </c>
      <c r="BK171">
        <f>IF(Inputs!$B$27&lt;&gt;"Ready","PENDING INPUTS",IF(BG171&lt;=0,99,1+IF(AND(K171&gt;0,OR(K171&lt;BG171,AND(K171=BG171,0&lt;6))),1,0)+IF(AND(S171&gt;0,OR(S171&lt;BG171,AND(S171=BG171,1&lt;6))),1,0)+IF(AND(AA171&gt;0,OR(AA171&lt;BG171,AND(AA171=BG171,2&lt;6))),1,0)+IF(AND(AI171&gt;0,OR(AI171&lt;BG171,AND(AI171=BG171,3&lt;6))),1,0)+IF(AND(AQ171&gt;0,OR(AQ171&lt;BG171,AND(AQ171=BG171,4&lt;6))),1,0)+IF(AND(AY171&gt;0,OR(AY171&lt;BG171,AND(AY171=BG171,5&lt;6))),1,0)+IF(AND(BO171&gt;0,OR(BO171&lt;BG171,AND(BO171=BG171,7&lt;6))),1,0)+IF(AND(BW171&gt;0,OR(BW171&lt;BG171,AND(BW171=BG171,8&lt;6))),1,0)+IF(AND(CE171&gt;0,OR(CE171&lt;BG171,AND(CE171=BG171,9&lt;6))),1,0)))</f>
        <v>99</v>
      </c>
      <c r="BL171" s="3">
        <f>IF(Inputs!$B$27&lt;&gt;"Ready","PENDING INPUTS",IF(A171&gt;Inputs!$B$6,0,MIN(MAX(0,(BG171+BH171+BI171)-BJ171),MAX(0,C171-D171-(IF(O171&lt;BK171,K171+L171+M171-N171,0)+IF(W171&lt;BK171,S171+T171+U171-V171,0)+IF(AE171&lt;BK171,AA171+AB171+AC171-AD171,0)+IF(AM171&lt;BK171,AI171+AJ171+AK171-AL171,0)+IF(AU171&lt;BK171,AQ171+AR171+AS171-AT171,0)+IF(BC171&lt;BK171,AY171+AZ171+BA171-BB171,0)+IF(BK171&lt;BK171,BG171+BH171+BI171-BJ171,0)+IF(BS171&lt;BK171,BO171+BP171+BQ171-BR171,0)+IF(CA171&lt;BK171,BW171+BX171+BY171-BZ171,0)+IF(CI171&lt;BK171,CE171+CF171+CG171-CH171,0))))))</f>
        <v>0</v>
      </c>
      <c r="BM171" s="3">
        <f>IF(Inputs!$B$27&lt;&gt;"Ready","PENDING INPUTS",MIN((BG171+BH171+BI171),IF(D171&gt;C171,IF(D171=0,0,BJ171*C171/D171),BJ171+BL171)))</f>
        <v>0</v>
      </c>
      <c r="BN171" s="3">
        <f>IF(Inputs!$B$27&lt;&gt;"Ready","PENDING INPUTS",MAX(0,(BG171+BH171+BI171)-BM171))</f>
        <v>0</v>
      </c>
      <c r="BO171" s="3">
        <f>IF(Inputs!$B$27&lt;&gt;"Ready","PENDING INPUTS",BV170)</f>
        <v>0</v>
      </c>
      <c r="BP171" s="3">
        <f>IF(Inputs!$B$27&lt;&gt;"Ready","PENDING INPUTS",IF(A171&lt;=Inputs!$B$6,ROUND(BO171*Inputs!C21/12,2),0))</f>
        <v>0</v>
      </c>
      <c r="BQ171" s="3">
        <f>IF(Inputs!$B$27&lt;&gt;"Ready","PENDING INPUTS",IF(AND(A171&lt;=Inputs!$B$6,BO171&gt;0),Inputs!G21,0))</f>
        <v>0</v>
      </c>
      <c r="BR171" s="3">
        <f>IF(Inputs!$B$27&lt;&gt;"Ready","PENDING INPUTS",IF(A171&gt;Inputs!$B$6,0,MIN((BO171+BP171+BQ171),IF(Inputs!H21=1,Inputs!D21,MAX(Inputs!F21,ROUND(BO171*Inputs!E21+BP171+BQ171,2))))))</f>
        <v>0</v>
      </c>
      <c r="BS171">
        <f>IF(Inputs!$B$27&lt;&gt;"Ready","PENDING INPUTS",IF(BO171&lt;=0,99,1+IF(AND(K171&gt;0,OR(K171&lt;BO171,AND(K171=BO171,0&lt;7))),1,0)+IF(AND(S171&gt;0,OR(S171&lt;BO171,AND(S171=BO171,1&lt;7))),1,0)+IF(AND(AA171&gt;0,OR(AA171&lt;BO171,AND(AA171=BO171,2&lt;7))),1,0)+IF(AND(AI171&gt;0,OR(AI171&lt;BO171,AND(AI171=BO171,3&lt;7))),1,0)+IF(AND(AQ171&gt;0,OR(AQ171&lt;BO171,AND(AQ171=BO171,4&lt;7))),1,0)+IF(AND(AY171&gt;0,OR(AY171&lt;BO171,AND(AY171=BO171,5&lt;7))),1,0)+IF(AND(BG171&gt;0,OR(BG171&lt;BO171,AND(BG171=BO171,6&lt;7))),1,0)+IF(AND(BW171&gt;0,OR(BW171&lt;BO171,AND(BW171=BO171,8&lt;7))),1,0)+IF(AND(CE171&gt;0,OR(CE171&lt;BO171,AND(CE171=BO171,9&lt;7))),1,0)))</f>
        <v>99</v>
      </c>
      <c r="BT171" s="3">
        <f>IF(Inputs!$B$27&lt;&gt;"Ready","PENDING INPUTS",IF(A171&gt;Inputs!$B$6,0,MIN(MAX(0,(BO171+BP171+BQ171)-BR171),MAX(0,C171-D171-(IF(O171&lt;BS171,K171+L171+M171-N171,0)+IF(W171&lt;BS171,S171+T171+U171-V171,0)+IF(AE171&lt;BS171,AA171+AB171+AC171-AD171,0)+IF(AM171&lt;BS171,AI171+AJ171+AK171-AL171,0)+IF(AU171&lt;BS171,AQ171+AR171+AS171-AT171,0)+IF(BC171&lt;BS171,AY171+AZ171+BA171-BB171,0)+IF(BK171&lt;BS171,BG171+BH171+BI171-BJ171,0)+IF(BS171&lt;BS171,BO171+BP171+BQ171-BR171,0)+IF(CA171&lt;BS171,BW171+BX171+BY171-BZ171,0)+IF(CI171&lt;BS171,CE171+CF171+CG171-CH171,0))))))</f>
        <v>0</v>
      </c>
      <c r="BU171" s="3">
        <f>IF(Inputs!$B$27&lt;&gt;"Ready","PENDING INPUTS",MIN((BO171+BP171+BQ171),IF(D171&gt;C171,IF(D171=0,0,BR171*C171/D171),BR171+BT171)))</f>
        <v>0</v>
      </c>
      <c r="BV171" s="3">
        <f>IF(Inputs!$B$27&lt;&gt;"Ready","PENDING INPUTS",MAX(0,(BO171+BP171+BQ171)-BU171))</f>
        <v>0</v>
      </c>
      <c r="BW171" s="3">
        <f>IF(Inputs!$B$27&lt;&gt;"Ready","PENDING INPUTS",CD170)</f>
        <v>0</v>
      </c>
      <c r="BX171" s="3">
        <f>IF(Inputs!$B$27&lt;&gt;"Ready","PENDING INPUTS",IF(A171&lt;=Inputs!$B$6,ROUND(BW171*Inputs!C22/12,2),0))</f>
        <v>0</v>
      </c>
      <c r="BY171" s="3">
        <f>IF(Inputs!$B$27&lt;&gt;"Ready","PENDING INPUTS",IF(AND(A171&lt;=Inputs!$B$6,BW171&gt;0),Inputs!G22,0))</f>
        <v>0</v>
      </c>
      <c r="BZ171" s="3">
        <f>IF(Inputs!$B$27&lt;&gt;"Ready","PENDING INPUTS",IF(A171&gt;Inputs!$B$6,0,MIN((BW171+BX171+BY171),IF(Inputs!H22=1,Inputs!D22,MAX(Inputs!F22,ROUND(BW171*Inputs!E22+BX171+BY171,2))))))</f>
        <v>0</v>
      </c>
      <c r="CA171">
        <f>IF(Inputs!$B$27&lt;&gt;"Ready","PENDING INPUTS",IF(BW171&lt;=0,99,1+IF(AND(K171&gt;0,OR(K171&lt;BW171,AND(K171=BW171,0&lt;8))),1,0)+IF(AND(S171&gt;0,OR(S171&lt;BW171,AND(S171=BW171,1&lt;8))),1,0)+IF(AND(AA171&gt;0,OR(AA171&lt;BW171,AND(AA171=BW171,2&lt;8))),1,0)+IF(AND(AI171&gt;0,OR(AI171&lt;BW171,AND(AI171=BW171,3&lt;8))),1,0)+IF(AND(AQ171&gt;0,OR(AQ171&lt;BW171,AND(AQ171=BW171,4&lt;8))),1,0)+IF(AND(AY171&gt;0,OR(AY171&lt;BW171,AND(AY171=BW171,5&lt;8))),1,0)+IF(AND(BG171&gt;0,OR(BG171&lt;BW171,AND(BG171=BW171,6&lt;8))),1,0)+IF(AND(BO171&gt;0,OR(BO171&lt;BW171,AND(BO171=BW171,7&lt;8))),1,0)+IF(AND(CE171&gt;0,OR(CE171&lt;BW171,AND(CE171=BW171,9&lt;8))),1,0)))</f>
        <v>99</v>
      </c>
      <c r="CB171" s="3">
        <f>IF(Inputs!$B$27&lt;&gt;"Ready","PENDING INPUTS",IF(A171&gt;Inputs!$B$6,0,MIN(MAX(0,(BW171+BX171+BY171)-BZ171),MAX(0,C171-D171-(IF(O171&lt;CA171,K171+L171+M171-N171,0)+IF(W171&lt;CA171,S171+T171+U171-V171,0)+IF(AE171&lt;CA171,AA171+AB171+AC171-AD171,0)+IF(AM171&lt;CA171,AI171+AJ171+AK171-AL171,0)+IF(AU171&lt;CA171,AQ171+AR171+AS171-AT171,0)+IF(BC171&lt;CA171,AY171+AZ171+BA171-BB171,0)+IF(BK171&lt;CA171,BG171+BH171+BI171-BJ171,0)+IF(BS171&lt;CA171,BO171+BP171+BQ171-BR171,0)+IF(CA171&lt;CA171,BW171+BX171+BY171-BZ171,0)+IF(CI171&lt;CA171,CE171+CF171+CG171-CH171,0))))))</f>
        <v>0</v>
      </c>
      <c r="CC171" s="3">
        <f>IF(Inputs!$B$27&lt;&gt;"Ready","PENDING INPUTS",MIN((BW171+BX171+BY171),IF(D171&gt;C171,IF(D171=0,0,BZ171*C171/D171),BZ171+CB171)))</f>
        <v>0</v>
      </c>
      <c r="CD171" s="3">
        <f>IF(Inputs!$B$27&lt;&gt;"Ready","PENDING INPUTS",MAX(0,(BW171+BX171+BY171)-CC171))</f>
        <v>0</v>
      </c>
      <c r="CE171" s="3">
        <f>IF(Inputs!$B$27&lt;&gt;"Ready","PENDING INPUTS",CL170)</f>
        <v>0</v>
      </c>
      <c r="CF171" s="3">
        <f>IF(Inputs!$B$27&lt;&gt;"Ready","PENDING INPUTS",IF(A171&lt;=Inputs!$B$6,ROUND(CE171*Inputs!C23/12,2),0))</f>
        <v>0</v>
      </c>
      <c r="CG171" s="3">
        <f>IF(Inputs!$B$27&lt;&gt;"Ready","PENDING INPUTS",IF(AND(A171&lt;=Inputs!$B$6,CE171&gt;0),Inputs!G23,0))</f>
        <v>0</v>
      </c>
      <c r="CH171" s="3">
        <f>IF(Inputs!$B$27&lt;&gt;"Ready","PENDING INPUTS",IF(A171&gt;Inputs!$B$6,0,MIN((CE171+CF171+CG171),IF(Inputs!H23=1,Inputs!D23,MAX(Inputs!F23,ROUND(CE171*Inputs!E23+CF171+CG171,2))))))</f>
        <v>0</v>
      </c>
      <c r="CI171">
        <f>IF(Inputs!$B$27&lt;&gt;"Ready","PENDING INPUTS",IF(CE171&lt;=0,99,1+IF(AND(K171&gt;0,OR(K171&lt;CE171,AND(K171=CE171,0&lt;9))),1,0)+IF(AND(S171&gt;0,OR(S171&lt;CE171,AND(S171=CE171,1&lt;9))),1,0)+IF(AND(AA171&gt;0,OR(AA171&lt;CE171,AND(AA171=CE171,2&lt;9))),1,0)+IF(AND(AI171&gt;0,OR(AI171&lt;CE171,AND(AI171=CE171,3&lt;9))),1,0)+IF(AND(AQ171&gt;0,OR(AQ171&lt;CE171,AND(AQ171=CE171,4&lt;9))),1,0)+IF(AND(AY171&gt;0,OR(AY171&lt;CE171,AND(AY171=CE171,5&lt;9))),1,0)+IF(AND(BG171&gt;0,OR(BG171&lt;CE171,AND(BG171=CE171,6&lt;9))),1,0)+IF(AND(BO171&gt;0,OR(BO171&lt;CE171,AND(BO171=CE171,7&lt;9))),1,0)+IF(AND(BW171&gt;0,OR(BW171&lt;CE171,AND(BW171=CE171,8&lt;9))),1,0)))</f>
        <v>99</v>
      </c>
      <c r="CJ171" s="3">
        <f>IF(Inputs!$B$27&lt;&gt;"Ready","PENDING INPUTS",IF(A171&gt;Inputs!$B$6,0,MIN(MAX(0,(CE171+CF171+CG171)-CH171),MAX(0,C171-D171-(IF(O171&lt;CI171,K171+L171+M171-N171,0)+IF(W171&lt;CI171,S171+T171+U171-V171,0)+IF(AE171&lt;CI171,AA171+AB171+AC171-AD171,0)+IF(AM171&lt;CI171,AI171+AJ171+AK171-AL171,0)+IF(AU171&lt;CI171,AQ171+AR171+AS171-AT171,0)+IF(BC171&lt;CI171,AY171+AZ171+BA171-BB171,0)+IF(BK171&lt;CI171,BG171+BH171+BI171-BJ171,0)+IF(BS171&lt;CI171,BO171+BP171+BQ171-BR171,0)+IF(CA171&lt;CI171,BW171+BX171+BY171-BZ171,0)+IF(CI171&lt;CI171,CE171+CF171+CG171-CH171,0))))))</f>
        <v>0</v>
      </c>
      <c r="CK171" s="3">
        <f>IF(Inputs!$B$27&lt;&gt;"Ready","PENDING INPUTS",MIN((CE171+CF171+CG171),IF(D171&gt;C171,IF(D171=0,0,CH171*C171/D171),CH171+CJ171)))</f>
        <v>0</v>
      </c>
      <c r="CL171" s="3">
        <f>IF(Inputs!$B$27&lt;&gt;"Ready","PENDING INPUTS",MAX(0,(CE171+CF171+CG171)-CK171))</f>
        <v>0</v>
      </c>
    </row>
    <row r="172" spans="1:90" ht="27.95" customHeight="1" x14ac:dyDescent="0.25">
      <c r="A172">
        <v>168</v>
      </c>
      <c r="B172" s="13">
        <f>IF(Inputs!$B$27&lt;&gt;"Ready","PENDING INPUTS",EDATE(Inputs!$B$5,A172-1))</f>
        <v>51380</v>
      </c>
      <c r="C172" s="3">
        <f>IF(Inputs!$B$27&lt;&gt;"Ready","PENDING INPUTS",IF(A172&lt;=Inputs!$B$6,MAX(0,Inputs!$B$4+IF(A172=Inputs!$B$7,Inputs!$B$8,0)+IF(A172=Inputs!$B$9,Inputs!$B$10,0)),0))</f>
        <v>0</v>
      </c>
      <c r="D172" s="3">
        <f>IF(Inputs!$B$27&lt;&gt;"Ready","PENDING INPUTS",SUM(N172,V172,AD172,AL172,AT172,BB172,BJ172,BR172,BZ172,CH172))</f>
        <v>0</v>
      </c>
      <c r="E172" s="3">
        <f>IF(Inputs!$B$27&lt;&gt;"Ready","PENDING INPUTS",MAX(0,D172-C172))</f>
        <v>0</v>
      </c>
      <c r="F172" s="3">
        <f>IF(Inputs!$B$27&lt;&gt;"Ready","PENDING INPUTS",SUM(Q172,Y172,AG172,AO172,AW172,BE172,BM172,BU172,CC172,CK172))</f>
        <v>0</v>
      </c>
      <c r="G172" s="3">
        <f>IF(Inputs!$B$27&lt;&gt;"Ready","PENDING INPUTS",SUM(L172,T172,AB172,AJ172,AR172,AZ172,BH172,BP172,BX172,CF172))</f>
        <v>0</v>
      </c>
      <c r="H172" s="3">
        <f>IF(Inputs!$B$27&lt;&gt;"Ready","PENDING INPUTS",SUM(M172,U172,AC172,AK172,AS172,BA172,BI172,BQ172,BY172,CG172))</f>
        <v>0</v>
      </c>
      <c r="I172" s="3">
        <f>IF(Inputs!$B$27&lt;&gt;"Ready","PENDING INPUTS",SUM(R172,Z172,AH172,AP172,AX172,BF172,BN172,BV172,CD172,CL172))</f>
        <v>0</v>
      </c>
      <c r="J172" t="str">
        <f>IF(Inputs!$B$27&lt;&gt;"Ready","PENDING INPUTS",IF(A172&gt;Inputs!$B$6,"Beyond horizon",IF(E172&gt;0.005,"MINIMUM SHORTFALL",IF(I172&lt;0.005,"Paid off","In progress"))))</f>
        <v>Beyond horizon</v>
      </c>
      <c r="K172" s="3">
        <f>IF(Inputs!$B$27&lt;&gt;"Ready","PENDING INPUTS",R171)</f>
        <v>0</v>
      </c>
      <c r="L172" s="3">
        <f>IF(Inputs!$B$27&lt;&gt;"Ready","PENDING INPUTS",IF(A172&lt;=Inputs!$B$6,ROUND(K172*Inputs!C14/12,2),0))</f>
        <v>0</v>
      </c>
      <c r="M172" s="3">
        <f>IF(Inputs!$B$27&lt;&gt;"Ready","PENDING INPUTS",IF(AND(A172&lt;=Inputs!$B$6,K172&gt;0),Inputs!G14,0))</f>
        <v>0</v>
      </c>
      <c r="N172" s="3">
        <f>IF(Inputs!$B$27&lt;&gt;"Ready","PENDING INPUTS",IF(A172&gt;Inputs!$B$6,0,MIN((K172+L172+M172),IF(Inputs!H14=1,Inputs!D14,MAX(Inputs!F14,ROUND(K172*Inputs!E14+L172+M172,2))))))</f>
        <v>0</v>
      </c>
      <c r="O172">
        <f>IF(Inputs!$B$27&lt;&gt;"Ready","PENDING INPUTS",IF(K172&lt;=0,99,1+IF(AND(S172&gt;0,OR(S172&lt;K172,AND(S172=K172,1&lt;0))),1,0)+IF(AND(AA172&gt;0,OR(AA172&lt;K172,AND(AA172=K172,2&lt;0))),1,0)+IF(AND(AI172&gt;0,OR(AI172&lt;K172,AND(AI172=K172,3&lt;0))),1,0)+IF(AND(AQ172&gt;0,OR(AQ172&lt;K172,AND(AQ172=K172,4&lt;0))),1,0)+IF(AND(AY172&gt;0,OR(AY172&lt;K172,AND(AY172=K172,5&lt;0))),1,0)+IF(AND(BG172&gt;0,OR(BG172&lt;K172,AND(BG172=K172,6&lt;0))),1,0)+IF(AND(BO172&gt;0,OR(BO172&lt;K172,AND(BO172=K172,7&lt;0))),1,0)+IF(AND(BW172&gt;0,OR(BW172&lt;K172,AND(BW172=K172,8&lt;0))),1,0)+IF(AND(CE172&gt;0,OR(CE172&lt;K172,AND(CE172=K172,9&lt;0))),1,0)))</f>
        <v>99</v>
      </c>
      <c r="P172" s="3">
        <f>IF(Inputs!$B$27&lt;&gt;"Ready","PENDING INPUTS",IF(A172&gt;Inputs!$B$6,0,MIN(MAX(0,(K172+L172+M172)-N172),MAX(0,C172-D172-(IF(O172&lt;O172,K172+L172+M172-N172,0)+IF(W172&lt;O172,S172+T172+U172-V172,0)+IF(AE172&lt;O172,AA172+AB172+AC172-AD172,0)+IF(AM172&lt;O172,AI172+AJ172+AK172-AL172,0)+IF(AU172&lt;O172,AQ172+AR172+AS172-AT172,0)+IF(BC172&lt;O172,AY172+AZ172+BA172-BB172,0)+IF(BK172&lt;O172,BG172+BH172+BI172-BJ172,0)+IF(BS172&lt;O172,BO172+BP172+BQ172-BR172,0)+IF(CA172&lt;O172,BW172+BX172+BY172-BZ172,0)+IF(CI172&lt;O172,CE172+CF172+CG172-CH172,0))))))</f>
        <v>0</v>
      </c>
      <c r="Q172" s="3">
        <f>IF(Inputs!$B$27&lt;&gt;"Ready","PENDING INPUTS",MIN((K172+L172+M172),IF(D172&gt;C172,IF(D172=0,0,N172*C172/D172),N172+P172)))</f>
        <v>0</v>
      </c>
      <c r="R172" s="3">
        <f>IF(Inputs!$B$27&lt;&gt;"Ready","PENDING INPUTS",MAX(0,(K172+L172+M172)-Q172))</f>
        <v>0</v>
      </c>
      <c r="S172" s="3">
        <f>IF(Inputs!$B$27&lt;&gt;"Ready","PENDING INPUTS",Z171)</f>
        <v>0</v>
      </c>
      <c r="T172" s="3">
        <f>IF(Inputs!$B$27&lt;&gt;"Ready","PENDING INPUTS",IF(A172&lt;=Inputs!$B$6,ROUND(S172*Inputs!C15/12,2),0))</f>
        <v>0</v>
      </c>
      <c r="U172" s="3">
        <f>IF(Inputs!$B$27&lt;&gt;"Ready","PENDING INPUTS",IF(AND(A172&lt;=Inputs!$B$6,S172&gt;0),Inputs!G15,0))</f>
        <v>0</v>
      </c>
      <c r="V172" s="3">
        <f>IF(Inputs!$B$27&lt;&gt;"Ready","PENDING INPUTS",IF(A172&gt;Inputs!$B$6,0,MIN((S172+T172+U172),IF(Inputs!H15=1,Inputs!D15,MAX(Inputs!F15,ROUND(S172*Inputs!E15+T172+U172,2))))))</f>
        <v>0</v>
      </c>
      <c r="W172">
        <f>IF(Inputs!$B$27&lt;&gt;"Ready","PENDING INPUTS",IF(S172&lt;=0,99,1+IF(AND(K172&gt;0,OR(K172&lt;S172,AND(K172=S172,0&lt;1))),1,0)+IF(AND(AA172&gt;0,OR(AA172&lt;S172,AND(AA172=S172,2&lt;1))),1,0)+IF(AND(AI172&gt;0,OR(AI172&lt;S172,AND(AI172=S172,3&lt;1))),1,0)+IF(AND(AQ172&gt;0,OR(AQ172&lt;S172,AND(AQ172=S172,4&lt;1))),1,0)+IF(AND(AY172&gt;0,OR(AY172&lt;S172,AND(AY172=S172,5&lt;1))),1,0)+IF(AND(BG172&gt;0,OR(BG172&lt;S172,AND(BG172=S172,6&lt;1))),1,0)+IF(AND(BO172&gt;0,OR(BO172&lt;S172,AND(BO172=S172,7&lt;1))),1,0)+IF(AND(BW172&gt;0,OR(BW172&lt;S172,AND(BW172=S172,8&lt;1))),1,0)+IF(AND(CE172&gt;0,OR(CE172&lt;S172,AND(CE172=S172,9&lt;1))),1,0)))</f>
        <v>99</v>
      </c>
      <c r="X172" s="3">
        <f>IF(Inputs!$B$27&lt;&gt;"Ready","PENDING INPUTS",IF(A172&gt;Inputs!$B$6,0,MIN(MAX(0,(S172+T172+U172)-V172),MAX(0,C172-D172-(IF(O172&lt;W172,K172+L172+M172-N172,0)+IF(W172&lt;W172,S172+T172+U172-V172,0)+IF(AE172&lt;W172,AA172+AB172+AC172-AD172,0)+IF(AM172&lt;W172,AI172+AJ172+AK172-AL172,0)+IF(AU172&lt;W172,AQ172+AR172+AS172-AT172,0)+IF(BC172&lt;W172,AY172+AZ172+BA172-BB172,0)+IF(BK172&lt;W172,BG172+BH172+BI172-BJ172,0)+IF(BS172&lt;W172,BO172+BP172+BQ172-BR172,0)+IF(CA172&lt;W172,BW172+BX172+BY172-BZ172,0)+IF(CI172&lt;W172,CE172+CF172+CG172-CH172,0))))))</f>
        <v>0</v>
      </c>
      <c r="Y172" s="3">
        <f>IF(Inputs!$B$27&lt;&gt;"Ready","PENDING INPUTS",MIN((S172+T172+U172),IF(D172&gt;C172,IF(D172=0,0,V172*C172/D172),V172+X172)))</f>
        <v>0</v>
      </c>
      <c r="Z172" s="3">
        <f>IF(Inputs!$B$27&lt;&gt;"Ready","PENDING INPUTS",MAX(0,(S172+T172+U172)-Y172))</f>
        <v>0</v>
      </c>
      <c r="AA172" s="3">
        <f>IF(Inputs!$B$27&lt;&gt;"Ready","PENDING INPUTS",AH171)</f>
        <v>0</v>
      </c>
      <c r="AB172" s="3">
        <f>IF(Inputs!$B$27&lt;&gt;"Ready","PENDING INPUTS",IF(A172&lt;=Inputs!$B$6,ROUND(AA172*Inputs!C16/12,2),0))</f>
        <v>0</v>
      </c>
      <c r="AC172" s="3">
        <f>IF(Inputs!$B$27&lt;&gt;"Ready","PENDING INPUTS",IF(AND(A172&lt;=Inputs!$B$6,AA172&gt;0),Inputs!G16,0))</f>
        <v>0</v>
      </c>
      <c r="AD172" s="3">
        <f>IF(Inputs!$B$27&lt;&gt;"Ready","PENDING INPUTS",IF(A172&gt;Inputs!$B$6,0,MIN((AA172+AB172+AC172),IF(Inputs!H16=1,Inputs!D16,MAX(Inputs!F16,ROUND(AA172*Inputs!E16+AB172+AC172,2))))))</f>
        <v>0</v>
      </c>
      <c r="AE172">
        <f>IF(Inputs!$B$27&lt;&gt;"Ready","PENDING INPUTS",IF(AA172&lt;=0,99,1+IF(AND(K172&gt;0,OR(K172&lt;AA172,AND(K172=AA172,0&lt;2))),1,0)+IF(AND(S172&gt;0,OR(S172&lt;AA172,AND(S172=AA172,1&lt;2))),1,0)+IF(AND(AI172&gt;0,OR(AI172&lt;AA172,AND(AI172=AA172,3&lt;2))),1,0)+IF(AND(AQ172&gt;0,OR(AQ172&lt;AA172,AND(AQ172=AA172,4&lt;2))),1,0)+IF(AND(AY172&gt;0,OR(AY172&lt;AA172,AND(AY172=AA172,5&lt;2))),1,0)+IF(AND(BG172&gt;0,OR(BG172&lt;AA172,AND(BG172=AA172,6&lt;2))),1,0)+IF(AND(BO172&gt;0,OR(BO172&lt;AA172,AND(BO172=AA172,7&lt;2))),1,0)+IF(AND(BW172&gt;0,OR(BW172&lt;AA172,AND(BW172=AA172,8&lt;2))),1,0)+IF(AND(CE172&gt;0,OR(CE172&lt;AA172,AND(CE172=AA172,9&lt;2))),1,0)))</f>
        <v>99</v>
      </c>
      <c r="AF172" s="3">
        <f>IF(Inputs!$B$27&lt;&gt;"Ready","PENDING INPUTS",IF(A172&gt;Inputs!$B$6,0,MIN(MAX(0,(AA172+AB172+AC172)-AD172),MAX(0,C172-D172-(IF(O172&lt;AE172,K172+L172+M172-N172,0)+IF(W172&lt;AE172,S172+T172+U172-V172,0)+IF(AE172&lt;AE172,AA172+AB172+AC172-AD172,0)+IF(AM172&lt;AE172,AI172+AJ172+AK172-AL172,0)+IF(AU172&lt;AE172,AQ172+AR172+AS172-AT172,0)+IF(BC172&lt;AE172,AY172+AZ172+BA172-BB172,0)+IF(BK172&lt;AE172,BG172+BH172+BI172-BJ172,0)+IF(BS172&lt;AE172,BO172+BP172+BQ172-BR172,0)+IF(CA172&lt;AE172,BW172+BX172+BY172-BZ172,0)+IF(CI172&lt;AE172,CE172+CF172+CG172-CH172,0))))))</f>
        <v>0</v>
      </c>
      <c r="AG172" s="3">
        <f>IF(Inputs!$B$27&lt;&gt;"Ready","PENDING INPUTS",MIN((AA172+AB172+AC172),IF(D172&gt;C172,IF(D172=0,0,AD172*C172/D172),AD172+AF172)))</f>
        <v>0</v>
      </c>
      <c r="AH172" s="3">
        <f>IF(Inputs!$B$27&lt;&gt;"Ready","PENDING INPUTS",MAX(0,(AA172+AB172+AC172)-AG172))</f>
        <v>0</v>
      </c>
      <c r="AI172" s="3">
        <f>IF(Inputs!$B$27&lt;&gt;"Ready","PENDING INPUTS",AP171)</f>
        <v>0</v>
      </c>
      <c r="AJ172" s="3">
        <f>IF(Inputs!$B$27&lt;&gt;"Ready","PENDING INPUTS",IF(A172&lt;=Inputs!$B$6,ROUND(AI172*Inputs!C17/12,2),0))</f>
        <v>0</v>
      </c>
      <c r="AK172" s="3">
        <f>IF(Inputs!$B$27&lt;&gt;"Ready","PENDING INPUTS",IF(AND(A172&lt;=Inputs!$B$6,AI172&gt;0),Inputs!G17,0))</f>
        <v>0</v>
      </c>
      <c r="AL172" s="3">
        <f>IF(Inputs!$B$27&lt;&gt;"Ready","PENDING INPUTS",IF(A172&gt;Inputs!$B$6,0,MIN((AI172+AJ172+AK172),IF(Inputs!H17=1,Inputs!D17,MAX(Inputs!F17,ROUND(AI172*Inputs!E17+AJ172+AK172,2))))))</f>
        <v>0</v>
      </c>
      <c r="AM172">
        <f>IF(Inputs!$B$27&lt;&gt;"Ready","PENDING INPUTS",IF(AI172&lt;=0,99,1+IF(AND(K172&gt;0,OR(K172&lt;AI172,AND(K172=AI172,0&lt;3))),1,0)+IF(AND(S172&gt;0,OR(S172&lt;AI172,AND(S172=AI172,1&lt;3))),1,0)+IF(AND(AA172&gt;0,OR(AA172&lt;AI172,AND(AA172=AI172,2&lt;3))),1,0)+IF(AND(AQ172&gt;0,OR(AQ172&lt;AI172,AND(AQ172=AI172,4&lt;3))),1,0)+IF(AND(AY172&gt;0,OR(AY172&lt;AI172,AND(AY172=AI172,5&lt;3))),1,0)+IF(AND(BG172&gt;0,OR(BG172&lt;AI172,AND(BG172=AI172,6&lt;3))),1,0)+IF(AND(BO172&gt;0,OR(BO172&lt;AI172,AND(BO172=AI172,7&lt;3))),1,0)+IF(AND(BW172&gt;0,OR(BW172&lt;AI172,AND(BW172=AI172,8&lt;3))),1,0)+IF(AND(CE172&gt;0,OR(CE172&lt;AI172,AND(CE172=AI172,9&lt;3))),1,0)))</f>
        <v>99</v>
      </c>
      <c r="AN172" s="3">
        <f>IF(Inputs!$B$27&lt;&gt;"Ready","PENDING INPUTS",IF(A172&gt;Inputs!$B$6,0,MIN(MAX(0,(AI172+AJ172+AK172)-AL172),MAX(0,C172-D172-(IF(O172&lt;AM172,K172+L172+M172-N172,0)+IF(W172&lt;AM172,S172+T172+U172-V172,0)+IF(AE172&lt;AM172,AA172+AB172+AC172-AD172,0)+IF(AM172&lt;AM172,AI172+AJ172+AK172-AL172,0)+IF(AU172&lt;AM172,AQ172+AR172+AS172-AT172,0)+IF(BC172&lt;AM172,AY172+AZ172+BA172-BB172,0)+IF(BK172&lt;AM172,BG172+BH172+BI172-BJ172,0)+IF(BS172&lt;AM172,BO172+BP172+BQ172-BR172,0)+IF(CA172&lt;AM172,BW172+BX172+BY172-BZ172,0)+IF(CI172&lt;AM172,CE172+CF172+CG172-CH172,0))))))</f>
        <v>0</v>
      </c>
      <c r="AO172" s="3">
        <f>IF(Inputs!$B$27&lt;&gt;"Ready","PENDING INPUTS",MIN((AI172+AJ172+AK172),IF(D172&gt;C172,IF(D172=0,0,AL172*C172/D172),AL172+AN172)))</f>
        <v>0</v>
      </c>
      <c r="AP172" s="3">
        <f>IF(Inputs!$B$27&lt;&gt;"Ready","PENDING INPUTS",MAX(0,(AI172+AJ172+AK172)-AO172))</f>
        <v>0</v>
      </c>
      <c r="AQ172" s="3">
        <f>IF(Inputs!$B$27&lt;&gt;"Ready","PENDING INPUTS",AX171)</f>
        <v>0</v>
      </c>
      <c r="AR172" s="3">
        <f>IF(Inputs!$B$27&lt;&gt;"Ready","PENDING INPUTS",IF(A172&lt;=Inputs!$B$6,ROUND(AQ172*Inputs!C18/12,2),0))</f>
        <v>0</v>
      </c>
      <c r="AS172" s="3">
        <f>IF(Inputs!$B$27&lt;&gt;"Ready","PENDING INPUTS",IF(AND(A172&lt;=Inputs!$B$6,AQ172&gt;0),Inputs!G18,0))</f>
        <v>0</v>
      </c>
      <c r="AT172" s="3">
        <f>IF(Inputs!$B$27&lt;&gt;"Ready","PENDING INPUTS",IF(A172&gt;Inputs!$B$6,0,MIN((AQ172+AR172+AS172),IF(Inputs!H18=1,Inputs!D18,MAX(Inputs!F18,ROUND(AQ172*Inputs!E18+AR172+AS172,2))))))</f>
        <v>0</v>
      </c>
      <c r="AU172">
        <f>IF(Inputs!$B$27&lt;&gt;"Ready","PENDING INPUTS",IF(AQ172&lt;=0,99,1+IF(AND(K172&gt;0,OR(K172&lt;AQ172,AND(K172=AQ172,0&lt;4))),1,0)+IF(AND(S172&gt;0,OR(S172&lt;AQ172,AND(S172=AQ172,1&lt;4))),1,0)+IF(AND(AA172&gt;0,OR(AA172&lt;AQ172,AND(AA172=AQ172,2&lt;4))),1,0)+IF(AND(AI172&gt;0,OR(AI172&lt;AQ172,AND(AI172=AQ172,3&lt;4))),1,0)+IF(AND(AY172&gt;0,OR(AY172&lt;AQ172,AND(AY172=AQ172,5&lt;4))),1,0)+IF(AND(BG172&gt;0,OR(BG172&lt;AQ172,AND(BG172=AQ172,6&lt;4))),1,0)+IF(AND(BO172&gt;0,OR(BO172&lt;AQ172,AND(BO172=AQ172,7&lt;4))),1,0)+IF(AND(BW172&gt;0,OR(BW172&lt;AQ172,AND(BW172=AQ172,8&lt;4))),1,0)+IF(AND(CE172&gt;0,OR(CE172&lt;AQ172,AND(CE172=AQ172,9&lt;4))),1,0)))</f>
        <v>99</v>
      </c>
      <c r="AV172" s="3">
        <f>IF(Inputs!$B$27&lt;&gt;"Ready","PENDING INPUTS",IF(A172&gt;Inputs!$B$6,0,MIN(MAX(0,(AQ172+AR172+AS172)-AT172),MAX(0,C172-D172-(IF(O172&lt;AU172,K172+L172+M172-N172,0)+IF(W172&lt;AU172,S172+T172+U172-V172,0)+IF(AE172&lt;AU172,AA172+AB172+AC172-AD172,0)+IF(AM172&lt;AU172,AI172+AJ172+AK172-AL172,0)+IF(AU172&lt;AU172,AQ172+AR172+AS172-AT172,0)+IF(BC172&lt;AU172,AY172+AZ172+BA172-BB172,0)+IF(BK172&lt;AU172,BG172+BH172+BI172-BJ172,0)+IF(BS172&lt;AU172,BO172+BP172+BQ172-BR172,0)+IF(CA172&lt;AU172,BW172+BX172+BY172-BZ172,0)+IF(CI172&lt;AU172,CE172+CF172+CG172-CH172,0))))))</f>
        <v>0</v>
      </c>
      <c r="AW172" s="3">
        <f>IF(Inputs!$B$27&lt;&gt;"Ready","PENDING INPUTS",MIN((AQ172+AR172+AS172),IF(D172&gt;C172,IF(D172=0,0,AT172*C172/D172),AT172+AV172)))</f>
        <v>0</v>
      </c>
      <c r="AX172" s="3">
        <f>IF(Inputs!$B$27&lt;&gt;"Ready","PENDING INPUTS",MAX(0,(AQ172+AR172+AS172)-AW172))</f>
        <v>0</v>
      </c>
      <c r="AY172" s="3">
        <f>IF(Inputs!$B$27&lt;&gt;"Ready","PENDING INPUTS",BF171)</f>
        <v>0</v>
      </c>
      <c r="AZ172" s="3">
        <f>IF(Inputs!$B$27&lt;&gt;"Ready","PENDING INPUTS",IF(A172&lt;=Inputs!$B$6,ROUND(AY172*Inputs!C19/12,2),0))</f>
        <v>0</v>
      </c>
      <c r="BA172" s="3">
        <f>IF(Inputs!$B$27&lt;&gt;"Ready","PENDING INPUTS",IF(AND(A172&lt;=Inputs!$B$6,AY172&gt;0),Inputs!G19,0))</f>
        <v>0</v>
      </c>
      <c r="BB172" s="3">
        <f>IF(Inputs!$B$27&lt;&gt;"Ready","PENDING INPUTS",IF(A172&gt;Inputs!$B$6,0,MIN((AY172+AZ172+BA172),IF(Inputs!H19=1,Inputs!D19,MAX(Inputs!F19,ROUND(AY172*Inputs!E19+AZ172+BA172,2))))))</f>
        <v>0</v>
      </c>
      <c r="BC172">
        <f>IF(Inputs!$B$27&lt;&gt;"Ready","PENDING INPUTS",IF(AY172&lt;=0,99,1+IF(AND(K172&gt;0,OR(K172&lt;AY172,AND(K172=AY172,0&lt;5))),1,0)+IF(AND(S172&gt;0,OR(S172&lt;AY172,AND(S172=AY172,1&lt;5))),1,0)+IF(AND(AA172&gt;0,OR(AA172&lt;AY172,AND(AA172=AY172,2&lt;5))),1,0)+IF(AND(AI172&gt;0,OR(AI172&lt;AY172,AND(AI172=AY172,3&lt;5))),1,0)+IF(AND(AQ172&gt;0,OR(AQ172&lt;AY172,AND(AQ172=AY172,4&lt;5))),1,0)+IF(AND(BG172&gt;0,OR(BG172&lt;AY172,AND(BG172=AY172,6&lt;5))),1,0)+IF(AND(BO172&gt;0,OR(BO172&lt;AY172,AND(BO172=AY172,7&lt;5))),1,0)+IF(AND(BW172&gt;0,OR(BW172&lt;AY172,AND(BW172=AY172,8&lt;5))),1,0)+IF(AND(CE172&gt;0,OR(CE172&lt;AY172,AND(CE172=AY172,9&lt;5))),1,0)))</f>
        <v>99</v>
      </c>
      <c r="BD172" s="3">
        <f>IF(Inputs!$B$27&lt;&gt;"Ready","PENDING INPUTS",IF(A172&gt;Inputs!$B$6,0,MIN(MAX(0,(AY172+AZ172+BA172)-BB172),MAX(0,C172-D172-(IF(O172&lt;BC172,K172+L172+M172-N172,0)+IF(W172&lt;BC172,S172+T172+U172-V172,0)+IF(AE172&lt;BC172,AA172+AB172+AC172-AD172,0)+IF(AM172&lt;BC172,AI172+AJ172+AK172-AL172,0)+IF(AU172&lt;BC172,AQ172+AR172+AS172-AT172,0)+IF(BC172&lt;BC172,AY172+AZ172+BA172-BB172,0)+IF(BK172&lt;BC172,BG172+BH172+BI172-BJ172,0)+IF(BS172&lt;BC172,BO172+BP172+BQ172-BR172,0)+IF(CA172&lt;BC172,BW172+BX172+BY172-BZ172,0)+IF(CI172&lt;BC172,CE172+CF172+CG172-CH172,0))))))</f>
        <v>0</v>
      </c>
      <c r="BE172" s="3">
        <f>IF(Inputs!$B$27&lt;&gt;"Ready","PENDING INPUTS",MIN((AY172+AZ172+BA172),IF(D172&gt;C172,IF(D172=0,0,BB172*C172/D172),BB172+BD172)))</f>
        <v>0</v>
      </c>
      <c r="BF172" s="3">
        <f>IF(Inputs!$B$27&lt;&gt;"Ready","PENDING INPUTS",MAX(0,(AY172+AZ172+BA172)-BE172))</f>
        <v>0</v>
      </c>
      <c r="BG172" s="3">
        <f>IF(Inputs!$B$27&lt;&gt;"Ready","PENDING INPUTS",BN171)</f>
        <v>0</v>
      </c>
      <c r="BH172" s="3">
        <f>IF(Inputs!$B$27&lt;&gt;"Ready","PENDING INPUTS",IF(A172&lt;=Inputs!$B$6,ROUND(BG172*Inputs!C20/12,2),0))</f>
        <v>0</v>
      </c>
      <c r="BI172" s="3">
        <f>IF(Inputs!$B$27&lt;&gt;"Ready","PENDING INPUTS",IF(AND(A172&lt;=Inputs!$B$6,BG172&gt;0),Inputs!G20,0))</f>
        <v>0</v>
      </c>
      <c r="BJ172" s="3">
        <f>IF(Inputs!$B$27&lt;&gt;"Ready","PENDING INPUTS",IF(A172&gt;Inputs!$B$6,0,MIN((BG172+BH172+BI172),IF(Inputs!H20=1,Inputs!D20,MAX(Inputs!F20,ROUND(BG172*Inputs!E20+BH172+BI172,2))))))</f>
        <v>0</v>
      </c>
      <c r="BK172">
        <f>IF(Inputs!$B$27&lt;&gt;"Ready","PENDING INPUTS",IF(BG172&lt;=0,99,1+IF(AND(K172&gt;0,OR(K172&lt;BG172,AND(K172=BG172,0&lt;6))),1,0)+IF(AND(S172&gt;0,OR(S172&lt;BG172,AND(S172=BG172,1&lt;6))),1,0)+IF(AND(AA172&gt;0,OR(AA172&lt;BG172,AND(AA172=BG172,2&lt;6))),1,0)+IF(AND(AI172&gt;0,OR(AI172&lt;BG172,AND(AI172=BG172,3&lt;6))),1,0)+IF(AND(AQ172&gt;0,OR(AQ172&lt;BG172,AND(AQ172=BG172,4&lt;6))),1,0)+IF(AND(AY172&gt;0,OR(AY172&lt;BG172,AND(AY172=BG172,5&lt;6))),1,0)+IF(AND(BO172&gt;0,OR(BO172&lt;BG172,AND(BO172=BG172,7&lt;6))),1,0)+IF(AND(BW172&gt;0,OR(BW172&lt;BG172,AND(BW172=BG172,8&lt;6))),1,0)+IF(AND(CE172&gt;0,OR(CE172&lt;BG172,AND(CE172=BG172,9&lt;6))),1,0)))</f>
        <v>99</v>
      </c>
      <c r="BL172" s="3">
        <f>IF(Inputs!$B$27&lt;&gt;"Ready","PENDING INPUTS",IF(A172&gt;Inputs!$B$6,0,MIN(MAX(0,(BG172+BH172+BI172)-BJ172),MAX(0,C172-D172-(IF(O172&lt;BK172,K172+L172+M172-N172,0)+IF(W172&lt;BK172,S172+T172+U172-V172,0)+IF(AE172&lt;BK172,AA172+AB172+AC172-AD172,0)+IF(AM172&lt;BK172,AI172+AJ172+AK172-AL172,0)+IF(AU172&lt;BK172,AQ172+AR172+AS172-AT172,0)+IF(BC172&lt;BK172,AY172+AZ172+BA172-BB172,0)+IF(BK172&lt;BK172,BG172+BH172+BI172-BJ172,0)+IF(BS172&lt;BK172,BO172+BP172+BQ172-BR172,0)+IF(CA172&lt;BK172,BW172+BX172+BY172-BZ172,0)+IF(CI172&lt;BK172,CE172+CF172+CG172-CH172,0))))))</f>
        <v>0</v>
      </c>
      <c r="BM172" s="3">
        <f>IF(Inputs!$B$27&lt;&gt;"Ready","PENDING INPUTS",MIN((BG172+BH172+BI172),IF(D172&gt;C172,IF(D172=0,0,BJ172*C172/D172),BJ172+BL172)))</f>
        <v>0</v>
      </c>
      <c r="BN172" s="3">
        <f>IF(Inputs!$B$27&lt;&gt;"Ready","PENDING INPUTS",MAX(0,(BG172+BH172+BI172)-BM172))</f>
        <v>0</v>
      </c>
      <c r="BO172" s="3">
        <f>IF(Inputs!$B$27&lt;&gt;"Ready","PENDING INPUTS",BV171)</f>
        <v>0</v>
      </c>
      <c r="BP172" s="3">
        <f>IF(Inputs!$B$27&lt;&gt;"Ready","PENDING INPUTS",IF(A172&lt;=Inputs!$B$6,ROUND(BO172*Inputs!C21/12,2),0))</f>
        <v>0</v>
      </c>
      <c r="BQ172" s="3">
        <f>IF(Inputs!$B$27&lt;&gt;"Ready","PENDING INPUTS",IF(AND(A172&lt;=Inputs!$B$6,BO172&gt;0),Inputs!G21,0))</f>
        <v>0</v>
      </c>
      <c r="BR172" s="3">
        <f>IF(Inputs!$B$27&lt;&gt;"Ready","PENDING INPUTS",IF(A172&gt;Inputs!$B$6,0,MIN((BO172+BP172+BQ172),IF(Inputs!H21=1,Inputs!D21,MAX(Inputs!F21,ROUND(BO172*Inputs!E21+BP172+BQ172,2))))))</f>
        <v>0</v>
      </c>
      <c r="BS172">
        <f>IF(Inputs!$B$27&lt;&gt;"Ready","PENDING INPUTS",IF(BO172&lt;=0,99,1+IF(AND(K172&gt;0,OR(K172&lt;BO172,AND(K172=BO172,0&lt;7))),1,0)+IF(AND(S172&gt;0,OR(S172&lt;BO172,AND(S172=BO172,1&lt;7))),1,0)+IF(AND(AA172&gt;0,OR(AA172&lt;BO172,AND(AA172=BO172,2&lt;7))),1,0)+IF(AND(AI172&gt;0,OR(AI172&lt;BO172,AND(AI172=BO172,3&lt;7))),1,0)+IF(AND(AQ172&gt;0,OR(AQ172&lt;BO172,AND(AQ172=BO172,4&lt;7))),1,0)+IF(AND(AY172&gt;0,OR(AY172&lt;BO172,AND(AY172=BO172,5&lt;7))),1,0)+IF(AND(BG172&gt;0,OR(BG172&lt;BO172,AND(BG172=BO172,6&lt;7))),1,0)+IF(AND(BW172&gt;0,OR(BW172&lt;BO172,AND(BW172=BO172,8&lt;7))),1,0)+IF(AND(CE172&gt;0,OR(CE172&lt;BO172,AND(CE172=BO172,9&lt;7))),1,0)))</f>
        <v>99</v>
      </c>
      <c r="BT172" s="3">
        <f>IF(Inputs!$B$27&lt;&gt;"Ready","PENDING INPUTS",IF(A172&gt;Inputs!$B$6,0,MIN(MAX(0,(BO172+BP172+BQ172)-BR172),MAX(0,C172-D172-(IF(O172&lt;BS172,K172+L172+M172-N172,0)+IF(W172&lt;BS172,S172+T172+U172-V172,0)+IF(AE172&lt;BS172,AA172+AB172+AC172-AD172,0)+IF(AM172&lt;BS172,AI172+AJ172+AK172-AL172,0)+IF(AU172&lt;BS172,AQ172+AR172+AS172-AT172,0)+IF(BC172&lt;BS172,AY172+AZ172+BA172-BB172,0)+IF(BK172&lt;BS172,BG172+BH172+BI172-BJ172,0)+IF(BS172&lt;BS172,BO172+BP172+BQ172-BR172,0)+IF(CA172&lt;BS172,BW172+BX172+BY172-BZ172,0)+IF(CI172&lt;BS172,CE172+CF172+CG172-CH172,0))))))</f>
        <v>0</v>
      </c>
      <c r="BU172" s="3">
        <f>IF(Inputs!$B$27&lt;&gt;"Ready","PENDING INPUTS",MIN((BO172+BP172+BQ172),IF(D172&gt;C172,IF(D172=0,0,BR172*C172/D172),BR172+BT172)))</f>
        <v>0</v>
      </c>
      <c r="BV172" s="3">
        <f>IF(Inputs!$B$27&lt;&gt;"Ready","PENDING INPUTS",MAX(0,(BO172+BP172+BQ172)-BU172))</f>
        <v>0</v>
      </c>
      <c r="BW172" s="3">
        <f>IF(Inputs!$B$27&lt;&gt;"Ready","PENDING INPUTS",CD171)</f>
        <v>0</v>
      </c>
      <c r="BX172" s="3">
        <f>IF(Inputs!$B$27&lt;&gt;"Ready","PENDING INPUTS",IF(A172&lt;=Inputs!$B$6,ROUND(BW172*Inputs!C22/12,2),0))</f>
        <v>0</v>
      </c>
      <c r="BY172" s="3">
        <f>IF(Inputs!$B$27&lt;&gt;"Ready","PENDING INPUTS",IF(AND(A172&lt;=Inputs!$B$6,BW172&gt;0),Inputs!G22,0))</f>
        <v>0</v>
      </c>
      <c r="BZ172" s="3">
        <f>IF(Inputs!$B$27&lt;&gt;"Ready","PENDING INPUTS",IF(A172&gt;Inputs!$B$6,0,MIN((BW172+BX172+BY172),IF(Inputs!H22=1,Inputs!D22,MAX(Inputs!F22,ROUND(BW172*Inputs!E22+BX172+BY172,2))))))</f>
        <v>0</v>
      </c>
      <c r="CA172">
        <f>IF(Inputs!$B$27&lt;&gt;"Ready","PENDING INPUTS",IF(BW172&lt;=0,99,1+IF(AND(K172&gt;0,OR(K172&lt;BW172,AND(K172=BW172,0&lt;8))),1,0)+IF(AND(S172&gt;0,OR(S172&lt;BW172,AND(S172=BW172,1&lt;8))),1,0)+IF(AND(AA172&gt;0,OR(AA172&lt;BW172,AND(AA172=BW172,2&lt;8))),1,0)+IF(AND(AI172&gt;0,OR(AI172&lt;BW172,AND(AI172=BW172,3&lt;8))),1,0)+IF(AND(AQ172&gt;0,OR(AQ172&lt;BW172,AND(AQ172=BW172,4&lt;8))),1,0)+IF(AND(AY172&gt;0,OR(AY172&lt;BW172,AND(AY172=BW172,5&lt;8))),1,0)+IF(AND(BG172&gt;0,OR(BG172&lt;BW172,AND(BG172=BW172,6&lt;8))),1,0)+IF(AND(BO172&gt;0,OR(BO172&lt;BW172,AND(BO172=BW172,7&lt;8))),1,0)+IF(AND(CE172&gt;0,OR(CE172&lt;BW172,AND(CE172=BW172,9&lt;8))),1,0)))</f>
        <v>99</v>
      </c>
      <c r="CB172" s="3">
        <f>IF(Inputs!$B$27&lt;&gt;"Ready","PENDING INPUTS",IF(A172&gt;Inputs!$B$6,0,MIN(MAX(0,(BW172+BX172+BY172)-BZ172),MAX(0,C172-D172-(IF(O172&lt;CA172,K172+L172+M172-N172,0)+IF(W172&lt;CA172,S172+T172+U172-V172,0)+IF(AE172&lt;CA172,AA172+AB172+AC172-AD172,0)+IF(AM172&lt;CA172,AI172+AJ172+AK172-AL172,0)+IF(AU172&lt;CA172,AQ172+AR172+AS172-AT172,0)+IF(BC172&lt;CA172,AY172+AZ172+BA172-BB172,0)+IF(BK172&lt;CA172,BG172+BH172+BI172-BJ172,0)+IF(BS172&lt;CA172,BO172+BP172+BQ172-BR172,0)+IF(CA172&lt;CA172,BW172+BX172+BY172-BZ172,0)+IF(CI172&lt;CA172,CE172+CF172+CG172-CH172,0))))))</f>
        <v>0</v>
      </c>
      <c r="CC172" s="3">
        <f>IF(Inputs!$B$27&lt;&gt;"Ready","PENDING INPUTS",MIN((BW172+BX172+BY172),IF(D172&gt;C172,IF(D172=0,0,BZ172*C172/D172),BZ172+CB172)))</f>
        <v>0</v>
      </c>
      <c r="CD172" s="3">
        <f>IF(Inputs!$B$27&lt;&gt;"Ready","PENDING INPUTS",MAX(0,(BW172+BX172+BY172)-CC172))</f>
        <v>0</v>
      </c>
      <c r="CE172" s="3">
        <f>IF(Inputs!$B$27&lt;&gt;"Ready","PENDING INPUTS",CL171)</f>
        <v>0</v>
      </c>
      <c r="CF172" s="3">
        <f>IF(Inputs!$B$27&lt;&gt;"Ready","PENDING INPUTS",IF(A172&lt;=Inputs!$B$6,ROUND(CE172*Inputs!C23/12,2),0))</f>
        <v>0</v>
      </c>
      <c r="CG172" s="3">
        <f>IF(Inputs!$B$27&lt;&gt;"Ready","PENDING INPUTS",IF(AND(A172&lt;=Inputs!$B$6,CE172&gt;0),Inputs!G23,0))</f>
        <v>0</v>
      </c>
      <c r="CH172" s="3">
        <f>IF(Inputs!$B$27&lt;&gt;"Ready","PENDING INPUTS",IF(A172&gt;Inputs!$B$6,0,MIN((CE172+CF172+CG172),IF(Inputs!H23=1,Inputs!D23,MAX(Inputs!F23,ROUND(CE172*Inputs!E23+CF172+CG172,2))))))</f>
        <v>0</v>
      </c>
      <c r="CI172">
        <f>IF(Inputs!$B$27&lt;&gt;"Ready","PENDING INPUTS",IF(CE172&lt;=0,99,1+IF(AND(K172&gt;0,OR(K172&lt;CE172,AND(K172=CE172,0&lt;9))),1,0)+IF(AND(S172&gt;0,OR(S172&lt;CE172,AND(S172=CE172,1&lt;9))),1,0)+IF(AND(AA172&gt;0,OR(AA172&lt;CE172,AND(AA172=CE172,2&lt;9))),1,0)+IF(AND(AI172&gt;0,OR(AI172&lt;CE172,AND(AI172=CE172,3&lt;9))),1,0)+IF(AND(AQ172&gt;0,OR(AQ172&lt;CE172,AND(AQ172=CE172,4&lt;9))),1,0)+IF(AND(AY172&gt;0,OR(AY172&lt;CE172,AND(AY172=CE172,5&lt;9))),1,0)+IF(AND(BG172&gt;0,OR(BG172&lt;CE172,AND(BG172=CE172,6&lt;9))),1,0)+IF(AND(BO172&gt;0,OR(BO172&lt;CE172,AND(BO172=CE172,7&lt;9))),1,0)+IF(AND(BW172&gt;0,OR(BW172&lt;CE172,AND(BW172=CE172,8&lt;9))),1,0)))</f>
        <v>99</v>
      </c>
      <c r="CJ172" s="3">
        <f>IF(Inputs!$B$27&lt;&gt;"Ready","PENDING INPUTS",IF(A172&gt;Inputs!$B$6,0,MIN(MAX(0,(CE172+CF172+CG172)-CH172),MAX(0,C172-D172-(IF(O172&lt;CI172,K172+L172+M172-N172,0)+IF(W172&lt;CI172,S172+T172+U172-V172,0)+IF(AE172&lt;CI172,AA172+AB172+AC172-AD172,0)+IF(AM172&lt;CI172,AI172+AJ172+AK172-AL172,0)+IF(AU172&lt;CI172,AQ172+AR172+AS172-AT172,0)+IF(BC172&lt;CI172,AY172+AZ172+BA172-BB172,0)+IF(BK172&lt;CI172,BG172+BH172+BI172-BJ172,0)+IF(BS172&lt;CI172,BO172+BP172+BQ172-BR172,0)+IF(CA172&lt;CI172,BW172+BX172+BY172-BZ172,0)+IF(CI172&lt;CI172,CE172+CF172+CG172-CH172,0))))))</f>
        <v>0</v>
      </c>
      <c r="CK172" s="3">
        <f>IF(Inputs!$B$27&lt;&gt;"Ready","PENDING INPUTS",MIN((CE172+CF172+CG172),IF(D172&gt;C172,IF(D172=0,0,CH172*C172/D172),CH172+CJ172)))</f>
        <v>0</v>
      </c>
      <c r="CL172" s="3">
        <f>IF(Inputs!$B$27&lt;&gt;"Ready","PENDING INPUTS",MAX(0,(CE172+CF172+CG172)-CK172))</f>
        <v>0</v>
      </c>
    </row>
    <row r="173" spans="1:90" ht="27.95" customHeight="1" x14ac:dyDescent="0.25">
      <c r="A173">
        <v>169</v>
      </c>
      <c r="B173" s="13">
        <f>IF(Inputs!$B$27&lt;&gt;"Ready","PENDING INPUTS",EDATE(Inputs!$B$5,A173-1))</f>
        <v>51410</v>
      </c>
      <c r="C173" s="3">
        <f>IF(Inputs!$B$27&lt;&gt;"Ready","PENDING INPUTS",IF(A173&lt;=Inputs!$B$6,MAX(0,Inputs!$B$4+IF(A173=Inputs!$B$7,Inputs!$B$8,0)+IF(A173=Inputs!$B$9,Inputs!$B$10,0)),0))</f>
        <v>0</v>
      </c>
      <c r="D173" s="3">
        <f>IF(Inputs!$B$27&lt;&gt;"Ready","PENDING INPUTS",SUM(N173,V173,AD173,AL173,AT173,BB173,BJ173,BR173,BZ173,CH173))</f>
        <v>0</v>
      </c>
      <c r="E173" s="3">
        <f>IF(Inputs!$B$27&lt;&gt;"Ready","PENDING INPUTS",MAX(0,D173-C173))</f>
        <v>0</v>
      </c>
      <c r="F173" s="3">
        <f>IF(Inputs!$B$27&lt;&gt;"Ready","PENDING INPUTS",SUM(Q173,Y173,AG173,AO173,AW173,BE173,BM173,BU173,CC173,CK173))</f>
        <v>0</v>
      </c>
      <c r="G173" s="3">
        <f>IF(Inputs!$B$27&lt;&gt;"Ready","PENDING INPUTS",SUM(L173,T173,AB173,AJ173,AR173,AZ173,BH173,BP173,BX173,CF173))</f>
        <v>0</v>
      </c>
      <c r="H173" s="3">
        <f>IF(Inputs!$B$27&lt;&gt;"Ready","PENDING INPUTS",SUM(M173,U173,AC173,AK173,AS173,BA173,BI173,BQ173,BY173,CG173))</f>
        <v>0</v>
      </c>
      <c r="I173" s="3">
        <f>IF(Inputs!$B$27&lt;&gt;"Ready","PENDING INPUTS",SUM(R173,Z173,AH173,AP173,AX173,BF173,BN173,BV173,CD173,CL173))</f>
        <v>0</v>
      </c>
      <c r="J173" t="str">
        <f>IF(Inputs!$B$27&lt;&gt;"Ready","PENDING INPUTS",IF(A173&gt;Inputs!$B$6,"Beyond horizon",IF(E173&gt;0.005,"MINIMUM SHORTFALL",IF(I173&lt;0.005,"Paid off","In progress"))))</f>
        <v>Beyond horizon</v>
      </c>
      <c r="K173" s="3">
        <f>IF(Inputs!$B$27&lt;&gt;"Ready","PENDING INPUTS",R172)</f>
        <v>0</v>
      </c>
      <c r="L173" s="3">
        <f>IF(Inputs!$B$27&lt;&gt;"Ready","PENDING INPUTS",IF(A173&lt;=Inputs!$B$6,ROUND(K173*Inputs!C14/12,2),0))</f>
        <v>0</v>
      </c>
      <c r="M173" s="3">
        <f>IF(Inputs!$B$27&lt;&gt;"Ready","PENDING INPUTS",IF(AND(A173&lt;=Inputs!$B$6,K173&gt;0),Inputs!G14,0))</f>
        <v>0</v>
      </c>
      <c r="N173" s="3">
        <f>IF(Inputs!$B$27&lt;&gt;"Ready","PENDING INPUTS",IF(A173&gt;Inputs!$B$6,0,MIN((K173+L173+M173),IF(Inputs!H14=1,Inputs!D14,MAX(Inputs!F14,ROUND(K173*Inputs!E14+L173+M173,2))))))</f>
        <v>0</v>
      </c>
      <c r="O173">
        <f>IF(Inputs!$B$27&lt;&gt;"Ready","PENDING INPUTS",IF(K173&lt;=0,99,1+IF(AND(S173&gt;0,OR(S173&lt;K173,AND(S173=K173,1&lt;0))),1,0)+IF(AND(AA173&gt;0,OR(AA173&lt;K173,AND(AA173=K173,2&lt;0))),1,0)+IF(AND(AI173&gt;0,OR(AI173&lt;K173,AND(AI173=K173,3&lt;0))),1,0)+IF(AND(AQ173&gt;0,OR(AQ173&lt;K173,AND(AQ173=K173,4&lt;0))),1,0)+IF(AND(AY173&gt;0,OR(AY173&lt;K173,AND(AY173=K173,5&lt;0))),1,0)+IF(AND(BG173&gt;0,OR(BG173&lt;K173,AND(BG173=K173,6&lt;0))),1,0)+IF(AND(BO173&gt;0,OR(BO173&lt;K173,AND(BO173=K173,7&lt;0))),1,0)+IF(AND(BW173&gt;0,OR(BW173&lt;K173,AND(BW173=K173,8&lt;0))),1,0)+IF(AND(CE173&gt;0,OR(CE173&lt;K173,AND(CE173=K173,9&lt;0))),1,0)))</f>
        <v>99</v>
      </c>
      <c r="P173" s="3">
        <f>IF(Inputs!$B$27&lt;&gt;"Ready","PENDING INPUTS",IF(A173&gt;Inputs!$B$6,0,MIN(MAX(0,(K173+L173+M173)-N173),MAX(0,C173-D173-(IF(O173&lt;O173,K173+L173+M173-N173,0)+IF(W173&lt;O173,S173+T173+U173-V173,0)+IF(AE173&lt;O173,AA173+AB173+AC173-AD173,0)+IF(AM173&lt;O173,AI173+AJ173+AK173-AL173,0)+IF(AU173&lt;O173,AQ173+AR173+AS173-AT173,0)+IF(BC173&lt;O173,AY173+AZ173+BA173-BB173,0)+IF(BK173&lt;O173,BG173+BH173+BI173-BJ173,0)+IF(BS173&lt;O173,BO173+BP173+BQ173-BR173,0)+IF(CA173&lt;O173,BW173+BX173+BY173-BZ173,0)+IF(CI173&lt;O173,CE173+CF173+CG173-CH173,0))))))</f>
        <v>0</v>
      </c>
      <c r="Q173" s="3">
        <f>IF(Inputs!$B$27&lt;&gt;"Ready","PENDING INPUTS",MIN((K173+L173+M173),IF(D173&gt;C173,IF(D173=0,0,N173*C173/D173),N173+P173)))</f>
        <v>0</v>
      </c>
      <c r="R173" s="3">
        <f>IF(Inputs!$B$27&lt;&gt;"Ready","PENDING INPUTS",MAX(0,(K173+L173+M173)-Q173))</f>
        <v>0</v>
      </c>
      <c r="S173" s="3">
        <f>IF(Inputs!$B$27&lt;&gt;"Ready","PENDING INPUTS",Z172)</f>
        <v>0</v>
      </c>
      <c r="T173" s="3">
        <f>IF(Inputs!$B$27&lt;&gt;"Ready","PENDING INPUTS",IF(A173&lt;=Inputs!$B$6,ROUND(S173*Inputs!C15/12,2),0))</f>
        <v>0</v>
      </c>
      <c r="U173" s="3">
        <f>IF(Inputs!$B$27&lt;&gt;"Ready","PENDING INPUTS",IF(AND(A173&lt;=Inputs!$B$6,S173&gt;0),Inputs!G15,0))</f>
        <v>0</v>
      </c>
      <c r="V173" s="3">
        <f>IF(Inputs!$B$27&lt;&gt;"Ready","PENDING INPUTS",IF(A173&gt;Inputs!$B$6,0,MIN((S173+T173+U173),IF(Inputs!H15=1,Inputs!D15,MAX(Inputs!F15,ROUND(S173*Inputs!E15+T173+U173,2))))))</f>
        <v>0</v>
      </c>
      <c r="W173">
        <f>IF(Inputs!$B$27&lt;&gt;"Ready","PENDING INPUTS",IF(S173&lt;=0,99,1+IF(AND(K173&gt;0,OR(K173&lt;S173,AND(K173=S173,0&lt;1))),1,0)+IF(AND(AA173&gt;0,OR(AA173&lt;S173,AND(AA173=S173,2&lt;1))),1,0)+IF(AND(AI173&gt;0,OR(AI173&lt;S173,AND(AI173=S173,3&lt;1))),1,0)+IF(AND(AQ173&gt;0,OR(AQ173&lt;S173,AND(AQ173=S173,4&lt;1))),1,0)+IF(AND(AY173&gt;0,OR(AY173&lt;S173,AND(AY173=S173,5&lt;1))),1,0)+IF(AND(BG173&gt;0,OR(BG173&lt;S173,AND(BG173=S173,6&lt;1))),1,0)+IF(AND(BO173&gt;0,OR(BO173&lt;S173,AND(BO173=S173,7&lt;1))),1,0)+IF(AND(BW173&gt;0,OR(BW173&lt;S173,AND(BW173=S173,8&lt;1))),1,0)+IF(AND(CE173&gt;0,OR(CE173&lt;S173,AND(CE173=S173,9&lt;1))),1,0)))</f>
        <v>99</v>
      </c>
      <c r="X173" s="3">
        <f>IF(Inputs!$B$27&lt;&gt;"Ready","PENDING INPUTS",IF(A173&gt;Inputs!$B$6,0,MIN(MAX(0,(S173+T173+U173)-V173),MAX(0,C173-D173-(IF(O173&lt;W173,K173+L173+M173-N173,0)+IF(W173&lt;W173,S173+T173+U173-V173,0)+IF(AE173&lt;W173,AA173+AB173+AC173-AD173,0)+IF(AM173&lt;W173,AI173+AJ173+AK173-AL173,0)+IF(AU173&lt;W173,AQ173+AR173+AS173-AT173,0)+IF(BC173&lt;W173,AY173+AZ173+BA173-BB173,0)+IF(BK173&lt;W173,BG173+BH173+BI173-BJ173,0)+IF(BS173&lt;W173,BO173+BP173+BQ173-BR173,0)+IF(CA173&lt;W173,BW173+BX173+BY173-BZ173,0)+IF(CI173&lt;W173,CE173+CF173+CG173-CH173,0))))))</f>
        <v>0</v>
      </c>
      <c r="Y173" s="3">
        <f>IF(Inputs!$B$27&lt;&gt;"Ready","PENDING INPUTS",MIN((S173+T173+U173),IF(D173&gt;C173,IF(D173=0,0,V173*C173/D173),V173+X173)))</f>
        <v>0</v>
      </c>
      <c r="Z173" s="3">
        <f>IF(Inputs!$B$27&lt;&gt;"Ready","PENDING INPUTS",MAX(0,(S173+T173+U173)-Y173))</f>
        <v>0</v>
      </c>
      <c r="AA173" s="3">
        <f>IF(Inputs!$B$27&lt;&gt;"Ready","PENDING INPUTS",AH172)</f>
        <v>0</v>
      </c>
      <c r="AB173" s="3">
        <f>IF(Inputs!$B$27&lt;&gt;"Ready","PENDING INPUTS",IF(A173&lt;=Inputs!$B$6,ROUND(AA173*Inputs!C16/12,2),0))</f>
        <v>0</v>
      </c>
      <c r="AC173" s="3">
        <f>IF(Inputs!$B$27&lt;&gt;"Ready","PENDING INPUTS",IF(AND(A173&lt;=Inputs!$B$6,AA173&gt;0),Inputs!G16,0))</f>
        <v>0</v>
      </c>
      <c r="AD173" s="3">
        <f>IF(Inputs!$B$27&lt;&gt;"Ready","PENDING INPUTS",IF(A173&gt;Inputs!$B$6,0,MIN((AA173+AB173+AC173),IF(Inputs!H16=1,Inputs!D16,MAX(Inputs!F16,ROUND(AA173*Inputs!E16+AB173+AC173,2))))))</f>
        <v>0</v>
      </c>
      <c r="AE173">
        <f>IF(Inputs!$B$27&lt;&gt;"Ready","PENDING INPUTS",IF(AA173&lt;=0,99,1+IF(AND(K173&gt;0,OR(K173&lt;AA173,AND(K173=AA173,0&lt;2))),1,0)+IF(AND(S173&gt;0,OR(S173&lt;AA173,AND(S173=AA173,1&lt;2))),1,0)+IF(AND(AI173&gt;0,OR(AI173&lt;AA173,AND(AI173=AA173,3&lt;2))),1,0)+IF(AND(AQ173&gt;0,OR(AQ173&lt;AA173,AND(AQ173=AA173,4&lt;2))),1,0)+IF(AND(AY173&gt;0,OR(AY173&lt;AA173,AND(AY173=AA173,5&lt;2))),1,0)+IF(AND(BG173&gt;0,OR(BG173&lt;AA173,AND(BG173=AA173,6&lt;2))),1,0)+IF(AND(BO173&gt;0,OR(BO173&lt;AA173,AND(BO173=AA173,7&lt;2))),1,0)+IF(AND(BW173&gt;0,OR(BW173&lt;AA173,AND(BW173=AA173,8&lt;2))),1,0)+IF(AND(CE173&gt;0,OR(CE173&lt;AA173,AND(CE173=AA173,9&lt;2))),1,0)))</f>
        <v>99</v>
      </c>
      <c r="AF173" s="3">
        <f>IF(Inputs!$B$27&lt;&gt;"Ready","PENDING INPUTS",IF(A173&gt;Inputs!$B$6,0,MIN(MAX(0,(AA173+AB173+AC173)-AD173),MAX(0,C173-D173-(IF(O173&lt;AE173,K173+L173+M173-N173,0)+IF(W173&lt;AE173,S173+T173+U173-V173,0)+IF(AE173&lt;AE173,AA173+AB173+AC173-AD173,0)+IF(AM173&lt;AE173,AI173+AJ173+AK173-AL173,0)+IF(AU173&lt;AE173,AQ173+AR173+AS173-AT173,0)+IF(BC173&lt;AE173,AY173+AZ173+BA173-BB173,0)+IF(BK173&lt;AE173,BG173+BH173+BI173-BJ173,0)+IF(BS173&lt;AE173,BO173+BP173+BQ173-BR173,0)+IF(CA173&lt;AE173,BW173+BX173+BY173-BZ173,0)+IF(CI173&lt;AE173,CE173+CF173+CG173-CH173,0))))))</f>
        <v>0</v>
      </c>
      <c r="AG173" s="3">
        <f>IF(Inputs!$B$27&lt;&gt;"Ready","PENDING INPUTS",MIN((AA173+AB173+AC173),IF(D173&gt;C173,IF(D173=0,0,AD173*C173/D173),AD173+AF173)))</f>
        <v>0</v>
      </c>
      <c r="AH173" s="3">
        <f>IF(Inputs!$B$27&lt;&gt;"Ready","PENDING INPUTS",MAX(0,(AA173+AB173+AC173)-AG173))</f>
        <v>0</v>
      </c>
      <c r="AI173" s="3">
        <f>IF(Inputs!$B$27&lt;&gt;"Ready","PENDING INPUTS",AP172)</f>
        <v>0</v>
      </c>
      <c r="AJ173" s="3">
        <f>IF(Inputs!$B$27&lt;&gt;"Ready","PENDING INPUTS",IF(A173&lt;=Inputs!$B$6,ROUND(AI173*Inputs!C17/12,2),0))</f>
        <v>0</v>
      </c>
      <c r="AK173" s="3">
        <f>IF(Inputs!$B$27&lt;&gt;"Ready","PENDING INPUTS",IF(AND(A173&lt;=Inputs!$B$6,AI173&gt;0),Inputs!G17,0))</f>
        <v>0</v>
      </c>
      <c r="AL173" s="3">
        <f>IF(Inputs!$B$27&lt;&gt;"Ready","PENDING INPUTS",IF(A173&gt;Inputs!$B$6,0,MIN((AI173+AJ173+AK173),IF(Inputs!H17=1,Inputs!D17,MAX(Inputs!F17,ROUND(AI173*Inputs!E17+AJ173+AK173,2))))))</f>
        <v>0</v>
      </c>
      <c r="AM173">
        <f>IF(Inputs!$B$27&lt;&gt;"Ready","PENDING INPUTS",IF(AI173&lt;=0,99,1+IF(AND(K173&gt;0,OR(K173&lt;AI173,AND(K173=AI173,0&lt;3))),1,0)+IF(AND(S173&gt;0,OR(S173&lt;AI173,AND(S173=AI173,1&lt;3))),1,0)+IF(AND(AA173&gt;0,OR(AA173&lt;AI173,AND(AA173=AI173,2&lt;3))),1,0)+IF(AND(AQ173&gt;0,OR(AQ173&lt;AI173,AND(AQ173=AI173,4&lt;3))),1,0)+IF(AND(AY173&gt;0,OR(AY173&lt;AI173,AND(AY173=AI173,5&lt;3))),1,0)+IF(AND(BG173&gt;0,OR(BG173&lt;AI173,AND(BG173=AI173,6&lt;3))),1,0)+IF(AND(BO173&gt;0,OR(BO173&lt;AI173,AND(BO173=AI173,7&lt;3))),1,0)+IF(AND(BW173&gt;0,OR(BW173&lt;AI173,AND(BW173=AI173,8&lt;3))),1,0)+IF(AND(CE173&gt;0,OR(CE173&lt;AI173,AND(CE173=AI173,9&lt;3))),1,0)))</f>
        <v>99</v>
      </c>
      <c r="AN173" s="3">
        <f>IF(Inputs!$B$27&lt;&gt;"Ready","PENDING INPUTS",IF(A173&gt;Inputs!$B$6,0,MIN(MAX(0,(AI173+AJ173+AK173)-AL173),MAX(0,C173-D173-(IF(O173&lt;AM173,K173+L173+M173-N173,0)+IF(W173&lt;AM173,S173+T173+U173-V173,0)+IF(AE173&lt;AM173,AA173+AB173+AC173-AD173,0)+IF(AM173&lt;AM173,AI173+AJ173+AK173-AL173,0)+IF(AU173&lt;AM173,AQ173+AR173+AS173-AT173,0)+IF(BC173&lt;AM173,AY173+AZ173+BA173-BB173,0)+IF(BK173&lt;AM173,BG173+BH173+BI173-BJ173,0)+IF(BS173&lt;AM173,BO173+BP173+BQ173-BR173,0)+IF(CA173&lt;AM173,BW173+BX173+BY173-BZ173,0)+IF(CI173&lt;AM173,CE173+CF173+CG173-CH173,0))))))</f>
        <v>0</v>
      </c>
      <c r="AO173" s="3">
        <f>IF(Inputs!$B$27&lt;&gt;"Ready","PENDING INPUTS",MIN((AI173+AJ173+AK173),IF(D173&gt;C173,IF(D173=0,0,AL173*C173/D173),AL173+AN173)))</f>
        <v>0</v>
      </c>
      <c r="AP173" s="3">
        <f>IF(Inputs!$B$27&lt;&gt;"Ready","PENDING INPUTS",MAX(0,(AI173+AJ173+AK173)-AO173))</f>
        <v>0</v>
      </c>
      <c r="AQ173" s="3">
        <f>IF(Inputs!$B$27&lt;&gt;"Ready","PENDING INPUTS",AX172)</f>
        <v>0</v>
      </c>
      <c r="AR173" s="3">
        <f>IF(Inputs!$B$27&lt;&gt;"Ready","PENDING INPUTS",IF(A173&lt;=Inputs!$B$6,ROUND(AQ173*Inputs!C18/12,2),0))</f>
        <v>0</v>
      </c>
      <c r="AS173" s="3">
        <f>IF(Inputs!$B$27&lt;&gt;"Ready","PENDING INPUTS",IF(AND(A173&lt;=Inputs!$B$6,AQ173&gt;0),Inputs!G18,0))</f>
        <v>0</v>
      </c>
      <c r="AT173" s="3">
        <f>IF(Inputs!$B$27&lt;&gt;"Ready","PENDING INPUTS",IF(A173&gt;Inputs!$B$6,0,MIN((AQ173+AR173+AS173),IF(Inputs!H18=1,Inputs!D18,MAX(Inputs!F18,ROUND(AQ173*Inputs!E18+AR173+AS173,2))))))</f>
        <v>0</v>
      </c>
      <c r="AU173">
        <f>IF(Inputs!$B$27&lt;&gt;"Ready","PENDING INPUTS",IF(AQ173&lt;=0,99,1+IF(AND(K173&gt;0,OR(K173&lt;AQ173,AND(K173=AQ173,0&lt;4))),1,0)+IF(AND(S173&gt;0,OR(S173&lt;AQ173,AND(S173=AQ173,1&lt;4))),1,0)+IF(AND(AA173&gt;0,OR(AA173&lt;AQ173,AND(AA173=AQ173,2&lt;4))),1,0)+IF(AND(AI173&gt;0,OR(AI173&lt;AQ173,AND(AI173=AQ173,3&lt;4))),1,0)+IF(AND(AY173&gt;0,OR(AY173&lt;AQ173,AND(AY173=AQ173,5&lt;4))),1,0)+IF(AND(BG173&gt;0,OR(BG173&lt;AQ173,AND(BG173=AQ173,6&lt;4))),1,0)+IF(AND(BO173&gt;0,OR(BO173&lt;AQ173,AND(BO173=AQ173,7&lt;4))),1,0)+IF(AND(BW173&gt;0,OR(BW173&lt;AQ173,AND(BW173=AQ173,8&lt;4))),1,0)+IF(AND(CE173&gt;0,OR(CE173&lt;AQ173,AND(CE173=AQ173,9&lt;4))),1,0)))</f>
        <v>99</v>
      </c>
      <c r="AV173" s="3">
        <f>IF(Inputs!$B$27&lt;&gt;"Ready","PENDING INPUTS",IF(A173&gt;Inputs!$B$6,0,MIN(MAX(0,(AQ173+AR173+AS173)-AT173),MAX(0,C173-D173-(IF(O173&lt;AU173,K173+L173+M173-N173,0)+IF(W173&lt;AU173,S173+T173+U173-V173,0)+IF(AE173&lt;AU173,AA173+AB173+AC173-AD173,0)+IF(AM173&lt;AU173,AI173+AJ173+AK173-AL173,0)+IF(AU173&lt;AU173,AQ173+AR173+AS173-AT173,0)+IF(BC173&lt;AU173,AY173+AZ173+BA173-BB173,0)+IF(BK173&lt;AU173,BG173+BH173+BI173-BJ173,0)+IF(BS173&lt;AU173,BO173+BP173+BQ173-BR173,0)+IF(CA173&lt;AU173,BW173+BX173+BY173-BZ173,0)+IF(CI173&lt;AU173,CE173+CF173+CG173-CH173,0))))))</f>
        <v>0</v>
      </c>
      <c r="AW173" s="3">
        <f>IF(Inputs!$B$27&lt;&gt;"Ready","PENDING INPUTS",MIN((AQ173+AR173+AS173),IF(D173&gt;C173,IF(D173=0,0,AT173*C173/D173),AT173+AV173)))</f>
        <v>0</v>
      </c>
      <c r="AX173" s="3">
        <f>IF(Inputs!$B$27&lt;&gt;"Ready","PENDING INPUTS",MAX(0,(AQ173+AR173+AS173)-AW173))</f>
        <v>0</v>
      </c>
      <c r="AY173" s="3">
        <f>IF(Inputs!$B$27&lt;&gt;"Ready","PENDING INPUTS",BF172)</f>
        <v>0</v>
      </c>
      <c r="AZ173" s="3">
        <f>IF(Inputs!$B$27&lt;&gt;"Ready","PENDING INPUTS",IF(A173&lt;=Inputs!$B$6,ROUND(AY173*Inputs!C19/12,2),0))</f>
        <v>0</v>
      </c>
      <c r="BA173" s="3">
        <f>IF(Inputs!$B$27&lt;&gt;"Ready","PENDING INPUTS",IF(AND(A173&lt;=Inputs!$B$6,AY173&gt;0),Inputs!G19,0))</f>
        <v>0</v>
      </c>
      <c r="BB173" s="3">
        <f>IF(Inputs!$B$27&lt;&gt;"Ready","PENDING INPUTS",IF(A173&gt;Inputs!$B$6,0,MIN((AY173+AZ173+BA173),IF(Inputs!H19=1,Inputs!D19,MAX(Inputs!F19,ROUND(AY173*Inputs!E19+AZ173+BA173,2))))))</f>
        <v>0</v>
      </c>
      <c r="BC173">
        <f>IF(Inputs!$B$27&lt;&gt;"Ready","PENDING INPUTS",IF(AY173&lt;=0,99,1+IF(AND(K173&gt;0,OR(K173&lt;AY173,AND(K173=AY173,0&lt;5))),1,0)+IF(AND(S173&gt;0,OR(S173&lt;AY173,AND(S173=AY173,1&lt;5))),1,0)+IF(AND(AA173&gt;0,OR(AA173&lt;AY173,AND(AA173=AY173,2&lt;5))),1,0)+IF(AND(AI173&gt;0,OR(AI173&lt;AY173,AND(AI173=AY173,3&lt;5))),1,0)+IF(AND(AQ173&gt;0,OR(AQ173&lt;AY173,AND(AQ173=AY173,4&lt;5))),1,0)+IF(AND(BG173&gt;0,OR(BG173&lt;AY173,AND(BG173=AY173,6&lt;5))),1,0)+IF(AND(BO173&gt;0,OR(BO173&lt;AY173,AND(BO173=AY173,7&lt;5))),1,0)+IF(AND(BW173&gt;0,OR(BW173&lt;AY173,AND(BW173=AY173,8&lt;5))),1,0)+IF(AND(CE173&gt;0,OR(CE173&lt;AY173,AND(CE173=AY173,9&lt;5))),1,0)))</f>
        <v>99</v>
      </c>
      <c r="BD173" s="3">
        <f>IF(Inputs!$B$27&lt;&gt;"Ready","PENDING INPUTS",IF(A173&gt;Inputs!$B$6,0,MIN(MAX(0,(AY173+AZ173+BA173)-BB173),MAX(0,C173-D173-(IF(O173&lt;BC173,K173+L173+M173-N173,0)+IF(W173&lt;BC173,S173+T173+U173-V173,0)+IF(AE173&lt;BC173,AA173+AB173+AC173-AD173,0)+IF(AM173&lt;BC173,AI173+AJ173+AK173-AL173,0)+IF(AU173&lt;BC173,AQ173+AR173+AS173-AT173,0)+IF(BC173&lt;BC173,AY173+AZ173+BA173-BB173,0)+IF(BK173&lt;BC173,BG173+BH173+BI173-BJ173,0)+IF(BS173&lt;BC173,BO173+BP173+BQ173-BR173,0)+IF(CA173&lt;BC173,BW173+BX173+BY173-BZ173,0)+IF(CI173&lt;BC173,CE173+CF173+CG173-CH173,0))))))</f>
        <v>0</v>
      </c>
      <c r="BE173" s="3">
        <f>IF(Inputs!$B$27&lt;&gt;"Ready","PENDING INPUTS",MIN((AY173+AZ173+BA173),IF(D173&gt;C173,IF(D173=0,0,BB173*C173/D173),BB173+BD173)))</f>
        <v>0</v>
      </c>
      <c r="BF173" s="3">
        <f>IF(Inputs!$B$27&lt;&gt;"Ready","PENDING INPUTS",MAX(0,(AY173+AZ173+BA173)-BE173))</f>
        <v>0</v>
      </c>
      <c r="BG173" s="3">
        <f>IF(Inputs!$B$27&lt;&gt;"Ready","PENDING INPUTS",BN172)</f>
        <v>0</v>
      </c>
      <c r="BH173" s="3">
        <f>IF(Inputs!$B$27&lt;&gt;"Ready","PENDING INPUTS",IF(A173&lt;=Inputs!$B$6,ROUND(BG173*Inputs!C20/12,2),0))</f>
        <v>0</v>
      </c>
      <c r="BI173" s="3">
        <f>IF(Inputs!$B$27&lt;&gt;"Ready","PENDING INPUTS",IF(AND(A173&lt;=Inputs!$B$6,BG173&gt;0),Inputs!G20,0))</f>
        <v>0</v>
      </c>
      <c r="BJ173" s="3">
        <f>IF(Inputs!$B$27&lt;&gt;"Ready","PENDING INPUTS",IF(A173&gt;Inputs!$B$6,0,MIN((BG173+BH173+BI173),IF(Inputs!H20=1,Inputs!D20,MAX(Inputs!F20,ROUND(BG173*Inputs!E20+BH173+BI173,2))))))</f>
        <v>0</v>
      </c>
      <c r="BK173">
        <f>IF(Inputs!$B$27&lt;&gt;"Ready","PENDING INPUTS",IF(BG173&lt;=0,99,1+IF(AND(K173&gt;0,OR(K173&lt;BG173,AND(K173=BG173,0&lt;6))),1,0)+IF(AND(S173&gt;0,OR(S173&lt;BG173,AND(S173=BG173,1&lt;6))),1,0)+IF(AND(AA173&gt;0,OR(AA173&lt;BG173,AND(AA173=BG173,2&lt;6))),1,0)+IF(AND(AI173&gt;0,OR(AI173&lt;BG173,AND(AI173=BG173,3&lt;6))),1,0)+IF(AND(AQ173&gt;0,OR(AQ173&lt;BG173,AND(AQ173=BG173,4&lt;6))),1,0)+IF(AND(AY173&gt;0,OR(AY173&lt;BG173,AND(AY173=BG173,5&lt;6))),1,0)+IF(AND(BO173&gt;0,OR(BO173&lt;BG173,AND(BO173=BG173,7&lt;6))),1,0)+IF(AND(BW173&gt;0,OR(BW173&lt;BG173,AND(BW173=BG173,8&lt;6))),1,0)+IF(AND(CE173&gt;0,OR(CE173&lt;BG173,AND(CE173=BG173,9&lt;6))),1,0)))</f>
        <v>99</v>
      </c>
      <c r="BL173" s="3">
        <f>IF(Inputs!$B$27&lt;&gt;"Ready","PENDING INPUTS",IF(A173&gt;Inputs!$B$6,0,MIN(MAX(0,(BG173+BH173+BI173)-BJ173),MAX(0,C173-D173-(IF(O173&lt;BK173,K173+L173+M173-N173,0)+IF(W173&lt;BK173,S173+T173+U173-V173,0)+IF(AE173&lt;BK173,AA173+AB173+AC173-AD173,0)+IF(AM173&lt;BK173,AI173+AJ173+AK173-AL173,0)+IF(AU173&lt;BK173,AQ173+AR173+AS173-AT173,0)+IF(BC173&lt;BK173,AY173+AZ173+BA173-BB173,0)+IF(BK173&lt;BK173,BG173+BH173+BI173-BJ173,0)+IF(BS173&lt;BK173,BO173+BP173+BQ173-BR173,0)+IF(CA173&lt;BK173,BW173+BX173+BY173-BZ173,0)+IF(CI173&lt;BK173,CE173+CF173+CG173-CH173,0))))))</f>
        <v>0</v>
      </c>
      <c r="BM173" s="3">
        <f>IF(Inputs!$B$27&lt;&gt;"Ready","PENDING INPUTS",MIN((BG173+BH173+BI173),IF(D173&gt;C173,IF(D173=0,0,BJ173*C173/D173),BJ173+BL173)))</f>
        <v>0</v>
      </c>
      <c r="BN173" s="3">
        <f>IF(Inputs!$B$27&lt;&gt;"Ready","PENDING INPUTS",MAX(0,(BG173+BH173+BI173)-BM173))</f>
        <v>0</v>
      </c>
      <c r="BO173" s="3">
        <f>IF(Inputs!$B$27&lt;&gt;"Ready","PENDING INPUTS",BV172)</f>
        <v>0</v>
      </c>
      <c r="BP173" s="3">
        <f>IF(Inputs!$B$27&lt;&gt;"Ready","PENDING INPUTS",IF(A173&lt;=Inputs!$B$6,ROUND(BO173*Inputs!C21/12,2),0))</f>
        <v>0</v>
      </c>
      <c r="BQ173" s="3">
        <f>IF(Inputs!$B$27&lt;&gt;"Ready","PENDING INPUTS",IF(AND(A173&lt;=Inputs!$B$6,BO173&gt;0),Inputs!G21,0))</f>
        <v>0</v>
      </c>
      <c r="BR173" s="3">
        <f>IF(Inputs!$B$27&lt;&gt;"Ready","PENDING INPUTS",IF(A173&gt;Inputs!$B$6,0,MIN((BO173+BP173+BQ173),IF(Inputs!H21=1,Inputs!D21,MAX(Inputs!F21,ROUND(BO173*Inputs!E21+BP173+BQ173,2))))))</f>
        <v>0</v>
      </c>
      <c r="BS173">
        <f>IF(Inputs!$B$27&lt;&gt;"Ready","PENDING INPUTS",IF(BO173&lt;=0,99,1+IF(AND(K173&gt;0,OR(K173&lt;BO173,AND(K173=BO173,0&lt;7))),1,0)+IF(AND(S173&gt;0,OR(S173&lt;BO173,AND(S173=BO173,1&lt;7))),1,0)+IF(AND(AA173&gt;0,OR(AA173&lt;BO173,AND(AA173=BO173,2&lt;7))),1,0)+IF(AND(AI173&gt;0,OR(AI173&lt;BO173,AND(AI173=BO173,3&lt;7))),1,0)+IF(AND(AQ173&gt;0,OR(AQ173&lt;BO173,AND(AQ173=BO173,4&lt;7))),1,0)+IF(AND(AY173&gt;0,OR(AY173&lt;BO173,AND(AY173=BO173,5&lt;7))),1,0)+IF(AND(BG173&gt;0,OR(BG173&lt;BO173,AND(BG173=BO173,6&lt;7))),1,0)+IF(AND(BW173&gt;0,OR(BW173&lt;BO173,AND(BW173=BO173,8&lt;7))),1,0)+IF(AND(CE173&gt;0,OR(CE173&lt;BO173,AND(CE173=BO173,9&lt;7))),1,0)))</f>
        <v>99</v>
      </c>
      <c r="BT173" s="3">
        <f>IF(Inputs!$B$27&lt;&gt;"Ready","PENDING INPUTS",IF(A173&gt;Inputs!$B$6,0,MIN(MAX(0,(BO173+BP173+BQ173)-BR173),MAX(0,C173-D173-(IF(O173&lt;BS173,K173+L173+M173-N173,0)+IF(W173&lt;BS173,S173+T173+U173-V173,0)+IF(AE173&lt;BS173,AA173+AB173+AC173-AD173,0)+IF(AM173&lt;BS173,AI173+AJ173+AK173-AL173,0)+IF(AU173&lt;BS173,AQ173+AR173+AS173-AT173,0)+IF(BC173&lt;BS173,AY173+AZ173+BA173-BB173,0)+IF(BK173&lt;BS173,BG173+BH173+BI173-BJ173,0)+IF(BS173&lt;BS173,BO173+BP173+BQ173-BR173,0)+IF(CA173&lt;BS173,BW173+BX173+BY173-BZ173,0)+IF(CI173&lt;BS173,CE173+CF173+CG173-CH173,0))))))</f>
        <v>0</v>
      </c>
      <c r="BU173" s="3">
        <f>IF(Inputs!$B$27&lt;&gt;"Ready","PENDING INPUTS",MIN((BO173+BP173+BQ173),IF(D173&gt;C173,IF(D173=0,0,BR173*C173/D173),BR173+BT173)))</f>
        <v>0</v>
      </c>
      <c r="BV173" s="3">
        <f>IF(Inputs!$B$27&lt;&gt;"Ready","PENDING INPUTS",MAX(0,(BO173+BP173+BQ173)-BU173))</f>
        <v>0</v>
      </c>
      <c r="BW173" s="3">
        <f>IF(Inputs!$B$27&lt;&gt;"Ready","PENDING INPUTS",CD172)</f>
        <v>0</v>
      </c>
      <c r="BX173" s="3">
        <f>IF(Inputs!$B$27&lt;&gt;"Ready","PENDING INPUTS",IF(A173&lt;=Inputs!$B$6,ROUND(BW173*Inputs!C22/12,2),0))</f>
        <v>0</v>
      </c>
      <c r="BY173" s="3">
        <f>IF(Inputs!$B$27&lt;&gt;"Ready","PENDING INPUTS",IF(AND(A173&lt;=Inputs!$B$6,BW173&gt;0),Inputs!G22,0))</f>
        <v>0</v>
      </c>
      <c r="BZ173" s="3">
        <f>IF(Inputs!$B$27&lt;&gt;"Ready","PENDING INPUTS",IF(A173&gt;Inputs!$B$6,0,MIN((BW173+BX173+BY173),IF(Inputs!H22=1,Inputs!D22,MAX(Inputs!F22,ROUND(BW173*Inputs!E22+BX173+BY173,2))))))</f>
        <v>0</v>
      </c>
      <c r="CA173">
        <f>IF(Inputs!$B$27&lt;&gt;"Ready","PENDING INPUTS",IF(BW173&lt;=0,99,1+IF(AND(K173&gt;0,OR(K173&lt;BW173,AND(K173=BW173,0&lt;8))),1,0)+IF(AND(S173&gt;0,OR(S173&lt;BW173,AND(S173=BW173,1&lt;8))),1,0)+IF(AND(AA173&gt;0,OR(AA173&lt;BW173,AND(AA173=BW173,2&lt;8))),1,0)+IF(AND(AI173&gt;0,OR(AI173&lt;BW173,AND(AI173=BW173,3&lt;8))),1,0)+IF(AND(AQ173&gt;0,OR(AQ173&lt;BW173,AND(AQ173=BW173,4&lt;8))),1,0)+IF(AND(AY173&gt;0,OR(AY173&lt;BW173,AND(AY173=BW173,5&lt;8))),1,0)+IF(AND(BG173&gt;0,OR(BG173&lt;BW173,AND(BG173=BW173,6&lt;8))),1,0)+IF(AND(BO173&gt;0,OR(BO173&lt;BW173,AND(BO173=BW173,7&lt;8))),1,0)+IF(AND(CE173&gt;0,OR(CE173&lt;BW173,AND(CE173=BW173,9&lt;8))),1,0)))</f>
        <v>99</v>
      </c>
      <c r="CB173" s="3">
        <f>IF(Inputs!$B$27&lt;&gt;"Ready","PENDING INPUTS",IF(A173&gt;Inputs!$B$6,0,MIN(MAX(0,(BW173+BX173+BY173)-BZ173),MAX(0,C173-D173-(IF(O173&lt;CA173,K173+L173+M173-N173,0)+IF(W173&lt;CA173,S173+T173+U173-V173,0)+IF(AE173&lt;CA173,AA173+AB173+AC173-AD173,0)+IF(AM173&lt;CA173,AI173+AJ173+AK173-AL173,0)+IF(AU173&lt;CA173,AQ173+AR173+AS173-AT173,0)+IF(BC173&lt;CA173,AY173+AZ173+BA173-BB173,0)+IF(BK173&lt;CA173,BG173+BH173+BI173-BJ173,0)+IF(BS173&lt;CA173,BO173+BP173+BQ173-BR173,0)+IF(CA173&lt;CA173,BW173+BX173+BY173-BZ173,0)+IF(CI173&lt;CA173,CE173+CF173+CG173-CH173,0))))))</f>
        <v>0</v>
      </c>
      <c r="CC173" s="3">
        <f>IF(Inputs!$B$27&lt;&gt;"Ready","PENDING INPUTS",MIN((BW173+BX173+BY173),IF(D173&gt;C173,IF(D173=0,0,BZ173*C173/D173),BZ173+CB173)))</f>
        <v>0</v>
      </c>
      <c r="CD173" s="3">
        <f>IF(Inputs!$B$27&lt;&gt;"Ready","PENDING INPUTS",MAX(0,(BW173+BX173+BY173)-CC173))</f>
        <v>0</v>
      </c>
      <c r="CE173" s="3">
        <f>IF(Inputs!$B$27&lt;&gt;"Ready","PENDING INPUTS",CL172)</f>
        <v>0</v>
      </c>
      <c r="CF173" s="3">
        <f>IF(Inputs!$B$27&lt;&gt;"Ready","PENDING INPUTS",IF(A173&lt;=Inputs!$B$6,ROUND(CE173*Inputs!C23/12,2),0))</f>
        <v>0</v>
      </c>
      <c r="CG173" s="3">
        <f>IF(Inputs!$B$27&lt;&gt;"Ready","PENDING INPUTS",IF(AND(A173&lt;=Inputs!$B$6,CE173&gt;0),Inputs!G23,0))</f>
        <v>0</v>
      </c>
      <c r="CH173" s="3">
        <f>IF(Inputs!$B$27&lt;&gt;"Ready","PENDING INPUTS",IF(A173&gt;Inputs!$B$6,0,MIN((CE173+CF173+CG173),IF(Inputs!H23=1,Inputs!D23,MAX(Inputs!F23,ROUND(CE173*Inputs!E23+CF173+CG173,2))))))</f>
        <v>0</v>
      </c>
      <c r="CI173">
        <f>IF(Inputs!$B$27&lt;&gt;"Ready","PENDING INPUTS",IF(CE173&lt;=0,99,1+IF(AND(K173&gt;0,OR(K173&lt;CE173,AND(K173=CE173,0&lt;9))),1,0)+IF(AND(S173&gt;0,OR(S173&lt;CE173,AND(S173=CE173,1&lt;9))),1,0)+IF(AND(AA173&gt;0,OR(AA173&lt;CE173,AND(AA173=CE173,2&lt;9))),1,0)+IF(AND(AI173&gt;0,OR(AI173&lt;CE173,AND(AI173=CE173,3&lt;9))),1,0)+IF(AND(AQ173&gt;0,OR(AQ173&lt;CE173,AND(AQ173=CE173,4&lt;9))),1,0)+IF(AND(AY173&gt;0,OR(AY173&lt;CE173,AND(AY173=CE173,5&lt;9))),1,0)+IF(AND(BG173&gt;0,OR(BG173&lt;CE173,AND(BG173=CE173,6&lt;9))),1,0)+IF(AND(BO173&gt;0,OR(BO173&lt;CE173,AND(BO173=CE173,7&lt;9))),1,0)+IF(AND(BW173&gt;0,OR(BW173&lt;CE173,AND(BW173=CE173,8&lt;9))),1,0)))</f>
        <v>99</v>
      </c>
      <c r="CJ173" s="3">
        <f>IF(Inputs!$B$27&lt;&gt;"Ready","PENDING INPUTS",IF(A173&gt;Inputs!$B$6,0,MIN(MAX(0,(CE173+CF173+CG173)-CH173),MAX(0,C173-D173-(IF(O173&lt;CI173,K173+L173+M173-N173,0)+IF(W173&lt;CI173,S173+T173+U173-V173,0)+IF(AE173&lt;CI173,AA173+AB173+AC173-AD173,0)+IF(AM173&lt;CI173,AI173+AJ173+AK173-AL173,0)+IF(AU173&lt;CI173,AQ173+AR173+AS173-AT173,0)+IF(BC173&lt;CI173,AY173+AZ173+BA173-BB173,0)+IF(BK173&lt;CI173,BG173+BH173+BI173-BJ173,0)+IF(BS173&lt;CI173,BO173+BP173+BQ173-BR173,0)+IF(CA173&lt;CI173,BW173+BX173+BY173-BZ173,0)+IF(CI173&lt;CI173,CE173+CF173+CG173-CH173,0))))))</f>
        <v>0</v>
      </c>
      <c r="CK173" s="3">
        <f>IF(Inputs!$B$27&lt;&gt;"Ready","PENDING INPUTS",MIN((CE173+CF173+CG173),IF(D173&gt;C173,IF(D173=0,0,CH173*C173/D173),CH173+CJ173)))</f>
        <v>0</v>
      </c>
      <c r="CL173" s="3">
        <f>IF(Inputs!$B$27&lt;&gt;"Ready","PENDING INPUTS",MAX(0,(CE173+CF173+CG173)-CK173))</f>
        <v>0</v>
      </c>
    </row>
    <row r="174" spans="1:90" ht="27.95" customHeight="1" x14ac:dyDescent="0.25">
      <c r="A174">
        <v>170</v>
      </c>
      <c r="B174" s="13">
        <f>IF(Inputs!$B$27&lt;&gt;"Ready","PENDING INPUTS",EDATE(Inputs!$B$5,A174-1))</f>
        <v>51441</v>
      </c>
      <c r="C174" s="3">
        <f>IF(Inputs!$B$27&lt;&gt;"Ready","PENDING INPUTS",IF(A174&lt;=Inputs!$B$6,MAX(0,Inputs!$B$4+IF(A174=Inputs!$B$7,Inputs!$B$8,0)+IF(A174=Inputs!$B$9,Inputs!$B$10,0)),0))</f>
        <v>0</v>
      </c>
      <c r="D174" s="3">
        <f>IF(Inputs!$B$27&lt;&gt;"Ready","PENDING INPUTS",SUM(N174,V174,AD174,AL174,AT174,BB174,BJ174,BR174,BZ174,CH174))</f>
        <v>0</v>
      </c>
      <c r="E174" s="3">
        <f>IF(Inputs!$B$27&lt;&gt;"Ready","PENDING INPUTS",MAX(0,D174-C174))</f>
        <v>0</v>
      </c>
      <c r="F174" s="3">
        <f>IF(Inputs!$B$27&lt;&gt;"Ready","PENDING INPUTS",SUM(Q174,Y174,AG174,AO174,AW174,BE174,BM174,BU174,CC174,CK174))</f>
        <v>0</v>
      </c>
      <c r="G174" s="3">
        <f>IF(Inputs!$B$27&lt;&gt;"Ready","PENDING INPUTS",SUM(L174,T174,AB174,AJ174,AR174,AZ174,BH174,BP174,BX174,CF174))</f>
        <v>0</v>
      </c>
      <c r="H174" s="3">
        <f>IF(Inputs!$B$27&lt;&gt;"Ready","PENDING INPUTS",SUM(M174,U174,AC174,AK174,AS174,BA174,BI174,BQ174,BY174,CG174))</f>
        <v>0</v>
      </c>
      <c r="I174" s="3">
        <f>IF(Inputs!$B$27&lt;&gt;"Ready","PENDING INPUTS",SUM(R174,Z174,AH174,AP174,AX174,BF174,BN174,BV174,CD174,CL174))</f>
        <v>0</v>
      </c>
      <c r="J174" t="str">
        <f>IF(Inputs!$B$27&lt;&gt;"Ready","PENDING INPUTS",IF(A174&gt;Inputs!$B$6,"Beyond horizon",IF(E174&gt;0.005,"MINIMUM SHORTFALL",IF(I174&lt;0.005,"Paid off","In progress"))))</f>
        <v>Beyond horizon</v>
      </c>
      <c r="K174" s="3">
        <f>IF(Inputs!$B$27&lt;&gt;"Ready","PENDING INPUTS",R173)</f>
        <v>0</v>
      </c>
      <c r="L174" s="3">
        <f>IF(Inputs!$B$27&lt;&gt;"Ready","PENDING INPUTS",IF(A174&lt;=Inputs!$B$6,ROUND(K174*Inputs!C14/12,2),0))</f>
        <v>0</v>
      </c>
      <c r="M174" s="3">
        <f>IF(Inputs!$B$27&lt;&gt;"Ready","PENDING INPUTS",IF(AND(A174&lt;=Inputs!$B$6,K174&gt;0),Inputs!G14,0))</f>
        <v>0</v>
      </c>
      <c r="N174" s="3">
        <f>IF(Inputs!$B$27&lt;&gt;"Ready","PENDING INPUTS",IF(A174&gt;Inputs!$B$6,0,MIN((K174+L174+M174),IF(Inputs!H14=1,Inputs!D14,MAX(Inputs!F14,ROUND(K174*Inputs!E14+L174+M174,2))))))</f>
        <v>0</v>
      </c>
      <c r="O174">
        <f>IF(Inputs!$B$27&lt;&gt;"Ready","PENDING INPUTS",IF(K174&lt;=0,99,1+IF(AND(S174&gt;0,OR(S174&lt;K174,AND(S174=K174,1&lt;0))),1,0)+IF(AND(AA174&gt;0,OR(AA174&lt;K174,AND(AA174=K174,2&lt;0))),1,0)+IF(AND(AI174&gt;0,OR(AI174&lt;K174,AND(AI174=K174,3&lt;0))),1,0)+IF(AND(AQ174&gt;0,OR(AQ174&lt;K174,AND(AQ174=K174,4&lt;0))),1,0)+IF(AND(AY174&gt;0,OR(AY174&lt;K174,AND(AY174=K174,5&lt;0))),1,0)+IF(AND(BG174&gt;0,OR(BG174&lt;K174,AND(BG174=K174,6&lt;0))),1,0)+IF(AND(BO174&gt;0,OR(BO174&lt;K174,AND(BO174=K174,7&lt;0))),1,0)+IF(AND(BW174&gt;0,OR(BW174&lt;K174,AND(BW174=K174,8&lt;0))),1,0)+IF(AND(CE174&gt;0,OR(CE174&lt;K174,AND(CE174=K174,9&lt;0))),1,0)))</f>
        <v>99</v>
      </c>
      <c r="P174" s="3">
        <f>IF(Inputs!$B$27&lt;&gt;"Ready","PENDING INPUTS",IF(A174&gt;Inputs!$B$6,0,MIN(MAX(0,(K174+L174+M174)-N174),MAX(0,C174-D174-(IF(O174&lt;O174,K174+L174+M174-N174,0)+IF(W174&lt;O174,S174+T174+U174-V174,0)+IF(AE174&lt;O174,AA174+AB174+AC174-AD174,0)+IF(AM174&lt;O174,AI174+AJ174+AK174-AL174,0)+IF(AU174&lt;O174,AQ174+AR174+AS174-AT174,0)+IF(BC174&lt;O174,AY174+AZ174+BA174-BB174,0)+IF(BK174&lt;O174,BG174+BH174+BI174-BJ174,0)+IF(BS174&lt;O174,BO174+BP174+BQ174-BR174,0)+IF(CA174&lt;O174,BW174+BX174+BY174-BZ174,0)+IF(CI174&lt;O174,CE174+CF174+CG174-CH174,0))))))</f>
        <v>0</v>
      </c>
      <c r="Q174" s="3">
        <f>IF(Inputs!$B$27&lt;&gt;"Ready","PENDING INPUTS",MIN((K174+L174+M174),IF(D174&gt;C174,IF(D174=0,0,N174*C174/D174),N174+P174)))</f>
        <v>0</v>
      </c>
      <c r="R174" s="3">
        <f>IF(Inputs!$B$27&lt;&gt;"Ready","PENDING INPUTS",MAX(0,(K174+L174+M174)-Q174))</f>
        <v>0</v>
      </c>
      <c r="S174" s="3">
        <f>IF(Inputs!$B$27&lt;&gt;"Ready","PENDING INPUTS",Z173)</f>
        <v>0</v>
      </c>
      <c r="T174" s="3">
        <f>IF(Inputs!$B$27&lt;&gt;"Ready","PENDING INPUTS",IF(A174&lt;=Inputs!$B$6,ROUND(S174*Inputs!C15/12,2),0))</f>
        <v>0</v>
      </c>
      <c r="U174" s="3">
        <f>IF(Inputs!$B$27&lt;&gt;"Ready","PENDING INPUTS",IF(AND(A174&lt;=Inputs!$B$6,S174&gt;0),Inputs!G15,0))</f>
        <v>0</v>
      </c>
      <c r="V174" s="3">
        <f>IF(Inputs!$B$27&lt;&gt;"Ready","PENDING INPUTS",IF(A174&gt;Inputs!$B$6,0,MIN((S174+T174+U174),IF(Inputs!H15=1,Inputs!D15,MAX(Inputs!F15,ROUND(S174*Inputs!E15+T174+U174,2))))))</f>
        <v>0</v>
      </c>
      <c r="W174">
        <f>IF(Inputs!$B$27&lt;&gt;"Ready","PENDING INPUTS",IF(S174&lt;=0,99,1+IF(AND(K174&gt;0,OR(K174&lt;S174,AND(K174=S174,0&lt;1))),1,0)+IF(AND(AA174&gt;0,OR(AA174&lt;S174,AND(AA174=S174,2&lt;1))),1,0)+IF(AND(AI174&gt;0,OR(AI174&lt;S174,AND(AI174=S174,3&lt;1))),1,0)+IF(AND(AQ174&gt;0,OR(AQ174&lt;S174,AND(AQ174=S174,4&lt;1))),1,0)+IF(AND(AY174&gt;0,OR(AY174&lt;S174,AND(AY174=S174,5&lt;1))),1,0)+IF(AND(BG174&gt;0,OR(BG174&lt;S174,AND(BG174=S174,6&lt;1))),1,0)+IF(AND(BO174&gt;0,OR(BO174&lt;S174,AND(BO174=S174,7&lt;1))),1,0)+IF(AND(BW174&gt;0,OR(BW174&lt;S174,AND(BW174=S174,8&lt;1))),1,0)+IF(AND(CE174&gt;0,OR(CE174&lt;S174,AND(CE174=S174,9&lt;1))),1,0)))</f>
        <v>99</v>
      </c>
      <c r="X174" s="3">
        <f>IF(Inputs!$B$27&lt;&gt;"Ready","PENDING INPUTS",IF(A174&gt;Inputs!$B$6,0,MIN(MAX(0,(S174+T174+U174)-V174),MAX(0,C174-D174-(IF(O174&lt;W174,K174+L174+M174-N174,0)+IF(W174&lt;W174,S174+T174+U174-V174,0)+IF(AE174&lt;W174,AA174+AB174+AC174-AD174,0)+IF(AM174&lt;W174,AI174+AJ174+AK174-AL174,0)+IF(AU174&lt;W174,AQ174+AR174+AS174-AT174,0)+IF(BC174&lt;W174,AY174+AZ174+BA174-BB174,0)+IF(BK174&lt;W174,BG174+BH174+BI174-BJ174,0)+IF(BS174&lt;W174,BO174+BP174+BQ174-BR174,0)+IF(CA174&lt;W174,BW174+BX174+BY174-BZ174,0)+IF(CI174&lt;W174,CE174+CF174+CG174-CH174,0))))))</f>
        <v>0</v>
      </c>
      <c r="Y174" s="3">
        <f>IF(Inputs!$B$27&lt;&gt;"Ready","PENDING INPUTS",MIN((S174+T174+U174),IF(D174&gt;C174,IF(D174=0,0,V174*C174/D174),V174+X174)))</f>
        <v>0</v>
      </c>
      <c r="Z174" s="3">
        <f>IF(Inputs!$B$27&lt;&gt;"Ready","PENDING INPUTS",MAX(0,(S174+T174+U174)-Y174))</f>
        <v>0</v>
      </c>
      <c r="AA174" s="3">
        <f>IF(Inputs!$B$27&lt;&gt;"Ready","PENDING INPUTS",AH173)</f>
        <v>0</v>
      </c>
      <c r="AB174" s="3">
        <f>IF(Inputs!$B$27&lt;&gt;"Ready","PENDING INPUTS",IF(A174&lt;=Inputs!$B$6,ROUND(AA174*Inputs!C16/12,2),0))</f>
        <v>0</v>
      </c>
      <c r="AC174" s="3">
        <f>IF(Inputs!$B$27&lt;&gt;"Ready","PENDING INPUTS",IF(AND(A174&lt;=Inputs!$B$6,AA174&gt;0),Inputs!G16,0))</f>
        <v>0</v>
      </c>
      <c r="AD174" s="3">
        <f>IF(Inputs!$B$27&lt;&gt;"Ready","PENDING INPUTS",IF(A174&gt;Inputs!$B$6,0,MIN((AA174+AB174+AC174),IF(Inputs!H16=1,Inputs!D16,MAX(Inputs!F16,ROUND(AA174*Inputs!E16+AB174+AC174,2))))))</f>
        <v>0</v>
      </c>
      <c r="AE174">
        <f>IF(Inputs!$B$27&lt;&gt;"Ready","PENDING INPUTS",IF(AA174&lt;=0,99,1+IF(AND(K174&gt;0,OR(K174&lt;AA174,AND(K174=AA174,0&lt;2))),1,0)+IF(AND(S174&gt;0,OR(S174&lt;AA174,AND(S174=AA174,1&lt;2))),1,0)+IF(AND(AI174&gt;0,OR(AI174&lt;AA174,AND(AI174=AA174,3&lt;2))),1,0)+IF(AND(AQ174&gt;0,OR(AQ174&lt;AA174,AND(AQ174=AA174,4&lt;2))),1,0)+IF(AND(AY174&gt;0,OR(AY174&lt;AA174,AND(AY174=AA174,5&lt;2))),1,0)+IF(AND(BG174&gt;0,OR(BG174&lt;AA174,AND(BG174=AA174,6&lt;2))),1,0)+IF(AND(BO174&gt;0,OR(BO174&lt;AA174,AND(BO174=AA174,7&lt;2))),1,0)+IF(AND(BW174&gt;0,OR(BW174&lt;AA174,AND(BW174=AA174,8&lt;2))),1,0)+IF(AND(CE174&gt;0,OR(CE174&lt;AA174,AND(CE174=AA174,9&lt;2))),1,0)))</f>
        <v>99</v>
      </c>
      <c r="AF174" s="3">
        <f>IF(Inputs!$B$27&lt;&gt;"Ready","PENDING INPUTS",IF(A174&gt;Inputs!$B$6,0,MIN(MAX(0,(AA174+AB174+AC174)-AD174),MAX(0,C174-D174-(IF(O174&lt;AE174,K174+L174+M174-N174,0)+IF(W174&lt;AE174,S174+T174+U174-V174,0)+IF(AE174&lt;AE174,AA174+AB174+AC174-AD174,0)+IF(AM174&lt;AE174,AI174+AJ174+AK174-AL174,0)+IF(AU174&lt;AE174,AQ174+AR174+AS174-AT174,0)+IF(BC174&lt;AE174,AY174+AZ174+BA174-BB174,0)+IF(BK174&lt;AE174,BG174+BH174+BI174-BJ174,0)+IF(BS174&lt;AE174,BO174+BP174+BQ174-BR174,0)+IF(CA174&lt;AE174,BW174+BX174+BY174-BZ174,0)+IF(CI174&lt;AE174,CE174+CF174+CG174-CH174,0))))))</f>
        <v>0</v>
      </c>
      <c r="AG174" s="3">
        <f>IF(Inputs!$B$27&lt;&gt;"Ready","PENDING INPUTS",MIN((AA174+AB174+AC174),IF(D174&gt;C174,IF(D174=0,0,AD174*C174/D174),AD174+AF174)))</f>
        <v>0</v>
      </c>
      <c r="AH174" s="3">
        <f>IF(Inputs!$B$27&lt;&gt;"Ready","PENDING INPUTS",MAX(0,(AA174+AB174+AC174)-AG174))</f>
        <v>0</v>
      </c>
      <c r="AI174" s="3">
        <f>IF(Inputs!$B$27&lt;&gt;"Ready","PENDING INPUTS",AP173)</f>
        <v>0</v>
      </c>
      <c r="AJ174" s="3">
        <f>IF(Inputs!$B$27&lt;&gt;"Ready","PENDING INPUTS",IF(A174&lt;=Inputs!$B$6,ROUND(AI174*Inputs!C17/12,2),0))</f>
        <v>0</v>
      </c>
      <c r="AK174" s="3">
        <f>IF(Inputs!$B$27&lt;&gt;"Ready","PENDING INPUTS",IF(AND(A174&lt;=Inputs!$B$6,AI174&gt;0),Inputs!G17,0))</f>
        <v>0</v>
      </c>
      <c r="AL174" s="3">
        <f>IF(Inputs!$B$27&lt;&gt;"Ready","PENDING INPUTS",IF(A174&gt;Inputs!$B$6,0,MIN((AI174+AJ174+AK174),IF(Inputs!H17=1,Inputs!D17,MAX(Inputs!F17,ROUND(AI174*Inputs!E17+AJ174+AK174,2))))))</f>
        <v>0</v>
      </c>
      <c r="AM174">
        <f>IF(Inputs!$B$27&lt;&gt;"Ready","PENDING INPUTS",IF(AI174&lt;=0,99,1+IF(AND(K174&gt;0,OR(K174&lt;AI174,AND(K174=AI174,0&lt;3))),1,0)+IF(AND(S174&gt;0,OR(S174&lt;AI174,AND(S174=AI174,1&lt;3))),1,0)+IF(AND(AA174&gt;0,OR(AA174&lt;AI174,AND(AA174=AI174,2&lt;3))),1,0)+IF(AND(AQ174&gt;0,OR(AQ174&lt;AI174,AND(AQ174=AI174,4&lt;3))),1,0)+IF(AND(AY174&gt;0,OR(AY174&lt;AI174,AND(AY174=AI174,5&lt;3))),1,0)+IF(AND(BG174&gt;0,OR(BG174&lt;AI174,AND(BG174=AI174,6&lt;3))),1,0)+IF(AND(BO174&gt;0,OR(BO174&lt;AI174,AND(BO174=AI174,7&lt;3))),1,0)+IF(AND(BW174&gt;0,OR(BW174&lt;AI174,AND(BW174=AI174,8&lt;3))),1,0)+IF(AND(CE174&gt;0,OR(CE174&lt;AI174,AND(CE174=AI174,9&lt;3))),1,0)))</f>
        <v>99</v>
      </c>
      <c r="AN174" s="3">
        <f>IF(Inputs!$B$27&lt;&gt;"Ready","PENDING INPUTS",IF(A174&gt;Inputs!$B$6,0,MIN(MAX(0,(AI174+AJ174+AK174)-AL174),MAX(0,C174-D174-(IF(O174&lt;AM174,K174+L174+M174-N174,0)+IF(W174&lt;AM174,S174+T174+U174-V174,0)+IF(AE174&lt;AM174,AA174+AB174+AC174-AD174,0)+IF(AM174&lt;AM174,AI174+AJ174+AK174-AL174,0)+IF(AU174&lt;AM174,AQ174+AR174+AS174-AT174,0)+IF(BC174&lt;AM174,AY174+AZ174+BA174-BB174,0)+IF(BK174&lt;AM174,BG174+BH174+BI174-BJ174,0)+IF(BS174&lt;AM174,BO174+BP174+BQ174-BR174,0)+IF(CA174&lt;AM174,BW174+BX174+BY174-BZ174,0)+IF(CI174&lt;AM174,CE174+CF174+CG174-CH174,0))))))</f>
        <v>0</v>
      </c>
      <c r="AO174" s="3">
        <f>IF(Inputs!$B$27&lt;&gt;"Ready","PENDING INPUTS",MIN((AI174+AJ174+AK174),IF(D174&gt;C174,IF(D174=0,0,AL174*C174/D174),AL174+AN174)))</f>
        <v>0</v>
      </c>
      <c r="AP174" s="3">
        <f>IF(Inputs!$B$27&lt;&gt;"Ready","PENDING INPUTS",MAX(0,(AI174+AJ174+AK174)-AO174))</f>
        <v>0</v>
      </c>
      <c r="AQ174" s="3">
        <f>IF(Inputs!$B$27&lt;&gt;"Ready","PENDING INPUTS",AX173)</f>
        <v>0</v>
      </c>
      <c r="AR174" s="3">
        <f>IF(Inputs!$B$27&lt;&gt;"Ready","PENDING INPUTS",IF(A174&lt;=Inputs!$B$6,ROUND(AQ174*Inputs!C18/12,2),0))</f>
        <v>0</v>
      </c>
      <c r="AS174" s="3">
        <f>IF(Inputs!$B$27&lt;&gt;"Ready","PENDING INPUTS",IF(AND(A174&lt;=Inputs!$B$6,AQ174&gt;0),Inputs!G18,0))</f>
        <v>0</v>
      </c>
      <c r="AT174" s="3">
        <f>IF(Inputs!$B$27&lt;&gt;"Ready","PENDING INPUTS",IF(A174&gt;Inputs!$B$6,0,MIN((AQ174+AR174+AS174),IF(Inputs!H18=1,Inputs!D18,MAX(Inputs!F18,ROUND(AQ174*Inputs!E18+AR174+AS174,2))))))</f>
        <v>0</v>
      </c>
      <c r="AU174">
        <f>IF(Inputs!$B$27&lt;&gt;"Ready","PENDING INPUTS",IF(AQ174&lt;=0,99,1+IF(AND(K174&gt;0,OR(K174&lt;AQ174,AND(K174=AQ174,0&lt;4))),1,0)+IF(AND(S174&gt;0,OR(S174&lt;AQ174,AND(S174=AQ174,1&lt;4))),1,0)+IF(AND(AA174&gt;0,OR(AA174&lt;AQ174,AND(AA174=AQ174,2&lt;4))),1,0)+IF(AND(AI174&gt;0,OR(AI174&lt;AQ174,AND(AI174=AQ174,3&lt;4))),1,0)+IF(AND(AY174&gt;0,OR(AY174&lt;AQ174,AND(AY174=AQ174,5&lt;4))),1,0)+IF(AND(BG174&gt;0,OR(BG174&lt;AQ174,AND(BG174=AQ174,6&lt;4))),1,0)+IF(AND(BO174&gt;0,OR(BO174&lt;AQ174,AND(BO174=AQ174,7&lt;4))),1,0)+IF(AND(BW174&gt;0,OR(BW174&lt;AQ174,AND(BW174=AQ174,8&lt;4))),1,0)+IF(AND(CE174&gt;0,OR(CE174&lt;AQ174,AND(CE174=AQ174,9&lt;4))),1,0)))</f>
        <v>99</v>
      </c>
      <c r="AV174" s="3">
        <f>IF(Inputs!$B$27&lt;&gt;"Ready","PENDING INPUTS",IF(A174&gt;Inputs!$B$6,0,MIN(MAX(0,(AQ174+AR174+AS174)-AT174),MAX(0,C174-D174-(IF(O174&lt;AU174,K174+L174+M174-N174,0)+IF(W174&lt;AU174,S174+T174+U174-V174,0)+IF(AE174&lt;AU174,AA174+AB174+AC174-AD174,0)+IF(AM174&lt;AU174,AI174+AJ174+AK174-AL174,0)+IF(AU174&lt;AU174,AQ174+AR174+AS174-AT174,0)+IF(BC174&lt;AU174,AY174+AZ174+BA174-BB174,0)+IF(BK174&lt;AU174,BG174+BH174+BI174-BJ174,0)+IF(BS174&lt;AU174,BO174+BP174+BQ174-BR174,0)+IF(CA174&lt;AU174,BW174+BX174+BY174-BZ174,0)+IF(CI174&lt;AU174,CE174+CF174+CG174-CH174,0))))))</f>
        <v>0</v>
      </c>
      <c r="AW174" s="3">
        <f>IF(Inputs!$B$27&lt;&gt;"Ready","PENDING INPUTS",MIN((AQ174+AR174+AS174),IF(D174&gt;C174,IF(D174=0,0,AT174*C174/D174),AT174+AV174)))</f>
        <v>0</v>
      </c>
      <c r="AX174" s="3">
        <f>IF(Inputs!$B$27&lt;&gt;"Ready","PENDING INPUTS",MAX(0,(AQ174+AR174+AS174)-AW174))</f>
        <v>0</v>
      </c>
      <c r="AY174" s="3">
        <f>IF(Inputs!$B$27&lt;&gt;"Ready","PENDING INPUTS",BF173)</f>
        <v>0</v>
      </c>
      <c r="AZ174" s="3">
        <f>IF(Inputs!$B$27&lt;&gt;"Ready","PENDING INPUTS",IF(A174&lt;=Inputs!$B$6,ROUND(AY174*Inputs!C19/12,2),0))</f>
        <v>0</v>
      </c>
      <c r="BA174" s="3">
        <f>IF(Inputs!$B$27&lt;&gt;"Ready","PENDING INPUTS",IF(AND(A174&lt;=Inputs!$B$6,AY174&gt;0),Inputs!G19,0))</f>
        <v>0</v>
      </c>
      <c r="BB174" s="3">
        <f>IF(Inputs!$B$27&lt;&gt;"Ready","PENDING INPUTS",IF(A174&gt;Inputs!$B$6,0,MIN((AY174+AZ174+BA174),IF(Inputs!H19=1,Inputs!D19,MAX(Inputs!F19,ROUND(AY174*Inputs!E19+AZ174+BA174,2))))))</f>
        <v>0</v>
      </c>
      <c r="BC174">
        <f>IF(Inputs!$B$27&lt;&gt;"Ready","PENDING INPUTS",IF(AY174&lt;=0,99,1+IF(AND(K174&gt;0,OR(K174&lt;AY174,AND(K174=AY174,0&lt;5))),1,0)+IF(AND(S174&gt;0,OR(S174&lt;AY174,AND(S174=AY174,1&lt;5))),1,0)+IF(AND(AA174&gt;0,OR(AA174&lt;AY174,AND(AA174=AY174,2&lt;5))),1,0)+IF(AND(AI174&gt;0,OR(AI174&lt;AY174,AND(AI174=AY174,3&lt;5))),1,0)+IF(AND(AQ174&gt;0,OR(AQ174&lt;AY174,AND(AQ174=AY174,4&lt;5))),1,0)+IF(AND(BG174&gt;0,OR(BG174&lt;AY174,AND(BG174=AY174,6&lt;5))),1,0)+IF(AND(BO174&gt;0,OR(BO174&lt;AY174,AND(BO174=AY174,7&lt;5))),1,0)+IF(AND(BW174&gt;0,OR(BW174&lt;AY174,AND(BW174=AY174,8&lt;5))),1,0)+IF(AND(CE174&gt;0,OR(CE174&lt;AY174,AND(CE174=AY174,9&lt;5))),1,0)))</f>
        <v>99</v>
      </c>
      <c r="BD174" s="3">
        <f>IF(Inputs!$B$27&lt;&gt;"Ready","PENDING INPUTS",IF(A174&gt;Inputs!$B$6,0,MIN(MAX(0,(AY174+AZ174+BA174)-BB174),MAX(0,C174-D174-(IF(O174&lt;BC174,K174+L174+M174-N174,0)+IF(W174&lt;BC174,S174+T174+U174-V174,0)+IF(AE174&lt;BC174,AA174+AB174+AC174-AD174,0)+IF(AM174&lt;BC174,AI174+AJ174+AK174-AL174,0)+IF(AU174&lt;BC174,AQ174+AR174+AS174-AT174,0)+IF(BC174&lt;BC174,AY174+AZ174+BA174-BB174,0)+IF(BK174&lt;BC174,BG174+BH174+BI174-BJ174,0)+IF(BS174&lt;BC174,BO174+BP174+BQ174-BR174,0)+IF(CA174&lt;BC174,BW174+BX174+BY174-BZ174,0)+IF(CI174&lt;BC174,CE174+CF174+CG174-CH174,0))))))</f>
        <v>0</v>
      </c>
      <c r="BE174" s="3">
        <f>IF(Inputs!$B$27&lt;&gt;"Ready","PENDING INPUTS",MIN((AY174+AZ174+BA174),IF(D174&gt;C174,IF(D174=0,0,BB174*C174/D174),BB174+BD174)))</f>
        <v>0</v>
      </c>
      <c r="BF174" s="3">
        <f>IF(Inputs!$B$27&lt;&gt;"Ready","PENDING INPUTS",MAX(0,(AY174+AZ174+BA174)-BE174))</f>
        <v>0</v>
      </c>
      <c r="BG174" s="3">
        <f>IF(Inputs!$B$27&lt;&gt;"Ready","PENDING INPUTS",BN173)</f>
        <v>0</v>
      </c>
      <c r="BH174" s="3">
        <f>IF(Inputs!$B$27&lt;&gt;"Ready","PENDING INPUTS",IF(A174&lt;=Inputs!$B$6,ROUND(BG174*Inputs!C20/12,2),0))</f>
        <v>0</v>
      </c>
      <c r="BI174" s="3">
        <f>IF(Inputs!$B$27&lt;&gt;"Ready","PENDING INPUTS",IF(AND(A174&lt;=Inputs!$B$6,BG174&gt;0),Inputs!G20,0))</f>
        <v>0</v>
      </c>
      <c r="BJ174" s="3">
        <f>IF(Inputs!$B$27&lt;&gt;"Ready","PENDING INPUTS",IF(A174&gt;Inputs!$B$6,0,MIN((BG174+BH174+BI174),IF(Inputs!H20=1,Inputs!D20,MAX(Inputs!F20,ROUND(BG174*Inputs!E20+BH174+BI174,2))))))</f>
        <v>0</v>
      </c>
      <c r="BK174">
        <f>IF(Inputs!$B$27&lt;&gt;"Ready","PENDING INPUTS",IF(BG174&lt;=0,99,1+IF(AND(K174&gt;0,OR(K174&lt;BG174,AND(K174=BG174,0&lt;6))),1,0)+IF(AND(S174&gt;0,OR(S174&lt;BG174,AND(S174=BG174,1&lt;6))),1,0)+IF(AND(AA174&gt;0,OR(AA174&lt;BG174,AND(AA174=BG174,2&lt;6))),1,0)+IF(AND(AI174&gt;0,OR(AI174&lt;BG174,AND(AI174=BG174,3&lt;6))),1,0)+IF(AND(AQ174&gt;0,OR(AQ174&lt;BG174,AND(AQ174=BG174,4&lt;6))),1,0)+IF(AND(AY174&gt;0,OR(AY174&lt;BG174,AND(AY174=BG174,5&lt;6))),1,0)+IF(AND(BO174&gt;0,OR(BO174&lt;BG174,AND(BO174=BG174,7&lt;6))),1,0)+IF(AND(BW174&gt;0,OR(BW174&lt;BG174,AND(BW174=BG174,8&lt;6))),1,0)+IF(AND(CE174&gt;0,OR(CE174&lt;BG174,AND(CE174=BG174,9&lt;6))),1,0)))</f>
        <v>99</v>
      </c>
      <c r="BL174" s="3">
        <f>IF(Inputs!$B$27&lt;&gt;"Ready","PENDING INPUTS",IF(A174&gt;Inputs!$B$6,0,MIN(MAX(0,(BG174+BH174+BI174)-BJ174),MAX(0,C174-D174-(IF(O174&lt;BK174,K174+L174+M174-N174,0)+IF(W174&lt;BK174,S174+T174+U174-V174,0)+IF(AE174&lt;BK174,AA174+AB174+AC174-AD174,0)+IF(AM174&lt;BK174,AI174+AJ174+AK174-AL174,0)+IF(AU174&lt;BK174,AQ174+AR174+AS174-AT174,0)+IF(BC174&lt;BK174,AY174+AZ174+BA174-BB174,0)+IF(BK174&lt;BK174,BG174+BH174+BI174-BJ174,0)+IF(BS174&lt;BK174,BO174+BP174+BQ174-BR174,0)+IF(CA174&lt;BK174,BW174+BX174+BY174-BZ174,0)+IF(CI174&lt;BK174,CE174+CF174+CG174-CH174,0))))))</f>
        <v>0</v>
      </c>
      <c r="BM174" s="3">
        <f>IF(Inputs!$B$27&lt;&gt;"Ready","PENDING INPUTS",MIN((BG174+BH174+BI174),IF(D174&gt;C174,IF(D174=0,0,BJ174*C174/D174),BJ174+BL174)))</f>
        <v>0</v>
      </c>
      <c r="BN174" s="3">
        <f>IF(Inputs!$B$27&lt;&gt;"Ready","PENDING INPUTS",MAX(0,(BG174+BH174+BI174)-BM174))</f>
        <v>0</v>
      </c>
      <c r="BO174" s="3">
        <f>IF(Inputs!$B$27&lt;&gt;"Ready","PENDING INPUTS",BV173)</f>
        <v>0</v>
      </c>
      <c r="BP174" s="3">
        <f>IF(Inputs!$B$27&lt;&gt;"Ready","PENDING INPUTS",IF(A174&lt;=Inputs!$B$6,ROUND(BO174*Inputs!C21/12,2),0))</f>
        <v>0</v>
      </c>
      <c r="BQ174" s="3">
        <f>IF(Inputs!$B$27&lt;&gt;"Ready","PENDING INPUTS",IF(AND(A174&lt;=Inputs!$B$6,BO174&gt;0),Inputs!G21,0))</f>
        <v>0</v>
      </c>
      <c r="BR174" s="3">
        <f>IF(Inputs!$B$27&lt;&gt;"Ready","PENDING INPUTS",IF(A174&gt;Inputs!$B$6,0,MIN((BO174+BP174+BQ174),IF(Inputs!H21=1,Inputs!D21,MAX(Inputs!F21,ROUND(BO174*Inputs!E21+BP174+BQ174,2))))))</f>
        <v>0</v>
      </c>
      <c r="BS174">
        <f>IF(Inputs!$B$27&lt;&gt;"Ready","PENDING INPUTS",IF(BO174&lt;=0,99,1+IF(AND(K174&gt;0,OR(K174&lt;BO174,AND(K174=BO174,0&lt;7))),1,0)+IF(AND(S174&gt;0,OR(S174&lt;BO174,AND(S174=BO174,1&lt;7))),1,0)+IF(AND(AA174&gt;0,OR(AA174&lt;BO174,AND(AA174=BO174,2&lt;7))),1,0)+IF(AND(AI174&gt;0,OR(AI174&lt;BO174,AND(AI174=BO174,3&lt;7))),1,0)+IF(AND(AQ174&gt;0,OR(AQ174&lt;BO174,AND(AQ174=BO174,4&lt;7))),1,0)+IF(AND(AY174&gt;0,OR(AY174&lt;BO174,AND(AY174=BO174,5&lt;7))),1,0)+IF(AND(BG174&gt;0,OR(BG174&lt;BO174,AND(BG174=BO174,6&lt;7))),1,0)+IF(AND(BW174&gt;0,OR(BW174&lt;BO174,AND(BW174=BO174,8&lt;7))),1,0)+IF(AND(CE174&gt;0,OR(CE174&lt;BO174,AND(CE174=BO174,9&lt;7))),1,0)))</f>
        <v>99</v>
      </c>
      <c r="BT174" s="3">
        <f>IF(Inputs!$B$27&lt;&gt;"Ready","PENDING INPUTS",IF(A174&gt;Inputs!$B$6,0,MIN(MAX(0,(BO174+BP174+BQ174)-BR174),MAX(0,C174-D174-(IF(O174&lt;BS174,K174+L174+M174-N174,0)+IF(W174&lt;BS174,S174+T174+U174-V174,0)+IF(AE174&lt;BS174,AA174+AB174+AC174-AD174,0)+IF(AM174&lt;BS174,AI174+AJ174+AK174-AL174,0)+IF(AU174&lt;BS174,AQ174+AR174+AS174-AT174,0)+IF(BC174&lt;BS174,AY174+AZ174+BA174-BB174,0)+IF(BK174&lt;BS174,BG174+BH174+BI174-BJ174,0)+IF(BS174&lt;BS174,BO174+BP174+BQ174-BR174,0)+IF(CA174&lt;BS174,BW174+BX174+BY174-BZ174,0)+IF(CI174&lt;BS174,CE174+CF174+CG174-CH174,0))))))</f>
        <v>0</v>
      </c>
      <c r="BU174" s="3">
        <f>IF(Inputs!$B$27&lt;&gt;"Ready","PENDING INPUTS",MIN((BO174+BP174+BQ174),IF(D174&gt;C174,IF(D174=0,0,BR174*C174/D174),BR174+BT174)))</f>
        <v>0</v>
      </c>
      <c r="BV174" s="3">
        <f>IF(Inputs!$B$27&lt;&gt;"Ready","PENDING INPUTS",MAX(0,(BO174+BP174+BQ174)-BU174))</f>
        <v>0</v>
      </c>
      <c r="BW174" s="3">
        <f>IF(Inputs!$B$27&lt;&gt;"Ready","PENDING INPUTS",CD173)</f>
        <v>0</v>
      </c>
      <c r="BX174" s="3">
        <f>IF(Inputs!$B$27&lt;&gt;"Ready","PENDING INPUTS",IF(A174&lt;=Inputs!$B$6,ROUND(BW174*Inputs!C22/12,2),0))</f>
        <v>0</v>
      </c>
      <c r="BY174" s="3">
        <f>IF(Inputs!$B$27&lt;&gt;"Ready","PENDING INPUTS",IF(AND(A174&lt;=Inputs!$B$6,BW174&gt;0),Inputs!G22,0))</f>
        <v>0</v>
      </c>
      <c r="BZ174" s="3">
        <f>IF(Inputs!$B$27&lt;&gt;"Ready","PENDING INPUTS",IF(A174&gt;Inputs!$B$6,0,MIN((BW174+BX174+BY174),IF(Inputs!H22=1,Inputs!D22,MAX(Inputs!F22,ROUND(BW174*Inputs!E22+BX174+BY174,2))))))</f>
        <v>0</v>
      </c>
      <c r="CA174">
        <f>IF(Inputs!$B$27&lt;&gt;"Ready","PENDING INPUTS",IF(BW174&lt;=0,99,1+IF(AND(K174&gt;0,OR(K174&lt;BW174,AND(K174=BW174,0&lt;8))),1,0)+IF(AND(S174&gt;0,OR(S174&lt;BW174,AND(S174=BW174,1&lt;8))),1,0)+IF(AND(AA174&gt;0,OR(AA174&lt;BW174,AND(AA174=BW174,2&lt;8))),1,0)+IF(AND(AI174&gt;0,OR(AI174&lt;BW174,AND(AI174=BW174,3&lt;8))),1,0)+IF(AND(AQ174&gt;0,OR(AQ174&lt;BW174,AND(AQ174=BW174,4&lt;8))),1,0)+IF(AND(AY174&gt;0,OR(AY174&lt;BW174,AND(AY174=BW174,5&lt;8))),1,0)+IF(AND(BG174&gt;0,OR(BG174&lt;BW174,AND(BG174=BW174,6&lt;8))),1,0)+IF(AND(BO174&gt;0,OR(BO174&lt;BW174,AND(BO174=BW174,7&lt;8))),1,0)+IF(AND(CE174&gt;0,OR(CE174&lt;BW174,AND(CE174=BW174,9&lt;8))),1,0)))</f>
        <v>99</v>
      </c>
      <c r="CB174" s="3">
        <f>IF(Inputs!$B$27&lt;&gt;"Ready","PENDING INPUTS",IF(A174&gt;Inputs!$B$6,0,MIN(MAX(0,(BW174+BX174+BY174)-BZ174),MAX(0,C174-D174-(IF(O174&lt;CA174,K174+L174+M174-N174,0)+IF(W174&lt;CA174,S174+T174+U174-V174,0)+IF(AE174&lt;CA174,AA174+AB174+AC174-AD174,0)+IF(AM174&lt;CA174,AI174+AJ174+AK174-AL174,0)+IF(AU174&lt;CA174,AQ174+AR174+AS174-AT174,0)+IF(BC174&lt;CA174,AY174+AZ174+BA174-BB174,0)+IF(BK174&lt;CA174,BG174+BH174+BI174-BJ174,0)+IF(BS174&lt;CA174,BO174+BP174+BQ174-BR174,0)+IF(CA174&lt;CA174,BW174+BX174+BY174-BZ174,0)+IF(CI174&lt;CA174,CE174+CF174+CG174-CH174,0))))))</f>
        <v>0</v>
      </c>
      <c r="CC174" s="3">
        <f>IF(Inputs!$B$27&lt;&gt;"Ready","PENDING INPUTS",MIN((BW174+BX174+BY174),IF(D174&gt;C174,IF(D174=0,0,BZ174*C174/D174),BZ174+CB174)))</f>
        <v>0</v>
      </c>
      <c r="CD174" s="3">
        <f>IF(Inputs!$B$27&lt;&gt;"Ready","PENDING INPUTS",MAX(0,(BW174+BX174+BY174)-CC174))</f>
        <v>0</v>
      </c>
      <c r="CE174" s="3">
        <f>IF(Inputs!$B$27&lt;&gt;"Ready","PENDING INPUTS",CL173)</f>
        <v>0</v>
      </c>
      <c r="CF174" s="3">
        <f>IF(Inputs!$B$27&lt;&gt;"Ready","PENDING INPUTS",IF(A174&lt;=Inputs!$B$6,ROUND(CE174*Inputs!C23/12,2),0))</f>
        <v>0</v>
      </c>
      <c r="CG174" s="3">
        <f>IF(Inputs!$B$27&lt;&gt;"Ready","PENDING INPUTS",IF(AND(A174&lt;=Inputs!$B$6,CE174&gt;0),Inputs!G23,0))</f>
        <v>0</v>
      </c>
      <c r="CH174" s="3">
        <f>IF(Inputs!$B$27&lt;&gt;"Ready","PENDING INPUTS",IF(A174&gt;Inputs!$B$6,0,MIN((CE174+CF174+CG174),IF(Inputs!H23=1,Inputs!D23,MAX(Inputs!F23,ROUND(CE174*Inputs!E23+CF174+CG174,2))))))</f>
        <v>0</v>
      </c>
      <c r="CI174">
        <f>IF(Inputs!$B$27&lt;&gt;"Ready","PENDING INPUTS",IF(CE174&lt;=0,99,1+IF(AND(K174&gt;0,OR(K174&lt;CE174,AND(K174=CE174,0&lt;9))),1,0)+IF(AND(S174&gt;0,OR(S174&lt;CE174,AND(S174=CE174,1&lt;9))),1,0)+IF(AND(AA174&gt;0,OR(AA174&lt;CE174,AND(AA174=CE174,2&lt;9))),1,0)+IF(AND(AI174&gt;0,OR(AI174&lt;CE174,AND(AI174=CE174,3&lt;9))),1,0)+IF(AND(AQ174&gt;0,OR(AQ174&lt;CE174,AND(AQ174=CE174,4&lt;9))),1,0)+IF(AND(AY174&gt;0,OR(AY174&lt;CE174,AND(AY174=CE174,5&lt;9))),1,0)+IF(AND(BG174&gt;0,OR(BG174&lt;CE174,AND(BG174=CE174,6&lt;9))),1,0)+IF(AND(BO174&gt;0,OR(BO174&lt;CE174,AND(BO174=CE174,7&lt;9))),1,0)+IF(AND(BW174&gt;0,OR(BW174&lt;CE174,AND(BW174=CE174,8&lt;9))),1,0)))</f>
        <v>99</v>
      </c>
      <c r="CJ174" s="3">
        <f>IF(Inputs!$B$27&lt;&gt;"Ready","PENDING INPUTS",IF(A174&gt;Inputs!$B$6,0,MIN(MAX(0,(CE174+CF174+CG174)-CH174),MAX(0,C174-D174-(IF(O174&lt;CI174,K174+L174+M174-N174,0)+IF(W174&lt;CI174,S174+T174+U174-V174,0)+IF(AE174&lt;CI174,AA174+AB174+AC174-AD174,0)+IF(AM174&lt;CI174,AI174+AJ174+AK174-AL174,0)+IF(AU174&lt;CI174,AQ174+AR174+AS174-AT174,0)+IF(BC174&lt;CI174,AY174+AZ174+BA174-BB174,0)+IF(BK174&lt;CI174,BG174+BH174+BI174-BJ174,0)+IF(BS174&lt;CI174,BO174+BP174+BQ174-BR174,0)+IF(CA174&lt;CI174,BW174+BX174+BY174-BZ174,0)+IF(CI174&lt;CI174,CE174+CF174+CG174-CH174,0))))))</f>
        <v>0</v>
      </c>
      <c r="CK174" s="3">
        <f>IF(Inputs!$B$27&lt;&gt;"Ready","PENDING INPUTS",MIN((CE174+CF174+CG174),IF(D174&gt;C174,IF(D174=0,0,CH174*C174/D174),CH174+CJ174)))</f>
        <v>0</v>
      </c>
      <c r="CL174" s="3">
        <f>IF(Inputs!$B$27&lt;&gt;"Ready","PENDING INPUTS",MAX(0,(CE174+CF174+CG174)-CK174))</f>
        <v>0</v>
      </c>
    </row>
    <row r="175" spans="1:90" ht="27.95" customHeight="1" x14ac:dyDescent="0.25">
      <c r="A175">
        <v>171</v>
      </c>
      <c r="B175" s="13">
        <f>IF(Inputs!$B$27&lt;&gt;"Ready","PENDING INPUTS",EDATE(Inputs!$B$5,A175-1))</f>
        <v>51471</v>
      </c>
      <c r="C175" s="3">
        <f>IF(Inputs!$B$27&lt;&gt;"Ready","PENDING INPUTS",IF(A175&lt;=Inputs!$B$6,MAX(0,Inputs!$B$4+IF(A175=Inputs!$B$7,Inputs!$B$8,0)+IF(A175=Inputs!$B$9,Inputs!$B$10,0)),0))</f>
        <v>0</v>
      </c>
      <c r="D175" s="3">
        <f>IF(Inputs!$B$27&lt;&gt;"Ready","PENDING INPUTS",SUM(N175,V175,AD175,AL175,AT175,BB175,BJ175,BR175,BZ175,CH175))</f>
        <v>0</v>
      </c>
      <c r="E175" s="3">
        <f>IF(Inputs!$B$27&lt;&gt;"Ready","PENDING INPUTS",MAX(0,D175-C175))</f>
        <v>0</v>
      </c>
      <c r="F175" s="3">
        <f>IF(Inputs!$B$27&lt;&gt;"Ready","PENDING INPUTS",SUM(Q175,Y175,AG175,AO175,AW175,BE175,BM175,BU175,CC175,CK175))</f>
        <v>0</v>
      </c>
      <c r="G175" s="3">
        <f>IF(Inputs!$B$27&lt;&gt;"Ready","PENDING INPUTS",SUM(L175,T175,AB175,AJ175,AR175,AZ175,BH175,BP175,BX175,CF175))</f>
        <v>0</v>
      </c>
      <c r="H175" s="3">
        <f>IF(Inputs!$B$27&lt;&gt;"Ready","PENDING INPUTS",SUM(M175,U175,AC175,AK175,AS175,BA175,BI175,BQ175,BY175,CG175))</f>
        <v>0</v>
      </c>
      <c r="I175" s="3">
        <f>IF(Inputs!$B$27&lt;&gt;"Ready","PENDING INPUTS",SUM(R175,Z175,AH175,AP175,AX175,BF175,BN175,BV175,CD175,CL175))</f>
        <v>0</v>
      </c>
      <c r="J175" t="str">
        <f>IF(Inputs!$B$27&lt;&gt;"Ready","PENDING INPUTS",IF(A175&gt;Inputs!$B$6,"Beyond horizon",IF(E175&gt;0.005,"MINIMUM SHORTFALL",IF(I175&lt;0.005,"Paid off","In progress"))))</f>
        <v>Beyond horizon</v>
      </c>
      <c r="K175" s="3">
        <f>IF(Inputs!$B$27&lt;&gt;"Ready","PENDING INPUTS",R174)</f>
        <v>0</v>
      </c>
      <c r="L175" s="3">
        <f>IF(Inputs!$B$27&lt;&gt;"Ready","PENDING INPUTS",IF(A175&lt;=Inputs!$B$6,ROUND(K175*Inputs!C14/12,2),0))</f>
        <v>0</v>
      </c>
      <c r="M175" s="3">
        <f>IF(Inputs!$B$27&lt;&gt;"Ready","PENDING INPUTS",IF(AND(A175&lt;=Inputs!$B$6,K175&gt;0),Inputs!G14,0))</f>
        <v>0</v>
      </c>
      <c r="N175" s="3">
        <f>IF(Inputs!$B$27&lt;&gt;"Ready","PENDING INPUTS",IF(A175&gt;Inputs!$B$6,0,MIN((K175+L175+M175),IF(Inputs!H14=1,Inputs!D14,MAX(Inputs!F14,ROUND(K175*Inputs!E14+L175+M175,2))))))</f>
        <v>0</v>
      </c>
      <c r="O175">
        <f>IF(Inputs!$B$27&lt;&gt;"Ready","PENDING INPUTS",IF(K175&lt;=0,99,1+IF(AND(S175&gt;0,OR(S175&lt;K175,AND(S175=K175,1&lt;0))),1,0)+IF(AND(AA175&gt;0,OR(AA175&lt;K175,AND(AA175=K175,2&lt;0))),1,0)+IF(AND(AI175&gt;0,OR(AI175&lt;K175,AND(AI175=K175,3&lt;0))),1,0)+IF(AND(AQ175&gt;0,OR(AQ175&lt;K175,AND(AQ175=K175,4&lt;0))),1,0)+IF(AND(AY175&gt;0,OR(AY175&lt;K175,AND(AY175=K175,5&lt;0))),1,0)+IF(AND(BG175&gt;0,OR(BG175&lt;K175,AND(BG175=K175,6&lt;0))),1,0)+IF(AND(BO175&gt;0,OR(BO175&lt;K175,AND(BO175=K175,7&lt;0))),1,0)+IF(AND(BW175&gt;0,OR(BW175&lt;K175,AND(BW175=K175,8&lt;0))),1,0)+IF(AND(CE175&gt;0,OR(CE175&lt;K175,AND(CE175=K175,9&lt;0))),1,0)))</f>
        <v>99</v>
      </c>
      <c r="P175" s="3">
        <f>IF(Inputs!$B$27&lt;&gt;"Ready","PENDING INPUTS",IF(A175&gt;Inputs!$B$6,0,MIN(MAX(0,(K175+L175+M175)-N175),MAX(0,C175-D175-(IF(O175&lt;O175,K175+L175+M175-N175,0)+IF(W175&lt;O175,S175+T175+U175-V175,0)+IF(AE175&lt;O175,AA175+AB175+AC175-AD175,0)+IF(AM175&lt;O175,AI175+AJ175+AK175-AL175,0)+IF(AU175&lt;O175,AQ175+AR175+AS175-AT175,0)+IF(BC175&lt;O175,AY175+AZ175+BA175-BB175,0)+IF(BK175&lt;O175,BG175+BH175+BI175-BJ175,0)+IF(BS175&lt;O175,BO175+BP175+BQ175-BR175,0)+IF(CA175&lt;O175,BW175+BX175+BY175-BZ175,0)+IF(CI175&lt;O175,CE175+CF175+CG175-CH175,0))))))</f>
        <v>0</v>
      </c>
      <c r="Q175" s="3">
        <f>IF(Inputs!$B$27&lt;&gt;"Ready","PENDING INPUTS",MIN((K175+L175+M175),IF(D175&gt;C175,IF(D175=0,0,N175*C175/D175),N175+P175)))</f>
        <v>0</v>
      </c>
      <c r="R175" s="3">
        <f>IF(Inputs!$B$27&lt;&gt;"Ready","PENDING INPUTS",MAX(0,(K175+L175+M175)-Q175))</f>
        <v>0</v>
      </c>
      <c r="S175" s="3">
        <f>IF(Inputs!$B$27&lt;&gt;"Ready","PENDING INPUTS",Z174)</f>
        <v>0</v>
      </c>
      <c r="T175" s="3">
        <f>IF(Inputs!$B$27&lt;&gt;"Ready","PENDING INPUTS",IF(A175&lt;=Inputs!$B$6,ROUND(S175*Inputs!C15/12,2),0))</f>
        <v>0</v>
      </c>
      <c r="U175" s="3">
        <f>IF(Inputs!$B$27&lt;&gt;"Ready","PENDING INPUTS",IF(AND(A175&lt;=Inputs!$B$6,S175&gt;0),Inputs!G15,0))</f>
        <v>0</v>
      </c>
      <c r="V175" s="3">
        <f>IF(Inputs!$B$27&lt;&gt;"Ready","PENDING INPUTS",IF(A175&gt;Inputs!$B$6,0,MIN((S175+T175+U175),IF(Inputs!H15=1,Inputs!D15,MAX(Inputs!F15,ROUND(S175*Inputs!E15+T175+U175,2))))))</f>
        <v>0</v>
      </c>
      <c r="W175">
        <f>IF(Inputs!$B$27&lt;&gt;"Ready","PENDING INPUTS",IF(S175&lt;=0,99,1+IF(AND(K175&gt;0,OR(K175&lt;S175,AND(K175=S175,0&lt;1))),1,0)+IF(AND(AA175&gt;0,OR(AA175&lt;S175,AND(AA175=S175,2&lt;1))),1,0)+IF(AND(AI175&gt;0,OR(AI175&lt;S175,AND(AI175=S175,3&lt;1))),1,0)+IF(AND(AQ175&gt;0,OR(AQ175&lt;S175,AND(AQ175=S175,4&lt;1))),1,0)+IF(AND(AY175&gt;0,OR(AY175&lt;S175,AND(AY175=S175,5&lt;1))),1,0)+IF(AND(BG175&gt;0,OR(BG175&lt;S175,AND(BG175=S175,6&lt;1))),1,0)+IF(AND(BO175&gt;0,OR(BO175&lt;S175,AND(BO175=S175,7&lt;1))),1,0)+IF(AND(BW175&gt;0,OR(BW175&lt;S175,AND(BW175=S175,8&lt;1))),1,0)+IF(AND(CE175&gt;0,OR(CE175&lt;S175,AND(CE175=S175,9&lt;1))),1,0)))</f>
        <v>99</v>
      </c>
      <c r="X175" s="3">
        <f>IF(Inputs!$B$27&lt;&gt;"Ready","PENDING INPUTS",IF(A175&gt;Inputs!$B$6,0,MIN(MAX(0,(S175+T175+U175)-V175),MAX(0,C175-D175-(IF(O175&lt;W175,K175+L175+M175-N175,0)+IF(W175&lt;W175,S175+T175+U175-V175,0)+IF(AE175&lt;W175,AA175+AB175+AC175-AD175,0)+IF(AM175&lt;W175,AI175+AJ175+AK175-AL175,0)+IF(AU175&lt;W175,AQ175+AR175+AS175-AT175,0)+IF(BC175&lt;W175,AY175+AZ175+BA175-BB175,0)+IF(BK175&lt;W175,BG175+BH175+BI175-BJ175,0)+IF(BS175&lt;W175,BO175+BP175+BQ175-BR175,0)+IF(CA175&lt;W175,BW175+BX175+BY175-BZ175,0)+IF(CI175&lt;W175,CE175+CF175+CG175-CH175,0))))))</f>
        <v>0</v>
      </c>
      <c r="Y175" s="3">
        <f>IF(Inputs!$B$27&lt;&gt;"Ready","PENDING INPUTS",MIN((S175+T175+U175),IF(D175&gt;C175,IF(D175=0,0,V175*C175/D175),V175+X175)))</f>
        <v>0</v>
      </c>
      <c r="Z175" s="3">
        <f>IF(Inputs!$B$27&lt;&gt;"Ready","PENDING INPUTS",MAX(0,(S175+T175+U175)-Y175))</f>
        <v>0</v>
      </c>
      <c r="AA175" s="3">
        <f>IF(Inputs!$B$27&lt;&gt;"Ready","PENDING INPUTS",AH174)</f>
        <v>0</v>
      </c>
      <c r="AB175" s="3">
        <f>IF(Inputs!$B$27&lt;&gt;"Ready","PENDING INPUTS",IF(A175&lt;=Inputs!$B$6,ROUND(AA175*Inputs!C16/12,2),0))</f>
        <v>0</v>
      </c>
      <c r="AC175" s="3">
        <f>IF(Inputs!$B$27&lt;&gt;"Ready","PENDING INPUTS",IF(AND(A175&lt;=Inputs!$B$6,AA175&gt;0),Inputs!G16,0))</f>
        <v>0</v>
      </c>
      <c r="AD175" s="3">
        <f>IF(Inputs!$B$27&lt;&gt;"Ready","PENDING INPUTS",IF(A175&gt;Inputs!$B$6,0,MIN((AA175+AB175+AC175),IF(Inputs!H16=1,Inputs!D16,MAX(Inputs!F16,ROUND(AA175*Inputs!E16+AB175+AC175,2))))))</f>
        <v>0</v>
      </c>
      <c r="AE175">
        <f>IF(Inputs!$B$27&lt;&gt;"Ready","PENDING INPUTS",IF(AA175&lt;=0,99,1+IF(AND(K175&gt;0,OR(K175&lt;AA175,AND(K175=AA175,0&lt;2))),1,0)+IF(AND(S175&gt;0,OR(S175&lt;AA175,AND(S175=AA175,1&lt;2))),1,0)+IF(AND(AI175&gt;0,OR(AI175&lt;AA175,AND(AI175=AA175,3&lt;2))),1,0)+IF(AND(AQ175&gt;0,OR(AQ175&lt;AA175,AND(AQ175=AA175,4&lt;2))),1,0)+IF(AND(AY175&gt;0,OR(AY175&lt;AA175,AND(AY175=AA175,5&lt;2))),1,0)+IF(AND(BG175&gt;0,OR(BG175&lt;AA175,AND(BG175=AA175,6&lt;2))),1,0)+IF(AND(BO175&gt;0,OR(BO175&lt;AA175,AND(BO175=AA175,7&lt;2))),1,0)+IF(AND(BW175&gt;0,OR(BW175&lt;AA175,AND(BW175=AA175,8&lt;2))),1,0)+IF(AND(CE175&gt;0,OR(CE175&lt;AA175,AND(CE175=AA175,9&lt;2))),1,0)))</f>
        <v>99</v>
      </c>
      <c r="AF175" s="3">
        <f>IF(Inputs!$B$27&lt;&gt;"Ready","PENDING INPUTS",IF(A175&gt;Inputs!$B$6,0,MIN(MAX(0,(AA175+AB175+AC175)-AD175),MAX(0,C175-D175-(IF(O175&lt;AE175,K175+L175+M175-N175,0)+IF(W175&lt;AE175,S175+T175+U175-V175,0)+IF(AE175&lt;AE175,AA175+AB175+AC175-AD175,0)+IF(AM175&lt;AE175,AI175+AJ175+AK175-AL175,0)+IF(AU175&lt;AE175,AQ175+AR175+AS175-AT175,0)+IF(BC175&lt;AE175,AY175+AZ175+BA175-BB175,0)+IF(BK175&lt;AE175,BG175+BH175+BI175-BJ175,0)+IF(BS175&lt;AE175,BO175+BP175+BQ175-BR175,0)+IF(CA175&lt;AE175,BW175+BX175+BY175-BZ175,0)+IF(CI175&lt;AE175,CE175+CF175+CG175-CH175,0))))))</f>
        <v>0</v>
      </c>
      <c r="AG175" s="3">
        <f>IF(Inputs!$B$27&lt;&gt;"Ready","PENDING INPUTS",MIN((AA175+AB175+AC175),IF(D175&gt;C175,IF(D175=0,0,AD175*C175/D175),AD175+AF175)))</f>
        <v>0</v>
      </c>
      <c r="AH175" s="3">
        <f>IF(Inputs!$B$27&lt;&gt;"Ready","PENDING INPUTS",MAX(0,(AA175+AB175+AC175)-AG175))</f>
        <v>0</v>
      </c>
      <c r="AI175" s="3">
        <f>IF(Inputs!$B$27&lt;&gt;"Ready","PENDING INPUTS",AP174)</f>
        <v>0</v>
      </c>
      <c r="AJ175" s="3">
        <f>IF(Inputs!$B$27&lt;&gt;"Ready","PENDING INPUTS",IF(A175&lt;=Inputs!$B$6,ROUND(AI175*Inputs!C17/12,2),0))</f>
        <v>0</v>
      </c>
      <c r="AK175" s="3">
        <f>IF(Inputs!$B$27&lt;&gt;"Ready","PENDING INPUTS",IF(AND(A175&lt;=Inputs!$B$6,AI175&gt;0),Inputs!G17,0))</f>
        <v>0</v>
      </c>
      <c r="AL175" s="3">
        <f>IF(Inputs!$B$27&lt;&gt;"Ready","PENDING INPUTS",IF(A175&gt;Inputs!$B$6,0,MIN((AI175+AJ175+AK175),IF(Inputs!H17=1,Inputs!D17,MAX(Inputs!F17,ROUND(AI175*Inputs!E17+AJ175+AK175,2))))))</f>
        <v>0</v>
      </c>
      <c r="AM175">
        <f>IF(Inputs!$B$27&lt;&gt;"Ready","PENDING INPUTS",IF(AI175&lt;=0,99,1+IF(AND(K175&gt;0,OR(K175&lt;AI175,AND(K175=AI175,0&lt;3))),1,0)+IF(AND(S175&gt;0,OR(S175&lt;AI175,AND(S175=AI175,1&lt;3))),1,0)+IF(AND(AA175&gt;0,OR(AA175&lt;AI175,AND(AA175=AI175,2&lt;3))),1,0)+IF(AND(AQ175&gt;0,OR(AQ175&lt;AI175,AND(AQ175=AI175,4&lt;3))),1,0)+IF(AND(AY175&gt;0,OR(AY175&lt;AI175,AND(AY175=AI175,5&lt;3))),1,0)+IF(AND(BG175&gt;0,OR(BG175&lt;AI175,AND(BG175=AI175,6&lt;3))),1,0)+IF(AND(BO175&gt;0,OR(BO175&lt;AI175,AND(BO175=AI175,7&lt;3))),1,0)+IF(AND(BW175&gt;0,OR(BW175&lt;AI175,AND(BW175=AI175,8&lt;3))),1,0)+IF(AND(CE175&gt;0,OR(CE175&lt;AI175,AND(CE175=AI175,9&lt;3))),1,0)))</f>
        <v>99</v>
      </c>
      <c r="AN175" s="3">
        <f>IF(Inputs!$B$27&lt;&gt;"Ready","PENDING INPUTS",IF(A175&gt;Inputs!$B$6,0,MIN(MAX(0,(AI175+AJ175+AK175)-AL175),MAX(0,C175-D175-(IF(O175&lt;AM175,K175+L175+M175-N175,0)+IF(W175&lt;AM175,S175+T175+U175-V175,0)+IF(AE175&lt;AM175,AA175+AB175+AC175-AD175,0)+IF(AM175&lt;AM175,AI175+AJ175+AK175-AL175,0)+IF(AU175&lt;AM175,AQ175+AR175+AS175-AT175,0)+IF(BC175&lt;AM175,AY175+AZ175+BA175-BB175,0)+IF(BK175&lt;AM175,BG175+BH175+BI175-BJ175,0)+IF(BS175&lt;AM175,BO175+BP175+BQ175-BR175,0)+IF(CA175&lt;AM175,BW175+BX175+BY175-BZ175,0)+IF(CI175&lt;AM175,CE175+CF175+CG175-CH175,0))))))</f>
        <v>0</v>
      </c>
      <c r="AO175" s="3">
        <f>IF(Inputs!$B$27&lt;&gt;"Ready","PENDING INPUTS",MIN((AI175+AJ175+AK175),IF(D175&gt;C175,IF(D175=0,0,AL175*C175/D175),AL175+AN175)))</f>
        <v>0</v>
      </c>
      <c r="AP175" s="3">
        <f>IF(Inputs!$B$27&lt;&gt;"Ready","PENDING INPUTS",MAX(0,(AI175+AJ175+AK175)-AO175))</f>
        <v>0</v>
      </c>
      <c r="AQ175" s="3">
        <f>IF(Inputs!$B$27&lt;&gt;"Ready","PENDING INPUTS",AX174)</f>
        <v>0</v>
      </c>
      <c r="AR175" s="3">
        <f>IF(Inputs!$B$27&lt;&gt;"Ready","PENDING INPUTS",IF(A175&lt;=Inputs!$B$6,ROUND(AQ175*Inputs!C18/12,2),0))</f>
        <v>0</v>
      </c>
      <c r="AS175" s="3">
        <f>IF(Inputs!$B$27&lt;&gt;"Ready","PENDING INPUTS",IF(AND(A175&lt;=Inputs!$B$6,AQ175&gt;0),Inputs!G18,0))</f>
        <v>0</v>
      </c>
      <c r="AT175" s="3">
        <f>IF(Inputs!$B$27&lt;&gt;"Ready","PENDING INPUTS",IF(A175&gt;Inputs!$B$6,0,MIN((AQ175+AR175+AS175),IF(Inputs!H18=1,Inputs!D18,MAX(Inputs!F18,ROUND(AQ175*Inputs!E18+AR175+AS175,2))))))</f>
        <v>0</v>
      </c>
      <c r="AU175">
        <f>IF(Inputs!$B$27&lt;&gt;"Ready","PENDING INPUTS",IF(AQ175&lt;=0,99,1+IF(AND(K175&gt;0,OR(K175&lt;AQ175,AND(K175=AQ175,0&lt;4))),1,0)+IF(AND(S175&gt;0,OR(S175&lt;AQ175,AND(S175=AQ175,1&lt;4))),1,0)+IF(AND(AA175&gt;0,OR(AA175&lt;AQ175,AND(AA175=AQ175,2&lt;4))),1,0)+IF(AND(AI175&gt;0,OR(AI175&lt;AQ175,AND(AI175=AQ175,3&lt;4))),1,0)+IF(AND(AY175&gt;0,OR(AY175&lt;AQ175,AND(AY175=AQ175,5&lt;4))),1,0)+IF(AND(BG175&gt;0,OR(BG175&lt;AQ175,AND(BG175=AQ175,6&lt;4))),1,0)+IF(AND(BO175&gt;0,OR(BO175&lt;AQ175,AND(BO175=AQ175,7&lt;4))),1,0)+IF(AND(BW175&gt;0,OR(BW175&lt;AQ175,AND(BW175=AQ175,8&lt;4))),1,0)+IF(AND(CE175&gt;0,OR(CE175&lt;AQ175,AND(CE175=AQ175,9&lt;4))),1,0)))</f>
        <v>99</v>
      </c>
      <c r="AV175" s="3">
        <f>IF(Inputs!$B$27&lt;&gt;"Ready","PENDING INPUTS",IF(A175&gt;Inputs!$B$6,0,MIN(MAX(0,(AQ175+AR175+AS175)-AT175),MAX(0,C175-D175-(IF(O175&lt;AU175,K175+L175+M175-N175,0)+IF(W175&lt;AU175,S175+T175+U175-V175,0)+IF(AE175&lt;AU175,AA175+AB175+AC175-AD175,0)+IF(AM175&lt;AU175,AI175+AJ175+AK175-AL175,0)+IF(AU175&lt;AU175,AQ175+AR175+AS175-AT175,0)+IF(BC175&lt;AU175,AY175+AZ175+BA175-BB175,0)+IF(BK175&lt;AU175,BG175+BH175+BI175-BJ175,0)+IF(BS175&lt;AU175,BO175+BP175+BQ175-BR175,0)+IF(CA175&lt;AU175,BW175+BX175+BY175-BZ175,0)+IF(CI175&lt;AU175,CE175+CF175+CG175-CH175,0))))))</f>
        <v>0</v>
      </c>
      <c r="AW175" s="3">
        <f>IF(Inputs!$B$27&lt;&gt;"Ready","PENDING INPUTS",MIN((AQ175+AR175+AS175),IF(D175&gt;C175,IF(D175=0,0,AT175*C175/D175),AT175+AV175)))</f>
        <v>0</v>
      </c>
      <c r="AX175" s="3">
        <f>IF(Inputs!$B$27&lt;&gt;"Ready","PENDING INPUTS",MAX(0,(AQ175+AR175+AS175)-AW175))</f>
        <v>0</v>
      </c>
      <c r="AY175" s="3">
        <f>IF(Inputs!$B$27&lt;&gt;"Ready","PENDING INPUTS",BF174)</f>
        <v>0</v>
      </c>
      <c r="AZ175" s="3">
        <f>IF(Inputs!$B$27&lt;&gt;"Ready","PENDING INPUTS",IF(A175&lt;=Inputs!$B$6,ROUND(AY175*Inputs!C19/12,2),0))</f>
        <v>0</v>
      </c>
      <c r="BA175" s="3">
        <f>IF(Inputs!$B$27&lt;&gt;"Ready","PENDING INPUTS",IF(AND(A175&lt;=Inputs!$B$6,AY175&gt;0),Inputs!G19,0))</f>
        <v>0</v>
      </c>
      <c r="BB175" s="3">
        <f>IF(Inputs!$B$27&lt;&gt;"Ready","PENDING INPUTS",IF(A175&gt;Inputs!$B$6,0,MIN((AY175+AZ175+BA175),IF(Inputs!H19=1,Inputs!D19,MAX(Inputs!F19,ROUND(AY175*Inputs!E19+AZ175+BA175,2))))))</f>
        <v>0</v>
      </c>
      <c r="BC175">
        <f>IF(Inputs!$B$27&lt;&gt;"Ready","PENDING INPUTS",IF(AY175&lt;=0,99,1+IF(AND(K175&gt;0,OR(K175&lt;AY175,AND(K175=AY175,0&lt;5))),1,0)+IF(AND(S175&gt;0,OR(S175&lt;AY175,AND(S175=AY175,1&lt;5))),1,0)+IF(AND(AA175&gt;0,OR(AA175&lt;AY175,AND(AA175=AY175,2&lt;5))),1,0)+IF(AND(AI175&gt;0,OR(AI175&lt;AY175,AND(AI175=AY175,3&lt;5))),1,0)+IF(AND(AQ175&gt;0,OR(AQ175&lt;AY175,AND(AQ175=AY175,4&lt;5))),1,0)+IF(AND(BG175&gt;0,OR(BG175&lt;AY175,AND(BG175=AY175,6&lt;5))),1,0)+IF(AND(BO175&gt;0,OR(BO175&lt;AY175,AND(BO175=AY175,7&lt;5))),1,0)+IF(AND(BW175&gt;0,OR(BW175&lt;AY175,AND(BW175=AY175,8&lt;5))),1,0)+IF(AND(CE175&gt;0,OR(CE175&lt;AY175,AND(CE175=AY175,9&lt;5))),1,0)))</f>
        <v>99</v>
      </c>
      <c r="BD175" s="3">
        <f>IF(Inputs!$B$27&lt;&gt;"Ready","PENDING INPUTS",IF(A175&gt;Inputs!$B$6,0,MIN(MAX(0,(AY175+AZ175+BA175)-BB175),MAX(0,C175-D175-(IF(O175&lt;BC175,K175+L175+M175-N175,0)+IF(W175&lt;BC175,S175+T175+U175-V175,0)+IF(AE175&lt;BC175,AA175+AB175+AC175-AD175,0)+IF(AM175&lt;BC175,AI175+AJ175+AK175-AL175,0)+IF(AU175&lt;BC175,AQ175+AR175+AS175-AT175,0)+IF(BC175&lt;BC175,AY175+AZ175+BA175-BB175,0)+IF(BK175&lt;BC175,BG175+BH175+BI175-BJ175,0)+IF(BS175&lt;BC175,BO175+BP175+BQ175-BR175,0)+IF(CA175&lt;BC175,BW175+BX175+BY175-BZ175,0)+IF(CI175&lt;BC175,CE175+CF175+CG175-CH175,0))))))</f>
        <v>0</v>
      </c>
      <c r="BE175" s="3">
        <f>IF(Inputs!$B$27&lt;&gt;"Ready","PENDING INPUTS",MIN((AY175+AZ175+BA175),IF(D175&gt;C175,IF(D175=0,0,BB175*C175/D175),BB175+BD175)))</f>
        <v>0</v>
      </c>
      <c r="BF175" s="3">
        <f>IF(Inputs!$B$27&lt;&gt;"Ready","PENDING INPUTS",MAX(0,(AY175+AZ175+BA175)-BE175))</f>
        <v>0</v>
      </c>
      <c r="BG175" s="3">
        <f>IF(Inputs!$B$27&lt;&gt;"Ready","PENDING INPUTS",BN174)</f>
        <v>0</v>
      </c>
      <c r="BH175" s="3">
        <f>IF(Inputs!$B$27&lt;&gt;"Ready","PENDING INPUTS",IF(A175&lt;=Inputs!$B$6,ROUND(BG175*Inputs!C20/12,2),0))</f>
        <v>0</v>
      </c>
      <c r="BI175" s="3">
        <f>IF(Inputs!$B$27&lt;&gt;"Ready","PENDING INPUTS",IF(AND(A175&lt;=Inputs!$B$6,BG175&gt;0),Inputs!G20,0))</f>
        <v>0</v>
      </c>
      <c r="BJ175" s="3">
        <f>IF(Inputs!$B$27&lt;&gt;"Ready","PENDING INPUTS",IF(A175&gt;Inputs!$B$6,0,MIN((BG175+BH175+BI175),IF(Inputs!H20=1,Inputs!D20,MAX(Inputs!F20,ROUND(BG175*Inputs!E20+BH175+BI175,2))))))</f>
        <v>0</v>
      </c>
      <c r="BK175">
        <f>IF(Inputs!$B$27&lt;&gt;"Ready","PENDING INPUTS",IF(BG175&lt;=0,99,1+IF(AND(K175&gt;0,OR(K175&lt;BG175,AND(K175=BG175,0&lt;6))),1,0)+IF(AND(S175&gt;0,OR(S175&lt;BG175,AND(S175=BG175,1&lt;6))),1,0)+IF(AND(AA175&gt;0,OR(AA175&lt;BG175,AND(AA175=BG175,2&lt;6))),1,0)+IF(AND(AI175&gt;0,OR(AI175&lt;BG175,AND(AI175=BG175,3&lt;6))),1,0)+IF(AND(AQ175&gt;0,OR(AQ175&lt;BG175,AND(AQ175=BG175,4&lt;6))),1,0)+IF(AND(AY175&gt;0,OR(AY175&lt;BG175,AND(AY175=BG175,5&lt;6))),1,0)+IF(AND(BO175&gt;0,OR(BO175&lt;BG175,AND(BO175=BG175,7&lt;6))),1,0)+IF(AND(BW175&gt;0,OR(BW175&lt;BG175,AND(BW175=BG175,8&lt;6))),1,0)+IF(AND(CE175&gt;0,OR(CE175&lt;BG175,AND(CE175=BG175,9&lt;6))),1,0)))</f>
        <v>99</v>
      </c>
      <c r="BL175" s="3">
        <f>IF(Inputs!$B$27&lt;&gt;"Ready","PENDING INPUTS",IF(A175&gt;Inputs!$B$6,0,MIN(MAX(0,(BG175+BH175+BI175)-BJ175),MAX(0,C175-D175-(IF(O175&lt;BK175,K175+L175+M175-N175,0)+IF(W175&lt;BK175,S175+T175+U175-V175,0)+IF(AE175&lt;BK175,AA175+AB175+AC175-AD175,0)+IF(AM175&lt;BK175,AI175+AJ175+AK175-AL175,0)+IF(AU175&lt;BK175,AQ175+AR175+AS175-AT175,0)+IF(BC175&lt;BK175,AY175+AZ175+BA175-BB175,0)+IF(BK175&lt;BK175,BG175+BH175+BI175-BJ175,0)+IF(BS175&lt;BK175,BO175+BP175+BQ175-BR175,0)+IF(CA175&lt;BK175,BW175+BX175+BY175-BZ175,0)+IF(CI175&lt;BK175,CE175+CF175+CG175-CH175,0))))))</f>
        <v>0</v>
      </c>
      <c r="BM175" s="3">
        <f>IF(Inputs!$B$27&lt;&gt;"Ready","PENDING INPUTS",MIN((BG175+BH175+BI175),IF(D175&gt;C175,IF(D175=0,0,BJ175*C175/D175),BJ175+BL175)))</f>
        <v>0</v>
      </c>
      <c r="BN175" s="3">
        <f>IF(Inputs!$B$27&lt;&gt;"Ready","PENDING INPUTS",MAX(0,(BG175+BH175+BI175)-BM175))</f>
        <v>0</v>
      </c>
      <c r="BO175" s="3">
        <f>IF(Inputs!$B$27&lt;&gt;"Ready","PENDING INPUTS",BV174)</f>
        <v>0</v>
      </c>
      <c r="BP175" s="3">
        <f>IF(Inputs!$B$27&lt;&gt;"Ready","PENDING INPUTS",IF(A175&lt;=Inputs!$B$6,ROUND(BO175*Inputs!C21/12,2),0))</f>
        <v>0</v>
      </c>
      <c r="BQ175" s="3">
        <f>IF(Inputs!$B$27&lt;&gt;"Ready","PENDING INPUTS",IF(AND(A175&lt;=Inputs!$B$6,BO175&gt;0),Inputs!G21,0))</f>
        <v>0</v>
      </c>
      <c r="BR175" s="3">
        <f>IF(Inputs!$B$27&lt;&gt;"Ready","PENDING INPUTS",IF(A175&gt;Inputs!$B$6,0,MIN((BO175+BP175+BQ175),IF(Inputs!H21=1,Inputs!D21,MAX(Inputs!F21,ROUND(BO175*Inputs!E21+BP175+BQ175,2))))))</f>
        <v>0</v>
      </c>
      <c r="BS175">
        <f>IF(Inputs!$B$27&lt;&gt;"Ready","PENDING INPUTS",IF(BO175&lt;=0,99,1+IF(AND(K175&gt;0,OR(K175&lt;BO175,AND(K175=BO175,0&lt;7))),1,0)+IF(AND(S175&gt;0,OR(S175&lt;BO175,AND(S175=BO175,1&lt;7))),1,0)+IF(AND(AA175&gt;0,OR(AA175&lt;BO175,AND(AA175=BO175,2&lt;7))),1,0)+IF(AND(AI175&gt;0,OR(AI175&lt;BO175,AND(AI175=BO175,3&lt;7))),1,0)+IF(AND(AQ175&gt;0,OR(AQ175&lt;BO175,AND(AQ175=BO175,4&lt;7))),1,0)+IF(AND(AY175&gt;0,OR(AY175&lt;BO175,AND(AY175=BO175,5&lt;7))),1,0)+IF(AND(BG175&gt;0,OR(BG175&lt;BO175,AND(BG175=BO175,6&lt;7))),1,0)+IF(AND(BW175&gt;0,OR(BW175&lt;BO175,AND(BW175=BO175,8&lt;7))),1,0)+IF(AND(CE175&gt;0,OR(CE175&lt;BO175,AND(CE175=BO175,9&lt;7))),1,0)))</f>
        <v>99</v>
      </c>
      <c r="BT175" s="3">
        <f>IF(Inputs!$B$27&lt;&gt;"Ready","PENDING INPUTS",IF(A175&gt;Inputs!$B$6,0,MIN(MAX(0,(BO175+BP175+BQ175)-BR175),MAX(0,C175-D175-(IF(O175&lt;BS175,K175+L175+M175-N175,0)+IF(W175&lt;BS175,S175+T175+U175-V175,0)+IF(AE175&lt;BS175,AA175+AB175+AC175-AD175,0)+IF(AM175&lt;BS175,AI175+AJ175+AK175-AL175,0)+IF(AU175&lt;BS175,AQ175+AR175+AS175-AT175,0)+IF(BC175&lt;BS175,AY175+AZ175+BA175-BB175,0)+IF(BK175&lt;BS175,BG175+BH175+BI175-BJ175,0)+IF(BS175&lt;BS175,BO175+BP175+BQ175-BR175,0)+IF(CA175&lt;BS175,BW175+BX175+BY175-BZ175,0)+IF(CI175&lt;BS175,CE175+CF175+CG175-CH175,0))))))</f>
        <v>0</v>
      </c>
      <c r="BU175" s="3">
        <f>IF(Inputs!$B$27&lt;&gt;"Ready","PENDING INPUTS",MIN((BO175+BP175+BQ175),IF(D175&gt;C175,IF(D175=0,0,BR175*C175/D175),BR175+BT175)))</f>
        <v>0</v>
      </c>
      <c r="BV175" s="3">
        <f>IF(Inputs!$B$27&lt;&gt;"Ready","PENDING INPUTS",MAX(0,(BO175+BP175+BQ175)-BU175))</f>
        <v>0</v>
      </c>
      <c r="BW175" s="3">
        <f>IF(Inputs!$B$27&lt;&gt;"Ready","PENDING INPUTS",CD174)</f>
        <v>0</v>
      </c>
      <c r="BX175" s="3">
        <f>IF(Inputs!$B$27&lt;&gt;"Ready","PENDING INPUTS",IF(A175&lt;=Inputs!$B$6,ROUND(BW175*Inputs!C22/12,2),0))</f>
        <v>0</v>
      </c>
      <c r="BY175" s="3">
        <f>IF(Inputs!$B$27&lt;&gt;"Ready","PENDING INPUTS",IF(AND(A175&lt;=Inputs!$B$6,BW175&gt;0),Inputs!G22,0))</f>
        <v>0</v>
      </c>
      <c r="BZ175" s="3">
        <f>IF(Inputs!$B$27&lt;&gt;"Ready","PENDING INPUTS",IF(A175&gt;Inputs!$B$6,0,MIN((BW175+BX175+BY175),IF(Inputs!H22=1,Inputs!D22,MAX(Inputs!F22,ROUND(BW175*Inputs!E22+BX175+BY175,2))))))</f>
        <v>0</v>
      </c>
      <c r="CA175">
        <f>IF(Inputs!$B$27&lt;&gt;"Ready","PENDING INPUTS",IF(BW175&lt;=0,99,1+IF(AND(K175&gt;0,OR(K175&lt;BW175,AND(K175=BW175,0&lt;8))),1,0)+IF(AND(S175&gt;0,OR(S175&lt;BW175,AND(S175=BW175,1&lt;8))),1,0)+IF(AND(AA175&gt;0,OR(AA175&lt;BW175,AND(AA175=BW175,2&lt;8))),1,0)+IF(AND(AI175&gt;0,OR(AI175&lt;BW175,AND(AI175=BW175,3&lt;8))),1,0)+IF(AND(AQ175&gt;0,OR(AQ175&lt;BW175,AND(AQ175=BW175,4&lt;8))),1,0)+IF(AND(AY175&gt;0,OR(AY175&lt;BW175,AND(AY175=BW175,5&lt;8))),1,0)+IF(AND(BG175&gt;0,OR(BG175&lt;BW175,AND(BG175=BW175,6&lt;8))),1,0)+IF(AND(BO175&gt;0,OR(BO175&lt;BW175,AND(BO175=BW175,7&lt;8))),1,0)+IF(AND(CE175&gt;0,OR(CE175&lt;BW175,AND(CE175=BW175,9&lt;8))),1,0)))</f>
        <v>99</v>
      </c>
      <c r="CB175" s="3">
        <f>IF(Inputs!$B$27&lt;&gt;"Ready","PENDING INPUTS",IF(A175&gt;Inputs!$B$6,0,MIN(MAX(0,(BW175+BX175+BY175)-BZ175),MAX(0,C175-D175-(IF(O175&lt;CA175,K175+L175+M175-N175,0)+IF(W175&lt;CA175,S175+T175+U175-V175,0)+IF(AE175&lt;CA175,AA175+AB175+AC175-AD175,0)+IF(AM175&lt;CA175,AI175+AJ175+AK175-AL175,0)+IF(AU175&lt;CA175,AQ175+AR175+AS175-AT175,0)+IF(BC175&lt;CA175,AY175+AZ175+BA175-BB175,0)+IF(BK175&lt;CA175,BG175+BH175+BI175-BJ175,0)+IF(BS175&lt;CA175,BO175+BP175+BQ175-BR175,0)+IF(CA175&lt;CA175,BW175+BX175+BY175-BZ175,0)+IF(CI175&lt;CA175,CE175+CF175+CG175-CH175,0))))))</f>
        <v>0</v>
      </c>
      <c r="CC175" s="3">
        <f>IF(Inputs!$B$27&lt;&gt;"Ready","PENDING INPUTS",MIN((BW175+BX175+BY175),IF(D175&gt;C175,IF(D175=0,0,BZ175*C175/D175),BZ175+CB175)))</f>
        <v>0</v>
      </c>
      <c r="CD175" s="3">
        <f>IF(Inputs!$B$27&lt;&gt;"Ready","PENDING INPUTS",MAX(0,(BW175+BX175+BY175)-CC175))</f>
        <v>0</v>
      </c>
      <c r="CE175" s="3">
        <f>IF(Inputs!$B$27&lt;&gt;"Ready","PENDING INPUTS",CL174)</f>
        <v>0</v>
      </c>
      <c r="CF175" s="3">
        <f>IF(Inputs!$B$27&lt;&gt;"Ready","PENDING INPUTS",IF(A175&lt;=Inputs!$B$6,ROUND(CE175*Inputs!C23/12,2),0))</f>
        <v>0</v>
      </c>
      <c r="CG175" s="3">
        <f>IF(Inputs!$B$27&lt;&gt;"Ready","PENDING INPUTS",IF(AND(A175&lt;=Inputs!$B$6,CE175&gt;0),Inputs!G23,0))</f>
        <v>0</v>
      </c>
      <c r="CH175" s="3">
        <f>IF(Inputs!$B$27&lt;&gt;"Ready","PENDING INPUTS",IF(A175&gt;Inputs!$B$6,0,MIN((CE175+CF175+CG175),IF(Inputs!H23=1,Inputs!D23,MAX(Inputs!F23,ROUND(CE175*Inputs!E23+CF175+CG175,2))))))</f>
        <v>0</v>
      </c>
      <c r="CI175">
        <f>IF(Inputs!$B$27&lt;&gt;"Ready","PENDING INPUTS",IF(CE175&lt;=0,99,1+IF(AND(K175&gt;0,OR(K175&lt;CE175,AND(K175=CE175,0&lt;9))),1,0)+IF(AND(S175&gt;0,OR(S175&lt;CE175,AND(S175=CE175,1&lt;9))),1,0)+IF(AND(AA175&gt;0,OR(AA175&lt;CE175,AND(AA175=CE175,2&lt;9))),1,0)+IF(AND(AI175&gt;0,OR(AI175&lt;CE175,AND(AI175=CE175,3&lt;9))),1,0)+IF(AND(AQ175&gt;0,OR(AQ175&lt;CE175,AND(AQ175=CE175,4&lt;9))),1,0)+IF(AND(AY175&gt;0,OR(AY175&lt;CE175,AND(AY175=CE175,5&lt;9))),1,0)+IF(AND(BG175&gt;0,OR(BG175&lt;CE175,AND(BG175=CE175,6&lt;9))),1,0)+IF(AND(BO175&gt;0,OR(BO175&lt;CE175,AND(BO175=CE175,7&lt;9))),1,0)+IF(AND(BW175&gt;0,OR(BW175&lt;CE175,AND(BW175=CE175,8&lt;9))),1,0)))</f>
        <v>99</v>
      </c>
      <c r="CJ175" s="3">
        <f>IF(Inputs!$B$27&lt;&gt;"Ready","PENDING INPUTS",IF(A175&gt;Inputs!$B$6,0,MIN(MAX(0,(CE175+CF175+CG175)-CH175),MAX(0,C175-D175-(IF(O175&lt;CI175,K175+L175+M175-N175,0)+IF(W175&lt;CI175,S175+T175+U175-V175,0)+IF(AE175&lt;CI175,AA175+AB175+AC175-AD175,0)+IF(AM175&lt;CI175,AI175+AJ175+AK175-AL175,0)+IF(AU175&lt;CI175,AQ175+AR175+AS175-AT175,0)+IF(BC175&lt;CI175,AY175+AZ175+BA175-BB175,0)+IF(BK175&lt;CI175,BG175+BH175+BI175-BJ175,0)+IF(BS175&lt;CI175,BO175+BP175+BQ175-BR175,0)+IF(CA175&lt;CI175,BW175+BX175+BY175-BZ175,0)+IF(CI175&lt;CI175,CE175+CF175+CG175-CH175,0))))))</f>
        <v>0</v>
      </c>
      <c r="CK175" s="3">
        <f>IF(Inputs!$B$27&lt;&gt;"Ready","PENDING INPUTS",MIN((CE175+CF175+CG175),IF(D175&gt;C175,IF(D175=0,0,CH175*C175/D175),CH175+CJ175)))</f>
        <v>0</v>
      </c>
      <c r="CL175" s="3">
        <f>IF(Inputs!$B$27&lt;&gt;"Ready","PENDING INPUTS",MAX(0,(CE175+CF175+CG175)-CK175))</f>
        <v>0</v>
      </c>
    </row>
    <row r="176" spans="1:90" ht="27.95" customHeight="1" x14ac:dyDescent="0.25">
      <c r="A176">
        <v>172</v>
      </c>
      <c r="B176" s="13">
        <f>IF(Inputs!$B$27&lt;&gt;"Ready","PENDING INPUTS",EDATE(Inputs!$B$5,A176-1))</f>
        <v>51502</v>
      </c>
      <c r="C176" s="3">
        <f>IF(Inputs!$B$27&lt;&gt;"Ready","PENDING INPUTS",IF(A176&lt;=Inputs!$B$6,MAX(0,Inputs!$B$4+IF(A176=Inputs!$B$7,Inputs!$B$8,0)+IF(A176=Inputs!$B$9,Inputs!$B$10,0)),0))</f>
        <v>0</v>
      </c>
      <c r="D176" s="3">
        <f>IF(Inputs!$B$27&lt;&gt;"Ready","PENDING INPUTS",SUM(N176,V176,AD176,AL176,AT176,BB176,BJ176,BR176,BZ176,CH176))</f>
        <v>0</v>
      </c>
      <c r="E176" s="3">
        <f>IF(Inputs!$B$27&lt;&gt;"Ready","PENDING INPUTS",MAX(0,D176-C176))</f>
        <v>0</v>
      </c>
      <c r="F176" s="3">
        <f>IF(Inputs!$B$27&lt;&gt;"Ready","PENDING INPUTS",SUM(Q176,Y176,AG176,AO176,AW176,BE176,BM176,BU176,CC176,CK176))</f>
        <v>0</v>
      </c>
      <c r="G176" s="3">
        <f>IF(Inputs!$B$27&lt;&gt;"Ready","PENDING INPUTS",SUM(L176,T176,AB176,AJ176,AR176,AZ176,BH176,BP176,BX176,CF176))</f>
        <v>0</v>
      </c>
      <c r="H176" s="3">
        <f>IF(Inputs!$B$27&lt;&gt;"Ready","PENDING INPUTS",SUM(M176,U176,AC176,AK176,AS176,BA176,BI176,BQ176,BY176,CG176))</f>
        <v>0</v>
      </c>
      <c r="I176" s="3">
        <f>IF(Inputs!$B$27&lt;&gt;"Ready","PENDING INPUTS",SUM(R176,Z176,AH176,AP176,AX176,BF176,BN176,BV176,CD176,CL176))</f>
        <v>0</v>
      </c>
      <c r="J176" t="str">
        <f>IF(Inputs!$B$27&lt;&gt;"Ready","PENDING INPUTS",IF(A176&gt;Inputs!$B$6,"Beyond horizon",IF(E176&gt;0.005,"MINIMUM SHORTFALL",IF(I176&lt;0.005,"Paid off","In progress"))))</f>
        <v>Beyond horizon</v>
      </c>
      <c r="K176" s="3">
        <f>IF(Inputs!$B$27&lt;&gt;"Ready","PENDING INPUTS",R175)</f>
        <v>0</v>
      </c>
      <c r="L176" s="3">
        <f>IF(Inputs!$B$27&lt;&gt;"Ready","PENDING INPUTS",IF(A176&lt;=Inputs!$B$6,ROUND(K176*Inputs!C14/12,2),0))</f>
        <v>0</v>
      </c>
      <c r="M176" s="3">
        <f>IF(Inputs!$B$27&lt;&gt;"Ready","PENDING INPUTS",IF(AND(A176&lt;=Inputs!$B$6,K176&gt;0),Inputs!G14,0))</f>
        <v>0</v>
      </c>
      <c r="N176" s="3">
        <f>IF(Inputs!$B$27&lt;&gt;"Ready","PENDING INPUTS",IF(A176&gt;Inputs!$B$6,0,MIN((K176+L176+M176),IF(Inputs!H14=1,Inputs!D14,MAX(Inputs!F14,ROUND(K176*Inputs!E14+L176+M176,2))))))</f>
        <v>0</v>
      </c>
      <c r="O176">
        <f>IF(Inputs!$B$27&lt;&gt;"Ready","PENDING INPUTS",IF(K176&lt;=0,99,1+IF(AND(S176&gt;0,OR(S176&lt;K176,AND(S176=K176,1&lt;0))),1,0)+IF(AND(AA176&gt;0,OR(AA176&lt;K176,AND(AA176=K176,2&lt;0))),1,0)+IF(AND(AI176&gt;0,OR(AI176&lt;K176,AND(AI176=K176,3&lt;0))),1,0)+IF(AND(AQ176&gt;0,OR(AQ176&lt;K176,AND(AQ176=K176,4&lt;0))),1,0)+IF(AND(AY176&gt;0,OR(AY176&lt;K176,AND(AY176=K176,5&lt;0))),1,0)+IF(AND(BG176&gt;0,OR(BG176&lt;K176,AND(BG176=K176,6&lt;0))),1,0)+IF(AND(BO176&gt;0,OR(BO176&lt;K176,AND(BO176=K176,7&lt;0))),1,0)+IF(AND(BW176&gt;0,OR(BW176&lt;K176,AND(BW176=K176,8&lt;0))),1,0)+IF(AND(CE176&gt;0,OR(CE176&lt;K176,AND(CE176=K176,9&lt;0))),1,0)))</f>
        <v>99</v>
      </c>
      <c r="P176" s="3">
        <f>IF(Inputs!$B$27&lt;&gt;"Ready","PENDING INPUTS",IF(A176&gt;Inputs!$B$6,0,MIN(MAX(0,(K176+L176+M176)-N176),MAX(0,C176-D176-(IF(O176&lt;O176,K176+L176+M176-N176,0)+IF(W176&lt;O176,S176+T176+U176-V176,0)+IF(AE176&lt;O176,AA176+AB176+AC176-AD176,0)+IF(AM176&lt;O176,AI176+AJ176+AK176-AL176,0)+IF(AU176&lt;O176,AQ176+AR176+AS176-AT176,0)+IF(BC176&lt;O176,AY176+AZ176+BA176-BB176,0)+IF(BK176&lt;O176,BG176+BH176+BI176-BJ176,0)+IF(BS176&lt;O176,BO176+BP176+BQ176-BR176,0)+IF(CA176&lt;O176,BW176+BX176+BY176-BZ176,0)+IF(CI176&lt;O176,CE176+CF176+CG176-CH176,0))))))</f>
        <v>0</v>
      </c>
      <c r="Q176" s="3">
        <f>IF(Inputs!$B$27&lt;&gt;"Ready","PENDING INPUTS",MIN((K176+L176+M176),IF(D176&gt;C176,IF(D176=0,0,N176*C176/D176),N176+P176)))</f>
        <v>0</v>
      </c>
      <c r="R176" s="3">
        <f>IF(Inputs!$B$27&lt;&gt;"Ready","PENDING INPUTS",MAX(0,(K176+L176+M176)-Q176))</f>
        <v>0</v>
      </c>
      <c r="S176" s="3">
        <f>IF(Inputs!$B$27&lt;&gt;"Ready","PENDING INPUTS",Z175)</f>
        <v>0</v>
      </c>
      <c r="T176" s="3">
        <f>IF(Inputs!$B$27&lt;&gt;"Ready","PENDING INPUTS",IF(A176&lt;=Inputs!$B$6,ROUND(S176*Inputs!C15/12,2),0))</f>
        <v>0</v>
      </c>
      <c r="U176" s="3">
        <f>IF(Inputs!$B$27&lt;&gt;"Ready","PENDING INPUTS",IF(AND(A176&lt;=Inputs!$B$6,S176&gt;0),Inputs!G15,0))</f>
        <v>0</v>
      </c>
      <c r="V176" s="3">
        <f>IF(Inputs!$B$27&lt;&gt;"Ready","PENDING INPUTS",IF(A176&gt;Inputs!$B$6,0,MIN((S176+T176+U176),IF(Inputs!H15=1,Inputs!D15,MAX(Inputs!F15,ROUND(S176*Inputs!E15+T176+U176,2))))))</f>
        <v>0</v>
      </c>
      <c r="W176">
        <f>IF(Inputs!$B$27&lt;&gt;"Ready","PENDING INPUTS",IF(S176&lt;=0,99,1+IF(AND(K176&gt;0,OR(K176&lt;S176,AND(K176=S176,0&lt;1))),1,0)+IF(AND(AA176&gt;0,OR(AA176&lt;S176,AND(AA176=S176,2&lt;1))),1,0)+IF(AND(AI176&gt;0,OR(AI176&lt;S176,AND(AI176=S176,3&lt;1))),1,0)+IF(AND(AQ176&gt;0,OR(AQ176&lt;S176,AND(AQ176=S176,4&lt;1))),1,0)+IF(AND(AY176&gt;0,OR(AY176&lt;S176,AND(AY176=S176,5&lt;1))),1,0)+IF(AND(BG176&gt;0,OR(BG176&lt;S176,AND(BG176=S176,6&lt;1))),1,0)+IF(AND(BO176&gt;0,OR(BO176&lt;S176,AND(BO176=S176,7&lt;1))),1,0)+IF(AND(BW176&gt;0,OR(BW176&lt;S176,AND(BW176=S176,8&lt;1))),1,0)+IF(AND(CE176&gt;0,OR(CE176&lt;S176,AND(CE176=S176,9&lt;1))),1,0)))</f>
        <v>99</v>
      </c>
      <c r="X176" s="3">
        <f>IF(Inputs!$B$27&lt;&gt;"Ready","PENDING INPUTS",IF(A176&gt;Inputs!$B$6,0,MIN(MAX(0,(S176+T176+U176)-V176),MAX(0,C176-D176-(IF(O176&lt;W176,K176+L176+M176-N176,0)+IF(W176&lt;W176,S176+T176+U176-V176,0)+IF(AE176&lt;W176,AA176+AB176+AC176-AD176,0)+IF(AM176&lt;W176,AI176+AJ176+AK176-AL176,0)+IF(AU176&lt;W176,AQ176+AR176+AS176-AT176,0)+IF(BC176&lt;W176,AY176+AZ176+BA176-BB176,0)+IF(BK176&lt;W176,BG176+BH176+BI176-BJ176,0)+IF(BS176&lt;W176,BO176+BP176+BQ176-BR176,0)+IF(CA176&lt;W176,BW176+BX176+BY176-BZ176,0)+IF(CI176&lt;W176,CE176+CF176+CG176-CH176,0))))))</f>
        <v>0</v>
      </c>
      <c r="Y176" s="3">
        <f>IF(Inputs!$B$27&lt;&gt;"Ready","PENDING INPUTS",MIN((S176+T176+U176),IF(D176&gt;C176,IF(D176=0,0,V176*C176/D176),V176+X176)))</f>
        <v>0</v>
      </c>
      <c r="Z176" s="3">
        <f>IF(Inputs!$B$27&lt;&gt;"Ready","PENDING INPUTS",MAX(0,(S176+T176+U176)-Y176))</f>
        <v>0</v>
      </c>
      <c r="AA176" s="3">
        <f>IF(Inputs!$B$27&lt;&gt;"Ready","PENDING INPUTS",AH175)</f>
        <v>0</v>
      </c>
      <c r="AB176" s="3">
        <f>IF(Inputs!$B$27&lt;&gt;"Ready","PENDING INPUTS",IF(A176&lt;=Inputs!$B$6,ROUND(AA176*Inputs!C16/12,2),0))</f>
        <v>0</v>
      </c>
      <c r="AC176" s="3">
        <f>IF(Inputs!$B$27&lt;&gt;"Ready","PENDING INPUTS",IF(AND(A176&lt;=Inputs!$B$6,AA176&gt;0),Inputs!G16,0))</f>
        <v>0</v>
      </c>
      <c r="AD176" s="3">
        <f>IF(Inputs!$B$27&lt;&gt;"Ready","PENDING INPUTS",IF(A176&gt;Inputs!$B$6,0,MIN((AA176+AB176+AC176),IF(Inputs!H16=1,Inputs!D16,MAX(Inputs!F16,ROUND(AA176*Inputs!E16+AB176+AC176,2))))))</f>
        <v>0</v>
      </c>
      <c r="AE176">
        <f>IF(Inputs!$B$27&lt;&gt;"Ready","PENDING INPUTS",IF(AA176&lt;=0,99,1+IF(AND(K176&gt;0,OR(K176&lt;AA176,AND(K176=AA176,0&lt;2))),1,0)+IF(AND(S176&gt;0,OR(S176&lt;AA176,AND(S176=AA176,1&lt;2))),1,0)+IF(AND(AI176&gt;0,OR(AI176&lt;AA176,AND(AI176=AA176,3&lt;2))),1,0)+IF(AND(AQ176&gt;0,OR(AQ176&lt;AA176,AND(AQ176=AA176,4&lt;2))),1,0)+IF(AND(AY176&gt;0,OR(AY176&lt;AA176,AND(AY176=AA176,5&lt;2))),1,0)+IF(AND(BG176&gt;0,OR(BG176&lt;AA176,AND(BG176=AA176,6&lt;2))),1,0)+IF(AND(BO176&gt;0,OR(BO176&lt;AA176,AND(BO176=AA176,7&lt;2))),1,0)+IF(AND(BW176&gt;0,OR(BW176&lt;AA176,AND(BW176=AA176,8&lt;2))),1,0)+IF(AND(CE176&gt;0,OR(CE176&lt;AA176,AND(CE176=AA176,9&lt;2))),1,0)))</f>
        <v>99</v>
      </c>
      <c r="AF176" s="3">
        <f>IF(Inputs!$B$27&lt;&gt;"Ready","PENDING INPUTS",IF(A176&gt;Inputs!$B$6,0,MIN(MAX(0,(AA176+AB176+AC176)-AD176),MAX(0,C176-D176-(IF(O176&lt;AE176,K176+L176+M176-N176,0)+IF(W176&lt;AE176,S176+T176+U176-V176,0)+IF(AE176&lt;AE176,AA176+AB176+AC176-AD176,0)+IF(AM176&lt;AE176,AI176+AJ176+AK176-AL176,0)+IF(AU176&lt;AE176,AQ176+AR176+AS176-AT176,0)+IF(BC176&lt;AE176,AY176+AZ176+BA176-BB176,0)+IF(BK176&lt;AE176,BG176+BH176+BI176-BJ176,0)+IF(BS176&lt;AE176,BO176+BP176+BQ176-BR176,0)+IF(CA176&lt;AE176,BW176+BX176+BY176-BZ176,0)+IF(CI176&lt;AE176,CE176+CF176+CG176-CH176,0))))))</f>
        <v>0</v>
      </c>
      <c r="AG176" s="3">
        <f>IF(Inputs!$B$27&lt;&gt;"Ready","PENDING INPUTS",MIN((AA176+AB176+AC176),IF(D176&gt;C176,IF(D176=0,0,AD176*C176/D176),AD176+AF176)))</f>
        <v>0</v>
      </c>
      <c r="AH176" s="3">
        <f>IF(Inputs!$B$27&lt;&gt;"Ready","PENDING INPUTS",MAX(0,(AA176+AB176+AC176)-AG176))</f>
        <v>0</v>
      </c>
      <c r="AI176" s="3">
        <f>IF(Inputs!$B$27&lt;&gt;"Ready","PENDING INPUTS",AP175)</f>
        <v>0</v>
      </c>
      <c r="AJ176" s="3">
        <f>IF(Inputs!$B$27&lt;&gt;"Ready","PENDING INPUTS",IF(A176&lt;=Inputs!$B$6,ROUND(AI176*Inputs!C17/12,2),0))</f>
        <v>0</v>
      </c>
      <c r="AK176" s="3">
        <f>IF(Inputs!$B$27&lt;&gt;"Ready","PENDING INPUTS",IF(AND(A176&lt;=Inputs!$B$6,AI176&gt;0),Inputs!G17,0))</f>
        <v>0</v>
      </c>
      <c r="AL176" s="3">
        <f>IF(Inputs!$B$27&lt;&gt;"Ready","PENDING INPUTS",IF(A176&gt;Inputs!$B$6,0,MIN((AI176+AJ176+AK176),IF(Inputs!H17=1,Inputs!D17,MAX(Inputs!F17,ROUND(AI176*Inputs!E17+AJ176+AK176,2))))))</f>
        <v>0</v>
      </c>
      <c r="AM176">
        <f>IF(Inputs!$B$27&lt;&gt;"Ready","PENDING INPUTS",IF(AI176&lt;=0,99,1+IF(AND(K176&gt;0,OR(K176&lt;AI176,AND(K176=AI176,0&lt;3))),1,0)+IF(AND(S176&gt;0,OR(S176&lt;AI176,AND(S176=AI176,1&lt;3))),1,0)+IF(AND(AA176&gt;0,OR(AA176&lt;AI176,AND(AA176=AI176,2&lt;3))),1,0)+IF(AND(AQ176&gt;0,OR(AQ176&lt;AI176,AND(AQ176=AI176,4&lt;3))),1,0)+IF(AND(AY176&gt;0,OR(AY176&lt;AI176,AND(AY176=AI176,5&lt;3))),1,0)+IF(AND(BG176&gt;0,OR(BG176&lt;AI176,AND(BG176=AI176,6&lt;3))),1,0)+IF(AND(BO176&gt;0,OR(BO176&lt;AI176,AND(BO176=AI176,7&lt;3))),1,0)+IF(AND(BW176&gt;0,OR(BW176&lt;AI176,AND(BW176=AI176,8&lt;3))),1,0)+IF(AND(CE176&gt;0,OR(CE176&lt;AI176,AND(CE176=AI176,9&lt;3))),1,0)))</f>
        <v>99</v>
      </c>
      <c r="AN176" s="3">
        <f>IF(Inputs!$B$27&lt;&gt;"Ready","PENDING INPUTS",IF(A176&gt;Inputs!$B$6,0,MIN(MAX(0,(AI176+AJ176+AK176)-AL176),MAX(0,C176-D176-(IF(O176&lt;AM176,K176+L176+M176-N176,0)+IF(W176&lt;AM176,S176+T176+U176-V176,0)+IF(AE176&lt;AM176,AA176+AB176+AC176-AD176,0)+IF(AM176&lt;AM176,AI176+AJ176+AK176-AL176,0)+IF(AU176&lt;AM176,AQ176+AR176+AS176-AT176,0)+IF(BC176&lt;AM176,AY176+AZ176+BA176-BB176,0)+IF(BK176&lt;AM176,BG176+BH176+BI176-BJ176,0)+IF(BS176&lt;AM176,BO176+BP176+BQ176-BR176,0)+IF(CA176&lt;AM176,BW176+BX176+BY176-BZ176,0)+IF(CI176&lt;AM176,CE176+CF176+CG176-CH176,0))))))</f>
        <v>0</v>
      </c>
      <c r="AO176" s="3">
        <f>IF(Inputs!$B$27&lt;&gt;"Ready","PENDING INPUTS",MIN((AI176+AJ176+AK176),IF(D176&gt;C176,IF(D176=0,0,AL176*C176/D176),AL176+AN176)))</f>
        <v>0</v>
      </c>
      <c r="AP176" s="3">
        <f>IF(Inputs!$B$27&lt;&gt;"Ready","PENDING INPUTS",MAX(0,(AI176+AJ176+AK176)-AO176))</f>
        <v>0</v>
      </c>
      <c r="AQ176" s="3">
        <f>IF(Inputs!$B$27&lt;&gt;"Ready","PENDING INPUTS",AX175)</f>
        <v>0</v>
      </c>
      <c r="AR176" s="3">
        <f>IF(Inputs!$B$27&lt;&gt;"Ready","PENDING INPUTS",IF(A176&lt;=Inputs!$B$6,ROUND(AQ176*Inputs!C18/12,2),0))</f>
        <v>0</v>
      </c>
      <c r="AS176" s="3">
        <f>IF(Inputs!$B$27&lt;&gt;"Ready","PENDING INPUTS",IF(AND(A176&lt;=Inputs!$B$6,AQ176&gt;0),Inputs!G18,0))</f>
        <v>0</v>
      </c>
      <c r="AT176" s="3">
        <f>IF(Inputs!$B$27&lt;&gt;"Ready","PENDING INPUTS",IF(A176&gt;Inputs!$B$6,0,MIN((AQ176+AR176+AS176),IF(Inputs!H18=1,Inputs!D18,MAX(Inputs!F18,ROUND(AQ176*Inputs!E18+AR176+AS176,2))))))</f>
        <v>0</v>
      </c>
      <c r="AU176">
        <f>IF(Inputs!$B$27&lt;&gt;"Ready","PENDING INPUTS",IF(AQ176&lt;=0,99,1+IF(AND(K176&gt;0,OR(K176&lt;AQ176,AND(K176=AQ176,0&lt;4))),1,0)+IF(AND(S176&gt;0,OR(S176&lt;AQ176,AND(S176=AQ176,1&lt;4))),1,0)+IF(AND(AA176&gt;0,OR(AA176&lt;AQ176,AND(AA176=AQ176,2&lt;4))),1,0)+IF(AND(AI176&gt;0,OR(AI176&lt;AQ176,AND(AI176=AQ176,3&lt;4))),1,0)+IF(AND(AY176&gt;0,OR(AY176&lt;AQ176,AND(AY176=AQ176,5&lt;4))),1,0)+IF(AND(BG176&gt;0,OR(BG176&lt;AQ176,AND(BG176=AQ176,6&lt;4))),1,0)+IF(AND(BO176&gt;0,OR(BO176&lt;AQ176,AND(BO176=AQ176,7&lt;4))),1,0)+IF(AND(BW176&gt;0,OR(BW176&lt;AQ176,AND(BW176=AQ176,8&lt;4))),1,0)+IF(AND(CE176&gt;0,OR(CE176&lt;AQ176,AND(CE176=AQ176,9&lt;4))),1,0)))</f>
        <v>99</v>
      </c>
      <c r="AV176" s="3">
        <f>IF(Inputs!$B$27&lt;&gt;"Ready","PENDING INPUTS",IF(A176&gt;Inputs!$B$6,0,MIN(MAX(0,(AQ176+AR176+AS176)-AT176),MAX(0,C176-D176-(IF(O176&lt;AU176,K176+L176+M176-N176,0)+IF(W176&lt;AU176,S176+T176+U176-V176,0)+IF(AE176&lt;AU176,AA176+AB176+AC176-AD176,0)+IF(AM176&lt;AU176,AI176+AJ176+AK176-AL176,0)+IF(AU176&lt;AU176,AQ176+AR176+AS176-AT176,0)+IF(BC176&lt;AU176,AY176+AZ176+BA176-BB176,0)+IF(BK176&lt;AU176,BG176+BH176+BI176-BJ176,0)+IF(BS176&lt;AU176,BO176+BP176+BQ176-BR176,0)+IF(CA176&lt;AU176,BW176+BX176+BY176-BZ176,0)+IF(CI176&lt;AU176,CE176+CF176+CG176-CH176,0))))))</f>
        <v>0</v>
      </c>
      <c r="AW176" s="3">
        <f>IF(Inputs!$B$27&lt;&gt;"Ready","PENDING INPUTS",MIN((AQ176+AR176+AS176),IF(D176&gt;C176,IF(D176=0,0,AT176*C176/D176),AT176+AV176)))</f>
        <v>0</v>
      </c>
      <c r="AX176" s="3">
        <f>IF(Inputs!$B$27&lt;&gt;"Ready","PENDING INPUTS",MAX(0,(AQ176+AR176+AS176)-AW176))</f>
        <v>0</v>
      </c>
      <c r="AY176" s="3">
        <f>IF(Inputs!$B$27&lt;&gt;"Ready","PENDING INPUTS",BF175)</f>
        <v>0</v>
      </c>
      <c r="AZ176" s="3">
        <f>IF(Inputs!$B$27&lt;&gt;"Ready","PENDING INPUTS",IF(A176&lt;=Inputs!$B$6,ROUND(AY176*Inputs!C19/12,2),0))</f>
        <v>0</v>
      </c>
      <c r="BA176" s="3">
        <f>IF(Inputs!$B$27&lt;&gt;"Ready","PENDING INPUTS",IF(AND(A176&lt;=Inputs!$B$6,AY176&gt;0),Inputs!G19,0))</f>
        <v>0</v>
      </c>
      <c r="BB176" s="3">
        <f>IF(Inputs!$B$27&lt;&gt;"Ready","PENDING INPUTS",IF(A176&gt;Inputs!$B$6,0,MIN((AY176+AZ176+BA176),IF(Inputs!H19=1,Inputs!D19,MAX(Inputs!F19,ROUND(AY176*Inputs!E19+AZ176+BA176,2))))))</f>
        <v>0</v>
      </c>
      <c r="BC176">
        <f>IF(Inputs!$B$27&lt;&gt;"Ready","PENDING INPUTS",IF(AY176&lt;=0,99,1+IF(AND(K176&gt;0,OR(K176&lt;AY176,AND(K176=AY176,0&lt;5))),1,0)+IF(AND(S176&gt;0,OR(S176&lt;AY176,AND(S176=AY176,1&lt;5))),1,0)+IF(AND(AA176&gt;0,OR(AA176&lt;AY176,AND(AA176=AY176,2&lt;5))),1,0)+IF(AND(AI176&gt;0,OR(AI176&lt;AY176,AND(AI176=AY176,3&lt;5))),1,0)+IF(AND(AQ176&gt;0,OR(AQ176&lt;AY176,AND(AQ176=AY176,4&lt;5))),1,0)+IF(AND(BG176&gt;0,OR(BG176&lt;AY176,AND(BG176=AY176,6&lt;5))),1,0)+IF(AND(BO176&gt;0,OR(BO176&lt;AY176,AND(BO176=AY176,7&lt;5))),1,0)+IF(AND(BW176&gt;0,OR(BW176&lt;AY176,AND(BW176=AY176,8&lt;5))),1,0)+IF(AND(CE176&gt;0,OR(CE176&lt;AY176,AND(CE176=AY176,9&lt;5))),1,0)))</f>
        <v>99</v>
      </c>
      <c r="BD176" s="3">
        <f>IF(Inputs!$B$27&lt;&gt;"Ready","PENDING INPUTS",IF(A176&gt;Inputs!$B$6,0,MIN(MAX(0,(AY176+AZ176+BA176)-BB176),MAX(0,C176-D176-(IF(O176&lt;BC176,K176+L176+M176-N176,0)+IF(W176&lt;BC176,S176+T176+U176-V176,0)+IF(AE176&lt;BC176,AA176+AB176+AC176-AD176,0)+IF(AM176&lt;BC176,AI176+AJ176+AK176-AL176,0)+IF(AU176&lt;BC176,AQ176+AR176+AS176-AT176,0)+IF(BC176&lt;BC176,AY176+AZ176+BA176-BB176,0)+IF(BK176&lt;BC176,BG176+BH176+BI176-BJ176,0)+IF(BS176&lt;BC176,BO176+BP176+BQ176-BR176,0)+IF(CA176&lt;BC176,BW176+BX176+BY176-BZ176,0)+IF(CI176&lt;BC176,CE176+CF176+CG176-CH176,0))))))</f>
        <v>0</v>
      </c>
      <c r="BE176" s="3">
        <f>IF(Inputs!$B$27&lt;&gt;"Ready","PENDING INPUTS",MIN((AY176+AZ176+BA176),IF(D176&gt;C176,IF(D176=0,0,BB176*C176/D176),BB176+BD176)))</f>
        <v>0</v>
      </c>
      <c r="BF176" s="3">
        <f>IF(Inputs!$B$27&lt;&gt;"Ready","PENDING INPUTS",MAX(0,(AY176+AZ176+BA176)-BE176))</f>
        <v>0</v>
      </c>
      <c r="BG176" s="3">
        <f>IF(Inputs!$B$27&lt;&gt;"Ready","PENDING INPUTS",BN175)</f>
        <v>0</v>
      </c>
      <c r="BH176" s="3">
        <f>IF(Inputs!$B$27&lt;&gt;"Ready","PENDING INPUTS",IF(A176&lt;=Inputs!$B$6,ROUND(BG176*Inputs!C20/12,2),0))</f>
        <v>0</v>
      </c>
      <c r="BI176" s="3">
        <f>IF(Inputs!$B$27&lt;&gt;"Ready","PENDING INPUTS",IF(AND(A176&lt;=Inputs!$B$6,BG176&gt;0),Inputs!G20,0))</f>
        <v>0</v>
      </c>
      <c r="BJ176" s="3">
        <f>IF(Inputs!$B$27&lt;&gt;"Ready","PENDING INPUTS",IF(A176&gt;Inputs!$B$6,0,MIN((BG176+BH176+BI176),IF(Inputs!H20=1,Inputs!D20,MAX(Inputs!F20,ROUND(BG176*Inputs!E20+BH176+BI176,2))))))</f>
        <v>0</v>
      </c>
      <c r="BK176">
        <f>IF(Inputs!$B$27&lt;&gt;"Ready","PENDING INPUTS",IF(BG176&lt;=0,99,1+IF(AND(K176&gt;0,OR(K176&lt;BG176,AND(K176=BG176,0&lt;6))),1,0)+IF(AND(S176&gt;0,OR(S176&lt;BG176,AND(S176=BG176,1&lt;6))),1,0)+IF(AND(AA176&gt;0,OR(AA176&lt;BG176,AND(AA176=BG176,2&lt;6))),1,0)+IF(AND(AI176&gt;0,OR(AI176&lt;BG176,AND(AI176=BG176,3&lt;6))),1,0)+IF(AND(AQ176&gt;0,OR(AQ176&lt;BG176,AND(AQ176=BG176,4&lt;6))),1,0)+IF(AND(AY176&gt;0,OR(AY176&lt;BG176,AND(AY176=BG176,5&lt;6))),1,0)+IF(AND(BO176&gt;0,OR(BO176&lt;BG176,AND(BO176=BG176,7&lt;6))),1,0)+IF(AND(BW176&gt;0,OR(BW176&lt;BG176,AND(BW176=BG176,8&lt;6))),1,0)+IF(AND(CE176&gt;0,OR(CE176&lt;BG176,AND(CE176=BG176,9&lt;6))),1,0)))</f>
        <v>99</v>
      </c>
      <c r="BL176" s="3">
        <f>IF(Inputs!$B$27&lt;&gt;"Ready","PENDING INPUTS",IF(A176&gt;Inputs!$B$6,0,MIN(MAX(0,(BG176+BH176+BI176)-BJ176),MAX(0,C176-D176-(IF(O176&lt;BK176,K176+L176+M176-N176,0)+IF(W176&lt;BK176,S176+T176+U176-V176,0)+IF(AE176&lt;BK176,AA176+AB176+AC176-AD176,0)+IF(AM176&lt;BK176,AI176+AJ176+AK176-AL176,0)+IF(AU176&lt;BK176,AQ176+AR176+AS176-AT176,0)+IF(BC176&lt;BK176,AY176+AZ176+BA176-BB176,0)+IF(BK176&lt;BK176,BG176+BH176+BI176-BJ176,0)+IF(BS176&lt;BK176,BO176+BP176+BQ176-BR176,0)+IF(CA176&lt;BK176,BW176+BX176+BY176-BZ176,0)+IF(CI176&lt;BK176,CE176+CF176+CG176-CH176,0))))))</f>
        <v>0</v>
      </c>
      <c r="BM176" s="3">
        <f>IF(Inputs!$B$27&lt;&gt;"Ready","PENDING INPUTS",MIN((BG176+BH176+BI176),IF(D176&gt;C176,IF(D176=0,0,BJ176*C176/D176),BJ176+BL176)))</f>
        <v>0</v>
      </c>
      <c r="BN176" s="3">
        <f>IF(Inputs!$B$27&lt;&gt;"Ready","PENDING INPUTS",MAX(0,(BG176+BH176+BI176)-BM176))</f>
        <v>0</v>
      </c>
      <c r="BO176" s="3">
        <f>IF(Inputs!$B$27&lt;&gt;"Ready","PENDING INPUTS",BV175)</f>
        <v>0</v>
      </c>
      <c r="BP176" s="3">
        <f>IF(Inputs!$B$27&lt;&gt;"Ready","PENDING INPUTS",IF(A176&lt;=Inputs!$B$6,ROUND(BO176*Inputs!C21/12,2),0))</f>
        <v>0</v>
      </c>
      <c r="BQ176" s="3">
        <f>IF(Inputs!$B$27&lt;&gt;"Ready","PENDING INPUTS",IF(AND(A176&lt;=Inputs!$B$6,BO176&gt;0),Inputs!G21,0))</f>
        <v>0</v>
      </c>
      <c r="BR176" s="3">
        <f>IF(Inputs!$B$27&lt;&gt;"Ready","PENDING INPUTS",IF(A176&gt;Inputs!$B$6,0,MIN((BO176+BP176+BQ176),IF(Inputs!H21=1,Inputs!D21,MAX(Inputs!F21,ROUND(BO176*Inputs!E21+BP176+BQ176,2))))))</f>
        <v>0</v>
      </c>
      <c r="BS176">
        <f>IF(Inputs!$B$27&lt;&gt;"Ready","PENDING INPUTS",IF(BO176&lt;=0,99,1+IF(AND(K176&gt;0,OR(K176&lt;BO176,AND(K176=BO176,0&lt;7))),1,0)+IF(AND(S176&gt;0,OR(S176&lt;BO176,AND(S176=BO176,1&lt;7))),1,0)+IF(AND(AA176&gt;0,OR(AA176&lt;BO176,AND(AA176=BO176,2&lt;7))),1,0)+IF(AND(AI176&gt;0,OR(AI176&lt;BO176,AND(AI176=BO176,3&lt;7))),1,0)+IF(AND(AQ176&gt;0,OR(AQ176&lt;BO176,AND(AQ176=BO176,4&lt;7))),1,0)+IF(AND(AY176&gt;0,OR(AY176&lt;BO176,AND(AY176=BO176,5&lt;7))),1,0)+IF(AND(BG176&gt;0,OR(BG176&lt;BO176,AND(BG176=BO176,6&lt;7))),1,0)+IF(AND(BW176&gt;0,OR(BW176&lt;BO176,AND(BW176=BO176,8&lt;7))),1,0)+IF(AND(CE176&gt;0,OR(CE176&lt;BO176,AND(CE176=BO176,9&lt;7))),1,0)))</f>
        <v>99</v>
      </c>
      <c r="BT176" s="3">
        <f>IF(Inputs!$B$27&lt;&gt;"Ready","PENDING INPUTS",IF(A176&gt;Inputs!$B$6,0,MIN(MAX(0,(BO176+BP176+BQ176)-BR176),MAX(0,C176-D176-(IF(O176&lt;BS176,K176+L176+M176-N176,0)+IF(W176&lt;BS176,S176+T176+U176-V176,0)+IF(AE176&lt;BS176,AA176+AB176+AC176-AD176,0)+IF(AM176&lt;BS176,AI176+AJ176+AK176-AL176,0)+IF(AU176&lt;BS176,AQ176+AR176+AS176-AT176,0)+IF(BC176&lt;BS176,AY176+AZ176+BA176-BB176,0)+IF(BK176&lt;BS176,BG176+BH176+BI176-BJ176,0)+IF(BS176&lt;BS176,BO176+BP176+BQ176-BR176,0)+IF(CA176&lt;BS176,BW176+BX176+BY176-BZ176,0)+IF(CI176&lt;BS176,CE176+CF176+CG176-CH176,0))))))</f>
        <v>0</v>
      </c>
      <c r="BU176" s="3">
        <f>IF(Inputs!$B$27&lt;&gt;"Ready","PENDING INPUTS",MIN((BO176+BP176+BQ176),IF(D176&gt;C176,IF(D176=0,0,BR176*C176/D176),BR176+BT176)))</f>
        <v>0</v>
      </c>
      <c r="BV176" s="3">
        <f>IF(Inputs!$B$27&lt;&gt;"Ready","PENDING INPUTS",MAX(0,(BO176+BP176+BQ176)-BU176))</f>
        <v>0</v>
      </c>
      <c r="BW176" s="3">
        <f>IF(Inputs!$B$27&lt;&gt;"Ready","PENDING INPUTS",CD175)</f>
        <v>0</v>
      </c>
      <c r="BX176" s="3">
        <f>IF(Inputs!$B$27&lt;&gt;"Ready","PENDING INPUTS",IF(A176&lt;=Inputs!$B$6,ROUND(BW176*Inputs!C22/12,2),0))</f>
        <v>0</v>
      </c>
      <c r="BY176" s="3">
        <f>IF(Inputs!$B$27&lt;&gt;"Ready","PENDING INPUTS",IF(AND(A176&lt;=Inputs!$B$6,BW176&gt;0),Inputs!G22,0))</f>
        <v>0</v>
      </c>
      <c r="BZ176" s="3">
        <f>IF(Inputs!$B$27&lt;&gt;"Ready","PENDING INPUTS",IF(A176&gt;Inputs!$B$6,0,MIN((BW176+BX176+BY176),IF(Inputs!H22=1,Inputs!D22,MAX(Inputs!F22,ROUND(BW176*Inputs!E22+BX176+BY176,2))))))</f>
        <v>0</v>
      </c>
      <c r="CA176">
        <f>IF(Inputs!$B$27&lt;&gt;"Ready","PENDING INPUTS",IF(BW176&lt;=0,99,1+IF(AND(K176&gt;0,OR(K176&lt;BW176,AND(K176=BW176,0&lt;8))),1,0)+IF(AND(S176&gt;0,OR(S176&lt;BW176,AND(S176=BW176,1&lt;8))),1,0)+IF(AND(AA176&gt;0,OR(AA176&lt;BW176,AND(AA176=BW176,2&lt;8))),1,0)+IF(AND(AI176&gt;0,OR(AI176&lt;BW176,AND(AI176=BW176,3&lt;8))),1,0)+IF(AND(AQ176&gt;0,OR(AQ176&lt;BW176,AND(AQ176=BW176,4&lt;8))),1,0)+IF(AND(AY176&gt;0,OR(AY176&lt;BW176,AND(AY176=BW176,5&lt;8))),1,0)+IF(AND(BG176&gt;0,OR(BG176&lt;BW176,AND(BG176=BW176,6&lt;8))),1,0)+IF(AND(BO176&gt;0,OR(BO176&lt;BW176,AND(BO176=BW176,7&lt;8))),1,0)+IF(AND(CE176&gt;0,OR(CE176&lt;BW176,AND(CE176=BW176,9&lt;8))),1,0)))</f>
        <v>99</v>
      </c>
      <c r="CB176" s="3">
        <f>IF(Inputs!$B$27&lt;&gt;"Ready","PENDING INPUTS",IF(A176&gt;Inputs!$B$6,0,MIN(MAX(0,(BW176+BX176+BY176)-BZ176),MAX(0,C176-D176-(IF(O176&lt;CA176,K176+L176+M176-N176,0)+IF(W176&lt;CA176,S176+T176+U176-V176,0)+IF(AE176&lt;CA176,AA176+AB176+AC176-AD176,0)+IF(AM176&lt;CA176,AI176+AJ176+AK176-AL176,0)+IF(AU176&lt;CA176,AQ176+AR176+AS176-AT176,0)+IF(BC176&lt;CA176,AY176+AZ176+BA176-BB176,0)+IF(BK176&lt;CA176,BG176+BH176+BI176-BJ176,0)+IF(BS176&lt;CA176,BO176+BP176+BQ176-BR176,0)+IF(CA176&lt;CA176,BW176+BX176+BY176-BZ176,0)+IF(CI176&lt;CA176,CE176+CF176+CG176-CH176,0))))))</f>
        <v>0</v>
      </c>
      <c r="CC176" s="3">
        <f>IF(Inputs!$B$27&lt;&gt;"Ready","PENDING INPUTS",MIN((BW176+BX176+BY176),IF(D176&gt;C176,IF(D176=0,0,BZ176*C176/D176),BZ176+CB176)))</f>
        <v>0</v>
      </c>
      <c r="CD176" s="3">
        <f>IF(Inputs!$B$27&lt;&gt;"Ready","PENDING INPUTS",MAX(0,(BW176+BX176+BY176)-CC176))</f>
        <v>0</v>
      </c>
      <c r="CE176" s="3">
        <f>IF(Inputs!$B$27&lt;&gt;"Ready","PENDING INPUTS",CL175)</f>
        <v>0</v>
      </c>
      <c r="CF176" s="3">
        <f>IF(Inputs!$B$27&lt;&gt;"Ready","PENDING INPUTS",IF(A176&lt;=Inputs!$B$6,ROUND(CE176*Inputs!C23/12,2),0))</f>
        <v>0</v>
      </c>
      <c r="CG176" s="3">
        <f>IF(Inputs!$B$27&lt;&gt;"Ready","PENDING INPUTS",IF(AND(A176&lt;=Inputs!$B$6,CE176&gt;0),Inputs!G23,0))</f>
        <v>0</v>
      </c>
      <c r="CH176" s="3">
        <f>IF(Inputs!$B$27&lt;&gt;"Ready","PENDING INPUTS",IF(A176&gt;Inputs!$B$6,0,MIN((CE176+CF176+CG176),IF(Inputs!H23=1,Inputs!D23,MAX(Inputs!F23,ROUND(CE176*Inputs!E23+CF176+CG176,2))))))</f>
        <v>0</v>
      </c>
      <c r="CI176">
        <f>IF(Inputs!$B$27&lt;&gt;"Ready","PENDING INPUTS",IF(CE176&lt;=0,99,1+IF(AND(K176&gt;0,OR(K176&lt;CE176,AND(K176=CE176,0&lt;9))),1,0)+IF(AND(S176&gt;0,OR(S176&lt;CE176,AND(S176=CE176,1&lt;9))),1,0)+IF(AND(AA176&gt;0,OR(AA176&lt;CE176,AND(AA176=CE176,2&lt;9))),1,0)+IF(AND(AI176&gt;0,OR(AI176&lt;CE176,AND(AI176=CE176,3&lt;9))),1,0)+IF(AND(AQ176&gt;0,OR(AQ176&lt;CE176,AND(AQ176=CE176,4&lt;9))),1,0)+IF(AND(AY176&gt;0,OR(AY176&lt;CE176,AND(AY176=CE176,5&lt;9))),1,0)+IF(AND(BG176&gt;0,OR(BG176&lt;CE176,AND(BG176=CE176,6&lt;9))),1,0)+IF(AND(BO176&gt;0,OR(BO176&lt;CE176,AND(BO176=CE176,7&lt;9))),1,0)+IF(AND(BW176&gt;0,OR(BW176&lt;CE176,AND(BW176=CE176,8&lt;9))),1,0)))</f>
        <v>99</v>
      </c>
      <c r="CJ176" s="3">
        <f>IF(Inputs!$B$27&lt;&gt;"Ready","PENDING INPUTS",IF(A176&gt;Inputs!$B$6,0,MIN(MAX(0,(CE176+CF176+CG176)-CH176),MAX(0,C176-D176-(IF(O176&lt;CI176,K176+L176+M176-N176,0)+IF(W176&lt;CI176,S176+T176+U176-V176,0)+IF(AE176&lt;CI176,AA176+AB176+AC176-AD176,0)+IF(AM176&lt;CI176,AI176+AJ176+AK176-AL176,0)+IF(AU176&lt;CI176,AQ176+AR176+AS176-AT176,0)+IF(BC176&lt;CI176,AY176+AZ176+BA176-BB176,0)+IF(BK176&lt;CI176,BG176+BH176+BI176-BJ176,0)+IF(BS176&lt;CI176,BO176+BP176+BQ176-BR176,0)+IF(CA176&lt;CI176,BW176+BX176+BY176-BZ176,0)+IF(CI176&lt;CI176,CE176+CF176+CG176-CH176,0))))))</f>
        <v>0</v>
      </c>
      <c r="CK176" s="3">
        <f>IF(Inputs!$B$27&lt;&gt;"Ready","PENDING INPUTS",MIN((CE176+CF176+CG176),IF(D176&gt;C176,IF(D176=0,0,CH176*C176/D176),CH176+CJ176)))</f>
        <v>0</v>
      </c>
      <c r="CL176" s="3">
        <f>IF(Inputs!$B$27&lt;&gt;"Ready","PENDING INPUTS",MAX(0,(CE176+CF176+CG176)-CK176))</f>
        <v>0</v>
      </c>
    </row>
    <row r="177" spans="1:90" ht="27.95" customHeight="1" x14ac:dyDescent="0.25">
      <c r="A177">
        <v>173</v>
      </c>
      <c r="B177" s="13">
        <f>IF(Inputs!$B$27&lt;&gt;"Ready","PENDING INPUTS",EDATE(Inputs!$B$5,A177-1))</f>
        <v>51533</v>
      </c>
      <c r="C177" s="3">
        <f>IF(Inputs!$B$27&lt;&gt;"Ready","PENDING INPUTS",IF(A177&lt;=Inputs!$B$6,MAX(0,Inputs!$B$4+IF(A177=Inputs!$B$7,Inputs!$B$8,0)+IF(A177=Inputs!$B$9,Inputs!$B$10,0)),0))</f>
        <v>0</v>
      </c>
      <c r="D177" s="3">
        <f>IF(Inputs!$B$27&lt;&gt;"Ready","PENDING INPUTS",SUM(N177,V177,AD177,AL177,AT177,BB177,BJ177,BR177,BZ177,CH177))</f>
        <v>0</v>
      </c>
      <c r="E177" s="3">
        <f>IF(Inputs!$B$27&lt;&gt;"Ready","PENDING INPUTS",MAX(0,D177-C177))</f>
        <v>0</v>
      </c>
      <c r="F177" s="3">
        <f>IF(Inputs!$B$27&lt;&gt;"Ready","PENDING INPUTS",SUM(Q177,Y177,AG177,AO177,AW177,BE177,BM177,BU177,CC177,CK177))</f>
        <v>0</v>
      </c>
      <c r="G177" s="3">
        <f>IF(Inputs!$B$27&lt;&gt;"Ready","PENDING INPUTS",SUM(L177,T177,AB177,AJ177,AR177,AZ177,BH177,BP177,BX177,CF177))</f>
        <v>0</v>
      </c>
      <c r="H177" s="3">
        <f>IF(Inputs!$B$27&lt;&gt;"Ready","PENDING INPUTS",SUM(M177,U177,AC177,AK177,AS177,BA177,BI177,BQ177,BY177,CG177))</f>
        <v>0</v>
      </c>
      <c r="I177" s="3">
        <f>IF(Inputs!$B$27&lt;&gt;"Ready","PENDING INPUTS",SUM(R177,Z177,AH177,AP177,AX177,BF177,BN177,BV177,CD177,CL177))</f>
        <v>0</v>
      </c>
      <c r="J177" t="str">
        <f>IF(Inputs!$B$27&lt;&gt;"Ready","PENDING INPUTS",IF(A177&gt;Inputs!$B$6,"Beyond horizon",IF(E177&gt;0.005,"MINIMUM SHORTFALL",IF(I177&lt;0.005,"Paid off","In progress"))))</f>
        <v>Beyond horizon</v>
      </c>
      <c r="K177" s="3">
        <f>IF(Inputs!$B$27&lt;&gt;"Ready","PENDING INPUTS",R176)</f>
        <v>0</v>
      </c>
      <c r="L177" s="3">
        <f>IF(Inputs!$B$27&lt;&gt;"Ready","PENDING INPUTS",IF(A177&lt;=Inputs!$B$6,ROUND(K177*Inputs!C14/12,2),0))</f>
        <v>0</v>
      </c>
      <c r="M177" s="3">
        <f>IF(Inputs!$B$27&lt;&gt;"Ready","PENDING INPUTS",IF(AND(A177&lt;=Inputs!$B$6,K177&gt;0),Inputs!G14,0))</f>
        <v>0</v>
      </c>
      <c r="N177" s="3">
        <f>IF(Inputs!$B$27&lt;&gt;"Ready","PENDING INPUTS",IF(A177&gt;Inputs!$B$6,0,MIN((K177+L177+M177),IF(Inputs!H14=1,Inputs!D14,MAX(Inputs!F14,ROUND(K177*Inputs!E14+L177+M177,2))))))</f>
        <v>0</v>
      </c>
      <c r="O177">
        <f>IF(Inputs!$B$27&lt;&gt;"Ready","PENDING INPUTS",IF(K177&lt;=0,99,1+IF(AND(S177&gt;0,OR(S177&lt;K177,AND(S177=K177,1&lt;0))),1,0)+IF(AND(AA177&gt;0,OR(AA177&lt;K177,AND(AA177=K177,2&lt;0))),1,0)+IF(AND(AI177&gt;0,OR(AI177&lt;K177,AND(AI177=K177,3&lt;0))),1,0)+IF(AND(AQ177&gt;0,OR(AQ177&lt;K177,AND(AQ177=K177,4&lt;0))),1,0)+IF(AND(AY177&gt;0,OR(AY177&lt;K177,AND(AY177=K177,5&lt;0))),1,0)+IF(AND(BG177&gt;0,OR(BG177&lt;K177,AND(BG177=K177,6&lt;0))),1,0)+IF(AND(BO177&gt;0,OR(BO177&lt;K177,AND(BO177=K177,7&lt;0))),1,0)+IF(AND(BW177&gt;0,OR(BW177&lt;K177,AND(BW177=K177,8&lt;0))),1,0)+IF(AND(CE177&gt;0,OR(CE177&lt;K177,AND(CE177=K177,9&lt;0))),1,0)))</f>
        <v>99</v>
      </c>
      <c r="P177" s="3">
        <f>IF(Inputs!$B$27&lt;&gt;"Ready","PENDING INPUTS",IF(A177&gt;Inputs!$B$6,0,MIN(MAX(0,(K177+L177+M177)-N177),MAX(0,C177-D177-(IF(O177&lt;O177,K177+L177+M177-N177,0)+IF(W177&lt;O177,S177+T177+U177-V177,0)+IF(AE177&lt;O177,AA177+AB177+AC177-AD177,0)+IF(AM177&lt;O177,AI177+AJ177+AK177-AL177,0)+IF(AU177&lt;O177,AQ177+AR177+AS177-AT177,0)+IF(BC177&lt;O177,AY177+AZ177+BA177-BB177,0)+IF(BK177&lt;O177,BG177+BH177+BI177-BJ177,0)+IF(BS177&lt;O177,BO177+BP177+BQ177-BR177,0)+IF(CA177&lt;O177,BW177+BX177+BY177-BZ177,0)+IF(CI177&lt;O177,CE177+CF177+CG177-CH177,0))))))</f>
        <v>0</v>
      </c>
      <c r="Q177" s="3">
        <f>IF(Inputs!$B$27&lt;&gt;"Ready","PENDING INPUTS",MIN((K177+L177+M177),IF(D177&gt;C177,IF(D177=0,0,N177*C177/D177),N177+P177)))</f>
        <v>0</v>
      </c>
      <c r="R177" s="3">
        <f>IF(Inputs!$B$27&lt;&gt;"Ready","PENDING INPUTS",MAX(0,(K177+L177+M177)-Q177))</f>
        <v>0</v>
      </c>
      <c r="S177" s="3">
        <f>IF(Inputs!$B$27&lt;&gt;"Ready","PENDING INPUTS",Z176)</f>
        <v>0</v>
      </c>
      <c r="T177" s="3">
        <f>IF(Inputs!$B$27&lt;&gt;"Ready","PENDING INPUTS",IF(A177&lt;=Inputs!$B$6,ROUND(S177*Inputs!C15/12,2),0))</f>
        <v>0</v>
      </c>
      <c r="U177" s="3">
        <f>IF(Inputs!$B$27&lt;&gt;"Ready","PENDING INPUTS",IF(AND(A177&lt;=Inputs!$B$6,S177&gt;0),Inputs!G15,0))</f>
        <v>0</v>
      </c>
      <c r="V177" s="3">
        <f>IF(Inputs!$B$27&lt;&gt;"Ready","PENDING INPUTS",IF(A177&gt;Inputs!$B$6,0,MIN((S177+T177+U177),IF(Inputs!H15=1,Inputs!D15,MAX(Inputs!F15,ROUND(S177*Inputs!E15+T177+U177,2))))))</f>
        <v>0</v>
      </c>
      <c r="W177">
        <f>IF(Inputs!$B$27&lt;&gt;"Ready","PENDING INPUTS",IF(S177&lt;=0,99,1+IF(AND(K177&gt;0,OR(K177&lt;S177,AND(K177=S177,0&lt;1))),1,0)+IF(AND(AA177&gt;0,OR(AA177&lt;S177,AND(AA177=S177,2&lt;1))),1,0)+IF(AND(AI177&gt;0,OR(AI177&lt;S177,AND(AI177=S177,3&lt;1))),1,0)+IF(AND(AQ177&gt;0,OR(AQ177&lt;S177,AND(AQ177=S177,4&lt;1))),1,0)+IF(AND(AY177&gt;0,OR(AY177&lt;S177,AND(AY177=S177,5&lt;1))),1,0)+IF(AND(BG177&gt;0,OR(BG177&lt;S177,AND(BG177=S177,6&lt;1))),1,0)+IF(AND(BO177&gt;0,OR(BO177&lt;S177,AND(BO177=S177,7&lt;1))),1,0)+IF(AND(BW177&gt;0,OR(BW177&lt;S177,AND(BW177=S177,8&lt;1))),1,0)+IF(AND(CE177&gt;0,OR(CE177&lt;S177,AND(CE177=S177,9&lt;1))),1,0)))</f>
        <v>99</v>
      </c>
      <c r="X177" s="3">
        <f>IF(Inputs!$B$27&lt;&gt;"Ready","PENDING INPUTS",IF(A177&gt;Inputs!$B$6,0,MIN(MAX(0,(S177+T177+U177)-V177),MAX(0,C177-D177-(IF(O177&lt;W177,K177+L177+M177-N177,0)+IF(W177&lt;W177,S177+T177+U177-V177,0)+IF(AE177&lt;W177,AA177+AB177+AC177-AD177,0)+IF(AM177&lt;W177,AI177+AJ177+AK177-AL177,0)+IF(AU177&lt;W177,AQ177+AR177+AS177-AT177,0)+IF(BC177&lt;W177,AY177+AZ177+BA177-BB177,0)+IF(BK177&lt;W177,BG177+BH177+BI177-BJ177,0)+IF(BS177&lt;W177,BO177+BP177+BQ177-BR177,0)+IF(CA177&lt;W177,BW177+BX177+BY177-BZ177,0)+IF(CI177&lt;W177,CE177+CF177+CG177-CH177,0))))))</f>
        <v>0</v>
      </c>
      <c r="Y177" s="3">
        <f>IF(Inputs!$B$27&lt;&gt;"Ready","PENDING INPUTS",MIN((S177+T177+U177),IF(D177&gt;C177,IF(D177=0,0,V177*C177/D177),V177+X177)))</f>
        <v>0</v>
      </c>
      <c r="Z177" s="3">
        <f>IF(Inputs!$B$27&lt;&gt;"Ready","PENDING INPUTS",MAX(0,(S177+T177+U177)-Y177))</f>
        <v>0</v>
      </c>
      <c r="AA177" s="3">
        <f>IF(Inputs!$B$27&lt;&gt;"Ready","PENDING INPUTS",AH176)</f>
        <v>0</v>
      </c>
      <c r="AB177" s="3">
        <f>IF(Inputs!$B$27&lt;&gt;"Ready","PENDING INPUTS",IF(A177&lt;=Inputs!$B$6,ROUND(AA177*Inputs!C16/12,2),0))</f>
        <v>0</v>
      </c>
      <c r="AC177" s="3">
        <f>IF(Inputs!$B$27&lt;&gt;"Ready","PENDING INPUTS",IF(AND(A177&lt;=Inputs!$B$6,AA177&gt;0),Inputs!G16,0))</f>
        <v>0</v>
      </c>
      <c r="AD177" s="3">
        <f>IF(Inputs!$B$27&lt;&gt;"Ready","PENDING INPUTS",IF(A177&gt;Inputs!$B$6,0,MIN((AA177+AB177+AC177),IF(Inputs!H16=1,Inputs!D16,MAX(Inputs!F16,ROUND(AA177*Inputs!E16+AB177+AC177,2))))))</f>
        <v>0</v>
      </c>
      <c r="AE177">
        <f>IF(Inputs!$B$27&lt;&gt;"Ready","PENDING INPUTS",IF(AA177&lt;=0,99,1+IF(AND(K177&gt;0,OR(K177&lt;AA177,AND(K177=AA177,0&lt;2))),1,0)+IF(AND(S177&gt;0,OR(S177&lt;AA177,AND(S177=AA177,1&lt;2))),1,0)+IF(AND(AI177&gt;0,OR(AI177&lt;AA177,AND(AI177=AA177,3&lt;2))),1,0)+IF(AND(AQ177&gt;0,OR(AQ177&lt;AA177,AND(AQ177=AA177,4&lt;2))),1,0)+IF(AND(AY177&gt;0,OR(AY177&lt;AA177,AND(AY177=AA177,5&lt;2))),1,0)+IF(AND(BG177&gt;0,OR(BG177&lt;AA177,AND(BG177=AA177,6&lt;2))),1,0)+IF(AND(BO177&gt;0,OR(BO177&lt;AA177,AND(BO177=AA177,7&lt;2))),1,0)+IF(AND(BW177&gt;0,OR(BW177&lt;AA177,AND(BW177=AA177,8&lt;2))),1,0)+IF(AND(CE177&gt;0,OR(CE177&lt;AA177,AND(CE177=AA177,9&lt;2))),1,0)))</f>
        <v>99</v>
      </c>
      <c r="AF177" s="3">
        <f>IF(Inputs!$B$27&lt;&gt;"Ready","PENDING INPUTS",IF(A177&gt;Inputs!$B$6,0,MIN(MAX(0,(AA177+AB177+AC177)-AD177),MAX(0,C177-D177-(IF(O177&lt;AE177,K177+L177+M177-N177,0)+IF(W177&lt;AE177,S177+T177+U177-V177,0)+IF(AE177&lt;AE177,AA177+AB177+AC177-AD177,0)+IF(AM177&lt;AE177,AI177+AJ177+AK177-AL177,0)+IF(AU177&lt;AE177,AQ177+AR177+AS177-AT177,0)+IF(BC177&lt;AE177,AY177+AZ177+BA177-BB177,0)+IF(BK177&lt;AE177,BG177+BH177+BI177-BJ177,0)+IF(BS177&lt;AE177,BO177+BP177+BQ177-BR177,0)+IF(CA177&lt;AE177,BW177+BX177+BY177-BZ177,0)+IF(CI177&lt;AE177,CE177+CF177+CG177-CH177,0))))))</f>
        <v>0</v>
      </c>
      <c r="AG177" s="3">
        <f>IF(Inputs!$B$27&lt;&gt;"Ready","PENDING INPUTS",MIN((AA177+AB177+AC177),IF(D177&gt;C177,IF(D177=0,0,AD177*C177/D177),AD177+AF177)))</f>
        <v>0</v>
      </c>
      <c r="AH177" s="3">
        <f>IF(Inputs!$B$27&lt;&gt;"Ready","PENDING INPUTS",MAX(0,(AA177+AB177+AC177)-AG177))</f>
        <v>0</v>
      </c>
      <c r="AI177" s="3">
        <f>IF(Inputs!$B$27&lt;&gt;"Ready","PENDING INPUTS",AP176)</f>
        <v>0</v>
      </c>
      <c r="AJ177" s="3">
        <f>IF(Inputs!$B$27&lt;&gt;"Ready","PENDING INPUTS",IF(A177&lt;=Inputs!$B$6,ROUND(AI177*Inputs!C17/12,2),0))</f>
        <v>0</v>
      </c>
      <c r="AK177" s="3">
        <f>IF(Inputs!$B$27&lt;&gt;"Ready","PENDING INPUTS",IF(AND(A177&lt;=Inputs!$B$6,AI177&gt;0),Inputs!G17,0))</f>
        <v>0</v>
      </c>
      <c r="AL177" s="3">
        <f>IF(Inputs!$B$27&lt;&gt;"Ready","PENDING INPUTS",IF(A177&gt;Inputs!$B$6,0,MIN((AI177+AJ177+AK177),IF(Inputs!H17=1,Inputs!D17,MAX(Inputs!F17,ROUND(AI177*Inputs!E17+AJ177+AK177,2))))))</f>
        <v>0</v>
      </c>
      <c r="AM177">
        <f>IF(Inputs!$B$27&lt;&gt;"Ready","PENDING INPUTS",IF(AI177&lt;=0,99,1+IF(AND(K177&gt;0,OR(K177&lt;AI177,AND(K177=AI177,0&lt;3))),1,0)+IF(AND(S177&gt;0,OR(S177&lt;AI177,AND(S177=AI177,1&lt;3))),1,0)+IF(AND(AA177&gt;0,OR(AA177&lt;AI177,AND(AA177=AI177,2&lt;3))),1,0)+IF(AND(AQ177&gt;0,OR(AQ177&lt;AI177,AND(AQ177=AI177,4&lt;3))),1,0)+IF(AND(AY177&gt;0,OR(AY177&lt;AI177,AND(AY177=AI177,5&lt;3))),1,0)+IF(AND(BG177&gt;0,OR(BG177&lt;AI177,AND(BG177=AI177,6&lt;3))),1,0)+IF(AND(BO177&gt;0,OR(BO177&lt;AI177,AND(BO177=AI177,7&lt;3))),1,0)+IF(AND(BW177&gt;0,OR(BW177&lt;AI177,AND(BW177=AI177,8&lt;3))),1,0)+IF(AND(CE177&gt;0,OR(CE177&lt;AI177,AND(CE177=AI177,9&lt;3))),1,0)))</f>
        <v>99</v>
      </c>
      <c r="AN177" s="3">
        <f>IF(Inputs!$B$27&lt;&gt;"Ready","PENDING INPUTS",IF(A177&gt;Inputs!$B$6,0,MIN(MAX(0,(AI177+AJ177+AK177)-AL177),MAX(0,C177-D177-(IF(O177&lt;AM177,K177+L177+M177-N177,0)+IF(W177&lt;AM177,S177+T177+U177-V177,0)+IF(AE177&lt;AM177,AA177+AB177+AC177-AD177,0)+IF(AM177&lt;AM177,AI177+AJ177+AK177-AL177,0)+IF(AU177&lt;AM177,AQ177+AR177+AS177-AT177,0)+IF(BC177&lt;AM177,AY177+AZ177+BA177-BB177,0)+IF(BK177&lt;AM177,BG177+BH177+BI177-BJ177,0)+IF(BS177&lt;AM177,BO177+BP177+BQ177-BR177,0)+IF(CA177&lt;AM177,BW177+BX177+BY177-BZ177,0)+IF(CI177&lt;AM177,CE177+CF177+CG177-CH177,0))))))</f>
        <v>0</v>
      </c>
      <c r="AO177" s="3">
        <f>IF(Inputs!$B$27&lt;&gt;"Ready","PENDING INPUTS",MIN((AI177+AJ177+AK177),IF(D177&gt;C177,IF(D177=0,0,AL177*C177/D177),AL177+AN177)))</f>
        <v>0</v>
      </c>
      <c r="AP177" s="3">
        <f>IF(Inputs!$B$27&lt;&gt;"Ready","PENDING INPUTS",MAX(0,(AI177+AJ177+AK177)-AO177))</f>
        <v>0</v>
      </c>
      <c r="AQ177" s="3">
        <f>IF(Inputs!$B$27&lt;&gt;"Ready","PENDING INPUTS",AX176)</f>
        <v>0</v>
      </c>
      <c r="AR177" s="3">
        <f>IF(Inputs!$B$27&lt;&gt;"Ready","PENDING INPUTS",IF(A177&lt;=Inputs!$B$6,ROUND(AQ177*Inputs!C18/12,2),0))</f>
        <v>0</v>
      </c>
      <c r="AS177" s="3">
        <f>IF(Inputs!$B$27&lt;&gt;"Ready","PENDING INPUTS",IF(AND(A177&lt;=Inputs!$B$6,AQ177&gt;0),Inputs!G18,0))</f>
        <v>0</v>
      </c>
      <c r="AT177" s="3">
        <f>IF(Inputs!$B$27&lt;&gt;"Ready","PENDING INPUTS",IF(A177&gt;Inputs!$B$6,0,MIN((AQ177+AR177+AS177),IF(Inputs!H18=1,Inputs!D18,MAX(Inputs!F18,ROUND(AQ177*Inputs!E18+AR177+AS177,2))))))</f>
        <v>0</v>
      </c>
      <c r="AU177">
        <f>IF(Inputs!$B$27&lt;&gt;"Ready","PENDING INPUTS",IF(AQ177&lt;=0,99,1+IF(AND(K177&gt;0,OR(K177&lt;AQ177,AND(K177=AQ177,0&lt;4))),1,0)+IF(AND(S177&gt;0,OR(S177&lt;AQ177,AND(S177=AQ177,1&lt;4))),1,0)+IF(AND(AA177&gt;0,OR(AA177&lt;AQ177,AND(AA177=AQ177,2&lt;4))),1,0)+IF(AND(AI177&gt;0,OR(AI177&lt;AQ177,AND(AI177=AQ177,3&lt;4))),1,0)+IF(AND(AY177&gt;0,OR(AY177&lt;AQ177,AND(AY177=AQ177,5&lt;4))),1,0)+IF(AND(BG177&gt;0,OR(BG177&lt;AQ177,AND(BG177=AQ177,6&lt;4))),1,0)+IF(AND(BO177&gt;0,OR(BO177&lt;AQ177,AND(BO177=AQ177,7&lt;4))),1,0)+IF(AND(BW177&gt;0,OR(BW177&lt;AQ177,AND(BW177=AQ177,8&lt;4))),1,0)+IF(AND(CE177&gt;0,OR(CE177&lt;AQ177,AND(CE177=AQ177,9&lt;4))),1,0)))</f>
        <v>99</v>
      </c>
      <c r="AV177" s="3">
        <f>IF(Inputs!$B$27&lt;&gt;"Ready","PENDING INPUTS",IF(A177&gt;Inputs!$B$6,0,MIN(MAX(0,(AQ177+AR177+AS177)-AT177),MAX(0,C177-D177-(IF(O177&lt;AU177,K177+L177+M177-N177,0)+IF(W177&lt;AU177,S177+T177+U177-V177,0)+IF(AE177&lt;AU177,AA177+AB177+AC177-AD177,0)+IF(AM177&lt;AU177,AI177+AJ177+AK177-AL177,0)+IF(AU177&lt;AU177,AQ177+AR177+AS177-AT177,0)+IF(BC177&lt;AU177,AY177+AZ177+BA177-BB177,0)+IF(BK177&lt;AU177,BG177+BH177+BI177-BJ177,0)+IF(BS177&lt;AU177,BO177+BP177+BQ177-BR177,0)+IF(CA177&lt;AU177,BW177+BX177+BY177-BZ177,0)+IF(CI177&lt;AU177,CE177+CF177+CG177-CH177,0))))))</f>
        <v>0</v>
      </c>
      <c r="AW177" s="3">
        <f>IF(Inputs!$B$27&lt;&gt;"Ready","PENDING INPUTS",MIN((AQ177+AR177+AS177),IF(D177&gt;C177,IF(D177=0,0,AT177*C177/D177),AT177+AV177)))</f>
        <v>0</v>
      </c>
      <c r="AX177" s="3">
        <f>IF(Inputs!$B$27&lt;&gt;"Ready","PENDING INPUTS",MAX(0,(AQ177+AR177+AS177)-AW177))</f>
        <v>0</v>
      </c>
      <c r="AY177" s="3">
        <f>IF(Inputs!$B$27&lt;&gt;"Ready","PENDING INPUTS",BF176)</f>
        <v>0</v>
      </c>
      <c r="AZ177" s="3">
        <f>IF(Inputs!$B$27&lt;&gt;"Ready","PENDING INPUTS",IF(A177&lt;=Inputs!$B$6,ROUND(AY177*Inputs!C19/12,2),0))</f>
        <v>0</v>
      </c>
      <c r="BA177" s="3">
        <f>IF(Inputs!$B$27&lt;&gt;"Ready","PENDING INPUTS",IF(AND(A177&lt;=Inputs!$B$6,AY177&gt;0),Inputs!G19,0))</f>
        <v>0</v>
      </c>
      <c r="BB177" s="3">
        <f>IF(Inputs!$B$27&lt;&gt;"Ready","PENDING INPUTS",IF(A177&gt;Inputs!$B$6,0,MIN((AY177+AZ177+BA177),IF(Inputs!H19=1,Inputs!D19,MAX(Inputs!F19,ROUND(AY177*Inputs!E19+AZ177+BA177,2))))))</f>
        <v>0</v>
      </c>
      <c r="BC177">
        <f>IF(Inputs!$B$27&lt;&gt;"Ready","PENDING INPUTS",IF(AY177&lt;=0,99,1+IF(AND(K177&gt;0,OR(K177&lt;AY177,AND(K177=AY177,0&lt;5))),1,0)+IF(AND(S177&gt;0,OR(S177&lt;AY177,AND(S177=AY177,1&lt;5))),1,0)+IF(AND(AA177&gt;0,OR(AA177&lt;AY177,AND(AA177=AY177,2&lt;5))),1,0)+IF(AND(AI177&gt;0,OR(AI177&lt;AY177,AND(AI177=AY177,3&lt;5))),1,0)+IF(AND(AQ177&gt;0,OR(AQ177&lt;AY177,AND(AQ177=AY177,4&lt;5))),1,0)+IF(AND(BG177&gt;0,OR(BG177&lt;AY177,AND(BG177=AY177,6&lt;5))),1,0)+IF(AND(BO177&gt;0,OR(BO177&lt;AY177,AND(BO177=AY177,7&lt;5))),1,0)+IF(AND(BW177&gt;0,OR(BW177&lt;AY177,AND(BW177=AY177,8&lt;5))),1,0)+IF(AND(CE177&gt;0,OR(CE177&lt;AY177,AND(CE177=AY177,9&lt;5))),1,0)))</f>
        <v>99</v>
      </c>
      <c r="BD177" s="3">
        <f>IF(Inputs!$B$27&lt;&gt;"Ready","PENDING INPUTS",IF(A177&gt;Inputs!$B$6,0,MIN(MAX(0,(AY177+AZ177+BA177)-BB177),MAX(0,C177-D177-(IF(O177&lt;BC177,K177+L177+M177-N177,0)+IF(W177&lt;BC177,S177+T177+U177-V177,0)+IF(AE177&lt;BC177,AA177+AB177+AC177-AD177,0)+IF(AM177&lt;BC177,AI177+AJ177+AK177-AL177,0)+IF(AU177&lt;BC177,AQ177+AR177+AS177-AT177,0)+IF(BC177&lt;BC177,AY177+AZ177+BA177-BB177,0)+IF(BK177&lt;BC177,BG177+BH177+BI177-BJ177,0)+IF(BS177&lt;BC177,BO177+BP177+BQ177-BR177,0)+IF(CA177&lt;BC177,BW177+BX177+BY177-BZ177,0)+IF(CI177&lt;BC177,CE177+CF177+CG177-CH177,0))))))</f>
        <v>0</v>
      </c>
      <c r="BE177" s="3">
        <f>IF(Inputs!$B$27&lt;&gt;"Ready","PENDING INPUTS",MIN((AY177+AZ177+BA177),IF(D177&gt;C177,IF(D177=0,0,BB177*C177/D177),BB177+BD177)))</f>
        <v>0</v>
      </c>
      <c r="BF177" s="3">
        <f>IF(Inputs!$B$27&lt;&gt;"Ready","PENDING INPUTS",MAX(0,(AY177+AZ177+BA177)-BE177))</f>
        <v>0</v>
      </c>
      <c r="BG177" s="3">
        <f>IF(Inputs!$B$27&lt;&gt;"Ready","PENDING INPUTS",BN176)</f>
        <v>0</v>
      </c>
      <c r="BH177" s="3">
        <f>IF(Inputs!$B$27&lt;&gt;"Ready","PENDING INPUTS",IF(A177&lt;=Inputs!$B$6,ROUND(BG177*Inputs!C20/12,2),0))</f>
        <v>0</v>
      </c>
      <c r="BI177" s="3">
        <f>IF(Inputs!$B$27&lt;&gt;"Ready","PENDING INPUTS",IF(AND(A177&lt;=Inputs!$B$6,BG177&gt;0),Inputs!G20,0))</f>
        <v>0</v>
      </c>
      <c r="BJ177" s="3">
        <f>IF(Inputs!$B$27&lt;&gt;"Ready","PENDING INPUTS",IF(A177&gt;Inputs!$B$6,0,MIN((BG177+BH177+BI177),IF(Inputs!H20=1,Inputs!D20,MAX(Inputs!F20,ROUND(BG177*Inputs!E20+BH177+BI177,2))))))</f>
        <v>0</v>
      </c>
      <c r="BK177">
        <f>IF(Inputs!$B$27&lt;&gt;"Ready","PENDING INPUTS",IF(BG177&lt;=0,99,1+IF(AND(K177&gt;0,OR(K177&lt;BG177,AND(K177=BG177,0&lt;6))),1,0)+IF(AND(S177&gt;0,OR(S177&lt;BG177,AND(S177=BG177,1&lt;6))),1,0)+IF(AND(AA177&gt;0,OR(AA177&lt;BG177,AND(AA177=BG177,2&lt;6))),1,0)+IF(AND(AI177&gt;0,OR(AI177&lt;BG177,AND(AI177=BG177,3&lt;6))),1,0)+IF(AND(AQ177&gt;0,OR(AQ177&lt;BG177,AND(AQ177=BG177,4&lt;6))),1,0)+IF(AND(AY177&gt;0,OR(AY177&lt;BG177,AND(AY177=BG177,5&lt;6))),1,0)+IF(AND(BO177&gt;0,OR(BO177&lt;BG177,AND(BO177=BG177,7&lt;6))),1,0)+IF(AND(BW177&gt;0,OR(BW177&lt;BG177,AND(BW177=BG177,8&lt;6))),1,0)+IF(AND(CE177&gt;0,OR(CE177&lt;BG177,AND(CE177=BG177,9&lt;6))),1,0)))</f>
        <v>99</v>
      </c>
      <c r="BL177" s="3">
        <f>IF(Inputs!$B$27&lt;&gt;"Ready","PENDING INPUTS",IF(A177&gt;Inputs!$B$6,0,MIN(MAX(0,(BG177+BH177+BI177)-BJ177),MAX(0,C177-D177-(IF(O177&lt;BK177,K177+L177+M177-N177,0)+IF(W177&lt;BK177,S177+T177+U177-V177,0)+IF(AE177&lt;BK177,AA177+AB177+AC177-AD177,0)+IF(AM177&lt;BK177,AI177+AJ177+AK177-AL177,0)+IF(AU177&lt;BK177,AQ177+AR177+AS177-AT177,0)+IF(BC177&lt;BK177,AY177+AZ177+BA177-BB177,0)+IF(BK177&lt;BK177,BG177+BH177+BI177-BJ177,0)+IF(BS177&lt;BK177,BO177+BP177+BQ177-BR177,0)+IF(CA177&lt;BK177,BW177+BX177+BY177-BZ177,0)+IF(CI177&lt;BK177,CE177+CF177+CG177-CH177,0))))))</f>
        <v>0</v>
      </c>
      <c r="BM177" s="3">
        <f>IF(Inputs!$B$27&lt;&gt;"Ready","PENDING INPUTS",MIN((BG177+BH177+BI177),IF(D177&gt;C177,IF(D177=0,0,BJ177*C177/D177),BJ177+BL177)))</f>
        <v>0</v>
      </c>
      <c r="BN177" s="3">
        <f>IF(Inputs!$B$27&lt;&gt;"Ready","PENDING INPUTS",MAX(0,(BG177+BH177+BI177)-BM177))</f>
        <v>0</v>
      </c>
      <c r="BO177" s="3">
        <f>IF(Inputs!$B$27&lt;&gt;"Ready","PENDING INPUTS",BV176)</f>
        <v>0</v>
      </c>
      <c r="BP177" s="3">
        <f>IF(Inputs!$B$27&lt;&gt;"Ready","PENDING INPUTS",IF(A177&lt;=Inputs!$B$6,ROUND(BO177*Inputs!C21/12,2),0))</f>
        <v>0</v>
      </c>
      <c r="BQ177" s="3">
        <f>IF(Inputs!$B$27&lt;&gt;"Ready","PENDING INPUTS",IF(AND(A177&lt;=Inputs!$B$6,BO177&gt;0),Inputs!G21,0))</f>
        <v>0</v>
      </c>
      <c r="BR177" s="3">
        <f>IF(Inputs!$B$27&lt;&gt;"Ready","PENDING INPUTS",IF(A177&gt;Inputs!$B$6,0,MIN((BO177+BP177+BQ177),IF(Inputs!H21=1,Inputs!D21,MAX(Inputs!F21,ROUND(BO177*Inputs!E21+BP177+BQ177,2))))))</f>
        <v>0</v>
      </c>
      <c r="BS177">
        <f>IF(Inputs!$B$27&lt;&gt;"Ready","PENDING INPUTS",IF(BO177&lt;=0,99,1+IF(AND(K177&gt;0,OR(K177&lt;BO177,AND(K177=BO177,0&lt;7))),1,0)+IF(AND(S177&gt;0,OR(S177&lt;BO177,AND(S177=BO177,1&lt;7))),1,0)+IF(AND(AA177&gt;0,OR(AA177&lt;BO177,AND(AA177=BO177,2&lt;7))),1,0)+IF(AND(AI177&gt;0,OR(AI177&lt;BO177,AND(AI177=BO177,3&lt;7))),1,0)+IF(AND(AQ177&gt;0,OR(AQ177&lt;BO177,AND(AQ177=BO177,4&lt;7))),1,0)+IF(AND(AY177&gt;0,OR(AY177&lt;BO177,AND(AY177=BO177,5&lt;7))),1,0)+IF(AND(BG177&gt;0,OR(BG177&lt;BO177,AND(BG177=BO177,6&lt;7))),1,0)+IF(AND(BW177&gt;0,OR(BW177&lt;BO177,AND(BW177=BO177,8&lt;7))),1,0)+IF(AND(CE177&gt;0,OR(CE177&lt;BO177,AND(CE177=BO177,9&lt;7))),1,0)))</f>
        <v>99</v>
      </c>
      <c r="BT177" s="3">
        <f>IF(Inputs!$B$27&lt;&gt;"Ready","PENDING INPUTS",IF(A177&gt;Inputs!$B$6,0,MIN(MAX(0,(BO177+BP177+BQ177)-BR177),MAX(0,C177-D177-(IF(O177&lt;BS177,K177+L177+M177-N177,0)+IF(W177&lt;BS177,S177+T177+U177-V177,0)+IF(AE177&lt;BS177,AA177+AB177+AC177-AD177,0)+IF(AM177&lt;BS177,AI177+AJ177+AK177-AL177,0)+IF(AU177&lt;BS177,AQ177+AR177+AS177-AT177,0)+IF(BC177&lt;BS177,AY177+AZ177+BA177-BB177,0)+IF(BK177&lt;BS177,BG177+BH177+BI177-BJ177,0)+IF(BS177&lt;BS177,BO177+BP177+BQ177-BR177,0)+IF(CA177&lt;BS177,BW177+BX177+BY177-BZ177,0)+IF(CI177&lt;BS177,CE177+CF177+CG177-CH177,0))))))</f>
        <v>0</v>
      </c>
      <c r="BU177" s="3">
        <f>IF(Inputs!$B$27&lt;&gt;"Ready","PENDING INPUTS",MIN((BO177+BP177+BQ177),IF(D177&gt;C177,IF(D177=0,0,BR177*C177/D177),BR177+BT177)))</f>
        <v>0</v>
      </c>
      <c r="BV177" s="3">
        <f>IF(Inputs!$B$27&lt;&gt;"Ready","PENDING INPUTS",MAX(0,(BO177+BP177+BQ177)-BU177))</f>
        <v>0</v>
      </c>
      <c r="BW177" s="3">
        <f>IF(Inputs!$B$27&lt;&gt;"Ready","PENDING INPUTS",CD176)</f>
        <v>0</v>
      </c>
      <c r="BX177" s="3">
        <f>IF(Inputs!$B$27&lt;&gt;"Ready","PENDING INPUTS",IF(A177&lt;=Inputs!$B$6,ROUND(BW177*Inputs!C22/12,2),0))</f>
        <v>0</v>
      </c>
      <c r="BY177" s="3">
        <f>IF(Inputs!$B$27&lt;&gt;"Ready","PENDING INPUTS",IF(AND(A177&lt;=Inputs!$B$6,BW177&gt;0),Inputs!G22,0))</f>
        <v>0</v>
      </c>
      <c r="BZ177" s="3">
        <f>IF(Inputs!$B$27&lt;&gt;"Ready","PENDING INPUTS",IF(A177&gt;Inputs!$B$6,0,MIN((BW177+BX177+BY177),IF(Inputs!H22=1,Inputs!D22,MAX(Inputs!F22,ROUND(BW177*Inputs!E22+BX177+BY177,2))))))</f>
        <v>0</v>
      </c>
      <c r="CA177">
        <f>IF(Inputs!$B$27&lt;&gt;"Ready","PENDING INPUTS",IF(BW177&lt;=0,99,1+IF(AND(K177&gt;0,OR(K177&lt;BW177,AND(K177=BW177,0&lt;8))),1,0)+IF(AND(S177&gt;0,OR(S177&lt;BW177,AND(S177=BW177,1&lt;8))),1,0)+IF(AND(AA177&gt;0,OR(AA177&lt;BW177,AND(AA177=BW177,2&lt;8))),1,0)+IF(AND(AI177&gt;0,OR(AI177&lt;BW177,AND(AI177=BW177,3&lt;8))),1,0)+IF(AND(AQ177&gt;0,OR(AQ177&lt;BW177,AND(AQ177=BW177,4&lt;8))),1,0)+IF(AND(AY177&gt;0,OR(AY177&lt;BW177,AND(AY177=BW177,5&lt;8))),1,0)+IF(AND(BG177&gt;0,OR(BG177&lt;BW177,AND(BG177=BW177,6&lt;8))),1,0)+IF(AND(BO177&gt;0,OR(BO177&lt;BW177,AND(BO177=BW177,7&lt;8))),1,0)+IF(AND(CE177&gt;0,OR(CE177&lt;BW177,AND(CE177=BW177,9&lt;8))),1,0)))</f>
        <v>99</v>
      </c>
      <c r="CB177" s="3">
        <f>IF(Inputs!$B$27&lt;&gt;"Ready","PENDING INPUTS",IF(A177&gt;Inputs!$B$6,0,MIN(MAX(0,(BW177+BX177+BY177)-BZ177),MAX(0,C177-D177-(IF(O177&lt;CA177,K177+L177+M177-N177,0)+IF(W177&lt;CA177,S177+T177+U177-V177,0)+IF(AE177&lt;CA177,AA177+AB177+AC177-AD177,0)+IF(AM177&lt;CA177,AI177+AJ177+AK177-AL177,0)+IF(AU177&lt;CA177,AQ177+AR177+AS177-AT177,0)+IF(BC177&lt;CA177,AY177+AZ177+BA177-BB177,0)+IF(BK177&lt;CA177,BG177+BH177+BI177-BJ177,0)+IF(BS177&lt;CA177,BO177+BP177+BQ177-BR177,0)+IF(CA177&lt;CA177,BW177+BX177+BY177-BZ177,0)+IF(CI177&lt;CA177,CE177+CF177+CG177-CH177,0))))))</f>
        <v>0</v>
      </c>
      <c r="CC177" s="3">
        <f>IF(Inputs!$B$27&lt;&gt;"Ready","PENDING INPUTS",MIN((BW177+BX177+BY177),IF(D177&gt;C177,IF(D177=0,0,BZ177*C177/D177),BZ177+CB177)))</f>
        <v>0</v>
      </c>
      <c r="CD177" s="3">
        <f>IF(Inputs!$B$27&lt;&gt;"Ready","PENDING INPUTS",MAX(0,(BW177+BX177+BY177)-CC177))</f>
        <v>0</v>
      </c>
      <c r="CE177" s="3">
        <f>IF(Inputs!$B$27&lt;&gt;"Ready","PENDING INPUTS",CL176)</f>
        <v>0</v>
      </c>
      <c r="CF177" s="3">
        <f>IF(Inputs!$B$27&lt;&gt;"Ready","PENDING INPUTS",IF(A177&lt;=Inputs!$B$6,ROUND(CE177*Inputs!C23/12,2),0))</f>
        <v>0</v>
      </c>
      <c r="CG177" s="3">
        <f>IF(Inputs!$B$27&lt;&gt;"Ready","PENDING INPUTS",IF(AND(A177&lt;=Inputs!$B$6,CE177&gt;0),Inputs!G23,0))</f>
        <v>0</v>
      </c>
      <c r="CH177" s="3">
        <f>IF(Inputs!$B$27&lt;&gt;"Ready","PENDING INPUTS",IF(A177&gt;Inputs!$B$6,0,MIN((CE177+CF177+CG177),IF(Inputs!H23=1,Inputs!D23,MAX(Inputs!F23,ROUND(CE177*Inputs!E23+CF177+CG177,2))))))</f>
        <v>0</v>
      </c>
      <c r="CI177">
        <f>IF(Inputs!$B$27&lt;&gt;"Ready","PENDING INPUTS",IF(CE177&lt;=0,99,1+IF(AND(K177&gt;0,OR(K177&lt;CE177,AND(K177=CE177,0&lt;9))),1,0)+IF(AND(S177&gt;0,OR(S177&lt;CE177,AND(S177=CE177,1&lt;9))),1,0)+IF(AND(AA177&gt;0,OR(AA177&lt;CE177,AND(AA177=CE177,2&lt;9))),1,0)+IF(AND(AI177&gt;0,OR(AI177&lt;CE177,AND(AI177=CE177,3&lt;9))),1,0)+IF(AND(AQ177&gt;0,OR(AQ177&lt;CE177,AND(AQ177=CE177,4&lt;9))),1,0)+IF(AND(AY177&gt;0,OR(AY177&lt;CE177,AND(AY177=CE177,5&lt;9))),1,0)+IF(AND(BG177&gt;0,OR(BG177&lt;CE177,AND(BG177=CE177,6&lt;9))),1,0)+IF(AND(BO177&gt;0,OR(BO177&lt;CE177,AND(BO177=CE177,7&lt;9))),1,0)+IF(AND(BW177&gt;0,OR(BW177&lt;CE177,AND(BW177=CE177,8&lt;9))),1,0)))</f>
        <v>99</v>
      </c>
      <c r="CJ177" s="3">
        <f>IF(Inputs!$B$27&lt;&gt;"Ready","PENDING INPUTS",IF(A177&gt;Inputs!$B$6,0,MIN(MAX(0,(CE177+CF177+CG177)-CH177),MAX(0,C177-D177-(IF(O177&lt;CI177,K177+L177+M177-N177,0)+IF(W177&lt;CI177,S177+T177+U177-V177,0)+IF(AE177&lt;CI177,AA177+AB177+AC177-AD177,0)+IF(AM177&lt;CI177,AI177+AJ177+AK177-AL177,0)+IF(AU177&lt;CI177,AQ177+AR177+AS177-AT177,0)+IF(BC177&lt;CI177,AY177+AZ177+BA177-BB177,0)+IF(BK177&lt;CI177,BG177+BH177+BI177-BJ177,0)+IF(BS177&lt;CI177,BO177+BP177+BQ177-BR177,0)+IF(CA177&lt;CI177,BW177+BX177+BY177-BZ177,0)+IF(CI177&lt;CI177,CE177+CF177+CG177-CH177,0))))))</f>
        <v>0</v>
      </c>
      <c r="CK177" s="3">
        <f>IF(Inputs!$B$27&lt;&gt;"Ready","PENDING INPUTS",MIN((CE177+CF177+CG177),IF(D177&gt;C177,IF(D177=0,0,CH177*C177/D177),CH177+CJ177)))</f>
        <v>0</v>
      </c>
      <c r="CL177" s="3">
        <f>IF(Inputs!$B$27&lt;&gt;"Ready","PENDING INPUTS",MAX(0,(CE177+CF177+CG177)-CK177))</f>
        <v>0</v>
      </c>
    </row>
    <row r="178" spans="1:90" ht="27.95" customHeight="1" x14ac:dyDescent="0.25">
      <c r="A178">
        <v>174</v>
      </c>
      <c r="B178" s="13">
        <f>IF(Inputs!$B$27&lt;&gt;"Ready","PENDING INPUTS",EDATE(Inputs!$B$5,A178-1))</f>
        <v>51561</v>
      </c>
      <c r="C178" s="3">
        <f>IF(Inputs!$B$27&lt;&gt;"Ready","PENDING INPUTS",IF(A178&lt;=Inputs!$B$6,MAX(0,Inputs!$B$4+IF(A178=Inputs!$B$7,Inputs!$B$8,0)+IF(A178=Inputs!$B$9,Inputs!$B$10,0)),0))</f>
        <v>0</v>
      </c>
      <c r="D178" s="3">
        <f>IF(Inputs!$B$27&lt;&gt;"Ready","PENDING INPUTS",SUM(N178,V178,AD178,AL178,AT178,BB178,BJ178,BR178,BZ178,CH178))</f>
        <v>0</v>
      </c>
      <c r="E178" s="3">
        <f>IF(Inputs!$B$27&lt;&gt;"Ready","PENDING INPUTS",MAX(0,D178-C178))</f>
        <v>0</v>
      </c>
      <c r="F178" s="3">
        <f>IF(Inputs!$B$27&lt;&gt;"Ready","PENDING INPUTS",SUM(Q178,Y178,AG178,AO178,AW178,BE178,BM178,BU178,CC178,CK178))</f>
        <v>0</v>
      </c>
      <c r="G178" s="3">
        <f>IF(Inputs!$B$27&lt;&gt;"Ready","PENDING INPUTS",SUM(L178,T178,AB178,AJ178,AR178,AZ178,BH178,BP178,BX178,CF178))</f>
        <v>0</v>
      </c>
      <c r="H178" s="3">
        <f>IF(Inputs!$B$27&lt;&gt;"Ready","PENDING INPUTS",SUM(M178,U178,AC178,AK178,AS178,BA178,BI178,BQ178,BY178,CG178))</f>
        <v>0</v>
      </c>
      <c r="I178" s="3">
        <f>IF(Inputs!$B$27&lt;&gt;"Ready","PENDING INPUTS",SUM(R178,Z178,AH178,AP178,AX178,BF178,BN178,BV178,CD178,CL178))</f>
        <v>0</v>
      </c>
      <c r="J178" t="str">
        <f>IF(Inputs!$B$27&lt;&gt;"Ready","PENDING INPUTS",IF(A178&gt;Inputs!$B$6,"Beyond horizon",IF(E178&gt;0.005,"MINIMUM SHORTFALL",IF(I178&lt;0.005,"Paid off","In progress"))))</f>
        <v>Beyond horizon</v>
      </c>
      <c r="K178" s="3">
        <f>IF(Inputs!$B$27&lt;&gt;"Ready","PENDING INPUTS",R177)</f>
        <v>0</v>
      </c>
      <c r="L178" s="3">
        <f>IF(Inputs!$B$27&lt;&gt;"Ready","PENDING INPUTS",IF(A178&lt;=Inputs!$B$6,ROUND(K178*Inputs!C14/12,2),0))</f>
        <v>0</v>
      </c>
      <c r="M178" s="3">
        <f>IF(Inputs!$B$27&lt;&gt;"Ready","PENDING INPUTS",IF(AND(A178&lt;=Inputs!$B$6,K178&gt;0),Inputs!G14,0))</f>
        <v>0</v>
      </c>
      <c r="N178" s="3">
        <f>IF(Inputs!$B$27&lt;&gt;"Ready","PENDING INPUTS",IF(A178&gt;Inputs!$B$6,0,MIN((K178+L178+M178),IF(Inputs!H14=1,Inputs!D14,MAX(Inputs!F14,ROUND(K178*Inputs!E14+L178+M178,2))))))</f>
        <v>0</v>
      </c>
      <c r="O178">
        <f>IF(Inputs!$B$27&lt;&gt;"Ready","PENDING INPUTS",IF(K178&lt;=0,99,1+IF(AND(S178&gt;0,OR(S178&lt;K178,AND(S178=K178,1&lt;0))),1,0)+IF(AND(AA178&gt;0,OR(AA178&lt;K178,AND(AA178=K178,2&lt;0))),1,0)+IF(AND(AI178&gt;0,OR(AI178&lt;K178,AND(AI178=K178,3&lt;0))),1,0)+IF(AND(AQ178&gt;0,OR(AQ178&lt;K178,AND(AQ178=K178,4&lt;0))),1,0)+IF(AND(AY178&gt;0,OR(AY178&lt;K178,AND(AY178=K178,5&lt;0))),1,0)+IF(AND(BG178&gt;0,OR(BG178&lt;K178,AND(BG178=K178,6&lt;0))),1,0)+IF(AND(BO178&gt;0,OR(BO178&lt;K178,AND(BO178=K178,7&lt;0))),1,0)+IF(AND(BW178&gt;0,OR(BW178&lt;K178,AND(BW178=K178,8&lt;0))),1,0)+IF(AND(CE178&gt;0,OR(CE178&lt;K178,AND(CE178=K178,9&lt;0))),1,0)))</f>
        <v>99</v>
      </c>
      <c r="P178" s="3">
        <f>IF(Inputs!$B$27&lt;&gt;"Ready","PENDING INPUTS",IF(A178&gt;Inputs!$B$6,0,MIN(MAX(0,(K178+L178+M178)-N178),MAX(0,C178-D178-(IF(O178&lt;O178,K178+L178+M178-N178,0)+IF(W178&lt;O178,S178+T178+U178-V178,0)+IF(AE178&lt;O178,AA178+AB178+AC178-AD178,0)+IF(AM178&lt;O178,AI178+AJ178+AK178-AL178,0)+IF(AU178&lt;O178,AQ178+AR178+AS178-AT178,0)+IF(BC178&lt;O178,AY178+AZ178+BA178-BB178,0)+IF(BK178&lt;O178,BG178+BH178+BI178-BJ178,0)+IF(BS178&lt;O178,BO178+BP178+BQ178-BR178,0)+IF(CA178&lt;O178,BW178+BX178+BY178-BZ178,0)+IF(CI178&lt;O178,CE178+CF178+CG178-CH178,0))))))</f>
        <v>0</v>
      </c>
      <c r="Q178" s="3">
        <f>IF(Inputs!$B$27&lt;&gt;"Ready","PENDING INPUTS",MIN((K178+L178+M178),IF(D178&gt;C178,IF(D178=0,0,N178*C178/D178),N178+P178)))</f>
        <v>0</v>
      </c>
      <c r="R178" s="3">
        <f>IF(Inputs!$B$27&lt;&gt;"Ready","PENDING INPUTS",MAX(0,(K178+L178+M178)-Q178))</f>
        <v>0</v>
      </c>
      <c r="S178" s="3">
        <f>IF(Inputs!$B$27&lt;&gt;"Ready","PENDING INPUTS",Z177)</f>
        <v>0</v>
      </c>
      <c r="T178" s="3">
        <f>IF(Inputs!$B$27&lt;&gt;"Ready","PENDING INPUTS",IF(A178&lt;=Inputs!$B$6,ROUND(S178*Inputs!C15/12,2),0))</f>
        <v>0</v>
      </c>
      <c r="U178" s="3">
        <f>IF(Inputs!$B$27&lt;&gt;"Ready","PENDING INPUTS",IF(AND(A178&lt;=Inputs!$B$6,S178&gt;0),Inputs!G15,0))</f>
        <v>0</v>
      </c>
      <c r="V178" s="3">
        <f>IF(Inputs!$B$27&lt;&gt;"Ready","PENDING INPUTS",IF(A178&gt;Inputs!$B$6,0,MIN((S178+T178+U178),IF(Inputs!H15=1,Inputs!D15,MAX(Inputs!F15,ROUND(S178*Inputs!E15+T178+U178,2))))))</f>
        <v>0</v>
      </c>
      <c r="W178">
        <f>IF(Inputs!$B$27&lt;&gt;"Ready","PENDING INPUTS",IF(S178&lt;=0,99,1+IF(AND(K178&gt;0,OR(K178&lt;S178,AND(K178=S178,0&lt;1))),1,0)+IF(AND(AA178&gt;0,OR(AA178&lt;S178,AND(AA178=S178,2&lt;1))),1,0)+IF(AND(AI178&gt;0,OR(AI178&lt;S178,AND(AI178=S178,3&lt;1))),1,0)+IF(AND(AQ178&gt;0,OR(AQ178&lt;S178,AND(AQ178=S178,4&lt;1))),1,0)+IF(AND(AY178&gt;0,OR(AY178&lt;S178,AND(AY178=S178,5&lt;1))),1,0)+IF(AND(BG178&gt;0,OR(BG178&lt;S178,AND(BG178=S178,6&lt;1))),1,0)+IF(AND(BO178&gt;0,OR(BO178&lt;S178,AND(BO178=S178,7&lt;1))),1,0)+IF(AND(BW178&gt;0,OR(BW178&lt;S178,AND(BW178=S178,8&lt;1))),1,0)+IF(AND(CE178&gt;0,OR(CE178&lt;S178,AND(CE178=S178,9&lt;1))),1,0)))</f>
        <v>99</v>
      </c>
      <c r="X178" s="3">
        <f>IF(Inputs!$B$27&lt;&gt;"Ready","PENDING INPUTS",IF(A178&gt;Inputs!$B$6,0,MIN(MAX(0,(S178+T178+U178)-V178),MAX(0,C178-D178-(IF(O178&lt;W178,K178+L178+M178-N178,0)+IF(W178&lt;W178,S178+T178+U178-V178,0)+IF(AE178&lt;W178,AA178+AB178+AC178-AD178,0)+IF(AM178&lt;W178,AI178+AJ178+AK178-AL178,0)+IF(AU178&lt;W178,AQ178+AR178+AS178-AT178,0)+IF(BC178&lt;W178,AY178+AZ178+BA178-BB178,0)+IF(BK178&lt;W178,BG178+BH178+BI178-BJ178,0)+IF(BS178&lt;W178,BO178+BP178+BQ178-BR178,0)+IF(CA178&lt;W178,BW178+BX178+BY178-BZ178,0)+IF(CI178&lt;W178,CE178+CF178+CG178-CH178,0))))))</f>
        <v>0</v>
      </c>
      <c r="Y178" s="3">
        <f>IF(Inputs!$B$27&lt;&gt;"Ready","PENDING INPUTS",MIN((S178+T178+U178),IF(D178&gt;C178,IF(D178=0,0,V178*C178/D178),V178+X178)))</f>
        <v>0</v>
      </c>
      <c r="Z178" s="3">
        <f>IF(Inputs!$B$27&lt;&gt;"Ready","PENDING INPUTS",MAX(0,(S178+T178+U178)-Y178))</f>
        <v>0</v>
      </c>
      <c r="AA178" s="3">
        <f>IF(Inputs!$B$27&lt;&gt;"Ready","PENDING INPUTS",AH177)</f>
        <v>0</v>
      </c>
      <c r="AB178" s="3">
        <f>IF(Inputs!$B$27&lt;&gt;"Ready","PENDING INPUTS",IF(A178&lt;=Inputs!$B$6,ROUND(AA178*Inputs!C16/12,2),0))</f>
        <v>0</v>
      </c>
      <c r="AC178" s="3">
        <f>IF(Inputs!$B$27&lt;&gt;"Ready","PENDING INPUTS",IF(AND(A178&lt;=Inputs!$B$6,AA178&gt;0),Inputs!G16,0))</f>
        <v>0</v>
      </c>
      <c r="AD178" s="3">
        <f>IF(Inputs!$B$27&lt;&gt;"Ready","PENDING INPUTS",IF(A178&gt;Inputs!$B$6,0,MIN((AA178+AB178+AC178),IF(Inputs!H16=1,Inputs!D16,MAX(Inputs!F16,ROUND(AA178*Inputs!E16+AB178+AC178,2))))))</f>
        <v>0</v>
      </c>
      <c r="AE178">
        <f>IF(Inputs!$B$27&lt;&gt;"Ready","PENDING INPUTS",IF(AA178&lt;=0,99,1+IF(AND(K178&gt;0,OR(K178&lt;AA178,AND(K178=AA178,0&lt;2))),1,0)+IF(AND(S178&gt;0,OR(S178&lt;AA178,AND(S178=AA178,1&lt;2))),1,0)+IF(AND(AI178&gt;0,OR(AI178&lt;AA178,AND(AI178=AA178,3&lt;2))),1,0)+IF(AND(AQ178&gt;0,OR(AQ178&lt;AA178,AND(AQ178=AA178,4&lt;2))),1,0)+IF(AND(AY178&gt;0,OR(AY178&lt;AA178,AND(AY178=AA178,5&lt;2))),1,0)+IF(AND(BG178&gt;0,OR(BG178&lt;AA178,AND(BG178=AA178,6&lt;2))),1,0)+IF(AND(BO178&gt;0,OR(BO178&lt;AA178,AND(BO178=AA178,7&lt;2))),1,0)+IF(AND(BW178&gt;0,OR(BW178&lt;AA178,AND(BW178=AA178,8&lt;2))),1,0)+IF(AND(CE178&gt;0,OR(CE178&lt;AA178,AND(CE178=AA178,9&lt;2))),1,0)))</f>
        <v>99</v>
      </c>
      <c r="AF178" s="3">
        <f>IF(Inputs!$B$27&lt;&gt;"Ready","PENDING INPUTS",IF(A178&gt;Inputs!$B$6,0,MIN(MAX(0,(AA178+AB178+AC178)-AD178),MAX(0,C178-D178-(IF(O178&lt;AE178,K178+L178+M178-N178,0)+IF(W178&lt;AE178,S178+T178+U178-V178,0)+IF(AE178&lt;AE178,AA178+AB178+AC178-AD178,0)+IF(AM178&lt;AE178,AI178+AJ178+AK178-AL178,0)+IF(AU178&lt;AE178,AQ178+AR178+AS178-AT178,0)+IF(BC178&lt;AE178,AY178+AZ178+BA178-BB178,0)+IF(BK178&lt;AE178,BG178+BH178+BI178-BJ178,0)+IF(BS178&lt;AE178,BO178+BP178+BQ178-BR178,0)+IF(CA178&lt;AE178,BW178+BX178+BY178-BZ178,0)+IF(CI178&lt;AE178,CE178+CF178+CG178-CH178,0))))))</f>
        <v>0</v>
      </c>
      <c r="AG178" s="3">
        <f>IF(Inputs!$B$27&lt;&gt;"Ready","PENDING INPUTS",MIN((AA178+AB178+AC178),IF(D178&gt;C178,IF(D178=0,0,AD178*C178/D178),AD178+AF178)))</f>
        <v>0</v>
      </c>
      <c r="AH178" s="3">
        <f>IF(Inputs!$B$27&lt;&gt;"Ready","PENDING INPUTS",MAX(0,(AA178+AB178+AC178)-AG178))</f>
        <v>0</v>
      </c>
      <c r="AI178" s="3">
        <f>IF(Inputs!$B$27&lt;&gt;"Ready","PENDING INPUTS",AP177)</f>
        <v>0</v>
      </c>
      <c r="AJ178" s="3">
        <f>IF(Inputs!$B$27&lt;&gt;"Ready","PENDING INPUTS",IF(A178&lt;=Inputs!$B$6,ROUND(AI178*Inputs!C17/12,2),0))</f>
        <v>0</v>
      </c>
      <c r="AK178" s="3">
        <f>IF(Inputs!$B$27&lt;&gt;"Ready","PENDING INPUTS",IF(AND(A178&lt;=Inputs!$B$6,AI178&gt;0),Inputs!G17,0))</f>
        <v>0</v>
      </c>
      <c r="AL178" s="3">
        <f>IF(Inputs!$B$27&lt;&gt;"Ready","PENDING INPUTS",IF(A178&gt;Inputs!$B$6,0,MIN((AI178+AJ178+AK178),IF(Inputs!H17=1,Inputs!D17,MAX(Inputs!F17,ROUND(AI178*Inputs!E17+AJ178+AK178,2))))))</f>
        <v>0</v>
      </c>
      <c r="AM178">
        <f>IF(Inputs!$B$27&lt;&gt;"Ready","PENDING INPUTS",IF(AI178&lt;=0,99,1+IF(AND(K178&gt;0,OR(K178&lt;AI178,AND(K178=AI178,0&lt;3))),1,0)+IF(AND(S178&gt;0,OR(S178&lt;AI178,AND(S178=AI178,1&lt;3))),1,0)+IF(AND(AA178&gt;0,OR(AA178&lt;AI178,AND(AA178=AI178,2&lt;3))),1,0)+IF(AND(AQ178&gt;0,OR(AQ178&lt;AI178,AND(AQ178=AI178,4&lt;3))),1,0)+IF(AND(AY178&gt;0,OR(AY178&lt;AI178,AND(AY178=AI178,5&lt;3))),1,0)+IF(AND(BG178&gt;0,OR(BG178&lt;AI178,AND(BG178=AI178,6&lt;3))),1,0)+IF(AND(BO178&gt;0,OR(BO178&lt;AI178,AND(BO178=AI178,7&lt;3))),1,0)+IF(AND(BW178&gt;0,OR(BW178&lt;AI178,AND(BW178=AI178,8&lt;3))),1,0)+IF(AND(CE178&gt;0,OR(CE178&lt;AI178,AND(CE178=AI178,9&lt;3))),1,0)))</f>
        <v>99</v>
      </c>
      <c r="AN178" s="3">
        <f>IF(Inputs!$B$27&lt;&gt;"Ready","PENDING INPUTS",IF(A178&gt;Inputs!$B$6,0,MIN(MAX(0,(AI178+AJ178+AK178)-AL178),MAX(0,C178-D178-(IF(O178&lt;AM178,K178+L178+M178-N178,0)+IF(W178&lt;AM178,S178+T178+U178-V178,0)+IF(AE178&lt;AM178,AA178+AB178+AC178-AD178,0)+IF(AM178&lt;AM178,AI178+AJ178+AK178-AL178,0)+IF(AU178&lt;AM178,AQ178+AR178+AS178-AT178,0)+IF(BC178&lt;AM178,AY178+AZ178+BA178-BB178,0)+IF(BK178&lt;AM178,BG178+BH178+BI178-BJ178,0)+IF(BS178&lt;AM178,BO178+BP178+BQ178-BR178,0)+IF(CA178&lt;AM178,BW178+BX178+BY178-BZ178,0)+IF(CI178&lt;AM178,CE178+CF178+CG178-CH178,0))))))</f>
        <v>0</v>
      </c>
      <c r="AO178" s="3">
        <f>IF(Inputs!$B$27&lt;&gt;"Ready","PENDING INPUTS",MIN((AI178+AJ178+AK178),IF(D178&gt;C178,IF(D178=0,0,AL178*C178/D178),AL178+AN178)))</f>
        <v>0</v>
      </c>
      <c r="AP178" s="3">
        <f>IF(Inputs!$B$27&lt;&gt;"Ready","PENDING INPUTS",MAX(0,(AI178+AJ178+AK178)-AO178))</f>
        <v>0</v>
      </c>
      <c r="AQ178" s="3">
        <f>IF(Inputs!$B$27&lt;&gt;"Ready","PENDING INPUTS",AX177)</f>
        <v>0</v>
      </c>
      <c r="AR178" s="3">
        <f>IF(Inputs!$B$27&lt;&gt;"Ready","PENDING INPUTS",IF(A178&lt;=Inputs!$B$6,ROUND(AQ178*Inputs!C18/12,2),0))</f>
        <v>0</v>
      </c>
      <c r="AS178" s="3">
        <f>IF(Inputs!$B$27&lt;&gt;"Ready","PENDING INPUTS",IF(AND(A178&lt;=Inputs!$B$6,AQ178&gt;0),Inputs!G18,0))</f>
        <v>0</v>
      </c>
      <c r="AT178" s="3">
        <f>IF(Inputs!$B$27&lt;&gt;"Ready","PENDING INPUTS",IF(A178&gt;Inputs!$B$6,0,MIN((AQ178+AR178+AS178),IF(Inputs!H18=1,Inputs!D18,MAX(Inputs!F18,ROUND(AQ178*Inputs!E18+AR178+AS178,2))))))</f>
        <v>0</v>
      </c>
      <c r="AU178">
        <f>IF(Inputs!$B$27&lt;&gt;"Ready","PENDING INPUTS",IF(AQ178&lt;=0,99,1+IF(AND(K178&gt;0,OR(K178&lt;AQ178,AND(K178=AQ178,0&lt;4))),1,0)+IF(AND(S178&gt;0,OR(S178&lt;AQ178,AND(S178=AQ178,1&lt;4))),1,0)+IF(AND(AA178&gt;0,OR(AA178&lt;AQ178,AND(AA178=AQ178,2&lt;4))),1,0)+IF(AND(AI178&gt;0,OR(AI178&lt;AQ178,AND(AI178=AQ178,3&lt;4))),1,0)+IF(AND(AY178&gt;0,OR(AY178&lt;AQ178,AND(AY178=AQ178,5&lt;4))),1,0)+IF(AND(BG178&gt;0,OR(BG178&lt;AQ178,AND(BG178=AQ178,6&lt;4))),1,0)+IF(AND(BO178&gt;0,OR(BO178&lt;AQ178,AND(BO178=AQ178,7&lt;4))),1,0)+IF(AND(BW178&gt;0,OR(BW178&lt;AQ178,AND(BW178=AQ178,8&lt;4))),1,0)+IF(AND(CE178&gt;0,OR(CE178&lt;AQ178,AND(CE178=AQ178,9&lt;4))),1,0)))</f>
        <v>99</v>
      </c>
      <c r="AV178" s="3">
        <f>IF(Inputs!$B$27&lt;&gt;"Ready","PENDING INPUTS",IF(A178&gt;Inputs!$B$6,0,MIN(MAX(0,(AQ178+AR178+AS178)-AT178),MAX(0,C178-D178-(IF(O178&lt;AU178,K178+L178+M178-N178,0)+IF(W178&lt;AU178,S178+T178+U178-V178,0)+IF(AE178&lt;AU178,AA178+AB178+AC178-AD178,0)+IF(AM178&lt;AU178,AI178+AJ178+AK178-AL178,0)+IF(AU178&lt;AU178,AQ178+AR178+AS178-AT178,0)+IF(BC178&lt;AU178,AY178+AZ178+BA178-BB178,0)+IF(BK178&lt;AU178,BG178+BH178+BI178-BJ178,0)+IF(BS178&lt;AU178,BO178+BP178+BQ178-BR178,0)+IF(CA178&lt;AU178,BW178+BX178+BY178-BZ178,0)+IF(CI178&lt;AU178,CE178+CF178+CG178-CH178,0))))))</f>
        <v>0</v>
      </c>
      <c r="AW178" s="3">
        <f>IF(Inputs!$B$27&lt;&gt;"Ready","PENDING INPUTS",MIN((AQ178+AR178+AS178),IF(D178&gt;C178,IF(D178=0,0,AT178*C178/D178),AT178+AV178)))</f>
        <v>0</v>
      </c>
      <c r="AX178" s="3">
        <f>IF(Inputs!$B$27&lt;&gt;"Ready","PENDING INPUTS",MAX(0,(AQ178+AR178+AS178)-AW178))</f>
        <v>0</v>
      </c>
      <c r="AY178" s="3">
        <f>IF(Inputs!$B$27&lt;&gt;"Ready","PENDING INPUTS",BF177)</f>
        <v>0</v>
      </c>
      <c r="AZ178" s="3">
        <f>IF(Inputs!$B$27&lt;&gt;"Ready","PENDING INPUTS",IF(A178&lt;=Inputs!$B$6,ROUND(AY178*Inputs!C19/12,2),0))</f>
        <v>0</v>
      </c>
      <c r="BA178" s="3">
        <f>IF(Inputs!$B$27&lt;&gt;"Ready","PENDING INPUTS",IF(AND(A178&lt;=Inputs!$B$6,AY178&gt;0),Inputs!G19,0))</f>
        <v>0</v>
      </c>
      <c r="BB178" s="3">
        <f>IF(Inputs!$B$27&lt;&gt;"Ready","PENDING INPUTS",IF(A178&gt;Inputs!$B$6,0,MIN((AY178+AZ178+BA178),IF(Inputs!H19=1,Inputs!D19,MAX(Inputs!F19,ROUND(AY178*Inputs!E19+AZ178+BA178,2))))))</f>
        <v>0</v>
      </c>
      <c r="BC178">
        <f>IF(Inputs!$B$27&lt;&gt;"Ready","PENDING INPUTS",IF(AY178&lt;=0,99,1+IF(AND(K178&gt;0,OR(K178&lt;AY178,AND(K178=AY178,0&lt;5))),1,0)+IF(AND(S178&gt;0,OR(S178&lt;AY178,AND(S178=AY178,1&lt;5))),1,0)+IF(AND(AA178&gt;0,OR(AA178&lt;AY178,AND(AA178=AY178,2&lt;5))),1,0)+IF(AND(AI178&gt;0,OR(AI178&lt;AY178,AND(AI178=AY178,3&lt;5))),1,0)+IF(AND(AQ178&gt;0,OR(AQ178&lt;AY178,AND(AQ178=AY178,4&lt;5))),1,0)+IF(AND(BG178&gt;0,OR(BG178&lt;AY178,AND(BG178=AY178,6&lt;5))),1,0)+IF(AND(BO178&gt;0,OR(BO178&lt;AY178,AND(BO178=AY178,7&lt;5))),1,0)+IF(AND(BW178&gt;0,OR(BW178&lt;AY178,AND(BW178=AY178,8&lt;5))),1,0)+IF(AND(CE178&gt;0,OR(CE178&lt;AY178,AND(CE178=AY178,9&lt;5))),1,0)))</f>
        <v>99</v>
      </c>
      <c r="BD178" s="3">
        <f>IF(Inputs!$B$27&lt;&gt;"Ready","PENDING INPUTS",IF(A178&gt;Inputs!$B$6,0,MIN(MAX(0,(AY178+AZ178+BA178)-BB178),MAX(0,C178-D178-(IF(O178&lt;BC178,K178+L178+M178-N178,0)+IF(W178&lt;BC178,S178+T178+U178-V178,0)+IF(AE178&lt;BC178,AA178+AB178+AC178-AD178,0)+IF(AM178&lt;BC178,AI178+AJ178+AK178-AL178,0)+IF(AU178&lt;BC178,AQ178+AR178+AS178-AT178,0)+IF(BC178&lt;BC178,AY178+AZ178+BA178-BB178,0)+IF(BK178&lt;BC178,BG178+BH178+BI178-BJ178,0)+IF(BS178&lt;BC178,BO178+BP178+BQ178-BR178,0)+IF(CA178&lt;BC178,BW178+BX178+BY178-BZ178,0)+IF(CI178&lt;BC178,CE178+CF178+CG178-CH178,0))))))</f>
        <v>0</v>
      </c>
      <c r="BE178" s="3">
        <f>IF(Inputs!$B$27&lt;&gt;"Ready","PENDING INPUTS",MIN((AY178+AZ178+BA178),IF(D178&gt;C178,IF(D178=0,0,BB178*C178/D178),BB178+BD178)))</f>
        <v>0</v>
      </c>
      <c r="BF178" s="3">
        <f>IF(Inputs!$B$27&lt;&gt;"Ready","PENDING INPUTS",MAX(0,(AY178+AZ178+BA178)-BE178))</f>
        <v>0</v>
      </c>
      <c r="BG178" s="3">
        <f>IF(Inputs!$B$27&lt;&gt;"Ready","PENDING INPUTS",BN177)</f>
        <v>0</v>
      </c>
      <c r="BH178" s="3">
        <f>IF(Inputs!$B$27&lt;&gt;"Ready","PENDING INPUTS",IF(A178&lt;=Inputs!$B$6,ROUND(BG178*Inputs!C20/12,2),0))</f>
        <v>0</v>
      </c>
      <c r="BI178" s="3">
        <f>IF(Inputs!$B$27&lt;&gt;"Ready","PENDING INPUTS",IF(AND(A178&lt;=Inputs!$B$6,BG178&gt;0),Inputs!G20,0))</f>
        <v>0</v>
      </c>
      <c r="BJ178" s="3">
        <f>IF(Inputs!$B$27&lt;&gt;"Ready","PENDING INPUTS",IF(A178&gt;Inputs!$B$6,0,MIN((BG178+BH178+BI178),IF(Inputs!H20=1,Inputs!D20,MAX(Inputs!F20,ROUND(BG178*Inputs!E20+BH178+BI178,2))))))</f>
        <v>0</v>
      </c>
      <c r="BK178">
        <f>IF(Inputs!$B$27&lt;&gt;"Ready","PENDING INPUTS",IF(BG178&lt;=0,99,1+IF(AND(K178&gt;0,OR(K178&lt;BG178,AND(K178=BG178,0&lt;6))),1,0)+IF(AND(S178&gt;0,OR(S178&lt;BG178,AND(S178=BG178,1&lt;6))),1,0)+IF(AND(AA178&gt;0,OR(AA178&lt;BG178,AND(AA178=BG178,2&lt;6))),1,0)+IF(AND(AI178&gt;0,OR(AI178&lt;BG178,AND(AI178=BG178,3&lt;6))),1,0)+IF(AND(AQ178&gt;0,OR(AQ178&lt;BG178,AND(AQ178=BG178,4&lt;6))),1,0)+IF(AND(AY178&gt;0,OR(AY178&lt;BG178,AND(AY178=BG178,5&lt;6))),1,0)+IF(AND(BO178&gt;0,OR(BO178&lt;BG178,AND(BO178=BG178,7&lt;6))),1,0)+IF(AND(BW178&gt;0,OR(BW178&lt;BG178,AND(BW178=BG178,8&lt;6))),1,0)+IF(AND(CE178&gt;0,OR(CE178&lt;BG178,AND(CE178=BG178,9&lt;6))),1,0)))</f>
        <v>99</v>
      </c>
      <c r="BL178" s="3">
        <f>IF(Inputs!$B$27&lt;&gt;"Ready","PENDING INPUTS",IF(A178&gt;Inputs!$B$6,0,MIN(MAX(0,(BG178+BH178+BI178)-BJ178),MAX(0,C178-D178-(IF(O178&lt;BK178,K178+L178+M178-N178,0)+IF(W178&lt;BK178,S178+T178+U178-V178,0)+IF(AE178&lt;BK178,AA178+AB178+AC178-AD178,0)+IF(AM178&lt;BK178,AI178+AJ178+AK178-AL178,0)+IF(AU178&lt;BK178,AQ178+AR178+AS178-AT178,0)+IF(BC178&lt;BK178,AY178+AZ178+BA178-BB178,0)+IF(BK178&lt;BK178,BG178+BH178+BI178-BJ178,0)+IF(BS178&lt;BK178,BO178+BP178+BQ178-BR178,0)+IF(CA178&lt;BK178,BW178+BX178+BY178-BZ178,0)+IF(CI178&lt;BK178,CE178+CF178+CG178-CH178,0))))))</f>
        <v>0</v>
      </c>
      <c r="BM178" s="3">
        <f>IF(Inputs!$B$27&lt;&gt;"Ready","PENDING INPUTS",MIN((BG178+BH178+BI178),IF(D178&gt;C178,IF(D178=0,0,BJ178*C178/D178),BJ178+BL178)))</f>
        <v>0</v>
      </c>
      <c r="BN178" s="3">
        <f>IF(Inputs!$B$27&lt;&gt;"Ready","PENDING INPUTS",MAX(0,(BG178+BH178+BI178)-BM178))</f>
        <v>0</v>
      </c>
      <c r="BO178" s="3">
        <f>IF(Inputs!$B$27&lt;&gt;"Ready","PENDING INPUTS",BV177)</f>
        <v>0</v>
      </c>
      <c r="BP178" s="3">
        <f>IF(Inputs!$B$27&lt;&gt;"Ready","PENDING INPUTS",IF(A178&lt;=Inputs!$B$6,ROUND(BO178*Inputs!C21/12,2),0))</f>
        <v>0</v>
      </c>
      <c r="BQ178" s="3">
        <f>IF(Inputs!$B$27&lt;&gt;"Ready","PENDING INPUTS",IF(AND(A178&lt;=Inputs!$B$6,BO178&gt;0),Inputs!G21,0))</f>
        <v>0</v>
      </c>
      <c r="BR178" s="3">
        <f>IF(Inputs!$B$27&lt;&gt;"Ready","PENDING INPUTS",IF(A178&gt;Inputs!$B$6,0,MIN((BO178+BP178+BQ178),IF(Inputs!H21=1,Inputs!D21,MAX(Inputs!F21,ROUND(BO178*Inputs!E21+BP178+BQ178,2))))))</f>
        <v>0</v>
      </c>
      <c r="BS178">
        <f>IF(Inputs!$B$27&lt;&gt;"Ready","PENDING INPUTS",IF(BO178&lt;=0,99,1+IF(AND(K178&gt;0,OR(K178&lt;BO178,AND(K178=BO178,0&lt;7))),1,0)+IF(AND(S178&gt;0,OR(S178&lt;BO178,AND(S178=BO178,1&lt;7))),1,0)+IF(AND(AA178&gt;0,OR(AA178&lt;BO178,AND(AA178=BO178,2&lt;7))),1,0)+IF(AND(AI178&gt;0,OR(AI178&lt;BO178,AND(AI178=BO178,3&lt;7))),1,0)+IF(AND(AQ178&gt;0,OR(AQ178&lt;BO178,AND(AQ178=BO178,4&lt;7))),1,0)+IF(AND(AY178&gt;0,OR(AY178&lt;BO178,AND(AY178=BO178,5&lt;7))),1,0)+IF(AND(BG178&gt;0,OR(BG178&lt;BO178,AND(BG178=BO178,6&lt;7))),1,0)+IF(AND(BW178&gt;0,OR(BW178&lt;BO178,AND(BW178=BO178,8&lt;7))),1,0)+IF(AND(CE178&gt;0,OR(CE178&lt;BO178,AND(CE178=BO178,9&lt;7))),1,0)))</f>
        <v>99</v>
      </c>
      <c r="BT178" s="3">
        <f>IF(Inputs!$B$27&lt;&gt;"Ready","PENDING INPUTS",IF(A178&gt;Inputs!$B$6,0,MIN(MAX(0,(BO178+BP178+BQ178)-BR178),MAX(0,C178-D178-(IF(O178&lt;BS178,K178+L178+M178-N178,0)+IF(W178&lt;BS178,S178+T178+U178-V178,0)+IF(AE178&lt;BS178,AA178+AB178+AC178-AD178,0)+IF(AM178&lt;BS178,AI178+AJ178+AK178-AL178,0)+IF(AU178&lt;BS178,AQ178+AR178+AS178-AT178,0)+IF(BC178&lt;BS178,AY178+AZ178+BA178-BB178,0)+IF(BK178&lt;BS178,BG178+BH178+BI178-BJ178,0)+IF(BS178&lt;BS178,BO178+BP178+BQ178-BR178,0)+IF(CA178&lt;BS178,BW178+BX178+BY178-BZ178,0)+IF(CI178&lt;BS178,CE178+CF178+CG178-CH178,0))))))</f>
        <v>0</v>
      </c>
      <c r="BU178" s="3">
        <f>IF(Inputs!$B$27&lt;&gt;"Ready","PENDING INPUTS",MIN((BO178+BP178+BQ178),IF(D178&gt;C178,IF(D178=0,0,BR178*C178/D178),BR178+BT178)))</f>
        <v>0</v>
      </c>
      <c r="BV178" s="3">
        <f>IF(Inputs!$B$27&lt;&gt;"Ready","PENDING INPUTS",MAX(0,(BO178+BP178+BQ178)-BU178))</f>
        <v>0</v>
      </c>
      <c r="BW178" s="3">
        <f>IF(Inputs!$B$27&lt;&gt;"Ready","PENDING INPUTS",CD177)</f>
        <v>0</v>
      </c>
      <c r="BX178" s="3">
        <f>IF(Inputs!$B$27&lt;&gt;"Ready","PENDING INPUTS",IF(A178&lt;=Inputs!$B$6,ROUND(BW178*Inputs!C22/12,2),0))</f>
        <v>0</v>
      </c>
      <c r="BY178" s="3">
        <f>IF(Inputs!$B$27&lt;&gt;"Ready","PENDING INPUTS",IF(AND(A178&lt;=Inputs!$B$6,BW178&gt;0),Inputs!G22,0))</f>
        <v>0</v>
      </c>
      <c r="BZ178" s="3">
        <f>IF(Inputs!$B$27&lt;&gt;"Ready","PENDING INPUTS",IF(A178&gt;Inputs!$B$6,0,MIN((BW178+BX178+BY178),IF(Inputs!H22=1,Inputs!D22,MAX(Inputs!F22,ROUND(BW178*Inputs!E22+BX178+BY178,2))))))</f>
        <v>0</v>
      </c>
      <c r="CA178">
        <f>IF(Inputs!$B$27&lt;&gt;"Ready","PENDING INPUTS",IF(BW178&lt;=0,99,1+IF(AND(K178&gt;0,OR(K178&lt;BW178,AND(K178=BW178,0&lt;8))),1,0)+IF(AND(S178&gt;0,OR(S178&lt;BW178,AND(S178=BW178,1&lt;8))),1,0)+IF(AND(AA178&gt;0,OR(AA178&lt;BW178,AND(AA178=BW178,2&lt;8))),1,0)+IF(AND(AI178&gt;0,OR(AI178&lt;BW178,AND(AI178=BW178,3&lt;8))),1,0)+IF(AND(AQ178&gt;0,OR(AQ178&lt;BW178,AND(AQ178=BW178,4&lt;8))),1,0)+IF(AND(AY178&gt;0,OR(AY178&lt;BW178,AND(AY178=BW178,5&lt;8))),1,0)+IF(AND(BG178&gt;0,OR(BG178&lt;BW178,AND(BG178=BW178,6&lt;8))),1,0)+IF(AND(BO178&gt;0,OR(BO178&lt;BW178,AND(BO178=BW178,7&lt;8))),1,0)+IF(AND(CE178&gt;0,OR(CE178&lt;BW178,AND(CE178=BW178,9&lt;8))),1,0)))</f>
        <v>99</v>
      </c>
      <c r="CB178" s="3">
        <f>IF(Inputs!$B$27&lt;&gt;"Ready","PENDING INPUTS",IF(A178&gt;Inputs!$B$6,0,MIN(MAX(0,(BW178+BX178+BY178)-BZ178),MAX(0,C178-D178-(IF(O178&lt;CA178,K178+L178+M178-N178,0)+IF(W178&lt;CA178,S178+T178+U178-V178,0)+IF(AE178&lt;CA178,AA178+AB178+AC178-AD178,0)+IF(AM178&lt;CA178,AI178+AJ178+AK178-AL178,0)+IF(AU178&lt;CA178,AQ178+AR178+AS178-AT178,0)+IF(BC178&lt;CA178,AY178+AZ178+BA178-BB178,0)+IF(BK178&lt;CA178,BG178+BH178+BI178-BJ178,0)+IF(BS178&lt;CA178,BO178+BP178+BQ178-BR178,0)+IF(CA178&lt;CA178,BW178+BX178+BY178-BZ178,0)+IF(CI178&lt;CA178,CE178+CF178+CG178-CH178,0))))))</f>
        <v>0</v>
      </c>
      <c r="CC178" s="3">
        <f>IF(Inputs!$B$27&lt;&gt;"Ready","PENDING INPUTS",MIN((BW178+BX178+BY178),IF(D178&gt;C178,IF(D178=0,0,BZ178*C178/D178),BZ178+CB178)))</f>
        <v>0</v>
      </c>
      <c r="CD178" s="3">
        <f>IF(Inputs!$B$27&lt;&gt;"Ready","PENDING INPUTS",MAX(0,(BW178+BX178+BY178)-CC178))</f>
        <v>0</v>
      </c>
      <c r="CE178" s="3">
        <f>IF(Inputs!$B$27&lt;&gt;"Ready","PENDING INPUTS",CL177)</f>
        <v>0</v>
      </c>
      <c r="CF178" s="3">
        <f>IF(Inputs!$B$27&lt;&gt;"Ready","PENDING INPUTS",IF(A178&lt;=Inputs!$B$6,ROUND(CE178*Inputs!C23/12,2),0))</f>
        <v>0</v>
      </c>
      <c r="CG178" s="3">
        <f>IF(Inputs!$B$27&lt;&gt;"Ready","PENDING INPUTS",IF(AND(A178&lt;=Inputs!$B$6,CE178&gt;0),Inputs!G23,0))</f>
        <v>0</v>
      </c>
      <c r="CH178" s="3">
        <f>IF(Inputs!$B$27&lt;&gt;"Ready","PENDING INPUTS",IF(A178&gt;Inputs!$B$6,0,MIN((CE178+CF178+CG178),IF(Inputs!H23=1,Inputs!D23,MAX(Inputs!F23,ROUND(CE178*Inputs!E23+CF178+CG178,2))))))</f>
        <v>0</v>
      </c>
      <c r="CI178">
        <f>IF(Inputs!$B$27&lt;&gt;"Ready","PENDING INPUTS",IF(CE178&lt;=0,99,1+IF(AND(K178&gt;0,OR(K178&lt;CE178,AND(K178=CE178,0&lt;9))),1,0)+IF(AND(S178&gt;0,OR(S178&lt;CE178,AND(S178=CE178,1&lt;9))),1,0)+IF(AND(AA178&gt;0,OR(AA178&lt;CE178,AND(AA178=CE178,2&lt;9))),1,0)+IF(AND(AI178&gt;0,OR(AI178&lt;CE178,AND(AI178=CE178,3&lt;9))),1,0)+IF(AND(AQ178&gt;0,OR(AQ178&lt;CE178,AND(AQ178=CE178,4&lt;9))),1,0)+IF(AND(AY178&gt;0,OR(AY178&lt;CE178,AND(AY178=CE178,5&lt;9))),1,0)+IF(AND(BG178&gt;0,OR(BG178&lt;CE178,AND(BG178=CE178,6&lt;9))),1,0)+IF(AND(BO178&gt;0,OR(BO178&lt;CE178,AND(BO178=CE178,7&lt;9))),1,0)+IF(AND(BW178&gt;0,OR(BW178&lt;CE178,AND(BW178=CE178,8&lt;9))),1,0)))</f>
        <v>99</v>
      </c>
      <c r="CJ178" s="3">
        <f>IF(Inputs!$B$27&lt;&gt;"Ready","PENDING INPUTS",IF(A178&gt;Inputs!$B$6,0,MIN(MAX(0,(CE178+CF178+CG178)-CH178),MAX(0,C178-D178-(IF(O178&lt;CI178,K178+L178+M178-N178,0)+IF(W178&lt;CI178,S178+T178+U178-V178,0)+IF(AE178&lt;CI178,AA178+AB178+AC178-AD178,0)+IF(AM178&lt;CI178,AI178+AJ178+AK178-AL178,0)+IF(AU178&lt;CI178,AQ178+AR178+AS178-AT178,0)+IF(BC178&lt;CI178,AY178+AZ178+BA178-BB178,0)+IF(BK178&lt;CI178,BG178+BH178+BI178-BJ178,0)+IF(BS178&lt;CI178,BO178+BP178+BQ178-BR178,0)+IF(CA178&lt;CI178,BW178+BX178+BY178-BZ178,0)+IF(CI178&lt;CI178,CE178+CF178+CG178-CH178,0))))))</f>
        <v>0</v>
      </c>
      <c r="CK178" s="3">
        <f>IF(Inputs!$B$27&lt;&gt;"Ready","PENDING INPUTS",MIN((CE178+CF178+CG178),IF(D178&gt;C178,IF(D178=0,0,CH178*C178/D178),CH178+CJ178)))</f>
        <v>0</v>
      </c>
      <c r="CL178" s="3">
        <f>IF(Inputs!$B$27&lt;&gt;"Ready","PENDING INPUTS",MAX(0,(CE178+CF178+CG178)-CK178))</f>
        <v>0</v>
      </c>
    </row>
    <row r="179" spans="1:90" ht="27.95" customHeight="1" x14ac:dyDescent="0.25">
      <c r="A179">
        <v>175</v>
      </c>
      <c r="B179" s="13">
        <f>IF(Inputs!$B$27&lt;&gt;"Ready","PENDING INPUTS",EDATE(Inputs!$B$5,A179-1))</f>
        <v>51592</v>
      </c>
      <c r="C179" s="3">
        <f>IF(Inputs!$B$27&lt;&gt;"Ready","PENDING INPUTS",IF(A179&lt;=Inputs!$B$6,MAX(0,Inputs!$B$4+IF(A179=Inputs!$B$7,Inputs!$B$8,0)+IF(A179=Inputs!$B$9,Inputs!$B$10,0)),0))</f>
        <v>0</v>
      </c>
      <c r="D179" s="3">
        <f>IF(Inputs!$B$27&lt;&gt;"Ready","PENDING INPUTS",SUM(N179,V179,AD179,AL179,AT179,BB179,BJ179,BR179,BZ179,CH179))</f>
        <v>0</v>
      </c>
      <c r="E179" s="3">
        <f>IF(Inputs!$B$27&lt;&gt;"Ready","PENDING INPUTS",MAX(0,D179-C179))</f>
        <v>0</v>
      </c>
      <c r="F179" s="3">
        <f>IF(Inputs!$B$27&lt;&gt;"Ready","PENDING INPUTS",SUM(Q179,Y179,AG179,AO179,AW179,BE179,BM179,BU179,CC179,CK179))</f>
        <v>0</v>
      </c>
      <c r="G179" s="3">
        <f>IF(Inputs!$B$27&lt;&gt;"Ready","PENDING INPUTS",SUM(L179,T179,AB179,AJ179,AR179,AZ179,BH179,BP179,BX179,CF179))</f>
        <v>0</v>
      </c>
      <c r="H179" s="3">
        <f>IF(Inputs!$B$27&lt;&gt;"Ready","PENDING INPUTS",SUM(M179,U179,AC179,AK179,AS179,BA179,BI179,BQ179,BY179,CG179))</f>
        <v>0</v>
      </c>
      <c r="I179" s="3">
        <f>IF(Inputs!$B$27&lt;&gt;"Ready","PENDING INPUTS",SUM(R179,Z179,AH179,AP179,AX179,BF179,BN179,BV179,CD179,CL179))</f>
        <v>0</v>
      </c>
      <c r="J179" t="str">
        <f>IF(Inputs!$B$27&lt;&gt;"Ready","PENDING INPUTS",IF(A179&gt;Inputs!$B$6,"Beyond horizon",IF(E179&gt;0.005,"MINIMUM SHORTFALL",IF(I179&lt;0.005,"Paid off","In progress"))))</f>
        <v>Beyond horizon</v>
      </c>
      <c r="K179" s="3">
        <f>IF(Inputs!$B$27&lt;&gt;"Ready","PENDING INPUTS",R178)</f>
        <v>0</v>
      </c>
      <c r="L179" s="3">
        <f>IF(Inputs!$B$27&lt;&gt;"Ready","PENDING INPUTS",IF(A179&lt;=Inputs!$B$6,ROUND(K179*Inputs!C14/12,2),0))</f>
        <v>0</v>
      </c>
      <c r="M179" s="3">
        <f>IF(Inputs!$B$27&lt;&gt;"Ready","PENDING INPUTS",IF(AND(A179&lt;=Inputs!$B$6,K179&gt;0),Inputs!G14,0))</f>
        <v>0</v>
      </c>
      <c r="N179" s="3">
        <f>IF(Inputs!$B$27&lt;&gt;"Ready","PENDING INPUTS",IF(A179&gt;Inputs!$B$6,0,MIN((K179+L179+M179),IF(Inputs!H14=1,Inputs!D14,MAX(Inputs!F14,ROUND(K179*Inputs!E14+L179+M179,2))))))</f>
        <v>0</v>
      </c>
      <c r="O179">
        <f>IF(Inputs!$B$27&lt;&gt;"Ready","PENDING INPUTS",IF(K179&lt;=0,99,1+IF(AND(S179&gt;0,OR(S179&lt;K179,AND(S179=K179,1&lt;0))),1,0)+IF(AND(AA179&gt;0,OR(AA179&lt;K179,AND(AA179=K179,2&lt;0))),1,0)+IF(AND(AI179&gt;0,OR(AI179&lt;K179,AND(AI179=K179,3&lt;0))),1,0)+IF(AND(AQ179&gt;0,OR(AQ179&lt;K179,AND(AQ179=K179,4&lt;0))),1,0)+IF(AND(AY179&gt;0,OR(AY179&lt;K179,AND(AY179=K179,5&lt;0))),1,0)+IF(AND(BG179&gt;0,OR(BG179&lt;K179,AND(BG179=K179,6&lt;0))),1,0)+IF(AND(BO179&gt;0,OR(BO179&lt;K179,AND(BO179=K179,7&lt;0))),1,0)+IF(AND(BW179&gt;0,OR(BW179&lt;K179,AND(BW179=K179,8&lt;0))),1,0)+IF(AND(CE179&gt;0,OR(CE179&lt;K179,AND(CE179=K179,9&lt;0))),1,0)))</f>
        <v>99</v>
      </c>
      <c r="P179" s="3">
        <f>IF(Inputs!$B$27&lt;&gt;"Ready","PENDING INPUTS",IF(A179&gt;Inputs!$B$6,0,MIN(MAX(0,(K179+L179+M179)-N179),MAX(0,C179-D179-(IF(O179&lt;O179,K179+L179+M179-N179,0)+IF(W179&lt;O179,S179+T179+U179-V179,0)+IF(AE179&lt;O179,AA179+AB179+AC179-AD179,0)+IF(AM179&lt;O179,AI179+AJ179+AK179-AL179,0)+IF(AU179&lt;O179,AQ179+AR179+AS179-AT179,0)+IF(BC179&lt;O179,AY179+AZ179+BA179-BB179,0)+IF(BK179&lt;O179,BG179+BH179+BI179-BJ179,0)+IF(BS179&lt;O179,BO179+BP179+BQ179-BR179,0)+IF(CA179&lt;O179,BW179+BX179+BY179-BZ179,0)+IF(CI179&lt;O179,CE179+CF179+CG179-CH179,0))))))</f>
        <v>0</v>
      </c>
      <c r="Q179" s="3">
        <f>IF(Inputs!$B$27&lt;&gt;"Ready","PENDING INPUTS",MIN((K179+L179+M179),IF(D179&gt;C179,IF(D179=0,0,N179*C179/D179),N179+P179)))</f>
        <v>0</v>
      </c>
      <c r="R179" s="3">
        <f>IF(Inputs!$B$27&lt;&gt;"Ready","PENDING INPUTS",MAX(0,(K179+L179+M179)-Q179))</f>
        <v>0</v>
      </c>
      <c r="S179" s="3">
        <f>IF(Inputs!$B$27&lt;&gt;"Ready","PENDING INPUTS",Z178)</f>
        <v>0</v>
      </c>
      <c r="T179" s="3">
        <f>IF(Inputs!$B$27&lt;&gt;"Ready","PENDING INPUTS",IF(A179&lt;=Inputs!$B$6,ROUND(S179*Inputs!C15/12,2),0))</f>
        <v>0</v>
      </c>
      <c r="U179" s="3">
        <f>IF(Inputs!$B$27&lt;&gt;"Ready","PENDING INPUTS",IF(AND(A179&lt;=Inputs!$B$6,S179&gt;0),Inputs!G15,0))</f>
        <v>0</v>
      </c>
      <c r="V179" s="3">
        <f>IF(Inputs!$B$27&lt;&gt;"Ready","PENDING INPUTS",IF(A179&gt;Inputs!$B$6,0,MIN((S179+T179+U179),IF(Inputs!H15=1,Inputs!D15,MAX(Inputs!F15,ROUND(S179*Inputs!E15+T179+U179,2))))))</f>
        <v>0</v>
      </c>
      <c r="W179">
        <f>IF(Inputs!$B$27&lt;&gt;"Ready","PENDING INPUTS",IF(S179&lt;=0,99,1+IF(AND(K179&gt;0,OR(K179&lt;S179,AND(K179=S179,0&lt;1))),1,0)+IF(AND(AA179&gt;0,OR(AA179&lt;S179,AND(AA179=S179,2&lt;1))),1,0)+IF(AND(AI179&gt;0,OR(AI179&lt;S179,AND(AI179=S179,3&lt;1))),1,0)+IF(AND(AQ179&gt;0,OR(AQ179&lt;S179,AND(AQ179=S179,4&lt;1))),1,0)+IF(AND(AY179&gt;0,OR(AY179&lt;S179,AND(AY179=S179,5&lt;1))),1,0)+IF(AND(BG179&gt;0,OR(BG179&lt;S179,AND(BG179=S179,6&lt;1))),1,0)+IF(AND(BO179&gt;0,OR(BO179&lt;S179,AND(BO179=S179,7&lt;1))),1,0)+IF(AND(BW179&gt;0,OR(BW179&lt;S179,AND(BW179=S179,8&lt;1))),1,0)+IF(AND(CE179&gt;0,OR(CE179&lt;S179,AND(CE179=S179,9&lt;1))),1,0)))</f>
        <v>99</v>
      </c>
      <c r="X179" s="3">
        <f>IF(Inputs!$B$27&lt;&gt;"Ready","PENDING INPUTS",IF(A179&gt;Inputs!$B$6,0,MIN(MAX(0,(S179+T179+U179)-V179),MAX(0,C179-D179-(IF(O179&lt;W179,K179+L179+M179-N179,0)+IF(W179&lt;W179,S179+T179+U179-V179,0)+IF(AE179&lt;W179,AA179+AB179+AC179-AD179,0)+IF(AM179&lt;W179,AI179+AJ179+AK179-AL179,0)+IF(AU179&lt;W179,AQ179+AR179+AS179-AT179,0)+IF(BC179&lt;W179,AY179+AZ179+BA179-BB179,0)+IF(BK179&lt;W179,BG179+BH179+BI179-BJ179,0)+IF(BS179&lt;W179,BO179+BP179+BQ179-BR179,0)+IF(CA179&lt;W179,BW179+BX179+BY179-BZ179,0)+IF(CI179&lt;W179,CE179+CF179+CG179-CH179,0))))))</f>
        <v>0</v>
      </c>
      <c r="Y179" s="3">
        <f>IF(Inputs!$B$27&lt;&gt;"Ready","PENDING INPUTS",MIN((S179+T179+U179),IF(D179&gt;C179,IF(D179=0,0,V179*C179/D179),V179+X179)))</f>
        <v>0</v>
      </c>
      <c r="Z179" s="3">
        <f>IF(Inputs!$B$27&lt;&gt;"Ready","PENDING INPUTS",MAX(0,(S179+T179+U179)-Y179))</f>
        <v>0</v>
      </c>
      <c r="AA179" s="3">
        <f>IF(Inputs!$B$27&lt;&gt;"Ready","PENDING INPUTS",AH178)</f>
        <v>0</v>
      </c>
      <c r="AB179" s="3">
        <f>IF(Inputs!$B$27&lt;&gt;"Ready","PENDING INPUTS",IF(A179&lt;=Inputs!$B$6,ROUND(AA179*Inputs!C16/12,2),0))</f>
        <v>0</v>
      </c>
      <c r="AC179" s="3">
        <f>IF(Inputs!$B$27&lt;&gt;"Ready","PENDING INPUTS",IF(AND(A179&lt;=Inputs!$B$6,AA179&gt;0),Inputs!G16,0))</f>
        <v>0</v>
      </c>
      <c r="AD179" s="3">
        <f>IF(Inputs!$B$27&lt;&gt;"Ready","PENDING INPUTS",IF(A179&gt;Inputs!$B$6,0,MIN((AA179+AB179+AC179),IF(Inputs!H16=1,Inputs!D16,MAX(Inputs!F16,ROUND(AA179*Inputs!E16+AB179+AC179,2))))))</f>
        <v>0</v>
      </c>
      <c r="AE179">
        <f>IF(Inputs!$B$27&lt;&gt;"Ready","PENDING INPUTS",IF(AA179&lt;=0,99,1+IF(AND(K179&gt;0,OR(K179&lt;AA179,AND(K179=AA179,0&lt;2))),1,0)+IF(AND(S179&gt;0,OR(S179&lt;AA179,AND(S179=AA179,1&lt;2))),1,0)+IF(AND(AI179&gt;0,OR(AI179&lt;AA179,AND(AI179=AA179,3&lt;2))),1,0)+IF(AND(AQ179&gt;0,OR(AQ179&lt;AA179,AND(AQ179=AA179,4&lt;2))),1,0)+IF(AND(AY179&gt;0,OR(AY179&lt;AA179,AND(AY179=AA179,5&lt;2))),1,0)+IF(AND(BG179&gt;0,OR(BG179&lt;AA179,AND(BG179=AA179,6&lt;2))),1,0)+IF(AND(BO179&gt;0,OR(BO179&lt;AA179,AND(BO179=AA179,7&lt;2))),1,0)+IF(AND(BW179&gt;0,OR(BW179&lt;AA179,AND(BW179=AA179,8&lt;2))),1,0)+IF(AND(CE179&gt;0,OR(CE179&lt;AA179,AND(CE179=AA179,9&lt;2))),1,0)))</f>
        <v>99</v>
      </c>
      <c r="AF179" s="3">
        <f>IF(Inputs!$B$27&lt;&gt;"Ready","PENDING INPUTS",IF(A179&gt;Inputs!$B$6,0,MIN(MAX(0,(AA179+AB179+AC179)-AD179),MAX(0,C179-D179-(IF(O179&lt;AE179,K179+L179+M179-N179,0)+IF(W179&lt;AE179,S179+T179+U179-V179,0)+IF(AE179&lt;AE179,AA179+AB179+AC179-AD179,0)+IF(AM179&lt;AE179,AI179+AJ179+AK179-AL179,0)+IF(AU179&lt;AE179,AQ179+AR179+AS179-AT179,0)+IF(BC179&lt;AE179,AY179+AZ179+BA179-BB179,0)+IF(BK179&lt;AE179,BG179+BH179+BI179-BJ179,0)+IF(BS179&lt;AE179,BO179+BP179+BQ179-BR179,0)+IF(CA179&lt;AE179,BW179+BX179+BY179-BZ179,0)+IF(CI179&lt;AE179,CE179+CF179+CG179-CH179,0))))))</f>
        <v>0</v>
      </c>
      <c r="AG179" s="3">
        <f>IF(Inputs!$B$27&lt;&gt;"Ready","PENDING INPUTS",MIN((AA179+AB179+AC179),IF(D179&gt;C179,IF(D179=0,0,AD179*C179/D179),AD179+AF179)))</f>
        <v>0</v>
      </c>
      <c r="AH179" s="3">
        <f>IF(Inputs!$B$27&lt;&gt;"Ready","PENDING INPUTS",MAX(0,(AA179+AB179+AC179)-AG179))</f>
        <v>0</v>
      </c>
      <c r="AI179" s="3">
        <f>IF(Inputs!$B$27&lt;&gt;"Ready","PENDING INPUTS",AP178)</f>
        <v>0</v>
      </c>
      <c r="AJ179" s="3">
        <f>IF(Inputs!$B$27&lt;&gt;"Ready","PENDING INPUTS",IF(A179&lt;=Inputs!$B$6,ROUND(AI179*Inputs!C17/12,2),0))</f>
        <v>0</v>
      </c>
      <c r="AK179" s="3">
        <f>IF(Inputs!$B$27&lt;&gt;"Ready","PENDING INPUTS",IF(AND(A179&lt;=Inputs!$B$6,AI179&gt;0),Inputs!G17,0))</f>
        <v>0</v>
      </c>
      <c r="AL179" s="3">
        <f>IF(Inputs!$B$27&lt;&gt;"Ready","PENDING INPUTS",IF(A179&gt;Inputs!$B$6,0,MIN((AI179+AJ179+AK179),IF(Inputs!H17=1,Inputs!D17,MAX(Inputs!F17,ROUND(AI179*Inputs!E17+AJ179+AK179,2))))))</f>
        <v>0</v>
      </c>
      <c r="AM179">
        <f>IF(Inputs!$B$27&lt;&gt;"Ready","PENDING INPUTS",IF(AI179&lt;=0,99,1+IF(AND(K179&gt;0,OR(K179&lt;AI179,AND(K179=AI179,0&lt;3))),1,0)+IF(AND(S179&gt;0,OR(S179&lt;AI179,AND(S179=AI179,1&lt;3))),1,0)+IF(AND(AA179&gt;0,OR(AA179&lt;AI179,AND(AA179=AI179,2&lt;3))),1,0)+IF(AND(AQ179&gt;0,OR(AQ179&lt;AI179,AND(AQ179=AI179,4&lt;3))),1,0)+IF(AND(AY179&gt;0,OR(AY179&lt;AI179,AND(AY179=AI179,5&lt;3))),1,0)+IF(AND(BG179&gt;0,OR(BG179&lt;AI179,AND(BG179=AI179,6&lt;3))),1,0)+IF(AND(BO179&gt;0,OR(BO179&lt;AI179,AND(BO179=AI179,7&lt;3))),1,0)+IF(AND(BW179&gt;0,OR(BW179&lt;AI179,AND(BW179=AI179,8&lt;3))),1,0)+IF(AND(CE179&gt;0,OR(CE179&lt;AI179,AND(CE179=AI179,9&lt;3))),1,0)))</f>
        <v>99</v>
      </c>
      <c r="AN179" s="3">
        <f>IF(Inputs!$B$27&lt;&gt;"Ready","PENDING INPUTS",IF(A179&gt;Inputs!$B$6,0,MIN(MAX(0,(AI179+AJ179+AK179)-AL179),MAX(0,C179-D179-(IF(O179&lt;AM179,K179+L179+M179-N179,0)+IF(W179&lt;AM179,S179+T179+U179-V179,0)+IF(AE179&lt;AM179,AA179+AB179+AC179-AD179,0)+IF(AM179&lt;AM179,AI179+AJ179+AK179-AL179,0)+IF(AU179&lt;AM179,AQ179+AR179+AS179-AT179,0)+IF(BC179&lt;AM179,AY179+AZ179+BA179-BB179,0)+IF(BK179&lt;AM179,BG179+BH179+BI179-BJ179,0)+IF(BS179&lt;AM179,BO179+BP179+BQ179-BR179,0)+IF(CA179&lt;AM179,BW179+BX179+BY179-BZ179,0)+IF(CI179&lt;AM179,CE179+CF179+CG179-CH179,0))))))</f>
        <v>0</v>
      </c>
      <c r="AO179" s="3">
        <f>IF(Inputs!$B$27&lt;&gt;"Ready","PENDING INPUTS",MIN((AI179+AJ179+AK179),IF(D179&gt;C179,IF(D179=0,0,AL179*C179/D179),AL179+AN179)))</f>
        <v>0</v>
      </c>
      <c r="AP179" s="3">
        <f>IF(Inputs!$B$27&lt;&gt;"Ready","PENDING INPUTS",MAX(0,(AI179+AJ179+AK179)-AO179))</f>
        <v>0</v>
      </c>
      <c r="AQ179" s="3">
        <f>IF(Inputs!$B$27&lt;&gt;"Ready","PENDING INPUTS",AX178)</f>
        <v>0</v>
      </c>
      <c r="AR179" s="3">
        <f>IF(Inputs!$B$27&lt;&gt;"Ready","PENDING INPUTS",IF(A179&lt;=Inputs!$B$6,ROUND(AQ179*Inputs!C18/12,2),0))</f>
        <v>0</v>
      </c>
      <c r="AS179" s="3">
        <f>IF(Inputs!$B$27&lt;&gt;"Ready","PENDING INPUTS",IF(AND(A179&lt;=Inputs!$B$6,AQ179&gt;0),Inputs!G18,0))</f>
        <v>0</v>
      </c>
      <c r="AT179" s="3">
        <f>IF(Inputs!$B$27&lt;&gt;"Ready","PENDING INPUTS",IF(A179&gt;Inputs!$B$6,0,MIN((AQ179+AR179+AS179),IF(Inputs!H18=1,Inputs!D18,MAX(Inputs!F18,ROUND(AQ179*Inputs!E18+AR179+AS179,2))))))</f>
        <v>0</v>
      </c>
      <c r="AU179">
        <f>IF(Inputs!$B$27&lt;&gt;"Ready","PENDING INPUTS",IF(AQ179&lt;=0,99,1+IF(AND(K179&gt;0,OR(K179&lt;AQ179,AND(K179=AQ179,0&lt;4))),1,0)+IF(AND(S179&gt;0,OR(S179&lt;AQ179,AND(S179=AQ179,1&lt;4))),1,0)+IF(AND(AA179&gt;0,OR(AA179&lt;AQ179,AND(AA179=AQ179,2&lt;4))),1,0)+IF(AND(AI179&gt;0,OR(AI179&lt;AQ179,AND(AI179=AQ179,3&lt;4))),1,0)+IF(AND(AY179&gt;0,OR(AY179&lt;AQ179,AND(AY179=AQ179,5&lt;4))),1,0)+IF(AND(BG179&gt;0,OR(BG179&lt;AQ179,AND(BG179=AQ179,6&lt;4))),1,0)+IF(AND(BO179&gt;0,OR(BO179&lt;AQ179,AND(BO179=AQ179,7&lt;4))),1,0)+IF(AND(BW179&gt;0,OR(BW179&lt;AQ179,AND(BW179=AQ179,8&lt;4))),1,0)+IF(AND(CE179&gt;0,OR(CE179&lt;AQ179,AND(CE179=AQ179,9&lt;4))),1,0)))</f>
        <v>99</v>
      </c>
      <c r="AV179" s="3">
        <f>IF(Inputs!$B$27&lt;&gt;"Ready","PENDING INPUTS",IF(A179&gt;Inputs!$B$6,0,MIN(MAX(0,(AQ179+AR179+AS179)-AT179),MAX(0,C179-D179-(IF(O179&lt;AU179,K179+L179+M179-N179,0)+IF(W179&lt;AU179,S179+T179+U179-V179,0)+IF(AE179&lt;AU179,AA179+AB179+AC179-AD179,0)+IF(AM179&lt;AU179,AI179+AJ179+AK179-AL179,0)+IF(AU179&lt;AU179,AQ179+AR179+AS179-AT179,0)+IF(BC179&lt;AU179,AY179+AZ179+BA179-BB179,0)+IF(BK179&lt;AU179,BG179+BH179+BI179-BJ179,0)+IF(BS179&lt;AU179,BO179+BP179+BQ179-BR179,0)+IF(CA179&lt;AU179,BW179+BX179+BY179-BZ179,0)+IF(CI179&lt;AU179,CE179+CF179+CG179-CH179,0))))))</f>
        <v>0</v>
      </c>
      <c r="AW179" s="3">
        <f>IF(Inputs!$B$27&lt;&gt;"Ready","PENDING INPUTS",MIN((AQ179+AR179+AS179),IF(D179&gt;C179,IF(D179=0,0,AT179*C179/D179),AT179+AV179)))</f>
        <v>0</v>
      </c>
      <c r="AX179" s="3">
        <f>IF(Inputs!$B$27&lt;&gt;"Ready","PENDING INPUTS",MAX(0,(AQ179+AR179+AS179)-AW179))</f>
        <v>0</v>
      </c>
      <c r="AY179" s="3">
        <f>IF(Inputs!$B$27&lt;&gt;"Ready","PENDING INPUTS",BF178)</f>
        <v>0</v>
      </c>
      <c r="AZ179" s="3">
        <f>IF(Inputs!$B$27&lt;&gt;"Ready","PENDING INPUTS",IF(A179&lt;=Inputs!$B$6,ROUND(AY179*Inputs!C19/12,2),0))</f>
        <v>0</v>
      </c>
      <c r="BA179" s="3">
        <f>IF(Inputs!$B$27&lt;&gt;"Ready","PENDING INPUTS",IF(AND(A179&lt;=Inputs!$B$6,AY179&gt;0),Inputs!G19,0))</f>
        <v>0</v>
      </c>
      <c r="BB179" s="3">
        <f>IF(Inputs!$B$27&lt;&gt;"Ready","PENDING INPUTS",IF(A179&gt;Inputs!$B$6,0,MIN((AY179+AZ179+BA179),IF(Inputs!H19=1,Inputs!D19,MAX(Inputs!F19,ROUND(AY179*Inputs!E19+AZ179+BA179,2))))))</f>
        <v>0</v>
      </c>
      <c r="BC179">
        <f>IF(Inputs!$B$27&lt;&gt;"Ready","PENDING INPUTS",IF(AY179&lt;=0,99,1+IF(AND(K179&gt;0,OR(K179&lt;AY179,AND(K179=AY179,0&lt;5))),1,0)+IF(AND(S179&gt;0,OR(S179&lt;AY179,AND(S179=AY179,1&lt;5))),1,0)+IF(AND(AA179&gt;0,OR(AA179&lt;AY179,AND(AA179=AY179,2&lt;5))),1,0)+IF(AND(AI179&gt;0,OR(AI179&lt;AY179,AND(AI179=AY179,3&lt;5))),1,0)+IF(AND(AQ179&gt;0,OR(AQ179&lt;AY179,AND(AQ179=AY179,4&lt;5))),1,0)+IF(AND(BG179&gt;0,OR(BG179&lt;AY179,AND(BG179=AY179,6&lt;5))),1,0)+IF(AND(BO179&gt;0,OR(BO179&lt;AY179,AND(BO179=AY179,7&lt;5))),1,0)+IF(AND(BW179&gt;0,OR(BW179&lt;AY179,AND(BW179=AY179,8&lt;5))),1,0)+IF(AND(CE179&gt;0,OR(CE179&lt;AY179,AND(CE179=AY179,9&lt;5))),1,0)))</f>
        <v>99</v>
      </c>
      <c r="BD179" s="3">
        <f>IF(Inputs!$B$27&lt;&gt;"Ready","PENDING INPUTS",IF(A179&gt;Inputs!$B$6,0,MIN(MAX(0,(AY179+AZ179+BA179)-BB179),MAX(0,C179-D179-(IF(O179&lt;BC179,K179+L179+M179-N179,0)+IF(W179&lt;BC179,S179+T179+U179-V179,0)+IF(AE179&lt;BC179,AA179+AB179+AC179-AD179,0)+IF(AM179&lt;BC179,AI179+AJ179+AK179-AL179,0)+IF(AU179&lt;BC179,AQ179+AR179+AS179-AT179,0)+IF(BC179&lt;BC179,AY179+AZ179+BA179-BB179,0)+IF(BK179&lt;BC179,BG179+BH179+BI179-BJ179,0)+IF(BS179&lt;BC179,BO179+BP179+BQ179-BR179,0)+IF(CA179&lt;BC179,BW179+BX179+BY179-BZ179,0)+IF(CI179&lt;BC179,CE179+CF179+CG179-CH179,0))))))</f>
        <v>0</v>
      </c>
      <c r="BE179" s="3">
        <f>IF(Inputs!$B$27&lt;&gt;"Ready","PENDING INPUTS",MIN((AY179+AZ179+BA179),IF(D179&gt;C179,IF(D179=0,0,BB179*C179/D179),BB179+BD179)))</f>
        <v>0</v>
      </c>
      <c r="BF179" s="3">
        <f>IF(Inputs!$B$27&lt;&gt;"Ready","PENDING INPUTS",MAX(0,(AY179+AZ179+BA179)-BE179))</f>
        <v>0</v>
      </c>
      <c r="BG179" s="3">
        <f>IF(Inputs!$B$27&lt;&gt;"Ready","PENDING INPUTS",BN178)</f>
        <v>0</v>
      </c>
      <c r="BH179" s="3">
        <f>IF(Inputs!$B$27&lt;&gt;"Ready","PENDING INPUTS",IF(A179&lt;=Inputs!$B$6,ROUND(BG179*Inputs!C20/12,2),0))</f>
        <v>0</v>
      </c>
      <c r="BI179" s="3">
        <f>IF(Inputs!$B$27&lt;&gt;"Ready","PENDING INPUTS",IF(AND(A179&lt;=Inputs!$B$6,BG179&gt;0),Inputs!G20,0))</f>
        <v>0</v>
      </c>
      <c r="BJ179" s="3">
        <f>IF(Inputs!$B$27&lt;&gt;"Ready","PENDING INPUTS",IF(A179&gt;Inputs!$B$6,0,MIN((BG179+BH179+BI179),IF(Inputs!H20=1,Inputs!D20,MAX(Inputs!F20,ROUND(BG179*Inputs!E20+BH179+BI179,2))))))</f>
        <v>0</v>
      </c>
      <c r="BK179">
        <f>IF(Inputs!$B$27&lt;&gt;"Ready","PENDING INPUTS",IF(BG179&lt;=0,99,1+IF(AND(K179&gt;0,OR(K179&lt;BG179,AND(K179=BG179,0&lt;6))),1,0)+IF(AND(S179&gt;0,OR(S179&lt;BG179,AND(S179=BG179,1&lt;6))),1,0)+IF(AND(AA179&gt;0,OR(AA179&lt;BG179,AND(AA179=BG179,2&lt;6))),1,0)+IF(AND(AI179&gt;0,OR(AI179&lt;BG179,AND(AI179=BG179,3&lt;6))),1,0)+IF(AND(AQ179&gt;0,OR(AQ179&lt;BG179,AND(AQ179=BG179,4&lt;6))),1,0)+IF(AND(AY179&gt;0,OR(AY179&lt;BG179,AND(AY179=BG179,5&lt;6))),1,0)+IF(AND(BO179&gt;0,OR(BO179&lt;BG179,AND(BO179=BG179,7&lt;6))),1,0)+IF(AND(BW179&gt;0,OR(BW179&lt;BG179,AND(BW179=BG179,8&lt;6))),1,0)+IF(AND(CE179&gt;0,OR(CE179&lt;BG179,AND(CE179=BG179,9&lt;6))),1,0)))</f>
        <v>99</v>
      </c>
      <c r="BL179" s="3">
        <f>IF(Inputs!$B$27&lt;&gt;"Ready","PENDING INPUTS",IF(A179&gt;Inputs!$B$6,0,MIN(MAX(0,(BG179+BH179+BI179)-BJ179),MAX(0,C179-D179-(IF(O179&lt;BK179,K179+L179+M179-N179,0)+IF(W179&lt;BK179,S179+T179+U179-V179,0)+IF(AE179&lt;BK179,AA179+AB179+AC179-AD179,0)+IF(AM179&lt;BK179,AI179+AJ179+AK179-AL179,0)+IF(AU179&lt;BK179,AQ179+AR179+AS179-AT179,0)+IF(BC179&lt;BK179,AY179+AZ179+BA179-BB179,0)+IF(BK179&lt;BK179,BG179+BH179+BI179-BJ179,0)+IF(BS179&lt;BK179,BO179+BP179+BQ179-BR179,0)+IF(CA179&lt;BK179,BW179+BX179+BY179-BZ179,0)+IF(CI179&lt;BK179,CE179+CF179+CG179-CH179,0))))))</f>
        <v>0</v>
      </c>
      <c r="BM179" s="3">
        <f>IF(Inputs!$B$27&lt;&gt;"Ready","PENDING INPUTS",MIN((BG179+BH179+BI179),IF(D179&gt;C179,IF(D179=0,0,BJ179*C179/D179),BJ179+BL179)))</f>
        <v>0</v>
      </c>
      <c r="BN179" s="3">
        <f>IF(Inputs!$B$27&lt;&gt;"Ready","PENDING INPUTS",MAX(0,(BG179+BH179+BI179)-BM179))</f>
        <v>0</v>
      </c>
      <c r="BO179" s="3">
        <f>IF(Inputs!$B$27&lt;&gt;"Ready","PENDING INPUTS",BV178)</f>
        <v>0</v>
      </c>
      <c r="BP179" s="3">
        <f>IF(Inputs!$B$27&lt;&gt;"Ready","PENDING INPUTS",IF(A179&lt;=Inputs!$B$6,ROUND(BO179*Inputs!C21/12,2),0))</f>
        <v>0</v>
      </c>
      <c r="BQ179" s="3">
        <f>IF(Inputs!$B$27&lt;&gt;"Ready","PENDING INPUTS",IF(AND(A179&lt;=Inputs!$B$6,BO179&gt;0),Inputs!G21,0))</f>
        <v>0</v>
      </c>
      <c r="BR179" s="3">
        <f>IF(Inputs!$B$27&lt;&gt;"Ready","PENDING INPUTS",IF(A179&gt;Inputs!$B$6,0,MIN((BO179+BP179+BQ179),IF(Inputs!H21=1,Inputs!D21,MAX(Inputs!F21,ROUND(BO179*Inputs!E21+BP179+BQ179,2))))))</f>
        <v>0</v>
      </c>
      <c r="BS179">
        <f>IF(Inputs!$B$27&lt;&gt;"Ready","PENDING INPUTS",IF(BO179&lt;=0,99,1+IF(AND(K179&gt;0,OR(K179&lt;BO179,AND(K179=BO179,0&lt;7))),1,0)+IF(AND(S179&gt;0,OR(S179&lt;BO179,AND(S179=BO179,1&lt;7))),1,0)+IF(AND(AA179&gt;0,OR(AA179&lt;BO179,AND(AA179=BO179,2&lt;7))),1,0)+IF(AND(AI179&gt;0,OR(AI179&lt;BO179,AND(AI179=BO179,3&lt;7))),1,0)+IF(AND(AQ179&gt;0,OR(AQ179&lt;BO179,AND(AQ179=BO179,4&lt;7))),1,0)+IF(AND(AY179&gt;0,OR(AY179&lt;BO179,AND(AY179=BO179,5&lt;7))),1,0)+IF(AND(BG179&gt;0,OR(BG179&lt;BO179,AND(BG179=BO179,6&lt;7))),1,0)+IF(AND(BW179&gt;0,OR(BW179&lt;BO179,AND(BW179=BO179,8&lt;7))),1,0)+IF(AND(CE179&gt;0,OR(CE179&lt;BO179,AND(CE179=BO179,9&lt;7))),1,0)))</f>
        <v>99</v>
      </c>
      <c r="BT179" s="3">
        <f>IF(Inputs!$B$27&lt;&gt;"Ready","PENDING INPUTS",IF(A179&gt;Inputs!$B$6,0,MIN(MAX(0,(BO179+BP179+BQ179)-BR179),MAX(0,C179-D179-(IF(O179&lt;BS179,K179+L179+M179-N179,0)+IF(W179&lt;BS179,S179+T179+U179-V179,0)+IF(AE179&lt;BS179,AA179+AB179+AC179-AD179,0)+IF(AM179&lt;BS179,AI179+AJ179+AK179-AL179,0)+IF(AU179&lt;BS179,AQ179+AR179+AS179-AT179,0)+IF(BC179&lt;BS179,AY179+AZ179+BA179-BB179,0)+IF(BK179&lt;BS179,BG179+BH179+BI179-BJ179,0)+IF(BS179&lt;BS179,BO179+BP179+BQ179-BR179,0)+IF(CA179&lt;BS179,BW179+BX179+BY179-BZ179,0)+IF(CI179&lt;BS179,CE179+CF179+CG179-CH179,0))))))</f>
        <v>0</v>
      </c>
      <c r="BU179" s="3">
        <f>IF(Inputs!$B$27&lt;&gt;"Ready","PENDING INPUTS",MIN((BO179+BP179+BQ179),IF(D179&gt;C179,IF(D179=0,0,BR179*C179/D179),BR179+BT179)))</f>
        <v>0</v>
      </c>
      <c r="BV179" s="3">
        <f>IF(Inputs!$B$27&lt;&gt;"Ready","PENDING INPUTS",MAX(0,(BO179+BP179+BQ179)-BU179))</f>
        <v>0</v>
      </c>
      <c r="BW179" s="3">
        <f>IF(Inputs!$B$27&lt;&gt;"Ready","PENDING INPUTS",CD178)</f>
        <v>0</v>
      </c>
      <c r="BX179" s="3">
        <f>IF(Inputs!$B$27&lt;&gt;"Ready","PENDING INPUTS",IF(A179&lt;=Inputs!$B$6,ROUND(BW179*Inputs!C22/12,2),0))</f>
        <v>0</v>
      </c>
      <c r="BY179" s="3">
        <f>IF(Inputs!$B$27&lt;&gt;"Ready","PENDING INPUTS",IF(AND(A179&lt;=Inputs!$B$6,BW179&gt;0),Inputs!G22,0))</f>
        <v>0</v>
      </c>
      <c r="BZ179" s="3">
        <f>IF(Inputs!$B$27&lt;&gt;"Ready","PENDING INPUTS",IF(A179&gt;Inputs!$B$6,0,MIN((BW179+BX179+BY179),IF(Inputs!H22=1,Inputs!D22,MAX(Inputs!F22,ROUND(BW179*Inputs!E22+BX179+BY179,2))))))</f>
        <v>0</v>
      </c>
      <c r="CA179">
        <f>IF(Inputs!$B$27&lt;&gt;"Ready","PENDING INPUTS",IF(BW179&lt;=0,99,1+IF(AND(K179&gt;0,OR(K179&lt;BW179,AND(K179=BW179,0&lt;8))),1,0)+IF(AND(S179&gt;0,OR(S179&lt;BW179,AND(S179=BW179,1&lt;8))),1,0)+IF(AND(AA179&gt;0,OR(AA179&lt;BW179,AND(AA179=BW179,2&lt;8))),1,0)+IF(AND(AI179&gt;0,OR(AI179&lt;BW179,AND(AI179=BW179,3&lt;8))),1,0)+IF(AND(AQ179&gt;0,OR(AQ179&lt;BW179,AND(AQ179=BW179,4&lt;8))),1,0)+IF(AND(AY179&gt;0,OR(AY179&lt;BW179,AND(AY179=BW179,5&lt;8))),1,0)+IF(AND(BG179&gt;0,OR(BG179&lt;BW179,AND(BG179=BW179,6&lt;8))),1,0)+IF(AND(BO179&gt;0,OR(BO179&lt;BW179,AND(BO179=BW179,7&lt;8))),1,0)+IF(AND(CE179&gt;0,OR(CE179&lt;BW179,AND(CE179=BW179,9&lt;8))),1,0)))</f>
        <v>99</v>
      </c>
      <c r="CB179" s="3">
        <f>IF(Inputs!$B$27&lt;&gt;"Ready","PENDING INPUTS",IF(A179&gt;Inputs!$B$6,0,MIN(MAX(0,(BW179+BX179+BY179)-BZ179),MAX(0,C179-D179-(IF(O179&lt;CA179,K179+L179+M179-N179,0)+IF(W179&lt;CA179,S179+T179+U179-V179,0)+IF(AE179&lt;CA179,AA179+AB179+AC179-AD179,0)+IF(AM179&lt;CA179,AI179+AJ179+AK179-AL179,0)+IF(AU179&lt;CA179,AQ179+AR179+AS179-AT179,0)+IF(BC179&lt;CA179,AY179+AZ179+BA179-BB179,0)+IF(BK179&lt;CA179,BG179+BH179+BI179-BJ179,0)+IF(BS179&lt;CA179,BO179+BP179+BQ179-BR179,0)+IF(CA179&lt;CA179,BW179+BX179+BY179-BZ179,0)+IF(CI179&lt;CA179,CE179+CF179+CG179-CH179,0))))))</f>
        <v>0</v>
      </c>
      <c r="CC179" s="3">
        <f>IF(Inputs!$B$27&lt;&gt;"Ready","PENDING INPUTS",MIN((BW179+BX179+BY179),IF(D179&gt;C179,IF(D179=0,0,BZ179*C179/D179),BZ179+CB179)))</f>
        <v>0</v>
      </c>
      <c r="CD179" s="3">
        <f>IF(Inputs!$B$27&lt;&gt;"Ready","PENDING INPUTS",MAX(0,(BW179+BX179+BY179)-CC179))</f>
        <v>0</v>
      </c>
      <c r="CE179" s="3">
        <f>IF(Inputs!$B$27&lt;&gt;"Ready","PENDING INPUTS",CL178)</f>
        <v>0</v>
      </c>
      <c r="CF179" s="3">
        <f>IF(Inputs!$B$27&lt;&gt;"Ready","PENDING INPUTS",IF(A179&lt;=Inputs!$B$6,ROUND(CE179*Inputs!C23/12,2),0))</f>
        <v>0</v>
      </c>
      <c r="CG179" s="3">
        <f>IF(Inputs!$B$27&lt;&gt;"Ready","PENDING INPUTS",IF(AND(A179&lt;=Inputs!$B$6,CE179&gt;0),Inputs!G23,0))</f>
        <v>0</v>
      </c>
      <c r="CH179" s="3">
        <f>IF(Inputs!$B$27&lt;&gt;"Ready","PENDING INPUTS",IF(A179&gt;Inputs!$B$6,0,MIN((CE179+CF179+CG179),IF(Inputs!H23=1,Inputs!D23,MAX(Inputs!F23,ROUND(CE179*Inputs!E23+CF179+CG179,2))))))</f>
        <v>0</v>
      </c>
      <c r="CI179">
        <f>IF(Inputs!$B$27&lt;&gt;"Ready","PENDING INPUTS",IF(CE179&lt;=0,99,1+IF(AND(K179&gt;0,OR(K179&lt;CE179,AND(K179=CE179,0&lt;9))),1,0)+IF(AND(S179&gt;0,OR(S179&lt;CE179,AND(S179=CE179,1&lt;9))),1,0)+IF(AND(AA179&gt;0,OR(AA179&lt;CE179,AND(AA179=CE179,2&lt;9))),1,0)+IF(AND(AI179&gt;0,OR(AI179&lt;CE179,AND(AI179=CE179,3&lt;9))),1,0)+IF(AND(AQ179&gt;0,OR(AQ179&lt;CE179,AND(AQ179=CE179,4&lt;9))),1,0)+IF(AND(AY179&gt;0,OR(AY179&lt;CE179,AND(AY179=CE179,5&lt;9))),1,0)+IF(AND(BG179&gt;0,OR(BG179&lt;CE179,AND(BG179=CE179,6&lt;9))),1,0)+IF(AND(BO179&gt;0,OR(BO179&lt;CE179,AND(BO179=CE179,7&lt;9))),1,0)+IF(AND(BW179&gt;0,OR(BW179&lt;CE179,AND(BW179=CE179,8&lt;9))),1,0)))</f>
        <v>99</v>
      </c>
      <c r="CJ179" s="3">
        <f>IF(Inputs!$B$27&lt;&gt;"Ready","PENDING INPUTS",IF(A179&gt;Inputs!$B$6,0,MIN(MAX(0,(CE179+CF179+CG179)-CH179),MAX(0,C179-D179-(IF(O179&lt;CI179,K179+L179+M179-N179,0)+IF(W179&lt;CI179,S179+T179+U179-V179,0)+IF(AE179&lt;CI179,AA179+AB179+AC179-AD179,0)+IF(AM179&lt;CI179,AI179+AJ179+AK179-AL179,0)+IF(AU179&lt;CI179,AQ179+AR179+AS179-AT179,0)+IF(BC179&lt;CI179,AY179+AZ179+BA179-BB179,0)+IF(BK179&lt;CI179,BG179+BH179+BI179-BJ179,0)+IF(BS179&lt;CI179,BO179+BP179+BQ179-BR179,0)+IF(CA179&lt;CI179,BW179+BX179+BY179-BZ179,0)+IF(CI179&lt;CI179,CE179+CF179+CG179-CH179,0))))))</f>
        <v>0</v>
      </c>
      <c r="CK179" s="3">
        <f>IF(Inputs!$B$27&lt;&gt;"Ready","PENDING INPUTS",MIN((CE179+CF179+CG179),IF(D179&gt;C179,IF(D179=0,0,CH179*C179/D179),CH179+CJ179)))</f>
        <v>0</v>
      </c>
      <c r="CL179" s="3">
        <f>IF(Inputs!$B$27&lt;&gt;"Ready","PENDING INPUTS",MAX(0,(CE179+CF179+CG179)-CK179))</f>
        <v>0</v>
      </c>
    </row>
    <row r="180" spans="1:90" ht="27.95" customHeight="1" x14ac:dyDescent="0.25">
      <c r="A180">
        <v>176</v>
      </c>
      <c r="B180" s="13">
        <f>IF(Inputs!$B$27&lt;&gt;"Ready","PENDING INPUTS",EDATE(Inputs!$B$5,A180-1))</f>
        <v>51622</v>
      </c>
      <c r="C180" s="3">
        <f>IF(Inputs!$B$27&lt;&gt;"Ready","PENDING INPUTS",IF(A180&lt;=Inputs!$B$6,MAX(0,Inputs!$B$4+IF(A180=Inputs!$B$7,Inputs!$B$8,0)+IF(A180=Inputs!$B$9,Inputs!$B$10,0)),0))</f>
        <v>0</v>
      </c>
      <c r="D180" s="3">
        <f>IF(Inputs!$B$27&lt;&gt;"Ready","PENDING INPUTS",SUM(N180,V180,AD180,AL180,AT180,BB180,BJ180,BR180,BZ180,CH180))</f>
        <v>0</v>
      </c>
      <c r="E180" s="3">
        <f>IF(Inputs!$B$27&lt;&gt;"Ready","PENDING INPUTS",MAX(0,D180-C180))</f>
        <v>0</v>
      </c>
      <c r="F180" s="3">
        <f>IF(Inputs!$B$27&lt;&gt;"Ready","PENDING INPUTS",SUM(Q180,Y180,AG180,AO180,AW180,BE180,BM180,BU180,CC180,CK180))</f>
        <v>0</v>
      </c>
      <c r="G180" s="3">
        <f>IF(Inputs!$B$27&lt;&gt;"Ready","PENDING INPUTS",SUM(L180,T180,AB180,AJ180,AR180,AZ180,BH180,BP180,BX180,CF180))</f>
        <v>0</v>
      </c>
      <c r="H180" s="3">
        <f>IF(Inputs!$B$27&lt;&gt;"Ready","PENDING INPUTS",SUM(M180,U180,AC180,AK180,AS180,BA180,BI180,BQ180,BY180,CG180))</f>
        <v>0</v>
      </c>
      <c r="I180" s="3">
        <f>IF(Inputs!$B$27&lt;&gt;"Ready","PENDING INPUTS",SUM(R180,Z180,AH180,AP180,AX180,BF180,BN180,BV180,CD180,CL180))</f>
        <v>0</v>
      </c>
      <c r="J180" t="str">
        <f>IF(Inputs!$B$27&lt;&gt;"Ready","PENDING INPUTS",IF(A180&gt;Inputs!$B$6,"Beyond horizon",IF(E180&gt;0.005,"MINIMUM SHORTFALL",IF(I180&lt;0.005,"Paid off","In progress"))))</f>
        <v>Beyond horizon</v>
      </c>
      <c r="K180" s="3">
        <f>IF(Inputs!$B$27&lt;&gt;"Ready","PENDING INPUTS",R179)</f>
        <v>0</v>
      </c>
      <c r="L180" s="3">
        <f>IF(Inputs!$B$27&lt;&gt;"Ready","PENDING INPUTS",IF(A180&lt;=Inputs!$B$6,ROUND(K180*Inputs!C14/12,2),0))</f>
        <v>0</v>
      </c>
      <c r="M180" s="3">
        <f>IF(Inputs!$B$27&lt;&gt;"Ready","PENDING INPUTS",IF(AND(A180&lt;=Inputs!$B$6,K180&gt;0),Inputs!G14,0))</f>
        <v>0</v>
      </c>
      <c r="N180" s="3">
        <f>IF(Inputs!$B$27&lt;&gt;"Ready","PENDING INPUTS",IF(A180&gt;Inputs!$B$6,0,MIN((K180+L180+M180),IF(Inputs!H14=1,Inputs!D14,MAX(Inputs!F14,ROUND(K180*Inputs!E14+L180+M180,2))))))</f>
        <v>0</v>
      </c>
      <c r="O180">
        <f>IF(Inputs!$B$27&lt;&gt;"Ready","PENDING INPUTS",IF(K180&lt;=0,99,1+IF(AND(S180&gt;0,OR(S180&lt;K180,AND(S180=K180,1&lt;0))),1,0)+IF(AND(AA180&gt;0,OR(AA180&lt;K180,AND(AA180=K180,2&lt;0))),1,0)+IF(AND(AI180&gt;0,OR(AI180&lt;K180,AND(AI180=K180,3&lt;0))),1,0)+IF(AND(AQ180&gt;0,OR(AQ180&lt;K180,AND(AQ180=K180,4&lt;0))),1,0)+IF(AND(AY180&gt;0,OR(AY180&lt;K180,AND(AY180=K180,5&lt;0))),1,0)+IF(AND(BG180&gt;0,OR(BG180&lt;K180,AND(BG180=K180,6&lt;0))),1,0)+IF(AND(BO180&gt;0,OR(BO180&lt;K180,AND(BO180=K180,7&lt;0))),1,0)+IF(AND(BW180&gt;0,OR(BW180&lt;K180,AND(BW180=K180,8&lt;0))),1,0)+IF(AND(CE180&gt;0,OR(CE180&lt;K180,AND(CE180=K180,9&lt;0))),1,0)))</f>
        <v>99</v>
      </c>
      <c r="P180" s="3">
        <f>IF(Inputs!$B$27&lt;&gt;"Ready","PENDING INPUTS",IF(A180&gt;Inputs!$B$6,0,MIN(MAX(0,(K180+L180+M180)-N180),MAX(0,C180-D180-(IF(O180&lt;O180,K180+L180+M180-N180,0)+IF(W180&lt;O180,S180+T180+U180-V180,0)+IF(AE180&lt;O180,AA180+AB180+AC180-AD180,0)+IF(AM180&lt;O180,AI180+AJ180+AK180-AL180,0)+IF(AU180&lt;O180,AQ180+AR180+AS180-AT180,0)+IF(BC180&lt;O180,AY180+AZ180+BA180-BB180,0)+IF(BK180&lt;O180,BG180+BH180+BI180-BJ180,0)+IF(BS180&lt;O180,BO180+BP180+BQ180-BR180,0)+IF(CA180&lt;O180,BW180+BX180+BY180-BZ180,0)+IF(CI180&lt;O180,CE180+CF180+CG180-CH180,0))))))</f>
        <v>0</v>
      </c>
      <c r="Q180" s="3">
        <f>IF(Inputs!$B$27&lt;&gt;"Ready","PENDING INPUTS",MIN((K180+L180+M180),IF(D180&gt;C180,IF(D180=0,0,N180*C180/D180),N180+P180)))</f>
        <v>0</v>
      </c>
      <c r="R180" s="3">
        <f>IF(Inputs!$B$27&lt;&gt;"Ready","PENDING INPUTS",MAX(0,(K180+L180+M180)-Q180))</f>
        <v>0</v>
      </c>
      <c r="S180" s="3">
        <f>IF(Inputs!$B$27&lt;&gt;"Ready","PENDING INPUTS",Z179)</f>
        <v>0</v>
      </c>
      <c r="T180" s="3">
        <f>IF(Inputs!$B$27&lt;&gt;"Ready","PENDING INPUTS",IF(A180&lt;=Inputs!$B$6,ROUND(S180*Inputs!C15/12,2),0))</f>
        <v>0</v>
      </c>
      <c r="U180" s="3">
        <f>IF(Inputs!$B$27&lt;&gt;"Ready","PENDING INPUTS",IF(AND(A180&lt;=Inputs!$B$6,S180&gt;0),Inputs!G15,0))</f>
        <v>0</v>
      </c>
      <c r="V180" s="3">
        <f>IF(Inputs!$B$27&lt;&gt;"Ready","PENDING INPUTS",IF(A180&gt;Inputs!$B$6,0,MIN((S180+T180+U180),IF(Inputs!H15=1,Inputs!D15,MAX(Inputs!F15,ROUND(S180*Inputs!E15+T180+U180,2))))))</f>
        <v>0</v>
      </c>
      <c r="W180">
        <f>IF(Inputs!$B$27&lt;&gt;"Ready","PENDING INPUTS",IF(S180&lt;=0,99,1+IF(AND(K180&gt;0,OR(K180&lt;S180,AND(K180=S180,0&lt;1))),1,0)+IF(AND(AA180&gt;0,OR(AA180&lt;S180,AND(AA180=S180,2&lt;1))),1,0)+IF(AND(AI180&gt;0,OR(AI180&lt;S180,AND(AI180=S180,3&lt;1))),1,0)+IF(AND(AQ180&gt;0,OR(AQ180&lt;S180,AND(AQ180=S180,4&lt;1))),1,0)+IF(AND(AY180&gt;0,OR(AY180&lt;S180,AND(AY180=S180,5&lt;1))),1,0)+IF(AND(BG180&gt;0,OR(BG180&lt;S180,AND(BG180=S180,6&lt;1))),1,0)+IF(AND(BO180&gt;0,OR(BO180&lt;S180,AND(BO180=S180,7&lt;1))),1,0)+IF(AND(BW180&gt;0,OR(BW180&lt;S180,AND(BW180=S180,8&lt;1))),1,0)+IF(AND(CE180&gt;0,OR(CE180&lt;S180,AND(CE180=S180,9&lt;1))),1,0)))</f>
        <v>99</v>
      </c>
      <c r="X180" s="3">
        <f>IF(Inputs!$B$27&lt;&gt;"Ready","PENDING INPUTS",IF(A180&gt;Inputs!$B$6,0,MIN(MAX(0,(S180+T180+U180)-V180),MAX(0,C180-D180-(IF(O180&lt;W180,K180+L180+M180-N180,0)+IF(W180&lt;W180,S180+T180+U180-V180,0)+IF(AE180&lt;W180,AA180+AB180+AC180-AD180,0)+IF(AM180&lt;W180,AI180+AJ180+AK180-AL180,0)+IF(AU180&lt;W180,AQ180+AR180+AS180-AT180,0)+IF(BC180&lt;W180,AY180+AZ180+BA180-BB180,0)+IF(BK180&lt;W180,BG180+BH180+BI180-BJ180,0)+IF(BS180&lt;W180,BO180+BP180+BQ180-BR180,0)+IF(CA180&lt;W180,BW180+BX180+BY180-BZ180,0)+IF(CI180&lt;W180,CE180+CF180+CG180-CH180,0))))))</f>
        <v>0</v>
      </c>
      <c r="Y180" s="3">
        <f>IF(Inputs!$B$27&lt;&gt;"Ready","PENDING INPUTS",MIN((S180+T180+U180),IF(D180&gt;C180,IF(D180=0,0,V180*C180/D180),V180+X180)))</f>
        <v>0</v>
      </c>
      <c r="Z180" s="3">
        <f>IF(Inputs!$B$27&lt;&gt;"Ready","PENDING INPUTS",MAX(0,(S180+T180+U180)-Y180))</f>
        <v>0</v>
      </c>
      <c r="AA180" s="3">
        <f>IF(Inputs!$B$27&lt;&gt;"Ready","PENDING INPUTS",AH179)</f>
        <v>0</v>
      </c>
      <c r="AB180" s="3">
        <f>IF(Inputs!$B$27&lt;&gt;"Ready","PENDING INPUTS",IF(A180&lt;=Inputs!$B$6,ROUND(AA180*Inputs!C16/12,2),0))</f>
        <v>0</v>
      </c>
      <c r="AC180" s="3">
        <f>IF(Inputs!$B$27&lt;&gt;"Ready","PENDING INPUTS",IF(AND(A180&lt;=Inputs!$B$6,AA180&gt;0),Inputs!G16,0))</f>
        <v>0</v>
      </c>
      <c r="AD180" s="3">
        <f>IF(Inputs!$B$27&lt;&gt;"Ready","PENDING INPUTS",IF(A180&gt;Inputs!$B$6,0,MIN((AA180+AB180+AC180),IF(Inputs!H16=1,Inputs!D16,MAX(Inputs!F16,ROUND(AA180*Inputs!E16+AB180+AC180,2))))))</f>
        <v>0</v>
      </c>
      <c r="AE180">
        <f>IF(Inputs!$B$27&lt;&gt;"Ready","PENDING INPUTS",IF(AA180&lt;=0,99,1+IF(AND(K180&gt;0,OR(K180&lt;AA180,AND(K180=AA180,0&lt;2))),1,0)+IF(AND(S180&gt;0,OR(S180&lt;AA180,AND(S180=AA180,1&lt;2))),1,0)+IF(AND(AI180&gt;0,OR(AI180&lt;AA180,AND(AI180=AA180,3&lt;2))),1,0)+IF(AND(AQ180&gt;0,OR(AQ180&lt;AA180,AND(AQ180=AA180,4&lt;2))),1,0)+IF(AND(AY180&gt;0,OR(AY180&lt;AA180,AND(AY180=AA180,5&lt;2))),1,0)+IF(AND(BG180&gt;0,OR(BG180&lt;AA180,AND(BG180=AA180,6&lt;2))),1,0)+IF(AND(BO180&gt;0,OR(BO180&lt;AA180,AND(BO180=AA180,7&lt;2))),1,0)+IF(AND(BW180&gt;0,OR(BW180&lt;AA180,AND(BW180=AA180,8&lt;2))),1,0)+IF(AND(CE180&gt;0,OR(CE180&lt;AA180,AND(CE180=AA180,9&lt;2))),1,0)))</f>
        <v>99</v>
      </c>
      <c r="AF180" s="3">
        <f>IF(Inputs!$B$27&lt;&gt;"Ready","PENDING INPUTS",IF(A180&gt;Inputs!$B$6,0,MIN(MAX(0,(AA180+AB180+AC180)-AD180),MAX(0,C180-D180-(IF(O180&lt;AE180,K180+L180+M180-N180,0)+IF(W180&lt;AE180,S180+T180+U180-V180,0)+IF(AE180&lt;AE180,AA180+AB180+AC180-AD180,0)+IF(AM180&lt;AE180,AI180+AJ180+AK180-AL180,0)+IF(AU180&lt;AE180,AQ180+AR180+AS180-AT180,0)+IF(BC180&lt;AE180,AY180+AZ180+BA180-BB180,0)+IF(BK180&lt;AE180,BG180+BH180+BI180-BJ180,0)+IF(BS180&lt;AE180,BO180+BP180+BQ180-BR180,0)+IF(CA180&lt;AE180,BW180+BX180+BY180-BZ180,0)+IF(CI180&lt;AE180,CE180+CF180+CG180-CH180,0))))))</f>
        <v>0</v>
      </c>
      <c r="AG180" s="3">
        <f>IF(Inputs!$B$27&lt;&gt;"Ready","PENDING INPUTS",MIN((AA180+AB180+AC180),IF(D180&gt;C180,IF(D180=0,0,AD180*C180/D180),AD180+AF180)))</f>
        <v>0</v>
      </c>
      <c r="AH180" s="3">
        <f>IF(Inputs!$B$27&lt;&gt;"Ready","PENDING INPUTS",MAX(0,(AA180+AB180+AC180)-AG180))</f>
        <v>0</v>
      </c>
      <c r="AI180" s="3">
        <f>IF(Inputs!$B$27&lt;&gt;"Ready","PENDING INPUTS",AP179)</f>
        <v>0</v>
      </c>
      <c r="AJ180" s="3">
        <f>IF(Inputs!$B$27&lt;&gt;"Ready","PENDING INPUTS",IF(A180&lt;=Inputs!$B$6,ROUND(AI180*Inputs!C17/12,2),0))</f>
        <v>0</v>
      </c>
      <c r="AK180" s="3">
        <f>IF(Inputs!$B$27&lt;&gt;"Ready","PENDING INPUTS",IF(AND(A180&lt;=Inputs!$B$6,AI180&gt;0),Inputs!G17,0))</f>
        <v>0</v>
      </c>
      <c r="AL180" s="3">
        <f>IF(Inputs!$B$27&lt;&gt;"Ready","PENDING INPUTS",IF(A180&gt;Inputs!$B$6,0,MIN((AI180+AJ180+AK180),IF(Inputs!H17=1,Inputs!D17,MAX(Inputs!F17,ROUND(AI180*Inputs!E17+AJ180+AK180,2))))))</f>
        <v>0</v>
      </c>
      <c r="AM180">
        <f>IF(Inputs!$B$27&lt;&gt;"Ready","PENDING INPUTS",IF(AI180&lt;=0,99,1+IF(AND(K180&gt;0,OR(K180&lt;AI180,AND(K180=AI180,0&lt;3))),1,0)+IF(AND(S180&gt;0,OR(S180&lt;AI180,AND(S180=AI180,1&lt;3))),1,0)+IF(AND(AA180&gt;0,OR(AA180&lt;AI180,AND(AA180=AI180,2&lt;3))),1,0)+IF(AND(AQ180&gt;0,OR(AQ180&lt;AI180,AND(AQ180=AI180,4&lt;3))),1,0)+IF(AND(AY180&gt;0,OR(AY180&lt;AI180,AND(AY180=AI180,5&lt;3))),1,0)+IF(AND(BG180&gt;0,OR(BG180&lt;AI180,AND(BG180=AI180,6&lt;3))),1,0)+IF(AND(BO180&gt;0,OR(BO180&lt;AI180,AND(BO180=AI180,7&lt;3))),1,0)+IF(AND(BW180&gt;0,OR(BW180&lt;AI180,AND(BW180=AI180,8&lt;3))),1,0)+IF(AND(CE180&gt;0,OR(CE180&lt;AI180,AND(CE180=AI180,9&lt;3))),1,0)))</f>
        <v>99</v>
      </c>
      <c r="AN180" s="3">
        <f>IF(Inputs!$B$27&lt;&gt;"Ready","PENDING INPUTS",IF(A180&gt;Inputs!$B$6,0,MIN(MAX(0,(AI180+AJ180+AK180)-AL180),MAX(0,C180-D180-(IF(O180&lt;AM180,K180+L180+M180-N180,0)+IF(W180&lt;AM180,S180+T180+U180-V180,0)+IF(AE180&lt;AM180,AA180+AB180+AC180-AD180,0)+IF(AM180&lt;AM180,AI180+AJ180+AK180-AL180,0)+IF(AU180&lt;AM180,AQ180+AR180+AS180-AT180,0)+IF(BC180&lt;AM180,AY180+AZ180+BA180-BB180,0)+IF(BK180&lt;AM180,BG180+BH180+BI180-BJ180,0)+IF(BS180&lt;AM180,BO180+BP180+BQ180-BR180,0)+IF(CA180&lt;AM180,BW180+BX180+BY180-BZ180,0)+IF(CI180&lt;AM180,CE180+CF180+CG180-CH180,0))))))</f>
        <v>0</v>
      </c>
      <c r="AO180" s="3">
        <f>IF(Inputs!$B$27&lt;&gt;"Ready","PENDING INPUTS",MIN((AI180+AJ180+AK180),IF(D180&gt;C180,IF(D180=0,0,AL180*C180/D180),AL180+AN180)))</f>
        <v>0</v>
      </c>
      <c r="AP180" s="3">
        <f>IF(Inputs!$B$27&lt;&gt;"Ready","PENDING INPUTS",MAX(0,(AI180+AJ180+AK180)-AO180))</f>
        <v>0</v>
      </c>
      <c r="AQ180" s="3">
        <f>IF(Inputs!$B$27&lt;&gt;"Ready","PENDING INPUTS",AX179)</f>
        <v>0</v>
      </c>
      <c r="AR180" s="3">
        <f>IF(Inputs!$B$27&lt;&gt;"Ready","PENDING INPUTS",IF(A180&lt;=Inputs!$B$6,ROUND(AQ180*Inputs!C18/12,2),0))</f>
        <v>0</v>
      </c>
      <c r="AS180" s="3">
        <f>IF(Inputs!$B$27&lt;&gt;"Ready","PENDING INPUTS",IF(AND(A180&lt;=Inputs!$B$6,AQ180&gt;0),Inputs!G18,0))</f>
        <v>0</v>
      </c>
      <c r="AT180" s="3">
        <f>IF(Inputs!$B$27&lt;&gt;"Ready","PENDING INPUTS",IF(A180&gt;Inputs!$B$6,0,MIN((AQ180+AR180+AS180),IF(Inputs!H18=1,Inputs!D18,MAX(Inputs!F18,ROUND(AQ180*Inputs!E18+AR180+AS180,2))))))</f>
        <v>0</v>
      </c>
      <c r="AU180">
        <f>IF(Inputs!$B$27&lt;&gt;"Ready","PENDING INPUTS",IF(AQ180&lt;=0,99,1+IF(AND(K180&gt;0,OR(K180&lt;AQ180,AND(K180=AQ180,0&lt;4))),1,0)+IF(AND(S180&gt;0,OR(S180&lt;AQ180,AND(S180=AQ180,1&lt;4))),1,0)+IF(AND(AA180&gt;0,OR(AA180&lt;AQ180,AND(AA180=AQ180,2&lt;4))),1,0)+IF(AND(AI180&gt;0,OR(AI180&lt;AQ180,AND(AI180=AQ180,3&lt;4))),1,0)+IF(AND(AY180&gt;0,OR(AY180&lt;AQ180,AND(AY180=AQ180,5&lt;4))),1,0)+IF(AND(BG180&gt;0,OR(BG180&lt;AQ180,AND(BG180=AQ180,6&lt;4))),1,0)+IF(AND(BO180&gt;0,OR(BO180&lt;AQ180,AND(BO180=AQ180,7&lt;4))),1,0)+IF(AND(BW180&gt;0,OR(BW180&lt;AQ180,AND(BW180=AQ180,8&lt;4))),1,0)+IF(AND(CE180&gt;0,OR(CE180&lt;AQ180,AND(CE180=AQ180,9&lt;4))),1,0)))</f>
        <v>99</v>
      </c>
      <c r="AV180" s="3">
        <f>IF(Inputs!$B$27&lt;&gt;"Ready","PENDING INPUTS",IF(A180&gt;Inputs!$B$6,0,MIN(MAX(0,(AQ180+AR180+AS180)-AT180),MAX(0,C180-D180-(IF(O180&lt;AU180,K180+L180+M180-N180,0)+IF(W180&lt;AU180,S180+T180+U180-V180,0)+IF(AE180&lt;AU180,AA180+AB180+AC180-AD180,0)+IF(AM180&lt;AU180,AI180+AJ180+AK180-AL180,0)+IF(AU180&lt;AU180,AQ180+AR180+AS180-AT180,0)+IF(BC180&lt;AU180,AY180+AZ180+BA180-BB180,0)+IF(BK180&lt;AU180,BG180+BH180+BI180-BJ180,0)+IF(BS180&lt;AU180,BO180+BP180+BQ180-BR180,0)+IF(CA180&lt;AU180,BW180+BX180+BY180-BZ180,0)+IF(CI180&lt;AU180,CE180+CF180+CG180-CH180,0))))))</f>
        <v>0</v>
      </c>
      <c r="AW180" s="3">
        <f>IF(Inputs!$B$27&lt;&gt;"Ready","PENDING INPUTS",MIN((AQ180+AR180+AS180),IF(D180&gt;C180,IF(D180=0,0,AT180*C180/D180),AT180+AV180)))</f>
        <v>0</v>
      </c>
      <c r="AX180" s="3">
        <f>IF(Inputs!$B$27&lt;&gt;"Ready","PENDING INPUTS",MAX(0,(AQ180+AR180+AS180)-AW180))</f>
        <v>0</v>
      </c>
      <c r="AY180" s="3">
        <f>IF(Inputs!$B$27&lt;&gt;"Ready","PENDING INPUTS",BF179)</f>
        <v>0</v>
      </c>
      <c r="AZ180" s="3">
        <f>IF(Inputs!$B$27&lt;&gt;"Ready","PENDING INPUTS",IF(A180&lt;=Inputs!$B$6,ROUND(AY180*Inputs!C19/12,2),0))</f>
        <v>0</v>
      </c>
      <c r="BA180" s="3">
        <f>IF(Inputs!$B$27&lt;&gt;"Ready","PENDING INPUTS",IF(AND(A180&lt;=Inputs!$B$6,AY180&gt;0),Inputs!G19,0))</f>
        <v>0</v>
      </c>
      <c r="BB180" s="3">
        <f>IF(Inputs!$B$27&lt;&gt;"Ready","PENDING INPUTS",IF(A180&gt;Inputs!$B$6,0,MIN((AY180+AZ180+BA180),IF(Inputs!H19=1,Inputs!D19,MAX(Inputs!F19,ROUND(AY180*Inputs!E19+AZ180+BA180,2))))))</f>
        <v>0</v>
      </c>
      <c r="BC180">
        <f>IF(Inputs!$B$27&lt;&gt;"Ready","PENDING INPUTS",IF(AY180&lt;=0,99,1+IF(AND(K180&gt;0,OR(K180&lt;AY180,AND(K180=AY180,0&lt;5))),1,0)+IF(AND(S180&gt;0,OR(S180&lt;AY180,AND(S180=AY180,1&lt;5))),1,0)+IF(AND(AA180&gt;0,OR(AA180&lt;AY180,AND(AA180=AY180,2&lt;5))),1,0)+IF(AND(AI180&gt;0,OR(AI180&lt;AY180,AND(AI180=AY180,3&lt;5))),1,0)+IF(AND(AQ180&gt;0,OR(AQ180&lt;AY180,AND(AQ180=AY180,4&lt;5))),1,0)+IF(AND(BG180&gt;0,OR(BG180&lt;AY180,AND(BG180=AY180,6&lt;5))),1,0)+IF(AND(BO180&gt;0,OR(BO180&lt;AY180,AND(BO180=AY180,7&lt;5))),1,0)+IF(AND(BW180&gt;0,OR(BW180&lt;AY180,AND(BW180=AY180,8&lt;5))),1,0)+IF(AND(CE180&gt;0,OR(CE180&lt;AY180,AND(CE180=AY180,9&lt;5))),1,0)))</f>
        <v>99</v>
      </c>
      <c r="BD180" s="3">
        <f>IF(Inputs!$B$27&lt;&gt;"Ready","PENDING INPUTS",IF(A180&gt;Inputs!$B$6,0,MIN(MAX(0,(AY180+AZ180+BA180)-BB180),MAX(0,C180-D180-(IF(O180&lt;BC180,K180+L180+M180-N180,0)+IF(W180&lt;BC180,S180+T180+U180-V180,0)+IF(AE180&lt;BC180,AA180+AB180+AC180-AD180,0)+IF(AM180&lt;BC180,AI180+AJ180+AK180-AL180,0)+IF(AU180&lt;BC180,AQ180+AR180+AS180-AT180,0)+IF(BC180&lt;BC180,AY180+AZ180+BA180-BB180,0)+IF(BK180&lt;BC180,BG180+BH180+BI180-BJ180,0)+IF(BS180&lt;BC180,BO180+BP180+BQ180-BR180,0)+IF(CA180&lt;BC180,BW180+BX180+BY180-BZ180,0)+IF(CI180&lt;BC180,CE180+CF180+CG180-CH180,0))))))</f>
        <v>0</v>
      </c>
      <c r="BE180" s="3">
        <f>IF(Inputs!$B$27&lt;&gt;"Ready","PENDING INPUTS",MIN((AY180+AZ180+BA180),IF(D180&gt;C180,IF(D180=0,0,BB180*C180/D180),BB180+BD180)))</f>
        <v>0</v>
      </c>
      <c r="BF180" s="3">
        <f>IF(Inputs!$B$27&lt;&gt;"Ready","PENDING INPUTS",MAX(0,(AY180+AZ180+BA180)-BE180))</f>
        <v>0</v>
      </c>
      <c r="BG180" s="3">
        <f>IF(Inputs!$B$27&lt;&gt;"Ready","PENDING INPUTS",BN179)</f>
        <v>0</v>
      </c>
      <c r="BH180" s="3">
        <f>IF(Inputs!$B$27&lt;&gt;"Ready","PENDING INPUTS",IF(A180&lt;=Inputs!$B$6,ROUND(BG180*Inputs!C20/12,2),0))</f>
        <v>0</v>
      </c>
      <c r="BI180" s="3">
        <f>IF(Inputs!$B$27&lt;&gt;"Ready","PENDING INPUTS",IF(AND(A180&lt;=Inputs!$B$6,BG180&gt;0),Inputs!G20,0))</f>
        <v>0</v>
      </c>
      <c r="BJ180" s="3">
        <f>IF(Inputs!$B$27&lt;&gt;"Ready","PENDING INPUTS",IF(A180&gt;Inputs!$B$6,0,MIN((BG180+BH180+BI180),IF(Inputs!H20=1,Inputs!D20,MAX(Inputs!F20,ROUND(BG180*Inputs!E20+BH180+BI180,2))))))</f>
        <v>0</v>
      </c>
      <c r="BK180">
        <f>IF(Inputs!$B$27&lt;&gt;"Ready","PENDING INPUTS",IF(BG180&lt;=0,99,1+IF(AND(K180&gt;0,OR(K180&lt;BG180,AND(K180=BG180,0&lt;6))),1,0)+IF(AND(S180&gt;0,OR(S180&lt;BG180,AND(S180=BG180,1&lt;6))),1,0)+IF(AND(AA180&gt;0,OR(AA180&lt;BG180,AND(AA180=BG180,2&lt;6))),1,0)+IF(AND(AI180&gt;0,OR(AI180&lt;BG180,AND(AI180=BG180,3&lt;6))),1,0)+IF(AND(AQ180&gt;0,OR(AQ180&lt;BG180,AND(AQ180=BG180,4&lt;6))),1,0)+IF(AND(AY180&gt;0,OR(AY180&lt;BG180,AND(AY180=BG180,5&lt;6))),1,0)+IF(AND(BO180&gt;0,OR(BO180&lt;BG180,AND(BO180=BG180,7&lt;6))),1,0)+IF(AND(BW180&gt;0,OR(BW180&lt;BG180,AND(BW180=BG180,8&lt;6))),1,0)+IF(AND(CE180&gt;0,OR(CE180&lt;BG180,AND(CE180=BG180,9&lt;6))),1,0)))</f>
        <v>99</v>
      </c>
      <c r="BL180" s="3">
        <f>IF(Inputs!$B$27&lt;&gt;"Ready","PENDING INPUTS",IF(A180&gt;Inputs!$B$6,0,MIN(MAX(0,(BG180+BH180+BI180)-BJ180),MAX(0,C180-D180-(IF(O180&lt;BK180,K180+L180+M180-N180,0)+IF(W180&lt;BK180,S180+T180+U180-V180,0)+IF(AE180&lt;BK180,AA180+AB180+AC180-AD180,0)+IF(AM180&lt;BK180,AI180+AJ180+AK180-AL180,0)+IF(AU180&lt;BK180,AQ180+AR180+AS180-AT180,0)+IF(BC180&lt;BK180,AY180+AZ180+BA180-BB180,0)+IF(BK180&lt;BK180,BG180+BH180+BI180-BJ180,0)+IF(BS180&lt;BK180,BO180+BP180+BQ180-BR180,0)+IF(CA180&lt;BK180,BW180+BX180+BY180-BZ180,0)+IF(CI180&lt;BK180,CE180+CF180+CG180-CH180,0))))))</f>
        <v>0</v>
      </c>
      <c r="BM180" s="3">
        <f>IF(Inputs!$B$27&lt;&gt;"Ready","PENDING INPUTS",MIN((BG180+BH180+BI180),IF(D180&gt;C180,IF(D180=0,0,BJ180*C180/D180),BJ180+BL180)))</f>
        <v>0</v>
      </c>
      <c r="BN180" s="3">
        <f>IF(Inputs!$B$27&lt;&gt;"Ready","PENDING INPUTS",MAX(0,(BG180+BH180+BI180)-BM180))</f>
        <v>0</v>
      </c>
      <c r="BO180" s="3">
        <f>IF(Inputs!$B$27&lt;&gt;"Ready","PENDING INPUTS",BV179)</f>
        <v>0</v>
      </c>
      <c r="BP180" s="3">
        <f>IF(Inputs!$B$27&lt;&gt;"Ready","PENDING INPUTS",IF(A180&lt;=Inputs!$B$6,ROUND(BO180*Inputs!C21/12,2),0))</f>
        <v>0</v>
      </c>
      <c r="BQ180" s="3">
        <f>IF(Inputs!$B$27&lt;&gt;"Ready","PENDING INPUTS",IF(AND(A180&lt;=Inputs!$B$6,BO180&gt;0),Inputs!G21,0))</f>
        <v>0</v>
      </c>
      <c r="BR180" s="3">
        <f>IF(Inputs!$B$27&lt;&gt;"Ready","PENDING INPUTS",IF(A180&gt;Inputs!$B$6,0,MIN((BO180+BP180+BQ180),IF(Inputs!H21=1,Inputs!D21,MAX(Inputs!F21,ROUND(BO180*Inputs!E21+BP180+BQ180,2))))))</f>
        <v>0</v>
      </c>
      <c r="BS180">
        <f>IF(Inputs!$B$27&lt;&gt;"Ready","PENDING INPUTS",IF(BO180&lt;=0,99,1+IF(AND(K180&gt;0,OR(K180&lt;BO180,AND(K180=BO180,0&lt;7))),1,0)+IF(AND(S180&gt;0,OR(S180&lt;BO180,AND(S180=BO180,1&lt;7))),1,0)+IF(AND(AA180&gt;0,OR(AA180&lt;BO180,AND(AA180=BO180,2&lt;7))),1,0)+IF(AND(AI180&gt;0,OR(AI180&lt;BO180,AND(AI180=BO180,3&lt;7))),1,0)+IF(AND(AQ180&gt;0,OR(AQ180&lt;BO180,AND(AQ180=BO180,4&lt;7))),1,0)+IF(AND(AY180&gt;0,OR(AY180&lt;BO180,AND(AY180=BO180,5&lt;7))),1,0)+IF(AND(BG180&gt;0,OR(BG180&lt;BO180,AND(BG180=BO180,6&lt;7))),1,0)+IF(AND(BW180&gt;0,OR(BW180&lt;BO180,AND(BW180=BO180,8&lt;7))),1,0)+IF(AND(CE180&gt;0,OR(CE180&lt;BO180,AND(CE180=BO180,9&lt;7))),1,0)))</f>
        <v>99</v>
      </c>
      <c r="BT180" s="3">
        <f>IF(Inputs!$B$27&lt;&gt;"Ready","PENDING INPUTS",IF(A180&gt;Inputs!$B$6,0,MIN(MAX(0,(BO180+BP180+BQ180)-BR180),MAX(0,C180-D180-(IF(O180&lt;BS180,K180+L180+M180-N180,0)+IF(W180&lt;BS180,S180+T180+U180-V180,0)+IF(AE180&lt;BS180,AA180+AB180+AC180-AD180,0)+IF(AM180&lt;BS180,AI180+AJ180+AK180-AL180,0)+IF(AU180&lt;BS180,AQ180+AR180+AS180-AT180,0)+IF(BC180&lt;BS180,AY180+AZ180+BA180-BB180,0)+IF(BK180&lt;BS180,BG180+BH180+BI180-BJ180,0)+IF(BS180&lt;BS180,BO180+BP180+BQ180-BR180,0)+IF(CA180&lt;BS180,BW180+BX180+BY180-BZ180,0)+IF(CI180&lt;BS180,CE180+CF180+CG180-CH180,0))))))</f>
        <v>0</v>
      </c>
      <c r="BU180" s="3">
        <f>IF(Inputs!$B$27&lt;&gt;"Ready","PENDING INPUTS",MIN((BO180+BP180+BQ180),IF(D180&gt;C180,IF(D180=0,0,BR180*C180/D180),BR180+BT180)))</f>
        <v>0</v>
      </c>
      <c r="BV180" s="3">
        <f>IF(Inputs!$B$27&lt;&gt;"Ready","PENDING INPUTS",MAX(0,(BO180+BP180+BQ180)-BU180))</f>
        <v>0</v>
      </c>
      <c r="BW180" s="3">
        <f>IF(Inputs!$B$27&lt;&gt;"Ready","PENDING INPUTS",CD179)</f>
        <v>0</v>
      </c>
      <c r="BX180" s="3">
        <f>IF(Inputs!$B$27&lt;&gt;"Ready","PENDING INPUTS",IF(A180&lt;=Inputs!$B$6,ROUND(BW180*Inputs!C22/12,2),0))</f>
        <v>0</v>
      </c>
      <c r="BY180" s="3">
        <f>IF(Inputs!$B$27&lt;&gt;"Ready","PENDING INPUTS",IF(AND(A180&lt;=Inputs!$B$6,BW180&gt;0),Inputs!G22,0))</f>
        <v>0</v>
      </c>
      <c r="BZ180" s="3">
        <f>IF(Inputs!$B$27&lt;&gt;"Ready","PENDING INPUTS",IF(A180&gt;Inputs!$B$6,0,MIN((BW180+BX180+BY180),IF(Inputs!H22=1,Inputs!D22,MAX(Inputs!F22,ROUND(BW180*Inputs!E22+BX180+BY180,2))))))</f>
        <v>0</v>
      </c>
      <c r="CA180">
        <f>IF(Inputs!$B$27&lt;&gt;"Ready","PENDING INPUTS",IF(BW180&lt;=0,99,1+IF(AND(K180&gt;0,OR(K180&lt;BW180,AND(K180=BW180,0&lt;8))),1,0)+IF(AND(S180&gt;0,OR(S180&lt;BW180,AND(S180=BW180,1&lt;8))),1,0)+IF(AND(AA180&gt;0,OR(AA180&lt;BW180,AND(AA180=BW180,2&lt;8))),1,0)+IF(AND(AI180&gt;0,OR(AI180&lt;BW180,AND(AI180=BW180,3&lt;8))),1,0)+IF(AND(AQ180&gt;0,OR(AQ180&lt;BW180,AND(AQ180=BW180,4&lt;8))),1,0)+IF(AND(AY180&gt;0,OR(AY180&lt;BW180,AND(AY180=BW180,5&lt;8))),1,0)+IF(AND(BG180&gt;0,OR(BG180&lt;BW180,AND(BG180=BW180,6&lt;8))),1,0)+IF(AND(BO180&gt;0,OR(BO180&lt;BW180,AND(BO180=BW180,7&lt;8))),1,0)+IF(AND(CE180&gt;0,OR(CE180&lt;BW180,AND(CE180=BW180,9&lt;8))),1,0)))</f>
        <v>99</v>
      </c>
      <c r="CB180" s="3">
        <f>IF(Inputs!$B$27&lt;&gt;"Ready","PENDING INPUTS",IF(A180&gt;Inputs!$B$6,0,MIN(MAX(0,(BW180+BX180+BY180)-BZ180),MAX(0,C180-D180-(IF(O180&lt;CA180,K180+L180+M180-N180,0)+IF(W180&lt;CA180,S180+T180+U180-V180,0)+IF(AE180&lt;CA180,AA180+AB180+AC180-AD180,0)+IF(AM180&lt;CA180,AI180+AJ180+AK180-AL180,0)+IF(AU180&lt;CA180,AQ180+AR180+AS180-AT180,0)+IF(BC180&lt;CA180,AY180+AZ180+BA180-BB180,0)+IF(BK180&lt;CA180,BG180+BH180+BI180-BJ180,0)+IF(BS180&lt;CA180,BO180+BP180+BQ180-BR180,0)+IF(CA180&lt;CA180,BW180+BX180+BY180-BZ180,0)+IF(CI180&lt;CA180,CE180+CF180+CG180-CH180,0))))))</f>
        <v>0</v>
      </c>
      <c r="CC180" s="3">
        <f>IF(Inputs!$B$27&lt;&gt;"Ready","PENDING INPUTS",MIN((BW180+BX180+BY180),IF(D180&gt;C180,IF(D180=0,0,BZ180*C180/D180),BZ180+CB180)))</f>
        <v>0</v>
      </c>
      <c r="CD180" s="3">
        <f>IF(Inputs!$B$27&lt;&gt;"Ready","PENDING INPUTS",MAX(0,(BW180+BX180+BY180)-CC180))</f>
        <v>0</v>
      </c>
      <c r="CE180" s="3">
        <f>IF(Inputs!$B$27&lt;&gt;"Ready","PENDING INPUTS",CL179)</f>
        <v>0</v>
      </c>
      <c r="CF180" s="3">
        <f>IF(Inputs!$B$27&lt;&gt;"Ready","PENDING INPUTS",IF(A180&lt;=Inputs!$B$6,ROUND(CE180*Inputs!C23/12,2),0))</f>
        <v>0</v>
      </c>
      <c r="CG180" s="3">
        <f>IF(Inputs!$B$27&lt;&gt;"Ready","PENDING INPUTS",IF(AND(A180&lt;=Inputs!$B$6,CE180&gt;0),Inputs!G23,0))</f>
        <v>0</v>
      </c>
      <c r="CH180" s="3">
        <f>IF(Inputs!$B$27&lt;&gt;"Ready","PENDING INPUTS",IF(A180&gt;Inputs!$B$6,0,MIN((CE180+CF180+CG180),IF(Inputs!H23=1,Inputs!D23,MAX(Inputs!F23,ROUND(CE180*Inputs!E23+CF180+CG180,2))))))</f>
        <v>0</v>
      </c>
      <c r="CI180">
        <f>IF(Inputs!$B$27&lt;&gt;"Ready","PENDING INPUTS",IF(CE180&lt;=0,99,1+IF(AND(K180&gt;0,OR(K180&lt;CE180,AND(K180=CE180,0&lt;9))),1,0)+IF(AND(S180&gt;0,OR(S180&lt;CE180,AND(S180=CE180,1&lt;9))),1,0)+IF(AND(AA180&gt;0,OR(AA180&lt;CE180,AND(AA180=CE180,2&lt;9))),1,0)+IF(AND(AI180&gt;0,OR(AI180&lt;CE180,AND(AI180=CE180,3&lt;9))),1,0)+IF(AND(AQ180&gt;0,OR(AQ180&lt;CE180,AND(AQ180=CE180,4&lt;9))),1,0)+IF(AND(AY180&gt;0,OR(AY180&lt;CE180,AND(AY180=CE180,5&lt;9))),1,0)+IF(AND(BG180&gt;0,OR(BG180&lt;CE180,AND(BG180=CE180,6&lt;9))),1,0)+IF(AND(BO180&gt;0,OR(BO180&lt;CE180,AND(BO180=CE180,7&lt;9))),1,0)+IF(AND(BW180&gt;0,OR(BW180&lt;CE180,AND(BW180=CE180,8&lt;9))),1,0)))</f>
        <v>99</v>
      </c>
      <c r="CJ180" s="3">
        <f>IF(Inputs!$B$27&lt;&gt;"Ready","PENDING INPUTS",IF(A180&gt;Inputs!$B$6,0,MIN(MAX(0,(CE180+CF180+CG180)-CH180),MAX(0,C180-D180-(IF(O180&lt;CI180,K180+L180+M180-N180,0)+IF(W180&lt;CI180,S180+T180+U180-V180,0)+IF(AE180&lt;CI180,AA180+AB180+AC180-AD180,0)+IF(AM180&lt;CI180,AI180+AJ180+AK180-AL180,0)+IF(AU180&lt;CI180,AQ180+AR180+AS180-AT180,0)+IF(BC180&lt;CI180,AY180+AZ180+BA180-BB180,0)+IF(BK180&lt;CI180,BG180+BH180+BI180-BJ180,0)+IF(BS180&lt;CI180,BO180+BP180+BQ180-BR180,0)+IF(CA180&lt;CI180,BW180+BX180+BY180-BZ180,0)+IF(CI180&lt;CI180,CE180+CF180+CG180-CH180,0))))))</f>
        <v>0</v>
      </c>
      <c r="CK180" s="3">
        <f>IF(Inputs!$B$27&lt;&gt;"Ready","PENDING INPUTS",MIN((CE180+CF180+CG180),IF(D180&gt;C180,IF(D180=0,0,CH180*C180/D180),CH180+CJ180)))</f>
        <v>0</v>
      </c>
      <c r="CL180" s="3">
        <f>IF(Inputs!$B$27&lt;&gt;"Ready","PENDING INPUTS",MAX(0,(CE180+CF180+CG180)-CK180))</f>
        <v>0</v>
      </c>
    </row>
    <row r="181" spans="1:90" ht="27.95" customHeight="1" x14ac:dyDescent="0.25">
      <c r="A181">
        <v>177</v>
      </c>
      <c r="B181" s="13">
        <f>IF(Inputs!$B$27&lt;&gt;"Ready","PENDING INPUTS",EDATE(Inputs!$B$5,A181-1))</f>
        <v>51653</v>
      </c>
      <c r="C181" s="3">
        <f>IF(Inputs!$B$27&lt;&gt;"Ready","PENDING INPUTS",IF(A181&lt;=Inputs!$B$6,MAX(0,Inputs!$B$4+IF(A181=Inputs!$B$7,Inputs!$B$8,0)+IF(A181=Inputs!$B$9,Inputs!$B$10,0)),0))</f>
        <v>0</v>
      </c>
      <c r="D181" s="3">
        <f>IF(Inputs!$B$27&lt;&gt;"Ready","PENDING INPUTS",SUM(N181,V181,AD181,AL181,AT181,BB181,BJ181,BR181,BZ181,CH181))</f>
        <v>0</v>
      </c>
      <c r="E181" s="3">
        <f>IF(Inputs!$B$27&lt;&gt;"Ready","PENDING INPUTS",MAX(0,D181-C181))</f>
        <v>0</v>
      </c>
      <c r="F181" s="3">
        <f>IF(Inputs!$B$27&lt;&gt;"Ready","PENDING INPUTS",SUM(Q181,Y181,AG181,AO181,AW181,BE181,BM181,BU181,CC181,CK181))</f>
        <v>0</v>
      </c>
      <c r="G181" s="3">
        <f>IF(Inputs!$B$27&lt;&gt;"Ready","PENDING INPUTS",SUM(L181,T181,AB181,AJ181,AR181,AZ181,BH181,BP181,BX181,CF181))</f>
        <v>0</v>
      </c>
      <c r="H181" s="3">
        <f>IF(Inputs!$B$27&lt;&gt;"Ready","PENDING INPUTS",SUM(M181,U181,AC181,AK181,AS181,BA181,BI181,BQ181,BY181,CG181))</f>
        <v>0</v>
      </c>
      <c r="I181" s="3">
        <f>IF(Inputs!$B$27&lt;&gt;"Ready","PENDING INPUTS",SUM(R181,Z181,AH181,AP181,AX181,BF181,BN181,BV181,CD181,CL181))</f>
        <v>0</v>
      </c>
      <c r="J181" t="str">
        <f>IF(Inputs!$B$27&lt;&gt;"Ready","PENDING INPUTS",IF(A181&gt;Inputs!$B$6,"Beyond horizon",IF(E181&gt;0.005,"MINIMUM SHORTFALL",IF(I181&lt;0.005,"Paid off","In progress"))))</f>
        <v>Beyond horizon</v>
      </c>
      <c r="K181" s="3">
        <f>IF(Inputs!$B$27&lt;&gt;"Ready","PENDING INPUTS",R180)</f>
        <v>0</v>
      </c>
      <c r="L181" s="3">
        <f>IF(Inputs!$B$27&lt;&gt;"Ready","PENDING INPUTS",IF(A181&lt;=Inputs!$B$6,ROUND(K181*Inputs!C14/12,2),0))</f>
        <v>0</v>
      </c>
      <c r="M181" s="3">
        <f>IF(Inputs!$B$27&lt;&gt;"Ready","PENDING INPUTS",IF(AND(A181&lt;=Inputs!$B$6,K181&gt;0),Inputs!G14,0))</f>
        <v>0</v>
      </c>
      <c r="N181" s="3">
        <f>IF(Inputs!$B$27&lt;&gt;"Ready","PENDING INPUTS",IF(A181&gt;Inputs!$B$6,0,MIN((K181+L181+M181),IF(Inputs!H14=1,Inputs!D14,MAX(Inputs!F14,ROUND(K181*Inputs!E14+L181+M181,2))))))</f>
        <v>0</v>
      </c>
      <c r="O181">
        <f>IF(Inputs!$B$27&lt;&gt;"Ready","PENDING INPUTS",IF(K181&lt;=0,99,1+IF(AND(S181&gt;0,OR(S181&lt;K181,AND(S181=K181,1&lt;0))),1,0)+IF(AND(AA181&gt;0,OR(AA181&lt;K181,AND(AA181=K181,2&lt;0))),1,0)+IF(AND(AI181&gt;0,OR(AI181&lt;K181,AND(AI181=K181,3&lt;0))),1,0)+IF(AND(AQ181&gt;0,OR(AQ181&lt;K181,AND(AQ181=K181,4&lt;0))),1,0)+IF(AND(AY181&gt;0,OR(AY181&lt;K181,AND(AY181=K181,5&lt;0))),1,0)+IF(AND(BG181&gt;0,OR(BG181&lt;K181,AND(BG181=K181,6&lt;0))),1,0)+IF(AND(BO181&gt;0,OR(BO181&lt;K181,AND(BO181=K181,7&lt;0))),1,0)+IF(AND(BW181&gt;0,OR(BW181&lt;K181,AND(BW181=K181,8&lt;0))),1,0)+IF(AND(CE181&gt;0,OR(CE181&lt;K181,AND(CE181=K181,9&lt;0))),1,0)))</f>
        <v>99</v>
      </c>
      <c r="P181" s="3">
        <f>IF(Inputs!$B$27&lt;&gt;"Ready","PENDING INPUTS",IF(A181&gt;Inputs!$B$6,0,MIN(MAX(0,(K181+L181+M181)-N181),MAX(0,C181-D181-(IF(O181&lt;O181,K181+L181+M181-N181,0)+IF(W181&lt;O181,S181+T181+U181-V181,0)+IF(AE181&lt;O181,AA181+AB181+AC181-AD181,0)+IF(AM181&lt;O181,AI181+AJ181+AK181-AL181,0)+IF(AU181&lt;O181,AQ181+AR181+AS181-AT181,0)+IF(BC181&lt;O181,AY181+AZ181+BA181-BB181,0)+IF(BK181&lt;O181,BG181+BH181+BI181-BJ181,0)+IF(BS181&lt;O181,BO181+BP181+BQ181-BR181,0)+IF(CA181&lt;O181,BW181+BX181+BY181-BZ181,0)+IF(CI181&lt;O181,CE181+CF181+CG181-CH181,0))))))</f>
        <v>0</v>
      </c>
      <c r="Q181" s="3">
        <f>IF(Inputs!$B$27&lt;&gt;"Ready","PENDING INPUTS",MIN((K181+L181+M181),IF(D181&gt;C181,IF(D181=0,0,N181*C181/D181),N181+P181)))</f>
        <v>0</v>
      </c>
      <c r="R181" s="3">
        <f>IF(Inputs!$B$27&lt;&gt;"Ready","PENDING INPUTS",MAX(0,(K181+L181+M181)-Q181))</f>
        <v>0</v>
      </c>
      <c r="S181" s="3">
        <f>IF(Inputs!$B$27&lt;&gt;"Ready","PENDING INPUTS",Z180)</f>
        <v>0</v>
      </c>
      <c r="T181" s="3">
        <f>IF(Inputs!$B$27&lt;&gt;"Ready","PENDING INPUTS",IF(A181&lt;=Inputs!$B$6,ROUND(S181*Inputs!C15/12,2),0))</f>
        <v>0</v>
      </c>
      <c r="U181" s="3">
        <f>IF(Inputs!$B$27&lt;&gt;"Ready","PENDING INPUTS",IF(AND(A181&lt;=Inputs!$B$6,S181&gt;0),Inputs!G15,0))</f>
        <v>0</v>
      </c>
      <c r="V181" s="3">
        <f>IF(Inputs!$B$27&lt;&gt;"Ready","PENDING INPUTS",IF(A181&gt;Inputs!$B$6,0,MIN((S181+T181+U181),IF(Inputs!H15=1,Inputs!D15,MAX(Inputs!F15,ROUND(S181*Inputs!E15+T181+U181,2))))))</f>
        <v>0</v>
      </c>
      <c r="W181">
        <f>IF(Inputs!$B$27&lt;&gt;"Ready","PENDING INPUTS",IF(S181&lt;=0,99,1+IF(AND(K181&gt;0,OR(K181&lt;S181,AND(K181=S181,0&lt;1))),1,0)+IF(AND(AA181&gt;0,OR(AA181&lt;S181,AND(AA181=S181,2&lt;1))),1,0)+IF(AND(AI181&gt;0,OR(AI181&lt;S181,AND(AI181=S181,3&lt;1))),1,0)+IF(AND(AQ181&gt;0,OR(AQ181&lt;S181,AND(AQ181=S181,4&lt;1))),1,0)+IF(AND(AY181&gt;0,OR(AY181&lt;S181,AND(AY181=S181,5&lt;1))),1,0)+IF(AND(BG181&gt;0,OR(BG181&lt;S181,AND(BG181=S181,6&lt;1))),1,0)+IF(AND(BO181&gt;0,OR(BO181&lt;S181,AND(BO181=S181,7&lt;1))),1,0)+IF(AND(BW181&gt;0,OR(BW181&lt;S181,AND(BW181=S181,8&lt;1))),1,0)+IF(AND(CE181&gt;0,OR(CE181&lt;S181,AND(CE181=S181,9&lt;1))),1,0)))</f>
        <v>99</v>
      </c>
      <c r="X181" s="3">
        <f>IF(Inputs!$B$27&lt;&gt;"Ready","PENDING INPUTS",IF(A181&gt;Inputs!$B$6,0,MIN(MAX(0,(S181+T181+U181)-V181),MAX(0,C181-D181-(IF(O181&lt;W181,K181+L181+M181-N181,0)+IF(W181&lt;W181,S181+T181+U181-V181,0)+IF(AE181&lt;W181,AA181+AB181+AC181-AD181,0)+IF(AM181&lt;W181,AI181+AJ181+AK181-AL181,0)+IF(AU181&lt;W181,AQ181+AR181+AS181-AT181,0)+IF(BC181&lt;W181,AY181+AZ181+BA181-BB181,0)+IF(BK181&lt;W181,BG181+BH181+BI181-BJ181,0)+IF(BS181&lt;W181,BO181+BP181+BQ181-BR181,0)+IF(CA181&lt;W181,BW181+BX181+BY181-BZ181,0)+IF(CI181&lt;W181,CE181+CF181+CG181-CH181,0))))))</f>
        <v>0</v>
      </c>
      <c r="Y181" s="3">
        <f>IF(Inputs!$B$27&lt;&gt;"Ready","PENDING INPUTS",MIN((S181+T181+U181),IF(D181&gt;C181,IF(D181=0,0,V181*C181/D181),V181+X181)))</f>
        <v>0</v>
      </c>
      <c r="Z181" s="3">
        <f>IF(Inputs!$B$27&lt;&gt;"Ready","PENDING INPUTS",MAX(0,(S181+T181+U181)-Y181))</f>
        <v>0</v>
      </c>
      <c r="AA181" s="3">
        <f>IF(Inputs!$B$27&lt;&gt;"Ready","PENDING INPUTS",AH180)</f>
        <v>0</v>
      </c>
      <c r="AB181" s="3">
        <f>IF(Inputs!$B$27&lt;&gt;"Ready","PENDING INPUTS",IF(A181&lt;=Inputs!$B$6,ROUND(AA181*Inputs!C16/12,2),0))</f>
        <v>0</v>
      </c>
      <c r="AC181" s="3">
        <f>IF(Inputs!$B$27&lt;&gt;"Ready","PENDING INPUTS",IF(AND(A181&lt;=Inputs!$B$6,AA181&gt;0),Inputs!G16,0))</f>
        <v>0</v>
      </c>
      <c r="AD181" s="3">
        <f>IF(Inputs!$B$27&lt;&gt;"Ready","PENDING INPUTS",IF(A181&gt;Inputs!$B$6,0,MIN((AA181+AB181+AC181),IF(Inputs!H16=1,Inputs!D16,MAX(Inputs!F16,ROUND(AA181*Inputs!E16+AB181+AC181,2))))))</f>
        <v>0</v>
      </c>
      <c r="AE181">
        <f>IF(Inputs!$B$27&lt;&gt;"Ready","PENDING INPUTS",IF(AA181&lt;=0,99,1+IF(AND(K181&gt;0,OR(K181&lt;AA181,AND(K181=AA181,0&lt;2))),1,0)+IF(AND(S181&gt;0,OR(S181&lt;AA181,AND(S181=AA181,1&lt;2))),1,0)+IF(AND(AI181&gt;0,OR(AI181&lt;AA181,AND(AI181=AA181,3&lt;2))),1,0)+IF(AND(AQ181&gt;0,OR(AQ181&lt;AA181,AND(AQ181=AA181,4&lt;2))),1,0)+IF(AND(AY181&gt;0,OR(AY181&lt;AA181,AND(AY181=AA181,5&lt;2))),1,0)+IF(AND(BG181&gt;0,OR(BG181&lt;AA181,AND(BG181=AA181,6&lt;2))),1,0)+IF(AND(BO181&gt;0,OR(BO181&lt;AA181,AND(BO181=AA181,7&lt;2))),1,0)+IF(AND(BW181&gt;0,OR(BW181&lt;AA181,AND(BW181=AA181,8&lt;2))),1,0)+IF(AND(CE181&gt;0,OR(CE181&lt;AA181,AND(CE181=AA181,9&lt;2))),1,0)))</f>
        <v>99</v>
      </c>
      <c r="AF181" s="3">
        <f>IF(Inputs!$B$27&lt;&gt;"Ready","PENDING INPUTS",IF(A181&gt;Inputs!$B$6,0,MIN(MAX(0,(AA181+AB181+AC181)-AD181),MAX(0,C181-D181-(IF(O181&lt;AE181,K181+L181+M181-N181,0)+IF(W181&lt;AE181,S181+T181+U181-V181,0)+IF(AE181&lt;AE181,AA181+AB181+AC181-AD181,0)+IF(AM181&lt;AE181,AI181+AJ181+AK181-AL181,0)+IF(AU181&lt;AE181,AQ181+AR181+AS181-AT181,0)+IF(BC181&lt;AE181,AY181+AZ181+BA181-BB181,0)+IF(BK181&lt;AE181,BG181+BH181+BI181-BJ181,0)+IF(BS181&lt;AE181,BO181+BP181+BQ181-BR181,0)+IF(CA181&lt;AE181,BW181+BX181+BY181-BZ181,0)+IF(CI181&lt;AE181,CE181+CF181+CG181-CH181,0))))))</f>
        <v>0</v>
      </c>
      <c r="AG181" s="3">
        <f>IF(Inputs!$B$27&lt;&gt;"Ready","PENDING INPUTS",MIN((AA181+AB181+AC181),IF(D181&gt;C181,IF(D181=0,0,AD181*C181/D181),AD181+AF181)))</f>
        <v>0</v>
      </c>
      <c r="AH181" s="3">
        <f>IF(Inputs!$B$27&lt;&gt;"Ready","PENDING INPUTS",MAX(0,(AA181+AB181+AC181)-AG181))</f>
        <v>0</v>
      </c>
      <c r="AI181" s="3">
        <f>IF(Inputs!$B$27&lt;&gt;"Ready","PENDING INPUTS",AP180)</f>
        <v>0</v>
      </c>
      <c r="AJ181" s="3">
        <f>IF(Inputs!$B$27&lt;&gt;"Ready","PENDING INPUTS",IF(A181&lt;=Inputs!$B$6,ROUND(AI181*Inputs!C17/12,2),0))</f>
        <v>0</v>
      </c>
      <c r="AK181" s="3">
        <f>IF(Inputs!$B$27&lt;&gt;"Ready","PENDING INPUTS",IF(AND(A181&lt;=Inputs!$B$6,AI181&gt;0),Inputs!G17,0))</f>
        <v>0</v>
      </c>
      <c r="AL181" s="3">
        <f>IF(Inputs!$B$27&lt;&gt;"Ready","PENDING INPUTS",IF(A181&gt;Inputs!$B$6,0,MIN((AI181+AJ181+AK181),IF(Inputs!H17=1,Inputs!D17,MAX(Inputs!F17,ROUND(AI181*Inputs!E17+AJ181+AK181,2))))))</f>
        <v>0</v>
      </c>
      <c r="AM181">
        <f>IF(Inputs!$B$27&lt;&gt;"Ready","PENDING INPUTS",IF(AI181&lt;=0,99,1+IF(AND(K181&gt;0,OR(K181&lt;AI181,AND(K181=AI181,0&lt;3))),1,0)+IF(AND(S181&gt;0,OR(S181&lt;AI181,AND(S181=AI181,1&lt;3))),1,0)+IF(AND(AA181&gt;0,OR(AA181&lt;AI181,AND(AA181=AI181,2&lt;3))),1,0)+IF(AND(AQ181&gt;0,OR(AQ181&lt;AI181,AND(AQ181=AI181,4&lt;3))),1,0)+IF(AND(AY181&gt;0,OR(AY181&lt;AI181,AND(AY181=AI181,5&lt;3))),1,0)+IF(AND(BG181&gt;0,OR(BG181&lt;AI181,AND(BG181=AI181,6&lt;3))),1,0)+IF(AND(BO181&gt;0,OR(BO181&lt;AI181,AND(BO181=AI181,7&lt;3))),1,0)+IF(AND(BW181&gt;0,OR(BW181&lt;AI181,AND(BW181=AI181,8&lt;3))),1,0)+IF(AND(CE181&gt;0,OR(CE181&lt;AI181,AND(CE181=AI181,9&lt;3))),1,0)))</f>
        <v>99</v>
      </c>
      <c r="AN181" s="3">
        <f>IF(Inputs!$B$27&lt;&gt;"Ready","PENDING INPUTS",IF(A181&gt;Inputs!$B$6,0,MIN(MAX(0,(AI181+AJ181+AK181)-AL181),MAX(0,C181-D181-(IF(O181&lt;AM181,K181+L181+M181-N181,0)+IF(W181&lt;AM181,S181+T181+U181-V181,0)+IF(AE181&lt;AM181,AA181+AB181+AC181-AD181,0)+IF(AM181&lt;AM181,AI181+AJ181+AK181-AL181,0)+IF(AU181&lt;AM181,AQ181+AR181+AS181-AT181,0)+IF(BC181&lt;AM181,AY181+AZ181+BA181-BB181,0)+IF(BK181&lt;AM181,BG181+BH181+BI181-BJ181,0)+IF(BS181&lt;AM181,BO181+BP181+BQ181-BR181,0)+IF(CA181&lt;AM181,BW181+BX181+BY181-BZ181,0)+IF(CI181&lt;AM181,CE181+CF181+CG181-CH181,0))))))</f>
        <v>0</v>
      </c>
      <c r="AO181" s="3">
        <f>IF(Inputs!$B$27&lt;&gt;"Ready","PENDING INPUTS",MIN((AI181+AJ181+AK181),IF(D181&gt;C181,IF(D181=0,0,AL181*C181/D181),AL181+AN181)))</f>
        <v>0</v>
      </c>
      <c r="AP181" s="3">
        <f>IF(Inputs!$B$27&lt;&gt;"Ready","PENDING INPUTS",MAX(0,(AI181+AJ181+AK181)-AO181))</f>
        <v>0</v>
      </c>
      <c r="AQ181" s="3">
        <f>IF(Inputs!$B$27&lt;&gt;"Ready","PENDING INPUTS",AX180)</f>
        <v>0</v>
      </c>
      <c r="AR181" s="3">
        <f>IF(Inputs!$B$27&lt;&gt;"Ready","PENDING INPUTS",IF(A181&lt;=Inputs!$B$6,ROUND(AQ181*Inputs!C18/12,2),0))</f>
        <v>0</v>
      </c>
      <c r="AS181" s="3">
        <f>IF(Inputs!$B$27&lt;&gt;"Ready","PENDING INPUTS",IF(AND(A181&lt;=Inputs!$B$6,AQ181&gt;0),Inputs!G18,0))</f>
        <v>0</v>
      </c>
      <c r="AT181" s="3">
        <f>IF(Inputs!$B$27&lt;&gt;"Ready","PENDING INPUTS",IF(A181&gt;Inputs!$B$6,0,MIN((AQ181+AR181+AS181),IF(Inputs!H18=1,Inputs!D18,MAX(Inputs!F18,ROUND(AQ181*Inputs!E18+AR181+AS181,2))))))</f>
        <v>0</v>
      </c>
      <c r="AU181">
        <f>IF(Inputs!$B$27&lt;&gt;"Ready","PENDING INPUTS",IF(AQ181&lt;=0,99,1+IF(AND(K181&gt;0,OR(K181&lt;AQ181,AND(K181=AQ181,0&lt;4))),1,0)+IF(AND(S181&gt;0,OR(S181&lt;AQ181,AND(S181=AQ181,1&lt;4))),1,0)+IF(AND(AA181&gt;0,OR(AA181&lt;AQ181,AND(AA181=AQ181,2&lt;4))),1,0)+IF(AND(AI181&gt;0,OR(AI181&lt;AQ181,AND(AI181=AQ181,3&lt;4))),1,0)+IF(AND(AY181&gt;0,OR(AY181&lt;AQ181,AND(AY181=AQ181,5&lt;4))),1,0)+IF(AND(BG181&gt;0,OR(BG181&lt;AQ181,AND(BG181=AQ181,6&lt;4))),1,0)+IF(AND(BO181&gt;0,OR(BO181&lt;AQ181,AND(BO181=AQ181,7&lt;4))),1,0)+IF(AND(BW181&gt;0,OR(BW181&lt;AQ181,AND(BW181=AQ181,8&lt;4))),1,0)+IF(AND(CE181&gt;0,OR(CE181&lt;AQ181,AND(CE181=AQ181,9&lt;4))),1,0)))</f>
        <v>99</v>
      </c>
      <c r="AV181" s="3">
        <f>IF(Inputs!$B$27&lt;&gt;"Ready","PENDING INPUTS",IF(A181&gt;Inputs!$B$6,0,MIN(MAX(0,(AQ181+AR181+AS181)-AT181),MAX(0,C181-D181-(IF(O181&lt;AU181,K181+L181+M181-N181,0)+IF(W181&lt;AU181,S181+T181+U181-V181,0)+IF(AE181&lt;AU181,AA181+AB181+AC181-AD181,0)+IF(AM181&lt;AU181,AI181+AJ181+AK181-AL181,0)+IF(AU181&lt;AU181,AQ181+AR181+AS181-AT181,0)+IF(BC181&lt;AU181,AY181+AZ181+BA181-BB181,0)+IF(BK181&lt;AU181,BG181+BH181+BI181-BJ181,0)+IF(BS181&lt;AU181,BO181+BP181+BQ181-BR181,0)+IF(CA181&lt;AU181,BW181+BX181+BY181-BZ181,0)+IF(CI181&lt;AU181,CE181+CF181+CG181-CH181,0))))))</f>
        <v>0</v>
      </c>
      <c r="AW181" s="3">
        <f>IF(Inputs!$B$27&lt;&gt;"Ready","PENDING INPUTS",MIN((AQ181+AR181+AS181),IF(D181&gt;C181,IF(D181=0,0,AT181*C181/D181),AT181+AV181)))</f>
        <v>0</v>
      </c>
      <c r="AX181" s="3">
        <f>IF(Inputs!$B$27&lt;&gt;"Ready","PENDING INPUTS",MAX(0,(AQ181+AR181+AS181)-AW181))</f>
        <v>0</v>
      </c>
      <c r="AY181" s="3">
        <f>IF(Inputs!$B$27&lt;&gt;"Ready","PENDING INPUTS",BF180)</f>
        <v>0</v>
      </c>
      <c r="AZ181" s="3">
        <f>IF(Inputs!$B$27&lt;&gt;"Ready","PENDING INPUTS",IF(A181&lt;=Inputs!$B$6,ROUND(AY181*Inputs!C19/12,2),0))</f>
        <v>0</v>
      </c>
      <c r="BA181" s="3">
        <f>IF(Inputs!$B$27&lt;&gt;"Ready","PENDING INPUTS",IF(AND(A181&lt;=Inputs!$B$6,AY181&gt;0),Inputs!G19,0))</f>
        <v>0</v>
      </c>
      <c r="BB181" s="3">
        <f>IF(Inputs!$B$27&lt;&gt;"Ready","PENDING INPUTS",IF(A181&gt;Inputs!$B$6,0,MIN((AY181+AZ181+BA181),IF(Inputs!H19=1,Inputs!D19,MAX(Inputs!F19,ROUND(AY181*Inputs!E19+AZ181+BA181,2))))))</f>
        <v>0</v>
      </c>
      <c r="BC181">
        <f>IF(Inputs!$B$27&lt;&gt;"Ready","PENDING INPUTS",IF(AY181&lt;=0,99,1+IF(AND(K181&gt;0,OR(K181&lt;AY181,AND(K181=AY181,0&lt;5))),1,0)+IF(AND(S181&gt;0,OR(S181&lt;AY181,AND(S181=AY181,1&lt;5))),1,0)+IF(AND(AA181&gt;0,OR(AA181&lt;AY181,AND(AA181=AY181,2&lt;5))),1,0)+IF(AND(AI181&gt;0,OR(AI181&lt;AY181,AND(AI181=AY181,3&lt;5))),1,0)+IF(AND(AQ181&gt;0,OR(AQ181&lt;AY181,AND(AQ181=AY181,4&lt;5))),1,0)+IF(AND(BG181&gt;0,OR(BG181&lt;AY181,AND(BG181=AY181,6&lt;5))),1,0)+IF(AND(BO181&gt;0,OR(BO181&lt;AY181,AND(BO181=AY181,7&lt;5))),1,0)+IF(AND(BW181&gt;0,OR(BW181&lt;AY181,AND(BW181=AY181,8&lt;5))),1,0)+IF(AND(CE181&gt;0,OR(CE181&lt;AY181,AND(CE181=AY181,9&lt;5))),1,0)))</f>
        <v>99</v>
      </c>
      <c r="BD181" s="3">
        <f>IF(Inputs!$B$27&lt;&gt;"Ready","PENDING INPUTS",IF(A181&gt;Inputs!$B$6,0,MIN(MAX(0,(AY181+AZ181+BA181)-BB181),MAX(0,C181-D181-(IF(O181&lt;BC181,K181+L181+M181-N181,0)+IF(W181&lt;BC181,S181+T181+U181-V181,0)+IF(AE181&lt;BC181,AA181+AB181+AC181-AD181,0)+IF(AM181&lt;BC181,AI181+AJ181+AK181-AL181,0)+IF(AU181&lt;BC181,AQ181+AR181+AS181-AT181,0)+IF(BC181&lt;BC181,AY181+AZ181+BA181-BB181,0)+IF(BK181&lt;BC181,BG181+BH181+BI181-BJ181,0)+IF(BS181&lt;BC181,BO181+BP181+BQ181-BR181,0)+IF(CA181&lt;BC181,BW181+BX181+BY181-BZ181,0)+IF(CI181&lt;BC181,CE181+CF181+CG181-CH181,0))))))</f>
        <v>0</v>
      </c>
      <c r="BE181" s="3">
        <f>IF(Inputs!$B$27&lt;&gt;"Ready","PENDING INPUTS",MIN((AY181+AZ181+BA181),IF(D181&gt;C181,IF(D181=0,0,BB181*C181/D181),BB181+BD181)))</f>
        <v>0</v>
      </c>
      <c r="BF181" s="3">
        <f>IF(Inputs!$B$27&lt;&gt;"Ready","PENDING INPUTS",MAX(0,(AY181+AZ181+BA181)-BE181))</f>
        <v>0</v>
      </c>
      <c r="BG181" s="3">
        <f>IF(Inputs!$B$27&lt;&gt;"Ready","PENDING INPUTS",BN180)</f>
        <v>0</v>
      </c>
      <c r="BH181" s="3">
        <f>IF(Inputs!$B$27&lt;&gt;"Ready","PENDING INPUTS",IF(A181&lt;=Inputs!$B$6,ROUND(BG181*Inputs!C20/12,2),0))</f>
        <v>0</v>
      </c>
      <c r="BI181" s="3">
        <f>IF(Inputs!$B$27&lt;&gt;"Ready","PENDING INPUTS",IF(AND(A181&lt;=Inputs!$B$6,BG181&gt;0),Inputs!G20,0))</f>
        <v>0</v>
      </c>
      <c r="BJ181" s="3">
        <f>IF(Inputs!$B$27&lt;&gt;"Ready","PENDING INPUTS",IF(A181&gt;Inputs!$B$6,0,MIN((BG181+BH181+BI181),IF(Inputs!H20=1,Inputs!D20,MAX(Inputs!F20,ROUND(BG181*Inputs!E20+BH181+BI181,2))))))</f>
        <v>0</v>
      </c>
      <c r="BK181">
        <f>IF(Inputs!$B$27&lt;&gt;"Ready","PENDING INPUTS",IF(BG181&lt;=0,99,1+IF(AND(K181&gt;0,OR(K181&lt;BG181,AND(K181=BG181,0&lt;6))),1,0)+IF(AND(S181&gt;0,OR(S181&lt;BG181,AND(S181=BG181,1&lt;6))),1,0)+IF(AND(AA181&gt;0,OR(AA181&lt;BG181,AND(AA181=BG181,2&lt;6))),1,0)+IF(AND(AI181&gt;0,OR(AI181&lt;BG181,AND(AI181=BG181,3&lt;6))),1,0)+IF(AND(AQ181&gt;0,OR(AQ181&lt;BG181,AND(AQ181=BG181,4&lt;6))),1,0)+IF(AND(AY181&gt;0,OR(AY181&lt;BG181,AND(AY181=BG181,5&lt;6))),1,0)+IF(AND(BO181&gt;0,OR(BO181&lt;BG181,AND(BO181=BG181,7&lt;6))),1,0)+IF(AND(BW181&gt;0,OR(BW181&lt;BG181,AND(BW181=BG181,8&lt;6))),1,0)+IF(AND(CE181&gt;0,OR(CE181&lt;BG181,AND(CE181=BG181,9&lt;6))),1,0)))</f>
        <v>99</v>
      </c>
      <c r="BL181" s="3">
        <f>IF(Inputs!$B$27&lt;&gt;"Ready","PENDING INPUTS",IF(A181&gt;Inputs!$B$6,0,MIN(MAX(0,(BG181+BH181+BI181)-BJ181),MAX(0,C181-D181-(IF(O181&lt;BK181,K181+L181+M181-N181,0)+IF(W181&lt;BK181,S181+T181+U181-V181,0)+IF(AE181&lt;BK181,AA181+AB181+AC181-AD181,0)+IF(AM181&lt;BK181,AI181+AJ181+AK181-AL181,0)+IF(AU181&lt;BK181,AQ181+AR181+AS181-AT181,0)+IF(BC181&lt;BK181,AY181+AZ181+BA181-BB181,0)+IF(BK181&lt;BK181,BG181+BH181+BI181-BJ181,0)+IF(BS181&lt;BK181,BO181+BP181+BQ181-BR181,0)+IF(CA181&lt;BK181,BW181+BX181+BY181-BZ181,0)+IF(CI181&lt;BK181,CE181+CF181+CG181-CH181,0))))))</f>
        <v>0</v>
      </c>
      <c r="BM181" s="3">
        <f>IF(Inputs!$B$27&lt;&gt;"Ready","PENDING INPUTS",MIN((BG181+BH181+BI181),IF(D181&gt;C181,IF(D181=0,0,BJ181*C181/D181),BJ181+BL181)))</f>
        <v>0</v>
      </c>
      <c r="BN181" s="3">
        <f>IF(Inputs!$B$27&lt;&gt;"Ready","PENDING INPUTS",MAX(0,(BG181+BH181+BI181)-BM181))</f>
        <v>0</v>
      </c>
      <c r="BO181" s="3">
        <f>IF(Inputs!$B$27&lt;&gt;"Ready","PENDING INPUTS",BV180)</f>
        <v>0</v>
      </c>
      <c r="BP181" s="3">
        <f>IF(Inputs!$B$27&lt;&gt;"Ready","PENDING INPUTS",IF(A181&lt;=Inputs!$B$6,ROUND(BO181*Inputs!C21/12,2),0))</f>
        <v>0</v>
      </c>
      <c r="BQ181" s="3">
        <f>IF(Inputs!$B$27&lt;&gt;"Ready","PENDING INPUTS",IF(AND(A181&lt;=Inputs!$B$6,BO181&gt;0),Inputs!G21,0))</f>
        <v>0</v>
      </c>
      <c r="BR181" s="3">
        <f>IF(Inputs!$B$27&lt;&gt;"Ready","PENDING INPUTS",IF(A181&gt;Inputs!$B$6,0,MIN((BO181+BP181+BQ181),IF(Inputs!H21=1,Inputs!D21,MAX(Inputs!F21,ROUND(BO181*Inputs!E21+BP181+BQ181,2))))))</f>
        <v>0</v>
      </c>
      <c r="BS181">
        <f>IF(Inputs!$B$27&lt;&gt;"Ready","PENDING INPUTS",IF(BO181&lt;=0,99,1+IF(AND(K181&gt;0,OR(K181&lt;BO181,AND(K181=BO181,0&lt;7))),1,0)+IF(AND(S181&gt;0,OR(S181&lt;BO181,AND(S181=BO181,1&lt;7))),1,0)+IF(AND(AA181&gt;0,OR(AA181&lt;BO181,AND(AA181=BO181,2&lt;7))),1,0)+IF(AND(AI181&gt;0,OR(AI181&lt;BO181,AND(AI181=BO181,3&lt;7))),1,0)+IF(AND(AQ181&gt;0,OR(AQ181&lt;BO181,AND(AQ181=BO181,4&lt;7))),1,0)+IF(AND(AY181&gt;0,OR(AY181&lt;BO181,AND(AY181=BO181,5&lt;7))),1,0)+IF(AND(BG181&gt;0,OR(BG181&lt;BO181,AND(BG181=BO181,6&lt;7))),1,0)+IF(AND(BW181&gt;0,OR(BW181&lt;BO181,AND(BW181=BO181,8&lt;7))),1,0)+IF(AND(CE181&gt;0,OR(CE181&lt;BO181,AND(CE181=BO181,9&lt;7))),1,0)))</f>
        <v>99</v>
      </c>
      <c r="BT181" s="3">
        <f>IF(Inputs!$B$27&lt;&gt;"Ready","PENDING INPUTS",IF(A181&gt;Inputs!$B$6,0,MIN(MAX(0,(BO181+BP181+BQ181)-BR181),MAX(0,C181-D181-(IF(O181&lt;BS181,K181+L181+M181-N181,0)+IF(W181&lt;BS181,S181+T181+U181-V181,0)+IF(AE181&lt;BS181,AA181+AB181+AC181-AD181,0)+IF(AM181&lt;BS181,AI181+AJ181+AK181-AL181,0)+IF(AU181&lt;BS181,AQ181+AR181+AS181-AT181,0)+IF(BC181&lt;BS181,AY181+AZ181+BA181-BB181,0)+IF(BK181&lt;BS181,BG181+BH181+BI181-BJ181,0)+IF(BS181&lt;BS181,BO181+BP181+BQ181-BR181,0)+IF(CA181&lt;BS181,BW181+BX181+BY181-BZ181,0)+IF(CI181&lt;BS181,CE181+CF181+CG181-CH181,0))))))</f>
        <v>0</v>
      </c>
      <c r="BU181" s="3">
        <f>IF(Inputs!$B$27&lt;&gt;"Ready","PENDING INPUTS",MIN((BO181+BP181+BQ181),IF(D181&gt;C181,IF(D181=0,0,BR181*C181/D181),BR181+BT181)))</f>
        <v>0</v>
      </c>
      <c r="BV181" s="3">
        <f>IF(Inputs!$B$27&lt;&gt;"Ready","PENDING INPUTS",MAX(0,(BO181+BP181+BQ181)-BU181))</f>
        <v>0</v>
      </c>
      <c r="BW181" s="3">
        <f>IF(Inputs!$B$27&lt;&gt;"Ready","PENDING INPUTS",CD180)</f>
        <v>0</v>
      </c>
      <c r="BX181" s="3">
        <f>IF(Inputs!$B$27&lt;&gt;"Ready","PENDING INPUTS",IF(A181&lt;=Inputs!$B$6,ROUND(BW181*Inputs!C22/12,2),0))</f>
        <v>0</v>
      </c>
      <c r="BY181" s="3">
        <f>IF(Inputs!$B$27&lt;&gt;"Ready","PENDING INPUTS",IF(AND(A181&lt;=Inputs!$B$6,BW181&gt;0),Inputs!G22,0))</f>
        <v>0</v>
      </c>
      <c r="BZ181" s="3">
        <f>IF(Inputs!$B$27&lt;&gt;"Ready","PENDING INPUTS",IF(A181&gt;Inputs!$B$6,0,MIN((BW181+BX181+BY181),IF(Inputs!H22=1,Inputs!D22,MAX(Inputs!F22,ROUND(BW181*Inputs!E22+BX181+BY181,2))))))</f>
        <v>0</v>
      </c>
      <c r="CA181">
        <f>IF(Inputs!$B$27&lt;&gt;"Ready","PENDING INPUTS",IF(BW181&lt;=0,99,1+IF(AND(K181&gt;0,OR(K181&lt;BW181,AND(K181=BW181,0&lt;8))),1,0)+IF(AND(S181&gt;0,OR(S181&lt;BW181,AND(S181=BW181,1&lt;8))),1,0)+IF(AND(AA181&gt;0,OR(AA181&lt;BW181,AND(AA181=BW181,2&lt;8))),1,0)+IF(AND(AI181&gt;0,OR(AI181&lt;BW181,AND(AI181=BW181,3&lt;8))),1,0)+IF(AND(AQ181&gt;0,OR(AQ181&lt;BW181,AND(AQ181=BW181,4&lt;8))),1,0)+IF(AND(AY181&gt;0,OR(AY181&lt;BW181,AND(AY181=BW181,5&lt;8))),1,0)+IF(AND(BG181&gt;0,OR(BG181&lt;BW181,AND(BG181=BW181,6&lt;8))),1,0)+IF(AND(BO181&gt;0,OR(BO181&lt;BW181,AND(BO181=BW181,7&lt;8))),1,0)+IF(AND(CE181&gt;0,OR(CE181&lt;BW181,AND(CE181=BW181,9&lt;8))),1,0)))</f>
        <v>99</v>
      </c>
      <c r="CB181" s="3">
        <f>IF(Inputs!$B$27&lt;&gt;"Ready","PENDING INPUTS",IF(A181&gt;Inputs!$B$6,0,MIN(MAX(0,(BW181+BX181+BY181)-BZ181),MAX(0,C181-D181-(IF(O181&lt;CA181,K181+L181+M181-N181,0)+IF(W181&lt;CA181,S181+T181+U181-V181,0)+IF(AE181&lt;CA181,AA181+AB181+AC181-AD181,0)+IF(AM181&lt;CA181,AI181+AJ181+AK181-AL181,0)+IF(AU181&lt;CA181,AQ181+AR181+AS181-AT181,0)+IF(BC181&lt;CA181,AY181+AZ181+BA181-BB181,0)+IF(BK181&lt;CA181,BG181+BH181+BI181-BJ181,0)+IF(BS181&lt;CA181,BO181+BP181+BQ181-BR181,0)+IF(CA181&lt;CA181,BW181+BX181+BY181-BZ181,0)+IF(CI181&lt;CA181,CE181+CF181+CG181-CH181,0))))))</f>
        <v>0</v>
      </c>
      <c r="CC181" s="3">
        <f>IF(Inputs!$B$27&lt;&gt;"Ready","PENDING INPUTS",MIN((BW181+BX181+BY181),IF(D181&gt;C181,IF(D181=0,0,BZ181*C181/D181),BZ181+CB181)))</f>
        <v>0</v>
      </c>
      <c r="CD181" s="3">
        <f>IF(Inputs!$B$27&lt;&gt;"Ready","PENDING INPUTS",MAX(0,(BW181+BX181+BY181)-CC181))</f>
        <v>0</v>
      </c>
      <c r="CE181" s="3">
        <f>IF(Inputs!$B$27&lt;&gt;"Ready","PENDING INPUTS",CL180)</f>
        <v>0</v>
      </c>
      <c r="CF181" s="3">
        <f>IF(Inputs!$B$27&lt;&gt;"Ready","PENDING INPUTS",IF(A181&lt;=Inputs!$B$6,ROUND(CE181*Inputs!C23/12,2),0))</f>
        <v>0</v>
      </c>
      <c r="CG181" s="3">
        <f>IF(Inputs!$B$27&lt;&gt;"Ready","PENDING INPUTS",IF(AND(A181&lt;=Inputs!$B$6,CE181&gt;0),Inputs!G23,0))</f>
        <v>0</v>
      </c>
      <c r="CH181" s="3">
        <f>IF(Inputs!$B$27&lt;&gt;"Ready","PENDING INPUTS",IF(A181&gt;Inputs!$B$6,0,MIN((CE181+CF181+CG181),IF(Inputs!H23=1,Inputs!D23,MAX(Inputs!F23,ROUND(CE181*Inputs!E23+CF181+CG181,2))))))</f>
        <v>0</v>
      </c>
      <c r="CI181">
        <f>IF(Inputs!$B$27&lt;&gt;"Ready","PENDING INPUTS",IF(CE181&lt;=0,99,1+IF(AND(K181&gt;0,OR(K181&lt;CE181,AND(K181=CE181,0&lt;9))),1,0)+IF(AND(S181&gt;0,OR(S181&lt;CE181,AND(S181=CE181,1&lt;9))),1,0)+IF(AND(AA181&gt;0,OR(AA181&lt;CE181,AND(AA181=CE181,2&lt;9))),1,0)+IF(AND(AI181&gt;0,OR(AI181&lt;CE181,AND(AI181=CE181,3&lt;9))),1,0)+IF(AND(AQ181&gt;0,OR(AQ181&lt;CE181,AND(AQ181=CE181,4&lt;9))),1,0)+IF(AND(AY181&gt;0,OR(AY181&lt;CE181,AND(AY181=CE181,5&lt;9))),1,0)+IF(AND(BG181&gt;0,OR(BG181&lt;CE181,AND(BG181=CE181,6&lt;9))),1,0)+IF(AND(BO181&gt;0,OR(BO181&lt;CE181,AND(BO181=CE181,7&lt;9))),1,0)+IF(AND(BW181&gt;0,OR(BW181&lt;CE181,AND(BW181=CE181,8&lt;9))),1,0)))</f>
        <v>99</v>
      </c>
      <c r="CJ181" s="3">
        <f>IF(Inputs!$B$27&lt;&gt;"Ready","PENDING INPUTS",IF(A181&gt;Inputs!$B$6,0,MIN(MAX(0,(CE181+CF181+CG181)-CH181),MAX(0,C181-D181-(IF(O181&lt;CI181,K181+L181+M181-N181,0)+IF(W181&lt;CI181,S181+T181+U181-V181,0)+IF(AE181&lt;CI181,AA181+AB181+AC181-AD181,0)+IF(AM181&lt;CI181,AI181+AJ181+AK181-AL181,0)+IF(AU181&lt;CI181,AQ181+AR181+AS181-AT181,0)+IF(BC181&lt;CI181,AY181+AZ181+BA181-BB181,0)+IF(BK181&lt;CI181,BG181+BH181+BI181-BJ181,0)+IF(BS181&lt;CI181,BO181+BP181+BQ181-BR181,0)+IF(CA181&lt;CI181,BW181+BX181+BY181-BZ181,0)+IF(CI181&lt;CI181,CE181+CF181+CG181-CH181,0))))))</f>
        <v>0</v>
      </c>
      <c r="CK181" s="3">
        <f>IF(Inputs!$B$27&lt;&gt;"Ready","PENDING INPUTS",MIN((CE181+CF181+CG181),IF(D181&gt;C181,IF(D181=0,0,CH181*C181/D181),CH181+CJ181)))</f>
        <v>0</v>
      </c>
      <c r="CL181" s="3">
        <f>IF(Inputs!$B$27&lt;&gt;"Ready","PENDING INPUTS",MAX(0,(CE181+CF181+CG181)-CK181))</f>
        <v>0</v>
      </c>
    </row>
    <row r="182" spans="1:90" ht="27.95" customHeight="1" x14ac:dyDescent="0.25">
      <c r="A182">
        <v>178</v>
      </c>
      <c r="B182" s="13">
        <f>IF(Inputs!$B$27&lt;&gt;"Ready","PENDING INPUTS",EDATE(Inputs!$B$5,A182-1))</f>
        <v>51683</v>
      </c>
      <c r="C182" s="3">
        <f>IF(Inputs!$B$27&lt;&gt;"Ready","PENDING INPUTS",IF(A182&lt;=Inputs!$B$6,MAX(0,Inputs!$B$4+IF(A182=Inputs!$B$7,Inputs!$B$8,0)+IF(A182=Inputs!$B$9,Inputs!$B$10,0)),0))</f>
        <v>0</v>
      </c>
      <c r="D182" s="3">
        <f>IF(Inputs!$B$27&lt;&gt;"Ready","PENDING INPUTS",SUM(N182,V182,AD182,AL182,AT182,BB182,BJ182,BR182,BZ182,CH182))</f>
        <v>0</v>
      </c>
      <c r="E182" s="3">
        <f>IF(Inputs!$B$27&lt;&gt;"Ready","PENDING INPUTS",MAX(0,D182-C182))</f>
        <v>0</v>
      </c>
      <c r="F182" s="3">
        <f>IF(Inputs!$B$27&lt;&gt;"Ready","PENDING INPUTS",SUM(Q182,Y182,AG182,AO182,AW182,BE182,BM182,BU182,CC182,CK182))</f>
        <v>0</v>
      </c>
      <c r="G182" s="3">
        <f>IF(Inputs!$B$27&lt;&gt;"Ready","PENDING INPUTS",SUM(L182,T182,AB182,AJ182,AR182,AZ182,BH182,BP182,BX182,CF182))</f>
        <v>0</v>
      </c>
      <c r="H182" s="3">
        <f>IF(Inputs!$B$27&lt;&gt;"Ready","PENDING INPUTS",SUM(M182,U182,AC182,AK182,AS182,BA182,BI182,BQ182,BY182,CG182))</f>
        <v>0</v>
      </c>
      <c r="I182" s="3">
        <f>IF(Inputs!$B$27&lt;&gt;"Ready","PENDING INPUTS",SUM(R182,Z182,AH182,AP182,AX182,BF182,BN182,BV182,CD182,CL182))</f>
        <v>0</v>
      </c>
      <c r="J182" t="str">
        <f>IF(Inputs!$B$27&lt;&gt;"Ready","PENDING INPUTS",IF(A182&gt;Inputs!$B$6,"Beyond horizon",IF(E182&gt;0.005,"MINIMUM SHORTFALL",IF(I182&lt;0.005,"Paid off","In progress"))))</f>
        <v>Beyond horizon</v>
      </c>
      <c r="K182" s="3">
        <f>IF(Inputs!$B$27&lt;&gt;"Ready","PENDING INPUTS",R181)</f>
        <v>0</v>
      </c>
      <c r="L182" s="3">
        <f>IF(Inputs!$B$27&lt;&gt;"Ready","PENDING INPUTS",IF(A182&lt;=Inputs!$B$6,ROUND(K182*Inputs!C14/12,2),0))</f>
        <v>0</v>
      </c>
      <c r="M182" s="3">
        <f>IF(Inputs!$B$27&lt;&gt;"Ready","PENDING INPUTS",IF(AND(A182&lt;=Inputs!$B$6,K182&gt;0),Inputs!G14,0))</f>
        <v>0</v>
      </c>
      <c r="N182" s="3">
        <f>IF(Inputs!$B$27&lt;&gt;"Ready","PENDING INPUTS",IF(A182&gt;Inputs!$B$6,0,MIN((K182+L182+M182),IF(Inputs!H14=1,Inputs!D14,MAX(Inputs!F14,ROUND(K182*Inputs!E14+L182+M182,2))))))</f>
        <v>0</v>
      </c>
      <c r="O182">
        <f>IF(Inputs!$B$27&lt;&gt;"Ready","PENDING INPUTS",IF(K182&lt;=0,99,1+IF(AND(S182&gt;0,OR(S182&lt;K182,AND(S182=K182,1&lt;0))),1,0)+IF(AND(AA182&gt;0,OR(AA182&lt;K182,AND(AA182=K182,2&lt;0))),1,0)+IF(AND(AI182&gt;0,OR(AI182&lt;K182,AND(AI182=K182,3&lt;0))),1,0)+IF(AND(AQ182&gt;0,OR(AQ182&lt;K182,AND(AQ182=K182,4&lt;0))),1,0)+IF(AND(AY182&gt;0,OR(AY182&lt;K182,AND(AY182=K182,5&lt;0))),1,0)+IF(AND(BG182&gt;0,OR(BG182&lt;K182,AND(BG182=K182,6&lt;0))),1,0)+IF(AND(BO182&gt;0,OR(BO182&lt;K182,AND(BO182=K182,7&lt;0))),1,0)+IF(AND(BW182&gt;0,OR(BW182&lt;K182,AND(BW182=K182,8&lt;0))),1,0)+IF(AND(CE182&gt;0,OR(CE182&lt;K182,AND(CE182=K182,9&lt;0))),1,0)))</f>
        <v>99</v>
      </c>
      <c r="P182" s="3">
        <f>IF(Inputs!$B$27&lt;&gt;"Ready","PENDING INPUTS",IF(A182&gt;Inputs!$B$6,0,MIN(MAX(0,(K182+L182+M182)-N182),MAX(0,C182-D182-(IF(O182&lt;O182,K182+L182+M182-N182,0)+IF(W182&lt;O182,S182+T182+U182-V182,0)+IF(AE182&lt;O182,AA182+AB182+AC182-AD182,0)+IF(AM182&lt;O182,AI182+AJ182+AK182-AL182,0)+IF(AU182&lt;O182,AQ182+AR182+AS182-AT182,0)+IF(BC182&lt;O182,AY182+AZ182+BA182-BB182,0)+IF(BK182&lt;O182,BG182+BH182+BI182-BJ182,0)+IF(BS182&lt;O182,BO182+BP182+BQ182-BR182,0)+IF(CA182&lt;O182,BW182+BX182+BY182-BZ182,0)+IF(CI182&lt;O182,CE182+CF182+CG182-CH182,0))))))</f>
        <v>0</v>
      </c>
      <c r="Q182" s="3">
        <f>IF(Inputs!$B$27&lt;&gt;"Ready","PENDING INPUTS",MIN((K182+L182+M182),IF(D182&gt;C182,IF(D182=0,0,N182*C182/D182),N182+P182)))</f>
        <v>0</v>
      </c>
      <c r="R182" s="3">
        <f>IF(Inputs!$B$27&lt;&gt;"Ready","PENDING INPUTS",MAX(0,(K182+L182+M182)-Q182))</f>
        <v>0</v>
      </c>
      <c r="S182" s="3">
        <f>IF(Inputs!$B$27&lt;&gt;"Ready","PENDING INPUTS",Z181)</f>
        <v>0</v>
      </c>
      <c r="T182" s="3">
        <f>IF(Inputs!$B$27&lt;&gt;"Ready","PENDING INPUTS",IF(A182&lt;=Inputs!$B$6,ROUND(S182*Inputs!C15/12,2),0))</f>
        <v>0</v>
      </c>
      <c r="U182" s="3">
        <f>IF(Inputs!$B$27&lt;&gt;"Ready","PENDING INPUTS",IF(AND(A182&lt;=Inputs!$B$6,S182&gt;0),Inputs!G15,0))</f>
        <v>0</v>
      </c>
      <c r="V182" s="3">
        <f>IF(Inputs!$B$27&lt;&gt;"Ready","PENDING INPUTS",IF(A182&gt;Inputs!$B$6,0,MIN((S182+T182+U182),IF(Inputs!H15=1,Inputs!D15,MAX(Inputs!F15,ROUND(S182*Inputs!E15+T182+U182,2))))))</f>
        <v>0</v>
      </c>
      <c r="W182">
        <f>IF(Inputs!$B$27&lt;&gt;"Ready","PENDING INPUTS",IF(S182&lt;=0,99,1+IF(AND(K182&gt;0,OR(K182&lt;S182,AND(K182=S182,0&lt;1))),1,0)+IF(AND(AA182&gt;0,OR(AA182&lt;S182,AND(AA182=S182,2&lt;1))),1,0)+IF(AND(AI182&gt;0,OR(AI182&lt;S182,AND(AI182=S182,3&lt;1))),1,0)+IF(AND(AQ182&gt;0,OR(AQ182&lt;S182,AND(AQ182=S182,4&lt;1))),1,0)+IF(AND(AY182&gt;0,OR(AY182&lt;S182,AND(AY182=S182,5&lt;1))),1,0)+IF(AND(BG182&gt;0,OR(BG182&lt;S182,AND(BG182=S182,6&lt;1))),1,0)+IF(AND(BO182&gt;0,OR(BO182&lt;S182,AND(BO182=S182,7&lt;1))),1,0)+IF(AND(BW182&gt;0,OR(BW182&lt;S182,AND(BW182=S182,8&lt;1))),1,0)+IF(AND(CE182&gt;0,OR(CE182&lt;S182,AND(CE182=S182,9&lt;1))),1,0)))</f>
        <v>99</v>
      </c>
      <c r="X182" s="3">
        <f>IF(Inputs!$B$27&lt;&gt;"Ready","PENDING INPUTS",IF(A182&gt;Inputs!$B$6,0,MIN(MAX(0,(S182+T182+U182)-V182),MAX(0,C182-D182-(IF(O182&lt;W182,K182+L182+M182-N182,0)+IF(W182&lt;W182,S182+T182+U182-V182,0)+IF(AE182&lt;W182,AA182+AB182+AC182-AD182,0)+IF(AM182&lt;W182,AI182+AJ182+AK182-AL182,0)+IF(AU182&lt;W182,AQ182+AR182+AS182-AT182,0)+IF(BC182&lt;W182,AY182+AZ182+BA182-BB182,0)+IF(BK182&lt;W182,BG182+BH182+BI182-BJ182,0)+IF(BS182&lt;W182,BO182+BP182+BQ182-BR182,0)+IF(CA182&lt;W182,BW182+BX182+BY182-BZ182,0)+IF(CI182&lt;W182,CE182+CF182+CG182-CH182,0))))))</f>
        <v>0</v>
      </c>
      <c r="Y182" s="3">
        <f>IF(Inputs!$B$27&lt;&gt;"Ready","PENDING INPUTS",MIN((S182+T182+U182),IF(D182&gt;C182,IF(D182=0,0,V182*C182/D182),V182+X182)))</f>
        <v>0</v>
      </c>
      <c r="Z182" s="3">
        <f>IF(Inputs!$B$27&lt;&gt;"Ready","PENDING INPUTS",MAX(0,(S182+T182+U182)-Y182))</f>
        <v>0</v>
      </c>
      <c r="AA182" s="3">
        <f>IF(Inputs!$B$27&lt;&gt;"Ready","PENDING INPUTS",AH181)</f>
        <v>0</v>
      </c>
      <c r="AB182" s="3">
        <f>IF(Inputs!$B$27&lt;&gt;"Ready","PENDING INPUTS",IF(A182&lt;=Inputs!$B$6,ROUND(AA182*Inputs!C16/12,2),0))</f>
        <v>0</v>
      </c>
      <c r="AC182" s="3">
        <f>IF(Inputs!$B$27&lt;&gt;"Ready","PENDING INPUTS",IF(AND(A182&lt;=Inputs!$B$6,AA182&gt;0),Inputs!G16,0))</f>
        <v>0</v>
      </c>
      <c r="AD182" s="3">
        <f>IF(Inputs!$B$27&lt;&gt;"Ready","PENDING INPUTS",IF(A182&gt;Inputs!$B$6,0,MIN((AA182+AB182+AC182),IF(Inputs!H16=1,Inputs!D16,MAX(Inputs!F16,ROUND(AA182*Inputs!E16+AB182+AC182,2))))))</f>
        <v>0</v>
      </c>
      <c r="AE182">
        <f>IF(Inputs!$B$27&lt;&gt;"Ready","PENDING INPUTS",IF(AA182&lt;=0,99,1+IF(AND(K182&gt;0,OR(K182&lt;AA182,AND(K182=AA182,0&lt;2))),1,0)+IF(AND(S182&gt;0,OR(S182&lt;AA182,AND(S182=AA182,1&lt;2))),1,0)+IF(AND(AI182&gt;0,OR(AI182&lt;AA182,AND(AI182=AA182,3&lt;2))),1,0)+IF(AND(AQ182&gt;0,OR(AQ182&lt;AA182,AND(AQ182=AA182,4&lt;2))),1,0)+IF(AND(AY182&gt;0,OR(AY182&lt;AA182,AND(AY182=AA182,5&lt;2))),1,0)+IF(AND(BG182&gt;0,OR(BG182&lt;AA182,AND(BG182=AA182,6&lt;2))),1,0)+IF(AND(BO182&gt;0,OR(BO182&lt;AA182,AND(BO182=AA182,7&lt;2))),1,0)+IF(AND(BW182&gt;0,OR(BW182&lt;AA182,AND(BW182=AA182,8&lt;2))),1,0)+IF(AND(CE182&gt;0,OR(CE182&lt;AA182,AND(CE182=AA182,9&lt;2))),1,0)))</f>
        <v>99</v>
      </c>
      <c r="AF182" s="3">
        <f>IF(Inputs!$B$27&lt;&gt;"Ready","PENDING INPUTS",IF(A182&gt;Inputs!$B$6,0,MIN(MAX(0,(AA182+AB182+AC182)-AD182),MAX(0,C182-D182-(IF(O182&lt;AE182,K182+L182+M182-N182,0)+IF(W182&lt;AE182,S182+T182+U182-V182,0)+IF(AE182&lt;AE182,AA182+AB182+AC182-AD182,0)+IF(AM182&lt;AE182,AI182+AJ182+AK182-AL182,0)+IF(AU182&lt;AE182,AQ182+AR182+AS182-AT182,0)+IF(BC182&lt;AE182,AY182+AZ182+BA182-BB182,0)+IF(BK182&lt;AE182,BG182+BH182+BI182-BJ182,0)+IF(BS182&lt;AE182,BO182+BP182+BQ182-BR182,0)+IF(CA182&lt;AE182,BW182+BX182+BY182-BZ182,0)+IF(CI182&lt;AE182,CE182+CF182+CG182-CH182,0))))))</f>
        <v>0</v>
      </c>
      <c r="AG182" s="3">
        <f>IF(Inputs!$B$27&lt;&gt;"Ready","PENDING INPUTS",MIN((AA182+AB182+AC182),IF(D182&gt;C182,IF(D182=0,0,AD182*C182/D182),AD182+AF182)))</f>
        <v>0</v>
      </c>
      <c r="AH182" s="3">
        <f>IF(Inputs!$B$27&lt;&gt;"Ready","PENDING INPUTS",MAX(0,(AA182+AB182+AC182)-AG182))</f>
        <v>0</v>
      </c>
      <c r="AI182" s="3">
        <f>IF(Inputs!$B$27&lt;&gt;"Ready","PENDING INPUTS",AP181)</f>
        <v>0</v>
      </c>
      <c r="AJ182" s="3">
        <f>IF(Inputs!$B$27&lt;&gt;"Ready","PENDING INPUTS",IF(A182&lt;=Inputs!$B$6,ROUND(AI182*Inputs!C17/12,2),0))</f>
        <v>0</v>
      </c>
      <c r="AK182" s="3">
        <f>IF(Inputs!$B$27&lt;&gt;"Ready","PENDING INPUTS",IF(AND(A182&lt;=Inputs!$B$6,AI182&gt;0),Inputs!G17,0))</f>
        <v>0</v>
      </c>
      <c r="AL182" s="3">
        <f>IF(Inputs!$B$27&lt;&gt;"Ready","PENDING INPUTS",IF(A182&gt;Inputs!$B$6,0,MIN((AI182+AJ182+AK182),IF(Inputs!H17=1,Inputs!D17,MAX(Inputs!F17,ROUND(AI182*Inputs!E17+AJ182+AK182,2))))))</f>
        <v>0</v>
      </c>
      <c r="AM182">
        <f>IF(Inputs!$B$27&lt;&gt;"Ready","PENDING INPUTS",IF(AI182&lt;=0,99,1+IF(AND(K182&gt;0,OR(K182&lt;AI182,AND(K182=AI182,0&lt;3))),1,0)+IF(AND(S182&gt;0,OR(S182&lt;AI182,AND(S182=AI182,1&lt;3))),1,0)+IF(AND(AA182&gt;0,OR(AA182&lt;AI182,AND(AA182=AI182,2&lt;3))),1,0)+IF(AND(AQ182&gt;0,OR(AQ182&lt;AI182,AND(AQ182=AI182,4&lt;3))),1,0)+IF(AND(AY182&gt;0,OR(AY182&lt;AI182,AND(AY182=AI182,5&lt;3))),1,0)+IF(AND(BG182&gt;0,OR(BG182&lt;AI182,AND(BG182=AI182,6&lt;3))),1,0)+IF(AND(BO182&gt;0,OR(BO182&lt;AI182,AND(BO182=AI182,7&lt;3))),1,0)+IF(AND(BW182&gt;0,OR(BW182&lt;AI182,AND(BW182=AI182,8&lt;3))),1,0)+IF(AND(CE182&gt;0,OR(CE182&lt;AI182,AND(CE182=AI182,9&lt;3))),1,0)))</f>
        <v>99</v>
      </c>
      <c r="AN182" s="3">
        <f>IF(Inputs!$B$27&lt;&gt;"Ready","PENDING INPUTS",IF(A182&gt;Inputs!$B$6,0,MIN(MAX(0,(AI182+AJ182+AK182)-AL182),MAX(0,C182-D182-(IF(O182&lt;AM182,K182+L182+M182-N182,0)+IF(W182&lt;AM182,S182+T182+U182-V182,0)+IF(AE182&lt;AM182,AA182+AB182+AC182-AD182,0)+IF(AM182&lt;AM182,AI182+AJ182+AK182-AL182,0)+IF(AU182&lt;AM182,AQ182+AR182+AS182-AT182,0)+IF(BC182&lt;AM182,AY182+AZ182+BA182-BB182,0)+IF(BK182&lt;AM182,BG182+BH182+BI182-BJ182,0)+IF(BS182&lt;AM182,BO182+BP182+BQ182-BR182,0)+IF(CA182&lt;AM182,BW182+BX182+BY182-BZ182,0)+IF(CI182&lt;AM182,CE182+CF182+CG182-CH182,0))))))</f>
        <v>0</v>
      </c>
      <c r="AO182" s="3">
        <f>IF(Inputs!$B$27&lt;&gt;"Ready","PENDING INPUTS",MIN((AI182+AJ182+AK182),IF(D182&gt;C182,IF(D182=0,0,AL182*C182/D182),AL182+AN182)))</f>
        <v>0</v>
      </c>
      <c r="AP182" s="3">
        <f>IF(Inputs!$B$27&lt;&gt;"Ready","PENDING INPUTS",MAX(0,(AI182+AJ182+AK182)-AO182))</f>
        <v>0</v>
      </c>
      <c r="AQ182" s="3">
        <f>IF(Inputs!$B$27&lt;&gt;"Ready","PENDING INPUTS",AX181)</f>
        <v>0</v>
      </c>
      <c r="AR182" s="3">
        <f>IF(Inputs!$B$27&lt;&gt;"Ready","PENDING INPUTS",IF(A182&lt;=Inputs!$B$6,ROUND(AQ182*Inputs!C18/12,2),0))</f>
        <v>0</v>
      </c>
      <c r="AS182" s="3">
        <f>IF(Inputs!$B$27&lt;&gt;"Ready","PENDING INPUTS",IF(AND(A182&lt;=Inputs!$B$6,AQ182&gt;0),Inputs!G18,0))</f>
        <v>0</v>
      </c>
      <c r="AT182" s="3">
        <f>IF(Inputs!$B$27&lt;&gt;"Ready","PENDING INPUTS",IF(A182&gt;Inputs!$B$6,0,MIN((AQ182+AR182+AS182),IF(Inputs!H18=1,Inputs!D18,MAX(Inputs!F18,ROUND(AQ182*Inputs!E18+AR182+AS182,2))))))</f>
        <v>0</v>
      </c>
      <c r="AU182">
        <f>IF(Inputs!$B$27&lt;&gt;"Ready","PENDING INPUTS",IF(AQ182&lt;=0,99,1+IF(AND(K182&gt;0,OR(K182&lt;AQ182,AND(K182=AQ182,0&lt;4))),1,0)+IF(AND(S182&gt;0,OR(S182&lt;AQ182,AND(S182=AQ182,1&lt;4))),1,0)+IF(AND(AA182&gt;0,OR(AA182&lt;AQ182,AND(AA182=AQ182,2&lt;4))),1,0)+IF(AND(AI182&gt;0,OR(AI182&lt;AQ182,AND(AI182=AQ182,3&lt;4))),1,0)+IF(AND(AY182&gt;0,OR(AY182&lt;AQ182,AND(AY182=AQ182,5&lt;4))),1,0)+IF(AND(BG182&gt;0,OR(BG182&lt;AQ182,AND(BG182=AQ182,6&lt;4))),1,0)+IF(AND(BO182&gt;0,OR(BO182&lt;AQ182,AND(BO182=AQ182,7&lt;4))),1,0)+IF(AND(BW182&gt;0,OR(BW182&lt;AQ182,AND(BW182=AQ182,8&lt;4))),1,0)+IF(AND(CE182&gt;0,OR(CE182&lt;AQ182,AND(CE182=AQ182,9&lt;4))),1,0)))</f>
        <v>99</v>
      </c>
      <c r="AV182" s="3">
        <f>IF(Inputs!$B$27&lt;&gt;"Ready","PENDING INPUTS",IF(A182&gt;Inputs!$B$6,0,MIN(MAX(0,(AQ182+AR182+AS182)-AT182),MAX(0,C182-D182-(IF(O182&lt;AU182,K182+L182+M182-N182,0)+IF(W182&lt;AU182,S182+T182+U182-V182,0)+IF(AE182&lt;AU182,AA182+AB182+AC182-AD182,0)+IF(AM182&lt;AU182,AI182+AJ182+AK182-AL182,0)+IF(AU182&lt;AU182,AQ182+AR182+AS182-AT182,0)+IF(BC182&lt;AU182,AY182+AZ182+BA182-BB182,0)+IF(BK182&lt;AU182,BG182+BH182+BI182-BJ182,0)+IF(BS182&lt;AU182,BO182+BP182+BQ182-BR182,0)+IF(CA182&lt;AU182,BW182+BX182+BY182-BZ182,0)+IF(CI182&lt;AU182,CE182+CF182+CG182-CH182,0))))))</f>
        <v>0</v>
      </c>
      <c r="AW182" s="3">
        <f>IF(Inputs!$B$27&lt;&gt;"Ready","PENDING INPUTS",MIN((AQ182+AR182+AS182),IF(D182&gt;C182,IF(D182=0,0,AT182*C182/D182),AT182+AV182)))</f>
        <v>0</v>
      </c>
      <c r="AX182" s="3">
        <f>IF(Inputs!$B$27&lt;&gt;"Ready","PENDING INPUTS",MAX(0,(AQ182+AR182+AS182)-AW182))</f>
        <v>0</v>
      </c>
      <c r="AY182" s="3">
        <f>IF(Inputs!$B$27&lt;&gt;"Ready","PENDING INPUTS",BF181)</f>
        <v>0</v>
      </c>
      <c r="AZ182" s="3">
        <f>IF(Inputs!$B$27&lt;&gt;"Ready","PENDING INPUTS",IF(A182&lt;=Inputs!$B$6,ROUND(AY182*Inputs!C19/12,2),0))</f>
        <v>0</v>
      </c>
      <c r="BA182" s="3">
        <f>IF(Inputs!$B$27&lt;&gt;"Ready","PENDING INPUTS",IF(AND(A182&lt;=Inputs!$B$6,AY182&gt;0),Inputs!G19,0))</f>
        <v>0</v>
      </c>
      <c r="BB182" s="3">
        <f>IF(Inputs!$B$27&lt;&gt;"Ready","PENDING INPUTS",IF(A182&gt;Inputs!$B$6,0,MIN((AY182+AZ182+BA182),IF(Inputs!H19=1,Inputs!D19,MAX(Inputs!F19,ROUND(AY182*Inputs!E19+AZ182+BA182,2))))))</f>
        <v>0</v>
      </c>
      <c r="BC182">
        <f>IF(Inputs!$B$27&lt;&gt;"Ready","PENDING INPUTS",IF(AY182&lt;=0,99,1+IF(AND(K182&gt;0,OR(K182&lt;AY182,AND(K182=AY182,0&lt;5))),1,0)+IF(AND(S182&gt;0,OR(S182&lt;AY182,AND(S182=AY182,1&lt;5))),1,0)+IF(AND(AA182&gt;0,OR(AA182&lt;AY182,AND(AA182=AY182,2&lt;5))),1,0)+IF(AND(AI182&gt;0,OR(AI182&lt;AY182,AND(AI182=AY182,3&lt;5))),1,0)+IF(AND(AQ182&gt;0,OR(AQ182&lt;AY182,AND(AQ182=AY182,4&lt;5))),1,0)+IF(AND(BG182&gt;0,OR(BG182&lt;AY182,AND(BG182=AY182,6&lt;5))),1,0)+IF(AND(BO182&gt;0,OR(BO182&lt;AY182,AND(BO182=AY182,7&lt;5))),1,0)+IF(AND(BW182&gt;0,OR(BW182&lt;AY182,AND(BW182=AY182,8&lt;5))),1,0)+IF(AND(CE182&gt;0,OR(CE182&lt;AY182,AND(CE182=AY182,9&lt;5))),1,0)))</f>
        <v>99</v>
      </c>
      <c r="BD182" s="3">
        <f>IF(Inputs!$B$27&lt;&gt;"Ready","PENDING INPUTS",IF(A182&gt;Inputs!$B$6,0,MIN(MAX(0,(AY182+AZ182+BA182)-BB182),MAX(0,C182-D182-(IF(O182&lt;BC182,K182+L182+M182-N182,0)+IF(W182&lt;BC182,S182+T182+U182-V182,0)+IF(AE182&lt;BC182,AA182+AB182+AC182-AD182,0)+IF(AM182&lt;BC182,AI182+AJ182+AK182-AL182,0)+IF(AU182&lt;BC182,AQ182+AR182+AS182-AT182,0)+IF(BC182&lt;BC182,AY182+AZ182+BA182-BB182,0)+IF(BK182&lt;BC182,BG182+BH182+BI182-BJ182,0)+IF(BS182&lt;BC182,BO182+BP182+BQ182-BR182,0)+IF(CA182&lt;BC182,BW182+BX182+BY182-BZ182,0)+IF(CI182&lt;BC182,CE182+CF182+CG182-CH182,0))))))</f>
        <v>0</v>
      </c>
      <c r="BE182" s="3">
        <f>IF(Inputs!$B$27&lt;&gt;"Ready","PENDING INPUTS",MIN((AY182+AZ182+BA182),IF(D182&gt;C182,IF(D182=0,0,BB182*C182/D182),BB182+BD182)))</f>
        <v>0</v>
      </c>
      <c r="BF182" s="3">
        <f>IF(Inputs!$B$27&lt;&gt;"Ready","PENDING INPUTS",MAX(0,(AY182+AZ182+BA182)-BE182))</f>
        <v>0</v>
      </c>
      <c r="BG182" s="3">
        <f>IF(Inputs!$B$27&lt;&gt;"Ready","PENDING INPUTS",BN181)</f>
        <v>0</v>
      </c>
      <c r="BH182" s="3">
        <f>IF(Inputs!$B$27&lt;&gt;"Ready","PENDING INPUTS",IF(A182&lt;=Inputs!$B$6,ROUND(BG182*Inputs!C20/12,2),0))</f>
        <v>0</v>
      </c>
      <c r="BI182" s="3">
        <f>IF(Inputs!$B$27&lt;&gt;"Ready","PENDING INPUTS",IF(AND(A182&lt;=Inputs!$B$6,BG182&gt;0),Inputs!G20,0))</f>
        <v>0</v>
      </c>
      <c r="BJ182" s="3">
        <f>IF(Inputs!$B$27&lt;&gt;"Ready","PENDING INPUTS",IF(A182&gt;Inputs!$B$6,0,MIN((BG182+BH182+BI182),IF(Inputs!H20=1,Inputs!D20,MAX(Inputs!F20,ROUND(BG182*Inputs!E20+BH182+BI182,2))))))</f>
        <v>0</v>
      </c>
      <c r="BK182">
        <f>IF(Inputs!$B$27&lt;&gt;"Ready","PENDING INPUTS",IF(BG182&lt;=0,99,1+IF(AND(K182&gt;0,OR(K182&lt;BG182,AND(K182=BG182,0&lt;6))),1,0)+IF(AND(S182&gt;0,OR(S182&lt;BG182,AND(S182=BG182,1&lt;6))),1,0)+IF(AND(AA182&gt;0,OR(AA182&lt;BG182,AND(AA182=BG182,2&lt;6))),1,0)+IF(AND(AI182&gt;0,OR(AI182&lt;BG182,AND(AI182=BG182,3&lt;6))),1,0)+IF(AND(AQ182&gt;0,OR(AQ182&lt;BG182,AND(AQ182=BG182,4&lt;6))),1,0)+IF(AND(AY182&gt;0,OR(AY182&lt;BG182,AND(AY182=BG182,5&lt;6))),1,0)+IF(AND(BO182&gt;0,OR(BO182&lt;BG182,AND(BO182=BG182,7&lt;6))),1,0)+IF(AND(BW182&gt;0,OR(BW182&lt;BG182,AND(BW182=BG182,8&lt;6))),1,0)+IF(AND(CE182&gt;0,OR(CE182&lt;BG182,AND(CE182=BG182,9&lt;6))),1,0)))</f>
        <v>99</v>
      </c>
      <c r="BL182" s="3">
        <f>IF(Inputs!$B$27&lt;&gt;"Ready","PENDING INPUTS",IF(A182&gt;Inputs!$B$6,0,MIN(MAX(0,(BG182+BH182+BI182)-BJ182),MAX(0,C182-D182-(IF(O182&lt;BK182,K182+L182+M182-N182,0)+IF(W182&lt;BK182,S182+T182+U182-V182,0)+IF(AE182&lt;BK182,AA182+AB182+AC182-AD182,0)+IF(AM182&lt;BK182,AI182+AJ182+AK182-AL182,0)+IF(AU182&lt;BK182,AQ182+AR182+AS182-AT182,0)+IF(BC182&lt;BK182,AY182+AZ182+BA182-BB182,0)+IF(BK182&lt;BK182,BG182+BH182+BI182-BJ182,0)+IF(BS182&lt;BK182,BO182+BP182+BQ182-BR182,0)+IF(CA182&lt;BK182,BW182+BX182+BY182-BZ182,0)+IF(CI182&lt;BK182,CE182+CF182+CG182-CH182,0))))))</f>
        <v>0</v>
      </c>
      <c r="BM182" s="3">
        <f>IF(Inputs!$B$27&lt;&gt;"Ready","PENDING INPUTS",MIN((BG182+BH182+BI182),IF(D182&gt;C182,IF(D182=0,0,BJ182*C182/D182),BJ182+BL182)))</f>
        <v>0</v>
      </c>
      <c r="BN182" s="3">
        <f>IF(Inputs!$B$27&lt;&gt;"Ready","PENDING INPUTS",MAX(0,(BG182+BH182+BI182)-BM182))</f>
        <v>0</v>
      </c>
      <c r="BO182" s="3">
        <f>IF(Inputs!$B$27&lt;&gt;"Ready","PENDING INPUTS",BV181)</f>
        <v>0</v>
      </c>
      <c r="BP182" s="3">
        <f>IF(Inputs!$B$27&lt;&gt;"Ready","PENDING INPUTS",IF(A182&lt;=Inputs!$B$6,ROUND(BO182*Inputs!C21/12,2),0))</f>
        <v>0</v>
      </c>
      <c r="BQ182" s="3">
        <f>IF(Inputs!$B$27&lt;&gt;"Ready","PENDING INPUTS",IF(AND(A182&lt;=Inputs!$B$6,BO182&gt;0),Inputs!G21,0))</f>
        <v>0</v>
      </c>
      <c r="BR182" s="3">
        <f>IF(Inputs!$B$27&lt;&gt;"Ready","PENDING INPUTS",IF(A182&gt;Inputs!$B$6,0,MIN((BO182+BP182+BQ182),IF(Inputs!H21=1,Inputs!D21,MAX(Inputs!F21,ROUND(BO182*Inputs!E21+BP182+BQ182,2))))))</f>
        <v>0</v>
      </c>
      <c r="BS182">
        <f>IF(Inputs!$B$27&lt;&gt;"Ready","PENDING INPUTS",IF(BO182&lt;=0,99,1+IF(AND(K182&gt;0,OR(K182&lt;BO182,AND(K182=BO182,0&lt;7))),1,0)+IF(AND(S182&gt;0,OR(S182&lt;BO182,AND(S182=BO182,1&lt;7))),1,0)+IF(AND(AA182&gt;0,OR(AA182&lt;BO182,AND(AA182=BO182,2&lt;7))),1,0)+IF(AND(AI182&gt;0,OR(AI182&lt;BO182,AND(AI182=BO182,3&lt;7))),1,0)+IF(AND(AQ182&gt;0,OR(AQ182&lt;BO182,AND(AQ182=BO182,4&lt;7))),1,0)+IF(AND(AY182&gt;0,OR(AY182&lt;BO182,AND(AY182=BO182,5&lt;7))),1,0)+IF(AND(BG182&gt;0,OR(BG182&lt;BO182,AND(BG182=BO182,6&lt;7))),1,0)+IF(AND(BW182&gt;0,OR(BW182&lt;BO182,AND(BW182=BO182,8&lt;7))),1,0)+IF(AND(CE182&gt;0,OR(CE182&lt;BO182,AND(CE182=BO182,9&lt;7))),1,0)))</f>
        <v>99</v>
      </c>
      <c r="BT182" s="3">
        <f>IF(Inputs!$B$27&lt;&gt;"Ready","PENDING INPUTS",IF(A182&gt;Inputs!$B$6,0,MIN(MAX(0,(BO182+BP182+BQ182)-BR182),MAX(0,C182-D182-(IF(O182&lt;BS182,K182+L182+M182-N182,0)+IF(W182&lt;BS182,S182+T182+U182-V182,0)+IF(AE182&lt;BS182,AA182+AB182+AC182-AD182,0)+IF(AM182&lt;BS182,AI182+AJ182+AK182-AL182,0)+IF(AU182&lt;BS182,AQ182+AR182+AS182-AT182,0)+IF(BC182&lt;BS182,AY182+AZ182+BA182-BB182,0)+IF(BK182&lt;BS182,BG182+BH182+BI182-BJ182,0)+IF(BS182&lt;BS182,BO182+BP182+BQ182-BR182,0)+IF(CA182&lt;BS182,BW182+BX182+BY182-BZ182,0)+IF(CI182&lt;BS182,CE182+CF182+CG182-CH182,0))))))</f>
        <v>0</v>
      </c>
      <c r="BU182" s="3">
        <f>IF(Inputs!$B$27&lt;&gt;"Ready","PENDING INPUTS",MIN((BO182+BP182+BQ182),IF(D182&gt;C182,IF(D182=0,0,BR182*C182/D182),BR182+BT182)))</f>
        <v>0</v>
      </c>
      <c r="BV182" s="3">
        <f>IF(Inputs!$B$27&lt;&gt;"Ready","PENDING INPUTS",MAX(0,(BO182+BP182+BQ182)-BU182))</f>
        <v>0</v>
      </c>
      <c r="BW182" s="3">
        <f>IF(Inputs!$B$27&lt;&gt;"Ready","PENDING INPUTS",CD181)</f>
        <v>0</v>
      </c>
      <c r="BX182" s="3">
        <f>IF(Inputs!$B$27&lt;&gt;"Ready","PENDING INPUTS",IF(A182&lt;=Inputs!$B$6,ROUND(BW182*Inputs!C22/12,2),0))</f>
        <v>0</v>
      </c>
      <c r="BY182" s="3">
        <f>IF(Inputs!$B$27&lt;&gt;"Ready","PENDING INPUTS",IF(AND(A182&lt;=Inputs!$B$6,BW182&gt;0),Inputs!G22,0))</f>
        <v>0</v>
      </c>
      <c r="BZ182" s="3">
        <f>IF(Inputs!$B$27&lt;&gt;"Ready","PENDING INPUTS",IF(A182&gt;Inputs!$B$6,0,MIN((BW182+BX182+BY182),IF(Inputs!H22=1,Inputs!D22,MAX(Inputs!F22,ROUND(BW182*Inputs!E22+BX182+BY182,2))))))</f>
        <v>0</v>
      </c>
      <c r="CA182">
        <f>IF(Inputs!$B$27&lt;&gt;"Ready","PENDING INPUTS",IF(BW182&lt;=0,99,1+IF(AND(K182&gt;0,OR(K182&lt;BW182,AND(K182=BW182,0&lt;8))),1,0)+IF(AND(S182&gt;0,OR(S182&lt;BW182,AND(S182=BW182,1&lt;8))),1,0)+IF(AND(AA182&gt;0,OR(AA182&lt;BW182,AND(AA182=BW182,2&lt;8))),1,0)+IF(AND(AI182&gt;0,OR(AI182&lt;BW182,AND(AI182=BW182,3&lt;8))),1,0)+IF(AND(AQ182&gt;0,OR(AQ182&lt;BW182,AND(AQ182=BW182,4&lt;8))),1,0)+IF(AND(AY182&gt;0,OR(AY182&lt;BW182,AND(AY182=BW182,5&lt;8))),1,0)+IF(AND(BG182&gt;0,OR(BG182&lt;BW182,AND(BG182=BW182,6&lt;8))),1,0)+IF(AND(BO182&gt;0,OR(BO182&lt;BW182,AND(BO182=BW182,7&lt;8))),1,0)+IF(AND(CE182&gt;0,OR(CE182&lt;BW182,AND(CE182=BW182,9&lt;8))),1,0)))</f>
        <v>99</v>
      </c>
      <c r="CB182" s="3">
        <f>IF(Inputs!$B$27&lt;&gt;"Ready","PENDING INPUTS",IF(A182&gt;Inputs!$B$6,0,MIN(MAX(0,(BW182+BX182+BY182)-BZ182),MAX(0,C182-D182-(IF(O182&lt;CA182,K182+L182+M182-N182,0)+IF(W182&lt;CA182,S182+T182+U182-V182,0)+IF(AE182&lt;CA182,AA182+AB182+AC182-AD182,0)+IF(AM182&lt;CA182,AI182+AJ182+AK182-AL182,0)+IF(AU182&lt;CA182,AQ182+AR182+AS182-AT182,0)+IF(BC182&lt;CA182,AY182+AZ182+BA182-BB182,0)+IF(BK182&lt;CA182,BG182+BH182+BI182-BJ182,0)+IF(BS182&lt;CA182,BO182+BP182+BQ182-BR182,0)+IF(CA182&lt;CA182,BW182+BX182+BY182-BZ182,0)+IF(CI182&lt;CA182,CE182+CF182+CG182-CH182,0))))))</f>
        <v>0</v>
      </c>
      <c r="CC182" s="3">
        <f>IF(Inputs!$B$27&lt;&gt;"Ready","PENDING INPUTS",MIN((BW182+BX182+BY182),IF(D182&gt;C182,IF(D182=0,0,BZ182*C182/D182),BZ182+CB182)))</f>
        <v>0</v>
      </c>
      <c r="CD182" s="3">
        <f>IF(Inputs!$B$27&lt;&gt;"Ready","PENDING INPUTS",MAX(0,(BW182+BX182+BY182)-CC182))</f>
        <v>0</v>
      </c>
      <c r="CE182" s="3">
        <f>IF(Inputs!$B$27&lt;&gt;"Ready","PENDING INPUTS",CL181)</f>
        <v>0</v>
      </c>
      <c r="CF182" s="3">
        <f>IF(Inputs!$B$27&lt;&gt;"Ready","PENDING INPUTS",IF(A182&lt;=Inputs!$B$6,ROUND(CE182*Inputs!C23/12,2),0))</f>
        <v>0</v>
      </c>
      <c r="CG182" s="3">
        <f>IF(Inputs!$B$27&lt;&gt;"Ready","PENDING INPUTS",IF(AND(A182&lt;=Inputs!$B$6,CE182&gt;0),Inputs!G23,0))</f>
        <v>0</v>
      </c>
      <c r="CH182" s="3">
        <f>IF(Inputs!$B$27&lt;&gt;"Ready","PENDING INPUTS",IF(A182&gt;Inputs!$B$6,0,MIN((CE182+CF182+CG182),IF(Inputs!H23=1,Inputs!D23,MAX(Inputs!F23,ROUND(CE182*Inputs!E23+CF182+CG182,2))))))</f>
        <v>0</v>
      </c>
      <c r="CI182">
        <f>IF(Inputs!$B$27&lt;&gt;"Ready","PENDING INPUTS",IF(CE182&lt;=0,99,1+IF(AND(K182&gt;0,OR(K182&lt;CE182,AND(K182=CE182,0&lt;9))),1,0)+IF(AND(S182&gt;0,OR(S182&lt;CE182,AND(S182=CE182,1&lt;9))),1,0)+IF(AND(AA182&gt;0,OR(AA182&lt;CE182,AND(AA182=CE182,2&lt;9))),1,0)+IF(AND(AI182&gt;0,OR(AI182&lt;CE182,AND(AI182=CE182,3&lt;9))),1,0)+IF(AND(AQ182&gt;0,OR(AQ182&lt;CE182,AND(AQ182=CE182,4&lt;9))),1,0)+IF(AND(AY182&gt;0,OR(AY182&lt;CE182,AND(AY182=CE182,5&lt;9))),1,0)+IF(AND(BG182&gt;0,OR(BG182&lt;CE182,AND(BG182=CE182,6&lt;9))),1,0)+IF(AND(BO182&gt;0,OR(BO182&lt;CE182,AND(BO182=CE182,7&lt;9))),1,0)+IF(AND(BW182&gt;0,OR(BW182&lt;CE182,AND(BW182=CE182,8&lt;9))),1,0)))</f>
        <v>99</v>
      </c>
      <c r="CJ182" s="3">
        <f>IF(Inputs!$B$27&lt;&gt;"Ready","PENDING INPUTS",IF(A182&gt;Inputs!$B$6,0,MIN(MAX(0,(CE182+CF182+CG182)-CH182),MAX(0,C182-D182-(IF(O182&lt;CI182,K182+L182+M182-N182,0)+IF(W182&lt;CI182,S182+T182+U182-V182,0)+IF(AE182&lt;CI182,AA182+AB182+AC182-AD182,0)+IF(AM182&lt;CI182,AI182+AJ182+AK182-AL182,0)+IF(AU182&lt;CI182,AQ182+AR182+AS182-AT182,0)+IF(BC182&lt;CI182,AY182+AZ182+BA182-BB182,0)+IF(BK182&lt;CI182,BG182+BH182+BI182-BJ182,0)+IF(BS182&lt;CI182,BO182+BP182+BQ182-BR182,0)+IF(CA182&lt;CI182,BW182+BX182+BY182-BZ182,0)+IF(CI182&lt;CI182,CE182+CF182+CG182-CH182,0))))))</f>
        <v>0</v>
      </c>
      <c r="CK182" s="3">
        <f>IF(Inputs!$B$27&lt;&gt;"Ready","PENDING INPUTS",MIN((CE182+CF182+CG182),IF(D182&gt;C182,IF(D182=0,0,CH182*C182/D182),CH182+CJ182)))</f>
        <v>0</v>
      </c>
      <c r="CL182" s="3">
        <f>IF(Inputs!$B$27&lt;&gt;"Ready","PENDING INPUTS",MAX(0,(CE182+CF182+CG182)-CK182))</f>
        <v>0</v>
      </c>
    </row>
    <row r="183" spans="1:90" ht="27.95" customHeight="1" x14ac:dyDescent="0.25">
      <c r="A183">
        <v>179</v>
      </c>
      <c r="B183" s="13">
        <f>IF(Inputs!$B$27&lt;&gt;"Ready","PENDING INPUTS",EDATE(Inputs!$B$5,A183-1))</f>
        <v>51714</v>
      </c>
      <c r="C183" s="3">
        <f>IF(Inputs!$B$27&lt;&gt;"Ready","PENDING INPUTS",IF(A183&lt;=Inputs!$B$6,MAX(0,Inputs!$B$4+IF(A183=Inputs!$B$7,Inputs!$B$8,0)+IF(A183=Inputs!$B$9,Inputs!$B$10,0)),0))</f>
        <v>0</v>
      </c>
      <c r="D183" s="3">
        <f>IF(Inputs!$B$27&lt;&gt;"Ready","PENDING INPUTS",SUM(N183,V183,AD183,AL183,AT183,BB183,BJ183,BR183,BZ183,CH183))</f>
        <v>0</v>
      </c>
      <c r="E183" s="3">
        <f>IF(Inputs!$B$27&lt;&gt;"Ready","PENDING INPUTS",MAX(0,D183-C183))</f>
        <v>0</v>
      </c>
      <c r="F183" s="3">
        <f>IF(Inputs!$B$27&lt;&gt;"Ready","PENDING INPUTS",SUM(Q183,Y183,AG183,AO183,AW183,BE183,BM183,BU183,CC183,CK183))</f>
        <v>0</v>
      </c>
      <c r="G183" s="3">
        <f>IF(Inputs!$B$27&lt;&gt;"Ready","PENDING INPUTS",SUM(L183,T183,AB183,AJ183,AR183,AZ183,BH183,BP183,BX183,CF183))</f>
        <v>0</v>
      </c>
      <c r="H183" s="3">
        <f>IF(Inputs!$B$27&lt;&gt;"Ready","PENDING INPUTS",SUM(M183,U183,AC183,AK183,AS183,BA183,BI183,BQ183,BY183,CG183))</f>
        <v>0</v>
      </c>
      <c r="I183" s="3">
        <f>IF(Inputs!$B$27&lt;&gt;"Ready","PENDING INPUTS",SUM(R183,Z183,AH183,AP183,AX183,BF183,BN183,BV183,CD183,CL183))</f>
        <v>0</v>
      </c>
      <c r="J183" t="str">
        <f>IF(Inputs!$B$27&lt;&gt;"Ready","PENDING INPUTS",IF(A183&gt;Inputs!$B$6,"Beyond horizon",IF(E183&gt;0.005,"MINIMUM SHORTFALL",IF(I183&lt;0.005,"Paid off","In progress"))))</f>
        <v>Beyond horizon</v>
      </c>
      <c r="K183" s="3">
        <f>IF(Inputs!$B$27&lt;&gt;"Ready","PENDING INPUTS",R182)</f>
        <v>0</v>
      </c>
      <c r="L183" s="3">
        <f>IF(Inputs!$B$27&lt;&gt;"Ready","PENDING INPUTS",IF(A183&lt;=Inputs!$B$6,ROUND(K183*Inputs!C14/12,2),0))</f>
        <v>0</v>
      </c>
      <c r="M183" s="3">
        <f>IF(Inputs!$B$27&lt;&gt;"Ready","PENDING INPUTS",IF(AND(A183&lt;=Inputs!$B$6,K183&gt;0),Inputs!G14,0))</f>
        <v>0</v>
      </c>
      <c r="N183" s="3">
        <f>IF(Inputs!$B$27&lt;&gt;"Ready","PENDING INPUTS",IF(A183&gt;Inputs!$B$6,0,MIN((K183+L183+M183),IF(Inputs!H14=1,Inputs!D14,MAX(Inputs!F14,ROUND(K183*Inputs!E14+L183+M183,2))))))</f>
        <v>0</v>
      </c>
      <c r="O183">
        <f>IF(Inputs!$B$27&lt;&gt;"Ready","PENDING INPUTS",IF(K183&lt;=0,99,1+IF(AND(S183&gt;0,OR(S183&lt;K183,AND(S183=K183,1&lt;0))),1,0)+IF(AND(AA183&gt;0,OR(AA183&lt;K183,AND(AA183=K183,2&lt;0))),1,0)+IF(AND(AI183&gt;0,OR(AI183&lt;K183,AND(AI183=K183,3&lt;0))),1,0)+IF(AND(AQ183&gt;0,OR(AQ183&lt;K183,AND(AQ183=K183,4&lt;0))),1,0)+IF(AND(AY183&gt;0,OR(AY183&lt;K183,AND(AY183=K183,5&lt;0))),1,0)+IF(AND(BG183&gt;0,OR(BG183&lt;K183,AND(BG183=K183,6&lt;0))),1,0)+IF(AND(BO183&gt;0,OR(BO183&lt;K183,AND(BO183=K183,7&lt;0))),1,0)+IF(AND(BW183&gt;0,OR(BW183&lt;K183,AND(BW183=K183,8&lt;0))),1,0)+IF(AND(CE183&gt;0,OR(CE183&lt;K183,AND(CE183=K183,9&lt;0))),1,0)))</f>
        <v>99</v>
      </c>
      <c r="P183" s="3">
        <f>IF(Inputs!$B$27&lt;&gt;"Ready","PENDING INPUTS",IF(A183&gt;Inputs!$B$6,0,MIN(MAX(0,(K183+L183+M183)-N183),MAX(0,C183-D183-(IF(O183&lt;O183,K183+L183+M183-N183,0)+IF(W183&lt;O183,S183+T183+U183-V183,0)+IF(AE183&lt;O183,AA183+AB183+AC183-AD183,0)+IF(AM183&lt;O183,AI183+AJ183+AK183-AL183,0)+IF(AU183&lt;O183,AQ183+AR183+AS183-AT183,0)+IF(BC183&lt;O183,AY183+AZ183+BA183-BB183,0)+IF(BK183&lt;O183,BG183+BH183+BI183-BJ183,0)+IF(BS183&lt;O183,BO183+BP183+BQ183-BR183,0)+IF(CA183&lt;O183,BW183+BX183+BY183-BZ183,0)+IF(CI183&lt;O183,CE183+CF183+CG183-CH183,0))))))</f>
        <v>0</v>
      </c>
      <c r="Q183" s="3">
        <f>IF(Inputs!$B$27&lt;&gt;"Ready","PENDING INPUTS",MIN((K183+L183+M183),IF(D183&gt;C183,IF(D183=0,0,N183*C183/D183),N183+P183)))</f>
        <v>0</v>
      </c>
      <c r="R183" s="3">
        <f>IF(Inputs!$B$27&lt;&gt;"Ready","PENDING INPUTS",MAX(0,(K183+L183+M183)-Q183))</f>
        <v>0</v>
      </c>
      <c r="S183" s="3">
        <f>IF(Inputs!$B$27&lt;&gt;"Ready","PENDING INPUTS",Z182)</f>
        <v>0</v>
      </c>
      <c r="T183" s="3">
        <f>IF(Inputs!$B$27&lt;&gt;"Ready","PENDING INPUTS",IF(A183&lt;=Inputs!$B$6,ROUND(S183*Inputs!C15/12,2),0))</f>
        <v>0</v>
      </c>
      <c r="U183" s="3">
        <f>IF(Inputs!$B$27&lt;&gt;"Ready","PENDING INPUTS",IF(AND(A183&lt;=Inputs!$B$6,S183&gt;0),Inputs!G15,0))</f>
        <v>0</v>
      </c>
      <c r="V183" s="3">
        <f>IF(Inputs!$B$27&lt;&gt;"Ready","PENDING INPUTS",IF(A183&gt;Inputs!$B$6,0,MIN((S183+T183+U183),IF(Inputs!H15=1,Inputs!D15,MAX(Inputs!F15,ROUND(S183*Inputs!E15+T183+U183,2))))))</f>
        <v>0</v>
      </c>
      <c r="W183">
        <f>IF(Inputs!$B$27&lt;&gt;"Ready","PENDING INPUTS",IF(S183&lt;=0,99,1+IF(AND(K183&gt;0,OR(K183&lt;S183,AND(K183=S183,0&lt;1))),1,0)+IF(AND(AA183&gt;0,OR(AA183&lt;S183,AND(AA183=S183,2&lt;1))),1,0)+IF(AND(AI183&gt;0,OR(AI183&lt;S183,AND(AI183=S183,3&lt;1))),1,0)+IF(AND(AQ183&gt;0,OR(AQ183&lt;S183,AND(AQ183=S183,4&lt;1))),1,0)+IF(AND(AY183&gt;0,OR(AY183&lt;S183,AND(AY183=S183,5&lt;1))),1,0)+IF(AND(BG183&gt;0,OR(BG183&lt;S183,AND(BG183=S183,6&lt;1))),1,0)+IF(AND(BO183&gt;0,OR(BO183&lt;S183,AND(BO183=S183,7&lt;1))),1,0)+IF(AND(BW183&gt;0,OR(BW183&lt;S183,AND(BW183=S183,8&lt;1))),1,0)+IF(AND(CE183&gt;0,OR(CE183&lt;S183,AND(CE183=S183,9&lt;1))),1,0)))</f>
        <v>99</v>
      </c>
      <c r="X183" s="3">
        <f>IF(Inputs!$B$27&lt;&gt;"Ready","PENDING INPUTS",IF(A183&gt;Inputs!$B$6,0,MIN(MAX(0,(S183+T183+U183)-V183),MAX(0,C183-D183-(IF(O183&lt;W183,K183+L183+M183-N183,0)+IF(W183&lt;W183,S183+T183+U183-V183,0)+IF(AE183&lt;W183,AA183+AB183+AC183-AD183,0)+IF(AM183&lt;W183,AI183+AJ183+AK183-AL183,0)+IF(AU183&lt;W183,AQ183+AR183+AS183-AT183,0)+IF(BC183&lt;W183,AY183+AZ183+BA183-BB183,0)+IF(BK183&lt;W183,BG183+BH183+BI183-BJ183,0)+IF(BS183&lt;W183,BO183+BP183+BQ183-BR183,0)+IF(CA183&lt;W183,BW183+BX183+BY183-BZ183,0)+IF(CI183&lt;W183,CE183+CF183+CG183-CH183,0))))))</f>
        <v>0</v>
      </c>
      <c r="Y183" s="3">
        <f>IF(Inputs!$B$27&lt;&gt;"Ready","PENDING INPUTS",MIN((S183+T183+U183),IF(D183&gt;C183,IF(D183=0,0,V183*C183/D183),V183+X183)))</f>
        <v>0</v>
      </c>
      <c r="Z183" s="3">
        <f>IF(Inputs!$B$27&lt;&gt;"Ready","PENDING INPUTS",MAX(0,(S183+T183+U183)-Y183))</f>
        <v>0</v>
      </c>
      <c r="AA183" s="3">
        <f>IF(Inputs!$B$27&lt;&gt;"Ready","PENDING INPUTS",AH182)</f>
        <v>0</v>
      </c>
      <c r="AB183" s="3">
        <f>IF(Inputs!$B$27&lt;&gt;"Ready","PENDING INPUTS",IF(A183&lt;=Inputs!$B$6,ROUND(AA183*Inputs!C16/12,2),0))</f>
        <v>0</v>
      </c>
      <c r="AC183" s="3">
        <f>IF(Inputs!$B$27&lt;&gt;"Ready","PENDING INPUTS",IF(AND(A183&lt;=Inputs!$B$6,AA183&gt;0),Inputs!G16,0))</f>
        <v>0</v>
      </c>
      <c r="AD183" s="3">
        <f>IF(Inputs!$B$27&lt;&gt;"Ready","PENDING INPUTS",IF(A183&gt;Inputs!$B$6,0,MIN((AA183+AB183+AC183),IF(Inputs!H16=1,Inputs!D16,MAX(Inputs!F16,ROUND(AA183*Inputs!E16+AB183+AC183,2))))))</f>
        <v>0</v>
      </c>
      <c r="AE183">
        <f>IF(Inputs!$B$27&lt;&gt;"Ready","PENDING INPUTS",IF(AA183&lt;=0,99,1+IF(AND(K183&gt;0,OR(K183&lt;AA183,AND(K183=AA183,0&lt;2))),1,0)+IF(AND(S183&gt;0,OR(S183&lt;AA183,AND(S183=AA183,1&lt;2))),1,0)+IF(AND(AI183&gt;0,OR(AI183&lt;AA183,AND(AI183=AA183,3&lt;2))),1,0)+IF(AND(AQ183&gt;0,OR(AQ183&lt;AA183,AND(AQ183=AA183,4&lt;2))),1,0)+IF(AND(AY183&gt;0,OR(AY183&lt;AA183,AND(AY183=AA183,5&lt;2))),1,0)+IF(AND(BG183&gt;0,OR(BG183&lt;AA183,AND(BG183=AA183,6&lt;2))),1,0)+IF(AND(BO183&gt;0,OR(BO183&lt;AA183,AND(BO183=AA183,7&lt;2))),1,0)+IF(AND(BW183&gt;0,OR(BW183&lt;AA183,AND(BW183=AA183,8&lt;2))),1,0)+IF(AND(CE183&gt;0,OR(CE183&lt;AA183,AND(CE183=AA183,9&lt;2))),1,0)))</f>
        <v>99</v>
      </c>
      <c r="AF183" s="3">
        <f>IF(Inputs!$B$27&lt;&gt;"Ready","PENDING INPUTS",IF(A183&gt;Inputs!$B$6,0,MIN(MAX(0,(AA183+AB183+AC183)-AD183),MAX(0,C183-D183-(IF(O183&lt;AE183,K183+L183+M183-N183,0)+IF(W183&lt;AE183,S183+T183+U183-V183,0)+IF(AE183&lt;AE183,AA183+AB183+AC183-AD183,0)+IF(AM183&lt;AE183,AI183+AJ183+AK183-AL183,0)+IF(AU183&lt;AE183,AQ183+AR183+AS183-AT183,0)+IF(BC183&lt;AE183,AY183+AZ183+BA183-BB183,0)+IF(BK183&lt;AE183,BG183+BH183+BI183-BJ183,0)+IF(BS183&lt;AE183,BO183+BP183+BQ183-BR183,0)+IF(CA183&lt;AE183,BW183+BX183+BY183-BZ183,0)+IF(CI183&lt;AE183,CE183+CF183+CG183-CH183,0))))))</f>
        <v>0</v>
      </c>
      <c r="AG183" s="3">
        <f>IF(Inputs!$B$27&lt;&gt;"Ready","PENDING INPUTS",MIN((AA183+AB183+AC183),IF(D183&gt;C183,IF(D183=0,0,AD183*C183/D183),AD183+AF183)))</f>
        <v>0</v>
      </c>
      <c r="AH183" s="3">
        <f>IF(Inputs!$B$27&lt;&gt;"Ready","PENDING INPUTS",MAX(0,(AA183+AB183+AC183)-AG183))</f>
        <v>0</v>
      </c>
      <c r="AI183" s="3">
        <f>IF(Inputs!$B$27&lt;&gt;"Ready","PENDING INPUTS",AP182)</f>
        <v>0</v>
      </c>
      <c r="AJ183" s="3">
        <f>IF(Inputs!$B$27&lt;&gt;"Ready","PENDING INPUTS",IF(A183&lt;=Inputs!$B$6,ROUND(AI183*Inputs!C17/12,2),0))</f>
        <v>0</v>
      </c>
      <c r="AK183" s="3">
        <f>IF(Inputs!$B$27&lt;&gt;"Ready","PENDING INPUTS",IF(AND(A183&lt;=Inputs!$B$6,AI183&gt;0),Inputs!G17,0))</f>
        <v>0</v>
      </c>
      <c r="AL183" s="3">
        <f>IF(Inputs!$B$27&lt;&gt;"Ready","PENDING INPUTS",IF(A183&gt;Inputs!$B$6,0,MIN((AI183+AJ183+AK183),IF(Inputs!H17=1,Inputs!D17,MAX(Inputs!F17,ROUND(AI183*Inputs!E17+AJ183+AK183,2))))))</f>
        <v>0</v>
      </c>
      <c r="AM183">
        <f>IF(Inputs!$B$27&lt;&gt;"Ready","PENDING INPUTS",IF(AI183&lt;=0,99,1+IF(AND(K183&gt;0,OR(K183&lt;AI183,AND(K183=AI183,0&lt;3))),1,0)+IF(AND(S183&gt;0,OR(S183&lt;AI183,AND(S183=AI183,1&lt;3))),1,0)+IF(AND(AA183&gt;0,OR(AA183&lt;AI183,AND(AA183=AI183,2&lt;3))),1,0)+IF(AND(AQ183&gt;0,OR(AQ183&lt;AI183,AND(AQ183=AI183,4&lt;3))),1,0)+IF(AND(AY183&gt;0,OR(AY183&lt;AI183,AND(AY183=AI183,5&lt;3))),1,0)+IF(AND(BG183&gt;0,OR(BG183&lt;AI183,AND(BG183=AI183,6&lt;3))),1,0)+IF(AND(BO183&gt;0,OR(BO183&lt;AI183,AND(BO183=AI183,7&lt;3))),1,0)+IF(AND(BW183&gt;0,OR(BW183&lt;AI183,AND(BW183=AI183,8&lt;3))),1,0)+IF(AND(CE183&gt;0,OR(CE183&lt;AI183,AND(CE183=AI183,9&lt;3))),1,0)))</f>
        <v>99</v>
      </c>
      <c r="AN183" s="3">
        <f>IF(Inputs!$B$27&lt;&gt;"Ready","PENDING INPUTS",IF(A183&gt;Inputs!$B$6,0,MIN(MAX(0,(AI183+AJ183+AK183)-AL183),MAX(0,C183-D183-(IF(O183&lt;AM183,K183+L183+M183-N183,0)+IF(W183&lt;AM183,S183+T183+U183-V183,0)+IF(AE183&lt;AM183,AA183+AB183+AC183-AD183,0)+IF(AM183&lt;AM183,AI183+AJ183+AK183-AL183,0)+IF(AU183&lt;AM183,AQ183+AR183+AS183-AT183,0)+IF(BC183&lt;AM183,AY183+AZ183+BA183-BB183,0)+IF(BK183&lt;AM183,BG183+BH183+BI183-BJ183,0)+IF(BS183&lt;AM183,BO183+BP183+BQ183-BR183,0)+IF(CA183&lt;AM183,BW183+BX183+BY183-BZ183,0)+IF(CI183&lt;AM183,CE183+CF183+CG183-CH183,0))))))</f>
        <v>0</v>
      </c>
      <c r="AO183" s="3">
        <f>IF(Inputs!$B$27&lt;&gt;"Ready","PENDING INPUTS",MIN((AI183+AJ183+AK183),IF(D183&gt;C183,IF(D183=0,0,AL183*C183/D183),AL183+AN183)))</f>
        <v>0</v>
      </c>
      <c r="AP183" s="3">
        <f>IF(Inputs!$B$27&lt;&gt;"Ready","PENDING INPUTS",MAX(0,(AI183+AJ183+AK183)-AO183))</f>
        <v>0</v>
      </c>
      <c r="AQ183" s="3">
        <f>IF(Inputs!$B$27&lt;&gt;"Ready","PENDING INPUTS",AX182)</f>
        <v>0</v>
      </c>
      <c r="AR183" s="3">
        <f>IF(Inputs!$B$27&lt;&gt;"Ready","PENDING INPUTS",IF(A183&lt;=Inputs!$B$6,ROUND(AQ183*Inputs!C18/12,2),0))</f>
        <v>0</v>
      </c>
      <c r="AS183" s="3">
        <f>IF(Inputs!$B$27&lt;&gt;"Ready","PENDING INPUTS",IF(AND(A183&lt;=Inputs!$B$6,AQ183&gt;0),Inputs!G18,0))</f>
        <v>0</v>
      </c>
      <c r="AT183" s="3">
        <f>IF(Inputs!$B$27&lt;&gt;"Ready","PENDING INPUTS",IF(A183&gt;Inputs!$B$6,0,MIN((AQ183+AR183+AS183),IF(Inputs!H18=1,Inputs!D18,MAX(Inputs!F18,ROUND(AQ183*Inputs!E18+AR183+AS183,2))))))</f>
        <v>0</v>
      </c>
      <c r="AU183">
        <f>IF(Inputs!$B$27&lt;&gt;"Ready","PENDING INPUTS",IF(AQ183&lt;=0,99,1+IF(AND(K183&gt;0,OR(K183&lt;AQ183,AND(K183=AQ183,0&lt;4))),1,0)+IF(AND(S183&gt;0,OR(S183&lt;AQ183,AND(S183=AQ183,1&lt;4))),1,0)+IF(AND(AA183&gt;0,OR(AA183&lt;AQ183,AND(AA183=AQ183,2&lt;4))),1,0)+IF(AND(AI183&gt;0,OR(AI183&lt;AQ183,AND(AI183=AQ183,3&lt;4))),1,0)+IF(AND(AY183&gt;0,OR(AY183&lt;AQ183,AND(AY183=AQ183,5&lt;4))),1,0)+IF(AND(BG183&gt;0,OR(BG183&lt;AQ183,AND(BG183=AQ183,6&lt;4))),1,0)+IF(AND(BO183&gt;0,OR(BO183&lt;AQ183,AND(BO183=AQ183,7&lt;4))),1,0)+IF(AND(BW183&gt;0,OR(BW183&lt;AQ183,AND(BW183=AQ183,8&lt;4))),1,0)+IF(AND(CE183&gt;0,OR(CE183&lt;AQ183,AND(CE183=AQ183,9&lt;4))),1,0)))</f>
        <v>99</v>
      </c>
      <c r="AV183" s="3">
        <f>IF(Inputs!$B$27&lt;&gt;"Ready","PENDING INPUTS",IF(A183&gt;Inputs!$B$6,0,MIN(MAX(0,(AQ183+AR183+AS183)-AT183),MAX(0,C183-D183-(IF(O183&lt;AU183,K183+L183+M183-N183,0)+IF(W183&lt;AU183,S183+T183+U183-V183,0)+IF(AE183&lt;AU183,AA183+AB183+AC183-AD183,0)+IF(AM183&lt;AU183,AI183+AJ183+AK183-AL183,0)+IF(AU183&lt;AU183,AQ183+AR183+AS183-AT183,0)+IF(BC183&lt;AU183,AY183+AZ183+BA183-BB183,0)+IF(BK183&lt;AU183,BG183+BH183+BI183-BJ183,0)+IF(BS183&lt;AU183,BO183+BP183+BQ183-BR183,0)+IF(CA183&lt;AU183,BW183+BX183+BY183-BZ183,0)+IF(CI183&lt;AU183,CE183+CF183+CG183-CH183,0))))))</f>
        <v>0</v>
      </c>
      <c r="AW183" s="3">
        <f>IF(Inputs!$B$27&lt;&gt;"Ready","PENDING INPUTS",MIN((AQ183+AR183+AS183),IF(D183&gt;C183,IF(D183=0,0,AT183*C183/D183),AT183+AV183)))</f>
        <v>0</v>
      </c>
      <c r="AX183" s="3">
        <f>IF(Inputs!$B$27&lt;&gt;"Ready","PENDING INPUTS",MAX(0,(AQ183+AR183+AS183)-AW183))</f>
        <v>0</v>
      </c>
      <c r="AY183" s="3">
        <f>IF(Inputs!$B$27&lt;&gt;"Ready","PENDING INPUTS",BF182)</f>
        <v>0</v>
      </c>
      <c r="AZ183" s="3">
        <f>IF(Inputs!$B$27&lt;&gt;"Ready","PENDING INPUTS",IF(A183&lt;=Inputs!$B$6,ROUND(AY183*Inputs!C19/12,2),0))</f>
        <v>0</v>
      </c>
      <c r="BA183" s="3">
        <f>IF(Inputs!$B$27&lt;&gt;"Ready","PENDING INPUTS",IF(AND(A183&lt;=Inputs!$B$6,AY183&gt;0),Inputs!G19,0))</f>
        <v>0</v>
      </c>
      <c r="BB183" s="3">
        <f>IF(Inputs!$B$27&lt;&gt;"Ready","PENDING INPUTS",IF(A183&gt;Inputs!$B$6,0,MIN((AY183+AZ183+BA183),IF(Inputs!H19=1,Inputs!D19,MAX(Inputs!F19,ROUND(AY183*Inputs!E19+AZ183+BA183,2))))))</f>
        <v>0</v>
      </c>
      <c r="BC183">
        <f>IF(Inputs!$B$27&lt;&gt;"Ready","PENDING INPUTS",IF(AY183&lt;=0,99,1+IF(AND(K183&gt;0,OR(K183&lt;AY183,AND(K183=AY183,0&lt;5))),1,0)+IF(AND(S183&gt;0,OR(S183&lt;AY183,AND(S183=AY183,1&lt;5))),1,0)+IF(AND(AA183&gt;0,OR(AA183&lt;AY183,AND(AA183=AY183,2&lt;5))),1,0)+IF(AND(AI183&gt;0,OR(AI183&lt;AY183,AND(AI183=AY183,3&lt;5))),1,0)+IF(AND(AQ183&gt;0,OR(AQ183&lt;AY183,AND(AQ183=AY183,4&lt;5))),1,0)+IF(AND(BG183&gt;0,OR(BG183&lt;AY183,AND(BG183=AY183,6&lt;5))),1,0)+IF(AND(BO183&gt;0,OR(BO183&lt;AY183,AND(BO183=AY183,7&lt;5))),1,0)+IF(AND(BW183&gt;0,OR(BW183&lt;AY183,AND(BW183=AY183,8&lt;5))),1,0)+IF(AND(CE183&gt;0,OR(CE183&lt;AY183,AND(CE183=AY183,9&lt;5))),1,0)))</f>
        <v>99</v>
      </c>
      <c r="BD183" s="3">
        <f>IF(Inputs!$B$27&lt;&gt;"Ready","PENDING INPUTS",IF(A183&gt;Inputs!$B$6,0,MIN(MAX(0,(AY183+AZ183+BA183)-BB183),MAX(0,C183-D183-(IF(O183&lt;BC183,K183+L183+M183-N183,0)+IF(W183&lt;BC183,S183+T183+U183-V183,0)+IF(AE183&lt;BC183,AA183+AB183+AC183-AD183,0)+IF(AM183&lt;BC183,AI183+AJ183+AK183-AL183,0)+IF(AU183&lt;BC183,AQ183+AR183+AS183-AT183,0)+IF(BC183&lt;BC183,AY183+AZ183+BA183-BB183,0)+IF(BK183&lt;BC183,BG183+BH183+BI183-BJ183,0)+IF(BS183&lt;BC183,BO183+BP183+BQ183-BR183,0)+IF(CA183&lt;BC183,BW183+BX183+BY183-BZ183,0)+IF(CI183&lt;BC183,CE183+CF183+CG183-CH183,0))))))</f>
        <v>0</v>
      </c>
      <c r="BE183" s="3">
        <f>IF(Inputs!$B$27&lt;&gt;"Ready","PENDING INPUTS",MIN((AY183+AZ183+BA183),IF(D183&gt;C183,IF(D183=0,0,BB183*C183/D183),BB183+BD183)))</f>
        <v>0</v>
      </c>
      <c r="BF183" s="3">
        <f>IF(Inputs!$B$27&lt;&gt;"Ready","PENDING INPUTS",MAX(0,(AY183+AZ183+BA183)-BE183))</f>
        <v>0</v>
      </c>
      <c r="BG183" s="3">
        <f>IF(Inputs!$B$27&lt;&gt;"Ready","PENDING INPUTS",BN182)</f>
        <v>0</v>
      </c>
      <c r="BH183" s="3">
        <f>IF(Inputs!$B$27&lt;&gt;"Ready","PENDING INPUTS",IF(A183&lt;=Inputs!$B$6,ROUND(BG183*Inputs!C20/12,2),0))</f>
        <v>0</v>
      </c>
      <c r="BI183" s="3">
        <f>IF(Inputs!$B$27&lt;&gt;"Ready","PENDING INPUTS",IF(AND(A183&lt;=Inputs!$B$6,BG183&gt;0),Inputs!G20,0))</f>
        <v>0</v>
      </c>
      <c r="BJ183" s="3">
        <f>IF(Inputs!$B$27&lt;&gt;"Ready","PENDING INPUTS",IF(A183&gt;Inputs!$B$6,0,MIN((BG183+BH183+BI183),IF(Inputs!H20=1,Inputs!D20,MAX(Inputs!F20,ROUND(BG183*Inputs!E20+BH183+BI183,2))))))</f>
        <v>0</v>
      </c>
      <c r="BK183">
        <f>IF(Inputs!$B$27&lt;&gt;"Ready","PENDING INPUTS",IF(BG183&lt;=0,99,1+IF(AND(K183&gt;0,OR(K183&lt;BG183,AND(K183=BG183,0&lt;6))),1,0)+IF(AND(S183&gt;0,OR(S183&lt;BG183,AND(S183=BG183,1&lt;6))),1,0)+IF(AND(AA183&gt;0,OR(AA183&lt;BG183,AND(AA183=BG183,2&lt;6))),1,0)+IF(AND(AI183&gt;0,OR(AI183&lt;BG183,AND(AI183=BG183,3&lt;6))),1,0)+IF(AND(AQ183&gt;0,OR(AQ183&lt;BG183,AND(AQ183=BG183,4&lt;6))),1,0)+IF(AND(AY183&gt;0,OR(AY183&lt;BG183,AND(AY183=BG183,5&lt;6))),1,0)+IF(AND(BO183&gt;0,OR(BO183&lt;BG183,AND(BO183=BG183,7&lt;6))),1,0)+IF(AND(BW183&gt;0,OR(BW183&lt;BG183,AND(BW183=BG183,8&lt;6))),1,0)+IF(AND(CE183&gt;0,OR(CE183&lt;BG183,AND(CE183=BG183,9&lt;6))),1,0)))</f>
        <v>99</v>
      </c>
      <c r="BL183" s="3">
        <f>IF(Inputs!$B$27&lt;&gt;"Ready","PENDING INPUTS",IF(A183&gt;Inputs!$B$6,0,MIN(MAX(0,(BG183+BH183+BI183)-BJ183),MAX(0,C183-D183-(IF(O183&lt;BK183,K183+L183+M183-N183,0)+IF(W183&lt;BK183,S183+T183+U183-V183,0)+IF(AE183&lt;BK183,AA183+AB183+AC183-AD183,0)+IF(AM183&lt;BK183,AI183+AJ183+AK183-AL183,0)+IF(AU183&lt;BK183,AQ183+AR183+AS183-AT183,0)+IF(BC183&lt;BK183,AY183+AZ183+BA183-BB183,0)+IF(BK183&lt;BK183,BG183+BH183+BI183-BJ183,0)+IF(BS183&lt;BK183,BO183+BP183+BQ183-BR183,0)+IF(CA183&lt;BK183,BW183+BX183+BY183-BZ183,0)+IF(CI183&lt;BK183,CE183+CF183+CG183-CH183,0))))))</f>
        <v>0</v>
      </c>
      <c r="BM183" s="3">
        <f>IF(Inputs!$B$27&lt;&gt;"Ready","PENDING INPUTS",MIN((BG183+BH183+BI183),IF(D183&gt;C183,IF(D183=0,0,BJ183*C183/D183),BJ183+BL183)))</f>
        <v>0</v>
      </c>
      <c r="BN183" s="3">
        <f>IF(Inputs!$B$27&lt;&gt;"Ready","PENDING INPUTS",MAX(0,(BG183+BH183+BI183)-BM183))</f>
        <v>0</v>
      </c>
      <c r="BO183" s="3">
        <f>IF(Inputs!$B$27&lt;&gt;"Ready","PENDING INPUTS",BV182)</f>
        <v>0</v>
      </c>
      <c r="BP183" s="3">
        <f>IF(Inputs!$B$27&lt;&gt;"Ready","PENDING INPUTS",IF(A183&lt;=Inputs!$B$6,ROUND(BO183*Inputs!C21/12,2),0))</f>
        <v>0</v>
      </c>
      <c r="BQ183" s="3">
        <f>IF(Inputs!$B$27&lt;&gt;"Ready","PENDING INPUTS",IF(AND(A183&lt;=Inputs!$B$6,BO183&gt;0),Inputs!G21,0))</f>
        <v>0</v>
      </c>
      <c r="BR183" s="3">
        <f>IF(Inputs!$B$27&lt;&gt;"Ready","PENDING INPUTS",IF(A183&gt;Inputs!$B$6,0,MIN((BO183+BP183+BQ183),IF(Inputs!H21=1,Inputs!D21,MAX(Inputs!F21,ROUND(BO183*Inputs!E21+BP183+BQ183,2))))))</f>
        <v>0</v>
      </c>
      <c r="BS183">
        <f>IF(Inputs!$B$27&lt;&gt;"Ready","PENDING INPUTS",IF(BO183&lt;=0,99,1+IF(AND(K183&gt;0,OR(K183&lt;BO183,AND(K183=BO183,0&lt;7))),1,0)+IF(AND(S183&gt;0,OR(S183&lt;BO183,AND(S183=BO183,1&lt;7))),1,0)+IF(AND(AA183&gt;0,OR(AA183&lt;BO183,AND(AA183=BO183,2&lt;7))),1,0)+IF(AND(AI183&gt;0,OR(AI183&lt;BO183,AND(AI183=BO183,3&lt;7))),1,0)+IF(AND(AQ183&gt;0,OR(AQ183&lt;BO183,AND(AQ183=BO183,4&lt;7))),1,0)+IF(AND(AY183&gt;0,OR(AY183&lt;BO183,AND(AY183=BO183,5&lt;7))),1,0)+IF(AND(BG183&gt;0,OR(BG183&lt;BO183,AND(BG183=BO183,6&lt;7))),1,0)+IF(AND(BW183&gt;0,OR(BW183&lt;BO183,AND(BW183=BO183,8&lt;7))),1,0)+IF(AND(CE183&gt;0,OR(CE183&lt;BO183,AND(CE183=BO183,9&lt;7))),1,0)))</f>
        <v>99</v>
      </c>
      <c r="BT183" s="3">
        <f>IF(Inputs!$B$27&lt;&gt;"Ready","PENDING INPUTS",IF(A183&gt;Inputs!$B$6,0,MIN(MAX(0,(BO183+BP183+BQ183)-BR183),MAX(0,C183-D183-(IF(O183&lt;BS183,K183+L183+M183-N183,0)+IF(W183&lt;BS183,S183+T183+U183-V183,0)+IF(AE183&lt;BS183,AA183+AB183+AC183-AD183,0)+IF(AM183&lt;BS183,AI183+AJ183+AK183-AL183,0)+IF(AU183&lt;BS183,AQ183+AR183+AS183-AT183,0)+IF(BC183&lt;BS183,AY183+AZ183+BA183-BB183,0)+IF(BK183&lt;BS183,BG183+BH183+BI183-BJ183,0)+IF(BS183&lt;BS183,BO183+BP183+BQ183-BR183,0)+IF(CA183&lt;BS183,BW183+BX183+BY183-BZ183,0)+IF(CI183&lt;BS183,CE183+CF183+CG183-CH183,0))))))</f>
        <v>0</v>
      </c>
      <c r="BU183" s="3">
        <f>IF(Inputs!$B$27&lt;&gt;"Ready","PENDING INPUTS",MIN((BO183+BP183+BQ183),IF(D183&gt;C183,IF(D183=0,0,BR183*C183/D183),BR183+BT183)))</f>
        <v>0</v>
      </c>
      <c r="BV183" s="3">
        <f>IF(Inputs!$B$27&lt;&gt;"Ready","PENDING INPUTS",MAX(0,(BO183+BP183+BQ183)-BU183))</f>
        <v>0</v>
      </c>
      <c r="BW183" s="3">
        <f>IF(Inputs!$B$27&lt;&gt;"Ready","PENDING INPUTS",CD182)</f>
        <v>0</v>
      </c>
      <c r="BX183" s="3">
        <f>IF(Inputs!$B$27&lt;&gt;"Ready","PENDING INPUTS",IF(A183&lt;=Inputs!$B$6,ROUND(BW183*Inputs!C22/12,2),0))</f>
        <v>0</v>
      </c>
      <c r="BY183" s="3">
        <f>IF(Inputs!$B$27&lt;&gt;"Ready","PENDING INPUTS",IF(AND(A183&lt;=Inputs!$B$6,BW183&gt;0),Inputs!G22,0))</f>
        <v>0</v>
      </c>
      <c r="BZ183" s="3">
        <f>IF(Inputs!$B$27&lt;&gt;"Ready","PENDING INPUTS",IF(A183&gt;Inputs!$B$6,0,MIN((BW183+BX183+BY183),IF(Inputs!H22=1,Inputs!D22,MAX(Inputs!F22,ROUND(BW183*Inputs!E22+BX183+BY183,2))))))</f>
        <v>0</v>
      </c>
      <c r="CA183">
        <f>IF(Inputs!$B$27&lt;&gt;"Ready","PENDING INPUTS",IF(BW183&lt;=0,99,1+IF(AND(K183&gt;0,OR(K183&lt;BW183,AND(K183=BW183,0&lt;8))),1,0)+IF(AND(S183&gt;0,OR(S183&lt;BW183,AND(S183=BW183,1&lt;8))),1,0)+IF(AND(AA183&gt;0,OR(AA183&lt;BW183,AND(AA183=BW183,2&lt;8))),1,0)+IF(AND(AI183&gt;0,OR(AI183&lt;BW183,AND(AI183=BW183,3&lt;8))),1,0)+IF(AND(AQ183&gt;0,OR(AQ183&lt;BW183,AND(AQ183=BW183,4&lt;8))),1,0)+IF(AND(AY183&gt;0,OR(AY183&lt;BW183,AND(AY183=BW183,5&lt;8))),1,0)+IF(AND(BG183&gt;0,OR(BG183&lt;BW183,AND(BG183=BW183,6&lt;8))),1,0)+IF(AND(BO183&gt;0,OR(BO183&lt;BW183,AND(BO183=BW183,7&lt;8))),1,0)+IF(AND(CE183&gt;0,OR(CE183&lt;BW183,AND(CE183=BW183,9&lt;8))),1,0)))</f>
        <v>99</v>
      </c>
      <c r="CB183" s="3">
        <f>IF(Inputs!$B$27&lt;&gt;"Ready","PENDING INPUTS",IF(A183&gt;Inputs!$B$6,0,MIN(MAX(0,(BW183+BX183+BY183)-BZ183),MAX(0,C183-D183-(IF(O183&lt;CA183,K183+L183+M183-N183,0)+IF(W183&lt;CA183,S183+T183+U183-V183,0)+IF(AE183&lt;CA183,AA183+AB183+AC183-AD183,0)+IF(AM183&lt;CA183,AI183+AJ183+AK183-AL183,0)+IF(AU183&lt;CA183,AQ183+AR183+AS183-AT183,0)+IF(BC183&lt;CA183,AY183+AZ183+BA183-BB183,0)+IF(BK183&lt;CA183,BG183+BH183+BI183-BJ183,0)+IF(BS183&lt;CA183,BO183+BP183+BQ183-BR183,0)+IF(CA183&lt;CA183,BW183+BX183+BY183-BZ183,0)+IF(CI183&lt;CA183,CE183+CF183+CG183-CH183,0))))))</f>
        <v>0</v>
      </c>
      <c r="CC183" s="3">
        <f>IF(Inputs!$B$27&lt;&gt;"Ready","PENDING INPUTS",MIN((BW183+BX183+BY183),IF(D183&gt;C183,IF(D183=0,0,BZ183*C183/D183),BZ183+CB183)))</f>
        <v>0</v>
      </c>
      <c r="CD183" s="3">
        <f>IF(Inputs!$B$27&lt;&gt;"Ready","PENDING INPUTS",MAX(0,(BW183+BX183+BY183)-CC183))</f>
        <v>0</v>
      </c>
      <c r="CE183" s="3">
        <f>IF(Inputs!$B$27&lt;&gt;"Ready","PENDING INPUTS",CL182)</f>
        <v>0</v>
      </c>
      <c r="CF183" s="3">
        <f>IF(Inputs!$B$27&lt;&gt;"Ready","PENDING INPUTS",IF(A183&lt;=Inputs!$B$6,ROUND(CE183*Inputs!C23/12,2),0))</f>
        <v>0</v>
      </c>
      <c r="CG183" s="3">
        <f>IF(Inputs!$B$27&lt;&gt;"Ready","PENDING INPUTS",IF(AND(A183&lt;=Inputs!$B$6,CE183&gt;0),Inputs!G23,0))</f>
        <v>0</v>
      </c>
      <c r="CH183" s="3">
        <f>IF(Inputs!$B$27&lt;&gt;"Ready","PENDING INPUTS",IF(A183&gt;Inputs!$B$6,0,MIN((CE183+CF183+CG183),IF(Inputs!H23=1,Inputs!D23,MAX(Inputs!F23,ROUND(CE183*Inputs!E23+CF183+CG183,2))))))</f>
        <v>0</v>
      </c>
      <c r="CI183">
        <f>IF(Inputs!$B$27&lt;&gt;"Ready","PENDING INPUTS",IF(CE183&lt;=0,99,1+IF(AND(K183&gt;0,OR(K183&lt;CE183,AND(K183=CE183,0&lt;9))),1,0)+IF(AND(S183&gt;0,OR(S183&lt;CE183,AND(S183=CE183,1&lt;9))),1,0)+IF(AND(AA183&gt;0,OR(AA183&lt;CE183,AND(AA183=CE183,2&lt;9))),1,0)+IF(AND(AI183&gt;0,OR(AI183&lt;CE183,AND(AI183=CE183,3&lt;9))),1,0)+IF(AND(AQ183&gt;0,OR(AQ183&lt;CE183,AND(AQ183=CE183,4&lt;9))),1,0)+IF(AND(AY183&gt;0,OR(AY183&lt;CE183,AND(AY183=CE183,5&lt;9))),1,0)+IF(AND(BG183&gt;0,OR(BG183&lt;CE183,AND(BG183=CE183,6&lt;9))),1,0)+IF(AND(BO183&gt;0,OR(BO183&lt;CE183,AND(BO183=CE183,7&lt;9))),1,0)+IF(AND(BW183&gt;0,OR(BW183&lt;CE183,AND(BW183=CE183,8&lt;9))),1,0)))</f>
        <v>99</v>
      </c>
      <c r="CJ183" s="3">
        <f>IF(Inputs!$B$27&lt;&gt;"Ready","PENDING INPUTS",IF(A183&gt;Inputs!$B$6,0,MIN(MAX(0,(CE183+CF183+CG183)-CH183),MAX(0,C183-D183-(IF(O183&lt;CI183,K183+L183+M183-N183,0)+IF(W183&lt;CI183,S183+T183+U183-V183,0)+IF(AE183&lt;CI183,AA183+AB183+AC183-AD183,0)+IF(AM183&lt;CI183,AI183+AJ183+AK183-AL183,0)+IF(AU183&lt;CI183,AQ183+AR183+AS183-AT183,0)+IF(BC183&lt;CI183,AY183+AZ183+BA183-BB183,0)+IF(BK183&lt;CI183,BG183+BH183+BI183-BJ183,0)+IF(BS183&lt;CI183,BO183+BP183+BQ183-BR183,0)+IF(CA183&lt;CI183,BW183+BX183+BY183-BZ183,0)+IF(CI183&lt;CI183,CE183+CF183+CG183-CH183,0))))))</f>
        <v>0</v>
      </c>
      <c r="CK183" s="3">
        <f>IF(Inputs!$B$27&lt;&gt;"Ready","PENDING INPUTS",MIN((CE183+CF183+CG183),IF(D183&gt;C183,IF(D183=0,0,CH183*C183/D183),CH183+CJ183)))</f>
        <v>0</v>
      </c>
      <c r="CL183" s="3">
        <f>IF(Inputs!$B$27&lt;&gt;"Ready","PENDING INPUTS",MAX(0,(CE183+CF183+CG183)-CK183))</f>
        <v>0</v>
      </c>
    </row>
    <row r="184" spans="1:90" ht="27.95" customHeight="1" x14ac:dyDescent="0.25">
      <c r="A184">
        <v>180</v>
      </c>
      <c r="B184" s="13">
        <f>IF(Inputs!$B$27&lt;&gt;"Ready","PENDING INPUTS",EDATE(Inputs!$B$5,A184-1))</f>
        <v>51745</v>
      </c>
      <c r="C184" s="3">
        <f>IF(Inputs!$B$27&lt;&gt;"Ready","PENDING INPUTS",IF(A184&lt;=Inputs!$B$6,MAX(0,Inputs!$B$4+IF(A184=Inputs!$B$7,Inputs!$B$8,0)+IF(A184=Inputs!$B$9,Inputs!$B$10,0)),0))</f>
        <v>0</v>
      </c>
      <c r="D184" s="3">
        <f>IF(Inputs!$B$27&lt;&gt;"Ready","PENDING INPUTS",SUM(N184,V184,AD184,AL184,AT184,BB184,BJ184,BR184,BZ184,CH184))</f>
        <v>0</v>
      </c>
      <c r="E184" s="3">
        <f>IF(Inputs!$B$27&lt;&gt;"Ready","PENDING INPUTS",MAX(0,D184-C184))</f>
        <v>0</v>
      </c>
      <c r="F184" s="3">
        <f>IF(Inputs!$B$27&lt;&gt;"Ready","PENDING INPUTS",SUM(Q184,Y184,AG184,AO184,AW184,BE184,BM184,BU184,CC184,CK184))</f>
        <v>0</v>
      </c>
      <c r="G184" s="3">
        <f>IF(Inputs!$B$27&lt;&gt;"Ready","PENDING INPUTS",SUM(L184,T184,AB184,AJ184,AR184,AZ184,BH184,BP184,BX184,CF184))</f>
        <v>0</v>
      </c>
      <c r="H184" s="3">
        <f>IF(Inputs!$B$27&lt;&gt;"Ready","PENDING INPUTS",SUM(M184,U184,AC184,AK184,AS184,BA184,BI184,BQ184,BY184,CG184))</f>
        <v>0</v>
      </c>
      <c r="I184" s="3">
        <f>IF(Inputs!$B$27&lt;&gt;"Ready","PENDING INPUTS",SUM(R184,Z184,AH184,AP184,AX184,BF184,BN184,BV184,CD184,CL184))</f>
        <v>0</v>
      </c>
      <c r="J184" t="str">
        <f>IF(Inputs!$B$27&lt;&gt;"Ready","PENDING INPUTS",IF(A184&gt;Inputs!$B$6,"Beyond horizon",IF(E184&gt;0.005,"MINIMUM SHORTFALL",IF(I184&lt;0.005,"Paid off","In progress"))))</f>
        <v>Beyond horizon</v>
      </c>
      <c r="K184" s="3">
        <f>IF(Inputs!$B$27&lt;&gt;"Ready","PENDING INPUTS",R183)</f>
        <v>0</v>
      </c>
      <c r="L184" s="3">
        <f>IF(Inputs!$B$27&lt;&gt;"Ready","PENDING INPUTS",IF(A184&lt;=Inputs!$B$6,ROUND(K184*Inputs!C14/12,2),0))</f>
        <v>0</v>
      </c>
      <c r="M184" s="3">
        <f>IF(Inputs!$B$27&lt;&gt;"Ready","PENDING INPUTS",IF(AND(A184&lt;=Inputs!$B$6,K184&gt;0),Inputs!G14,0))</f>
        <v>0</v>
      </c>
      <c r="N184" s="3">
        <f>IF(Inputs!$B$27&lt;&gt;"Ready","PENDING INPUTS",IF(A184&gt;Inputs!$B$6,0,MIN((K184+L184+M184),IF(Inputs!H14=1,Inputs!D14,MAX(Inputs!F14,ROUND(K184*Inputs!E14+L184+M184,2))))))</f>
        <v>0</v>
      </c>
      <c r="O184">
        <f>IF(Inputs!$B$27&lt;&gt;"Ready","PENDING INPUTS",IF(K184&lt;=0,99,1+IF(AND(S184&gt;0,OR(S184&lt;K184,AND(S184=K184,1&lt;0))),1,0)+IF(AND(AA184&gt;0,OR(AA184&lt;K184,AND(AA184=K184,2&lt;0))),1,0)+IF(AND(AI184&gt;0,OR(AI184&lt;K184,AND(AI184=K184,3&lt;0))),1,0)+IF(AND(AQ184&gt;0,OR(AQ184&lt;K184,AND(AQ184=K184,4&lt;0))),1,0)+IF(AND(AY184&gt;0,OR(AY184&lt;K184,AND(AY184=K184,5&lt;0))),1,0)+IF(AND(BG184&gt;0,OR(BG184&lt;K184,AND(BG184=K184,6&lt;0))),1,0)+IF(AND(BO184&gt;0,OR(BO184&lt;K184,AND(BO184=K184,7&lt;0))),1,0)+IF(AND(BW184&gt;0,OR(BW184&lt;K184,AND(BW184=K184,8&lt;0))),1,0)+IF(AND(CE184&gt;0,OR(CE184&lt;K184,AND(CE184=K184,9&lt;0))),1,0)))</f>
        <v>99</v>
      </c>
      <c r="P184" s="3">
        <f>IF(Inputs!$B$27&lt;&gt;"Ready","PENDING INPUTS",IF(A184&gt;Inputs!$B$6,0,MIN(MAX(0,(K184+L184+M184)-N184),MAX(0,C184-D184-(IF(O184&lt;O184,K184+L184+M184-N184,0)+IF(W184&lt;O184,S184+T184+U184-V184,0)+IF(AE184&lt;O184,AA184+AB184+AC184-AD184,0)+IF(AM184&lt;O184,AI184+AJ184+AK184-AL184,0)+IF(AU184&lt;O184,AQ184+AR184+AS184-AT184,0)+IF(BC184&lt;O184,AY184+AZ184+BA184-BB184,0)+IF(BK184&lt;O184,BG184+BH184+BI184-BJ184,0)+IF(BS184&lt;O184,BO184+BP184+BQ184-BR184,0)+IF(CA184&lt;O184,BW184+BX184+BY184-BZ184,0)+IF(CI184&lt;O184,CE184+CF184+CG184-CH184,0))))))</f>
        <v>0</v>
      </c>
      <c r="Q184" s="3">
        <f>IF(Inputs!$B$27&lt;&gt;"Ready","PENDING INPUTS",MIN((K184+L184+M184),IF(D184&gt;C184,IF(D184=0,0,N184*C184/D184),N184+P184)))</f>
        <v>0</v>
      </c>
      <c r="R184" s="3">
        <f>IF(Inputs!$B$27&lt;&gt;"Ready","PENDING INPUTS",MAX(0,(K184+L184+M184)-Q184))</f>
        <v>0</v>
      </c>
      <c r="S184" s="3">
        <f>IF(Inputs!$B$27&lt;&gt;"Ready","PENDING INPUTS",Z183)</f>
        <v>0</v>
      </c>
      <c r="T184" s="3">
        <f>IF(Inputs!$B$27&lt;&gt;"Ready","PENDING INPUTS",IF(A184&lt;=Inputs!$B$6,ROUND(S184*Inputs!C15/12,2),0))</f>
        <v>0</v>
      </c>
      <c r="U184" s="3">
        <f>IF(Inputs!$B$27&lt;&gt;"Ready","PENDING INPUTS",IF(AND(A184&lt;=Inputs!$B$6,S184&gt;0),Inputs!G15,0))</f>
        <v>0</v>
      </c>
      <c r="V184" s="3">
        <f>IF(Inputs!$B$27&lt;&gt;"Ready","PENDING INPUTS",IF(A184&gt;Inputs!$B$6,0,MIN((S184+T184+U184),IF(Inputs!H15=1,Inputs!D15,MAX(Inputs!F15,ROUND(S184*Inputs!E15+T184+U184,2))))))</f>
        <v>0</v>
      </c>
      <c r="W184">
        <f>IF(Inputs!$B$27&lt;&gt;"Ready","PENDING INPUTS",IF(S184&lt;=0,99,1+IF(AND(K184&gt;0,OR(K184&lt;S184,AND(K184=S184,0&lt;1))),1,0)+IF(AND(AA184&gt;0,OR(AA184&lt;S184,AND(AA184=S184,2&lt;1))),1,0)+IF(AND(AI184&gt;0,OR(AI184&lt;S184,AND(AI184=S184,3&lt;1))),1,0)+IF(AND(AQ184&gt;0,OR(AQ184&lt;S184,AND(AQ184=S184,4&lt;1))),1,0)+IF(AND(AY184&gt;0,OR(AY184&lt;S184,AND(AY184=S184,5&lt;1))),1,0)+IF(AND(BG184&gt;0,OR(BG184&lt;S184,AND(BG184=S184,6&lt;1))),1,0)+IF(AND(BO184&gt;0,OR(BO184&lt;S184,AND(BO184=S184,7&lt;1))),1,0)+IF(AND(BW184&gt;0,OR(BW184&lt;S184,AND(BW184=S184,8&lt;1))),1,0)+IF(AND(CE184&gt;0,OR(CE184&lt;S184,AND(CE184=S184,9&lt;1))),1,0)))</f>
        <v>99</v>
      </c>
      <c r="X184" s="3">
        <f>IF(Inputs!$B$27&lt;&gt;"Ready","PENDING INPUTS",IF(A184&gt;Inputs!$B$6,0,MIN(MAX(0,(S184+T184+U184)-V184),MAX(0,C184-D184-(IF(O184&lt;W184,K184+L184+M184-N184,0)+IF(W184&lt;W184,S184+T184+U184-V184,0)+IF(AE184&lt;W184,AA184+AB184+AC184-AD184,0)+IF(AM184&lt;W184,AI184+AJ184+AK184-AL184,0)+IF(AU184&lt;W184,AQ184+AR184+AS184-AT184,0)+IF(BC184&lt;W184,AY184+AZ184+BA184-BB184,0)+IF(BK184&lt;W184,BG184+BH184+BI184-BJ184,0)+IF(BS184&lt;W184,BO184+BP184+BQ184-BR184,0)+IF(CA184&lt;W184,BW184+BX184+BY184-BZ184,0)+IF(CI184&lt;W184,CE184+CF184+CG184-CH184,0))))))</f>
        <v>0</v>
      </c>
      <c r="Y184" s="3">
        <f>IF(Inputs!$B$27&lt;&gt;"Ready","PENDING INPUTS",MIN((S184+T184+U184),IF(D184&gt;C184,IF(D184=0,0,V184*C184/D184),V184+X184)))</f>
        <v>0</v>
      </c>
      <c r="Z184" s="3">
        <f>IF(Inputs!$B$27&lt;&gt;"Ready","PENDING INPUTS",MAX(0,(S184+T184+U184)-Y184))</f>
        <v>0</v>
      </c>
      <c r="AA184" s="3">
        <f>IF(Inputs!$B$27&lt;&gt;"Ready","PENDING INPUTS",AH183)</f>
        <v>0</v>
      </c>
      <c r="AB184" s="3">
        <f>IF(Inputs!$B$27&lt;&gt;"Ready","PENDING INPUTS",IF(A184&lt;=Inputs!$B$6,ROUND(AA184*Inputs!C16/12,2),0))</f>
        <v>0</v>
      </c>
      <c r="AC184" s="3">
        <f>IF(Inputs!$B$27&lt;&gt;"Ready","PENDING INPUTS",IF(AND(A184&lt;=Inputs!$B$6,AA184&gt;0),Inputs!G16,0))</f>
        <v>0</v>
      </c>
      <c r="AD184" s="3">
        <f>IF(Inputs!$B$27&lt;&gt;"Ready","PENDING INPUTS",IF(A184&gt;Inputs!$B$6,0,MIN((AA184+AB184+AC184),IF(Inputs!H16=1,Inputs!D16,MAX(Inputs!F16,ROUND(AA184*Inputs!E16+AB184+AC184,2))))))</f>
        <v>0</v>
      </c>
      <c r="AE184">
        <f>IF(Inputs!$B$27&lt;&gt;"Ready","PENDING INPUTS",IF(AA184&lt;=0,99,1+IF(AND(K184&gt;0,OR(K184&lt;AA184,AND(K184=AA184,0&lt;2))),1,0)+IF(AND(S184&gt;0,OR(S184&lt;AA184,AND(S184=AA184,1&lt;2))),1,0)+IF(AND(AI184&gt;0,OR(AI184&lt;AA184,AND(AI184=AA184,3&lt;2))),1,0)+IF(AND(AQ184&gt;0,OR(AQ184&lt;AA184,AND(AQ184=AA184,4&lt;2))),1,0)+IF(AND(AY184&gt;0,OR(AY184&lt;AA184,AND(AY184=AA184,5&lt;2))),1,0)+IF(AND(BG184&gt;0,OR(BG184&lt;AA184,AND(BG184=AA184,6&lt;2))),1,0)+IF(AND(BO184&gt;0,OR(BO184&lt;AA184,AND(BO184=AA184,7&lt;2))),1,0)+IF(AND(BW184&gt;0,OR(BW184&lt;AA184,AND(BW184=AA184,8&lt;2))),1,0)+IF(AND(CE184&gt;0,OR(CE184&lt;AA184,AND(CE184=AA184,9&lt;2))),1,0)))</f>
        <v>99</v>
      </c>
      <c r="AF184" s="3">
        <f>IF(Inputs!$B$27&lt;&gt;"Ready","PENDING INPUTS",IF(A184&gt;Inputs!$B$6,0,MIN(MAX(0,(AA184+AB184+AC184)-AD184),MAX(0,C184-D184-(IF(O184&lt;AE184,K184+L184+M184-N184,0)+IF(W184&lt;AE184,S184+T184+U184-V184,0)+IF(AE184&lt;AE184,AA184+AB184+AC184-AD184,0)+IF(AM184&lt;AE184,AI184+AJ184+AK184-AL184,0)+IF(AU184&lt;AE184,AQ184+AR184+AS184-AT184,0)+IF(BC184&lt;AE184,AY184+AZ184+BA184-BB184,0)+IF(BK184&lt;AE184,BG184+BH184+BI184-BJ184,0)+IF(BS184&lt;AE184,BO184+BP184+BQ184-BR184,0)+IF(CA184&lt;AE184,BW184+BX184+BY184-BZ184,0)+IF(CI184&lt;AE184,CE184+CF184+CG184-CH184,0))))))</f>
        <v>0</v>
      </c>
      <c r="AG184" s="3">
        <f>IF(Inputs!$B$27&lt;&gt;"Ready","PENDING INPUTS",MIN((AA184+AB184+AC184),IF(D184&gt;C184,IF(D184=0,0,AD184*C184/D184),AD184+AF184)))</f>
        <v>0</v>
      </c>
      <c r="AH184" s="3">
        <f>IF(Inputs!$B$27&lt;&gt;"Ready","PENDING INPUTS",MAX(0,(AA184+AB184+AC184)-AG184))</f>
        <v>0</v>
      </c>
      <c r="AI184" s="3">
        <f>IF(Inputs!$B$27&lt;&gt;"Ready","PENDING INPUTS",AP183)</f>
        <v>0</v>
      </c>
      <c r="AJ184" s="3">
        <f>IF(Inputs!$B$27&lt;&gt;"Ready","PENDING INPUTS",IF(A184&lt;=Inputs!$B$6,ROUND(AI184*Inputs!C17/12,2),0))</f>
        <v>0</v>
      </c>
      <c r="AK184" s="3">
        <f>IF(Inputs!$B$27&lt;&gt;"Ready","PENDING INPUTS",IF(AND(A184&lt;=Inputs!$B$6,AI184&gt;0),Inputs!G17,0))</f>
        <v>0</v>
      </c>
      <c r="AL184" s="3">
        <f>IF(Inputs!$B$27&lt;&gt;"Ready","PENDING INPUTS",IF(A184&gt;Inputs!$B$6,0,MIN((AI184+AJ184+AK184),IF(Inputs!H17=1,Inputs!D17,MAX(Inputs!F17,ROUND(AI184*Inputs!E17+AJ184+AK184,2))))))</f>
        <v>0</v>
      </c>
      <c r="AM184">
        <f>IF(Inputs!$B$27&lt;&gt;"Ready","PENDING INPUTS",IF(AI184&lt;=0,99,1+IF(AND(K184&gt;0,OR(K184&lt;AI184,AND(K184=AI184,0&lt;3))),1,0)+IF(AND(S184&gt;0,OR(S184&lt;AI184,AND(S184=AI184,1&lt;3))),1,0)+IF(AND(AA184&gt;0,OR(AA184&lt;AI184,AND(AA184=AI184,2&lt;3))),1,0)+IF(AND(AQ184&gt;0,OR(AQ184&lt;AI184,AND(AQ184=AI184,4&lt;3))),1,0)+IF(AND(AY184&gt;0,OR(AY184&lt;AI184,AND(AY184=AI184,5&lt;3))),1,0)+IF(AND(BG184&gt;0,OR(BG184&lt;AI184,AND(BG184=AI184,6&lt;3))),1,0)+IF(AND(BO184&gt;0,OR(BO184&lt;AI184,AND(BO184=AI184,7&lt;3))),1,0)+IF(AND(BW184&gt;0,OR(BW184&lt;AI184,AND(BW184=AI184,8&lt;3))),1,0)+IF(AND(CE184&gt;0,OR(CE184&lt;AI184,AND(CE184=AI184,9&lt;3))),1,0)))</f>
        <v>99</v>
      </c>
      <c r="AN184" s="3">
        <f>IF(Inputs!$B$27&lt;&gt;"Ready","PENDING INPUTS",IF(A184&gt;Inputs!$B$6,0,MIN(MAX(0,(AI184+AJ184+AK184)-AL184),MAX(0,C184-D184-(IF(O184&lt;AM184,K184+L184+M184-N184,0)+IF(W184&lt;AM184,S184+T184+U184-V184,0)+IF(AE184&lt;AM184,AA184+AB184+AC184-AD184,0)+IF(AM184&lt;AM184,AI184+AJ184+AK184-AL184,0)+IF(AU184&lt;AM184,AQ184+AR184+AS184-AT184,0)+IF(BC184&lt;AM184,AY184+AZ184+BA184-BB184,0)+IF(BK184&lt;AM184,BG184+BH184+BI184-BJ184,0)+IF(BS184&lt;AM184,BO184+BP184+BQ184-BR184,0)+IF(CA184&lt;AM184,BW184+BX184+BY184-BZ184,0)+IF(CI184&lt;AM184,CE184+CF184+CG184-CH184,0))))))</f>
        <v>0</v>
      </c>
      <c r="AO184" s="3">
        <f>IF(Inputs!$B$27&lt;&gt;"Ready","PENDING INPUTS",MIN((AI184+AJ184+AK184),IF(D184&gt;C184,IF(D184=0,0,AL184*C184/D184),AL184+AN184)))</f>
        <v>0</v>
      </c>
      <c r="AP184" s="3">
        <f>IF(Inputs!$B$27&lt;&gt;"Ready","PENDING INPUTS",MAX(0,(AI184+AJ184+AK184)-AO184))</f>
        <v>0</v>
      </c>
      <c r="AQ184" s="3">
        <f>IF(Inputs!$B$27&lt;&gt;"Ready","PENDING INPUTS",AX183)</f>
        <v>0</v>
      </c>
      <c r="AR184" s="3">
        <f>IF(Inputs!$B$27&lt;&gt;"Ready","PENDING INPUTS",IF(A184&lt;=Inputs!$B$6,ROUND(AQ184*Inputs!C18/12,2),0))</f>
        <v>0</v>
      </c>
      <c r="AS184" s="3">
        <f>IF(Inputs!$B$27&lt;&gt;"Ready","PENDING INPUTS",IF(AND(A184&lt;=Inputs!$B$6,AQ184&gt;0),Inputs!G18,0))</f>
        <v>0</v>
      </c>
      <c r="AT184" s="3">
        <f>IF(Inputs!$B$27&lt;&gt;"Ready","PENDING INPUTS",IF(A184&gt;Inputs!$B$6,0,MIN((AQ184+AR184+AS184),IF(Inputs!H18=1,Inputs!D18,MAX(Inputs!F18,ROUND(AQ184*Inputs!E18+AR184+AS184,2))))))</f>
        <v>0</v>
      </c>
      <c r="AU184">
        <f>IF(Inputs!$B$27&lt;&gt;"Ready","PENDING INPUTS",IF(AQ184&lt;=0,99,1+IF(AND(K184&gt;0,OR(K184&lt;AQ184,AND(K184=AQ184,0&lt;4))),1,0)+IF(AND(S184&gt;0,OR(S184&lt;AQ184,AND(S184=AQ184,1&lt;4))),1,0)+IF(AND(AA184&gt;0,OR(AA184&lt;AQ184,AND(AA184=AQ184,2&lt;4))),1,0)+IF(AND(AI184&gt;0,OR(AI184&lt;AQ184,AND(AI184=AQ184,3&lt;4))),1,0)+IF(AND(AY184&gt;0,OR(AY184&lt;AQ184,AND(AY184=AQ184,5&lt;4))),1,0)+IF(AND(BG184&gt;0,OR(BG184&lt;AQ184,AND(BG184=AQ184,6&lt;4))),1,0)+IF(AND(BO184&gt;0,OR(BO184&lt;AQ184,AND(BO184=AQ184,7&lt;4))),1,0)+IF(AND(BW184&gt;0,OR(BW184&lt;AQ184,AND(BW184=AQ184,8&lt;4))),1,0)+IF(AND(CE184&gt;0,OR(CE184&lt;AQ184,AND(CE184=AQ184,9&lt;4))),1,0)))</f>
        <v>99</v>
      </c>
      <c r="AV184" s="3">
        <f>IF(Inputs!$B$27&lt;&gt;"Ready","PENDING INPUTS",IF(A184&gt;Inputs!$B$6,0,MIN(MAX(0,(AQ184+AR184+AS184)-AT184),MAX(0,C184-D184-(IF(O184&lt;AU184,K184+L184+M184-N184,0)+IF(W184&lt;AU184,S184+T184+U184-V184,0)+IF(AE184&lt;AU184,AA184+AB184+AC184-AD184,0)+IF(AM184&lt;AU184,AI184+AJ184+AK184-AL184,0)+IF(AU184&lt;AU184,AQ184+AR184+AS184-AT184,0)+IF(BC184&lt;AU184,AY184+AZ184+BA184-BB184,0)+IF(BK184&lt;AU184,BG184+BH184+BI184-BJ184,0)+IF(BS184&lt;AU184,BO184+BP184+BQ184-BR184,0)+IF(CA184&lt;AU184,BW184+BX184+BY184-BZ184,0)+IF(CI184&lt;AU184,CE184+CF184+CG184-CH184,0))))))</f>
        <v>0</v>
      </c>
      <c r="AW184" s="3">
        <f>IF(Inputs!$B$27&lt;&gt;"Ready","PENDING INPUTS",MIN((AQ184+AR184+AS184),IF(D184&gt;C184,IF(D184=0,0,AT184*C184/D184),AT184+AV184)))</f>
        <v>0</v>
      </c>
      <c r="AX184" s="3">
        <f>IF(Inputs!$B$27&lt;&gt;"Ready","PENDING INPUTS",MAX(0,(AQ184+AR184+AS184)-AW184))</f>
        <v>0</v>
      </c>
      <c r="AY184" s="3">
        <f>IF(Inputs!$B$27&lt;&gt;"Ready","PENDING INPUTS",BF183)</f>
        <v>0</v>
      </c>
      <c r="AZ184" s="3">
        <f>IF(Inputs!$B$27&lt;&gt;"Ready","PENDING INPUTS",IF(A184&lt;=Inputs!$B$6,ROUND(AY184*Inputs!C19/12,2),0))</f>
        <v>0</v>
      </c>
      <c r="BA184" s="3">
        <f>IF(Inputs!$B$27&lt;&gt;"Ready","PENDING INPUTS",IF(AND(A184&lt;=Inputs!$B$6,AY184&gt;0),Inputs!G19,0))</f>
        <v>0</v>
      </c>
      <c r="BB184" s="3">
        <f>IF(Inputs!$B$27&lt;&gt;"Ready","PENDING INPUTS",IF(A184&gt;Inputs!$B$6,0,MIN((AY184+AZ184+BA184),IF(Inputs!H19=1,Inputs!D19,MAX(Inputs!F19,ROUND(AY184*Inputs!E19+AZ184+BA184,2))))))</f>
        <v>0</v>
      </c>
      <c r="BC184">
        <f>IF(Inputs!$B$27&lt;&gt;"Ready","PENDING INPUTS",IF(AY184&lt;=0,99,1+IF(AND(K184&gt;0,OR(K184&lt;AY184,AND(K184=AY184,0&lt;5))),1,0)+IF(AND(S184&gt;0,OR(S184&lt;AY184,AND(S184=AY184,1&lt;5))),1,0)+IF(AND(AA184&gt;0,OR(AA184&lt;AY184,AND(AA184=AY184,2&lt;5))),1,0)+IF(AND(AI184&gt;0,OR(AI184&lt;AY184,AND(AI184=AY184,3&lt;5))),1,0)+IF(AND(AQ184&gt;0,OR(AQ184&lt;AY184,AND(AQ184=AY184,4&lt;5))),1,0)+IF(AND(BG184&gt;0,OR(BG184&lt;AY184,AND(BG184=AY184,6&lt;5))),1,0)+IF(AND(BO184&gt;0,OR(BO184&lt;AY184,AND(BO184=AY184,7&lt;5))),1,0)+IF(AND(BW184&gt;0,OR(BW184&lt;AY184,AND(BW184=AY184,8&lt;5))),1,0)+IF(AND(CE184&gt;0,OR(CE184&lt;AY184,AND(CE184=AY184,9&lt;5))),1,0)))</f>
        <v>99</v>
      </c>
      <c r="BD184" s="3">
        <f>IF(Inputs!$B$27&lt;&gt;"Ready","PENDING INPUTS",IF(A184&gt;Inputs!$B$6,0,MIN(MAX(0,(AY184+AZ184+BA184)-BB184),MAX(0,C184-D184-(IF(O184&lt;BC184,K184+L184+M184-N184,0)+IF(W184&lt;BC184,S184+T184+U184-V184,0)+IF(AE184&lt;BC184,AA184+AB184+AC184-AD184,0)+IF(AM184&lt;BC184,AI184+AJ184+AK184-AL184,0)+IF(AU184&lt;BC184,AQ184+AR184+AS184-AT184,0)+IF(BC184&lt;BC184,AY184+AZ184+BA184-BB184,0)+IF(BK184&lt;BC184,BG184+BH184+BI184-BJ184,0)+IF(BS184&lt;BC184,BO184+BP184+BQ184-BR184,0)+IF(CA184&lt;BC184,BW184+BX184+BY184-BZ184,0)+IF(CI184&lt;BC184,CE184+CF184+CG184-CH184,0))))))</f>
        <v>0</v>
      </c>
      <c r="BE184" s="3">
        <f>IF(Inputs!$B$27&lt;&gt;"Ready","PENDING INPUTS",MIN((AY184+AZ184+BA184),IF(D184&gt;C184,IF(D184=0,0,BB184*C184/D184),BB184+BD184)))</f>
        <v>0</v>
      </c>
      <c r="BF184" s="3">
        <f>IF(Inputs!$B$27&lt;&gt;"Ready","PENDING INPUTS",MAX(0,(AY184+AZ184+BA184)-BE184))</f>
        <v>0</v>
      </c>
      <c r="BG184" s="3">
        <f>IF(Inputs!$B$27&lt;&gt;"Ready","PENDING INPUTS",BN183)</f>
        <v>0</v>
      </c>
      <c r="BH184" s="3">
        <f>IF(Inputs!$B$27&lt;&gt;"Ready","PENDING INPUTS",IF(A184&lt;=Inputs!$B$6,ROUND(BG184*Inputs!C20/12,2),0))</f>
        <v>0</v>
      </c>
      <c r="BI184" s="3">
        <f>IF(Inputs!$B$27&lt;&gt;"Ready","PENDING INPUTS",IF(AND(A184&lt;=Inputs!$B$6,BG184&gt;0),Inputs!G20,0))</f>
        <v>0</v>
      </c>
      <c r="BJ184" s="3">
        <f>IF(Inputs!$B$27&lt;&gt;"Ready","PENDING INPUTS",IF(A184&gt;Inputs!$B$6,0,MIN((BG184+BH184+BI184),IF(Inputs!H20=1,Inputs!D20,MAX(Inputs!F20,ROUND(BG184*Inputs!E20+BH184+BI184,2))))))</f>
        <v>0</v>
      </c>
      <c r="BK184">
        <f>IF(Inputs!$B$27&lt;&gt;"Ready","PENDING INPUTS",IF(BG184&lt;=0,99,1+IF(AND(K184&gt;0,OR(K184&lt;BG184,AND(K184=BG184,0&lt;6))),1,0)+IF(AND(S184&gt;0,OR(S184&lt;BG184,AND(S184=BG184,1&lt;6))),1,0)+IF(AND(AA184&gt;0,OR(AA184&lt;BG184,AND(AA184=BG184,2&lt;6))),1,0)+IF(AND(AI184&gt;0,OR(AI184&lt;BG184,AND(AI184=BG184,3&lt;6))),1,0)+IF(AND(AQ184&gt;0,OR(AQ184&lt;BG184,AND(AQ184=BG184,4&lt;6))),1,0)+IF(AND(AY184&gt;0,OR(AY184&lt;BG184,AND(AY184=BG184,5&lt;6))),1,0)+IF(AND(BO184&gt;0,OR(BO184&lt;BG184,AND(BO184=BG184,7&lt;6))),1,0)+IF(AND(BW184&gt;0,OR(BW184&lt;BG184,AND(BW184=BG184,8&lt;6))),1,0)+IF(AND(CE184&gt;0,OR(CE184&lt;BG184,AND(CE184=BG184,9&lt;6))),1,0)))</f>
        <v>99</v>
      </c>
      <c r="BL184" s="3">
        <f>IF(Inputs!$B$27&lt;&gt;"Ready","PENDING INPUTS",IF(A184&gt;Inputs!$B$6,0,MIN(MAX(0,(BG184+BH184+BI184)-BJ184),MAX(0,C184-D184-(IF(O184&lt;BK184,K184+L184+M184-N184,0)+IF(W184&lt;BK184,S184+T184+U184-V184,0)+IF(AE184&lt;BK184,AA184+AB184+AC184-AD184,0)+IF(AM184&lt;BK184,AI184+AJ184+AK184-AL184,0)+IF(AU184&lt;BK184,AQ184+AR184+AS184-AT184,0)+IF(BC184&lt;BK184,AY184+AZ184+BA184-BB184,0)+IF(BK184&lt;BK184,BG184+BH184+BI184-BJ184,0)+IF(BS184&lt;BK184,BO184+BP184+BQ184-BR184,0)+IF(CA184&lt;BK184,BW184+BX184+BY184-BZ184,0)+IF(CI184&lt;BK184,CE184+CF184+CG184-CH184,0))))))</f>
        <v>0</v>
      </c>
      <c r="BM184" s="3">
        <f>IF(Inputs!$B$27&lt;&gt;"Ready","PENDING INPUTS",MIN((BG184+BH184+BI184),IF(D184&gt;C184,IF(D184=0,0,BJ184*C184/D184),BJ184+BL184)))</f>
        <v>0</v>
      </c>
      <c r="BN184" s="3">
        <f>IF(Inputs!$B$27&lt;&gt;"Ready","PENDING INPUTS",MAX(0,(BG184+BH184+BI184)-BM184))</f>
        <v>0</v>
      </c>
      <c r="BO184" s="3">
        <f>IF(Inputs!$B$27&lt;&gt;"Ready","PENDING INPUTS",BV183)</f>
        <v>0</v>
      </c>
      <c r="BP184" s="3">
        <f>IF(Inputs!$B$27&lt;&gt;"Ready","PENDING INPUTS",IF(A184&lt;=Inputs!$B$6,ROUND(BO184*Inputs!C21/12,2),0))</f>
        <v>0</v>
      </c>
      <c r="BQ184" s="3">
        <f>IF(Inputs!$B$27&lt;&gt;"Ready","PENDING INPUTS",IF(AND(A184&lt;=Inputs!$B$6,BO184&gt;0),Inputs!G21,0))</f>
        <v>0</v>
      </c>
      <c r="BR184" s="3">
        <f>IF(Inputs!$B$27&lt;&gt;"Ready","PENDING INPUTS",IF(A184&gt;Inputs!$B$6,0,MIN((BO184+BP184+BQ184),IF(Inputs!H21=1,Inputs!D21,MAX(Inputs!F21,ROUND(BO184*Inputs!E21+BP184+BQ184,2))))))</f>
        <v>0</v>
      </c>
      <c r="BS184">
        <f>IF(Inputs!$B$27&lt;&gt;"Ready","PENDING INPUTS",IF(BO184&lt;=0,99,1+IF(AND(K184&gt;0,OR(K184&lt;BO184,AND(K184=BO184,0&lt;7))),1,0)+IF(AND(S184&gt;0,OR(S184&lt;BO184,AND(S184=BO184,1&lt;7))),1,0)+IF(AND(AA184&gt;0,OR(AA184&lt;BO184,AND(AA184=BO184,2&lt;7))),1,0)+IF(AND(AI184&gt;0,OR(AI184&lt;BO184,AND(AI184=BO184,3&lt;7))),1,0)+IF(AND(AQ184&gt;0,OR(AQ184&lt;BO184,AND(AQ184=BO184,4&lt;7))),1,0)+IF(AND(AY184&gt;0,OR(AY184&lt;BO184,AND(AY184=BO184,5&lt;7))),1,0)+IF(AND(BG184&gt;0,OR(BG184&lt;BO184,AND(BG184=BO184,6&lt;7))),1,0)+IF(AND(BW184&gt;0,OR(BW184&lt;BO184,AND(BW184=BO184,8&lt;7))),1,0)+IF(AND(CE184&gt;0,OR(CE184&lt;BO184,AND(CE184=BO184,9&lt;7))),1,0)))</f>
        <v>99</v>
      </c>
      <c r="BT184" s="3">
        <f>IF(Inputs!$B$27&lt;&gt;"Ready","PENDING INPUTS",IF(A184&gt;Inputs!$B$6,0,MIN(MAX(0,(BO184+BP184+BQ184)-BR184),MAX(0,C184-D184-(IF(O184&lt;BS184,K184+L184+M184-N184,0)+IF(W184&lt;BS184,S184+T184+U184-V184,0)+IF(AE184&lt;BS184,AA184+AB184+AC184-AD184,0)+IF(AM184&lt;BS184,AI184+AJ184+AK184-AL184,0)+IF(AU184&lt;BS184,AQ184+AR184+AS184-AT184,0)+IF(BC184&lt;BS184,AY184+AZ184+BA184-BB184,0)+IF(BK184&lt;BS184,BG184+BH184+BI184-BJ184,0)+IF(BS184&lt;BS184,BO184+BP184+BQ184-BR184,0)+IF(CA184&lt;BS184,BW184+BX184+BY184-BZ184,0)+IF(CI184&lt;BS184,CE184+CF184+CG184-CH184,0))))))</f>
        <v>0</v>
      </c>
      <c r="BU184" s="3">
        <f>IF(Inputs!$B$27&lt;&gt;"Ready","PENDING INPUTS",MIN((BO184+BP184+BQ184),IF(D184&gt;C184,IF(D184=0,0,BR184*C184/D184),BR184+BT184)))</f>
        <v>0</v>
      </c>
      <c r="BV184" s="3">
        <f>IF(Inputs!$B$27&lt;&gt;"Ready","PENDING INPUTS",MAX(0,(BO184+BP184+BQ184)-BU184))</f>
        <v>0</v>
      </c>
      <c r="BW184" s="3">
        <f>IF(Inputs!$B$27&lt;&gt;"Ready","PENDING INPUTS",CD183)</f>
        <v>0</v>
      </c>
      <c r="BX184" s="3">
        <f>IF(Inputs!$B$27&lt;&gt;"Ready","PENDING INPUTS",IF(A184&lt;=Inputs!$B$6,ROUND(BW184*Inputs!C22/12,2),0))</f>
        <v>0</v>
      </c>
      <c r="BY184" s="3">
        <f>IF(Inputs!$B$27&lt;&gt;"Ready","PENDING INPUTS",IF(AND(A184&lt;=Inputs!$B$6,BW184&gt;0),Inputs!G22,0))</f>
        <v>0</v>
      </c>
      <c r="BZ184" s="3">
        <f>IF(Inputs!$B$27&lt;&gt;"Ready","PENDING INPUTS",IF(A184&gt;Inputs!$B$6,0,MIN((BW184+BX184+BY184),IF(Inputs!H22=1,Inputs!D22,MAX(Inputs!F22,ROUND(BW184*Inputs!E22+BX184+BY184,2))))))</f>
        <v>0</v>
      </c>
      <c r="CA184">
        <f>IF(Inputs!$B$27&lt;&gt;"Ready","PENDING INPUTS",IF(BW184&lt;=0,99,1+IF(AND(K184&gt;0,OR(K184&lt;BW184,AND(K184=BW184,0&lt;8))),1,0)+IF(AND(S184&gt;0,OR(S184&lt;BW184,AND(S184=BW184,1&lt;8))),1,0)+IF(AND(AA184&gt;0,OR(AA184&lt;BW184,AND(AA184=BW184,2&lt;8))),1,0)+IF(AND(AI184&gt;0,OR(AI184&lt;BW184,AND(AI184=BW184,3&lt;8))),1,0)+IF(AND(AQ184&gt;0,OR(AQ184&lt;BW184,AND(AQ184=BW184,4&lt;8))),1,0)+IF(AND(AY184&gt;0,OR(AY184&lt;BW184,AND(AY184=BW184,5&lt;8))),1,0)+IF(AND(BG184&gt;0,OR(BG184&lt;BW184,AND(BG184=BW184,6&lt;8))),1,0)+IF(AND(BO184&gt;0,OR(BO184&lt;BW184,AND(BO184=BW184,7&lt;8))),1,0)+IF(AND(CE184&gt;0,OR(CE184&lt;BW184,AND(CE184=BW184,9&lt;8))),1,0)))</f>
        <v>99</v>
      </c>
      <c r="CB184" s="3">
        <f>IF(Inputs!$B$27&lt;&gt;"Ready","PENDING INPUTS",IF(A184&gt;Inputs!$B$6,0,MIN(MAX(0,(BW184+BX184+BY184)-BZ184),MAX(0,C184-D184-(IF(O184&lt;CA184,K184+L184+M184-N184,0)+IF(W184&lt;CA184,S184+T184+U184-V184,0)+IF(AE184&lt;CA184,AA184+AB184+AC184-AD184,0)+IF(AM184&lt;CA184,AI184+AJ184+AK184-AL184,0)+IF(AU184&lt;CA184,AQ184+AR184+AS184-AT184,0)+IF(BC184&lt;CA184,AY184+AZ184+BA184-BB184,0)+IF(BK184&lt;CA184,BG184+BH184+BI184-BJ184,0)+IF(BS184&lt;CA184,BO184+BP184+BQ184-BR184,0)+IF(CA184&lt;CA184,BW184+BX184+BY184-BZ184,0)+IF(CI184&lt;CA184,CE184+CF184+CG184-CH184,0))))))</f>
        <v>0</v>
      </c>
      <c r="CC184" s="3">
        <f>IF(Inputs!$B$27&lt;&gt;"Ready","PENDING INPUTS",MIN((BW184+BX184+BY184),IF(D184&gt;C184,IF(D184=0,0,BZ184*C184/D184),BZ184+CB184)))</f>
        <v>0</v>
      </c>
      <c r="CD184" s="3">
        <f>IF(Inputs!$B$27&lt;&gt;"Ready","PENDING INPUTS",MAX(0,(BW184+BX184+BY184)-CC184))</f>
        <v>0</v>
      </c>
      <c r="CE184" s="3">
        <f>IF(Inputs!$B$27&lt;&gt;"Ready","PENDING INPUTS",CL183)</f>
        <v>0</v>
      </c>
      <c r="CF184" s="3">
        <f>IF(Inputs!$B$27&lt;&gt;"Ready","PENDING INPUTS",IF(A184&lt;=Inputs!$B$6,ROUND(CE184*Inputs!C23/12,2),0))</f>
        <v>0</v>
      </c>
      <c r="CG184" s="3">
        <f>IF(Inputs!$B$27&lt;&gt;"Ready","PENDING INPUTS",IF(AND(A184&lt;=Inputs!$B$6,CE184&gt;0),Inputs!G23,0))</f>
        <v>0</v>
      </c>
      <c r="CH184" s="3">
        <f>IF(Inputs!$B$27&lt;&gt;"Ready","PENDING INPUTS",IF(A184&gt;Inputs!$B$6,0,MIN((CE184+CF184+CG184),IF(Inputs!H23=1,Inputs!D23,MAX(Inputs!F23,ROUND(CE184*Inputs!E23+CF184+CG184,2))))))</f>
        <v>0</v>
      </c>
      <c r="CI184">
        <f>IF(Inputs!$B$27&lt;&gt;"Ready","PENDING INPUTS",IF(CE184&lt;=0,99,1+IF(AND(K184&gt;0,OR(K184&lt;CE184,AND(K184=CE184,0&lt;9))),1,0)+IF(AND(S184&gt;0,OR(S184&lt;CE184,AND(S184=CE184,1&lt;9))),1,0)+IF(AND(AA184&gt;0,OR(AA184&lt;CE184,AND(AA184=CE184,2&lt;9))),1,0)+IF(AND(AI184&gt;0,OR(AI184&lt;CE184,AND(AI184=CE184,3&lt;9))),1,0)+IF(AND(AQ184&gt;0,OR(AQ184&lt;CE184,AND(AQ184=CE184,4&lt;9))),1,0)+IF(AND(AY184&gt;0,OR(AY184&lt;CE184,AND(AY184=CE184,5&lt;9))),1,0)+IF(AND(BG184&gt;0,OR(BG184&lt;CE184,AND(BG184=CE184,6&lt;9))),1,0)+IF(AND(BO184&gt;0,OR(BO184&lt;CE184,AND(BO184=CE184,7&lt;9))),1,0)+IF(AND(BW184&gt;0,OR(BW184&lt;CE184,AND(BW184=CE184,8&lt;9))),1,0)))</f>
        <v>99</v>
      </c>
      <c r="CJ184" s="3">
        <f>IF(Inputs!$B$27&lt;&gt;"Ready","PENDING INPUTS",IF(A184&gt;Inputs!$B$6,0,MIN(MAX(0,(CE184+CF184+CG184)-CH184),MAX(0,C184-D184-(IF(O184&lt;CI184,K184+L184+M184-N184,0)+IF(W184&lt;CI184,S184+T184+U184-V184,0)+IF(AE184&lt;CI184,AA184+AB184+AC184-AD184,0)+IF(AM184&lt;CI184,AI184+AJ184+AK184-AL184,0)+IF(AU184&lt;CI184,AQ184+AR184+AS184-AT184,0)+IF(BC184&lt;CI184,AY184+AZ184+BA184-BB184,0)+IF(BK184&lt;CI184,BG184+BH184+BI184-BJ184,0)+IF(BS184&lt;CI184,BO184+BP184+BQ184-BR184,0)+IF(CA184&lt;CI184,BW184+BX184+BY184-BZ184,0)+IF(CI184&lt;CI184,CE184+CF184+CG184-CH184,0))))))</f>
        <v>0</v>
      </c>
      <c r="CK184" s="3">
        <f>IF(Inputs!$B$27&lt;&gt;"Ready","PENDING INPUTS",MIN((CE184+CF184+CG184),IF(D184&gt;C184,IF(D184=0,0,CH184*C184/D184),CH184+CJ184)))</f>
        <v>0</v>
      </c>
      <c r="CL184" s="3">
        <f>IF(Inputs!$B$27&lt;&gt;"Ready","PENDING INPUTS",MAX(0,(CE184+CF184+CG184)-CK184))</f>
        <v>0</v>
      </c>
    </row>
    <row r="185" spans="1:90" ht="27.95" customHeight="1" x14ac:dyDescent="0.25">
      <c r="A185">
        <v>181</v>
      </c>
      <c r="B185" s="13">
        <f>IF(Inputs!$B$27&lt;&gt;"Ready","PENDING INPUTS",EDATE(Inputs!$B$5,A185-1))</f>
        <v>51775</v>
      </c>
      <c r="C185" s="3">
        <f>IF(Inputs!$B$27&lt;&gt;"Ready","PENDING INPUTS",IF(A185&lt;=Inputs!$B$6,MAX(0,Inputs!$B$4+IF(A185=Inputs!$B$7,Inputs!$B$8,0)+IF(A185=Inputs!$B$9,Inputs!$B$10,0)),0))</f>
        <v>0</v>
      </c>
      <c r="D185" s="3">
        <f>IF(Inputs!$B$27&lt;&gt;"Ready","PENDING INPUTS",SUM(N185,V185,AD185,AL185,AT185,BB185,BJ185,BR185,BZ185,CH185))</f>
        <v>0</v>
      </c>
      <c r="E185" s="3">
        <f>IF(Inputs!$B$27&lt;&gt;"Ready","PENDING INPUTS",MAX(0,D185-C185))</f>
        <v>0</v>
      </c>
      <c r="F185" s="3">
        <f>IF(Inputs!$B$27&lt;&gt;"Ready","PENDING INPUTS",SUM(Q185,Y185,AG185,AO185,AW185,BE185,BM185,BU185,CC185,CK185))</f>
        <v>0</v>
      </c>
      <c r="G185" s="3">
        <f>IF(Inputs!$B$27&lt;&gt;"Ready","PENDING INPUTS",SUM(L185,T185,AB185,AJ185,AR185,AZ185,BH185,BP185,BX185,CF185))</f>
        <v>0</v>
      </c>
      <c r="H185" s="3">
        <f>IF(Inputs!$B$27&lt;&gt;"Ready","PENDING INPUTS",SUM(M185,U185,AC185,AK185,AS185,BA185,BI185,BQ185,BY185,CG185))</f>
        <v>0</v>
      </c>
      <c r="I185" s="3">
        <f>IF(Inputs!$B$27&lt;&gt;"Ready","PENDING INPUTS",SUM(R185,Z185,AH185,AP185,AX185,BF185,BN185,BV185,CD185,CL185))</f>
        <v>0</v>
      </c>
      <c r="J185" t="str">
        <f>IF(Inputs!$B$27&lt;&gt;"Ready","PENDING INPUTS",IF(A185&gt;Inputs!$B$6,"Beyond horizon",IF(E185&gt;0.005,"MINIMUM SHORTFALL",IF(I185&lt;0.005,"Paid off","In progress"))))</f>
        <v>Beyond horizon</v>
      </c>
      <c r="K185" s="3">
        <f>IF(Inputs!$B$27&lt;&gt;"Ready","PENDING INPUTS",R184)</f>
        <v>0</v>
      </c>
      <c r="L185" s="3">
        <f>IF(Inputs!$B$27&lt;&gt;"Ready","PENDING INPUTS",IF(A185&lt;=Inputs!$B$6,ROUND(K185*Inputs!C14/12,2),0))</f>
        <v>0</v>
      </c>
      <c r="M185" s="3">
        <f>IF(Inputs!$B$27&lt;&gt;"Ready","PENDING INPUTS",IF(AND(A185&lt;=Inputs!$B$6,K185&gt;0),Inputs!G14,0))</f>
        <v>0</v>
      </c>
      <c r="N185" s="3">
        <f>IF(Inputs!$B$27&lt;&gt;"Ready","PENDING INPUTS",IF(A185&gt;Inputs!$B$6,0,MIN((K185+L185+M185),IF(Inputs!H14=1,Inputs!D14,MAX(Inputs!F14,ROUND(K185*Inputs!E14+L185+M185,2))))))</f>
        <v>0</v>
      </c>
      <c r="O185">
        <f>IF(Inputs!$B$27&lt;&gt;"Ready","PENDING INPUTS",IF(K185&lt;=0,99,1+IF(AND(S185&gt;0,OR(S185&lt;K185,AND(S185=K185,1&lt;0))),1,0)+IF(AND(AA185&gt;0,OR(AA185&lt;K185,AND(AA185=K185,2&lt;0))),1,0)+IF(AND(AI185&gt;0,OR(AI185&lt;K185,AND(AI185=K185,3&lt;0))),1,0)+IF(AND(AQ185&gt;0,OR(AQ185&lt;K185,AND(AQ185=K185,4&lt;0))),1,0)+IF(AND(AY185&gt;0,OR(AY185&lt;K185,AND(AY185=K185,5&lt;0))),1,0)+IF(AND(BG185&gt;0,OR(BG185&lt;K185,AND(BG185=K185,6&lt;0))),1,0)+IF(AND(BO185&gt;0,OR(BO185&lt;K185,AND(BO185=K185,7&lt;0))),1,0)+IF(AND(BW185&gt;0,OR(BW185&lt;K185,AND(BW185=K185,8&lt;0))),1,0)+IF(AND(CE185&gt;0,OR(CE185&lt;K185,AND(CE185=K185,9&lt;0))),1,0)))</f>
        <v>99</v>
      </c>
      <c r="P185" s="3">
        <f>IF(Inputs!$B$27&lt;&gt;"Ready","PENDING INPUTS",IF(A185&gt;Inputs!$B$6,0,MIN(MAX(0,(K185+L185+M185)-N185),MAX(0,C185-D185-(IF(O185&lt;O185,K185+L185+M185-N185,0)+IF(W185&lt;O185,S185+T185+U185-V185,0)+IF(AE185&lt;O185,AA185+AB185+AC185-AD185,0)+IF(AM185&lt;O185,AI185+AJ185+AK185-AL185,0)+IF(AU185&lt;O185,AQ185+AR185+AS185-AT185,0)+IF(BC185&lt;O185,AY185+AZ185+BA185-BB185,0)+IF(BK185&lt;O185,BG185+BH185+BI185-BJ185,0)+IF(BS185&lt;O185,BO185+BP185+BQ185-BR185,0)+IF(CA185&lt;O185,BW185+BX185+BY185-BZ185,0)+IF(CI185&lt;O185,CE185+CF185+CG185-CH185,0))))))</f>
        <v>0</v>
      </c>
      <c r="Q185" s="3">
        <f>IF(Inputs!$B$27&lt;&gt;"Ready","PENDING INPUTS",MIN((K185+L185+M185),IF(D185&gt;C185,IF(D185=0,0,N185*C185/D185),N185+P185)))</f>
        <v>0</v>
      </c>
      <c r="R185" s="3">
        <f>IF(Inputs!$B$27&lt;&gt;"Ready","PENDING INPUTS",MAX(0,(K185+L185+M185)-Q185))</f>
        <v>0</v>
      </c>
      <c r="S185" s="3">
        <f>IF(Inputs!$B$27&lt;&gt;"Ready","PENDING INPUTS",Z184)</f>
        <v>0</v>
      </c>
      <c r="T185" s="3">
        <f>IF(Inputs!$B$27&lt;&gt;"Ready","PENDING INPUTS",IF(A185&lt;=Inputs!$B$6,ROUND(S185*Inputs!C15/12,2),0))</f>
        <v>0</v>
      </c>
      <c r="U185" s="3">
        <f>IF(Inputs!$B$27&lt;&gt;"Ready","PENDING INPUTS",IF(AND(A185&lt;=Inputs!$B$6,S185&gt;0),Inputs!G15,0))</f>
        <v>0</v>
      </c>
      <c r="V185" s="3">
        <f>IF(Inputs!$B$27&lt;&gt;"Ready","PENDING INPUTS",IF(A185&gt;Inputs!$B$6,0,MIN((S185+T185+U185),IF(Inputs!H15=1,Inputs!D15,MAX(Inputs!F15,ROUND(S185*Inputs!E15+T185+U185,2))))))</f>
        <v>0</v>
      </c>
      <c r="W185">
        <f>IF(Inputs!$B$27&lt;&gt;"Ready","PENDING INPUTS",IF(S185&lt;=0,99,1+IF(AND(K185&gt;0,OR(K185&lt;S185,AND(K185=S185,0&lt;1))),1,0)+IF(AND(AA185&gt;0,OR(AA185&lt;S185,AND(AA185=S185,2&lt;1))),1,0)+IF(AND(AI185&gt;0,OR(AI185&lt;S185,AND(AI185=S185,3&lt;1))),1,0)+IF(AND(AQ185&gt;0,OR(AQ185&lt;S185,AND(AQ185=S185,4&lt;1))),1,0)+IF(AND(AY185&gt;0,OR(AY185&lt;S185,AND(AY185=S185,5&lt;1))),1,0)+IF(AND(BG185&gt;0,OR(BG185&lt;S185,AND(BG185=S185,6&lt;1))),1,0)+IF(AND(BO185&gt;0,OR(BO185&lt;S185,AND(BO185=S185,7&lt;1))),1,0)+IF(AND(BW185&gt;0,OR(BW185&lt;S185,AND(BW185=S185,8&lt;1))),1,0)+IF(AND(CE185&gt;0,OR(CE185&lt;S185,AND(CE185=S185,9&lt;1))),1,0)))</f>
        <v>99</v>
      </c>
      <c r="X185" s="3">
        <f>IF(Inputs!$B$27&lt;&gt;"Ready","PENDING INPUTS",IF(A185&gt;Inputs!$B$6,0,MIN(MAX(0,(S185+T185+U185)-V185),MAX(0,C185-D185-(IF(O185&lt;W185,K185+L185+M185-N185,0)+IF(W185&lt;W185,S185+T185+U185-V185,0)+IF(AE185&lt;W185,AA185+AB185+AC185-AD185,0)+IF(AM185&lt;W185,AI185+AJ185+AK185-AL185,0)+IF(AU185&lt;W185,AQ185+AR185+AS185-AT185,0)+IF(BC185&lt;W185,AY185+AZ185+BA185-BB185,0)+IF(BK185&lt;W185,BG185+BH185+BI185-BJ185,0)+IF(BS185&lt;W185,BO185+BP185+BQ185-BR185,0)+IF(CA185&lt;W185,BW185+BX185+BY185-BZ185,0)+IF(CI185&lt;W185,CE185+CF185+CG185-CH185,0))))))</f>
        <v>0</v>
      </c>
      <c r="Y185" s="3">
        <f>IF(Inputs!$B$27&lt;&gt;"Ready","PENDING INPUTS",MIN((S185+T185+U185),IF(D185&gt;C185,IF(D185=0,0,V185*C185/D185),V185+X185)))</f>
        <v>0</v>
      </c>
      <c r="Z185" s="3">
        <f>IF(Inputs!$B$27&lt;&gt;"Ready","PENDING INPUTS",MAX(0,(S185+T185+U185)-Y185))</f>
        <v>0</v>
      </c>
      <c r="AA185" s="3">
        <f>IF(Inputs!$B$27&lt;&gt;"Ready","PENDING INPUTS",AH184)</f>
        <v>0</v>
      </c>
      <c r="AB185" s="3">
        <f>IF(Inputs!$B$27&lt;&gt;"Ready","PENDING INPUTS",IF(A185&lt;=Inputs!$B$6,ROUND(AA185*Inputs!C16/12,2),0))</f>
        <v>0</v>
      </c>
      <c r="AC185" s="3">
        <f>IF(Inputs!$B$27&lt;&gt;"Ready","PENDING INPUTS",IF(AND(A185&lt;=Inputs!$B$6,AA185&gt;0),Inputs!G16,0))</f>
        <v>0</v>
      </c>
      <c r="AD185" s="3">
        <f>IF(Inputs!$B$27&lt;&gt;"Ready","PENDING INPUTS",IF(A185&gt;Inputs!$B$6,0,MIN((AA185+AB185+AC185),IF(Inputs!H16=1,Inputs!D16,MAX(Inputs!F16,ROUND(AA185*Inputs!E16+AB185+AC185,2))))))</f>
        <v>0</v>
      </c>
      <c r="AE185">
        <f>IF(Inputs!$B$27&lt;&gt;"Ready","PENDING INPUTS",IF(AA185&lt;=0,99,1+IF(AND(K185&gt;0,OR(K185&lt;AA185,AND(K185=AA185,0&lt;2))),1,0)+IF(AND(S185&gt;0,OR(S185&lt;AA185,AND(S185=AA185,1&lt;2))),1,0)+IF(AND(AI185&gt;0,OR(AI185&lt;AA185,AND(AI185=AA185,3&lt;2))),1,0)+IF(AND(AQ185&gt;0,OR(AQ185&lt;AA185,AND(AQ185=AA185,4&lt;2))),1,0)+IF(AND(AY185&gt;0,OR(AY185&lt;AA185,AND(AY185=AA185,5&lt;2))),1,0)+IF(AND(BG185&gt;0,OR(BG185&lt;AA185,AND(BG185=AA185,6&lt;2))),1,0)+IF(AND(BO185&gt;0,OR(BO185&lt;AA185,AND(BO185=AA185,7&lt;2))),1,0)+IF(AND(BW185&gt;0,OR(BW185&lt;AA185,AND(BW185=AA185,8&lt;2))),1,0)+IF(AND(CE185&gt;0,OR(CE185&lt;AA185,AND(CE185=AA185,9&lt;2))),1,0)))</f>
        <v>99</v>
      </c>
      <c r="AF185" s="3">
        <f>IF(Inputs!$B$27&lt;&gt;"Ready","PENDING INPUTS",IF(A185&gt;Inputs!$B$6,0,MIN(MAX(0,(AA185+AB185+AC185)-AD185),MAX(0,C185-D185-(IF(O185&lt;AE185,K185+L185+M185-N185,0)+IF(W185&lt;AE185,S185+T185+U185-V185,0)+IF(AE185&lt;AE185,AA185+AB185+AC185-AD185,0)+IF(AM185&lt;AE185,AI185+AJ185+AK185-AL185,0)+IF(AU185&lt;AE185,AQ185+AR185+AS185-AT185,0)+IF(BC185&lt;AE185,AY185+AZ185+BA185-BB185,0)+IF(BK185&lt;AE185,BG185+BH185+BI185-BJ185,0)+IF(BS185&lt;AE185,BO185+BP185+BQ185-BR185,0)+IF(CA185&lt;AE185,BW185+BX185+BY185-BZ185,0)+IF(CI185&lt;AE185,CE185+CF185+CG185-CH185,0))))))</f>
        <v>0</v>
      </c>
      <c r="AG185" s="3">
        <f>IF(Inputs!$B$27&lt;&gt;"Ready","PENDING INPUTS",MIN((AA185+AB185+AC185),IF(D185&gt;C185,IF(D185=0,0,AD185*C185/D185),AD185+AF185)))</f>
        <v>0</v>
      </c>
      <c r="AH185" s="3">
        <f>IF(Inputs!$B$27&lt;&gt;"Ready","PENDING INPUTS",MAX(0,(AA185+AB185+AC185)-AG185))</f>
        <v>0</v>
      </c>
      <c r="AI185" s="3">
        <f>IF(Inputs!$B$27&lt;&gt;"Ready","PENDING INPUTS",AP184)</f>
        <v>0</v>
      </c>
      <c r="AJ185" s="3">
        <f>IF(Inputs!$B$27&lt;&gt;"Ready","PENDING INPUTS",IF(A185&lt;=Inputs!$B$6,ROUND(AI185*Inputs!C17/12,2),0))</f>
        <v>0</v>
      </c>
      <c r="AK185" s="3">
        <f>IF(Inputs!$B$27&lt;&gt;"Ready","PENDING INPUTS",IF(AND(A185&lt;=Inputs!$B$6,AI185&gt;0),Inputs!G17,0))</f>
        <v>0</v>
      </c>
      <c r="AL185" s="3">
        <f>IF(Inputs!$B$27&lt;&gt;"Ready","PENDING INPUTS",IF(A185&gt;Inputs!$B$6,0,MIN((AI185+AJ185+AK185),IF(Inputs!H17=1,Inputs!D17,MAX(Inputs!F17,ROUND(AI185*Inputs!E17+AJ185+AK185,2))))))</f>
        <v>0</v>
      </c>
      <c r="AM185">
        <f>IF(Inputs!$B$27&lt;&gt;"Ready","PENDING INPUTS",IF(AI185&lt;=0,99,1+IF(AND(K185&gt;0,OR(K185&lt;AI185,AND(K185=AI185,0&lt;3))),1,0)+IF(AND(S185&gt;0,OR(S185&lt;AI185,AND(S185=AI185,1&lt;3))),1,0)+IF(AND(AA185&gt;0,OR(AA185&lt;AI185,AND(AA185=AI185,2&lt;3))),1,0)+IF(AND(AQ185&gt;0,OR(AQ185&lt;AI185,AND(AQ185=AI185,4&lt;3))),1,0)+IF(AND(AY185&gt;0,OR(AY185&lt;AI185,AND(AY185=AI185,5&lt;3))),1,0)+IF(AND(BG185&gt;0,OR(BG185&lt;AI185,AND(BG185=AI185,6&lt;3))),1,0)+IF(AND(BO185&gt;0,OR(BO185&lt;AI185,AND(BO185=AI185,7&lt;3))),1,0)+IF(AND(BW185&gt;0,OR(BW185&lt;AI185,AND(BW185=AI185,8&lt;3))),1,0)+IF(AND(CE185&gt;0,OR(CE185&lt;AI185,AND(CE185=AI185,9&lt;3))),1,0)))</f>
        <v>99</v>
      </c>
      <c r="AN185" s="3">
        <f>IF(Inputs!$B$27&lt;&gt;"Ready","PENDING INPUTS",IF(A185&gt;Inputs!$B$6,0,MIN(MAX(0,(AI185+AJ185+AK185)-AL185),MAX(0,C185-D185-(IF(O185&lt;AM185,K185+L185+M185-N185,0)+IF(W185&lt;AM185,S185+T185+U185-V185,0)+IF(AE185&lt;AM185,AA185+AB185+AC185-AD185,0)+IF(AM185&lt;AM185,AI185+AJ185+AK185-AL185,0)+IF(AU185&lt;AM185,AQ185+AR185+AS185-AT185,0)+IF(BC185&lt;AM185,AY185+AZ185+BA185-BB185,0)+IF(BK185&lt;AM185,BG185+BH185+BI185-BJ185,0)+IF(BS185&lt;AM185,BO185+BP185+BQ185-BR185,0)+IF(CA185&lt;AM185,BW185+BX185+BY185-BZ185,0)+IF(CI185&lt;AM185,CE185+CF185+CG185-CH185,0))))))</f>
        <v>0</v>
      </c>
      <c r="AO185" s="3">
        <f>IF(Inputs!$B$27&lt;&gt;"Ready","PENDING INPUTS",MIN((AI185+AJ185+AK185),IF(D185&gt;C185,IF(D185=0,0,AL185*C185/D185),AL185+AN185)))</f>
        <v>0</v>
      </c>
      <c r="AP185" s="3">
        <f>IF(Inputs!$B$27&lt;&gt;"Ready","PENDING INPUTS",MAX(0,(AI185+AJ185+AK185)-AO185))</f>
        <v>0</v>
      </c>
      <c r="AQ185" s="3">
        <f>IF(Inputs!$B$27&lt;&gt;"Ready","PENDING INPUTS",AX184)</f>
        <v>0</v>
      </c>
      <c r="AR185" s="3">
        <f>IF(Inputs!$B$27&lt;&gt;"Ready","PENDING INPUTS",IF(A185&lt;=Inputs!$B$6,ROUND(AQ185*Inputs!C18/12,2),0))</f>
        <v>0</v>
      </c>
      <c r="AS185" s="3">
        <f>IF(Inputs!$B$27&lt;&gt;"Ready","PENDING INPUTS",IF(AND(A185&lt;=Inputs!$B$6,AQ185&gt;0),Inputs!G18,0))</f>
        <v>0</v>
      </c>
      <c r="AT185" s="3">
        <f>IF(Inputs!$B$27&lt;&gt;"Ready","PENDING INPUTS",IF(A185&gt;Inputs!$B$6,0,MIN((AQ185+AR185+AS185),IF(Inputs!H18=1,Inputs!D18,MAX(Inputs!F18,ROUND(AQ185*Inputs!E18+AR185+AS185,2))))))</f>
        <v>0</v>
      </c>
      <c r="AU185">
        <f>IF(Inputs!$B$27&lt;&gt;"Ready","PENDING INPUTS",IF(AQ185&lt;=0,99,1+IF(AND(K185&gt;0,OR(K185&lt;AQ185,AND(K185=AQ185,0&lt;4))),1,0)+IF(AND(S185&gt;0,OR(S185&lt;AQ185,AND(S185=AQ185,1&lt;4))),1,0)+IF(AND(AA185&gt;0,OR(AA185&lt;AQ185,AND(AA185=AQ185,2&lt;4))),1,0)+IF(AND(AI185&gt;0,OR(AI185&lt;AQ185,AND(AI185=AQ185,3&lt;4))),1,0)+IF(AND(AY185&gt;0,OR(AY185&lt;AQ185,AND(AY185=AQ185,5&lt;4))),1,0)+IF(AND(BG185&gt;0,OR(BG185&lt;AQ185,AND(BG185=AQ185,6&lt;4))),1,0)+IF(AND(BO185&gt;0,OR(BO185&lt;AQ185,AND(BO185=AQ185,7&lt;4))),1,0)+IF(AND(BW185&gt;0,OR(BW185&lt;AQ185,AND(BW185=AQ185,8&lt;4))),1,0)+IF(AND(CE185&gt;0,OR(CE185&lt;AQ185,AND(CE185=AQ185,9&lt;4))),1,0)))</f>
        <v>99</v>
      </c>
      <c r="AV185" s="3">
        <f>IF(Inputs!$B$27&lt;&gt;"Ready","PENDING INPUTS",IF(A185&gt;Inputs!$B$6,0,MIN(MAX(0,(AQ185+AR185+AS185)-AT185),MAX(0,C185-D185-(IF(O185&lt;AU185,K185+L185+M185-N185,0)+IF(W185&lt;AU185,S185+T185+U185-V185,0)+IF(AE185&lt;AU185,AA185+AB185+AC185-AD185,0)+IF(AM185&lt;AU185,AI185+AJ185+AK185-AL185,0)+IF(AU185&lt;AU185,AQ185+AR185+AS185-AT185,0)+IF(BC185&lt;AU185,AY185+AZ185+BA185-BB185,0)+IF(BK185&lt;AU185,BG185+BH185+BI185-BJ185,0)+IF(BS185&lt;AU185,BO185+BP185+BQ185-BR185,0)+IF(CA185&lt;AU185,BW185+BX185+BY185-BZ185,0)+IF(CI185&lt;AU185,CE185+CF185+CG185-CH185,0))))))</f>
        <v>0</v>
      </c>
      <c r="AW185" s="3">
        <f>IF(Inputs!$B$27&lt;&gt;"Ready","PENDING INPUTS",MIN((AQ185+AR185+AS185),IF(D185&gt;C185,IF(D185=0,0,AT185*C185/D185),AT185+AV185)))</f>
        <v>0</v>
      </c>
      <c r="AX185" s="3">
        <f>IF(Inputs!$B$27&lt;&gt;"Ready","PENDING INPUTS",MAX(0,(AQ185+AR185+AS185)-AW185))</f>
        <v>0</v>
      </c>
      <c r="AY185" s="3">
        <f>IF(Inputs!$B$27&lt;&gt;"Ready","PENDING INPUTS",BF184)</f>
        <v>0</v>
      </c>
      <c r="AZ185" s="3">
        <f>IF(Inputs!$B$27&lt;&gt;"Ready","PENDING INPUTS",IF(A185&lt;=Inputs!$B$6,ROUND(AY185*Inputs!C19/12,2),0))</f>
        <v>0</v>
      </c>
      <c r="BA185" s="3">
        <f>IF(Inputs!$B$27&lt;&gt;"Ready","PENDING INPUTS",IF(AND(A185&lt;=Inputs!$B$6,AY185&gt;0),Inputs!G19,0))</f>
        <v>0</v>
      </c>
      <c r="BB185" s="3">
        <f>IF(Inputs!$B$27&lt;&gt;"Ready","PENDING INPUTS",IF(A185&gt;Inputs!$B$6,0,MIN((AY185+AZ185+BA185),IF(Inputs!H19=1,Inputs!D19,MAX(Inputs!F19,ROUND(AY185*Inputs!E19+AZ185+BA185,2))))))</f>
        <v>0</v>
      </c>
      <c r="BC185">
        <f>IF(Inputs!$B$27&lt;&gt;"Ready","PENDING INPUTS",IF(AY185&lt;=0,99,1+IF(AND(K185&gt;0,OR(K185&lt;AY185,AND(K185=AY185,0&lt;5))),1,0)+IF(AND(S185&gt;0,OR(S185&lt;AY185,AND(S185=AY185,1&lt;5))),1,0)+IF(AND(AA185&gt;0,OR(AA185&lt;AY185,AND(AA185=AY185,2&lt;5))),1,0)+IF(AND(AI185&gt;0,OR(AI185&lt;AY185,AND(AI185=AY185,3&lt;5))),1,0)+IF(AND(AQ185&gt;0,OR(AQ185&lt;AY185,AND(AQ185=AY185,4&lt;5))),1,0)+IF(AND(BG185&gt;0,OR(BG185&lt;AY185,AND(BG185=AY185,6&lt;5))),1,0)+IF(AND(BO185&gt;0,OR(BO185&lt;AY185,AND(BO185=AY185,7&lt;5))),1,0)+IF(AND(BW185&gt;0,OR(BW185&lt;AY185,AND(BW185=AY185,8&lt;5))),1,0)+IF(AND(CE185&gt;0,OR(CE185&lt;AY185,AND(CE185=AY185,9&lt;5))),1,0)))</f>
        <v>99</v>
      </c>
      <c r="BD185" s="3">
        <f>IF(Inputs!$B$27&lt;&gt;"Ready","PENDING INPUTS",IF(A185&gt;Inputs!$B$6,0,MIN(MAX(0,(AY185+AZ185+BA185)-BB185),MAX(0,C185-D185-(IF(O185&lt;BC185,K185+L185+M185-N185,0)+IF(W185&lt;BC185,S185+T185+U185-V185,0)+IF(AE185&lt;BC185,AA185+AB185+AC185-AD185,0)+IF(AM185&lt;BC185,AI185+AJ185+AK185-AL185,0)+IF(AU185&lt;BC185,AQ185+AR185+AS185-AT185,0)+IF(BC185&lt;BC185,AY185+AZ185+BA185-BB185,0)+IF(BK185&lt;BC185,BG185+BH185+BI185-BJ185,0)+IF(BS185&lt;BC185,BO185+BP185+BQ185-BR185,0)+IF(CA185&lt;BC185,BW185+BX185+BY185-BZ185,0)+IF(CI185&lt;BC185,CE185+CF185+CG185-CH185,0))))))</f>
        <v>0</v>
      </c>
      <c r="BE185" s="3">
        <f>IF(Inputs!$B$27&lt;&gt;"Ready","PENDING INPUTS",MIN((AY185+AZ185+BA185),IF(D185&gt;C185,IF(D185=0,0,BB185*C185/D185),BB185+BD185)))</f>
        <v>0</v>
      </c>
      <c r="BF185" s="3">
        <f>IF(Inputs!$B$27&lt;&gt;"Ready","PENDING INPUTS",MAX(0,(AY185+AZ185+BA185)-BE185))</f>
        <v>0</v>
      </c>
      <c r="BG185" s="3">
        <f>IF(Inputs!$B$27&lt;&gt;"Ready","PENDING INPUTS",BN184)</f>
        <v>0</v>
      </c>
      <c r="BH185" s="3">
        <f>IF(Inputs!$B$27&lt;&gt;"Ready","PENDING INPUTS",IF(A185&lt;=Inputs!$B$6,ROUND(BG185*Inputs!C20/12,2),0))</f>
        <v>0</v>
      </c>
      <c r="BI185" s="3">
        <f>IF(Inputs!$B$27&lt;&gt;"Ready","PENDING INPUTS",IF(AND(A185&lt;=Inputs!$B$6,BG185&gt;0),Inputs!G20,0))</f>
        <v>0</v>
      </c>
      <c r="BJ185" s="3">
        <f>IF(Inputs!$B$27&lt;&gt;"Ready","PENDING INPUTS",IF(A185&gt;Inputs!$B$6,0,MIN((BG185+BH185+BI185),IF(Inputs!H20=1,Inputs!D20,MAX(Inputs!F20,ROUND(BG185*Inputs!E20+BH185+BI185,2))))))</f>
        <v>0</v>
      </c>
      <c r="BK185">
        <f>IF(Inputs!$B$27&lt;&gt;"Ready","PENDING INPUTS",IF(BG185&lt;=0,99,1+IF(AND(K185&gt;0,OR(K185&lt;BG185,AND(K185=BG185,0&lt;6))),1,0)+IF(AND(S185&gt;0,OR(S185&lt;BG185,AND(S185=BG185,1&lt;6))),1,0)+IF(AND(AA185&gt;0,OR(AA185&lt;BG185,AND(AA185=BG185,2&lt;6))),1,0)+IF(AND(AI185&gt;0,OR(AI185&lt;BG185,AND(AI185=BG185,3&lt;6))),1,0)+IF(AND(AQ185&gt;0,OR(AQ185&lt;BG185,AND(AQ185=BG185,4&lt;6))),1,0)+IF(AND(AY185&gt;0,OR(AY185&lt;BG185,AND(AY185=BG185,5&lt;6))),1,0)+IF(AND(BO185&gt;0,OR(BO185&lt;BG185,AND(BO185=BG185,7&lt;6))),1,0)+IF(AND(BW185&gt;0,OR(BW185&lt;BG185,AND(BW185=BG185,8&lt;6))),1,0)+IF(AND(CE185&gt;0,OR(CE185&lt;BG185,AND(CE185=BG185,9&lt;6))),1,0)))</f>
        <v>99</v>
      </c>
      <c r="BL185" s="3">
        <f>IF(Inputs!$B$27&lt;&gt;"Ready","PENDING INPUTS",IF(A185&gt;Inputs!$B$6,0,MIN(MAX(0,(BG185+BH185+BI185)-BJ185),MAX(0,C185-D185-(IF(O185&lt;BK185,K185+L185+M185-N185,0)+IF(W185&lt;BK185,S185+T185+U185-V185,0)+IF(AE185&lt;BK185,AA185+AB185+AC185-AD185,0)+IF(AM185&lt;BK185,AI185+AJ185+AK185-AL185,0)+IF(AU185&lt;BK185,AQ185+AR185+AS185-AT185,0)+IF(BC185&lt;BK185,AY185+AZ185+BA185-BB185,0)+IF(BK185&lt;BK185,BG185+BH185+BI185-BJ185,0)+IF(BS185&lt;BK185,BO185+BP185+BQ185-BR185,0)+IF(CA185&lt;BK185,BW185+BX185+BY185-BZ185,0)+IF(CI185&lt;BK185,CE185+CF185+CG185-CH185,0))))))</f>
        <v>0</v>
      </c>
      <c r="BM185" s="3">
        <f>IF(Inputs!$B$27&lt;&gt;"Ready","PENDING INPUTS",MIN((BG185+BH185+BI185),IF(D185&gt;C185,IF(D185=0,0,BJ185*C185/D185),BJ185+BL185)))</f>
        <v>0</v>
      </c>
      <c r="BN185" s="3">
        <f>IF(Inputs!$B$27&lt;&gt;"Ready","PENDING INPUTS",MAX(0,(BG185+BH185+BI185)-BM185))</f>
        <v>0</v>
      </c>
      <c r="BO185" s="3">
        <f>IF(Inputs!$B$27&lt;&gt;"Ready","PENDING INPUTS",BV184)</f>
        <v>0</v>
      </c>
      <c r="BP185" s="3">
        <f>IF(Inputs!$B$27&lt;&gt;"Ready","PENDING INPUTS",IF(A185&lt;=Inputs!$B$6,ROUND(BO185*Inputs!C21/12,2),0))</f>
        <v>0</v>
      </c>
      <c r="BQ185" s="3">
        <f>IF(Inputs!$B$27&lt;&gt;"Ready","PENDING INPUTS",IF(AND(A185&lt;=Inputs!$B$6,BO185&gt;0),Inputs!G21,0))</f>
        <v>0</v>
      </c>
      <c r="BR185" s="3">
        <f>IF(Inputs!$B$27&lt;&gt;"Ready","PENDING INPUTS",IF(A185&gt;Inputs!$B$6,0,MIN((BO185+BP185+BQ185),IF(Inputs!H21=1,Inputs!D21,MAX(Inputs!F21,ROUND(BO185*Inputs!E21+BP185+BQ185,2))))))</f>
        <v>0</v>
      </c>
      <c r="BS185">
        <f>IF(Inputs!$B$27&lt;&gt;"Ready","PENDING INPUTS",IF(BO185&lt;=0,99,1+IF(AND(K185&gt;0,OR(K185&lt;BO185,AND(K185=BO185,0&lt;7))),1,0)+IF(AND(S185&gt;0,OR(S185&lt;BO185,AND(S185=BO185,1&lt;7))),1,0)+IF(AND(AA185&gt;0,OR(AA185&lt;BO185,AND(AA185=BO185,2&lt;7))),1,0)+IF(AND(AI185&gt;0,OR(AI185&lt;BO185,AND(AI185=BO185,3&lt;7))),1,0)+IF(AND(AQ185&gt;0,OR(AQ185&lt;BO185,AND(AQ185=BO185,4&lt;7))),1,0)+IF(AND(AY185&gt;0,OR(AY185&lt;BO185,AND(AY185=BO185,5&lt;7))),1,0)+IF(AND(BG185&gt;0,OR(BG185&lt;BO185,AND(BG185=BO185,6&lt;7))),1,0)+IF(AND(BW185&gt;0,OR(BW185&lt;BO185,AND(BW185=BO185,8&lt;7))),1,0)+IF(AND(CE185&gt;0,OR(CE185&lt;BO185,AND(CE185=BO185,9&lt;7))),1,0)))</f>
        <v>99</v>
      </c>
      <c r="BT185" s="3">
        <f>IF(Inputs!$B$27&lt;&gt;"Ready","PENDING INPUTS",IF(A185&gt;Inputs!$B$6,0,MIN(MAX(0,(BO185+BP185+BQ185)-BR185),MAX(0,C185-D185-(IF(O185&lt;BS185,K185+L185+M185-N185,0)+IF(W185&lt;BS185,S185+T185+U185-V185,0)+IF(AE185&lt;BS185,AA185+AB185+AC185-AD185,0)+IF(AM185&lt;BS185,AI185+AJ185+AK185-AL185,0)+IF(AU185&lt;BS185,AQ185+AR185+AS185-AT185,0)+IF(BC185&lt;BS185,AY185+AZ185+BA185-BB185,0)+IF(BK185&lt;BS185,BG185+BH185+BI185-BJ185,0)+IF(BS185&lt;BS185,BO185+BP185+BQ185-BR185,0)+IF(CA185&lt;BS185,BW185+BX185+BY185-BZ185,0)+IF(CI185&lt;BS185,CE185+CF185+CG185-CH185,0))))))</f>
        <v>0</v>
      </c>
      <c r="BU185" s="3">
        <f>IF(Inputs!$B$27&lt;&gt;"Ready","PENDING INPUTS",MIN((BO185+BP185+BQ185),IF(D185&gt;C185,IF(D185=0,0,BR185*C185/D185),BR185+BT185)))</f>
        <v>0</v>
      </c>
      <c r="BV185" s="3">
        <f>IF(Inputs!$B$27&lt;&gt;"Ready","PENDING INPUTS",MAX(0,(BO185+BP185+BQ185)-BU185))</f>
        <v>0</v>
      </c>
      <c r="BW185" s="3">
        <f>IF(Inputs!$B$27&lt;&gt;"Ready","PENDING INPUTS",CD184)</f>
        <v>0</v>
      </c>
      <c r="BX185" s="3">
        <f>IF(Inputs!$B$27&lt;&gt;"Ready","PENDING INPUTS",IF(A185&lt;=Inputs!$B$6,ROUND(BW185*Inputs!C22/12,2),0))</f>
        <v>0</v>
      </c>
      <c r="BY185" s="3">
        <f>IF(Inputs!$B$27&lt;&gt;"Ready","PENDING INPUTS",IF(AND(A185&lt;=Inputs!$B$6,BW185&gt;0),Inputs!G22,0))</f>
        <v>0</v>
      </c>
      <c r="BZ185" s="3">
        <f>IF(Inputs!$B$27&lt;&gt;"Ready","PENDING INPUTS",IF(A185&gt;Inputs!$B$6,0,MIN((BW185+BX185+BY185),IF(Inputs!H22=1,Inputs!D22,MAX(Inputs!F22,ROUND(BW185*Inputs!E22+BX185+BY185,2))))))</f>
        <v>0</v>
      </c>
      <c r="CA185">
        <f>IF(Inputs!$B$27&lt;&gt;"Ready","PENDING INPUTS",IF(BW185&lt;=0,99,1+IF(AND(K185&gt;0,OR(K185&lt;BW185,AND(K185=BW185,0&lt;8))),1,0)+IF(AND(S185&gt;0,OR(S185&lt;BW185,AND(S185=BW185,1&lt;8))),1,0)+IF(AND(AA185&gt;0,OR(AA185&lt;BW185,AND(AA185=BW185,2&lt;8))),1,0)+IF(AND(AI185&gt;0,OR(AI185&lt;BW185,AND(AI185=BW185,3&lt;8))),1,0)+IF(AND(AQ185&gt;0,OR(AQ185&lt;BW185,AND(AQ185=BW185,4&lt;8))),1,0)+IF(AND(AY185&gt;0,OR(AY185&lt;BW185,AND(AY185=BW185,5&lt;8))),1,0)+IF(AND(BG185&gt;0,OR(BG185&lt;BW185,AND(BG185=BW185,6&lt;8))),1,0)+IF(AND(BO185&gt;0,OR(BO185&lt;BW185,AND(BO185=BW185,7&lt;8))),1,0)+IF(AND(CE185&gt;0,OR(CE185&lt;BW185,AND(CE185=BW185,9&lt;8))),1,0)))</f>
        <v>99</v>
      </c>
      <c r="CB185" s="3">
        <f>IF(Inputs!$B$27&lt;&gt;"Ready","PENDING INPUTS",IF(A185&gt;Inputs!$B$6,0,MIN(MAX(0,(BW185+BX185+BY185)-BZ185),MAX(0,C185-D185-(IF(O185&lt;CA185,K185+L185+M185-N185,0)+IF(W185&lt;CA185,S185+T185+U185-V185,0)+IF(AE185&lt;CA185,AA185+AB185+AC185-AD185,0)+IF(AM185&lt;CA185,AI185+AJ185+AK185-AL185,0)+IF(AU185&lt;CA185,AQ185+AR185+AS185-AT185,0)+IF(BC185&lt;CA185,AY185+AZ185+BA185-BB185,0)+IF(BK185&lt;CA185,BG185+BH185+BI185-BJ185,0)+IF(BS185&lt;CA185,BO185+BP185+BQ185-BR185,0)+IF(CA185&lt;CA185,BW185+BX185+BY185-BZ185,0)+IF(CI185&lt;CA185,CE185+CF185+CG185-CH185,0))))))</f>
        <v>0</v>
      </c>
      <c r="CC185" s="3">
        <f>IF(Inputs!$B$27&lt;&gt;"Ready","PENDING INPUTS",MIN((BW185+BX185+BY185),IF(D185&gt;C185,IF(D185=0,0,BZ185*C185/D185),BZ185+CB185)))</f>
        <v>0</v>
      </c>
      <c r="CD185" s="3">
        <f>IF(Inputs!$B$27&lt;&gt;"Ready","PENDING INPUTS",MAX(0,(BW185+BX185+BY185)-CC185))</f>
        <v>0</v>
      </c>
      <c r="CE185" s="3">
        <f>IF(Inputs!$B$27&lt;&gt;"Ready","PENDING INPUTS",CL184)</f>
        <v>0</v>
      </c>
      <c r="CF185" s="3">
        <f>IF(Inputs!$B$27&lt;&gt;"Ready","PENDING INPUTS",IF(A185&lt;=Inputs!$B$6,ROUND(CE185*Inputs!C23/12,2),0))</f>
        <v>0</v>
      </c>
      <c r="CG185" s="3">
        <f>IF(Inputs!$B$27&lt;&gt;"Ready","PENDING INPUTS",IF(AND(A185&lt;=Inputs!$B$6,CE185&gt;0),Inputs!G23,0))</f>
        <v>0</v>
      </c>
      <c r="CH185" s="3">
        <f>IF(Inputs!$B$27&lt;&gt;"Ready","PENDING INPUTS",IF(A185&gt;Inputs!$B$6,0,MIN((CE185+CF185+CG185),IF(Inputs!H23=1,Inputs!D23,MAX(Inputs!F23,ROUND(CE185*Inputs!E23+CF185+CG185,2))))))</f>
        <v>0</v>
      </c>
      <c r="CI185">
        <f>IF(Inputs!$B$27&lt;&gt;"Ready","PENDING INPUTS",IF(CE185&lt;=0,99,1+IF(AND(K185&gt;0,OR(K185&lt;CE185,AND(K185=CE185,0&lt;9))),1,0)+IF(AND(S185&gt;0,OR(S185&lt;CE185,AND(S185=CE185,1&lt;9))),1,0)+IF(AND(AA185&gt;0,OR(AA185&lt;CE185,AND(AA185=CE185,2&lt;9))),1,0)+IF(AND(AI185&gt;0,OR(AI185&lt;CE185,AND(AI185=CE185,3&lt;9))),1,0)+IF(AND(AQ185&gt;0,OR(AQ185&lt;CE185,AND(AQ185=CE185,4&lt;9))),1,0)+IF(AND(AY185&gt;0,OR(AY185&lt;CE185,AND(AY185=CE185,5&lt;9))),1,0)+IF(AND(BG185&gt;0,OR(BG185&lt;CE185,AND(BG185=CE185,6&lt;9))),1,0)+IF(AND(BO185&gt;0,OR(BO185&lt;CE185,AND(BO185=CE185,7&lt;9))),1,0)+IF(AND(BW185&gt;0,OR(BW185&lt;CE185,AND(BW185=CE185,8&lt;9))),1,0)))</f>
        <v>99</v>
      </c>
      <c r="CJ185" s="3">
        <f>IF(Inputs!$B$27&lt;&gt;"Ready","PENDING INPUTS",IF(A185&gt;Inputs!$B$6,0,MIN(MAX(0,(CE185+CF185+CG185)-CH185),MAX(0,C185-D185-(IF(O185&lt;CI185,K185+L185+M185-N185,0)+IF(W185&lt;CI185,S185+T185+U185-V185,0)+IF(AE185&lt;CI185,AA185+AB185+AC185-AD185,0)+IF(AM185&lt;CI185,AI185+AJ185+AK185-AL185,0)+IF(AU185&lt;CI185,AQ185+AR185+AS185-AT185,0)+IF(BC185&lt;CI185,AY185+AZ185+BA185-BB185,0)+IF(BK185&lt;CI185,BG185+BH185+BI185-BJ185,0)+IF(BS185&lt;CI185,BO185+BP185+BQ185-BR185,0)+IF(CA185&lt;CI185,BW185+BX185+BY185-BZ185,0)+IF(CI185&lt;CI185,CE185+CF185+CG185-CH185,0))))))</f>
        <v>0</v>
      </c>
      <c r="CK185" s="3">
        <f>IF(Inputs!$B$27&lt;&gt;"Ready","PENDING INPUTS",MIN((CE185+CF185+CG185),IF(D185&gt;C185,IF(D185=0,0,CH185*C185/D185),CH185+CJ185)))</f>
        <v>0</v>
      </c>
      <c r="CL185" s="3">
        <f>IF(Inputs!$B$27&lt;&gt;"Ready","PENDING INPUTS",MAX(0,(CE185+CF185+CG185)-CK185))</f>
        <v>0</v>
      </c>
    </row>
    <row r="186" spans="1:90" ht="27.95" customHeight="1" x14ac:dyDescent="0.25">
      <c r="A186">
        <v>182</v>
      </c>
      <c r="B186" s="13">
        <f>IF(Inputs!$B$27&lt;&gt;"Ready","PENDING INPUTS",EDATE(Inputs!$B$5,A186-1))</f>
        <v>51806</v>
      </c>
      <c r="C186" s="3">
        <f>IF(Inputs!$B$27&lt;&gt;"Ready","PENDING INPUTS",IF(A186&lt;=Inputs!$B$6,MAX(0,Inputs!$B$4+IF(A186=Inputs!$B$7,Inputs!$B$8,0)+IF(A186=Inputs!$B$9,Inputs!$B$10,0)),0))</f>
        <v>0</v>
      </c>
      <c r="D186" s="3">
        <f>IF(Inputs!$B$27&lt;&gt;"Ready","PENDING INPUTS",SUM(N186,V186,AD186,AL186,AT186,BB186,BJ186,BR186,BZ186,CH186))</f>
        <v>0</v>
      </c>
      <c r="E186" s="3">
        <f>IF(Inputs!$B$27&lt;&gt;"Ready","PENDING INPUTS",MAX(0,D186-C186))</f>
        <v>0</v>
      </c>
      <c r="F186" s="3">
        <f>IF(Inputs!$B$27&lt;&gt;"Ready","PENDING INPUTS",SUM(Q186,Y186,AG186,AO186,AW186,BE186,BM186,BU186,CC186,CK186))</f>
        <v>0</v>
      </c>
      <c r="G186" s="3">
        <f>IF(Inputs!$B$27&lt;&gt;"Ready","PENDING INPUTS",SUM(L186,T186,AB186,AJ186,AR186,AZ186,BH186,BP186,BX186,CF186))</f>
        <v>0</v>
      </c>
      <c r="H186" s="3">
        <f>IF(Inputs!$B$27&lt;&gt;"Ready","PENDING INPUTS",SUM(M186,U186,AC186,AK186,AS186,BA186,BI186,BQ186,BY186,CG186))</f>
        <v>0</v>
      </c>
      <c r="I186" s="3">
        <f>IF(Inputs!$B$27&lt;&gt;"Ready","PENDING INPUTS",SUM(R186,Z186,AH186,AP186,AX186,BF186,BN186,BV186,CD186,CL186))</f>
        <v>0</v>
      </c>
      <c r="J186" t="str">
        <f>IF(Inputs!$B$27&lt;&gt;"Ready","PENDING INPUTS",IF(A186&gt;Inputs!$B$6,"Beyond horizon",IF(E186&gt;0.005,"MINIMUM SHORTFALL",IF(I186&lt;0.005,"Paid off","In progress"))))</f>
        <v>Beyond horizon</v>
      </c>
      <c r="K186" s="3">
        <f>IF(Inputs!$B$27&lt;&gt;"Ready","PENDING INPUTS",R185)</f>
        <v>0</v>
      </c>
      <c r="L186" s="3">
        <f>IF(Inputs!$B$27&lt;&gt;"Ready","PENDING INPUTS",IF(A186&lt;=Inputs!$B$6,ROUND(K186*Inputs!C14/12,2),0))</f>
        <v>0</v>
      </c>
      <c r="M186" s="3">
        <f>IF(Inputs!$B$27&lt;&gt;"Ready","PENDING INPUTS",IF(AND(A186&lt;=Inputs!$B$6,K186&gt;0),Inputs!G14,0))</f>
        <v>0</v>
      </c>
      <c r="N186" s="3">
        <f>IF(Inputs!$B$27&lt;&gt;"Ready","PENDING INPUTS",IF(A186&gt;Inputs!$B$6,0,MIN((K186+L186+M186),IF(Inputs!H14=1,Inputs!D14,MAX(Inputs!F14,ROUND(K186*Inputs!E14+L186+M186,2))))))</f>
        <v>0</v>
      </c>
      <c r="O186">
        <f>IF(Inputs!$B$27&lt;&gt;"Ready","PENDING INPUTS",IF(K186&lt;=0,99,1+IF(AND(S186&gt;0,OR(S186&lt;K186,AND(S186=K186,1&lt;0))),1,0)+IF(AND(AA186&gt;0,OR(AA186&lt;K186,AND(AA186=K186,2&lt;0))),1,0)+IF(AND(AI186&gt;0,OR(AI186&lt;K186,AND(AI186=K186,3&lt;0))),1,0)+IF(AND(AQ186&gt;0,OR(AQ186&lt;K186,AND(AQ186=K186,4&lt;0))),1,0)+IF(AND(AY186&gt;0,OR(AY186&lt;K186,AND(AY186=K186,5&lt;0))),1,0)+IF(AND(BG186&gt;0,OR(BG186&lt;K186,AND(BG186=K186,6&lt;0))),1,0)+IF(AND(BO186&gt;0,OR(BO186&lt;K186,AND(BO186=K186,7&lt;0))),1,0)+IF(AND(BW186&gt;0,OR(BW186&lt;K186,AND(BW186=K186,8&lt;0))),1,0)+IF(AND(CE186&gt;0,OR(CE186&lt;K186,AND(CE186=K186,9&lt;0))),1,0)))</f>
        <v>99</v>
      </c>
      <c r="P186" s="3">
        <f>IF(Inputs!$B$27&lt;&gt;"Ready","PENDING INPUTS",IF(A186&gt;Inputs!$B$6,0,MIN(MAX(0,(K186+L186+M186)-N186),MAX(0,C186-D186-(IF(O186&lt;O186,K186+L186+M186-N186,0)+IF(W186&lt;O186,S186+T186+U186-V186,0)+IF(AE186&lt;O186,AA186+AB186+AC186-AD186,0)+IF(AM186&lt;O186,AI186+AJ186+AK186-AL186,0)+IF(AU186&lt;O186,AQ186+AR186+AS186-AT186,0)+IF(BC186&lt;O186,AY186+AZ186+BA186-BB186,0)+IF(BK186&lt;O186,BG186+BH186+BI186-BJ186,0)+IF(BS186&lt;O186,BO186+BP186+BQ186-BR186,0)+IF(CA186&lt;O186,BW186+BX186+BY186-BZ186,0)+IF(CI186&lt;O186,CE186+CF186+CG186-CH186,0))))))</f>
        <v>0</v>
      </c>
      <c r="Q186" s="3">
        <f>IF(Inputs!$B$27&lt;&gt;"Ready","PENDING INPUTS",MIN((K186+L186+M186),IF(D186&gt;C186,IF(D186=0,0,N186*C186/D186),N186+P186)))</f>
        <v>0</v>
      </c>
      <c r="R186" s="3">
        <f>IF(Inputs!$B$27&lt;&gt;"Ready","PENDING INPUTS",MAX(0,(K186+L186+M186)-Q186))</f>
        <v>0</v>
      </c>
      <c r="S186" s="3">
        <f>IF(Inputs!$B$27&lt;&gt;"Ready","PENDING INPUTS",Z185)</f>
        <v>0</v>
      </c>
      <c r="T186" s="3">
        <f>IF(Inputs!$B$27&lt;&gt;"Ready","PENDING INPUTS",IF(A186&lt;=Inputs!$B$6,ROUND(S186*Inputs!C15/12,2),0))</f>
        <v>0</v>
      </c>
      <c r="U186" s="3">
        <f>IF(Inputs!$B$27&lt;&gt;"Ready","PENDING INPUTS",IF(AND(A186&lt;=Inputs!$B$6,S186&gt;0),Inputs!G15,0))</f>
        <v>0</v>
      </c>
      <c r="V186" s="3">
        <f>IF(Inputs!$B$27&lt;&gt;"Ready","PENDING INPUTS",IF(A186&gt;Inputs!$B$6,0,MIN((S186+T186+U186),IF(Inputs!H15=1,Inputs!D15,MAX(Inputs!F15,ROUND(S186*Inputs!E15+T186+U186,2))))))</f>
        <v>0</v>
      </c>
      <c r="W186">
        <f>IF(Inputs!$B$27&lt;&gt;"Ready","PENDING INPUTS",IF(S186&lt;=0,99,1+IF(AND(K186&gt;0,OR(K186&lt;S186,AND(K186=S186,0&lt;1))),1,0)+IF(AND(AA186&gt;0,OR(AA186&lt;S186,AND(AA186=S186,2&lt;1))),1,0)+IF(AND(AI186&gt;0,OR(AI186&lt;S186,AND(AI186=S186,3&lt;1))),1,0)+IF(AND(AQ186&gt;0,OR(AQ186&lt;S186,AND(AQ186=S186,4&lt;1))),1,0)+IF(AND(AY186&gt;0,OR(AY186&lt;S186,AND(AY186=S186,5&lt;1))),1,0)+IF(AND(BG186&gt;0,OR(BG186&lt;S186,AND(BG186=S186,6&lt;1))),1,0)+IF(AND(BO186&gt;0,OR(BO186&lt;S186,AND(BO186=S186,7&lt;1))),1,0)+IF(AND(BW186&gt;0,OR(BW186&lt;S186,AND(BW186=S186,8&lt;1))),1,0)+IF(AND(CE186&gt;0,OR(CE186&lt;S186,AND(CE186=S186,9&lt;1))),1,0)))</f>
        <v>99</v>
      </c>
      <c r="X186" s="3">
        <f>IF(Inputs!$B$27&lt;&gt;"Ready","PENDING INPUTS",IF(A186&gt;Inputs!$B$6,0,MIN(MAX(0,(S186+T186+U186)-V186),MAX(0,C186-D186-(IF(O186&lt;W186,K186+L186+M186-N186,0)+IF(W186&lt;W186,S186+T186+U186-V186,0)+IF(AE186&lt;W186,AA186+AB186+AC186-AD186,0)+IF(AM186&lt;W186,AI186+AJ186+AK186-AL186,0)+IF(AU186&lt;W186,AQ186+AR186+AS186-AT186,0)+IF(BC186&lt;W186,AY186+AZ186+BA186-BB186,0)+IF(BK186&lt;W186,BG186+BH186+BI186-BJ186,0)+IF(BS186&lt;W186,BO186+BP186+BQ186-BR186,0)+IF(CA186&lt;W186,BW186+BX186+BY186-BZ186,0)+IF(CI186&lt;W186,CE186+CF186+CG186-CH186,0))))))</f>
        <v>0</v>
      </c>
      <c r="Y186" s="3">
        <f>IF(Inputs!$B$27&lt;&gt;"Ready","PENDING INPUTS",MIN((S186+T186+U186),IF(D186&gt;C186,IF(D186=0,0,V186*C186/D186),V186+X186)))</f>
        <v>0</v>
      </c>
      <c r="Z186" s="3">
        <f>IF(Inputs!$B$27&lt;&gt;"Ready","PENDING INPUTS",MAX(0,(S186+T186+U186)-Y186))</f>
        <v>0</v>
      </c>
      <c r="AA186" s="3">
        <f>IF(Inputs!$B$27&lt;&gt;"Ready","PENDING INPUTS",AH185)</f>
        <v>0</v>
      </c>
      <c r="AB186" s="3">
        <f>IF(Inputs!$B$27&lt;&gt;"Ready","PENDING INPUTS",IF(A186&lt;=Inputs!$B$6,ROUND(AA186*Inputs!C16/12,2),0))</f>
        <v>0</v>
      </c>
      <c r="AC186" s="3">
        <f>IF(Inputs!$B$27&lt;&gt;"Ready","PENDING INPUTS",IF(AND(A186&lt;=Inputs!$B$6,AA186&gt;0),Inputs!G16,0))</f>
        <v>0</v>
      </c>
      <c r="AD186" s="3">
        <f>IF(Inputs!$B$27&lt;&gt;"Ready","PENDING INPUTS",IF(A186&gt;Inputs!$B$6,0,MIN((AA186+AB186+AC186),IF(Inputs!H16=1,Inputs!D16,MAX(Inputs!F16,ROUND(AA186*Inputs!E16+AB186+AC186,2))))))</f>
        <v>0</v>
      </c>
      <c r="AE186">
        <f>IF(Inputs!$B$27&lt;&gt;"Ready","PENDING INPUTS",IF(AA186&lt;=0,99,1+IF(AND(K186&gt;0,OR(K186&lt;AA186,AND(K186=AA186,0&lt;2))),1,0)+IF(AND(S186&gt;0,OR(S186&lt;AA186,AND(S186=AA186,1&lt;2))),1,0)+IF(AND(AI186&gt;0,OR(AI186&lt;AA186,AND(AI186=AA186,3&lt;2))),1,0)+IF(AND(AQ186&gt;0,OR(AQ186&lt;AA186,AND(AQ186=AA186,4&lt;2))),1,0)+IF(AND(AY186&gt;0,OR(AY186&lt;AA186,AND(AY186=AA186,5&lt;2))),1,0)+IF(AND(BG186&gt;0,OR(BG186&lt;AA186,AND(BG186=AA186,6&lt;2))),1,0)+IF(AND(BO186&gt;0,OR(BO186&lt;AA186,AND(BO186=AA186,7&lt;2))),1,0)+IF(AND(BW186&gt;0,OR(BW186&lt;AA186,AND(BW186=AA186,8&lt;2))),1,0)+IF(AND(CE186&gt;0,OR(CE186&lt;AA186,AND(CE186=AA186,9&lt;2))),1,0)))</f>
        <v>99</v>
      </c>
      <c r="AF186" s="3">
        <f>IF(Inputs!$B$27&lt;&gt;"Ready","PENDING INPUTS",IF(A186&gt;Inputs!$B$6,0,MIN(MAX(0,(AA186+AB186+AC186)-AD186),MAX(0,C186-D186-(IF(O186&lt;AE186,K186+L186+M186-N186,0)+IF(W186&lt;AE186,S186+T186+U186-V186,0)+IF(AE186&lt;AE186,AA186+AB186+AC186-AD186,0)+IF(AM186&lt;AE186,AI186+AJ186+AK186-AL186,0)+IF(AU186&lt;AE186,AQ186+AR186+AS186-AT186,0)+IF(BC186&lt;AE186,AY186+AZ186+BA186-BB186,0)+IF(BK186&lt;AE186,BG186+BH186+BI186-BJ186,0)+IF(BS186&lt;AE186,BO186+BP186+BQ186-BR186,0)+IF(CA186&lt;AE186,BW186+BX186+BY186-BZ186,0)+IF(CI186&lt;AE186,CE186+CF186+CG186-CH186,0))))))</f>
        <v>0</v>
      </c>
      <c r="AG186" s="3">
        <f>IF(Inputs!$B$27&lt;&gt;"Ready","PENDING INPUTS",MIN((AA186+AB186+AC186),IF(D186&gt;C186,IF(D186=0,0,AD186*C186/D186),AD186+AF186)))</f>
        <v>0</v>
      </c>
      <c r="AH186" s="3">
        <f>IF(Inputs!$B$27&lt;&gt;"Ready","PENDING INPUTS",MAX(0,(AA186+AB186+AC186)-AG186))</f>
        <v>0</v>
      </c>
      <c r="AI186" s="3">
        <f>IF(Inputs!$B$27&lt;&gt;"Ready","PENDING INPUTS",AP185)</f>
        <v>0</v>
      </c>
      <c r="AJ186" s="3">
        <f>IF(Inputs!$B$27&lt;&gt;"Ready","PENDING INPUTS",IF(A186&lt;=Inputs!$B$6,ROUND(AI186*Inputs!C17/12,2),0))</f>
        <v>0</v>
      </c>
      <c r="AK186" s="3">
        <f>IF(Inputs!$B$27&lt;&gt;"Ready","PENDING INPUTS",IF(AND(A186&lt;=Inputs!$B$6,AI186&gt;0),Inputs!G17,0))</f>
        <v>0</v>
      </c>
      <c r="AL186" s="3">
        <f>IF(Inputs!$B$27&lt;&gt;"Ready","PENDING INPUTS",IF(A186&gt;Inputs!$B$6,0,MIN((AI186+AJ186+AK186),IF(Inputs!H17=1,Inputs!D17,MAX(Inputs!F17,ROUND(AI186*Inputs!E17+AJ186+AK186,2))))))</f>
        <v>0</v>
      </c>
      <c r="AM186">
        <f>IF(Inputs!$B$27&lt;&gt;"Ready","PENDING INPUTS",IF(AI186&lt;=0,99,1+IF(AND(K186&gt;0,OR(K186&lt;AI186,AND(K186=AI186,0&lt;3))),1,0)+IF(AND(S186&gt;0,OR(S186&lt;AI186,AND(S186=AI186,1&lt;3))),1,0)+IF(AND(AA186&gt;0,OR(AA186&lt;AI186,AND(AA186=AI186,2&lt;3))),1,0)+IF(AND(AQ186&gt;0,OR(AQ186&lt;AI186,AND(AQ186=AI186,4&lt;3))),1,0)+IF(AND(AY186&gt;0,OR(AY186&lt;AI186,AND(AY186=AI186,5&lt;3))),1,0)+IF(AND(BG186&gt;0,OR(BG186&lt;AI186,AND(BG186=AI186,6&lt;3))),1,0)+IF(AND(BO186&gt;0,OR(BO186&lt;AI186,AND(BO186=AI186,7&lt;3))),1,0)+IF(AND(BW186&gt;0,OR(BW186&lt;AI186,AND(BW186=AI186,8&lt;3))),1,0)+IF(AND(CE186&gt;0,OR(CE186&lt;AI186,AND(CE186=AI186,9&lt;3))),1,0)))</f>
        <v>99</v>
      </c>
      <c r="AN186" s="3">
        <f>IF(Inputs!$B$27&lt;&gt;"Ready","PENDING INPUTS",IF(A186&gt;Inputs!$B$6,0,MIN(MAX(0,(AI186+AJ186+AK186)-AL186),MAX(0,C186-D186-(IF(O186&lt;AM186,K186+L186+M186-N186,0)+IF(W186&lt;AM186,S186+T186+U186-V186,0)+IF(AE186&lt;AM186,AA186+AB186+AC186-AD186,0)+IF(AM186&lt;AM186,AI186+AJ186+AK186-AL186,0)+IF(AU186&lt;AM186,AQ186+AR186+AS186-AT186,0)+IF(BC186&lt;AM186,AY186+AZ186+BA186-BB186,0)+IF(BK186&lt;AM186,BG186+BH186+BI186-BJ186,0)+IF(BS186&lt;AM186,BO186+BP186+BQ186-BR186,0)+IF(CA186&lt;AM186,BW186+BX186+BY186-BZ186,0)+IF(CI186&lt;AM186,CE186+CF186+CG186-CH186,0))))))</f>
        <v>0</v>
      </c>
      <c r="AO186" s="3">
        <f>IF(Inputs!$B$27&lt;&gt;"Ready","PENDING INPUTS",MIN((AI186+AJ186+AK186),IF(D186&gt;C186,IF(D186=0,0,AL186*C186/D186),AL186+AN186)))</f>
        <v>0</v>
      </c>
      <c r="AP186" s="3">
        <f>IF(Inputs!$B$27&lt;&gt;"Ready","PENDING INPUTS",MAX(0,(AI186+AJ186+AK186)-AO186))</f>
        <v>0</v>
      </c>
      <c r="AQ186" s="3">
        <f>IF(Inputs!$B$27&lt;&gt;"Ready","PENDING INPUTS",AX185)</f>
        <v>0</v>
      </c>
      <c r="AR186" s="3">
        <f>IF(Inputs!$B$27&lt;&gt;"Ready","PENDING INPUTS",IF(A186&lt;=Inputs!$B$6,ROUND(AQ186*Inputs!C18/12,2),0))</f>
        <v>0</v>
      </c>
      <c r="AS186" s="3">
        <f>IF(Inputs!$B$27&lt;&gt;"Ready","PENDING INPUTS",IF(AND(A186&lt;=Inputs!$B$6,AQ186&gt;0),Inputs!G18,0))</f>
        <v>0</v>
      </c>
      <c r="AT186" s="3">
        <f>IF(Inputs!$B$27&lt;&gt;"Ready","PENDING INPUTS",IF(A186&gt;Inputs!$B$6,0,MIN((AQ186+AR186+AS186),IF(Inputs!H18=1,Inputs!D18,MAX(Inputs!F18,ROUND(AQ186*Inputs!E18+AR186+AS186,2))))))</f>
        <v>0</v>
      </c>
      <c r="AU186">
        <f>IF(Inputs!$B$27&lt;&gt;"Ready","PENDING INPUTS",IF(AQ186&lt;=0,99,1+IF(AND(K186&gt;0,OR(K186&lt;AQ186,AND(K186=AQ186,0&lt;4))),1,0)+IF(AND(S186&gt;0,OR(S186&lt;AQ186,AND(S186=AQ186,1&lt;4))),1,0)+IF(AND(AA186&gt;0,OR(AA186&lt;AQ186,AND(AA186=AQ186,2&lt;4))),1,0)+IF(AND(AI186&gt;0,OR(AI186&lt;AQ186,AND(AI186=AQ186,3&lt;4))),1,0)+IF(AND(AY186&gt;0,OR(AY186&lt;AQ186,AND(AY186=AQ186,5&lt;4))),1,0)+IF(AND(BG186&gt;0,OR(BG186&lt;AQ186,AND(BG186=AQ186,6&lt;4))),1,0)+IF(AND(BO186&gt;0,OR(BO186&lt;AQ186,AND(BO186=AQ186,7&lt;4))),1,0)+IF(AND(BW186&gt;0,OR(BW186&lt;AQ186,AND(BW186=AQ186,8&lt;4))),1,0)+IF(AND(CE186&gt;0,OR(CE186&lt;AQ186,AND(CE186=AQ186,9&lt;4))),1,0)))</f>
        <v>99</v>
      </c>
      <c r="AV186" s="3">
        <f>IF(Inputs!$B$27&lt;&gt;"Ready","PENDING INPUTS",IF(A186&gt;Inputs!$B$6,0,MIN(MAX(0,(AQ186+AR186+AS186)-AT186),MAX(0,C186-D186-(IF(O186&lt;AU186,K186+L186+M186-N186,0)+IF(W186&lt;AU186,S186+T186+U186-V186,0)+IF(AE186&lt;AU186,AA186+AB186+AC186-AD186,0)+IF(AM186&lt;AU186,AI186+AJ186+AK186-AL186,0)+IF(AU186&lt;AU186,AQ186+AR186+AS186-AT186,0)+IF(BC186&lt;AU186,AY186+AZ186+BA186-BB186,0)+IF(BK186&lt;AU186,BG186+BH186+BI186-BJ186,0)+IF(BS186&lt;AU186,BO186+BP186+BQ186-BR186,0)+IF(CA186&lt;AU186,BW186+BX186+BY186-BZ186,0)+IF(CI186&lt;AU186,CE186+CF186+CG186-CH186,0))))))</f>
        <v>0</v>
      </c>
      <c r="AW186" s="3">
        <f>IF(Inputs!$B$27&lt;&gt;"Ready","PENDING INPUTS",MIN((AQ186+AR186+AS186),IF(D186&gt;C186,IF(D186=0,0,AT186*C186/D186),AT186+AV186)))</f>
        <v>0</v>
      </c>
      <c r="AX186" s="3">
        <f>IF(Inputs!$B$27&lt;&gt;"Ready","PENDING INPUTS",MAX(0,(AQ186+AR186+AS186)-AW186))</f>
        <v>0</v>
      </c>
      <c r="AY186" s="3">
        <f>IF(Inputs!$B$27&lt;&gt;"Ready","PENDING INPUTS",BF185)</f>
        <v>0</v>
      </c>
      <c r="AZ186" s="3">
        <f>IF(Inputs!$B$27&lt;&gt;"Ready","PENDING INPUTS",IF(A186&lt;=Inputs!$B$6,ROUND(AY186*Inputs!C19/12,2),0))</f>
        <v>0</v>
      </c>
      <c r="BA186" s="3">
        <f>IF(Inputs!$B$27&lt;&gt;"Ready","PENDING INPUTS",IF(AND(A186&lt;=Inputs!$B$6,AY186&gt;0),Inputs!G19,0))</f>
        <v>0</v>
      </c>
      <c r="BB186" s="3">
        <f>IF(Inputs!$B$27&lt;&gt;"Ready","PENDING INPUTS",IF(A186&gt;Inputs!$B$6,0,MIN((AY186+AZ186+BA186),IF(Inputs!H19=1,Inputs!D19,MAX(Inputs!F19,ROUND(AY186*Inputs!E19+AZ186+BA186,2))))))</f>
        <v>0</v>
      </c>
      <c r="BC186">
        <f>IF(Inputs!$B$27&lt;&gt;"Ready","PENDING INPUTS",IF(AY186&lt;=0,99,1+IF(AND(K186&gt;0,OR(K186&lt;AY186,AND(K186=AY186,0&lt;5))),1,0)+IF(AND(S186&gt;0,OR(S186&lt;AY186,AND(S186=AY186,1&lt;5))),1,0)+IF(AND(AA186&gt;0,OR(AA186&lt;AY186,AND(AA186=AY186,2&lt;5))),1,0)+IF(AND(AI186&gt;0,OR(AI186&lt;AY186,AND(AI186=AY186,3&lt;5))),1,0)+IF(AND(AQ186&gt;0,OR(AQ186&lt;AY186,AND(AQ186=AY186,4&lt;5))),1,0)+IF(AND(BG186&gt;0,OR(BG186&lt;AY186,AND(BG186=AY186,6&lt;5))),1,0)+IF(AND(BO186&gt;0,OR(BO186&lt;AY186,AND(BO186=AY186,7&lt;5))),1,0)+IF(AND(BW186&gt;0,OR(BW186&lt;AY186,AND(BW186=AY186,8&lt;5))),1,0)+IF(AND(CE186&gt;0,OR(CE186&lt;AY186,AND(CE186=AY186,9&lt;5))),1,0)))</f>
        <v>99</v>
      </c>
      <c r="BD186" s="3">
        <f>IF(Inputs!$B$27&lt;&gt;"Ready","PENDING INPUTS",IF(A186&gt;Inputs!$B$6,0,MIN(MAX(0,(AY186+AZ186+BA186)-BB186),MAX(0,C186-D186-(IF(O186&lt;BC186,K186+L186+M186-N186,0)+IF(W186&lt;BC186,S186+T186+U186-V186,0)+IF(AE186&lt;BC186,AA186+AB186+AC186-AD186,0)+IF(AM186&lt;BC186,AI186+AJ186+AK186-AL186,0)+IF(AU186&lt;BC186,AQ186+AR186+AS186-AT186,0)+IF(BC186&lt;BC186,AY186+AZ186+BA186-BB186,0)+IF(BK186&lt;BC186,BG186+BH186+BI186-BJ186,0)+IF(BS186&lt;BC186,BO186+BP186+BQ186-BR186,0)+IF(CA186&lt;BC186,BW186+BX186+BY186-BZ186,0)+IF(CI186&lt;BC186,CE186+CF186+CG186-CH186,0))))))</f>
        <v>0</v>
      </c>
      <c r="BE186" s="3">
        <f>IF(Inputs!$B$27&lt;&gt;"Ready","PENDING INPUTS",MIN((AY186+AZ186+BA186),IF(D186&gt;C186,IF(D186=0,0,BB186*C186/D186),BB186+BD186)))</f>
        <v>0</v>
      </c>
      <c r="BF186" s="3">
        <f>IF(Inputs!$B$27&lt;&gt;"Ready","PENDING INPUTS",MAX(0,(AY186+AZ186+BA186)-BE186))</f>
        <v>0</v>
      </c>
      <c r="BG186" s="3">
        <f>IF(Inputs!$B$27&lt;&gt;"Ready","PENDING INPUTS",BN185)</f>
        <v>0</v>
      </c>
      <c r="BH186" s="3">
        <f>IF(Inputs!$B$27&lt;&gt;"Ready","PENDING INPUTS",IF(A186&lt;=Inputs!$B$6,ROUND(BG186*Inputs!C20/12,2),0))</f>
        <v>0</v>
      </c>
      <c r="BI186" s="3">
        <f>IF(Inputs!$B$27&lt;&gt;"Ready","PENDING INPUTS",IF(AND(A186&lt;=Inputs!$B$6,BG186&gt;0),Inputs!G20,0))</f>
        <v>0</v>
      </c>
      <c r="BJ186" s="3">
        <f>IF(Inputs!$B$27&lt;&gt;"Ready","PENDING INPUTS",IF(A186&gt;Inputs!$B$6,0,MIN((BG186+BH186+BI186),IF(Inputs!H20=1,Inputs!D20,MAX(Inputs!F20,ROUND(BG186*Inputs!E20+BH186+BI186,2))))))</f>
        <v>0</v>
      </c>
      <c r="BK186">
        <f>IF(Inputs!$B$27&lt;&gt;"Ready","PENDING INPUTS",IF(BG186&lt;=0,99,1+IF(AND(K186&gt;0,OR(K186&lt;BG186,AND(K186=BG186,0&lt;6))),1,0)+IF(AND(S186&gt;0,OR(S186&lt;BG186,AND(S186=BG186,1&lt;6))),1,0)+IF(AND(AA186&gt;0,OR(AA186&lt;BG186,AND(AA186=BG186,2&lt;6))),1,0)+IF(AND(AI186&gt;0,OR(AI186&lt;BG186,AND(AI186=BG186,3&lt;6))),1,0)+IF(AND(AQ186&gt;0,OR(AQ186&lt;BG186,AND(AQ186=BG186,4&lt;6))),1,0)+IF(AND(AY186&gt;0,OR(AY186&lt;BG186,AND(AY186=BG186,5&lt;6))),1,0)+IF(AND(BO186&gt;0,OR(BO186&lt;BG186,AND(BO186=BG186,7&lt;6))),1,0)+IF(AND(BW186&gt;0,OR(BW186&lt;BG186,AND(BW186=BG186,8&lt;6))),1,0)+IF(AND(CE186&gt;0,OR(CE186&lt;BG186,AND(CE186=BG186,9&lt;6))),1,0)))</f>
        <v>99</v>
      </c>
      <c r="BL186" s="3">
        <f>IF(Inputs!$B$27&lt;&gt;"Ready","PENDING INPUTS",IF(A186&gt;Inputs!$B$6,0,MIN(MAX(0,(BG186+BH186+BI186)-BJ186),MAX(0,C186-D186-(IF(O186&lt;BK186,K186+L186+M186-N186,0)+IF(W186&lt;BK186,S186+T186+U186-V186,0)+IF(AE186&lt;BK186,AA186+AB186+AC186-AD186,0)+IF(AM186&lt;BK186,AI186+AJ186+AK186-AL186,0)+IF(AU186&lt;BK186,AQ186+AR186+AS186-AT186,0)+IF(BC186&lt;BK186,AY186+AZ186+BA186-BB186,0)+IF(BK186&lt;BK186,BG186+BH186+BI186-BJ186,0)+IF(BS186&lt;BK186,BO186+BP186+BQ186-BR186,0)+IF(CA186&lt;BK186,BW186+BX186+BY186-BZ186,0)+IF(CI186&lt;BK186,CE186+CF186+CG186-CH186,0))))))</f>
        <v>0</v>
      </c>
      <c r="BM186" s="3">
        <f>IF(Inputs!$B$27&lt;&gt;"Ready","PENDING INPUTS",MIN((BG186+BH186+BI186),IF(D186&gt;C186,IF(D186=0,0,BJ186*C186/D186),BJ186+BL186)))</f>
        <v>0</v>
      </c>
      <c r="BN186" s="3">
        <f>IF(Inputs!$B$27&lt;&gt;"Ready","PENDING INPUTS",MAX(0,(BG186+BH186+BI186)-BM186))</f>
        <v>0</v>
      </c>
      <c r="BO186" s="3">
        <f>IF(Inputs!$B$27&lt;&gt;"Ready","PENDING INPUTS",BV185)</f>
        <v>0</v>
      </c>
      <c r="BP186" s="3">
        <f>IF(Inputs!$B$27&lt;&gt;"Ready","PENDING INPUTS",IF(A186&lt;=Inputs!$B$6,ROUND(BO186*Inputs!C21/12,2),0))</f>
        <v>0</v>
      </c>
      <c r="BQ186" s="3">
        <f>IF(Inputs!$B$27&lt;&gt;"Ready","PENDING INPUTS",IF(AND(A186&lt;=Inputs!$B$6,BO186&gt;0),Inputs!G21,0))</f>
        <v>0</v>
      </c>
      <c r="BR186" s="3">
        <f>IF(Inputs!$B$27&lt;&gt;"Ready","PENDING INPUTS",IF(A186&gt;Inputs!$B$6,0,MIN((BO186+BP186+BQ186),IF(Inputs!H21=1,Inputs!D21,MAX(Inputs!F21,ROUND(BO186*Inputs!E21+BP186+BQ186,2))))))</f>
        <v>0</v>
      </c>
      <c r="BS186">
        <f>IF(Inputs!$B$27&lt;&gt;"Ready","PENDING INPUTS",IF(BO186&lt;=0,99,1+IF(AND(K186&gt;0,OR(K186&lt;BO186,AND(K186=BO186,0&lt;7))),1,0)+IF(AND(S186&gt;0,OR(S186&lt;BO186,AND(S186=BO186,1&lt;7))),1,0)+IF(AND(AA186&gt;0,OR(AA186&lt;BO186,AND(AA186=BO186,2&lt;7))),1,0)+IF(AND(AI186&gt;0,OR(AI186&lt;BO186,AND(AI186=BO186,3&lt;7))),1,0)+IF(AND(AQ186&gt;0,OR(AQ186&lt;BO186,AND(AQ186=BO186,4&lt;7))),1,0)+IF(AND(AY186&gt;0,OR(AY186&lt;BO186,AND(AY186=BO186,5&lt;7))),1,0)+IF(AND(BG186&gt;0,OR(BG186&lt;BO186,AND(BG186=BO186,6&lt;7))),1,0)+IF(AND(BW186&gt;0,OR(BW186&lt;BO186,AND(BW186=BO186,8&lt;7))),1,0)+IF(AND(CE186&gt;0,OR(CE186&lt;BO186,AND(CE186=BO186,9&lt;7))),1,0)))</f>
        <v>99</v>
      </c>
      <c r="BT186" s="3">
        <f>IF(Inputs!$B$27&lt;&gt;"Ready","PENDING INPUTS",IF(A186&gt;Inputs!$B$6,0,MIN(MAX(0,(BO186+BP186+BQ186)-BR186),MAX(0,C186-D186-(IF(O186&lt;BS186,K186+L186+M186-N186,0)+IF(W186&lt;BS186,S186+T186+U186-V186,0)+IF(AE186&lt;BS186,AA186+AB186+AC186-AD186,0)+IF(AM186&lt;BS186,AI186+AJ186+AK186-AL186,0)+IF(AU186&lt;BS186,AQ186+AR186+AS186-AT186,0)+IF(BC186&lt;BS186,AY186+AZ186+BA186-BB186,0)+IF(BK186&lt;BS186,BG186+BH186+BI186-BJ186,0)+IF(BS186&lt;BS186,BO186+BP186+BQ186-BR186,0)+IF(CA186&lt;BS186,BW186+BX186+BY186-BZ186,0)+IF(CI186&lt;BS186,CE186+CF186+CG186-CH186,0))))))</f>
        <v>0</v>
      </c>
      <c r="BU186" s="3">
        <f>IF(Inputs!$B$27&lt;&gt;"Ready","PENDING INPUTS",MIN((BO186+BP186+BQ186),IF(D186&gt;C186,IF(D186=0,0,BR186*C186/D186),BR186+BT186)))</f>
        <v>0</v>
      </c>
      <c r="BV186" s="3">
        <f>IF(Inputs!$B$27&lt;&gt;"Ready","PENDING INPUTS",MAX(0,(BO186+BP186+BQ186)-BU186))</f>
        <v>0</v>
      </c>
      <c r="BW186" s="3">
        <f>IF(Inputs!$B$27&lt;&gt;"Ready","PENDING INPUTS",CD185)</f>
        <v>0</v>
      </c>
      <c r="BX186" s="3">
        <f>IF(Inputs!$B$27&lt;&gt;"Ready","PENDING INPUTS",IF(A186&lt;=Inputs!$B$6,ROUND(BW186*Inputs!C22/12,2),0))</f>
        <v>0</v>
      </c>
      <c r="BY186" s="3">
        <f>IF(Inputs!$B$27&lt;&gt;"Ready","PENDING INPUTS",IF(AND(A186&lt;=Inputs!$B$6,BW186&gt;0),Inputs!G22,0))</f>
        <v>0</v>
      </c>
      <c r="BZ186" s="3">
        <f>IF(Inputs!$B$27&lt;&gt;"Ready","PENDING INPUTS",IF(A186&gt;Inputs!$B$6,0,MIN((BW186+BX186+BY186),IF(Inputs!H22=1,Inputs!D22,MAX(Inputs!F22,ROUND(BW186*Inputs!E22+BX186+BY186,2))))))</f>
        <v>0</v>
      </c>
      <c r="CA186">
        <f>IF(Inputs!$B$27&lt;&gt;"Ready","PENDING INPUTS",IF(BW186&lt;=0,99,1+IF(AND(K186&gt;0,OR(K186&lt;BW186,AND(K186=BW186,0&lt;8))),1,0)+IF(AND(S186&gt;0,OR(S186&lt;BW186,AND(S186=BW186,1&lt;8))),1,0)+IF(AND(AA186&gt;0,OR(AA186&lt;BW186,AND(AA186=BW186,2&lt;8))),1,0)+IF(AND(AI186&gt;0,OR(AI186&lt;BW186,AND(AI186=BW186,3&lt;8))),1,0)+IF(AND(AQ186&gt;0,OR(AQ186&lt;BW186,AND(AQ186=BW186,4&lt;8))),1,0)+IF(AND(AY186&gt;0,OR(AY186&lt;BW186,AND(AY186=BW186,5&lt;8))),1,0)+IF(AND(BG186&gt;0,OR(BG186&lt;BW186,AND(BG186=BW186,6&lt;8))),1,0)+IF(AND(BO186&gt;0,OR(BO186&lt;BW186,AND(BO186=BW186,7&lt;8))),1,0)+IF(AND(CE186&gt;0,OR(CE186&lt;BW186,AND(CE186=BW186,9&lt;8))),1,0)))</f>
        <v>99</v>
      </c>
      <c r="CB186" s="3">
        <f>IF(Inputs!$B$27&lt;&gt;"Ready","PENDING INPUTS",IF(A186&gt;Inputs!$B$6,0,MIN(MAX(0,(BW186+BX186+BY186)-BZ186),MAX(0,C186-D186-(IF(O186&lt;CA186,K186+L186+M186-N186,0)+IF(W186&lt;CA186,S186+T186+U186-V186,0)+IF(AE186&lt;CA186,AA186+AB186+AC186-AD186,0)+IF(AM186&lt;CA186,AI186+AJ186+AK186-AL186,0)+IF(AU186&lt;CA186,AQ186+AR186+AS186-AT186,0)+IF(BC186&lt;CA186,AY186+AZ186+BA186-BB186,0)+IF(BK186&lt;CA186,BG186+BH186+BI186-BJ186,0)+IF(BS186&lt;CA186,BO186+BP186+BQ186-BR186,0)+IF(CA186&lt;CA186,BW186+BX186+BY186-BZ186,0)+IF(CI186&lt;CA186,CE186+CF186+CG186-CH186,0))))))</f>
        <v>0</v>
      </c>
      <c r="CC186" s="3">
        <f>IF(Inputs!$B$27&lt;&gt;"Ready","PENDING INPUTS",MIN((BW186+BX186+BY186),IF(D186&gt;C186,IF(D186=0,0,BZ186*C186/D186),BZ186+CB186)))</f>
        <v>0</v>
      </c>
      <c r="CD186" s="3">
        <f>IF(Inputs!$B$27&lt;&gt;"Ready","PENDING INPUTS",MAX(0,(BW186+BX186+BY186)-CC186))</f>
        <v>0</v>
      </c>
      <c r="CE186" s="3">
        <f>IF(Inputs!$B$27&lt;&gt;"Ready","PENDING INPUTS",CL185)</f>
        <v>0</v>
      </c>
      <c r="CF186" s="3">
        <f>IF(Inputs!$B$27&lt;&gt;"Ready","PENDING INPUTS",IF(A186&lt;=Inputs!$B$6,ROUND(CE186*Inputs!C23/12,2),0))</f>
        <v>0</v>
      </c>
      <c r="CG186" s="3">
        <f>IF(Inputs!$B$27&lt;&gt;"Ready","PENDING INPUTS",IF(AND(A186&lt;=Inputs!$B$6,CE186&gt;0),Inputs!G23,0))</f>
        <v>0</v>
      </c>
      <c r="CH186" s="3">
        <f>IF(Inputs!$B$27&lt;&gt;"Ready","PENDING INPUTS",IF(A186&gt;Inputs!$B$6,0,MIN((CE186+CF186+CG186),IF(Inputs!H23=1,Inputs!D23,MAX(Inputs!F23,ROUND(CE186*Inputs!E23+CF186+CG186,2))))))</f>
        <v>0</v>
      </c>
      <c r="CI186">
        <f>IF(Inputs!$B$27&lt;&gt;"Ready","PENDING INPUTS",IF(CE186&lt;=0,99,1+IF(AND(K186&gt;0,OR(K186&lt;CE186,AND(K186=CE186,0&lt;9))),1,0)+IF(AND(S186&gt;0,OR(S186&lt;CE186,AND(S186=CE186,1&lt;9))),1,0)+IF(AND(AA186&gt;0,OR(AA186&lt;CE186,AND(AA186=CE186,2&lt;9))),1,0)+IF(AND(AI186&gt;0,OR(AI186&lt;CE186,AND(AI186=CE186,3&lt;9))),1,0)+IF(AND(AQ186&gt;0,OR(AQ186&lt;CE186,AND(AQ186=CE186,4&lt;9))),1,0)+IF(AND(AY186&gt;0,OR(AY186&lt;CE186,AND(AY186=CE186,5&lt;9))),1,0)+IF(AND(BG186&gt;0,OR(BG186&lt;CE186,AND(BG186=CE186,6&lt;9))),1,0)+IF(AND(BO186&gt;0,OR(BO186&lt;CE186,AND(BO186=CE186,7&lt;9))),1,0)+IF(AND(BW186&gt;0,OR(BW186&lt;CE186,AND(BW186=CE186,8&lt;9))),1,0)))</f>
        <v>99</v>
      </c>
      <c r="CJ186" s="3">
        <f>IF(Inputs!$B$27&lt;&gt;"Ready","PENDING INPUTS",IF(A186&gt;Inputs!$B$6,0,MIN(MAX(0,(CE186+CF186+CG186)-CH186),MAX(0,C186-D186-(IF(O186&lt;CI186,K186+L186+M186-N186,0)+IF(W186&lt;CI186,S186+T186+U186-V186,0)+IF(AE186&lt;CI186,AA186+AB186+AC186-AD186,0)+IF(AM186&lt;CI186,AI186+AJ186+AK186-AL186,0)+IF(AU186&lt;CI186,AQ186+AR186+AS186-AT186,0)+IF(BC186&lt;CI186,AY186+AZ186+BA186-BB186,0)+IF(BK186&lt;CI186,BG186+BH186+BI186-BJ186,0)+IF(BS186&lt;CI186,BO186+BP186+BQ186-BR186,0)+IF(CA186&lt;CI186,BW186+BX186+BY186-BZ186,0)+IF(CI186&lt;CI186,CE186+CF186+CG186-CH186,0))))))</f>
        <v>0</v>
      </c>
      <c r="CK186" s="3">
        <f>IF(Inputs!$B$27&lt;&gt;"Ready","PENDING INPUTS",MIN((CE186+CF186+CG186),IF(D186&gt;C186,IF(D186=0,0,CH186*C186/D186),CH186+CJ186)))</f>
        <v>0</v>
      </c>
      <c r="CL186" s="3">
        <f>IF(Inputs!$B$27&lt;&gt;"Ready","PENDING INPUTS",MAX(0,(CE186+CF186+CG186)-CK186))</f>
        <v>0</v>
      </c>
    </row>
    <row r="187" spans="1:90" ht="27.95" customHeight="1" x14ac:dyDescent="0.25">
      <c r="A187">
        <v>183</v>
      </c>
      <c r="B187" s="13">
        <f>IF(Inputs!$B$27&lt;&gt;"Ready","PENDING INPUTS",EDATE(Inputs!$B$5,A187-1))</f>
        <v>51836</v>
      </c>
      <c r="C187" s="3">
        <f>IF(Inputs!$B$27&lt;&gt;"Ready","PENDING INPUTS",IF(A187&lt;=Inputs!$B$6,MAX(0,Inputs!$B$4+IF(A187=Inputs!$B$7,Inputs!$B$8,0)+IF(A187=Inputs!$B$9,Inputs!$B$10,0)),0))</f>
        <v>0</v>
      </c>
      <c r="D187" s="3">
        <f>IF(Inputs!$B$27&lt;&gt;"Ready","PENDING INPUTS",SUM(N187,V187,AD187,AL187,AT187,BB187,BJ187,BR187,BZ187,CH187))</f>
        <v>0</v>
      </c>
      <c r="E187" s="3">
        <f>IF(Inputs!$B$27&lt;&gt;"Ready","PENDING INPUTS",MAX(0,D187-C187))</f>
        <v>0</v>
      </c>
      <c r="F187" s="3">
        <f>IF(Inputs!$B$27&lt;&gt;"Ready","PENDING INPUTS",SUM(Q187,Y187,AG187,AO187,AW187,BE187,BM187,BU187,CC187,CK187))</f>
        <v>0</v>
      </c>
      <c r="G187" s="3">
        <f>IF(Inputs!$B$27&lt;&gt;"Ready","PENDING INPUTS",SUM(L187,T187,AB187,AJ187,AR187,AZ187,BH187,BP187,BX187,CF187))</f>
        <v>0</v>
      </c>
      <c r="H187" s="3">
        <f>IF(Inputs!$B$27&lt;&gt;"Ready","PENDING INPUTS",SUM(M187,U187,AC187,AK187,AS187,BA187,BI187,BQ187,BY187,CG187))</f>
        <v>0</v>
      </c>
      <c r="I187" s="3">
        <f>IF(Inputs!$B$27&lt;&gt;"Ready","PENDING INPUTS",SUM(R187,Z187,AH187,AP187,AX187,BF187,BN187,BV187,CD187,CL187))</f>
        <v>0</v>
      </c>
      <c r="J187" t="str">
        <f>IF(Inputs!$B$27&lt;&gt;"Ready","PENDING INPUTS",IF(A187&gt;Inputs!$B$6,"Beyond horizon",IF(E187&gt;0.005,"MINIMUM SHORTFALL",IF(I187&lt;0.005,"Paid off","In progress"))))</f>
        <v>Beyond horizon</v>
      </c>
      <c r="K187" s="3">
        <f>IF(Inputs!$B$27&lt;&gt;"Ready","PENDING INPUTS",R186)</f>
        <v>0</v>
      </c>
      <c r="L187" s="3">
        <f>IF(Inputs!$B$27&lt;&gt;"Ready","PENDING INPUTS",IF(A187&lt;=Inputs!$B$6,ROUND(K187*Inputs!C14/12,2),0))</f>
        <v>0</v>
      </c>
      <c r="M187" s="3">
        <f>IF(Inputs!$B$27&lt;&gt;"Ready","PENDING INPUTS",IF(AND(A187&lt;=Inputs!$B$6,K187&gt;0),Inputs!G14,0))</f>
        <v>0</v>
      </c>
      <c r="N187" s="3">
        <f>IF(Inputs!$B$27&lt;&gt;"Ready","PENDING INPUTS",IF(A187&gt;Inputs!$B$6,0,MIN((K187+L187+M187),IF(Inputs!H14=1,Inputs!D14,MAX(Inputs!F14,ROUND(K187*Inputs!E14+L187+M187,2))))))</f>
        <v>0</v>
      </c>
      <c r="O187">
        <f>IF(Inputs!$B$27&lt;&gt;"Ready","PENDING INPUTS",IF(K187&lt;=0,99,1+IF(AND(S187&gt;0,OR(S187&lt;K187,AND(S187=K187,1&lt;0))),1,0)+IF(AND(AA187&gt;0,OR(AA187&lt;K187,AND(AA187=K187,2&lt;0))),1,0)+IF(AND(AI187&gt;0,OR(AI187&lt;K187,AND(AI187=K187,3&lt;0))),1,0)+IF(AND(AQ187&gt;0,OR(AQ187&lt;K187,AND(AQ187=K187,4&lt;0))),1,0)+IF(AND(AY187&gt;0,OR(AY187&lt;K187,AND(AY187=K187,5&lt;0))),1,0)+IF(AND(BG187&gt;0,OR(BG187&lt;K187,AND(BG187=K187,6&lt;0))),1,0)+IF(AND(BO187&gt;0,OR(BO187&lt;K187,AND(BO187=K187,7&lt;0))),1,0)+IF(AND(BW187&gt;0,OR(BW187&lt;K187,AND(BW187=K187,8&lt;0))),1,0)+IF(AND(CE187&gt;0,OR(CE187&lt;K187,AND(CE187=K187,9&lt;0))),1,0)))</f>
        <v>99</v>
      </c>
      <c r="P187" s="3">
        <f>IF(Inputs!$B$27&lt;&gt;"Ready","PENDING INPUTS",IF(A187&gt;Inputs!$B$6,0,MIN(MAX(0,(K187+L187+M187)-N187),MAX(0,C187-D187-(IF(O187&lt;O187,K187+L187+M187-N187,0)+IF(W187&lt;O187,S187+T187+U187-V187,0)+IF(AE187&lt;O187,AA187+AB187+AC187-AD187,0)+IF(AM187&lt;O187,AI187+AJ187+AK187-AL187,0)+IF(AU187&lt;O187,AQ187+AR187+AS187-AT187,0)+IF(BC187&lt;O187,AY187+AZ187+BA187-BB187,0)+IF(BK187&lt;O187,BG187+BH187+BI187-BJ187,0)+IF(BS187&lt;O187,BO187+BP187+BQ187-BR187,0)+IF(CA187&lt;O187,BW187+BX187+BY187-BZ187,0)+IF(CI187&lt;O187,CE187+CF187+CG187-CH187,0))))))</f>
        <v>0</v>
      </c>
      <c r="Q187" s="3">
        <f>IF(Inputs!$B$27&lt;&gt;"Ready","PENDING INPUTS",MIN((K187+L187+M187),IF(D187&gt;C187,IF(D187=0,0,N187*C187/D187),N187+P187)))</f>
        <v>0</v>
      </c>
      <c r="R187" s="3">
        <f>IF(Inputs!$B$27&lt;&gt;"Ready","PENDING INPUTS",MAX(0,(K187+L187+M187)-Q187))</f>
        <v>0</v>
      </c>
      <c r="S187" s="3">
        <f>IF(Inputs!$B$27&lt;&gt;"Ready","PENDING INPUTS",Z186)</f>
        <v>0</v>
      </c>
      <c r="T187" s="3">
        <f>IF(Inputs!$B$27&lt;&gt;"Ready","PENDING INPUTS",IF(A187&lt;=Inputs!$B$6,ROUND(S187*Inputs!C15/12,2),0))</f>
        <v>0</v>
      </c>
      <c r="U187" s="3">
        <f>IF(Inputs!$B$27&lt;&gt;"Ready","PENDING INPUTS",IF(AND(A187&lt;=Inputs!$B$6,S187&gt;0),Inputs!G15,0))</f>
        <v>0</v>
      </c>
      <c r="V187" s="3">
        <f>IF(Inputs!$B$27&lt;&gt;"Ready","PENDING INPUTS",IF(A187&gt;Inputs!$B$6,0,MIN((S187+T187+U187),IF(Inputs!H15=1,Inputs!D15,MAX(Inputs!F15,ROUND(S187*Inputs!E15+T187+U187,2))))))</f>
        <v>0</v>
      </c>
      <c r="W187">
        <f>IF(Inputs!$B$27&lt;&gt;"Ready","PENDING INPUTS",IF(S187&lt;=0,99,1+IF(AND(K187&gt;0,OR(K187&lt;S187,AND(K187=S187,0&lt;1))),1,0)+IF(AND(AA187&gt;0,OR(AA187&lt;S187,AND(AA187=S187,2&lt;1))),1,0)+IF(AND(AI187&gt;0,OR(AI187&lt;S187,AND(AI187=S187,3&lt;1))),1,0)+IF(AND(AQ187&gt;0,OR(AQ187&lt;S187,AND(AQ187=S187,4&lt;1))),1,0)+IF(AND(AY187&gt;0,OR(AY187&lt;S187,AND(AY187=S187,5&lt;1))),1,0)+IF(AND(BG187&gt;0,OR(BG187&lt;S187,AND(BG187=S187,6&lt;1))),1,0)+IF(AND(BO187&gt;0,OR(BO187&lt;S187,AND(BO187=S187,7&lt;1))),1,0)+IF(AND(BW187&gt;0,OR(BW187&lt;S187,AND(BW187=S187,8&lt;1))),1,0)+IF(AND(CE187&gt;0,OR(CE187&lt;S187,AND(CE187=S187,9&lt;1))),1,0)))</f>
        <v>99</v>
      </c>
      <c r="X187" s="3">
        <f>IF(Inputs!$B$27&lt;&gt;"Ready","PENDING INPUTS",IF(A187&gt;Inputs!$B$6,0,MIN(MAX(0,(S187+T187+U187)-V187),MAX(0,C187-D187-(IF(O187&lt;W187,K187+L187+M187-N187,0)+IF(W187&lt;W187,S187+T187+U187-V187,0)+IF(AE187&lt;W187,AA187+AB187+AC187-AD187,0)+IF(AM187&lt;W187,AI187+AJ187+AK187-AL187,0)+IF(AU187&lt;W187,AQ187+AR187+AS187-AT187,0)+IF(BC187&lt;W187,AY187+AZ187+BA187-BB187,0)+IF(BK187&lt;W187,BG187+BH187+BI187-BJ187,0)+IF(BS187&lt;W187,BO187+BP187+BQ187-BR187,0)+IF(CA187&lt;W187,BW187+BX187+BY187-BZ187,0)+IF(CI187&lt;W187,CE187+CF187+CG187-CH187,0))))))</f>
        <v>0</v>
      </c>
      <c r="Y187" s="3">
        <f>IF(Inputs!$B$27&lt;&gt;"Ready","PENDING INPUTS",MIN((S187+T187+U187),IF(D187&gt;C187,IF(D187=0,0,V187*C187/D187),V187+X187)))</f>
        <v>0</v>
      </c>
      <c r="Z187" s="3">
        <f>IF(Inputs!$B$27&lt;&gt;"Ready","PENDING INPUTS",MAX(0,(S187+T187+U187)-Y187))</f>
        <v>0</v>
      </c>
      <c r="AA187" s="3">
        <f>IF(Inputs!$B$27&lt;&gt;"Ready","PENDING INPUTS",AH186)</f>
        <v>0</v>
      </c>
      <c r="AB187" s="3">
        <f>IF(Inputs!$B$27&lt;&gt;"Ready","PENDING INPUTS",IF(A187&lt;=Inputs!$B$6,ROUND(AA187*Inputs!C16/12,2),0))</f>
        <v>0</v>
      </c>
      <c r="AC187" s="3">
        <f>IF(Inputs!$B$27&lt;&gt;"Ready","PENDING INPUTS",IF(AND(A187&lt;=Inputs!$B$6,AA187&gt;0),Inputs!G16,0))</f>
        <v>0</v>
      </c>
      <c r="AD187" s="3">
        <f>IF(Inputs!$B$27&lt;&gt;"Ready","PENDING INPUTS",IF(A187&gt;Inputs!$B$6,0,MIN((AA187+AB187+AC187),IF(Inputs!H16=1,Inputs!D16,MAX(Inputs!F16,ROUND(AA187*Inputs!E16+AB187+AC187,2))))))</f>
        <v>0</v>
      </c>
      <c r="AE187">
        <f>IF(Inputs!$B$27&lt;&gt;"Ready","PENDING INPUTS",IF(AA187&lt;=0,99,1+IF(AND(K187&gt;0,OR(K187&lt;AA187,AND(K187=AA187,0&lt;2))),1,0)+IF(AND(S187&gt;0,OR(S187&lt;AA187,AND(S187=AA187,1&lt;2))),1,0)+IF(AND(AI187&gt;0,OR(AI187&lt;AA187,AND(AI187=AA187,3&lt;2))),1,0)+IF(AND(AQ187&gt;0,OR(AQ187&lt;AA187,AND(AQ187=AA187,4&lt;2))),1,0)+IF(AND(AY187&gt;0,OR(AY187&lt;AA187,AND(AY187=AA187,5&lt;2))),1,0)+IF(AND(BG187&gt;0,OR(BG187&lt;AA187,AND(BG187=AA187,6&lt;2))),1,0)+IF(AND(BO187&gt;0,OR(BO187&lt;AA187,AND(BO187=AA187,7&lt;2))),1,0)+IF(AND(BW187&gt;0,OR(BW187&lt;AA187,AND(BW187=AA187,8&lt;2))),1,0)+IF(AND(CE187&gt;0,OR(CE187&lt;AA187,AND(CE187=AA187,9&lt;2))),1,0)))</f>
        <v>99</v>
      </c>
      <c r="AF187" s="3">
        <f>IF(Inputs!$B$27&lt;&gt;"Ready","PENDING INPUTS",IF(A187&gt;Inputs!$B$6,0,MIN(MAX(0,(AA187+AB187+AC187)-AD187),MAX(0,C187-D187-(IF(O187&lt;AE187,K187+L187+M187-N187,0)+IF(W187&lt;AE187,S187+T187+U187-V187,0)+IF(AE187&lt;AE187,AA187+AB187+AC187-AD187,0)+IF(AM187&lt;AE187,AI187+AJ187+AK187-AL187,0)+IF(AU187&lt;AE187,AQ187+AR187+AS187-AT187,0)+IF(BC187&lt;AE187,AY187+AZ187+BA187-BB187,0)+IF(BK187&lt;AE187,BG187+BH187+BI187-BJ187,0)+IF(BS187&lt;AE187,BO187+BP187+BQ187-BR187,0)+IF(CA187&lt;AE187,BW187+BX187+BY187-BZ187,0)+IF(CI187&lt;AE187,CE187+CF187+CG187-CH187,0))))))</f>
        <v>0</v>
      </c>
      <c r="AG187" s="3">
        <f>IF(Inputs!$B$27&lt;&gt;"Ready","PENDING INPUTS",MIN((AA187+AB187+AC187),IF(D187&gt;C187,IF(D187=0,0,AD187*C187/D187),AD187+AF187)))</f>
        <v>0</v>
      </c>
      <c r="AH187" s="3">
        <f>IF(Inputs!$B$27&lt;&gt;"Ready","PENDING INPUTS",MAX(0,(AA187+AB187+AC187)-AG187))</f>
        <v>0</v>
      </c>
      <c r="AI187" s="3">
        <f>IF(Inputs!$B$27&lt;&gt;"Ready","PENDING INPUTS",AP186)</f>
        <v>0</v>
      </c>
      <c r="AJ187" s="3">
        <f>IF(Inputs!$B$27&lt;&gt;"Ready","PENDING INPUTS",IF(A187&lt;=Inputs!$B$6,ROUND(AI187*Inputs!C17/12,2),0))</f>
        <v>0</v>
      </c>
      <c r="AK187" s="3">
        <f>IF(Inputs!$B$27&lt;&gt;"Ready","PENDING INPUTS",IF(AND(A187&lt;=Inputs!$B$6,AI187&gt;0),Inputs!G17,0))</f>
        <v>0</v>
      </c>
      <c r="AL187" s="3">
        <f>IF(Inputs!$B$27&lt;&gt;"Ready","PENDING INPUTS",IF(A187&gt;Inputs!$B$6,0,MIN((AI187+AJ187+AK187),IF(Inputs!H17=1,Inputs!D17,MAX(Inputs!F17,ROUND(AI187*Inputs!E17+AJ187+AK187,2))))))</f>
        <v>0</v>
      </c>
      <c r="AM187">
        <f>IF(Inputs!$B$27&lt;&gt;"Ready","PENDING INPUTS",IF(AI187&lt;=0,99,1+IF(AND(K187&gt;0,OR(K187&lt;AI187,AND(K187=AI187,0&lt;3))),1,0)+IF(AND(S187&gt;0,OR(S187&lt;AI187,AND(S187=AI187,1&lt;3))),1,0)+IF(AND(AA187&gt;0,OR(AA187&lt;AI187,AND(AA187=AI187,2&lt;3))),1,0)+IF(AND(AQ187&gt;0,OR(AQ187&lt;AI187,AND(AQ187=AI187,4&lt;3))),1,0)+IF(AND(AY187&gt;0,OR(AY187&lt;AI187,AND(AY187=AI187,5&lt;3))),1,0)+IF(AND(BG187&gt;0,OR(BG187&lt;AI187,AND(BG187=AI187,6&lt;3))),1,0)+IF(AND(BO187&gt;0,OR(BO187&lt;AI187,AND(BO187=AI187,7&lt;3))),1,0)+IF(AND(BW187&gt;0,OR(BW187&lt;AI187,AND(BW187=AI187,8&lt;3))),1,0)+IF(AND(CE187&gt;0,OR(CE187&lt;AI187,AND(CE187=AI187,9&lt;3))),1,0)))</f>
        <v>99</v>
      </c>
      <c r="AN187" s="3">
        <f>IF(Inputs!$B$27&lt;&gt;"Ready","PENDING INPUTS",IF(A187&gt;Inputs!$B$6,0,MIN(MAX(0,(AI187+AJ187+AK187)-AL187),MAX(0,C187-D187-(IF(O187&lt;AM187,K187+L187+M187-N187,0)+IF(W187&lt;AM187,S187+T187+U187-V187,0)+IF(AE187&lt;AM187,AA187+AB187+AC187-AD187,0)+IF(AM187&lt;AM187,AI187+AJ187+AK187-AL187,0)+IF(AU187&lt;AM187,AQ187+AR187+AS187-AT187,0)+IF(BC187&lt;AM187,AY187+AZ187+BA187-BB187,0)+IF(BK187&lt;AM187,BG187+BH187+BI187-BJ187,0)+IF(BS187&lt;AM187,BO187+BP187+BQ187-BR187,0)+IF(CA187&lt;AM187,BW187+BX187+BY187-BZ187,0)+IF(CI187&lt;AM187,CE187+CF187+CG187-CH187,0))))))</f>
        <v>0</v>
      </c>
      <c r="AO187" s="3">
        <f>IF(Inputs!$B$27&lt;&gt;"Ready","PENDING INPUTS",MIN((AI187+AJ187+AK187),IF(D187&gt;C187,IF(D187=0,0,AL187*C187/D187),AL187+AN187)))</f>
        <v>0</v>
      </c>
      <c r="AP187" s="3">
        <f>IF(Inputs!$B$27&lt;&gt;"Ready","PENDING INPUTS",MAX(0,(AI187+AJ187+AK187)-AO187))</f>
        <v>0</v>
      </c>
      <c r="AQ187" s="3">
        <f>IF(Inputs!$B$27&lt;&gt;"Ready","PENDING INPUTS",AX186)</f>
        <v>0</v>
      </c>
      <c r="AR187" s="3">
        <f>IF(Inputs!$B$27&lt;&gt;"Ready","PENDING INPUTS",IF(A187&lt;=Inputs!$B$6,ROUND(AQ187*Inputs!C18/12,2),0))</f>
        <v>0</v>
      </c>
      <c r="AS187" s="3">
        <f>IF(Inputs!$B$27&lt;&gt;"Ready","PENDING INPUTS",IF(AND(A187&lt;=Inputs!$B$6,AQ187&gt;0),Inputs!G18,0))</f>
        <v>0</v>
      </c>
      <c r="AT187" s="3">
        <f>IF(Inputs!$B$27&lt;&gt;"Ready","PENDING INPUTS",IF(A187&gt;Inputs!$B$6,0,MIN((AQ187+AR187+AS187),IF(Inputs!H18=1,Inputs!D18,MAX(Inputs!F18,ROUND(AQ187*Inputs!E18+AR187+AS187,2))))))</f>
        <v>0</v>
      </c>
      <c r="AU187">
        <f>IF(Inputs!$B$27&lt;&gt;"Ready","PENDING INPUTS",IF(AQ187&lt;=0,99,1+IF(AND(K187&gt;0,OR(K187&lt;AQ187,AND(K187=AQ187,0&lt;4))),1,0)+IF(AND(S187&gt;0,OR(S187&lt;AQ187,AND(S187=AQ187,1&lt;4))),1,0)+IF(AND(AA187&gt;0,OR(AA187&lt;AQ187,AND(AA187=AQ187,2&lt;4))),1,0)+IF(AND(AI187&gt;0,OR(AI187&lt;AQ187,AND(AI187=AQ187,3&lt;4))),1,0)+IF(AND(AY187&gt;0,OR(AY187&lt;AQ187,AND(AY187=AQ187,5&lt;4))),1,0)+IF(AND(BG187&gt;0,OR(BG187&lt;AQ187,AND(BG187=AQ187,6&lt;4))),1,0)+IF(AND(BO187&gt;0,OR(BO187&lt;AQ187,AND(BO187=AQ187,7&lt;4))),1,0)+IF(AND(BW187&gt;0,OR(BW187&lt;AQ187,AND(BW187=AQ187,8&lt;4))),1,0)+IF(AND(CE187&gt;0,OR(CE187&lt;AQ187,AND(CE187=AQ187,9&lt;4))),1,0)))</f>
        <v>99</v>
      </c>
      <c r="AV187" s="3">
        <f>IF(Inputs!$B$27&lt;&gt;"Ready","PENDING INPUTS",IF(A187&gt;Inputs!$B$6,0,MIN(MAX(0,(AQ187+AR187+AS187)-AT187),MAX(0,C187-D187-(IF(O187&lt;AU187,K187+L187+M187-N187,0)+IF(W187&lt;AU187,S187+T187+U187-V187,0)+IF(AE187&lt;AU187,AA187+AB187+AC187-AD187,0)+IF(AM187&lt;AU187,AI187+AJ187+AK187-AL187,0)+IF(AU187&lt;AU187,AQ187+AR187+AS187-AT187,0)+IF(BC187&lt;AU187,AY187+AZ187+BA187-BB187,0)+IF(BK187&lt;AU187,BG187+BH187+BI187-BJ187,0)+IF(BS187&lt;AU187,BO187+BP187+BQ187-BR187,0)+IF(CA187&lt;AU187,BW187+BX187+BY187-BZ187,0)+IF(CI187&lt;AU187,CE187+CF187+CG187-CH187,0))))))</f>
        <v>0</v>
      </c>
      <c r="AW187" s="3">
        <f>IF(Inputs!$B$27&lt;&gt;"Ready","PENDING INPUTS",MIN((AQ187+AR187+AS187),IF(D187&gt;C187,IF(D187=0,0,AT187*C187/D187),AT187+AV187)))</f>
        <v>0</v>
      </c>
      <c r="AX187" s="3">
        <f>IF(Inputs!$B$27&lt;&gt;"Ready","PENDING INPUTS",MAX(0,(AQ187+AR187+AS187)-AW187))</f>
        <v>0</v>
      </c>
      <c r="AY187" s="3">
        <f>IF(Inputs!$B$27&lt;&gt;"Ready","PENDING INPUTS",BF186)</f>
        <v>0</v>
      </c>
      <c r="AZ187" s="3">
        <f>IF(Inputs!$B$27&lt;&gt;"Ready","PENDING INPUTS",IF(A187&lt;=Inputs!$B$6,ROUND(AY187*Inputs!C19/12,2),0))</f>
        <v>0</v>
      </c>
      <c r="BA187" s="3">
        <f>IF(Inputs!$B$27&lt;&gt;"Ready","PENDING INPUTS",IF(AND(A187&lt;=Inputs!$B$6,AY187&gt;0),Inputs!G19,0))</f>
        <v>0</v>
      </c>
      <c r="BB187" s="3">
        <f>IF(Inputs!$B$27&lt;&gt;"Ready","PENDING INPUTS",IF(A187&gt;Inputs!$B$6,0,MIN((AY187+AZ187+BA187),IF(Inputs!H19=1,Inputs!D19,MAX(Inputs!F19,ROUND(AY187*Inputs!E19+AZ187+BA187,2))))))</f>
        <v>0</v>
      </c>
      <c r="BC187">
        <f>IF(Inputs!$B$27&lt;&gt;"Ready","PENDING INPUTS",IF(AY187&lt;=0,99,1+IF(AND(K187&gt;0,OR(K187&lt;AY187,AND(K187=AY187,0&lt;5))),1,0)+IF(AND(S187&gt;0,OR(S187&lt;AY187,AND(S187=AY187,1&lt;5))),1,0)+IF(AND(AA187&gt;0,OR(AA187&lt;AY187,AND(AA187=AY187,2&lt;5))),1,0)+IF(AND(AI187&gt;0,OR(AI187&lt;AY187,AND(AI187=AY187,3&lt;5))),1,0)+IF(AND(AQ187&gt;0,OR(AQ187&lt;AY187,AND(AQ187=AY187,4&lt;5))),1,0)+IF(AND(BG187&gt;0,OR(BG187&lt;AY187,AND(BG187=AY187,6&lt;5))),1,0)+IF(AND(BO187&gt;0,OR(BO187&lt;AY187,AND(BO187=AY187,7&lt;5))),1,0)+IF(AND(BW187&gt;0,OR(BW187&lt;AY187,AND(BW187=AY187,8&lt;5))),1,0)+IF(AND(CE187&gt;0,OR(CE187&lt;AY187,AND(CE187=AY187,9&lt;5))),1,0)))</f>
        <v>99</v>
      </c>
      <c r="BD187" s="3">
        <f>IF(Inputs!$B$27&lt;&gt;"Ready","PENDING INPUTS",IF(A187&gt;Inputs!$B$6,0,MIN(MAX(0,(AY187+AZ187+BA187)-BB187),MAX(0,C187-D187-(IF(O187&lt;BC187,K187+L187+M187-N187,0)+IF(W187&lt;BC187,S187+T187+U187-V187,0)+IF(AE187&lt;BC187,AA187+AB187+AC187-AD187,0)+IF(AM187&lt;BC187,AI187+AJ187+AK187-AL187,0)+IF(AU187&lt;BC187,AQ187+AR187+AS187-AT187,0)+IF(BC187&lt;BC187,AY187+AZ187+BA187-BB187,0)+IF(BK187&lt;BC187,BG187+BH187+BI187-BJ187,0)+IF(BS187&lt;BC187,BO187+BP187+BQ187-BR187,0)+IF(CA187&lt;BC187,BW187+BX187+BY187-BZ187,0)+IF(CI187&lt;BC187,CE187+CF187+CG187-CH187,0))))))</f>
        <v>0</v>
      </c>
      <c r="BE187" s="3">
        <f>IF(Inputs!$B$27&lt;&gt;"Ready","PENDING INPUTS",MIN((AY187+AZ187+BA187),IF(D187&gt;C187,IF(D187=0,0,BB187*C187/D187),BB187+BD187)))</f>
        <v>0</v>
      </c>
      <c r="BF187" s="3">
        <f>IF(Inputs!$B$27&lt;&gt;"Ready","PENDING INPUTS",MAX(0,(AY187+AZ187+BA187)-BE187))</f>
        <v>0</v>
      </c>
      <c r="BG187" s="3">
        <f>IF(Inputs!$B$27&lt;&gt;"Ready","PENDING INPUTS",BN186)</f>
        <v>0</v>
      </c>
      <c r="BH187" s="3">
        <f>IF(Inputs!$B$27&lt;&gt;"Ready","PENDING INPUTS",IF(A187&lt;=Inputs!$B$6,ROUND(BG187*Inputs!C20/12,2),0))</f>
        <v>0</v>
      </c>
      <c r="BI187" s="3">
        <f>IF(Inputs!$B$27&lt;&gt;"Ready","PENDING INPUTS",IF(AND(A187&lt;=Inputs!$B$6,BG187&gt;0),Inputs!G20,0))</f>
        <v>0</v>
      </c>
      <c r="BJ187" s="3">
        <f>IF(Inputs!$B$27&lt;&gt;"Ready","PENDING INPUTS",IF(A187&gt;Inputs!$B$6,0,MIN((BG187+BH187+BI187),IF(Inputs!H20=1,Inputs!D20,MAX(Inputs!F20,ROUND(BG187*Inputs!E20+BH187+BI187,2))))))</f>
        <v>0</v>
      </c>
      <c r="BK187">
        <f>IF(Inputs!$B$27&lt;&gt;"Ready","PENDING INPUTS",IF(BG187&lt;=0,99,1+IF(AND(K187&gt;0,OR(K187&lt;BG187,AND(K187=BG187,0&lt;6))),1,0)+IF(AND(S187&gt;0,OR(S187&lt;BG187,AND(S187=BG187,1&lt;6))),1,0)+IF(AND(AA187&gt;0,OR(AA187&lt;BG187,AND(AA187=BG187,2&lt;6))),1,0)+IF(AND(AI187&gt;0,OR(AI187&lt;BG187,AND(AI187=BG187,3&lt;6))),1,0)+IF(AND(AQ187&gt;0,OR(AQ187&lt;BG187,AND(AQ187=BG187,4&lt;6))),1,0)+IF(AND(AY187&gt;0,OR(AY187&lt;BG187,AND(AY187=BG187,5&lt;6))),1,0)+IF(AND(BO187&gt;0,OR(BO187&lt;BG187,AND(BO187=BG187,7&lt;6))),1,0)+IF(AND(BW187&gt;0,OR(BW187&lt;BG187,AND(BW187=BG187,8&lt;6))),1,0)+IF(AND(CE187&gt;0,OR(CE187&lt;BG187,AND(CE187=BG187,9&lt;6))),1,0)))</f>
        <v>99</v>
      </c>
      <c r="BL187" s="3">
        <f>IF(Inputs!$B$27&lt;&gt;"Ready","PENDING INPUTS",IF(A187&gt;Inputs!$B$6,0,MIN(MAX(0,(BG187+BH187+BI187)-BJ187),MAX(0,C187-D187-(IF(O187&lt;BK187,K187+L187+M187-N187,0)+IF(W187&lt;BK187,S187+T187+U187-V187,0)+IF(AE187&lt;BK187,AA187+AB187+AC187-AD187,0)+IF(AM187&lt;BK187,AI187+AJ187+AK187-AL187,0)+IF(AU187&lt;BK187,AQ187+AR187+AS187-AT187,0)+IF(BC187&lt;BK187,AY187+AZ187+BA187-BB187,0)+IF(BK187&lt;BK187,BG187+BH187+BI187-BJ187,0)+IF(BS187&lt;BK187,BO187+BP187+BQ187-BR187,0)+IF(CA187&lt;BK187,BW187+BX187+BY187-BZ187,0)+IF(CI187&lt;BK187,CE187+CF187+CG187-CH187,0))))))</f>
        <v>0</v>
      </c>
      <c r="BM187" s="3">
        <f>IF(Inputs!$B$27&lt;&gt;"Ready","PENDING INPUTS",MIN((BG187+BH187+BI187),IF(D187&gt;C187,IF(D187=0,0,BJ187*C187/D187),BJ187+BL187)))</f>
        <v>0</v>
      </c>
      <c r="BN187" s="3">
        <f>IF(Inputs!$B$27&lt;&gt;"Ready","PENDING INPUTS",MAX(0,(BG187+BH187+BI187)-BM187))</f>
        <v>0</v>
      </c>
      <c r="BO187" s="3">
        <f>IF(Inputs!$B$27&lt;&gt;"Ready","PENDING INPUTS",BV186)</f>
        <v>0</v>
      </c>
      <c r="BP187" s="3">
        <f>IF(Inputs!$B$27&lt;&gt;"Ready","PENDING INPUTS",IF(A187&lt;=Inputs!$B$6,ROUND(BO187*Inputs!C21/12,2),0))</f>
        <v>0</v>
      </c>
      <c r="BQ187" s="3">
        <f>IF(Inputs!$B$27&lt;&gt;"Ready","PENDING INPUTS",IF(AND(A187&lt;=Inputs!$B$6,BO187&gt;0),Inputs!G21,0))</f>
        <v>0</v>
      </c>
      <c r="BR187" s="3">
        <f>IF(Inputs!$B$27&lt;&gt;"Ready","PENDING INPUTS",IF(A187&gt;Inputs!$B$6,0,MIN((BO187+BP187+BQ187),IF(Inputs!H21=1,Inputs!D21,MAX(Inputs!F21,ROUND(BO187*Inputs!E21+BP187+BQ187,2))))))</f>
        <v>0</v>
      </c>
      <c r="BS187">
        <f>IF(Inputs!$B$27&lt;&gt;"Ready","PENDING INPUTS",IF(BO187&lt;=0,99,1+IF(AND(K187&gt;0,OR(K187&lt;BO187,AND(K187=BO187,0&lt;7))),1,0)+IF(AND(S187&gt;0,OR(S187&lt;BO187,AND(S187=BO187,1&lt;7))),1,0)+IF(AND(AA187&gt;0,OR(AA187&lt;BO187,AND(AA187=BO187,2&lt;7))),1,0)+IF(AND(AI187&gt;0,OR(AI187&lt;BO187,AND(AI187=BO187,3&lt;7))),1,0)+IF(AND(AQ187&gt;0,OR(AQ187&lt;BO187,AND(AQ187=BO187,4&lt;7))),1,0)+IF(AND(AY187&gt;0,OR(AY187&lt;BO187,AND(AY187=BO187,5&lt;7))),1,0)+IF(AND(BG187&gt;0,OR(BG187&lt;BO187,AND(BG187=BO187,6&lt;7))),1,0)+IF(AND(BW187&gt;0,OR(BW187&lt;BO187,AND(BW187=BO187,8&lt;7))),1,0)+IF(AND(CE187&gt;0,OR(CE187&lt;BO187,AND(CE187=BO187,9&lt;7))),1,0)))</f>
        <v>99</v>
      </c>
      <c r="BT187" s="3">
        <f>IF(Inputs!$B$27&lt;&gt;"Ready","PENDING INPUTS",IF(A187&gt;Inputs!$B$6,0,MIN(MAX(0,(BO187+BP187+BQ187)-BR187),MAX(0,C187-D187-(IF(O187&lt;BS187,K187+L187+M187-N187,0)+IF(W187&lt;BS187,S187+T187+U187-V187,0)+IF(AE187&lt;BS187,AA187+AB187+AC187-AD187,0)+IF(AM187&lt;BS187,AI187+AJ187+AK187-AL187,0)+IF(AU187&lt;BS187,AQ187+AR187+AS187-AT187,0)+IF(BC187&lt;BS187,AY187+AZ187+BA187-BB187,0)+IF(BK187&lt;BS187,BG187+BH187+BI187-BJ187,0)+IF(BS187&lt;BS187,BO187+BP187+BQ187-BR187,0)+IF(CA187&lt;BS187,BW187+BX187+BY187-BZ187,0)+IF(CI187&lt;BS187,CE187+CF187+CG187-CH187,0))))))</f>
        <v>0</v>
      </c>
      <c r="BU187" s="3">
        <f>IF(Inputs!$B$27&lt;&gt;"Ready","PENDING INPUTS",MIN((BO187+BP187+BQ187),IF(D187&gt;C187,IF(D187=0,0,BR187*C187/D187),BR187+BT187)))</f>
        <v>0</v>
      </c>
      <c r="BV187" s="3">
        <f>IF(Inputs!$B$27&lt;&gt;"Ready","PENDING INPUTS",MAX(0,(BO187+BP187+BQ187)-BU187))</f>
        <v>0</v>
      </c>
      <c r="BW187" s="3">
        <f>IF(Inputs!$B$27&lt;&gt;"Ready","PENDING INPUTS",CD186)</f>
        <v>0</v>
      </c>
      <c r="BX187" s="3">
        <f>IF(Inputs!$B$27&lt;&gt;"Ready","PENDING INPUTS",IF(A187&lt;=Inputs!$B$6,ROUND(BW187*Inputs!C22/12,2),0))</f>
        <v>0</v>
      </c>
      <c r="BY187" s="3">
        <f>IF(Inputs!$B$27&lt;&gt;"Ready","PENDING INPUTS",IF(AND(A187&lt;=Inputs!$B$6,BW187&gt;0),Inputs!G22,0))</f>
        <v>0</v>
      </c>
      <c r="BZ187" s="3">
        <f>IF(Inputs!$B$27&lt;&gt;"Ready","PENDING INPUTS",IF(A187&gt;Inputs!$B$6,0,MIN((BW187+BX187+BY187),IF(Inputs!H22=1,Inputs!D22,MAX(Inputs!F22,ROUND(BW187*Inputs!E22+BX187+BY187,2))))))</f>
        <v>0</v>
      </c>
      <c r="CA187">
        <f>IF(Inputs!$B$27&lt;&gt;"Ready","PENDING INPUTS",IF(BW187&lt;=0,99,1+IF(AND(K187&gt;0,OR(K187&lt;BW187,AND(K187=BW187,0&lt;8))),1,0)+IF(AND(S187&gt;0,OR(S187&lt;BW187,AND(S187=BW187,1&lt;8))),1,0)+IF(AND(AA187&gt;0,OR(AA187&lt;BW187,AND(AA187=BW187,2&lt;8))),1,0)+IF(AND(AI187&gt;0,OR(AI187&lt;BW187,AND(AI187=BW187,3&lt;8))),1,0)+IF(AND(AQ187&gt;0,OR(AQ187&lt;BW187,AND(AQ187=BW187,4&lt;8))),1,0)+IF(AND(AY187&gt;0,OR(AY187&lt;BW187,AND(AY187=BW187,5&lt;8))),1,0)+IF(AND(BG187&gt;0,OR(BG187&lt;BW187,AND(BG187=BW187,6&lt;8))),1,0)+IF(AND(BO187&gt;0,OR(BO187&lt;BW187,AND(BO187=BW187,7&lt;8))),1,0)+IF(AND(CE187&gt;0,OR(CE187&lt;BW187,AND(CE187=BW187,9&lt;8))),1,0)))</f>
        <v>99</v>
      </c>
      <c r="CB187" s="3">
        <f>IF(Inputs!$B$27&lt;&gt;"Ready","PENDING INPUTS",IF(A187&gt;Inputs!$B$6,0,MIN(MAX(0,(BW187+BX187+BY187)-BZ187),MAX(0,C187-D187-(IF(O187&lt;CA187,K187+L187+M187-N187,0)+IF(W187&lt;CA187,S187+T187+U187-V187,0)+IF(AE187&lt;CA187,AA187+AB187+AC187-AD187,0)+IF(AM187&lt;CA187,AI187+AJ187+AK187-AL187,0)+IF(AU187&lt;CA187,AQ187+AR187+AS187-AT187,0)+IF(BC187&lt;CA187,AY187+AZ187+BA187-BB187,0)+IF(BK187&lt;CA187,BG187+BH187+BI187-BJ187,0)+IF(BS187&lt;CA187,BO187+BP187+BQ187-BR187,0)+IF(CA187&lt;CA187,BW187+BX187+BY187-BZ187,0)+IF(CI187&lt;CA187,CE187+CF187+CG187-CH187,0))))))</f>
        <v>0</v>
      </c>
      <c r="CC187" s="3">
        <f>IF(Inputs!$B$27&lt;&gt;"Ready","PENDING INPUTS",MIN((BW187+BX187+BY187),IF(D187&gt;C187,IF(D187=0,0,BZ187*C187/D187),BZ187+CB187)))</f>
        <v>0</v>
      </c>
      <c r="CD187" s="3">
        <f>IF(Inputs!$B$27&lt;&gt;"Ready","PENDING INPUTS",MAX(0,(BW187+BX187+BY187)-CC187))</f>
        <v>0</v>
      </c>
      <c r="CE187" s="3">
        <f>IF(Inputs!$B$27&lt;&gt;"Ready","PENDING INPUTS",CL186)</f>
        <v>0</v>
      </c>
      <c r="CF187" s="3">
        <f>IF(Inputs!$B$27&lt;&gt;"Ready","PENDING INPUTS",IF(A187&lt;=Inputs!$B$6,ROUND(CE187*Inputs!C23/12,2),0))</f>
        <v>0</v>
      </c>
      <c r="CG187" s="3">
        <f>IF(Inputs!$B$27&lt;&gt;"Ready","PENDING INPUTS",IF(AND(A187&lt;=Inputs!$B$6,CE187&gt;0),Inputs!G23,0))</f>
        <v>0</v>
      </c>
      <c r="CH187" s="3">
        <f>IF(Inputs!$B$27&lt;&gt;"Ready","PENDING INPUTS",IF(A187&gt;Inputs!$B$6,0,MIN((CE187+CF187+CG187),IF(Inputs!H23=1,Inputs!D23,MAX(Inputs!F23,ROUND(CE187*Inputs!E23+CF187+CG187,2))))))</f>
        <v>0</v>
      </c>
      <c r="CI187">
        <f>IF(Inputs!$B$27&lt;&gt;"Ready","PENDING INPUTS",IF(CE187&lt;=0,99,1+IF(AND(K187&gt;0,OR(K187&lt;CE187,AND(K187=CE187,0&lt;9))),1,0)+IF(AND(S187&gt;0,OR(S187&lt;CE187,AND(S187=CE187,1&lt;9))),1,0)+IF(AND(AA187&gt;0,OR(AA187&lt;CE187,AND(AA187=CE187,2&lt;9))),1,0)+IF(AND(AI187&gt;0,OR(AI187&lt;CE187,AND(AI187=CE187,3&lt;9))),1,0)+IF(AND(AQ187&gt;0,OR(AQ187&lt;CE187,AND(AQ187=CE187,4&lt;9))),1,0)+IF(AND(AY187&gt;0,OR(AY187&lt;CE187,AND(AY187=CE187,5&lt;9))),1,0)+IF(AND(BG187&gt;0,OR(BG187&lt;CE187,AND(BG187=CE187,6&lt;9))),1,0)+IF(AND(BO187&gt;0,OR(BO187&lt;CE187,AND(BO187=CE187,7&lt;9))),1,0)+IF(AND(BW187&gt;0,OR(BW187&lt;CE187,AND(BW187=CE187,8&lt;9))),1,0)))</f>
        <v>99</v>
      </c>
      <c r="CJ187" s="3">
        <f>IF(Inputs!$B$27&lt;&gt;"Ready","PENDING INPUTS",IF(A187&gt;Inputs!$B$6,0,MIN(MAX(0,(CE187+CF187+CG187)-CH187),MAX(0,C187-D187-(IF(O187&lt;CI187,K187+L187+M187-N187,0)+IF(W187&lt;CI187,S187+T187+U187-V187,0)+IF(AE187&lt;CI187,AA187+AB187+AC187-AD187,0)+IF(AM187&lt;CI187,AI187+AJ187+AK187-AL187,0)+IF(AU187&lt;CI187,AQ187+AR187+AS187-AT187,0)+IF(BC187&lt;CI187,AY187+AZ187+BA187-BB187,0)+IF(BK187&lt;CI187,BG187+BH187+BI187-BJ187,0)+IF(BS187&lt;CI187,BO187+BP187+BQ187-BR187,0)+IF(CA187&lt;CI187,BW187+BX187+BY187-BZ187,0)+IF(CI187&lt;CI187,CE187+CF187+CG187-CH187,0))))))</f>
        <v>0</v>
      </c>
      <c r="CK187" s="3">
        <f>IF(Inputs!$B$27&lt;&gt;"Ready","PENDING INPUTS",MIN((CE187+CF187+CG187),IF(D187&gt;C187,IF(D187=0,0,CH187*C187/D187),CH187+CJ187)))</f>
        <v>0</v>
      </c>
      <c r="CL187" s="3">
        <f>IF(Inputs!$B$27&lt;&gt;"Ready","PENDING INPUTS",MAX(0,(CE187+CF187+CG187)-CK187))</f>
        <v>0</v>
      </c>
    </row>
    <row r="188" spans="1:90" ht="27.95" customHeight="1" x14ac:dyDescent="0.25">
      <c r="A188">
        <v>184</v>
      </c>
      <c r="B188" s="13">
        <f>IF(Inputs!$B$27&lt;&gt;"Ready","PENDING INPUTS",EDATE(Inputs!$B$5,A188-1))</f>
        <v>51867</v>
      </c>
      <c r="C188" s="3">
        <f>IF(Inputs!$B$27&lt;&gt;"Ready","PENDING INPUTS",IF(A188&lt;=Inputs!$B$6,MAX(0,Inputs!$B$4+IF(A188=Inputs!$B$7,Inputs!$B$8,0)+IF(A188=Inputs!$B$9,Inputs!$B$10,0)),0))</f>
        <v>0</v>
      </c>
      <c r="D188" s="3">
        <f>IF(Inputs!$B$27&lt;&gt;"Ready","PENDING INPUTS",SUM(N188,V188,AD188,AL188,AT188,BB188,BJ188,BR188,BZ188,CH188))</f>
        <v>0</v>
      </c>
      <c r="E188" s="3">
        <f>IF(Inputs!$B$27&lt;&gt;"Ready","PENDING INPUTS",MAX(0,D188-C188))</f>
        <v>0</v>
      </c>
      <c r="F188" s="3">
        <f>IF(Inputs!$B$27&lt;&gt;"Ready","PENDING INPUTS",SUM(Q188,Y188,AG188,AO188,AW188,BE188,BM188,BU188,CC188,CK188))</f>
        <v>0</v>
      </c>
      <c r="G188" s="3">
        <f>IF(Inputs!$B$27&lt;&gt;"Ready","PENDING INPUTS",SUM(L188,T188,AB188,AJ188,AR188,AZ188,BH188,BP188,BX188,CF188))</f>
        <v>0</v>
      </c>
      <c r="H188" s="3">
        <f>IF(Inputs!$B$27&lt;&gt;"Ready","PENDING INPUTS",SUM(M188,U188,AC188,AK188,AS188,BA188,BI188,BQ188,BY188,CG188))</f>
        <v>0</v>
      </c>
      <c r="I188" s="3">
        <f>IF(Inputs!$B$27&lt;&gt;"Ready","PENDING INPUTS",SUM(R188,Z188,AH188,AP188,AX188,BF188,BN188,BV188,CD188,CL188))</f>
        <v>0</v>
      </c>
      <c r="J188" t="str">
        <f>IF(Inputs!$B$27&lt;&gt;"Ready","PENDING INPUTS",IF(A188&gt;Inputs!$B$6,"Beyond horizon",IF(E188&gt;0.005,"MINIMUM SHORTFALL",IF(I188&lt;0.005,"Paid off","In progress"))))</f>
        <v>Beyond horizon</v>
      </c>
      <c r="K188" s="3">
        <f>IF(Inputs!$B$27&lt;&gt;"Ready","PENDING INPUTS",R187)</f>
        <v>0</v>
      </c>
      <c r="L188" s="3">
        <f>IF(Inputs!$B$27&lt;&gt;"Ready","PENDING INPUTS",IF(A188&lt;=Inputs!$B$6,ROUND(K188*Inputs!C14/12,2),0))</f>
        <v>0</v>
      </c>
      <c r="M188" s="3">
        <f>IF(Inputs!$B$27&lt;&gt;"Ready","PENDING INPUTS",IF(AND(A188&lt;=Inputs!$B$6,K188&gt;0),Inputs!G14,0))</f>
        <v>0</v>
      </c>
      <c r="N188" s="3">
        <f>IF(Inputs!$B$27&lt;&gt;"Ready","PENDING INPUTS",IF(A188&gt;Inputs!$B$6,0,MIN((K188+L188+M188),IF(Inputs!H14=1,Inputs!D14,MAX(Inputs!F14,ROUND(K188*Inputs!E14+L188+M188,2))))))</f>
        <v>0</v>
      </c>
      <c r="O188">
        <f>IF(Inputs!$B$27&lt;&gt;"Ready","PENDING INPUTS",IF(K188&lt;=0,99,1+IF(AND(S188&gt;0,OR(S188&lt;K188,AND(S188=K188,1&lt;0))),1,0)+IF(AND(AA188&gt;0,OR(AA188&lt;K188,AND(AA188=K188,2&lt;0))),1,0)+IF(AND(AI188&gt;0,OR(AI188&lt;K188,AND(AI188=K188,3&lt;0))),1,0)+IF(AND(AQ188&gt;0,OR(AQ188&lt;K188,AND(AQ188=K188,4&lt;0))),1,0)+IF(AND(AY188&gt;0,OR(AY188&lt;K188,AND(AY188=K188,5&lt;0))),1,0)+IF(AND(BG188&gt;0,OR(BG188&lt;K188,AND(BG188=K188,6&lt;0))),1,0)+IF(AND(BO188&gt;0,OR(BO188&lt;K188,AND(BO188=K188,7&lt;0))),1,0)+IF(AND(BW188&gt;0,OR(BW188&lt;K188,AND(BW188=K188,8&lt;0))),1,0)+IF(AND(CE188&gt;0,OR(CE188&lt;K188,AND(CE188=K188,9&lt;0))),1,0)))</f>
        <v>99</v>
      </c>
      <c r="P188" s="3">
        <f>IF(Inputs!$B$27&lt;&gt;"Ready","PENDING INPUTS",IF(A188&gt;Inputs!$B$6,0,MIN(MAX(0,(K188+L188+M188)-N188),MAX(0,C188-D188-(IF(O188&lt;O188,K188+L188+M188-N188,0)+IF(W188&lt;O188,S188+T188+U188-V188,0)+IF(AE188&lt;O188,AA188+AB188+AC188-AD188,0)+IF(AM188&lt;O188,AI188+AJ188+AK188-AL188,0)+IF(AU188&lt;O188,AQ188+AR188+AS188-AT188,0)+IF(BC188&lt;O188,AY188+AZ188+BA188-BB188,0)+IF(BK188&lt;O188,BG188+BH188+BI188-BJ188,0)+IF(BS188&lt;O188,BO188+BP188+BQ188-BR188,0)+IF(CA188&lt;O188,BW188+BX188+BY188-BZ188,0)+IF(CI188&lt;O188,CE188+CF188+CG188-CH188,0))))))</f>
        <v>0</v>
      </c>
      <c r="Q188" s="3">
        <f>IF(Inputs!$B$27&lt;&gt;"Ready","PENDING INPUTS",MIN((K188+L188+M188),IF(D188&gt;C188,IF(D188=0,0,N188*C188/D188),N188+P188)))</f>
        <v>0</v>
      </c>
      <c r="R188" s="3">
        <f>IF(Inputs!$B$27&lt;&gt;"Ready","PENDING INPUTS",MAX(0,(K188+L188+M188)-Q188))</f>
        <v>0</v>
      </c>
      <c r="S188" s="3">
        <f>IF(Inputs!$B$27&lt;&gt;"Ready","PENDING INPUTS",Z187)</f>
        <v>0</v>
      </c>
      <c r="T188" s="3">
        <f>IF(Inputs!$B$27&lt;&gt;"Ready","PENDING INPUTS",IF(A188&lt;=Inputs!$B$6,ROUND(S188*Inputs!C15/12,2),0))</f>
        <v>0</v>
      </c>
      <c r="U188" s="3">
        <f>IF(Inputs!$B$27&lt;&gt;"Ready","PENDING INPUTS",IF(AND(A188&lt;=Inputs!$B$6,S188&gt;0),Inputs!G15,0))</f>
        <v>0</v>
      </c>
      <c r="V188" s="3">
        <f>IF(Inputs!$B$27&lt;&gt;"Ready","PENDING INPUTS",IF(A188&gt;Inputs!$B$6,0,MIN((S188+T188+U188),IF(Inputs!H15=1,Inputs!D15,MAX(Inputs!F15,ROUND(S188*Inputs!E15+T188+U188,2))))))</f>
        <v>0</v>
      </c>
      <c r="W188">
        <f>IF(Inputs!$B$27&lt;&gt;"Ready","PENDING INPUTS",IF(S188&lt;=0,99,1+IF(AND(K188&gt;0,OR(K188&lt;S188,AND(K188=S188,0&lt;1))),1,0)+IF(AND(AA188&gt;0,OR(AA188&lt;S188,AND(AA188=S188,2&lt;1))),1,0)+IF(AND(AI188&gt;0,OR(AI188&lt;S188,AND(AI188=S188,3&lt;1))),1,0)+IF(AND(AQ188&gt;0,OR(AQ188&lt;S188,AND(AQ188=S188,4&lt;1))),1,0)+IF(AND(AY188&gt;0,OR(AY188&lt;S188,AND(AY188=S188,5&lt;1))),1,0)+IF(AND(BG188&gt;0,OR(BG188&lt;S188,AND(BG188=S188,6&lt;1))),1,0)+IF(AND(BO188&gt;0,OR(BO188&lt;S188,AND(BO188=S188,7&lt;1))),1,0)+IF(AND(BW188&gt;0,OR(BW188&lt;S188,AND(BW188=S188,8&lt;1))),1,0)+IF(AND(CE188&gt;0,OR(CE188&lt;S188,AND(CE188=S188,9&lt;1))),1,0)))</f>
        <v>99</v>
      </c>
      <c r="X188" s="3">
        <f>IF(Inputs!$B$27&lt;&gt;"Ready","PENDING INPUTS",IF(A188&gt;Inputs!$B$6,0,MIN(MAX(0,(S188+T188+U188)-V188),MAX(0,C188-D188-(IF(O188&lt;W188,K188+L188+M188-N188,0)+IF(W188&lt;W188,S188+T188+U188-V188,0)+IF(AE188&lt;W188,AA188+AB188+AC188-AD188,0)+IF(AM188&lt;W188,AI188+AJ188+AK188-AL188,0)+IF(AU188&lt;W188,AQ188+AR188+AS188-AT188,0)+IF(BC188&lt;W188,AY188+AZ188+BA188-BB188,0)+IF(BK188&lt;W188,BG188+BH188+BI188-BJ188,0)+IF(BS188&lt;W188,BO188+BP188+BQ188-BR188,0)+IF(CA188&lt;W188,BW188+BX188+BY188-BZ188,0)+IF(CI188&lt;W188,CE188+CF188+CG188-CH188,0))))))</f>
        <v>0</v>
      </c>
      <c r="Y188" s="3">
        <f>IF(Inputs!$B$27&lt;&gt;"Ready","PENDING INPUTS",MIN((S188+T188+U188),IF(D188&gt;C188,IF(D188=0,0,V188*C188/D188),V188+X188)))</f>
        <v>0</v>
      </c>
      <c r="Z188" s="3">
        <f>IF(Inputs!$B$27&lt;&gt;"Ready","PENDING INPUTS",MAX(0,(S188+T188+U188)-Y188))</f>
        <v>0</v>
      </c>
      <c r="AA188" s="3">
        <f>IF(Inputs!$B$27&lt;&gt;"Ready","PENDING INPUTS",AH187)</f>
        <v>0</v>
      </c>
      <c r="AB188" s="3">
        <f>IF(Inputs!$B$27&lt;&gt;"Ready","PENDING INPUTS",IF(A188&lt;=Inputs!$B$6,ROUND(AA188*Inputs!C16/12,2),0))</f>
        <v>0</v>
      </c>
      <c r="AC188" s="3">
        <f>IF(Inputs!$B$27&lt;&gt;"Ready","PENDING INPUTS",IF(AND(A188&lt;=Inputs!$B$6,AA188&gt;0),Inputs!G16,0))</f>
        <v>0</v>
      </c>
      <c r="AD188" s="3">
        <f>IF(Inputs!$B$27&lt;&gt;"Ready","PENDING INPUTS",IF(A188&gt;Inputs!$B$6,0,MIN((AA188+AB188+AC188),IF(Inputs!H16=1,Inputs!D16,MAX(Inputs!F16,ROUND(AA188*Inputs!E16+AB188+AC188,2))))))</f>
        <v>0</v>
      </c>
      <c r="AE188">
        <f>IF(Inputs!$B$27&lt;&gt;"Ready","PENDING INPUTS",IF(AA188&lt;=0,99,1+IF(AND(K188&gt;0,OR(K188&lt;AA188,AND(K188=AA188,0&lt;2))),1,0)+IF(AND(S188&gt;0,OR(S188&lt;AA188,AND(S188=AA188,1&lt;2))),1,0)+IF(AND(AI188&gt;0,OR(AI188&lt;AA188,AND(AI188=AA188,3&lt;2))),1,0)+IF(AND(AQ188&gt;0,OR(AQ188&lt;AA188,AND(AQ188=AA188,4&lt;2))),1,0)+IF(AND(AY188&gt;0,OR(AY188&lt;AA188,AND(AY188=AA188,5&lt;2))),1,0)+IF(AND(BG188&gt;0,OR(BG188&lt;AA188,AND(BG188=AA188,6&lt;2))),1,0)+IF(AND(BO188&gt;0,OR(BO188&lt;AA188,AND(BO188=AA188,7&lt;2))),1,0)+IF(AND(BW188&gt;0,OR(BW188&lt;AA188,AND(BW188=AA188,8&lt;2))),1,0)+IF(AND(CE188&gt;0,OR(CE188&lt;AA188,AND(CE188=AA188,9&lt;2))),1,0)))</f>
        <v>99</v>
      </c>
      <c r="AF188" s="3">
        <f>IF(Inputs!$B$27&lt;&gt;"Ready","PENDING INPUTS",IF(A188&gt;Inputs!$B$6,0,MIN(MAX(0,(AA188+AB188+AC188)-AD188),MAX(0,C188-D188-(IF(O188&lt;AE188,K188+L188+M188-N188,0)+IF(W188&lt;AE188,S188+T188+U188-V188,0)+IF(AE188&lt;AE188,AA188+AB188+AC188-AD188,0)+IF(AM188&lt;AE188,AI188+AJ188+AK188-AL188,0)+IF(AU188&lt;AE188,AQ188+AR188+AS188-AT188,0)+IF(BC188&lt;AE188,AY188+AZ188+BA188-BB188,0)+IF(BK188&lt;AE188,BG188+BH188+BI188-BJ188,0)+IF(BS188&lt;AE188,BO188+BP188+BQ188-BR188,0)+IF(CA188&lt;AE188,BW188+BX188+BY188-BZ188,0)+IF(CI188&lt;AE188,CE188+CF188+CG188-CH188,0))))))</f>
        <v>0</v>
      </c>
      <c r="AG188" s="3">
        <f>IF(Inputs!$B$27&lt;&gt;"Ready","PENDING INPUTS",MIN((AA188+AB188+AC188),IF(D188&gt;C188,IF(D188=0,0,AD188*C188/D188),AD188+AF188)))</f>
        <v>0</v>
      </c>
      <c r="AH188" s="3">
        <f>IF(Inputs!$B$27&lt;&gt;"Ready","PENDING INPUTS",MAX(0,(AA188+AB188+AC188)-AG188))</f>
        <v>0</v>
      </c>
      <c r="AI188" s="3">
        <f>IF(Inputs!$B$27&lt;&gt;"Ready","PENDING INPUTS",AP187)</f>
        <v>0</v>
      </c>
      <c r="AJ188" s="3">
        <f>IF(Inputs!$B$27&lt;&gt;"Ready","PENDING INPUTS",IF(A188&lt;=Inputs!$B$6,ROUND(AI188*Inputs!C17/12,2),0))</f>
        <v>0</v>
      </c>
      <c r="AK188" s="3">
        <f>IF(Inputs!$B$27&lt;&gt;"Ready","PENDING INPUTS",IF(AND(A188&lt;=Inputs!$B$6,AI188&gt;0),Inputs!G17,0))</f>
        <v>0</v>
      </c>
      <c r="AL188" s="3">
        <f>IF(Inputs!$B$27&lt;&gt;"Ready","PENDING INPUTS",IF(A188&gt;Inputs!$B$6,0,MIN((AI188+AJ188+AK188),IF(Inputs!H17=1,Inputs!D17,MAX(Inputs!F17,ROUND(AI188*Inputs!E17+AJ188+AK188,2))))))</f>
        <v>0</v>
      </c>
      <c r="AM188">
        <f>IF(Inputs!$B$27&lt;&gt;"Ready","PENDING INPUTS",IF(AI188&lt;=0,99,1+IF(AND(K188&gt;0,OR(K188&lt;AI188,AND(K188=AI188,0&lt;3))),1,0)+IF(AND(S188&gt;0,OR(S188&lt;AI188,AND(S188=AI188,1&lt;3))),1,0)+IF(AND(AA188&gt;0,OR(AA188&lt;AI188,AND(AA188=AI188,2&lt;3))),1,0)+IF(AND(AQ188&gt;0,OR(AQ188&lt;AI188,AND(AQ188=AI188,4&lt;3))),1,0)+IF(AND(AY188&gt;0,OR(AY188&lt;AI188,AND(AY188=AI188,5&lt;3))),1,0)+IF(AND(BG188&gt;0,OR(BG188&lt;AI188,AND(BG188=AI188,6&lt;3))),1,0)+IF(AND(BO188&gt;0,OR(BO188&lt;AI188,AND(BO188=AI188,7&lt;3))),1,0)+IF(AND(BW188&gt;0,OR(BW188&lt;AI188,AND(BW188=AI188,8&lt;3))),1,0)+IF(AND(CE188&gt;0,OR(CE188&lt;AI188,AND(CE188=AI188,9&lt;3))),1,0)))</f>
        <v>99</v>
      </c>
      <c r="AN188" s="3">
        <f>IF(Inputs!$B$27&lt;&gt;"Ready","PENDING INPUTS",IF(A188&gt;Inputs!$B$6,0,MIN(MAX(0,(AI188+AJ188+AK188)-AL188),MAX(0,C188-D188-(IF(O188&lt;AM188,K188+L188+M188-N188,0)+IF(W188&lt;AM188,S188+T188+U188-V188,0)+IF(AE188&lt;AM188,AA188+AB188+AC188-AD188,0)+IF(AM188&lt;AM188,AI188+AJ188+AK188-AL188,0)+IF(AU188&lt;AM188,AQ188+AR188+AS188-AT188,0)+IF(BC188&lt;AM188,AY188+AZ188+BA188-BB188,0)+IF(BK188&lt;AM188,BG188+BH188+BI188-BJ188,0)+IF(BS188&lt;AM188,BO188+BP188+BQ188-BR188,0)+IF(CA188&lt;AM188,BW188+BX188+BY188-BZ188,0)+IF(CI188&lt;AM188,CE188+CF188+CG188-CH188,0))))))</f>
        <v>0</v>
      </c>
      <c r="AO188" s="3">
        <f>IF(Inputs!$B$27&lt;&gt;"Ready","PENDING INPUTS",MIN((AI188+AJ188+AK188),IF(D188&gt;C188,IF(D188=0,0,AL188*C188/D188),AL188+AN188)))</f>
        <v>0</v>
      </c>
      <c r="AP188" s="3">
        <f>IF(Inputs!$B$27&lt;&gt;"Ready","PENDING INPUTS",MAX(0,(AI188+AJ188+AK188)-AO188))</f>
        <v>0</v>
      </c>
      <c r="AQ188" s="3">
        <f>IF(Inputs!$B$27&lt;&gt;"Ready","PENDING INPUTS",AX187)</f>
        <v>0</v>
      </c>
      <c r="AR188" s="3">
        <f>IF(Inputs!$B$27&lt;&gt;"Ready","PENDING INPUTS",IF(A188&lt;=Inputs!$B$6,ROUND(AQ188*Inputs!C18/12,2),0))</f>
        <v>0</v>
      </c>
      <c r="AS188" s="3">
        <f>IF(Inputs!$B$27&lt;&gt;"Ready","PENDING INPUTS",IF(AND(A188&lt;=Inputs!$B$6,AQ188&gt;0),Inputs!G18,0))</f>
        <v>0</v>
      </c>
      <c r="AT188" s="3">
        <f>IF(Inputs!$B$27&lt;&gt;"Ready","PENDING INPUTS",IF(A188&gt;Inputs!$B$6,0,MIN((AQ188+AR188+AS188),IF(Inputs!H18=1,Inputs!D18,MAX(Inputs!F18,ROUND(AQ188*Inputs!E18+AR188+AS188,2))))))</f>
        <v>0</v>
      </c>
      <c r="AU188">
        <f>IF(Inputs!$B$27&lt;&gt;"Ready","PENDING INPUTS",IF(AQ188&lt;=0,99,1+IF(AND(K188&gt;0,OR(K188&lt;AQ188,AND(K188=AQ188,0&lt;4))),1,0)+IF(AND(S188&gt;0,OR(S188&lt;AQ188,AND(S188=AQ188,1&lt;4))),1,0)+IF(AND(AA188&gt;0,OR(AA188&lt;AQ188,AND(AA188=AQ188,2&lt;4))),1,0)+IF(AND(AI188&gt;0,OR(AI188&lt;AQ188,AND(AI188=AQ188,3&lt;4))),1,0)+IF(AND(AY188&gt;0,OR(AY188&lt;AQ188,AND(AY188=AQ188,5&lt;4))),1,0)+IF(AND(BG188&gt;0,OR(BG188&lt;AQ188,AND(BG188=AQ188,6&lt;4))),1,0)+IF(AND(BO188&gt;0,OR(BO188&lt;AQ188,AND(BO188=AQ188,7&lt;4))),1,0)+IF(AND(BW188&gt;0,OR(BW188&lt;AQ188,AND(BW188=AQ188,8&lt;4))),1,0)+IF(AND(CE188&gt;0,OR(CE188&lt;AQ188,AND(CE188=AQ188,9&lt;4))),1,0)))</f>
        <v>99</v>
      </c>
      <c r="AV188" s="3">
        <f>IF(Inputs!$B$27&lt;&gt;"Ready","PENDING INPUTS",IF(A188&gt;Inputs!$B$6,0,MIN(MAX(0,(AQ188+AR188+AS188)-AT188),MAX(0,C188-D188-(IF(O188&lt;AU188,K188+L188+M188-N188,0)+IF(W188&lt;AU188,S188+T188+U188-V188,0)+IF(AE188&lt;AU188,AA188+AB188+AC188-AD188,0)+IF(AM188&lt;AU188,AI188+AJ188+AK188-AL188,0)+IF(AU188&lt;AU188,AQ188+AR188+AS188-AT188,0)+IF(BC188&lt;AU188,AY188+AZ188+BA188-BB188,0)+IF(BK188&lt;AU188,BG188+BH188+BI188-BJ188,0)+IF(BS188&lt;AU188,BO188+BP188+BQ188-BR188,0)+IF(CA188&lt;AU188,BW188+BX188+BY188-BZ188,0)+IF(CI188&lt;AU188,CE188+CF188+CG188-CH188,0))))))</f>
        <v>0</v>
      </c>
      <c r="AW188" s="3">
        <f>IF(Inputs!$B$27&lt;&gt;"Ready","PENDING INPUTS",MIN((AQ188+AR188+AS188),IF(D188&gt;C188,IF(D188=0,0,AT188*C188/D188),AT188+AV188)))</f>
        <v>0</v>
      </c>
      <c r="AX188" s="3">
        <f>IF(Inputs!$B$27&lt;&gt;"Ready","PENDING INPUTS",MAX(0,(AQ188+AR188+AS188)-AW188))</f>
        <v>0</v>
      </c>
      <c r="AY188" s="3">
        <f>IF(Inputs!$B$27&lt;&gt;"Ready","PENDING INPUTS",BF187)</f>
        <v>0</v>
      </c>
      <c r="AZ188" s="3">
        <f>IF(Inputs!$B$27&lt;&gt;"Ready","PENDING INPUTS",IF(A188&lt;=Inputs!$B$6,ROUND(AY188*Inputs!C19/12,2),0))</f>
        <v>0</v>
      </c>
      <c r="BA188" s="3">
        <f>IF(Inputs!$B$27&lt;&gt;"Ready","PENDING INPUTS",IF(AND(A188&lt;=Inputs!$B$6,AY188&gt;0),Inputs!G19,0))</f>
        <v>0</v>
      </c>
      <c r="BB188" s="3">
        <f>IF(Inputs!$B$27&lt;&gt;"Ready","PENDING INPUTS",IF(A188&gt;Inputs!$B$6,0,MIN((AY188+AZ188+BA188),IF(Inputs!H19=1,Inputs!D19,MAX(Inputs!F19,ROUND(AY188*Inputs!E19+AZ188+BA188,2))))))</f>
        <v>0</v>
      </c>
      <c r="BC188">
        <f>IF(Inputs!$B$27&lt;&gt;"Ready","PENDING INPUTS",IF(AY188&lt;=0,99,1+IF(AND(K188&gt;0,OR(K188&lt;AY188,AND(K188=AY188,0&lt;5))),1,0)+IF(AND(S188&gt;0,OR(S188&lt;AY188,AND(S188=AY188,1&lt;5))),1,0)+IF(AND(AA188&gt;0,OR(AA188&lt;AY188,AND(AA188=AY188,2&lt;5))),1,0)+IF(AND(AI188&gt;0,OR(AI188&lt;AY188,AND(AI188=AY188,3&lt;5))),1,0)+IF(AND(AQ188&gt;0,OR(AQ188&lt;AY188,AND(AQ188=AY188,4&lt;5))),1,0)+IF(AND(BG188&gt;0,OR(BG188&lt;AY188,AND(BG188=AY188,6&lt;5))),1,0)+IF(AND(BO188&gt;0,OR(BO188&lt;AY188,AND(BO188=AY188,7&lt;5))),1,0)+IF(AND(BW188&gt;0,OR(BW188&lt;AY188,AND(BW188=AY188,8&lt;5))),1,0)+IF(AND(CE188&gt;0,OR(CE188&lt;AY188,AND(CE188=AY188,9&lt;5))),1,0)))</f>
        <v>99</v>
      </c>
      <c r="BD188" s="3">
        <f>IF(Inputs!$B$27&lt;&gt;"Ready","PENDING INPUTS",IF(A188&gt;Inputs!$B$6,0,MIN(MAX(0,(AY188+AZ188+BA188)-BB188),MAX(0,C188-D188-(IF(O188&lt;BC188,K188+L188+M188-N188,0)+IF(W188&lt;BC188,S188+T188+U188-V188,0)+IF(AE188&lt;BC188,AA188+AB188+AC188-AD188,0)+IF(AM188&lt;BC188,AI188+AJ188+AK188-AL188,0)+IF(AU188&lt;BC188,AQ188+AR188+AS188-AT188,0)+IF(BC188&lt;BC188,AY188+AZ188+BA188-BB188,0)+IF(BK188&lt;BC188,BG188+BH188+BI188-BJ188,0)+IF(BS188&lt;BC188,BO188+BP188+BQ188-BR188,0)+IF(CA188&lt;BC188,BW188+BX188+BY188-BZ188,0)+IF(CI188&lt;BC188,CE188+CF188+CG188-CH188,0))))))</f>
        <v>0</v>
      </c>
      <c r="BE188" s="3">
        <f>IF(Inputs!$B$27&lt;&gt;"Ready","PENDING INPUTS",MIN((AY188+AZ188+BA188),IF(D188&gt;C188,IF(D188=0,0,BB188*C188/D188),BB188+BD188)))</f>
        <v>0</v>
      </c>
      <c r="BF188" s="3">
        <f>IF(Inputs!$B$27&lt;&gt;"Ready","PENDING INPUTS",MAX(0,(AY188+AZ188+BA188)-BE188))</f>
        <v>0</v>
      </c>
      <c r="BG188" s="3">
        <f>IF(Inputs!$B$27&lt;&gt;"Ready","PENDING INPUTS",BN187)</f>
        <v>0</v>
      </c>
      <c r="BH188" s="3">
        <f>IF(Inputs!$B$27&lt;&gt;"Ready","PENDING INPUTS",IF(A188&lt;=Inputs!$B$6,ROUND(BG188*Inputs!C20/12,2),0))</f>
        <v>0</v>
      </c>
      <c r="BI188" s="3">
        <f>IF(Inputs!$B$27&lt;&gt;"Ready","PENDING INPUTS",IF(AND(A188&lt;=Inputs!$B$6,BG188&gt;0),Inputs!G20,0))</f>
        <v>0</v>
      </c>
      <c r="BJ188" s="3">
        <f>IF(Inputs!$B$27&lt;&gt;"Ready","PENDING INPUTS",IF(A188&gt;Inputs!$B$6,0,MIN((BG188+BH188+BI188),IF(Inputs!H20=1,Inputs!D20,MAX(Inputs!F20,ROUND(BG188*Inputs!E20+BH188+BI188,2))))))</f>
        <v>0</v>
      </c>
      <c r="BK188">
        <f>IF(Inputs!$B$27&lt;&gt;"Ready","PENDING INPUTS",IF(BG188&lt;=0,99,1+IF(AND(K188&gt;0,OR(K188&lt;BG188,AND(K188=BG188,0&lt;6))),1,0)+IF(AND(S188&gt;0,OR(S188&lt;BG188,AND(S188=BG188,1&lt;6))),1,0)+IF(AND(AA188&gt;0,OR(AA188&lt;BG188,AND(AA188=BG188,2&lt;6))),1,0)+IF(AND(AI188&gt;0,OR(AI188&lt;BG188,AND(AI188=BG188,3&lt;6))),1,0)+IF(AND(AQ188&gt;0,OR(AQ188&lt;BG188,AND(AQ188=BG188,4&lt;6))),1,0)+IF(AND(AY188&gt;0,OR(AY188&lt;BG188,AND(AY188=BG188,5&lt;6))),1,0)+IF(AND(BO188&gt;0,OR(BO188&lt;BG188,AND(BO188=BG188,7&lt;6))),1,0)+IF(AND(BW188&gt;0,OR(BW188&lt;BG188,AND(BW188=BG188,8&lt;6))),1,0)+IF(AND(CE188&gt;0,OR(CE188&lt;BG188,AND(CE188=BG188,9&lt;6))),1,0)))</f>
        <v>99</v>
      </c>
      <c r="BL188" s="3">
        <f>IF(Inputs!$B$27&lt;&gt;"Ready","PENDING INPUTS",IF(A188&gt;Inputs!$B$6,0,MIN(MAX(0,(BG188+BH188+BI188)-BJ188),MAX(0,C188-D188-(IF(O188&lt;BK188,K188+L188+M188-N188,0)+IF(W188&lt;BK188,S188+T188+U188-V188,0)+IF(AE188&lt;BK188,AA188+AB188+AC188-AD188,0)+IF(AM188&lt;BK188,AI188+AJ188+AK188-AL188,0)+IF(AU188&lt;BK188,AQ188+AR188+AS188-AT188,0)+IF(BC188&lt;BK188,AY188+AZ188+BA188-BB188,0)+IF(BK188&lt;BK188,BG188+BH188+BI188-BJ188,0)+IF(BS188&lt;BK188,BO188+BP188+BQ188-BR188,0)+IF(CA188&lt;BK188,BW188+BX188+BY188-BZ188,0)+IF(CI188&lt;BK188,CE188+CF188+CG188-CH188,0))))))</f>
        <v>0</v>
      </c>
      <c r="BM188" s="3">
        <f>IF(Inputs!$B$27&lt;&gt;"Ready","PENDING INPUTS",MIN((BG188+BH188+BI188),IF(D188&gt;C188,IF(D188=0,0,BJ188*C188/D188),BJ188+BL188)))</f>
        <v>0</v>
      </c>
      <c r="BN188" s="3">
        <f>IF(Inputs!$B$27&lt;&gt;"Ready","PENDING INPUTS",MAX(0,(BG188+BH188+BI188)-BM188))</f>
        <v>0</v>
      </c>
      <c r="BO188" s="3">
        <f>IF(Inputs!$B$27&lt;&gt;"Ready","PENDING INPUTS",BV187)</f>
        <v>0</v>
      </c>
      <c r="BP188" s="3">
        <f>IF(Inputs!$B$27&lt;&gt;"Ready","PENDING INPUTS",IF(A188&lt;=Inputs!$B$6,ROUND(BO188*Inputs!C21/12,2),0))</f>
        <v>0</v>
      </c>
      <c r="BQ188" s="3">
        <f>IF(Inputs!$B$27&lt;&gt;"Ready","PENDING INPUTS",IF(AND(A188&lt;=Inputs!$B$6,BO188&gt;0),Inputs!G21,0))</f>
        <v>0</v>
      </c>
      <c r="BR188" s="3">
        <f>IF(Inputs!$B$27&lt;&gt;"Ready","PENDING INPUTS",IF(A188&gt;Inputs!$B$6,0,MIN((BO188+BP188+BQ188),IF(Inputs!H21=1,Inputs!D21,MAX(Inputs!F21,ROUND(BO188*Inputs!E21+BP188+BQ188,2))))))</f>
        <v>0</v>
      </c>
      <c r="BS188">
        <f>IF(Inputs!$B$27&lt;&gt;"Ready","PENDING INPUTS",IF(BO188&lt;=0,99,1+IF(AND(K188&gt;0,OR(K188&lt;BO188,AND(K188=BO188,0&lt;7))),1,0)+IF(AND(S188&gt;0,OR(S188&lt;BO188,AND(S188=BO188,1&lt;7))),1,0)+IF(AND(AA188&gt;0,OR(AA188&lt;BO188,AND(AA188=BO188,2&lt;7))),1,0)+IF(AND(AI188&gt;0,OR(AI188&lt;BO188,AND(AI188=BO188,3&lt;7))),1,0)+IF(AND(AQ188&gt;0,OR(AQ188&lt;BO188,AND(AQ188=BO188,4&lt;7))),1,0)+IF(AND(AY188&gt;0,OR(AY188&lt;BO188,AND(AY188=BO188,5&lt;7))),1,0)+IF(AND(BG188&gt;0,OR(BG188&lt;BO188,AND(BG188=BO188,6&lt;7))),1,0)+IF(AND(BW188&gt;0,OR(BW188&lt;BO188,AND(BW188=BO188,8&lt;7))),1,0)+IF(AND(CE188&gt;0,OR(CE188&lt;BO188,AND(CE188=BO188,9&lt;7))),1,0)))</f>
        <v>99</v>
      </c>
      <c r="BT188" s="3">
        <f>IF(Inputs!$B$27&lt;&gt;"Ready","PENDING INPUTS",IF(A188&gt;Inputs!$B$6,0,MIN(MAX(0,(BO188+BP188+BQ188)-BR188),MAX(0,C188-D188-(IF(O188&lt;BS188,K188+L188+M188-N188,0)+IF(W188&lt;BS188,S188+T188+U188-V188,0)+IF(AE188&lt;BS188,AA188+AB188+AC188-AD188,0)+IF(AM188&lt;BS188,AI188+AJ188+AK188-AL188,0)+IF(AU188&lt;BS188,AQ188+AR188+AS188-AT188,0)+IF(BC188&lt;BS188,AY188+AZ188+BA188-BB188,0)+IF(BK188&lt;BS188,BG188+BH188+BI188-BJ188,0)+IF(BS188&lt;BS188,BO188+BP188+BQ188-BR188,0)+IF(CA188&lt;BS188,BW188+BX188+BY188-BZ188,0)+IF(CI188&lt;BS188,CE188+CF188+CG188-CH188,0))))))</f>
        <v>0</v>
      </c>
      <c r="BU188" s="3">
        <f>IF(Inputs!$B$27&lt;&gt;"Ready","PENDING INPUTS",MIN((BO188+BP188+BQ188),IF(D188&gt;C188,IF(D188=0,0,BR188*C188/D188),BR188+BT188)))</f>
        <v>0</v>
      </c>
      <c r="BV188" s="3">
        <f>IF(Inputs!$B$27&lt;&gt;"Ready","PENDING INPUTS",MAX(0,(BO188+BP188+BQ188)-BU188))</f>
        <v>0</v>
      </c>
      <c r="BW188" s="3">
        <f>IF(Inputs!$B$27&lt;&gt;"Ready","PENDING INPUTS",CD187)</f>
        <v>0</v>
      </c>
      <c r="BX188" s="3">
        <f>IF(Inputs!$B$27&lt;&gt;"Ready","PENDING INPUTS",IF(A188&lt;=Inputs!$B$6,ROUND(BW188*Inputs!C22/12,2),0))</f>
        <v>0</v>
      </c>
      <c r="BY188" s="3">
        <f>IF(Inputs!$B$27&lt;&gt;"Ready","PENDING INPUTS",IF(AND(A188&lt;=Inputs!$B$6,BW188&gt;0),Inputs!G22,0))</f>
        <v>0</v>
      </c>
      <c r="BZ188" s="3">
        <f>IF(Inputs!$B$27&lt;&gt;"Ready","PENDING INPUTS",IF(A188&gt;Inputs!$B$6,0,MIN((BW188+BX188+BY188),IF(Inputs!H22=1,Inputs!D22,MAX(Inputs!F22,ROUND(BW188*Inputs!E22+BX188+BY188,2))))))</f>
        <v>0</v>
      </c>
      <c r="CA188">
        <f>IF(Inputs!$B$27&lt;&gt;"Ready","PENDING INPUTS",IF(BW188&lt;=0,99,1+IF(AND(K188&gt;0,OR(K188&lt;BW188,AND(K188=BW188,0&lt;8))),1,0)+IF(AND(S188&gt;0,OR(S188&lt;BW188,AND(S188=BW188,1&lt;8))),1,0)+IF(AND(AA188&gt;0,OR(AA188&lt;BW188,AND(AA188=BW188,2&lt;8))),1,0)+IF(AND(AI188&gt;0,OR(AI188&lt;BW188,AND(AI188=BW188,3&lt;8))),1,0)+IF(AND(AQ188&gt;0,OR(AQ188&lt;BW188,AND(AQ188=BW188,4&lt;8))),1,0)+IF(AND(AY188&gt;0,OR(AY188&lt;BW188,AND(AY188=BW188,5&lt;8))),1,0)+IF(AND(BG188&gt;0,OR(BG188&lt;BW188,AND(BG188=BW188,6&lt;8))),1,0)+IF(AND(BO188&gt;0,OR(BO188&lt;BW188,AND(BO188=BW188,7&lt;8))),1,0)+IF(AND(CE188&gt;0,OR(CE188&lt;BW188,AND(CE188=BW188,9&lt;8))),1,0)))</f>
        <v>99</v>
      </c>
      <c r="CB188" s="3">
        <f>IF(Inputs!$B$27&lt;&gt;"Ready","PENDING INPUTS",IF(A188&gt;Inputs!$B$6,0,MIN(MAX(0,(BW188+BX188+BY188)-BZ188),MAX(0,C188-D188-(IF(O188&lt;CA188,K188+L188+M188-N188,0)+IF(W188&lt;CA188,S188+T188+U188-V188,0)+IF(AE188&lt;CA188,AA188+AB188+AC188-AD188,0)+IF(AM188&lt;CA188,AI188+AJ188+AK188-AL188,0)+IF(AU188&lt;CA188,AQ188+AR188+AS188-AT188,0)+IF(BC188&lt;CA188,AY188+AZ188+BA188-BB188,0)+IF(BK188&lt;CA188,BG188+BH188+BI188-BJ188,0)+IF(BS188&lt;CA188,BO188+BP188+BQ188-BR188,0)+IF(CA188&lt;CA188,BW188+BX188+BY188-BZ188,0)+IF(CI188&lt;CA188,CE188+CF188+CG188-CH188,0))))))</f>
        <v>0</v>
      </c>
      <c r="CC188" s="3">
        <f>IF(Inputs!$B$27&lt;&gt;"Ready","PENDING INPUTS",MIN((BW188+BX188+BY188),IF(D188&gt;C188,IF(D188=0,0,BZ188*C188/D188),BZ188+CB188)))</f>
        <v>0</v>
      </c>
      <c r="CD188" s="3">
        <f>IF(Inputs!$B$27&lt;&gt;"Ready","PENDING INPUTS",MAX(0,(BW188+BX188+BY188)-CC188))</f>
        <v>0</v>
      </c>
      <c r="CE188" s="3">
        <f>IF(Inputs!$B$27&lt;&gt;"Ready","PENDING INPUTS",CL187)</f>
        <v>0</v>
      </c>
      <c r="CF188" s="3">
        <f>IF(Inputs!$B$27&lt;&gt;"Ready","PENDING INPUTS",IF(A188&lt;=Inputs!$B$6,ROUND(CE188*Inputs!C23/12,2),0))</f>
        <v>0</v>
      </c>
      <c r="CG188" s="3">
        <f>IF(Inputs!$B$27&lt;&gt;"Ready","PENDING INPUTS",IF(AND(A188&lt;=Inputs!$B$6,CE188&gt;0),Inputs!G23,0))</f>
        <v>0</v>
      </c>
      <c r="CH188" s="3">
        <f>IF(Inputs!$B$27&lt;&gt;"Ready","PENDING INPUTS",IF(A188&gt;Inputs!$B$6,0,MIN((CE188+CF188+CG188),IF(Inputs!H23=1,Inputs!D23,MAX(Inputs!F23,ROUND(CE188*Inputs!E23+CF188+CG188,2))))))</f>
        <v>0</v>
      </c>
      <c r="CI188">
        <f>IF(Inputs!$B$27&lt;&gt;"Ready","PENDING INPUTS",IF(CE188&lt;=0,99,1+IF(AND(K188&gt;0,OR(K188&lt;CE188,AND(K188=CE188,0&lt;9))),1,0)+IF(AND(S188&gt;0,OR(S188&lt;CE188,AND(S188=CE188,1&lt;9))),1,0)+IF(AND(AA188&gt;0,OR(AA188&lt;CE188,AND(AA188=CE188,2&lt;9))),1,0)+IF(AND(AI188&gt;0,OR(AI188&lt;CE188,AND(AI188=CE188,3&lt;9))),1,0)+IF(AND(AQ188&gt;0,OR(AQ188&lt;CE188,AND(AQ188=CE188,4&lt;9))),1,0)+IF(AND(AY188&gt;0,OR(AY188&lt;CE188,AND(AY188=CE188,5&lt;9))),1,0)+IF(AND(BG188&gt;0,OR(BG188&lt;CE188,AND(BG188=CE188,6&lt;9))),1,0)+IF(AND(BO188&gt;0,OR(BO188&lt;CE188,AND(BO188=CE188,7&lt;9))),1,0)+IF(AND(BW188&gt;0,OR(BW188&lt;CE188,AND(BW188=CE188,8&lt;9))),1,0)))</f>
        <v>99</v>
      </c>
      <c r="CJ188" s="3">
        <f>IF(Inputs!$B$27&lt;&gt;"Ready","PENDING INPUTS",IF(A188&gt;Inputs!$B$6,0,MIN(MAX(0,(CE188+CF188+CG188)-CH188),MAX(0,C188-D188-(IF(O188&lt;CI188,K188+L188+M188-N188,0)+IF(W188&lt;CI188,S188+T188+U188-V188,0)+IF(AE188&lt;CI188,AA188+AB188+AC188-AD188,0)+IF(AM188&lt;CI188,AI188+AJ188+AK188-AL188,0)+IF(AU188&lt;CI188,AQ188+AR188+AS188-AT188,0)+IF(BC188&lt;CI188,AY188+AZ188+BA188-BB188,0)+IF(BK188&lt;CI188,BG188+BH188+BI188-BJ188,0)+IF(BS188&lt;CI188,BO188+BP188+BQ188-BR188,0)+IF(CA188&lt;CI188,BW188+BX188+BY188-BZ188,0)+IF(CI188&lt;CI188,CE188+CF188+CG188-CH188,0))))))</f>
        <v>0</v>
      </c>
      <c r="CK188" s="3">
        <f>IF(Inputs!$B$27&lt;&gt;"Ready","PENDING INPUTS",MIN((CE188+CF188+CG188),IF(D188&gt;C188,IF(D188=0,0,CH188*C188/D188),CH188+CJ188)))</f>
        <v>0</v>
      </c>
      <c r="CL188" s="3">
        <f>IF(Inputs!$B$27&lt;&gt;"Ready","PENDING INPUTS",MAX(0,(CE188+CF188+CG188)-CK188))</f>
        <v>0</v>
      </c>
    </row>
    <row r="189" spans="1:90" ht="27.95" customHeight="1" x14ac:dyDescent="0.25">
      <c r="A189">
        <v>185</v>
      </c>
      <c r="B189" s="13">
        <f>IF(Inputs!$B$27&lt;&gt;"Ready","PENDING INPUTS",EDATE(Inputs!$B$5,A189-1))</f>
        <v>51898</v>
      </c>
      <c r="C189" s="3">
        <f>IF(Inputs!$B$27&lt;&gt;"Ready","PENDING INPUTS",IF(A189&lt;=Inputs!$B$6,MAX(0,Inputs!$B$4+IF(A189=Inputs!$B$7,Inputs!$B$8,0)+IF(A189=Inputs!$B$9,Inputs!$B$10,0)),0))</f>
        <v>0</v>
      </c>
      <c r="D189" s="3">
        <f>IF(Inputs!$B$27&lt;&gt;"Ready","PENDING INPUTS",SUM(N189,V189,AD189,AL189,AT189,BB189,BJ189,BR189,BZ189,CH189))</f>
        <v>0</v>
      </c>
      <c r="E189" s="3">
        <f>IF(Inputs!$B$27&lt;&gt;"Ready","PENDING INPUTS",MAX(0,D189-C189))</f>
        <v>0</v>
      </c>
      <c r="F189" s="3">
        <f>IF(Inputs!$B$27&lt;&gt;"Ready","PENDING INPUTS",SUM(Q189,Y189,AG189,AO189,AW189,BE189,BM189,BU189,CC189,CK189))</f>
        <v>0</v>
      </c>
      <c r="G189" s="3">
        <f>IF(Inputs!$B$27&lt;&gt;"Ready","PENDING INPUTS",SUM(L189,T189,AB189,AJ189,AR189,AZ189,BH189,BP189,BX189,CF189))</f>
        <v>0</v>
      </c>
      <c r="H189" s="3">
        <f>IF(Inputs!$B$27&lt;&gt;"Ready","PENDING INPUTS",SUM(M189,U189,AC189,AK189,AS189,BA189,BI189,BQ189,BY189,CG189))</f>
        <v>0</v>
      </c>
      <c r="I189" s="3">
        <f>IF(Inputs!$B$27&lt;&gt;"Ready","PENDING INPUTS",SUM(R189,Z189,AH189,AP189,AX189,BF189,BN189,BV189,CD189,CL189))</f>
        <v>0</v>
      </c>
      <c r="J189" t="str">
        <f>IF(Inputs!$B$27&lt;&gt;"Ready","PENDING INPUTS",IF(A189&gt;Inputs!$B$6,"Beyond horizon",IF(E189&gt;0.005,"MINIMUM SHORTFALL",IF(I189&lt;0.005,"Paid off","In progress"))))</f>
        <v>Beyond horizon</v>
      </c>
      <c r="K189" s="3">
        <f>IF(Inputs!$B$27&lt;&gt;"Ready","PENDING INPUTS",R188)</f>
        <v>0</v>
      </c>
      <c r="L189" s="3">
        <f>IF(Inputs!$B$27&lt;&gt;"Ready","PENDING INPUTS",IF(A189&lt;=Inputs!$B$6,ROUND(K189*Inputs!C14/12,2),0))</f>
        <v>0</v>
      </c>
      <c r="M189" s="3">
        <f>IF(Inputs!$B$27&lt;&gt;"Ready","PENDING INPUTS",IF(AND(A189&lt;=Inputs!$B$6,K189&gt;0),Inputs!G14,0))</f>
        <v>0</v>
      </c>
      <c r="N189" s="3">
        <f>IF(Inputs!$B$27&lt;&gt;"Ready","PENDING INPUTS",IF(A189&gt;Inputs!$B$6,0,MIN((K189+L189+M189),IF(Inputs!H14=1,Inputs!D14,MAX(Inputs!F14,ROUND(K189*Inputs!E14+L189+M189,2))))))</f>
        <v>0</v>
      </c>
      <c r="O189">
        <f>IF(Inputs!$B$27&lt;&gt;"Ready","PENDING INPUTS",IF(K189&lt;=0,99,1+IF(AND(S189&gt;0,OR(S189&lt;K189,AND(S189=K189,1&lt;0))),1,0)+IF(AND(AA189&gt;0,OR(AA189&lt;K189,AND(AA189=K189,2&lt;0))),1,0)+IF(AND(AI189&gt;0,OR(AI189&lt;K189,AND(AI189=K189,3&lt;0))),1,0)+IF(AND(AQ189&gt;0,OR(AQ189&lt;K189,AND(AQ189=K189,4&lt;0))),1,0)+IF(AND(AY189&gt;0,OR(AY189&lt;K189,AND(AY189=K189,5&lt;0))),1,0)+IF(AND(BG189&gt;0,OR(BG189&lt;K189,AND(BG189=K189,6&lt;0))),1,0)+IF(AND(BO189&gt;0,OR(BO189&lt;K189,AND(BO189=K189,7&lt;0))),1,0)+IF(AND(BW189&gt;0,OR(BW189&lt;K189,AND(BW189=K189,8&lt;0))),1,0)+IF(AND(CE189&gt;0,OR(CE189&lt;K189,AND(CE189=K189,9&lt;0))),1,0)))</f>
        <v>99</v>
      </c>
      <c r="P189" s="3">
        <f>IF(Inputs!$B$27&lt;&gt;"Ready","PENDING INPUTS",IF(A189&gt;Inputs!$B$6,0,MIN(MAX(0,(K189+L189+M189)-N189),MAX(0,C189-D189-(IF(O189&lt;O189,K189+L189+M189-N189,0)+IF(W189&lt;O189,S189+T189+U189-V189,0)+IF(AE189&lt;O189,AA189+AB189+AC189-AD189,0)+IF(AM189&lt;O189,AI189+AJ189+AK189-AL189,0)+IF(AU189&lt;O189,AQ189+AR189+AS189-AT189,0)+IF(BC189&lt;O189,AY189+AZ189+BA189-BB189,0)+IF(BK189&lt;O189,BG189+BH189+BI189-BJ189,0)+IF(BS189&lt;O189,BO189+BP189+BQ189-BR189,0)+IF(CA189&lt;O189,BW189+BX189+BY189-BZ189,0)+IF(CI189&lt;O189,CE189+CF189+CG189-CH189,0))))))</f>
        <v>0</v>
      </c>
      <c r="Q189" s="3">
        <f>IF(Inputs!$B$27&lt;&gt;"Ready","PENDING INPUTS",MIN((K189+L189+M189),IF(D189&gt;C189,IF(D189=0,0,N189*C189/D189),N189+P189)))</f>
        <v>0</v>
      </c>
      <c r="R189" s="3">
        <f>IF(Inputs!$B$27&lt;&gt;"Ready","PENDING INPUTS",MAX(0,(K189+L189+M189)-Q189))</f>
        <v>0</v>
      </c>
      <c r="S189" s="3">
        <f>IF(Inputs!$B$27&lt;&gt;"Ready","PENDING INPUTS",Z188)</f>
        <v>0</v>
      </c>
      <c r="T189" s="3">
        <f>IF(Inputs!$B$27&lt;&gt;"Ready","PENDING INPUTS",IF(A189&lt;=Inputs!$B$6,ROUND(S189*Inputs!C15/12,2),0))</f>
        <v>0</v>
      </c>
      <c r="U189" s="3">
        <f>IF(Inputs!$B$27&lt;&gt;"Ready","PENDING INPUTS",IF(AND(A189&lt;=Inputs!$B$6,S189&gt;0),Inputs!G15,0))</f>
        <v>0</v>
      </c>
      <c r="V189" s="3">
        <f>IF(Inputs!$B$27&lt;&gt;"Ready","PENDING INPUTS",IF(A189&gt;Inputs!$B$6,0,MIN((S189+T189+U189),IF(Inputs!H15=1,Inputs!D15,MAX(Inputs!F15,ROUND(S189*Inputs!E15+T189+U189,2))))))</f>
        <v>0</v>
      </c>
      <c r="W189">
        <f>IF(Inputs!$B$27&lt;&gt;"Ready","PENDING INPUTS",IF(S189&lt;=0,99,1+IF(AND(K189&gt;0,OR(K189&lt;S189,AND(K189=S189,0&lt;1))),1,0)+IF(AND(AA189&gt;0,OR(AA189&lt;S189,AND(AA189=S189,2&lt;1))),1,0)+IF(AND(AI189&gt;0,OR(AI189&lt;S189,AND(AI189=S189,3&lt;1))),1,0)+IF(AND(AQ189&gt;0,OR(AQ189&lt;S189,AND(AQ189=S189,4&lt;1))),1,0)+IF(AND(AY189&gt;0,OR(AY189&lt;S189,AND(AY189=S189,5&lt;1))),1,0)+IF(AND(BG189&gt;0,OR(BG189&lt;S189,AND(BG189=S189,6&lt;1))),1,0)+IF(AND(BO189&gt;0,OR(BO189&lt;S189,AND(BO189=S189,7&lt;1))),1,0)+IF(AND(BW189&gt;0,OR(BW189&lt;S189,AND(BW189=S189,8&lt;1))),1,0)+IF(AND(CE189&gt;0,OR(CE189&lt;S189,AND(CE189=S189,9&lt;1))),1,0)))</f>
        <v>99</v>
      </c>
      <c r="X189" s="3">
        <f>IF(Inputs!$B$27&lt;&gt;"Ready","PENDING INPUTS",IF(A189&gt;Inputs!$B$6,0,MIN(MAX(0,(S189+T189+U189)-V189),MAX(0,C189-D189-(IF(O189&lt;W189,K189+L189+M189-N189,0)+IF(W189&lt;W189,S189+T189+U189-V189,0)+IF(AE189&lt;W189,AA189+AB189+AC189-AD189,0)+IF(AM189&lt;W189,AI189+AJ189+AK189-AL189,0)+IF(AU189&lt;W189,AQ189+AR189+AS189-AT189,0)+IF(BC189&lt;W189,AY189+AZ189+BA189-BB189,0)+IF(BK189&lt;W189,BG189+BH189+BI189-BJ189,0)+IF(BS189&lt;W189,BO189+BP189+BQ189-BR189,0)+IF(CA189&lt;W189,BW189+BX189+BY189-BZ189,0)+IF(CI189&lt;W189,CE189+CF189+CG189-CH189,0))))))</f>
        <v>0</v>
      </c>
      <c r="Y189" s="3">
        <f>IF(Inputs!$B$27&lt;&gt;"Ready","PENDING INPUTS",MIN((S189+T189+U189),IF(D189&gt;C189,IF(D189=0,0,V189*C189/D189),V189+X189)))</f>
        <v>0</v>
      </c>
      <c r="Z189" s="3">
        <f>IF(Inputs!$B$27&lt;&gt;"Ready","PENDING INPUTS",MAX(0,(S189+T189+U189)-Y189))</f>
        <v>0</v>
      </c>
      <c r="AA189" s="3">
        <f>IF(Inputs!$B$27&lt;&gt;"Ready","PENDING INPUTS",AH188)</f>
        <v>0</v>
      </c>
      <c r="AB189" s="3">
        <f>IF(Inputs!$B$27&lt;&gt;"Ready","PENDING INPUTS",IF(A189&lt;=Inputs!$B$6,ROUND(AA189*Inputs!C16/12,2),0))</f>
        <v>0</v>
      </c>
      <c r="AC189" s="3">
        <f>IF(Inputs!$B$27&lt;&gt;"Ready","PENDING INPUTS",IF(AND(A189&lt;=Inputs!$B$6,AA189&gt;0),Inputs!G16,0))</f>
        <v>0</v>
      </c>
      <c r="AD189" s="3">
        <f>IF(Inputs!$B$27&lt;&gt;"Ready","PENDING INPUTS",IF(A189&gt;Inputs!$B$6,0,MIN((AA189+AB189+AC189),IF(Inputs!H16=1,Inputs!D16,MAX(Inputs!F16,ROUND(AA189*Inputs!E16+AB189+AC189,2))))))</f>
        <v>0</v>
      </c>
      <c r="AE189">
        <f>IF(Inputs!$B$27&lt;&gt;"Ready","PENDING INPUTS",IF(AA189&lt;=0,99,1+IF(AND(K189&gt;0,OR(K189&lt;AA189,AND(K189=AA189,0&lt;2))),1,0)+IF(AND(S189&gt;0,OR(S189&lt;AA189,AND(S189=AA189,1&lt;2))),1,0)+IF(AND(AI189&gt;0,OR(AI189&lt;AA189,AND(AI189=AA189,3&lt;2))),1,0)+IF(AND(AQ189&gt;0,OR(AQ189&lt;AA189,AND(AQ189=AA189,4&lt;2))),1,0)+IF(AND(AY189&gt;0,OR(AY189&lt;AA189,AND(AY189=AA189,5&lt;2))),1,0)+IF(AND(BG189&gt;0,OR(BG189&lt;AA189,AND(BG189=AA189,6&lt;2))),1,0)+IF(AND(BO189&gt;0,OR(BO189&lt;AA189,AND(BO189=AA189,7&lt;2))),1,0)+IF(AND(BW189&gt;0,OR(BW189&lt;AA189,AND(BW189=AA189,8&lt;2))),1,0)+IF(AND(CE189&gt;0,OR(CE189&lt;AA189,AND(CE189=AA189,9&lt;2))),1,0)))</f>
        <v>99</v>
      </c>
      <c r="AF189" s="3">
        <f>IF(Inputs!$B$27&lt;&gt;"Ready","PENDING INPUTS",IF(A189&gt;Inputs!$B$6,0,MIN(MAX(0,(AA189+AB189+AC189)-AD189),MAX(0,C189-D189-(IF(O189&lt;AE189,K189+L189+M189-N189,0)+IF(W189&lt;AE189,S189+T189+U189-V189,0)+IF(AE189&lt;AE189,AA189+AB189+AC189-AD189,0)+IF(AM189&lt;AE189,AI189+AJ189+AK189-AL189,0)+IF(AU189&lt;AE189,AQ189+AR189+AS189-AT189,0)+IF(BC189&lt;AE189,AY189+AZ189+BA189-BB189,0)+IF(BK189&lt;AE189,BG189+BH189+BI189-BJ189,0)+IF(BS189&lt;AE189,BO189+BP189+BQ189-BR189,0)+IF(CA189&lt;AE189,BW189+BX189+BY189-BZ189,0)+IF(CI189&lt;AE189,CE189+CF189+CG189-CH189,0))))))</f>
        <v>0</v>
      </c>
      <c r="AG189" s="3">
        <f>IF(Inputs!$B$27&lt;&gt;"Ready","PENDING INPUTS",MIN((AA189+AB189+AC189),IF(D189&gt;C189,IF(D189=0,0,AD189*C189/D189),AD189+AF189)))</f>
        <v>0</v>
      </c>
      <c r="AH189" s="3">
        <f>IF(Inputs!$B$27&lt;&gt;"Ready","PENDING INPUTS",MAX(0,(AA189+AB189+AC189)-AG189))</f>
        <v>0</v>
      </c>
      <c r="AI189" s="3">
        <f>IF(Inputs!$B$27&lt;&gt;"Ready","PENDING INPUTS",AP188)</f>
        <v>0</v>
      </c>
      <c r="AJ189" s="3">
        <f>IF(Inputs!$B$27&lt;&gt;"Ready","PENDING INPUTS",IF(A189&lt;=Inputs!$B$6,ROUND(AI189*Inputs!C17/12,2),0))</f>
        <v>0</v>
      </c>
      <c r="AK189" s="3">
        <f>IF(Inputs!$B$27&lt;&gt;"Ready","PENDING INPUTS",IF(AND(A189&lt;=Inputs!$B$6,AI189&gt;0),Inputs!G17,0))</f>
        <v>0</v>
      </c>
      <c r="AL189" s="3">
        <f>IF(Inputs!$B$27&lt;&gt;"Ready","PENDING INPUTS",IF(A189&gt;Inputs!$B$6,0,MIN((AI189+AJ189+AK189),IF(Inputs!H17=1,Inputs!D17,MAX(Inputs!F17,ROUND(AI189*Inputs!E17+AJ189+AK189,2))))))</f>
        <v>0</v>
      </c>
      <c r="AM189">
        <f>IF(Inputs!$B$27&lt;&gt;"Ready","PENDING INPUTS",IF(AI189&lt;=0,99,1+IF(AND(K189&gt;0,OR(K189&lt;AI189,AND(K189=AI189,0&lt;3))),1,0)+IF(AND(S189&gt;0,OR(S189&lt;AI189,AND(S189=AI189,1&lt;3))),1,0)+IF(AND(AA189&gt;0,OR(AA189&lt;AI189,AND(AA189=AI189,2&lt;3))),1,0)+IF(AND(AQ189&gt;0,OR(AQ189&lt;AI189,AND(AQ189=AI189,4&lt;3))),1,0)+IF(AND(AY189&gt;0,OR(AY189&lt;AI189,AND(AY189=AI189,5&lt;3))),1,0)+IF(AND(BG189&gt;0,OR(BG189&lt;AI189,AND(BG189=AI189,6&lt;3))),1,0)+IF(AND(BO189&gt;0,OR(BO189&lt;AI189,AND(BO189=AI189,7&lt;3))),1,0)+IF(AND(BW189&gt;0,OR(BW189&lt;AI189,AND(BW189=AI189,8&lt;3))),1,0)+IF(AND(CE189&gt;0,OR(CE189&lt;AI189,AND(CE189=AI189,9&lt;3))),1,0)))</f>
        <v>99</v>
      </c>
      <c r="AN189" s="3">
        <f>IF(Inputs!$B$27&lt;&gt;"Ready","PENDING INPUTS",IF(A189&gt;Inputs!$B$6,0,MIN(MAX(0,(AI189+AJ189+AK189)-AL189),MAX(0,C189-D189-(IF(O189&lt;AM189,K189+L189+M189-N189,0)+IF(W189&lt;AM189,S189+T189+U189-V189,0)+IF(AE189&lt;AM189,AA189+AB189+AC189-AD189,0)+IF(AM189&lt;AM189,AI189+AJ189+AK189-AL189,0)+IF(AU189&lt;AM189,AQ189+AR189+AS189-AT189,0)+IF(BC189&lt;AM189,AY189+AZ189+BA189-BB189,0)+IF(BK189&lt;AM189,BG189+BH189+BI189-BJ189,0)+IF(BS189&lt;AM189,BO189+BP189+BQ189-BR189,0)+IF(CA189&lt;AM189,BW189+BX189+BY189-BZ189,0)+IF(CI189&lt;AM189,CE189+CF189+CG189-CH189,0))))))</f>
        <v>0</v>
      </c>
      <c r="AO189" s="3">
        <f>IF(Inputs!$B$27&lt;&gt;"Ready","PENDING INPUTS",MIN((AI189+AJ189+AK189),IF(D189&gt;C189,IF(D189=0,0,AL189*C189/D189),AL189+AN189)))</f>
        <v>0</v>
      </c>
      <c r="AP189" s="3">
        <f>IF(Inputs!$B$27&lt;&gt;"Ready","PENDING INPUTS",MAX(0,(AI189+AJ189+AK189)-AO189))</f>
        <v>0</v>
      </c>
      <c r="AQ189" s="3">
        <f>IF(Inputs!$B$27&lt;&gt;"Ready","PENDING INPUTS",AX188)</f>
        <v>0</v>
      </c>
      <c r="AR189" s="3">
        <f>IF(Inputs!$B$27&lt;&gt;"Ready","PENDING INPUTS",IF(A189&lt;=Inputs!$B$6,ROUND(AQ189*Inputs!C18/12,2),0))</f>
        <v>0</v>
      </c>
      <c r="AS189" s="3">
        <f>IF(Inputs!$B$27&lt;&gt;"Ready","PENDING INPUTS",IF(AND(A189&lt;=Inputs!$B$6,AQ189&gt;0),Inputs!G18,0))</f>
        <v>0</v>
      </c>
      <c r="AT189" s="3">
        <f>IF(Inputs!$B$27&lt;&gt;"Ready","PENDING INPUTS",IF(A189&gt;Inputs!$B$6,0,MIN((AQ189+AR189+AS189),IF(Inputs!H18=1,Inputs!D18,MAX(Inputs!F18,ROUND(AQ189*Inputs!E18+AR189+AS189,2))))))</f>
        <v>0</v>
      </c>
      <c r="AU189">
        <f>IF(Inputs!$B$27&lt;&gt;"Ready","PENDING INPUTS",IF(AQ189&lt;=0,99,1+IF(AND(K189&gt;0,OR(K189&lt;AQ189,AND(K189=AQ189,0&lt;4))),1,0)+IF(AND(S189&gt;0,OR(S189&lt;AQ189,AND(S189=AQ189,1&lt;4))),1,0)+IF(AND(AA189&gt;0,OR(AA189&lt;AQ189,AND(AA189=AQ189,2&lt;4))),1,0)+IF(AND(AI189&gt;0,OR(AI189&lt;AQ189,AND(AI189=AQ189,3&lt;4))),1,0)+IF(AND(AY189&gt;0,OR(AY189&lt;AQ189,AND(AY189=AQ189,5&lt;4))),1,0)+IF(AND(BG189&gt;0,OR(BG189&lt;AQ189,AND(BG189=AQ189,6&lt;4))),1,0)+IF(AND(BO189&gt;0,OR(BO189&lt;AQ189,AND(BO189=AQ189,7&lt;4))),1,0)+IF(AND(BW189&gt;0,OR(BW189&lt;AQ189,AND(BW189=AQ189,8&lt;4))),1,0)+IF(AND(CE189&gt;0,OR(CE189&lt;AQ189,AND(CE189=AQ189,9&lt;4))),1,0)))</f>
        <v>99</v>
      </c>
      <c r="AV189" s="3">
        <f>IF(Inputs!$B$27&lt;&gt;"Ready","PENDING INPUTS",IF(A189&gt;Inputs!$B$6,0,MIN(MAX(0,(AQ189+AR189+AS189)-AT189),MAX(0,C189-D189-(IF(O189&lt;AU189,K189+L189+M189-N189,0)+IF(W189&lt;AU189,S189+T189+U189-V189,0)+IF(AE189&lt;AU189,AA189+AB189+AC189-AD189,0)+IF(AM189&lt;AU189,AI189+AJ189+AK189-AL189,0)+IF(AU189&lt;AU189,AQ189+AR189+AS189-AT189,0)+IF(BC189&lt;AU189,AY189+AZ189+BA189-BB189,0)+IF(BK189&lt;AU189,BG189+BH189+BI189-BJ189,0)+IF(BS189&lt;AU189,BO189+BP189+BQ189-BR189,0)+IF(CA189&lt;AU189,BW189+BX189+BY189-BZ189,0)+IF(CI189&lt;AU189,CE189+CF189+CG189-CH189,0))))))</f>
        <v>0</v>
      </c>
      <c r="AW189" s="3">
        <f>IF(Inputs!$B$27&lt;&gt;"Ready","PENDING INPUTS",MIN((AQ189+AR189+AS189),IF(D189&gt;C189,IF(D189=0,0,AT189*C189/D189),AT189+AV189)))</f>
        <v>0</v>
      </c>
      <c r="AX189" s="3">
        <f>IF(Inputs!$B$27&lt;&gt;"Ready","PENDING INPUTS",MAX(0,(AQ189+AR189+AS189)-AW189))</f>
        <v>0</v>
      </c>
      <c r="AY189" s="3">
        <f>IF(Inputs!$B$27&lt;&gt;"Ready","PENDING INPUTS",BF188)</f>
        <v>0</v>
      </c>
      <c r="AZ189" s="3">
        <f>IF(Inputs!$B$27&lt;&gt;"Ready","PENDING INPUTS",IF(A189&lt;=Inputs!$B$6,ROUND(AY189*Inputs!C19/12,2),0))</f>
        <v>0</v>
      </c>
      <c r="BA189" s="3">
        <f>IF(Inputs!$B$27&lt;&gt;"Ready","PENDING INPUTS",IF(AND(A189&lt;=Inputs!$B$6,AY189&gt;0),Inputs!G19,0))</f>
        <v>0</v>
      </c>
      <c r="BB189" s="3">
        <f>IF(Inputs!$B$27&lt;&gt;"Ready","PENDING INPUTS",IF(A189&gt;Inputs!$B$6,0,MIN((AY189+AZ189+BA189),IF(Inputs!H19=1,Inputs!D19,MAX(Inputs!F19,ROUND(AY189*Inputs!E19+AZ189+BA189,2))))))</f>
        <v>0</v>
      </c>
      <c r="BC189">
        <f>IF(Inputs!$B$27&lt;&gt;"Ready","PENDING INPUTS",IF(AY189&lt;=0,99,1+IF(AND(K189&gt;0,OR(K189&lt;AY189,AND(K189=AY189,0&lt;5))),1,0)+IF(AND(S189&gt;0,OR(S189&lt;AY189,AND(S189=AY189,1&lt;5))),1,0)+IF(AND(AA189&gt;0,OR(AA189&lt;AY189,AND(AA189=AY189,2&lt;5))),1,0)+IF(AND(AI189&gt;0,OR(AI189&lt;AY189,AND(AI189=AY189,3&lt;5))),1,0)+IF(AND(AQ189&gt;0,OR(AQ189&lt;AY189,AND(AQ189=AY189,4&lt;5))),1,0)+IF(AND(BG189&gt;0,OR(BG189&lt;AY189,AND(BG189=AY189,6&lt;5))),1,0)+IF(AND(BO189&gt;0,OR(BO189&lt;AY189,AND(BO189=AY189,7&lt;5))),1,0)+IF(AND(BW189&gt;0,OR(BW189&lt;AY189,AND(BW189=AY189,8&lt;5))),1,0)+IF(AND(CE189&gt;0,OR(CE189&lt;AY189,AND(CE189=AY189,9&lt;5))),1,0)))</f>
        <v>99</v>
      </c>
      <c r="BD189" s="3">
        <f>IF(Inputs!$B$27&lt;&gt;"Ready","PENDING INPUTS",IF(A189&gt;Inputs!$B$6,0,MIN(MAX(0,(AY189+AZ189+BA189)-BB189),MAX(0,C189-D189-(IF(O189&lt;BC189,K189+L189+M189-N189,0)+IF(W189&lt;BC189,S189+T189+U189-V189,0)+IF(AE189&lt;BC189,AA189+AB189+AC189-AD189,0)+IF(AM189&lt;BC189,AI189+AJ189+AK189-AL189,0)+IF(AU189&lt;BC189,AQ189+AR189+AS189-AT189,0)+IF(BC189&lt;BC189,AY189+AZ189+BA189-BB189,0)+IF(BK189&lt;BC189,BG189+BH189+BI189-BJ189,0)+IF(BS189&lt;BC189,BO189+BP189+BQ189-BR189,0)+IF(CA189&lt;BC189,BW189+BX189+BY189-BZ189,0)+IF(CI189&lt;BC189,CE189+CF189+CG189-CH189,0))))))</f>
        <v>0</v>
      </c>
      <c r="BE189" s="3">
        <f>IF(Inputs!$B$27&lt;&gt;"Ready","PENDING INPUTS",MIN((AY189+AZ189+BA189),IF(D189&gt;C189,IF(D189=0,0,BB189*C189/D189),BB189+BD189)))</f>
        <v>0</v>
      </c>
      <c r="BF189" s="3">
        <f>IF(Inputs!$B$27&lt;&gt;"Ready","PENDING INPUTS",MAX(0,(AY189+AZ189+BA189)-BE189))</f>
        <v>0</v>
      </c>
      <c r="BG189" s="3">
        <f>IF(Inputs!$B$27&lt;&gt;"Ready","PENDING INPUTS",BN188)</f>
        <v>0</v>
      </c>
      <c r="BH189" s="3">
        <f>IF(Inputs!$B$27&lt;&gt;"Ready","PENDING INPUTS",IF(A189&lt;=Inputs!$B$6,ROUND(BG189*Inputs!C20/12,2),0))</f>
        <v>0</v>
      </c>
      <c r="BI189" s="3">
        <f>IF(Inputs!$B$27&lt;&gt;"Ready","PENDING INPUTS",IF(AND(A189&lt;=Inputs!$B$6,BG189&gt;0),Inputs!G20,0))</f>
        <v>0</v>
      </c>
      <c r="BJ189" s="3">
        <f>IF(Inputs!$B$27&lt;&gt;"Ready","PENDING INPUTS",IF(A189&gt;Inputs!$B$6,0,MIN((BG189+BH189+BI189),IF(Inputs!H20=1,Inputs!D20,MAX(Inputs!F20,ROUND(BG189*Inputs!E20+BH189+BI189,2))))))</f>
        <v>0</v>
      </c>
      <c r="BK189">
        <f>IF(Inputs!$B$27&lt;&gt;"Ready","PENDING INPUTS",IF(BG189&lt;=0,99,1+IF(AND(K189&gt;0,OR(K189&lt;BG189,AND(K189=BG189,0&lt;6))),1,0)+IF(AND(S189&gt;0,OR(S189&lt;BG189,AND(S189=BG189,1&lt;6))),1,0)+IF(AND(AA189&gt;0,OR(AA189&lt;BG189,AND(AA189=BG189,2&lt;6))),1,0)+IF(AND(AI189&gt;0,OR(AI189&lt;BG189,AND(AI189=BG189,3&lt;6))),1,0)+IF(AND(AQ189&gt;0,OR(AQ189&lt;BG189,AND(AQ189=BG189,4&lt;6))),1,0)+IF(AND(AY189&gt;0,OR(AY189&lt;BG189,AND(AY189=BG189,5&lt;6))),1,0)+IF(AND(BO189&gt;0,OR(BO189&lt;BG189,AND(BO189=BG189,7&lt;6))),1,0)+IF(AND(BW189&gt;0,OR(BW189&lt;BG189,AND(BW189=BG189,8&lt;6))),1,0)+IF(AND(CE189&gt;0,OR(CE189&lt;BG189,AND(CE189=BG189,9&lt;6))),1,0)))</f>
        <v>99</v>
      </c>
      <c r="BL189" s="3">
        <f>IF(Inputs!$B$27&lt;&gt;"Ready","PENDING INPUTS",IF(A189&gt;Inputs!$B$6,0,MIN(MAX(0,(BG189+BH189+BI189)-BJ189),MAX(0,C189-D189-(IF(O189&lt;BK189,K189+L189+M189-N189,0)+IF(W189&lt;BK189,S189+T189+U189-V189,0)+IF(AE189&lt;BK189,AA189+AB189+AC189-AD189,0)+IF(AM189&lt;BK189,AI189+AJ189+AK189-AL189,0)+IF(AU189&lt;BK189,AQ189+AR189+AS189-AT189,0)+IF(BC189&lt;BK189,AY189+AZ189+BA189-BB189,0)+IF(BK189&lt;BK189,BG189+BH189+BI189-BJ189,0)+IF(BS189&lt;BK189,BO189+BP189+BQ189-BR189,0)+IF(CA189&lt;BK189,BW189+BX189+BY189-BZ189,0)+IF(CI189&lt;BK189,CE189+CF189+CG189-CH189,0))))))</f>
        <v>0</v>
      </c>
      <c r="BM189" s="3">
        <f>IF(Inputs!$B$27&lt;&gt;"Ready","PENDING INPUTS",MIN((BG189+BH189+BI189),IF(D189&gt;C189,IF(D189=0,0,BJ189*C189/D189),BJ189+BL189)))</f>
        <v>0</v>
      </c>
      <c r="BN189" s="3">
        <f>IF(Inputs!$B$27&lt;&gt;"Ready","PENDING INPUTS",MAX(0,(BG189+BH189+BI189)-BM189))</f>
        <v>0</v>
      </c>
      <c r="BO189" s="3">
        <f>IF(Inputs!$B$27&lt;&gt;"Ready","PENDING INPUTS",BV188)</f>
        <v>0</v>
      </c>
      <c r="BP189" s="3">
        <f>IF(Inputs!$B$27&lt;&gt;"Ready","PENDING INPUTS",IF(A189&lt;=Inputs!$B$6,ROUND(BO189*Inputs!C21/12,2),0))</f>
        <v>0</v>
      </c>
      <c r="BQ189" s="3">
        <f>IF(Inputs!$B$27&lt;&gt;"Ready","PENDING INPUTS",IF(AND(A189&lt;=Inputs!$B$6,BO189&gt;0),Inputs!G21,0))</f>
        <v>0</v>
      </c>
      <c r="BR189" s="3">
        <f>IF(Inputs!$B$27&lt;&gt;"Ready","PENDING INPUTS",IF(A189&gt;Inputs!$B$6,0,MIN((BO189+BP189+BQ189),IF(Inputs!H21=1,Inputs!D21,MAX(Inputs!F21,ROUND(BO189*Inputs!E21+BP189+BQ189,2))))))</f>
        <v>0</v>
      </c>
      <c r="BS189">
        <f>IF(Inputs!$B$27&lt;&gt;"Ready","PENDING INPUTS",IF(BO189&lt;=0,99,1+IF(AND(K189&gt;0,OR(K189&lt;BO189,AND(K189=BO189,0&lt;7))),1,0)+IF(AND(S189&gt;0,OR(S189&lt;BO189,AND(S189=BO189,1&lt;7))),1,0)+IF(AND(AA189&gt;0,OR(AA189&lt;BO189,AND(AA189=BO189,2&lt;7))),1,0)+IF(AND(AI189&gt;0,OR(AI189&lt;BO189,AND(AI189=BO189,3&lt;7))),1,0)+IF(AND(AQ189&gt;0,OR(AQ189&lt;BO189,AND(AQ189=BO189,4&lt;7))),1,0)+IF(AND(AY189&gt;0,OR(AY189&lt;BO189,AND(AY189=BO189,5&lt;7))),1,0)+IF(AND(BG189&gt;0,OR(BG189&lt;BO189,AND(BG189=BO189,6&lt;7))),1,0)+IF(AND(BW189&gt;0,OR(BW189&lt;BO189,AND(BW189=BO189,8&lt;7))),1,0)+IF(AND(CE189&gt;0,OR(CE189&lt;BO189,AND(CE189=BO189,9&lt;7))),1,0)))</f>
        <v>99</v>
      </c>
      <c r="BT189" s="3">
        <f>IF(Inputs!$B$27&lt;&gt;"Ready","PENDING INPUTS",IF(A189&gt;Inputs!$B$6,0,MIN(MAX(0,(BO189+BP189+BQ189)-BR189),MAX(0,C189-D189-(IF(O189&lt;BS189,K189+L189+M189-N189,0)+IF(W189&lt;BS189,S189+T189+U189-V189,0)+IF(AE189&lt;BS189,AA189+AB189+AC189-AD189,0)+IF(AM189&lt;BS189,AI189+AJ189+AK189-AL189,0)+IF(AU189&lt;BS189,AQ189+AR189+AS189-AT189,0)+IF(BC189&lt;BS189,AY189+AZ189+BA189-BB189,0)+IF(BK189&lt;BS189,BG189+BH189+BI189-BJ189,0)+IF(BS189&lt;BS189,BO189+BP189+BQ189-BR189,0)+IF(CA189&lt;BS189,BW189+BX189+BY189-BZ189,0)+IF(CI189&lt;BS189,CE189+CF189+CG189-CH189,0))))))</f>
        <v>0</v>
      </c>
      <c r="BU189" s="3">
        <f>IF(Inputs!$B$27&lt;&gt;"Ready","PENDING INPUTS",MIN((BO189+BP189+BQ189),IF(D189&gt;C189,IF(D189=0,0,BR189*C189/D189),BR189+BT189)))</f>
        <v>0</v>
      </c>
      <c r="BV189" s="3">
        <f>IF(Inputs!$B$27&lt;&gt;"Ready","PENDING INPUTS",MAX(0,(BO189+BP189+BQ189)-BU189))</f>
        <v>0</v>
      </c>
      <c r="BW189" s="3">
        <f>IF(Inputs!$B$27&lt;&gt;"Ready","PENDING INPUTS",CD188)</f>
        <v>0</v>
      </c>
      <c r="BX189" s="3">
        <f>IF(Inputs!$B$27&lt;&gt;"Ready","PENDING INPUTS",IF(A189&lt;=Inputs!$B$6,ROUND(BW189*Inputs!C22/12,2),0))</f>
        <v>0</v>
      </c>
      <c r="BY189" s="3">
        <f>IF(Inputs!$B$27&lt;&gt;"Ready","PENDING INPUTS",IF(AND(A189&lt;=Inputs!$B$6,BW189&gt;0),Inputs!G22,0))</f>
        <v>0</v>
      </c>
      <c r="BZ189" s="3">
        <f>IF(Inputs!$B$27&lt;&gt;"Ready","PENDING INPUTS",IF(A189&gt;Inputs!$B$6,0,MIN((BW189+BX189+BY189),IF(Inputs!H22=1,Inputs!D22,MAX(Inputs!F22,ROUND(BW189*Inputs!E22+BX189+BY189,2))))))</f>
        <v>0</v>
      </c>
      <c r="CA189">
        <f>IF(Inputs!$B$27&lt;&gt;"Ready","PENDING INPUTS",IF(BW189&lt;=0,99,1+IF(AND(K189&gt;0,OR(K189&lt;BW189,AND(K189=BW189,0&lt;8))),1,0)+IF(AND(S189&gt;0,OR(S189&lt;BW189,AND(S189=BW189,1&lt;8))),1,0)+IF(AND(AA189&gt;0,OR(AA189&lt;BW189,AND(AA189=BW189,2&lt;8))),1,0)+IF(AND(AI189&gt;0,OR(AI189&lt;BW189,AND(AI189=BW189,3&lt;8))),1,0)+IF(AND(AQ189&gt;0,OR(AQ189&lt;BW189,AND(AQ189=BW189,4&lt;8))),1,0)+IF(AND(AY189&gt;0,OR(AY189&lt;BW189,AND(AY189=BW189,5&lt;8))),1,0)+IF(AND(BG189&gt;0,OR(BG189&lt;BW189,AND(BG189=BW189,6&lt;8))),1,0)+IF(AND(BO189&gt;0,OR(BO189&lt;BW189,AND(BO189=BW189,7&lt;8))),1,0)+IF(AND(CE189&gt;0,OR(CE189&lt;BW189,AND(CE189=BW189,9&lt;8))),1,0)))</f>
        <v>99</v>
      </c>
      <c r="CB189" s="3">
        <f>IF(Inputs!$B$27&lt;&gt;"Ready","PENDING INPUTS",IF(A189&gt;Inputs!$B$6,0,MIN(MAX(0,(BW189+BX189+BY189)-BZ189),MAX(0,C189-D189-(IF(O189&lt;CA189,K189+L189+M189-N189,0)+IF(W189&lt;CA189,S189+T189+U189-V189,0)+IF(AE189&lt;CA189,AA189+AB189+AC189-AD189,0)+IF(AM189&lt;CA189,AI189+AJ189+AK189-AL189,0)+IF(AU189&lt;CA189,AQ189+AR189+AS189-AT189,0)+IF(BC189&lt;CA189,AY189+AZ189+BA189-BB189,0)+IF(BK189&lt;CA189,BG189+BH189+BI189-BJ189,0)+IF(BS189&lt;CA189,BO189+BP189+BQ189-BR189,0)+IF(CA189&lt;CA189,BW189+BX189+BY189-BZ189,0)+IF(CI189&lt;CA189,CE189+CF189+CG189-CH189,0))))))</f>
        <v>0</v>
      </c>
      <c r="CC189" s="3">
        <f>IF(Inputs!$B$27&lt;&gt;"Ready","PENDING INPUTS",MIN((BW189+BX189+BY189),IF(D189&gt;C189,IF(D189=0,0,BZ189*C189/D189),BZ189+CB189)))</f>
        <v>0</v>
      </c>
      <c r="CD189" s="3">
        <f>IF(Inputs!$B$27&lt;&gt;"Ready","PENDING INPUTS",MAX(0,(BW189+BX189+BY189)-CC189))</f>
        <v>0</v>
      </c>
      <c r="CE189" s="3">
        <f>IF(Inputs!$B$27&lt;&gt;"Ready","PENDING INPUTS",CL188)</f>
        <v>0</v>
      </c>
      <c r="CF189" s="3">
        <f>IF(Inputs!$B$27&lt;&gt;"Ready","PENDING INPUTS",IF(A189&lt;=Inputs!$B$6,ROUND(CE189*Inputs!C23/12,2),0))</f>
        <v>0</v>
      </c>
      <c r="CG189" s="3">
        <f>IF(Inputs!$B$27&lt;&gt;"Ready","PENDING INPUTS",IF(AND(A189&lt;=Inputs!$B$6,CE189&gt;0),Inputs!G23,0))</f>
        <v>0</v>
      </c>
      <c r="CH189" s="3">
        <f>IF(Inputs!$B$27&lt;&gt;"Ready","PENDING INPUTS",IF(A189&gt;Inputs!$B$6,0,MIN((CE189+CF189+CG189),IF(Inputs!H23=1,Inputs!D23,MAX(Inputs!F23,ROUND(CE189*Inputs!E23+CF189+CG189,2))))))</f>
        <v>0</v>
      </c>
      <c r="CI189">
        <f>IF(Inputs!$B$27&lt;&gt;"Ready","PENDING INPUTS",IF(CE189&lt;=0,99,1+IF(AND(K189&gt;0,OR(K189&lt;CE189,AND(K189=CE189,0&lt;9))),1,0)+IF(AND(S189&gt;0,OR(S189&lt;CE189,AND(S189=CE189,1&lt;9))),1,0)+IF(AND(AA189&gt;0,OR(AA189&lt;CE189,AND(AA189=CE189,2&lt;9))),1,0)+IF(AND(AI189&gt;0,OR(AI189&lt;CE189,AND(AI189=CE189,3&lt;9))),1,0)+IF(AND(AQ189&gt;0,OR(AQ189&lt;CE189,AND(AQ189=CE189,4&lt;9))),1,0)+IF(AND(AY189&gt;0,OR(AY189&lt;CE189,AND(AY189=CE189,5&lt;9))),1,0)+IF(AND(BG189&gt;0,OR(BG189&lt;CE189,AND(BG189=CE189,6&lt;9))),1,0)+IF(AND(BO189&gt;0,OR(BO189&lt;CE189,AND(BO189=CE189,7&lt;9))),1,0)+IF(AND(BW189&gt;0,OR(BW189&lt;CE189,AND(BW189=CE189,8&lt;9))),1,0)))</f>
        <v>99</v>
      </c>
      <c r="CJ189" s="3">
        <f>IF(Inputs!$B$27&lt;&gt;"Ready","PENDING INPUTS",IF(A189&gt;Inputs!$B$6,0,MIN(MAX(0,(CE189+CF189+CG189)-CH189),MAX(0,C189-D189-(IF(O189&lt;CI189,K189+L189+M189-N189,0)+IF(W189&lt;CI189,S189+T189+U189-V189,0)+IF(AE189&lt;CI189,AA189+AB189+AC189-AD189,0)+IF(AM189&lt;CI189,AI189+AJ189+AK189-AL189,0)+IF(AU189&lt;CI189,AQ189+AR189+AS189-AT189,0)+IF(BC189&lt;CI189,AY189+AZ189+BA189-BB189,0)+IF(BK189&lt;CI189,BG189+BH189+BI189-BJ189,0)+IF(BS189&lt;CI189,BO189+BP189+BQ189-BR189,0)+IF(CA189&lt;CI189,BW189+BX189+BY189-BZ189,0)+IF(CI189&lt;CI189,CE189+CF189+CG189-CH189,0))))))</f>
        <v>0</v>
      </c>
      <c r="CK189" s="3">
        <f>IF(Inputs!$B$27&lt;&gt;"Ready","PENDING INPUTS",MIN((CE189+CF189+CG189),IF(D189&gt;C189,IF(D189=0,0,CH189*C189/D189),CH189+CJ189)))</f>
        <v>0</v>
      </c>
      <c r="CL189" s="3">
        <f>IF(Inputs!$B$27&lt;&gt;"Ready","PENDING INPUTS",MAX(0,(CE189+CF189+CG189)-CK189))</f>
        <v>0</v>
      </c>
    </row>
    <row r="190" spans="1:90" ht="27.95" customHeight="1" x14ac:dyDescent="0.25">
      <c r="A190">
        <v>186</v>
      </c>
      <c r="B190" s="13">
        <f>IF(Inputs!$B$27&lt;&gt;"Ready","PENDING INPUTS",EDATE(Inputs!$B$5,A190-1))</f>
        <v>51926</v>
      </c>
      <c r="C190" s="3">
        <f>IF(Inputs!$B$27&lt;&gt;"Ready","PENDING INPUTS",IF(A190&lt;=Inputs!$B$6,MAX(0,Inputs!$B$4+IF(A190=Inputs!$B$7,Inputs!$B$8,0)+IF(A190=Inputs!$B$9,Inputs!$B$10,0)),0))</f>
        <v>0</v>
      </c>
      <c r="D190" s="3">
        <f>IF(Inputs!$B$27&lt;&gt;"Ready","PENDING INPUTS",SUM(N190,V190,AD190,AL190,AT190,BB190,BJ190,BR190,BZ190,CH190))</f>
        <v>0</v>
      </c>
      <c r="E190" s="3">
        <f>IF(Inputs!$B$27&lt;&gt;"Ready","PENDING INPUTS",MAX(0,D190-C190))</f>
        <v>0</v>
      </c>
      <c r="F190" s="3">
        <f>IF(Inputs!$B$27&lt;&gt;"Ready","PENDING INPUTS",SUM(Q190,Y190,AG190,AO190,AW190,BE190,BM190,BU190,CC190,CK190))</f>
        <v>0</v>
      </c>
      <c r="G190" s="3">
        <f>IF(Inputs!$B$27&lt;&gt;"Ready","PENDING INPUTS",SUM(L190,T190,AB190,AJ190,AR190,AZ190,BH190,BP190,BX190,CF190))</f>
        <v>0</v>
      </c>
      <c r="H190" s="3">
        <f>IF(Inputs!$B$27&lt;&gt;"Ready","PENDING INPUTS",SUM(M190,U190,AC190,AK190,AS190,BA190,BI190,BQ190,BY190,CG190))</f>
        <v>0</v>
      </c>
      <c r="I190" s="3">
        <f>IF(Inputs!$B$27&lt;&gt;"Ready","PENDING INPUTS",SUM(R190,Z190,AH190,AP190,AX190,BF190,BN190,BV190,CD190,CL190))</f>
        <v>0</v>
      </c>
      <c r="J190" t="str">
        <f>IF(Inputs!$B$27&lt;&gt;"Ready","PENDING INPUTS",IF(A190&gt;Inputs!$B$6,"Beyond horizon",IF(E190&gt;0.005,"MINIMUM SHORTFALL",IF(I190&lt;0.005,"Paid off","In progress"))))</f>
        <v>Beyond horizon</v>
      </c>
      <c r="K190" s="3">
        <f>IF(Inputs!$B$27&lt;&gt;"Ready","PENDING INPUTS",R189)</f>
        <v>0</v>
      </c>
      <c r="L190" s="3">
        <f>IF(Inputs!$B$27&lt;&gt;"Ready","PENDING INPUTS",IF(A190&lt;=Inputs!$B$6,ROUND(K190*Inputs!C14/12,2),0))</f>
        <v>0</v>
      </c>
      <c r="M190" s="3">
        <f>IF(Inputs!$B$27&lt;&gt;"Ready","PENDING INPUTS",IF(AND(A190&lt;=Inputs!$B$6,K190&gt;0),Inputs!G14,0))</f>
        <v>0</v>
      </c>
      <c r="N190" s="3">
        <f>IF(Inputs!$B$27&lt;&gt;"Ready","PENDING INPUTS",IF(A190&gt;Inputs!$B$6,0,MIN((K190+L190+M190),IF(Inputs!H14=1,Inputs!D14,MAX(Inputs!F14,ROUND(K190*Inputs!E14+L190+M190,2))))))</f>
        <v>0</v>
      </c>
      <c r="O190">
        <f>IF(Inputs!$B$27&lt;&gt;"Ready","PENDING INPUTS",IF(K190&lt;=0,99,1+IF(AND(S190&gt;0,OR(S190&lt;K190,AND(S190=K190,1&lt;0))),1,0)+IF(AND(AA190&gt;0,OR(AA190&lt;K190,AND(AA190=K190,2&lt;0))),1,0)+IF(AND(AI190&gt;0,OR(AI190&lt;K190,AND(AI190=K190,3&lt;0))),1,0)+IF(AND(AQ190&gt;0,OR(AQ190&lt;K190,AND(AQ190=K190,4&lt;0))),1,0)+IF(AND(AY190&gt;0,OR(AY190&lt;K190,AND(AY190=K190,5&lt;0))),1,0)+IF(AND(BG190&gt;0,OR(BG190&lt;K190,AND(BG190=K190,6&lt;0))),1,0)+IF(AND(BO190&gt;0,OR(BO190&lt;K190,AND(BO190=K190,7&lt;0))),1,0)+IF(AND(BW190&gt;0,OR(BW190&lt;K190,AND(BW190=K190,8&lt;0))),1,0)+IF(AND(CE190&gt;0,OR(CE190&lt;K190,AND(CE190=K190,9&lt;0))),1,0)))</f>
        <v>99</v>
      </c>
      <c r="P190" s="3">
        <f>IF(Inputs!$B$27&lt;&gt;"Ready","PENDING INPUTS",IF(A190&gt;Inputs!$B$6,0,MIN(MAX(0,(K190+L190+M190)-N190),MAX(0,C190-D190-(IF(O190&lt;O190,K190+L190+M190-N190,0)+IF(W190&lt;O190,S190+T190+U190-V190,0)+IF(AE190&lt;O190,AA190+AB190+AC190-AD190,0)+IF(AM190&lt;O190,AI190+AJ190+AK190-AL190,0)+IF(AU190&lt;O190,AQ190+AR190+AS190-AT190,0)+IF(BC190&lt;O190,AY190+AZ190+BA190-BB190,0)+IF(BK190&lt;O190,BG190+BH190+BI190-BJ190,0)+IF(BS190&lt;O190,BO190+BP190+BQ190-BR190,0)+IF(CA190&lt;O190,BW190+BX190+BY190-BZ190,0)+IF(CI190&lt;O190,CE190+CF190+CG190-CH190,0))))))</f>
        <v>0</v>
      </c>
      <c r="Q190" s="3">
        <f>IF(Inputs!$B$27&lt;&gt;"Ready","PENDING INPUTS",MIN((K190+L190+M190),IF(D190&gt;C190,IF(D190=0,0,N190*C190/D190),N190+P190)))</f>
        <v>0</v>
      </c>
      <c r="R190" s="3">
        <f>IF(Inputs!$B$27&lt;&gt;"Ready","PENDING INPUTS",MAX(0,(K190+L190+M190)-Q190))</f>
        <v>0</v>
      </c>
      <c r="S190" s="3">
        <f>IF(Inputs!$B$27&lt;&gt;"Ready","PENDING INPUTS",Z189)</f>
        <v>0</v>
      </c>
      <c r="T190" s="3">
        <f>IF(Inputs!$B$27&lt;&gt;"Ready","PENDING INPUTS",IF(A190&lt;=Inputs!$B$6,ROUND(S190*Inputs!C15/12,2),0))</f>
        <v>0</v>
      </c>
      <c r="U190" s="3">
        <f>IF(Inputs!$B$27&lt;&gt;"Ready","PENDING INPUTS",IF(AND(A190&lt;=Inputs!$B$6,S190&gt;0),Inputs!G15,0))</f>
        <v>0</v>
      </c>
      <c r="V190" s="3">
        <f>IF(Inputs!$B$27&lt;&gt;"Ready","PENDING INPUTS",IF(A190&gt;Inputs!$B$6,0,MIN((S190+T190+U190),IF(Inputs!H15=1,Inputs!D15,MAX(Inputs!F15,ROUND(S190*Inputs!E15+T190+U190,2))))))</f>
        <v>0</v>
      </c>
      <c r="W190">
        <f>IF(Inputs!$B$27&lt;&gt;"Ready","PENDING INPUTS",IF(S190&lt;=0,99,1+IF(AND(K190&gt;0,OR(K190&lt;S190,AND(K190=S190,0&lt;1))),1,0)+IF(AND(AA190&gt;0,OR(AA190&lt;S190,AND(AA190=S190,2&lt;1))),1,0)+IF(AND(AI190&gt;0,OR(AI190&lt;S190,AND(AI190=S190,3&lt;1))),1,0)+IF(AND(AQ190&gt;0,OR(AQ190&lt;S190,AND(AQ190=S190,4&lt;1))),1,0)+IF(AND(AY190&gt;0,OR(AY190&lt;S190,AND(AY190=S190,5&lt;1))),1,0)+IF(AND(BG190&gt;0,OR(BG190&lt;S190,AND(BG190=S190,6&lt;1))),1,0)+IF(AND(BO190&gt;0,OR(BO190&lt;S190,AND(BO190=S190,7&lt;1))),1,0)+IF(AND(BW190&gt;0,OR(BW190&lt;S190,AND(BW190=S190,8&lt;1))),1,0)+IF(AND(CE190&gt;0,OR(CE190&lt;S190,AND(CE190=S190,9&lt;1))),1,0)))</f>
        <v>99</v>
      </c>
      <c r="X190" s="3">
        <f>IF(Inputs!$B$27&lt;&gt;"Ready","PENDING INPUTS",IF(A190&gt;Inputs!$B$6,0,MIN(MAX(0,(S190+T190+U190)-V190),MAX(0,C190-D190-(IF(O190&lt;W190,K190+L190+M190-N190,0)+IF(W190&lt;W190,S190+T190+U190-V190,0)+IF(AE190&lt;W190,AA190+AB190+AC190-AD190,0)+IF(AM190&lt;W190,AI190+AJ190+AK190-AL190,0)+IF(AU190&lt;W190,AQ190+AR190+AS190-AT190,0)+IF(BC190&lt;W190,AY190+AZ190+BA190-BB190,0)+IF(BK190&lt;W190,BG190+BH190+BI190-BJ190,0)+IF(BS190&lt;W190,BO190+BP190+BQ190-BR190,0)+IF(CA190&lt;W190,BW190+BX190+BY190-BZ190,0)+IF(CI190&lt;W190,CE190+CF190+CG190-CH190,0))))))</f>
        <v>0</v>
      </c>
      <c r="Y190" s="3">
        <f>IF(Inputs!$B$27&lt;&gt;"Ready","PENDING INPUTS",MIN((S190+T190+U190),IF(D190&gt;C190,IF(D190=0,0,V190*C190/D190),V190+X190)))</f>
        <v>0</v>
      </c>
      <c r="Z190" s="3">
        <f>IF(Inputs!$B$27&lt;&gt;"Ready","PENDING INPUTS",MAX(0,(S190+T190+U190)-Y190))</f>
        <v>0</v>
      </c>
      <c r="AA190" s="3">
        <f>IF(Inputs!$B$27&lt;&gt;"Ready","PENDING INPUTS",AH189)</f>
        <v>0</v>
      </c>
      <c r="AB190" s="3">
        <f>IF(Inputs!$B$27&lt;&gt;"Ready","PENDING INPUTS",IF(A190&lt;=Inputs!$B$6,ROUND(AA190*Inputs!C16/12,2),0))</f>
        <v>0</v>
      </c>
      <c r="AC190" s="3">
        <f>IF(Inputs!$B$27&lt;&gt;"Ready","PENDING INPUTS",IF(AND(A190&lt;=Inputs!$B$6,AA190&gt;0),Inputs!G16,0))</f>
        <v>0</v>
      </c>
      <c r="AD190" s="3">
        <f>IF(Inputs!$B$27&lt;&gt;"Ready","PENDING INPUTS",IF(A190&gt;Inputs!$B$6,0,MIN((AA190+AB190+AC190),IF(Inputs!H16=1,Inputs!D16,MAX(Inputs!F16,ROUND(AA190*Inputs!E16+AB190+AC190,2))))))</f>
        <v>0</v>
      </c>
      <c r="AE190">
        <f>IF(Inputs!$B$27&lt;&gt;"Ready","PENDING INPUTS",IF(AA190&lt;=0,99,1+IF(AND(K190&gt;0,OR(K190&lt;AA190,AND(K190=AA190,0&lt;2))),1,0)+IF(AND(S190&gt;0,OR(S190&lt;AA190,AND(S190=AA190,1&lt;2))),1,0)+IF(AND(AI190&gt;0,OR(AI190&lt;AA190,AND(AI190=AA190,3&lt;2))),1,0)+IF(AND(AQ190&gt;0,OR(AQ190&lt;AA190,AND(AQ190=AA190,4&lt;2))),1,0)+IF(AND(AY190&gt;0,OR(AY190&lt;AA190,AND(AY190=AA190,5&lt;2))),1,0)+IF(AND(BG190&gt;0,OR(BG190&lt;AA190,AND(BG190=AA190,6&lt;2))),1,0)+IF(AND(BO190&gt;0,OR(BO190&lt;AA190,AND(BO190=AA190,7&lt;2))),1,0)+IF(AND(BW190&gt;0,OR(BW190&lt;AA190,AND(BW190=AA190,8&lt;2))),1,0)+IF(AND(CE190&gt;0,OR(CE190&lt;AA190,AND(CE190=AA190,9&lt;2))),1,0)))</f>
        <v>99</v>
      </c>
      <c r="AF190" s="3">
        <f>IF(Inputs!$B$27&lt;&gt;"Ready","PENDING INPUTS",IF(A190&gt;Inputs!$B$6,0,MIN(MAX(0,(AA190+AB190+AC190)-AD190),MAX(0,C190-D190-(IF(O190&lt;AE190,K190+L190+M190-N190,0)+IF(W190&lt;AE190,S190+T190+U190-V190,0)+IF(AE190&lt;AE190,AA190+AB190+AC190-AD190,0)+IF(AM190&lt;AE190,AI190+AJ190+AK190-AL190,0)+IF(AU190&lt;AE190,AQ190+AR190+AS190-AT190,0)+IF(BC190&lt;AE190,AY190+AZ190+BA190-BB190,0)+IF(BK190&lt;AE190,BG190+BH190+BI190-BJ190,0)+IF(BS190&lt;AE190,BO190+BP190+BQ190-BR190,0)+IF(CA190&lt;AE190,BW190+BX190+BY190-BZ190,0)+IF(CI190&lt;AE190,CE190+CF190+CG190-CH190,0))))))</f>
        <v>0</v>
      </c>
      <c r="AG190" s="3">
        <f>IF(Inputs!$B$27&lt;&gt;"Ready","PENDING INPUTS",MIN((AA190+AB190+AC190),IF(D190&gt;C190,IF(D190=0,0,AD190*C190/D190),AD190+AF190)))</f>
        <v>0</v>
      </c>
      <c r="AH190" s="3">
        <f>IF(Inputs!$B$27&lt;&gt;"Ready","PENDING INPUTS",MAX(0,(AA190+AB190+AC190)-AG190))</f>
        <v>0</v>
      </c>
      <c r="AI190" s="3">
        <f>IF(Inputs!$B$27&lt;&gt;"Ready","PENDING INPUTS",AP189)</f>
        <v>0</v>
      </c>
      <c r="AJ190" s="3">
        <f>IF(Inputs!$B$27&lt;&gt;"Ready","PENDING INPUTS",IF(A190&lt;=Inputs!$B$6,ROUND(AI190*Inputs!C17/12,2),0))</f>
        <v>0</v>
      </c>
      <c r="AK190" s="3">
        <f>IF(Inputs!$B$27&lt;&gt;"Ready","PENDING INPUTS",IF(AND(A190&lt;=Inputs!$B$6,AI190&gt;0),Inputs!G17,0))</f>
        <v>0</v>
      </c>
      <c r="AL190" s="3">
        <f>IF(Inputs!$B$27&lt;&gt;"Ready","PENDING INPUTS",IF(A190&gt;Inputs!$B$6,0,MIN((AI190+AJ190+AK190),IF(Inputs!H17=1,Inputs!D17,MAX(Inputs!F17,ROUND(AI190*Inputs!E17+AJ190+AK190,2))))))</f>
        <v>0</v>
      </c>
      <c r="AM190">
        <f>IF(Inputs!$B$27&lt;&gt;"Ready","PENDING INPUTS",IF(AI190&lt;=0,99,1+IF(AND(K190&gt;0,OR(K190&lt;AI190,AND(K190=AI190,0&lt;3))),1,0)+IF(AND(S190&gt;0,OR(S190&lt;AI190,AND(S190=AI190,1&lt;3))),1,0)+IF(AND(AA190&gt;0,OR(AA190&lt;AI190,AND(AA190=AI190,2&lt;3))),1,0)+IF(AND(AQ190&gt;0,OR(AQ190&lt;AI190,AND(AQ190=AI190,4&lt;3))),1,0)+IF(AND(AY190&gt;0,OR(AY190&lt;AI190,AND(AY190=AI190,5&lt;3))),1,0)+IF(AND(BG190&gt;0,OR(BG190&lt;AI190,AND(BG190=AI190,6&lt;3))),1,0)+IF(AND(BO190&gt;0,OR(BO190&lt;AI190,AND(BO190=AI190,7&lt;3))),1,0)+IF(AND(BW190&gt;0,OR(BW190&lt;AI190,AND(BW190=AI190,8&lt;3))),1,0)+IF(AND(CE190&gt;0,OR(CE190&lt;AI190,AND(CE190=AI190,9&lt;3))),1,0)))</f>
        <v>99</v>
      </c>
      <c r="AN190" s="3">
        <f>IF(Inputs!$B$27&lt;&gt;"Ready","PENDING INPUTS",IF(A190&gt;Inputs!$B$6,0,MIN(MAX(0,(AI190+AJ190+AK190)-AL190),MAX(0,C190-D190-(IF(O190&lt;AM190,K190+L190+M190-N190,0)+IF(W190&lt;AM190,S190+T190+U190-V190,0)+IF(AE190&lt;AM190,AA190+AB190+AC190-AD190,0)+IF(AM190&lt;AM190,AI190+AJ190+AK190-AL190,0)+IF(AU190&lt;AM190,AQ190+AR190+AS190-AT190,0)+IF(BC190&lt;AM190,AY190+AZ190+BA190-BB190,0)+IF(BK190&lt;AM190,BG190+BH190+BI190-BJ190,0)+IF(BS190&lt;AM190,BO190+BP190+BQ190-BR190,0)+IF(CA190&lt;AM190,BW190+BX190+BY190-BZ190,0)+IF(CI190&lt;AM190,CE190+CF190+CG190-CH190,0))))))</f>
        <v>0</v>
      </c>
      <c r="AO190" s="3">
        <f>IF(Inputs!$B$27&lt;&gt;"Ready","PENDING INPUTS",MIN((AI190+AJ190+AK190),IF(D190&gt;C190,IF(D190=0,0,AL190*C190/D190),AL190+AN190)))</f>
        <v>0</v>
      </c>
      <c r="AP190" s="3">
        <f>IF(Inputs!$B$27&lt;&gt;"Ready","PENDING INPUTS",MAX(0,(AI190+AJ190+AK190)-AO190))</f>
        <v>0</v>
      </c>
      <c r="AQ190" s="3">
        <f>IF(Inputs!$B$27&lt;&gt;"Ready","PENDING INPUTS",AX189)</f>
        <v>0</v>
      </c>
      <c r="AR190" s="3">
        <f>IF(Inputs!$B$27&lt;&gt;"Ready","PENDING INPUTS",IF(A190&lt;=Inputs!$B$6,ROUND(AQ190*Inputs!C18/12,2),0))</f>
        <v>0</v>
      </c>
      <c r="AS190" s="3">
        <f>IF(Inputs!$B$27&lt;&gt;"Ready","PENDING INPUTS",IF(AND(A190&lt;=Inputs!$B$6,AQ190&gt;0),Inputs!G18,0))</f>
        <v>0</v>
      </c>
      <c r="AT190" s="3">
        <f>IF(Inputs!$B$27&lt;&gt;"Ready","PENDING INPUTS",IF(A190&gt;Inputs!$B$6,0,MIN((AQ190+AR190+AS190),IF(Inputs!H18=1,Inputs!D18,MAX(Inputs!F18,ROUND(AQ190*Inputs!E18+AR190+AS190,2))))))</f>
        <v>0</v>
      </c>
      <c r="AU190">
        <f>IF(Inputs!$B$27&lt;&gt;"Ready","PENDING INPUTS",IF(AQ190&lt;=0,99,1+IF(AND(K190&gt;0,OR(K190&lt;AQ190,AND(K190=AQ190,0&lt;4))),1,0)+IF(AND(S190&gt;0,OR(S190&lt;AQ190,AND(S190=AQ190,1&lt;4))),1,0)+IF(AND(AA190&gt;0,OR(AA190&lt;AQ190,AND(AA190=AQ190,2&lt;4))),1,0)+IF(AND(AI190&gt;0,OR(AI190&lt;AQ190,AND(AI190=AQ190,3&lt;4))),1,0)+IF(AND(AY190&gt;0,OR(AY190&lt;AQ190,AND(AY190=AQ190,5&lt;4))),1,0)+IF(AND(BG190&gt;0,OR(BG190&lt;AQ190,AND(BG190=AQ190,6&lt;4))),1,0)+IF(AND(BO190&gt;0,OR(BO190&lt;AQ190,AND(BO190=AQ190,7&lt;4))),1,0)+IF(AND(BW190&gt;0,OR(BW190&lt;AQ190,AND(BW190=AQ190,8&lt;4))),1,0)+IF(AND(CE190&gt;0,OR(CE190&lt;AQ190,AND(CE190=AQ190,9&lt;4))),1,0)))</f>
        <v>99</v>
      </c>
      <c r="AV190" s="3">
        <f>IF(Inputs!$B$27&lt;&gt;"Ready","PENDING INPUTS",IF(A190&gt;Inputs!$B$6,0,MIN(MAX(0,(AQ190+AR190+AS190)-AT190),MAX(0,C190-D190-(IF(O190&lt;AU190,K190+L190+M190-N190,0)+IF(W190&lt;AU190,S190+T190+U190-V190,0)+IF(AE190&lt;AU190,AA190+AB190+AC190-AD190,0)+IF(AM190&lt;AU190,AI190+AJ190+AK190-AL190,0)+IF(AU190&lt;AU190,AQ190+AR190+AS190-AT190,0)+IF(BC190&lt;AU190,AY190+AZ190+BA190-BB190,0)+IF(BK190&lt;AU190,BG190+BH190+BI190-BJ190,0)+IF(BS190&lt;AU190,BO190+BP190+BQ190-BR190,0)+IF(CA190&lt;AU190,BW190+BX190+BY190-BZ190,0)+IF(CI190&lt;AU190,CE190+CF190+CG190-CH190,0))))))</f>
        <v>0</v>
      </c>
      <c r="AW190" s="3">
        <f>IF(Inputs!$B$27&lt;&gt;"Ready","PENDING INPUTS",MIN((AQ190+AR190+AS190),IF(D190&gt;C190,IF(D190=0,0,AT190*C190/D190),AT190+AV190)))</f>
        <v>0</v>
      </c>
      <c r="AX190" s="3">
        <f>IF(Inputs!$B$27&lt;&gt;"Ready","PENDING INPUTS",MAX(0,(AQ190+AR190+AS190)-AW190))</f>
        <v>0</v>
      </c>
      <c r="AY190" s="3">
        <f>IF(Inputs!$B$27&lt;&gt;"Ready","PENDING INPUTS",BF189)</f>
        <v>0</v>
      </c>
      <c r="AZ190" s="3">
        <f>IF(Inputs!$B$27&lt;&gt;"Ready","PENDING INPUTS",IF(A190&lt;=Inputs!$B$6,ROUND(AY190*Inputs!C19/12,2),0))</f>
        <v>0</v>
      </c>
      <c r="BA190" s="3">
        <f>IF(Inputs!$B$27&lt;&gt;"Ready","PENDING INPUTS",IF(AND(A190&lt;=Inputs!$B$6,AY190&gt;0),Inputs!G19,0))</f>
        <v>0</v>
      </c>
      <c r="BB190" s="3">
        <f>IF(Inputs!$B$27&lt;&gt;"Ready","PENDING INPUTS",IF(A190&gt;Inputs!$B$6,0,MIN((AY190+AZ190+BA190),IF(Inputs!H19=1,Inputs!D19,MAX(Inputs!F19,ROUND(AY190*Inputs!E19+AZ190+BA190,2))))))</f>
        <v>0</v>
      </c>
      <c r="BC190">
        <f>IF(Inputs!$B$27&lt;&gt;"Ready","PENDING INPUTS",IF(AY190&lt;=0,99,1+IF(AND(K190&gt;0,OR(K190&lt;AY190,AND(K190=AY190,0&lt;5))),1,0)+IF(AND(S190&gt;0,OR(S190&lt;AY190,AND(S190=AY190,1&lt;5))),1,0)+IF(AND(AA190&gt;0,OR(AA190&lt;AY190,AND(AA190=AY190,2&lt;5))),1,0)+IF(AND(AI190&gt;0,OR(AI190&lt;AY190,AND(AI190=AY190,3&lt;5))),1,0)+IF(AND(AQ190&gt;0,OR(AQ190&lt;AY190,AND(AQ190=AY190,4&lt;5))),1,0)+IF(AND(BG190&gt;0,OR(BG190&lt;AY190,AND(BG190=AY190,6&lt;5))),1,0)+IF(AND(BO190&gt;0,OR(BO190&lt;AY190,AND(BO190=AY190,7&lt;5))),1,0)+IF(AND(BW190&gt;0,OR(BW190&lt;AY190,AND(BW190=AY190,8&lt;5))),1,0)+IF(AND(CE190&gt;0,OR(CE190&lt;AY190,AND(CE190=AY190,9&lt;5))),1,0)))</f>
        <v>99</v>
      </c>
      <c r="BD190" s="3">
        <f>IF(Inputs!$B$27&lt;&gt;"Ready","PENDING INPUTS",IF(A190&gt;Inputs!$B$6,0,MIN(MAX(0,(AY190+AZ190+BA190)-BB190),MAX(0,C190-D190-(IF(O190&lt;BC190,K190+L190+M190-N190,0)+IF(W190&lt;BC190,S190+T190+U190-V190,0)+IF(AE190&lt;BC190,AA190+AB190+AC190-AD190,0)+IF(AM190&lt;BC190,AI190+AJ190+AK190-AL190,0)+IF(AU190&lt;BC190,AQ190+AR190+AS190-AT190,0)+IF(BC190&lt;BC190,AY190+AZ190+BA190-BB190,0)+IF(BK190&lt;BC190,BG190+BH190+BI190-BJ190,0)+IF(BS190&lt;BC190,BO190+BP190+BQ190-BR190,0)+IF(CA190&lt;BC190,BW190+BX190+BY190-BZ190,0)+IF(CI190&lt;BC190,CE190+CF190+CG190-CH190,0))))))</f>
        <v>0</v>
      </c>
      <c r="BE190" s="3">
        <f>IF(Inputs!$B$27&lt;&gt;"Ready","PENDING INPUTS",MIN((AY190+AZ190+BA190),IF(D190&gt;C190,IF(D190=0,0,BB190*C190/D190),BB190+BD190)))</f>
        <v>0</v>
      </c>
      <c r="BF190" s="3">
        <f>IF(Inputs!$B$27&lt;&gt;"Ready","PENDING INPUTS",MAX(0,(AY190+AZ190+BA190)-BE190))</f>
        <v>0</v>
      </c>
      <c r="BG190" s="3">
        <f>IF(Inputs!$B$27&lt;&gt;"Ready","PENDING INPUTS",BN189)</f>
        <v>0</v>
      </c>
      <c r="BH190" s="3">
        <f>IF(Inputs!$B$27&lt;&gt;"Ready","PENDING INPUTS",IF(A190&lt;=Inputs!$B$6,ROUND(BG190*Inputs!C20/12,2),0))</f>
        <v>0</v>
      </c>
      <c r="BI190" s="3">
        <f>IF(Inputs!$B$27&lt;&gt;"Ready","PENDING INPUTS",IF(AND(A190&lt;=Inputs!$B$6,BG190&gt;0),Inputs!G20,0))</f>
        <v>0</v>
      </c>
      <c r="BJ190" s="3">
        <f>IF(Inputs!$B$27&lt;&gt;"Ready","PENDING INPUTS",IF(A190&gt;Inputs!$B$6,0,MIN((BG190+BH190+BI190),IF(Inputs!H20=1,Inputs!D20,MAX(Inputs!F20,ROUND(BG190*Inputs!E20+BH190+BI190,2))))))</f>
        <v>0</v>
      </c>
      <c r="BK190">
        <f>IF(Inputs!$B$27&lt;&gt;"Ready","PENDING INPUTS",IF(BG190&lt;=0,99,1+IF(AND(K190&gt;0,OR(K190&lt;BG190,AND(K190=BG190,0&lt;6))),1,0)+IF(AND(S190&gt;0,OR(S190&lt;BG190,AND(S190=BG190,1&lt;6))),1,0)+IF(AND(AA190&gt;0,OR(AA190&lt;BG190,AND(AA190=BG190,2&lt;6))),1,0)+IF(AND(AI190&gt;0,OR(AI190&lt;BG190,AND(AI190=BG190,3&lt;6))),1,0)+IF(AND(AQ190&gt;0,OR(AQ190&lt;BG190,AND(AQ190=BG190,4&lt;6))),1,0)+IF(AND(AY190&gt;0,OR(AY190&lt;BG190,AND(AY190=BG190,5&lt;6))),1,0)+IF(AND(BO190&gt;0,OR(BO190&lt;BG190,AND(BO190=BG190,7&lt;6))),1,0)+IF(AND(BW190&gt;0,OR(BW190&lt;BG190,AND(BW190=BG190,8&lt;6))),1,0)+IF(AND(CE190&gt;0,OR(CE190&lt;BG190,AND(CE190=BG190,9&lt;6))),1,0)))</f>
        <v>99</v>
      </c>
      <c r="BL190" s="3">
        <f>IF(Inputs!$B$27&lt;&gt;"Ready","PENDING INPUTS",IF(A190&gt;Inputs!$B$6,0,MIN(MAX(0,(BG190+BH190+BI190)-BJ190),MAX(0,C190-D190-(IF(O190&lt;BK190,K190+L190+M190-N190,0)+IF(W190&lt;BK190,S190+T190+U190-V190,0)+IF(AE190&lt;BK190,AA190+AB190+AC190-AD190,0)+IF(AM190&lt;BK190,AI190+AJ190+AK190-AL190,0)+IF(AU190&lt;BK190,AQ190+AR190+AS190-AT190,0)+IF(BC190&lt;BK190,AY190+AZ190+BA190-BB190,0)+IF(BK190&lt;BK190,BG190+BH190+BI190-BJ190,0)+IF(BS190&lt;BK190,BO190+BP190+BQ190-BR190,0)+IF(CA190&lt;BK190,BW190+BX190+BY190-BZ190,0)+IF(CI190&lt;BK190,CE190+CF190+CG190-CH190,0))))))</f>
        <v>0</v>
      </c>
      <c r="BM190" s="3">
        <f>IF(Inputs!$B$27&lt;&gt;"Ready","PENDING INPUTS",MIN((BG190+BH190+BI190),IF(D190&gt;C190,IF(D190=0,0,BJ190*C190/D190),BJ190+BL190)))</f>
        <v>0</v>
      </c>
      <c r="BN190" s="3">
        <f>IF(Inputs!$B$27&lt;&gt;"Ready","PENDING INPUTS",MAX(0,(BG190+BH190+BI190)-BM190))</f>
        <v>0</v>
      </c>
      <c r="BO190" s="3">
        <f>IF(Inputs!$B$27&lt;&gt;"Ready","PENDING INPUTS",BV189)</f>
        <v>0</v>
      </c>
      <c r="BP190" s="3">
        <f>IF(Inputs!$B$27&lt;&gt;"Ready","PENDING INPUTS",IF(A190&lt;=Inputs!$B$6,ROUND(BO190*Inputs!C21/12,2),0))</f>
        <v>0</v>
      </c>
      <c r="BQ190" s="3">
        <f>IF(Inputs!$B$27&lt;&gt;"Ready","PENDING INPUTS",IF(AND(A190&lt;=Inputs!$B$6,BO190&gt;0),Inputs!G21,0))</f>
        <v>0</v>
      </c>
      <c r="BR190" s="3">
        <f>IF(Inputs!$B$27&lt;&gt;"Ready","PENDING INPUTS",IF(A190&gt;Inputs!$B$6,0,MIN((BO190+BP190+BQ190),IF(Inputs!H21=1,Inputs!D21,MAX(Inputs!F21,ROUND(BO190*Inputs!E21+BP190+BQ190,2))))))</f>
        <v>0</v>
      </c>
      <c r="BS190">
        <f>IF(Inputs!$B$27&lt;&gt;"Ready","PENDING INPUTS",IF(BO190&lt;=0,99,1+IF(AND(K190&gt;0,OR(K190&lt;BO190,AND(K190=BO190,0&lt;7))),1,0)+IF(AND(S190&gt;0,OR(S190&lt;BO190,AND(S190=BO190,1&lt;7))),1,0)+IF(AND(AA190&gt;0,OR(AA190&lt;BO190,AND(AA190=BO190,2&lt;7))),1,0)+IF(AND(AI190&gt;0,OR(AI190&lt;BO190,AND(AI190=BO190,3&lt;7))),1,0)+IF(AND(AQ190&gt;0,OR(AQ190&lt;BO190,AND(AQ190=BO190,4&lt;7))),1,0)+IF(AND(AY190&gt;0,OR(AY190&lt;BO190,AND(AY190=BO190,5&lt;7))),1,0)+IF(AND(BG190&gt;0,OR(BG190&lt;BO190,AND(BG190=BO190,6&lt;7))),1,0)+IF(AND(BW190&gt;0,OR(BW190&lt;BO190,AND(BW190=BO190,8&lt;7))),1,0)+IF(AND(CE190&gt;0,OR(CE190&lt;BO190,AND(CE190=BO190,9&lt;7))),1,0)))</f>
        <v>99</v>
      </c>
      <c r="BT190" s="3">
        <f>IF(Inputs!$B$27&lt;&gt;"Ready","PENDING INPUTS",IF(A190&gt;Inputs!$B$6,0,MIN(MAX(0,(BO190+BP190+BQ190)-BR190),MAX(0,C190-D190-(IF(O190&lt;BS190,K190+L190+M190-N190,0)+IF(W190&lt;BS190,S190+T190+U190-V190,0)+IF(AE190&lt;BS190,AA190+AB190+AC190-AD190,0)+IF(AM190&lt;BS190,AI190+AJ190+AK190-AL190,0)+IF(AU190&lt;BS190,AQ190+AR190+AS190-AT190,0)+IF(BC190&lt;BS190,AY190+AZ190+BA190-BB190,0)+IF(BK190&lt;BS190,BG190+BH190+BI190-BJ190,0)+IF(BS190&lt;BS190,BO190+BP190+BQ190-BR190,0)+IF(CA190&lt;BS190,BW190+BX190+BY190-BZ190,0)+IF(CI190&lt;BS190,CE190+CF190+CG190-CH190,0))))))</f>
        <v>0</v>
      </c>
      <c r="BU190" s="3">
        <f>IF(Inputs!$B$27&lt;&gt;"Ready","PENDING INPUTS",MIN((BO190+BP190+BQ190),IF(D190&gt;C190,IF(D190=0,0,BR190*C190/D190),BR190+BT190)))</f>
        <v>0</v>
      </c>
      <c r="BV190" s="3">
        <f>IF(Inputs!$B$27&lt;&gt;"Ready","PENDING INPUTS",MAX(0,(BO190+BP190+BQ190)-BU190))</f>
        <v>0</v>
      </c>
      <c r="BW190" s="3">
        <f>IF(Inputs!$B$27&lt;&gt;"Ready","PENDING INPUTS",CD189)</f>
        <v>0</v>
      </c>
      <c r="BX190" s="3">
        <f>IF(Inputs!$B$27&lt;&gt;"Ready","PENDING INPUTS",IF(A190&lt;=Inputs!$B$6,ROUND(BW190*Inputs!C22/12,2),0))</f>
        <v>0</v>
      </c>
      <c r="BY190" s="3">
        <f>IF(Inputs!$B$27&lt;&gt;"Ready","PENDING INPUTS",IF(AND(A190&lt;=Inputs!$B$6,BW190&gt;0),Inputs!G22,0))</f>
        <v>0</v>
      </c>
      <c r="BZ190" s="3">
        <f>IF(Inputs!$B$27&lt;&gt;"Ready","PENDING INPUTS",IF(A190&gt;Inputs!$B$6,0,MIN((BW190+BX190+BY190),IF(Inputs!H22=1,Inputs!D22,MAX(Inputs!F22,ROUND(BW190*Inputs!E22+BX190+BY190,2))))))</f>
        <v>0</v>
      </c>
      <c r="CA190">
        <f>IF(Inputs!$B$27&lt;&gt;"Ready","PENDING INPUTS",IF(BW190&lt;=0,99,1+IF(AND(K190&gt;0,OR(K190&lt;BW190,AND(K190=BW190,0&lt;8))),1,0)+IF(AND(S190&gt;0,OR(S190&lt;BW190,AND(S190=BW190,1&lt;8))),1,0)+IF(AND(AA190&gt;0,OR(AA190&lt;BW190,AND(AA190=BW190,2&lt;8))),1,0)+IF(AND(AI190&gt;0,OR(AI190&lt;BW190,AND(AI190=BW190,3&lt;8))),1,0)+IF(AND(AQ190&gt;0,OR(AQ190&lt;BW190,AND(AQ190=BW190,4&lt;8))),1,0)+IF(AND(AY190&gt;0,OR(AY190&lt;BW190,AND(AY190=BW190,5&lt;8))),1,0)+IF(AND(BG190&gt;0,OR(BG190&lt;BW190,AND(BG190=BW190,6&lt;8))),1,0)+IF(AND(BO190&gt;0,OR(BO190&lt;BW190,AND(BO190=BW190,7&lt;8))),1,0)+IF(AND(CE190&gt;0,OR(CE190&lt;BW190,AND(CE190=BW190,9&lt;8))),1,0)))</f>
        <v>99</v>
      </c>
      <c r="CB190" s="3">
        <f>IF(Inputs!$B$27&lt;&gt;"Ready","PENDING INPUTS",IF(A190&gt;Inputs!$B$6,0,MIN(MAX(0,(BW190+BX190+BY190)-BZ190),MAX(0,C190-D190-(IF(O190&lt;CA190,K190+L190+M190-N190,0)+IF(W190&lt;CA190,S190+T190+U190-V190,0)+IF(AE190&lt;CA190,AA190+AB190+AC190-AD190,0)+IF(AM190&lt;CA190,AI190+AJ190+AK190-AL190,0)+IF(AU190&lt;CA190,AQ190+AR190+AS190-AT190,0)+IF(BC190&lt;CA190,AY190+AZ190+BA190-BB190,0)+IF(BK190&lt;CA190,BG190+BH190+BI190-BJ190,0)+IF(BS190&lt;CA190,BO190+BP190+BQ190-BR190,0)+IF(CA190&lt;CA190,BW190+BX190+BY190-BZ190,0)+IF(CI190&lt;CA190,CE190+CF190+CG190-CH190,0))))))</f>
        <v>0</v>
      </c>
      <c r="CC190" s="3">
        <f>IF(Inputs!$B$27&lt;&gt;"Ready","PENDING INPUTS",MIN((BW190+BX190+BY190),IF(D190&gt;C190,IF(D190=0,0,BZ190*C190/D190),BZ190+CB190)))</f>
        <v>0</v>
      </c>
      <c r="CD190" s="3">
        <f>IF(Inputs!$B$27&lt;&gt;"Ready","PENDING INPUTS",MAX(0,(BW190+BX190+BY190)-CC190))</f>
        <v>0</v>
      </c>
      <c r="CE190" s="3">
        <f>IF(Inputs!$B$27&lt;&gt;"Ready","PENDING INPUTS",CL189)</f>
        <v>0</v>
      </c>
      <c r="CF190" s="3">
        <f>IF(Inputs!$B$27&lt;&gt;"Ready","PENDING INPUTS",IF(A190&lt;=Inputs!$B$6,ROUND(CE190*Inputs!C23/12,2),0))</f>
        <v>0</v>
      </c>
      <c r="CG190" s="3">
        <f>IF(Inputs!$B$27&lt;&gt;"Ready","PENDING INPUTS",IF(AND(A190&lt;=Inputs!$B$6,CE190&gt;0),Inputs!G23,0))</f>
        <v>0</v>
      </c>
      <c r="CH190" s="3">
        <f>IF(Inputs!$B$27&lt;&gt;"Ready","PENDING INPUTS",IF(A190&gt;Inputs!$B$6,0,MIN((CE190+CF190+CG190),IF(Inputs!H23=1,Inputs!D23,MAX(Inputs!F23,ROUND(CE190*Inputs!E23+CF190+CG190,2))))))</f>
        <v>0</v>
      </c>
      <c r="CI190">
        <f>IF(Inputs!$B$27&lt;&gt;"Ready","PENDING INPUTS",IF(CE190&lt;=0,99,1+IF(AND(K190&gt;0,OR(K190&lt;CE190,AND(K190=CE190,0&lt;9))),1,0)+IF(AND(S190&gt;0,OR(S190&lt;CE190,AND(S190=CE190,1&lt;9))),1,0)+IF(AND(AA190&gt;0,OR(AA190&lt;CE190,AND(AA190=CE190,2&lt;9))),1,0)+IF(AND(AI190&gt;0,OR(AI190&lt;CE190,AND(AI190=CE190,3&lt;9))),1,0)+IF(AND(AQ190&gt;0,OR(AQ190&lt;CE190,AND(AQ190=CE190,4&lt;9))),1,0)+IF(AND(AY190&gt;0,OR(AY190&lt;CE190,AND(AY190=CE190,5&lt;9))),1,0)+IF(AND(BG190&gt;0,OR(BG190&lt;CE190,AND(BG190=CE190,6&lt;9))),1,0)+IF(AND(BO190&gt;0,OR(BO190&lt;CE190,AND(BO190=CE190,7&lt;9))),1,0)+IF(AND(BW190&gt;0,OR(BW190&lt;CE190,AND(BW190=CE190,8&lt;9))),1,0)))</f>
        <v>99</v>
      </c>
      <c r="CJ190" s="3">
        <f>IF(Inputs!$B$27&lt;&gt;"Ready","PENDING INPUTS",IF(A190&gt;Inputs!$B$6,0,MIN(MAX(0,(CE190+CF190+CG190)-CH190),MAX(0,C190-D190-(IF(O190&lt;CI190,K190+L190+M190-N190,0)+IF(W190&lt;CI190,S190+T190+U190-V190,0)+IF(AE190&lt;CI190,AA190+AB190+AC190-AD190,0)+IF(AM190&lt;CI190,AI190+AJ190+AK190-AL190,0)+IF(AU190&lt;CI190,AQ190+AR190+AS190-AT190,0)+IF(BC190&lt;CI190,AY190+AZ190+BA190-BB190,0)+IF(BK190&lt;CI190,BG190+BH190+BI190-BJ190,0)+IF(BS190&lt;CI190,BO190+BP190+BQ190-BR190,0)+IF(CA190&lt;CI190,BW190+BX190+BY190-BZ190,0)+IF(CI190&lt;CI190,CE190+CF190+CG190-CH190,0))))))</f>
        <v>0</v>
      </c>
      <c r="CK190" s="3">
        <f>IF(Inputs!$B$27&lt;&gt;"Ready","PENDING INPUTS",MIN((CE190+CF190+CG190),IF(D190&gt;C190,IF(D190=0,0,CH190*C190/D190),CH190+CJ190)))</f>
        <v>0</v>
      </c>
      <c r="CL190" s="3">
        <f>IF(Inputs!$B$27&lt;&gt;"Ready","PENDING INPUTS",MAX(0,(CE190+CF190+CG190)-CK190))</f>
        <v>0</v>
      </c>
    </row>
    <row r="191" spans="1:90" ht="27.95" customHeight="1" x14ac:dyDescent="0.25">
      <c r="A191">
        <v>187</v>
      </c>
      <c r="B191" s="13">
        <f>IF(Inputs!$B$27&lt;&gt;"Ready","PENDING INPUTS",EDATE(Inputs!$B$5,A191-1))</f>
        <v>51957</v>
      </c>
      <c r="C191" s="3">
        <f>IF(Inputs!$B$27&lt;&gt;"Ready","PENDING INPUTS",IF(A191&lt;=Inputs!$B$6,MAX(0,Inputs!$B$4+IF(A191=Inputs!$B$7,Inputs!$B$8,0)+IF(A191=Inputs!$B$9,Inputs!$B$10,0)),0))</f>
        <v>0</v>
      </c>
      <c r="D191" s="3">
        <f>IF(Inputs!$B$27&lt;&gt;"Ready","PENDING INPUTS",SUM(N191,V191,AD191,AL191,AT191,BB191,BJ191,BR191,BZ191,CH191))</f>
        <v>0</v>
      </c>
      <c r="E191" s="3">
        <f>IF(Inputs!$B$27&lt;&gt;"Ready","PENDING INPUTS",MAX(0,D191-C191))</f>
        <v>0</v>
      </c>
      <c r="F191" s="3">
        <f>IF(Inputs!$B$27&lt;&gt;"Ready","PENDING INPUTS",SUM(Q191,Y191,AG191,AO191,AW191,BE191,BM191,BU191,CC191,CK191))</f>
        <v>0</v>
      </c>
      <c r="G191" s="3">
        <f>IF(Inputs!$B$27&lt;&gt;"Ready","PENDING INPUTS",SUM(L191,T191,AB191,AJ191,AR191,AZ191,BH191,BP191,BX191,CF191))</f>
        <v>0</v>
      </c>
      <c r="H191" s="3">
        <f>IF(Inputs!$B$27&lt;&gt;"Ready","PENDING INPUTS",SUM(M191,U191,AC191,AK191,AS191,BA191,BI191,BQ191,BY191,CG191))</f>
        <v>0</v>
      </c>
      <c r="I191" s="3">
        <f>IF(Inputs!$B$27&lt;&gt;"Ready","PENDING INPUTS",SUM(R191,Z191,AH191,AP191,AX191,BF191,BN191,BV191,CD191,CL191))</f>
        <v>0</v>
      </c>
      <c r="J191" t="str">
        <f>IF(Inputs!$B$27&lt;&gt;"Ready","PENDING INPUTS",IF(A191&gt;Inputs!$B$6,"Beyond horizon",IF(E191&gt;0.005,"MINIMUM SHORTFALL",IF(I191&lt;0.005,"Paid off","In progress"))))</f>
        <v>Beyond horizon</v>
      </c>
      <c r="K191" s="3">
        <f>IF(Inputs!$B$27&lt;&gt;"Ready","PENDING INPUTS",R190)</f>
        <v>0</v>
      </c>
      <c r="L191" s="3">
        <f>IF(Inputs!$B$27&lt;&gt;"Ready","PENDING INPUTS",IF(A191&lt;=Inputs!$B$6,ROUND(K191*Inputs!C14/12,2),0))</f>
        <v>0</v>
      </c>
      <c r="M191" s="3">
        <f>IF(Inputs!$B$27&lt;&gt;"Ready","PENDING INPUTS",IF(AND(A191&lt;=Inputs!$B$6,K191&gt;0),Inputs!G14,0))</f>
        <v>0</v>
      </c>
      <c r="N191" s="3">
        <f>IF(Inputs!$B$27&lt;&gt;"Ready","PENDING INPUTS",IF(A191&gt;Inputs!$B$6,0,MIN((K191+L191+M191),IF(Inputs!H14=1,Inputs!D14,MAX(Inputs!F14,ROUND(K191*Inputs!E14+L191+M191,2))))))</f>
        <v>0</v>
      </c>
      <c r="O191">
        <f>IF(Inputs!$B$27&lt;&gt;"Ready","PENDING INPUTS",IF(K191&lt;=0,99,1+IF(AND(S191&gt;0,OR(S191&lt;K191,AND(S191=K191,1&lt;0))),1,0)+IF(AND(AA191&gt;0,OR(AA191&lt;K191,AND(AA191=K191,2&lt;0))),1,0)+IF(AND(AI191&gt;0,OR(AI191&lt;K191,AND(AI191=K191,3&lt;0))),1,0)+IF(AND(AQ191&gt;0,OR(AQ191&lt;K191,AND(AQ191=K191,4&lt;0))),1,0)+IF(AND(AY191&gt;0,OR(AY191&lt;K191,AND(AY191=K191,5&lt;0))),1,0)+IF(AND(BG191&gt;0,OR(BG191&lt;K191,AND(BG191=K191,6&lt;0))),1,0)+IF(AND(BO191&gt;0,OR(BO191&lt;K191,AND(BO191=K191,7&lt;0))),1,0)+IF(AND(BW191&gt;0,OR(BW191&lt;K191,AND(BW191=K191,8&lt;0))),1,0)+IF(AND(CE191&gt;0,OR(CE191&lt;K191,AND(CE191=K191,9&lt;0))),1,0)))</f>
        <v>99</v>
      </c>
      <c r="P191" s="3">
        <f>IF(Inputs!$B$27&lt;&gt;"Ready","PENDING INPUTS",IF(A191&gt;Inputs!$B$6,0,MIN(MAX(0,(K191+L191+M191)-N191),MAX(0,C191-D191-(IF(O191&lt;O191,K191+L191+M191-N191,0)+IF(W191&lt;O191,S191+T191+U191-V191,0)+IF(AE191&lt;O191,AA191+AB191+AC191-AD191,0)+IF(AM191&lt;O191,AI191+AJ191+AK191-AL191,0)+IF(AU191&lt;O191,AQ191+AR191+AS191-AT191,0)+IF(BC191&lt;O191,AY191+AZ191+BA191-BB191,0)+IF(BK191&lt;O191,BG191+BH191+BI191-BJ191,0)+IF(BS191&lt;O191,BO191+BP191+BQ191-BR191,0)+IF(CA191&lt;O191,BW191+BX191+BY191-BZ191,0)+IF(CI191&lt;O191,CE191+CF191+CG191-CH191,0))))))</f>
        <v>0</v>
      </c>
      <c r="Q191" s="3">
        <f>IF(Inputs!$B$27&lt;&gt;"Ready","PENDING INPUTS",MIN((K191+L191+M191),IF(D191&gt;C191,IF(D191=0,0,N191*C191/D191),N191+P191)))</f>
        <v>0</v>
      </c>
      <c r="R191" s="3">
        <f>IF(Inputs!$B$27&lt;&gt;"Ready","PENDING INPUTS",MAX(0,(K191+L191+M191)-Q191))</f>
        <v>0</v>
      </c>
      <c r="S191" s="3">
        <f>IF(Inputs!$B$27&lt;&gt;"Ready","PENDING INPUTS",Z190)</f>
        <v>0</v>
      </c>
      <c r="T191" s="3">
        <f>IF(Inputs!$B$27&lt;&gt;"Ready","PENDING INPUTS",IF(A191&lt;=Inputs!$B$6,ROUND(S191*Inputs!C15/12,2),0))</f>
        <v>0</v>
      </c>
      <c r="U191" s="3">
        <f>IF(Inputs!$B$27&lt;&gt;"Ready","PENDING INPUTS",IF(AND(A191&lt;=Inputs!$B$6,S191&gt;0),Inputs!G15,0))</f>
        <v>0</v>
      </c>
      <c r="V191" s="3">
        <f>IF(Inputs!$B$27&lt;&gt;"Ready","PENDING INPUTS",IF(A191&gt;Inputs!$B$6,0,MIN((S191+T191+U191),IF(Inputs!H15=1,Inputs!D15,MAX(Inputs!F15,ROUND(S191*Inputs!E15+T191+U191,2))))))</f>
        <v>0</v>
      </c>
      <c r="W191">
        <f>IF(Inputs!$B$27&lt;&gt;"Ready","PENDING INPUTS",IF(S191&lt;=0,99,1+IF(AND(K191&gt;0,OR(K191&lt;S191,AND(K191=S191,0&lt;1))),1,0)+IF(AND(AA191&gt;0,OR(AA191&lt;S191,AND(AA191=S191,2&lt;1))),1,0)+IF(AND(AI191&gt;0,OR(AI191&lt;S191,AND(AI191=S191,3&lt;1))),1,0)+IF(AND(AQ191&gt;0,OR(AQ191&lt;S191,AND(AQ191=S191,4&lt;1))),1,0)+IF(AND(AY191&gt;0,OR(AY191&lt;S191,AND(AY191=S191,5&lt;1))),1,0)+IF(AND(BG191&gt;0,OR(BG191&lt;S191,AND(BG191=S191,6&lt;1))),1,0)+IF(AND(BO191&gt;0,OR(BO191&lt;S191,AND(BO191=S191,7&lt;1))),1,0)+IF(AND(BW191&gt;0,OR(BW191&lt;S191,AND(BW191=S191,8&lt;1))),1,0)+IF(AND(CE191&gt;0,OR(CE191&lt;S191,AND(CE191=S191,9&lt;1))),1,0)))</f>
        <v>99</v>
      </c>
      <c r="X191" s="3">
        <f>IF(Inputs!$B$27&lt;&gt;"Ready","PENDING INPUTS",IF(A191&gt;Inputs!$B$6,0,MIN(MAX(0,(S191+T191+U191)-V191),MAX(0,C191-D191-(IF(O191&lt;W191,K191+L191+M191-N191,0)+IF(W191&lt;W191,S191+T191+U191-V191,0)+IF(AE191&lt;W191,AA191+AB191+AC191-AD191,0)+IF(AM191&lt;W191,AI191+AJ191+AK191-AL191,0)+IF(AU191&lt;W191,AQ191+AR191+AS191-AT191,0)+IF(BC191&lt;W191,AY191+AZ191+BA191-BB191,0)+IF(BK191&lt;W191,BG191+BH191+BI191-BJ191,0)+IF(BS191&lt;W191,BO191+BP191+BQ191-BR191,0)+IF(CA191&lt;W191,BW191+BX191+BY191-BZ191,0)+IF(CI191&lt;W191,CE191+CF191+CG191-CH191,0))))))</f>
        <v>0</v>
      </c>
      <c r="Y191" s="3">
        <f>IF(Inputs!$B$27&lt;&gt;"Ready","PENDING INPUTS",MIN((S191+T191+U191),IF(D191&gt;C191,IF(D191=0,0,V191*C191/D191),V191+X191)))</f>
        <v>0</v>
      </c>
      <c r="Z191" s="3">
        <f>IF(Inputs!$B$27&lt;&gt;"Ready","PENDING INPUTS",MAX(0,(S191+T191+U191)-Y191))</f>
        <v>0</v>
      </c>
      <c r="AA191" s="3">
        <f>IF(Inputs!$B$27&lt;&gt;"Ready","PENDING INPUTS",AH190)</f>
        <v>0</v>
      </c>
      <c r="AB191" s="3">
        <f>IF(Inputs!$B$27&lt;&gt;"Ready","PENDING INPUTS",IF(A191&lt;=Inputs!$B$6,ROUND(AA191*Inputs!C16/12,2),0))</f>
        <v>0</v>
      </c>
      <c r="AC191" s="3">
        <f>IF(Inputs!$B$27&lt;&gt;"Ready","PENDING INPUTS",IF(AND(A191&lt;=Inputs!$B$6,AA191&gt;0),Inputs!G16,0))</f>
        <v>0</v>
      </c>
      <c r="AD191" s="3">
        <f>IF(Inputs!$B$27&lt;&gt;"Ready","PENDING INPUTS",IF(A191&gt;Inputs!$B$6,0,MIN((AA191+AB191+AC191),IF(Inputs!H16=1,Inputs!D16,MAX(Inputs!F16,ROUND(AA191*Inputs!E16+AB191+AC191,2))))))</f>
        <v>0</v>
      </c>
      <c r="AE191">
        <f>IF(Inputs!$B$27&lt;&gt;"Ready","PENDING INPUTS",IF(AA191&lt;=0,99,1+IF(AND(K191&gt;0,OR(K191&lt;AA191,AND(K191=AA191,0&lt;2))),1,0)+IF(AND(S191&gt;0,OR(S191&lt;AA191,AND(S191=AA191,1&lt;2))),1,0)+IF(AND(AI191&gt;0,OR(AI191&lt;AA191,AND(AI191=AA191,3&lt;2))),1,0)+IF(AND(AQ191&gt;0,OR(AQ191&lt;AA191,AND(AQ191=AA191,4&lt;2))),1,0)+IF(AND(AY191&gt;0,OR(AY191&lt;AA191,AND(AY191=AA191,5&lt;2))),1,0)+IF(AND(BG191&gt;0,OR(BG191&lt;AA191,AND(BG191=AA191,6&lt;2))),1,0)+IF(AND(BO191&gt;0,OR(BO191&lt;AA191,AND(BO191=AA191,7&lt;2))),1,0)+IF(AND(BW191&gt;0,OR(BW191&lt;AA191,AND(BW191=AA191,8&lt;2))),1,0)+IF(AND(CE191&gt;0,OR(CE191&lt;AA191,AND(CE191=AA191,9&lt;2))),1,0)))</f>
        <v>99</v>
      </c>
      <c r="AF191" s="3">
        <f>IF(Inputs!$B$27&lt;&gt;"Ready","PENDING INPUTS",IF(A191&gt;Inputs!$B$6,0,MIN(MAX(0,(AA191+AB191+AC191)-AD191),MAX(0,C191-D191-(IF(O191&lt;AE191,K191+L191+M191-N191,0)+IF(W191&lt;AE191,S191+T191+U191-V191,0)+IF(AE191&lt;AE191,AA191+AB191+AC191-AD191,0)+IF(AM191&lt;AE191,AI191+AJ191+AK191-AL191,0)+IF(AU191&lt;AE191,AQ191+AR191+AS191-AT191,0)+IF(BC191&lt;AE191,AY191+AZ191+BA191-BB191,0)+IF(BK191&lt;AE191,BG191+BH191+BI191-BJ191,0)+IF(BS191&lt;AE191,BO191+BP191+BQ191-BR191,0)+IF(CA191&lt;AE191,BW191+BX191+BY191-BZ191,0)+IF(CI191&lt;AE191,CE191+CF191+CG191-CH191,0))))))</f>
        <v>0</v>
      </c>
      <c r="AG191" s="3">
        <f>IF(Inputs!$B$27&lt;&gt;"Ready","PENDING INPUTS",MIN((AA191+AB191+AC191),IF(D191&gt;C191,IF(D191=0,0,AD191*C191/D191),AD191+AF191)))</f>
        <v>0</v>
      </c>
      <c r="AH191" s="3">
        <f>IF(Inputs!$B$27&lt;&gt;"Ready","PENDING INPUTS",MAX(0,(AA191+AB191+AC191)-AG191))</f>
        <v>0</v>
      </c>
      <c r="AI191" s="3">
        <f>IF(Inputs!$B$27&lt;&gt;"Ready","PENDING INPUTS",AP190)</f>
        <v>0</v>
      </c>
      <c r="AJ191" s="3">
        <f>IF(Inputs!$B$27&lt;&gt;"Ready","PENDING INPUTS",IF(A191&lt;=Inputs!$B$6,ROUND(AI191*Inputs!C17/12,2),0))</f>
        <v>0</v>
      </c>
      <c r="AK191" s="3">
        <f>IF(Inputs!$B$27&lt;&gt;"Ready","PENDING INPUTS",IF(AND(A191&lt;=Inputs!$B$6,AI191&gt;0),Inputs!G17,0))</f>
        <v>0</v>
      </c>
      <c r="AL191" s="3">
        <f>IF(Inputs!$B$27&lt;&gt;"Ready","PENDING INPUTS",IF(A191&gt;Inputs!$B$6,0,MIN((AI191+AJ191+AK191),IF(Inputs!H17=1,Inputs!D17,MAX(Inputs!F17,ROUND(AI191*Inputs!E17+AJ191+AK191,2))))))</f>
        <v>0</v>
      </c>
      <c r="AM191">
        <f>IF(Inputs!$B$27&lt;&gt;"Ready","PENDING INPUTS",IF(AI191&lt;=0,99,1+IF(AND(K191&gt;0,OR(K191&lt;AI191,AND(K191=AI191,0&lt;3))),1,0)+IF(AND(S191&gt;0,OR(S191&lt;AI191,AND(S191=AI191,1&lt;3))),1,0)+IF(AND(AA191&gt;0,OR(AA191&lt;AI191,AND(AA191=AI191,2&lt;3))),1,0)+IF(AND(AQ191&gt;0,OR(AQ191&lt;AI191,AND(AQ191=AI191,4&lt;3))),1,0)+IF(AND(AY191&gt;0,OR(AY191&lt;AI191,AND(AY191=AI191,5&lt;3))),1,0)+IF(AND(BG191&gt;0,OR(BG191&lt;AI191,AND(BG191=AI191,6&lt;3))),1,0)+IF(AND(BO191&gt;0,OR(BO191&lt;AI191,AND(BO191=AI191,7&lt;3))),1,0)+IF(AND(BW191&gt;0,OR(BW191&lt;AI191,AND(BW191=AI191,8&lt;3))),1,0)+IF(AND(CE191&gt;0,OR(CE191&lt;AI191,AND(CE191=AI191,9&lt;3))),1,0)))</f>
        <v>99</v>
      </c>
      <c r="AN191" s="3">
        <f>IF(Inputs!$B$27&lt;&gt;"Ready","PENDING INPUTS",IF(A191&gt;Inputs!$B$6,0,MIN(MAX(0,(AI191+AJ191+AK191)-AL191),MAX(0,C191-D191-(IF(O191&lt;AM191,K191+L191+M191-N191,0)+IF(W191&lt;AM191,S191+T191+U191-V191,0)+IF(AE191&lt;AM191,AA191+AB191+AC191-AD191,0)+IF(AM191&lt;AM191,AI191+AJ191+AK191-AL191,0)+IF(AU191&lt;AM191,AQ191+AR191+AS191-AT191,0)+IF(BC191&lt;AM191,AY191+AZ191+BA191-BB191,0)+IF(BK191&lt;AM191,BG191+BH191+BI191-BJ191,0)+IF(BS191&lt;AM191,BO191+BP191+BQ191-BR191,0)+IF(CA191&lt;AM191,BW191+BX191+BY191-BZ191,0)+IF(CI191&lt;AM191,CE191+CF191+CG191-CH191,0))))))</f>
        <v>0</v>
      </c>
      <c r="AO191" s="3">
        <f>IF(Inputs!$B$27&lt;&gt;"Ready","PENDING INPUTS",MIN((AI191+AJ191+AK191),IF(D191&gt;C191,IF(D191=0,0,AL191*C191/D191),AL191+AN191)))</f>
        <v>0</v>
      </c>
      <c r="AP191" s="3">
        <f>IF(Inputs!$B$27&lt;&gt;"Ready","PENDING INPUTS",MAX(0,(AI191+AJ191+AK191)-AO191))</f>
        <v>0</v>
      </c>
      <c r="AQ191" s="3">
        <f>IF(Inputs!$B$27&lt;&gt;"Ready","PENDING INPUTS",AX190)</f>
        <v>0</v>
      </c>
      <c r="AR191" s="3">
        <f>IF(Inputs!$B$27&lt;&gt;"Ready","PENDING INPUTS",IF(A191&lt;=Inputs!$B$6,ROUND(AQ191*Inputs!C18/12,2),0))</f>
        <v>0</v>
      </c>
      <c r="AS191" s="3">
        <f>IF(Inputs!$B$27&lt;&gt;"Ready","PENDING INPUTS",IF(AND(A191&lt;=Inputs!$B$6,AQ191&gt;0),Inputs!G18,0))</f>
        <v>0</v>
      </c>
      <c r="AT191" s="3">
        <f>IF(Inputs!$B$27&lt;&gt;"Ready","PENDING INPUTS",IF(A191&gt;Inputs!$B$6,0,MIN((AQ191+AR191+AS191),IF(Inputs!H18=1,Inputs!D18,MAX(Inputs!F18,ROUND(AQ191*Inputs!E18+AR191+AS191,2))))))</f>
        <v>0</v>
      </c>
      <c r="AU191">
        <f>IF(Inputs!$B$27&lt;&gt;"Ready","PENDING INPUTS",IF(AQ191&lt;=0,99,1+IF(AND(K191&gt;0,OR(K191&lt;AQ191,AND(K191=AQ191,0&lt;4))),1,0)+IF(AND(S191&gt;0,OR(S191&lt;AQ191,AND(S191=AQ191,1&lt;4))),1,0)+IF(AND(AA191&gt;0,OR(AA191&lt;AQ191,AND(AA191=AQ191,2&lt;4))),1,0)+IF(AND(AI191&gt;0,OR(AI191&lt;AQ191,AND(AI191=AQ191,3&lt;4))),1,0)+IF(AND(AY191&gt;0,OR(AY191&lt;AQ191,AND(AY191=AQ191,5&lt;4))),1,0)+IF(AND(BG191&gt;0,OR(BG191&lt;AQ191,AND(BG191=AQ191,6&lt;4))),1,0)+IF(AND(BO191&gt;0,OR(BO191&lt;AQ191,AND(BO191=AQ191,7&lt;4))),1,0)+IF(AND(BW191&gt;0,OR(BW191&lt;AQ191,AND(BW191=AQ191,8&lt;4))),1,0)+IF(AND(CE191&gt;0,OR(CE191&lt;AQ191,AND(CE191=AQ191,9&lt;4))),1,0)))</f>
        <v>99</v>
      </c>
      <c r="AV191" s="3">
        <f>IF(Inputs!$B$27&lt;&gt;"Ready","PENDING INPUTS",IF(A191&gt;Inputs!$B$6,0,MIN(MAX(0,(AQ191+AR191+AS191)-AT191),MAX(0,C191-D191-(IF(O191&lt;AU191,K191+L191+M191-N191,0)+IF(W191&lt;AU191,S191+T191+U191-V191,0)+IF(AE191&lt;AU191,AA191+AB191+AC191-AD191,0)+IF(AM191&lt;AU191,AI191+AJ191+AK191-AL191,0)+IF(AU191&lt;AU191,AQ191+AR191+AS191-AT191,0)+IF(BC191&lt;AU191,AY191+AZ191+BA191-BB191,0)+IF(BK191&lt;AU191,BG191+BH191+BI191-BJ191,0)+IF(BS191&lt;AU191,BO191+BP191+BQ191-BR191,0)+IF(CA191&lt;AU191,BW191+BX191+BY191-BZ191,0)+IF(CI191&lt;AU191,CE191+CF191+CG191-CH191,0))))))</f>
        <v>0</v>
      </c>
      <c r="AW191" s="3">
        <f>IF(Inputs!$B$27&lt;&gt;"Ready","PENDING INPUTS",MIN((AQ191+AR191+AS191),IF(D191&gt;C191,IF(D191=0,0,AT191*C191/D191),AT191+AV191)))</f>
        <v>0</v>
      </c>
      <c r="AX191" s="3">
        <f>IF(Inputs!$B$27&lt;&gt;"Ready","PENDING INPUTS",MAX(0,(AQ191+AR191+AS191)-AW191))</f>
        <v>0</v>
      </c>
      <c r="AY191" s="3">
        <f>IF(Inputs!$B$27&lt;&gt;"Ready","PENDING INPUTS",BF190)</f>
        <v>0</v>
      </c>
      <c r="AZ191" s="3">
        <f>IF(Inputs!$B$27&lt;&gt;"Ready","PENDING INPUTS",IF(A191&lt;=Inputs!$B$6,ROUND(AY191*Inputs!C19/12,2),0))</f>
        <v>0</v>
      </c>
      <c r="BA191" s="3">
        <f>IF(Inputs!$B$27&lt;&gt;"Ready","PENDING INPUTS",IF(AND(A191&lt;=Inputs!$B$6,AY191&gt;0),Inputs!G19,0))</f>
        <v>0</v>
      </c>
      <c r="BB191" s="3">
        <f>IF(Inputs!$B$27&lt;&gt;"Ready","PENDING INPUTS",IF(A191&gt;Inputs!$B$6,0,MIN((AY191+AZ191+BA191),IF(Inputs!H19=1,Inputs!D19,MAX(Inputs!F19,ROUND(AY191*Inputs!E19+AZ191+BA191,2))))))</f>
        <v>0</v>
      </c>
      <c r="BC191">
        <f>IF(Inputs!$B$27&lt;&gt;"Ready","PENDING INPUTS",IF(AY191&lt;=0,99,1+IF(AND(K191&gt;0,OR(K191&lt;AY191,AND(K191=AY191,0&lt;5))),1,0)+IF(AND(S191&gt;0,OR(S191&lt;AY191,AND(S191=AY191,1&lt;5))),1,0)+IF(AND(AA191&gt;0,OR(AA191&lt;AY191,AND(AA191=AY191,2&lt;5))),1,0)+IF(AND(AI191&gt;0,OR(AI191&lt;AY191,AND(AI191=AY191,3&lt;5))),1,0)+IF(AND(AQ191&gt;0,OR(AQ191&lt;AY191,AND(AQ191=AY191,4&lt;5))),1,0)+IF(AND(BG191&gt;0,OR(BG191&lt;AY191,AND(BG191=AY191,6&lt;5))),1,0)+IF(AND(BO191&gt;0,OR(BO191&lt;AY191,AND(BO191=AY191,7&lt;5))),1,0)+IF(AND(BW191&gt;0,OR(BW191&lt;AY191,AND(BW191=AY191,8&lt;5))),1,0)+IF(AND(CE191&gt;0,OR(CE191&lt;AY191,AND(CE191=AY191,9&lt;5))),1,0)))</f>
        <v>99</v>
      </c>
      <c r="BD191" s="3">
        <f>IF(Inputs!$B$27&lt;&gt;"Ready","PENDING INPUTS",IF(A191&gt;Inputs!$B$6,0,MIN(MAX(0,(AY191+AZ191+BA191)-BB191),MAX(0,C191-D191-(IF(O191&lt;BC191,K191+L191+M191-N191,0)+IF(W191&lt;BC191,S191+T191+U191-V191,0)+IF(AE191&lt;BC191,AA191+AB191+AC191-AD191,0)+IF(AM191&lt;BC191,AI191+AJ191+AK191-AL191,0)+IF(AU191&lt;BC191,AQ191+AR191+AS191-AT191,0)+IF(BC191&lt;BC191,AY191+AZ191+BA191-BB191,0)+IF(BK191&lt;BC191,BG191+BH191+BI191-BJ191,0)+IF(BS191&lt;BC191,BO191+BP191+BQ191-BR191,0)+IF(CA191&lt;BC191,BW191+BX191+BY191-BZ191,0)+IF(CI191&lt;BC191,CE191+CF191+CG191-CH191,0))))))</f>
        <v>0</v>
      </c>
      <c r="BE191" s="3">
        <f>IF(Inputs!$B$27&lt;&gt;"Ready","PENDING INPUTS",MIN((AY191+AZ191+BA191),IF(D191&gt;C191,IF(D191=0,0,BB191*C191/D191),BB191+BD191)))</f>
        <v>0</v>
      </c>
      <c r="BF191" s="3">
        <f>IF(Inputs!$B$27&lt;&gt;"Ready","PENDING INPUTS",MAX(0,(AY191+AZ191+BA191)-BE191))</f>
        <v>0</v>
      </c>
      <c r="BG191" s="3">
        <f>IF(Inputs!$B$27&lt;&gt;"Ready","PENDING INPUTS",BN190)</f>
        <v>0</v>
      </c>
      <c r="BH191" s="3">
        <f>IF(Inputs!$B$27&lt;&gt;"Ready","PENDING INPUTS",IF(A191&lt;=Inputs!$B$6,ROUND(BG191*Inputs!C20/12,2),0))</f>
        <v>0</v>
      </c>
      <c r="BI191" s="3">
        <f>IF(Inputs!$B$27&lt;&gt;"Ready","PENDING INPUTS",IF(AND(A191&lt;=Inputs!$B$6,BG191&gt;0),Inputs!G20,0))</f>
        <v>0</v>
      </c>
      <c r="BJ191" s="3">
        <f>IF(Inputs!$B$27&lt;&gt;"Ready","PENDING INPUTS",IF(A191&gt;Inputs!$B$6,0,MIN((BG191+BH191+BI191),IF(Inputs!H20=1,Inputs!D20,MAX(Inputs!F20,ROUND(BG191*Inputs!E20+BH191+BI191,2))))))</f>
        <v>0</v>
      </c>
      <c r="BK191">
        <f>IF(Inputs!$B$27&lt;&gt;"Ready","PENDING INPUTS",IF(BG191&lt;=0,99,1+IF(AND(K191&gt;0,OR(K191&lt;BG191,AND(K191=BG191,0&lt;6))),1,0)+IF(AND(S191&gt;0,OR(S191&lt;BG191,AND(S191=BG191,1&lt;6))),1,0)+IF(AND(AA191&gt;0,OR(AA191&lt;BG191,AND(AA191=BG191,2&lt;6))),1,0)+IF(AND(AI191&gt;0,OR(AI191&lt;BG191,AND(AI191=BG191,3&lt;6))),1,0)+IF(AND(AQ191&gt;0,OR(AQ191&lt;BG191,AND(AQ191=BG191,4&lt;6))),1,0)+IF(AND(AY191&gt;0,OR(AY191&lt;BG191,AND(AY191=BG191,5&lt;6))),1,0)+IF(AND(BO191&gt;0,OR(BO191&lt;BG191,AND(BO191=BG191,7&lt;6))),1,0)+IF(AND(BW191&gt;0,OR(BW191&lt;BG191,AND(BW191=BG191,8&lt;6))),1,0)+IF(AND(CE191&gt;0,OR(CE191&lt;BG191,AND(CE191=BG191,9&lt;6))),1,0)))</f>
        <v>99</v>
      </c>
      <c r="BL191" s="3">
        <f>IF(Inputs!$B$27&lt;&gt;"Ready","PENDING INPUTS",IF(A191&gt;Inputs!$B$6,0,MIN(MAX(0,(BG191+BH191+BI191)-BJ191),MAX(0,C191-D191-(IF(O191&lt;BK191,K191+L191+M191-N191,0)+IF(W191&lt;BK191,S191+T191+U191-V191,0)+IF(AE191&lt;BK191,AA191+AB191+AC191-AD191,0)+IF(AM191&lt;BK191,AI191+AJ191+AK191-AL191,0)+IF(AU191&lt;BK191,AQ191+AR191+AS191-AT191,0)+IF(BC191&lt;BK191,AY191+AZ191+BA191-BB191,0)+IF(BK191&lt;BK191,BG191+BH191+BI191-BJ191,0)+IF(BS191&lt;BK191,BO191+BP191+BQ191-BR191,0)+IF(CA191&lt;BK191,BW191+BX191+BY191-BZ191,0)+IF(CI191&lt;BK191,CE191+CF191+CG191-CH191,0))))))</f>
        <v>0</v>
      </c>
      <c r="BM191" s="3">
        <f>IF(Inputs!$B$27&lt;&gt;"Ready","PENDING INPUTS",MIN((BG191+BH191+BI191),IF(D191&gt;C191,IF(D191=0,0,BJ191*C191/D191),BJ191+BL191)))</f>
        <v>0</v>
      </c>
      <c r="BN191" s="3">
        <f>IF(Inputs!$B$27&lt;&gt;"Ready","PENDING INPUTS",MAX(0,(BG191+BH191+BI191)-BM191))</f>
        <v>0</v>
      </c>
      <c r="BO191" s="3">
        <f>IF(Inputs!$B$27&lt;&gt;"Ready","PENDING INPUTS",BV190)</f>
        <v>0</v>
      </c>
      <c r="BP191" s="3">
        <f>IF(Inputs!$B$27&lt;&gt;"Ready","PENDING INPUTS",IF(A191&lt;=Inputs!$B$6,ROUND(BO191*Inputs!C21/12,2),0))</f>
        <v>0</v>
      </c>
      <c r="BQ191" s="3">
        <f>IF(Inputs!$B$27&lt;&gt;"Ready","PENDING INPUTS",IF(AND(A191&lt;=Inputs!$B$6,BO191&gt;0),Inputs!G21,0))</f>
        <v>0</v>
      </c>
      <c r="BR191" s="3">
        <f>IF(Inputs!$B$27&lt;&gt;"Ready","PENDING INPUTS",IF(A191&gt;Inputs!$B$6,0,MIN((BO191+BP191+BQ191),IF(Inputs!H21=1,Inputs!D21,MAX(Inputs!F21,ROUND(BO191*Inputs!E21+BP191+BQ191,2))))))</f>
        <v>0</v>
      </c>
      <c r="BS191">
        <f>IF(Inputs!$B$27&lt;&gt;"Ready","PENDING INPUTS",IF(BO191&lt;=0,99,1+IF(AND(K191&gt;0,OR(K191&lt;BO191,AND(K191=BO191,0&lt;7))),1,0)+IF(AND(S191&gt;0,OR(S191&lt;BO191,AND(S191=BO191,1&lt;7))),1,0)+IF(AND(AA191&gt;0,OR(AA191&lt;BO191,AND(AA191=BO191,2&lt;7))),1,0)+IF(AND(AI191&gt;0,OR(AI191&lt;BO191,AND(AI191=BO191,3&lt;7))),1,0)+IF(AND(AQ191&gt;0,OR(AQ191&lt;BO191,AND(AQ191=BO191,4&lt;7))),1,0)+IF(AND(AY191&gt;0,OR(AY191&lt;BO191,AND(AY191=BO191,5&lt;7))),1,0)+IF(AND(BG191&gt;0,OR(BG191&lt;BO191,AND(BG191=BO191,6&lt;7))),1,0)+IF(AND(BW191&gt;0,OR(BW191&lt;BO191,AND(BW191=BO191,8&lt;7))),1,0)+IF(AND(CE191&gt;0,OR(CE191&lt;BO191,AND(CE191=BO191,9&lt;7))),1,0)))</f>
        <v>99</v>
      </c>
      <c r="BT191" s="3">
        <f>IF(Inputs!$B$27&lt;&gt;"Ready","PENDING INPUTS",IF(A191&gt;Inputs!$B$6,0,MIN(MAX(0,(BO191+BP191+BQ191)-BR191),MAX(0,C191-D191-(IF(O191&lt;BS191,K191+L191+M191-N191,0)+IF(W191&lt;BS191,S191+T191+U191-V191,0)+IF(AE191&lt;BS191,AA191+AB191+AC191-AD191,0)+IF(AM191&lt;BS191,AI191+AJ191+AK191-AL191,0)+IF(AU191&lt;BS191,AQ191+AR191+AS191-AT191,0)+IF(BC191&lt;BS191,AY191+AZ191+BA191-BB191,0)+IF(BK191&lt;BS191,BG191+BH191+BI191-BJ191,0)+IF(BS191&lt;BS191,BO191+BP191+BQ191-BR191,0)+IF(CA191&lt;BS191,BW191+BX191+BY191-BZ191,0)+IF(CI191&lt;BS191,CE191+CF191+CG191-CH191,0))))))</f>
        <v>0</v>
      </c>
      <c r="BU191" s="3">
        <f>IF(Inputs!$B$27&lt;&gt;"Ready","PENDING INPUTS",MIN((BO191+BP191+BQ191),IF(D191&gt;C191,IF(D191=0,0,BR191*C191/D191),BR191+BT191)))</f>
        <v>0</v>
      </c>
      <c r="BV191" s="3">
        <f>IF(Inputs!$B$27&lt;&gt;"Ready","PENDING INPUTS",MAX(0,(BO191+BP191+BQ191)-BU191))</f>
        <v>0</v>
      </c>
      <c r="BW191" s="3">
        <f>IF(Inputs!$B$27&lt;&gt;"Ready","PENDING INPUTS",CD190)</f>
        <v>0</v>
      </c>
      <c r="BX191" s="3">
        <f>IF(Inputs!$B$27&lt;&gt;"Ready","PENDING INPUTS",IF(A191&lt;=Inputs!$B$6,ROUND(BW191*Inputs!C22/12,2),0))</f>
        <v>0</v>
      </c>
      <c r="BY191" s="3">
        <f>IF(Inputs!$B$27&lt;&gt;"Ready","PENDING INPUTS",IF(AND(A191&lt;=Inputs!$B$6,BW191&gt;0),Inputs!G22,0))</f>
        <v>0</v>
      </c>
      <c r="BZ191" s="3">
        <f>IF(Inputs!$B$27&lt;&gt;"Ready","PENDING INPUTS",IF(A191&gt;Inputs!$B$6,0,MIN((BW191+BX191+BY191),IF(Inputs!H22=1,Inputs!D22,MAX(Inputs!F22,ROUND(BW191*Inputs!E22+BX191+BY191,2))))))</f>
        <v>0</v>
      </c>
      <c r="CA191">
        <f>IF(Inputs!$B$27&lt;&gt;"Ready","PENDING INPUTS",IF(BW191&lt;=0,99,1+IF(AND(K191&gt;0,OR(K191&lt;BW191,AND(K191=BW191,0&lt;8))),1,0)+IF(AND(S191&gt;0,OR(S191&lt;BW191,AND(S191=BW191,1&lt;8))),1,0)+IF(AND(AA191&gt;0,OR(AA191&lt;BW191,AND(AA191=BW191,2&lt;8))),1,0)+IF(AND(AI191&gt;0,OR(AI191&lt;BW191,AND(AI191=BW191,3&lt;8))),1,0)+IF(AND(AQ191&gt;0,OR(AQ191&lt;BW191,AND(AQ191=BW191,4&lt;8))),1,0)+IF(AND(AY191&gt;0,OR(AY191&lt;BW191,AND(AY191=BW191,5&lt;8))),1,0)+IF(AND(BG191&gt;0,OR(BG191&lt;BW191,AND(BG191=BW191,6&lt;8))),1,0)+IF(AND(BO191&gt;0,OR(BO191&lt;BW191,AND(BO191=BW191,7&lt;8))),1,0)+IF(AND(CE191&gt;0,OR(CE191&lt;BW191,AND(CE191=BW191,9&lt;8))),1,0)))</f>
        <v>99</v>
      </c>
      <c r="CB191" s="3">
        <f>IF(Inputs!$B$27&lt;&gt;"Ready","PENDING INPUTS",IF(A191&gt;Inputs!$B$6,0,MIN(MAX(0,(BW191+BX191+BY191)-BZ191),MAX(0,C191-D191-(IF(O191&lt;CA191,K191+L191+M191-N191,0)+IF(W191&lt;CA191,S191+T191+U191-V191,0)+IF(AE191&lt;CA191,AA191+AB191+AC191-AD191,0)+IF(AM191&lt;CA191,AI191+AJ191+AK191-AL191,0)+IF(AU191&lt;CA191,AQ191+AR191+AS191-AT191,0)+IF(BC191&lt;CA191,AY191+AZ191+BA191-BB191,0)+IF(BK191&lt;CA191,BG191+BH191+BI191-BJ191,0)+IF(BS191&lt;CA191,BO191+BP191+BQ191-BR191,0)+IF(CA191&lt;CA191,BW191+BX191+BY191-BZ191,0)+IF(CI191&lt;CA191,CE191+CF191+CG191-CH191,0))))))</f>
        <v>0</v>
      </c>
      <c r="CC191" s="3">
        <f>IF(Inputs!$B$27&lt;&gt;"Ready","PENDING INPUTS",MIN((BW191+BX191+BY191),IF(D191&gt;C191,IF(D191=0,0,BZ191*C191/D191),BZ191+CB191)))</f>
        <v>0</v>
      </c>
      <c r="CD191" s="3">
        <f>IF(Inputs!$B$27&lt;&gt;"Ready","PENDING INPUTS",MAX(0,(BW191+BX191+BY191)-CC191))</f>
        <v>0</v>
      </c>
      <c r="CE191" s="3">
        <f>IF(Inputs!$B$27&lt;&gt;"Ready","PENDING INPUTS",CL190)</f>
        <v>0</v>
      </c>
      <c r="CF191" s="3">
        <f>IF(Inputs!$B$27&lt;&gt;"Ready","PENDING INPUTS",IF(A191&lt;=Inputs!$B$6,ROUND(CE191*Inputs!C23/12,2),0))</f>
        <v>0</v>
      </c>
      <c r="CG191" s="3">
        <f>IF(Inputs!$B$27&lt;&gt;"Ready","PENDING INPUTS",IF(AND(A191&lt;=Inputs!$B$6,CE191&gt;0),Inputs!G23,0))</f>
        <v>0</v>
      </c>
      <c r="CH191" s="3">
        <f>IF(Inputs!$B$27&lt;&gt;"Ready","PENDING INPUTS",IF(A191&gt;Inputs!$B$6,0,MIN((CE191+CF191+CG191),IF(Inputs!H23=1,Inputs!D23,MAX(Inputs!F23,ROUND(CE191*Inputs!E23+CF191+CG191,2))))))</f>
        <v>0</v>
      </c>
      <c r="CI191">
        <f>IF(Inputs!$B$27&lt;&gt;"Ready","PENDING INPUTS",IF(CE191&lt;=0,99,1+IF(AND(K191&gt;0,OR(K191&lt;CE191,AND(K191=CE191,0&lt;9))),1,0)+IF(AND(S191&gt;0,OR(S191&lt;CE191,AND(S191=CE191,1&lt;9))),1,0)+IF(AND(AA191&gt;0,OR(AA191&lt;CE191,AND(AA191=CE191,2&lt;9))),1,0)+IF(AND(AI191&gt;0,OR(AI191&lt;CE191,AND(AI191=CE191,3&lt;9))),1,0)+IF(AND(AQ191&gt;0,OR(AQ191&lt;CE191,AND(AQ191=CE191,4&lt;9))),1,0)+IF(AND(AY191&gt;0,OR(AY191&lt;CE191,AND(AY191=CE191,5&lt;9))),1,0)+IF(AND(BG191&gt;0,OR(BG191&lt;CE191,AND(BG191=CE191,6&lt;9))),1,0)+IF(AND(BO191&gt;0,OR(BO191&lt;CE191,AND(BO191=CE191,7&lt;9))),1,0)+IF(AND(BW191&gt;0,OR(BW191&lt;CE191,AND(BW191=CE191,8&lt;9))),1,0)))</f>
        <v>99</v>
      </c>
      <c r="CJ191" s="3">
        <f>IF(Inputs!$B$27&lt;&gt;"Ready","PENDING INPUTS",IF(A191&gt;Inputs!$B$6,0,MIN(MAX(0,(CE191+CF191+CG191)-CH191),MAX(0,C191-D191-(IF(O191&lt;CI191,K191+L191+M191-N191,0)+IF(W191&lt;CI191,S191+T191+U191-V191,0)+IF(AE191&lt;CI191,AA191+AB191+AC191-AD191,0)+IF(AM191&lt;CI191,AI191+AJ191+AK191-AL191,0)+IF(AU191&lt;CI191,AQ191+AR191+AS191-AT191,0)+IF(BC191&lt;CI191,AY191+AZ191+BA191-BB191,0)+IF(BK191&lt;CI191,BG191+BH191+BI191-BJ191,0)+IF(BS191&lt;CI191,BO191+BP191+BQ191-BR191,0)+IF(CA191&lt;CI191,BW191+BX191+BY191-BZ191,0)+IF(CI191&lt;CI191,CE191+CF191+CG191-CH191,0))))))</f>
        <v>0</v>
      </c>
      <c r="CK191" s="3">
        <f>IF(Inputs!$B$27&lt;&gt;"Ready","PENDING INPUTS",MIN((CE191+CF191+CG191),IF(D191&gt;C191,IF(D191=0,0,CH191*C191/D191),CH191+CJ191)))</f>
        <v>0</v>
      </c>
      <c r="CL191" s="3">
        <f>IF(Inputs!$B$27&lt;&gt;"Ready","PENDING INPUTS",MAX(0,(CE191+CF191+CG191)-CK191))</f>
        <v>0</v>
      </c>
    </row>
    <row r="192" spans="1:90" ht="27.95" customHeight="1" x14ac:dyDescent="0.25">
      <c r="A192">
        <v>188</v>
      </c>
      <c r="B192" s="13">
        <f>IF(Inputs!$B$27&lt;&gt;"Ready","PENDING INPUTS",EDATE(Inputs!$B$5,A192-1))</f>
        <v>51987</v>
      </c>
      <c r="C192" s="3">
        <f>IF(Inputs!$B$27&lt;&gt;"Ready","PENDING INPUTS",IF(A192&lt;=Inputs!$B$6,MAX(0,Inputs!$B$4+IF(A192=Inputs!$B$7,Inputs!$B$8,0)+IF(A192=Inputs!$B$9,Inputs!$B$10,0)),0))</f>
        <v>0</v>
      </c>
      <c r="D192" s="3">
        <f>IF(Inputs!$B$27&lt;&gt;"Ready","PENDING INPUTS",SUM(N192,V192,AD192,AL192,AT192,BB192,BJ192,BR192,BZ192,CH192))</f>
        <v>0</v>
      </c>
      <c r="E192" s="3">
        <f>IF(Inputs!$B$27&lt;&gt;"Ready","PENDING INPUTS",MAX(0,D192-C192))</f>
        <v>0</v>
      </c>
      <c r="F192" s="3">
        <f>IF(Inputs!$B$27&lt;&gt;"Ready","PENDING INPUTS",SUM(Q192,Y192,AG192,AO192,AW192,BE192,BM192,BU192,CC192,CK192))</f>
        <v>0</v>
      </c>
      <c r="G192" s="3">
        <f>IF(Inputs!$B$27&lt;&gt;"Ready","PENDING INPUTS",SUM(L192,T192,AB192,AJ192,AR192,AZ192,BH192,BP192,BX192,CF192))</f>
        <v>0</v>
      </c>
      <c r="H192" s="3">
        <f>IF(Inputs!$B$27&lt;&gt;"Ready","PENDING INPUTS",SUM(M192,U192,AC192,AK192,AS192,BA192,BI192,BQ192,BY192,CG192))</f>
        <v>0</v>
      </c>
      <c r="I192" s="3">
        <f>IF(Inputs!$B$27&lt;&gt;"Ready","PENDING INPUTS",SUM(R192,Z192,AH192,AP192,AX192,BF192,BN192,BV192,CD192,CL192))</f>
        <v>0</v>
      </c>
      <c r="J192" t="str">
        <f>IF(Inputs!$B$27&lt;&gt;"Ready","PENDING INPUTS",IF(A192&gt;Inputs!$B$6,"Beyond horizon",IF(E192&gt;0.005,"MINIMUM SHORTFALL",IF(I192&lt;0.005,"Paid off","In progress"))))</f>
        <v>Beyond horizon</v>
      </c>
      <c r="K192" s="3">
        <f>IF(Inputs!$B$27&lt;&gt;"Ready","PENDING INPUTS",R191)</f>
        <v>0</v>
      </c>
      <c r="L192" s="3">
        <f>IF(Inputs!$B$27&lt;&gt;"Ready","PENDING INPUTS",IF(A192&lt;=Inputs!$B$6,ROUND(K192*Inputs!C14/12,2),0))</f>
        <v>0</v>
      </c>
      <c r="M192" s="3">
        <f>IF(Inputs!$B$27&lt;&gt;"Ready","PENDING INPUTS",IF(AND(A192&lt;=Inputs!$B$6,K192&gt;0),Inputs!G14,0))</f>
        <v>0</v>
      </c>
      <c r="N192" s="3">
        <f>IF(Inputs!$B$27&lt;&gt;"Ready","PENDING INPUTS",IF(A192&gt;Inputs!$B$6,0,MIN((K192+L192+M192),IF(Inputs!H14=1,Inputs!D14,MAX(Inputs!F14,ROUND(K192*Inputs!E14+L192+M192,2))))))</f>
        <v>0</v>
      </c>
      <c r="O192">
        <f>IF(Inputs!$B$27&lt;&gt;"Ready","PENDING INPUTS",IF(K192&lt;=0,99,1+IF(AND(S192&gt;0,OR(S192&lt;K192,AND(S192=K192,1&lt;0))),1,0)+IF(AND(AA192&gt;0,OR(AA192&lt;K192,AND(AA192=K192,2&lt;0))),1,0)+IF(AND(AI192&gt;0,OR(AI192&lt;K192,AND(AI192=K192,3&lt;0))),1,0)+IF(AND(AQ192&gt;0,OR(AQ192&lt;K192,AND(AQ192=K192,4&lt;0))),1,0)+IF(AND(AY192&gt;0,OR(AY192&lt;K192,AND(AY192=K192,5&lt;0))),1,0)+IF(AND(BG192&gt;0,OR(BG192&lt;K192,AND(BG192=K192,6&lt;0))),1,0)+IF(AND(BO192&gt;0,OR(BO192&lt;K192,AND(BO192=K192,7&lt;0))),1,0)+IF(AND(BW192&gt;0,OR(BW192&lt;K192,AND(BW192=K192,8&lt;0))),1,0)+IF(AND(CE192&gt;0,OR(CE192&lt;K192,AND(CE192=K192,9&lt;0))),1,0)))</f>
        <v>99</v>
      </c>
      <c r="P192" s="3">
        <f>IF(Inputs!$B$27&lt;&gt;"Ready","PENDING INPUTS",IF(A192&gt;Inputs!$B$6,0,MIN(MAX(0,(K192+L192+M192)-N192),MAX(0,C192-D192-(IF(O192&lt;O192,K192+L192+M192-N192,0)+IF(W192&lt;O192,S192+T192+U192-V192,0)+IF(AE192&lt;O192,AA192+AB192+AC192-AD192,0)+IF(AM192&lt;O192,AI192+AJ192+AK192-AL192,0)+IF(AU192&lt;O192,AQ192+AR192+AS192-AT192,0)+IF(BC192&lt;O192,AY192+AZ192+BA192-BB192,0)+IF(BK192&lt;O192,BG192+BH192+BI192-BJ192,0)+IF(BS192&lt;O192,BO192+BP192+BQ192-BR192,0)+IF(CA192&lt;O192,BW192+BX192+BY192-BZ192,0)+IF(CI192&lt;O192,CE192+CF192+CG192-CH192,0))))))</f>
        <v>0</v>
      </c>
      <c r="Q192" s="3">
        <f>IF(Inputs!$B$27&lt;&gt;"Ready","PENDING INPUTS",MIN((K192+L192+M192),IF(D192&gt;C192,IF(D192=0,0,N192*C192/D192),N192+P192)))</f>
        <v>0</v>
      </c>
      <c r="R192" s="3">
        <f>IF(Inputs!$B$27&lt;&gt;"Ready","PENDING INPUTS",MAX(0,(K192+L192+M192)-Q192))</f>
        <v>0</v>
      </c>
      <c r="S192" s="3">
        <f>IF(Inputs!$B$27&lt;&gt;"Ready","PENDING INPUTS",Z191)</f>
        <v>0</v>
      </c>
      <c r="T192" s="3">
        <f>IF(Inputs!$B$27&lt;&gt;"Ready","PENDING INPUTS",IF(A192&lt;=Inputs!$B$6,ROUND(S192*Inputs!C15/12,2),0))</f>
        <v>0</v>
      </c>
      <c r="U192" s="3">
        <f>IF(Inputs!$B$27&lt;&gt;"Ready","PENDING INPUTS",IF(AND(A192&lt;=Inputs!$B$6,S192&gt;0),Inputs!G15,0))</f>
        <v>0</v>
      </c>
      <c r="V192" s="3">
        <f>IF(Inputs!$B$27&lt;&gt;"Ready","PENDING INPUTS",IF(A192&gt;Inputs!$B$6,0,MIN((S192+T192+U192),IF(Inputs!H15=1,Inputs!D15,MAX(Inputs!F15,ROUND(S192*Inputs!E15+T192+U192,2))))))</f>
        <v>0</v>
      </c>
      <c r="W192">
        <f>IF(Inputs!$B$27&lt;&gt;"Ready","PENDING INPUTS",IF(S192&lt;=0,99,1+IF(AND(K192&gt;0,OR(K192&lt;S192,AND(K192=S192,0&lt;1))),1,0)+IF(AND(AA192&gt;0,OR(AA192&lt;S192,AND(AA192=S192,2&lt;1))),1,0)+IF(AND(AI192&gt;0,OR(AI192&lt;S192,AND(AI192=S192,3&lt;1))),1,0)+IF(AND(AQ192&gt;0,OR(AQ192&lt;S192,AND(AQ192=S192,4&lt;1))),1,0)+IF(AND(AY192&gt;0,OR(AY192&lt;S192,AND(AY192=S192,5&lt;1))),1,0)+IF(AND(BG192&gt;0,OR(BG192&lt;S192,AND(BG192=S192,6&lt;1))),1,0)+IF(AND(BO192&gt;0,OR(BO192&lt;S192,AND(BO192=S192,7&lt;1))),1,0)+IF(AND(BW192&gt;0,OR(BW192&lt;S192,AND(BW192=S192,8&lt;1))),1,0)+IF(AND(CE192&gt;0,OR(CE192&lt;S192,AND(CE192=S192,9&lt;1))),1,0)))</f>
        <v>99</v>
      </c>
      <c r="X192" s="3">
        <f>IF(Inputs!$B$27&lt;&gt;"Ready","PENDING INPUTS",IF(A192&gt;Inputs!$B$6,0,MIN(MAX(0,(S192+T192+U192)-V192),MAX(0,C192-D192-(IF(O192&lt;W192,K192+L192+M192-N192,0)+IF(W192&lt;W192,S192+T192+U192-V192,0)+IF(AE192&lt;W192,AA192+AB192+AC192-AD192,0)+IF(AM192&lt;W192,AI192+AJ192+AK192-AL192,0)+IF(AU192&lt;W192,AQ192+AR192+AS192-AT192,0)+IF(BC192&lt;W192,AY192+AZ192+BA192-BB192,0)+IF(BK192&lt;W192,BG192+BH192+BI192-BJ192,0)+IF(BS192&lt;W192,BO192+BP192+BQ192-BR192,0)+IF(CA192&lt;W192,BW192+BX192+BY192-BZ192,0)+IF(CI192&lt;W192,CE192+CF192+CG192-CH192,0))))))</f>
        <v>0</v>
      </c>
      <c r="Y192" s="3">
        <f>IF(Inputs!$B$27&lt;&gt;"Ready","PENDING INPUTS",MIN((S192+T192+U192),IF(D192&gt;C192,IF(D192=0,0,V192*C192/D192),V192+X192)))</f>
        <v>0</v>
      </c>
      <c r="Z192" s="3">
        <f>IF(Inputs!$B$27&lt;&gt;"Ready","PENDING INPUTS",MAX(0,(S192+T192+U192)-Y192))</f>
        <v>0</v>
      </c>
      <c r="AA192" s="3">
        <f>IF(Inputs!$B$27&lt;&gt;"Ready","PENDING INPUTS",AH191)</f>
        <v>0</v>
      </c>
      <c r="AB192" s="3">
        <f>IF(Inputs!$B$27&lt;&gt;"Ready","PENDING INPUTS",IF(A192&lt;=Inputs!$B$6,ROUND(AA192*Inputs!C16/12,2),0))</f>
        <v>0</v>
      </c>
      <c r="AC192" s="3">
        <f>IF(Inputs!$B$27&lt;&gt;"Ready","PENDING INPUTS",IF(AND(A192&lt;=Inputs!$B$6,AA192&gt;0),Inputs!G16,0))</f>
        <v>0</v>
      </c>
      <c r="AD192" s="3">
        <f>IF(Inputs!$B$27&lt;&gt;"Ready","PENDING INPUTS",IF(A192&gt;Inputs!$B$6,0,MIN((AA192+AB192+AC192),IF(Inputs!H16=1,Inputs!D16,MAX(Inputs!F16,ROUND(AA192*Inputs!E16+AB192+AC192,2))))))</f>
        <v>0</v>
      </c>
      <c r="AE192">
        <f>IF(Inputs!$B$27&lt;&gt;"Ready","PENDING INPUTS",IF(AA192&lt;=0,99,1+IF(AND(K192&gt;0,OR(K192&lt;AA192,AND(K192=AA192,0&lt;2))),1,0)+IF(AND(S192&gt;0,OR(S192&lt;AA192,AND(S192=AA192,1&lt;2))),1,0)+IF(AND(AI192&gt;0,OR(AI192&lt;AA192,AND(AI192=AA192,3&lt;2))),1,0)+IF(AND(AQ192&gt;0,OR(AQ192&lt;AA192,AND(AQ192=AA192,4&lt;2))),1,0)+IF(AND(AY192&gt;0,OR(AY192&lt;AA192,AND(AY192=AA192,5&lt;2))),1,0)+IF(AND(BG192&gt;0,OR(BG192&lt;AA192,AND(BG192=AA192,6&lt;2))),1,0)+IF(AND(BO192&gt;0,OR(BO192&lt;AA192,AND(BO192=AA192,7&lt;2))),1,0)+IF(AND(BW192&gt;0,OR(BW192&lt;AA192,AND(BW192=AA192,8&lt;2))),1,0)+IF(AND(CE192&gt;0,OR(CE192&lt;AA192,AND(CE192=AA192,9&lt;2))),1,0)))</f>
        <v>99</v>
      </c>
      <c r="AF192" s="3">
        <f>IF(Inputs!$B$27&lt;&gt;"Ready","PENDING INPUTS",IF(A192&gt;Inputs!$B$6,0,MIN(MAX(0,(AA192+AB192+AC192)-AD192),MAX(0,C192-D192-(IF(O192&lt;AE192,K192+L192+M192-N192,0)+IF(W192&lt;AE192,S192+T192+U192-V192,0)+IF(AE192&lt;AE192,AA192+AB192+AC192-AD192,0)+IF(AM192&lt;AE192,AI192+AJ192+AK192-AL192,0)+IF(AU192&lt;AE192,AQ192+AR192+AS192-AT192,0)+IF(BC192&lt;AE192,AY192+AZ192+BA192-BB192,0)+IF(BK192&lt;AE192,BG192+BH192+BI192-BJ192,0)+IF(BS192&lt;AE192,BO192+BP192+BQ192-BR192,0)+IF(CA192&lt;AE192,BW192+BX192+BY192-BZ192,0)+IF(CI192&lt;AE192,CE192+CF192+CG192-CH192,0))))))</f>
        <v>0</v>
      </c>
      <c r="AG192" s="3">
        <f>IF(Inputs!$B$27&lt;&gt;"Ready","PENDING INPUTS",MIN((AA192+AB192+AC192),IF(D192&gt;C192,IF(D192=0,0,AD192*C192/D192),AD192+AF192)))</f>
        <v>0</v>
      </c>
      <c r="AH192" s="3">
        <f>IF(Inputs!$B$27&lt;&gt;"Ready","PENDING INPUTS",MAX(0,(AA192+AB192+AC192)-AG192))</f>
        <v>0</v>
      </c>
      <c r="AI192" s="3">
        <f>IF(Inputs!$B$27&lt;&gt;"Ready","PENDING INPUTS",AP191)</f>
        <v>0</v>
      </c>
      <c r="AJ192" s="3">
        <f>IF(Inputs!$B$27&lt;&gt;"Ready","PENDING INPUTS",IF(A192&lt;=Inputs!$B$6,ROUND(AI192*Inputs!C17/12,2),0))</f>
        <v>0</v>
      </c>
      <c r="AK192" s="3">
        <f>IF(Inputs!$B$27&lt;&gt;"Ready","PENDING INPUTS",IF(AND(A192&lt;=Inputs!$B$6,AI192&gt;0),Inputs!G17,0))</f>
        <v>0</v>
      </c>
      <c r="AL192" s="3">
        <f>IF(Inputs!$B$27&lt;&gt;"Ready","PENDING INPUTS",IF(A192&gt;Inputs!$B$6,0,MIN((AI192+AJ192+AK192),IF(Inputs!H17=1,Inputs!D17,MAX(Inputs!F17,ROUND(AI192*Inputs!E17+AJ192+AK192,2))))))</f>
        <v>0</v>
      </c>
      <c r="AM192">
        <f>IF(Inputs!$B$27&lt;&gt;"Ready","PENDING INPUTS",IF(AI192&lt;=0,99,1+IF(AND(K192&gt;0,OR(K192&lt;AI192,AND(K192=AI192,0&lt;3))),1,0)+IF(AND(S192&gt;0,OR(S192&lt;AI192,AND(S192=AI192,1&lt;3))),1,0)+IF(AND(AA192&gt;0,OR(AA192&lt;AI192,AND(AA192=AI192,2&lt;3))),1,0)+IF(AND(AQ192&gt;0,OR(AQ192&lt;AI192,AND(AQ192=AI192,4&lt;3))),1,0)+IF(AND(AY192&gt;0,OR(AY192&lt;AI192,AND(AY192=AI192,5&lt;3))),1,0)+IF(AND(BG192&gt;0,OR(BG192&lt;AI192,AND(BG192=AI192,6&lt;3))),1,0)+IF(AND(BO192&gt;0,OR(BO192&lt;AI192,AND(BO192=AI192,7&lt;3))),1,0)+IF(AND(BW192&gt;0,OR(BW192&lt;AI192,AND(BW192=AI192,8&lt;3))),1,0)+IF(AND(CE192&gt;0,OR(CE192&lt;AI192,AND(CE192=AI192,9&lt;3))),1,0)))</f>
        <v>99</v>
      </c>
      <c r="AN192" s="3">
        <f>IF(Inputs!$B$27&lt;&gt;"Ready","PENDING INPUTS",IF(A192&gt;Inputs!$B$6,0,MIN(MAX(0,(AI192+AJ192+AK192)-AL192),MAX(0,C192-D192-(IF(O192&lt;AM192,K192+L192+M192-N192,0)+IF(W192&lt;AM192,S192+T192+U192-V192,0)+IF(AE192&lt;AM192,AA192+AB192+AC192-AD192,0)+IF(AM192&lt;AM192,AI192+AJ192+AK192-AL192,0)+IF(AU192&lt;AM192,AQ192+AR192+AS192-AT192,0)+IF(BC192&lt;AM192,AY192+AZ192+BA192-BB192,0)+IF(BK192&lt;AM192,BG192+BH192+BI192-BJ192,0)+IF(BS192&lt;AM192,BO192+BP192+BQ192-BR192,0)+IF(CA192&lt;AM192,BW192+BX192+BY192-BZ192,0)+IF(CI192&lt;AM192,CE192+CF192+CG192-CH192,0))))))</f>
        <v>0</v>
      </c>
      <c r="AO192" s="3">
        <f>IF(Inputs!$B$27&lt;&gt;"Ready","PENDING INPUTS",MIN((AI192+AJ192+AK192),IF(D192&gt;C192,IF(D192=0,0,AL192*C192/D192),AL192+AN192)))</f>
        <v>0</v>
      </c>
      <c r="AP192" s="3">
        <f>IF(Inputs!$B$27&lt;&gt;"Ready","PENDING INPUTS",MAX(0,(AI192+AJ192+AK192)-AO192))</f>
        <v>0</v>
      </c>
      <c r="AQ192" s="3">
        <f>IF(Inputs!$B$27&lt;&gt;"Ready","PENDING INPUTS",AX191)</f>
        <v>0</v>
      </c>
      <c r="AR192" s="3">
        <f>IF(Inputs!$B$27&lt;&gt;"Ready","PENDING INPUTS",IF(A192&lt;=Inputs!$B$6,ROUND(AQ192*Inputs!C18/12,2),0))</f>
        <v>0</v>
      </c>
      <c r="AS192" s="3">
        <f>IF(Inputs!$B$27&lt;&gt;"Ready","PENDING INPUTS",IF(AND(A192&lt;=Inputs!$B$6,AQ192&gt;0),Inputs!G18,0))</f>
        <v>0</v>
      </c>
      <c r="AT192" s="3">
        <f>IF(Inputs!$B$27&lt;&gt;"Ready","PENDING INPUTS",IF(A192&gt;Inputs!$B$6,0,MIN((AQ192+AR192+AS192),IF(Inputs!H18=1,Inputs!D18,MAX(Inputs!F18,ROUND(AQ192*Inputs!E18+AR192+AS192,2))))))</f>
        <v>0</v>
      </c>
      <c r="AU192">
        <f>IF(Inputs!$B$27&lt;&gt;"Ready","PENDING INPUTS",IF(AQ192&lt;=0,99,1+IF(AND(K192&gt;0,OR(K192&lt;AQ192,AND(K192=AQ192,0&lt;4))),1,0)+IF(AND(S192&gt;0,OR(S192&lt;AQ192,AND(S192=AQ192,1&lt;4))),1,0)+IF(AND(AA192&gt;0,OR(AA192&lt;AQ192,AND(AA192=AQ192,2&lt;4))),1,0)+IF(AND(AI192&gt;0,OR(AI192&lt;AQ192,AND(AI192=AQ192,3&lt;4))),1,0)+IF(AND(AY192&gt;0,OR(AY192&lt;AQ192,AND(AY192=AQ192,5&lt;4))),1,0)+IF(AND(BG192&gt;0,OR(BG192&lt;AQ192,AND(BG192=AQ192,6&lt;4))),1,0)+IF(AND(BO192&gt;0,OR(BO192&lt;AQ192,AND(BO192=AQ192,7&lt;4))),1,0)+IF(AND(BW192&gt;0,OR(BW192&lt;AQ192,AND(BW192=AQ192,8&lt;4))),1,0)+IF(AND(CE192&gt;0,OR(CE192&lt;AQ192,AND(CE192=AQ192,9&lt;4))),1,0)))</f>
        <v>99</v>
      </c>
      <c r="AV192" s="3">
        <f>IF(Inputs!$B$27&lt;&gt;"Ready","PENDING INPUTS",IF(A192&gt;Inputs!$B$6,0,MIN(MAX(0,(AQ192+AR192+AS192)-AT192),MAX(0,C192-D192-(IF(O192&lt;AU192,K192+L192+M192-N192,0)+IF(W192&lt;AU192,S192+T192+U192-V192,0)+IF(AE192&lt;AU192,AA192+AB192+AC192-AD192,0)+IF(AM192&lt;AU192,AI192+AJ192+AK192-AL192,0)+IF(AU192&lt;AU192,AQ192+AR192+AS192-AT192,0)+IF(BC192&lt;AU192,AY192+AZ192+BA192-BB192,0)+IF(BK192&lt;AU192,BG192+BH192+BI192-BJ192,0)+IF(BS192&lt;AU192,BO192+BP192+BQ192-BR192,0)+IF(CA192&lt;AU192,BW192+BX192+BY192-BZ192,0)+IF(CI192&lt;AU192,CE192+CF192+CG192-CH192,0))))))</f>
        <v>0</v>
      </c>
      <c r="AW192" s="3">
        <f>IF(Inputs!$B$27&lt;&gt;"Ready","PENDING INPUTS",MIN((AQ192+AR192+AS192),IF(D192&gt;C192,IF(D192=0,0,AT192*C192/D192),AT192+AV192)))</f>
        <v>0</v>
      </c>
      <c r="AX192" s="3">
        <f>IF(Inputs!$B$27&lt;&gt;"Ready","PENDING INPUTS",MAX(0,(AQ192+AR192+AS192)-AW192))</f>
        <v>0</v>
      </c>
      <c r="AY192" s="3">
        <f>IF(Inputs!$B$27&lt;&gt;"Ready","PENDING INPUTS",BF191)</f>
        <v>0</v>
      </c>
      <c r="AZ192" s="3">
        <f>IF(Inputs!$B$27&lt;&gt;"Ready","PENDING INPUTS",IF(A192&lt;=Inputs!$B$6,ROUND(AY192*Inputs!C19/12,2),0))</f>
        <v>0</v>
      </c>
      <c r="BA192" s="3">
        <f>IF(Inputs!$B$27&lt;&gt;"Ready","PENDING INPUTS",IF(AND(A192&lt;=Inputs!$B$6,AY192&gt;0),Inputs!G19,0))</f>
        <v>0</v>
      </c>
      <c r="BB192" s="3">
        <f>IF(Inputs!$B$27&lt;&gt;"Ready","PENDING INPUTS",IF(A192&gt;Inputs!$B$6,0,MIN((AY192+AZ192+BA192),IF(Inputs!H19=1,Inputs!D19,MAX(Inputs!F19,ROUND(AY192*Inputs!E19+AZ192+BA192,2))))))</f>
        <v>0</v>
      </c>
      <c r="BC192">
        <f>IF(Inputs!$B$27&lt;&gt;"Ready","PENDING INPUTS",IF(AY192&lt;=0,99,1+IF(AND(K192&gt;0,OR(K192&lt;AY192,AND(K192=AY192,0&lt;5))),1,0)+IF(AND(S192&gt;0,OR(S192&lt;AY192,AND(S192=AY192,1&lt;5))),1,0)+IF(AND(AA192&gt;0,OR(AA192&lt;AY192,AND(AA192=AY192,2&lt;5))),1,0)+IF(AND(AI192&gt;0,OR(AI192&lt;AY192,AND(AI192=AY192,3&lt;5))),1,0)+IF(AND(AQ192&gt;0,OR(AQ192&lt;AY192,AND(AQ192=AY192,4&lt;5))),1,0)+IF(AND(BG192&gt;0,OR(BG192&lt;AY192,AND(BG192=AY192,6&lt;5))),1,0)+IF(AND(BO192&gt;0,OR(BO192&lt;AY192,AND(BO192=AY192,7&lt;5))),1,0)+IF(AND(BW192&gt;0,OR(BW192&lt;AY192,AND(BW192=AY192,8&lt;5))),1,0)+IF(AND(CE192&gt;0,OR(CE192&lt;AY192,AND(CE192=AY192,9&lt;5))),1,0)))</f>
        <v>99</v>
      </c>
      <c r="BD192" s="3">
        <f>IF(Inputs!$B$27&lt;&gt;"Ready","PENDING INPUTS",IF(A192&gt;Inputs!$B$6,0,MIN(MAX(0,(AY192+AZ192+BA192)-BB192),MAX(0,C192-D192-(IF(O192&lt;BC192,K192+L192+M192-N192,0)+IF(W192&lt;BC192,S192+T192+U192-V192,0)+IF(AE192&lt;BC192,AA192+AB192+AC192-AD192,0)+IF(AM192&lt;BC192,AI192+AJ192+AK192-AL192,0)+IF(AU192&lt;BC192,AQ192+AR192+AS192-AT192,0)+IF(BC192&lt;BC192,AY192+AZ192+BA192-BB192,0)+IF(BK192&lt;BC192,BG192+BH192+BI192-BJ192,0)+IF(BS192&lt;BC192,BO192+BP192+BQ192-BR192,0)+IF(CA192&lt;BC192,BW192+BX192+BY192-BZ192,0)+IF(CI192&lt;BC192,CE192+CF192+CG192-CH192,0))))))</f>
        <v>0</v>
      </c>
      <c r="BE192" s="3">
        <f>IF(Inputs!$B$27&lt;&gt;"Ready","PENDING INPUTS",MIN((AY192+AZ192+BA192),IF(D192&gt;C192,IF(D192=0,0,BB192*C192/D192),BB192+BD192)))</f>
        <v>0</v>
      </c>
      <c r="BF192" s="3">
        <f>IF(Inputs!$B$27&lt;&gt;"Ready","PENDING INPUTS",MAX(0,(AY192+AZ192+BA192)-BE192))</f>
        <v>0</v>
      </c>
      <c r="BG192" s="3">
        <f>IF(Inputs!$B$27&lt;&gt;"Ready","PENDING INPUTS",BN191)</f>
        <v>0</v>
      </c>
      <c r="BH192" s="3">
        <f>IF(Inputs!$B$27&lt;&gt;"Ready","PENDING INPUTS",IF(A192&lt;=Inputs!$B$6,ROUND(BG192*Inputs!C20/12,2),0))</f>
        <v>0</v>
      </c>
      <c r="BI192" s="3">
        <f>IF(Inputs!$B$27&lt;&gt;"Ready","PENDING INPUTS",IF(AND(A192&lt;=Inputs!$B$6,BG192&gt;0),Inputs!G20,0))</f>
        <v>0</v>
      </c>
      <c r="BJ192" s="3">
        <f>IF(Inputs!$B$27&lt;&gt;"Ready","PENDING INPUTS",IF(A192&gt;Inputs!$B$6,0,MIN((BG192+BH192+BI192),IF(Inputs!H20=1,Inputs!D20,MAX(Inputs!F20,ROUND(BG192*Inputs!E20+BH192+BI192,2))))))</f>
        <v>0</v>
      </c>
      <c r="BK192">
        <f>IF(Inputs!$B$27&lt;&gt;"Ready","PENDING INPUTS",IF(BG192&lt;=0,99,1+IF(AND(K192&gt;0,OR(K192&lt;BG192,AND(K192=BG192,0&lt;6))),1,0)+IF(AND(S192&gt;0,OR(S192&lt;BG192,AND(S192=BG192,1&lt;6))),1,0)+IF(AND(AA192&gt;0,OR(AA192&lt;BG192,AND(AA192=BG192,2&lt;6))),1,0)+IF(AND(AI192&gt;0,OR(AI192&lt;BG192,AND(AI192=BG192,3&lt;6))),1,0)+IF(AND(AQ192&gt;0,OR(AQ192&lt;BG192,AND(AQ192=BG192,4&lt;6))),1,0)+IF(AND(AY192&gt;0,OR(AY192&lt;BG192,AND(AY192=BG192,5&lt;6))),1,0)+IF(AND(BO192&gt;0,OR(BO192&lt;BG192,AND(BO192=BG192,7&lt;6))),1,0)+IF(AND(BW192&gt;0,OR(BW192&lt;BG192,AND(BW192=BG192,8&lt;6))),1,0)+IF(AND(CE192&gt;0,OR(CE192&lt;BG192,AND(CE192=BG192,9&lt;6))),1,0)))</f>
        <v>99</v>
      </c>
      <c r="BL192" s="3">
        <f>IF(Inputs!$B$27&lt;&gt;"Ready","PENDING INPUTS",IF(A192&gt;Inputs!$B$6,0,MIN(MAX(0,(BG192+BH192+BI192)-BJ192),MAX(0,C192-D192-(IF(O192&lt;BK192,K192+L192+M192-N192,0)+IF(W192&lt;BK192,S192+T192+U192-V192,0)+IF(AE192&lt;BK192,AA192+AB192+AC192-AD192,0)+IF(AM192&lt;BK192,AI192+AJ192+AK192-AL192,0)+IF(AU192&lt;BK192,AQ192+AR192+AS192-AT192,0)+IF(BC192&lt;BK192,AY192+AZ192+BA192-BB192,0)+IF(BK192&lt;BK192,BG192+BH192+BI192-BJ192,0)+IF(BS192&lt;BK192,BO192+BP192+BQ192-BR192,0)+IF(CA192&lt;BK192,BW192+BX192+BY192-BZ192,0)+IF(CI192&lt;BK192,CE192+CF192+CG192-CH192,0))))))</f>
        <v>0</v>
      </c>
      <c r="BM192" s="3">
        <f>IF(Inputs!$B$27&lt;&gt;"Ready","PENDING INPUTS",MIN((BG192+BH192+BI192),IF(D192&gt;C192,IF(D192=0,0,BJ192*C192/D192),BJ192+BL192)))</f>
        <v>0</v>
      </c>
      <c r="BN192" s="3">
        <f>IF(Inputs!$B$27&lt;&gt;"Ready","PENDING INPUTS",MAX(0,(BG192+BH192+BI192)-BM192))</f>
        <v>0</v>
      </c>
      <c r="BO192" s="3">
        <f>IF(Inputs!$B$27&lt;&gt;"Ready","PENDING INPUTS",BV191)</f>
        <v>0</v>
      </c>
      <c r="BP192" s="3">
        <f>IF(Inputs!$B$27&lt;&gt;"Ready","PENDING INPUTS",IF(A192&lt;=Inputs!$B$6,ROUND(BO192*Inputs!C21/12,2),0))</f>
        <v>0</v>
      </c>
      <c r="BQ192" s="3">
        <f>IF(Inputs!$B$27&lt;&gt;"Ready","PENDING INPUTS",IF(AND(A192&lt;=Inputs!$B$6,BO192&gt;0),Inputs!G21,0))</f>
        <v>0</v>
      </c>
      <c r="BR192" s="3">
        <f>IF(Inputs!$B$27&lt;&gt;"Ready","PENDING INPUTS",IF(A192&gt;Inputs!$B$6,0,MIN((BO192+BP192+BQ192),IF(Inputs!H21=1,Inputs!D21,MAX(Inputs!F21,ROUND(BO192*Inputs!E21+BP192+BQ192,2))))))</f>
        <v>0</v>
      </c>
      <c r="BS192">
        <f>IF(Inputs!$B$27&lt;&gt;"Ready","PENDING INPUTS",IF(BO192&lt;=0,99,1+IF(AND(K192&gt;0,OR(K192&lt;BO192,AND(K192=BO192,0&lt;7))),1,0)+IF(AND(S192&gt;0,OR(S192&lt;BO192,AND(S192=BO192,1&lt;7))),1,0)+IF(AND(AA192&gt;0,OR(AA192&lt;BO192,AND(AA192=BO192,2&lt;7))),1,0)+IF(AND(AI192&gt;0,OR(AI192&lt;BO192,AND(AI192=BO192,3&lt;7))),1,0)+IF(AND(AQ192&gt;0,OR(AQ192&lt;BO192,AND(AQ192=BO192,4&lt;7))),1,0)+IF(AND(AY192&gt;0,OR(AY192&lt;BO192,AND(AY192=BO192,5&lt;7))),1,0)+IF(AND(BG192&gt;0,OR(BG192&lt;BO192,AND(BG192=BO192,6&lt;7))),1,0)+IF(AND(BW192&gt;0,OR(BW192&lt;BO192,AND(BW192=BO192,8&lt;7))),1,0)+IF(AND(CE192&gt;0,OR(CE192&lt;BO192,AND(CE192=BO192,9&lt;7))),1,0)))</f>
        <v>99</v>
      </c>
      <c r="BT192" s="3">
        <f>IF(Inputs!$B$27&lt;&gt;"Ready","PENDING INPUTS",IF(A192&gt;Inputs!$B$6,0,MIN(MAX(0,(BO192+BP192+BQ192)-BR192),MAX(0,C192-D192-(IF(O192&lt;BS192,K192+L192+M192-N192,0)+IF(W192&lt;BS192,S192+T192+U192-V192,0)+IF(AE192&lt;BS192,AA192+AB192+AC192-AD192,0)+IF(AM192&lt;BS192,AI192+AJ192+AK192-AL192,0)+IF(AU192&lt;BS192,AQ192+AR192+AS192-AT192,0)+IF(BC192&lt;BS192,AY192+AZ192+BA192-BB192,0)+IF(BK192&lt;BS192,BG192+BH192+BI192-BJ192,0)+IF(BS192&lt;BS192,BO192+BP192+BQ192-BR192,0)+IF(CA192&lt;BS192,BW192+BX192+BY192-BZ192,0)+IF(CI192&lt;BS192,CE192+CF192+CG192-CH192,0))))))</f>
        <v>0</v>
      </c>
      <c r="BU192" s="3">
        <f>IF(Inputs!$B$27&lt;&gt;"Ready","PENDING INPUTS",MIN((BO192+BP192+BQ192),IF(D192&gt;C192,IF(D192=0,0,BR192*C192/D192),BR192+BT192)))</f>
        <v>0</v>
      </c>
      <c r="BV192" s="3">
        <f>IF(Inputs!$B$27&lt;&gt;"Ready","PENDING INPUTS",MAX(0,(BO192+BP192+BQ192)-BU192))</f>
        <v>0</v>
      </c>
      <c r="BW192" s="3">
        <f>IF(Inputs!$B$27&lt;&gt;"Ready","PENDING INPUTS",CD191)</f>
        <v>0</v>
      </c>
      <c r="BX192" s="3">
        <f>IF(Inputs!$B$27&lt;&gt;"Ready","PENDING INPUTS",IF(A192&lt;=Inputs!$B$6,ROUND(BW192*Inputs!C22/12,2),0))</f>
        <v>0</v>
      </c>
      <c r="BY192" s="3">
        <f>IF(Inputs!$B$27&lt;&gt;"Ready","PENDING INPUTS",IF(AND(A192&lt;=Inputs!$B$6,BW192&gt;0),Inputs!G22,0))</f>
        <v>0</v>
      </c>
      <c r="BZ192" s="3">
        <f>IF(Inputs!$B$27&lt;&gt;"Ready","PENDING INPUTS",IF(A192&gt;Inputs!$B$6,0,MIN((BW192+BX192+BY192),IF(Inputs!H22=1,Inputs!D22,MAX(Inputs!F22,ROUND(BW192*Inputs!E22+BX192+BY192,2))))))</f>
        <v>0</v>
      </c>
      <c r="CA192">
        <f>IF(Inputs!$B$27&lt;&gt;"Ready","PENDING INPUTS",IF(BW192&lt;=0,99,1+IF(AND(K192&gt;0,OR(K192&lt;BW192,AND(K192=BW192,0&lt;8))),1,0)+IF(AND(S192&gt;0,OR(S192&lt;BW192,AND(S192=BW192,1&lt;8))),1,0)+IF(AND(AA192&gt;0,OR(AA192&lt;BW192,AND(AA192=BW192,2&lt;8))),1,0)+IF(AND(AI192&gt;0,OR(AI192&lt;BW192,AND(AI192=BW192,3&lt;8))),1,0)+IF(AND(AQ192&gt;0,OR(AQ192&lt;BW192,AND(AQ192=BW192,4&lt;8))),1,0)+IF(AND(AY192&gt;0,OR(AY192&lt;BW192,AND(AY192=BW192,5&lt;8))),1,0)+IF(AND(BG192&gt;0,OR(BG192&lt;BW192,AND(BG192=BW192,6&lt;8))),1,0)+IF(AND(BO192&gt;0,OR(BO192&lt;BW192,AND(BO192=BW192,7&lt;8))),1,0)+IF(AND(CE192&gt;0,OR(CE192&lt;BW192,AND(CE192=BW192,9&lt;8))),1,0)))</f>
        <v>99</v>
      </c>
      <c r="CB192" s="3">
        <f>IF(Inputs!$B$27&lt;&gt;"Ready","PENDING INPUTS",IF(A192&gt;Inputs!$B$6,0,MIN(MAX(0,(BW192+BX192+BY192)-BZ192),MAX(0,C192-D192-(IF(O192&lt;CA192,K192+L192+M192-N192,0)+IF(W192&lt;CA192,S192+T192+U192-V192,0)+IF(AE192&lt;CA192,AA192+AB192+AC192-AD192,0)+IF(AM192&lt;CA192,AI192+AJ192+AK192-AL192,0)+IF(AU192&lt;CA192,AQ192+AR192+AS192-AT192,0)+IF(BC192&lt;CA192,AY192+AZ192+BA192-BB192,0)+IF(BK192&lt;CA192,BG192+BH192+BI192-BJ192,0)+IF(BS192&lt;CA192,BO192+BP192+BQ192-BR192,0)+IF(CA192&lt;CA192,BW192+BX192+BY192-BZ192,0)+IF(CI192&lt;CA192,CE192+CF192+CG192-CH192,0))))))</f>
        <v>0</v>
      </c>
      <c r="CC192" s="3">
        <f>IF(Inputs!$B$27&lt;&gt;"Ready","PENDING INPUTS",MIN((BW192+BX192+BY192),IF(D192&gt;C192,IF(D192=0,0,BZ192*C192/D192),BZ192+CB192)))</f>
        <v>0</v>
      </c>
      <c r="CD192" s="3">
        <f>IF(Inputs!$B$27&lt;&gt;"Ready","PENDING INPUTS",MAX(0,(BW192+BX192+BY192)-CC192))</f>
        <v>0</v>
      </c>
      <c r="CE192" s="3">
        <f>IF(Inputs!$B$27&lt;&gt;"Ready","PENDING INPUTS",CL191)</f>
        <v>0</v>
      </c>
      <c r="CF192" s="3">
        <f>IF(Inputs!$B$27&lt;&gt;"Ready","PENDING INPUTS",IF(A192&lt;=Inputs!$B$6,ROUND(CE192*Inputs!C23/12,2),0))</f>
        <v>0</v>
      </c>
      <c r="CG192" s="3">
        <f>IF(Inputs!$B$27&lt;&gt;"Ready","PENDING INPUTS",IF(AND(A192&lt;=Inputs!$B$6,CE192&gt;0),Inputs!G23,0))</f>
        <v>0</v>
      </c>
      <c r="CH192" s="3">
        <f>IF(Inputs!$B$27&lt;&gt;"Ready","PENDING INPUTS",IF(A192&gt;Inputs!$B$6,0,MIN((CE192+CF192+CG192),IF(Inputs!H23=1,Inputs!D23,MAX(Inputs!F23,ROUND(CE192*Inputs!E23+CF192+CG192,2))))))</f>
        <v>0</v>
      </c>
      <c r="CI192">
        <f>IF(Inputs!$B$27&lt;&gt;"Ready","PENDING INPUTS",IF(CE192&lt;=0,99,1+IF(AND(K192&gt;0,OR(K192&lt;CE192,AND(K192=CE192,0&lt;9))),1,0)+IF(AND(S192&gt;0,OR(S192&lt;CE192,AND(S192=CE192,1&lt;9))),1,0)+IF(AND(AA192&gt;0,OR(AA192&lt;CE192,AND(AA192=CE192,2&lt;9))),1,0)+IF(AND(AI192&gt;0,OR(AI192&lt;CE192,AND(AI192=CE192,3&lt;9))),1,0)+IF(AND(AQ192&gt;0,OR(AQ192&lt;CE192,AND(AQ192=CE192,4&lt;9))),1,0)+IF(AND(AY192&gt;0,OR(AY192&lt;CE192,AND(AY192=CE192,5&lt;9))),1,0)+IF(AND(BG192&gt;0,OR(BG192&lt;CE192,AND(BG192=CE192,6&lt;9))),1,0)+IF(AND(BO192&gt;0,OR(BO192&lt;CE192,AND(BO192=CE192,7&lt;9))),1,0)+IF(AND(BW192&gt;0,OR(BW192&lt;CE192,AND(BW192=CE192,8&lt;9))),1,0)))</f>
        <v>99</v>
      </c>
      <c r="CJ192" s="3">
        <f>IF(Inputs!$B$27&lt;&gt;"Ready","PENDING INPUTS",IF(A192&gt;Inputs!$B$6,0,MIN(MAX(0,(CE192+CF192+CG192)-CH192),MAX(0,C192-D192-(IF(O192&lt;CI192,K192+L192+M192-N192,0)+IF(W192&lt;CI192,S192+T192+U192-V192,0)+IF(AE192&lt;CI192,AA192+AB192+AC192-AD192,0)+IF(AM192&lt;CI192,AI192+AJ192+AK192-AL192,0)+IF(AU192&lt;CI192,AQ192+AR192+AS192-AT192,0)+IF(BC192&lt;CI192,AY192+AZ192+BA192-BB192,0)+IF(BK192&lt;CI192,BG192+BH192+BI192-BJ192,0)+IF(BS192&lt;CI192,BO192+BP192+BQ192-BR192,0)+IF(CA192&lt;CI192,BW192+BX192+BY192-BZ192,0)+IF(CI192&lt;CI192,CE192+CF192+CG192-CH192,0))))))</f>
        <v>0</v>
      </c>
      <c r="CK192" s="3">
        <f>IF(Inputs!$B$27&lt;&gt;"Ready","PENDING INPUTS",MIN((CE192+CF192+CG192),IF(D192&gt;C192,IF(D192=0,0,CH192*C192/D192),CH192+CJ192)))</f>
        <v>0</v>
      </c>
      <c r="CL192" s="3">
        <f>IF(Inputs!$B$27&lt;&gt;"Ready","PENDING INPUTS",MAX(0,(CE192+CF192+CG192)-CK192))</f>
        <v>0</v>
      </c>
    </row>
    <row r="193" spans="1:90" ht="27.95" customHeight="1" x14ac:dyDescent="0.25">
      <c r="A193">
        <v>189</v>
      </c>
      <c r="B193" s="13">
        <f>IF(Inputs!$B$27&lt;&gt;"Ready","PENDING INPUTS",EDATE(Inputs!$B$5,A193-1))</f>
        <v>52018</v>
      </c>
      <c r="C193" s="3">
        <f>IF(Inputs!$B$27&lt;&gt;"Ready","PENDING INPUTS",IF(A193&lt;=Inputs!$B$6,MAX(0,Inputs!$B$4+IF(A193=Inputs!$B$7,Inputs!$B$8,0)+IF(A193=Inputs!$B$9,Inputs!$B$10,0)),0))</f>
        <v>0</v>
      </c>
      <c r="D193" s="3">
        <f>IF(Inputs!$B$27&lt;&gt;"Ready","PENDING INPUTS",SUM(N193,V193,AD193,AL193,AT193,BB193,BJ193,BR193,BZ193,CH193))</f>
        <v>0</v>
      </c>
      <c r="E193" s="3">
        <f>IF(Inputs!$B$27&lt;&gt;"Ready","PENDING INPUTS",MAX(0,D193-C193))</f>
        <v>0</v>
      </c>
      <c r="F193" s="3">
        <f>IF(Inputs!$B$27&lt;&gt;"Ready","PENDING INPUTS",SUM(Q193,Y193,AG193,AO193,AW193,BE193,BM193,BU193,CC193,CK193))</f>
        <v>0</v>
      </c>
      <c r="G193" s="3">
        <f>IF(Inputs!$B$27&lt;&gt;"Ready","PENDING INPUTS",SUM(L193,T193,AB193,AJ193,AR193,AZ193,BH193,BP193,BX193,CF193))</f>
        <v>0</v>
      </c>
      <c r="H193" s="3">
        <f>IF(Inputs!$B$27&lt;&gt;"Ready","PENDING INPUTS",SUM(M193,U193,AC193,AK193,AS193,BA193,BI193,BQ193,BY193,CG193))</f>
        <v>0</v>
      </c>
      <c r="I193" s="3">
        <f>IF(Inputs!$B$27&lt;&gt;"Ready","PENDING INPUTS",SUM(R193,Z193,AH193,AP193,AX193,BF193,BN193,BV193,CD193,CL193))</f>
        <v>0</v>
      </c>
      <c r="J193" t="str">
        <f>IF(Inputs!$B$27&lt;&gt;"Ready","PENDING INPUTS",IF(A193&gt;Inputs!$B$6,"Beyond horizon",IF(E193&gt;0.005,"MINIMUM SHORTFALL",IF(I193&lt;0.005,"Paid off","In progress"))))</f>
        <v>Beyond horizon</v>
      </c>
      <c r="K193" s="3">
        <f>IF(Inputs!$B$27&lt;&gt;"Ready","PENDING INPUTS",R192)</f>
        <v>0</v>
      </c>
      <c r="L193" s="3">
        <f>IF(Inputs!$B$27&lt;&gt;"Ready","PENDING INPUTS",IF(A193&lt;=Inputs!$B$6,ROUND(K193*Inputs!C14/12,2),0))</f>
        <v>0</v>
      </c>
      <c r="M193" s="3">
        <f>IF(Inputs!$B$27&lt;&gt;"Ready","PENDING INPUTS",IF(AND(A193&lt;=Inputs!$B$6,K193&gt;0),Inputs!G14,0))</f>
        <v>0</v>
      </c>
      <c r="N193" s="3">
        <f>IF(Inputs!$B$27&lt;&gt;"Ready","PENDING INPUTS",IF(A193&gt;Inputs!$B$6,0,MIN((K193+L193+M193),IF(Inputs!H14=1,Inputs!D14,MAX(Inputs!F14,ROUND(K193*Inputs!E14+L193+M193,2))))))</f>
        <v>0</v>
      </c>
      <c r="O193">
        <f>IF(Inputs!$B$27&lt;&gt;"Ready","PENDING INPUTS",IF(K193&lt;=0,99,1+IF(AND(S193&gt;0,OR(S193&lt;K193,AND(S193=K193,1&lt;0))),1,0)+IF(AND(AA193&gt;0,OR(AA193&lt;K193,AND(AA193=K193,2&lt;0))),1,0)+IF(AND(AI193&gt;0,OR(AI193&lt;K193,AND(AI193=K193,3&lt;0))),1,0)+IF(AND(AQ193&gt;0,OR(AQ193&lt;K193,AND(AQ193=K193,4&lt;0))),1,0)+IF(AND(AY193&gt;0,OR(AY193&lt;K193,AND(AY193=K193,5&lt;0))),1,0)+IF(AND(BG193&gt;0,OR(BG193&lt;K193,AND(BG193=K193,6&lt;0))),1,0)+IF(AND(BO193&gt;0,OR(BO193&lt;K193,AND(BO193=K193,7&lt;0))),1,0)+IF(AND(BW193&gt;0,OR(BW193&lt;K193,AND(BW193=K193,8&lt;0))),1,0)+IF(AND(CE193&gt;0,OR(CE193&lt;K193,AND(CE193=K193,9&lt;0))),1,0)))</f>
        <v>99</v>
      </c>
      <c r="P193" s="3">
        <f>IF(Inputs!$B$27&lt;&gt;"Ready","PENDING INPUTS",IF(A193&gt;Inputs!$B$6,0,MIN(MAX(0,(K193+L193+M193)-N193),MAX(0,C193-D193-(IF(O193&lt;O193,K193+L193+M193-N193,0)+IF(W193&lt;O193,S193+T193+U193-V193,0)+IF(AE193&lt;O193,AA193+AB193+AC193-AD193,0)+IF(AM193&lt;O193,AI193+AJ193+AK193-AL193,0)+IF(AU193&lt;O193,AQ193+AR193+AS193-AT193,0)+IF(BC193&lt;O193,AY193+AZ193+BA193-BB193,0)+IF(BK193&lt;O193,BG193+BH193+BI193-BJ193,0)+IF(BS193&lt;O193,BO193+BP193+BQ193-BR193,0)+IF(CA193&lt;O193,BW193+BX193+BY193-BZ193,0)+IF(CI193&lt;O193,CE193+CF193+CG193-CH193,0))))))</f>
        <v>0</v>
      </c>
      <c r="Q193" s="3">
        <f>IF(Inputs!$B$27&lt;&gt;"Ready","PENDING INPUTS",MIN((K193+L193+M193),IF(D193&gt;C193,IF(D193=0,0,N193*C193/D193),N193+P193)))</f>
        <v>0</v>
      </c>
      <c r="R193" s="3">
        <f>IF(Inputs!$B$27&lt;&gt;"Ready","PENDING INPUTS",MAX(0,(K193+L193+M193)-Q193))</f>
        <v>0</v>
      </c>
      <c r="S193" s="3">
        <f>IF(Inputs!$B$27&lt;&gt;"Ready","PENDING INPUTS",Z192)</f>
        <v>0</v>
      </c>
      <c r="T193" s="3">
        <f>IF(Inputs!$B$27&lt;&gt;"Ready","PENDING INPUTS",IF(A193&lt;=Inputs!$B$6,ROUND(S193*Inputs!C15/12,2),0))</f>
        <v>0</v>
      </c>
      <c r="U193" s="3">
        <f>IF(Inputs!$B$27&lt;&gt;"Ready","PENDING INPUTS",IF(AND(A193&lt;=Inputs!$B$6,S193&gt;0),Inputs!G15,0))</f>
        <v>0</v>
      </c>
      <c r="V193" s="3">
        <f>IF(Inputs!$B$27&lt;&gt;"Ready","PENDING INPUTS",IF(A193&gt;Inputs!$B$6,0,MIN((S193+T193+U193),IF(Inputs!H15=1,Inputs!D15,MAX(Inputs!F15,ROUND(S193*Inputs!E15+T193+U193,2))))))</f>
        <v>0</v>
      </c>
      <c r="W193">
        <f>IF(Inputs!$B$27&lt;&gt;"Ready","PENDING INPUTS",IF(S193&lt;=0,99,1+IF(AND(K193&gt;0,OR(K193&lt;S193,AND(K193=S193,0&lt;1))),1,0)+IF(AND(AA193&gt;0,OR(AA193&lt;S193,AND(AA193=S193,2&lt;1))),1,0)+IF(AND(AI193&gt;0,OR(AI193&lt;S193,AND(AI193=S193,3&lt;1))),1,0)+IF(AND(AQ193&gt;0,OR(AQ193&lt;S193,AND(AQ193=S193,4&lt;1))),1,0)+IF(AND(AY193&gt;0,OR(AY193&lt;S193,AND(AY193=S193,5&lt;1))),1,0)+IF(AND(BG193&gt;0,OR(BG193&lt;S193,AND(BG193=S193,6&lt;1))),1,0)+IF(AND(BO193&gt;0,OR(BO193&lt;S193,AND(BO193=S193,7&lt;1))),1,0)+IF(AND(BW193&gt;0,OR(BW193&lt;S193,AND(BW193=S193,8&lt;1))),1,0)+IF(AND(CE193&gt;0,OR(CE193&lt;S193,AND(CE193=S193,9&lt;1))),1,0)))</f>
        <v>99</v>
      </c>
      <c r="X193" s="3">
        <f>IF(Inputs!$B$27&lt;&gt;"Ready","PENDING INPUTS",IF(A193&gt;Inputs!$B$6,0,MIN(MAX(0,(S193+T193+U193)-V193),MAX(0,C193-D193-(IF(O193&lt;W193,K193+L193+M193-N193,0)+IF(W193&lt;W193,S193+T193+U193-V193,0)+IF(AE193&lt;W193,AA193+AB193+AC193-AD193,0)+IF(AM193&lt;W193,AI193+AJ193+AK193-AL193,0)+IF(AU193&lt;W193,AQ193+AR193+AS193-AT193,0)+IF(BC193&lt;W193,AY193+AZ193+BA193-BB193,0)+IF(BK193&lt;W193,BG193+BH193+BI193-BJ193,0)+IF(BS193&lt;W193,BO193+BP193+BQ193-BR193,0)+IF(CA193&lt;W193,BW193+BX193+BY193-BZ193,0)+IF(CI193&lt;W193,CE193+CF193+CG193-CH193,0))))))</f>
        <v>0</v>
      </c>
      <c r="Y193" s="3">
        <f>IF(Inputs!$B$27&lt;&gt;"Ready","PENDING INPUTS",MIN((S193+T193+U193),IF(D193&gt;C193,IF(D193=0,0,V193*C193/D193),V193+X193)))</f>
        <v>0</v>
      </c>
      <c r="Z193" s="3">
        <f>IF(Inputs!$B$27&lt;&gt;"Ready","PENDING INPUTS",MAX(0,(S193+T193+U193)-Y193))</f>
        <v>0</v>
      </c>
      <c r="AA193" s="3">
        <f>IF(Inputs!$B$27&lt;&gt;"Ready","PENDING INPUTS",AH192)</f>
        <v>0</v>
      </c>
      <c r="AB193" s="3">
        <f>IF(Inputs!$B$27&lt;&gt;"Ready","PENDING INPUTS",IF(A193&lt;=Inputs!$B$6,ROUND(AA193*Inputs!C16/12,2),0))</f>
        <v>0</v>
      </c>
      <c r="AC193" s="3">
        <f>IF(Inputs!$B$27&lt;&gt;"Ready","PENDING INPUTS",IF(AND(A193&lt;=Inputs!$B$6,AA193&gt;0),Inputs!G16,0))</f>
        <v>0</v>
      </c>
      <c r="AD193" s="3">
        <f>IF(Inputs!$B$27&lt;&gt;"Ready","PENDING INPUTS",IF(A193&gt;Inputs!$B$6,0,MIN((AA193+AB193+AC193),IF(Inputs!H16=1,Inputs!D16,MAX(Inputs!F16,ROUND(AA193*Inputs!E16+AB193+AC193,2))))))</f>
        <v>0</v>
      </c>
      <c r="AE193">
        <f>IF(Inputs!$B$27&lt;&gt;"Ready","PENDING INPUTS",IF(AA193&lt;=0,99,1+IF(AND(K193&gt;0,OR(K193&lt;AA193,AND(K193=AA193,0&lt;2))),1,0)+IF(AND(S193&gt;0,OR(S193&lt;AA193,AND(S193=AA193,1&lt;2))),1,0)+IF(AND(AI193&gt;0,OR(AI193&lt;AA193,AND(AI193=AA193,3&lt;2))),1,0)+IF(AND(AQ193&gt;0,OR(AQ193&lt;AA193,AND(AQ193=AA193,4&lt;2))),1,0)+IF(AND(AY193&gt;0,OR(AY193&lt;AA193,AND(AY193=AA193,5&lt;2))),1,0)+IF(AND(BG193&gt;0,OR(BG193&lt;AA193,AND(BG193=AA193,6&lt;2))),1,0)+IF(AND(BO193&gt;0,OR(BO193&lt;AA193,AND(BO193=AA193,7&lt;2))),1,0)+IF(AND(BW193&gt;0,OR(BW193&lt;AA193,AND(BW193=AA193,8&lt;2))),1,0)+IF(AND(CE193&gt;0,OR(CE193&lt;AA193,AND(CE193=AA193,9&lt;2))),1,0)))</f>
        <v>99</v>
      </c>
      <c r="AF193" s="3">
        <f>IF(Inputs!$B$27&lt;&gt;"Ready","PENDING INPUTS",IF(A193&gt;Inputs!$B$6,0,MIN(MAX(0,(AA193+AB193+AC193)-AD193),MAX(0,C193-D193-(IF(O193&lt;AE193,K193+L193+M193-N193,0)+IF(W193&lt;AE193,S193+T193+U193-V193,0)+IF(AE193&lt;AE193,AA193+AB193+AC193-AD193,0)+IF(AM193&lt;AE193,AI193+AJ193+AK193-AL193,0)+IF(AU193&lt;AE193,AQ193+AR193+AS193-AT193,0)+IF(BC193&lt;AE193,AY193+AZ193+BA193-BB193,0)+IF(BK193&lt;AE193,BG193+BH193+BI193-BJ193,0)+IF(BS193&lt;AE193,BO193+BP193+BQ193-BR193,0)+IF(CA193&lt;AE193,BW193+BX193+BY193-BZ193,0)+IF(CI193&lt;AE193,CE193+CF193+CG193-CH193,0))))))</f>
        <v>0</v>
      </c>
      <c r="AG193" s="3">
        <f>IF(Inputs!$B$27&lt;&gt;"Ready","PENDING INPUTS",MIN((AA193+AB193+AC193),IF(D193&gt;C193,IF(D193=0,0,AD193*C193/D193),AD193+AF193)))</f>
        <v>0</v>
      </c>
      <c r="AH193" s="3">
        <f>IF(Inputs!$B$27&lt;&gt;"Ready","PENDING INPUTS",MAX(0,(AA193+AB193+AC193)-AG193))</f>
        <v>0</v>
      </c>
      <c r="AI193" s="3">
        <f>IF(Inputs!$B$27&lt;&gt;"Ready","PENDING INPUTS",AP192)</f>
        <v>0</v>
      </c>
      <c r="AJ193" s="3">
        <f>IF(Inputs!$B$27&lt;&gt;"Ready","PENDING INPUTS",IF(A193&lt;=Inputs!$B$6,ROUND(AI193*Inputs!C17/12,2),0))</f>
        <v>0</v>
      </c>
      <c r="AK193" s="3">
        <f>IF(Inputs!$B$27&lt;&gt;"Ready","PENDING INPUTS",IF(AND(A193&lt;=Inputs!$B$6,AI193&gt;0),Inputs!G17,0))</f>
        <v>0</v>
      </c>
      <c r="AL193" s="3">
        <f>IF(Inputs!$B$27&lt;&gt;"Ready","PENDING INPUTS",IF(A193&gt;Inputs!$B$6,0,MIN((AI193+AJ193+AK193),IF(Inputs!H17=1,Inputs!D17,MAX(Inputs!F17,ROUND(AI193*Inputs!E17+AJ193+AK193,2))))))</f>
        <v>0</v>
      </c>
      <c r="AM193">
        <f>IF(Inputs!$B$27&lt;&gt;"Ready","PENDING INPUTS",IF(AI193&lt;=0,99,1+IF(AND(K193&gt;0,OR(K193&lt;AI193,AND(K193=AI193,0&lt;3))),1,0)+IF(AND(S193&gt;0,OR(S193&lt;AI193,AND(S193=AI193,1&lt;3))),1,0)+IF(AND(AA193&gt;0,OR(AA193&lt;AI193,AND(AA193=AI193,2&lt;3))),1,0)+IF(AND(AQ193&gt;0,OR(AQ193&lt;AI193,AND(AQ193=AI193,4&lt;3))),1,0)+IF(AND(AY193&gt;0,OR(AY193&lt;AI193,AND(AY193=AI193,5&lt;3))),1,0)+IF(AND(BG193&gt;0,OR(BG193&lt;AI193,AND(BG193=AI193,6&lt;3))),1,0)+IF(AND(BO193&gt;0,OR(BO193&lt;AI193,AND(BO193=AI193,7&lt;3))),1,0)+IF(AND(BW193&gt;0,OR(BW193&lt;AI193,AND(BW193=AI193,8&lt;3))),1,0)+IF(AND(CE193&gt;0,OR(CE193&lt;AI193,AND(CE193=AI193,9&lt;3))),1,0)))</f>
        <v>99</v>
      </c>
      <c r="AN193" s="3">
        <f>IF(Inputs!$B$27&lt;&gt;"Ready","PENDING INPUTS",IF(A193&gt;Inputs!$B$6,0,MIN(MAX(0,(AI193+AJ193+AK193)-AL193),MAX(0,C193-D193-(IF(O193&lt;AM193,K193+L193+M193-N193,0)+IF(W193&lt;AM193,S193+T193+U193-V193,0)+IF(AE193&lt;AM193,AA193+AB193+AC193-AD193,0)+IF(AM193&lt;AM193,AI193+AJ193+AK193-AL193,0)+IF(AU193&lt;AM193,AQ193+AR193+AS193-AT193,0)+IF(BC193&lt;AM193,AY193+AZ193+BA193-BB193,0)+IF(BK193&lt;AM193,BG193+BH193+BI193-BJ193,0)+IF(BS193&lt;AM193,BO193+BP193+BQ193-BR193,0)+IF(CA193&lt;AM193,BW193+BX193+BY193-BZ193,0)+IF(CI193&lt;AM193,CE193+CF193+CG193-CH193,0))))))</f>
        <v>0</v>
      </c>
      <c r="AO193" s="3">
        <f>IF(Inputs!$B$27&lt;&gt;"Ready","PENDING INPUTS",MIN((AI193+AJ193+AK193),IF(D193&gt;C193,IF(D193=0,0,AL193*C193/D193),AL193+AN193)))</f>
        <v>0</v>
      </c>
      <c r="AP193" s="3">
        <f>IF(Inputs!$B$27&lt;&gt;"Ready","PENDING INPUTS",MAX(0,(AI193+AJ193+AK193)-AO193))</f>
        <v>0</v>
      </c>
      <c r="AQ193" s="3">
        <f>IF(Inputs!$B$27&lt;&gt;"Ready","PENDING INPUTS",AX192)</f>
        <v>0</v>
      </c>
      <c r="AR193" s="3">
        <f>IF(Inputs!$B$27&lt;&gt;"Ready","PENDING INPUTS",IF(A193&lt;=Inputs!$B$6,ROUND(AQ193*Inputs!C18/12,2),0))</f>
        <v>0</v>
      </c>
      <c r="AS193" s="3">
        <f>IF(Inputs!$B$27&lt;&gt;"Ready","PENDING INPUTS",IF(AND(A193&lt;=Inputs!$B$6,AQ193&gt;0),Inputs!G18,0))</f>
        <v>0</v>
      </c>
      <c r="AT193" s="3">
        <f>IF(Inputs!$B$27&lt;&gt;"Ready","PENDING INPUTS",IF(A193&gt;Inputs!$B$6,0,MIN((AQ193+AR193+AS193),IF(Inputs!H18=1,Inputs!D18,MAX(Inputs!F18,ROUND(AQ193*Inputs!E18+AR193+AS193,2))))))</f>
        <v>0</v>
      </c>
      <c r="AU193">
        <f>IF(Inputs!$B$27&lt;&gt;"Ready","PENDING INPUTS",IF(AQ193&lt;=0,99,1+IF(AND(K193&gt;0,OR(K193&lt;AQ193,AND(K193=AQ193,0&lt;4))),1,0)+IF(AND(S193&gt;0,OR(S193&lt;AQ193,AND(S193=AQ193,1&lt;4))),1,0)+IF(AND(AA193&gt;0,OR(AA193&lt;AQ193,AND(AA193=AQ193,2&lt;4))),1,0)+IF(AND(AI193&gt;0,OR(AI193&lt;AQ193,AND(AI193=AQ193,3&lt;4))),1,0)+IF(AND(AY193&gt;0,OR(AY193&lt;AQ193,AND(AY193=AQ193,5&lt;4))),1,0)+IF(AND(BG193&gt;0,OR(BG193&lt;AQ193,AND(BG193=AQ193,6&lt;4))),1,0)+IF(AND(BO193&gt;0,OR(BO193&lt;AQ193,AND(BO193=AQ193,7&lt;4))),1,0)+IF(AND(BW193&gt;0,OR(BW193&lt;AQ193,AND(BW193=AQ193,8&lt;4))),1,0)+IF(AND(CE193&gt;0,OR(CE193&lt;AQ193,AND(CE193=AQ193,9&lt;4))),1,0)))</f>
        <v>99</v>
      </c>
      <c r="AV193" s="3">
        <f>IF(Inputs!$B$27&lt;&gt;"Ready","PENDING INPUTS",IF(A193&gt;Inputs!$B$6,0,MIN(MAX(0,(AQ193+AR193+AS193)-AT193),MAX(0,C193-D193-(IF(O193&lt;AU193,K193+L193+M193-N193,0)+IF(W193&lt;AU193,S193+T193+U193-V193,0)+IF(AE193&lt;AU193,AA193+AB193+AC193-AD193,0)+IF(AM193&lt;AU193,AI193+AJ193+AK193-AL193,0)+IF(AU193&lt;AU193,AQ193+AR193+AS193-AT193,0)+IF(BC193&lt;AU193,AY193+AZ193+BA193-BB193,0)+IF(BK193&lt;AU193,BG193+BH193+BI193-BJ193,0)+IF(BS193&lt;AU193,BO193+BP193+BQ193-BR193,0)+IF(CA193&lt;AU193,BW193+BX193+BY193-BZ193,0)+IF(CI193&lt;AU193,CE193+CF193+CG193-CH193,0))))))</f>
        <v>0</v>
      </c>
      <c r="AW193" s="3">
        <f>IF(Inputs!$B$27&lt;&gt;"Ready","PENDING INPUTS",MIN((AQ193+AR193+AS193),IF(D193&gt;C193,IF(D193=0,0,AT193*C193/D193),AT193+AV193)))</f>
        <v>0</v>
      </c>
      <c r="AX193" s="3">
        <f>IF(Inputs!$B$27&lt;&gt;"Ready","PENDING INPUTS",MAX(0,(AQ193+AR193+AS193)-AW193))</f>
        <v>0</v>
      </c>
      <c r="AY193" s="3">
        <f>IF(Inputs!$B$27&lt;&gt;"Ready","PENDING INPUTS",BF192)</f>
        <v>0</v>
      </c>
      <c r="AZ193" s="3">
        <f>IF(Inputs!$B$27&lt;&gt;"Ready","PENDING INPUTS",IF(A193&lt;=Inputs!$B$6,ROUND(AY193*Inputs!C19/12,2),0))</f>
        <v>0</v>
      </c>
      <c r="BA193" s="3">
        <f>IF(Inputs!$B$27&lt;&gt;"Ready","PENDING INPUTS",IF(AND(A193&lt;=Inputs!$B$6,AY193&gt;0),Inputs!G19,0))</f>
        <v>0</v>
      </c>
      <c r="BB193" s="3">
        <f>IF(Inputs!$B$27&lt;&gt;"Ready","PENDING INPUTS",IF(A193&gt;Inputs!$B$6,0,MIN((AY193+AZ193+BA193),IF(Inputs!H19=1,Inputs!D19,MAX(Inputs!F19,ROUND(AY193*Inputs!E19+AZ193+BA193,2))))))</f>
        <v>0</v>
      </c>
      <c r="BC193">
        <f>IF(Inputs!$B$27&lt;&gt;"Ready","PENDING INPUTS",IF(AY193&lt;=0,99,1+IF(AND(K193&gt;0,OR(K193&lt;AY193,AND(K193=AY193,0&lt;5))),1,0)+IF(AND(S193&gt;0,OR(S193&lt;AY193,AND(S193=AY193,1&lt;5))),1,0)+IF(AND(AA193&gt;0,OR(AA193&lt;AY193,AND(AA193=AY193,2&lt;5))),1,0)+IF(AND(AI193&gt;0,OR(AI193&lt;AY193,AND(AI193=AY193,3&lt;5))),1,0)+IF(AND(AQ193&gt;0,OR(AQ193&lt;AY193,AND(AQ193=AY193,4&lt;5))),1,0)+IF(AND(BG193&gt;0,OR(BG193&lt;AY193,AND(BG193=AY193,6&lt;5))),1,0)+IF(AND(BO193&gt;0,OR(BO193&lt;AY193,AND(BO193=AY193,7&lt;5))),1,0)+IF(AND(BW193&gt;0,OR(BW193&lt;AY193,AND(BW193=AY193,8&lt;5))),1,0)+IF(AND(CE193&gt;0,OR(CE193&lt;AY193,AND(CE193=AY193,9&lt;5))),1,0)))</f>
        <v>99</v>
      </c>
      <c r="BD193" s="3">
        <f>IF(Inputs!$B$27&lt;&gt;"Ready","PENDING INPUTS",IF(A193&gt;Inputs!$B$6,0,MIN(MAX(0,(AY193+AZ193+BA193)-BB193),MAX(0,C193-D193-(IF(O193&lt;BC193,K193+L193+M193-N193,0)+IF(W193&lt;BC193,S193+T193+U193-V193,0)+IF(AE193&lt;BC193,AA193+AB193+AC193-AD193,0)+IF(AM193&lt;BC193,AI193+AJ193+AK193-AL193,0)+IF(AU193&lt;BC193,AQ193+AR193+AS193-AT193,0)+IF(BC193&lt;BC193,AY193+AZ193+BA193-BB193,0)+IF(BK193&lt;BC193,BG193+BH193+BI193-BJ193,0)+IF(BS193&lt;BC193,BO193+BP193+BQ193-BR193,0)+IF(CA193&lt;BC193,BW193+BX193+BY193-BZ193,0)+IF(CI193&lt;BC193,CE193+CF193+CG193-CH193,0))))))</f>
        <v>0</v>
      </c>
      <c r="BE193" s="3">
        <f>IF(Inputs!$B$27&lt;&gt;"Ready","PENDING INPUTS",MIN((AY193+AZ193+BA193),IF(D193&gt;C193,IF(D193=0,0,BB193*C193/D193),BB193+BD193)))</f>
        <v>0</v>
      </c>
      <c r="BF193" s="3">
        <f>IF(Inputs!$B$27&lt;&gt;"Ready","PENDING INPUTS",MAX(0,(AY193+AZ193+BA193)-BE193))</f>
        <v>0</v>
      </c>
      <c r="BG193" s="3">
        <f>IF(Inputs!$B$27&lt;&gt;"Ready","PENDING INPUTS",BN192)</f>
        <v>0</v>
      </c>
      <c r="BH193" s="3">
        <f>IF(Inputs!$B$27&lt;&gt;"Ready","PENDING INPUTS",IF(A193&lt;=Inputs!$B$6,ROUND(BG193*Inputs!C20/12,2),0))</f>
        <v>0</v>
      </c>
      <c r="BI193" s="3">
        <f>IF(Inputs!$B$27&lt;&gt;"Ready","PENDING INPUTS",IF(AND(A193&lt;=Inputs!$B$6,BG193&gt;0),Inputs!G20,0))</f>
        <v>0</v>
      </c>
      <c r="BJ193" s="3">
        <f>IF(Inputs!$B$27&lt;&gt;"Ready","PENDING INPUTS",IF(A193&gt;Inputs!$B$6,0,MIN((BG193+BH193+BI193),IF(Inputs!H20=1,Inputs!D20,MAX(Inputs!F20,ROUND(BG193*Inputs!E20+BH193+BI193,2))))))</f>
        <v>0</v>
      </c>
      <c r="BK193">
        <f>IF(Inputs!$B$27&lt;&gt;"Ready","PENDING INPUTS",IF(BG193&lt;=0,99,1+IF(AND(K193&gt;0,OR(K193&lt;BG193,AND(K193=BG193,0&lt;6))),1,0)+IF(AND(S193&gt;0,OR(S193&lt;BG193,AND(S193=BG193,1&lt;6))),1,0)+IF(AND(AA193&gt;0,OR(AA193&lt;BG193,AND(AA193=BG193,2&lt;6))),1,0)+IF(AND(AI193&gt;0,OR(AI193&lt;BG193,AND(AI193=BG193,3&lt;6))),1,0)+IF(AND(AQ193&gt;0,OR(AQ193&lt;BG193,AND(AQ193=BG193,4&lt;6))),1,0)+IF(AND(AY193&gt;0,OR(AY193&lt;BG193,AND(AY193=BG193,5&lt;6))),1,0)+IF(AND(BO193&gt;0,OR(BO193&lt;BG193,AND(BO193=BG193,7&lt;6))),1,0)+IF(AND(BW193&gt;0,OR(BW193&lt;BG193,AND(BW193=BG193,8&lt;6))),1,0)+IF(AND(CE193&gt;0,OR(CE193&lt;BG193,AND(CE193=BG193,9&lt;6))),1,0)))</f>
        <v>99</v>
      </c>
      <c r="BL193" s="3">
        <f>IF(Inputs!$B$27&lt;&gt;"Ready","PENDING INPUTS",IF(A193&gt;Inputs!$B$6,0,MIN(MAX(0,(BG193+BH193+BI193)-BJ193),MAX(0,C193-D193-(IF(O193&lt;BK193,K193+L193+M193-N193,0)+IF(W193&lt;BK193,S193+T193+U193-V193,0)+IF(AE193&lt;BK193,AA193+AB193+AC193-AD193,0)+IF(AM193&lt;BK193,AI193+AJ193+AK193-AL193,0)+IF(AU193&lt;BK193,AQ193+AR193+AS193-AT193,0)+IF(BC193&lt;BK193,AY193+AZ193+BA193-BB193,0)+IF(BK193&lt;BK193,BG193+BH193+BI193-BJ193,0)+IF(BS193&lt;BK193,BO193+BP193+BQ193-BR193,0)+IF(CA193&lt;BK193,BW193+BX193+BY193-BZ193,0)+IF(CI193&lt;BK193,CE193+CF193+CG193-CH193,0))))))</f>
        <v>0</v>
      </c>
      <c r="BM193" s="3">
        <f>IF(Inputs!$B$27&lt;&gt;"Ready","PENDING INPUTS",MIN((BG193+BH193+BI193),IF(D193&gt;C193,IF(D193=0,0,BJ193*C193/D193),BJ193+BL193)))</f>
        <v>0</v>
      </c>
      <c r="BN193" s="3">
        <f>IF(Inputs!$B$27&lt;&gt;"Ready","PENDING INPUTS",MAX(0,(BG193+BH193+BI193)-BM193))</f>
        <v>0</v>
      </c>
      <c r="BO193" s="3">
        <f>IF(Inputs!$B$27&lt;&gt;"Ready","PENDING INPUTS",BV192)</f>
        <v>0</v>
      </c>
      <c r="BP193" s="3">
        <f>IF(Inputs!$B$27&lt;&gt;"Ready","PENDING INPUTS",IF(A193&lt;=Inputs!$B$6,ROUND(BO193*Inputs!C21/12,2),0))</f>
        <v>0</v>
      </c>
      <c r="BQ193" s="3">
        <f>IF(Inputs!$B$27&lt;&gt;"Ready","PENDING INPUTS",IF(AND(A193&lt;=Inputs!$B$6,BO193&gt;0),Inputs!G21,0))</f>
        <v>0</v>
      </c>
      <c r="BR193" s="3">
        <f>IF(Inputs!$B$27&lt;&gt;"Ready","PENDING INPUTS",IF(A193&gt;Inputs!$B$6,0,MIN((BO193+BP193+BQ193),IF(Inputs!H21=1,Inputs!D21,MAX(Inputs!F21,ROUND(BO193*Inputs!E21+BP193+BQ193,2))))))</f>
        <v>0</v>
      </c>
      <c r="BS193">
        <f>IF(Inputs!$B$27&lt;&gt;"Ready","PENDING INPUTS",IF(BO193&lt;=0,99,1+IF(AND(K193&gt;0,OR(K193&lt;BO193,AND(K193=BO193,0&lt;7))),1,0)+IF(AND(S193&gt;0,OR(S193&lt;BO193,AND(S193=BO193,1&lt;7))),1,0)+IF(AND(AA193&gt;0,OR(AA193&lt;BO193,AND(AA193=BO193,2&lt;7))),1,0)+IF(AND(AI193&gt;0,OR(AI193&lt;BO193,AND(AI193=BO193,3&lt;7))),1,0)+IF(AND(AQ193&gt;0,OR(AQ193&lt;BO193,AND(AQ193=BO193,4&lt;7))),1,0)+IF(AND(AY193&gt;0,OR(AY193&lt;BO193,AND(AY193=BO193,5&lt;7))),1,0)+IF(AND(BG193&gt;0,OR(BG193&lt;BO193,AND(BG193=BO193,6&lt;7))),1,0)+IF(AND(BW193&gt;0,OR(BW193&lt;BO193,AND(BW193=BO193,8&lt;7))),1,0)+IF(AND(CE193&gt;0,OR(CE193&lt;BO193,AND(CE193=BO193,9&lt;7))),1,0)))</f>
        <v>99</v>
      </c>
      <c r="BT193" s="3">
        <f>IF(Inputs!$B$27&lt;&gt;"Ready","PENDING INPUTS",IF(A193&gt;Inputs!$B$6,0,MIN(MAX(0,(BO193+BP193+BQ193)-BR193),MAX(0,C193-D193-(IF(O193&lt;BS193,K193+L193+M193-N193,0)+IF(W193&lt;BS193,S193+T193+U193-V193,0)+IF(AE193&lt;BS193,AA193+AB193+AC193-AD193,0)+IF(AM193&lt;BS193,AI193+AJ193+AK193-AL193,0)+IF(AU193&lt;BS193,AQ193+AR193+AS193-AT193,0)+IF(BC193&lt;BS193,AY193+AZ193+BA193-BB193,0)+IF(BK193&lt;BS193,BG193+BH193+BI193-BJ193,0)+IF(BS193&lt;BS193,BO193+BP193+BQ193-BR193,0)+IF(CA193&lt;BS193,BW193+BX193+BY193-BZ193,0)+IF(CI193&lt;BS193,CE193+CF193+CG193-CH193,0))))))</f>
        <v>0</v>
      </c>
      <c r="BU193" s="3">
        <f>IF(Inputs!$B$27&lt;&gt;"Ready","PENDING INPUTS",MIN((BO193+BP193+BQ193),IF(D193&gt;C193,IF(D193=0,0,BR193*C193/D193),BR193+BT193)))</f>
        <v>0</v>
      </c>
      <c r="BV193" s="3">
        <f>IF(Inputs!$B$27&lt;&gt;"Ready","PENDING INPUTS",MAX(0,(BO193+BP193+BQ193)-BU193))</f>
        <v>0</v>
      </c>
      <c r="BW193" s="3">
        <f>IF(Inputs!$B$27&lt;&gt;"Ready","PENDING INPUTS",CD192)</f>
        <v>0</v>
      </c>
      <c r="BX193" s="3">
        <f>IF(Inputs!$B$27&lt;&gt;"Ready","PENDING INPUTS",IF(A193&lt;=Inputs!$B$6,ROUND(BW193*Inputs!C22/12,2),0))</f>
        <v>0</v>
      </c>
      <c r="BY193" s="3">
        <f>IF(Inputs!$B$27&lt;&gt;"Ready","PENDING INPUTS",IF(AND(A193&lt;=Inputs!$B$6,BW193&gt;0),Inputs!G22,0))</f>
        <v>0</v>
      </c>
      <c r="BZ193" s="3">
        <f>IF(Inputs!$B$27&lt;&gt;"Ready","PENDING INPUTS",IF(A193&gt;Inputs!$B$6,0,MIN((BW193+BX193+BY193),IF(Inputs!H22=1,Inputs!D22,MAX(Inputs!F22,ROUND(BW193*Inputs!E22+BX193+BY193,2))))))</f>
        <v>0</v>
      </c>
      <c r="CA193">
        <f>IF(Inputs!$B$27&lt;&gt;"Ready","PENDING INPUTS",IF(BW193&lt;=0,99,1+IF(AND(K193&gt;0,OR(K193&lt;BW193,AND(K193=BW193,0&lt;8))),1,0)+IF(AND(S193&gt;0,OR(S193&lt;BW193,AND(S193=BW193,1&lt;8))),1,0)+IF(AND(AA193&gt;0,OR(AA193&lt;BW193,AND(AA193=BW193,2&lt;8))),1,0)+IF(AND(AI193&gt;0,OR(AI193&lt;BW193,AND(AI193=BW193,3&lt;8))),1,0)+IF(AND(AQ193&gt;0,OR(AQ193&lt;BW193,AND(AQ193=BW193,4&lt;8))),1,0)+IF(AND(AY193&gt;0,OR(AY193&lt;BW193,AND(AY193=BW193,5&lt;8))),1,0)+IF(AND(BG193&gt;0,OR(BG193&lt;BW193,AND(BG193=BW193,6&lt;8))),1,0)+IF(AND(BO193&gt;0,OR(BO193&lt;BW193,AND(BO193=BW193,7&lt;8))),1,0)+IF(AND(CE193&gt;0,OR(CE193&lt;BW193,AND(CE193=BW193,9&lt;8))),1,0)))</f>
        <v>99</v>
      </c>
      <c r="CB193" s="3">
        <f>IF(Inputs!$B$27&lt;&gt;"Ready","PENDING INPUTS",IF(A193&gt;Inputs!$B$6,0,MIN(MAX(0,(BW193+BX193+BY193)-BZ193),MAX(0,C193-D193-(IF(O193&lt;CA193,K193+L193+M193-N193,0)+IF(W193&lt;CA193,S193+T193+U193-V193,0)+IF(AE193&lt;CA193,AA193+AB193+AC193-AD193,0)+IF(AM193&lt;CA193,AI193+AJ193+AK193-AL193,0)+IF(AU193&lt;CA193,AQ193+AR193+AS193-AT193,0)+IF(BC193&lt;CA193,AY193+AZ193+BA193-BB193,0)+IF(BK193&lt;CA193,BG193+BH193+BI193-BJ193,0)+IF(BS193&lt;CA193,BO193+BP193+BQ193-BR193,0)+IF(CA193&lt;CA193,BW193+BX193+BY193-BZ193,0)+IF(CI193&lt;CA193,CE193+CF193+CG193-CH193,0))))))</f>
        <v>0</v>
      </c>
      <c r="CC193" s="3">
        <f>IF(Inputs!$B$27&lt;&gt;"Ready","PENDING INPUTS",MIN((BW193+BX193+BY193),IF(D193&gt;C193,IF(D193=0,0,BZ193*C193/D193),BZ193+CB193)))</f>
        <v>0</v>
      </c>
      <c r="CD193" s="3">
        <f>IF(Inputs!$B$27&lt;&gt;"Ready","PENDING INPUTS",MAX(0,(BW193+BX193+BY193)-CC193))</f>
        <v>0</v>
      </c>
      <c r="CE193" s="3">
        <f>IF(Inputs!$B$27&lt;&gt;"Ready","PENDING INPUTS",CL192)</f>
        <v>0</v>
      </c>
      <c r="CF193" s="3">
        <f>IF(Inputs!$B$27&lt;&gt;"Ready","PENDING INPUTS",IF(A193&lt;=Inputs!$B$6,ROUND(CE193*Inputs!C23/12,2),0))</f>
        <v>0</v>
      </c>
      <c r="CG193" s="3">
        <f>IF(Inputs!$B$27&lt;&gt;"Ready","PENDING INPUTS",IF(AND(A193&lt;=Inputs!$B$6,CE193&gt;0),Inputs!G23,0))</f>
        <v>0</v>
      </c>
      <c r="CH193" s="3">
        <f>IF(Inputs!$B$27&lt;&gt;"Ready","PENDING INPUTS",IF(A193&gt;Inputs!$B$6,0,MIN((CE193+CF193+CG193),IF(Inputs!H23=1,Inputs!D23,MAX(Inputs!F23,ROUND(CE193*Inputs!E23+CF193+CG193,2))))))</f>
        <v>0</v>
      </c>
      <c r="CI193">
        <f>IF(Inputs!$B$27&lt;&gt;"Ready","PENDING INPUTS",IF(CE193&lt;=0,99,1+IF(AND(K193&gt;0,OR(K193&lt;CE193,AND(K193=CE193,0&lt;9))),1,0)+IF(AND(S193&gt;0,OR(S193&lt;CE193,AND(S193=CE193,1&lt;9))),1,0)+IF(AND(AA193&gt;0,OR(AA193&lt;CE193,AND(AA193=CE193,2&lt;9))),1,0)+IF(AND(AI193&gt;0,OR(AI193&lt;CE193,AND(AI193=CE193,3&lt;9))),1,0)+IF(AND(AQ193&gt;0,OR(AQ193&lt;CE193,AND(AQ193=CE193,4&lt;9))),1,0)+IF(AND(AY193&gt;0,OR(AY193&lt;CE193,AND(AY193=CE193,5&lt;9))),1,0)+IF(AND(BG193&gt;0,OR(BG193&lt;CE193,AND(BG193=CE193,6&lt;9))),1,0)+IF(AND(BO193&gt;0,OR(BO193&lt;CE193,AND(BO193=CE193,7&lt;9))),1,0)+IF(AND(BW193&gt;0,OR(BW193&lt;CE193,AND(BW193=CE193,8&lt;9))),1,0)))</f>
        <v>99</v>
      </c>
      <c r="CJ193" s="3">
        <f>IF(Inputs!$B$27&lt;&gt;"Ready","PENDING INPUTS",IF(A193&gt;Inputs!$B$6,0,MIN(MAX(0,(CE193+CF193+CG193)-CH193),MAX(0,C193-D193-(IF(O193&lt;CI193,K193+L193+M193-N193,0)+IF(W193&lt;CI193,S193+T193+U193-V193,0)+IF(AE193&lt;CI193,AA193+AB193+AC193-AD193,0)+IF(AM193&lt;CI193,AI193+AJ193+AK193-AL193,0)+IF(AU193&lt;CI193,AQ193+AR193+AS193-AT193,0)+IF(BC193&lt;CI193,AY193+AZ193+BA193-BB193,0)+IF(BK193&lt;CI193,BG193+BH193+BI193-BJ193,0)+IF(BS193&lt;CI193,BO193+BP193+BQ193-BR193,0)+IF(CA193&lt;CI193,BW193+BX193+BY193-BZ193,0)+IF(CI193&lt;CI193,CE193+CF193+CG193-CH193,0))))))</f>
        <v>0</v>
      </c>
      <c r="CK193" s="3">
        <f>IF(Inputs!$B$27&lt;&gt;"Ready","PENDING INPUTS",MIN((CE193+CF193+CG193),IF(D193&gt;C193,IF(D193=0,0,CH193*C193/D193),CH193+CJ193)))</f>
        <v>0</v>
      </c>
      <c r="CL193" s="3">
        <f>IF(Inputs!$B$27&lt;&gt;"Ready","PENDING INPUTS",MAX(0,(CE193+CF193+CG193)-CK193))</f>
        <v>0</v>
      </c>
    </row>
    <row r="194" spans="1:90" ht="27.95" customHeight="1" x14ac:dyDescent="0.25">
      <c r="A194">
        <v>190</v>
      </c>
      <c r="B194" s="13">
        <f>IF(Inputs!$B$27&lt;&gt;"Ready","PENDING INPUTS",EDATE(Inputs!$B$5,A194-1))</f>
        <v>52048</v>
      </c>
      <c r="C194" s="3">
        <f>IF(Inputs!$B$27&lt;&gt;"Ready","PENDING INPUTS",IF(A194&lt;=Inputs!$B$6,MAX(0,Inputs!$B$4+IF(A194=Inputs!$B$7,Inputs!$B$8,0)+IF(A194=Inputs!$B$9,Inputs!$B$10,0)),0))</f>
        <v>0</v>
      </c>
      <c r="D194" s="3">
        <f>IF(Inputs!$B$27&lt;&gt;"Ready","PENDING INPUTS",SUM(N194,V194,AD194,AL194,AT194,BB194,BJ194,BR194,BZ194,CH194))</f>
        <v>0</v>
      </c>
      <c r="E194" s="3">
        <f>IF(Inputs!$B$27&lt;&gt;"Ready","PENDING INPUTS",MAX(0,D194-C194))</f>
        <v>0</v>
      </c>
      <c r="F194" s="3">
        <f>IF(Inputs!$B$27&lt;&gt;"Ready","PENDING INPUTS",SUM(Q194,Y194,AG194,AO194,AW194,BE194,BM194,BU194,CC194,CK194))</f>
        <v>0</v>
      </c>
      <c r="G194" s="3">
        <f>IF(Inputs!$B$27&lt;&gt;"Ready","PENDING INPUTS",SUM(L194,T194,AB194,AJ194,AR194,AZ194,BH194,BP194,BX194,CF194))</f>
        <v>0</v>
      </c>
      <c r="H194" s="3">
        <f>IF(Inputs!$B$27&lt;&gt;"Ready","PENDING INPUTS",SUM(M194,U194,AC194,AK194,AS194,BA194,BI194,BQ194,BY194,CG194))</f>
        <v>0</v>
      </c>
      <c r="I194" s="3">
        <f>IF(Inputs!$B$27&lt;&gt;"Ready","PENDING INPUTS",SUM(R194,Z194,AH194,AP194,AX194,BF194,BN194,BV194,CD194,CL194))</f>
        <v>0</v>
      </c>
      <c r="J194" t="str">
        <f>IF(Inputs!$B$27&lt;&gt;"Ready","PENDING INPUTS",IF(A194&gt;Inputs!$B$6,"Beyond horizon",IF(E194&gt;0.005,"MINIMUM SHORTFALL",IF(I194&lt;0.005,"Paid off","In progress"))))</f>
        <v>Beyond horizon</v>
      </c>
      <c r="K194" s="3">
        <f>IF(Inputs!$B$27&lt;&gt;"Ready","PENDING INPUTS",R193)</f>
        <v>0</v>
      </c>
      <c r="L194" s="3">
        <f>IF(Inputs!$B$27&lt;&gt;"Ready","PENDING INPUTS",IF(A194&lt;=Inputs!$B$6,ROUND(K194*Inputs!C14/12,2),0))</f>
        <v>0</v>
      </c>
      <c r="M194" s="3">
        <f>IF(Inputs!$B$27&lt;&gt;"Ready","PENDING INPUTS",IF(AND(A194&lt;=Inputs!$B$6,K194&gt;0),Inputs!G14,0))</f>
        <v>0</v>
      </c>
      <c r="N194" s="3">
        <f>IF(Inputs!$B$27&lt;&gt;"Ready","PENDING INPUTS",IF(A194&gt;Inputs!$B$6,0,MIN((K194+L194+M194),IF(Inputs!H14=1,Inputs!D14,MAX(Inputs!F14,ROUND(K194*Inputs!E14+L194+M194,2))))))</f>
        <v>0</v>
      </c>
      <c r="O194">
        <f>IF(Inputs!$B$27&lt;&gt;"Ready","PENDING INPUTS",IF(K194&lt;=0,99,1+IF(AND(S194&gt;0,OR(S194&lt;K194,AND(S194=K194,1&lt;0))),1,0)+IF(AND(AA194&gt;0,OR(AA194&lt;K194,AND(AA194=K194,2&lt;0))),1,0)+IF(AND(AI194&gt;0,OR(AI194&lt;K194,AND(AI194=K194,3&lt;0))),1,0)+IF(AND(AQ194&gt;0,OR(AQ194&lt;K194,AND(AQ194=K194,4&lt;0))),1,0)+IF(AND(AY194&gt;0,OR(AY194&lt;K194,AND(AY194=K194,5&lt;0))),1,0)+IF(AND(BG194&gt;0,OR(BG194&lt;K194,AND(BG194=K194,6&lt;0))),1,0)+IF(AND(BO194&gt;0,OR(BO194&lt;K194,AND(BO194=K194,7&lt;0))),1,0)+IF(AND(BW194&gt;0,OR(BW194&lt;K194,AND(BW194=K194,8&lt;0))),1,0)+IF(AND(CE194&gt;0,OR(CE194&lt;K194,AND(CE194=K194,9&lt;0))),1,0)))</f>
        <v>99</v>
      </c>
      <c r="P194" s="3">
        <f>IF(Inputs!$B$27&lt;&gt;"Ready","PENDING INPUTS",IF(A194&gt;Inputs!$B$6,0,MIN(MAX(0,(K194+L194+M194)-N194),MAX(0,C194-D194-(IF(O194&lt;O194,K194+L194+M194-N194,0)+IF(W194&lt;O194,S194+T194+U194-V194,0)+IF(AE194&lt;O194,AA194+AB194+AC194-AD194,0)+IF(AM194&lt;O194,AI194+AJ194+AK194-AL194,0)+IF(AU194&lt;O194,AQ194+AR194+AS194-AT194,0)+IF(BC194&lt;O194,AY194+AZ194+BA194-BB194,0)+IF(BK194&lt;O194,BG194+BH194+BI194-BJ194,0)+IF(BS194&lt;O194,BO194+BP194+BQ194-BR194,0)+IF(CA194&lt;O194,BW194+BX194+BY194-BZ194,0)+IF(CI194&lt;O194,CE194+CF194+CG194-CH194,0))))))</f>
        <v>0</v>
      </c>
      <c r="Q194" s="3">
        <f>IF(Inputs!$B$27&lt;&gt;"Ready","PENDING INPUTS",MIN((K194+L194+M194),IF(D194&gt;C194,IF(D194=0,0,N194*C194/D194),N194+P194)))</f>
        <v>0</v>
      </c>
      <c r="R194" s="3">
        <f>IF(Inputs!$B$27&lt;&gt;"Ready","PENDING INPUTS",MAX(0,(K194+L194+M194)-Q194))</f>
        <v>0</v>
      </c>
      <c r="S194" s="3">
        <f>IF(Inputs!$B$27&lt;&gt;"Ready","PENDING INPUTS",Z193)</f>
        <v>0</v>
      </c>
      <c r="T194" s="3">
        <f>IF(Inputs!$B$27&lt;&gt;"Ready","PENDING INPUTS",IF(A194&lt;=Inputs!$B$6,ROUND(S194*Inputs!C15/12,2),0))</f>
        <v>0</v>
      </c>
      <c r="U194" s="3">
        <f>IF(Inputs!$B$27&lt;&gt;"Ready","PENDING INPUTS",IF(AND(A194&lt;=Inputs!$B$6,S194&gt;0),Inputs!G15,0))</f>
        <v>0</v>
      </c>
      <c r="V194" s="3">
        <f>IF(Inputs!$B$27&lt;&gt;"Ready","PENDING INPUTS",IF(A194&gt;Inputs!$B$6,0,MIN((S194+T194+U194),IF(Inputs!H15=1,Inputs!D15,MAX(Inputs!F15,ROUND(S194*Inputs!E15+T194+U194,2))))))</f>
        <v>0</v>
      </c>
      <c r="W194">
        <f>IF(Inputs!$B$27&lt;&gt;"Ready","PENDING INPUTS",IF(S194&lt;=0,99,1+IF(AND(K194&gt;0,OR(K194&lt;S194,AND(K194=S194,0&lt;1))),1,0)+IF(AND(AA194&gt;0,OR(AA194&lt;S194,AND(AA194=S194,2&lt;1))),1,0)+IF(AND(AI194&gt;0,OR(AI194&lt;S194,AND(AI194=S194,3&lt;1))),1,0)+IF(AND(AQ194&gt;0,OR(AQ194&lt;S194,AND(AQ194=S194,4&lt;1))),1,0)+IF(AND(AY194&gt;0,OR(AY194&lt;S194,AND(AY194=S194,5&lt;1))),1,0)+IF(AND(BG194&gt;0,OR(BG194&lt;S194,AND(BG194=S194,6&lt;1))),1,0)+IF(AND(BO194&gt;0,OR(BO194&lt;S194,AND(BO194=S194,7&lt;1))),1,0)+IF(AND(BW194&gt;0,OR(BW194&lt;S194,AND(BW194=S194,8&lt;1))),1,0)+IF(AND(CE194&gt;0,OR(CE194&lt;S194,AND(CE194=S194,9&lt;1))),1,0)))</f>
        <v>99</v>
      </c>
      <c r="X194" s="3">
        <f>IF(Inputs!$B$27&lt;&gt;"Ready","PENDING INPUTS",IF(A194&gt;Inputs!$B$6,0,MIN(MAX(0,(S194+T194+U194)-V194),MAX(0,C194-D194-(IF(O194&lt;W194,K194+L194+M194-N194,0)+IF(W194&lt;W194,S194+T194+U194-V194,0)+IF(AE194&lt;W194,AA194+AB194+AC194-AD194,0)+IF(AM194&lt;W194,AI194+AJ194+AK194-AL194,0)+IF(AU194&lt;W194,AQ194+AR194+AS194-AT194,0)+IF(BC194&lt;W194,AY194+AZ194+BA194-BB194,0)+IF(BK194&lt;W194,BG194+BH194+BI194-BJ194,0)+IF(BS194&lt;W194,BO194+BP194+BQ194-BR194,0)+IF(CA194&lt;W194,BW194+BX194+BY194-BZ194,0)+IF(CI194&lt;W194,CE194+CF194+CG194-CH194,0))))))</f>
        <v>0</v>
      </c>
      <c r="Y194" s="3">
        <f>IF(Inputs!$B$27&lt;&gt;"Ready","PENDING INPUTS",MIN((S194+T194+U194),IF(D194&gt;C194,IF(D194=0,0,V194*C194/D194),V194+X194)))</f>
        <v>0</v>
      </c>
      <c r="Z194" s="3">
        <f>IF(Inputs!$B$27&lt;&gt;"Ready","PENDING INPUTS",MAX(0,(S194+T194+U194)-Y194))</f>
        <v>0</v>
      </c>
      <c r="AA194" s="3">
        <f>IF(Inputs!$B$27&lt;&gt;"Ready","PENDING INPUTS",AH193)</f>
        <v>0</v>
      </c>
      <c r="AB194" s="3">
        <f>IF(Inputs!$B$27&lt;&gt;"Ready","PENDING INPUTS",IF(A194&lt;=Inputs!$B$6,ROUND(AA194*Inputs!C16/12,2),0))</f>
        <v>0</v>
      </c>
      <c r="AC194" s="3">
        <f>IF(Inputs!$B$27&lt;&gt;"Ready","PENDING INPUTS",IF(AND(A194&lt;=Inputs!$B$6,AA194&gt;0),Inputs!G16,0))</f>
        <v>0</v>
      </c>
      <c r="AD194" s="3">
        <f>IF(Inputs!$B$27&lt;&gt;"Ready","PENDING INPUTS",IF(A194&gt;Inputs!$B$6,0,MIN((AA194+AB194+AC194),IF(Inputs!H16=1,Inputs!D16,MAX(Inputs!F16,ROUND(AA194*Inputs!E16+AB194+AC194,2))))))</f>
        <v>0</v>
      </c>
      <c r="AE194">
        <f>IF(Inputs!$B$27&lt;&gt;"Ready","PENDING INPUTS",IF(AA194&lt;=0,99,1+IF(AND(K194&gt;0,OR(K194&lt;AA194,AND(K194=AA194,0&lt;2))),1,0)+IF(AND(S194&gt;0,OR(S194&lt;AA194,AND(S194=AA194,1&lt;2))),1,0)+IF(AND(AI194&gt;0,OR(AI194&lt;AA194,AND(AI194=AA194,3&lt;2))),1,0)+IF(AND(AQ194&gt;0,OR(AQ194&lt;AA194,AND(AQ194=AA194,4&lt;2))),1,0)+IF(AND(AY194&gt;0,OR(AY194&lt;AA194,AND(AY194=AA194,5&lt;2))),1,0)+IF(AND(BG194&gt;0,OR(BG194&lt;AA194,AND(BG194=AA194,6&lt;2))),1,0)+IF(AND(BO194&gt;0,OR(BO194&lt;AA194,AND(BO194=AA194,7&lt;2))),1,0)+IF(AND(BW194&gt;0,OR(BW194&lt;AA194,AND(BW194=AA194,8&lt;2))),1,0)+IF(AND(CE194&gt;0,OR(CE194&lt;AA194,AND(CE194=AA194,9&lt;2))),1,0)))</f>
        <v>99</v>
      </c>
      <c r="AF194" s="3">
        <f>IF(Inputs!$B$27&lt;&gt;"Ready","PENDING INPUTS",IF(A194&gt;Inputs!$B$6,0,MIN(MAX(0,(AA194+AB194+AC194)-AD194),MAX(0,C194-D194-(IF(O194&lt;AE194,K194+L194+M194-N194,0)+IF(W194&lt;AE194,S194+T194+U194-V194,0)+IF(AE194&lt;AE194,AA194+AB194+AC194-AD194,0)+IF(AM194&lt;AE194,AI194+AJ194+AK194-AL194,0)+IF(AU194&lt;AE194,AQ194+AR194+AS194-AT194,0)+IF(BC194&lt;AE194,AY194+AZ194+BA194-BB194,0)+IF(BK194&lt;AE194,BG194+BH194+BI194-BJ194,0)+IF(BS194&lt;AE194,BO194+BP194+BQ194-BR194,0)+IF(CA194&lt;AE194,BW194+BX194+BY194-BZ194,0)+IF(CI194&lt;AE194,CE194+CF194+CG194-CH194,0))))))</f>
        <v>0</v>
      </c>
      <c r="AG194" s="3">
        <f>IF(Inputs!$B$27&lt;&gt;"Ready","PENDING INPUTS",MIN((AA194+AB194+AC194),IF(D194&gt;C194,IF(D194=0,0,AD194*C194/D194),AD194+AF194)))</f>
        <v>0</v>
      </c>
      <c r="AH194" s="3">
        <f>IF(Inputs!$B$27&lt;&gt;"Ready","PENDING INPUTS",MAX(0,(AA194+AB194+AC194)-AG194))</f>
        <v>0</v>
      </c>
      <c r="AI194" s="3">
        <f>IF(Inputs!$B$27&lt;&gt;"Ready","PENDING INPUTS",AP193)</f>
        <v>0</v>
      </c>
      <c r="AJ194" s="3">
        <f>IF(Inputs!$B$27&lt;&gt;"Ready","PENDING INPUTS",IF(A194&lt;=Inputs!$B$6,ROUND(AI194*Inputs!C17/12,2),0))</f>
        <v>0</v>
      </c>
      <c r="AK194" s="3">
        <f>IF(Inputs!$B$27&lt;&gt;"Ready","PENDING INPUTS",IF(AND(A194&lt;=Inputs!$B$6,AI194&gt;0),Inputs!G17,0))</f>
        <v>0</v>
      </c>
      <c r="AL194" s="3">
        <f>IF(Inputs!$B$27&lt;&gt;"Ready","PENDING INPUTS",IF(A194&gt;Inputs!$B$6,0,MIN((AI194+AJ194+AK194),IF(Inputs!H17=1,Inputs!D17,MAX(Inputs!F17,ROUND(AI194*Inputs!E17+AJ194+AK194,2))))))</f>
        <v>0</v>
      </c>
      <c r="AM194">
        <f>IF(Inputs!$B$27&lt;&gt;"Ready","PENDING INPUTS",IF(AI194&lt;=0,99,1+IF(AND(K194&gt;0,OR(K194&lt;AI194,AND(K194=AI194,0&lt;3))),1,0)+IF(AND(S194&gt;0,OR(S194&lt;AI194,AND(S194=AI194,1&lt;3))),1,0)+IF(AND(AA194&gt;0,OR(AA194&lt;AI194,AND(AA194=AI194,2&lt;3))),1,0)+IF(AND(AQ194&gt;0,OR(AQ194&lt;AI194,AND(AQ194=AI194,4&lt;3))),1,0)+IF(AND(AY194&gt;0,OR(AY194&lt;AI194,AND(AY194=AI194,5&lt;3))),1,0)+IF(AND(BG194&gt;0,OR(BG194&lt;AI194,AND(BG194=AI194,6&lt;3))),1,0)+IF(AND(BO194&gt;0,OR(BO194&lt;AI194,AND(BO194=AI194,7&lt;3))),1,0)+IF(AND(BW194&gt;0,OR(BW194&lt;AI194,AND(BW194=AI194,8&lt;3))),1,0)+IF(AND(CE194&gt;0,OR(CE194&lt;AI194,AND(CE194=AI194,9&lt;3))),1,0)))</f>
        <v>99</v>
      </c>
      <c r="AN194" s="3">
        <f>IF(Inputs!$B$27&lt;&gt;"Ready","PENDING INPUTS",IF(A194&gt;Inputs!$B$6,0,MIN(MAX(0,(AI194+AJ194+AK194)-AL194),MAX(0,C194-D194-(IF(O194&lt;AM194,K194+L194+M194-N194,0)+IF(W194&lt;AM194,S194+T194+U194-V194,0)+IF(AE194&lt;AM194,AA194+AB194+AC194-AD194,0)+IF(AM194&lt;AM194,AI194+AJ194+AK194-AL194,0)+IF(AU194&lt;AM194,AQ194+AR194+AS194-AT194,0)+IF(BC194&lt;AM194,AY194+AZ194+BA194-BB194,0)+IF(BK194&lt;AM194,BG194+BH194+BI194-BJ194,0)+IF(BS194&lt;AM194,BO194+BP194+BQ194-BR194,0)+IF(CA194&lt;AM194,BW194+BX194+BY194-BZ194,0)+IF(CI194&lt;AM194,CE194+CF194+CG194-CH194,0))))))</f>
        <v>0</v>
      </c>
      <c r="AO194" s="3">
        <f>IF(Inputs!$B$27&lt;&gt;"Ready","PENDING INPUTS",MIN((AI194+AJ194+AK194),IF(D194&gt;C194,IF(D194=0,0,AL194*C194/D194),AL194+AN194)))</f>
        <v>0</v>
      </c>
      <c r="AP194" s="3">
        <f>IF(Inputs!$B$27&lt;&gt;"Ready","PENDING INPUTS",MAX(0,(AI194+AJ194+AK194)-AO194))</f>
        <v>0</v>
      </c>
      <c r="AQ194" s="3">
        <f>IF(Inputs!$B$27&lt;&gt;"Ready","PENDING INPUTS",AX193)</f>
        <v>0</v>
      </c>
      <c r="AR194" s="3">
        <f>IF(Inputs!$B$27&lt;&gt;"Ready","PENDING INPUTS",IF(A194&lt;=Inputs!$B$6,ROUND(AQ194*Inputs!C18/12,2),0))</f>
        <v>0</v>
      </c>
      <c r="AS194" s="3">
        <f>IF(Inputs!$B$27&lt;&gt;"Ready","PENDING INPUTS",IF(AND(A194&lt;=Inputs!$B$6,AQ194&gt;0),Inputs!G18,0))</f>
        <v>0</v>
      </c>
      <c r="AT194" s="3">
        <f>IF(Inputs!$B$27&lt;&gt;"Ready","PENDING INPUTS",IF(A194&gt;Inputs!$B$6,0,MIN((AQ194+AR194+AS194),IF(Inputs!H18=1,Inputs!D18,MAX(Inputs!F18,ROUND(AQ194*Inputs!E18+AR194+AS194,2))))))</f>
        <v>0</v>
      </c>
      <c r="AU194">
        <f>IF(Inputs!$B$27&lt;&gt;"Ready","PENDING INPUTS",IF(AQ194&lt;=0,99,1+IF(AND(K194&gt;0,OR(K194&lt;AQ194,AND(K194=AQ194,0&lt;4))),1,0)+IF(AND(S194&gt;0,OR(S194&lt;AQ194,AND(S194=AQ194,1&lt;4))),1,0)+IF(AND(AA194&gt;0,OR(AA194&lt;AQ194,AND(AA194=AQ194,2&lt;4))),1,0)+IF(AND(AI194&gt;0,OR(AI194&lt;AQ194,AND(AI194=AQ194,3&lt;4))),1,0)+IF(AND(AY194&gt;0,OR(AY194&lt;AQ194,AND(AY194=AQ194,5&lt;4))),1,0)+IF(AND(BG194&gt;0,OR(BG194&lt;AQ194,AND(BG194=AQ194,6&lt;4))),1,0)+IF(AND(BO194&gt;0,OR(BO194&lt;AQ194,AND(BO194=AQ194,7&lt;4))),1,0)+IF(AND(BW194&gt;0,OR(BW194&lt;AQ194,AND(BW194=AQ194,8&lt;4))),1,0)+IF(AND(CE194&gt;0,OR(CE194&lt;AQ194,AND(CE194=AQ194,9&lt;4))),1,0)))</f>
        <v>99</v>
      </c>
      <c r="AV194" s="3">
        <f>IF(Inputs!$B$27&lt;&gt;"Ready","PENDING INPUTS",IF(A194&gt;Inputs!$B$6,0,MIN(MAX(0,(AQ194+AR194+AS194)-AT194),MAX(0,C194-D194-(IF(O194&lt;AU194,K194+L194+M194-N194,0)+IF(W194&lt;AU194,S194+T194+U194-V194,0)+IF(AE194&lt;AU194,AA194+AB194+AC194-AD194,0)+IF(AM194&lt;AU194,AI194+AJ194+AK194-AL194,0)+IF(AU194&lt;AU194,AQ194+AR194+AS194-AT194,0)+IF(BC194&lt;AU194,AY194+AZ194+BA194-BB194,0)+IF(BK194&lt;AU194,BG194+BH194+BI194-BJ194,0)+IF(BS194&lt;AU194,BO194+BP194+BQ194-BR194,0)+IF(CA194&lt;AU194,BW194+BX194+BY194-BZ194,0)+IF(CI194&lt;AU194,CE194+CF194+CG194-CH194,0))))))</f>
        <v>0</v>
      </c>
      <c r="AW194" s="3">
        <f>IF(Inputs!$B$27&lt;&gt;"Ready","PENDING INPUTS",MIN((AQ194+AR194+AS194),IF(D194&gt;C194,IF(D194=0,0,AT194*C194/D194),AT194+AV194)))</f>
        <v>0</v>
      </c>
      <c r="AX194" s="3">
        <f>IF(Inputs!$B$27&lt;&gt;"Ready","PENDING INPUTS",MAX(0,(AQ194+AR194+AS194)-AW194))</f>
        <v>0</v>
      </c>
      <c r="AY194" s="3">
        <f>IF(Inputs!$B$27&lt;&gt;"Ready","PENDING INPUTS",BF193)</f>
        <v>0</v>
      </c>
      <c r="AZ194" s="3">
        <f>IF(Inputs!$B$27&lt;&gt;"Ready","PENDING INPUTS",IF(A194&lt;=Inputs!$B$6,ROUND(AY194*Inputs!C19/12,2),0))</f>
        <v>0</v>
      </c>
      <c r="BA194" s="3">
        <f>IF(Inputs!$B$27&lt;&gt;"Ready","PENDING INPUTS",IF(AND(A194&lt;=Inputs!$B$6,AY194&gt;0),Inputs!G19,0))</f>
        <v>0</v>
      </c>
      <c r="BB194" s="3">
        <f>IF(Inputs!$B$27&lt;&gt;"Ready","PENDING INPUTS",IF(A194&gt;Inputs!$B$6,0,MIN((AY194+AZ194+BA194),IF(Inputs!H19=1,Inputs!D19,MAX(Inputs!F19,ROUND(AY194*Inputs!E19+AZ194+BA194,2))))))</f>
        <v>0</v>
      </c>
      <c r="BC194">
        <f>IF(Inputs!$B$27&lt;&gt;"Ready","PENDING INPUTS",IF(AY194&lt;=0,99,1+IF(AND(K194&gt;0,OR(K194&lt;AY194,AND(K194=AY194,0&lt;5))),1,0)+IF(AND(S194&gt;0,OR(S194&lt;AY194,AND(S194=AY194,1&lt;5))),1,0)+IF(AND(AA194&gt;0,OR(AA194&lt;AY194,AND(AA194=AY194,2&lt;5))),1,0)+IF(AND(AI194&gt;0,OR(AI194&lt;AY194,AND(AI194=AY194,3&lt;5))),1,0)+IF(AND(AQ194&gt;0,OR(AQ194&lt;AY194,AND(AQ194=AY194,4&lt;5))),1,0)+IF(AND(BG194&gt;0,OR(BG194&lt;AY194,AND(BG194=AY194,6&lt;5))),1,0)+IF(AND(BO194&gt;0,OR(BO194&lt;AY194,AND(BO194=AY194,7&lt;5))),1,0)+IF(AND(BW194&gt;0,OR(BW194&lt;AY194,AND(BW194=AY194,8&lt;5))),1,0)+IF(AND(CE194&gt;0,OR(CE194&lt;AY194,AND(CE194=AY194,9&lt;5))),1,0)))</f>
        <v>99</v>
      </c>
      <c r="BD194" s="3">
        <f>IF(Inputs!$B$27&lt;&gt;"Ready","PENDING INPUTS",IF(A194&gt;Inputs!$B$6,0,MIN(MAX(0,(AY194+AZ194+BA194)-BB194),MAX(0,C194-D194-(IF(O194&lt;BC194,K194+L194+M194-N194,0)+IF(W194&lt;BC194,S194+T194+U194-V194,0)+IF(AE194&lt;BC194,AA194+AB194+AC194-AD194,0)+IF(AM194&lt;BC194,AI194+AJ194+AK194-AL194,0)+IF(AU194&lt;BC194,AQ194+AR194+AS194-AT194,0)+IF(BC194&lt;BC194,AY194+AZ194+BA194-BB194,0)+IF(BK194&lt;BC194,BG194+BH194+BI194-BJ194,0)+IF(BS194&lt;BC194,BO194+BP194+BQ194-BR194,0)+IF(CA194&lt;BC194,BW194+BX194+BY194-BZ194,0)+IF(CI194&lt;BC194,CE194+CF194+CG194-CH194,0))))))</f>
        <v>0</v>
      </c>
      <c r="BE194" s="3">
        <f>IF(Inputs!$B$27&lt;&gt;"Ready","PENDING INPUTS",MIN((AY194+AZ194+BA194),IF(D194&gt;C194,IF(D194=0,0,BB194*C194/D194),BB194+BD194)))</f>
        <v>0</v>
      </c>
      <c r="BF194" s="3">
        <f>IF(Inputs!$B$27&lt;&gt;"Ready","PENDING INPUTS",MAX(0,(AY194+AZ194+BA194)-BE194))</f>
        <v>0</v>
      </c>
      <c r="BG194" s="3">
        <f>IF(Inputs!$B$27&lt;&gt;"Ready","PENDING INPUTS",BN193)</f>
        <v>0</v>
      </c>
      <c r="BH194" s="3">
        <f>IF(Inputs!$B$27&lt;&gt;"Ready","PENDING INPUTS",IF(A194&lt;=Inputs!$B$6,ROUND(BG194*Inputs!C20/12,2),0))</f>
        <v>0</v>
      </c>
      <c r="BI194" s="3">
        <f>IF(Inputs!$B$27&lt;&gt;"Ready","PENDING INPUTS",IF(AND(A194&lt;=Inputs!$B$6,BG194&gt;0),Inputs!G20,0))</f>
        <v>0</v>
      </c>
      <c r="BJ194" s="3">
        <f>IF(Inputs!$B$27&lt;&gt;"Ready","PENDING INPUTS",IF(A194&gt;Inputs!$B$6,0,MIN((BG194+BH194+BI194),IF(Inputs!H20=1,Inputs!D20,MAX(Inputs!F20,ROUND(BG194*Inputs!E20+BH194+BI194,2))))))</f>
        <v>0</v>
      </c>
      <c r="BK194">
        <f>IF(Inputs!$B$27&lt;&gt;"Ready","PENDING INPUTS",IF(BG194&lt;=0,99,1+IF(AND(K194&gt;0,OR(K194&lt;BG194,AND(K194=BG194,0&lt;6))),1,0)+IF(AND(S194&gt;0,OR(S194&lt;BG194,AND(S194=BG194,1&lt;6))),1,0)+IF(AND(AA194&gt;0,OR(AA194&lt;BG194,AND(AA194=BG194,2&lt;6))),1,0)+IF(AND(AI194&gt;0,OR(AI194&lt;BG194,AND(AI194=BG194,3&lt;6))),1,0)+IF(AND(AQ194&gt;0,OR(AQ194&lt;BG194,AND(AQ194=BG194,4&lt;6))),1,0)+IF(AND(AY194&gt;0,OR(AY194&lt;BG194,AND(AY194=BG194,5&lt;6))),1,0)+IF(AND(BO194&gt;0,OR(BO194&lt;BG194,AND(BO194=BG194,7&lt;6))),1,0)+IF(AND(BW194&gt;0,OR(BW194&lt;BG194,AND(BW194=BG194,8&lt;6))),1,0)+IF(AND(CE194&gt;0,OR(CE194&lt;BG194,AND(CE194=BG194,9&lt;6))),1,0)))</f>
        <v>99</v>
      </c>
      <c r="BL194" s="3">
        <f>IF(Inputs!$B$27&lt;&gt;"Ready","PENDING INPUTS",IF(A194&gt;Inputs!$B$6,0,MIN(MAX(0,(BG194+BH194+BI194)-BJ194),MAX(0,C194-D194-(IF(O194&lt;BK194,K194+L194+M194-N194,0)+IF(W194&lt;BK194,S194+T194+U194-V194,0)+IF(AE194&lt;BK194,AA194+AB194+AC194-AD194,0)+IF(AM194&lt;BK194,AI194+AJ194+AK194-AL194,0)+IF(AU194&lt;BK194,AQ194+AR194+AS194-AT194,0)+IF(BC194&lt;BK194,AY194+AZ194+BA194-BB194,0)+IF(BK194&lt;BK194,BG194+BH194+BI194-BJ194,0)+IF(BS194&lt;BK194,BO194+BP194+BQ194-BR194,0)+IF(CA194&lt;BK194,BW194+BX194+BY194-BZ194,0)+IF(CI194&lt;BK194,CE194+CF194+CG194-CH194,0))))))</f>
        <v>0</v>
      </c>
      <c r="BM194" s="3">
        <f>IF(Inputs!$B$27&lt;&gt;"Ready","PENDING INPUTS",MIN((BG194+BH194+BI194),IF(D194&gt;C194,IF(D194=0,0,BJ194*C194/D194),BJ194+BL194)))</f>
        <v>0</v>
      </c>
      <c r="BN194" s="3">
        <f>IF(Inputs!$B$27&lt;&gt;"Ready","PENDING INPUTS",MAX(0,(BG194+BH194+BI194)-BM194))</f>
        <v>0</v>
      </c>
      <c r="BO194" s="3">
        <f>IF(Inputs!$B$27&lt;&gt;"Ready","PENDING INPUTS",BV193)</f>
        <v>0</v>
      </c>
      <c r="BP194" s="3">
        <f>IF(Inputs!$B$27&lt;&gt;"Ready","PENDING INPUTS",IF(A194&lt;=Inputs!$B$6,ROUND(BO194*Inputs!C21/12,2),0))</f>
        <v>0</v>
      </c>
      <c r="BQ194" s="3">
        <f>IF(Inputs!$B$27&lt;&gt;"Ready","PENDING INPUTS",IF(AND(A194&lt;=Inputs!$B$6,BO194&gt;0),Inputs!G21,0))</f>
        <v>0</v>
      </c>
      <c r="BR194" s="3">
        <f>IF(Inputs!$B$27&lt;&gt;"Ready","PENDING INPUTS",IF(A194&gt;Inputs!$B$6,0,MIN((BO194+BP194+BQ194),IF(Inputs!H21=1,Inputs!D21,MAX(Inputs!F21,ROUND(BO194*Inputs!E21+BP194+BQ194,2))))))</f>
        <v>0</v>
      </c>
      <c r="BS194">
        <f>IF(Inputs!$B$27&lt;&gt;"Ready","PENDING INPUTS",IF(BO194&lt;=0,99,1+IF(AND(K194&gt;0,OR(K194&lt;BO194,AND(K194=BO194,0&lt;7))),1,0)+IF(AND(S194&gt;0,OR(S194&lt;BO194,AND(S194=BO194,1&lt;7))),1,0)+IF(AND(AA194&gt;0,OR(AA194&lt;BO194,AND(AA194=BO194,2&lt;7))),1,0)+IF(AND(AI194&gt;0,OR(AI194&lt;BO194,AND(AI194=BO194,3&lt;7))),1,0)+IF(AND(AQ194&gt;0,OR(AQ194&lt;BO194,AND(AQ194=BO194,4&lt;7))),1,0)+IF(AND(AY194&gt;0,OR(AY194&lt;BO194,AND(AY194=BO194,5&lt;7))),1,0)+IF(AND(BG194&gt;0,OR(BG194&lt;BO194,AND(BG194=BO194,6&lt;7))),1,0)+IF(AND(BW194&gt;0,OR(BW194&lt;BO194,AND(BW194=BO194,8&lt;7))),1,0)+IF(AND(CE194&gt;0,OR(CE194&lt;BO194,AND(CE194=BO194,9&lt;7))),1,0)))</f>
        <v>99</v>
      </c>
      <c r="BT194" s="3">
        <f>IF(Inputs!$B$27&lt;&gt;"Ready","PENDING INPUTS",IF(A194&gt;Inputs!$B$6,0,MIN(MAX(0,(BO194+BP194+BQ194)-BR194),MAX(0,C194-D194-(IF(O194&lt;BS194,K194+L194+M194-N194,0)+IF(W194&lt;BS194,S194+T194+U194-V194,0)+IF(AE194&lt;BS194,AA194+AB194+AC194-AD194,0)+IF(AM194&lt;BS194,AI194+AJ194+AK194-AL194,0)+IF(AU194&lt;BS194,AQ194+AR194+AS194-AT194,0)+IF(BC194&lt;BS194,AY194+AZ194+BA194-BB194,0)+IF(BK194&lt;BS194,BG194+BH194+BI194-BJ194,0)+IF(BS194&lt;BS194,BO194+BP194+BQ194-BR194,0)+IF(CA194&lt;BS194,BW194+BX194+BY194-BZ194,0)+IF(CI194&lt;BS194,CE194+CF194+CG194-CH194,0))))))</f>
        <v>0</v>
      </c>
      <c r="BU194" s="3">
        <f>IF(Inputs!$B$27&lt;&gt;"Ready","PENDING INPUTS",MIN((BO194+BP194+BQ194),IF(D194&gt;C194,IF(D194=0,0,BR194*C194/D194),BR194+BT194)))</f>
        <v>0</v>
      </c>
      <c r="BV194" s="3">
        <f>IF(Inputs!$B$27&lt;&gt;"Ready","PENDING INPUTS",MAX(0,(BO194+BP194+BQ194)-BU194))</f>
        <v>0</v>
      </c>
      <c r="BW194" s="3">
        <f>IF(Inputs!$B$27&lt;&gt;"Ready","PENDING INPUTS",CD193)</f>
        <v>0</v>
      </c>
      <c r="BX194" s="3">
        <f>IF(Inputs!$B$27&lt;&gt;"Ready","PENDING INPUTS",IF(A194&lt;=Inputs!$B$6,ROUND(BW194*Inputs!C22/12,2),0))</f>
        <v>0</v>
      </c>
      <c r="BY194" s="3">
        <f>IF(Inputs!$B$27&lt;&gt;"Ready","PENDING INPUTS",IF(AND(A194&lt;=Inputs!$B$6,BW194&gt;0),Inputs!G22,0))</f>
        <v>0</v>
      </c>
      <c r="BZ194" s="3">
        <f>IF(Inputs!$B$27&lt;&gt;"Ready","PENDING INPUTS",IF(A194&gt;Inputs!$B$6,0,MIN((BW194+BX194+BY194),IF(Inputs!H22=1,Inputs!D22,MAX(Inputs!F22,ROUND(BW194*Inputs!E22+BX194+BY194,2))))))</f>
        <v>0</v>
      </c>
      <c r="CA194">
        <f>IF(Inputs!$B$27&lt;&gt;"Ready","PENDING INPUTS",IF(BW194&lt;=0,99,1+IF(AND(K194&gt;0,OR(K194&lt;BW194,AND(K194=BW194,0&lt;8))),1,0)+IF(AND(S194&gt;0,OR(S194&lt;BW194,AND(S194=BW194,1&lt;8))),1,0)+IF(AND(AA194&gt;0,OR(AA194&lt;BW194,AND(AA194=BW194,2&lt;8))),1,0)+IF(AND(AI194&gt;0,OR(AI194&lt;BW194,AND(AI194=BW194,3&lt;8))),1,0)+IF(AND(AQ194&gt;0,OR(AQ194&lt;BW194,AND(AQ194=BW194,4&lt;8))),1,0)+IF(AND(AY194&gt;0,OR(AY194&lt;BW194,AND(AY194=BW194,5&lt;8))),1,0)+IF(AND(BG194&gt;0,OR(BG194&lt;BW194,AND(BG194=BW194,6&lt;8))),1,0)+IF(AND(BO194&gt;0,OR(BO194&lt;BW194,AND(BO194=BW194,7&lt;8))),1,0)+IF(AND(CE194&gt;0,OR(CE194&lt;BW194,AND(CE194=BW194,9&lt;8))),1,0)))</f>
        <v>99</v>
      </c>
      <c r="CB194" s="3">
        <f>IF(Inputs!$B$27&lt;&gt;"Ready","PENDING INPUTS",IF(A194&gt;Inputs!$B$6,0,MIN(MAX(0,(BW194+BX194+BY194)-BZ194),MAX(0,C194-D194-(IF(O194&lt;CA194,K194+L194+M194-N194,0)+IF(W194&lt;CA194,S194+T194+U194-V194,0)+IF(AE194&lt;CA194,AA194+AB194+AC194-AD194,0)+IF(AM194&lt;CA194,AI194+AJ194+AK194-AL194,0)+IF(AU194&lt;CA194,AQ194+AR194+AS194-AT194,0)+IF(BC194&lt;CA194,AY194+AZ194+BA194-BB194,0)+IF(BK194&lt;CA194,BG194+BH194+BI194-BJ194,0)+IF(BS194&lt;CA194,BO194+BP194+BQ194-BR194,0)+IF(CA194&lt;CA194,BW194+BX194+BY194-BZ194,0)+IF(CI194&lt;CA194,CE194+CF194+CG194-CH194,0))))))</f>
        <v>0</v>
      </c>
      <c r="CC194" s="3">
        <f>IF(Inputs!$B$27&lt;&gt;"Ready","PENDING INPUTS",MIN((BW194+BX194+BY194),IF(D194&gt;C194,IF(D194=0,0,BZ194*C194/D194),BZ194+CB194)))</f>
        <v>0</v>
      </c>
      <c r="CD194" s="3">
        <f>IF(Inputs!$B$27&lt;&gt;"Ready","PENDING INPUTS",MAX(0,(BW194+BX194+BY194)-CC194))</f>
        <v>0</v>
      </c>
      <c r="CE194" s="3">
        <f>IF(Inputs!$B$27&lt;&gt;"Ready","PENDING INPUTS",CL193)</f>
        <v>0</v>
      </c>
      <c r="CF194" s="3">
        <f>IF(Inputs!$B$27&lt;&gt;"Ready","PENDING INPUTS",IF(A194&lt;=Inputs!$B$6,ROUND(CE194*Inputs!C23/12,2),0))</f>
        <v>0</v>
      </c>
      <c r="CG194" s="3">
        <f>IF(Inputs!$B$27&lt;&gt;"Ready","PENDING INPUTS",IF(AND(A194&lt;=Inputs!$B$6,CE194&gt;0),Inputs!G23,0))</f>
        <v>0</v>
      </c>
      <c r="CH194" s="3">
        <f>IF(Inputs!$B$27&lt;&gt;"Ready","PENDING INPUTS",IF(A194&gt;Inputs!$B$6,0,MIN((CE194+CF194+CG194),IF(Inputs!H23=1,Inputs!D23,MAX(Inputs!F23,ROUND(CE194*Inputs!E23+CF194+CG194,2))))))</f>
        <v>0</v>
      </c>
      <c r="CI194">
        <f>IF(Inputs!$B$27&lt;&gt;"Ready","PENDING INPUTS",IF(CE194&lt;=0,99,1+IF(AND(K194&gt;0,OR(K194&lt;CE194,AND(K194=CE194,0&lt;9))),1,0)+IF(AND(S194&gt;0,OR(S194&lt;CE194,AND(S194=CE194,1&lt;9))),1,0)+IF(AND(AA194&gt;0,OR(AA194&lt;CE194,AND(AA194=CE194,2&lt;9))),1,0)+IF(AND(AI194&gt;0,OR(AI194&lt;CE194,AND(AI194=CE194,3&lt;9))),1,0)+IF(AND(AQ194&gt;0,OR(AQ194&lt;CE194,AND(AQ194=CE194,4&lt;9))),1,0)+IF(AND(AY194&gt;0,OR(AY194&lt;CE194,AND(AY194=CE194,5&lt;9))),1,0)+IF(AND(BG194&gt;0,OR(BG194&lt;CE194,AND(BG194=CE194,6&lt;9))),1,0)+IF(AND(BO194&gt;0,OR(BO194&lt;CE194,AND(BO194=CE194,7&lt;9))),1,0)+IF(AND(BW194&gt;0,OR(BW194&lt;CE194,AND(BW194=CE194,8&lt;9))),1,0)))</f>
        <v>99</v>
      </c>
      <c r="CJ194" s="3">
        <f>IF(Inputs!$B$27&lt;&gt;"Ready","PENDING INPUTS",IF(A194&gt;Inputs!$B$6,0,MIN(MAX(0,(CE194+CF194+CG194)-CH194),MAX(0,C194-D194-(IF(O194&lt;CI194,K194+L194+M194-N194,0)+IF(W194&lt;CI194,S194+T194+U194-V194,0)+IF(AE194&lt;CI194,AA194+AB194+AC194-AD194,0)+IF(AM194&lt;CI194,AI194+AJ194+AK194-AL194,0)+IF(AU194&lt;CI194,AQ194+AR194+AS194-AT194,0)+IF(BC194&lt;CI194,AY194+AZ194+BA194-BB194,0)+IF(BK194&lt;CI194,BG194+BH194+BI194-BJ194,0)+IF(BS194&lt;CI194,BO194+BP194+BQ194-BR194,0)+IF(CA194&lt;CI194,BW194+BX194+BY194-BZ194,0)+IF(CI194&lt;CI194,CE194+CF194+CG194-CH194,0))))))</f>
        <v>0</v>
      </c>
      <c r="CK194" s="3">
        <f>IF(Inputs!$B$27&lt;&gt;"Ready","PENDING INPUTS",MIN((CE194+CF194+CG194),IF(D194&gt;C194,IF(D194=0,0,CH194*C194/D194),CH194+CJ194)))</f>
        <v>0</v>
      </c>
      <c r="CL194" s="3">
        <f>IF(Inputs!$B$27&lt;&gt;"Ready","PENDING INPUTS",MAX(0,(CE194+CF194+CG194)-CK194))</f>
        <v>0</v>
      </c>
    </row>
    <row r="195" spans="1:90" ht="27.95" customHeight="1" x14ac:dyDescent="0.25">
      <c r="A195">
        <v>191</v>
      </c>
      <c r="B195" s="13">
        <f>IF(Inputs!$B$27&lt;&gt;"Ready","PENDING INPUTS",EDATE(Inputs!$B$5,A195-1))</f>
        <v>52079</v>
      </c>
      <c r="C195" s="3">
        <f>IF(Inputs!$B$27&lt;&gt;"Ready","PENDING INPUTS",IF(A195&lt;=Inputs!$B$6,MAX(0,Inputs!$B$4+IF(A195=Inputs!$B$7,Inputs!$B$8,0)+IF(A195=Inputs!$B$9,Inputs!$B$10,0)),0))</f>
        <v>0</v>
      </c>
      <c r="D195" s="3">
        <f>IF(Inputs!$B$27&lt;&gt;"Ready","PENDING INPUTS",SUM(N195,V195,AD195,AL195,AT195,BB195,BJ195,BR195,BZ195,CH195))</f>
        <v>0</v>
      </c>
      <c r="E195" s="3">
        <f>IF(Inputs!$B$27&lt;&gt;"Ready","PENDING INPUTS",MAX(0,D195-C195))</f>
        <v>0</v>
      </c>
      <c r="F195" s="3">
        <f>IF(Inputs!$B$27&lt;&gt;"Ready","PENDING INPUTS",SUM(Q195,Y195,AG195,AO195,AW195,BE195,BM195,BU195,CC195,CK195))</f>
        <v>0</v>
      </c>
      <c r="G195" s="3">
        <f>IF(Inputs!$B$27&lt;&gt;"Ready","PENDING INPUTS",SUM(L195,T195,AB195,AJ195,AR195,AZ195,BH195,BP195,BX195,CF195))</f>
        <v>0</v>
      </c>
      <c r="H195" s="3">
        <f>IF(Inputs!$B$27&lt;&gt;"Ready","PENDING INPUTS",SUM(M195,U195,AC195,AK195,AS195,BA195,BI195,BQ195,BY195,CG195))</f>
        <v>0</v>
      </c>
      <c r="I195" s="3">
        <f>IF(Inputs!$B$27&lt;&gt;"Ready","PENDING INPUTS",SUM(R195,Z195,AH195,AP195,AX195,BF195,BN195,BV195,CD195,CL195))</f>
        <v>0</v>
      </c>
      <c r="J195" t="str">
        <f>IF(Inputs!$B$27&lt;&gt;"Ready","PENDING INPUTS",IF(A195&gt;Inputs!$B$6,"Beyond horizon",IF(E195&gt;0.005,"MINIMUM SHORTFALL",IF(I195&lt;0.005,"Paid off","In progress"))))</f>
        <v>Beyond horizon</v>
      </c>
      <c r="K195" s="3">
        <f>IF(Inputs!$B$27&lt;&gt;"Ready","PENDING INPUTS",R194)</f>
        <v>0</v>
      </c>
      <c r="L195" s="3">
        <f>IF(Inputs!$B$27&lt;&gt;"Ready","PENDING INPUTS",IF(A195&lt;=Inputs!$B$6,ROUND(K195*Inputs!C14/12,2),0))</f>
        <v>0</v>
      </c>
      <c r="M195" s="3">
        <f>IF(Inputs!$B$27&lt;&gt;"Ready","PENDING INPUTS",IF(AND(A195&lt;=Inputs!$B$6,K195&gt;0),Inputs!G14,0))</f>
        <v>0</v>
      </c>
      <c r="N195" s="3">
        <f>IF(Inputs!$B$27&lt;&gt;"Ready","PENDING INPUTS",IF(A195&gt;Inputs!$B$6,0,MIN((K195+L195+M195),IF(Inputs!H14=1,Inputs!D14,MAX(Inputs!F14,ROUND(K195*Inputs!E14+L195+M195,2))))))</f>
        <v>0</v>
      </c>
      <c r="O195">
        <f>IF(Inputs!$B$27&lt;&gt;"Ready","PENDING INPUTS",IF(K195&lt;=0,99,1+IF(AND(S195&gt;0,OR(S195&lt;K195,AND(S195=K195,1&lt;0))),1,0)+IF(AND(AA195&gt;0,OR(AA195&lt;K195,AND(AA195=K195,2&lt;0))),1,0)+IF(AND(AI195&gt;0,OR(AI195&lt;K195,AND(AI195=K195,3&lt;0))),1,0)+IF(AND(AQ195&gt;0,OR(AQ195&lt;K195,AND(AQ195=K195,4&lt;0))),1,0)+IF(AND(AY195&gt;0,OR(AY195&lt;K195,AND(AY195=K195,5&lt;0))),1,0)+IF(AND(BG195&gt;0,OR(BG195&lt;K195,AND(BG195=K195,6&lt;0))),1,0)+IF(AND(BO195&gt;0,OR(BO195&lt;K195,AND(BO195=K195,7&lt;0))),1,0)+IF(AND(BW195&gt;0,OR(BW195&lt;K195,AND(BW195=K195,8&lt;0))),1,0)+IF(AND(CE195&gt;0,OR(CE195&lt;K195,AND(CE195=K195,9&lt;0))),1,0)))</f>
        <v>99</v>
      </c>
      <c r="P195" s="3">
        <f>IF(Inputs!$B$27&lt;&gt;"Ready","PENDING INPUTS",IF(A195&gt;Inputs!$B$6,0,MIN(MAX(0,(K195+L195+M195)-N195),MAX(0,C195-D195-(IF(O195&lt;O195,K195+L195+M195-N195,0)+IF(W195&lt;O195,S195+T195+U195-V195,0)+IF(AE195&lt;O195,AA195+AB195+AC195-AD195,0)+IF(AM195&lt;O195,AI195+AJ195+AK195-AL195,0)+IF(AU195&lt;O195,AQ195+AR195+AS195-AT195,0)+IF(BC195&lt;O195,AY195+AZ195+BA195-BB195,0)+IF(BK195&lt;O195,BG195+BH195+BI195-BJ195,0)+IF(BS195&lt;O195,BO195+BP195+BQ195-BR195,0)+IF(CA195&lt;O195,BW195+BX195+BY195-BZ195,0)+IF(CI195&lt;O195,CE195+CF195+CG195-CH195,0))))))</f>
        <v>0</v>
      </c>
      <c r="Q195" s="3">
        <f>IF(Inputs!$B$27&lt;&gt;"Ready","PENDING INPUTS",MIN((K195+L195+M195),IF(D195&gt;C195,IF(D195=0,0,N195*C195/D195),N195+P195)))</f>
        <v>0</v>
      </c>
      <c r="R195" s="3">
        <f>IF(Inputs!$B$27&lt;&gt;"Ready","PENDING INPUTS",MAX(0,(K195+L195+M195)-Q195))</f>
        <v>0</v>
      </c>
      <c r="S195" s="3">
        <f>IF(Inputs!$B$27&lt;&gt;"Ready","PENDING INPUTS",Z194)</f>
        <v>0</v>
      </c>
      <c r="T195" s="3">
        <f>IF(Inputs!$B$27&lt;&gt;"Ready","PENDING INPUTS",IF(A195&lt;=Inputs!$B$6,ROUND(S195*Inputs!C15/12,2),0))</f>
        <v>0</v>
      </c>
      <c r="U195" s="3">
        <f>IF(Inputs!$B$27&lt;&gt;"Ready","PENDING INPUTS",IF(AND(A195&lt;=Inputs!$B$6,S195&gt;0),Inputs!G15,0))</f>
        <v>0</v>
      </c>
      <c r="V195" s="3">
        <f>IF(Inputs!$B$27&lt;&gt;"Ready","PENDING INPUTS",IF(A195&gt;Inputs!$B$6,0,MIN((S195+T195+U195),IF(Inputs!H15=1,Inputs!D15,MAX(Inputs!F15,ROUND(S195*Inputs!E15+T195+U195,2))))))</f>
        <v>0</v>
      </c>
      <c r="W195">
        <f>IF(Inputs!$B$27&lt;&gt;"Ready","PENDING INPUTS",IF(S195&lt;=0,99,1+IF(AND(K195&gt;0,OR(K195&lt;S195,AND(K195=S195,0&lt;1))),1,0)+IF(AND(AA195&gt;0,OR(AA195&lt;S195,AND(AA195=S195,2&lt;1))),1,0)+IF(AND(AI195&gt;0,OR(AI195&lt;S195,AND(AI195=S195,3&lt;1))),1,0)+IF(AND(AQ195&gt;0,OR(AQ195&lt;S195,AND(AQ195=S195,4&lt;1))),1,0)+IF(AND(AY195&gt;0,OR(AY195&lt;S195,AND(AY195=S195,5&lt;1))),1,0)+IF(AND(BG195&gt;0,OR(BG195&lt;S195,AND(BG195=S195,6&lt;1))),1,0)+IF(AND(BO195&gt;0,OR(BO195&lt;S195,AND(BO195=S195,7&lt;1))),1,0)+IF(AND(BW195&gt;0,OR(BW195&lt;S195,AND(BW195=S195,8&lt;1))),1,0)+IF(AND(CE195&gt;0,OR(CE195&lt;S195,AND(CE195=S195,9&lt;1))),1,0)))</f>
        <v>99</v>
      </c>
      <c r="X195" s="3">
        <f>IF(Inputs!$B$27&lt;&gt;"Ready","PENDING INPUTS",IF(A195&gt;Inputs!$B$6,0,MIN(MAX(0,(S195+T195+U195)-V195),MAX(0,C195-D195-(IF(O195&lt;W195,K195+L195+M195-N195,0)+IF(W195&lt;W195,S195+T195+U195-V195,0)+IF(AE195&lt;W195,AA195+AB195+AC195-AD195,0)+IF(AM195&lt;W195,AI195+AJ195+AK195-AL195,0)+IF(AU195&lt;W195,AQ195+AR195+AS195-AT195,0)+IF(BC195&lt;W195,AY195+AZ195+BA195-BB195,0)+IF(BK195&lt;W195,BG195+BH195+BI195-BJ195,0)+IF(BS195&lt;W195,BO195+BP195+BQ195-BR195,0)+IF(CA195&lt;W195,BW195+BX195+BY195-BZ195,0)+IF(CI195&lt;W195,CE195+CF195+CG195-CH195,0))))))</f>
        <v>0</v>
      </c>
      <c r="Y195" s="3">
        <f>IF(Inputs!$B$27&lt;&gt;"Ready","PENDING INPUTS",MIN((S195+T195+U195),IF(D195&gt;C195,IF(D195=0,0,V195*C195/D195),V195+X195)))</f>
        <v>0</v>
      </c>
      <c r="Z195" s="3">
        <f>IF(Inputs!$B$27&lt;&gt;"Ready","PENDING INPUTS",MAX(0,(S195+T195+U195)-Y195))</f>
        <v>0</v>
      </c>
      <c r="AA195" s="3">
        <f>IF(Inputs!$B$27&lt;&gt;"Ready","PENDING INPUTS",AH194)</f>
        <v>0</v>
      </c>
      <c r="AB195" s="3">
        <f>IF(Inputs!$B$27&lt;&gt;"Ready","PENDING INPUTS",IF(A195&lt;=Inputs!$B$6,ROUND(AA195*Inputs!C16/12,2),0))</f>
        <v>0</v>
      </c>
      <c r="AC195" s="3">
        <f>IF(Inputs!$B$27&lt;&gt;"Ready","PENDING INPUTS",IF(AND(A195&lt;=Inputs!$B$6,AA195&gt;0),Inputs!G16,0))</f>
        <v>0</v>
      </c>
      <c r="AD195" s="3">
        <f>IF(Inputs!$B$27&lt;&gt;"Ready","PENDING INPUTS",IF(A195&gt;Inputs!$B$6,0,MIN((AA195+AB195+AC195),IF(Inputs!H16=1,Inputs!D16,MAX(Inputs!F16,ROUND(AA195*Inputs!E16+AB195+AC195,2))))))</f>
        <v>0</v>
      </c>
      <c r="AE195">
        <f>IF(Inputs!$B$27&lt;&gt;"Ready","PENDING INPUTS",IF(AA195&lt;=0,99,1+IF(AND(K195&gt;0,OR(K195&lt;AA195,AND(K195=AA195,0&lt;2))),1,0)+IF(AND(S195&gt;0,OR(S195&lt;AA195,AND(S195=AA195,1&lt;2))),1,0)+IF(AND(AI195&gt;0,OR(AI195&lt;AA195,AND(AI195=AA195,3&lt;2))),1,0)+IF(AND(AQ195&gt;0,OR(AQ195&lt;AA195,AND(AQ195=AA195,4&lt;2))),1,0)+IF(AND(AY195&gt;0,OR(AY195&lt;AA195,AND(AY195=AA195,5&lt;2))),1,0)+IF(AND(BG195&gt;0,OR(BG195&lt;AA195,AND(BG195=AA195,6&lt;2))),1,0)+IF(AND(BO195&gt;0,OR(BO195&lt;AA195,AND(BO195=AA195,7&lt;2))),1,0)+IF(AND(BW195&gt;0,OR(BW195&lt;AA195,AND(BW195=AA195,8&lt;2))),1,0)+IF(AND(CE195&gt;0,OR(CE195&lt;AA195,AND(CE195=AA195,9&lt;2))),1,0)))</f>
        <v>99</v>
      </c>
      <c r="AF195" s="3">
        <f>IF(Inputs!$B$27&lt;&gt;"Ready","PENDING INPUTS",IF(A195&gt;Inputs!$B$6,0,MIN(MAX(0,(AA195+AB195+AC195)-AD195),MAX(0,C195-D195-(IF(O195&lt;AE195,K195+L195+M195-N195,0)+IF(W195&lt;AE195,S195+T195+U195-V195,0)+IF(AE195&lt;AE195,AA195+AB195+AC195-AD195,0)+IF(AM195&lt;AE195,AI195+AJ195+AK195-AL195,0)+IF(AU195&lt;AE195,AQ195+AR195+AS195-AT195,0)+IF(BC195&lt;AE195,AY195+AZ195+BA195-BB195,0)+IF(BK195&lt;AE195,BG195+BH195+BI195-BJ195,0)+IF(BS195&lt;AE195,BO195+BP195+BQ195-BR195,0)+IF(CA195&lt;AE195,BW195+BX195+BY195-BZ195,0)+IF(CI195&lt;AE195,CE195+CF195+CG195-CH195,0))))))</f>
        <v>0</v>
      </c>
      <c r="AG195" s="3">
        <f>IF(Inputs!$B$27&lt;&gt;"Ready","PENDING INPUTS",MIN((AA195+AB195+AC195),IF(D195&gt;C195,IF(D195=0,0,AD195*C195/D195),AD195+AF195)))</f>
        <v>0</v>
      </c>
      <c r="AH195" s="3">
        <f>IF(Inputs!$B$27&lt;&gt;"Ready","PENDING INPUTS",MAX(0,(AA195+AB195+AC195)-AG195))</f>
        <v>0</v>
      </c>
      <c r="AI195" s="3">
        <f>IF(Inputs!$B$27&lt;&gt;"Ready","PENDING INPUTS",AP194)</f>
        <v>0</v>
      </c>
      <c r="AJ195" s="3">
        <f>IF(Inputs!$B$27&lt;&gt;"Ready","PENDING INPUTS",IF(A195&lt;=Inputs!$B$6,ROUND(AI195*Inputs!C17/12,2),0))</f>
        <v>0</v>
      </c>
      <c r="AK195" s="3">
        <f>IF(Inputs!$B$27&lt;&gt;"Ready","PENDING INPUTS",IF(AND(A195&lt;=Inputs!$B$6,AI195&gt;0),Inputs!G17,0))</f>
        <v>0</v>
      </c>
      <c r="AL195" s="3">
        <f>IF(Inputs!$B$27&lt;&gt;"Ready","PENDING INPUTS",IF(A195&gt;Inputs!$B$6,0,MIN((AI195+AJ195+AK195),IF(Inputs!H17=1,Inputs!D17,MAX(Inputs!F17,ROUND(AI195*Inputs!E17+AJ195+AK195,2))))))</f>
        <v>0</v>
      </c>
      <c r="AM195">
        <f>IF(Inputs!$B$27&lt;&gt;"Ready","PENDING INPUTS",IF(AI195&lt;=0,99,1+IF(AND(K195&gt;0,OR(K195&lt;AI195,AND(K195=AI195,0&lt;3))),1,0)+IF(AND(S195&gt;0,OR(S195&lt;AI195,AND(S195=AI195,1&lt;3))),1,0)+IF(AND(AA195&gt;0,OR(AA195&lt;AI195,AND(AA195=AI195,2&lt;3))),1,0)+IF(AND(AQ195&gt;0,OR(AQ195&lt;AI195,AND(AQ195=AI195,4&lt;3))),1,0)+IF(AND(AY195&gt;0,OR(AY195&lt;AI195,AND(AY195=AI195,5&lt;3))),1,0)+IF(AND(BG195&gt;0,OR(BG195&lt;AI195,AND(BG195=AI195,6&lt;3))),1,0)+IF(AND(BO195&gt;0,OR(BO195&lt;AI195,AND(BO195=AI195,7&lt;3))),1,0)+IF(AND(BW195&gt;0,OR(BW195&lt;AI195,AND(BW195=AI195,8&lt;3))),1,0)+IF(AND(CE195&gt;0,OR(CE195&lt;AI195,AND(CE195=AI195,9&lt;3))),1,0)))</f>
        <v>99</v>
      </c>
      <c r="AN195" s="3">
        <f>IF(Inputs!$B$27&lt;&gt;"Ready","PENDING INPUTS",IF(A195&gt;Inputs!$B$6,0,MIN(MAX(0,(AI195+AJ195+AK195)-AL195),MAX(0,C195-D195-(IF(O195&lt;AM195,K195+L195+M195-N195,0)+IF(W195&lt;AM195,S195+T195+U195-V195,0)+IF(AE195&lt;AM195,AA195+AB195+AC195-AD195,0)+IF(AM195&lt;AM195,AI195+AJ195+AK195-AL195,0)+IF(AU195&lt;AM195,AQ195+AR195+AS195-AT195,0)+IF(BC195&lt;AM195,AY195+AZ195+BA195-BB195,0)+IF(BK195&lt;AM195,BG195+BH195+BI195-BJ195,0)+IF(BS195&lt;AM195,BO195+BP195+BQ195-BR195,0)+IF(CA195&lt;AM195,BW195+BX195+BY195-BZ195,0)+IF(CI195&lt;AM195,CE195+CF195+CG195-CH195,0))))))</f>
        <v>0</v>
      </c>
      <c r="AO195" s="3">
        <f>IF(Inputs!$B$27&lt;&gt;"Ready","PENDING INPUTS",MIN((AI195+AJ195+AK195),IF(D195&gt;C195,IF(D195=0,0,AL195*C195/D195),AL195+AN195)))</f>
        <v>0</v>
      </c>
      <c r="AP195" s="3">
        <f>IF(Inputs!$B$27&lt;&gt;"Ready","PENDING INPUTS",MAX(0,(AI195+AJ195+AK195)-AO195))</f>
        <v>0</v>
      </c>
      <c r="AQ195" s="3">
        <f>IF(Inputs!$B$27&lt;&gt;"Ready","PENDING INPUTS",AX194)</f>
        <v>0</v>
      </c>
      <c r="AR195" s="3">
        <f>IF(Inputs!$B$27&lt;&gt;"Ready","PENDING INPUTS",IF(A195&lt;=Inputs!$B$6,ROUND(AQ195*Inputs!C18/12,2),0))</f>
        <v>0</v>
      </c>
      <c r="AS195" s="3">
        <f>IF(Inputs!$B$27&lt;&gt;"Ready","PENDING INPUTS",IF(AND(A195&lt;=Inputs!$B$6,AQ195&gt;0),Inputs!G18,0))</f>
        <v>0</v>
      </c>
      <c r="AT195" s="3">
        <f>IF(Inputs!$B$27&lt;&gt;"Ready","PENDING INPUTS",IF(A195&gt;Inputs!$B$6,0,MIN((AQ195+AR195+AS195),IF(Inputs!H18=1,Inputs!D18,MAX(Inputs!F18,ROUND(AQ195*Inputs!E18+AR195+AS195,2))))))</f>
        <v>0</v>
      </c>
      <c r="AU195">
        <f>IF(Inputs!$B$27&lt;&gt;"Ready","PENDING INPUTS",IF(AQ195&lt;=0,99,1+IF(AND(K195&gt;0,OR(K195&lt;AQ195,AND(K195=AQ195,0&lt;4))),1,0)+IF(AND(S195&gt;0,OR(S195&lt;AQ195,AND(S195=AQ195,1&lt;4))),1,0)+IF(AND(AA195&gt;0,OR(AA195&lt;AQ195,AND(AA195=AQ195,2&lt;4))),1,0)+IF(AND(AI195&gt;0,OR(AI195&lt;AQ195,AND(AI195=AQ195,3&lt;4))),1,0)+IF(AND(AY195&gt;0,OR(AY195&lt;AQ195,AND(AY195=AQ195,5&lt;4))),1,0)+IF(AND(BG195&gt;0,OR(BG195&lt;AQ195,AND(BG195=AQ195,6&lt;4))),1,0)+IF(AND(BO195&gt;0,OR(BO195&lt;AQ195,AND(BO195=AQ195,7&lt;4))),1,0)+IF(AND(BW195&gt;0,OR(BW195&lt;AQ195,AND(BW195=AQ195,8&lt;4))),1,0)+IF(AND(CE195&gt;0,OR(CE195&lt;AQ195,AND(CE195=AQ195,9&lt;4))),1,0)))</f>
        <v>99</v>
      </c>
      <c r="AV195" s="3">
        <f>IF(Inputs!$B$27&lt;&gt;"Ready","PENDING INPUTS",IF(A195&gt;Inputs!$B$6,0,MIN(MAX(0,(AQ195+AR195+AS195)-AT195),MAX(0,C195-D195-(IF(O195&lt;AU195,K195+L195+M195-N195,0)+IF(W195&lt;AU195,S195+T195+U195-V195,0)+IF(AE195&lt;AU195,AA195+AB195+AC195-AD195,0)+IF(AM195&lt;AU195,AI195+AJ195+AK195-AL195,0)+IF(AU195&lt;AU195,AQ195+AR195+AS195-AT195,0)+IF(BC195&lt;AU195,AY195+AZ195+BA195-BB195,0)+IF(BK195&lt;AU195,BG195+BH195+BI195-BJ195,0)+IF(BS195&lt;AU195,BO195+BP195+BQ195-BR195,0)+IF(CA195&lt;AU195,BW195+BX195+BY195-BZ195,0)+IF(CI195&lt;AU195,CE195+CF195+CG195-CH195,0))))))</f>
        <v>0</v>
      </c>
      <c r="AW195" s="3">
        <f>IF(Inputs!$B$27&lt;&gt;"Ready","PENDING INPUTS",MIN((AQ195+AR195+AS195),IF(D195&gt;C195,IF(D195=0,0,AT195*C195/D195),AT195+AV195)))</f>
        <v>0</v>
      </c>
      <c r="AX195" s="3">
        <f>IF(Inputs!$B$27&lt;&gt;"Ready","PENDING INPUTS",MAX(0,(AQ195+AR195+AS195)-AW195))</f>
        <v>0</v>
      </c>
      <c r="AY195" s="3">
        <f>IF(Inputs!$B$27&lt;&gt;"Ready","PENDING INPUTS",BF194)</f>
        <v>0</v>
      </c>
      <c r="AZ195" s="3">
        <f>IF(Inputs!$B$27&lt;&gt;"Ready","PENDING INPUTS",IF(A195&lt;=Inputs!$B$6,ROUND(AY195*Inputs!C19/12,2),0))</f>
        <v>0</v>
      </c>
      <c r="BA195" s="3">
        <f>IF(Inputs!$B$27&lt;&gt;"Ready","PENDING INPUTS",IF(AND(A195&lt;=Inputs!$B$6,AY195&gt;0),Inputs!G19,0))</f>
        <v>0</v>
      </c>
      <c r="BB195" s="3">
        <f>IF(Inputs!$B$27&lt;&gt;"Ready","PENDING INPUTS",IF(A195&gt;Inputs!$B$6,0,MIN((AY195+AZ195+BA195),IF(Inputs!H19=1,Inputs!D19,MAX(Inputs!F19,ROUND(AY195*Inputs!E19+AZ195+BA195,2))))))</f>
        <v>0</v>
      </c>
      <c r="BC195">
        <f>IF(Inputs!$B$27&lt;&gt;"Ready","PENDING INPUTS",IF(AY195&lt;=0,99,1+IF(AND(K195&gt;0,OR(K195&lt;AY195,AND(K195=AY195,0&lt;5))),1,0)+IF(AND(S195&gt;0,OR(S195&lt;AY195,AND(S195=AY195,1&lt;5))),1,0)+IF(AND(AA195&gt;0,OR(AA195&lt;AY195,AND(AA195=AY195,2&lt;5))),1,0)+IF(AND(AI195&gt;0,OR(AI195&lt;AY195,AND(AI195=AY195,3&lt;5))),1,0)+IF(AND(AQ195&gt;0,OR(AQ195&lt;AY195,AND(AQ195=AY195,4&lt;5))),1,0)+IF(AND(BG195&gt;0,OR(BG195&lt;AY195,AND(BG195=AY195,6&lt;5))),1,0)+IF(AND(BO195&gt;0,OR(BO195&lt;AY195,AND(BO195=AY195,7&lt;5))),1,0)+IF(AND(BW195&gt;0,OR(BW195&lt;AY195,AND(BW195=AY195,8&lt;5))),1,0)+IF(AND(CE195&gt;0,OR(CE195&lt;AY195,AND(CE195=AY195,9&lt;5))),1,0)))</f>
        <v>99</v>
      </c>
      <c r="BD195" s="3">
        <f>IF(Inputs!$B$27&lt;&gt;"Ready","PENDING INPUTS",IF(A195&gt;Inputs!$B$6,0,MIN(MAX(0,(AY195+AZ195+BA195)-BB195),MAX(0,C195-D195-(IF(O195&lt;BC195,K195+L195+M195-N195,0)+IF(W195&lt;BC195,S195+T195+U195-V195,0)+IF(AE195&lt;BC195,AA195+AB195+AC195-AD195,0)+IF(AM195&lt;BC195,AI195+AJ195+AK195-AL195,0)+IF(AU195&lt;BC195,AQ195+AR195+AS195-AT195,0)+IF(BC195&lt;BC195,AY195+AZ195+BA195-BB195,0)+IF(BK195&lt;BC195,BG195+BH195+BI195-BJ195,0)+IF(BS195&lt;BC195,BO195+BP195+BQ195-BR195,0)+IF(CA195&lt;BC195,BW195+BX195+BY195-BZ195,0)+IF(CI195&lt;BC195,CE195+CF195+CG195-CH195,0))))))</f>
        <v>0</v>
      </c>
      <c r="BE195" s="3">
        <f>IF(Inputs!$B$27&lt;&gt;"Ready","PENDING INPUTS",MIN((AY195+AZ195+BA195),IF(D195&gt;C195,IF(D195=0,0,BB195*C195/D195),BB195+BD195)))</f>
        <v>0</v>
      </c>
      <c r="BF195" s="3">
        <f>IF(Inputs!$B$27&lt;&gt;"Ready","PENDING INPUTS",MAX(0,(AY195+AZ195+BA195)-BE195))</f>
        <v>0</v>
      </c>
      <c r="BG195" s="3">
        <f>IF(Inputs!$B$27&lt;&gt;"Ready","PENDING INPUTS",BN194)</f>
        <v>0</v>
      </c>
      <c r="BH195" s="3">
        <f>IF(Inputs!$B$27&lt;&gt;"Ready","PENDING INPUTS",IF(A195&lt;=Inputs!$B$6,ROUND(BG195*Inputs!C20/12,2),0))</f>
        <v>0</v>
      </c>
      <c r="BI195" s="3">
        <f>IF(Inputs!$B$27&lt;&gt;"Ready","PENDING INPUTS",IF(AND(A195&lt;=Inputs!$B$6,BG195&gt;0),Inputs!G20,0))</f>
        <v>0</v>
      </c>
      <c r="BJ195" s="3">
        <f>IF(Inputs!$B$27&lt;&gt;"Ready","PENDING INPUTS",IF(A195&gt;Inputs!$B$6,0,MIN((BG195+BH195+BI195),IF(Inputs!H20=1,Inputs!D20,MAX(Inputs!F20,ROUND(BG195*Inputs!E20+BH195+BI195,2))))))</f>
        <v>0</v>
      </c>
      <c r="BK195">
        <f>IF(Inputs!$B$27&lt;&gt;"Ready","PENDING INPUTS",IF(BG195&lt;=0,99,1+IF(AND(K195&gt;0,OR(K195&lt;BG195,AND(K195=BG195,0&lt;6))),1,0)+IF(AND(S195&gt;0,OR(S195&lt;BG195,AND(S195=BG195,1&lt;6))),1,0)+IF(AND(AA195&gt;0,OR(AA195&lt;BG195,AND(AA195=BG195,2&lt;6))),1,0)+IF(AND(AI195&gt;0,OR(AI195&lt;BG195,AND(AI195=BG195,3&lt;6))),1,0)+IF(AND(AQ195&gt;0,OR(AQ195&lt;BG195,AND(AQ195=BG195,4&lt;6))),1,0)+IF(AND(AY195&gt;0,OR(AY195&lt;BG195,AND(AY195=BG195,5&lt;6))),1,0)+IF(AND(BO195&gt;0,OR(BO195&lt;BG195,AND(BO195=BG195,7&lt;6))),1,0)+IF(AND(BW195&gt;0,OR(BW195&lt;BG195,AND(BW195=BG195,8&lt;6))),1,0)+IF(AND(CE195&gt;0,OR(CE195&lt;BG195,AND(CE195=BG195,9&lt;6))),1,0)))</f>
        <v>99</v>
      </c>
      <c r="BL195" s="3">
        <f>IF(Inputs!$B$27&lt;&gt;"Ready","PENDING INPUTS",IF(A195&gt;Inputs!$B$6,0,MIN(MAX(0,(BG195+BH195+BI195)-BJ195),MAX(0,C195-D195-(IF(O195&lt;BK195,K195+L195+M195-N195,0)+IF(W195&lt;BK195,S195+T195+U195-V195,0)+IF(AE195&lt;BK195,AA195+AB195+AC195-AD195,0)+IF(AM195&lt;BK195,AI195+AJ195+AK195-AL195,0)+IF(AU195&lt;BK195,AQ195+AR195+AS195-AT195,0)+IF(BC195&lt;BK195,AY195+AZ195+BA195-BB195,0)+IF(BK195&lt;BK195,BG195+BH195+BI195-BJ195,0)+IF(BS195&lt;BK195,BO195+BP195+BQ195-BR195,0)+IF(CA195&lt;BK195,BW195+BX195+BY195-BZ195,0)+IF(CI195&lt;BK195,CE195+CF195+CG195-CH195,0))))))</f>
        <v>0</v>
      </c>
      <c r="BM195" s="3">
        <f>IF(Inputs!$B$27&lt;&gt;"Ready","PENDING INPUTS",MIN((BG195+BH195+BI195),IF(D195&gt;C195,IF(D195=0,0,BJ195*C195/D195),BJ195+BL195)))</f>
        <v>0</v>
      </c>
      <c r="BN195" s="3">
        <f>IF(Inputs!$B$27&lt;&gt;"Ready","PENDING INPUTS",MAX(0,(BG195+BH195+BI195)-BM195))</f>
        <v>0</v>
      </c>
      <c r="BO195" s="3">
        <f>IF(Inputs!$B$27&lt;&gt;"Ready","PENDING INPUTS",BV194)</f>
        <v>0</v>
      </c>
      <c r="BP195" s="3">
        <f>IF(Inputs!$B$27&lt;&gt;"Ready","PENDING INPUTS",IF(A195&lt;=Inputs!$B$6,ROUND(BO195*Inputs!C21/12,2),0))</f>
        <v>0</v>
      </c>
      <c r="BQ195" s="3">
        <f>IF(Inputs!$B$27&lt;&gt;"Ready","PENDING INPUTS",IF(AND(A195&lt;=Inputs!$B$6,BO195&gt;0),Inputs!G21,0))</f>
        <v>0</v>
      </c>
      <c r="BR195" s="3">
        <f>IF(Inputs!$B$27&lt;&gt;"Ready","PENDING INPUTS",IF(A195&gt;Inputs!$B$6,0,MIN((BO195+BP195+BQ195),IF(Inputs!H21=1,Inputs!D21,MAX(Inputs!F21,ROUND(BO195*Inputs!E21+BP195+BQ195,2))))))</f>
        <v>0</v>
      </c>
      <c r="BS195">
        <f>IF(Inputs!$B$27&lt;&gt;"Ready","PENDING INPUTS",IF(BO195&lt;=0,99,1+IF(AND(K195&gt;0,OR(K195&lt;BO195,AND(K195=BO195,0&lt;7))),1,0)+IF(AND(S195&gt;0,OR(S195&lt;BO195,AND(S195=BO195,1&lt;7))),1,0)+IF(AND(AA195&gt;0,OR(AA195&lt;BO195,AND(AA195=BO195,2&lt;7))),1,0)+IF(AND(AI195&gt;0,OR(AI195&lt;BO195,AND(AI195=BO195,3&lt;7))),1,0)+IF(AND(AQ195&gt;0,OR(AQ195&lt;BO195,AND(AQ195=BO195,4&lt;7))),1,0)+IF(AND(AY195&gt;0,OR(AY195&lt;BO195,AND(AY195=BO195,5&lt;7))),1,0)+IF(AND(BG195&gt;0,OR(BG195&lt;BO195,AND(BG195=BO195,6&lt;7))),1,0)+IF(AND(BW195&gt;0,OR(BW195&lt;BO195,AND(BW195=BO195,8&lt;7))),1,0)+IF(AND(CE195&gt;0,OR(CE195&lt;BO195,AND(CE195=BO195,9&lt;7))),1,0)))</f>
        <v>99</v>
      </c>
      <c r="BT195" s="3">
        <f>IF(Inputs!$B$27&lt;&gt;"Ready","PENDING INPUTS",IF(A195&gt;Inputs!$B$6,0,MIN(MAX(0,(BO195+BP195+BQ195)-BR195),MAX(0,C195-D195-(IF(O195&lt;BS195,K195+L195+M195-N195,0)+IF(W195&lt;BS195,S195+T195+U195-V195,0)+IF(AE195&lt;BS195,AA195+AB195+AC195-AD195,0)+IF(AM195&lt;BS195,AI195+AJ195+AK195-AL195,0)+IF(AU195&lt;BS195,AQ195+AR195+AS195-AT195,0)+IF(BC195&lt;BS195,AY195+AZ195+BA195-BB195,0)+IF(BK195&lt;BS195,BG195+BH195+BI195-BJ195,0)+IF(BS195&lt;BS195,BO195+BP195+BQ195-BR195,0)+IF(CA195&lt;BS195,BW195+BX195+BY195-BZ195,0)+IF(CI195&lt;BS195,CE195+CF195+CG195-CH195,0))))))</f>
        <v>0</v>
      </c>
      <c r="BU195" s="3">
        <f>IF(Inputs!$B$27&lt;&gt;"Ready","PENDING INPUTS",MIN((BO195+BP195+BQ195),IF(D195&gt;C195,IF(D195=0,0,BR195*C195/D195),BR195+BT195)))</f>
        <v>0</v>
      </c>
      <c r="BV195" s="3">
        <f>IF(Inputs!$B$27&lt;&gt;"Ready","PENDING INPUTS",MAX(0,(BO195+BP195+BQ195)-BU195))</f>
        <v>0</v>
      </c>
      <c r="BW195" s="3">
        <f>IF(Inputs!$B$27&lt;&gt;"Ready","PENDING INPUTS",CD194)</f>
        <v>0</v>
      </c>
      <c r="BX195" s="3">
        <f>IF(Inputs!$B$27&lt;&gt;"Ready","PENDING INPUTS",IF(A195&lt;=Inputs!$B$6,ROUND(BW195*Inputs!C22/12,2),0))</f>
        <v>0</v>
      </c>
      <c r="BY195" s="3">
        <f>IF(Inputs!$B$27&lt;&gt;"Ready","PENDING INPUTS",IF(AND(A195&lt;=Inputs!$B$6,BW195&gt;0),Inputs!G22,0))</f>
        <v>0</v>
      </c>
      <c r="BZ195" s="3">
        <f>IF(Inputs!$B$27&lt;&gt;"Ready","PENDING INPUTS",IF(A195&gt;Inputs!$B$6,0,MIN((BW195+BX195+BY195),IF(Inputs!H22=1,Inputs!D22,MAX(Inputs!F22,ROUND(BW195*Inputs!E22+BX195+BY195,2))))))</f>
        <v>0</v>
      </c>
      <c r="CA195">
        <f>IF(Inputs!$B$27&lt;&gt;"Ready","PENDING INPUTS",IF(BW195&lt;=0,99,1+IF(AND(K195&gt;0,OR(K195&lt;BW195,AND(K195=BW195,0&lt;8))),1,0)+IF(AND(S195&gt;0,OR(S195&lt;BW195,AND(S195=BW195,1&lt;8))),1,0)+IF(AND(AA195&gt;0,OR(AA195&lt;BW195,AND(AA195=BW195,2&lt;8))),1,0)+IF(AND(AI195&gt;0,OR(AI195&lt;BW195,AND(AI195=BW195,3&lt;8))),1,0)+IF(AND(AQ195&gt;0,OR(AQ195&lt;BW195,AND(AQ195=BW195,4&lt;8))),1,0)+IF(AND(AY195&gt;0,OR(AY195&lt;BW195,AND(AY195=BW195,5&lt;8))),1,0)+IF(AND(BG195&gt;0,OR(BG195&lt;BW195,AND(BG195=BW195,6&lt;8))),1,0)+IF(AND(BO195&gt;0,OR(BO195&lt;BW195,AND(BO195=BW195,7&lt;8))),1,0)+IF(AND(CE195&gt;0,OR(CE195&lt;BW195,AND(CE195=BW195,9&lt;8))),1,0)))</f>
        <v>99</v>
      </c>
      <c r="CB195" s="3">
        <f>IF(Inputs!$B$27&lt;&gt;"Ready","PENDING INPUTS",IF(A195&gt;Inputs!$B$6,0,MIN(MAX(0,(BW195+BX195+BY195)-BZ195),MAX(0,C195-D195-(IF(O195&lt;CA195,K195+L195+M195-N195,0)+IF(W195&lt;CA195,S195+T195+U195-V195,0)+IF(AE195&lt;CA195,AA195+AB195+AC195-AD195,0)+IF(AM195&lt;CA195,AI195+AJ195+AK195-AL195,0)+IF(AU195&lt;CA195,AQ195+AR195+AS195-AT195,0)+IF(BC195&lt;CA195,AY195+AZ195+BA195-BB195,0)+IF(BK195&lt;CA195,BG195+BH195+BI195-BJ195,0)+IF(BS195&lt;CA195,BO195+BP195+BQ195-BR195,0)+IF(CA195&lt;CA195,BW195+BX195+BY195-BZ195,0)+IF(CI195&lt;CA195,CE195+CF195+CG195-CH195,0))))))</f>
        <v>0</v>
      </c>
      <c r="CC195" s="3">
        <f>IF(Inputs!$B$27&lt;&gt;"Ready","PENDING INPUTS",MIN((BW195+BX195+BY195),IF(D195&gt;C195,IF(D195=0,0,BZ195*C195/D195),BZ195+CB195)))</f>
        <v>0</v>
      </c>
      <c r="CD195" s="3">
        <f>IF(Inputs!$B$27&lt;&gt;"Ready","PENDING INPUTS",MAX(0,(BW195+BX195+BY195)-CC195))</f>
        <v>0</v>
      </c>
      <c r="CE195" s="3">
        <f>IF(Inputs!$B$27&lt;&gt;"Ready","PENDING INPUTS",CL194)</f>
        <v>0</v>
      </c>
      <c r="CF195" s="3">
        <f>IF(Inputs!$B$27&lt;&gt;"Ready","PENDING INPUTS",IF(A195&lt;=Inputs!$B$6,ROUND(CE195*Inputs!C23/12,2),0))</f>
        <v>0</v>
      </c>
      <c r="CG195" s="3">
        <f>IF(Inputs!$B$27&lt;&gt;"Ready","PENDING INPUTS",IF(AND(A195&lt;=Inputs!$B$6,CE195&gt;0),Inputs!G23,0))</f>
        <v>0</v>
      </c>
      <c r="CH195" s="3">
        <f>IF(Inputs!$B$27&lt;&gt;"Ready","PENDING INPUTS",IF(A195&gt;Inputs!$B$6,0,MIN((CE195+CF195+CG195),IF(Inputs!H23=1,Inputs!D23,MAX(Inputs!F23,ROUND(CE195*Inputs!E23+CF195+CG195,2))))))</f>
        <v>0</v>
      </c>
      <c r="CI195">
        <f>IF(Inputs!$B$27&lt;&gt;"Ready","PENDING INPUTS",IF(CE195&lt;=0,99,1+IF(AND(K195&gt;0,OR(K195&lt;CE195,AND(K195=CE195,0&lt;9))),1,0)+IF(AND(S195&gt;0,OR(S195&lt;CE195,AND(S195=CE195,1&lt;9))),1,0)+IF(AND(AA195&gt;0,OR(AA195&lt;CE195,AND(AA195=CE195,2&lt;9))),1,0)+IF(AND(AI195&gt;0,OR(AI195&lt;CE195,AND(AI195=CE195,3&lt;9))),1,0)+IF(AND(AQ195&gt;0,OR(AQ195&lt;CE195,AND(AQ195=CE195,4&lt;9))),1,0)+IF(AND(AY195&gt;0,OR(AY195&lt;CE195,AND(AY195=CE195,5&lt;9))),1,0)+IF(AND(BG195&gt;0,OR(BG195&lt;CE195,AND(BG195=CE195,6&lt;9))),1,0)+IF(AND(BO195&gt;0,OR(BO195&lt;CE195,AND(BO195=CE195,7&lt;9))),1,0)+IF(AND(BW195&gt;0,OR(BW195&lt;CE195,AND(BW195=CE195,8&lt;9))),1,0)))</f>
        <v>99</v>
      </c>
      <c r="CJ195" s="3">
        <f>IF(Inputs!$B$27&lt;&gt;"Ready","PENDING INPUTS",IF(A195&gt;Inputs!$B$6,0,MIN(MAX(0,(CE195+CF195+CG195)-CH195),MAX(0,C195-D195-(IF(O195&lt;CI195,K195+L195+M195-N195,0)+IF(W195&lt;CI195,S195+T195+U195-V195,0)+IF(AE195&lt;CI195,AA195+AB195+AC195-AD195,0)+IF(AM195&lt;CI195,AI195+AJ195+AK195-AL195,0)+IF(AU195&lt;CI195,AQ195+AR195+AS195-AT195,0)+IF(BC195&lt;CI195,AY195+AZ195+BA195-BB195,0)+IF(BK195&lt;CI195,BG195+BH195+BI195-BJ195,0)+IF(BS195&lt;CI195,BO195+BP195+BQ195-BR195,0)+IF(CA195&lt;CI195,BW195+BX195+BY195-BZ195,0)+IF(CI195&lt;CI195,CE195+CF195+CG195-CH195,0))))))</f>
        <v>0</v>
      </c>
      <c r="CK195" s="3">
        <f>IF(Inputs!$B$27&lt;&gt;"Ready","PENDING INPUTS",MIN((CE195+CF195+CG195),IF(D195&gt;C195,IF(D195=0,0,CH195*C195/D195),CH195+CJ195)))</f>
        <v>0</v>
      </c>
      <c r="CL195" s="3">
        <f>IF(Inputs!$B$27&lt;&gt;"Ready","PENDING INPUTS",MAX(0,(CE195+CF195+CG195)-CK195))</f>
        <v>0</v>
      </c>
    </row>
    <row r="196" spans="1:90" ht="27.95" customHeight="1" x14ac:dyDescent="0.25">
      <c r="A196">
        <v>192</v>
      </c>
      <c r="B196" s="13">
        <f>IF(Inputs!$B$27&lt;&gt;"Ready","PENDING INPUTS",EDATE(Inputs!$B$5,A196-1))</f>
        <v>52110</v>
      </c>
      <c r="C196" s="3">
        <f>IF(Inputs!$B$27&lt;&gt;"Ready","PENDING INPUTS",IF(A196&lt;=Inputs!$B$6,MAX(0,Inputs!$B$4+IF(A196=Inputs!$B$7,Inputs!$B$8,0)+IF(A196=Inputs!$B$9,Inputs!$B$10,0)),0))</f>
        <v>0</v>
      </c>
      <c r="D196" s="3">
        <f>IF(Inputs!$B$27&lt;&gt;"Ready","PENDING INPUTS",SUM(N196,V196,AD196,AL196,AT196,BB196,BJ196,BR196,BZ196,CH196))</f>
        <v>0</v>
      </c>
      <c r="E196" s="3">
        <f>IF(Inputs!$B$27&lt;&gt;"Ready","PENDING INPUTS",MAX(0,D196-C196))</f>
        <v>0</v>
      </c>
      <c r="F196" s="3">
        <f>IF(Inputs!$B$27&lt;&gt;"Ready","PENDING INPUTS",SUM(Q196,Y196,AG196,AO196,AW196,BE196,BM196,BU196,CC196,CK196))</f>
        <v>0</v>
      </c>
      <c r="G196" s="3">
        <f>IF(Inputs!$B$27&lt;&gt;"Ready","PENDING INPUTS",SUM(L196,T196,AB196,AJ196,AR196,AZ196,BH196,BP196,BX196,CF196))</f>
        <v>0</v>
      </c>
      <c r="H196" s="3">
        <f>IF(Inputs!$B$27&lt;&gt;"Ready","PENDING INPUTS",SUM(M196,U196,AC196,AK196,AS196,BA196,BI196,BQ196,BY196,CG196))</f>
        <v>0</v>
      </c>
      <c r="I196" s="3">
        <f>IF(Inputs!$B$27&lt;&gt;"Ready","PENDING INPUTS",SUM(R196,Z196,AH196,AP196,AX196,BF196,BN196,BV196,CD196,CL196))</f>
        <v>0</v>
      </c>
      <c r="J196" t="str">
        <f>IF(Inputs!$B$27&lt;&gt;"Ready","PENDING INPUTS",IF(A196&gt;Inputs!$B$6,"Beyond horizon",IF(E196&gt;0.005,"MINIMUM SHORTFALL",IF(I196&lt;0.005,"Paid off","In progress"))))</f>
        <v>Beyond horizon</v>
      </c>
      <c r="K196" s="3">
        <f>IF(Inputs!$B$27&lt;&gt;"Ready","PENDING INPUTS",R195)</f>
        <v>0</v>
      </c>
      <c r="L196" s="3">
        <f>IF(Inputs!$B$27&lt;&gt;"Ready","PENDING INPUTS",IF(A196&lt;=Inputs!$B$6,ROUND(K196*Inputs!C14/12,2),0))</f>
        <v>0</v>
      </c>
      <c r="M196" s="3">
        <f>IF(Inputs!$B$27&lt;&gt;"Ready","PENDING INPUTS",IF(AND(A196&lt;=Inputs!$B$6,K196&gt;0),Inputs!G14,0))</f>
        <v>0</v>
      </c>
      <c r="N196" s="3">
        <f>IF(Inputs!$B$27&lt;&gt;"Ready","PENDING INPUTS",IF(A196&gt;Inputs!$B$6,0,MIN((K196+L196+M196),IF(Inputs!H14=1,Inputs!D14,MAX(Inputs!F14,ROUND(K196*Inputs!E14+L196+M196,2))))))</f>
        <v>0</v>
      </c>
      <c r="O196">
        <f>IF(Inputs!$B$27&lt;&gt;"Ready","PENDING INPUTS",IF(K196&lt;=0,99,1+IF(AND(S196&gt;0,OR(S196&lt;K196,AND(S196=K196,1&lt;0))),1,0)+IF(AND(AA196&gt;0,OR(AA196&lt;K196,AND(AA196=K196,2&lt;0))),1,0)+IF(AND(AI196&gt;0,OR(AI196&lt;K196,AND(AI196=K196,3&lt;0))),1,0)+IF(AND(AQ196&gt;0,OR(AQ196&lt;K196,AND(AQ196=K196,4&lt;0))),1,0)+IF(AND(AY196&gt;0,OR(AY196&lt;K196,AND(AY196=K196,5&lt;0))),1,0)+IF(AND(BG196&gt;0,OR(BG196&lt;K196,AND(BG196=K196,6&lt;0))),1,0)+IF(AND(BO196&gt;0,OR(BO196&lt;K196,AND(BO196=K196,7&lt;0))),1,0)+IF(AND(BW196&gt;0,OR(BW196&lt;K196,AND(BW196=K196,8&lt;0))),1,0)+IF(AND(CE196&gt;0,OR(CE196&lt;K196,AND(CE196=K196,9&lt;0))),1,0)))</f>
        <v>99</v>
      </c>
      <c r="P196" s="3">
        <f>IF(Inputs!$B$27&lt;&gt;"Ready","PENDING INPUTS",IF(A196&gt;Inputs!$B$6,0,MIN(MAX(0,(K196+L196+M196)-N196),MAX(0,C196-D196-(IF(O196&lt;O196,K196+L196+M196-N196,0)+IF(W196&lt;O196,S196+T196+U196-V196,0)+IF(AE196&lt;O196,AA196+AB196+AC196-AD196,0)+IF(AM196&lt;O196,AI196+AJ196+AK196-AL196,0)+IF(AU196&lt;O196,AQ196+AR196+AS196-AT196,0)+IF(BC196&lt;O196,AY196+AZ196+BA196-BB196,0)+IF(BK196&lt;O196,BG196+BH196+BI196-BJ196,0)+IF(BS196&lt;O196,BO196+BP196+BQ196-BR196,0)+IF(CA196&lt;O196,BW196+BX196+BY196-BZ196,0)+IF(CI196&lt;O196,CE196+CF196+CG196-CH196,0))))))</f>
        <v>0</v>
      </c>
      <c r="Q196" s="3">
        <f>IF(Inputs!$B$27&lt;&gt;"Ready","PENDING INPUTS",MIN((K196+L196+M196),IF(D196&gt;C196,IF(D196=0,0,N196*C196/D196),N196+P196)))</f>
        <v>0</v>
      </c>
      <c r="R196" s="3">
        <f>IF(Inputs!$B$27&lt;&gt;"Ready","PENDING INPUTS",MAX(0,(K196+L196+M196)-Q196))</f>
        <v>0</v>
      </c>
      <c r="S196" s="3">
        <f>IF(Inputs!$B$27&lt;&gt;"Ready","PENDING INPUTS",Z195)</f>
        <v>0</v>
      </c>
      <c r="T196" s="3">
        <f>IF(Inputs!$B$27&lt;&gt;"Ready","PENDING INPUTS",IF(A196&lt;=Inputs!$B$6,ROUND(S196*Inputs!C15/12,2),0))</f>
        <v>0</v>
      </c>
      <c r="U196" s="3">
        <f>IF(Inputs!$B$27&lt;&gt;"Ready","PENDING INPUTS",IF(AND(A196&lt;=Inputs!$B$6,S196&gt;0),Inputs!G15,0))</f>
        <v>0</v>
      </c>
      <c r="V196" s="3">
        <f>IF(Inputs!$B$27&lt;&gt;"Ready","PENDING INPUTS",IF(A196&gt;Inputs!$B$6,0,MIN((S196+T196+U196),IF(Inputs!H15=1,Inputs!D15,MAX(Inputs!F15,ROUND(S196*Inputs!E15+T196+U196,2))))))</f>
        <v>0</v>
      </c>
      <c r="W196">
        <f>IF(Inputs!$B$27&lt;&gt;"Ready","PENDING INPUTS",IF(S196&lt;=0,99,1+IF(AND(K196&gt;0,OR(K196&lt;S196,AND(K196=S196,0&lt;1))),1,0)+IF(AND(AA196&gt;0,OR(AA196&lt;S196,AND(AA196=S196,2&lt;1))),1,0)+IF(AND(AI196&gt;0,OR(AI196&lt;S196,AND(AI196=S196,3&lt;1))),1,0)+IF(AND(AQ196&gt;0,OR(AQ196&lt;S196,AND(AQ196=S196,4&lt;1))),1,0)+IF(AND(AY196&gt;0,OR(AY196&lt;S196,AND(AY196=S196,5&lt;1))),1,0)+IF(AND(BG196&gt;0,OR(BG196&lt;S196,AND(BG196=S196,6&lt;1))),1,0)+IF(AND(BO196&gt;0,OR(BO196&lt;S196,AND(BO196=S196,7&lt;1))),1,0)+IF(AND(BW196&gt;0,OR(BW196&lt;S196,AND(BW196=S196,8&lt;1))),1,0)+IF(AND(CE196&gt;0,OR(CE196&lt;S196,AND(CE196=S196,9&lt;1))),1,0)))</f>
        <v>99</v>
      </c>
      <c r="X196" s="3">
        <f>IF(Inputs!$B$27&lt;&gt;"Ready","PENDING INPUTS",IF(A196&gt;Inputs!$B$6,0,MIN(MAX(0,(S196+T196+U196)-V196),MAX(0,C196-D196-(IF(O196&lt;W196,K196+L196+M196-N196,0)+IF(W196&lt;W196,S196+T196+U196-V196,0)+IF(AE196&lt;W196,AA196+AB196+AC196-AD196,0)+IF(AM196&lt;W196,AI196+AJ196+AK196-AL196,0)+IF(AU196&lt;W196,AQ196+AR196+AS196-AT196,0)+IF(BC196&lt;W196,AY196+AZ196+BA196-BB196,0)+IF(BK196&lt;W196,BG196+BH196+BI196-BJ196,0)+IF(BS196&lt;W196,BO196+BP196+BQ196-BR196,0)+IF(CA196&lt;W196,BW196+BX196+BY196-BZ196,0)+IF(CI196&lt;W196,CE196+CF196+CG196-CH196,0))))))</f>
        <v>0</v>
      </c>
      <c r="Y196" s="3">
        <f>IF(Inputs!$B$27&lt;&gt;"Ready","PENDING INPUTS",MIN((S196+T196+U196),IF(D196&gt;C196,IF(D196=0,0,V196*C196/D196),V196+X196)))</f>
        <v>0</v>
      </c>
      <c r="Z196" s="3">
        <f>IF(Inputs!$B$27&lt;&gt;"Ready","PENDING INPUTS",MAX(0,(S196+T196+U196)-Y196))</f>
        <v>0</v>
      </c>
      <c r="AA196" s="3">
        <f>IF(Inputs!$B$27&lt;&gt;"Ready","PENDING INPUTS",AH195)</f>
        <v>0</v>
      </c>
      <c r="AB196" s="3">
        <f>IF(Inputs!$B$27&lt;&gt;"Ready","PENDING INPUTS",IF(A196&lt;=Inputs!$B$6,ROUND(AA196*Inputs!C16/12,2),0))</f>
        <v>0</v>
      </c>
      <c r="AC196" s="3">
        <f>IF(Inputs!$B$27&lt;&gt;"Ready","PENDING INPUTS",IF(AND(A196&lt;=Inputs!$B$6,AA196&gt;0),Inputs!G16,0))</f>
        <v>0</v>
      </c>
      <c r="AD196" s="3">
        <f>IF(Inputs!$B$27&lt;&gt;"Ready","PENDING INPUTS",IF(A196&gt;Inputs!$B$6,0,MIN((AA196+AB196+AC196),IF(Inputs!H16=1,Inputs!D16,MAX(Inputs!F16,ROUND(AA196*Inputs!E16+AB196+AC196,2))))))</f>
        <v>0</v>
      </c>
      <c r="AE196">
        <f>IF(Inputs!$B$27&lt;&gt;"Ready","PENDING INPUTS",IF(AA196&lt;=0,99,1+IF(AND(K196&gt;0,OR(K196&lt;AA196,AND(K196=AA196,0&lt;2))),1,0)+IF(AND(S196&gt;0,OR(S196&lt;AA196,AND(S196=AA196,1&lt;2))),1,0)+IF(AND(AI196&gt;0,OR(AI196&lt;AA196,AND(AI196=AA196,3&lt;2))),1,0)+IF(AND(AQ196&gt;0,OR(AQ196&lt;AA196,AND(AQ196=AA196,4&lt;2))),1,0)+IF(AND(AY196&gt;0,OR(AY196&lt;AA196,AND(AY196=AA196,5&lt;2))),1,0)+IF(AND(BG196&gt;0,OR(BG196&lt;AA196,AND(BG196=AA196,6&lt;2))),1,0)+IF(AND(BO196&gt;0,OR(BO196&lt;AA196,AND(BO196=AA196,7&lt;2))),1,0)+IF(AND(BW196&gt;0,OR(BW196&lt;AA196,AND(BW196=AA196,8&lt;2))),1,0)+IF(AND(CE196&gt;0,OR(CE196&lt;AA196,AND(CE196=AA196,9&lt;2))),1,0)))</f>
        <v>99</v>
      </c>
      <c r="AF196" s="3">
        <f>IF(Inputs!$B$27&lt;&gt;"Ready","PENDING INPUTS",IF(A196&gt;Inputs!$B$6,0,MIN(MAX(0,(AA196+AB196+AC196)-AD196),MAX(0,C196-D196-(IF(O196&lt;AE196,K196+L196+M196-N196,0)+IF(W196&lt;AE196,S196+T196+U196-V196,0)+IF(AE196&lt;AE196,AA196+AB196+AC196-AD196,0)+IF(AM196&lt;AE196,AI196+AJ196+AK196-AL196,0)+IF(AU196&lt;AE196,AQ196+AR196+AS196-AT196,0)+IF(BC196&lt;AE196,AY196+AZ196+BA196-BB196,0)+IF(BK196&lt;AE196,BG196+BH196+BI196-BJ196,0)+IF(BS196&lt;AE196,BO196+BP196+BQ196-BR196,0)+IF(CA196&lt;AE196,BW196+BX196+BY196-BZ196,0)+IF(CI196&lt;AE196,CE196+CF196+CG196-CH196,0))))))</f>
        <v>0</v>
      </c>
      <c r="AG196" s="3">
        <f>IF(Inputs!$B$27&lt;&gt;"Ready","PENDING INPUTS",MIN((AA196+AB196+AC196),IF(D196&gt;C196,IF(D196=0,0,AD196*C196/D196),AD196+AF196)))</f>
        <v>0</v>
      </c>
      <c r="AH196" s="3">
        <f>IF(Inputs!$B$27&lt;&gt;"Ready","PENDING INPUTS",MAX(0,(AA196+AB196+AC196)-AG196))</f>
        <v>0</v>
      </c>
      <c r="AI196" s="3">
        <f>IF(Inputs!$B$27&lt;&gt;"Ready","PENDING INPUTS",AP195)</f>
        <v>0</v>
      </c>
      <c r="AJ196" s="3">
        <f>IF(Inputs!$B$27&lt;&gt;"Ready","PENDING INPUTS",IF(A196&lt;=Inputs!$B$6,ROUND(AI196*Inputs!C17/12,2),0))</f>
        <v>0</v>
      </c>
      <c r="AK196" s="3">
        <f>IF(Inputs!$B$27&lt;&gt;"Ready","PENDING INPUTS",IF(AND(A196&lt;=Inputs!$B$6,AI196&gt;0),Inputs!G17,0))</f>
        <v>0</v>
      </c>
      <c r="AL196" s="3">
        <f>IF(Inputs!$B$27&lt;&gt;"Ready","PENDING INPUTS",IF(A196&gt;Inputs!$B$6,0,MIN((AI196+AJ196+AK196),IF(Inputs!H17=1,Inputs!D17,MAX(Inputs!F17,ROUND(AI196*Inputs!E17+AJ196+AK196,2))))))</f>
        <v>0</v>
      </c>
      <c r="AM196">
        <f>IF(Inputs!$B$27&lt;&gt;"Ready","PENDING INPUTS",IF(AI196&lt;=0,99,1+IF(AND(K196&gt;0,OR(K196&lt;AI196,AND(K196=AI196,0&lt;3))),1,0)+IF(AND(S196&gt;0,OR(S196&lt;AI196,AND(S196=AI196,1&lt;3))),1,0)+IF(AND(AA196&gt;0,OR(AA196&lt;AI196,AND(AA196=AI196,2&lt;3))),1,0)+IF(AND(AQ196&gt;0,OR(AQ196&lt;AI196,AND(AQ196=AI196,4&lt;3))),1,0)+IF(AND(AY196&gt;0,OR(AY196&lt;AI196,AND(AY196=AI196,5&lt;3))),1,0)+IF(AND(BG196&gt;0,OR(BG196&lt;AI196,AND(BG196=AI196,6&lt;3))),1,0)+IF(AND(BO196&gt;0,OR(BO196&lt;AI196,AND(BO196=AI196,7&lt;3))),1,0)+IF(AND(BW196&gt;0,OR(BW196&lt;AI196,AND(BW196=AI196,8&lt;3))),1,0)+IF(AND(CE196&gt;0,OR(CE196&lt;AI196,AND(CE196=AI196,9&lt;3))),1,0)))</f>
        <v>99</v>
      </c>
      <c r="AN196" s="3">
        <f>IF(Inputs!$B$27&lt;&gt;"Ready","PENDING INPUTS",IF(A196&gt;Inputs!$B$6,0,MIN(MAX(0,(AI196+AJ196+AK196)-AL196),MAX(0,C196-D196-(IF(O196&lt;AM196,K196+L196+M196-N196,0)+IF(W196&lt;AM196,S196+T196+U196-V196,0)+IF(AE196&lt;AM196,AA196+AB196+AC196-AD196,0)+IF(AM196&lt;AM196,AI196+AJ196+AK196-AL196,0)+IF(AU196&lt;AM196,AQ196+AR196+AS196-AT196,0)+IF(BC196&lt;AM196,AY196+AZ196+BA196-BB196,0)+IF(BK196&lt;AM196,BG196+BH196+BI196-BJ196,0)+IF(BS196&lt;AM196,BO196+BP196+BQ196-BR196,0)+IF(CA196&lt;AM196,BW196+BX196+BY196-BZ196,0)+IF(CI196&lt;AM196,CE196+CF196+CG196-CH196,0))))))</f>
        <v>0</v>
      </c>
      <c r="AO196" s="3">
        <f>IF(Inputs!$B$27&lt;&gt;"Ready","PENDING INPUTS",MIN((AI196+AJ196+AK196),IF(D196&gt;C196,IF(D196=0,0,AL196*C196/D196),AL196+AN196)))</f>
        <v>0</v>
      </c>
      <c r="AP196" s="3">
        <f>IF(Inputs!$B$27&lt;&gt;"Ready","PENDING INPUTS",MAX(0,(AI196+AJ196+AK196)-AO196))</f>
        <v>0</v>
      </c>
      <c r="AQ196" s="3">
        <f>IF(Inputs!$B$27&lt;&gt;"Ready","PENDING INPUTS",AX195)</f>
        <v>0</v>
      </c>
      <c r="AR196" s="3">
        <f>IF(Inputs!$B$27&lt;&gt;"Ready","PENDING INPUTS",IF(A196&lt;=Inputs!$B$6,ROUND(AQ196*Inputs!C18/12,2),0))</f>
        <v>0</v>
      </c>
      <c r="AS196" s="3">
        <f>IF(Inputs!$B$27&lt;&gt;"Ready","PENDING INPUTS",IF(AND(A196&lt;=Inputs!$B$6,AQ196&gt;0),Inputs!G18,0))</f>
        <v>0</v>
      </c>
      <c r="AT196" s="3">
        <f>IF(Inputs!$B$27&lt;&gt;"Ready","PENDING INPUTS",IF(A196&gt;Inputs!$B$6,0,MIN((AQ196+AR196+AS196),IF(Inputs!H18=1,Inputs!D18,MAX(Inputs!F18,ROUND(AQ196*Inputs!E18+AR196+AS196,2))))))</f>
        <v>0</v>
      </c>
      <c r="AU196">
        <f>IF(Inputs!$B$27&lt;&gt;"Ready","PENDING INPUTS",IF(AQ196&lt;=0,99,1+IF(AND(K196&gt;0,OR(K196&lt;AQ196,AND(K196=AQ196,0&lt;4))),1,0)+IF(AND(S196&gt;0,OR(S196&lt;AQ196,AND(S196=AQ196,1&lt;4))),1,0)+IF(AND(AA196&gt;0,OR(AA196&lt;AQ196,AND(AA196=AQ196,2&lt;4))),1,0)+IF(AND(AI196&gt;0,OR(AI196&lt;AQ196,AND(AI196=AQ196,3&lt;4))),1,0)+IF(AND(AY196&gt;0,OR(AY196&lt;AQ196,AND(AY196=AQ196,5&lt;4))),1,0)+IF(AND(BG196&gt;0,OR(BG196&lt;AQ196,AND(BG196=AQ196,6&lt;4))),1,0)+IF(AND(BO196&gt;0,OR(BO196&lt;AQ196,AND(BO196=AQ196,7&lt;4))),1,0)+IF(AND(BW196&gt;0,OR(BW196&lt;AQ196,AND(BW196=AQ196,8&lt;4))),1,0)+IF(AND(CE196&gt;0,OR(CE196&lt;AQ196,AND(CE196=AQ196,9&lt;4))),1,0)))</f>
        <v>99</v>
      </c>
      <c r="AV196" s="3">
        <f>IF(Inputs!$B$27&lt;&gt;"Ready","PENDING INPUTS",IF(A196&gt;Inputs!$B$6,0,MIN(MAX(0,(AQ196+AR196+AS196)-AT196),MAX(0,C196-D196-(IF(O196&lt;AU196,K196+L196+M196-N196,0)+IF(W196&lt;AU196,S196+T196+U196-V196,0)+IF(AE196&lt;AU196,AA196+AB196+AC196-AD196,0)+IF(AM196&lt;AU196,AI196+AJ196+AK196-AL196,0)+IF(AU196&lt;AU196,AQ196+AR196+AS196-AT196,0)+IF(BC196&lt;AU196,AY196+AZ196+BA196-BB196,0)+IF(BK196&lt;AU196,BG196+BH196+BI196-BJ196,0)+IF(BS196&lt;AU196,BO196+BP196+BQ196-BR196,0)+IF(CA196&lt;AU196,BW196+BX196+BY196-BZ196,0)+IF(CI196&lt;AU196,CE196+CF196+CG196-CH196,0))))))</f>
        <v>0</v>
      </c>
      <c r="AW196" s="3">
        <f>IF(Inputs!$B$27&lt;&gt;"Ready","PENDING INPUTS",MIN((AQ196+AR196+AS196),IF(D196&gt;C196,IF(D196=0,0,AT196*C196/D196),AT196+AV196)))</f>
        <v>0</v>
      </c>
      <c r="AX196" s="3">
        <f>IF(Inputs!$B$27&lt;&gt;"Ready","PENDING INPUTS",MAX(0,(AQ196+AR196+AS196)-AW196))</f>
        <v>0</v>
      </c>
      <c r="AY196" s="3">
        <f>IF(Inputs!$B$27&lt;&gt;"Ready","PENDING INPUTS",BF195)</f>
        <v>0</v>
      </c>
      <c r="AZ196" s="3">
        <f>IF(Inputs!$B$27&lt;&gt;"Ready","PENDING INPUTS",IF(A196&lt;=Inputs!$B$6,ROUND(AY196*Inputs!C19/12,2),0))</f>
        <v>0</v>
      </c>
      <c r="BA196" s="3">
        <f>IF(Inputs!$B$27&lt;&gt;"Ready","PENDING INPUTS",IF(AND(A196&lt;=Inputs!$B$6,AY196&gt;0),Inputs!G19,0))</f>
        <v>0</v>
      </c>
      <c r="BB196" s="3">
        <f>IF(Inputs!$B$27&lt;&gt;"Ready","PENDING INPUTS",IF(A196&gt;Inputs!$B$6,0,MIN((AY196+AZ196+BA196),IF(Inputs!H19=1,Inputs!D19,MAX(Inputs!F19,ROUND(AY196*Inputs!E19+AZ196+BA196,2))))))</f>
        <v>0</v>
      </c>
      <c r="BC196">
        <f>IF(Inputs!$B$27&lt;&gt;"Ready","PENDING INPUTS",IF(AY196&lt;=0,99,1+IF(AND(K196&gt;0,OR(K196&lt;AY196,AND(K196=AY196,0&lt;5))),1,0)+IF(AND(S196&gt;0,OR(S196&lt;AY196,AND(S196=AY196,1&lt;5))),1,0)+IF(AND(AA196&gt;0,OR(AA196&lt;AY196,AND(AA196=AY196,2&lt;5))),1,0)+IF(AND(AI196&gt;0,OR(AI196&lt;AY196,AND(AI196=AY196,3&lt;5))),1,0)+IF(AND(AQ196&gt;0,OR(AQ196&lt;AY196,AND(AQ196=AY196,4&lt;5))),1,0)+IF(AND(BG196&gt;0,OR(BG196&lt;AY196,AND(BG196=AY196,6&lt;5))),1,0)+IF(AND(BO196&gt;0,OR(BO196&lt;AY196,AND(BO196=AY196,7&lt;5))),1,0)+IF(AND(BW196&gt;0,OR(BW196&lt;AY196,AND(BW196=AY196,8&lt;5))),1,0)+IF(AND(CE196&gt;0,OR(CE196&lt;AY196,AND(CE196=AY196,9&lt;5))),1,0)))</f>
        <v>99</v>
      </c>
      <c r="BD196" s="3">
        <f>IF(Inputs!$B$27&lt;&gt;"Ready","PENDING INPUTS",IF(A196&gt;Inputs!$B$6,0,MIN(MAX(0,(AY196+AZ196+BA196)-BB196),MAX(0,C196-D196-(IF(O196&lt;BC196,K196+L196+M196-N196,0)+IF(W196&lt;BC196,S196+T196+U196-V196,0)+IF(AE196&lt;BC196,AA196+AB196+AC196-AD196,0)+IF(AM196&lt;BC196,AI196+AJ196+AK196-AL196,0)+IF(AU196&lt;BC196,AQ196+AR196+AS196-AT196,0)+IF(BC196&lt;BC196,AY196+AZ196+BA196-BB196,0)+IF(BK196&lt;BC196,BG196+BH196+BI196-BJ196,0)+IF(BS196&lt;BC196,BO196+BP196+BQ196-BR196,0)+IF(CA196&lt;BC196,BW196+BX196+BY196-BZ196,0)+IF(CI196&lt;BC196,CE196+CF196+CG196-CH196,0))))))</f>
        <v>0</v>
      </c>
      <c r="BE196" s="3">
        <f>IF(Inputs!$B$27&lt;&gt;"Ready","PENDING INPUTS",MIN((AY196+AZ196+BA196),IF(D196&gt;C196,IF(D196=0,0,BB196*C196/D196),BB196+BD196)))</f>
        <v>0</v>
      </c>
      <c r="BF196" s="3">
        <f>IF(Inputs!$B$27&lt;&gt;"Ready","PENDING INPUTS",MAX(0,(AY196+AZ196+BA196)-BE196))</f>
        <v>0</v>
      </c>
      <c r="BG196" s="3">
        <f>IF(Inputs!$B$27&lt;&gt;"Ready","PENDING INPUTS",BN195)</f>
        <v>0</v>
      </c>
      <c r="BH196" s="3">
        <f>IF(Inputs!$B$27&lt;&gt;"Ready","PENDING INPUTS",IF(A196&lt;=Inputs!$B$6,ROUND(BG196*Inputs!C20/12,2),0))</f>
        <v>0</v>
      </c>
      <c r="BI196" s="3">
        <f>IF(Inputs!$B$27&lt;&gt;"Ready","PENDING INPUTS",IF(AND(A196&lt;=Inputs!$B$6,BG196&gt;0),Inputs!G20,0))</f>
        <v>0</v>
      </c>
      <c r="BJ196" s="3">
        <f>IF(Inputs!$B$27&lt;&gt;"Ready","PENDING INPUTS",IF(A196&gt;Inputs!$B$6,0,MIN((BG196+BH196+BI196),IF(Inputs!H20=1,Inputs!D20,MAX(Inputs!F20,ROUND(BG196*Inputs!E20+BH196+BI196,2))))))</f>
        <v>0</v>
      </c>
      <c r="BK196">
        <f>IF(Inputs!$B$27&lt;&gt;"Ready","PENDING INPUTS",IF(BG196&lt;=0,99,1+IF(AND(K196&gt;0,OR(K196&lt;BG196,AND(K196=BG196,0&lt;6))),1,0)+IF(AND(S196&gt;0,OR(S196&lt;BG196,AND(S196=BG196,1&lt;6))),1,0)+IF(AND(AA196&gt;0,OR(AA196&lt;BG196,AND(AA196=BG196,2&lt;6))),1,0)+IF(AND(AI196&gt;0,OR(AI196&lt;BG196,AND(AI196=BG196,3&lt;6))),1,0)+IF(AND(AQ196&gt;0,OR(AQ196&lt;BG196,AND(AQ196=BG196,4&lt;6))),1,0)+IF(AND(AY196&gt;0,OR(AY196&lt;BG196,AND(AY196=BG196,5&lt;6))),1,0)+IF(AND(BO196&gt;0,OR(BO196&lt;BG196,AND(BO196=BG196,7&lt;6))),1,0)+IF(AND(BW196&gt;0,OR(BW196&lt;BG196,AND(BW196=BG196,8&lt;6))),1,0)+IF(AND(CE196&gt;0,OR(CE196&lt;BG196,AND(CE196=BG196,9&lt;6))),1,0)))</f>
        <v>99</v>
      </c>
      <c r="BL196" s="3">
        <f>IF(Inputs!$B$27&lt;&gt;"Ready","PENDING INPUTS",IF(A196&gt;Inputs!$B$6,0,MIN(MAX(0,(BG196+BH196+BI196)-BJ196),MAX(0,C196-D196-(IF(O196&lt;BK196,K196+L196+M196-N196,0)+IF(W196&lt;BK196,S196+T196+U196-V196,0)+IF(AE196&lt;BK196,AA196+AB196+AC196-AD196,0)+IF(AM196&lt;BK196,AI196+AJ196+AK196-AL196,0)+IF(AU196&lt;BK196,AQ196+AR196+AS196-AT196,0)+IF(BC196&lt;BK196,AY196+AZ196+BA196-BB196,0)+IF(BK196&lt;BK196,BG196+BH196+BI196-BJ196,0)+IF(BS196&lt;BK196,BO196+BP196+BQ196-BR196,0)+IF(CA196&lt;BK196,BW196+BX196+BY196-BZ196,0)+IF(CI196&lt;BK196,CE196+CF196+CG196-CH196,0))))))</f>
        <v>0</v>
      </c>
      <c r="BM196" s="3">
        <f>IF(Inputs!$B$27&lt;&gt;"Ready","PENDING INPUTS",MIN((BG196+BH196+BI196),IF(D196&gt;C196,IF(D196=0,0,BJ196*C196/D196),BJ196+BL196)))</f>
        <v>0</v>
      </c>
      <c r="BN196" s="3">
        <f>IF(Inputs!$B$27&lt;&gt;"Ready","PENDING INPUTS",MAX(0,(BG196+BH196+BI196)-BM196))</f>
        <v>0</v>
      </c>
      <c r="BO196" s="3">
        <f>IF(Inputs!$B$27&lt;&gt;"Ready","PENDING INPUTS",BV195)</f>
        <v>0</v>
      </c>
      <c r="BP196" s="3">
        <f>IF(Inputs!$B$27&lt;&gt;"Ready","PENDING INPUTS",IF(A196&lt;=Inputs!$B$6,ROUND(BO196*Inputs!C21/12,2),0))</f>
        <v>0</v>
      </c>
      <c r="BQ196" s="3">
        <f>IF(Inputs!$B$27&lt;&gt;"Ready","PENDING INPUTS",IF(AND(A196&lt;=Inputs!$B$6,BO196&gt;0),Inputs!G21,0))</f>
        <v>0</v>
      </c>
      <c r="BR196" s="3">
        <f>IF(Inputs!$B$27&lt;&gt;"Ready","PENDING INPUTS",IF(A196&gt;Inputs!$B$6,0,MIN((BO196+BP196+BQ196),IF(Inputs!H21=1,Inputs!D21,MAX(Inputs!F21,ROUND(BO196*Inputs!E21+BP196+BQ196,2))))))</f>
        <v>0</v>
      </c>
      <c r="BS196">
        <f>IF(Inputs!$B$27&lt;&gt;"Ready","PENDING INPUTS",IF(BO196&lt;=0,99,1+IF(AND(K196&gt;0,OR(K196&lt;BO196,AND(K196=BO196,0&lt;7))),1,0)+IF(AND(S196&gt;0,OR(S196&lt;BO196,AND(S196=BO196,1&lt;7))),1,0)+IF(AND(AA196&gt;0,OR(AA196&lt;BO196,AND(AA196=BO196,2&lt;7))),1,0)+IF(AND(AI196&gt;0,OR(AI196&lt;BO196,AND(AI196=BO196,3&lt;7))),1,0)+IF(AND(AQ196&gt;0,OR(AQ196&lt;BO196,AND(AQ196=BO196,4&lt;7))),1,0)+IF(AND(AY196&gt;0,OR(AY196&lt;BO196,AND(AY196=BO196,5&lt;7))),1,0)+IF(AND(BG196&gt;0,OR(BG196&lt;BO196,AND(BG196=BO196,6&lt;7))),1,0)+IF(AND(BW196&gt;0,OR(BW196&lt;BO196,AND(BW196=BO196,8&lt;7))),1,0)+IF(AND(CE196&gt;0,OR(CE196&lt;BO196,AND(CE196=BO196,9&lt;7))),1,0)))</f>
        <v>99</v>
      </c>
      <c r="BT196" s="3">
        <f>IF(Inputs!$B$27&lt;&gt;"Ready","PENDING INPUTS",IF(A196&gt;Inputs!$B$6,0,MIN(MAX(0,(BO196+BP196+BQ196)-BR196),MAX(0,C196-D196-(IF(O196&lt;BS196,K196+L196+M196-N196,0)+IF(W196&lt;BS196,S196+T196+U196-V196,0)+IF(AE196&lt;BS196,AA196+AB196+AC196-AD196,0)+IF(AM196&lt;BS196,AI196+AJ196+AK196-AL196,0)+IF(AU196&lt;BS196,AQ196+AR196+AS196-AT196,0)+IF(BC196&lt;BS196,AY196+AZ196+BA196-BB196,0)+IF(BK196&lt;BS196,BG196+BH196+BI196-BJ196,0)+IF(BS196&lt;BS196,BO196+BP196+BQ196-BR196,0)+IF(CA196&lt;BS196,BW196+BX196+BY196-BZ196,0)+IF(CI196&lt;BS196,CE196+CF196+CG196-CH196,0))))))</f>
        <v>0</v>
      </c>
      <c r="BU196" s="3">
        <f>IF(Inputs!$B$27&lt;&gt;"Ready","PENDING INPUTS",MIN((BO196+BP196+BQ196),IF(D196&gt;C196,IF(D196=0,0,BR196*C196/D196),BR196+BT196)))</f>
        <v>0</v>
      </c>
      <c r="BV196" s="3">
        <f>IF(Inputs!$B$27&lt;&gt;"Ready","PENDING INPUTS",MAX(0,(BO196+BP196+BQ196)-BU196))</f>
        <v>0</v>
      </c>
      <c r="BW196" s="3">
        <f>IF(Inputs!$B$27&lt;&gt;"Ready","PENDING INPUTS",CD195)</f>
        <v>0</v>
      </c>
      <c r="BX196" s="3">
        <f>IF(Inputs!$B$27&lt;&gt;"Ready","PENDING INPUTS",IF(A196&lt;=Inputs!$B$6,ROUND(BW196*Inputs!C22/12,2),0))</f>
        <v>0</v>
      </c>
      <c r="BY196" s="3">
        <f>IF(Inputs!$B$27&lt;&gt;"Ready","PENDING INPUTS",IF(AND(A196&lt;=Inputs!$B$6,BW196&gt;0),Inputs!G22,0))</f>
        <v>0</v>
      </c>
      <c r="BZ196" s="3">
        <f>IF(Inputs!$B$27&lt;&gt;"Ready","PENDING INPUTS",IF(A196&gt;Inputs!$B$6,0,MIN((BW196+BX196+BY196),IF(Inputs!H22=1,Inputs!D22,MAX(Inputs!F22,ROUND(BW196*Inputs!E22+BX196+BY196,2))))))</f>
        <v>0</v>
      </c>
      <c r="CA196">
        <f>IF(Inputs!$B$27&lt;&gt;"Ready","PENDING INPUTS",IF(BW196&lt;=0,99,1+IF(AND(K196&gt;0,OR(K196&lt;BW196,AND(K196=BW196,0&lt;8))),1,0)+IF(AND(S196&gt;0,OR(S196&lt;BW196,AND(S196=BW196,1&lt;8))),1,0)+IF(AND(AA196&gt;0,OR(AA196&lt;BW196,AND(AA196=BW196,2&lt;8))),1,0)+IF(AND(AI196&gt;0,OR(AI196&lt;BW196,AND(AI196=BW196,3&lt;8))),1,0)+IF(AND(AQ196&gt;0,OR(AQ196&lt;BW196,AND(AQ196=BW196,4&lt;8))),1,0)+IF(AND(AY196&gt;0,OR(AY196&lt;BW196,AND(AY196=BW196,5&lt;8))),1,0)+IF(AND(BG196&gt;0,OR(BG196&lt;BW196,AND(BG196=BW196,6&lt;8))),1,0)+IF(AND(BO196&gt;0,OR(BO196&lt;BW196,AND(BO196=BW196,7&lt;8))),1,0)+IF(AND(CE196&gt;0,OR(CE196&lt;BW196,AND(CE196=BW196,9&lt;8))),1,0)))</f>
        <v>99</v>
      </c>
      <c r="CB196" s="3">
        <f>IF(Inputs!$B$27&lt;&gt;"Ready","PENDING INPUTS",IF(A196&gt;Inputs!$B$6,0,MIN(MAX(0,(BW196+BX196+BY196)-BZ196),MAX(0,C196-D196-(IF(O196&lt;CA196,K196+L196+M196-N196,0)+IF(W196&lt;CA196,S196+T196+U196-V196,0)+IF(AE196&lt;CA196,AA196+AB196+AC196-AD196,0)+IF(AM196&lt;CA196,AI196+AJ196+AK196-AL196,0)+IF(AU196&lt;CA196,AQ196+AR196+AS196-AT196,0)+IF(BC196&lt;CA196,AY196+AZ196+BA196-BB196,0)+IF(BK196&lt;CA196,BG196+BH196+BI196-BJ196,0)+IF(BS196&lt;CA196,BO196+BP196+BQ196-BR196,0)+IF(CA196&lt;CA196,BW196+BX196+BY196-BZ196,0)+IF(CI196&lt;CA196,CE196+CF196+CG196-CH196,0))))))</f>
        <v>0</v>
      </c>
      <c r="CC196" s="3">
        <f>IF(Inputs!$B$27&lt;&gt;"Ready","PENDING INPUTS",MIN((BW196+BX196+BY196),IF(D196&gt;C196,IF(D196=0,0,BZ196*C196/D196),BZ196+CB196)))</f>
        <v>0</v>
      </c>
      <c r="CD196" s="3">
        <f>IF(Inputs!$B$27&lt;&gt;"Ready","PENDING INPUTS",MAX(0,(BW196+BX196+BY196)-CC196))</f>
        <v>0</v>
      </c>
      <c r="CE196" s="3">
        <f>IF(Inputs!$B$27&lt;&gt;"Ready","PENDING INPUTS",CL195)</f>
        <v>0</v>
      </c>
      <c r="CF196" s="3">
        <f>IF(Inputs!$B$27&lt;&gt;"Ready","PENDING INPUTS",IF(A196&lt;=Inputs!$B$6,ROUND(CE196*Inputs!C23/12,2),0))</f>
        <v>0</v>
      </c>
      <c r="CG196" s="3">
        <f>IF(Inputs!$B$27&lt;&gt;"Ready","PENDING INPUTS",IF(AND(A196&lt;=Inputs!$B$6,CE196&gt;0),Inputs!G23,0))</f>
        <v>0</v>
      </c>
      <c r="CH196" s="3">
        <f>IF(Inputs!$B$27&lt;&gt;"Ready","PENDING INPUTS",IF(A196&gt;Inputs!$B$6,0,MIN((CE196+CF196+CG196),IF(Inputs!H23=1,Inputs!D23,MAX(Inputs!F23,ROUND(CE196*Inputs!E23+CF196+CG196,2))))))</f>
        <v>0</v>
      </c>
      <c r="CI196">
        <f>IF(Inputs!$B$27&lt;&gt;"Ready","PENDING INPUTS",IF(CE196&lt;=0,99,1+IF(AND(K196&gt;0,OR(K196&lt;CE196,AND(K196=CE196,0&lt;9))),1,0)+IF(AND(S196&gt;0,OR(S196&lt;CE196,AND(S196=CE196,1&lt;9))),1,0)+IF(AND(AA196&gt;0,OR(AA196&lt;CE196,AND(AA196=CE196,2&lt;9))),1,0)+IF(AND(AI196&gt;0,OR(AI196&lt;CE196,AND(AI196=CE196,3&lt;9))),1,0)+IF(AND(AQ196&gt;0,OR(AQ196&lt;CE196,AND(AQ196=CE196,4&lt;9))),1,0)+IF(AND(AY196&gt;0,OR(AY196&lt;CE196,AND(AY196=CE196,5&lt;9))),1,0)+IF(AND(BG196&gt;0,OR(BG196&lt;CE196,AND(BG196=CE196,6&lt;9))),1,0)+IF(AND(BO196&gt;0,OR(BO196&lt;CE196,AND(BO196=CE196,7&lt;9))),1,0)+IF(AND(BW196&gt;0,OR(BW196&lt;CE196,AND(BW196=CE196,8&lt;9))),1,0)))</f>
        <v>99</v>
      </c>
      <c r="CJ196" s="3">
        <f>IF(Inputs!$B$27&lt;&gt;"Ready","PENDING INPUTS",IF(A196&gt;Inputs!$B$6,0,MIN(MAX(0,(CE196+CF196+CG196)-CH196),MAX(0,C196-D196-(IF(O196&lt;CI196,K196+L196+M196-N196,0)+IF(W196&lt;CI196,S196+T196+U196-V196,0)+IF(AE196&lt;CI196,AA196+AB196+AC196-AD196,0)+IF(AM196&lt;CI196,AI196+AJ196+AK196-AL196,0)+IF(AU196&lt;CI196,AQ196+AR196+AS196-AT196,0)+IF(BC196&lt;CI196,AY196+AZ196+BA196-BB196,0)+IF(BK196&lt;CI196,BG196+BH196+BI196-BJ196,0)+IF(BS196&lt;CI196,BO196+BP196+BQ196-BR196,0)+IF(CA196&lt;CI196,BW196+BX196+BY196-BZ196,0)+IF(CI196&lt;CI196,CE196+CF196+CG196-CH196,0))))))</f>
        <v>0</v>
      </c>
      <c r="CK196" s="3">
        <f>IF(Inputs!$B$27&lt;&gt;"Ready","PENDING INPUTS",MIN((CE196+CF196+CG196),IF(D196&gt;C196,IF(D196=0,0,CH196*C196/D196),CH196+CJ196)))</f>
        <v>0</v>
      </c>
      <c r="CL196" s="3">
        <f>IF(Inputs!$B$27&lt;&gt;"Ready","PENDING INPUTS",MAX(0,(CE196+CF196+CG196)-CK196))</f>
        <v>0</v>
      </c>
    </row>
    <row r="197" spans="1:90" ht="27.95" customHeight="1" x14ac:dyDescent="0.25">
      <c r="A197">
        <v>193</v>
      </c>
      <c r="B197" s="13">
        <f>IF(Inputs!$B$27&lt;&gt;"Ready","PENDING INPUTS",EDATE(Inputs!$B$5,A197-1))</f>
        <v>52140</v>
      </c>
      <c r="C197" s="3">
        <f>IF(Inputs!$B$27&lt;&gt;"Ready","PENDING INPUTS",IF(A197&lt;=Inputs!$B$6,MAX(0,Inputs!$B$4+IF(A197=Inputs!$B$7,Inputs!$B$8,0)+IF(A197=Inputs!$B$9,Inputs!$B$10,0)),0))</f>
        <v>0</v>
      </c>
      <c r="D197" s="3">
        <f>IF(Inputs!$B$27&lt;&gt;"Ready","PENDING INPUTS",SUM(N197,V197,AD197,AL197,AT197,BB197,BJ197,BR197,BZ197,CH197))</f>
        <v>0</v>
      </c>
      <c r="E197" s="3">
        <f>IF(Inputs!$B$27&lt;&gt;"Ready","PENDING INPUTS",MAX(0,D197-C197))</f>
        <v>0</v>
      </c>
      <c r="F197" s="3">
        <f>IF(Inputs!$B$27&lt;&gt;"Ready","PENDING INPUTS",SUM(Q197,Y197,AG197,AO197,AW197,BE197,BM197,BU197,CC197,CK197))</f>
        <v>0</v>
      </c>
      <c r="G197" s="3">
        <f>IF(Inputs!$B$27&lt;&gt;"Ready","PENDING INPUTS",SUM(L197,T197,AB197,AJ197,AR197,AZ197,BH197,BP197,BX197,CF197))</f>
        <v>0</v>
      </c>
      <c r="H197" s="3">
        <f>IF(Inputs!$B$27&lt;&gt;"Ready","PENDING INPUTS",SUM(M197,U197,AC197,AK197,AS197,BA197,BI197,BQ197,BY197,CG197))</f>
        <v>0</v>
      </c>
      <c r="I197" s="3">
        <f>IF(Inputs!$B$27&lt;&gt;"Ready","PENDING INPUTS",SUM(R197,Z197,AH197,AP197,AX197,BF197,BN197,BV197,CD197,CL197))</f>
        <v>0</v>
      </c>
      <c r="J197" t="str">
        <f>IF(Inputs!$B$27&lt;&gt;"Ready","PENDING INPUTS",IF(A197&gt;Inputs!$B$6,"Beyond horizon",IF(E197&gt;0.005,"MINIMUM SHORTFALL",IF(I197&lt;0.005,"Paid off","In progress"))))</f>
        <v>Beyond horizon</v>
      </c>
      <c r="K197" s="3">
        <f>IF(Inputs!$B$27&lt;&gt;"Ready","PENDING INPUTS",R196)</f>
        <v>0</v>
      </c>
      <c r="L197" s="3">
        <f>IF(Inputs!$B$27&lt;&gt;"Ready","PENDING INPUTS",IF(A197&lt;=Inputs!$B$6,ROUND(K197*Inputs!C14/12,2),0))</f>
        <v>0</v>
      </c>
      <c r="M197" s="3">
        <f>IF(Inputs!$B$27&lt;&gt;"Ready","PENDING INPUTS",IF(AND(A197&lt;=Inputs!$B$6,K197&gt;0),Inputs!G14,0))</f>
        <v>0</v>
      </c>
      <c r="N197" s="3">
        <f>IF(Inputs!$B$27&lt;&gt;"Ready","PENDING INPUTS",IF(A197&gt;Inputs!$B$6,0,MIN((K197+L197+M197),IF(Inputs!H14=1,Inputs!D14,MAX(Inputs!F14,ROUND(K197*Inputs!E14+L197+M197,2))))))</f>
        <v>0</v>
      </c>
      <c r="O197">
        <f>IF(Inputs!$B$27&lt;&gt;"Ready","PENDING INPUTS",IF(K197&lt;=0,99,1+IF(AND(S197&gt;0,OR(S197&lt;K197,AND(S197=K197,1&lt;0))),1,0)+IF(AND(AA197&gt;0,OR(AA197&lt;K197,AND(AA197=K197,2&lt;0))),1,0)+IF(AND(AI197&gt;0,OR(AI197&lt;K197,AND(AI197=K197,3&lt;0))),1,0)+IF(AND(AQ197&gt;0,OR(AQ197&lt;K197,AND(AQ197=K197,4&lt;0))),1,0)+IF(AND(AY197&gt;0,OR(AY197&lt;K197,AND(AY197=K197,5&lt;0))),1,0)+IF(AND(BG197&gt;0,OR(BG197&lt;K197,AND(BG197=K197,6&lt;0))),1,0)+IF(AND(BO197&gt;0,OR(BO197&lt;K197,AND(BO197=K197,7&lt;0))),1,0)+IF(AND(BW197&gt;0,OR(BW197&lt;K197,AND(BW197=K197,8&lt;0))),1,0)+IF(AND(CE197&gt;0,OR(CE197&lt;K197,AND(CE197=K197,9&lt;0))),1,0)))</f>
        <v>99</v>
      </c>
      <c r="P197" s="3">
        <f>IF(Inputs!$B$27&lt;&gt;"Ready","PENDING INPUTS",IF(A197&gt;Inputs!$B$6,0,MIN(MAX(0,(K197+L197+M197)-N197),MAX(0,C197-D197-(IF(O197&lt;O197,K197+L197+M197-N197,0)+IF(W197&lt;O197,S197+T197+U197-V197,0)+IF(AE197&lt;O197,AA197+AB197+AC197-AD197,0)+IF(AM197&lt;O197,AI197+AJ197+AK197-AL197,0)+IF(AU197&lt;O197,AQ197+AR197+AS197-AT197,0)+IF(BC197&lt;O197,AY197+AZ197+BA197-BB197,0)+IF(BK197&lt;O197,BG197+BH197+BI197-BJ197,0)+IF(BS197&lt;O197,BO197+BP197+BQ197-BR197,0)+IF(CA197&lt;O197,BW197+BX197+BY197-BZ197,0)+IF(CI197&lt;O197,CE197+CF197+CG197-CH197,0))))))</f>
        <v>0</v>
      </c>
      <c r="Q197" s="3">
        <f>IF(Inputs!$B$27&lt;&gt;"Ready","PENDING INPUTS",MIN((K197+L197+M197),IF(D197&gt;C197,IF(D197=0,0,N197*C197/D197),N197+P197)))</f>
        <v>0</v>
      </c>
      <c r="R197" s="3">
        <f>IF(Inputs!$B$27&lt;&gt;"Ready","PENDING INPUTS",MAX(0,(K197+L197+M197)-Q197))</f>
        <v>0</v>
      </c>
      <c r="S197" s="3">
        <f>IF(Inputs!$B$27&lt;&gt;"Ready","PENDING INPUTS",Z196)</f>
        <v>0</v>
      </c>
      <c r="T197" s="3">
        <f>IF(Inputs!$B$27&lt;&gt;"Ready","PENDING INPUTS",IF(A197&lt;=Inputs!$B$6,ROUND(S197*Inputs!C15/12,2),0))</f>
        <v>0</v>
      </c>
      <c r="U197" s="3">
        <f>IF(Inputs!$B$27&lt;&gt;"Ready","PENDING INPUTS",IF(AND(A197&lt;=Inputs!$B$6,S197&gt;0),Inputs!G15,0))</f>
        <v>0</v>
      </c>
      <c r="V197" s="3">
        <f>IF(Inputs!$B$27&lt;&gt;"Ready","PENDING INPUTS",IF(A197&gt;Inputs!$B$6,0,MIN((S197+T197+U197),IF(Inputs!H15=1,Inputs!D15,MAX(Inputs!F15,ROUND(S197*Inputs!E15+T197+U197,2))))))</f>
        <v>0</v>
      </c>
      <c r="W197">
        <f>IF(Inputs!$B$27&lt;&gt;"Ready","PENDING INPUTS",IF(S197&lt;=0,99,1+IF(AND(K197&gt;0,OR(K197&lt;S197,AND(K197=S197,0&lt;1))),1,0)+IF(AND(AA197&gt;0,OR(AA197&lt;S197,AND(AA197=S197,2&lt;1))),1,0)+IF(AND(AI197&gt;0,OR(AI197&lt;S197,AND(AI197=S197,3&lt;1))),1,0)+IF(AND(AQ197&gt;0,OR(AQ197&lt;S197,AND(AQ197=S197,4&lt;1))),1,0)+IF(AND(AY197&gt;0,OR(AY197&lt;S197,AND(AY197=S197,5&lt;1))),1,0)+IF(AND(BG197&gt;0,OR(BG197&lt;S197,AND(BG197=S197,6&lt;1))),1,0)+IF(AND(BO197&gt;0,OR(BO197&lt;S197,AND(BO197=S197,7&lt;1))),1,0)+IF(AND(BW197&gt;0,OR(BW197&lt;S197,AND(BW197=S197,8&lt;1))),1,0)+IF(AND(CE197&gt;0,OR(CE197&lt;S197,AND(CE197=S197,9&lt;1))),1,0)))</f>
        <v>99</v>
      </c>
      <c r="X197" s="3">
        <f>IF(Inputs!$B$27&lt;&gt;"Ready","PENDING INPUTS",IF(A197&gt;Inputs!$B$6,0,MIN(MAX(0,(S197+T197+U197)-V197),MAX(0,C197-D197-(IF(O197&lt;W197,K197+L197+M197-N197,0)+IF(W197&lt;W197,S197+T197+U197-V197,0)+IF(AE197&lt;W197,AA197+AB197+AC197-AD197,0)+IF(AM197&lt;W197,AI197+AJ197+AK197-AL197,0)+IF(AU197&lt;W197,AQ197+AR197+AS197-AT197,0)+IF(BC197&lt;W197,AY197+AZ197+BA197-BB197,0)+IF(BK197&lt;W197,BG197+BH197+BI197-BJ197,0)+IF(BS197&lt;W197,BO197+BP197+BQ197-BR197,0)+IF(CA197&lt;W197,BW197+BX197+BY197-BZ197,0)+IF(CI197&lt;W197,CE197+CF197+CG197-CH197,0))))))</f>
        <v>0</v>
      </c>
      <c r="Y197" s="3">
        <f>IF(Inputs!$B$27&lt;&gt;"Ready","PENDING INPUTS",MIN((S197+T197+U197),IF(D197&gt;C197,IF(D197=0,0,V197*C197/D197),V197+X197)))</f>
        <v>0</v>
      </c>
      <c r="Z197" s="3">
        <f>IF(Inputs!$B$27&lt;&gt;"Ready","PENDING INPUTS",MAX(0,(S197+T197+U197)-Y197))</f>
        <v>0</v>
      </c>
      <c r="AA197" s="3">
        <f>IF(Inputs!$B$27&lt;&gt;"Ready","PENDING INPUTS",AH196)</f>
        <v>0</v>
      </c>
      <c r="AB197" s="3">
        <f>IF(Inputs!$B$27&lt;&gt;"Ready","PENDING INPUTS",IF(A197&lt;=Inputs!$B$6,ROUND(AA197*Inputs!C16/12,2),0))</f>
        <v>0</v>
      </c>
      <c r="AC197" s="3">
        <f>IF(Inputs!$B$27&lt;&gt;"Ready","PENDING INPUTS",IF(AND(A197&lt;=Inputs!$B$6,AA197&gt;0),Inputs!G16,0))</f>
        <v>0</v>
      </c>
      <c r="AD197" s="3">
        <f>IF(Inputs!$B$27&lt;&gt;"Ready","PENDING INPUTS",IF(A197&gt;Inputs!$B$6,0,MIN((AA197+AB197+AC197),IF(Inputs!H16=1,Inputs!D16,MAX(Inputs!F16,ROUND(AA197*Inputs!E16+AB197+AC197,2))))))</f>
        <v>0</v>
      </c>
      <c r="AE197">
        <f>IF(Inputs!$B$27&lt;&gt;"Ready","PENDING INPUTS",IF(AA197&lt;=0,99,1+IF(AND(K197&gt;0,OR(K197&lt;AA197,AND(K197=AA197,0&lt;2))),1,0)+IF(AND(S197&gt;0,OR(S197&lt;AA197,AND(S197=AA197,1&lt;2))),1,0)+IF(AND(AI197&gt;0,OR(AI197&lt;AA197,AND(AI197=AA197,3&lt;2))),1,0)+IF(AND(AQ197&gt;0,OR(AQ197&lt;AA197,AND(AQ197=AA197,4&lt;2))),1,0)+IF(AND(AY197&gt;0,OR(AY197&lt;AA197,AND(AY197=AA197,5&lt;2))),1,0)+IF(AND(BG197&gt;0,OR(BG197&lt;AA197,AND(BG197=AA197,6&lt;2))),1,0)+IF(AND(BO197&gt;0,OR(BO197&lt;AA197,AND(BO197=AA197,7&lt;2))),1,0)+IF(AND(BW197&gt;0,OR(BW197&lt;AA197,AND(BW197=AA197,8&lt;2))),1,0)+IF(AND(CE197&gt;0,OR(CE197&lt;AA197,AND(CE197=AA197,9&lt;2))),1,0)))</f>
        <v>99</v>
      </c>
      <c r="AF197" s="3">
        <f>IF(Inputs!$B$27&lt;&gt;"Ready","PENDING INPUTS",IF(A197&gt;Inputs!$B$6,0,MIN(MAX(0,(AA197+AB197+AC197)-AD197),MAX(0,C197-D197-(IF(O197&lt;AE197,K197+L197+M197-N197,0)+IF(W197&lt;AE197,S197+T197+U197-V197,0)+IF(AE197&lt;AE197,AA197+AB197+AC197-AD197,0)+IF(AM197&lt;AE197,AI197+AJ197+AK197-AL197,0)+IF(AU197&lt;AE197,AQ197+AR197+AS197-AT197,0)+IF(BC197&lt;AE197,AY197+AZ197+BA197-BB197,0)+IF(BK197&lt;AE197,BG197+BH197+BI197-BJ197,0)+IF(BS197&lt;AE197,BO197+BP197+BQ197-BR197,0)+IF(CA197&lt;AE197,BW197+BX197+BY197-BZ197,0)+IF(CI197&lt;AE197,CE197+CF197+CG197-CH197,0))))))</f>
        <v>0</v>
      </c>
      <c r="AG197" s="3">
        <f>IF(Inputs!$B$27&lt;&gt;"Ready","PENDING INPUTS",MIN((AA197+AB197+AC197),IF(D197&gt;C197,IF(D197=0,0,AD197*C197/D197),AD197+AF197)))</f>
        <v>0</v>
      </c>
      <c r="AH197" s="3">
        <f>IF(Inputs!$B$27&lt;&gt;"Ready","PENDING INPUTS",MAX(0,(AA197+AB197+AC197)-AG197))</f>
        <v>0</v>
      </c>
      <c r="AI197" s="3">
        <f>IF(Inputs!$B$27&lt;&gt;"Ready","PENDING INPUTS",AP196)</f>
        <v>0</v>
      </c>
      <c r="AJ197" s="3">
        <f>IF(Inputs!$B$27&lt;&gt;"Ready","PENDING INPUTS",IF(A197&lt;=Inputs!$B$6,ROUND(AI197*Inputs!C17/12,2),0))</f>
        <v>0</v>
      </c>
      <c r="AK197" s="3">
        <f>IF(Inputs!$B$27&lt;&gt;"Ready","PENDING INPUTS",IF(AND(A197&lt;=Inputs!$B$6,AI197&gt;0),Inputs!G17,0))</f>
        <v>0</v>
      </c>
      <c r="AL197" s="3">
        <f>IF(Inputs!$B$27&lt;&gt;"Ready","PENDING INPUTS",IF(A197&gt;Inputs!$B$6,0,MIN((AI197+AJ197+AK197),IF(Inputs!H17=1,Inputs!D17,MAX(Inputs!F17,ROUND(AI197*Inputs!E17+AJ197+AK197,2))))))</f>
        <v>0</v>
      </c>
      <c r="AM197">
        <f>IF(Inputs!$B$27&lt;&gt;"Ready","PENDING INPUTS",IF(AI197&lt;=0,99,1+IF(AND(K197&gt;0,OR(K197&lt;AI197,AND(K197=AI197,0&lt;3))),1,0)+IF(AND(S197&gt;0,OR(S197&lt;AI197,AND(S197=AI197,1&lt;3))),1,0)+IF(AND(AA197&gt;0,OR(AA197&lt;AI197,AND(AA197=AI197,2&lt;3))),1,0)+IF(AND(AQ197&gt;0,OR(AQ197&lt;AI197,AND(AQ197=AI197,4&lt;3))),1,0)+IF(AND(AY197&gt;0,OR(AY197&lt;AI197,AND(AY197=AI197,5&lt;3))),1,0)+IF(AND(BG197&gt;0,OR(BG197&lt;AI197,AND(BG197=AI197,6&lt;3))),1,0)+IF(AND(BO197&gt;0,OR(BO197&lt;AI197,AND(BO197=AI197,7&lt;3))),1,0)+IF(AND(BW197&gt;0,OR(BW197&lt;AI197,AND(BW197=AI197,8&lt;3))),1,0)+IF(AND(CE197&gt;0,OR(CE197&lt;AI197,AND(CE197=AI197,9&lt;3))),1,0)))</f>
        <v>99</v>
      </c>
      <c r="AN197" s="3">
        <f>IF(Inputs!$B$27&lt;&gt;"Ready","PENDING INPUTS",IF(A197&gt;Inputs!$B$6,0,MIN(MAX(0,(AI197+AJ197+AK197)-AL197),MAX(0,C197-D197-(IF(O197&lt;AM197,K197+L197+M197-N197,0)+IF(W197&lt;AM197,S197+T197+U197-V197,0)+IF(AE197&lt;AM197,AA197+AB197+AC197-AD197,0)+IF(AM197&lt;AM197,AI197+AJ197+AK197-AL197,0)+IF(AU197&lt;AM197,AQ197+AR197+AS197-AT197,0)+IF(BC197&lt;AM197,AY197+AZ197+BA197-BB197,0)+IF(BK197&lt;AM197,BG197+BH197+BI197-BJ197,0)+IF(BS197&lt;AM197,BO197+BP197+BQ197-BR197,0)+IF(CA197&lt;AM197,BW197+BX197+BY197-BZ197,0)+IF(CI197&lt;AM197,CE197+CF197+CG197-CH197,0))))))</f>
        <v>0</v>
      </c>
      <c r="AO197" s="3">
        <f>IF(Inputs!$B$27&lt;&gt;"Ready","PENDING INPUTS",MIN((AI197+AJ197+AK197),IF(D197&gt;C197,IF(D197=0,0,AL197*C197/D197),AL197+AN197)))</f>
        <v>0</v>
      </c>
      <c r="AP197" s="3">
        <f>IF(Inputs!$B$27&lt;&gt;"Ready","PENDING INPUTS",MAX(0,(AI197+AJ197+AK197)-AO197))</f>
        <v>0</v>
      </c>
      <c r="AQ197" s="3">
        <f>IF(Inputs!$B$27&lt;&gt;"Ready","PENDING INPUTS",AX196)</f>
        <v>0</v>
      </c>
      <c r="AR197" s="3">
        <f>IF(Inputs!$B$27&lt;&gt;"Ready","PENDING INPUTS",IF(A197&lt;=Inputs!$B$6,ROUND(AQ197*Inputs!C18/12,2),0))</f>
        <v>0</v>
      </c>
      <c r="AS197" s="3">
        <f>IF(Inputs!$B$27&lt;&gt;"Ready","PENDING INPUTS",IF(AND(A197&lt;=Inputs!$B$6,AQ197&gt;0),Inputs!G18,0))</f>
        <v>0</v>
      </c>
      <c r="AT197" s="3">
        <f>IF(Inputs!$B$27&lt;&gt;"Ready","PENDING INPUTS",IF(A197&gt;Inputs!$B$6,0,MIN((AQ197+AR197+AS197),IF(Inputs!H18=1,Inputs!D18,MAX(Inputs!F18,ROUND(AQ197*Inputs!E18+AR197+AS197,2))))))</f>
        <v>0</v>
      </c>
      <c r="AU197">
        <f>IF(Inputs!$B$27&lt;&gt;"Ready","PENDING INPUTS",IF(AQ197&lt;=0,99,1+IF(AND(K197&gt;0,OR(K197&lt;AQ197,AND(K197=AQ197,0&lt;4))),1,0)+IF(AND(S197&gt;0,OR(S197&lt;AQ197,AND(S197=AQ197,1&lt;4))),1,0)+IF(AND(AA197&gt;0,OR(AA197&lt;AQ197,AND(AA197=AQ197,2&lt;4))),1,0)+IF(AND(AI197&gt;0,OR(AI197&lt;AQ197,AND(AI197=AQ197,3&lt;4))),1,0)+IF(AND(AY197&gt;0,OR(AY197&lt;AQ197,AND(AY197=AQ197,5&lt;4))),1,0)+IF(AND(BG197&gt;0,OR(BG197&lt;AQ197,AND(BG197=AQ197,6&lt;4))),1,0)+IF(AND(BO197&gt;0,OR(BO197&lt;AQ197,AND(BO197=AQ197,7&lt;4))),1,0)+IF(AND(BW197&gt;0,OR(BW197&lt;AQ197,AND(BW197=AQ197,8&lt;4))),1,0)+IF(AND(CE197&gt;0,OR(CE197&lt;AQ197,AND(CE197=AQ197,9&lt;4))),1,0)))</f>
        <v>99</v>
      </c>
      <c r="AV197" s="3">
        <f>IF(Inputs!$B$27&lt;&gt;"Ready","PENDING INPUTS",IF(A197&gt;Inputs!$B$6,0,MIN(MAX(0,(AQ197+AR197+AS197)-AT197),MAX(0,C197-D197-(IF(O197&lt;AU197,K197+L197+M197-N197,0)+IF(W197&lt;AU197,S197+T197+U197-V197,0)+IF(AE197&lt;AU197,AA197+AB197+AC197-AD197,0)+IF(AM197&lt;AU197,AI197+AJ197+AK197-AL197,0)+IF(AU197&lt;AU197,AQ197+AR197+AS197-AT197,0)+IF(BC197&lt;AU197,AY197+AZ197+BA197-BB197,0)+IF(BK197&lt;AU197,BG197+BH197+BI197-BJ197,0)+IF(BS197&lt;AU197,BO197+BP197+BQ197-BR197,0)+IF(CA197&lt;AU197,BW197+BX197+BY197-BZ197,0)+IF(CI197&lt;AU197,CE197+CF197+CG197-CH197,0))))))</f>
        <v>0</v>
      </c>
      <c r="AW197" s="3">
        <f>IF(Inputs!$B$27&lt;&gt;"Ready","PENDING INPUTS",MIN((AQ197+AR197+AS197),IF(D197&gt;C197,IF(D197=0,0,AT197*C197/D197),AT197+AV197)))</f>
        <v>0</v>
      </c>
      <c r="AX197" s="3">
        <f>IF(Inputs!$B$27&lt;&gt;"Ready","PENDING INPUTS",MAX(0,(AQ197+AR197+AS197)-AW197))</f>
        <v>0</v>
      </c>
      <c r="AY197" s="3">
        <f>IF(Inputs!$B$27&lt;&gt;"Ready","PENDING INPUTS",BF196)</f>
        <v>0</v>
      </c>
      <c r="AZ197" s="3">
        <f>IF(Inputs!$B$27&lt;&gt;"Ready","PENDING INPUTS",IF(A197&lt;=Inputs!$B$6,ROUND(AY197*Inputs!C19/12,2),0))</f>
        <v>0</v>
      </c>
      <c r="BA197" s="3">
        <f>IF(Inputs!$B$27&lt;&gt;"Ready","PENDING INPUTS",IF(AND(A197&lt;=Inputs!$B$6,AY197&gt;0),Inputs!G19,0))</f>
        <v>0</v>
      </c>
      <c r="BB197" s="3">
        <f>IF(Inputs!$B$27&lt;&gt;"Ready","PENDING INPUTS",IF(A197&gt;Inputs!$B$6,0,MIN((AY197+AZ197+BA197),IF(Inputs!H19=1,Inputs!D19,MAX(Inputs!F19,ROUND(AY197*Inputs!E19+AZ197+BA197,2))))))</f>
        <v>0</v>
      </c>
      <c r="BC197">
        <f>IF(Inputs!$B$27&lt;&gt;"Ready","PENDING INPUTS",IF(AY197&lt;=0,99,1+IF(AND(K197&gt;0,OR(K197&lt;AY197,AND(K197=AY197,0&lt;5))),1,0)+IF(AND(S197&gt;0,OR(S197&lt;AY197,AND(S197=AY197,1&lt;5))),1,0)+IF(AND(AA197&gt;0,OR(AA197&lt;AY197,AND(AA197=AY197,2&lt;5))),1,0)+IF(AND(AI197&gt;0,OR(AI197&lt;AY197,AND(AI197=AY197,3&lt;5))),1,0)+IF(AND(AQ197&gt;0,OR(AQ197&lt;AY197,AND(AQ197=AY197,4&lt;5))),1,0)+IF(AND(BG197&gt;0,OR(BG197&lt;AY197,AND(BG197=AY197,6&lt;5))),1,0)+IF(AND(BO197&gt;0,OR(BO197&lt;AY197,AND(BO197=AY197,7&lt;5))),1,0)+IF(AND(BW197&gt;0,OR(BW197&lt;AY197,AND(BW197=AY197,8&lt;5))),1,0)+IF(AND(CE197&gt;0,OR(CE197&lt;AY197,AND(CE197=AY197,9&lt;5))),1,0)))</f>
        <v>99</v>
      </c>
      <c r="BD197" s="3">
        <f>IF(Inputs!$B$27&lt;&gt;"Ready","PENDING INPUTS",IF(A197&gt;Inputs!$B$6,0,MIN(MAX(0,(AY197+AZ197+BA197)-BB197),MAX(0,C197-D197-(IF(O197&lt;BC197,K197+L197+M197-N197,0)+IF(W197&lt;BC197,S197+T197+U197-V197,0)+IF(AE197&lt;BC197,AA197+AB197+AC197-AD197,0)+IF(AM197&lt;BC197,AI197+AJ197+AK197-AL197,0)+IF(AU197&lt;BC197,AQ197+AR197+AS197-AT197,0)+IF(BC197&lt;BC197,AY197+AZ197+BA197-BB197,0)+IF(BK197&lt;BC197,BG197+BH197+BI197-BJ197,0)+IF(BS197&lt;BC197,BO197+BP197+BQ197-BR197,0)+IF(CA197&lt;BC197,BW197+BX197+BY197-BZ197,0)+IF(CI197&lt;BC197,CE197+CF197+CG197-CH197,0))))))</f>
        <v>0</v>
      </c>
      <c r="BE197" s="3">
        <f>IF(Inputs!$B$27&lt;&gt;"Ready","PENDING INPUTS",MIN((AY197+AZ197+BA197),IF(D197&gt;C197,IF(D197=0,0,BB197*C197/D197),BB197+BD197)))</f>
        <v>0</v>
      </c>
      <c r="BF197" s="3">
        <f>IF(Inputs!$B$27&lt;&gt;"Ready","PENDING INPUTS",MAX(0,(AY197+AZ197+BA197)-BE197))</f>
        <v>0</v>
      </c>
      <c r="BG197" s="3">
        <f>IF(Inputs!$B$27&lt;&gt;"Ready","PENDING INPUTS",BN196)</f>
        <v>0</v>
      </c>
      <c r="BH197" s="3">
        <f>IF(Inputs!$B$27&lt;&gt;"Ready","PENDING INPUTS",IF(A197&lt;=Inputs!$B$6,ROUND(BG197*Inputs!C20/12,2),0))</f>
        <v>0</v>
      </c>
      <c r="BI197" s="3">
        <f>IF(Inputs!$B$27&lt;&gt;"Ready","PENDING INPUTS",IF(AND(A197&lt;=Inputs!$B$6,BG197&gt;0),Inputs!G20,0))</f>
        <v>0</v>
      </c>
      <c r="BJ197" s="3">
        <f>IF(Inputs!$B$27&lt;&gt;"Ready","PENDING INPUTS",IF(A197&gt;Inputs!$B$6,0,MIN((BG197+BH197+BI197),IF(Inputs!H20=1,Inputs!D20,MAX(Inputs!F20,ROUND(BG197*Inputs!E20+BH197+BI197,2))))))</f>
        <v>0</v>
      </c>
      <c r="BK197">
        <f>IF(Inputs!$B$27&lt;&gt;"Ready","PENDING INPUTS",IF(BG197&lt;=0,99,1+IF(AND(K197&gt;0,OR(K197&lt;BG197,AND(K197=BG197,0&lt;6))),1,0)+IF(AND(S197&gt;0,OR(S197&lt;BG197,AND(S197=BG197,1&lt;6))),1,0)+IF(AND(AA197&gt;0,OR(AA197&lt;BG197,AND(AA197=BG197,2&lt;6))),1,0)+IF(AND(AI197&gt;0,OR(AI197&lt;BG197,AND(AI197=BG197,3&lt;6))),1,0)+IF(AND(AQ197&gt;0,OR(AQ197&lt;BG197,AND(AQ197=BG197,4&lt;6))),1,0)+IF(AND(AY197&gt;0,OR(AY197&lt;BG197,AND(AY197=BG197,5&lt;6))),1,0)+IF(AND(BO197&gt;0,OR(BO197&lt;BG197,AND(BO197=BG197,7&lt;6))),1,0)+IF(AND(BW197&gt;0,OR(BW197&lt;BG197,AND(BW197=BG197,8&lt;6))),1,0)+IF(AND(CE197&gt;0,OR(CE197&lt;BG197,AND(CE197=BG197,9&lt;6))),1,0)))</f>
        <v>99</v>
      </c>
      <c r="BL197" s="3">
        <f>IF(Inputs!$B$27&lt;&gt;"Ready","PENDING INPUTS",IF(A197&gt;Inputs!$B$6,0,MIN(MAX(0,(BG197+BH197+BI197)-BJ197),MAX(0,C197-D197-(IF(O197&lt;BK197,K197+L197+M197-N197,0)+IF(W197&lt;BK197,S197+T197+U197-V197,0)+IF(AE197&lt;BK197,AA197+AB197+AC197-AD197,0)+IF(AM197&lt;BK197,AI197+AJ197+AK197-AL197,0)+IF(AU197&lt;BK197,AQ197+AR197+AS197-AT197,0)+IF(BC197&lt;BK197,AY197+AZ197+BA197-BB197,0)+IF(BK197&lt;BK197,BG197+BH197+BI197-BJ197,0)+IF(BS197&lt;BK197,BO197+BP197+BQ197-BR197,0)+IF(CA197&lt;BK197,BW197+BX197+BY197-BZ197,0)+IF(CI197&lt;BK197,CE197+CF197+CG197-CH197,0))))))</f>
        <v>0</v>
      </c>
      <c r="BM197" s="3">
        <f>IF(Inputs!$B$27&lt;&gt;"Ready","PENDING INPUTS",MIN((BG197+BH197+BI197),IF(D197&gt;C197,IF(D197=0,0,BJ197*C197/D197),BJ197+BL197)))</f>
        <v>0</v>
      </c>
      <c r="BN197" s="3">
        <f>IF(Inputs!$B$27&lt;&gt;"Ready","PENDING INPUTS",MAX(0,(BG197+BH197+BI197)-BM197))</f>
        <v>0</v>
      </c>
      <c r="BO197" s="3">
        <f>IF(Inputs!$B$27&lt;&gt;"Ready","PENDING INPUTS",BV196)</f>
        <v>0</v>
      </c>
      <c r="BP197" s="3">
        <f>IF(Inputs!$B$27&lt;&gt;"Ready","PENDING INPUTS",IF(A197&lt;=Inputs!$B$6,ROUND(BO197*Inputs!C21/12,2),0))</f>
        <v>0</v>
      </c>
      <c r="BQ197" s="3">
        <f>IF(Inputs!$B$27&lt;&gt;"Ready","PENDING INPUTS",IF(AND(A197&lt;=Inputs!$B$6,BO197&gt;0),Inputs!G21,0))</f>
        <v>0</v>
      </c>
      <c r="BR197" s="3">
        <f>IF(Inputs!$B$27&lt;&gt;"Ready","PENDING INPUTS",IF(A197&gt;Inputs!$B$6,0,MIN((BO197+BP197+BQ197),IF(Inputs!H21=1,Inputs!D21,MAX(Inputs!F21,ROUND(BO197*Inputs!E21+BP197+BQ197,2))))))</f>
        <v>0</v>
      </c>
      <c r="BS197">
        <f>IF(Inputs!$B$27&lt;&gt;"Ready","PENDING INPUTS",IF(BO197&lt;=0,99,1+IF(AND(K197&gt;0,OR(K197&lt;BO197,AND(K197=BO197,0&lt;7))),1,0)+IF(AND(S197&gt;0,OR(S197&lt;BO197,AND(S197=BO197,1&lt;7))),1,0)+IF(AND(AA197&gt;0,OR(AA197&lt;BO197,AND(AA197=BO197,2&lt;7))),1,0)+IF(AND(AI197&gt;0,OR(AI197&lt;BO197,AND(AI197=BO197,3&lt;7))),1,0)+IF(AND(AQ197&gt;0,OR(AQ197&lt;BO197,AND(AQ197=BO197,4&lt;7))),1,0)+IF(AND(AY197&gt;0,OR(AY197&lt;BO197,AND(AY197=BO197,5&lt;7))),1,0)+IF(AND(BG197&gt;0,OR(BG197&lt;BO197,AND(BG197=BO197,6&lt;7))),1,0)+IF(AND(BW197&gt;0,OR(BW197&lt;BO197,AND(BW197=BO197,8&lt;7))),1,0)+IF(AND(CE197&gt;0,OR(CE197&lt;BO197,AND(CE197=BO197,9&lt;7))),1,0)))</f>
        <v>99</v>
      </c>
      <c r="BT197" s="3">
        <f>IF(Inputs!$B$27&lt;&gt;"Ready","PENDING INPUTS",IF(A197&gt;Inputs!$B$6,0,MIN(MAX(0,(BO197+BP197+BQ197)-BR197),MAX(0,C197-D197-(IF(O197&lt;BS197,K197+L197+M197-N197,0)+IF(W197&lt;BS197,S197+T197+U197-V197,0)+IF(AE197&lt;BS197,AA197+AB197+AC197-AD197,0)+IF(AM197&lt;BS197,AI197+AJ197+AK197-AL197,0)+IF(AU197&lt;BS197,AQ197+AR197+AS197-AT197,0)+IF(BC197&lt;BS197,AY197+AZ197+BA197-BB197,0)+IF(BK197&lt;BS197,BG197+BH197+BI197-BJ197,0)+IF(BS197&lt;BS197,BO197+BP197+BQ197-BR197,0)+IF(CA197&lt;BS197,BW197+BX197+BY197-BZ197,0)+IF(CI197&lt;BS197,CE197+CF197+CG197-CH197,0))))))</f>
        <v>0</v>
      </c>
      <c r="BU197" s="3">
        <f>IF(Inputs!$B$27&lt;&gt;"Ready","PENDING INPUTS",MIN((BO197+BP197+BQ197),IF(D197&gt;C197,IF(D197=0,0,BR197*C197/D197),BR197+BT197)))</f>
        <v>0</v>
      </c>
      <c r="BV197" s="3">
        <f>IF(Inputs!$B$27&lt;&gt;"Ready","PENDING INPUTS",MAX(0,(BO197+BP197+BQ197)-BU197))</f>
        <v>0</v>
      </c>
      <c r="BW197" s="3">
        <f>IF(Inputs!$B$27&lt;&gt;"Ready","PENDING INPUTS",CD196)</f>
        <v>0</v>
      </c>
      <c r="BX197" s="3">
        <f>IF(Inputs!$B$27&lt;&gt;"Ready","PENDING INPUTS",IF(A197&lt;=Inputs!$B$6,ROUND(BW197*Inputs!C22/12,2),0))</f>
        <v>0</v>
      </c>
      <c r="BY197" s="3">
        <f>IF(Inputs!$B$27&lt;&gt;"Ready","PENDING INPUTS",IF(AND(A197&lt;=Inputs!$B$6,BW197&gt;0),Inputs!G22,0))</f>
        <v>0</v>
      </c>
      <c r="BZ197" s="3">
        <f>IF(Inputs!$B$27&lt;&gt;"Ready","PENDING INPUTS",IF(A197&gt;Inputs!$B$6,0,MIN((BW197+BX197+BY197),IF(Inputs!H22=1,Inputs!D22,MAX(Inputs!F22,ROUND(BW197*Inputs!E22+BX197+BY197,2))))))</f>
        <v>0</v>
      </c>
      <c r="CA197">
        <f>IF(Inputs!$B$27&lt;&gt;"Ready","PENDING INPUTS",IF(BW197&lt;=0,99,1+IF(AND(K197&gt;0,OR(K197&lt;BW197,AND(K197=BW197,0&lt;8))),1,0)+IF(AND(S197&gt;0,OR(S197&lt;BW197,AND(S197=BW197,1&lt;8))),1,0)+IF(AND(AA197&gt;0,OR(AA197&lt;BW197,AND(AA197=BW197,2&lt;8))),1,0)+IF(AND(AI197&gt;0,OR(AI197&lt;BW197,AND(AI197=BW197,3&lt;8))),1,0)+IF(AND(AQ197&gt;0,OR(AQ197&lt;BW197,AND(AQ197=BW197,4&lt;8))),1,0)+IF(AND(AY197&gt;0,OR(AY197&lt;BW197,AND(AY197=BW197,5&lt;8))),1,0)+IF(AND(BG197&gt;0,OR(BG197&lt;BW197,AND(BG197=BW197,6&lt;8))),1,0)+IF(AND(BO197&gt;0,OR(BO197&lt;BW197,AND(BO197=BW197,7&lt;8))),1,0)+IF(AND(CE197&gt;0,OR(CE197&lt;BW197,AND(CE197=BW197,9&lt;8))),1,0)))</f>
        <v>99</v>
      </c>
      <c r="CB197" s="3">
        <f>IF(Inputs!$B$27&lt;&gt;"Ready","PENDING INPUTS",IF(A197&gt;Inputs!$B$6,0,MIN(MAX(0,(BW197+BX197+BY197)-BZ197),MAX(0,C197-D197-(IF(O197&lt;CA197,K197+L197+M197-N197,0)+IF(W197&lt;CA197,S197+T197+U197-V197,0)+IF(AE197&lt;CA197,AA197+AB197+AC197-AD197,0)+IF(AM197&lt;CA197,AI197+AJ197+AK197-AL197,0)+IF(AU197&lt;CA197,AQ197+AR197+AS197-AT197,0)+IF(BC197&lt;CA197,AY197+AZ197+BA197-BB197,0)+IF(BK197&lt;CA197,BG197+BH197+BI197-BJ197,0)+IF(BS197&lt;CA197,BO197+BP197+BQ197-BR197,0)+IF(CA197&lt;CA197,BW197+BX197+BY197-BZ197,0)+IF(CI197&lt;CA197,CE197+CF197+CG197-CH197,0))))))</f>
        <v>0</v>
      </c>
      <c r="CC197" s="3">
        <f>IF(Inputs!$B$27&lt;&gt;"Ready","PENDING INPUTS",MIN((BW197+BX197+BY197),IF(D197&gt;C197,IF(D197=0,0,BZ197*C197/D197),BZ197+CB197)))</f>
        <v>0</v>
      </c>
      <c r="CD197" s="3">
        <f>IF(Inputs!$B$27&lt;&gt;"Ready","PENDING INPUTS",MAX(0,(BW197+BX197+BY197)-CC197))</f>
        <v>0</v>
      </c>
      <c r="CE197" s="3">
        <f>IF(Inputs!$B$27&lt;&gt;"Ready","PENDING INPUTS",CL196)</f>
        <v>0</v>
      </c>
      <c r="CF197" s="3">
        <f>IF(Inputs!$B$27&lt;&gt;"Ready","PENDING INPUTS",IF(A197&lt;=Inputs!$B$6,ROUND(CE197*Inputs!C23/12,2),0))</f>
        <v>0</v>
      </c>
      <c r="CG197" s="3">
        <f>IF(Inputs!$B$27&lt;&gt;"Ready","PENDING INPUTS",IF(AND(A197&lt;=Inputs!$B$6,CE197&gt;0),Inputs!G23,0))</f>
        <v>0</v>
      </c>
      <c r="CH197" s="3">
        <f>IF(Inputs!$B$27&lt;&gt;"Ready","PENDING INPUTS",IF(A197&gt;Inputs!$B$6,0,MIN((CE197+CF197+CG197),IF(Inputs!H23=1,Inputs!D23,MAX(Inputs!F23,ROUND(CE197*Inputs!E23+CF197+CG197,2))))))</f>
        <v>0</v>
      </c>
      <c r="CI197">
        <f>IF(Inputs!$B$27&lt;&gt;"Ready","PENDING INPUTS",IF(CE197&lt;=0,99,1+IF(AND(K197&gt;0,OR(K197&lt;CE197,AND(K197=CE197,0&lt;9))),1,0)+IF(AND(S197&gt;0,OR(S197&lt;CE197,AND(S197=CE197,1&lt;9))),1,0)+IF(AND(AA197&gt;0,OR(AA197&lt;CE197,AND(AA197=CE197,2&lt;9))),1,0)+IF(AND(AI197&gt;0,OR(AI197&lt;CE197,AND(AI197=CE197,3&lt;9))),1,0)+IF(AND(AQ197&gt;0,OR(AQ197&lt;CE197,AND(AQ197=CE197,4&lt;9))),1,0)+IF(AND(AY197&gt;0,OR(AY197&lt;CE197,AND(AY197=CE197,5&lt;9))),1,0)+IF(AND(BG197&gt;0,OR(BG197&lt;CE197,AND(BG197=CE197,6&lt;9))),1,0)+IF(AND(BO197&gt;0,OR(BO197&lt;CE197,AND(BO197=CE197,7&lt;9))),1,0)+IF(AND(BW197&gt;0,OR(BW197&lt;CE197,AND(BW197=CE197,8&lt;9))),1,0)))</f>
        <v>99</v>
      </c>
      <c r="CJ197" s="3">
        <f>IF(Inputs!$B$27&lt;&gt;"Ready","PENDING INPUTS",IF(A197&gt;Inputs!$B$6,0,MIN(MAX(0,(CE197+CF197+CG197)-CH197),MAX(0,C197-D197-(IF(O197&lt;CI197,K197+L197+M197-N197,0)+IF(W197&lt;CI197,S197+T197+U197-V197,0)+IF(AE197&lt;CI197,AA197+AB197+AC197-AD197,0)+IF(AM197&lt;CI197,AI197+AJ197+AK197-AL197,0)+IF(AU197&lt;CI197,AQ197+AR197+AS197-AT197,0)+IF(BC197&lt;CI197,AY197+AZ197+BA197-BB197,0)+IF(BK197&lt;CI197,BG197+BH197+BI197-BJ197,0)+IF(BS197&lt;CI197,BO197+BP197+BQ197-BR197,0)+IF(CA197&lt;CI197,BW197+BX197+BY197-BZ197,0)+IF(CI197&lt;CI197,CE197+CF197+CG197-CH197,0))))))</f>
        <v>0</v>
      </c>
      <c r="CK197" s="3">
        <f>IF(Inputs!$B$27&lt;&gt;"Ready","PENDING INPUTS",MIN((CE197+CF197+CG197),IF(D197&gt;C197,IF(D197=0,0,CH197*C197/D197),CH197+CJ197)))</f>
        <v>0</v>
      </c>
      <c r="CL197" s="3">
        <f>IF(Inputs!$B$27&lt;&gt;"Ready","PENDING INPUTS",MAX(0,(CE197+CF197+CG197)-CK197))</f>
        <v>0</v>
      </c>
    </row>
    <row r="198" spans="1:90" ht="27.95" customHeight="1" x14ac:dyDescent="0.25">
      <c r="A198">
        <v>194</v>
      </c>
      <c r="B198" s="13">
        <f>IF(Inputs!$B$27&lt;&gt;"Ready","PENDING INPUTS",EDATE(Inputs!$B$5,A198-1))</f>
        <v>52171</v>
      </c>
      <c r="C198" s="3">
        <f>IF(Inputs!$B$27&lt;&gt;"Ready","PENDING INPUTS",IF(A198&lt;=Inputs!$B$6,MAX(0,Inputs!$B$4+IF(A198=Inputs!$B$7,Inputs!$B$8,0)+IF(A198=Inputs!$B$9,Inputs!$B$10,0)),0))</f>
        <v>0</v>
      </c>
      <c r="D198" s="3">
        <f>IF(Inputs!$B$27&lt;&gt;"Ready","PENDING INPUTS",SUM(N198,V198,AD198,AL198,AT198,BB198,BJ198,BR198,BZ198,CH198))</f>
        <v>0</v>
      </c>
      <c r="E198" s="3">
        <f>IF(Inputs!$B$27&lt;&gt;"Ready","PENDING INPUTS",MAX(0,D198-C198))</f>
        <v>0</v>
      </c>
      <c r="F198" s="3">
        <f>IF(Inputs!$B$27&lt;&gt;"Ready","PENDING INPUTS",SUM(Q198,Y198,AG198,AO198,AW198,BE198,BM198,BU198,CC198,CK198))</f>
        <v>0</v>
      </c>
      <c r="G198" s="3">
        <f>IF(Inputs!$B$27&lt;&gt;"Ready","PENDING INPUTS",SUM(L198,T198,AB198,AJ198,AR198,AZ198,BH198,BP198,BX198,CF198))</f>
        <v>0</v>
      </c>
      <c r="H198" s="3">
        <f>IF(Inputs!$B$27&lt;&gt;"Ready","PENDING INPUTS",SUM(M198,U198,AC198,AK198,AS198,BA198,BI198,BQ198,BY198,CG198))</f>
        <v>0</v>
      </c>
      <c r="I198" s="3">
        <f>IF(Inputs!$B$27&lt;&gt;"Ready","PENDING INPUTS",SUM(R198,Z198,AH198,AP198,AX198,BF198,BN198,BV198,CD198,CL198))</f>
        <v>0</v>
      </c>
      <c r="J198" t="str">
        <f>IF(Inputs!$B$27&lt;&gt;"Ready","PENDING INPUTS",IF(A198&gt;Inputs!$B$6,"Beyond horizon",IF(E198&gt;0.005,"MINIMUM SHORTFALL",IF(I198&lt;0.005,"Paid off","In progress"))))</f>
        <v>Beyond horizon</v>
      </c>
      <c r="K198" s="3">
        <f>IF(Inputs!$B$27&lt;&gt;"Ready","PENDING INPUTS",R197)</f>
        <v>0</v>
      </c>
      <c r="L198" s="3">
        <f>IF(Inputs!$B$27&lt;&gt;"Ready","PENDING INPUTS",IF(A198&lt;=Inputs!$B$6,ROUND(K198*Inputs!C14/12,2),0))</f>
        <v>0</v>
      </c>
      <c r="M198" s="3">
        <f>IF(Inputs!$B$27&lt;&gt;"Ready","PENDING INPUTS",IF(AND(A198&lt;=Inputs!$B$6,K198&gt;0),Inputs!G14,0))</f>
        <v>0</v>
      </c>
      <c r="N198" s="3">
        <f>IF(Inputs!$B$27&lt;&gt;"Ready","PENDING INPUTS",IF(A198&gt;Inputs!$B$6,0,MIN((K198+L198+M198),IF(Inputs!H14=1,Inputs!D14,MAX(Inputs!F14,ROUND(K198*Inputs!E14+L198+M198,2))))))</f>
        <v>0</v>
      </c>
      <c r="O198">
        <f>IF(Inputs!$B$27&lt;&gt;"Ready","PENDING INPUTS",IF(K198&lt;=0,99,1+IF(AND(S198&gt;0,OR(S198&lt;K198,AND(S198=K198,1&lt;0))),1,0)+IF(AND(AA198&gt;0,OR(AA198&lt;K198,AND(AA198=K198,2&lt;0))),1,0)+IF(AND(AI198&gt;0,OR(AI198&lt;K198,AND(AI198=K198,3&lt;0))),1,0)+IF(AND(AQ198&gt;0,OR(AQ198&lt;K198,AND(AQ198=K198,4&lt;0))),1,0)+IF(AND(AY198&gt;0,OR(AY198&lt;K198,AND(AY198=K198,5&lt;0))),1,0)+IF(AND(BG198&gt;0,OR(BG198&lt;K198,AND(BG198=K198,6&lt;0))),1,0)+IF(AND(BO198&gt;0,OR(BO198&lt;K198,AND(BO198=K198,7&lt;0))),1,0)+IF(AND(BW198&gt;0,OR(BW198&lt;K198,AND(BW198=K198,8&lt;0))),1,0)+IF(AND(CE198&gt;0,OR(CE198&lt;K198,AND(CE198=K198,9&lt;0))),1,0)))</f>
        <v>99</v>
      </c>
      <c r="P198" s="3">
        <f>IF(Inputs!$B$27&lt;&gt;"Ready","PENDING INPUTS",IF(A198&gt;Inputs!$B$6,0,MIN(MAX(0,(K198+L198+M198)-N198),MAX(0,C198-D198-(IF(O198&lt;O198,K198+L198+M198-N198,0)+IF(W198&lt;O198,S198+T198+U198-V198,0)+IF(AE198&lt;O198,AA198+AB198+AC198-AD198,0)+IF(AM198&lt;O198,AI198+AJ198+AK198-AL198,0)+IF(AU198&lt;O198,AQ198+AR198+AS198-AT198,0)+IF(BC198&lt;O198,AY198+AZ198+BA198-BB198,0)+IF(BK198&lt;O198,BG198+BH198+BI198-BJ198,0)+IF(BS198&lt;O198,BO198+BP198+BQ198-BR198,0)+IF(CA198&lt;O198,BW198+BX198+BY198-BZ198,0)+IF(CI198&lt;O198,CE198+CF198+CG198-CH198,0))))))</f>
        <v>0</v>
      </c>
      <c r="Q198" s="3">
        <f>IF(Inputs!$B$27&lt;&gt;"Ready","PENDING INPUTS",MIN((K198+L198+M198),IF(D198&gt;C198,IF(D198=0,0,N198*C198/D198),N198+P198)))</f>
        <v>0</v>
      </c>
      <c r="R198" s="3">
        <f>IF(Inputs!$B$27&lt;&gt;"Ready","PENDING INPUTS",MAX(0,(K198+L198+M198)-Q198))</f>
        <v>0</v>
      </c>
      <c r="S198" s="3">
        <f>IF(Inputs!$B$27&lt;&gt;"Ready","PENDING INPUTS",Z197)</f>
        <v>0</v>
      </c>
      <c r="T198" s="3">
        <f>IF(Inputs!$B$27&lt;&gt;"Ready","PENDING INPUTS",IF(A198&lt;=Inputs!$B$6,ROUND(S198*Inputs!C15/12,2),0))</f>
        <v>0</v>
      </c>
      <c r="U198" s="3">
        <f>IF(Inputs!$B$27&lt;&gt;"Ready","PENDING INPUTS",IF(AND(A198&lt;=Inputs!$B$6,S198&gt;0),Inputs!G15,0))</f>
        <v>0</v>
      </c>
      <c r="V198" s="3">
        <f>IF(Inputs!$B$27&lt;&gt;"Ready","PENDING INPUTS",IF(A198&gt;Inputs!$B$6,0,MIN((S198+T198+U198),IF(Inputs!H15=1,Inputs!D15,MAX(Inputs!F15,ROUND(S198*Inputs!E15+T198+U198,2))))))</f>
        <v>0</v>
      </c>
      <c r="W198">
        <f>IF(Inputs!$B$27&lt;&gt;"Ready","PENDING INPUTS",IF(S198&lt;=0,99,1+IF(AND(K198&gt;0,OR(K198&lt;S198,AND(K198=S198,0&lt;1))),1,0)+IF(AND(AA198&gt;0,OR(AA198&lt;S198,AND(AA198=S198,2&lt;1))),1,0)+IF(AND(AI198&gt;0,OR(AI198&lt;S198,AND(AI198=S198,3&lt;1))),1,0)+IF(AND(AQ198&gt;0,OR(AQ198&lt;S198,AND(AQ198=S198,4&lt;1))),1,0)+IF(AND(AY198&gt;0,OR(AY198&lt;S198,AND(AY198=S198,5&lt;1))),1,0)+IF(AND(BG198&gt;0,OR(BG198&lt;S198,AND(BG198=S198,6&lt;1))),1,0)+IF(AND(BO198&gt;0,OR(BO198&lt;S198,AND(BO198=S198,7&lt;1))),1,0)+IF(AND(BW198&gt;0,OR(BW198&lt;S198,AND(BW198=S198,8&lt;1))),1,0)+IF(AND(CE198&gt;0,OR(CE198&lt;S198,AND(CE198=S198,9&lt;1))),1,0)))</f>
        <v>99</v>
      </c>
      <c r="X198" s="3">
        <f>IF(Inputs!$B$27&lt;&gt;"Ready","PENDING INPUTS",IF(A198&gt;Inputs!$B$6,0,MIN(MAX(0,(S198+T198+U198)-V198),MAX(0,C198-D198-(IF(O198&lt;W198,K198+L198+M198-N198,0)+IF(W198&lt;W198,S198+T198+U198-V198,0)+IF(AE198&lt;W198,AA198+AB198+AC198-AD198,0)+IF(AM198&lt;W198,AI198+AJ198+AK198-AL198,0)+IF(AU198&lt;W198,AQ198+AR198+AS198-AT198,0)+IF(BC198&lt;W198,AY198+AZ198+BA198-BB198,0)+IF(BK198&lt;W198,BG198+BH198+BI198-BJ198,0)+IF(BS198&lt;W198,BO198+BP198+BQ198-BR198,0)+IF(CA198&lt;W198,BW198+BX198+BY198-BZ198,0)+IF(CI198&lt;W198,CE198+CF198+CG198-CH198,0))))))</f>
        <v>0</v>
      </c>
      <c r="Y198" s="3">
        <f>IF(Inputs!$B$27&lt;&gt;"Ready","PENDING INPUTS",MIN((S198+T198+U198),IF(D198&gt;C198,IF(D198=0,0,V198*C198/D198),V198+X198)))</f>
        <v>0</v>
      </c>
      <c r="Z198" s="3">
        <f>IF(Inputs!$B$27&lt;&gt;"Ready","PENDING INPUTS",MAX(0,(S198+T198+U198)-Y198))</f>
        <v>0</v>
      </c>
      <c r="AA198" s="3">
        <f>IF(Inputs!$B$27&lt;&gt;"Ready","PENDING INPUTS",AH197)</f>
        <v>0</v>
      </c>
      <c r="AB198" s="3">
        <f>IF(Inputs!$B$27&lt;&gt;"Ready","PENDING INPUTS",IF(A198&lt;=Inputs!$B$6,ROUND(AA198*Inputs!C16/12,2),0))</f>
        <v>0</v>
      </c>
      <c r="AC198" s="3">
        <f>IF(Inputs!$B$27&lt;&gt;"Ready","PENDING INPUTS",IF(AND(A198&lt;=Inputs!$B$6,AA198&gt;0),Inputs!G16,0))</f>
        <v>0</v>
      </c>
      <c r="AD198" s="3">
        <f>IF(Inputs!$B$27&lt;&gt;"Ready","PENDING INPUTS",IF(A198&gt;Inputs!$B$6,0,MIN((AA198+AB198+AC198),IF(Inputs!H16=1,Inputs!D16,MAX(Inputs!F16,ROUND(AA198*Inputs!E16+AB198+AC198,2))))))</f>
        <v>0</v>
      </c>
      <c r="AE198">
        <f>IF(Inputs!$B$27&lt;&gt;"Ready","PENDING INPUTS",IF(AA198&lt;=0,99,1+IF(AND(K198&gt;0,OR(K198&lt;AA198,AND(K198=AA198,0&lt;2))),1,0)+IF(AND(S198&gt;0,OR(S198&lt;AA198,AND(S198=AA198,1&lt;2))),1,0)+IF(AND(AI198&gt;0,OR(AI198&lt;AA198,AND(AI198=AA198,3&lt;2))),1,0)+IF(AND(AQ198&gt;0,OR(AQ198&lt;AA198,AND(AQ198=AA198,4&lt;2))),1,0)+IF(AND(AY198&gt;0,OR(AY198&lt;AA198,AND(AY198=AA198,5&lt;2))),1,0)+IF(AND(BG198&gt;0,OR(BG198&lt;AA198,AND(BG198=AA198,6&lt;2))),1,0)+IF(AND(BO198&gt;0,OR(BO198&lt;AA198,AND(BO198=AA198,7&lt;2))),1,0)+IF(AND(BW198&gt;0,OR(BW198&lt;AA198,AND(BW198=AA198,8&lt;2))),1,0)+IF(AND(CE198&gt;0,OR(CE198&lt;AA198,AND(CE198=AA198,9&lt;2))),1,0)))</f>
        <v>99</v>
      </c>
      <c r="AF198" s="3">
        <f>IF(Inputs!$B$27&lt;&gt;"Ready","PENDING INPUTS",IF(A198&gt;Inputs!$B$6,0,MIN(MAX(0,(AA198+AB198+AC198)-AD198),MAX(0,C198-D198-(IF(O198&lt;AE198,K198+L198+M198-N198,0)+IF(W198&lt;AE198,S198+T198+U198-V198,0)+IF(AE198&lt;AE198,AA198+AB198+AC198-AD198,0)+IF(AM198&lt;AE198,AI198+AJ198+AK198-AL198,0)+IF(AU198&lt;AE198,AQ198+AR198+AS198-AT198,0)+IF(BC198&lt;AE198,AY198+AZ198+BA198-BB198,0)+IF(BK198&lt;AE198,BG198+BH198+BI198-BJ198,0)+IF(BS198&lt;AE198,BO198+BP198+BQ198-BR198,0)+IF(CA198&lt;AE198,BW198+BX198+BY198-BZ198,0)+IF(CI198&lt;AE198,CE198+CF198+CG198-CH198,0))))))</f>
        <v>0</v>
      </c>
      <c r="AG198" s="3">
        <f>IF(Inputs!$B$27&lt;&gt;"Ready","PENDING INPUTS",MIN((AA198+AB198+AC198),IF(D198&gt;C198,IF(D198=0,0,AD198*C198/D198),AD198+AF198)))</f>
        <v>0</v>
      </c>
      <c r="AH198" s="3">
        <f>IF(Inputs!$B$27&lt;&gt;"Ready","PENDING INPUTS",MAX(0,(AA198+AB198+AC198)-AG198))</f>
        <v>0</v>
      </c>
      <c r="AI198" s="3">
        <f>IF(Inputs!$B$27&lt;&gt;"Ready","PENDING INPUTS",AP197)</f>
        <v>0</v>
      </c>
      <c r="AJ198" s="3">
        <f>IF(Inputs!$B$27&lt;&gt;"Ready","PENDING INPUTS",IF(A198&lt;=Inputs!$B$6,ROUND(AI198*Inputs!C17/12,2),0))</f>
        <v>0</v>
      </c>
      <c r="AK198" s="3">
        <f>IF(Inputs!$B$27&lt;&gt;"Ready","PENDING INPUTS",IF(AND(A198&lt;=Inputs!$B$6,AI198&gt;0),Inputs!G17,0))</f>
        <v>0</v>
      </c>
      <c r="AL198" s="3">
        <f>IF(Inputs!$B$27&lt;&gt;"Ready","PENDING INPUTS",IF(A198&gt;Inputs!$B$6,0,MIN((AI198+AJ198+AK198),IF(Inputs!H17=1,Inputs!D17,MAX(Inputs!F17,ROUND(AI198*Inputs!E17+AJ198+AK198,2))))))</f>
        <v>0</v>
      </c>
      <c r="AM198">
        <f>IF(Inputs!$B$27&lt;&gt;"Ready","PENDING INPUTS",IF(AI198&lt;=0,99,1+IF(AND(K198&gt;0,OR(K198&lt;AI198,AND(K198=AI198,0&lt;3))),1,0)+IF(AND(S198&gt;0,OR(S198&lt;AI198,AND(S198=AI198,1&lt;3))),1,0)+IF(AND(AA198&gt;0,OR(AA198&lt;AI198,AND(AA198=AI198,2&lt;3))),1,0)+IF(AND(AQ198&gt;0,OR(AQ198&lt;AI198,AND(AQ198=AI198,4&lt;3))),1,0)+IF(AND(AY198&gt;0,OR(AY198&lt;AI198,AND(AY198=AI198,5&lt;3))),1,0)+IF(AND(BG198&gt;0,OR(BG198&lt;AI198,AND(BG198=AI198,6&lt;3))),1,0)+IF(AND(BO198&gt;0,OR(BO198&lt;AI198,AND(BO198=AI198,7&lt;3))),1,0)+IF(AND(BW198&gt;0,OR(BW198&lt;AI198,AND(BW198=AI198,8&lt;3))),1,0)+IF(AND(CE198&gt;0,OR(CE198&lt;AI198,AND(CE198=AI198,9&lt;3))),1,0)))</f>
        <v>99</v>
      </c>
      <c r="AN198" s="3">
        <f>IF(Inputs!$B$27&lt;&gt;"Ready","PENDING INPUTS",IF(A198&gt;Inputs!$B$6,0,MIN(MAX(0,(AI198+AJ198+AK198)-AL198),MAX(0,C198-D198-(IF(O198&lt;AM198,K198+L198+M198-N198,0)+IF(W198&lt;AM198,S198+T198+U198-V198,0)+IF(AE198&lt;AM198,AA198+AB198+AC198-AD198,0)+IF(AM198&lt;AM198,AI198+AJ198+AK198-AL198,0)+IF(AU198&lt;AM198,AQ198+AR198+AS198-AT198,0)+IF(BC198&lt;AM198,AY198+AZ198+BA198-BB198,0)+IF(BK198&lt;AM198,BG198+BH198+BI198-BJ198,0)+IF(BS198&lt;AM198,BO198+BP198+BQ198-BR198,0)+IF(CA198&lt;AM198,BW198+BX198+BY198-BZ198,0)+IF(CI198&lt;AM198,CE198+CF198+CG198-CH198,0))))))</f>
        <v>0</v>
      </c>
      <c r="AO198" s="3">
        <f>IF(Inputs!$B$27&lt;&gt;"Ready","PENDING INPUTS",MIN((AI198+AJ198+AK198),IF(D198&gt;C198,IF(D198=0,0,AL198*C198/D198),AL198+AN198)))</f>
        <v>0</v>
      </c>
      <c r="AP198" s="3">
        <f>IF(Inputs!$B$27&lt;&gt;"Ready","PENDING INPUTS",MAX(0,(AI198+AJ198+AK198)-AO198))</f>
        <v>0</v>
      </c>
      <c r="AQ198" s="3">
        <f>IF(Inputs!$B$27&lt;&gt;"Ready","PENDING INPUTS",AX197)</f>
        <v>0</v>
      </c>
      <c r="AR198" s="3">
        <f>IF(Inputs!$B$27&lt;&gt;"Ready","PENDING INPUTS",IF(A198&lt;=Inputs!$B$6,ROUND(AQ198*Inputs!C18/12,2),0))</f>
        <v>0</v>
      </c>
      <c r="AS198" s="3">
        <f>IF(Inputs!$B$27&lt;&gt;"Ready","PENDING INPUTS",IF(AND(A198&lt;=Inputs!$B$6,AQ198&gt;0),Inputs!G18,0))</f>
        <v>0</v>
      </c>
      <c r="AT198" s="3">
        <f>IF(Inputs!$B$27&lt;&gt;"Ready","PENDING INPUTS",IF(A198&gt;Inputs!$B$6,0,MIN((AQ198+AR198+AS198),IF(Inputs!H18=1,Inputs!D18,MAX(Inputs!F18,ROUND(AQ198*Inputs!E18+AR198+AS198,2))))))</f>
        <v>0</v>
      </c>
      <c r="AU198">
        <f>IF(Inputs!$B$27&lt;&gt;"Ready","PENDING INPUTS",IF(AQ198&lt;=0,99,1+IF(AND(K198&gt;0,OR(K198&lt;AQ198,AND(K198=AQ198,0&lt;4))),1,0)+IF(AND(S198&gt;0,OR(S198&lt;AQ198,AND(S198=AQ198,1&lt;4))),1,0)+IF(AND(AA198&gt;0,OR(AA198&lt;AQ198,AND(AA198=AQ198,2&lt;4))),1,0)+IF(AND(AI198&gt;0,OR(AI198&lt;AQ198,AND(AI198=AQ198,3&lt;4))),1,0)+IF(AND(AY198&gt;0,OR(AY198&lt;AQ198,AND(AY198=AQ198,5&lt;4))),1,0)+IF(AND(BG198&gt;0,OR(BG198&lt;AQ198,AND(BG198=AQ198,6&lt;4))),1,0)+IF(AND(BO198&gt;0,OR(BO198&lt;AQ198,AND(BO198=AQ198,7&lt;4))),1,0)+IF(AND(BW198&gt;0,OR(BW198&lt;AQ198,AND(BW198=AQ198,8&lt;4))),1,0)+IF(AND(CE198&gt;0,OR(CE198&lt;AQ198,AND(CE198=AQ198,9&lt;4))),1,0)))</f>
        <v>99</v>
      </c>
      <c r="AV198" s="3">
        <f>IF(Inputs!$B$27&lt;&gt;"Ready","PENDING INPUTS",IF(A198&gt;Inputs!$B$6,0,MIN(MAX(0,(AQ198+AR198+AS198)-AT198),MAX(0,C198-D198-(IF(O198&lt;AU198,K198+L198+M198-N198,0)+IF(W198&lt;AU198,S198+T198+U198-V198,0)+IF(AE198&lt;AU198,AA198+AB198+AC198-AD198,0)+IF(AM198&lt;AU198,AI198+AJ198+AK198-AL198,0)+IF(AU198&lt;AU198,AQ198+AR198+AS198-AT198,0)+IF(BC198&lt;AU198,AY198+AZ198+BA198-BB198,0)+IF(BK198&lt;AU198,BG198+BH198+BI198-BJ198,0)+IF(BS198&lt;AU198,BO198+BP198+BQ198-BR198,0)+IF(CA198&lt;AU198,BW198+BX198+BY198-BZ198,0)+IF(CI198&lt;AU198,CE198+CF198+CG198-CH198,0))))))</f>
        <v>0</v>
      </c>
      <c r="AW198" s="3">
        <f>IF(Inputs!$B$27&lt;&gt;"Ready","PENDING INPUTS",MIN((AQ198+AR198+AS198),IF(D198&gt;C198,IF(D198=0,0,AT198*C198/D198),AT198+AV198)))</f>
        <v>0</v>
      </c>
      <c r="AX198" s="3">
        <f>IF(Inputs!$B$27&lt;&gt;"Ready","PENDING INPUTS",MAX(0,(AQ198+AR198+AS198)-AW198))</f>
        <v>0</v>
      </c>
      <c r="AY198" s="3">
        <f>IF(Inputs!$B$27&lt;&gt;"Ready","PENDING INPUTS",BF197)</f>
        <v>0</v>
      </c>
      <c r="AZ198" s="3">
        <f>IF(Inputs!$B$27&lt;&gt;"Ready","PENDING INPUTS",IF(A198&lt;=Inputs!$B$6,ROUND(AY198*Inputs!C19/12,2),0))</f>
        <v>0</v>
      </c>
      <c r="BA198" s="3">
        <f>IF(Inputs!$B$27&lt;&gt;"Ready","PENDING INPUTS",IF(AND(A198&lt;=Inputs!$B$6,AY198&gt;0),Inputs!G19,0))</f>
        <v>0</v>
      </c>
      <c r="BB198" s="3">
        <f>IF(Inputs!$B$27&lt;&gt;"Ready","PENDING INPUTS",IF(A198&gt;Inputs!$B$6,0,MIN((AY198+AZ198+BA198),IF(Inputs!H19=1,Inputs!D19,MAX(Inputs!F19,ROUND(AY198*Inputs!E19+AZ198+BA198,2))))))</f>
        <v>0</v>
      </c>
      <c r="BC198">
        <f>IF(Inputs!$B$27&lt;&gt;"Ready","PENDING INPUTS",IF(AY198&lt;=0,99,1+IF(AND(K198&gt;0,OR(K198&lt;AY198,AND(K198=AY198,0&lt;5))),1,0)+IF(AND(S198&gt;0,OR(S198&lt;AY198,AND(S198=AY198,1&lt;5))),1,0)+IF(AND(AA198&gt;0,OR(AA198&lt;AY198,AND(AA198=AY198,2&lt;5))),1,0)+IF(AND(AI198&gt;0,OR(AI198&lt;AY198,AND(AI198=AY198,3&lt;5))),1,0)+IF(AND(AQ198&gt;0,OR(AQ198&lt;AY198,AND(AQ198=AY198,4&lt;5))),1,0)+IF(AND(BG198&gt;0,OR(BG198&lt;AY198,AND(BG198=AY198,6&lt;5))),1,0)+IF(AND(BO198&gt;0,OR(BO198&lt;AY198,AND(BO198=AY198,7&lt;5))),1,0)+IF(AND(BW198&gt;0,OR(BW198&lt;AY198,AND(BW198=AY198,8&lt;5))),1,0)+IF(AND(CE198&gt;0,OR(CE198&lt;AY198,AND(CE198=AY198,9&lt;5))),1,0)))</f>
        <v>99</v>
      </c>
      <c r="BD198" s="3">
        <f>IF(Inputs!$B$27&lt;&gt;"Ready","PENDING INPUTS",IF(A198&gt;Inputs!$B$6,0,MIN(MAX(0,(AY198+AZ198+BA198)-BB198),MAX(0,C198-D198-(IF(O198&lt;BC198,K198+L198+M198-N198,0)+IF(W198&lt;BC198,S198+T198+U198-V198,0)+IF(AE198&lt;BC198,AA198+AB198+AC198-AD198,0)+IF(AM198&lt;BC198,AI198+AJ198+AK198-AL198,0)+IF(AU198&lt;BC198,AQ198+AR198+AS198-AT198,0)+IF(BC198&lt;BC198,AY198+AZ198+BA198-BB198,0)+IF(BK198&lt;BC198,BG198+BH198+BI198-BJ198,0)+IF(BS198&lt;BC198,BO198+BP198+BQ198-BR198,0)+IF(CA198&lt;BC198,BW198+BX198+BY198-BZ198,0)+IF(CI198&lt;BC198,CE198+CF198+CG198-CH198,0))))))</f>
        <v>0</v>
      </c>
      <c r="BE198" s="3">
        <f>IF(Inputs!$B$27&lt;&gt;"Ready","PENDING INPUTS",MIN((AY198+AZ198+BA198),IF(D198&gt;C198,IF(D198=0,0,BB198*C198/D198),BB198+BD198)))</f>
        <v>0</v>
      </c>
      <c r="BF198" s="3">
        <f>IF(Inputs!$B$27&lt;&gt;"Ready","PENDING INPUTS",MAX(0,(AY198+AZ198+BA198)-BE198))</f>
        <v>0</v>
      </c>
      <c r="BG198" s="3">
        <f>IF(Inputs!$B$27&lt;&gt;"Ready","PENDING INPUTS",BN197)</f>
        <v>0</v>
      </c>
      <c r="BH198" s="3">
        <f>IF(Inputs!$B$27&lt;&gt;"Ready","PENDING INPUTS",IF(A198&lt;=Inputs!$B$6,ROUND(BG198*Inputs!C20/12,2),0))</f>
        <v>0</v>
      </c>
      <c r="BI198" s="3">
        <f>IF(Inputs!$B$27&lt;&gt;"Ready","PENDING INPUTS",IF(AND(A198&lt;=Inputs!$B$6,BG198&gt;0),Inputs!G20,0))</f>
        <v>0</v>
      </c>
      <c r="BJ198" s="3">
        <f>IF(Inputs!$B$27&lt;&gt;"Ready","PENDING INPUTS",IF(A198&gt;Inputs!$B$6,0,MIN((BG198+BH198+BI198),IF(Inputs!H20=1,Inputs!D20,MAX(Inputs!F20,ROUND(BG198*Inputs!E20+BH198+BI198,2))))))</f>
        <v>0</v>
      </c>
      <c r="BK198">
        <f>IF(Inputs!$B$27&lt;&gt;"Ready","PENDING INPUTS",IF(BG198&lt;=0,99,1+IF(AND(K198&gt;0,OR(K198&lt;BG198,AND(K198=BG198,0&lt;6))),1,0)+IF(AND(S198&gt;0,OR(S198&lt;BG198,AND(S198=BG198,1&lt;6))),1,0)+IF(AND(AA198&gt;0,OR(AA198&lt;BG198,AND(AA198=BG198,2&lt;6))),1,0)+IF(AND(AI198&gt;0,OR(AI198&lt;BG198,AND(AI198=BG198,3&lt;6))),1,0)+IF(AND(AQ198&gt;0,OR(AQ198&lt;BG198,AND(AQ198=BG198,4&lt;6))),1,0)+IF(AND(AY198&gt;0,OR(AY198&lt;BG198,AND(AY198=BG198,5&lt;6))),1,0)+IF(AND(BO198&gt;0,OR(BO198&lt;BG198,AND(BO198=BG198,7&lt;6))),1,0)+IF(AND(BW198&gt;0,OR(BW198&lt;BG198,AND(BW198=BG198,8&lt;6))),1,0)+IF(AND(CE198&gt;0,OR(CE198&lt;BG198,AND(CE198=BG198,9&lt;6))),1,0)))</f>
        <v>99</v>
      </c>
      <c r="BL198" s="3">
        <f>IF(Inputs!$B$27&lt;&gt;"Ready","PENDING INPUTS",IF(A198&gt;Inputs!$B$6,0,MIN(MAX(0,(BG198+BH198+BI198)-BJ198),MAX(0,C198-D198-(IF(O198&lt;BK198,K198+L198+M198-N198,0)+IF(W198&lt;BK198,S198+T198+U198-V198,0)+IF(AE198&lt;BK198,AA198+AB198+AC198-AD198,0)+IF(AM198&lt;BK198,AI198+AJ198+AK198-AL198,0)+IF(AU198&lt;BK198,AQ198+AR198+AS198-AT198,0)+IF(BC198&lt;BK198,AY198+AZ198+BA198-BB198,0)+IF(BK198&lt;BK198,BG198+BH198+BI198-BJ198,0)+IF(BS198&lt;BK198,BO198+BP198+BQ198-BR198,0)+IF(CA198&lt;BK198,BW198+BX198+BY198-BZ198,0)+IF(CI198&lt;BK198,CE198+CF198+CG198-CH198,0))))))</f>
        <v>0</v>
      </c>
      <c r="BM198" s="3">
        <f>IF(Inputs!$B$27&lt;&gt;"Ready","PENDING INPUTS",MIN((BG198+BH198+BI198),IF(D198&gt;C198,IF(D198=0,0,BJ198*C198/D198),BJ198+BL198)))</f>
        <v>0</v>
      </c>
      <c r="BN198" s="3">
        <f>IF(Inputs!$B$27&lt;&gt;"Ready","PENDING INPUTS",MAX(0,(BG198+BH198+BI198)-BM198))</f>
        <v>0</v>
      </c>
      <c r="BO198" s="3">
        <f>IF(Inputs!$B$27&lt;&gt;"Ready","PENDING INPUTS",BV197)</f>
        <v>0</v>
      </c>
      <c r="BP198" s="3">
        <f>IF(Inputs!$B$27&lt;&gt;"Ready","PENDING INPUTS",IF(A198&lt;=Inputs!$B$6,ROUND(BO198*Inputs!C21/12,2),0))</f>
        <v>0</v>
      </c>
      <c r="BQ198" s="3">
        <f>IF(Inputs!$B$27&lt;&gt;"Ready","PENDING INPUTS",IF(AND(A198&lt;=Inputs!$B$6,BO198&gt;0),Inputs!G21,0))</f>
        <v>0</v>
      </c>
      <c r="BR198" s="3">
        <f>IF(Inputs!$B$27&lt;&gt;"Ready","PENDING INPUTS",IF(A198&gt;Inputs!$B$6,0,MIN((BO198+BP198+BQ198),IF(Inputs!H21=1,Inputs!D21,MAX(Inputs!F21,ROUND(BO198*Inputs!E21+BP198+BQ198,2))))))</f>
        <v>0</v>
      </c>
      <c r="BS198">
        <f>IF(Inputs!$B$27&lt;&gt;"Ready","PENDING INPUTS",IF(BO198&lt;=0,99,1+IF(AND(K198&gt;0,OR(K198&lt;BO198,AND(K198=BO198,0&lt;7))),1,0)+IF(AND(S198&gt;0,OR(S198&lt;BO198,AND(S198=BO198,1&lt;7))),1,0)+IF(AND(AA198&gt;0,OR(AA198&lt;BO198,AND(AA198=BO198,2&lt;7))),1,0)+IF(AND(AI198&gt;0,OR(AI198&lt;BO198,AND(AI198=BO198,3&lt;7))),1,0)+IF(AND(AQ198&gt;0,OR(AQ198&lt;BO198,AND(AQ198=BO198,4&lt;7))),1,0)+IF(AND(AY198&gt;0,OR(AY198&lt;BO198,AND(AY198=BO198,5&lt;7))),1,0)+IF(AND(BG198&gt;0,OR(BG198&lt;BO198,AND(BG198=BO198,6&lt;7))),1,0)+IF(AND(BW198&gt;0,OR(BW198&lt;BO198,AND(BW198=BO198,8&lt;7))),1,0)+IF(AND(CE198&gt;0,OR(CE198&lt;BO198,AND(CE198=BO198,9&lt;7))),1,0)))</f>
        <v>99</v>
      </c>
      <c r="BT198" s="3">
        <f>IF(Inputs!$B$27&lt;&gt;"Ready","PENDING INPUTS",IF(A198&gt;Inputs!$B$6,0,MIN(MAX(0,(BO198+BP198+BQ198)-BR198),MAX(0,C198-D198-(IF(O198&lt;BS198,K198+L198+M198-N198,0)+IF(W198&lt;BS198,S198+T198+U198-V198,0)+IF(AE198&lt;BS198,AA198+AB198+AC198-AD198,0)+IF(AM198&lt;BS198,AI198+AJ198+AK198-AL198,0)+IF(AU198&lt;BS198,AQ198+AR198+AS198-AT198,0)+IF(BC198&lt;BS198,AY198+AZ198+BA198-BB198,0)+IF(BK198&lt;BS198,BG198+BH198+BI198-BJ198,0)+IF(BS198&lt;BS198,BO198+BP198+BQ198-BR198,0)+IF(CA198&lt;BS198,BW198+BX198+BY198-BZ198,0)+IF(CI198&lt;BS198,CE198+CF198+CG198-CH198,0))))))</f>
        <v>0</v>
      </c>
      <c r="BU198" s="3">
        <f>IF(Inputs!$B$27&lt;&gt;"Ready","PENDING INPUTS",MIN((BO198+BP198+BQ198),IF(D198&gt;C198,IF(D198=0,0,BR198*C198/D198),BR198+BT198)))</f>
        <v>0</v>
      </c>
      <c r="BV198" s="3">
        <f>IF(Inputs!$B$27&lt;&gt;"Ready","PENDING INPUTS",MAX(0,(BO198+BP198+BQ198)-BU198))</f>
        <v>0</v>
      </c>
      <c r="BW198" s="3">
        <f>IF(Inputs!$B$27&lt;&gt;"Ready","PENDING INPUTS",CD197)</f>
        <v>0</v>
      </c>
      <c r="BX198" s="3">
        <f>IF(Inputs!$B$27&lt;&gt;"Ready","PENDING INPUTS",IF(A198&lt;=Inputs!$B$6,ROUND(BW198*Inputs!C22/12,2),0))</f>
        <v>0</v>
      </c>
      <c r="BY198" s="3">
        <f>IF(Inputs!$B$27&lt;&gt;"Ready","PENDING INPUTS",IF(AND(A198&lt;=Inputs!$B$6,BW198&gt;0),Inputs!G22,0))</f>
        <v>0</v>
      </c>
      <c r="BZ198" s="3">
        <f>IF(Inputs!$B$27&lt;&gt;"Ready","PENDING INPUTS",IF(A198&gt;Inputs!$B$6,0,MIN((BW198+BX198+BY198),IF(Inputs!H22=1,Inputs!D22,MAX(Inputs!F22,ROUND(BW198*Inputs!E22+BX198+BY198,2))))))</f>
        <v>0</v>
      </c>
      <c r="CA198">
        <f>IF(Inputs!$B$27&lt;&gt;"Ready","PENDING INPUTS",IF(BW198&lt;=0,99,1+IF(AND(K198&gt;0,OR(K198&lt;BW198,AND(K198=BW198,0&lt;8))),1,0)+IF(AND(S198&gt;0,OR(S198&lt;BW198,AND(S198=BW198,1&lt;8))),1,0)+IF(AND(AA198&gt;0,OR(AA198&lt;BW198,AND(AA198=BW198,2&lt;8))),1,0)+IF(AND(AI198&gt;0,OR(AI198&lt;BW198,AND(AI198=BW198,3&lt;8))),1,0)+IF(AND(AQ198&gt;0,OR(AQ198&lt;BW198,AND(AQ198=BW198,4&lt;8))),1,0)+IF(AND(AY198&gt;0,OR(AY198&lt;BW198,AND(AY198=BW198,5&lt;8))),1,0)+IF(AND(BG198&gt;0,OR(BG198&lt;BW198,AND(BG198=BW198,6&lt;8))),1,0)+IF(AND(BO198&gt;0,OR(BO198&lt;BW198,AND(BO198=BW198,7&lt;8))),1,0)+IF(AND(CE198&gt;0,OR(CE198&lt;BW198,AND(CE198=BW198,9&lt;8))),1,0)))</f>
        <v>99</v>
      </c>
      <c r="CB198" s="3">
        <f>IF(Inputs!$B$27&lt;&gt;"Ready","PENDING INPUTS",IF(A198&gt;Inputs!$B$6,0,MIN(MAX(0,(BW198+BX198+BY198)-BZ198),MAX(0,C198-D198-(IF(O198&lt;CA198,K198+L198+M198-N198,0)+IF(W198&lt;CA198,S198+T198+U198-V198,0)+IF(AE198&lt;CA198,AA198+AB198+AC198-AD198,0)+IF(AM198&lt;CA198,AI198+AJ198+AK198-AL198,0)+IF(AU198&lt;CA198,AQ198+AR198+AS198-AT198,0)+IF(BC198&lt;CA198,AY198+AZ198+BA198-BB198,0)+IF(BK198&lt;CA198,BG198+BH198+BI198-BJ198,0)+IF(BS198&lt;CA198,BO198+BP198+BQ198-BR198,0)+IF(CA198&lt;CA198,BW198+BX198+BY198-BZ198,0)+IF(CI198&lt;CA198,CE198+CF198+CG198-CH198,0))))))</f>
        <v>0</v>
      </c>
      <c r="CC198" s="3">
        <f>IF(Inputs!$B$27&lt;&gt;"Ready","PENDING INPUTS",MIN((BW198+BX198+BY198),IF(D198&gt;C198,IF(D198=0,0,BZ198*C198/D198),BZ198+CB198)))</f>
        <v>0</v>
      </c>
      <c r="CD198" s="3">
        <f>IF(Inputs!$B$27&lt;&gt;"Ready","PENDING INPUTS",MAX(0,(BW198+BX198+BY198)-CC198))</f>
        <v>0</v>
      </c>
      <c r="CE198" s="3">
        <f>IF(Inputs!$B$27&lt;&gt;"Ready","PENDING INPUTS",CL197)</f>
        <v>0</v>
      </c>
      <c r="CF198" s="3">
        <f>IF(Inputs!$B$27&lt;&gt;"Ready","PENDING INPUTS",IF(A198&lt;=Inputs!$B$6,ROUND(CE198*Inputs!C23/12,2),0))</f>
        <v>0</v>
      </c>
      <c r="CG198" s="3">
        <f>IF(Inputs!$B$27&lt;&gt;"Ready","PENDING INPUTS",IF(AND(A198&lt;=Inputs!$B$6,CE198&gt;0),Inputs!G23,0))</f>
        <v>0</v>
      </c>
      <c r="CH198" s="3">
        <f>IF(Inputs!$B$27&lt;&gt;"Ready","PENDING INPUTS",IF(A198&gt;Inputs!$B$6,0,MIN((CE198+CF198+CG198),IF(Inputs!H23=1,Inputs!D23,MAX(Inputs!F23,ROUND(CE198*Inputs!E23+CF198+CG198,2))))))</f>
        <v>0</v>
      </c>
      <c r="CI198">
        <f>IF(Inputs!$B$27&lt;&gt;"Ready","PENDING INPUTS",IF(CE198&lt;=0,99,1+IF(AND(K198&gt;0,OR(K198&lt;CE198,AND(K198=CE198,0&lt;9))),1,0)+IF(AND(S198&gt;0,OR(S198&lt;CE198,AND(S198=CE198,1&lt;9))),1,0)+IF(AND(AA198&gt;0,OR(AA198&lt;CE198,AND(AA198=CE198,2&lt;9))),1,0)+IF(AND(AI198&gt;0,OR(AI198&lt;CE198,AND(AI198=CE198,3&lt;9))),1,0)+IF(AND(AQ198&gt;0,OR(AQ198&lt;CE198,AND(AQ198=CE198,4&lt;9))),1,0)+IF(AND(AY198&gt;0,OR(AY198&lt;CE198,AND(AY198=CE198,5&lt;9))),1,0)+IF(AND(BG198&gt;0,OR(BG198&lt;CE198,AND(BG198=CE198,6&lt;9))),1,0)+IF(AND(BO198&gt;0,OR(BO198&lt;CE198,AND(BO198=CE198,7&lt;9))),1,0)+IF(AND(BW198&gt;0,OR(BW198&lt;CE198,AND(BW198=CE198,8&lt;9))),1,0)))</f>
        <v>99</v>
      </c>
      <c r="CJ198" s="3">
        <f>IF(Inputs!$B$27&lt;&gt;"Ready","PENDING INPUTS",IF(A198&gt;Inputs!$B$6,0,MIN(MAX(0,(CE198+CF198+CG198)-CH198),MAX(0,C198-D198-(IF(O198&lt;CI198,K198+L198+M198-N198,0)+IF(W198&lt;CI198,S198+T198+U198-V198,0)+IF(AE198&lt;CI198,AA198+AB198+AC198-AD198,0)+IF(AM198&lt;CI198,AI198+AJ198+AK198-AL198,0)+IF(AU198&lt;CI198,AQ198+AR198+AS198-AT198,0)+IF(BC198&lt;CI198,AY198+AZ198+BA198-BB198,0)+IF(BK198&lt;CI198,BG198+BH198+BI198-BJ198,0)+IF(BS198&lt;CI198,BO198+BP198+BQ198-BR198,0)+IF(CA198&lt;CI198,BW198+BX198+BY198-BZ198,0)+IF(CI198&lt;CI198,CE198+CF198+CG198-CH198,0))))))</f>
        <v>0</v>
      </c>
      <c r="CK198" s="3">
        <f>IF(Inputs!$B$27&lt;&gt;"Ready","PENDING INPUTS",MIN((CE198+CF198+CG198),IF(D198&gt;C198,IF(D198=0,0,CH198*C198/D198),CH198+CJ198)))</f>
        <v>0</v>
      </c>
      <c r="CL198" s="3">
        <f>IF(Inputs!$B$27&lt;&gt;"Ready","PENDING INPUTS",MAX(0,(CE198+CF198+CG198)-CK198))</f>
        <v>0</v>
      </c>
    </row>
    <row r="199" spans="1:90" ht="27.95" customHeight="1" x14ac:dyDescent="0.25">
      <c r="A199">
        <v>195</v>
      </c>
      <c r="B199" s="13">
        <f>IF(Inputs!$B$27&lt;&gt;"Ready","PENDING INPUTS",EDATE(Inputs!$B$5,A199-1))</f>
        <v>52201</v>
      </c>
      <c r="C199" s="3">
        <f>IF(Inputs!$B$27&lt;&gt;"Ready","PENDING INPUTS",IF(A199&lt;=Inputs!$B$6,MAX(0,Inputs!$B$4+IF(A199=Inputs!$B$7,Inputs!$B$8,0)+IF(A199=Inputs!$B$9,Inputs!$B$10,0)),0))</f>
        <v>0</v>
      </c>
      <c r="D199" s="3">
        <f>IF(Inputs!$B$27&lt;&gt;"Ready","PENDING INPUTS",SUM(N199,V199,AD199,AL199,AT199,BB199,BJ199,BR199,BZ199,CH199))</f>
        <v>0</v>
      </c>
      <c r="E199" s="3">
        <f>IF(Inputs!$B$27&lt;&gt;"Ready","PENDING INPUTS",MAX(0,D199-C199))</f>
        <v>0</v>
      </c>
      <c r="F199" s="3">
        <f>IF(Inputs!$B$27&lt;&gt;"Ready","PENDING INPUTS",SUM(Q199,Y199,AG199,AO199,AW199,BE199,BM199,BU199,CC199,CK199))</f>
        <v>0</v>
      </c>
      <c r="G199" s="3">
        <f>IF(Inputs!$B$27&lt;&gt;"Ready","PENDING INPUTS",SUM(L199,T199,AB199,AJ199,AR199,AZ199,BH199,BP199,BX199,CF199))</f>
        <v>0</v>
      </c>
      <c r="H199" s="3">
        <f>IF(Inputs!$B$27&lt;&gt;"Ready","PENDING INPUTS",SUM(M199,U199,AC199,AK199,AS199,BA199,BI199,BQ199,BY199,CG199))</f>
        <v>0</v>
      </c>
      <c r="I199" s="3">
        <f>IF(Inputs!$B$27&lt;&gt;"Ready","PENDING INPUTS",SUM(R199,Z199,AH199,AP199,AX199,BF199,BN199,BV199,CD199,CL199))</f>
        <v>0</v>
      </c>
      <c r="J199" t="str">
        <f>IF(Inputs!$B$27&lt;&gt;"Ready","PENDING INPUTS",IF(A199&gt;Inputs!$B$6,"Beyond horizon",IF(E199&gt;0.005,"MINIMUM SHORTFALL",IF(I199&lt;0.005,"Paid off","In progress"))))</f>
        <v>Beyond horizon</v>
      </c>
      <c r="K199" s="3">
        <f>IF(Inputs!$B$27&lt;&gt;"Ready","PENDING INPUTS",R198)</f>
        <v>0</v>
      </c>
      <c r="L199" s="3">
        <f>IF(Inputs!$B$27&lt;&gt;"Ready","PENDING INPUTS",IF(A199&lt;=Inputs!$B$6,ROUND(K199*Inputs!C14/12,2),0))</f>
        <v>0</v>
      </c>
      <c r="M199" s="3">
        <f>IF(Inputs!$B$27&lt;&gt;"Ready","PENDING INPUTS",IF(AND(A199&lt;=Inputs!$B$6,K199&gt;0),Inputs!G14,0))</f>
        <v>0</v>
      </c>
      <c r="N199" s="3">
        <f>IF(Inputs!$B$27&lt;&gt;"Ready","PENDING INPUTS",IF(A199&gt;Inputs!$B$6,0,MIN((K199+L199+M199),IF(Inputs!H14=1,Inputs!D14,MAX(Inputs!F14,ROUND(K199*Inputs!E14+L199+M199,2))))))</f>
        <v>0</v>
      </c>
      <c r="O199">
        <f>IF(Inputs!$B$27&lt;&gt;"Ready","PENDING INPUTS",IF(K199&lt;=0,99,1+IF(AND(S199&gt;0,OR(S199&lt;K199,AND(S199=K199,1&lt;0))),1,0)+IF(AND(AA199&gt;0,OR(AA199&lt;K199,AND(AA199=K199,2&lt;0))),1,0)+IF(AND(AI199&gt;0,OR(AI199&lt;K199,AND(AI199=K199,3&lt;0))),1,0)+IF(AND(AQ199&gt;0,OR(AQ199&lt;K199,AND(AQ199=K199,4&lt;0))),1,0)+IF(AND(AY199&gt;0,OR(AY199&lt;K199,AND(AY199=K199,5&lt;0))),1,0)+IF(AND(BG199&gt;0,OR(BG199&lt;K199,AND(BG199=K199,6&lt;0))),1,0)+IF(AND(BO199&gt;0,OR(BO199&lt;K199,AND(BO199=K199,7&lt;0))),1,0)+IF(AND(BW199&gt;0,OR(BW199&lt;K199,AND(BW199=K199,8&lt;0))),1,0)+IF(AND(CE199&gt;0,OR(CE199&lt;K199,AND(CE199=K199,9&lt;0))),1,0)))</f>
        <v>99</v>
      </c>
      <c r="P199" s="3">
        <f>IF(Inputs!$B$27&lt;&gt;"Ready","PENDING INPUTS",IF(A199&gt;Inputs!$B$6,0,MIN(MAX(0,(K199+L199+M199)-N199),MAX(0,C199-D199-(IF(O199&lt;O199,K199+L199+M199-N199,0)+IF(W199&lt;O199,S199+T199+U199-V199,0)+IF(AE199&lt;O199,AA199+AB199+AC199-AD199,0)+IF(AM199&lt;O199,AI199+AJ199+AK199-AL199,0)+IF(AU199&lt;O199,AQ199+AR199+AS199-AT199,0)+IF(BC199&lt;O199,AY199+AZ199+BA199-BB199,0)+IF(BK199&lt;O199,BG199+BH199+BI199-BJ199,0)+IF(BS199&lt;O199,BO199+BP199+BQ199-BR199,0)+IF(CA199&lt;O199,BW199+BX199+BY199-BZ199,0)+IF(CI199&lt;O199,CE199+CF199+CG199-CH199,0))))))</f>
        <v>0</v>
      </c>
      <c r="Q199" s="3">
        <f>IF(Inputs!$B$27&lt;&gt;"Ready","PENDING INPUTS",MIN((K199+L199+M199),IF(D199&gt;C199,IF(D199=0,0,N199*C199/D199),N199+P199)))</f>
        <v>0</v>
      </c>
      <c r="R199" s="3">
        <f>IF(Inputs!$B$27&lt;&gt;"Ready","PENDING INPUTS",MAX(0,(K199+L199+M199)-Q199))</f>
        <v>0</v>
      </c>
      <c r="S199" s="3">
        <f>IF(Inputs!$B$27&lt;&gt;"Ready","PENDING INPUTS",Z198)</f>
        <v>0</v>
      </c>
      <c r="T199" s="3">
        <f>IF(Inputs!$B$27&lt;&gt;"Ready","PENDING INPUTS",IF(A199&lt;=Inputs!$B$6,ROUND(S199*Inputs!C15/12,2),0))</f>
        <v>0</v>
      </c>
      <c r="U199" s="3">
        <f>IF(Inputs!$B$27&lt;&gt;"Ready","PENDING INPUTS",IF(AND(A199&lt;=Inputs!$B$6,S199&gt;0),Inputs!G15,0))</f>
        <v>0</v>
      </c>
      <c r="V199" s="3">
        <f>IF(Inputs!$B$27&lt;&gt;"Ready","PENDING INPUTS",IF(A199&gt;Inputs!$B$6,0,MIN((S199+T199+U199),IF(Inputs!H15=1,Inputs!D15,MAX(Inputs!F15,ROUND(S199*Inputs!E15+T199+U199,2))))))</f>
        <v>0</v>
      </c>
      <c r="W199">
        <f>IF(Inputs!$B$27&lt;&gt;"Ready","PENDING INPUTS",IF(S199&lt;=0,99,1+IF(AND(K199&gt;0,OR(K199&lt;S199,AND(K199=S199,0&lt;1))),1,0)+IF(AND(AA199&gt;0,OR(AA199&lt;S199,AND(AA199=S199,2&lt;1))),1,0)+IF(AND(AI199&gt;0,OR(AI199&lt;S199,AND(AI199=S199,3&lt;1))),1,0)+IF(AND(AQ199&gt;0,OR(AQ199&lt;S199,AND(AQ199=S199,4&lt;1))),1,0)+IF(AND(AY199&gt;0,OR(AY199&lt;S199,AND(AY199=S199,5&lt;1))),1,0)+IF(AND(BG199&gt;0,OR(BG199&lt;S199,AND(BG199=S199,6&lt;1))),1,0)+IF(AND(BO199&gt;0,OR(BO199&lt;S199,AND(BO199=S199,7&lt;1))),1,0)+IF(AND(BW199&gt;0,OR(BW199&lt;S199,AND(BW199=S199,8&lt;1))),1,0)+IF(AND(CE199&gt;0,OR(CE199&lt;S199,AND(CE199=S199,9&lt;1))),1,0)))</f>
        <v>99</v>
      </c>
      <c r="X199" s="3">
        <f>IF(Inputs!$B$27&lt;&gt;"Ready","PENDING INPUTS",IF(A199&gt;Inputs!$B$6,0,MIN(MAX(0,(S199+T199+U199)-V199),MAX(0,C199-D199-(IF(O199&lt;W199,K199+L199+M199-N199,0)+IF(W199&lt;W199,S199+T199+U199-V199,0)+IF(AE199&lt;W199,AA199+AB199+AC199-AD199,0)+IF(AM199&lt;W199,AI199+AJ199+AK199-AL199,0)+IF(AU199&lt;W199,AQ199+AR199+AS199-AT199,0)+IF(BC199&lt;W199,AY199+AZ199+BA199-BB199,0)+IF(BK199&lt;W199,BG199+BH199+BI199-BJ199,0)+IF(BS199&lt;W199,BO199+BP199+BQ199-BR199,0)+IF(CA199&lt;W199,BW199+BX199+BY199-BZ199,0)+IF(CI199&lt;W199,CE199+CF199+CG199-CH199,0))))))</f>
        <v>0</v>
      </c>
      <c r="Y199" s="3">
        <f>IF(Inputs!$B$27&lt;&gt;"Ready","PENDING INPUTS",MIN((S199+T199+U199),IF(D199&gt;C199,IF(D199=0,0,V199*C199/D199),V199+X199)))</f>
        <v>0</v>
      </c>
      <c r="Z199" s="3">
        <f>IF(Inputs!$B$27&lt;&gt;"Ready","PENDING INPUTS",MAX(0,(S199+T199+U199)-Y199))</f>
        <v>0</v>
      </c>
      <c r="AA199" s="3">
        <f>IF(Inputs!$B$27&lt;&gt;"Ready","PENDING INPUTS",AH198)</f>
        <v>0</v>
      </c>
      <c r="AB199" s="3">
        <f>IF(Inputs!$B$27&lt;&gt;"Ready","PENDING INPUTS",IF(A199&lt;=Inputs!$B$6,ROUND(AA199*Inputs!C16/12,2),0))</f>
        <v>0</v>
      </c>
      <c r="AC199" s="3">
        <f>IF(Inputs!$B$27&lt;&gt;"Ready","PENDING INPUTS",IF(AND(A199&lt;=Inputs!$B$6,AA199&gt;0),Inputs!G16,0))</f>
        <v>0</v>
      </c>
      <c r="AD199" s="3">
        <f>IF(Inputs!$B$27&lt;&gt;"Ready","PENDING INPUTS",IF(A199&gt;Inputs!$B$6,0,MIN((AA199+AB199+AC199),IF(Inputs!H16=1,Inputs!D16,MAX(Inputs!F16,ROUND(AA199*Inputs!E16+AB199+AC199,2))))))</f>
        <v>0</v>
      </c>
      <c r="AE199">
        <f>IF(Inputs!$B$27&lt;&gt;"Ready","PENDING INPUTS",IF(AA199&lt;=0,99,1+IF(AND(K199&gt;0,OR(K199&lt;AA199,AND(K199=AA199,0&lt;2))),1,0)+IF(AND(S199&gt;0,OR(S199&lt;AA199,AND(S199=AA199,1&lt;2))),1,0)+IF(AND(AI199&gt;0,OR(AI199&lt;AA199,AND(AI199=AA199,3&lt;2))),1,0)+IF(AND(AQ199&gt;0,OR(AQ199&lt;AA199,AND(AQ199=AA199,4&lt;2))),1,0)+IF(AND(AY199&gt;0,OR(AY199&lt;AA199,AND(AY199=AA199,5&lt;2))),1,0)+IF(AND(BG199&gt;0,OR(BG199&lt;AA199,AND(BG199=AA199,6&lt;2))),1,0)+IF(AND(BO199&gt;0,OR(BO199&lt;AA199,AND(BO199=AA199,7&lt;2))),1,0)+IF(AND(BW199&gt;0,OR(BW199&lt;AA199,AND(BW199=AA199,8&lt;2))),1,0)+IF(AND(CE199&gt;0,OR(CE199&lt;AA199,AND(CE199=AA199,9&lt;2))),1,0)))</f>
        <v>99</v>
      </c>
      <c r="AF199" s="3">
        <f>IF(Inputs!$B$27&lt;&gt;"Ready","PENDING INPUTS",IF(A199&gt;Inputs!$B$6,0,MIN(MAX(0,(AA199+AB199+AC199)-AD199),MAX(0,C199-D199-(IF(O199&lt;AE199,K199+L199+M199-N199,0)+IF(W199&lt;AE199,S199+T199+U199-V199,0)+IF(AE199&lt;AE199,AA199+AB199+AC199-AD199,0)+IF(AM199&lt;AE199,AI199+AJ199+AK199-AL199,0)+IF(AU199&lt;AE199,AQ199+AR199+AS199-AT199,0)+IF(BC199&lt;AE199,AY199+AZ199+BA199-BB199,0)+IF(BK199&lt;AE199,BG199+BH199+BI199-BJ199,0)+IF(BS199&lt;AE199,BO199+BP199+BQ199-BR199,0)+IF(CA199&lt;AE199,BW199+BX199+BY199-BZ199,0)+IF(CI199&lt;AE199,CE199+CF199+CG199-CH199,0))))))</f>
        <v>0</v>
      </c>
      <c r="AG199" s="3">
        <f>IF(Inputs!$B$27&lt;&gt;"Ready","PENDING INPUTS",MIN((AA199+AB199+AC199),IF(D199&gt;C199,IF(D199=0,0,AD199*C199/D199),AD199+AF199)))</f>
        <v>0</v>
      </c>
      <c r="AH199" s="3">
        <f>IF(Inputs!$B$27&lt;&gt;"Ready","PENDING INPUTS",MAX(0,(AA199+AB199+AC199)-AG199))</f>
        <v>0</v>
      </c>
      <c r="AI199" s="3">
        <f>IF(Inputs!$B$27&lt;&gt;"Ready","PENDING INPUTS",AP198)</f>
        <v>0</v>
      </c>
      <c r="AJ199" s="3">
        <f>IF(Inputs!$B$27&lt;&gt;"Ready","PENDING INPUTS",IF(A199&lt;=Inputs!$B$6,ROUND(AI199*Inputs!C17/12,2),0))</f>
        <v>0</v>
      </c>
      <c r="AK199" s="3">
        <f>IF(Inputs!$B$27&lt;&gt;"Ready","PENDING INPUTS",IF(AND(A199&lt;=Inputs!$B$6,AI199&gt;0),Inputs!G17,0))</f>
        <v>0</v>
      </c>
      <c r="AL199" s="3">
        <f>IF(Inputs!$B$27&lt;&gt;"Ready","PENDING INPUTS",IF(A199&gt;Inputs!$B$6,0,MIN((AI199+AJ199+AK199),IF(Inputs!H17=1,Inputs!D17,MAX(Inputs!F17,ROUND(AI199*Inputs!E17+AJ199+AK199,2))))))</f>
        <v>0</v>
      </c>
      <c r="AM199">
        <f>IF(Inputs!$B$27&lt;&gt;"Ready","PENDING INPUTS",IF(AI199&lt;=0,99,1+IF(AND(K199&gt;0,OR(K199&lt;AI199,AND(K199=AI199,0&lt;3))),1,0)+IF(AND(S199&gt;0,OR(S199&lt;AI199,AND(S199=AI199,1&lt;3))),1,0)+IF(AND(AA199&gt;0,OR(AA199&lt;AI199,AND(AA199=AI199,2&lt;3))),1,0)+IF(AND(AQ199&gt;0,OR(AQ199&lt;AI199,AND(AQ199=AI199,4&lt;3))),1,0)+IF(AND(AY199&gt;0,OR(AY199&lt;AI199,AND(AY199=AI199,5&lt;3))),1,0)+IF(AND(BG199&gt;0,OR(BG199&lt;AI199,AND(BG199=AI199,6&lt;3))),1,0)+IF(AND(BO199&gt;0,OR(BO199&lt;AI199,AND(BO199=AI199,7&lt;3))),1,0)+IF(AND(BW199&gt;0,OR(BW199&lt;AI199,AND(BW199=AI199,8&lt;3))),1,0)+IF(AND(CE199&gt;0,OR(CE199&lt;AI199,AND(CE199=AI199,9&lt;3))),1,0)))</f>
        <v>99</v>
      </c>
      <c r="AN199" s="3">
        <f>IF(Inputs!$B$27&lt;&gt;"Ready","PENDING INPUTS",IF(A199&gt;Inputs!$B$6,0,MIN(MAX(0,(AI199+AJ199+AK199)-AL199),MAX(0,C199-D199-(IF(O199&lt;AM199,K199+L199+M199-N199,0)+IF(W199&lt;AM199,S199+T199+U199-V199,0)+IF(AE199&lt;AM199,AA199+AB199+AC199-AD199,0)+IF(AM199&lt;AM199,AI199+AJ199+AK199-AL199,0)+IF(AU199&lt;AM199,AQ199+AR199+AS199-AT199,0)+IF(BC199&lt;AM199,AY199+AZ199+BA199-BB199,0)+IF(BK199&lt;AM199,BG199+BH199+BI199-BJ199,0)+IF(BS199&lt;AM199,BO199+BP199+BQ199-BR199,0)+IF(CA199&lt;AM199,BW199+BX199+BY199-BZ199,0)+IF(CI199&lt;AM199,CE199+CF199+CG199-CH199,0))))))</f>
        <v>0</v>
      </c>
      <c r="AO199" s="3">
        <f>IF(Inputs!$B$27&lt;&gt;"Ready","PENDING INPUTS",MIN((AI199+AJ199+AK199),IF(D199&gt;C199,IF(D199=0,0,AL199*C199/D199),AL199+AN199)))</f>
        <v>0</v>
      </c>
      <c r="AP199" s="3">
        <f>IF(Inputs!$B$27&lt;&gt;"Ready","PENDING INPUTS",MAX(0,(AI199+AJ199+AK199)-AO199))</f>
        <v>0</v>
      </c>
      <c r="AQ199" s="3">
        <f>IF(Inputs!$B$27&lt;&gt;"Ready","PENDING INPUTS",AX198)</f>
        <v>0</v>
      </c>
      <c r="AR199" s="3">
        <f>IF(Inputs!$B$27&lt;&gt;"Ready","PENDING INPUTS",IF(A199&lt;=Inputs!$B$6,ROUND(AQ199*Inputs!C18/12,2),0))</f>
        <v>0</v>
      </c>
      <c r="AS199" s="3">
        <f>IF(Inputs!$B$27&lt;&gt;"Ready","PENDING INPUTS",IF(AND(A199&lt;=Inputs!$B$6,AQ199&gt;0),Inputs!G18,0))</f>
        <v>0</v>
      </c>
      <c r="AT199" s="3">
        <f>IF(Inputs!$B$27&lt;&gt;"Ready","PENDING INPUTS",IF(A199&gt;Inputs!$B$6,0,MIN((AQ199+AR199+AS199),IF(Inputs!H18=1,Inputs!D18,MAX(Inputs!F18,ROUND(AQ199*Inputs!E18+AR199+AS199,2))))))</f>
        <v>0</v>
      </c>
      <c r="AU199">
        <f>IF(Inputs!$B$27&lt;&gt;"Ready","PENDING INPUTS",IF(AQ199&lt;=0,99,1+IF(AND(K199&gt;0,OR(K199&lt;AQ199,AND(K199=AQ199,0&lt;4))),1,0)+IF(AND(S199&gt;0,OR(S199&lt;AQ199,AND(S199=AQ199,1&lt;4))),1,0)+IF(AND(AA199&gt;0,OR(AA199&lt;AQ199,AND(AA199=AQ199,2&lt;4))),1,0)+IF(AND(AI199&gt;0,OR(AI199&lt;AQ199,AND(AI199=AQ199,3&lt;4))),1,0)+IF(AND(AY199&gt;0,OR(AY199&lt;AQ199,AND(AY199=AQ199,5&lt;4))),1,0)+IF(AND(BG199&gt;0,OR(BG199&lt;AQ199,AND(BG199=AQ199,6&lt;4))),1,0)+IF(AND(BO199&gt;0,OR(BO199&lt;AQ199,AND(BO199=AQ199,7&lt;4))),1,0)+IF(AND(BW199&gt;0,OR(BW199&lt;AQ199,AND(BW199=AQ199,8&lt;4))),1,0)+IF(AND(CE199&gt;0,OR(CE199&lt;AQ199,AND(CE199=AQ199,9&lt;4))),1,0)))</f>
        <v>99</v>
      </c>
      <c r="AV199" s="3">
        <f>IF(Inputs!$B$27&lt;&gt;"Ready","PENDING INPUTS",IF(A199&gt;Inputs!$B$6,0,MIN(MAX(0,(AQ199+AR199+AS199)-AT199),MAX(0,C199-D199-(IF(O199&lt;AU199,K199+L199+M199-N199,0)+IF(W199&lt;AU199,S199+T199+U199-V199,0)+IF(AE199&lt;AU199,AA199+AB199+AC199-AD199,0)+IF(AM199&lt;AU199,AI199+AJ199+AK199-AL199,0)+IF(AU199&lt;AU199,AQ199+AR199+AS199-AT199,0)+IF(BC199&lt;AU199,AY199+AZ199+BA199-BB199,0)+IF(BK199&lt;AU199,BG199+BH199+BI199-BJ199,0)+IF(BS199&lt;AU199,BO199+BP199+BQ199-BR199,0)+IF(CA199&lt;AU199,BW199+BX199+BY199-BZ199,0)+IF(CI199&lt;AU199,CE199+CF199+CG199-CH199,0))))))</f>
        <v>0</v>
      </c>
      <c r="AW199" s="3">
        <f>IF(Inputs!$B$27&lt;&gt;"Ready","PENDING INPUTS",MIN((AQ199+AR199+AS199),IF(D199&gt;C199,IF(D199=0,0,AT199*C199/D199),AT199+AV199)))</f>
        <v>0</v>
      </c>
      <c r="AX199" s="3">
        <f>IF(Inputs!$B$27&lt;&gt;"Ready","PENDING INPUTS",MAX(0,(AQ199+AR199+AS199)-AW199))</f>
        <v>0</v>
      </c>
      <c r="AY199" s="3">
        <f>IF(Inputs!$B$27&lt;&gt;"Ready","PENDING INPUTS",BF198)</f>
        <v>0</v>
      </c>
      <c r="AZ199" s="3">
        <f>IF(Inputs!$B$27&lt;&gt;"Ready","PENDING INPUTS",IF(A199&lt;=Inputs!$B$6,ROUND(AY199*Inputs!C19/12,2),0))</f>
        <v>0</v>
      </c>
      <c r="BA199" s="3">
        <f>IF(Inputs!$B$27&lt;&gt;"Ready","PENDING INPUTS",IF(AND(A199&lt;=Inputs!$B$6,AY199&gt;0),Inputs!G19,0))</f>
        <v>0</v>
      </c>
      <c r="BB199" s="3">
        <f>IF(Inputs!$B$27&lt;&gt;"Ready","PENDING INPUTS",IF(A199&gt;Inputs!$B$6,0,MIN((AY199+AZ199+BA199),IF(Inputs!H19=1,Inputs!D19,MAX(Inputs!F19,ROUND(AY199*Inputs!E19+AZ199+BA199,2))))))</f>
        <v>0</v>
      </c>
      <c r="BC199">
        <f>IF(Inputs!$B$27&lt;&gt;"Ready","PENDING INPUTS",IF(AY199&lt;=0,99,1+IF(AND(K199&gt;0,OR(K199&lt;AY199,AND(K199=AY199,0&lt;5))),1,0)+IF(AND(S199&gt;0,OR(S199&lt;AY199,AND(S199=AY199,1&lt;5))),1,0)+IF(AND(AA199&gt;0,OR(AA199&lt;AY199,AND(AA199=AY199,2&lt;5))),1,0)+IF(AND(AI199&gt;0,OR(AI199&lt;AY199,AND(AI199=AY199,3&lt;5))),1,0)+IF(AND(AQ199&gt;0,OR(AQ199&lt;AY199,AND(AQ199=AY199,4&lt;5))),1,0)+IF(AND(BG199&gt;0,OR(BG199&lt;AY199,AND(BG199=AY199,6&lt;5))),1,0)+IF(AND(BO199&gt;0,OR(BO199&lt;AY199,AND(BO199=AY199,7&lt;5))),1,0)+IF(AND(BW199&gt;0,OR(BW199&lt;AY199,AND(BW199=AY199,8&lt;5))),1,0)+IF(AND(CE199&gt;0,OR(CE199&lt;AY199,AND(CE199=AY199,9&lt;5))),1,0)))</f>
        <v>99</v>
      </c>
      <c r="BD199" s="3">
        <f>IF(Inputs!$B$27&lt;&gt;"Ready","PENDING INPUTS",IF(A199&gt;Inputs!$B$6,0,MIN(MAX(0,(AY199+AZ199+BA199)-BB199),MAX(0,C199-D199-(IF(O199&lt;BC199,K199+L199+M199-N199,0)+IF(W199&lt;BC199,S199+T199+U199-V199,0)+IF(AE199&lt;BC199,AA199+AB199+AC199-AD199,0)+IF(AM199&lt;BC199,AI199+AJ199+AK199-AL199,0)+IF(AU199&lt;BC199,AQ199+AR199+AS199-AT199,0)+IF(BC199&lt;BC199,AY199+AZ199+BA199-BB199,0)+IF(BK199&lt;BC199,BG199+BH199+BI199-BJ199,0)+IF(BS199&lt;BC199,BO199+BP199+BQ199-BR199,0)+IF(CA199&lt;BC199,BW199+BX199+BY199-BZ199,0)+IF(CI199&lt;BC199,CE199+CF199+CG199-CH199,0))))))</f>
        <v>0</v>
      </c>
      <c r="BE199" s="3">
        <f>IF(Inputs!$B$27&lt;&gt;"Ready","PENDING INPUTS",MIN((AY199+AZ199+BA199),IF(D199&gt;C199,IF(D199=0,0,BB199*C199/D199),BB199+BD199)))</f>
        <v>0</v>
      </c>
      <c r="BF199" s="3">
        <f>IF(Inputs!$B$27&lt;&gt;"Ready","PENDING INPUTS",MAX(0,(AY199+AZ199+BA199)-BE199))</f>
        <v>0</v>
      </c>
      <c r="BG199" s="3">
        <f>IF(Inputs!$B$27&lt;&gt;"Ready","PENDING INPUTS",BN198)</f>
        <v>0</v>
      </c>
      <c r="BH199" s="3">
        <f>IF(Inputs!$B$27&lt;&gt;"Ready","PENDING INPUTS",IF(A199&lt;=Inputs!$B$6,ROUND(BG199*Inputs!C20/12,2),0))</f>
        <v>0</v>
      </c>
      <c r="BI199" s="3">
        <f>IF(Inputs!$B$27&lt;&gt;"Ready","PENDING INPUTS",IF(AND(A199&lt;=Inputs!$B$6,BG199&gt;0),Inputs!G20,0))</f>
        <v>0</v>
      </c>
      <c r="BJ199" s="3">
        <f>IF(Inputs!$B$27&lt;&gt;"Ready","PENDING INPUTS",IF(A199&gt;Inputs!$B$6,0,MIN((BG199+BH199+BI199),IF(Inputs!H20=1,Inputs!D20,MAX(Inputs!F20,ROUND(BG199*Inputs!E20+BH199+BI199,2))))))</f>
        <v>0</v>
      </c>
      <c r="BK199">
        <f>IF(Inputs!$B$27&lt;&gt;"Ready","PENDING INPUTS",IF(BG199&lt;=0,99,1+IF(AND(K199&gt;0,OR(K199&lt;BG199,AND(K199=BG199,0&lt;6))),1,0)+IF(AND(S199&gt;0,OR(S199&lt;BG199,AND(S199=BG199,1&lt;6))),1,0)+IF(AND(AA199&gt;0,OR(AA199&lt;BG199,AND(AA199=BG199,2&lt;6))),1,0)+IF(AND(AI199&gt;0,OR(AI199&lt;BG199,AND(AI199=BG199,3&lt;6))),1,0)+IF(AND(AQ199&gt;0,OR(AQ199&lt;BG199,AND(AQ199=BG199,4&lt;6))),1,0)+IF(AND(AY199&gt;0,OR(AY199&lt;BG199,AND(AY199=BG199,5&lt;6))),1,0)+IF(AND(BO199&gt;0,OR(BO199&lt;BG199,AND(BO199=BG199,7&lt;6))),1,0)+IF(AND(BW199&gt;0,OR(BW199&lt;BG199,AND(BW199=BG199,8&lt;6))),1,0)+IF(AND(CE199&gt;0,OR(CE199&lt;BG199,AND(CE199=BG199,9&lt;6))),1,0)))</f>
        <v>99</v>
      </c>
      <c r="BL199" s="3">
        <f>IF(Inputs!$B$27&lt;&gt;"Ready","PENDING INPUTS",IF(A199&gt;Inputs!$B$6,0,MIN(MAX(0,(BG199+BH199+BI199)-BJ199),MAX(0,C199-D199-(IF(O199&lt;BK199,K199+L199+M199-N199,0)+IF(W199&lt;BK199,S199+T199+U199-V199,0)+IF(AE199&lt;BK199,AA199+AB199+AC199-AD199,0)+IF(AM199&lt;BK199,AI199+AJ199+AK199-AL199,0)+IF(AU199&lt;BK199,AQ199+AR199+AS199-AT199,0)+IF(BC199&lt;BK199,AY199+AZ199+BA199-BB199,0)+IF(BK199&lt;BK199,BG199+BH199+BI199-BJ199,0)+IF(BS199&lt;BK199,BO199+BP199+BQ199-BR199,0)+IF(CA199&lt;BK199,BW199+BX199+BY199-BZ199,0)+IF(CI199&lt;BK199,CE199+CF199+CG199-CH199,0))))))</f>
        <v>0</v>
      </c>
      <c r="BM199" s="3">
        <f>IF(Inputs!$B$27&lt;&gt;"Ready","PENDING INPUTS",MIN((BG199+BH199+BI199),IF(D199&gt;C199,IF(D199=0,0,BJ199*C199/D199),BJ199+BL199)))</f>
        <v>0</v>
      </c>
      <c r="BN199" s="3">
        <f>IF(Inputs!$B$27&lt;&gt;"Ready","PENDING INPUTS",MAX(0,(BG199+BH199+BI199)-BM199))</f>
        <v>0</v>
      </c>
      <c r="BO199" s="3">
        <f>IF(Inputs!$B$27&lt;&gt;"Ready","PENDING INPUTS",BV198)</f>
        <v>0</v>
      </c>
      <c r="BP199" s="3">
        <f>IF(Inputs!$B$27&lt;&gt;"Ready","PENDING INPUTS",IF(A199&lt;=Inputs!$B$6,ROUND(BO199*Inputs!C21/12,2),0))</f>
        <v>0</v>
      </c>
      <c r="BQ199" s="3">
        <f>IF(Inputs!$B$27&lt;&gt;"Ready","PENDING INPUTS",IF(AND(A199&lt;=Inputs!$B$6,BO199&gt;0),Inputs!G21,0))</f>
        <v>0</v>
      </c>
      <c r="BR199" s="3">
        <f>IF(Inputs!$B$27&lt;&gt;"Ready","PENDING INPUTS",IF(A199&gt;Inputs!$B$6,0,MIN((BO199+BP199+BQ199),IF(Inputs!H21=1,Inputs!D21,MAX(Inputs!F21,ROUND(BO199*Inputs!E21+BP199+BQ199,2))))))</f>
        <v>0</v>
      </c>
      <c r="BS199">
        <f>IF(Inputs!$B$27&lt;&gt;"Ready","PENDING INPUTS",IF(BO199&lt;=0,99,1+IF(AND(K199&gt;0,OR(K199&lt;BO199,AND(K199=BO199,0&lt;7))),1,0)+IF(AND(S199&gt;0,OR(S199&lt;BO199,AND(S199=BO199,1&lt;7))),1,0)+IF(AND(AA199&gt;0,OR(AA199&lt;BO199,AND(AA199=BO199,2&lt;7))),1,0)+IF(AND(AI199&gt;0,OR(AI199&lt;BO199,AND(AI199=BO199,3&lt;7))),1,0)+IF(AND(AQ199&gt;0,OR(AQ199&lt;BO199,AND(AQ199=BO199,4&lt;7))),1,0)+IF(AND(AY199&gt;0,OR(AY199&lt;BO199,AND(AY199=BO199,5&lt;7))),1,0)+IF(AND(BG199&gt;0,OR(BG199&lt;BO199,AND(BG199=BO199,6&lt;7))),1,0)+IF(AND(BW199&gt;0,OR(BW199&lt;BO199,AND(BW199=BO199,8&lt;7))),1,0)+IF(AND(CE199&gt;0,OR(CE199&lt;BO199,AND(CE199=BO199,9&lt;7))),1,0)))</f>
        <v>99</v>
      </c>
      <c r="BT199" s="3">
        <f>IF(Inputs!$B$27&lt;&gt;"Ready","PENDING INPUTS",IF(A199&gt;Inputs!$B$6,0,MIN(MAX(0,(BO199+BP199+BQ199)-BR199),MAX(0,C199-D199-(IF(O199&lt;BS199,K199+L199+M199-N199,0)+IF(W199&lt;BS199,S199+T199+U199-V199,0)+IF(AE199&lt;BS199,AA199+AB199+AC199-AD199,0)+IF(AM199&lt;BS199,AI199+AJ199+AK199-AL199,0)+IF(AU199&lt;BS199,AQ199+AR199+AS199-AT199,0)+IF(BC199&lt;BS199,AY199+AZ199+BA199-BB199,0)+IF(BK199&lt;BS199,BG199+BH199+BI199-BJ199,0)+IF(BS199&lt;BS199,BO199+BP199+BQ199-BR199,0)+IF(CA199&lt;BS199,BW199+BX199+BY199-BZ199,0)+IF(CI199&lt;BS199,CE199+CF199+CG199-CH199,0))))))</f>
        <v>0</v>
      </c>
      <c r="BU199" s="3">
        <f>IF(Inputs!$B$27&lt;&gt;"Ready","PENDING INPUTS",MIN((BO199+BP199+BQ199),IF(D199&gt;C199,IF(D199=0,0,BR199*C199/D199),BR199+BT199)))</f>
        <v>0</v>
      </c>
      <c r="BV199" s="3">
        <f>IF(Inputs!$B$27&lt;&gt;"Ready","PENDING INPUTS",MAX(0,(BO199+BP199+BQ199)-BU199))</f>
        <v>0</v>
      </c>
      <c r="BW199" s="3">
        <f>IF(Inputs!$B$27&lt;&gt;"Ready","PENDING INPUTS",CD198)</f>
        <v>0</v>
      </c>
      <c r="BX199" s="3">
        <f>IF(Inputs!$B$27&lt;&gt;"Ready","PENDING INPUTS",IF(A199&lt;=Inputs!$B$6,ROUND(BW199*Inputs!C22/12,2),0))</f>
        <v>0</v>
      </c>
      <c r="BY199" s="3">
        <f>IF(Inputs!$B$27&lt;&gt;"Ready","PENDING INPUTS",IF(AND(A199&lt;=Inputs!$B$6,BW199&gt;0),Inputs!G22,0))</f>
        <v>0</v>
      </c>
      <c r="BZ199" s="3">
        <f>IF(Inputs!$B$27&lt;&gt;"Ready","PENDING INPUTS",IF(A199&gt;Inputs!$B$6,0,MIN((BW199+BX199+BY199),IF(Inputs!H22=1,Inputs!D22,MAX(Inputs!F22,ROUND(BW199*Inputs!E22+BX199+BY199,2))))))</f>
        <v>0</v>
      </c>
      <c r="CA199">
        <f>IF(Inputs!$B$27&lt;&gt;"Ready","PENDING INPUTS",IF(BW199&lt;=0,99,1+IF(AND(K199&gt;0,OR(K199&lt;BW199,AND(K199=BW199,0&lt;8))),1,0)+IF(AND(S199&gt;0,OR(S199&lt;BW199,AND(S199=BW199,1&lt;8))),1,0)+IF(AND(AA199&gt;0,OR(AA199&lt;BW199,AND(AA199=BW199,2&lt;8))),1,0)+IF(AND(AI199&gt;0,OR(AI199&lt;BW199,AND(AI199=BW199,3&lt;8))),1,0)+IF(AND(AQ199&gt;0,OR(AQ199&lt;BW199,AND(AQ199=BW199,4&lt;8))),1,0)+IF(AND(AY199&gt;0,OR(AY199&lt;BW199,AND(AY199=BW199,5&lt;8))),1,0)+IF(AND(BG199&gt;0,OR(BG199&lt;BW199,AND(BG199=BW199,6&lt;8))),1,0)+IF(AND(BO199&gt;0,OR(BO199&lt;BW199,AND(BO199=BW199,7&lt;8))),1,0)+IF(AND(CE199&gt;0,OR(CE199&lt;BW199,AND(CE199=BW199,9&lt;8))),1,0)))</f>
        <v>99</v>
      </c>
      <c r="CB199" s="3">
        <f>IF(Inputs!$B$27&lt;&gt;"Ready","PENDING INPUTS",IF(A199&gt;Inputs!$B$6,0,MIN(MAX(0,(BW199+BX199+BY199)-BZ199),MAX(0,C199-D199-(IF(O199&lt;CA199,K199+L199+M199-N199,0)+IF(W199&lt;CA199,S199+T199+U199-V199,0)+IF(AE199&lt;CA199,AA199+AB199+AC199-AD199,0)+IF(AM199&lt;CA199,AI199+AJ199+AK199-AL199,0)+IF(AU199&lt;CA199,AQ199+AR199+AS199-AT199,0)+IF(BC199&lt;CA199,AY199+AZ199+BA199-BB199,0)+IF(BK199&lt;CA199,BG199+BH199+BI199-BJ199,0)+IF(BS199&lt;CA199,BO199+BP199+BQ199-BR199,0)+IF(CA199&lt;CA199,BW199+BX199+BY199-BZ199,0)+IF(CI199&lt;CA199,CE199+CF199+CG199-CH199,0))))))</f>
        <v>0</v>
      </c>
      <c r="CC199" s="3">
        <f>IF(Inputs!$B$27&lt;&gt;"Ready","PENDING INPUTS",MIN((BW199+BX199+BY199),IF(D199&gt;C199,IF(D199=0,0,BZ199*C199/D199),BZ199+CB199)))</f>
        <v>0</v>
      </c>
      <c r="CD199" s="3">
        <f>IF(Inputs!$B$27&lt;&gt;"Ready","PENDING INPUTS",MAX(0,(BW199+BX199+BY199)-CC199))</f>
        <v>0</v>
      </c>
      <c r="CE199" s="3">
        <f>IF(Inputs!$B$27&lt;&gt;"Ready","PENDING INPUTS",CL198)</f>
        <v>0</v>
      </c>
      <c r="CF199" s="3">
        <f>IF(Inputs!$B$27&lt;&gt;"Ready","PENDING INPUTS",IF(A199&lt;=Inputs!$B$6,ROUND(CE199*Inputs!C23/12,2),0))</f>
        <v>0</v>
      </c>
      <c r="CG199" s="3">
        <f>IF(Inputs!$B$27&lt;&gt;"Ready","PENDING INPUTS",IF(AND(A199&lt;=Inputs!$B$6,CE199&gt;0),Inputs!G23,0))</f>
        <v>0</v>
      </c>
      <c r="CH199" s="3">
        <f>IF(Inputs!$B$27&lt;&gt;"Ready","PENDING INPUTS",IF(A199&gt;Inputs!$B$6,0,MIN((CE199+CF199+CG199),IF(Inputs!H23=1,Inputs!D23,MAX(Inputs!F23,ROUND(CE199*Inputs!E23+CF199+CG199,2))))))</f>
        <v>0</v>
      </c>
      <c r="CI199">
        <f>IF(Inputs!$B$27&lt;&gt;"Ready","PENDING INPUTS",IF(CE199&lt;=0,99,1+IF(AND(K199&gt;0,OR(K199&lt;CE199,AND(K199=CE199,0&lt;9))),1,0)+IF(AND(S199&gt;0,OR(S199&lt;CE199,AND(S199=CE199,1&lt;9))),1,0)+IF(AND(AA199&gt;0,OR(AA199&lt;CE199,AND(AA199=CE199,2&lt;9))),1,0)+IF(AND(AI199&gt;0,OR(AI199&lt;CE199,AND(AI199=CE199,3&lt;9))),1,0)+IF(AND(AQ199&gt;0,OR(AQ199&lt;CE199,AND(AQ199=CE199,4&lt;9))),1,0)+IF(AND(AY199&gt;0,OR(AY199&lt;CE199,AND(AY199=CE199,5&lt;9))),1,0)+IF(AND(BG199&gt;0,OR(BG199&lt;CE199,AND(BG199=CE199,6&lt;9))),1,0)+IF(AND(BO199&gt;0,OR(BO199&lt;CE199,AND(BO199=CE199,7&lt;9))),1,0)+IF(AND(BW199&gt;0,OR(BW199&lt;CE199,AND(BW199=CE199,8&lt;9))),1,0)))</f>
        <v>99</v>
      </c>
      <c r="CJ199" s="3">
        <f>IF(Inputs!$B$27&lt;&gt;"Ready","PENDING INPUTS",IF(A199&gt;Inputs!$B$6,0,MIN(MAX(0,(CE199+CF199+CG199)-CH199),MAX(0,C199-D199-(IF(O199&lt;CI199,K199+L199+M199-N199,0)+IF(W199&lt;CI199,S199+T199+U199-V199,0)+IF(AE199&lt;CI199,AA199+AB199+AC199-AD199,0)+IF(AM199&lt;CI199,AI199+AJ199+AK199-AL199,0)+IF(AU199&lt;CI199,AQ199+AR199+AS199-AT199,0)+IF(BC199&lt;CI199,AY199+AZ199+BA199-BB199,0)+IF(BK199&lt;CI199,BG199+BH199+BI199-BJ199,0)+IF(BS199&lt;CI199,BO199+BP199+BQ199-BR199,0)+IF(CA199&lt;CI199,BW199+BX199+BY199-BZ199,0)+IF(CI199&lt;CI199,CE199+CF199+CG199-CH199,0))))))</f>
        <v>0</v>
      </c>
      <c r="CK199" s="3">
        <f>IF(Inputs!$B$27&lt;&gt;"Ready","PENDING INPUTS",MIN((CE199+CF199+CG199),IF(D199&gt;C199,IF(D199=0,0,CH199*C199/D199),CH199+CJ199)))</f>
        <v>0</v>
      </c>
      <c r="CL199" s="3">
        <f>IF(Inputs!$B$27&lt;&gt;"Ready","PENDING INPUTS",MAX(0,(CE199+CF199+CG199)-CK199))</f>
        <v>0</v>
      </c>
    </row>
    <row r="200" spans="1:90" ht="27.95" customHeight="1" x14ac:dyDescent="0.25">
      <c r="A200">
        <v>196</v>
      </c>
      <c r="B200" s="13">
        <f>IF(Inputs!$B$27&lt;&gt;"Ready","PENDING INPUTS",EDATE(Inputs!$B$5,A200-1))</f>
        <v>52232</v>
      </c>
      <c r="C200" s="3">
        <f>IF(Inputs!$B$27&lt;&gt;"Ready","PENDING INPUTS",IF(A200&lt;=Inputs!$B$6,MAX(0,Inputs!$B$4+IF(A200=Inputs!$B$7,Inputs!$B$8,0)+IF(A200=Inputs!$B$9,Inputs!$B$10,0)),0))</f>
        <v>0</v>
      </c>
      <c r="D200" s="3">
        <f>IF(Inputs!$B$27&lt;&gt;"Ready","PENDING INPUTS",SUM(N200,V200,AD200,AL200,AT200,BB200,BJ200,BR200,BZ200,CH200))</f>
        <v>0</v>
      </c>
      <c r="E200" s="3">
        <f>IF(Inputs!$B$27&lt;&gt;"Ready","PENDING INPUTS",MAX(0,D200-C200))</f>
        <v>0</v>
      </c>
      <c r="F200" s="3">
        <f>IF(Inputs!$B$27&lt;&gt;"Ready","PENDING INPUTS",SUM(Q200,Y200,AG200,AO200,AW200,BE200,BM200,BU200,CC200,CK200))</f>
        <v>0</v>
      </c>
      <c r="G200" s="3">
        <f>IF(Inputs!$B$27&lt;&gt;"Ready","PENDING INPUTS",SUM(L200,T200,AB200,AJ200,AR200,AZ200,BH200,BP200,BX200,CF200))</f>
        <v>0</v>
      </c>
      <c r="H200" s="3">
        <f>IF(Inputs!$B$27&lt;&gt;"Ready","PENDING INPUTS",SUM(M200,U200,AC200,AK200,AS200,BA200,BI200,BQ200,BY200,CG200))</f>
        <v>0</v>
      </c>
      <c r="I200" s="3">
        <f>IF(Inputs!$B$27&lt;&gt;"Ready","PENDING INPUTS",SUM(R200,Z200,AH200,AP200,AX200,BF200,BN200,BV200,CD200,CL200))</f>
        <v>0</v>
      </c>
      <c r="J200" t="str">
        <f>IF(Inputs!$B$27&lt;&gt;"Ready","PENDING INPUTS",IF(A200&gt;Inputs!$B$6,"Beyond horizon",IF(E200&gt;0.005,"MINIMUM SHORTFALL",IF(I200&lt;0.005,"Paid off","In progress"))))</f>
        <v>Beyond horizon</v>
      </c>
      <c r="K200" s="3">
        <f>IF(Inputs!$B$27&lt;&gt;"Ready","PENDING INPUTS",R199)</f>
        <v>0</v>
      </c>
      <c r="L200" s="3">
        <f>IF(Inputs!$B$27&lt;&gt;"Ready","PENDING INPUTS",IF(A200&lt;=Inputs!$B$6,ROUND(K200*Inputs!C14/12,2),0))</f>
        <v>0</v>
      </c>
      <c r="M200" s="3">
        <f>IF(Inputs!$B$27&lt;&gt;"Ready","PENDING INPUTS",IF(AND(A200&lt;=Inputs!$B$6,K200&gt;0),Inputs!G14,0))</f>
        <v>0</v>
      </c>
      <c r="N200" s="3">
        <f>IF(Inputs!$B$27&lt;&gt;"Ready","PENDING INPUTS",IF(A200&gt;Inputs!$B$6,0,MIN((K200+L200+M200),IF(Inputs!H14=1,Inputs!D14,MAX(Inputs!F14,ROUND(K200*Inputs!E14+L200+M200,2))))))</f>
        <v>0</v>
      </c>
      <c r="O200">
        <f>IF(Inputs!$B$27&lt;&gt;"Ready","PENDING INPUTS",IF(K200&lt;=0,99,1+IF(AND(S200&gt;0,OR(S200&lt;K200,AND(S200=K200,1&lt;0))),1,0)+IF(AND(AA200&gt;0,OR(AA200&lt;K200,AND(AA200=K200,2&lt;0))),1,0)+IF(AND(AI200&gt;0,OR(AI200&lt;K200,AND(AI200=K200,3&lt;0))),1,0)+IF(AND(AQ200&gt;0,OR(AQ200&lt;K200,AND(AQ200=K200,4&lt;0))),1,0)+IF(AND(AY200&gt;0,OR(AY200&lt;K200,AND(AY200=K200,5&lt;0))),1,0)+IF(AND(BG200&gt;0,OR(BG200&lt;K200,AND(BG200=K200,6&lt;0))),1,0)+IF(AND(BO200&gt;0,OR(BO200&lt;K200,AND(BO200=K200,7&lt;0))),1,0)+IF(AND(BW200&gt;0,OR(BW200&lt;K200,AND(BW200=K200,8&lt;0))),1,0)+IF(AND(CE200&gt;0,OR(CE200&lt;K200,AND(CE200=K200,9&lt;0))),1,0)))</f>
        <v>99</v>
      </c>
      <c r="P200" s="3">
        <f>IF(Inputs!$B$27&lt;&gt;"Ready","PENDING INPUTS",IF(A200&gt;Inputs!$B$6,0,MIN(MAX(0,(K200+L200+M200)-N200),MAX(0,C200-D200-(IF(O200&lt;O200,K200+L200+M200-N200,0)+IF(W200&lt;O200,S200+T200+U200-V200,0)+IF(AE200&lt;O200,AA200+AB200+AC200-AD200,0)+IF(AM200&lt;O200,AI200+AJ200+AK200-AL200,0)+IF(AU200&lt;O200,AQ200+AR200+AS200-AT200,0)+IF(BC200&lt;O200,AY200+AZ200+BA200-BB200,0)+IF(BK200&lt;O200,BG200+BH200+BI200-BJ200,0)+IF(BS200&lt;O200,BO200+BP200+BQ200-BR200,0)+IF(CA200&lt;O200,BW200+BX200+BY200-BZ200,0)+IF(CI200&lt;O200,CE200+CF200+CG200-CH200,0))))))</f>
        <v>0</v>
      </c>
      <c r="Q200" s="3">
        <f>IF(Inputs!$B$27&lt;&gt;"Ready","PENDING INPUTS",MIN((K200+L200+M200),IF(D200&gt;C200,IF(D200=0,0,N200*C200/D200),N200+P200)))</f>
        <v>0</v>
      </c>
      <c r="R200" s="3">
        <f>IF(Inputs!$B$27&lt;&gt;"Ready","PENDING INPUTS",MAX(0,(K200+L200+M200)-Q200))</f>
        <v>0</v>
      </c>
      <c r="S200" s="3">
        <f>IF(Inputs!$B$27&lt;&gt;"Ready","PENDING INPUTS",Z199)</f>
        <v>0</v>
      </c>
      <c r="T200" s="3">
        <f>IF(Inputs!$B$27&lt;&gt;"Ready","PENDING INPUTS",IF(A200&lt;=Inputs!$B$6,ROUND(S200*Inputs!C15/12,2),0))</f>
        <v>0</v>
      </c>
      <c r="U200" s="3">
        <f>IF(Inputs!$B$27&lt;&gt;"Ready","PENDING INPUTS",IF(AND(A200&lt;=Inputs!$B$6,S200&gt;0),Inputs!G15,0))</f>
        <v>0</v>
      </c>
      <c r="V200" s="3">
        <f>IF(Inputs!$B$27&lt;&gt;"Ready","PENDING INPUTS",IF(A200&gt;Inputs!$B$6,0,MIN((S200+T200+U200),IF(Inputs!H15=1,Inputs!D15,MAX(Inputs!F15,ROUND(S200*Inputs!E15+T200+U200,2))))))</f>
        <v>0</v>
      </c>
      <c r="W200">
        <f>IF(Inputs!$B$27&lt;&gt;"Ready","PENDING INPUTS",IF(S200&lt;=0,99,1+IF(AND(K200&gt;0,OR(K200&lt;S200,AND(K200=S200,0&lt;1))),1,0)+IF(AND(AA200&gt;0,OR(AA200&lt;S200,AND(AA200=S200,2&lt;1))),1,0)+IF(AND(AI200&gt;0,OR(AI200&lt;S200,AND(AI200=S200,3&lt;1))),1,0)+IF(AND(AQ200&gt;0,OR(AQ200&lt;S200,AND(AQ200=S200,4&lt;1))),1,0)+IF(AND(AY200&gt;0,OR(AY200&lt;S200,AND(AY200=S200,5&lt;1))),1,0)+IF(AND(BG200&gt;0,OR(BG200&lt;S200,AND(BG200=S200,6&lt;1))),1,0)+IF(AND(BO200&gt;0,OR(BO200&lt;S200,AND(BO200=S200,7&lt;1))),1,0)+IF(AND(BW200&gt;0,OR(BW200&lt;S200,AND(BW200=S200,8&lt;1))),1,0)+IF(AND(CE200&gt;0,OR(CE200&lt;S200,AND(CE200=S200,9&lt;1))),1,0)))</f>
        <v>99</v>
      </c>
      <c r="X200" s="3">
        <f>IF(Inputs!$B$27&lt;&gt;"Ready","PENDING INPUTS",IF(A200&gt;Inputs!$B$6,0,MIN(MAX(0,(S200+T200+U200)-V200),MAX(0,C200-D200-(IF(O200&lt;W200,K200+L200+M200-N200,0)+IF(W200&lt;W200,S200+T200+U200-V200,0)+IF(AE200&lt;W200,AA200+AB200+AC200-AD200,0)+IF(AM200&lt;W200,AI200+AJ200+AK200-AL200,0)+IF(AU200&lt;W200,AQ200+AR200+AS200-AT200,0)+IF(BC200&lt;W200,AY200+AZ200+BA200-BB200,0)+IF(BK200&lt;W200,BG200+BH200+BI200-BJ200,0)+IF(BS200&lt;W200,BO200+BP200+BQ200-BR200,0)+IF(CA200&lt;W200,BW200+BX200+BY200-BZ200,0)+IF(CI200&lt;W200,CE200+CF200+CG200-CH200,0))))))</f>
        <v>0</v>
      </c>
      <c r="Y200" s="3">
        <f>IF(Inputs!$B$27&lt;&gt;"Ready","PENDING INPUTS",MIN((S200+T200+U200),IF(D200&gt;C200,IF(D200=0,0,V200*C200/D200),V200+X200)))</f>
        <v>0</v>
      </c>
      <c r="Z200" s="3">
        <f>IF(Inputs!$B$27&lt;&gt;"Ready","PENDING INPUTS",MAX(0,(S200+T200+U200)-Y200))</f>
        <v>0</v>
      </c>
      <c r="AA200" s="3">
        <f>IF(Inputs!$B$27&lt;&gt;"Ready","PENDING INPUTS",AH199)</f>
        <v>0</v>
      </c>
      <c r="AB200" s="3">
        <f>IF(Inputs!$B$27&lt;&gt;"Ready","PENDING INPUTS",IF(A200&lt;=Inputs!$B$6,ROUND(AA200*Inputs!C16/12,2),0))</f>
        <v>0</v>
      </c>
      <c r="AC200" s="3">
        <f>IF(Inputs!$B$27&lt;&gt;"Ready","PENDING INPUTS",IF(AND(A200&lt;=Inputs!$B$6,AA200&gt;0),Inputs!G16,0))</f>
        <v>0</v>
      </c>
      <c r="AD200" s="3">
        <f>IF(Inputs!$B$27&lt;&gt;"Ready","PENDING INPUTS",IF(A200&gt;Inputs!$B$6,0,MIN((AA200+AB200+AC200),IF(Inputs!H16=1,Inputs!D16,MAX(Inputs!F16,ROUND(AA200*Inputs!E16+AB200+AC200,2))))))</f>
        <v>0</v>
      </c>
      <c r="AE200">
        <f>IF(Inputs!$B$27&lt;&gt;"Ready","PENDING INPUTS",IF(AA200&lt;=0,99,1+IF(AND(K200&gt;0,OR(K200&lt;AA200,AND(K200=AA200,0&lt;2))),1,0)+IF(AND(S200&gt;0,OR(S200&lt;AA200,AND(S200=AA200,1&lt;2))),1,0)+IF(AND(AI200&gt;0,OR(AI200&lt;AA200,AND(AI200=AA200,3&lt;2))),1,0)+IF(AND(AQ200&gt;0,OR(AQ200&lt;AA200,AND(AQ200=AA200,4&lt;2))),1,0)+IF(AND(AY200&gt;0,OR(AY200&lt;AA200,AND(AY200=AA200,5&lt;2))),1,0)+IF(AND(BG200&gt;0,OR(BG200&lt;AA200,AND(BG200=AA200,6&lt;2))),1,0)+IF(AND(BO200&gt;0,OR(BO200&lt;AA200,AND(BO200=AA200,7&lt;2))),1,0)+IF(AND(BW200&gt;0,OR(BW200&lt;AA200,AND(BW200=AA200,8&lt;2))),1,0)+IF(AND(CE200&gt;0,OR(CE200&lt;AA200,AND(CE200=AA200,9&lt;2))),1,0)))</f>
        <v>99</v>
      </c>
      <c r="AF200" s="3">
        <f>IF(Inputs!$B$27&lt;&gt;"Ready","PENDING INPUTS",IF(A200&gt;Inputs!$B$6,0,MIN(MAX(0,(AA200+AB200+AC200)-AD200),MAX(0,C200-D200-(IF(O200&lt;AE200,K200+L200+M200-N200,0)+IF(W200&lt;AE200,S200+T200+U200-V200,0)+IF(AE200&lt;AE200,AA200+AB200+AC200-AD200,0)+IF(AM200&lt;AE200,AI200+AJ200+AK200-AL200,0)+IF(AU200&lt;AE200,AQ200+AR200+AS200-AT200,0)+IF(BC200&lt;AE200,AY200+AZ200+BA200-BB200,0)+IF(BK200&lt;AE200,BG200+BH200+BI200-BJ200,0)+IF(BS200&lt;AE200,BO200+BP200+BQ200-BR200,0)+IF(CA200&lt;AE200,BW200+BX200+BY200-BZ200,0)+IF(CI200&lt;AE200,CE200+CF200+CG200-CH200,0))))))</f>
        <v>0</v>
      </c>
      <c r="AG200" s="3">
        <f>IF(Inputs!$B$27&lt;&gt;"Ready","PENDING INPUTS",MIN((AA200+AB200+AC200),IF(D200&gt;C200,IF(D200=0,0,AD200*C200/D200),AD200+AF200)))</f>
        <v>0</v>
      </c>
      <c r="AH200" s="3">
        <f>IF(Inputs!$B$27&lt;&gt;"Ready","PENDING INPUTS",MAX(0,(AA200+AB200+AC200)-AG200))</f>
        <v>0</v>
      </c>
      <c r="AI200" s="3">
        <f>IF(Inputs!$B$27&lt;&gt;"Ready","PENDING INPUTS",AP199)</f>
        <v>0</v>
      </c>
      <c r="AJ200" s="3">
        <f>IF(Inputs!$B$27&lt;&gt;"Ready","PENDING INPUTS",IF(A200&lt;=Inputs!$B$6,ROUND(AI200*Inputs!C17/12,2),0))</f>
        <v>0</v>
      </c>
      <c r="AK200" s="3">
        <f>IF(Inputs!$B$27&lt;&gt;"Ready","PENDING INPUTS",IF(AND(A200&lt;=Inputs!$B$6,AI200&gt;0),Inputs!G17,0))</f>
        <v>0</v>
      </c>
      <c r="AL200" s="3">
        <f>IF(Inputs!$B$27&lt;&gt;"Ready","PENDING INPUTS",IF(A200&gt;Inputs!$B$6,0,MIN((AI200+AJ200+AK200),IF(Inputs!H17=1,Inputs!D17,MAX(Inputs!F17,ROUND(AI200*Inputs!E17+AJ200+AK200,2))))))</f>
        <v>0</v>
      </c>
      <c r="AM200">
        <f>IF(Inputs!$B$27&lt;&gt;"Ready","PENDING INPUTS",IF(AI200&lt;=0,99,1+IF(AND(K200&gt;0,OR(K200&lt;AI200,AND(K200=AI200,0&lt;3))),1,0)+IF(AND(S200&gt;0,OR(S200&lt;AI200,AND(S200=AI200,1&lt;3))),1,0)+IF(AND(AA200&gt;0,OR(AA200&lt;AI200,AND(AA200=AI200,2&lt;3))),1,0)+IF(AND(AQ200&gt;0,OR(AQ200&lt;AI200,AND(AQ200=AI200,4&lt;3))),1,0)+IF(AND(AY200&gt;0,OR(AY200&lt;AI200,AND(AY200=AI200,5&lt;3))),1,0)+IF(AND(BG200&gt;0,OR(BG200&lt;AI200,AND(BG200=AI200,6&lt;3))),1,0)+IF(AND(BO200&gt;0,OR(BO200&lt;AI200,AND(BO200=AI200,7&lt;3))),1,0)+IF(AND(BW200&gt;0,OR(BW200&lt;AI200,AND(BW200=AI200,8&lt;3))),1,0)+IF(AND(CE200&gt;0,OR(CE200&lt;AI200,AND(CE200=AI200,9&lt;3))),1,0)))</f>
        <v>99</v>
      </c>
      <c r="AN200" s="3">
        <f>IF(Inputs!$B$27&lt;&gt;"Ready","PENDING INPUTS",IF(A200&gt;Inputs!$B$6,0,MIN(MAX(0,(AI200+AJ200+AK200)-AL200),MAX(0,C200-D200-(IF(O200&lt;AM200,K200+L200+M200-N200,0)+IF(W200&lt;AM200,S200+T200+U200-V200,0)+IF(AE200&lt;AM200,AA200+AB200+AC200-AD200,0)+IF(AM200&lt;AM200,AI200+AJ200+AK200-AL200,0)+IF(AU200&lt;AM200,AQ200+AR200+AS200-AT200,0)+IF(BC200&lt;AM200,AY200+AZ200+BA200-BB200,0)+IF(BK200&lt;AM200,BG200+BH200+BI200-BJ200,0)+IF(BS200&lt;AM200,BO200+BP200+BQ200-BR200,0)+IF(CA200&lt;AM200,BW200+BX200+BY200-BZ200,0)+IF(CI200&lt;AM200,CE200+CF200+CG200-CH200,0))))))</f>
        <v>0</v>
      </c>
      <c r="AO200" s="3">
        <f>IF(Inputs!$B$27&lt;&gt;"Ready","PENDING INPUTS",MIN((AI200+AJ200+AK200),IF(D200&gt;C200,IF(D200=0,0,AL200*C200/D200),AL200+AN200)))</f>
        <v>0</v>
      </c>
      <c r="AP200" s="3">
        <f>IF(Inputs!$B$27&lt;&gt;"Ready","PENDING INPUTS",MAX(0,(AI200+AJ200+AK200)-AO200))</f>
        <v>0</v>
      </c>
      <c r="AQ200" s="3">
        <f>IF(Inputs!$B$27&lt;&gt;"Ready","PENDING INPUTS",AX199)</f>
        <v>0</v>
      </c>
      <c r="AR200" s="3">
        <f>IF(Inputs!$B$27&lt;&gt;"Ready","PENDING INPUTS",IF(A200&lt;=Inputs!$B$6,ROUND(AQ200*Inputs!C18/12,2),0))</f>
        <v>0</v>
      </c>
      <c r="AS200" s="3">
        <f>IF(Inputs!$B$27&lt;&gt;"Ready","PENDING INPUTS",IF(AND(A200&lt;=Inputs!$B$6,AQ200&gt;0),Inputs!G18,0))</f>
        <v>0</v>
      </c>
      <c r="AT200" s="3">
        <f>IF(Inputs!$B$27&lt;&gt;"Ready","PENDING INPUTS",IF(A200&gt;Inputs!$B$6,0,MIN((AQ200+AR200+AS200),IF(Inputs!H18=1,Inputs!D18,MAX(Inputs!F18,ROUND(AQ200*Inputs!E18+AR200+AS200,2))))))</f>
        <v>0</v>
      </c>
      <c r="AU200">
        <f>IF(Inputs!$B$27&lt;&gt;"Ready","PENDING INPUTS",IF(AQ200&lt;=0,99,1+IF(AND(K200&gt;0,OR(K200&lt;AQ200,AND(K200=AQ200,0&lt;4))),1,0)+IF(AND(S200&gt;0,OR(S200&lt;AQ200,AND(S200=AQ200,1&lt;4))),1,0)+IF(AND(AA200&gt;0,OR(AA200&lt;AQ200,AND(AA200=AQ200,2&lt;4))),1,0)+IF(AND(AI200&gt;0,OR(AI200&lt;AQ200,AND(AI200=AQ200,3&lt;4))),1,0)+IF(AND(AY200&gt;0,OR(AY200&lt;AQ200,AND(AY200=AQ200,5&lt;4))),1,0)+IF(AND(BG200&gt;0,OR(BG200&lt;AQ200,AND(BG200=AQ200,6&lt;4))),1,0)+IF(AND(BO200&gt;0,OR(BO200&lt;AQ200,AND(BO200=AQ200,7&lt;4))),1,0)+IF(AND(BW200&gt;0,OR(BW200&lt;AQ200,AND(BW200=AQ200,8&lt;4))),1,0)+IF(AND(CE200&gt;0,OR(CE200&lt;AQ200,AND(CE200=AQ200,9&lt;4))),1,0)))</f>
        <v>99</v>
      </c>
      <c r="AV200" s="3">
        <f>IF(Inputs!$B$27&lt;&gt;"Ready","PENDING INPUTS",IF(A200&gt;Inputs!$B$6,0,MIN(MAX(0,(AQ200+AR200+AS200)-AT200),MAX(0,C200-D200-(IF(O200&lt;AU200,K200+L200+M200-N200,0)+IF(W200&lt;AU200,S200+T200+U200-V200,0)+IF(AE200&lt;AU200,AA200+AB200+AC200-AD200,0)+IF(AM200&lt;AU200,AI200+AJ200+AK200-AL200,0)+IF(AU200&lt;AU200,AQ200+AR200+AS200-AT200,0)+IF(BC200&lt;AU200,AY200+AZ200+BA200-BB200,0)+IF(BK200&lt;AU200,BG200+BH200+BI200-BJ200,0)+IF(BS200&lt;AU200,BO200+BP200+BQ200-BR200,0)+IF(CA200&lt;AU200,BW200+BX200+BY200-BZ200,0)+IF(CI200&lt;AU200,CE200+CF200+CG200-CH200,0))))))</f>
        <v>0</v>
      </c>
      <c r="AW200" s="3">
        <f>IF(Inputs!$B$27&lt;&gt;"Ready","PENDING INPUTS",MIN((AQ200+AR200+AS200),IF(D200&gt;C200,IF(D200=0,0,AT200*C200/D200),AT200+AV200)))</f>
        <v>0</v>
      </c>
      <c r="AX200" s="3">
        <f>IF(Inputs!$B$27&lt;&gt;"Ready","PENDING INPUTS",MAX(0,(AQ200+AR200+AS200)-AW200))</f>
        <v>0</v>
      </c>
      <c r="AY200" s="3">
        <f>IF(Inputs!$B$27&lt;&gt;"Ready","PENDING INPUTS",BF199)</f>
        <v>0</v>
      </c>
      <c r="AZ200" s="3">
        <f>IF(Inputs!$B$27&lt;&gt;"Ready","PENDING INPUTS",IF(A200&lt;=Inputs!$B$6,ROUND(AY200*Inputs!C19/12,2),0))</f>
        <v>0</v>
      </c>
      <c r="BA200" s="3">
        <f>IF(Inputs!$B$27&lt;&gt;"Ready","PENDING INPUTS",IF(AND(A200&lt;=Inputs!$B$6,AY200&gt;0),Inputs!G19,0))</f>
        <v>0</v>
      </c>
      <c r="BB200" s="3">
        <f>IF(Inputs!$B$27&lt;&gt;"Ready","PENDING INPUTS",IF(A200&gt;Inputs!$B$6,0,MIN((AY200+AZ200+BA200),IF(Inputs!H19=1,Inputs!D19,MAX(Inputs!F19,ROUND(AY200*Inputs!E19+AZ200+BA200,2))))))</f>
        <v>0</v>
      </c>
      <c r="BC200">
        <f>IF(Inputs!$B$27&lt;&gt;"Ready","PENDING INPUTS",IF(AY200&lt;=0,99,1+IF(AND(K200&gt;0,OR(K200&lt;AY200,AND(K200=AY200,0&lt;5))),1,0)+IF(AND(S200&gt;0,OR(S200&lt;AY200,AND(S200=AY200,1&lt;5))),1,0)+IF(AND(AA200&gt;0,OR(AA200&lt;AY200,AND(AA200=AY200,2&lt;5))),1,0)+IF(AND(AI200&gt;0,OR(AI200&lt;AY200,AND(AI200=AY200,3&lt;5))),1,0)+IF(AND(AQ200&gt;0,OR(AQ200&lt;AY200,AND(AQ200=AY200,4&lt;5))),1,0)+IF(AND(BG200&gt;0,OR(BG200&lt;AY200,AND(BG200=AY200,6&lt;5))),1,0)+IF(AND(BO200&gt;0,OR(BO200&lt;AY200,AND(BO200=AY200,7&lt;5))),1,0)+IF(AND(BW200&gt;0,OR(BW200&lt;AY200,AND(BW200=AY200,8&lt;5))),1,0)+IF(AND(CE200&gt;0,OR(CE200&lt;AY200,AND(CE200=AY200,9&lt;5))),1,0)))</f>
        <v>99</v>
      </c>
      <c r="BD200" s="3">
        <f>IF(Inputs!$B$27&lt;&gt;"Ready","PENDING INPUTS",IF(A200&gt;Inputs!$B$6,0,MIN(MAX(0,(AY200+AZ200+BA200)-BB200),MAX(0,C200-D200-(IF(O200&lt;BC200,K200+L200+M200-N200,0)+IF(W200&lt;BC200,S200+T200+U200-V200,0)+IF(AE200&lt;BC200,AA200+AB200+AC200-AD200,0)+IF(AM200&lt;BC200,AI200+AJ200+AK200-AL200,0)+IF(AU200&lt;BC200,AQ200+AR200+AS200-AT200,0)+IF(BC200&lt;BC200,AY200+AZ200+BA200-BB200,0)+IF(BK200&lt;BC200,BG200+BH200+BI200-BJ200,0)+IF(BS200&lt;BC200,BO200+BP200+BQ200-BR200,0)+IF(CA200&lt;BC200,BW200+BX200+BY200-BZ200,0)+IF(CI200&lt;BC200,CE200+CF200+CG200-CH200,0))))))</f>
        <v>0</v>
      </c>
      <c r="BE200" s="3">
        <f>IF(Inputs!$B$27&lt;&gt;"Ready","PENDING INPUTS",MIN((AY200+AZ200+BA200),IF(D200&gt;C200,IF(D200=0,0,BB200*C200/D200),BB200+BD200)))</f>
        <v>0</v>
      </c>
      <c r="BF200" s="3">
        <f>IF(Inputs!$B$27&lt;&gt;"Ready","PENDING INPUTS",MAX(0,(AY200+AZ200+BA200)-BE200))</f>
        <v>0</v>
      </c>
      <c r="BG200" s="3">
        <f>IF(Inputs!$B$27&lt;&gt;"Ready","PENDING INPUTS",BN199)</f>
        <v>0</v>
      </c>
      <c r="BH200" s="3">
        <f>IF(Inputs!$B$27&lt;&gt;"Ready","PENDING INPUTS",IF(A200&lt;=Inputs!$B$6,ROUND(BG200*Inputs!C20/12,2),0))</f>
        <v>0</v>
      </c>
      <c r="BI200" s="3">
        <f>IF(Inputs!$B$27&lt;&gt;"Ready","PENDING INPUTS",IF(AND(A200&lt;=Inputs!$B$6,BG200&gt;0),Inputs!G20,0))</f>
        <v>0</v>
      </c>
      <c r="BJ200" s="3">
        <f>IF(Inputs!$B$27&lt;&gt;"Ready","PENDING INPUTS",IF(A200&gt;Inputs!$B$6,0,MIN((BG200+BH200+BI200),IF(Inputs!H20=1,Inputs!D20,MAX(Inputs!F20,ROUND(BG200*Inputs!E20+BH200+BI200,2))))))</f>
        <v>0</v>
      </c>
      <c r="BK200">
        <f>IF(Inputs!$B$27&lt;&gt;"Ready","PENDING INPUTS",IF(BG200&lt;=0,99,1+IF(AND(K200&gt;0,OR(K200&lt;BG200,AND(K200=BG200,0&lt;6))),1,0)+IF(AND(S200&gt;0,OR(S200&lt;BG200,AND(S200=BG200,1&lt;6))),1,0)+IF(AND(AA200&gt;0,OR(AA200&lt;BG200,AND(AA200=BG200,2&lt;6))),1,0)+IF(AND(AI200&gt;0,OR(AI200&lt;BG200,AND(AI200=BG200,3&lt;6))),1,0)+IF(AND(AQ200&gt;0,OR(AQ200&lt;BG200,AND(AQ200=BG200,4&lt;6))),1,0)+IF(AND(AY200&gt;0,OR(AY200&lt;BG200,AND(AY200=BG200,5&lt;6))),1,0)+IF(AND(BO200&gt;0,OR(BO200&lt;BG200,AND(BO200=BG200,7&lt;6))),1,0)+IF(AND(BW200&gt;0,OR(BW200&lt;BG200,AND(BW200=BG200,8&lt;6))),1,0)+IF(AND(CE200&gt;0,OR(CE200&lt;BG200,AND(CE200=BG200,9&lt;6))),1,0)))</f>
        <v>99</v>
      </c>
      <c r="BL200" s="3">
        <f>IF(Inputs!$B$27&lt;&gt;"Ready","PENDING INPUTS",IF(A200&gt;Inputs!$B$6,0,MIN(MAX(0,(BG200+BH200+BI200)-BJ200),MAX(0,C200-D200-(IF(O200&lt;BK200,K200+L200+M200-N200,0)+IF(W200&lt;BK200,S200+T200+U200-V200,0)+IF(AE200&lt;BK200,AA200+AB200+AC200-AD200,0)+IF(AM200&lt;BK200,AI200+AJ200+AK200-AL200,0)+IF(AU200&lt;BK200,AQ200+AR200+AS200-AT200,0)+IF(BC200&lt;BK200,AY200+AZ200+BA200-BB200,0)+IF(BK200&lt;BK200,BG200+BH200+BI200-BJ200,0)+IF(BS200&lt;BK200,BO200+BP200+BQ200-BR200,0)+IF(CA200&lt;BK200,BW200+BX200+BY200-BZ200,0)+IF(CI200&lt;BK200,CE200+CF200+CG200-CH200,0))))))</f>
        <v>0</v>
      </c>
      <c r="BM200" s="3">
        <f>IF(Inputs!$B$27&lt;&gt;"Ready","PENDING INPUTS",MIN((BG200+BH200+BI200),IF(D200&gt;C200,IF(D200=0,0,BJ200*C200/D200),BJ200+BL200)))</f>
        <v>0</v>
      </c>
      <c r="BN200" s="3">
        <f>IF(Inputs!$B$27&lt;&gt;"Ready","PENDING INPUTS",MAX(0,(BG200+BH200+BI200)-BM200))</f>
        <v>0</v>
      </c>
      <c r="BO200" s="3">
        <f>IF(Inputs!$B$27&lt;&gt;"Ready","PENDING INPUTS",BV199)</f>
        <v>0</v>
      </c>
      <c r="BP200" s="3">
        <f>IF(Inputs!$B$27&lt;&gt;"Ready","PENDING INPUTS",IF(A200&lt;=Inputs!$B$6,ROUND(BO200*Inputs!C21/12,2),0))</f>
        <v>0</v>
      </c>
      <c r="BQ200" s="3">
        <f>IF(Inputs!$B$27&lt;&gt;"Ready","PENDING INPUTS",IF(AND(A200&lt;=Inputs!$B$6,BO200&gt;0),Inputs!G21,0))</f>
        <v>0</v>
      </c>
      <c r="BR200" s="3">
        <f>IF(Inputs!$B$27&lt;&gt;"Ready","PENDING INPUTS",IF(A200&gt;Inputs!$B$6,0,MIN((BO200+BP200+BQ200),IF(Inputs!H21=1,Inputs!D21,MAX(Inputs!F21,ROUND(BO200*Inputs!E21+BP200+BQ200,2))))))</f>
        <v>0</v>
      </c>
      <c r="BS200">
        <f>IF(Inputs!$B$27&lt;&gt;"Ready","PENDING INPUTS",IF(BO200&lt;=0,99,1+IF(AND(K200&gt;0,OR(K200&lt;BO200,AND(K200=BO200,0&lt;7))),1,0)+IF(AND(S200&gt;0,OR(S200&lt;BO200,AND(S200=BO200,1&lt;7))),1,0)+IF(AND(AA200&gt;0,OR(AA200&lt;BO200,AND(AA200=BO200,2&lt;7))),1,0)+IF(AND(AI200&gt;0,OR(AI200&lt;BO200,AND(AI200=BO200,3&lt;7))),1,0)+IF(AND(AQ200&gt;0,OR(AQ200&lt;BO200,AND(AQ200=BO200,4&lt;7))),1,0)+IF(AND(AY200&gt;0,OR(AY200&lt;BO200,AND(AY200=BO200,5&lt;7))),1,0)+IF(AND(BG200&gt;0,OR(BG200&lt;BO200,AND(BG200=BO200,6&lt;7))),1,0)+IF(AND(BW200&gt;0,OR(BW200&lt;BO200,AND(BW200=BO200,8&lt;7))),1,0)+IF(AND(CE200&gt;0,OR(CE200&lt;BO200,AND(CE200=BO200,9&lt;7))),1,0)))</f>
        <v>99</v>
      </c>
      <c r="BT200" s="3">
        <f>IF(Inputs!$B$27&lt;&gt;"Ready","PENDING INPUTS",IF(A200&gt;Inputs!$B$6,0,MIN(MAX(0,(BO200+BP200+BQ200)-BR200),MAX(0,C200-D200-(IF(O200&lt;BS200,K200+L200+M200-N200,0)+IF(W200&lt;BS200,S200+T200+U200-V200,0)+IF(AE200&lt;BS200,AA200+AB200+AC200-AD200,0)+IF(AM200&lt;BS200,AI200+AJ200+AK200-AL200,0)+IF(AU200&lt;BS200,AQ200+AR200+AS200-AT200,0)+IF(BC200&lt;BS200,AY200+AZ200+BA200-BB200,0)+IF(BK200&lt;BS200,BG200+BH200+BI200-BJ200,0)+IF(BS200&lt;BS200,BO200+BP200+BQ200-BR200,0)+IF(CA200&lt;BS200,BW200+BX200+BY200-BZ200,0)+IF(CI200&lt;BS200,CE200+CF200+CG200-CH200,0))))))</f>
        <v>0</v>
      </c>
      <c r="BU200" s="3">
        <f>IF(Inputs!$B$27&lt;&gt;"Ready","PENDING INPUTS",MIN((BO200+BP200+BQ200),IF(D200&gt;C200,IF(D200=0,0,BR200*C200/D200),BR200+BT200)))</f>
        <v>0</v>
      </c>
      <c r="BV200" s="3">
        <f>IF(Inputs!$B$27&lt;&gt;"Ready","PENDING INPUTS",MAX(0,(BO200+BP200+BQ200)-BU200))</f>
        <v>0</v>
      </c>
      <c r="BW200" s="3">
        <f>IF(Inputs!$B$27&lt;&gt;"Ready","PENDING INPUTS",CD199)</f>
        <v>0</v>
      </c>
      <c r="BX200" s="3">
        <f>IF(Inputs!$B$27&lt;&gt;"Ready","PENDING INPUTS",IF(A200&lt;=Inputs!$B$6,ROUND(BW200*Inputs!C22/12,2),0))</f>
        <v>0</v>
      </c>
      <c r="BY200" s="3">
        <f>IF(Inputs!$B$27&lt;&gt;"Ready","PENDING INPUTS",IF(AND(A200&lt;=Inputs!$B$6,BW200&gt;0),Inputs!G22,0))</f>
        <v>0</v>
      </c>
      <c r="BZ200" s="3">
        <f>IF(Inputs!$B$27&lt;&gt;"Ready","PENDING INPUTS",IF(A200&gt;Inputs!$B$6,0,MIN((BW200+BX200+BY200),IF(Inputs!H22=1,Inputs!D22,MAX(Inputs!F22,ROUND(BW200*Inputs!E22+BX200+BY200,2))))))</f>
        <v>0</v>
      </c>
      <c r="CA200">
        <f>IF(Inputs!$B$27&lt;&gt;"Ready","PENDING INPUTS",IF(BW200&lt;=0,99,1+IF(AND(K200&gt;0,OR(K200&lt;BW200,AND(K200=BW200,0&lt;8))),1,0)+IF(AND(S200&gt;0,OR(S200&lt;BW200,AND(S200=BW200,1&lt;8))),1,0)+IF(AND(AA200&gt;0,OR(AA200&lt;BW200,AND(AA200=BW200,2&lt;8))),1,0)+IF(AND(AI200&gt;0,OR(AI200&lt;BW200,AND(AI200=BW200,3&lt;8))),1,0)+IF(AND(AQ200&gt;0,OR(AQ200&lt;BW200,AND(AQ200=BW200,4&lt;8))),1,0)+IF(AND(AY200&gt;0,OR(AY200&lt;BW200,AND(AY200=BW200,5&lt;8))),1,0)+IF(AND(BG200&gt;0,OR(BG200&lt;BW200,AND(BG200=BW200,6&lt;8))),1,0)+IF(AND(BO200&gt;0,OR(BO200&lt;BW200,AND(BO200=BW200,7&lt;8))),1,0)+IF(AND(CE200&gt;0,OR(CE200&lt;BW200,AND(CE200=BW200,9&lt;8))),1,0)))</f>
        <v>99</v>
      </c>
      <c r="CB200" s="3">
        <f>IF(Inputs!$B$27&lt;&gt;"Ready","PENDING INPUTS",IF(A200&gt;Inputs!$B$6,0,MIN(MAX(0,(BW200+BX200+BY200)-BZ200),MAX(0,C200-D200-(IF(O200&lt;CA200,K200+L200+M200-N200,0)+IF(W200&lt;CA200,S200+T200+U200-V200,0)+IF(AE200&lt;CA200,AA200+AB200+AC200-AD200,0)+IF(AM200&lt;CA200,AI200+AJ200+AK200-AL200,0)+IF(AU200&lt;CA200,AQ200+AR200+AS200-AT200,0)+IF(BC200&lt;CA200,AY200+AZ200+BA200-BB200,0)+IF(BK200&lt;CA200,BG200+BH200+BI200-BJ200,0)+IF(BS200&lt;CA200,BO200+BP200+BQ200-BR200,0)+IF(CA200&lt;CA200,BW200+BX200+BY200-BZ200,0)+IF(CI200&lt;CA200,CE200+CF200+CG200-CH200,0))))))</f>
        <v>0</v>
      </c>
      <c r="CC200" s="3">
        <f>IF(Inputs!$B$27&lt;&gt;"Ready","PENDING INPUTS",MIN((BW200+BX200+BY200),IF(D200&gt;C200,IF(D200=0,0,BZ200*C200/D200),BZ200+CB200)))</f>
        <v>0</v>
      </c>
      <c r="CD200" s="3">
        <f>IF(Inputs!$B$27&lt;&gt;"Ready","PENDING INPUTS",MAX(0,(BW200+BX200+BY200)-CC200))</f>
        <v>0</v>
      </c>
      <c r="CE200" s="3">
        <f>IF(Inputs!$B$27&lt;&gt;"Ready","PENDING INPUTS",CL199)</f>
        <v>0</v>
      </c>
      <c r="CF200" s="3">
        <f>IF(Inputs!$B$27&lt;&gt;"Ready","PENDING INPUTS",IF(A200&lt;=Inputs!$B$6,ROUND(CE200*Inputs!C23/12,2),0))</f>
        <v>0</v>
      </c>
      <c r="CG200" s="3">
        <f>IF(Inputs!$B$27&lt;&gt;"Ready","PENDING INPUTS",IF(AND(A200&lt;=Inputs!$B$6,CE200&gt;0),Inputs!G23,0))</f>
        <v>0</v>
      </c>
      <c r="CH200" s="3">
        <f>IF(Inputs!$B$27&lt;&gt;"Ready","PENDING INPUTS",IF(A200&gt;Inputs!$B$6,0,MIN((CE200+CF200+CG200),IF(Inputs!H23=1,Inputs!D23,MAX(Inputs!F23,ROUND(CE200*Inputs!E23+CF200+CG200,2))))))</f>
        <v>0</v>
      </c>
      <c r="CI200">
        <f>IF(Inputs!$B$27&lt;&gt;"Ready","PENDING INPUTS",IF(CE200&lt;=0,99,1+IF(AND(K200&gt;0,OR(K200&lt;CE200,AND(K200=CE200,0&lt;9))),1,0)+IF(AND(S200&gt;0,OR(S200&lt;CE200,AND(S200=CE200,1&lt;9))),1,0)+IF(AND(AA200&gt;0,OR(AA200&lt;CE200,AND(AA200=CE200,2&lt;9))),1,0)+IF(AND(AI200&gt;0,OR(AI200&lt;CE200,AND(AI200=CE200,3&lt;9))),1,0)+IF(AND(AQ200&gt;0,OR(AQ200&lt;CE200,AND(AQ200=CE200,4&lt;9))),1,0)+IF(AND(AY200&gt;0,OR(AY200&lt;CE200,AND(AY200=CE200,5&lt;9))),1,0)+IF(AND(BG200&gt;0,OR(BG200&lt;CE200,AND(BG200=CE200,6&lt;9))),1,0)+IF(AND(BO200&gt;0,OR(BO200&lt;CE200,AND(BO200=CE200,7&lt;9))),1,0)+IF(AND(BW200&gt;0,OR(BW200&lt;CE200,AND(BW200=CE200,8&lt;9))),1,0)))</f>
        <v>99</v>
      </c>
      <c r="CJ200" s="3">
        <f>IF(Inputs!$B$27&lt;&gt;"Ready","PENDING INPUTS",IF(A200&gt;Inputs!$B$6,0,MIN(MAX(0,(CE200+CF200+CG200)-CH200),MAX(0,C200-D200-(IF(O200&lt;CI200,K200+L200+M200-N200,0)+IF(W200&lt;CI200,S200+T200+U200-V200,0)+IF(AE200&lt;CI200,AA200+AB200+AC200-AD200,0)+IF(AM200&lt;CI200,AI200+AJ200+AK200-AL200,0)+IF(AU200&lt;CI200,AQ200+AR200+AS200-AT200,0)+IF(BC200&lt;CI200,AY200+AZ200+BA200-BB200,0)+IF(BK200&lt;CI200,BG200+BH200+BI200-BJ200,0)+IF(BS200&lt;CI200,BO200+BP200+BQ200-BR200,0)+IF(CA200&lt;CI200,BW200+BX200+BY200-BZ200,0)+IF(CI200&lt;CI200,CE200+CF200+CG200-CH200,0))))))</f>
        <v>0</v>
      </c>
      <c r="CK200" s="3">
        <f>IF(Inputs!$B$27&lt;&gt;"Ready","PENDING INPUTS",MIN((CE200+CF200+CG200),IF(D200&gt;C200,IF(D200=0,0,CH200*C200/D200),CH200+CJ200)))</f>
        <v>0</v>
      </c>
      <c r="CL200" s="3">
        <f>IF(Inputs!$B$27&lt;&gt;"Ready","PENDING INPUTS",MAX(0,(CE200+CF200+CG200)-CK200))</f>
        <v>0</v>
      </c>
    </row>
    <row r="201" spans="1:90" ht="27.95" customHeight="1" x14ac:dyDescent="0.25">
      <c r="A201">
        <v>197</v>
      </c>
      <c r="B201" s="13">
        <f>IF(Inputs!$B$27&lt;&gt;"Ready","PENDING INPUTS",EDATE(Inputs!$B$5,A201-1))</f>
        <v>52263</v>
      </c>
      <c r="C201" s="3">
        <f>IF(Inputs!$B$27&lt;&gt;"Ready","PENDING INPUTS",IF(A201&lt;=Inputs!$B$6,MAX(0,Inputs!$B$4+IF(A201=Inputs!$B$7,Inputs!$B$8,0)+IF(A201=Inputs!$B$9,Inputs!$B$10,0)),0))</f>
        <v>0</v>
      </c>
      <c r="D201" s="3">
        <f>IF(Inputs!$B$27&lt;&gt;"Ready","PENDING INPUTS",SUM(N201,V201,AD201,AL201,AT201,BB201,BJ201,BR201,BZ201,CH201))</f>
        <v>0</v>
      </c>
      <c r="E201" s="3">
        <f>IF(Inputs!$B$27&lt;&gt;"Ready","PENDING INPUTS",MAX(0,D201-C201))</f>
        <v>0</v>
      </c>
      <c r="F201" s="3">
        <f>IF(Inputs!$B$27&lt;&gt;"Ready","PENDING INPUTS",SUM(Q201,Y201,AG201,AO201,AW201,BE201,BM201,BU201,CC201,CK201))</f>
        <v>0</v>
      </c>
      <c r="G201" s="3">
        <f>IF(Inputs!$B$27&lt;&gt;"Ready","PENDING INPUTS",SUM(L201,T201,AB201,AJ201,AR201,AZ201,BH201,BP201,BX201,CF201))</f>
        <v>0</v>
      </c>
      <c r="H201" s="3">
        <f>IF(Inputs!$B$27&lt;&gt;"Ready","PENDING INPUTS",SUM(M201,U201,AC201,AK201,AS201,BA201,BI201,BQ201,BY201,CG201))</f>
        <v>0</v>
      </c>
      <c r="I201" s="3">
        <f>IF(Inputs!$B$27&lt;&gt;"Ready","PENDING INPUTS",SUM(R201,Z201,AH201,AP201,AX201,BF201,BN201,BV201,CD201,CL201))</f>
        <v>0</v>
      </c>
      <c r="J201" t="str">
        <f>IF(Inputs!$B$27&lt;&gt;"Ready","PENDING INPUTS",IF(A201&gt;Inputs!$B$6,"Beyond horizon",IF(E201&gt;0.005,"MINIMUM SHORTFALL",IF(I201&lt;0.005,"Paid off","In progress"))))</f>
        <v>Beyond horizon</v>
      </c>
      <c r="K201" s="3">
        <f>IF(Inputs!$B$27&lt;&gt;"Ready","PENDING INPUTS",R200)</f>
        <v>0</v>
      </c>
      <c r="L201" s="3">
        <f>IF(Inputs!$B$27&lt;&gt;"Ready","PENDING INPUTS",IF(A201&lt;=Inputs!$B$6,ROUND(K201*Inputs!C14/12,2),0))</f>
        <v>0</v>
      </c>
      <c r="M201" s="3">
        <f>IF(Inputs!$B$27&lt;&gt;"Ready","PENDING INPUTS",IF(AND(A201&lt;=Inputs!$B$6,K201&gt;0),Inputs!G14,0))</f>
        <v>0</v>
      </c>
      <c r="N201" s="3">
        <f>IF(Inputs!$B$27&lt;&gt;"Ready","PENDING INPUTS",IF(A201&gt;Inputs!$B$6,0,MIN((K201+L201+M201),IF(Inputs!H14=1,Inputs!D14,MAX(Inputs!F14,ROUND(K201*Inputs!E14+L201+M201,2))))))</f>
        <v>0</v>
      </c>
      <c r="O201">
        <f>IF(Inputs!$B$27&lt;&gt;"Ready","PENDING INPUTS",IF(K201&lt;=0,99,1+IF(AND(S201&gt;0,OR(S201&lt;K201,AND(S201=K201,1&lt;0))),1,0)+IF(AND(AA201&gt;0,OR(AA201&lt;K201,AND(AA201=K201,2&lt;0))),1,0)+IF(AND(AI201&gt;0,OR(AI201&lt;K201,AND(AI201=K201,3&lt;0))),1,0)+IF(AND(AQ201&gt;0,OR(AQ201&lt;K201,AND(AQ201=K201,4&lt;0))),1,0)+IF(AND(AY201&gt;0,OR(AY201&lt;K201,AND(AY201=K201,5&lt;0))),1,0)+IF(AND(BG201&gt;0,OR(BG201&lt;K201,AND(BG201=K201,6&lt;0))),1,0)+IF(AND(BO201&gt;0,OR(BO201&lt;K201,AND(BO201=K201,7&lt;0))),1,0)+IF(AND(BW201&gt;0,OR(BW201&lt;K201,AND(BW201=K201,8&lt;0))),1,0)+IF(AND(CE201&gt;0,OR(CE201&lt;K201,AND(CE201=K201,9&lt;0))),1,0)))</f>
        <v>99</v>
      </c>
      <c r="P201" s="3">
        <f>IF(Inputs!$B$27&lt;&gt;"Ready","PENDING INPUTS",IF(A201&gt;Inputs!$B$6,0,MIN(MAX(0,(K201+L201+M201)-N201),MAX(0,C201-D201-(IF(O201&lt;O201,K201+L201+M201-N201,0)+IF(W201&lt;O201,S201+T201+U201-V201,0)+IF(AE201&lt;O201,AA201+AB201+AC201-AD201,0)+IF(AM201&lt;O201,AI201+AJ201+AK201-AL201,0)+IF(AU201&lt;O201,AQ201+AR201+AS201-AT201,0)+IF(BC201&lt;O201,AY201+AZ201+BA201-BB201,0)+IF(BK201&lt;O201,BG201+BH201+BI201-BJ201,0)+IF(BS201&lt;O201,BO201+BP201+BQ201-BR201,0)+IF(CA201&lt;O201,BW201+BX201+BY201-BZ201,0)+IF(CI201&lt;O201,CE201+CF201+CG201-CH201,0))))))</f>
        <v>0</v>
      </c>
      <c r="Q201" s="3">
        <f>IF(Inputs!$B$27&lt;&gt;"Ready","PENDING INPUTS",MIN((K201+L201+M201),IF(D201&gt;C201,IF(D201=0,0,N201*C201/D201),N201+P201)))</f>
        <v>0</v>
      </c>
      <c r="R201" s="3">
        <f>IF(Inputs!$B$27&lt;&gt;"Ready","PENDING INPUTS",MAX(0,(K201+L201+M201)-Q201))</f>
        <v>0</v>
      </c>
      <c r="S201" s="3">
        <f>IF(Inputs!$B$27&lt;&gt;"Ready","PENDING INPUTS",Z200)</f>
        <v>0</v>
      </c>
      <c r="T201" s="3">
        <f>IF(Inputs!$B$27&lt;&gt;"Ready","PENDING INPUTS",IF(A201&lt;=Inputs!$B$6,ROUND(S201*Inputs!C15/12,2),0))</f>
        <v>0</v>
      </c>
      <c r="U201" s="3">
        <f>IF(Inputs!$B$27&lt;&gt;"Ready","PENDING INPUTS",IF(AND(A201&lt;=Inputs!$B$6,S201&gt;0),Inputs!G15,0))</f>
        <v>0</v>
      </c>
      <c r="V201" s="3">
        <f>IF(Inputs!$B$27&lt;&gt;"Ready","PENDING INPUTS",IF(A201&gt;Inputs!$B$6,0,MIN((S201+T201+U201),IF(Inputs!H15=1,Inputs!D15,MAX(Inputs!F15,ROUND(S201*Inputs!E15+T201+U201,2))))))</f>
        <v>0</v>
      </c>
      <c r="W201">
        <f>IF(Inputs!$B$27&lt;&gt;"Ready","PENDING INPUTS",IF(S201&lt;=0,99,1+IF(AND(K201&gt;0,OR(K201&lt;S201,AND(K201=S201,0&lt;1))),1,0)+IF(AND(AA201&gt;0,OR(AA201&lt;S201,AND(AA201=S201,2&lt;1))),1,0)+IF(AND(AI201&gt;0,OR(AI201&lt;S201,AND(AI201=S201,3&lt;1))),1,0)+IF(AND(AQ201&gt;0,OR(AQ201&lt;S201,AND(AQ201=S201,4&lt;1))),1,0)+IF(AND(AY201&gt;0,OR(AY201&lt;S201,AND(AY201=S201,5&lt;1))),1,0)+IF(AND(BG201&gt;0,OR(BG201&lt;S201,AND(BG201=S201,6&lt;1))),1,0)+IF(AND(BO201&gt;0,OR(BO201&lt;S201,AND(BO201=S201,7&lt;1))),1,0)+IF(AND(BW201&gt;0,OR(BW201&lt;S201,AND(BW201=S201,8&lt;1))),1,0)+IF(AND(CE201&gt;0,OR(CE201&lt;S201,AND(CE201=S201,9&lt;1))),1,0)))</f>
        <v>99</v>
      </c>
      <c r="X201" s="3">
        <f>IF(Inputs!$B$27&lt;&gt;"Ready","PENDING INPUTS",IF(A201&gt;Inputs!$B$6,0,MIN(MAX(0,(S201+T201+U201)-V201),MAX(0,C201-D201-(IF(O201&lt;W201,K201+L201+M201-N201,0)+IF(W201&lt;W201,S201+T201+U201-V201,0)+IF(AE201&lt;W201,AA201+AB201+AC201-AD201,0)+IF(AM201&lt;W201,AI201+AJ201+AK201-AL201,0)+IF(AU201&lt;W201,AQ201+AR201+AS201-AT201,0)+IF(BC201&lt;W201,AY201+AZ201+BA201-BB201,0)+IF(BK201&lt;W201,BG201+BH201+BI201-BJ201,0)+IF(BS201&lt;W201,BO201+BP201+BQ201-BR201,0)+IF(CA201&lt;W201,BW201+BX201+BY201-BZ201,0)+IF(CI201&lt;W201,CE201+CF201+CG201-CH201,0))))))</f>
        <v>0</v>
      </c>
      <c r="Y201" s="3">
        <f>IF(Inputs!$B$27&lt;&gt;"Ready","PENDING INPUTS",MIN((S201+T201+U201),IF(D201&gt;C201,IF(D201=0,0,V201*C201/D201),V201+X201)))</f>
        <v>0</v>
      </c>
      <c r="Z201" s="3">
        <f>IF(Inputs!$B$27&lt;&gt;"Ready","PENDING INPUTS",MAX(0,(S201+T201+U201)-Y201))</f>
        <v>0</v>
      </c>
      <c r="AA201" s="3">
        <f>IF(Inputs!$B$27&lt;&gt;"Ready","PENDING INPUTS",AH200)</f>
        <v>0</v>
      </c>
      <c r="AB201" s="3">
        <f>IF(Inputs!$B$27&lt;&gt;"Ready","PENDING INPUTS",IF(A201&lt;=Inputs!$B$6,ROUND(AA201*Inputs!C16/12,2),0))</f>
        <v>0</v>
      </c>
      <c r="AC201" s="3">
        <f>IF(Inputs!$B$27&lt;&gt;"Ready","PENDING INPUTS",IF(AND(A201&lt;=Inputs!$B$6,AA201&gt;0),Inputs!G16,0))</f>
        <v>0</v>
      </c>
      <c r="AD201" s="3">
        <f>IF(Inputs!$B$27&lt;&gt;"Ready","PENDING INPUTS",IF(A201&gt;Inputs!$B$6,0,MIN((AA201+AB201+AC201),IF(Inputs!H16=1,Inputs!D16,MAX(Inputs!F16,ROUND(AA201*Inputs!E16+AB201+AC201,2))))))</f>
        <v>0</v>
      </c>
      <c r="AE201">
        <f>IF(Inputs!$B$27&lt;&gt;"Ready","PENDING INPUTS",IF(AA201&lt;=0,99,1+IF(AND(K201&gt;0,OR(K201&lt;AA201,AND(K201=AA201,0&lt;2))),1,0)+IF(AND(S201&gt;0,OR(S201&lt;AA201,AND(S201=AA201,1&lt;2))),1,0)+IF(AND(AI201&gt;0,OR(AI201&lt;AA201,AND(AI201=AA201,3&lt;2))),1,0)+IF(AND(AQ201&gt;0,OR(AQ201&lt;AA201,AND(AQ201=AA201,4&lt;2))),1,0)+IF(AND(AY201&gt;0,OR(AY201&lt;AA201,AND(AY201=AA201,5&lt;2))),1,0)+IF(AND(BG201&gt;0,OR(BG201&lt;AA201,AND(BG201=AA201,6&lt;2))),1,0)+IF(AND(BO201&gt;0,OR(BO201&lt;AA201,AND(BO201=AA201,7&lt;2))),1,0)+IF(AND(BW201&gt;0,OR(BW201&lt;AA201,AND(BW201=AA201,8&lt;2))),1,0)+IF(AND(CE201&gt;0,OR(CE201&lt;AA201,AND(CE201=AA201,9&lt;2))),1,0)))</f>
        <v>99</v>
      </c>
      <c r="AF201" s="3">
        <f>IF(Inputs!$B$27&lt;&gt;"Ready","PENDING INPUTS",IF(A201&gt;Inputs!$B$6,0,MIN(MAX(0,(AA201+AB201+AC201)-AD201),MAX(0,C201-D201-(IF(O201&lt;AE201,K201+L201+M201-N201,0)+IF(W201&lt;AE201,S201+T201+U201-V201,0)+IF(AE201&lt;AE201,AA201+AB201+AC201-AD201,0)+IF(AM201&lt;AE201,AI201+AJ201+AK201-AL201,0)+IF(AU201&lt;AE201,AQ201+AR201+AS201-AT201,0)+IF(BC201&lt;AE201,AY201+AZ201+BA201-BB201,0)+IF(BK201&lt;AE201,BG201+BH201+BI201-BJ201,0)+IF(BS201&lt;AE201,BO201+BP201+BQ201-BR201,0)+IF(CA201&lt;AE201,BW201+BX201+BY201-BZ201,0)+IF(CI201&lt;AE201,CE201+CF201+CG201-CH201,0))))))</f>
        <v>0</v>
      </c>
      <c r="AG201" s="3">
        <f>IF(Inputs!$B$27&lt;&gt;"Ready","PENDING INPUTS",MIN((AA201+AB201+AC201),IF(D201&gt;C201,IF(D201=0,0,AD201*C201/D201),AD201+AF201)))</f>
        <v>0</v>
      </c>
      <c r="AH201" s="3">
        <f>IF(Inputs!$B$27&lt;&gt;"Ready","PENDING INPUTS",MAX(0,(AA201+AB201+AC201)-AG201))</f>
        <v>0</v>
      </c>
      <c r="AI201" s="3">
        <f>IF(Inputs!$B$27&lt;&gt;"Ready","PENDING INPUTS",AP200)</f>
        <v>0</v>
      </c>
      <c r="AJ201" s="3">
        <f>IF(Inputs!$B$27&lt;&gt;"Ready","PENDING INPUTS",IF(A201&lt;=Inputs!$B$6,ROUND(AI201*Inputs!C17/12,2),0))</f>
        <v>0</v>
      </c>
      <c r="AK201" s="3">
        <f>IF(Inputs!$B$27&lt;&gt;"Ready","PENDING INPUTS",IF(AND(A201&lt;=Inputs!$B$6,AI201&gt;0),Inputs!G17,0))</f>
        <v>0</v>
      </c>
      <c r="AL201" s="3">
        <f>IF(Inputs!$B$27&lt;&gt;"Ready","PENDING INPUTS",IF(A201&gt;Inputs!$B$6,0,MIN((AI201+AJ201+AK201),IF(Inputs!H17=1,Inputs!D17,MAX(Inputs!F17,ROUND(AI201*Inputs!E17+AJ201+AK201,2))))))</f>
        <v>0</v>
      </c>
      <c r="AM201">
        <f>IF(Inputs!$B$27&lt;&gt;"Ready","PENDING INPUTS",IF(AI201&lt;=0,99,1+IF(AND(K201&gt;0,OR(K201&lt;AI201,AND(K201=AI201,0&lt;3))),1,0)+IF(AND(S201&gt;0,OR(S201&lt;AI201,AND(S201=AI201,1&lt;3))),1,0)+IF(AND(AA201&gt;0,OR(AA201&lt;AI201,AND(AA201=AI201,2&lt;3))),1,0)+IF(AND(AQ201&gt;0,OR(AQ201&lt;AI201,AND(AQ201=AI201,4&lt;3))),1,0)+IF(AND(AY201&gt;0,OR(AY201&lt;AI201,AND(AY201=AI201,5&lt;3))),1,0)+IF(AND(BG201&gt;0,OR(BG201&lt;AI201,AND(BG201=AI201,6&lt;3))),1,0)+IF(AND(BO201&gt;0,OR(BO201&lt;AI201,AND(BO201=AI201,7&lt;3))),1,0)+IF(AND(BW201&gt;0,OR(BW201&lt;AI201,AND(BW201=AI201,8&lt;3))),1,0)+IF(AND(CE201&gt;0,OR(CE201&lt;AI201,AND(CE201=AI201,9&lt;3))),1,0)))</f>
        <v>99</v>
      </c>
      <c r="AN201" s="3">
        <f>IF(Inputs!$B$27&lt;&gt;"Ready","PENDING INPUTS",IF(A201&gt;Inputs!$B$6,0,MIN(MAX(0,(AI201+AJ201+AK201)-AL201),MAX(0,C201-D201-(IF(O201&lt;AM201,K201+L201+M201-N201,0)+IF(W201&lt;AM201,S201+T201+U201-V201,0)+IF(AE201&lt;AM201,AA201+AB201+AC201-AD201,0)+IF(AM201&lt;AM201,AI201+AJ201+AK201-AL201,0)+IF(AU201&lt;AM201,AQ201+AR201+AS201-AT201,0)+IF(BC201&lt;AM201,AY201+AZ201+BA201-BB201,0)+IF(BK201&lt;AM201,BG201+BH201+BI201-BJ201,0)+IF(BS201&lt;AM201,BO201+BP201+BQ201-BR201,0)+IF(CA201&lt;AM201,BW201+BX201+BY201-BZ201,0)+IF(CI201&lt;AM201,CE201+CF201+CG201-CH201,0))))))</f>
        <v>0</v>
      </c>
      <c r="AO201" s="3">
        <f>IF(Inputs!$B$27&lt;&gt;"Ready","PENDING INPUTS",MIN((AI201+AJ201+AK201),IF(D201&gt;C201,IF(D201=0,0,AL201*C201/D201),AL201+AN201)))</f>
        <v>0</v>
      </c>
      <c r="AP201" s="3">
        <f>IF(Inputs!$B$27&lt;&gt;"Ready","PENDING INPUTS",MAX(0,(AI201+AJ201+AK201)-AO201))</f>
        <v>0</v>
      </c>
      <c r="AQ201" s="3">
        <f>IF(Inputs!$B$27&lt;&gt;"Ready","PENDING INPUTS",AX200)</f>
        <v>0</v>
      </c>
      <c r="AR201" s="3">
        <f>IF(Inputs!$B$27&lt;&gt;"Ready","PENDING INPUTS",IF(A201&lt;=Inputs!$B$6,ROUND(AQ201*Inputs!C18/12,2),0))</f>
        <v>0</v>
      </c>
      <c r="AS201" s="3">
        <f>IF(Inputs!$B$27&lt;&gt;"Ready","PENDING INPUTS",IF(AND(A201&lt;=Inputs!$B$6,AQ201&gt;0),Inputs!G18,0))</f>
        <v>0</v>
      </c>
      <c r="AT201" s="3">
        <f>IF(Inputs!$B$27&lt;&gt;"Ready","PENDING INPUTS",IF(A201&gt;Inputs!$B$6,0,MIN((AQ201+AR201+AS201),IF(Inputs!H18=1,Inputs!D18,MAX(Inputs!F18,ROUND(AQ201*Inputs!E18+AR201+AS201,2))))))</f>
        <v>0</v>
      </c>
      <c r="AU201">
        <f>IF(Inputs!$B$27&lt;&gt;"Ready","PENDING INPUTS",IF(AQ201&lt;=0,99,1+IF(AND(K201&gt;0,OR(K201&lt;AQ201,AND(K201=AQ201,0&lt;4))),1,0)+IF(AND(S201&gt;0,OR(S201&lt;AQ201,AND(S201=AQ201,1&lt;4))),1,0)+IF(AND(AA201&gt;0,OR(AA201&lt;AQ201,AND(AA201=AQ201,2&lt;4))),1,0)+IF(AND(AI201&gt;0,OR(AI201&lt;AQ201,AND(AI201=AQ201,3&lt;4))),1,0)+IF(AND(AY201&gt;0,OR(AY201&lt;AQ201,AND(AY201=AQ201,5&lt;4))),1,0)+IF(AND(BG201&gt;0,OR(BG201&lt;AQ201,AND(BG201=AQ201,6&lt;4))),1,0)+IF(AND(BO201&gt;0,OR(BO201&lt;AQ201,AND(BO201=AQ201,7&lt;4))),1,0)+IF(AND(BW201&gt;0,OR(BW201&lt;AQ201,AND(BW201=AQ201,8&lt;4))),1,0)+IF(AND(CE201&gt;0,OR(CE201&lt;AQ201,AND(CE201=AQ201,9&lt;4))),1,0)))</f>
        <v>99</v>
      </c>
      <c r="AV201" s="3">
        <f>IF(Inputs!$B$27&lt;&gt;"Ready","PENDING INPUTS",IF(A201&gt;Inputs!$B$6,0,MIN(MAX(0,(AQ201+AR201+AS201)-AT201),MAX(0,C201-D201-(IF(O201&lt;AU201,K201+L201+M201-N201,0)+IF(W201&lt;AU201,S201+T201+U201-V201,0)+IF(AE201&lt;AU201,AA201+AB201+AC201-AD201,0)+IF(AM201&lt;AU201,AI201+AJ201+AK201-AL201,0)+IF(AU201&lt;AU201,AQ201+AR201+AS201-AT201,0)+IF(BC201&lt;AU201,AY201+AZ201+BA201-BB201,0)+IF(BK201&lt;AU201,BG201+BH201+BI201-BJ201,0)+IF(BS201&lt;AU201,BO201+BP201+BQ201-BR201,0)+IF(CA201&lt;AU201,BW201+BX201+BY201-BZ201,0)+IF(CI201&lt;AU201,CE201+CF201+CG201-CH201,0))))))</f>
        <v>0</v>
      </c>
      <c r="AW201" s="3">
        <f>IF(Inputs!$B$27&lt;&gt;"Ready","PENDING INPUTS",MIN((AQ201+AR201+AS201),IF(D201&gt;C201,IF(D201=0,0,AT201*C201/D201),AT201+AV201)))</f>
        <v>0</v>
      </c>
      <c r="AX201" s="3">
        <f>IF(Inputs!$B$27&lt;&gt;"Ready","PENDING INPUTS",MAX(0,(AQ201+AR201+AS201)-AW201))</f>
        <v>0</v>
      </c>
      <c r="AY201" s="3">
        <f>IF(Inputs!$B$27&lt;&gt;"Ready","PENDING INPUTS",BF200)</f>
        <v>0</v>
      </c>
      <c r="AZ201" s="3">
        <f>IF(Inputs!$B$27&lt;&gt;"Ready","PENDING INPUTS",IF(A201&lt;=Inputs!$B$6,ROUND(AY201*Inputs!C19/12,2),0))</f>
        <v>0</v>
      </c>
      <c r="BA201" s="3">
        <f>IF(Inputs!$B$27&lt;&gt;"Ready","PENDING INPUTS",IF(AND(A201&lt;=Inputs!$B$6,AY201&gt;0),Inputs!G19,0))</f>
        <v>0</v>
      </c>
      <c r="BB201" s="3">
        <f>IF(Inputs!$B$27&lt;&gt;"Ready","PENDING INPUTS",IF(A201&gt;Inputs!$B$6,0,MIN((AY201+AZ201+BA201),IF(Inputs!H19=1,Inputs!D19,MAX(Inputs!F19,ROUND(AY201*Inputs!E19+AZ201+BA201,2))))))</f>
        <v>0</v>
      </c>
      <c r="BC201">
        <f>IF(Inputs!$B$27&lt;&gt;"Ready","PENDING INPUTS",IF(AY201&lt;=0,99,1+IF(AND(K201&gt;0,OR(K201&lt;AY201,AND(K201=AY201,0&lt;5))),1,0)+IF(AND(S201&gt;0,OR(S201&lt;AY201,AND(S201=AY201,1&lt;5))),1,0)+IF(AND(AA201&gt;0,OR(AA201&lt;AY201,AND(AA201=AY201,2&lt;5))),1,0)+IF(AND(AI201&gt;0,OR(AI201&lt;AY201,AND(AI201=AY201,3&lt;5))),1,0)+IF(AND(AQ201&gt;0,OR(AQ201&lt;AY201,AND(AQ201=AY201,4&lt;5))),1,0)+IF(AND(BG201&gt;0,OR(BG201&lt;AY201,AND(BG201=AY201,6&lt;5))),1,0)+IF(AND(BO201&gt;0,OR(BO201&lt;AY201,AND(BO201=AY201,7&lt;5))),1,0)+IF(AND(BW201&gt;0,OR(BW201&lt;AY201,AND(BW201=AY201,8&lt;5))),1,0)+IF(AND(CE201&gt;0,OR(CE201&lt;AY201,AND(CE201=AY201,9&lt;5))),1,0)))</f>
        <v>99</v>
      </c>
      <c r="BD201" s="3">
        <f>IF(Inputs!$B$27&lt;&gt;"Ready","PENDING INPUTS",IF(A201&gt;Inputs!$B$6,0,MIN(MAX(0,(AY201+AZ201+BA201)-BB201),MAX(0,C201-D201-(IF(O201&lt;BC201,K201+L201+M201-N201,0)+IF(W201&lt;BC201,S201+T201+U201-V201,0)+IF(AE201&lt;BC201,AA201+AB201+AC201-AD201,0)+IF(AM201&lt;BC201,AI201+AJ201+AK201-AL201,0)+IF(AU201&lt;BC201,AQ201+AR201+AS201-AT201,0)+IF(BC201&lt;BC201,AY201+AZ201+BA201-BB201,0)+IF(BK201&lt;BC201,BG201+BH201+BI201-BJ201,0)+IF(BS201&lt;BC201,BO201+BP201+BQ201-BR201,0)+IF(CA201&lt;BC201,BW201+BX201+BY201-BZ201,0)+IF(CI201&lt;BC201,CE201+CF201+CG201-CH201,0))))))</f>
        <v>0</v>
      </c>
      <c r="BE201" s="3">
        <f>IF(Inputs!$B$27&lt;&gt;"Ready","PENDING INPUTS",MIN((AY201+AZ201+BA201),IF(D201&gt;C201,IF(D201=0,0,BB201*C201/D201),BB201+BD201)))</f>
        <v>0</v>
      </c>
      <c r="BF201" s="3">
        <f>IF(Inputs!$B$27&lt;&gt;"Ready","PENDING INPUTS",MAX(0,(AY201+AZ201+BA201)-BE201))</f>
        <v>0</v>
      </c>
      <c r="BG201" s="3">
        <f>IF(Inputs!$B$27&lt;&gt;"Ready","PENDING INPUTS",BN200)</f>
        <v>0</v>
      </c>
      <c r="BH201" s="3">
        <f>IF(Inputs!$B$27&lt;&gt;"Ready","PENDING INPUTS",IF(A201&lt;=Inputs!$B$6,ROUND(BG201*Inputs!C20/12,2),0))</f>
        <v>0</v>
      </c>
      <c r="BI201" s="3">
        <f>IF(Inputs!$B$27&lt;&gt;"Ready","PENDING INPUTS",IF(AND(A201&lt;=Inputs!$B$6,BG201&gt;0),Inputs!G20,0))</f>
        <v>0</v>
      </c>
      <c r="BJ201" s="3">
        <f>IF(Inputs!$B$27&lt;&gt;"Ready","PENDING INPUTS",IF(A201&gt;Inputs!$B$6,0,MIN((BG201+BH201+BI201),IF(Inputs!H20=1,Inputs!D20,MAX(Inputs!F20,ROUND(BG201*Inputs!E20+BH201+BI201,2))))))</f>
        <v>0</v>
      </c>
      <c r="BK201">
        <f>IF(Inputs!$B$27&lt;&gt;"Ready","PENDING INPUTS",IF(BG201&lt;=0,99,1+IF(AND(K201&gt;0,OR(K201&lt;BG201,AND(K201=BG201,0&lt;6))),1,0)+IF(AND(S201&gt;0,OR(S201&lt;BG201,AND(S201=BG201,1&lt;6))),1,0)+IF(AND(AA201&gt;0,OR(AA201&lt;BG201,AND(AA201=BG201,2&lt;6))),1,0)+IF(AND(AI201&gt;0,OR(AI201&lt;BG201,AND(AI201=BG201,3&lt;6))),1,0)+IF(AND(AQ201&gt;0,OR(AQ201&lt;BG201,AND(AQ201=BG201,4&lt;6))),1,0)+IF(AND(AY201&gt;0,OR(AY201&lt;BG201,AND(AY201=BG201,5&lt;6))),1,0)+IF(AND(BO201&gt;0,OR(BO201&lt;BG201,AND(BO201=BG201,7&lt;6))),1,0)+IF(AND(BW201&gt;0,OR(BW201&lt;BG201,AND(BW201=BG201,8&lt;6))),1,0)+IF(AND(CE201&gt;0,OR(CE201&lt;BG201,AND(CE201=BG201,9&lt;6))),1,0)))</f>
        <v>99</v>
      </c>
      <c r="BL201" s="3">
        <f>IF(Inputs!$B$27&lt;&gt;"Ready","PENDING INPUTS",IF(A201&gt;Inputs!$B$6,0,MIN(MAX(0,(BG201+BH201+BI201)-BJ201),MAX(0,C201-D201-(IF(O201&lt;BK201,K201+L201+M201-N201,0)+IF(W201&lt;BK201,S201+T201+U201-V201,0)+IF(AE201&lt;BK201,AA201+AB201+AC201-AD201,0)+IF(AM201&lt;BK201,AI201+AJ201+AK201-AL201,0)+IF(AU201&lt;BK201,AQ201+AR201+AS201-AT201,0)+IF(BC201&lt;BK201,AY201+AZ201+BA201-BB201,0)+IF(BK201&lt;BK201,BG201+BH201+BI201-BJ201,0)+IF(BS201&lt;BK201,BO201+BP201+BQ201-BR201,0)+IF(CA201&lt;BK201,BW201+BX201+BY201-BZ201,0)+IF(CI201&lt;BK201,CE201+CF201+CG201-CH201,0))))))</f>
        <v>0</v>
      </c>
      <c r="BM201" s="3">
        <f>IF(Inputs!$B$27&lt;&gt;"Ready","PENDING INPUTS",MIN((BG201+BH201+BI201),IF(D201&gt;C201,IF(D201=0,0,BJ201*C201/D201),BJ201+BL201)))</f>
        <v>0</v>
      </c>
      <c r="BN201" s="3">
        <f>IF(Inputs!$B$27&lt;&gt;"Ready","PENDING INPUTS",MAX(0,(BG201+BH201+BI201)-BM201))</f>
        <v>0</v>
      </c>
      <c r="BO201" s="3">
        <f>IF(Inputs!$B$27&lt;&gt;"Ready","PENDING INPUTS",BV200)</f>
        <v>0</v>
      </c>
      <c r="BP201" s="3">
        <f>IF(Inputs!$B$27&lt;&gt;"Ready","PENDING INPUTS",IF(A201&lt;=Inputs!$B$6,ROUND(BO201*Inputs!C21/12,2),0))</f>
        <v>0</v>
      </c>
      <c r="BQ201" s="3">
        <f>IF(Inputs!$B$27&lt;&gt;"Ready","PENDING INPUTS",IF(AND(A201&lt;=Inputs!$B$6,BO201&gt;0),Inputs!G21,0))</f>
        <v>0</v>
      </c>
      <c r="BR201" s="3">
        <f>IF(Inputs!$B$27&lt;&gt;"Ready","PENDING INPUTS",IF(A201&gt;Inputs!$B$6,0,MIN((BO201+BP201+BQ201),IF(Inputs!H21=1,Inputs!D21,MAX(Inputs!F21,ROUND(BO201*Inputs!E21+BP201+BQ201,2))))))</f>
        <v>0</v>
      </c>
      <c r="BS201">
        <f>IF(Inputs!$B$27&lt;&gt;"Ready","PENDING INPUTS",IF(BO201&lt;=0,99,1+IF(AND(K201&gt;0,OR(K201&lt;BO201,AND(K201=BO201,0&lt;7))),1,0)+IF(AND(S201&gt;0,OR(S201&lt;BO201,AND(S201=BO201,1&lt;7))),1,0)+IF(AND(AA201&gt;0,OR(AA201&lt;BO201,AND(AA201=BO201,2&lt;7))),1,0)+IF(AND(AI201&gt;0,OR(AI201&lt;BO201,AND(AI201=BO201,3&lt;7))),1,0)+IF(AND(AQ201&gt;0,OR(AQ201&lt;BO201,AND(AQ201=BO201,4&lt;7))),1,0)+IF(AND(AY201&gt;0,OR(AY201&lt;BO201,AND(AY201=BO201,5&lt;7))),1,0)+IF(AND(BG201&gt;0,OR(BG201&lt;BO201,AND(BG201=BO201,6&lt;7))),1,0)+IF(AND(BW201&gt;0,OR(BW201&lt;BO201,AND(BW201=BO201,8&lt;7))),1,0)+IF(AND(CE201&gt;0,OR(CE201&lt;BO201,AND(CE201=BO201,9&lt;7))),1,0)))</f>
        <v>99</v>
      </c>
      <c r="BT201" s="3">
        <f>IF(Inputs!$B$27&lt;&gt;"Ready","PENDING INPUTS",IF(A201&gt;Inputs!$B$6,0,MIN(MAX(0,(BO201+BP201+BQ201)-BR201),MAX(0,C201-D201-(IF(O201&lt;BS201,K201+L201+M201-N201,0)+IF(W201&lt;BS201,S201+T201+U201-V201,0)+IF(AE201&lt;BS201,AA201+AB201+AC201-AD201,0)+IF(AM201&lt;BS201,AI201+AJ201+AK201-AL201,0)+IF(AU201&lt;BS201,AQ201+AR201+AS201-AT201,0)+IF(BC201&lt;BS201,AY201+AZ201+BA201-BB201,0)+IF(BK201&lt;BS201,BG201+BH201+BI201-BJ201,0)+IF(BS201&lt;BS201,BO201+BP201+BQ201-BR201,0)+IF(CA201&lt;BS201,BW201+BX201+BY201-BZ201,0)+IF(CI201&lt;BS201,CE201+CF201+CG201-CH201,0))))))</f>
        <v>0</v>
      </c>
      <c r="BU201" s="3">
        <f>IF(Inputs!$B$27&lt;&gt;"Ready","PENDING INPUTS",MIN((BO201+BP201+BQ201),IF(D201&gt;C201,IF(D201=0,0,BR201*C201/D201),BR201+BT201)))</f>
        <v>0</v>
      </c>
      <c r="BV201" s="3">
        <f>IF(Inputs!$B$27&lt;&gt;"Ready","PENDING INPUTS",MAX(0,(BO201+BP201+BQ201)-BU201))</f>
        <v>0</v>
      </c>
      <c r="BW201" s="3">
        <f>IF(Inputs!$B$27&lt;&gt;"Ready","PENDING INPUTS",CD200)</f>
        <v>0</v>
      </c>
      <c r="BX201" s="3">
        <f>IF(Inputs!$B$27&lt;&gt;"Ready","PENDING INPUTS",IF(A201&lt;=Inputs!$B$6,ROUND(BW201*Inputs!C22/12,2),0))</f>
        <v>0</v>
      </c>
      <c r="BY201" s="3">
        <f>IF(Inputs!$B$27&lt;&gt;"Ready","PENDING INPUTS",IF(AND(A201&lt;=Inputs!$B$6,BW201&gt;0),Inputs!G22,0))</f>
        <v>0</v>
      </c>
      <c r="BZ201" s="3">
        <f>IF(Inputs!$B$27&lt;&gt;"Ready","PENDING INPUTS",IF(A201&gt;Inputs!$B$6,0,MIN((BW201+BX201+BY201),IF(Inputs!H22=1,Inputs!D22,MAX(Inputs!F22,ROUND(BW201*Inputs!E22+BX201+BY201,2))))))</f>
        <v>0</v>
      </c>
      <c r="CA201">
        <f>IF(Inputs!$B$27&lt;&gt;"Ready","PENDING INPUTS",IF(BW201&lt;=0,99,1+IF(AND(K201&gt;0,OR(K201&lt;BW201,AND(K201=BW201,0&lt;8))),1,0)+IF(AND(S201&gt;0,OR(S201&lt;BW201,AND(S201=BW201,1&lt;8))),1,0)+IF(AND(AA201&gt;0,OR(AA201&lt;BW201,AND(AA201=BW201,2&lt;8))),1,0)+IF(AND(AI201&gt;0,OR(AI201&lt;BW201,AND(AI201=BW201,3&lt;8))),1,0)+IF(AND(AQ201&gt;0,OR(AQ201&lt;BW201,AND(AQ201=BW201,4&lt;8))),1,0)+IF(AND(AY201&gt;0,OR(AY201&lt;BW201,AND(AY201=BW201,5&lt;8))),1,0)+IF(AND(BG201&gt;0,OR(BG201&lt;BW201,AND(BG201=BW201,6&lt;8))),1,0)+IF(AND(BO201&gt;0,OR(BO201&lt;BW201,AND(BO201=BW201,7&lt;8))),1,0)+IF(AND(CE201&gt;0,OR(CE201&lt;BW201,AND(CE201=BW201,9&lt;8))),1,0)))</f>
        <v>99</v>
      </c>
      <c r="CB201" s="3">
        <f>IF(Inputs!$B$27&lt;&gt;"Ready","PENDING INPUTS",IF(A201&gt;Inputs!$B$6,0,MIN(MAX(0,(BW201+BX201+BY201)-BZ201),MAX(0,C201-D201-(IF(O201&lt;CA201,K201+L201+M201-N201,0)+IF(W201&lt;CA201,S201+T201+U201-V201,0)+IF(AE201&lt;CA201,AA201+AB201+AC201-AD201,0)+IF(AM201&lt;CA201,AI201+AJ201+AK201-AL201,0)+IF(AU201&lt;CA201,AQ201+AR201+AS201-AT201,0)+IF(BC201&lt;CA201,AY201+AZ201+BA201-BB201,0)+IF(BK201&lt;CA201,BG201+BH201+BI201-BJ201,0)+IF(BS201&lt;CA201,BO201+BP201+BQ201-BR201,0)+IF(CA201&lt;CA201,BW201+BX201+BY201-BZ201,0)+IF(CI201&lt;CA201,CE201+CF201+CG201-CH201,0))))))</f>
        <v>0</v>
      </c>
      <c r="CC201" s="3">
        <f>IF(Inputs!$B$27&lt;&gt;"Ready","PENDING INPUTS",MIN((BW201+BX201+BY201),IF(D201&gt;C201,IF(D201=0,0,BZ201*C201/D201),BZ201+CB201)))</f>
        <v>0</v>
      </c>
      <c r="CD201" s="3">
        <f>IF(Inputs!$B$27&lt;&gt;"Ready","PENDING INPUTS",MAX(0,(BW201+BX201+BY201)-CC201))</f>
        <v>0</v>
      </c>
      <c r="CE201" s="3">
        <f>IF(Inputs!$B$27&lt;&gt;"Ready","PENDING INPUTS",CL200)</f>
        <v>0</v>
      </c>
      <c r="CF201" s="3">
        <f>IF(Inputs!$B$27&lt;&gt;"Ready","PENDING INPUTS",IF(A201&lt;=Inputs!$B$6,ROUND(CE201*Inputs!C23/12,2),0))</f>
        <v>0</v>
      </c>
      <c r="CG201" s="3">
        <f>IF(Inputs!$B$27&lt;&gt;"Ready","PENDING INPUTS",IF(AND(A201&lt;=Inputs!$B$6,CE201&gt;0),Inputs!G23,0))</f>
        <v>0</v>
      </c>
      <c r="CH201" s="3">
        <f>IF(Inputs!$B$27&lt;&gt;"Ready","PENDING INPUTS",IF(A201&gt;Inputs!$B$6,0,MIN((CE201+CF201+CG201),IF(Inputs!H23=1,Inputs!D23,MAX(Inputs!F23,ROUND(CE201*Inputs!E23+CF201+CG201,2))))))</f>
        <v>0</v>
      </c>
      <c r="CI201">
        <f>IF(Inputs!$B$27&lt;&gt;"Ready","PENDING INPUTS",IF(CE201&lt;=0,99,1+IF(AND(K201&gt;0,OR(K201&lt;CE201,AND(K201=CE201,0&lt;9))),1,0)+IF(AND(S201&gt;0,OR(S201&lt;CE201,AND(S201=CE201,1&lt;9))),1,0)+IF(AND(AA201&gt;0,OR(AA201&lt;CE201,AND(AA201=CE201,2&lt;9))),1,0)+IF(AND(AI201&gt;0,OR(AI201&lt;CE201,AND(AI201=CE201,3&lt;9))),1,0)+IF(AND(AQ201&gt;0,OR(AQ201&lt;CE201,AND(AQ201=CE201,4&lt;9))),1,0)+IF(AND(AY201&gt;0,OR(AY201&lt;CE201,AND(AY201=CE201,5&lt;9))),1,0)+IF(AND(BG201&gt;0,OR(BG201&lt;CE201,AND(BG201=CE201,6&lt;9))),1,0)+IF(AND(BO201&gt;0,OR(BO201&lt;CE201,AND(BO201=CE201,7&lt;9))),1,0)+IF(AND(BW201&gt;0,OR(BW201&lt;CE201,AND(BW201=CE201,8&lt;9))),1,0)))</f>
        <v>99</v>
      </c>
      <c r="CJ201" s="3">
        <f>IF(Inputs!$B$27&lt;&gt;"Ready","PENDING INPUTS",IF(A201&gt;Inputs!$B$6,0,MIN(MAX(0,(CE201+CF201+CG201)-CH201),MAX(0,C201-D201-(IF(O201&lt;CI201,K201+L201+M201-N201,0)+IF(W201&lt;CI201,S201+T201+U201-V201,0)+IF(AE201&lt;CI201,AA201+AB201+AC201-AD201,0)+IF(AM201&lt;CI201,AI201+AJ201+AK201-AL201,0)+IF(AU201&lt;CI201,AQ201+AR201+AS201-AT201,0)+IF(BC201&lt;CI201,AY201+AZ201+BA201-BB201,0)+IF(BK201&lt;CI201,BG201+BH201+BI201-BJ201,0)+IF(BS201&lt;CI201,BO201+BP201+BQ201-BR201,0)+IF(CA201&lt;CI201,BW201+BX201+BY201-BZ201,0)+IF(CI201&lt;CI201,CE201+CF201+CG201-CH201,0))))))</f>
        <v>0</v>
      </c>
      <c r="CK201" s="3">
        <f>IF(Inputs!$B$27&lt;&gt;"Ready","PENDING INPUTS",MIN((CE201+CF201+CG201),IF(D201&gt;C201,IF(D201=0,0,CH201*C201/D201),CH201+CJ201)))</f>
        <v>0</v>
      </c>
      <c r="CL201" s="3">
        <f>IF(Inputs!$B$27&lt;&gt;"Ready","PENDING INPUTS",MAX(0,(CE201+CF201+CG201)-CK201))</f>
        <v>0</v>
      </c>
    </row>
    <row r="202" spans="1:90" ht="27.95" customHeight="1" x14ac:dyDescent="0.25">
      <c r="A202">
        <v>198</v>
      </c>
      <c r="B202" s="13">
        <f>IF(Inputs!$B$27&lt;&gt;"Ready","PENDING INPUTS",EDATE(Inputs!$B$5,A202-1))</f>
        <v>52291</v>
      </c>
      <c r="C202" s="3">
        <f>IF(Inputs!$B$27&lt;&gt;"Ready","PENDING INPUTS",IF(A202&lt;=Inputs!$B$6,MAX(0,Inputs!$B$4+IF(A202=Inputs!$B$7,Inputs!$B$8,0)+IF(A202=Inputs!$B$9,Inputs!$B$10,0)),0))</f>
        <v>0</v>
      </c>
      <c r="D202" s="3">
        <f>IF(Inputs!$B$27&lt;&gt;"Ready","PENDING INPUTS",SUM(N202,V202,AD202,AL202,AT202,BB202,BJ202,BR202,BZ202,CH202))</f>
        <v>0</v>
      </c>
      <c r="E202" s="3">
        <f>IF(Inputs!$B$27&lt;&gt;"Ready","PENDING INPUTS",MAX(0,D202-C202))</f>
        <v>0</v>
      </c>
      <c r="F202" s="3">
        <f>IF(Inputs!$B$27&lt;&gt;"Ready","PENDING INPUTS",SUM(Q202,Y202,AG202,AO202,AW202,BE202,BM202,BU202,CC202,CK202))</f>
        <v>0</v>
      </c>
      <c r="G202" s="3">
        <f>IF(Inputs!$B$27&lt;&gt;"Ready","PENDING INPUTS",SUM(L202,T202,AB202,AJ202,AR202,AZ202,BH202,BP202,BX202,CF202))</f>
        <v>0</v>
      </c>
      <c r="H202" s="3">
        <f>IF(Inputs!$B$27&lt;&gt;"Ready","PENDING INPUTS",SUM(M202,U202,AC202,AK202,AS202,BA202,BI202,BQ202,BY202,CG202))</f>
        <v>0</v>
      </c>
      <c r="I202" s="3">
        <f>IF(Inputs!$B$27&lt;&gt;"Ready","PENDING INPUTS",SUM(R202,Z202,AH202,AP202,AX202,BF202,BN202,BV202,CD202,CL202))</f>
        <v>0</v>
      </c>
      <c r="J202" t="str">
        <f>IF(Inputs!$B$27&lt;&gt;"Ready","PENDING INPUTS",IF(A202&gt;Inputs!$B$6,"Beyond horizon",IF(E202&gt;0.005,"MINIMUM SHORTFALL",IF(I202&lt;0.005,"Paid off","In progress"))))</f>
        <v>Beyond horizon</v>
      </c>
      <c r="K202" s="3">
        <f>IF(Inputs!$B$27&lt;&gt;"Ready","PENDING INPUTS",R201)</f>
        <v>0</v>
      </c>
      <c r="L202" s="3">
        <f>IF(Inputs!$B$27&lt;&gt;"Ready","PENDING INPUTS",IF(A202&lt;=Inputs!$B$6,ROUND(K202*Inputs!C14/12,2),0))</f>
        <v>0</v>
      </c>
      <c r="M202" s="3">
        <f>IF(Inputs!$B$27&lt;&gt;"Ready","PENDING INPUTS",IF(AND(A202&lt;=Inputs!$B$6,K202&gt;0),Inputs!G14,0))</f>
        <v>0</v>
      </c>
      <c r="N202" s="3">
        <f>IF(Inputs!$B$27&lt;&gt;"Ready","PENDING INPUTS",IF(A202&gt;Inputs!$B$6,0,MIN((K202+L202+M202),IF(Inputs!H14=1,Inputs!D14,MAX(Inputs!F14,ROUND(K202*Inputs!E14+L202+M202,2))))))</f>
        <v>0</v>
      </c>
      <c r="O202">
        <f>IF(Inputs!$B$27&lt;&gt;"Ready","PENDING INPUTS",IF(K202&lt;=0,99,1+IF(AND(S202&gt;0,OR(S202&lt;K202,AND(S202=K202,1&lt;0))),1,0)+IF(AND(AA202&gt;0,OR(AA202&lt;K202,AND(AA202=K202,2&lt;0))),1,0)+IF(AND(AI202&gt;0,OR(AI202&lt;K202,AND(AI202=K202,3&lt;0))),1,0)+IF(AND(AQ202&gt;0,OR(AQ202&lt;K202,AND(AQ202=K202,4&lt;0))),1,0)+IF(AND(AY202&gt;0,OR(AY202&lt;K202,AND(AY202=K202,5&lt;0))),1,0)+IF(AND(BG202&gt;0,OR(BG202&lt;K202,AND(BG202=K202,6&lt;0))),1,0)+IF(AND(BO202&gt;0,OR(BO202&lt;K202,AND(BO202=K202,7&lt;0))),1,0)+IF(AND(BW202&gt;0,OR(BW202&lt;K202,AND(BW202=K202,8&lt;0))),1,0)+IF(AND(CE202&gt;0,OR(CE202&lt;K202,AND(CE202=K202,9&lt;0))),1,0)))</f>
        <v>99</v>
      </c>
      <c r="P202" s="3">
        <f>IF(Inputs!$B$27&lt;&gt;"Ready","PENDING INPUTS",IF(A202&gt;Inputs!$B$6,0,MIN(MAX(0,(K202+L202+M202)-N202),MAX(0,C202-D202-(IF(O202&lt;O202,K202+L202+M202-N202,0)+IF(W202&lt;O202,S202+T202+U202-V202,0)+IF(AE202&lt;O202,AA202+AB202+AC202-AD202,0)+IF(AM202&lt;O202,AI202+AJ202+AK202-AL202,0)+IF(AU202&lt;O202,AQ202+AR202+AS202-AT202,0)+IF(BC202&lt;O202,AY202+AZ202+BA202-BB202,0)+IF(BK202&lt;O202,BG202+BH202+BI202-BJ202,0)+IF(BS202&lt;O202,BO202+BP202+BQ202-BR202,0)+IF(CA202&lt;O202,BW202+BX202+BY202-BZ202,0)+IF(CI202&lt;O202,CE202+CF202+CG202-CH202,0))))))</f>
        <v>0</v>
      </c>
      <c r="Q202" s="3">
        <f>IF(Inputs!$B$27&lt;&gt;"Ready","PENDING INPUTS",MIN((K202+L202+M202),IF(D202&gt;C202,IF(D202=0,0,N202*C202/D202),N202+P202)))</f>
        <v>0</v>
      </c>
      <c r="R202" s="3">
        <f>IF(Inputs!$B$27&lt;&gt;"Ready","PENDING INPUTS",MAX(0,(K202+L202+M202)-Q202))</f>
        <v>0</v>
      </c>
      <c r="S202" s="3">
        <f>IF(Inputs!$B$27&lt;&gt;"Ready","PENDING INPUTS",Z201)</f>
        <v>0</v>
      </c>
      <c r="T202" s="3">
        <f>IF(Inputs!$B$27&lt;&gt;"Ready","PENDING INPUTS",IF(A202&lt;=Inputs!$B$6,ROUND(S202*Inputs!C15/12,2),0))</f>
        <v>0</v>
      </c>
      <c r="U202" s="3">
        <f>IF(Inputs!$B$27&lt;&gt;"Ready","PENDING INPUTS",IF(AND(A202&lt;=Inputs!$B$6,S202&gt;0),Inputs!G15,0))</f>
        <v>0</v>
      </c>
      <c r="V202" s="3">
        <f>IF(Inputs!$B$27&lt;&gt;"Ready","PENDING INPUTS",IF(A202&gt;Inputs!$B$6,0,MIN((S202+T202+U202),IF(Inputs!H15=1,Inputs!D15,MAX(Inputs!F15,ROUND(S202*Inputs!E15+T202+U202,2))))))</f>
        <v>0</v>
      </c>
      <c r="W202">
        <f>IF(Inputs!$B$27&lt;&gt;"Ready","PENDING INPUTS",IF(S202&lt;=0,99,1+IF(AND(K202&gt;0,OR(K202&lt;S202,AND(K202=S202,0&lt;1))),1,0)+IF(AND(AA202&gt;0,OR(AA202&lt;S202,AND(AA202=S202,2&lt;1))),1,0)+IF(AND(AI202&gt;0,OR(AI202&lt;S202,AND(AI202=S202,3&lt;1))),1,0)+IF(AND(AQ202&gt;0,OR(AQ202&lt;S202,AND(AQ202=S202,4&lt;1))),1,0)+IF(AND(AY202&gt;0,OR(AY202&lt;S202,AND(AY202=S202,5&lt;1))),1,0)+IF(AND(BG202&gt;0,OR(BG202&lt;S202,AND(BG202=S202,6&lt;1))),1,0)+IF(AND(BO202&gt;0,OR(BO202&lt;S202,AND(BO202=S202,7&lt;1))),1,0)+IF(AND(BW202&gt;0,OR(BW202&lt;S202,AND(BW202=S202,8&lt;1))),1,0)+IF(AND(CE202&gt;0,OR(CE202&lt;S202,AND(CE202=S202,9&lt;1))),1,0)))</f>
        <v>99</v>
      </c>
      <c r="X202" s="3">
        <f>IF(Inputs!$B$27&lt;&gt;"Ready","PENDING INPUTS",IF(A202&gt;Inputs!$B$6,0,MIN(MAX(0,(S202+T202+U202)-V202),MAX(0,C202-D202-(IF(O202&lt;W202,K202+L202+M202-N202,0)+IF(W202&lt;W202,S202+T202+U202-V202,0)+IF(AE202&lt;W202,AA202+AB202+AC202-AD202,0)+IF(AM202&lt;W202,AI202+AJ202+AK202-AL202,0)+IF(AU202&lt;W202,AQ202+AR202+AS202-AT202,0)+IF(BC202&lt;W202,AY202+AZ202+BA202-BB202,0)+IF(BK202&lt;W202,BG202+BH202+BI202-BJ202,0)+IF(BS202&lt;W202,BO202+BP202+BQ202-BR202,0)+IF(CA202&lt;W202,BW202+BX202+BY202-BZ202,0)+IF(CI202&lt;W202,CE202+CF202+CG202-CH202,0))))))</f>
        <v>0</v>
      </c>
      <c r="Y202" s="3">
        <f>IF(Inputs!$B$27&lt;&gt;"Ready","PENDING INPUTS",MIN((S202+T202+U202),IF(D202&gt;C202,IF(D202=0,0,V202*C202/D202),V202+X202)))</f>
        <v>0</v>
      </c>
      <c r="Z202" s="3">
        <f>IF(Inputs!$B$27&lt;&gt;"Ready","PENDING INPUTS",MAX(0,(S202+T202+U202)-Y202))</f>
        <v>0</v>
      </c>
      <c r="AA202" s="3">
        <f>IF(Inputs!$B$27&lt;&gt;"Ready","PENDING INPUTS",AH201)</f>
        <v>0</v>
      </c>
      <c r="AB202" s="3">
        <f>IF(Inputs!$B$27&lt;&gt;"Ready","PENDING INPUTS",IF(A202&lt;=Inputs!$B$6,ROUND(AA202*Inputs!C16/12,2),0))</f>
        <v>0</v>
      </c>
      <c r="AC202" s="3">
        <f>IF(Inputs!$B$27&lt;&gt;"Ready","PENDING INPUTS",IF(AND(A202&lt;=Inputs!$B$6,AA202&gt;0),Inputs!G16,0))</f>
        <v>0</v>
      </c>
      <c r="AD202" s="3">
        <f>IF(Inputs!$B$27&lt;&gt;"Ready","PENDING INPUTS",IF(A202&gt;Inputs!$B$6,0,MIN((AA202+AB202+AC202),IF(Inputs!H16=1,Inputs!D16,MAX(Inputs!F16,ROUND(AA202*Inputs!E16+AB202+AC202,2))))))</f>
        <v>0</v>
      </c>
      <c r="AE202">
        <f>IF(Inputs!$B$27&lt;&gt;"Ready","PENDING INPUTS",IF(AA202&lt;=0,99,1+IF(AND(K202&gt;0,OR(K202&lt;AA202,AND(K202=AA202,0&lt;2))),1,0)+IF(AND(S202&gt;0,OR(S202&lt;AA202,AND(S202=AA202,1&lt;2))),1,0)+IF(AND(AI202&gt;0,OR(AI202&lt;AA202,AND(AI202=AA202,3&lt;2))),1,0)+IF(AND(AQ202&gt;0,OR(AQ202&lt;AA202,AND(AQ202=AA202,4&lt;2))),1,0)+IF(AND(AY202&gt;0,OR(AY202&lt;AA202,AND(AY202=AA202,5&lt;2))),1,0)+IF(AND(BG202&gt;0,OR(BG202&lt;AA202,AND(BG202=AA202,6&lt;2))),1,0)+IF(AND(BO202&gt;0,OR(BO202&lt;AA202,AND(BO202=AA202,7&lt;2))),1,0)+IF(AND(BW202&gt;0,OR(BW202&lt;AA202,AND(BW202=AA202,8&lt;2))),1,0)+IF(AND(CE202&gt;0,OR(CE202&lt;AA202,AND(CE202=AA202,9&lt;2))),1,0)))</f>
        <v>99</v>
      </c>
      <c r="AF202" s="3">
        <f>IF(Inputs!$B$27&lt;&gt;"Ready","PENDING INPUTS",IF(A202&gt;Inputs!$B$6,0,MIN(MAX(0,(AA202+AB202+AC202)-AD202),MAX(0,C202-D202-(IF(O202&lt;AE202,K202+L202+M202-N202,0)+IF(W202&lt;AE202,S202+T202+U202-V202,0)+IF(AE202&lt;AE202,AA202+AB202+AC202-AD202,0)+IF(AM202&lt;AE202,AI202+AJ202+AK202-AL202,0)+IF(AU202&lt;AE202,AQ202+AR202+AS202-AT202,0)+IF(BC202&lt;AE202,AY202+AZ202+BA202-BB202,0)+IF(BK202&lt;AE202,BG202+BH202+BI202-BJ202,0)+IF(BS202&lt;AE202,BO202+BP202+BQ202-BR202,0)+IF(CA202&lt;AE202,BW202+BX202+BY202-BZ202,0)+IF(CI202&lt;AE202,CE202+CF202+CG202-CH202,0))))))</f>
        <v>0</v>
      </c>
      <c r="AG202" s="3">
        <f>IF(Inputs!$B$27&lt;&gt;"Ready","PENDING INPUTS",MIN((AA202+AB202+AC202),IF(D202&gt;C202,IF(D202=0,0,AD202*C202/D202),AD202+AF202)))</f>
        <v>0</v>
      </c>
      <c r="AH202" s="3">
        <f>IF(Inputs!$B$27&lt;&gt;"Ready","PENDING INPUTS",MAX(0,(AA202+AB202+AC202)-AG202))</f>
        <v>0</v>
      </c>
      <c r="AI202" s="3">
        <f>IF(Inputs!$B$27&lt;&gt;"Ready","PENDING INPUTS",AP201)</f>
        <v>0</v>
      </c>
      <c r="AJ202" s="3">
        <f>IF(Inputs!$B$27&lt;&gt;"Ready","PENDING INPUTS",IF(A202&lt;=Inputs!$B$6,ROUND(AI202*Inputs!C17/12,2),0))</f>
        <v>0</v>
      </c>
      <c r="AK202" s="3">
        <f>IF(Inputs!$B$27&lt;&gt;"Ready","PENDING INPUTS",IF(AND(A202&lt;=Inputs!$B$6,AI202&gt;0),Inputs!G17,0))</f>
        <v>0</v>
      </c>
      <c r="AL202" s="3">
        <f>IF(Inputs!$B$27&lt;&gt;"Ready","PENDING INPUTS",IF(A202&gt;Inputs!$B$6,0,MIN((AI202+AJ202+AK202),IF(Inputs!H17=1,Inputs!D17,MAX(Inputs!F17,ROUND(AI202*Inputs!E17+AJ202+AK202,2))))))</f>
        <v>0</v>
      </c>
      <c r="AM202">
        <f>IF(Inputs!$B$27&lt;&gt;"Ready","PENDING INPUTS",IF(AI202&lt;=0,99,1+IF(AND(K202&gt;0,OR(K202&lt;AI202,AND(K202=AI202,0&lt;3))),1,0)+IF(AND(S202&gt;0,OR(S202&lt;AI202,AND(S202=AI202,1&lt;3))),1,0)+IF(AND(AA202&gt;0,OR(AA202&lt;AI202,AND(AA202=AI202,2&lt;3))),1,0)+IF(AND(AQ202&gt;0,OR(AQ202&lt;AI202,AND(AQ202=AI202,4&lt;3))),1,0)+IF(AND(AY202&gt;0,OR(AY202&lt;AI202,AND(AY202=AI202,5&lt;3))),1,0)+IF(AND(BG202&gt;0,OR(BG202&lt;AI202,AND(BG202=AI202,6&lt;3))),1,0)+IF(AND(BO202&gt;0,OR(BO202&lt;AI202,AND(BO202=AI202,7&lt;3))),1,0)+IF(AND(BW202&gt;0,OR(BW202&lt;AI202,AND(BW202=AI202,8&lt;3))),1,0)+IF(AND(CE202&gt;0,OR(CE202&lt;AI202,AND(CE202=AI202,9&lt;3))),1,0)))</f>
        <v>99</v>
      </c>
      <c r="AN202" s="3">
        <f>IF(Inputs!$B$27&lt;&gt;"Ready","PENDING INPUTS",IF(A202&gt;Inputs!$B$6,0,MIN(MAX(0,(AI202+AJ202+AK202)-AL202),MAX(0,C202-D202-(IF(O202&lt;AM202,K202+L202+M202-N202,0)+IF(W202&lt;AM202,S202+T202+U202-V202,0)+IF(AE202&lt;AM202,AA202+AB202+AC202-AD202,0)+IF(AM202&lt;AM202,AI202+AJ202+AK202-AL202,0)+IF(AU202&lt;AM202,AQ202+AR202+AS202-AT202,0)+IF(BC202&lt;AM202,AY202+AZ202+BA202-BB202,0)+IF(BK202&lt;AM202,BG202+BH202+BI202-BJ202,0)+IF(BS202&lt;AM202,BO202+BP202+BQ202-BR202,0)+IF(CA202&lt;AM202,BW202+BX202+BY202-BZ202,0)+IF(CI202&lt;AM202,CE202+CF202+CG202-CH202,0))))))</f>
        <v>0</v>
      </c>
      <c r="AO202" s="3">
        <f>IF(Inputs!$B$27&lt;&gt;"Ready","PENDING INPUTS",MIN((AI202+AJ202+AK202),IF(D202&gt;C202,IF(D202=0,0,AL202*C202/D202),AL202+AN202)))</f>
        <v>0</v>
      </c>
      <c r="AP202" s="3">
        <f>IF(Inputs!$B$27&lt;&gt;"Ready","PENDING INPUTS",MAX(0,(AI202+AJ202+AK202)-AO202))</f>
        <v>0</v>
      </c>
      <c r="AQ202" s="3">
        <f>IF(Inputs!$B$27&lt;&gt;"Ready","PENDING INPUTS",AX201)</f>
        <v>0</v>
      </c>
      <c r="AR202" s="3">
        <f>IF(Inputs!$B$27&lt;&gt;"Ready","PENDING INPUTS",IF(A202&lt;=Inputs!$B$6,ROUND(AQ202*Inputs!C18/12,2),0))</f>
        <v>0</v>
      </c>
      <c r="AS202" s="3">
        <f>IF(Inputs!$B$27&lt;&gt;"Ready","PENDING INPUTS",IF(AND(A202&lt;=Inputs!$B$6,AQ202&gt;0),Inputs!G18,0))</f>
        <v>0</v>
      </c>
      <c r="AT202" s="3">
        <f>IF(Inputs!$B$27&lt;&gt;"Ready","PENDING INPUTS",IF(A202&gt;Inputs!$B$6,0,MIN((AQ202+AR202+AS202),IF(Inputs!H18=1,Inputs!D18,MAX(Inputs!F18,ROUND(AQ202*Inputs!E18+AR202+AS202,2))))))</f>
        <v>0</v>
      </c>
      <c r="AU202">
        <f>IF(Inputs!$B$27&lt;&gt;"Ready","PENDING INPUTS",IF(AQ202&lt;=0,99,1+IF(AND(K202&gt;0,OR(K202&lt;AQ202,AND(K202=AQ202,0&lt;4))),1,0)+IF(AND(S202&gt;0,OR(S202&lt;AQ202,AND(S202=AQ202,1&lt;4))),1,0)+IF(AND(AA202&gt;0,OR(AA202&lt;AQ202,AND(AA202=AQ202,2&lt;4))),1,0)+IF(AND(AI202&gt;0,OR(AI202&lt;AQ202,AND(AI202=AQ202,3&lt;4))),1,0)+IF(AND(AY202&gt;0,OR(AY202&lt;AQ202,AND(AY202=AQ202,5&lt;4))),1,0)+IF(AND(BG202&gt;0,OR(BG202&lt;AQ202,AND(BG202=AQ202,6&lt;4))),1,0)+IF(AND(BO202&gt;0,OR(BO202&lt;AQ202,AND(BO202=AQ202,7&lt;4))),1,0)+IF(AND(BW202&gt;0,OR(BW202&lt;AQ202,AND(BW202=AQ202,8&lt;4))),1,0)+IF(AND(CE202&gt;0,OR(CE202&lt;AQ202,AND(CE202=AQ202,9&lt;4))),1,0)))</f>
        <v>99</v>
      </c>
      <c r="AV202" s="3">
        <f>IF(Inputs!$B$27&lt;&gt;"Ready","PENDING INPUTS",IF(A202&gt;Inputs!$B$6,0,MIN(MAX(0,(AQ202+AR202+AS202)-AT202),MAX(0,C202-D202-(IF(O202&lt;AU202,K202+L202+M202-N202,0)+IF(W202&lt;AU202,S202+T202+U202-V202,0)+IF(AE202&lt;AU202,AA202+AB202+AC202-AD202,0)+IF(AM202&lt;AU202,AI202+AJ202+AK202-AL202,0)+IF(AU202&lt;AU202,AQ202+AR202+AS202-AT202,0)+IF(BC202&lt;AU202,AY202+AZ202+BA202-BB202,0)+IF(BK202&lt;AU202,BG202+BH202+BI202-BJ202,0)+IF(BS202&lt;AU202,BO202+BP202+BQ202-BR202,0)+IF(CA202&lt;AU202,BW202+BX202+BY202-BZ202,0)+IF(CI202&lt;AU202,CE202+CF202+CG202-CH202,0))))))</f>
        <v>0</v>
      </c>
      <c r="AW202" s="3">
        <f>IF(Inputs!$B$27&lt;&gt;"Ready","PENDING INPUTS",MIN((AQ202+AR202+AS202),IF(D202&gt;C202,IF(D202=0,0,AT202*C202/D202),AT202+AV202)))</f>
        <v>0</v>
      </c>
      <c r="AX202" s="3">
        <f>IF(Inputs!$B$27&lt;&gt;"Ready","PENDING INPUTS",MAX(0,(AQ202+AR202+AS202)-AW202))</f>
        <v>0</v>
      </c>
      <c r="AY202" s="3">
        <f>IF(Inputs!$B$27&lt;&gt;"Ready","PENDING INPUTS",BF201)</f>
        <v>0</v>
      </c>
      <c r="AZ202" s="3">
        <f>IF(Inputs!$B$27&lt;&gt;"Ready","PENDING INPUTS",IF(A202&lt;=Inputs!$B$6,ROUND(AY202*Inputs!C19/12,2),0))</f>
        <v>0</v>
      </c>
      <c r="BA202" s="3">
        <f>IF(Inputs!$B$27&lt;&gt;"Ready","PENDING INPUTS",IF(AND(A202&lt;=Inputs!$B$6,AY202&gt;0),Inputs!G19,0))</f>
        <v>0</v>
      </c>
      <c r="BB202" s="3">
        <f>IF(Inputs!$B$27&lt;&gt;"Ready","PENDING INPUTS",IF(A202&gt;Inputs!$B$6,0,MIN((AY202+AZ202+BA202),IF(Inputs!H19=1,Inputs!D19,MAX(Inputs!F19,ROUND(AY202*Inputs!E19+AZ202+BA202,2))))))</f>
        <v>0</v>
      </c>
      <c r="BC202">
        <f>IF(Inputs!$B$27&lt;&gt;"Ready","PENDING INPUTS",IF(AY202&lt;=0,99,1+IF(AND(K202&gt;0,OR(K202&lt;AY202,AND(K202=AY202,0&lt;5))),1,0)+IF(AND(S202&gt;0,OR(S202&lt;AY202,AND(S202=AY202,1&lt;5))),1,0)+IF(AND(AA202&gt;0,OR(AA202&lt;AY202,AND(AA202=AY202,2&lt;5))),1,0)+IF(AND(AI202&gt;0,OR(AI202&lt;AY202,AND(AI202=AY202,3&lt;5))),1,0)+IF(AND(AQ202&gt;0,OR(AQ202&lt;AY202,AND(AQ202=AY202,4&lt;5))),1,0)+IF(AND(BG202&gt;0,OR(BG202&lt;AY202,AND(BG202=AY202,6&lt;5))),1,0)+IF(AND(BO202&gt;0,OR(BO202&lt;AY202,AND(BO202=AY202,7&lt;5))),1,0)+IF(AND(BW202&gt;0,OR(BW202&lt;AY202,AND(BW202=AY202,8&lt;5))),1,0)+IF(AND(CE202&gt;0,OR(CE202&lt;AY202,AND(CE202=AY202,9&lt;5))),1,0)))</f>
        <v>99</v>
      </c>
      <c r="BD202" s="3">
        <f>IF(Inputs!$B$27&lt;&gt;"Ready","PENDING INPUTS",IF(A202&gt;Inputs!$B$6,0,MIN(MAX(0,(AY202+AZ202+BA202)-BB202),MAX(0,C202-D202-(IF(O202&lt;BC202,K202+L202+M202-N202,0)+IF(W202&lt;BC202,S202+T202+U202-V202,0)+IF(AE202&lt;BC202,AA202+AB202+AC202-AD202,0)+IF(AM202&lt;BC202,AI202+AJ202+AK202-AL202,0)+IF(AU202&lt;BC202,AQ202+AR202+AS202-AT202,0)+IF(BC202&lt;BC202,AY202+AZ202+BA202-BB202,0)+IF(BK202&lt;BC202,BG202+BH202+BI202-BJ202,0)+IF(BS202&lt;BC202,BO202+BP202+BQ202-BR202,0)+IF(CA202&lt;BC202,BW202+BX202+BY202-BZ202,0)+IF(CI202&lt;BC202,CE202+CF202+CG202-CH202,0))))))</f>
        <v>0</v>
      </c>
      <c r="BE202" s="3">
        <f>IF(Inputs!$B$27&lt;&gt;"Ready","PENDING INPUTS",MIN((AY202+AZ202+BA202),IF(D202&gt;C202,IF(D202=0,0,BB202*C202/D202),BB202+BD202)))</f>
        <v>0</v>
      </c>
      <c r="BF202" s="3">
        <f>IF(Inputs!$B$27&lt;&gt;"Ready","PENDING INPUTS",MAX(0,(AY202+AZ202+BA202)-BE202))</f>
        <v>0</v>
      </c>
      <c r="BG202" s="3">
        <f>IF(Inputs!$B$27&lt;&gt;"Ready","PENDING INPUTS",BN201)</f>
        <v>0</v>
      </c>
      <c r="BH202" s="3">
        <f>IF(Inputs!$B$27&lt;&gt;"Ready","PENDING INPUTS",IF(A202&lt;=Inputs!$B$6,ROUND(BG202*Inputs!C20/12,2),0))</f>
        <v>0</v>
      </c>
      <c r="BI202" s="3">
        <f>IF(Inputs!$B$27&lt;&gt;"Ready","PENDING INPUTS",IF(AND(A202&lt;=Inputs!$B$6,BG202&gt;0),Inputs!G20,0))</f>
        <v>0</v>
      </c>
      <c r="BJ202" s="3">
        <f>IF(Inputs!$B$27&lt;&gt;"Ready","PENDING INPUTS",IF(A202&gt;Inputs!$B$6,0,MIN((BG202+BH202+BI202),IF(Inputs!H20=1,Inputs!D20,MAX(Inputs!F20,ROUND(BG202*Inputs!E20+BH202+BI202,2))))))</f>
        <v>0</v>
      </c>
      <c r="BK202">
        <f>IF(Inputs!$B$27&lt;&gt;"Ready","PENDING INPUTS",IF(BG202&lt;=0,99,1+IF(AND(K202&gt;0,OR(K202&lt;BG202,AND(K202=BG202,0&lt;6))),1,0)+IF(AND(S202&gt;0,OR(S202&lt;BG202,AND(S202=BG202,1&lt;6))),1,0)+IF(AND(AA202&gt;0,OR(AA202&lt;BG202,AND(AA202=BG202,2&lt;6))),1,0)+IF(AND(AI202&gt;0,OR(AI202&lt;BG202,AND(AI202=BG202,3&lt;6))),1,0)+IF(AND(AQ202&gt;0,OR(AQ202&lt;BG202,AND(AQ202=BG202,4&lt;6))),1,0)+IF(AND(AY202&gt;0,OR(AY202&lt;BG202,AND(AY202=BG202,5&lt;6))),1,0)+IF(AND(BO202&gt;0,OR(BO202&lt;BG202,AND(BO202=BG202,7&lt;6))),1,0)+IF(AND(BW202&gt;0,OR(BW202&lt;BG202,AND(BW202=BG202,8&lt;6))),1,0)+IF(AND(CE202&gt;0,OR(CE202&lt;BG202,AND(CE202=BG202,9&lt;6))),1,0)))</f>
        <v>99</v>
      </c>
      <c r="BL202" s="3">
        <f>IF(Inputs!$B$27&lt;&gt;"Ready","PENDING INPUTS",IF(A202&gt;Inputs!$B$6,0,MIN(MAX(0,(BG202+BH202+BI202)-BJ202),MAX(0,C202-D202-(IF(O202&lt;BK202,K202+L202+M202-N202,0)+IF(W202&lt;BK202,S202+T202+U202-V202,0)+IF(AE202&lt;BK202,AA202+AB202+AC202-AD202,0)+IF(AM202&lt;BK202,AI202+AJ202+AK202-AL202,0)+IF(AU202&lt;BK202,AQ202+AR202+AS202-AT202,0)+IF(BC202&lt;BK202,AY202+AZ202+BA202-BB202,0)+IF(BK202&lt;BK202,BG202+BH202+BI202-BJ202,0)+IF(BS202&lt;BK202,BO202+BP202+BQ202-BR202,0)+IF(CA202&lt;BK202,BW202+BX202+BY202-BZ202,0)+IF(CI202&lt;BK202,CE202+CF202+CG202-CH202,0))))))</f>
        <v>0</v>
      </c>
      <c r="BM202" s="3">
        <f>IF(Inputs!$B$27&lt;&gt;"Ready","PENDING INPUTS",MIN((BG202+BH202+BI202),IF(D202&gt;C202,IF(D202=0,0,BJ202*C202/D202),BJ202+BL202)))</f>
        <v>0</v>
      </c>
      <c r="BN202" s="3">
        <f>IF(Inputs!$B$27&lt;&gt;"Ready","PENDING INPUTS",MAX(0,(BG202+BH202+BI202)-BM202))</f>
        <v>0</v>
      </c>
      <c r="BO202" s="3">
        <f>IF(Inputs!$B$27&lt;&gt;"Ready","PENDING INPUTS",BV201)</f>
        <v>0</v>
      </c>
      <c r="BP202" s="3">
        <f>IF(Inputs!$B$27&lt;&gt;"Ready","PENDING INPUTS",IF(A202&lt;=Inputs!$B$6,ROUND(BO202*Inputs!C21/12,2),0))</f>
        <v>0</v>
      </c>
      <c r="BQ202" s="3">
        <f>IF(Inputs!$B$27&lt;&gt;"Ready","PENDING INPUTS",IF(AND(A202&lt;=Inputs!$B$6,BO202&gt;0),Inputs!G21,0))</f>
        <v>0</v>
      </c>
      <c r="BR202" s="3">
        <f>IF(Inputs!$B$27&lt;&gt;"Ready","PENDING INPUTS",IF(A202&gt;Inputs!$B$6,0,MIN((BO202+BP202+BQ202),IF(Inputs!H21=1,Inputs!D21,MAX(Inputs!F21,ROUND(BO202*Inputs!E21+BP202+BQ202,2))))))</f>
        <v>0</v>
      </c>
      <c r="BS202">
        <f>IF(Inputs!$B$27&lt;&gt;"Ready","PENDING INPUTS",IF(BO202&lt;=0,99,1+IF(AND(K202&gt;0,OR(K202&lt;BO202,AND(K202=BO202,0&lt;7))),1,0)+IF(AND(S202&gt;0,OR(S202&lt;BO202,AND(S202=BO202,1&lt;7))),1,0)+IF(AND(AA202&gt;0,OR(AA202&lt;BO202,AND(AA202=BO202,2&lt;7))),1,0)+IF(AND(AI202&gt;0,OR(AI202&lt;BO202,AND(AI202=BO202,3&lt;7))),1,0)+IF(AND(AQ202&gt;0,OR(AQ202&lt;BO202,AND(AQ202=BO202,4&lt;7))),1,0)+IF(AND(AY202&gt;0,OR(AY202&lt;BO202,AND(AY202=BO202,5&lt;7))),1,0)+IF(AND(BG202&gt;0,OR(BG202&lt;BO202,AND(BG202=BO202,6&lt;7))),1,0)+IF(AND(BW202&gt;0,OR(BW202&lt;BO202,AND(BW202=BO202,8&lt;7))),1,0)+IF(AND(CE202&gt;0,OR(CE202&lt;BO202,AND(CE202=BO202,9&lt;7))),1,0)))</f>
        <v>99</v>
      </c>
      <c r="BT202" s="3">
        <f>IF(Inputs!$B$27&lt;&gt;"Ready","PENDING INPUTS",IF(A202&gt;Inputs!$B$6,0,MIN(MAX(0,(BO202+BP202+BQ202)-BR202),MAX(0,C202-D202-(IF(O202&lt;BS202,K202+L202+M202-N202,0)+IF(W202&lt;BS202,S202+T202+U202-V202,0)+IF(AE202&lt;BS202,AA202+AB202+AC202-AD202,0)+IF(AM202&lt;BS202,AI202+AJ202+AK202-AL202,0)+IF(AU202&lt;BS202,AQ202+AR202+AS202-AT202,0)+IF(BC202&lt;BS202,AY202+AZ202+BA202-BB202,0)+IF(BK202&lt;BS202,BG202+BH202+BI202-BJ202,0)+IF(BS202&lt;BS202,BO202+BP202+BQ202-BR202,0)+IF(CA202&lt;BS202,BW202+BX202+BY202-BZ202,0)+IF(CI202&lt;BS202,CE202+CF202+CG202-CH202,0))))))</f>
        <v>0</v>
      </c>
      <c r="BU202" s="3">
        <f>IF(Inputs!$B$27&lt;&gt;"Ready","PENDING INPUTS",MIN((BO202+BP202+BQ202),IF(D202&gt;C202,IF(D202=0,0,BR202*C202/D202),BR202+BT202)))</f>
        <v>0</v>
      </c>
      <c r="BV202" s="3">
        <f>IF(Inputs!$B$27&lt;&gt;"Ready","PENDING INPUTS",MAX(0,(BO202+BP202+BQ202)-BU202))</f>
        <v>0</v>
      </c>
      <c r="BW202" s="3">
        <f>IF(Inputs!$B$27&lt;&gt;"Ready","PENDING INPUTS",CD201)</f>
        <v>0</v>
      </c>
      <c r="BX202" s="3">
        <f>IF(Inputs!$B$27&lt;&gt;"Ready","PENDING INPUTS",IF(A202&lt;=Inputs!$B$6,ROUND(BW202*Inputs!C22/12,2),0))</f>
        <v>0</v>
      </c>
      <c r="BY202" s="3">
        <f>IF(Inputs!$B$27&lt;&gt;"Ready","PENDING INPUTS",IF(AND(A202&lt;=Inputs!$B$6,BW202&gt;0),Inputs!G22,0))</f>
        <v>0</v>
      </c>
      <c r="BZ202" s="3">
        <f>IF(Inputs!$B$27&lt;&gt;"Ready","PENDING INPUTS",IF(A202&gt;Inputs!$B$6,0,MIN((BW202+BX202+BY202),IF(Inputs!H22=1,Inputs!D22,MAX(Inputs!F22,ROUND(BW202*Inputs!E22+BX202+BY202,2))))))</f>
        <v>0</v>
      </c>
      <c r="CA202">
        <f>IF(Inputs!$B$27&lt;&gt;"Ready","PENDING INPUTS",IF(BW202&lt;=0,99,1+IF(AND(K202&gt;0,OR(K202&lt;BW202,AND(K202=BW202,0&lt;8))),1,0)+IF(AND(S202&gt;0,OR(S202&lt;BW202,AND(S202=BW202,1&lt;8))),1,0)+IF(AND(AA202&gt;0,OR(AA202&lt;BW202,AND(AA202=BW202,2&lt;8))),1,0)+IF(AND(AI202&gt;0,OR(AI202&lt;BW202,AND(AI202=BW202,3&lt;8))),1,0)+IF(AND(AQ202&gt;0,OR(AQ202&lt;BW202,AND(AQ202=BW202,4&lt;8))),1,0)+IF(AND(AY202&gt;0,OR(AY202&lt;BW202,AND(AY202=BW202,5&lt;8))),1,0)+IF(AND(BG202&gt;0,OR(BG202&lt;BW202,AND(BG202=BW202,6&lt;8))),1,0)+IF(AND(BO202&gt;0,OR(BO202&lt;BW202,AND(BO202=BW202,7&lt;8))),1,0)+IF(AND(CE202&gt;0,OR(CE202&lt;BW202,AND(CE202=BW202,9&lt;8))),1,0)))</f>
        <v>99</v>
      </c>
      <c r="CB202" s="3">
        <f>IF(Inputs!$B$27&lt;&gt;"Ready","PENDING INPUTS",IF(A202&gt;Inputs!$B$6,0,MIN(MAX(0,(BW202+BX202+BY202)-BZ202),MAX(0,C202-D202-(IF(O202&lt;CA202,K202+L202+M202-N202,0)+IF(W202&lt;CA202,S202+T202+U202-V202,0)+IF(AE202&lt;CA202,AA202+AB202+AC202-AD202,0)+IF(AM202&lt;CA202,AI202+AJ202+AK202-AL202,0)+IF(AU202&lt;CA202,AQ202+AR202+AS202-AT202,0)+IF(BC202&lt;CA202,AY202+AZ202+BA202-BB202,0)+IF(BK202&lt;CA202,BG202+BH202+BI202-BJ202,0)+IF(BS202&lt;CA202,BO202+BP202+BQ202-BR202,0)+IF(CA202&lt;CA202,BW202+BX202+BY202-BZ202,0)+IF(CI202&lt;CA202,CE202+CF202+CG202-CH202,0))))))</f>
        <v>0</v>
      </c>
      <c r="CC202" s="3">
        <f>IF(Inputs!$B$27&lt;&gt;"Ready","PENDING INPUTS",MIN((BW202+BX202+BY202),IF(D202&gt;C202,IF(D202=0,0,BZ202*C202/D202),BZ202+CB202)))</f>
        <v>0</v>
      </c>
      <c r="CD202" s="3">
        <f>IF(Inputs!$B$27&lt;&gt;"Ready","PENDING INPUTS",MAX(0,(BW202+BX202+BY202)-CC202))</f>
        <v>0</v>
      </c>
      <c r="CE202" s="3">
        <f>IF(Inputs!$B$27&lt;&gt;"Ready","PENDING INPUTS",CL201)</f>
        <v>0</v>
      </c>
      <c r="CF202" s="3">
        <f>IF(Inputs!$B$27&lt;&gt;"Ready","PENDING INPUTS",IF(A202&lt;=Inputs!$B$6,ROUND(CE202*Inputs!C23/12,2),0))</f>
        <v>0</v>
      </c>
      <c r="CG202" s="3">
        <f>IF(Inputs!$B$27&lt;&gt;"Ready","PENDING INPUTS",IF(AND(A202&lt;=Inputs!$B$6,CE202&gt;0),Inputs!G23,0))</f>
        <v>0</v>
      </c>
      <c r="CH202" s="3">
        <f>IF(Inputs!$B$27&lt;&gt;"Ready","PENDING INPUTS",IF(A202&gt;Inputs!$B$6,0,MIN((CE202+CF202+CG202),IF(Inputs!H23=1,Inputs!D23,MAX(Inputs!F23,ROUND(CE202*Inputs!E23+CF202+CG202,2))))))</f>
        <v>0</v>
      </c>
      <c r="CI202">
        <f>IF(Inputs!$B$27&lt;&gt;"Ready","PENDING INPUTS",IF(CE202&lt;=0,99,1+IF(AND(K202&gt;0,OR(K202&lt;CE202,AND(K202=CE202,0&lt;9))),1,0)+IF(AND(S202&gt;0,OR(S202&lt;CE202,AND(S202=CE202,1&lt;9))),1,0)+IF(AND(AA202&gt;0,OR(AA202&lt;CE202,AND(AA202=CE202,2&lt;9))),1,0)+IF(AND(AI202&gt;0,OR(AI202&lt;CE202,AND(AI202=CE202,3&lt;9))),1,0)+IF(AND(AQ202&gt;0,OR(AQ202&lt;CE202,AND(AQ202=CE202,4&lt;9))),1,0)+IF(AND(AY202&gt;0,OR(AY202&lt;CE202,AND(AY202=CE202,5&lt;9))),1,0)+IF(AND(BG202&gt;0,OR(BG202&lt;CE202,AND(BG202=CE202,6&lt;9))),1,0)+IF(AND(BO202&gt;0,OR(BO202&lt;CE202,AND(BO202=CE202,7&lt;9))),1,0)+IF(AND(BW202&gt;0,OR(BW202&lt;CE202,AND(BW202=CE202,8&lt;9))),1,0)))</f>
        <v>99</v>
      </c>
      <c r="CJ202" s="3">
        <f>IF(Inputs!$B$27&lt;&gt;"Ready","PENDING INPUTS",IF(A202&gt;Inputs!$B$6,0,MIN(MAX(0,(CE202+CF202+CG202)-CH202),MAX(0,C202-D202-(IF(O202&lt;CI202,K202+L202+M202-N202,0)+IF(W202&lt;CI202,S202+T202+U202-V202,0)+IF(AE202&lt;CI202,AA202+AB202+AC202-AD202,0)+IF(AM202&lt;CI202,AI202+AJ202+AK202-AL202,0)+IF(AU202&lt;CI202,AQ202+AR202+AS202-AT202,0)+IF(BC202&lt;CI202,AY202+AZ202+BA202-BB202,0)+IF(BK202&lt;CI202,BG202+BH202+BI202-BJ202,0)+IF(BS202&lt;CI202,BO202+BP202+BQ202-BR202,0)+IF(CA202&lt;CI202,BW202+BX202+BY202-BZ202,0)+IF(CI202&lt;CI202,CE202+CF202+CG202-CH202,0))))))</f>
        <v>0</v>
      </c>
      <c r="CK202" s="3">
        <f>IF(Inputs!$B$27&lt;&gt;"Ready","PENDING INPUTS",MIN((CE202+CF202+CG202),IF(D202&gt;C202,IF(D202=0,0,CH202*C202/D202),CH202+CJ202)))</f>
        <v>0</v>
      </c>
      <c r="CL202" s="3">
        <f>IF(Inputs!$B$27&lt;&gt;"Ready","PENDING INPUTS",MAX(0,(CE202+CF202+CG202)-CK202))</f>
        <v>0</v>
      </c>
    </row>
    <row r="203" spans="1:90" ht="27.95" customHeight="1" x14ac:dyDescent="0.25">
      <c r="A203">
        <v>199</v>
      </c>
      <c r="B203" s="13">
        <f>IF(Inputs!$B$27&lt;&gt;"Ready","PENDING INPUTS",EDATE(Inputs!$B$5,A203-1))</f>
        <v>52322</v>
      </c>
      <c r="C203" s="3">
        <f>IF(Inputs!$B$27&lt;&gt;"Ready","PENDING INPUTS",IF(A203&lt;=Inputs!$B$6,MAX(0,Inputs!$B$4+IF(A203=Inputs!$B$7,Inputs!$B$8,0)+IF(A203=Inputs!$B$9,Inputs!$B$10,0)),0))</f>
        <v>0</v>
      </c>
      <c r="D203" s="3">
        <f>IF(Inputs!$B$27&lt;&gt;"Ready","PENDING INPUTS",SUM(N203,V203,AD203,AL203,AT203,BB203,BJ203,BR203,BZ203,CH203))</f>
        <v>0</v>
      </c>
      <c r="E203" s="3">
        <f>IF(Inputs!$B$27&lt;&gt;"Ready","PENDING INPUTS",MAX(0,D203-C203))</f>
        <v>0</v>
      </c>
      <c r="F203" s="3">
        <f>IF(Inputs!$B$27&lt;&gt;"Ready","PENDING INPUTS",SUM(Q203,Y203,AG203,AO203,AW203,BE203,BM203,BU203,CC203,CK203))</f>
        <v>0</v>
      </c>
      <c r="G203" s="3">
        <f>IF(Inputs!$B$27&lt;&gt;"Ready","PENDING INPUTS",SUM(L203,T203,AB203,AJ203,AR203,AZ203,BH203,BP203,BX203,CF203))</f>
        <v>0</v>
      </c>
      <c r="H203" s="3">
        <f>IF(Inputs!$B$27&lt;&gt;"Ready","PENDING INPUTS",SUM(M203,U203,AC203,AK203,AS203,BA203,BI203,BQ203,BY203,CG203))</f>
        <v>0</v>
      </c>
      <c r="I203" s="3">
        <f>IF(Inputs!$B$27&lt;&gt;"Ready","PENDING INPUTS",SUM(R203,Z203,AH203,AP203,AX203,BF203,BN203,BV203,CD203,CL203))</f>
        <v>0</v>
      </c>
      <c r="J203" t="str">
        <f>IF(Inputs!$B$27&lt;&gt;"Ready","PENDING INPUTS",IF(A203&gt;Inputs!$B$6,"Beyond horizon",IF(E203&gt;0.005,"MINIMUM SHORTFALL",IF(I203&lt;0.005,"Paid off","In progress"))))</f>
        <v>Beyond horizon</v>
      </c>
      <c r="K203" s="3">
        <f>IF(Inputs!$B$27&lt;&gt;"Ready","PENDING INPUTS",R202)</f>
        <v>0</v>
      </c>
      <c r="L203" s="3">
        <f>IF(Inputs!$B$27&lt;&gt;"Ready","PENDING INPUTS",IF(A203&lt;=Inputs!$B$6,ROUND(K203*Inputs!C14/12,2),0))</f>
        <v>0</v>
      </c>
      <c r="M203" s="3">
        <f>IF(Inputs!$B$27&lt;&gt;"Ready","PENDING INPUTS",IF(AND(A203&lt;=Inputs!$B$6,K203&gt;0),Inputs!G14,0))</f>
        <v>0</v>
      </c>
      <c r="N203" s="3">
        <f>IF(Inputs!$B$27&lt;&gt;"Ready","PENDING INPUTS",IF(A203&gt;Inputs!$B$6,0,MIN((K203+L203+M203),IF(Inputs!H14=1,Inputs!D14,MAX(Inputs!F14,ROUND(K203*Inputs!E14+L203+M203,2))))))</f>
        <v>0</v>
      </c>
      <c r="O203">
        <f>IF(Inputs!$B$27&lt;&gt;"Ready","PENDING INPUTS",IF(K203&lt;=0,99,1+IF(AND(S203&gt;0,OR(S203&lt;K203,AND(S203=K203,1&lt;0))),1,0)+IF(AND(AA203&gt;0,OR(AA203&lt;K203,AND(AA203=K203,2&lt;0))),1,0)+IF(AND(AI203&gt;0,OR(AI203&lt;K203,AND(AI203=K203,3&lt;0))),1,0)+IF(AND(AQ203&gt;0,OR(AQ203&lt;K203,AND(AQ203=K203,4&lt;0))),1,0)+IF(AND(AY203&gt;0,OR(AY203&lt;K203,AND(AY203=K203,5&lt;0))),1,0)+IF(AND(BG203&gt;0,OR(BG203&lt;K203,AND(BG203=K203,6&lt;0))),1,0)+IF(AND(BO203&gt;0,OR(BO203&lt;K203,AND(BO203=K203,7&lt;0))),1,0)+IF(AND(BW203&gt;0,OR(BW203&lt;K203,AND(BW203=K203,8&lt;0))),1,0)+IF(AND(CE203&gt;0,OR(CE203&lt;K203,AND(CE203=K203,9&lt;0))),1,0)))</f>
        <v>99</v>
      </c>
      <c r="P203" s="3">
        <f>IF(Inputs!$B$27&lt;&gt;"Ready","PENDING INPUTS",IF(A203&gt;Inputs!$B$6,0,MIN(MAX(0,(K203+L203+M203)-N203),MAX(0,C203-D203-(IF(O203&lt;O203,K203+L203+M203-N203,0)+IF(W203&lt;O203,S203+T203+U203-V203,0)+IF(AE203&lt;O203,AA203+AB203+AC203-AD203,0)+IF(AM203&lt;O203,AI203+AJ203+AK203-AL203,0)+IF(AU203&lt;O203,AQ203+AR203+AS203-AT203,0)+IF(BC203&lt;O203,AY203+AZ203+BA203-BB203,0)+IF(BK203&lt;O203,BG203+BH203+BI203-BJ203,0)+IF(BS203&lt;O203,BO203+BP203+BQ203-BR203,0)+IF(CA203&lt;O203,BW203+BX203+BY203-BZ203,0)+IF(CI203&lt;O203,CE203+CF203+CG203-CH203,0))))))</f>
        <v>0</v>
      </c>
      <c r="Q203" s="3">
        <f>IF(Inputs!$B$27&lt;&gt;"Ready","PENDING INPUTS",MIN((K203+L203+M203),IF(D203&gt;C203,IF(D203=0,0,N203*C203/D203),N203+P203)))</f>
        <v>0</v>
      </c>
      <c r="R203" s="3">
        <f>IF(Inputs!$B$27&lt;&gt;"Ready","PENDING INPUTS",MAX(0,(K203+L203+M203)-Q203))</f>
        <v>0</v>
      </c>
      <c r="S203" s="3">
        <f>IF(Inputs!$B$27&lt;&gt;"Ready","PENDING INPUTS",Z202)</f>
        <v>0</v>
      </c>
      <c r="T203" s="3">
        <f>IF(Inputs!$B$27&lt;&gt;"Ready","PENDING INPUTS",IF(A203&lt;=Inputs!$B$6,ROUND(S203*Inputs!C15/12,2),0))</f>
        <v>0</v>
      </c>
      <c r="U203" s="3">
        <f>IF(Inputs!$B$27&lt;&gt;"Ready","PENDING INPUTS",IF(AND(A203&lt;=Inputs!$B$6,S203&gt;0),Inputs!G15,0))</f>
        <v>0</v>
      </c>
      <c r="V203" s="3">
        <f>IF(Inputs!$B$27&lt;&gt;"Ready","PENDING INPUTS",IF(A203&gt;Inputs!$B$6,0,MIN((S203+T203+U203),IF(Inputs!H15=1,Inputs!D15,MAX(Inputs!F15,ROUND(S203*Inputs!E15+T203+U203,2))))))</f>
        <v>0</v>
      </c>
      <c r="W203">
        <f>IF(Inputs!$B$27&lt;&gt;"Ready","PENDING INPUTS",IF(S203&lt;=0,99,1+IF(AND(K203&gt;0,OR(K203&lt;S203,AND(K203=S203,0&lt;1))),1,0)+IF(AND(AA203&gt;0,OR(AA203&lt;S203,AND(AA203=S203,2&lt;1))),1,0)+IF(AND(AI203&gt;0,OR(AI203&lt;S203,AND(AI203=S203,3&lt;1))),1,0)+IF(AND(AQ203&gt;0,OR(AQ203&lt;S203,AND(AQ203=S203,4&lt;1))),1,0)+IF(AND(AY203&gt;0,OR(AY203&lt;S203,AND(AY203=S203,5&lt;1))),1,0)+IF(AND(BG203&gt;0,OR(BG203&lt;S203,AND(BG203=S203,6&lt;1))),1,0)+IF(AND(BO203&gt;0,OR(BO203&lt;S203,AND(BO203=S203,7&lt;1))),1,0)+IF(AND(BW203&gt;0,OR(BW203&lt;S203,AND(BW203=S203,8&lt;1))),1,0)+IF(AND(CE203&gt;0,OR(CE203&lt;S203,AND(CE203=S203,9&lt;1))),1,0)))</f>
        <v>99</v>
      </c>
      <c r="X203" s="3">
        <f>IF(Inputs!$B$27&lt;&gt;"Ready","PENDING INPUTS",IF(A203&gt;Inputs!$B$6,0,MIN(MAX(0,(S203+T203+U203)-V203),MAX(0,C203-D203-(IF(O203&lt;W203,K203+L203+M203-N203,0)+IF(W203&lt;W203,S203+T203+U203-V203,0)+IF(AE203&lt;W203,AA203+AB203+AC203-AD203,0)+IF(AM203&lt;W203,AI203+AJ203+AK203-AL203,0)+IF(AU203&lt;W203,AQ203+AR203+AS203-AT203,0)+IF(BC203&lt;W203,AY203+AZ203+BA203-BB203,0)+IF(BK203&lt;W203,BG203+BH203+BI203-BJ203,0)+IF(BS203&lt;W203,BO203+BP203+BQ203-BR203,0)+IF(CA203&lt;W203,BW203+BX203+BY203-BZ203,0)+IF(CI203&lt;W203,CE203+CF203+CG203-CH203,0))))))</f>
        <v>0</v>
      </c>
      <c r="Y203" s="3">
        <f>IF(Inputs!$B$27&lt;&gt;"Ready","PENDING INPUTS",MIN((S203+T203+U203),IF(D203&gt;C203,IF(D203=0,0,V203*C203/D203),V203+X203)))</f>
        <v>0</v>
      </c>
      <c r="Z203" s="3">
        <f>IF(Inputs!$B$27&lt;&gt;"Ready","PENDING INPUTS",MAX(0,(S203+T203+U203)-Y203))</f>
        <v>0</v>
      </c>
      <c r="AA203" s="3">
        <f>IF(Inputs!$B$27&lt;&gt;"Ready","PENDING INPUTS",AH202)</f>
        <v>0</v>
      </c>
      <c r="AB203" s="3">
        <f>IF(Inputs!$B$27&lt;&gt;"Ready","PENDING INPUTS",IF(A203&lt;=Inputs!$B$6,ROUND(AA203*Inputs!C16/12,2),0))</f>
        <v>0</v>
      </c>
      <c r="AC203" s="3">
        <f>IF(Inputs!$B$27&lt;&gt;"Ready","PENDING INPUTS",IF(AND(A203&lt;=Inputs!$B$6,AA203&gt;0),Inputs!G16,0))</f>
        <v>0</v>
      </c>
      <c r="AD203" s="3">
        <f>IF(Inputs!$B$27&lt;&gt;"Ready","PENDING INPUTS",IF(A203&gt;Inputs!$B$6,0,MIN((AA203+AB203+AC203),IF(Inputs!H16=1,Inputs!D16,MAX(Inputs!F16,ROUND(AA203*Inputs!E16+AB203+AC203,2))))))</f>
        <v>0</v>
      </c>
      <c r="AE203">
        <f>IF(Inputs!$B$27&lt;&gt;"Ready","PENDING INPUTS",IF(AA203&lt;=0,99,1+IF(AND(K203&gt;0,OR(K203&lt;AA203,AND(K203=AA203,0&lt;2))),1,0)+IF(AND(S203&gt;0,OR(S203&lt;AA203,AND(S203=AA203,1&lt;2))),1,0)+IF(AND(AI203&gt;0,OR(AI203&lt;AA203,AND(AI203=AA203,3&lt;2))),1,0)+IF(AND(AQ203&gt;0,OR(AQ203&lt;AA203,AND(AQ203=AA203,4&lt;2))),1,0)+IF(AND(AY203&gt;0,OR(AY203&lt;AA203,AND(AY203=AA203,5&lt;2))),1,0)+IF(AND(BG203&gt;0,OR(BG203&lt;AA203,AND(BG203=AA203,6&lt;2))),1,0)+IF(AND(BO203&gt;0,OR(BO203&lt;AA203,AND(BO203=AA203,7&lt;2))),1,0)+IF(AND(BW203&gt;0,OR(BW203&lt;AA203,AND(BW203=AA203,8&lt;2))),1,0)+IF(AND(CE203&gt;0,OR(CE203&lt;AA203,AND(CE203=AA203,9&lt;2))),1,0)))</f>
        <v>99</v>
      </c>
      <c r="AF203" s="3">
        <f>IF(Inputs!$B$27&lt;&gt;"Ready","PENDING INPUTS",IF(A203&gt;Inputs!$B$6,0,MIN(MAX(0,(AA203+AB203+AC203)-AD203),MAX(0,C203-D203-(IF(O203&lt;AE203,K203+L203+M203-N203,0)+IF(W203&lt;AE203,S203+T203+U203-V203,0)+IF(AE203&lt;AE203,AA203+AB203+AC203-AD203,0)+IF(AM203&lt;AE203,AI203+AJ203+AK203-AL203,0)+IF(AU203&lt;AE203,AQ203+AR203+AS203-AT203,0)+IF(BC203&lt;AE203,AY203+AZ203+BA203-BB203,0)+IF(BK203&lt;AE203,BG203+BH203+BI203-BJ203,0)+IF(BS203&lt;AE203,BO203+BP203+BQ203-BR203,0)+IF(CA203&lt;AE203,BW203+BX203+BY203-BZ203,0)+IF(CI203&lt;AE203,CE203+CF203+CG203-CH203,0))))))</f>
        <v>0</v>
      </c>
      <c r="AG203" s="3">
        <f>IF(Inputs!$B$27&lt;&gt;"Ready","PENDING INPUTS",MIN((AA203+AB203+AC203),IF(D203&gt;C203,IF(D203=0,0,AD203*C203/D203),AD203+AF203)))</f>
        <v>0</v>
      </c>
      <c r="AH203" s="3">
        <f>IF(Inputs!$B$27&lt;&gt;"Ready","PENDING INPUTS",MAX(0,(AA203+AB203+AC203)-AG203))</f>
        <v>0</v>
      </c>
      <c r="AI203" s="3">
        <f>IF(Inputs!$B$27&lt;&gt;"Ready","PENDING INPUTS",AP202)</f>
        <v>0</v>
      </c>
      <c r="AJ203" s="3">
        <f>IF(Inputs!$B$27&lt;&gt;"Ready","PENDING INPUTS",IF(A203&lt;=Inputs!$B$6,ROUND(AI203*Inputs!C17/12,2),0))</f>
        <v>0</v>
      </c>
      <c r="AK203" s="3">
        <f>IF(Inputs!$B$27&lt;&gt;"Ready","PENDING INPUTS",IF(AND(A203&lt;=Inputs!$B$6,AI203&gt;0),Inputs!G17,0))</f>
        <v>0</v>
      </c>
      <c r="AL203" s="3">
        <f>IF(Inputs!$B$27&lt;&gt;"Ready","PENDING INPUTS",IF(A203&gt;Inputs!$B$6,0,MIN((AI203+AJ203+AK203),IF(Inputs!H17=1,Inputs!D17,MAX(Inputs!F17,ROUND(AI203*Inputs!E17+AJ203+AK203,2))))))</f>
        <v>0</v>
      </c>
      <c r="AM203">
        <f>IF(Inputs!$B$27&lt;&gt;"Ready","PENDING INPUTS",IF(AI203&lt;=0,99,1+IF(AND(K203&gt;0,OR(K203&lt;AI203,AND(K203=AI203,0&lt;3))),1,0)+IF(AND(S203&gt;0,OR(S203&lt;AI203,AND(S203=AI203,1&lt;3))),1,0)+IF(AND(AA203&gt;0,OR(AA203&lt;AI203,AND(AA203=AI203,2&lt;3))),1,0)+IF(AND(AQ203&gt;0,OR(AQ203&lt;AI203,AND(AQ203=AI203,4&lt;3))),1,0)+IF(AND(AY203&gt;0,OR(AY203&lt;AI203,AND(AY203=AI203,5&lt;3))),1,0)+IF(AND(BG203&gt;0,OR(BG203&lt;AI203,AND(BG203=AI203,6&lt;3))),1,0)+IF(AND(BO203&gt;0,OR(BO203&lt;AI203,AND(BO203=AI203,7&lt;3))),1,0)+IF(AND(BW203&gt;0,OR(BW203&lt;AI203,AND(BW203=AI203,8&lt;3))),1,0)+IF(AND(CE203&gt;0,OR(CE203&lt;AI203,AND(CE203=AI203,9&lt;3))),1,0)))</f>
        <v>99</v>
      </c>
      <c r="AN203" s="3">
        <f>IF(Inputs!$B$27&lt;&gt;"Ready","PENDING INPUTS",IF(A203&gt;Inputs!$B$6,0,MIN(MAX(0,(AI203+AJ203+AK203)-AL203),MAX(0,C203-D203-(IF(O203&lt;AM203,K203+L203+M203-N203,0)+IF(W203&lt;AM203,S203+T203+U203-V203,0)+IF(AE203&lt;AM203,AA203+AB203+AC203-AD203,0)+IF(AM203&lt;AM203,AI203+AJ203+AK203-AL203,0)+IF(AU203&lt;AM203,AQ203+AR203+AS203-AT203,0)+IF(BC203&lt;AM203,AY203+AZ203+BA203-BB203,0)+IF(BK203&lt;AM203,BG203+BH203+BI203-BJ203,0)+IF(BS203&lt;AM203,BO203+BP203+BQ203-BR203,0)+IF(CA203&lt;AM203,BW203+BX203+BY203-BZ203,0)+IF(CI203&lt;AM203,CE203+CF203+CG203-CH203,0))))))</f>
        <v>0</v>
      </c>
      <c r="AO203" s="3">
        <f>IF(Inputs!$B$27&lt;&gt;"Ready","PENDING INPUTS",MIN((AI203+AJ203+AK203),IF(D203&gt;C203,IF(D203=0,0,AL203*C203/D203),AL203+AN203)))</f>
        <v>0</v>
      </c>
      <c r="AP203" s="3">
        <f>IF(Inputs!$B$27&lt;&gt;"Ready","PENDING INPUTS",MAX(0,(AI203+AJ203+AK203)-AO203))</f>
        <v>0</v>
      </c>
      <c r="AQ203" s="3">
        <f>IF(Inputs!$B$27&lt;&gt;"Ready","PENDING INPUTS",AX202)</f>
        <v>0</v>
      </c>
      <c r="AR203" s="3">
        <f>IF(Inputs!$B$27&lt;&gt;"Ready","PENDING INPUTS",IF(A203&lt;=Inputs!$B$6,ROUND(AQ203*Inputs!C18/12,2),0))</f>
        <v>0</v>
      </c>
      <c r="AS203" s="3">
        <f>IF(Inputs!$B$27&lt;&gt;"Ready","PENDING INPUTS",IF(AND(A203&lt;=Inputs!$B$6,AQ203&gt;0),Inputs!G18,0))</f>
        <v>0</v>
      </c>
      <c r="AT203" s="3">
        <f>IF(Inputs!$B$27&lt;&gt;"Ready","PENDING INPUTS",IF(A203&gt;Inputs!$B$6,0,MIN((AQ203+AR203+AS203),IF(Inputs!H18=1,Inputs!D18,MAX(Inputs!F18,ROUND(AQ203*Inputs!E18+AR203+AS203,2))))))</f>
        <v>0</v>
      </c>
      <c r="AU203">
        <f>IF(Inputs!$B$27&lt;&gt;"Ready","PENDING INPUTS",IF(AQ203&lt;=0,99,1+IF(AND(K203&gt;0,OR(K203&lt;AQ203,AND(K203=AQ203,0&lt;4))),1,0)+IF(AND(S203&gt;0,OR(S203&lt;AQ203,AND(S203=AQ203,1&lt;4))),1,0)+IF(AND(AA203&gt;0,OR(AA203&lt;AQ203,AND(AA203=AQ203,2&lt;4))),1,0)+IF(AND(AI203&gt;0,OR(AI203&lt;AQ203,AND(AI203=AQ203,3&lt;4))),1,0)+IF(AND(AY203&gt;0,OR(AY203&lt;AQ203,AND(AY203=AQ203,5&lt;4))),1,0)+IF(AND(BG203&gt;0,OR(BG203&lt;AQ203,AND(BG203=AQ203,6&lt;4))),1,0)+IF(AND(BO203&gt;0,OR(BO203&lt;AQ203,AND(BO203=AQ203,7&lt;4))),1,0)+IF(AND(BW203&gt;0,OR(BW203&lt;AQ203,AND(BW203=AQ203,8&lt;4))),1,0)+IF(AND(CE203&gt;0,OR(CE203&lt;AQ203,AND(CE203=AQ203,9&lt;4))),1,0)))</f>
        <v>99</v>
      </c>
      <c r="AV203" s="3">
        <f>IF(Inputs!$B$27&lt;&gt;"Ready","PENDING INPUTS",IF(A203&gt;Inputs!$B$6,0,MIN(MAX(0,(AQ203+AR203+AS203)-AT203),MAX(0,C203-D203-(IF(O203&lt;AU203,K203+L203+M203-N203,0)+IF(W203&lt;AU203,S203+T203+U203-V203,0)+IF(AE203&lt;AU203,AA203+AB203+AC203-AD203,0)+IF(AM203&lt;AU203,AI203+AJ203+AK203-AL203,0)+IF(AU203&lt;AU203,AQ203+AR203+AS203-AT203,0)+IF(BC203&lt;AU203,AY203+AZ203+BA203-BB203,0)+IF(BK203&lt;AU203,BG203+BH203+BI203-BJ203,0)+IF(BS203&lt;AU203,BO203+BP203+BQ203-BR203,0)+IF(CA203&lt;AU203,BW203+BX203+BY203-BZ203,0)+IF(CI203&lt;AU203,CE203+CF203+CG203-CH203,0))))))</f>
        <v>0</v>
      </c>
      <c r="AW203" s="3">
        <f>IF(Inputs!$B$27&lt;&gt;"Ready","PENDING INPUTS",MIN((AQ203+AR203+AS203),IF(D203&gt;C203,IF(D203=0,0,AT203*C203/D203),AT203+AV203)))</f>
        <v>0</v>
      </c>
      <c r="AX203" s="3">
        <f>IF(Inputs!$B$27&lt;&gt;"Ready","PENDING INPUTS",MAX(0,(AQ203+AR203+AS203)-AW203))</f>
        <v>0</v>
      </c>
      <c r="AY203" s="3">
        <f>IF(Inputs!$B$27&lt;&gt;"Ready","PENDING INPUTS",BF202)</f>
        <v>0</v>
      </c>
      <c r="AZ203" s="3">
        <f>IF(Inputs!$B$27&lt;&gt;"Ready","PENDING INPUTS",IF(A203&lt;=Inputs!$B$6,ROUND(AY203*Inputs!C19/12,2),0))</f>
        <v>0</v>
      </c>
      <c r="BA203" s="3">
        <f>IF(Inputs!$B$27&lt;&gt;"Ready","PENDING INPUTS",IF(AND(A203&lt;=Inputs!$B$6,AY203&gt;0),Inputs!G19,0))</f>
        <v>0</v>
      </c>
      <c r="BB203" s="3">
        <f>IF(Inputs!$B$27&lt;&gt;"Ready","PENDING INPUTS",IF(A203&gt;Inputs!$B$6,0,MIN((AY203+AZ203+BA203),IF(Inputs!H19=1,Inputs!D19,MAX(Inputs!F19,ROUND(AY203*Inputs!E19+AZ203+BA203,2))))))</f>
        <v>0</v>
      </c>
      <c r="BC203">
        <f>IF(Inputs!$B$27&lt;&gt;"Ready","PENDING INPUTS",IF(AY203&lt;=0,99,1+IF(AND(K203&gt;0,OR(K203&lt;AY203,AND(K203=AY203,0&lt;5))),1,0)+IF(AND(S203&gt;0,OR(S203&lt;AY203,AND(S203=AY203,1&lt;5))),1,0)+IF(AND(AA203&gt;0,OR(AA203&lt;AY203,AND(AA203=AY203,2&lt;5))),1,0)+IF(AND(AI203&gt;0,OR(AI203&lt;AY203,AND(AI203=AY203,3&lt;5))),1,0)+IF(AND(AQ203&gt;0,OR(AQ203&lt;AY203,AND(AQ203=AY203,4&lt;5))),1,0)+IF(AND(BG203&gt;0,OR(BG203&lt;AY203,AND(BG203=AY203,6&lt;5))),1,0)+IF(AND(BO203&gt;0,OR(BO203&lt;AY203,AND(BO203=AY203,7&lt;5))),1,0)+IF(AND(BW203&gt;0,OR(BW203&lt;AY203,AND(BW203=AY203,8&lt;5))),1,0)+IF(AND(CE203&gt;0,OR(CE203&lt;AY203,AND(CE203=AY203,9&lt;5))),1,0)))</f>
        <v>99</v>
      </c>
      <c r="BD203" s="3">
        <f>IF(Inputs!$B$27&lt;&gt;"Ready","PENDING INPUTS",IF(A203&gt;Inputs!$B$6,0,MIN(MAX(0,(AY203+AZ203+BA203)-BB203),MAX(0,C203-D203-(IF(O203&lt;BC203,K203+L203+M203-N203,0)+IF(W203&lt;BC203,S203+T203+U203-V203,0)+IF(AE203&lt;BC203,AA203+AB203+AC203-AD203,0)+IF(AM203&lt;BC203,AI203+AJ203+AK203-AL203,0)+IF(AU203&lt;BC203,AQ203+AR203+AS203-AT203,0)+IF(BC203&lt;BC203,AY203+AZ203+BA203-BB203,0)+IF(BK203&lt;BC203,BG203+BH203+BI203-BJ203,0)+IF(BS203&lt;BC203,BO203+BP203+BQ203-BR203,0)+IF(CA203&lt;BC203,BW203+BX203+BY203-BZ203,0)+IF(CI203&lt;BC203,CE203+CF203+CG203-CH203,0))))))</f>
        <v>0</v>
      </c>
      <c r="BE203" s="3">
        <f>IF(Inputs!$B$27&lt;&gt;"Ready","PENDING INPUTS",MIN((AY203+AZ203+BA203),IF(D203&gt;C203,IF(D203=0,0,BB203*C203/D203),BB203+BD203)))</f>
        <v>0</v>
      </c>
      <c r="BF203" s="3">
        <f>IF(Inputs!$B$27&lt;&gt;"Ready","PENDING INPUTS",MAX(0,(AY203+AZ203+BA203)-BE203))</f>
        <v>0</v>
      </c>
      <c r="BG203" s="3">
        <f>IF(Inputs!$B$27&lt;&gt;"Ready","PENDING INPUTS",BN202)</f>
        <v>0</v>
      </c>
      <c r="BH203" s="3">
        <f>IF(Inputs!$B$27&lt;&gt;"Ready","PENDING INPUTS",IF(A203&lt;=Inputs!$B$6,ROUND(BG203*Inputs!C20/12,2),0))</f>
        <v>0</v>
      </c>
      <c r="BI203" s="3">
        <f>IF(Inputs!$B$27&lt;&gt;"Ready","PENDING INPUTS",IF(AND(A203&lt;=Inputs!$B$6,BG203&gt;0),Inputs!G20,0))</f>
        <v>0</v>
      </c>
      <c r="BJ203" s="3">
        <f>IF(Inputs!$B$27&lt;&gt;"Ready","PENDING INPUTS",IF(A203&gt;Inputs!$B$6,0,MIN((BG203+BH203+BI203),IF(Inputs!H20=1,Inputs!D20,MAX(Inputs!F20,ROUND(BG203*Inputs!E20+BH203+BI203,2))))))</f>
        <v>0</v>
      </c>
      <c r="BK203">
        <f>IF(Inputs!$B$27&lt;&gt;"Ready","PENDING INPUTS",IF(BG203&lt;=0,99,1+IF(AND(K203&gt;0,OR(K203&lt;BG203,AND(K203=BG203,0&lt;6))),1,0)+IF(AND(S203&gt;0,OR(S203&lt;BG203,AND(S203=BG203,1&lt;6))),1,0)+IF(AND(AA203&gt;0,OR(AA203&lt;BG203,AND(AA203=BG203,2&lt;6))),1,0)+IF(AND(AI203&gt;0,OR(AI203&lt;BG203,AND(AI203=BG203,3&lt;6))),1,0)+IF(AND(AQ203&gt;0,OR(AQ203&lt;BG203,AND(AQ203=BG203,4&lt;6))),1,0)+IF(AND(AY203&gt;0,OR(AY203&lt;BG203,AND(AY203=BG203,5&lt;6))),1,0)+IF(AND(BO203&gt;0,OR(BO203&lt;BG203,AND(BO203=BG203,7&lt;6))),1,0)+IF(AND(BW203&gt;0,OR(BW203&lt;BG203,AND(BW203=BG203,8&lt;6))),1,0)+IF(AND(CE203&gt;0,OR(CE203&lt;BG203,AND(CE203=BG203,9&lt;6))),1,0)))</f>
        <v>99</v>
      </c>
      <c r="BL203" s="3">
        <f>IF(Inputs!$B$27&lt;&gt;"Ready","PENDING INPUTS",IF(A203&gt;Inputs!$B$6,0,MIN(MAX(0,(BG203+BH203+BI203)-BJ203),MAX(0,C203-D203-(IF(O203&lt;BK203,K203+L203+M203-N203,0)+IF(W203&lt;BK203,S203+T203+U203-V203,0)+IF(AE203&lt;BK203,AA203+AB203+AC203-AD203,0)+IF(AM203&lt;BK203,AI203+AJ203+AK203-AL203,0)+IF(AU203&lt;BK203,AQ203+AR203+AS203-AT203,0)+IF(BC203&lt;BK203,AY203+AZ203+BA203-BB203,0)+IF(BK203&lt;BK203,BG203+BH203+BI203-BJ203,0)+IF(BS203&lt;BK203,BO203+BP203+BQ203-BR203,0)+IF(CA203&lt;BK203,BW203+BX203+BY203-BZ203,0)+IF(CI203&lt;BK203,CE203+CF203+CG203-CH203,0))))))</f>
        <v>0</v>
      </c>
      <c r="BM203" s="3">
        <f>IF(Inputs!$B$27&lt;&gt;"Ready","PENDING INPUTS",MIN((BG203+BH203+BI203),IF(D203&gt;C203,IF(D203=0,0,BJ203*C203/D203),BJ203+BL203)))</f>
        <v>0</v>
      </c>
      <c r="BN203" s="3">
        <f>IF(Inputs!$B$27&lt;&gt;"Ready","PENDING INPUTS",MAX(0,(BG203+BH203+BI203)-BM203))</f>
        <v>0</v>
      </c>
      <c r="BO203" s="3">
        <f>IF(Inputs!$B$27&lt;&gt;"Ready","PENDING INPUTS",BV202)</f>
        <v>0</v>
      </c>
      <c r="BP203" s="3">
        <f>IF(Inputs!$B$27&lt;&gt;"Ready","PENDING INPUTS",IF(A203&lt;=Inputs!$B$6,ROUND(BO203*Inputs!C21/12,2),0))</f>
        <v>0</v>
      </c>
      <c r="BQ203" s="3">
        <f>IF(Inputs!$B$27&lt;&gt;"Ready","PENDING INPUTS",IF(AND(A203&lt;=Inputs!$B$6,BO203&gt;0),Inputs!G21,0))</f>
        <v>0</v>
      </c>
      <c r="BR203" s="3">
        <f>IF(Inputs!$B$27&lt;&gt;"Ready","PENDING INPUTS",IF(A203&gt;Inputs!$B$6,0,MIN((BO203+BP203+BQ203),IF(Inputs!H21=1,Inputs!D21,MAX(Inputs!F21,ROUND(BO203*Inputs!E21+BP203+BQ203,2))))))</f>
        <v>0</v>
      </c>
      <c r="BS203">
        <f>IF(Inputs!$B$27&lt;&gt;"Ready","PENDING INPUTS",IF(BO203&lt;=0,99,1+IF(AND(K203&gt;0,OR(K203&lt;BO203,AND(K203=BO203,0&lt;7))),1,0)+IF(AND(S203&gt;0,OR(S203&lt;BO203,AND(S203=BO203,1&lt;7))),1,0)+IF(AND(AA203&gt;0,OR(AA203&lt;BO203,AND(AA203=BO203,2&lt;7))),1,0)+IF(AND(AI203&gt;0,OR(AI203&lt;BO203,AND(AI203=BO203,3&lt;7))),1,0)+IF(AND(AQ203&gt;0,OR(AQ203&lt;BO203,AND(AQ203=BO203,4&lt;7))),1,0)+IF(AND(AY203&gt;0,OR(AY203&lt;BO203,AND(AY203=BO203,5&lt;7))),1,0)+IF(AND(BG203&gt;0,OR(BG203&lt;BO203,AND(BG203=BO203,6&lt;7))),1,0)+IF(AND(BW203&gt;0,OR(BW203&lt;BO203,AND(BW203=BO203,8&lt;7))),1,0)+IF(AND(CE203&gt;0,OR(CE203&lt;BO203,AND(CE203=BO203,9&lt;7))),1,0)))</f>
        <v>99</v>
      </c>
      <c r="BT203" s="3">
        <f>IF(Inputs!$B$27&lt;&gt;"Ready","PENDING INPUTS",IF(A203&gt;Inputs!$B$6,0,MIN(MAX(0,(BO203+BP203+BQ203)-BR203),MAX(0,C203-D203-(IF(O203&lt;BS203,K203+L203+M203-N203,0)+IF(W203&lt;BS203,S203+T203+U203-V203,0)+IF(AE203&lt;BS203,AA203+AB203+AC203-AD203,0)+IF(AM203&lt;BS203,AI203+AJ203+AK203-AL203,0)+IF(AU203&lt;BS203,AQ203+AR203+AS203-AT203,0)+IF(BC203&lt;BS203,AY203+AZ203+BA203-BB203,0)+IF(BK203&lt;BS203,BG203+BH203+BI203-BJ203,0)+IF(BS203&lt;BS203,BO203+BP203+BQ203-BR203,0)+IF(CA203&lt;BS203,BW203+BX203+BY203-BZ203,0)+IF(CI203&lt;BS203,CE203+CF203+CG203-CH203,0))))))</f>
        <v>0</v>
      </c>
      <c r="BU203" s="3">
        <f>IF(Inputs!$B$27&lt;&gt;"Ready","PENDING INPUTS",MIN((BO203+BP203+BQ203),IF(D203&gt;C203,IF(D203=0,0,BR203*C203/D203),BR203+BT203)))</f>
        <v>0</v>
      </c>
      <c r="BV203" s="3">
        <f>IF(Inputs!$B$27&lt;&gt;"Ready","PENDING INPUTS",MAX(0,(BO203+BP203+BQ203)-BU203))</f>
        <v>0</v>
      </c>
      <c r="BW203" s="3">
        <f>IF(Inputs!$B$27&lt;&gt;"Ready","PENDING INPUTS",CD202)</f>
        <v>0</v>
      </c>
      <c r="BX203" s="3">
        <f>IF(Inputs!$B$27&lt;&gt;"Ready","PENDING INPUTS",IF(A203&lt;=Inputs!$B$6,ROUND(BW203*Inputs!C22/12,2),0))</f>
        <v>0</v>
      </c>
      <c r="BY203" s="3">
        <f>IF(Inputs!$B$27&lt;&gt;"Ready","PENDING INPUTS",IF(AND(A203&lt;=Inputs!$B$6,BW203&gt;0),Inputs!G22,0))</f>
        <v>0</v>
      </c>
      <c r="BZ203" s="3">
        <f>IF(Inputs!$B$27&lt;&gt;"Ready","PENDING INPUTS",IF(A203&gt;Inputs!$B$6,0,MIN((BW203+BX203+BY203),IF(Inputs!H22=1,Inputs!D22,MAX(Inputs!F22,ROUND(BW203*Inputs!E22+BX203+BY203,2))))))</f>
        <v>0</v>
      </c>
      <c r="CA203">
        <f>IF(Inputs!$B$27&lt;&gt;"Ready","PENDING INPUTS",IF(BW203&lt;=0,99,1+IF(AND(K203&gt;0,OR(K203&lt;BW203,AND(K203=BW203,0&lt;8))),1,0)+IF(AND(S203&gt;0,OR(S203&lt;BW203,AND(S203=BW203,1&lt;8))),1,0)+IF(AND(AA203&gt;0,OR(AA203&lt;BW203,AND(AA203=BW203,2&lt;8))),1,0)+IF(AND(AI203&gt;0,OR(AI203&lt;BW203,AND(AI203=BW203,3&lt;8))),1,0)+IF(AND(AQ203&gt;0,OR(AQ203&lt;BW203,AND(AQ203=BW203,4&lt;8))),1,0)+IF(AND(AY203&gt;0,OR(AY203&lt;BW203,AND(AY203=BW203,5&lt;8))),1,0)+IF(AND(BG203&gt;0,OR(BG203&lt;BW203,AND(BG203=BW203,6&lt;8))),1,0)+IF(AND(BO203&gt;0,OR(BO203&lt;BW203,AND(BO203=BW203,7&lt;8))),1,0)+IF(AND(CE203&gt;0,OR(CE203&lt;BW203,AND(CE203=BW203,9&lt;8))),1,0)))</f>
        <v>99</v>
      </c>
      <c r="CB203" s="3">
        <f>IF(Inputs!$B$27&lt;&gt;"Ready","PENDING INPUTS",IF(A203&gt;Inputs!$B$6,0,MIN(MAX(0,(BW203+BX203+BY203)-BZ203),MAX(0,C203-D203-(IF(O203&lt;CA203,K203+L203+M203-N203,0)+IF(W203&lt;CA203,S203+T203+U203-V203,0)+IF(AE203&lt;CA203,AA203+AB203+AC203-AD203,0)+IF(AM203&lt;CA203,AI203+AJ203+AK203-AL203,0)+IF(AU203&lt;CA203,AQ203+AR203+AS203-AT203,0)+IF(BC203&lt;CA203,AY203+AZ203+BA203-BB203,0)+IF(BK203&lt;CA203,BG203+BH203+BI203-BJ203,0)+IF(BS203&lt;CA203,BO203+BP203+BQ203-BR203,0)+IF(CA203&lt;CA203,BW203+BX203+BY203-BZ203,0)+IF(CI203&lt;CA203,CE203+CF203+CG203-CH203,0))))))</f>
        <v>0</v>
      </c>
      <c r="CC203" s="3">
        <f>IF(Inputs!$B$27&lt;&gt;"Ready","PENDING INPUTS",MIN((BW203+BX203+BY203),IF(D203&gt;C203,IF(D203=0,0,BZ203*C203/D203),BZ203+CB203)))</f>
        <v>0</v>
      </c>
      <c r="CD203" s="3">
        <f>IF(Inputs!$B$27&lt;&gt;"Ready","PENDING INPUTS",MAX(0,(BW203+BX203+BY203)-CC203))</f>
        <v>0</v>
      </c>
      <c r="CE203" s="3">
        <f>IF(Inputs!$B$27&lt;&gt;"Ready","PENDING INPUTS",CL202)</f>
        <v>0</v>
      </c>
      <c r="CF203" s="3">
        <f>IF(Inputs!$B$27&lt;&gt;"Ready","PENDING INPUTS",IF(A203&lt;=Inputs!$B$6,ROUND(CE203*Inputs!C23/12,2),0))</f>
        <v>0</v>
      </c>
      <c r="CG203" s="3">
        <f>IF(Inputs!$B$27&lt;&gt;"Ready","PENDING INPUTS",IF(AND(A203&lt;=Inputs!$B$6,CE203&gt;0),Inputs!G23,0))</f>
        <v>0</v>
      </c>
      <c r="CH203" s="3">
        <f>IF(Inputs!$B$27&lt;&gt;"Ready","PENDING INPUTS",IF(A203&gt;Inputs!$B$6,0,MIN((CE203+CF203+CG203),IF(Inputs!H23=1,Inputs!D23,MAX(Inputs!F23,ROUND(CE203*Inputs!E23+CF203+CG203,2))))))</f>
        <v>0</v>
      </c>
      <c r="CI203">
        <f>IF(Inputs!$B$27&lt;&gt;"Ready","PENDING INPUTS",IF(CE203&lt;=0,99,1+IF(AND(K203&gt;0,OR(K203&lt;CE203,AND(K203=CE203,0&lt;9))),1,0)+IF(AND(S203&gt;0,OR(S203&lt;CE203,AND(S203=CE203,1&lt;9))),1,0)+IF(AND(AA203&gt;0,OR(AA203&lt;CE203,AND(AA203=CE203,2&lt;9))),1,0)+IF(AND(AI203&gt;0,OR(AI203&lt;CE203,AND(AI203=CE203,3&lt;9))),1,0)+IF(AND(AQ203&gt;0,OR(AQ203&lt;CE203,AND(AQ203=CE203,4&lt;9))),1,0)+IF(AND(AY203&gt;0,OR(AY203&lt;CE203,AND(AY203=CE203,5&lt;9))),1,0)+IF(AND(BG203&gt;0,OR(BG203&lt;CE203,AND(BG203=CE203,6&lt;9))),1,0)+IF(AND(BO203&gt;0,OR(BO203&lt;CE203,AND(BO203=CE203,7&lt;9))),1,0)+IF(AND(BW203&gt;0,OR(BW203&lt;CE203,AND(BW203=CE203,8&lt;9))),1,0)))</f>
        <v>99</v>
      </c>
      <c r="CJ203" s="3">
        <f>IF(Inputs!$B$27&lt;&gt;"Ready","PENDING INPUTS",IF(A203&gt;Inputs!$B$6,0,MIN(MAX(0,(CE203+CF203+CG203)-CH203),MAX(0,C203-D203-(IF(O203&lt;CI203,K203+L203+M203-N203,0)+IF(W203&lt;CI203,S203+T203+U203-V203,0)+IF(AE203&lt;CI203,AA203+AB203+AC203-AD203,0)+IF(AM203&lt;CI203,AI203+AJ203+AK203-AL203,0)+IF(AU203&lt;CI203,AQ203+AR203+AS203-AT203,0)+IF(BC203&lt;CI203,AY203+AZ203+BA203-BB203,0)+IF(BK203&lt;CI203,BG203+BH203+BI203-BJ203,0)+IF(BS203&lt;CI203,BO203+BP203+BQ203-BR203,0)+IF(CA203&lt;CI203,BW203+BX203+BY203-BZ203,0)+IF(CI203&lt;CI203,CE203+CF203+CG203-CH203,0))))))</f>
        <v>0</v>
      </c>
      <c r="CK203" s="3">
        <f>IF(Inputs!$B$27&lt;&gt;"Ready","PENDING INPUTS",MIN((CE203+CF203+CG203),IF(D203&gt;C203,IF(D203=0,0,CH203*C203/D203),CH203+CJ203)))</f>
        <v>0</v>
      </c>
      <c r="CL203" s="3">
        <f>IF(Inputs!$B$27&lt;&gt;"Ready","PENDING INPUTS",MAX(0,(CE203+CF203+CG203)-CK203))</f>
        <v>0</v>
      </c>
    </row>
    <row r="204" spans="1:90" ht="27.95" customHeight="1" x14ac:dyDescent="0.25">
      <c r="A204">
        <v>200</v>
      </c>
      <c r="B204" s="13">
        <f>IF(Inputs!$B$27&lt;&gt;"Ready","PENDING INPUTS",EDATE(Inputs!$B$5,A204-1))</f>
        <v>52352</v>
      </c>
      <c r="C204" s="3">
        <f>IF(Inputs!$B$27&lt;&gt;"Ready","PENDING INPUTS",IF(A204&lt;=Inputs!$B$6,MAX(0,Inputs!$B$4+IF(A204=Inputs!$B$7,Inputs!$B$8,0)+IF(A204=Inputs!$B$9,Inputs!$B$10,0)),0))</f>
        <v>0</v>
      </c>
      <c r="D204" s="3">
        <f>IF(Inputs!$B$27&lt;&gt;"Ready","PENDING INPUTS",SUM(N204,V204,AD204,AL204,AT204,BB204,BJ204,BR204,BZ204,CH204))</f>
        <v>0</v>
      </c>
      <c r="E204" s="3">
        <f>IF(Inputs!$B$27&lt;&gt;"Ready","PENDING INPUTS",MAX(0,D204-C204))</f>
        <v>0</v>
      </c>
      <c r="F204" s="3">
        <f>IF(Inputs!$B$27&lt;&gt;"Ready","PENDING INPUTS",SUM(Q204,Y204,AG204,AO204,AW204,BE204,BM204,BU204,CC204,CK204))</f>
        <v>0</v>
      </c>
      <c r="G204" s="3">
        <f>IF(Inputs!$B$27&lt;&gt;"Ready","PENDING INPUTS",SUM(L204,T204,AB204,AJ204,AR204,AZ204,BH204,BP204,BX204,CF204))</f>
        <v>0</v>
      </c>
      <c r="H204" s="3">
        <f>IF(Inputs!$B$27&lt;&gt;"Ready","PENDING INPUTS",SUM(M204,U204,AC204,AK204,AS204,BA204,BI204,BQ204,BY204,CG204))</f>
        <v>0</v>
      </c>
      <c r="I204" s="3">
        <f>IF(Inputs!$B$27&lt;&gt;"Ready","PENDING INPUTS",SUM(R204,Z204,AH204,AP204,AX204,BF204,BN204,BV204,CD204,CL204))</f>
        <v>0</v>
      </c>
      <c r="J204" t="str">
        <f>IF(Inputs!$B$27&lt;&gt;"Ready","PENDING INPUTS",IF(A204&gt;Inputs!$B$6,"Beyond horizon",IF(E204&gt;0.005,"MINIMUM SHORTFALL",IF(I204&lt;0.005,"Paid off","In progress"))))</f>
        <v>Beyond horizon</v>
      </c>
      <c r="K204" s="3">
        <f>IF(Inputs!$B$27&lt;&gt;"Ready","PENDING INPUTS",R203)</f>
        <v>0</v>
      </c>
      <c r="L204" s="3">
        <f>IF(Inputs!$B$27&lt;&gt;"Ready","PENDING INPUTS",IF(A204&lt;=Inputs!$B$6,ROUND(K204*Inputs!C14/12,2),0))</f>
        <v>0</v>
      </c>
      <c r="M204" s="3">
        <f>IF(Inputs!$B$27&lt;&gt;"Ready","PENDING INPUTS",IF(AND(A204&lt;=Inputs!$B$6,K204&gt;0),Inputs!G14,0))</f>
        <v>0</v>
      </c>
      <c r="N204" s="3">
        <f>IF(Inputs!$B$27&lt;&gt;"Ready","PENDING INPUTS",IF(A204&gt;Inputs!$B$6,0,MIN((K204+L204+M204),IF(Inputs!H14=1,Inputs!D14,MAX(Inputs!F14,ROUND(K204*Inputs!E14+L204+M204,2))))))</f>
        <v>0</v>
      </c>
      <c r="O204">
        <f>IF(Inputs!$B$27&lt;&gt;"Ready","PENDING INPUTS",IF(K204&lt;=0,99,1+IF(AND(S204&gt;0,OR(S204&lt;K204,AND(S204=K204,1&lt;0))),1,0)+IF(AND(AA204&gt;0,OR(AA204&lt;K204,AND(AA204=K204,2&lt;0))),1,0)+IF(AND(AI204&gt;0,OR(AI204&lt;K204,AND(AI204=K204,3&lt;0))),1,0)+IF(AND(AQ204&gt;0,OR(AQ204&lt;K204,AND(AQ204=K204,4&lt;0))),1,0)+IF(AND(AY204&gt;0,OR(AY204&lt;K204,AND(AY204=K204,5&lt;0))),1,0)+IF(AND(BG204&gt;0,OR(BG204&lt;K204,AND(BG204=K204,6&lt;0))),1,0)+IF(AND(BO204&gt;0,OR(BO204&lt;K204,AND(BO204=K204,7&lt;0))),1,0)+IF(AND(BW204&gt;0,OR(BW204&lt;K204,AND(BW204=K204,8&lt;0))),1,0)+IF(AND(CE204&gt;0,OR(CE204&lt;K204,AND(CE204=K204,9&lt;0))),1,0)))</f>
        <v>99</v>
      </c>
      <c r="P204" s="3">
        <f>IF(Inputs!$B$27&lt;&gt;"Ready","PENDING INPUTS",IF(A204&gt;Inputs!$B$6,0,MIN(MAX(0,(K204+L204+M204)-N204),MAX(0,C204-D204-(IF(O204&lt;O204,K204+L204+M204-N204,0)+IF(W204&lt;O204,S204+T204+U204-V204,0)+IF(AE204&lt;O204,AA204+AB204+AC204-AD204,0)+IF(AM204&lt;O204,AI204+AJ204+AK204-AL204,0)+IF(AU204&lt;O204,AQ204+AR204+AS204-AT204,0)+IF(BC204&lt;O204,AY204+AZ204+BA204-BB204,0)+IF(BK204&lt;O204,BG204+BH204+BI204-BJ204,0)+IF(BS204&lt;O204,BO204+BP204+BQ204-BR204,0)+IF(CA204&lt;O204,BW204+BX204+BY204-BZ204,0)+IF(CI204&lt;O204,CE204+CF204+CG204-CH204,0))))))</f>
        <v>0</v>
      </c>
      <c r="Q204" s="3">
        <f>IF(Inputs!$B$27&lt;&gt;"Ready","PENDING INPUTS",MIN((K204+L204+M204),IF(D204&gt;C204,IF(D204=0,0,N204*C204/D204),N204+P204)))</f>
        <v>0</v>
      </c>
      <c r="R204" s="3">
        <f>IF(Inputs!$B$27&lt;&gt;"Ready","PENDING INPUTS",MAX(0,(K204+L204+M204)-Q204))</f>
        <v>0</v>
      </c>
      <c r="S204" s="3">
        <f>IF(Inputs!$B$27&lt;&gt;"Ready","PENDING INPUTS",Z203)</f>
        <v>0</v>
      </c>
      <c r="T204" s="3">
        <f>IF(Inputs!$B$27&lt;&gt;"Ready","PENDING INPUTS",IF(A204&lt;=Inputs!$B$6,ROUND(S204*Inputs!C15/12,2),0))</f>
        <v>0</v>
      </c>
      <c r="U204" s="3">
        <f>IF(Inputs!$B$27&lt;&gt;"Ready","PENDING INPUTS",IF(AND(A204&lt;=Inputs!$B$6,S204&gt;0),Inputs!G15,0))</f>
        <v>0</v>
      </c>
      <c r="V204" s="3">
        <f>IF(Inputs!$B$27&lt;&gt;"Ready","PENDING INPUTS",IF(A204&gt;Inputs!$B$6,0,MIN((S204+T204+U204),IF(Inputs!H15=1,Inputs!D15,MAX(Inputs!F15,ROUND(S204*Inputs!E15+T204+U204,2))))))</f>
        <v>0</v>
      </c>
      <c r="W204">
        <f>IF(Inputs!$B$27&lt;&gt;"Ready","PENDING INPUTS",IF(S204&lt;=0,99,1+IF(AND(K204&gt;0,OR(K204&lt;S204,AND(K204=S204,0&lt;1))),1,0)+IF(AND(AA204&gt;0,OR(AA204&lt;S204,AND(AA204=S204,2&lt;1))),1,0)+IF(AND(AI204&gt;0,OR(AI204&lt;S204,AND(AI204=S204,3&lt;1))),1,0)+IF(AND(AQ204&gt;0,OR(AQ204&lt;S204,AND(AQ204=S204,4&lt;1))),1,0)+IF(AND(AY204&gt;0,OR(AY204&lt;S204,AND(AY204=S204,5&lt;1))),1,0)+IF(AND(BG204&gt;0,OR(BG204&lt;S204,AND(BG204=S204,6&lt;1))),1,0)+IF(AND(BO204&gt;0,OR(BO204&lt;S204,AND(BO204=S204,7&lt;1))),1,0)+IF(AND(BW204&gt;0,OR(BW204&lt;S204,AND(BW204=S204,8&lt;1))),1,0)+IF(AND(CE204&gt;0,OR(CE204&lt;S204,AND(CE204=S204,9&lt;1))),1,0)))</f>
        <v>99</v>
      </c>
      <c r="X204" s="3">
        <f>IF(Inputs!$B$27&lt;&gt;"Ready","PENDING INPUTS",IF(A204&gt;Inputs!$B$6,0,MIN(MAX(0,(S204+T204+U204)-V204),MAX(0,C204-D204-(IF(O204&lt;W204,K204+L204+M204-N204,0)+IF(W204&lt;W204,S204+T204+U204-V204,0)+IF(AE204&lt;W204,AA204+AB204+AC204-AD204,0)+IF(AM204&lt;W204,AI204+AJ204+AK204-AL204,0)+IF(AU204&lt;W204,AQ204+AR204+AS204-AT204,0)+IF(BC204&lt;W204,AY204+AZ204+BA204-BB204,0)+IF(BK204&lt;W204,BG204+BH204+BI204-BJ204,0)+IF(BS204&lt;W204,BO204+BP204+BQ204-BR204,0)+IF(CA204&lt;W204,BW204+BX204+BY204-BZ204,0)+IF(CI204&lt;W204,CE204+CF204+CG204-CH204,0))))))</f>
        <v>0</v>
      </c>
      <c r="Y204" s="3">
        <f>IF(Inputs!$B$27&lt;&gt;"Ready","PENDING INPUTS",MIN((S204+T204+U204),IF(D204&gt;C204,IF(D204=0,0,V204*C204/D204),V204+X204)))</f>
        <v>0</v>
      </c>
      <c r="Z204" s="3">
        <f>IF(Inputs!$B$27&lt;&gt;"Ready","PENDING INPUTS",MAX(0,(S204+T204+U204)-Y204))</f>
        <v>0</v>
      </c>
      <c r="AA204" s="3">
        <f>IF(Inputs!$B$27&lt;&gt;"Ready","PENDING INPUTS",AH203)</f>
        <v>0</v>
      </c>
      <c r="AB204" s="3">
        <f>IF(Inputs!$B$27&lt;&gt;"Ready","PENDING INPUTS",IF(A204&lt;=Inputs!$B$6,ROUND(AA204*Inputs!C16/12,2),0))</f>
        <v>0</v>
      </c>
      <c r="AC204" s="3">
        <f>IF(Inputs!$B$27&lt;&gt;"Ready","PENDING INPUTS",IF(AND(A204&lt;=Inputs!$B$6,AA204&gt;0),Inputs!G16,0))</f>
        <v>0</v>
      </c>
      <c r="AD204" s="3">
        <f>IF(Inputs!$B$27&lt;&gt;"Ready","PENDING INPUTS",IF(A204&gt;Inputs!$B$6,0,MIN((AA204+AB204+AC204),IF(Inputs!H16=1,Inputs!D16,MAX(Inputs!F16,ROUND(AA204*Inputs!E16+AB204+AC204,2))))))</f>
        <v>0</v>
      </c>
      <c r="AE204">
        <f>IF(Inputs!$B$27&lt;&gt;"Ready","PENDING INPUTS",IF(AA204&lt;=0,99,1+IF(AND(K204&gt;0,OR(K204&lt;AA204,AND(K204=AA204,0&lt;2))),1,0)+IF(AND(S204&gt;0,OR(S204&lt;AA204,AND(S204=AA204,1&lt;2))),1,0)+IF(AND(AI204&gt;0,OR(AI204&lt;AA204,AND(AI204=AA204,3&lt;2))),1,0)+IF(AND(AQ204&gt;0,OR(AQ204&lt;AA204,AND(AQ204=AA204,4&lt;2))),1,0)+IF(AND(AY204&gt;0,OR(AY204&lt;AA204,AND(AY204=AA204,5&lt;2))),1,0)+IF(AND(BG204&gt;0,OR(BG204&lt;AA204,AND(BG204=AA204,6&lt;2))),1,0)+IF(AND(BO204&gt;0,OR(BO204&lt;AA204,AND(BO204=AA204,7&lt;2))),1,0)+IF(AND(BW204&gt;0,OR(BW204&lt;AA204,AND(BW204=AA204,8&lt;2))),1,0)+IF(AND(CE204&gt;0,OR(CE204&lt;AA204,AND(CE204=AA204,9&lt;2))),1,0)))</f>
        <v>99</v>
      </c>
      <c r="AF204" s="3">
        <f>IF(Inputs!$B$27&lt;&gt;"Ready","PENDING INPUTS",IF(A204&gt;Inputs!$B$6,0,MIN(MAX(0,(AA204+AB204+AC204)-AD204),MAX(0,C204-D204-(IF(O204&lt;AE204,K204+L204+M204-N204,0)+IF(W204&lt;AE204,S204+T204+U204-V204,0)+IF(AE204&lt;AE204,AA204+AB204+AC204-AD204,0)+IF(AM204&lt;AE204,AI204+AJ204+AK204-AL204,0)+IF(AU204&lt;AE204,AQ204+AR204+AS204-AT204,0)+IF(BC204&lt;AE204,AY204+AZ204+BA204-BB204,0)+IF(BK204&lt;AE204,BG204+BH204+BI204-BJ204,0)+IF(BS204&lt;AE204,BO204+BP204+BQ204-BR204,0)+IF(CA204&lt;AE204,BW204+BX204+BY204-BZ204,0)+IF(CI204&lt;AE204,CE204+CF204+CG204-CH204,0))))))</f>
        <v>0</v>
      </c>
      <c r="AG204" s="3">
        <f>IF(Inputs!$B$27&lt;&gt;"Ready","PENDING INPUTS",MIN((AA204+AB204+AC204),IF(D204&gt;C204,IF(D204=0,0,AD204*C204/D204),AD204+AF204)))</f>
        <v>0</v>
      </c>
      <c r="AH204" s="3">
        <f>IF(Inputs!$B$27&lt;&gt;"Ready","PENDING INPUTS",MAX(0,(AA204+AB204+AC204)-AG204))</f>
        <v>0</v>
      </c>
      <c r="AI204" s="3">
        <f>IF(Inputs!$B$27&lt;&gt;"Ready","PENDING INPUTS",AP203)</f>
        <v>0</v>
      </c>
      <c r="AJ204" s="3">
        <f>IF(Inputs!$B$27&lt;&gt;"Ready","PENDING INPUTS",IF(A204&lt;=Inputs!$B$6,ROUND(AI204*Inputs!C17/12,2),0))</f>
        <v>0</v>
      </c>
      <c r="AK204" s="3">
        <f>IF(Inputs!$B$27&lt;&gt;"Ready","PENDING INPUTS",IF(AND(A204&lt;=Inputs!$B$6,AI204&gt;0),Inputs!G17,0))</f>
        <v>0</v>
      </c>
      <c r="AL204" s="3">
        <f>IF(Inputs!$B$27&lt;&gt;"Ready","PENDING INPUTS",IF(A204&gt;Inputs!$B$6,0,MIN((AI204+AJ204+AK204),IF(Inputs!H17=1,Inputs!D17,MAX(Inputs!F17,ROUND(AI204*Inputs!E17+AJ204+AK204,2))))))</f>
        <v>0</v>
      </c>
      <c r="AM204">
        <f>IF(Inputs!$B$27&lt;&gt;"Ready","PENDING INPUTS",IF(AI204&lt;=0,99,1+IF(AND(K204&gt;0,OR(K204&lt;AI204,AND(K204=AI204,0&lt;3))),1,0)+IF(AND(S204&gt;0,OR(S204&lt;AI204,AND(S204=AI204,1&lt;3))),1,0)+IF(AND(AA204&gt;0,OR(AA204&lt;AI204,AND(AA204=AI204,2&lt;3))),1,0)+IF(AND(AQ204&gt;0,OR(AQ204&lt;AI204,AND(AQ204=AI204,4&lt;3))),1,0)+IF(AND(AY204&gt;0,OR(AY204&lt;AI204,AND(AY204=AI204,5&lt;3))),1,0)+IF(AND(BG204&gt;0,OR(BG204&lt;AI204,AND(BG204=AI204,6&lt;3))),1,0)+IF(AND(BO204&gt;0,OR(BO204&lt;AI204,AND(BO204=AI204,7&lt;3))),1,0)+IF(AND(BW204&gt;0,OR(BW204&lt;AI204,AND(BW204=AI204,8&lt;3))),1,0)+IF(AND(CE204&gt;0,OR(CE204&lt;AI204,AND(CE204=AI204,9&lt;3))),1,0)))</f>
        <v>99</v>
      </c>
      <c r="AN204" s="3">
        <f>IF(Inputs!$B$27&lt;&gt;"Ready","PENDING INPUTS",IF(A204&gt;Inputs!$B$6,0,MIN(MAX(0,(AI204+AJ204+AK204)-AL204),MAX(0,C204-D204-(IF(O204&lt;AM204,K204+L204+M204-N204,0)+IF(W204&lt;AM204,S204+T204+U204-V204,0)+IF(AE204&lt;AM204,AA204+AB204+AC204-AD204,0)+IF(AM204&lt;AM204,AI204+AJ204+AK204-AL204,0)+IF(AU204&lt;AM204,AQ204+AR204+AS204-AT204,0)+IF(BC204&lt;AM204,AY204+AZ204+BA204-BB204,0)+IF(BK204&lt;AM204,BG204+BH204+BI204-BJ204,0)+IF(BS204&lt;AM204,BO204+BP204+BQ204-BR204,0)+IF(CA204&lt;AM204,BW204+BX204+BY204-BZ204,0)+IF(CI204&lt;AM204,CE204+CF204+CG204-CH204,0))))))</f>
        <v>0</v>
      </c>
      <c r="AO204" s="3">
        <f>IF(Inputs!$B$27&lt;&gt;"Ready","PENDING INPUTS",MIN((AI204+AJ204+AK204),IF(D204&gt;C204,IF(D204=0,0,AL204*C204/D204),AL204+AN204)))</f>
        <v>0</v>
      </c>
      <c r="AP204" s="3">
        <f>IF(Inputs!$B$27&lt;&gt;"Ready","PENDING INPUTS",MAX(0,(AI204+AJ204+AK204)-AO204))</f>
        <v>0</v>
      </c>
      <c r="AQ204" s="3">
        <f>IF(Inputs!$B$27&lt;&gt;"Ready","PENDING INPUTS",AX203)</f>
        <v>0</v>
      </c>
      <c r="AR204" s="3">
        <f>IF(Inputs!$B$27&lt;&gt;"Ready","PENDING INPUTS",IF(A204&lt;=Inputs!$B$6,ROUND(AQ204*Inputs!C18/12,2),0))</f>
        <v>0</v>
      </c>
      <c r="AS204" s="3">
        <f>IF(Inputs!$B$27&lt;&gt;"Ready","PENDING INPUTS",IF(AND(A204&lt;=Inputs!$B$6,AQ204&gt;0),Inputs!G18,0))</f>
        <v>0</v>
      </c>
      <c r="AT204" s="3">
        <f>IF(Inputs!$B$27&lt;&gt;"Ready","PENDING INPUTS",IF(A204&gt;Inputs!$B$6,0,MIN((AQ204+AR204+AS204),IF(Inputs!H18=1,Inputs!D18,MAX(Inputs!F18,ROUND(AQ204*Inputs!E18+AR204+AS204,2))))))</f>
        <v>0</v>
      </c>
      <c r="AU204">
        <f>IF(Inputs!$B$27&lt;&gt;"Ready","PENDING INPUTS",IF(AQ204&lt;=0,99,1+IF(AND(K204&gt;0,OR(K204&lt;AQ204,AND(K204=AQ204,0&lt;4))),1,0)+IF(AND(S204&gt;0,OR(S204&lt;AQ204,AND(S204=AQ204,1&lt;4))),1,0)+IF(AND(AA204&gt;0,OR(AA204&lt;AQ204,AND(AA204=AQ204,2&lt;4))),1,0)+IF(AND(AI204&gt;0,OR(AI204&lt;AQ204,AND(AI204=AQ204,3&lt;4))),1,0)+IF(AND(AY204&gt;0,OR(AY204&lt;AQ204,AND(AY204=AQ204,5&lt;4))),1,0)+IF(AND(BG204&gt;0,OR(BG204&lt;AQ204,AND(BG204=AQ204,6&lt;4))),1,0)+IF(AND(BO204&gt;0,OR(BO204&lt;AQ204,AND(BO204=AQ204,7&lt;4))),1,0)+IF(AND(BW204&gt;0,OR(BW204&lt;AQ204,AND(BW204=AQ204,8&lt;4))),1,0)+IF(AND(CE204&gt;0,OR(CE204&lt;AQ204,AND(CE204=AQ204,9&lt;4))),1,0)))</f>
        <v>99</v>
      </c>
      <c r="AV204" s="3">
        <f>IF(Inputs!$B$27&lt;&gt;"Ready","PENDING INPUTS",IF(A204&gt;Inputs!$B$6,0,MIN(MAX(0,(AQ204+AR204+AS204)-AT204),MAX(0,C204-D204-(IF(O204&lt;AU204,K204+L204+M204-N204,0)+IF(W204&lt;AU204,S204+T204+U204-V204,0)+IF(AE204&lt;AU204,AA204+AB204+AC204-AD204,0)+IF(AM204&lt;AU204,AI204+AJ204+AK204-AL204,0)+IF(AU204&lt;AU204,AQ204+AR204+AS204-AT204,0)+IF(BC204&lt;AU204,AY204+AZ204+BA204-BB204,0)+IF(BK204&lt;AU204,BG204+BH204+BI204-BJ204,0)+IF(BS204&lt;AU204,BO204+BP204+BQ204-BR204,0)+IF(CA204&lt;AU204,BW204+BX204+BY204-BZ204,0)+IF(CI204&lt;AU204,CE204+CF204+CG204-CH204,0))))))</f>
        <v>0</v>
      </c>
      <c r="AW204" s="3">
        <f>IF(Inputs!$B$27&lt;&gt;"Ready","PENDING INPUTS",MIN((AQ204+AR204+AS204),IF(D204&gt;C204,IF(D204=0,0,AT204*C204/D204),AT204+AV204)))</f>
        <v>0</v>
      </c>
      <c r="AX204" s="3">
        <f>IF(Inputs!$B$27&lt;&gt;"Ready","PENDING INPUTS",MAX(0,(AQ204+AR204+AS204)-AW204))</f>
        <v>0</v>
      </c>
      <c r="AY204" s="3">
        <f>IF(Inputs!$B$27&lt;&gt;"Ready","PENDING INPUTS",BF203)</f>
        <v>0</v>
      </c>
      <c r="AZ204" s="3">
        <f>IF(Inputs!$B$27&lt;&gt;"Ready","PENDING INPUTS",IF(A204&lt;=Inputs!$B$6,ROUND(AY204*Inputs!C19/12,2),0))</f>
        <v>0</v>
      </c>
      <c r="BA204" s="3">
        <f>IF(Inputs!$B$27&lt;&gt;"Ready","PENDING INPUTS",IF(AND(A204&lt;=Inputs!$B$6,AY204&gt;0),Inputs!G19,0))</f>
        <v>0</v>
      </c>
      <c r="BB204" s="3">
        <f>IF(Inputs!$B$27&lt;&gt;"Ready","PENDING INPUTS",IF(A204&gt;Inputs!$B$6,0,MIN((AY204+AZ204+BA204),IF(Inputs!H19=1,Inputs!D19,MAX(Inputs!F19,ROUND(AY204*Inputs!E19+AZ204+BA204,2))))))</f>
        <v>0</v>
      </c>
      <c r="BC204">
        <f>IF(Inputs!$B$27&lt;&gt;"Ready","PENDING INPUTS",IF(AY204&lt;=0,99,1+IF(AND(K204&gt;0,OR(K204&lt;AY204,AND(K204=AY204,0&lt;5))),1,0)+IF(AND(S204&gt;0,OR(S204&lt;AY204,AND(S204=AY204,1&lt;5))),1,0)+IF(AND(AA204&gt;0,OR(AA204&lt;AY204,AND(AA204=AY204,2&lt;5))),1,0)+IF(AND(AI204&gt;0,OR(AI204&lt;AY204,AND(AI204=AY204,3&lt;5))),1,0)+IF(AND(AQ204&gt;0,OR(AQ204&lt;AY204,AND(AQ204=AY204,4&lt;5))),1,0)+IF(AND(BG204&gt;0,OR(BG204&lt;AY204,AND(BG204=AY204,6&lt;5))),1,0)+IF(AND(BO204&gt;0,OR(BO204&lt;AY204,AND(BO204=AY204,7&lt;5))),1,0)+IF(AND(BW204&gt;0,OR(BW204&lt;AY204,AND(BW204=AY204,8&lt;5))),1,0)+IF(AND(CE204&gt;0,OR(CE204&lt;AY204,AND(CE204=AY204,9&lt;5))),1,0)))</f>
        <v>99</v>
      </c>
      <c r="BD204" s="3">
        <f>IF(Inputs!$B$27&lt;&gt;"Ready","PENDING INPUTS",IF(A204&gt;Inputs!$B$6,0,MIN(MAX(0,(AY204+AZ204+BA204)-BB204),MAX(0,C204-D204-(IF(O204&lt;BC204,K204+L204+M204-N204,0)+IF(W204&lt;BC204,S204+T204+U204-V204,0)+IF(AE204&lt;BC204,AA204+AB204+AC204-AD204,0)+IF(AM204&lt;BC204,AI204+AJ204+AK204-AL204,0)+IF(AU204&lt;BC204,AQ204+AR204+AS204-AT204,0)+IF(BC204&lt;BC204,AY204+AZ204+BA204-BB204,0)+IF(BK204&lt;BC204,BG204+BH204+BI204-BJ204,0)+IF(BS204&lt;BC204,BO204+BP204+BQ204-BR204,0)+IF(CA204&lt;BC204,BW204+BX204+BY204-BZ204,0)+IF(CI204&lt;BC204,CE204+CF204+CG204-CH204,0))))))</f>
        <v>0</v>
      </c>
      <c r="BE204" s="3">
        <f>IF(Inputs!$B$27&lt;&gt;"Ready","PENDING INPUTS",MIN((AY204+AZ204+BA204),IF(D204&gt;C204,IF(D204=0,0,BB204*C204/D204),BB204+BD204)))</f>
        <v>0</v>
      </c>
      <c r="BF204" s="3">
        <f>IF(Inputs!$B$27&lt;&gt;"Ready","PENDING INPUTS",MAX(0,(AY204+AZ204+BA204)-BE204))</f>
        <v>0</v>
      </c>
      <c r="BG204" s="3">
        <f>IF(Inputs!$B$27&lt;&gt;"Ready","PENDING INPUTS",BN203)</f>
        <v>0</v>
      </c>
      <c r="BH204" s="3">
        <f>IF(Inputs!$B$27&lt;&gt;"Ready","PENDING INPUTS",IF(A204&lt;=Inputs!$B$6,ROUND(BG204*Inputs!C20/12,2),0))</f>
        <v>0</v>
      </c>
      <c r="BI204" s="3">
        <f>IF(Inputs!$B$27&lt;&gt;"Ready","PENDING INPUTS",IF(AND(A204&lt;=Inputs!$B$6,BG204&gt;0),Inputs!G20,0))</f>
        <v>0</v>
      </c>
      <c r="BJ204" s="3">
        <f>IF(Inputs!$B$27&lt;&gt;"Ready","PENDING INPUTS",IF(A204&gt;Inputs!$B$6,0,MIN((BG204+BH204+BI204),IF(Inputs!H20=1,Inputs!D20,MAX(Inputs!F20,ROUND(BG204*Inputs!E20+BH204+BI204,2))))))</f>
        <v>0</v>
      </c>
      <c r="BK204">
        <f>IF(Inputs!$B$27&lt;&gt;"Ready","PENDING INPUTS",IF(BG204&lt;=0,99,1+IF(AND(K204&gt;0,OR(K204&lt;BG204,AND(K204=BG204,0&lt;6))),1,0)+IF(AND(S204&gt;0,OR(S204&lt;BG204,AND(S204=BG204,1&lt;6))),1,0)+IF(AND(AA204&gt;0,OR(AA204&lt;BG204,AND(AA204=BG204,2&lt;6))),1,0)+IF(AND(AI204&gt;0,OR(AI204&lt;BG204,AND(AI204=BG204,3&lt;6))),1,0)+IF(AND(AQ204&gt;0,OR(AQ204&lt;BG204,AND(AQ204=BG204,4&lt;6))),1,0)+IF(AND(AY204&gt;0,OR(AY204&lt;BG204,AND(AY204=BG204,5&lt;6))),1,0)+IF(AND(BO204&gt;0,OR(BO204&lt;BG204,AND(BO204=BG204,7&lt;6))),1,0)+IF(AND(BW204&gt;0,OR(BW204&lt;BG204,AND(BW204=BG204,8&lt;6))),1,0)+IF(AND(CE204&gt;0,OR(CE204&lt;BG204,AND(CE204=BG204,9&lt;6))),1,0)))</f>
        <v>99</v>
      </c>
      <c r="BL204" s="3">
        <f>IF(Inputs!$B$27&lt;&gt;"Ready","PENDING INPUTS",IF(A204&gt;Inputs!$B$6,0,MIN(MAX(0,(BG204+BH204+BI204)-BJ204),MAX(0,C204-D204-(IF(O204&lt;BK204,K204+L204+M204-N204,0)+IF(W204&lt;BK204,S204+T204+U204-V204,0)+IF(AE204&lt;BK204,AA204+AB204+AC204-AD204,0)+IF(AM204&lt;BK204,AI204+AJ204+AK204-AL204,0)+IF(AU204&lt;BK204,AQ204+AR204+AS204-AT204,0)+IF(BC204&lt;BK204,AY204+AZ204+BA204-BB204,0)+IF(BK204&lt;BK204,BG204+BH204+BI204-BJ204,0)+IF(BS204&lt;BK204,BO204+BP204+BQ204-BR204,0)+IF(CA204&lt;BK204,BW204+BX204+BY204-BZ204,0)+IF(CI204&lt;BK204,CE204+CF204+CG204-CH204,0))))))</f>
        <v>0</v>
      </c>
      <c r="BM204" s="3">
        <f>IF(Inputs!$B$27&lt;&gt;"Ready","PENDING INPUTS",MIN((BG204+BH204+BI204),IF(D204&gt;C204,IF(D204=0,0,BJ204*C204/D204),BJ204+BL204)))</f>
        <v>0</v>
      </c>
      <c r="BN204" s="3">
        <f>IF(Inputs!$B$27&lt;&gt;"Ready","PENDING INPUTS",MAX(0,(BG204+BH204+BI204)-BM204))</f>
        <v>0</v>
      </c>
      <c r="BO204" s="3">
        <f>IF(Inputs!$B$27&lt;&gt;"Ready","PENDING INPUTS",BV203)</f>
        <v>0</v>
      </c>
      <c r="BP204" s="3">
        <f>IF(Inputs!$B$27&lt;&gt;"Ready","PENDING INPUTS",IF(A204&lt;=Inputs!$B$6,ROUND(BO204*Inputs!C21/12,2),0))</f>
        <v>0</v>
      </c>
      <c r="BQ204" s="3">
        <f>IF(Inputs!$B$27&lt;&gt;"Ready","PENDING INPUTS",IF(AND(A204&lt;=Inputs!$B$6,BO204&gt;0),Inputs!G21,0))</f>
        <v>0</v>
      </c>
      <c r="BR204" s="3">
        <f>IF(Inputs!$B$27&lt;&gt;"Ready","PENDING INPUTS",IF(A204&gt;Inputs!$B$6,0,MIN((BO204+BP204+BQ204),IF(Inputs!H21=1,Inputs!D21,MAX(Inputs!F21,ROUND(BO204*Inputs!E21+BP204+BQ204,2))))))</f>
        <v>0</v>
      </c>
      <c r="BS204">
        <f>IF(Inputs!$B$27&lt;&gt;"Ready","PENDING INPUTS",IF(BO204&lt;=0,99,1+IF(AND(K204&gt;0,OR(K204&lt;BO204,AND(K204=BO204,0&lt;7))),1,0)+IF(AND(S204&gt;0,OR(S204&lt;BO204,AND(S204=BO204,1&lt;7))),1,0)+IF(AND(AA204&gt;0,OR(AA204&lt;BO204,AND(AA204=BO204,2&lt;7))),1,0)+IF(AND(AI204&gt;0,OR(AI204&lt;BO204,AND(AI204=BO204,3&lt;7))),1,0)+IF(AND(AQ204&gt;0,OR(AQ204&lt;BO204,AND(AQ204=BO204,4&lt;7))),1,0)+IF(AND(AY204&gt;0,OR(AY204&lt;BO204,AND(AY204=BO204,5&lt;7))),1,0)+IF(AND(BG204&gt;0,OR(BG204&lt;BO204,AND(BG204=BO204,6&lt;7))),1,0)+IF(AND(BW204&gt;0,OR(BW204&lt;BO204,AND(BW204=BO204,8&lt;7))),1,0)+IF(AND(CE204&gt;0,OR(CE204&lt;BO204,AND(CE204=BO204,9&lt;7))),1,0)))</f>
        <v>99</v>
      </c>
      <c r="BT204" s="3">
        <f>IF(Inputs!$B$27&lt;&gt;"Ready","PENDING INPUTS",IF(A204&gt;Inputs!$B$6,0,MIN(MAX(0,(BO204+BP204+BQ204)-BR204),MAX(0,C204-D204-(IF(O204&lt;BS204,K204+L204+M204-N204,0)+IF(W204&lt;BS204,S204+T204+U204-V204,0)+IF(AE204&lt;BS204,AA204+AB204+AC204-AD204,0)+IF(AM204&lt;BS204,AI204+AJ204+AK204-AL204,0)+IF(AU204&lt;BS204,AQ204+AR204+AS204-AT204,0)+IF(BC204&lt;BS204,AY204+AZ204+BA204-BB204,0)+IF(BK204&lt;BS204,BG204+BH204+BI204-BJ204,0)+IF(BS204&lt;BS204,BO204+BP204+BQ204-BR204,0)+IF(CA204&lt;BS204,BW204+BX204+BY204-BZ204,0)+IF(CI204&lt;BS204,CE204+CF204+CG204-CH204,0))))))</f>
        <v>0</v>
      </c>
      <c r="BU204" s="3">
        <f>IF(Inputs!$B$27&lt;&gt;"Ready","PENDING INPUTS",MIN((BO204+BP204+BQ204),IF(D204&gt;C204,IF(D204=0,0,BR204*C204/D204),BR204+BT204)))</f>
        <v>0</v>
      </c>
      <c r="BV204" s="3">
        <f>IF(Inputs!$B$27&lt;&gt;"Ready","PENDING INPUTS",MAX(0,(BO204+BP204+BQ204)-BU204))</f>
        <v>0</v>
      </c>
      <c r="BW204" s="3">
        <f>IF(Inputs!$B$27&lt;&gt;"Ready","PENDING INPUTS",CD203)</f>
        <v>0</v>
      </c>
      <c r="BX204" s="3">
        <f>IF(Inputs!$B$27&lt;&gt;"Ready","PENDING INPUTS",IF(A204&lt;=Inputs!$B$6,ROUND(BW204*Inputs!C22/12,2),0))</f>
        <v>0</v>
      </c>
      <c r="BY204" s="3">
        <f>IF(Inputs!$B$27&lt;&gt;"Ready","PENDING INPUTS",IF(AND(A204&lt;=Inputs!$B$6,BW204&gt;0),Inputs!G22,0))</f>
        <v>0</v>
      </c>
      <c r="BZ204" s="3">
        <f>IF(Inputs!$B$27&lt;&gt;"Ready","PENDING INPUTS",IF(A204&gt;Inputs!$B$6,0,MIN((BW204+BX204+BY204),IF(Inputs!H22=1,Inputs!D22,MAX(Inputs!F22,ROUND(BW204*Inputs!E22+BX204+BY204,2))))))</f>
        <v>0</v>
      </c>
      <c r="CA204">
        <f>IF(Inputs!$B$27&lt;&gt;"Ready","PENDING INPUTS",IF(BW204&lt;=0,99,1+IF(AND(K204&gt;0,OR(K204&lt;BW204,AND(K204=BW204,0&lt;8))),1,0)+IF(AND(S204&gt;0,OR(S204&lt;BW204,AND(S204=BW204,1&lt;8))),1,0)+IF(AND(AA204&gt;0,OR(AA204&lt;BW204,AND(AA204=BW204,2&lt;8))),1,0)+IF(AND(AI204&gt;0,OR(AI204&lt;BW204,AND(AI204=BW204,3&lt;8))),1,0)+IF(AND(AQ204&gt;0,OR(AQ204&lt;BW204,AND(AQ204=BW204,4&lt;8))),1,0)+IF(AND(AY204&gt;0,OR(AY204&lt;BW204,AND(AY204=BW204,5&lt;8))),1,0)+IF(AND(BG204&gt;0,OR(BG204&lt;BW204,AND(BG204=BW204,6&lt;8))),1,0)+IF(AND(BO204&gt;0,OR(BO204&lt;BW204,AND(BO204=BW204,7&lt;8))),1,0)+IF(AND(CE204&gt;0,OR(CE204&lt;BW204,AND(CE204=BW204,9&lt;8))),1,0)))</f>
        <v>99</v>
      </c>
      <c r="CB204" s="3">
        <f>IF(Inputs!$B$27&lt;&gt;"Ready","PENDING INPUTS",IF(A204&gt;Inputs!$B$6,0,MIN(MAX(0,(BW204+BX204+BY204)-BZ204),MAX(0,C204-D204-(IF(O204&lt;CA204,K204+L204+M204-N204,0)+IF(W204&lt;CA204,S204+T204+U204-V204,0)+IF(AE204&lt;CA204,AA204+AB204+AC204-AD204,0)+IF(AM204&lt;CA204,AI204+AJ204+AK204-AL204,0)+IF(AU204&lt;CA204,AQ204+AR204+AS204-AT204,0)+IF(BC204&lt;CA204,AY204+AZ204+BA204-BB204,0)+IF(BK204&lt;CA204,BG204+BH204+BI204-BJ204,0)+IF(BS204&lt;CA204,BO204+BP204+BQ204-BR204,0)+IF(CA204&lt;CA204,BW204+BX204+BY204-BZ204,0)+IF(CI204&lt;CA204,CE204+CF204+CG204-CH204,0))))))</f>
        <v>0</v>
      </c>
      <c r="CC204" s="3">
        <f>IF(Inputs!$B$27&lt;&gt;"Ready","PENDING INPUTS",MIN((BW204+BX204+BY204),IF(D204&gt;C204,IF(D204=0,0,BZ204*C204/D204),BZ204+CB204)))</f>
        <v>0</v>
      </c>
      <c r="CD204" s="3">
        <f>IF(Inputs!$B$27&lt;&gt;"Ready","PENDING INPUTS",MAX(0,(BW204+BX204+BY204)-CC204))</f>
        <v>0</v>
      </c>
      <c r="CE204" s="3">
        <f>IF(Inputs!$B$27&lt;&gt;"Ready","PENDING INPUTS",CL203)</f>
        <v>0</v>
      </c>
      <c r="CF204" s="3">
        <f>IF(Inputs!$B$27&lt;&gt;"Ready","PENDING INPUTS",IF(A204&lt;=Inputs!$B$6,ROUND(CE204*Inputs!C23/12,2),0))</f>
        <v>0</v>
      </c>
      <c r="CG204" s="3">
        <f>IF(Inputs!$B$27&lt;&gt;"Ready","PENDING INPUTS",IF(AND(A204&lt;=Inputs!$B$6,CE204&gt;0),Inputs!G23,0))</f>
        <v>0</v>
      </c>
      <c r="CH204" s="3">
        <f>IF(Inputs!$B$27&lt;&gt;"Ready","PENDING INPUTS",IF(A204&gt;Inputs!$B$6,0,MIN((CE204+CF204+CG204),IF(Inputs!H23=1,Inputs!D23,MAX(Inputs!F23,ROUND(CE204*Inputs!E23+CF204+CG204,2))))))</f>
        <v>0</v>
      </c>
      <c r="CI204">
        <f>IF(Inputs!$B$27&lt;&gt;"Ready","PENDING INPUTS",IF(CE204&lt;=0,99,1+IF(AND(K204&gt;0,OR(K204&lt;CE204,AND(K204=CE204,0&lt;9))),1,0)+IF(AND(S204&gt;0,OR(S204&lt;CE204,AND(S204=CE204,1&lt;9))),1,0)+IF(AND(AA204&gt;0,OR(AA204&lt;CE204,AND(AA204=CE204,2&lt;9))),1,0)+IF(AND(AI204&gt;0,OR(AI204&lt;CE204,AND(AI204=CE204,3&lt;9))),1,0)+IF(AND(AQ204&gt;0,OR(AQ204&lt;CE204,AND(AQ204=CE204,4&lt;9))),1,0)+IF(AND(AY204&gt;0,OR(AY204&lt;CE204,AND(AY204=CE204,5&lt;9))),1,0)+IF(AND(BG204&gt;0,OR(BG204&lt;CE204,AND(BG204=CE204,6&lt;9))),1,0)+IF(AND(BO204&gt;0,OR(BO204&lt;CE204,AND(BO204=CE204,7&lt;9))),1,0)+IF(AND(BW204&gt;0,OR(BW204&lt;CE204,AND(BW204=CE204,8&lt;9))),1,0)))</f>
        <v>99</v>
      </c>
      <c r="CJ204" s="3">
        <f>IF(Inputs!$B$27&lt;&gt;"Ready","PENDING INPUTS",IF(A204&gt;Inputs!$B$6,0,MIN(MAX(0,(CE204+CF204+CG204)-CH204),MAX(0,C204-D204-(IF(O204&lt;CI204,K204+L204+M204-N204,0)+IF(W204&lt;CI204,S204+T204+U204-V204,0)+IF(AE204&lt;CI204,AA204+AB204+AC204-AD204,0)+IF(AM204&lt;CI204,AI204+AJ204+AK204-AL204,0)+IF(AU204&lt;CI204,AQ204+AR204+AS204-AT204,0)+IF(BC204&lt;CI204,AY204+AZ204+BA204-BB204,0)+IF(BK204&lt;CI204,BG204+BH204+BI204-BJ204,0)+IF(BS204&lt;CI204,BO204+BP204+BQ204-BR204,0)+IF(CA204&lt;CI204,BW204+BX204+BY204-BZ204,0)+IF(CI204&lt;CI204,CE204+CF204+CG204-CH204,0))))))</f>
        <v>0</v>
      </c>
      <c r="CK204" s="3">
        <f>IF(Inputs!$B$27&lt;&gt;"Ready","PENDING INPUTS",MIN((CE204+CF204+CG204),IF(D204&gt;C204,IF(D204=0,0,CH204*C204/D204),CH204+CJ204)))</f>
        <v>0</v>
      </c>
      <c r="CL204" s="3">
        <f>IF(Inputs!$B$27&lt;&gt;"Ready","PENDING INPUTS",MAX(0,(CE204+CF204+CG204)-CK204))</f>
        <v>0</v>
      </c>
    </row>
    <row r="205" spans="1:90" ht="27.95" customHeight="1" x14ac:dyDescent="0.25">
      <c r="A205">
        <v>201</v>
      </c>
      <c r="B205" s="13">
        <f>IF(Inputs!$B$27&lt;&gt;"Ready","PENDING INPUTS",EDATE(Inputs!$B$5,A205-1))</f>
        <v>52383</v>
      </c>
      <c r="C205" s="3">
        <f>IF(Inputs!$B$27&lt;&gt;"Ready","PENDING INPUTS",IF(A205&lt;=Inputs!$B$6,MAX(0,Inputs!$B$4+IF(A205=Inputs!$B$7,Inputs!$B$8,0)+IF(A205=Inputs!$B$9,Inputs!$B$10,0)),0))</f>
        <v>0</v>
      </c>
      <c r="D205" s="3">
        <f>IF(Inputs!$B$27&lt;&gt;"Ready","PENDING INPUTS",SUM(N205,V205,AD205,AL205,AT205,BB205,BJ205,BR205,BZ205,CH205))</f>
        <v>0</v>
      </c>
      <c r="E205" s="3">
        <f>IF(Inputs!$B$27&lt;&gt;"Ready","PENDING INPUTS",MAX(0,D205-C205))</f>
        <v>0</v>
      </c>
      <c r="F205" s="3">
        <f>IF(Inputs!$B$27&lt;&gt;"Ready","PENDING INPUTS",SUM(Q205,Y205,AG205,AO205,AW205,BE205,BM205,BU205,CC205,CK205))</f>
        <v>0</v>
      </c>
      <c r="G205" s="3">
        <f>IF(Inputs!$B$27&lt;&gt;"Ready","PENDING INPUTS",SUM(L205,T205,AB205,AJ205,AR205,AZ205,BH205,BP205,BX205,CF205))</f>
        <v>0</v>
      </c>
      <c r="H205" s="3">
        <f>IF(Inputs!$B$27&lt;&gt;"Ready","PENDING INPUTS",SUM(M205,U205,AC205,AK205,AS205,BA205,BI205,BQ205,BY205,CG205))</f>
        <v>0</v>
      </c>
      <c r="I205" s="3">
        <f>IF(Inputs!$B$27&lt;&gt;"Ready","PENDING INPUTS",SUM(R205,Z205,AH205,AP205,AX205,BF205,BN205,BV205,CD205,CL205))</f>
        <v>0</v>
      </c>
      <c r="J205" t="str">
        <f>IF(Inputs!$B$27&lt;&gt;"Ready","PENDING INPUTS",IF(A205&gt;Inputs!$B$6,"Beyond horizon",IF(E205&gt;0.005,"MINIMUM SHORTFALL",IF(I205&lt;0.005,"Paid off","In progress"))))</f>
        <v>Beyond horizon</v>
      </c>
      <c r="K205" s="3">
        <f>IF(Inputs!$B$27&lt;&gt;"Ready","PENDING INPUTS",R204)</f>
        <v>0</v>
      </c>
      <c r="L205" s="3">
        <f>IF(Inputs!$B$27&lt;&gt;"Ready","PENDING INPUTS",IF(A205&lt;=Inputs!$B$6,ROUND(K205*Inputs!C14/12,2),0))</f>
        <v>0</v>
      </c>
      <c r="M205" s="3">
        <f>IF(Inputs!$B$27&lt;&gt;"Ready","PENDING INPUTS",IF(AND(A205&lt;=Inputs!$B$6,K205&gt;0),Inputs!G14,0))</f>
        <v>0</v>
      </c>
      <c r="N205" s="3">
        <f>IF(Inputs!$B$27&lt;&gt;"Ready","PENDING INPUTS",IF(A205&gt;Inputs!$B$6,0,MIN((K205+L205+M205),IF(Inputs!H14=1,Inputs!D14,MAX(Inputs!F14,ROUND(K205*Inputs!E14+L205+M205,2))))))</f>
        <v>0</v>
      </c>
      <c r="O205">
        <f>IF(Inputs!$B$27&lt;&gt;"Ready","PENDING INPUTS",IF(K205&lt;=0,99,1+IF(AND(S205&gt;0,OR(S205&lt;K205,AND(S205=K205,1&lt;0))),1,0)+IF(AND(AA205&gt;0,OR(AA205&lt;K205,AND(AA205=K205,2&lt;0))),1,0)+IF(AND(AI205&gt;0,OR(AI205&lt;K205,AND(AI205=K205,3&lt;0))),1,0)+IF(AND(AQ205&gt;0,OR(AQ205&lt;K205,AND(AQ205=K205,4&lt;0))),1,0)+IF(AND(AY205&gt;0,OR(AY205&lt;K205,AND(AY205=K205,5&lt;0))),1,0)+IF(AND(BG205&gt;0,OR(BG205&lt;K205,AND(BG205=K205,6&lt;0))),1,0)+IF(AND(BO205&gt;0,OR(BO205&lt;K205,AND(BO205=K205,7&lt;0))),1,0)+IF(AND(BW205&gt;0,OR(BW205&lt;K205,AND(BW205=K205,8&lt;0))),1,0)+IF(AND(CE205&gt;0,OR(CE205&lt;K205,AND(CE205=K205,9&lt;0))),1,0)))</f>
        <v>99</v>
      </c>
      <c r="P205" s="3">
        <f>IF(Inputs!$B$27&lt;&gt;"Ready","PENDING INPUTS",IF(A205&gt;Inputs!$B$6,0,MIN(MAX(0,(K205+L205+M205)-N205),MAX(0,C205-D205-(IF(O205&lt;O205,K205+L205+M205-N205,0)+IF(W205&lt;O205,S205+T205+U205-V205,0)+IF(AE205&lt;O205,AA205+AB205+AC205-AD205,0)+IF(AM205&lt;O205,AI205+AJ205+AK205-AL205,0)+IF(AU205&lt;O205,AQ205+AR205+AS205-AT205,0)+IF(BC205&lt;O205,AY205+AZ205+BA205-BB205,0)+IF(BK205&lt;O205,BG205+BH205+BI205-BJ205,0)+IF(BS205&lt;O205,BO205+BP205+BQ205-BR205,0)+IF(CA205&lt;O205,BW205+BX205+BY205-BZ205,0)+IF(CI205&lt;O205,CE205+CF205+CG205-CH205,0))))))</f>
        <v>0</v>
      </c>
      <c r="Q205" s="3">
        <f>IF(Inputs!$B$27&lt;&gt;"Ready","PENDING INPUTS",MIN((K205+L205+M205),IF(D205&gt;C205,IF(D205=0,0,N205*C205/D205),N205+P205)))</f>
        <v>0</v>
      </c>
      <c r="R205" s="3">
        <f>IF(Inputs!$B$27&lt;&gt;"Ready","PENDING INPUTS",MAX(0,(K205+L205+M205)-Q205))</f>
        <v>0</v>
      </c>
      <c r="S205" s="3">
        <f>IF(Inputs!$B$27&lt;&gt;"Ready","PENDING INPUTS",Z204)</f>
        <v>0</v>
      </c>
      <c r="T205" s="3">
        <f>IF(Inputs!$B$27&lt;&gt;"Ready","PENDING INPUTS",IF(A205&lt;=Inputs!$B$6,ROUND(S205*Inputs!C15/12,2),0))</f>
        <v>0</v>
      </c>
      <c r="U205" s="3">
        <f>IF(Inputs!$B$27&lt;&gt;"Ready","PENDING INPUTS",IF(AND(A205&lt;=Inputs!$B$6,S205&gt;0),Inputs!G15,0))</f>
        <v>0</v>
      </c>
      <c r="V205" s="3">
        <f>IF(Inputs!$B$27&lt;&gt;"Ready","PENDING INPUTS",IF(A205&gt;Inputs!$B$6,0,MIN((S205+T205+U205),IF(Inputs!H15=1,Inputs!D15,MAX(Inputs!F15,ROUND(S205*Inputs!E15+T205+U205,2))))))</f>
        <v>0</v>
      </c>
      <c r="W205">
        <f>IF(Inputs!$B$27&lt;&gt;"Ready","PENDING INPUTS",IF(S205&lt;=0,99,1+IF(AND(K205&gt;0,OR(K205&lt;S205,AND(K205=S205,0&lt;1))),1,0)+IF(AND(AA205&gt;0,OR(AA205&lt;S205,AND(AA205=S205,2&lt;1))),1,0)+IF(AND(AI205&gt;0,OR(AI205&lt;S205,AND(AI205=S205,3&lt;1))),1,0)+IF(AND(AQ205&gt;0,OR(AQ205&lt;S205,AND(AQ205=S205,4&lt;1))),1,0)+IF(AND(AY205&gt;0,OR(AY205&lt;S205,AND(AY205=S205,5&lt;1))),1,0)+IF(AND(BG205&gt;0,OR(BG205&lt;S205,AND(BG205=S205,6&lt;1))),1,0)+IF(AND(BO205&gt;0,OR(BO205&lt;S205,AND(BO205=S205,7&lt;1))),1,0)+IF(AND(BW205&gt;0,OR(BW205&lt;S205,AND(BW205=S205,8&lt;1))),1,0)+IF(AND(CE205&gt;0,OR(CE205&lt;S205,AND(CE205=S205,9&lt;1))),1,0)))</f>
        <v>99</v>
      </c>
      <c r="X205" s="3">
        <f>IF(Inputs!$B$27&lt;&gt;"Ready","PENDING INPUTS",IF(A205&gt;Inputs!$B$6,0,MIN(MAX(0,(S205+T205+U205)-V205),MAX(0,C205-D205-(IF(O205&lt;W205,K205+L205+M205-N205,0)+IF(W205&lt;W205,S205+T205+U205-V205,0)+IF(AE205&lt;W205,AA205+AB205+AC205-AD205,0)+IF(AM205&lt;W205,AI205+AJ205+AK205-AL205,0)+IF(AU205&lt;W205,AQ205+AR205+AS205-AT205,0)+IF(BC205&lt;W205,AY205+AZ205+BA205-BB205,0)+IF(BK205&lt;W205,BG205+BH205+BI205-BJ205,0)+IF(BS205&lt;W205,BO205+BP205+BQ205-BR205,0)+IF(CA205&lt;W205,BW205+BX205+BY205-BZ205,0)+IF(CI205&lt;W205,CE205+CF205+CG205-CH205,0))))))</f>
        <v>0</v>
      </c>
      <c r="Y205" s="3">
        <f>IF(Inputs!$B$27&lt;&gt;"Ready","PENDING INPUTS",MIN((S205+T205+U205),IF(D205&gt;C205,IF(D205=0,0,V205*C205/D205),V205+X205)))</f>
        <v>0</v>
      </c>
      <c r="Z205" s="3">
        <f>IF(Inputs!$B$27&lt;&gt;"Ready","PENDING INPUTS",MAX(0,(S205+T205+U205)-Y205))</f>
        <v>0</v>
      </c>
      <c r="AA205" s="3">
        <f>IF(Inputs!$B$27&lt;&gt;"Ready","PENDING INPUTS",AH204)</f>
        <v>0</v>
      </c>
      <c r="AB205" s="3">
        <f>IF(Inputs!$B$27&lt;&gt;"Ready","PENDING INPUTS",IF(A205&lt;=Inputs!$B$6,ROUND(AA205*Inputs!C16/12,2),0))</f>
        <v>0</v>
      </c>
      <c r="AC205" s="3">
        <f>IF(Inputs!$B$27&lt;&gt;"Ready","PENDING INPUTS",IF(AND(A205&lt;=Inputs!$B$6,AA205&gt;0),Inputs!G16,0))</f>
        <v>0</v>
      </c>
      <c r="AD205" s="3">
        <f>IF(Inputs!$B$27&lt;&gt;"Ready","PENDING INPUTS",IF(A205&gt;Inputs!$B$6,0,MIN((AA205+AB205+AC205),IF(Inputs!H16=1,Inputs!D16,MAX(Inputs!F16,ROUND(AA205*Inputs!E16+AB205+AC205,2))))))</f>
        <v>0</v>
      </c>
      <c r="AE205">
        <f>IF(Inputs!$B$27&lt;&gt;"Ready","PENDING INPUTS",IF(AA205&lt;=0,99,1+IF(AND(K205&gt;0,OR(K205&lt;AA205,AND(K205=AA205,0&lt;2))),1,0)+IF(AND(S205&gt;0,OR(S205&lt;AA205,AND(S205=AA205,1&lt;2))),1,0)+IF(AND(AI205&gt;0,OR(AI205&lt;AA205,AND(AI205=AA205,3&lt;2))),1,0)+IF(AND(AQ205&gt;0,OR(AQ205&lt;AA205,AND(AQ205=AA205,4&lt;2))),1,0)+IF(AND(AY205&gt;0,OR(AY205&lt;AA205,AND(AY205=AA205,5&lt;2))),1,0)+IF(AND(BG205&gt;0,OR(BG205&lt;AA205,AND(BG205=AA205,6&lt;2))),1,0)+IF(AND(BO205&gt;0,OR(BO205&lt;AA205,AND(BO205=AA205,7&lt;2))),1,0)+IF(AND(BW205&gt;0,OR(BW205&lt;AA205,AND(BW205=AA205,8&lt;2))),1,0)+IF(AND(CE205&gt;0,OR(CE205&lt;AA205,AND(CE205=AA205,9&lt;2))),1,0)))</f>
        <v>99</v>
      </c>
      <c r="AF205" s="3">
        <f>IF(Inputs!$B$27&lt;&gt;"Ready","PENDING INPUTS",IF(A205&gt;Inputs!$B$6,0,MIN(MAX(0,(AA205+AB205+AC205)-AD205),MAX(0,C205-D205-(IF(O205&lt;AE205,K205+L205+M205-N205,0)+IF(W205&lt;AE205,S205+T205+U205-V205,0)+IF(AE205&lt;AE205,AA205+AB205+AC205-AD205,0)+IF(AM205&lt;AE205,AI205+AJ205+AK205-AL205,0)+IF(AU205&lt;AE205,AQ205+AR205+AS205-AT205,0)+IF(BC205&lt;AE205,AY205+AZ205+BA205-BB205,0)+IF(BK205&lt;AE205,BG205+BH205+BI205-BJ205,0)+IF(BS205&lt;AE205,BO205+BP205+BQ205-BR205,0)+IF(CA205&lt;AE205,BW205+BX205+BY205-BZ205,0)+IF(CI205&lt;AE205,CE205+CF205+CG205-CH205,0))))))</f>
        <v>0</v>
      </c>
      <c r="AG205" s="3">
        <f>IF(Inputs!$B$27&lt;&gt;"Ready","PENDING INPUTS",MIN((AA205+AB205+AC205),IF(D205&gt;C205,IF(D205=0,0,AD205*C205/D205),AD205+AF205)))</f>
        <v>0</v>
      </c>
      <c r="AH205" s="3">
        <f>IF(Inputs!$B$27&lt;&gt;"Ready","PENDING INPUTS",MAX(0,(AA205+AB205+AC205)-AG205))</f>
        <v>0</v>
      </c>
      <c r="AI205" s="3">
        <f>IF(Inputs!$B$27&lt;&gt;"Ready","PENDING INPUTS",AP204)</f>
        <v>0</v>
      </c>
      <c r="AJ205" s="3">
        <f>IF(Inputs!$B$27&lt;&gt;"Ready","PENDING INPUTS",IF(A205&lt;=Inputs!$B$6,ROUND(AI205*Inputs!C17/12,2),0))</f>
        <v>0</v>
      </c>
      <c r="AK205" s="3">
        <f>IF(Inputs!$B$27&lt;&gt;"Ready","PENDING INPUTS",IF(AND(A205&lt;=Inputs!$B$6,AI205&gt;0),Inputs!G17,0))</f>
        <v>0</v>
      </c>
      <c r="AL205" s="3">
        <f>IF(Inputs!$B$27&lt;&gt;"Ready","PENDING INPUTS",IF(A205&gt;Inputs!$B$6,0,MIN((AI205+AJ205+AK205),IF(Inputs!H17=1,Inputs!D17,MAX(Inputs!F17,ROUND(AI205*Inputs!E17+AJ205+AK205,2))))))</f>
        <v>0</v>
      </c>
      <c r="AM205">
        <f>IF(Inputs!$B$27&lt;&gt;"Ready","PENDING INPUTS",IF(AI205&lt;=0,99,1+IF(AND(K205&gt;0,OR(K205&lt;AI205,AND(K205=AI205,0&lt;3))),1,0)+IF(AND(S205&gt;0,OR(S205&lt;AI205,AND(S205=AI205,1&lt;3))),1,0)+IF(AND(AA205&gt;0,OR(AA205&lt;AI205,AND(AA205=AI205,2&lt;3))),1,0)+IF(AND(AQ205&gt;0,OR(AQ205&lt;AI205,AND(AQ205=AI205,4&lt;3))),1,0)+IF(AND(AY205&gt;0,OR(AY205&lt;AI205,AND(AY205=AI205,5&lt;3))),1,0)+IF(AND(BG205&gt;0,OR(BG205&lt;AI205,AND(BG205=AI205,6&lt;3))),1,0)+IF(AND(BO205&gt;0,OR(BO205&lt;AI205,AND(BO205=AI205,7&lt;3))),1,0)+IF(AND(BW205&gt;0,OR(BW205&lt;AI205,AND(BW205=AI205,8&lt;3))),1,0)+IF(AND(CE205&gt;0,OR(CE205&lt;AI205,AND(CE205=AI205,9&lt;3))),1,0)))</f>
        <v>99</v>
      </c>
      <c r="AN205" s="3">
        <f>IF(Inputs!$B$27&lt;&gt;"Ready","PENDING INPUTS",IF(A205&gt;Inputs!$B$6,0,MIN(MAX(0,(AI205+AJ205+AK205)-AL205),MAX(0,C205-D205-(IF(O205&lt;AM205,K205+L205+M205-N205,0)+IF(W205&lt;AM205,S205+T205+U205-V205,0)+IF(AE205&lt;AM205,AA205+AB205+AC205-AD205,0)+IF(AM205&lt;AM205,AI205+AJ205+AK205-AL205,0)+IF(AU205&lt;AM205,AQ205+AR205+AS205-AT205,0)+IF(BC205&lt;AM205,AY205+AZ205+BA205-BB205,0)+IF(BK205&lt;AM205,BG205+BH205+BI205-BJ205,0)+IF(BS205&lt;AM205,BO205+BP205+BQ205-BR205,0)+IF(CA205&lt;AM205,BW205+BX205+BY205-BZ205,0)+IF(CI205&lt;AM205,CE205+CF205+CG205-CH205,0))))))</f>
        <v>0</v>
      </c>
      <c r="AO205" s="3">
        <f>IF(Inputs!$B$27&lt;&gt;"Ready","PENDING INPUTS",MIN((AI205+AJ205+AK205),IF(D205&gt;C205,IF(D205=0,0,AL205*C205/D205),AL205+AN205)))</f>
        <v>0</v>
      </c>
      <c r="AP205" s="3">
        <f>IF(Inputs!$B$27&lt;&gt;"Ready","PENDING INPUTS",MAX(0,(AI205+AJ205+AK205)-AO205))</f>
        <v>0</v>
      </c>
      <c r="AQ205" s="3">
        <f>IF(Inputs!$B$27&lt;&gt;"Ready","PENDING INPUTS",AX204)</f>
        <v>0</v>
      </c>
      <c r="AR205" s="3">
        <f>IF(Inputs!$B$27&lt;&gt;"Ready","PENDING INPUTS",IF(A205&lt;=Inputs!$B$6,ROUND(AQ205*Inputs!C18/12,2),0))</f>
        <v>0</v>
      </c>
      <c r="AS205" s="3">
        <f>IF(Inputs!$B$27&lt;&gt;"Ready","PENDING INPUTS",IF(AND(A205&lt;=Inputs!$B$6,AQ205&gt;0),Inputs!G18,0))</f>
        <v>0</v>
      </c>
      <c r="AT205" s="3">
        <f>IF(Inputs!$B$27&lt;&gt;"Ready","PENDING INPUTS",IF(A205&gt;Inputs!$B$6,0,MIN((AQ205+AR205+AS205),IF(Inputs!H18=1,Inputs!D18,MAX(Inputs!F18,ROUND(AQ205*Inputs!E18+AR205+AS205,2))))))</f>
        <v>0</v>
      </c>
      <c r="AU205">
        <f>IF(Inputs!$B$27&lt;&gt;"Ready","PENDING INPUTS",IF(AQ205&lt;=0,99,1+IF(AND(K205&gt;0,OR(K205&lt;AQ205,AND(K205=AQ205,0&lt;4))),1,0)+IF(AND(S205&gt;0,OR(S205&lt;AQ205,AND(S205=AQ205,1&lt;4))),1,0)+IF(AND(AA205&gt;0,OR(AA205&lt;AQ205,AND(AA205=AQ205,2&lt;4))),1,0)+IF(AND(AI205&gt;0,OR(AI205&lt;AQ205,AND(AI205=AQ205,3&lt;4))),1,0)+IF(AND(AY205&gt;0,OR(AY205&lt;AQ205,AND(AY205=AQ205,5&lt;4))),1,0)+IF(AND(BG205&gt;0,OR(BG205&lt;AQ205,AND(BG205=AQ205,6&lt;4))),1,0)+IF(AND(BO205&gt;0,OR(BO205&lt;AQ205,AND(BO205=AQ205,7&lt;4))),1,0)+IF(AND(BW205&gt;0,OR(BW205&lt;AQ205,AND(BW205=AQ205,8&lt;4))),1,0)+IF(AND(CE205&gt;0,OR(CE205&lt;AQ205,AND(CE205=AQ205,9&lt;4))),1,0)))</f>
        <v>99</v>
      </c>
      <c r="AV205" s="3">
        <f>IF(Inputs!$B$27&lt;&gt;"Ready","PENDING INPUTS",IF(A205&gt;Inputs!$B$6,0,MIN(MAX(0,(AQ205+AR205+AS205)-AT205),MAX(0,C205-D205-(IF(O205&lt;AU205,K205+L205+M205-N205,0)+IF(W205&lt;AU205,S205+T205+U205-V205,0)+IF(AE205&lt;AU205,AA205+AB205+AC205-AD205,0)+IF(AM205&lt;AU205,AI205+AJ205+AK205-AL205,0)+IF(AU205&lt;AU205,AQ205+AR205+AS205-AT205,0)+IF(BC205&lt;AU205,AY205+AZ205+BA205-BB205,0)+IF(BK205&lt;AU205,BG205+BH205+BI205-BJ205,0)+IF(BS205&lt;AU205,BO205+BP205+BQ205-BR205,0)+IF(CA205&lt;AU205,BW205+BX205+BY205-BZ205,0)+IF(CI205&lt;AU205,CE205+CF205+CG205-CH205,0))))))</f>
        <v>0</v>
      </c>
      <c r="AW205" s="3">
        <f>IF(Inputs!$B$27&lt;&gt;"Ready","PENDING INPUTS",MIN((AQ205+AR205+AS205),IF(D205&gt;C205,IF(D205=0,0,AT205*C205/D205),AT205+AV205)))</f>
        <v>0</v>
      </c>
      <c r="AX205" s="3">
        <f>IF(Inputs!$B$27&lt;&gt;"Ready","PENDING INPUTS",MAX(0,(AQ205+AR205+AS205)-AW205))</f>
        <v>0</v>
      </c>
      <c r="AY205" s="3">
        <f>IF(Inputs!$B$27&lt;&gt;"Ready","PENDING INPUTS",BF204)</f>
        <v>0</v>
      </c>
      <c r="AZ205" s="3">
        <f>IF(Inputs!$B$27&lt;&gt;"Ready","PENDING INPUTS",IF(A205&lt;=Inputs!$B$6,ROUND(AY205*Inputs!C19/12,2),0))</f>
        <v>0</v>
      </c>
      <c r="BA205" s="3">
        <f>IF(Inputs!$B$27&lt;&gt;"Ready","PENDING INPUTS",IF(AND(A205&lt;=Inputs!$B$6,AY205&gt;0),Inputs!G19,0))</f>
        <v>0</v>
      </c>
      <c r="BB205" s="3">
        <f>IF(Inputs!$B$27&lt;&gt;"Ready","PENDING INPUTS",IF(A205&gt;Inputs!$B$6,0,MIN((AY205+AZ205+BA205),IF(Inputs!H19=1,Inputs!D19,MAX(Inputs!F19,ROUND(AY205*Inputs!E19+AZ205+BA205,2))))))</f>
        <v>0</v>
      </c>
      <c r="BC205">
        <f>IF(Inputs!$B$27&lt;&gt;"Ready","PENDING INPUTS",IF(AY205&lt;=0,99,1+IF(AND(K205&gt;0,OR(K205&lt;AY205,AND(K205=AY205,0&lt;5))),1,0)+IF(AND(S205&gt;0,OR(S205&lt;AY205,AND(S205=AY205,1&lt;5))),1,0)+IF(AND(AA205&gt;0,OR(AA205&lt;AY205,AND(AA205=AY205,2&lt;5))),1,0)+IF(AND(AI205&gt;0,OR(AI205&lt;AY205,AND(AI205=AY205,3&lt;5))),1,0)+IF(AND(AQ205&gt;0,OR(AQ205&lt;AY205,AND(AQ205=AY205,4&lt;5))),1,0)+IF(AND(BG205&gt;0,OR(BG205&lt;AY205,AND(BG205=AY205,6&lt;5))),1,0)+IF(AND(BO205&gt;0,OR(BO205&lt;AY205,AND(BO205=AY205,7&lt;5))),1,0)+IF(AND(BW205&gt;0,OR(BW205&lt;AY205,AND(BW205=AY205,8&lt;5))),1,0)+IF(AND(CE205&gt;0,OR(CE205&lt;AY205,AND(CE205=AY205,9&lt;5))),1,0)))</f>
        <v>99</v>
      </c>
      <c r="BD205" s="3">
        <f>IF(Inputs!$B$27&lt;&gt;"Ready","PENDING INPUTS",IF(A205&gt;Inputs!$B$6,0,MIN(MAX(0,(AY205+AZ205+BA205)-BB205),MAX(0,C205-D205-(IF(O205&lt;BC205,K205+L205+M205-N205,0)+IF(W205&lt;BC205,S205+T205+U205-V205,0)+IF(AE205&lt;BC205,AA205+AB205+AC205-AD205,0)+IF(AM205&lt;BC205,AI205+AJ205+AK205-AL205,0)+IF(AU205&lt;BC205,AQ205+AR205+AS205-AT205,0)+IF(BC205&lt;BC205,AY205+AZ205+BA205-BB205,0)+IF(BK205&lt;BC205,BG205+BH205+BI205-BJ205,0)+IF(BS205&lt;BC205,BO205+BP205+BQ205-BR205,0)+IF(CA205&lt;BC205,BW205+BX205+BY205-BZ205,0)+IF(CI205&lt;BC205,CE205+CF205+CG205-CH205,0))))))</f>
        <v>0</v>
      </c>
      <c r="BE205" s="3">
        <f>IF(Inputs!$B$27&lt;&gt;"Ready","PENDING INPUTS",MIN((AY205+AZ205+BA205),IF(D205&gt;C205,IF(D205=0,0,BB205*C205/D205),BB205+BD205)))</f>
        <v>0</v>
      </c>
      <c r="BF205" s="3">
        <f>IF(Inputs!$B$27&lt;&gt;"Ready","PENDING INPUTS",MAX(0,(AY205+AZ205+BA205)-BE205))</f>
        <v>0</v>
      </c>
      <c r="BG205" s="3">
        <f>IF(Inputs!$B$27&lt;&gt;"Ready","PENDING INPUTS",BN204)</f>
        <v>0</v>
      </c>
      <c r="BH205" s="3">
        <f>IF(Inputs!$B$27&lt;&gt;"Ready","PENDING INPUTS",IF(A205&lt;=Inputs!$B$6,ROUND(BG205*Inputs!C20/12,2),0))</f>
        <v>0</v>
      </c>
      <c r="BI205" s="3">
        <f>IF(Inputs!$B$27&lt;&gt;"Ready","PENDING INPUTS",IF(AND(A205&lt;=Inputs!$B$6,BG205&gt;0),Inputs!G20,0))</f>
        <v>0</v>
      </c>
      <c r="BJ205" s="3">
        <f>IF(Inputs!$B$27&lt;&gt;"Ready","PENDING INPUTS",IF(A205&gt;Inputs!$B$6,0,MIN((BG205+BH205+BI205),IF(Inputs!H20=1,Inputs!D20,MAX(Inputs!F20,ROUND(BG205*Inputs!E20+BH205+BI205,2))))))</f>
        <v>0</v>
      </c>
      <c r="BK205">
        <f>IF(Inputs!$B$27&lt;&gt;"Ready","PENDING INPUTS",IF(BG205&lt;=0,99,1+IF(AND(K205&gt;0,OR(K205&lt;BG205,AND(K205=BG205,0&lt;6))),1,0)+IF(AND(S205&gt;0,OR(S205&lt;BG205,AND(S205=BG205,1&lt;6))),1,0)+IF(AND(AA205&gt;0,OR(AA205&lt;BG205,AND(AA205=BG205,2&lt;6))),1,0)+IF(AND(AI205&gt;0,OR(AI205&lt;BG205,AND(AI205=BG205,3&lt;6))),1,0)+IF(AND(AQ205&gt;0,OR(AQ205&lt;BG205,AND(AQ205=BG205,4&lt;6))),1,0)+IF(AND(AY205&gt;0,OR(AY205&lt;BG205,AND(AY205=BG205,5&lt;6))),1,0)+IF(AND(BO205&gt;0,OR(BO205&lt;BG205,AND(BO205=BG205,7&lt;6))),1,0)+IF(AND(BW205&gt;0,OR(BW205&lt;BG205,AND(BW205=BG205,8&lt;6))),1,0)+IF(AND(CE205&gt;0,OR(CE205&lt;BG205,AND(CE205=BG205,9&lt;6))),1,0)))</f>
        <v>99</v>
      </c>
      <c r="BL205" s="3">
        <f>IF(Inputs!$B$27&lt;&gt;"Ready","PENDING INPUTS",IF(A205&gt;Inputs!$B$6,0,MIN(MAX(0,(BG205+BH205+BI205)-BJ205),MAX(0,C205-D205-(IF(O205&lt;BK205,K205+L205+M205-N205,0)+IF(W205&lt;BK205,S205+T205+U205-V205,0)+IF(AE205&lt;BK205,AA205+AB205+AC205-AD205,0)+IF(AM205&lt;BK205,AI205+AJ205+AK205-AL205,0)+IF(AU205&lt;BK205,AQ205+AR205+AS205-AT205,0)+IF(BC205&lt;BK205,AY205+AZ205+BA205-BB205,0)+IF(BK205&lt;BK205,BG205+BH205+BI205-BJ205,0)+IF(BS205&lt;BK205,BO205+BP205+BQ205-BR205,0)+IF(CA205&lt;BK205,BW205+BX205+BY205-BZ205,0)+IF(CI205&lt;BK205,CE205+CF205+CG205-CH205,0))))))</f>
        <v>0</v>
      </c>
      <c r="BM205" s="3">
        <f>IF(Inputs!$B$27&lt;&gt;"Ready","PENDING INPUTS",MIN((BG205+BH205+BI205),IF(D205&gt;C205,IF(D205=0,0,BJ205*C205/D205),BJ205+BL205)))</f>
        <v>0</v>
      </c>
      <c r="BN205" s="3">
        <f>IF(Inputs!$B$27&lt;&gt;"Ready","PENDING INPUTS",MAX(0,(BG205+BH205+BI205)-BM205))</f>
        <v>0</v>
      </c>
      <c r="BO205" s="3">
        <f>IF(Inputs!$B$27&lt;&gt;"Ready","PENDING INPUTS",BV204)</f>
        <v>0</v>
      </c>
      <c r="BP205" s="3">
        <f>IF(Inputs!$B$27&lt;&gt;"Ready","PENDING INPUTS",IF(A205&lt;=Inputs!$B$6,ROUND(BO205*Inputs!C21/12,2),0))</f>
        <v>0</v>
      </c>
      <c r="BQ205" s="3">
        <f>IF(Inputs!$B$27&lt;&gt;"Ready","PENDING INPUTS",IF(AND(A205&lt;=Inputs!$B$6,BO205&gt;0),Inputs!G21,0))</f>
        <v>0</v>
      </c>
      <c r="BR205" s="3">
        <f>IF(Inputs!$B$27&lt;&gt;"Ready","PENDING INPUTS",IF(A205&gt;Inputs!$B$6,0,MIN((BO205+BP205+BQ205),IF(Inputs!H21=1,Inputs!D21,MAX(Inputs!F21,ROUND(BO205*Inputs!E21+BP205+BQ205,2))))))</f>
        <v>0</v>
      </c>
      <c r="BS205">
        <f>IF(Inputs!$B$27&lt;&gt;"Ready","PENDING INPUTS",IF(BO205&lt;=0,99,1+IF(AND(K205&gt;0,OR(K205&lt;BO205,AND(K205=BO205,0&lt;7))),1,0)+IF(AND(S205&gt;0,OR(S205&lt;BO205,AND(S205=BO205,1&lt;7))),1,0)+IF(AND(AA205&gt;0,OR(AA205&lt;BO205,AND(AA205=BO205,2&lt;7))),1,0)+IF(AND(AI205&gt;0,OR(AI205&lt;BO205,AND(AI205=BO205,3&lt;7))),1,0)+IF(AND(AQ205&gt;0,OR(AQ205&lt;BO205,AND(AQ205=BO205,4&lt;7))),1,0)+IF(AND(AY205&gt;0,OR(AY205&lt;BO205,AND(AY205=BO205,5&lt;7))),1,0)+IF(AND(BG205&gt;0,OR(BG205&lt;BO205,AND(BG205=BO205,6&lt;7))),1,0)+IF(AND(BW205&gt;0,OR(BW205&lt;BO205,AND(BW205=BO205,8&lt;7))),1,0)+IF(AND(CE205&gt;0,OR(CE205&lt;BO205,AND(CE205=BO205,9&lt;7))),1,0)))</f>
        <v>99</v>
      </c>
      <c r="BT205" s="3">
        <f>IF(Inputs!$B$27&lt;&gt;"Ready","PENDING INPUTS",IF(A205&gt;Inputs!$B$6,0,MIN(MAX(0,(BO205+BP205+BQ205)-BR205),MAX(0,C205-D205-(IF(O205&lt;BS205,K205+L205+M205-N205,0)+IF(W205&lt;BS205,S205+T205+U205-V205,0)+IF(AE205&lt;BS205,AA205+AB205+AC205-AD205,0)+IF(AM205&lt;BS205,AI205+AJ205+AK205-AL205,0)+IF(AU205&lt;BS205,AQ205+AR205+AS205-AT205,0)+IF(BC205&lt;BS205,AY205+AZ205+BA205-BB205,0)+IF(BK205&lt;BS205,BG205+BH205+BI205-BJ205,0)+IF(BS205&lt;BS205,BO205+BP205+BQ205-BR205,0)+IF(CA205&lt;BS205,BW205+BX205+BY205-BZ205,0)+IF(CI205&lt;BS205,CE205+CF205+CG205-CH205,0))))))</f>
        <v>0</v>
      </c>
      <c r="BU205" s="3">
        <f>IF(Inputs!$B$27&lt;&gt;"Ready","PENDING INPUTS",MIN((BO205+BP205+BQ205),IF(D205&gt;C205,IF(D205=0,0,BR205*C205/D205),BR205+BT205)))</f>
        <v>0</v>
      </c>
      <c r="BV205" s="3">
        <f>IF(Inputs!$B$27&lt;&gt;"Ready","PENDING INPUTS",MAX(0,(BO205+BP205+BQ205)-BU205))</f>
        <v>0</v>
      </c>
      <c r="BW205" s="3">
        <f>IF(Inputs!$B$27&lt;&gt;"Ready","PENDING INPUTS",CD204)</f>
        <v>0</v>
      </c>
      <c r="BX205" s="3">
        <f>IF(Inputs!$B$27&lt;&gt;"Ready","PENDING INPUTS",IF(A205&lt;=Inputs!$B$6,ROUND(BW205*Inputs!C22/12,2),0))</f>
        <v>0</v>
      </c>
      <c r="BY205" s="3">
        <f>IF(Inputs!$B$27&lt;&gt;"Ready","PENDING INPUTS",IF(AND(A205&lt;=Inputs!$B$6,BW205&gt;0),Inputs!G22,0))</f>
        <v>0</v>
      </c>
      <c r="BZ205" s="3">
        <f>IF(Inputs!$B$27&lt;&gt;"Ready","PENDING INPUTS",IF(A205&gt;Inputs!$B$6,0,MIN((BW205+BX205+BY205),IF(Inputs!H22=1,Inputs!D22,MAX(Inputs!F22,ROUND(BW205*Inputs!E22+BX205+BY205,2))))))</f>
        <v>0</v>
      </c>
      <c r="CA205">
        <f>IF(Inputs!$B$27&lt;&gt;"Ready","PENDING INPUTS",IF(BW205&lt;=0,99,1+IF(AND(K205&gt;0,OR(K205&lt;BW205,AND(K205=BW205,0&lt;8))),1,0)+IF(AND(S205&gt;0,OR(S205&lt;BW205,AND(S205=BW205,1&lt;8))),1,0)+IF(AND(AA205&gt;0,OR(AA205&lt;BW205,AND(AA205=BW205,2&lt;8))),1,0)+IF(AND(AI205&gt;0,OR(AI205&lt;BW205,AND(AI205=BW205,3&lt;8))),1,0)+IF(AND(AQ205&gt;0,OR(AQ205&lt;BW205,AND(AQ205=BW205,4&lt;8))),1,0)+IF(AND(AY205&gt;0,OR(AY205&lt;BW205,AND(AY205=BW205,5&lt;8))),1,0)+IF(AND(BG205&gt;0,OR(BG205&lt;BW205,AND(BG205=BW205,6&lt;8))),1,0)+IF(AND(BO205&gt;0,OR(BO205&lt;BW205,AND(BO205=BW205,7&lt;8))),1,0)+IF(AND(CE205&gt;0,OR(CE205&lt;BW205,AND(CE205=BW205,9&lt;8))),1,0)))</f>
        <v>99</v>
      </c>
      <c r="CB205" s="3">
        <f>IF(Inputs!$B$27&lt;&gt;"Ready","PENDING INPUTS",IF(A205&gt;Inputs!$B$6,0,MIN(MAX(0,(BW205+BX205+BY205)-BZ205),MAX(0,C205-D205-(IF(O205&lt;CA205,K205+L205+M205-N205,0)+IF(W205&lt;CA205,S205+T205+U205-V205,0)+IF(AE205&lt;CA205,AA205+AB205+AC205-AD205,0)+IF(AM205&lt;CA205,AI205+AJ205+AK205-AL205,0)+IF(AU205&lt;CA205,AQ205+AR205+AS205-AT205,0)+IF(BC205&lt;CA205,AY205+AZ205+BA205-BB205,0)+IF(BK205&lt;CA205,BG205+BH205+BI205-BJ205,0)+IF(BS205&lt;CA205,BO205+BP205+BQ205-BR205,0)+IF(CA205&lt;CA205,BW205+BX205+BY205-BZ205,0)+IF(CI205&lt;CA205,CE205+CF205+CG205-CH205,0))))))</f>
        <v>0</v>
      </c>
      <c r="CC205" s="3">
        <f>IF(Inputs!$B$27&lt;&gt;"Ready","PENDING INPUTS",MIN((BW205+BX205+BY205),IF(D205&gt;C205,IF(D205=0,0,BZ205*C205/D205),BZ205+CB205)))</f>
        <v>0</v>
      </c>
      <c r="CD205" s="3">
        <f>IF(Inputs!$B$27&lt;&gt;"Ready","PENDING INPUTS",MAX(0,(BW205+BX205+BY205)-CC205))</f>
        <v>0</v>
      </c>
      <c r="CE205" s="3">
        <f>IF(Inputs!$B$27&lt;&gt;"Ready","PENDING INPUTS",CL204)</f>
        <v>0</v>
      </c>
      <c r="CF205" s="3">
        <f>IF(Inputs!$B$27&lt;&gt;"Ready","PENDING INPUTS",IF(A205&lt;=Inputs!$B$6,ROUND(CE205*Inputs!C23/12,2),0))</f>
        <v>0</v>
      </c>
      <c r="CG205" s="3">
        <f>IF(Inputs!$B$27&lt;&gt;"Ready","PENDING INPUTS",IF(AND(A205&lt;=Inputs!$B$6,CE205&gt;0),Inputs!G23,0))</f>
        <v>0</v>
      </c>
      <c r="CH205" s="3">
        <f>IF(Inputs!$B$27&lt;&gt;"Ready","PENDING INPUTS",IF(A205&gt;Inputs!$B$6,0,MIN((CE205+CF205+CG205),IF(Inputs!H23=1,Inputs!D23,MAX(Inputs!F23,ROUND(CE205*Inputs!E23+CF205+CG205,2))))))</f>
        <v>0</v>
      </c>
      <c r="CI205">
        <f>IF(Inputs!$B$27&lt;&gt;"Ready","PENDING INPUTS",IF(CE205&lt;=0,99,1+IF(AND(K205&gt;0,OR(K205&lt;CE205,AND(K205=CE205,0&lt;9))),1,0)+IF(AND(S205&gt;0,OR(S205&lt;CE205,AND(S205=CE205,1&lt;9))),1,0)+IF(AND(AA205&gt;0,OR(AA205&lt;CE205,AND(AA205=CE205,2&lt;9))),1,0)+IF(AND(AI205&gt;0,OR(AI205&lt;CE205,AND(AI205=CE205,3&lt;9))),1,0)+IF(AND(AQ205&gt;0,OR(AQ205&lt;CE205,AND(AQ205=CE205,4&lt;9))),1,0)+IF(AND(AY205&gt;0,OR(AY205&lt;CE205,AND(AY205=CE205,5&lt;9))),1,0)+IF(AND(BG205&gt;0,OR(BG205&lt;CE205,AND(BG205=CE205,6&lt;9))),1,0)+IF(AND(BO205&gt;0,OR(BO205&lt;CE205,AND(BO205=CE205,7&lt;9))),1,0)+IF(AND(BW205&gt;0,OR(BW205&lt;CE205,AND(BW205=CE205,8&lt;9))),1,0)))</f>
        <v>99</v>
      </c>
      <c r="CJ205" s="3">
        <f>IF(Inputs!$B$27&lt;&gt;"Ready","PENDING INPUTS",IF(A205&gt;Inputs!$B$6,0,MIN(MAX(0,(CE205+CF205+CG205)-CH205),MAX(0,C205-D205-(IF(O205&lt;CI205,K205+L205+M205-N205,0)+IF(W205&lt;CI205,S205+T205+U205-V205,0)+IF(AE205&lt;CI205,AA205+AB205+AC205-AD205,0)+IF(AM205&lt;CI205,AI205+AJ205+AK205-AL205,0)+IF(AU205&lt;CI205,AQ205+AR205+AS205-AT205,0)+IF(BC205&lt;CI205,AY205+AZ205+BA205-BB205,0)+IF(BK205&lt;CI205,BG205+BH205+BI205-BJ205,0)+IF(BS205&lt;CI205,BO205+BP205+BQ205-BR205,0)+IF(CA205&lt;CI205,BW205+BX205+BY205-BZ205,0)+IF(CI205&lt;CI205,CE205+CF205+CG205-CH205,0))))))</f>
        <v>0</v>
      </c>
      <c r="CK205" s="3">
        <f>IF(Inputs!$B$27&lt;&gt;"Ready","PENDING INPUTS",MIN((CE205+CF205+CG205),IF(D205&gt;C205,IF(D205=0,0,CH205*C205/D205),CH205+CJ205)))</f>
        <v>0</v>
      </c>
      <c r="CL205" s="3">
        <f>IF(Inputs!$B$27&lt;&gt;"Ready","PENDING INPUTS",MAX(0,(CE205+CF205+CG205)-CK205))</f>
        <v>0</v>
      </c>
    </row>
    <row r="206" spans="1:90" ht="27.95" customHeight="1" x14ac:dyDescent="0.25">
      <c r="A206">
        <v>202</v>
      </c>
      <c r="B206" s="13">
        <f>IF(Inputs!$B$27&lt;&gt;"Ready","PENDING INPUTS",EDATE(Inputs!$B$5,A206-1))</f>
        <v>52413</v>
      </c>
      <c r="C206" s="3">
        <f>IF(Inputs!$B$27&lt;&gt;"Ready","PENDING INPUTS",IF(A206&lt;=Inputs!$B$6,MAX(0,Inputs!$B$4+IF(A206=Inputs!$B$7,Inputs!$B$8,0)+IF(A206=Inputs!$B$9,Inputs!$B$10,0)),0))</f>
        <v>0</v>
      </c>
      <c r="D206" s="3">
        <f>IF(Inputs!$B$27&lt;&gt;"Ready","PENDING INPUTS",SUM(N206,V206,AD206,AL206,AT206,BB206,BJ206,BR206,BZ206,CH206))</f>
        <v>0</v>
      </c>
      <c r="E206" s="3">
        <f>IF(Inputs!$B$27&lt;&gt;"Ready","PENDING INPUTS",MAX(0,D206-C206))</f>
        <v>0</v>
      </c>
      <c r="F206" s="3">
        <f>IF(Inputs!$B$27&lt;&gt;"Ready","PENDING INPUTS",SUM(Q206,Y206,AG206,AO206,AW206,BE206,BM206,BU206,CC206,CK206))</f>
        <v>0</v>
      </c>
      <c r="G206" s="3">
        <f>IF(Inputs!$B$27&lt;&gt;"Ready","PENDING INPUTS",SUM(L206,T206,AB206,AJ206,AR206,AZ206,BH206,BP206,BX206,CF206))</f>
        <v>0</v>
      </c>
      <c r="H206" s="3">
        <f>IF(Inputs!$B$27&lt;&gt;"Ready","PENDING INPUTS",SUM(M206,U206,AC206,AK206,AS206,BA206,BI206,BQ206,BY206,CG206))</f>
        <v>0</v>
      </c>
      <c r="I206" s="3">
        <f>IF(Inputs!$B$27&lt;&gt;"Ready","PENDING INPUTS",SUM(R206,Z206,AH206,AP206,AX206,BF206,BN206,BV206,CD206,CL206))</f>
        <v>0</v>
      </c>
      <c r="J206" t="str">
        <f>IF(Inputs!$B$27&lt;&gt;"Ready","PENDING INPUTS",IF(A206&gt;Inputs!$B$6,"Beyond horizon",IF(E206&gt;0.005,"MINIMUM SHORTFALL",IF(I206&lt;0.005,"Paid off","In progress"))))</f>
        <v>Beyond horizon</v>
      </c>
      <c r="K206" s="3">
        <f>IF(Inputs!$B$27&lt;&gt;"Ready","PENDING INPUTS",R205)</f>
        <v>0</v>
      </c>
      <c r="L206" s="3">
        <f>IF(Inputs!$B$27&lt;&gt;"Ready","PENDING INPUTS",IF(A206&lt;=Inputs!$B$6,ROUND(K206*Inputs!C14/12,2),0))</f>
        <v>0</v>
      </c>
      <c r="M206" s="3">
        <f>IF(Inputs!$B$27&lt;&gt;"Ready","PENDING INPUTS",IF(AND(A206&lt;=Inputs!$B$6,K206&gt;0),Inputs!G14,0))</f>
        <v>0</v>
      </c>
      <c r="N206" s="3">
        <f>IF(Inputs!$B$27&lt;&gt;"Ready","PENDING INPUTS",IF(A206&gt;Inputs!$B$6,0,MIN((K206+L206+M206),IF(Inputs!H14=1,Inputs!D14,MAX(Inputs!F14,ROUND(K206*Inputs!E14+L206+M206,2))))))</f>
        <v>0</v>
      </c>
      <c r="O206">
        <f>IF(Inputs!$B$27&lt;&gt;"Ready","PENDING INPUTS",IF(K206&lt;=0,99,1+IF(AND(S206&gt;0,OR(S206&lt;K206,AND(S206=K206,1&lt;0))),1,0)+IF(AND(AA206&gt;0,OR(AA206&lt;K206,AND(AA206=K206,2&lt;0))),1,0)+IF(AND(AI206&gt;0,OR(AI206&lt;K206,AND(AI206=K206,3&lt;0))),1,0)+IF(AND(AQ206&gt;0,OR(AQ206&lt;K206,AND(AQ206=K206,4&lt;0))),1,0)+IF(AND(AY206&gt;0,OR(AY206&lt;K206,AND(AY206=K206,5&lt;0))),1,0)+IF(AND(BG206&gt;0,OR(BG206&lt;K206,AND(BG206=K206,6&lt;0))),1,0)+IF(AND(BO206&gt;0,OR(BO206&lt;K206,AND(BO206=K206,7&lt;0))),1,0)+IF(AND(BW206&gt;0,OR(BW206&lt;K206,AND(BW206=K206,8&lt;0))),1,0)+IF(AND(CE206&gt;0,OR(CE206&lt;K206,AND(CE206=K206,9&lt;0))),1,0)))</f>
        <v>99</v>
      </c>
      <c r="P206" s="3">
        <f>IF(Inputs!$B$27&lt;&gt;"Ready","PENDING INPUTS",IF(A206&gt;Inputs!$B$6,0,MIN(MAX(0,(K206+L206+M206)-N206),MAX(0,C206-D206-(IF(O206&lt;O206,K206+L206+M206-N206,0)+IF(W206&lt;O206,S206+T206+U206-V206,0)+IF(AE206&lt;O206,AA206+AB206+AC206-AD206,0)+IF(AM206&lt;O206,AI206+AJ206+AK206-AL206,0)+IF(AU206&lt;O206,AQ206+AR206+AS206-AT206,0)+IF(BC206&lt;O206,AY206+AZ206+BA206-BB206,0)+IF(BK206&lt;O206,BG206+BH206+BI206-BJ206,0)+IF(BS206&lt;O206,BO206+BP206+BQ206-BR206,0)+IF(CA206&lt;O206,BW206+BX206+BY206-BZ206,0)+IF(CI206&lt;O206,CE206+CF206+CG206-CH206,0))))))</f>
        <v>0</v>
      </c>
      <c r="Q206" s="3">
        <f>IF(Inputs!$B$27&lt;&gt;"Ready","PENDING INPUTS",MIN((K206+L206+M206),IF(D206&gt;C206,IF(D206=0,0,N206*C206/D206),N206+P206)))</f>
        <v>0</v>
      </c>
      <c r="R206" s="3">
        <f>IF(Inputs!$B$27&lt;&gt;"Ready","PENDING INPUTS",MAX(0,(K206+L206+M206)-Q206))</f>
        <v>0</v>
      </c>
      <c r="S206" s="3">
        <f>IF(Inputs!$B$27&lt;&gt;"Ready","PENDING INPUTS",Z205)</f>
        <v>0</v>
      </c>
      <c r="T206" s="3">
        <f>IF(Inputs!$B$27&lt;&gt;"Ready","PENDING INPUTS",IF(A206&lt;=Inputs!$B$6,ROUND(S206*Inputs!C15/12,2),0))</f>
        <v>0</v>
      </c>
      <c r="U206" s="3">
        <f>IF(Inputs!$B$27&lt;&gt;"Ready","PENDING INPUTS",IF(AND(A206&lt;=Inputs!$B$6,S206&gt;0),Inputs!G15,0))</f>
        <v>0</v>
      </c>
      <c r="V206" s="3">
        <f>IF(Inputs!$B$27&lt;&gt;"Ready","PENDING INPUTS",IF(A206&gt;Inputs!$B$6,0,MIN((S206+T206+U206),IF(Inputs!H15=1,Inputs!D15,MAX(Inputs!F15,ROUND(S206*Inputs!E15+T206+U206,2))))))</f>
        <v>0</v>
      </c>
      <c r="W206">
        <f>IF(Inputs!$B$27&lt;&gt;"Ready","PENDING INPUTS",IF(S206&lt;=0,99,1+IF(AND(K206&gt;0,OR(K206&lt;S206,AND(K206=S206,0&lt;1))),1,0)+IF(AND(AA206&gt;0,OR(AA206&lt;S206,AND(AA206=S206,2&lt;1))),1,0)+IF(AND(AI206&gt;0,OR(AI206&lt;S206,AND(AI206=S206,3&lt;1))),1,0)+IF(AND(AQ206&gt;0,OR(AQ206&lt;S206,AND(AQ206=S206,4&lt;1))),1,0)+IF(AND(AY206&gt;0,OR(AY206&lt;S206,AND(AY206=S206,5&lt;1))),1,0)+IF(AND(BG206&gt;0,OR(BG206&lt;S206,AND(BG206=S206,6&lt;1))),1,0)+IF(AND(BO206&gt;0,OR(BO206&lt;S206,AND(BO206=S206,7&lt;1))),1,0)+IF(AND(BW206&gt;0,OR(BW206&lt;S206,AND(BW206=S206,8&lt;1))),1,0)+IF(AND(CE206&gt;0,OR(CE206&lt;S206,AND(CE206=S206,9&lt;1))),1,0)))</f>
        <v>99</v>
      </c>
      <c r="X206" s="3">
        <f>IF(Inputs!$B$27&lt;&gt;"Ready","PENDING INPUTS",IF(A206&gt;Inputs!$B$6,0,MIN(MAX(0,(S206+T206+U206)-V206),MAX(0,C206-D206-(IF(O206&lt;W206,K206+L206+M206-N206,0)+IF(W206&lt;W206,S206+T206+U206-V206,0)+IF(AE206&lt;W206,AA206+AB206+AC206-AD206,0)+IF(AM206&lt;W206,AI206+AJ206+AK206-AL206,0)+IF(AU206&lt;W206,AQ206+AR206+AS206-AT206,0)+IF(BC206&lt;W206,AY206+AZ206+BA206-BB206,0)+IF(BK206&lt;W206,BG206+BH206+BI206-BJ206,0)+IF(BS206&lt;W206,BO206+BP206+BQ206-BR206,0)+IF(CA206&lt;W206,BW206+BX206+BY206-BZ206,0)+IF(CI206&lt;W206,CE206+CF206+CG206-CH206,0))))))</f>
        <v>0</v>
      </c>
      <c r="Y206" s="3">
        <f>IF(Inputs!$B$27&lt;&gt;"Ready","PENDING INPUTS",MIN((S206+T206+U206),IF(D206&gt;C206,IF(D206=0,0,V206*C206/D206),V206+X206)))</f>
        <v>0</v>
      </c>
      <c r="Z206" s="3">
        <f>IF(Inputs!$B$27&lt;&gt;"Ready","PENDING INPUTS",MAX(0,(S206+T206+U206)-Y206))</f>
        <v>0</v>
      </c>
      <c r="AA206" s="3">
        <f>IF(Inputs!$B$27&lt;&gt;"Ready","PENDING INPUTS",AH205)</f>
        <v>0</v>
      </c>
      <c r="AB206" s="3">
        <f>IF(Inputs!$B$27&lt;&gt;"Ready","PENDING INPUTS",IF(A206&lt;=Inputs!$B$6,ROUND(AA206*Inputs!C16/12,2),0))</f>
        <v>0</v>
      </c>
      <c r="AC206" s="3">
        <f>IF(Inputs!$B$27&lt;&gt;"Ready","PENDING INPUTS",IF(AND(A206&lt;=Inputs!$B$6,AA206&gt;0),Inputs!G16,0))</f>
        <v>0</v>
      </c>
      <c r="AD206" s="3">
        <f>IF(Inputs!$B$27&lt;&gt;"Ready","PENDING INPUTS",IF(A206&gt;Inputs!$B$6,0,MIN((AA206+AB206+AC206),IF(Inputs!H16=1,Inputs!D16,MAX(Inputs!F16,ROUND(AA206*Inputs!E16+AB206+AC206,2))))))</f>
        <v>0</v>
      </c>
      <c r="AE206">
        <f>IF(Inputs!$B$27&lt;&gt;"Ready","PENDING INPUTS",IF(AA206&lt;=0,99,1+IF(AND(K206&gt;0,OR(K206&lt;AA206,AND(K206=AA206,0&lt;2))),1,0)+IF(AND(S206&gt;0,OR(S206&lt;AA206,AND(S206=AA206,1&lt;2))),1,0)+IF(AND(AI206&gt;0,OR(AI206&lt;AA206,AND(AI206=AA206,3&lt;2))),1,0)+IF(AND(AQ206&gt;0,OR(AQ206&lt;AA206,AND(AQ206=AA206,4&lt;2))),1,0)+IF(AND(AY206&gt;0,OR(AY206&lt;AA206,AND(AY206=AA206,5&lt;2))),1,0)+IF(AND(BG206&gt;0,OR(BG206&lt;AA206,AND(BG206=AA206,6&lt;2))),1,0)+IF(AND(BO206&gt;0,OR(BO206&lt;AA206,AND(BO206=AA206,7&lt;2))),1,0)+IF(AND(BW206&gt;0,OR(BW206&lt;AA206,AND(BW206=AA206,8&lt;2))),1,0)+IF(AND(CE206&gt;0,OR(CE206&lt;AA206,AND(CE206=AA206,9&lt;2))),1,0)))</f>
        <v>99</v>
      </c>
      <c r="AF206" s="3">
        <f>IF(Inputs!$B$27&lt;&gt;"Ready","PENDING INPUTS",IF(A206&gt;Inputs!$B$6,0,MIN(MAX(0,(AA206+AB206+AC206)-AD206),MAX(0,C206-D206-(IF(O206&lt;AE206,K206+L206+M206-N206,0)+IF(W206&lt;AE206,S206+T206+U206-V206,0)+IF(AE206&lt;AE206,AA206+AB206+AC206-AD206,0)+IF(AM206&lt;AE206,AI206+AJ206+AK206-AL206,0)+IF(AU206&lt;AE206,AQ206+AR206+AS206-AT206,0)+IF(BC206&lt;AE206,AY206+AZ206+BA206-BB206,0)+IF(BK206&lt;AE206,BG206+BH206+BI206-BJ206,0)+IF(BS206&lt;AE206,BO206+BP206+BQ206-BR206,0)+IF(CA206&lt;AE206,BW206+BX206+BY206-BZ206,0)+IF(CI206&lt;AE206,CE206+CF206+CG206-CH206,0))))))</f>
        <v>0</v>
      </c>
      <c r="AG206" s="3">
        <f>IF(Inputs!$B$27&lt;&gt;"Ready","PENDING INPUTS",MIN((AA206+AB206+AC206),IF(D206&gt;C206,IF(D206=0,0,AD206*C206/D206),AD206+AF206)))</f>
        <v>0</v>
      </c>
      <c r="AH206" s="3">
        <f>IF(Inputs!$B$27&lt;&gt;"Ready","PENDING INPUTS",MAX(0,(AA206+AB206+AC206)-AG206))</f>
        <v>0</v>
      </c>
      <c r="AI206" s="3">
        <f>IF(Inputs!$B$27&lt;&gt;"Ready","PENDING INPUTS",AP205)</f>
        <v>0</v>
      </c>
      <c r="AJ206" s="3">
        <f>IF(Inputs!$B$27&lt;&gt;"Ready","PENDING INPUTS",IF(A206&lt;=Inputs!$B$6,ROUND(AI206*Inputs!C17/12,2),0))</f>
        <v>0</v>
      </c>
      <c r="AK206" s="3">
        <f>IF(Inputs!$B$27&lt;&gt;"Ready","PENDING INPUTS",IF(AND(A206&lt;=Inputs!$B$6,AI206&gt;0),Inputs!G17,0))</f>
        <v>0</v>
      </c>
      <c r="AL206" s="3">
        <f>IF(Inputs!$B$27&lt;&gt;"Ready","PENDING INPUTS",IF(A206&gt;Inputs!$B$6,0,MIN((AI206+AJ206+AK206),IF(Inputs!H17=1,Inputs!D17,MAX(Inputs!F17,ROUND(AI206*Inputs!E17+AJ206+AK206,2))))))</f>
        <v>0</v>
      </c>
      <c r="AM206">
        <f>IF(Inputs!$B$27&lt;&gt;"Ready","PENDING INPUTS",IF(AI206&lt;=0,99,1+IF(AND(K206&gt;0,OR(K206&lt;AI206,AND(K206=AI206,0&lt;3))),1,0)+IF(AND(S206&gt;0,OR(S206&lt;AI206,AND(S206=AI206,1&lt;3))),1,0)+IF(AND(AA206&gt;0,OR(AA206&lt;AI206,AND(AA206=AI206,2&lt;3))),1,0)+IF(AND(AQ206&gt;0,OR(AQ206&lt;AI206,AND(AQ206=AI206,4&lt;3))),1,0)+IF(AND(AY206&gt;0,OR(AY206&lt;AI206,AND(AY206=AI206,5&lt;3))),1,0)+IF(AND(BG206&gt;0,OR(BG206&lt;AI206,AND(BG206=AI206,6&lt;3))),1,0)+IF(AND(BO206&gt;0,OR(BO206&lt;AI206,AND(BO206=AI206,7&lt;3))),1,0)+IF(AND(BW206&gt;0,OR(BW206&lt;AI206,AND(BW206=AI206,8&lt;3))),1,0)+IF(AND(CE206&gt;0,OR(CE206&lt;AI206,AND(CE206=AI206,9&lt;3))),1,0)))</f>
        <v>99</v>
      </c>
      <c r="AN206" s="3">
        <f>IF(Inputs!$B$27&lt;&gt;"Ready","PENDING INPUTS",IF(A206&gt;Inputs!$B$6,0,MIN(MAX(0,(AI206+AJ206+AK206)-AL206),MAX(0,C206-D206-(IF(O206&lt;AM206,K206+L206+M206-N206,0)+IF(W206&lt;AM206,S206+T206+U206-V206,0)+IF(AE206&lt;AM206,AA206+AB206+AC206-AD206,0)+IF(AM206&lt;AM206,AI206+AJ206+AK206-AL206,0)+IF(AU206&lt;AM206,AQ206+AR206+AS206-AT206,0)+IF(BC206&lt;AM206,AY206+AZ206+BA206-BB206,0)+IF(BK206&lt;AM206,BG206+BH206+BI206-BJ206,0)+IF(BS206&lt;AM206,BO206+BP206+BQ206-BR206,0)+IF(CA206&lt;AM206,BW206+BX206+BY206-BZ206,0)+IF(CI206&lt;AM206,CE206+CF206+CG206-CH206,0))))))</f>
        <v>0</v>
      </c>
      <c r="AO206" s="3">
        <f>IF(Inputs!$B$27&lt;&gt;"Ready","PENDING INPUTS",MIN((AI206+AJ206+AK206),IF(D206&gt;C206,IF(D206=0,0,AL206*C206/D206),AL206+AN206)))</f>
        <v>0</v>
      </c>
      <c r="AP206" s="3">
        <f>IF(Inputs!$B$27&lt;&gt;"Ready","PENDING INPUTS",MAX(0,(AI206+AJ206+AK206)-AO206))</f>
        <v>0</v>
      </c>
      <c r="AQ206" s="3">
        <f>IF(Inputs!$B$27&lt;&gt;"Ready","PENDING INPUTS",AX205)</f>
        <v>0</v>
      </c>
      <c r="AR206" s="3">
        <f>IF(Inputs!$B$27&lt;&gt;"Ready","PENDING INPUTS",IF(A206&lt;=Inputs!$B$6,ROUND(AQ206*Inputs!C18/12,2),0))</f>
        <v>0</v>
      </c>
      <c r="AS206" s="3">
        <f>IF(Inputs!$B$27&lt;&gt;"Ready","PENDING INPUTS",IF(AND(A206&lt;=Inputs!$B$6,AQ206&gt;0),Inputs!G18,0))</f>
        <v>0</v>
      </c>
      <c r="AT206" s="3">
        <f>IF(Inputs!$B$27&lt;&gt;"Ready","PENDING INPUTS",IF(A206&gt;Inputs!$B$6,0,MIN((AQ206+AR206+AS206),IF(Inputs!H18=1,Inputs!D18,MAX(Inputs!F18,ROUND(AQ206*Inputs!E18+AR206+AS206,2))))))</f>
        <v>0</v>
      </c>
      <c r="AU206">
        <f>IF(Inputs!$B$27&lt;&gt;"Ready","PENDING INPUTS",IF(AQ206&lt;=0,99,1+IF(AND(K206&gt;0,OR(K206&lt;AQ206,AND(K206=AQ206,0&lt;4))),1,0)+IF(AND(S206&gt;0,OR(S206&lt;AQ206,AND(S206=AQ206,1&lt;4))),1,0)+IF(AND(AA206&gt;0,OR(AA206&lt;AQ206,AND(AA206=AQ206,2&lt;4))),1,0)+IF(AND(AI206&gt;0,OR(AI206&lt;AQ206,AND(AI206=AQ206,3&lt;4))),1,0)+IF(AND(AY206&gt;0,OR(AY206&lt;AQ206,AND(AY206=AQ206,5&lt;4))),1,0)+IF(AND(BG206&gt;0,OR(BG206&lt;AQ206,AND(BG206=AQ206,6&lt;4))),1,0)+IF(AND(BO206&gt;0,OR(BO206&lt;AQ206,AND(BO206=AQ206,7&lt;4))),1,0)+IF(AND(BW206&gt;0,OR(BW206&lt;AQ206,AND(BW206=AQ206,8&lt;4))),1,0)+IF(AND(CE206&gt;0,OR(CE206&lt;AQ206,AND(CE206=AQ206,9&lt;4))),1,0)))</f>
        <v>99</v>
      </c>
      <c r="AV206" s="3">
        <f>IF(Inputs!$B$27&lt;&gt;"Ready","PENDING INPUTS",IF(A206&gt;Inputs!$B$6,0,MIN(MAX(0,(AQ206+AR206+AS206)-AT206),MAX(0,C206-D206-(IF(O206&lt;AU206,K206+L206+M206-N206,0)+IF(W206&lt;AU206,S206+T206+U206-V206,0)+IF(AE206&lt;AU206,AA206+AB206+AC206-AD206,0)+IF(AM206&lt;AU206,AI206+AJ206+AK206-AL206,0)+IF(AU206&lt;AU206,AQ206+AR206+AS206-AT206,0)+IF(BC206&lt;AU206,AY206+AZ206+BA206-BB206,0)+IF(BK206&lt;AU206,BG206+BH206+BI206-BJ206,0)+IF(BS206&lt;AU206,BO206+BP206+BQ206-BR206,0)+IF(CA206&lt;AU206,BW206+BX206+BY206-BZ206,0)+IF(CI206&lt;AU206,CE206+CF206+CG206-CH206,0))))))</f>
        <v>0</v>
      </c>
      <c r="AW206" s="3">
        <f>IF(Inputs!$B$27&lt;&gt;"Ready","PENDING INPUTS",MIN((AQ206+AR206+AS206),IF(D206&gt;C206,IF(D206=0,0,AT206*C206/D206),AT206+AV206)))</f>
        <v>0</v>
      </c>
      <c r="AX206" s="3">
        <f>IF(Inputs!$B$27&lt;&gt;"Ready","PENDING INPUTS",MAX(0,(AQ206+AR206+AS206)-AW206))</f>
        <v>0</v>
      </c>
      <c r="AY206" s="3">
        <f>IF(Inputs!$B$27&lt;&gt;"Ready","PENDING INPUTS",BF205)</f>
        <v>0</v>
      </c>
      <c r="AZ206" s="3">
        <f>IF(Inputs!$B$27&lt;&gt;"Ready","PENDING INPUTS",IF(A206&lt;=Inputs!$B$6,ROUND(AY206*Inputs!C19/12,2),0))</f>
        <v>0</v>
      </c>
      <c r="BA206" s="3">
        <f>IF(Inputs!$B$27&lt;&gt;"Ready","PENDING INPUTS",IF(AND(A206&lt;=Inputs!$B$6,AY206&gt;0),Inputs!G19,0))</f>
        <v>0</v>
      </c>
      <c r="BB206" s="3">
        <f>IF(Inputs!$B$27&lt;&gt;"Ready","PENDING INPUTS",IF(A206&gt;Inputs!$B$6,0,MIN((AY206+AZ206+BA206),IF(Inputs!H19=1,Inputs!D19,MAX(Inputs!F19,ROUND(AY206*Inputs!E19+AZ206+BA206,2))))))</f>
        <v>0</v>
      </c>
      <c r="BC206">
        <f>IF(Inputs!$B$27&lt;&gt;"Ready","PENDING INPUTS",IF(AY206&lt;=0,99,1+IF(AND(K206&gt;0,OR(K206&lt;AY206,AND(K206=AY206,0&lt;5))),1,0)+IF(AND(S206&gt;0,OR(S206&lt;AY206,AND(S206=AY206,1&lt;5))),1,0)+IF(AND(AA206&gt;0,OR(AA206&lt;AY206,AND(AA206=AY206,2&lt;5))),1,0)+IF(AND(AI206&gt;0,OR(AI206&lt;AY206,AND(AI206=AY206,3&lt;5))),1,0)+IF(AND(AQ206&gt;0,OR(AQ206&lt;AY206,AND(AQ206=AY206,4&lt;5))),1,0)+IF(AND(BG206&gt;0,OR(BG206&lt;AY206,AND(BG206=AY206,6&lt;5))),1,0)+IF(AND(BO206&gt;0,OR(BO206&lt;AY206,AND(BO206=AY206,7&lt;5))),1,0)+IF(AND(BW206&gt;0,OR(BW206&lt;AY206,AND(BW206=AY206,8&lt;5))),1,0)+IF(AND(CE206&gt;0,OR(CE206&lt;AY206,AND(CE206=AY206,9&lt;5))),1,0)))</f>
        <v>99</v>
      </c>
      <c r="BD206" s="3">
        <f>IF(Inputs!$B$27&lt;&gt;"Ready","PENDING INPUTS",IF(A206&gt;Inputs!$B$6,0,MIN(MAX(0,(AY206+AZ206+BA206)-BB206),MAX(0,C206-D206-(IF(O206&lt;BC206,K206+L206+M206-N206,0)+IF(W206&lt;BC206,S206+T206+U206-V206,0)+IF(AE206&lt;BC206,AA206+AB206+AC206-AD206,0)+IF(AM206&lt;BC206,AI206+AJ206+AK206-AL206,0)+IF(AU206&lt;BC206,AQ206+AR206+AS206-AT206,0)+IF(BC206&lt;BC206,AY206+AZ206+BA206-BB206,0)+IF(BK206&lt;BC206,BG206+BH206+BI206-BJ206,0)+IF(BS206&lt;BC206,BO206+BP206+BQ206-BR206,0)+IF(CA206&lt;BC206,BW206+BX206+BY206-BZ206,0)+IF(CI206&lt;BC206,CE206+CF206+CG206-CH206,0))))))</f>
        <v>0</v>
      </c>
      <c r="BE206" s="3">
        <f>IF(Inputs!$B$27&lt;&gt;"Ready","PENDING INPUTS",MIN((AY206+AZ206+BA206),IF(D206&gt;C206,IF(D206=0,0,BB206*C206/D206),BB206+BD206)))</f>
        <v>0</v>
      </c>
      <c r="BF206" s="3">
        <f>IF(Inputs!$B$27&lt;&gt;"Ready","PENDING INPUTS",MAX(0,(AY206+AZ206+BA206)-BE206))</f>
        <v>0</v>
      </c>
      <c r="BG206" s="3">
        <f>IF(Inputs!$B$27&lt;&gt;"Ready","PENDING INPUTS",BN205)</f>
        <v>0</v>
      </c>
      <c r="BH206" s="3">
        <f>IF(Inputs!$B$27&lt;&gt;"Ready","PENDING INPUTS",IF(A206&lt;=Inputs!$B$6,ROUND(BG206*Inputs!C20/12,2),0))</f>
        <v>0</v>
      </c>
      <c r="BI206" s="3">
        <f>IF(Inputs!$B$27&lt;&gt;"Ready","PENDING INPUTS",IF(AND(A206&lt;=Inputs!$B$6,BG206&gt;0),Inputs!G20,0))</f>
        <v>0</v>
      </c>
      <c r="BJ206" s="3">
        <f>IF(Inputs!$B$27&lt;&gt;"Ready","PENDING INPUTS",IF(A206&gt;Inputs!$B$6,0,MIN((BG206+BH206+BI206),IF(Inputs!H20=1,Inputs!D20,MAX(Inputs!F20,ROUND(BG206*Inputs!E20+BH206+BI206,2))))))</f>
        <v>0</v>
      </c>
      <c r="BK206">
        <f>IF(Inputs!$B$27&lt;&gt;"Ready","PENDING INPUTS",IF(BG206&lt;=0,99,1+IF(AND(K206&gt;0,OR(K206&lt;BG206,AND(K206=BG206,0&lt;6))),1,0)+IF(AND(S206&gt;0,OR(S206&lt;BG206,AND(S206=BG206,1&lt;6))),1,0)+IF(AND(AA206&gt;0,OR(AA206&lt;BG206,AND(AA206=BG206,2&lt;6))),1,0)+IF(AND(AI206&gt;0,OR(AI206&lt;BG206,AND(AI206=BG206,3&lt;6))),1,0)+IF(AND(AQ206&gt;0,OR(AQ206&lt;BG206,AND(AQ206=BG206,4&lt;6))),1,0)+IF(AND(AY206&gt;0,OR(AY206&lt;BG206,AND(AY206=BG206,5&lt;6))),1,0)+IF(AND(BO206&gt;0,OR(BO206&lt;BG206,AND(BO206=BG206,7&lt;6))),1,0)+IF(AND(BW206&gt;0,OR(BW206&lt;BG206,AND(BW206=BG206,8&lt;6))),1,0)+IF(AND(CE206&gt;0,OR(CE206&lt;BG206,AND(CE206=BG206,9&lt;6))),1,0)))</f>
        <v>99</v>
      </c>
      <c r="BL206" s="3">
        <f>IF(Inputs!$B$27&lt;&gt;"Ready","PENDING INPUTS",IF(A206&gt;Inputs!$B$6,0,MIN(MAX(0,(BG206+BH206+BI206)-BJ206),MAX(0,C206-D206-(IF(O206&lt;BK206,K206+L206+M206-N206,0)+IF(W206&lt;BK206,S206+T206+U206-V206,0)+IF(AE206&lt;BK206,AA206+AB206+AC206-AD206,0)+IF(AM206&lt;BK206,AI206+AJ206+AK206-AL206,0)+IF(AU206&lt;BK206,AQ206+AR206+AS206-AT206,0)+IF(BC206&lt;BK206,AY206+AZ206+BA206-BB206,0)+IF(BK206&lt;BK206,BG206+BH206+BI206-BJ206,0)+IF(BS206&lt;BK206,BO206+BP206+BQ206-BR206,0)+IF(CA206&lt;BK206,BW206+BX206+BY206-BZ206,0)+IF(CI206&lt;BK206,CE206+CF206+CG206-CH206,0))))))</f>
        <v>0</v>
      </c>
      <c r="BM206" s="3">
        <f>IF(Inputs!$B$27&lt;&gt;"Ready","PENDING INPUTS",MIN((BG206+BH206+BI206),IF(D206&gt;C206,IF(D206=0,0,BJ206*C206/D206),BJ206+BL206)))</f>
        <v>0</v>
      </c>
      <c r="BN206" s="3">
        <f>IF(Inputs!$B$27&lt;&gt;"Ready","PENDING INPUTS",MAX(0,(BG206+BH206+BI206)-BM206))</f>
        <v>0</v>
      </c>
      <c r="BO206" s="3">
        <f>IF(Inputs!$B$27&lt;&gt;"Ready","PENDING INPUTS",BV205)</f>
        <v>0</v>
      </c>
      <c r="BP206" s="3">
        <f>IF(Inputs!$B$27&lt;&gt;"Ready","PENDING INPUTS",IF(A206&lt;=Inputs!$B$6,ROUND(BO206*Inputs!C21/12,2),0))</f>
        <v>0</v>
      </c>
      <c r="BQ206" s="3">
        <f>IF(Inputs!$B$27&lt;&gt;"Ready","PENDING INPUTS",IF(AND(A206&lt;=Inputs!$B$6,BO206&gt;0),Inputs!G21,0))</f>
        <v>0</v>
      </c>
      <c r="BR206" s="3">
        <f>IF(Inputs!$B$27&lt;&gt;"Ready","PENDING INPUTS",IF(A206&gt;Inputs!$B$6,0,MIN((BO206+BP206+BQ206),IF(Inputs!H21=1,Inputs!D21,MAX(Inputs!F21,ROUND(BO206*Inputs!E21+BP206+BQ206,2))))))</f>
        <v>0</v>
      </c>
      <c r="BS206">
        <f>IF(Inputs!$B$27&lt;&gt;"Ready","PENDING INPUTS",IF(BO206&lt;=0,99,1+IF(AND(K206&gt;0,OR(K206&lt;BO206,AND(K206=BO206,0&lt;7))),1,0)+IF(AND(S206&gt;0,OR(S206&lt;BO206,AND(S206=BO206,1&lt;7))),1,0)+IF(AND(AA206&gt;0,OR(AA206&lt;BO206,AND(AA206=BO206,2&lt;7))),1,0)+IF(AND(AI206&gt;0,OR(AI206&lt;BO206,AND(AI206=BO206,3&lt;7))),1,0)+IF(AND(AQ206&gt;0,OR(AQ206&lt;BO206,AND(AQ206=BO206,4&lt;7))),1,0)+IF(AND(AY206&gt;0,OR(AY206&lt;BO206,AND(AY206=BO206,5&lt;7))),1,0)+IF(AND(BG206&gt;0,OR(BG206&lt;BO206,AND(BG206=BO206,6&lt;7))),1,0)+IF(AND(BW206&gt;0,OR(BW206&lt;BO206,AND(BW206=BO206,8&lt;7))),1,0)+IF(AND(CE206&gt;0,OR(CE206&lt;BO206,AND(CE206=BO206,9&lt;7))),1,0)))</f>
        <v>99</v>
      </c>
      <c r="BT206" s="3">
        <f>IF(Inputs!$B$27&lt;&gt;"Ready","PENDING INPUTS",IF(A206&gt;Inputs!$B$6,0,MIN(MAX(0,(BO206+BP206+BQ206)-BR206),MAX(0,C206-D206-(IF(O206&lt;BS206,K206+L206+M206-N206,0)+IF(W206&lt;BS206,S206+T206+U206-V206,0)+IF(AE206&lt;BS206,AA206+AB206+AC206-AD206,0)+IF(AM206&lt;BS206,AI206+AJ206+AK206-AL206,0)+IF(AU206&lt;BS206,AQ206+AR206+AS206-AT206,0)+IF(BC206&lt;BS206,AY206+AZ206+BA206-BB206,0)+IF(BK206&lt;BS206,BG206+BH206+BI206-BJ206,0)+IF(BS206&lt;BS206,BO206+BP206+BQ206-BR206,0)+IF(CA206&lt;BS206,BW206+BX206+BY206-BZ206,0)+IF(CI206&lt;BS206,CE206+CF206+CG206-CH206,0))))))</f>
        <v>0</v>
      </c>
      <c r="BU206" s="3">
        <f>IF(Inputs!$B$27&lt;&gt;"Ready","PENDING INPUTS",MIN((BO206+BP206+BQ206),IF(D206&gt;C206,IF(D206=0,0,BR206*C206/D206),BR206+BT206)))</f>
        <v>0</v>
      </c>
      <c r="BV206" s="3">
        <f>IF(Inputs!$B$27&lt;&gt;"Ready","PENDING INPUTS",MAX(0,(BO206+BP206+BQ206)-BU206))</f>
        <v>0</v>
      </c>
      <c r="BW206" s="3">
        <f>IF(Inputs!$B$27&lt;&gt;"Ready","PENDING INPUTS",CD205)</f>
        <v>0</v>
      </c>
      <c r="BX206" s="3">
        <f>IF(Inputs!$B$27&lt;&gt;"Ready","PENDING INPUTS",IF(A206&lt;=Inputs!$B$6,ROUND(BW206*Inputs!C22/12,2),0))</f>
        <v>0</v>
      </c>
      <c r="BY206" s="3">
        <f>IF(Inputs!$B$27&lt;&gt;"Ready","PENDING INPUTS",IF(AND(A206&lt;=Inputs!$B$6,BW206&gt;0),Inputs!G22,0))</f>
        <v>0</v>
      </c>
      <c r="BZ206" s="3">
        <f>IF(Inputs!$B$27&lt;&gt;"Ready","PENDING INPUTS",IF(A206&gt;Inputs!$B$6,0,MIN((BW206+BX206+BY206),IF(Inputs!H22=1,Inputs!D22,MAX(Inputs!F22,ROUND(BW206*Inputs!E22+BX206+BY206,2))))))</f>
        <v>0</v>
      </c>
      <c r="CA206">
        <f>IF(Inputs!$B$27&lt;&gt;"Ready","PENDING INPUTS",IF(BW206&lt;=0,99,1+IF(AND(K206&gt;0,OR(K206&lt;BW206,AND(K206=BW206,0&lt;8))),1,0)+IF(AND(S206&gt;0,OR(S206&lt;BW206,AND(S206=BW206,1&lt;8))),1,0)+IF(AND(AA206&gt;0,OR(AA206&lt;BW206,AND(AA206=BW206,2&lt;8))),1,0)+IF(AND(AI206&gt;0,OR(AI206&lt;BW206,AND(AI206=BW206,3&lt;8))),1,0)+IF(AND(AQ206&gt;0,OR(AQ206&lt;BW206,AND(AQ206=BW206,4&lt;8))),1,0)+IF(AND(AY206&gt;0,OR(AY206&lt;BW206,AND(AY206=BW206,5&lt;8))),1,0)+IF(AND(BG206&gt;0,OR(BG206&lt;BW206,AND(BG206=BW206,6&lt;8))),1,0)+IF(AND(BO206&gt;0,OR(BO206&lt;BW206,AND(BO206=BW206,7&lt;8))),1,0)+IF(AND(CE206&gt;0,OR(CE206&lt;BW206,AND(CE206=BW206,9&lt;8))),1,0)))</f>
        <v>99</v>
      </c>
      <c r="CB206" s="3">
        <f>IF(Inputs!$B$27&lt;&gt;"Ready","PENDING INPUTS",IF(A206&gt;Inputs!$B$6,0,MIN(MAX(0,(BW206+BX206+BY206)-BZ206),MAX(0,C206-D206-(IF(O206&lt;CA206,K206+L206+M206-N206,0)+IF(W206&lt;CA206,S206+T206+U206-V206,0)+IF(AE206&lt;CA206,AA206+AB206+AC206-AD206,0)+IF(AM206&lt;CA206,AI206+AJ206+AK206-AL206,0)+IF(AU206&lt;CA206,AQ206+AR206+AS206-AT206,0)+IF(BC206&lt;CA206,AY206+AZ206+BA206-BB206,0)+IF(BK206&lt;CA206,BG206+BH206+BI206-BJ206,0)+IF(BS206&lt;CA206,BO206+BP206+BQ206-BR206,0)+IF(CA206&lt;CA206,BW206+BX206+BY206-BZ206,0)+IF(CI206&lt;CA206,CE206+CF206+CG206-CH206,0))))))</f>
        <v>0</v>
      </c>
      <c r="CC206" s="3">
        <f>IF(Inputs!$B$27&lt;&gt;"Ready","PENDING INPUTS",MIN((BW206+BX206+BY206),IF(D206&gt;C206,IF(D206=0,0,BZ206*C206/D206),BZ206+CB206)))</f>
        <v>0</v>
      </c>
      <c r="CD206" s="3">
        <f>IF(Inputs!$B$27&lt;&gt;"Ready","PENDING INPUTS",MAX(0,(BW206+BX206+BY206)-CC206))</f>
        <v>0</v>
      </c>
      <c r="CE206" s="3">
        <f>IF(Inputs!$B$27&lt;&gt;"Ready","PENDING INPUTS",CL205)</f>
        <v>0</v>
      </c>
      <c r="CF206" s="3">
        <f>IF(Inputs!$B$27&lt;&gt;"Ready","PENDING INPUTS",IF(A206&lt;=Inputs!$B$6,ROUND(CE206*Inputs!C23/12,2),0))</f>
        <v>0</v>
      </c>
      <c r="CG206" s="3">
        <f>IF(Inputs!$B$27&lt;&gt;"Ready","PENDING INPUTS",IF(AND(A206&lt;=Inputs!$B$6,CE206&gt;0),Inputs!G23,0))</f>
        <v>0</v>
      </c>
      <c r="CH206" s="3">
        <f>IF(Inputs!$B$27&lt;&gt;"Ready","PENDING INPUTS",IF(A206&gt;Inputs!$B$6,0,MIN((CE206+CF206+CG206),IF(Inputs!H23=1,Inputs!D23,MAX(Inputs!F23,ROUND(CE206*Inputs!E23+CF206+CG206,2))))))</f>
        <v>0</v>
      </c>
      <c r="CI206">
        <f>IF(Inputs!$B$27&lt;&gt;"Ready","PENDING INPUTS",IF(CE206&lt;=0,99,1+IF(AND(K206&gt;0,OR(K206&lt;CE206,AND(K206=CE206,0&lt;9))),1,0)+IF(AND(S206&gt;0,OR(S206&lt;CE206,AND(S206=CE206,1&lt;9))),1,0)+IF(AND(AA206&gt;0,OR(AA206&lt;CE206,AND(AA206=CE206,2&lt;9))),1,0)+IF(AND(AI206&gt;0,OR(AI206&lt;CE206,AND(AI206=CE206,3&lt;9))),1,0)+IF(AND(AQ206&gt;0,OR(AQ206&lt;CE206,AND(AQ206=CE206,4&lt;9))),1,0)+IF(AND(AY206&gt;0,OR(AY206&lt;CE206,AND(AY206=CE206,5&lt;9))),1,0)+IF(AND(BG206&gt;0,OR(BG206&lt;CE206,AND(BG206=CE206,6&lt;9))),1,0)+IF(AND(BO206&gt;0,OR(BO206&lt;CE206,AND(BO206=CE206,7&lt;9))),1,0)+IF(AND(BW206&gt;0,OR(BW206&lt;CE206,AND(BW206=CE206,8&lt;9))),1,0)))</f>
        <v>99</v>
      </c>
      <c r="CJ206" s="3">
        <f>IF(Inputs!$B$27&lt;&gt;"Ready","PENDING INPUTS",IF(A206&gt;Inputs!$B$6,0,MIN(MAX(0,(CE206+CF206+CG206)-CH206),MAX(0,C206-D206-(IF(O206&lt;CI206,K206+L206+M206-N206,0)+IF(W206&lt;CI206,S206+T206+U206-V206,0)+IF(AE206&lt;CI206,AA206+AB206+AC206-AD206,0)+IF(AM206&lt;CI206,AI206+AJ206+AK206-AL206,0)+IF(AU206&lt;CI206,AQ206+AR206+AS206-AT206,0)+IF(BC206&lt;CI206,AY206+AZ206+BA206-BB206,0)+IF(BK206&lt;CI206,BG206+BH206+BI206-BJ206,0)+IF(BS206&lt;CI206,BO206+BP206+BQ206-BR206,0)+IF(CA206&lt;CI206,BW206+BX206+BY206-BZ206,0)+IF(CI206&lt;CI206,CE206+CF206+CG206-CH206,0))))))</f>
        <v>0</v>
      </c>
      <c r="CK206" s="3">
        <f>IF(Inputs!$B$27&lt;&gt;"Ready","PENDING INPUTS",MIN((CE206+CF206+CG206),IF(D206&gt;C206,IF(D206=0,0,CH206*C206/D206),CH206+CJ206)))</f>
        <v>0</v>
      </c>
      <c r="CL206" s="3">
        <f>IF(Inputs!$B$27&lt;&gt;"Ready","PENDING INPUTS",MAX(0,(CE206+CF206+CG206)-CK206))</f>
        <v>0</v>
      </c>
    </row>
    <row r="207" spans="1:90" ht="27.95" customHeight="1" x14ac:dyDescent="0.25">
      <c r="A207">
        <v>203</v>
      </c>
      <c r="B207" s="13">
        <f>IF(Inputs!$B$27&lt;&gt;"Ready","PENDING INPUTS",EDATE(Inputs!$B$5,A207-1))</f>
        <v>52444</v>
      </c>
      <c r="C207" s="3">
        <f>IF(Inputs!$B$27&lt;&gt;"Ready","PENDING INPUTS",IF(A207&lt;=Inputs!$B$6,MAX(0,Inputs!$B$4+IF(A207=Inputs!$B$7,Inputs!$B$8,0)+IF(A207=Inputs!$B$9,Inputs!$B$10,0)),0))</f>
        <v>0</v>
      </c>
      <c r="D207" s="3">
        <f>IF(Inputs!$B$27&lt;&gt;"Ready","PENDING INPUTS",SUM(N207,V207,AD207,AL207,AT207,BB207,BJ207,BR207,BZ207,CH207))</f>
        <v>0</v>
      </c>
      <c r="E207" s="3">
        <f>IF(Inputs!$B$27&lt;&gt;"Ready","PENDING INPUTS",MAX(0,D207-C207))</f>
        <v>0</v>
      </c>
      <c r="F207" s="3">
        <f>IF(Inputs!$B$27&lt;&gt;"Ready","PENDING INPUTS",SUM(Q207,Y207,AG207,AO207,AW207,BE207,BM207,BU207,CC207,CK207))</f>
        <v>0</v>
      </c>
      <c r="G207" s="3">
        <f>IF(Inputs!$B$27&lt;&gt;"Ready","PENDING INPUTS",SUM(L207,T207,AB207,AJ207,AR207,AZ207,BH207,BP207,BX207,CF207))</f>
        <v>0</v>
      </c>
      <c r="H207" s="3">
        <f>IF(Inputs!$B$27&lt;&gt;"Ready","PENDING INPUTS",SUM(M207,U207,AC207,AK207,AS207,BA207,BI207,BQ207,BY207,CG207))</f>
        <v>0</v>
      </c>
      <c r="I207" s="3">
        <f>IF(Inputs!$B$27&lt;&gt;"Ready","PENDING INPUTS",SUM(R207,Z207,AH207,AP207,AX207,BF207,BN207,BV207,CD207,CL207))</f>
        <v>0</v>
      </c>
      <c r="J207" t="str">
        <f>IF(Inputs!$B$27&lt;&gt;"Ready","PENDING INPUTS",IF(A207&gt;Inputs!$B$6,"Beyond horizon",IF(E207&gt;0.005,"MINIMUM SHORTFALL",IF(I207&lt;0.005,"Paid off","In progress"))))</f>
        <v>Beyond horizon</v>
      </c>
      <c r="K207" s="3">
        <f>IF(Inputs!$B$27&lt;&gt;"Ready","PENDING INPUTS",R206)</f>
        <v>0</v>
      </c>
      <c r="L207" s="3">
        <f>IF(Inputs!$B$27&lt;&gt;"Ready","PENDING INPUTS",IF(A207&lt;=Inputs!$B$6,ROUND(K207*Inputs!C14/12,2),0))</f>
        <v>0</v>
      </c>
      <c r="M207" s="3">
        <f>IF(Inputs!$B$27&lt;&gt;"Ready","PENDING INPUTS",IF(AND(A207&lt;=Inputs!$B$6,K207&gt;0),Inputs!G14,0))</f>
        <v>0</v>
      </c>
      <c r="N207" s="3">
        <f>IF(Inputs!$B$27&lt;&gt;"Ready","PENDING INPUTS",IF(A207&gt;Inputs!$B$6,0,MIN((K207+L207+M207),IF(Inputs!H14=1,Inputs!D14,MAX(Inputs!F14,ROUND(K207*Inputs!E14+L207+M207,2))))))</f>
        <v>0</v>
      </c>
      <c r="O207">
        <f>IF(Inputs!$B$27&lt;&gt;"Ready","PENDING INPUTS",IF(K207&lt;=0,99,1+IF(AND(S207&gt;0,OR(S207&lt;K207,AND(S207=K207,1&lt;0))),1,0)+IF(AND(AA207&gt;0,OR(AA207&lt;K207,AND(AA207=K207,2&lt;0))),1,0)+IF(AND(AI207&gt;0,OR(AI207&lt;K207,AND(AI207=K207,3&lt;0))),1,0)+IF(AND(AQ207&gt;0,OR(AQ207&lt;K207,AND(AQ207=K207,4&lt;0))),1,0)+IF(AND(AY207&gt;0,OR(AY207&lt;K207,AND(AY207=K207,5&lt;0))),1,0)+IF(AND(BG207&gt;0,OR(BG207&lt;K207,AND(BG207=K207,6&lt;0))),1,0)+IF(AND(BO207&gt;0,OR(BO207&lt;K207,AND(BO207=K207,7&lt;0))),1,0)+IF(AND(BW207&gt;0,OR(BW207&lt;K207,AND(BW207=K207,8&lt;0))),1,0)+IF(AND(CE207&gt;0,OR(CE207&lt;K207,AND(CE207=K207,9&lt;0))),1,0)))</f>
        <v>99</v>
      </c>
      <c r="P207" s="3">
        <f>IF(Inputs!$B$27&lt;&gt;"Ready","PENDING INPUTS",IF(A207&gt;Inputs!$B$6,0,MIN(MAX(0,(K207+L207+M207)-N207),MAX(0,C207-D207-(IF(O207&lt;O207,K207+L207+M207-N207,0)+IF(W207&lt;O207,S207+T207+U207-V207,0)+IF(AE207&lt;O207,AA207+AB207+AC207-AD207,0)+IF(AM207&lt;O207,AI207+AJ207+AK207-AL207,0)+IF(AU207&lt;O207,AQ207+AR207+AS207-AT207,0)+IF(BC207&lt;O207,AY207+AZ207+BA207-BB207,0)+IF(BK207&lt;O207,BG207+BH207+BI207-BJ207,0)+IF(BS207&lt;O207,BO207+BP207+BQ207-BR207,0)+IF(CA207&lt;O207,BW207+BX207+BY207-BZ207,0)+IF(CI207&lt;O207,CE207+CF207+CG207-CH207,0))))))</f>
        <v>0</v>
      </c>
      <c r="Q207" s="3">
        <f>IF(Inputs!$B$27&lt;&gt;"Ready","PENDING INPUTS",MIN((K207+L207+M207),IF(D207&gt;C207,IF(D207=0,0,N207*C207/D207),N207+P207)))</f>
        <v>0</v>
      </c>
      <c r="R207" s="3">
        <f>IF(Inputs!$B$27&lt;&gt;"Ready","PENDING INPUTS",MAX(0,(K207+L207+M207)-Q207))</f>
        <v>0</v>
      </c>
      <c r="S207" s="3">
        <f>IF(Inputs!$B$27&lt;&gt;"Ready","PENDING INPUTS",Z206)</f>
        <v>0</v>
      </c>
      <c r="T207" s="3">
        <f>IF(Inputs!$B$27&lt;&gt;"Ready","PENDING INPUTS",IF(A207&lt;=Inputs!$B$6,ROUND(S207*Inputs!C15/12,2),0))</f>
        <v>0</v>
      </c>
      <c r="U207" s="3">
        <f>IF(Inputs!$B$27&lt;&gt;"Ready","PENDING INPUTS",IF(AND(A207&lt;=Inputs!$B$6,S207&gt;0),Inputs!G15,0))</f>
        <v>0</v>
      </c>
      <c r="V207" s="3">
        <f>IF(Inputs!$B$27&lt;&gt;"Ready","PENDING INPUTS",IF(A207&gt;Inputs!$B$6,0,MIN((S207+T207+U207),IF(Inputs!H15=1,Inputs!D15,MAX(Inputs!F15,ROUND(S207*Inputs!E15+T207+U207,2))))))</f>
        <v>0</v>
      </c>
      <c r="W207">
        <f>IF(Inputs!$B$27&lt;&gt;"Ready","PENDING INPUTS",IF(S207&lt;=0,99,1+IF(AND(K207&gt;0,OR(K207&lt;S207,AND(K207=S207,0&lt;1))),1,0)+IF(AND(AA207&gt;0,OR(AA207&lt;S207,AND(AA207=S207,2&lt;1))),1,0)+IF(AND(AI207&gt;0,OR(AI207&lt;S207,AND(AI207=S207,3&lt;1))),1,0)+IF(AND(AQ207&gt;0,OR(AQ207&lt;S207,AND(AQ207=S207,4&lt;1))),1,0)+IF(AND(AY207&gt;0,OR(AY207&lt;S207,AND(AY207=S207,5&lt;1))),1,0)+IF(AND(BG207&gt;0,OR(BG207&lt;S207,AND(BG207=S207,6&lt;1))),1,0)+IF(AND(BO207&gt;0,OR(BO207&lt;S207,AND(BO207=S207,7&lt;1))),1,0)+IF(AND(BW207&gt;0,OR(BW207&lt;S207,AND(BW207=S207,8&lt;1))),1,0)+IF(AND(CE207&gt;0,OR(CE207&lt;S207,AND(CE207=S207,9&lt;1))),1,0)))</f>
        <v>99</v>
      </c>
      <c r="X207" s="3">
        <f>IF(Inputs!$B$27&lt;&gt;"Ready","PENDING INPUTS",IF(A207&gt;Inputs!$B$6,0,MIN(MAX(0,(S207+T207+U207)-V207),MAX(0,C207-D207-(IF(O207&lt;W207,K207+L207+M207-N207,0)+IF(W207&lt;W207,S207+T207+U207-V207,0)+IF(AE207&lt;W207,AA207+AB207+AC207-AD207,0)+IF(AM207&lt;W207,AI207+AJ207+AK207-AL207,0)+IF(AU207&lt;W207,AQ207+AR207+AS207-AT207,0)+IF(BC207&lt;W207,AY207+AZ207+BA207-BB207,0)+IF(BK207&lt;W207,BG207+BH207+BI207-BJ207,0)+IF(BS207&lt;W207,BO207+BP207+BQ207-BR207,0)+IF(CA207&lt;W207,BW207+BX207+BY207-BZ207,0)+IF(CI207&lt;W207,CE207+CF207+CG207-CH207,0))))))</f>
        <v>0</v>
      </c>
      <c r="Y207" s="3">
        <f>IF(Inputs!$B$27&lt;&gt;"Ready","PENDING INPUTS",MIN((S207+T207+U207),IF(D207&gt;C207,IF(D207=0,0,V207*C207/D207),V207+X207)))</f>
        <v>0</v>
      </c>
      <c r="Z207" s="3">
        <f>IF(Inputs!$B$27&lt;&gt;"Ready","PENDING INPUTS",MAX(0,(S207+T207+U207)-Y207))</f>
        <v>0</v>
      </c>
      <c r="AA207" s="3">
        <f>IF(Inputs!$B$27&lt;&gt;"Ready","PENDING INPUTS",AH206)</f>
        <v>0</v>
      </c>
      <c r="AB207" s="3">
        <f>IF(Inputs!$B$27&lt;&gt;"Ready","PENDING INPUTS",IF(A207&lt;=Inputs!$B$6,ROUND(AA207*Inputs!C16/12,2),0))</f>
        <v>0</v>
      </c>
      <c r="AC207" s="3">
        <f>IF(Inputs!$B$27&lt;&gt;"Ready","PENDING INPUTS",IF(AND(A207&lt;=Inputs!$B$6,AA207&gt;0),Inputs!G16,0))</f>
        <v>0</v>
      </c>
      <c r="AD207" s="3">
        <f>IF(Inputs!$B$27&lt;&gt;"Ready","PENDING INPUTS",IF(A207&gt;Inputs!$B$6,0,MIN((AA207+AB207+AC207),IF(Inputs!H16=1,Inputs!D16,MAX(Inputs!F16,ROUND(AA207*Inputs!E16+AB207+AC207,2))))))</f>
        <v>0</v>
      </c>
      <c r="AE207">
        <f>IF(Inputs!$B$27&lt;&gt;"Ready","PENDING INPUTS",IF(AA207&lt;=0,99,1+IF(AND(K207&gt;0,OR(K207&lt;AA207,AND(K207=AA207,0&lt;2))),1,0)+IF(AND(S207&gt;0,OR(S207&lt;AA207,AND(S207=AA207,1&lt;2))),1,0)+IF(AND(AI207&gt;0,OR(AI207&lt;AA207,AND(AI207=AA207,3&lt;2))),1,0)+IF(AND(AQ207&gt;0,OR(AQ207&lt;AA207,AND(AQ207=AA207,4&lt;2))),1,0)+IF(AND(AY207&gt;0,OR(AY207&lt;AA207,AND(AY207=AA207,5&lt;2))),1,0)+IF(AND(BG207&gt;0,OR(BG207&lt;AA207,AND(BG207=AA207,6&lt;2))),1,0)+IF(AND(BO207&gt;0,OR(BO207&lt;AA207,AND(BO207=AA207,7&lt;2))),1,0)+IF(AND(BW207&gt;0,OR(BW207&lt;AA207,AND(BW207=AA207,8&lt;2))),1,0)+IF(AND(CE207&gt;0,OR(CE207&lt;AA207,AND(CE207=AA207,9&lt;2))),1,0)))</f>
        <v>99</v>
      </c>
      <c r="AF207" s="3">
        <f>IF(Inputs!$B$27&lt;&gt;"Ready","PENDING INPUTS",IF(A207&gt;Inputs!$B$6,0,MIN(MAX(0,(AA207+AB207+AC207)-AD207),MAX(0,C207-D207-(IF(O207&lt;AE207,K207+L207+M207-N207,0)+IF(W207&lt;AE207,S207+T207+U207-V207,0)+IF(AE207&lt;AE207,AA207+AB207+AC207-AD207,0)+IF(AM207&lt;AE207,AI207+AJ207+AK207-AL207,0)+IF(AU207&lt;AE207,AQ207+AR207+AS207-AT207,0)+IF(BC207&lt;AE207,AY207+AZ207+BA207-BB207,0)+IF(BK207&lt;AE207,BG207+BH207+BI207-BJ207,0)+IF(BS207&lt;AE207,BO207+BP207+BQ207-BR207,0)+IF(CA207&lt;AE207,BW207+BX207+BY207-BZ207,0)+IF(CI207&lt;AE207,CE207+CF207+CG207-CH207,0))))))</f>
        <v>0</v>
      </c>
      <c r="AG207" s="3">
        <f>IF(Inputs!$B$27&lt;&gt;"Ready","PENDING INPUTS",MIN((AA207+AB207+AC207),IF(D207&gt;C207,IF(D207=0,0,AD207*C207/D207),AD207+AF207)))</f>
        <v>0</v>
      </c>
      <c r="AH207" s="3">
        <f>IF(Inputs!$B$27&lt;&gt;"Ready","PENDING INPUTS",MAX(0,(AA207+AB207+AC207)-AG207))</f>
        <v>0</v>
      </c>
      <c r="AI207" s="3">
        <f>IF(Inputs!$B$27&lt;&gt;"Ready","PENDING INPUTS",AP206)</f>
        <v>0</v>
      </c>
      <c r="AJ207" s="3">
        <f>IF(Inputs!$B$27&lt;&gt;"Ready","PENDING INPUTS",IF(A207&lt;=Inputs!$B$6,ROUND(AI207*Inputs!C17/12,2),0))</f>
        <v>0</v>
      </c>
      <c r="AK207" s="3">
        <f>IF(Inputs!$B$27&lt;&gt;"Ready","PENDING INPUTS",IF(AND(A207&lt;=Inputs!$B$6,AI207&gt;0),Inputs!G17,0))</f>
        <v>0</v>
      </c>
      <c r="AL207" s="3">
        <f>IF(Inputs!$B$27&lt;&gt;"Ready","PENDING INPUTS",IF(A207&gt;Inputs!$B$6,0,MIN((AI207+AJ207+AK207),IF(Inputs!H17=1,Inputs!D17,MAX(Inputs!F17,ROUND(AI207*Inputs!E17+AJ207+AK207,2))))))</f>
        <v>0</v>
      </c>
      <c r="AM207">
        <f>IF(Inputs!$B$27&lt;&gt;"Ready","PENDING INPUTS",IF(AI207&lt;=0,99,1+IF(AND(K207&gt;0,OR(K207&lt;AI207,AND(K207=AI207,0&lt;3))),1,0)+IF(AND(S207&gt;0,OR(S207&lt;AI207,AND(S207=AI207,1&lt;3))),1,0)+IF(AND(AA207&gt;0,OR(AA207&lt;AI207,AND(AA207=AI207,2&lt;3))),1,0)+IF(AND(AQ207&gt;0,OR(AQ207&lt;AI207,AND(AQ207=AI207,4&lt;3))),1,0)+IF(AND(AY207&gt;0,OR(AY207&lt;AI207,AND(AY207=AI207,5&lt;3))),1,0)+IF(AND(BG207&gt;0,OR(BG207&lt;AI207,AND(BG207=AI207,6&lt;3))),1,0)+IF(AND(BO207&gt;0,OR(BO207&lt;AI207,AND(BO207=AI207,7&lt;3))),1,0)+IF(AND(BW207&gt;0,OR(BW207&lt;AI207,AND(BW207=AI207,8&lt;3))),1,0)+IF(AND(CE207&gt;0,OR(CE207&lt;AI207,AND(CE207=AI207,9&lt;3))),1,0)))</f>
        <v>99</v>
      </c>
      <c r="AN207" s="3">
        <f>IF(Inputs!$B$27&lt;&gt;"Ready","PENDING INPUTS",IF(A207&gt;Inputs!$B$6,0,MIN(MAX(0,(AI207+AJ207+AK207)-AL207),MAX(0,C207-D207-(IF(O207&lt;AM207,K207+L207+M207-N207,0)+IF(W207&lt;AM207,S207+T207+U207-V207,0)+IF(AE207&lt;AM207,AA207+AB207+AC207-AD207,0)+IF(AM207&lt;AM207,AI207+AJ207+AK207-AL207,0)+IF(AU207&lt;AM207,AQ207+AR207+AS207-AT207,0)+IF(BC207&lt;AM207,AY207+AZ207+BA207-BB207,0)+IF(BK207&lt;AM207,BG207+BH207+BI207-BJ207,0)+IF(BS207&lt;AM207,BO207+BP207+BQ207-BR207,0)+IF(CA207&lt;AM207,BW207+BX207+BY207-BZ207,0)+IF(CI207&lt;AM207,CE207+CF207+CG207-CH207,0))))))</f>
        <v>0</v>
      </c>
      <c r="AO207" s="3">
        <f>IF(Inputs!$B$27&lt;&gt;"Ready","PENDING INPUTS",MIN((AI207+AJ207+AK207),IF(D207&gt;C207,IF(D207=0,0,AL207*C207/D207),AL207+AN207)))</f>
        <v>0</v>
      </c>
      <c r="AP207" s="3">
        <f>IF(Inputs!$B$27&lt;&gt;"Ready","PENDING INPUTS",MAX(0,(AI207+AJ207+AK207)-AO207))</f>
        <v>0</v>
      </c>
      <c r="AQ207" s="3">
        <f>IF(Inputs!$B$27&lt;&gt;"Ready","PENDING INPUTS",AX206)</f>
        <v>0</v>
      </c>
      <c r="AR207" s="3">
        <f>IF(Inputs!$B$27&lt;&gt;"Ready","PENDING INPUTS",IF(A207&lt;=Inputs!$B$6,ROUND(AQ207*Inputs!C18/12,2),0))</f>
        <v>0</v>
      </c>
      <c r="AS207" s="3">
        <f>IF(Inputs!$B$27&lt;&gt;"Ready","PENDING INPUTS",IF(AND(A207&lt;=Inputs!$B$6,AQ207&gt;0),Inputs!G18,0))</f>
        <v>0</v>
      </c>
      <c r="AT207" s="3">
        <f>IF(Inputs!$B$27&lt;&gt;"Ready","PENDING INPUTS",IF(A207&gt;Inputs!$B$6,0,MIN((AQ207+AR207+AS207),IF(Inputs!H18=1,Inputs!D18,MAX(Inputs!F18,ROUND(AQ207*Inputs!E18+AR207+AS207,2))))))</f>
        <v>0</v>
      </c>
      <c r="AU207">
        <f>IF(Inputs!$B$27&lt;&gt;"Ready","PENDING INPUTS",IF(AQ207&lt;=0,99,1+IF(AND(K207&gt;0,OR(K207&lt;AQ207,AND(K207=AQ207,0&lt;4))),1,0)+IF(AND(S207&gt;0,OR(S207&lt;AQ207,AND(S207=AQ207,1&lt;4))),1,0)+IF(AND(AA207&gt;0,OR(AA207&lt;AQ207,AND(AA207=AQ207,2&lt;4))),1,0)+IF(AND(AI207&gt;0,OR(AI207&lt;AQ207,AND(AI207=AQ207,3&lt;4))),1,0)+IF(AND(AY207&gt;0,OR(AY207&lt;AQ207,AND(AY207=AQ207,5&lt;4))),1,0)+IF(AND(BG207&gt;0,OR(BG207&lt;AQ207,AND(BG207=AQ207,6&lt;4))),1,0)+IF(AND(BO207&gt;0,OR(BO207&lt;AQ207,AND(BO207=AQ207,7&lt;4))),1,0)+IF(AND(BW207&gt;0,OR(BW207&lt;AQ207,AND(BW207=AQ207,8&lt;4))),1,0)+IF(AND(CE207&gt;0,OR(CE207&lt;AQ207,AND(CE207=AQ207,9&lt;4))),1,0)))</f>
        <v>99</v>
      </c>
      <c r="AV207" s="3">
        <f>IF(Inputs!$B$27&lt;&gt;"Ready","PENDING INPUTS",IF(A207&gt;Inputs!$B$6,0,MIN(MAX(0,(AQ207+AR207+AS207)-AT207),MAX(0,C207-D207-(IF(O207&lt;AU207,K207+L207+M207-N207,0)+IF(W207&lt;AU207,S207+T207+U207-V207,0)+IF(AE207&lt;AU207,AA207+AB207+AC207-AD207,0)+IF(AM207&lt;AU207,AI207+AJ207+AK207-AL207,0)+IF(AU207&lt;AU207,AQ207+AR207+AS207-AT207,0)+IF(BC207&lt;AU207,AY207+AZ207+BA207-BB207,0)+IF(BK207&lt;AU207,BG207+BH207+BI207-BJ207,0)+IF(BS207&lt;AU207,BO207+BP207+BQ207-BR207,0)+IF(CA207&lt;AU207,BW207+BX207+BY207-BZ207,0)+IF(CI207&lt;AU207,CE207+CF207+CG207-CH207,0))))))</f>
        <v>0</v>
      </c>
      <c r="AW207" s="3">
        <f>IF(Inputs!$B$27&lt;&gt;"Ready","PENDING INPUTS",MIN((AQ207+AR207+AS207),IF(D207&gt;C207,IF(D207=0,0,AT207*C207/D207),AT207+AV207)))</f>
        <v>0</v>
      </c>
      <c r="AX207" s="3">
        <f>IF(Inputs!$B$27&lt;&gt;"Ready","PENDING INPUTS",MAX(0,(AQ207+AR207+AS207)-AW207))</f>
        <v>0</v>
      </c>
      <c r="AY207" s="3">
        <f>IF(Inputs!$B$27&lt;&gt;"Ready","PENDING INPUTS",BF206)</f>
        <v>0</v>
      </c>
      <c r="AZ207" s="3">
        <f>IF(Inputs!$B$27&lt;&gt;"Ready","PENDING INPUTS",IF(A207&lt;=Inputs!$B$6,ROUND(AY207*Inputs!C19/12,2),0))</f>
        <v>0</v>
      </c>
      <c r="BA207" s="3">
        <f>IF(Inputs!$B$27&lt;&gt;"Ready","PENDING INPUTS",IF(AND(A207&lt;=Inputs!$B$6,AY207&gt;0),Inputs!G19,0))</f>
        <v>0</v>
      </c>
      <c r="BB207" s="3">
        <f>IF(Inputs!$B$27&lt;&gt;"Ready","PENDING INPUTS",IF(A207&gt;Inputs!$B$6,0,MIN((AY207+AZ207+BA207),IF(Inputs!H19=1,Inputs!D19,MAX(Inputs!F19,ROUND(AY207*Inputs!E19+AZ207+BA207,2))))))</f>
        <v>0</v>
      </c>
      <c r="BC207">
        <f>IF(Inputs!$B$27&lt;&gt;"Ready","PENDING INPUTS",IF(AY207&lt;=0,99,1+IF(AND(K207&gt;0,OR(K207&lt;AY207,AND(K207=AY207,0&lt;5))),1,0)+IF(AND(S207&gt;0,OR(S207&lt;AY207,AND(S207=AY207,1&lt;5))),1,0)+IF(AND(AA207&gt;0,OR(AA207&lt;AY207,AND(AA207=AY207,2&lt;5))),1,0)+IF(AND(AI207&gt;0,OR(AI207&lt;AY207,AND(AI207=AY207,3&lt;5))),1,0)+IF(AND(AQ207&gt;0,OR(AQ207&lt;AY207,AND(AQ207=AY207,4&lt;5))),1,0)+IF(AND(BG207&gt;0,OR(BG207&lt;AY207,AND(BG207=AY207,6&lt;5))),1,0)+IF(AND(BO207&gt;0,OR(BO207&lt;AY207,AND(BO207=AY207,7&lt;5))),1,0)+IF(AND(BW207&gt;0,OR(BW207&lt;AY207,AND(BW207=AY207,8&lt;5))),1,0)+IF(AND(CE207&gt;0,OR(CE207&lt;AY207,AND(CE207=AY207,9&lt;5))),1,0)))</f>
        <v>99</v>
      </c>
      <c r="BD207" s="3">
        <f>IF(Inputs!$B$27&lt;&gt;"Ready","PENDING INPUTS",IF(A207&gt;Inputs!$B$6,0,MIN(MAX(0,(AY207+AZ207+BA207)-BB207),MAX(0,C207-D207-(IF(O207&lt;BC207,K207+L207+M207-N207,0)+IF(W207&lt;BC207,S207+T207+U207-V207,0)+IF(AE207&lt;BC207,AA207+AB207+AC207-AD207,0)+IF(AM207&lt;BC207,AI207+AJ207+AK207-AL207,0)+IF(AU207&lt;BC207,AQ207+AR207+AS207-AT207,0)+IF(BC207&lt;BC207,AY207+AZ207+BA207-BB207,0)+IF(BK207&lt;BC207,BG207+BH207+BI207-BJ207,0)+IF(BS207&lt;BC207,BO207+BP207+BQ207-BR207,0)+IF(CA207&lt;BC207,BW207+BX207+BY207-BZ207,0)+IF(CI207&lt;BC207,CE207+CF207+CG207-CH207,0))))))</f>
        <v>0</v>
      </c>
      <c r="BE207" s="3">
        <f>IF(Inputs!$B$27&lt;&gt;"Ready","PENDING INPUTS",MIN((AY207+AZ207+BA207),IF(D207&gt;C207,IF(D207=0,0,BB207*C207/D207),BB207+BD207)))</f>
        <v>0</v>
      </c>
      <c r="BF207" s="3">
        <f>IF(Inputs!$B$27&lt;&gt;"Ready","PENDING INPUTS",MAX(0,(AY207+AZ207+BA207)-BE207))</f>
        <v>0</v>
      </c>
      <c r="BG207" s="3">
        <f>IF(Inputs!$B$27&lt;&gt;"Ready","PENDING INPUTS",BN206)</f>
        <v>0</v>
      </c>
      <c r="BH207" s="3">
        <f>IF(Inputs!$B$27&lt;&gt;"Ready","PENDING INPUTS",IF(A207&lt;=Inputs!$B$6,ROUND(BG207*Inputs!C20/12,2),0))</f>
        <v>0</v>
      </c>
      <c r="BI207" s="3">
        <f>IF(Inputs!$B$27&lt;&gt;"Ready","PENDING INPUTS",IF(AND(A207&lt;=Inputs!$B$6,BG207&gt;0),Inputs!G20,0))</f>
        <v>0</v>
      </c>
      <c r="BJ207" s="3">
        <f>IF(Inputs!$B$27&lt;&gt;"Ready","PENDING INPUTS",IF(A207&gt;Inputs!$B$6,0,MIN((BG207+BH207+BI207),IF(Inputs!H20=1,Inputs!D20,MAX(Inputs!F20,ROUND(BG207*Inputs!E20+BH207+BI207,2))))))</f>
        <v>0</v>
      </c>
      <c r="BK207">
        <f>IF(Inputs!$B$27&lt;&gt;"Ready","PENDING INPUTS",IF(BG207&lt;=0,99,1+IF(AND(K207&gt;0,OR(K207&lt;BG207,AND(K207=BG207,0&lt;6))),1,0)+IF(AND(S207&gt;0,OR(S207&lt;BG207,AND(S207=BG207,1&lt;6))),1,0)+IF(AND(AA207&gt;0,OR(AA207&lt;BG207,AND(AA207=BG207,2&lt;6))),1,0)+IF(AND(AI207&gt;0,OR(AI207&lt;BG207,AND(AI207=BG207,3&lt;6))),1,0)+IF(AND(AQ207&gt;0,OR(AQ207&lt;BG207,AND(AQ207=BG207,4&lt;6))),1,0)+IF(AND(AY207&gt;0,OR(AY207&lt;BG207,AND(AY207=BG207,5&lt;6))),1,0)+IF(AND(BO207&gt;0,OR(BO207&lt;BG207,AND(BO207=BG207,7&lt;6))),1,0)+IF(AND(BW207&gt;0,OR(BW207&lt;BG207,AND(BW207=BG207,8&lt;6))),1,0)+IF(AND(CE207&gt;0,OR(CE207&lt;BG207,AND(CE207=BG207,9&lt;6))),1,0)))</f>
        <v>99</v>
      </c>
      <c r="BL207" s="3">
        <f>IF(Inputs!$B$27&lt;&gt;"Ready","PENDING INPUTS",IF(A207&gt;Inputs!$B$6,0,MIN(MAX(0,(BG207+BH207+BI207)-BJ207),MAX(0,C207-D207-(IF(O207&lt;BK207,K207+L207+M207-N207,0)+IF(W207&lt;BK207,S207+T207+U207-V207,0)+IF(AE207&lt;BK207,AA207+AB207+AC207-AD207,0)+IF(AM207&lt;BK207,AI207+AJ207+AK207-AL207,0)+IF(AU207&lt;BK207,AQ207+AR207+AS207-AT207,0)+IF(BC207&lt;BK207,AY207+AZ207+BA207-BB207,0)+IF(BK207&lt;BK207,BG207+BH207+BI207-BJ207,0)+IF(BS207&lt;BK207,BO207+BP207+BQ207-BR207,0)+IF(CA207&lt;BK207,BW207+BX207+BY207-BZ207,0)+IF(CI207&lt;BK207,CE207+CF207+CG207-CH207,0))))))</f>
        <v>0</v>
      </c>
      <c r="BM207" s="3">
        <f>IF(Inputs!$B$27&lt;&gt;"Ready","PENDING INPUTS",MIN((BG207+BH207+BI207),IF(D207&gt;C207,IF(D207=0,0,BJ207*C207/D207),BJ207+BL207)))</f>
        <v>0</v>
      </c>
      <c r="BN207" s="3">
        <f>IF(Inputs!$B$27&lt;&gt;"Ready","PENDING INPUTS",MAX(0,(BG207+BH207+BI207)-BM207))</f>
        <v>0</v>
      </c>
      <c r="BO207" s="3">
        <f>IF(Inputs!$B$27&lt;&gt;"Ready","PENDING INPUTS",BV206)</f>
        <v>0</v>
      </c>
      <c r="BP207" s="3">
        <f>IF(Inputs!$B$27&lt;&gt;"Ready","PENDING INPUTS",IF(A207&lt;=Inputs!$B$6,ROUND(BO207*Inputs!C21/12,2),0))</f>
        <v>0</v>
      </c>
      <c r="BQ207" s="3">
        <f>IF(Inputs!$B$27&lt;&gt;"Ready","PENDING INPUTS",IF(AND(A207&lt;=Inputs!$B$6,BO207&gt;0),Inputs!G21,0))</f>
        <v>0</v>
      </c>
      <c r="BR207" s="3">
        <f>IF(Inputs!$B$27&lt;&gt;"Ready","PENDING INPUTS",IF(A207&gt;Inputs!$B$6,0,MIN((BO207+BP207+BQ207),IF(Inputs!H21=1,Inputs!D21,MAX(Inputs!F21,ROUND(BO207*Inputs!E21+BP207+BQ207,2))))))</f>
        <v>0</v>
      </c>
      <c r="BS207">
        <f>IF(Inputs!$B$27&lt;&gt;"Ready","PENDING INPUTS",IF(BO207&lt;=0,99,1+IF(AND(K207&gt;0,OR(K207&lt;BO207,AND(K207=BO207,0&lt;7))),1,0)+IF(AND(S207&gt;0,OR(S207&lt;BO207,AND(S207=BO207,1&lt;7))),1,0)+IF(AND(AA207&gt;0,OR(AA207&lt;BO207,AND(AA207=BO207,2&lt;7))),1,0)+IF(AND(AI207&gt;0,OR(AI207&lt;BO207,AND(AI207=BO207,3&lt;7))),1,0)+IF(AND(AQ207&gt;0,OR(AQ207&lt;BO207,AND(AQ207=BO207,4&lt;7))),1,0)+IF(AND(AY207&gt;0,OR(AY207&lt;BO207,AND(AY207=BO207,5&lt;7))),1,0)+IF(AND(BG207&gt;0,OR(BG207&lt;BO207,AND(BG207=BO207,6&lt;7))),1,0)+IF(AND(BW207&gt;0,OR(BW207&lt;BO207,AND(BW207=BO207,8&lt;7))),1,0)+IF(AND(CE207&gt;0,OR(CE207&lt;BO207,AND(CE207=BO207,9&lt;7))),1,0)))</f>
        <v>99</v>
      </c>
      <c r="BT207" s="3">
        <f>IF(Inputs!$B$27&lt;&gt;"Ready","PENDING INPUTS",IF(A207&gt;Inputs!$B$6,0,MIN(MAX(0,(BO207+BP207+BQ207)-BR207),MAX(0,C207-D207-(IF(O207&lt;BS207,K207+L207+M207-N207,0)+IF(W207&lt;BS207,S207+T207+U207-V207,0)+IF(AE207&lt;BS207,AA207+AB207+AC207-AD207,0)+IF(AM207&lt;BS207,AI207+AJ207+AK207-AL207,0)+IF(AU207&lt;BS207,AQ207+AR207+AS207-AT207,0)+IF(BC207&lt;BS207,AY207+AZ207+BA207-BB207,0)+IF(BK207&lt;BS207,BG207+BH207+BI207-BJ207,0)+IF(BS207&lt;BS207,BO207+BP207+BQ207-BR207,0)+IF(CA207&lt;BS207,BW207+BX207+BY207-BZ207,0)+IF(CI207&lt;BS207,CE207+CF207+CG207-CH207,0))))))</f>
        <v>0</v>
      </c>
      <c r="BU207" s="3">
        <f>IF(Inputs!$B$27&lt;&gt;"Ready","PENDING INPUTS",MIN((BO207+BP207+BQ207),IF(D207&gt;C207,IF(D207=0,0,BR207*C207/D207),BR207+BT207)))</f>
        <v>0</v>
      </c>
      <c r="BV207" s="3">
        <f>IF(Inputs!$B$27&lt;&gt;"Ready","PENDING INPUTS",MAX(0,(BO207+BP207+BQ207)-BU207))</f>
        <v>0</v>
      </c>
      <c r="BW207" s="3">
        <f>IF(Inputs!$B$27&lt;&gt;"Ready","PENDING INPUTS",CD206)</f>
        <v>0</v>
      </c>
      <c r="BX207" s="3">
        <f>IF(Inputs!$B$27&lt;&gt;"Ready","PENDING INPUTS",IF(A207&lt;=Inputs!$B$6,ROUND(BW207*Inputs!C22/12,2),0))</f>
        <v>0</v>
      </c>
      <c r="BY207" s="3">
        <f>IF(Inputs!$B$27&lt;&gt;"Ready","PENDING INPUTS",IF(AND(A207&lt;=Inputs!$B$6,BW207&gt;0),Inputs!G22,0))</f>
        <v>0</v>
      </c>
      <c r="BZ207" s="3">
        <f>IF(Inputs!$B$27&lt;&gt;"Ready","PENDING INPUTS",IF(A207&gt;Inputs!$B$6,0,MIN((BW207+BX207+BY207),IF(Inputs!H22=1,Inputs!D22,MAX(Inputs!F22,ROUND(BW207*Inputs!E22+BX207+BY207,2))))))</f>
        <v>0</v>
      </c>
      <c r="CA207">
        <f>IF(Inputs!$B$27&lt;&gt;"Ready","PENDING INPUTS",IF(BW207&lt;=0,99,1+IF(AND(K207&gt;0,OR(K207&lt;BW207,AND(K207=BW207,0&lt;8))),1,0)+IF(AND(S207&gt;0,OR(S207&lt;BW207,AND(S207=BW207,1&lt;8))),1,0)+IF(AND(AA207&gt;0,OR(AA207&lt;BW207,AND(AA207=BW207,2&lt;8))),1,0)+IF(AND(AI207&gt;0,OR(AI207&lt;BW207,AND(AI207=BW207,3&lt;8))),1,0)+IF(AND(AQ207&gt;0,OR(AQ207&lt;BW207,AND(AQ207=BW207,4&lt;8))),1,0)+IF(AND(AY207&gt;0,OR(AY207&lt;BW207,AND(AY207=BW207,5&lt;8))),1,0)+IF(AND(BG207&gt;0,OR(BG207&lt;BW207,AND(BG207=BW207,6&lt;8))),1,0)+IF(AND(BO207&gt;0,OR(BO207&lt;BW207,AND(BO207=BW207,7&lt;8))),1,0)+IF(AND(CE207&gt;0,OR(CE207&lt;BW207,AND(CE207=BW207,9&lt;8))),1,0)))</f>
        <v>99</v>
      </c>
      <c r="CB207" s="3">
        <f>IF(Inputs!$B$27&lt;&gt;"Ready","PENDING INPUTS",IF(A207&gt;Inputs!$B$6,0,MIN(MAX(0,(BW207+BX207+BY207)-BZ207),MAX(0,C207-D207-(IF(O207&lt;CA207,K207+L207+M207-N207,0)+IF(W207&lt;CA207,S207+T207+U207-V207,0)+IF(AE207&lt;CA207,AA207+AB207+AC207-AD207,0)+IF(AM207&lt;CA207,AI207+AJ207+AK207-AL207,0)+IF(AU207&lt;CA207,AQ207+AR207+AS207-AT207,0)+IF(BC207&lt;CA207,AY207+AZ207+BA207-BB207,0)+IF(BK207&lt;CA207,BG207+BH207+BI207-BJ207,0)+IF(BS207&lt;CA207,BO207+BP207+BQ207-BR207,0)+IF(CA207&lt;CA207,BW207+BX207+BY207-BZ207,0)+IF(CI207&lt;CA207,CE207+CF207+CG207-CH207,0))))))</f>
        <v>0</v>
      </c>
      <c r="CC207" s="3">
        <f>IF(Inputs!$B$27&lt;&gt;"Ready","PENDING INPUTS",MIN((BW207+BX207+BY207),IF(D207&gt;C207,IF(D207=0,0,BZ207*C207/D207),BZ207+CB207)))</f>
        <v>0</v>
      </c>
      <c r="CD207" s="3">
        <f>IF(Inputs!$B$27&lt;&gt;"Ready","PENDING INPUTS",MAX(0,(BW207+BX207+BY207)-CC207))</f>
        <v>0</v>
      </c>
      <c r="CE207" s="3">
        <f>IF(Inputs!$B$27&lt;&gt;"Ready","PENDING INPUTS",CL206)</f>
        <v>0</v>
      </c>
      <c r="CF207" s="3">
        <f>IF(Inputs!$B$27&lt;&gt;"Ready","PENDING INPUTS",IF(A207&lt;=Inputs!$B$6,ROUND(CE207*Inputs!C23/12,2),0))</f>
        <v>0</v>
      </c>
      <c r="CG207" s="3">
        <f>IF(Inputs!$B$27&lt;&gt;"Ready","PENDING INPUTS",IF(AND(A207&lt;=Inputs!$B$6,CE207&gt;0),Inputs!G23,0))</f>
        <v>0</v>
      </c>
      <c r="CH207" s="3">
        <f>IF(Inputs!$B$27&lt;&gt;"Ready","PENDING INPUTS",IF(A207&gt;Inputs!$B$6,0,MIN((CE207+CF207+CG207),IF(Inputs!H23=1,Inputs!D23,MAX(Inputs!F23,ROUND(CE207*Inputs!E23+CF207+CG207,2))))))</f>
        <v>0</v>
      </c>
      <c r="CI207">
        <f>IF(Inputs!$B$27&lt;&gt;"Ready","PENDING INPUTS",IF(CE207&lt;=0,99,1+IF(AND(K207&gt;0,OR(K207&lt;CE207,AND(K207=CE207,0&lt;9))),1,0)+IF(AND(S207&gt;0,OR(S207&lt;CE207,AND(S207=CE207,1&lt;9))),1,0)+IF(AND(AA207&gt;0,OR(AA207&lt;CE207,AND(AA207=CE207,2&lt;9))),1,0)+IF(AND(AI207&gt;0,OR(AI207&lt;CE207,AND(AI207=CE207,3&lt;9))),1,0)+IF(AND(AQ207&gt;0,OR(AQ207&lt;CE207,AND(AQ207=CE207,4&lt;9))),1,0)+IF(AND(AY207&gt;0,OR(AY207&lt;CE207,AND(AY207=CE207,5&lt;9))),1,0)+IF(AND(BG207&gt;0,OR(BG207&lt;CE207,AND(BG207=CE207,6&lt;9))),1,0)+IF(AND(BO207&gt;0,OR(BO207&lt;CE207,AND(BO207=CE207,7&lt;9))),1,0)+IF(AND(BW207&gt;0,OR(BW207&lt;CE207,AND(BW207=CE207,8&lt;9))),1,0)))</f>
        <v>99</v>
      </c>
      <c r="CJ207" s="3">
        <f>IF(Inputs!$B$27&lt;&gt;"Ready","PENDING INPUTS",IF(A207&gt;Inputs!$B$6,0,MIN(MAX(0,(CE207+CF207+CG207)-CH207),MAX(0,C207-D207-(IF(O207&lt;CI207,K207+L207+M207-N207,0)+IF(W207&lt;CI207,S207+T207+U207-V207,0)+IF(AE207&lt;CI207,AA207+AB207+AC207-AD207,0)+IF(AM207&lt;CI207,AI207+AJ207+AK207-AL207,0)+IF(AU207&lt;CI207,AQ207+AR207+AS207-AT207,0)+IF(BC207&lt;CI207,AY207+AZ207+BA207-BB207,0)+IF(BK207&lt;CI207,BG207+BH207+BI207-BJ207,0)+IF(BS207&lt;CI207,BO207+BP207+BQ207-BR207,0)+IF(CA207&lt;CI207,BW207+BX207+BY207-BZ207,0)+IF(CI207&lt;CI207,CE207+CF207+CG207-CH207,0))))))</f>
        <v>0</v>
      </c>
      <c r="CK207" s="3">
        <f>IF(Inputs!$B$27&lt;&gt;"Ready","PENDING INPUTS",MIN((CE207+CF207+CG207),IF(D207&gt;C207,IF(D207=0,0,CH207*C207/D207),CH207+CJ207)))</f>
        <v>0</v>
      </c>
      <c r="CL207" s="3">
        <f>IF(Inputs!$B$27&lt;&gt;"Ready","PENDING INPUTS",MAX(0,(CE207+CF207+CG207)-CK207))</f>
        <v>0</v>
      </c>
    </row>
    <row r="208" spans="1:90" ht="27.95" customHeight="1" x14ac:dyDescent="0.25">
      <c r="A208">
        <v>204</v>
      </c>
      <c r="B208" s="13">
        <f>IF(Inputs!$B$27&lt;&gt;"Ready","PENDING INPUTS",EDATE(Inputs!$B$5,A208-1))</f>
        <v>52475</v>
      </c>
      <c r="C208" s="3">
        <f>IF(Inputs!$B$27&lt;&gt;"Ready","PENDING INPUTS",IF(A208&lt;=Inputs!$B$6,MAX(0,Inputs!$B$4+IF(A208=Inputs!$B$7,Inputs!$B$8,0)+IF(A208=Inputs!$B$9,Inputs!$B$10,0)),0))</f>
        <v>0</v>
      </c>
      <c r="D208" s="3">
        <f>IF(Inputs!$B$27&lt;&gt;"Ready","PENDING INPUTS",SUM(N208,V208,AD208,AL208,AT208,BB208,BJ208,BR208,BZ208,CH208))</f>
        <v>0</v>
      </c>
      <c r="E208" s="3">
        <f>IF(Inputs!$B$27&lt;&gt;"Ready","PENDING INPUTS",MAX(0,D208-C208))</f>
        <v>0</v>
      </c>
      <c r="F208" s="3">
        <f>IF(Inputs!$B$27&lt;&gt;"Ready","PENDING INPUTS",SUM(Q208,Y208,AG208,AO208,AW208,BE208,BM208,BU208,CC208,CK208))</f>
        <v>0</v>
      </c>
      <c r="G208" s="3">
        <f>IF(Inputs!$B$27&lt;&gt;"Ready","PENDING INPUTS",SUM(L208,T208,AB208,AJ208,AR208,AZ208,BH208,BP208,BX208,CF208))</f>
        <v>0</v>
      </c>
      <c r="H208" s="3">
        <f>IF(Inputs!$B$27&lt;&gt;"Ready","PENDING INPUTS",SUM(M208,U208,AC208,AK208,AS208,BA208,BI208,BQ208,BY208,CG208))</f>
        <v>0</v>
      </c>
      <c r="I208" s="3">
        <f>IF(Inputs!$B$27&lt;&gt;"Ready","PENDING INPUTS",SUM(R208,Z208,AH208,AP208,AX208,BF208,BN208,BV208,CD208,CL208))</f>
        <v>0</v>
      </c>
      <c r="J208" t="str">
        <f>IF(Inputs!$B$27&lt;&gt;"Ready","PENDING INPUTS",IF(A208&gt;Inputs!$B$6,"Beyond horizon",IF(E208&gt;0.005,"MINIMUM SHORTFALL",IF(I208&lt;0.005,"Paid off","In progress"))))</f>
        <v>Beyond horizon</v>
      </c>
      <c r="K208" s="3">
        <f>IF(Inputs!$B$27&lt;&gt;"Ready","PENDING INPUTS",R207)</f>
        <v>0</v>
      </c>
      <c r="L208" s="3">
        <f>IF(Inputs!$B$27&lt;&gt;"Ready","PENDING INPUTS",IF(A208&lt;=Inputs!$B$6,ROUND(K208*Inputs!C14/12,2),0))</f>
        <v>0</v>
      </c>
      <c r="M208" s="3">
        <f>IF(Inputs!$B$27&lt;&gt;"Ready","PENDING INPUTS",IF(AND(A208&lt;=Inputs!$B$6,K208&gt;0),Inputs!G14,0))</f>
        <v>0</v>
      </c>
      <c r="N208" s="3">
        <f>IF(Inputs!$B$27&lt;&gt;"Ready","PENDING INPUTS",IF(A208&gt;Inputs!$B$6,0,MIN((K208+L208+M208),IF(Inputs!H14=1,Inputs!D14,MAX(Inputs!F14,ROUND(K208*Inputs!E14+L208+M208,2))))))</f>
        <v>0</v>
      </c>
      <c r="O208">
        <f>IF(Inputs!$B$27&lt;&gt;"Ready","PENDING INPUTS",IF(K208&lt;=0,99,1+IF(AND(S208&gt;0,OR(S208&lt;K208,AND(S208=K208,1&lt;0))),1,0)+IF(AND(AA208&gt;0,OR(AA208&lt;K208,AND(AA208=K208,2&lt;0))),1,0)+IF(AND(AI208&gt;0,OR(AI208&lt;K208,AND(AI208=K208,3&lt;0))),1,0)+IF(AND(AQ208&gt;0,OR(AQ208&lt;K208,AND(AQ208=K208,4&lt;0))),1,0)+IF(AND(AY208&gt;0,OR(AY208&lt;K208,AND(AY208=K208,5&lt;0))),1,0)+IF(AND(BG208&gt;0,OR(BG208&lt;K208,AND(BG208=K208,6&lt;0))),1,0)+IF(AND(BO208&gt;0,OR(BO208&lt;K208,AND(BO208=K208,7&lt;0))),1,0)+IF(AND(BW208&gt;0,OR(BW208&lt;K208,AND(BW208=K208,8&lt;0))),1,0)+IF(AND(CE208&gt;0,OR(CE208&lt;K208,AND(CE208=K208,9&lt;0))),1,0)))</f>
        <v>99</v>
      </c>
      <c r="P208" s="3">
        <f>IF(Inputs!$B$27&lt;&gt;"Ready","PENDING INPUTS",IF(A208&gt;Inputs!$B$6,0,MIN(MAX(0,(K208+L208+M208)-N208),MAX(0,C208-D208-(IF(O208&lt;O208,K208+L208+M208-N208,0)+IF(W208&lt;O208,S208+T208+U208-V208,0)+IF(AE208&lt;O208,AA208+AB208+AC208-AD208,0)+IF(AM208&lt;O208,AI208+AJ208+AK208-AL208,0)+IF(AU208&lt;O208,AQ208+AR208+AS208-AT208,0)+IF(BC208&lt;O208,AY208+AZ208+BA208-BB208,0)+IF(BK208&lt;O208,BG208+BH208+BI208-BJ208,0)+IF(BS208&lt;O208,BO208+BP208+BQ208-BR208,0)+IF(CA208&lt;O208,BW208+BX208+BY208-BZ208,0)+IF(CI208&lt;O208,CE208+CF208+CG208-CH208,0))))))</f>
        <v>0</v>
      </c>
      <c r="Q208" s="3">
        <f>IF(Inputs!$B$27&lt;&gt;"Ready","PENDING INPUTS",MIN((K208+L208+M208),IF(D208&gt;C208,IF(D208=0,0,N208*C208/D208),N208+P208)))</f>
        <v>0</v>
      </c>
      <c r="R208" s="3">
        <f>IF(Inputs!$B$27&lt;&gt;"Ready","PENDING INPUTS",MAX(0,(K208+L208+M208)-Q208))</f>
        <v>0</v>
      </c>
      <c r="S208" s="3">
        <f>IF(Inputs!$B$27&lt;&gt;"Ready","PENDING INPUTS",Z207)</f>
        <v>0</v>
      </c>
      <c r="T208" s="3">
        <f>IF(Inputs!$B$27&lt;&gt;"Ready","PENDING INPUTS",IF(A208&lt;=Inputs!$B$6,ROUND(S208*Inputs!C15/12,2),0))</f>
        <v>0</v>
      </c>
      <c r="U208" s="3">
        <f>IF(Inputs!$B$27&lt;&gt;"Ready","PENDING INPUTS",IF(AND(A208&lt;=Inputs!$B$6,S208&gt;0),Inputs!G15,0))</f>
        <v>0</v>
      </c>
      <c r="V208" s="3">
        <f>IF(Inputs!$B$27&lt;&gt;"Ready","PENDING INPUTS",IF(A208&gt;Inputs!$B$6,0,MIN((S208+T208+U208),IF(Inputs!H15=1,Inputs!D15,MAX(Inputs!F15,ROUND(S208*Inputs!E15+T208+U208,2))))))</f>
        <v>0</v>
      </c>
      <c r="W208">
        <f>IF(Inputs!$B$27&lt;&gt;"Ready","PENDING INPUTS",IF(S208&lt;=0,99,1+IF(AND(K208&gt;0,OR(K208&lt;S208,AND(K208=S208,0&lt;1))),1,0)+IF(AND(AA208&gt;0,OR(AA208&lt;S208,AND(AA208=S208,2&lt;1))),1,0)+IF(AND(AI208&gt;0,OR(AI208&lt;S208,AND(AI208=S208,3&lt;1))),1,0)+IF(AND(AQ208&gt;0,OR(AQ208&lt;S208,AND(AQ208=S208,4&lt;1))),1,0)+IF(AND(AY208&gt;0,OR(AY208&lt;S208,AND(AY208=S208,5&lt;1))),1,0)+IF(AND(BG208&gt;0,OR(BG208&lt;S208,AND(BG208=S208,6&lt;1))),1,0)+IF(AND(BO208&gt;0,OR(BO208&lt;S208,AND(BO208=S208,7&lt;1))),1,0)+IF(AND(BW208&gt;0,OR(BW208&lt;S208,AND(BW208=S208,8&lt;1))),1,0)+IF(AND(CE208&gt;0,OR(CE208&lt;S208,AND(CE208=S208,9&lt;1))),1,0)))</f>
        <v>99</v>
      </c>
      <c r="X208" s="3">
        <f>IF(Inputs!$B$27&lt;&gt;"Ready","PENDING INPUTS",IF(A208&gt;Inputs!$B$6,0,MIN(MAX(0,(S208+T208+U208)-V208),MAX(0,C208-D208-(IF(O208&lt;W208,K208+L208+M208-N208,0)+IF(W208&lt;W208,S208+T208+U208-V208,0)+IF(AE208&lt;W208,AA208+AB208+AC208-AD208,0)+IF(AM208&lt;W208,AI208+AJ208+AK208-AL208,0)+IF(AU208&lt;W208,AQ208+AR208+AS208-AT208,0)+IF(BC208&lt;W208,AY208+AZ208+BA208-BB208,0)+IF(BK208&lt;W208,BG208+BH208+BI208-BJ208,0)+IF(BS208&lt;W208,BO208+BP208+BQ208-BR208,0)+IF(CA208&lt;W208,BW208+BX208+BY208-BZ208,0)+IF(CI208&lt;W208,CE208+CF208+CG208-CH208,0))))))</f>
        <v>0</v>
      </c>
      <c r="Y208" s="3">
        <f>IF(Inputs!$B$27&lt;&gt;"Ready","PENDING INPUTS",MIN((S208+T208+U208),IF(D208&gt;C208,IF(D208=0,0,V208*C208/D208),V208+X208)))</f>
        <v>0</v>
      </c>
      <c r="Z208" s="3">
        <f>IF(Inputs!$B$27&lt;&gt;"Ready","PENDING INPUTS",MAX(0,(S208+T208+U208)-Y208))</f>
        <v>0</v>
      </c>
      <c r="AA208" s="3">
        <f>IF(Inputs!$B$27&lt;&gt;"Ready","PENDING INPUTS",AH207)</f>
        <v>0</v>
      </c>
      <c r="AB208" s="3">
        <f>IF(Inputs!$B$27&lt;&gt;"Ready","PENDING INPUTS",IF(A208&lt;=Inputs!$B$6,ROUND(AA208*Inputs!C16/12,2),0))</f>
        <v>0</v>
      </c>
      <c r="AC208" s="3">
        <f>IF(Inputs!$B$27&lt;&gt;"Ready","PENDING INPUTS",IF(AND(A208&lt;=Inputs!$B$6,AA208&gt;0),Inputs!G16,0))</f>
        <v>0</v>
      </c>
      <c r="AD208" s="3">
        <f>IF(Inputs!$B$27&lt;&gt;"Ready","PENDING INPUTS",IF(A208&gt;Inputs!$B$6,0,MIN((AA208+AB208+AC208),IF(Inputs!H16=1,Inputs!D16,MAX(Inputs!F16,ROUND(AA208*Inputs!E16+AB208+AC208,2))))))</f>
        <v>0</v>
      </c>
      <c r="AE208">
        <f>IF(Inputs!$B$27&lt;&gt;"Ready","PENDING INPUTS",IF(AA208&lt;=0,99,1+IF(AND(K208&gt;0,OR(K208&lt;AA208,AND(K208=AA208,0&lt;2))),1,0)+IF(AND(S208&gt;0,OR(S208&lt;AA208,AND(S208=AA208,1&lt;2))),1,0)+IF(AND(AI208&gt;0,OR(AI208&lt;AA208,AND(AI208=AA208,3&lt;2))),1,0)+IF(AND(AQ208&gt;0,OR(AQ208&lt;AA208,AND(AQ208=AA208,4&lt;2))),1,0)+IF(AND(AY208&gt;0,OR(AY208&lt;AA208,AND(AY208=AA208,5&lt;2))),1,0)+IF(AND(BG208&gt;0,OR(BG208&lt;AA208,AND(BG208=AA208,6&lt;2))),1,0)+IF(AND(BO208&gt;0,OR(BO208&lt;AA208,AND(BO208=AA208,7&lt;2))),1,0)+IF(AND(BW208&gt;0,OR(BW208&lt;AA208,AND(BW208=AA208,8&lt;2))),1,0)+IF(AND(CE208&gt;0,OR(CE208&lt;AA208,AND(CE208=AA208,9&lt;2))),1,0)))</f>
        <v>99</v>
      </c>
      <c r="AF208" s="3">
        <f>IF(Inputs!$B$27&lt;&gt;"Ready","PENDING INPUTS",IF(A208&gt;Inputs!$B$6,0,MIN(MAX(0,(AA208+AB208+AC208)-AD208),MAX(0,C208-D208-(IF(O208&lt;AE208,K208+L208+M208-N208,0)+IF(W208&lt;AE208,S208+T208+U208-V208,0)+IF(AE208&lt;AE208,AA208+AB208+AC208-AD208,0)+IF(AM208&lt;AE208,AI208+AJ208+AK208-AL208,0)+IF(AU208&lt;AE208,AQ208+AR208+AS208-AT208,0)+IF(BC208&lt;AE208,AY208+AZ208+BA208-BB208,0)+IF(BK208&lt;AE208,BG208+BH208+BI208-BJ208,0)+IF(BS208&lt;AE208,BO208+BP208+BQ208-BR208,0)+IF(CA208&lt;AE208,BW208+BX208+BY208-BZ208,0)+IF(CI208&lt;AE208,CE208+CF208+CG208-CH208,0))))))</f>
        <v>0</v>
      </c>
      <c r="AG208" s="3">
        <f>IF(Inputs!$B$27&lt;&gt;"Ready","PENDING INPUTS",MIN((AA208+AB208+AC208),IF(D208&gt;C208,IF(D208=0,0,AD208*C208/D208),AD208+AF208)))</f>
        <v>0</v>
      </c>
      <c r="AH208" s="3">
        <f>IF(Inputs!$B$27&lt;&gt;"Ready","PENDING INPUTS",MAX(0,(AA208+AB208+AC208)-AG208))</f>
        <v>0</v>
      </c>
      <c r="AI208" s="3">
        <f>IF(Inputs!$B$27&lt;&gt;"Ready","PENDING INPUTS",AP207)</f>
        <v>0</v>
      </c>
      <c r="AJ208" s="3">
        <f>IF(Inputs!$B$27&lt;&gt;"Ready","PENDING INPUTS",IF(A208&lt;=Inputs!$B$6,ROUND(AI208*Inputs!C17/12,2),0))</f>
        <v>0</v>
      </c>
      <c r="AK208" s="3">
        <f>IF(Inputs!$B$27&lt;&gt;"Ready","PENDING INPUTS",IF(AND(A208&lt;=Inputs!$B$6,AI208&gt;0),Inputs!G17,0))</f>
        <v>0</v>
      </c>
      <c r="AL208" s="3">
        <f>IF(Inputs!$B$27&lt;&gt;"Ready","PENDING INPUTS",IF(A208&gt;Inputs!$B$6,0,MIN((AI208+AJ208+AK208),IF(Inputs!H17=1,Inputs!D17,MAX(Inputs!F17,ROUND(AI208*Inputs!E17+AJ208+AK208,2))))))</f>
        <v>0</v>
      </c>
      <c r="AM208">
        <f>IF(Inputs!$B$27&lt;&gt;"Ready","PENDING INPUTS",IF(AI208&lt;=0,99,1+IF(AND(K208&gt;0,OR(K208&lt;AI208,AND(K208=AI208,0&lt;3))),1,0)+IF(AND(S208&gt;0,OR(S208&lt;AI208,AND(S208=AI208,1&lt;3))),1,0)+IF(AND(AA208&gt;0,OR(AA208&lt;AI208,AND(AA208=AI208,2&lt;3))),1,0)+IF(AND(AQ208&gt;0,OR(AQ208&lt;AI208,AND(AQ208=AI208,4&lt;3))),1,0)+IF(AND(AY208&gt;0,OR(AY208&lt;AI208,AND(AY208=AI208,5&lt;3))),1,0)+IF(AND(BG208&gt;0,OR(BG208&lt;AI208,AND(BG208=AI208,6&lt;3))),1,0)+IF(AND(BO208&gt;0,OR(BO208&lt;AI208,AND(BO208=AI208,7&lt;3))),1,0)+IF(AND(BW208&gt;0,OR(BW208&lt;AI208,AND(BW208=AI208,8&lt;3))),1,0)+IF(AND(CE208&gt;0,OR(CE208&lt;AI208,AND(CE208=AI208,9&lt;3))),1,0)))</f>
        <v>99</v>
      </c>
      <c r="AN208" s="3">
        <f>IF(Inputs!$B$27&lt;&gt;"Ready","PENDING INPUTS",IF(A208&gt;Inputs!$B$6,0,MIN(MAX(0,(AI208+AJ208+AK208)-AL208),MAX(0,C208-D208-(IF(O208&lt;AM208,K208+L208+M208-N208,0)+IF(W208&lt;AM208,S208+T208+U208-V208,0)+IF(AE208&lt;AM208,AA208+AB208+AC208-AD208,0)+IF(AM208&lt;AM208,AI208+AJ208+AK208-AL208,0)+IF(AU208&lt;AM208,AQ208+AR208+AS208-AT208,0)+IF(BC208&lt;AM208,AY208+AZ208+BA208-BB208,0)+IF(BK208&lt;AM208,BG208+BH208+BI208-BJ208,0)+IF(BS208&lt;AM208,BO208+BP208+BQ208-BR208,0)+IF(CA208&lt;AM208,BW208+BX208+BY208-BZ208,0)+IF(CI208&lt;AM208,CE208+CF208+CG208-CH208,0))))))</f>
        <v>0</v>
      </c>
      <c r="AO208" s="3">
        <f>IF(Inputs!$B$27&lt;&gt;"Ready","PENDING INPUTS",MIN((AI208+AJ208+AK208),IF(D208&gt;C208,IF(D208=0,0,AL208*C208/D208),AL208+AN208)))</f>
        <v>0</v>
      </c>
      <c r="AP208" s="3">
        <f>IF(Inputs!$B$27&lt;&gt;"Ready","PENDING INPUTS",MAX(0,(AI208+AJ208+AK208)-AO208))</f>
        <v>0</v>
      </c>
      <c r="AQ208" s="3">
        <f>IF(Inputs!$B$27&lt;&gt;"Ready","PENDING INPUTS",AX207)</f>
        <v>0</v>
      </c>
      <c r="AR208" s="3">
        <f>IF(Inputs!$B$27&lt;&gt;"Ready","PENDING INPUTS",IF(A208&lt;=Inputs!$B$6,ROUND(AQ208*Inputs!C18/12,2),0))</f>
        <v>0</v>
      </c>
      <c r="AS208" s="3">
        <f>IF(Inputs!$B$27&lt;&gt;"Ready","PENDING INPUTS",IF(AND(A208&lt;=Inputs!$B$6,AQ208&gt;0),Inputs!G18,0))</f>
        <v>0</v>
      </c>
      <c r="AT208" s="3">
        <f>IF(Inputs!$B$27&lt;&gt;"Ready","PENDING INPUTS",IF(A208&gt;Inputs!$B$6,0,MIN((AQ208+AR208+AS208),IF(Inputs!H18=1,Inputs!D18,MAX(Inputs!F18,ROUND(AQ208*Inputs!E18+AR208+AS208,2))))))</f>
        <v>0</v>
      </c>
      <c r="AU208">
        <f>IF(Inputs!$B$27&lt;&gt;"Ready","PENDING INPUTS",IF(AQ208&lt;=0,99,1+IF(AND(K208&gt;0,OR(K208&lt;AQ208,AND(K208=AQ208,0&lt;4))),1,0)+IF(AND(S208&gt;0,OR(S208&lt;AQ208,AND(S208=AQ208,1&lt;4))),1,0)+IF(AND(AA208&gt;0,OR(AA208&lt;AQ208,AND(AA208=AQ208,2&lt;4))),1,0)+IF(AND(AI208&gt;0,OR(AI208&lt;AQ208,AND(AI208=AQ208,3&lt;4))),1,0)+IF(AND(AY208&gt;0,OR(AY208&lt;AQ208,AND(AY208=AQ208,5&lt;4))),1,0)+IF(AND(BG208&gt;0,OR(BG208&lt;AQ208,AND(BG208=AQ208,6&lt;4))),1,0)+IF(AND(BO208&gt;0,OR(BO208&lt;AQ208,AND(BO208=AQ208,7&lt;4))),1,0)+IF(AND(BW208&gt;0,OR(BW208&lt;AQ208,AND(BW208=AQ208,8&lt;4))),1,0)+IF(AND(CE208&gt;0,OR(CE208&lt;AQ208,AND(CE208=AQ208,9&lt;4))),1,0)))</f>
        <v>99</v>
      </c>
      <c r="AV208" s="3">
        <f>IF(Inputs!$B$27&lt;&gt;"Ready","PENDING INPUTS",IF(A208&gt;Inputs!$B$6,0,MIN(MAX(0,(AQ208+AR208+AS208)-AT208),MAX(0,C208-D208-(IF(O208&lt;AU208,K208+L208+M208-N208,0)+IF(W208&lt;AU208,S208+T208+U208-V208,0)+IF(AE208&lt;AU208,AA208+AB208+AC208-AD208,0)+IF(AM208&lt;AU208,AI208+AJ208+AK208-AL208,0)+IF(AU208&lt;AU208,AQ208+AR208+AS208-AT208,0)+IF(BC208&lt;AU208,AY208+AZ208+BA208-BB208,0)+IF(BK208&lt;AU208,BG208+BH208+BI208-BJ208,0)+IF(BS208&lt;AU208,BO208+BP208+BQ208-BR208,0)+IF(CA208&lt;AU208,BW208+BX208+BY208-BZ208,0)+IF(CI208&lt;AU208,CE208+CF208+CG208-CH208,0))))))</f>
        <v>0</v>
      </c>
      <c r="AW208" s="3">
        <f>IF(Inputs!$B$27&lt;&gt;"Ready","PENDING INPUTS",MIN((AQ208+AR208+AS208),IF(D208&gt;C208,IF(D208=0,0,AT208*C208/D208),AT208+AV208)))</f>
        <v>0</v>
      </c>
      <c r="AX208" s="3">
        <f>IF(Inputs!$B$27&lt;&gt;"Ready","PENDING INPUTS",MAX(0,(AQ208+AR208+AS208)-AW208))</f>
        <v>0</v>
      </c>
      <c r="AY208" s="3">
        <f>IF(Inputs!$B$27&lt;&gt;"Ready","PENDING INPUTS",BF207)</f>
        <v>0</v>
      </c>
      <c r="AZ208" s="3">
        <f>IF(Inputs!$B$27&lt;&gt;"Ready","PENDING INPUTS",IF(A208&lt;=Inputs!$B$6,ROUND(AY208*Inputs!C19/12,2),0))</f>
        <v>0</v>
      </c>
      <c r="BA208" s="3">
        <f>IF(Inputs!$B$27&lt;&gt;"Ready","PENDING INPUTS",IF(AND(A208&lt;=Inputs!$B$6,AY208&gt;0),Inputs!G19,0))</f>
        <v>0</v>
      </c>
      <c r="BB208" s="3">
        <f>IF(Inputs!$B$27&lt;&gt;"Ready","PENDING INPUTS",IF(A208&gt;Inputs!$B$6,0,MIN((AY208+AZ208+BA208),IF(Inputs!H19=1,Inputs!D19,MAX(Inputs!F19,ROUND(AY208*Inputs!E19+AZ208+BA208,2))))))</f>
        <v>0</v>
      </c>
      <c r="BC208">
        <f>IF(Inputs!$B$27&lt;&gt;"Ready","PENDING INPUTS",IF(AY208&lt;=0,99,1+IF(AND(K208&gt;0,OR(K208&lt;AY208,AND(K208=AY208,0&lt;5))),1,0)+IF(AND(S208&gt;0,OR(S208&lt;AY208,AND(S208=AY208,1&lt;5))),1,0)+IF(AND(AA208&gt;0,OR(AA208&lt;AY208,AND(AA208=AY208,2&lt;5))),1,0)+IF(AND(AI208&gt;0,OR(AI208&lt;AY208,AND(AI208=AY208,3&lt;5))),1,0)+IF(AND(AQ208&gt;0,OR(AQ208&lt;AY208,AND(AQ208=AY208,4&lt;5))),1,0)+IF(AND(BG208&gt;0,OR(BG208&lt;AY208,AND(BG208=AY208,6&lt;5))),1,0)+IF(AND(BO208&gt;0,OR(BO208&lt;AY208,AND(BO208=AY208,7&lt;5))),1,0)+IF(AND(BW208&gt;0,OR(BW208&lt;AY208,AND(BW208=AY208,8&lt;5))),1,0)+IF(AND(CE208&gt;0,OR(CE208&lt;AY208,AND(CE208=AY208,9&lt;5))),1,0)))</f>
        <v>99</v>
      </c>
      <c r="BD208" s="3">
        <f>IF(Inputs!$B$27&lt;&gt;"Ready","PENDING INPUTS",IF(A208&gt;Inputs!$B$6,0,MIN(MAX(0,(AY208+AZ208+BA208)-BB208),MAX(0,C208-D208-(IF(O208&lt;BC208,K208+L208+M208-N208,0)+IF(W208&lt;BC208,S208+T208+U208-V208,0)+IF(AE208&lt;BC208,AA208+AB208+AC208-AD208,0)+IF(AM208&lt;BC208,AI208+AJ208+AK208-AL208,0)+IF(AU208&lt;BC208,AQ208+AR208+AS208-AT208,0)+IF(BC208&lt;BC208,AY208+AZ208+BA208-BB208,0)+IF(BK208&lt;BC208,BG208+BH208+BI208-BJ208,0)+IF(BS208&lt;BC208,BO208+BP208+BQ208-BR208,0)+IF(CA208&lt;BC208,BW208+BX208+BY208-BZ208,0)+IF(CI208&lt;BC208,CE208+CF208+CG208-CH208,0))))))</f>
        <v>0</v>
      </c>
      <c r="BE208" s="3">
        <f>IF(Inputs!$B$27&lt;&gt;"Ready","PENDING INPUTS",MIN((AY208+AZ208+BA208),IF(D208&gt;C208,IF(D208=0,0,BB208*C208/D208),BB208+BD208)))</f>
        <v>0</v>
      </c>
      <c r="BF208" s="3">
        <f>IF(Inputs!$B$27&lt;&gt;"Ready","PENDING INPUTS",MAX(0,(AY208+AZ208+BA208)-BE208))</f>
        <v>0</v>
      </c>
      <c r="BG208" s="3">
        <f>IF(Inputs!$B$27&lt;&gt;"Ready","PENDING INPUTS",BN207)</f>
        <v>0</v>
      </c>
      <c r="BH208" s="3">
        <f>IF(Inputs!$B$27&lt;&gt;"Ready","PENDING INPUTS",IF(A208&lt;=Inputs!$B$6,ROUND(BG208*Inputs!C20/12,2),0))</f>
        <v>0</v>
      </c>
      <c r="BI208" s="3">
        <f>IF(Inputs!$B$27&lt;&gt;"Ready","PENDING INPUTS",IF(AND(A208&lt;=Inputs!$B$6,BG208&gt;0),Inputs!G20,0))</f>
        <v>0</v>
      </c>
      <c r="BJ208" s="3">
        <f>IF(Inputs!$B$27&lt;&gt;"Ready","PENDING INPUTS",IF(A208&gt;Inputs!$B$6,0,MIN((BG208+BH208+BI208),IF(Inputs!H20=1,Inputs!D20,MAX(Inputs!F20,ROUND(BG208*Inputs!E20+BH208+BI208,2))))))</f>
        <v>0</v>
      </c>
      <c r="BK208">
        <f>IF(Inputs!$B$27&lt;&gt;"Ready","PENDING INPUTS",IF(BG208&lt;=0,99,1+IF(AND(K208&gt;0,OR(K208&lt;BG208,AND(K208=BG208,0&lt;6))),1,0)+IF(AND(S208&gt;0,OR(S208&lt;BG208,AND(S208=BG208,1&lt;6))),1,0)+IF(AND(AA208&gt;0,OR(AA208&lt;BG208,AND(AA208=BG208,2&lt;6))),1,0)+IF(AND(AI208&gt;0,OR(AI208&lt;BG208,AND(AI208=BG208,3&lt;6))),1,0)+IF(AND(AQ208&gt;0,OR(AQ208&lt;BG208,AND(AQ208=BG208,4&lt;6))),1,0)+IF(AND(AY208&gt;0,OR(AY208&lt;BG208,AND(AY208=BG208,5&lt;6))),1,0)+IF(AND(BO208&gt;0,OR(BO208&lt;BG208,AND(BO208=BG208,7&lt;6))),1,0)+IF(AND(BW208&gt;0,OR(BW208&lt;BG208,AND(BW208=BG208,8&lt;6))),1,0)+IF(AND(CE208&gt;0,OR(CE208&lt;BG208,AND(CE208=BG208,9&lt;6))),1,0)))</f>
        <v>99</v>
      </c>
      <c r="BL208" s="3">
        <f>IF(Inputs!$B$27&lt;&gt;"Ready","PENDING INPUTS",IF(A208&gt;Inputs!$B$6,0,MIN(MAX(0,(BG208+BH208+BI208)-BJ208),MAX(0,C208-D208-(IF(O208&lt;BK208,K208+L208+M208-N208,0)+IF(W208&lt;BK208,S208+T208+U208-V208,0)+IF(AE208&lt;BK208,AA208+AB208+AC208-AD208,0)+IF(AM208&lt;BK208,AI208+AJ208+AK208-AL208,0)+IF(AU208&lt;BK208,AQ208+AR208+AS208-AT208,0)+IF(BC208&lt;BK208,AY208+AZ208+BA208-BB208,0)+IF(BK208&lt;BK208,BG208+BH208+BI208-BJ208,0)+IF(BS208&lt;BK208,BO208+BP208+BQ208-BR208,0)+IF(CA208&lt;BK208,BW208+BX208+BY208-BZ208,0)+IF(CI208&lt;BK208,CE208+CF208+CG208-CH208,0))))))</f>
        <v>0</v>
      </c>
      <c r="BM208" s="3">
        <f>IF(Inputs!$B$27&lt;&gt;"Ready","PENDING INPUTS",MIN((BG208+BH208+BI208),IF(D208&gt;C208,IF(D208=0,0,BJ208*C208/D208),BJ208+BL208)))</f>
        <v>0</v>
      </c>
      <c r="BN208" s="3">
        <f>IF(Inputs!$B$27&lt;&gt;"Ready","PENDING INPUTS",MAX(0,(BG208+BH208+BI208)-BM208))</f>
        <v>0</v>
      </c>
      <c r="BO208" s="3">
        <f>IF(Inputs!$B$27&lt;&gt;"Ready","PENDING INPUTS",BV207)</f>
        <v>0</v>
      </c>
      <c r="BP208" s="3">
        <f>IF(Inputs!$B$27&lt;&gt;"Ready","PENDING INPUTS",IF(A208&lt;=Inputs!$B$6,ROUND(BO208*Inputs!C21/12,2),0))</f>
        <v>0</v>
      </c>
      <c r="BQ208" s="3">
        <f>IF(Inputs!$B$27&lt;&gt;"Ready","PENDING INPUTS",IF(AND(A208&lt;=Inputs!$B$6,BO208&gt;0),Inputs!G21,0))</f>
        <v>0</v>
      </c>
      <c r="BR208" s="3">
        <f>IF(Inputs!$B$27&lt;&gt;"Ready","PENDING INPUTS",IF(A208&gt;Inputs!$B$6,0,MIN((BO208+BP208+BQ208),IF(Inputs!H21=1,Inputs!D21,MAX(Inputs!F21,ROUND(BO208*Inputs!E21+BP208+BQ208,2))))))</f>
        <v>0</v>
      </c>
      <c r="BS208">
        <f>IF(Inputs!$B$27&lt;&gt;"Ready","PENDING INPUTS",IF(BO208&lt;=0,99,1+IF(AND(K208&gt;0,OR(K208&lt;BO208,AND(K208=BO208,0&lt;7))),1,0)+IF(AND(S208&gt;0,OR(S208&lt;BO208,AND(S208=BO208,1&lt;7))),1,0)+IF(AND(AA208&gt;0,OR(AA208&lt;BO208,AND(AA208=BO208,2&lt;7))),1,0)+IF(AND(AI208&gt;0,OR(AI208&lt;BO208,AND(AI208=BO208,3&lt;7))),1,0)+IF(AND(AQ208&gt;0,OR(AQ208&lt;BO208,AND(AQ208=BO208,4&lt;7))),1,0)+IF(AND(AY208&gt;0,OR(AY208&lt;BO208,AND(AY208=BO208,5&lt;7))),1,0)+IF(AND(BG208&gt;0,OR(BG208&lt;BO208,AND(BG208=BO208,6&lt;7))),1,0)+IF(AND(BW208&gt;0,OR(BW208&lt;BO208,AND(BW208=BO208,8&lt;7))),1,0)+IF(AND(CE208&gt;0,OR(CE208&lt;BO208,AND(CE208=BO208,9&lt;7))),1,0)))</f>
        <v>99</v>
      </c>
      <c r="BT208" s="3">
        <f>IF(Inputs!$B$27&lt;&gt;"Ready","PENDING INPUTS",IF(A208&gt;Inputs!$B$6,0,MIN(MAX(0,(BO208+BP208+BQ208)-BR208),MAX(0,C208-D208-(IF(O208&lt;BS208,K208+L208+M208-N208,0)+IF(W208&lt;BS208,S208+T208+U208-V208,0)+IF(AE208&lt;BS208,AA208+AB208+AC208-AD208,0)+IF(AM208&lt;BS208,AI208+AJ208+AK208-AL208,0)+IF(AU208&lt;BS208,AQ208+AR208+AS208-AT208,0)+IF(BC208&lt;BS208,AY208+AZ208+BA208-BB208,0)+IF(BK208&lt;BS208,BG208+BH208+BI208-BJ208,0)+IF(BS208&lt;BS208,BO208+BP208+BQ208-BR208,0)+IF(CA208&lt;BS208,BW208+BX208+BY208-BZ208,0)+IF(CI208&lt;BS208,CE208+CF208+CG208-CH208,0))))))</f>
        <v>0</v>
      </c>
      <c r="BU208" s="3">
        <f>IF(Inputs!$B$27&lt;&gt;"Ready","PENDING INPUTS",MIN((BO208+BP208+BQ208),IF(D208&gt;C208,IF(D208=0,0,BR208*C208/D208),BR208+BT208)))</f>
        <v>0</v>
      </c>
      <c r="BV208" s="3">
        <f>IF(Inputs!$B$27&lt;&gt;"Ready","PENDING INPUTS",MAX(0,(BO208+BP208+BQ208)-BU208))</f>
        <v>0</v>
      </c>
      <c r="BW208" s="3">
        <f>IF(Inputs!$B$27&lt;&gt;"Ready","PENDING INPUTS",CD207)</f>
        <v>0</v>
      </c>
      <c r="BX208" s="3">
        <f>IF(Inputs!$B$27&lt;&gt;"Ready","PENDING INPUTS",IF(A208&lt;=Inputs!$B$6,ROUND(BW208*Inputs!C22/12,2),0))</f>
        <v>0</v>
      </c>
      <c r="BY208" s="3">
        <f>IF(Inputs!$B$27&lt;&gt;"Ready","PENDING INPUTS",IF(AND(A208&lt;=Inputs!$B$6,BW208&gt;0),Inputs!G22,0))</f>
        <v>0</v>
      </c>
      <c r="BZ208" s="3">
        <f>IF(Inputs!$B$27&lt;&gt;"Ready","PENDING INPUTS",IF(A208&gt;Inputs!$B$6,0,MIN((BW208+BX208+BY208),IF(Inputs!H22=1,Inputs!D22,MAX(Inputs!F22,ROUND(BW208*Inputs!E22+BX208+BY208,2))))))</f>
        <v>0</v>
      </c>
      <c r="CA208">
        <f>IF(Inputs!$B$27&lt;&gt;"Ready","PENDING INPUTS",IF(BW208&lt;=0,99,1+IF(AND(K208&gt;0,OR(K208&lt;BW208,AND(K208=BW208,0&lt;8))),1,0)+IF(AND(S208&gt;0,OR(S208&lt;BW208,AND(S208=BW208,1&lt;8))),1,0)+IF(AND(AA208&gt;0,OR(AA208&lt;BW208,AND(AA208=BW208,2&lt;8))),1,0)+IF(AND(AI208&gt;0,OR(AI208&lt;BW208,AND(AI208=BW208,3&lt;8))),1,0)+IF(AND(AQ208&gt;0,OR(AQ208&lt;BW208,AND(AQ208=BW208,4&lt;8))),1,0)+IF(AND(AY208&gt;0,OR(AY208&lt;BW208,AND(AY208=BW208,5&lt;8))),1,0)+IF(AND(BG208&gt;0,OR(BG208&lt;BW208,AND(BG208=BW208,6&lt;8))),1,0)+IF(AND(BO208&gt;0,OR(BO208&lt;BW208,AND(BO208=BW208,7&lt;8))),1,0)+IF(AND(CE208&gt;0,OR(CE208&lt;BW208,AND(CE208=BW208,9&lt;8))),1,0)))</f>
        <v>99</v>
      </c>
      <c r="CB208" s="3">
        <f>IF(Inputs!$B$27&lt;&gt;"Ready","PENDING INPUTS",IF(A208&gt;Inputs!$B$6,0,MIN(MAX(0,(BW208+BX208+BY208)-BZ208),MAX(0,C208-D208-(IF(O208&lt;CA208,K208+L208+M208-N208,0)+IF(W208&lt;CA208,S208+T208+U208-V208,0)+IF(AE208&lt;CA208,AA208+AB208+AC208-AD208,0)+IF(AM208&lt;CA208,AI208+AJ208+AK208-AL208,0)+IF(AU208&lt;CA208,AQ208+AR208+AS208-AT208,0)+IF(BC208&lt;CA208,AY208+AZ208+BA208-BB208,0)+IF(BK208&lt;CA208,BG208+BH208+BI208-BJ208,0)+IF(BS208&lt;CA208,BO208+BP208+BQ208-BR208,0)+IF(CA208&lt;CA208,BW208+BX208+BY208-BZ208,0)+IF(CI208&lt;CA208,CE208+CF208+CG208-CH208,0))))))</f>
        <v>0</v>
      </c>
      <c r="CC208" s="3">
        <f>IF(Inputs!$B$27&lt;&gt;"Ready","PENDING INPUTS",MIN((BW208+BX208+BY208),IF(D208&gt;C208,IF(D208=0,0,BZ208*C208/D208),BZ208+CB208)))</f>
        <v>0</v>
      </c>
      <c r="CD208" s="3">
        <f>IF(Inputs!$B$27&lt;&gt;"Ready","PENDING INPUTS",MAX(0,(BW208+BX208+BY208)-CC208))</f>
        <v>0</v>
      </c>
      <c r="CE208" s="3">
        <f>IF(Inputs!$B$27&lt;&gt;"Ready","PENDING INPUTS",CL207)</f>
        <v>0</v>
      </c>
      <c r="CF208" s="3">
        <f>IF(Inputs!$B$27&lt;&gt;"Ready","PENDING INPUTS",IF(A208&lt;=Inputs!$B$6,ROUND(CE208*Inputs!C23/12,2),0))</f>
        <v>0</v>
      </c>
      <c r="CG208" s="3">
        <f>IF(Inputs!$B$27&lt;&gt;"Ready","PENDING INPUTS",IF(AND(A208&lt;=Inputs!$B$6,CE208&gt;0),Inputs!G23,0))</f>
        <v>0</v>
      </c>
      <c r="CH208" s="3">
        <f>IF(Inputs!$B$27&lt;&gt;"Ready","PENDING INPUTS",IF(A208&gt;Inputs!$B$6,0,MIN((CE208+CF208+CG208),IF(Inputs!H23=1,Inputs!D23,MAX(Inputs!F23,ROUND(CE208*Inputs!E23+CF208+CG208,2))))))</f>
        <v>0</v>
      </c>
      <c r="CI208">
        <f>IF(Inputs!$B$27&lt;&gt;"Ready","PENDING INPUTS",IF(CE208&lt;=0,99,1+IF(AND(K208&gt;0,OR(K208&lt;CE208,AND(K208=CE208,0&lt;9))),1,0)+IF(AND(S208&gt;0,OR(S208&lt;CE208,AND(S208=CE208,1&lt;9))),1,0)+IF(AND(AA208&gt;0,OR(AA208&lt;CE208,AND(AA208=CE208,2&lt;9))),1,0)+IF(AND(AI208&gt;0,OR(AI208&lt;CE208,AND(AI208=CE208,3&lt;9))),1,0)+IF(AND(AQ208&gt;0,OR(AQ208&lt;CE208,AND(AQ208=CE208,4&lt;9))),1,0)+IF(AND(AY208&gt;0,OR(AY208&lt;CE208,AND(AY208=CE208,5&lt;9))),1,0)+IF(AND(BG208&gt;0,OR(BG208&lt;CE208,AND(BG208=CE208,6&lt;9))),1,0)+IF(AND(BO208&gt;0,OR(BO208&lt;CE208,AND(BO208=CE208,7&lt;9))),1,0)+IF(AND(BW208&gt;0,OR(BW208&lt;CE208,AND(BW208=CE208,8&lt;9))),1,0)))</f>
        <v>99</v>
      </c>
      <c r="CJ208" s="3">
        <f>IF(Inputs!$B$27&lt;&gt;"Ready","PENDING INPUTS",IF(A208&gt;Inputs!$B$6,0,MIN(MAX(0,(CE208+CF208+CG208)-CH208),MAX(0,C208-D208-(IF(O208&lt;CI208,K208+L208+M208-N208,0)+IF(W208&lt;CI208,S208+T208+U208-V208,0)+IF(AE208&lt;CI208,AA208+AB208+AC208-AD208,0)+IF(AM208&lt;CI208,AI208+AJ208+AK208-AL208,0)+IF(AU208&lt;CI208,AQ208+AR208+AS208-AT208,0)+IF(BC208&lt;CI208,AY208+AZ208+BA208-BB208,0)+IF(BK208&lt;CI208,BG208+BH208+BI208-BJ208,0)+IF(BS208&lt;CI208,BO208+BP208+BQ208-BR208,0)+IF(CA208&lt;CI208,BW208+BX208+BY208-BZ208,0)+IF(CI208&lt;CI208,CE208+CF208+CG208-CH208,0))))))</f>
        <v>0</v>
      </c>
      <c r="CK208" s="3">
        <f>IF(Inputs!$B$27&lt;&gt;"Ready","PENDING INPUTS",MIN((CE208+CF208+CG208),IF(D208&gt;C208,IF(D208=0,0,CH208*C208/D208),CH208+CJ208)))</f>
        <v>0</v>
      </c>
      <c r="CL208" s="3">
        <f>IF(Inputs!$B$27&lt;&gt;"Ready","PENDING INPUTS",MAX(0,(CE208+CF208+CG208)-CK208))</f>
        <v>0</v>
      </c>
    </row>
    <row r="209" spans="1:90" ht="27.95" customHeight="1" x14ac:dyDescent="0.25">
      <c r="A209">
        <v>205</v>
      </c>
      <c r="B209" s="13">
        <f>IF(Inputs!$B$27&lt;&gt;"Ready","PENDING INPUTS",EDATE(Inputs!$B$5,A209-1))</f>
        <v>52505</v>
      </c>
      <c r="C209" s="3">
        <f>IF(Inputs!$B$27&lt;&gt;"Ready","PENDING INPUTS",IF(A209&lt;=Inputs!$B$6,MAX(0,Inputs!$B$4+IF(A209=Inputs!$B$7,Inputs!$B$8,0)+IF(A209=Inputs!$B$9,Inputs!$B$10,0)),0))</f>
        <v>0</v>
      </c>
      <c r="D209" s="3">
        <f>IF(Inputs!$B$27&lt;&gt;"Ready","PENDING INPUTS",SUM(N209,V209,AD209,AL209,AT209,BB209,BJ209,BR209,BZ209,CH209))</f>
        <v>0</v>
      </c>
      <c r="E209" s="3">
        <f>IF(Inputs!$B$27&lt;&gt;"Ready","PENDING INPUTS",MAX(0,D209-C209))</f>
        <v>0</v>
      </c>
      <c r="F209" s="3">
        <f>IF(Inputs!$B$27&lt;&gt;"Ready","PENDING INPUTS",SUM(Q209,Y209,AG209,AO209,AW209,BE209,BM209,BU209,CC209,CK209))</f>
        <v>0</v>
      </c>
      <c r="G209" s="3">
        <f>IF(Inputs!$B$27&lt;&gt;"Ready","PENDING INPUTS",SUM(L209,T209,AB209,AJ209,AR209,AZ209,BH209,BP209,BX209,CF209))</f>
        <v>0</v>
      </c>
      <c r="H209" s="3">
        <f>IF(Inputs!$B$27&lt;&gt;"Ready","PENDING INPUTS",SUM(M209,U209,AC209,AK209,AS209,BA209,BI209,BQ209,BY209,CG209))</f>
        <v>0</v>
      </c>
      <c r="I209" s="3">
        <f>IF(Inputs!$B$27&lt;&gt;"Ready","PENDING INPUTS",SUM(R209,Z209,AH209,AP209,AX209,BF209,BN209,BV209,CD209,CL209))</f>
        <v>0</v>
      </c>
      <c r="J209" t="str">
        <f>IF(Inputs!$B$27&lt;&gt;"Ready","PENDING INPUTS",IF(A209&gt;Inputs!$B$6,"Beyond horizon",IF(E209&gt;0.005,"MINIMUM SHORTFALL",IF(I209&lt;0.005,"Paid off","In progress"))))</f>
        <v>Beyond horizon</v>
      </c>
      <c r="K209" s="3">
        <f>IF(Inputs!$B$27&lt;&gt;"Ready","PENDING INPUTS",R208)</f>
        <v>0</v>
      </c>
      <c r="L209" s="3">
        <f>IF(Inputs!$B$27&lt;&gt;"Ready","PENDING INPUTS",IF(A209&lt;=Inputs!$B$6,ROUND(K209*Inputs!C14/12,2),0))</f>
        <v>0</v>
      </c>
      <c r="M209" s="3">
        <f>IF(Inputs!$B$27&lt;&gt;"Ready","PENDING INPUTS",IF(AND(A209&lt;=Inputs!$B$6,K209&gt;0),Inputs!G14,0))</f>
        <v>0</v>
      </c>
      <c r="N209" s="3">
        <f>IF(Inputs!$B$27&lt;&gt;"Ready","PENDING INPUTS",IF(A209&gt;Inputs!$B$6,0,MIN((K209+L209+M209),IF(Inputs!H14=1,Inputs!D14,MAX(Inputs!F14,ROUND(K209*Inputs!E14+L209+M209,2))))))</f>
        <v>0</v>
      </c>
      <c r="O209">
        <f>IF(Inputs!$B$27&lt;&gt;"Ready","PENDING INPUTS",IF(K209&lt;=0,99,1+IF(AND(S209&gt;0,OR(S209&lt;K209,AND(S209=K209,1&lt;0))),1,0)+IF(AND(AA209&gt;0,OR(AA209&lt;K209,AND(AA209=K209,2&lt;0))),1,0)+IF(AND(AI209&gt;0,OR(AI209&lt;K209,AND(AI209=K209,3&lt;0))),1,0)+IF(AND(AQ209&gt;0,OR(AQ209&lt;K209,AND(AQ209=K209,4&lt;0))),1,0)+IF(AND(AY209&gt;0,OR(AY209&lt;K209,AND(AY209=K209,5&lt;0))),1,0)+IF(AND(BG209&gt;0,OR(BG209&lt;K209,AND(BG209=K209,6&lt;0))),1,0)+IF(AND(BO209&gt;0,OR(BO209&lt;K209,AND(BO209=K209,7&lt;0))),1,0)+IF(AND(BW209&gt;0,OR(BW209&lt;K209,AND(BW209=K209,8&lt;0))),1,0)+IF(AND(CE209&gt;0,OR(CE209&lt;K209,AND(CE209=K209,9&lt;0))),1,0)))</f>
        <v>99</v>
      </c>
      <c r="P209" s="3">
        <f>IF(Inputs!$B$27&lt;&gt;"Ready","PENDING INPUTS",IF(A209&gt;Inputs!$B$6,0,MIN(MAX(0,(K209+L209+M209)-N209),MAX(0,C209-D209-(IF(O209&lt;O209,K209+L209+M209-N209,0)+IF(W209&lt;O209,S209+T209+U209-V209,0)+IF(AE209&lt;O209,AA209+AB209+AC209-AD209,0)+IF(AM209&lt;O209,AI209+AJ209+AK209-AL209,0)+IF(AU209&lt;O209,AQ209+AR209+AS209-AT209,0)+IF(BC209&lt;O209,AY209+AZ209+BA209-BB209,0)+IF(BK209&lt;O209,BG209+BH209+BI209-BJ209,0)+IF(BS209&lt;O209,BO209+BP209+BQ209-BR209,0)+IF(CA209&lt;O209,BW209+BX209+BY209-BZ209,0)+IF(CI209&lt;O209,CE209+CF209+CG209-CH209,0))))))</f>
        <v>0</v>
      </c>
      <c r="Q209" s="3">
        <f>IF(Inputs!$B$27&lt;&gt;"Ready","PENDING INPUTS",MIN((K209+L209+M209),IF(D209&gt;C209,IF(D209=0,0,N209*C209/D209),N209+P209)))</f>
        <v>0</v>
      </c>
      <c r="R209" s="3">
        <f>IF(Inputs!$B$27&lt;&gt;"Ready","PENDING INPUTS",MAX(0,(K209+L209+M209)-Q209))</f>
        <v>0</v>
      </c>
      <c r="S209" s="3">
        <f>IF(Inputs!$B$27&lt;&gt;"Ready","PENDING INPUTS",Z208)</f>
        <v>0</v>
      </c>
      <c r="T209" s="3">
        <f>IF(Inputs!$B$27&lt;&gt;"Ready","PENDING INPUTS",IF(A209&lt;=Inputs!$B$6,ROUND(S209*Inputs!C15/12,2),0))</f>
        <v>0</v>
      </c>
      <c r="U209" s="3">
        <f>IF(Inputs!$B$27&lt;&gt;"Ready","PENDING INPUTS",IF(AND(A209&lt;=Inputs!$B$6,S209&gt;0),Inputs!G15,0))</f>
        <v>0</v>
      </c>
      <c r="V209" s="3">
        <f>IF(Inputs!$B$27&lt;&gt;"Ready","PENDING INPUTS",IF(A209&gt;Inputs!$B$6,0,MIN((S209+T209+U209),IF(Inputs!H15=1,Inputs!D15,MAX(Inputs!F15,ROUND(S209*Inputs!E15+T209+U209,2))))))</f>
        <v>0</v>
      </c>
      <c r="W209">
        <f>IF(Inputs!$B$27&lt;&gt;"Ready","PENDING INPUTS",IF(S209&lt;=0,99,1+IF(AND(K209&gt;0,OR(K209&lt;S209,AND(K209=S209,0&lt;1))),1,0)+IF(AND(AA209&gt;0,OR(AA209&lt;S209,AND(AA209=S209,2&lt;1))),1,0)+IF(AND(AI209&gt;0,OR(AI209&lt;S209,AND(AI209=S209,3&lt;1))),1,0)+IF(AND(AQ209&gt;0,OR(AQ209&lt;S209,AND(AQ209=S209,4&lt;1))),1,0)+IF(AND(AY209&gt;0,OR(AY209&lt;S209,AND(AY209=S209,5&lt;1))),1,0)+IF(AND(BG209&gt;0,OR(BG209&lt;S209,AND(BG209=S209,6&lt;1))),1,0)+IF(AND(BO209&gt;0,OR(BO209&lt;S209,AND(BO209=S209,7&lt;1))),1,0)+IF(AND(BW209&gt;0,OR(BW209&lt;S209,AND(BW209=S209,8&lt;1))),1,0)+IF(AND(CE209&gt;0,OR(CE209&lt;S209,AND(CE209=S209,9&lt;1))),1,0)))</f>
        <v>99</v>
      </c>
      <c r="X209" s="3">
        <f>IF(Inputs!$B$27&lt;&gt;"Ready","PENDING INPUTS",IF(A209&gt;Inputs!$B$6,0,MIN(MAX(0,(S209+T209+U209)-V209),MAX(0,C209-D209-(IF(O209&lt;W209,K209+L209+M209-N209,0)+IF(W209&lt;W209,S209+T209+U209-V209,0)+IF(AE209&lt;W209,AA209+AB209+AC209-AD209,0)+IF(AM209&lt;W209,AI209+AJ209+AK209-AL209,0)+IF(AU209&lt;W209,AQ209+AR209+AS209-AT209,0)+IF(BC209&lt;W209,AY209+AZ209+BA209-BB209,0)+IF(BK209&lt;W209,BG209+BH209+BI209-BJ209,0)+IF(BS209&lt;W209,BO209+BP209+BQ209-BR209,0)+IF(CA209&lt;W209,BW209+BX209+BY209-BZ209,0)+IF(CI209&lt;W209,CE209+CF209+CG209-CH209,0))))))</f>
        <v>0</v>
      </c>
      <c r="Y209" s="3">
        <f>IF(Inputs!$B$27&lt;&gt;"Ready","PENDING INPUTS",MIN((S209+T209+U209),IF(D209&gt;C209,IF(D209=0,0,V209*C209/D209),V209+X209)))</f>
        <v>0</v>
      </c>
      <c r="Z209" s="3">
        <f>IF(Inputs!$B$27&lt;&gt;"Ready","PENDING INPUTS",MAX(0,(S209+T209+U209)-Y209))</f>
        <v>0</v>
      </c>
      <c r="AA209" s="3">
        <f>IF(Inputs!$B$27&lt;&gt;"Ready","PENDING INPUTS",AH208)</f>
        <v>0</v>
      </c>
      <c r="AB209" s="3">
        <f>IF(Inputs!$B$27&lt;&gt;"Ready","PENDING INPUTS",IF(A209&lt;=Inputs!$B$6,ROUND(AA209*Inputs!C16/12,2),0))</f>
        <v>0</v>
      </c>
      <c r="AC209" s="3">
        <f>IF(Inputs!$B$27&lt;&gt;"Ready","PENDING INPUTS",IF(AND(A209&lt;=Inputs!$B$6,AA209&gt;0),Inputs!G16,0))</f>
        <v>0</v>
      </c>
      <c r="AD209" s="3">
        <f>IF(Inputs!$B$27&lt;&gt;"Ready","PENDING INPUTS",IF(A209&gt;Inputs!$B$6,0,MIN((AA209+AB209+AC209),IF(Inputs!H16=1,Inputs!D16,MAX(Inputs!F16,ROUND(AA209*Inputs!E16+AB209+AC209,2))))))</f>
        <v>0</v>
      </c>
      <c r="AE209">
        <f>IF(Inputs!$B$27&lt;&gt;"Ready","PENDING INPUTS",IF(AA209&lt;=0,99,1+IF(AND(K209&gt;0,OR(K209&lt;AA209,AND(K209=AA209,0&lt;2))),1,0)+IF(AND(S209&gt;0,OR(S209&lt;AA209,AND(S209=AA209,1&lt;2))),1,0)+IF(AND(AI209&gt;0,OR(AI209&lt;AA209,AND(AI209=AA209,3&lt;2))),1,0)+IF(AND(AQ209&gt;0,OR(AQ209&lt;AA209,AND(AQ209=AA209,4&lt;2))),1,0)+IF(AND(AY209&gt;0,OR(AY209&lt;AA209,AND(AY209=AA209,5&lt;2))),1,0)+IF(AND(BG209&gt;0,OR(BG209&lt;AA209,AND(BG209=AA209,6&lt;2))),1,0)+IF(AND(BO209&gt;0,OR(BO209&lt;AA209,AND(BO209=AA209,7&lt;2))),1,0)+IF(AND(BW209&gt;0,OR(BW209&lt;AA209,AND(BW209=AA209,8&lt;2))),1,0)+IF(AND(CE209&gt;0,OR(CE209&lt;AA209,AND(CE209=AA209,9&lt;2))),1,0)))</f>
        <v>99</v>
      </c>
      <c r="AF209" s="3">
        <f>IF(Inputs!$B$27&lt;&gt;"Ready","PENDING INPUTS",IF(A209&gt;Inputs!$B$6,0,MIN(MAX(0,(AA209+AB209+AC209)-AD209),MAX(0,C209-D209-(IF(O209&lt;AE209,K209+L209+M209-N209,0)+IF(W209&lt;AE209,S209+T209+U209-V209,0)+IF(AE209&lt;AE209,AA209+AB209+AC209-AD209,0)+IF(AM209&lt;AE209,AI209+AJ209+AK209-AL209,0)+IF(AU209&lt;AE209,AQ209+AR209+AS209-AT209,0)+IF(BC209&lt;AE209,AY209+AZ209+BA209-BB209,0)+IF(BK209&lt;AE209,BG209+BH209+BI209-BJ209,0)+IF(BS209&lt;AE209,BO209+BP209+BQ209-BR209,0)+IF(CA209&lt;AE209,BW209+BX209+BY209-BZ209,0)+IF(CI209&lt;AE209,CE209+CF209+CG209-CH209,0))))))</f>
        <v>0</v>
      </c>
      <c r="AG209" s="3">
        <f>IF(Inputs!$B$27&lt;&gt;"Ready","PENDING INPUTS",MIN((AA209+AB209+AC209),IF(D209&gt;C209,IF(D209=0,0,AD209*C209/D209),AD209+AF209)))</f>
        <v>0</v>
      </c>
      <c r="AH209" s="3">
        <f>IF(Inputs!$B$27&lt;&gt;"Ready","PENDING INPUTS",MAX(0,(AA209+AB209+AC209)-AG209))</f>
        <v>0</v>
      </c>
      <c r="AI209" s="3">
        <f>IF(Inputs!$B$27&lt;&gt;"Ready","PENDING INPUTS",AP208)</f>
        <v>0</v>
      </c>
      <c r="AJ209" s="3">
        <f>IF(Inputs!$B$27&lt;&gt;"Ready","PENDING INPUTS",IF(A209&lt;=Inputs!$B$6,ROUND(AI209*Inputs!C17/12,2),0))</f>
        <v>0</v>
      </c>
      <c r="AK209" s="3">
        <f>IF(Inputs!$B$27&lt;&gt;"Ready","PENDING INPUTS",IF(AND(A209&lt;=Inputs!$B$6,AI209&gt;0),Inputs!G17,0))</f>
        <v>0</v>
      </c>
      <c r="AL209" s="3">
        <f>IF(Inputs!$B$27&lt;&gt;"Ready","PENDING INPUTS",IF(A209&gt;Inputs!$B$6,0,MIN((AI209+AJ209+AK209),IF(Inputs!H17=1,Inputs!D17,MAX(Inputs!F17,ROUND(AI209*Inputs!E17+AJ209+AK209,2))))))</f>
        <v>0</v>
      </c>
      <c r="AM209">
        <f>IF(Inputs!$B$27&lt;&gt;"Ready","PENDING INPUTS",IF(AI209&lt;=0,99,1+IF(AND(K209&gt;0,OR(K209&lt;AI209,AND(K209=AI209,0&lt;3))),1,0)+IF(AND(S209&gt;0,OR(S209&lt;AI209,AND(S209=AI209,1&lt;3))),1,0)+IF(AND(AA209&gt;0,OR(AA209&lt;AI209,AND(AA209=AI209,2&lt;3))),1,0)+IF(AND(AQ209&gt;0,OR(AQ209&lt;AI209,AND(AQ209=AI209,4&lt;3))),1,0)+IF(AND(AY209&gt;0,OR(AY209&lt;AI209,AND(AY209=AI209,5&lt;3))),1,0)+IF(AND(BG209&gt;0,OR(BG209&lt;AI209,AND(BG209=AI209,6&lt;3))),1,0)+IF(AND(BO209&gt;0,OR(BO209&lt;AI209,AND(BO209=AI209,7&lt;3))),1,0)+IF(AND(BW209&gt;0,OR(BW209&lt;AI209,AND(BW209=AI209,8&lt;3))),1,0)+IF(AND(CE209&gt;0,OR(CE209&lt;AI209,AND(CE209=AI209,9&lt;3))),1,0)))</f>
        <v>99</v>
      </c>
      <c r="AN209" s="3">
        <f>IF(Inputs!$B$27&lt;&gt;"Ready","PENDING INPUTS",IF(A209&gt;Inputs!$B$6,0,MIN(MAX(0,(AI209+AJ209+AK209)-AL209),MAX(0,C209-D209-(IF(O209&lt;AM209,K209+L209+M209-N209,0)+IF(W209&lt;AM209,S209+T209+U209-V209,0)+IF(AE209&lt;AM209,AA209+AB209+AC209-AD209,0)+IF(AM209&lt;AM209,AI209+AJ209+AK209-AL209,0)+IF(AU209&lt;AM209,AQ209+AR209+AS209-AT209,0)+IF(BC209&lt;AM209,AY209+AZ209+BA209-BB209,0)+IF(BK209&lt;AM209,BG209+BH209+BI209-BJ209,0)+IF(BS209&lt;AM209,BO209+BP209+BQ209-BR209,0)+IF(CA209&lt;AM209,BW209+BX209+BY209-BZ209,0)+IF(CI209&lt;AM209,CE209+CF209+CG209-CH209,0))))))</f>
        <v>0</v>
      </c>
      <c r="AO209" s="3">
        <f>IF(Inputs!$B$27&lt;&gt;"Ready","PENDING INPUTS",MIN((AI209+AJ209+AK209),IF(D209&gt;C209,IF(D209=0,0,AL209*C209/D209),AL209+AN209)))</f>
        <v>0</v>
      </c>
      <c r="AP209" s="3">
        <f>IF(Inputs!$B$27&lt;&gt;"Ready","PENDING INPUTS",MAX(0,(AI209+AJ209+AK209)-AO209))</f>
        <v>0</v>
      </c>
      <c r="AQ209" s="3">
        <f>IF(Inputs!$B$27&lt;&gt;"Ready","PENDING INPUTS",AX208)</f>
        <v>0</v>
      </c>
      <c r="AR209" s="3">
        <f>IF(Inputs!$B$27&lt;&gt;"Ready","PENDING INPUTS",IF(A209&lt;=Inputs!$B$6,ROUND(AQ209*Inputs!C18/12,2),0))</f>
        <v>0</v>
      </c>
      <c r="AS209" s="3">
        <f>IF(Inputs!$B$27&lt;&gt;"Ready","PENDING INPUTS",IF(AND(A209&lt;=Inputs!$B$6,AQ209&gt;0),Inputs!G18,0))</f>
        <v>0</v>
      </c>
      <c r="AT209" s="3">
        <f>IF(Inputs!$B$27&lt;&gt;"Ready","PENDING INPUTS",IF(A209&gt;Inputs!$B$6,0,MIN((AQ209+AR209+AS209),IF(Inputs!H18=1,Inputs!D18,MAX(Inputs!F18,ROUND(AQ209*Inputs!E18+AR209+AS209,2))))))</f>
        <v>0</v>
      </c>
      <c r="AU209">
        <f>IF(Inputs!$B$27&lt;&gt;"Ready","PENDING INPUTS",IF(AQ209&lt;=0,99,1+IF(AND(K209&gt;0,OR(K209&lt;AQ209,AND(K209=AQ209,0&lt;4))),1,0)+IF(AND(S209&gt;0,OR(S209&lt;AQ209,AND(S209=AQ209,1&lt;4))),1,0)+IF(AND(AA209&gt;0,OR(AA209&lt;AQ209,AND(AA209=AQ209,2&lt;4))),1,0)+IF(AND(AI209&gt;0,OR(AI209&lt;AQ209,AND(AI209=AQ209,3&lt;4))),1,0)+IF(AND(AY209&gt;0,OR(AY209&lt;AQ209,AND(AY209=AQ209,5&lt;4))),1,0)+IF(AND(BG209&gt;0,OR(BG209&lt;AQ209,AND(BG209=AQ209,6&lt;4))),1,0)+IF(AND(BO209&gt;0,OR(BO209&lt;AQ209,AND(BO209=AQ209,7&lt;4))),1,0)+IF(AND(BW209&gt;0,OR(BW209&lt;AQ209,AND(BW209=AQ209,8&lt;4))),1,0)+IF(AND(CE209&gt;0,OR(CE209&lt;AQ209,AND(CE209=AQ209,9&lt;4))),1,0)))</f>
        <v>99</v>
      </c>
      <c r="AV209" s="3">
        <f>IF(Inputs!$B$27&lt;&gt;"Ready","PENDING INPUTS",IF(A209&gt;Inputs!$B$6,0,MIN(MAX(0,(AQ209+AR209+AS209)-AT209),MAX(0,C209-D209-(IF(O209&lt;AU209,K209+L209+M209-N209,0)+IF(W209&lt;AU209,S209+T209+U209-V209,0)+IF(AE209&lt;AU209,AA209+AB209+AC209-AD209,0)+IF(AM209&lt;AU209,AI209+AJ209+AK209-AL209,0)+IF(AU209&lt;AU209,AQ209+AR209+AS209-AT209,0)+IF(BC209&lt;AU209,AY209+AZ209+BA209-BB209,0)+IF(BK209&lt;AU209,BG209+BH209+BI209-BJ209,0)+IF(BS209&lt;AU209,BO209+BP209+BQ209-BR209,0)+IF(CA209&lt;AU209,BW209+BX209+BY209-BZ209,0)+IF(CI209&lt;AU209,CE209+CF209+CG209-CH209,0))))))</f>
        <v>0</v>
      </c>
      <c r="AW209" s="3">
        <f>IF(Inputs!$B$27&lt;&gt;"Ready","PENDING INPUTS",MIN((AQ209+AR209+AS209),IF(D209&gt;C209,IF(D209=0,0,AT209*C209/D209),AT209+AV209)))</f>
        <v>0</v>
      </c>
      <c r="AX209" s="3">
        <f>IF(Inputs!$B$27&lt;&gt;"Ready","PENDING INPUTS",MAX(0,(AQ209+AR209+AS209)-AW209))</f>
        <v>0</v>
      </c>
      <c r="AY209" s="3">
        <f>IF(Inputs!$B$27&lt;&gt;"Ready","PENDING INPUTS",BF208)</f>
        <v>0</v>
      </c>
      <c r="AZ209" s="3">
        <f>IF(Inputs!$B$27&lt;&gt;"Ready","PENDING INPUTS",IF(A209&lt;=Inputs!$B$6,ROUND(AY209*Inputs!C19/12,2),0))</f>
        <v>0</v>
      </c>
      <c r="BA209" s="3">
        <f>IF(Inputs!$B$27&lt;&gt;"Ready","PENDING INPUTS",IF(AND(A209&lt;=Inputs!$B$6,AY209&gt;0),Inputs!G19,0))</f>
        <v>0</v>
      </c>
      <c r="BB209" s="3">
        <f>IF(Inputs!$B$27&lt;&gt;"Ready","PENDING INPUTS",IF(A209&gt;Inputs!$B$6,0,MIN((AY209+AZ209+BA209),IF(Inputs!H19=1,Inputs!D19,MAX(Inputs!F19,ROUND(AY209*Inputs!E19+AZ209+BA209,2))))))</f>
        <v>0</v>
      </c>
      <c r="BC209">
        <f>IF(Inputs!$B$27&lt;&gt;"Ready","PENDING INPUTS",IF(AY209&lt;=0,99,1+IF(AND(K209&gt;0,OR(K209&lt;AY209,AND(K209=AY209,0&lt;5))),1,0)+IF(AND(S209&gt;0,OR(S209&lt;AY209,AND(S209=AY209,1&lt;5))),1,0)+IF(AND(AA209&gt;0,OR(AA209&lt;AY209,AND(AA209=AY209,2&lt;5))),1,0)+IF(AND(AI209&gt;0,OR(AI209&lt;AY209,AND(AI209=AY209,3&lt;5))),1,0)+IF(AND(AQ209&gt;0,OR(AQ209&lt;AY209,AND(AQ209=AY209,4&lt;5))),1,0)+IF(AND(BG209&gt;0,OR(BG209&lt;AY209,AND(BG209=AY209,6&lt;5))),1,0)+IF(AND(BO209&gt;0,OR(BO209&lt;AY209,AND(BO209=AY209,7&lt;5))),1,0)+IF(AND(BW209&gt;0,OR(BW209&lt;AY209,AND(BW209=AY209,8&lt;5))),1,0)+IF(AND(CE209&gt;0,OR(CE209&lt;AY209,AND(CE209=AY209,9&lt;5))),1,0)))</f>
        <v>99</v>
      </c>
      <c r="BD209" s="3">
        <f>IF(Inputs!$B$27&lt;&gt;"Ready","PENDING INPUTS",IF(A209&gt;Inputs!$B$6,0,MIN(MAX(0,(AY209+AZ209+BA209)-BB209),MAX(0,C209-D209-(IF(O209&lt;BC209,K209+L209+M209-N209,0)+IF(W209&lt;BC209,S209+T209+U209-V209,0)+IF(AE209&lt;BC209,AA209+AB209+AC209-AD209,0)+IF(AM209&lt;BC209,AI209+AJ209+AK209-AL209,0)+IF(AU209&lt;BC209,AQ209+AR209+AS209-AT209,0)+IF(BC209&lt;BC209,AY209+AZ209+BA209-BB209,0)+IF(BK209&lt;BC209,BG209+BH209+BI209-BJ209,0)+IF(BS209&lt;BC209,BO209+BP209+BQ209-BR209,0)+IF(CA209&lt;BC209,BW209+BX209+BY209-BZ209,0)+IF(CI209&lt;BC209,CE209+CF209+CG209-CH209,0))))))</f>
        <v>0</v>
      </c>
      <c r="BE209" s="3">
        <f>IF(Inputs!$B$27&lt;&gt;"Ready","PENDING INPUTS",MIN((AY209+AZ209+BA209),IF(D209&gt;C209,IF(D209=0,0,BB209*C209/D209),BB209+BD209)))</f>
        <v>0</v>
      </c>
      <c r="BF209" s="3">
        <f>IF(Inputs!$B$27&lt;&gt;"Ready","PENDING INPUTS",MAX(0,(AY209+AZ209+BA209)-BE209))</f>
        <v>0</v>
      </c>
      <c r="BG209" s="3">
        <f>IF(Inputs!$B$27&lt;&gt;"Ready","PENDING INPUTS",BN208)</f>
        <v>0</v>
      </c>
      <c r="BH209" s="3">
        <f>IF(Inputs!$B$27&lt;&gt;"Ready","PENDING INPUTS",IF(A209&lt;=Inputs!$B$6,ROUND(BG209*Inputs!C20/12,2),0))</f>
        <v>0</v>
      </c>
      <c r="BI209" s="3">
        <f>IF(Inputs!$B$27&lt;&gt;"Ready","PENDING INPUTS",IF(AND(A209&lt;=Inputs!$B$6,BG209&gt;0),Inputs!G20,0))</f>
        <v>0</v>
      </c>
      <c r="BJ209" s="3">
        <f>IF(Inputs!$B$27&lt;&gt;"Ready","PENDING INPUTS",IF(A209&gt;Inputs!$B$6,0,MIN((BG209+BH209+BI209),IF(Inputs!H20=1,Inputs!D20,MAX(Inputs!F20,ROUND(BG209*Inputs!E20+BH209+BI209,2))))))</f>
        <v>0</v>
      </c>
      <c r="BK209">
        <f>IF(Inputs!$B$27&lt;&gt;"Ready","PENDING INPUTS",IF(BG209&lt;=0,99,1+IF(AND(K209&gt;0,OR(K209&lt;BG209,AND(K209=BG209,0&lt;6))),1,0)+IF(AND(S209&gt;0,OR(S209&lt;BG209,AND(S209=BG209,1&lt;6))),1,0)+IF(AND(AA209&gt;0,OR(AA209&lt;BG209,AND(AA209=BG209,2&lt;6))),1,0)+IF(AND(AI209&gt;0,OR(AI209&lt;BG209,AND(AI209=BG209,3&lt;6))),1,0)+IF(AND(AQ209&gt;0,OR(AQ209&lt;BG209,AND(AQ209=BG209,4&lt;6))),1,0)+IF(AND(AY209&gt;0,OR(AY209&lt;BG209,AND(AY209=BG209,5&lt;6))),1,0)+IF(AND(BO209&gt;0,OR(BO209&lt;BG209,AND(BO209=BG209,7&lt;6))),1,0)+IF(AND(BW209&gt;0,OR(BW209&lt;BG209,AND(BW209=BG209,8&lt;6))),1,0)+IF(AND(CE209&gt;0,OR(CE209&lt;BG209,AND(CE209=BG209,9&lt;6))),1,0)))</f>
        <v>99</v>
      </c>
      <c r="BL209" s="3">
        <f>IF(Inputs!$B$27&lt;&gt;"Ready","PENDING INPUTS",IF(A209&gt;Inputs!$B$6,0,MIN(MAX(0,(BG209+BH209+BI209)-BJ209),MAX(0,C209-D209-(IF(O209&lt;BK209,K209+L209+M209-N209,0)+IF(W209&lt;BK209,S209+T209+U209-V209,0)+IF(AE209&lt;BK209,AA209+AB209+AC209-AD209,0)+IF(AM209&lt;BK209,AI209+AJ209+AK209-AL209,0)+IF(AU209&lt;BK209,AQ209+AR209+AS209-AT209,0)+IF(BC209&lt;BK209,AY209+AZ209+BA209-BB209,0)+IF(BK209&lt;BK209,BG209+BH209+BI209-BJ209,0)+IF(BS209&lt;BK209,BO209+BP209+BQ209-BR209,0)+IF(CA209&lt;BK209,BW209+BX209+BY209-BZ209,0)+IF(CI209&lt;BK209,CE209+CF209+CG209-CH209,0))))))</f>
        <v>0</v>
      </c>
      <c r="BM209" s="3">
        <f>IF(Inputs!$B$27&lt;&gt;"Ready","PENDING INPUTS",MIN((BG209+BH209+BI209),IF(D209&gt;C209,IF(D209=0,0,BJ209*C209/D209),BJ209+BL209)))</f>
        <v>0</v>
      </c>
      <c r="BN209" s="3">
        <f>IF(Inputs!$B$27&lt;&gt;"Ready","PENDING INPUTS",MAX(0,(BG209+BH209+BI209)-BM209))</f>
        <v>0</v>
      </c>
      <c r="BO209" s="3">
        <f>IF(Inputs!$B$27&lt;&gt;"Ready","PENDING INPUTS",BV208)</f>
        <v>0</v>
      </c>
      <c r="BP209" s="3">
        <f>IF(Inputs!$B$27&lt;&gt;"Ready","PENDING INPUTS",IF(A209&lt;=Inputs!$B$6,ROUND(BO209*Inputs!C21/12,2),0))</f>
        <v>0</v>
      </c>
      <c r="BQ209" s="3">
        <f>IF(Inputs!$B$27&lt;&gt;"Ready","PENDING INPUTS",IF(AND(A209&lt;=Inputs!$B$6,BO209&gt;0),Inputs!G21,0))</f>
        <v>0</v>
      </c>
      <c r="BR209" s="3">
        <f>IF(Inputs!$B$27&lt;&gt;"Ready","PENDING INPUTS",IF(A209&gt;Inputs!$B$6,0,MIN((BO209+BP209+BQ209),IF(Inputs!H21=1,Inputs!D21,MAX(Inputs!F21,ROUND(BO209*Inputs!E21+BP209+BQ209,2))))))</f>
        <v>0</v>
      </c>
      <c r="BS209">
        <f>IF(Inputs!$B$27&lt;&gt;"Ready","PENDING INPUTS",IF(BO209&lt;=0,99,1+IF(AND(K209&gt;0,OR(K209&lt;BO209,AND(K209=BO209,0&lt;7))),1,0)+IF(AND(S209&gt;0,OR(S209&lt;BO209,AND(S209=BO209,1&lt;7))),1,0)+IF(AND(AA209&gt;0,OR(AA209&lt;BO209,AND(AA209=BO209,2&lt;7))),1,0)+IF(AND(AI209&gt;0,OR(AI209&lt;BO209,AND(AI209=BO209,3&lt;7))),1,0)+IF(AND(AQ209&gt;0,OR(AQ209&lt;BO209,AND(AQ209=BO209,4&lt;7))),1,0)+IF(AND(AY209&gt;0,OR(AY209&lt;BO209,AND(AY209=BO209,5&lt;7))),1,0)+IF(AND(BG209&gt;0,OR(BG209&lt;BO209,AND(BG209=BO209,6&lt;7))),1,0)+IF(AND(BW209&gt;0,OR(BW209&lt;BO209,AND(BW209=BO209,8&lt;7))),1,0)+IF(AND(CE209&gt;0,OR(CE209&lt;BO209,AND(CE209=BO209,9&lt;7))),1,0)))</f>
        <v>99</v>
      </c>
      <c r="BT209" s="3">
        <f>IF(Inputs!$B$27&lt;&gt;"Ready","PENDING INPUTS",IF(A209&gt;Inputs!$B$6,0,MIN(MAX(0,(BO209+BP209+BQ209)-BR209),MAX(0,C209-D209-(IF(O209&lt;BS209,K209+L209+M209-N209,0)+IF(W209&lt;BS209,S209+T209+U209-V209,0)+IF(AE209&lt;BS209,AA209+AB209+AC209-AD209,0)+IF(AM209&lt;BS209,AI209+AJ209+AK209-AL209,0)+IF(AU209&lt;BS209,AQ209+AR209+AS209-AT209,0)+IF(BC209&lt;BS209,AY209+AZ209+BA209-BB209,0)+IF(BK209&lt;BS209,BG209+BH209+BI209-BJ209,0)+IF(BS209&lt;BS209,BO209+BP209+BQ209-BR209,0)+IF(CA209&lt;BS209,BW209+BX209+BY209-BZ209,0)+IF(CI209&lt;BS209,CE209+CF209+CG209-CH209,0))))))</f>
        <v>0</v>
      </c>
      <c r="BU209" s="3">
        <f>IF(Inputs!$B$27&lt;&gt;"Ready","PENDING INPUTS",MIN((BO209+BP209+BQ209),IF(D209&gt;C209,IF(D209=0,0,BR209*C209/D209),BR209+BT209)))</f>
        <v>0</v>
      </c>
      <c r="BV209" s="3">
        <f>IF(Inputs!$B$27&lt;&gt;"Ready","PENDING INPUTS",MAX(0,(BO209+BP209+BQ209)-BU209))</f>
        <v>0</v>
      </c>
      <c r="BW209" s="3">
        <f>IF(Inputs!$B$27&lt;&gt;"Ready","PENDING INPUTS",CD208)</f>
        <v>0</v>
      </c>
      <c r="BX209" s="3">
        <f>IF(Inputs!$B$27&lt;&gt;"Ready","PENDING INPUTS",IF(A209&lt;=Inputs!$B$6,ROUND(BW209*Inputs!C22/12,2),0))</f>
        <v>0</v>
      </c>
      <c r="BY209" s="3">
        <f>IF(Inputs!$B$27&lt;&gt;"Ready","PENDING INPUTS",IF(AND(A209&lt;=Inputs!$B$6,BW209&gt;0),Inputs!G22,0))</f>
        <v>0</v>
      </c>
      <c r="BZ209" s="3">
        <f>IF(Inputs!$B$27&lt;&gt;"Ready","PENDING INPUTS",IF(A209&gt;Inputs!$B$6,0,MIN((BW209+BX209+BY209),IF(Inputs!H22=1,Inputs!D22,MAX(Inputs!F22,ROUND(BW209*Inputs!E22+BX209+BY209,2))))))</f>
        <v>0</v>
      </c>
      <c r="CA209">
        <f>IF(Inputs!$B$27&lt;&gt;"Ready","PENDING INPUTS",IF(BW209&lt;=0,99,1+IF(AND(K209&gt;0,OR(K209&lt;BW209,AND(K209=BW209,0&lt;8))),1,0)+IF(AND(S209&gt;0,OR(S209&lt;BW209,AND(S209=BW209,1&lt;8))),1,0)+IF(AND(AA209&gt;0,OR(AA209&lt;BW209,AND(AA209=BW209,2&lt;8))),1,0)+IF(AND(AI209&gt;0,OR(AI209&lt;BW209,AND(AI209=BW209,3&lt;8))),1,0)+IF(AND(AQ209&gt;0,OR(AQ209&lt;BW209,AND(AQ209=BW209,4&lt;8))),1,0)+IF(AND(AY209&gt;0,OR(AY209&lt;BW209,AND(AY209=BW209,5&lt;8))),1,0)+IF(AND(BG209&gt;0,OR(BG209&lt;BW209,AND(BG209=BW209,6&lt;8))),1,0)+IF(AND(BO209&gt;0,OR(BO209&lt;BW209,AND(BO209=BW209,7&lt;8))),1,0)+IF(AND(CE209&gt;0,OR(CE209&lt;BW209,AND(CE209=BW209,9&lt;8))),1,0)))</f>
        <v>99</v>
      </c>
      <c r="CB209" s="3">
        <f>IF(Inputs!$B$27&lt;&gt;"Ready","PENDING INPUTS",IF(A209&gt;Inputs!$B$6,0,MIN(MAX(0,(BW209+BX209+BY209)-BZ209),MAX(0,C209-D209-(IF(O209&lt;CA209,K209+L209+M209-N209,0)+IF(W209&lt;CA209,S209+T209+U209-V209,0)+IF(AE209&lt;CA209,AA209+AB209+AC209-AD209,0)+IF(AM209&lt;CA209,AI209+AJ209+AK209-AL209,0)+IF(AU209&lt;CA209,AQ209+AR209+AS209-AT209,0)+IF(BC209&lt;CA209,AY209+AZ209+BA209-BB209,0)+IF(BK209&lt;CA209,BG209+BH209+BI209-BJ209,0)+IF(BS209&lt;CA209,BO209+BP209+BQ209-BR209,0)+IF(CA209&lt;CA209,BW209+BX209+BY209-BZ209,0)+IF(CI209&lt;CA209,CE209+CF209+CG209-CH209,0))))))</f>
        <v>0</v>
      </c>
      <c r="CC209" s="3">
        <f>IF(Inputs!$B$27&lt;&gt;"Ready","PENDING INPUTS",MIN((BW209+BX209+BY209),IF(D209&gt;C209,IF(D209=0,0,BZ209*C209/D209),BZ209+CB209)))</f>
        <v>0</v>
      </c>
      <c r="CD209" s="3">
        <f>IF(Inputs!$B$27&lt;&gt;"Ready","PENDING INPUTS",MAX(0,(BW209+BX209+BY209)-CC209))</f>
        <v>0</v>
      </c>
      <c r="CE209" s="3">
        <f>IF(Inputs!$B$27&lt;&gt;"Ready","PENDING INPUTS",CL208)</f>
        <v>0</v>
      </c>
      <c r="CF209" s="3">
        <f>IF(Inputs!$B$27&lt;&gt;"Ready","PENDING INPUTS",IF(A209&lt;=Inputs!$B$6,ROUND(CE209*Inputs!C23/12,2),0))</f>
        <v>0</v>
      </c>
      <c r="CG209" s="3">
        <f>IF(Inputs!$B$27&lt;&gt;"Ready","PENDING INPUTS",IF(AND(A209&lt;=Inputs!$B$6,CE209&gt;0),Inputs!G23,0))</f>
        <v>0</v>
      </c>
      <c r="CH209" s="3">
        <f>IF(Inputs!$B$27&lt;&gt;"Ready","PENDING INPUTS",IF(A209&gt;Inputs!$B$6,0,MIN((CE209+CF209+CG209),IF(Inputs!H23=1,Inputs!D23,MAX(Inputs!F23,ROUND(CE209*Inputs!E23+CF209+CG209,2))))))</f>
        <v>0</v>
      </c>
      <c r="CI209">
        <f>IF(Inputs!$B$27&lt;&gt;"Ready","PENDING INPUTS",IF(CE209&lt;=0,99,1+IF(AND(K209&gt;0,OR(K209&lt;CE209,AND(K209=CE209,0&lt;9))),1,0)+IF(AND(S209&gt;0,OR(S209&lt;CE209,AND(S209=CE209,1&lt;9))),1,0)+IF(AND(AA209&gt;0,OR(AA209&lt;CE209,AND(AA209=CE209,2&lt;9))),1,0)+IF(AND(AI209&gt;0,OR(AI209&lt;CE209,AND(AI209=CE209,3&lt;9))),1,0)+IF(AND(AQ209&gt;0,OR(AQ209&lt;CE209,AND(AQ209=CE209,4&lt;9))),1,0)+IF(AND(AY209&gt;0,OR(AY209&lt;CE209,AND(AY209=CE209,5&lt;9))),1,0)+IF(AND(BG209&gt;0,OR(BG209&lt;CE209,AND(BG209=CE209,6&lt;9))),1,0)+IF(AND(BO209&gt;0,OR(BO209&lt;CE209,AND(BO209=CE209,7&lt;9))),1,0)+IF(AND(BW209&gt;0,OR(BW209&lt;CE209,AND(BW209=CE209,8&lt;9))),1,0)))</f>
        <v>99</v>
      </c>
      <c r="CJ209" s="3">
        <f>IF(Inputs!$B$27&lt;&gt;"Ready","PENDING INPUTS",IF(A209&gt;Inputs!$B$6,0,MIN(MAX(0,(CE209+CF209+CG209)-CH209),MAX(0,C209-D209-(IF(O209&lt;CI209,K209+L209+M209-N209,0)+IF(W209&lt;CI209,S209+T209+U209-V209,0)+IF(AE209&lt;CI209,AA209+AB209+AC209-AD209,0)+IF(AM209&lt;CI209,AI209+AJ209+AK209-AL209,0)+IF(AU209&lt;CI209,AQ209+AR209+AS209-AT209,0)+IF(BC209&lt;CI209,AY209+AZ209+BA209-BB209,0)+IF(BK209&lt;CI209,BG209+BH209+BI209-BJ209,0)+IF(BS209&lt;CI209,BO209+BP209+BQ209-BR209,0)+IF(CA209&lt;CI209,BW209+BX209+BY209-BZ209,0)+IF(CI209&lt;CI209,CE209+CF209+CG209-CH209,0))))))</f>
        <v>0</v>
      </c>
      <c r="CK209" s="3">
        <f>IF(Inputs!$B$27&lt;&gt;"Ready","PENDING INPUTS",MIN((CE209+CF209+CG209),IF(D209&gt;C209,IF(D209=0,0,CH209*C209/D209),CH209+CJ209)))</f>
        <v>0</v>
      </c>
      <c r="CL209" s="3">
        <f>IF(Inputs!$B$27&lt;&gt;"Ready","PENDING INPUTS",MAX(0,(CE209+CF209+CG209)-CK209))</f>
        <v>0</v>
      </c>
    </row>
    <row r="210" spans="1:90" ht="27.95" customHeight="1" x14ac:dyDescent="0.25">
      <c r="A210">
        <v>206</v>
      </c>
      <c r="B210" s="13">
        <f>IF(Inputs!$B$27&lt;&gt;"Ready","PENDING INPUTS",EDATE(Inputs!$B$5,A210-1))</f>
        <v>52536</v>
      </c>
      <c r="C210" s="3">
        <f>IF(Inputs!$B$27&lt;&gt;"Ready","PENDING INPUTS",IF(A210&lt;=Inputs!$B$6,MAX(0,Inputs!$B$4+IF(A210=Inputs!$B$7,Inputs!$B$8,0)+IF(A210=Inputs!$B$9,Inputs!$B$10,0)),0))</f>
        <v>0</v>
      </c>
      <c r="D210" s="3">
        <f>IF(Inputs!$B$27&lt;&gt;"Ready","PENDING INPUTS",SUM(N210,V210,AD210,AL210,AT210,BB210,BJ210,BR210,BZ210,CH210))</f>
        <v>0</v>
      </c>
      <c r="E210" s="3">
        <f>IF(Inputs!$B$27&lt;&gt;"Ready","PENDING INPUTS",MAX(0,D210-C210))</f>
        <v>0</v>
      </c>
      <c r="F210" s="3">
        <f>IF(Inputs!$B$27&lt;&gt;"Ready","PENDING INPUTS",SUM(Q210,Y210,AG210,AO210,AW210,BE210,BM210,BU210,CC210,CK210))</f>
        <v>0</v>
      </c>
      <c r="G210" s="3">
        <f>IF(Inputs!$B$27&lt;&gt;"Ready","PENDING INPUTS",SUM(L210,T210,AB210,AJ210,AR210,AZ210,BH210,BP210,BX210,CF210))</f>
        <v>0</v>
      </c>
      <c r="H210" s="3">
        <f>IF(Inputs!$B$27&lt;&gt;"Ready","PENDING INPUTS",SUM(M210,U210,AC210,AK210,AS210,BA210,BI210,BQ210,BY210,CG210))</f>
        <v>0</v>
      </c>
      <c r="I210" s="3">
        <f>IF(Inputs!$B$27&lt;&gt;"Ready","PENDING INPUTS",SUM(R210,Z210,AH210,AP210,AX210,BF210,BN210,BV210,CD210,CL210))</f>
        <v>0</v>
      </c>
      <c r="J210" t="str">
        <f>IF(Inputs!$B$27&lt;&gt;"Ready","PENDING INPUTS",IF(A210&gt;Inputs!$B$6,"Beyond horizon",IF(E210&gt;0.005,"MINIMUM SHORTFALL",IF(I210&lt;0.005,"Paid off","In progress"))))</f>
        <v>Beyond horizon</v>
      </c>
      <c r="K210" s="3">
        <f>IF(Inputs!$B$27&lt;&gt;"Ready","PENDING INPUTS",R209)</f>
        <v>0</v>
      </c>
      <c r="L210" s="3">
        <f>IF(Inputs!$B$27&lt;&gt;"Ready","PENDING INPUTS",IF(A210&lt;=Inputs!$B$6,ROUND(K210*Inputs!C14/12,2),0))</f>
        <v>0</v>
      </c>
      <c r="M210" s="3">
        <f>IF(Inputs!$B$27&lt;&gt;"Ready","PENDING INPUTS",IF(AND(A210&lt;=Inputs!$B$6,K210&gt;0),Inputs!G14,0))</f>
        <v>0</v>
      </c>
      <c r="N210" s="3">
        <f>IF(Inputs!$B$27&lt;&gt;"Ready","PENDING INPUTS",IF(A210&gt;Inputs!$B$6,0,MIN((K210+L210+M210),IF(Inputs!H14=1,Inputs!D14,MAX(Inputs!F14,ROUND(K210*Inputs!E14+L210+M210,2))))))</f>
        <v>0</v>
      </c>
      <c r="O210">
        <f>IF(Inputs!$B$27&lt;&gt;"Ready","PENDING INPUTS",IF(K210&lt;=0,99,1+IF(AND(S210&gt;0,OR(S210&lt;K210,AND(S210=K210,1&lt;0))),1,0)+IF(AND(AA210&gt;0,OR(AA210&lt;K210,AND(AA210=K210,2&lt;0))),1,0)+IF(AND(AI210&gt;0,OR(AI210&lt;K210,AND(AI210=K210,3&lt;0))),1,0)+IF(AND(AQ210&gt;0,OR(AQ210&lt;K210,AND(AQ210=K210,4&lt;0))),1,0)+IF(AND(AY210&gt;0,OR(AY210&lt;K210,AND(AY210=K210,5&lt;0))),1,0)+IF(AND(BG210&gt;0,OR(BG210&lt;K210,AND(BG210=K210,6&lt;0))),1,0)+IF(AND(BO210&gt;0,OR(BO210&lt;K210,AND(BO210=K210,7&lt;0))),1,0)+IF(AND(BW210&gt;0,OR(BW210&lt;K210,AND(BW210=K210,8&lt;0))),1,0)+IF(AND(CE210&gt;0,OR(CE210&lt;K210,AND(CE210=K210,9&lt;0))),1,0)))</f>
        <v>99</v>
      </c>
      <c r="P210" s="3">
        <f>IF(Inputs!$B$27&lt;&gt;"Ready","PENDING INPUTS",IF(A210&gt;Inputs!$B$6,0,MIN(MAX(0,(K210+L210+M210)-N210),MAX(0,C210-D210-(IF(O210&lt;O210,K210+L210+M210-N210,0)+IF(W210&lt;O210,S210+T210+U210-V210,0)+IF(AE210&lt;O210,AA210+AB210+AC210-AD210,0)+IF(AM210&lt;O210,AI210+AJ210+AK210-AL210,0)+IF(AU210&lt;O210,AQ210+AR210+AS210-AT210,0)+IF(BC210&lt;O210,AY210+AZ210+BA210-BB210,0)+IF(BK210&lt;O210,BG210+BH210+BI210-BJ210,0)+IF(BS210&lt;O210,BO210+BP210+BQ210-BR210,0)+IF(CA210&lt;O210,BW210+BX210+BY210-BZ210,0)+IF(CI210&lt;O210,CE210+CF210+CG210-CH210,0))))))</f>
        <v>0</v>
      </c>
      <c r="Q210" s="3">
        <f>IF(Inputs!$B$27&lt;&gt;"Ready","PENDING INPUTS",MIN((K210+L210+M210),IF(D210&gt;C210,IF(D210=0,0,N210*C210/D210),N210+P210)))</f>
        <v>0</v>
      </c>
      <c r="R210" s="3">
        <f>IF(Inputs!$B$27&lt;&gt;"Ready","PENDING INPUTS",MAX(0,(K210+L210+M210)-Q210))</f>
        <v>0</v>
      </c>
      <c r="S210" s="3">
        <f>IF(Inputs!$B$27&lt;&gt;"Ready","PENDING INPUTS",Z209)</f>
        <v>0</v>
      </c>
      <c r="T210" s="3">
        <f>IF(Inputs!$B$27&lt;&gt;"Ready","PENDING INPUTS",IF(A210&lt;=Inputs!$B$6,ROUND(S210*Inputs!C15/12,2),0))</f>
        <v>0</v>
      </c>
      <c r="U210" s="3">
        <f>IF(Inputs!$B$27&lt;&gt;"Ready","PENDING INPUTS",IF(AND(A210&lt;=Inputs!$B$6,S210&gt;0),Inputs!G15,0))</f>
        <v>0</v>
      </c>
      <c r="V210" s="3">
        <f>IF(Inputs!$B$27&lt;&gt;"Ready","PENDING INPUTS",IF(A210&gt;Inputs!$B$6,0,MIN((S210+T210+U210),IF(Inputs!H15=1,Inputs!D15,MAX(Inputs!F15,ROUND(S210*Inputs!E15+T210+U210,2))))))</f>
        <v>0</v>
      </c>
      <c r="W210">
        <f>IF(Inputs!$B$27&lt;&gt;"Ready","PENDING INPUTS",IF(S210&lt;=0,99,1+IF(AND(K210&gt;0,OR(K210&lt;S210,AND(K210=S210,0&lt;1))),1,0)+IF(AND(AA210&gt;0,OR(AA210&lt;S210,AND(AA210=S210,2&lt;1))),1,0)+IF(AND(AI210&gt;0,OR(AI210&lt;S210,AND(AI210=S210,3&lt;1))),1,0)+IF(AND(AQ210&gt;0,OR(AQ210&lt;S210,AND(AQ210=S210,4&lt;1))),1,0)+IF(AND(AY210&gt;0,OR(AY210&lt;S210,AND(AY210=S210,5&lt;1))),1,0)+IF(AND(BG210&gt;0,OR(BG210&lt;S210,AND(BG210=S210,6&lt;1))),1,0)+IF(AND(BO210&gt;0,OR(BO210&lt;S210,AND(BO210=S210,7&lt;1))),1,0)+IF(AND(BW210&gt;0,OR(BW210&lt;S210,AND(BW210=S210,8&lt;1))),1,0)+IF(AND(CE210&gt;0,OR(CE210&lt;S210,AND(CE210=S210,9&lt;1))),1,0)))</f>
        <v>99</v>
      </c>
      <c r="X210" s="3">
        <f>IF(Inputs!$B$27&lt;&gt;"Ready","PENDING INPUTS",IF(A210&gt;Inputs!$B$6,0,MIN(MAX(0,(S210+T210+U210)-V210),MAX(0,C210-D210-(IF(O210&lt;W210,K210+L210+M210-N210,0)+IF(W210&lt;W210,S210+T210+U210-V210,0)+IF(AE210&lt;W210,AA210+AB210+AC210-AD210,0)+IF(AM210&lt;W210,AI210+AJ210+AK210-AL210,0)+IF(AU210&lt;W210,AQ210+AR210+AS210-AT210,0)+IF(BC210&lt;W210,AY210+AZ210+BA210-BB210,0)+IF(BK210&lt;W210,BG210+BH210+BI210-BJ210,0)+IF(BS210&lt;W210,BO210+BP210+BQ210-BR210,0)+IF(CA210&lt;W210,BW210+BX210+BY210-BZ210,0)+IF(CI210&lt;W210,CE210+CF210+CG210-CH210,0))))))</f>
        <v>0</v>
      </c>
      <c r="Y210" s="3">
        <f>IF(Inputs!$B$27&lt;&gt;"Ready","PENDING INPUTS",MIN((S210+T210+U210),IF(D210&gt;C210,IF(D210=0,0,V210*C210/D210),V210+X210)))</f>
        <v>0</v>
      </c>
      <c r="Z210" s="3">
        <f>IF(Inputs!$B$27&lt;&gt;"Ready","PENDING INPUTS",MAX(0,(S210+T210+U210)-Y210))</f>
        <v>0</v>
      </c>
      <c r="AA210" s="3">
        <f>IF(Inputs!$B$27&lt;&gt;"Ready","PENDING INPUTS",AH209)</f>
        <v>0</v>
      </c>
      <c r="AB210" s="3">
        <f>IF(Inputs!$B$27&lt;&gt;"Ready","PENDING INPUTS",IF(A210&lt;=Inputs!$B$6,ROUND(AA210*Inputs!C16/12,2),0))</f>
        <v>0</v>
      </c>
      <c r="AC210" s="3">
        <f>IF(Inputs!$B$27&lt;&gt;"Ready","PENDING INPUTS",IF(AND(A210&lt;=Inputs!$B$6,AA210&gt;0),Inputs!G16,0))</f>
        <v>0</v>
      </c>
      <c r="AD210" s="3">
        <f>IF(Inputs!$B$27&lt;&gt;"Ready","PENDING INPUTS",IF(A210&gt;Inputs!$B$6,0,MIN((AA210+AB210+AC210),IF(Inputs!H16=1,Inputs!D16,MAX(Inputs!F16,ROUND(AA210*Inputs!E16+AB210+AC210,2))))))</f>
        <v>0</v>
      </c>
      <c r="AE210">
        <f>IF(Inputs!$B$27&lt;&gt;"Ready","PENDING INPUTS",IF(AA210&lt;=0,99,1+IF(AND(K210&gt;0,OR(K210&lt;AA210,AND(K210=AA210,0&lt;2))),1,0)+IF(AND(S210&gt;0,OR(S210&lt;AA210,AND(S210=AA210,1&lt;2))),1,0)+IF(AND(AI210&gt;0,OR(AI210&lt;AA210,AND(AI210=AA210,3&lt;2))),1,0)+IF(AND(AQ210&gt;0,OR(AQ210&lt;AA210,AND(AQ210=AA210,4&lt;2))),1,0)+IF(AND(AY210&gt;0,OR(AY210&lt;AA210,AND(AY210=AA210,5&lt;2))),1,0)+IF(AND(BG210&gt;0,OR(BG210&lt;AA210,AND(BG210=AA210,6&lt;2))),1,0)+IF(AND(BO210&gt;0,OR(BO210&lt;AA210,AND(BO210=AA210,7&lt;2))),1,0)+IF(AND(BW210&gt;0,OR(BW210&lt;AA210,AND(BW210=AA210,8&lt;2))),1,0)+IF(AND(CE210&gt;0,OR(CE210&lt;AA210,AND(CE210=AA210,9&lt;2))),1,0)))</f>
        <v>99</v>
      </c>
      <c r="AF210" s="3">
        <f>IF(Inputs!$B$27&lt;&gt;"Ready","PENDING INPUTS",IF(A210&gt;Inputs!$B$6,0,MIN(MAX(0,(AA210+AB210+AC210)-AD210),MAX(0,C210-D210-(IF(O210&lt;AE210,K210+L210+M210-N210,0)+IF(W210&lt;AE210,S210+T210+U210-V210,0)+IF(AE210&lt;AE210,AA210+AB210+AC210-AD210,0)+IF(AM210&lt;AE210,AI210+AJ210+AK210-AL210,0)+IF(AU210&lt;AE210,AQ210+AR210+AS210-AT210,0)+IF(BC210&lt;AE210,AY210+AZ210+BA210-BB210,0)+IF(BK210&lt;AE210,BG210+BH210+BI210-BJ210,0)+IF(BS210&lt;AE210,BO210+BP210+BQ210-BR210,0)+IF(CA210&lt;AE210,BW210+BX210+BY210-BZ210,0)+IF(CI210&lt;AE210,CE210+CF210+CG210-CH210,0))))))</f>
        <v>0</v>
      </c>
      <c r="AG210" s="3">
        <f>IF(Inputs!$B$27&lt;&gt;"Ready","PENDING INPUTS",MIN((AA210+AB210+AC210),IF(D210&gt;C210,IF(D210=0,0,AD210*C210/D210),AD210+AF210)))</f>
        <v>0</v>
      </c>
      <c r="AH210" s="3">
        <f>IF(Inputs!$B$27&lt;&gt;"Ready","PENDING INPUTS",MAX(0,(AA210+AB210+AC210)-AG210))</f>
        <v>0</v>
      </c>
      <c r="AI210" s="3">
        <f>IF(Inputs!$B$27&lt;&gt;"Ready","PENDING INPUTS",AP209)</f>
        <v>0</v>
      </c>
      <c r="AJ210" s="3">
        <f>IF(Inputs!$B$27&lt;&gt;"Ready","PENDING INPUTS",IF(A210&lt;=Inputs!$B$6,ROUND(AI210*Inputs!C17/12,2),0))</f>
        <v>0</v>
      </c>
      <c r="AK210" s="3">
        <f>IF(Inputs!$B$27&lt;&gt;"Ready","PENDING INPUTS",IF(AND(A210&lt;=Inputs!$B$6,AI210&gt;0),Inputs!G17,0))</f>
        <v>0</v>
      </c>
      <c r="AL210" s="3">
        <f>IF(Inputs!$B$27&lt;&gt;"Ready","PENDING INPUTS",IF(A210&gt;Inputs!$B$6,0,MIN((AI210+AJ210+AK210),IF(Inputs!H17=1,Inputs!D17,MAX(Inputs!F17,ROUND(AI210*Inputs!E17+AJ210+AK210,2))))))</f>
        <v>0</v>
      </c>
      <c r="AM210">
        <f>IF(Inputs!$B$27&lt;&gt;"Ready","PENDING INPUTS",IF(AI210&lt;=0,99,1+IF(AND(K210&gt;0,OR(K210&lt;AI210,AND(K210=AI210,0&lt;3))),1,0)+IF(AND(S210&gt;0,OR(S210&lt;AI210,AND(S210=AI210,1&lt;3))),1,0)+IF(AND(AA210&gt;0,OR(AA210&lt;AI210,AND(AA210=AI210,2&lt;3))),1,0)+IF(AND(AQ210&gt;0,OR(AQ210&lt;AI210,AND(AQ210=AI210,4&lt;3))),1,0)+IF(AND(AY210&gt;0,OR(AY210&lt;AI210,AND(AY210=AI210,5&lt;3))),1,0)+IF(AND(BG210&gt;0,OR(BG210&lt;AI210,AND(BG210=AI210,6&lt;3))),1,0)+IF(AND(BO210&gt;0,OR(BO210&lt;AI210,AND(BO210=AI210,7&lt;3))),1,0)+IF(AND(BW210&gt;0,OR(BW210&lt;AI210,AND(BW210=AI210,8&lt;3))),1,0)+IF(AND(CE210&gt;0,OR(CE210&lt;AI210,AND(CE210=AI210,9&lt;3))),1,0)))</f>
        <v>99</v>
      </c>
      <c r="AN210" s="3">
        <f>IF(Inputs!$B$27&lt;&gt;"Ready","PENDING INPUTS",IF(A210&gt;Inputs!$B$6,0,MIN(MAX(0,(AI210+AJ210+AK210)-AL210),MAX(0,C210-D210-(IF(O210&lt;AM210,K210+L210+M210-N210,0)+IF(W210&lt;AM210,S210+T210+U210-V210,0)+IF(AE210&lt;AM210,AA210+AB210+AC210-AD210,0)+IF(AM210&lt;AM210,AI210+AJ210+AK210-AL210,0)+IF(AU210&lt;AM210,AQ210+AR210+AS210-AT210,0)+IF(BC210&lt;AM210,AY210+AZ210+BA210-BB210,0)+IF(BK210&lt;AM210,BG210+BH210+BI210-BJ210,0)+IF(BS210&lt;AM210,BO210+BP210+BQ210-BR210,0)+IF(CA210&lt;AM210,BW210+BX210+BY210-BZ210,0)+IF(CI210&lt;AM210,CE210+CF210+CG210-CH210,0))))))</f>
        <v>0</v>
      </c>
      <c r="AO210" s="3">
        <f>IF(Inputs!$B$27&lt;&gt;"Ready","PENDING INPUTS",MIN((AI210+AJ210+AK210),IF(D210&gt;C210,IF(D210=0,0,AL210*C210/D210),AL210+AN210)))</f>
        <v>0</v>
      </c>
      <c r="AP210" s="3">
        <f>IF(Inputs!$B$27&lt;&gt;"Ready","PENDING INPUTS",MAX(0,(AI210+AJ210+AK210)-AO210))</f>
        <v>0</v>
      </c>
      <c r="AQ210" s="3">
        <f>IF(Inputs!$B$27&lt;&gt;"Ready","PENDING INPUTS",AX209)</f>
        <v>0</v>
      </c>
      <c r="AR210" s="3">
        <f>IF(Inputs!$B$27&lt;&gt;"Ready","PENDING INPUTS",IF(A210&lt;=Inputs!$B$6,ROUND(AQ210*Inputs!C18/12,2),0))</f>
        <v>0</v>
      </c>
      <c r="AS210" s="3">
        <f>IF(Inputs!$B$27&lt;&gt;"Ready","PENDING INPUTS",IF(AND(A210&lt;=Inputs!$B$6,AQ210&gt;0),Inputs!G18,0))</f>
        <v>0</v>
      </c>
      <c r="AT210" s="3">
        <f>IF(Inputs!$B$27&lt;&gt;"Ready","PENDING INPUTS",IF(A210&gt;Inputs!$B$6,0,MIN((AQ210+AR210+AS210),IF(Inputs!H18=1,Inputs!D18,MAX(Inputs!F18,ROUND(AQ210*Inputs!E18+AR210+AS210,2))))))</f>
        <v>0</v>
      </c>
      <c r="AU210">
        <f>IF(Inputs!$B$27&lt;&gt;"Ready","PENDING INPUTS",IF(AQ210&lt;=0,99,1+IF(AND(K210&gt;0,OR(K210&lt;AQ210,AND(K210=AQ210,0&lt;4))),1,0)+IF(AND(S210&gt;0,OR(S210&lt;AQ210,AND(S210=AQ210,1&lt;4))),1,0)+IF(AND(AA210&gt;0,OR(AA210&lt;AQ210,AND(AA210=AQ210,2&lt;4))),1,0)+IF(AND(AI210&gt;0,OR(AI210&lt;AQ210,AND(AI210=AQ210,3&lt;4))),1,0)+IF(AND(AY210&gt;0,OR(AY210&lt;AQ210,AND(AY210=AQ210,5&lt;4))),1,0)+IF(AND(BG210&gt;0,OR(BG210&lt;AQ210,AND(BG210=AQ210,6&lt;4))),1,0)+IF(AND(BO210&gt;0,OR(BO210&lt;AQ210,AND(BO210=AQ210,7&lt;4))),1,0)+IF(AND(BW210&gt;0,OR(BW210&lt;AQ210,AND(BW210=AQ210,8&lt;4))),1,0)+IF(AND(CE210&gt;0,OR(CE210&lt;AQ210,AND(CE210=AQ210,9&lt;4))),1,0)))</f>
        <v>99</v>
      </c>
      <c r="AV210" s="3">
        <f>IF(Inputs!$B$27&lt;&gt;"Ready","PENDING INPUTS",IF(A210&gt;Inputs!$B$6,0,MIN(MAX(0,(AQ210+AR210+AS210)-AT210),MAX(0,C210-D210-(IF(O210&lt;AU210,K210+L210+M210-N210,0)+IF(W210&lt;AU210,S210+T210+U210-V210,0)+IF(AE210&lt;AU210,AA210+AB210+AC210-AD210,0)+IF(AM210&lt;AU210,AI210+AJ210+AK210-AL210,0)+IF(AU210&lt;AU210,AQ210+AR210+AS210-AT210,0)+IF(BC210&lt;AU210,AY210+AZ210+BA210-BB210,0)+IF(BK210&lt;AU210,BG210+BH210+BI210-BJ210,0)+IF(BS210&lt;AU210,BO210+BP210+BQ210-BR210,0)+IF(CA210&lt;AU210,BW210+BX210+BY210-BZ210,0)+IF(CI210&lt;AU210,CE210+CF210+CG210-CH210,0))))))</f>
        <v>0</v>
      </c>
      <c r="AW210" s="3">
        <f>IF(Inputs!$B$27&lt;&gt;"Ready","PENDING INPUTS",MIN((AQ210+AR210+AS210),IF(D210&gt;C210,IF(D210=0,0,AT210*C210/D210),AT210+AV210)))</f>
        <v>0</v>
      </c>
      <c r="AX210" s="3">
        <f>IF(Inputs!$B$27&lt;&gt;"Ready","PENDING INPUTS",MAX(0,(AQ210+AR210+AS210)-AW210))</f>
        <v>0</v>
      </c>
      <c r="AY210" s="3">
        <f>IF(Inputs!$B$27&lt;&gt;"Ready","PENDING INPUTS",BF209)</f>
        <v>0</v>
      </c>
      <c r="AZ210" s="3">
        <f>IF(Inputs!$B$27&lt;&gt;"Ready","PENDING INPUTS",IF(A210&lt;=Inputs!$B$6,ROUND(AY210*Inputs!C19/12,2),0))</f>
        <v>0</v>
      </c>
      <c r="BA210" s="3">
        <f>IF(Inputs!$B$27&lt;&gt;"Ready","PENDING INPUTS",IF(AND(A210&lt;=Inputs!$B$6,AY210&gt;0),Inputs!G19,0))</f>
        <v>0</v>
      </c>
      <c r="BB210" s="3">
        <f>IF(Inputs!$B$27&lt;&gt;"Ready","PENDING INPUTS",IF(A210&gt;Inputs!$B$6,0,MIN((AY210+AZ210+BA210),IF(Inputs!H19=1,Inputs!D19,MAX(Inputs!F19,ROUND(AY210*Inputs!E19+AZ210+BA210,2))))))</f>
        <v>0</v>
      </c>
      <c r="BC210">
        <f>IF(Inputs!$B$27&lt;&gt;"Ready","PENDING INPUTS",IF(AY210&lt;=0,99,1+IF(AND(K210&gt;0,OR(K210&lt;AY210,AND(K210=AY210,0&lt;5))),1,0)+IF(AND(S210&gt;0,OR(S210&lt;AY210,AND(S210=AY210,1&lt;5))),1,0)+IF(AND(AA210&gt;0,OR(AA210&lt;AY210,AND(AA210=AY210,2&lt;5))),1,0)+IF(AND(AI210&gt;0,OR(AI210&lt;AY210,AND(AI210=AY210,3&lt;5))),1,0)+IF(AND(AQ210&gt;0,OR(AQ210&lt;AY210,AND(AQ210=AY210,4&lt;5))),1,0)+IF(AND(BG210&gt;0,OR(BG210&lt;AY210,AND(BG210=AY210,6&lt;5))),1,0)+IF(AND(BO210&gt;0,OR(BO210&lt;AY210,AND(BO210=AY210,7&lt;5))),1,0)+IF(AND(BW210&gt;0,OR(BW210&lt;AY210,AND(BW210=AY210,8&lt;5))),1,0)+IF(AND(CE210&gt;0,OR(CE210&lt;AY210,AND(CE210=AY210,9&lt;5))),1,0)))</f>
        <v>99</v>
      </c>
      <c r="BD210" s="3">
        <f>IF(Inputs!$B$27&lt;&gt;"Ready","PENDING INPUTS",IF(A210&gt;Inputs!$B$6,0,MIN(MAX(0,(AY210+AZ210+BA210)-BB210),MAX(0,C210-D210-(IF(O210&lt;BC210,K210+L210+M210-N210,0)+IF(W210&lt;BC210,S210+T210+U210-V210,0)+IF(AE210&lt;BC210,AA210+AB210+AC210-AD210,0)+IF(AM210&lt;BC210,AI210+AJ210+AK210-AL210,0)+IF(AU210&lt;BC210,AQ210+AR210+AS210-AT210,0)+IF(BC210&lt;BC210,AY210+AZ210+BA210-BB210,0)+IF(BK210&lt;BC210,BG210+BH210+BI210-BJ210,0)+IF(BS210&lt;BC210,BO210+BP210+BQ210-BR210,0)+IF(CA210&lt;BC210,BW210+BX210+BY210-BZ210,0)+IF(CI210&lt;BC210,CE210+CF210+CG210-CH210,0))))))</f>
        <v>0</v>
      </c>
      <c r="BE210" s="3">
        <f>IF(Inputs!$B$27&lt;&gt;"Ready","PENDING INPUTS",MIN((AY210+AZ210+BA210),IF(D210&gt;C210,IF(D210=0,0,BB210*C210/D210),BB210+BD210)))</f>
        <v>0</v>
      </c>
      <c r="BF210" s="3">
        <f>IF(Inputs!$B$27&lt;&gt;"Ready","PENDING INPUTS",MAX(0,(AY210+AZ210+BA210)-BE210))</f>
        <v>0</v>
      </c>
      <c r="BG210" s="3">
        <f>IF(Inputs!$B$27&lt;&gt;"Ready","PENDING INPUTS",BN209)</f>
        <v>0</v>
      </c>
      <c r="BH210" s="3">
        <f>IF(Inputs!$B$27&lt;&gt;"Ready","PENDING INPUTS",IF(A210&lt;=Inputs!$B$6,ROUND(BG210*Inputs!C20/12,2),0))</f>
        <v>0</v>
      </c>
      <c r="BI210" s="3">
        <f>IF(Inputs!$B$27&lt;&gt;"Ready","PENDING INPUTS",IF(AND(A210&lt;=Inputs!$B$6,BG210&gt;0),Inputs!G20,0))</f>
        <v>0</v>
      </c>
      <c r="BJ210" s="3">
        <f>IF(Inputs!$B$27&lt;&gt;"Ready","PENDING INPUTS",IF(A210&gt;Inputs!$B$6,0,MIN((BG210+BH210+BI210),IF(Inputs!H20=1,Inputs!D20,MAX(Inputs!F20,ROUND(BG210*Inputs!E20+BH210+BI210,2))))))</f>
        <v>0</v>
      </c>
      <c r="BK210">
        <f>IF(Inputs!$B$27&lt;&gt;"Ready","PENDING INPUTS",IF(BG210&lt;=0,99,1+IF(AND(K210&gt;0,OR(K210&lt;BG210,AND(K210=BG210,0&lt;6))),1,0)+IF(AND(S210&gt;0,OR(S210&lt;BG210,AND(S210=BG210,1&lt;6))),1,0)+IF(AND(AA210&gt;0,OR(AA210&lt;BG210,AND(AA210=BG210,2&lt;6))),1,0)+IF(AND(AI210&gt;0,OR(AI210&lt;BG210,AND(AI210=BG210,3&lt;6))),1,0)+IF(AND(AQ210&gt;0,OR(AQ210&lt;BG210,AND(AQ210=BG210,4&lt;6))),1,0)+IF(AND(AY210&gt;0,OR(AY210&lt;BG210,AND(AY210=BG210,5&lt;6))),1,0)+IF(AND(BO210&gt;0,OR(BO210&lt;BG210,AND(BO210=BG210,7&lt;6))),1,0)+IF(AND(BW210&gt;0,OR(BW210&lt;BG210,AND(BW210=BG210,8&lt;6))),1,0)+IF(AND(CE210&gt;0,OR(CE210&lt;BG210,AND(CE210=BG210,9&lt;6))),1,0)))</f>
        <v>99</v>
      </c>
      <c r="BL210" s="3">
        <f>IF(Inputs!$B$27&lt;&gt;"Ready","PENDING INPUTS",IF(A210&gt;Inputs!$B$6,0,MIN(MAX(0,(BG210+BH210+BI210)-BJ210),MAX(0,C210-D210-(IF(O210&lt;BK210,K210+L210+M210-N210,0)+IF(W210&lt;BK210,S210+T210+U210-V210,0)+IF(AE210&lt;BK210,AA210+AB210+AC210-AD210,0)+IF(AM210&lt;BK210,AI210+AJ210+AK210-AL210,0)+IF(AU210&lt;BK210,AQ210+AR210+AS210-AT210,0)+IF(BC210&lt;BK210,AY210+AZ210+BA210-BB210,0)+IF(BK210&lt;BK210,BG210+BH210+BI210-BJ210,0)+IF(BS210&lt;BK210,BO210+BP210+BQ210-BR210,0)+IF(CA210&lt;BK210,BW210+BX210+BY210-BZ210,0)+IF(CI210&lt;BK210,CE210+CF210+CG210-CH210,0))))))</f>
        <v>0</v>
      </c>
      <c r="BM210" s="3">
        <f>IF(Inputs!$B$27&lt;&gt;"Ready","PENDING INPUTS",MIN((BG210+BH210+BI210),IF(D210&gt;C210,IF(D210=0,0,BJ210*C210/D210),BJ210+BL210)))</f>
        <v>0</v>
      </c>
      <c r="BN210" s="3">
        <f>IF(Inputs!$B$27&lt;&gt;"Ready","PENDING INPUTS",MAX(0,(BG210+BH210+BI210)-BM210))</f>
        <v>0</v>
      </c>
      <c r="BO210" s="3">
        <f>IF(Inputs!$B$27&lt;&gt;"Ready","PENDING INPUTS",BV209)</f>
        <v>0</v>
      </c>
      <c r="BP210" s="3">
        <f>IF(Inputs!$B$27&lt;&gt;"Ready","PENDING INPUTS",IF(A210&lt;=Inputs!$B$6,ROUND(BO210*Inputs!C21/12,2),0))</f>
        <v>0</v>
      </c>
      <c r="BQ210" s="3">
        <f>IF(Inputs!$B$27&lt;&gt;"Ready","PENDING INPUTS",IF(AND(A210&lt;=Inputs!$B$6,BO210&gt;0),Inputs!G21,0))</f>
        <v>0</v>
      </c>
      <c r="BR210" s="3">
        <f>IF(Inputs!$B$27&lt;&gt;"Ready","PENDING INPUTS",IF(A210&gt;Inputs!$B$6,0,MIN((BO210+BP210+BQ210),IF(Inputs!H21=1,Inputs!D21,MAX(Inputs!F21,ROUND(BO210*Inputs!E21+BP210+BQ210,2))))))</f>
        <v>0</v>
      </c>
      <c r="BS210">
        <f>IF(Inputs!$B$27&lt;&gt;"Ready","PENDING INPUTS",IF(BO210&lt;=0,99,1+IF(AND(K210&gt;0,OR(K210&lt;BO210,AND(K210=BO210,0&lt;7))),1,0)+IF(AND(S210&gt;0,OR(S210&lt;BO210,AND(S210=BO210,1&lt;7))),1,0)+IF(AND(AA210&gt;0,OR(AA210&lt;BO210,AND(AA210=BO210,2&lt;7))),1,0)+IF(AND(AI210&gt;0,OR(AI210&lt;BO210,AND(AI210=BO210,3&lt;7))),1,0)+IF(AND(AQ210&gt;0,OR(AQ210&lt;BO210,AND(AQ210=BO210,4&lt;7))),1,0)+IF(AND(AY210&gt;0,OR(AY210&lt;BO210,AND(AY210=BO210,5&lt;7))),1,0)+IF(AND(BG210&gt;0,OR(BG210&lt;BO210,AND(BG210=BO210,6&lt;7))),1,0)+IF(AND(BW210&gt;0,OR(BW210&lt;BO210,AND(BW210=BO210,8&lt;7))),1,0)+IF(AND(CE210&gt;0,OR(CE210&lt;BO210,AND(CE210=BO210,9&lt;7))),1,0)))</f>
        <v>99</v>
      </c>
      <c r="BT210" s="3">
        <f>IF(Inputs!$B$27&lt;&gt;"Ready","PENDING INPUTS",IF(A210&gt;Inputs!$B$6,0,MIN(MAX(0,(BO210+BP210+BQ210)-BR210),MAX(0,C210-D210-(IF(O210&lt;BS210,K210+L210+M210-N210,0)+IF(W210&lt;BS210,S210+T210+U210-V210,0)+IF(AE210&lt;BS210,AA210+AB210+AC210-AD210,0)+IF(AM210&lt;BS210,AI210+AJ210+AK210-AL210,0)+IF(AU210&lt;BS210,AQ210+AR210+AS210-AT210,0)+IF(BC210&lt;BS210,AY210+AZ210+BA210-BB210,0)+IF(BK210&lt;BS210,BG210+BH210+BI210-BJ210,0)+IF(BS210&lt;BS210,BO210+BP210+BQ210-BR210,0)+IF(CA210&lt;BS210,BW210+BX210+BY210-BZ210,0)+IF(CI210&lt;BS210,CE210+CF210+CG210-CH210,0))))))</f>
        <v>0</v>
      </c>
      <c r="BU210" s="3">
        <f>IF(Inputs!$B$27&lt;&gt;"Ready","PENDING INPUTS",MIN((BO210+BP210+BQ210),IF(D210&gt;C210,IF(D210=0,0,BR210*C210/D210),BR210+BT210)))</f>
        <v>0</v>
      </c>
      <c r="BV210" s="3">
        <f>IF(Inputs!$B$27&lt;&gt;"Ready","PENDING INPUTS",MAX(0,(BO210+BP210+BQ210)-BU210))</f>
        <v>0</v>
      </c>
      <c r="BW210" s="3">
        <f>IF(Inputs!$B$27&lt;&gt;"Ready","PENDING INPUTS",CD209)</f>
        <v>0</v>
      </c>
      <c r="BX210" s="3">
        <f>IF(Inputs!$B$27&lt;&gt;"Ready","PENDING INPUTS",IF(A210&lt;=Inputs!$B$6,ROUND(BW210*Inputs!C22/12,2),0))</f>
        <v>0</v>
      </c>
      <c r="BY210" s="3">
        <f>IF(Inputs!$B$27&lt;&gt;"Ready","PENDING INPUTS",IF(AND(A210&lt;=Inputs!$B$6,BW210&gt;0),Inputs!G22,0))</f>
        <v>0</v>
      </c>
      <c r="BZ210" s="3">
        <f>IF(Inputs!$B$27&lt;&gt;"Ready","PENDING INPUTS",IF(A210&gt;Inputs!$B$6,0,MIN((BW210+BX210+BY210),IF(Inputs!H22=1,Inputs!D22,MAX(Inputs!F22,ROUND(BW210*Inputs!E22+BX210+BY210,2))))))</f>
        <v>0</v>
      </c>
      <c r="CA210">
        <f>IF(Inputs!$B$27&lt;&gt;"Ready","PENDING INPUTS",IF(BW210&lt;=0,99,1+IF(AND(K210&gt;0,OR(K210&lt;BW210,AND(K210=BW210,0&lt;8))),1,0)+IF(AND(S210&gt;0,OR(S210&lt;BW210,AND(S210=BW210,1&lt;8))),1,0)+IF(AND(AA210&gt;0,OR(AA210&lt;BW210,AND(AA210=BW210,2&lt;8))),1,0)+IF(AND(AI210&gt;0,OR(AI210&lt;BW210,AND(AI210=BW210,3&lt;8))),1,0)+IF(AND(AQ210&gt;0,OR(AQ210&lt;BW210,AND(AQ210=BW210,4&lt;8))),1,0)+IF(AND(AY210&gt;0,OR(AY210&lt;BW210,AND(AY210=BW210,5&lt;8))),1,0)+IF(AND(BG210&gt;0,OR(BG210&lt;BW210,AND(BG210=BW210,6&lt;8))),1,0)+IF(AND(BO210&gt;0,OR(BO210&lt;BW210,AND(BO210=BW210,7&lt;8))),1,0)+IF(AND(CE210&gt;0,OR(CE210&lt;BW210,AND(CE210=BW210,9&lt;8))),1,0)))</f>
        <v>99</v>
      </c>
      <c r="CB210" s="3">
        <f>IF(Inputs!$B$27&lt;&gt;"Ready","PENDING INPUTS",IF(A210&gt;Inputs!$B$6,0,MIN(MAX(0,(BW210+BX210+BY210)-BZ210),MAX(0,C210-D210-(IF(O210&lt;CA210,K210+L210+M210-N210,0)+IF(W210&lt;CA210,S210+T210+U210-V210,0)+IF(AE210&lt;CA210,AA210+AB210+AC210-AD210,0)+IF(AM210&lt;CA210,AI210+AJ210+AK210-AL210,0)+IF(AU210&lt;CA210,AQ210+AR210+AS210-AT210,0)+IF(BC210&lt;CA210,AY210+AZ210+BA210-BB210,0)+IF(BK210&lt;CA210,BG210+BH210+BI210-BJ210,0)+IF(BS210&lt;CA210,BO210+BP210+BQ210-BR210,0)+IF(CA210&lt;CA210,BW210+BX210+BY210-BZ210,0)+IF(CI210&lt;CA210,CE210+CF210+CG210-CH210,0))))))</f>
        <v>0</v>
      </c>
      <c r="CC210" s="3">
        <f>IF(Inputs!$B$27&lt;&gt;"Ready","PENDING INPUTS",MIN((BW210+BX210+BY210),IF(D210&gt;C210,IF(D210=0,0,BZ210*C210/D210),BZ210+CB210)))</f>
        <v>0</v>
      </c>
      <c r="CD210" s="3">
        <f>IF(Inputs!$B$27&lt;&gt;"Ready","PENDING INPUTS",MAX(0,(BW210+BX210+BY210)-CC210))</f>
        <v>0</v>
      </c>
      <c r="CE210" s="3">
        <f>IF(Inputs!$B$27&lt;&gt;"Ready","PENDING INPUTS",CL209)</f>
        <v>0</v>
      </c>
      <c r="CF210" s="3">
        <f>IF(Inputs!$B$27&lt;&gt;"Ready","PENDING INPUTS",IF(A210&lt;=Inputs!$B$6,ROUND(CE210*Inputs!C23/12,2),0))</f>
        <v>0</v>
      </c>
      <c r="CG210" s="3">
        <f>IF(Inputs!$B$27&lt;&gt;"Ready","PENDING INPUTS",IF(AND(A210&lt;=Inputs!$B$6,CE210&gt;0),Inputs!G23,0))</f>
        <v>0</v>
      </c>
      <c r="CH210" s="3">
        <f>IF(Inputs!$B$27&lt;&gt;"Ready","PENDING INPUTS",IF(A210&gt;Inputs!$B$6,0,MIN((CE210+CF210+CG210),IF(Inputs!H23=1,Inputs!D23,MAX(Inputs!F23,ROUND(CE210*Inputs!E23+CF210+CG210,2))))))</f>
        <v>0</v>
      </c>
      <c r="CI210">
        <f>IF(Inputs!$B$27&lt;&gt;"Ready","PENDING INPUTS",IF(CE210&lt;=0,99,1+IF(AND(K210&gt;0,OR(K210&lt;CE210,AND(K210=CE210,0&lt;9))),1,0)+IF(AND(S210&gt;0,OR(S210&lt;CE210,AND(S210=CE210,1&lt;9))),1,0)+IF(AND(AA210&gt;0,OR(AA210&lt;CE210,AND(AA210=CE210,2&lt;9))),1,0)+IF(AND(AI210&gt;0,OR(AI210&lt;CE210,AND(AI210=CE210,3&lt;9))),1,0)+IF(AND(AQ210&gt;0,OR(AQ210&lt;CE210,AND(AQ210=CE210,4&lt;9))),1,0)+IF(AND(AY210&gt;0,OR(AY210&lt;CE210,AND(AY210=CE210,5&lt;9))),1,0)+IF(AND(BG210&gt;0,OR(BG210&lt;CE210,AND(BG210=CE210,6&lt;9))),1,0)+IF(AND(BO210&gt;0,OR(BO210&lt;CE210,AND(BO210=CE210,7&lt;9))),1,0)+IF(AND(BW210&gt;0,OR(BW210&lt;CE210,AND(BW210=CE210,8&lt;9))),1,0)))</f>
        <v>99</v>
      </c>
      <c r="CJ210" s="3">
        <f>IF(Inputs!$B$27&lt;&gt;"Ready","PENDING INPUTS",IF(A210&gt;Inputs!$B$6,0,MIN(MAX(0,(CE210+CF210+CG210)-CH210),MAX(0,C210-D210-(IF(O210&lt;CI210,K210+L210+M210-N210,0)+IF(W210&lt;CI210,S210+T210+U210-V210,0)+IF(AE210&lt;CI210,AA210+AB210+AC210-AD210,0)+IF(AM210&lt;CI210,AI210+AJ210+AK210-AL210,0)+IF(AU210&lt;CI210,AQ210+AR210+AS210-AT210,0)+IF(BC210&lt;CI210,AY210+AZ210+BA210-BB210,0)+IF(BK210&lt;CI210,BG210+BH210+BI210-BJ210,0)+IF(BS210&lt;CI210,BO210+BP210+BQ210-BR210,0)+IF(CA210&lt;CI210,BW210+BX210+BY210-BZ210,0)+IF(CI210&lt;CI210,CE210+CF210+CG210-CH210,0))))))</f>
        <v>0</v>
      </c>
      <c r="CK210" s="3">
        <f>IF(Inputs!$B$27&lt;&gt;"Ready","PENDING INPUTS",MIN((CE210+CF210+CG210),IF(D210&gt;C210,IF(D210=0,0,CH210*C210/D210),CH210+CJ210)))</f>
        <v>0</v>
      </c>
      <c r="CL210" s="3">
        <f>IF(Inputs!$B$27&lt;&gt;"Ready","PENDING INPUTS",MAX(0,(CE210+CF210+CG210)-CK210))</f>
        <v>0</v>
      </c>
    </row>
    <row r="211" spans="1:90" ht="27.95" customHeight="1" x14ac:dyDescent="0.25">
      <c r="A211">
        <v>207</v>
      </c>
      <c r="B211" s="13">
        <f>IF(Inputs!$B$27&lt;&gt;"Ready","PENDING INPUTS",EDATE(Inputs!$B$5,A211-1))</f>
        <v>52566</v>
      </c>
      <c r="C211" s="3">
        <f>IF(Inputs!$B$27&lt;&gt;"Ready","PENDING INPUTS",IF(A211&lt;=Inputs!$B$6,MAX(0,Inputs!$B$4+IF(A211=Inputs!$B$7,Inputs!$B$8,0)+IF(A211=Inputs!$B$9,Inputs!$B$10,0)),0))</f>
        <v>0</v>
      </c>
      <c r="D211" s="3">
        <f>IF(Inputs!$B$27&lt;&gt;"Ready","PENDING INPUTS",SUM(N211,V211,AD211,AL211,AT211,BB211,BJ211,BR211,BZ211,CH211))</f>
        <v>0</v>
      </c>
      <c r="E211" s="3">
        <f>IF(Inputs!$B$27&lt;&gt;"Ready","PENDING INPUTS",MAX(0,D211-C211))</f>
        <v>0</v>
      </c>
      <c r="F211" s="3">
        <f>IF(Inputs!$B$27&lt;&gt;"Ready","PENDING INPUTS",SUM(Q211,Y211,AG211,AO211,AW211,BE211,BM211,BU211,CC211,CK211))</f>
        <v>0</v>
      </c>
      <c r="G211" s="3">
        <f>IF(Inputs!$B$27&lt;&gt;"Ready","PENDING INPUTS",SUM(L211,T211,AB211,AJ211,AR211,AZ211,BH211,BP211,BX211,CF211))</f>
        <v>0</v>
      </c>
      <c r="H211" s="3">
        <f>IF(Inputs!$B$27&lt;&gt;"Ready","PENDING INPUTS",SUM(M211,U211,AC211,AK211,AS211,BA211,BI211,BQ211,BY211,CG211))</f>
        <v>0</v>
      </c>
      <c r="I211" s="3">
        <f>IF(Inputs!$B$27&lt;&gt;"Ready","PENDING INPUTS",SUM(R211,Z211,AH211,AP211,AX211,BF211,BN211,BV211,CD211,CL211))</f>
        <v>0</v>
      </c>
      <c r="J211" t="str">
        <f>IF(Inputs!$B$27&lt;&gt;"Ready","PENDING INPUTS",IF(A211&gt;Inputs!$B$6,"Beyond horizon",IF(E211&gt;0.005,"MINIMUM SHORTFALL",IF(I211&lt;0.005,"Paid off","In progress"))))</f>
        <v>Beyond horizon</v>
      </c>
      <c r="K211" s="3">
        <f>IF(Inputs!$B$27&lt;&gt;"Ready","PENDING INPUTS",R210)</f>
        <v>0</v>
      </c>
      <c r="L211" s="3">
        <f>IF(Inputs!$B$27&lt;&gt;"Ready","PENDING INPUTS",IF(A211&lt;=Inputs!$B$6,ROUND(K211*Inputs!C14/12,2),0))</f>
        <v>0</v>
      </c>
      <c r="M211" s="3">
        <f>IF(Inputs!$B$27&lt;&gt;"Ready","PENDING INPUTS",IF(AND(A211&lt;=Inputs!$B$6,K211&gt;0),Inputs!G14,0))</f>
        <v>0</v>
      </c>
      <c r="N211" s="3">
        <f>IF(Inputs!$B$27&lt;&gt;"Ready","PENDING INPUTS",IF(A211&gt;Inputs!$B$6,0,MIN((K211+L211+M211),IF(Inputs!H14=1,Inputs!D14,MAX(Inputs!F14,ROUND(K211*Inputs!E14+L211+M211,2))))))</f>
        <v>0</v>
      </c>
      <c r="O211">
        <f>IF(Inputs!$B$27&lt;&gt;"Ready","PENDING INPUTS",IF(K211&lt;=0,99,1+IF(AND(S211&gt;0,OR(S211&lt;K211,AND(S211=K211,1&lt;0))),1,0)+IF(AND(AA211&gt;0,OR(AA211&lt;K211,AND(AA211=K211,2&lt;0))),1,0)+IF(AND(AI211&gt;0,OR(AI211&lt;K211,AND(AI211=K211,3&lt;0))),1,0)+IF(AND(AQ211&gt;0,OR(AQ211&lt;K211,AND(AQ211=K211,4&lt;0))),1,0)+IF(AND(AY211&gt;0,OR(AY211&lt;K211,AND(AY211=K211,5&lt;0))),1,0)+IF(AND(BG211&gt;0,OR(BG211&lt;K211,AND(BG211=K211,6&lt;0))),1,0)+IF(AND(BO211&gt;0,OR(BO211&lt;K211,AND(BO211=K211,7&lt;0))),1,0)+IF(AND(BW211&gt;0,OR(BW211&lt;K211,AND(BW211=K211,8&lt;0))),1,0)+IF(AND(CE211&gt;0,OR(CE211&lt;K211,AND(CE211=K211,9&lt;0))),1,0)))</f>
        <v>99</v>
      </c>
      <c r="P211" s="3">
        <f>IF(Inputs!$B$27&lt;&gt;"Ready","PENDING INPUTS",IF(A211&gt;Inputs!$B$6,0,MIN(MAX(0,(K211+L211+M211)-N211),MAX(0,C211-D211-(IF(O211&lt;O211,K211+L211+M211-N211,0)+IF(W211&lt;O211,S211+T211+U211-V211,0)+IF(AE211&lt;O211,AA211+AB211+AC211-AD211,0)+IF(AM211&lt;O211,AI211+AJ211+AK211-AL211,0)+IF(AU211&lt;O211,AQ211+AR211+AS211-AT211,0)+IF(BC211&lt;O211,AY211+AZ211+BA211-BB211,0)+IF(BK211&lt;O211,BG211+BH211+BI211-BJ211,0)+IF(BS211&lt;O211,BO211+BP211+BQ211-BR211,0)+IF(CA211&lt;O211,BW211+BX211+BY211-BZ211,0)+IF(CI211&lt;O211,CE211+CF211+CG211-CH211,0))))))</f>
        <v>0</v>
      </c>
      <c r="Q211" s="3">
        <f>IF(Inputs!$B$27&lt;&gt;"Ready","PENDING INPUTS",MIN((K211+L211+M211),IF(D211&gt;C211,IF(D211=0,0,N211*C211/D211),N211+P211)))</f>
        <v>0</v>
      </c>
      <c r="R211" s="3">
        <f>IF(Inputs!$B$27&lt;&gt;"Ready","PENDING INPUTS",MAX(0,(K211+L211+M211)-Q211))</f>
        <v>0</v>
      </c>
      <c r="S211" s="3">
        <f>IF(Inputs!$B$27&lt;&gt;"Ready","PENDING INPUTS",Z210)</f>
        <v>0</v>
      </c>
      <c r="T211" s="3">
        <f>IF(Inputs!$B$27&lt;&gt;"Ready","PENDING INPUTS",IF(A211&lt;=Inputs!$B$6,ROUND(S211*Inputs!C15/12,2),0))</f>
        <v>0</v>
      </c>
      <c r="U211" s="3">
        <f>IF(Inputs!$B$27&lt;&gt;"Ready","PENDING INPUTS",IF(AND(A211&lt;=Inputs!$B$6,S211&gt;0),Inputs!G15,0))</f>
        <v>0</v>
      </c>
      <c r="V211" s="3">
        <f>IF(Inputs!$B$27&lt;&gt;"Ready","PENDING INPUTS",IF(A211&gt;Inputs!$B$6,0,MIN((S211+T211+U211),IF(Inputs!H15=1,Inputs!D15,MAX(Inputs!F15,ROUND(S211*Inputs!E15+T211+U211,2))))))</f>
        <v>0</v>
      </c>
      <c r="W211">
        <f>IF(Inputs!$B$27&lt;&gt;"Ready","PENDING INPUTS",IF(S211&lt;=0,99,1+IF(AND(K211&gt;0,OR(K211&lt;S211,AND(K211=S211,0&lt;1))),1,0)+IF(AND(AA211&gt;0,OR(AA211&lt;S211,AND(AA211=S211,2&lt;1))),1,0)+IF(AND(AI211&gt;0,OR(AI211&lt;S211,AND(AI211=S211,3&lt;1))),1,0)+IF(AND(AQ211&gt;0,OR(AQ211&lt;S211,AND(AQ211=S211,4&lt;1))),1,0)+IF(AND(AY211&gt;0,OR(AY211&lt;S211,AND(AY211=S211,5&lt;1))),1,0)+IF(AND(BG211&gt;0,OR(BG211&lt;S211,AND(BG211=S211,6&lt;1))),1,0)+IF(AND(BO211&gt;0,OR(BO211&lt;S211,AND(BO211=S211,7&lt;1))),1,0)+IF(AND(BW211&gt;0,OR(BW211&lt;S211,AND(BW211=S211,8&lt;1))),1,0)+IF(AND(CE211&gt;0,OR(CE211&lt;S211,AND(CE211=S211,9&lt;1))),1,0)))</f>
        <v>99</v>
      </c>
      <c r="X211" s="3">
        <f>IF(Inputs!$B$27&lt;&gt;"Ready","PENDING INPUTS",IF(A211&gt;Inputs!$B$6,0,MIN(MAX(0,(S211+T211+U211)-V211),MAX(0,C211-D211-(IF(O211&lt;W211,K211+L211+M211-N211,0)+IF(W211&lt;W211,S211+T211+U211-V211,0)+IF(AE211&lt;W211,AA211+AB211+AC211-AD211,0)+IF(AM211&lt;W211,AI211+AJ211+AK211-AL211,0)+IF(AU211&lt;W211,AQ211+AR211+AS211-AT211,0)+IF(BC211&lt;W211,AY211+AZ211+BA211-BB211,0)+IF(BK211&lt;W211,BG211+BH211+BI211-BJ211,0)+IF(BS211&lt;W211,BO211+BP211+BQ211-BR211,0)+IF(CA211&lt;W211,BW211+BX211+BY211-BZ211,0)+IF(CI211&lt;W211,CE211+CF211+CG211-CH211,0))))))</f>
        <v>0</v>
      </c>
      <c r="Y211" s="3">
        <f>IF(Inputs!$B$27&lt;&gt;"Ready","PENDING INPUTS",MIN((S211+T211+U211),IF(D211&gt;C211,IF(D211=0,0,V211*C211/D211),V211+X211)))</f>
        <v>0</v>
      </c>
      <c r="Z211" s="3">
        <f>IF(Inputs!$B$27&lt;&gt;"Ready","PENDING INPUTS",MAX(0,(S211+T211+U211)-Y211))</f>
        <v>0</v>
      </c>
      <c r="AA211" s="3">
        <f>IF(Inputs!$B$27&lt;&gt;"Ready","PENDING INPUTS",AH210)</f>
        <v>0</v>
      </c>
      <c r="AB211" s="3">
        <f>IF(Inputs!$B$27&lt;&gt;"Ready","PENDING INPUTS",IF(A211&lt;=Inputs!$B$6,ROUND(AA211*Inputs!C16/12,2),0))</f>
        <v>0</v>
      </c>
      <c r="AC211" s="3">
        <f>IF(Inputs!$B$27&lt;&gt;"Ready","PENDING INPUTS",IF(AND(A211&lt;=Inputs!$B$6,AA211&gt;0),Inputs!G16,0))</f>
        <v>0</v>
      </c>
      <c r="AD211" s="3">
        <f>IF(Inputs!$B$27&lt;&gt;"Ready","PENDING INPUTS",IF(A211&gt;Inputs!$B$6,0,MIN((AA211+AB211+AC211),IF(Inputs!H16=1,Inputs!D16,MAX(Inputs!F16,ROUND(AA211*Inputs!E16+AB211+AC211,2))))))</f>
        <v>0</v>
      </c>
      <c r="AE211">
        <f>IF(Inputs!$B$27&lt;&gt;"Ready","PENDING INPUTS",IF(AA211&lt;=0,99,1+IF(AND(K211&gt;0,OR(K211&lt;AA211,AND(K211=AA211,0&lt;2))),1,0)+IF(AND(S211&gt;0,OR(S211&lt;AA211,AND(S211=AA211,1&lt;2))),1,0)+IF(AND(AI211&gt;0,OR(AI211&lt;AA211,AND(AI211=AA211,3&lt;2))),1,0)+IF(AND(AQ211&gt;0,OR(AQ211&lt;AA211,AND(AQ211=AA211,4&lt;2))),1,0)+IF(AND(AY211&gt;0,OR(AY211&lt;AA211,AND(AY211=AA211,5&lt;2))),1,0)+IF(AND(BG211&gt;0,OR(BG211&lt;AA211,AND(BG211=AA211,6&lt;2))),1,0)+IF(AND(BO211&gt;0,OR(BO211&lt;AA211,AND(BO211=AA211,7&lt;2))),1,0)+IF(AND(BW211&gt;0,OR(BW211&lt;AA211,AND(BW211=AA211,8&lt;2))),1,0)+IF(AND(CE211&gt;0,OR(CE211&lt;AA211,AND(CE211=AA211,9&lt;2))),1,0)))</f>
        <v>99</v>
      </c>
      <c r="AF211" s="3">
        <f>IF(Inputs!$B$27&lt;&gt;"Ready","PENDING INPUTS",IF(A211&gt;Inputs!$B$6,0,MIN(MAX(0,(AA211+AB211+AC211)-AD211),MAX(0,C211-D211-(IF(O211&lt;AE211,K211+L211+M211-N211,0)+IF(W211&lt;AE211,S211+T211+U211-V211,0)+IF(AE211&lt;AE211,AA211+AB211+AC211-AD211,0)+IF(AM211&lt;AE211,AI211+AJ211+AK211-AL211,0)+IF(AU211&lt;AE211,AQ211+AR211+AS211-AT211,0)+IF(BC211&lt;AE211,AY211+AZ211+BA211-BB211,0)+IF(BK211&lt;AE211,BG211+BH211+BI211-BJ211,0)+IF(BS211&lt;AE211,BO211+BP211+BQ211-BR211,0)+IF(CA211&lt;AE211,BW211+BX211+BY211-BZ211,0)+IF(CI211&lt;AE211,CE211+CF211+CG211-CH211,0))))))</f>
        <v>0</v>
      </c>
      <c r="AG211" s="3">
        <f>IF(Inputs!$B$27&lt;&gt;"Ready","PENDING INPUTS",MIN((AA211+AB211+AC211),IF(D211&gt;C211,IF(D211=0,0,AD211*C211/D211),AD211+AF211)))</f>
        <v>0</v>
      </c>
      <c r="AH211" s="3">
        <f>IF(Inputs!$B$27&lt;&gt;"Ready","PENDING INPUTS",MAX(0,(AA211+AB211+AC211)-AG211))</f>
        <v>0</v>
      </c>
      <c r="AI211" s="3">
        <f>IF(Inputs!$B$27&lt;&gt;"Ready","PENDING INPUTS",AP210)</f>
        <v>0</v>
      </c>
      <c r="AJ211" s="3">
        <f>IF(Inputs!$B$27&lt;&gt;"Ready","PENDING INPUTS",IF(A211&lt;=Inputs!$B$6,ROUND(AI211*Inputs!C17/12,2),0))</f>
        <v>0</v>
      </c>
      <c r="AK211" s="3">
        <f>IF(Inputs!$B$27&lt;&gt;"Ready","PENDING INPUTS",IF(AND(A211&lt;=Inputs!$B$6,AI211&gt;0),Inputs!G17,0))</f>
        <v>0</v>
      </c>
      <c r="AL211" s="3">
        <f>IF(Inputs!$B$27&lt;&gt;"Ready","PENDING INPUTS",IF(A211&gt;Inputs!$B$6,0,MIN((AI211+AJ211+AK211),IF(Inputs!H17=1,Inputs!D17,MAX(Inputs!F17,ROUND(AI211*Inputs!E17+AJ211+AK211,2))))))</f>
        <v>0</v>
      </c>
      <c r="AM211">
        <f>IF(Inputs!$B$27&lt;&gt;"Ready","PENDING INPUTS",IF(AI211&lt;=0,99,1+IF(AND(K211&gt;0,OR(K211&lt;AI211,AND(K211=AI211,0&lt;3))),1,0)+IF(AND(S211&gt;0,OR(S211&lt;AI211,AND(S211=AI211,1&lt;3))),1,0)+IF(AND(AA211&gt;0,OR(AA211&lt;AI211,AND(AA211=AI211,2&lt;3))),1,0)+IF(AND(AQ211&gt;0,OR(AQ211&lt;AI211,AND(AQ211=AI211,4&lt;3))),1,0)+IF(AND(AY211&gt;0,OR(AY211&lt;AI211,AND(AY211=AI211,5&lt;3))),1,0)+IF(AND(BG211&gt;0,OR(BG211&lt;AI211,AND(BG211=AI211,6&lt;3))),1,0)+IF(AND(BO211&gt;0,OR(BO211&lt;AI211,AND(BO211=AI211,7&lt;3))),1,0)+IF(AND(BW211&gt;0,OR(BW211&lt;AI211,AND(BW211=AI211,8&lt;3))),1,0)+IF(AND(CE211&gt;0,OR(CE211&lt;AI211,AND(CE211=AI211,9&lt;3))),1,0)))</f>
        <v>99</v>
      </c>
      <c r="AN211" s="3">
        <f>IF(Inputs!$B$27&lt;&gt;"Ready","PENDING INPUTS",IF(A211&gt;Inputs!$B$6,0,MIN(MAX(0,(AI211+AJ211+AK211)-AL211),MAX(0,C211-D211-(IF(O211&lt;AM211,K211+L211+M211-N211,0)+IF(W211&lt;AM211,S211+T211+U211-V211,0)+IF(AE211&lt;AM211,AA211+AB211+AC211-AD211,0)+IF(AM211&lt;AM211,AI211+AJ211+AK211-AL211,0)+IF(AU211&lt;AM211,AQ211+AR211+AS211-AT211,0)+IF(BC211&lt;AM211,AY211+AZ211+BA211-BB211,0)+IF(BK211&lt;AM211,BG211+BH211+BI211-BJ211,0)+IF(BS211&lt;AM211,BO211+BP211+BQ211-BR211,0)+IF(CA211&lt;AM211,BW211+BX211+BY211-BZ211,0)+IF(CI211&lt;AM211,CE211+CF211+CG211-CH211,0))))))</f>
        <v>0</v>
      </c>
      <c r="AO211" s="3">
        <f>IF(Inputs!$B$27&lt;&gt;"Ready","PENDING INPUTS",MIN((AI211+AJ211+AK211),IF(D211&gt;C211,IF(D211=0,0,AL211*C211/D211),AL211+AN211)))</f>
        <v>0</v>
      </c>
      <c r="AP211" s="3">
        <f>IF(Inputs!$B$27&lt;&gt;"Ready","PENDING INPUTS",MAX(0,(AI211+AJ211+AK211)-AO211))</f>
        <v>0</v>
      </c>
      <c r="AQ211" s="3">
        <f>IF(Inputs!$B$27&lt;&gt;"Ready","PENDING INPUTS",AX210)</f>
        <v>0</v>
      </c>
      <c r="AR211" s="3">
        <f>IF(Inputs!$B$27&lt;&gt;"Ready","PENDING INPUTS",IF(A211&lt;=Inputs!$B$6,ROUND(AQ211*Inputs!C18/12,2),0))</f>
        <v>0</v>
      </c>
      <c r="AS211" s="3">
        <f>IF(Inputs!$B$27&lt;&gt;"Ready","PENDING INPUTS",IF(AND(A211&lt;=Inputs!$B$6,AQ211&gt;0),Inputs!G18,0))</f>
        <v>0</v>
      </c>
      <c r="AT211" s="3">
        <f>IF(Inputs!$B$27&lt;&gt;"Ready","PENDING INPUTS",IF(A211&gt;Inputs!$B$6,0,MIN((AQ211+AR211+AS211),IF(Inputs!H18=1,Inputs!D18,MAX(Inputs!F18,ROUND(AQ211*Inputs!E18+AR211+AS211,2))))))</f>
        <v>0</v>
      </c>
      <c r="AU211">
        <f>IF(Inputs!$B$27&lt;&gt;"Ready","PENDING INPUTS",IF(AQ211&lt;=0,99,1+IF(AND(K211&gt;0,OR(K211&lt;AQ211,AND(K211=AQ211,0&lt;4))),1,0)+IF(AND(S211&gt;0,OR(S211&lt;AQ211,AND(S211=AQ211,1&lt;4))),1,0)+IF(AND(AA211&gt;0,OR(AA211&lt;AQ211,AND(AA211=AQ211,2&lt;4))),1,0)+IF(AND(AI211&gt;0,OR(AI211&lt;AQ211,AND(AI211=AQ211,3&lt;4))),1,0)+IF(AND(AY211&gt;0,OR(AY211&lt;AQ211,AND(AY211=AQ211,5&lt;4))),1,0)+IF(AND(BG211&gt;0,OR(BG211&lt;AQ211,AND(BG211=AQ211,6&lt;4))),1,0)+IF(AND(BO211&gt;0,OR(BO211&lt;AQ211,AND(BO211=AQ211,7&lt;4))),1,0)+IF(AND(BW211&gt;0,OR(BW211&lt;AQ211,AND(BW211=AQ211,8&lt;4))),1,0)+IF(AND(CE211&gt;0,OR(CE211&lt;AQ211,AND(CE211=AQ211,9&lt;4))),1,0)))</f>
        <v>99</v>
      </c>
      <c r="AV211" s="3">
        <f>IF(Inputs!$B$27&lt;&gt;"Ready","PENDING INPUTS",IF(A211&gt;Inputs!$B$6,0,MIN(MAX(0,(AQ211+AR211+AS211)-AT211),MAX(0,C211-D211-(IF(O211&lt;AU211,K211+L211+M211-N211,0)+IF(W211&lt;AU211,S211+T211+U211-V211,0)+IF(AE211&lt;AU211,AA211+AB211+AC211-AD211,0)+IF(AM211&lt;AU211,AI211+AJ211+AK211-AL211,0)+IF(AU211&lt;AU211,AQ211+AR211+AS211-AT211,0)+IF(BC211&lt;AU211,AY211+AZ211+BA211-BB211,0)+IF(BK211&lt;AU211,BG211+BH211+BI211-BJ211,0)+IF(BS211&lt;AU211,BO211+BP211+BQ211-BR211,0)+IF(CA211&lt;AU211,BW211+BX211+BY211-BZ211,0)+IF(CI211&lt;AU211,CE211+CF211+CG211-CH211,0))))))</f>
        <v>0</v>
      </c>
      <c r="AW211" s="3">
        <f>IF(Inputs!$B$27&lt;&gt;"Ready","PENDING INPUTS",MIN((AQ211+AR211+AS211),IF(D211&gt;C211,IF(D211=0,0,AT211*C211/D211),AT211+AV211)))</f>
        <v>0</v>
      </c>
      <c r="AX211" s="3">
        <f>IF(Inputs!$B$27&lt;&gt;"Ready","PENDING INPUTS",MAX(0,(AQ211+AR211+AS211)-AW211))</f>
        <v>0</v>
      </c>
      <c r="AY211" s="3">
        <f>IF(Inputs!$B$27&lt;&gt;"Ready","PENDING INPUTS",BF210)</f>
        <v>0</v>
      </c>
      <c r="AZ211" s="3">
        <f>IF(Inputs!$B$27&lt;&gt;"Ready","PENDING INPUTS",IF(A211&lt;=Inputs!$B$6,ROUND(AY211*Inputs!C19/12,2),0))</f>
        <v>0</v>
      </c>
      <c r="BA211" s="3">
        <f>IF(Inputs!$B$27&lt;&gt;"Ready","PENDING INPUTS",IF(AND(A211&lt;=Inputs!$B$6,AY211&gt;0),Inputs!G19,0))</f>
        <v>0</v>
      </c>
      <c r="BB211" s="3">
        <f>IF(Inputs!$B$27&lt;&gt;"Ready","PENDING INPUTS",IF(A211&gt;Inputs!$B$6,0,MIN((AY211+AZ211+BA211),IF(Inputs!H19=1,Inputs!D19,MAX(Inputs!F19,ROUND(AY211*Inputs!E19+AZ211+BA211,2))))))</f>
        <v>0</v>
      </c>
      <c r="BC211">
        <f>IF(Inputs!$B$27&lt;&gt;"Ready","PENDING INPUTS",IF(AY211&lt;=0,99,1+IF(AND(K211&gt;0,OR(K211&lt;AY211,AND(K211=AY211,0&lt;5))),1,0)+IF(AND(S211&gt;0,OR(S211&lt;AY211,AND(S211=AY211,1&lt;5))),1,0)+IF(AND(AA211&gt;0,OR(AA211&lt;AY211,AND(AA211=AY211,2&lt;5))),1,0)+IF(AND(AI211&gt;0,OR(AI211&lt;AY211,AND(AI211=AY211,3&lt;5))),1,0)+IF(AND(AQ211&gt;0,OR(AQ211&lt;AY211,AND(AQ211=AY211,4&lt;5))),1,0)+IF(AND(BG211&gt;0,OR(BG211&lt;AY211,AND(BG211=AY211,6&lt;5))),1,0)+IF(AND(BO211&gt;0,OR(BO211&lt;AY211,AND(BO211=AY211,7&lt;5))),1,0)+IF(AND(BW211&gt;0,OR(BW211&lt;AY211,AND(BW211=AY211,8&lt;5))),1,0)+IF(AND(CE211&gt;0,OR(CE211&lt;AY211,AND(CE211=AY211,9&lt;5))),1,0)))</f>
        <v>99</v>
      </c>
      <c r="BD211" s="3">
        <f>IF(Inputs!$B$27&lt;&gt;"Ready","PENDING INPUTS",IF(A211&gt;Inputs!$B$6,0,MIN(MAX(0,(AY211+AZ211+BA211)-BB211),MAX(0,C211-D211-(IF(O211&lt;BC211,K211+L211+M211-N211,0)+IF(W211&lt;BC211,S211+T211+U211-V211,0)+IF(AE211&lt;BC211,AA211+AB211+AC211-AD211,0)+IF(AM211&lt;BC211,AI211+AJ211+AK211-AL211,0)+IF(AU211&lt;BC211,AQ211+AR211+AS211-AT211,0)+IF(BC211&lt;BC211,AY211+AZ211+BA211-BB211,0)+IF(BK211&lt;BC211,BG211+BH211+BI211-BJ211,0)+IF(BS211&lt;BC211,BO211+BP211+BQ211-BR211,0)+IF(CA211&lt;BC211,BW211+BX211+BY211-BZ211,0)+IF(CI211&lt;BC211,CE211+CF211+CG211-CH211,0))))))</f>
        <v>0</v>
      </c>
      <c r="BE211" s="3">
        <f>IF(Inputs!$B$27&lt;&gt;"Ready","PENDING INPUTS",MIN((AY211+AZ211+BA211),IF(D211&gt;C211,IF(D211=0,0,BB211*C211/D211),BB211+BD211)))</f>
        <v>0</v>
      </c>
      <c r="BF211" s="3">
        <f>IF(Inputs!$B$27&lt;&gt;"Ready","PENDING INPUTS",MAX(0,(AY211+AZ211+BA211)-BE211))</f>
        <v>0</v>
      </c>
      <c r="BG211" s="3">
        <f>IF(Inputs!$B$27&lt;&gt;"Ready","PENDING INPUTS",BN210)</f>
        <v>0</v>
      </c>
      <c r="BH211" s="3">
        <f>IF(Inputs!$B$27&lt;&gt;"Ready","PENDING INPUTS",IF(A211&lt;=Inputs!$B$6,ROUND(BG211*Inputs!C20/12,2),0))</f>
        <v>0</v>
      </c>
      <c r="BI211" s="3">
        <f>IF(Inputs!$B$27&lt;&gt;"Ready","PENDING INPUTS",IF(AND(A211&lt;=Inputs!$B$6,BG211&gt;0),Inputs!G20,0))</f>
        <v>0</v>
      </c>
      <c r="BJ211" s="3">
        <f>IF(Inputs!$B$27&lt;&gt;"Ready","PENDING INPUTS",IF(A211&gt;Inputs!$B$6,0,MIN((BG211+BH211+BI211),IF(Inputs!H20=1,Inputs!D20,MAX(Inputs!F20,ROUND(BG211*Inputs!E20+BH211+BI211,2))))))</f>
        <v>0</v>
      </c>
      <c r="BK211">
        <f>IF(Inputs!$B$27&lt;&gt;"Ready","PENDING INPUTS",IF(BG211&lt;=0,99,1+IF(AND(K211&gt;0,OR(K211&lt;BG211,AND(K211=BG211,0&lt;6))),1,0)+IF(AND(S211&gt;0,OR(S211&lt;BG211,AND(S211=BG211,1&lt;6))),1,0)+IF(AND(AA211&gt;0,OR(AA211&lt;BG211,AND(AA211=BG211,2&lt;6))),1,0)+IF(AND(AI211&gt;0,OR(AI211&lt;BG211,AND(AI211=BG211,3&lt;6))),1,0)+IF(AND(AQ211&gt;0,OR(AQ211&lt;BG211,AND(AQ211=BG211,4&lt;6))),1,0)+IF(AND(AY211&gt;0,OR(AY211&lt;BG211,AND(AY211=BG211,5&lt;6))),1,0)+IF(AND(BO211&gt;0,OR(BO211&lt;BG211,AND(BO211=BG211,7&lt;6))),1,0)+IF(AND(BW211&gt;0,OR(BW211&lt;BG211,AND(BW211=BG211,8&lt;6))),1,0)+IF(AND(CE211&gt;0,OR(CE211&lt;BG211,AND(CE211=BG211,9&lt;6))),1,0)))</f>
        <v>99</v>
      </c>
      <c r="BL211" s="3">
        <f>IF(Inputs!$B$27&lt;&gt;"Ready","PENDING INPUTS",IF(A211&gt;Inputs!$B$6,0,MIN(MAX(0,(BG211+BH211+BI211)-BJ211),MAX(0,C211-D211-(IF(O211&lt;BK211,K211+L211+M211-N211,0)+IF(W211&lt;BK211,S211+T211+U211-V211,0)+IF(AE211&lt;BK211,AA211+AB211+AC211-AD211,0)+IF(AM211&lt;BK211,AI211+AJ211+AK211-AL211,0)+IF(AU211&lt;BK211,AQ211+AR211+AS211-AT211,0)+IF(BC211&lt;BK211,AY211+AZ211+BA211-BB211,0)+IF(BK211&lt;BK211,BG211+BH211+BI211-BJ211,0)+IF(BS211&lt;BK211,BO211+BP211+BQ211-BR211,0)+IF(CA211&lt;BK211,BW211+BX211+BY211-BZ211,0)+IF(CI211&lt;BK211,CE211+CF211+CG211-CH211,0))))))</f>
        <v>0</v>
      </c>
      <c r="BM211" s="3">
        <f>IF(Inputs!$B$27&lt;&gt;"Ready","PENDING INPUTS",MIN((BG211+BH211+BI211),IF(D211&gt;C211,IF(D211=0,0,BJ211*C211/D211),BJ211+BL211)))</f>
        <v>0</v>
      </c>
      <c r="BN211" s="3">
        <f>IF(Inputs!$B$27&lt;&gt;"Ready","PENDING INPUTS",MAX(0,(BG211+BH211+BI211)-BM211))</f>
        <v>0</v>
      </c>
      <c r="BO211" s="3">
        <f>IF(Inputs!$B$27&lt;&gt;"Ready","PENDING INPUTS",BV210)</f>
        <v>0</v>
      </c>
      <c r="BP211" s="3">
        <f>IF(Inputs!$B$27&lt;&gt;"Ready","PENDING INPUTS",IF(A211&lt;=Inputs!$B$6,ROUND(BO211*Inputs!C21/12,2),0))</f>
        <v>0</v>
      </c>
      <c r="BQ211" s="3">
        <f>IF(Inputs!$B$27&lt;&gt;"Ready","PENDING INPUTS",IF(AND(A211&lt;=Inputs!$B$6,BO211&gt;0),Inputs!G21,0))</f>
        <v>0</v>
      </c>
      <c r="BR211" s="3">
        <f>IF(Inputs!$B$27&lt;&gt;"Ready","PENDING INPUTS",IF(A211&gt;Inputs!$B$6,0,MIN((BO211+BP211+BQ211),IF(Inputs!H21=1,Inputs!D21,MAX(Inputs!F21,ROUND(BO211*Inputs!E21+BP211+BQ211,2))))))</f>
        <v>0</v>
      </c>
      <c r="BS211">
        <f>IF(Inputs!$B$27&lt;&gt;"Ready","PENDING INPUTS",IF(BO211&lt;=0,99,1+IF(AND(K211&gt;0,OR(K211&lt;BO211,AND(K211=BO211,0&lt;7))),1,0)+IF(AND(S211&gt;0,OR(S211&lt;BO211,AND(S211=BO211,1&lt;7))),1,0)+IF(AND(AA211&gt;0,OR(AA211&lt;BO211,AND(AA211=BO211,2&lt;7))),1,0)+IF(AND(AI211&gt;0,OR(AI211&lt;BO211,AND(AI211=BO211,3&lt;7))),1,0)+IF(AND(AQ211&gt;0,OR(AQ211&lt;BO211,AND(AQ211=BO211,4&lt;7))),1,0)+IF(AND(AY211&gt;0,OR(AY211&lt;BO211,AND(AY211=BO211,5&lt;7))),1,0)+IF(AND(BG211&gt;0,OR(BG211&lt;BO211,AND(BG211=BO211,6&lt;7))),1,0)+IF(AND(BW211&gt;0,OR(BW211&lt;BO211,AND(BW211=BO211,8&lt;7))),1,0)+IF(AND(CE211&gt;0,OR(CE211&lt;BO211,AND(CE211=BO211,9&lt;7))),1,0)))</f>
        <v>99</v>
      </c>
      <c r="BT211" s="3">
        <f>IF(Inputs!$B$27&lt;&gt;"Ready","PENDING INPUTS",IF(A211&gt;Inputs!$B$6,0,MIN(MAX(0,(BO211+BP211+BQ211)-BR211),MAX(0,C211-D211-(IF(O211&lt;BS211,K211+L211+M211-N211,0)+IF(W211&lt;BS211,S211+T211+U211-V211,0)+IF(AE211&lt;BS211,AA211+AB211+AC211-AD211,0)+IF(AM211&lt;BS211,AI211+AJ211+AK211-AL211,0)+IF(AU211&lt;BS211,AQ211+AR211+AS211-AT211,0)+IF(BC211&lt;BS211,AY211+AZ211+BA211-BB211,0)+IF(BK211&lt;BS211,BG211+BH211+BI211-BJ211,0)+IF(BS211&lt;BS211,BO211+BP211+BQ211-BR211,0)+IF(CA211&lt;BS211,BW211+BX211+BY211-BZ211,0)+IF(CI211&lt;BS211,CE211+CF211+CG211-CH211,0))))))</f>
        <v>0</v>
      </c>
      <c r="BU211" s="3">
        <f>IF(Inputs!$B$27&lt;&gt;"Ready","PENDING INPUTS",MIN((BO211+BP211+BQ211),IF(D211&gt;C211,IF(D211=0,0,BR211*C211/D211),BR211+BT211)))</f>
        <v>0</v>
      </c>
      <c r="BV211" s="3">
        <f>IF(Inputs!$B$27&lt;&gt;"Ready","PENDING INPUTS",MAX(0,(BO211+BP211+BQ211)-BU211))</f>
        <v>0</v>
      </c>
      <c r="BW211" s="3">
        <f>IF(Inputs!$B$27&lt;&gt;"Ready","PENDING INPUTS",CD210)</f>
        <v>0</v>
      </c>
      <c r="BX211" s="3">
        <f>IF(Inputs!$B$27&lt;&gt;"Ready","PENDING INPUTS",IF(A211&lt;=Inputs!$B$6,ROUND(BW211*Inputs!C22/12,2),0))</f>
        <v>0</v>
      </c>
      <c r="BY211" s="3">
        <f>IF(Inputs!$B$27&lt;&gt;"Ready","PENDING INPUTS",IF(AND(A211&lt;=Inputs!$B$6,BW211&gt;0),Inputs!G22,0))</f>
        <v>0</v>
      </c>
      <c r="BZ211" s="3">
        <f>IF(Inputs!$B$27&lt;&gt;"Ready","PENDING INPUTS",IF(A211&gt;Inputs!$B$6,0,MIN((BW211+BX211+BY211),IF(Inputs!H22=1,Inputs!D22,MAX(Inputs!F22,ROUND(BW211*Inputs!E22+BX211+BY211,2))))))</f>
        <v>0</v>
      </c>
      <c r="CA211">
        <f>IF(Inputs!$B$27&lt;&gt;"Ready","PENDING INPUTS",IF(BW211&lt;=0,99,1+IF(AND(K211&gt;0,OR(K211&lt;BW211,AND(K211=BW211,0&lt;8))),1,0)+IF(AND(S211&gt;0,OR(S211&lt;BW211,AND(S211=BW211,1&lt;8))),1,0)+IF(AND(AA211&gt;0,OR(AA211&lt;BW211,AND(AA211=BW211,2&lt;8))),1,0)+IF(AND(AI211&gt;0,OR(AI211&lt;BW211,AND(AI211=BW211,3&lt;8))),1,0)+IF(AND(AQ211&gt;0,OR(AQ211&lt;BW211,AND(AQ211=BW211,4&lt;8))),1,0)+IF(AND(AY211&gt;0,OR(AY211&lt;BW211,AND(AY211=BW211,5&lt;8))),1,0)+IF(AND(BG211&gt;0,OR(BG211&lt;BW211,AND(BG211=BW211,6&lt;8))),1,0)+IF(AND(BO211&gt;0,OR(BO211&lt;BW211,AND(BO211=BW211,7&lt;8))),1,0)+IF(AND(CE211&gt;0,OR(CE211&lt;BW211,AND(CE211=BW211,9&lt;8))),1,0)))</f>
        <v>99</v>
      </c>
      <c r="CB211" s="3">
        <f>IF(Inputs!$B$27&lt;&gt;"Ready","PENDING INPUTS",IF(A211&gt;Inputs!$B$6,0,MIN(MAX(0,(BW211+BX211+BY211)-BZ211),MAX(0,C211-D211-(IF(O211&lt;CA211,K211+L211+M211-N211,0)+IF(W211&lt;CA211,S211+T211+U211-V211,0)+IF(AE211&lt;CA211,AA211+AB211+AC211-AD211,0)+IF(AM211&lt;CA211,AI211+AJ211+AK211-AL211,0)+IF(AU211&lt;CA211,AQ211+AR211+AS211-AT211,0)+IF(BC211&lt;CA211,AY211+AZ211+BA211-BB211,0)+IF(BK211&lt;CA211,BG211+BH211+BI211-BJ211,0)+IF(BS211&lt;CA211,BO211+BP211+BQ211-BR211,0)+IF(CA211&lt;CA211,BW211+BX211+BY211-BZ211,0)+IF(CI211&lt;CA211,CE211+CF211+CG211-CH211,0))))))</f>
        <v>0</v>
      </c>
      <c r="CC211" s="3">
        <f>IF(Inputs!$B$27&lt;&gt;"Ready","PENDING INPUTS",MIN((BW211+BX211+BY211),IF(D211&gt;C211,IF(D211=0,0,BZ211*C211/D211),BZ211+CB211)))</f>
        <v>0</v>
      </c>
      <c r="CD211" s="3">
        <f>IF(Inputs!$B$27&lt;&gt;"Ready","PENDING INPUTS",MAX(0,(BW211+BX211+BY211)-CC211))</f>
        <v>0</v>
      </c>
      <c r="CE211" s="3">
        <f>IF(Inputs!$B$27&lt;&gt;"Ready","PENDING INPUTS",CL210)</f>
        <v>0</v>
      </c>
      <c r="CF211" s="3">
        <f>IF(Inputs!$B$27&lt;&gt;"Ready","PENDING INPUTS",IF(A211&lt;=Inputs!$B$6,ROUND(CE211*Inputs!C23/12,2),0))</f>
        <v>0</v>
      </c>
      <c r="CG211" s="3">
        <f>IF(Inputs!$B$27&lt;&gt;"Ready","PENDING INPUTS",IF(AND(A211&lt;=Inputs!$B$6,CE211&gt;0),Inputs!G23,0))</f>
        <v>0</v>
      </c>
      <c r="CH211" s="3">
        <f>IF(Inputs!$B$27&lt;&gt;"Ready","PENDING INPUTS",IF(A211&gt;Inputs!$B$6,0,MIN((CE211+CF211+CG211),IF(Inputs!H23=1,Inputs!D23,MAX(Inputs!F23,ROUND(CE211*Inputs!E23+CF211+CG211,2))))))</f>
        <v>0</v>
      </c>
      <c r="CI211">
        <f>IF(Inputs!$B$27&lt;&gt;"Ready","PENDING INPUTS",IF(CE211&lt;=0,99,1+IF(AND(K211&gt;0,OR(K211&lt;CE211,AND(K211=CE211,0&lt;9))),1,0)+IF(AND(S211&gt;0,OR(S211&lt;CE211,AND(S211=CE211,1&lt;9))),1,0)+IF(AND(AA211&gt;0,OR(AA211&lt;CE211,AND(AA211=CE211,2&lt;9))),1,0)+IF(AND(AI211&gt;0,OR(AI211&lt;CE211,AND(AI211=CE211,3&lt;9))),1,0)+IF(AND(AQ211&gt;0,OR(AQ211&lt;CE211,AND(AQ211=CE211,4&lt;9))),1,0)+IF(AND(AY211&gt;0,OR(AY211&lt;CE211,AND(AY211=CE211,5&lt;9))),1,0)+IF(AND(BG211&gt;0,OR(BG211&lt;CE211,AND(BG211=CE211,6&lt;9))),1,0)+IF(AND(BO211&gt;0,OR(BO211&lt;CE211,AND(BO211=CE211,7&lt;9))),1,0)+IF(AND(BW211&gt;0,OR(BW211&lt;CE211,AND(BW211=CE211,8&lt;9))),1,0)))</f>
        <v>99</v>
      </c>
      <c r="CJ211" s="3">
        <f>IF(Inputs!$B$27&lt;&gt;"Ready","PENDING INPUTS",IF(A211&gt;Inputs!$B$6,0,MIN(MAX(0,(CE211+CF211+CG211)-CH211),MAX(0,C211-D211-(IF(O211&lt;CI211,K211+L211+M211-N211,0)+IF(W211&lt;CI211,S211+T211+U211-V211,0)+IF(AE211&lt;CI211,AA211+AB211+AC211-AD211,0)+IF(AM211&lt;CI211,AI211+AJ211+AK211-AL211,0)+IF(AU211&lt;CI211,AQ211+AR211+AS211-AT211,0)+IF(BC211&lt;CI211,AY211+AZ211+BA211-BB211,0)+IF(BK211&lt;CI211,BG211+BH211+BI211-BJ211,0)+IF(BS211&lt;CI211,BO211+BP211+BQ211-BR211,0)+IF(CA211&lt;CI211,BW211+BX211+BY211-BZ211,0)+IF(CI211&lt;CI211,CE211+CF211+CG211-CH211,0))))))</f>
        <v>0</v>
      </c>
      <c r="CK211" s="3">
        <f>IF(Inputs!$B$27&lt;&gt;"Ready","PENDING INPUTS",MIN((CE211+CF211+CG211),IF(D211&gt;C211,IF(D211=0,0,CH211*C211/D211),CH211+CJ211)))</f>
        <v>0</v>
      </c>
      <c r="CL211" s="3">
        <f>IF(Inputs!$B$27&lt;&gt;"Ready","PENDING INPUTS",MAX(0,(CE211+CF211+CG211)-CK211))</f>
        <v>0</v>
      </c>
    </row>
    <row r="212" spans="1:90" ht="27.95" customHeight="1" x14ac:dyDescent="0.25">
      <c r="A212">
        <v>208</v>
      </c>
      <c r="B212" s="13">
        <f>IF(Inputs!$B$27&lt;&gt;"Ready","PENDING INPUTS",EDATE(Inputs!$B$5,A212-1))</f>
        <v>52597</v>
      </c>
      <c r="C212" s="3">
        <f>IF(Inputs!$B$27&lt;&gt;"Ready","PENDING INPUTS",IF(A212&lt;=Inputs!$B$6,MAX(0,Inputs!$B$4+IF(A212=Inputs!$B$7,Inputs!$B$8,0)+IF(A212=Inputs!$B$9,Inputs!$B$10,0)),0))</f>
        <v>0</v>
      </c>
      <c r="D212" s="3">
        <f>IF(Inputs!$B$27&lt;&gt;"Ready","PENDING INPUTS",SUM(N212,V212,AD212,AL212,AT212,BB212,BJ212,BR212,BZ212,CH212))</f>
        <v>0</v>
      </c>
      <c r="E212" s="3">
        <f>IF(Inputs!$B$27&lt;&gt;"Ready","PENDING INPUTS",MAX(0,D212-C212))</f>
        <v>0</v>
      </c>
      <c r="F212" s="3">
        <f>IF(Inputs!$B$27&lt;&gt;"Ready","PENDING INPUTS",SUM(Q212,Y212,AG212,AO212,AW212,BE212,BM212,BU212,CC212,CK212))</f>
        <v>0</v>
      </c>
      <c r="G212" s="3">
        <f>IF(Inputs!$B$27&lt;&gt;"Ready","PENDING INPUTS",SUM(L212,T212,AB212,AJ212,AR212,AZ212,BH212,BP212,BX212,CF212))</f>
        <v>0</v>
      </c>
      <c r="H212" s="3">
        <f>IF(Inputs!$B$27&lt;&gt;"Ready","PENDING INPUTS",SUM(M212,U212,AC212,AK212,AS212,BA212,BI212,BQ212,BY212,CG212))</f>
        <v>0</v>
      </c>
      <c r="I212" s="3">
        <f>IF(Inputs!$B$27&lt;&gt;"Ready","PENDING INPUTS",SUM(R212,Z212,AH212,AP212,AX212,BF212,BN212,BV212,CD212,CL212))</f>
        <v>0</v>
      </c>
      <c r="J212" t="str">
        <f>IF(Inputs!$B$27&lt;&gt;"Ready","PENDING INPUTS",IF(A212&gt;Inputs!$B$6,"Beyond horizon",IF(E212&gt;0.005,"MINIMUM SHORTFALL",IF(I212&lt;0.005,"Paid off","In progress"))))</f>
        <v>Beyond horizon</v>
      </c>
      <c r="K212" s="3">
        <f>IF(Inputs!$B$27&lt;&gt;"Ready","PENDING INPUTS",R211)</f>
        <v>0</v>
      </c>
      <c r="L212" s="3">
        <f>IF(Inputs!$B$27&lt;&gt;"Ready","PENDING INPUTS",IF(A212&lt;=Inputs!$B$6,ROUND(K212*Inputs!C14/12,2),0))</f>
        <v>0</v>
      </c>
      <c r="M212" s="3">
        <f>IF(Inputs!$B$27&lt;&gt;"Ready","PENDING INPUTS",IF(AND(A212&lt;=Inputs!$B$6,K212&gt;0),Inputs!G14,0))</f>
        <v>0</v>
      </c>
      <c r="N212" s="3">
        <f>IF(Inputs!$B$27&lt;&gt;"Ready","PENDING INPUTS",IF(A212&gt;Inputs!$B$6,0,MIN((K212+L212+M212),IF(Inputs!H14=1,Inputs!D14,MAX(Inputs!F14,ROUND(K212*Inputs!E14+L212+M212,2))))))</f>
        <v>0</v>
      </c>
      <c r="O212">
        <f>IF(Inputs!$B$27&lt;&gt;"Ready","PENDING INPUTS",IF(K212&lt;=0,99,1+IF(AND(S212&gt;0,OR(S212&lt;K212,AND(S212=K212,1&lt;0))),1,0)+IF(AND(AA212&gt;0,OR(AA212&lt;K212,AND(AA212=K212,2&lt;0))),1,0)+IF(AND(AI212&gt;0,OR(AI212&lt;K212,AND(AI212=K212,3&lt;0))),1,0)+IF(AND(AQ212&gt;0,OR(AQ212&lt;K212,AND(AQ212=K212,4&lt;0))),1,0)+IF(AND(AY212&gt;0,OR(AY212&lt;K212,AND(AY212=K212,5&lt;0))),1,0)+IF(AND(BG212&gt;0,OR(BG212&lt;K212,AND(BG212=K212,6&lt;0))),1,0)+IF(AND(BO212&gt;0,OR(BO212&lt;K212,AND(BO212=K212,7&lt;0))),1,0)+IF(AND(BW212&gt;0,OR(BW212&lt;K212,AND(BW212=K212,8&lt;0))),1,0)+IF(AND(CE212&gt;0,OR(CE212&lt;K212,AND(CE212=K212,9&lt;0))),1,0)))</f>
        <v>99</v>
      </c>
      <c r="P212" s="3">
        <f>IF(Inputs!$B$27&lt;&gt;"Ready","PENDING INPUTS",IF(A212&gt;Inputs!$B$6,0,MIN(MAX(0,(K212+L212+M212)-N212),MAX(0,C212-D212-(IF(O212&lt;O212,K212+L212+M212-N212,0)+IF(W212&lt;O212,S212+T212+U212-V212,0)+IF(AE212&lt;O212,AA212+AB212+AC212-AD212,0)+IF(AM212&lt;O212,AI212+AJ212+AK212-AL212,0)+IF(AU212&lt;O212,AQ212+AR212+AS212-AT212,0)+IF(BC212&lt;O212,AY212+AZ212+BA212-BB212,0)+IF(BK212&lt;O212,BG212+BH212+BI212-BJ212,0)+IF(BS212&lt;O212,BO212+BP212+BQ212-BR212,0)+IF(CA212&lt;O212,BW212+BX212+BY212-BZ212,0)+IF(CI212&lt;O212,CE212+CF212+CG212-CH212,0))))))</f>
        <v>0</v>
      </c>
      <c r="Q212" s="3">
        <f>IF(Inputs!$B$27&lt;&gt;"Ready","PENDING INPUTS",MIN((K212+L212+M212),IF(D212&gt;C212,IF(D212=0,0,N212*C212/D212),N212+P212)))</f>
        <v>0</v>
      </c>
      <c r="R212" s="3">
        <f>IF(Inputs!$B$27&lt;&gt;"Ready","PENDING INPUTS",MAX(0,(K212+L212+M212)-Q212))</f>
        <v>0</v>
      </c>
      <c r="S212" s="3">
        <f>IF(Inputs!$B$27&lt;&gt;"Ready","PENDING INPUTS",Z211)</f>
        <v>0</v>
      </c>
      <c r="T212" s="3">
        <f>IF(Inputs!$B$27&lt;&gt;"Ready","PENDING INPUTS",IF(A212&lt;=Inputs!$B$6,ROUND(S212*Inputs!C15/12,2),0))</f>
        <v>0</v>
      </c>
      <c r="U212" s="3">
        <f>IF(Inputs!$B$27&lt;&gt;"Ready","PENDING INPUTS",IF(AND(A212&lt;=Inputs!$B$6,S212&gt;0),Inputs!G15,0))</f>
        <v>0</v>
      </c>
      <c r="V212" s="3">
        <f>IF(Inputs!$B$27&lt;&gt;"Ready","PENDING INPUTS",IF(A212&gt;Inputs!$B$6,0,MIN((S212+T212+U212),IF(Inputs!H15=1,Inputs!D15,MAX(Inputs!F15,ROUND(S212*Inputs!E15+T212+U212,2))))))</f>
        <v>0</v>
      </c>
      <c r="W212">
        <f>IF(Inputs!$B$27&lt;&gt;"Ready","PENDING INPUTS",IF(S212&lt;=0,99,1+IF(AND(K212&gt;0,OR(K212&lt;S212,AND(K212=S212,0&lt;1))),1,0)+IF(AND(AA212&gt;0,OR(AA212&lt;S212,AND(AA212=S212,2&lt;1))),1,0)+IF(AND(AI212&gt;0,OR(AI212&lt;S212,AND(AI212=S212,3&lt;1))),1,0)+IF(AND(AQ212&gt;0,OR(AQ212&lt;S212,AND(AQ212=S212,4&lt;1))),1,0)+IF(AND(AY212&gt;0,OR(AY212&lt;S212,AND(AY212=S212,5&lt;1))),1,0)+IF(AND(BG212&gt;0,OR(BG212&lt;S212,AND(BG212=S212,6&lt;1))),1,0)+IF(AND(BO212&gt;0,OR(BO212&lt;S212,AND(BO212=S212,7&lt;1))),1,0)+IF(AND(BW212&gt;0,OR(BW212&lt;S212,AND(BW212=S212,8&lt;1))),1,0)+IF(AND(CE212&gt;0,OR(CE212&lt;S212,AND(CE212=S212,9&lt;1))),1,0)))</f>
        <v>99</v>
      </c>
      <c r="X212" s="3">
        <f>IF(Inputs!$B$27&lt;&gt;"Ready","PENDING INPUTS",IF(A212&gt;Inputs!$B$6,0,MIN(MAX(0,(S212+T212+U212)-V212),MAX(0,C212-D212-(IF(O212&lt;W212,K212+L212+M212-N212,0)+IF(W212&lt;W212,S212+T212+U212-V212,0)+IF(AE212&lt;W212,AA212+AB212+AC212-AD212,0)+IF(AM212&lt;W212,AI212+AJ212+AK212-AL212,0)+IF(AU212&lt;W212,AQ212+AR212+AS212-AT212,0)+IF(BC212&lt;W212,AY212+AZ212+BA212-BB212,0)+IF(BK212&lt;W212,BG212+BH212+BI212-BJ212,0)+IF(BS212&lt;W212,BO212+BP212+BQ212-BR212,0)+IF(CA212&lt;W212,BW212+BX212+BY212-BZ212,0)+IF(CI212&lt;W212,CE212+CF212+CG212-CH212,0))))))</f>
        <v>0</v>
      </c>
      <c r="Y212" s="3">
        <f>IF(Inputs!$B$27&lt;&gt;"Ready","PENDING INPUTS",MIN((S212+T212+U212),IF(D212&gt;C212,IF(D212=0,0,V212*C212/D212),V212+X212)))</f>
        <v>0</v>
      </c>
      <c r="Z212" s="3">
        <f>IF(Inputs!$B$27&lt;&gt;"Ready","PENDING INPUTS",MAX(0,(S212+T212+U212)-Y212))</f>
        <v>0</v>
      </c>
      <c r="AA212" s="3">
        <f>IF(Inputs!$B$27&lt;&gt;"Ready","PENDING INPUTS",AH211)</f>
        <v>0</v>
      </c>
      <c r="AB212" s="3">
        <f>IF(Inputs!$B$27&lt;&gt;"Ready","PENDING INPUTS",IF(A212&lt;=Inputs!$B$6,ROUND(AA212*Inputs!C16/12,2),0))</f>
        <v>0</v>
      </c>
      <c r="AC212" s="3">
        <f>IF(Inputs!$B$27&lt;&gt;"Ready","PENDING INPUTS",IF(AND(A212&lt;=Inputs!$B$6,AA212&gt;0),Inputs!G16,0))</f>
        <v>0</v>
      </c>
      <c r="AD212" s="3">
        <f>IF(Inputs!$B$27&lt;&gt;"Ready","PENDING INPUTS",IF(A212&gt;Inputs!$B$6,0,MIN((AA212+AB212+AC212),IF(Inputs!H16=1,Inputs!D16,MAX(Inputs!F16,ROUND(AA212*Inputs!E16+AB212+AC212,2))))))</f>
        <v>0</v>
      </c>
      <c r="AE212">
        <f>IF(Inputs!$B$27&lt;&gt;"Ready","PENDING INPUTS",IF(AA212&lt;=0,99,1+IF(AND(K212&gt;0,OR(K212&lt;AA212,AND(K212=AA212,0&lt;2))),1,0)+IF(AND(S212&gt;0,OR(S212&lt;AA212,AND(S212=AA212,1&lt;2))),1,0)+IF(AND(AI212&gt;0,OR(AI212&lt;AA212,AND(AI212=AA212,3&lt;2))),1,0)+IF(AND(AQ212&gt;0,OR(AQ212&lt;AA212,AND(AQ212=AA212,4&lt;2))),1,0)+IF(AND(AY212&gt;0,OR(AY212&lt;AA212,AND(AY212=AA212,5&lt;2))),1,0)+IF(AND(BG212&gt;0,OR(BG212&lt;AA212,AND(BG212=AA212,6&lt;2))),1,0)+IF(AND(BO212&gt;0,OR(BO212&lt;AA212,AND(BO212=AA212,7&lt;2))),1,0)+IF(AND(BW212&gt;0,OR(BW212&lt;AA212,AND(BW212=AA212,8&lt;2))),1,0)+IF(AND(CE212&gt;0,OR(CE212&lt;AA212,AND(CE212=AA212,9&lt;2))),1,0)))</f>
        <v>99</v>
      </c>
      <c r="AF212" s="3">
        <f>IF(Inputs!$B$27&lt;&gt;"Ready","PENDING INPUTS",IF(A212&gt;Inputs!$B$6,0,MIN(MAX(0,(AA212+AB212+AC212)-AD212),MAX(0,C212-D212-(IF(O212&lt;AE212,K212+L212+M212-N212,0)+IF(W212&lt;AE212,S212+T212+U212-V212,0)+IF(AE212&lt;AE212,AA212+AB212+AC212-AD212,0)+IF(AM212&lt;AE212,AI212+AJ212+AK212-AL212,0)+IF(AU212&lt;AE212,AQ212+AR212+AS212-AT212,0)+IF(BC212&lt;AE212,AY212+AZ212+BA212-BB212,0)+IF(BK212&lt;AE212,BG212+BH212+BI212-BJ212,0)+IF(BS212&lt;AE212,BO212+BP212+BQ212-BR212,0)+IF(CA212&lt;AE212,BW212+BX212+BY212-BZ212,0)+IF(CI212&lt;AE212,CE212+CF212+CG212-CH212,0))))))</f>
        <v>0</v>
      </c>
      <c r="AG212" s="3">
        <f>IF(Inputs!$B$27&lt;&gt;"Ready","PENDING INPUTS",MIN((AA212+AB212+AC212),IF(D212&gt;C212,IF(D212=0,0,AD212*C212/D212),AD212+AF212)))</f>
        <v>0</v>
      </c>
      <c r="AH212" s="3">
        <f>IF(Inputs!$B$27&lt;&gt;"Ready","PENDING INPUTS",MAX(0,(AA212+AB212+AC212)-AG212))</f>
        <v>0</v>
      </c>
      <c r="AI212" s="3">
        <f>IF(Inputs!$B$27&lt;&gt;"Ready","PENDING INPUTS",AP211)</f>
        <v>0</v>
      </c>
      <c r="AJ212" s="3">
        <f>IF(Inputs!$B$27&lt;&gt;"Ready","PENDING INPUTS",IF(A212&lt;=Inputs!$B$6,ROUND(AI212*Inputs!C17/12,2),0))</f>
        <v>0</v>
      </c>
      <c r="AK212" s="3">
        <f>IF(Inputs!$B$27&lt;&gt;"Ready","PENDING INPUTS",IF(AND(A212&lt;=Inputs!$B$6,AI212&gt;0),Inputs!G17,0))</f>
        <v>0</v>
      </c>
      <c r="AL212" s="3">
        <f>IF(Inputs!$B$27&lt;&gt;"Ready","PENDING INPUTS",IF(A212&gt;Inputs!$B$6,0,MIN((AI212+AJ212+AK212),IF(Inputs!H17=1,Inputs!D17,MAX(Inputs!F17,ROUND(AI212*Inputs!E17+AJ212+AK212,2))))))</f>
        <v>0</v>
      </c>
      <c r="AM212">
        <f>IF(Inputs!$B$27&lt;&gt;"Ready","PENDING INPUTS",IF(AI212&lt;=0,99,1+IF(AND(K212&gt;0,OR(K212&lt;AI212,AND(K212=AI212,0&lt;3))),1,0)+IF(AND(S212&gt;0,OR(S212&lt;AI212,AND(S212=AI212,1&lt;3))),1,0)+IF(AND(AA212&gt;0,OR(AA212&lt;AI212,AND(AA212=AI212,2&lt;3))),1,0)+IF(AND(AQ212&gt;0,OR(AQ212&lt;AI212,AND(AQ212=AI212,4&lt;3))),1,0)+IF(AND(AY212&gt;0,OR(AY212&lt;AI212,AND(AY212=AI212,5&lt;3))),1,0)+IF(AND(BG212&gt;0,OR(BG212&lt;AI212,AND(BG212=AI212,6&lt;3))),1,0)+IF(AND(BO212&gt;0,OR(BO212&lt;AI212,AND(BO212=AI212,7&lt;3))),1,0)+IF(AND(BW212&gt;0,OR(BW212&lt;AI212,AND(BW212=AI212,8&lt;3))),1,0)+IF(AND(CE212&gt;0,OR(CE212&lt;AI212,AND(CE212=AI212,9&lt;3))),1,0)))</f>
        <v>99</v>
      </c>
      <c r="AN212" s="3">
        <f>IF(Inputs!$B$27&lt;&gt;"Ready","PENDING INPUTS",IF(A212&gt;Inputs!$B$6,0,MIN(MAX(0,(AI212+AJ212+AK212)-AL212),MAX(0,C212-D212-(IF(O212&lt;AM212,K212+L212+M212-N212,0)+IF(W212&lt;AM212,S212+T212+U212-V212,0)+IF(AE212&lt;AM212,AA212+AB212+AC212-AD212,0)+IF(AM212&lt;AM212,AI212+AJ212+AK212-AL212,0)+IF(AU212&lt;AM212,AQ212+AR212+AS212-AT212,0)+IF(BC212&lt;AM212,AY212+AZ212+BA212-BB212,0)+IF(BK212&lt;AM212,BG212+BH212+BI212-BJ212,0)+IF(BS212&lt;AM212,BO212+BP212+BQ212-BR212,0)+IF(CA212&lt;AM212,BW212+BX212+BY212-BZ212,0)+IF(CI212&lt;AM212,CE212+CF212+CG212-CH212,0))))))</f>
        <v>0</v>
      </c>
      <c r="AO212" s="3">
        <f>IF(Inputs!$B$27&lt;&gt;"Ready","PENDING INPUTS",MIN((AI212+AJ212+AK212),IF(D212&gt;C212,IF(D212=0,0,AL212*C212/D212),AL212+AN212)))</f>
        <v>0</v>
      </c>
      <c r="AP212" s="3">
        <f>IF(Inputs!$B$27&lt;&gt;"Ready","PENDING INPUTS",MAX(0,(AI212+AJ212+AK212)-AO212))</f>
        <v>0</v>
      </c>
      <c r="AQ212" s="3">
        <f>IF(Inputs!$B$27&lt;&gt;"Ready","PENDING INPUTS",AX211)</f>
        <v>0</v>
      </c>
      <c r="AR212" s="3">
        <f>IF(Inputs!$B$27&lt;&gt;"Ready","PENDING INPUTS",IF(A212&lt;=Inputs!$B$6,ROUND(AQ212*Inputs!C18/12,2),0))</f>
        <v>0</v>
      </c>
      <c r="AS212" s="3">
        <f>IF(Inputs!$B$27&lt;&gt;"Ready","PENDING INPUTS",IF(AND(A212&lt;=Inputs!$B$6,AQ212&gt;0),Inputs!G18,0))</f>
        <v>0</v>
      </c>
      <c r="AT212" s="3">
        <f>IF(Inputs!$B$27&lt;&gt;"Ready","PENDING INPUTS",IF(A212&gt;Inputs!$B$6,0,MIN((AQ212+AR212+AS212),IF(Inputs!H18=1,Inputs!D18,MAX(Inputs!F18,ROUND(AQ212*Inputs!E18+AR212+AS212,2))))))</f>
        <v>0</v>
      </c>
      <c r="AU212">
        <f>IF(Inputs!$B$27&lt;&gt;"Ready","PENDING INPUTS",IF(AQ212&lt;=0,99,1+IF(AND(K212&gt;0,OR(K212&lt;AQ212,AND(K212=AQ212,0&lt;4))),1,0)+IF(AND(S212&gt;0,OR(S212&lt;AQ212,AND(S212=AQ212,1&lt;4))),1,0)+IF(AND(AA212&gt;0,OR(AA212&lt;AQ212,AND(AA212=AQ212,2&lt;4))),1,0)+IF(AND(AI212&gt;0,OR(AI212&lt;AQ212,AND(AI212=AQ212,3&lt;4))),1,0)+IF(AND(AY212&gt;0,OR(AY212&lt;AQ212,AND(AY212=AQ212,5&lt;4))),1,0)+IF(AND(BG212&gt;0,OR(BG212&lt;AQ212,AND(BG212=AQ212,6&lt;4))),1,0)+IF(AND(BO212&gt;0,OR(BO212&lt;AQ212,AND(BO212=AQ212,7&lt;4))),1,0)+IF(AND(BW212&gt;0,OR(BW212&lt;AQ212,AND(BW212=AQ212,8&lt;4))),1,0)+IF(AND(CE212&gt;0,OR(CE212&lt;AQ212,AND(CE212=AQ212,9&lt;4))),1,0)))</f>
        <v>99</v>
      </c>
      <c r="AV212" s="3">
        <f>IF(Inputs!$B$27&lt;&gt;"Ready","PENDING INPUTS",IF(A212&gt;Inputs!$B$6,0,MIN(MAX(0,(AQ212+AR212+AS212)-AT212),MAX(0,C212-D212-(IF(O212&lt;AU212,K212+L212+M212-N212,0)+IF(W212&lt;AU212,S212+T212+U212-V212,0)+IF(AE212&lt;AU212,AA212+AB212+AC212-AD212,0)+IF(AM212&lt;AU212,AI212+AJ212+AK212-AL212,0)+IF(AU212&lt;AU212,AQ212+AR212+AS212-AT212,0)+IF(BC212&lt;AU212,AY212+AZ212+BA212-BB212,0)+IF(BK212&lt;AU212,BG212+BH212+BI212-BJ212,0)+IF(BS212&lt;AU212,BO212+BP212+BQ212-BR212,0)+IF(CA212&lt;AU212,BW212+BX212+BY212-BZ212,0)+IF(CI212&lt;AU212,CE212+CF212+CG212-CH212,0))))))</f>
        <v>0</v>
      </c>
      <c r="AW212" s="3">
        <f>IF(Inputs!$B$27&lt;&gt;"Ready","PENDING INPUTS",MIN((AQ212+AR212+AS212),IF(D212&gt;C212,IF(D212=0,0,AT212*C212/D212),AT212+AV212)))</f>
        <v>0</v>
      </c>
      <c r="AX212" s="3">
        <f>IF(Inputs!$B$27&lt;&gt;"Ready","PENDING INPUTS",MAX(0,(AQ212+AR212+AS212)-AW212))</f>
        <v>0</v>
      </c>
      <c r="AY212" s="3">
        <f>IF(Inputs!$B$27&lt;&gt;"Ready","PENDING INPUTS",BF211)</f>
        <v>0</v>
      </c>
      <c r="AZ212" s="3">
        <f>IF(Inputs!$B$27&lt;&gt;"Ready","PENDING INPUTS",IF(A212&lt;=Inputs!$B$6,ROUND(AY212*Inputs!C19/12,2),0))</f>
        <v>0</v>
      </c>
      <c r="BA212" s="3">
        <f>IF(Inputs!$B$27&lt;&gt;"Ready","PENDING INPUTS",IF(AND(A212&lt;=Inputs!$B$6,AY212&gt;0),Inputs!G19,0))</f>
        <v>0</v>
      </c>
      <c r="BB212" s="3">
        <f>IF(Inputs!$B$27&lt;&gt;"Ready","PENDING INPUTS",IF(A212&gt;Inputs!$B$6,0,MIN((AY212+AZ212+BA212),IF(Inputs!H19=1,Inputs!D19,MAX(Inputs!F19,ROUND(AY212*Inputs!E19+AZ212+BA212,2))))))</f>
        <v>0</v>
      </c>
      <c r="BC212">
        <f>IF(Inputs!$B$27&lt;&gt;"Ready","PENDING INPUTS",IF(AY212&lt;=0,99,1+IF(AND(K212&gt;0,OR(K212&lt;AY212,AND(K212=AY212,0&lt;5))),1,0)+IF(AND(S212&gt;0,OR(S212&lt;AY212,AND(S212=AY212,1&lt;5))),1,0)+IF(AND(AA212&gt;0,OR(AA212&lt;AY212,AND(AA212=AY212,2&lt;5))),1,0)+IF(AND(AI212&gt;0,OR(AI212&lt;AY212,AND(AI212=AY212,3&lt;5))),1,0)+IF(AND(AQ212&gt;0,OR(AQ212&lt;AY212,AND(AQ212=AY212,4&lt;5))),1,0)+IF(AND(BG212&gt;0,OR(BG212&lt;AY212,AND(BG212=AY212,6&lt;5))),1,0)+IF(AND(BO212&gt;0,OR(BO212&lt;AY212,AND(BO212=AY212,7&lt;5))),1,0)+IF(AND(BW212&gt;0,OR(BW212&lt;AY212,AND(BW212=AY212,8&lt;5))),1,0)+IF(AND(CE212&gt;0,OR(CE212&lt;AY212,AND(CE212=AY212,9&lt;5))),1,0)))</f>
        <v>99</v>
      </c>
      <c r="BD212" s="3">
        <f>IF(Inputs!$B$27&lt;&gt;"Ready","PENDING INPUTS",IF(A212&gt;Inputs!$B$6,0,MIN(MAX(0,(AY212+AZ212+BA212)-BB212),MAX(0,C212-D212-(IF(O212&lt;BC212,K212+L212+M212-N212,0)+IF(W212&lt;BC212,S212+T212+U212-V212,0)+IF(AE212&lt;BC212,AA212+AB212+AC212-AD212,0)+IF(AM212&lt;BC212,AI212+AJ212+AK212-AL212,0)+IF(AU212&lt;BC212,AQ212+AR212+AS212-AT212,0)+IF(BC212&lt;BC212,AY212+AZ212+BA212-BB212,0)+IF(BK212&lt;BC212,BG212+BH212+BI212-BJ212,0)+IF(BS212&lt;BC212,BO212+BP212+BQ212-BR212,0)+IF(CA212&lt;BC212,BW212+BX212+BY212-BZ212,0)+IF(CI212&lt;BC212,CE212+CF212+CG212-CH212,0))))))</f>
        <v>0</v>
      </c>
      <c r="BE212" s="3">
        <f>IF(Inputs!$B$27&lt;&gt;"Ready","PENDING INPUTS",MIN((AY212+AZ212+BA212),IF(D212&gt;C212,IF(D212=0,0,BB212*C212/D212),BB212+BD212)))</f>
        <v>0</v>
      </c>
      <c r="BF212" s="3">
        <f>IF(Inputs!$B$27&lt;&gt;"Ready","PENDING INPUTS",MAX(0,(AY212+AZ212+BA212)-BE212))</f>
        <v>0</v>
      </c>
      <c r="BG212" s="3">
        <f>IF(Inputs!$B$27&lt;&gt;"Ready","PENDING INPUTS",BN211)</f>
        <v>0</v>
      </c>
      <c r="BH212" s="3">
        <f>IF(Inputs!$B$27&lt;&gt;"Ready","PENDING INPUTS",IF(A212&lt;=Inputs!$B$6,ROUND(BG212*Inputs!C20/12,2),0))</f>
        <v>0</v>
      </c>
      <c r="BI212" s="3">
        <f>IF(Inputs!$B$27&lt;&gt;"Ready","PENDING INPUTS",IF(AND(A212&lt;=Inputs!$B$6,BG212&gt;0),Inputs!G20,0))</f>
        <v>0</v>
      </c>
      <c r="BJ212" s="3">
        <f>IF(Inputs!$B$27&lt;&gt;"Ready","PENDING INPUTS",IF(A212&gt;Inputs!$B$6,0,MIN((BG212+BH212+BI212),IF(Inputs!H20=1,Inputs!D20,MAX(Inputs!F20,ROUND(BG212*Inputs!E20+BH212+BI212,2))))))</f>
        <v>0</v>
      </c>
      <c r="BK212">
        <f>IF(Inputs!$B$27&lt;&gt;"Ready","PENDING INPUTS",IF(BG212&lt;=0,99,1+IF(AND(K212&gt;0,OR(K212&lt;BG212,AND(K212=BG212,0&lt;6))),1,0)+IF(AND(S212&gt;0,OR(S212&lt;BG212,AND(S212=BG212,1&lt;6))),1,0)+IF(AND(AA212&gt;0,OR(AA212&lt;BG212,AND(AA212=BG212,2&lt;6))),1,0)+IF(AND(AI212&gt;0,OR(AI212&lt;BG212,AND(AI212=BG212,3&lt;6))),1,0)+IF(AND(AQ212&gt;0,OR(AQ212&lt;BG212,AND(AQ212=BG212,4&lt;6))),1,0)+IF(AND(AY212&gt;0,OR(AY212&lt;BG212,AND(AY212=BG212,5&lt;6))),1,0)+IF(AND(BO212&gt;0,OR(BO212&lt;BG212,AND(BO212=BG212,7&lt;6))),1,0)+IF(AND(BW212&gt;0,OR(BW212&lt;BG212,AND(BW212=BG212,8&lt;6))),1,0)+IF(AND(CE212&gt;0,OR(CE212&lt;BG212,AND(CE212=BG212,9&lt;6))),1,0)))</f>
        <v>99</v>
      </c>
      <c r="BL212" s="3">
        <f>IF(Inputs!$B$27&lt;&gt;"Ready","PENDING INPUTS",IF(A212&gt;Inputs!$B$6,0,MIN(MAX(0,(BG212+BH212+BI212)-BJ212),MAX(0,C212-D212-(IF(O212&lt;BK212,K212+L212+M212-N212,0)+IF(W212&lt;BK212,S212+T212+U212-V212,0)+IF(AE212&lt;BK212,AA212+AB212+AC212-AD212,0)+IF(AM212&lt;BK212,AI212+AJ212+AK212-AL212,0)+IF(AU212&lt;BK212,AQ212+AR212+AS212-AT212,0)+IF(BC212&lt;BK212,AY212+AZ212+BA212-BB212,0)+IF(BK212&lt;BK212,BG212+BH212+BI212-BJ212,0)+IF(BS212&lt;BK212,BO212+BP212+BQ212-BR212,0)+IF(CA212&lt;BK212,BW212+BX212+BY212-BZ212,0)+IF(CI212&lt;BK212,CE212+CF212+CG212-CH212,0))))))</f>
        <v>0</v>
      </c>
      <c r="BM212" s="3">
        <f>IF(Inputs!$B$27&lt;&gt;"Ready","PENDING INPUTS",MIN((BG212+BH212+BI212),IF(D212&gt;C212,IF(D212=0,0,BJ212*C212/D212),BJ212+BL212)))</f>
        <v>0</v>
      </c>
      <c r="BN212" s="3">
        <f>IF(Inputs!$B$27&lt;&gt;"Ready","PENDING INPUTS",MAX(0,(BG212+BH212+BI212)-BM212))</f>
        <v>0</v>
      </c>
      <c r="BO212" s="3">
        <f>IF(Inputs!$B$27&lt;&gt;"Ready","PENDING INPUTS",BV211)</f>
        <v>0</v>
      </c>
      <c r="BP212" s="3">
        <f>IF(Inputs!$B$27&lt;&gt;"Ready","PENDING INPUTS",IF(A212&lt;=Inputs!$B$6,ROUND(BO212*Inputs!C21/12,2),0))</f>
        <v>0</v>
      </c>
      <c r="BQ212" s="3">
        <f>IF(Inputs!$B$27&lt;&gt;"Ready","PENDING INPUTS",IF(AND(A212&lt;=Inputs!$B$6,BO212&gt;0),Inputs!G21,0))</f>
        <v>0</v>
      </c>
      <c r="BR212" s="3">
        <f>IF(Inputs!$B$27&lt;&gt;"Ready","PENDING INPUTS",IF(A212&gt;Inputs!$B$6,0,MIN((BO212+BP212+BQ212),IF(Inputs!H21=1,Inputs!D21,MAX(Inputs!F21,ROUND(BO212*Inputs!E21+BP212+BQ212,2))))))</f>
        <v>0</v>
      </c>
      <c r="BS212">
        <f>IF(Inputs!$B$27&lt;&gt;"Ready","PENDING INPUTS",IF(BO212&lt;=0,99,1+IF(AND(K212&gt;0,OR(K212&lt;BO212,AND(K212=BO212,0&lt;7))),1,0)+IF(AND(S212&gt;0,OR(S212&lt;BO212,AND(S212=BO212,1&lt;7))),1,0)+IF(AND(AA212&gt;0,OR(AA212&lt;BO212,AND(AA212=BO212,2&lt;7))),1,0)+IF(AND(AI212&gt;0,OR(AI212&lt;BO212,AND(AI212=BO212,3&lt;7))),1,0)+IF(AND(AQ212&gt;0,OR(AQ212&lt;BO212,AND(AQ212=BO212,4&lt;7))),1,0)+IF(AND(AY212&gt;0,OR(AY212&lt;BO212,AND(AY212=BO212,5&lt;7))),1,0)+IF(AND(BG212&gt;0,OR(BG212&lt;BO212,AND(BG212=BO212,6&lt;7))),1,0)+IF(AND(BW212&gt;0,OR(BW212&lt;BO212,AND(BW212=BO212,8&lt;7))),1,0)+IF(AND(CE212&gt;0,OR(CE212&lt;BO212,AND(CE212=BO212,9&lt;7))),1,0)))</f>
        <v>99</v>
      </c>
      <c r="BT212" s="3">
        <f>IF(Inputs!$B$27&lt;&gt;"Ready","PENDING INPUTS",IF(A212&gt;Inputs!$B$6,0,MIN(MAX(0,(BO212+BP212+BQ212)-BR212),MAX(0,C212-D212-(IF(O212&lt;BS212,K212+L212+M212-N212,0)+IF(W212&lt;BS212,S212+T212+U212-V212,0)+IF(AE212&lt;BS212,AA212+AB212+AC212-AD212,0)+IF(AM212&lt;BS212,AI212+AJ212+AK212-AL212,0)+IF(AU212&lt;BS212,AQ212+AR212+AS212-AT212,0)+IF(BC212&lt;BS212,AY212+AZ212+BA212-BB212,0)+IF(BK212&lt;BS212,BG212+BH212+BI212-BJ212,0)+IF(BS212&lt;BS212,BO212+BP212+BQ212-BR212,0)+IF(CA212&lt;BS212,BW212+BX212+BY212-BZ212,0)+IF(CI212&lt;BS212,CE212+CF212+CG212-CH212,0))))))</f>
        <v>0</v>
      </c>
      <c r="BU212" s="3">
        <f>IF(Inputs!$B$27&lt;&gt;"Ready","PENDING INPUTS",MIN((BO212+BP212+BQ212),IF(D212&gt;C212,IF(D212=0,0,BR212*C212/D212),BR212+BT212)))</f>
        <v>0</v>
      </c>
      <c r="BV212" s="3">
        <f>IF(Inputs!$B$27&lt;&gt;"Ready","PENDING INPUTS",MAX(0,(BO212+BP212+BQ212)-BU212))</f>
        <v>0</v>
      </c>
      <c r="BW212" s="3">
        <f>IF(Inputs!$B$27&lt;&gt;"Ready","PENDING INPUTS",CD211)</f>
        <v>0</v>
      </c>
      <c r="BX212" s="3">
        <f>IF(Inputs!$B$27&lt;&gt;"Ready","PENDING INPUTS",IF(A212&lt;=Inputs!$B$6,ROUND(BW212*Inputs!C22/12,2),0))</f>
        <v>0</v>
      </c>
      <c r="BY212" s="3">
        <f>IF(Inputs!$B$27&lt;&gt;"Ready","PENDING INPUTS",IF(AND(A212&lt;=Inputs!$B$6,BW212&gt;0),Inputs!G22,0))</f>
        <v>0</v>
      </c>
      <c r="BZ212" s="3">
        <f>IF(Inputs!$B$27&lt;&gt;"Ready","PENDING INPUTS",IF(A212&gt;Inputs!$B$6,0,MIN((BW212+BX212+BY212),IF(Inputs!H22=1,Inputs!D22,MAX(Inputs!F22,ROUND(BW212*Inputs!E22+BX212+BY212,2))))))</f>
        <v>0</v>
      </c>
      <c r="CA212">
        <f>IF(Inputs!$B$27&lt;&gt;"Ready","PENDING INPUTS",IF(BW212&lt;=0,99,1+IF(AND(K212&gt;0,OR(K212&lt;BW212,AND(K212=BW212,0&lt;8))),1,0)+IF(AND(S212&gt;0,OR(S212&lt;BW212,AND(S212=BW212,1&lt;8))),1,0)+IF(AND(AA212&gt;0,OR(AA212&lt;BW212,AND(AA212=BW212,2&lt;8))),1,0)+IF(AND(AI212&gt;0,OR(AI212&lt;BW212,AND(AI212=BW212,3&lt;8))),1,0)+IF(AND(AQ212&gt;0,OR(AQ212&lt;BW212,AND(AQ212=BW212,4&lt;8))),1,0)+IF(AND(AY212&gt;0,OR(AY212&lt;BW212,AND(AY212=BW212,5&lt;8))),1,0)+IF(AND(BG212&gt;0,OR(BG212&lt;BW212,AND(BG212=BW212,6&lt;8))),1,0)+IF(AND(BO212&gt;0,OR(BO212&lt;BW212,AND(BO212=BW212,7&lt;8))),1,0)+IF(AND(CE212&gt;0,OR(CE212&lt;BW212,AND(CE212=BW212,9&lt;8))),1,0)))</f>
        <v>99</v>
      </c>
      <c r="CB212" s="3">
        <f>IF(Inputs!$B$27&lt;&gt;"Ready","PENDING INPUTS",IF(A212&gt;Inputs!$B$6,0,MIN(MAX(0,(BW212+BX212+BY212)-BZ212),MAX(0,C212-D212-(IF(O212&lt;CA212,K212+L212+M212-N212,0)+IF(W212&lt;CA212,S212+T212+U212-V212,0)+IF(AE212&lt;CA212,AA212+AB212+AC212-AD212,0)+IF(AM212&lt;CA212,AI212+AJ212+AK212-AL212,0)+IF(AU212&lt;CA212,AQ212+AR212+AS212-AT212,0)+IF(BC212&lt;CA212,AY212+AZ212+BA212-BB212,0)+IF(BK212&lt;CA212,BG212+BH212+BI212-BJ212,0)+IF(BS212&lt;CA212,BO212+BP212+BQ212-BR212,0)+IF(CA212&lt;CA212,BW212+BX212+BY212-BZ212,0)+IF(CI212&lt;CA212,CE212+CF212+CG212-CH212,0))))))</f>
        <v>0</v>
      </c>
      <c r="CC212" s="3">
        <f>IF(Inputs!$B$27&lt;&gt;"Ready","PENDING INPUTS",MIN((BW212+BX212+BY212),IF(D212&gt;C212,IF(D212=0,0,BZ212*C212/D212),BZ212+CB212)))</f>
        <v>0</v>
      </c>
      <c r="CD212" s="3">
        <f>IF(Inputs!$B$27&lt;&gt;"Ready","PENDING INPUTS",MAX(0,(BW212+BX212+BY212)-CC212))</f>
        <v>0</v>
      </c>
      <c r="CE212" s="3">
        <f>IF(Inputs!$B$27&lt;&gt;"Ready","PENDING INPUTS",CL211)</f>
        <v>0</v>
      </c>
      <c r="CF212" s="3">
        <f>IF(Inputs!$B$27&lt;&gt;"Ready","PENDING INPUTS",IF(A212&lt;=Inputs!$B$6,ROUND(CE212*Inputs!C23/12,2),0))</f>
        <v>0</v>
      </c>
      <c r="CG212" s="3">
        <f>IF(Inputs!$B$27&lt;&gt;"Ready","PENDING INPUTS",IF(AND(A212&lt;=Inputs!$B$6,CE212&gt;0),Inputs!G23,0))</f>
        <v>0</v>
      </c>
      <c r="CH212" s="3">
        <f>IF(Inputs!$B$27&lt;&gt;"Ready","PENDING INPUTS",IF(A212&gt;Inputs!$B$6,0,MIN((CE212+CF212+CG212),IF(Inputs!H23=1,Inputs!D23,MAX(Inputs!F23,ROUND(CE212*Inputs!E23+CF212+CG212,2))))))</f>
        <v>0</v>
      </c>
      <c r="CI212">
        <f>IF(Inputs!$B$27&lt;&gt;"Ready","PENDING INPUTS",IF(CE212&lt;=0,99,1+IF(AND(K212&gt;0,OR(K212&lt;CE212,AND(K212=CE212,0&lt;9))),1,0)+IF(AND(S212&gt;0,OR(S212&lt;CE212,AND(S212=CE212,1&lt;9))),1,0)+IF(AND(AA212&gt;0,OR(AA212&lt;CE212,AND(AA212=CE212,2&lt;9))),1,0)+IF(AND(AI212&gt;0,OR(AI212&lt;CE212,AND(AI212=CE212,3&lt;9))),1,0)+IF(AND(AQ212&gt;0,OR(AQ212&lt;CE212,AND(AQ212=CE212,4&lt;9))),1,0)+IF(AND(AY212&gt;0,OR(AY212&lt;CE212,AND(AY212=CE212,5&lt;9))),1,0)+IF(AND(BG212&gt;0,OR(BG212&lt;CE212,AND(BG212=CE212,6&lt;9))),1,0)+IF(AND(BO212&gt;0,OR(BO212&lt;CE212,AND(BO212=CE212,7&lt;9))),1,0)+IF(AND(BW212&gt;0,OR(BW212&lt;CE212,AND(BW212=CE212,8&lt;9))),1,0)))</f>
        <v>99</v>
      </c>
      <c r="CJ212" s="3">
        <f>IF(Inputs!$B$27&lt;&gt;"Ready","PENDING INPUTS",IF(A212&gt;Inputs!$B$6,0,MIN(MAX(0,(CE212+CF212+CG212)-CH212),MAX(0,C212-D212-(IF(O212&lt;CI212,K212+L212+M212-N212,0)+IF(W212&lt;CI212,S212+T212+U212-V212,0)+IF(AE212&lt;CI212,AA212+AB212+AC212-AD212,0)+IF(AM212&lt;CI212,AI212+AJ212+AK212-AL212,0)+IF(AU212&lt;CI212,AQ212+AR212+AS212-AT212,0)+IF(BC212&lt;CI212,AY212+AZ212+BA212-BB212,0)+IF(BK212&lt;CI212,BG212+BH212+BI212-BJ212,0)+IF(BS212&lt;CI212,BO212+BP212+BQ212-BR212,0)+IF(CA212&lt;CI212,BW212+BX212+BY212-BZ212,0)+IF(CI212&lt;CI212,CE212+CF212+CG212-CH212,0))))))</f>
        <v>0</v>
      </c>
      <c r="CK212" s="3">
        <f>IF(Inputs!$B$27&lt;&gt;"Ready","PENDING INPUTS",MIN((CE212+CF212+CG212),IF(D212&gt;C212,IF(D212=0,0,CH212*C212/D212),CH212+CJ212)))</f>
        <v>0</v>
      </c>
      <c r="CL212" s="3">
        <f>IF(Inputs!$B$27&lt;&gt;"Ready","PENDING INPUTS",MAX(0,(CE212+CF212+CG212)-CK212))</f>
        <v>0</v>
      </c>
    </row>
    <row r="213" spans="1:90" ht="27.95" customHeight="1" x14ac:dyDescent="0.25">
      <c r="A213">
        <v>209</v>
      </c>
      <c r="B213" s="13">
        <f>IF(Inputs!$B$27&lt;&gt;"Ready","PENDING INPUTS",EDATE(Inputs!$B$5,A213-1))</f>
        <v>52628</v>
      </c>
      <c r="C213" s="3">
        <f>IF(Inputs!$B$27&lt;&gt;"Ready","PENDING INPUTS",IF(A213&lt;=Inputs!$B$6,MAX(0,Inputs!$B$4+IF(A213=Inputs!$B$7,Inputs!$B$8,0)+IF(A213=Inputs!$B$9,Inputs!$B$10,0)),0))</f>
        <v>0</v>
      </c>
      <c r="D213" s="3">
        <f>IF(Inputs!$B$27&lt;&gt;"Ready","PENDING INPUTS",SUM(N213,V213,AD213,AL213,AT213,BB213,BJ213,BR213,BZ213,CH213))</f>
        <v>0</v>
      </c>
      <c r="E213" s="3">
        <f>IF(Inputs!$B$27&lt;&gt;"Ready","PENDING INPUTS",MAX(0,D213-C213))</f>
        <v>0</v>
      </c>
      <c r="F213" s="3">
        <f>IF(Inputs!$B$27&lt;&gt;"Ready","PENDING INPUTS",SUM(Q213,Y213,AG213,AO213,AW213,BE213,BM213,BU213,CC213,CK213))</f>
        <v>0</v>
      </c>
      <c r="G213" s="3">
        <f>IF(Inputs!$B$27&lt;&gt;"Ready","PENDING INPUTS",SUM(L213,T213,AB213,AJ213,AR213,AZ213,BH213,BP213,BX213,CF213))</f>
        <v>0</v>
      </c>
      <c r="H213" s="3">
        <f>IF(Inputs!$B$27&lt;&gt;"Ready","PENDING INPUTS",SUM(M213,U213,AC213,AK213,AS213,BA213,BI213,BQ213,BY213,CG213))</f>
        <v>0</v>
      </c>
      <c r="I213" s="3">
        <f>IF(Inputs!$B$27&lt;&gt;"Ready","PENDING INPUTS",SUM(R213,Z213,AH213,AP213,AX213,BF213,BN213,BV213,CD213,CL213))</f>
        <v>0</v>
      </c>
      <c r="J213" t="str">
        <f>IF(Inputs!$B$27&lt;&gt;"Ready","PENDING INPUTS",IF(A213&gt;Inputs!$B$6,"Beyond horizon",IF(E213&gt;0.005,"MINIMUM SHORTFALL",IF(I213&lt;0.005,"Paid off","In progress"))))</f>
        <v>Beyond horizon</v>
      </c>
      <c r="K213" s="3">
        <f>IF(Inputs!$B$27&lt;&gt;"Ready","PENDING INPUTS",R212)</f>
        <v>0</v>
      </c>
      <c r="L213" s="3">
        <f>IF(Inputs!$B$27&lt;&gt;"Ready","PENDING INPUTS",IF(A213&lt;=Inputs!$B$6,ROUND(K213*Inputs!C14/12,2),0))</f>
        <v>0</v>
      </c>
      <c r="M213" s="3">
        <f>IF(Inputs!$B$27&lt;&gt;"Ready","PENDING INPUTS",IF(AND(A213&lt;=Inputs!$B$6,K213&gt;0),Inputs!G14,0))</f>
        <v>0</v>
      </c>
      <c r="N213" s="3">
        <f>IF(Inputs!$B$27&lt;&gt;"Ready","PENDING INPUTS",IF(A213&gt;Inputs!$B$6,0,MIN((K213+L213+M213),IF(Inputs!H14=1,Inputs!D14,MAX(Inputs!F14,ROUND(K213*Inputs!E14+L213+M213,2))))))</f>
        <v>0</v>
      </c>
      <c r="O213">
        <f>IF(Inputs!$B$27&lt;&gt;"Ready","PENDING INPUTS",IF(K213&lt;=0,99,1+IF(AND(S213&gt;0,OR(S213&lt;K213,AND(S213=K213,1&lt;0))),1,0)+IF(AND(AA213&gt;0,OR(AA213&lt;K213,AND(AA213=K213,2&lt;0))),1,0)+IF(AND(AI213&gt;0,OR(AI213&lt;K213,AND(AI213=K213,3&lt;0))),1,0)+IF(AND(AQ213&gt;0,OR(AQ213&lt;K213,AND(AQ213=K213,4&lt;0))),1,0)+IF(AND(AY213&gt;0,OR(AY213&lt;K213,AND(AY213=K213,5&lt;0))),1,0)+IF(AND(BG213&gt;0,OR(BG213&lt;K213,AND(BG213=K213,6&lt;0))),1,0)+IF(AND(BO213&gt;0,OR(BO213&lt;K213,AND(BO213=K213,7&lt;0))),1,0)+IF(AND(BW213&gt;0,OR(BW213&lt;K213,AND(BW213=K213,8&lt;0))),1,0)+IF(AND(CE213&gt;0,OR(CE213&lt;K213,AND(CE213=K213,9&lt;0))),1,0)))</f>
        <v>99</v>
      </c>
      <c r="P213" s="3">
        <f>IF(Inputs!$B$27&lt;&gt;"Ready","PENDING INPUTS",IF(A213&gt;Inputs!$B$6,0,MIN(MAX(0,(K213+L213+M213)-N213),MAX(0,C213-D213-(IF(O213&lt;O213,K213+L213+M213-N213,0)+IF(W213&lt;O213,S213+T213+U213-V213,0)+IF(AE213&lt;O213,AA213+AB213+AC213-AD213,0)+IF(AM213&lt;O213,AI213+AJ213+AK213-AL213,0)+IF(AU213&lt;O213,AQ213+AR213+AS213-AT213,0)+IF(BC213&lt;O213,AY213+AZ213+BA213-BB213,0)+IF(BK213&lt;O213,BG213+BH213+BI213-BJ213,0)+IF(BS213&lt;O213,BO213+BP213+BQ213-BR213,0)+IF(CA213&lt;O213,BW213+BX213+BY213-BZ213,0)+IF(CI213&lt;O213,CE213+CF213+CG213-CH213,0))))))</f>
        <v>0</v>
      </c>
      <c r="Q213" s="3">
        <f>IF(Inputs!$B$27&lt;&gt;"Ready","PENDING INPUTS",MIN((K213+L213+M213),IF(D213&gt;C213,IF(D213=0,0,N213*C213/D213),N213+P213)))</f>
        <v>0</v>
      </c>
      <c r="R213" s="3">
        <f>IF(Inputs!$B$27&lt;&gt;"Ready","PENDING INPUTS",MAX(0,(K213+L213+M213)-Q213))</f>
        <v>0</v>
      </c>
      <c r="S213" s="3">
        <f>IF(Inputs!$B$27&lt;&gt;"Ready","PENDING INPUTS",Z212)</f>
        <v>0</v>
      </c>
      <c r="T213" s="3">
        <f>IF(Inputs!$B$27&lt;&gt;"Ready","PENDING INPUTS",IF(A213&lt;=Inputs!$B$6,ROUND(S213*Inputs!C15/12,2),0))</f>
        <v>0</v>
      </c>
      <c r="U213" s="3">
        <f>IF(Inputs!$B$27&lt;&gt;"Ready","PENDING INPUTS",IF(AND(A213&lt;=Inputs!$B$6,S213&gt;0),Inputs!G15,0))</f>
        <v>0</v>
      </c>
      <c r="V213" s="3">
        <f>IF(Inputs!$B$27&lt;&gt;"Ready","PENDING INPUTS",IF(A213&gt;Inputs!$B$6,0,MIN((S213+T213+U213),IF(Inputs!H15=1,Inputs!D15,MAX(Inputs!F15,ROUND(S213*Inputs!E15+T213+U213,2))))))</f>
        <v>0</v>
      </c>
      <c r="W213">
        <f>IF(Inputs!$B$27&lt;&gt;"Ready","PENDING INPUTS",IF(S213&lt;=0,99,1+IF(AND(K213&gt;0,OR(K213&lt;S213,AND(K213=S213,0&lt;1))),1,0)+IF(AND(AA213&gt;0,OR(AA213&lt;S213,AND(AA213=S213,2&lt;1))),1,0)+IF(AND(AI213&gt;0,OR(AI213&lt;S213,AND(AI213=S213,3&lt;1))),1,0)+IF(AND(AQ213&gt;0,OR(AQ213&lt;S213,AND(AQ213=S213,4&lt;1))),1,0)+IF(AND(AY213&gt;0,OR(AY213&lt;S213,AND(AY213=S213,5&lt;1))),1,0)+IF(AND(BG213&gt;0,OR(BG213&lt;S213,AND(BG213=S213,6&lt;1))),1,0)+IF(AND(BO213&gt;0,OR(BO213&lt;S213,AND(BO213=S213,7&lt;1))),1,0)+IF(AND(BW213&gt;0,OR(BW213&lt;S213,AND(BW213=S213,8&lt;1))),1,0)+IF(AND(CE213&gt;0,OR(CE213&lt;S213,AND(CE213=S213,9&lt;1))),1,0)))</f>
        <v>99</v>
      </c>
      <c r="X213" s="3">
        <f>IF(Inputs!$B$27&lt;&gt;"Ready","PENDING INPUTS",IF(A213&gt;Inputs!$B$6,0,MIN(MAX(0,(S213+T213+U213)-V213),MAX(0,C213-D213-(IF(O213&lt;W213,K213+L213+M213-N213,0)+IF(W213&lt;W213,S213+T213+U213-V213,0)+IF(AE213&lt;W213,AA213+AB213+AC213-AD213,0)+IF(AM213&lt;W213,AI213+AJ213+AK213-AL213,0)+IF(AU213&lt;W213,AQ213+AR213+AS213-AT213,0)+IF(BC213&lt;W213,AY213+AZ213+BA213-BB213,0)+IF(BK213&lt;W213,BG213+BH213+BI213-BJ213,0)+IF(BS213&lt;W213,BO213+BP213+BQ213-BR213,0)+IF(CA213&lt;W213,BW213+BX213+BY213-BZ213,0)+IF(CI213&lt;W213,CE213+CF213+CG213-CH213,0))))))</f>
        <v>0</v>
      </c>
      <c r="Y213" s="3">
        <f>IF(Inputs!$B$27&lt;&gt;"Ready","PENDING INPUTS",MIN((S213+T213+U213),IF(D213&gt;C213,IF(D213=0,0,V213*C213/D213),V213+X213)))</f>
        <v>0</v>
      </c>
      <c r="Z213" s="3">
        <f>IF(Inputs!$B$27&lt;&gt;"Ready","PENDING INPUTS",MAX(0,(S213+T213+U213)-Y213))</f>
        <v>0</v>
      </c>
      <c r="AA213" s="3">
        <f>IF(Inputs!$B$27&lt;&gt;"Ready","PENDING INPUTS",AH212)</f>
        <v>0</v>
      </c>
      <c r="AB213" s="3">
        <f>IF(Inputs!$B$27&lt;&gt;"Ready","PENDING INPUTS",IF(A213&lt;=Inputs!$B$6,ROUND(AA213*Inputs!C16/12,2),0))</f>
        <v>0</v>
      </c>
      <c r="AC213" s="3">
        <f>IF(Inputs!$B$27&lt;&gt;"Ready","PENDING INPUTS",IF(AND(A213&lt;=Inputs!$B$6,AA213&gt;0),Inputs!G16,0))</f>
        <v>0</v>
      </c>
      <c r="AD213" s="3">
        <f>IF(Inputs!$B$27&lt;&gt;"Ready","PENDING INPUTS",IF(A213&gt;Inputs!$B$6,0,MIN((AA213+AB213+AC213),IF(Inputs!H16=1,Inputs!D16,MAX(Inputs!F16,ROUND(AA213*Inputs!E16+AB213+AC213,2))))))</f>
        <v>0</v>
      </c>
      <c r="AE213">
        <f>IF(Inputs!$B$27&lt;&gt;"Ready","PENDING INPUTS",IF(AA213&lt;=0,99,1+IF(AND(K213&gt;0,OR(K213&lt;AA213,AND(K213=AA213,0&lt;2))),1,0)+IF(AND(S213&gt;0,OR(S213&lt;AA213,AND(S213=AA213,1&lt;2))),1,0)+IF(AND(AI213&gt;0,OR(AI213&lt;AA213,AND(AI213=AA213,3&lt;2))),1,0)+IF(AND(AQ213&gt;0,OR(AQ213&lt;AA213,AND(AQ213=AA213,4&lt;2))),1,0)+IF(AND(AY213&gt;0,OR(AY213&lt;AA213,AND(AY213=AA213,5&lt;2))),1,0)+IF(AND(BG213&gt;0,OR(BG213&lt;AA213,AND(BG213=AA213,6&lt;2))),1,0)+IF(AND(BO213&gt;0,OR(BO213&lt;AA213,AND(BO213=AA213,7&lt;2))),1,0)+IF(AND(BW213&gt;0,OR(BW213&lt;AA213,AND(BW213=AA213,8&lt;2))),1,0)+IF(AND(CE213&gt;0,OR(CE213&lt;AA213,AND(CE213=AA213,9&lt;2))),1,0)))</f>
        <v>99</v>
      </c>
      <c r="AF213" s="3">
        <f>IF(Inputs!$B$27&lt;&gt;"Ready","PENDING INPUTS",IF(A213&gt;Inputs!$B$6,0,MIN(MAX(0,(AA213+AB213+AC213)-AD213),MAX(0,C213-D213-(IF(O213&lt;AE213,K213+L213+M213-N213,0)+IF(W213&lt;AE213,S213+T213+U213-V213,0)+IF(AE213&lt;AE213,AA213+AB213+AC213-AD213,0)+IF(AM213&lt;AE213,AI213+AJ213+AK213-AL213,0)+IF(AU213&lt;AE213,AQ213+AR213+AS213-AT213,0)+IF(BC213&lt;AE213,AY213+AZ213+BA213-BB213,0)+IF(BK213&lt;AE213,BG213+BH213+BI213-BJ213,0)+IF(BS213&lt;AE213,BO213+BP213+BQ213-BR213,0)+IF(CA213&lt;AE213,BW213+BX213+BY213-BZ213,0)+IF(CI213&lt;AE213,CE213+CF213+CG213-CH213,0))))))</f>
        <v>0</v>
      </c>
      <c r="AG213" s="3">
        <f>IF(Inputs!$B$27&lt;&gt;"Ready","PENDING INPUTS",MIN((AA213+AB213+AC213),IF(D213&gt;C213,IF(D213=0,0,AD213*C213/D213),AD213+AF213)))</f>
        <v>0</v>
      </c>
      <c r="AH213" s="3">
        <f>IF(Inputs!$B$27&lt;&gt;"Ready","PENDING INPUTS",MAX(0,(AA213+AB213+AC213)-AG213))</f>
        <v>0</v>
      </c>
      <c r="AI213" s="3">
        <f>IF(Inputs!$B$27&lt;&gt;"Ready","PENDING INPUTS",AP212)</f>
        <v>0</v>
      </c>
      <c r="AJ213" s="3">
        <f>IF(Inputs!$B$27&lt;&gt;"Ready","PENDING INPUTS",IF(A213&lt;=Inputs!$B$6,ROUND(AI213*Inputs!C17/12,2),0))</f>
        <v>0</v>
      </c>
      <c r="AK213" s="3">
        <f>IF(Inputs!$B$27&lt;&gt;"Ready","PENDING INPUTS",IF(AND(A213&lt;=Inputs!$B$6,AI213&gt;0),Inputs!G17,0))</f>
        <v>0</v>
      </c>
      <c r="AL213" s="3">
        <f>IF(Inputs!$B$27&lt;&gt;"Ready","PENDING INPUTS",IF(A213&gt;Inputs!$B$6,0,MIN((AI213+AJ213+AK213),IF(Inputs!H17=1,Inputs!D17,MAX(Inputs!F17,ROUND(AI213*Inputs!E17+AJ213+AK213,2))))))</f>
        <v>0</v>
      </c>
      <c r="AM213">
        <f>IF(Inputs!$B$27&lt;&gt;"Ready","PENDING INPUTS",IF(AI213&lt;=0,99,1+IF(AND(K213&gt;0,OR(K213&lt;AI213,AND(K213=AI213,0&lt;3))),1,0)+IF(AND(S213&gt;0,OR(S213&lt;AI213,AND(S213=AI213,1&lt;3))),1,0)+IF(AND(AA213&gt;0,OR(AA213&lt;AI213,AND(AA213=AI213,2&lt;3))),1,0)+IF(AND(AQ213&gt;0,OR(AQ213&lt;AI213,AND(AQ213=AI213,4&lt;3))),1,0)+IF(AND(AY213&gt;0,OR(AY213&lt;AI213,AND(AY213=AI213,5&lt;3))),1,0)+IF(AND(BG213&gt;0,OR(BG213&lt;AI213,AND(BG213=AI213,6&lt;3))),1,0)+IF(AND(BO213&gt;0,OR(BO213&lt;AI213,AND(BO213=AI213,7&lt;3))),1,0)+IF(AND(BW213&gt;0,OR(BW213&lt;AI213,AND(BW213=AI213,8&lt;3))),1,0)+IF(AND(CE213&gt;0,OR(CE213&lt;AI213,AND(CE213=AI213,9&lt;3))),1,0)))</f>
        <v>99</v>
      </c>
      <c r="AN213" s="3">
        <f>IF(Inputs!$B$27&lt;&gt;"Ready","PENDING INPUTS",IF(A213&gt;Inputs!$B$6,0,MIN(MAX(0,(AI213+AJ213+AK213)-AL213),MAX(0,C213-D213-(IF(O213&lt;AM213,K213+L213+M213-N213,0)+IF(W213&lt;AM213,S213+T213+U213-V213,0)+IF(AE213&lt;AM213,AA213+AB213+AC213-AD213,0)+IF(AM213&lt;AM213,AI213+AJ213+AK213-AL213,0)+IF(AU213&lt;AM213,AQ213+AR213+AS213-AT213,0)+IF(BC213&lt;AM213,AY213+AZ213+BA213-BB213,0)+IF(BK213&lt;AM213,BG213+BH213+BI213-BJ213,0)+IF(BS213&lt;AM213,BO213+BP213+BQ213-BR213,0)+IF(CA213&lt;AM213,BW213+BX213+BY213-BZ213,0)+IF(CI213&lt;AM213,CE213+CF213+CG213-CH213,0))))))</f>
        <v>0</v>
      </c>
      <c r="AO213" s="3">
        <f>IF(Inputs!$B$27&lt;&gt;"Ready","PENDING INPUTS",MIN((AI213+AJ213+AK213),IF(D213&gt;C213,IF(D213=0,0,AL213*C213/D213),AL213+AN213)))</f>
        <v>0</v>
      </c>
      <c r="AP213" s="3">
        <f>IF(Inputs!$B$27&lt;&gt;"Ready","PENDING INPUTS",MAX(0,(AI213+AJ213+AK213)-AO213))</f>
        <v>0</v>
      </c>
      <c r="AQ213" s="3">
        <f>IF(Inputs!$B$27&lt;&gt;"Ready","PENDING INPUTS",AX212)</f>
        <v>0</v>
      </c>
      <c r="AR213" s="3">
        <f>IF(Inputs!$B$27&lt;&gt;"Ready","PENDING INPUTS",IF(A213&lt;=Inputs!$B$6,ROUND(AQ213*Inputs!C18/12,2),0))</f>
        <v>0</v>
      </c>
      <c r="AS213" s="3">
        <f>IF(Inputs!$B$27&lt;&gt;"Ready","PENDING INPUTS",IF(AND(A213&lt;=Inputs!$B$6,AQ213&gt;0),Inputs!G18,0))</f>
        <v>0</v>
      </c>
      <c r="AT213" s="3">
        <f>IF(Inputs!$B$27&lt;&gt;"Ready","PENDING INPUTS",IF(A213&gt;Inputs!$B$6,0,MIN((AQ213+AR213+AS213),IF(Inputs!H18=1,Inputs!D18,MAX(Inputs!F18,ROUND(AQ213*Inputs!E18+AR213+AS213,2))))))</f>
        <v>0</v>
      </c>
      <c r="AU213">
        <f>IF(Inputs!$B$27&lt;&gt;"Ready","PENDING INPUTS",IF(AQ213&lt;=0,99,1+IF(AND(K213&gt;0,OR(K213&lt;AQ213,AND(K213=AQ213,0&lt;4))),1,0)+IF(AND(S213&gt;0,OR(S213&lt;AQ213,AND(S213=AQ213,1&lt;4))),1,0)+IF(AND(AA213&gt;0,OR(AA213&lt;AQ213,AND(AA213=AQ213,2&lt;4))),1,0)+IF(AND(AI213&gt;0,OR(AI213&lt;AQ213,AND(AI213=AQ213,3&lt;4))),1,0)+IF(AND(AY213&gt;0,OR(AY213&lt;AQ213,AND(AY213=AQ213,5&lt;4))),1,0)+IF(AND(BG213&gt;0,OR(BG213&lt;AQ213,AND(BG213=AQ213,6&lt;4))),1,0)+IF(AND(BO213&gt;0,OR(BO213&lt;AQ213,AND(BO213=AQ213,7&lt;4))),1,0)+IF(AND(BW213&gt;0,OR(BW213&lt;AQ213,AND(BW213=AQ213,8&lt;4))),1,0)+IF(AND(CE213&gt;0,OR(CE213&lt;AQ213,AND(CE213=AQ213,9&lt;4))),1,0)))</f>
        <v>99</v>
      </c>
      <c r="AV213" s="3">
        <f>IF(Inputs!$B$27&lt;&gt;"Ready","PENDING INPUTS",IF(A213&gt;Inputs!$B$6,0,MIN(MAX(0,(AQ213+AR213+AS213)-AT213),MAX(0,C213-D213-(IF(O213&lt;AU213,K213+L213+M213-N213,0)+IF(W213&lt;AU213,S213+T213+U213-V213,0)+IF(AE213&lt;AU213,AA213+AB213+AC213-AD213,0)+IF(AM213&lt;AU213,AI213+AJ213+AK213-AL213,0)+IF(AU213&lt;AU213,AQ213+AR213+AS213-AT213,0)+IF(BC213&lt;AU213,AY213+AZ213+BA213-BB213,0)+IF(BK213&lt;AU213,BG213+BH213+BI213-BJ213,0)+IF(BS213&lt;AU213,BO213+BP213+BQ213-BR213,0)+IF(CA213&lt;AU213,BW213+BX213+BY213-BZ213,0)+IF(CI213&lt;AU213,CE213+CF213+CG213-CH213,0))))))</f>
        <v>0</v>
      </c>
      <c r="AW213" s="3">
        <f>IF(Inputs!$B$27&lt;&gt;"Ready","PENDING INPUTS",MIN((AQ213+AR213+AS213),IF(D213&gt;C213,IF(D213=0,0,AT213*C213/D213),AT213+AV213)))</f>
        <v>0</v>
      </c>
      <c r="AX213" s="3">
        <f>IF(Inputs!$B$27&lt;&gt;"Ready","PENDING INPUTS",MAX(0,(AQ213+AR213+AS213)-AW213))</f>
        <v>0</v>
      </c>
      <c r="AY213" s="3">
        <f>IF(Inputs!$B$27&lt;&gt;"Ready","PENDING INPUTS",BF212)</f>
        <v>0</v>
      </c>
      <c r="AZ213" s="3">
        <f>IF(Inputs!$B$27&lt;&gt;"Ready","PENDING INPUTS",IF(A213&lt;=Inputs!$B$6,ROUND(AY213*Inputs!C19/12,2),0))</f>
        <v>0</v>
      </c>
      <c r="BA213" s="3">
        <f>IF(Inputs!$B$27&lt;&gt;"Ready","PENDING INPUTS",IF(AND(A213&lt;=Inputs!$B$6,AY213&gt;0),Inputs!G19,0))</f>
        <v>0</v>
      </c>
      <c r="BB213" s="3">
        <f>IF(Inputs!$B$27&lt;&gt;"Ready","PENDING INPUTS",IF(A213&gt;Inputs!$B$6,0,MIN((AY213+AZ213+BA213),IF(Inputs!H19=1,Inputs!D19,MAX(Inputs!F19,ROUND(AY213*Inputs!E19+AZ213+BA213,2))))))</f>
        <v>0</v>
      </c>
      <c r="BC213">
        <f>IF(Inputs!$B$27&lt;&gt;"Ready","PENDING INPUTS",IF(AY213&lt;=0,99,1+IF(AND(K213&gt;0,OR(K213&lt;AY213,AND(K213=AY213,0&lt;5))),1,0)+IF(AND(S213&gt;0,OR(S213&lt;AY213,AND(S213=AY213,1&lt;5))),1,0)+IF(AND(AA213&gt;0,OR(AA213&lt;AY213,AND(AA213=AY213,2&lt;5))),1,0)+IF(AND(AI213&gt;0,OR(AI213&lt;AY213,AND(AI213=AY213,3&lt;5))),1,0)+IF(AND(AQ213&gt;0,OR(AQ213&lt;AY213,AND(AQ213=AY213,4&lt;5))),1,0)+IF(AND(BG213&gt;0,OR(BG213&lt;AY213,AND(BG213=AY213,6&lt;5))),1,0)+IF(AND(BO213&gt;0,OR(BO213&lt;AY213,AND(BO213=AY213,7&lt;5))),1,0)+IF(AND(BW213&gt;0,OR(BW213&lt;AY213,AND(BW213=AY213,8&lt;5))),1,0)+IF(AND(CE213&gt;0,OR(CE213&lt;AY213,AND(CE213=AY213,9&lt;5))),1,0)))</f>
        <v>99</v>
      </c>
      <c r="BD213" s="3">
        <f>IF(Inputs!$B$27&lt;&gt;"Ready","PENDING INPUTS",IF(A213&gt;Inputs!$B$6,0,MIN(MAX(0,(AY213+AZ213+BA213)-BB213),MAX(0,C213-D213-(IF(O213&lt;BC213,K213+L213+M213-N213,0)+IF(W213&lt;BC213,S213+T213+U213-V213,0)+IF(AE213&lt;BC213,AA213+AB213+AC213-AD213,0)+IF(AM213&lt;BC213,AI213+AJ213+AK213-AL213,0)+IF(AU213&lt;BC213,AQ213+AR213+AS213-AT213,0)+IF(BC213&lt;BC213,AY213+AZ213+BA213-BB213,0)+IF(BK213&lt;BC213,BG213+BH213+BI213-BJ213,0)+IF(BS213&lt;BC213,BO213+BP213+BQ213-BR213,0)+IF(CA213&lt;BC213,BW213+BX213+BY213-BZ213,0)+IF(CI213&lt;BC213,CE213+CF213+CG213-CH213,0))))))</f>
        <v>0</v>
      </c>
      <c r="BE213" s="3">
        <f>IF(Inputs!$B$27&lt;&gt;"Ready","PENDING INPUTS",MIN((AY213+AZ213+BA213),IF(D213&gt;C213,IF(D213=0,0,BB213*C213/D213),BB213+BD213)))</f>
        <v>0</v>
      </c>
      <c r="BF213" s="3">
        <f>IF(Inputs!$B$27&lt;&gt;"Ready","PENDING INPUTS",MAX(0,(AY213+AZ213+BA213)-BE213))</f>
        <v>0</v>
      </c>
      <c r="BG213" s="3">
        <f>IF(Inputs!$B$27&lt;&gt;"Ready","PENDING INPUTS",BN212)</f>
        <v>0</v>
      </c>
      <c r="BH213" s="3">
        <f>IF(Inputs!$B$27&lt;&gt;"Ready","PENDING INPUTS",IF(A213&lt;=Inputs!$B$6,ROUND(BG213*Inputs!C20/12,2),0))</f>
        <v>0</v>
      </c>
      <c r="BI213" s="3">
        <f>IF(Inputs!$B$27&lt;&gt;"Ready","PENDING INPUTS",IF(AND(A213&lt;=Inputs!$B$6,BG213&gt;0),Inputs!G20,0))</f>
        <v>0</v>
      </c>
      <c r="BJ213" s="3">
        <f>IF(Inputs!$B$27&lt;&gt;"Ready","PENDING INPUTS",IF(A213&gt;Inputs!$B$6,0,MIN((BG213+BH213+BI213),IF(Inputs!H20=1,Inputs!D20,MAX(Inputs!F20,ROUND(BG213*Inputs!E20+BH213+BI213,2))))))</f>
        <v>0</v>
      </c>
      <c r="BK213">
        <f>IF(Inputs!$B$27&lt;&gt;"Ready","PENDING INPUTS",IF(BG213&lt;=0,99,1+IF(AND(K213&gt;0,OR(K213&lt;BG213,AND(K213=BG213,0&lt;6))),1,0)+IF(AND(S213&gt;0,OR(S213&lt;BG213,AND(S213=BG213,1&lt;6))),1,0)+IF(AND(AA213&gt;0,OR(AA213&lt;BG213,AND(AA213=BG213,2&lt;6))),1,0)+IF(AND(AI213&gt;0,OR(AI213&lt;BG213,AND(AI213=BG213,3&lt;6))),1,0)+IF(AND(AQ213&gt;0,OR(AQ213&lt;BG213,AND(AQ213=BG213,4&lt;6))),1,0)+IF(AND(AY213&gt;0,OR(AY213&lt;BG213,AND(AY213=BG213,5&lt;6))),1,0)+IF(AND(BO213&gt;0,OR(BO213&lt;BG213,AND(BO213=BG213,7&lt;6))),1,0)+IF(AND(BW213&gt;0,OR(BW213&lt;BG213,AND(BW213=BG213,8&lt;6))),1,0)+IF(AND(CE213&gt;0,OR(CE213&lt;BG213,AND(CE213=BG213,9&lt;6))),1,0)))</f>
        <v>99</v>
      </c>
      <c r="BL213" s="3">
        <f>IF(Inputs!$B$27&lt;&gt;"Ready","PENDING INPUTS",IF(A213&gt;Inputs!$B$6,0,MIN(MAX(0,(BG213+BH213+BI213)-BJ213),MAX(0,C213-D213-(IF(O213&lt;BK213,K213+L213+M213-N213,0)+IF(W213&lt;BK213,S213+T213+U213-V213,0)+IF(AE213&lt;BK213,AA213+AB213+AC213-AD213,0)+IF(AM213&lt;BK213,AI213+AJ213+AK213-AL213,0)+IF(AU213&lt;BK213,AQ213+AR213+AS213-AT213,0)+IF(BC213&lt;BK213,AY213+AZ213+BA213-BB213,0)+IF(BK213&lt;BK213,BG213+BH213+BI213-BJ213,0)+IF(BS213&lt;BK213,BO213+BP213+BQ213-BR213,0)+IF(CA213&lt;BK213,BW213+BX213+BY213-BZ213,0)+IF(CI213&lt;BK213,CE213+CF213+CG213-CH213,0))))))</f>
        <v>0</v>
      </c>
      <c r="BM213" s="3">
        <f>IF(Inputs!$B$27&lt;&gt;"Ready","PENDING INPUTS",MIN((BG213+BH213+BI213),IF(D213&gt;C213,IF(D213=0,0,BJ213*C213/D213),BJ213+BL213)))</f>
        <v>0</v>
      </c>
      <c r="BN213" s="3">
        <f>IF(Inputs!$B$27&lt;&gt;"Ready","PENDING INPUTS",MAX(0,(BG213+BH213+BI213)-BM213))</f>
        <v>0</v>
      </c>
      <c r="BO213" s="3">
        <f>IF(Inputs!$B$27&lt;&gt;"Ready","PENDING INPUTS",BV212)</f>
        <v>0</v>
      </c>
      <c r="BP213" s="3">
        <f>IF(Inputs!$B$27&lt;&gt;"Ready","PENDING INPUTS",IF(A213&lt;=Inputs!$B$6,ROUND(BO213*Inputs!C21/12,2),0))</f>
        <v>0</v>
      </c>
      <c r="BQ213" s="3">
        <f>IF(Inputs!$B$27&lt;&gt;"Ready","PENDING INPUTS",IF(AND(A213&lt;=Inputs!$B$6,BO213&gt;0),Inputs!G21,0))</f>
        <v>0</v>
      </c>
      <c r="BR213" s="3">
        <f>IF(Inputs!$B$27&lt;&gt;"Ready","PENDING INPUTS",IF(A213&gt;Inputs!$B$6,0,MIN((BO213+BP213+BQ213),IF(Inputs!H21=1,Inputs!D21,MAX(Inputs!F21,ROUND(BO213*Inputs!E21+BP213+BQ213,2))))))</f>
        <v>0</v>
      </c>
      <c r="BS213">
        <f>IF(Inputs!$B$27&lt;&gt;"Ready","PENDING INPUTS",IF(BO213&lt;=0,99,1+IF(AND(K213&gt;0,OR(K213&lt;BO213,AND(K213=BO213,0&lt;7))),1,0)+IF(AND(S213&gt;0,OR(S213&lt;BO213,AND(S213=BO213,1&lt;7))),1,0)+IF(AND(AA213&gt;0,OR(AA213&lt;BO213,AND(AA213=BO213,2&lt;7))),1,0)+IF(AND(AI213&gt;0,OR(AI213&lt;BO213,AND(AI213=BO213,3&lt;7))),1,0)+IF(AND(AQ213&gt;0,OR(AQ213&lt;BO213,AND(AQ213=BO213,4&lt;7))),1,0)+IF(AND(AY213&gt;0,OR(AY213&lt;BO213,AND(AY213=BO213,5&lt;7))),1,0)+IF(AND(BG213&gt;0,OR(BG213&lt;BO213,AND(BG213=BO213,6&lt;7))),1,0)+IF(AND(BW213&gt;0,OR(BW213&lt;BO213,AND(BW213=BO213,8&lt;7))),1,0)+IF(AND(CE213&gt;0,OR(CE213&lt;BO213,AND(CE213=BO213,9&lt;7))),1,0)))</f>
        <v>99</v>
      </c>
      <c r="BT213" s="3">
        <f>IF(Inputs!$B$27&lt;&gt;"Ready","PENDING INPUTS",IF(A213&gt;Inputs!$B$6,0,MIN(MAX(0,(BO213+BP213+BQ213)-BR213),MAX(0,C213-D213-(IF(O213&lt;BS213,K213+L213+M213-N213,0)+IF(W213&lt;BS213,S213+T213+U213-V213,0)+IF(AE213&lt;BS213,AA213+AB213+AC213-AD213,0)+IF(AM213&lt;BS213,AI213+AJ213+AK213-AL213,0)+IF(AU213&lt;BS213,AQ213+AR213+AS213-AT213,0)+IF(BC213&lt;BS213,AY213+AZ213+BA213-BB213,0)+IF(BK213&lt;BS213,BG213+BH213+BI213-BJ213,0)+IF(BS213&lt;BS213,BO213+BP213+BQ213-BR213,0)+IF(CA213&lt;BS213,BW213+BX213+BY213-BZ213,0)+IF(CI213&lt;BS213,CE213+CF213+CG213-CH213,0))))))</f>
        <v>0</v>
      </c>
      <c r="BU213" s="3">
        <f>IF(Inputs!$B$27&lt;&gt;"Ready","PENDING INPUTS",MIN((BO213+BP213+BQ213),IF(D213&gt;C213,IF(D213=0,0,BR213*C213/D213),BR213+BT213)))</f>
        <v>0</v>
      </c>
      <c r="BV213" s="3">
        <f>IF(Inputs!$B$27&lt;&gt;"Ready","PENDING INPUTS",MAX(0,(BO213+BP213+BQ213)-BU213))</f>
        <v>0</v>
      </c>
      <c r="BW213" s="3">
        <f>IF(Inputs!$B$27&lt;&gt;"Ready","PENDING INPUTS",CD212)</f>
        <v>0</v>
      </c>
      <c r="BX213" s="3">
        <f>IF(Inputs!$B$27&lt;&gt;"Ready","PENDING INPUTS",IF(A213&lt;=Inputs!$B$6,ROUND(BW213*Inputs!C22/12,2),0))</f>
        <v>0</v>
      </c>
      <c r="BY213" s="3">
        <f>IF(Inputs!$B$27&lt;&gt;"Ready","PENDING INPUTS",IF(AND(A213&lt;=Inputs!$B$6,BW213&gt;0),Inputs!G22,0))</f>
        <v>0</v>
      </c>
      <c r="BZ213" s="3">
        <f>IF(Inputs!$B$27&lt;&gt;"Ready","PENDING INPUTS",IF(A213&gt;Inputs!$B$6,0,MIN((BW213+BX213+BY213),IF(Inputs!H22=1,Inputs!D22,MAX(Inputs!F22,ROUND(BW213*Inputs!E22+BX213+BY213,2))))))</f>
        <v>0</v>
      </c>
      <c r="CA213">
        <f>IF(Inputs!$B$27&lt;&gt;"Ready","PENDING INPUTS",IF(BW213&lt;=0,99,1+IF(AND(K213&gt;0,OR(K213&lt;BW213,AND(K213=BW213,0&lt;8))),1,0)+IF(AND(S213&gt;0,OR(S213&lt;BW213,AND(S213=BW213,1&lt;8))),1,0)+IF(AND(AA213&gt;0,OR(AA213&lt;BW213,AND(AA213=BW213,2&lt;8))),1,0)+IF(AND(AI213&gt;0,OR(AI213&lt;BW213,AND(AI213=BW213,3&lt;8))),1,0)+IF(AND(AQ213&gt;0,OR(AQ213&lt;BW213,AND(AQ213=BW213,4&lt;8))),1,0)+IF(AND(AY213&gt;0,OR(AY213&lt;BW213,AND(AY213=BW213,5&lt;8))),1,0)+IF(AND(BG213&gt;0,OR(BG213&lt;BW213,AND(BG213=BW213,6&lt;8))),1,0)+IF(AND(BO213&gt;0,OR(BO213&lt;BW213,AND(BO213=BW213,7&lt;8))),1,0)+IF(AND(CE213&gt;0,OR(CE213&lt;BW213,AND(CE213=BW213,9&lt;8))),1,0)))</f>
        <v>99</v>
      </c>
      <c r="CB213" s="3">
        <f>IF(Inputs!$B$27&lt;&gt;"Ready","PENDING INPUTS",IF(A213&gt;Inputs!$B$6,0,MIN(MAX(0,(BW213+BX213+BY213)-BZ213),MAX(0,C213-D213-(IF(O213&lt;CA213,K213+L213+M213-N213,0)+IF(W213&lt;CA213,S213+T213+U213-V213,0)+IF(AE213&lt;CA213,AA213+AB213+AC213-AD213,0)+IF(AM213&lt;CA213,AI213+AJ213+AK213-AL213,0)+IF(AU213&lt;CA213,AQ213+AR213+AS213-AT213,0)+IF(BC213&lt;CA213,AY213+AZ213+BA213-BB213,0)+IF(BK213&lt;CA213,BG213+BH213+BI213-BJ213,0)+IF(BS213&lt;CA213,BO213+BP213+BQ213-BR213,0)+IF(CA213&lt;CA213,BW213+BX213+BY213-BZ213,0)+IF(CI213&lt;CA213,CE213+CF213+CG213-CH213,0))))))</f>
        <v>0</v>
      </c>
      <c r="CC213" s="3">
        <f>IF(Inputs!$B$27&lt;&gt;"Ready","PENDING INPUTS",MIN((BW213+BX213+BY213),IF(D213&gt;C213,IF(D213=0,0,BZ213*C213/D213),BZ213+CB213)))</f>
        <v>0</v>
      </c>
      <c r="CD213" s="3">
        <f>IF(Inputs!$B$27&lt;&gt;"Ready","PENDING INPUTS",MAX(0,(BW213+BX213+BY213)-CC213))</f>
        <v>0</v>
      </c>
      <c r="CE213" s="3">
        <f>IF(Inputs!$B$27&lt;&gt;"Ready","PENDING INPUTS",CL212)</f>
        <v>0</v>
      </c>
      <c r="CF213" s="3">
        <f>IF(Inputs!$B$27&lt;&gt;"Ready","PENDING INPUTS",IF(A213&lt;=Inputs!$B$6,ROUND(CE213*Inputs!C23/12,2),0))</f>
        <v>0</v>
      </c>
      <c r="CG213" s="3">
        <f>IF(Inputs!$B$27&lt;&gt;"Ready","PENDING INPUTS",IF(AND(A213&lt;=Inputs!$B$6,CE213&gt;0),Inputs!G23,0))</f>
        <v>0</v>
      </c>
      <c r="CH213" s="3">
        <f>IF(Inputs!$B$27&lt;&gt;"Ready","PENDING INPUTS",IF(A213&gt;Inputs!$B$6,0,MIN((CE213+CF213+CG213),IF(Inputs!H23=1,Inputs!D23,MAX(Inputs!F23,ROUND(CE213*Inputs!E23+CF213+CG213,2))))))</f>
        <v>0</v>
      </c>
      <c r="CI213">
        <f>IF(Inputs!$B$27&lt;&gt;"Ready","PENDING INPUTS",IF(CE213&lt;=0,99,1+IF(AND(K213&gt;0,OR(K213&lt;CE213,AND(K213=CE213,0&lt;9))),1,0)+IF(AND(S213&gt;0,OR(S213&lt;CE213,AND(S213=CE213,1&lt;9))),1,0)+IF(AND(AA213&gt;0,OR(AA213&lt;CE213,AND(AA213=CE213,2&lt;9))),1,0)+IF(AND(AI213&gt;0,OR(AI213&lt;CE213,AND(AI213=CE213,3&lt;9))),1,0)+IF(AND(AQ213&gt;0,OR(AQ213&lt;CE213,AND(AQ213=CE213,4&lt;9))),1,0)+IF(AND(AY213&gt;0,OR(AY213&lt;CE213,AND(AY213=CE213,5&lt;9))),1,0)+IF(AND(BG213&gt;0,OR(BG213&lt;CE213,AND(BG213=CE213,6&lt;9))),1,0)+IF(AND(BO213&gt;0,OR(BO213&lt;CE213,AND(BO213=CE213,7&lt;9))),1,0)+IF(AND(BW213&gt;0,OR(BW213&lt;CE213,AND(BW213=CE213,8&lt;9))),1,0)))</f>
        <v>99</v>
      </c>
      <c r="CJ213" s="3">
        <f>IF(Inputs!$B$27&lt;&gt;"Ready","PENDING INPUTS",IF(A213&gt;Inputs!$B$6,0,MIN(MAX(0,(CE213+CF213+CG213)-CH213),MAX(0,C213-D213-(IF(O213&lt;CI213,K213+L213+M213-N213,0)+IF(W213&lt;CI213,S213+T213+U213-V213,0)+IF(AE213&lt;CI213,AA213+AB213+AC213-AD213,0)+IF(AM213&lt;CI213,AI213+AJ213+AK213-AL213,0)+IF(AU213&lt;CI213,AQ213+AR213+AS213-AT213,0)+IF(BC213&lt;CI213,AY213+AZ213+BA213-BB213,0)+IF(BK213&lt;CI213,BG213+BH213+BI213-BJ213,0)+IF(BS213&lt;CI213,BO213+BP213+BQ213-BR213,0)+IF(CA213&lt;CI213,BW213+BX213+BY213-BZ213,0)+IF(CI213&lt;CI213,CE213+CF213+CG213-CH213,0))))))</f>
        <v>0</v>
      </c>
      <c r="CK213" s="3">
        <f>IF(Inputs!$B$27&lt;&gt;"Ready","PENDING INPUTS",MIN((CE213+CF213+CG213),IF(D213&gt;C213,IF(D213=0,0,CH213*C213/D213),CH213+CJ213)))</f>
        <v>0</v>
      </c>
      <c r="CL213" s="3">
        <f>IF(Inputs!$B$27&lt;&gt;"Ready","PENDING INPUTS",MAX(0,(CE213+CF213+CG213)-CK213))</f>
        <v>0</v>
      </c>
    </row>
    <row r="214" spans="1:90" ht="27.95" customHeight="1" x14ac:dyDescent="0.25">
      <c r="A214">
        <v>210</v>
      </c>
      <c r="B214" s="13">
        <f>IF(Inputs!$B$27&lt;&gt;"Ready","PENDING INPUTS",EDATE(Inputs!$B$5,A214-1))</f>
        <v>52657</v>
      </c>
      <c r="C214" s="3">
        <f>IF(Inputs!$B$27&lt;&gt;"Ready","PENDING INPUTS",IF(A214&lt;=Inputs!$B$6,MAX(0,Inputs!$B$4+IF(A214=Inputs!$B$7,Inputs!$B$8,0)+IF(A214=Inputs!$B$9,Inputs!$B$10,0)),0))</f>
        <v>0</v>
      </c>
      <c r="D214" s="3">
        <f>IF(Inputs!$B$27&lt;&gt;"Ready","PENDING INPUTS",SUM(N214,V214,AD214,AL214,AT214,BB214,BJ214,BR214,BZ214,CH214))</f>
        <v>0</v>
      </c>
      <c r="E214" s="3">
        <f>IF(Inputs!$B$27&lt;&gt;"Ready","PENDING INPUTS",MAX(0,D214-C214))</f>
        <v>0</v>
      </c>
      <c r="F214" s="3">
        <f>IF(Inputs!$B$27&lt;&gt;"Ready","PENDING INPUTS",SUM(Q214,Y214,AG214,AO214,AW214,BE214,BM214,BU214,CC214,CK214))</f>
        <v>0</v>
      </c>
      <c r="G214" s="3">
        <f>IF(Inputs!$B$27&lt;&gt;"Ready","PENDING INPUTS",SUM(L214,T214,AB214,AJ214,AR214,AZ214,BH214,BP214,BX214,CF214))</f>
        <v>0</v>
      </c>
      <c r="H214" s="3">
        <f>IF(Inputs!$B$27&lt;&gt;"Ready","PENDING INPUTS",SUM(M214,U214,AC214,AK214,AS214,BA214,BI214,BQ214,BY214,CG214))</f>
        <v>0</v>
      </c>
      <c r="I214" s="3">
        <f>IF(Inputs!$B$27&lt;&gt;"Ready","PENDING INPUTS",SUM(R214,Z214,AH214,AP214,AX214,BF214,BN214,BV214,CD214,CL214))</f>
        <v>0</v>
      </c>
      <c r="J214" t="str">
        <f>IF(Inputs!$B$27&lt;&gt;"Ready","PENDING INPUTS",IF(A214&gt;Inputs!$B$6,"Beyond horizon",IF(E214&gt;0.005,"MINIMUM SHORTFALL",IF(I214&lt;0.005,"Paid off","In progress"))))</f>
        <v>Beyond horizon</v>
      </c>
      <c r="K214" s="3">
        <f>IF(Inputs!$B$27&lt;&gt;"Ready","PENDING INPUTS",R213)</f>
        <v>0</v>
      </c>
      <c r="L214" s="3">
        <f>IF(Inputs!$B$27&lt;&gt;"Ready","PENDING INPUTS",IF(A214&lt;=Inputs!$B$6,ROUND(K214*Inputs!C14/12,2),0))</f>
        <v>0</v>
      </c>
      <c r="M214" s="3">
        <f>IF(Inputs!$B$27&lt;&gt;"Ready","PENDING INPUTS",IF(AND(A214&lt;=Inputs!$B$6,K214&gt;0),Inputs!G14,0))</f>
        <v>0</v>
      </c>
      <c r="N214" s="3">
        <f>IF(Inputs!$B$27&lt;&gt;"Ready","PENDING INPUTS",IF(A214&gt;Inputs!$B$6,0,MIN((K214+L214+M214),IF(Inputs!H14=1,Inputs!D14,MAX(Inputs!F14,ROUND(K214*Inputs!E14+L214+M214,2))))))</f>
        <v>0</v>
      </c>
      <c r="O214">
        <f>IF(Inputs!$B$27&lt;&gt;"Ready","PENDING INPUTS",IF(K214&lt;=0,99,1+IF(AND(S214&gt;0,OR(S214&lt;K214,AND(S214=K214,1&lt;0))),1,0)+IF(AND(AA214&gt;0,OR(AA214&lt;K214,AND(AA214=K214,2&lt;0))),1,0)+IF(AND(AI214&gt;0,OR(AI214&lt;K214,AND(AI214=K214,3&lt;0))),1,0)+IF(AND(AQ214&gt;0,OR(AQ214&lt;K214,AND(AQ214=K214,4&lt;0))),1,0)+IF(AND(AY214&gt;0,OR(AY214&lt;K214,AND(AY214=K214,5&lt;0))),1,0)+IF(AND(BG214&gt;0,OR(BG214&lt;K214,AND(BG214=K214,6&lt;0))),1,0)+IF(AND(BO214&gt;0,OR(BO214&lt;K214,AND(BO214=K214,7&lt;0))),1,0)+IF(AND(BW214&gt;0,OR(BW214&lt;K214,AND(BW214=K214,8&lt;0))),1,0)+IF(AND(CE214&gt;0,OR(CE214&lt;K214,AND(CE214=K214,9&lt;0))),1,0)))</f>
        <v>99</v>
      </c>
      <c r="P214" s="3">
        <f>IF(Inputs!$B$27&lt;&gt;"Ready","PENDING INPUTS",IF(A214&gt;Inputs!$B$6,0,MIN(MAX(0,(K214+L214+M214)-N214),MAX(0,C214-D214-(IF(O214&lt;O214,K214+L214+M214-N214,0)+IF(W214&lt;O214,S214+T214+U214-V214,0)+IF(AE214&lt;O214,AA214+AB214+AC214-AD214,0)+IF(AM214&lt;O214,AI214+AJ214+AK214-AL214,0)+IF(AU214&lt;O214,AQ214+AR214+AS214-AT214,0)+IF(BC214&lt;O214,AY214+AZ214+BA214-BB214,0)+IF(BK214&lt;O214,BG214+BH214+BI214-BJ214,0)+IF(BS214&lt;O214,BO214+BP214+BQ214-BR214,0)+IF(CA214&lt;O214,BW214+BX214+BY214-BZ214,0)+IF(CI214&lt;O214,CE214+CF214+CG214-CH214,0))))))</f>
        <v>0</v>
      </c>
      <c r="Q214" s="3">
        <f>IF(Inputs!$B$27&lt;&gt;"Ready","PENDING INPUTS",MIN((K214+L214+M214),IF(D214&gt;C214,IF(D214=0,0,N214*C214/D214),N214+P214)))</f>
        <v>0</v>
      </c>
      <c r="R214" s="3">
        <f>IF(Inputs!$B$27&lt;&gt;"Ready","PENDING INPUTS",MAX(0,(K214+L214+M214)-Q214))</f>
        <v>0</v>
      </c>
      <c r="S214" s="3">
        <f>IF(Inputs!$B$27&lt;&gt;"Ready","PENDING INPUTS",Z213)</f>
        <v>0</v>
      </c>
      <c r="T214" s="3">
        <f>IF(Inputs!$B$27&lt;&gt;"Ready","PENDING INPUTS",IF(A214&lt;=Inputs!$B$6,ROUND(S214*Inputs!C15/12,2),0))</f>
        <v>0</v>
      </c>
      <c r="U214" s="3">
        <f>IF(Inputs!$B$27&lt;&gt;"Ready","PENDING INPUTS",IF(AND(A214&lt;=Inputs!$B$6,S214&gt;0),Inputs!G15,0))</f>
        <v>0</v>
      </c>
      <c r="V214" s="3">
        <f>IF(Inputs!$B$27&lt;&gt;"Ready","PENDING INPUTS",IF(A214&gt;Inputs!$B$6,0,MIN((S214+T214+U214),IF(Inputs!H15=1,Inputs!D15,MAX(Inputs!F15,ROUND(S214*Inputs!E15+T214+U214,2))))))</f>
        <v>0</v>
      </c>
      <c r="W214">
        <f>IF(Inputs!$B$27&lt;&gt;"Ready","PENDING INPUTS",IF(S214&lt;=0,99,1+IF(AND(K214&gt;0,OR(K214&lt;S214,AND(K214=S214,0&lt;1))),1,0)+IF(AND(AA214&gt;0,OR(AA214&lt;S214,AND(AA214=S214,2&lt;1))),1,0)+IF(AND(AI214&gt;0,OR(AI214&lt;S214,AND(AI214=S214,3&lt;1))),1,0)+IF(AND(AQ214&gt;0,OR(AQ214&lt;S214,AND(AQ214=S214,4&lt;1))),1,0)+IF(AND(AY214&gt;0,OR(AY214&lt;S214,AND(AY214=S214,5&lt;1))),1,0)+IF(AND(BG214&gt;0,OR(BG214&lt;S214,AND(BG214=S214,6&lt;1))),1,0)+IF(AND(BO214&gt;0,OR(BO214&lt;S214,AND(BO214=S214,7&lt;1))),1,0)+IF(AND(BW214&gt;0,OR(BW214&lt;S214,AND(BW214=S214,8&lt;1))),1,0)+IF(AND(CE214&gt;0,OR(CE214&lt;S214,AND(CE214=S214,9&lt;1))),1,0)))</f>
        <v>99</v>
      </c>
      <c r="X214" s="3">
        <f>IF(Inputs!$B$27&lt;&gt;"Ready","PENDING INPUTS",IF(A214&gt;Inputs!$B$6,0,MIN(MAX(0,(S214+T214+U214)-V214),MAX(0,C214-D214-(IF(O214&lt;W214,K214+L214+M214-N214,0)+IF(W214&lt;W214,S214+T214+U214-V214,0)+IF(AE214&lt;W214,AA214+AB214+AC214-AD214,0)+IF(AM214&lt;W214,AI214+AJ214+AK214-AL214,0)+IF(AU214&lt;W214,AQ214+AR214+AS214-AT214,0)+IF(BC214&lt;W214,AY214+AZ214+BA214-BB214,0)+IF(BK214&lt;W214,BG214+BH214+BI214-BJ214,0)+IF(BS214&lt;W214,BO214+BP214+BQ214-BR214,0)+IF(CA214&lt;W214,BW214+BX214+BY214-BZ214,0)+IF(CI214&lt;W214,CE214+CF214+CG214-CH214,0))))))</f>
        <v>0</v>
      </c>
      <c r="Y214" s="3">
        <f>IF(Inputs!$B$27&lt;&gt;"Ready","PENDING INPUTS",MIN((S214+T214+U214),IF(D214&gt;C214,IF(D214=0,0,V214*C214/D214),V214+X214)))</f>
        <v>0</v>
      </c>
      <c r="Z214" s="3">
        <f>IF(Inputs!$B$27&lt;&gt;"Ready","PENDING INPUTS",MAX(0,(S214+T214+U214)-Y214))</f>
        <v>0</v>
      </c>
      <c r="AA214" s="3">
        <f>IF(Inputs!$B$27&lt;&gt;"Ready","PENDING INPUTS",AH213)</f>
        <v>0</v>
      </c>
      <c r="AB214" s="3">
        <f>IF(Inputs!$B$27&lt;&gt;"Ready","PENDING INPUTS",IF(A214&lt;=Inputs!$B$6,ROUND(AA214*Inputs!C16/12,2),0))</f>
        <v>0</v>
      </c>
      <c r="AC214" s="3">
        <f>IF(Inputs!$B$27&lt;&gt;"Ready","PENDING INPUTS",IF(AND(A214&lt;=Inputs!$B$6,AA214&gt;0),Inputs!G16,0))</f>
        <v>0</v>
      </c>
      <c r="AD214" s="3">
        <f>IF(Inputs!$B$27&lt;&gt;"Ready","PENDING INPUTS",IF(A214&gt;Inputs!$B$6,0,MIN((AA214+AB214+AC214),IF(Inputs!H16=1,Inputs!D16,MAX(Inputs!F16,ROUND(AA214*Inputs!E16+AB214+AC214,2))))))</f>
        <v>0</v>
      </c>
      <c r="AE214">
        <f>IF(Inputs!$B$27&lt;&gt;"Ready","PENDING INPUTS",IF(AA214&lt;=0,99,1+IF(AND(K214&gt;0,OR(K214&lt;AA214,AND(K214=AA214,0&lt;2))),1,0)+IF(AND(S214&gt;0,OR(S214&lt;AA214,AND(S214=AA214,1&lt;2))),1,0)+IF(AND(AI214&gt;0,OR(AI214&lt;AA214,AND(AI214=AA214,3&lt;2))),1,0)+IF(AND(AQ214&gt;0,OR(AQ214&lt;AA214,AND(AQ214=AA214,4&lt;2))),1,0)+IF(AND(AY214&gt;0,OR(AY214&lt;AA214,AND(AY214=AA214,5&lt;2))),1,0)+IF(AND(BG214&gt;0,OR(BG214&lt;AA214,AND(BG214=AA214,6&lt;2))),1,0)+IF(AND(BO214&gt;0,OR(BO214&lt;AA214,AND(BO214=AA214,7&lt;2))),1,0)+IF(AND(BW214&gt;0,OR(BW214&lt;AA214,AND(BW214=AA214,8&lt;2))),1,0)+IF(AND(CE214&gt;0,OR(CE214&lt;AA214,AND(CE214=AA214,9&lt;2))),1,0)))</f>
        <v>99</v>
      </c>
      <c r="AF214" s="3">
        <f>IF(Inputs!$B$27&lt;&gt;"Ready","PENDING INPUTS",IF(A214&gt;Inputs!$B$6,0,MIN(MAX(0,(AA214+AB214+AC214)-AD214),MAX(0,C214-D214-(IF(O214&lt;AE214,K214+L214+M214-N214,0)+IF(W214&lt;AE214,S214+T214+U214-V214,0)+IF(AE214&lt;AE214,AA214+AB214+AC214-AD214,0)+IF(AM214&lt;AE214,AI214+AJ214+AK214-AL214,0)+IF(AU214&lt;AE214,AQ214+AR214+AS214-AT214,0)+IF(BC214&lt;AE214,AY214+AZ214+BA214-BB214,0)+IF(BK214&lt;AE214,BG214+BH214+BI214-BJ214,0)+IF(BS214&lt;AE214,BO214+BP214+BQ214-BR214,0)+IF(CA214&lt;AE214,BW214+BX214+BY214-BZ214,0)+IF(CI214&lt;AE214,CE214+CF214+CG214-CH214,0))))))</f>
        <v>0</v>
      </c>
      <c r="AG214" s="3">
        <f>IF(Inputs!$B$27&lt;&gt;"Ready","PENDING INPUTS",MIN((AA214+AB214+AC214),IF(D214&gt;C214,IF(D214=0,0,AD214*C214/D214),AD214+AF214)))</f>
        <v>0</v>
      </c>
      <c r="AH214" s="3">
        <f>IF(Inputs!$B$27&lt;&gt;"Ready","PENDING INPUTS",MAX(0,(AA214+AB214+AC214)-AG214))</f>
        <v>0</v>
      </c>
      <c r="AI214" s="3">
        <f>IF(Inputs!$B$27&lt;&gt;"Ready","PENDING INPUTS",AP213)</f>
        <v>0</v>
      </c>
      <c r="AJ214" s="3">
        <f>IF(Inputs!$B$27&lt;&gt;"Ready","PENDING INPUTS",IF(A214&lt;=Inputs!$B$6,ROUND(AI214*Inputs!C17/12,2),0))</f>
        <v>0</v>
      </c>
      <c r="AK214" s="3">
        <f>IF(Inputs!$B$27&lt;&gt;"Ready","PENDING INPUTS",IF(AND(A214&lt;=Inputs!$B$6,AI214&gt;0),Inputs!G17,0))</f>
        <v>0</v>
      </c>
      <c r="AL214" s="3">
        <f>IF(Inputs!$B$27&lt;&gt;"Ready","PENDING INPUTS",IF(A214&gt;Inputs!$B$6,0,MIN((AI214+AJ214+AK214),IF(Inputs!H17=1,Inputs!D17,MAX(Inputs!F17,ROUND(AI214*Inputs!E17+AJ214+AK214,2))))))</f>
        <v>0</v>
      </c>
      <c r="AM214">
        <f>IF(Inputs!$B$27&lt;&gt;"Ready","PENDING INPUTS",IF(AI214&lt;=0,99,1+IF(AND(K214&gt;0,OR(K214&lt;AI214,AND(K214=AI214,0&lt;3))),1,0)+IF(AND(S214&gt;0,OR(S214&lt;AI214,AND(S214=AI214,1&lt;3))),1,0)+IF(AND(AA214&gt;0,OR(AA214&lt;AI214,AND(AA214=AI214,2&lt;3))),1,0)+IF(AND(AQ214&gt;0,OR(AQ214&lt;AI214,AND(AQ214=AI214,4&lt;3))),1,0)+IF(AND(AY214&gt;0,OR(AY214&lt;AI214,AND(AY214=AI214,5&lt;3))),1,0)+IF(AND(BG214&gt;0,OR(BG214&lt;AI214,AND(BG214=AI214,6&lt;3))),1,0)+IF(AND(BO214&gt;0,OR(BO214&lt;AI214,AND(BO214=AI214,7&lt;3))),1,0)+IF(AND(BW214&gt;0,OR(BW214&lt;AI214,AND(BW214=AI214,8&lt;3))),1,0)+IF(AND(CE214&gt;0,OR(CE214&lt;AI214,AND(CE214=AI214,9&lt;3))),1,0)))</f>
        <v>99</v>
      </c>
      <c r="AN214" s="3">
        <f>IF(Inputs!$B$27&lt;&gt;"Ready","PENDING INPUTS",IF(A214&gt;Inputs!$B$6,0,MIN(MAX(0,(AI214+AJ214+AK214)-AL214),MAX(0,C214-D214-(IF(O214&lt;AM214,K214+L214+M214-N214,0)+IF(W214&lt;AM214,S214+T214+U214-V214,0)+IF(AE214&lt;AM214,AA214+AB214+AC214-AD214,0)+IF(AM214&lt;AM214,AI214+AJ214+AK214-AL214,0)+IF(AU214&lt;AM214,AQ214+AR214+AS214-AT214,0)+IF(BC214&lt;AM214,AY214+AZ214+BA214-BB214,0)+IF(BK214&lt;AM214,BG214+BH214+BI214-BJ214,0)+IF(BS214&lt;AM214,BO214+BP214+BQ214-BR214,0)+IF(CA214&lt;AM214,BW214+BX214+BY214-BZ214,0)+IF(CI214&lt;AM214,CE214+CF214+CG214-CH214,0))))))</f>
        <v>0</v>
      </c>
      <c r="AO214" s="3">
        <f>IF(Inputs!$B$27&lt;&gt;"Ready","PENDING INPUTS",MIN((AI214+AJ214+AK214),IF(D214&gt;C214,IF(D214=0,0,AL214*C214/D214),AL214+AN214)))</f>
        <v>0</v>
      </c>
      <c r="AP214" s="3">
        <f>IF(Inputs!$B$27&lt;&gt;"Ready","PENDING INPUTS",MAX(0,(AI214+AJ214+AK214)-AO214))</f>
        <v>0</v>
      </c>
      <c r="AQ214" s="3">
        <f>IF(Inputs!$B$27&lt;&gt;"Ready","PENDING INPUTS",AX213)</f>
        <v>0</v>
      </c>
      <c r="AR214" s="3">
        <f>IF(Inputs!$B$27&lt;&gt;"Ready","PENDING INPUTS",IF(A214&lt;=Inputs!$B$6,ROUND(AQ214*Inputs!C18/12,2),0))</f>
        <v>0</v>
      </c>
      <c r="AS214" s="3">
        <f>IF(Inputs!$B$27&lt;&gt;"Ready","PENDING INPUTS",IF(AND(A214&lt;=Inputs!$B$6,AQ214&gt;0),Inputs!G18,0))</f>
        <v>0</v>
      </c>
      <c r="AT214" s="3">
        <f>IF(Inputs!$B$27&lt;&gt;"Ready","PENDING INPUTS",IF(A214&gt;Inputs!$B$6,0,MIN((AQ214+AR214+AS214),IF(Inputs!H18=1,Inputs!D18,MAX(Inputs!F18,ROUND(AQ214*Inputs!E18+AR214+AS214,2))))))</f>
        <v>0</v>
      </c>
      <c r="AU214">
        <f>IF(Inputs!$B$27&lt;&gt;"Ready","PENDING INPUTS",IF(AQ214&lt;=0,99,1+IF(AND(K214&gt;0,OR(K214&lt;AQ214,AND(K214=AQ214,0&lt;4))),1,0)+IF(AND(S214&gt;0,OR(S214&lt;AQ214,AND(S214=AQ214,1&lt;4))),1,0)+IF(AND(AA214&gt;0,OR(AA214&lt;AQ214,AND(AA214=AQ214,2&lt;4))),1,0)+IF(AND(AI214&gt;0,OR(AI214&lt;AQ214,AND(AI214=AQ214,3&lt;4))),1,0)+IF(AND(AY214&gt;0,OR(AY214&lt;AQ214,AND(AY214=AQ214,5&lt;4))),1,0)+IF(AND(BG214&gt;0,OR(BG214&lt;AQ214,AND(BG214=AQ214,6&lt;4))),1,0)+IF(AND(BO214&gt;0,OR(BO214&lt;AQ214,AND(BO214=AQ214,7&lt;4))),1,0)+IF(AND(BW214&gt;0,OR(BW214&lt;AQ214,AND(BW214=AQ214,8&lt;4))),1,0)+IF(AND(CE214&gt;0,OR(CE214&lt;AQ214,AND(CE214=AQ214,9&lt;4))),1,0)))</f>
        <v>99</v>
      </c>
      <c r="AV214" s="3">
        <f>IF(Inputs!$B$27&lt;&gt;"Ready","PENDING INPUTS",IF(A214&gt;Inputs!$B$6,0,MIN(MAX(0,(AQ214+AR214+AS214)-AT214),MAX(0,C214-D214-(IF(O214&lt;AU214,K214+L214+M214-N214,0)+IF(W214&lt;AU214,S214+T214+U214-V214,0)+IF(AE214&lt;AU214,AA214+AB214+AC214-AD214,0)+IF(AM214&lt;AU214,AI214+AJ214+AK214-AL214,0)+IF(AU214&lt;AU214,AQ214+AR214+AS214-AT214,0)+IF(BC214&lt;AU214,AY214+AZ214+BA214-BB214,0)+IF(BK214&lt;AU214,BG214+BH214+BI214-BJ214,0)+IF(BS214&lt;AU214,BO214+BP214+BQ214-BR214,0)+IF(CA214&lt;AU214,BW214+BX214+BY214-BZ214,0)+IF(CI214&lt;AU214,CE214+CF214+CG214-CH214,0))))))</f>
        <v>0</v>
      </c>
      <c r="AW214" s="3">
        <f>IF(Inputs!$B$27&lt;&gt;"Ready","PENDING INPUTS",MIN((AQ214+AR214+AS214),IF(D214&gt;C214,IF(D214=0,0,AT214*C214/D214),AT214+AV214)))</f>
        <v>0</v>
      </c>
      <c r="AX214" s="3">
        <f>IF(Inputs!$B$27&lt;&gt;"Ready","PENDING INPUTS",MAX(0,(AQ214+AR214+AS214)-AW214))</f>
        <v>0</v>
      </c>
      <c r="AY214" s="3">
        <f>IF(Inputs!$B$27&lt;&gt;"Ready","PENDING INPUTS",BF213)</f>
        <v>0</v>
      </c>
      <c r="AZ214" s="3">
        <f>IF(Inputs!$B$27&lt;&gt;"Ready","PENDING INPUTS",IF(A214&lt;=Inputs!$B$6,ROUND(AY214*Inputs!C19/12,2),0))</f>
        <v>0</v>
      </c>
      <c r="BA214" s="3">
        <f>IF(Inputs!$B$27&lt;&gt;"Ready","PENDING INPUTS",IF(AND(A214&lt;=Inputs!$B$6,AY214&gt;0),Inputs!G19,0))</f>
        <v>0</v>
      </c>
      <c r="BB214" s="3">
        <f>IF(Inputs!$B$27&lt;&gt;"Ready","PENDING INPUTS",IF(A214&gt;Inputs!$B$6,0,MIN((AY214+AZ214+BA214),IF(Inputs!H19=1,Inputs!D19,MAX(Inputs!F19,ROUND(AY214*Inputs!E19+AZ214+BA214,2))))))</f>
        <v>0</v>
      </c>
      <c r="BC214">
        <f>IF(Inputs!$B$27&lt;&gt;"Ready","PENDING INPUTS",IF(AY214&lt;=0,99,1+IF(AND(K214&gt;0,OR(K214&lt;AY214,AND(K214=AY214,0&lt;5))),1,0)+IF(AND(S214&gt;0,OR(S214&lt;AY214,AND(S214=AY214,1&lt;5))),1,0)+IF(AND(AA214&gt;0,OR(AA214&lt;AY214,AND(AA214=AY214,2&lt;5))),1,0)+IF(AND(AI214&gt;0,OR(AI214&lt;AY214,AND(AI214=AY214,3&lt;5))),1,0)+IF(AND(AQ214&gt;0,OR(AQ214&lt;AY214,AND(AQ214=AY214,4&lt;5))),1,0)+IF(AND(BG214&gt;0,OR(BG214&lt;AY214,AND(BG214=AY214,6&lt;5))),1,0)+IF(AND(BO214&gt;0,OR(BO214&lt;AY214,AND(BO214=AY214,7&lt;5))),1,0)+IF(AND(BW214&gt;0,OR(BW214&lt;AY214,AND(BW214=AY214,8&lt;5))),1,0)+IF(AND(CE214&gt;0,OR(CE214&lt;AY214,AND(CE214=AY214,9&lt;5))),1,0)))</f>
        <v>99</v>
      </c>
      <c r="BD214" s="3">
        <f>IF(Inputs!$B$27&lt;&gt;"Ready","PENDING INPUTS",IF(A214&gt;Inputs!$B$6,0,MIN(MAX(0,(AY214+AZ214+BA214)-BB214),MAX(0,C214-D214-(IF(O214&lt;BC214,K214+L214+M214-N214,0)+IF(W214&lt;BC214,S214+T214+U214-V214,0)+IF(AE214&lt;BC214,AA214+AB214+AC214-AD214,0)+IF(AM214&lt;BC214,AI214+AJ214+AK214-AL214,0)+IF(AU214&lt;BC214,AQ214+AR214+AS214-AT214,0)+IF(BC214&lt;BC214,AY214+AZ214+BA214-BB214,0)+IF(BK214&lt;BC214,BG214+BH214+BI214-BJ214,0)+IF(BS214&lt;BC214,BO214+BP214+BQ214-BR214,0)+IF(CA214&lt;BC214,BW214+BX214+BY214-BZ214,0)+IF(CI214&lt;BC214,CE214+CF214+CG214-CH214,0))))))</f>
        <v>0</v>
      </c>
      <c r="BE214" s="3">
        <f>IF(Inputs!$B$27&lt;&gt;"Ready","PENDING INPUTS",MIN((AY214+AZ214+BA214),IF(D214&gt;C214,IF(D214=0,0,BB214*C214/D214),BB214+BD214)))</f>
        <v>0</v>
      </c>
      <c r="BF214" s="3">
        <f>IF(Inputs!$B$27&lt;&gt;"Ready","PENDING INPUTS",MAX(0,(AY214+AZ214+BA214)-BE214))</f>
        <v>0</v>
      </c>
      <c r="BG214" s="3">
        <f>IF(Inputs!$B$27&lt;&gt;"Ready","PENDING INPUTS",BN213)</f>
        <v>0</v>
      </c>
      <c r="BH214" s="3">
        <f>IF(Inputs!$B$27&lt;&gt;"Ready","PENDING INPUTS",IF(A214&lt;=Inputs!$B$6,ROUND(BG214*Inputs!C20/12,2),0))</f>
        <v>0</v>
      </c>
      <c r="BI214" s="3">
        <f>IF(Inputs!$B$27&lt;&gt;"Ready","PENDING INPUTS",IF(AND(A214&lt;=Inputs!$B$6,BG214&gt;0),Inputs!G20,0))</f>
        <v>0</v>
      </c>
      <c r="BJ214" s="3">
        <f>IF(Inputs!$B$27&lt;&gt;"Ready","PENDING INPUTS",IF(A214&gt;Inputs!$B$6,0,MIN((BG214+BH214+BI214),IF(Inputs!H20=1,Inputs!D20,MAX(Inputs!F20,ROUND(BG214*Inputs!E20+BH214+BI214,2))))))</f>
        <v>0</v>
      </c>
      <c r="BK214">
        <f>IF(Inputs!$B$27&lt;&gt;"Ready","PENDING INPUTS",IF(BG214&lt;=0,99,1+IF(AND(K214&gt;0,OR(K214&lt;BG214,AND(K214=BG214,0&lt;6))),1,0)+IF(AND(S214&gt;0,OR(S214&lt;BG214,AND(S214=BG214,1&lt;6))),1,0)+IF(AND(AA214&gt;0,OR(AA214&lt;BG214,AND(AA214=BG214,2&lt;6))),1,0)+IF(AND(AI214&gt;0,OR(AI214&lt;BG214,AND(AI214=BG214,3&lt;6))),1,0)+IF(AND(AQ214&gt;0,OR(AQ214&lt;BG214,AND(AQ214=BG214,4&lt;6))),1,0)+IF(AND(AY214&gt;0,OR(AY214&lt;BG214,AND(AY214=BG214,5&lt;6))),1,0)+IF(AND(BO214&gt;0,OR(BO214&lt;BG214,AND(BO214=BG214,7&lt;6))),1,0)+IF(AND(BW214&gt;0,OR(BW214&lt;BG214,AND(BW214=BG214,8&lt;6))),1,0)+IF(AND(CE214&gt;0,OR(CE214&lt;BG214,AND(CE214=BG214,9&lt;6))),1,0)))</f>
        <v>99</v>
      </c>
      <c r="BL214" s="3">
        <f>IF(Inputs!$B$27&lt;&gt;"Ready","PENDING INPUTS",IF(A214&gt;Inputs!$B$6,0,MIN(MAX(0,(BG214+BH214+BI214)-BJ214),MAX(0,C214-D214-(IF(O214&lt;BK214,K214+L214+M214-N214,0)+IF(W214&lt;BK214,S214+T214+U214-V214,0)+IF(AE214&lt;BK214,AA214+AB214+AC214-AD214,0)+IF(AM214&lt;BK214,AI214+AJ214+AK214-AL214,0)+IF(AU214&lt;BK214,AQ214+AR214+AS214-AT214,0)+IF(BC214&lt;BK214,AY214+AZ214+BA214-BB214,0)+IF(BK214&lt;BK214,BG214+BH214+BI214-BJ214,0)+IF(BS214&lt;BK214,BO214+BP214+BQ214-BR214,0)+IF(CA214&lt;BK214,BW214+BX214+BY214-BZ214,0)+IF(CI214&lt;BK214,CE214+CF214+CG214-CH214,0))))))</f>
        <v>0</v>
      </c>
      <c r="BM214" s="3">
        <f>IF(Inputs!$B$27&lt;&gt;"Ready","PENDING INPUTS",MIN((BG214+BH214+BI214),IF(D214&gt;C214,IF(D214=0,0,BJ214*C214/D214),BJ214+BL214)))</f>
        <v>0</v>
      </c>
      <c r="BN214" s="3">
        <f>IF(Inputs!$B$27&lt;&gt;"Ready","PENDING INPUTS",MAX(0,(BG214+BH214+BI214)-BM214))</f>
        <v>0</v>
      </c>
      <c r="BO214" s="3">
        <f>IF(Inputs!$B$27&lt;&gt;"Ready","PENDING INPUTS",BV213)</f>
        <v>0</v>
      </c>
      <c r="BP214" s="3">
        <f>IF(Inputs!$B$27&lt;&gt;"Ready","PENDING INPUTS",IF(A214&lt;=Inputs!$B$6,ROUND(BO214*Inputs!C21/12,2),0))</f>
        <v>0</v>
      </c>
      <c r="BQ214" s="3">
        <f>IF(Inputs!$B$27&lt;&gt;"Ready","PENDING INPUTS",IF(AND(A214&lt;=Inputs!$B$6,BO214&gt;0),Inputs!G21,0))</f>
        <v>0</v>
      </c>
      <c r="BR214" s="3">
        <f>IF(Inputs!$B$27&lt;&gt;"Ready","PENDING INPUTS",IF(A214&gt;Inputs!$B$6,0,MIN((BO214+BP214+BQ214),IF(Inputs!H21=1,Inputs!D21,MAX(Inputs!F21,ROUND(BO214*Inputs!E21+BP214+BQ214,2))))))</f>
        <v>0</v>
      </c>
      <c r="BS214">
        <f>IF(Inputs!$B$27&lt;&gt;"Ready","PENDING INPUTS",IF(BO214&lt;=0,99,1+IF(AND(K214&gt;0,OR(K214&lt;BO214,AND(K214=BO214,0&lt;7))),1,0)+IF(AND(S214&gt;0,OR(S214&lt;BO214,AND(S214=BO214,1&lt;7))),1,0)+IF(AND(AA214&gt;0,OR(AA214&lt;BO214,AND(AA214=BO214,2&lt;7))),1,0)+IF(AND(AI214&gt;0,OR(AI214&lt;BO214,AND(AI214=BO214,3&lt;7))),1,0)+IF(AND(AQ214&gt;0,OR(AQ214&lt;BO214,AND(AQ214=BO214,4&lt;7))),1,0)+IF(AND(AY214&gt;0,OR(AY214&lt;BO214,AND(AY214=BO214,5&lt;7))),1,0)+IF(AND(BG214&gt;0,OR(BG214&lt;BO214,AND(BG214=BO214,6&lt;7))),1,0)+IF(AND(BW214&gt;0,OR(BW214&lt;BO214,AND(BW214=BO214,8&lt;7))),1,0)+IF(AND(CE214&gt;0,OR(CE214&lt;BO214,AND(CE214=BO214,9&lt;7))),1,0)))</f>
        <v>99</v>
      </c>
      <c r="BT214" s="3">
        <f>IF(Inputs!$B$27&lt;&gt;"Ready","PENDING INPUTS",IF(A214&gt;Inputs!$B$6,0,MIN(MAX(0,(BO214+BP214+BQ214)-BR214),MAX(0,C214-D214-(IF(O214&lt;BS214,K214+L214+M214-N214,0)+IF(W214&lt;BS214,S214+T214+U214-V214,0)+IF(AE214&lt;BS214,AA214+AB214+AC214-AD214,0)+IF(AM214&lt;BS214,AI214+AJ214+AK214-AL214,0)+IF(AU214&lt;BS214,AQ214+AR214+AS214-AT214,0)+IF(BC214&lt;BS214,AY214+AZ214+BA214-BB214,0)+IF(BK214&lt;BS214,BG214+BH214+BI214-BJ214,0)+IF(BS214&lt;BS214,BO214+BP214+BQ214-BR214,0)+IF(CA214&lt;BS214,BW214+BX214+BY214-BZ214,0)+IF(CI214&lt;BS214,CE214+CF214+CG214-CH214,0))))))</f>
        <v>0</v>
      </c>
      <c r="BU214" s="3">
        <f>IF(Inputs!$B$27&lt;&gt;"Ready","PENDING INPUTS",MIN((BO214+BP214+BQ214),IF(D214&gt;C214,IF(D214=0,0,BR214*C214/D214),BR214+BT214)))</f>
        <v>0</v>
      </c>
      <c r="BV214" s="3">
        <f>IF(Inputs!$B$27&lt;&gt;"Ready","PENDING INPUTS",MAX(0,(BO214+BP214+BQ214)-BU214))</f>
        <v>0</v>
      </c>
      <c r="BW214" s="3">
        <f>IF(Inputs!$B$27&lt;&gt;"Ready","PENDING INPUTS",CD213)</f>
        <v>0</v>
      </c>
      <c r="BX214" s="3">
        <f>IF(Inputs!$B$27&lt;&gt;"Ready","PENDING INPUTS",IF(A214&lt;=Inputs!$B$6,ROUND(BW214*Inputs!C22/12,2),0))</f>
        <v>0</v>
      </c>
      <c r="BY214" s="3">
        <f>IF(Inputs!$B$27&lt;&gt;"Ready","PENDING INPUTS",IF(AND(A214&lt;=Inputs!$B$6,BW214&gt;0),Inputs!G22,0))</f>
        <v>0</v>
      </c>
      <c r="BZ214" s="3">
        <f>IF(Inputs!$B$27&lt;&gt;"Ready","PENDING INPUTS",IF(A214&gt;Inputs!$B$6,0,MIN((BW214+BX214+BY214),IF(Inputs!H22=1,Inputs!D22,MAX(Inputs!F22,ROUND(BW214*Inputs!E22+BX214+BY214,2))))))</f>
        <v>0</v>
      </c>
      <c r="CA214">
        <f>IF(Inputs!$B$27&lt;&gt;"Ready","PENDING INPUTS",IF(BW214&lt;=0,99,1+IF(AND(K214&gt;0,OR(K214&lt;BW214,AND(K214=BW214,0&lt;8))),1,0)+IF(AND(S214&gt;0,OR(S214&lt;BW214,AND(S214=BW214,1&lt;8))),1,0)+IF(AND(AA214&gt;0,OR(AA214&lt;BW214,AND(AA214=BW214,2&lt;8))),1,0)+IF(AND(AI214&gt;0,OR(AI214&lt;BW214,AND(AI214=BW214,3&lt;8))),1,0)+IF(AND(AQ214&gt;0,OR(AQ214&lt;BW214,AND(AQ214=BW214,4&lt;8))),1,0)+IF(AND(AY214&gt;0,OR(AY214&lt;BW214,AND(AY214=BW214,5&lt;8))),1,0)+IF(AND(BG214&gt;0,OR(BG214&lt;BW214,AND(BG214=BW214,6&lt;8))),1,0)+IF(AND(BO214&gt;0,OR(BO214&lt;BW214,AND(BO214=BW214,7&lt;8))),1,0)+IF(AND(CE214&gt;0,OR(CE214&lt;BW214,AND(CE214=BW214,9&lt;8))),1,0)))</f>
        <v>99</v>
      </c>
      <c r="CB214" s="3">
        <f>IF(Inputs!$B$27&lt;&gt;"Ready","PENDING INPUTS",IF(A214&gt;Inputs!$B$6,0,MIN(MAX(0,(BW214+BX214+BY214)-BZ214),MAX(0,C214-D214-(IF(O214&lt;CA214,K214+L214+M214-N214,0)+IF(W214&lt;CA214,S214+T214+U214-V214,0)+IF(AE214&lt;CA214,AA214+AB214+AC214-AD214,0)+IF(AM214&lt;CA214,AI214+AJ214+AK214-AL214,0)+IF(AU214&lt;CA214,AQ214+AR214+AS214-AT214,0)+IF(BC214&lt;CA214,AY214+AZ214+BA214-BB214,0)+IF(BK214&lt;CA214,BG214+BH214+BI214-BJ214,0)+IF(BS214&lt;CA214,BO214+BP214+BQ214-BR214,0)+IF(CA214&lt;CA214,BW214+BX214+BY214-BZ214,0)+IF(CI214&lt;CA214,CE214+CF214+CG214-CH214,0))))))</f>
        <v>0</v>
      </c>
      <c r="CC214" s="3">
        <f>IF(Inputs!$B$27&lt;&gt;"Ready","PENDING INPUTS",MIN((BW214+BX214+BY214),IF(D214&gt;C214,IF(D214=0,0,BZ214*C214/D214),BZ214+CB214)))</f>
        <v>0</v>
      </c>
      <c r="CD214" s="3">
        <f>IF(Inputs!$B$27&lt;&gt;"Ready","PENDING INPUTS",MAX(0,(BW214+BX214+BY214)-CC214))</f>
        <v>0</v>
      </c>
      <c r="CE214" s="3">
        <f>IF(Inputs!$B$27&lt;&gt;"Ready","PENDING INPUTS",CL213)</f>
        <v>0</v>
      </c>
      <c r="CF214" s="3">
        <f>IF(Inputs!$B$27&lt;&gt;"Ready","PENDING INPUTS",IF(A214&lt;=Inputs!$B$6,ROUND(CE214*Inputs!C23/12,2),0))</f>
        <v>0</v>
      </c>
      <c r="CG214" s="3">
        <f>IF(Inputs!$B$27&lt;&gt;"Ready","PENDING INPUTS",IF(AND(A214&lt;=Inputs!$B$6,CE214&gt;0),Inputs!G23,0))</f>
        <v>0</v>
      </c>
      <c r="CH214" s="3">
        <f>IF(Inputs!$B$27&lt;&gt;"Ready","PENDING INPUTS",IF(A214&gt;Inputs!$B$6,0,MIN((CE214+CF214+CG214),IF(Inputs!H23=1,Inputs!D23,MAX(Inputs!F23,ROUND(CE214*Inputs!E23+CF214+CG214,2))))))</f>
        <v>0</v>
      </c>
      <c r="CI214">
        <f>IF(Inputs!$B$27&lt;&gt;"Ready","PENDING INPUTS",IF(CE214&lt;=0,99,1+IF(AND(K214&gt;0,OR(K214&lt;CE214,AND(K214=CE214,0&lt;9))),1,0)+IF(AND(S214&gt;0,OR(S214&lt;CE214,AND(S214=CE214,1&lt;9))),1,0)+IF(AND(AA214&gt;0,OR(AA214&lt;CE214,AND(AA214=CE214,2&lt;9))),1,0)+IF(AND(AI214&gt;0,OR(AI214&lt;CE214,AND(AI214=CE214,3&lt;9))),1,0)+IF(AND(AQ214&gt;0,OR(AQ214&lt;CE214,AND(AQ214=CE214,4&lt;9))),1,0)+IF(AND(AY214&gt;0,OR(AY214&lt;CE214,AND(AY214=CE214,5&lt;9))),1,0)+IF(AND(BG214&gt;0,OR(BG214&lt;CE214,AND(BG214=CE214,6&lt;9))),1,0)+IF(AND(BO214&gt;0,OR(BO214&lt;CE214,AND(BO214=CE214,7&lt;9))),1,0)+IF(AND(BW214&gt;0,OR(BW214&lt;CE214,AND(BW214=CE214,8&lt;9))),1,0)))</f>
        <v>99</v>
      </c>
      <c r="CJ214" s="3">
        <f>IF(Inputs!$B$27&lt;&gt;"Ready","PENDING INPUTS",IF(A214&gt;Inputs!$B$6,0,MIN(MAX(0,(CE214+CF214+CG214)-CH214),MAX(0,C214-D214-(IF(O214&lt;CI214,K214+L214+M214-N214,0)+IF(W214&lt;CI214,S214+T214+U214-V214,0)+IF(AE214&lt;CI214,AA214+AB214+AC214-AD214,0)+IF(AM214&lt;CI214,AI214+AJ214+AK214-AL214,0)+IF(AU214&lt;CI214,AQ214+AR214+AS214-AT214,0)+IF(BC214&lt;CI214,AY214+AZ214+BA214-BB214,0)+IF(BK214&lt;CI214,BG214+BH214+BI214-BJ214,0)+IF(BS214&lt;CI214,BO214+BP214+BQ214-BR214,0)+IF(CA214&lt;CI214,BW214+BX214+BY214-BZ214,0)+IF(CI214&lt;CI214,CE214+CF214+CG214-CH214,0))))))</f>
        <v>0</v>
      </c>
      <c r="CK214" s="3">
        <f>IF(Inputs!$B$27&lt;&gt;"Ready","PENDING INPUTS",MIN((CE214+CF214+CG214),IF(D214&gt;C214,IF(D214=0,0,CH214*C214/D214),CH214+CJ214)))</f>
        <v>0</v>
      </c>
      <c r="CL214" s="3">
        <f>IF(Inputs!$B$27&lt;&gt;"Ready","PENDING INPUTS",MAX(0,(CE214+CF214+CG214)-CK214))</f>
        <v>0</v>
      </c>
    </row>
    <row r="215" spans="1:90" ht="27.95" customHeight="1" x14ac:dyDescent="0.25">
      <c r="A215">
        <v>211</v>
      </c>
      <c r="B215" s="13">
        <f>IF(Inputs!$B$27&lt;&gt;"Ready","PENDING INPUTS",EDATE(Inputs!$B$5,A215-1))</f>
        <v>52688</v>
      </c>
      <c r="C215" s="3">
        <f>IF(Inputs!$B$27&lt;&gt;"Ready","PENDING INPUTS",IF(A215&lt;=Inputs!$B$6,MAX(0,Inputs!$B$4+IF(A215=Inputs!$B$7,Inputs!$B$8,0)+IF(A215=Inputs!$B$9,Inputs!$B$10,0)),0))</f>
        <v>0</v>
      </c>
      <c r="D215" s="3">
        <f>IF(Inputs!$B$27&lt;&gt;"Ready","PENDING INPUTS",SUM(N215,V215,AD215,AL215,AT215,BB215,BJ215,BR215,BZ215,CH215))</f>
        <v>0</v>
      </c>
      <c r="E215" s="3">
        <f>IF(Inputs!$B$27&lt;&gt;"Ready","PENDING INPUTS",MAX(0,D215-C215))</f>
        <v>0</v>
      </c>
      <c r="F215" s="3">
        <f>IF(Inputs!$B$27&lt;&gt;"Ready","PENDING INPUTS",SUM(Q215,Y215,AG215,AO215,AW215,BE215,BM215,BU215,CC215,CK215))</f>
        <v>0</v>
      </c>
      <c r="G215" s="3">
        <f>IF(Inputs!$B$27&lt;&gt;"Ready","PENDING INPUTS",SUM(L215,T215,AB215,AJ215,AR215,AZ215,BH215,BP215,BX215,CF215))</f>
        <v>0</v>
      </c>
      <c r="H215" s="3">
        <f>IF(Inputs!$B$27&lt;&gt;"Ready","PENDING INPUTS",SUM(M215,U215,AC215,AK215,AS215,BA215,BI215,BQ215,BY215,CG215))</f>
        <v>0</v>
      </c>
      <c r="I215" s="3">
        <f>IF(Inputs!$B$27&lt;&gt;"Ready","PENDING INPUTS",SUM(R215,Z215,AH215,AP215,AX215,BF215,BN215,BV215,CD215,CL215))</f>
        <v>0</v>
      </c>
      <c r="J215" t="str">
        <f>IF(Inputs!$B$27&lt;&gt;"Ready","PENDING INPUTS",IF(A215&gt;Inputs!$B$6,"Beyond horizon",IF(E215&gt;0.005,"MINIMUM SHORTFALL",IF(I215&lt;0.005,"Paid off","In progress"))))</f>
        <v>Beyond horizon</v>
      </c>
      <c r="K215" s="3">
        <f>IF(Inputs!$B$27&lt;&gt;"Ready","PENDING INPUTS",R214)</f>
        <v>0</v>
      </c>
      <c r="L215" s="3">
        <f>IF(Inputs!$B$27&lt;&gt;"Ready","PENDING INPUTS",IF(A215&lt;=Inputs!$B$6,ROUND(K215*Inputs!C14/12,2),0))</f>
        <v>0</v>
      </c>
      <c r="M215" s="3">
        <f>IF(Inputs!$B$27&lt;&gt;"Ready","PENDING INPUTS",IF(AND(A215&lt;=Inputs!$B$6,K215&gt;0),Inputs!G14,0))</f>
        <v>0</v>
      </c>
      <c r="N215" s="3">
        <f>IF(Inputs!$B$27&lt;&gt;"Ready","PENDING INPUTS",IF(A215&gt;Inputs!$B$6,0,MIN((K215+L215+M215),IF(Inputs!H14=1,Inputs!D14,MAX(Inputs!F14,ROUND(K215*Inputs!E14+L215+M215,2))))))</f>
        <v>0</v>
      </c>
      <c r="O215">
        <f>IF(Inputs!$B$27&lt;&gt;"Ready","PENDING INPUTS",IF(K215&lt;=0,99,1+IF(AND(S215&gt;0,OR(S215&lt;K215,AND(S215=K215,1&lt;0))),1,0)+IF(AND(AA215&gt;0,OR(AA215&lt;K215,AND(AA215=K215,2&lt;0))),1,0)+IF(AND(AI215&gt;0,OR(AI215&lt;K215,AND(AI215=K215,3&lt;0))),1,0)+IF(AND(AQ215&gt;0,OR(AQ215&lt;K215,AND(AQ215=K215,4&lt;0))),1,0)+IF(AND(AY215&gt;0,OR(AY215&lt;K215,AND(AY215=K215,5&lt;0))),1,0)+IF(AND(BG215&gt;0,OR(BG215&lt;K215,AND(BG215=K215,6&lt;0))),1,0)+IF(AND(BO215&gt;0,OR(BO215&lt;K215,AND(BO215=K215,7&lt;0))),1,0)+IF(AND(BW215&gt;0,OR(BW215&lt;K215,AND(BW215=K215,8&lt;0))),1,0)+IF(AND(CE215&gt;0,OR(CE215&lt;K215,AND(CE215=K215,9&lt;0))),1,0)))</f>
        <v>99</v>
      </c>
      <c r="P215" s="3">
        <f>IF(Inputs!$B$27&lt;&gt;"Ready","PENDING INPUTS",IF(A215&gt;Inputs!$B$6,0,MIN(MAX(0,(K215+L215+M215)-N215),MAX(0,C215-D215-(IF(O215&lt;O215,K215+L215+M215-N215,0)+IF(W215&lt;O215,S215+T215+U215-V215,0)+IF(AE215&lt;O215,AA215+AB215+AC215-AD215,0)+IF(AM215&lt;O215,AI215+AJ215+AK215-AL215,0)+IF(AU215&lt;O215,AQ215+AR215+AS215-AT215,0)+IF(BC215&lt;O215,AY215+AZ215+BA215-BB215,0)+IF(BK215&lt;O215,BG215+BH215+BI215-BJ215,0)+IF(BS215&lt;O215,BO215+BP215+BQ215-BR215,0)+IF(CA215&lt;O215,BW215+BX215+BY215-BZ215,0)+IF(CI215&lt;O215,CE215+CF215+CG215-CH215,0))))))</f>
        <v>0</v>
      </c>
      <c r="Q215" s="3">
        <f>IF(Inputs!$B$27&lt;&gt;"Ready","PENDING INPUTS",MIN((K215+L215+M215),IF(D215&gt;C215,IF(D215=0,0,N215*C215/D215),N215+P215)))</f>
        <v>0</v>
      </c>
      <c r="R215" s="3">
        <f>IF(Inputs!$B$27&lt;&gt;"Ready","PENDING INPUTS",MAX(0,(K215+L215+M215)-Q215))</f>
        <v>0</v>
      </c>
      <c r="S215" s="3">
        <f>IF(Inputs!$B$27&lt;&gt;"Ready","PENDING INPUTS",Z214)</f>
        <v>0</v>
      </c>
      <c r="T215" s="3">
        <f>IF(Inputs!$B$27&lt;&gt;"Ready","PENDING INPUTS",IF(A215&lt;=Inputs!$B$6,ROUND(S215*Inputs!C15/12,2),0))</f>
        <v>0</v>
      </c>
      <c r="U215" s="3">
        <f>IF(Inputs!$B$27&lt;&gt;"Ready","PENDING INPUTS",IF(AND(A215&lt;=Inputs!$B$6,S215&gt;0),Inputs!G15,0))</f>
        <v>0</v>
      </c>
      <c r="V215" s="3">
        <f>IF(Inputs!$B$27&lt;&gt;"Ready","PENDING INPUTS",IF(A215&gt;Inputs!$B$6,0,MIN((S215+T215+U215),IF(Inputs!H15=1,Inputs!D15,MAX(Inputs!F15,ROUND(S215*Inputs!E15+T215+U215,2))))))</f>
        <v>0</v>
      </c>
      <c r="W215">
        <f>IF(Inputs!$B$27&lt;&gt;"Ready","PENDING INPUTS",IF(S215&lt;=0,99,1+IF(AND(K215&gt;0,OR(K215&lt;S215,AND(K215=S215,0&lt;1))),1,0)+IF(AND(AA215&gt;0,OR(AA215&lt;S215,AND(AA215=S215,2&lt;1))),1,0)+IF(AND(AI215&gt;0,OR(AI215&lt;S215,AND(AI215=S215,3&lt;1))),1,0)+IF(AND(AQ215&gt;0,OR(AQ215&lt;S215,AND(AQ215=S215,4&lt;1))),1,0)+IF(AND(AY215&gt;0,OR(AY215&lt;S215,AND(AY215=S215,5&lt;1))),1,0)+IF(AND(BG215&gt;0,OR(BG215&lt;S215,AND(BG215=S215,6&lt;1))),1,0)+IF(AND(BO215&gt;0,OR(BO215&lt;S215,AND(BO215=S215,7&lt;1))),1,0)+IF(AND(BW215&gt;0,OR(BW215&lt;S215,AND(BW215=S215,8&lt;1))),1,0)+IF(AND(CE215&gt;0,OR(CE215&lt;S215,AND(CE215=S215,9&lt;1))),1,0)))</f>
        <v>99</v>
      </c>
      <c r="X215" s="3">
        <f>IF(Inputs!$B$27&lt;&gt;"Ready","PENDING INPUTS",IF(A215&gt;Inputs!$B$6,0,MIN(MAX(0,(S215+T215+U215)-V215),MAX(0,C215-D215-(IF(O215&lt;W215,K215+L215+M215-N215,0)+IF(W215&lt;W215,S215+T215+U215-V215,0)+IF(AE215&lt;W215,AA215+AB215+AC215-AD215,0)+IF(AM215&lt;W215,AI215+AJ215+AK215-AL215,0)+IF(AU215&lt;W215,AQ215+AR215+AS215-AT215,0)+IF(BC215&lt;W215,AY215+AZ215+BA215-BB215,0)+IF(BK215&lt;W215,BG215+BH215+BI215-BJ215,0)+IF(BS215&lt;W215,BO215+BP215+BQ215-BR215,0)+IF(CA215&lt;W215,BW215+BX215+BY215-BZ215,0)+IF(CI215&lt;W215,CE215+CF215+CG215-CH215,0))))))</f>
        <v>0</v>
      </c>
      <c r="Y215" s="3">
        <f>IF(Inputs!$B$27&lt;&gt;"Ready","PENDING INPUTS",MIN((S215+T215+U215),IF(D215&gt;C215,IF(D215=0,0,V215*C215/D215),V215+X215)))</f>
        <v>0</v>
      </c>
      <c r="Z215" s="3">
        <f>IF(Inputs!$B$27&lt;&gt;"Ready","PENDING INPUTS",MAX(0,(S215+T215+U215)-Y215))</f>
        <v>0</v>
      </c>
      <c r="AA215" s="3">
        <f>IF(Inputs!$B$27&lt;&gt;"Ready","PENDING INPUTS",AH214)</f>
        <v>0</v>
      </c>
      <c r="AB215" s="3">
        <f>IF(Inputs!$B$27&lt;&gt;"Ready","PENDING INPUTS",IF(A215&lt;=Inputs!$B$6,ROUND(AA215*Inputs!C16/12,2),0))</f>
        <v>0</v>
      </c>
      <c r="AC215" s="3">
        <f>IF(Inputs!$B$27&lt;&gt;"Ready","PENDING INPUTS",IF(AND(A215&lt;=Inputs!$B$6,AA215&gt;0),Inputs!G16,0))</f>
        <v>0</v>
      </c>
      <c r="AD215" s="3">
        <f>IF(Inputs!$B$27&lt;&gt;"Ready","PENDING INPUTS",IF(A215&gt;Inputs!$B$6,0,MIN((AA215+AB215+AC215),IF(Inputs!H16=1,Inputs!D16,MAX(Inputs!F16,ROUND(AA215*Inputs!E16+AB215+AC215,2))))))</f>
        <v>0</v>
      </c>
      <c r="AE215">
        <f>IF(Inputs!$B$27&lt;&gt;"Ready","PENDING INPUTS",IF(AA215&lt;=0,99,1+IF(AND(K215&gt;0,OR(K215&lt;AA215,AND(K215=AA215,0&lt;2))),1,0)+IF(AND(S215&gt;0,OR(S215&lt;AA215,AND(S215=AA215,1&lt;2))),1,0)+IF(AND(AI215&gt;0,OR(AI215&lt;AA215,AND(AI215=AA215,3&lt;2))),1,0)+IF(AND(AQ215&gt;0,OR(AQ215&lt;AA215,AND(AQ215=AA215,4&lt;2))),1,0)+IF(AND(AY215&gt;0,OR(AY215&lt;AA215,AND(AY215=AA215,5&lt;2))),1,0)+IF(AND(BG215&gt;0,OR(BG215&lt;AA215,AND(BG215=AA215,6&lt;2))),1,0)+IF(AND(BO215&gt;0,OR(BO215&lt;AA215,AND(BO215=AA215,7&lt;2))),1,0)+IF(AND(BW215&gt;0,OR(BW215&lt;AA215,AND(BW215=AA215,8&lt;2))),1,0)+IF(AND(CE215&gt;0,OR(CE215&lt;AA215,AND(CE215=AA215,9&lt;2))),1,0)))</f>
        <v>99</v>
      </c>
      <c r="AF215" s="3">
        <f>IF(Inputs!$B$27&lt;&gt;"Ready","PENDING INPUTS",IF(A215&gt;Inputs!$B$6,0,MIN(MAX(0,(AA215+AB215+AC215)-AD215),MAX(0,C215-D215-(IF(O215&lt;AE215,K215+L215+M215-N215,0)+IF(W215&lt;AE215,S215+T215+U215-V215,0)+IF(AE215&lt;AE215,AA215+AB215+AC215-AD215,0)+IF(AM215&lt;AE215,AI215+AJ215+AK215-AL215,0)+IF(AU215&lt;AE215,AQ215+AR215+AS215-AT215,0)+IF(BC215&lt;AE215,AY215+AZ215+BA215-BB215,0)+IF(BK215&lt;AE215,BG215+BH215+BI215-BJ215,0)+IF(BS215&lt;AE215,BO215+BP215+BQ215-BR215,0)+IF(CA215&lt;AE215,BW215+BX215+BY215-BZ215,0)+IF(CI215&lt;AE215,CE215+CF215+CG215-CH215,0))))))</f>
        <v>0</v>
      </c>
      <c r="AG215" s="3">
        <f>IF(Inputs!$B$27&lt;&gt;"Ready","PENDING INPUTS",MIN((AA215+AB215+AC215),IF(D215&gt;C215,IF(D215=0,0,AD215*C215/D215),AD215+AF215)))</f>
        <v>0</v>
      </c>
      <c r="AH215" s="3">
        <f>IF(Inputs!$B$27&lt;&gt;"Ready","PENDING INPUTS",MAX(0,(AA215+AB215+AC215)-AG215))</f>
        <v>0</v>
      </c>
      <c r="AI215" s="3">
        <f>IF(Inputs!$B$27&lt;&gt;"Ready","PENDING INPUTS",AP214)</f>
        <v>0</v>
      </c>
      <c r="AJ215" s="3">
        <f>IF(Inputs!$B$27&lt;&gt;"Ready","PENDING INPUTS",IF(A215&lt;=Inputs!$B$6,ROUND(AI215*Inputs!C17/12,2),0))</f>
        <v>0</v>
      </c>
      <c r="AK215" s="3">
        <f>IF(Inputs!$B$27&lt;&gt;"Ready","PENDING INPUTS",IF(AND(A215&lt;=Inputs!$B$6,AI215&gt;0),Inputs!G17,0))</f>
        <v>0</v>
      </c>
      <c r="AL215" s="3">
        <f>IF(Inputs!$B$27&lt;&gt;"Ready","PENDING INPUTS",IF(A215&gt;Inputs!$B$6,0,MIN((AI215+AJ215+AK215),IF(Inputs!H17=1,Inputs!D17,MAX(Inputs!F17,ROUND(AI215*Inputs!E17+AJ215+AK215,2))))))</f>
        <v>0</v>
      </c>
      <c r="AM215">
        <f>IF(Inputs!$B$27&lt;&gt;"Ready","PENDING INPUTS",IF(AI215&lt;=0,99,1+IF(AND(K215&gt;0,OR(K215&lt;AI215,AND(K215=AI215,0&lt;3))),1,0)+IF(AND(S215&gt;0,OR(S215&lt;AI215,AND(S215=AI215,1&lt;3))),1,0)+IF(AND(AA215&gt;0,OR(AA215&lt;AI215,AND(AA215=AI215,2&lt;3))),1,0)+IF(AND(AQ215&gt;0,OR(AQ215&lt;AI215,AND(AQ215=AI215,4&lt;3))),1,0)+IF(AND(AY215&gt;0,OR(AY215&lt;AI215,AND(AY215=AI215,5&lt;3))),1,0)+IF(AND(BG215&gt;0,OR(BG215&lt;AI215,AND(BG215=AI215,6&lt;3))),1,0)+IF(AND(BO215&gt;0,OR(BO215&lt;AI215,AND(BO215=AI215,7&lt;3))),1,0)+IF(AND(BW215&gt;0,OR(BW215&lt;AI215,AND(BW215=AI215,8&lt;3))),1,0)+IF(AND(CE215&gt;0,OR(CE215&lt;AI215,AND(CE215=AI215,9&lt;3))),1,0)))</f>
        <v>99</v>
      </c>
      <c r="AN215" s="3">
        <f>IF(Inputs!$B$27&lt;&gt;"Ready","PENDING INPUTS",IF(A215&gt;Inputs!$B$6,0,MIN(MAX(0,(AI215+AJ215+AK215)-AL215),MAX(0,C215-D215-(IF(O215&lt;AM215,K215+L215+M215-N215,0)+IF(W215&lt;AM215,S215+T215+U215-V215,0)+IF(AE215&lt;AM215,AA215+AB215+AC215-AD215,0)+IF(AM215&lt;AM215,AI215+AJ215+AK215-AL215,0)+IF(AU215&lt;AM215,AQ215+AR215+AS215-AT215,0)+IF(BC215&lt;AM215,AY215+AZ215+BA215-BB215,0)+IF(BK215&lt;AM215,BG215+BH215+BI215-BJ215,0)+IF(BS215&lt;AM215,BO215+BP215+BQ215-BR215,0)+IF(CA215&lt;AM215,BW215+BX215+BY215-BZ215,0)+IF(CI215&lt;AM215,CE215+CF215+CG215-CH215,0))))))</f>
        <v>0</v>
      </c>
      <c r="AO215" s="3">
        <f>IF(Inputs!$B$27&lt;&gt;"Ready","PENDING INPUTS",MIN((AI215+AJ215+AK215),IF(D215&gt;C215,IF(D215=0,0,AL215*C215/D215),AL215+AN215)))</f>
        <v>0</v>
      </c>
      <c r="AP215" s="3">
        <f>IF(Inputs!$B$27&lt;&gt;"Ready","PENDING INPUTS",MAX(0,(AI215+AJ215+AK215)-AO215))</f>
        <v>0</v>
      </c>
      <c r="AQ215" s="3">
        <f>IF(Inputs!$B$27&lt;&gt;"Ready","PENDING INPUTS",AX214)</f>
        <v>0</v>
      </c>
      <c r="AR215" s="3">
        <f>IF(Inputs!$B$27&lt;&gt;"Ready","PENDING INPUTS",IF(A215&lt;=Inputs!$B$6,ROUND(AQ215*Inputs!C18/12,2),0))</f>
        <v>0</v>
      </c>
      <c r="AS215" s="3">
        <f>IF(Inputs!$B$27&lt;&gt;"Ready","PENDING INPUTS",IF(AND(A215&lt;=Inputs!$B$6,AQ215&gt;0),Inputs!G18,0))</f>
        <v>0</v>
      </c>
      <c r="AT215" s="3">
        <f>IF(Inputs!$B$27&lt;&gt;"Ready","PENDING INPUTS",IF(A215&gt;Inputs!$B$6,0,MIN((AQ215+AR215+AS215),IF(Inputs!H18=1,Inputs!D18,MAX(Inputs!F18,ROUND(AQ215*Inputs!E18+AR215+AS215,2))))))</f>
        <v>0</v>
      </c>
      <c r="AU215">
        <f>IF(Inputs!$B$27&lt;&gt;"Ready","PENDING INPUTS",IF(AQ215&lt;=0,99,1+IF(AND(K215&gt;0,OR(K215&lt;AQ215,AND(K215=AQ215,0&lt;4))),1,0)+IF(AND(S215&gt;0,OR(S215&lt;AQ215,AND(S215=AQ215,1&lt;4))),1,0)+IF(AND(AA215&gt;0,OR(AA215&lt;AQ215,AND(AA215=AQ215,2&lt;4))),1,0)+IF(AND(AI215&gt;0,OR(AI215&lt;AQ215,AND(AI215=AQ215,3&lt;4))),1,0)+IF(AND(AY215&gt;0,OR(AY215&lt;AQ215,AND(AY215=AQ215,5&lt;4))),1,0)+IF(AND(BG215&gt;0,OR(BG215&lt;AQ215,AND(BG215=AQ215,6&lt;4))),1,0)+IF(AND(BO215&gt;0,OR(BO215&lt;AQ215,AND(BO215=AQ215,7&lt;4))),1,0)+IF(AND(BW215&gt;0,OR(BW215&lt;AQ215,AND(BW215=AQ215,8&lt;4))),1,0)+IF(AND(CE215&gt;0,OR(CE215&lt;AQ215,AND(CE215=AQ215,9&lt;4))),1,0)))</f>
        <v>99</v>
      </c>
      <c r="AV215" s="3">
        <f>IF(Inputs!$B$27&lt;&gt;"Ready","PENDING INPUTS",IF(A215&gt;Inputs!$B$6,0,MIN(MAX(0,(AQ215+AR215+AS215)-AT215),MAX(0,C215-D215-(IF(O215&lt;AU215,K215+L215+M215-N215,0)+IF(W215&lt;AU215,S215+T215+U215-V215,0)+IF(AE215&lt;AU215,AA215+AB215+AC215-AD215,0)+IF(AM215&lt;AU215,AI215+AJ215+AK215-AL215,0)+IF(AU215&lt;AU215,AQ215+AR215+AS215-AT215,0)+IF(BC215&lt;AU215,AY215+AZ215+BA215-BB215,0)+IF(BK215&lt;AU215,BG215+BH215+BI215-BJ215,0)+IF(BS215&lt;AU215,BO215+BP215+BQ215-BR215,0)+IF(CA215&lt;AU215,BW215+BX215+BY215-BZ215,0)+IF(CI215&lt;AU215,CE215+CF215+CG215-CH215,0))))))</f>
        <v>0</v>
      </c>
      <c r="AW215" s="3">
        <f>IF(Inputs!$B$27&lt;&gt;"Ready","PENDING INPUTS",MIN((AQ215+AR215+AS215),IF(D215&gt;C215,IF(D215=0,0,AT215*C215/D215),AT215+AV215)))</f>
        <v>0</v>
      </c>
      <c r="AX215" s="3">
        <f>IF(Inputs!$B$27&lt;&gt;"Ready","PENDING INPUTS",MAX(0,(AQ215+AR215+AS215)-AW215))</f>
        <v>0</v>
      </c>
      <c r="AY215" s="3">
        <f>IF(Inputs!$B$27&lt;&gt;"Ready","PENDING INPUTS",BF214)</f>
        <v>0</v>
      </c>
      <c r="AZ215" s="3">
        <f>IF(Inputs!$B$27&lt;&gt;"Ready","PENDING INPUTS",IF(A215&lt;=Inputs!$B$6,ROUND(AY215*Inputs!C19/12,2),0))</f>
        <v>0</v>
      </c>
      <c r="BA215" s="3">
        <f>IF(Inputs!$B$27&lt;&gt;"Ready","PENDING INPUTS",IF(AND(A215&lt;=Inputs!$B$6,AY215&gt;0),Inputs!G19,0))</f>
        <v>0</v>
      </c>
      <c r="BB215" s="3">
        <f>IF(Inputs!$B$27&lt;&gt;"Ready","PENDING INPUTS",IF(A215&gt;Inputs!$B$6,0,MIN((AY215+AZ215+BA215),IF(Inputs!H19=1,Inputs!D19,MAX(Inputs!F19,ROUND(AY215*Inputs!E19+AZ215+BA215,2))))))</f>
        <v>0</v>
      </c>
      <c r="BC215">
        <f>IF(Inputs!$B$27&lt;&gt;"Ready","PENDING INPUTS",IF(AY215&lt;=0,99,1+IF(AND(K215&gt;0,OR(K215&lt;AY215,AND(K215=AY215,0&lt;5))),1,0)+IF(AND(S215&gt;0,OR(S215&lt;AY215,AND(S215=AY215,1&lt;5))),1,0)+IF(AND(AA215&gt;0,OR(AA215&lt;AY215,AND(AA215=AY215,2&lt;5))),1,0)+IF(AND(AI215&gt;0,OR(AI215&lt;AY215,AND(AI215=AY215,3&lt;5))),1,0)+IF(AND(AQ215&gt;0,OR(AQ215&lt;AY215,AND(AQ215=AY215,4&lt;5))),1,0)+IF(AND(BG215&gt;0,OR(BG215&lt;AY215,AND(BG215=AY215,6&lt;5))),1,0)+IF(AND(BO215&gt;0,OR(BO215&lt;AY215,AND(BO215=AY215,7&lt;5))),1,0)+IF(AND(BW215&gt;0,OR(BW215&lt;AY215,AND(BW215=AY215,8&lt;5))),1,0)+IF(AND(CE215&gt;0,OR(CE215&lt;AY215,AND(CE215=AY215,9&lt;5))),1,0)))</f>
        <v>99</v>
      </c>
      <c r="BD215" s="3">
        <f>IF(Inputs!$B$27&lt;&gt;"Ready","PENDING INPUTS",IF(A215&gt;Inputs!$B$6,0,MIN(MAX(0,(AY215+AZ215+BA215)-BB215),MAX(0,C215-D215-(IF(O215&lt;BC215,K215+L215+M215-N215,0)+IF(W215&lt;BC215,S215+T215+U215-V215,0)+IF(AE215&lt;BC215,AA215+AB215+AC215-AD215,0)+IF(AM215&lt;BC215,AI215+AJ215+AK215-AL215,0)+IF(AU215&lt;BC215,AQ215+AR215+AS215-AT215,0)+IF(BC215&lt;BC215,AY215+AZ215+BA215-BB215,0)+IF(BK215&lt;BC215,BG215+BH215+BI215-BJ215,0)+IF(BS215&lt;BC215,BO215+BP215+BQ215-BR215,0)+IF(CA215&lt;BC215,BW215+BX215+BY215-BZ215,0)+IF(CI215&lt;BC215,CE215+CF215+CG215-CH215,0))))))</f>
        <v>0</v>
      </c>
      <c r="BE215" s="3">
        <f>IF(Inputs!$B$27&lt;&gt;"Ready","PENDING INPUTS",MIN((AY215+AZ215+BA215),IF(D215&gt;C215,IF(D215=0,0,BB215*C215/D215),BB215+BD215)))</f>
        <v>0</v>
      </c>
      <c r="BF215" s="3">
        <f>IF(Inputs!$B$27&lt;&gt;"Ready","PENDING INPUTS",MAX(0,(AY215+AZ215+BA215)-BE215))</f>
        <v>0</v>
      </c>
      <c r="BG215" s="3">
        <f>IF(Inputs!$B$27&lt;&gt;"Ready","PENDING INPUTS",BN214)</f>
        <v>0</v>
      </c>
      <c r="BH215" s="3">
        <f>IF(Inputs!$B$27&lt;&gt;"Ready","PENDING INPUTS",IF(A215&lt;=Inputs!$B$6,ROUND(BG215*Inputs!C20/12,2),0))</f>
        <v>0</v>
      </c>
      <c r="BI215" s="3">
        <f>IF(Inputs!$B$27&lt;&gt;"Ready","PENDING INPUTS",IF(AND(A215&lt;=Inputs!$B$6,BG215&gt;0),Inputs!G20,0))</f>
        <v>0</v>
      </c>
      <c r="BJ215" s="3">
        <f>IF(Inputs!$B$27&lt;&gt;"Ready","PENDING INPUTS",IF(A215&gt;Inputs!$B$6,0,MIN((BG215+BH215+BI215),IF(Inputs!H20=1,Inputs!D20,MAX(Inputs!F20,ROUND(BG215*Inputs!E20+BH215+BI215,2))))))</f>
        <v>0</v>
      </c>
      <c r="BK215">
        <f>IF(Inputs!$B$27&lt;&gt;"Ready","PENDING INPUTS",IF(BG215&lt;=0,99,1+IF(AND(K215&gt;0,OR(K215&lt;BG215,AND(K215=BG215,0&lt;6))),1,0)+IF(AND(S215&gt;0,OR(S215&lt;BG215,AND(S215=BG215,1&lt;6))),1,0)+IF(AND(AA215&gt;0,OR(AA215&lt;BG215,AND(AA215=BG215,2&lt;6))),1,0)+IF(AND(AI215&gt;0,OR(AI215&lt;BG215,AND(AI215=BG215,3&lt;6))),1,0)+IF(AND(AQ215&gt;0,OR(AQ215&lt;BG215,AND(AQ215=BG215,4&lt;6))),1,0)+IF(AND(AY215&gt;0,OR(AY215&lt;BG215,AND(AY215=BG215,5&lt;6))),1,0)+IF(AND(BO215&gt;0,OR(BO215&lt;BG215,AND(BO215=BG215,7&lt;6))),1,0)+IF(AND(BW215&gt;0,OR(BW215&lt;BG215,AND(BW215=BG215,8&lt;6))),1,0)+IF(AND(CE215&gt;0,OR(CE215&lt;BG215,AND(CE215=BG215,9&lt;6))),1,0)))</f>
        <v>99</v>
      </c>
      <c r="BL215" s="3">
        <f>IF(Inputs!$B$27&lt;&gt;"Ready","PENDING INPUTS",IF(A215&gt;Inputs!$B$6,0,MIN(MAX(0,(BG215+BH215+BI215)-BJ215),MAX(0,C215-D215-(IF(O215&lt;BK215,K215+L215+M215-N215,0)+IF(W215&lt;BK215,S215+T215+U215-V215,0)+IF(AE215&lt;BK215,AA215+AB215+AC215-AD215,0)+IF(AM215&lt;BK215,AI215+AJ215+AK215-AL215,0)+IF(AU215&lt;BK215,AQ215+AR215+AS215-AT215,0)+IF(BC215&lt;BK215,AY215+AZ215+BA215-BB215,0)+IF(BK215&lt;BK215,BG215+BH215+BI215-BJ215,0)+IF(BS215&lt;BK215,BO215+BP215+BQ215-BR215,0)+IF(CA215&lt;BK215,BW215+BX215+BY215-BZ215,0)+IF(CI215&lt;BK215,CE215+CF215+CG215-CH215,0))))))</f>
        <v>0</v>
      </c>
      <c r="BM215" s="3">
        <f>IF(Inputs!$B$27&lt;&gt;"Ready","PENDING INPUTS",MIN((BG215+BH215+BI215),IF(D215&gt;C215,IF(D215=0,0,BJ215*C215/D215),BJ215+BL215)))</f>
        <v>0</v>
      </c>
      <c r="BN215" s="3">
        <f>IF(Inputs!$B$27&lt;&gt;"Ready","PENDING INPUTS",MAX(0,(BG215+BH215+BI215)-BM215))</f>
        <v>0</v>
      </c>
      <c r="BO215" s="3">
        <f>IF(Inputs!$B$27&lt;&gt;"Ready","PENDING INPUTS",BV214)</f>
        <v>0</v>
      </c>
      <c r="BP215" s="3">
        <f>IF(Inputs!$B$27&lt;&gt;"Ready","PENDING INPUTS",IF(A215&lt;=Inputs!$B$6,ROUND(BO215*Inputs!C21/12,2),0))</f>
        <v>0</v>
      </c>
      <c r="BQ215" s="3">
        <f>IF(Inputs!$B$27&lt;&gt;"Ready","PENDING INPUTS",IF(AND(A215&lt;=Inputs!$B$6,BO215&gt;0),Inputs!G21,0))</f>
        <v>0</v>
      </c>
      <c r="BR215" s="3">
        <f>IF(Inputs!$B$27&lt;&gt;"Ready","PENDING INPUTS",IF(A215&gt;Inputs!$B$6,0,MIN((BO215+BP215+BQ215),IF(Inputs!H21=1,Inputs!D21,MAX(Inputs!F21,ROUND(BO215*Inputs!E21+BP215+BQ215,2))))))</f>
        <v>0</v>
      </c>
      <c r="BS215">
        <f>IF(Inputs!$B$27&lt;&gt;"Ready","PENDING INPUTS",IF(BO215&lt;=0,99,1+IF(AND(K215&gt;0,OR(K215&lt;BO215,AND(K215=BO215,0&lt;7))),1,0)+IF(AND(S215&gt;0,OR(S215&lt;BO215,AND(S215=BO215,1&lt;7))),1,0)+IF(AND(AA215&gt;0,OR(AA215&lt;BO215,AND(AA215=BO215,2&lt;7))),1,0)+IF(AND(AI215&gt;0,OR(AI215&lt;BO215,AND(AI215=BO215,3&lt;7))),1,0)+IF(AND(AQ215&gt;0,OR(AQ215&lt;BO215,AND(AQ215=BO215,4&lt;7))),1,0)+IF(AND(AY215&gt;0,OR(AY215&lt;BO215,AND(AY215=BO215,5&lt;7))),1,0)+IF(AND(BG215&gt;0,OR(BG215&lt;BO215,AND(BG215=BO215,6&lt;7))),1,0)+IF(AND(BW215&gt;0,OR(BW215&lt;BO215,AND(BW215=BO215,8&lt;7))),1,0)+IF(AND(CE215&gt;0,OR(CE215&lt;BO215,AND(CE215=BO215,9&lt;7))),1,0)))</f>
        <v>99</v>
      </c>
      <c r="BT215" s="3">
        <f>IF(Inputs!$B$27&lt;&gt;"Ready","PENDING INPUTS",IF(A215&gt;Inputs!$B$6,0,MIN(MAX(0,(BO215+BP215+BQ215)-BR215),MAX(0,C215-D215-(IF(O215&lt;BS215,K215+L215+M215-N215,0)+IF(W215&lt;BS215,S215+T215+U215-V215,0)+IF(AE215&lt;BS215,AA215+AB215+AC215-AD215,0)+IF(AM215&lt;BS215,AI215+AJ215+AK215-AL215,0)+IF(AU215&lt;BS215,AQ215+AR215+AS215-AT215,0)+IF(BC215&lt;BS215,AY215+AZ215+BA215-BB215,0)+IF(BK215&lt;BS215,BG215+BH215+BI215-BJ215,0)+IF(BS215&lt;BS215,BO215+BP215+BQ215-BR215,0)+IF(CA215&lt;BS215,BW215+BX215+BY215-BZ215,0)+IF(CI215&lt;BS215,CE215+CF215+CG215-CH215,0))))))</f>
        <v>0</v>
      </c>
      <c r="BU215" s="3">
        <f>IF(Inputs!$B$27&lt;&gt;"Ready","PENDING INPUTS",MIN((BO215+BP215+BQ215),IF(D215&gt;C215,IF(D215=0,0,BR215*C215/D215),BR215+BT215)))</f>
        <v>0</v>
      </c>
      <c r="BV215" s="3">
        <f>IF(Inputs!$B$27&lt;&gt;"Ready","PENDING INPUTS",MAX(0,(BO215+BP215+BQ215)-BU215))</f>
        <v>0</v>
      </c>
      <c r="BW215" s="3">
        <f>IF(Inputs!$B$27&lt;&gt;"Ready","PENDING INPUTS",CD214)</f>
        <v>0</v>
      </c>
      <c r="BX215" s="3">
        <f>IF(Inputs!$B$27&lt;&gt;"Ready","PENDING INPUTS",IF(A215&lt;=Inputs!$B$6,ROUND(BW215*Inputs!C22/12,2),0))</f>
        <v>0</v>
      </c>
      <c r="BY215" s="3">
        <f>IF(Inputs!$B$27&lt;&gt;"Ready","PENDING INPUTS",IF(AND(A215&lt;=Inputs!$B$6,BW215&gt;0),Inputs!G22,0))</f>
        <v>0</v>
      </c>
      <c r="BZ215" s="3">
        <f>IF(Inputs!$B$27&lt;&gt;"Ready","PENDING INPUTS",IF(A215&gt;Inputs!$B$6,0,MIN((BW215+BX215+BY215),IF(Inputs!H22=1,Inputs!D22,MAX(Inputs!F22,ROUND(BW215*Inputs!E22+BX215+BY215,2))))))</f>
        <v>0</v>
      </c>
      <c r="CA215">
        <f>IF(Inputs!$B$27&lt;&gt;"Ready","PENDING INPUTS",IF(BW215&lt;=0,99,1+IF(AND(K215&gt;0,OR(K215&lt;BW215,AND(K215=BW215,0&lt;8))),1,0)+IF(AND(S215&gt;0,OR(S215&lt;BW215,AND(S215=BW215,1&lt;8))),1,0)+IF(AND(AA215&gt;0,OR(AA215&lt;BW215,AND(AA215=BW215,2&lt;8))),1,0)+IF(AND(AI215&gt;0,OR(AI215&lt;BW215,AND(AI215=BW215,3&lt;8))),1,0)+IF(AND(AQ215&gt;0,OR(AQ215&lt;BW215,AND(AQ215=BW215,4&lt;8))),1,0)+IF(AND(AY215&gt;0,OR(AY215&lt;BW215,AND(AY215=BW215,5&lt;8))),1,0)+IF(AND(BG215&gt;0,OR(BG215&lt;BW215,AND(BG215=BW215,6&lt;8))),1,0)+IF(AND(BO215&gt;0,OR(BO215&lt;BW215,AND(BO215=BW215,7&lt;8))),1,0)+IF(AND(CE215&gt;0,OR(CE215&lt;BW215,AND(CE215=BW215,9&lt;8))),1,0)))</f>
        <v>99</v>
      </c>
      <c r="CB215" s="3">
        <f>IF(Inputs!$B$27&lt;&gt;"Ready","PENDING INPUTS",IF(A215&gt;Inputs!$B$6,0,MIN(MAX(0,(BW215+BX215+BY215)-BZ215),MAX(0,C215-D215-(IF(O215&lt;CA215,K215+L215+M215-N215,0)+IF(W215&lt;CA215,S215+T215+U215-V215,0)+IF(AE215&lt;CA215,AA215+AB215+AC215-AD215,0)+IF(AM215&lt;CA215,AI215+AJ215+AK215-AL215,0)+IF(AU215&lt;CA215,AQ215+AR215+AS215-AT215,0)+IF(BC215&lt;CA215,AY215+AZ215+BA215-BB215,0)+IF(BK215&lt;CA215,BG215+BH215+BI215-BJ215,0)+IF(BS215&lt;CA215,BO215+BP215+BQ215-BR215,0)+IF(CA215&lt;CA215,BW215+BX215+BY215-BZ215,0)+IF(CI215&lt;CA215,CE215+CF215+CG215-CH215,0))))))</f>
        <v>0</v>
      </c>
      <c r="CC215" s="3">
        <f>IF(Inputs!$B$27&lt;&gt;"Ready","PENDING INPUTS",MIN((BW215+BX215+BY215),IF(D215&gt;C215,IF(D215=0,0,BZ215*C215/D215),BZ215+CB215)))</f>
        <v>0</v>
      </c>
      <c r="CD215" s="3">
        <f>IF(Inputs!$B$27&lt;&gt;"Ready","PENDING INPUTS",MAX(0,(BW215+BX215+BY215)-CC215))</f>
        <v>0</v>
      </c>
      <c r="CE215" s="3">
        <f>IF(Inputs!$B$27&lt;&gt;"Ready","PENDING INPUTS",CL214)</f>
        <v>0</v>
      </c>
      <c r="CF215" s="3">
        <f>IF(Inputs!$B$27&lt;&gt;"Ready","PENDING INPUTS",IF(A215&lt;=Inputs!$B$6,ROUND(CE215*Inputs!C23/12,2),0))</f>
        <v>0</v>
      </c>
      <c r="CG215" s="3">
        <f>IF(Inputs!$B$27&lt;&gt;"Ready","PENDING INPUTS",IF(AND(A215&lt;=Inputs!$B$6,CE215&gt;0),Inputs!G23,0))</f>
        <v>0</v>
      </c>
      <c r="CH215" s="3">
        <f>IF(Inputs!$B$27&lt;&gt;"Ready","PENDING INPUTS",IF(A215&gt;Inputs!$B$6,0,MIN((CE215+CF215+CG215),IF(Inputs!H23=1,Inputs!D23,MAX(Inputs!F23,ROUND(CE215*Inputs!E23+CF215+CG215,2))))))</f>
        <v>0</v>
      </c>
      <c r="CI215">
        <f>IF(Inputs!$B$27&lt;&gt;"Ready","PENDING INPUTS",IF(CE215&lt;=0,99,1+IF(AND(K215&gt;0,OR(K215&lt;CE215,AND(K215=CE215,0&lt;9))),1,0)+IF(AND(S215&gt;0,OR(S215&lt;CE215,AND(S215=CE215,1&lt;9))),1,0)+IF(AND(AA215&gt;0,OR(AA215&lt;CE215,AND(AA215=CE215,2&lt;9))),1,0)+IF(AND(AI215&gt;0,OR(AI215&lt;CE215,AND(AI215=CE215,3&lt;9))),1,0)+IF(AND(AQ215&gt;0,OR(AQ215&lt;CE215,AND(AQ215=CE215,4&lt;9))),1,0)+IF(AND(AY215&gt;0,OR(AY215&lt;CE215,AND(AY215=CE215,5&lt;9))),1,0)+IF(AND(BG215&gt;0,OR(BG215&lt;CE215,AND(BG215=CE215,6&lt;9))),1,0)+IF(AND(BO215&gt;0,OR(BO215&lt;CE215,AND(BO215=CE215,7&lt;9))),1,0)+IF(AND(BW215&gt;0,OR(BW215&lt;CE215,AND(BW215=CE215,8&lt;9))),1,0)))</f>
        <v>99</v>
      </c>
      <c r="CJ215" s="3">
        <f>IF(Inputs!$B$27&lt;&gt;"Ready","PENDING INPUTS",IF(A215&gt;Inputs!$B$6,0,MIN(MAX(0,(CE215+CF215+CG215)-CH215),MAX(0,C215-D215-(IF(O215&lt;CI215,K215+L215+M215-N215,0)+IF(W215&lt;CI215,S215+T215+U215-V215,0)+IF(AE215&lt;CI215,AA215+AB215+AC215-AD215,0)+IF(AM215&lt;CI215,AI215+AJ215+AK215-AL215,0)+IF(AU215&lt;CI215,AQ215+AR215+AS215-AT215,0)+IF(BC215&lt;CI215,AY215+AZ215+BA215-BB215,0)+IF(BK215&lt;CI215,BG215+BH215+BI215-BJ215,0)+IF(BS215&lt;CI215,BO215+BP215+BQ215-BR215,0)+IF(CA215&lt;CI215,BW215+BX215+BY215-BZ215,0)+IF(CI215&lt;CI215,CE215+CF215+CG215-CH215,0))))))</f>
        <v>0</v>
      </c>
      <c r="CK215" s="3">
        <f>IF(Inputs!$B$27&lt;&gt;"Ready","PENDING INPUTS",MIN((CE215+CF215+CG215),IF(D215&gt;C215,IF(D215=0,0,CH215*C215/D215),CH215+CJ215)))</f>
        <v>0</v>
      </c>
      <c r="CL215" s="3">
        <f>IF(Inputs!$B$27&lt;&gt;"Ready","PENDING INPUTS",MAX(0,(CE215+CF215+CG215)-CK215))</f>
        <v>0</v>
      </c>
    </row>
    <row r="216" spans="1:90" ht="27.95" customHeight="1" x14ac:dyDescent="0.25">
      <c r="A216">
        <v>212</v>
      </c>
      <c r="B216" s="13">
        <f>IF(Inputs!$B$27&lt;&gt;"Ready","PENDING INPUTS",EDATE(Inputs!$B$5,A216-1))</f>
        <v>52718</v>
      </c>
      <c r="C216" s="3">
        <f>IF(Inputs!$B$27&lt;&gt;"Ready","PENDING INPUTS",IF(A216&lt;=Inputs!$B$6,MAX(0,Inputs!$B$4+IF(A216=Inputs!$B$7,Inputs!$B$8,0)+IF(A216=Inputs!$B$9,Inputs!$B$10,0)),0))</f>
        <v>0</v>
      </c>
      <c r="D216" s="3">
        <f>IF(Inputs!$B$27&lt;&gt;"Ready","PENDING INPUTS",SUM(N216,V216,AD216,AL216,AT216,BB216,BJ216,BR216,BZ216,CH216))</f>
        <v>0</v>
      </c>
      <c r="E216" s="3">
        <f>IF(Inputs!$B$27&lt;&gt;"Ready","PENDING INPUTS",MAX(0,D216-C216))</f>
        <v>0</v>
      </c>
      <c r="F216" s="3">
        <f>IF(Inputs!$B$27&lt;&gt;"Ready","PENDING INPUTS",SUM(Q216,Y216,AG216,AO216,AW216,BE216,BM216,BU216,CC216,CK216))</f>
        <v>0</v>
      </c>
      <c r="G216" s="3">
        <f>IF(Inputs!$B$27&lt;&gt;"Ready","PENDING INPUTS",SUM(L216,T216,AB216,AJ216,AR216,AZ216,BH216,BP216,BX216,CF216))</f>
        <v>0</v>
      </c>
      <c r="H216" s="3">
        <f>IF(Inputs!$B$27&lt;&gt;"Ready","PENDING INPUTS",SUM(M216,U216,AC216,AK216,AS216,BA216,BI216,BQ216,BY216,CG216))</f>
        <v>0</v>
      </c>
      <c r="I216" s="3">
        <f>IF(Inputs!$B$27&lt;&gt;"Ready","PENDING INPUTS",SUM(R216,Z216,AH216,AP216,AX216,BF216,BN216,BV216,CD216,CL216))</f>
        <v>0</v>
      </c>
      <c r="J216" t="str">
        <f>IF(Inputs!$B$27&lt;&gt;"Ready","PENDING INPUTS",IF(A216&gt;Inputs!$B$6,"Beyond horizon",IF(E216&gt;0.005,"MINIMUM SHORTFALL",IF(I216&lt;0.005,"Paid off","In progress"))))</f>
        <v>Beyond horizon</v>
      </c>
      <c r="K216" s="3">
        <f>IF(Inputs!$B$27&lt;&gt;"Ready","PENDING INPUTS",R215)</f>
        <v>0</v>
      </c>
      <c r="L216" s="3">
        <f>IF(Inputs!$B$27&lt;&gt;"Ready","PENDING INPUTS",IF(A216&lt;=Inputs!$B$6,ROUND(K216*Inputs!C14/12,2),0))</f>
        <v>0</v>
      </c>
      <c r="M216" s="3">
        <f>IF(Inputs!$B$27&lt;&gt;"Ready","PENDING INPUTS",IF(AND(A216&lt;=Inputs!$B$6,K216&gt;0),Inputs!G14,0))</f>
        <v>0</v>
      </c>
      <c r="N216" s="3">
        <f>IF(Inputs!$B$27&lt;&gt;"Ready","PENDING INPUTS",IF(A216&gt;Inputs!$B$6,0,MIN((K216+L216+M216),IF(Inputs!H14=1,Inputs!D14,MAX(Inputs!F14,ROUND(K216*Inputs!E14+L216+M216,2))))))</f>
        <v>0</v>
      </c>
      <c r="O216">
        <f>IF(Inputs!$B$27&lt;&gt;"Ready","PENDING INPUTS",IF(K216&lt;=0,99,1+IF(AND(S216&gt;0,OR(S216&lt;K216,AND(S216=K216,1&lt;0))),1,0)+IF(AND(AA216&gt;0,OR(AA216&lt;K216,AND(AA216=K216,2&lt;0))),1,0)+IF(AND(AI216&gt;0,OR(AI216&lt;K216,AND(AI216=K216,3&lt;0))),1,0)+IF(AND(AQ216&gt;0,OR(AQ216&lt;K216,AND(AQ216=K216,4&lt;0))),1,0)+IF(AND(AY216&gt;0,OR(AY216&lt;K216,AND(AY216=K216,5&lt;0))),1,0)+IF(AND(BG216&gt;0,OR(BG216&lt;K216,AND(BG216=K216,6&lt;0))),1,0)+IF(AND(BO216&gt;0,OR(BO216&lt;K216,AND(BO216=K216,7&lt;0))),1,0)+IF(AND(BW216&gt;0,OR(BW216&lt;K216,AND(BW216=K216,8&lt;0))),1,0)+IF(AND(CE216&gt;0,OR(CE216&lt;K216,AND(CE216=K216,9&lt;0))),1,0)))</f>
        <v>99</v>
      </c>
      <c r="P216" s="3">
        <f>IF(Inputs!$B$27&lt;&gt;"Ready","PENDING INPUTS",IF(A216&gt;Inputs!$B$6,0,MIN(MAX(0,(K216+L216+M216)-N216),MAX(0,C216-D216-(IF(O216&lt;O216,K216+L216+M216-N216,0)+IF(W216&lt;O216,S216+T216+U216-V216,0)+IF(AE216&lt;O216,AA216+AB216+AC216-AD216,0)+IF(AM216&lt;O216,AI216+AJ216+AK216-AL216,0)+IF(AU216&lt;O216,AQ216+AR216+AS216-AT216,0)+IF(BC216&lt;O216,AY216+AZ216+BA216-BB216,0)+IF(BK216&lt;O216,BG216+BH216+BI216-BJ216,0)+IF(BS216&lt;O216,BO216+BP216+BQ216-BR216,0)+IF(CA216&lt;O216,BW216+BX216+BY216-BZ216,0)+IF(CI216&lt;O216,CE216+CF216+CG216-CH216,0))))))</f>
        <v>0</v>
      </c>
      <c r="Q216" s="3">
        <f>IF(Inputs!$B$27&lt;&gt;"Ready","PENDING INPUTS",MIN((K216+L216+M216),IF(D216&gt;C216,IF(D216=0,0,N216*C216/D216),N216+P216)))</f>
        <v>0</v>
      </c>
      <c r="R216" s="3">
        <f>IF(Inputs!$B$27&lt;&gt;"Ready","PENDING INPUTS",MAX(0,(K216+L216+M216)-Q216))</f>
        <v>0</v>
      </c>
      <c r="S216" s="3">
        <f>IF(Inputs!$B$27&lt;&gt;"Ready","PENDING INPUTS",Z215)</f>
        <v>0</v>
      </c>
      <c r="T216" s="3">
        <f>IF(Inputs!$B$27&lt;&gt;"Ready","PENDING INPUTS",IF(A216&lt;=Inputs!$B$6,ROUND(S216*Inputs!C15/12,2),0))</f>
        <v>0</v>
      </c>
      <c r="U216" s="3">
        <f>IF(Inputs!$B$27&lt;&gt;"Ready","PENDING INPUTS",IF(AND(A216&lt;=Inputs!$B$6,S216&gt;0),Inputs!G15,0))</f>
        <v>0</v>
      </c>
      <c r="V216" s="3">
        <f>IF(Inputs!$B$27&lt;&gt;"Ready","PENDING INPUTS",IF(A216&gt;Inputs!$B$6,0,MIN((S216+T216+U216),IF(Inputs!H15=1,Inputs!D15,MAX(Inputs!F15,ROUND(S216*Inputs!E15+T216+U216,2))))))</f>
        <v>0</v>
      </c>
      <c r="W216">
        <f>IF(Inputs!$B$27&lt;&gt;"Ready","PENDING INPUTS",IF(S216&lt;=0,99,1+IF(AND(K216&gt;0,OR(K216&lt;S216,AND(K216=S216,0&lt;1))),1,0)+IF(AND(AA216&gt;0,OR(AA216&lt;S216,AND(AA216=S216,2&lt;1))),1,0)+IF(AND(AI216&gt;0,OR(AI216&lt;S216,AND(AI216=S216,3&lt;1))),1,0)+IF(AND(AQ216&gt;0,OR(AQ216&lt;S216,AND(AQ216=S216,4&lt;1))),1,0)+IF(AND(AY216&gt;0,OR(AY216&lt;S216,AND(AY216=S216,5&lt;1))),1,0)+IF(AND(BG216&gt;0,OR(BG216&lt;S216,AND(BG216=S216,6&lt;1))),1,0)+IF(AND(BO216&gt;0,OR(BO216&lt;S216,AND(BO216=S216,7&lt;1))),1,0)+IF(AND(BW216&gt;0,OR(BW216&lt;S216,AND(BW216=S216,8&lt;1))),1,0)+IF(AND(CE216&gt;0,OR(CE216&lt;S216,AND(CE216=S216,9&lt;1))),1,0)))</f>
        <v>99</v>
      </c>
      <c r="X216" s="3">
        <f>IF(Inputs!$B$27&lt;&gt;"Ready","PENDING INPUTS",IF(A216&gt;Inputs!$B$6,0,MIN(MAX(0,(S216+T216+U216)-V216),MAX(0,C216-D216-(IF(O216&lt;W216,K216+L216+M216-N216,0)+IF(W216&lt;W216,S216+T216+U216-V216,0)+IF(AE216&lt;W216,AA216+AB216+AC216-AD216,0)+IF(AM216&lt;W216,AI216+AJ216+AK216-AL216,0)+IF(AU216&lt;W216,AQ216+AR216+AS216-AT216,0)+IF(BC216&lt;W216,AY216+AZ216+BA216-BB216,0)+IF(BK216&lt;W216,BG216+BH216+BI216-BJ216,0)+IF(BS216&lt;W216,BO216+BP216+BQ216-BR216,0)+IF(CA216&lt;W216,BW216+BX216+BY216-BZ216,0)+IF(CI216&lt;W216,CE216+CF216+CG216-CH216,0))))))</f>
        <v>0</v>
      </c>
      <c r="Y216" s="3">
        <f>IF(Inputs!$B$27&lt;&gt;"Ready","PENDING INPUTS",MIN((S216+T216+U216),IF(D216&gt;C216,IF(D216=0,0,V216*C216/D216),V216+X216)))</f>
        <v>0</v>
      </c>
      <c r="Z216" s="3">
        <f>IF(Inputs!$B$27&lt;&gt;"Ready","PENDING INPUTS",MAX(0,(S216+T216+U216)-Y216))</f>
        <v>0</v>
      </c>
      <c r="AA216" s="3">
        <f>IF(Inputs!$B$27&lt;&gt;"Ready","PENDING INPUTS",AH215)</f>
        <v>0</v>
      </c>
      <c r="AB216" s="3">
        <f>IF(Inputs!$B$27&lt;&gt;"Ready","PENDING INPUTS",IF(A216&lt;=Inputs!$B$6,ROUND(AA216*Inputs!C16/12,2),0))</f>
        <v>0</v>
      </c>
      <c r="AC216" s="3">
        <f>IF(Inputs!$B$27&lt;&gt;"Ready","PENDING INPUTS",IF(AND(A216&lt;=Inputs!$B$6,AA216&gt;0),Inputs!G16,0))</f>
        <v>0</v>
      </c>
      <c r="AD216" s="3">
        <f>IF(Inputs!$B$27&lt;&gt;"Ready","PENDING INPUTS",IF(A216&gt;Inputs!$B$6,0,MIN((AA216+AB216+AC216),IF(Inputs!H16=1,Inputs!D16,MAX(Inputs!F16,ROUND(AA216*Inputs!E16+AB216+AC216,2))))))</f>
        <v>0</v>
      </c>
      <c r="AE216">
        <f>IF(Inputs!$B$27&lt;&gt;"Ready","PENDING INPUTS",IF(AA216&lt;=0,99,1+IF(AND(K216&gt;0,OR(K216&lt;AA216,AND(K216=AA216,0&lt;2))),1,0)+IF(AND(S216&gt;0,OR(S216&lt;AA216,AND(S216=AA216,1&lt;2))),1,0)+IF(AND(AI216&gt;0,OR(AI216&lt;AA216,AND(AI216=AA216,3&lt;2))),1,0)+IF(AND(AQ216&gt;0,OR(AQ216&lt;AA216,AND(AQ216=AA216,4&lt;2))),1,0)+IF(AND(AY216&gt;0,OR(AY216&lt;AA216,AND(AY216=AA216,5&lt;2))),1,0)+IF(AND(BG216&gt;0,OR(BG216&lt;AA216,AND(BG216=AA216,6&lt;2))),1,0)+IF(AND(BO216&gt;0,OR(BO216&lt;AA216,AND(BO216=AA216,7&lt;2))),1,0)+IF(AND(BW216&gt;0,OR(BW216&lt;AA216,AND(BW216=AA216,8&lt;2))),1,0)+IF(AND(CE216&gt;0,OR(CE216&lt;AA216,AND(CE216=AA216,9&lt;2))),1,0)))</f>
        <v>99</v>
      </c>
      <c r="AF216" s="3">
        <f>IF(Inputs!$B$27&lt;&gt;"Ready","PENDING INPUTS",IF(A216&gt;Inputs!$B$6,0,MIN(MAX(0,(AA216+AB216+AC216)-AD216),MAX(0,C216-D216-(IF(O216&lt;AE216,K216+L216+M216-N216,0)+IF(W216&lt;AE216,S216+T216+U216-V216,0)+IF(AE216&lt;AE216,AA216+AB216+AC216-AD216,0)+IF(AM216&lt;AE216,AI216+AJ216+AK216-AL216,0)+IF(AU216&lt;AE216,AQ216+AR216+AS216-AT216,0)+IF(BC216&lt;AE216,AY216+AZ216+BA216-BB216,0)+IF(BK216&lt;AE216,BG216+BH216+BI216-BJ216,0)+IF(BS216&lt;AE216,BO216+BP216+BQ216-BR216,0)+IF(CA216&lt;AE216,BW216+BX216+BY216-BZ216,0)+IF(CI216&lt;AE216,CE216+CF216+CG216-CH216,0))))))</f>
        <v>0</v>
      </c>
      <c r="AG216" s="3">
        <f>IF(Inputs!$B$27&lt;&gt;"Ready","PENDING INPUTS",MIN((AA216+AB216+AC216),IF(D216&gt;C216,IF(D216=0,0,AD216*C216/D216),AD216+AF216)))</f>
        <v>0</v>
      </c>
      <c r="AH216" s="3">
        <f>IF(Inputs!$B$27&lt;&gt;"Ready","PENDING INPUTS",MAX(0,(AA216+AB216+AC216)-AG216))</f>
        <v>0</v>
      </c>
      <c r="AI216" s="3">
        <f>IF(Inputs!$B$27&lt;&gt;"Ready","PENDING INPUTS",AP215)</f>
        <v>0</v>
      </c>
      <c r="AJ216" s="3">
        <f>IF(Inputs!$B$27&lt;&gt;"Ready","PENDING INPUTS",IF(A216&lt;=Inputs!$B$6,ROUND(AI216*Inputs!C17/12,2),0))</f>
        <v>0</v>
      </c>
      <c r="AK216" s="3">
        <f>IF(Inputs!$B$27&lt;&gt;"Ready","PENDING INPUTS",IF(AND(A216&lt;=Inputs!$B$6,AI216&gt;0),Inputs!G17,0))</f>
        <v>0</v>
      </c>
      <c r="AL216" s="3">
        <f>IF(Inputs!$B$27&lt;&gt;"Ready","PENDING INPUTS",IF(A216&gt;Inputs!$B$6,0,MIN((AI216+AJ216+AK216),IF(Inputs!H17=1,Inputs!D17,MAX(Inputs!F17,ROUND(AI216*Inputs!E17+AJ216+AK216,2))))))</f>
        <v>0</v>
      </c>
      <c r="AM216">
        <f>IF(Inputs!$B$27&lt;&gt;"Ready","PENDING INPUTS",IF(AI216&lt;=0,99,1+IF(AND(K216&gt;0,OR(K216&lt;AI216,AND(K216=AI216,0&lt;3))),1,0)+IF(AND(S216&gt;0,OR(S216&lt;AI216,AND(S216=AI216,1&lt;3))),1,0)+IF(AND(AA216&gt;0,OR(AA216&lt;AI216,AND(AA216=AI216,2&lt;3))),1,0)+IF(AND(AQ216&gt;0,OR(AQ216&lt;AI216,AND(AQ216=AI216,4&lt;3))),1,0)+IF(AND(AY216&gt;0,OR(AY216&lt;AI216,AND(AY216=AI216,5&lt;3))),1,0)+IF(AND(BG216&gt;0,OR(BG216&lt;AI216,AND(BG216=AI216,6&lt;3))),1,0)+IF(AND(BO216&gt;0,OR(BO216&lt;AI216,AND(BO216=AI216,7&lt;3))),1,0)+IF(AND(BW216&gt;0,OR(BW216&lt;AI216,AND(BW216=AI216,8&lt;3))),1,0)+IF(AND(CE216&gt;0,OR(CE216&lt;AI216,AND(CE216=AI216,9&lt;3))),1,0)))</f>
        <v>99</v>
      </c>
      <c r="AN216" s="3">
        <f>IF(Inputs!$B$27&lt;&gt;"Ready","PENDING INPUTS",IF(A216&gt;Inputs!$B$6,0,MIN(MAX(0,(AI216+AJ216+AK216)-AL216),MAX(0,C216-D216-(IF(O216&lt;AM216,K216+L216+M216-N216,0)+IF(W216&lt;AM216,S216+T216+U216-V216,0)+IF(AE216&lt;AM216,AA216+AB216+AC216-AD216,0)+IF(AM216&lt;AM216,AI216+AJ216+AK216-AL216,0)+IF(AU216&lt;AM216,AQ216+AR216+AS216-AT216,0)+IF(BC216&lt;AM216,AY216+AZ216+BA216-BB216,0)+IF(BK216&lt;AM216,BG216+BH216+BI216-BJ216,0)+IF(BS216&lt;AM216,BO216+BP216+BQ216-BR216,0)+IF(CA216&lt;AM216,BW216+BX216+BY216-BZ216,0)+IF(CI216&lt;AM216,CE216+CF216+CG216-CH216,0))))))</f>
        <v>0</v>
      </c>
      <c r="AO216" s="3">
        <f>IF(Inputs!$B$27&lt;&gt;"Ready","PENDING INPUTS",MIN((AI216+AJ216+AK216),IF(D216&gt;C216,IF(D216=0,0,AL216*C216/D216),AL216+AN216)))</f>
        <v>0</v>
      </c>
      <c r="AP216" s="3">
        <f>IF(Inputs!$B$27&lt;&gt;"Ready","PENDING INPUTS",MAX(0,(AI216+AJ216+AK216)-AO216))</f>
        <v>0</v>
      </c>
      <c r="AQ216" s="3">
        <f>IF(Inputs!$B$27&lt;&gt;"Ready","PENDING INPUTS",AX215)</f>
        <v>0</v>
      </c>
      <c r="AR216" s="3">
        <f>IF(Inputs!$B$27&lt;&gt;"Ready","PENDING INPUTS",IF(A216&lt;=Inputs!$B$6,ROUND(AQ216*Inputs!C18/12,2),0))</f>
        <v>0</v>
      </c>
      <c r="AS216" s="3">
        <f>IF(Inputs!$B$27&lt;&gt;"Ready","PENDING INPUTS",IF(AND(A216&lt;=Inputs!$B$6,AQ216&gt;0),Inputs!G18,0))</f>
        <v>0</v>
      </c>
      <c r="AT216" s="3">
        <f>IF(Inputs!$B$27&lt;&gt;"Ready","PENDING INPUTS",IF(A216&gt;Inputs!$B$6,0,MIN((AQ216+AR216+AS216),IF(Inputs!H18=1,Inputs!D18,MAX(Inputs!F18,ROUND(AQ216*Inputs!E18+AR216+AS216,2))))))</f>
        <v>0</v>
      </c>
      <c r="AU216">
        <f>IF(Inputs!$B$27&lt;&gt;"Ready","PENDING INPUTS",IF(AQ216&lt;=0,99,1+IF(AND(K216&gt;0,OR(K216&lt;AQ216,AND(K216=AQ216,0&lt;4))),1,0)+IF(AND(S216&gt;0,OR(S216&lt;AQ216,AND(S216=AQ216,1&lt;4))),1,0)+IF(AND(AA216&gt;0,OR(AA216&lt;AQ216,AND(AA216=AQ216,2&lt;4))),1,0)+IF(AND(AI216&gt;0,OR(AI216&lt;AQ216,AND(AI216=AQ216,3&lt;4))),1,0)+IF(AND(AY216&gt;0,OR(AY216&lt;AQ216,AND(AY216=AQ216,5&lt;4))),1,0)+IF(AND(BG216&gt;0,OR(BG216&lt;AQ216,AND(BG216=AQ216,6&lt;4))),1,0)+IF(AND(BO216&gt;0,OR(BO216&lt;AQ216,AND(BO216=AQ216,7&lt;4))),1,0)+IF(AND(BW216&gt;0,OR(BW216&lt;AQ216,AND(BW216=AQ216,8&lt;4))),1,0)+IF(AND(CE216&gt;0,OR(CE216&lt;AQ216,AND(CE216=AQ216,9&lt;4))),1,0)))</f>
        <v>99</v>
      </c>
      <c r="AV216" s="3">
        <f>IF(Inputs!$B$27&lt;&gt;"Ready","PENDING INPUTS",IF(A216&gt;Inputs!$B$6,0,MIN(MAX(0,(AQ216+AR216+AS216)-AT216),MAX(0,C216-D216-(IF(O216&lt;AU216,K216+L216+M216-N216,0)+IF(W216&lt;AU216,S216+T216+U216-V216,0)+IF(AE216&lt;AU216,AA216+AB216+AC216-AD216,0)+IF(AM216&lt;AU216,AI216+AJ216+AK216-AL216,0)+IF(AU216&lt;AU216,AQ216+AR216+AS216-AT216,0)+IF(BC216&lt;AU216,AY216+AZ216+BA216-BB216,0)+IF(BK216&lt;AU216,BG216+BH216+BI216-BJ216,0)+IF(BS216&lt;AU216,BO216+BP216+BQ216-BR216,0)+IF(CA216&lt;AU216,BW216+BX216+BY216-BZ216,0)+IF(CI216&lt;AU216,CE216+CF216+CG216-CH216,0))))))</f>
        <v>0</v>
      </c>
      <c r="AW216" s="3">
        <f>IF(Inputs!$B$27&lt;&gt;"Ready","PENDING INPUTS",MIN((AQ216+AR216+AS216),IF(D216&gt;C216,IF(D216=0,0,AT216*C216/D216),AT216+AV216)))</f>
        <v>0</v>
      </c>
      <c r="AX216" s="3">
        <f>IF(Inputs!$B$27&lt;&gt;"Ready","PENDING INPUTS",MAX(0,(AQ216+AR216+AS216)-AW216))</f>
        <v>0</v>
      </c>
      <c r="AY216" s="3">
        <f>IF(Inputs!$B$27&lt;&gt;"Ready","PENDING INPUTS",BF215)</f>
        <v>0</v>
      </c>
      <c r="AZ216" s="3">
        <f>IF(Inputs!$B$27&lt;&gt;"Ready","PENDING INPUTS",IF(A216&lt;=Inputs!$B$6,ROUND(AY216*Inputs!C19/12,2),0))</f>
        <v>0</v>
      </c>
      <c r="BA216" s="3">
        <f>IF(Inputs!$B$27&lt;&gt;"Ready","PENDING INPUTS",IF(AND(A216&lt;=Inputs!$B$6,AY216&gt;0),Inputs!G19,0))</f>
        <v>0</v>
      </c>
      <c r="BB216" s="3">
        <f>IF(Inputs!$B$27&lt;&gt;"Ready","PENDING INPUTS",IF(A216&gt;Inputs!$B$6,0,MIN((AY216+AZ216+BA216),IF(Inputs!H19=1,Inputs!D19,MAX(Inputs!F19,ROUND(AY216*Inputs!E19+AZ216+BA216,2))))))</f>
        <v>0</v>
      </c>
      <c r="BC216">
        <f>IF(Inputs!$B$27&lt;&gt;"Ready","PENDING INPUTS",IF(AY216&lt;=0,99,1+IF(AND(K216&gt;0,OR(K216&lt;AY216,AND(K216=AY216,0&lt;5))),1,0)+IF(AND(S216&gt;0,OR(S216&lt;AY216,AND(S216=AY216,1&lt;5))),1,0)+IF(AND(AA216&gt;0,OR(AA216&lt;AY216,AND(AA216=AY216,2&lt;5))),1,0)+IF(AND(AI216&gt;0,OR(AI216&lt;AY216,AND(AI216=AY216,3&lt;5))),1,0)+IF(AND(AQ216&gt;0,OR(AQ216&lt;AY216,AND(AQ216=AY216,4&lt;5))),1,0)+IF(AND(BG216&gt;0,OR(BG216&lt;AY216,AND(BG216=AY216,6&lt;5))),1,0)+IF(AND(BO216&gt;0,OR(BO216&lt;AY216,AND(BO216=AY216,7&lt;5))),1,0)+IF(AND(BW216&gt;0,OR(BW216&lt;AY216,AND(BW216=AY216,8&lt;5))),1,0)+IF(AND(CE216&gt;0,OR(CE216&lt;AY216,AND(CE216=AY216,9&lt;5))),1,0)))</f>
        <v>99</v>
      </c>
      <c r="BD216" s="3">
        <f>IF(Inputs!$B$27&lt;&gt;"Ready","PENDING INPUTS",IF(A216&gt;Inputs!$B$6,0,MIN(MAX(0,(AY216+AZ216+BA216)-BB216),MAX(0,C216-D216-(IF(O216&lt;BC216,K216+L216+M216-N216,0)+IF(W216&lt;BC216,S216+T216+U216-V216,0)+IF(AE216&lt;BC216,AA216+AB216+AC216-AD216,0)+IF(AM216&lt;BC216,AI216+AJ216+AK216-AL216,0)+IF(AU216&lt;BC216,AQ216+AR216+AS216-AT216,0)+IF(BC216&lt;BC216,AY216+AZ216+BA216-BB216,0)+IF(BK216&lt;BC216,BG216+BH216+BI216-BJ216,0)+IF(BS216&lt;BC216,BO216+BP216+BQ216-BR216,0)+IF(CA216&lt;BC216,BW216+BX216+BY216-BZ216,0)+IF(CI216&lt;BC216,CE216+CF216+CG216-CH216,0))))))</f>
        <v>0</v>
      </c>
      <c r="BE216" s="3">
        <f>IF(Inputs!$B$27&lt;&gt;"Ready","PENDING INPUTS",MIN((AY216+AZ216+BA216),IF(D216&gt;C216,IF(D216=0,0,BB216*C216/D216),BB216+BD216)))</f>
        <v>0</v>
      </c>
      <c r="BF216" s="3">
        <f>IF(Inputs!$B$27&lt;&gt;"Ready","PENDING INPUTS",MAX(0,(AY216+AZ216+BA216)-BE216))</f>
        <v>0</v>
      </c>
      <c r="BG216" s="3">
        <f>IF(Inputs!$B$27&lt;&gt;"Ready","PENDING INPUTS",BN215)</f>
        <v>0</v>
      </c>
      <c r="BH216" s="3">
        <f>IF(Inputs!$B$27&lt;&gt;"Ready","PENDING INPUTS",IF(A216&lt;=Inputs!$B$6,ROUND(BG216*Inputs!C20/12,2),0))</f>
        <v>0</v>
      </c>
      <c r="BI216" s="3">
        <f>IF(Inputs!$B$27&lt;&gt;"Ready","PENDING INPUTS",IF(AND(A216&lt;=Inputs!$B$6,BG216&gt;0),Inputs!G20,0))</f>
        <v>0</v>
      </c>
      <c r="BJ216" s="3">
        <f>IF(Inputs!$B$27&lt;&gt;"Ready","PENDING INPUTS",IF(A216&gt;Inputs!$B$6,0,MIN((BG216+BH216+BI216),IF(Inputs!H20=1,Inputs!D20,MAX(Inputs!F20,ROUND(BG216*Inputs!E20+BH216+BI216,2))))))</f>
        <v>0</v>
      </c>
      <c r="BK216">
        <f>IF(Inputs!$B$27&lt;&gt;"Ready","PENDING INPUTS",IF(BG216&lt;=0,99,1+IF(AND(K216&gt;0,OR(K216&lt;BG216,AND(K216=BG216,0&lt;6))),1,0)+IF(AND(S216&gt;0,OR(S216&lt;BG216,AND(S216=BG216,1&lt;6))),1,0)+IF(AND(AA216&gt;0,OR(AA216&lt;BG216,AND(AA216=BG216,2&lt;6))),1,0)+IF(AND(AI216&gt;0,OR(AI216&lt;BG216,AND(AI216=BG216,3&lt;6))),1,0)+IF(AND(AQ216&gt;0,OR(AQ216&lt;BG216,AND(AQ216=BG216,4&lt;6))),1,0)+IF(AND(AY216&gt;0,OR(AY216&lt;BG216,AND(AY216=BG216,5&lt;6))),1,0)+IF(AND(BO216&gt;0,OR(BO216&lt;BG216,AND(BO216=BG216,7&lt;6))),1,0)+IF(AND(BW216&gt;0,OR(BW216&lt;BG216,AND(BW216=BG216,8&lt;6))),1,0)+IF(AND(CE216&gt;0,OR(CE216&lt;BG216,AND(CE216=BG216,9&lt;6))),1,0)))</f>
        <v>99</v>
      </c>
      <c r="BL216" s="3">
        <f>IF(Inputs!$B$27&lt;&gt;"Ready","PENDING INPUTS",IF(A216&gt;Inputs!$B$6,0,MIN(MAX(0,(BG216+BH216+BI216)-BJ216),MAX(0,C216-D216-(IF(O216&lt;BK216,K216+L216+M216-N216,0)+IF(W216&lt;BK216,S216+T216+U216-V216,0)+IF(AE216&lt;BK216,AA216+AB216+AC216-AD216,0)+IF(AM216&lt;BK216,AI216+AJ216+AK216-AL216,0)+IF(AU216&lt;BK216,AQ216+AR216+AS216-AT216,0)+IF(BC216&lt;BK216,AY216+AZ216+BA216-BB216,0)+IF(BK216&lt;BK216,BG216+BH216+BI216-BJ216,0)+IF(BS216&lt;BK216,BO216+BP216+BQ216-BR216,0)+IF(CA216&lt;BK216,BW216+BX216+BY216-BZ216,0)+IF(CI216&lt;BK216,CE216+CF216+CG216-CH216,0))))))</f>
        <v>0</v>
      </c>
      <c r="BM216" s="3">
        <f>IF(Inputs!$B$27&lt;&gt;"Ready","PENDING INPUTS",MIN((BG216+BH216+BI216),IF(D216&gt;C216,IF(D216=0,0,BJ216*C216/D216),BJ216+BL216)))</f>
        <v>0</v>
      </c>
      <c r="BN216" s="3">
        <f>IF(Inputs!$B$27&lt;&gt;"Ready","PENDING INPUTS",MAX(0,(BG216+BH216+BI216)-BM216))</f>
        <v>0</v>
      </c>
      <c r="BO216" s="3">
        <f>IF(Inputs!$B$27&lt;&gt;"Ready","PENDING INPUTS",BV215)</f>
        <v>0</v>
      </c>
      <c r="BP216" s="3">
        <f>IF(Inputs!$B$27&lt;&gt;"Ready","PENDING INPUTS",IF(A216&lt;=Inputs!$B$6,ROUND(BO216*Inputs!C21/12,2),0))</f>
        <v>0</v>
      </c>
      <c r="BQ216" s="3">
        <f>IF(Inputs!$B$27&lt;&gt;"Ready","PENDING INPUTS",IF(AND(A216&lt;=Inputs!$B$6,BO216&gt;0),Inputs!G21,0))</f>
        <v>0</v>
      </c>
      <c r="BR216" s="3">
        <f>IF(Inputs!$B$27&lt;&gt;"Ready","PENDING INPUTS",IF(A216&gt;Inputs!$B$6,0,MIN((BO216+BP216+BQ216),IF(Inputs!H21=1,Inputs!D21,MAX(Inputs!F21,ROUND(BO216*Inputs!E21+BP216+BQ216,2))))))</f>
        <v>0</v>
      </c>
      <c r="BS216">
        <f>IF(Inputs!$B$27&lt;&gt;"Ready","PENDING INPUTS",IF(BO216&lt;=0,99,1+IF(AND(K216&gt;0,OR(K216&lt;BO216,AND(K216=BO216,0&lt;7))),1,0)+IF(AND(S216&gt;0,OR(S216&lt;BO216,AND(S216=BO216,1&lt;7))),1,0)+IF(AND(AA216&gt;0,OR(AA216&lt;BO216,AND(AA216=BO216,2&lt;7))),1,0)+IF(AND(AI216&gt;0,OR(AI216&lt;BO216,AND(AI216=BO216,3&lt;7))),1,0)+IF(AND(AQ216&gt;0,OR(AQ216&lt;BO216,AND(AQ216=BO216,4&lt;7))),1,0)+IF(AND(AY216&gt;0,OR(AY216&lt;BO216,AND(AY216=BO216,5&lt;7))),1,0)+IF(AND(BG216&gt;0,OR(BG216&lt;BO216,AND(BG216=BO216,6&lt;7))),1,0)+IF(AND(BW216&gt;0,OR(BW216&lt;BO216,AND(BW216=BO216,8&lt;7))),1,0)+IF(AND(CE216&gt;0,OR(CE216&lt;BO216,AND(CE216=BO216,9&lt;7))),1,0)))</f>
        <v>99</v>
      </c>
      <c r="BT216" s="3">
        <f>IF(Inputs!$B$27&lt;&gt;"Ready","PENDING INPUTS",IF(A216&gt;Inputs!$B$6,0,MIN(MAX(0,(BO216+BP216+BQ216)-BR216),MAX(0,C216-D216-(IF(O216&lt;BS216,K216+L216+M216-N216,0)+IF(W216&lt;BS216,S216+T216+U216-V216,0)+IF(AE216&lt;BS216,AA216+AB216+AC216-AD216,0)+IF(AM216&lt;BS216,AI216+AJ216+AK216-AL216,0)+IF(AU216&lt;BS216,AQ216+AR216+AS216-AT216,0)+IF(BC216&lt;BS216,AY216+AZ216+BA216-BB216,0)+IF(BK216&lt;BS216,BG216+BH216+BI216-BJ216,0)+IF(BS216&lt;BS216,BO216+BP216+BQ216-BR216,0)+IF(CA216&lt;BS216,BW216+BX216+BY216-BZ216,0)+IF(CI216&lt;BS216,CE216+CF216+CG216-CH216,0))))))</f>
        <v>0</v>
      </c>
      <c r="BU216" s="3">
        <f>IF(Inputs!$B$27&lt;&gt;"Ready","PENDING INPUTS",MIN((BO216+BP216+BQ216),IF(D216&gt;C216,IF(D216=0,0,BR216*C216/D216),BR216+BT216)))</f>
        <v>0</v>
      </c>
      <c r="BV216" s="3">
        <f>IF(Inputs!$B$27&lt;&gt;"Ready","PENDING INPUTS",MAX(0,(BO216+BP216+BQ216)-BU216))</f>
        <v>0</v>
      </c>
      <c r="BW216" s="3">
        <f>IF(Inputs!$B$27&lt;&gt;"Ready","PENDING INPUTS",CD215)</f>
        <v>0</v>
      </c>
      <c r="BX216" s="3">
        <f>IF(Inputs!$B$27&lt;&gt;"Ready","PENDING INPUTS",IF(A216&lt;=Inputs!$B$6,ROUND(BW216*Inputs!C22/12,2),0))</f>
        <v>0</v>
      </c>
      <c r="BY216" s="3">
        <f>IF(Inputs!$B$27&lt;&gt;"Ready","PENDING INPUTS",IF(AND(A216&lt;=Inputs!$B$6,BW216&gt;0),Inputs!G22,0))</f>
        <v>0</v>
      </c>
      <c r="BZ216" s="3">
        <f>IF(Inputs!$B$27&lt;&gt;"Ready","PENDING INPUTS",IF(A216&gt;Inputs!$B$6,0,MIN((BW216+BX216+BY216),IF(Inputs!H22=1,Inputs!D22,MAX(Inputs!F22,ROUND(BW216*Inputs!E22+BX216+BY216,2))))))</f>
        <v>0</v>
      </c>
      <c r="CA216">
        <f>IF(Inputs!$B$27&lt;&gt;"Ready","PENDING INPUTS",IF(BW216&lt;=0,99,1+IF(AND(K216&gt;0,OR(K216&lt;BW216,AND(K216=BW216,0&lt;8))),1,0)+IF(AND(S216&gt;0,OR(S216&lt;BW216,AND(S216=BW216,1&lt;8))),1,0)+IF(AND(AA216&gt;0,OR(AA216&lt;BW216,AND(AA216=BW216,2&lt;8))),1,0)+IF(AND(AI216&gt;0,OR(AI216&lt;BW216,AND(AI216=BW216,3&lt;8))),1,0)+IF(AND(AQ216&gt;0,OR(AQ216&lt;BW216,AND(AQ216=BW216,4&lt;8))),1,0)+IF(AND(AY216&gt;0,OR(AY216&lt;BW216,AND(AY216=BW216,5&lt;8))),1,0)+IF(AND(BG216&gt;0,OR(BG216&lt;BW216,AND(BG216=BW216,6&lt;8))),1,0)+IF(AND(BO216&gt;0,OR(BO216&lt;BW216,AND(BO216=BW216,7&lt;8))),1,0)+IF(AND(CE216&gt;0,OR(CE216&lt;BW216,AND(CE216=BW216,9&lt;8))),1,0)))</f>
        <v>99</v>
      </c>
      <c r="CB216" s="3">
        <f>IF(Inputs!$B$27&lt;&gt;"Ready","PENDING INPUTS",IF(A216&gt;Inputs!$B$6,0,MIN(MAX(0,(BW216+BX216+BY216)-BZ216),MAX(0,C216-D216-(IF(O216&lt;CA216,K216+L216+M216-N216,0)+IF(W216&lt;CA216,S216+T216+U216-V216,0)+IF(AE216&lt;CA216,AA216+AB216+AC216-AD216,0)+IF(AM216&lt;CA216,AI216+AJ216+AK216-AL216,0)+IF(AU216&lt;CA216,AQ216+AR216+AS216-AT216,0)+IF(BC216&lt;CA216,AY216+AZ216+BA216-BB216,0)+IF(BK216&lt;CA216,BG216+BH216+BI216-BJ216,0)+IF(BS216&lt;CA216,BO216+BP216+BQ216-BR216,0)+IF(CA216&lt;CA216,BW216+BX216+BY216-BZ216,0)+IF(CI216&lt;CA216,CE216+CF216+CG216-CH216,0))))))</f>
        <v>0</v>
      </c>
      <c r="CC216" s="3">
        <f>IF(Inputs!$B$27&lt;&gt;"Ready","PENDING INPUTS",MIN((BW216+BX216+BY216),IF(D216&gt;C216,IF(D216=0,0,BZ216*C216/D216),BZ216+CB216)))</f>
        <v>0</v>
      </c>
      <c r="CD216" s="3">
        <f>IF(Inputs!$B$27&lt;&gt;"Ready","PENDING INPUTS",MAX(0,(BW216+BX216+BY216)-CC216))</f>
        <v>0</v>
      </c>
      <c r="CE216" s="3">
        <f>IF(Inputs!$B$27&lt;&gt;"Ready","PENDING INPUTS",CL215)</f>
        <v>0</v>
      </c>
      <c r="CF216" s="3">
        <f>IF(Inputs!$B$27&lt;&gt;"Ready","PENDING INPUTS",IF(A216&lt;=Inputs!$B$6,ROUND(CE216*Inputs!C23/12,2),0))</f>
        <v>0</v>
      </c>
      <c r="CG216" s="3">
        <f>IF(Inputs!$B$27&lt;&gt;"Ready","PENDING INPUTS",IF(AND(A216&lt;=Inputs!$B$6,CE216&gt;0),Inputs!G23,0))</f>
        <v>0</v>
      </c>
      <c r="CH216" s="3">
        <f>IF(Inputs!$B$27&lt;&gt;"Ready","PENDING INPUTS",IF(A216&gt;Inputs!$B$6,0,MIN((CE216+CF216+CG216),IF(Inputs!H23=1,Inputs!D23,MAX(Inputs!F23,ROUND(CE216*Inputs!E23+CF216+CG216,2))))))</f>
        <v>0</v>
      </c>
      <c r="CI216">
        <f>IF(Inputs!$B$27&lt;&gt;"Ready","PENDING INPUTS",IF(CE216&lt;=0,99,1+IF(AND(K216&gt;0,OR(K216&lt;CE216,AND(K216=CE216,0&lt;9))),1,0)+IF(AND(S216&gt;0,OR(S216&lt;CE216,AND(S216=CE216,1&lt;9))),1,0)+IF(AND(AA216&gt;0,OR(AA216&lt;CE216,AND(AA216=CE216,2&lt;9))),1,0)+IF(AND(AI216&gt;0,OR(AI216&lt;CE216,AND(AI216=CE216,3&lt;9))),1,0)+IF(AND(AQ216&gt;0,OR(AQ216&lt;CE216,AND(AQ216=CE216,4&lt;9))),1,0)+IF(AND(AY216&gt;0,OR(AY216&lt;CE216,AND(AY216=CE216,5&lt;9))),1,0)+IF(AND(BG216&gt;0,OR(BG216&lt;CE216,AND(BG216=CE216,6&lt;9))),1,0)+IF(AND(BO216&gt;0,OR(BO216&lt;CE216,AND(BO216=CE216,7&lt;9))),1,0)+IF(AND(BW216&gt;0,OR(BW216&lt;CE216,AND(BW216=CE216,8&lt;9))),1,0)))</f>
        <v>99</v>
      </c>
      <c r="CJ216" s="3">
        <f>IF(Inputs!$B$27&lt;&gt;"Ready","PENDING INPUTS",IF(A216&gt;Inputs!$B$6,0,MIN(MAX(0,(CE216+CF216+CG216)-CH216),MAX(0,C216-D216-(IF(O216&lt;CI216,K216+L216+M216-N216,0)+IF(W216&lt;CI216,S216+T216+U216-V216,0)+IF(AE216&lt;CI216,AA216+AB216+AC216-AD216,0)+IF(AM216&lt;CI216,AI216+AJ216+AK216-AL216,0)+IF(AU216&lt;CI216,AQ216+AR216+AS216-AT216,0)+IF(BC216&lt;CI216,AY216+AZ216+BA216-BB216,0)+IF(BK216&lt;CI216,BG216+BH216+BI216-BJ216,0)+IF(BS216&lt;CI216,BO216+BP216+BQ216-BR216,0)+IF(CA216&lt;CI216,BW216+BX216+BY216-BZ216,0)+IF(CI216&lt;CI216,CE216+CF216+CG216-CH216,0))))))</f>
        <v>0</v>
      </c>
      <c r="CK216" s="3">
        <f>IF(Inputs!$B$27&lt;&gt;"Ready","PENDING INPUTS",MIN((CE216+CF216+CG216),IF(D216&gt;C216,IF(D216=0,0,CH216*C216/D216),CH216+CJ216)))</f>
        <v>0</v>
      </c>
      <c r="CL216" s="3">
        <f>IF(Inputs!$B$27&lt;&gt;"Ready","PENDING INPUTS",MAX(0,(CE216+CF216+CG216)-CK216))</f>
        <v>0</v>
      </c>
    </row>
    <row r="217" spans="1:90" ht="27.95" customHeight="1" x14ac:dyDescent="0.25">
      <c r="A217">
        <v>213</v>
      </c>
      <c r="B217" s="13">
        <f>IF(Inputs!$B$27&lt;&gt;"Ready","PENDING INPUTS",EDATE(Inputs!$B$5,A217-1))</f>
        <v>52749</v>
      </c>
      <c r="C217" s="3">
        <f>IF(Inputs!$B$27&lt;&gt;"Ready","PENDING INPUTS",IF(A217&lt;=Inputs!$B$6,MAX(0,Inputs!$B$4+IF(A217=Inputs!$B$7,Inputs!$B$8,0)+IF(A217=Inputs!$B$9,Inputs!$B$10,0)),0))</f>
        <v>0</v>
      </c>
      <c r="D217" s="3">
        <f>IF(Inputs!$B$27&lt;&gt;"Ready","PENDING INPUTS",SUM(N217,V217,AD217,AL217,AT217,BB217,BJ217,BR217,BZ217,CH217))</f>
        <v>0</v>
      </c>
      <c r="E217" s="3">
        <f>IF(Inputs!$B$27&lt;&gt;"Ready","PENDING INPUTS",MAX(0,D217-C217))</f>
        <v>0</v>
      </c>
      <c r="F217" s="3">
        <f>IF(Inputs!$B$27&lt;&gt;"Ready","PENDING INPUTS",SUM(Q217,Y217,AG217,AO217,AW217,BE217,BM217,BU217,CC217,CK217))</f>
        <v>0</v>
      </c>
      <c r="G217" s="3">
        <f>IF(Inputs!$B$27&lt;&gt;"Ready","PENDING INPUTS",SUM(L217,T217,AB217,AJ217,AR217,AZ217,BH217,BP217,BX217,CF217))</f>
        <v>0</v>
      </c>
      <c r="H217" s="3">
        <f>IF(Inputs!$B$27&lt;&gt;"Ready","PENDING INPUTS",SUM(M217,U217,AC217,AK217,AS217,BA217,BI217,BQ217,BY217,CG217))</f>
        <v>0</v>
      </c>
      <c r="I217" s="3">
        <f>IF(Inputs!$B$27&lt;&gt;"Ready","PENDING INPUTS",SUM(R217,Z217,AH217,AP217,AX217,BF217,BN217,BV217,CD217,CL217))</f>
        <v>0</v>
      </c>
      <c r="J217" t="str">
        <f>IF(Inputs!$B$27&lt;&gt;"Ready","PENDING INPUTS",IF(A217&gt;Inputs!$B$6,"Beyond horizon",IF(E217&gt;0.005,"MINIMUM SHORTFALL",IF(I217&lt;0.005,"Paid off","In progress"))))</f>
        <v>Beyond horizon</v>
      </c>
      <c r="K217" s="3">
        <f>IF(Inputs!$B$27&lt;&gt;"Ready","PENDING INPUTS",R216)</f>
        <v>0</v>
      </c>
      <c r="L217" s="3">
        <f>IF(Inputs!$B$27&lt;&gt;"Ready","PENDING INPUTS",IF(A217&lt;=Inputs!$B$6,ROUND(K217*Inputs!C14/12,2),0))</f>
        <v>0</v>
      </c>
      <c r="M217" s="3">
        <f>IF(Inputs!$B$27&lt;&gt;"Ready","PENDING INPUTS",IF(AND(A217&lt;=Inputs!$B$6,K217&gt;0),Inputs!G14,0))</f>
        <v>0</v>
      </c>
      <c r="N217" s="3">
        <f>IF(Inputs!$B$27&lt;&gt;"Ready","PENDING INPUTS",IF(A217&gt;Inputs!$B$6,0,MIN((K217+L217+M217),IF(Inputs!H14=1,Inputs!D14,MAX(Inputs!F14,ROUND(K217*Inputs!E14+L217+M217,2))))))</f>
        <v>0</v>
      </c>
      <c r="O217">
        <f>IF(Inputs!$B$27&lt;&gt;"Ready","PENDING INPUTS",IF(K217&lt;=0,99,1+IF(AND(S217&gt;0,OR(S217&lt;K217,AND(S217=K217,1&lt;0))),1,0)+IF(AND(AA217&gt;0,OR(AA217&lt;K217,AND(AA217=K217,2&lt;0))),1,0)+IF(AND(AI217&gt;0,OR(AI217&lt;K217,AND(AI217=K217,3&lt;0))),1,0)+IF(AND(AQ217&gt;0,OR(AQ217&lt;K217,AND(AQ217=K217,4&lt;0))),1,0)+IF(AND(AY217&gt;0,OR(AY217&lt;K217,AND(AY217=K217,5&lt;0))),1,0)+IF(AND(BG217&gt;0,OR(BG217&lt;K217,AND(BG217=K217,6&lt;0))),1,0)+IF(AND(BO217&gt;0,OR(BO217&lt;K217,AND(BO217=K217,7&lt;0))),1,0)+IF(AND(BW217&gt;0,OR(BW217&lt;K217,AND(BW217=K217,8&lt;0))),1,0)+IF(AND(CE217&gt;0,OR(CE217&lt;K217,AND(CE217=K217,9&lt;0))),1,0)))</f>
        <v>99</v>
      </c>
      <c r="P217" s="3">
        <f>IF(Inputs!$B$27&lt;&gt;"Ready","PENDING INPUTS",IF(A217&gt;Inputs!$B$6,0,MIN(MAX(0,(K217+L217+M217)-N217),MAX(0,C217-D217-(IF(O217&lt;O217,K217+L217+M217-N217,0)+IF(W217&lt;O217,S217+T217+U217-V217,0)+IF(AE217&lt;O217,AA217+AB217+AC217-AD217,0)+IF(AM217&lt;O217,AI217+AJ217+AK217-AL217,0)+IF(AU217&lt;O217,AQ217+AR217+AS217-AT217,0)+IF(BC217&lt;O217,AY217+AZ217+BA217-BB217,0)+IF(BK217&lt;O217,BG217+BH217+BI217-BJ217,0)+IF(BS217&lt;O217,BO217+BP217+BQ217-BR217,0)+IF(CA217&lt;O217,BW217+BX217+BY217-BZ217,0)+IF(CI217&lt;O217,CE217+CF217+CG217-CH217,0))))))</f>
        <v>0</v>
      </c>
      <c r="Q217" s="3">
        <f>IF(Inputs!$B$27&lt;&gt;"Ready","PENDING INPUTS",MIN((K217+L217+M217),IF(D217&gt;C217,IF(D217=0,0,N217*C217/D217),N217+P217)))</f>
        <v>0</v>
      </c>
      <c r="R217" s="3">
        <f>IF(Inputs!$B$27&lt;&gt;"Ready","PENDING INPUTS",MAX(0,(K217+L217+M217)-Q217))</f>
        <v>0</v>
      </c>
      <c r="S217" s="3">
        <f>IF(Inputs!$B$27&lt;&gt;"Ready","PENDING INPUTS",Z216)</f>
        <v>0</v>
      </c>
      <c r="T217" s="3">
        <f>IF(Inputs!$B$27&lt;&gt;"Ready","PENDING INPUTS",IF(A217&lt;=Inputs!$B$6,ROUND(S217*Inputs!C15/12,2),0))</f>
        <v>0</v>
      </c>
      <c r="U217" s="3">
        <f>IF(Inputs!$B$27&lt;&gt;"Ready","PENDING INPUTS",IF(AND(A217&lt;=Inputs!$B$6,S217&gt;0),Inputs!G15,0))</f>
        <v>0</v>
      </c>
      <c r="V217" s="3">
        <f>IF(Inputs!$B$27&lt;&gt;"Ready","PENDING INPUTS",IF(A217&gt;Inputs!$B$6,0,MIN((S217+T217+U217),IF(Inputs!H15=1,Inputs!D15,MAX(Inputs!F15,ROUND(S217*Inputs!E15+T217+U217,2))))))</f>
        <v>0</v>
      </c>
      <c r="W217">
        <f>IF(Inputs!$B$27&lt;&gt;"Ready","PENDING INPUTS",IF(S217&lt;=0,99,1+IF(AND(K217&gt;0,OR(K217&lt;S217,AND(K217=S217,0&lt;1))),1,0)+IF(AND(AA217&gt;0,OR(AA217&lt;S217,AND(AA217=S217,2&lt;1))),1,0)+IF(AND(AI217&gt;0,OR(AI217&lt;S217,AND(AI217=S217,3&lt;1))),1,0)+IF(AND(AQ217&gt;0,OR(AQ217&lt;S217,AND(AQ217=S217,4&lt;1))),1,0)+IF(AND(AY217&gt;0,OR(AY217&lt;S217,AND(AY217=S217,5&lt;1))),1,0)+IF(AND(BG217&gt;0,OR(BG217&lt;S217,AND(BG217=S217,6&lt;1))),1,0)+IF(AND(BO217&gt;0,OR(BO217&lt;S217,AND(BO217=S217,7&lt;1))),1,0)+IF(AND(BW217&gt;0,OR(BW217&lt;S217,AND(BW217=S217,8&lt;1))),1,0)+IF(AND(CE217&gt;0,OR(CE217&lt;S217,AND(CE217=S217,9&lt;1))),1,0)))</f>
        <v>99</v>
      </c>
      <c r="X217" s="3">
        <f>IF(Inputs!$B$27&lt;&gt;"Ready","PENDING INPUTS",IF(A217&gt;Inputs!$B$6,0,MIN(MAX(0,(S217+T217+U217)-V217),MAX(0,C217-D217-(IF(O217&lt;W217,K217+L217+M217-N217,0)+IF(W217&lt;W217,S217+T217+U217-V217,0)+IF(AE217&lt;W217,AA217+AB217+AC217-AD217,0)+IF(AM217&lt;W217,AI217+AJ217+AK217-AL217,0)+IF(AU217&lt;W217,AQ217+AR217+AS217-AT217,0)+IF(BC217&lt;W217,AY217+AZ217+BA217-BB217,0)+IF(BK217&lt;W217,BG217+BH217+BI217-BJ217,0)+IF(BS217&lt;W217,BO217+BP217+BQ217-BR217,0)+IF(CA217&lt;W217,BW217+BX217+BY217-BZ217,0)+IF(CI217&lt;W217,CE217+CF217+CG217-CH217,0))))))</f>
        <v>0</v>
      </c>
      <c r="Y217" s="3">
        <f>IF(Inputs!$B$27&lt;&gt;"Ready","PENDING INPUTS",MIN((S217+T217+U217),IF(D217&gt;C217,IF(D217=0,0,V217*C217/D217),V217+X217)))</f>
        <v>0</v>
      </c>
      <c r="Z217" s="3">
        <f>IF(Inputs!$B$27&lt;&gt;"Ready","PENDING INPUTS",MAX(0,(S217+T217+U217)-Y217))</f>
        <v>0</v>
      </c>
      <c r="AA217" s="3">
        <f>IF(Inputs!$B$27&lt;&gt;"Ready","PENDING INPUTS",AH216)</f>
        <v>0</v>
      </c>
      <c r="AB217" s="3">
        <f>IF(Inputs!$B$27&lt;&gt;"Ready","PENDING INPUTS",IF(A217&lt;=Inputs!$B$6,ROUND(AA217*Inputs!C16/12,2),0))</f>
        <v>0</v>
      </c>
      <c r="AC217" s="3">
        <f>IF(Inputs!$B$27&lt;&gt;"Ready","PENDING INPUTS",IF(AND(A217&lt;=Inputs!$B$6,AA217&gt;0),Inputs!G16,0))</f>
        <v>0</v>
      </c>
      <c r="AD217" s="3">
        <f>IF(Inputs!$B$27&lt;&gt;"Ready","PENDING INPUTS",IF(A217&gt;Inputs!$B$6,0,MIN((AA217+AB217+AC217),IF(Inputs!H16=1,Inputs!D16,MAX(Inputs!F16,ROUND(AA217*Inputs!E16+AB217+AC217,2))))))</f>
        <v>0</v>
      </c>
      <c r="AE217">
        <f>IF(Inputs!$B$27&lt;&gt;"Ready","PENDING INPUTS",IF(AA217&lt;=0,99,1+IF(AND(K217&gt;0,OR(K217&lt;AA217,AND(K217=AA217,0&lt;2))),1,0)+IF(AND(S217&gt;0,OR(S217&lt;AA217,AND(S217=AA217,1&lt;2))),1,0)+IF(AND(AI217&gt;0,OR(AI217&lt;AA217,AND(AI217=AA217,3&lt;2))),1,0)+IF(AND(AQ217&gt;0,OR(AQ217&lt;AA217,AND(AQ217=AA217,4&lt;2))),1,0)+IF(AND(AY217&gt;0,OR(AY217&lt;AA217,AND(AY217=AA217,5&lt;2))),1,0)+IF(AND(BG217&gt;0,OR(BG217&lt;AA217,AND(BG217=AA217,6&lt;2))),1,0)+IF(AND(BO217&gt;0,OR(BO217&lt;AA217,AND(BO217=AA217,7&lt;2))),1,0)+IF(AND(BW217&gt;0,OR(BW217&lt;AA217,AND(BW217=AA217,8&lt;2))),1,0)+IF(AND(CE217&gt;0,OR(CE217&lt;AA217,AND(CE217=AA217,9&lt;2))),1,0)))</f>
        <v>99</v>
      </c>
      <c r="AF217" s="3">
        <f>IF(Inputs!$B$27&lt;&gt;"Ready","PENDING INPUTS",IF(A217&gt;Inputs!$B$6,0,MIN(MAX(0,(AA217+AB217+AC217)-AD217),MAX(0,C217-D217-(IF(O217&lt;AE217,K217+L217+M217-N217,0)+IF(W217&lt;AE217,S217+T217+U217-V217,0)+IF(AE217&lt;AE217,AA217+AB217+AC217-AD217,0)+IF(AM217&lt;AE217,AI217+AJ217+AK217-AL217,0)+IF(AU217&lt;AE217,AQ217+AR217+AS217-AT217,0)+IF(BC217&lt;AE217,AY217+AZ217+BA217-BB217,0)+IF(BK217&lt;AE217,BG217+BH217+BI217-BJ217,0)+IF(BS217&lt;AE217,BO217+BP217+BQ217-BR217,0)+IF(CA217&lt;AE217,BW217+BX217+BY217-BZ217,0)+IF(CI217&lt;AE217,CE217+CF217+CG217-CH217,0))))))</f>
        <v>0</v>
      </c>
      <c r="AG217" s="3">
        <f>IF(Inputs!$B$27&lt;&gt;"Ready","PENDING INPUTS",MIN((AA217+AB217+AC217),IF(D217&gt;C217,IF(D217=0,0,AD217*C217/D217),AD217+AF217)))</f>
        <v>0</v>
      </c>
      <c r="AH217" s="3">
        <f>IF(Inputs!$B$27&lt;&gt;"Ready","PENDING INPUTS",MAX(0,(AA217+AB217+AC217)-AG217))</f>
        <v>0</v>
      </c>
      <c r="AI217" s="3">
        <f>IF(Inputs!$B$27&lt;&gt;"Ready","PENDING INPUTS",AP216)</f>
        <v>0</v>
      </c>
      <c r="AJ217" s="3">
        <f>IF(Inputs!$B$27&lt;&gt;"Ready","PENDING INPUTS",IF(A217&lt;=Inputs!$B$6,ROUND(AI217*Inputs!C17/12,2),0))</f>
        <v>0</v>
      </c>
      <c r="AK217" s="3">
        <f>IF(Inputs!$B$27&lt;&gt;"Ready","PENDING INPUTS",IF(AND(A217&lt;=Inputs!$B$6,AI217&gt;0),Inputs!G17,0))</f>
        <v>0</v>
      </c>
      <c r="AL217" s="3">
        <f>IF(Inputs!$B$27&lt;&gt;"Ready","PENDING INPUTS",IF(A217&gt;Inputs!$B$6,0,MIN((AI217+AJ217+AK217),IF(Inputs!H17=1,Inputs!D17,MAX(Inputs!F17,ROUND(AI217*Inputs!E17+AJ217+AK217,2))))))</f>
        <v>0</v>
      </c>
      <c r="AM217">
        <f>IF(Inputs!$B$27&lt;&gt;"Ready","PENDING INPUTS",IF(AI217&lt;=0,99,1+IF(AND(K217&gt;0,OR(K217&lt;AI217,AND(K217=AI217,0&lt;3))),1,0)+IF(AND(S217&gt;0,OR(S217&lt;AI217,AND(S217=AI217,1&lt;3))),1,0)+IF(AND(AA217&gt;0,OR(AA217&lt;AI217,AND(AA217=AI217,2&lt;3))),1,0)+IF(AND(AQ217&gt;0,OR(AQ217&lt;AI217,AND(AQ217=AI217,4&lt;3))),1,0)+IF(AND(AY217&gt;0,OR(AY217&lt;AI217,AND(AY217=AI217,5&lt;3))),1,0)+IF(AND(BG217&gt;0,OR(BG217&lt;AI217,AND(BG217=AI217,6&lt;3))),1,0)+IF(AND(BO217&gt;0,OR(BO217&lt;AI217,AND(BO217=AI217,7&lt;3))),1,0)+IF(AND(BW217&gt;0,OR(BW217&lt;AI217,AND(BW217=AI217,8&lt;3))),1,0)+IF(AND(CE217&gt;0,OR(CE217&lt;AI217,AND(CE217=AI217,9&lt;3))),1,0)))</f>
        <v>99</v>
      </c>
      <c r="AN217" s="3">
        <f>IF(Inputs!$B$27&lt;&gt;"Ready","PENDING INPUTS",IF(A217&gt;Inputs!$B$6,0,MIN(MAX(0,(AI217+AJ217+AK217)-AL217),MAX(0,C217-D217-(IF(O217&lt;AM217,K217+L217+M217-N217,0)+IF(W217&lt;AM217,S217+T217+U217-V217,0)+IF(AE217&lt;AM217,AA217+AB217+AC217-AD217,0)+IF(AM217&lt;AM217,AI217+AJ217+AK217-AL217,0)+IF(AU217&lt;AM217,AQ217+AR217+AS217-AT217,0)+IF(BC217&lt;AM217,AY217+AZ217+BA217-BB217,0)+IF(BK217&lt;AM217,BG217+BH217+BI217-BJ217,0)+IF(BS217&lt;AM217,BO217+BP217+BQ217-BR217,0)+IF(CA217&lt;AM217,BW217+BX217+BY217-BZ217,0)+IF(CI217&lt;AM217,CE217+CF217+CG217-CH217,0))))))</f>
        <v>0</v>
      </c>
      <c r="AO217" s="3">
        <f>IF(Inputs!$B$27&lt;&gt;"Ready","PENDING INPUTS",MIN((AI217+AJ217+AK217),IF(D217&gt;C217,IF(D217=0,0,AL217*C217/D217),AL217+AN217)))</f>
        <v>0</v>
      </c>
      <c r="AP217" s="3">
        <f>IF(Inputs!$B$27&lt;&gt;"Ready","PENDING INPUTS",MAX(0,(AI217+AJ217+AK217)-AO217))</f>
        <v>0</v>
      </c>
      <c r="AQ217" s="3">
        <f>IF(Inputs!$B$27&lt;&gt;"Ready","PENDING INPUTS",AX216)</f>
        <v>0</v>
      </c>
      <c r="AR217" s="3">
        <f>IF(Inputs!$B$27&lt;&gt;"Ready","PENDING INPUTS",IF(A217&lt;=Inputs!$B$6,ROUND(AQ217*Inputs!C18/12,2),0))</f>
        <v>0</v>
      </c>
      <c r="AS217" s="3">
        <f>IF(Inputs!$B$27&lt;&gt;"Ready","PENDING INPUTS",IF(AND(A217&lt;=Inputs!$B$6,AQ217&gt;0),Inputs!G18,0))</f>
        <v>0</v>
      </c>
      <c r="AT217" s="3">
        <f>IF(Inputs!$B$27&lt;&gt;"Ready","PENDING INPUTS",IF(A217&gt;Inputs!$B$6,0,MIN((AQ217+AR217+AS217),IF(Inputs!H18=1,Inputs!D18,MAX(Inputs!F18,ROUND(AQ217*Inputs!E18+AR217+AS217,2))))))</f>
        <v>0</v>
      </c>
      <c r="AU217">
        <f>IF(Inputs!$B$27&lt;&gt;"Ready","PENDING INPUTS",IF(AQ217&lt;=0,99,1+IF(AND(K217&gt;0,OR(K217&lt;AQ217,AND(K217=AQ217,0&lt;4))),1,0)+IF(AND(S217&gt;0,OR(S217&lt;AQ217,AND(S217=AQ217,1&lt;4))),1,0)+IF(AND(AA217&gt;0,OR(AA217&lt;AQ217,AND(AA217=AQ217,2&lt;4))),1,0)+IF(AND(AI217&gt;0,OR(AI217&lt;AQ217,AND(AI217=AQ217,3&lt;4))),1,0)+IF(AND(AY217&gt;0,OR(AY217&lt;AQ217,AND(AY217=AQ217,5&lt;4))),1,0)+IF(AND(BG217&gt;0,OR(BG217&lt;AQ217,AND(BG217=AQ217,6&lt;4))),1,0)+IF(AND(BO217&gt;0,OR(BO217&lt;AQ217,AND(BO217=AQ217,7&lt;4))),1,0)+IF(AND(BW217&gt;0,OR(BW217&lt;AQ217,AND(BW217=AQ217,8&lt;4))),1,0)+IF(AND(CE217&gt;0,OR(CE217&lt;AQ217,AND(CE217=AQ217,9&lt;4))),1,0)))</f>
        <v>99</v>
      </c>
      <c r="AV217" s="3">
        <f>IF(Inputs!$B$27&lt;&gt;"Ready","PENDING INPUTS",IF(A217&gt;Inputs!$B$6,0,MIN(MAX(0,(AQ217+AR217+AS217)-AT217),MAX(0,C217-D217-(IF(O217&lt;AU217,K217+L217+M217-N217,0)+IF(W217&lt;AU217,S217+T217+U217-V217,0)+IF(AE217&lt;AU217,AA217+AB217+AC217-AD217,0)+IF(AM217&lt;AU217,AI217+AJ217+AK217-AL217,0)+IF(AU217&lt;AU217,AQ217+AR217+AS217-AT217,0)+IF(BC217&lt;AU217,AY217+AZ217+BA217-BB217,0)+IF(BK217&lt;AU217,BG217+BH217+BI217-BJ217,0)+IF(BS217&lt;AU217,BO217+BP217+BQ217-BR217,0)+IF(CA217&lt;AU217,BW217+BX217+BY217-BZ217,0)+IF(CI217&lt;AU217,CE217+CF217+CG217-CH217,0))))))</f>
        <v>0</v>
      </c>
      <c r="AW217" s="3">
        <f>IF(Inputs!$B$27&lt;&gt;"Ready","PENDING INPUTS",MIN((AQ217+AR217+AS217),IF(D217&gt;C217,IF(D217=0,0,AT217*C217/D217),AT217+AV217)))</f>
        <v>0</v>
      </c>
      <c r="AX217" s="3">
        <f>IF(Inputs!$B$27&lt;&gt;"Ready","PENDING INPUTS",MAX(0,(AQ217+AR217+AS217)-AW217))</f>
        <v>0</v>
      </c>
      <c r="AY217" s="3">
        <f>IF(Inputs!$B$27&lt;&gt;"Ready","PENDING INPUTS",BF216)</f>
        <v>0</v>
      </c>
      <c r="AZ217" s="3">
        <f>IF(Inputs!$B$27&lt;&gt;"Ready","PENDING INPUTS",IF(A217&lt;=Inputs!$B$6,ROUND(AY217*Inputs!C19/12,2),0))</f>
        <v>0</v>
      </c>
      <c r="BA217" s="3">
        <f>IF(Inputs!$B$27&lt;&gt;"Ready","PENDING INPUTS",IF(AND(A217&lt;=Inputs!$B$6,AY217&gt;0),Inputs!G19,0))</f>
        <v>0</v>
      </c>
      <c r="BB217" s="3">
        <f>IF(Inputs!$B$27&lt;&gt;"Ready","PENDING INPUTS",IF(A217&gt;Inputs!$B$6,0,MIN((AY217+AZ217+BA217),IF(Inputs!H19=1,Inputs!D19,MAX(Inputs!F19,ROUND(AY217*Inputs!E19+AZ217+BA217,2))))))</f>
        <v>0</v>
      </c>
      <c r="BC217">
        <f>IF(Inputs!$B$27&lt;&gt;"Ready","PENDING INPUTS",IF(AY217&lt;=0,99,1+IF(AND(K217&gt;0,OR(K217&lt;AY217,AND(K217=AY217,0&lt;5))),1,0)+IF(AND(S217&gt;0,OR(S217&lt;AY217,AND(S217=AY217,1&lt;5))),1,0)+IF(AND(AA217&gt;0,OR(AA217&lt;AY217,AND(AA217=AY217,2&lt;5))),1,0)+IF(AND(AI217&gt;0,OR(AI217&lt;AY217,AND(AI217=AY217,3&lt;5))),1,0)+IF(AND(AQ217&gt;0,OR(AQ217&lt;AY217,AND(AQ217=AY217,4&lt;5))),1,0)+IF(AND(BG217&gt;0,OR(BG217&lt;AY217,AND(BG217=AY217,6&lt;5))),1,0)+IF(AND(BO217&gt;0,OR(BO217&lt;AY217,AND(BO217=AY217,7&lt;5))),1,0)+IF(AND(BW217&gt;0,OR(BW217&lt;AY217,AND(BW217=AY217,8&lt;5))),1,0)+IF(AND(CE217&gt;0,OR(CE217&lt;AY217,AND(CE217=AY217,9&lt;5))),1,0)))</f>
        <v>99</v>
      </c>
      <c r="BD217" s="3">
        <f>IF(Inputs!$B$27&lt;&gt;"Ready","PENDING INPUTS",IF(A217&gt;Inputs!$B$6,0,MIN(MAX(0,(AY217+AZ217+BA217)-BB217),MAX(0,C217-D217-(IF(O217&lt;BC217,K217+L217+M217-N217,0)+IF(W217&lt;BC217,S217+T217+U217-V217,0)+IF(AE217&lt;BC217,AA217+AB217+AC217-AD217,0)+IF(AM217&lt;BC217,AI217+AJ217+AK217-AL217,0)+IF(AU217&lt;BC217,AQ217+AR217+AS217-AT217,0)+IF(BC217&lt;BC217,AY217+AZ217+BA217-BB217,0)+IF(BK217&lt;BC217,BG217+BH217+BI217-BJ217,0)+IF(BS217&lt;BC217,BO217+BP217+BQ217-BR217,0)+IF(CA217&lt;BC217,BW217+BX217+BY217-BZ217,0)+IF(CI217&lt;BC217,CE217+CF217+CG217-CH217,0))))))</f>
        <v>0</v>
      </c>
      <c r="BE217" s="3">
        <f>IF(Inputs!$B$27&lt;&gt;"Ready","PENDING INPUTS",MIN((AY217+AZ217+BA217),IF(D217&gt;C217,IF(D217=0,0,BB217*C217/D217),BB217+BD217)))</f>
        <v>0</v>
      </c>
      <c r="BF217" s="3">
        <f>IF(Inputs!$B$27&lt;&gt;"Ready","PENDING INPUTS",MAX(0,(AY217+AZ217+BA217)-BE217))</f>
        <v>0</v>
      </c>
      <c r="BG217" s="3">
        <f>IF(Inputs!$B$27&lt;&gt;"Ready","PENDING INPUTS",BN216)</f>
        <v>0</v>
      </c>
      <c r="BH217" s="3">
        <f>IF(Inputs!$B$27&lt;&gt;"Ready","PENDING INPUTS",IF(A217&lt;=Inputs!$B$6,ROUND(BG217*Inputs!C20/12,2),0))</f>
        <v>0</v>
      </c>
      <c r="BI217" s="3">
        <f>IF(Inputs!$B$27&lt;&gt;"Ready","PENDING INPUTS",IF(AND(A217&lt;=Inputs!$B$6,BG217&gt;0),Inputs!G20,0))</f>
        <v>0</v>
      </c>
      <c r="BJ217" s="3">
        <f>IF(Inputs!$B$27&lt;&gt;"Ready","PENDING INPUTS",IF(A217&gt;Inputs!$B$6,0,MIN((BG217+BH217+BI217),IF(Inputs!H20=1,Inputs!D20,MAX(Inputs!F20,ROUND(BG217*Inputs!E20+BH217+BI217,2))))))</f>
        <v>0</v>
      </c>
      <c r="BK217">
        <f>IF(Inputs!$B$27&lt;&gt;"Ready","PENDING INPUTS",IF(BG217&lt;=0,99,1+IF(AND(K217&gt;0,OR(K217&lt;BG217,AND(K217=BG217,0&lt;6))),1,0)+IF(AND(S217&gt;0,OR(S217&lt;BG217,AND(S217=BG217,1&lt;6))),1,0)+IF(AND(AA217&gt;0,OR(AA217&lt;BG217,AND(AA217=BG217,2&lt;6))),1,0)+IF(AND(AI217&gt;0,OR(AI217&lt;BG217,AND(AI217=BG217,3&lt;6))),1,0)+IF(AND(AQ217&gt;0,OR(AQ217&lt;BG217,AND(AQ217=BG217,4&lt;6))),1,0)+IF(AND(AY217&gt;0,OR(AY217&lt;BG217,AND(AY217=BG217,5&lt;6))),1,0)+IF(AND(BO217&gt;0,OR(BO217&lt;BG217,AND(BO217=BG217,7&lt;6))),1,0)+IF(AND(BW217&gt;0,OR(BW217&lt;BG217,AND(BW217=BG217,8&lt;6))),1,0)+IF(AND(CE217&gt;0,OR(CE217&lt;BG217,AND(CE217=BG217,9&lt;6))),1,0)))</f>
        <v>99</v>
      </c>
      <c r="BL217" s="3">
        <f>IF(Inputs!$B$27&lt;&gt;"Ready","PENDING INPUTS",IF(A217&gt;Inputs!$B$6,0,MIN(MAX(0,(BG217+BH217+BI217)-BJ217),MAX(0,C217-D217-(IF(O217&lt;BK217,K217+L217+M217-N217,0)+IF(W217&lt;BK217,S217+T217+U217-V217,0)+IF(AE217&lt;BK217,AA217+AB217+AC217-AD217,0)+IF(AM217&lt;BK217,AI217+AJ217+AK217-AL217,0)+IF(AU217&lt;BK217,AQ217+AR217+AS217-AT217,0)+IF(BC217&lt;BK217,AY217+AZ217+BA217-BB217,0)+IF(BK217&lt;BK217,BG217+BH217+BI217-BJ217,0)+IF(BS217&lt;BK217,BO217+BP217+BQ217-BR217,0)+IF(CA217&lt;BK217,BW217+BX217+BY217-BZ217,0)+IF(CI217&lt;BK217,CE217+CF217+CG217-CH217,0))))))</f>
        <v>0</v>
      </c>
      <c r="BM217" s="3">
        <f>IF(Inputs!$B$27&lt;&gt;"Ready","PENDING INPUTS",MIN((BG217+BH217+BI217),IF(D217&gt;C217,IF(D217=0,0,BJ217*C217/D217),BJ217+BL217)))</f>
        <v>0</v>
      </c>
      <c r="BN217" s="3">
        <f>IF(Inputs!$B$27&lt;&gt;"Ready","PENDING INPUTS",MAX(0,(BG217+BH217+BI217)-BM217))</f>
        <v>0</v>
      </c>
      <c r="BO217" s="3">
        <f>IF(Inputs!$B$27&lt;&gt;"Ready","PENDING INPUTS",BV216)</f>
        <v>0</v>
      </c>
      <c r="BP217" s="3">
        <f>IF(Inputs!$B$27&lt;&gt;"Ready","PENDING INPUTS",IF(A217&lt;=Inputs!$B$6,ROUND(BO217*Inputs!C21/12,2),0))</f>
        <v>0</v>
      </c>
      <c r="BQ217" s="3">
        <f>IF(Inputs!$B$27&lt;&gt;"Ready","PENDING INPUTS",IF(AND(A217&lt;=Inputs!$B$6,BO217&gt;0),Inputs!G21,0))</f>
        <v>0</v>
      </c>
      <c r="BR217" s="3">
        <f>IF(Inputs!$B$27&lt;&gt;"Ready","PENDING INPUTS",IF(A217&gt;Inputs!$B$6,0,MIN((BO217+BP217+BQ217),IF(Inputs!H21=1,Inputs!D21,MAX(Inputs!F21,ROUND(BO217*Inputs!E21+BP217+BQ217,2))))))</f>
        <v>0</v>
      </c>
      <c r="BS217">
        <f>IF(Inputs!$B$27&lt;&gt;"Ready","PENDING INPUTS",IF(BO217&lt;=0,99,1+IF(AND(K217&gt;0,OR(K217&lt;BO217,AND(K217=BO217,0&lt;7))),1,0)+IF(AND(S217&gt;0,OR(S217&lt;BO217,AND(S217=BO217,1&lt;7))),1,0)+IF(AND(AA217&gt;0,OR(AA217&lt;BO217,AND(AA217=BO217,2&lt;7))),1,0)+IF(AND(AI217&gt;0,OR(AI217&lt;BO217,AND(AI217=BO217,3&lt;7))),1,0)+IF(AND(AQ217&gt;0,OR(AQ217&lt;BO217,AND(AQ217=BO217,4&lt;7))),1,0)+IF(AND(AY217&gt;0,OR(AY217&lt;BO217,AND(AY217=BO217,5&lt;7))),1,0)+IF(AND(BG217&gt;0,OR(BG217&lt;BO217,AND(BG217=BO217,6&lt;7))),1,0)+IF(AND(BW217&gt;0,OR(BW217&lt;BO217,AND(BW217=BO217,8&lt;7))),1,0)+IF(AND(CE217&gt;0,OR(CE217&lt;BO217,AND(CE217=BO217,9&lt;7))),1,0)))</f>
        <v>99</v>
      </c>
      <c r="BT217" s="3">
        <f>IF(Inputs!$B$27&lt;&gt;"Ready","PENDING INPUTS",IF(A217&gt;Inputs!$B$6,0,MIN(MAX(0,(BO217+BP217+BQ217)-BR217),MAX(0,C217-D217-(IF(O217&lt;BS217,K217+L217+M217-N217,0)+IF(W217&lt;BS217,S217+T217+U217-V217,0)+IF(AE217&lt;BS217,AA217+AB217+AC217-AD217,0)+IF(AM217&lt;BS217,AI217+AJ217+AK217-AL217,0)+IF(AU217&lt;BS217,AQ217+AR217+AS217-AT217,0)+IF(BC217&lt;BS217,AY217+AZ217+BA217-BB217,0)+IF(BK217&lt;BS217,BG217+BH217+BI217-BJ217,0)+IF(BS217&lt;BS217,BO217+BP217+BQ217-BR217,0)+IF(CA217&lt;BS217,BW217+BX217+BY217-BZ217,0)+IF(CI217&lt;BS217,CE217+CF217+CG217-CH217,0))))))</f>
        <v>0</v>
      </c>
      <c r="BU217" s="3">
        <f>IF(Inputs!$B$27&lt;&gt;"Ready","PENDING INPUTS",MIN((BO217+BP217+BQ217),IF(D217&gt;C217,IF(D217=0,0,BR217*C217/D217),BR217+BT217)))</f>
        <v>0</v>
      </c>
      <c r="BV217" s="3">
        <f>IF(Inputs!$B$27&lt;&gt;"Ready","PENDING INPUTS",MAX(0,(BO217+BP217+BQ217)-BU217))</f>
        <v>0</v>
      </c>
      <c r="BW217" s="3">
        <f>IF(Inputs!$B$27&lt;&gt;"Ready","PENDING INPUTS",CD216)</f>
        <v>0</v>
      </c>
      <c r="BX217" s="3">
        <f>IF(Inputs!$B$27&lt;&gt;"Ready","PENDING INPUTS",IF(A217&lt;=Inputs!$B$6,ROUND(BW217*Inputs!C22/12,2),0))</f>
        <v>0</v>
      </c>
      <c r="BY217" s="3">
        <f>IF(Inputs!$B$27&lt;&gt;"Ready","PENDING INPUTS",IF(AND(A217&lt;=Inputs!$B$6,BW217&gt;0),Inputs!G22,0))</f>
        <v>0</v>
      </c>
      <c r="BZ217" s="3">
        <f>IF(Inputs!$B$27&lt;&gt;"Ready","PENDING INPUTS",IF(A217&gt;Inputs!$B$6,0,MIN((BW217+BX217+BY217),IF(Inputs!H22=1,Inputs!D22,MAX(Inputs!F22,ROUND(BW217*Inputs!E22+BX217+BY217,2))))))</f>
        <v>0</v>
      </c>
      <c r="CA217">
        <f>IF(Inputs!$B$27&lt;&gt;"Ready","PENDING INPUTS",IF(BW217&lt;=0,99,1+IF(AND(K217&gt;0,OR(K217&lt;BW217,AND(K217=BW217,0&lt;8))),1,0)+IF(AND(S217&gt;0,OR(S217&lt;BW217,AND(S217=BW217,1&lt;8))),1,0)+IF(AND(AA217&gt;0,OR(AA217&lt;BW217,AND(AA217=BW217,2&lt;8))),1,0)+IF(AND(AI217&gt;0,OR(AI217&lt;BW217,AND(AI217=BW217,3&lt;8))),1,0)+IF(AND(AQ217&gt;0,OR(AQ217&lt;BW217,AND(AQ217=BW217,4&lt;8))),1,0)+IF(AND(AY217&gt;0,OR(AY217&lt;BW217,AND(AY217=BW217,5&lt;8))),1,0)+IF(AND(BG217&gt;0,OR(BG217&lt;BW217,AND(BG217=BW217,6&lt;8))),1,0)+IF(AND(BO217&gt;0,OR(BO217&lt;BW217,AND(BO217=BW217,7&lt;8))),1,0)+IF(AND(CE217&gt;0,OR(CE217&lt;BW217,AND(CE217=BW217,9&lt;8))),1,0)))</f>
        <v>99</v>
      </c>
      <c r="CB217" s="3">
        <f>IF(Inputs!$B$27&lt;&gt;"Ready","PENDING INPUTS",IF(A217&gt;Inputs!$B$6,0,MIN(MAX(0,(BW217+BX217+BY217)-BZ217),MAX(0,C217-D217-(IF(O217&lt;CA217,K217+L217+M217-N217,0)+IF(W217&lt;CA217,S217+T217+U217-V217,0)+IF(AE217&lt;CA217,AA217+AB217+AC217-AD217,0)+IF(AM217&lt;CA217,AI217+AJ217+AK217-AL217,0)+IF(AU217&lt;CA217,AQ217+AR217+AS217-AT217,0)+IF(BC217&lt;CA217,AY217+AZ217+BA217-BB217,0)+IF(BK217&lt;CA217,BG217+BH217+BI217-BJ217,0)+IF(BS217&lt;CA217,BO217+BP217+BQ217-BR217,0)+IF(CA217&lt;CA217,BW217+BX217+BY217-BZ217,0)+IF(CI217&lt;CA217,CE217+CF217+CG217-CH217,0))))))</f>
        <v>0</v>
      </c>
      <c r="CC217" s="3">
        <f>IF(Inputs!$B$27&lt;&gt;"Ready","PENDING INPUTS",MIN((BW217+BX217+BY217),IF(D217&gt;C217,IF(D217=0,0,BZ217*C217/D217),BZ217+CB217)))</f>
        <v>0</v>
      </c>
      <c r="CD217" s="3">
        <f>IF(Inputs!$B$27&lt;&gt;"Ready","PENDING INPUTS",MAX(0,(BW217+BX217+BY217)-CC217))</f>
        <v>0</v>
      </c>
      <c r="CE217" s="3">
        <f>IF(Inputs!$B$27&lt;&gt;"Ready","PENDING INPUTS",CL216)</f>
        <v>0</v>
      </c>
      <c r="CF217" s="3">
        <f>IF(Inputs!$B$27&lt;&gt;"Ready","PENDING INPUTS",IF(A217&lt;=Inputs!$B$6,ROUND(CE217*Inputs!C23/12,2),0))</f>
        <v>0</v>
      </c>
      <c r="CG217" s="3">
        <f>IF(Inputs!$B$27&lt;&gt;"Ready","PENDING INPUTS",IF(AND(A217&lt;=Inputs!$B$6,CE217&gt;0),Inputs!G23,0))</f>
        <v>0</v>
      </c>
      <c r="CH217" s="3">
        <f>IF(Inputs!$B$27&lt;&gt;"Ready","PENDING INPUTS",IF(A217&gt;Inputs!$B$6,0,MIN((CE217+CF217+CG217),IF(Inputs!H23=1,Inputs!D23,MAX(Inputs!F23,ROUND(CE217*Inputs!E23+CF217+CG217,2))))))</f>
        <v>0</v>
      </c>
      <c r="CI217">
        <f>IF(Inputs!$B$27&lt;&gt;"Ready","PENDING INPUTS",IF(CE217&lt;=0,99,1+IF(AND(K217&gt;0,OR(K217&lt;CE217,AND(K217=CE217,0&lt;9))),1,0)+IF(AND(S217&gt;0,OR(S217&lt;CE217,AND(S217=CE217,1&lt;9))),1,0)+IF(AND(AA217&gt;0,OR(AA217&lt;CE217,AND(AA217=CE217,2&lt;9))),1,0)+IF(AND(AI217&gt;0,OR(AI217&lt;CE217,AND(AI217=CE217,3&lt;9))),1,0)+IF(AND(AQ217&gt;0,OR(AQ217&lt;CE217,AND(AQ217=CE217,4&lt;9))),1,0)+IF(AND(AY217&gt;0,OR(AY217&lt;CE217,AND(AY217=CE217,5&lt;9))),1,0)+IF(AND(BG217&gt;0,OR(BG217&lt;CE217,AND(BG217=CE217,6&lt;9))),1,0)+IF(AND(BO217&gt;0,OR(BO217&lt;CE217,AND(BO217=CE217,7&lt;9))),1,0)+IF(AND(BW217&gt;0,OR(BW217&lt;CE217,AND(BW217=CE217,8&lt;9))),1,0)))</f>
        <v>99</v>
      </c>
      <c r="CJ217" s="3">
        <f>IF(Inputs!$B$27&lt;&gt;"Ready","PENDING INPUTS",IF(A217&gt;Inputs!$B$6,0,MIN(MAX(0,(CE217+CF217+CG217)-CH217),MAX(0,C217-D217-(IF(O217&lt;CI217,K217+L217+M217-N217,0)+IF(W217&lt;CI217,S217+T217+U217-V217,0)+IF(AE217&lt;CI217,AA217+AB217+AC217-AD217,0)+IF(AM217&lt;CI217,AI217+AJ217+AK217-AL217,0)+IF(AU217&lt;CI217,AQ217+AR217+AS217-AT217,0)+IF(BC217&lt;CI217,AY217+AZ217+BA217-BB217,0)+IF(BK217&lt;CI217,BG217+BH217+BI217-BJ217,0)+IF(BS217&lt;CI217,BO217+BP217+BQ217-BR217,0)+IF(CA217&lt;CI217,BW217+BX217+BY217-BZ217,0)+IF(CI217&lt;CI217,CE217+CF217+CG217-CH217,0))))))</f>
        <v>0</v>
      </c>
      <c r="CK217" s="3">
        <f>IF(Inputs!$B$27&lt;&gt;"Ready","PENDING INPUTS",MIN((CE217+CF217+CG217),IF(D217&gt;C217,IF(D217=0,0,CH217*C217/D217),CH217+CJ217)))</f>
        <v>0</v>
      </c>
      <c r="CL217" s="3">
        <f>IF(Inputs!$B$27&lt;&gt;"Ready","PENDING INPUTS",MAX(0,(CE217+CF217+CG217)-CK217))</f>
        <v>0</v>
      </c>
    </row>
    <row r="218" spans="1:90" ht="27.95" customHeight="1" x14ac:dyDescent="0.25">
      <c r="A218">
        <v>214</v>
      </c>
      <c r="B218" s="13">
        <f>IF(Inputs!$B$27&lt;&gt;"Ready","PENDING INPUTS",EDATE(Inputs!$B$5,A218-1))</f>
        <v>52779</v>
      </c>
      <c r="C218" s="3">
        <f>IF(Inputs!$B$27&lt;&gt;"Ready","PENDING INPUTS",IF(A218&lt;=Inputs!$B$6,MAX(0,Inputs!$B$4+IF(A218=Inputs!$B$7,Inputs!$B$8,0)+IF(A218=Inputs!$B$9,Inputs!$B$10,0)),0))</f>
        <v>0</v>
      </c>
      <c r="D218" s="3">
        <f>IF(Inputs!$B$27&lt;&gt;"Ready","PENDING INPUTS",SUM(N218,V218,AD218,AL218,AT218,BB218,BJ218,BR218,BZ218,CH218))</f>
        <v>0</v>
      </c>
      <c r="E218" s="3">
        <f>IF(Inputs!$B$27&lt;&gt;"Ready","PENDING INPUTS",MAX(0,D218-C218))</f>
        <v>0</v>
      </c>
      <c r="F218" s="3">
        <f>IF(Inputs!$B$27&lt;&gt;"Ready","PENDING INPUTS",SUM(Q218,Y218,AG218,AO218,AW218,BE218,BM218,BU218,CC218,CK218))</f>
        <v>0</v>
      </c>
      <c r="G218" s="3">
        <f>IF(Inputs!$B$27&lt;&gt;"Ready","PENDING INPUTS",SUM(L218,T218,AB218,AJ218,AR218,AZ218,BH218,BP218,BX218,CF218))</f>
        <v>0</v>
      </c>
      <c r="H218" s="3">
        <f>IF(Inputs!$B$27&lt;&gt;"Ready","PENDING INPUTS",SUM(M218,U218,AC218,AK218,AS218,BA218,BI218,BQ218,BY218,CG218))</f>
        <v>0</v>
      </c>
      <c r="I218" s="3">
        <f>IF(Inputs!$B$27&lt;&gt;"Ready","PENDING INPUTS",SUM(R218,Z218,AH218,AP218,AX218,BF218,BN218,BV218,CD218,CL218))</f>
        <v>0</v>
      </c>
      <c r="J218" t="str">
        <f>IF(Inputs!$B$27&lt;&gt;"Ready","PENDING INPUTS",IF(A218&gt;Inputs!$B$6,"Beyond horizon",IF(E218&gt;0.005,"MINIMUM SHORTFALL",IF(I218&lt;0.005,"Paid off","In progress"))))</f>
        <v>Beyond horizon</v>
      </c>
      <c r="K218" s="3">
        <f>IF(Inputs!$B$27&lt;&gt;"Ready","PENDING INPUTS",R217)</f>
        <v>0</v>
      </c>
      <c r="L218" s="3">
        <f>IF(Inputs!$B$27&lt;&gt;"Ready","PENDING INPUTS",IF(A218&lt;=Inputs!$B$6,ROUND(K218*Inputs!C14/12,2),0))</f>
        <v>0</v>
      </c>
      <c r="M218" s="3">
        <f>IF(Inputs!$B$27&lt;&gt;"Ready","PENDING INPUTS",IF(AND(A218&lt;=Inputs!$B$6,K218&gt;0),Inputs!G14,0))</f>
        <v>0</v>
      </c>
      <c r="N218" s="3">
        <f>IF(Inputs!$B$27&lt;&gt;"Ready","PENDING INPUTS",IF(A218&gt;Inputs!$B$6,0,MIN((K218+L218+M218),IF(Inputs!H14=1,Inputs!D14,MAX(Inputs!F14,ROUND(K218*Inputs!E14+L218+M218,2))))))</f>
        <v>0</v>
      </c>
      <c r="O218">
        <f>IF(Inputs!$B$27&lt;&gt;"Ready","PENDING INPUTS",IF(K218&lt;=0,99,1+IF(AND(S218&gt;0,OR(S218&lt;K218,AND(S218=K218,1&lt;0))),1,0)+IF(AND(AA218&gt;0,OR(AA218&lt;K218,AND(AA218=K218,2&lt;0))),1,0)+IF(AND(AI218&gt;0,OR(AI218&lt;K218,AND(AI218=K218,3&lt;0))),1,0)+IF(AND(AQ218&gt;0,OR(AQ218&lt;K218,AND(AQ218=K218,4&lt;0))),1,0)+IF(AND(AY218&gt;0,OR(AY218&lt;K218,AND(AY218=K218,5&lt;0))),1,0)+IF(AND(BG218&gt;0,OR(BG218&lt;K218,AND(BG218=K218,6&lt;0))),1,0)+IF(AND(BO218&gt;0,OR(BO218&lt;K218,AND(BO218=K218,7&lt;0))),1,0)+IF(AND(BW218&gt;0,OR(BW218&lt;K218,AND(BW218=K218,8&lt;0))),1,0)+IF(AND(CE218&gt;0,OR(CE218&lt;K218,AND(CE218=K218,9&lt;0))),1,0)))</f>
        <v>99</v>
      </c>
      <c r="P218" s="3">
        <f>IF(Inputs!$B$27&lt;&gt;"Ready","PENDING INPUTS",IF(A218&gt;Inputs!$B$6,0,MIN(MAX(0,(K218+L218+M218)-N218),MAX(0,C218-D218-(IF(O218&lt;O218,K218+L218+M218-N218,0)+IF(W218&lt;O218,S218+T218+U218-V218,0)+IF(AE218&lt;O218,AA218+AB218+AC218-AD218,0)+IF(AM218&lt;O218,AI218+AJ218+AK218-AL218,0)+IF(AU218&lt;O218,AQ218+AR218+AS218-AT218,0)+IF(BC218&lt;O218,AY218+AZ218+BA218-BB218,0)+IF(BK218&lt;O218,BG218+BH218+BI218-BJ218,0)+IF(BS218&lt;O218,BO218+BP218+BQ218-BR218,0)+IF(CA218&lt;O218,BW218+BX218+BY218-BZ218,0)+IF(CI218&lt;O218,CE218+CF218+CG218-CH218,0))))))</f>
        <v>0</v>
      </c>
      <c r="Q218" s="3">
        <f>IF(Inputs!$B$27&lt;&gt;"Ready","PENDING INPUTS",MIN((K218+L218+M218),IF(D218&gt;C218,IF(D218=0,0,N218*C218/D218),N218+P218)))</f>
        <v>0</v>
      </c>
      <c r="R218" s="3">
        <f>IF(Inputs!$B$27&lt;&gt;"Ready","PENDING INPUTS",MAX(0,(K218+L218+M218)-Q218))</f>
        <v>0</v>
      </c>
      <c r="S218" s="3">
        <f>IF(Inputs!$B$27&lt;&gt;"Ready","PENDING INPUTS",Z217)</f>
        <v>0</v>
      </c>
      <c r="T218" s="3">
        <f>IF(Inputs!$B$27&lt;&gt;"Ready","PENDING INPUTS",IF(A218&lt;=Inputs!$B$6,ROUND(S218*Inputs!C15/12,2),0))</f>
        <v>0</v>
      </c>
      <c r="U218" s="3">
        <f>IF(Inputs!$B$27&lt;&gt;"Ready","PENDING INPUTS",IF(AND(A218&lt;=Inputs!$B$6,S218&gt;0),Inputs!G15,0))</f>
        <v>0</v>
      </c>
      <c r="V218" s="3">
        <f>IF(Inputs!$B$27&lt;&gt;"Ready","PENDING INPUTS",IF(A218&gt;Inputs!$B$6,0,MIN((S218+T218+U218),IF(Inputs!H15=1,Inputs!D15,MAX(Inputs!F15,ROUND(S218*Inputs!E15+T218+U218,2))))))</f>
        <v>0</v>
      </c>
      <c r="W218">
        <f>IF(Inputs!$B$27&lt;&gt;"Ready","PENDING INPUTS",IF(S218&lt;=0,99,1+IF(AND(K218&gt;0,OR(K218&lt;S218,AND(K218=S218,0&lt;1))),1,0)+IF(AND(AA218&gt;0,OR(AA218&lt;S218,AND(AA218=S218,2&lt;1))),1,0)+IF(AND(AI218&gt;0,OR(AI218&lt;S218,AND(AI218=S218,3&lt;1))),1,0)+IF(AND(AQ218&gt;0,OR(AQ218&lt;S218,AND(AQ218=S218,4&lt;1))),1,0)+IF(AND(AY218&gt;0,OR(AY218&lt;S218,AND(AY218=S218,5&lt;1))),1,0)+IF(AND(BG218&gt;0,OR(BG218&lt;S218,AND(BG218=S218,6&lt;1))),1,0)+IF(AND(BO218&gt;0,OR(BO218&lt;S218,AND(BO218=S218,7&lt;1))),1,0)+IF(AND(BW218&gt;0,OR(BW218&lt;S218,AND(BW218=S218,8&lt;1))),1,0)+IF(AND(CE218&gt;0,OR(CE218&lt;S218,AND(CE218=S218,9&lt;1))),1,0)))</f>
        <v>99</v>
      </c>
      <c r="X218" s="3">
        <f>IF(Inputs!$B$27&lt;&gt;"Ready","PENDING INPUTS",IF(A218&gt;Inputs!$B$6,0,MIN(MAX(0,(S218+T218+U218)-V218),MAX(0,C218-D218-(IF(O218&lt;W218,K218+L218+M218-N218,0)+IF(W218&lt;W218,S218+T218+U218-V218,0)+IF(AE218&lt;W218,AA218+AB218+AC218-AD218,0)+IF(AM218&lt;W218,AI218+AJ218+AK218-AL218,0)+IF(AU218&lt;W218,AQ218+AR218+AS218-AT218,0)+IF(BC218&lt;W218,AY218+AZ218+BA218-BB218,0)+IF(BK218&lt;W218,BG218+BH218+BI218-BJ218,0)+IF(BS218&lt;W218,BO218+BP218+BQ218-BR218,0)+IF(CA218&lt;W218,BW218+BX218+BY218-BZ218,0)+IF(CI218&lt;W218,CE218+CF218+CG218-CH218,0))))))</f>
        <v>0</v>
      </c>
      <c r="Y218" s="3">
        <f>IF(Inputs!$B$27&lt;&gt;"Ready","PENDING INPUTS",MIN((S218+T218+U218),IF(D218&gt;C218,IF(D218=0,0,V218*C218/D218),V218+X218)))</f>
        <v>0</v>
      </c>
      <c r="Z218" s="3">
        <f>IF(Inputs!$B$27&lt;&gt;"Ready","PENDING INPUTS",MAX(0,(S218+T218+U218)-Y218))</f>
        <v>0</v>
      </c>
      <c r="AA218" s="3">
        <f>IF(Inputs!$B$27&lt;&gt;"Ready","PENDING INPUTS",AH217)</f>
        <v>0</v>
      </c>
      <c r="AB218" s="3">
        <f>IF(Inputs!$B$27&lt;&gt;"Ready","PENDING INPUTS",IF(A218&lt;=Inputs!$B$6,ROUND(AA218*Inputs!C16/12,2),0))</f>
        <v>0</v>
      </c>
      <c r="AC218" s="3">
        <f>IF(Inputs!$B$27&lt;&gt;"Ready","PENDING INPUTS",IF(AND(A218&lt;=Inputs!$B$6,AA218&gt;0),Inputs!G16,0))</f>
        <v>0</v>
      </c>
      <c r="AD218" s="3">
        <f>IF(Inputs!$B$27&lt;&gt;"Ready","PENDING INPUTS",IF(A218&gt;Inputs!$B$6,0,MIN((AA218+AB218+AC218),IF(Inputs!H16=1,Inputs!D16,MAX(Inputs!F16,ROUND(AA218*Inputs!E16+AB218+AC218,2))))))</f>
        <v>0</v>
      </c>
      <c r="AE218">
        <f>IF(Inputs!$B$27&lt;&gt;"Ready","PENDING INPUTS",IF(AA218&lt;=0,99,1+IF(AND(K218&gt;0,OR(K218&lt;AA218,AND(K218=AA218,0&lt;2))),1,0)+IF(AND(S218&gt;0,OR(S218&lt;AA218,AND(S218=AA218,1&lt;2))),1,0)+IF(AND(AI218&gt;0,OR(AI218&lt;AA218,AND(AI218=AA218,3&lt;2))),1,0)+IF(AND(AQ218&gt;0,OR(AQ218&lt;AA218,AND(AQ218=AA218,4&lt;2))),1,0)+IF(AND(AY218&gt;0,OR(AY218&lt;AA218,AND(AY218=AA218,5&lt;2))),1,0)+IF(AND(BG218&gt;0,OR(BG218&lt;AA218,AND(BG218=AA218,6&lt;2))),1,0)+IF(AND(BO218&gt;0,OR(BO218&lt;AA218,AND(BO218=AA218,7&lt;2))),1,0)+IF(AND(BW218&gt;0,OR(BW218&lt;AA218,AND(BW218=AA218,8&lt;2))),1,0)+IF(AND(CE218&gt;0,OR(CE218&lt;AA218,AND(CE218=AA218,9&lt;2))),1,0)))</f>
        <v>99</v>
      </c>
      <c r="AF218" s="3">
        <f>IF(Inputs!$B$27&lt;&gt;"Ready","PENDING INPUTS",IF(A218&gt;Inputs!$B$6,0,MIN(MAX(0,(AA218+AB218+AC218)-AD218),MAX(0,C218-D218-(IF(O218&lt;AE218,K218+L218+M218-N218,0)+IF(W218&lt;AE218,S218+T218+U218-V218,0)+IF(AE218&lt;AE218,AA218+AB218+AC218-AD218,0)+IF(AM218&lt;AE218,AI218+AJ218+AK218-AL218,0)+IF(AU218&lt;AE218,AQ218+AR218+AS218-AT218,0)+IF(BC218&lt;AE218,AY218+AZ218+BA218-BB218,0)+IF(BK218&lt;AE218,BG218+BH218+BI218-BJ218,0)+IF(BS218&lt;AE218,BO218+BP218+BQ218-BR218,0)+IF(CA218&lt;AE218,BW218+BX218+BY218-BZ218,0)+IF(CI218&lt;AE218,CE218+CF218+CG218-CH218,0))))))</f>
        <v>0</v>
      </c>
      <c r="AG218" s="3">
        <f>IF(Inputs!$B$27&lt;&gt;"Ready","PENDING INPUTS",MIN((AA218+AB218+AC218),IF(D218&gt;C218,IF(D218=0,0,AD218*C218/D218),AD218+AF218)))</f>
        <v>0</v>
      </c>
      <c r="AH218" s="3">
        <f>IF(Inputs!$B$27&lt;&gt;"Ready","PENDING INPUTS",MAX(0,(AA218+AB218+AC218)-AG218))</f>
        <v>0</v>
      </c>
      <c r="AI218" s="3">
        <f>IF(Inputs!$B$27&lt;&gt;"Ready","PENDING INPUTS",AP217)</f>
        <v>0</v>
      </c>
      <c r="AJ218" s="3">
        <f>IF(Inputs!$B$27&lt;&gt;"Ready","PENDING INPUTS",IF(A218&lt;=Inputs!$B$6,ROUND(AI218*Inputs!C17/12,2),0))</f>
        <v>0</v>
      </c>
      <c r="AK218" s="3">
        <f>IF(Inputs!$B$27&lt;&gt;"Ready","PENDING INPUTS",IF(AND(A218&lt;=Inputs!$B$6,AI218&gt;0),Inputs!G17,0))</f>
        <v>0</v>
      </c>
      <c r="AL218" s="3">
        <f>IF(Inputs!$B$27&lt;&gt;"Ready","PENDING INPUTS",IF(A218&gt;Inputs!$B$6,0,MIN((AI218+AJ218+AK218),IF(Inputs!H17=1,Inputs!D17,MAX(Inputs!F17,ROUND(AI218*Inputs!E17+AJ218+AK218,2))))))</f>
        <v>0</v>
      </c>
      <c r="AM218">
        <f>IF(Inputs!$B$27&lt;&gt;"Ready","PENDING INPUTS",IF(AI218&lt;=0,99,1+IF(AND(K218&gt;0,OR(K218&lt;AI218,AND(K218=AI218,0&lt;3))),1,0)+IF(AND(S218&gt;0,OR(S218&lt;AI218,AND(S218=AI218,1&lt;3))),1,0)+IF(AND(AA218&gt;0,OR(AA218&lt;AI218,AND(AA218=AI218,2&lt;3))),1,0)+IF(AND(AQ218&gt;0,OR(AQ218&lt;AI218,AND(AQ218=AI218,4&lt;3))),1,0)+IF(AND(AY218&gt;0,OR(AY218&lt;AI218,AND(AY218=AI218,5&lt;3))),1,0)+IF(AND(BG218&gt;0,OR(BG218&lt;AI218,AND(BG218=AI218,6&lt;3))),1,0)+IF(AND(BO218&gt;0,OR(BO218&lt;AI218,AND(BO218=AI218,7&lt;3))),1,0)+IF(AND(BW218&gt;0,OR(BW218&lt;AI218,AND(BW218=AI218,8&lt;3))),1,0)+IF(AND(CE218&gt;0,OR(CE218&lt;AI218,AND(CE218=AI218,9&lt;3))),1,0)))</f>
        <v>99</v>
      </c>
      <c r="AN218" s="3">
        <f>IF(Inputs!$B$27&lt;&gt;"Ready","PENDING INPUTS",IF(A218&gt;Inputs!$B$6,0,MIN(MAX(0,(AI218+AJ218+AK218)-AL218),MAX(0,C218-D218-(IF(O218&lt;AM218,K218+L218+M218-N218,0)+IF(W218&lt;AM218,S218+T218+U218-V218,0)+IF(AE218&lt;AM218,AA218+AB218+AC218-AD218,0)+IF(AM218&lt;AM218,AI218+AJ218+AK218-AL218,0)+IF(AU218&lt;AM218,AQ218+AR218+AS218-AT218,0)+IF(BC218&lt;AM218,AY218+AZ218+BA218-BB218,0)+IF(BK218&lt;AM218,BG218+BH218+BI218-BJ218,0)+IF(BS218&lt;AM218,BO218+BP218+BQ218-BR218,0)+IF(CA218&lt;AM218,BW218+BX218+BY218-BZ218,0)+IF(CI218&lt;AM218,CE218+CF218+CG218-CH218,0))))))</f>
        <v>0</v>
      </c>
      <c r="AO218" s="3">
        <f>IF(Inputs!$B$27&lt;&gt;"Ready","PENDING INPUTS",MIN((AI218+AJ218+AK218),IF(D218&gt;C218,IF(D218=0,0,AL218*C218/D218),AL218+AN218)))</f>
        <v>0</v>
      </c>
      <c r="AP218" s="3">
        <f>IF(Inputs!$B$27&lt;&gt;"Ready","PENDING INPUTS",MAX(0,(AI218+AJ218+AK218)-AO218))</f>
        <v>0</v>
      </c>
      <c r="AQ218" s="3">
        <f>IF(Inputs!$B$27&lt;&gt;"Ready","PENDING INPUTS",AX217)</f>
        <v>0</v>
      </c>
      <c r="AR218" s="3">
        <f>IF(Inputs!$B$27&lt;&gt;"Ready","PENDING INPUTS",IF(A218&lt;=Inputs!$B$6,ROUND(AQ218*Inputs!C18/12,2),0))</f>
        <v>0</v>
      </c>
      <c r="AS218" s="3">
        <f>IF(Inputs!$B$27&lt;&gt;"Ready","PENDING INPUTS",IF(AND(A218&lt;=Inputs!$B$6,AQ218&gt;0),Inputs!G18,0))</f>
        <v>0</v>
      </c>
      <c r="AT218" s="3">
        <f>IF(Inputs!$B$27&lt;&gt;"Ready","PENDING INPUTS",IF(A218&gt;Inputs!$B$6,0,MIN((AQ218+AR218+AS218),IF(Inputs!H18=1,Inputs!D18,MAX(Inputs!F18,ROUND(AQ218*Inputs!E18+AR218+AS218,2))))))</f>
        <v>0</v>
      </c>
      <c r="AU218">
        <f>IF(Inputs!$B$27&lt;&gt;"Ready","PENDING INPUTS",IF(AQ218&lt;=0,99,1+IF(AND(K218&gt;0,OR(K218&lt;AQ218,AND(K218=AQ218,0&lt;4))),1,0)+IF(AND(S218&gt;0,OR(S218&lt;AQ218,AND(S218=AQ218,1&lt;4))),1,0)+IF(AND(AA218&gt;0,OR(AA218&lt;AQ218,AND(AA218=AQ218,2&lt;4))),1,0)+IF(AND(AI218&gt;0,OR(AI218&lt;AQ218,AND(AI218=AQ218,3&lt;4))),1,0)+IF(AND(AY218&gt;0,OR(AY218&lt;AQ218,AND(AY218=AQ218,5&lt;4))),1,0)+IF(AND(BG218&gt;0,OR(BG218&lt;AQ218,AND(BG218=AQ218,6&lt;4))),1,0)+IF(AND(BO218&gt;0,OR(BO218&lt;AQ218,AND(BO218=AQ218,7&lt;4))),1,0)+IF(AND(BW218&gt;0,OR(BW218&lt;AQ218,AND(BW218=AQ218,8&lt;4))),1,0)+IF(AND(CE218&gt;0,OR(CE218&lt;AQ218,AND(CE218=AQ218,9&lt;4))),1,0)))</f>
        <v>99</v>
      </c>
      <c r="AV218" s="3">
        <f>IF(Inputs!$B$27&lt;&gt;"Ready","PENDING INPUTS",IF(A218&gt;Inputs!$B$6,0,MIN(MAX(0,(AQ218+AR218+AS218)-AT218),MAX(0,C218-D218-(IF(O218&lt;AU218,K218+L218+M218-N218,0)+IF(W218&lt;AU218,S218+T218+U218-V218,0)+IF(AE218&lt;AU218,AA218+AB218+AC218-AD218,0)+IF(AM218&lt;AU218,AI218+AJ218+AK218-AL218,0)+IF(AU218&lt;AU218,AQ218+AR218+AS218-AT218,0)+IF(BC218&lt;AU218,AY218+AZ218+BA218-BB218,0)+IF(BK218&lt;AU218,BG218+BH218+BI218-BJ218,0)+IF(BS218&lt;AU218,BO218+BP218+BQ218-BR218,0)+IF(CA218&lt;AU218,BW218+BX218+BY218-BZ218,0)+IF(CI218&lt;AU218,CE218+CF218+CG218-CH218,0))))))</f>
        <v>0</v>
      </c>
      <c r="AW218" s="3">
        <f>IF(Inputs!$B$27&lt;&gt;"Ready","PENDING INPUTS",MIN((AQ218+AR218+AS218),IF(D218&gt;C218,IF(D218=0,0,AT218*C218/D218),AT218+AV218)))</f>
        <v>0</v>
      </c>
      <c r="AX218" s="3">
        <f>IF(Inputs!$B$27&lt;&gt;"Ready","PENDING INPUTS",MAX(0,(AQ218+AR218+AS218)-AW218))</f>
        <v>0</v>
      </c>
      <c r="AY218" s="3">
        <f>IF(Inputs!$B$27&lt;&gt;"Ready","PENDING INPUTS",BF217)</f>
        <v>0</v>
      </c>
      <c r="AZ218" s="3">
        <f>IF(Inputs!$B$27&lt;&gt;"Ready","PENDING INPUTS",IF(A218&lt;=Inputs!$B$6,ROUND(AY218*Inputs!C19/12,2),0))</f>
        <v>0</v>
      </c>
      <c r="BA218" s="3">
        <f>IF(Inputs!$B$27&lt;&gt;"Ready","PENDING INPUTS",IF(AND(A218&lt;=Inputs!$B$6,AY218&gt;0),Inputs!G19,0))</f>
        <v>0</v>
      </c>
      <c r="BB218" s="3">
        <f>IF(Inputs!$B$27&lt;&gt;"Ready","PENDING INPUTS",IF(A218&gt;Inputs!$B$6,0,MIN((AY218+AZ218+BA218),IF(Inputs!H19=1,Inputs!D19,MAX(Inputs!F19,ROUND(AY218*Inputs!E19+AZ218+BA218,2))))))</f>
        <v>0</v>
      </c>
      <c r="BC218">
        <f>IF(Inputs!$B$27&lt;&gt;"Ready","PENDING INPUTS",IF(AY218&lt;=0,99,1+IF(AND(K218&gt;0,OR(K218&lt;AY218,AND(K218=AY218,0&lt;5))),1,0)+IF(AND(S218&gt;0,OR(S218&lt;AY218,AND(S218=AY218,1&lt;5))),1,0)+IF(AND(AA218&gt;0,OR(AA218&lt;AY218,AND(AA218=AY218,2&lt;5))),1,0)+IF(AND(AI218&gt;0,OR(AI218&lt;AY218,AND(AI218=AY218,3&lt;5))),1,0)+IF(AND(AQ218&gt;0,OR(AQ218&lt;AY218,AND(AQ218=AY218,4&lt;5))),1,0)+IF(AND(BG218&gt;0,OR(BG218&lt;AY218,AND(BG218=AY218,6&lt;5))),1,0)+IF(AND(BO218&gt;0,OR(BO218&lt;AY218,AND(BO218=AY218,7&lt;5))),1,0)+IF(AND(BW218&gt;0,OR(BW218&lt;AY218,AND(BW218=AY218,8&lt;5))),1,0)+IF(AND(CE218&gt;0,OR(CE218&lt;AY218,AND(CE218=AY218,9&lt;5))),1,0)))</f>
        <v>99</v>
      </c>
      <c r="BD218" s="3">
        <f>IF(Inputs!$B$27&lt;&gt;"Ready","PENDING INPUTS",IF(A218&gt;Inputs!$B$6,0,MIN(MAX(0,(AY218+AZ218+BA218)-BB218),MAX(0,C218-D218-(IF(O218&lt;BC218,K218+L218+M218-N218,0)+IF(W218&lt;BC218,S218+T218+U218-V218,0)+IF(AE218&lt;BC218,AA218+AB218+AC218-AD218,0)+IF(AM218&lt;BC218,AI218+AJ218+AK218-AL218,0)+IF(AU218&lt;BC218,AQ218+AR218+AS218-AT218,0)+IF(BC218&lt;BC218,AY218+AZ218+BA218-BB218,0)+IF(BK218&lt;BC218,BG218+BH218+BI218-BJ218,0)+IF(BS218&lt;BC218,BO218+BP218+BQ218-BR218,0)+IF(CA218&lt;BC218,BW218+BX218+BY218-BZ218,0)+IF(CI218&lt;BC218,CE218+CF218+CG218-CH218,0))))))</f>
        <v>0</v>
      </c>
      <c r="BE218" s="3">
        <f>IF(Inputs!$B$27&lt;&gt;"Ready","PENDING INPUTS",MIN((AY218+AZ218+BA218),IF(D218&gt;C218,IF(D218=0,0,BB218*C218/D218),BB218+BD218)))</f>
        <v>0</v>
      </c>
      <c r="BF218" s="3">
        <f>IF(Inputs!$B$27&lt;&gt;"Ready","PENDING INPUTS",MAX(0,(AY218+AZ218+BA218)-BE218))</f>
        <v>0</v>
      </c>
      <c r="BG218" s="3">
        <f>IF(Inputs!$B$27&lt;&gt;"Ready","PENDING INPUTS",BN217)</f>
        <v>0</v>
      </c>
      <c r="BH218" s="3">
        <f>IF(Inputs!$B$27&lt;&gt;"Ready","PENDING INPUTS",IF(A218&lt;=Inputs!$B$6,ROUND(BG218*Inputs!C20/12,2),0))</f>
        <v>0</v>
      </c>
      <c r="BI218" s="3">
        <f>IF(Inputs!$B$27&lt;&gt;"Ready","PENDING INPUTS",IF(AND(A218&lt;=Inputs!$B$6,BG218&gt;0),Inputs!G20,0))</f>
        <v>0</v>
      </c>
      <c r="BJ218" s="3">
        <f>IF(Inputs!$B$27&lt;&gt;"Ready","PENDING INPUTS",IF(A218&gt;Inputs!$B$6,0,MIN((BG218+BH218+BI218),IF(Inputs!H20=1,Inputs!D20,MAX(Inputs!F20,ROUND(BG218*Inputs!E20+BH218+BI218,2))))))</f>
        <v>0</v>
      </c>
      <c r="BK218">
        <f>IF(Inputs!$B$27&lt;&gt;"Ready","PENDING INPUTS",IF(BG218&lt;=0,99,1+IF(AND(K218&gt;0,OR(K218&lt;BG218,AND(K218=BG218,0&lt;6))),1,0)+IF(AND(S218&gt;0,OR(S218&lt;BG218,AND(S218=BG218,1&lt;6))),1,0)+IF(AND(AA218&gt;0,OR(AA218&lt;BG218,AND(AA218=BG218,2&lt;6))),1,0)+IF(AND(AI218&gt;0,OR(AI218&lt;BG218,AND(AI218=BG218,3&lt;6))),1,0)+IF(AND(AQ218&gt;0,OR(AQ218&lt;BG218,AND(AQ218=BG218,4&lt;6))),1,0)+IF(AND(AY218&gt;0,OR(AY218&lt;BG218,AND(AY218=BG218,5&lt;6))),1,0)+IF(AND(BO218&gt;0,OR(BO218&lt;BG218,AND(BO218=BG218,7&lt;6))),1,0)+IF(AND(BW218&gt;0,OR(BW218&lt;BG218,AND(BW218=BG218,8&lt;6))),1,0)+IF(AND(CE218&gt;0,OR(CE218&lt;BG218,AND(CE218=BG218,9&lt;6))),1,0)))</f>
        <v>99</v>
      </c>
      <c r="BL218" s="3">
        <f>IF(Inputs!$B$27&lt;&gt;"Ready","PENDING INPUTS",IF(A218&gt;Inputs!$B$6,0,MIN(MAX(0,(BG218+BH218+BI218)-BJ218),MAX(0,C218-D218-(IF(O218&lt;BK218,K218+L218+M218-N218,0)+IF(W218&lt;BK218,S218+T218+U218-V218,0)+IF(AE218&lt;BK218,AA218+AB218+AC218-AD218,0)+IF(AM218&lt;BK218,AI218+AJ218+AK218-AL218,0)+IF(AU218&lt;BK218,AQ218+AR218+AS218-AT218,0)+IF(BC218&lt;BK218,AY218+AZ218+BA218-BB218,0)+IF(BK218&lt;BK218,BG218+BH218+BI218-BJ218,0)+IF(BS218&lt;BK218,BO218+BP218+BQ218-BR218,0)+IF(CA218&lt;BK218,BW218+BX218+BY218-BZ218,0)+IF(CI218&lt;BK218,CE218+CF218+CG218-CH218,0))))))</f>
        <v>0</v>
      </c>
      <c r="BM218" s="3">
        <f>IF(Inputs!$B$27&lt;&gt;"Ready","PENDING INPUTS",MIN((BG218+BH218+BI218),IF(D218&gt;C218,IF(D218=0,0,BJ218*C218/D218),BJ218+BL218)))</f>
        <v>0</v>
      </c>
      <c r="BN218" s="3">
        <f>IF(Inputs!$B$27&lt;&gt;"Ready","PENDING INPUTS",MAX(0,(BG218+BH218+BI218)-BM218))</f>
        <v>0</v>
      </c>
      <c r="BO218" s="3">
        <f>IF(Inputs!$B$27&lt;&gt;"Ready","PENDING INPUTS",BV217)</f>
        <v>0</v>
      </c>
      <c r="BP218" s="3">
        <f>IF(Inputs!$B$27&lt;&gt;"Ready","PENDING INPUTS",IF(A218&lt;=Inputs!$B$6,ROUND(BO218*Inputs!C21/12,2),0))</f>
        <v>0</v>
      </c>
      <c r="BQ218" s="3">
        <f>IF(Inputs!$B$27&lt;&gt;"Ready","PENDING INPUTS",IF(AND(A218&lt;=Inputs!$B$6,BO218&gt;0),Inputs!G21,0))</f>
        <v>0</v>
      </c>
      <c r="BR218" s="3">
        <f>IF(Inputs!$B$27&lt;&gt;"Ready","PENDING INPUTS",IF(A218&gt;Inputs!$B$6,0,MIN((BO218+BP218+BQ218),IF(Inputs!H21=1,Inputs!D21,MAX(Inputs!F21,ROUND(BO218*Inputs!E21+BP218+BQ218,2))))))</f>
        <v>0</v>
      </c>
      <c r="BS218">
        <f>IF(Inputs!$B$27&lt;&gt;"Ready","PENDING INPUTS",IF(BO218&lt;=0,99,1+IF(AND(K218&gt;0,OR(K218&lt;BO218,AND(K218=BO218,0&lt;7))),1,0)+IF(AND(S218&gt;0,OR(S218&lt;BO218,AND(S218=BO218,1&lt;7))),1,0)+IF(AND(AA218&gt;0,OR(AA218&lt;BO218,AND(AA218=BO218,2&lt;7))),1,0)+IF(AND(AI218&gt;0,OR(AI218&lt;BO218,AND(AI218=BO218,3&lt;7))),1,0)+IF(AND(AQ218&gt;0,OR(AQ218&lt;BO218,AND(AQ218=BO218,4&lt;7))),1,0)+IF(AND(AY218&gt;0,OR(AY218&lt;BO218,AND(AY218=BO218,5&lt;7))),1,0)+IF(AND(BG218&gt;0,OR(BG218&lt;BO218,AND(BG218=BO218,6&lt;7))),1,0)+IF(AND(BW218&gt;0,OR(BW218&lt;BO218,AND(BW218=BO218,8&lt;7))),1,0)+IF(AND(CE218&gt;0,OR(CE218&lt;BO218,AND(CE218=BO218,9&lt;7))),1,0)))</f>
        <v>99</v>
      </c>
      <c r="BT218" s="3">
        <f>IF(Inputs!$B$27&lt;&gt;"Ready","PENDING INPUTS",IF(A218&gt;Inputs!$B$6,0,MIN(MAX(0,(BO218+BP218+BQ218)-BR218),MAX(0,C218-D218-(IF(O218&lt;BS218,K218+L218+M218-N218,0)+IF(W218&lt;BS218,S218+T218+U218-V218,0)+IF(AE218&lt;BS218,AA218+AB218+AC218-AD218,0)+IF(AM218&lt;BS218,AI218+AJ218+AK218-AL218,0)+IF(AU218&lt;BS218,AQ218+AR218+AS218-AT218,0)+IF(BC218&lt;BS218,AY218+AZ218+BA218-BB218,0)+IF(BK218&lt;BS218,BG218+BH218+BI218-BJ218,0)+IF(BS218&lt;BS218,BO218+BP218+BQ218-BR218,0)+IF(CA218&lt;BS218,BW218+BX218+BY218-BZ218,0)+IF(CI218&lt;BS218,CE218+CF218+CG218-CH218,0))))))</f>
        <v>0</v>
      </c>
      <c r="BU218" s="3">
        <f>IF(Inputs!$B$27&lt;&gt;"Ready","PENDING INPUTS",MIN((BO218+BP218+BQ218),IF(D218&gt;C218,IF(D218=0,0,BR218*C218/D218),BR218+BT218)))</f>
        <v>0</v>
      </c>
      <c r="BV218" s="3">
        <f>IF(Inputs!$B$27&lt;&gt;"Ready","PENDING INPUTS",MAX(0,(BO218+BP218+BQ218)-BU218))</f>
        <v>0</v>
      </c>
      <c r="BW218" s="3">
        <f>IF(Inputs!$B$27&lt;&gt;"Ready","PENDING INPUTS",CD217)</f>
        <v>0</v>
      </c>
      <c r="BX218" s="3">
        <f>IF(Inputs!$B$27&lt;&gt;"Ready","PENDING INPUTS",IF(A218&lt;=Inputs!$B$6,ROUND(BW218*Inputs!C22/12,2),0))</f>
        <v>0</v>
      </c>
      <c r="BY218" s="3">
        <f>IF(Inputs!$B$27&lt;&gt;"Ready","PENDING INPUTS",IF(AND(A218&lt;=Inputs!$B$6,BW218&gt;0),Inputs!G22,0))</f>
        <v>0</v>
      </c>
      <c r="BZ218" s="3">
        <f>IF(Inputs!$B$27&lt;&gt;"Ready","PENDING INPUTS",IF(A218&gt;Inputs!$B$6,0,MIN((BW218+BX218+BY218),IF(Inputs!H22=1,Inputs!D22,MAX(Inputs!F22,ROUND(BW218*Inputs!E22+BX218+BY218,2))))))</f>
        <v>0</v>
      </c>
      <c r="CA218">
        <f>IF(Inputs!$B$27&lt;&gt;"Ready","PENDING INPUTS",IF(BW218&lt;=0,99,1+IF(AND(K218&gt;0,OR(K218&lt;BW218,AND(K218=BW218,0&lt;8))),1,0)+IF(AND(S218&gt;0,OR(S218&lt;BW218,AND(S218=BW218,1&lt;8))),1,0)+IF(AND(AA218&gt;0,OR(AA218&lt;BW218,AND(AA218=BW218,2&lt;8))),1,0)+IF(AND(AI218&gt;0,OR(AI218&lt;BW218,AND(AI218=BW218,3&lt;8))),1,0)+IF(AND(AQ218&gt;0,OR(AQ218&lt;BW218,AND(AQ218=BW218,4&lt;8))),1,0)+IF(AND(AY218&gt;0,OR(AY218&lt;BW218,AND(AY218=BW218,5&lt;8))),1,0)+IF(AND(BG218&gt;0,OR(BG218&lt;BW218,AND(BG218=BW218,6&lt;8))),1,0)+IF(AND(BO218&gt;0,OR(BO218&lt;BW218,AND(BO218=BW218,7&lt;8))),1,0)+IF(AND(CE218&gt;0,OR(CE218&lt;BW218,AND(CE218=BW218,9&lt;8))),1,0)))</f>
        <v>99</v>
      </c>
      <c r="CB218" s="3">
        <f>IF(Inputs!$B$27&lt;&gt;"Ready","PENDING INPUTS",IF(A218&gt;Inputs!$B$6,0,MIN(MAX(0,(BW218+BX218+BY218)-BZ218),MAX(0,C218-D218-(IF(O218&lt;CA218,K218+L218+M218-N218,0)+IF(W218&lt;CA218,S218+T218+U218-V218,0)+IF(AE218&lt;CA218,AA218+AB218+AC218-AD218,0)+IF(AM218&lt;CA218,AI218+AJ218+AK218-AL218,0)+IF(AU218&lt;CA218,AQ218+AR218+AS218-AT218,0)+IF(BC218&lt;CA218,AY218+AZ218+BA218-BB218,0)+IF(BK218&lt;CA218,BG218+BH218+BI218-BJ218,0)+IF(BS218&lt;CA218,BO218+BP218+BQ218-BR218,0)+IF(CA218&lt;CA218,BW218+BX218+BY218-BZ218,0)+IF(CI218&lt;CA218,CE218+CF218+CG218-CH218,0))))))</f>
        <v>0</v>
      </c>
      <c r="CC218" s="3">
        <f>IF(Inputs!$B$27&lt;&gt;"Ready","PENDING INPUTS",MIN((BW218+BX218+BY218),IF(D218&gt;C218,IF(D218=0,0,BZ218*C218/D218),BZ218+CB218)))</f>
        <v>0</v>
      </c>
      <c r="CD218" s="3">
        <f>IF(Inputs!$B$27&lt;&gt;"Ready","PENDING INPUTS",MAX(0,(BW218+BX218+BY218)-CC218))</f>
        <v>0</v>
      </c>
      <c r="CE218" s="3">
        <f>IF(Inputs!$B$27&lt;&gt;"Ready","PENDING INPUTS",CL217)</f>
        <v>0</v>
      </c>
      <c r="CF218" s="3">
        <f>IF(Inputs!$B$27&lt;&gt;"Ready","PENDING INPUTS",IF(A218&lt;=Inputs!$B$6,ROUND(CE218*Inputs!C23/12,2),0))</f>
        <v>0</v>
      </c>
      <c r="CG218" s="3">
        <f>IF(Inputs!$B$27&lt;&gt;"Ready","PENDING INPUTS",IF(AND(A218&lt;=Inputs!$B$6,CE218&gt;0),Inputs!G23,0))</f>
        <v>0</v>
      </c>
      <c r="CH218" s="3">
        <f>IF(Inputs!$B$27&lt;&gt;"Ready","PENDING INPUTS",IF(A218&gt;Inputs!$B$6,0,MIN((CE218+CF218+CG218),IF(Inputs!H23=1,Inputs!D23,MAX(Inputs!F23,ROUND(CE218*Inputs!E23+CF218+CG218,2))))))</f>
        <v>0</v>
      </c>
      <c r="CI218">
        <f>IF(Inputs!$B$27&lt;&gt;"Ready","PENDING INPUTS",IF(CE218&lt;=0,99,1+IF(AND(K218&gt;0,OR(K218&lt;CE218,AND(K218=CE218,0&lt;9))),1,0)+IF(AND(S218&gt;0,OR(S218&lt;CE218,AND(S218=CE218,1&lt;9))),1,0)+IF(AND(AA218&gt;0,OR(AA218&lt;CE218,AND(AA218=CE218,2&lt;9))),1,0)+IF(AND(AI218&gt;0,OR(AI218&lt;CE218,AND(AI218=CE218,3&lt;9))),1,0)+IF(AND(AQ218&gt;0,OR(AQ218&lt;CE218,AND(AQ218=CE218,4&lt;9))),1,0)+IF(AND(AY218&gt;0,OR(AY218&lt;CE218,AND(AY218=CE218,5&lt;9))),1,0)+IF(AND(BG218&gt;0,OR(BG218&lt;CE218,AND(BG218=CE218,6&lt;9))),1,0)+IF(AND(BO218&gt;0,OR(BO218&lt;CE218,AND(BO218=CE218,7&lt;9))),1,0)+IF(AND(BW218&gt;0,OR(BW218&lt;CE218,AND(BW218=CE218,8&lt;9))),1,0)))</f>
        <v>99</v>
      </c>
      <c r="CJ218" s="3">
        <f>IF(Inputs!$B$27&lt;&gt;"Ready","PENDING INPUTS",IF(A218&gt;Inputs!$B$6,0,MIN(MAX(0,(CE218+CF218+CG218)-CH218),MAX(0,C218-D218-(IF(O218&lt;CI218,K218+L218+M218-N218,0)+IF(W218&lt;CI218,S218+T218+U218-V218,0)+IF(AE218&lt;CI218,AA218+AB218+AC218-AD218,0)+IF(AM218&lt;CI218,AI218+AJ218+AK218-AL218,0)+IF(AU218&lt;CI218,AQ218+AR218+AS218-AT218,0)+IF(BC218&lt;CI218,AY218+AZ218+BA218-BB218,0)+IF(BK218&lt;CI218,BG218+BH218+BI218-BJ218,0)+IF(BS218&lt;CI218,BO218+BP218+BQ218-BR218,0)+IF(CA218&lt;CI218,BW218+BX218+BY218-BZ218,0)+IF(CI218&lt;CI218,CE218+CF218+CG218-CH218,0))))))</f>
        <v>0</v>
      </c>
      <c r="CK218" s="3">
        <f>IF(Inputs!$B$27&lt;&gt;"Ready","PENDING INPUTS",MIN((CE218+CF218+CG218),IF(D218&gt;C218,IF(D218=0,0,CH218*C218/D218),CH218+CJ218)))</f>
        <v>0</v>
      </c>
      <c r="CL218" s="3">
        <f>IF(Inputs!$B$27&lt;&gt;"Ready","PENDING INPUTS",MAX(0,(CE218+CF218+CG218)-CK218))</f>
        <v>0</v>
      </c>
    </row>
    <row r="219" spans="1:90" ht="27.95" customHeight="1" x14ac:dyDescent="0.25">
      <c r="A219">
        <v>215</v>
      </c>
      <c r="B219" s="13">
        <f>IF(Inputs!$B$27&lt;&gt;"Ready","PENDING INPUTS",EDATE(Inputs!$B$5,A219-1))</f>
        <v>52810</v>
      </c>
      <c r="C219" s="3">
        <f>IF(Inputs!$B$27&lt;&gt;"Ready","PENDING INPUTS",IF(A219&lt;=Inputs!$B$6,MAX(0,Inputs!$B$4+IF(A219=Inputs!$B$7,Inputs!$B$8,0)+IF(A219=Inputs!$B$9,Inputs!$B$10,0)),0))</f>
        <v>0</v>
      </c>
      <c r="D219" s="3">
        <f>IF(Inputs!$B$27&lt;&gt;"Ready","PENDING INPUTS",SUM(N219,V219,AD219,AL219,AT219,BB219,BJ219,BR219,BZ219,CH219))</f>
        <v>0</v>
      </c>
      <c r="E219" s="3">
        <f>IF(Inputs!$B$27&lt;&gt;"Ready","PENDING INPUTS",MAX(0,D219-C219))</f>
        <v>0</v>
      </c>
      <c r="F219" s="3">
        <f>IF(Inputs!$B$27&lt;&gt;"Ready","PENDING INPUTS",SUM(Q219,Y219,AG219,AO219,AW219,BE219,BM219,BU219,CC219,CK219))</f>
        <v>0</v>
      </c>
      <c r="G219" s="3">
        <f>IF(Inputs!$B$27&lt;&gt;"Ready","PENDING INPUTS",SUM(L219,T219,AB219,AJ219,AR219,AZ219,BH219,BP219,BX219,CF219))</f>
        <v>0</v>
      </c>
      <c r="H219" s="3">
        <f>IF(Inputs!$B$27&lt;&gt;"Ready","PENDING INPUTS",SUM(M219,U219,AC219,AK219,AS219,BA219,BI219,BQ219,BY219,CG219))</f>
        <v>0</v>
      </c>
      <c r="I219" s="3">
        <f>IF(Inputs!$B$27&lt;&gt;"Ready","PENDING INPUTS",SUM(R219,Z219,AH219,AP219,AX219,BF219,BN219,BV219,CD219,CL219))</f>
        <v>0</v>
      </c>
      <c r="J219" t="str">
        <f>IF(Inputs!$B$27&lt;&gt;"Ready","PENDING INPUTS",IF(A219&gt;Inputs!$B$6,"Beyond horizon",IF(E219&gt;0.005,"MINIMUM SHORTFALL",IF(I219&lt;0.005,"Paid off","In progress"))))</f>
        <v>Beyond horizon</v>
      </c>
      <c r="K219" s="3">
        <f>IF(Inputs!$B$27&lt;&gt;"Ready","PENDING INPUTS",R218)</f>
        <v>0</v>
      </c>
      <c r="L219" s="3">
        <f>IF(Inputs!$B$27&lt;&gt;"Ready","PENDING INPUTS",IF(A219&lt;=Inputs!$B$6,ROUND(K219*Inputs!C14/12,2),0))</f>
        <v>0</v>
      </c>
      <c r="M219" s="3">
        <f>IF(Inputs!$B$27&lt;&gt;"Ready","PENDING INPUTS",IF(AND(A219&lt;=Inputs!$B$6,K219&gt;0),Inputs!G14,0))</f>
        <v>0</v>
      </c>
      <c r="N219" s="3">
        <f>IF(Inputs!$B$27&lt;&gt;"Ready","PENDING INPUTS",IF(A219&gt;Inputs!$B$6,0,MIN((K219+L219+M219),IF(Inputs!H14=1,Inputs!D14,MAX(Inputs!F14,ROUND(K219*Inputs!E14+L219+M219,2))))))</f>
        <v>0</v>
      </c>
      <c r="O219">
        <f>IF(Inputs!$B$27&lt;&gt;"Ready","PENDING INPUTS",IF(K219&lt;=0,99,1+IF(AND(S219&gt;0,OR(S219&lt;K219,AND(S219=K219,1&lt;0))),1,0)+IF(AND(AA219&gt;0,OR(AA219&lt;K219,AND(AA219=K219,2&lt;0))),1,0)+IF(AND(AI219&gt;0,OR(AI219&lt;K219,AND(AI219=K219,3&lt;0))),1,0)+IF(AND(AQ219&gt;0,OR(AQ219&lt;K219,AND(AQ219=K219,4&lt;0))),1,0)+IF(AND(AY219&gt;0,OR(AY219&lt;K219,AND(AY219=K219,5&lt;0))),1,0)+IF(AND(BG219&gt;0,OR(BG219&lt;K219,AND(BG219=K219,6&lt;0))),1,0)+IF(AND(BO219&gt;0,OR(BO219&lt;K219,AND(BO219=K219,7&lt;0))),1,0)+IF(AND(BW219&gt;0,OR(BW219&lt;K219,AND(BW219=K219,8&lt;0))),1,0)+IF(AND(CE219&gt;0,OR(CE219&lt;K219,AND(CE219=K219,9&lt;0))),1,0)))</f>
        <v>99</v>
      </c>
      <c r="P219" s="3">
        <f>IF(Inputs!$B$27&lt;&gt;"Ready","PENDING INPUTS",IF(A219&gt;Inputs!$B$6,0,MIN(MAX(0,(K219+L219+M219)-N219),MAX(0,C219-D219-(IF(O219&lt;O219,K219+L219+M219-N219,0)+IF(W219&lt;O219,S219+T219+U219-V219,0)+IF(AE219&lt;O219,AA219+AB219+AC219-AD219,0)+IF(AM219&lt;O219,AI219+AJ219+AK219-AL219,0)+IF(AU219&lt;O219,AQ219+AR219+AS219-AT219,0)+IF(BC219&lt;O219,AY219+AZ219+BA219-BB219,0)+IF(BK219&lt;O219,BG219+BH219+BI219-BJ219,0)+IF(BS219&lt;O219,BO219+BP219+BQ219-BR219,0)+IF(CA219&lt;O219,BW219+BX219+BY219-BZ219,0)+IF(CI219&lt;O219,CE219+CF219+CG219-CH219,0))))))</f>
        <v>0</v>
      </c>
      <c r="Q219" s="3">
        <f>IF(Inputs!$B$27&lt;&gt;"Ready","PENDING INPUTS",MIN((K219+L219+M219),IF(D219&gt;C219,IF(D219=0,0,N219*C219/D219),N219+P219)))</f>
        <v>0</v>
      </c>
      <c r="R219" s="3">
        <f>IF(Inputs!$B$27&lt;&gt;"Ready","PENDING INPUTS",MAX(0,(K219+L219+M219)-Q219))</f>
        <v>0</v>
      </c>
      <c r="S219" s="3">
        <f>IF(Inputs!$B$27&lt;&gt;"Ready","PENDING INPUTS",Z218)</f>
        <v>0</v>
      </c>
      <c r="T219" s="3">
        <f>IF(Inputs!$B$27&lt;&gt;"Ready","PENDING INPUTS",IF(A219&lt;=Inputs!$B$6,ROUND(S219*Inputs!C15/12,2),0))</f>
        <v>0</v>
      </c>
      <c r="U219" s="3">
        <f>IF(Inputs!$B$27&lt;&gt;"Ready","PENDING INPUTS",IF(AND(A219&lt;=Inputs!$B$6,S219&gt;0),Inputs!G15,0))</f>
        <v>0</v>
      </c>
      <c r="V219" s="3">
        <f>IF(Inputs!$B$27&lt;&gt;"Ready","PENDING INPUTS",IF(A219&gt;Inputs!$B$6,0,MIN((S219+T219+U219),IF(Inputs!H15=1,Inputs!D15,MAX(Inputs!F15,ROUND(S219*Inputs!E15+T219+U219,2))))))</f>
        <v>0</v>
      </c>
      <c r="W219">
        <f>IF(Inputs!$B$27&lt;&gt;"Ready","PENDING INPUTS",IF(S219&lt;=0,99,1+IF(AND(K219&gt;0,OR(K219&lt;S219,AND(K219=S219,0&lt;1))),1,0)+IF(AND(AA219&gt;0,OR(AA219&lt;S219,AND(AA219=S219,2&lt;1))),1,0)+IF(AND(AI219&gt;0,OR(AI219&lt;S219,AND(AI219=S219,3&lt;1))),1,0)+IF(AND(AQ219&gt;0,OR(AQ219&lt;S219,AND(AQ219=S219,4&lt;1))),1,0)+IF(AND(AY219&gt;0,OR(AY219&lt;S219,AND(AY219=S219,5&lt;1))),1,0)+IF(AND(BG219&gt;0,OR(BG219&lt;S219,AND(BG219=S219,6&lt;1))),1,0)+IF(AND(BO219&gt;0,OR(BO219&lt;S219,AND(BO219=S219,7&lt;1))),1,0)+IF(AND(BW219&gt;0,OR(BW219&lt;S219,AND(BW219=S219,8&lt;1))),1,0)+IF(AND(CE219&gt;0,OR(CE219&lt;S219,AND(CE219=S219,9&lt;1))),1,0)))</f>
        <v>99</v>
      </c>
      <c r="X219" s="3">
        <f>IF(Inputs!$B$27&lt;&gt;"Ready","PENDING INPUTS",IF(A219&gt;Inputs!$B$6,0,MIN(MAX(0,(S219+T219+U219)-V219),MAX(0,C219-D219-(IF(O219&lt;W219,K219+L219+M219-N219,0)+IF(W219&lt;W219,S219+T219+U219-V219,0)+IF(AE219&lt;W219,AA219+AB219+AC219-AD219,0)+IF(AM219&lt;W219,AI219+AJ219+AK219-AL219,0)+IF(AU219&lt;W219,AQ219+AR219+AS219-AT219,0)+IF(BC219&lt;W219,AY219+AZ219+BA219-BB219,0)+IF(BK219&lt;W219,BG219+BH219+BI219-BJ219,0)+IF(BS219&lt;W219,BO219+BP219+BQ219-BR219,0)+IF(CA219&lt;W219,BW219+BX219+BY219-BZ219,0)+IF(CI219&lt;W219,CE219+CF219+CG219-CH219,0))))))</f>
        <v>0</v>
      </c>
      <c r="Y219" s="3">
        <f>IF(Inputs!$B$27&lt;&gt;"Ready","PENDING INPUTS",MIN((S219+T219+U219),IF(D219&gt;C219,IF(D219=0,0,V219*C219/D219),V219+X219)))</f>
        <v>0</v>
      </c>
      <c r="Z219" s="3">
        <f>IF(Inputs!$B$27&lt;&gt;"Ready","PENDING INPUTS",MAX(0,(S219+T219+U219)-Y219))</f>
        <v>0</v>
      </c>
      <c r="AA219" s="3">
        <f>IF(Inputs!$B$27&lt;&gt;"Ready","PENDING INPUTS",AH218)</f>
        <v>0</v>
      </c>
      <c r="AB219" s="3">
        <f>IF(Inputs!$B$27&lt;&gt;"Ready","PENDING INPUTS",IF(A219&lt;=Inputs!$B$6,ROUND(AA219*Inputs!C16/12,2),0))</f>
        <v>0</v>
      </c>
      <c r="AC219" s="3">
        <f>IF(Inputs!$B$27&lt;&gt;"Ready","PENDING INPUTS",IF(AND(A219&lt;=Inputs!$B$6,AA219&gt;0),Inputs!G16,0))</f>
        <v>0</v>
      </c>
      <c r="AD219" s="3">
        <f>IF(Inputs!$B$27&lt;&gt;"Ready","PENDING INPUTS",IF(A219&gt;Inputs!$B$6,0,MIN((AA219+AB219+AC219),IF(Inputs!H16=1,Inputs!D16,MAX(Inputs!F16,ROUND(AA219*Inputs!E16+AB219+AC219,2))))))</f>
        <v>0</v>
      </c>
      <c r="AE219">
        <f>IF(Inputs!$B$27&lt;&gt;"Ready","PENDING INPUTS",IF(AA219&lt;=0,99,1+IF(AND(K219&gt;0,OR(K219&lt;AA219,AND(K219=AA219,0&lt;2))),1,0)+IF(AND(S219&gt;0,OR(S219&lt;AA219,AND(S219=AA219,1&lt;2))),1,0)+IF(AND(AI219&gt;0,OR(AI219&lt;AA219,AND(AI219=AA219,3&lt;2))),1,0)+IF(AND(AQ219&gt;0,OR(AQ219&lt;AA219,AND(AQ219=AA219,4&lt;2))),1,0)+IF(AND(AY219&gt;0,OR(AY219&lt;AA219,AND(AY219=AA219,5&lt;2))),1,0)+IF(AND(BG219&gt;0,OR(BG219&lt;AA219,AND(BG219=AA219,6&lt;2))),1,0)+IF(AND(BO219&gt;0,OR(BO219&lt;AA219,AND(BO219=AA219,7&lt;2))),1,0)+IF(AND(BW219&gt;0,OR(BW219&lt;AA219,AND(BW219=AA219,8&lt;2))),1,0)+IF(AND(CE219&gt;0,OR(CE219&lt;AA219,AND(CE219=AA219,9&lt;2))),1,0)))</f>
        <v>99</v>
      </c>
      <c r="AF219" s="3">
        <f>IF(Inputs!$B$27&lt;&gt;"Ready","PENDING INPUTS",IF(A219&gt;Inputs!$B$6,0,MIN(MAX(0,(AA219+AB219+AC219)-AD219),MAX(0,C219-D219-(IF(O219&lt;AE219,K219+L219+M219-N219,0)+IF(W219&lt;AE219,S219+T219+U219-V219,0)+IF(AE219&lt;AE219,AA219+AB219+AC219-AD219,0)+IF(AM219&lt;AE219,AI219+AJ219+AK219-AL219,0)+IF(AU219&lt;AE219,AQ219+AR219+AS219-AT219,0)+IF(BC219&lt;AE219,AY219+AZ219+BA219-BB219,0)+IF(BK219&lt;AE219,BG219+BH219+BI219-BJ219,0)+IF(BS219&lt;AE219,BO219+BP219+BQ219-BR219,0)+IF(CA219&lt;AE219,BW219+BX219+BY219-BZ219,0)+IF(CI219&lt;AE219,CE219+CF219+CG219-CH219,0))))))</f>
        <v>0</v>
      </c>
      <c r="AG219" s="3">
        <f>IF(Inputs!$B$27&lt;&gt;"Ready","PENDING INPUTS",MIN((AA219+AB219+AC219),IF(D219&gt;C219,IF(D219=0,0,AD219*C219/D219),AD219+AF219)))</f>
        <v>0</v>
      </c>
      <c r="AH219" s="3">
        <f>IF(Inputs!$B$27&lt;&gt;"Ready","PENDING INPUTS",MAX(0,(AA219+AB219+AC219)-AG219))</f>
        <v>0</v>
      </c>
      <c r="AI219" s="3">
        <f>IF(Inputs!$B$27&lt;&gt;"Ready","PENDING INPUTS",AP218)</f>
        <v>0</v>
      </c>
      <c r="AJ219" s="3">
        <f>IF(Inputs!$B$27&lt;&gt;"Ready","PENDING INPUTS",IF(A219&lt;=Inputs!$B$6,ROUND(AI219*Inputs!C17/12,2),0))</f>
        <v>0</v>
      </c>
      <c r="AK219" s="3">
        <f>IF(Inputs!$B$27&lt;&gt;"Ready","PENDING INPUTS",IF(AND(A219&lt;=Inputs!$B$6,AI219&gt;0),Inputs!G17,0))</f>
        <v>0</v>
      </c>
      <c r="AL219" s="3">
        <f>IF(Inputs!$B$27&lt;&gt;"Ready","PENDING INPUTS",IF(A219&gt;Inputs!$B$6,0,MIN((AI219+AJ219+AK219),IF(Inputs!H17=1,Inputs!D17,MAX(Inputs!F17,ROUND(AI219*Inputs!E17+AJ219+AK219,2))))))</f>
        <v>0</v>
      </c>
      <c r="AM219">
        <f>IF(Inputs!$B$27&lt;&gt;"Ready","PENDING INPUTS",IF(AI219&lt;=0,99,1+IF(AND(K219&gt;0,OR(K219&lt;AI219,AND(K219=AI219,0&lt;3))),1,0)+IF(AND(S219&gt;0,OR(S219&lt;AI219,AND(S219=AI219,1&lt;3))),1,0)+IF(AND(AA219&gt;0,OR(AA219&lt;AI219,AND(AA219=AI219,2&lt;3))),1,0)+IF(AND(AQ219&gt;0,OR(AQ219&lt;AI219,AND(AQ219=AI219,4&lt;3))),1,0)+IF(AND(AY219&gt;0,OR(AY219&lt;AI219,AND(AY219=AI219,5&lt;3))),1,0)+IF(AND(BG219&gt;0,OR(BG219&lt;AI219,AND(BG219=AI219,6&lt;3))),1,0)+IF(AND(BO219&gt;0,OR(BO219&lt;AI219,AND(BO219=AI219,7&lt;3))),1,0)+IF(AND(BW219&gt;0,OR(BW219&lt;AI219,AND(BW219=AI219,8&lt;3))),1,0)+IF(AND(CE219&gt;0,OR(CE219&lt;AI219,AND(CE219=AI219,9&lt;3))),1,0)))</f>
        <v>99</v>
      </c>
      <c r="AN219" s="3">
        <f>IF(Inputs!$B$27&lt;&gt;"Ready","PENDING INPUTS",IF(A219&gt;Inputs!$B$6,0,MIN(MAX(0,(AI219+AJ219+AK219)-AL219),MAX(0,C219-D219-(IF(O219&lt;AM219,K219+L219+M219-N219,0)+IF(W219&lt;AM219,S219+T219+U219-V219,0)+IF(AE219&lt;AM219,AA219+AB219+AC219-AD219,0)+IF(AM219&lt;AM219,AI219+AJ219+AK219-AL219,0)+IF(AU219&lt;AM219,AQ219+AR219+AS219-AT219,0)+IF(BC219&lt;AM219,AY219+AZ219+BA219-BB219,0)+IF(BK219&lt;AM219,BG219+BH219+BI219-BJ219,0)+IF(BS219&lt;AM219,BO219+BP219+BQ219-BR219,0)+IF(CA219&lt;AM219,BW219+BX219+BY219-BZ219,0)+IF(CI219&lt;AM219,CE219+CF219+CG219-CH219,0))))))</f>
        <v>0</v>
      </c>
      <c r="AO219" s="3">
        <f>IF(Inputs!$B$27&lt;&gt;"Ready","PENDING INPUTS",MIN((AI219+AJ219+AK219),IF(D219&gt;C219,IF(D219=0,0,AL219*C219/D219),AL219+AN219)))</f>
        <v>0</v>
      </c>
      <c r="AP219" s="3">
        <f>IF(Inputs!$B$27&lt;&gt;"Ready","PENDING INPUTS",MAX(0,(AI219+AJ219+AK219)-AO219))</f>
        <v>0</v>
      </c>
      <c r="AQ219" s="3">
        <f>IF(Inputs!$B$27&lt;&gt;"Ready","PENDING INPUTS",AX218)</f>
        <v>0</v>
      </c>
      <c r="AR219" s="3">
        <f>IF(Inputs!$B$27&lt;&gt;"Ready","PENDING INPUTS",IF(A219&lt;=Inputs!$B$6,ROUND(AQ219*Inputs!C18/12,2),0))</f>
        <v>0</v>
      </c>
      <c r="AS219" s="3">
        <f>IF(Inputs!$B$27&lt;&gt;"Ready","PENDING INPUTS",IF(AND(A219&lt;=Inputs!$B$6,AQ219&gt;0),Inputs!G18,0))</f>
        <v>0</v>
      </c>
      <c r="AT219" s="3">
        <f>IF(Inputs!$B$27&lt;&gt;"Ready","PENDING INPUTS",IF(A219&gt;Inputs!$B$6,0,MIN((AQ219+AR219+AS219),IF(Inputs!H18=1,Inputs!D18,MAX(Inputs!F18,ROUND(AQ219*Inputs!E18+AR219+AS219,2))))))</f>
        <v>0</v>
      </c>
      <c r="AU219">
        <f>IF(Inputs!$B$27&lt;&gt;"Ready","PENDING INPUTS",IF(AQ219&lt;=0,99,1+IF(AND(K219&gt;0,OR(K219&lt;AQ219,AND(K219=AQ219,0&lt;4))),1,0)+IF(AND(S219&gt;0,OR(S219&lt;AQ219,AND(S219=AQ219,1&lt;4))),1,0)+IF(AND(AA219&gt;0,OR(AA219&lt;AQ219,AND(AA219=AQ219,2&lt;4))),1,0)+IF(AND(AI219&gt;0,OR(AI219&lt;AQ219,AND(AI219=AQ219,3&lt;4))),1,0)+IF(AND(AY219&gt;0,OR(AY219&lt;AQ219,AND(AY219=AQ219,5&lt;4))),1,0)+IF(AND(BG219&gt;0,OR(BG219&lt;AQ219,AND(BG219=AQ219,6&lt;4))),1,0)+IF(AND(BO219&gt;0,OR(BO219&lt;AQ219,AND(BO219=AQ219,7&lt;4))),1,0)+IF(AND(BW219&gt;0,OR(BW219&lt;AQ219,AND(BW219=AQ219,8&lt;4))),1,0)+IF(AND(CE219&gt;0,OR(CE219&lt;AQ219,AND(CE219=AQ219,9&lt;4))),1,0)))</f>
        <v>99</v>
      </c>
      <c r="AV219" s="3">
        <f>IF(Inputs!$B$27&lt;&gt;"Ready","PENDING INPUTS",IF(A219&gt;Inputs!$B$6,0,MIN(MAX(0,(AQ219+AR219+AS219)-AT219),MAX(0,C219-D219-(IF(O219&lt;AU219,K219+L219+M219-N219,0)+IF(W219&lt;AU219,S219+T219+U219-V219,0)+IF(AE219&lt;AU219,AA219+AB219+AC219-AD219,0)+IF(AM219&lt;AU219,AI219+AJ219+AK219-AL219,0)+IF(AU219&lt;AU219,AQ219+AR219+AS219-AT219,0)+IF(BC219&lt;AU219,AY219+AZ219+BA219-BB219,0)+IF(BK219&lt;AU219,BG219+BH219+BI219-BJ219,0)+IF(BS219&lt;AU219,BO219+BP219+BQ219-BR219,0)+IF(CA219&lt;AU219,BW219+BX219+BY219-BZ219,0)+IF(CI219&lt;AU219,CE219+CF219+CG219-CH219,0))))))</f>
        <v>0</v>
      </c>
      <c r="AW219" s="3">
        <f>IF(Inputs!$B$27&lt;&gt;"Ready","PENDING INPUTS",MIN((AQ219+AR219+AS219),IF(D219&gt;C219,IF(D219=0,0,AT219*C219/D219),AT219+AV219)))</f>
        <v>0</v>
      </c>
      <c r="AX219" s="3">
        <f>IF(Inputs!$B$27&lt;&gt;"Ready","PENDING INPUTS",MAX(0,(AQ219+AR219+AS219)-AW219))</f>
        <v>0</v>
      </c>
      <c r="AY219" s="3">
        <f>IF(Inputs!$B$27&lt;&gt;"Ready","PENDING INPUTS",BF218)</f>
        <v>0</v>
      </c>
      <c r="AZ219" s="3">
        <f>IF(Inputs!$B$27&lt;&gt;"Ready","PENDING INPUTS",IF(A219&lt;=Inputs!$B$6,ROUND(AY219*Inputs!C19/12,2),0))</f>
        <v>0</v>
      </c>
      <c r="BA219" s="3">
        <f>IF(Inputs!$B$27&lt;&gt;"Ready","PENDING INPUTS",IF(AND(A219&lt;=Inputs!$B$6,AY219&gt;0),Inputs!G19,0))</f>
        <v>0</v>
      </c>
      <c r="BB219" s="3">
        <f>IF(Inputs!$B$27&lt;&gt;"Ready","PENDING INPUTS",IF(A219&gt;Inputs!$B$6,0,MIN((AY219+AZ219+BA219),IF(Inputs!H19=1,Inputs!D19,MAX(Inputs!F19,ROUND(AY219*Inputs!E19+AZ219+BA219,2))))))</f>
        <v>0</v>
      </c>
      <c r="BC219">
        <f>IF(Inputs!$B$27&lt;&gt;"Ready","PENDING INPUTS",IF(AY219&lt;=0,99,1+IF(AND(K219&gt;0,OR(K219&lt;AY219,AND(K219=AY219,0&lt;5))),1,0)+IF(AND(S219&gt;0,OR(S219&lt;AY219,AND(S219=AY219,1&lt;5))),1,0)+IF(AND(AA219&gt;0,OR(AA219&lt;AY219,AND(AA219=AY219,2&lt;5))),1,0)+IF(AND(AI219&gt;0,OR(AI219&lt;AY219,AND(AI219=AY219,3&lt;5))),1,0)+IF(AND(AQ219&gt;0,OR(AQ219&lt;AY219,AND(AQ219=AY219,4&lt;5))),1,0)+IF(AND(BG219&gt;0,OR(BG219&lt;AY219,AND(BG219=AY219,6&lt;5))),1,0)+IF(AND(BO219&gt;0,OR(BO219&lt;AY219,AND(BO219=AY219,7&lt;5))),1,0)+IF(AND(BW219&gt;0,OR(BW219&lt;AY219,AND(BW219=AY219,8&lt;5))),1,0)+IF(AND(CE219&gt;0,OR(CE219&lt;AY219,AND(CE219=AY219,9&lt;5))),1,0)))</f>
        <v>99</v>
      </c>
      <c r="BD219" s="3">
        <f>IF(Inputs!$B$27&lt;&gt;"Ready","PENDING INPUTS",IF(A219&gt;Inputs!$B$6,0,MIN(MAX(0,(AY219+AZ219+BA219)-BB219),MAX(0,C219-D219-(IF(O219&lt;BC219,K219+L219+M219-N219,0)+IF(W219&lt;BC219,S219+T219+U219-V219,0)+IF(AE219&lt;BC219,AA219+AB219+AC219-AD219,0)+IF(AM219&lt;BC219,AI219+AJ219+AK219-AL219,0)+IF(AU219&lt;BC219,AQ219+AR219+AS219-AT219,0)+IF(BC219&lt;BC219,AY219+AZ219+BA219-BB219,0)+IF(BK219&lt;BC219,BG219+BH219+BI219-BJ219,0)+IF(BS219&lt;BC219,BO219+BP219+BQ219-BR219,0)+IF(CA219&lt;BC219,BW219+BX219+BY219-BZ219,0)+IF(CI219&lt;BC219,CE219+CF219+CG219-CH219,0))))))</f>
        <v>0</v>
      </c>
      <c r="BE219" s="3">
        <f>IF(Inputs!$B$27&lt;&gt;"Ready","PENDING INPUTS",MIN((AY219+AZ219+BA219),IF(D219&gt;C219,IF(D219=0,0,BB219*C219/D219),BB219+BD219)))</f>
        <v>0</v>
      </c>
      <c r="BF219" s="3">
        <f>IF(Inputs!$B$27&lt;&gt;"Ready","PENDING INPUTS",MAX(0,(AY219+AZ219+BA219)-BE219))</f>
        <v>0</v>
      </c>
      <c r="BG219" s="3">
        <f>IF(Inputs!$B$27&lt;&gt;"Ready","PENDING INPUTS",BN218)</f>
        <v>0</v>
      </c>
      <c r="BH219" s="3">
        <f>IF(Inputs!$B$27&lt;&gt;"Ready","PENDING INPUTS",IF(A219&lt;=Inputs!$B$6,ROUND(BG219*Inputs!C20/12,2),0))</f>
        <v>0</v>
      </c>
      <c r="BI219" s="3">
        <f>IF(Inputs!$B$27&lt;&gt;"Ready","PENDING INPUTS",IF(AND(A219&lt;=Inputs!$B$6,BG219&gt;0),Inputs!G20,0))</f>
        <v>0</v>
      </c>
      <c r="BJ219" s="3">
        <f>IF(Inputs!$B$27&lt;&gt;"Ready","PENDING INPUTS",IF(A219&gt;Inputs!$B$6,0,MIN((BG219+BH219+BI219),IF(Inputs!H20=1,Inputs!D20,MAX(Inputs!F20,ROUND(BG219*Inputs!E20+BH219+BI219,2))))))</f>
        <v>0</v>
      </c>
      <c r="BK219">
        <f>IF(Inputs!$B$27&lt;&gt;"Ready","PENDING INPUTS",IF(BG219&lt;=0,99,1+IF(AND(K219&gt;0,OR(K219&lt;BG219,AND(K219=BG219,0&lt;6))),1,0)+IF(AND(S219&gt;0,OR(S219&lt;BG219,AND(S219=BG219,1&lt;6))),1,0)+IF(AND(AA219&gt;0,OR(AA219&lt;BG219,AND(AA219=BG219,2&lt;6))),1,0)+IF(AND(AI219&gt;0,OR(AI219&lt;BG219,AND(AI219=BG219,3&lt;6))),1,0)+IF(AND(AQ219&gt;0,OR(AQ219&lt;BG219,AND(AQ219=BG219,4&lt;6))),1,0)+IF(AND(AY219&gt;0,OR(AY219&lt;BG219,AND(AY219=BG219,5&lt;6))),1,0)+IF(AND(BO219&gt;0,OR(BO219&lt;BG219,AND(BO219=BG219,7&lt;6))),1,0)+IF(AND(BW219&gt;0,OR(BW219&lt;BG219,AND(BW219=BG219,8&lt;6))),1,0)+IF(AND(CE219&gt;0,OR(CE219&lt;BG219,AND(CE219=BG219,9&lt;6))),1,0)))</f>
        <v>99</v>
      </c>
      <c r="BL219" s="3">
        <f>IF(Inputs!$B$27&lt;&gt;"Ready","PENDING INPUTS",IF(A219&gt;Inputs!$B$6,0,MIN(MAX(0,(BG219+BH219+BI219)-BJ219),MAX(0,C219-D219-(IF(O219&lt;BK219,K219+L219+M219-N219,0)+IF(W219&lt;BK219,S219+T219+U219-V219,0)+IF(AE219&lt;BK219,AA219+AB219+AC219-AD219,0)+IF(AM219&lt;BK219,AI219+AJ219+AK219-AL219,0)+IF(AU219&lt;BK219,AQ219+AR219+AS219-AT219,0)+IF(BC219&lt;BK219,AY219+AZ219+BA219-BB219,0)+IF(BK219&lt;BK219,BG219+BH219+BI219-BJ219,0)+IF(BS219&lt;BK219,BO219+BP219+BQ219-BR219,0)+IF(CA219&lt;BK219,BW219+BX219+BY219-BZ219,0)+IF(CI219&lt;BK219,CE219+CF219+CG219-CH219,0))))))</f>
        <v>0</v>
      </c>
      <c r="BM219" s="3">
        <f>IF(Inputs!$B$27&lt;&gt;"Ready","PENDING INPUTS",MIN((BG219+BH219+BI219),IF(D219&gt;C219,IF(D219=0,0,BJ219*C219/D219),BJ219+BL219)))</f>
        <v>0</v>
      </c>
      <c r="BN219" s="3">
        <f>IF(Inputs!$B$27&lt;&gt;"Ready","PENDING INPUTS",MAX(0,(BG219+BH219+BI219)-BM219))</f>
        <v>0</v>
      </c>
      <c r="BO219" s="3">
        <f>IF(Inputs!$B$27&lt;&gt;"Ready","PENDING INPUTS",BV218)</f>
        <v>0</v>
      </c>
      <c r="BP219" s="3">
        <f>IF(Inputs!$B$27&lt;&gt;"Ready","PENDING INPUTS",IF(A219&lt;=Inputs!$B$6,ROUND(BO219*Inputs!C21/12,2),0))</f>
        <v>0</v>
      </c>
      <c r="BQ219" s="3">
        <f>IF(Inputs!$B$27&lt;&gt;"Ready","PENDING INPUTS",IF(AND(A219&lt;=Inputs!$B$6,BO219&gt;0),Inputs!G21,0))</f>
        <v>0</v>
      </c>
      <c r="BR219" s="3">
        <f>IF(Inputs!$B$27&lt;&gt;"Ready","PENDING INPUTS",IF(A219&gt;Inputs!$B$6,0,MIN((BO219+BP219+BQ219),IF(Inputs!H21=1,Inputs!D21,MAX(Inputs!F21,ROUND(BO219*Inputs!E21+BP219+BQ219,2))))))</f>
        <v>0</v>
      </c>
      <c r="BS219">
        <f>IF(Inputs!$B$27&lt;&gt;"Ready","PENDING INPUTS",IF(BO219&lt;=0,99,1+IF(AND(K219&gt;0,OR(K219&lt;BO219,AND(K219=BO219,0&lt;7))),1,0)+IF(AND(S219&gt;0,OR(S219&lt;BO219,AND(S219=BO219,1&lt;7))),1,0)+IF(AND(AA219&gt;0,OR(AA219&lt;BO219,AND(AA219=BO219,2&lt;7))),1,0)+IF(AND(AI219&gt;0,OR(AI219&lt;BO219,AND(AI219=BO219,3&lt;7))),1,0)+IF(AND(AQ219&gt;0,OR(AQ219&lt;BO219,AND(AQ219=BO219,4&lt;7))),1,0)+IF(AND(AY219&gt;0,OR(AY219&lt;BO219,AND(AY219=BO219,5&lt;7))),1,0)+IF(AND(BG219&gt;0,OR(BG219&lt;BO219,AND(BG219=BO219,6&lt;7))),1,0)+IF(AND(BW219&gt;0,OR(BW219&lt;BO219,AND(BW219=BO219,8&lt;7))),1,0)+IF(AND(CE219&gt;0,OR(CE219&lt;BO219,AND(CE219=BO219,9&lt;7))),1,0)))</f>
        <v>99</v>
      </c>
      <c r="BT219" s="3">
        <f>IF(Inputs!$B$27&lt;&gt;"Ready","PENDING INPUTS",IF(A219&gt;Inputs!$B$6,0,MIN(MAX(0,(BO219+BP219+BQ219)-BR219),MAX(0,C219-D219-(IF(O219&lt;BS219,K219+L219+M219-N219,0)+IF(W219&lt;BS219,S219+T219+U219-V219,0)+IF(AE219&lt;BS219,AA219+AB219+AC219-AD219,0)+IF(AM219&lt;BS219,AI219+AJ219+AK219-AL219,0)+IF(AU219&lt;BS219,AQ219+AR219+AS219-AT219,0)+IF(BC219&lt;BS219,AY219+AZ219+BA219-BB219,0)+IF(BK219&lt;BS219,BG219+BH219+BI219-BJ219,0)+IF(BS219&lt;BS219,BO219+BP219+BQ219-BR219,0)+IF(CA219&lt;BS219,BW219+BX219+BY219-BZ219,0)+IF(CI219&lt;BS219,CE219+CF219+CG219-CH219,0))))))</f>
        <v>0</v>
      </c>
      <c r="BU219" s="3">
        <f>IF(Inputs!$B$27&lt;&gt;"Ready","PENDING INPUTS",MIN((BO219+BP219+BQ219),IF(D219&gt;C219,IF(D219=0,0,BR219*C219/D219),BR219+BT219)))</f>
        <v>0</v>
      </c>
      <c r="BV219" s="3">
        <f>IF(Inputs!$B$27&lt;&gt;"Ready","PENDING INPUTS",MAX(0,(BO219+BP219+BQ219)-BU219))</f>
        <v>0</v>
      </c>
      <c r="BW219" s="3">
        <f>IF(Inputs!$B$27&lt;&gt;"Ready","PENDING INPUTS",CD218)</f>
        <v>0</v>
      </c>
      <c r="BX219" s="3">
        <f>IF(Inputs!$B$27&lt;&gt;"Ready","PENDING INPUTS",IF(A219&lt;=Inputs!$B$6,ROUND(BW219*Inputs!C22/12,2),0))</f>
        <v>0</v>
      </c>
      <c r="BY219" s="3">
        <f>IF(Inputs!$B$27&lt;&gt;"Ready","PENDING INPUTS",IF(AND(A219&lt;=Inputs!$B$6,BW219&gt;0),Inputs!G22,0))</f>
        <v>0</v>
      </c>
      <c r="BZ219" s="3">
        <f>IF(Inputs!$B$27&lt;&gt;"Ready","PENDING INPUTS",IF(A219&gt;Inputs!$B$6,0,MIN((BW219+BX219+BY219),IF(Inputs!H22=1,Inputs!D22,MAX(Inputs!F22,ROUND(BW219*Inputs!E22+BX219+BY219,2))))))</f>
        <v>0</v>
      </c>
      <c r="CA219">
        <f>IF(Inputs!$B$27&lt;&gt;"Ready","PENDING INPUTS",IF(BW219&lt;=0,99,1+IF(AND(K219&gt;0,OR(K219&lt;BW219,AND(K219=BW219,0&lt;8))),1,0)+IF(AND(S219&gt;0,OR(S219&lt;BW219,AND(S219=BW219,1&lt;8))),1,0)+IF(AND(AA219&gt;0,OR(AA219&lt;BW219,AND(AA219=BW219,2&lt;8))),1,0)+IF(AND(AI219&gt;0,OR(AI219&lt;BW219,AND(AI219=BW219,3&lt;8))),1,0)+IF(AND(AQ219&gt;0,OR(AQ219&lt;BW219,AND(AQ219=BW219,4&lt;8))),1,0)+IF(AND(AY219&gt;0,OR(AY219&lt;BW219,AND(AY219=BW219,5&lt;8))),1,0)+IF(AND(BG219&gt;0,OR(BG219&lt;BW219,AND(BG219=BW219,6&lt;8))),1,0)+IF(AND(BO219&gt;0,OR(BO219&lt;BW219,AND(BO219=BW219,7&lt;8))),1,0)+IF(AND(CE219&gt;0,OR(CE219&lt;BW219,AND(CE219=BW219,9&lt;8))),1,0)))</f>
        <v>99</v>
      </c>
      <c r="CB219" s="3">
        <f>IF(Inputs!$B$27&lt;&gt;"Ready","PENDING INPUTS",IF(A219&gt;Inputs!$B$6,0,MIN(MAX(0,(BW219+BX219+BY219)-BZ219),MAX(0,C219-D219-(IF(O219&lt;CA219,K219+L219+M219-N219,0)+IF(W219&lt;CA219,S219+T219+U219-V219,0)+IF(AE219&lt;CA219,AA219+AB219+AC219-AD219,0)+IF(AM219&lt;CA219,AI219+AJ219+AK219-AL219,0)+IF(AU219&lt;CA219,AQ219+AR219+AS219-AT219,0)+IF(BC219&lt;CA219,AY219+AZ219+BA219-BB219,0)+IF(BK219&lt;CA219,BG219+BH219+BI219-BJ219,0)+IF(BS219&lt;CA219,BO219+BP219+BQ219-BR219,0)+IF(CA219&lt;CA219,BW219+BX219+BY219-BZ219,0)+IF(CI219&lt;CA219,CE219+CF219+CG219-CH219,0))))))</f>
        <v>0</v>
      </c>
      <c r="CC219" s="3">
        <f>IF(Inputs!$B$27&lt;&gt;"Ready","PENDING INPUTS",MIN((BW219+BX219+BY219),IF(D219&gt;C219,IF(D219=0,0,BZ219*C219/D219),BZ219+CB219)))</f>
        <v>0</v>
      </c>
      <c r="CD219" s="3">
        <f>IF(Inputs!$B$27&lt;&gt;"Ready","PENDING INPUTS",MAX(0,(BW219+BX219+BY219)-CC219))</f>
        <v>0</v>
      </c>
      <c r="CE219" s="3">
        <f>IF(Inputs!$B$27&lt;&gt;"Ready","PENDING INPUTS",CL218)</f>
        <v>0</v>
      </c>
      <c r="CF219" s="3">
        <f>IF(Inputs!$B$27&lt;&gt;"Ready","PENDING INPUTS",IF(A219&lt;=Inputs!$B$6,ROUND(CE219*Inputs!C23/12,2),0))</f>
        <v>0</v>
      </c>
      <c r="CG219" s="3">
        <f>IF(Inputs!$B$27&lt;&gt;"Ready","PENDING INPUTS",IF(AND(A219&lt;=Inputs!$B$6,CE219&gt;0),Inputs!G23,0))</f>
        <v>0</v>
      </c>
      <c r="CH219" s="3">
        <f>IF(Inputs!$B$27&lt;&gt;"Ready","PENDING INPUTS",IF(A219&gt;Inputs!$B$6,0,MIN((CE219+CF219+CG219),IF(Inputs!H23=1,Inputs!D23,MAX(Inputs!F23,ROUND(CE219*Inputs!E23+CF219+CG219,2))))))</f>
        <v>0</v>
      </c>
      <c r="CI219">
        <f>IF(Inputs!$B$27&lt;&gt;"Ready","PENDING INPUTS",IF(CE219&lt;=0,99,1+IF(AND(K219&gt;0,OR(K219&lt;CE219,AND(K219=CE219,0&lt;9))),1,0)+IF(AND(S219&gt;0,OR(S219&lt;CE219,AND(S219=CE219,1&lt;9))),1,0)+IF(AND(AA219&gt;0,OR(AA219&lt;CE219,AND(AA219=CE219,2&lt;9))),1,0)+IF(AND(AI219&gt;0,OR(AI219&lt;CE219,AND(AI219=CE219,3&lt;9))),1,0)+IF(AND(AQ219&gt;0,OR(AQ219&lt;CE219,AND(AQ219=CE219,4&lt;9))),1,0)+IF(AND(AY219&gt;0,OR(AY219&lt;CE219,AND(AY219=CE219,5&lt;9))),1,0)+IF(AND(BG219&gt;0,OR(BG219&lt;CE219,AND(BG219=CE219,6&lt;9))),1,0)+IF(AND(BO219&gt;0,OR(BO219&lt;CE219,AND(BO219=CE219,7&lt;9))),1,0)+IF(AND(BW219&gt;0,OR(BW219&lt;CE219,AND(BW219=CE219,8&lt;9))),1,0)))</f>
        <v>99</v>
      </c>
      <c r="CJ219" s="3">
        <f>IF(Inputs!$B$27&lt;&gt;"Ready","PENDING INPUTS",IF(A219&gt;Inputs!$B$6,0,MIN(MAX(0,(CE219+CF219+CG219)-CH219),MAX(0,C219-D219-(IF(O219&lt;CI219,K219+L219+M219-N219,0)+IF(W219&lt;CI219,S219+T219+U219-V219,0)+IF(AE219&lt;CI219,AA219+AB219+AC219-AD219,0)+IF(AM219&lt;CI219,AI219+AJ219+AK219-AL219,0)+IF(AU219&lt;CI219,AQ219+AR219+AS219-AT219,0)+IF(BC219&lt;CI219,AY219+AZ219+BA219-BB219,0)+IF(BK219&lt;CI219,BG219+BH219+BI219-BJ219,0)+IF(BS219&lt;CI219,BO219+BP219+BQ219-BR219,0)+IF(CA219&lt;CI219,BW219+BX219+BY219-BZ219,0)+IF(CI219&lt;CI219,CE219+CF219+CG219-CH219,0))))))</f>
        <v>0</v>
      </c>
      <c r="CK219" s="3">
        <f>IF(Inputs!$B$27&lt;&gt;"Ready","PENDING INPUTS",MIN((CE219+CF219+CG219),IF(D219&gt;C219,IF(D219=0,0,CH219*C219/D219),CH219+CJ219)))</f>
        <v>0</v>
      </c>
      <c r="CL219" s="3">
        <f>IF(Inputs!$B$27&lt;&gt;"Ready","PENDING INPUTS",MAX(0,(CE219+CF219+CG219)-CK219))</f>
        <v>0</v>
      </c>
    </row>
    <row r="220" spans="1:90" ht="27.95" customHeight="1" x14ac:dyDescent="0.25">
      <c r="A220">
        <v>216</v>
      </c>
      <c r="B220" s="13">
        <f>IF(Inputs!$B$27&lt;&gt;"Ready","PENDING INPUTS",EDATE(Inputs!$B$5,A220-1))</f>
        <v>52841</v>
      </c>
      <c r="C220" s="3">
        <f>IF(Inputs!$B$27&lt;&gt;"Ready","PENDING INPUTS",IF(A220&lt;=Inputs!$B$6,MAX(0,Inputs!$B$4+IF(A220=Inputs!$B$7,Inputs!$B$8,0)+IF(A220=Inputs!$B$9,Inputs!$B$10,0)),0))</f>
        <v>0</v>
      </c>
      <c r="D220" s="3">
        <f>IF(Inputs!$B$27&lt;&gt;"Ready","PENDING INPUTS",SUM(N220,V220,AD220,AL220,AT220,BB220,BJ220,BR220,BZ220,CH220))</f>
        <v>0</v>
      </c>
      <c r="E220" s="3">
        <f>IF(Inputs!$B$27&lt;&gt;"Ready","PENDING INPUTS",MAX(0,D220-C220))</f>
        <v>0</v>
      </c>
      <c r="F220" s="3">
        <f>IF(Inputs!$B$27&lt;&gt;"Ready","PENDING INPUTS",SUM(Q220,Y220,AG220,AO220,AW220,BE220,BM220,BU220,CC220,CK220))</f>
        <v>0</v>
      </c>
      <c r="G220" s="3">
        <f>IF(Inputs!$B$27&lt;&gt;"Ready","PENDING INPUTS",SUM(L220,T220,AB220,AJ220,AR220,AZ220,BH220,BP220,BX220,CF220))</f>
        <v>0</v>
      </c>
      <c r="H220" s="3">
        <f>IF(Inputs!$B$27&lt;&gt;"Ready","PENDING INPUTS",SUM(M220,U220,AC220,AK220,AS220,BA220,BI220,BQ220,BY220,CG220))</f>
        <v>0</v>
      </c>
      <c r="I220" s="3">
        <f>IF(Inputs!$B$27&lt;&gt;"Ready","PENDING INPUTS",SUM(R220,Z220,AH220,AP220,AX220,BF220,BN220,BV220,CD220,CL220))</f>
        <v>0</v>
      </c>
      <c r="J220" t="str">
        <f>IF(Inputs!$B$27&lt;&gt;"Ready","PENDING INPUTS",IF(A220&gt;Inputs!$B$6,"Beyond horizon",IF(E220&gt;0.005,"MINIMUM SHORTFALL",IF(I220&lt;0.005,"Paid off","In progress"))))</f>
        <v>Beyond horizon</v>
      </c>
      <c r="K220" s="3">
        <f>IF(Inputs!$B$27&lt;&gt;"Ready","PENDING INPUTS",R219)</f>
        <v>0</v>
      </c>
      <c r="L220" s="3">
        <f>IF(Inputs!$B$27&lt;&gt;"Ready","PENDING INPUTS",IF(A220&lt;=Inputs!$B$6,ROUND(K220*Inputs!C14/12,2),0))</f>
        <v>0</v>
      </c>
      <c r="M220" s="3">
        <f>IF(Inputs!$B$27&lt;&gt;"Ready","PENDING INPUTS",IF(AND(A220&lt;=Inputs!$B$6,K220&gt;0),Inputs!G14,0))</f>
        <v>0</v>
      </c>
      <c r="N220" s="3">
        <f>IF(Inputs!$B$27&lt;&gt;"Ready","PENDING INPUTS",IF(A220&gt;Inputs!$B$6,0,MIN((K220+L220+M220),IF(Inputs!H14=1,Inputs!D14,MAX(Inputs!F14,ROUND(K220*Inputs!E14+L220+M220,2))))))</f>
        <v>0</v>
      </c>
      <c r="O220">
        <f>IF(Inputs!$B$27&lt;&gt;"Ready","PENDING INPUTS",IF(K220&lt;=0,99,1+IF(AND(S220&gt;0,OR(S220&lt;K220,AND(S220=K220,1&lt;0))),1,0)+IF(AND(AA220&gt;0,OR(AA220&lt;K220,AND(AA220=K220,2&lt;0))),1,0)+IF(AND(AI220&gt;0,OR(AI220&lt;K220,AND(AI220=K220,3&lt;0))),1,0)+IF(AND(AQ220&gt;0,OR(AQ220&lt;K220,AND(AQ220=K220,4&lt;0))),1,0)+IF(AND(AY220&gt;0,OR(AY220&lt;K220,AND(AY220=K220,5&lt;0))),1,0)+IF(AND(BG220&gt;0,OR(BG220&lt;K220,AND(BG220=K220,6&lt;0))),1,0)+IF(AND(BO220&gt;0,OR(BO220&lt;K220,AND(BO220=K220,7&lt;0))),1,0)+IF(AND(BW220&gt;0,OR(BW220&lt;K220,AND(BW220=K220,8&lt;0))),1,0)+IF(AND(CE220&gt;0,OR(CE220&lt;K220,AND(CE220=K220,9&lt;0))),1,0)))</f>
        <v>99</v>
      </c>
      <c r="P220" s="3">
        <f>IF(Inputs!$B$27&lt;&gt;"Ready","PENDING INPUTS",IF(A220&gt;Inputs!$B$6,0,MIN(MAX(0,(K220+L220+M220)-N220),MAX(0,C220-D220-(IF(O220&lt;O220,K220+L220+M220-N220,0)+IF(W220&lt;O220,S220+T220+U220-V220,0)+IF(AE220&lt;O220,AA220+AB220+AC220-AD220,0)+IF(AM220&lt;O220,AI220+AJ220+AK220-AL220,0)+IF(AU220&lt;O220,AQ220+AR220+AS220-AT220,0)+IF(BC220&lt;O220,AY220+AZ220+BA220-BB220,0)+IF(BK220&lt;O220,BG220+BH220+BI220-BJ220,0)+IF(BS220&lt;O220,BO220+BP220+BQ220-BR220,0)+IF(CA220&lt;O220,BW220+BX220+BY220-BZ220,0)+IF(CI220&lt;O220,CE220+CF220+CG220-CH220,0))))))</f>
        <v>0</v>
      </c>
      <c r="Q220" s="3">
        <f>IF(Inputs!$B$27&lt;&gt;"Ready","PENDING INPUTS",MIN((K220+L220+M220),IF(D220&gt;C220,IF(D220=0,0,N220*C220/D220),N220+P220)))</f>
        <v>0</v>
      </c>
      <c r="R220" s="3">
        <f>IF(Inputs!$B$27&lt;&gt;"Ready","PENDING INPUTS",MAX(0,(K220+L220+M220)-Q220))</f>
        <v>0</v>
      </c>
      <c r="S220" s="3">
        <f>IF(Inputs!$B$27&lt;&gt;"Ready","PENDING INPUTS",Z219)</f>
        <v>0</v>
      </c>
      <c r="T220" s="3">
        <f>IF(Inputs!$B$27&lt;&gt;"Ready","PENDING INPUTS",IF(A220&lt;=Inputs!$B$6,ROUND(S220*Inputs!C15/12,2),0))</f>
        <v>0</v>
      </c>
      <c r="U220" s="3">
        <f>IF(Inputs!$B$27&lt;&gt;"Ready","PENDING INPUTS",IF(AND(A220&lt;=Inputs!$B$6,S220&gt;0),Inputs!G15,0))</f>
        <v>0</v>
      </c>
      <c r="V220" s="3">
        <f>IF(Inputs!$B$27&lt;&gt;"Ready","PENDING INPUTS",IF(A220&gt;Inputs!$B$6,0,MIN((S220+T220+U220),IF(Inputs!H15=1,Inputs!D15,MAX(Inputs!F15,ROUND(S220*Inputs!E15+T220+U220,2))))))</f>
        <v>0</v>
      </c>
      <c r="W220">
        <f>IF(Inputs!$B$27&lt;&gt;"Ready","PENDING INPUTS",IF(S220&lt;=0,99,1+IF(AND(K220&gt;0,OR(K220&lt;S220,AND(K220=S220,0&lt;1))),1,0)+IF(AND(AA220&gt;0,OR(AA220&lt;S220,AND(AA220=S220,2&lt;1))),1,0)+IF(AND(AI220&gt;0,OR(AI220&lt;S220,AND(AI220=S220,3&lt;1))),1,0)+IF(AND(AQ220&gt;0,OR(AQ220&lt;S220,AND(AQ220=S220,4&lt;1))),1,0)+IF(AND(AY220&gt;0,OR(AY220&lt;S220,AND(AY220=S220,5&lt;1))),1,0)+IF(AND(BG220&gt;0,OR(BG220&lt;S220,AND(BG220=S220,6&lt;1))),1,0)+IF(AND(BO220&gt;0,OR(BO220&lt;S220,AND(BO220=S220,7&lt;1))),1,0)+IF(AND(BW220&gt;0,OR(BW220&lt;S220,AND(BW220=S220,8&lt;1))),1,0)+IF(AND(CE220&gt;0,OR(CE220&lt;S220,AND(CE220=S220,9&lt;1))),1,0)))</f>
        <v>99</v>
      </c>
      <c r="X220" s="3">
        <f>IF(Inputs!$B$27&lt;&gt;"Ready","PENDING INPUTS",IF(A220&gt;Inputs!$B$6,0,MIN(MAX(0,(S220+T220+U220)-V220),MAX(0,C220-D220-(IF(O220&lt;W220,K220+L220+M220-N220,0)+IF(W220&lt;W220,S220+T220+U220-V220,0)+IF(AE220&lt;W220,AA220+AB220+AC220-AD220,0)+IF(AM220&lt;W220,AI220+AJ220+AK220-AL220,0)+IF(AU220&lt;W220,AQ220+AR220+AS220-AT220,0)+IF(BC220&lt;W220,AY220+AZ220+BA220-BB220,0)+IF(BK220&lt;W220,BG220+BH220+BI220-BJ220,0)+IF(BS220&lt;W220,BO220+BP220+BQ220-BR220,0)+IF(CA220&lt;W220,BW220+BX220+BY220-BZ220,0)+IF(CI220&lt;W220,CE220+CF220+CG220-CH220,0))))))</f>
        <v>0</v>
      </c>
      <c r="Y220" s="3">
        <f>IF(Inputs!$B$27&lt;&gt;"Ready","PENDING INPUTS",MIN((S220+T220+U220),IF(D220&gt;C220,IF(D220=0,0,V220*C220/D220),V220+X220)))</f>
        <v>0</v>
      </c>
      <c r="Z220" s="3">
        <f>IF(Inputs!$B$27&lt;&gt;"Ready","PENDING INPUTS",MAX(0,(S220+T220+U220)-Y220))</f>
        <v>0</v>
      </c>
      <c r="AA220" s="3">
        <f>IF(Inputs!$B$27&lt;&gt;"Ready","PENDING INPUTS",AH219)</f>
        <v>0</v>
      </c>
      <c r="AB220" s="3">
        <f>IF(Inputs!$B$27&lt;&gt;"Ready","PENDING INPUTS",IF(A220&lt;=Inputs!$B$6,ROUND(AA220*Inputs!C16/12,2),0))</f>
        <v>0</v>
      </c>
      <c r="AC220" s="3">
        <f>IF(Inputs!$B$27&lt;&gt;"Ready","PENDING INPUTS",IF(AND(A220&lt;=Inputs!$B$6,AA220&gt;0),Inputs!G16,0))</f>
        <v>0</v>
      </c>
      <c r="AD220" s="3">
        <f>IF(Inputs!$B$27&lt;&gt;"Ready","PENDING INPUTS",IF(A220&gt;Inputs!$B$6,0,MIN((AA220+AB220+AC220),IF(Inputs!H16=1,Inputs!D16,MAX(Inputs!F16,ROUND(AA220*Inputs!E16+AB220+AC220,2))))))</f>
        <v>0</v>
      </c>
      <c r="AE220">
        <f>IF(Inputs!$B$27&lt;&gt;"Ready","PENDING INPUTS",IF(AA220&lt;=0,99,1+IF(AND(K220&gt;0,OR(K220&lt;AA220,AND(K220=AA220,0&lt;2))),1,0)+IF(AND(S220&gt;0,OR(S220&lt;AA220,AND(S220=AA220,1&lt;2))),1,0)+IF(AND(AI220&gt;0,OR(AI220&lt;AA220,AND(AI220=AA220,3&lt;2))),1,0)+IF(AND(AQ220&gt;0,OR(AQ220&lt;AA220,AND(AQ220=AA220,4&lt;2))),1,0)+IF(AND(AY220&gt;0,OR(AY220&lt;AA220,AND(AY220=AA220,5&lt;2))),1,0)+IF(AND(BG220&gt;0,OR(BG220&lt;AA220,AND(BG220=AA220,6&lt;2))),1,0)+IF(AND(BO220&gt;0,OR(BO220&lt;AA220,AND(BO220=AA220,7&lt;2))),1,0)+IF(AND(BW220&gt;0,OR(BW220&lt;AA220,AND(BW220=AA220,8&lt;2))),1,0)+IF(AND(CE220&gt;0,OR(CE220&lt;AA220,AND(CE220=AA220,9&lt;2))),1,0)))</f>
        <v>99</v>
      </c>
      <c r="AF220" s="3">
        <f>IF(Inputs!$B$27&lt;&gt;"Ready","PENDING INPUTS",IF(A220&gt;Inputs!$B$6,0,MIN(MAX(0,(AA220+AB220+AC220)-AD220),MAX(0,C220-D220-(IF(O220&lt;AE220,K220+L220+M220-N220,0)+IF(W220&lt;AE220,S220+T220+U220-V220,0)+IF(AE220&lt;AE220,AA220+AB220+AC220-AD220,0)+IF(AM220&lt;AE220,AI220+AJ220+AK220-AL220,0)+IF(AU220&lt;AE220,AQ220+AR220+AS220-AT220,0)+IF(BC220&lt;AE220,AY220+AZ220+BA220-BB220,0)+IF(BK220&lt;AE220,BG220+BH220+BI220-BJ220,0)+IF(BS220&lt;AE220,BO220+BP220+BQ220-BR220,0)+IF(CA220&lt;AE220,BW220+BX220+BY220-BZ220,0)+IF(CI220&lt;AE220,CE220+CF220+CG220-CH220,0))))))</f>
        <v>0</v>
      </c>
      <c r="AG220" s="3">
        <f>IF(Inputs!$B$27&lt;&gt;"Ready","PENDING INPUTS",MIN((AA220+AB220+AC220),IF(D220&gt;C220,IF(D220=0,0,AD220*C220/D220),AD220+AF220)))</f>
        <v>0</v>
      </c>
      <c r="AH220" s="3">
        <f>IF(Inputs!$B$27&lt;&gt;"Ready","PENDING INPUTS",MAX(0,(AA220+AB220+AC220)-AG220))</f>
        <v>0</v>
      </c>
      <c r="AI220" s="3">
        <f>IF(Inputs!$B$27&lt;&gt;"Ready","PENDING INPUTS",AP219)</f>
        <v>0</v>
      </c>
      <c r="AJ220" s="3">
        <f>IF(Inputs!$B$27&lt;&gt;"Ready","PENDING INPUTS",IF(A220&lt;=Inputs!$B$6,ROUND(AI220*Inputs!C17/12,2),0))</f>
        <v>0</v>
      </c>
      <c r="AK220" s="3">
        <f>IF(Inputs!$B$27&lt;&gt;"Ready","PENDING INPUTS",IF(AND(A220&lt;=Inputs!$B$6,AI220&gt;0),Inputs!G17,0))</f>
        <v>0</v>
      </c>
      <c r="AL220" s="3">
        <f>IF(Inputs!$B$27&lt;&gt;"Ready","PENDING INPUTS",IF(A220&gt;Inputs!$B$6,0,MIN((AI220+AJ220+AK220),IF(Inputs!H17=1,Inputs!D17,MAX(Inputs!F17,ROUND(AI220*Inputs!E17+AJ220+AK220,2))))))</f>
        <v>0</v>
      </c>
      <c r="AM220">
        <f>IF(Inputs!$B$27&lt;&gt;"Ready","PENDING INPUTS",IF(AI220&lt;=0,99,1+IF(AND(K220&gt;0,OR(K220&lt;AI220,AND(K220=AI220,0&lt;3))),1,0)+IF(AND(S220&gt;0,OR(S220&lt;AI220,AND(S220=AI220,1&lt;3))),1,0)+IF(AND(AA220&gt;0,OR(AA220&lt;AI220,AND(AA220=AI220,2&lt;3))),1,0)+IF(AND(AQ220&gt;0,OR(AQ220&lt;AI220,AND(AQ220=AI220,4&lt;3))),1,0)+IF(AND(AY220&gt;0,OR(AY220&lt;AI220,AND(AY220=AI220,5&lt;3))),1,0)+IF(AND(BG220&gt;0,OR(BG220&lt;AI220,AND(BG220=AI220,6&lt;3))),1,0)+IF(AND(BO220&gt;0,OR(BO220&lt;AI220,AND(BO220=AI220,7&lt;3))),1,0)+IF(AND(BW220&gt;0,OR(BW220&lt;AI220,AND(BW220=AI220,8&lt;3))),1,0)+IF(AND(CE220&gt;0,OR(CE220&lt;AI220,AND(CE220=AI220,9&lt;3))),1,0)))</f>
        <v>99</v>
      </c>
      <c r="AN220" s="3">
        <f>IF(Inputs!$B$27&lt;&gt;"Ready","PENDING INPUTS",IF(A220&gt;Inputs!$B$6,0,MIN(MAX(0,(AI220+AJ220+AK220)-AL220),MAX(0,C220-D220-(IF(O220&lt;AM220,K220+L220+M220-N220,0)+IF(W220&lt;AM220,S220+T220+U220-V220,0)+IF(AE220&lt;AM220,AA220+AB220+AC220-AD220,0)+IF(AM220&lt;AM220,AI220+AJ220+AK220-AL220,0)+IF(AU220&lt;AM220,AQ220+AR220+AS220-AT220,0)+IF(BC220&lt;AM220,AY220+AZ220+BA220-BB220,0)+IF(BK220&lt;AM220,BG220+BH220+BI220-BJ220,0)+IF(BS220&lt;AM220,BO220+BP220+BQ220-BR220,0)+IF(CA220&lt;AM220,BW220+BX220+BY220-BZ220,0)+IF(CI220&lt;AM220,CE220+CF220+CG220-CH220,0))))))</f>
        <v>0</v>
      </c>
      <c r="AO220" s="3">
        <f>IF(Inputs!$B$27&lt;&gt;"Ready","PENDING INPUTS",MIN((AI220+AJ220+AK220),IF(D220&gt;C220,IF(D220=0,0,AL220*C220/D220),AL220+AN220)))</f>
        <v>0</v>
      </c>
      <c r="AP220" s="3">
        <f>IF(Inputs!$B$27&lt;&gt;"Ready","PENDING INPUTS",MAX(0,(AI220+AJ220+AK220)-AO220))</f>
        <v>0</v>
      </c>
      <c r="AQ220" s="3">
        <f>IF(Inputs!$B$27&lt;&gt;"Ready","PENDING INPUTS",AX219)</f>
        <v>0</v>
      </c>
      <c r="AR220" s="3">
        <f>IF(Inputs!$B$27&lt;&gt;"Ready","PENDING INPUTS",IF(A220&lt;=Inputs!$B$6,ROUND(AQ220*Inputs!C18/12,2),0))</f>
        <v>0</v>
      </c>
      <c r="AS220" s="3">
        <f>IF(Inputs!$B$27&lt;&gt;"Ready","PENDING INPUTS",IF(AND(A220&lt;=Inputs!$B$6,AQ220&gt;0),Inputs!G18,0))</f>
        <v>0</v>
      </c>
      <c r="AT220" s="3">
        <f>IF(Inputs!$B$27&lt;&gt;"Ready","PENDING INPUTS",IF(A220&gt;Inputs!$B$6,0,MIN((AQ220+AR220+AS220),IF(Inputs!H18=1,Inputs!D18,MAX(Inputs!F18,ROUND(AQ220*Inputs!E18+AR220+AS220,2))))))</f>
        <v>0</v>
      </c>
      <c r="AU220">
        <f>IF(Inputs!$B$27&lt;&gt;"Ready","PENDING INPUTS",IF(AQ220&lt;=0,99,1+IF(AND(K220&gt;0,OR(K220&lt;AQ220,AND(K220=AQ220,0&lt;4))),1,0)+IF(AND(S220&gt;0,OR(S220&lt;AQ220,AND(S220=AQ220,1&lt;4))),1,0)+IF(AND(AA220&gt;0,OR(AA220&lt;AQ220,AND(AA220=AQ220,2&lt;4))),1,0)+IF(AND(AI220&gt;0,OR(AI220&lt;AQ220,AND(AI220=AQ220,3&lt;4))),1,0)+IF(AND(AY220&gt;0,OR(AY220&lt;AQ220,AND(AY220=AQ220,5&lt;4))),1,0)+IF(AND(BG220&gt;0,OR(BG220&lt;AQ220,AND(BG220=AQ220,6&lt;4))),1,0)+IF(AND(BO220&gt;0,OR(BO220&lt;AQ220,AND(BO220=AQ220,7&lt;4))),1,0)+IF(AND(BW220&gt;0,OR(BW220&lt;AQ220,AND(BW220=AQ220,8&lt;4))),1,0)+IF(AND(CE220&gt;0,OR(CE220&lt;AQ220,AND(CE220=AQ220,9&lt;4))),1,0)))</f>
        <v>99</v>
      </c>
      <c r="AV220" s="3">
        <f>IF(Inputs!$B$27&lt;&gt;"Ready","PENDING INPUTS",IF(A220&gt;Inputs!$B$6,0,MIN(MAX(0,(AQ220+AR220+AS220)-AT220),MAX(0,C220-D220-(IF(O220&lt;AU220,K220+L220+M220-N220,0)+IF(W220&lt;AU220,S220+T220+U220-V220,0)+IF(AE220&lt;AU220,AA220+AB220+AC220-AD220,0)+IF(AM220&lt;AU220,AI220+AJ220+AK220-AL220,0)+IF(AU220&lt;AU220,AQ220+AR220+AS220-AT220,0)+IF(BC220&lt;AU220,AY220+AZ220+BA220-BB220,0)+IF(BK220&lt;AU220,BG220+BH220+BI220-BJ220,0)+IF(BS220&lt;AU220,BO220+BP220+BQ220-BR220,0)+IF(CA220&lt;AU220,BW220+BX220+BY220-BZ220,0)+IF(CI220&lt;AU220,CE220+CF220+CG220-CH220,0))))))</f>
        <v>0</v>
      </c>
      <c r="AW220" s="3">
        <f>IF(Inputs!$B$27&lt;&gt;"Ready","PENDING INPUTS",MIN((AQ220+AR220+AS220),IF(D220&gt;C220,IF(D220=0,0,AT220*C220/D220),AT220+AV220)))</f>
        <v>0</v>
      </c>
      <c r="AX220" s="3">
        <f>IF(Inputs!$B$27&lt;&gt;"Ready","PENDING INPUTS",MAX(0,(AQ220+AR220+AS220)-AW220))</f>
        <v>0</v>
      </c>
      <c r="AY220" s="3">
        <f>IF(Inputs!$B$27&lt;&gt;"Ready","PENDING INPUTS",BF219)</f>
        <v>0</v>
      </c>
      <c r="AZ220" s="3">
        <f>IF(Inputs!$B$27&lt;&gt;"Ready","PENDING INPUTS",IF(A220&lt;=Inputs!$B$6,ROUND(AY220*Inputs!C19/12,2),0))</f>
        <v>0</v>
      </c>
      <c r="BA220" s="3">
        <f>IF(Inputs!$B$27&lt;&gt;"Ready","PENDING INPUTS",IF(AND(A220&lt;=Inputs!$B$6,AY220&gt;0),Inputs!G19,0))</f>
        <v>0</v>
      </c>
      <c r="BB220" s="3">
        <f>IF(Inputs!$B$27&lt;&gt;"Ready","PENDING INPUTS",IF(A220&gt;Inputs!$B$6,0,MIN((AY220+AZ220+BA220),IF(Inputs!H19=1,Inputs!D19,MAX(Inputs!F19,ROUND(AY220*Inputs!E19+AZ220+BA220,2))))))</f>
        <v>0</v>
      </c>
      <c r="BC220">
        <f>IF(Inputs!$B$27&lt;&gt;"Ready","PENDING INPUTS",IF(AY220&lt;=0,99,1+IF(AND(K220&gt;0,OR(K220&lt;AY220,AND(K220=AY220,0&lt;5))),1,0)+IF(AND(S220&gt;0,OR(S220&lt;AY220,AND(S220=AY220,1&lt;5))),1,0)+IF(AND(AA220&gt;0,OR(AA220&lt;AY220,AND(AA220=AY220,2&lt;5))),1,0)+IF(AND(AI220&gt;0,OR(AI220&lt;AY220,AND(AI220=AY220,3&lt;5))),1,0)+IF(AND(AQ220&gt;0,OR(AQ220&lt;AY220,AND(AQ220=AY220,4&lt;5))),1,0)+IF(AND(BG220&gt;0,OR(BG220&lt;AY220,AND(BG220=AY220,6&lt;5))),1,0)+IF(AND(BO220&gt;0,OR(BO220&lt;AY220,AND(BO220=AY220,7&lt;5))),1,0)+IF(AND(BW220&gt;0,OR(BW220&lt;AY220,AND(BW220=AY220,8&lt;5))),1,0)+IF(AND(CE220&gt;0,OR(CE220&lt;AY220,AND(CE220=AY220,9&lt;5))),1,0)))</f>
        <v>99</v>
      </c>
      <c r="BD220" s="3">
        <f>IF(Inputs!$B$27&lt;&gt;"Ready","PENDING INPUTS",IF(A220&gt;Inputs!$B$6,0,MIN(MAX(0,(AY220+AZ220+BA220)-BB220),MAX(0,C220-D220-(IF(O220&lt;BC220,K220+L220+M220-N220,0)+IF(W220&lt;BC220,S220+T220+U220-V220,0)+IF(AE220&lt;BC220,AA220+AB220+AC220-AD220,0)+IF(AM220&lt;BC220,AI220+AJ220+AK220-AL220,0)+IF(AU220&lt;BC220,AQ220+AR220+AS220-AT220,0)+IF(BC220&lt;BC220,AY220+AZ220+BA220-BB220,0)+IF(BK220&lt;BC220,BG220+BH220+BI220-BJ220,0)+IF(BS220&lt;BC220,BO220+BP220+BQ220-BR220,0)+IF(CA220&lt;BC220,BW220+BX220+BY220-BZ220,0)+IF(CI220&lt;BC220,CE220+CF220+CG220-CH220,0))))))</f>
        <v>0</v>
      </c>
      <c r="BE220" s="3">
        <f>IF(Inputs!$B$27&lt;&gt;"Ready","PENDING INPUTS",MIN((AY220+AZ220+BA220),IF(D220&gt;C220,IF(D220=0,0,BB220*C220/D220),BB220+BD220)))</f>
        <v>0</v>
      </c>
      <c r="BF220" s="3">
        <f>IF(Inputs!$B$27&lt;&gt;"Ready","PENDING INPUTS",MAX(0,(AY220+AZ220+BA220)-BE220))</f>
        <v>0</v>
      </c>
      <c r="BG220" s="3">
        <f>IF(Inputs!$B$27&lt;&gt;"Ready","PENDING INPUTS",BN219)</f>
        <v>0</v>
      </c>
      <c r="BH220" s="3">
        <f>IF(Inputs!$B$27&lt;&gt;"Ready","PENDING INPUTS",IF(A220&lt;=Inputs!$B$6,ROUND(BG220*Inputs!C20/12,2),0))</f>
        <v>0</v>
      </c>
      <c r="BI220" s="3">
        <f>IF(Inputs!$B$27&lt;&gt;"Ready","PENDING INPUTS",IF(AND(A220&lt;=Inputs!$B$6,BG220&gt;0),Inputs!G20,0))</f>
        <v>0</v>
      </c>
      <c r="BJ220" s="3">
        <f>IF(Inputs!$B$27&lt;&gt;"Ready","PENDING INPUTS",IF(A220&gt;Inputs!$B$6,0,MIN((BG220+BH220+BI220),IF(Inputs!H20=1,Inputs!D20,MAX(Inputs!F20,ROUND(BG220*Inputs!E20+BH220+BI220,2))))))</f>
        <v>0</v>
      </c>
      <c r="BK220">
        <f>IF(Inputs!$B$27&lt;&gt;"Ready","PENDING INPUTS",IF(BG220&lt;=0,99,1+IF(AND(K220&gt;0,OR(K220&lt;BG220,AND(K220=BG220,0&lt;6))),1,0)+IF(AND(S220&gt;0,OR(S220&lt;BG220,AND(S220=BG220,1&lt;6))),1,0)+IF(AND(AA220&gt;0,OR(AA220&lt;BG220,AND(AA220=BG220,2&lt;6))),1,0)+IF(AND(AI220&gt;0,OR(AI220&lt;BG220,AND(AI220=BG220,3&lt;6))),1,0)+IF(AND(AQ220&gt;0,OR(AQ220&lt;BG220,AND(AQ220=BG220,4&lt;6))),1,0)+IF(AND(AY220&gt;0,OR(AY220&lt;BG220,AND(AY220=BG220,5&lt;6))),1,0)+IF(AND(BO220&gt;0,OR(BO220&lt;BG220,AND(BO220=BG220,7&lt;6))),1,0)+IF(AND(BW220&gt;0,OR(BW220&lt;BG220,AND(BW220=BG220,8&lt;6))),1,0)+IF(AND(CE220&gt;0,OR(CE220&lt;BG220,AND(CE220=BG220,9&lt;6))),1,0)))</f>
        <v>99</v>
      </c>
      <c r="BL220" s="3">
        <f>IF(Inputs!$B$27&lt;&gt;"Ready","PENDING INPUTS",IF(A220&gt;Inputs!$B$6,0,MIN(MAX(0,(BG220+BH220+BI220)-BJ220),MAX(0,C220-D220-(IF(O220&lt;BK220,K220+L220+M220-N220,0)+IF(W220&lt;BK220,S220+T220+U220-V220,0)+IF(AE220&lt;BK220,AA220+AB220+AC220-AD220,0)+IF(AM220&lt;BK220,AI220+AJ220+AK220-AL220,0)+IF(AU220&lt;BK220,AQ220+AR220+AS220-AT220,0)+IF(BC220&lt;BK220,AY220+AZ220+BA220-BB220,0)+IF(BK220&lt;BK220,BG220+BH220+BI220-BJ220,0)+IF(BS220&lt;BK220,BO220+BP220+BQ220-BR220,0)+IF(CA220&lt;BK220,BW220+BX220+BY220-BZ220,0)+IF(CI220&lt;BK220,CE220+CF220+CG220-CH220,0))))))</f>
        <v>0</v>
      </c>
      <c r="BM220" s="3">
        <f>IF(Inputs!$B$27&lt;&gt;"Ready","PENDING INPUTS",MIN((BG220+BH220+BI220),IF(D220&gt;C220,IF(D220=0,0,BJ220*C220/D220),BJ220+BL220)))</f>
        <v>0</v>
      </c>
      <c r="BN220" s="3">
        <f>IF(Inputs!$B$27&lt;&gt;"Ready","PENDING INPUTS",MAX(0,(BG220+BH220+BI220)-BM220))</f>
        <v>0</v>
      </c>
      <c r="BO220" s="3">
        <f>IF(Inputs!$B$27&lt;&gt;"Ready","PENDING INPUTS",BV219)</f>
        <v>0</v>
      </c>
      <c r="BP220" s="3">
        <f>IF(Inputs!$B$27&lt;&gt;"Ready","PENDING INPUTS",IF(A220&lt;=Inputs!$B$6,ROUND(BO220*Inputs!C21/12,2),0))</f>
        <v>0</v>
      </c>
      <c r="BQ220" s="3">
        <f>IF(Inputs!$B$27&lt;&gt;"Ready","PENDING INPUTS",IF(AND(A220&lt;=Inputs!$B$6,BO220&gt;0),Inputs!G21,0))</f>
        <v>0</v>
      </c>
      <c r="BR220" s="3">
        <f>IF(Inputs!$B$27&lt;&gt;"Ready","PENDING INPUTS",IF(A220&gt;Inputs!$B$6,0,MIN((BO220+BP220+BQ220),IF(Inputs!H21=1,Inputs!D21,MAX(Inputs!F21,ROUND(BO220*Inputs!E21+BP220+BQ220,2))))))</f>
        <v>0</v>
      </c>
      <c r="BS220">
        <f>IF(Inputs!$B$27&lt;&gt;"Ready","PENDING INPUTS",IF(BO220&lt;=0,99,1+IF(AND(K220&gt;0,OR(K220&lt;BO220,AND(K220=BO220,0&lt;7))),1,0)+IF(AND(S220&gt;0,OR(S220&lt;BO220,AND(S220=BO220,1&lt;7))),1,0)+IF(AND(AA220&gt;0,OR(AA220&lt;BO220,AND(AA220=BO220,2&lt;7))),1,0)+IF(AND(AI220&gt;0,OR(AI220&lt;BO220,AND(AI220=BO220,3&lt;7))),1,0)+IF(AND(AQ220&gt;0,OR(AQ220&lt;BO220,AND(AQ220=BO220,4&lt;7))),1,0)+IF(AND(AY220&gt;0,OR(AY220&lt;BO220,AND(AY220=BO220,5&lt;7))),1,0)+IF(AND(BG220&gt;0,OR(BG220&lt;BO220,AND(BG220=BO220,6&lt;7))),1,0)+IF(AND(BW220&gt;0,OR(BW220&lt;BO220,AND(BW220=BO220,8&lt;7))),1,0)+IF(AND(CE220&gt;0,OR(CE220&lt;BO220,AND(CE220=BO220,9&lt;7))),1,0)))</f>
        <v>99</v>
      </c>
      <c r="BT220" s="3">
        <f>IF(Inputs!$B$27&lt;&gt;"Ready","PENDING INPUTS",IF(A220&gt;Inputs!$B$6,0,MIN(MAX(0,(BO220+BP220+BQ220)-BR220),MAX(0,C220-D220-(IF(O220&lt;BS220,K220+L220+M220-N220,0)+IF(W220&lt;BS220,S220+T220+U220-V220,0)+IF(AE220&lt;BS220,AA220+AB220+AC220-AD220,0)+IF(AM220&lt;BS220,AI220+AJ220+AK220-AL220,0)+IF(AU220&lt;BS220,AQ220+AR220+AS220-AT220,0)+IF(BC220&lt;BS220,AY220+AZ220+BA220-BB220,0)+IF(BK220&lt;BS220,BG220+BH220+BI220-BJ220,0)+IF(BS220&lt;BS220,BO220+BP220+BQ220-BR220,0)+IF(CA220&lt;BS220,BW220+BX220+BY220-BZ220,0)+IF(CI220&lt;BS220,CE220+CF220+CG220-CH220,0))))))</f>
        <v>0</v>
      </c>
      <c r="BU220" s="3">
        <f>IF(Inputs!$B$27&lt;&gt;"Ready","PENDING INPUTS",MIN((BO220+BP220+BQ220),IF(D220&gt;C220,IF(D220=0,0,BR220*C220/D220),BR220+BT220)))</f>
        <v>0</v>
      </c>
      <c r="BV220" s="3">
        <f>IF(Inputs!$B$27&lt;&gt;"Ready","PENDING INPUTS",MAX(0,(BO220+BP220+BQ220)-BU220))</f>
        <v>0</v>
      </c>
      <c r="BW220" s="3">
        <f>IF(Inputs!$B$27&lt;&gt;"Ready","PENDING INPUTS",CD219)</f>
        <v>0</v>
      </c>
      <c r="BX220" s="3">
        <f>IF(Inputs!$B$27&lt;&gt;"Ready","PENDING INPUTS",IF(A220&lt;=Inputs!$B$6,ROUND(BW220*Inputs!C22/12,2),0))</f>
        <v>0</v>
      </c>
      <c r="BY220" s="3">
        <f>IF(Inputs!$B$27&lt;&gt;"Ready","PENDING INPUTS",IF(AND(A220&lt;=Inputs!$B$6,BW220&gt;0),Inputs!G22,0))</f>
        <v>0</v>
      </c>
      <c r="BZ220" s="3">
        <f>IF(Inputs!$B$27&lt;&gt;"Ready","PENDING INPUTS",IF(A220&gt;Inputs!$B$6,0,MIN((BW220+BX220+BY220),IF(Inputs!H22=1,Inputs!D22,MAX(Inputs!F22,ROUND(BW220*Inputs!E22+BX220+BY220,2))))))</f>
        <v>0</v>
      </c>
      <c r="CA220">
        <f>IF(Inputs!$B$27&lt;&gt;"Ready","PENDING INPUTS",IF(BW220&lt;=0,99,1+IF(AND(K220&gt;0,OR(K220&lt;BW220,AND(K220=BW220,0&lt;8))),1,0)+IF(AND(S220&gt;0,OR(S220&lt;BW220,AND(S220=BW220,1&lt;8))),1,0)+IF(AND(AA220&gt;0,OR(AA220&lt;BW220,AND(AA220=BW220,2&lt;8))),1,0)+IF(AND(AI220&gt;0,OR(AI220&lt;BW220,AND(AI220=BW220,3&lt;8))),1,0)+IF(AND(AQ220&gt;0,OR(AQ220&lt;BW220,AND(AQ220=BW220,4&lt;8))),1,0)+IF(AND(AY220&gt;0,OR(AY220&lt;BW220,AND(AY220=BW220,5&lt;8))),1,0)+IF(AND(BG220&gt;0,OR(BG220&lt;BW220,AND(BG220=BW220,6&lt;8))),1,0)+IF(AND(BO220&gt;0,OR(BO220&lt;BW220,AND(BO220=BW220,7&lt;8))),1,0)+IF(AND(CE220&gt;0,OR(CE220&lt;BW220,AND(CE220=BW220,9&lt;8))),1,0)))</f>
        <v>99</v>
      </c>
      <c r="CB220" s="3">
        <f>IF(Inputs!$B$27&lt;&gt;"Ready","PENDING INPUTS",IF(A220&gt;Inputs!$B$6,0,MIN(MAX(0,(BW220+BX220+BY220)-BZ220),MAX(0,C220-D220-(IF(O220&lt;CA220,K220+L220+M220-N220,0)+IF(W220&lt;CA220,S220+T220+U220-V220,0)+IF(AE220&lt;CA220,AA220+AB220+AC220-AD220,0)+IF(AM220&lt;CA220,AI220+AJ220+AK220-AL220,0)+IF(AU220&lt;CA220,AQ220+AR220+AS220-AT220,0)+IF(BC220&lt;CA220,AY220+AZ220+BA220-BB220,0)+IF(BK220&lt;CA220,BG220+BH220+BI220-BJ220,0)+IF(BS220&lt;CA220,BO220+BP220+BQ220-BR220,0)+IF(CA220&lt;CA220,BW220+BX220+BY220-BZ220,0)+IF(CI220&lt;CA220,CE220+CF220+CG220-CH220,0))))))</f>
        <v>0</v>
      </c>
      <c r="CC220" s="3">
        <f>IF(Inputs!$B$27&lt;&gt;"Ready","PENDING INPUTS",MIN((BW220+BX220+BY220),IF(D220&gt;C220,IF(D220=0,0,BZ220*C220/D220),BZ220+CB220)))</f>
        <v>0</v>
      </c>
      <c r="CD220" s="3">
        <f>IF(Inputs!$B$27&lt;&gt;"Ready","PENDING INPUTS",MAX(0,(BW220+BX220+BY220)-CC220))</f>
        <v>0</v>
      </c>
      <c r="CE220" s="3">
        <f>IF(Inputs!$B$27&lt;&gt;"Ready","PENDING INPUTS",CL219)</f>
        <v>0</v>
      </c>
      <c r="CF220" s="3">
        <f>IF(Inputs!$B$27&lt;&gt;"Ready","PENDING INPUTS",IF(A220&lt;=Inputs!$B$6,ROUND(CE220*Inputs!C23/12,2),0))</f>
        <v>0</v>
      </c>
      <c r="CG220" s="3">
        <f>IF(Inputs!$B$27&lt;&gt;"Ready","PENDING INPUTS",IF(AND(A220&lt;=Inputs!$B$6,CE220&gt;0),Inputs!G23,0))</f>
        <v>0</v>
      </c>
      <c r="CH220" s="3">
        <f>IF(Inputs!$B$27&lt;&gt;"Ready","PENDING INPUTS",IF(A220&gt;Inputs!$B$6,0,MIN((CE220+CF220+CG220),IF(Inputs!H23=1,Inputs!D23,MAX(Inputs!F23,ROUND(CE220*Inputs!E23+CF220+CG220,2))))))</f>
        <v>0</v>
      </c>
      <c r="CI220">
        <f>IF(Inputs!$B$27&lt;&gt;"Ready","PENDING INPUTS",IF(CE220&lt;=0,99,1+IF(AND(K220&gt;0,OR(K220&lt;CE220,AND(K220=CE220,0&lt;9))),1,0)+IF(AND(S220&gt;0,OR(S220&lt;CE220,AND(S220=CE220,1&lt;9))),1,0)+IF(AND(AA220&gt;0,OR(AA220&lt;CE220,AND(AA220=CE220,2&lt;9))),1,0)+IF(AND(AI220&gt;0,OR(AI220&lt;CE220,AND(AI220=CE220,3&lt;9))),1,0)+IF(AND(AQ220&gt;0,OR(AQ220&lt;CE220,AND(AQ220=CE220,4&lt;9))),1,0)+IF(AND(AY220&gt;0,OR(AY220&lt;CE220,AND(AY220=CE220,5&lt;9))),1,0)+IF(AND(BG220&gt;0,OR(BG220&lt;CE220,AND(BG220=CE220,6&lt;9))),1,0)+IF(AND(BO220&gt;0,OR(BO220&lt;CE220,AND(BO220=CE220,7&lt;9))),1,0)+IF(AND(BW220&gt;0,OR(BW220&lt;CE220,AND(BW220=CE220,8&lt;9))),1,0)))</f>
        <v>99</v>
      </c>
      <c r="CJ220" s="3">
        <f>IF(Inputs!$B$27&lt;&gt;"Ready","PENDING INPUTS",IF(A220&gt;Inputs!$B$6,0,MIN(MAX(0,(CE220+CF220+CG220)-CH220),MAX(0,C220-D220-(IF(O220&lt;CI220,K220+L220+M220-N220,0)+IF(W220&lt;CI220,S220+T220+U220-V220,0)+IF(AE220&lt;CI220,AA220+AB220+AC220-AD220,0)+IF(AM220&lt;CI220,AI220+AJ220+AK220-AL220,0)+IF(AU220&lt;CI220,AQ220+AR220+AS220-AT220,0)+IF(BC220&lt;CI220,AY220+AZ220+BA220-BB220,0)+IF(BK220&lt;CI220,BG220+BH220+BI220-BJ220,0)+IF(BS220&lt;CI220,BO220+BP220+BQ220-BR220,0)+IF(CA220&lt;CI220,BW220+BX220+BY220-BZ220,0)+IF(CI220&lt;CI220,CE220+CF220+CG220-CH220,0))))))</f>
        <v>0</v>
      </c>
      <c r="CK220" s="3">
        <f>IF(Inputs!$B$27&lt;&gt;"Ready","PENDING INPUTS",MIN((CE220+CF220+CG220),IF(D220&gt;C220,IF(D220=0,0,CH220*C220/D220),CH220+CJ220)))</f>
        <v>0</v>
      </c>
      <c r="CL220" s="3">
        <f>IF(Inputs!$B$27&lt;&gt;"Ready","PENDING INPUTS",MAX(0,(CE220+CF220+CG220)-CK220))</f>
        <v>0</v>
      </c>
    </row>
    <row r="221" spans="1:90" ht="27.95" customHeight="1" x14ac:dyDescent="0.25">
      <c r="A221">
        <v>217</v>
      </c>
      <c r="B221" s="13">
        <f>IF(Inputs!$B$27&lt;&gt;"Ready","PENDING INPUTS",EDATE(Inputs!$B$5,A221-1))</f>
        <v>52871</v>
      </c>
      <c r="C221" s="3">
        <f>IF(Inputs!$B$27&lt;&gt;"Ready","PENDING INPUTS",IF(A221&lt;=Inputs!$B$6,MAX(0,Inputs!$B$4+IF(A221=Inputs!$B$7,Inputs!$B$8,0)+IF(A221=Inputs!$B$9,Inputs!$B$10,0)),0))</f>
        <v>0</v>
      </c>
      <c r="D221" s="3">
        <f>IF(Inputs!$B$27&lt;&gt;"Ready","PENDING INPUTS",SUM(N221,V221,AD221,AL221,AT221,BB221,BJ221,BR221,BZ221,CH221))</f>
        <v>0</v>
      </c>
      <c r="E221" s="3">
        <f>IF(Inputs!$B$27&lt;&gt;"Ready","PENDING INPUTS",MAX(0,D221-C221))</f>
        <v>0</v>
      </c>
      <c r="F221" s="3">
        <f>IF(Inputs!$B$27&lt;&gt;"Ready","PENDING INPUTS",SUM(Q221,Y221,AG221,AO221,AW221,BE221,BM221,BU221,CC221,CK221))</f>
        <v>0</v>
      </c>
      <c r="G221" s="3">
        <f>IF(Inputs!$B$27&lt;&gt;"Ready","PENDING INPUTS",SUM(L221,T221,AB221,AJ221,AR221,AZ221,BH221,BP221,BX221,CF221))</f>
        <v>0</v>
      </c>
      <c r="H221" s="3">
        <f>IF(Inputs!$B$27&lt;&gt;"Ready","PENDING INPUTS",SUM(M221,U221,AC221,AK221,AS221,BA221,BI221,BQ221,BY221,CG221))</f>
        <v>0</v>
      </c>
      <c r="I221" s="3">
        <f>IF(Inputs!$B$27&lt;&gt;"Ready","PENDING INPUTS",SUM(R221,Z221,AH221,AP221,AX221,BF221,BN221,BV221,CD221,CL221))</f>
        <v>0</v>
      </c>
      <c r="J221" t="str">
        <f>IF(Inputs!$B$27&lt;&gt;"Ready","PENDING INPUTS",IF(A221&gt;Inputs!$B$6,"Beyond horizon",IF(E221&gt;0.005,"MINIMUM SHORTFALL",IF(I221&lt;0.005,"Paid off","In progress"))))</f>
        <v>Beyond horizon</v>
      </c>
      <c r="K221" s="3">
        <f>IF(Inputs!$B$27&lt;&gt;"Ready","PENDING INPUTS",R220)</f>
        <v>0</v>
      </c>
      <c r="L221" s="3">
        <f>IF(Inputs!$B$27&lt;&gt;"Ready","PENDING INPUTS",IF(A221&lt;=Inputs!$B$6,ROUND(K221*Inputs!C14/12,2),0))</f>
        <v>0</v>
      </c>
      <c r="M221" s="3">
        <f>IF(Inputs!$B$27&lt;&gt;"Ready","PENDING INPUTS",IF(AND(A221&lt;=Inputs!$B$6,K221&gt;0),Inputs!G14,0))</f>
        <v>0</v>
      </c>
      <c r="N221" s="3">
        <f>IF(Inputs!$B$27&lt;&gt;"Ready","PENDING INPUTS",IF(A221&gt;Inputs!$B$6,0,MIN((K221+L221+M221),IF(Inputs!H14=1,Inputs!D14,MAX(Inputs!F14,ROUND(K221*Inputs!E14+L221+M221,2))))))</f>
        <v>0</v>
      </c>
      <c r="O221">
        <f>IF(Inputs!$B$27&lt;&gt;"Ready","PENDING INPUTS",IF(K221&lt;=0,99,1+IF(AND(S221&gt;0,OR(S221&lt;K221,AND(S221=K221,1&lt;0))),1,0)+IF(AND(AA221&gt;0,OR(AA221&lt;K221,AND(AA221=K221,2&lt;0))),1,0)+IF(AND(AI221&gt;0,OR(AI221&lt;K221,AND(AI221=K221,3&lt;0))),1,0)+IF(AND(AQ221&gt;0,OR(AQ221&lt;K221,AND(AQ221=K221,4&lt;0))),1,0)+IF(AND(AY221&gt;0,OR(AY221&lt;K221,AND(AY221=K221,5&lt;0))),1,0)+IF(AND(BG221&gt;0,OR(BG221&lt;K221,AND(BG221=K221,6&lt;0))),1,0)+IF(AND(BO221&gt;0,OR(BO221&lt;K221,AND(BO221=K221,7&lt;0))),1,0)+IF(AND(BW221&gt;0,OR(BW221&lt;K221,AND(BW221=K221,8&lt;0))),1,0)+IF(AND(CE221&gt;0,OR(CE221&lt;K221,AND(CE221=K221,9&lt;0))),1,0)))</f>
        <v>99</v>
      </c>
      <c r="P221" s="3">
        <f>IF(Inputs!$B$27&lt;&gt;"Ready","PENDING INPUTS",IF(A221&gt;Inputs!$B$6,0,MIN(MAX(0,(K221+L221+M221)-N221),MAX(0,C221-D221-(IF(O221&lt;O221,K221+L221+M221-N221,0)+IF(W221&lt;O221,S221+T221+U221-V221,0)+IF(AE221&lt;O221,AA221+AB221+AC221-AD221,0)+IF(AM221&lt;O221,AI221+AJ221+AK221-AL221,0)+IF(AU221&lt;O221,AQ221+AR221+AS221-AT221,0)+IF(BC221&lt;O221,AY221+AZ221+BA221-BB221,0)+IF(BK221&lt;O221,BG221+BH221+BI221-BJ221,0)+IF(BS221&lt;O221,BO221+BP221+BQ221-BR221,0)+IF(CA221&lt;O221,BW221+BX221+BY221-BZ221,0)+IF(CI221&lt;O221,CE221+CF221+CG221-CH221,0))))))</f>
        <v>0</v>
      </c>
      <c r="Q221" s="3">
        <f>IF(Inputs!$B$27&lt;&gt;"Ready","PENDING INPUTS",MIN((K221+L221+M221),IF(D221&gt;C221,IF(D221=0,0,N221*C221/D221),N221+P221)))</f>
        <v>0</v>
      </c>
      <c r="R221" s="3">
        <f>IF(Inputs!$B$27&lt;&gt;"Ready","PENDING INPUTS",MAX(0,(K221+L221+M221)-Q221))</f>
        <v>0</v>
      </c>
      <c r="S221" s="3">
        <f>IF(Inputs!$B$27&lt;&gt;"Ready","PENDING INPUTS",Z220)</f>
        <v>0</v>
      </c>
      <c r="T221" s="3">
        <f>IF(Inputs!$B$27&lt;&gt;"Ready","PENDING INPUTS",IF(A221&lt;=Inputs!$B$6,ROUND(S221*Inputs!C15/12,2),0))</f>
        <v>0</v>
      </c>
      <c r="U221" s="3">
        <f>IF(Inputs!$B$27&lt;&gt;"Ready","PENDING INPUTS",IF(AND(A221&lt;=Inputs!$B$6,S221&gt;0),Inputs!G15,0))</f>
        <v>0</v>
      </c>
      <c r="V221" s="3">
        <f>IF(Inputs!$B$27&lt;&gt;"Ready","PENDING INPUTS",IF(A221&gt;Inputs!$B$6,0,MIN((S221+T221+U221),IF(Inputs!H15=1,Inputs!D15,MAX(Inputs!F15,ROUND(S221*Inputs!E15+T221+U221,2))))))</f>
        <v>0</v>
      </c>
      <c r="W221">
        <f>IF(Inputs!$B$27&lt;&gt;"Ready","PENDING INPUTS",IF(S221&lt;=0,99,1+IF(AND(K221&gt;0,OR(K221&lt;S221,AND(K221=S221,0&lt;1))),1,0)+IF(AND(AA221&gt;0,OR(AA221&lt;S221,AND(AA221=S221,2&lt;1))),1,0)+IF(AND(AI221&gt;0,OR(AI221&lt;S221,AND(AI221=S221,3&lt;1))),1,0)+IF(AND(AQ221&gt;0,OR(AQ221&lt;S221,AND(AQ221=S221,4&lt;1))),1,0)+IF(AND(AY221&gt;0,OR(AY221&lt;S221,AND(AY221=S221,5&lt;1))),1,0)+IF(AND(BG221&gt;0,OR(BG221&lt;S221,AND(BG221=S221,6&lt;1))),1,0)+IF(AND(BO221&gt;0,OR(BO221&lt;S221,AND(BO221=S221,7&lt;1))),1,0)+IF(AND(BW221&gt;0,OR(BW221&lt;S221,AND(BW221=S221,8&lt;1))),1,0)+IF(AND(CE221&gt;0,OR(CE221&lt;S221,AND(CE221=S221,9&lt;1))),1,0)))</f>
        <v>99</v>
      </c>
      <c r="X221" s="3">
        <f>IF(Inputs!$B$27&lt;&gt;"Ready","PENDING INPUTS",IF(A221&gt;Inputs!$B$6,0,MIN(MAX(0,(S221+T221+U221)-V221),MAX(0,C221-D221-(IF(O221&lt;W221,K221+L221+M221-N221,0)+IF(W221&lt;W221,S221+T221+U221-V221,0)+IF(AE221&lt;W221,AA221+AB221+AC221-AD221,0)+IF(AM221&lt;W221,AI221+AJ221+AK221-AL221,0)+IF(AU221&lt;W221,AQ221+AR221+AS221-AT221,0)+IF(BC221&lt;W221,AY221+AZ221+BA221-BB221,0)+IF(BK221&lt;W221,BG221+BH221+BI221-BJ221,0)+IF(BS221&lt;W221,BO221+BP221+BQ221-BR221,0)+IF(CA221&lt;W221,BW221+BX221+BY221-BZ221,0)+IF(CI221&lt;W221,CE221+CF221+CG221-CH221,0))))))</f>
        <v>0</v>
      </c>
      <c r="Y221" s="3">
        <f>IF(Inputs!$B$27&lt;&gt;"Ready","PENDING INPUTS",MIN((S221+T221+U221),IF(D221&gt;C221,IF(D221=0,0,V221*C221/D221),V221+X221)))</f>
        <v>0</v>
      </c>
      <c r="Z221" s="3">
        <f>IF(Inputs!$B$27&lt;&gt;"Ready","PENDING INPUTS",MAX(0,(S221+T221+U221)-Y221))</f>
        <v>0</v>
      </c>
      <c r="AA221" s="3">
        <f>IF(Inputs!$B$27&lt;&gt;"Ready","PENDING INPUTS",AH220)</f>
        <v>0</v>
      </c>
      <c r="AB221" s="3">
        <f>IF(Inputs!$B$27&lt;&gt;"Ready","PENDING INPUTS",IF(A221&lt;=Inputs!$B$6,ROUND(AA221*Inputs!C16/12,2),0))</f>
        <v>0</v>
      </c>
      <c r="AC221" s="3">
        <f>IF(Inputs!$B$27&lt;&gt;"Ready","PENDING INPUTS",IF(AND(A221&lt;=Inputs!$B$6,AA221&gt;0),Inputs!G16,0))</f>
        <v>0</v>
      </c>
      <c r="AD221" s="3">
        <f>IF(Inputs!$B$27&lt;&gt;"Ready","PENDING INPUTS",IF(A221&gt;Inputs!$B$6,0,MIN((AA221+AB221+AC221),IF(Inputs!H16=1,Inputs!D16,MAX(Inputs!F16,ROUND(AA221*Inputs!E16+AB221+AC221,2))))))</f>
        <v>0</v>
      </c>
      <c r="AE221">
        <f>IF(Inputs!$B$27&lt;&gt;"Ready","PENDING INPUTS",IF(AA221&lt;=0,99,1+IF(AND(K221&gt;0,OR(K221&lt;AA221,AND(K221=AA221,0&lt;2))),1,0)+IF(AND(S221&gt;0,OR(S221&lt;AA221,AND(S221=AA221,1&lt;2))),1,0)+IF(AND(AI221&gt;0,OR(AI221&lt;AA221,AND(AI221=AA221,3&lt;2))),1,0)+IF(AND(AQ221&gt;0,OR(AQ221&lt;AA221,AND(AQ221=AA221,4&lt;2))),1,0)+IF(AND(AY221&gt;0,OR(AY221&lt;AA221,AND(AY221=AA221,5&lt;2))),1,0)+IF(AND(BG221&gt;0,OR(BG221&lt;AA221,AND(BG221=AA221,6&lt;2))),1,0)+IF(AND(BO221&gt;0,OR(BO221&lt;AA221,AND(BO221=AA221,7&lt;2))),1,0)+IF(AND(BW221&gt;0,OR(BW221&lt;AA221,AND(BW221=AA221,8&lt;2))),1,0)+IF(AND(CE221&gt;0,OR(CE221&lt;AA221,AND(CE221=AA221,9&lt;2))),1,0)))</f>
        <v>99</v>
      </c>
      <c r="AF221" s="3">
        <f>IF(Inputs!$B$27&lt;&gt;"Ready","PENDING INPUTS",IF(A221&gt;Inputs!$B$6,0,MIN(MAX(0,(AA221+AB221+AC221)-AD221),MAX(0,C221-D221-(IF(O221&lt;AE221,K221+L221+M221-N221,0)+IF(W221&lt;AE221,S221+T221+U221-V221,0)+IF(AE221&lt;AE221,AA221+AB221+AC221-AD221,0)+IF(AM221&lt;AE221,AI221+AJ221+AK221-AL221,0)+IF(AU221&lt;AE221,AQ221+AR221+AS221-AT221,0)+IF(BC221&lt;AE221,AY221+AZ221+BA221-BB221,0)+IF(BK221&lt;AE221,BG221+BH221+BI221-BJ221,0)+IF(BS221&lt;AE221,BO221+BP221+BQ221-BR221,0)+IF(CA221&lt;AE221,BW221+BX221+BY221-BZ221,0)+IF(CI221&lt;AE221,CE221+CF221+CG221-CH221,0))))))</f>
        <v>0</v>
      </c>
      <c r="AG221" s="3">
        <f>IF(Inputs!$B$27&lt;&gt;"Ready","PENDING INPUTS",MIN((AA221+AB221+AC221),IF(D221&gt;C221,IF(D221=0,0,AD221*C221/D221),AD221+AF221)))</f>
        <v>0</v>
      </c>
      <c r="AH221" s="3">
        <f>IF(Inputs!$B$27&lt;&gt;"Ready","PENDING INPUTS",MAX(0,(AA221+AB221+AC221)-AG221))</f>
        <v>0</v>
      </c>
      <c r="AI221" s="3">
        <f>IF(Inputs!$B$27&lt;&gt;"Ready","PENDING INPUTS",AP220)</f>
        <v>0</v>
      </c>
      <c r="AJ221" s="3">
        <f>IF(Inputs!$B$27&lt;&gt;"Ready","PENDING INPUTS",IF(A221&lt;=Inputs!$B$6,ROUND(AI221*Inputs!C17/12,2),0))</f>
        <v>0</v>
      </c>
      <c r="AK221" s="3">
        <f>IF(Inputs!$B$27&lt;&gt;"Ready","PENDING INPUTS",IF(AND(A221&lt;=Inputs!$B$6,AI221&gt;0),Inputs!G17,0))</f>
        <v>0</v>
      </c>
      <c r="AL221" s="3">
        <f>IF(Inputs!$B$27&lt;&gt;"Ready","PENDING INPUTS",IF(A221&gt;Inputs!$B$6,0,MIN((AI221+AJ221+AK221),IF(Inputs!H17=1,Inputs!D17,MAX(Inputs!F17,ROUND(AI221*Inputs!E17+AJ221+AK221,2))))))</f>
        <v>0</v>
      </c>
      <c r="AM221">
        <f>IF(Inputs!$B$27&lt;&gt;"Ready","PENDING INPUTS",IF(AI221&lt;=0,99,1+IF(AND(K221&gt;0,OR(K221&lt;AI221,AND(K221=AI221,0&lt;3))),1,0)+IF(AND(S221&gt;0,OR(S221&lt;AI221,AND(S221=AI221,1&lt;3))),1,0)+IF(AND(AA221&gt;0,OR(AA221&lt;AI221,AND(AA221=AI221,2&lt;3))),1,0)+IF(AND(AQ221&gt;0,OR(AQ221&lt;AI221,AND(AQ221=AI221,4&lt;3))),1,0)+IF(AND(AY221&gt;0,OR(AY221&lt;AI221,AND(AY221=AI221,5&lt;3))),1,0)+IF(AND(BG221&gt;0,OR(BG221&lt;AI221,AND(BG221=AI221,6&lt;3))),1,0)+IF(AND(BO221&gt;0,OR(BO221&lt;AI221,AND(BO221=AI221,7&lt;3))),1,0)+IF(AND(BW221&gt;0,OR(BW221&lt;AI221,AND(BW221=AI221,8&lt;3))),1,0)+IF(AND(CE221&gt;0,OR(CE221&lt;AI221,AND(CE221=AI221,9&lt;3))),1,0)))</f>
        <v>99</v>
      </c>
      <c r="AN221" s="3">
        <f>IF(Inputs!$B$27&lt;&gt;"Ready","PENDING INPUTS",IF(A221&gt;Inputs!$B$6,0,MIN(MAX(0,(AI221+AJ221+AK221)-AL221),MAX(0,C221-D221-(IF(O221&lt;AM221,K221+L221+M221-N221,0)+IF(W221&lt;AM221,S221+T221+U221-V221,0)+IF(AE221&lt;AM221,AA221+AB221+AC221-AD221,0)+IF(AM221&lt;AM221,AI221+AJ221+AK221-AL221,0)+IF(AU221&lt;AM221,AQ221+AR221+AS221-AT221,0)+IF(BC221&lt;AM221,AY221+AZ221+BA221-BB221,0)+IF(BK221&lt;AM221,BG221+BH221+BI221-BJ221,0)+IF(BS221&lt;AM221,BO221+BP221+BQ221-BR221,0)+IF(CA221&lt;AM221,BW221+BX221+BY221-BZ221,0)+IF(CI221&lt;AM221,CE221+CF221+CG221-CH221,0))))))</f>
        <v>0</v>
      </c>
      <c r="AO221" s="3">
        <f>IF(Inputs!$B$27&lt;&gt;"Ready","PENDING INPUTS",MIN((AI221+AJ221+AK221),IF(D221&gt;C221,IF(D221=0,0,AL221*C221/D221),AL221+AN221)))</f>
        <v>0</v>
      </c>
      <c r="AP221" s="3">
        <f>IF(Inputs!$B$27&lt;&gt;"Ready","PENDING INPUTS",MAX(0,(AI221+AJ221+AK221)-AO221))</f>
        <v>0</v>
      </c>
      <c r="AQ221" s="3">
        <f>IF(Inputs!$B$27&lt;&gt;"Ready","PENDING INPUTS",AX220)</f>
        <v>0</v>
      </c>
      <c r="AR221" s="3">
        <f>IF(Inputs!$B$27&lt;&gt;"Ready","PENDING INPUTS",IF(A221&lt;=Inputs!$B$6,ROUND(AQ221*Inputs!C18/12,2),0))</f>
        <v>0</v>
      </c>
      <c r="AS221" s="3">
        <f>IF(Inputs!$B$27&lt;&gt;"Ready","PENDING INPUTS",IF(AND(A221&lt;=Inputs!$B$6,AQ221&gt;0),Inputs!G18,0))</f>
        <v>0</v>
      </c>
      <c r="AT221" s="3">
        <f>IF(Inputs!$B$27&lt;&gt;"Ready","PENDING INPUTS",IF(A221&gt;Inputs!$B$6,0,MIN((AQ221+AR221+AS221),IF(Inputs!H18=1,Inputs!D18,MAX(Inputs!F18,ROUND(AQ221*Inputs!E18+AR221+AS221,2))))))</f>
        <v>0</v>
      </c>
      <c r="AU221">
        <f>IF(Inputs!$B$27&lt;&gt;"Ready","PENDING INPUTS",IF(AQ221&lt;=0,99,1+IF(AND(K221&gt;0,OR(K221&lt;AQ221,AND(K221=AQ221,0&lt;4))),1,0)+IF(AND(S221&gt;0,OR(S221&lt;AQ221,AND(S221=AQ221,1&lt;4))),1,0)+IF(AND(AA221&gt;0,OR(AA221&lt;AQ221,AND(AA221=AQ221,2&lt;4))),1,0)+IF(AND(AI221&gt;0,OR(AI221&lt;AQ221,AND(AI221=AQ221,3&lt;4))),1,0)+IF(AND(AY221&gt;0,OR(AY221&lt;AQ221,AND(AY221=AQ221,5&lt;4))),1,0)+IF(AND(BG221&gt;0,OR(BG221&lt;AQ221,AND(BG221=AQ221,6&lt;4))),1,0)+IF(AND(BO221&gt;0,OR(BO221&lt;AQ221,AND(BO221=AQ221,7&lt;4))),1,0)+IF(AND(BW221&gt;0,OR(BW221&lt;AQ221,AND(BW221=AQ221,8&lt;4))),1,0)+IF(AND(CE221&gt;0,OR(CE221&lt;AQ221,AND(CE221=AQ221,9&lt;4))),1,0)))</f>
        <v>99</v>
      </c>
      <c r="AV221" s="3">
        <f>IF(Inputs!$B$27&lt;&gt;"Ready","PENDING INPUTS",IF(A221&gt;Inputs!$B$6,0,MIN(MAX(0,(AQ221+AR221+AS221)-AT221),MAX(0,C221-D221-(IF(O221&lt;AU221,K221+L221+M221-N221,0)+IF(W221&lt;AU221,S221+T221+U221-V221,0)+IF(AE221&lt;AU221,AA221+AB221+AC221-AD221,0)+IF(AM221&lt;AU221,AI221+AJ221+AK221-AL221,0)+IF(AU221&lt;AU221,AQ221+AR221+AS221-AT221,0)+IF(BC221&lt;AU221,AY221+AZ221+BA221-BB221,0)+IF(BK221&lt;AU221,BG221+BH221+BI221-BJ221,0)+IF(BS221&lt;AU221,BO221+BP221+BQ221-BR221,0)+IF(CA221&lt;AU221,BW221+BX221+BY221-BZ221,0)+IF(CI221&lt;AU221,CE221+CF221+CG221-CH221,0))))))</f>
        <v>0</v>
      </c>
      <c r="AW221" s="3">
        <f>IF(Inputs!$B$27&lt;&gt;"Ready","PENDING INPUTS",MIN((AQ221+AR221+AS221),IF(D221&gt;C221,IF(D221=0,0,AT221*C221/D221),AT221+AV221)))</f>
        <v>0</v>
      </c>
      <c r="AX221" s="3">
        <f>IF(Inputs!$B$27&lt;&gt;"Ready","PENDING INPUTS",MAX(0,(AQ221+AR221+AS221)-AW221))</f>
        <v>0</v>
      </c>
      <c r="AY221" s="3">
        <f>IF(Inputs!$B$27&lt;&gt;"Ready","PENDING INPUTS",BF220)</f>
        <v>0</v>
      </c>
      <c r="AZ221" s="3">
        <f>IF(Inputs!$B$27&lt;&gt;"Ready","PENDING INPUTS",IF(A221&lt;=Inputs!$B$6,ROUND(AY221*Inputs!C19/12,2),0))</f>
        <v>0</v>
      </c>
      <c r="BA221" s="3">
        <f>IF(Inputs!$B$27&lt;&gt;"Ready","PENDING INPUTS",IF(AND(A221&lt;=Inputs!$B$6,AY221&gt;0),Inputs!G19,0))</f>
        <v>0</v>
      </c>
      <c r="BB221" s="3">
        <f>IF(Inputs!$B$27&lt;&gt;"Ready","PENDING INPUTS",IF(A221&gt;Inputs!$B$6,0,MIN((AY221+AZ221+BA221),IF(Inputs!H19=1,Inputs!D19,MAX(Inputs!F19,ROUND(AY221*Inputs!E19+AZ221+BA221,2))))))</f>
        <v>0</v>
      </c>
      <c r="BC221">
        <f>IF(Inputs!$B$27&lt;&gt;"Ready","PENDING INPUTS",IF(AY221&lt;=0,99,1+IF(AND(K221&gt;0,OR(K221&lt;AY221,AND(K221=AY221,0&lt;5))),1,0)+IF(AND(S221&gt;0,OR(S221&lt;AY221,AND(S221=AY221,1&lt;5))),1,0)+IF(AND(AA221&gt;0,OR(AA221&lt;AY221,AND(AA221=AY221,2&lt;5))),1,0)+IF(AND(AI221&gt;0,OR(AI221&lt;AY221,AND(AI221=AY221,3&lt;5))),1,0)+IF(AND(AQ221&gt;0,OR(AQ221&lt;AY221,AND(AQ221=AY221,4&lt;5))),1,0)+IF(AND(BG221&gt;0,OR(BG221&lt;AY221,AND(BG221=AY221,6&lt;5))),1,0)+IF(AND(BO221&gt;0,OR(BO221&lt;AY221,AND(BO221=AY221,7&lt;5))),1,0)+IF(AND(BW221&gt;0,OR(BW221&lt;AY221,AND(BW221=AY221,8&lt;5))),1,0)+IF(AND(CE221&gt;0,OR(CE221&lt;AY221,AND(CE221=AY221,9&lt;5))),1,0)))</f>
        <v>99</v>
      </c>
      <c r="BD221" s="3">
        <f>IF(Inputs!$B$27&lt;&gt;"Ready","PENDING INPUTS",IF(A221&gt;Inputs!$B$6,0,MIN(MAX(0,(AY221+AZ221+BA221)-BB221),MAX(0,C221-D221-(IF(O221&lt;BC221,K221+L221+M221-N221,0)+IF(W221&lt;BC221,S221+T221+U221-V221,0)+IF(AE221&lt;BC221,AA221+AB221+AC221-AD221,0)+IF(AM221&lt;BC221,AI221+AJ221+AK221-AL221,0)+IF(AU221&lt;BC221,AQ221+AR221+AS221-AT221,0)+IF(BC221&lt;BC221,AY221+AZ221+BA221-BB221,0)+IF(BK221&lt;BC221,BG221+BH221+BI221-BJ221,0)+IF(BS221&lt;BC221,BO221+BP221+BQ221-BR221,0)+IF(CA221&lt;BC221,BW221+BX221+BY221-BZ221,0)+IF(CI221&lt;BC221,CE221+CF221+CG221-CH221,0))))))</f>
        <v>0</v>
      </c>
      <c r="BE221" s="3">
        <f>IF(Inputs!$B$27&lt;&gt;"Ready","PENDING INPUTS",MIN((AY221+AZ221+BA221),IF(D221&gt;C221,IF(D221=0,0,BB221*C221/D221),BB221+BD221)))</f>
        <v>0</v>
      </c>
      <c r="BF221" s="3">
        <f>IF(Inputs!$B$27&lt;&gt;"Ready","PENDING INPUTS",MAX(0,(AY221+AZ221+BA221)-BE221))</f>
        <v>0</v>
      </c>
      <c r="BG221" s="3">
        <f>IF(Inputs!$B$27&lt;&gt;"Ready","PENDING INPUTS",BN220)</f>
        <v>0</v>
      </c>
      <c r="BH221" s="3">
        <f>IF(Inputs!$B$27&lt;&gt;"Ready","PENDING INPUTS",IF(A221&lt;=Inputs!$B$6,ROUND(BG221*Inputs!C20/12,2),0))</f>
        <v>0</v>
      </c>
      <c r="BI221" s="3">
        <f>IF(Inputs!$B$27&lt;&gt;"Ready","PENDING INPUTS",IF(AND(A221&lt;=Inputs!$B$6,BG221&gt;0),Inputs!G20,0))</f>
        <v>0</v>
      </c>
      <c r="BJ221" s="3">
        <f>IF(Inputs!$B$27&lt;&gt;"Ready","PENDING INPUTS",IF(A221&gt;Inputs!$B$6,0,MIN((BG221+BH221+BI221),IF(Inputs!H20=1,Inputs!D20,MAX(Inputs!F20,ROUND(BG221*Inputs!E20+BH221+BI221,2))))))</f>
        <v>0</v>
      </c>
      <c r="BK221">
        <f>IF(Inputs!$B$27&lt;&gt;"Ready","PENDING INPUTS",IF(BG221&lt;=0,99,1+IF(AND(K221&gt;0,OR(K221&lt;BG221,AND(K221=BG221,0&lt;6))),1,0)+IF(AND(S221&gt;0,OR(S221&lt;BG221,AND(S221=BG221,1&lt;6))),1,0)+IF(AND(AA221&gt;0,OR(AA221&lt;BG221,AND(AA221=BG221,2&lt;6))),1,0)+IF(AND(AI221&gt;0,OR(AI221&lt;BG221,AND(AI221=BG221,3&lt;6))),1,0)+IF(AND(AQ221&gt;0,OR(AQ221&lt;BG221,AND(AQ221=BG221,4&lt;6))),1,0)+IF(AND(AY221&gt;0,OR(AY221&lt;BG221,AND(AY221=BG221,5&lt;6))),1,0)+IF(AND(BO221&gt;0,OR(BO221&lt;BG221,AND(BO221=BG221,7&lt;6))),1,0)+IF(AND(BW221&gt;0,OR(BW221&lt;BG221,AND(BW221=BG221,8&lt;6))),1,0)+IF(AND(CE221&gt;0,OR(CE221&lt;BG221,AND(CE221=BG221,9&lt;6))),1,0)))</f>
        <v>99</v>
      </c>
      <c r="BL221" s="3">
        <f>IF(Inputs!$B$27&lt;&gt;"Ready","PENDING INPUTS",IF(A221&gt;Inputs!$B$6,0,MIN(MAX(0,(BG221+BH221+BI221)-BJ221),MAX(0,C221-D221-(IF(O221&lt;BK221,K221+L221+M221-N221,0)+IF(W221&lt;BK221,S221+T221+U221-V221,0)+IF(AE221&lt;BK221,AA221+AB221+AC221-AD221,0)+IF(AM221&lt;BK221,AI221+AJ221+AK221-AL221,0)+IF(AU221&lt;BK221,AQ221+AR221+AS221-AT221,0)+IF(BC221&lt;BK221,AY221+AZ221+BA221-BB221,0)+IF(BK221&lt;BK221,BG221+BH221+BI221-BJ221,0)+IF(BS221&lt;BK221,BO221+BP221+BQ221-BR221,0)+IF(CA221&lt;BK221,BW221+BX221+BY221-BZ221,0)+IF(CI221&lt;BK221,CE221+CF221+CG221-CH221,0))))))</f>
        <v>0</v>
      </c>
      <c r="BM221" s="3">
        <f>IF(Inputs!$B$27&lt;&gt;"Ready","PENDING INPUTS",MIN((BG221+BH221+BI221),IF(D221&gt;C221,IF(D221=0,0,BJ221*C221/D221),BJ221+BL221)))</f>
        <v>0</v>
      </c>
      <c r="BN221" s="3">
        <f>IF(Inputs!$B$27&lt;&gt;"Ready","PENDING INPUTS",MAX(0,(BG221+BH221+BI221)-BM221))</f>
        <v>0</v>
      </c>
      <c r="BO221" s="3">
        <f>IF(Inputs!$B$27&lt;&gt;"Ready","PENDING INPUTS",BV220)</f>
        <v>0</v>
      </c>
      <c r="BP221" s="3">
        <f>IF(Inputs!$B$27&lt;&gt;"Ready","PENDING INPUTS",IF(A221&lt;=Inputs!$B$6,ROUND(BO221*Inputs!C21/12,2),0))</f>
        <v>0</v>
      </c>
      <c r="BQ221" s="3">
        <f>IF(Inputs!$B$27&lt;&gt;"Ready","PENDING INPUTS",IF(AND(A221&lt;=Inputs!$B$6,BO221&gt;0),Inputs!G21,0))</f>
        <v>0</v>
      </c>
      <c r="BR221" s="3">
        <f>IF(Inputs!$B$27&lt;&gt;"Ready","PENDING INPUTS",IF(A221&gt;Inputs!$B$6,0,MIN((BO221+BP221+BQ221),IF(Inputs!H21=1,Inputs!D21,MAX(Inputs!F21,ROUND(BO221*Inputs!E21+BP221+BQ221,2))))))</f>
        <v>0</v>
      </c>
      <c r="BS221">
        <f>IF(Inputs!$B$27&lt;&gt;"Ready","PENDING INPUTS",IF(BO221&lt;=0,99,1+IF(AND(K221&gt;0,OR(K221&lt;BO221,AND(K221=BO221,0&lt;7))),1,0)+IF(AND(S221&gt;0,OR(S221&lt;BO221,AND(S221=BO221,1&lt;7))),1,0)+IF(AND(AA221&gt;0,OR(AA221&lt;BO221,AND(AA221=BO221,2&lt;7))),1,0)+IF(AND(AI221&gt;0,OR(AI221&lt;BO221,AND(AI221=BO221,3&lt;7))),1,0)+IF(AND(AQ221&gt;0,OR(AQ221&lt;BO221,AND(AQ221=BO221,4&lt;7))),1,0)+IF(AND(AY221&gt;0,OR(AY221&lt;BO221,AND(AY221=BO221,5&lt;7))),1,0)+IF(AND(BG221&gt;0,OR(BG221&lt;BO221,AND(BG221=BO221,6&lt;7))),1,0)+IF(AND(BW221&gt;0,OR(BW221&lt;BO221,AND(BW221=BO221,8&lt;7))),1,0)+IF(AND(CE221&gt;0,OR(CE221&lt;BO221,AND(CE221=BO221,9&lt;7))),1,0)))</f>
        <v>99</v>
      </c>
      <c r="BT221" s="3">
        <f>IF(Inputs!$B$27&lt;&gt;"Ready","PENDING INPUTS",IF(A221&gt;Inputs!$B$6,0,MIN(MAX(0,(BO221+BP221+BQ221)-BR221),MAX(0,C221-D221-(IF(O221&lt;BS221,K221+L221+M221-N221,0)+IF(W221&lt;BS221,S221+T221+U221-V221,0)+IF(AE221&lt;BS221,AA221+AB221+AC221-AD221,0)+IF(AM221&lt;BS221,AI221+AJ221+AK221-AL221,0)+IF(AU221&lt;BS221,AQ221+AR221+AS221-AT221,0)+IF(BC221&lt;BS221,AY221+AZ221+BA221-BB221,0)+IF(BK221&lt;BS221,BG221+BH221+BI221-BJ221,0)+IF(BS221&lt;BS221,BO221+BP221+BQ221-BR221,0)+IF(CA221&lt;BS221,BW221+BX221+BY221-BZ221,0)+IF(CI221&lt;BS221,CE221+CF221+CG221-CH221,0))))))</f>
        <v>0</v>
      </c>
      <c r="BU221" s="3">
        <f>IF(Inputs!$B$27&lt;&gt;"Ready","PENDING INPUTS",MIN((BO221+BP221+BQ221),IF(D221&gt;C221,IF(D221=0,0,BR221*C221/D221),BR221+BT221)))</f>
        <v>0</v>
      </c>
      <c r="BV221" s="3">
        <f>IF(Inputs!$B$27&lt;&gt;"Ready","PENDING INPUTS",MAX(0,(BO221+BP221+BQ221)-BU221))</f>
        <v>0</v>
      </c>
      <c r="BW221" s="3">
        <f>IF(Inputs!$B$27&lt;&gt;"Ready","PENDING INPUTS",CD220)</f>
        <v>0</v>
      </c>
      <c r="BX221" s="3">
        <f>IF(Inputs!$B$27&lt;&gt;"Ready","PENDING INPUTS",IF(A221&lt;=Inputs!$B$6,ROUND(BW221*Inputs!C22/12,2),0))</f>
        <v>0</v>
      </c>
      <c r="BY221" s="3">
        <f>IF(Inputs!$B$27&lt;&gt;"Ready","PENDING INPUTS",IF(AND(A221&lt;=Inputs!$B$6,BW221&gt;0),Inputs!G22,0))</f>
        <v>0</v>
      </c>
      <c r="BZ221" s="3">
        <f>IF(Inputs!$B$27&lt;&gt;"Ready","PENDING INPUTS",IF(A221&gt;Inputs!$B$6,0,MIN((BW221+BX221+BY221),IF(Inputs!H22=1,Inputs!D22,MAX(Inputs!F22,ROUND(BW221*Inputs!E22+BX221+BY221,2))))))</f>
        <v>0</v>
      </c>
      <c r="CA221">
        <f>IF(Inputs!$B$27&lt;&gt;"Ready","PENDING INPUTS",IF(BW221&lt;=0,99,1+IF(AND(K221&gt;0,OR(K221&lt;BW221,AND(K221=BW221,0&lt;8))),1,0)+IF(AND(S221&gt;0,OR(S221&lt;BW221,AND(S221=BW221,1&lt;8))),1,0)+IF(AND(AA221&gt;0,OR(AA221&lt;BW221,AND(AA221=BW221,2&lt;8))),1,0)+IF(AND(AI221&gt;0,OR(AI221&lt;BW221,AND(AI221=BW221,3&lt;8))),1,0)+IF(AND(AQ221&gt;0,OR(AQ221&lt;BW221,AND(AQ221=BW221,4&lt;8))),1,0)+IF(AND(AY221&gt;0,OR(AY221&lt;BW221,AND(AY221=BW221,5&lt;8))),1,0)+IF(AND(BG221&gt;0,OR(BG221&lt;BW221,AND(BG221=BW221,6&lt;8))),1,0)+IF(AND(BO221&gt;0,OR(BO221&lt;BW221,AND(BO221=BW221,7&lt;8))),1,0)+IF(AND(CE221&gt;0,OR(CE221&lt;BW221,AND(CE221=BW221,9&lt;8))),1,0)))</f>
        <v>99</v>
      </c>
      <c r="CB221" s="3">
        <f>IF(Inputs!$B$27&lt;&gt;"Ready","PENDING INPUTS",IF(A221&gt;Inputs!$B$6,0,MIN(MAX(0,(BW221+BX221+BY221)-BZ221),MAX(0,C221-D221-(IF(O221&lt;CA221,K221+L221+M221-N221,0)+IF(W221&lt;CA221,S221+T221+U221-V221,0)+IF(AE221&lt;CA221,AA221+AB221+AC221-AD221,0)+IF(AM221&lt;CA221,AI221+AJ221+AK221-AL221,0)+IF(AU221&lt;CA221,AQ221+AR221+AS221-AT221,0)+IF(BC221&lt;CA221,AY221+AZ221+BA221-BB221,0)+IF(BK221&lt;CA221,BG221+BH221+BI221-BJ221,0)+IF(BS221&lt;CA221,BO221+BP221+BQ221-BR221,0)+IF(CA221&lt;CA221,BW221+BX221+BY221-BZ221,0)+IF(CI221&lt;CA221,CE221+CF221+CG221-CH221,0))))))</f>
        <v>0</v>
      </c>
      <c r="CC221" s="3">
        <f>IF(Inputs!$B$27&lt;&gt;"Ready","PENDING INPUTS",MIN((BW221+BX221+BY221),IF(D221&gt;C221,IF(D221=0,0,BZ221*C221/D221),BZ221+CB221)))</f>
        <v>0</v>
      </c>
      <c r="CD221" s="3">
        <f>IF(Inputs!$B$27&lt;&gt;"Ready","PENDING INPUTS",MAX(0,(BW221+BX221+BY221)-CC221))</f>
        <v>0</v>
      </c>
      <c r="CE221" s="3">
        <f>IF(Inputs!$B$27&lt;&gt;"Ready","PENDING INPUTS",CL220)</f>
        <v>0</v>
      </c>
      <c r="CF221" s="3">
        <f>IF(Inputs!$B$27&lt;&gt;"Ready","PENDING INPUTS",IF(A221&lt;=Inputs!$B$6,ROUND(CE221*Inputs!C23/12,2),0))</f>
        <v>0</v>
      </c>
      <c r="CG221" s="3">
        <f>IF(Inputs!$B$27&lt;&gt;"Ready","PENDING INPUTS",IF(AND(A221&lt;=Inputs!$B$6,CE221&gt;0),Inputs!G23,0))</f>
        <v>0</v>
      </c>
      <c r="CH221" s="3">
        <f>IF(Inputs!$B$27&lt;&gt;"Ready","PENDING INPUTS",IF(A221&gt;Inputs!$B$6,0,MIN((CE221+CF221+CG221),IF(Inputs!H23=1,Inputs!D23,MAX(Inputs!F23,ROUND(CE221*Inputs!E23+CF221+CG221,2))))))</f>
        <v>0</v>
      </c>
      <c r="CI221">
        <f>IF(Inputs!$B$27&lt;&gt;"Ready","PENDING INPUTS",IF(CE221&lt;=0,99,1+IF(AND(K221&gt;0,OR(K221&lt;CE221,AND(K221=CE221,0&lt;9))),1,0)+IF(AND(S221&gt;0,OR(S221&lt;CE221,AND(S221=CE221,1&lt;9))),1,0)+IF(AND(AA221&gt;0,OR(AA221&lt;CE221,AND(AA221=CE221,2&lt;9))),1,0)+IF(AND(AI221&gt;0,OR(AI221&lt;CE221,AND(AI221=CE221,3&lt;9))),1,0)+IF(AND(AQ221&gt;0,OR(AQ221&lt;CE221,AND(AQ221=CE221,4&lt;9))),1,0)+IF(AND(AY221&gt;0,OR(AY221&lt;CE221,AND(AY221=CE221,5&lt;9))),1,0)+IF(AND(BG221&gt;0,OR(BG221&lt;CE221,AND(BG221=CE221,6&lt;9))),1,0)+IF(AND(BO221&gt;0,OR(BO221&lt;CE221,AND(BO221=CE221,7&lt;9))),1,0)+IF(AND(BW221&gt;0,OR(BW221&lt;CE221,AND(BW221=CE221,8&lt;9))),1,0)))</f>
        <v>99</v>
      </c>
      <c r="CJ221" s="3">
        <f>IF(Inputs!$B$27&lt;&gt;"Ready","PENDING INPUTS",IF(A221&gt;Inputs!$B$6,0,MIN(MAX(0,(CE221+CF221+CG221)-CH221),MAX(0,C221-D221-(IF(O221&lt;CI221,K221+L221+M221-N221,0)+IF(W221&lt;CI221,S221+T221+U221-V221,0)+IF(AE221&lt;CI221,AA221+AB221+AC221-AD221,0)+IF(AM221&lt;CI221,AI221+AJ221+AK221-AL221,0)+IF(AU221&lt;CI221,AQ221+AR221+AS221-AT221,0)+IF(BC221&lt;CI221,AY221+AZ221+BA221-BB221,0)+IF(BK221&lt;CI221,BG221+BH221+BI221-BJ221,0)+IF(BS221&lt;CI221,BO221+BP221+BQ221-BR221,0)+IF(CA221&lt;CI221,BW221+BX221+BY221-BZ221,0)+IF(CI221&lt;CI221,CE221+CF221+CG221-CH221,0))))))</f>
        <v>0</v>
      </c>
      <c r="CK221" s="3">
        <f>IF(Inputs!$B$27&lt;&gt;"Ready","PENDING INPUTS",MIN((CE221+CF221+CG221),IF(D221&gt;C221,IF(D221=0,0,CH221*C221/D221),CH221+CJ221)))</f>
        <v>0</v>
      </c>
      <c r="CL221" s="3">
        <f>IF(Inputs!$B$27&lt;&gt;"Ready","PENDING INPUTS",MAX(0,(CE221+CF221+CG221)-CK221))</f>
        <v>0</v>
      </c>
    </row>
    <row r="222" spans="1:90" ht="27.95" customHeight="1" x14ac:dyDescent="0.25">
      <c r="A222">
        <v>218</v>
      </c>
      <c r="B222" s="13">
        <f>IF(Inputs!$B$27&lt;&gt;"Ready","PENDING INPUTS",EDATE(Inputs!$B$5,A222-1))</f>
        <v>52902</v>
      </c>
      <c r="C222" s="3">
        <f>IF(Inputs!$B$27&lt;&gt;"Ready","PENDING INPUTS",IF(A222&lt;=Inputs!$B$6,MAX(0,Inputs!$B$4+IF(A222=Inputs!$B$7,Inputs!$B$8,0)+IF(A222=Inputs!$B$9,Inputs!$B$10,0)),0))</f>
        <v>0</v>
      </c>
      <c r="D222" s="3">
        <f>IF(Inputs!$B$27&lt;&gt;"Ready","PENDING INPUTS",SUM(N222,V222,AD222,AL222,AT222,BB222,BJ222,BR222,BZ222,CH222))</f>
        <v>0</v>
      </c>
      <c r="E222" s="3">
        <f>IF(Inputs!$B$27&lt;&gt;"Ready","PENDING INPUTS",MAX(0,D222-C222))</f>
        <v>0</v>
      </c>
      <c r="F222" s="3">
        <f>IF(Inputs!$B$27&lt;&gt;"Ready","PENDING INPUTS",SUM(Q222,Y222,AG222,AO222,AW222,BE222,BM222,BU222,CC222,CK222))</f>
        <v>0</v>
      </c>
      <c r="G222" s="3">
        <f>IF(Inputs!$B$27&lt;&gt;"Ready","PENDING INPUTS",SUM(L222,T222,AB222,AJ222,AR222,AZ222,BH222,BP222,BX222,CF222))</f>
        <v>0</v>
      </c>
      <c r="H222" s="3">
        <f>IF(Inputs!$B$27&lt;&gt;"Ready","PENDING INPUTS",SUM(M222,U222,AC222,AK222,AS222,BA222,BI222,BQ222,BY222,CG222))</f>
        <v>0</v>
      </c>
      <c r="I222" s="3">
        <f>IF(Inputs!$B$27&lt;&gt;"Ready","PENDING INPUTS",SUM(R222,Z222,AH222,AP222,AX222,BF222,BN222,BV222,CD222,CL222))</f>
        <v>0</v>
      </c>
      <c r="J222" t="str">
        <f>IF(Inputs!$B$27&lt;&gt;"Ready","PENDING INPUTS",IF(A222&gt;Inputs!$B$6,"Beyond horizon",IF(E222&gt;0.005,"MINIMUM SHORTFALL",IF(I222&lt;0.005,"Paid off","In progress"))))</f>
        <v>Beyond horizon</v>
      </c>
      <c r="K222" s="3">
        <f>IF(Inputs!$B$27&lt;&gt;"Ready","PENDING INPUTS",R221)</f>
        <v>0</v>
      </c>
      <c r="L222" s="3">
        <f>IF(Inputs!$B$27&lt;&gt;"Ready","PENDING INPUTS",IF(A222&lt;=Inputs!$B$6,ROUND(K222*Inputs!C14/12,2),0))</f>
        <v>0</v>
      </c>
      <c r="M222" s="3">
        <f>IF(Inputs!$B$27&lt;&gt;"Ready","PENDING INPUTS",IF(AND(A222&lt;=Inputs!$B$6,K222&gt;0),Inputs!G14,0))</f>
        <v>0</v>
      </c>
      <c r="N222" s="3">
        <f>IF(Inputs!$B$27&lt;&gt;"Ready","PENDING INPUTS",IF(A222&gt;Inputs!$B$6,0,MIN((K222+L222+M222),IF(Inputs!H14=1,Inputs!D14,MAX(Inputs!F14,ROUND(K222*Inputs!E14+L222+M222,2))))))</f>
        <v>0</v>
      </c>
      <c r="O222">
        <f>IF(Inputs!$B$27&lt;&gt;"Ready","PENDING INPUTS",IF(K222&lt;=0,99,1+IF(AND(S222&gt;0,OR(S222&lt;K222,AND(S222=K222,1&lt;0))),1,0)+IF(AND(AA222&gt;0,OR(AA222&lt;K222,AND(AA222=K222,2&lt;0))),1,0)+IF(AND(AI222&gt;0,OR(AI222&lt;K222,AND(AI222=K222,3&lt;0))),1,0)+IF(AND(AQ222&gt;0,OR(AQ222&lt;K222,AND(AQ222=K222,4&lt;0))),1,0)+IF(AND(AY222&gt;0,OR(AY222&lt;K222,AND(AY222=K222,5&lt;0))),1,0)+IF(AND(BG222&gt;0,OR(BG222&lt;K222,AND(BG222=K222,6&lt;0))),1,0)+IF(AND(BO222&gt;0,OR(BO222&lt;K222,AND(BO222=K222,7&lt;0))),1,0)+IF(AND(BW222&gt;0,OR(BW222&lt;K222,AND(BW222=K222,8&lt;0))),1,0)+IF(AND(CE222&gt;0,OR(CE222&lt;K222,AND(CE222=K222,9&lt;0))),1,0)))</f>
        <v>99</v>
      </c>
      <c r="P222" s="3">
        <f>IF(Inputs!$B$27&lt;&gt;"Ready","PENDING INPUTS",IF(A222&gt;Inputs!$B$6,0,MIN(MAX(0,(K222+L222+M222)-N222),MAX(0,C222-D222-(IF(O222&lt;O222,K222+L222+M222-N222,0)+IF(W222&lt;O222,S222+T222+U222-V222,0)+IF(AE222&lt;O222,AA222+AB222+AC222-AD222,0)+IF(AM222&lt;O222,AI222+AJ222+AK222-AL222,0)+IF(AU222&lt;O222,AQ222+AR222+AS222-AT222,0)+IF(BC222&lt;O222,AY222+AZ222+BA222-BB222,0)+IF(BK222&lt;O222,BG222+BH222+BI222-BJ222,0)+IF(BS222&lt;O222,BO222+BP222+BQ222-BR222,0)+IF(CA222&lt;O222,BW222+BX222+BY222-BZ222,0)+IF(CI222&lt;O222,CE222+CF222+CG222-CH222,0))))))</f>
        <v>0</v>
      </c>
      <c r="Q222" s="3">
        <f>IF(Inputs!$B$27&lt;&gt;"Ready","PENDING INPUTS",MIN((K222+L222+M222),IF(D222&gt;C222,IF(D222=0,0,N222*C222/D222),N222+P222)))</f>
        <v>0</v>
      </c>
      <c r="R222" s="3">
        <f>IF(Inputs!$B$27&lt;&gt;"Ready","PENDING INPUTS",MAX(0,(K222+L222+M222)-Q222))</f>
        <v>0</v>
      </c>
      <c r="S222" s="3">
        <f>IF(Inputs!$B$27&lt;&gt;"Ready","PENDING INPUTS",Z221)</f>
        <v>0</v>
      </c>
      <c r="T222" s="3">
        <f>IF(Inputs!$B$27&lt;&gt;"Ready","PENDING INPUTS",IF(A222&lt;=Inputs!$B$6,ROUND(S222*Inputs!C15/12,2),0))</f>
        <v>0</v>
      </c>
      <c r="U222" s="3">
        <f>IF(Inputs!$B$27&lt;&gt;"Ready","PENDING INPUTS",IF(AND(A222&lt;=Inputs!$B$6,S222&gt;0),Inputs!G15,0))</f>
        <v>0</v>
      </c>
      <c r="V222" s="3">
        <f>IF(Inputs!$B$27&lt;&gt;"Ready","PENDING INPUTS",IF(A222&gt;Inputs!$B$6,0,MIN((S222+T222+U222),IF(Inputs!H15=1,Inputs!D15,MAX(Inputs!F15,ROUND(S222*Inputs!E15+T222+U222,2))))))</f>
        <v>0</v>
      </c>
      <c r="W222">
        <f>IF(Inputs!$B$27&lt;&gt;"Ready","PENDING INPUTS",IF(S222&lt;=0,99,1+IF(AND(K222&gt;0,OR(K222&lt;S222,AND(K222=S222,0&lt;1))),1,0)+IF(AND(AA222&gt;0,OR(AA222&lt;S222,AND(AA222=S222,2&lt;1))),1,0)+IF(AND(AI222&gt;0,OR(AI222&lt;S222,AND(AI222=S222,3&lt;1))),1,0)+IF(AND(AQ222&gt;0,OR(AQ222&lt;S222,AND(AQ222=S222,4&lt;1))),1,0)+IF(AND(AY222&gt;0,OR(AY222&lt;S222,AND(AY222=S222,5&lt;1))),1,0)+IF(AND(BG222&gt;0,OR(BG222&lt;S222,AND(BG222=S222,6&lt;1))),1,0)+IF(AND(BO222&gt;0,OR(BO222&lt;S222,AND(BO222=S222,7&lt;1))),1,0)+IF(AND(BW222&gt;0,OR(BW222&lt;S222,AND(BW222=S222,8&lt;1))),1,0)+IF(AND(CE222&gt;0,OR(CE222&lt;S222,AND(CE222=S222,9&lt;1))),1,0)))</f>
        <v>99</v>
      </c>
      <c r="X222" s="3">
        <f>IF(Inputs!$B$27&lt;&gt;"Ready","PENDING INPUTS",IF(A222&gt;Inputs!$B$6,0,MIN(MAX(0,(S222+T222+U222)-V222),MAX(0,C222-D222-(IF(O222&lt;W222,K222+L222+M222-N222,0)+IF(W222&lt;W222,S222+T222+U222-V222,0)+IF(AE222&lt;W222,AA222+AB222+AC222-AD222,0)+IF(AM222&lt;W222,AI222+AJ222+AK222-AL222,0)+IF(AU222&lt;W222,AQ222+AR222+AS222-AT222,0)+IF(BC222&lt;W222,AY222+AZ222+BA222-BB222,0)+IF(BK222&lt;W222,BG222+BH222+BI222-BJ222,0)+IF(BS222&lt;W222,BO222+BP222+BQ222-BR222,0)+IF(CA222&lt;W222,BW222+BX222+BY222-BZ222,0)+IF(CI222&lt;W222,CE222+CF222+CG222-CH222,0))))))</f>
        <v>0</v>
      </c>
      <c r="Y222" s="3">
        <f>IF(Inputs!$B$27&lt;&gt;"Ready","PENDING INPUTS",MIN((S222+T222+U222),IF(D222&gt;C222,IF(D222=0,0,V222*C222/D222),V222+X222)))</f>
        <v>0</v>
      </c>
      <c r="Z222" s="3">
        <f>IF(Inputs!$B$27&lt;&gt;"Ready","PENDING INPUTS",MAX(0,(S222+T222+U222)-Y222))</f>
        <v>0</v>
      </c>
      <c r="AA222" s="3">
        <f>IF(Inputs!$B$27&lt;&gt;"Ready","PENDING INPUTS",AH221)</f>
        <v>0</v>
      </c>
      <c r="AB222" s="3">
        <f>IF(Inputs!$B$27&lt;&gt;"Ready","PENDING INPUTS",IF(A222&lt;=Inputs!$B$6,ROUND(AA222*Inputs!C16/12,2),0))</f>
        <v>0</v>
      </c>
      <c r="AC222" s="3">
        <f>IF(Inputs!$B$27&lt;&gt;"Ready","PENDING INPUTS",IF(AND(A222&lt;=Inputs!$B$6,AA222&gt;0),Inputs!G16,0))</f>
        <v>0</v>
      </c>
      <c r="AD222" s="3">
        <f>IF(Inputs!$B$27&lt;&gt;"Ready","PENDING INPUTS",IF(A222&gt;Inputs!$B$6,0,MIN((AA222+AB222+AC222),IF(Inputs!H16=1,Inputs!D16,MAX(Inputs!F16,ROUND(AA222*Inputs!E16+AB222+AC222,2))))))</f>
        <v>0</v>
      </c>
      <c r="AE222">
        <f>IF(Inputs!$B$27&lt;&gt;"Ready","PENDING INPUTS",IF(AA222&lt;=0,99,1+IF(AND(K222&gt;0,OR(K222&lt;AA222,AND(K222=AA222,0&lt;2))),1,0)+IF(AND(S222&gt;0,OR(S222&lt;AA222,AND(S222=AA222,1&lt;2))),1,0)+IF(AND(AI222&gt;0,OR(AI222&lt;AA222,AND(AI222=AA222,3&lt;2))),1,0)+IF(AND(AQ222&gt;0,OR(AQ222&lt;AA222,AND(AQ222=AA222,4&lt;2))),1,0)+IF(AND(AY222&gt;0,OR(AY222&lt;AA222,AND(AY222=AA222,5&lt;2))),1,0)+IF(AND(BG222&gt;0,OR(BG222&lt;AA222,AND(BG222=AA222,6&lt;2))),1,0)+IF(AND(BO222&gt;0,OR(BO222&lt;AA222,AND(BO222=AA222,7&lt;2))),1,0)+IF(AND(BW222&gt;0,OR(BW222&lt;AA222,AND(BW222=AA222,8&lt;2))),1,0)+IF(AND(CE222&gt;0,OR(CE222&lt;AA222,AND(CE222=AA222,9&lt;2))),1,0)))</f>
        <v>99</v>
      </c>
      <c r="AF222" s="3">
        <f>IF(Inputs!$B$27&lt;&gt;"Ready","PENDING INPUTS",IF(A222&gt;Inputs!$B$6,0,MIN(MAX(0,(AA222+AB222+AC222)-AD222),MAX(0,C222-D222-(IF(O222&lt;AE222,K222+L222+M222-N222,0)+IF(W222&lt;AE222,S222+T222+U222-V222,0)+IF(AE222&lt;AE222,AA222+AB222+AC222-AD222,0)+IF(AM222&lt;AE222,AI222+AJ222+AK222-AL222,0)+IF(AU222&lt;AE222,AQ222+AR222+AS222-AT222,0)+IF(BC222&lt;AE222,AY222+AZ222+BA222-BB222,0)+IF(BK222&lt;AE222,BG222+BH222+BI222-BJ222,0)+IF(BS222&lt;AE222,BO222+BP222+BQ222-BR222,0)+IF(CA222&lt;AE222,BW222+BX222+BY222-BZ222,0)+IF(CI222&lt;AE222,CE222+CF222+CG222-CH222,0))))))</f>
        <v>0</v>
      </c>
      <c r="AG222" s="3">
        <f>IF(Inputs!$B$27&lt;&gt;"Ready","PENDING INPUTS",MIN((AA222+AB222+AC222),IF(D222&gt;C222,IF(D222=0,0,AD222*C222/D222),AD222+AF222)))</f>
        <v>0</v>
      </c>
      <c r="AH222" s="3">
        <f>IF(Inputs!$B$27&lt;&gt;"Ready","PENDING INPUTS",MAX(0,(AA222+AB222+AC222)-AG222))</f>
        <v>0</v>
      </c>
      <c r="AI222" s="3">
        <f>IF(Inputs!$B$27&lt;&gt;"Ready","PENDING INPUTS",AP221)</f>
        <v>0</v>
      </c>
      <c r="AJ222" s="3">
        <f>IF(Inputs!$B$27&lt;&gt;"Ready","PENDING INPUTS",IF(A222&lt;=Inputs!$B$6,ROUND(AI222*Inputs!C17/12,2),0))</f>
        <v>0</v>
      </c>
      <c r="AK222" s="3">
        <f>IF(Inputs!$B$27&lt;&gt;"Ready","PENDING INPUTS",IF(AND(A222&lt;=Inputs!$B$6,AI222&gt;0),Inputs!G17,0))</f>
        <v>0</v>
      </c>
      <c r="AL222" s="3">
        <f>IF(Inputs!$B$27&lt;&gt;"Ready","PENDING INPUTS",IF(A222&gt;Inputs!$B$6,0,MIN((AI222+AJ222+AK222),IF(Inputs!H17=1,Inputs!D17,MAX(Inputs!F17,ROUND(AI222*Inputs!E17+AJ222+AK222,2))))))</f>
        <v>0</v>
      </c>
      <c r="AM222">
        <f>IF(Inputs!$B$27&lt;&gt;"Ready","PENDING INPUTS",IF(AI222&lt;=0,99,1+IF(AND(K222&gt;0,OR(K222&lt;AI222,AND(K222=AI222,0&lt;3))),1,0)+IF(AND(S222&gt;0,OR(S222&lt;AI222,AND(S222=AI222,1&lt;3))),1,0)+IF(AND(AA222&gt;0,OR(AA222&lt;AI222,AND(AA222=AI222,2&lt;3))),1,0)+IF(AND(AQ222&gt;0,OR(AQ222&lt;AI222,AND(AQ222=AI222,4&lt;3))),1,0)+IF(AND(AY222&gt;0,OR(AY222&lt;AI222,AND(AY222=AI222,5&lt;3))),1,0)+IF(AND(BG222&gt;0,OR(BG222&lt;AI222,AND(BG222=AI222,6&lt;3))),1,0)+IF(AND(BO222&gt;0,OR(BO222&lt;AI222,AND(BO222=AI222,7&lt;3))),1,0)+IF(AND(BW222&gt;0,OR(BW222&lt;AI222,AND(BW222=AI222,8&lt;3))),1,0)+IF(AND(CE222&gt;0,OR(CE222&lt;AI222,AND(CE222=AI222,9&lt;3))),1,0)))</f>
        <v>99</v>
      </c>
      <c r="AN222" s="3">
        <f>IF(Inputs!$B$27&lt;&gt;"Ready","PENDING INPUTS",IF(A222&gt;Inputs!$B$6,0,MIN(MAX(0,(AI222+AJ222+AK222)-AL222),MAX(0,C222-D222-(IF(O222&lt;AM222,K222+L222+M222-N222,0)+IF(W222&lt;AM222,S222+T222+U222-V222,0)+IF(AE222&lt;AM222,AA222+AB222+AC222-AD222,0)+IF(AM222&lt;AM222,AI222+AJ222+AK222-AL222,0)+IF(AU222&lt;AM222,AQ222+AR222+AS222-AT222,0)+IF(BC222&lt;AM222,AY222+AZ222+BA222-BB222,0)+IF(BK222&lt;AM222,BG222+BH222+BI222-BJ222,0)+IF(BS222&lt;AM222,BO222+BP222+BQ222-BR222,0)+IF(CA222&lt;AM222,BW222+BX222+BY222-BZ222,0)+IF(CI222&lt;AM222,CE222+CF222+CG222-CH222,0))))))</f>
        <v>0</v>
      </c>
      <c r="AO222" s="3">
        <f>IF(Inputs!$B$27&lt;&gt;"Ready","PENDING INPUTS",MIN((AI222+AJ222+AK222),IF(D222&gt;C222,IF(D222=0,0,AL222*C222/D222),AL222+AN222)))</f>
        <v>0</v>
      </c>
      <c r="AP222" s="3">
        <f>IF(Inputs!$B$27&lt;&gt;"Ready","PENDING INPUTS",MAX(0,(AI222+AJ222+AK222)-AO222))</f>
        <v>0</v>
      </c>
      <c r="AQ222" s="3">
        <f>IF(Inputs!$B$27&lt;&gt;"Ready","PENDING INPUTS",AX221)</f>
        <v>0</v>
      </c>
      <c r="AR222" s="3">
        <f>IF(Inputs!$B$27&lt;&gt;"Ready","PENDING INPUTS",IF(A222&lt;=Inputs!$B$6,ROUND(AQ222*Inputs!C18/12,2),0))</f>
        <v>0</v>
      </c>
      <c r="AS222" s="3">
        <f>IF(Inputs!$B$27&lt;&gt;"Ready","PENDING INPUTS",IF(AND(A222&lt;=Inputs!$B$6,AQ222&gt;0),Inputs!G18,0))</f>
        <v>0</v>
      </c>
      <c r="AT222" s="3">
        <f>IF(Inputs!$B$27&lt;&gt;"Ready","PENDING INPUTS",IF(A222&gt;Inputs!$B$6,0,MIN((AQ222+AR222+AS222),IF(Inputs!H18=1,Inputs!D18,MAX(Inputs!F18,ROUND(AQ222*Inputs!E18+AR222+AS222,2))))))</f>
        <v>0</v>
      </c>
      <c r="AU222">
        <f>IF(Inputs!$B$27&lt;&gt;"Ready","PENDING INPUTS",IF(AQ222&lt;=0,99,1+IF(AND(K222&gt;0,OR(K222&lt;AQ222,AND(K222=AQ222,0&lt;4))),1,0)+IF(AND(S222&gt;0,OR(S222&lt;AQ222,AND(S222=AQ222,1&lt;4))),1,0)+IF(AND(AA222&gt;0,OR(AA222&lt;AQ222,AND(AA222=AQ222,2&lt;4))),1,0)+IF(AND(AI222&gt;0,OR(AI222&lt;AQ222,AND(AI222=AQ222,3&lt;4))),1,0)+IF(AND(AY222&gt;0,OR(AY222&lt;AQ222,AND(AY222=AQ222,5&lt;4))),1,0)+IF(AND(BG222&gt;0,OR(BG222&lt;AQ222,AND(BG222=AQ222,6&lt;4))),1,0)+IF(AND(BO222&gt;0,OR(BO222&lt;AQ222,AND(BO222=AQ222,7&lt;4))),1,0)+IF(AND(BW222&gt;0,OR(BW222&lt;AQ222,AND(BW222=AQ222,8&lt;4))),1,0)+IF(AND(CE222&gt;0,OR(CE222&lt;AQ222,AND(CE222=AQ222,9&lt;4))),1,0)))</f>
        <v>99</v>
      </c>
      <c r="AV222" s="3">
        <f>IF(Inputs!$B$27&lt;&gt;"Ready","PENDING INPUTS",IF(A222&gt;Inputs!$B$6,0,MIN(MAX(0,(AQ222+AR222+AS222)-AT222),MAX(0,C222-D222-(IF(O222&lt;AU222,K222+L222+M222-N222,0)+IF(W222&lt;AU222,S222+T222+U222-V222,0)+IF(AE222&lt;AU222,AA222+AB222+AC222-AD222,0)+IF(AM222&lt;AU222,AI222+AJ222+AK222-AL222,0)+IF(AU222&lt;AU222,AQ222+AR222+AS222-AT222,0)+IF(BC222&lt;AU222,AY222+AZ222+BA222-BB222,0)+IF(BK222&lt;AU222,BG222+BH222+BI222-BJ222,0)+IF(BS222&lt;AU222,BO222+BP222+BQ222-BR222,0)+IF(CA222&lt;AU222,BW222+BX222+BY222-BZ222,0)+IF(CI222&lt;AU222,CE222+CF222+CG222-CH222,0))))))</f>
        <v>0</v>
      </c>
      <c r="AW222" s="3">
        <f>IF(Inputs!$B$27&lt;&gt;"Ready","PENDING INPUTS",MIN((AQ222+AR222+AS222),IF(D222&gt;C222,IF(D222=0,0,AT222*C222/D222),AT222+AV222)))</f>
        <v>0</v>
      </c>
      <c r="AX222" s="3">
        <f>IF(Inputs!$B$27&lt;&gt;"Ready","PENDING INPUTS",MAX(0,(AQ222+AR222+AS222)-AW222))</f>
        <v>0</v>
      </c>
      <c r="AY222" s="3">
        <f>IF(Inputs!$B$27&lt;&gt;"Ready","PENDING INPUTS",BF221)</f>
        <v>0</v>
      </c>
      <c r="AZ222" s="3">
        <f>IF(Inputs!$B$27&lt;&gt;"Ready","PENDING INPUTS",IF(A222&lt;=Inputs!$B$6,ROUND(AY222*Inputs!C19/12,2),0))</f>
        <v>0</v>
      </c>
      <c r="BA222" s="3">
        <f>IF(Inputs!$B$27&lt;&gt;"Ready","PENDING INPUTS",IF(AND(A222&lt;=Inputs!$B$6,AY222&gt;0),Inputs!G19,0))</f>
        <v>0</v>
      </c>
      <c r="BB222" s="3">
        <f>IF(Inputs!$B$27&lt;&gt;"Ready","PENDING INPUTS",IF(A222&gt;Inputs!$B$6,0,MIN((AY222+AZ222+BA222),IF(Inputs!H19=1,Inputs!D19,MAX(Inputs!F19,ROUND(AY222*Inputs!E19+AZ222+BA222,2))))))</f>
        <v>0</v>
      </c>
      <c r="BC222">
        <f>IF(Inputs!$B$27&lt;&gt;"Ready","PENDING INPUTS",IF(AY222&lt;=0,99,1+IF(AND(K222&gt;0,OR(K222&lt;AY222,AND(K222=AY222,0&lt;5))),1,0)+IF(AND(S222&gt;0,OR(S222&lt;AY222,AND(S222=AY222,1&lt;5))),1,0)+IF(AND(AA222&gt;0,OR(AA222&lt;AY222,AND(AA222=AY222,2&lt;5))),1,0)+IF(AND(AI222&gt;0,OR(AI222&lt;AY222,AND(AI222=AY222,3&lt;5))),1,0)+IF(AND(AQ222&gt;0,OR(AQ222&lt;AY222,AND(AQ222=AY222,4&lt;5))),1,0)+IF(AND(BG222&gt;0,OR(BG222&lt;AY222,AND(BG222=AY222,6&lt;5))),1,0)+IF(AND(BO222&gt;0,OR(BO222&lt;AY222,AND(BO222=AY222,7&lt;5))),1,0)+IF(AND(BW222&gt;0,OR(BW222&lt;AY222,AND(BW222=AY222,8&lt;5))),1,0)+IF(AND(CE222&gt;0,OR(CE222&lt;AY222,AND(CE222=AY222,9&lt;5))),1,0)))</f>
        <v>99</v>
      </c>
      <c r="BD222" s="3">
        <f>IF(Inputs!$B$27&lt;&gt;"Ready","PENDING INPUTS",IF(A222&gt;Inputs!$B$6,0,MIN(MAX(0,(AY222+AZ222+BA222)-BB222),MAX(0,C222-D222-(IF(O222&lt;BC222,K222+L222+M222-N222,0)+IF(W222&lt;BC222,S222+T222+U222-V222,0)+IF(AE222&lt;BC222,AA222+AB222+AC222-AD222,0)+IF(AM222&lt;BC222,AI222+AJ222+AK222-AL222,0)+IF(AU222&lt;BC222,AQ222+AR222+AS222-AT222,0)+IF(BC222&lt;BC222,AY222+AZ222+BA222-BB222,0)+IF(BK222&lt;BC222,BG222+BH222+BI222-BJ222,0)+IF(BS222&lt;BC222,BO222+BP222+BQ222-BR222,0)+IF(CA222&lt;BC222,BW222+BX222+BY222-BZ222,0)+IF(CI222&lt;BC222,CE222+CF222+CG222-CH222,0))))))</f>
        <v>0</v>
      </c>
      <c r="BE222" s="3">
        <f>IF(Inputs!$B$27&lt;&gt;"Ready","PENDING INPUTS",MIN((AY222+AZ222+BA222),IF(D222&gt;C222,IF(D222=0,0,BB222*C222/D222),BB222+BD222)))</f>
        <v>0</v>
      </c>
      <c r="BF222" s="3">
        <f>IF(Inputs!$B$27&lt;&gt;"Ready","PENDING INPUTS",MAX(0,(AY222+AZ222+BA222)-BE222))</f>
        <v>0</v>
      </c>
      <c r="BG222" s="3">
        <f>IF(Inputs!$B$27&lt;&gt;"Ready","PENDING INPUTS",BN221)</f>
        <v>0</v>
      </c>
      <c r="BH222" s="3">
        <f>IF(Inputs!$B$27&lt;&gt;"Ready","PENDING INPUTS",IF(A222&lt;=Inputs!$B$6,ROUND(BG222*Inputs!C20/12,2),0))</f>
        <v>0</v>
      </c>
      <c r="BI222" s="3">
        <f>IF(Inputs!$B$27&lt;&gt;"Ready","PENDING INPUTS",IF(AND(A222&lt;=Inputs!$B$6,BG222&gt;0),Inputs!G20,0))</f>
        <v>0</v>
      </c>
      <c r="BJ222" s="3">
        <f>IF(Inputs!$B$27&lt;&gt;"Ready","PENDING INPUTS",IF(A222&gt;Inputs!$B$6,0,MIN((BG222+BH222+BI222),IF(Inputs!H20=1,Inputs!D20,MAX(Inputs!F20,ROUND(BG222*Inputs!E20+BH222+BI222,2))))))</f>
        <v>0</v>
      </c>
      <c r="BK222">
        <f>IF(Inputs!$B$27&lt;&gt;"Ready","PENDING INPUTS",IF(BG222&lt;=0,99,1+IF(AND(K222&gt;0,OR(K222&lt;BG222,AND(K222=BG222,0&lt;6))),1,0)+IF(AND(S222&gt;0,OR(S222&lt;BG222,AND(S222=BG222,1&lt;6))),1,0)+IF(AND(AA222&gt;0,OR(AA222&lt;BG222,AND(AA222=BG222,2&lt;6))),1,0)+IF(AND(AI222&gt;0,OR(AI222&lt;BG222,AND(AI222=BG222,3&lt;6))),1,0)+IF(AND(AQ222&gt;0,OR(AQ222&lt;BG222,AND(AQ222=BG222,4&lt;6))),1,0)+IF(AND(AY222&gt;0,OR(AY222&lt;BG222,AND(AY222=BG222,5&lt;6))),1,0)+IF(AND(BO222&gt;0,OR(BO222&lt;BG222,AND(BO222=BG222,7&lt;6))),1,0)+IF(AND(BW222&gt;0,OR(BW222&lt;BG222,AND(BW222=BG222,8&lt;6))),1,0)+IF(AND(CE222&gt;0,OR(CE222&lt;BG222,AND(CE222=BG222,9&lt;6))),1,0)))</f>
        <v>99</v>
      </c>
      <c r="BL222" s="3">
        <f>IF(Inputs!$B$27&lt;&gt;"Ready","PENDING INPUTS",IF(A222&gt;Inputs!$B$6,0,MIN(MAX(0,(BG222+BH222+BI222)-BJ222),MAX(0,C222-D222-(IF(O222&lt;BK222,K222+L222+M222-N222,0)+IF(W222&lt;BK222,S222+T222+U222-V222,0)+IF(AE222&lt;BK222,AA222+AB222+AC222-AD222,0)+IF(AM222&lt;BK222,AI222+AJ222+AK222-AL222,0)+IF(AU222&lt;BK222,AQ222+AR222+AS222-AT222,0)+IF(BC222&lt;BK222,AY222+AZ222+BA222-BB222,0)+IF(BK222&lt;BK222,BG222+BH222+BI222-BJ222,0)+IF(BS222&lt;BK222,BO222+BP222+BQ222-BR222,0)+IF(CA222&lt;BK222,BW222+BX222+BY222-BZ222,0)+IF(CI222&lt;BK222,CE222+CF222+CG222-CH222,0))))))</f>
        <v>0</v>
      </c>
      <c r="BM222" s="3">
        <f>IF(Inputs!$B$27&lt;&gt;"Ready","PENDING INPUTS",MIN((BG222+BH222+BI222),IF(D222&gt;C222,IF(D222=0,0,BJ222*C222/D222),BJ222+BL222)))</f>
        <v>0</v>
      </c>
      <c r="BN222" s="3">
        <f>IF(Inputs!$B$27&lt;&gt;"Ready","PENDING INPUTS",MAX(0,(BG222+BH222+BI222)-BM222))</f>
        <v>0</v>
      </c>
      <c r="BO222" s="3">
        <f>IF(Inputs!$B$27&lt;&gt;"Ready","PENDING INPUTS",BV221)</f>
        <v>0</v>
      </c>
      <c r="BP222" s="3">
        <f>IF(Inputs!$B$27&lt;&gt;"Ready","PENDING INPUTS",IF(A222&lt;=Inputs!$B$6,ROUND(BO222*Inputs!C21/12,2),0))</f>
        <v>0</v>
      </c>
      <c r="BQ222" s="3">
        <f>IF(Inputs!$B$27&lt;&gt;"Ready","PENDING INPUTS",IF(AND(A222&lt;=Inputs!$B$6,BO222&gt;0),Inputs!G21,0))</f>
        <v>0</v>
      </c>
      <c r="BR222" s="3">
        <f>IF(Inputs!$B$27&lt;&gt;"Ready","PENDING INPUTS",IF(A222&gt;Inputs!$B$6,0,MIN((BO222+BP222+BQ222),IF(Inputs!H21=1,Inputs!D21,MAX(Inputs!F21,ROUND(BO222*Inputs!E21+BP222+BQ222,2))))))</f>
        <v>0</v>
      </c>
      <c r="BS222">
        <f>IF(Inputs!$B$27&lt;&gt;"Ready","PENDING INPUTS",IF(BO222&lt;=0,99,1+IF(AND(K222&gt;0,OR(K222&lt;BO222,AND(K222=BO222,0&lt;7))),1,0)+IF(AND(S222&gt;0,OR(S222&lt;BO222,AND(S222=BO222,1&lt;7))),1,0)+IF(AND(AA222&gt;0,OR(AA222&lt;BO222,AND(AA222=BO222,2&lt;7))),1,0)+IF(AND(AI222&gt;0,OR(AI222&lt;BO222,AND(AI222=BO222,3&lt;7))),1,0)+IF(AND(AQ222&gt;0,OR(AQ222&lt;BO222,AND(AQ222=BO222,4&lt;7))),1,0)+IF(AND(AY222&gt;0,OR(AY222&lt;BO222,AND(AY222=BO222,5&lt;7))),1,0)+IF(AND(BG222&gt;0,OR(BG222&lt;BO222,AND(BG222=BO222,6&lt;7))),1,0)+IF(AND(BW222&gt;0,OR(BW222&lt;BO222,AND(BW222=BO222,8&lt;7))),1,0)+IF(AND(CE222&gt;0,OR(CE222&lt;BO222,AND(CE222=BO222,9&lt;7))),1,0)))</f>
        <v>99</v>
      </c>
      <c r="BT222" s="3">
        <f>IF(Inputs!$B$27&lt;&gt;"Ready","PENDING INPUTS",IF(A222&gt;Inputs!$B$6,0,MIN(MAX(0,(BO222+BP222+BQ222)-BR222),MAX(0,C222-D222-(IF(O222&lt;BS222,K222+L222+M222-N222,0)+IF(W222&lt;BS222,S222+T222+U222-V222,0)+IF(AE222&lt;BS222,AA222+AB222+AC222-AD222,0)+IF(AM222&lt;BS222,AI222+AJ222+AK222-AL222,0)+IF(AU222&lt;BS222,AQ222+AR222+AS222-AT222,0)+IF(BC222&lt;BS222,AY222+AZ222+BA222-BB222,0)+IF(BK222&lt;BS222,BG222+BH222+BI222-BJ222,0)+IF(BS222&lt;BS222,BO222+BP222+BQ222-BR222,0)+IF(CA222&lt;BS222,BW222+BX222+BY222-BZ222,0)+IF(CI222&lt;BS222,CE222+CF222+CG222-CH222,0))))))</f>
        <v>0</v>
      </c>
      <c r="BU222" s="3">
        <f>IF(Inputs!$B$27&lt;&gt;"Ready","PENDING INPUTS",MIN((BO222+BP222+BQ222),IF(D222&gt;C222,IF(D222=0,0,BR222*C222/D222),BR222+BT222)))</f>
        <v>0</v>
      </c>
      <c r="BV222" s="3">
        <f>IF(Inputs!$B$27&lt;&gt;"Ready","PENDING INPUTS",MAX(0,(BO222+BP222+BQ222)-BU222))</f>
        <v>0</v>
      </c>
      <c r="BW222" s="3">
        <f>IF(Inputs!$B$27&lt;&gt;"Ready","PENDING INPUTS",CD221)</f>
        <v>0</v>
      </c>
      <c r="BX222" s="3">
        <f>IF(Inputs!$B$27&lt;&gt;"Ready","PENDING INPUTS",IF(A222&lt;=Inputs!$B$6,ROUND(BW222*Inputs!C22/12,2),0))</f>
        <v>0</v>
      </c>
      <c r="BY222" s="3">
        <f>IF(Inputs!$B$27&lt;&gt;"Ready","PENDING INPUTS",IF(AND(A222&lt;=Inputs!$B$6,BW222&gt;0),Inputs!G22,0))</f>
        <v>0</v>
      </c>
      <c r="BZ222" s="3">
        <f>IF(Inputs!$B$27&lt;&gt;"Ready","PENDING INPUTS",IF(A222&gt;Inputs!$B$6,0,MIN((BW222+BX222+BY222),IF(Inputs!H22=1,Inputs!D22,MAX(Inputs!F22,ROUND(BW222*Inputs!E22+BX222+BY222,2))))))</f>
        <v>0</v>
      </c>
      <c r="CA222">
        <f>IF(Inputs!$B$27&lt;&gt;"Ready","PENDING INPUTS",IF(BW222&lt;=0,99,1+IF(AND(K222&gt;0,OR(K222&lt;BW222,AND(K222=BW222,0&lt;8))),1,0)+IF(AND(S222&gt;0,OR(S222&lt;BW222,AND(S222=BW222,1&lt;8))),1,0)+IF(AND(AA222&gt;0,OR(AA222&lt;BW222,AND(AA222=BW222,2&lt;8))),1,0)+IF(AND(AI222&gt;0,OR(AI222&lt;BW222,AND(AI222=BW222,3&lt;8))),1,0)+IF(AND(AQ222&gt;0,OR(AQ222&lt;BW222,AND(AQ222=BW222,4&lt;8))),1,0)+IF(AND(AY222&gt;0,OR(AY222&lt;BW222,AND(AY222=BW222,5&lt;8))),1,0)+IF(AND(BG222&gt;0,OR(BG222&lt;BW222,AND(BG222=BW222,6&lt;8))),1,0)+IF(AND(BO222&gt;0,OR(BO222&lt;BW222,AND(BO222=BW222,7&lt;8))),1,0)+IF(AND(CE222&gt;0,OR(CE222&lt;BW222,AND(CE222=BW222,9&lt;8))),1,0)))</f>
        <v>99</v>
      </c>
      <c r="CB222" s="3">
        <f>IF(Inputs!$B$27&lt;&gt;"Ready","PENDING INPUTS",IF(A222&gt;Inputs!$B$6,0,MIN(MAX(0,(BW222+BX222+BY222)-BZ222),MAX(0,C222-D222-(IF(O222&lt;CA222,K222+L222+M222-N222,0)+IF(W222&lt;CA222,S222+T222+U222-V222,0)+IF(AE222&lt;CA222,AA222+AB222+AC222-AD222,0)+IF(AM222&lt;CA222,AI222+AJ222+AK222-AL222,0)+IF(AU222&lt;CA222,AQ222+AR222+AS222-AT222,0)+IF(BC222&lt;CA222,AY222+AZ222+BA222-BB222,0)+IF(BK222&lt;CA222,BG222+BH222+BI222-BJ222,0)+IF(BS222&lt;CA222,BO222+BP222+BQ222-BR222,0)+IF(CA222&lt;CA222,BW222+BX222+BY222-BZ222,0)+IF(CI222&lt;CA222,CE222+CF222+CG222-CH222,0))))))</f>
        <v>0</v>
      </c>
      <c r="CC222" s="3">
        <f>IF(Inputs!$B$27&lt;&gt;"Ready","PENDING INPUTS",MIN((BW222+BX222+BY222),IF(D222&gt;C222,IF(D222=0,0,BZ222*C222/D222),BZ222+CB222)))</f>
        <v>0</v>
      </c>
      <c r="CD222" s="3">
        <f>IF(Inputs!$B$27&lt;&gt;"Ready","PENDING INPUTS",MAX(0,(BW222+BX222+BY222)-CC222))</f>
        <v>0</v>
      </c>
      <c r="CE222" s="3">
        <f>IF(Inputs!$B$27&lt;&gt;"Ready","PENDING INPUTS",CL221)</f>
        <v>0</v>
      </c>
      <c r="CF222" s="3">
        <f>IF(Inputs!$B$27&lt;&gt;"Ready","PENDING INPUTS",IF(A222&lt;=Inputs!$B$6,ROUND(CE222*Inputs!C23/12,2),0))</f>
        <v>0</v>
      </c>
      <c r="CG222" s="3">
        <f>IF(Inputs!$B$27&lt;&gt;"Ready","PENDING INPUTS",IF(AND(A222&lt;=Inputs!$B$6,CE222&gt;0),Inputs!G23,0))</f>
        <v>0</v>
      </c>
      <c r="CH222" s="3">
        <f>IF(Inputs!$B$27&lt;&gt;"Ready","PENDING INPUTS",IF(A222&gt;Inputs!$B$6,0,MIN((CE222+CF222+CG222),IF(Inputs!H23=1,Inputs!D23,MAX(Inputs!F23,ROUND(CE222*Inputs!E23+CF222+CG222,2))))))</f>
        <v>0</v>
      </c>
      <c r="CI222">
        <f>IF(Inputs!$B$27&lt;&gt;"Ready","PENDING INPUTS",IF(CE222&lt;=0,99,1+IF(AND(K222&gt;0,OR(K222&lt;CE222,AND(K222=CE222,0&lt;9))),1,0)+IF(AND(S222&gt;0,OR(S222&lt;CE222,AND(S222=CE222,1&lt;9))),1,0)+IF(AND(AA222&gt;0,OR(AA222&lt;CE222,AND(AA222=CE222,2&lt;9))),1,0)+IF(AND(AI222&gt;0,OR(AI222&lt;CE222,AND(AI222=CE222,3&lt;9))),1,0)+IF(AND(AQ222&gt;0,OR(AQ222&lt;CE222,AND(AQ222=CE222,4&lt;9))),1,0)+IF(AND(AY222&gt;0,OR(AY222&lt;CE222,AND(AY222=CE222,5&lt;9))),1,0)+IF(AND(BG222&gt;0,OR(BG222&lt;CE222,AND(BG222=CE222,6&lt;9))),1,0)+IF(AND(BO222&gt;0,OR(BO222&lt;CE222,AND(BO222=CE222,7&lt;9))),1,0)+IF(AND(BW222&gt;0,OR(BW222&lt;CE222,AND(BW222=CE222,8&lt;9))),1,0)))</f>
        <v>99</v>
      </c>
      <c r="CJ222" s="3">
        <f>IF(Inputs!$B$27&lt;&gt;"Ready","PENDING INPUTS",IF(A222&gt;Inputs!$B$6,0,MIN(MAX(0,(CE222+CF222+CG222)-CH222),MAX(0,C222-D222-(IF(O222&lt;CI222,K222+L222+M222-N222,0)+IF(W222&lt;CI222,S222+T222+U222-V222,0)+IF(AE222&lt;CI222,AA222+AB222+AC222-AD222,0)+IF(AM222&lt;CI222,AI222+AJ222+AK222-AL222,0)+IF(AU222&lt;CI222,AQ222+AR222+AS222-AT222,0)+IF(BC222&lt;CI222,AY222+AZ222+BA222-BB222,0)+IF(BK222&lt;CI222,BG222+BH222+BI222-BJ222,0)+IF(BS222&lt;CI222,BO222+BP222+BQ222-BR222,0)+IF(CA222&lt;CI222,BW222+BX222+BY222-BZ222,0)+IF(CI222&lt;CI222,CE222+CF222+CG222-CH222,0))))))</f>
        <v>0</v>
      </c>
      <c r="CK222" s="3">
        <f>IF(Inputs!$B$27&lt;&gt;"Ready","PENDING INPUTS",MIN((CE222+CF222+CG222),IF(D222&gt;C222,IF(D222=0,0,CH222*C222/D222),CH222+CJ222)))</f>
        <v>0</v>
      </c>
      <c r="CL222" s="3">
        <f>IF(Inputs!$B$27&lt;&gt;"Ready","PENDING INPUTS",MAX(0,(CE222+CF222+CG222)-CK222))</f>
        <v>0</v>
      </c>
    </row>
    <row r="223" spans="1:90" ht="27.95" customHeight="1" x14ac:dyDescent="0.25">
      <c r="A223">
        <v>219</v>
      </c>
      <c r="B223" s="13">
        <f>IF(Inputs!$B$27&lt;&gt;"Ready","PENDING INPUTS",EDATE(Inputs!$B$5,A223-1))</f>
        <v>52932</v>
      </c>
      <c r="C223" s="3">
        <f>IF(Inputs!$B$27&lt;&gt;"Ready","PENDING INPUTS",IF(A223&lt;=Inputs!$B$6,MAX(0,Inputs!$B$4+IF(A223=Inputs!$B$7,Inputs!$B$8,0)+IF(A223=Inputs!$B$9,Inputs!$B$10,0)),0))</f>
        <v>0</v>
      </c>
      <c r="D223" s="3">
        <f>IF(Inputs!$B$27&lt;&gt;"Ready","PENDING INPUTS",SUM(N223,V223,AD223,AL223,AT223,BB223,BJ223,BR223,BZ223,CH223))</f>
        <v>0</v>
      </c>
      <c r="E223" s="3">
        <f>IF(Inputs!$B$27&lt;&gt;"Ready","PENDING INPUTS",MAX(0,D223-C223))</f>
        <v>0</v>
      </c>
      <c r="F223" s="3">
        <f>IF(Inputs!$B$27&lt;&gt;"Ready","PENDING INPUTS",SUM(Q223,Y223,AG223,AO223,AW223,BE223,BM223,BU223,CC223,CK223))</f>
        <v>0</v>
      </c>
      <c r="G223" s="3">
        <f>IF(Inputs!$B$27&lt;&gt;"Ready","PENDING INPUTS",SUM(L223,T223,AB223,AJ223,AR223,AZ223,BH223,BP223,BX223,CF223))</f>
        <v>0</v>
      </c>
      <c r="H223" s="3">
        <f>IF(Inputs!$B$27&lt;&gt;"Ready","PENDING INPUTS",SUM(M223,U223,AC223,AK223,AS223,BA223,BI223,BQ223,BY223,CG223))</f>
        <v>0</v>
      </c>
      <c r="I223" s="3">
        <f>IF(Inputs!$B$27&lt;&gt;"Ready","PENDING INPUTS",SUM(R223,Z223,AH223,AP223,AX223,BF223,BN223,BV223,CD223,CL223))</f>
        <v>0</v>
      </c>
      <c r="J223" t="str">
        <f>IF(Inputs!$B$27&lt;&gt;"Ready","PENDING INPUTS",IF(A223&gt;Inputs!$B$6,"Beyond horizon",IF(E223&gt;0.005,"MINIMUM SHORTFALL",IF(I223&lt;0.005,"Paid off","In progress"))))</f>
        <v>Beyond horizon</v>
      </c>
      <c r="K223" s="3">
        <f>IF(Inputs!$B$27&lt;&gt;"Ready","PENDING INPUTS",R222)</f>
        <v>0</v>
      </c>
      <c r="L223" s="3">
        <f>IF(Inputs!$B$27&lt;&gt;"Ready","PENDING INPUTS",IF(A223&lt;=Inputs!$B$6,ROUND(K223*Inputs!C14/12,2),0))</f>
        <v>0</v>
      </c>
      <c r="M223" s="3">
        <f>IF(Inputs!$B$27&lt;&gt;"Ready","PENDING INPUTS",IF(AND(A223&lt;=Inputs!$B$6,K223&gt;0),Inputs!G14,0))</f>
        <v>0</v>
      </c>
      <c r="N223" s="3">
        <f>IF(Inputs!$B$27&lt;&gt;"Ready","PENDING INPUTS",IF(A223&gt;Inputs!$B$6,0,MIN((K223+L223+M223),IF(Inputs!H14=1,Inputs!D14,MAX(Inputs!F14,ROUND(K223*Inputs!E14+L223+M223,2))))))</f>
        <v>0</v>
      </c>
      <c r="O223">
        <f>IF(Inputs!$B$27&lt;&gt;"Ready","PENDING INPUTS",IF(K223&lt;=0,99,1+IF(AND(S223&gt;0,OR(S223&lt;K223,AND(S223=K223,1&lt;0))),1,0)+IF(AND(AA223&gt;0,OR(AA223&lt;K223,AND(AA223=K223,2&lt;0))),1,0)+IF(AND(AI223&gt;0,OR(AI223&lt;K223,AND(AI223=K223,3&lt;0))),1,0)+IF(AND(AQ223&gt;0,OR(AQ223&lt;K223,AND(AQ223=K223,4&lt;0))),1,0)+IF(AND(AY223&gt;0,OR(AY223&lt;K223,AND(AY223=K223,5&lt;0))),1,0)+IF(AND(BG223&gt;0,OR(BG223&lt;K223,AND(BG223=K223,6&lt;0))),1,0)+IF(AND(BO223&gt;0,OR(BO223&lt;K223,AND(BO223=K223,7&lt;0))),1,0)+IF(AND(BW223&gt;0,OR(BW223&lt;K223,AND(BW223=K223,8&lt;0))),1,0)+IF(AND(CE223&gt;0,OR(CE223&lt;K223,AND(CE223=K223,9&lt;0))),1,0)))</f>
        <v>99</v>
      </c>
      <c r="P223" s="3">
        <f>IF(Inputs!$B$27&lt;&gt;"Ready","PENDING INPUTS",IF(A223&gt;Inputs!$B$6,0,MIN(MAX(0,(K223+L223+M223)-N223),MAX(0,C223-D223-(IF(O223&lt;O223,K223+L223+M223-N223,0)+IF(W223&lt;O223,S223+T223+U223-V223,0)+IF(AE223&lt;O223,AA223+AB223+AC223-AD223,0)+IF(AM223&lt;O223,AI223+AJ223+AK223-AL223,0)+IF(AU223&lt;O223,AQ223+AR223+AS223-AT223,0)+IF(BC223&lt;O223,AY223+AZ223+BA223-BB223,0)+IF(BK223&lt;O223,BG223+BH223+BI223-BJ223,0)+IF(BS223&lt;O223,BO223+BP223+BQ223-BR223,0)+IF(CA223&lt;O223,BW223+BX223+BY223-BZ223,0)+IF(CI223&lt;O223,CE223+CF223+CG223-CH223,0))))))</f>
        <v>0</v>
      </c>
      <c r="Q223" s="3">
        <f>IF(Inputs!$B$27&lt;&gt;"Ready","PENDING INPUTS",MIN((K223+L223+M223),IF(D223&gt;C223,IF(D223=0,0,N223*C223/D223),N223+P223)))</f>
        <v>0</v>
      </c>
      <c r="R223" s="3">
        <f>IF(Inputs!$B$27&lt;&gt;"Ready","PENDING INPUTS",MAX(0,(K223+L223+M223)-Q223))</f>
        <v>0</v>
      </c>
      <c r="S223" s="3">
        <f>IF(Inputs!$B$27&lt;&gt;"Ready","PENDING INPUTS",Z222)</f>
        <v>0</v>
      </c>
      <c r="T223" s="3">
        <f>IF(Inputs!$B$27&lt;&gt;"Ready","PENDING INPUTS",IF(A223&lt;=Inputs!$B$6,ROUND(S223*Inputs!C15/12,2),0))</f>
        <v>0</v>
      </c>
      <c r="U223" s="3">
        <f>IF(Inputs!$B$27&lt;&gt;"Ready","PENDING INPUTS",IF(AND(A223&lt;=Inputs!$B$6,S223&gt;0),Inputs!G15,0))</f>
        <v>0</v>
      </c>
      <c r="V223" s="3">
        <f>IF(Inputs!$B$27&lt;&gt;"Ready","PENDING INPUTS",IF(A223&gt;Inputs!$B$6,0,MIN((S223+T223+U223),IF(Inputs!H15=1,Inputs!D15,MAX(Inputs!F15,ROUND(S223*Inputs!E15+T223+U223,2))))))</f>
        <v>0</v>
      </c>
      <c r="W223">
        <f>IF(Inputs!$B$27&lt;&gt;"Ready","PENDING INPUTS",IF(S223&lt;=0,99,1+IF(AND(K223&gt;0,OR(K223&lt;S223,AND(K223=S223,0&lt;1))),1,0)+IF(AND(AA223&gt;0,OR(AA223&lt;S223,AND(AA223=S223,2&lt;1))),1,0)+IF(AND(AI223&gt;0,OR(AI223&lt;S223,AND(AI223=S223,3&lt;1))),1,0)+IF(AND(AQ223&gt;0,OR(AQ223&lt;S223,AND(AQ223=S223,4&lt;1))),1,0)+IF(AND(AY223&gt;0,OR(AY223&lt;S223,AND(AY223=S223,5&lt;1))),1,0)+IF(AND(BG223&gt;0,OR(BG223&lt;S223,AND(BG223=S223,6&lt;1))),1,0)+IF(AND(BO223&gt;0,OR(BO223&lt;S223,AND(BO223=S223,7&lt;1))),1,0)+IF(AND(BW223&gt;0,OR(BW223&lt;S223,AND(BW223=S223,8&lt;1))),1,0)+IF(AND(CE223&gt;0,OR(CE223&lt;S223,AND(CE223=S223,9&lt;1))),1,0)))</f>
        <v>99</v>
      </c>
      <c r="X223" s="3">
        <f>IF(Inputs!$B$27&lt;&gt;"Ready","PENDING INPUTS",IF(A223&gt;Inputs!$B$6,0,MIN(MAX(0,(S223+T223+U223)-V223),MAX(0,C223-D223-(IF(O223&lt;W223,K223+L223+M223-N223,0)+IF(W223&lt;W223,S223+T223+U223-V223,0)+IF(AE223&lt;W223,AA223+AB223+AC223-AD223,0)+IF(AM223&lt;W223,AI223+AJ223+AK223-AL223,0)+IF(AU223&lt;W223,AQ223+AR223+AS223-AT223,0)+IF(BC223&lt;W223,AY223+AZ223+BA223-BB223,0)+IF(BK223&lt;W223,BG223+BH223+BI223-BJ223,0)+IF(BS223&lt;W223,BO223+BP223+BQ223-BR223,0)+IF(CA223&lt;W223,BW223+BX223+BY223-BZ223,0)+IF(CI223&lt;W223,CE223+CF223+CG223-CH223,0))))))</f>
        <v>0</v>
      </c>
      <c r="Y223" s="3">
        <f>IF(Inputs!$B$27&lt;&gt;"Ready","PENDING INPUTS",MIN((S223+T223+U223),IF(D223&gt;C223,IF(D223=0,0,V223*C223/D223),V223+X223)))</f>
        <v>0</v>
      </c>
      <c r="Z223" s="3">
        <f>IF(Inputs!$B$27&lt;&gt;"Ready","PENDING INPUTS",MAX(0,(S223+T223+U223)-Y223))</f>
        <v>0</v>
      </c>
      <c r="AA223" s="3">
        <f>IF(Inputs!$B$27&lt;&gt;"Ready","PENDING INPUTS",AH222)</f>
        <v>0</v>
      </c>
      <c r="AB223" s="3">
        <f>IF(Inputs!$B$27&lt;&gt;"Ready","PENDING INPUTS",IF(A223&lt;=Inputs!$B$6,ROUND(AA223*Inputs!C16/12,2),0))</f>
        <v>0</v>
      </c>
      <c r="AC223" s="3">
        <f>IF(Inputs!$B$27&lt;&gt;"Ready","PENDING INPUTS",IF(AND(A223&lt;=Inputs!$B$6,AA223&gt;0),Inputs!G16,0))</f>
        <v>0</v>
      </c>
      <c r="AD223" s="3">
        <f>IF(Inputs!$B$27&lt;&gt;"Ready","PENDING INPUTS",IF(A223&gt;Inputs!$B$6,0,MIN((AA223+AB223+AC223),IF(Inputs!H16=1,Inputs!D16,MAX(Inputs!F16,ROUND(AA223*Inputs!E16+AB223+AC223,2))))))</f>
        <v>0</v>
      </c>
      <c r="AE223">
        <f>IF(Inputs!$B$27&lt;&gt;"Ready","PENDING INPUTS",IF(AA223&lt;=0,99,1+IF(AND(K223&gt;0,OR(K223&lt;AA223,AND(K223=AA223,0&lt;2))),1,0)+IF(AND(S223&gt;0,OR(S223&lt;AA223,AND(S223=AA223,1&lt;2))),1,0)+IF(AND(AI223&gt;0,OR(AI223&lt;AA223,AND(AI223=AA223,3&lt;2))),1,0)+IF(AND(AQ223&gt;0,OR(AQ223&lt;AA223,AND(AQ223=AA223,4&lt;2))),1,0)+IF(AND(AY223&gt;0,OR(AY223&lt;AA223,AND(AY223=AA223,5&lt;2))),1,0)+IF(AND(BG223&gt;0,OR(BG223&lt;AA223,AND(BG223=AA223,6&lt;2))),1,0)+IF(AND(BO223&gt;0,OR(BO223&lt;AA223,AND(BO223=AA223,7&lt;2))),1,0)+IF(AND(BW223&gt;0,OR(BW223&lt;AA223,AND(BW223=AA223,8&lt;2))),1,0)+IF(AND(CE223&gt;0,OR(CE223&lt;AA223,AND(CE223=AA223,9&lt;2))),1,0)))</f>
        <v>99</v>
      </c>
      <c r="AF223" s="3">
        <f>IF(Inputs!$B$27&lt;&gt;"Ready","PENDING INPUTS",IF(A223&gt;Inputs!$B$6,0,MIN(MAX(0,(AA223+AB223+AC223)-AD223),MAX(0,C223-D223-(IF(O223&lt;AE223,K223+L223+M223-N223,0)+IF(W223&lt;AE223,S223+T223+U223-V223,0)+IF(AE223&lt;AE223,AA223+AB223+AC223-AD223,0)+IF(AM223&lt;AE223,AI223+AJ223+AK223-AL223,0)+IF(AU223&lt;AE223,AQ223+AR223+AS223-AT223,0)+IF(BC223&lt;AE223,AY223+AZ223+BA223-BB223,0)+IF(BK223&lt;AE223,BG223+BH223+BI223-BJ223,0)+IF(BS223&lt;AE223,BO223+BP223+BQ223-BR223,0)+IF(CA223&lt;AE223,BW223+BX223+BY223-BZ223,0)+IF(CI223&lt;AE223,CE223+CF223+CG223-CH223,0))))))</f>
        <v>0</v>
      </c>
      <c r="AG223" s="3">
        <f>IF(Inputs!$B$27&lt;&gt;"Ready","PENDING INPUTS",MIN((AA223+AB223+AC223),IF(D223&gt;C223,IF(D223=0,0,AD223*C223/D223),AD223+AF223)))</f>
        <v>0</v>
      </c>
      <c r="AH223" s="3">
        <f>IF(Inputs!$B$27&lt;&gt;"Ready","PENDING INPUTS",MAX(0,(AA223+AB223+AC223)-AG223))</f>
        <v>0</v>
      </c>
      <c r="AI223" s="3">
        <f>IF(Inputs!$B$27&lt;&gt;"Ready","PENDING INPUTS",AP222)</f>
        <v>0</v>
      </c>
      <c r="AJ223" s="3">
        <f>IF(Inputs!$B$27&lt;&gt;"Ready","PENDING INPUTS",IF(A223&lt;=Inputs!$B$6,ROUND(AI223*Inputs!C17/12,2),0))</f>
        <v>0</v>
      </c>
      <c r="AK223" s="3">
        <f>IF(Inputs!$B$27&lt;&gt;"Ready","PENDING INPUTS",IF(AND(A223&lt;=Inputs!$B$6,AI223&gt;0),Inputs!G17,0))</f>
        <v>0</v>
      </c>
      <c r="AL223" s="3">
        <f>IF(Inputs!$B$27&lt;&gt;"Ready","PENDING INPUTS",IF(A223&gt;Inputs!$B$6,0,MIN((AI223+AJ223+AK223),IF(Inputs!H17=1,Inputs!D17,MAX(Inputs!F17,ROUND(AI223*Inputs!E17+AJ223+AK223,2))))))</f>
        <v>0</v>
      </c>
      <c r="AM223">
        <f>IF(Inputs!$B$27&lt;&gt;"Ready","PENDING INPUTS",IF(AI223&lt;=0,99,1+IF(AND(K223&gt;0,OR(K223&lt;AI223,AND(K223=AI223,0&lt;3))),1,0)+IF(AND(S223&gt;0,OR(S223&lt;AI223,AND(S223=AI223,1&lt;3))),1,0)+IF(AND(AA223&gt;0,OR(AA223&lt;AI223,AND(AA223=AI223,2&lt;3))),1,0)+IF(AND(AQ223&gt;0,OR(AQ223&lt;AI223,AND(AQ223=AI223,4&lt;3))),1,0)+IF(AND(AY223&gt;0,OR(AY223&lt;AI223,AND(AY223=AI223,5&lt;3))),1,0)+IF(AND(BG223&gt;0,OR(BG223&lt;AI223,AND(BG223=AI223,6&lt;3))),1,0)+IF(AND(BO223&gt;0,OR(BO223&lt;AI223,AND(BO223=AI223,7&lt;3))),1,0)+IF(AND(BW223&gt;0,OR(BW223&lt;AI223,AND(BW223=AI223,8&lt;3))),1,0)+IF(AND(CE223&gt;0,OR(CE223&lt;AI223,AND(CE223=AI223,9&lt;3))),1,0)))</f>
        <v>99</v>
      </c>
      <c r="AN223" s="3">
        <f>IF(Inputs!$B$27&lt;&gt;"Ready","PENDING INPUTS",IF(A223&gt;Inputs!$B$6,0,MIN(MAX(0,(AI223+AJ223+AK223)-AL223),MAX(0,C223-D223-(IF(O223&lt;AM223,K223+L223+M223-N223,0)+IF(W223&lt;AM223,S223+T223+U223-V223,0)+IF(AE223&lt;AM223,AA223+AB223+AC223-AD223,0)+IF(AM223&lt;AM223,AI223+AJ223+AK223-AL223,0)+IF(AU223&lt;AM223,AQ223+AR223+AS223-AT223,0)+IF(BC223&lt;AM223,AY223+AZ223+BA223-BB223,0)+IF(BK223&lt;AM223,BG223+BH223+BI223-BJ223,0)+IF(BS223&lt;AM223,BO223+BP223+BQ223-BR223,0)+IF(CA223&lt;AM223,BW223+BX223+BY223-BZ223,0)+IF(CI223&lt;AM223,CE223+CF223+CG223-CH223,0))))))</f>
        <v>0</v>
      </c>
      <c r="AO223" s="3">
        <f>IF(Inputs!$B$27&lt;&gt;"Ready","PENDING INPUTS",MIN((AI223+AJ223+AK223),IF(D223&gt;C223,IF(D223=0,0,AL223*C223/D223),AL223+AN223)))</f>
        <v>0</v>
      </c>
      <c r="AP223" s="3">
        <f>IF(Inputs!$B$27&lt;&gt;"Ready","PENDING INPUTS",MAX(0,(AI223+AJ223+AK223)-AO223))</f>
        <v>0</v>
      </c>
      <c r="AQ223" s="3">
        <f>IF(Inputs!$B$27&lt;&gt;"Ready","PENDING INPUTS",AX222)</f>
        <v>0</v>
      </c>
      <c r="AR223" s="3">
        <f>IF(Inputs!$B$27&lt;&gt;"Ready","PENDING INPUTS",IF(A223&lt;=Inputs!$B$6,ROUND(AQ223*Inputs!C18/12,2),0))</f>
        <v>0</v>
      </c>
      <c r="AS223" s="3">
        <f>IF(Inputs!$B$27&lt;&gt;"Ready","PENDING INPUTS",IF(AND(A223&lt;=Inputs!$B$6,AQ223&gt;0),Inputs!G18,0))</f>
        <v>0</v>
      </c>
      <c r="AT223" s="3">
        <f>IF(Inputs!$B$27&lt;&gt;"Ready","PENDING INPUTS",IF(A223&gt;Inputs!$B$6,0,MIN((AQ223+AR223+AS223),IF(Inputs!H18=1,Inputs!D18,MAX(Inputs!F18,ROUND(AQ223*Inputs!E18+AR223+AS223,2))))))</f>
        <v>0</v>
      </c>
      <c r="AU223">
        <f>IF(Inputs!$B$27&lt;&gt;"Ready","PENDING INPUTS",IF(AQ223&lt;=0,99,1+IF(AND(K223&gt;0,OR(K223&lt;AQ223,AND(K223=AQ223,0&lt;4))),1,0)+IF(AND(S223&gt;0,OR(S223&lt;AQ223,AND(S223=AQ223,1&lt;4))),1,0)+IF(AND(AA223&gt;0,OR(AA223&lt;AQ223,AND(AA223=AQ223,2&lt;4))),1,0)+IF(AND(AI223&gt;0,OR(AI223&lt;AQ223,AND(AI223=AQ223,3&lt;4))),1,0)+IF(AND(AY223&gt;0,OR(AY223&lt;AQ223,AND(AY223=AQ223,5&lt;4))),1,0)+IF(AND(BG223&gt;0,OR(BG223&lt;AQ223,AND(BG223=AQ223,6&lt;4))),1,0)+IF(AND(BO223&gt;0,OR(BO223&lt;AQ223,AND(BO223=AQ223,7&lt;4))),1,0)+IF(AND(BW223&gt;0,OR(BW223&lt;AQ223,AND(BW223=AQ223,8&lt;4))),1,0)+IF(AND(CE223&gt;0,OR(CE223&lt;AQ223,AND(CE223=AQ223,9&lt;4))),1,0)))</f>
        <v>99</v>
      </c>
      <c r="AV223" s="3">
        <f>IF(Inputs!$B$27&lt;&gt;"Ready","PENDING INPUTS",IF(A223&gt;Inputs!$B$6,0,MIN(MAX(0,(AQ223+AR223+AS223)-AT223),MAX(0,C223-D223-(IF(O223&lt;AU223,K223+L223+M223-N223,0)+IF(W223&lt;AU223,S223+T223+U223-V223,0)+IF(AE223&lt;AU223,AA223+AB223+AC223-AD223,0)+IF(AM223&lt;AU223,AI223+AJ223+AK223-AL223,0)+IF(AU223&lt;AU223,AQ223+AR223+AS223-AT223,0)+IF(BC223&lt;AU223,AY223+AZ223+BA223-BB223,0)+IF(BK223&lt;AU223,BG223+BH223+BI223-BJ223,0)+IF(BS223&lt;AU223,BO223+BP223+BQ223-BR223,0)+IF(CA223&lt;AU223,BW223+BX223+BY223-BZ223,0)+IF(CI223&lt;AU223,CE223+CF223+CG223-CH223,0))))))</f>
        <v>0</v>
      </c>
      <c r="AW223" s="3">
        <f>IF(Inputs!$B$27&lt;&gt;"Ready","PENDING INPUTS",MIN((AQ223+AR223+AS223),IF(D223&gt;C223,IF(D223=0,0,AT223*C223/D223),AT223+AV223)))</f>
        <v>0</v>
      </c>
      <c r="AX223" s="3">
        <f>IF(Inputs!$B$27&lt;&gt;"Ready","PENDING INPUTS",MAX(0,(AQ223+AR223+AS223)-AW223))</f>
        <v>0</v>
      </c>
      <c r="AY223" s="3">
        <f>IF(Inputs!$B$27&lt;&gt;"Ready","PENDING INPUTS",BF222)</f>
        <v>0</v>
      </c>
      <c r="AZ223" s="3">
        <f>IF(Inputs!$B$27&lt;&gt;"Ready","PENDING INPUTS",IF(A223&lt;=Inputs!$B$6,ROUND(AY223*Inputs!C19/12,2),0))</f>
        <v>0</v>
      </c>
      <c r="BA223" s="3">
        <f>IF(Inputs!$B$27&lt;&gt;"Ready","PENDING INPUTS",IF(AND(A223&lt;=Inputs!$B$6,AY223&gt;0),Inputs!G19,0))</f>
        <v>0</v>
      </c>
      <c r="BB223" s="3">
        <f>IF(Inputs!$B$27&lt;&gt;"Ready","PENDING INPUTS",IF(A223&gt;Inputs!$B$6,0,MIN((AY223+AZ223+BA223),IF(Inputs!H19=1,Inputs!D19,MAX(Inputs!F19,ROUND(AY223*Inputs!E19+AZ223+BA223,2))))))</f>
        <v>0</v>
      </c>
      <c r="BC223">
        <f>IF(Inputs!$B$27&lt;&gt;"Ready","PENDING INPUTS",IF(AY223&lt;=0,99,1+IF(AND(K223&gt;0,OR(K223&lt;AY223,AND(K223=AY223,0&lt;5))),1,0)+IF(AND(S223&gt;0,OR(S223&lt;AY223,AND(S223=AY223,1&lt;5))),1,0)+IF(AND(AA223&gt;0,OR(AA223&lt;AY223,AND(AA223=AY223,2&lt;5))),1,0)+IF(AND(AI223&gt;0,OR(AI223&lt;AY223,AND(AI223=AY223,3&lt;5))),1,0)+IF(AND(AQ223&gt;0,OR(AQ223&lt;AY223,AND(AQ223=AY223,4&lt;5))),1,0)+IF(AND(BG223&gt;0,OR(BG223&lt;AY223,AND(BG223=AY223,6&lt;5))),1,0)+IF(AND(BO223&gt;0,OR(BO223&lt;AY223,AND(BO223=AY223,7&lt;5))),1,0)+IF(AND(BW223&gt;0,OR(BW223&lt;AY223,AND(BW223=AY223,8&lt;5))),1,0)+IF(AND(CE223&gt;0,OR(CE223&lt;AY223,AND(CE223=AY223,9&lt;5))),1,0)))</f>
        <v>99</v>
      </c>
      <c r="BD223" s="3">
        <f>IF(Inputs!$B$27&lt;&gt;"Ready","PENDING INPUTS",IF(A223&gt;Inputs!$B$6,0,MIN(MAX(0,(AY223+AZ223+BA223)-BB223),MAX(0,C223-D223-(IF(O223&lt;BC223,K223+L223+M223-N223,0)+IF(W223&lt;BC223,S223+T223+U223-V223,0)+IF(AE223&lt;BC223,AA223+AB223+AC223-AD223,0)+IF(AM223&lt;BC223,AI223+AJ223+AK223-AL223,0)+IF(AU223&lt;BC223,AQ223+AR223+AS223-AT223,0)+IF(BC223&lt;BC223,AY223+AZ223+BA223-BB223,0)+IF(BK223&lt;BC223,BG223+BH223+BI223-BJ223,0)+IF(BS223&lt;BC223,BO223+BP223+BQ223-BR223,0)+IF(CA223&lt;BC223,BW223+BX223+BY223-BZ223,0)+IF(CI223&lt;BC223,CE223+CF223+CG223-CH223,0))))))</f>
        <v>0</v>
      </c>
      <c r="BE223" s="3">
        <f>IF(Inputs!$B$27&lt;&gt;"Ready","PENDING INPUTS",MIN((AY223+AZ223+BA223),IF(D223&gt;C223,IF(D223=0,0,BB223*C223/D223),BB223+BD223)))</f>
        <v>0</v>
      </c>
      <c r="BF223" s="3">
        <f>IF(Inputs!$B$27&lt;&gt;"Ready","PENDING INPUTS",MAX(0,(AY223+AZ223+BA223)-BE223))</f>
        <v>0</v>
      </c>
      <c r="BG223" s="3">
        <f>IF(Inputs!$B$27&lt;&gt;"Ready","PENDING INPUTS",BN222)</f>
        <v>0</v>
      </c>
      <c r="BH223" s="3">
        <f>IF(Inputs!$B$27&lt;&gt;"Ready","PENDING INPUTS",IF(A223&lt;=Inputs!$B$6,ROUND(BG223*Inputs!C20/12,2),0))</f>
        <v>0</v>
      </c>
      <c r="BI223" s="3">
        <f>IF(Inputs!$B$27&lt;&gt;"Ready","PENDING INPUTS",IF(AND(A223&lt;=Inputs!$B$6,BG223&gt;0),Inputs!G20,0))</f>
        <v>0</v>
      </c>
      <c r="BJ223" s="3">
        <f>IF(Inputs!$B$27&lt;&gt;"Ready","PENDING INPUTS",IF(A223&gt;Inputs!$B$6,0,MIN((BG223+BH223+BI223),IF(Inputs!H20=1,Inputs!D20,MAX(Inputs!F20,ROUND(BG223*Inputs!E20+BH223+BI223,2))))))</f>
        <v>0</v>
      </c>
      <c r="BK223">
        <f>IF(Inputs!$B$27&lt;&gt;"Ready","PENDING INPUTS",IF(BG223&lt;=0,99,1+IF(AND(K223&gt;0,OR(K223&lt;BG223,AND(K223=BG223,0&lt;6))),1,0)+IF(AND(S223&gt;0,OR(S223&lt;BG223,AND(S223=BG223,1&lt;6))),1,0)+IF(AND(AA223&gt;0,OR(AA223&lt;BG223,AND(AA223=BG223,2&lt;6))),1,0)+IF(AND(AI223&gt;0,OR(AI223&lt;BG223,AND(AI223=BG223,3&lt;6))),1,0)+IF(AND(AQ223&gt;0,OR(AQ223&lt;BG223,AND(AQ223=BG223,4&lt;6))),1,0)+IF(AND(AY223&gt;0,OR(AY223&lt;BG223,AND(AY223=BG223,5&lt;6))),1,0)+IF(AND(BO223&gt;0,OR(BO223&lt;BG223,AND(BO223=BG223,7&lt;6))),1,0)+IF(AND(BW223&gt;0,OR(BW223&lt;BG223,AND(BW223=BG223,8&lt;6))),1,0)+IF(AND(CE223&gt;0,OR(CE223&lt;BG223,AND(CE223=BG223,9&lt;6))),1,0)))</f>
        <v>99</v>
      </c>
      <c r="BL223" s="3">
        <f>IF(Inputs!$B$27&lt;&gt;"Ready","PENDING INPUTS",IF(A223&gt;Inputs!$B$6,0,MIN(MAX(0,(BG223+BH223+BI223)-BJ223),MAX(0,C223-D223-(IF(O223&lt;BK223,K223+L223+M223-N223,0)+IF(W223&lt;BK223,S223+T223+U223-V223,0)+IF(AE223&lt;BK223,AA223+AB223+AC223-AD223,0)+IF(AM223&lt;BK223,AI223+AJ223+AK223-AL223,0)+IF(AU223&lt;BK223,AQ223+AR223+AS223-AT223,0)+IF(BC223&lt;BK223,AY223+AZ223+BA223-BB223,0)+IF(BK223&lt;BK223,BG223+BH223+BI223-BJ223,0)+IF(BS223&lt;BK223,BO223+BP223+BQ223-BR223,0)+IF(CA223&lt;BK223,BW223+BX223+BY223-BZ223,0)+IF(CI223&lt;BK223,CE223+CF223+CG223-CH223,0))))))</f>
        <v>0</v>
      </c>
      <c r="BM223" s="3">
        <f>IF(Inputs!$B$27&lt;&gt;"Ready","PENDING INPUTS",MIN((BG223+BH223+BI223),IF(D223&gt;C223,IF(D223=0,0,BJ223*C223/D223),BJ223+BL223)))</f>
        <v>0</v>
      </c>
      <c r="BN223" s="3">
        <f>IF(Inputs!$B$27&lt;&gt;"Ready","PENDING INPUTS",MAX(0,(BG223+BH223+BI223)-BM223))</f>
        <v>0</v>
      </c>
      <c r="BO223" s="3">
        <f>IF(Inputs!$B$27&lt;&gt;"Ready","PENDING INPUTS",BV222)</f>
        <v>0</v>
      </c>
      <c r="BP223" s="3">
        <f>IF(Inputs!$B$27&lt;&gt;"Ready","PENDING INPUTS",IF(A223&lt;=Inputs!$B$6,ROUND(BO223*Inputs!C21/12,2),0))</f>
        <v>0</v>
      </c>
      <c r="BQ223" s="3">
        <f>IF(Inputs!$B$27&lt;&gt;"Ready","PENDING INPUTS",IF(AND(A223&lt;=Inputs!$B$6,BO223&gt;0),Inputs!G21,0))</f>
        <v>0</v>
      </c>
      <c r="BR223" s="3">
        <f>IF(Inputs!$B$27&lt;&gt;"Ready","PENDING INPUTS",IF(A223&gt;Inputs!$B$6,0,MIN((BO223+BP223+BQ223),IF(Inputs!H21=1,Inputs!D21,MAX(Inputs!F21,ROUND(BO223*Inputs!E21+BP223+BQ223,2))))))</f>
        <v>0</v>
      </c>
      <c r="BS223">
        <f>IF(Inputs!$B$27&lt;&gt;"Ready","PENDING INPUTS",IF(BO223&lt;=0,99,1+IF(AND(K223&gt;0,OR(K223&lt;BO223,AND(K223=BO223,0&lt;7))),1,0)+IF(AND(S223&gt;0,OR(S223&lt;BO223,AND(S223=BO223,1&lt;7))),1,0)+IF(AND(AA223&gt;0,OR(AA223&lt;BO223,AND(AA223=BO223,2&lt;7))),1,0)+IF(AND(AI223&gt;0,OR(AI223&lt;BO223,AND(AI223=BO223,3&lt;7))),1,0)+IF(AND(AQ223&gt;0,OR(AQ223&lt;BO223,AND(AQ223=BO223,4&lt;7))),1,0)+IF(AND(AY223&gt;0,OR(AY223&lt;BO223,AND(AY223=BO223,5&lt;7))),1,0)+IF(AND(BG223&gt;0,OR(BG223&lt;BO223,AND(BG223=BO223,6&lt;7))),1,0)+IF(AND(BW223&gt;0,OR(BW223&lt;BO223,AND(BW223=BO223,8&lt;7))),1,0)+IF(AND(CE223&gt;0,OR(CE223&lt;BO223,AND(CE223=BO223,9&lt;7))),1,0)))</f>
        <v>99</v>
      </c>
      <c r="BT223" s="3">
        <f>IF(Inputs!$B$27&lt;&gt;"Ready","PENDING INPUTS",IF(A223&gt;Inputs!$B$6,0,MIN(MAX(0,(BO223+BP223+BQ223)-BR223),MAX(0,C223-D223-(IF(O223&lt;BS223,K223+L223+M223-N223,0)+IF(W223&lt;BS223,S223+T223+U223-V223,0)+IF(AE223&lt;BS223,AA223+AB223+AC223-AD223,0)+IF(AM223&lt;BS223,AI223+AJ223+AK223-AL223,0)+IF(AU223&lt;BS223,AQ223+AR223+AS223-AT223,0)+IF(BC223&lt;BS223,AY223+AZ223+BA223-BB223,0)+IF(BK223&lt;BS223,BG223+BH223+BI223-BJ223,0)+IF(BS223&lt;BS223,BO223+BP223+BQ223-BR223,0)+IF(CA223&lt;BS223,BW223+BX223+BY223-BZ223,0)+IF(CI223&lt;BS223,CE223+CF223+CG223-CH223,0))))))</f>
        <v>0</v>
      </c>
      <c r="BU223" s="3">
        <f>IF(Inputs!$B$27&lt;&gt;"Ready","PENDING INPUTS",MIN((BO223+BP223+BQ223),IF(D223&gt;C223,IF(D223=0,0,BR223*C223/D223),BR223+BT223)))</f>
        <v>0</v>
      </c>
      <c r="BV223" s="3">
        <f>IF(Inputs!$B$27&lt;&gt;"Ready","PENDING INPUTS",MAX(0,(BO223+BP223+BQ223)-BU223))</f>
        <v>0</v>
      </c>
      <c r="BW223" s="3">
        <f>IF(Inputs!$B$27&lt;&gt;"Ready","PENDING INPUTS",CD222)</f>
        <v>0</v>
      </c>
      <c r="BX223" s="3">
        <f>IF(Inputs!$B$27&lt;&gt;"Ready","PENDING INPUTS",IF(A223&lt;=Inputs!$B$6,ROUND(BW223*Inputs!C22/12,2),0))</f>
        <v>0</v>
      </c>
      <c r="BY223" s="3">
        <f>IF(Inputs!$B$27&lt;&gt;"Ready","PENDING INPUTS",IF(AND(A223&lt;=Inputs!$B$6,BW223&gt;0),Inputs!G22,0))</f>
        <v>0</v>
      </c>
      <c r="BZ223" s="3">
        <f>IF(Inputs!$B$27&lt;&gt;"Ready","PENDING INPUTS",IF(A223&gt;Inputs!$B$6,0,MIN((BW223+BX223+BY223),IF(Inputs!H22=1,Inputs!D22,MAX(Inputs!F22,ROUND(BW223*Inputs!E22+BX223+BY223,2))))))</f>
        <v>0</v>
      </c>
      <c r="CA223">
        <f>IF(Inputs!$B$27&lt;&gt;"Ready","PENDING INPUTS",IF(BW223&lt;=0,99,1+IF(AND(K223&gt;0,OR(K223&lt;BW223,AND(K223=BW223,0&lt;8))),1,0)+IF(AND(S223&gt;0,OR(S223&lt;BW223,AND(S223=BW223,1&lt;8))),1,0)+IF(AND(AA223&gt;0,OR(AA223&lt;BW223,AND(AA223=BW223,2&lt;8))),1,0)+IF(AND(AI223&gt;0,OR(AI223&lt;BW223,AND(AI223=BW223,3&lt;8))),1,0)+IF(AND(AQ223&gt;0,OR(AQ223&lt;BW223,AND(AQ223=BW223,4&lt;8))),1,0)+IF(AND(AY223&gt;0,OR(AY223&lt;BW223,AND(AY223=BW223,5&lt;8))),1,0)+IF(AND(BG223&gt;0,OR(BG223&lt;BW223,AND(BG223=BW223,6&lt;8))),1,0)+IF(AND(BO223&gt;0,OR(BO223&lt;BW223,AND(BO223=BW223,7&lt;8))),1,0)+IF(AND(CE223&gt;0,OR(CE223&lt;BW223,AND(CE223=BW223,9&lt;8))),1,0)))</f>
        <v>99</v>
      </c>
      <c r="CB223" s="3">
        <f>IF(Inputs!$B$27&lt;&gt;"Ready","PENDING INPUTS",IF(A223&gt;Inputs!$B$6,0,MIN(MAX(0,(BW223+BX223+BY223)-BZ223),MAX(0,C223-D223-(IF(O223&lt;CA223,K223+L223+M223-N223,0)+IF(W223&lt;CA223,S223+T223+U223-V223,0)+IF(AE223&lt;CA223,AA223+AB223+AC223-AD223,0)+IF(AM223&lt;CA223,AI223+AJ223+AK223-AL223,0)+IF(AU223&lt;CA223,AQ223+AR223+AS223-AT223,0)+IF(BC223&lt;CA223,AY223+AZ223+BA223-BB223,0)+IF(BK223&lt;CA223,BG223+BH223+BI223-BJ223,0)+IF(BS223&lt;CA223,BO223+BP223+BQ223-BR223,0)+IF(CA223&lt;CA223,BW223+BX223+BY223-BZ223,0)+IF(CI223&lt;CA223,CE223+CF223+CG223-CH223,0))))))</f>
        <v>0</v>
      </c>
      <c r="CC223" s="3">
        <f>IF(Inputs!$B$27&lt;&gt;"Ready","PENDING INPUTS",MIN((BW223+BX223+BY223),IF(D223&gt;C223,IF(D223=0,0,BZ223*C223/D223),BZ223+CB223)))</f>
        <v>0</v>
      </c>
      <c r="CD223" s="3">
        <f>IF(Inputs!$B$27&lt;&gt;"Ready","PENDING INPUTS",MAX(0,(BW223+BX223+BY223)-CC223))</f>
        <v>0</v>
      </c>
      <c r="CE223" s="3">
        <f>IF(Inputs!$B$27&lt;&gt;"Ready","PENDING INPUTS",CL222)</f>
        <v>0</v>
      </c>
      <c r="CF223" s="3">
        <f>IF(Inputs!$B$27&lt;&gt;"Ready","PENDING INPUTS",IF(A223&lt;=Inputs!$B$6,ROUND(CE223*Inputs!C23/12,2),0))</f>
        <v>0</v>
      </c>
      <c r="CG223" s="3">
        <f>IF(Inputs!$B$27&lt;&gt;"Ready","PENDING INPUTS",IF(AND(A223&lt;=Inputs!$B$6,CE223&gt;0),Inputs!G23,0))</f>
        <v>0</v>
      </c>
      <c r="CH223" s="3">
        <f>IF(Inputs!$B$27&lt;&gt;"Ready","PENDING INPUTS",IF(A223&gt;Inputs!$B$6,0,MIN((CE223+CF223+CG223),IF(Inputs!H23=1,Inputs!D23,MAX(Inputs!F23,ROUND(CE223*Inputs!E23+CF223+CG223,2))))))</f>
        <v>0</v>
      </c>
      <c r="CI223">
        <f>IF(Inputs!$B$27&lt;&gt;"Ready","PENDING INPUTS",IF(CE223&lt;=0,99,1+IF(AND(K223&gt;0,OR(K223&lt;CE223,AND(K223=CE223,0&lt;9))),1,0)+IF(AND(S223&gt;0,OR(S223&lt;CE223,AND(S223=CE223,1&lt;9))),1,0)+IF(AND(AA223&gt;0,OR(AA223&lt;CE223,AND(AA223=CE223,2&lt;9))),1,0)+IF(AND(AI223&gt;0,OR(AI223&lt;CE223,AND(AI223=CE223,3&lt;9))),1,0)+IF(AND(AQ223&gt;0,OR(AQ223&lt;CE223,AND(AQ223=CE223,4&lt;9))),1,0)+IF(AND(AY223&gt;0,OR(AY223&lt;CE223,AND(AY223=CE223,5&lt;9))),1,0)+IF(AND(BG223&gt;0,OR(BG223&lt;CE223,AND(BG223=CE223,6&lt;9))),1,0)+IF(AND(BO223&gt;0,OR(BO223&lt;CE223,AND(BO223=CE223,7&lt;9))),1,0)+IF(AND(BW223&gt;0,OR(BW223&lt;CE223,AND(BW223=CE223,8&lt;9))),1,0)))</f>
        <v>99</v>
      </c>
      <c r="CJ223" s="3">
        <f>IF(Inputs!$B$27&lt;&gt;"Ready","PENDING INPUTS",IF(A223&gt;Inputs!$B$6,0,MIN(MAX(0,(CE223+CF223+CG223)-CH223),MAX(0,C223-D223-(IF(O223&lt;CI223,K223+L223+M223-N223,0)+IF(W223&lt;CI223,S223+T223+U223-V223,0)+IF(AE223&lt;CI223,AA223+AB223+AC223-AD223,0)+IF(AM223&lt;CI223,AI223+AJ223+AK223-AL223,0)+IF(AU223&lt;CI223,AQ223+AR223+AS223-AT223,0)+IF(BC223&lt;CI223,AY223+AZ223+BA223-BB223,0)+IF(BK223&lt;CI223,BG223+BH223+BI223-BJ223,0)+IF(BS223&lt;CI223,BO223+BP223+BQ223-BR223,0)+IF(CA223&lt;CI223,BW223+BX223+BY223-BZ223,0)+IF(CI223&lt;CI223,CE223+CF223+CG223-CH223,0))))))</f>
        <v>0</v>
      </c>
      <c r="CK223" s="3">
        <f>IF(Inputs!$B$27&lt;&gt;"Ready","PENDING INPUTS",MIN((CE223+CF223+CG223),IF(D223&gt;C223,IF(D223=0,0,CH223*C223/D223),CH223+CJ223)))</f>
        <v>0</v>
      </c>
      <c r="CL223" s="3">
        <f>IF(Inputs!$B$27&lt;&gt;"Ready","PENDING INPUTS",MAX(0,(CE223+CF223+CG223)-CK223))</f>
        <v>0</v>
      </c>
    </row>
    <row r="224" spans="1:90" ht="27.95" customHeight="1" x14ac:dyDescent="0.25">
      <c r="A224">
        <v>220</v>
      </c>
      <c r="B224" s="13">
        <f>IF(Inputs!$B$27&lt;&gt;"Ready","PENDING INPUTS",EDATE(Inputs!$B$5,A224-1))</f>
        <v>52963</v>
      </c>
      <c r="C224" s="3">
        <f>IF(Inputs!$B$27&lt;&gt;"Ready","PENDING INPUTS",IF(A224&lt;=Inputs!$B$6,MAX(0,Inputs!$B$4+IF(A224=Inputs!$B$7,Inputs!$B$8,0)+IF(A224=Inputs!$B$9,Inputs!$B$10,0)),0))</f>
        <v>0</v>
      </c>
      <c r="D224" s="3">
        <f>IF(Inputs!$B$27&lt;&gt;"Ready","PENDING INPUTS",SUM(N224,V224,AD224,AL224,AT224,BB224,BJ224,BR224,BZ224,CH224))</f>
        <v>0</v>
      </c>
      <c r="E224" s="3">
        <f>IF(Inputs!$B$27&lt;&gt;"Ready","PENDING INPUTS",MAX(0,D224-C224))</f>
        <v>0</v>
      </c>
      <c r="F224" s="3">
        <f>IF(Inputs!$B$27&lt;&gt;"Ready","PENDING INPUTS",SUM(Q224,Y224,AG224,AO224,AW224,BE224,BM224,BU224,CC224,CK224))</f>
        <v>0</v>
      </c>
      <c r="G224" s="3">
        <f>IF(Inputs!$B$27&lt;&gt;"Ready","PENDING INPUTS",SUM(L224,T224,AB224,AJ224,AR224,AZ224,BH224,BP224,BX224,CF224))</f>
        <v>0</v>
      </c>
      <c r="H224" s="3">
        <f>IF(Inputs!$B$27&lt;&gt;"Ready","PENDING INPUTS",SUM(M224,U224,AC224,AK224,AS224,BA224,BI224,BQ224,BY224,CG224))</f>
        <v>0</v>
      </c>
      <c r="I224" s="3">
        <f>IF(Inputs!$B$27&lt;&gt;"Ready","PENDING INPUTS",SUM(R224,Z224,AH224,AP224,AX224,BF224,BN224,BV224,CD224,CL224))</f>
        <v>0</v>
      </c>
      <c r="J224" t="str">
        <f>IF(Inputs!$B$27&lt;&gt;"Ready","PENDING INPUTS",IF(A224&gt;Inputs!$B$6,"Beyond horizon",IF(E224&gt;0.005,"MINIMUM SHORTFALL",IF(I224&lt;0.005,"Paid off","In progress"))))</f>
        <v>Beyond horizon</v>
      </c>
      <c r="K224" s="3">
        <f>IF(Inputs!$B$27&lt;&gt;"Ready","PENDING INPUTS",R223)</f>
        <v>0</v>
      </c>
      <c r="L224" s="3">
        <f>IF(Inputs!$B$27&lt;&gt;"Ready","PENDING INPUTS",IF(A224&lt;=Inputs!$B$6,ROUND(K224*Inputs!C14/12,2),0))</f>
        <v>0</v>
      </c>
      <c r="M224" s="3">
        <f>IF(Inputs!$B$27&lt;&gt;"Ready","PENDING INPUTS",IF(AND(A224&lt;=Inputs!$B$6,K224&gt;0),Inputs!G14,0))</f>
        <v>0</v>
      </c>
      <c r="N224" s="3">
        <f>IF(Inputs!$B$27&lt;&gt;"Ready","PENDING INPUTS",IF(A224&gt;Inputs!$B$6,0,MIN((K224+L224+M224),IF(Inputs!H14=1,Inputs!D14,MAX(Inputs!F14,ROUND(K224*Inputs!E14+L224+M224,2))))))</f>
        <v>0</v>
      </c>
      <c r="O224">
        <f>IF(Inputs!$B$27&lt;&gt;"Ready","PENDING INPUTS",IF(K224&lt;=0,99,1+IF(AND(S224&gt;0,OR(S224&lt;K224,AND(S224=K224,1&lt;0))),1,0)+IF(AND(AA224&gt;0,OR(AA224&lt;K224,AND(AA224=K224,2&lt;0))),1,0)+IF(AND(AI224&gt;0,OR(AI224&lt;K224,AND(AI224=K224,3&lt;0))),1,0)+IF(AND(AQ224&gt;0,OR(AQ224&lt;K224,AND(AQ224=K224,4&lt;0))),1,0)+IF(AND(AY224&gt;0,OR(AY224&lt;K224,AND(AY224=K224,5&lt;0))),1,0)+IF(AND(BG224&gt;0,OR(BG224&lt;K224,AND(BG224=K224,6&lt;0))),1,0)+IF(AND(BO224&gt;0,OR(BO224&lt;K224,AND(BO224=K224,7&lt;0))),1,0)+IF(AND(BW224&gt;0,OR(BW224&lt;K224,AND(BW224=K224,8&lt;0))),1,0)+IF(AND(CE224&gt;0,OR(CE224&lt;K224,AND(CE224=K224,9&lt;0))),1,0)))</f>
        <v>99</v>
      </c>
      <c r="P224" s="3">
        <f>IF(Inputs!$B$27&lt;&gt;"Ready","PENDING INPUTS",IF(A224&gt;Inputs!$B$6,0,MIN(MAX(0,(K224+L224+M224)-N224),MAX(0,C224-D224-(IF(O224&lt;O224,K224+L224+M224-N224,0)+IF(W224&lt;O224,S224+T224+U224-V224,0)+IF(AE224&lt;O224,AA224+AB224+AC224-AD224,0)+IF(AM224&lt;O224,AI224+AJ224+AK224-AL224,0)+IF(AU224&lt;O224,AQ224+AR224+AS224-AT224,0)+IF(BC224&lt;O224,AY224+AZ224+BA224-BB224,0)+IF(BK224&lt;O224,BG224+BH224+BI224-BJ224,0)+IF(BS224&lt;O224,BO224+BP224+BQ224-BR224,0)+IF(CA224&lt;O224,BW224+BX224+BY224-BZ224,0)+IF(CI224&lt;O224,CE224+CF224+CG224-CH224,0))))))</f>
        <v>0</v>
      </c>
      <c r="Q224" s="3">
        <f>IF(Inputs!$B$27&lt;&gt;"Ready","PENDING INPUTS",MIN((K224+L224+M224),IF(D224&gt;C224,IF(D224=0,0,N224*C224/D224),N224+P224)))</f>
        <v>0</v>
      </c>
      <c r="R224" s="3">
        <f>IF(Inputs!$B$27&lt;&gt;"Ready","PENDING INPUTS",MAX(0,(K224+L224+M224)-Q224))</f>
        <v>0</v>
      </c>
      <c r="S224" s="3">
        <f>IF(Inputs!$B$27&lt;&gt;"Ready","PENDING INPUTS",Z223)</f>
        <v>0</v>
      </c>
      <c r="T224" s="3">
        <f>IF(Inputs!$B$27&lt;&gt;"Ready","PENDING INPUTS",IF(A224&lt;=Inputs!$B$6,ROUND(S224*Inputs!C15/12,2),0))</f>
        <v>0</v>
      </c>
      <c r="U224" s="3">
        <f>IF(Inputs!$B$27&lt;&gt;"Ready","PENDING INPUTS",IF(AND(A224&lt;=Inputs!$B$6,S224&gt;0),Inputs!G15,0))</f>
        <v>0</v>
      </c>
      <c r="V224" s="3">
        <f>IF(Inputs!$B$27&lt;&gt;"Ready","PENDING INPUTS",IF(A224&gt;Inputs!$B$6,0,MIN((S224+T224+U224),IF(Inputs!H15=1,Inputs!D15,MAX(Inputs!F15,ROUND(S224*Inputs!E15+T224+U224,2))))))</f>
        <v>0</v>
      </c>
      <c r="W224">
        <f>IF(Inputs!$B$27&lt;&gt;"Ready","PENDING INPUTS",IF(S224&lt;=0,99,1+IF(AND(K224&gt;0,OR(K224&lt;S224,AND(K224=S224,0&lt;1))),1,0)+IF(AND(AA224&gt;0,OR(AA224&lt;S224,AND(AA224=S224,2&lt;1))),1,0)+IF(AND(AI224&gt;0,OR(AI224&lt;S224,AND(AI224=S224,3&lt;1))),1,0)+IF(AND(AQ224&gt;0,OR(AQ224&lt;S224,AND(AQ224=S224,4&lt;1))),1,0)+IF(AND(AY224&gt;0,OR(AY224&lt;S224,AND(AY224=S224,5&lt;1))),1,0)+IF(AND(BG224&gt;0,OR(BG224&lt;S224,AND(BG224=S224,6&lt;1))),1,0)+IF(AND(BO224&gt;0,OR(BO224&lt;S224,AND(BO224=S224,7&lt;1))),1,0)+IF(AND(BW224&gt;0,OR(BW224&lt;S224,AND(BW224=S224,8&lt;1))),1,0)+IF(AND(CE224&gt;0,OR(CE224&lt;S224,AND(CE224=S224,9&lt;1))),1,0)))</f>
        <v>99</v>
      </c>
      <c r="X224" s="3">
        <f>IF(Inputs!$B$27&lt;&gt;"Ready","PENDING INPUTS",IF(A224&gt;Inputs!$B$6,0,MIN(MAX(0,(S224+T224+U224)-V224),MAX(0,C224-D224-(IF(O224&lt;W224,K224+L224+M224-N224,0)+IF(W224&lt;W224,S224+T224+U224-V224,0)+IF(AE224&lt;W224,AA224+AB224+AC224-AD224,0)+IF(AM224&lt;W224,AI224+AJ224+AK224-AL224,0)+IF(AU224&lt;W224,AQ224+AR224+AS224-AT224,0)+IF(BC224&lt;W224,AY224+AZ224+BA224-BB224,0)+IF(BK224&lt;W224,BG224+BH224+BI224-BJ224,0)+IF(BS224&lt;W224,BO224+BP224+BQ224-BR224,0)+IF(CA224&lt;W224,BW224+BX224+BY224-BZ224,0)+IF(CI224&lt;W224,CE224+CF224+CG224-CH224,0))))))</f>
        <v>0</v>
      </c>
      <c r="Y224" s="3">
        <f>IF(Inputs!$B$27&lt;&gt;"Ready","PENDING INPUTS",MIN((S224+T224+U224),IF(D224&gt;C224,IF(D224=0,0,V224*C224/D224),V224+X224)))</f>
        <v>0</v>
      </c>
      <c r="Z224" s="3">
        <f>IF(Inputs!$B$27&lt;&gt;"Ready","PENDING INPUTS",MAX(0,(S224+T224+U224)-Y224))</f>
        <v>0</v>
      </c>
      <c r="AA224" s="3">
        <f>IF(Inputs!$B$27&lt;&gt;"Ready","PENDING INPUTS",AH223)</f>
        <v>0</v>
      </c>
      <c r="AB224" s="3">
        <f>IF(Inputs!$B$27&lt;&gt;"Ready","PENDING INPUTS",IF(A224&lt;=Inputs!$B$6,ROUND(AA224*Inputs!C16/12,2),0))</f>
        <v>0</v>
      </c>
      <c r="AC224" s="3">
        <f>IF(Inputs!$B$27&lt;&gt;"Ready","PENDING INPUTS",IF(AND(A224&lt;=Inputs!$B$6,AA224&gt;0),Inputs!G16,0))</f>
        <v>0</v>
      </c>
      <c r="AD224" s="3">
        <f>IF(Inputs!$B$27&lt;&gt;"Ready","PENDING INPUTS",IF(A224&gt;Inputs!$B$6,0,MIN((AA224+AB224+AC224),IF(Inputs!H16=1,Inputs!D16,MAX(Inputs!F16,ROUND(AA224*Inputs!E16+AB224+AC224,2))))))</f>
        <v>0</v>
      </c>
      <c r="AE224">
        <f>IF(Inputs!$B$27&lt;&gt;"Ready","PENDING INPUTS",IF(AA224&lt;=0,99,1+IF(AND(K224&gt;0,OR(K224&lt;AA224,AND(K224=AA224,0&lt;2))),1,0)+IF(AND(S224&gt;0,OR(S224&lt;AA224,AND(S224=AA224,1&lt;2))),1,0)+IF(AND(AI224&gt;0,OR(AI224&lt;AA224,AND(AI224=AA224,3&lt;2))),1,0)+IF(AND(AQ224&gt;0,OR(AQ224&lt;AA224,AND(AQ224=AA224,4&lt;2))),1,0)+IF(AND(AY224&gt;0,OR(AY224&lt;AA224,AND(AY224=AA224,5&lt;2))),1,0)+IF(AND(BG224&gt;0,OR(BG224&lt;AA224,AND(BG224=AA224,6&lt;2))),1,0)+IF(AND(BO224&gt;0,OR(BO224&lt;AA224,AND(BO224=AA224,7&lt;2))),1,0)+IF(AND(BW224&gt;0,OR(BW224&lt;AA224,AND(BW224=AA224,8&lt;2))),1,0)+IF(AND(CE224&gt;0,OR(CE224&lt;AA224,AND(CE224=AA224,9&lt;2))),1,0)))</f>
        <v>99</v>
      </c>
      <c r="AF224" s="3">
        <f>IF(Inputs!$B$27&lt;&gt;"Ready","PENDING INPUTS",IF(A224&gt;Inputs!$B$6,0,MIN(MAX(0,(AA224+AB224+AC224)-AD224),MAX(0,C224-D224-(IF(O224&lt;AE224,K224+L224+M224-N224,0)+IF(W224&lt;AE224,S224+T224+U224-V224,0)+IF(AE224&lt;AE224,AA224+AB224+AC224-AD224,0)+IF(AM224&lt;AE224,AI224+AJ224+AK224-AL224,0)+IF(AU224&lt;AE224,AQ224+AR224+AS224-AT224,0)+IF(BC224&lt;AE224,AY224+AZ224+BA224-BB224,0)+IF(BK224&lt;AE224,BG224+BH224+BI224-BJ224,0)+IF(BS224&lt;AE224,BO224+BP224+BQ224-BR224,0)+IF(CA224&lt;AE224,BW224+BX224+BY224-BZ224,0)+IF(CI224&lt;AE224,CE224+CF224+CG224-CH224,0))))))</f>
        <v>0</v>
      </c>
      <c r="AG224" s="3">
        <f>IF(Inputs!$B$27&lt;&gt;"Ready","PENDING INPUTS",MIN((AA224+AB224+AC224),IF(D224&gt;C224,IF(D224=0,0,AD224*C224/D224),AD224+AF224)))</f>
        <v>0</v>
      </c>
      <c r="AH224" s="3">
        <f>IF(Inputs!$B$27&lt;&gt;"Ready","PENDING INPUTS",MAX(0,(AA224+AB224+AC224)-AG224))</f>
        <v>0</v>
      </c>
      <c r="AI224" s="3">
        <f>IF(Inputs!$B$27&lt;&gt;"Ready","PENDING INPUTS",AP223)</f>
        <v>0</v>
      </c>
      <c r="AJ224" s="3">
        <f>IF(Inputs!$B$27&lt;&gt;"Ready","PENDING INPUTS",IF(A224&lt;=Inputs!$B$6,ROUND(AI224*Inputs!C17/12,2),0))</f>
        <v>0</v>
      </c>
      <c r="AK224" s="3">
        <f>IF(Inputs!$B$27&lt;&gt;"Ready","PENDING INPUTS",IF(AND(A224&lt;=Inputs!$B$6,AI224&gt;0),Inputs!G17,0))</f>
        <v>0</v>
      </c>
      <c r="AL224" s="3">
        <f>IF(Inputs!$B$27&lt;&gt;"Ready","PENDING INPUTS",IF(A224&gt;Inputs!$B$6,0,MIN((AI224+AJ224+AK224),IF(Inputs!H17=1,Inputs!D17,MAX(Inputs!F17,ROUND(AI224*Inputs!E17+AJ224+AK224,2))))))</f>
        <v>0</v>
      </c>
      <c r="AM224">
        <f>IF(Inputs!$B$27&lt;&gt;"Ready","PENDING INPUTS",IF(AI224&lt;=0,99,1+IF(AND(K224&gt;0,OR(K224&lt;AI224,AND(K224=AI224,0&lt;3))),1,0)+IF(AND(S224&gt;0,OR(S224&lt;AI224,AND(S224=AI224,1&lt;3))),1,0)+IF(AND(AA224&gt;0,OR(AA224&lt;AI224,AND(AA224=AI224,2&lt;3))),1,0)+IF(AND(AQ224&gt;0,OR(AQ224&lt;AI224,AND(AQ224=AI224,4&lt;3))),1,0)+IF(AND(AY224&gt;0,OR(AY224&lt;AI224,AND(AY224=AI224,5&lt;3))),1,0)+IF(AND(BG224&gt;0,OR(BG224&lt;AI224,AND(BG224=AI224,6&lt;3))),1,0)+IF(AND(BO224&gt;0,OR(BO224&lt;AI224,AND(BO224=AI224,7&lt;3))),1,0)+IF(AND(BW224&gt;0,OR(BW224&lt;AI224,AND(BW224=AI224,8&lt;3))),1,0)+IF(AND(CE224&gt;0,OR(CE224&lt;AI224,AND(CE224=AI224,9&lt;3))),1,0)))</f>
        <v>99</v>
      </c>
      <c r="AN224" s="3">
        <f>IF(Inputs!$B$27&lt;&gt;"Ready","PENDING INPUTS",IF(A224&gt;Inputs!$B$6,0,MIN(MAX(0,(AI224+AJ224+AK224)-AL224),MAX(0,C224-D224-(IF(O224&lt;AM224,K224+L224+M224-N224,0)+IF(W224&lt;AM224,S224+T224+U224-V224,0)+IF(AE224&lt;AM224,AA224+AB224+AC224-AD224,0)+IF(AM224&lt;AM224,AI224+AJ224+AK224-AL224,0)+IF(AU224&lt;AM224,AQ224+AR224+AS224-AT224,0)+IF(BC224&lt;AM224,AY224+AZ224+BA224-BB224,0)+IF(BK224&lt;AM224,BG224+BH224+BI224-BJ224,0)+IF(BS224&lt;AM224,BO224+BP224+BQ224-BR224,0)+IF(CA224&lt;AM224,BW224+BX224+BY224-BZ224,0)+IF(CI224&lt;AM224,CE224+CF224+CG224-CH224,0))))))</f>
        <v>0</v>
      </c>
      <c r="AO224" s="3">
        <f>IF(Inputs!$B$27&lt;&gt;"Ready","PENDING INPUTS",MIN((AI224+AJ224+AK224),IF(D224&gt;C224,IF(D224=0,0,AL224*C224/D224),AL224+AN224)))</f>
        <v>0</v>
      </c>
      <c r="AP224" s="3">
        <f>IF(Inputs!$B$27&lt;&gt;"Ready","PENDING INPUTS",MAX(0,(AI224+AJ224+AK224)-AO224))</f>
        <v>0</v>
      </c>
      <c r="AQ224" s="3">
        <f>IF(Inputs!$B$27&lt;&gt;"Ready","PENDING INPUTS",AX223)</f>
        <v>0</v>
      </c>
      <c r="AR224" s="3">
        <f>IF(Inputs!$B$27&lt;&gt;"Ready","PENDING INPUTS",IF(A224&lt;=Inputs!$B$6,ROUND(AQ224*Inputs!C18/12,2),0))</f>
        <v>0</v>
      </c>
      <c r="AS224" s="3">
        <f>IF(Inputs!$B$27&lt;&gt;"Ready","PENDING INPUTS",IF(AND(A224&lt;=Inputs!$B$6,AQ224&gt;0),Inputs!G18,0))</f>
        <v>0</v>
      </c>
      <c r="AT224" s="3">
        <f>IF(Inputs!$B$27&lt;&gt;"Ready","PENDING INPUTS",IF(A224&gt;Inputs!$B$6,0,MIN((AQ224+AR224+AS224),IF(Inputs!H18=1,Inputs!D18,MAX(Inputs!F18,ROUND(AQ224*Inputs!E18+AR224+AS224,2))))))</f>
        <v>0</v>
      </c>
      <c r="AU224">
        <f>IF(Inputs!$B$27&lt;&gt;"Ready","PENDING INPUTS",IF(AQ224&lt;=0,99,1+IF(AND(K224&gt;0,OR(K224&lt;AQ224,AND(K224=AQ224,0&lt;4))),1,0)+IF(AND(S224&gt;0,OR(S224&lt;AQ224,AND(S224=AQ224,1&lt;4))),1,0)+IF(AND(AA224&gt;0,OR(AA224&lt;AQ224,AND(AA224=AQ224,2&lt;4))),1,0)+IF(AND(AI224&gt;0,OR(AI224&lt;AQ224,AND(AI224=AQ224,3&lt;4))),1,0)+IF(AND(AY224&gt;0,OR(AY224&lt;AQ224,AND(AY224=AQ224,5&lt;4))),1,0)+IF(AND(BG224&gt;0,OR(BG224&lt;AQ224,AND(BG224=AQ224,6&lt;4))),1,0)+IF(AND(BO224&gt;0,OR(BO224&lt;AQ224,AND(BO224=AQ224,7&lt;4))),1,0)+IF(AND(BW224&gt;0,OR(BW224&lt;AQ224,AND(BW224=AQ224,8&lt;4))),1,0)+IF(AND(CE224&gt;0,OR(CE224&lt;AQ224,AND(CE224=AQ224,9&lt;4))),1,0)))</f>
        <v>99</v>
      </c>
      <c r="AV224" s="3">
        <f>IF(Inputs!$B$27&lt;&gt;"Ready","PENDING INPUTS",IF(A224&gt;Inputs!$B$6,0,MIN(MAX(0,(AQ224+AR224+AS224)-AT224),MAX(0,C224-D224-(IF(O224&lt;AU224,K224+L224+M224-N224,0)+IF(W224&lt;AU224,S224+T224+U224-V224,0)+IF(AE224&lt;AU224,AA224+AB224+AC224-AD224,0)+IF(AM224&lt;AU224,AI224+AJ224+AK224-AL224,0)+IF(AU224&lt;AU224,AQ224+AR224+AS224-AT224,0)+IF(BC224&lt;AU224,AY224+AZ224+BA224-BB224,0)+IF(BK224&lt;AU224,BG224+BH224+BI224-BJ224,0)+IF(BS224&lt;AU224,BO224+BP224+BQ224-BR224,0)+IF(CA224&lt;AU224,BW224+BX224+BY224-BZ224,0)+IF(CI224&lt;AU224,CE224+CF224+CG224-CH224,0))))))</f>
        <v>0</v>
      </c>
      <c r="AW224" s="3">
        <f>IF(Inputs!$B$27&lt;&gt;"Ready","PENDING INPUTS",MIN((AQ224+AR224+AS224),IF(D224&gt;C224,IF(D224=0,0,AT224*C224/D224),AT224+AV224)))</f>
        <v>0</v>
      </c>
      <c r="AX224" s="3">
        <f>IF(Inputs!$B$27&lt;&gt;"Ready","PENDING INPUTS",MAX(0,(AQ224+AR224+AS224)-AW224))</f>
        <v>0</v>
      </c>
      <c r="AY224" s="3">
        <f>IF(Inputs!$B$27&lt;&gt;"Ready","PENDING INPUTS",BF223)</f>
        <v>0</v>
      </c>
      <c r="AZ224" s="3">
        <f>IF(Inputs!$B$27&lt;&gt;"Ready","PENDING INPUTS",IF(A224&lt;=Inputs!$B$6,ROUND(AY224*Inputs!C19/12,2),0))</f>
        <v>0</v>
      </c>
      <c r="BA224" s="3">
        <f>IF(Inputs!$B$27&lt;&gt;"Ready","PENDING INPUTS",IF(AND(A224&lt;=Inputs!$B$6,AY224&gt;0),Inputs!G19,0))</f>
        <v>0</v>
      </c>
      <c r="BB224" s="3">
        <f>IF(Inputs!$B$27&lt;&gt;"Ready","PENDING INPUTS",IF(A224&gt;Inputs!$B$6,0,MIN((AY224+AZ224+BA224),IF(Inputs!H19=1,Inputs!D19,MAX(Inputs!F19,ROUND(AY224*Inputs!E19+AZ224+BA224,2))))))</f>
        <v>0</v>
      </c>
      <c r="BC224">
        <f>IF(Inputs!$B$27&lt;&gt;"Ready","PENDING INPUTS",IF(AY224&lt;=0,99,1+IF(AND(K224&gt;0,OR(K224&lt;AY224,AND(K224=AY224,0&lt;5))),1,0)+IF(AND(S224&gt;0,OR(S224&lt;AY224,AND(S224=AY224,1&lt;5))),1,0)+IF(AND(AA224&gt;0,OR(AA224&lt;AY224,AND(AA224=AY224,2&lt;5))),1,0)+IF(AND(AI224&gt;0,OR(AI224&lt;AY224,AND(AI224=AY224,3&lt;5))),1,0)+IF(AND(AQ224&gt;0,OR(AQ224&lt;AY224,AND(AQ224=AY224,4&lt;5))),1,0)+IF(AND(BG224&gt;0,OR(BG224&lt;AY224,AND(BG224=AY224,6&lt;5))),1,0)+IF(AND(BO224&gt;0,OR(BO224&lt;AY224,AND(BO224=AY224,7&lt;5))),1,0)+IF(AND(BW224&gt;0,OR(BW224&lt;AY224,AND(BW224=AY224,8&lt;5))),1,0)+IF(AND(CE224&gt;0,OR(CE224&lt;AY224,AND(CE224=AY224,9&lt;5))),1,0)))</f>
        <v>99</v>
      </c>
      <c r="BD224" s="3">
        <f>IF(Inputs!$B$27&lt;&gt;"Ready","PENDING INPUTS",IF(A224&gt;Inputs!$B$6,0,MIN(MAX(0,(AY224+AZ224+BA224)-BB224),MAX(0,C224-D224-(IF(O224&lt;BC224,K224+L224+M224-N224,0)+IF(W224&lt;BC224,S224+T224+U224-V224,0)+IF(AE224&lt;BC224,AA224+AB224+AC224-AD224,0)+IF(AM224&lt;BC224,AI224+AJ224+AK224-AL224,0)+IF(AU224&lt;BC224,AQ224+AR224+AS224-AT224,0)+IF(BC224&lt;BC224,AY224+AZ224+BA224-BB224,0)+IF(BK224&lt;BC224,BG224+BH224+BI224-BJ224,0)+IF(BS224&lt;BC224,BO224+BP224+BQ224-BR224,0)+IF(CA224&lt;BC224,BW224+BX224+BY224-BZ224,0)+IF(CI224&lt;BC224,CE224+CF224+CG224-CH224,0))))))</f>
        <v>0</v>
      </c>
      <c r="BE224" s="3">
        <f>IF(Inputs!$B$27&lt;&gt;"Ready","PENDING INPUTS",MIN((AY224+AZ224+BA224),IF(D224&gt;C224,IF(D224=0,0,BB224*C224/D224),BB224+BD224)))</f>
        <v>0</v>
      </c>
      <c r="BF224" s="3">
        <f>IF(Inputs!$B$27&lt;&gt;"Ready","PENDING INPUTS",MAX(0,(AY224+AZ224+BA224)-BE224))</f>
        <v>0</v>
      </c>
      <c r="BG224" s="3">
        <f>IF(Inputs!$B$27&lt;&gt;"Ready","PENDING INPUTS",BN223)</f>
        <v>0</v>
      </c>
      <c r="BH224" s="3">
        <f>IF(Inputs!$B$27&lt;&gt;"Ready","PENDING INPUTS",IF(A224&lt;=Inputs!$B$6,ROUND(BG224*Inputs!C20/12,2),0))</f>
        <v>0</v>
      </c>
      <c r="BI224" s="3">
        <f>IF(Inputs!$B$27&lt;&gt;"Ready","PENDING INPUTS",IF(AND(A224&lt;=Inputs!$B$6,BG224&gt;0),Inputs!G20,0))</f>
        <v>0</v>
      </c>
      <c r="BJ224" s="3">
        <f>IF(Inputs!$B$27&lt;&gt;"Ready","PENDING INPUTS",IF(A224&gt;Inputs!$B$6,0,MIN((BG224+BH224+BI224),IF(Inputs!H20=1,Inputs!D20,MAX(Inputs!F20,ROUND(BG224*Inputs!E20+BH224+BI224,2))))))</f>
        <v>0</v>
      </c>
      <c r="BK224">
        <f>IF(Inputs!$B$27&lt;&gt;"Ready","PENDING INPUTS",IF(BG224&lt;=0,99,1+IF(AND(K224&gt;0,OR(K224&lt;BG224,AND(K224=BG224,0&lt;6))),1,0)+IF(AND(S224&gt;0,OR(S224&lt;BG224,AND(S224=BG224,1&lt;6))),1,0)+IF(AND(AA224&gt;0,OR(AA224&lt;BG224,AND(AA224=BG224,2&lt;6))),1,0)+IF(AND(AI224&gt;0,OR(AI224&lt;BG224,AND(AI224=BG224,3&lt;6))),1,0)+IF(AND(AQ224&gt;0,OR(AQ224&lt;BG224,AND(AQ224=BG224,4&lt;6))),1,0)+IF(AND(AY224&gt;0,OR(AY224&lt;BG224,AND(AY224=BG224,5&lt;6))),1,0)+IF(AND(BO224&gt;0,OR(BO224&lt;BG224,AND(BO224=BG224,7&lt;6))),1,0)+IF(AND(BW224&gt;0,OR(BW224&lt;BG224,AND(BW224=BG224,8&lt;6))),1,0)+IF(AND(CE224&gt;0,OR(CE224&lt;BG224,AND(CE224=BG224,9&lt;6))),1,0)))</f>
        <v>99</v>
      </c>
      <c r="BL224" s="3">
        <f>IF(Inputs!$B$27&lt;&gt;"Ready","PENDING INPUTS",IF(A224&gt;Inputs!$B$6,0,MIN(MAX(0,(BG224+BH224+BI224)-BJ224),MAX(0,C224-D224-(IF(O224&lt;BK224,K224+L224+M224-N224,0)+IF(W224&lt;BK224,S224+T224+U224-V224,0)+IF(AE224&lt;BK224,AA224+AB224+AC224-AD224,0)+IF(AM224&lt;BK224,AI224+AJ224+AK224-AL224,0)+IF(AU224&lt;BK224,AQ224+AR224+AS224-AT224,0)+IF(BC224&lt;BK224,AY224+AZ224+BA224-BB224,0)+IF(BK224&lt;BK224,BG224+BH224+BI224-BJ224,0)+IF(BS224&lt;BK224,BO224+BP224+BQ224-BR224,0)+IF(CA224&lt;BK224,BW224+BX224+BY224-BZ224,0)+IF(CI224&lt;BK224,CE224+CF224+CG224-CH224,0))))))</f>
        <v>0</v>
      </c>
      <c r="BM224" s="3">
        <f>IF(Inputs!$B$27&lt;&gt;"Ready","PENDING INPUTS",MIN((BG224+BH224+BI224),IF(D224&gt;C224,IF(D224=0,0,BJ224*C224/D224),BJ224+BL224)))</f>
        <v>0</v>
      </c>
      <c r="BN224" s="3">
        <f>IF(Inputs!$B$27&lt;&gt;"Ready","PENDING INPUTS",MAX(0,(BG224+BH224+BI224)-BM224))</f>
        <v>0</v>
      </c>
      <c r="BO224" s="3">
        <f>IF(Inputs!$B$27&lt;&gt;"Ready","PENDING INPUTS",BV223)</f>
        <v>0</v>
      </c>
      <c r="BP224" s="3">
        <f>IF(Inputs!$B$27&lt;&gt;"Ready","PENDING INPUTS",IF(A224&lt;=Inputs!$B$6,ROUND(BO224*Inputs!C21/12,2),0))</f>
        <v>0</v>
      </c>
      <c r="BQ224" s="3">
        <f>IF(Inputs!$B$27&lt;&gt;"Ready","PENDING INPUTS",IF(AND(A224&lt;=Inputs!$B$6,BO224&gt;0),Inputs!G21,0))</f>
        <v>0</v>
      </c>
      <c r="BR224" s="3">
        <f>IF(Inputs!$B$27&lt;&gt;"Ready","PENDING INPUTS",IF(A224&gt;Inputs!$B$6,0,MIN((BO224+BP224+BQ224),IF(Inputs!H21=1,Inputs!D21,MAX(Inputs!F21,ROUND(BO224*Inputs!E21+BP224+BQ224,2))))))</f>
        <v>0</v>
      </c>
      <c r="BS224">
        <f>IF(Inputs!$B$27&lt;&gt;"Ready","PENDING INPUTS",IF(BO224&lt;=0,99,1+IF(AND(K224&gt;0,OR(K224&lt;BO224,AND(K224=BO224,0&lt;7))),1,0)+IF(AND(S224&gt;0,OR(S224&lt;BO224,AND(S224=BO224,1&lt;7))),1,0)+IF(AND(AA224&gt;0,OR(AA224&lt;BO224,AND(AA224=BO224,2&lt;7))),1,0)+IF(AND(AI224&gt;0,OR(AI224&lt;BO224,AND(AI224=BO224,3&lt;7))),1,0)+IF(AND(AQ224&gt;0,OR(AQ224&lt;BO224,AND(AQ224=BO224,4&lt;7))),1,0)+IF(AND(AY224&gt;0,OR(AY224&lt;BO224,AND(AY224=BO224,5&lt;7))),1,0)+IF(AND(BG224&gt;0,OR(BG224&lt;BO224,AND(BG224=BO224,6&lt;7))),1,0)+IF(AND(BW224&gt;0,OR(BW224&lt;BO224,AND(BW224=BO224,8&lt;7))),1,0)+IF(AND(CE224&gt;0,OR(CE224&lt;BO224,AND(CE224=BO224,9&lt;7))),1,0)))</f>
        <v>99</v>
      </c>
      <c r="BT224" s="3">
        <f>IF(Inputs!$B$27&lt;&gt;"Ready","PENDING INPUTS",IF(A224&gt;Inputs!$B$6,0,MIN(MAX(0,(BO224+BP224+BQ224)-BR224),MAX(0,C224-D224-(IF(O224&lt;BS224,K224+L224+M224-N224,0)+IF(W224&lt;BS224,S224+T224+U224-V224,0)+IF(AE224&lt;BS224,AA224+AB224+AC224-AD224,0)+IF(AM224&lt;BS224,AI224+AJ224+AK224-AL224,0)+IF(AU224&lt;BS224,AQ224+AR224+AS224-AT224,0)+IF(BC224&lt;BS224,AY224+AZ224+BA224-BB224,0)+IF(BK224&lt;BS224,BG224+BH224+BI224-BJ224,0)+IF(BS224&lt;BS224,BO224+BP224+BQ224-BR224,0)+IF(CA224&lt;BS224,BW224+BX224+BY224-BZ224,0)+IF(CI224&lt;BS224,CE224+CF224+CG224-CH224,0))))))</f>
        <v>0</v>
      </c>
      <c r="BU224" s="3">
        <f>IF(Inputs!$B$27&lt;&gt;"Ready","PENDING INPUTS",MIN((BO224+BP224+BQ224),IF(D224&gt;C224,IF(D224=0,0,BR224*C224/D224),BR224+BT224)))</f>
        <v>0</v>
      </c>
      <c r="BV224" s="3">
        <f>IF(Inputs!$B$27&lt;&gt;"Ready","PENDING INPUTS",MAX(0,(BO224+BP224+BQ224)-BU224))</f>
        <v>0</v>
      </c>
      <c r="BW224" s="3">
        <f>IF(Inputs!$B$27&lt;&gt;"Ready","PENDING INPUTS",CD223)</f>
        <v>0</v>
      </c>
      <c r="BX224" s="3">
        <f>IF(Inputs!$B$27&lt;&gt;"Ready","PENDING INPUTS",IF(A224&lt;=Inputs!$B$6,ROUND(BW224*Inputs!C22/12,2),0))</f>
        <v>0</v>
      </c>
      <c r="BY224" s="3">
        <f>IF(Inputs!$B$27&lt;&gt;"Ready","PENDING INPUTS",IF(AND(A224&lt;=Inputs!$B$6,BW224&gt;0),Inputs!G22,0))</f>
        <v>0</v>
      </c>
      <c r="BZ224" s="3">
        <f>IF(Inputs!$B$27&lt;&gt;"Ready","PENDING INPUTS",IF(A224&gt;Inputs!$B$6,0,MIN((BW224+BX224+BY224),IF(Inputs!H22=1,Inputs!D22,MAX(Inputs!F22,ROUND(BW224*Inputs!E22+BX224+BY224,2))))))</f>
        <v>0</v>
      </c>
      <c r="CA224">
        <f>IF(Inputs!$B$27&lt;&gt;"Ready","PENDING INPUTS",IF(BW224&lt;=0,99,1+IF(AND(K224&gt;0,OR(K224&lt;BW224,AND(K224=BW224,0&lt;8))),1,0)+IF(AND(S224&gt;0,OR(S224&lt;BW224,AND(S224=BW224,1&lt;8))),1,0)+IF(AND(AA224&gt;0,OR(AA224&lt;BW224,AND(AA224=BW224,2&lt;8))),1,0)+IF(AND(AI224&gt;0,OR(AI224&lt;BW224,AND(AI224=BW224,3&lt;8))),1,0)+IF(AND(AQ224&gt;0,OR(AQ224&lt;BW224,AND(AQ224=BW224,4&lt;8))),1,0)+IF(AND(AY224&gt;0,OR(AY224&lt;BW224,AND(AY224=BW224,5&lt;8))),1,0)+IF(AND(BG224&gt;0,OR(BG224&lt;BW224,AND(BG224=BW224,6&lt;8))),1,0)+IF(AND(BO224&gt;0,OR(BO224&lt;BW224,AND(BO224=BW224,7&lt;8))),1,0)+IF(AND(CE224&gt;0,OR(CE224&lt;BW224,AND(CE224=BW224,9&lt;8))),1,0)))</f>
        <v>99</v>
      </c>
      <c r="CB224" s="3">
        <f>IF(Inputs!$B$27&lt;&gt;"Ready","PENDING INPUTS",IF(A224&gt;Inputs!$B$6,0,MIN(MAX(0,(BW224+BX224+BY224)-BZ224),MAX(0,C224-D224-(IF(O224&lt;CA224,K224+L224+M224-N224,0)+IF(W224&lt;CA224,S224+T224+U224-V224,0)+IF(AE224&lt;CA224,AA224+AB224+AC224-AD224,0)+IF(AM224&lt;CA224,AI224+AJ224+AK224-AL224,0)+IF(AU224&lt;CA224,AQ224+AR224+AS224-AT224,0)+IF(BC224&lt;CA224,AY224+AZ224+BA224-BB224,0)+IF(BK224&lt;CA224,BG224+BH224+BI224-BJ224,0)+IF(BS224&lt;CA224,BO224+BP224+BQ224-BR224,0)+IF(CA224&lt;CA224,BW224+BX224+BY224-BZ224,0)+IF(CI224&lt;CA224,CE224+CF224+CG224-CH224,0))))))</f>
        <v>0</v>
      </c>
      <c r="CC224" s="3">
        <f>IF(Inputs!$B$27&lt;&gt;"Ready","PENDING INPUTS",MIN((BW224+BX224+BY224),IF(D224&gt;C224,IF(D224=0,0,BZ224*C224/D224),BZ224+CB224)))</f>
        <v>0</v>
      </c>
      <c r="CD224" s="3">
        <f>IF(Inputs!$B$27&lt;&gt;"Ready","PENDING INPUTS",MAX(0,(BW224+BX224+BY224)-CC224))</f>
        <v>0</v>
      </c>
      <c r="CE224" s="3">
        <f>IF(Inputs!$B$27&lt;&gt;"Ready","PENDING INPUTS",CL223)</f>
        <v>0</v>
      </c>
      <c r="CF224" s="3">
        <f>IF(Inputs!$B$27&lt;&gt;"Ready","PENDING INPUTS",IF(A224&lt;=Inputs!$B$6,ROUND(CE224*Inputs!C23/12,2),0))</f>
        <v>0</v>
      </c>
      <c r="CG224" s="3">
        <f>IF(Inputs!$B$27&lt;&gt;"Ready","PENDING INPUTS",IF(AND(A224&lt;=Inputs!$B$6,CE224&gt;0),Inputs!G23,0))</f>
        <v>0</v>
      </c>
      <c r="CH224" s="3">
        <f>IF(Inputs!$B$27&lt;&gt;"Ready","PENDING INPUTS",IF(A224&gt;Inputs!$B$6,0,MIN((CE224+CF224+CG224),IF(Inputs!H23=1,Inputs!D23,MAX(Inputs!F23,ROUND(CE224*Inputs!E23+CF224+CG224,2))))))</f>
        <v>0</v>
      </c>
      <c r="CI224">
        <f>IF(Inputs!$B$27&lt;&gt;"Ready","PENDING INPUTS",IF(CE224&lt;=0,99,1+IF(AND(K224&gt;0,OR(K224&lt;CE224,AND(K224=CE224,0&lt;9))),1,0)+IF(AND(S224&gt;0,OR(S224&lt;CE224,AND(S224=CE224,1&lt;9))),1,0)+IF(AND(AA224&gt;0,OR(AA224&lt;CE224,AND(AA224=CE224,2&lt;9))),1,0)+IF(AND(AI224&gt;0,OR(AI224&lt;CE224,AND(AI224=CE224,3&lt;9))),1,0)+IF(AND(AQ224&gt;0,OR(AQ224&lt;CE224,AND(AQ224=CE224,4&lt;9))),1,0)+IF(AND(AY224&gt;0,OR(AY224&lt;CE224,AND(AY224=CE224,5&lt;9))),1,0)+IF(AND(BG224&gt;0,OR(BG224&lt;CE224,AND(BG224=CE224,6&lt;9))),1,0)+IF(AND(BO224&gt;0,OR(BO224&lt;CE224,AND(BO224=CE224,7&lt;9))),1,0)+IF(AND(BW224&gt;0,OR(BW224&lt;CE224,AND(BW224=CE224,8&lt;9))),1,0)))</f>
        <v>99</v>
      </c>
      <c r="CJ224" s="3">
        <f>IF(Inputs!$B$27&lt;&gt;"Ready","PENDING INPUTS",IF(A224&gt;Inputs!$B$6,0,MIN(MAX(0,(CE224+CF224+CG224)-CH224),MAX(0,C224-D224-(IF(O224&lt;CI224,K224+L224+M224-N224,0)+IF(W224&lt;CI224,S224+T224+U224-V224,0)+IF(AE224&lt;CI224,AA224+AB224+AC224-AD224,0)+IF(AM224&lt;CI224,AI224+AJ224+AK224-AL224,0)+IF(AU224&lt;CI224,AQ224+AR224+AS224-AT224,0)+IF(BC224&lt;CI224,AY224+AZ224+BA224-BB224,0)+IF(BK224&lt;CI224,BG224+BH224+BI224-BJ224,0)+IF(BS224&lt;CI224,BO224+BP224+BQ224-BR224,0)+IF(CA224&lt;CI224,BW224+BX224+BY224-BZ224,0)+IF(CI224&lt;CI224,CE224+CF224+CG224-CH224,0))))))</f>
        <v>0</v>
      </c>
      <c r="CK224" s="3">
        <f>IF(Inputs!$B$27&lt;&gt;"Ready","PENDING INPUTS",MIN((CE224+CF224+CG224),IF(D224&gt;C224,IF(D224=0,0,CH224*C224/D224),CH224+CJ224)))</f>
        <v>0</v>
      </c>
      <c r="CL224" s="3">
        <f>IF(Inputs!$B$27&lt;&gt;"Ready","PENDING INPUTS",MAX(0,(CE224+CF224+CG224)-CK224))</f>
        <v>0</v>
      </c>
    </row>
    <row r="225" spans="1:90" ht="27.95" customHeight="1" x14ac:dyDescent="0.25">
      <c r="A225">
        <v>221</v>
      </c>
      <c r="B225" s="13">
        <f>IF(Inputs!$B$27&lt;&gt;"Ready","PENDING INPUTS",EDATE(Inputs!$B$5,A225-1))</f>
        <v>52994</v>
      </c>
      <c r="C225" s="3">
        <f>IF(Inputs!$B$27&lt;&gt;"Ready","PENDING INPUTS",IF(A225&lt;=Inputs!$B$6,MAX(0,Inputs!$B$4+IF(A225=Inputs!$B$7,Inputs!$B$8,0)+IF(A225=Inputs!$B$9,Inputs!$B$10,0)),0))</f>
        <v>0</v>
      </c>
      <c r="D225" s="3">
        <f>IF(Inputs!$B$27&lt;&gt;"Ready","PENDING INPUTS",SUM(N225,V225,AD225,AL225,AT225,BB225,BJ225,BR225,BZ225,CH225))</f>
        <v>0</v>
      </c>
      <c r="E225" s="3">
        <f>IF(Inputs!$B$27&lt;&gt;"Ready","PENDING INPUTS",MAX(0,D225-C225))</f>
        <v>0</v>
      </c>
      <c r="F225" s="3">
        <f>IF(Inputs!$B$27&lt;&gt;"Ready","PENDING INPUTS",SUM(Q225,Y225,AG225,AO225,AW225,BE225,BM225,BU225,CC225,CK225))</f>
        <v>0</v>
      </c>
      <c r="G225" s="3">
        <f>IF(Inputs!$B$27&lt;&gt;"Ready","PENDING INPUTS",SUM(L225,T225,AB225,AJ225,AR225,AZ225,BH225,BP225,BX225,CF225))</f>
        <v>0</v>
      </c>
      <c r="H225" s="3">
        <f>IF(Inputs!$B$27&lt;&gt;"Ready","PENDING INPUTS",SUM(M225,U225,AC225,AK225,AS225,BA225,BI225,BQ225,BY225,CG225))</f>
        <v>0</v>
      </c>
      <c r="I225" s="3">
        <f>IF(Inputs!$B$27&lt;&gt;"Ready","PENDING INPUTS",SUM(R225,Z225,AH225,AP225,AX225,BF225,BN225,BV225,CD225,CL225))</f>
        <v>0</v>
      </c>
      <c r="J225" t="str">
        <f>IF(Inputs!$B$27&lt;&gt;"Ready","PENDING INPUTS",IF(A225&gt;Inputs!$B$6,"Beyond horizon",IF(E225&gt;0.005,"MINIMUM SHORTFALL",IF(I225&lt;0.005,"Paid off","In progress"))))</f>
        <v>Beyond horizon</v>
      </c>
      <c r="K225" s="3">
        <f>IF(Inputs!$B$27&lt;&gt;"Ready","PENDING INPUTS",R224)</f>
        <v>0</v>
      </c>
      <c r="L225" s="3">
        <f>IF(Inputs!$B$27&lt;&gt;"Ready","PENDING INPUTS",IF(A225&lt;=Inputs!$B$6,ROUND(K225*Inputs!C14/12,2),0))</f>
        <v>0</v>
      </c>
      <c r="M225" s="3">
        <f>IF(Inputs!$B$27&lt;&gt;"Ready","PENDING INPUTS",IF(AND(A225&lt;=Inputs!$B$6,K225&gt;0),Inputs!G14,0))</f>
        <v>0</v>
      </c>
      <c r="N225" s="3">
        <f>IF(Inputs!$B$27&lt;&gt;"Ready","PENDING INPUTS",IF(A225&gt;Inputs!$B$6,0,MIN((K225+L225+M225),IF(Inputs!H14=1,Inputs!D14,MAX(Inputs!F14,ROUND(K225*Inputs!E14+L225+M225,2))))))</f>
        <v>0</v>
      </c>
      <c r="O225">
        <f>IF(Inputs!$B$27&lt;&gt;"Ready","PENDING INPUTS",IF(K225&lt;=0,99,1+IF(AND(S225&gt;0,OR(S225&lt;K225,AND(S225=K225,1&lt;0))),1,0)+IF(AND(AA225&gt;0,OR(AA225&lt;K225,AND(AA225=K225,2&lt;0))),1,0)+IF(AND(AI225&gt;0,OR(AI225&lt;K225,AND(AI225=K225,3&lt;0))),1,0)+IF(AND(AQ225&gt;0,OR(AQ225&lt;K225,AND(AQ225=K225,4&lt;0))),1,0)+IF(AND(AY225&gt;0,OR(AY225&lt;K225,AND(AY225=K225,5&lt;0))),1,0)+IF(AND(BG225&gt;0,OR(BG225&lt;K225,AND(BG225=K225,6&lt;0))),1,0)+IF(AND(BO225&gt;0,OR(BO225&lt;K225,AND(BO225=K225,7&lt;0))),1,0)+IF(AND(BW225&gt;0,OR(BW225&lt;K225,AND(BW225=K225,8&lt;0))),1,0)+IF(AND(CE225&gt;0,OR(CE225&lt;K225,AND(CE225=K225,9&lt;0))),1,0)))</f>
        <v>99</v>
      </c>
      <c r="P225" s="3">
        <f>IF(Inputs!$B$27&lt;&gt;"Ready","PENDING INPUTS",IF(A225&gt;Inputs!$B$6,0,MIN(MAX(0,(K225+L225+M225)-N225),MAX(0,C225-D225-(IF(O225&lt;O225,K225+L225+M225-N225,0)+IF(W225&lt;O225,S225+T225+U225-V225,0)+IF(AE225&lt;O225,AA225+AB225+AC225-AD225,0)+IF(AM225&lt;O225,AI225+AJ225+AK225-AL225,0)+IF(AU225&lt;O225,AQ225+AR225+AS225-AT225,0)+IF(BC225&lt;O225,AY225+AZ225+BA225-BB225,0)+IF(BK225&lt;O225,BG225+BH225+BI225-BJ225,0)+IF(BS225&lt;O225,BO225+BP225+BQ225-BR225,0)+IF(CA225&lt;O225,BW225+BX225+BY225-BZ225,0)+IF(CI225&lt;O225,CE225+CF225+CG225-CH225,0))))))</f>
        <v>0</v>
      </c>
      <c r="Q225" s="3">
        <f>IF(Inputs!$B$27&lt;&gt;"Ready","PENDING INPUTS",MIN((K225+L225+M225),IF(D225&gt;C225,IF(D225=0,0,N225*C225/D225),N225+P225)))</f>
        <v>0</v>
      </c>
      <c r="R225" s="3">
        <f>IF(Inputs!$B$27&lt;&gt;"Ready","PENDING INPUTS",MAX(0,(K225+L225+M225)-Q225))</f>
        <v>0</v>
      </c>
      <c r="S225" s="3">
        <f>IF(Inputs!$B$27&lt;&gt;"Ready","PENDING INPUTS",Z224)</f>
        <v>0</v>
      </c>
      <c r="T225" s="3">
        <f>IF(Inputs!$B$27&lt;&gt;"Ready","PENDING INPUTS",IF(A225&lt;=Inputs!$B$6,ROUND(S225*Inputs!C15/12,2),0))</f>
        <v>0</v>
      </c>
      <c r="U225" s="3">
        <f>IF(Inputs!$B$27&lt;&gt;"Ready","PENDING INPUTS",IF(AND(A225&lt;=Inputs!$B$6,S225&gt;0),Inputs!G15,0))</f>
        <v>0</v>
      </c>
      <c r="V225" s="3">
        <f>IF(Inputs!$B$27&lt;&gt;"Ready","PENDING INPUTS",IF(A225&gt;Inputs!$B$6,0,MIN((S225+T225+U225),IF(Inputs!H15=1,Inputs!D15,MAX(Inputs!F15,ROUND(S225*Inputs!E15+T225+U225,2))))))</f>
        <v>0</v>
      </c>
      <c r="W225">
        <f>IF(Inputs!$B$27&lt;&gt;"Ready","PENDING INPUTS",IF(S225&lt;=0,99,1+IF(AND(K225&gt;0,OR(K225&lt;S225,AND(K225=S225,0&lt;1))),1,0)+IF(AND(AA225&gt;0,OR(AA225&lt;S225,AND(AA225=S225,2&lt;1))),1,0)+IF(AND(AI225&gt;0,OR(AI225&lt;S225,AND(AI225=S225,3&lt;1))),1,0)+IF(AND(AQ225&gt;0,OR(AQ225&lt;S225,AND(AQ225=S225,4&lt;1))),1,0)+IF(AND(AY225&gt;0,OR(AY225&lt;S225,AND(AY225=S225,5&lt;1))),1,0)+IF(AND(BG225&gt;0,OR(BG225&lt;S225,AND(BG225=S225,6&lt;1))),1,0)+IF(AND(BO225&gt;0,OR(BO225&lt;S225,AND(BO225=S225,7&lt;1))),1,0)+IF(AND(BW225&gt;0,OR(BW225&lt;S225,AND(BW225=S225,8&lt;1))),1,0)+IF(AND(CE225&gt;0,OR(CE225&lt;S225,AND(CE225=S225,9&lt;1))),1,0)))</f>
        <v>99</v>
      </c>
      <c r="X225" s="3">
        <f>IF(Inputs!$B$27&lt;&gt;"Ready","PENDING INPUTS",IF(A225&gt;Inputs!$B$6,0,MIN(MAX(0,(S225+T225+U225)-V225),MAX(0,C225-D225-(IF(O225&lt;W225,K225+L225+M225-N225,0)+IF(W225&lt;W225,S225+T225+U225-V225,0)+IF(AE225&lt;W225,AA225+AB225+AC225-AD225,0)+IF(AM225&lt;W225,AI225+AJ225+AK225-AL225,0)+IF(AU225&lt;W225,AQ225+AR225+AS225-AT225,0)+IF(BC225&lt;W225,AY225+AZ225+BA225-BB225,0)+IF(BK225&lt;W225,BG225+BH225+BI225-BJ225,0)+IF(BS225&lt;W225,BO225+BP225+BQ225-BR225,0)+IF(CA225&lt;W225,BW225+BX225+BY225-BZ225,0)+IF(CI225&lt;W225,CE225+CF225+CG225-CH225,0))))))</f>
        <v>0</v>
      </c>
      <c r="Y225" s="3">
        <f>IF(Inputs!$B$27&lt;&gt;"Ready","PENDING INPUTS",MIN((S225+T225+U225),IF(D225&gt;C225,IF(D225=0,0,V225*C225/D225),V225+X225)))</f>
        <v>0</v>
      </c>
      <c r="Z225" s="3">
        <f>IF(Inputs!$B$27&lt;&gt;"Ready","PENDING INPUTS",MAX(0,(S225+T225+U225)-Y225))</f>
        <v>0</v>
      </c>
      <c r="AA225" s="3">
        <f>IF(Inputs!$B$27&lt;&gt;"Ready","PENDING INPUTS",AH224)</f>
        <v>0</v>
      </c>
      <c r="AB225" s="3">
        <f>IF(Inputs!$B$27&lt;&gt;"Ready","PENDING INPUTS",IF(A225&lt;=Inputs!$B$6,ROUND(AA225*Inputs!C16/12,2),0))</f>
        <v>0</v>
      </c>
      <c r="AC225" s="3">
        <f>IF(Inputs!$B$27&lt;&gt;"Ready","PENDING INPUTS",IF(AND(A225&lt;=Inputs!$B$6,AA225&gt;0),Inputs!G16,0))</f>
        <v>0</v>
      </c>
      <c r="AD225" s="3">
        <f>IF(Inputs!$B$27&lt;&gt;"Ready","PENDING INPUTS",IF(A225&gt;Inputs!$B$6,0,MIN((AA225+AB225+AC225),IF(Inputs!H16=1,Inputs!D16,MAX(Inputs!F16,ROUND(AA225*Inputs!E16+AB225+AC225,2))))))</f>
        <v>0</v>
      </c>
      <c r="AE225">
        <f>IF(Inputs!$B$27&lt;&gt;"Ready","PENDING INPUTS",IF(AA225&lt;=0,99,1+IF(AND(K225&gt;0,OR(K225&lt;AA225,AND(K225=AA225,0&lt;2))),1,0)+IF(AND(S225&gt;0,OR(S225&lt;AA225,AND(S225=AA225,1&lt;2))),1,0)+IF(AND(AI225&gt;0,OR(AI225&lt;AA225,AND(AI225=AA225,3&lt;2))),1,0)+IF(AND(AQ225&gt;0,OR(AQ225&lt;AA225,AND(AQ225=AA225,4&lt;2))),1,0)+IF(AND(AY225&gt;0,OR(AY225&lt;AA225,AND(AY225=AA225,5&lt;2))),1,0)+IF(AND(BG225&gt;0,OR(BG225&lt;AA225,AND(BG225=AA225,6&lt;2))),1,0)+IF(AND(BO225&gt;0,OR(BO225&lt;AA225,AND(BO225=AA225,7&lt;2))),1,0)+IF(AND(BW225&gt;0,OR(BW225&lt;AA225,AND(BW225=AA225,8&lt;2))),1,0)+IF(AND(CE225&gt;0,OR(CE225&lt;AA225,AND(CE225=AA225,9&lt;2))),1,0)))</f>
        <v>99</v>
      </c>
      <c r="AF225" s="3">
        <f>IF(Inputs!$B$27&lt;&gt;"Ready","PENDING INPUTS",IF(A225&gt;Inputs!$B$6,0,MIN(MAX(0,(AA225+AB225+AC225)-AD225),MAX(0,C225-D225-(IF(O225&lt;AE225,K225+L225+M225-N225,0)+IF(W225&lt;AE225,S225+T225+U225-V225,0)+IF(AE225&lt;AE225,AA225+AB225+AC225-AD225,0)+IF(AM225&lt;AE225,AI225+AJ225+AK225-AL225,0)+IF(AU225&lt;AE225,AQ225+AR225+AS225-AT225,0)+IF(BC225&lt;AE225,AY225+AZ225+BA225-BB225,0)+IF(BK225&lt;AE225,BG225+BH225+BI225-BJ225,0)+IF(BS225&lt;AE225,BO225+BP225+BQ225-BR225,0)+IF(CA225&lt;AE225,BW225+BX225+BY225-BZ225,0)+IF(CI225&lt;AE225,CE225+CF225+CG225-CH225,0))))))</f>
        <v>0</v>
      </c>
      <c r="AG225" s="3">
        <f>IF(Inputs!$B$27&lt;&gt;"Ready","PENDING INPUTS",MIN((AA225+AB225+AC225),IF(D225&gt;C225,IF(D225=0,0,AD225*C225/D225),AD225+AF225)))</f>
        <v>0</v>
      </c>
      <c r="AH225" s="3">
        <f>IF(Inputs!$B$27&lt;&gt;"Ready","PENDING INPUTS",MAX(0,(AA225+AB225+AC225)-AG225))</f>
        <v>0</v>
      </c>
      <c r="AI225" s="3">
        <f>IF(Inputs!$B$27&lt;&gt;"Ready","PENDING INPUTS",AP224)</f>
        <v>0</v>
      </c>
      <c r="AJ225" s="3">
        <f>IF(Inputs!$B$27&lt;&gt;"Ready","PENDING INPUTS",IF(A225&lt;=Inputs!$B$6,ROUND(AI225*Inputs!C17/12,2),0))</f>
        <v>0</v>
      </c>
      <c r="AK225" s="3">
        <f>IF(Inputs!$B$27&lt;&gt;"Ready","PENDING INPUTS",IF(AND(A225&lt;=Inputs!$B$6,AI225&gt;0),Inputs!G17,0))</f>
        <v>0</v>
      </c>
      <c r="AL225" s="3">
        <f>IF(Inputs!$B$27&lt;&gt;"Ready","PENDING INPUTS",IF(A225&gt;Inputs!$B$6,0,MIN((AI225+AJ225+AK225),IF(Inputs!H17=1,Inputs!D17,MAX(Inputs!F17,ROUND(AI225*Inputs!E17+AJ225+AK225,2))))))</f>
        <v>0</v>
      </c>
      <c r="AM225">
        <f>IF(Inputs!$B$27&lt;&gt;"Ready","PENDING INPUTS",IF(AI225&lt;=0,99,1+IF(AND(K225&gt;0,OR(K225&lt;AI225,AND(K225=AI225,0&lt;3))),1,0)+IF(AND(S225&gt;0,OR(S225&lt;AI225,AND(S225=AI225,1&lt;3))),1,0)+IF(AND(AA225&gt;0,OR(AA225&lt;AI225,AND(AA225=AI225,2&lt;3))),1,0)+IF(AND(AQ225&gt;0,OR(AQ225&lt;AI225,AND(AQ225=AI225,4&lt;3))),1,0)+IF(AND(AY225&gt;0,OR(AY225&lt;AI225,AND(AY225=AI225,5&lt;3))),1,0)+IF(AND(BG225&gt;0,OR(BG225&lt;AI225,AND(BG225=AI225,6&lt;3))),1,0)+IF(AND(BO225&gt;0,OR(BO225&lt;AI225,AND(BO225=AI225,7&lt;3))),1,0)+IF(AND(BW225&gt;0,OR(BW225&lt;AI225,AND(BW225=AI225,8&lt;3))),1,0)+IF(AND(CE225&gt;0,OR(CE225&lt;AI225,AND(CE225=AI225,9&lt;3))),1,0)))</f>
        <v>99</v>
      </c>
      <c r="AN225" s="3">
        <f>IF(Inputs!$B$27&lt;&gt;"Ready","PENDING INPUTS",IF(A225&gt;Inputs!$B$6,0,MIN(MAX(0,(AI225+AJ225+AK225)-AL225),MAX(0,C225-D225-(IF(O225&lt;AM225,K225+L225+M225-N225,0)+IF(W225&lt;AM225,S225+T225+U225-V225,0)+IF(AE225&lt;AM225,AA225+AB225+AC225-AD225,0)+IF(AM225&lt;AM225,AI225+AJ225+AK225-AL225,0)+IF(AU225&lt;AM225,AQ225+AR225+AS225-AT225,0)+IF(BC225&lt;AM225,AY225+AZ225+BA225-BB225,0)+IF(BK225&lt;AM225,BG225+BH225+BI225-BJ225,0)+IF(BS225&lt;AM225,BO225+BP225+BQ225-BR225,0)+IF(CA225&lt;AM225,BW225+BX225+BY225-BZ225,0)+IF(CI225&lt;AM225,CE225+CF225+CG225-CH225,0))))))</f>
        <v>0</v>
      </c>
      <c r="AO225" s="3">
        <f>IF(Inputs!$B$27&lt;&gt;"Ready","PENDING INPUTS",MIN((AI225+AJ225+AK225),IF(D225&gt;C225,IF(D225=0,0,AL225*C225/D225),AL225+AN225)))</f>
        <v>0</v>
      </c>
      <c r="AP225" s="3">
        <f>IF(Inputs!$B$27&lt;&gt;"Ready","PENDING INPUTS",MAX(0,(AI225+AJ225+AK225)-AO225))</f>
        <v>0</v>
      </c>
      <c r="AQ225" s="3">
        <f>IF(Inputs!$B$27&lt;&gt;"Ready","PENDING INPUTS",AX224)</f>
        <v>0</v>
      </c>
      <c r="AR225" s="3">
        <f>IF(Inputs!$B$27&lt;&gt;"Ready","PENDING INPUTS",IF(A225&lt;=Inputs!$B$6,ROUND(AQ225*Inputs!C18/12,2),0))</f>
        <v>0</v>
      </c>
      <c r="AS225" s="3">
        <f>IF(Inputs!$B$27&lt;&gt;"Ready","PENDING INPUTS",IF(AND(A225&lt;=Inputs!$B$6,AQ225&gt;0),Inputs!G18,0))</f>
        <v>0</v>
      </c>
      <c r="AT225" s="3">
        <f>IF(Inputs!$B$27&lt;&gt;"Ready","PENDING INPUTS",IF(A225&gt;Inputs!$B$6,0,MIN((AQ225+AR225+AS225),IF(Inputs!H18=1,Inputs!D18,MAX(Inputs!F18,ROUND(AQ225*Inputs!E18+AR225+AS225,2))))))</f>
        <v>0</v>
      </c>
      <c r="AU225">
        <f>IF(Inputs!$B$27&lt;&gt;"Ready","PENDING INPUTS",IF(AQ225&lt;=0,99,1+IF(AND(K225&gt;0,OR(K225&lt;AQ225,AND(K225=AQ225,0&lt;4))),1,0)+IF(AND(S225&gt;0,OR(S225&lt;AQ225,AND(S225=AQ225,1&lt;4))),1,0)+IF(AND(AA225&gt;0,OR(AA225&lt;AQ225,AND(AA225=AQ225,2&lt;4))),1,0)+IF(AND(AI225&gt;0,OR(AI225&lt;AQ225,AND(AI225=AQ225,3&lt;4))),1,0)+IF(AND(AY225&gt;0,OR(AY225&lt;AQ225,AND(AY225=AQ225,5&lt;4))),1,0)+IF(AND(BG225&gt;0,OR(BG225&lt;AQ225,AND(BG225=AQ225,6&lt;4))),1,0)+IF(AND(BO225&gt;0,OR(BO225&lt;AQ225,AND(BO225=AQ225,7&lt;4))),1,0)+IF(AND(BW225&gt;0,OR(BW225&lt;AQ225,AND(BW225=AQ225,8&lt;4))),1,0)+IF(AND(CE225&gt;0,OR(CE225&lt;AQ225,AND(CE225=AQ225,9&lt;4))),1,0)))</f>
        <v>99</v>
      </c>
      <c r="AV225" s="3">
        <f>IF(Inputs!$B$27&lt;&gt;"Ready","PENDING INPUTS",IF(A225&gt;Inputs!$B$6,0,MIN(MAX(0,(AQ225+AR225+AS225)-AT225),MAX(0,C225-D225-(IF(O225&lt;AU225,K225+L225+M225-N225,0)+IF(W225&lt;AU225,S225+T225+U225-V225,0)+IF(AE225&lt;AU225,AA225+AB225+AC225-AD225,0)+IF(AM225&lt;AU225,AI225+AJ225+AK225-AL225,0)+IF(AU225&lt;AU225,AQ225+AR225+AS225-AT225,0)+IF(BC225&lt;AU225,AY225+AZ225+BA225-BB225,0)+IF(BK225&lt;AU225,BG225+BH225+BI225-BJ225,0)+IF(BS225&lt;AU225,BO225+BP225+BQ225-BR225,0)+IF(CA225&lt;AU225,BW225+BX225+BY225-BZ225,0)+IF(CI225&lt;AU225,CE225+CF225+CG225-CH225,0))))))</f>
        <v>0</v>
      </c>
      <c r="AW225" s="3">
        <f>IF(Inputs!$B$27&lt;&gt;"Ready","PENDING INPUTS",MIN((AQ225+AR225+AS225),IF(D225&gt;C225,IF(D225=0,0,AT225*C225/D225),AT225+AV225)))</f>
        <v>0</v>
      </c>
      <c r="AX225" s="3">
        <f>IF(Inputs!$B$27&lt;&gt;"Ready","PENDING INPUTS",MAX(0,(AQ225+AR225+AS225)-AW225))</f>
        <v>0</v>
      </c>
      <c r="AY225" s="3">
        <f>IF(Inputs!$B$27&lt;&gt;"Ready","PENDING INPUTS",BF224)</f>
        <v>0</v>
      </c>
      <c r="AZ225" s="3">
        <f>IF(Inputs!$B$27&lt;&gt;"Ready","PENDING INPUTS",IF(A225&lt;=Inputs!$B$6,ROUND(AY225*Inputs!C19/12,2),0))</f>
        <v>0</v>
      </c>
      <c r="BA225" s="3">
        <f>IF(Inputs!$B$27&lt;&gt;"Ready","PENDING INPUTS",IF(AND(A225&lt;=Inputs!$B$6,AY225&gt;0),Inputs!G19,0))</f>
        <v>0</v>
      </c>
      <c r="BB225" s="3">
        <f>IF(Inputs!$B$27&lt;&gt;"Ready","PENDING INPUTS",IF(A225&gt;Inputs!$B$6,0,MIN((AY225+AZ225+BA225),IF(Inputs!H19=1,Inputs!D19,MAX(Inputs!F19,ROUND(AY225*Inputs!E19+AZ225+BA225,2))))))</f>
        <v>0</v>
      </c>
      <c r="BC225">
        <f>IF(Inputs!$B$27&lt;&gt;"Ready","PENDING INPUTS",IF(AY225&lt;=0,99,1+IF(AND(K225&gt;0,OR(K225&lt;AY225,AND(K225=AY225,0&lt;5))),1,0)+IF(AND(S225&gt;0,OR(S225&lt;AY225,AND(S225=AY225,1&lt;5))),1,0)+IF(AND(AA225&gt;0,OR(AA225&lt;AY225,AND(AA225=AY225,2&lt;5))),1,0)+IF(AND(AI225&gt;0,OR(AI225&lt;AY225,AND(AI225=AY225,3&lt;5))),1,0)+IF(AND(AQ225&gt;0,OR(AQ225&lt;AY225,AND(AQ225=AY225,4&lt;5))),1,0)+IF(AND(BG225&gt;0,OR(BG225&lt;AY225,AND(BG225=AY225,6&lt;5))),1,0)+IF(AND(BO225&gt;0,OR(BO225&lt;AY225,AND(BO225=AY225,7&lt;5))),1,0)+IF(AND(BW225&gt;0,OR(BW225&lt;AY225,AND(BW225=AY225,8&lt;5))),1,0)+IF(AND(CE225&gt;0,OR(CE225&lt;AY225,AND(CE225=AY225,9&lt;5))),1,0)))</f>
        <v>99</v>
      </c>
      <c r="BD225" s="3">
        <f>IF(Inputs!$B$27&lt;&gt;"Ready","PENDING INPUTS",IF(A225&gt;Inputs!$B$6,0,MIN(MAX(0,(AY225+AZ225+BA225)-BB225),MAX(0,C225-D225-(IF(O225&lt;BC225,K225+L225+M225-N225,0)+IF(W225&lt;BC225,S225+T225+U225-V225,0)+IF(AE225&lt;BC225,AA225+AB225+AC225-AD225,0)+IF(AM225&lt;BC225,AI225+AJ225+AK225-AL225,0)+IF(AU225&lt;BC225,AQ225+AR225+AS225-AT225,0)+IF(BC225&lt;BC225,AY225+AZ225+BA225-BB225,0)+IF(BK225&lt;BC225,BG225+BH225+BI225-BJ225,0)+IF(BS225&lt;BC225,BO225+BP225+BQ225-BR225,0)+IF(CA225&lt;BC225,BW225+BX225+BY225-BZ225,0)+IF(CI225&lt;BC225,CE225+CF225+CG225-CH225,0))))))</f>
        <v>0</v>
      </c>
      <c r="BE225" s="3">
        <f>IF(Inputs!$B$27&lt;&gt;"Ready","PENDING INPUTS",MIN((AY225+AZ225+BA225),IF(D225&gt;C225,IF(D225=0,0,BB225*C225/D225),BB225+BD225)))</f>
        <v>0</v>
      </c>
      <c r="BF225" s="3">
        <f>IF(Inputs!$B$27&lt;&gt;"Ready","PENDING INPUTS",MAX(0,(AY225+AZ225+BA225)-BE225))</f>
        <v>0</v>
      </c>
      <c r="BG225" s="3">
        <f>IF(Inputs!$B$27&lt;&gt;"Ready","PENDING INPUTS",BN224)</f>
        <v>0</v>
      </c>
      <c r="BH225" s="3">
        <f>IF(Inputs!$B$27&lt;&gt;"Ready","PENDING INPUTS",IF(A225&lt;=Inputs!$B$6,ROUND(BG225*Inputs!C20/12,2),0))</f>
        <v>0</v>
      </c>
      <c r="BI225" s="3">
        <f>IF(Inputs!$B$27&lt;&gt;"Ready","PENDING INPUTS",IF(AND(A225&lt;=Inputs!$B$6,BG225&gt;0),Inputs!G20,0))</f>
        <v>0</v>
      </c>
      <c r="BJ225" s="3">
        <f>IF(Inputs!$B$27&lt;&gt;"Ready","PENDING INPUTS",IF(A225&gt;Inputs!$B$6,0,MIN((BG225+BH225+BI225),IF(Inputs!H20=1,Inputs!D20,MAX(Inputs!F20,ROUND(BG225*Inputs!E20+BH225+BI225,2))))))</f>
        <v>0</v>
      </c>
      <c r="BK225">
        <f>IF(Inputs!$B$27&lt;&gt;"Ready","PENDING INPUTS",IF(BG225&lt;=0,99,1+IF(AND(K225&gt;0,OR(K225&lt;BG225,AND(K225=BG225,0&lt;6))),1,0)+IF(AND(S225&gt;0,OR(S225&lt;BG225,AND(S225=BG225,1&lt;6))),1,0)+IF(AND(AA225&gt;0,OR(AA225&lt;BG225,AND(AA225=BG225,2&lt;6))),1,0)+IF(AND(AI225&gt;0,OR(AI225&lt;BG225,AND(AI225=BG225,3&lt;6))),1,0)+IF(AND(AQ225&gt;0,OR(AQ225&lt;BG225,AND(AQ225=BG225,4&lt;6))),1,0)+IF(AND(AY225&gt;0,OR(AY225&lt;BG225,AND(AY225=BG225,5&lt;6))),1,0)+IF(AND(BO225&gt;0,OR(BO225&lt;BG225,AND(BO225=BG225,7&lt;6))),1,0)+IF(AND(BW225&gt;0,OR(BW225&lt;BG225,AND(BW225=BG225,8&lt;6))),1,0)+IF(AND(CE225&gt;0,OR(CE225&lt;BG225,AND(CE225=BG225,9&lt;6))),1,0)))</f>
        <v>99</v>
      </c>
      <c r="BL225" s="3">
        <f>IF(Inputs!$B$27&lt;&gt;"Ready","PENDING INPUTS",IF(A225&gt;Inputs!$B$6,0,MIN(MAX(0,(BG225+BH225+BI225)-BJ225),MAX(0,C225-D225-(IF(O225&lt;BK225,K225+L225+M225-N225,0)+IF(W225&lt;BK225,S225+T225+U225-V225,0)+IF(AE225&lt;BK225,AA225+AB225+AC225-AD225,0)+IF(AM225&lt;BK225,AI225+AJ225+AK225-AL225,0)+IF(AU225&lt;BK225,AQ225+AR225+AS225-AT225,0)+IF(BC225&lt;BK225,AY225+AZ225+BA225-BB225,0)+IF(BK225&lt;BK225,BG225+BH225+BI225-BJ225,0)+IF(BS225&lt;BK225,BO225+BP225+BQ225-BR225,0)+IF(CA225&lt;BK225,BW225+BX225+BY225-BZ225,0)+IF(CI225&lt;BK225,CE225+CF225+CG225-CH225,0))))))</f>
        <v>0</v>
      </c>
      <c r="BM225" s="3">
        <f>IF(Inputs!$B$27&lt;&gt;"Ready","PENDING INPUTS",MIN((BG225+BH225+BI225),IF(D225&gt;C225,IF(D225=0,0,BJ225*C225/D225),BJ225+BL225)))</f>
        <v>0</v>
      </c>
      <c r="BN225" s="3">
        <f>IF(Inputs!$B$27&lt;&gt;"Ready","PENDING INPUTS",MAX(0,(BG225+BH225+BI225)-BM225))</f>
        <v>0</v>
      </c>
      <c r="BO225" s="3">
        <f>IF(Inputs!$B$27&lt;&gt;"Ready","PENDING INPUTS",BV224)</f>
        <v>0</v>
      </c>
      <c r="BP225" s="3">
        <f>IF(Inputs!$B$27&lt;&gt;"Ready","PENDING INPUTS",IF(A225&lt;=Inputs!$B$6,ROUND(BO225*Inputs!C21/12,2),0))</f>
        <v>0</v>
      </c>
      <c r="BQ225" s="3">
        <f>IF(Inputs!$B$27&lt;&gt;"Ready","PENDING INPUTS",IF(AND(A225&lt;=Inputs!$B$6,BO225&gt;0),Inputs!G21,0))</f>
        <v>0</v>
      </c>
      <c r="BR225" s="3">
        <f>IF(Inputs!$B$27&lt;&gt;"Ready","PENDING INPUTS",IF(A225&gt;Inputs!$B$6,0,MIN((BO225+BP225+BQ225),IF(Inputs!H21=1,Inputs!D21,MAX(Inputs!F21,ROUND(BO225*Inputs!E21+BP225+BQ225,2))))))</f>
        <v>0</v>
      </c>
      <c r="BS225">
        <f>IF(Inputs!$B$27&lt;&gt;"Ready","PENDING INPUTS",IF(BO225&lt;=0,99,1+IF(AND(K225&gt;0,OR(K225&lt;BO225,AND(K225=BO225,0&lt;7))),1,0)+IF(AND(S225&gt;0,OR(S225&lt;BO225,AND(S225=BO225,1&lt;7))),1,0)+IF(AND(AA225&gt;0,OR(AA225&lt;BO225,AND(AA225=BO225,2&lt;7))),1,0)+IF(AND(AI225&gt;0,OR(AI225&lt;BO225,AND(AI225=BO225,3&lt;7))),1,0)+IF(AND(AQ225&gt;0,OR(AQ225&lt;BO225,AND(AQ225=BO225,4&lt;7))),1,0)+IF(AND(AY225&gt;0,OR(AY225&lt;BO225,AND(AY225=BO225,5&lt;7))),1,0)+IF(AND(BG225&gt;0,OR(BG225&lt;BO225,AND(BG225=BO225,6&lt;7))),1,0)+IF(AND(BW225&gt;0,OR(BW225&lt;BO225,AND(BW225=BO225,8&lt;7))),1,0)+IF(AND(CE225&gt;0,OR(CE225&lt;BO225,AND(CE225=BO225,9&lt;7))),1,0)))</f>
        <v>99</v>
      </c>
      <c r="BT225" s="3">
        <f>IF(Inputs!$B$27&lt;&gt;"Ready","PENDING INPUTS",IF(A225&gt;Inputs!$B$6,0,MIN(MAX(0,(BO225+BP225+BQ225)-BR225),MAX(0,C225-D225-(IF(O225&lt;BS225,K225+L225+M225-N225,0)+IF(W225&lt;BS225,S225+T225+U225-V225,0)+IF(AE225&lt;BS225,AA225+AB225+AC225-AD225,0)+IF(AM225&lt;BS225,AI225+AJ225+AK225-AL225,0)+IF(AU225&lt;BS225,AQ225+AR225+AS225-AT225,0)+IF(BC225&lt;BS225,AY225+AZ225+BA225-BB225,0)+IF(BK225&lt;BS225,BG225+BH225+BI225-BJ225,0)+IF(BS225&lt;BS225,BO225+BP225+BQ225-BR225,0)+IF(CA225&lt;BS225,BW225+BX225+BY225-BZ225,0)+IF(CI225&lt;BS225,CE225+CF225+CG225-CH225,0))))))</f>
        <v>0</v>
      </c>
      <c r="BU225" s="3">
        <f>IF(Inputs!$B$27&lt;&gt;"Ready","PENDING INPUTS",MIN((BO225+BP225+BQ225),IF(D225&gt;C225,IF(D225=0,0,BR225*C225/D225),BR225+BT225)))</f>
        <v>0</v>
      </c>
      <c r="BV225" s="3">
        <f>IF(Inputs!$B$27&lt;&gt;"Ready","PENDING INPUTS",MAX(0,(BO225+BP225+BQ225)-BU225))</f>
        <v>0</v>
      </c>
      <c r="BW225" s="3">
        <f>IF(Inputs!$B$27&lt;&gt;"Ready","PENDING INPUTS",CD224)</f>
        <v>0</v>
      </c>
      <c r="BX225" s="3">
        <f>IF(Inputs!$B$27&lt;&gt;"Ready","PENDING INPUTS",IF(A225&lt;=Inputs!$B$6,ROUND(BW225*Inputs!C22/12,2),0))</f>
        <v>0</v>
      </c>
      <c r="BY225" s="3">
        <f>IF(Inputs!$B$27&lt;&gt;"Ready","PENDING INPUTS",IF(AND(A225&lt;=Inputs!$B$6,BW225&gt;0),Inputs!G22,0))</f>
        <v>0</v>
      </c>
      <c r="BZ225" s="3">
        <f>IF(Inputs!$B$27&lt;&gt;"Ready","PENDING INPUTS",IF(A225&gt;Inputs!$B$6,0,MIN((BW225+BX225+BY225),IF(Inputs!H22=1,Inputs!D22,MAX(Inputs!F22,ROUND(BW225*Inputs!E22+BX225+BY225,2))))))</f>
        <v>0</v>
      </c>
      <c r="CA225">
        <f>IF(Inputs!$B$27&lt;&gt;"Ready","PENDING INPUTS",IF(BW225&lt;=0,99,1+IF(AND(K225&gt;0,OR(K225&lt;BW225,AND(K225=BW225,0&lt;8))),1,0)+IF(AND(S225&gt;0,OR(S225&lt;BW225,AND(S225=BW225,1&lt;8))),1,0)+IF(AND(AA225&gt;0,OR(AA225&lt;BW225,AND(AA225=BW225,2&lt;8))),1,0)+IF(AND(AI225&gt;0,OR(AI225&lt;BW225,AND(AI225=BW225,3&lt;8))),1,0)+IF(AND(AQ225&gt;0,OR(AQ225&lt;BW225,AND(AQ225=BW225,4&lt;8))),1,0)+IF(AND(AY225&gt;0,OR(AY225&lt;BW225,AND(AY225=BW225,5&lt;8))),1,0)+IF(AND(BG225&gt;0,OR(BG225&lt;BW225,AND(BG225=BW225,6&lt;8))),1,0)+IF(AND(BO225&gt;0,OR(BO225&lt;BW225,AND(BO225=BW225,7&lt;8))),1,0)+IF(AND(CE225&gt;0,OR(CE225&lt;BW225,AND(CE225=BW225,9&lt;8))),1,0)))</f>
        <v>99</v>
      </c>
      <c r="CB225" s="3">
        <f>IF(Inputs!$B$27&lt;&gt;"Ready","PENDING INPUTS",IF(A225&gt;Inputs!$B$6,0,MIN(MAX(0,(BW225+BX225+BY225)-BZ225),MAX(0,C225-D225-(IF(O225&lt;CA225,K225+L225+M225-N225,0)+IF(W225&lt;CA225,S225+T225+U225-V225,0)+IF(AE225&lt;CA225,AA225+AB225+AC225-AD225,0)+IF(AM225&lt;CA225,AI225+AJ225+AK225-AL225,0)+IF(AU225&lt;CA225,AQ225+AR225+AS225-AT225,0)+IF(BC225&lt;CA225,AY225+AZ225+BA225-BB225,0)+IF(BK225&lt;CA225,BG225+BH225+BI225-BJ225,0)+IF(BS225&lt;CA225,BO225+BP225+BQ225-BR225,0)+IF(CA225&lt;CA225,BW225+BX225+BY225-BZ225,0)+IF(CI225&lt;CA225,CE225+CF225+CG225-CH225,0))))))</f>
        <v>0</v>
      </c>
      <c r="CC225" s="3">
        <f>IF(Inputs!$B$27&lt;&gt;"Ready","PENDING INPUTS",MIN((BW225+BX225+BY225),IF(D225&gt;C225,IF(D225=0,0,BZ225*C225/D225),BZ225+CB225)))</f>
        <v>0</v>
      </c>
      <c r="CD225" s="3">
        <f>IF(Inputs!$B$27&lt;&gt;"Ready","PENDING INPUTS",MAX(0,(BW225+BX225+BY225)-CC225))</f>
        <v>0</v>
      </c>
      <c r="CE225" s="3">
        <f>IF(Inputs!$B$27&lt;&gt;"Ready","PENDING INPUTS",CL224)</f>
        <v>0</v>
      </c>
      <c r="CF225" s="3">
        <f>IF(Inputs!$B$27&lt;&gt;"Ready","PENDING INPUTS",IF(A225&lt;=Inputs!$B$6,ROUND(CE225*Inputs!C23/12,2),0))</f>
        <v>0</v>
      </c>
      <c r="CG225" s="3">
        <f>IF(Inputs!$B$27&lt;&gt;"Ready","PENDING INPUTS",IF(AND(A225&lt;=Inputs!$B$6,CE225&gt;0),Inputs!G23,0))</f>
        <v>0</v>
      </c>
      <c r="CH225" s="3">
        <f>IF(Inputs!$B$27&lt;&gt;"Ready","PENDING INPUTS",IF(A225&gt;Inputs!$B$6,0,MIN((CE225+CF225+CG225),IF(Inputs!H23=1,Inputs!D23,MAX(Inputs!F23,ROUND(CE225*Inputs!E23+CF225+CG225,2))))))</f>
        <v>0</v>
      </c>
      <c r="CI225">
        <f>IF(Inputs!$B$27&lt;&gt;"Ready","PENDING INPUTS",IF(CE225&lt;=0,99,1+IF(AND(K225&gt;0,OR(K225&lt;CE225,AND(K225=CE225,0&lt;9))),1,0)+IF(AND(S225&gt;0,OR(S225&lt;CE225,AND(S225=CE225,1&lt;9))),1,0)+IF(AND(AA225&gt;0,OR(AA225&lt;CE225,AND(AA225=CE225,2&lt;9))),1,0)+IF(AND(AI225&gt;0,OR(AI225&lt;CE225,AND(AI225=CE225,3&lt;9))),1,0)+IF(AND(AQ225&gt;0,OR(AQ225&lt;CE225,AND(AQ225=CE225,4&lt;9))),1,0)+IF(AND(AY225&gt;0,OR(AY225&lt;CE225,AND(AY225=CE225,5&lt;9))),1,0)+IF(AND(BG225&gt;0,OR(BG225&lt;CE225,AND(BG225=CE225,6&lt;9))),1,0)+IF(AND(BO225&gt;0,OR(BO225&lt;CE225,AND(BO225=CE225,7&lt;9))),1,0)+IF(AND(BW225&gt;0,OR(BW225&lt;CE225,AND(BW225=CE225,8&lt;9))),1,0)))</f>
        <v>99</v>
      </c>
      <c r="CJ225" s="3">
        <f>IF(Inputs!$B$27&lt;&gt;"Ready","PENDING INPUTS",IF(A225&gt;Inputs!$B$6,0,MIN(MAX(0,(CE225+CF225+CG225)-CH225),MAX(0,C225-D225-(IF(O225&lt;CI225,K225+L225+M225-N225,0)+IF(W225&lt;CI225,S225+T225+U225-V225,0)+IF(AE225&lt;CI225,AA225+AB225+AC225-AD225,0)+IF(AM225&lt;CI225,AI225+AJ225+AK225-AL225,0)+IF(AU225&lt;CI225,AQ225+AR225+AS225-AT225,0)+IF(BC225&lt;CI225,AY225+AZ225+BA225-BB225,0)+IF(BK225&lt;CI225,BG225+BH225+BI225-BJ225,0)+IF(BS225&lt;CI225,BO225+BP225+BQ225-BR225,0)+IF(CA225&lt;CI225,BW225+BX225+BY225-BZ225,0)+IF(CI225&lt;CI225,CE225+CF225+CG225-CH225,0))))))</f>
        <v>0</v>
      </c>
      <c r="CK225" s="3">
        <f>IF(Inputs!$B$27&lt;&gt;"Ready","PENDING INPUTS",MIN((CE225+CF225+CG225),IF(D225&gt;C225,IF(D225=0,0,CH225*C225/D225),CH225+CJ225)))</f>
        <v>0</v>
      </c>
      <c r="CL225" s="3">
        <f>IF(Inputs!$B$27&lt;&gt;"Ready","PENDING INPUTS",MAX(0,(CE225+CF225+CG225)-CK225))</f>
        <v>0</v>
      </c>
    </row>
    <row r="226" spans="1:90" ht="27.95" customHeight="1" x14ac:dyDescent="0.25">
      <c r="A226">
        <v>222</v>
      </c>
      <c r="B226" s="13">
        <f>IF(Inputs!$B$27&lt;&gt;"Ready","PENDING INPUTS",EDATE(Inputs!$B$5,A226-1))</f>
        <v>53022</v>
      </c>
      <c r="C226" s="3">
        <f>IF(Inputs!$B$27&lt;&gt;"Ready","PENDING INPUTS",IF(A226&lt;=Inputs!$B$6,MAX(0,Inputs!$B$4+IF(A226=Inputs!$B$7,Inputs!$B$8,0)+IF(A226=Inputs!$B$9,Inputs!$B$10,0)),0))</f>
        <v>0</v>
      </c>
      <c r="D226" s="3">
        <f>IF(Inputs!$B$27&lt;&gt;"Ready","PENDING INPUTS",SUM(N226,V226,AD226,AL226,AT226,BB226,BJ226,BR226,BZ226,CH226))</f>
        <v>0</v>
      </c>
      <c r="E226" s="3">
        <f>IF(Inputs!$B$27&lt;&gt;"Ready","PENDING INPUTS",MAX(0,D226-C226))</f>
        <v>0</v>
      </c>
      <c r="F226" s="3">
        <f>IF(Inputs!$B$27&lt;&gt;"Ready","PENDING INPUTS",SUM(Q226,Y226,AG226,AO226,AW226,BE226,BM226,BU226,CC226,CK226))</f>
        <v>0</v>
      </c>
      <c r="G226" s="3">
        <f>IF(Inputs!$B$27&lt;&gt;"Ready","PENDING INPUTS",SUM(L226,T226,AB226,AJ226,AR226,AZ226,BH226,BP226,BX226,CF226))</f>
        <v>0</v>
      </c>
      <c r="H226" s="3">
        <f>IF(Inputs!$B$27&lt;&gt;"Ready","PENDING INPUTS",SUM(M226,U226,AC226,AK226,AS226,BA226,BI226,BQ226,BY226,CG226))</f>
        <v>0</v>
      </c>
      <c r="I226" s="3">
        <f>IF(Inputs!$B$27&lt;&gt;"Ready","PENDING INPUTS",SUM(R226,Z226,AH226,AP226,AX226,BF226,BN226,BV226,CD226,CL226))</f>
        <v>0</v>
      </c>
      <c r="J226" t="str">
        <f>IF(Inputs!$B$27&lt;&gt;"Ready","PENDING INPUTS",IF(A226&gt;Inputs!$B$6,"Beyond horizon",IF(E226&gt;0.005,"MINIMUM SHORTFALL",IF(I226&lt;0.005,"Paid off","In progress"))))</f>
        <v>Beyond horizon</v>
      </c>
      <c r="K226" s="3">
        <f>IF(Inputs!$B$27&lt;&gt;"Ready","PENDING INPUTS",R225)</f>
        <v>0</v>
      </c>
      <c r="L226" s="3">
        <f>IF(Inputs!$B$27&lt;&gt;"Ready","PENDING INPUTS",IF(A226&lt;=Inputs!$B$6,ROUND(K226*Inputs!C14/12,2),0))</f>
        <v>0</v>
      </c>
      <c r="M226" s="3">
        <f>IF(Inputs!$B$27&lt;&gt;"Ready","PENDING INPUTS",IF(AND(A226&lt;=Inputs!$B$6,K226&gt;0),Inputs!G14,0))</f>
        <v>0</v>
      </c>
      <c r="N226" s="3">
        <f>IF(Inputs!$B$27&lt;&gt;"Ready","PENDING INPUTS",IF(A226&gt;Inputs!$B$6,0,MIN((K226+L226+M226),IF(Inputs!H14=1,Inputs!D14,MAX(Inputs!F14,ROUND(K226*Inputs!E14+L226+M226,2))))))</f>
        <v>0</v>
      </c>
      <c r="O226">
        <f>IF(Inputs!$B$27&lt;&gt;"Ready","PENDING INPUTS",IF(K226&lt;=0,99,1+IF(AND(S226&gt;0,OR(S226&lt;K226,AND(S226=K226,1&lt;0))),1,0)+IF(AND(AA226&gt;0,OR(AA226&lt;K226,AND(AA226=K226,2&lt;0))),1,0)+IF(AND(AI226&gt;0,OR(AI226&lt;K226,AND(AI226=K226,3&lt;0))),1,0)+IF(AND(AQ226&gt;0,OR(AQ226&lt;K226,AND(AQ226=K226,4&lt;0))),1,0)+IF(AND(AY226&gt;0,OR(AY226&lt;K226,AND(AY226=K226,5&lt;0))),1,0)+IF(AND(BG226&gt;0,OR(BG226&lt;K226,AND(BG226=K226,6&lt;0))),1,0)+IF(AND(BO226&gt;0,OR(BO226&lt;K226,AND(BO226=K226,7&lt;0))),1,0)+IF(AND(BW226&gt;0,OR(BW226&lt;K226,AND(BW226=K226,8&lt;0))),1,0)+IF(AND(CE226&gt;0,OR(CE226&lt;K226,AND(CE226=K226,9&lt;0))),1,0)))</f>
        <v>99</v>
      </c>
      <c r="P226" s="3">
        <f>IF(Inputs!$B$27&lt;&gt;"Ready","PENDING INPUTS",IF(A226&gt;Inputs!$B$6,0,MIN(MAX(0,(K226+L226+M226)-N226),MAX(0,C226-D226-(IF(O226&lt;O226,K226+L226+M226-N226,0)+IF(W226&lt;O226,S226+T226+U226-V226,0)+IF(AE226&lt;O226,AA226+AB226+AC226-AD226,0)+IF(AM226&lt;O226,AI226+AJ226+AK226-AL226,0)+IF(AU226&lt;O226,AQ226+AR226+AS226-AT226,0)+IF(BC226&lt;O226,AY226+AZ226+BA226-BB226,0)+IF(BK226&lt;O226,BG226+BH226+BI226-BJ226,0)+IF(BS226&lt;O226,BO226+BP226+BQ226-BR226,0)+IF(CA226&lt;O226,BW226+BX226+BY226-BZ226,0)+IF(CI226&lt;O226,CE226+CF226+CG226-CH226,0))))))</f>
        <v>0</v>
      </c>
      <c r="Q226" s="3">
        <f>IF(Inputs!$B$27&lt;&gt;"Ready","PENDING INPUTS",MIN((K226+L226+M226),IF(D226&gt;C226,IF(D226=0,0,N226*C226/D226),N226+P226)))</f>
        <v>0</v>
      </c>
      <c r="R226" s="3">
        <f>IF(Inputs!$B$27&lt;&gt;"Ready","PENDING INPUTS",MAX(0,(K226+L226+M226)-Q226))</f>
        <v>0</v>
      </c>
      <c r="S226" s="3">
        <f>IF(Inputs!$B$27&lt;&gt;"Ready","PENDING INPUTS",Z225)</f>
        <v>0</v>
      </c>
      <c r="T226" s="3">
        <f>IF(Inputs!$B$27&lt;&gt;"Ready","PENDING INPUTS",IF(A226&lt;=Inputs!$B$6,ROUND(S226*Inputs!C15/12,2),0))</f>
        <v>0</v>
      </c>
      <c r="U226" s="3">
        <f>IF(Inputs!$B$27&lt;&gt;"Ready","PENDING INPUTS",IF(AND(A226&lt;=Inputs!$B$6,S226&gt;0),Inputs!G15,0))</f>
        <v>0</v>
      </c>
      <c r="V226" s="3">
        <f>IF(Inputs!$B$27&lt;&gt;"Ready","PENDING INPUTS",IF(A226&gt;Inputs!$B$6,0,MIN((S226+T226+U226),IF(Inputs!H15=1,Inputs!D15,MAX(Inputs!F15,ROUND(S226*Inputs!E15+T226+U226,2))))))</f>
        <v>0</v>
      </c>
      <c r="W226">
        <f>IF(Inputs!$B$27&lt;&gt;"Ready","PENDING INPUTS",IF(S226&lt;=0,99,1+IF(AND(K226&gt;0,OR(K226&lt;S226,AND(K226=S226,0&lt;1))),1,0)+IF(AND(AA226&gt;0,OR(AA226&lt;S226,AND(AA226=S226,2&lt;1))),1,0)+IF(AND(AI226&gt;0,OR(AI226&lt;S226,AND(AI226=S226,3&lt;1))),1,0)+IF(AND(AQ226&gt;0,OR(AQ226&lt;S226,AND(AQ226=S226,4&lt;1))),1,0)+IF(AND(AY226&gt;0,OR(AY226&lt;S226,AND(AY226=S226,5&lt;1))),1,0)+IF(AND(BG226&gt;0,OR(BG226&lt;S226,AND(BG226=S226,6&lt;1))),1,0)+IF(AND(BO226&gt;0,OR(BO226&lt;S226,AND(BO226=S226,7&lt;1))),1,0)+IF(AND(BW226&gt;0,OR(BW226&lt;S226,AND(BW226=S226,8&lt;1))),1,0)+IF(AND(CE226&gt;0,OR(CE226&lt;S226,AND(CE226=S226,9&lt;1))),1,0)))</f>
        <v>99</v>
      </c>
      <c r="X226" s="3">
        <f>IF(Inputs!$B$27&lt;&gt;"Ready","PENDING INPUTS",IF(A226&gt;Inputs!$B$6,0,MIN(MAX(0,(S226+T226+U226)-V226),MAX(0,C226-D226-(IF(O226&lt;W226,K226+L226+M226-N226,0)+IF(W226&lt;W226,S226+T226+U226-V226,0)+IF(AE226&lt;W226,AA226+AB226+AC226-AD226,0)+IF(AM226&lt;W226,AI226+AJ226+AK226-AL226,0)+IF(AU226&lt;W226,AQ226+AR226+AS226-AT226,0)+IF(BC226&lt;W226,AY226+AZ226+BA226-BB226,0)+IF(BK226&lt;W226,BG226+BH226+BI226-BJ226,0)+IF(BS226&lt;W226,BO226+BP226+BQ226-BR226,0)+IF(CA226&lt;W226,BW226+BX226+BY226-BZ226,0)+IF(CI226&lt;W226,CE226+CF226+CG226-CH226,0))))))</f>
        <v>0</v>
      </c>
      <c r="Y226" s="3">
        <f>IF(Inputs!$B$27&lt;&gt;"Ready","PENDING INPUTS",MIN((S226+T226+U226),IF(D226&gt;C226,IF(D226=0,0,V226*C226/D226),V226+X226)))</f>
        <v>0</v>
      </c>
      <c r="Z226" s="3">
        <f>IF(Inputs!$B$27&lt;&gt;"Ready","PENDING INPUTS",MAX(0,(S226+T226+U226)-Y226))</f>
        <v>0</v>
      </c>
      <c r="AA226" s="3">
        <f>IF(Inputs!$B$27&lt;&gt;"Ready","PENDING INPUTS",AH225)</f>
        <v>0</v>
      </c>
      <c r="AB226" s="3">
        <f>IF(Inputs!$B$27&lt;&gt;"Ready","PENDING INPUTS",IF(A226&lt;=Inputs!$B$6,ROUND(AA226*Inputs!C16/12,2),0))</f>
        <v>0</v>
      </c>
      <c r="AC226" s="3">
        <f>IF(Inputs!$B$27&lt;&gt;"Ready","PENDING INPUTS",IF(AND(A226&lt;=Inputs!$B$6,AA226&gt;0),Inputs!G16,0))</f>
        <v>0</v>
      </c>
      <c r="AD226" s="3">
        <f>IF(Inputs!$B$27&lt;&gt;"Ready","PENDING INPUTS",IF(A226&gt;Inputs!$B$6,0,MIN((AA226+AB226+AC226),IF(Inputs!H16=1,Inputs!D16,MAX(Inputs!F16,ROUND(AA226*Inputs!E16+AB226+AC226,2))))))</f>
        <v>0</v>
      </c>
      <c r="AE226">
        <f>IF(Inputs!$B$27&lt;&gt;"Ready","PENDING INPUTS",IF(AA226&lt;=0,99,1+IF(AND(K226&gt;0,OR(K226&lt;AA226,AND(K226=AA226,0&lt;2))),1,0)+IF(AND(S226&gt;0,OR(S226&lt;AA226,AND(S226=AA226,1&lt;2))),1,0)+IF(AND(AI226&gt;0,OR(AI226&lt;AA226,AND(AI226=AA226,3&lt;2))),1,0)+IF(AND(AQ226&gt;0,OR(AQ226&lt;AA226,AND(AQ226=AA226,4&lt;2))),1,0)+IF(AND(AY226&gt;0,OR(AY226&lt;AA226,AND(AY226=AA226,5&lt;2))),1,0)+IF(AND(BG226&gt;0,OR(BG226&lt;AA226,AND(BG226=AA226,6&lt;2))),1,0)+IF(AND(BO226&gt;0,OR(BO226&lt;AA226,AND(BO226=AA226,7&lt;2))),1,0)+IF(AND(BW226&gt;0,OR(BW226&lt;AA226,AND(BW226=AA226,8&lt;2))),1,0)+IF(AND(CE226&gt;0,OR(CE226&lt;AA226,AND(CE226=AA226,9&lt;2))),1,0)))</f>
        <v>99</v>
      </c>
      <c r="AF226" s="3">
        <f>IF(Inputs!$B$27&lt;&gt;"Ready","PENDING INPUTS",IF(A226&gt;Inputs!$B$6,0,MIN(MAX(0,(AA226+AB226+AC226)-AD226),MAX(0,C226-D226-(IF(O226&lt;AE226,K226+L226+M226-N226,0)+IF(W226&lt;AE226,S226+T226+U226-V226,0)+IF(AE226&lt;AE226,AA226+AB226+AC226-AD226,0)+IF(AM226&lt;AE226,AI226+AJ226+AK226-AL226,0)+IF(AU226&lt;AE226,AQ226+AR226+AS226-AT226,0)+IF(BC226&lt;AE226,AY226+AZ226+BA226-BB226,0)+IF(BK226&lt;AE226,BG226+BH226+BI226-BJ226,0)+IF(BS226&lt;AE226,BO226+BP226+BQ226-BR226,0)+IF(CA226&lt;AE226,BW226+BX226+BY226-BZ226,0)+IF(CI226&lt;AE226,CE226+CF226+CG226-CH226,0))))))</f>
        <v>0</v>
      </c>
      <c r="AG226" s="3">
        <f>IF(Inputs!$B$27&lt;&gt;"Ready","PENDING INPUTS",MIN((AA226+AB226+AC226),IF(D226&gt;C226,IF(D226=0,0,AD226*C226/D226),AD226+AF226)))</f>
        <v>0</v>
      </c>
      <c r="AH226" s="3">
        <f>IF(Inputs!$B$27&lt;&gt;"Ready","PENDING INPUTS",MAX(0,(AA226+AB226+AC226)-AG226))</f>
        <v>0</v>
      </c>
      <c r="AI226" s="3">
        <f>IF(Inputs!$B$27&lt;&gt;"Ready","PENDING INPUTS",AP225)</f>
        <v>0</v>
      </c>
      <c r="AJ226" s="3">
        <f>IF(Inputs!$B$27&lt;&gt;"Ready","PENDING INPUTS",IF(A226&lt;=Inputs!$B$6,ROUND(AI226*Inputs!C17/12,2),0))</f>
        <v>0</v>
      </c>
      <c r="AK226" s="3">
        <f>IF(Inputs!$B$27&lt;&gt;"Ready","PENDING INPUTS",IF(AND(A226&lt;=Inputs!$B$6,AI226&gt;0),Inputs!G17,0))</f>
        <v>0</v>
      </c>
      <c r="AL226" s="3">
        <f>IF(Inputs!$B$27&lt;&gt;"Ready","PENDING INPUTS",IF(A226&gt;Inputs!$B$6,0,MIN((AI226+AJ226+AK226),IF(Inputs!H17=1,Inputs!D17,MAX(Inputs!F17,ROUND(AI226*Inputs!E17+AJ226+AK226,2))))))</f>
        <v>0</v>
      </c>
      <c r="AM226">
        <f>IF(Inputs!$B$27&lt;&gt;"Ready","PENDING INPUTS",IF(AI226&lt;=0,99,1+IF(AND(K226&gt;0,OR(K226&lt;AI226,AND(K226=AI226,0&lt;3))),1,0)+IF(AND(S226&gt;0,OR(S226&lt;AI226,AND(S226=AI226,1&lt;3))),1,0)+IF(AND(AA226&gt;0,OR(AA226&lt;AI226,AND(AA226=AI226,2&lt;3))),1,0)+IF(AND(AQ226&gt;0,OR(AQ226&lt;AI226,AND(AQ226=AI226,4&lt;3))),1,0)+IF(AND(AY226&gt;0,OR(AY226&lt;AI226,AND(AY226=AI226,5&lt;3))),1,0)+IF(AND(BG226&gt;0,OR(BG226&lt;AI226,AND(BG226=AI226,6&lt;3))),1,0)+IF(AND(BO226&gt;0,OR(BO226&lt;AI226,AND(BO226=AI226,7&lt;3))),1,0)+IF(AND(BW226&gt;0,OR(BW226&lt;AI226,AND(BW226=AI226,8&lt;3))),1,0)+IF(AND(CE226&gt;0,OR(CE226&lt;AI226,AND(CE226=AI226,9&lt;3))),1,0)))</f>
        <v>99</v>
      </c>
      <c r="AN226" s="3">
        <f>IF(Inputs!$B$27&lt;&gt;"Ready","PENDING INPUTS",IF(A226&gt;Inputs!$B$6,0,MIN(MAX(0,(AI226+AJ226+AK226)-AL226),MAX(0,C226-D226-(IF(O226&lt;AM226,K226+L226+M226-N226,0)+IF(W226&lt;AM226,S226+T226+U226-V226,0)+IF(AE226&lt;AM226,AA226+AB226+AC226-AD226,0)+IF(AM226&lt;AM226,AI226+AJ226+AK226-AL226,0)+IF(AU226&lt;AM226,AQ226+AR226+AS226-AT226,0)+IF(BC226&lt;AM226,AY226+AZ226+BA226-BB226,0)+IF(BK226&lt;AM226,BG226+BH226+BI226-BJ226,0)+IF(BS226&lt;AM226,BO226+BP226+BQ226-BR226,0)+IF(CA226&lt;AM226,BW226+BX226+BY226-BZ226,0)+IF(CI226&lt;AM226,CE226+CF226+CG226-CH226,0))))))</f>
        <v>0</v>
      </c>
      <c r="AO226" s="3">
        <f>IF(Inputs!$B$27&lt;&gt;"Ready","PENDING INPUTS",MIN((AI226+AJ226+AK226),IF(D226&gt;C226,IF(D226=0,0,AL226*C226/D226),AL226+AN226)))</f>
        <v>0</v>
      </c>
      <c r="AP226" s="3">
        <f>IF(Inputs!$B$27&lt;&gt;"Ready","PENDING INPUTS",MAX(0,(AI226+AJ226+AK226)-AO226))</f>
        <v>0</v>
      </c>
      <c r="AQ226" s="3">
        <f>IF(Inputs!$B$27&lt;&gt;"Ready","PENDING INPUTS",AX225)</f>
        <v>0</v>
      </c>
      <c r="AR226" s="3">
        <f>IF(Inputs!$B$27&lt;&gt;"Ready","PENDING INPUTS",IF(A226&lt;=Inputs!$B$6,ROUND(AQ226*Inputs!C18/12,2),0))</f>
        <v>0</v>
      </c>
      <c r="AS226" s="3">
        <f>IF(Inputs!$B$27&lt;&gt;"Ready","PENDING INPUTS",IF(AND(A226&lt;=Inputs!$B$6,AQ226&gt;0),Inputs!G18,0))</f>
        <v>0</v>
      </c>
      <c r="AT226" s="3">
        <f>IF(Inputs!$B$27&lt;&gt;"Ready","PENDING INPUTS",IF(A226&gt;Inputs!$B$6,0,MIN((AQ226+AR226+AS226),IF(Inputs!H18=1,Inputs!D18,MAX(Inputs!F18,ROUND(AQ226*Inputs!E18+AR226+AS226,2))))))</f>
        <v>0</v>
      </c>
      <c r="AU226">
        <f>IF(Inputs!$B$27&lt;&gt;"Ready","PENDING INPUTS",IF(AQ226&lt;=0,99,1+IF(AND(K226&gt;0,OR(K226&lt;AQ226,AND(K226=AQ226,0&lt;4))),1,0)+IF(AND(S226&gt;0,OR(S226&lt;AQ226,AND(S226=AQ226,1&lt;4))),1,0)+IF(AND(AA226&gt;0,OR(AA226&lt;AQ226,AND(AA226=AQ226,2&lt;4))),1,0)+IF(AND(AI226&gt;0,OR(AI226&lt;AQ226,AND(AI226=AQ226,3&lt;4))),1,0)+IF(AND(AY226&gt;0,OR(AY226&lt;AQ226,AND(AY226=AQ226,5&lt;4))),1,0)+IF(AND(BG226&gt;0,OR(BG226&lt;AQ226,AND(BG226=AQ226,6&lt;4))),1,0)+IF(AND(BO226&gt;0,OR(BO226&lt;AQ226,AND(BO226=AQ226,7&lt;4))),1,0)+IF(AND(BW226&gt;0,OR(BW226&lt;AQ226,AND(BW226=AQ226,8&lt;4))),1,0)+IF(AND(CE226&gt;0,OR(CE226&lt;AQ226,AND(CE226=AQ226,9&lt;4))),1,0)))</f>
        <v>99</v>
      </c>
      <c r="AV226" s="3">
        <f>IF(Inputs!$B$27&lt;&gt;"Ready","PENDING INPUTS",IF(A226&gt;Inputs!$B$6,0,MIN(MAX(0,(AQ226+AR226+AS226)-AT226),MAX(0,C226-D226-(IF(O226&lt;AU226,K226+L226+M226-N226,0)+IF(W226&lt;AU226,S226+T226+U226-V226,0)+IF(AE226&lt;AU226,AA226+AB226+AC226-AD226,0)+IF(AM226&lt;AU226,AI226+AJ226+AK226-AL226,0)+IF(AU226&lt;AU226,AQ226+AR226+AS226-AT226,0)+IF(BC226&lt;AU226,AY226+AZ226+BA226-BB226,0)+IF(BK226&lt;AU226,BG226+BH226+BI226-BJ226,0)+IF(BS226&lt;AU226,BO226+BP226+BQ226-BR226,0)+IF(CA226&lt;AU226,BW226+BX226+BY226-BZ226,0)+IF(CI226&lt;AU226,CE226+CF226+CG226-CH226,0))))))</f>
        <v>0</v>
      </c>
      <c r="AW226" s="3">
        <f>IF(Inputs!$B$27&lt;&gt;"Ready","PENDING INPUTS",MIN((AQ226+AR226+AS226),IF(D226&gt;C226,IF(D226=0,0,AT226*C226/D226),AT226+AV226)))</f>
        <v>0</v>
      </c>
      <c r="AX226" s="3">
        <f>IF(Inputs!$B$27&lt;&gt;"Ready","PENDING INPUTS",MAX(0,(AQ226+AR226+AS226)-AW226))</f>
        <v>0</v>
      </c>
      <c r="AY226" s="3">
        <f>IF(Inputs!$B$27&lt;&gt;"Ready","PENDING INPUTS",BF225)</f>
        <v>0</v>
      </c>
      <c r="AZ226" s="3">
        <f>IF(Inputs!$B$27&lt;&gt;"Ready","PENDING INPUTS",IF(A226&lt;=Inputs!$B$6,ROUND(AY226*Inputs!C19/12,2),0))</f>
        <v>0</v>
      </c>
      <c r="BA226" s="3">
        <f>IF(Inputs!$B$27&lt;&gt;"Ready","PENDING INPUTS",IF(AND(A226&lt;=Inputs!$B$6,AY226&gt;0),Inputs!G19,0))</f>
        <v>0</v>
      </c>
      <c r="BB226" s="3">
        <f>IF(Inputs!$B$27&lt;&gt;"Ready","PENDING INPUTS",IF(A226&gt;Inputs!$B$6,0,MIN((AY226+AZ226+BA226),IF(Inputs!H19=1,Inputs!D19,MAX(Inputs!F19,ROUND(AY226*Inputs!E19+AZ226+BA226,2))))))</f>
        <v>0</v>
      </c>
      <c r="BC226">
        <f>IF(Inputs!$B$27&lt;&gt;"Ready","PENDING INPUTS",IF(AY226&lt;=0,99,1+IF(AND(K226&gt;0,OR(K226&lt;AY226,AND(K226=AY226,0&lt;5))),1,0)+IF(AND(S226&gt;0,OR(S226&lt;AY226,AND(S226=AY226,1&lt;5))),1,0)+IF(AND(AA226&gt;0,OR(AA226&lt;AY226,AND(AA226=AY226,2&lt;5))),1,0)+IF(AND(AI226&gt;0,OR(AI226&lt;AY226,AND(AI226=AY226,3&lt;5))),1,0)+IF(AND(AQ226&gt;0,OR(AQ226&lt;AY226,AND(AQ226=AY226,4&lt;5))),1,0)+IF(AND(BG226&gt;0,OR(BG226&lt;AY226,AND(BG226=AY226,6&lt;5))),1,0)+IF(AND(BO226&gt;0,OR(BO226&lt;AY226,AND(BO226=AY226,7&lt;5))),1,0)+IF(AND(BW226&gt;0,OR(BW226&lt;AY226,AND(BW226=AY226,8&lt;5))),1,0)+IF(AND(CE226&gt;0,OR(CE226&lt;AY226,AND(CE226=AY226,9&lt;5))),1,0)))</f>
        <v>99</v>
      </c>
      <c r="BD226" s="3">
        <f>IF(Inputs!$B$27&lt;&gt;"Ready","PENDING INPUTS",IF(A226&gt;Inputs!$B$6,0,MIN(MAX(0,(AY226+AZ226+BA226)-BB226),MAX(0,C226-D226-(IF(O226&lt;BC226,K226+L226+M226-N226,0)+IF(W226&lt;BC226,S226+T226+U226-V226,0)+IF(AE226&lt;BC226,AA226+AB226+AC226-AD226,0)+IF(AM226&lt;BC226,AI226+AJ226+AK226-AL226,0)+IF(AU226&lt;BC226,AQ226+AR226+AS226-AT226,0)+IF(BC226&lt;BC226,AY226+AZ226+BA226-BB226,0)+IF(BK226&lt;BC226,BG226+BH226+BI226-BJ226,0)+IF(BS226&lt;BC226,BO226+BP226+BQ226-BR226,0)+IF(CA226&lt;BC226,BW226+BX226+BY226-BZ226,0)+IF(CI226&lt;BC226,CE226+CF226+CG226-CH226,0))))))</f>
        <v>0</v>
      </c>
      <c r="BE226" s="3">
        <f>IF(Inputs!$B$27&lt;&gt;"Ready","PENDING INPUTS",MIN((AY226+AZ226+BA226),IF(D226&gt;C226,IF(D226=0,0,BB226*C226/D226),BB226+BD226)))</f>
        <v>0</v>
      </c>
      <c r="BF226" s="3">
        <f>IF(Inputs!$B$27&lt;&gt;"Ready","PENDING INPUTS",MAX(0,(AY226+AZ226+BA226)-BE226))</f>
        <v>0</v>
      </c>
      <c r="BG226" s="3">
        <f>IF(Inputs!$B$27&lt;&gt;"Ready","PENDING INPUTS",BN225)</f>
        <v>0</v>
      </c>
      <c r="BH226" s="3">
        <f>IF(Inputs!$B$27&lt;&gt;"Ready","PENDING INPUTS",IF(A226&lt;=Inputs!$B$6,ROUND(BG226*Inputs!C20/12,2),0))</f>
        <v>0</v>
      </c>
      <c r="BI226" s="3">
        <f>IF(Inputs!$B$27&lt;&gt;"Ready","PENDING INPUTS",IF(AND(A226&lt;=Inputs!$B$6,BG226&gt;0),Inputs!G20,0))</f>
        <v>0</v>
      </c>
      <c r="BJ226" s="3">
        <f>IF(Inputs!$B$27&lt;&gt;"Ready","PENDING INPUTS",IF(A226&gt;Inputs!$B$6,0,MIN((BG226+BH226+BI226),IF(Inputs!H20=1,Inputs!D20,MAX(Inputs!F20,ROUND(BG226*Inputs!E20+BH226+BI226,2))))))</f>
        <v>0</v>
      </c>
      <c r="BK226">
        <f>IF(Inputs!$B$27&lt;&gt;"Ready","PENDING INPUTS",IF(BG226&lt;=0,99,1+IF(AND(K226&gt;0,OR(K226&lt;BG226,AND(K226=BG226,0&lt;6))),1,0)+IF(AND(S226&gt;0,OR(S226&lt;BG226,AND(S226=BG226,1&lt;6))),1,0)+IF(AND(AA226&gt;0,OR(AA226&lt;BG226,AND(AA226=BG226,2&lt;6))),1,0)+IF(AND(AI226&gt;0,OR(AI226&lt;BG226,AND(AI226=BG226,3&lt;6))),1,0)+IF(AND(AQ226&gt;0,OR(AQ226&lt;BG226,AND(AQ226=BG226,4&lt;6))),1,0)+IF(AND(AY226&gt;0,OR(AY226&lt;BG226,AND(AY226=BG226,5&lt;6))),1,0)+IF(AND(BO226&gt;0,OR(BO226&lt;BG226,AND(BO226=BG226,7&lt;6))),1,0)+IF(AND(BW226&gt;0,OR(BW226&lt;BG226,AND(BW226=BG226,8&lt;6))),1,0)+IF(AND(CE226&gt;0,OR(CE226&lt;BG226,AND(CE226=BG226,9&lt;6))),1,0)))</f>
        <v>99</v>
      </c>
      <c r="BL226" s="3">
        <f>IF(Inputs!$B$27&lt;&gt;"Ready","PENDING INPUTS",IF(A226&gt;Inputs!$B$6,0,MIN(MAX(0,(BG226+BH226+BI226)-BJ226),MAX(0,C226-D226-(IF(O226&lt;BK226,K226+L226+M226-N226,0)+IF(W226&lt;BK226,S226+T226+U226-V226,0)+IF(AE226&lt;BK226,AA226+AB226+AC226-AD226,0)+IF(AM226&lt;BK226,AI226+AJ226+AK226-AL226,0)+IF(AU226&lt;BK226,AQ226+AR226+AS226-AT226,0)+IF(BC226&lt;BK226,AY226+AZ226+BA226-BB226,0)+IF(BK226&lt;BK226,BG226+BH226+BI226-BJ226,0)+IF(BS226&lt;BK226,BO226+BP226+BQ226-BR226,0)+IF(CA226&lt;BK226,BW226+BX226+BY226-BZ226,0)+IF(CI226&lt;BK226,CE226+CF226+CG226-CH226,0))))))</f>
        <v>0</v>
      </c>
      <c r="BM226" s="3">
        <f>IF(Inputs!$B$27&lt;&gt;"Ready","PENDING INPUTS",MIN((BG226+BH226+BI226),IF(D226&gt;C226,IF(D226=0,0,BJ226*C226/D226),BJ226+BL226)))</f>
        <v>0</v>
      </c>
      <c r="BN226" s="3">
        <f>IF(Inputs!$B$27&lt;&gt;"Ready","PENDING INPUTS",MAX(0,(BG226+BH226+BI226)-BM226))</f>
        <v>0</v>
      </c>
      <c r="BO226" s="3">
        <f>IF(Inputs!$B$27&lt;&gt;"Ready","PENDING INPUTS",BV225)</f>
        <v>0</v>
      </c>
      <c r="BP226" s="3">
        <f>IF(Inputs!$B$27&lt;&gt;"Ready","PENDING INPUTS",IF(A226&lt;=Inputs!$B$6,ROUND(BO226*Inputs!C21/12,2),0))</f>
        <v>0</v>
      </c>
      <c r="BQ226" s="3">
        <f>IF(Inputs!$B$27&lt;&gt;"Ready","PENDING INPUTS",IF(AND(A226&lt;=Inputs!$B$6,BO226&gt;0),Inputs!G21,0))</f>
        <v>0</v>
      </c>
      <c r="BR226" s="3">
        <f>IF(Inputs!$B$27&lt;&gt;"Ready","PENDING INPUTS",IF(A226&gt;Inputs!$B$6,0,MIN((BO226+BP226+BQ226),IF(Inputs!H21=1,Inputs!D21,MAX(Inputs!F21,ROUND(BO226*Inputs!E21+BP226+BQ226,2))))))</f>
        <v>0</v>
      </c>
      <c r="BS226">
        <f>IF(Inputs!$B$27&lt;&gt;"Ready","PENDING INPUTS",IF(BO226&lt;=0,99,1+IF(AND(K226&gt;0,OR(K226&lt;BO226,AND(K226=BO226,0&lt;7))),1,0)+IF(AND(S226&gt;0,OR(S226&lt;BO226,AND(S226=BO226,1&lt;7))),1,0)+IF(AND(AA226&gt;0,OR(AA226&lt;BO226,AND(AA226=BO226,2&lt;7))),1,0)+IF(AND(AI226&gt;0,OR(AI226&lt;BO226,AND(AI226=BO226,3&lt;7))),1,0)+IF(AND(AQ226&gt;0,OR(AQ226&lt;BO226,AND(AQ226=BO226,4&lt;7))),1,0)+IF(AND(AY226&gt;0,OR(AY226&lt;BO226,AND(AY226=BO226,5&lt;7))),1,0)+IF(AND(BG226&gt;0,OR(BG226&lt;BO226,AND(BG226=BO226,6&lt;7))),1,0)+IF(AND(BW226&gt;0,OR(BW226&lt;BO226,AND(BW226=BO226,8&lt;7))),1,0)+IF(AND(CE226&gt;0,OR(CE226&lt;BO226,AND(CE226=BO226,9&lt;7))),1,0)))</f>
        <v>99</v>
      </c>
      <c r="BT226" s="3">
        <f>IF(Inputs!$B$27&lt;&gt;"Ready","PENDING INPUTS",IF(A226&gt;Inputs!$B$6,0,MIN(MAX(0,(BO226+BP226+BQ226)-BR226),MAX(0,C226-D226-(IF(O226&lt;BS226,K226+L226+M226-N226,0)+IF(W226&lt;BS226,S226+T226+U226-V226,0)+IF(AE226&lt;BS226,AA226+AB226+AC226-AD226,0)+IF(AM226&lt;BS226,AI226+AJ226+AK226-AL226,0)+IF(AU226&lt;BS226,AQ226+AR226+AS226-AT226,0)+IF(BC226&lt;BS226,AY226+AZ226+BA226-BB226,0)+IF(BK226&lt;BS226,BG226+BH226+BI226-BJ226,0)+IF(BS226&lt;BS226,BO226+BP226+BQ226-BR226,0)+IF(CA226&lt;BS226,BW226+BX226+BY226-BZ226,0)+IF(CI226&lt;BS226,CE226+CF226+CG226-CH226,0))))))</f>
        <v>0</v>
      </c>
      <c r="BU226" s="3">
        <f>IF(Inputs!$B$27&lt;&gt;"Ready","PENDING INPUTS",MIN((BO226+BP226+BQ226),IF(D226&gt;C226,IF(D226=0,0,BR226*C226/D226),BR226+BT226)))</f>
        <v>0</v>
      </c>
      <c r="BV226" s="3">
        <f>IF(Inputs!$B$27&lt;&gt;"Ready","PENDING INPUTS",MAX(0,(BO226+BP226+BQ226)-BU226))</f>
        <v>0</v>
      </c>
      <c r="BW226" s="3">
        <f>IF(Inputs!$B$27&lt;&gt;"Ready","PENDING INPUTS",CD225)</f>
        <v>0</v>
      </c>
      <c r="BX226" s="3">
        <f>IF(Inputs!$B$27&lt;&gt;"Ready","PENDING INPUTS",IF(A226&lt;=Inputs!$B$6,ROUND(BW226*Inputs!C22/12,2),0))</f>
        <v>0</v>
      </c>
      <c r="BY226" s="3">
        <f>IF(Inputs!$B$27&lt;&gt;"Ready","PENDING INPUTS",IF(AND(A226&lt;=Inputs!$B$6,BW226&gt;0),Inputs!G22,0))</f>
        <v>0</v>
      </c>
      <c r="BZ226" s="3">
        <f>IF(Inputs!$B$27&lt;&gt;"Ready","PENDING INPUTS",IF(A226&gt;Inputs!$B$6,0,MIN((BW226+BX226+BY226),IF(Inputs!H22=1,Inputs!D22,MAX(Inputs!F22,ROUND(BW226*Inputs!E22+BX226+BY226,2))))))</f>
        <v>0</v>
      </c>
      <c r="CA226">
        <f>IF(Inputs!$B$27&lt;&gt;"Ready","PENDING INPUTS",IF(BW226&lt;=0,99,1+IF(AND(K226&gt;0,OR(K226&lt;BW226,AND(K226=BW226,0&lt;8))),1,0)+IF(AND(S226&gt;0,OR(S226&lt;BW226,AND(S226=BW226,1&lt;8))),1,0)+IF(AND(AA226&gt;0,OR(AA226&lt;BW226,AND(AA226=BW226,2&lt;8))),1,0)+IF(AND(AI226&gt;0,OR(AI226&lt;BW226,AND(AI226=BW226,3&lt;8))),1,0)+IF(AND(AQ226&gt;0,OR(AQ226&lt;BW226,AND(AQ226=BW226,4&lt;8))),1,0)+IF(AND(AY226&gt;0,OR(AY226&lt;BW226,AND(AY226=BW226,5&lt;8))),1,0)+IF(AND(BG226&gt;0,OR(BG226&lt;BW226,AND(BG226=BW226,6&lt;8))),1,0)+IF(AND(BO226&gt;0,OR(BO226&lt;BW226,AND(BO226=BW226,7&lt;8))),1,0)+IF(AND(CE226&gt;0,OR(CE226&lt;BW226,AND(CE226=BW226,9&lt;8))),1,0)))</f>
        <v>99</v>
      </c>
      <c r="CB226" s="3">
        <f>IF(Inputs!$B$27&lt;&gt;"Ready","PENDING INPUTS",IF(A226&gt;Inputs!$B$6,0,MIN(MAX(0,(BW226+BX226+BY226)-BZ226),MAX(0,C226-D226-(IF(O226&lt;CA226,K226+L226+M226-N226,0)+IF(W226&lt;CA226,S226+T226+U226-V226,0)+IF(AE226&lt;CA226,AA226+AB226+AC226-AD226,0)+IF(AM226&lt;CA226,AI226+AJ226+AK226-AL226,0)+IF(AU226&lt;CA226,AQ226+AR226+AS226-AT226,0)+IF(BC226&lt;CA226,AY226+AZ226+BA226-BB226,0)+IF(BK226&lt;CA226,BG226+BH226+BI226-BJ226,0)+IF(BS226&lt;CA226,BO226+BP226+BQ226-BR226,0)+IF(CA226&lt;CA226,BW226+BX226+BY226-BZ226,0)+IF(CI226&lt;CA226,CE226+CF226+CG226-CH226,0))))))</f>
        <v>0</v>
      </c>
      <c r="CC226" s="3">
        <f>IF(Inputs!$B$27&lt;&gt;"Ready","PENDING INPUTS",MIN((BW226+BX226+BY226),IF(D226&gt;C226,IF(D226=0,0,BZ226*C226/D226),BZ226+CB226)))</f>
        <v>0</v>
      </c>
      <c r="CD226" s="3">
        <f>IF(Inputs!$B$27&lt;&gt;"Ready","PENDING INPUTS",MAX(0,(BW226+BX226+BY226)-CC226))</f>
        <v>0</v>
      </c>
      <c r="CE226" s="3">
        <f>IF(Inputs!$B$27&lt;&gt;"Ready","PENDING INPUTS",CL225)</f>
        <v>0</v>
      </c>
      <c r="CF226" s="3">
        <f>IF(Inputs!$B$27&lt;&gt;"Ready","PENDING INPUTS",IF(A226&lt;=Inputs!$B$6,ROUND(CE226*Inputs!C23/12,2),0))</f>
        <v>0</v>
      </c>
      <c r="CG226" s="3">
        <f>IF(Inputs!$B$27&lt;&gt;"Ready","PENDING INPUTS",IF(AND(A226&lt;=Inputs!$B$6,CE226&gt;0),Inputs!G23,0))</f>
        <v>0</v>
      </c>
      <c r="CH226" s="3">
        <f>IF(Inputs!$B$27&lt;&gt;"Ready","PENDING INPUTS",IF(A226&gt;Inputs!$B$6,0,MIN((CE226+CF226+CG226),IF(Inputs!H23=1,Inputs!D23,MAX(Inputs!F23,ROUND(CE226*Inputs!E23+CF226+CG226,2))))))</f>
        <v>0</v>
      </c>
      <c r="CI226">
        <f>IF(Inputs!$B$27&lt;&gt;"Ready","PENDING INPUTS",IF(CE226&lt;=0,99,1+IF(AND(K226&gt;0,OR(K226&lt;CE226,AND(K226=CE226,0&lt;9))),1,0)+IF(AND(S226&gt;0,OR(S226&lt;CE226,AND(S226=CE226,1&lt;9))),1,0)+IF(AND(AA226&gt;0,OR(AA226&lt;CE226,AND(AA226=CE226,2&lt;9))),1,0)+IF(AND(AI226&gt;0,OR(AI226&lt;CE226,AND(AI226=CE226,3&lt;9))),1,0)+IF(AND(AQ226&gt;0,OR(AQ226&lt;CE226,AND(AQ226=CE226,4&lt;9))),1,0)+IF(AND(AY226&gt;0,OR(AY226&lt;CE226,AND(AY226=CE226,5&lt;9))),1,0)+IF(AND(BG226&gt;0,OR(BG226&lt;CE226,AND(BG226=CE226,6&lt;9))),1,0)+IF(AND(BO226&gt;0,OR(BO226&lt;CE226,AND(BO226=CE226,7&lt;9))),1,0)+IF(AND(BW226&gt;0,OR(BW226&lt;CE226,AND(BW226=CE226,8&lt;9))),1,0)))</f>
        <v>99</v>
      </c>
      <c r="CJ226" s="3">
        <f>IF(Inputs!$B$27&lt;&gt;"Ready","PENDING INPUTS",IF(A226&gt;Inputs!$B$6,0,MIN(MAX(0,(CE226+CF226+CG226)-CH226),MAX(0,C226-D226-(IF(O226&lt;CI226,K226+L226+M226-N226,0)+IF(W226&lt;CI226,S226+T226+U226-V226,0)+IF(AE226&lt;CI226,AA226+AB226+AC226-AD226,0)+IF(AM226&lt;CI226,AI226+AJ226+AK226-AL226,0)+IF(AU226&lt;CI226,AQ226+AR226+AS226-AT226,0)+IF(BC226&lt;CI226,AY226+AZ226+BA226-BB226,0)+IF(BK226&lt;CI226,BG226+BH226+BI226-BJ226,0)+IF(BS226&lt;CI226,BO226+BP226+BQ226-BR226,0)+IF(CA226&lt;CI226,BW226+BX226+BY226-BZ226,0)+IF(CI226&lt;CI226,CE226+CF226+CG226-CH226,0))))))</f>
        <v>0</v>
      </c>
      <c r="CK226" s="3">
        <f>IF(Inputs!$B$27&lt;&gt;"Ready","PENDING INPUTS",MIN((CE226+CF226+CG226),IF(D226&gt;C226,IF(D226=0,0,CH226*C226/D226),CH226+CJ226)))</f>
        <v>0</v>
      </c>
      <c r="CL226" s="3">
        <f>IF(Inputs!$B$27&lt;&gt;"Ready","PENDING INPUTS",MAX(0,(CE226+CF226+CG226)-CK226))</f>
        <v>0</v>
      </c>
    </row>
    <row r="227" spans="1:90" ht="27.95" customHeight="1" x14ac:dyDescent="0.25">
      <c r="A227">
        <v>223</v>
      </c>
      <c r="B227" s="13">
        <f>IF(Inputs!$B$27&lt;&gt;"Ready","PENDING INPUTS",EDATE(Inputs!$B$5,A227-1))</f>
        <v>53053</v>
      </c>
      <c r="C227" s="3">
        <f>IF(Inputs!$B$27&lt;&gt;"Ready","PENDING INPUTS",IF(A227&lt;=Inputs!$B$6,MAX(0,Inputs!$B$4+IF(A227=Inputs!$B$7,Inputs!$B$8,0)+IF(A227=Inputs!$B$9,Inputs!$B$10,0)),0))</f>
        <v>0</v>
      </c>
      <c r="D227" s="3">
        <f>IF(Inputs!$B$27&lt;&gt;"Ready","PENDING INPUTS",SUM(N227,V227,AD227,AL227,AT227,BB227,BJ227,BR227,BZ227,CH227))</f>
        <v>0</v>
      </c>
      <c r="E227" s="3">
        <f>IF(Inputs!$B$27&lt;&gt;"Ready","PENDING INPUTS",MAX(0,D227-C227))</f>
        <v>0</v>
      </c>
      <c r="F227" s="3">
        <f>IF(Inputs!$B$27&lt;&gt;"Ready","PENDING INPUTS",SUM(Q227,Y227,AG227,AO227,AW227,BE227,BM227,BU227,CC227,CK227))</f>
        <v>0</v>
      </c>
      <c r="G227" s="3">
        <f>IF(Inputs!$B$27&lt;&gt;"Ready","PENDING INPUTS",SUM(L227,T227,AB227,AJ227,AR227,AZ227,BH227,BP227,BX227,CF227))</f>
        <v>0</v>
      </c>
      <c r="H227" s="3">
        <f>IF(Inputs!$B$27&lt;&gt;"Ready","PENDING INPUTS",SUM(M227,U227,AC227,AK227,AS227,BA227,BI227,BQ227,BY227,CG227))</f>
        <v>0</v>
      </c>
      <c r="I227" s="3">
        <f>IF(Inputs!$B$27&lt;&gt;"Ready","PENDING INPUTS",SUM(R227,Z227,AH227,AP227,AX227,BF227,BN227,BV227,CD227,CL227))</f>
        <v>0</v>
      </c>
      <c r="J227" t="str">
        <f>IF(Inputs!$B$27&lt;&gt;"Ready","PENDING INPUTS",IF(A227&gt;Inputs!$B$6,"Beyond horizon",IF(E227&gt;0.005,"MINIMUM SHORTFALL",IF(I227&lt;0.005,"Paid off","In progress"))))</f>
        <v>Beyond horizon</v>
      </c>
      <c r="K227" s="3">
        <f>IF(Inputs!$B$27&lt;&gt;"Ready","PENDING INPUTS",R226)</f>
        <v>0</v>
      </c>
      <c r="L227" s="3">
        <f>IF(Inputs!$B$27&lt;&gt;"Ready","PENDING INPUTS",IF(A227&lt;=Inputs!$B$6,ROUND(K227*Inputs!C14/12,2),0))</f>
        <v>0</v>
      </c>
      <c r="M227" s="3">
        <f>IF(Inputs!$B$27&lt;&gt;"Ready","PENDING INPUTS",IF(AND(A227&lt;=Inputs!$B$6,K227&gt;0),Inputs!G14,0))</f>
        <v>0</v>
      </c>
      <c r="N227" s="3">
        <f>IF(Inputs!$B$27&lt;&gt;"Ready","PENDING INPUTS",IF(A227&gt;Inputs!$B$6,0,MIN((K227+L227+M227),IF(Inputs!H14=1,Inputs!D14,MAX(Inputs!F14,ROUND(K227*Inputs!E14+L227+M227,2))))))</f>
        <v>0</v>
      </c>
      <c r="O227">
        <f>IF(Inputs!$B$27&lt;&gt;"Ready","PENDING INPUTS",IF(K227&lt;=0,99,1+IF(AND(S227&gt;0,OR(S227&lt;K227,AND(S227=K227,1&lt;0))),1,0)+IF(AND(AA227&gt;0,OR(AA227&lt;K227,AND(AA227=K227,2&lt;0))),1,0)+IF(AND(AI227&gt;0,OR(AI227&lt;K227,AND(AI227=K227,3&lt;0))),1,0)+IF(AND(AQ227&gt;0,OR(AQ227&lt;K227,AND(AQ227=K227,4&lt;0))),1,0)+IF(AND(AY227&gt;0,OR(AY227&lt;K227,AND(AY227=K227,5&lt;0))),1,0)+IF(AND(BG227&gt;0,OR(BG227&lt;K227,AND(BG227=K227,6&lt;0))),1,0)+IF(AND(BO227&gt;0,OR(BO227&lt;K227,AND(BO227=K227,7&lt;0))),1,0)+IF(AND(BW227&gt;0,OR(BW227&lt;K227,AND(BW227=K227,8&lt;0))),1,0)+IF(AND(CE227&gt;0,OR(CE227&lt;K227,AND(CE227=K227,9&lt;0))),1,0)))</f>
        <v>99</v>
      </c>
      <c r="P227" s="3">
        <f>IF(Inputs!$B$27&lt;&gt;"Ready","PENDING INPUTS",IF(A227&gt;Inputs!$B$6,0,MIN(MAX(0,(K227+L227+M227)-N227),MAX(0,C227-D227-(IF(O227&lt;O227,K227+L227+M227-N227,0)+IF(W227&lt;O227,S227+T227+U227-V227,0)+IF(AE227&lt;O227,AA227+AB227+AC227-AD227,0)+IF(AM227&lt;O227,AI227+AJ227+AK227-AL227,0)+IF(AU227&lt;O227,AQ227+AR227+AS227-AT227,0)+IF(BC227&lt;O227,AY227+AZ227+BA227-BB227,0)+IF(BK227&lt;O227,BG227+BH227+BI227-BJ227,0)+IF(BS227&lt;O227,BO227+BP227+BQ227-BR227,0)+IF(CA227&lt;O227,BW227+BX227+BY227-BZ227,0)+IF(CI227&lt;O227,CE227+CF227+CG227-CH227,0))))))</f>
        <v>0</v>
      </c>
      <c r="Q227" s="3">
        <f>IF(Inputs!$B$27&lt;&gt;"Ready","PENDING INPUTS",MIN((K227+L227+M227),IF(D227&gt;C227,IF(D227=0,0,N227*C227/D227),N227+P227)))</f>
        <v>0</v>
      </c>
      <c r="R227" s="3">
        <f>IF(Inputs!$B$27&lt;&gt;"Ready","PENDING INPUTS",MAX(0,(K227+L227+M227)-Q227))</f>
        <v>0</v>
      </c>
      <c r="S227" s="3">
        <f>IF(Inputs!$B$27&lt;&gt;"Ready","PENDING INPUTS",Z226)</f>
        <v>0</v>
      </c>
      <c r="T227" s="3">
        <f>IF(Inputs!$B$27&lt;&gt;"Ready","PENDING INPUTS",IF(A227&lt;=Inputs!$B$6,ROUND(S227*Inputs!C15/12,2),0))</f>
        <v>0</v>
      </c>
      <c r="U227" s="3">
        <f>IF(Inputs!$B$27&lt;&gt;"Ready","PENDING INPUTS",IF(AND(A227&lt;=Inputs!$B$6,S227&gt;0),Inputs!G15,0))</f>
        <v>0</v>
      </c>
      <c r="V227" s="3">
        <f>IF(Inputs!$B$27&lt;&gt;"Ready","PENDING INPUTS",IF(A227&gt;Inputs!$B$6,0,MIN((S227+T227+U227),IF(Inputs!H15=1,Inputs!D15,MAX(Inputs!F15,ROUND(S227*Inputs!E15+T227+U227,2))))))</f>
        <v>0</v>
      </c>
      <c r="W227">
        <f>IF(Inputs!$B$27&lt;&gt;"Ready","PENDING INPUTS",IF(S227&lt;=0,99,1+IF(AND(K227&gt;0,OR(K227&lt;S227,AND(K227=S227,0&lt;1))),1,0)+IF(AND(AA227&gt;0,OR(AA227&lt;S227,AND(AA227=S227,2&lt;1))),1,0)+IF(AND(AI227&gt;0,OR(AI227&lt;S227,AND(AI227=S227,3&lt;1))),1,0)+IF(AND(AQ227&gt;0,OR(AQ227&lt;S227,AND(AQ227=S227,4&lt;1))),1,0)+IF(AND(AY227&gt;0,OR(AY227&lt;S227,AND(AY227=S227,5&lt;1))),1,0)+IF(AND(BG227&gt;0,OR(BG227&lt;S227,AND(BG227=S227,6&lt;1))),1,0)+IF(AND(BO227&gt;0,OR(BO227&lt;S227,AND(BO227=S227,7&lt;1))),1,0)+IF(AND(BW227&gt;0,OR(BW227&lt;S227,AND(BW227=S227,8&lt;1))),1,0)+IF(AND(CE227&gt;0,OR(CE227&lt;S227,AND(CE227=S227,9&lt;1))),1,0)))</f>
        <v>99</v>
      </c>
      <c r="X227" s="3">
        <f>IF(Inputs!$B$27&lt;&gt;"Ready","PENDING INPUTS",IF(A227&gt;Inputs!$B$6,0,MIN(MAX(0,(S227+T227+U227)-V227),MAX(0,C227-D227-(IF(O227&lt;W227,K227+L227+M227-N227,0)+IF(W227&lt;W227,S227+T227+U227-V227,0)+IF(AE227&lt;W227,AA227+AB227+AC227-AD227,0)+IF(AM227&lt;W227,AI227+AJ227+AK227-AL227,0)+IF(AU227&lt;W227,AQ227+AR227+AS227-AT227,0)+IF(BC227&lt;W227,AY227+AZ227+BA227-BB227,0)+IF(BK227&lt;W227,BG227+BH227+BI227-BJ227,0)+IF(BS227&lt;W227,BO227+BP227+BQ227-BR227,0)+IF(CA227&lt;W227,BW227+BX227+BY227-BZ227,0)+IF(CI227&lt;W227,CE227+CF227+CG227-CH227,0))))))</f>
        <v>0</v>
      </c>
      <c r="Y227" s="3">
        <f>IF(Inputs!$B$27&lt;&gt;"Ready","PENDING INPUTS",MIN((S227+T227+U227),IF(D227&gt;C227,IF(D227=0,0,V227*C227/D227),V227+X227)))</f>
        <v>0</v>
      </c>
      <c r="Z227" s="3">
        <f>IF(Inputs!$B$27&lt;&gt;"Ready","PENDING INPUTS",MAX(0,(S227+T227+U227)-Y227))</f>
        <v>0</v>
      </c>
      <c r="AA227" s="3">
        <f>IF(Inputs!$B$27&lt;&gt;"Ready","PENDING INPUTS",AH226)</f>
        <v>0</v>
      </c>
      <c r="AB227" s="3">
        <f>IF(Inputs!$B$27&lt;&gt;"Ready","PENDING INPUTS",IF(A227&lt;=Inputs!$B$6,ROUND(AA227*Inputs!C16/12,2),0))</f>
        <v>0</v>
      </c>
      <c r="AC227" s="3">
        <f>IF(Inputs!$B$27&lt;&gt;"Ready","PENDING INPUTS",IF(AND(A227&lt;=Inputs!$B$6,AA227&gt;0),Inputs!G16,0))</f>
        <v>0</v>
      </c>
      <c r="AD227" s="3">
        <f>IF(Inputs!$B$27&lt;&gt;"Ready","PENDING INPUTS",IF(A227&gt;Inputs!$B$6,0,MIN((AA227+AB227+AC227),IF(Inputs!H16=1,Inputs!D16,MAX(Inputs!F16,ROUND(AA227*Inputs!E16+AB227+AC227,2))))))</f>
        <v>0</v>
      </c>
      <c r="AE227">
        <f>IF(Inputs!$B$27&lt;&gt;"Ready","PENDING INPUTS",IF(AA227&lt;=0,99,1+IF(AND(K227&gt;0,OR(K227&lt;AA227,AND(K227=AA227,0&lt;2))),1,0)+IF(AND(S227&gt;0,OR(S227&lt;AA227,AND(S227=AA227,1&lt;2))),1,0)+IF(AND(AI227&gt;0,OR(AI227&lt;AA227,AND(AI227=AA227,3&lt;2))),1,0)+IF(AND(AQ227&gt;0,OR(AQ227&lt;AA227,AND(AQ227=AA227,4&lt;2))),1,0)+IF(AND(AY227&gt;0,OR(AY227&lt;AA227,AND(AY227=AA227,5&lt;2))),1,0)+IF(AND(BG227&gt;0,OR(BG227&lt;AA227,AND(BG227=AA227,6&lt;2))),1,0)+IF(AND(BO227&gt;0,OR(BO227&lt;AA227,AND(BO227=AA227,7&lt;2))),1,0)+IF(AND(BW227&gt;0,OR(BW227&lt;AA227,AND(BW227=AA227,8&lt;2))),1,0)+IF(AND(CE227&gt;0,OR(CE227&lt;AA227,AND(CE227=AA227,9&lt;2))),1,0)))</f>
        <v>99</v>
      </c>
      <c r="AF227" s="3">
        <f>IF(Inputs!$B$27&lt;&gt;"Ready","PENDING INPUTS",IF(A227&gt;Inputs!$B$6,0,MIN(MAX(0,(AA227+AB227+AC227)-AD227),MAX(0,C227-D227-(IF(O227&lt;AE227,K227+L227+M227-N227,0)+IF(W227&lt;AE227,S227+T227+U227-V227,0)+IF(AE227&lt;AE227,AA227+AB227+AC227-AD227,0)+IF(AM227&lt;AE227,AI227+AJ227+AK227-AL227,0)+IF(AU227&lt;AE227,AQ227+AR227+AS227-AT227,0)+IF(BC227&lt;AE227,AY227+AZ227+BA227-BB227,0)+IF(BK227&lt;AE227,BG227+BH227+BI227-BJ227,0)+IF(BS227&lt;AE227,BO227+BP227+BQ227-BR227,0)+IF(CA227&lt;AE227,BW227+BX227+BY227-BZ227,0)+IF(CI227&lt;AE227,CE227+CF227+CG227-CH227,0))))))</f>
        <v>0</v>
      </c>
      <c r="AG227" s="3">
        <f>IF(Inputs!$B$27&lt;&gt;"Ready","PENDING INPUTS",MIN((AA227+AB227+AC227),IF(D227&gt;C227,IF(D227=0,0,AD227*C227/D227),AD227+AF227)))</f>
        <v>0</v>
      </c>
      <c r="AH227" s="3">
        <f>IF(Inputs!$B$27&lt;&gt;"Ready","PENDING INPUTS",MAX(0,(AA227+AB227+AC227)-AG227))</f>
        <v>0</v>
      </c>
      <c r="AI227" s="3">
        <f>IF(Inputs!$B$27&lt;&gt;"Ready","PENDING INPUTS",AP226)</f>
        <v>0</v>
      </c>
      <c r="AJ227" s="3">
        <f>IF(Inputs!$B$27&lt;&gt;"Ready","PENDING INPUTS",IF(A227&lt;=Inputs!$B$6,ROUND(AI227*Inputs!C17/12,2),0))</f>
        <v>0</v>
      </c>
      <c r="AK227" s="3">
        <f>IF(Inputs!$B$27&lt;&gt;"Ready","PENDING INPUTS",IF(AND(A227&lt;=Inputs!$B$6,AI227&gt;0),Inputs!G17,0))</f>
        <v>0</v>
      </c>
      <c r="AL227" s="3">
        <f>IF(Inputs!$B$27&lt;&gt;"Ready","PENDING INPUTS",IF(A227&gt;Inputs!$B$6,0,MIN((AI227+AJ227+AK227),IF(Inputs!H17=1,Inputs!D17,MAX(Inputs!F17,ROUND(AI227*Inputs!E17+AJ227+AK227,2))))))</f>
        <v>0</v>
      </c>
      <c r="AM227">
        <f>IF(Inputs!$B$27&lt;&gt;"Ready","PENDING INPUTS",IF(AI227&lt;=0,99,1+IF(AND(K227&gt;0,OR(K227&lt;AI227,AND(K227=AI227,0&lt;3))),1,0)+IF(AND(S227&gt;0,OR(S227&lt;AI227,AND(S227=AI227,1&lt;3))),1,0)+IF(AND(AA227&gt;0,OR(AA227&lt;AI227,AND(AA227=AI227,2&lt;3))),1,0)+IF(AND(AQ227&gt;0,OR(AQ227&lt;AI227,AND(AQ227=AI227,4&lt;3))),1,0)+IF(AND(AY227&gt;0,OR(AY227&lt;AI227,AND(AY227=AI227,5&lt;3))),1,0)+IF(AND(BG227&gt;0,OR(BG227&lt;AI227,AND(BG227=AI227,6&lt;3))),1,0)+IF(AND(BO227&gt;0,OR(BO227&lt;AI227,AND(BO227=AI227,7&lt;3))),1,0)+IF(AND(BW227&gt;0,OR(BW227&lt;AI227,AND(BW227=AI227,8&lt;3))),1,0)+IF(AND(CE227&gt;0,OR(CE227&lt;AI227,AND(CE227=AI227,9&lt;3))),1,0)))</f>
        <v>99</v>
      </c>
      <c r="AN227" s="3">
        <f>IF(Inputs!$B$27&lt;&gt;"Ready","PENDING INPUTS",IF(A227&gt;Inputs!$B$6,0,MIN(MAX(0,(AI227+AJ227+AK227)-AL227),MAX(0,C227-D227-(IF(O227&lt;AM227,K227+L227+M227-N227,0)+IF(W227&lt;AM227,S227+T227+U227-V227,0)+IF(AE227&lt;AM227,AA227+AB227+AC227-AD227,0)+IF(AM227&lt;AM227,AI227+AJ227+AK227-AL227,0)+IF(AU227&lt;AM227,AQ227+AR227+AS227-AT227,0)+IF(BC227&lt;AM227,AY227+AZ227+BA227-BB227,0)+IF(BK227&lt;AM227,BG227+BH227+BI227-BJ227,0)+IF(BS227&lt;AM227,BO227+BP227+BQ227-BR227,0)+IF(CA227&lt;AM227,BW227+BX227+BY227-BZ227,0)+IF(CI227&lt;AM227,CE227+CF227+CG227-CH227,0))))))</f>
        <v>0</v>
      </c>
      <c r="AO227" s="3">
        <f>IF(Inputs!$B$27&lt;&gt;"Ready","PENDING INPUTS",MIN((AI227+AJ227+AK227),IF(D227&gt;C227,IF(D227=0,0,AL227*C227/D227),AL227+AN227)))</f>
        <v>0</v>
      </c>
      <c r="AP227" s="3">
        <f>IF(Inputs!$B$27&lt;&gt;"Ready","PENDING INPUTS",MAX(0,(AI227+AJ227+AK227)-AO227))</f>
        <v>0</v>
      </c>
      <c r="AQ227" s="3">
        <f>IF(Inputs!$B$27&lt;&gt;"Ready","PENDING INPUTS",AX226)</f>
        <v>0</v>
      </c>
      <c r="AR227" s="3">
        <f>IF(Inputs!$B$27&lt;&gt;"Ready","PENDING INPUTS",IF(A227&lt;=Inputs!$B$6,ROUND(AQ227*Inputs!C18/12,2),0))</f>
        <v>0</v>
      </c>
      <c r="AS227" s="3">
        <f>IF(Inputs!$B$27&lt;&gt;"Ready","PENDING INPUTS",IF(AND(A227&lt;=Inputs!$B$6,AQ227&gt;0),Inputs!G18,0))</f>
        <v>0</v>
      </c>
      <c r="AT227" s="3">
        <f>IF(Inputs!$B$27&lt;&gt;"Ready","PENDING INPUTS",IF(A227&gt;Inputs!$B$6,0,MIN((AQ227+AR227+AS227),IF(Inputs!H18=1,Inputs!D18,MAX(Inputs!F18,ROUND(AQ227*Inputs!E18+AR227+AS227,2))))))</f>
        <v>0</v>
      </c>
      <c r="AU227">
        <f>IF(Inputs!$B$27&lt;&gt;"Ready","PENDING INPUTS",IF(AQ227&lt;=0,99,1+IF(AND(K227&gt;0,OR(K227&lt;AQ227,AND(K227=AQ227,0&lt;4))),1,0)+IF(AND(S227&gt;0,OR(S227&lt;AQ227,AND(S227=AQ227,1&lt;4))),1,0)+IF(AND(AA227&gt;0,OR(AA227&lt;AQ227,AND(AA227=AQ227,2&lt;4))),1,0)+IF(AND(AI227&gt;0,OR(AI227&lt;AQ227,AND(AI227=AQ227,3&lt;4))),1,0)+IF(AND(AY227&gt;0,OR(AY227&lt;AQ227,AND(AY227=AQ227,5&lt;4))),1,0)+IF(AND(BG227&gt;0,OR(BG227&lt;AQ227,AND(BG227=AQ227,6&lt;4))),1,0)+IF(AND(BO227&gt;0,OR(BO227&lt;AQ227,AND(BO227=AQ227,7&lt;4))),1,0)+IF(AND(BW227&gt;0,OR(BW227&lt;AQ227,AND(BW227=AQ227,8&lt;4))),1,0)+IF(AND(CE227&gt;0,OR(CE227&lt;AQ227,AND(CE227=AQ227,9&lt;4))),1,0)))</f>
        <v>99</v>
      </c>
      <c r="AV227" s="3">
        <f>IF(Inputs!$B$27&lt;&gt;"Ready","PENDING INPUTS",IF(A227&gt;Inputs!$B$6,0,MIN(MAX(0,(AQ227+AR227+AS227)-AT227),MAX(0,C227-D227-(IF(O227&lt;AU227,K227+L227+M227-N227,0)+IF(W227&lt;AU227,S227+T227+U227-V227,0)+IF(AE227&lt;AU227,AA227+AB227+AC227-AD227,0)+IF(AM227&lt;AU227,AI227+AJ227+AK227-AL227,0)+IF(AU227&lt;AU227,AQ227+AR227+AS227-AT227,0)+IF(BC227&lt;AU227,AY227+AZ227+BA227-BB227,0)+IF(BK227&lt;AU227,BG227+BH227+BI227-BJ227,0)+IF(BS227&lt;AU227,BO227+BP227+BQ227-BR227,0)+IF(CA227&lt;AU227,BW227+BX227+BY227-BZ227,0)+IF(CI227&lt;AU227,CE227+CF227+CG227-CH227,0))))))</f>
        <v>0</v>
      </c>
      <c r="AW227" s="3">
        <f>IF(Inputs!$B$27&lt;&gt;"Ready","PENDING INPUTS",MIN((AQ227+AR227+AS227),IF(D227&gt;C227,IF(D227=0,0,AT227*C227/D227),AT227+AV227)))</f>
        <v>0</v>
      </c>
      <c r="AX227" s="3">
        <f>IF(Inputs!$B$27&lt;&gt;"Ready","PENDING INPUTS",MAX(0,(AQ227+AR227+AS227)-AW227))</f>
        <v>0</v>
      </c>
      <c r="AY227" s="3">
        <f>IF(Inputs!$B$27&lt;&gt;"Ready","PENDING INPUTS",BF226)</f>
        <v>0</v>
      </c>
      <c r="AZ227" s="3">
        <f>IF(Inputs!$B$27&lt;&gt;"Ready","PENDING INPUTS",IF(A227&lt;=Inputs!$B$6,ROUND(AY227*Inputs!C19/12,2),0))</f>
        <v>0</v>
      </c>
      <c r="BA227" s="3">
        <f>IF(Inputs!$B$27&lt;&gt;"Ready","PENDING INPUTS",IF(AND(A227&lt;=Inputs!$B$6,AY227&gt;0),Inputs!G19,0))</f>
        <v>0</v>
      </c>
      <c r="BB227" s="3">
        <f>IF(Inputs!$B$27&lt;&gt;"Ready","PENDING INPUTS",IF(A227&gt;Inputs!$B$6,0,MIN((AY227+AZ227+BA227),IF(Inputs!H19=1,Inputs!D19,MAX(Inputs!F19,ROUND(AY227*Inputs!E19+AZ227+BA227,2))))))</f>
        <v>0</v>
      </c>
      <c r="BC227">
        <f>IF(Inputs!$B$27&lt;&gt;"Ready","PENDING INPUTS",IF(AY227&lt;=0,99,1+IF(AND(K227&gt;0,OR(K227&lt;AY227,AND(K227=AY227,0&lt;5))),1,0)+IF(AND(S227&gt;0,OR(S227&lt;AY227,AND(S227=AY227,1&lt;5))),1,0)+IF(AND(AA227&gt;0,OR(AA227&lt;AY227,AND(AA227=AY227,2&lt;5))),1,0)+IF(AND(AI227&gt;0,OR(AI227&lt;AY227,AND(AI227=AY227,3&lt;5))),1,0)+IF(AND(AQ227&gt;0,OR(AQ227&lt;AY227,AND(AQ227=AY227,4&lt;5))),1,0)+IF(AND(BG227&gt;0,OR(BG227&lt;AY227,AND(BG227=AY227,6&lt;5))),1,0)+IF(AND(BO227&gt;0,OR(BO227&lt;AY227,AND(BO227=AY227,7&lt;5))),1,0)+IF(AND(BW227&gt;0,OR(BW227&lt;AY227,AND(BW227=AY227,8&lt;5))),1,0)+IF(AND(CE227&gt;0,OR(CE227&lt;AY227,AND(CE227=AY227,9&lt;5))),1,0)))</f>
        <v>99</v>
      </c>
      <c r="BD227" s="3">
        <f>IF(Inputs!$B$27&lt;&gt;"Ready","PENDING INPUTS",IF(A227&gt;Inputs!$B$6,0,MIN(MAX(0,(AY227+AZ227+BA227)-BB227),MAX(0,C227-D227-(IF(O227&lt;BC227,K227+L227+M227-N227,0)+IF(W227&lt;BC227,S227+T227+U227-V227,0)+IF(AE227&lt;BC227,AA227+AB227+AC227-AD227,0)+IF(AM227&lt;BC227,AI227+AJ227+AK227-AL227,0)+IF(AU227&lt;BC227,AQ227+AR227+AS227-AT227,0)+IF(BC227&lt;BC227,AY227+AZ227+BA227-BB227,0)+IF(BK227&lt;BC227,BG227+BH227+BI227-BJ227,0)+IF(BS227&lt;BC227,BO227+BP227+BQ227-BR227,0)+IF(CA227&lt;BC227,BW227+BX227+BY227-BZ227,0)+IF(CI227&lt;BC227,CE227+CF227+CG227-CH227,0))))))</f>
        <v>0</v>
      </c>
      <c r="BE227" s="3">
        <f>IF(Inputs!$B$27&lt;&gt;"Ready","PENDING INPUTS",MIN((AY227+AZ227+BA227),IF(D227&gt;C227,IF(D227=0,0,BB227*C227/D227),BB227+BD227)))</f>
        <v>0</v>
      </c>
      <c r="BF227" s="3">
        <f>IF(Inputs!$B$27&lt;&gt;"Ready","PENDING INPUTS",MAX(0,(AY227+AZ227+BA227)-BE227))</f>
        <v>0</v>
      </c>
      <c r="BG227" s="3">
        <f>IF(Inputs!$B$27&lt;&gt;"Ready","PENDING INPUTS",BN226)</f>
        <v>0</v>
      </c>
      <c r="BH227" s="3">
        <f>IF(Inputs!$B$27&lt;&gt;"Ready","PENDING INPUTS",IF(A227&lt;=Inputs!$B$6,ROUND(BG227*Inputs!C20/12,2),0))</f>
        <v>0</v>
      </c>
      <c r="BI227" s="3">
        <f>IF(Inputs!$B$27&lt;&gt;"Ready","PENDING INPUTS",IF(AND(A227&lt;=Inputs!$B$6,BG227&gt;0),Inputs!G20,0))</f>
        <v>0</v>
      </c>
      <c r="BJ227" s="3">
        <f>IF(Inputs!$B$27&lt;&gt;"Ready","PENDING INPUTS",IF(A227&gt;Inputs!$B$6,0,MIN((BG227+BH227+BI227),IF(Inputs!H20=1,Inputs!D20,MAX(Inputs!F20,ROUND(BG227*Inputs!E20+BH227+BI227,2))))))</f>
        <v>0</v>
      </c>
      <c r="BK227">
        <f>IF(Inputs!$B$27&lt;&gt;"Ready","PENDING INPUTS",IF(BG227&lt;=0,99,1+IF(AND(K227&gt;0,OR(K227&lt;BG227,AND(K227=BG227,0&lt;6))),1,0)+IF(AND(S227&gt;0,OR(S227&lt;BG227,AND(S227=BG227,1&lt;6))),1,0)+IF(AND(AA227&gt;0,OR(AA227&lt;BG227,AND(AA227=BG227,2&lt;6))),1,0)+IF(AND(AI227&gt;0,OR(AI227&lt;BG227,AND(AI227=BG227,3&lt;6))),1,0)+IF(AND(AQ227&gt;0,OR(AQ227&lt;BG227,AND(AQ227=BG227,4&lt;6))),1,0)+IF(AND(AY227&gt;0,OR(AY227&lt;BG227,AND(AY227=BG227,5&lt;6))),1,0)+IF(AND(BO227&gt;0,OR(BO227&lt;BG227,AND(BO227=BG227,7&lt;6))),1,0)+IF(AND(BW227&gt;0,OR(BW227&lt;BG227,AND(BW227=BG227,8&lt;6))),1,0)+IF(AND(CE227&gt;0,OR(CE227&lt;BG227,AND(CE227=BG227,9&lt;6))),1,0)))</f>
        <v>99</v>
      </c>
      <c r="BL227" s="3">
        <f>IF(Inputs!$B$27&lt;&gt;"Ready","PENDING INPUTS",IF(A227&gt;Inputs!$B$6,0,MIN(MAX(0,(BG227+BH227+BI227)-BJ227),MAX(0,C227-D227-(IF(O227&lt;BK227,K227+L227+M227-N227,0)+IF(W227&lt;BK227,S227+T227+U227-V227,0)+IF(AE227&lt;BK227,AA227+AB227+AC227-AD227,0)+IF(AM227&lt;BK227,AI227+AJ227+AK227-AL227,0)+IF(AU227&lt;BK227,AQ227+AR227+AS227-AT227,0)+IF(BC227&lt;BK227,AY227+AZ227+BA227-BB227,0)+IF(BK227&lt;BK227,BG227+BH227+BI227-BJ227,0)+IF(BS227&lt;BK227,BO227+BP227+BQ227-BR227,0)+IF(CA227&lt;BK227,BW227+BX227+BY227-BZ227,0)+IF(CI227&lt;BK227,CE227+CF227+CG227-CH227,0))))))</f>
        <v>0</v>
      </c>
      <c r="BM227" s="3">
        <f>IF(Inputs!$B$27&lt;&gt;"Ready","PENDING INPUTS",MIN((BG227+BH227+BI227),IF(D227&gt;C227,IF(D227=0,0,BJ227*C227/D227),BJ227+BL227)))</f>
        <v>0</v>
      </c>
      <c r="BN227" s="3">
        <f>IF(Inputs!$B$27&lt;&gt;"Ready","PENDING INPUTS",MAX(0,(BG227+BH227+BI227)-BM227))</f>
        <v>0</v>
      </c>
      <c r="BO227" s="3">
        <f>IF(Inputs!$B$27&lt;&gt;"Ready","PENDING INPUTS",BV226)</f>
        <v>0</v>
      </c>
      <c r="BP227" s="3">
        <f>IF(Inputs!$B$27&lt;&gt;"Ready","PENDING INPUTS",IF(A227&lt;=Inputs!$B$6,ROUND(BO227*Inputs!C21/12,2),0))</f>
        <v>0</v>
      </c>
      <c r="BQ227" s="3">
        <f>IF(Inputs!$B$27&lt;&gt;"Ready","PENDING INPUTS",IF(AND(A227&lt;=Inputs!$B$6,BO227&gt;0),Inputs!G21,0))</f>
        <v>0</v>
      </c>
      <c r="BR227" s="3">
        <f>IF(Inputs!$B$27&lt;&gt;"Ready","PENDING INPUTS",IF(A227&gt;Inputs!$B$6,0,MIN((BO227+BP227+BQ227),IF(Inputs!H21=1,Inputs!D21,MAX(Inputs!F21,ROUND(BO227*Inputs!E21+BP227+BQ227,2))))))</f>
        <v>0</v>
      </c>
      <c r="BS227">
        <f>IF(Inputs!$B$27&lt;&gt;"Ready","PENDING INPUTS",IF(BO227&lt;=0,99,1+IF(AND(K227&gt;0,OR(K227&lt;BO227,AND(K227=BO227,0&lt;7))),1,0)+IF(AND(S227&gt;0,OR(S227&lt;BO227,AND(S227=BO227,1&lt;7))),1,0)+IF(AND(AA227&gt;0,OR(AA227&lt;BO227,AND(AA227=BO227,2&lt;7))),1,0)+IF(AND(AI227&gt;0,OR(AI227&lt;BO227,AND(AI227=BO227,3&lt;7))),1,0)+IF(AND(AQ227&gt;0,OR(AQ227&lt;BO227,AND(AQ227=BO227,4&lt;7))),1,0)+IF(AND(AY227&gt;0,OR(AY227&lt;BO227,AND(AY227=BO227,5&lt;7))),1,0)+IF(AND(BG227&gt;0,OR(BG227&lt;BO227,AND(BG227=BO227,6&lt;7))),1,0)+IF(AND(BW227&gt;0,OR(BW227&lt;BO227,AND(BW227=BO227,8&lt;7))),1,0)+IF(AND(CE227&gt;0,OR(CE227&lt;BO227,AND(CE227=BO227,9&lt;7))),1,0)))</f>
        <v>99</v>
      </c>
      <c r="BT227" s="3">
        <f>IF(Inputs!$B$27&lt;&gt;"Ready","PENDING INPUTS",IF(A227&gt;Inputs!$B$6,0,MIN(MAX(0,(BO227+BP227+BQ227)-BR227),MAX(0,C227-D227-(IF(O227&lt;BS227,K227+L227+M227-N227,0)+IF(W227&lt;BS227,S227+T227+U227-V227,0)+IF(AE227&lt;BS227,AA227+AB227+AC227-AD227,0)+IF(AM227&lt;BS227,AI227+AJ227+AK227-AL227,0)+IF(AU227&lt;BS227,AQ227+AR227+AS227-AT227,0)+IF(BC227&lt;BS227,AY227+AZ227+BA227-BB227,0)+IF(BK227&lt;BS227,BG227+BH227+BI227-BJ227,0)+IF(BS227&lt;BS227,BO227+BP227+BQ227-BR227,0)+IF(CA227&lt;BS227,BW227+BX227+BY227-BZ227,0)+IF(CI227&lt;BS227,CE227+CF227+CG227-CH227,0))))))</f>
        <v>0</v>
      </c>
      <c r="BU227" s="3">
        <f>IF(Inputs!$B$27&lt;&gt;"Ready","PENDING INPUTS",MIN((BO227+BP227+BQ227),IF(D227&gt;C227,IF(D227=0,0,BR227*C227/D227),BR227+BT227)))</f>
        <v>0</v>
      </c>
      <c r="BV227" s="3">
        <f>IF(Inputs!$B$27&lt;&gt;"Ready","PENDING INPUTS",MAX(0,(BO227+BP227+BQ227)-BU227))</f>
        <v>0</v>
      </c>
      <c r="BW227" s="3">
        <f>IF(Inputs!$B$27&lt;&gt;"Ready","PENDING INPUTS",CD226)</f>
        <v>0</v>
      </c>
      <c r="BX227" s="3">
        <f>IF(Inputs!$B$27&lt;&gt;"Ready","PENDING INPUTS",IF(A227&lt;=Inputs!$B$6,ROUND(BW227*Inputs!C22/12,2),0))</f>
        <v>0</v>
      </c>
      <c r="BY227" s="3">
        <f>IF(Inputs!$B$27&lt;&gt;"Ready","PENDING INPUTS",IF(AND(A227&lt;=Inputs!$B$6,BW227&gt;0),Inputs!G22,0))</f>
        <v>0</v>
      </c>
      <c r="BZ227" s="3">
        <f>IF(Inputs!$B$27&lt;&gt;"Ready","PENDING INPUTS",IF(A227&gt;Inputs!$B$6,0,MIN((BW227+BX227+BY227),IF(Inputs!H22=1,Inputs!D22,MAX(Inputs!F22,ROUND(BW227*Inputs!E22+BX227+BY227,2))))))</f>
        <v>0</v>
      </c>
      <c r="CA227">
        <f>IF(Inputs!$B$27&lt;&gt;"Ready","PENDING INPUTS",IF(BW227&lt;=0,99,1+IF(AND(K227&gt;0,OR(K227&lt;BW227,AND(K227=BW227,0&lt;8))),1,0)+IF(AND(S227&gt;0,OR(S227&lt;BW227,AND(S227=BW227,1&lt;8))),1,0)+IF(AND(AA227&gt;0,OR(AA227&lt;BW227,AND(AA227=BW227,2&lt;8))),1,0)+IF(AND(AI227&gt;0,OR(AI227&lt;BW227,AND(AI227=BW227,3&lt;8))),1,0)+IF(AND(AQ227&gt;0,OR(AQ227&lt;BW227,AND(AQ227=BW227,4&lt;8))),1,0)+IF(AND(AY227&gt;0,OR(AY227&lt;BW227,AND(AY227=BW227,5&lt;8))),1,0)+IF(AND(BG227&gt;0,OR(BG227&lt;BW227,AND(BG227=BW227,6&lt;8))),1,0)+IF(AND(BO227&gt;0,OR(BO227&lt;BW227,AND(BO227=BW227,7&lt;8))),1,0)+IF(AND(CE227&gt;0,OR(CE227&lt;BW227,AND(CE227=BW227,9&lt;8))),1,0)))</f>
        <v>99</v>
      </c>
      <c r="CB227" s="3">
        <f>IF(Inputs!$B$27&lt;&gt;"Ready","PENDING INPUTS",IF(A227&gt;Inputs!$B$6,0,MIN(MAX(0,(BW227+BX227+BY227)-BZ227),MAX(0,C227-D227-(IF(O227&lt;CA227,K227+L227+M227-N227,0)+IF(W227&lt;CA227,S227+T227+U227-V227,0)+IF(AE227&lt;CA227,AA227+AB227+AC227-AD227,0)+IF(AM227&lt;CA227,AI227+AJ227+AK227-AL227,0)+IF(AU227&lt;CA227,AQ227+AR227+AS227-AT227,0)+IF(BC227&lt;CA227,AY227+AZ227+BA227-BB227,0)+IF(BK227&lt;CA227,BG227+BH227+BI227-BJ227,0)+IF(BS227&lt;CA227,BO227+BP227+BQ227-BR227,0)+IF(CA227&lt;CA227,BW227+BX227+BY227-BZ227,0)+IF(CI227&lt;CA227,CE227+CF227+CG227-CH227,0))))))</f>
        <v>0</v>
      </c>
      <c r="CC227" s="3">
        <f>IF(Inputs!$B$27&lt;&gt;"Ready","PENDING INPUTS",MIN((BW227+BX227+BY227),IF(D227&gt;C227,IF(D227=0,0,BZ227*C227/D227),BZ227+CB227)))</f>
        <v>0</v>
      </c>
      <c r="CD227" s="3">
        <f>IF(Inputs!$B$27&lt;&gt;"Ready","PENDING INPUTS",MAX(0,(BW227+BX227+BY227)-CC227))</f>
        <v>0</v>
      </c>
      <c r="CE227" s="3">
        <f>IF(Inputs!$B$27&lt;&gt;"Ready","PENDING INPUTS",CL226)</f>
        <v>0</v>
      </c>
      <c r="CF227" s="3">
        <f>IF(Inputs!$B$27&lt;&gt;"Ready","PENDING INPUTS",IF(A227&lt;=Inputs!$B$6,ROUND(CE227*Inputs!C23/12,2),0))</f>
        <v>0</v>
      </c>
      <c r="CG227" s="3">
        <f>IF(Inputs!$B$27&lt;&gt;"Ready","PENDING INPUTS",IF(AND(A227&lt;=Inputs!$B$6,CE227&gt;0),Inputs!G23,0))</f>
        <v>0</v>
      </c>
      <c r="CH227" s="3">
        <f>IF(Inputs!$B$27&lt;&gt;"Ready","PENDING INPUTS",IF(A227&gt;Inputs!$B$6,0,MIN((CE227+CF227+CG227),IF(Inputs!H23=1,Inputs!D23,MAX(Inputs!F23,ROUND(CE227*Inputs!E23+CF227+CG227,2))))))</f>
        <v>0</v>
      </c>
      <c r="CI227">
        <f>IF(Inputs!$B$27&lt;&gt;"Ready","PENDING INPUTS",IF(CE227&lt;=0,99,1+IF(AND(K227&gt;0,OR(K227&lt;CE227,AND(K227=CE227,0&lt;9))),1,0)+IF(AND(S227&gt;0,OR(S227&lt;CE227,AND(S227=CE227,1&lt;9))),1,0)+IF(AND(AA227&gt;0,OR(AA227&lt;CE227,AND(AA227=CE227,2&lt;9))),1,0)+IF(AND(AI227&gt;0,OR(AI227&lt;CE227,AND(AI227=CE227,3&lt;9))),1,0)+IF(AND(AQ227&gt;0,OR(AQ227&lt;CE227,AND(AQ227=CE227,4&lt;9))),1,0)+IF(AND(AY227&gt;0,OR(AY227&lt;CE227,AND(AY227=CE227,5&lt;9))),1,0)+IF(AND(BG227&gt;0,OR(BG227&lt;CE227,AND(BG227=CE227,6&lt;9))),1,0)+IF(AND(BO227&gt;0,OR(BO227&lt;CE227,AND(BO227=CE227,7&lt;9))),1,0)+IF(AND(BW227&gt;0,OR(BW227&lt;CE227,AND(BW227=CE227,8&lt;9))),1,0)))</f>
        <v>99</v>
      </c>
      <c r="CJ227" s="3">
        <f>IF(Inputs!$B$27&lt;&gt;"Ready","PENDING INPUTS",IF(A227&gt;Inputs!$B$6,0,MIN(MAX(0,(CE227+CF227+CG227)-CH227),MAX(0,C227-D227-(IF(O227&lt;CI227,K227+L227+M227-N227,0)+IF(W227&lt;CI227,S227+T227+U227-V227,0)+IF(AE227&lt;CI227,AA227+AB227+AC227-AD227,0)+IF(AM227&lt;CI227,AI227+AJ227+AK227-AL227,0)+IF(AU227&lt;CI227,AQ227+AR227+AS227-AT227,0)+IF(BC227&lt;CI227,AY227+AZ227+BA227-BB227,0)+IF(BK227&lt;CI227,BG227+BH227+BI227-BJ227,0)+IF(BS227&lt;CI227,BO227+BP227+BQ227-BR227,0)+IF(CA227&lt;CI227,BW227+BX227+BY227-BZ227,0)+IF(CI227&lt;CI227,CE227+CF227+CG227-CH227,0))))))</f>
        <v>0</v>
      </c>
      <c r="CK227" s="3">
        <f>IF(Inputs!$B$27&lt;&gt;"Ready","PENDING INPUTS",MIN((CE227+CF227+CG227),IF(D227&gt;C227,IF(D227=0,0,CH227*C227/D227),CH227+CJ227)))</f>
        <v>0</v>
      </c>
      <c r="CL227" s="3">
        <f>IF(Inputs!$B$27&lt;&gt;"Ready","PENDING INPUTS",MAX(0,(CE227+CF227+CG227)-CK227))</f>
        <v>0</v>
      </c>
    </row>
    <row r="228" spans="1:90" ht="27.95" customHeight="1" x14ac:dyDescent="0.25">
      <c r="A228">
        <v>224</v>
      </c>
      <c r="B228" s="13">
        <f>IF(Inputs!$B$27&lt;&gt;"Ready","PENDING INPUTS",EDATE(Inputs!$B$5,A228-1))</f>
        <v>53083</v>
      </c>
      <c r="C228" s="3">
        <f>IF(Inputs!$B$27&lt;&gt;"Ready","PENDING INPUTS",IF(A228&lt;=Inputs!$B$6,MAX(0,Inputs!$B$4+IF(A228=Inputs!$B$7,Inputs!$B$8,0)+IF(A228=Inputs!$B$9,Inputs!$B$10,0)),0))</f>
        <v>0</v>
      </c>
      <c r="D228" s="3">
        <f>IF(Inputs!$B$27&lt;&gt;"Ready","PENDING INPUTS",SUM(N228,V228,AD228,AL228,AT228,BB228,BJ228,BR228,BZ228,CH228))</f>
        <v>0</v>
      </c>
      <c r="E228" s="3">
        <f>IF(Inputs!$B$27&lt;&gt;"Ready","PENDING INPUTS",MAX(0,D228-C228))</f>
        <v>0</v>
      </c>
      <c r="F228" s="3">
        <f>IF(Inputs!$B$27&lt;&gt;"Ready","PENDING INPUTS",SUM(Q228,Y228,AG228,AO228,AW228,BE228,BM228,BU228,CC228,CK228))</f>
        <v>0</v>
      </c>
      <c r="G228" s="3">
        <f>IF(Inputs!$B$27&lt;&gt;"Ready","PENDING INPUTS",SUM(L228,T228,AB228,AJ228,AR228,AZ228,BH228,BP228,BX228,CF228))</f>
        <v>0</v>
      </c>
      <c r="H228" s="3">
        <f>IF(Inputs!$B$27&lt;&gt;"Ready","PENDING INPUTS",SUM(M228,U228,AC228,AK228,AS228,BA228,BI228,BQ228,BY228,CG228))</f>
        <v>0</v>
      </c>
      <c r="I228" s="3">
        <f>IF(Inputs!$B$27&lt;&gt;"Ready","PENDING INPUTS",SUM(R228,Z228,AH228,AP228,AX228,BF228,BN228,BV228,CD228,CL228))</f>
        <v>0</v>
      </c>
      <c r="J228" t="str">
        <f>IF(Inputs!$B$27&lt;&gt;"Ready","PENDING INPUTS",IF(A228&gt;Inputs!$B$6,"Beyond horizon",IF(E228&gt;0.005,"MINIMUM SHORTFALL",IF(I228&lt;0.005,"Paid off","In progress"))))</f>
        <v>Beyond horizon</v>
      </c>
      <c r="K228" s="3">
        <f>IF(Inputs!$B$27&lt;&gt;"Ready","PENDING INPUTS",R227)</f>
        <v>0</v>
      </c>
      <c r="L228" s="3">
        <f>IF(Inputs!$B$27&lt;&gt;"Ready","PENDING INPUTS",IF(A228&lt;=Inputs!$B$6,ROUND(K228*Inputs!C14/12,2),0))</f>
        <v>0</v>
      </c>
      <c r="M228" s="3">
        <f>IF(Inputs!$B$27&lt;&gt;"Ready","PENDING INPUTS",IF(AND(A228&lt;=Inputs!$B$6,K228&gt;0),Inputs!G14,0))</f>
        <v>0</v>
      </c>
      <c r="N228" s="3">
        <f>IF(Inputs!$B$27&lt;&gt;"Ready","PENDING INPUTS",IF(A228&gt;Inputs!$B$6,0,MIN((K228+L228+M228),IF(Inputs!H14=1,Inputs!D14,MAX(Inputs!F14,ROUND(K228*Inputs!E14+L228+M228,2))))))</f>
        <v>0</v>
      </c>
      <c r="O228">
        <f>IF(Inputs!$B$27&lt;&gt;"Ready","PENDING INPUTS",IF(K228&lt;=0,99,1+IF(AND(S228&gt;0,OR(S228&lt;K228,AND(S228=K228,1&lt;0))),1,0)+IF(AND(AA228&gt;0,OR(AA228&lt;K228,AND(AA228=K228,2&lt;0))),1,0)+IF(AND(AI228&gt;0,OR(AI228&lt;K228,AND(AI228=K228,3&lt;0))),1,0)+IF(AND(AQ228&gt;0,OR(AQ228&lt;K228,AND(AQ228=K228,4&lt;0))),1,0)+IF(AND(AY228&gt;0,OR(AY228&lt;K228,AND(AY228=K228,5&lt;0))),1,0)+IF(AND(BG228&gt;0,OR(BG228&lt;K228,AND(BG228=K228,6&lt;0))),1,0)+IF(AND(BO228&gt;0,OR(BO228&lt;K228,AND(BO228=K228,7&lt;0))),1,0)+IF(AND(BW228&gt;0,OR(BW228&lt;K228,AND(BW228=K228,8&lt;0))),1,0)+IF(AND(CE228&gt;0,OR(CE228&lt;K228,AND(CE228=K228,9&lt;0))),1,0)))</f>
        <v>99</v>
      </c>
      <c r="P228" s="3">
        <f>IF(Inputs!$B$27&lt;&gt;"Ready","PENDING INPUTS",IF(A228&gt;Inputs!$B$6,0,MIN(MAX(0,(K228+L228+M228)-N228),MAX(0,C228-D228-(IF(O228&lt;O228,K228+L228+M228-N228,0)+IF(W228&lt;O228,S228+T228+U228-V228,0)+IF(AE228&lt;O228,AA228+AB228+AC228-AD228,0)+IF(AM228&lt;O228,AI228+AJ228+AK228-AL228,0)+IF(AU228&lt;O228,AQ228+AR228+AS228-AT228,0)+IF(BC228&lt;O228,AY228+AZ228+BA228-BB228,0)+IF(BK228&lt;O228,BG228+BH228+BI228-BJ228,0)+IF(BS228&lt;O228,BO228+BP228+BQ228-BR228,0)+IF(CA228&lt;O228,BW228+BX228+BY228-BZ228,0)+IF(CI228&lt;O228,CE228+CF228+CG228-CH228,0))))))</f>
        <v>0</v>
      </c>
      <c r="Q228" s="3">
        <f>IF(Inputs!$B$27&lt;&gt;"Ready","PENDING INPUTS",MIN((K228+L228+M228),IF(D228&gt;C228,IF(D228=0,0,N228*C228/D228),N228+P228)))</f>
        <v>0</v>
      </c>
      <c r="R228" s="3">
        <f>IF(Inputs!$B$27&lt;&gt;"Ready","PENDING INPUTS",MAX(0,(K228+L228+M228)-Q228))</f>
        <v>0</v>
      </c>
      <c r="S228" s="3">
        <f>IF(Inputs!$B$27&lt;&gt;"Ready","PENDING INPUTS",Z227)</f>
        <v>0</v>
      </c>
      <c r="T228" s="3">
        <f>IF(Inputs!$B$27&lt;&gt;"Ready","PENDING INPUTS",IF(A228&lt;=Inputs!$B$6,ROUND(S228*Inputs!C15/12,2),0))</f>
        <v>0</v>
      </c>
      <c r="U228" s="3">
        <f>IF(Inputs!$B$27&lt;&gt;"Ready","PENDING INPUTS",IF(AND(A228&lt;=Inputs!$B$6,S228&gt;0),Inputs!G15,0))</f>
        <v>0</v>
      </c>
      <c r="V228" s="3">
        <f>IF(Inputs!$B$27&lt;&gt;"Ready","PENDING INPUTS",IF(A228&gt;Inputs!$B$6,0,MIN((S228+T228+U228),IF(Inputs!H15=1,Inputs!D15,MAX(Inputs!F15,ROUND(S228*Inputs!E15+T228+U228,2))))))</f>
        <v>0</v>
      </c>
      <c r="W228">
        <f>IF(Inputs!$B$27&lt;&gt;"Ready","PENDING INPUTS",IF(S228&lt;=0,99,1+IF(AND(K228&gt;0,OR(K228&lt;S228,AND(K228=S228,0&lt;1))),1,0)+IF(AND(AA228&gt;0,OR(AA228&lt;S228,AND(AA228=S228,2&lt;1))),1,0)+IF(AND(AI228&gt;0,OR(AI228&lt;S228,AND(AI228=S228,3&lt;1))),1,0)+IF(AND(AQ228&gt;0,OR(AQ228&lt;S228,AND(AQ228=S228,4&lt;1))),1,0)+IF(AND(AY228&gt;0,OR(AY228&lt;S228,AND(AY228=S228,5&lt;1))),1,0)+IF(AND(BG228&gt;0,OR(BG228&lt;S228,AND(BG228=S228,6&lt;1))),1,0)+IF(AND(BO228&gt;0,OR(BO228&lt;S228,AND(BO228=S228,7&lt;1))),1,0)+IF(AND(BW228&gt;0,OR(BW228&lt;S228,AND(BW228=S228,8&lt;1))),1,0)+IF(AND(CE228&gt;0,OR(CE228&lt;S228,AND(CE228=S228,9&lt;1))),1,0)))</f>
        <v>99</v>
      </c>
      <c r="X228" s="3">
        <f>IF(Inputs!$B$27&lt;&gt;"Ready","PENDING INPUTS",IF(A228&gt;Inputs!$B$6,0,MIN(MAX(0,(S228+T228+U228)-V228),MAX(0,C228-D228-(IF(O228&lt;W228,K228+L228+M228-N228,0)+IF(W228&lt;W228,S228+T228+U228-V228,0)+IF(AE228&lt;W228,AA228+AB228+AC228-AD228,0)+IF(AM228&lt;W228,AI228+AJ228+AK228-AL228,0)+IF(AU228&lt;W228,AQ228+AR228+AS228-AT228,0)+IF(BC228&lt;W228,AY228+AZ228+BA228-BB228,0)+IF(BK228&lt;W228,BG228+BH228+BI228-BJ228,0)+IF(BS228&lt;W228,BO228+BP228+BQ228-BR228,0)+IF(CA228&lt;W228,BW228+BX228+BY228-BZ228,0)+IF(CI228&lt;W228,CE228+CF228+CG228-CH228,0))))))</f>
        <v>0</v>
      </c>
      <c r="Y228" s="3">
        <f>IF(Inputs!$B$27&lt;&gt;"Ready","PENDING INPUTS",MIN((S228+T228+U228),IF(D228&gt;C228,IF(D228=0,0,V228*C228/D228),V228+X228)))</f>
        <v>0</v>
      </c>
      <c r="Z228" s="3">
        <f>IF(Inputs!$B$27&lt;&gt;"Ready","PENDING INPUTS",MAX(0,(S228+T228+U228)-Y228))</f>
        <v>0</v>
      </c>
      <c r="AA228" s="3">
        <f>IF(Inputs!$B$27&lt;&gt;"Ready","PENDING INPUTS",AH227)</f>
        <v>0</v>
      </c>
      <c r="AB228" s="3">
        <f>IF(Inputs!$B$27&lt;&gt;"Ready","PENDING INPUTS",IF(A228&lt;=Inputs!$B$6,ROUND(AA228*Inputs!C16/12,2),0))</f>
        <v>0</v>
      </c>
      <c r="AC228" s="3">
        <f>IF(Inputs!$B$27&lt;&gt;"Ready","PENDING INPUTS",IF(AND(A228&lt;=Inputs!$B$6,AA228&gt;0),Inputs!G16,0))</f>
        <v>0</v>
      </c>
      <c r="AD228" s="3">
        <f>IF(Inputs!$B$27&lt;&gt;"Ready","PENDING INPUTS",IF(A228&gt;Inputs!$B$6,0,MIN((AA228+AB228+AC228),IF(Inputs!H16=1,Inputs!D16,MAX(Inputs!F16,ROUND(AA228*Inputs!E16+AB228+AC228,2))))))</f>
        <v>0</v>
      </c>
      <c r="AE228">
        <f>IF(Inputs!$B$27&lt;&gt;"Ready","PENDING INPUTS",IF(AA228&lt;=0,99,1+IF(AND(K228&gt;0,OR(K228&lt;AA228,AND(K228=AA228,0&lt;2))),1,0)+IF(AND(S228&gt;0,OR(S228&lt;AA228,AND(S228=AA228,1&lt;2))),1,0)+IF(AND(AI228&gt;0,OR(AI228&lt;AA228,AND(AI228=AA228,3&lt;2))),1,0)+IF(AND(AQ228&gt;0,OR(AQ228&lt;AA228,AND(AQ228=AA228,4&lt;2))),1,0)+IF(AND(AY228&gt;0,OR(AY228&lt;AA228,AND(AY228=AA228,5&lt;2))),1,0)+IF(AND(BG228&gt;0,OR(BG228&lt;AA228,AND(BG228=AA228,6&lt;2))),1,0)+IF(AND(BO228&gt;0,OR(BO228&lt;AA228,AND(BO228=AA228,7&lt;2))),1,0)+IF(AND(BW228&gt;0,OR(BW228&lt;AA228,AND(BW228=AA228,8&lt;2))),1,0)+IF(AND(CE228&gt;0,OR(CE228&lt;AA228,AND(CE228=AA228,9&lt;2))),1,0)))</f>
        <v>99</v>
      </c>
      <c r="AF228" s="3">
        <f>IF(Inputs!$B$27&lt;&gt;"Ready","PENDING INPUTS",IF(A228&gt;Inputs!$B$6,0,MIN(MAX(0,(AA228+AB228+AC228)-AD228),MAX(0,C228-D228-(IF(O228&lt;AE228,K228+L228+M228-N228,0)+IF(W228&lt;AE228,S228+T228+U228-V228,0)+IF(AE228&lt;AE228,AA228+AB228+AC228-AD228,0)+IF(AM228&lt;AE228,AI228+AJ228+AK228-AL228,0)+IF(AU228&lt;AE228,AQ228+AR228+AS228-AT228,0)+IF(BC228&lt;AE228,AY228+AZ228+BA228-BB228,0)+IF(BK228&lt;AE228,BG228+BH228+BI228-BJ228,0)+IF(BS228&lt;AE228,BO228+BP228+BQ228-BR228,0)+IF(CA228&lt;AE228,BW228+BX228+BY228-BZ228,0)+IF(CI228&lt;AE228,CE228+CF228+CG228-CH228,0))))))</f>
        <v>0</v>
      </c>
      <c r="AG228" s="3">
        <f>IF(Inputs!$B$27&lt;&gt;"Ready","PENDING INPUTS",MIN((AA228+AB228+AC228),IF(D228&gt;C228,IF(D228=0,0,AD228*C228/D228),AD228+AF228)))</f>
        <v>0</v>
      </c>
      <c r="AH228" s="3">
        <f>IF(Inputs!$B$27&lt;&gt;"Ready","PENDING INPUTS",MAX(0,(AA228+AB228+AC228)-AG228))</f>
        <v>0</v>
      </c>
      <c r="AI228" s="3">
        <f>IF(Inputs!$B$27&lt;&gt;"Ready","PENDING INPUTS",AP227)</f>
        <v>0</v>
      </c>
      <c r="AJ228" s="3">
        <f>IF(Inputs!$B$27&lt;&gt;"Ready","PENDING INPUTS",IF(A228&lt;=Inputs!$B$6,ROUND(AI228*Inputs!C17/12,2),0))</f>
        <v>0</v>
      </c>
      <c r="AK228" s="3">
        <f>IF(Inputs!$B$27&lt;&gt;"Ready","PENDING INPUTS",IF(AND(A228&lt;=Inputs!$B$6,AI228&gt;0),Inputs!G17,0))</f>
        <v>0</v>
      </c>
      <c r="AL228" s="3">
        <f>IF(Inputs!$B$27&lt;&gt;"Ready","PENDING INPUTS",IF(A228&gt;Inputs!$B$6,0,MIN((AI228+AJ228+AK228),IF(Inputs!H17=1,Inputs!D17,MAX(Inputs!F17,ROUND(AI228*Inputs!E17+AJ228+AK228,2))))))</f>
        <v>0</v>
      </c>
      <c r="AM228">
        <f>IF(Inputs!$B$27&lt;&gt;"Ready","PENDING INPUTS",IF(AI228&lt;=0,99,1+IF(AND(K228&gt;0,OR(K228&lt;AI228,AND(K228=AI228,0&lt;3))),1,0)+IF(AND(S228&gt;0,OR(S228&lt;AI228,AND(S228=AI228,1&lt;3))),1,0)+IF(AND(AA228&gt;0,OR(AA228&lt;AI228,AND(AA228=AI228,2&lt;3))),1,0)+IF(AND(AQ228&gt;0,OR(AQ228&lt;AI228,AND(AQ228=AI228,4&lt;3))),1,0)+IF(AND(AY228&gt;0,OR(AY228&lt;AI228,AND(AY228=AI228,5&lt;3))),1,0)+IF(AND(BG228&gt;0,OR(BG228&lt;AI228,AND(BG228=AI228,6&lt;3))),1,0)+IF(AND(BO228&gt;0,OR(BO228&lt;AI228,AND(BO228=AI228,7&lt;3))),1,0)+IF(AND(BW228&gt;0,OR(BW228&lt;AI228,AND(BW228=AI228,8&lt;3))),1,0)+IF(AND(CE228&gt;0,OR(CE228&lt;AI228,AND(CE228=AI228,9&lt;3))),1,0)))</f>
        <v>99</v>
      </c>
      <c r="AN228" s="3">
        <f>IF(Inputs!$B$27&lt;&gt;"Ready","PENDING INPUTS",IF(A228&gt;Inputs!$B$6,0,MIN(MAX(0,(AI228+AJ228+AK228)-AL228),MAX(0,C228-D228-(IF(O228&lt;AM228,K228+L228+M228-N228,0)+IF(W228&lt;AM228,S228+T228+U228-V228,0)+IF(AE228&lt;AM228,AA228+AB228+AC228-AD228,0)+IF(AM228&lt;AM228,AI228+AJ228+AK228-AL228,0)+IF(AU228&lt;AM228,AQ228+AR228+AS228-AT228,0)+IF(BC228&lt;AM228,AY228+AZ228+BA228-BB228,0)+IF(BK228&lt;AM228,BG228+BH228+BI228-BJ228,0)+IF(BS228&lt;AM228,BO228+BP228+BQ228-BR228,0)+IF(CA228&lt;AM228,BW228+BX228+BY228-BZ228,0)+IF(CI228&lt;AM228,CE228+CF228+CG228-CH228,0))))))</f>
        <v>0</v>
      </c>
      <c r="AO228" s="3">
        <f>IF(Inputs!$B$27&lt;&gt;"Ready","PENDING INPUTS",MIN((AI228+AJ228+AK228),IF(D228&gt;C228,IF(D228=0,0,AL228*C228/D228),AL228+AN228)))</f>
        <v>0</v>
      </c>
      <c r="AP228" s="3">
        <f>IF(Inputs!$B$27&lt;&gt;"Ready","PENDING INPUTS",MAX(0,(AI228+AJ228+AK228)-AO228))</f>
        <v>0</v>
      </c>
      <c r="AQ228" s="3">
        <f>IF(Inputs!$B$27&lt;&gt;"Ready","PENDING INPUTS",AX227)</f>
        <v>0</v>
      </c>
      <c r="AR228" s="3">
        <f>IF(Inputs!$B$27&lt;&gt;"Ready","PENDING INPUTS",IF(A228&lt;=Inputs!$B$6,ROUND(AQ228*Inputs!C18/12,2),0))</f>
        <v>0</v>
      </c>
      <c r="AS228" s="3">
        <f>IF(Inputs!$B$27&lt;&gt;"Ready","PENDING INPUTS",IF(AND(A228&lt;=Inputs!$B$6,AQ228&gt;0),Inputs!G18,0))</f>
        <v>0</v>
      </c>
      <c r="AT228" s="3">
        <f>IF(Inputs!$B$27&lt;&gt;"Ready","PENDING INPUTS",IF(A228&gt;Inputs!$B$6,0,MIN((AQ228+AR228+AS228),IF(Inputs!H18=1,Inputs!D18,MAX(Inputs!F18,ROUND(AQ228*Inputs!E18+AR228+AS228,2))))))</f>
        <v>0</v>
      </c>
      <c r="AU228">
        <f>IF(Inputs!$B$27&lt;&gt;"Ready","PENDING INPUTS",IF(AQ228&lt;=0,99,1+IF(AND(K228&gt;0,OR(K228&lt;AQ228,AND(K228=AQ228,0&lt;4))),1,0)+IF(AND(S228&gt;0,OR(S228&lt;AQ228,AND(S228=AQ228,1&lt;4))),1,0)+IF(AND(AA228&gt;0,OR(AA228&lt;AQ228,AND(AA228=AQ228,2&lt;4))),1,0)+IF(AND(AI228&gt;0,OR(AI228&lt;AQ228,AND(AI228=AQ228,3&lt;4))),1,0)+IF(AND(AY228&gt;0,OR(AY228&lt;AQ228,AND(AY228=AQ228,5&lt;4))),1,0)+IF(AND(BG228&gt;0,OR(BG228&lt;AQ228,AND(BG228=AQ228,6&lt;4))),1,0)+IF(AND(BO228&gt;0,OR(BO228&lt;AQ228,AND(BO228=AQ228,7&lt;4))),1,0)+IF(AND(BW228&gt;0,OR(BW228&lt;AQ228,AND(BW228=AQ228,8&lt;4))),1,0)+IF(AND(CE228&gt;0,OR(CE228&lt;AQ228,AND(CE228=AQ228,9&lt;4))),1,0)))</f>
        <v>99</v>
      </c>
      <c r="AV228" s="3">
        <f>IF(Inputs!$B$27&lt;&gt;"Ready","PENDING INPUTS",IF(A228&gt;Inputs!$B$6,0,MIN(MAX(0,(AQ228+AR228+AS228)-AT228),MAX(0,C228-D228-(IF(O228&lt;AU228,K228+L228+M228-N228,0)+IF(W228&lt;AU228,S228+T228+U228-V228,0)+IF(AE228&lt;AU228,AA228+AB228+AC228-AD228,0)+IF(AM228&lt;AU228,AI228+AJ228+AK228-AL228,0)+IF(AU228&lt;AU228,AQ228+AR228+AS228-AT228,0)+IF(BC228&lt;AU228,AY228+AZ228+BA228-BB228,0)+IF(BK228&lt;AU228,BG228+BH228+BI228-BJ228,0)+IF(BS228&lt;AU228,BO228+BP228+BQ228-BR228,0)+IF(CA228&lt;AU228,BW228+BX228+BY228-BZ228,0)+IF(CI228&lt;AU228,CE228+CF228+CG228-CH228,0))))))</f>
        <v>0</v>
      </c>
      <c r="AW228" s="3">
        <f>IF(Inputs!$B$27&lt;&gt;"Ready","PENDING INPUTS",MIN((AQ228+AR228+AS228),IF(D228&gt;C228,IF(D228=0,0,AT228*C228/D228),AT228+AV228)))</f>
        <v>0</v>
      </c>
      <c r="AX228" s="3">
        <f>IF(Inputs!$B$27&lt;&gt;"Ready","PENDING INPUTS",MAX(0,(AQ228+AR228+AS228)-AW228))</f>
        <v>0</v>
      </c>
      <c r="AY228" s="3">
        <f>IF(Inputs!$B$27&lt;&gt;"Ready","PENDING INPUTS",BF227)</f>
        <v>0</v>
      </c>
      <c r="AZ228" s="3">
        <f>IF(Inputs!$B$27&lt;&gt;"Ready","PENDING INPUTS",IF(A228&lt;=Inputs!$B$6,ROUND(AY228*Inputs!C19/12,2),0))</f>
        <v>0</v>
      </c>
      <c r="BA228" s="3">
        <f>IF(Inputs!$B$27&lt;&gt;"Ready","PENDING INPUTS",IF(AND(A228&lt;=Inputs!$B$6,AY228&gt;0),Inputs!G19,0))</f>
        <v>0</v>
      </c>
      <c r="BB228" s="3">
        <f>IF(Inputs!$B$27&lt;&gt;"Ready","PENDING INPUTS",IF(A228&gt;Inputs!$B$6,0,MIN((AY228+AZ228+BA228),IF(Inputs!H19=1,Inputs!D19,MAX(Inputs!F19,ROUND(AY228*Inputs!E19+AZ228+BA228,2))))))</f>
        <v>0</v>
      </c>
      <c r="BC228">
        <f>IF(Inputs!$B$27&lt;&gt;"Ready","PENDING INPUTS",IF(AY228&lt;=0,99,1+IF(AND(K228&gt;0,OR(K228&lt;AY228,AND(K228=AY228,0&lt;5))),1,0)+IF(AND(S228&gt;0,OR(S228&lt;AY228,AND(S228=AY228,1&lt;5))),1,0)+IF(AND(AA228&gt;0,OR(AA228&lt;AY228,AND(AA228=AY228,2&lt;5))),1,0)+IF(AND(AI228&gt;0,OR(AI228&lt;AY228,AND(AI228=AY228,3&lt;5))),1,0)+IF(AND(AQ228&gt;0,OR(AQ228&lt;AY228,AND(AQ228=AY228,4&lt;5))),1,0)+IF(AND(BG228&gt;0,OR(BG228&lt;AY228,AND(BG228=AY228,6&lt;5))),1,0)+IF(AND(BO228&gt;0,OR(BO228&lt;AY228,AND(BO228=AY228,7&lt;5))),1,0)+IF(AND(BW228&gt;0,OR(BW228&lt;AY228,AND(BW228=AY228,8&lt;5))),1,0)+IF(AND(CE228&gt;0,OR(CE228&lt;AY228,AND(CE228=AY228,9&lt;5))),1,0)))</f>
        <v>99</v>
      </c>
      <c r="BD228" s="3">
        <f>IF(Inputs!$B$27&lt;&gt;"Ready","PENDING INPUTS",IF(A228&gt;Inputs!$B$6,0,MIN(MAX(0,(AY228+AZ228+BA228)-BB228),MAX(0,C228-D228-(IF(O228&lt;BC228,K228+L228+M228-N228,0)+IF(W228&lt;BC228,S228+T228+U228-V228,0)+IF(AE228&lt;BC228,AA228+AB228+AC228-AD228,0)+IF(AM228&lt;BC228,AI228+AJ228+AK228-AL228,0)+IF(AU228&lt;BC228,AQ228+AR228+AS228-AT228,0)+IF(BC228&lt;BC228,AY228+AZ228+BA228-BB228,0)+IF(BK228&lt;BC228,BG228+BH228+BI228-BJ228,0)+IF(BS228&lt;BC228,BO228+BP228+BQ228-BR228,0)+IF(CA228&lt;BC228,BW228+BX228+BY228-BZ228,0)+IF(CI228&lt;BC228,CE228+CF228+CG228-CH228,0))))))</f>
        <v>0</v>
      </c>
      <c r="BE228" s="3">
        <f>IF(Inputs!$B$27&lt;&gt;"Ready","PENDING INPUTS",MIN((AY228+AZ228+BA228),IF(D228&gt;C228,IF(D228=0,0,BB228*C228/D228),BB228+BD228)))</f>
        <v>0</v>
      </c>
      <c r="BF228" s="3">
        <f>IF(Inputs!$B$27&lt;&gt;"Ready","PENDING INPUTS",MAX(0,(AY228+AZ228+BA228)-BE228))</f>
        <v>0</v>
      </c>
      <c r="BG228" s="3">
        <f>IF(Inputs!$B$27&lt;&gt;"Ready","PENDING INPUTS",BN227)</f>
        <v>0</v>
      </c>
      <c r="BH228" s="3">
        <f>IF(Inputs!$B$27&lt;&gt;"Ready","PENDING INPUTS",IF(A228&lt;=Inputs!$B$6,ROUND(BG228*Inputs!C20/12,2),0))</f>
        <v>0</v>
      </c>
      <c r="BI228" s="3">
        <f>IF(Inputs!$B$27&lt;&gt;"Ready","PENDING INPUTS",IF(AND(A228&lt;=Inputs!$B$6,BG228&gt;0),Inputs!G20,0))</f>
        <v>0</v>
      </c>
      <c r="BJ228" s="3">
        <f>IF(Inputs!$B$27&lt;&gt;"Ready","PENDING INPUTS",IF(A228&gt;Inputs!$B$6,0,MIN((BG228+BH228+BI228),IF(Inputs!H20=1,Inputs!D20,MAX(Inputs!F20,ROUND(BG228*Inputs!E20+BH228+BI228,2))))))</f>
        <v>0</v>
      </c>
      <c r="BK228">
        <f>IF(Inputs!$B$27&lt;&gt;"Ready","PENDING INPUTS",IF(BG228&lt;=0,99,1+IF(AND(K228&gt;0,OR(K228&lt;BG228,AND(K228=BG228,0&lt;6))),1,0)+IF(AND(S228&gt;0,OR(S228&lt;BG228,AND(S228=BG228,1&lt;6))),1,0)+IF(AND(AA228&gt;0,OR(AA228&lt;BG228,AND(AA228=BG228,2&lt;6))),1,0)+IF(AND(AI228&gt;0,OR(AI228&lt;BG228,AND(AI228=BG228,3&lt;6))),1,0)+IF(AND(AQ228&gt;0,OR(AQ228&lt;BG228,AND(AQ228=BG228,4&lt;6))),1,0)+IF(AND(AY228&gt;0,OR(AY228&lt;BG228,AND(AY228=BG228,5&lt;6))),1,0)+IF(AND(BO228&gt;0,OR(BO228&lt;BG228,AND(BO228=BG228,7&lt;6))),1,0)+IF(AND(BW228&gt;0,OR(BW228&lt;BG228,AND(BW228=BG228,8&lt;6))),1,0)+IF(AND(CE228&gt;0,OR(CE228&lt;BG228,AND(CE228=BG228,9&lt;6))),1,0)))</f>
        <v>99</v>
      </c>
      <c r="BL228" s="3">
        <f>IF(Inputs!$B$27&lt;&gt;"Ready","PENDING INPUTS",IF(A228&gt;Inputs!$B$6,0,MIN(MAX(0,(BG228+BH228+BI228)-BJ228),MAX(0,C228-D228-(IF(O228&lt;BK228,K228+L228+M228-N228,0)+IF(W228&lt;BK228,S228+T228+U228-V228,0)+IF(AE228&lt;BK228,AA228+AB228+AC228-AD228,0)+IF(AM228&lt;BK228,AI228+AJ228+AK228-AL228,0)+IF(AU228&lt;BK228,AQ228+AR228+AS228-AT228,0)+IF(BC228&lt;BK228,AY228+AZ228+BA228-BB228,0)+IF(BK228&lt;BK228,BG228+BH228+BI228-BJ228,0)+IF(BS228&lt;BK228,BO228+BP228+BQ228-BR228,0)+IF(CA228&lt;BK228,BW228+BX228+BY228-BZ228,0)+IF(CI228&lt;BK228,CE228+CF228+CG228-CH228,0))))))</f>
        <v>0</v>
      </c>
      <c r="BM228" s="3">
        <f>IF(Inputs!$B$27&lt;&gt;"Ready","PENDING INPUTS",MIN((BG228+BH228+BI228),IF(D228&gt;C228,IF(D228=0,0,BJ228*C228/D228),BJ228+BL228)))</f>
        <v>0</v>
      </c>
      <c r="BN228" s="3">
        <f>IF(Inputs!$B$27&lt;&gt;"Ready","PENDING INPUTS",MAX(0,(BG228+BH228+BI228)-BM228))</f>
        <v>0</v>
      </c>
      <c r="BO228" s="3">
        <f>IF(Inputs!$B$27&lt;&gt;"Ready","PENDING INPUTS",BV227)</f>
        <v>0</v>
      </c>
      <c r="BP228" s="3">
        <f>IF(Inputs!$B$27&lt;&gt;"Ready","PENDING INPUTS",IF(A228&lt;=Inputs!$B$6,ROUND(BO228*Inputs!C21/12,2),0))</f>
        <v>0</v>
      </c>
      <c r="BQ228" s="3">
        <f>IF(Inputs!$B$27&lt;&gt;"Ready","PENDING INPUTS",IF(AND(A228&lt;=Inputs!$B$6,BO228&gt;0),Inputs!G21,0))</f>
        <v>0</v>
      </c>
      <c r="BR228" s="3">
        <f>IF(Inputs!$B$27&lt;&gt;"Ready","PENDING INPUTS",IF(A228&gt;Inputs!$B$6,0,MIN((BO228+BP228+BQ228),IF(Inputs!H21=1,Inputs!D21,MAX(Inputs!F21,ROUND(BO228*Inputs!E21+BP228+BQ228,2))))))</f>
        <v>0</v>
      </c>
      <c r="BS228">
        <f>IF(Inputs!$B$27&lt;&gt;"Ready","PENDING INPUTS",IF(BO228&lt;=0,99,1+IF(AND(K228&gt;0,OR(K228&lt;BO228,AND(K228=BO228,0&lt;7))),1,0)+IF(AND(S228&gt;0,OR(S228&lt;BO228,AND(S228=BO228,1&lt;7))),1,0)+IF(AND(AA228&gt;0,OR(AA228&lt;BO228,AND(AA228=BO228,2&lt;7))),1,0)+IF(AND(AI228&gt;0,OR(AI228&lt;BO228,AND(AI228=BO228,3&lt;7))),1,0)+IF(AND(AQ228&gt;0,OR(AQ228&lt;BO228,AND(AQ228=BO228,4&lt;7))),1,0)+IF(AND(AY228&gt;0,OR(AY228&lt;BO228,AND(AY228=BO228,5&lt;7))),1,0)+IF(AND(BG228&gt;0,OR(BG228&lt;BO228,AND(BG228=BO228,6&lt;7))),1,0)+IF(AND(BW228&gt;0,OR(BW228&lt;BO228,AND(BW228=BO228,8&lt;7))),1,0)+IF(AND(CE228&gt;0,OR(CE228&lt;BO228,AND(CE228=BO228,9&lt;7))),1,0)))</f>
        <v>99</v>
      </c>
      <c r="BT228" s="3">
        <f>IF(Inputs!$B$27&lt;&gt;"Ready","PENDING INPUTS",IF(A228&gt;Inputs!$B$6,0,MIN(MAX(0,(BO228+BP228+BQ228)-BR228),MAX(0,C228-D228-(IF(O228&lt;BS228,K228+L228+M228-N228,0)+IF(W228&lt;BS228,S228+T228+U228-V228,0)+IF(AE228&lt;BS228,AA228+AB228+AC228-AD228,0)+IF(AM228&lt;BS228,AI228+AJ228+AK228-AL228,0)+IF(AU228&lt;BS228,AQ228+AR228+AS228-AT228,0)+IF(BC228&lt;BS228,AY228+AZ228+BA228-BB228,0)+IF(BK228&lt;BS228,BG228+BH228+BI228-BJ228,0)+IF(BS228&lt;BS228,BO228+BP228+BQ228-BR228,0)+IF(CA228&lt;BS228,BW228+BX228+BY228-BZ228,0)+IF(CI228&lt;BS228,CE228+CF228+CG228-CH228,0))))))</f>
        <v>0</v>
      </c>
      <c r="BU228" s="3">
        <f>IF(Inputs!$B$27&lt;&gt;"Ready","PENDING INPUTS",MIN((BO228+BP228+BQ228),IF(D228&gt;C228,IF(D228=0,0,BR228*C228/D228),BR228+BT228)))</f>
        <v>0</v>
      </c>
      <c r="BV228" s="3">
        <f>IF(Inputs!$B$27&lt;&gt;"Ready","PENDING INPUTS",MAX(0,(BO228+BP228+BQ228)-BU228))</f>
        <v>0</v>
      </c>
      <c r="BW228" s="3">
        <f>IF(Inputs!$B$27&lt;&gt;"Ready","PENDING INPUTS",CD227)</f>
        <v>0</v>
      </c>
      <c r="BX228" s="3">
        <f>IF(Inputs!$B$27&lt;&gt;"Ready","PENDING INPUTS",IF(A228&lt;=Inputs!$B$6,ROUND(BW228*Inputs!C22/12,2),0))</f>
        <v>0</v>
      </c>
      <c r="BY228" s="3">
        <f>IF(Inputs!$B$27&lt;&gt;"Ready","PENDING INPUTS",IF(AND(A228&lt;=Inputs!$B$6,BW228&gt;0),Inputs!G22,0))</f>
        <v>0</v>
      </c>
      <c r="BZ228" s="3">
        <f>IF(Inputs!$B$27&lt;&gt;"Ready","PENDING INPUTS",IF(A228&gt;Inputs!$B$6,0,MIN((BW228+BX228+BY228),IF(Inputs!H22=1,Inputs!D22,MAX(Inputs!F22,ROUND(BW228*Inputs!E22+BX228+BY228,2))))))</f>
        <v>0</v>
      </c>
      <c r="CA228">
        <f>IF(Inputs!$B$27&lt;&gt;"Ready","PENDING INPUTS",IF(BW228&lt;=0,99,1+IF(AND(K228&gt;0,OR(K228&lt;BW228,AND(K228=BW228,0&lt;8))),1,0)+IF(AND(S228&gt;0,OR(S228&lt;BW228,AND(S228=BW228,1&lt;8))),1,0)+IF(AND(AA228&gt;0,OR(AA228&lt;BW228,AND(AA228=BW228,2&lt;8))),1,0)+IF(AND(AI228&gt;0,OR(AI228&lt;BW228,AND(AI228=BW228,3&lt;8))),1,0)+IF(AND(AQ228&gt;0,OR(AQ228&lt;BW228,AND(AQ228=BW228,4&lt;8))),1,0)+IF(AND(AY228&gt;0,OR(AY228&lt;BW228,AND(AY228=BW228,5&lt;8))),1,0)+IF(AND(BG228&gt;0,OR(BG228&lt;BW228,AND(BG228=BW228,6&lt;8))),1,0)+IF(AND(BO228&gt;0,OR(BO228&lt;BW228,AND(BO228=BW228,7&lt;8))),1,0)+IF(AND(CE228&gt;0,OR(CE228&lt;BW228,AND(CE228=BW228,9&lt;8))),1,0)))</f>
        <v>99</v>
      </c>
      <c r="CB228" s="3">
        <f>IF(Inputs!$B$27&lt;&gt;"Ready","PENDING INPUTS",IF(A228&gt;Inputs!$B$6,0,MIN(MAX(0,(BW228+BX228+BY228)-BZ228),MAX(0,C228-D228-(IF(O228&lt;CA228,K228+L228+M228-N228,0)+IF(W228&lt;CA228,S228+T228+U228-V228,0)+IF(AE228&lt;CA228,AA228+AB228+AC228-AD228,0)+IF(AM228&lt;CA228,AI228+AJ228+AK228-AL228,0)+IF(AU228&lt;CA228,AQ228+AR228+AS228-AT228,0)+IF(BC228&lt;CA228,AY228+AZ228+BA228-BB228,0)+IF(BK228&lt;CA228,BG228+BH228+BI228-BJ228,0)+IF(BS228&lt;CA228,BO228+BP228+BQ228-BR228,0)+IF(CA228&lt;CA228,BW228+BX228+BY228-BZ228,0)+IF(CI228&lt;CA228,CE228+CF228+CG228-CH228,0))))))</f>
        <v>0</v>
      </c>
      <c r="CC228" s="3">
        <f>IF(Inputs!$B$27&lt;&gt;"Ready","PENDING INPUTS",MIN((BW228+BX228+BY228),IF(D228&gt;C228,IF(D228=0,0,BZ228*C228/D228),BZ228+CB228)))</f>
        <v>0</v>
      </c>
      <c r="CD228" s="3">
        <f>IF(Inputs!$B$27&lt;&gt;"Ready","PENDING INPUTS",MAX(0,(BW228+BX228+BY228)-CC228))</f>
        <v>0</v>
      </c>
      <c r="CE228" s="3">
        <f>IF(Inputs!$B$27&lt;&gt;"Ready","PENDING INPUTS",CL227)</f>
        <v>0</v>
      </c>
      <c r="CF228" s="3">
        <f>IF(Inputs!$B$27&lt;&gt;"Ready","PENDING INPUTS",IF(A228&lt;=Inputs!$B$6,ROUND(CE228*Inputs!C23/12,2),0))</f>
        <v>0</v>
      </c>
      <c r="CG228" s="3">
        <f>IF(Inputs!$B$27&lt;&gt;"Ready","PENDING INPUTS",IF(AND(A228&lt;=Inputs!$B$6,CE228&gt;0),Inputs!G23,0))</f>
        <v>0</v>
      </c>
      <c r="CH228" s="3">
        <f>IF(Inputs!$B$27&lt;&gt;"Ready","PENDING INPUTS",IF(A228&gt;Inputs!$B$6,0,MIN((CE228+CF228+CG228),IF(Inputs!H23=1,Inputs!D23,MAX(Inputs!F23,ROUND(CE228*Inputs!E23+CF228+CG228,2))))))</f>
        <v>0</v>
      </c>
      <c r="CI228">
        <f>IF(Inputs!$B$27&lt;&gt;"Ready","PENDING INPUTS",IF(CE228&lt;=0,99,1+IF(AND(K228&gt;0,OR(K228&lt;CE228,AND(K228=CE228,0&lt;9))),1,0)+IF(AND(S228&gt;0,OR(S228&lt;CE228,AND(S228=CE228,1&lt;9))),1,0)+IF(AND(AA228&gt;0,OR(AA228&lt;CE228,AND(AA228=CE228,2&lt;9))),1,0)+IF(AND(AI228&gt;0,OR(AI228&lt;CE228,AND(AI228=CE228,3&lt;9))),1,0)+IF(AND(AQ228&gt;0,OR(AQ228&lt;CE228,AND(AQ228=CE228,4&lt;9))),1,0)+IF(AND(AY228&gt;0,OR(AY228&lt;CE228,AND(AY228=CE228,5&lt;9))),1,0)+IF(AND(BG228&gt;0,OR(BG228&lt;CE228,AND(BG228=CE228,6&lt;9))),1,0)+IF(AND(BO228&gt;0,OR(BO228&lt;CE228,AND(BO228=CE228,7&lt;9))),1,0)+IF(AND(BW228&gt;0,OR(BW228&lt;CE228,AND(BW228=CE228,8&lt;9))),1,0)))</f>
        <v>99</v>
      </c>
      <c r="CJ228" s="3">
        <f>IF(Inputs!$B$27&lt;&gt;"Ready","PENDING INPUTS",IF(A228&gt;Inputs!$B$6,0,MIN(MAX(0,(CE228+CF228+CG228)-CH228),MAX(0,C228-D228-(IF(O228&lt;CI228,K228+L228+M228-N228,0)+IF(W228&lt;CI228,S228+T228+U228-V228,0)+IF(AE228&lt;CI228,AA228+AB228+AC228-AD228,0)+IF(AM228&lt;CI228,AI228+AJ228+AK228-AL228,0)+IF(AU228&lt;CI228,AQ228+AR228+AS228-AT228,0)+IF(BC228&lt;CI228,AY228+AZ228+BA228-BB228,0)+IF(BK228&lt;CI228,BG228+BH228+BI228-BJ228,0)+IF(BS228&lt;CI228,BO228+BP228+BQ228-BR228,0)+IF(CA228&lt;CI228,BW228+BX228+BY228-BZ228,0)+IF(CI228&lt;CI228,CE228+CF228+CG228-CH228,0))))))</f>
        <v>0</v>
      </c>
      <c r="CK228" s="3">
        <f>IF(Inputs!$B$27&lt;&gt;"Ready","PENDING INPUTS",MIN((CE228+CF228+CG228),IF(D228&gt;C228,IF(D228=0,0,CH228*C228/D228),CH228+CJ228)))</f>
        <v>0</v>
      </c>
      <c r="CL228" s="3">
        <f>IF(Inputs!$B$27&lt;&gt;"Ready","PENDING INPUTS",MAX(0,(CE228+CF228+CG228)-CK228))</f>
        <v>0</v>
      </c>
    </row>
    <row r="229" spans="1:90" ht="27.95" customHeight="1" x14ac:dyDescent="0.25">
      <c r="A229">
        <v>225</v>
      </c>
      <c r="B229" s="13">
        <f>IF(Inputs!$B$27&lt;&gt;"Ready","PENDING INPUTS",EDATE(Inputs!$B$5,A229-1))</f>
        <v>53114</v>
      </c>
      <c r="C229" s="3">
        <f>IF(Inputs!$B$27&lt;&gt;"Ready","PENDING INPUTS",IF(A229&lt;=Inputs!$B$6,MAX(0,Inputs!$B$4+IF(A229=Inputs!$B$7,Inputs!$B$8,0)+IF(A229=Inputs!$B$9,Inputs!$B$10,0)),0))</f>
        <v>0</v>
      </c>
      <c r="D229" s="3">
        <f>IF(Inputs!$B$27&lt;&gt;"Ready","PENDING INPUTS",SUM(N229,V229,AD229,AL229,AT229,BB229,BJ229,BR229,BZ229,CH229))</f>
        <v>0</v>
      </c>
      <c r="E229" s="3">
        <f>IF(Inputs!$B$27&lt;&gt;"Ready","PENDING INPUTS",MAX(0,D229-C229))</f>
        <v>0</v>
      </c>
      <c r="F229" s="3">
        <f>IF(Inputs!$B$27&lt;&gt;"Ready","PENDING INPUTS",SUM(Q229,Y229,AG229,AO229,AW229,BE229,BM229,BU229,CC229,CK229))</f>
        <v>0</v>
      </c>
      <c r="G229" s="3">
        <f>IF(Inputs!$B$27&lt;&gt;"Ready","PENDING INPUTS",SUM(L229,T229,AB229,AJ229,AR229,AZ229,BH229,BP229,BX229,CF229))</f>
        <v>0</v>
      </c>
      <c r="H229" s="3">
        <f>IF(Inputs!$B$27&lt;&gt;"Ready","PENDING INPUTS",SUM(M229,U229,AC229,AK229,AS229,BA229,BI229,BQ229,BY229,CG229))</f>
        <v>0</v>
      </c>
      <c r="I229" s="3">
        <f>IF(Inputs!$B$27&lt;&gt;"Ready","PENDING INPUTS",SUM(R229,Z229,AH229,AP229,AX229,BF229,BN229,BV229,CD229,CL229))</f>
        <v>0</v>
      </c>
      <c r="J229" t="str">
        <f>IF(Inputs!$B$27&lt;&gt;"Ready","PENDING INPUTS",IF(A229&gt;Inputs!$B$6,"Beyond horizon",IF(E229&gt;0.005,"MINIMUM SHORTFALL",IF(I229&lt;0.005,"Paid off","In progress"))))</f>
        <v>Beyond horizon</v>
      </c>
      <c r="K229" s="3">
        <f>IF(Inputs!$B$27&lt;&gt;"Ready","PENDING INPUTS",R228)</f>
        <v>0</v>
      </c>
      <c r="L229" s="3">
        <f>IF(Inputs!$B$27&lt;&gt;"Ready","PENDING INPUTS",IF(A229&lt;=Inputs!$B$6,ROUND(K229*Inputs!C14/12,2),0))</f>
        <v>0</v>
      </c>
      <c r="M229" s="3">
        <f>IF(Inputs!$B$27&lt;&gt;"Ready","PENDING INPUTS",IF(AND(A229&lt;=Inputs!$B$6,K229&gt;0),Inputs!G14,0))</f>
        <v>0</v>
      </c>
      <c r="N229" s="3">
        <f>IF(Inputs!$B$27&lt;&gt;"Ready","PENDING INPUTS",IF(A229&gt;Inputs!$B$6,0,MIN((K229+L229+M229),IF(Inputs!H14=1,Inputs!D14,MAX(Inputs!F14,ROUND(K229*Inputs!E14+L229+M229,2))))))</f>
        <v>0</v>
      </c>
      <c r="O229">
        <f>IF(Inputs!$B$27&lt;&gt;"Ready","PENDING INPUTS",IF(K229&lt;=0,99,1+IF(AND(S229&gt;0,OR(S229&lt;K229,AND(S229=K229,1&lt;0))),1,0)+IF(AND(AA229&gt;0,OR(AA229&lt;K229,AND(AA229=K229,2&lt;0))),1,0)+IF(AND(AI229&gt;0,OR(AI229&lt;K229,AND(AI229=K229,3&lt;0))),1,0)+IF(AND(AQ229&gt;0,OR(AQ229&lt;K229,AND(AQ229=K229,4&lt;0))),1,0)+IF(AND(AY229&gt;0,OR(AY229&lt;K229,AND(AY229=K229,5&lt;0))),1,0)+IF(AND(BG229&gt;0,OR(BG229&lt;K229,AND(BG229=K229,6&lt;0))),1,0)+IF(AND(BO229&gt;0,OR(BO229&lt;K229,AND(BO229=K229,7&lt;0))),1,0)+IF(AND(BW229&gt;0,OR(BW229&lt;K229,AND(BW229=K229,8&lt;0))),1,0)+IF(AND(CE229&gt;0,OR(CE229&lt;K229,AND(CE229=K229,9&lt;0))),1,0)))</f>
        <v>99</v>
      </c>
      <c r="P229" s="3">
        <f>IF(Inputs!$B$27&lt;&gt;"Ready","PENDING INPUTS",IF(A229&gt;Inputs!$B$6,0,MIN(MAX(0,(K229+L229+M229)-N229),MAX(0,C229-D229-(IF(O229&lt;O229,K229+L229+M229-N229,0)+IF(W229&lt;O229,S229+T229+U229-V229,0)+IF(AE229&lt;O229,AA229+AB229+AC229-AD229,0)+IF(AM229&lt;O229,AI229+AJ229+AK229-AL229,0)+IF(AU229&lt;O229,AQ229+AR229+AS229-AT229,0)+IF(BC229&lt;O229,AY229+AZ229+BA229-BB229,0)+IF(BK229&lt;O229,BG229+BH229+BI229-BJ229,0)+IF(BS229&lt;O229,BO229+BP229+BQ229-BR229,0)+IF(CA229&lt;O229,BW229+BX229+BY229-BZ229,0)+IF(CI229&lt;O229,CE229+CF229+CG229-CH229,0))))))</f>
        <v>0</v>
      </c>
      <c r="Q229" s="3">
        <f>IF(Inputs!$B$27&lt;&gt;"Ready","PENDING INPUTS",MIN((K229+L229+M229),IF(D229&gt;C229,IF(D229=0,0,N229*C229/D229),N229+P229)))</f>
        <v>0</v>
      </c>
      <c r="R229" s="3">
        <f>IF(Inputs!$B$27&lt;&gt;"Ready","PENDING INPUTS",MAX(0,(K229+L229+M229)-Q229))</f>
        <v>0</v>
      </c>
      <c r="S229" s="3">
        <f>IF(Inputs!$B$27&lt;&gt;"Ready","PENDING INPUTS",Z228)</f>
        <v>0</v>
      </c>
      <c r="T229" s="3">
        <f>IF(Inputs!$B$27&lt;&gt;"Ready","PENDING INPUTS",IF(A229&lt;=Inputs!$B$6,ROUND(S229*Inputs!C15/12,2),0))</f>
        <v>0</v>
      </c>
      <c r="U229" s="3">
        <f>IF(Inputs!$B$27&lt;&gt;"Ready","PENDING INPUTS",IF(AND(A229&lt;=Inputs!$B$6,S229&gt;0),Inputs!G15,0))</f>
        <v>0</v>
      </c>
      <c r="V229" s="3">
        <f>IF(Inputs!$B$27&lt;&gt;"Ready","PENDING INPUTS",IF(A229&gt;Inputs!$B$6,0,MIN((S229+T229+U229),IF(Inputs!H15=1,Inputs!D15,MAX(Inputs!F15,ROUND(S229*Inputs!E15+T229+U229,2))))))</f>
        <v>0</v>
      </c>
      <c r="W229">
        <f>IF(Inputs!$B$27&lt;&gt;"Ready","PENDING INPUTS",IF(S229&lt;=0,99,1+IF(AND(K229&gt;0,OR(K229&lt;S229,AND(K229=S229,0&lt;1))),1,0)+IF(AND(AA229&gt;0,OR(AA229&lt;S229,AND(AA229=S229,2&lt;1))),1,0)+IF(AND(AI229&gt;0,OR(AI229&lt;S229,AND(AI229=S229,3&lt;1))),1,0)+IF(AND(AQ229&gt;0,OR(AQ229&lt;S229,AND(AQ229=S229,4&lt;1))),1,0)+IF(AND(AY229&gt;0,OR(AY229&lt;S229,AND(AY229=S229,5&lt;1))),1,0)+IF(AND(BG229&gt;0,OR(BG229&lt;S229,AND(BG229=S229,6&lt;1))),1,0)+IF(AND(BO229&gt;0,OR(BO229&lt;S229,AND(BO229=S229,7&lt;1))),1,0)+IF(AND(BW229&gt;0,OR(BW229&lt;S229,AND(BW229=S229,8&lt;1))),1,0)+IF(AND(CE229&gt;0,OR(CE229&lt;S229,AND(CE229=S229,9&lt;1))),1,0)))</f>
        <v>99</v>
      </c>
      <c r="X229" s="3">
        <f>IF(Inputs!$B$27&lt;&gt;"Ready","PENDING INPUTS",IF(A229&gt;Inputs!$B$6,0,MIN(MAX(0,(S229+T229+U229)-V229),MAX(0,C229-D229-(IF(O229&lt;W229,K229+L229+M229-N229,0)+IF(W229&lt;W229,S229+T229+U229-V229,0)+IF(AE229&lt;W229,AA229+AB229+AC229-AD229,0)+IF(AM229&lt;W229,AI229+AJ229+AK229-AL229,0)+IF(AU229&lt;W229,AQ229+AR229+AS229-AT229,0)+IF(BC229&lt;W229,AY229+AZ229+BA229-BB229,0)+IF(BK229&lt;W229,BG229+BH229+BI229-BJ229,0)+IF(BS229&lt;W229,BO229+BP229+BQ229-BR229,0)+IF(CA229&lt;W229,BW229+BX229+BY229-BZ229,0)+IF(CI229&lt;W229,CE229+CF229+CG229-CH229,0))))))</f>
        <v>0</v>
      </c>
      <c r="Y229" s="3">
        <f>IF(Inputs!$B$27&lt;&gt;"Ready","PENDING INPUTS",MIN((S229+T229+U229),IF(D229&gt;C229,IF(D229=0,0,V229*C229/D229),V229+X229)))</f>
        <v>0</v>
      </c>
      <c r="Z229" s="3">
        <f>IF(Inputs!$B$27&lt;&gt;"Ready","PENDING INPUTS",MAX(0,(S229+T229+U229)-Y229))</f>
        <v>0</v>
      </c>
      <c r="AA229" s="3">
        <f>IF(Inputs!$B$27&lt;&gt;"Ready","PENDING INPUTS",AH228)</f>
        <v>0</v>
      </c>
      <c r="AB229" s="3">
        <f>IF(Inputs!$B$27&lt;&gt;"Ready","PENDING INPUTS",IF(A229&lt;=Inputs!$B$6,ROUND(AA229*Inputs!C16/12,2),0))</f>
        <v>0</v>
      </c>
      <c r="AC229" s="3">
        <f>IF(Inputs!$B$27&lt;&gt;"Ready","PENDING INPUTS",IF(AND(A229&lt;=Inputs!$B$6,AA229&gt;0),Inputs!G16,0))</f>
        <v>0</v>
      </c>
      <c r="AD229" s="3">
        <f>IF(Inputs!$B$27&lt;&gt;"Ready","PENDING INPUTS",IF(A229&gt;Inputs!$B$6,0,MIN((AA229+AB229+AC229),IF(Inputs!H16=1,Inputs!D16,MAX(Inputs!F16,ROUND(AA229*Inputs!E16+AB229+AC229,2))))))</f>
        <v>0</v>
      </c>
      <c r="AE229">
        <f>IF(Inputs!$B$27&lt;&gt;"Ready","PENDING INPUTS",IF(AA229&lt;=0,99,1+IF(AND(K229&gt;0,OR(K229&lt;AA229,AND(K229=AA229,0&lt;2))),1,0)+IF(AND(S229&gt;0,OR(S229&lt;AA229,AND(S229=AA229,1&lt;2))),1,0)+IF(AND(AI229&gt;0,OR(AI229&lt;AA229,AND(AI229=AA229,3&lt;2))),1,0)+IF(AND(AQ229&gt;0,OR(AQ229&lt;AA229,AND(AQ229=AA229,4&lt;2))),1,0)+IF(AND(AY229&gt;0,OR(AY229&lt;AA229,AND(AY229=AA229,5&lt;2))),1,0)+IF(AND(BG229&gt;0,OR(BG229&lt;AA229,AND(BG229=AA229,6&lt;2))),1,0)+IF(AND(BO229&gt;0,OR(BO229&lt;AA229,AND(BO229=AA229,7&lt;2))),1,0)+IF(AND(BW229&gt;0,OR(BW229&lt;AA229,AND(BW229=AA229,8&lt;2))),1,0)+IF(AND(CE229&gt;0,OR(CE229&lt;AA229,AND(CE229=AA229,9&lt;2))),1,0)))</f>
        <v>99</v>
      </c>
      <c r="AF229" s="3">
        <f>IF(Inputs!$B$27&lt;&gt;"Ready","PENDING INPUTS",IF(A229&gt;Inputs!$B$6,0,MIN(MAX(0,(AA229+AB229+AC229)-AD229),MAX(0,C229-D229-(IF(O229&lt;AE229,K229+L229+M229-N229,0)+IF(W229&lt;AE229,S229+T229+U229-V229,0)+IF(AE229&lt;AE229,AA229+AB229+AC229-AD229,0)+IF(AM229&lt;AE229,AI229+AJ229+AK229-AL229,0)+IF(AU229&lt;AE229,AQ229+AR229+AS229-AT229,0)+IF(BC229&lt;AE229,AY229+AZ229+BA229-BB229,0)+IF(BK229&lt;AE229,BG229+BH229+BI229-BJ229,0)+IF(BS229&lt;AE229,BO229+BP229+BQ229-BR229,0)+IF(CA229&lt;AE229,BW229+BX229+BY229-BZ229,0)+IF(CI229&lt;AE229,CE229+CF229+CG229-CH229,0))))))</f>
        <v>0</v>
      </c>
      <c r="AG229" s="3">
        <f>IF(Inputs!$B$27&lt;&gt;"Ready","PENDING INPUTS",MIN((AA229+AB229+AC229),IF(D229&gt;C229,IF(D229=0,0,AD229*C229/D229),AD229+AF229)))</f>
        <v>0</v>
      </c>
      <c r="AH229" s="3">
        <f>IF(Inputs!$B$27&lt;&gt;"Ready","PENDING INPUTS",MAX(0,(AA229+AB229+AC229)-AG229))</f>
        <v>0</v>
      </c>
      <c r="AI229" s="3">
        <f>IF(Inputs!$B$27&lt;&gt;"Ready","PENDING INPUTS",AP228)</f>
        <v>0</v>
      </c>
      <c r="AJ229" s="3">
        <f>IF(Inputs!$B$27&lt;&gt;"Ready","PENDING INPUTS",IF(A229&lt;=Inputs!$B$6,ROUND(AI229*Inputs!C17/12,2),0))</f>
        <v>0</v>
      </c>
      <c r="AK229" s="3">
        <f>IF(Inputs!$B$27&lt;&gt;"Ready","PENDING INPUTS",IF(AND(A229&lt;=Inputs!$B$6,AI229&gt;0),Inputs!G17,0))</f>
        <v>0</v>
      </c>
      <c r="AL229" s="3">
        <f>IF(Inputs!$B$27&lt;&gt;"Ready","PENDING INPUTS",IF(A229&gt;Inputs!$B$6,0,MIN((AI229+AJ229+AK229),IF(Inputs!H17=1,Inputs!D17,MAX(Inputs!F17,ROUND(AI229*Inputs!E17+AJ229+AK229,2))))))</f>
        <v>0</v>
      </c>
      <c r="AM229">
        <f>IF(Inputs!$B$27&lt;&gt;"Ready","PENDING INPUTS",IF(AI229&lt;=0,99,1+IF(AND(K229&gt;0,OR(K229&lt;AI229,AND(K229=AI229,0&lt;3))),1,0)+IF(AND(S229&gt;0,OR(S229&lt;AI229,AND(S229=AI229,1&lt;3))),1,0)+IF(AND(AA229&gt;0,OR(AA229&lt;AI229,AND(AA229=AI229,2&lt;3))),1,0)+IF(AND(AQ229&gt;0,OR(AQ229&lt;AI229,AND(AQ229=AI229,4&lt;3))),1,0)+IF(AND(AY229&gt;0,OR(AY229&lt;AI229,AND(AY229=AI229,5&lt;3))),1,0)+IF(AND(BG229&gt;0,OR(BG229&lt;AI229,AND(BG229=AI229,6&lt;3))),1,0)+IF(AND(BO229&gt;0,OR(BO229&lt;AI229,AND(BO229=AI229,7&lt;3))),1,0)+IF(AND(BW229&gt;0,OR(BW229&lt;AI229,AND(BW229=AI229,8&lt;3))),1,0)+IF(AND(CE229&gt;0,OR(CE229&lt;AI229,AND(CE229=AI229,9&lt;3))),1,0)))</f>
        <v>99</v>
      </c>
      <c r="AN229" s="3">
        <f>IF(Inputs!$B$27&lt;&gt;"Ready","PENDING INPUTS",IF(A229&gt;Inputs!$B$6,0,MIN(MAX(0,(AI229+AJ229+AK229)-AL229),MAX(0,C229-D229-(IF(O229&lt;AM229,K229+L229+M229-N229,0)+IF(W229&lt;AM229,S229+T229+U229-V229,0)+IF(AE229&lt;AM229,AA229+AB229+AC229-AD229,0)+IF(AM229&lt;AM229,AI229+AJ229+AK229-AL229,0)+IF(AU229&lt;AM229,AQ229+AR229+AS229-AT229,0)+IF(BC229&lt;AM229,AY229+AZ229+BA229-BB229,0)+IF(BK229&lt;AM229,BG229+BH229+BI229-BJ229,0)+IF(BS229&lt;AM229,BO229+BP229+BQ229-BR229,0)+IF(CA229&lt;AM229,BW229+BX229+BY229-BZ229,0)+IF(CI229&lt;AM229,CE229+CF229+CG229-CH229,0))))))</f>
        <v>0</v>
      </c>
      <c r="AO229" s="3">
        <f>IF(Inputs!$B$27&lt;&gt;"Ready","PENDING INPUTS",MIN((AI229+AJ229+AK229),IF(D229&gt;C229,IF(D229=0,0,AL229*C229/D229),AL229+AN229)))</f>
        <v>0</v>
      </c>
      <c r="AP229" s="3">
        <f>IF(Inputs!$B$27&lt;&gt;"Ready","PENDING INPUTS",MAX(0,(AI229+AJ229+AK229)-AO229))</f>
        <v>0</v>
      </c>
      <c r="AQ229" s="3">
        <f>IF(Inputs!$B$27&lt;&gt;"Ready","PENDING INPUTS",AX228)</f>
        <v>0</v>
      </c>
      <c r="AR229" s="3">
        <f>IF(Inputs!$B$27&lt;&gt;"Ready","PENDING INPUTS",IF(A229&lt;=Inputs!$B$6,ROUND(AQ229*Inputs!C18/12,2),0))</f>
        <v>0</v>
      </c>
      <c r="AS229" s="3">
        <f>IF(Inputs!$B$27&lt;&gt;"Ready","PENDING INPUTS",IF(AND(A229&lt;=Inputs!$B$6,AQ229&gt;0),Inputs!G18,0))</f>
        <v>0</v>
      </c>
      <c r="AT229" s="3">
        <f>IF(Inputs!$B$27&lt;&gt;"Ready","PENDING INPUTS",IF(A229&gt;Inputs!$B$6,0,MIN((AQ229+AR229+AS229),IF(Inputs!H18=1,Inputs!D18,MAX(Inputs!F18,ROUND(AQ229*Inputs!E18+AR229+AS229,2))))))</f>
        <v>0</v>
      </c>
      <c r="AU229">
        <f>IF(Inputs!$B$27&lt;&gt;"Ready","PENDING INPUTS",IF(AQ229&lt;=0,99,1+IF(AND(K229&gt;0,OR(K229&lt;AQ229,AND(K229=AQ229,0&lt;4))),1,0)+IF(AND(S229&gt;0,OR(S229&lt;AQ229,AND(S229=AQ229,1&lt;4))),1,0)+IF(AND(AA229&gt;0,OR(AA229&lt;AQ229,AND(AA229=AQ229,2&lt;4))),1,0)+IF(AND(AI229&gt;0,OR(AI229&lt;AQ229,AND(AI229=AQ229,3&lt;4))),1,0)+IF(AND(AY229&gt;0,OR(AY229&lt;AQ229,AND(AY229=AQ229,5&lt;4))),1,0)+IF(AND(BG229&gt;0,OR(BG229&lt;AQ229,AND(BG229=AQ229,6&lt;4))),1,0)+IF(AND(BO229&gt;0,OR(BO229&lt;AQ229,AND(BO229=AQ229,7&lt;4))),1,0)+IF(AND(BW229&gt;0,OR(BW229&lt;AQ229,AND(BW229=AQ229,8&lt;4))),1,0)+IF(AND(CE229&gt;0,OR(CE229&lt;AQ229,AND(CE229=AQ229,9&lt;4))),1,0)))</f>
        <v>99</v>
      </c>
      <c r="AV229" s="3">
        <f>IF(Inputs!$B$27&lt;&gt;"Ready","PENDING INPUTS",IF(A229&gt;Inputs!$B$6,0,MIN(MAX(0,(AQ229+AR229+AS229)-AT229),MAX(0,C229-D229-(IF(O229&lt;AU229,K229+L229+M229-N229,0)+IF(W229&lt;AU229,S229+T229+U229-V229,0)+IF(AE229&lt;AU229,AA229+AB229+AC229-AD229,0)+IF(AM229&lt;AU229,AI229+AJ229+AK229-AL229,0)+IF(AU229&lt;AU229,AQ229+AR229+AS229-AT229,0)+IF(BC229&lt;AU229,AY229+AZ229+BA229-BB229,0)+IF(BK229&lt;AU229,BG229+BH229+BI229-BJ229,0)+IF(BS229&lt;AU229,BO229+BP229+BQ229-BR229,0)+IF(CA229&lt;AU229,BW229+BX229+BY229-BZ229,0)+IF(CI229&lt;AU229,CE229+CF229+CG229-CH229,0))))))</f>
        <v>0</v>
      </c>
      <c r="AW229" s="3">
        <f>IF(Inputs!$B$27&lt;&gt;"Ready","PENDING INPUTS",MIN((AQ229+AR229+AS229),IF(D229&gt;C229,IF(D229=0,0,AT229*C229/D229),AT229+AV229)))</f>
        <v>0</v>
      </c>
      <c r="AX229" s="3">
        <f>IF(Inputs!$B$27&lt;&gt;"Ready","PENDING INPUTS",MAX(0,(AQ229+AR229+AS229)-AW229))</f>
        <v>0</v>
      </c>
      <c r="AY229" s="3">
        <f>IF(Inputs!$B$27&lt;&gt;"Ready","PENDING INPUTS",BF228)</f>
        <v>0</v>
      </c>
      <c r="AZ229" s="3">
        <f>IF(Inputs!$B$27&lt;&gt;"Ready","PENDING INPUTS",IF(A229&lt;=Inputs!$B$6,ROUND(AY229*Inputs!C19/12,2),0))</f>
        <v>0</v>
      </c>
      <c r="BA229" s="3">
        <f>IF(Inputs!$B$27&lt;&gt;"Ready","PENDING INPUTS",IF(AND(A229&lt;=Inputs!$B$6,AY229&gt;0),Inputs!G19,0))</f>
        <v>0</v>
      </c>
      <c r="BB229" s="3">
        <f>IF(Inputs!$B$27&lt;&gt;"Ready","PENDING INPUTS",IF(A229&gt;Inputs!$B$6,0,MIN((AY229+AZ229+BA229),IF(Inputs!H19=1,Inputs!D19,MAX(Inputs!F19,ROUND(AY229*Inputs!E19+AZ229+BA229,2))))))</f>
        <v>0</v>
      </c>
      <c r="BC229">
        <f>IF(Inputs!$B$27&lt;&gt;"Ready","PENDING INPUTS",IF(AY229&lt;=0,99,1+IF(AND(K229&gt;0,OR(K229&lt;AY229,AND(K229=AY229,0&lt;5))),1,0)+IF(AND(S229&gt;0,OR(S229&lt;AY229,AND(S229=AY229,1&lt;5))),1,0)+IF(AND(AA229&gt;0,OR(AA229&lt;AY229,AND(AA229=AY229,2&lt;5))),1,0)+IF(AND(AI229&gt;0,OR(AI229&lt;AY229,AND(AI229=AY229,3&lt;5))),1,0)+IF(AND(AQ229&gt;0,OR(AQ229&lt;AY229,AND(AQ229=AY229,4&lt;5))),1,0)+IF(AND(BG229&gt;0,OR(BG229&lt;AY229,AND(BG229=AY229,6&lt;5))),1,0)+IF(AND(BO229&gt;0,OR(BO229&lt;AY229,AND(BO229=AY229,7&lt;5))),1,0)+IF(AND(BW229&gt;0,OR(BW229&lt;AY229,AND(BW229=AY229,8&lt;5))),1,0)+IF(AND(CE229&gt;0,OR(CE229&lt;AY229,AND(CE229=AY229,9&lt;5))),1,0)))</f>
        <v>99</v>
      </c>
      <c r="BD229" s="3">
        <f>IF(Inputs!$B$27&lt;&gt;"Ready","PENDING INPUTS",IF(A229&gt;Inputs!$B$6,0,MIN(MAX(0,(AY229+AZ229+BA229)-BB229),MAX(0,C229-D229-(IF(O229&lt;BC229,K229+L229+M229-N229,0)+IF(W229&lt;BC229,S229+T229+U229-V229,0)+IF(AE229&lt;BC229,AA229+AB229+AC229-AD229,0)+IF(AM229&lt;BC229,AI229+AJ229+AK229-AL229,0)+IF(AU229&lt;BC229,AQ229+AR229+AS229-AT229,0)+IF(BC229&lt;BC229,AY229+AZ229+BA229-BB229,0)+IF(BK229&lt;BC229,BG229+BH229+BI229-BJ229,0)+IF(BS229&lt;BC229,BO229+BP229+BQ229-BR229,0)+IF(CA229&lt;BC229,BW229+BX229+BY229-BZ229,0)+IF(CI229&lt;BC229,CE229+CF229+CG229-CH229,0))))))</f>
        <v>0</v>
      </c>
      <c r="BE229" s="3">
        <f>IF(Inputs!$B$27&lt;&gt;"Ready","PENDING INPUTS",MIN((AY229+AZ229+BA229),IF(D229&gt;C229,IF(D229=0,0,BB229*C229/D229),BB229+BD229)))</f>
        <v>0</v>
      </c>
      <c r="BF229" s="3">
        <f>IF(Inputs!$B$27&lt;&gt;"Ready","PENDING INPUTS",MAX(0,(AY229+AZ229+BA229)-BE229))</f>
        <v>0</v>
      </c>
      <c r="BG229" s="3">
        <f>IF(Inputs!$B$27&lt;&gt;"Ready","PENDING INPUTS",BN228)</f>
        <v>0</v>
      </c>
      <c r="BH229" s="3">
        <f>IF(Inputs!$B$27&lt;&gt;"Ready","PENDING INPUTS",IF(A229&lt;=Inputs!$B$6,ROUND(BG229*Inputs!C20/12,2),0))</f>
        <v>0</v>
      </c>
      <c r="BI229" s="3">
        <f>IF(Inputs!$B$27&lt;&gt;"Ready","PENDING INPUTS",IF(AND(A229&lt;=Inputs!$B$6,BG229&gt;0),Inputs!G20,0))</f>
        <v>0</v>
      </c>
      <c r="BJ229" s="3">
        <f>IF(Inputs!$B$27&lt;&gt;"Ready","PENDING INPUTS",IF(A229&gt;Inputs!$B$6,0,MIN((BG229+BH229+BI229),IF(Inputs!H20=1,Inputs!D20,MAX(Inputs!F20,ROUND(BG229*Inputs!E20+BH229+BI229,2))))))</f>
        <v>0</v>
      </c>
      <c r="BK229">
        <f>IF(Inputs!$B$27&lt;&gt;"Ready","PENDING INPUTS",IF(BG229&lt;=0,99,1+IF(AND(K229&gt;0,OR(K229&lt;BG229,AND(K229=BG229,0&lt;6))),1,0)+IF(AND(S229&gt;0,OR(S229&lt;BG229,AND(S229=BG229,1&lt;6))),1,0)+IF(AND(AA229&gt;0,OR(AA229&lt;BG229,AND(AA229=BG229,2&lt;6))),1,0)+IF(AND(AI229&gt;0,OR(AI229&lt;BG229,AND(AI229=BG229,3&lt;6))),1,0)+IF(AND(AQ229&gt;0,OR(AQ229&lt;BG229,AND(AQ229=BG229,4&lt;6))),1,0)+IF(AND(AY229&gt;0,OR(AY229&lt;BG229,AND(AY229=BG229,5&lt;6))),1,0)+IF(AND(BO229&gt;0,OR(BO229&lt;BG229,AND(BO229=BG229,7&lt;6))),1,0)+IF(AND(BW229&gt;0,OR(BW229&lt;BG229,AND(BW229=BG229,8&lt;6))),1,0)+IF(AND(CE229&gt;0,OR(CE229&lt;BG229,AND(CE229=BG229,9&lt;6))),1,0)))</f>
        <v>99</v>
      </c>
      <c r="BL229" s="3">
        <f>IF(Inputs!$B$27&lt;&gt;"Ready","PENDING INPUTS",IF(A229&gt;Inputs!$B$6,0,MIN(MAX(0,(BG229+BH229+BI229)-BJ229),MAX(0,C229-D229-(IF(O229&lt;BK229,K229+L229+M229-N229,0)+IF(W229&lt;BK229,S229+T229+U229-V229,0)+IF(AE229&lt;BK229,AA229+AB229+AC229-AD229,0)+IF(AM229&lt;BK229,AI229+AJ229+AK229-AL229,0)+IF(AU229&lt;BK229,AQ229+AR229+AS229-AT229,0)+IF(BC229&lt;BK229,AY229+AZ229+BA229-BB229,0)+IF(BK229&lt;BK229,BG229+BH229+BI229-BJ229,0)+IF(BS229&lt;BK229,BO229+BP229+BQ229-BR229,0)+IF(CA229&lt;BK229,BW229+BX229+BY229-BZ229,0)+IF(CI229&lt;BK229,CE229+CF229+CG229-CH229,0))))))</f>
        <v>0</v>
      </c>
      <c r="BM229" s="3">
        <f>IF(Inputs!$B$27&lt;&gt;"Ready","PENDING INPUTS",MIN((BG229+BH229+BI229),IF(D229&gt;C229,IF(D229=0,0,BJ229*C229/D229),BJ229+BL229)))</f>
        <v>0</v>
      </c>
      <c r="BN229" s="3">
        <f>IF(Inputs!$B$27&lt;&gt;"Ready","PENDING INPUTS",MAX(0,(BG229+BH229+BI229)-BM229))</f>
        <v>0</v>
      </c>
      <c r="BO229" s="3">
        <f>IF(Inputs!$B$27&lt;&gt;"Ready","PENDING INPUTS",BV228)</f>
        <v>0</v>
      </c>
      <c r="BP229" s="3">
        <f>IF(Inputs!$B$27&lt;&gt;"Ready","PENDING INPUTS",IF(A229&lt;=Inputs!$B$6,ROUND(BO229*Inputs!C21/12,2),0))</f>
        <v>0</v>
      </c>
      <c r="BQ229" s="3">
        <f>IF(Inputs!$B$27&lt;&gt;"Ready","PENDING INPUTS",IF(AND(A229&lt;=Inputs!$B$6,BO229&gt;0),Inputs!G21,0))</f>
        <v>0</v>
      </c>
      <c r="BR229" s="3">
        <f>IF(Inputs!$B$27&lt;&gt;"Ready","PENDING INPUTS",IF(A229&gt;Inputs!$B$6,0,MIN((BO229+BP229+BQ229),IF(Inputs!H21=1,Inputs!D21,MAX(Inputs!F21,ROUND(BO229*Inputs!E21+BP229+BQ229,2))))))</f>
        <v>0</v>
      </c>
      <c r="BS229">
        <f>IF(Inputs!$B$27&lt;&gt;"Ready","PENDING INPUTS",IF(BO229&lt;=0,99,1+IF(AND(K229&gt;0,OR(K229&lt;BO229,AND(K229=BO229,0&lt;7))),1,0)+IF(AND(S229&gt;0,OR(S229&lt;BO229,AND(S229=BO229,1&lt;7))),1,0)+IF(AND(AA229&gt;0,OR(AA229&lt;BO229,AND(AA229=BO229,2&lt;7))),1,0)+IF(AND(AI229&gt;0,OR(AI229&lt;BO229,AND(AI229=BO229,3&lt;7))),1,0)+IF(AND(AQ229&gt;0,OR(AQ229&lt;BO229,AND(AQ229=BO229,4&lt;7))),1,0)+IF(AND(AY229&gt;0,OR(AY229&lt;BO229,AND(AY229=BO229,5&lt;7))),1,0)+IF(AND(BG229&gt;0,OR(BG229&lt;BO229,AND(BG229=BO229,6&lt;7))),1,0)+IF(AND(BW229&gt;0,OR(BW229&lt;BO229,AND(BW229=BO229,8&lt;7))),1,0)+IF(AND(CE229&gt;0,OR(CE229&lt;BO229,AND(CE229=BO229,9&lt;7))),1,0)))</f>
        <v>99</v>
      </c>
      <c r="BT229" s="3">
        <f>IF(Inputs!$B$27&lt;&gt;"Ready","PENDING INPUTS",IF(A229&gt;Inputs!$B$6,0,MIN(MAX(0,(BO229+BP229+BQ229)-BR229),MAX(0,C229-D229-(IF(O229&lt;BS229,K229+L229+M229-N229,0)+IF(W229&lt;BS229,S229+T229+U229-V229,0)+IF(AE229&lt;BS229,AA229+AB229+AC229-AD229,0)+IF(AM229&lt;BS229,AI229+AJ229+AK229-AL229,0)+IF(AU229&lt;BS229,AQ229+AR229+AS229-AT229,0)+IF(BC229&lt;BS229,AY229+AZ229+BA229-BB229,0)+IF(BK229&lt;BS229,BG229+BH229+BI229-BJ229,0)+IF(BS229&lt;BS229,BO229+BP229+BQ229-BR229,0)+IF(CA229&lt;BS229,BW229+BX229+BY229-BZ229,0)+IF(CI229&lt;BS229,CE229+CF229+CG229-CH229,0))))))</f>
        <v>0</v>
      </c>
      <c r="BU229" s="3">
        <f>IF(Inputs!$B$27&lt;&gt;"Ready","PENDING INPUTS",MIN((BO229+BP229+BQ229),IF(D229&gt;C229,IF(D229=0,0,BR229*C229/D229),BR229+BT229)))</f>
        <v>0</v>
      </c>
      <c r="BV229" s="3">
        <f>IF(Inputs!$B$27&lt;&gt;"Ready","PENDING INPUTS",MAX(0,(BO229+BP229+BQ229)-BU229))</f>
        <v>0</v>
      </c>
      <c r="BW229" s="3">
        <f>IF(Inputs!$B$27&lt;&gt;"Ready","PENDING INPUTS",CD228)</f>
        <v>0</v>
      </c>
      <c r="BX229" s="3">
        <f>IF(Inputs!$B$27&lt;&gt;"Ready","PENDING INPUTS",IF(A229&lt;=Inputs!$B$6,ROUND(BW229*Inputs!C22/12,2),0))</f>
        <v>0</v>
      </c>
      <c r="BY229" s="3">
        <f>IF(Inputs!$B$27&lt;&gt;"Ready","PENDING INPUTS",IF(AND(A229&lt;=Inputs!$B$6,BW229&gt;0),Inputs!G22,0))</f>
        <v>0</v>
      </c>
      <c r="BZ229" s="3">
        <f>IF(Inputs!$B$27&lt;&gt;"Ready","PENDING INPUTS",IF(A229&gt;Inputs!$B$6,0,MIN((BW229+BX229+BY229),IF(Inputs!H22=1,Inputs!D22,MAX(Inputs!F22,ROUND(BW229*Inputs!E22+BX229+BY229,2))))))</f>
        <v>0</v>
      </c>
      <c r="CA229">
        <f>IF(Inputs!$B$27&lt;&gt;"Ready","PENDING INPUTS",IF(BW229&lt;=0,99,1+IF(AND(K229&gt;0,OR(K229&lt;BW229,AND(K229=BW229,0&lt;8))),1,0)+IF(AND(S229&gt;0,OR(S229&lt;BW229,AND(S229=BW229,1&lt;8))),1,0)+IF(AND(AA229&gt;0,OR(AA229&lt;BW229,AND(AA229=BW229,2&lt;8))),1,0)+IF(AND(AI229&gt;0,OR(AI229&lt;BW229,AND(AI229=BW229,3&lt;8))),1,0)+IF(AND(AQ229&gt;0,OR(AQ229&lt;BW229,AND(AQ229=BW229,4&lt;8))),1,0)+IF(AND(AY229&gt;0,OR(AY229&lt;BW229,AND(AY229=BW229,5&lt;8))),1,0)+IF(AND(BG229&gt;0,OR(BG229&lt;BW229,AND(BG229=BW229,6&lt;8))),1,0)+IF(AND(BO229&gt;0,OR(BO229&lt;BW229,AND(BO229=BW229,7&lt;8))),1,0)+IF(AND(CE229&gt;0,OR(CE229&lt;BW229,AND(CE229=BW229,9&lt;8))),1,0)))</f>
        <v>99</v>
      </c>
      <c r="CB229" s="3">
        <f>IF(Inputs!$B$27&lt;&gt;"Ready","PENDING INPUTS",IF(A229&gt;Inputs!$B$6,0,MIN(MAX(0,(BW229+BX229+BY229)-BZ229),MAX(0,C229-D229-(IF(O229&lt;CA229,K229+L229+M229-N229,0)+IF(W229&lt;CA229,S229+T229+U229-V229,0)+IF(AE229&lt;CA229,AA229+AB229+AC229-AD229,0)+IF(AM229&lt;CA229,AI229+AJ229+AK229-AL229,0)+IF(AU229&lt;CA229,AQ229+AR229+AS229-AT229,0)+IF(BC229&lt;CA229,AY229+AZ229+BA229-BB229,0)+IF(BK229&lt;CA229,BG229+BH229+BI229-BJ229,0)+IF(BS229&lt;CA229,BO229+BP229+BQ229-BR229,0)+IF(CA229&lt;CA229,BW229+BX229+BY229-BZ229,0)+IF(CI229&lt;CA229,CE229+CF229+CG229-CH229,0))))))</f>
        <v>0</v>
      </c>
      <c r="CC229" s="3">
        <f>IF(Inputs!$B$27&lt;&gt;"Ready","PENDING INPUTS",MIN((BW229+BX229+BY229),IF(D229&gt;C229,IF(D229=0,0,BZ229*C229/D229),BZ229+CB229)))</f>
        <v>0</v>
      </c>
      <c r="CD229" s="3">
        <f>IF(Inputs!$B$27&lt;&gt;"Ready","PENDING INPUTS",MAX(0,(BW229+BX229+BY229)-CC229))</f>
        <v>0</v>
      </c>
      <c r="CE229" s="3">
        <f>IF(Inputs!$B$27&lt;&gt;"Ready","PENDING INPUTS",CL228)</f>
        <v>0</v>
      </c>
      <c r="CF229" s="3">
        <f>IF(Inputs!$B$27&lt;&gt;"Ready","PENDING INPUTS",IF(A229&lt;=Inputs!$B$6,ROUND(CE229*Inputs!C23/12,2),0))</f>
        <v>0</v>
      </c>
      <c r="CG229" s="3">
        <f>IF(Inputs!$B$27&lt;&gt;"Ready","PENDING INPUTS",IF(AND(A229&lt;=Inputs!$B$6,CE229&gt;0),Inputs!G23,0))</f>
        <v>0</v>
      </c>
      <c r="CH229" s="3">
        <f>IF(Inputs!$B$27&lt;&gt;"Ready","PENDING INPUTS",IF(A229&gt;Inputs!$B$6,0,MIN((CE229+CF229+CG229),IF(Inputs!H23=1,Inputs!D23,MAX(Inputs!F23,ROUND(CE229*Inputs!E23+CF229+CG229,2))))))</f>
        <v>0</v>
      </c>
      <c r="CI229">
        <f>IF(Inputs!$B$27&lt;&gt;"Ready","PENDING INPUTS",IF(CE229&lt;=0,99,1+IF(AND(K229&gt;0,OR(K229&lt;CE229,AND(K229=CE229,0&lt;9))),1,0)+IF(AND(S229&gt;0,OR(S229&lt;CE229,AND(S229=CE229,1&lt;9))),1,0)+IF(AND(AA229&gt;0,OR(AA229&lt;CE229,AND(AA229=CE229,2&lt;9))),1,0)+IF(AND(AI229&gt;0,OR(AI229&lt;CE229,AND(AI229=CE229,3&lt;9))),1,0)+IF(AND(AQ229&gt;0,OR(AQ229&lt;CE229,AND(AQ229=CE229,4&lt;9))),1,0)+IF(AND(AY229&gt;0,OR(AY229&lt;CE229,AND(AY229=CE229,5&lt;9))),1,0)+IF(AND(BG229&gt;0,OR(BG229&lt;CE229,AND(BG229=CE229,6&lt;9))),1,0)+IF(AND(BO229&gt;0,OR(BO229&lt;CE229,AND(BO229=CE229,7&lt;9))),1,0)+IF(AND(BW229&gt;0,OR(BW229&lt;CE229,AND(BW229=CE229,8&lt;9))),1,0)))</f>
        <v>99</v>
      </c>
      <c r="CJ229" s="3">
        <f>IF(Inputs!$B$27&lt;&gt;"Ready","PENDING INPUTS",IF(A229&gt;Inputs!$B$6,0,MIN(MAX(0,(CE229+CF229+CG229)-CH229),MAX(0,C229-D229-(IF(O229&lt;CI229,K229+L229+M229-N229,0)+IF(W229&lt;CI229,S229+T229+U229-V229,0)+IF(AE229&lt;CI229,AA229+AB229+AC229-AD229,0)+IF(AM229&lt;CI229,AI229+AJ229+AK229-AL229,0)+IF(AU229&lt;CI229,AQ229+AR229+AS229-AT229,0)+IF(BC229&lt;CI229,AY229+AZ229+BA229-BB229,0)+IF(BK229&lt;CI229,BG229+BH229+BI229-BJ229,0)+IF(BS229&lt;CI229,BO229+BP229+BQ229-BR229,0)+IF(CA229&lt;CI229,BW229+BX229+BY229-BZ229,0)+IF(CI229&lt;CI229,CE229+CF229+CG229-CH229,0))))))</f>
        <v>0</v>
      </c>
      <c r="CK229" s="3">
        <f>IF(Inputs!$B$27&lt;&gt;"Ready","PENDING INPUTS",MIN((CE229+CF229+CG229),IF(D229&gt;C229,IF(D229=0,0,CH229*C229/D229),CH229+CJ229)))</f>
        <v>0</v>
      </c>
      <c r="CL229" s="3">
        <f>IF(Inputs!$B$27&lt;&gt;"Ready","PENDING INPUTS",MAX(0,(CE229+CF229+CG229)-CK229))</f>
        <v>0</v>
      </c>
    </row>
    <row r="230" spans="1:90" ht="27.95" customHeight="1" x14ac:dyDescent="0.25">
      <c r="A230">
        <v>226</v>
      </c>
      <c r="B230" s="13">
        <f>IF(Inputs!$B$27&lt;&gt;"Ready","PENDING INPUTS",EDATE(Inputs!$B$5,A230-1))</f>
        <v>53144</v>
      </c>
      <c r="C230" s="3">
        <f>IF(Inputs!$B$27&lt;&gt;"Ready","PENDING INPUTS",IF(A230&lt;=Inputs!$B$6,MAX(0,Inputs!$B$4+IF(A230=Inputs!$B$7,Inputs!$B$8,0)+IF(A230=Inputs!$B$9,Inputs!$B$10,0)),0))</f>
        <v>0</v>
      </c>
      <c r="D230" s="3">
        <f>IF(Inputs!$B$27&lt;&gt;"Ready","PENDING INPUTS",SUM(N230,V230,AD230,AL230,AT230,BB230,BJ230,BR230,BZ230,CH230))</f>
        <v>0</v>
      </c>
      <c r="E230" s="3">
        <f>IF(Inputs!$B$27&lt;&gt;"Ready","PENDING INPUTS",MAX(0,D230-C230))</f>
        <v>0</v>
      </c>
      <c r="F230" s="3">
        <f>IF(Inputs!$B$27&lt;&gt;"Ready","PENDING INPUTS",SUM(Q230,Y230,AG230,AO230,AW230,BE230,BM230,BU230,CC230,CK230))</f>
        <v>0</v>
      </c>
      <c r="G230" s="3">
        <f>IF(Inputs!$B$27&lt;&gt;"Ready","PENDING INPUTS",SUM(L230,T230,AB230,AJ230,AR230,AZ230,BH230,BP230,BX230,CF230))</f>
        <v>0</v>
      </c>
      <c r="H230" s="3">
        <f>IF(Inputs!$B$27&lt;&gt;"Ready","PENDING INPUTS",SUM(M230,U230,AC230,AK230,AS230,BA230,BI230,BQ230,BY230,CG230))</f>
        <v>0</v>
      </c>
      <c r="I230" s="3">
        <f>IF(Inputs!$B$27&lt;&gt;"Ready","PENDING INPUTS",SUM(R230,Z230,AH230,AP230,AX230,BF230,BN230,BV230,CD230,CL230))</f>
        <v>0</v>
      </c>
      <c r="J230" t="str">
        <f>IF(Inputs!$B$27&lt;&gt;"Ready","PENDING INPUTS",IF(A230&gt;Inputs!$B$6,"Beyond horizon",IF(E230&gt;0.005,"MINIMUM SHORTFALL",IF(I230&lt;0.005,"Paid off","In progress"))))</f>
        <v>Beyond horizon</v>
      </c>
      <c r="K230" s="3">
        <f>IF(Inputs!$B$27&lt;&gt;"Ready","PENDING INPUTS",R229)</f>
        <v>0</v>
      </c>
      <c r="L230" s="3">
        <f>IF(Inputs!$B$27&lt;&gt;"Ready","PENDING INPUTS",IF(A230&lt;=Inputs!$B$6,ROUND(K230*Inputs!C14/12,2),0))</f>
        <v>0</v>
      </c>
      <c r="M230" s="3">
        <f>IF(Inputs!$B$27&lt;&gt;"Ready","PENDING INPUTS",IF(AND(A230&lt;=Inputs!$B$6,K230&gt;0),Inputs!G14,0))</f>
        <v>0</v>
      </c>
      <c r="N230" s="3">
        <f>IF(Inputs!$B$27&lt;&gt;"Ready","PENDING INPUTS",IF(A230&gt;Inputs!$B$6,0,MIN((K230+L230+M230),IF(Inputs!H14=1,Inputs!D14,MAX(Inputs!F14,ROUND(K230*Inputs!E14+L230+M230,2))))))</f>
        <v>0</v>
      </c>
      <c r="O230">
        <f>IF(Inputs!$B$27&lt;&gt;"Ready","PENDING INPUTS",IF(K230&lt;=0,99,1+IF(AND(S230&gt;0,OR(S230&lt;K230,AND(S230=K230,1&lt;0))),1,0)+IF(AND(AA230&gt;0,OR(AA230&lt;K230,AND(AA230=K230,2&lt;0))),1,0)+IF(AND(AI230&gt;0,OR(AI230&lt;K230,AND(AI230=K230,3&lt;0))),1,0)+IF(AND(AQ230&gt;0,OR(AQ230&lt;K230,AND(AQ230=K230,4&lt;0))),1,0)+IF(AND(AY230&gt;0,OR(AY230&lt;K230,AND(AY230=K230,5&lt;0))),1,0)+IF(AND(BG230&gt;0,OR(BG230&lt;K230,AND(BG230=K230,6&lt;0))),1,0)+IF(AND(BO230&gt;0,OR(BO230&lt;K230,AND(BO230=K230,7&lt;0))),1,0)+IF(AND(BW230&gt;0,OR(BW230&lt;K230,AND(BW230=K230,8&lt;0))),1,0)+IF(AND(CE230&gt;0,OR(CE230&lt;K230,AND(CE230=K230,9&lt;0))),1,0)))</f>
        <v>99</v>
      </c>
      <c r="P230" s="3">
        <f>IF(Inputs!$B$27&lt;&gt;"Ready","PENDING INPUTS",IF(A230&gt;Inputs!$B$6,0,MIN(MAX(0,(K230+L230+M230)-N230),MAX(0,C230-D230-(IF(O230&lt;O230,K230+L230+M230-N230,0)+IF(W230&lt;O230,S230+T230+U230-V230,0)+IF(AE230&lt;O230,AA230+AB230+AC230-AD230,0)+IF(AM230&lt;O230,AI230+AJ230+AK230-AL230,0)+IF(AU230&lt;O230,AQ230+AR230+AS230-AT230,0)+IF(BC230&lt;O230,AY230+AZ230+BA230-BB230,0)+IF(BK230&lt;O230,BG230+BH230+BI230-BJ230,0)+IF(BS230&lt;O230,BO230+BP230+BQ230-BR230,0)+IF(CA230&lt;O230,BW230+BX230+BY230-BZ230,0)+IF(CI230&lt;O230,CE230+CF230+CG230-CH230,0))))))</f>
        <v>0</v>
      </c>
      <c r="Q230" s="3">
        <f>IF(Inputs!$B$27&lt;&gt;"Ready","PENDING INPUTS",MIN((K230+L230+M230),IF(D230&gt;C230,IF(D230=0,0,N230*C230/D230),N230+P230)))</f>
        <v>0</v>
      </c>
      <c r="R230" s="3">
        <f>IF(Inputs!$B$27&lt;&gt;"Ready","PENDING INPUTS",MAX(0,(K230+L230+M230)-Q230))</f>
        <v>0</v>
      </c>
      <c r="S230" s="3">
        <f>IF(Inputs!$B$27&lt;&gt;"Ready","PENDING INPUTS",Z229)</f>
        <v>0</v>
      </c>
      <c r="T230" s="3">
        <f>IF(Inputs!$B$27&lt;&gt;"Ready","PENDING INPUTS",IF(A230&lt;=Inputs!$B$6,ROUND(S230*Inputs!C15/12,2),0))</f>
        <v>0</v>
      </c>
      <c r="U230" s="3">
        <f>IF(Inputs!$B$27&lt;&gt;"Ready","PENDING INPUTS",IF(AND(A230&lt;=Inputs!$B$6,S230&gt;0),Inputs!G15,0))</f>
        <v>0</v>
      </c>
      <c r="V230" s="3">
        <f>IF(Inputs!$B$27&lt;&gt;"Ready","PENDING INPUTS",IF(A230&gt;Inputs!$B$6,0,MIN((S230+T230+U230),IF(Inputs!H15=1,Inputs!D15,MAX(Inputs!F15,ROUND(S230*Inputs!E15+T230+U230,2))))))</f>
        <v>0</v>
      </c>
      <c r="W230">
        <f>IF(Inputs!$B$27&lt;&gt;"Ready","PENDING INPUTS",IF(S230&lt;=0,99,1+IF(AND(K230&gt;0,OR(K230&lt;S230,AND(K230=S230,0&lt;1))),1,0)+IF(AND(AA230&gt;0,OR(AA230&lt;S230,AND(AA230=S230,2&lt;1))),1,0)+IF(AND(AI230&gt;0,OR(AI230&lt;S230,AND(AI230=S230,3&lt;1))),1,0)+IF(AND(AQ230&gt;0,OR(AQ230&lt;S230,AND(AQ230=S230,4&lt;1))),1,0)+IF(AND(AY230&gt;0,OR(AY230&lt;S230,AND(AY230=S230,5&lt;1))),1,0)+IF(AND(BG230&gt;0,OR(BG230&lt;S230,AND(BG230=S230,6&lt;1))),1,0)+IF(AND(BO230&gt;0,OR(BO230&lt;S230,AND(BO230=S230,7&lt;1))),1,0)+IF(AND(BW230&gt;0,OR(BW230&lt;S230,AND(BW230=S230,8&lt;1))),1,0)+IF(AND(CE230&gt;0,OR(CE230&lt;S230,AND(CE230=S230,9&lt;1))),1,0)))</f>
        <v>99</v>
      </c>
      <c r="X230" s="3">
        <f>IF(Inputs!$B$27&lt;&gt;"Ready","PENDING INPUTS",IF(A230&gt;Inputs!$B$6,0,MIN(MAX(0,(S230+T230+U230)-V230),MAX(0,C230-D230-(IF(O230&lt;W230,K230+L230+M230-N230,0)+IF(W230&lt;W230,S230+T230+U230-V230,0)+IF(AE230&lt;W230,AA230+AB230+AC230-AD230,0)+IF(AM230&lt;W230,AI230+AJ230+AK230-AL230,0)+IF(AU230&lt;W230,AQ230+AR230+AS230-AT230,0)+IF(BC230&lt;W230,AY230+AZ230+BA230-BB230,0)+IF(BK230&lt;W230,BG230+BH230+BI230-BJ230,0)+IF(BS230&lt;W230,BO230+BP230+BQ230-BR230,0)+IF(CA230&lt;W230,BW230+BX230+BY230-BZ230,0)+IF(CI230&lt;W230,CE230+CF230+CG230-CH230,0))))))</f>
        <v>0</v>
      </c>
      <c r="Y230" s="3">
        <f>IF(Inputs!$B$27&lt;&gt;"Ready","PENDING INPUTS",MIN((S230+T230+U230),IF(D230&gt;C230,IF(D230=0,0,V230*C230/D230),V230+X230)))</f>
        <v>0</v>
      </c>
      <c r="Z230" s="3">
        <f>IF(Inputs!$B$27&lt;&gt;"Ready","PENDING INPUTS",MAX(0,(S230+T230+U230)-Y230))</f>
        <v>0</v>
      </c>
      <c r="AA230" s="3">
        <f>IF(Inputs!$B$27&lt;&gt;"Ready","PENDING INPUTS",AH229)</f>
        <v>0</v>
      </c>
      <c r="AB230" s="3">
        <f>IF(Inputs!$B$27&lt;&gt;"Ready","PENDING INPUTS",IF(A230&lt;=Inputs!$B$6,ROUND(AA230*Inputs!C16/12,2),0))</f>
        <v>0</v>
      </c>
      <c r="AC230" s="3">
        <f>IF(Inputs!$B$27&lt;&gt;"Ready","PENDING INPUTS",IF(AND(A230&lt;=Inputs!$B$6,AA230&gt;0),Inputs!G16,0))</f>
        <v>0</v>
      </c>
      <c r="AD230" s="3">
        <f>IF(Inputs!$B$27&lt;&gt;"Ready","PENDING INPUTS",IF(A230&gt;Inputs!$B$6,0,MIN((AA230+AB230+AC230),IF(Inputs!H16=1,Inputs!D16,MAX(Inputs!F16,ROUND(AA230*Inputs!E16+AB230+AC230,2))))))</f>
        <v>0</v>
      </c>
      <c r="AE230">
        <f>IF(Inputs!$B$27&lt;&gt;"Ready","PENDING INPUTS",IF(AA230&lt;=0,99,1+IF(AND(K230&gt;0,OR(K230&lt;AA230,AND(K230=AA230,0&lt;2))),1,0)+IF(AND(S230&gt;0,OR(S230&lt;AA230,AND(S230=AA230,1&lt;2))),1,0)+IF(AND(AI230&gt;0,OR(AI230&lt;AA230,AND(AI230=AA230,3&lt;2))),1,0)+IF(AND(AQ230&gt;0,OR(AQ230&lt;AA230,AND(AQ230=AA230,4&lt;2))),1,0)+IF(AND(AY230&gt;0,OR(AY230&lt;AA230,AND(AY230=AA230,5&lt;2))),1,0)+IF(AND(BG230&gt;0,OR(BG230&lt;AA230,AND(BG230=AA230,6&lt;2))),1,0)+IF(AND(BO230&gt;0,OR(BO230&lt;AA230,AND(BO230=AA230,7&lt;2))),1,0)+IF(AND(BW230&gt;0,OR(BW230&lt;AA230,AND(BW230=AA230,8&lt;2))),1,0)+IF(AND(CE230&gt;0,OR(CE230&lt;AA230,AND(CE230=AA230,9&lt;2))),1,0)))</f>
        <v>99</v>
      </c>
      <c r="AF230" s="3">
        <f>IF(Inputs!$B$27&lt;&gt;"Ready","PENDING INPUTS",IF(A230&gt;Inputs!$B$6,0,MIN(MAX(0,(AA230+AB230+AC230)-AD230),MAX(0,C230-D230-(IF(O230&lt;AE230,K230+L230+M230-N230,0)+IF(W230&lt;AE230,S230+T230+U230-V230,0)+IF(AE230&lt;AE230,AA230+AB230+AC230-AD230,0)+IF(AM230&lt;AE230,AI230+AJ230+AK230-AL230,0)+IF(AU230&lt;AE230,AQ230+AR230+AS230-AT230,0)+IF(BC230&lt;AE230,AY230+AZ230+BA230-BB230,0)+IF(BK230&lt;AE230,BG230+BH230+BI230-BJ230,0)+IF(BS230&lt;AE230,BO230+BP230+BQ230-BR230,0)+IF(CA230&lt;AE230,BW230+BX230+BY230-BZ230,0)+IF(CI230&lt;AE230,CE230+CF230+CG230-CH230,0))))))</f>
        <v>0</v>
      </c>
      <c r="AG230" s="3">
        <f>IF(Inputs!$B$27&lt;&gt;"Ready","PENDING INPUTS",MIN((AA230+AB230+AC230),IF(D230&gt;C230,IF(D230=0,0,AD230*C230/D230),AD230+AF230)))</f>
        <v>0</v>
      </c>
      <c r="AH230" s="3">
        <f>IF(Inputs!$B$27&lt;&gt;"Ready","PENDING INPUTS",MAX(0,(AA230+AB230+AC230)-AG230))</f>
        <v>0</v>
      </c>
      <c r="AI230" s="3">
        <f>IF(Inputs!$B$27&lt;&gt;"Ready","PENDING INPUTS",AP229)</f>
        <v>0</v>
      </c>
      <c r="AJ230" s="3">
        <f>IF(Inputs!$B$27&lt;&gt;"Ready","PENDING INPUTS",IF(A230&lt;=Inputs!$B$6,ROUND(AI230*Inputs!C17/12,2),0))</f>
        <v>0</v>
      </c>
      <c r="AK230" s="3">
        <f>IF(Inputs!$B$27&lt;&gt;"Ready","PENDING INPUTS",IF(AND(A230&lt;=Inputs!$B$6,AI230&gt;0),Inputs!G17,0))</f>
        <v>0</v>
      </c>
      <c r="AL230" s="3">
        <f>IF(Inputs!$B$27&lt;&gt;"Ready","PENDING INPUTS",IF(A230&gt;Inputs!$B$6,0,MIN((AI230+AJ230+AK230),IF(Inputs!H17=1,Inputs!D17,MAX(Inputs!F17,ROUND(AI230*Inputs!E17+AJ230+AK230,2))))))</f>
        <v>0</v>
      </c>
      <c r="AM230">
        <f>IF(Inputs!$B$27&lt;&gt;"Ready","PENDING INPUTS",IF(AI230&lt;=0,99,1+IF(AND(K230&gt;0,OR(K230&lt;AI230,AND(K230=AI230,0&lt;3))),1,0)+IF(AND(S230&gt;0,OR(S230&lt;AI230,AND(S230=AI230,1&lt;3))),1,0)+IF(AND(AA230&gt;0,OR(AA230&lt;AI230,AND(AA230=AI230,2&lt;3))),1,0)+IF(AND(AQ230&gt;0,OR(AQ230&lt;AI230,AND(AQ230=AI230,4&lt;3))),1,0)+IF(AND(AY230&gt;0,OR(AY230&lt;AI230,AND(AY230=AI230,5&lt;3))),1,0)+IF(AND(BG230&gt;0,OR(BG230&lt;AI230,AND(BG230=AI230,6&lt;3))),1,0)+IF(AND(BO230&gt;0,OR(BO230&lt;AI230,AND(BO230=AI230,7&lt;3))),1,0)+IF(AND(BW230&gt;0,OR(BW230&lt;AI230,AND(BW230=AI230,8&lt;3))),1,0)+IF(AND(CE230&gt;0,OR(CE230&lt;AI230,AND(CE230=AI230,9&lt;3))),1,0)))</f>
        <v>99</v>
      </c>
      <c r="AN230" s="3">
        <f>IF(Inputs!$B$27&lt;&gt;"Ready","PENDING INPUTS",IF(A230&gt;Inputs!$B$6,0,MIN(MAX(0,(AI230+AJ230+AK230)-AL230),MAX(0,C230-D230-(IF(O230&lt;AM230,K230+L230+M230-N230,0)+IF(W230&lt;AM230,S230+T230+U230-V230,0)+IF(AE230&lt;AM230,AA230+AB230+AC230-AD230,0)+IF(AM230&lt;AM230,AI230+AJ230+AK230-AL230,0)+IF(AU230&lt;AM230,AQ230+AR230+AS230-AT230,0)+IF(BC230&lt;AM230,AY230+AZ230+BA230-BB230,0)+IF(BK230&lt;AM230,BG230+BH230+BI230-BJ230,0)+IF(BS230&lt;AM230,BO230+BP230+BQ230-BR230,0)+IF(CA230&lt;AM230,BW230+BX230+BY230-BZ230,0)+IF(CI230&lt;AM230,CE230+CF230+CG230-CH230,0))))))</f>
        <v>0</v>
      </c>
      <c r="AO230" s="3">
        <f>IF(Inputs!$B$27&lt;&gt;"Ready","PENDING INPUTS",MIN((AI230+AJ230+AK230),IF(D230&gt;C230,IF(D230=0,0,AL230*C230/D230),AL230+AN230)))</f>
        <v>0</v>
      </c>
      <c r="AP230" s="3">
        <f>IF(Inputs!$B$27&lt;&gt;"Ready","PENDING INPUTS",MAX(0,(AI230+AJ230+AK230)-AO230))</f>
        <v>0</v>
      </c>
      <c r="AQ230" s="3">
        <f>IF(Inputs!$B$27&lt;&gt;"Ready","PENDING INPUTS",AX229)</f>
        <v>0</v>
      </c>
      <c r="AR230" s="3">
        <f>IF(Inputs!$B$27&lt;&gt;"Ready","PENDING INPUTS",IF(A230&lt;=Inputs!$B$6,ROUND(AQ230*Inputs!C18/12,2),0))</f>
        <v>0</v>
      </c>
      <c r="AS230" s="3">
        <f>IF(Inputs!$B$27&lt;&gt;"Ready","PENDING INPUTS",IF(AND(A230&lt;=Inputs!$B$6,AQ230&gt;0),Inputs!G18,0))</f>
        <v>0</v>
      </c>
      <c r="AT230" s="3">
        <f>IF(Inputs!$B$27&lt;&gt;"Ready","PENDING INPUTS",IF(A230&gt;Inputs!$B$6,0,MIN((AQ230+AR230+AS230),IF(Inputs!H18=1,Inputs!D18,MAX(Inputs!F18,ROUND(AQ230*Inputs!E18+AR230+AS230,2))))))</f>
        <v>0</v>
      </c>
      <c r="AU230">
        <f>IF(Inputs!$B$27&lt;&gt;"Ready","PENDING INPUTS",IF(AQ230&lt;=0,99,1+IF(AND(K230&gt;0,OR(K230&lt;AQ230,AND(K230=AQ230,0&lt;4))),1,0)+IF(AND(S230&gt;0,OR(S230&lt;AQ230,AND(S230=AQ230,1&lt;4))),1,0)+IF(AND(AA230&gt;0,OR(AA230&lt;AQ230,AND(AA230=AQ230,2&lt;4))),1,0)+IF(AND(AI230&gt;0,OR(AI230&lt;AQ230,AND(AI230=AQ230,3&lt;4))),1,0)+IF(AND(AY230&gt;0,OR(AY230&lt;AQ230,AND(AY230=AQ230,5&lt;4))),1,0)+IF(AND(BG230&gt;0,OR(BG230&lt;AQ230,AND(BG230=AQ230,6&lt;4))),1,0)+IF(AND(BO230&gt;0,OR(BO230&lt;AQ230,AND(BO230=AQ230,7&lt;4))),1,0)+IF(AND(BW230&gt;0,OR(BW230&lt;AQ230,AND(BW230=AQ230,8&lt;4))),1,0)+IF(AND(CE230&gt;0,OR(CE230&lt;AQ230,AND(CE230=AQ230,9&lt;4))),1,0)))</f>
        <v>99</v>
      </c>
      <c r="AV230" s="3">
        <f>IF(Inputs!$B$27&lt;&gt;"Ready","PENDING INPUTS",IF(A230&gt;Inputs!$B$6,0,MIN(MAX(0,(AQ230+AR230+AS230)-AT230),MAX(0,C230-D230-(IF(O230&lt;AU230,K230+L230+M230-N230,0)+IF(W230&lt;AU230,S230+T230+U230-V230,0)+IF(AE230&lt;AU230,AA230+AB230+AC230-AD230,0)+IF(AM230&lt;AU230,AI230+AJ230+AK230-AL230,0)+IF(AU230&lt;AU230,AQ230+AR230+AS230-AT230,0)+IF(BC230&lt;AU230,AY230+AZ230+BA230-BB230,0)+IF(BK230&lt;AU230,BG230+BH230+BI230-BJ230,0)+IF(BS230&lt;AU230,BO230+BP230+BQ230-BR230,0)+IF(CA230&lt;AU230,BW230+BX230+BY230-BZ230,0)+IF(CI230&lt;AU230,CE230+CF230+CG230-CH230,0))))))</f>
        <v>0</v>
      </c>
      <c r="AW230" s="3">
        <f>IF(Inputs!$B$27&lt;&gt;"Ready","PENDING INPUTS",MIN((AQ230+AR230+AS230),IF(D230&gt;C230,IF(D230=0,0,AT230*C230/D230),AT230+AV230)))</f>
        <v>0</v>
      </c>
      <c r="AX230" s="3">
        <f>IF(Inputs!$B$27&lt;&gt;"Ready","PENDING INPUTS",MAX(0,(AQ230+AR230+AS230)-AW230))</f>
        <v>0</v>
      </c>
      <c r="AY230" s="3">
        <f>IF(Inputs!$B$27&lt;&gt;"Ready","PENDING INPUTS",BF229)</f>
        <v>0</v>
      </c>
      <c r="AZ230" s="3">
        <f>IF(Inputs!$B$27&lt;&gt;"Ready","PENDING INPUTS",IF(A230&lt;=Inputs!$B$6,ROUND(AY230*Inputs!C19/12,2),0))</f>
        <v>0</v>
      </c>
      <c r="BA230" s="3">
        <f>IF(Inputs!$B$27&lt;&gt;"Ready","PENDING INPUTS",IF(AND(A230&lt;=Inputs!$B$6,AY230&gt;0),Inputs!G19,0))</f>
        <v>0</v>
      </c>
      <c r="BB230" s="3">
        <f>IF(Inputs!$B$27&lt;&gt;"Ready","PENDING INPUTS",IF(A230&gt;Inputs!$B$6,0,MIN((AY230+AZ230+BA230),IF(Inputs!H19=1,Inputs!D19,MAX(Inputs!F19,ROUND(AY230*Inputs!E19+AZ230+BA230,2))))))</f>
        <v>0</v>
      </c>
      <c r="BC230">
        <f>IF(Inputs!$B$27&lt;&gt;"Ready","PENDING INPUTS",IF(AY230&lt;=0,99,1+IF(AND(K230&gt;0,OR(K230&lt;AY230,AND(K230=AY230,0&lt;5))),1,0)+IF(AND(S230&gt;0,OR(S230&lt;AY230,AND(S230=AY230,1&lt;5))),1,0)+IF(AND(AA230&gt;0,OR(AA230&lt;AY230,AND(AA230=AY230,2&lt;5))),1,0)+IF(AND(AI230&gt;0,OR(AI230&lt;AY230,AND(AI230=AY230,3&lt;5))),1,0)+IF(AND(AQ230&gt;0,OR(AQ230&lt;AY230,AND(AQ230=AY230,4&lt;5))),1,0)+IF(AND(BG230&gt;0,OR(BG230&lt;AY230,AND(BG230=AY230,6&lt;5))),1,0)+IF(AND(BO230&gt;0,OR(BO230&lt;AY230,AND(BO230=AY230,7&lt;5))),1,0)+IF(AND(BW230&gt;0,OR(BW230&lt;AY230,AND(BW230=AY230,8&lt;5))),1,0)+IF(AND(CE230&gt;0,OR(CE230&lt;AY230,AND(CE230=AY230,9&lt;5))),1,0)))</f>
        <v>99</v>
      </c>
      <c r="BD230" s="3">
        <f>IF(Inputs!$B$27&lt;&gt;"Ready","PENDING INPUTS",IF(A230&gt;Inputs!$B$6,0,MIN(MAX(0,(AY230+AZ230+BA230)-BB230),MAX(0,C230-D230-(IF(O230&lt;BC230,K230+L230+M230-N230,0)+IF(W230&lt;BC230,S230+T230+U230-V230,0)+IF(AE230&lt;BC230,AA230+AB230+AC230-AD230,0)+IF(AM230&lt;BC230,AI230+AJ230+AK230-AL230,0)+IF(AU230&lt;BC230,AQ230+AR230+AS230-AT230,0)+IF(BC230&lt;BC230,AY230+AZ230+BA230-BB230,0)+IF(BK230&lt;BC230,BG230+BH230+BI230-BJ230,0)+IF(BS230&lt;BC230,BO230+BP230+BQ230-BR230,0)+IF(CA230&lt;BC230,BW230+BX230+BY230-BZ230,0)+IF(CI230&lt;BC230,CE230+CF230+CG230-CH230,0))))))</f>
        <v>0</v>
      </c>
      <c r="BE230" s="3">
        <f>IF(Inputs!$B$27&lt;&gt;"Ready","PENDING INPUTS",MIN((AY230+AZ230+BA230),IF(D230&gt;C230,IF(D230=0,0,BB230*C230/D230),BB230+BD230)))</f>
        <v>0</v>
      </c>
      <c r="BF230" s="3">
        <f>IF(Inputs!$B$27&lt;&gt;"Ready","PENDING INPUTS",MAX(0,(AY230+AZ230+BA230)-BE230))</f>
        <v>0</v>
      </c>
      <c r="BG230" s="3">
        <f>IF(Inputs!$B$27&lt;&gt;"Ready","PENDING INPUTS",BN229)</f>
        <v>0</v>
      </c>
      <c r="BH230" s="3">
        <f>IF(Inputs!$B$27&lt;&gt;"Ready","PENDING INPUTS",IF(A230&lt;=Inputs!$B$6,ROUND(BG230*Inputs!C20/12,2),0))</f>
        <v>0</v>
      </c>
      <c r="BI230" s="3">
        <f>IF(Inputs!$B$27&lt;&gt;"Ready","PENDING INPUTS",IF(AND(A230&lt;=Inputs!$B$6,BG230&gt;0),Inputs!G20,0))</f>
        <v>0</v>
      </c>
      <c r="BJ230" s="3">
        <f>IF(Inputs!$B$27&lt;&gt;"Ready","PENDING INPUTS",IF(A230&gt;Inputs!$B$6,0,MIN((BG230+BH230+BI230),IF(Inputs!H20=1,Inputs!D20,MAX(Inputs!F20,ROUND(BG230*Inputs!E20+BH230+BI230,2))))))</f>
        <v>0</v>
      </c>
      <c r="BK230">
        <f>IF(Inputs!$B$27&lt;&gt;"Ready","PENDING INPUTS",IF(BG230&lt;=0,99,1+IF(AND(K230&gt;0,OR(K230&lt;BG230,AND(K230=BG230,0&lt;6))),1,0)+IF(AND(S230&gt;0,OR(S230&lt;BG230,AND(S230=BG230,1&lt;6))),1,0)+IF(AND(AA230&gt;0,OR(AA230&lt;BG230,AND(AA230=BG230,2&lt;6))),1,0)+IF(AND(AI230&gt;0,OR(AI230&lt;BG230,AND(AI230=BG230,3&lt;6))),1,0)+IF(AND(AQ230&gt;0,OR(AQ230&lt;BG230,AND(AQ230=BG230,4&lt;6))),1,0)+IF(AND(AY230&gt;0,OR(AY230&lt;BG230,AND(AY230=BG230,5&lt;6))),1,0)+IF(AND(BO230&gt;0,OR(BO230&lt;BG230,AND(BO230=BG230,7&lt;6))),1,0)+IF(AND(BW230&gt;0,OR(BW230&lt;BG230,AND(BW230=BG230,8&lt;6))),1,0)+IF(AND(CE230&gt;0,OR(CE230&lt;BG230,AND(CE230=BG230,9&lt;6))),1,0)))</f>
        <v>99</v>
      </c>
      <c r="BL230" s="3">
        <f>IF(Inputs!$B$27&lt;&gt;"Ready","PENDING INPUTS",IF(A230&gt;Inputs!$B$6,0,MIN(MAX(0,(BG230+BH230+BI230)-BJ230),MAX(0,C230-D230-(IF(O230&lt;BK230,K230+L230+M230-N230,0)+IF(W230&lt;BK230,S230+T230+U230-V230,0)+IF(AE230&lt;BK230,AA230+AB230+AC230-AD230,0)+IF(AM230&lt;BK230,AI230+AJ230+AK230-AL230,0)+IF(AU230&lt;BK230,AQ230+AR230+AS230-AT230,0)+IF(BC230&lt;BK230,AY230+AZ230+BA230-BB230,0)+IF(BK230&lt;BK230,BG230+BH230+BI230-BJ230,0)+IF(BS230&lt;BK230,BO230+BP230+BQ230-BR230,0)+IF(CA230&lt;BK230,BW230+BX230+BY230-BZ230,0)+IF(CI230&lt;BK230,CE230+CF230+CG230-CH230,0))))))</f>
        <v>0</v>
      </c>
      <c r="BM230" s="3">
        <f>IF(Inputs!$B$27&lt;&gt;"Ready","PENDING INPUTS",MIN((BG230+BH230+BI230),IF(D230&gt;C230,IF(D230=0,0,BJ230*C230/D230),BJ230+BL230)))</f>
        <v>0</v>
      </c>
      <c r="BN230" s="3">
        <f>IF(Inputs!$B$27&lt;&gt;"Ready","PENDING INPUTS",MAX(0,(BG230+BH230+BI230)-BM230))</f>
        <v>0</v>
      </c>
      <c r="BO230" s="3">
        <f>IF(Inputs!$B$27&lt;&gt;"Ready","PENDING INPUTS",BV229)</f>
        <v>0</v>
      </c>
      <c r="BP230" s="3">
        <f>IF(Inputs!$B$27&lt;&gt;"Ready","PENDING INPUTS",IF(A230&lt;=Inputs!$B$6,ROUND(BO230*Inputs!C21/12,2),0))</f>
        <v>0</v>
      </c>
      <c r="BQ230" s="3">
        <f>IF(Inputs!$B$27&lt;&gt;"Ready","PENDING INPUTS",IF(AND(A230&lt;=Inputs!$B$6,BO230&gt;0),Inputs!G21,0))</f>
        <v>0</v>
      </c>
      <c r="BR230" s="3">
        <f>IF(Inputs!$B$27&lt;&gt;"Ready","PENDING INPUTS",IF(A230&gt;Inputs!$B$6,0,MIN((BO230+BP230+BQ230),IF(Inputs!H21=1,Inputs!D21,MAX(Inputs!F21,ROUND(BO230*Inputs!E21+BP230+BQ230,2))))))</f>
        <v>0</v>
      </c>
      <c r="BS230">
        <f>IF(Inputs!$B$27&lt;&gt;"Ready","PENDING INPUTS",IF(BO230&lt;=0,99,1+IF(AND(K230&gt;0,OR(K230&lt;BO230,AND(K230=BO230,0&lt;7))),1,0)+IF(AND(S230&gt;0,OR(S230&lt;BO230,AND(S230=BO230,1&lt;7))),1,0)+IF(AND(AA230&gt;0,OR(AA230&lt;BO230,AND(AA230=BO230,2&lt;7))),1,0)+IF(AND(AI230&gt;0,OR(AI230&lt;BO230,AND(AI230=BO230,3&lt;7))),1,0)+IF(AND(AQ230&gt;0,OR(AQ230&lt;BO230,AND(AQ230=BO230,4&lt;7))),1,0)+IF(AND(AY230&gt;0,OR(AY230&lt;BO230,AND(AY230=BO230,5&lt;7))),1,0)+IF(AND(BG230&gt;0,OR(BG230&lt;BO230,AND(BG230=BO230,6&lt;7))),1,0)+IF(AND(BW230&gt;0,OR(BW230&lt;BO230,AND(BW230=BO230,8&lt;7))),1,0)+IF(AND(CE230&gt;0,OR(CE230&lt;BO230,AND(CE230=BO230,9&lt;7))),1,0)))</f>
        <v>99</v>
      </c>
      <c r="BT230" s="3">
        <f>IF(Inputs!$B$27&lt;&gt;"Ready","PENDING INPUTS",IF(A230&gt;Inputs!$B$6,0,MIN(MAX(0,(BO230+BP230+BQ230)-BR230),MAX(0,C230-D230-(IF(O230&lt;BS230,K230+L230+M230-N230,0)+IF(W230&lt;BS230,S230+T230+U230-V230,0)+IF(AE230&lt;BS230,AA230+AB230+AC230-AD230,0)+IF(AM230&lt;BS230,AI230+AJ230+AK230-AL230,0)+IF(AU230&lt;BS230,AQ230+AR230+AS230-AT230,0)+IF(BC230&lt;BS230,AY230+AZ230+BA230-BB230,0)+IF(BK230&lt;BS230,BG230+BH230+BI230-BJ230,0)+IF(BS230&lt;BS230,BO230+BP230+BQ230-BR230,0)+IF(CA230&lt;BS230,BW230+BX230+BY230-BZ230,0)+IF(CI230&lt;BS230,CE230+CF230+CG230-CH230,0))))))</f>
        <v>0</v>
      </c>
      <c r="BU230" s="3">
        <f>IF(Inputs!$B$27&lt;&gt;"Ready","PENDING INPUTS",MIN((BO230+BP230+BQ230),IF(D230&gt;C230,IF(D230=0,0,BR230*C230/D230),BR230+BT230)))</f>
        <v>0</v>
      </c>
      <c r="BV230" s="3">
        <f>IF(Inputs!$B$27&lt;&gt;"Ready","PENDING INPUTS",MAX(0,(BO230+BP230+BQ230)-BU230))</f>
        <v>0</v>
      </c>
      <c r="BW230" s="3">
        <f>IF(Inputs!$B$27&lt;&gt;"Ready","PENDING INPUTS",CD229)</f>
        <v>0</v>
      </c>
      <c r="BX230" s="3">
        <f>IF(Inputs!$B$27&lt;&gt;"Ready","PENDING INPUTS",IF(A230&lt;=Inputs!$B$6,ROUND(BW230*Inputs!C22/12,2),0))</f>
        <v>0</v>
      </c>
      <c r="BY230" s="3">
        <f>IF(Inputs!$B$27&lt;&gt;"Ready","PENDING INPUTS",IF(AND(A230&lt;=Inputs!$B$6,BW230&gt;0),Inputs!G22,0))</f>
        <v>0</v>
      </c>
      <c r="BZ230" s="3">
        <f>IF(Inputs!$B$27&lt;&gt;"Ready","PENDING INPUTS",IF(A230&gt;Inputs!$B$6,0,MIN((BW230+BX230+BY230),IF(Inputs!H22=1,Inputs!D22,MAX(Inputs!F22,ROUND(BW230*Inputs!E22+BX230+BY230,2))))))</f>
        <v>0</v>
      </c>
      <c r="CA230">
        <f>IF(Inputs!$B$27&lt;&gt;"Ready","PENDING INPUTS",IF(BW230&lt;=0,99,1+IF(AND(K230&gt;0,OR(K230&lt;BW230,AND(K230=BW230,0&lt;8))),1,0)+IF(AND(S230&gt;0,OR(S230&lt;BW230,AND(S230=BW230,1&lt;8))),1,0)+IF(AND(AA230&gt;0,OR(AA230&lt;BW230,AND(AA230=BW230,2&lt;8))),1,0)+IF(AND(AI230&gt;0,OR(AI230&lt;BW230,AND(AI230=BW230,3&lt;8))),1,0)+IF(AND(AQ230&gt;0,OR(AQ230&lt;BW230,AND(AQ230=BW230,4&lt;8))),1,0)+IF(AND(AY230&gt;0,OR(AY230&lt;BW230,AND(AY230=BW230,5&lt;8))),1,0)+IF(AND(BG230&gt;0,OR(BG230&lt;BW230,AND(BG230=BW230,6&lt;8))),1,0)+IF(AND(BO230&gt;0,OR(BO230&lt;BW230,AND(BO230=BW230,7&lt;8))),1,0)+IF(AND(CE230&gt;0,OR(CE230&lt;BW230,AND(CE230=BW230,9&lt;8))),1,0)))</f>
        <v>99</v>
      </c>
      <c r="CB230" s="3">
        <f>IF(Inputs!$B$27&lt;&gt;"Ready","PENDING INPUTS",IF(A230&gt;Inputs!$B$6,0,MIN(MAX(0,(BW230+BX230+BY230)-BZ230),MAX(0,C230-D230-(IF(O230&lt;CA230,K230+L230+M230-N230,0)+IF(W230&lt;CA230,S230+T230+U230-V230,0)+IF(AE230&lt;CA230,AA230+AB230+AC230-AD230,0)+IF(AM230&lt;CA230,AI230+AJ230+AK230-AL230,0)+IF(AU230&lt;CA230,AQ230+AR230+AS230-AT230,0)+IF(BC230&lt;CA230,AY230+AZ230+BA230-BB230,0)+IF(BK230&lt;CA230,BG230+BH230+BI230-BJ230,0)+IF(BS230&lt;CA230,BO230+BP230+BQ230-BR230,0)+IF(CA230&lt;CA230,BW230+BX230+BY230-BZ230,0)+IF(CI230&lt;CA230,CE230+CF230+CG230-CH230,0))))))</f>
        <v>0</v>
      </c>
      <c r="CC230" s="3">
        <f>IF(Inputs!$B$27&lt;&gt;"Ready","PENDING INPUTS",MIN((BW230+BX230+BY230),IF(D230&gt;C230,IF(D230=0,0,BZ230*C230/D230),BZ230+CB230)))</f>
        <v>0</v>
      </c>
      <c r="CD230" s="3">
        <f>IF(Inputs!$B$27&lt;&gt;"Ready","PENDING INPUTS",MAX(0,(BW230+BX230+BY230)-CC230))</f>
        <v>0</v>
      </c>
      <c r="CE230" s="3">
        <f>IF(Inputs!$B$27&lt;&gt;"Ready","PENDING INPUTS",CL229)</f>
        <v>0</v>
      </c>
      <c r="CF230" s="3">
        <f>IF(Inputs!$B$27&lt;&gt;"Ready","PENDING INPUTS",IF(A230&lt;=Inputs!$B$6,ROUND(CE230*Inputs!C23/12,2),0))</f>
        <v>0</v>
      </c>
      <c r="CG230" s="3">
        <f>IF(Inputs!$B$27&lt;&gt;"Ready","PENDING INPUTS",IF(AND(A230&lt;=Inputs!$B$6,CE230&gt;0),Inputs!G23,0))</f>
        <v>0</v>
      </c>
      <c r="CH230" s="3">
        <f>IF(Inputs!$B$27&lt;&gt;"Ready","PENDING INPUTS",IF(A230&gt;Inputs!$B$6,0,MIN((CE230+CF230+CG230),IF(Inputs!H23=1,Inputs!D23,MAX(Inputs!F23,ROUND(CE230*Inputs!E23+CF230+CG230,2))))))</f>
        <v>0</v>
      </c>
      <c r="CI230">
        <f>IF(Inputs!$B$27&lt;&gt;"Ready","PENDING INPUTS",IF(CE230&lt;=0,99,1+IF(AND(K230&gt;0,OR(K230&lt;CE230,AND(K230=CE230,0&lt;9))),1,0)+IF(AND(S230&gt;0,OR(S230&lt;CE230,AND(S230=CE230,1&lt;9))),1,0)+IF(AND(AA230&gt;0,OR(AA230&lt;CE230,AND(AA230=CE230,2&lt;9))),1,0)+IF(AND(AI230&gt;0,OR(AI230&lt;CE230,AND(AI230=CE230,3&lt;9))),1,0)+IF(AND(AQ230&gt;0,OR(AQ230&lt;CE230,AND(AQ230=CE230,4&lt;9))),1,0)+IF(AND(AY230&gt;0,OR(AY230&lt;CE230,AND(AY230=CE230,5&lt;9))),1,0)+IF(AND(BG230&gt;0,OR(BG230&lt;CE230,AND(BG230=CE230,6&lt;9))),1,0)+IF(AND(BO230&gt;0,OR(BO230&lt;CE230,AND(BO230=CE230,7&lt;9))),1,0)+IF(AND(BW230&gt;0,OR(BW230&lt;CE230,AND(BW230=CE230,8&lt;9))),1,0)))</f>
        <v>99</v>
      </c>
      <c r="CJ230" s="3">
        <f>IF(Inputs!$B$27&lt;&gt;"Ready","PENDING INPUTS",IF(A230&gt;Inputs!$B$6,0,MIN(MAX(0,(CE230+CF230+CG230)-CH230),MAX(0,C230-D230-(IF(O230&lt;CI230,K230+L230+M230-N230,0)+IF(W230&lt;CI230,S230+T230+U230-V230,0)+IF(AE230&lt;CI230,AA230+AB230+AC230-AD230,0)+IF(AM230&lt;CI230,AI230+AJ230+AK230-AL230,0)+IF(AU230&lt;CI230,AQ230+AR230+AS230-AT230,0)+IF(BC230&lt;CI230,AY230+AZ230+BA230-BB230,0)+IF(BK230&lt;CI230,BG230+BH230+BI230-BJ230,0)+IF(BS230&lt;CI230,BO230+BP230+BQ230-BR230,0)+IF(CA230&lt;CI230,BW230+BX230+BY230-BZ230,0)+IF(CI230&lt;CI230,CE230+CF230+CG230-CH230,0))))))</f>
        <v>0</v>
      </c>
      <c r="CK230" s="3">
        <f>IF(Inputs!$B$27&lt;&gt;"Ready","PENDING INPUTS",MIN((CE230+CF230+CG230),IF(D230&gt;C230,IF(D230=0,0,CH230*C230/D230),CH230+CJ230)))</f>
        <v>0</v>
      </c>
      <c r="CL230" s="3">
        <f>IF(Inputs!$B$27&lt;&gt;"Ready","PENDING INPUTS",MAX(0,(CE230+CF230+CG230)-CK230))</f>
        <v>0</v>
      </c>
    </row>
    <row r="231" spans="1:90" ht="27.95" customHeight="1" x14ac:dyDescent="0.25">
      <c r="A231">
        <v>227</v>
      </c>
      <c r="B231" s="13">
        <f>IF(Inputs!$B$27&lt;&gt;"Ready","PENDING INPUTS",EDATE(Inputs!$B$5,A231-1))</f>
        <v>53175</v>
      </c>
      <c r="C231" s="3">
        <f>IF(Inputs!$B$27&lt;&gt;"Ready","PENDING INPUTS",IF(A231&lt;=Inputs!$B$6,MAX(0,Inputs!$B$4+IF(A231=Inputs!$B$7,Inputs!$B$8,0)+IF(A231=Inputs!$B$9,Inputs!$B$10,0)),0))</f>
        <v>0</v>
      </c>
      <c r="D231" s="3">
        <f>IF(Inputs!$B$27&lt;&gt;"Ready","PENDING INPUTS",SUM(N231,V231,AD231,AL231,AT231,BB231,BJ231,BR231,BZ231,CH231))</f>
        <v>0</v>
      </c>
      <c r="E231" s="3">
        <f>IF(Inputs!$B$27&lt;&gt;"Ready","PENDING INPUTS",MAX(0,D231-C231))</f>
        <v>0</v>
      </c>
      <c r="F231" s="3">
        <f>IF(Inputs!$B$27&lt;&gt;"Ready","PENDING INPUTS",SUM(Q231,Y231,AG231,AO231,AW231,BE231,BM231,BU231,CC231,CK231))</f>
        <v>0</v>
      </c>
      <c r="G231" s="3">
        <f>IF(Inputs!$B$27&lt;&gt;"Ready","PENDING INPUTS",SUM(L231,T231,AB231,AJ231,AR231,AZ231,BH231,BP231,BX231,CF231))</f>
        <v>0</v>
      </c>
      <c r="H231" s="3">
        <f>IF(Inputs!$B$27&lt;&gt;"Ready","PENDING INPUTS",SUM(M231,U231,AC231,AK231,AS231,BA231,BI231,BQ231,BY231,CG231))</f>
        <v>0</v>
      </c>
      <c r="I231" s="3">
        <f>IF(Inputs!$B$27&lt;&gt;"Ready","PENDING INPUTS",SUM(R231,Z231,AH231,AP231,AX231,BF231,BN231,BV231,CD231,CL231))</f>
        <v>0</v>
      </c>
      <c r="J231" t="str">
        <f>IF(Inputs!$B$27&lt;&gt;"Ready","PENDING INPUTS",IF(A231&gt;Inputs!$B$6,"Beyond horizon",IF(E231&gt;0.005,"MINIMUM SHORTFALL",IF(I231&lt;0.005,"Paid off","In progress"))))</f>
        <v>Beyond horizon</v>
      </c>
      <c r="K231" s="3">
        <f>IF(Inputs!$B$27&lt;&gt;"Ready","PENDING INPUTS",R230)</f>
        <v>0</v>
      </c>
      <c r="L231" s="3">
        <f>IF(Inputs!$B$27&lt;&gt;"Ready","PENDING INPUTS",IF(A231&lt;=Inputs!$B$6,ROUND(K231*Inputs!C14/12,2),0))</f>
        <v>0</v>
      </c>
      <c r="M231" s="3">
        <f>IF(Inputs!$B$27&lt;&gt;"Ready","PENDING INPUTS",IF(AND(A231&lt;=Inputs!$B$6,K231&gt;0),Inputs!G14,0))</f>
        <v>0</v>
      </c>
      <c r="N231" s="3">
        <f>IF(Inputs!$B$27&lt;&gt;"Ready","PENDING INPUTS",IF(A231&gt;Inputs!$B$6,0,MIN((K231+L231+M231),IF(Inputs!H14=1,Inputs!D14,MAX(Inputs!F14,ROUND(K231*Inputs!E14+L231+M231,2))))))</f>
        <v>0</v>
      </c>
      <c r="O231">
        <f>IF(Inputs!$B$27&lt;&gt;"Ready","PENDING INPUTS",IF(K231&lt;=0,99,1+IF(AND(S231&gt;0,OR(S231&lt;K231,AND(S231=K231,1&lt;0))),1,0)+IF(AND(AA231&gt;0,OR(AA231&lt;K231,AND(AA231=K231,2&lt;0))),1,0)+IF(AND(AI231&gt;0,OR(AI231&lt;K231,AND(AI231=K231,3&lt;0))),1,0)+IF(AND(AQ231&gt;0,OR(AQ231&lt;K231,AND(AQ231=K231,4&lt;0))),1,0)+IF(AND(AY231&gt;0,OR(AY231&lt;K231,AND(AY231=K231,5&lt;0))),1,0)+IF(AND(BG231&gt;0,OR(BG231&lt;K231,AND(BG231=K231,6&lt;0))),1,0)+IF(AND(BO231&gt;0,OR(BO231&lt;K231,AND(BO231=K231,7&lt;0))),1,0)+IF(AND(BW231&gt;0,OR(BW231&lt;K231,AND(BW231=K231,8&lt;0))),1,0)+IF(AND(CE231&gt;0,OR(CE231&lt;K231,AND(CE231=K231,9&lt;0))),1,0)))</f>
        <v>99</v>
      </c>
      <c r="P231" s="3">
        <f>IF(Inputs!$B$27&lt;&gt;"Ready","PENDING INPUTS",IF(A231&gt;Inputs!$B$6,0,MIN(MAX(0,(K231+L231+M231)-N231),MAX(0,C231-D231-(IF(O231&lt;O231,K231+L231+M231-N231,0)+IF(W231&lt;O231,S231+T231+U231-V231,0)+IF(AE231&lt;O231,AA231+AB231+AC231-AD231,0)+IF(AM231&lt;O231,AI231+AJ231+AK231-AL231,0)+IF(AU231&lt;O231,AQ231+AR231+AS231-AT231,0)+IF(BC231&lt;O231,AY231+AZ231+BA231-BB231,0)+IF(BK231&lt;O231,BG231+BH231+BI231-BJ231,0)+IF(BS231&lt;O231,BO231+BP231+BQ231-BR231,0)+IF(CA231&lt;O231,BW231+BX231+BY231-BZ231,0)+IF(CI231&lt;O231,CE231+CF231+CG231-CH231,0))))))</f>
        <v>0</v>
      </c>
      <c r="Q231" s="3">
        <f>IF(Inputs!$B$27&lt;&gt;"Ready","PENDING INPUTS",MIN((K231+L231+M231),IF(D231&gt;C231,IF(D231=0,0,N231*C231/D231),N231+P231)))</f>
        <v>0</v>
      </c>
      <c r="R231" s="3">
        <f>IF(Inputs!$B$27&lt;&gt;"Ready","PENDING INPUTS",MAX(0,(K231+L231+M231)-Q231))</f>
        <v>0</v>
      </c>
      <c r="S231" s="3">
        <f>IF(Inputs!$B$27&lt;&gt;"Ready","PENDING INPUTS",Z230)</f>
        <v>0</v>
      </c>
      <c r="T231" s="3">
        <f>IF(Inputs!$B$27&lt;&gt;"Ready","PENDING INPUTS",IF(A231&lt;=Inputs!$B$6,ROUND(S231*Inputs!C15/12,2),0))</f>
        <v>0</v>
      </c>
      <c r="U231" s="3">
        <f>IF(Inputs!$B$27&lt;&gt;"Ready","PENDING INPUTS",IF(AND(A231&lt;=Inputs!$B$6,S231&gt;0),Inputs!G15,0))</f>
        <v>0</v>
      </c>
      <c r="V231" s="3">
        <f>IF(Inputs!$B$27&lt;&gt;"Ready","PENDING INPUTS",IF(A231&gt;Inputs!$B$6,0,MIN((S231+T231+U231),IF(Inputs!H15=1,Inputs!D15,MAX(Inputs!F15,ROUND(S231*Inputs!E15+T231+U231,2))))))</f>
        <v>0</v>
      </c>
      <c r="W231">
        <f>IF(Inputs!$B$27&lt;&gt;"Ready","PENDING INPUTS",IF(S231&lt;=0,99,1+IF(AND(K231&gt;0,OR(K231&lt;S231,AND(K231=S231,0&lt;1))),1,0)+IF(AND(AA231&gt;0,OR(AA231&lt;S231,AND(AA231=S231,2&lt;1))),1,0)+IF(AND(AI231&gt;0,OR(AI231&lt;S231,AND(AI231=S231,3&lt;1))),1,0)+IF(AND(AQ231&gt;0,OR(AQ231&lt;S231,AND(AQ231=S231,4&lt;1))),1,0)+IF(AND(AY231&gt;0,OR(AY231&lt;S231,AND(AY231=S231,5&lt;1))),1,0)+IF(AND(BG231&gt;0,OR(BG231&lt;S231,AND(BG231=S231,6&lt;1))),1,0)+IF(AND(BO231&gt;0,OR(BO231&lt;S231,AND(BO231=S231,7&lt;1))),1,0)+IF(AND(BW231&gt;0,OR(BW231&lt;S231,AND(BW231=S231,8&lt;1))),1,0)+IF(AND(CE231&gt;0,OR(CE231&lt;S231,AND(CE231=S231,9&lt;1))),1,0)))</f>
        <v>99</v>
      </c>
      <c r="X231" s="3">
        <f>IF(Inputs!$B$27&lt;&gt;"Ready","PENDING INPUTS",IF(A231&gt;Inputs!$B$6,0,MIN(MAX(0,(S231+T231+U231)-V231),MAX(0,C231-D231-(IF(O231&lt;W231,K231+L231+M231-N231,0)+IF(W231&lt;W231,S231+T231+U231-V231,0)+IF(AE231&lt;W231,AA231+AB231+AC231-AD231,0)+IF(AM231&lt;W231,AI231+AJ231+AK231-AL231,0)+IF(AU231&lt;W231,AQ231+AR231+AS231-AT231,0)+IF(BC231&lt;W231,AY231+AZ231+BA231-BB231,0)+IF(BK231&lt;W231,BG231+BH231+BI231-BJ231,0)+IF(BS231&lt;W231,BO231+BP231+BQ231-BR231,0)+IF(CA231&lt;W231,BW231+BX231+BY231-BZ231,0)+IF(CI231&lt;W231,CE231+CF231+CG231-CH231,0))))))</f>
        <v>0</v>
      </c>
      <c r="Y231" s="3">
        <f>IF(Inputs!$B$27&lt;&gt;"Ready","PENDING INPUTS",MIN((S231+T231+U231),IF(D231&gt;C231,IF(D231=0,0,V231*C231/D231),V231+X231)))</f>
        <v>0</v>
      </c>
      <c r="Z231" s="3">
        <f>IF(Inputs!$B$27&lt;&gt;"Ready","PENDING INPUTS",MAX(0,(S231+T231+U231)-Y231))</f>
        <v>0</v>
      </c>
      <c r="AA231" s="3">
        <f>IF(Inputs!$B$27&lt;&gt;"Ready","PENDING INPUTS",AH230)</f>
        <v>0</v>
      </c>
      <c r="AB231" s="3">
        <f>IF(Inputs!$B$27&lt;&gt;"Ready","PENDING INPUTS",IF(A231&lt;=Inputs!$B$6,ROUND(AA231*Inputs!C16/12,2),0))</f>
        <v>0</v>
      </c>
      <c r="AC231" s="3">
        <f>IF(Inputs!$B$27&lt;&gt;"Ready","PENDING INPUTS",IF(AND(A231&lt;=Inputs!$B$6,AA231&gt;0),Inputs!G16,0))</f>
        <v>0</v>
      </c>
      <c r="AD231" s="3">
        <f>IF(Inputs!$B$27&lt;&gt;"Ready","PENDING INPUTS",IF(A231&gt;Inputs!$B$6,0,MIN((AA231+AB231+AC231),IF(Inputs!H16=1,Inputs!D16,MAX(Inputs!F16,ROUND(AA231*Inputs!E16+AB231+AC231,2))))))</f>
        <v>0</v>
      </c>
      <c r="AE231">
        <f>IF(Inputs!$B$27&lt;&gt;"Ready","PENDING INPUTS",IF(AA231&lt;=0,99,1+IF(AND(K231&gt;0,OR(K231&lt;AA231,AND(K231=AA231,0&lt;2))),1,0)+IF(AND(S231&gt;0,OR(S231&lt;AA231,AND(S231=AA231,1&lt;2))),1,0)+IF(AND(AI231&gt;0,OR(AI231&lt;AA231,AND(AI231=AA231,3&lt;2))),1,0)+IF(AND(AQ231&gt;0,OR(AQ231&lt;AA231,AND(AQ231=AA231,4&lt;2))),1,0)+IF(AND(AY231&gt;0,OR(AY231&lt;AA231,AND(AY231=AA231,5&lt;2))),1,0)+IF(AND(BG231&gt;0,OR(BG231&lt;AA231,AND(BG231=AA231,6&lt;2))),1,0)+IF(AND(BO231&gt;0,OR(BO231&lt;AA231,AND(BO231=AA231,7&lt;2))),1,0)+IF(AND(BW231&gt;0,OR(BW231&lt;AA231,AND(BW231=AA231,8&lt;2))),1,0)+IF(AND(CE231&gt;0,OR(CE231&lt;AA231,AND(CE231=AA231,9&lt;2))),1,0)))</f>
        <v>99</v>
      </c>
      <c r="AF231" s="3">
        <f>IF(Inputs!$B$27&lt;&gt;"Ready","PENDING INPUTS",IF(A231&gt;Inputs!$B$6,0,MIN(MAX(0,(AA231+AB231+AC231)-AD231),MAX(0,C231-D231-(IF(O231&lt;AE231,K231+L231+M231-N231,0)+IF(W231&lt;AE231,S231+T231+U231-V231,0)+IF(AE231&lt;AE231,AA231+AB231+AC231-AD231,0)+IF(AM231&lt;AE231,AI231+AJ231+AK231-AL231,0)+IF(AU231&lt;AE231,AQ231+AR231+AS231-AT231,0)+IF(BC231&lt;AE231,AY231+AZ231+BA231-BB231,0)+IF(BK231&lt;AE231,BG231+BH231+BI231-BJ231,0)+IF(BS231&lt;AE231,BO231+BP231+BQ231-BR231,0)+IF(CA231&lt;AE231,BW231+BX231+BY231-BZ231,0)+IF(CI231&lt;AE231,CE231+CF231+CG231-CH231,0))))))</f>
        <v>0</v>
      </c>
      <c r="AG231" s="3">
        <f>IF(Inputs!$B$27&lt;&gt;"Ready","PENDING INPUTS",MIN((AA231+AB231+AC231),IF(D231&gt;C231,IF(D231=0,0,AD231*C231/D231),AD231+AF231)))</f>
        <v>0</v>
      </c>
      <c r="AH231" s="3">
        <f>IF(Inputs!$B$27&lt;&gt;"Ready","PENDING INPUTS",MAX(0,(AA231+AB231+AC231)-AG231))</f>
        <v>0</v>
      </c>
      <c r="AI231" s="3">
        <f>IF(Inputs!$B$27&lt;&gt;"Ready","PENDING INPUTS",AP230)</f>
        <v>0</v>
      </c>
      <c r="AJ231" s="3">
        <f>IF(Inputs!$B$27&lt;&gt;"Ready","PENDING INPUTS",IF(A231&lt;=Inputs!$B$6,ROUND(AI231*Inputs!C17/12,2),0))</f>
        <v>0</v>
      </c>
      <c r="AK231" s="3">
        <f>IF(Inputs!$B$27&lt;&gt;"Ready","PENDING INPUTS",IF(AND(A231&lt;=Inputs!$B$6,AI231&gt;0),Inputs!G17,0))</f>
        <v>0</v>
      </c>
      <c r="AL231" s="3">
        <f>IF(Inputs!$B$27&lt;&gt;"Ready","PENDING INPUTS",IF(A231&gt;Inputs!$B$6,0,MIN((AI231+AJ231+AK231),IF(Inputs!H17=1,Inputs!D17,MAX(Inputs!F17,ROUND(AI231*Inputs!E17+AJ231+AK231,2))))))</f>
        <v>0</v>
      </c>
      <c r="AM231">
        <f>IF(Inputs!$B$27&lt;&gt;"Ready","PENDING INPUTS",IF(AI231&lt;=0,99,1+IF(AND(K231&gt;0,OR(K231&lt;AI231,AND(K231=AI231,0&lt;3))),1,0)+IF(AND(S231&gt;0,OR(S231&lt;AI231,AND(S231=AI231,1&lt;3))),1,0)+IF(AND(AA231&gt;0,OR(AA231&lt;AI231,AND(AA231=AI231,2&lt;3))),1,0)+IF(AND(AQ231&gt;0,OR(AQ231&lt;AI231,AND(AQ231=AI231,4&lt;3))),1,0)+IF(AND(AY231&gt;0,OR(AY231&lt;AI231,AND(AY231=AI231,5&lt;3))),1,0)+IF(AND(BG231&gt;0,OR(BG231&lt;AI231,AND(BG231=AI231,6&lt;3))),1,0)+IF(AND(BO231&gt;0,OR(BO231&lt;AI231,AND(BO231=AI231,7&lt;3))),1,0)+IF(AND(BW231&gt;0,OR(BW231&lt;AI231,AND(BW231=AI231,8&lt;3))),1,0)+IF(AND(CE231&gt;0,OR(CE231&lt;AI231,AND(CE231=AI231,9&lt;3))),1,0)))</f>
        <v>99</v>
      </c>
      <c r="AN231" s="3">
        <f>IF(Inputs!$B$27&lt;&gt;"Ready","PENDING INPUTS",IF(A231&gt;Inputs!$B$6,0,MIN(MAX(0,(AI231+AJ231+AK231)-AL231),MAX(0,C231-D231-(IF(O231&lt;AM231,K231+L231+M231-N231,0)+IF(W231&lt;AM231,S231+T231+U231-V231,0)+IF(AE231&lt;AM231,AA231+AB231+AC231-AD231,0)+IF(AM231&lt;AM231,AI231+AJ231+AK231-AL231,0)+IF(AU231&lt;AM231,AQ231+AR231+AS231-AT231,0)+IF(BC231&lt;AM231,AY231+AZ231+BA231-BB231,0)+IF(BK231&lt;AM231,BG231+BH231+BI231-BJ231,0)+IF(BS231&lt;AM231,BO231+BP231+BQ231-BR231,0)+IF(CA231&lt;AM231,BW231+BX231+BY231-BZ231,0)+IF(CI231&lt;AM231,CE231+CF231+CG231-CH231,0))))))</f>
        <v>0</v>
      </c>
      <c r="AO231" s="3">
        <f>IF(Inputs!$B$27&lt;&gt;"Ready","PENDING INPUTS",MIN((AI231+AJ231+AK231),IF(D231&gt;C231,IF(D231=0,0,AL231*C231/D231),AL231+AN231)))</f>
        <v>0</v>
      </c>
      <c r="AP231" s="3">
        <f>IF(Inputs!$B$27&lt;&gt;"Ready","PENDING INPUTS",MAX(0,(AI231+AJ231+AK231)-AO231))</f>
        <v>0</v>
      </c>
      <c r="AQ231" s="3">
        <f>IF(Inputs!$B$27&lt;&gt;"Ready","PENDING INPUTS",AX230)</f>
        <v>0</v>
      </c>
      <c r="AR231" s="3">
        <f>IF(Inputs!$B$27&lt;&gt;"Ready","PENDING INPUTS",IF(A231&lt;=Inputs!$B$6,ROUND(AQ231*Inputs!C18/12,2),0))</f>
        <v>0</v>
      </c>
      <c r="AS231" s="3">
        <f>IF(Inputs!$B$27&lt;&gt;"Ready","PENDING INPUTS",IF(AND(A231&lt;=Inputs!$B$6,AQ231&gt;0),Inputs!G18,0))</f>
        <v>0</v>
      </c>
      <c r="AT231" s="3">
        <f>IF(Inputs!$B$27&lt;&gt;"Ready","PENDING INPUTS",IF(A231&gt;Inputs!$B$6,0,MIN((AQ231+AR231+AS231),IF(Inputs!H18=1,Inputs!D18,MAX(Inputs!F18,ROUND(AQ231*Inputs!E18+AR231+AS231,2))))))</f>
        <v>0</v>
      </c>
      <c r="AU231">
        <f>IF(Inputs!$B$27&lt;&gt;"Ready","PENDING INPUTS",IF(AQ231&lt;=0,99,1+IF(AND(K231&gt;0,OR(K231&lt;AQ231,AND(K231=AQ231,0&lt;4))),1,0)+IF(AND(S231&gt;0,OR(S231&lt;AQ231,AND(S231=AQ231,1&lt;4))),1,0)+IF(AND(AA231&gt;0,OR(AA231&lt;AQ231,AND(AA231=AQ231,2&lt;4))),1,0)+IF(AND(AI231&gt;0,OR(AI231&lt;AQ231,AND(AI231=AQ231,3&lt;4))),1,0)+IF(AND(AY231&gt;0,OR(AY231&lt;AQ231,AND(AY231=AQ231,5&lt;4))),1,0)+IF(AND(BG231&gt;0,OR(BG231&lt;AQ231,AND(BG231=AQ231,6&lt;4))),1,0)+IF(AND(BO231&gt;0,OR(BO231&lt;AQ231,AND(BO231=AQ231,7&lt;4))),1,0)+IF(AND(BW231&gt;0,OR(BW231&lt;AQ231,AND(BW231=AQ231,8&lt;4))),1,0)+IF(AND(CE231&gt;0,OR(CE231&lt;AQ231,AND(CE231=AQ231,9&lt;4))),1,0)))</f>
        <v>99</v>
      </c>
      <c r="AV231" s="3">
        <f>IF(Inputs!$B$27&lt;&gt;"Ready","PENDING INPUTS",IF(A231&gt;Inputs!$B$6,0,MIN(MAX(0,(AQ231+AR231+AS231)-AT231),MAX(0,C231-D231-(IF(O231&lt;AU231,K231+L231+M231-N231,0)+IF(W231&lt;AU231,S231+T231+U231-V231,0)+IF(AE231&lt;AU231,AA231+AB231+AC231-AD231,0)+IF(AM231&lt;AU231,AI231+AJ231+AK231-AL231,0)+IF(AU231&lt;AU231,AQ231+AR231+AS231-AT231,0)+IF(BC231&lt;AU231,AY231+AZ231+BA231-BB231,0)+IF(BK231&lt;AU231,BG231+BH231+BI231-BJ231,0)+IF(BS231&lt;AU231,BO231+BP231+BQ231-BR231,0)+IF(CA231&lt;AU231,BW231+BX231+BY231-BZ231,0)+IF(CI231&lt;AU231,CE231+CF231+CG231-CH231,0))))))</f>
        <v>0</v>
      </c>
      <c r="AW231" s="3">
        <f>IF(Inputs!$B$27&lt;&gt;"Ready","PENDING INPUTS",MIN((AQ231+AR231+AS231),IF(D231&gt;C231,IF(D231=0,0,AT231*C231/D231),AT231+AV231)))</f>
        <v>0</v>
      </c>
      <c r="AX231" s="3">
        <f>IF(Inputs!$B$27&lt;&gt;"Ready","PENDING INPUTS",MAX(0,(AQ231+AR231+AS231)-AW231))</f>
        <v>0</v>
      </c>
      <c r="AY231" s="3">
        <f>IF(Inputs!$B$27&lt;&gt;"Ready","PENDING INPUTS",BF230)</f>
        <v>0</v>
      </c>
      <c r="AZ231" s="3">
        <f>IF(Inputs!$B$27&lt;&gt;"Ready","PENDING INPUTS",IF(A231&lt;=Inputs!$B$6,ROUND(AY231*Inputs!C19/12,2),0))</f>
        <v>0</v>
      </c>
      <c r="BA231" s="3">
        <f>IF(Inputs!$B$27&lt;&gt;"Ready","PENDING INPUTS",IF(AND(A231&lt;=Inputs!$B$6,AY231&gt;0),Inputs!G19,0))</f>
        <v>0</v>
      </c>
      <c r="BB231" s="3">
        <f>IF(Inputs!$B$27&lt;&gt;"Ready","PENDING INPUTS",IF(A231&gt;Inputs!$B$6,0,MIN((AY231+AZ231+BA231),IF(Inputs!H19=1,Inputs!D19,MAX(Inputs!F19,ROUND(AY231*Inputs!E19+AZ231+BA231,2))))))</f>
        <v>0</v>
      </c>
      <c r="BC231">
        <f>IF(Inputs!$B$27&lt;&gt;"Ready","PENDING INPUTS",IF(AY231&lt;=0,99,1+IF(AND(K231&gt;0,OR(K231&lt;AY231,AND(K231=AY231,0&lt;5))),1,0)+IF(AND(S231&gt;0,OR(S231&lt;AY231,AND(S231=AY231,1&lt;5))),1,0)+IF(AND(AA231&gt;0,OR(AA231&lt;AY231,AND(AA231=AY231,2&lt;5))),1,0)+IF(AND(AI231&gt;0,OR(AI231&lt;AY231,AND(AI231=AY231,3&lt;5))),1,0)+IF(AND(AQ231&gt;0,OR(AQ231&lt;AY231,AND(AQ231=AY231,4&lt;5))),1,0)+IF(AND(BG231&gt;0,OR(BG231&lt;AY231,AND(BG231=AY231,6&lt;5))),1,0)+IF(AND(BO231&gt;0,OR(BO231&lt;AY231,AND(BO231=AY231,7&lt;5))),1,0)+IF(AND(BW231&gt;0,OR(BW231&lt;AY231,AND(BW231=AY231,8&lt;5))),1,0)+IF(AND(CE231&gt;0,OR(CE231&lt;AY231,AND(CE231=AY231,9&lt;5))),1,0)))</f>
        <v>99</v>
      </c>
      <c r="BD231" s="3">
        <f>IF(Inputs!$B$27&lt;&gt;"Ready","PENDING INPUTS",IF(A231&gt;Inputs!$B$6,0,MIN(MAX(0,(AY231+AZ231+BA231)-BB231),MAX(0,C231-D231-(IF(O231&lt;BC231,K231+L231+M231-N231,0)+IF(W231&lt;BC231,S231+T231+U231-V231,0)+IF(AE231&lt;BC231,AA231+AB231+AC231-AD231,0)+IF(AM231&lt;BC231,AI231+AJ231+AK231-AL231,0)+IF(AU231&lt;BC231,AQ231+AR231+AS231-AT231,0)+IF(BC231&lt;BC231,AY231+AZ231+BA231-BB231,0)+IF(BK231&lt;BC231,BG231+BH231+BI231-BJ231,0)+IF(BS231&lt;BC231,BO231+BP231+BQ231-BR231,0)+IF(CA231&lt;BC231,BW231+BX231+BY231-BZ231,0)+IF(CI231&lt;BC231,CE231+CF231+CG231-CH231,0))))))</f>
        <v>0</v>
      </c>
      <c r="BE231" s="3">
        <f>IF(Inputs!$B$27&lt;&gt;"Ready","PENDING INPUTS",MIN((AY231+AZ231+BA231),IF(D231&gt;C231,IF(D231=0,0,BB231*C231/D231),BB231+BD231)))</f>
        <v>0</v>
      </c>
      <c r="BF231" s="3">
        <f>IF(Inputs!$B$27&lt;&gt;"Ready","PENDING INPUTS",MAX(0,(AY231+AZ231+BA231)-BE231))</f>
        <v>0</v>
      </c>
      <c r="BG231" s="3">
        <f>IF(Inputs!$B$27&lt;&gt;"Ready","PENDING INPUTS",BN230)</f>
        <v>0</v>
      </c>
      <c r="BH231" s="3">
        <f>IF(Inputs!$B$27&lt;&gt;"Ready","PENDING INPUTS",IF(A231&lt;=Inputs!$B$6,ROUND(BG231*Inputs!C20/12,2),0))</f>
        <v>0</v>
      </c>
      <c r="BI231" s="3">
        <f>IF(Inputs!$B$27&lt;&gt;"Ready","PENDING INPUTS",IF(AND(A231&lt;=Inputs!$B$6,BG231&gt;0),Inputs!G20,0))</f>
        <v>0</v>
      </c>
      <c r="BJ231" s="3">
        <f>IF(Inputs!$B$27&lt;&gt;"Ready","PENDING INPUTS",IF(A231&gt;Inputs!$B$6,0,MIN((BG231+BH231+BI231),IF(Inputs!H20=1,Inputs!D20,MAX(Inputs!F20,ROUND(BG231*Inputs!E20+BH231+BI231,2))))))</f>
        <v>0</v>
      </c>
      <c r="BK231">
        <f>IF(Inputs!$B$27&lt;&gt;"Ready","PENDING INPUTS",IF(BG231&lt;=0,99,1+IF(AND(K231&gt;0,OR(K231&lt;BG231,AND(K231=BG231,0&lt;6))),1,0)+IF(AND(S231&gt;0,OR(S231&lt;BG231,AND(S231=BG231,1&lt;6))),1,0)+IF(AND(AA231&gt;0,OR(AA231&lt;BG231,AND(AA231=BG231,2&lt;6))),1,0)+IF(AND(AI231&gt;0,OR(AI231&lt;BG231,AND(AI231=BG231,3&lt;6))),1,0)+IF(AND(AQ231&gt;0,OR(AQ231&lt;BG231,AND(AQ231=BG231,4&lt;6))),1,0)+IF(AND(AY231&gt;0,OR(AY231&lt;BG231,AND(AY231=BG231,5&lt;6))),1,0)+IF(AND(BO231&gt;0,OR(BO231&lt;BG231,AND(BO231=BG231,7&lt;6))),1,0)+IF(AND(BW231&gt;0,OR(BW231&lt;BG231,AND(BW231=BG231,8&lt;6))),1,0)+IF(AND(CE231&gt;0,OR(CE231&lt;BG231,AND(CE231=BG231,9&lt;6))),1,0)))</f>
        <v>99</v>
      </c>
      <c r="BL231" s="3">
        <f>IF(Inputs!$B$27&lt;&gt;"Ready","PENDING INPUTS",IF(A231&gt;Inputs!$B$6,0,MIN(MAX(0,(BG231+BH231+BI231)-BJ231),MAX(0,C231-D231-(IF(O231&lt;BK231,K231+L231+M231-N231,0)+IF(W231&lt;BK231,S231+T231+U231-V231,0)+IF(AE231&lt;BK231,AA231+AB231+AC231-AD231,0)+IF(AM231&lt;BK231,AI231+AJ231+AK231-AL231,0)+IF(AU231&lt;BK231,AQ231+AR231+AS231-AT231,0)+IF(BC231&lt;BK231,AY231+AZ231+BA231-BB231,0)+IF(BK231&lt;BK231,BG231+BH231+BI231-BJ231,0)+IF(BS231&lt;BK231,BO231+BP231+BQ231-BR231,0)+IF(CA231&lt;BK231,BW231+BX231+BY231-BZ231,0)+IF(CI231&lt;BK231,CE231+CF231+CG231-CH231,0))))))</f>
        <v>0</v>
      </c>
      <c r="BM231" s="3">
        <f>IF(Inputs!$B$27&lt;&gt;"Ready","PENDING INPUTS",MIN((BG231+BH231+BI231),IF(D231&gt;C231,IF(D231=0,0,BJ231*C231/D231),BJ231+BL231)))</f>
        <v>0</v>
      </c>
      <c r="BN231" s="3">
        <f>IF(Inputs!$B$27&lt;&gt;"Ready","PENDING INPUTS",MAX(0,(BG231+BH231+BI231)-BM231))</f>
        <v>0</v>
      </c>
      <c r="BO231" s="3">
        <f>IF(Inputs!$B$27&lt;&gt;"Ready","PENDING INPUTS",BV230)</f>
        <v>0</v>
      </c>
      <c r="BP231" s="3">
        <f>IF(Inputs!$B$27&lt;&gt;"Ready","PENDING INPUTS",IF(A231&lt;=Inputs!$B$6,ROUND(BO231*Inputs!C21/12,2),0))</f>
        <v>0</v>
      </c>
      <c r="BQ231" s="3">
        <f>IF(Inputs!$B$27&lt;&gt;"Ready","PENDING INPUTS",IF(AND(A231&lt;=Inputs!$B$6,BO231&gt;0),Inputs!G21,0))</f>
        <v>0</v>
      </c>
      <c r="BR231" s="3">
        <f>IF(Inputs!$B$27&lt;&gt;"Ready","PENDING INPUTS",IF(A231&gt;Inputs!$B$6,0,MIN((BO231+BP231+BQ231),IF(Inputs!H21=1,Inputs!D21,MAX(Inputs!F21,ROUND(BO231*Inputs!E21+BP231+BQ231,2))))))</f>
        <v>0</v>
      </c>
      <c r="BS231">
        <f>IF(Inputs!$B$27&lt;&gt;"Ready","PENDING INPUTS",IF(BO231&lt;=0,99,1+IF(AND(K231&gt;0,OR(K231&lt;BO231,AND(K231=BO231,0&lt;7))),1,0)+IF(AND(S231&gt;0,OR(S231&lt;BO231,AND(S231=BO231,1&lt;7))),1,0)+IF(AND(AA231&gt;0,OR(AA231&lt;BO231,AND(AA231=BO231,2&lt;7))),1,0)+IF(AND(AI231&gt;0,OR(AI231&lt;BO231,AND(AI231=BO231,3&lt;7))),1,0)+IF(AND(AQ231&gt;0,OR(AQ231&lt;BO231,AND(AQ231=BO231,4&lt;7))),1,0)+IF(AND(AY231&gt;0,OR(AY231&lt;BO231,AND(AY231=BO231,5&lt;7))),1,0)+IF(AND(BG231&gt;0,OR(BG231&lt;BO231,AND(BG231=BO231,6&lt;7))),1,0)+IF(AND(BW231&gt;0,OR(BW231&lt;BO231,AND(BW231=BO231,8&lt;7))),1,0)+IF(AND(CE231&gt;0,OR(CE231&lt;BO231,AND(CE231=BO231,9&lt;7))),1,0)))</f>
        <v>99</v>
      </c>
      <c r="BT231" s="3">
        <f>IF(Inputs!$B$27&lt;&gt;"Ready","PENDING INPUTS",IF(A231&gt;Inputs!$B$6,0,MIN(MAX(0,(BO231+BP231+BQ231)-BR231),MAX(0,C231-D231-(IF(O231&lt;BS231,K231+L231+M231-N231,0)+IF(W231&lt;BS231,S231+T231+U231-V231,0)+IF(AE231&lt;BS231,AA231+AB231+AC231-AD231,0)+IF(AM231&lt;BS231,AI231+AJ231+AK231-AL231,0)+IF(AU231&lt;BS231,AQ231+AR231+AS231-AT231,0)+IF(BC231&lt;BS231,AY231+AZ231+BA231-BB231,0)+IF(BK231&lt;BS231,BG231+BH231+BI231-BJ231,0)+IF(BS231&lt;BS231,BO231+BP231+BQ231-BR231,0)+IF(CA231&lt;BS231,BW231+BX231+BY231-BZ231,0)+IF(CI231&lt;BS231,CE231+CF231+CG231-CH231,0))))))</f>
        <v>0</v>
      </c>
      <c r="BU231" s="3">
        <f>IF(Inputs!$B$27&lt;&gt;"Ready","PENDING INPUTS",MIN((BO231+BP231+BQ231),IF(D231&gt;C231,IF(D231=0,0,BR231*C231/D231),BR231+BT231)))</f>
        <v>0</v>
      </c>
      <c r="BV231" s="3">
        <f>IF(Inputs!$B$27&lt;&gt;"Ready","PENDING INPUTS",MAX(0,(BO231+BP231+BQ231)-BU231))</f>
        <v>0</v>
      </c>
      <c r="BW231" s="3">
        <f>IF(Inputs!$B$27&lt;&gt;"Ready","PENDING INPUTS",CD230)</f>
        <v>0</v>
      </c>
      <c r="BX231" s="3">
        <f>IF(Inputs!$B$27&lt;&gt;"Ready","PENDING INPUTS",IF(A231&lt;=Inputs!$B$6,ROUND(BW231*Inputs!C22/12,2),0))</f>
        <v>0</v>
      </c>
      <c r="BY231" s="3">
        <f>IF(Inputs!$B$27&lt;&gt;"Ready","PENDING INPUTS",IF(AND(A231&lt;=Inputs!$B$6,BW231&gt;0),Inputs!G22,0))</f>
        <v>0</v>
      </c>
      <c r="BZ231" s="3">
        <f>IF(Inputs!$B$27&lt;&gt;"Ready","PENDING INPUTS",IF(A231&gt;Inputs!$B$6,0,MIN((BW231+BX231+BY231),IF(Inputs!H22=1,Inputs!D22,MAX(Inputs!F22,ROUND(BW231*Inputs!E22+BX231+BY231,2))))))</f>
        <v>0</v>
      </c>
      <c r="CA231">
        <f>IF(Inputs!$B$27&lt;&gt;"Ready","PENDING INPUTS",IF(BW231&lt;=0,99,1+IF(AND(K231&gt;0,OR(K231&lt;BW231,AND(K231=BW231,0&lt;8))),1,0)+IF(AND(S231&gt;0,OR(S231&lt;BW231,AND(S231=BW231,1&lt;8))),1,0)+IF(AND(AA231&gt;0,OR(AA231&lt;BW231,AND(AA231=BW231,2&lt;8))),1,0)+IF(AND(AI231&gt;0,OR(AI231&lt;BW231,AND(AI231=BW231,3&lt;8))),1,0)+IF(AND(AQ231&gt;0,OR(AQ231&lt;BW231,AND(AQ231=BW231,4&lt;8))),1,0)+IF(AND(AY231&gt;0,OR(AY231&lt;BW231,AND(AY231=BW231,5&lt;8))),1,0)+IF(AND(BG231&gt;0,OR(BG231&lt;BW231,AND(BG231=BW231,6&lt;8))),1,0)+IF(AND(BO231&gt;0,OR(BO231&lt;BW231,AND(BO231=BW231,7&lt;8))),1,0)+IF(AND(CE231&gt;0,OR(CE231&lt;BW231,AND(CE231=BW231,9&lt;8))),1,0)))</f>
        <v>99</v>
      </c>
      <c r="CB231" s="3">
        <f>IF(Inputs!$B$27&lt;&gt;"Ready","PENDING INPUTS",IF(A231&gt;Inputs!$B$6,0,MIN(MAX(0,(BW231+BX231+BY231)-BZ231),MAX(0,C231-D231-(IF(O231&lt;CA231,K231+L231+M231-N231,0)+IF(W231&lt;CA231,S231+T231+U231-V231,0)+IF(AE231&lt;CA231,AA231+AB231+AC231-AD231,0)+IF(AM231&lt;CA231,AI231+AJ231+AK231-AL231,0)+IF(AU231&lt;CA231,AQ231+AR231+AS231-AT231,0)+IF(BC231&lt;CA231,AY231+AZ231+BA231-BB231,0)+IF(BK231&lt;CA231,BG231+BH231+BI231-BJ231,0)+IF(BS231&lt;CA231,BO231+BP231+BQ231-BR231,0)+IF(CA231&lt;CA231,BW231+BX231+BY231-BZ231,0)+IF(CI231&lt;CA231,CE231+CF231+CG231-CH231,0))))))</f>
        <v>0</v>
      </c>
      <c r="CC231" s="3">
        <f>IF(Inputs!$B$27&lt;&gt;"Ready","PENDING INPUTS",MIN((BW231+BX231+BY231),IF(D231&gt;C231,IF(D231=0,0,BZ231*C231/D231),BZ231+CB231)))</f>
        <v>0</v>
      </c>
      <c r="CD231" s="3">
        <f>IF(Inputs!$B$27&lt;&gt;"Ready","PENDING INPUTS",MAX(0,(BW231+BX231+BY231)-CC231))</f>
        <v>0</v>
      </c>
      <c r="CE231" s="3">
        <f>IF(Inputs!$B$27&lt;&gt;"Ready","PENDING INPUTS",CL230)</f>
        <v>0</v>
      </c>
      <c r="CF231" s="3">
        <f>IF(Inputs!$B$27&lt;&gt;"Ready","PENDING INPUTS",IF(A231&lt;=Inputs!$B$6,ROUND(CE231*Inputs!C23/12,2),0))</f>
        <v>0</v>
      </c>
      <c r="CG231" s="3">
        <f>IF(Inputs!$B$27&lt;&gt;"Ready","PENDING INPUTS",IF(AND(A231&lt;=Inputs!$B$6,CE231&gt;0),Inputs!G23,0))</f>
        <v>0</v>
      </c>
      <c r="CH231" s="3">
        <f>IF(Inputs!$B$27&lt;&gt;"Ready","PENDING INPUTS",IF(A231&gt;Inputs!$B$6,0,MIN((CE231+CF231+CG231),IF(Inputs!H23=1,Inputs!D23,MAX(Inputs!F23,ROUND(CE231*Inputs!E23+CF231+CG231,2))))))</f>
        <v>0</v>
      </c>
      <c r="CI231">
        <f>IF(Inputs!$B$27&lt;&gt;"Ready","PENDING INPUTS",IF(CE231&lt;=0,99,1+IF(AND(K231&gt;0,OR(K231&lt;CE231,AND(K231=CE231,0&lt;9))),1,0)+IF(AND(S231&gt;0,OR(S231&lt;CE231,AND(S231=CE231,1&lt;9))),1,0)+IF(AND(AA231&gt;0,OR(AA231&lt;CE231,AND(AA231=CE231,2&lt;9))),1,0)+IF(AND(AI231&gt;0,OR(AI231&lt;CE231,AND(AI231=CE231,3&lt;9))),1,0)+IF(AND(AQ231&gt;0,OR(AQ231&lt;CE231,AND(AQ231=CE231,4&lt;9))),1,0)+IF(AND(AY231&gt;0,OR(AY231&lt;CE231,AND(AY231=CE231,5&lt;9))),1,0)+IF(AND(BG231&gt;0,OR(BG231&lt;CE231,AND(BG231=CE231,6&lt;9))),1,0)+IF(AND(BO231&gt;0,OR(BO231&lt;CE231,AND(BO231=CE231,7&lt;9))),1,0)+IF(AND(BW231&gt;0,OR(BW231&lt;CE231,AND(BW231=CE231,8&lt;9))),1,0)))</f>
        <v>99</v>
      </c>
      <c r="CJ231" s="3">
        <f>IF(Inputs!$B$27&lt;&gt;"Ready","PENDING INPUTS",IF(A231&gt;Inputs!$B$6,0,MIN(MAX(0,(CE231+CF231+CG231)-CH231),MAX(0,C231-D231-(IF(O231&lt;CI231,K231+L231+M231-N231,0)+IF(W231&lt;CI231,S231+T231+U231-V231,0)+IF(AE231&lt;CI231,AA231+AB231+AC231-AD231,0)+IF(AM231&lt;CI231,AI231+AJ231+AK231-AL231,0)+IF(AU231&lt;CI231,AQ231+AR231+AS231-AT231,0)+IF(BC231&lt;CI231,AY231+AZ231+BA231-BB231,0)+IF(BK231&lt;CI231,BG231+BH231+BI231-BJ231,0)+IF(BS231&lt;CI231,BO231+BP231+BQ231-BR231,0)+IF(CA231&lt;CI231,BW231+BX231+BY231-BZ231,0)+IF(CI231&lt;CI231,CE231+CF231+CG231-CH231,0))))))</f>
        <v>0</v>
      </c>
      <c r="CK231" s="3">
        <f>IF(Inputs!$B$27&lt;&gt;"Ready","PENDING INPUTS",MIN((CE231+CF231+CG231),IF(D231&gt;C231,IF(D231=0,0,CH231*C231/D231),CH231+CJ231)))</f>
        <v>0</v>
      </c>
      <c r="CL231" s="3">
        <f>IF(Inputs!$B$27&lt;&gt;"Ready","PENDING INPUTS",MAX(0,(CE231+CF231+CG231)-CK231))</f>
        <v>0</v>
      </c>
    </row>
    <row r="232" spans="1:90" ht="27.95" customHeight="1" x14ac:dyDescent="0.25">
      <c r="A232">
        <v>228</v>
      </c>
      <c r="B232" s="13">
        <f>IF(Inputs!$B$27&lt;&gt;"Ready","PENDING INPUTS",EDATE(Inputs!$B$5,A232-1))</f>
        <v>53206</v>
      </c>
      <c r="C232" s="3">
        <f>IF(Inputs!$B$27&lt;&gt;"Ready","PENDING INPUTS",IF(A232&lt;=Inputs!$B$6,MAX(0,Inputs!$B$4+IF(A232=Inputs!$B$7,Inputs!$B$8,0)+IF(A232=Inputs!$B$9,Inputs!$B$10,0)),0))</f>
        <v>0</v>
      </c>
      <c r="D232" s="3">
        <f>IF(Inputs!$B$27&lt;&gt;"Ready","PENDING INPUTS",SUM(N232,V232,AD232,AL232,AT232,BB232,BJ232,BR232,BZ232,CH232))</f>
        <v>0</v>
      </c>
      <c r="E232" s="3">
        <f>IF(Inputs!$B$27&lt;&gt;"Ready","PENDING INPUTS",MAX(0,D232-C232))</f>
        <v>0</v>
      </c>
      <c r="F232" s="3">
        <f>IF(Inputs!$B$27&lt;&gt;"Ready","PENDING INPUTS",SUM(Q232,Y232,AG232,AO232,AW232,BE232,BM232,BU232,CC232,CK232))</f>
        <v>0</v>
      </c>
      <c r="G232" s="3">
        <f>IF(Inputs!$B$27&lt;&gt;"Ready","PENDING INPUTS",SUM(L232,T232,AB232,AJ232,AR232,AZ232,BH232,BP232,BX232,CF232))</f>
        <v>0</v>
      </c>
      <c r="H232" s="3">
        <f>IF(Inputs!$B$27&lt;&gt;"Ready","PENDING INPUTS",SUM(M232,U232,AC232,AK232,AS232,BA232,BI232,BQ232,BY232,CG232))</f>
        <v>0</v>
      </c>
      <c r="I232" s="3">
        <f>IF(Inputs!$B$27&lt;&gt;"Ready","PENDING INPUTS",SUM(R232,Z232,AH232,AP232,AX232,BF232,BN232,BV232,CD232,CL232))</f>
        <v>0</v>
      </c>
      <c r="J232" t="str">
        <f>IF(Inputs!$B$27&lt;&gt;"Ready","PENDING INPUTS",IF(A232&gt;Inputs!$B$6,"Beyond horizon",IF(E232&gt;0.005,"MINIMUM SHORTFALL",IF(I232&lt;0.005,"Paid off","In progress"))))</f>
        <v>Beyond horizon</v>
      </c>
      <c r="K232" s="3">
        <f>IF(Inputs!$B$27&lt;&gt;"Ready","PENDING INPUTS",R231)</f>
        <v>0</v>
      </c>
      <c r="L232" s="3">
        <f>IF(Inputs!$B$27&lt;&gt;"Ready","PENDING INPUTS",IF(A232&lt;=Inputs!$B$6,ROUND(K232*Inputs!C14/12,2),0))</f>
        <v>0</v>
      </c>
      <c r="M232" s="3">
        <f>IF(Inputs!$B$27&lt;&gt;"Ready","PENDING INPUTS",IF(AND(A232&lt;=Inputs!$B$6,K232&gt;0),Inputs!G14,0))</f>
        <v>0</v>
      </c>
      <c r="N232" s="3">
        <f>IF(Inputs!$B$27&lt;&gt;"Ready","PENDING INPUTS",IF(A232&gt;Inputs!$B$6,0,MIN((K232+L232+M232),IF(Inputs!H14=1,Inputs!D14,MAX(Inputs!F14,ROUND(K232*Inputs!E14+L232+M232,2))))))</f>
        <v>0</v>
      </c>
      <c r="O232">
        <f>IF(Inputs!$B$27&lt;&gt;"Ready","PENDING INPUTS",IF(K232&lt;=0,99,1+IF(AND(S232&gt;0,OR(S232&lt;K232,AND(S232=K232,1&lt;0))),1,0)+IF(AND(AA232&gt;0,OR(AA232&lt;K232,AND(AA232=K232,2&lt;0))),1,0)+IF(AND(AI232&gt;0,OR(AI232&lt;K232,AND(AI232=K232,3&lt;0))),1,0)+IF(AND(AQ232&gt;0,OR(AQ232&lt;K232,AND(AQ232=K232,4&lt;0))),1,0)+IF(AND(AY232&gt;0,OR(AY232&lt;K232,AND(AY232=K232,5&lt;0))),1,0)+IF(AND(BG232&gt;0,OR(BG232&lt;K232,AND(BG232=K232,6&lt;0))),1,0)+IF(AND(BO232&gt;0,OR(BO232&lt;K232,AND(BO232=K232,7&lt;0))),1,0)+IF(AND(BW232&gt;0,OR(BW232&lt;K232,AND(BW232=K232,8&lt;0))),1,0)+IF(AND(CE232&gt;0,OR(CE232&lt;K232,AND(CE232=K232,9&lt;0))),1,0)))</f>
        <v>99</v>
      </c>
      <c r="P232" s="3">
        <f>IF(Inputs!$B$27&lt;&gt;"Ready","PENDING INPUTS",IF(A232&gt;Inputs!$B$6,0,MIN(MAX(0,(K232+L232+M232)-N232),MAX(0,C232-D232-(IF(O232&lt;O232,K232+L232+M232-N232,0)+IF(W232&lt;O232,S232+T232+U232-V232,0)+IF(AE232&lt;O232,AA232+AB232+AC232-AD232,0)+IF(AM232&lt;O232,AI232+AJ232+AK232-AL232,0)+IF(AU232&lt;O232,AQ232+AR232+AS232-AT232,0)+IF(BC232&lt;O232,AY232+AZ232+BA232-BB232,0)+IF(BK232&lt;O232,BG232+BH232+BI232-BJ232,0)+IF(BS232&lt;O232,BO232+BP232+BQ232-BR232,0)+IF(CA232&lt;O232,BW232+BX232+BY232-BZ232,0)+IF(CI232&lt;O232,CE232+CF232+CG232-CH232,0))))))</f>
        <v>0</v>
      </c>
      <c r="Q232" s="3">
        <f>IF(Inputs!$B$27&lt;&gt;"Ready","PENDING INPUTS",MIN((K232+L232+M232),IF(D232&gt;C232,IF(D232=0,0,N232*C232/D232),N232+P232)))</f>
        <v>0</v>
      </c>
      <c r="R232" s="3">
        <f>IF(Inputs!$B$27&lt;&gt;"Ready","PENDING INPUTS",MAX(0,(K232+L232+M232)-Q232))</f>
        <v>0</v>
      </c>
      <c r="S232" s="3">
        <f>IF(Inputs!$B$27&lt;&gt;"Ready","PENDING INPUTS",Z231)</f>
        <v>0</v>
      </c>
      <c r="T232" s="3">
        <f>IF(Inputs!$B$27&lt;&gt;"Ready","PENDING INPUTS",IF(A232&lt;=Inputs!$B$6,ROUND(S232*Inputs!C15/12,2),0))</f>
        <v>0</v>
      </c>
      <c r="U232" s="3">
        <f>IF(Inputs!$B$27&lt;&gt;"Ready","PENDING INPUTS",IF(AND(A232&lt;=Inputs!$B$6,S232&gt;0),Inputs!G15,0))</f>
        <v>0</v>
      </c>
      <c r="V232" s="3">
        <f>IF(Inputs!$B$27&lt;&gt;"Ready","PENDING INPUTS",IF(A232&gt;Inputs!$B$6,0,MIN((S232+T232+U232),IF(Inputs!H15=1,Inputs!D15,MAX(Inputs!F15,ROUND(S232*Inputs!E15+T232+U232,2))))))</f>
        <v>0</v>
      </c>
      <c r="W232">
        <f>IF(Inputs!$B$27&lt;&gt;"Ready","PENDING INPUTS",IF(S232&lt;=0,99,1+IF(AND(K232&gt;0,OR(K232&lt;S232,AND(K232=S232,0&lt;1))),1,0)+IF(AND(AA232&gt;0,OR(AA232&lt;S232,AND(AA232=S232,2&lt;1))),1,0)+IF(AND(AI232&gt;0,OR(AI232&lt;S232,AND(AI232=S232,3&lt;1))),1,0)+IF(AND(AQ232&gt;0,OR(AQ232&lt;S232,AND(AQ232=S232,4&lt;1))),1,0)+IF(AND(AY232&gt;0,OR(AY232&lt;S232,AND(AY232=S232,5&lt;1))),1,0)+IF(AND(BG232&gt;0,OR(BG232&lt;S232,AND(BG232=S232,6&lt;1))),1,0)+IF(AND(BO232&gt;0,OR(BO232&lt;S232,AND(BO232=S232,7&lt;1))),1,0)+IF(AND(BW232&gt;0,OR(BW232&lt;S232,AND(BW232=S232,8&lt;1))),1,0)+IF(AND(CE232&gt;0,OR(CE232&lt;S232,AND(CE232=S232,9&lt;1))),1,0)))</f>
        <v>99</v>
      </c>
      <c r="X232" s="3">
        <f>IF(Inputs!$B$27&lt;&gt;"Ready","PENDING INPUTS",IF(A232&gt;Inputs!$B$6,0,MIN(MAX(0,(S232+T232+U232)-V232),MAX(0,C232-D232-(IF(O232&lt;W232,K232+L232+M232-N232,0)+IF(W232&lt;W232,S232+T232+U232-V232,0)+IF(AE232&lt;W232,AA232+AB232+AC232-AD232,0)+IF(AM232&lt;W232,AI232+AJ232+AK232-AL232,0)+IF(AU232&lt;W232,AQ232+AR232+AS232-AT232,0)+IF(BC232&lt;W232,AY232+AZ232+BA232-BB232,0)+IF(BK232&lt;W232,BG232+BH232+BI232-BJ232,0)+IF(BS232&lt;W232,BO232+BP232+BQ232-BR232,0)+IF(CA232&lt;W232,BW232+BX232+BY232-BZ232,0)+IF(CI232&lt;W232,CE232+CF232+CG232-CH232,0))))))</f>
        <v>0</v>
      </c>
      <c r="Y232" s="3">
        <f>IF(Inputs!$B$27&lt;&gt;"Ready","PENDING INPUTS",MIN((S232+T232+U232),IF(D232&gt;C232,IF(D232=0,0,V232*C232/D232),V232+X232)))</f>
        <v>0</v>
      </c>
      <c r="Z232" s="3">
        <f>IF(Inputs!$B$27&lt;&gt;"Ready","PENDING INPUTS",MAX(0,(S232+T232+U232)-Y232))</f>
        <v>0</v>
      </c>
      <c r="AA232" s="3">
        <f>IF(Inputs!$B$27&lt;&gt;"Ready","PENDING INPUTS",AH231)</f>
        <v>0</v>
      </c>
      <c r="AB232" s="3">
        <f>IF(Inputs!$B$27&lt;&gt;"Ready","PENDING INPUTS",IF(A232&lt;=Inputs!$B$6,ROUND(AA232*Inputs!C16/12,2),0))</f>
        <v>0</v>
      </c>
      <c r="AC232" s="3">
        <f>IF(Inputs!$B$27&lt;&gt;"Ready","PENDING INPUTS",IF(AND(A232&lt;=Inputs!$B$6,AA232&gt;0),Inputs!G16,0))</f>
        <v>0</v>
      </c>
      <c r="AD232" s="3">
        <f>IF(Inputs!$B$27&lt;&gt;"Ready","PENDING INPUTS",IF(A232&gt;Inputs!$B$6,0,MIN((AA232+AB232+AC232),IF(Inputs!H16=1,Inputs!D16,MAX(Inputs!F16,ROUND(AA232*Inputs!E16+AB232+AC232,2))))))</f>
        <v>0</v>
      </c>
      <c r="AE232">
        <f>IF(Inputs!$B$27&lt;&gt;"Ready","PENDING INPUTS",IF(AA232&lt;=0,99,1+IF(AND(K232&gt;0,OR(K232&lt;AA232,AND(K232=AA232,0&lt;2))),1,0)+IF(AND(S232&gt;0,OR(S232&lt;AA232,AND(S232=AA232,1&lt;2))),1,0)+IF(AND(AI232&gt;0,OR(AI232&lt;AA232,AND(AI232=AA232,3&lt;2))),1,0)+IF(AND(AQ232&gt;0,OR(AQ232&lt;AA232,AND(AQ232=AA232,4&lt;2))),1,0)+IF(AND(AY232&gt;0,OR(AY232&lt;AA232,AND(AY232=AA232,5&lt;2))),1,0)+IF(AND(BG232&gt;0,OR(BG232&lt;AA232,AND(BG232=AA232,6&lt;2))),1,0)+IF(AND(BO232&gt;0,OR(BO232&lt;AA232,AND(BO232=AA232,7&lt;2))),1,0)+IF(AND(BW232&gt;0,OR(BW232&lt;AA232,AND(BW232=AA232,8&lt;2))),1,0)+IF(AND(CE232&gt;0,OR(CE232&lt;AA232,AND(CE232=AA232,9&lt;2))),1,0)))</f>
        <v>99</v>
      </c>
      <c r="AF232" s="3">
        <f>IF(Inputs!$B$27&lt;&gt;"Ready","PENDING INPUTS",IF(A232&gt;Inputs!$B$6,0,MIN(MAX(0,(AA232+AB232+AC232)-AD232),MAX(0,C232-D232-(IF(O232&lt;AE232,K232+L232+M232-N232,0)+IF(W232&lt;AE232,S232+T232+U232-V232,0)+IF(AE232&lt;AE232,AA232+AB232+AC232-AD232,0)+IF(AM232&lt;AE232,AI232+AJ232+AK232-AL232,0)+IF(AU232&lt;AE232,AQ232+AR232+AS232-AT232,0)+IF(BC232&lt;AE232,AY232+AZ232+BA232-BB232,0)+IF(BK232&lt;AE232,BG232+BH232+BI232-BJ232,0)+IF(BS232&lt;AE232,BO232+BP232+BQ232-BR232,0)+IF(CA232&lt;AE232,BW232+BX232+BY232-BZ232,0)+IF(CI232&lt;AE232,CE232+CF232+CG232-CH232,0))))))</f>
        <v>0</v>
      </c>
      <c r="AG232" s="3">
        <f>IF(Inputs!$B$27&lt;&gt;"Ready","PENDING INPUTS",MIN((AA232+AB232+AC232),IF(D232&gt;C232,IF(D232=0,0,AD232*C232/D232),AD232+AF232)))</f>
        <v>0</v>
      </c>
      <c r="AH232" s="3">
        <f>IF(Inputs!$B$27&lt;&gt;"Ready","PENDING INPUTS",MAX(0,(AA232+AB232+AC232)-AG232))</f>
        <v>0</v>
      </c>
      <c r="AI232" s="3">
        <f>IF(Inputs!$B$27&lt;&gt;"Ready","PENDING INPUTS",AP231)</f>
        <v>0</v>
      </c>
      <c r="AJ232" s="3">
        <f>IF(Inputs!$B$27&lt;&gt;"Ready","PENDING INPUTS",IF(A232&lt;=Inputs!$B$6,ROUND(AI232*Inputs!C17/12,2),0))</f>
        <v>0</v>
      </c>
      <c r="AK232" s="3">
        <f>IF(Inputs!$B$27&lt;&gt;"Ready","PENDING INPUTS",IF(AND(A232&lt;=Inputs!$B$6,AI232&gt;0),Inputs!G17,0))</f>
        <v>0</v>
      </c>
      <c r="AL232" s="3">
        <f>IF(Inputs!$B$27&lt;&gt;"Ready","PENDING INPUTS",IF(A232&gt;Inputs!$B$6,0,MIN((AI232+AJ232+AK232),IF(Inputs!H17=1,Inputs!D17,MAX(Inputs!F17,ROUND(AI232*Inputs!E17+AJ232+AK232,2))))))</f>
        <v>0</v>
      </c>
      <c r="AM232">
        <f>IF(Inputs!$B$27&lt;&gt;"Ready","PENDING INPUTS",IF(AI232&lt;=0,99,1+IF(AND(K232&gt;0,OR(K232&lt;AI232,AND(K232=AI232,0&lt;3))),1,0)+IF(AND(S232&gt;0,OR(S232&lt;AI232,AND(S232=AI232,1&lt;3))),1,0)+IF(AND(AA232&gt;0,OR(AA232&lt;AI232,AND(AA232=AI232,2&lt;3))),1,0)+IF(AND(AQ232&gt;0,OR(AQ232&lt;AI232,AND(AQ232=AI232,4&lt;3))),1,0)+IF(AND(AY232&gt;0,OR(AY232&lt;AI232,AND(AY232=AI232,5&lt;3))),1,0)+IF(AND(BG232&gt;0,OR(BG232&lt;AI232,AND(BG232=AI232,6&lt;3))),1,0)+IF(AND(BO232&gt;0,OR(BO232&lt;AI232,AND(BO232=AI232,7&lt;3))),1,0)+IF(AND(BW232&gt;0,OR(BW232&lt;AI232,AND(BW232=AI232,8&lt;3))),1,0)+IF(AND(CE232&gt;0,OR(CE232&lt;AI232,AND(CE232=AI232,9&lt;3))),1,0)))</f>
        <v>99</v>
      </c>
      <c r="AN232" s="3">
        <f>IF(Inputs!$B$27&lt;&gt;"Ready","PENDING INPUTS",IF(A232&gt;Inputs!$B$6,0,MIN(MAX(0,(AI232+AJ232+AK232)-AL232),MAX(0,C232-D232-(IF(O232&lt;AM232,K232+L232+M232-N232,0)+IF(W232&lt;AM232,S232+T232+U232-V232,0)+IF(AE232&lt;AM232,AA232+AB232+AC232-AD232,0)+IF(AM232&lt;AM232,AI232+AJ232+AK232-AL232,0)+IF(AU232&lt;AM232,AQ232+AR232+AS232-AT232,0)+IF(BC232&lt;AM232,AY232+AZ232+BA232-BB232,0)+IF(BK232&lt;AM232,BG232+BH232+BI232-BJ232,0)+IF(BS232&lt;AM232,BO232+BP232+BQ232-BR232,0)+IF(CA232&lt;AM232,BW232+BX232+BY232-BZ232,0)+IF(CI232&lt;AM232,CE232+CF232+CG232-CH232,0))))))</f>
        <v>0</v>
      </c>
      <c r="AO232" s="3">
        <f>IF(Inputs!$B$27&lt;&gt;"Ready","PENDING INPUTS",MIN((AI232+AJ232+AK232),IF(D232&gt;C232,IF(D232=0,0,AL232*C232/D232),AL232+AN232)))</f>
        <v>0</v>
      </c>
      <c r="AP232" s="3">
        <f>IF(Inputs!$B$27&lt;&gt;"Ready","PENDING INPUTS",MAX(0,(AI232+AJ232+AK232)-AO232))</f>
        <v>0</v>
      </c>
      <c r="AQ232" s="3">
        <f>IF(Inputs!$B$27&lt;&gt;"Ready","PENDING INPUTS",AX231)</f>
        <v>0</v>
      </c>
      <c r="AR232" s="3">
        <f>IF(Inputs!$B$27&lt;&gt;"Ready","PENDING INPUTS",IF(A232&lt;=Inputs!$B$6,ROUND(AQ232*Inputs!C18/12,2),0))</f>
        <v>0</v>
      </c>
      <c r="AS232" s="3">
        <f>IF(Inputs!$B$27&lt;&gt;"Ready","PENDING INPUTS",IF(AND(A232&lt;=Inputs!$B$6,AQ232&gt;0),Inputs!G18,0))</f>
        <v>0</v>
      </c>
      <c r="AT232" s="3">
        <f>IF(Inputs!$B$27&lt;&gt;"Ready","PENDING INPUTS",IF(A232&gt;Inputs!$B$6,0,MIN((AQ232+AR232+AS232),IF(Inputs!H18=1,Inputs!D18,MAX(Inputs!F18,ROUND(AQ232*Inputs!E18+AR232+AS232,2))))))</f>
        <v>0</v>
      </c>
      <c r="AU232">
        <f>IF(Inputs!$B$27&lt;&gt;"Ready","PENDING INPUTS",IF(AQ232&lt;=0,99,1+IF(AND(K232&gt;0,OR(K232&lt;AQ232,AND(K232=AQ232,0&lt;4))),1,0)+IF(AND(S232&gt;0,OR(S232&lt;AQ232,AND(S232=AQ232,1&lt;4))),1,0)+IF(AND(AA232&gt;0,OR(AA232&lt;AQ232,AND(AA232=AQ232,2&lt;4))),1,0)+IF(AND(AI232&gt;0,OR(AI232&lt;AQ232,AND(AI232=AQ232,3&lt;4))),1,0)+IF(AND(AY232&gt;0,OR(AY232&lt;AQ232,AND(AY232=AQ232,5&lt;4))),1,0)+IF(AND(BG232&gt;0,OR(BG232&lt;AQ232,AND(BG232=AQ232,6&lt;4))),1,0)+IF(AND(BO232&gt;0,OR(BO232&lt;AQ232,AND(BO232=AQ232,7&lt;4))),1,0)+IF(AND(BW232&gt;0,OR(BW232&lt;AQ232,AND(BW232=AQ232,8&lt;4))),1,0)+IF(AND(CE232&gt;0,OR(CE232&lt;AQ232,AND(CE232=AQ232,9&lt;4))),1,0)))</f>
        <v>99</v>
      </c>
      <c r="AV232" s="3">
        <f>IF(Inputs!$B$27&lt;&gt;"Ready","PENDING INPUTS",IF(A232&gt;Inputs!$B$6,0,MIN(MAX(0,(AQ232+AR232+AS232)-AT232),MAX(0,C232-D232-(IF(O232&lt;AU232,K232+L232+M232-N232,0)+IF(W232&lt;AU232,S232+T232+U232-V232,0)+IF(AE232&lt;AU232,AA232+AB232+AC232-AD232,0)+IF(AM232&lt;AU232,AI232+AJ232+AK232-AL232,0)+IF(AU232&lt;AU232,AQ232+AR232+AS232-AT232,0)+IF(BC232&lt;AU232,AY232+AZ232+BA232-BB232,0)+IF(BK232&lt;AU232,BG232+BH232+BI232-BJ232,0)+IF(BS232&lt;AU232,BO232+BP232+BQ232-BR232,0)+IF(CA232&lt;AU232,BW232+BX232+BY232-BZ232,0)+IF(CI232&lt;AU232,CE232+CF232+CG232-CH232,0))))))</f>
        <v>0</v>
      </c>
      <c r="AW232" s="3">
        <f>IF(Inputs!$B$27&lt;&gt;"Ready","PENDING INPUTS",MIN((AQ232+AR232+AS232),IF(D232&gt;C232,IF(D232=0,0,AT232*C232/D232),AT232+AV232)))</f>
        <v>0</v>
      </c>
      <c r="AX232" s="3">
        <f>IF(Inputs!$B$27&lt;&gt;"Ready","PENDING INPUTS",MAX(0,(AQ232+AR232+AS232)-AW232))</f>
        <v>0</v>
      </c>
      <c r="AY232" s="3">
        <f>IF(Inputs!$B$27&lt;&gt;"Ready","PENDING INPUTS",BF231)</f>
        <v>0</v>
      </c>
      <c r="AZ232" s="3">
        <f>IF(Inputs!$B$27&lt;&gt;"Ready","PENDING INPUTS",IF(A232&lt;=Inputs!$B$6,ROUND(AY232*Inputs!C19/12,2),0))</f>
        <v>0</v>
      </c>
      <c r="BA232" s="3">
        <f>IF(Inputs!$B$27&lt;&gt;"Ready","PENDING INPUTS",IF(AND(A232&lt;=Inputs!$B$6,AY232&gt;0),Inputs!G19,0))</f>
        <v>0</v>
      </c>
      <c r="BB232" s="3">
        <f>IF(Inputs!$B$27&lt;&gt;"Ready","PENDING INPUTS",IF(A232&gt;Inputs!$B$6,0,MIN((AY232+AZ232+BA232),IF(Inputs!H19=1,Inputs!D19,MAX(Inputs!F19,ROUND(AY232*Inputs!E19+AZ232+BA232,2))))))</f>
        <v>0</v>
      </c>
      <c r="BC232">
        <f>IF(Inputs!$B$27&lt;&gt;"Ready","PENDING INPUTS",IF(AY232&lt;=0,99,1+IF(AND(K232&gt;0,OR(K232&lt;AY232,AND(K232=AY232,0&lt;5))),1,0)+IF(AND(S232&gt;0,OR(S232&lt;AY232,AND(S232=AY232,1&lt;5))),1,0)+IF(AND(AA232&gt;0,OR(AA232&lt;AY232,AND(AA232=AY232,2&lt;5))),1,0)+IF(AND(AI232&gt;0,OR(AI232&lt;AY232,AND(AI232=AY232,3&lt;5))),1,0)+IF(AND(AQ232&gt;0,OR(AQ232&lt;AY232,AND(AQ232=AY232,4&lt;5))),1,0)+IF(AND(BG232&gt;0,OR(BG232&lt;AY232,AND(BG232=AY232,6&lt;5))),1,0)+IF(AND(BO232&gt;0,OR(BO232&lt;AY232,AND(BO232=AY232,7&lt;5))),1,0)+IF(AND(BW232&gt;0,OR(BW232&lt;AY232,AND(BW232=AY232,8&lt;5))),1,0)+IF(AND(CE232&gt;0,OR(CE232&lt;AY232,AND(CE232=AY232,9&lt;5))),1,0)))</f>
        <v>99</v>
      </c>
      <c r="BD232" s="3">
        <f>IF(Inputs!$B$27&lt;&gt;"Ready","PENDING INPUTS",IF(A232&gt;Inputs!$B$6,0,MIN(MAX(0,(AY232+AZ232+BA232)-BB232),MAX(0,C232-D232-(IF(O232&lt;BC232,K232+L232+M232-N232,0)+IF(W232&lt;BC232,S232+T232+U232-V232,0)+IF(AE232&lt;BC232,AA232+AB232+AC232-AD232,0)+IF(AM232&lt;BC232,AI232+AJ232+AK232-AL232,0)+IF(AU232&lt;BC232,AQ232+AR232+AS232-AT232,0)+IF(BC232&lt;BC232,AY232+AZ232+BA232-BB232,0)+IF(BK232&lt;BC232,BG232+BH232+BI232-BJ232,0)+IF(BS232&lt;BC232,BO232+BP232+BQ232-BR232,0)+IF(CA232&lt;BC232,BW232+BX232+BY232-BZ232,0)+IF(CI232&lt;BC232,CE232+CF232+CG232-CH232,0))))))</f>
        <v>0</v>
      </c>
      <c r="BE232" s="3">
        <f>IF(Inputs!$B$27&lt;&gt;"Ready","PENDING INPUTS",MIN((AY232+AZ232+BA232),IF(D232&gt;C232,IF(D232=0,0,BB232*C232/D232),BB232+BD232)))</f>
        <v>0</v>
      </c>
      <c r="BF232" s="3">
        <f>IF(Inputs!$B$27&lt;&gt;"Ready","PENDING INPUTS",MAX(0,(AY232+AZ232+BA232)-BE232))</f>
        <v>0</v>
      </c>
      <c r="BG232" s="3">
        <f>IF(Inputs!$B$27&lt;&gt;"Ready","PENDING INPUTS",BN231)</f>
        <v>0</v>
      </c>
      <c r="BH232" s="3">
        <f>IF(Inputs!$B$27&lt;&gt;"Ready","PENDING INPUTS",IF(A232&lt;=Inputs!$B$6,ROUND(BG232*Inputs!C20/12,2),0))</f>
        <v>0</v>
      </c>
      <c r="BI232" s="3">
        <f>IF(Inputs!$B$27&lt;&gt;"Ready","PENDING INPUTS",IF(AND(A232&lt;=Inputs!$B$6,BG232&gt;0),Inputs!G20,0))</f>
        <v>0</v>
      </c>
      <c r="BJ232" s="3">
        <f>IF(Inputs!$B$27&lt;&gt;"Ready","PENDING INPUTS",IF(A232&gt;Inputs!$B$6,0,MIN((BG232+BH232+BI232),IF(Inputs!H20=1,Inputs!D20,MAX(Inputs!F20,ROUND(BG232*Inputs!E20+BH232+BI232,2))))))</f>
        <v>0</v>
      </c>
      <c r="BK232">
        <f>IF(Inputs!$B$27&lt;&gt;"Ready","PENDING INPUTS",IF(BG232&lt;=0,99,1+IF(AND(K232&gt;0,OR(K232&lt;BG232,AND(K232=BG232,0&lt;6))),1,0)+IF(AND(S232&gt;0,OR(S232&lt;BG232,AND(S232=BG232,1&lt;6))),1,0)+IF(AND(AA232&gt;0,OR(AA232&lt;BG232,AND(AA232=BG232,2&lt;6))),1,0)+IF(AND(AI232&gt;0,OR(AI232&lt;BG232,AND(AI232=BG232,3&lt;6))),1,0)+IF(AND(AQ232&gt;0,OR(AQ232&lt;BG232,AND(AQ232=BG232,4&lt;6))),1,0)+IF(AND(AY232&gt;0,OR(AY232&lt;BG232,AND(AY232=BG232,5&lt;6))),1,0)+IF(AND(BO232&gt;0,OR(BO232&lt;BG232,AND(BO232=BG232,7&lt;6))),1,0)+IF(AND(BW232&gt;0,OR(BW232&lt;BG232,AND(BW232=BG232,8&lt;6))),1,0)+IF(AND(CE232&gt;0,OR(CE232&lt;BG232,AND(CE232=BG232,9&lt;6))),1,0)))</f>
        <v>99</v>
      </c>
      <c r="BL232" s="3">
        <f>IF(Inputs!$B$27&lt;&gt;"Ready","PENDING INPUTS",IF(A232&gt;Inputs!$B$6,0,MIN(MAX(0,(BG232+BH232+BI232)-BJ232),MAX(0,C232-D232-(IF(O232&lt;BK232,K232+L232+M232-N232,0)+IF(W232&lt;BK232,S232+T232+U232-V232,0)+IF(AE232&lt;BK232,AA232+AB232+AC232-AD232,0)+IF(AM232&lt;BK232,AI232+AJ232+AK232-AL232,0)+IF(AU232&lt;BK232,AQ232+AR232+AS232-AT232,0)+IF(BC232&lt;BK232,AY232+AZ232+BA232-BB232,0)+IF(BK232&lt;BK232,BG232+BH232+BI232-BJ232,0)+IF(BS232&lt;BK232,BO232+BP232+BQ232-BR232,0)+IF(CA232&lt;BK232,BW232+BX232+BY232-BZ232,0)+IF(CI232&lt;BK232,CE232+CF232+CG232-CH232,0))))))</f>
        <v>0</v>
      </c>
      <c r="BM232" s="3">
        <f>IF(Inputs!$B$27&lt;&gt;"Ready","PENDING INPUTS",MIN((BG232+BH232+BI232),IF(D232&gt;C232,IF(D232=0,0,BJ232*C232/D232),BJ232+BL232)))</f>
        <v>0</v>
      </c>
      <c r="BN232" s="3">
        <f>IF(Inputs!$B$27&lt;&gt;"Ready","PENDING INPUTS",MAX(0,(BG232+BH232+BI232)-BM232))</f>
        <v>0</v>
      </c>
      <c r="BO232" s="3">
        <f>IF(Inputs!$B$27&lt;&gt;"Ready","PENDING INPUTS",BV231)</f>
        <v>0</v>
      </c>
      <c r="BP232" s="3">
        <f>IF(Inputs!$B$27&lt;&gt;"Ready","PENDING INPUTS",IF(A232&lt;=Inputs!$B$6,ROUND(BO232*Inputs!C21/12,2),0))</f>
        <v>0</v>
      </c>
      <c r="BQ232" s="3">
        <f>IF(Inputs!$B$27&lt;&gt;"Ready","PENDING INPUTS",IF(AND(A232&lt;=Inputs!$B$6,BO232&gt;0),Inputs!G21,0))</f>
        <v>0</v>
      </c>
      <c r="BR232" s="3">
        <f>IF(Inputs!$B$27&lt;&gt;"Ready","PENDING INPUTS",IF(A232&gt;Inputs!$B$6,0,MIN((BO232+BP232+BQ232),IF(Inputs!H21=1,Inputs!D21,MAX(Inputs!F21,ROUND(BO232*Inputs!E21+BP232+BQ232,2))))))</f>
        <v>0</v>
      </c>
      <c r="BS232">
        <f>IF(Inputs!$B$27&lt;&gt;"Ready","PENDING INPUTS",IF(BO232&lt;=0,99,1+IF(AND(K232&gt;0,OR(K232&lt;BO232,AND(K232=BO232,0&lt;7))),1,0)+IF(AND(S232&gt;0,OR(S232&lt;BO232,AND(S232=BO232,1&lt;7))),1,0)+IF(AND(AA232&gt;0,OR(AA232&lt;BO232,AND(AA232=BO232,2&lt;7))),1,0)+IF(AND(AI232&gt;0,OR(AI232&lt;BO232,AND(AI232=BO232,3&lt;7))),1,0)+IF(AND(AQ232&gt;0,OR(AQ232&lt;BO232,AND(AQ232=BO232,4&lt;7))),1,0)+IF(AND(AY232&gt;0,OR(AY232&lt;BO232,AND(AY232=BO232,5&lt;7))),1,0)+IF(AND(BG232&gt;0,OR(BG232&lt;BO232,AND(BG232=BO232,6&lt;7))),1,0)+IF(AND(BW232&gt;0,OR(BW232&lt;BO232,AND(BW232=BO232,8&lt;7))),1,0)+IF(AND(CE232&gt;0,OR(CE232&lt;BO232,AND(CE232=BO232,9&lt;7))),1,0)))</f>
        <v>99</v>
      </c>
      <c r="BT232" s="3">
        <f>IF(Inputs!$B$27&lt;&gt;"Ready","PENDING INPUTS",IF(A232&gt;Inputs!$B$6,0,MIN(MAX(0,(BO232+BP232+BQ232)-BR232),MAX(0,C232-D232-(IF(O232&lt;BS232,K232+L232+M232-N232,0)+IF(W232&lt;BS232,S232+T232+U232-V232,0)+IF(AE232&lt;BS232,AA232+AB232+AC232-AD232,0)+IF(AM232&lt;BS232,AI232+AJ232+AK232-AL232,0)+IF(AU232&lt;BS232,AQ232+AR232+AS232-AT232,0)+IF(BC232&lt;BS232,AY232+AZ232+BA232-BB232,0)+IF(BK232&lt;BS232,BG232+BH232+BI232-BJ232,0)+IF(BS232&lt;BS232,BO232+BP232+BQ232-BR232,0)+IF(CA232&lt;BS232,BW232+BX232+BY232-BZ232,0)+IF(CI232&lt;BS232,CE232+CF232+CG232-CH232,0))))))</f>
        <v>0</v>
      </c>
      <c r="BU232" s="3">
        <f>IF(Inputs!$B$27&lt;&gt;"Ready","PENDING INPUTS",MIN((BO232+BP232+BQ232),IF(D232&gt;C232,IF(D232=0,0,BR232*C232/D232),BR232+BT232)))</f>
        <v>0</v>
      </c>
      <c r="BV232" s="3">
        <f>IF(Inputs!$B$27&lt;&gt;"Ready","PENDING INPUTS",MAX(0,(BO232+BP232+BQ232)-BU232))</f>
        <v>0</v>
      </c>
      <c r="BW232" s="3">
        <f>IF(Inputs!$B$27&lt;&gt;"Ready","PENDING INPUTS",CD231)</f>
        <v>0</v>
      </c>
      <c r="BX232" s="3">
        <f>IF(Inputs!$B$27&lt;&gt;"Ready","PENDING INPUTS",IF(A232&lt;=Inputs!$B$6,ROUND(BW232*Inputs!C22/12,2),0))</f>
        <v>0</v>
      </c>
      <c r="BY232" s="3">
        <f>IF(Inputs!$B$27&lt;&gt;"Ready","PENDING INPUTS",IF(AND(A232&lt;=Inputs!$B$6,BW232&gt;0),Inputs!G22,0))</f>
        <v>0</v>
      </c>
      <c r="BZ232" s="3">
        <f>IF(Inputs!$B$27&lt;&gt;"Ready","PENDING INPUTS",IF(A232&gt;Inputs!$B$6,0,MIN((BW232+BX232+BY232),IF(Inputs!H22=1,Inputs!D22,MAX(Inputs!F22,ROUND(BW232*Inputs!E22+BX232+BY232,2))))))</f>
        <v>0</v>
      </c>
      <c r="CA232">
        <f>IF(Inputs!$B$27&lt;&gt;"Ready","PENDING INPUTS",IF(BW232&lt;=0,99,1+IF(AND(K232&gt;0,OR(K232&lt;BW232,AND(K232=BW232,0&lt;8))),1,0)+IF(AND(S232&gt;0,OR(S232&lt;BW232,AND(S232=BW232,1&lt;8))),1,0)+IF(AND(AA232&gt;0,OR(AA232&lt;BW232,AND(AA232=BW232,2&lt;8))),1,0)+IF(AND(AI232&gt;0,OR(AI232&lt;BW232,AND(AI232=BW232,3&lt;8))),1,0)+IF(AND(AQ232&gt;0,OR(AQ232&lt;BW232,AND(AQ232=BW232,4&lt;8))),1,0)+IF(AND(AY232&gt;0,OR(AY232&lt;BW232,AND(AY232=BW232,5&lt;8))),1,0)+IF(AND(BG232&gt;0,OR(BG232&lt;BW232,AND(BG232=BW232,6&lt;8))),1,0)+IF(AND(BO232&gt;0,OR(BO232&lt;BW232,AND(BO232=BW232,7&lt;8))),1,0)+IF(AND(CE232&gt;0,OR(CE232&lt;BW232,AND(CE232=BW232,9&lt;8))),1,0)))</f>
        <v>99</v>
      </c>
      <c r="CB232" s="3">
        <f>IF(Inputs!$B$27&lt;&gt;"Ready","PENDING INPUTS",IF(A232&gt;Inputs!$B$6,0,MIN(MAX(0,(BW232+BX232+BY232)-BZ232),MAX(0,C232-D232-(IF(O232&lt;CA232,K232+L232+M232-N232,0)+IF(W232&lt;CA232,S232+T232+U232-V232,0)+IF(AE232&lt;CA232,AA232+AB232+AC232-AD232,0)+IF(AM232&lt;CA232,AI232+AJ232+AK232-AL232,0)+IF(AU232&lt;CA232,AQ232+AR232+AS232-AT232,0)+IF(BC232&lt;CA232,AY232+AZ232+BA232-BB232,0)+IF(BK232&lt;CA232,BG232+BH232+BI232-BJ232,0)+IF(BS232&lt;CA232,BO232+BP232+BQ232-BR232,0)+IF(CA232&lt;CA232,BW232+BX232+BY232-BZ232,0)+IF(CI232&lt;CA232,CE232+CF232+CG232-CH232,0))))))</f>
        <v>0</v>
      </c>
      <c r="CC232" s="3">
        <f>IF(Inputs!$B$27&lt;&gt;"Ready","PENDING INPUTS",MIN((BW232+BX232+BY232),IF(D232&gt;C232,IF(D232=0,0,BZ232*C232/D232),BZ232+CB232)))</f>
        <v>0</v>
      </c>
      <c r="CD232" s="3">
        <f>IF(Inputs!$B$27&lt;&gt;"Ready","PENDING INPUTS",MAX(0,(BW232+BX232+BY232)-CC232))</f>
        <v>0</v>
      </c>
      <c r="CE232" s="3">
        <f>IF(Inputs!$B$27&lt;&gt;"Ready","PENDING INPUTS",CL231)</f>
        <v>0</v>
      </c>
      <c r="CF232" s="3">
        <f>IF(Inputs!$B$27&lt;&gt;"Ready","PENDING INPUTS",IF(A232&lt;=Inputs!$B$6,ROUND(CE232*Inputs!C23/12,2),0))</f>
        <v>0</v>
      </c>
      <c r="CG232" s="3">
        <f>IF(Inputs!$B$27&lt;&gt;"Ready","PENDING INPUTS",IF(AND(A232&lt;=Inputs!$B$6,CE232&gt;0),Inputs!G23,0))</f>
        <v>0</v>
      </c>
      <c r="CH232" s="3">
        <f>IF(Inputs!$B$27&lt;&gt;"Ready","PENDING INPUTS",IF(A232&gt;Inputs!$B$6,0,MIN((CE232+CF232+CG232),IF(Inputs!H23=1,Inputs!D23,MAX(Inputs!F23,ROUND(CE232*Inputs!E23+CF232+CG232,2))))))</f>
        <v>0</v>
      </c>
      <c r="CI232">
        <f>IF(Inputs!$B$27&lt;&gt;"Ready","PENDING INPUTS",IF(CE232&lt;=0,99,1+IF(AND(K232&gt;0,OR(K232&lt;CE232,AND(K232=CE232,0&lt;9))),1,0)+IF(AND(S232&gt;0,OR(S232&lt;CE232,AND(S232=CE232,1&lt;9))),1,0)+IF(AND(AA232&gt;0,OR(AA232&lt;CE232,AND(AA232=CE232,2&lt;9))),1,0)+IF(AND(AI232&gt;0,OR(AI232&lt;CE232,AND(AI232=CE232,3&lt;9))),1,0)+IF(AND(AQ232&gt;0,OR(AQ232&lt;CE232,AND(AQ232=CE232,4&lt;9))),1,0)+IF(AND(AY232&gt;0,OR(AY232&lt;CE232,AND(AY232=CE232,5&lt;9))),1,0)+IF(AND(BG232&gt;0,OR(BG232&lt;CE232,AND(BG232=CE232,6&lt;9))),1,0)+IF(AND(BO232&gt;0,OR(BO232&lt;CE232,AND(BO232=CE232,7&lt;9))),1,0)+IF(AND(BW232&gt;0,OR(BW232&lt;CE232,AND(BW232=CE232,8&lt;9))),1,0)))</f>
        <v>99</v>
      </c>
      <c r="CJ232" s="3">
        <f>IF(Inputs!$B$27&lt;&gt;"Ready","PENDING INPUTS",IF(A232&gt;Inputs!$B$6,0,MIN(MAX(0,(CE232+CF232+CG232)-CH232),MAX(0,C232-D232-(IF(O232&lt;CI232,K232+L232+M232-N232,0)+IF(W232&lt;CI232,S232+T232+U232-V232,0)+IF(AE232&lt;CI232,AA232+AB232+AC232-AD232,0)+IF(AM232&lt;CI232,AI232+AJ232+AK232-AL232,0)+IF(AU232&lt;CI232,AQ232+AR232+AS232-AT232,0)+IF(BC232&lt;CI232,AY232+AZ232+BA232-BB232,0)+IF(BK232&lt;CI232,BG232+BH232+BI232-BJ232,0)+IF(BS232&lt;CI232,BO232+BP232+BQ232-BR232,0)+IF(CA232&lt;CI232,BW232+BX232+BY232-BZ232,0)+IF(CI232&lt;CI232,CE232+CF232+CG232-CH232,0))))))</f>
        <v>0</v>
      </c>
      <c r="CK232" s="3">
        <f>IF(Inputs!$B$27&lt;&gt;"Ready","PENDING INPUTS",MIN((CE232+CF232+CG232),IF(D232&gt;C232,IF(D232=0,0,CH232*C232/D232),CH232+CJ232)))</f>
        <v>0</v>
      </c>
      <c r="CL232" s="3">
        <f>IF(Inputs!$B$27&lt;&gt;"Ready","PENDING INPUTS",MAX(0,(CE232+CF232+CG232)-CK232))</f>
        <v>0</v>
      </c>
    </row>
    <row r="233" spans="1:90" ht="27.95" customHeight="1" x14ac:dyDescent="0.25">
      <c r="A233">
        <v>229</v>
      </c>
      <c r="B233" s="13">
        <f>IF(Inputs!$B$27&lt;&gt;"Ready","PENDING INPUTS",EDATE(Inputs!$B$5,A233-1))</f>
        <v>53236</v>
      </c>
      <c r="C233" s="3">
        <f>IF(Inputs!$B$27&lt;&gt;"Ready","PENDING INPUTS",IF(A233&lt;=Inputs!$B$6,MAX(0,Inputs!$B$4+IF(A233=Inputs!$B$7,Inputs!$B$8,0)+IF(A233=Inputs!$B$9,Inputs!$B$10,0)),0))</f>
        <v>0</v>
      </c>
      <c r="D233" s="3">
        <f>IF(Inputs!$B$27&lt;&gt;"Ready","PENDING INPUTS",SUM(N233,V233,AD233,AL233,AT233,BB233,BJ233,BR233,BZ233,CH233))</f>
        <v>0</v>
      </c>
      <c r="E233" s="3">
        <f>IF(Inputs!$B$27&lt;&gt;"Ready","PENDING INPUTS",MAX(0,D233-C233))</f>
        <v>0</v>
      </c>
      <c r="F233" s="3">
        <f>IF(Inputs!$B$27&lt;&gt;"Ready","PENDING INPUTS",SUM(Q233,Y233,AG233,AO233,AW233,BE233,BM233,BU233,CC233,CK233))</f>
        <v>0</v>
      </c>
      <c r="G233" s="3">
        <f>IF(Inputs!$B$27&lt;&gt;"Ready","PENDING INPUTS",SUM(L233,T233,AB233,AJ233,AR233,AZ233,BH233,BP233,BX233,CF233))</f>
        <v>0</v>
      </c>
      <c r="H233" s="3">
        <f>IF(Inputs!$B$27&lt;&gt;"Ready","PENDING INPUTS",SUM(M233,U233,AC233,AK233,AS233,BA233,BI233,BQ233,BY233,CG233))</f>
        <v>0</v>
      </c>
      <c r="I233" s="3">
        <f>IF(Inputs!$B$27&lt;&gt;"Ready","PENDING INPUTS",SUM(R233,Z233,AH233,AP233,AX233,BF233,BN233,BV233,CD233,CL233))</f>
        <v>0</v>
      </c>
      <c r="J233" t="str">
        <f>IF(Inputs!$B$27&lt;&gt;"Ready","PENDING INPUTS",IF(A233&gt;Inputs!$B$6,"Beyond horizon",IF(E233&gt;0.005,"MINIMUM SHORTFALL",IF(I233&lt;0.005,"Paid off","In progress"))))</f>
        <v>Beyond horizon</v>
      </c>
      <c r="K233" s="3">
        <f>IF(Inputs!$B$27&lt;&gt;"Ready","PENDING INPUTS",R232)</f>
        <v>0</v>
      </c>
      <c r="L233" s="3">
        <f>IF(Inputs!$B$27&lt;&gt;"Ready","PENDING INPUTS",IF(A233&lt;=Inputs!$B$6,ROUND(K233*Inputs!C14/12,2),0))</f>
        <v>0</v>
      </c>
      <c r="M233" s="3">
        <f>IF(Inputs!$B$27&lt;&gt;"Ready","PENDING INPUTS",IF(AND(A233&lt;=Inputs!$B$6,K233&gt;0),Inputs!G14,0))</f>
        <v>0</v>
      </c>
      <c r="N233" s="3">
        <f>IF(Inputs!$B$27&lt;&gt;"Ready","PENDING INPUTS",IF(A233&gt;Inputs!$B$6,0,MIN((K233+L233+M233),IF(Inputs!H14=1,Inputs!D14,MAX(Inputs!F14,ROUND(K233*Inputs!E14+L233+M233,2))))))</f>
        <v>0</v>
      </c>
      <c r="O233">
        <f>IF(Inputs!$B$27&lt;&gt;"Ready","PENDING INPUTS",IF(K233&lt;=0,99,1+IF(AND(S233&gt;0,OR(S233&lt;K233,AND(S233=K233,1&lt;0))),1,0)+IF(AND(AA233&gt;0,OR(AA233&lt;K233,AND(AA233=K233,2&lt;0))),1,0)+IF(AND(AI233&gt;0,OR(AI233&lt;K233,AND(AI233=K233,3&lt;0))),1,0)+IF(AND(AQ233&gt;0,OR(AQ233&lt;K233,AND(AQ233=K233,4&lt;0))),1,0)+IF(AND(AY233&gt;0,OR(AY233&lt;K233,AND(AY233=K233,5&lt;0))),1,0)+IF(AND(BG233&gt;0,OR(BG233&lt;K233,AND(BG233=K233,6&lt;0))),1,0)+IF(AND(BO233&gt;0,OR(BO233&lt;K233,AND(BO233=K233,7&lt;0))),1,0)+IF(AND(BW233&gt;0,OR(BW233&lt;K233,AND(BW233=K233,8&lt;0))),1,0)+IF(AND(CE233&gt;0,OR(CE233&lt;K233,AND(CE233=K233,9&lt;0))),1,0)))</f>
        <v>99</v>
      </c>
      <c r="P233" s="3">
        <f>IF(Inputs!$B$27&lt;&gt;"Ready","PENDING INPUTS",IF(A233&gt;Inputs!$B$6,0,MIN(MAX(0,(K233+L233+M233)-N233),MAX(0,C233-D233-(IF(O233&lt;O233,K233+L233+M233-N233,0)+IF(W233&lt;O233,S233+T233+U233-V233,0)+IF(AE233&lt;O233,AA233+AB233+AC233-AD233,0)+IF(AM233&lt;O233,AI233+AJ233+AK233-AL233,0)+IF(AU233&lt;O233,AQ233+AR233+AS233-AT233,0)+IF(BC233&lt;O233,AY233+AZ233+BA233-BB233,0)+IF(BK233&lt;O233,BG233+BH233+BI233-BJ233,0)+IF(BS233&lt;O233,BO233+BP233+BQ233-BR233,0)+IF(CA233&lt;O233,BW233+BX233+BY233-BZ233,0)+IF(CI233&lt;O233,CE233+CF233+CG233-CH233,0))))))</f>
        <v>0</v>
      </c>
      <c r="Q233" s="3">
        <f>IF(Inputs!$B$27&lt;&gt;"Ready","PENDING INPUTS",MIN((K233+L233+M233),IF(D233&gt;C233,IF(D233=0,0,N233*C233/D233),N233+P233)))</f>
        <v>0</v>
      </c>
      <c r="R233" s="3">
        <f>IF(Inputs!$B$27&lt;&gt;"Ready","PENDING INPUTS",MAX(0,(K233+L233+M233)-Q233))</f>
        <v>0</v>
      </c>
      <c r="S233" s="3">
        <f>IF(Inputs!$B$27&lt;&gt;"Ready","PENDING INPUTS",Z232)</f>
        <v>0</v>
      </c>
      <c r="T233" s="3">
        <f>IF(Inputs!$B$27&lt;&gt;"Ready","PENDING INPUTS",IF(A233&lt;=Inputs!$B$6,ROUND(S233*Inputs!C15/12,2),0))</f>
        <v>0</v>
      </c>
      <c r="U233" s="3">
        <f>IF(Inputs!$B$27&lt;&gt;"Ready","PENDING INPUTS",IF(AND(A233&lt;=Inputs!$B$6,S233&gt;0),Inputs!G15,0))</f>
        <v>0</v>
      </c>
      <c r="V233" s="3">
        <f>IF(Inputs!$B$27&lt;&gt;"Ready","PENDING INPUTS",IF(A233&gt;Inputs!$B$6,0,MIN((S233+T233+U233),IF(Inputs!H15=1,Inputs!D15,MAX(Inputs!F15,ROUND(S233*Inputs!E15+T233+U233,2))))))</f>
        <v>0</v>
      </c>
      <c r="W233">
        <f>IF(Inputs!$B$27&lt;&gt;"Ready","PENDING INPUTS",IF(S233&lt;=0,99,1+IF(AND(K233&gt;0,OR(K233&lt;S233,AND(K233=S233,0&lt;1))),1,0)+IF(AND(AA233&gt;0,OR(AA233&lt;S233,AND(AA233=S233,2&lt;1))),1,0)+IF(AND(AI233&gt;0,OR(AI233&lt;S233,AND(AI233=S233,3&lt;1))),1,0)+IF(AND(AQ233&gt;0,OR(AQ233&lt;S233,AND(AQ233=S233,4&lt;1))),1,0)+IF(AND(AY233&gt;0,OR(AY233&lt;S233,AND(AY233=S233,5&lt;1))),1,0)+IF(AND(BG233&gt;0,OR(BG233&lt;S233,AND(BG233=S233,6&lt;1))),1,0)+IF(AND(BO233&gt;0,OR(BO233&lt;S233,AND(BO233=S233,7&lt;1))),1,0)+IF(AND(BW233&gt;0,OR(BW233&lt;S233,AND(BW233=S233,8&lt;1))),1,0)+IF(AND(CE233&gt;0,OR(CE233&lt;S233,AND(CE233=S233,9&lt;1))),1,0)))</f>
        <v>99</v>
      </c>
      <c r="X233" s="3">
        <f>IF(Inputs!$B$27&lt;&gt;"Ready","PENDING INPUTS",IF(A233&gt;Inputs!$B$6,0,MIN(MAX(0,(S233+T233+U233)-V233),MAX(0,C233-D233-(IF(O233&lt;W233,K233+L233+M233-N233,0)+IF(W233&lt;W233,S233+T233+U233-V233,0)+IF(AE233&lt;W233,AA233+AB233+AC233-AD233,0)+IF(AM233&lt;W233,AI233+AJ233+AK233-AL233,0)+IF(AU233&lt;W233,AQ233+AR233+AS233-AT233,0)+IF(BC233&lt;W233,AY233+AZ233+BA233-BB233,0)+IF(BK233&lt;W233,BG233+BH233+BI233-BJ233,0)+IF(BS233&lt;W233,BO233+BP233+BQ233-BR233,0)+IF(CA233&lt;W233,BW233+BX233+BY233-BZ233,0)+IF(CI233&lt;W233,CE233+CF233+CG233-CH233,0))))))</f>
        <v>0</v>
      </c>
      <c r="Y233" s="3">
        <f>IF(Inputs!$B$27&lt;&gt;"Ready","PENDING INPUTS",MIN((S233+T233+U233),IF(D233&gt;C233,IF(D233=0,0,V233*C233/D233),V233+X233)))</f>
        <v>0</v>
      </c>
      <c r="Z233" s="3">
        <f>IF(Inputs!$B$27&lt;&gt;"Ready","PENDING INPUTS",MAX(0,(S233+T233+U233)-Y233))</f>
        <v>0</v>
      </c>
      <c r="AA233" s="3">
        <f>IF(Inputs!$B$27&lt;&gt;"Ready","PENDING INPUTS",AH232)</f>
        <v>0</v>
      </c>
      <c r="AB233" s="3">
        <f>IF(Inputs!$B$27&lt;&gt;"Ready","PENDING INPUTS",IF(A233&lt;=Inputs!$B$6,ROUND(AA233*Inputs!C16/12,2),0))</f>
        <v>0</v>
      </c>
      <c r="AC233" s="3">
        <f>IF(Inputs!$B$27&lt;&gt;"Ready","PENDING INPUTS",IF(AND(A233&lt;=Inputs!$B$6,AA233&gt;0),Inputs!G16,0))</f>
        <v>0</v>
      </c>
      <c r="AD233" s="3">
        <f>IF(Inputs!$B$27&lt;&gt;"Ready","PENDING INPUTS",IF(A233&gt;Inputs!$B$6,0,MIN((AA233+AB233+AC233),IF(Inputs!H16=1,Inputs!D16,MAX(Inputs!F16,ROUND(AA233*Inputs!E16+AB233+AC233,2))))))</f>
        <v>0</v>
      </c>
      <c r="AE233">
        <f>IF(Inputs!$B$27&lt;&gt;"Ready","PENDING INPUTS",IF(AA233&lt;=0,99,1+IF(AND(K233&gt;0,OR(K233&lt;AA233,AND(K233=AA233,0&lt;2))),1,0)+IF(AND(S233&gt;0,OR(S233&lt;AA233,AND(S233=AA233,1&lt;2))),1,0)+IF(AND(AI233&gt;0,OR(AI233&lt;AA233,AND(AI233=AA233,3&lt;2))),1,0)+IF(AND(AQ233&gt;0,OR(AQ233&lt;AA233,AND(AQ233=AA233,4&lt;2))),1,0)+IF(AND(AY233&gt;0,OR(AY233&lt;AA233,AND(AY233=AA233,5&lt;2))),1,0)+IF(AND(BG233&gt;0,OR(BG233&lt;AA233,AND(BG233=AA233,6&lt;2))),1,0)+IF(AND(BO233&gt;0,OR(BO233&lt;AA233,AND(BO233=AA233,7&lt;2))),1,0)+IF(AND(BW233&gt;0,OR(BW233&lt;AA233,AND(BW233=AA233,8&lt;2))),1,0)+IF(AND(CE233&gt;0,OR(CE233&lt;AA233,AND(CE233=AA233,9&lt;2))),1,0)))</f>
        <v>99</v>
      </c>
      <c r="AF233" s="3">
        <f>IF(Inputs!$B$27&lt;&gt;"Ready","PENDING INPUTS",IF(A233&gt;Inputs!$B$6,0,MIN(MAX(0,(AA233+AB233+AC233)-AD233),MAX(0,C233-D233-(IF(O233&lt;AE233,K233+L233+M233-N233,0)+IF(W233&lt;AE233,S233+T233+U233-V233,0)+IF(AE233&lt;AE233,AA233+AB233+AC233-AD233,0)+IF(AM233&lt;AE233,AI233+AJ233+AK233-AL233,0)+IF(AU233&lt;AE233,AQ233+AR233+AS233-AT233,0)+IF(BC233&lt;AE233,AY233+AZ233+BA233-BB233,0)+IF(BK233&lt;AE233,BG233+BH233+BI233-BJ233,0)+IF(BS233&lt;AE233,BO233+BP233+BQ233-BR233,0)+IF(CA233&lt;AE233,BW233+BX233+BY233-BZ233,0)+IF(CI233&lt;AE233,CE233+CF233+CG233-CH233,0))))))</f>
        <v>0</v>
      </c>
      <c r="AG233" s="3">
        <f>IF(Inputs!$B$27&lt;&gt;"Ready","PENDING INPUTS",MIN((AA233+AB233+AC233),IF(D233&gt;C233,IF(D233=0,0,AD233*C233/D233),AD233+AF233)))</f>
        <v>0</v>
      </c>
      <c r="AH233" s="3">
        <f>IF(Inputs!$B$27&lt;&gt;"Ready","PENDING INPUTS",MAX(0,(AA233+AB233+AC233)-AG233))</f>
        <v>0</v>
      </c>
      <c r="AI233" s="3">
        <f>IF(Inputs!$B$27&lt;&gt;"Ready","PENDING INPUTS",AP232)</f>
        <v>0</v>
      </c>
      <c r="AJ233" s="3">
        <f>IF(Inputs!$B$27&lt;&gt;"Ready","PENDING INPUTS",IF(A233&lt;=Inputs!$B$6,ROUND(AI233*Inputs!C17/12,2),0))</f>
        <v>0</v>
      </c>
      <c r="AK233" s="3">
        <f>IF(Inputs!$B$27&lt;&gt;"Ready","PENDING INPUTS",IF(AND(A233&lt;=Inputs!$B$6,AI233&gt;0),Inputs!G17,0))</f>
        <v>0</v>
      </c>
      <c r="AL233" s="3">
        <f>IF(Inputs!$B$27&lt;&gt;"Ready","PENDING INPUTS",IF(A233&gt;Inputs!$B$6,0,MIN((AI233+AJ233+AK233),IF(Inputs!H17=1,Inputs!D17,MAX(Inputs!F17,ROUND(AI233*Inputs!E17+AJ233+AK233,2))))))</f>
        <v>0</v>
      </c>
      <c r="AM233">
        <f>IF(Inputs!$B$27&lt;&gt;"Ready","PENDING INPUTS",IF(AI233&lt;=0,99,1+IF(AND(K233&gt;0,OR(K233&lt;AI233,AND(K233=AI233,0&lt;3))),1,0)+IF(AND(S233&gt;0,OR(S233&lt;AI233,AND(S233=AI233,1&lt;3))),1,0)+IF(AND(AA233&gt;0,OR(AA233&lt;AI233,AND(AA233=AI233,2&lt;3))),1,0)+IF(AND(AQ233&gt;0,OR(AQ233&lt;AI233,AND(AQ233=AI233,4&lt;3))),1,0)+IF(AND(AY233&gt;0,OR(AY233&lt;AI233,AND(AY233=AI233,5&lt;3))),1,0)+IF(AND(BG233&gt;0,OR(BG233&lt;AI233,AND(BG233=AI233,6&lt;3))),1,0)+IF(AND(BO233&gt;0,OR(BO233&lt;AI233,AND(BO233=AI233,7&lt;3))),1,0)+IF(AND(BW233&gt;0,OR(BW233&lt;AI233,AND(BW233=AI233,8&lt;3))),1,0)+IF(AND(CE233&gt;0,OR(CE233&lt;AI233,AND(CE233=AI233,9&lt;3))),1,0)))</f>
        <v>99</v>
      </c>
      <c r="AN233" s="3">
        <f>IF(Inputs!$B$27&lt;&gt;"Ready","PENDING INPUTS",IF(A233&gt;Inputs!$B$6,0,MIN(MAX(0,(AI233+AJ233+AK233)-AL233),MAX(0,C233-D233-(IF(O233&lt;AM233,K233+L233+M233-N233,0)+IF(W233&lt;AM233,S233+T233+U233-V233,0)+IF(AE233&lt;AM233,AA233+AB233+AC233-AD233,0)+IF(AM233&lt;AM233,AI233+AJ233+AK233-AL233,0)+IF(AU233&lt;AM233,AQ233+AR233+AS233-AT233,0)+IF(BC233&lt;AM233,AY233+AZ233+BA233-BB233,0)+IF(BK233&lt;AM233,BG233+BH233+BI233-BJ233,0)+IF(BS233&lt;AM233,BO233+BP233+BQ233-BR233,0)+IF(CA233&lt;AM233,BW233+BX233+BY233-BZ233,0)+IF(CI233&lt;AM233,CE233+CF233+CG233-CH233,0))))))</f>
        <v>0</v>
      </c>
      <c r="AO233" s="3">
        <f>IF(Inputs!$B$27&lt;&gt;"Ready","PENDING INPUTS",MIN((AI233+AJ233+AK233),IF(D233&gt;C233,IF(D233=0,0,AL233*C233/D233),AL233+AN233)))</f>
        <v>0</v>
      </c>
      <c r="AP233" s="3">
        <f>IF(Inputs!$B$27&lt;&gt;"Ready","PENDING INPUTS",MAX(0,(AI233+AJ233+AK233)-AO233))</f>
        <v>0</v>
      </c>
      <c r="AQ233" s="3">
        <f>IF(Inputs!$B$27&lt;&gt;"Ready","PENDING INPUTS",AX232)</f>
        <v>0</v>
      </c>
      <c r="AR233" s="3">
        <f>IF(Inputs!$B$27&lt;&gt;"Ready","PENDING INPUTS",IF(A233&lt;=Inputs!$B$6,ROUND(AQ233*Inputs!C18/12,2),0))</f>
        <v>0</v>
      </c>
      <c r="AS233" s="3">
        <f>IF(Inputs!$B$27&lt;&gt;"Ready","PENDING INPUTS",IF(AND(A233&lt;=Inputs!$B$6,AQ233&gt;0),Inputs!G18,0))</f>
        <v>0</v>
      </c>
      <c r="AT233" s="3">
        <f>IF(Inputs!$B$27&lt;&gt;"Ready","PENDING INPUTS",IF(A233&gt;Inputs!$B$6,0,MIN((AQ233+AR233+AS233),IF(Inputs!H18=1,Inputs!D18,MAX(Inputs!F18,ROUND(AQ233*Inputs!E18+AR233+AS233,2))))))</f>
        <v>0</v>
      </c>
      <c r="AU233">
        <f>IF(Inputs!$B$27&lt;&gt;"Ready","PENDING INPUTS",IF(AQ233&lt;=0,99,1+IF(AND(K233&gt;0,OR(K233&lt;AQ233,AND(K233=AQ233,0&lt;4))),1,0)+IF(AND(S233&gt;0,OR(S233&lt;AQ233,AND(S233=AQ233,1&lt;4))),1,0)+IF(AND(AA233&gt;0,OR(AA233&lt;AQ233,AND(AA233=AQ233,2&lt;4))),1,0)+IF(AND(AI233&gt;0,OR(AI233&lt;AQ233,AND(AI233=AQ233,3&lt;4))),1,0)+IF(AND(AY233&gt;0,OR(AY233&lt;AQ233,AND(AY233=AQ233,5&lt;4))),1,0)+IF(AND(BG233&gt;0,OR(BG233&lt;AQ233,AND(BG233=AQ233,6&lt;4))),1,0)+IF(AND(BO233&gt;0,OR(BO233&lt;AQ233,AND(BO233=AQ233,7&lt;4))),1,0)+IF(AND(BW233&gt;0,OR(BW233&lt;AQ233,AND(BW233=AQ233,8&lt;4))),1,0)+IF(AND(CE233&gt;0,OR(CE233&lt;AQ233,AND(CE233=AQ233,9&lt;4))),1,0)))</f>
        <v>99</v>
      </c>
      <c r="AV233" s="3">
        <f>IF(Inputs!$B$27&lt;&gt;"Ready","PENDING INPUTS",IF(A233&gt;Inputs!$B$6,0,MIN(MAX(0,(AQ233+AR233+AS233)-AT233),MAX(0,C233-D233-(IF(O233&lt;AU233,K233+L233+M233-N233,0)+IF(W233&lt;AU233,S233+T233+U233-V233,0)+IF(AE233&lt;AU233,AA233+AB233+AC233-AD233,0)+IF(AM233&lt;AU233,AI233+AJ233+AK233-AL233,0)+IF(AU233&lt;AU233,AQ233+AR233+AS233-AT233,0)+IF(BC233&lt;AU233,AY233+AZ233+BA233-BB233,0)+IF(BK233&lt;AU233,BG233+BH233+BI233-BJ233,0)+IF(BS233&lt;AU233,BO233+BP233+BQ233-BR233,0)+IF(CA233&lt;AU233,BW233+BX233+BY233-BZ233,0)+IF(CI233&lt;AU233,CE233+CF233+CG233-CH233,0))))))</f>
        <v>0</v>
      </c>
      <c r="AW233" s="3">
        <f>IF(Inputs!$B$27&lt;&gt;"Ready","PENDING INPUTS",MIN((AQ233+AR233+AS233),IF(D233&gt;C233,IF(D233=0,0,AT233*C233/D233),AT233+AV233)))</f>
        <v>0</v>
      </c>
      <c r="AX233" s="3">
        <f>IF(Inputs!$B$27&lt;&gt;"Ready","PENDING INPUTS",MAX(0,(AQ233+AR233+AS233)-AW233))</f>
        <v>0</v>
      </c>
      <c r="AY233" s="3">
        <f>IF(Inputs!$B$27&lt;&gt;"Ready","PENDING INPUTS",BF232)</f>
        <v>0</v>
      </c>
      <c r="AZ233" s="3">
        <f>IF(Inputs!$B$27&lt;&gt;"Ready","PENDING INPUTS",IF(A233&lt;=Inputs!$B$6,ROUND(AY233*Inputs!C19/12,2),0))</f>
        <v>0</v>
      </c>
      <c r="BA233" s="3">
        <f>IF(Inputs!$B$27&lt;&gt;"Ready","PENDING INPUTS",IF(AND(A233&lt;=Inputs!$B$6,AY233&gt;0),Inputs!G19,0))</f>
        <v>0</v>
      </c>
      <c r="BB233" s="3">
        <f>IF(Inputs!$B$27&lt;&gt;"Ready","PENDING INPUTS",IF(A233&gt;Inputs!$B$6,0,MIN((AY233+AZ233+BA233),IF(Inputs!H19=1,Inputs!D19,MAX(Inputs!F19,ROUND(AY233*Inputs!E19+AZ233+BA233,2))))))</f>
        <v>0</v>
      </c>
      <c r="BC233">
        <f>IF(Inputs!$B$27&lt;&gt;"Ready","PENDING INPUTS",IF(AY233&lt;=0,99,1+IF(AND(K233&gt;0,OR(K233&lt;AY233,AND(K233=AY233,0&lt;5))),1,0)+IF(AND(S233&gt;0,OR(S233&lt;AY233,AND(S233=AY233,1&lt;5))),1,0)+IF(AND(AA233&gt;0,OR(AA233&lt;AY233,AND(AA233=AY233,2&lt;5))),1,0)+IF(AND(AI233&gt;0,OR(AI233&lt;AY233,AND(AI233=AY233,3&lt;5))),1,0)+IF(AND(AQ233&gt;0,OR(AQ233&lt;AY233,AND(AQ233=AY233,4&lt;5))),1,0)+IF(AND(BG233&gt;0,OR(BG233&lt;AY233,AND(BG233=AY233,6&lt;5))),1,0)+IF(AND(BO233&gt;0,OR(BO233&lt;AY233,AND(BO233=AY233,7&lt;5))),1,0)+IF(AND(BW233&gt;0,OR(BW233&lt;AY233,AND(BW233=AY233,8&lt;5))),1,0)+IF(AND(CE233&gt;0,OR(CE233&lt;AY233,AND(CE233=AY233,9&lt;5))),1,0)))</f>
        <v>99</v>
      </c>
      <c r="BD233" s="3">
        <f>IF(Inputs!$B$27&lt;&gt;"Ready","PENDING INPUTS",IF(A233&gt;Inputs!$B$6,0,MIN(MAX(0,(AY233+AZ233+BA233)-BB233),MAX(0,C233-D233-(IF(O233&lt;BC233,K233+L233+M233-N233,0)+IF(W233&lt;BC233,S233+T233+U233-V233,0)+IF(AE233&lt;BC233,AA233+AB233+AC233-AD233,0)+IF(AM233&lt;BC233,AI233+AJ233+AK233-AL233,0)+IF(AU233&lt;BC233,AQ233+AR233+AS233-AT233,0)+IF(BC233&lt;BC233,AY233+AZ233+BA233-BB233,0)+IF(BK233&lt;BC233,BG233+BH233+BI233-BJ233,0)+IF(BS233&lt;BC233,BO233+BP233+BQ233-BR233,0)+IF(CA233&lt;BC233,BW233+BX233+BY233-BZ233,0)+IF(CI233&lt;BC233,CE233+CF233+CG233-CH233,0))))))</f>
        <v>0</v>
      </c>
      <c r="BE233" s="3">
        <f>IF(Inputs!$B$27&lt;&gt;"Ready","PENDING INPUTS",MIN((AY233+AZ233+BA233),IF(D233&gt;C233,IF(D233=0,0,BB233*C233/D233),BB233+BD233)))</f>
        <v>0</v>
      </c>
      <c r="BF233" s="3">
        <f>IF(Inputs!$B$27&lt;&gt;"Ready","PENDING INPUTS",MAX(0,(AY233+AZ233+BA233)-BE233))</f>
        <v>0</v>
      </c>
      <c r="BG233" s="3">
        <f>IF(Inputs!$B$27&lt;&gt;"Ready","PENDING INPUTS",BN232)</f>
        <v>0</v>
      </c>
      <c r="BH233" s="3">
        <f>IF(Inputs!$B$27&lt;&gt;"Ready","PENDING INPUTS",IF(A233&lt;=Inputs!$B$6,ROUND(BG233*Inputs!C20/12,2),0))</f>
        <v>0</v>
      </c>
      <c r="BI233" s="3">
        <f>IF(Inputs!$B$27&lt;&gt;"Ready","PENDING INPUTS",IF(AND(A233&lt;=Inputs!$B$6,BG233&gt;0),Inputs!G20,0))</f>
        <v>0</v>
      </c>
      <c r="BJ233" s="3">
        <f>IF(Inputs!$B$27&lt;&gt;"Ready","PENDING INPUTS",IF(A233&gt;Inputs!$B$6,0,MIN((BG233+BH233+BI233),IF(Inputs!H20=1,Inputs!D20,MAX(Inputs!F20,ROUND(BG233*Inputs!E20+BH233+BI233,2))))))</f>
        <v>0</v>
      </c>
      <c r="BK233">
        <f>IF(Inputs!$B$27&lt;&gt;"Ready","PENDING INPUTS",IF(BG233&lt;=0,99,1+IF(AND(K233&gt;0,OR(K233&lt;BG233,AND(K233=BG233,0&lt;6))),1,0)+IF(AND(S233&gt;0,OR(S233&lt;BG233,AND(S233=BG233,1&lt;6))),1,0)+IF(AND(AA233&gt;0,OR(AA233&lt;BG233,AND(AA233=BG233,2&lt;6))),1,0)+IF(AND(AI233&gt;0,OR(AI233&lt;BG233,AND(AI233=BG233,3&lt;6))),1,0)+IF(AND(AQ233&gt;0,OR(AQ233&lt;BG233,AND(AQ233=BG233,4&lt;6))),1,0)+IF(AND(AY233&gt;0,OR(AY233&lt;BG233,AND(AY233=BG233,5&lt;6))),1,0)+IF(AND(BO233&gt;0,OR(BO233&lt;BG233,AND(BO233=BG233,7&lt;6))),1,0)+IF(AND(BW233&gt;0,OR(BW233&lt;BG233,AND(BW233=BG233,8&lt;6))),1,0)+IF(AND(CE233&gt;0,OR(CE233&lt;BG233,AND(CE233=BG233,9&lt;6))),1,0)))</f>
        <v>99</v>
      </c>
      <c r="BL233" s="3">
        <f>IF(Inputs!$B$27&lt;&gt;"Ready","PENDING INPUTS",IF(A233&gt;Inputs!$B$6,0,MIN(MAX(0,(BG233+BH233+BI233)-BJ233),MAX(0,C233-D233-(IF(O233&lt;BK233,K233+L233+M233-N233,0)+IF(W233&lt;BK233,S233+T233+U233-V233,0)+IF(AE233&lt;BK233,AA233+AB233+AC233-AD233,0)+IF(AM233&lt;BK233,AI233+AJ233+AK233-AL233,0)+IF(AU233&lt;BK233,AQ233+AR233+AS233-AT233,0)+IF(BC233&lt;BK233,AY233+AZ233+BA233-BB233,0)+IF(BK233&lt;BK233,BG233+BH233+BI233-BJ233,0)+IF(BS233&lt;BK233,BO233+BP233+BQ233-BR233,0)+IF(CA233&lt;BK233,BW233+BX233+BY233-BZ233,0)+IF(CI233&lt;BK233,CE233+CF233+CG233-CH233,0))))))</f>
        <v>0</v>
      </c>
      <c r="BM233" s="3">
        <f>IF(Inputs!$B$27&lt;&gt;"Ready","PENDING INPUTS",MIN((BG233+BH233+BI233),IF(D233&gt;C233,IF(D233=0,0,BJ233*C233/D233),BJ233+BL233)))</f>
        <v>0</v>
      </c>
      <c r="BN233" s="3">
        <f>IF(Inputs!$B$27&lt;&gt;"Ready","PENDING INPUTS",MAX(0,(BG233+BH233+BI233)-BM233))</f>
        <v>0</v>
      </c>
      <c r="BO233" s="3">
        <f>IF(Inputs!$B$27&lt;&gt;"Ready","PENDING INPUTS",BV232)</f>
        <v>0</v>
      </c>
      <c r="BP233" s="3">
        <f>IF(Inputs!$B$27&lt;&gt;"Ready","PENDING INPUTS",IF(A233&lt;=Inputs!$B$6,ROUND(BO233*Inputs!C21/12,2),0))</f>
        <v>0</v>
      </c>
      <c r="BQ233" s="3">
        <f>IF(Inputs!$B$27&lt;&gt;"Ready","PENDING INPUTS",IF(AND(A233&lt;=Inputs!$B$6,BO233&gt;0),Inputs!G21,0))</f>
        <v>0</v>
      </c>
      <c r="BR233" s="3">
        <f>IF(Inputs!$B$27&lt;&gt;"Ready","PENDING INPUTS",IF(A233&gt;Inputs!$B$6,0,MIN((BO233+BP233+BQ233),IF(Inputs!H21=1,Inputs!D21,MAX(Inputs!F21,ROUND(BO233*Inputs!E21+BP233+BQ233,2))))))</f>
        <v>0</v>
      </c>
      <c r="BS233">
        <f>IF(Inputs!$B$27&lt;&gt;"Ready","PENDING INPUTS",IF(BO233&lt;=0,99,1+IF(AND(K233&gt;0,OR(K233&lt;BO233,AND(K233=BO233,0&lt;7))),1,0)+IF(AND(S233&gt;0,OR(S233&lt;BO233,AND(S233=BO233,1&lt;7))),1,0)+IF(AND(AA233&gt;0,OR(AA233&lt;BO233,AND(AA233=BO233,2&lt;7))),1,0)+IF(AND(AI233&gt;0,OR(AI233&lt;BO233,AND(AI233=BO233,3&lt;7))),1,0)+IF(AND(AQ233&gt;0,OR(AQ233&lt;BO233,AND(AQ233=BO233,4&lt;7))),1,0)+IF(AND(AY233&gt;0,OR(AY233&lt;BO233,AND(AY233=BO233,5&lt;7))),1,0)+IF(AND(BG233&gt;0,OR(BG233&lt;BO233,AND(BG233=BO233,6&lt;7))),1,0)+IF(AND(BW233&gt;0,OR(BW233&lt;BO233,AND(BW233=BO233,8&lt;7))),1,0)+IF(AND(CE233&gt;0,OR(CE233&lt;BO233,AND(CE233=BO233,9&lt;7))),1,0)))</f>
        <v>99</v>
      </c>
      <c r="BT233" s="3">
        <f>IF(Inputs!$B$27&lt;&gt;"Ready","PENDING INPUTS",IF(A233&gt;Inputs!$B$6,0,MIN(MAX(0,(BO233+BP233+BQ233)-BR233),MAX(0,C233-D233-(IF(O233&lt;BS233,K233+L233+M233-N233,0)+IF(W233&lt;BS233,S233+T233+U233-V233,0)+IF(AE233&lt;BS233,AA233+AB233+AC233-AD233,0)+IF(AM233&lt;BS233,AI233+AJ233+AK233-AL233,0)+IF(AU233&lt;BS233,AQ233+AR233+AS233-AT233,0)+IF(BC233&lt;BS233,AY233+AZ233+BA233-BB233,0)+IF(BK233&lt;BS233,BG233+BH233+BI233-BJ233,0)+IF(BS233&lt;BS233,BO233+BP233+BQ233-BR233,0)+IF(CA233&lt;BS233,BW233+BX233+BY233-BZ233,0)+IF(CI233&lt;BS233,CE233+CF233+CG233-CH233,0))))))</f>
        <v>0</v>
      </c>
      <c r="BU233" s="3">
        <f>IF(Inputs!$B$27&lt;&gt;"Ready","PENDING INPUTS",MIN((BO233+BP233+BQ233),IF(D233&gt;C233,IF(D233=0,0,BR233*C233/D233),BR233+BT233)))</f>
        <v>0</v>
      </c>
      <c r="BV233" s="3">
        <f>IF(Inputs!$B$27&lt;&gt;"Ready","PENDING INPUTS",MAX(0,(BO233+BP233+BQ233)-BU233))</f>
        <v>0</v>
      </c>
      <c r="BW233" s="3">
        <f>IF(Inputs!$B$27&lt;&gt;"Ready","PENDING INPUTS",CD232)</f>
        <v>0</v>
      </c>
      <c r="BX233" s="3">
        <f>IF(Inputs!$B$27&lt;&gt;"Ready","PENDING INPUTS",IF(A233&lt;=Inputs!$B$6,ROUND(BW233*Inputs!C22/12,2),0))</f>
        <v>0</v>
      </c>
      <c r="BY233" s="3">
        <f>IF(Inputs!$B$27&lt;&gt;"Ready","PENDING INPUTS",IF(AND(A233&lt;=Inputs!$B$6,BW233&gt;0),Inputs!G22,0))</f>
        <v>0</v>
      </c>
      <c r="BZ233" s="3">
        <f>IF(Inputs!$B$27&lt;&gt;"Ready","PENDING INPUTS",IF(A233&gt;Inputs!$B$6,0,MIN((BW233+BX233+BY233),IF(Inputs!H22=1,Inputs!D22,MAX(Inputs!F22,ROUND(BW233*Inputs!E22+BX233+BY233,2))))))</f>
        <v>0</v>
      </c>
      <c r="CA233">
        <f>IF(Inputs!$B$27&lt;&gt;"Ready","PENDING INPUTS",IF(BW233&lt;=0,99,1+IF(AND(K233&gt;0,OR(K233&lt;BW233,AND(K233=BW233,0&lt;8))),1,0)+IF(AND(S233&gt;0,OR(S233&lt;BW233,AND(S233=BW233,1&lt;8))),1,0)+IF(AND(AA233&gt;0,OR(AA233&lt;BW233,AND(AA233=BW233,2&lt;8))),1,0)+IF(AND(AI233&gt;0,OR(AI233&lt;BW233,AND(AI233=BW233,3&lt;8))),1,0)+IF(AND(AQ233&gt;0,OR(AQ233&lt;BW233,AND(AQ233=BW233,4&lt;8))),1,0)+IF(AND(AY233&gt;0,OR(AY233&lt;BW233,AND(AY233=BW233,5&lt;8))),1,0)+IF(AND(BG233&gt;0,OR(BG233&lt;BW233,AND(BG233=BW233,6&lt;8))),1,0)+IF(AND(BO233&gt;0,OR(BO233&lt;BW233,AND(BO233=BW233,7&lt;8))),1,0)+IF(AND(CE233&gt;0,OR(CE233&lt;BW233,AND(CE233=BW233,9&lt;8))),1,0)))</f>
        <v>99</v>
      </c>
      <c r="CB233" s="3">
        <f>IF(Inputs!$B$27&lt;&gt;"Ready","PENDING INPUTS",IF(A233&gt;Inputs!$B$6,0,MIN(MAX(0,(BW233+BX233+BY233)-BZ233),MAX(0,C233-D233-(IF(O233&lt;CA233,K233+L233+M233-N233,0)+IF(W233&lt;CA233,S233+T233+U233-V233,0)+IF(AE233&lt;CA233,AA233+AB233+AC233-AD233,0)+IF(AM233&lt;CA233,AI233+AJ233+AK233-AL233,0)+IF(AU233&lt;CA233,AQ233+AR233+AS233-AT233,0)+IF(BC233&lt;CA233,AY233+AZ233+BA233-BB233,0)+IF(BK233&lt;CA233,BG233+BH233+BI233-BJ233,0)+IF(BS233&lt;CA233,BO233+BP233+BQ233-BR233,0)+IF(CA233&lt;CA233,BW233+BX233+BY233-BZ233,0)+IF(CI233&lt;CA233,CE233+CF233+CG233-CH233,0))))))</f>
        <v>0</v>
      </c>
      <c r="CC233" s="3">
        <f>IF(Inputs!$B$27&lt;&gt;"Ready","PENDING INPUTS",MIN((BW233+BX233+BY233),IF(D233&gt;C233,IF(D233=0,0,BZ233*C233/D233),BZ233+CB233)))</f>
        <v>0</v>
      </c>
      <c r="CD233" s="3">
        <f>IF(Inputs!$B$27&lt;&gt;"Ready","PENDING INPUTS",MAX(0,(BW233+BX233+BY233)-CC233))</f>
        <v>0</v>
      </c>
      <c r="CE233" s="3">
        <f>IF(Inputs!$B$27&lt;&gt;"Ready","PENDING INPUTS",CL232)</f>
        <v>0</v>
      </c>
      <c r="CF233" s="3">
        <f>IF(Inputs!$B$27&lt;&gt;"Ready","PENDING INPUTS",IF(A233&lt;=Inputs!$B$6,ROUND(CE233*Inputs!C23/12,2),0))</f>
        <v>0</v>
      </c>
      <c r="CG233" s="3">
        <f>IF(Inputs!$B$27&lt;&gt;"Ready","PENDING INPUTS",IF(AND(A233&lt;=Inputs!$B$6,CE233&gt;0),Inputs!G23,0))</f>
        <v>0</v>
      </c>
      <c r="CH233" s="3">
        <f>IF(Inputs!$B$27&lt;&gt;"Ready","PENDING INPUTS",IF(A233&gt;Inputs!$B$6,0,MIN((CE233+CF233+CG233),IF(Inputs!H23=1,Inputs!D23,MAX(Inputs!F23,ROUND(CE233*Inputs!E23+CF233+CG233,2))))))</f>
        <v>0</v>
      </c>
      <c r="CI233">
        <f>IF(Inputs!$B$27&lt;&gt;"Ready","PENDING INPUTS",IF(CE233&lt;=0,99,1+IF(AND(K233&gt;0,OR(K233&lt;CE233,AND(K233=CE233,0&lt;9))),1,0)+IF(AND(S233&gt;0,OR(S233&lt;CE233,AND(S233=CE233,1&lt;9))),1,0)+IF(AND(AA233&gt;0,OR(AA233&lt;CE233,AND(AA233=CE233,2&lt;9))),1,0)+IF(AND(AI233&gt;0,OR(AI233&lt;CE233,AND(AI233=CE233,3&lt;9))),1,0)+IF(AND(AQ233&gt;0,OR(AQ233&lt;CE233,AND(AQ233=CE233,4&lt;9))),1,0)+IF(AND(AY233&gt;0,OR(AY233&lt;CE233,AND(AY233=CE233,5&lt;9))),1,0)+IF(AND(BG233&gt;0,OR(BG233&lt;CE233,AND(BG233=CE233,6&lt;9))),1,0)+IF(AND(BO233&gt;0,OR(BO233&lt;CE233,AND(BO233=CE233,7&lt;9))),1,0)+IF(AND(BW233&gt;0,OR(BW233&lt;CE233,AND(BW233=CE233,8&lt;9))),1,0)))</f>
        <v>99</v>
      </c>
      <c r="CJ233" s="3">
        <f>IF(Inputs!$B$27&lt;&gt;"Ready","PENDING INPUTS",IF(A233&gt;Inputs!$B$6,0,MIN(MAX(0,(CE233+CF233+CG233)-CH233),MAX(0,C233-D233-(IF(O233&lt;CI233,K233+L233+M233-N233,0)+IF(W233&lt;CI233,S233+T233+U233-V233,0)+IF(AE233&lt;CI233,AA233+AB233+AC233-AD233,0)+IF(AM233&lt;CI233,AI233+AJ233+AK233-AL233,0)+IF(AU233&lt;CI233,AQ233+AR233+AS233-AT233,0)+IF(BC233&lt;CI233,AY233+AZ233+BA233-BB233,0)+IF(BK233&lt;CI233,BG233+BH233+BI233-BJ233,0)+IF(BS233&lt;CI233,BO233+BP233+BQ233-BR233,0)+IF(CA233&lt;CI233,BW233+BX233+BY233-BZ233,0)+IF(CI233&lt;CI233,CE233+CF233+CG233-CH233,0))))))</f>
        <v>0</v>
      </c>
      <c r="CK233" s="3">
        <f>IF(Inputs!$B$27&lt;&gt;"Ready","PENDING INPUTS",MIN((CE233+CF233+CG233),IF(D233&gt;C233,IF(D233=0,0,CH233*C233/D233),CH233+CJ233)))</f>
        <v>0</v>
      </c>
      <c r="CL233" s="3">
        <f>IF(Inputs!$B$27&lt;&gt;"Ready","PENDING INPUTS",MAX(0,(CE233+CF233+CG233)-CK233))</f>
        <v>0</v>
      </c>
    </row>
    <row r="234" spans="1:90" ht="27.95" customHeight="1" x14ac:dyDescent="0.25">
      <c r="A234">
        <v>230</v>
      </c>
      <c r="B234" s="13">
        <f>IF(Inputs!$B$27&lt;&gt;"Ready","PENDING INPUTS",EDATE(Inputs!$B$5,A234-1))</f>
        <v>53267</v>
      </c>
      <c r="C234" s="3">
        <f>IF(Inputs!$B$27&lt;&gt;"Ready","PENDING INPUTS",IF(A234&lt;=Inputs!$B$6,MAX(0,Inputs!$B$4+IF(A234=Inputs!$B$7,Inputs!$B$8,0)+IF(A234=Inputs!$B$9,Inputs!$B$10,0)),0))</f>
        <v>0</v>
      </c>
      <c r="D234" s="3">
        <f>IF(Inputs!$B$27&lt;&gt;"Ready","PENDING INPUTS",SUM(N234,V234,AD234,AL234,AT234,BB234,BJ234,BR234,BZ234,CH234))</f>
        <v>0</v>
      </c>
      <c r="E234" s="3">
        <f>IF(Inputs!$B$27&lt;&gt;"Ready","PENDING INPUTS",MAX(0,D234-C234))</f>
        <v>0</v>
      </c>
      <c r="F234" s="3">
        <f>IF(Inputs!$B$27&lt;&gt;"Ready","PENDING INPUTS",SUM(Q234,Y234,AG234,AO234,AW234,BE234,BM234,BU234,CC234,CK234))</f>
        <v>0</v>
      </c>
      <c r="G234" s="3">
        <f>IF(Inputs!$B$27&lt;&gt;"Ready","PENDING INPUTS",SUM(L234,T234,AB234,AJ234,AR234,AZ234,BH234,BP234,BX234,CF234))</f>
        <v>0</v>
      </c>
      <c r="H234" s="3">
        <f>IF(Inputs!$B$27&lt;&gt;"Ready","PENDING INPUTS",SUM(M234,U234,AC234,AK234,AS234,BA234,BI234,BQ234,BY234,CG234))</f>
        <v>0</v>
      </c>
      <c r="I234" s="3">
        <f>IF(Inputs!$B$27&lt;&gt;"Ready","PENDING INPUTS",SUM(R234,Z234,AH234,AP234,AX234,BF234,BN234,BV234,CD234,CL234))</f>
        <v>0</v>
      </c>
      <c r="J234" t="str">
        <f>IF(Inputs!$B$27&lt;&gt;"Ready","PENDING INPUTS",IF(A234&gt;Inputs!$B$6,"Beyond horizon",IF(E234&gt;0.005,"MINIMUM SHORTFALL",IF(I234&lt;0.005,"Paid off","In progress"))))</f>
        <v>Beyond horizon</v>
      </c>
      <c r="K234" s="3">
        <f>IF(Inputs!$B$27&lt;&gt;"Ready","PENDING INPUTS",R233)</f>
        <v>0</v>
      </c>
      <c r="L234" s="3">
        <f>IF(Inputs!$B$27&lt;&gt;"Ready","PENDING INPUTS",IF(A234&lt;=Inputs!$B$6,ROUND(K234*Inputs!C14/12,2),0))</f>
        <v>0</v>
      </c>
      <c r="M234" s="3">
        <f>IF(Inputs!$B$27&lt;&gt;"Ready","PENDING INPUTS",IF(AND(A234&lt;=Inputs!$B$6,K234&gt;0),Inputs!G14,0))</f>
        <v>0</v>
      </c>
      <c r="N234" s="3">
        <f>IF(Inputs!$B$27&lt;&gt;"Ready","PENDING INPUTS",IF(A234&gt;Inputs!$B$6,0,MIN((K234+L234+M234),IF(Inputs!H14=1,Inputs!D14,MAX(Inputs!F14,ROUND(K234*Inputs!E14+L234+M234,2))))))</f>
        <v>0</v>
      </c>
      <c r="O234">
        <f>IF(Inputs!$B$27&lt;&gt;"Ready","PENDING INPUTS",IF(K234&lt;=0,99,1+IF(AND(S234&gt;0,OR(S234&lt;K234,AND(S234=K234,1&lt;0))),1,0)+IF(AND(AA234&gt;0,OR(AA234&lt;K234,AND(AA234=K234,2&lt;0))),1,0)+IF(AND(AI234&gt;0,OR(AI234&lt;K234,AND(AI234=K234,3&lt;0))),1,0)+IF(AND(AQ234&gt;0,OR(AQ234&lt;K234,AND(AQ234=K234,4&lt;0))),1,0)+IF(AND(AY234&gt;0,OR(AY234&lt;K234,AND(AY234=K234,5&lt;0))),1,0)+IF(AND(BG234&gt;0,OR(BG234&lt;K234,AND(BG234=K234,6&lt;0))),1,0)+IF(AND(BO234&gt;0,OR(BO234&lt;K234,AND(BO234=K234,7&lt;0))),1,0)+IF(AND(BW234&gt;0,OR(BW234&lt;K234,AND(BW234=K234,8&lt;0))),1,0)+IF(AND(CE234&gt;0,OR(CE234&lt;K234,AND(CE234=K234,9&lt;0))),1,0)))</f>
        <v>99</v>
      </c>
      <c r="P234" s="3">
        <f>IF(Inputs!$B$27&lt;&gt;"Ready","PENDING INPUTS",IF(A234&gt;Inputs!$B$6,0,MIN(MAX(0,(K234+L234+M234)-N234),MAX(0,C234-D234-(IF(O234&lt;O234,K234+L234+M234-N234,0)+IF(W234&lt;O234,S234+T234+U234-V234,0)+IF(AE234&lt;O234,AA234+AB234+AC234-AD234,0)+IF(AM234&lt;O234,AI234+AJ234+AK234-AL234,0)+IF(AU234&lt;O234,AQ234+AR234+AS234-AT234,0)+IF(BC234&lt;O234,AY234+AZ234+BA234-BB234,0)+IF(BK234&lt;O234,BG234+BH234+BI234-BJ234,0)+IF(BS234&lt;O234,BO234+BP234+BQ234-BR234,0)+IF(CA234&lt;O234,BW234+BX234+BY234-BZ234,0)+IF(CI234&lt;O234,CE234+CF234+CG234-CH234,0))))))</f>
        <v>0</v>
      </c>
      <c r="Q234" s="3">
        <f>IF(Inputs!$B$27&lt;&gt;"Ready","PENDING INPUTS",MIN((K234+L234+M234),IF(D234&gt;C234,IF(D234=0,0,N234*C234/D234),N234+P234)))</f>
        <v>0</v>
      </c>
      <c r="R234" s="3">
        <f>IF(Inputs!$B$27&lt;&gt;"Ready","PENDING INPUTS",MAX(0,(K234+L234+M234)-Q234))</f>
        <v>0</v>
      </c>
      <c r="S234" s="3">
        <f>IF(Inputs!$B$27&lt;&gt;"Ready","PENDING INPUTS",Z233)</f>
        <v>0</v>
      </c>
      <c r="T234" s="3">
        <f>IF(Inputs!$B$27&lt;&gt;"Ready","PENDING INPUTS",IF(A234&lt;=Inputs!$B$6,ROUND(S234*Inputs!C15/12,2),0))</f>
        <v>0</v>
      </c>
      <c r="U234" s="3">
        <f>IF(Inputs!$B$27&lt;&gt;"Ready","PENDING INPUTS",IF(AND(A234&lt;=Inputs!$B$6,S234&gt;0),Inputs!G15,0))</f>
        <v>0</v>
      </c>
      <c r="V234" s="3">
        <f>IF(Inputs!$B$27&lt;&gt;"Ready","PENDING INPUTS",IF(A234&gt;Inputs!$B$6,0,MIN((S234+T234+U234),IF(Inputs!H15=1,Inputs!D15,MAX(Inputs!F15,ROUND(S234*Inputs!E15+T234+U234,2))))))</f>
        <v>0</v>
      </c>
      <c r="W234">
        <f>IF(Inputs!$B$27&lt;&gt;"Ready","PENDING INPUTS",IF(S234&lt;=0,99,1+IF(AND(K234&gt;0,OR(K234&lt;S234,AND(K234=S234,0&lt;1))),1,0)+IF(AND(AA234&gt;0,OR(AA234&lt;S234,AND(AA234=S234,2&lt;1))),1,0)+IF(AND(AI234&gt;0,OR(AI234&lt;S234,AND(AI234=S234,3&lt;1))),1,0)+IF(AND(AQ234&gt;0,OR(AQ234&lt;S234,AND(AQ234=S234,4&lt;1))),1,0)+IF(AND(AY234&gt;0,OR(AY234&lt;S234,AND(AY234=S234,5&lt;1))),1,0)+IF(AND(BG234&gt;0,OR(BG234&lt;S234,AND(BG234=S234,6&lt;1))),1,0)+IF(AND(BO234&gt;0,OR(BO234&lt;S234,AND(BO234=S234,7&lt;1))),1,0)+IF(AND(BW234&gt;0,OR(BW234&lt;S234,AND(BW234=S234,8&lt;1))),1,0)+IF(AND(CE234&gt;0,OR(CE234&lt;S234,AND(CE234=S234,9&lt;1))),1,0)))</f>
        <v>99</v>
      </c>
      <c r="X234" s="3">
        <f>IF(Inputs!$B$27&lt;&gt;"Ready","PENDING INPUTS",IF(A234&gt;Inputs!$B$6,0,MIN(MAX(0,(S234+T234+U234)-V234),MAX(0,C234-D234-(IF(O234&lt;W234,K234+L234+M234-N234,0)+IF(W234&lt;W234,S234+T234+U234-V234,0)+IF(AE234&lt;W234,AA234+AB234+AC234-AD234,0)+IF(AM234&lt;W234,AI234+AJ234+AK234-AL234,0)+IF(AU234&lt;W234,AQ234+AR234+AS234-AT234,0)+IF(BC234&lt;W234,AY234+AZ234+BA234-BB234,0)+IF(BK234&lt;W234,BG234+BH234+BI234-BJ234,0)+IF(BS234&lt;W234,BO234+BP234+BQ234-BR234,0)+IF(CA234&lt;W234,BW234+BX234+BY234-BZ234,0)+IF(CI234&lt;W234,CE234+CF234+CG234-CH234,0))))))</f>
        <v>0</v>
      </c>
      <c r="Y234" s="3">
        <f>IF(Inputs!$B$27&lt;&gt;"Ready","PENDING INPUTS",MIN((S234+T234+U234),IF(D234&gt;C234,IF(D234=0,0,V234*C234/D234),V234+X234)))</f>
        <v>0</v>
      </c>
      <c r="Z234" s="3">
        <f>IF(Inputs!$B$27&lt;&gt;"Ready","PENDING INPUTS",MAX(0,(S234+T234+U234)-Y234))</f>
        <v>0</v>
      </c>
      <c r="AA234" s="3">
        <f>IF(Inputs!$B$27&lt;&gt;"Ready","PENDING INPUTS",AH233)</f>
        <v>0</v>
      </c>
      <c r="AB234" s="3">
        <f>IF(Inputs!$B$27&lt;&gt;"Ready","PENDING INPUTS",IF(A234&lt;=Inputs!$B$6,ROUND(AA234*Inputs!C16/12,2),0))</f>
        <v>0</v>
      </c>
      <c r="AC234" s="3">
        <f>IF(Inputs!$B$27&lt;&gt;"Ready","PENDING INPUTS",IF(AND(A234&lt;=Inputs!$B$6,AA234&gt;0),Inputs!G16,0))</f>
        <v>0</v>
      </c>
      <c r="AD234" s="3">
        <f>IF(Inputs!$B$27&lt;&gt;"Ready","PENDING INPUTS",IF(A234&gt;Inputs!$B$6,0,MIN((AA234+AB234+AC234),IF(Inputs!H16=1,Inputs!D16,MAX(Inputs!F16,ROUND(AA234*Inputs!E16+AB234+AC234,2))))))</f>
        <v>0</v>
      </c>
      <c r="AE234">
        <f>IF(Inputs!$B$27&lt;&gt;"Ready","PENDING INPUTS",IF(AA234&lt;=0,99,1+IF(AND(K234&gt;0,OR(K234&lt;AA234,AND(K234=AA234,0&lt;2))),1,0)+IF(AND(S234&gt;0,OR(S234&lt;AA234,AND(S234=AA234,1&lt;2))),1,0)+IF(AND(AI234&gt;0,OR(AI234&lt;AA234,AND(AI234=AA234,3&lt;2))),1,0)+IF(AND(AQ234&gt;0,OR(AQ234&lt;AA234,AND(AQ234=AA234,4&lt;2))),1,0)+IF(AND(AY234&gt;0,OR(AY234&lt;AA234,AND(AY234=AA234,5&lt;2))),1,0)+IF(AND(BG234&gt;0,OR(BG234&lt;AA234,AND(BG234=AA234,6&lt;2))),1,0)+IF(AND(BO234&gt;0,OR(BO234&lt;AA234,AND(BO234=AA234,7&lt;2))),1,0)+IF(AND(BW234&gt;0,OR(BW234&lt;AA234,AND(BW234=AA234,8&lt;2))),1,0)+IF(AND(CE234&gt;0,OR(CE234&lt;AA234,AND(CE234=AA234,9&lt;2))),1,0)))</f>
        <v>99</v>
      </c>
      <c r="AF234" s="3">
        <f>IF(Inputs!$B$27&lt;&gt;"Ready","PENDING INPUTS",IF(A234&gt;Inputs!$B$6,0,MIN(MAX(0,(AA234+AB234+AC234)-AD234),MAX(0,C234-D234-(IF(O234&lt;AE234,K234+L234+M234-N234,0)+IF(W234&lt;AE234,S234+T234+U234-V234,0)+IF(AE234&lt;AE234,AA234+AB234+AC234-AD234,0)+IF(AM234&lt;AE234,AI234+AJ234+AK234-AL234,0)+IF(AU234&lt;AE234,AQ234+AR234+AS234-AT234,0)+IF(BC234&lt;AE234,AY234+AZ234+BA234-BB234,0)+IF(BK234&lt;AE234,BG234+BH234+BI234-BJ234,0)+IF(BS234&lt;AE234,BO234+BP234+BQ234-BR234,0)+IF(CA234&lt;AE234,BW234+BX234+BY234-BZ234,0)+IF(CI234&lt;AE234,CE234+CF234+CG234-CH234,0))))))</f>
        <v>0</v>
      </c>
      <c r="AG234" s="3">
        <f>IF(Inputs!$B$27&lt;&gt;"Ready","PENDING INPUTS",MIN((AA234+AB234+AC234),IF(D234&gt;C234,IF(D234=0,0,AD234*C234/D234),AD234+AF234)))</f>
        <v>0</v>
      </c>
      <c r="AH234" s="3">
        <f>IF(Inputs!$B$27&lt;&gt;"Ready","PENDING INPUTS",MAX(0,(AA234+AB234+AC234)-AG234))</f>
        <v>0</v>
      </c>
      <c r="AI234" s="3">
        <f>IF(Inputs!$B$27&lt;&gt;"Ready","PENDING INPUTS",AP233)</f>
        <v>0</v>
      </c>
      <c r="AJ234" s="3">
        <f>IF(Inputs!$B$27&lt;&gt;"Ready","PENDING INPUTS",IF(A234&lt;=Inputs!$B$6,ROUND(AI234*Inputs!C17/12,2),0))</f>
        <v>0</v>
      </c>
      <c r="AK234" s="3">
        <f>IF(Inputs!$B$27&lt;&gt;"Ready","PENDING INPUTS",IF(AND(A234&lt;=Inputs!$B$6,AI234&gt;0),Inputs!G17,0))</f>
        <v>0</v>
      </c>
      <c r="AL234" s="3">
        <f>IF(Inputs!$B$27&lt;&gt;"Ready","PENDING INPUTS",IF(A234&gt;Inputs!$B$6,0,MIN((AI234+AJ234+AK234),IF(Inputs!H17=1,Inputs!D17,MAX(Inputs!F17,ROUND(AI234*Inputs!E17+AJ234+AK234,2))))))</f>
        <v>0</v>
      </c>
      <c r="AM234">
        <f>IF(Inputs!$B$27&lt;&gt;"Ready","PENDING INPUTS",IF(AI234&lt;=0,99,1+IF(AND(K234&gt;0,OR(K234&lt;AI234,AND(K234=AI234,0&lt;3))),1,0)+IF(AND(S234&gt;0,OR(S234&lt;AI234,AND(S234=AI234,1&lt;3))),1,0)+IF(AND(AA234&gt;0,OR(AA234&lt;AI234,AND(AA234=AI234,2&lt;3))),1,0)+IF(AND(AQ234&gt;0,OR(AQ234&lt;AI234,AND(AQ234=AI234,4&lt;3))),1,0)+IF(AND(AY234&gt;0,OR(AY234&lt;AI234,AND(AY234=AI234,5&lt;3))),1,0)+IF(AND(BG234&gt;0,OR(BG234&lt;AI234,AND(BG234=AI234,6&lt;3))),1,0)+IF(AND(BO234&gt;0,OR(BO234&lt;AI234,AND(BO234=AI234,7&lt;3))),1,0)+IF(AND(BW234&gt;0,OR(BW234&lt;AI234,AND(BW234=AI234,8&lt;3))),1,0)+IF(AND(CE234&gt;0,OR(CE234&lt;AI234,AND(CE234=AI234,9&lt;3))),1,0)))</f>
        <v>99</v>
      </c>
      <c r="AN234" s="3">
        <f>IF(Inputs!$B$27&lt;&gt;"Ready","PENDING INPUTS",IF(A234&gt;Inputs!$B$6,0,MIN(MAX(0,(AI234+AJ234+AK234)-AL234),MAX(0,C234-D234-(IF(O234&lt;AM234,K234+L234+M234-N234,0)+IF(W234&lt;AM234,S234+T234+U234-V234,0)+IF(AE234&lt;AM234,AA234+AB234+AC234-AD234,0)+IF(AM234&lt;AM234,AI234+AJ234+AK234-AL234,0)+IF(AU234&lt;AM234,AQ234+AR234+AS234-AT234,0)+IF(BC234&lt;AM234,AY234+AZ234+BA234-BB234,0)+IF(BK234&lt;AM234,BG234+BH234+BI234-BJ234,0)+IF(BS234&lt;AM234,BO234+BP234+BQ234-BR234,0)+IF(CA234&lt;AM234,BW234+BX234+BY234-BZ234,0)+IF(CI234&lt;AM234,CE234+CF234+CG234-CH234,0))))))</f>
        <v>0</v>
      </c>
      <c r="AO234" s="3">
        <f>IF(Inputs!$B$27&lt;&gt;"Ready","PENDING INPUTS",MIN((AI234+AJ234+AK234),IF(D234&gt;C234,IF(D234=0,0,AL234*C234/D234),AL234+AN234)))</f>
        <v>0</v>
      </c>
      <c r="AP234" s="3">
        <f>IF(Inputs!$B$27&lt;&gt;"Ready","PENDING INPUTS",MAX(0,(AI234+AJ234+AK234)-AO234))</f>
        <v>0</v>
      </c>
      <c r="AQ234" s="3">
        <f>IF(Inputs!$B$27&lt;&gt;"Ready","PENDING INPUTS",AX233)</f>
        <v>0</v>
      </c>
      <c r="AR234" s="3">
        <f>IF(Inputs!$B$27&lt;&gt;"Ready","PENDING INPUTS",IF(A234&lt;=Inputs!$B$6,ROUND(AQ234*Inputs!C18/12,2),0))</f>
        <v>0</v>
      </c>
      <c r="AS234" s="3">
        <f>IF(Inputs!$B$27&lt;&gt;"Ready","PENDING INPUTS",IF(AND(A234&lt;=Inputs!$B$6,AQ234&gt;0),Inputs!G18,0))</f>
        <v>0</v>
      </c>
      <c r="AT234" s="3">
        <f>IF(Inputs!$B$27&lt;&gt;"Ready","PENDING INPUTS",IF(A234&gt;Inputs!$B$6,0,MIN((AQ234+AR234+AS234),IF(Inputs!H18=1,Inputs!D18,MAX(Inputs!F18,ROUND(AQ234*Inputs!E18+AR234+AS234,2))))))</f>
        <v>0</v>
      </c>
      <c r="AU234">
        <f>IF(Inputs!$B$27&lt;&gt;"Ready","PENDING INPUTS",IF(AQ234&lt;=0,99,1+IF(AND(K234&gt;0,OR(K234&lt;AQ234,AND(K234=AQ234,0&lt;4))),1,0)+IF(AND(S234&gt;0,OR(S234&lt;AQ234,AND(S234=AQ234,1&lt;4))),1,0)+IF(AND(AA234&gt;0,OR(AA234&lt;AQ234,AND(AA234=AQ234,2&lt;4))),1,0)+IF(AND(AI234&gt;0,OR(AI234&lt;AQ234,AND(AI234=AQ234,3&lt;4))),1,0)+IF(AND(AY234&gt;0,OR(AY234&lt;AQ234,AND(AY234=AQ234,5&lt;4))),1,0)+IF(AND(BG234&gt;0,OR(BG234&lt;AQ234,AND(BG234=AQ234,6&lt;4))),1,0)+IF(AND(BO234&gt;0,OR(BO234&lt;AQ234,AND(BO234=AQ234,7&lt;4))),1,0)+IF(AND(BW234&gt;0,OR(BW234&lt;AQ234,AND(BW234=AQ234,8&lt;4))),1,0)+IF(AND(CE234&gt;0,OR(CE234&lt;AQ234,AND(CE234=AQ234,9&lt;4))),1,0)))</f>
        <v>99</v>
      </c>
      <c r="AV234" s="3">
        <f>IF(Inputs!$B$27&lt;&gt;"Ready","PENDING INPUTS",IF(A234&gt;Inputs!$B$6,0,MIN(MAX(0,(AQ234+AR234+AS234)-AT234),MAX(0,C234-D234-(IF(O234&lt;AU234,K234+L234+M234-N234,0)+IF(W234&lt;AU234,S234+T234+U234-V234,0)+IF(AE234&lt;AU234,AA234+AB234+AC234-AD234,0)+IF(AM234&lt;AU234,AI234+AJ234+AK234-AL234,0)+IF(AU234&lt;AU234,AQ234+AR234+AS234-AT234,0)+IF(BC234&lt;AU234,AY234+AZ234+BA234-BB234,0)+IF(BK234&lt;AU234,BG234+BH234+BI234-BJ234,0)+IF(BS234&lt;AU234,BO234+BP234+BQ234-BR234,0)+IF(CA234&lt;AU234,BW234+BX234+BY234-BZ234,0)+IF(CI234&lt;AU234,CE234+CF234+CG234-CH234,0))))))</f>
        <v>0</v>
      </c>
      <c r="AW234" s="3">
        <f>IF(Inputs!$B$27&lt;&gt;"Ready","PENDING INPUTS",MIN((AQ234+AR234+AS234),IF(D234&gt;C234,IF(D234=0,0,AT234*C234/D234),AT234+AV234)))</f>
        <v>0</v>
      </c>
      <c r="AX234" s="3">
        <f>IF(Inputs!$B$27&lt;&gt;"Ready","PENDING INPUTS",MAX(0,(AQ234+AR234+AS234)-AW234))</f>
        <v>0</v>
      </c>
      <c r="AY234" s="3">
        <f>IF(Inputs!$B$27&lt;&gt;"Ready","PENDING INPUTS",BF233)</f>
        <v>0</v>
      </c>
      <c r="AZ234" s="3">
        <f>IF(Inputs!$B$27&lt;&gt;"Ready","PENDING INPUTS",IF(A234&lt;=Inputs!$B$6,ROUND(AY234*Inputs!C19/12,2),0))</f>
        <v>0</v>
      </c>
      <c r="BA234" s="3">
        <f>IF(Inputs!$B$27&lt;&gt;"Ready","PENDING INPUTS",IF(AND(A234&lt;=Inputs!$B$6,AY234&gt;0),Inputs!G19,0))</f>
        <v>0</v>
      </c>
      <c r="BB234" s="3">
        <f>IF(Inputs!$B$27&lt;&gt;"Ready","PENDING INPUTS",IF(A234&gt;Inputs!$B$6,0,MIN((AY234+AZ234+BA234),IF(Inputs!H19=1,Inputs!D19,MAX(Inputs!F19,ROUND(AY234*Inputs!E19+AZ234+BA234,2))))))</f>
        <v>0</v>
      </c>
      <c r="BC234">
        <f>IF(Inputs!$B$27&lt;&gt;"Ready","PENDING INPUTS",IF(AY234&lt;=0,99,1+IF(AND(K234&gt;0,OR(K234&lt;AY234,AND(K234=AY234,0&lt;5))),1,0)+IF(AND(S234&gt;0,OR(S234&lt;AY234,AND(S234=AY234,1&lt;5))),1,0)+IF(AND(AA234&gt;0,OR(AA234&lt;AY234,AND(AA234=AY234,2&lt;5))),1,0)+IF(AND(AI234&gt;0,OR(AI234&lt;AY234,AND(AI234=AY234,3&lt;5))),1,0)+IF(AND(AQ234&gt;0,OR(AQ234&lt;AY234,AND(AQ234=AY234,4&lt;5))),1,0)+IF(AND(BG234&gt;0,OR(BG234&lt;AY234,AND(BG234=AY234,6&lt;5))),1,0)+IF(AND(BO234&gt;0,OR(BO234&lt;AY234,AND(BO234=AY234,7&lt;5))),1,0)+IF(AND(BW234&gt;0,OR(BW234&lt;AY234,AND(BW234=AY234,8&lt;5))),1,0)+IF(AND(CE234&gt;0,OR(CE234&lt;AY234,AND(CE234=AY234,9&lt;5))),1,0)))</f>
        <v>99</v>
      </c>
      <c r="BD234" s="3">
        <f>IF(Inputs!$B$27&lt;&gt;"Ready","PENDING INPUTS",IF(A234&gt;Inputs!$B$6,0,MIN(MAX(0,(AY234+AZ234+BA234)-BB234),MAX(0,C234-D234-(IF(O234&lt;BC234,K234+L234+M234-N234,0)+IF(W234&lt;BC234,S234+T234+U234-V234,0)+IF(AE234&lt;BC234,AA234+AB234+AC234-AD234,0)+IF(AM234&lt;BC234,AI234+AJ234+AK234-AL234,0)+IF(AU234&lt;BC234,AQ234+AR234+AS234-AT234,0)+IF(BC234&lt;BC234,AY234+AZ234+BA234-BB234,0)+IF(BK234&lt;BC234,BG234+BH234+BI234-BJ234,0)+IF(BS234&lt;BC234,BO234+BP234+BQ234-BR234,0)+IF(CA234&lt;BC234,BW234+BX234+BY234-BZ234,0)+IF(CI234&lt;BC234,CE234+CF234+CG234-CH234,0))))))</f>
        <v>0</v>
      </c>
      <c r="BE234" s="3">
        <f>IF(Inputs!$B$27&lt;&gt;"Ready","PENDING INPUTS",MIN((AY234+AZ234+BA234),IF(D234&gt;C234,IF(D234=0,0,BB234*C234/D234),BB234+BD234)))</f>
        <v>0</v>
      </c>
      <c r="BF234" s="3">
        <f>IF(Inputs!$B$27&lt;&gt;"Ready","PENDING INPUTS",MAX(0,(AY234+AZ234+BA234)-BE234))</f>
        <v>0</v>
      </c>
      <c r="BG234" s="3">
        <f>IF(Inputs!$B$27&lt;&gt;"Ready","PENDING INPUTS",BN233)</f>
        <v>0</v>
      </c>
      <c r="BH234" s="3">
        <f>IF(Inputs!$B$27&lt;&gt;"Ready","PENDING INPUTS",IF(A234&lt;=Inputs!$B$6,ROUND(BG234*Inputs!C20/12,2),0))</f>
        <v>0</v>
      </c>
      <c r="BI234" s="3">
        <f>IF(Inputs!$B$27&lt;&gt;"Ready","PENDING INPUTS",IF(AND(A234&lt;=Inputs!$B$6,BG234&gt;0),Inputs!G20,0))</f>
        <v>0</v>
      </c>
      <c r="BJ234" s="3">
        <f>IF(Inputs!$B$27&lt;&gt;"Ready","PENDING INPUTS",IF(A234&gt;Inputs!$B$6,0,MIN((BG234+BH234+BI234),IF(Inputs!H20=1,Inputs!D20,MAX(Inputs!F20,ROUND(BG234*Inputs!E20+BH234+BI234,2))))))</f>
        <v>0</v>
      </c>
      <c r="BK234">
        <f>IF(Inputs!$B$27&lt;&gt;"Ready","PENDING INPUTS",IF(BG234&lt;=0,99,1+IF(AND(K234&gt;0,OR(K234&lt;BG234,AND(K234=BG234,0&lt;6))),1,0)+IF(AND(S234&gt;0,OR(S234&lt;BG234,AND(S234=BG234,1&lt;6))),1,0)+IF(AND(AA234&gt;0,OR(AA234&lt;BG234,AND(AA234=BG234,2&lt;6))),1,0)+IF(AND(AI234&gt;0,OR(AI234&lt;BG234,AND(AI234=BG234,3&lt;6))),1,0)+IF(AND(AQ234&gt;0,OR(AQ234&lt;BG234,AND(AQ234=BG234,4&lt;6))),1,0)+IF(AND(AY234&gt;0,OR(AY234&lt;BG234,AND(AY234=BG234,5&lt;6))),1,0)+IF(AND(BO234&gt;0,OR(BO234&lt;BG234,AND(BO234=BG234,7&lt;6))),1,0)+IF(AND(BW234&gt;0,OR(BW234&lt;BG234,AND(BW234=BG234,8&lt;6))),1,0)+IF(AND(CE234&gt;0,OR(CE234&lt;BG234,AND(CE234=BG234,9&lt;6))),1,0)))</f>
        <v>99</v>
      </c>
      <c r="BL234" s="3">
        <f>IF(Inputs!$B$27&lt;&gt;"Ready","PENDING INPUTS",IF(A234&gt;Inputs!$B$6,0,MIN(MAX(0,(BG234+BH234+BI234)-BJ234),MAX(0,C234-D234-(IF(O234&lt;BK234,K234+L234+M234-N234,0)+IF(W234&lt;BK234,S234+T234+U234-V234,0)+IF(AE234&lt;BK234,AA234+AB234+AC234-AD234,0)+IF(AM234&lt;BK234,AI234+AJ234+AK234-AL234,0)+IF(AU234&lt;BK234,AQ234+AR234+AS234-AT234,0)+IF(BC234&lt;BK234,AY234+AZ234+BA234-BB234,0)+IF(BK234&lt;BK234,BG234+BH234+BI234-BJ234,0)+IF(BS234&lt;BK234,BO234+BP234+BQ234-BR234,0)+IF(CA234&lt;BK234,BW234+BX234+BY234-BZ234,0)+IF(CI234&lt;BK234,CE234+CF234+CG234-CH234,0))))))</f>
        <v>0</v>
      </c>
      <c r="BM234" s="3">
        <f>IF(Inputs!$B$27&lt;&gt;"Ready","PENDING INPUTS",MIN((BG234+BH234+BI234),IF(D234&gt;C234,IF(D234=0,0,BJ234*C234/D234),BJ234+BL234)))</f>
        <v>0</v>
      </c>
      <c r="BN234" s="3">
        <f>IF(Inputs!$B$27&lt;&gt;"Ready","PENDING INPUTS",MAX(0,(BG234+BH234+BI234)-BM234))</f>
        <v>0</v>
      </c>
      <c r="BO234" s="3">
        <f>IF(Inputs!$B$27&lt;&gt;"Ready","PENDING INPUTS",BV233)</f>
        <v>0</v>
      </c>
      <c r="BP234" s="3">
        <f>IF(Inputs!$B$27&lt;&gt;"Ready","PENDING INPUTS",IF(A234&lt;=Inputs!$B$6,ROUND(BO234*Inputs!C21/12,2),0))</f>
        <v>0</v>
      </c>
      <c r="BQ234" s="3">
        <f>IF(Inputs!$B$27&lt;&gt;"Ready","PENDING INPUTS",IF(AND(A234&lt;=Inputs!$B$6,BO234&gt;0),Inputs!G21,0))</f>
        <v>0</v>
      </c>
      <c r="BR234" s="3">
        <f>IF(Inputs!$B$27&lt;&gt;"Ready","PENDING INPUTS",IF(A234&gt;Inputs!$B$6,0,MIN((BO234+BP234+BQ234),IF(Inputs!H21=1,Inputs!D21,MAX(Inputs!F21,ROUND(BO234*Inputs!E21+BP234+BQ234,2))))))</f>
        <v>0</v>
      </c>
      <c r="BS234">
        <f>IF(Inputs!$B$27&lt;&gt;"Ready","PENDING INPUTS",IF(BO234&lt;=0,99,1+IF(AND(K234&gt;0,OR(K234&lt;BO234,AND(K234=BO234,0&lt;7))),1,0)+IF(AND(S234&gt;0,OR(S234&lt;BO234,AND(S234=BO234,1&lt;7))),1,0)+IF(AND(AA234&gt;0,OR(AA234&lt;BO234,AND(AA234=BO234,2&lt;7))),1,0)+IF(AND(AI234&gt;0,OR(AI234&lt;BO234,AND(AI234=BO234,3&lt;7))),1,0)+IF(AND(AQ234&gt;0,OR(AQ234&lt;BO234,AND(AQ234=BO234,4&lt;7))),1,0)+IF(AND(AY234&gt;0,OR(AY234&lt;BO234,AND(AY234=BO234,5&lt;7))),1,0)+IF(AND(BG234&gt;0,OR(BG234&lt;BO234,AND(BG234=BO234,6&lt;7))),1,0)+IF(AND(BW234&gt;0,OR(BW234&lt;BO234,AND(BW234=BO234,8&lt;7))),1,0)+IF(AND(CE234&gt;0,OR(CE234&lt;BO234,AND(CE234=BO234,9&lt;7))),1,0)))</f>
        <v>99</v>
      </c>
      <c r="BT234" s="3">
        <f>IF(Inputs!$B$27&lt;&gt;"Ready","PENDING INPUTS",IF(A234&gt;Inputs!$B$6,0,MIN(MAX(0,(BO234+BP234+BQ234)-BR234),MAX(0,C234-D234-(IF(O234&lt;BS234,K234+L234+M234-N234,0)+IF(W234&lt;BS234,S234+T234+U234-V234,0)+IF(AE234&lt;BS234,AA234+AB234+AC234-AD234,0)+IF(AM234&lt;BS234,AI234+AJ234+AK234-AL234,0)+IF(AU234&lt;BS234,AQ234+AR234+AS234-AT234,0)+IF(BC234&lt;BS234,AY234+AZ234+BA234-BB234,0)+IF(BK234&lt;BS234,BG234+BH234+BI234-BJ234,0)+IF(BS234&lt;BS234,BO234+BP234+BQ234-BR234,0)+IF(CA234&lt;BS234,BW234+BX234+BY234-BZ234,0)+IF(CI234&lt;BS234,CE234+CF234+CG234-CH234,0))))))</f>
        <v>0</v>
      </c>
      <c r="BU234" s="3">
        <f>IF(Inputs!$B$27&lt;&gt;"Ready","PENDING INPUTS",MIN((BO234+BP234+BQ234),IF(D234&gt;C234,IF(D234=0,0,BR234*C234/D234),BR234+BT234)))</f>
        <v>0</v>
      </c>
      <c r="BV234" s="3">
        <f>IF(Inputs!$B$27&lt;&gt;"Ready","PENDING INPUTS",MAX(0,(BO234+BP234+BQ234)-BU234))</f>
        <v>0</v>
      </c>
      <c r="BW234" s="3">
        <f>IF(Inputs!$B$27&lt;&gt;"Ready","PENDING INPUTS",CD233)</f>
        <v>0</v>
      </c>
      <c r="BX234" s="3">
        <f>IF(Inputs!$B$27&lt;&gt;"Ready","PENDING INPUTS",IF(A234&lt;=Inputs!$B$6,ROUND(BW234*Inputs!C22/12,2),0))</f>
        <v>0</v>
      </c>
      <c r="BY234" s="3">
        <f>IF(Inputs!$B$27&lt;&gt;"Ready","PENDING INPUTS",IF(AND(A234&lt;=Inputs!$B$6,BW234&gt;0),Inputs!G22,0))</f>
        <v>0</v>
      </c>
      <c r="BZ234" s="3">
        <f>IF(Inputs!$B$27&lt;&gt;"Ready","PENDING INPUTS",IF(A234&gt;Inputs!$B$6,0,MIN((BW234+BX234+BY234),IF(Inputs!H22=1,Inputs!D22,MAX(Inputs!F22,ROUND(BW234*Inputs!E22+BX234+BY234,2))))))</f>
        <v>0</v>
      </c>
      <c r="CA234">
        <f>IF(Inputs!$B$27&lt;&gt;"Ready","PENDING INPUTS",IF(BW234&lt;=0,99,1+IF(AND(K234&gt;0,OR(K234&lt;BW234,AND(K234=BW234,0&lt;8))),1,0)+IF(AND(S234&gt;0,OR(S234&lt;BW234,AND(S234=BW234,1&lt;8))),1,0)+IF(AND(AA234&gt;0,OR(AA234&lt;BW234,AND(AA234=BW234,2&lt;8))),1,0)+IF(AND(AI234&gt;0,OR(AI234&lt;BW234,AND(AI234=BW234,3&lt;8))),1,0)+IF(AND(AQ234&gt;0,OR(AQ234&lt;BW234,AND(AQ234=BW234,4&lt;8))),1,0)+IF(AND(AY234&gt;0,OR(AY234&lt;BW234,AND(AY234=BW234,5&lt;8))),1,0)+IF(AND(BG234&gt;0,OR(BG234&lt;BW234,AND(BG234=BW234,6&lt;8))),1,0)+IF(AND(BO234&gt;0,OR(BO234&lt;BW234,AND(BO234=BW234,7&lt;8))),1,0)+IF(AND(CE234&gt;0,OR(CE234&lt;BW234,AND(CE234=BW234,9&lt;8))),1,0)))</f>
        <v>99</v>
      </c>
      <c r="CB234" s="3">
        <f>IF(Inputs!$B$27&lt;&gt;"Ready","PENDING INPUTS",IF(A234&gt;Inputs!$B$6,0,MIN(MAX(0,(BW234+BX234+BY234)-BZ234),MAX(0,C234-D234-(IF(O234&lt;CA234,K234+L234+M234-N234,0)+IF(W234&lt;CA234,S234+T234+U234-V234,0)+IF(AE234&lt;CA234,AA234+AB234+AC234-AD234,0)+IF(AM234&lt;CA234,AI234+AJ234+AK234-AL234,0)+IF(AU234&lt;CA234,AQ234+AR234+AS234-AT234,0)+IF(BC234&lt;CA234,AY234+AZ234+BA234-BB234,0)+IF(BK234&lt;CA234,BG234+BH234+BI234-BJ234,0)+IF(BS234&lt;CA234,BO234+BP234+BQ234-BR234,0)+IF(CA234&lt;CA234,BW234+BX234+BY234-BZ234,0)+IF(CI234&lt;CA234,CE234+CF234+CG234-CH234,0))))))</f>
        <v>0</v>
      </c>
      <c r="CC234" s="3">
        <f>IF(Inputs!$B$27&lt;&gt;"Ready","PENDING INPUTS",MIN((BW234+BX234+BY234),IF(D234&gt;C234,IF(D234=0,0,BZ234*C234/D234),BZ234+CB234)))</f>
        <v>0</v>
      </c>
      <c r="CD234" s="3">
        <f>IF(Inputs!$B$27&lt;&gt;"Ready","PENDING INPUTS",MAX(0,(BW234+BX234+BY234)-CC234))</f>
        <v>0</v>
      </c>
      <c r="CE234" s="3">
        <f>IF(Inputs!$B$27&lt;&gt;"Ready","PENDING INPUTS",CL233)</f>
        <v>0</v>
      </c>
      <c r="CF234" s="3">
        <f>IF(Inputs!$B$27&lt;&gt;"Ready","PENDING INPUTS",IF(A234&lt;=Inputs!$B$6,ROUND(CE234*Inputs!C23/12,2),0))</f>
        <v>0</v>
      </c>
      <c r="CG234" s="3">
        <f>IF(Inputs!$B$27&lt;&gt;"Ready","PENDING INPUTS",IF(AND(A234&lt;=Inputs!$B$6,CE234&gt;0),Inputs!G23,0))</f>
        <v>0</v>
      </c>
      <c r="CH234" s="3">
        <f>IF(Inputs!$B$27&lt;&gt;"Ready","PENDING INPUTS",IF(A234&gt;Inputs!$B$6,0,MIN((CE234+CF234+CG234),IF(Inputs!H23=1,Inputs!D23,MAX(Inputs!F23,ROUND(CE234*Inputs!E23+CF234+CG234,2))))))</f>
        <v>0</v>
      </c>
      <c r="CI234">
        <f>IF(Inputs!$B$27&lt;&gt;"Ready","PENDING INPUTS",IF(CE234&lt;=0,99,1+IF(AND(K234&gt;0,OR(K234&lt;CE234,AND(K234=CE234,0&lt;9))),1,0)+IF(AND(S234&gt;0,OR(S234&lt;CE234,AND(S234=CE234,1&lt;9))),1,0)+IF(AND(AA234&gt;0,OR(AA234&lt;CE234,AND(AA234=CE234,2&lt;9))),1,0)+IF(AND(AI234&gt;0,OR(AI234&lt;CE234,AND(AI234=CE234,3&lt;9))),1,0)+IF(AND(AQ234&gt;0,OR(AQ234&lt;CE234,AND(AQ234=CE234,4&lt;9))),1,0)+IF(AND(AY234&gt;0,OR(AY234&lt;CE234,AND(AY234=CE234,5&lt;9))),1,0)+IF(AND(BG234&gt;0,OR(BG234&lt;CE234,AND(BG234=CE234,6&lt;9))),1,0)+IF(AND(BO234&gt;0,OR(BO234&lt;CE234,AND(BO234=CE234,7&lt;9))),1,0)+IF(AND(BW234&gt;0,OR(BW234&lt;CE234,AND(BW234=CE234,8&lt;9))),1,0)))</f>
        <v>99</v>
      </c>
      <c r="CJ234" s="3">
        <f>IF(Inputs!$B$27&lt;&gt;"Ready","PENDING INPUTS",IF(A234&gt;Inputs!$B$6,0,MIN(MAX(0,(CE234+CF234+CG234)-CH234),MAX(0,C234-D234-(IF(O234&lt;CI234,K234+L234+M234-N234,0)+IF(W234&lt;CI234,S234+T234+U234-V234,0)+IF(AE234&lt;CI234,AA234+AB234+AC234-AD234,0)+IF(AM234&lt;CI234,AI234+AJ234+AK234-AL234,0)+IF(AU234&lt;CI234,AQ234+AR234+AS234-AT234,0)+IF(BC234&lt;CI234,AY234+AZ234+BA234-BB234,0)+IF(BK234&lt;CI234,BG234+BH234+BI234-BJ234,0)+IF(BS234&lt;CI234,BO234+BP234+BQ234-BR234,0)+IF(CA234&lt;CI234,BW234+BX234+BY234-BZ234,0)+IF(CI234&lt;CI234,CE234+CF234+CG234-CH234,0))))))</f>
        <v>0</v>
      </c>
      <c r="CK234" s="3">
        <f>IF(Inputs!$B$27&lt;&gt;"Ready","PENDING INPUTS",MIN((CE234+CF234+CG234),IF(D234&gt;C234,IF(D234=0,0,CH234*C234/D234),CH234+CJ234)))</f>
        <v>0</v>
      </c>
      <c r="CL234" s="3">
        <f>IF(Inputs!$B$27&lt;&gt;"Ready","PENDING INPUTS",MAX(0,(CE234+CF234+CG234)-CK234))</f>
        <v>0</v>
      </c>
    </row>
    <row r="235" spans="1:90" ht="27.95" customHeight="1" x14ac:dyDescent="0.25">
      <c r="A235">
        <v>231</v>
      </c>
      <c r="B235" s="13">
        <f>IF(Inputs!$B$27&lt;&gt;"Ready","PENDING INPUTS",EDATE(Inputs!$B$5,A235-1))</f>
        <v>53297</v>
      </c>
      <c r="C235" s="3">
        <f>IF(Inputs!$B$27&lt;&gt;"Ready","PENDING INPUTS",IF(A235&lt;=Inputs!$B$6,MAX(0,Inputs!$B$4+IF(A235=Inputs!$B$7,Inputs!$B$8,0)+IF(A235=Inputs!$B$9,Inputs!$B$10,0)),0))</f>
        <v>0</v>
      </c>
      <c r="D235" s="3">
        <f>IF(Inputs!$B$27&lt;&gt;"Ready","PENDING INPUTS",SUM(N235,V235,AD235,AL235,AT235,BB235,BJ235,BR235,BZ235,CH235))</f>
        <v>0</v>
      </c>
      <c r="E235" s="3">
        <f>IF(Inputs!$B$27&lt;&gt;"Ready","PENDING INPUTS",MAX(0,D235-C235))</f>
        <v>0</v>
      </c>
      <c r="F235" s="3">
        <f>IF(Inputs!$B$27&lt;&gt;"Ready","PENDING INPUTS",SUM(Q235,Y235,AG235,AO235,AW235,BE235,BM235,BU235,CC235,CK235))</f>
        <v>0</v>
      </c>
      <c r="G235" s="3">
        <f>IF(Inputs!$B$27&lt;&gt;"Ready","PENDING INPUTS",SUM(L235,T235,AB235,AJ235,AR235,AZ235,BH235,BP235,BX235,CF235))</f>
        <v>0</v>
      </c>
      <c r="H235" s="3">
        <f>IF(Inputs!$B$27&lt;&gt;"Ready","PENDING INPUTS",SUM(M235,U235,AC235,AK235,AS235,BA235,BI235,BQ235,BY235,CG235))</f>
        <v>0</v>
      </c>
      <c r="I235" s="3">
        <f>IF(Inputs!$B$27&lt;&gt;"Ready","PENDING INPUTS",SUM(R235,Z235,AH235,AP235,AX235,BF235,BN235,BV235,CD235,CL235))</f>
        <v>0</v>
      </c>
      <c r="J235" t="str">
        <f>IF(Inputs!$B$27&lt;&gt;"Ready","PENDING INPUTS",IF(A235&gt;Inputs!$B$6,"Beyond horizon",IF(E235&gt;0.005,"MINIMUM SHORTFALL",IF(I235&lt;0.005,"Paid off","In progress"))))</f>
        <v>Beyond horizon</v>
      </c>
      <c r="K235" s="3">
        <f>IF(Inputs!$B$27&lt;&gt;"Ready","PENDING INPUTS",R234)</f>
        <v>0</v>
      </c>
      <c r="L235" s="3">
        <f>IF(Inputs!$B$27&lt;&gt;"Ready","PENDING INPUTS",IF(A235&lt;=Inputs!$B$6,ROUND(K235*Inputs!C14/12,2),0))</f>
        <v>0</v>
      </c>
      <c r="M235" s="3">
        <f>IF(Inputs!$B$27&lt;&gt;"Ready","PENDING INPUTS",IF(AND(A235&lt;=Inputs!$B$6,K235&gt;0),Inputs!G14,0))</f>
        <v>0</v>
      </c>
      <c r="N235" s="3">
        <f>IF(Inputs!$B$27&lt;&gt;"Ready","PENDING INPUTS",IF(A235&gt;Inputs!$B$6,0,MIN((K235+L235+M235),IF(Inputs!H14=1,Inputs!D14,MAX(Inputs!F14,ROUND(K235*Inputs!E14+L235+M235,2))))))</f>
        <v>0</v>
      </c>
      <c r="O235">
        <f>IF(Inputs!$B$27&lt;&gt;"Ready","PENDING INPUTS",IF(K235&lt;=0,99,1+IF(AND(S235&gt;0,OR(S235&lt;K235,AND(S235=K235,1&lt;0))),1,0)+IF(AND(AA235&gt;0,OR(AA235&lt;K235,AND(AA235=K235,2&lt;0))),1,0)+IF(AND(AI235&gt;0,OR(AI235&lt;K235,AND(AI235=K235,3&lt;0))),1,0)+IF(AND(AQ235&gt;0,OR(AQ235&lt;K235,AND(AQ235=K235,4&lt;0))),1,0)+IF(AND(AY235&gt;0,OR(AY235&lt;K235,AND(AY235=K235,5&lt;0))),1,0)+IF(AND(BG235&gt;0,OR(BG235&lt;K235,AND(BG235=K235,6&lt;0))),1,0)+IF(AND(BO235&gt;0,OR(BO235&lt;K235,AND(BO235=K235,7&lt;0))),1,0)+IF(AND(BW235&gt;0,OR(BW235&lt;K235,AND(BW235=K235,8&lt;0))),1,0)+IF(AND(CE235&gt;0,OR(CE235&lt;K235,AND(CE235=K235,9&lt;0))),1,0)))</f>
        <v>99</v>
      </c>
      <c r="P235" s="3">
        <f>IF(Inputs!$B$27&lt;&gt;"Ready","PENDING INPUTS",IF(A235&gt;Inputs!$B$6,0,MIN(MAX(0,(K235+L235+M235)-N235),MAX(0,C235-D235-(IF(O235&lt;O235,K235+L235+M235-N235,0)+IF(W235&lt;O235,S235+T235+U235-V235,0)+IF(AE235&lt;O235,AA235+AB235+AC235-AD235,0)+IF(AM235&lt;O235,AI235+AJ235+AK235-AL235,0)+IF(AU235&lt;O235,AQ235+AR235+AS235-AT235,0)+IF(BC235&lt;O235,AY235+AZ235+BA235-BB235,0)+IF(BK235&lt;O235,BG235+BH235+BI235-BJ235,0)+IF(BS235&lt;O235,BO235+BP235+BQ235-BR235,0)+IF(CA235&lt;O235,BW235+BX235+BY235-BZ235,0)+IF(CI235&lt;O235,CE235+CF235+CG235-CH235,0))))))</f>
        <v>0</v>
      </c>
      <c r="Q235" s="3">
        <f>IF(Inputs!$B$27&lt;&gt;"Ready","PENDING INPUTS",MIN((K235+L235+M235),IF(D235&gt;C235,IF(D235=0,0,N235*C235/D235),N235+P235)))</f>
        <v>0</v>
      </c>
      <c r="R235" s="3">
        <f>IF(Inputs!$B$27&lt;&gt;"Ready","PENDING INPUTS",MAX(0,(K235+L235+M235)-Q235))</f>
        <v>0</v>
      </c>
      <c r="S235" s="3">
        <f>IF(Inputs!$B$27&lt;&gt;"Ready","PENDING INPUTS",Z234)</f>
        <v>0</v>
      </c>
      <c r="T235" s="3">
        <f>IF(Inputs!$B$27&lt;&gt;"Ready","PENDING INPUTS",IF(A235&lt;=Inputs!$B$6,ROUND(S235*Inputs!C15/12,2),0))</f>
        <v>0</v>
      </c>
      <c r="U235" s="3">
        <f>IF(Inputs!$B$27&lt;&gt;"Ready","PENDING INPUTS",IF(AND(A235&lt;=Inputs!$B$6,S235&gt;0),Inputs!G15,0))</f>
        <v>0</v>
      </c>
      <c r="V235" s="3">
        <f>IF(Inputs!$B$27&lt;&gt;"Ready","PENDING INPUTS",IF(A235&gt;Inputs!$B$6,0,MIN((S235+T235+U235),IF(Inputs!H15=1,Inputs!D15,MAX(Inputs!F15,ROUND(S235*Inputs!E15+T235+U235,2))))))</f>
        <v>0</v>
      </c>
      <c r="W235">
        <f>IF(Inputs!$B$27&lt;&gt;"Ready","PENDING INPUTS",IF(S235&lt;=0,99,1+IF(AND(K235&gt;0,OR(K235&lt;S235,AND(K235=S235,0&lt;1))),1,0)+IF(AND(AA235&gt;0,OR(AA235&lt;S235,AND(AA235=S235,2&lt;1))),1,0)+IF(AND(AI235&gt;0,OR(AI235&lt;S235,AND(AI235=S235,3&lt;1))),1,0)+IF(AND(AQ235&gt;0,OR(AQ235&lt;S235,AND(AQ235=S235,4&lt;1))),1,0)+IF(AND(AY235&gt;0,OR(AY235&lt;S235,AND(AY235=S235,5&lt;1))),1,0)+IF(AND(BG235&gt;0,OR(BG235&lt;S235,AND(BG235=S235,6&lt;1))),1,0)+IF(AND(BO235&gt;0,OR(BO235&lt;S235,AND(BO235=S235,7&lt;1))),1,0)+IF(AND(BW235&gt;0,OR(BW235&lt;S235,AND(BW235=S235,8&lt;1))),1,0)+IF(AND(CE235&gt;0,OR(CE235&lt;S235,AND(CE235=S235,9&lt;1))),1,0)))</f>
        <v>99</v>
      </c>
      <c r="X235" s="3">
        <f>IF(Inputs!$B$27&lt;&gt;"Ready","PENDING INPUTS",IF(A235&gt;Inputs!$B$6,0,MIN(MAX(0,(S235+T235+U235)-V235),MAX(0,C235-D235-(IF(O235&lt;W235,K235+L235+M235-N235,0)+IF(W235&lt;W235,S235+T235+U235-V235,0)+IF(AE235&lt;W235,AA235+AB235+AC235-AD235,0)+IF(AM235&lt;W235,AI235+AJ235+AK235-AL235,0)+IF(AU235&lt;W235,AQ235+AR235+AS235-AT235,0)+IF(BC235&lt;W235,AY235+AZ235+BA235-BB235,0)+IF(BK235&lt;W235,BG235+BH235+BI235-BJ235,0)+IF(BS235&lt;W235,BO235+BP235+BQ235-BR235,0)+IF(CA235&lt;W235,BW235+BX235+BY235-BZ235,0)+IF(CI235&lt;W235,CE235+CF235+CG235-CH235,0))))))</f>
        <v>0</v>
      </c>
      <c r="Y235" s="3">
        <f>IF(Inputs!$B$27&lt;&gt;"Ready","PENDING INPUTS",MIN((S235+T235+U235),IF(D235&gt;C235,IF(D235=0,0,V235*C235/D235),V235+X235)))</f>
        <v>0</v>
      </c>
      <c r="Z235" s="3">
        <f>IF(Inputs!$B$27&lt;&gt;"Ready","PENDING INPUTS",MAX(0,(S235+T235+U235)-Y235))</f>
        <v>0</v>
      </c>
      <c r="AA235" s="3">
        <f>IF(Inputs!$B$27&lt;&gt;"Ready","PENDING INPUTS",AH234)</f>
        <v>0</v>
      </c>
      <c r="AB235" s="3">
        <f>IF(Inputs!$B$27&lt;&gt;"Ready","PENDING INPUTS",IF(A235&lt;=Inputs!$B$6,ROUND(AA235*Inputs!C16/12,2),0))</f>
        <v>0</v>
      </c>
      <c r="AC235" s="3">
        <f>IF(Inputs!$B$27&lt;&gt;"Ready","PENDING INPUTS",IF(AND(A235&lt;=Inputs!$B$6,AA235&gt;0),Inputs!G16,0))</f>
        <v>0</v>
      </c>
      <c r="AD235" s="3">
        <f>IF(Inputs!$B$27&lt;&gt;"Ready","PENDING INPUTS",IF(A235&gt;Inputs!$B$6,0,MIN((AA235+AB235+AC235),IF(Inputs!H16=1,Inputs!D16,MAX(Inputs!F16,ROUND(AA235*Inputs!E16+AB235+AC235,2))))))</f>
        <v>0</v>
      </c>
      <c r="AE235">
        <f>IF(Inputs!$B$27&lt;&gt;"Ready","PENDING INPUTS",IF(AA235&lt;=0,99,1+IF(AND(K235&gt;0,OR(K235&lt;AA235,AND(K235=AA235,0&lt;2))),1,0)+IF(AND(S235&gt;0,OR(S235&lt;AA235,AND(S235=AA235,1&lt;2))),1,0)+IF(AND(AI235&gt;0,OR(AI235&lt;AA235,AND(AI235=AA235,3&lt;2))),1,0)+IF(AND(AQ235&gt;0,OR(AQ235&lt;AA235,AND(AQ235=AA235,4&lt;2))),1,0)+IF(AND(AY235&gt;0,OR(AY235&lt;AA235,AND(AY235=AA235,5&lt;2))),1,0)+IF(AND(BG235&gt;0,OR(BG235&lt;AA235,AND(BG235=AA235,6&lt;2))),1,0)+IF(AND(BO235&gt;0,OR(BO235&lt;AA235,AND(BO235=AA235,7&lt;2))),1,0)+IF(AND(BW235&gt;0,OR(BW235&lt;AA235,AND(BW235=AA235,8&lt;2))),1,0)+IF(AND(CE235&gt;0,OR(CE235&lt;AA235,AND(CE235=AA235,9&lt;2))),1,0)))</f>
        <v>99</v>
      </c>
      <c r="AF235" s="3">
        <f>IF(Inputs!$B$27&lt;&gt;"Ready","PENDING INPUTS",IF(A235&gt;Inputs!$B$6,0,MIN(MAX(0,(AA235+AB235+AC235)-AD235),MAX(0,C235-D235-(IF(O235&lt;AE235,K235+L235+M235-N235,0)+IF(W235&lt;AE235,S235+T235+U235-V235,0)+IF(AE235&lt;AE235,AA235+AB235+AC235-AD235,0)+IF(AM235&lt;AE235,AI235+AJ235+AK235-AL235,0)+IF(AU235&lt;AE235,AQ235+AR235+AS235-AT235,0)+IF(BC235&lt;AE235,AY235+AZ235+BA235-BB235,0)+IF(BK235&lt;AE235,BG235+BH235+BI235-BJ235,0)+IF(BS235&lt;AE235,BO235+BP235+BQ235-BR235,0)+IF(CA235&lt;AE235,BW235+BX235+BY235-BZ235,0)+IF(CI235&lt;AE235,CE235+CF235+CG235-CH235,0))))))</f>
        <v>0</v>
      </c>
      <c r="AG235" s="3">
        <f>IF(Inputs!$B$27&lt;&gt;"Ready","PENDING INPUTS",MIN((AA235+AB235+AC235),IF(D235&gt;C235,IF(D235=0,0,AD235*C235/D235),AD235+AF235)))</f>
        <v>0</v>
      </c>
      <c r="AH235" s="3">
        <f>IF(Inputs!$B$27&lt;&gt;"Ready","PENDING INPUTS",MAX(0,(AA235+AB235+AC235)-AG235))</f>
        <v>0</v>
      </c>
      <c r="AI235" s="3">
        <f>IF(Inputs!$B$27&lt;&gt;"Ready","PENDING INPUTS",AP234)</f>
        <v>0</v>
      </c>
      <c r="AJ235" s="3">
        <f>IF(Inputs!$B$27&lt;&gt;"Ready","PENDING INPUTS",IF(A235&lt;=Inputs!$B$6,ROUND(AI235*Inputs!C17/12,2),0))</f>
        <v>0</v>
      </c>
      <c r="AK235" s="3">
        <f>IF(Inputs!$B$27&lt;&gt;"Ready","PENDING INPUTS",IF(AND(A235&lt;=Inputs!$B$6,AI235&gt;0),Inputs!G17,0))</f>
        <v>0</v>
      </c>
      <c r="AL235" s="3">
        <f>IF(Inputs!$B$27&lt;&gt;"Ready","PENDING INPUTS",IF(A235&gt;Inputs!$B$6,0,MIN((AI235+AJ235+AK235),IF(Inputs!H17=1,Inputs!D17,MAX(Inputs!F17,ROUND(AI235*Inputs!E17+AJ235+AK235,2))))))</f>
        <v>0</v>
      </c>
      <c r="AM235">
        <f>IF(Inputs!$B$27&lt;&gt;"Ready","PENDING INPUTS",IF(AI235&lt;=0,99,1+IF(AND(K235&gt;0,OR(K235&lt;AI235,AND(K235=AI235,0&lt;3))),1,0)+IF(AND(S235&gt;0,OR(S235&lt;AI235,AND(S235=AI235,1&lt;3))),1,0)+IF(AND(AA235&gt;0,OR(AA235&lt;AI235,AND(AA235=AI235,2&lt;3))),1,0)+IF(AND(AQ235&gt;0,OR(AQ235&lt;AI235,AND(AQ235=AI235,4&lt;3))),1,0)+IF(AND(AY235&gt;0,OR(AY235&lt;AI235,AND(AY235=AI235,5&lt;3))),1,0)+IF(AND(BG235&gt;0,OR(BG235&lt;AI235,AND(BG235=AI235,6&lt;3))),1,0)+IF(AND(BO235&gt;0,OR(BO235&lt;AI235,AND(BO235=AI235,7&lt;3))),1,0)+IF(AND(BW235&gt;0,OR(BW235&lt;AI235,AND(BW235=AI235,8&lt;3))),1,0)+IF(AND(CE235&gt;0,OR(CE235&lt;AI235,AND(CE235=AI235,9&lt;3))),1,0)))</f>
        <v>99</v>
      </c>
      <c r="AN235" s="3">
        <f>IF(Inputs!$B$27&lt;&gt;"Ready","PENDING INPUTS",IF(A235&gt;Inputs!$B$6,0,MIN(MAX(0,(AI235+AJ235+AK235)-AL235),MAX(0,C235-D235-(IF(O235&lt;AM235,K235+L235+M235-N235,0)+IF(W235&lt;AM235,S235+T235+U235-V235,0)+IF(AE235&lt;AM235,AA235+AB235+AC235-AD235,0)+IF(AM235&lt;AM235,AI235+AJ235+AK235-AL235,0)+IF(AU235&lt;AM235,AQ235+AR235+AS235-AT235,0)+IF(BC235&lt;AM235,AY235+AZ235+BA235-BB235,0)+IF(BK235&lt;AM235,BG235+BH235+BI235-BJ235,0)+IF(BS235&lt;AM235,BO235+BP235+BQ235-BR235,0)+IF(CA235&lt;AM235,BW235+BX235+BY235-BZ235,0)+IF(CI235&lt;AM235,CE235+CF235+CG235-CH235,0))))))</f>
        <v>0</v>
      </c>
      <c r="AO235" s="3">
        <f>IF(Inputs!$B$27&lt;&gt;"Ready","PENDING INPUTS",MIN((AI235+AJ235+AK235),IF(D235&gt;C235,IF(D235=0,0,AL235*C235/D235),AL235+AN235)))</f>
        <v>0</v>
      </c>
      <c r="AP235" s="3">
        <f>IF(Inputs!$B$27&lt;&gt;"Ready","PENDING INPUTS",MAX(0,(AI235+AJ235+AK235)-AO235))</f>
        <v>0</v>
      </c>
      <c r="AQ235" s="3">
        <f>IF(Inputs!$B$27&lt;&gt;"Ready","PENDING INPUTS",AX234)</f>
        <v>0</v>
      </c>
      <c r="AR235" s="3">
        <f>IF(Inputs!$B$27&lt;&gt;"Ready","PENDING INPUTS",IF(A235&lt;=Inputs!$B$6,ROUND(AQ235*Inputs!C18/12,2),0))</f>
        <v>0</v>
      </c>
      <c r="AS235" s="3">
        <f>IF(Inputs!$B$27&lt;&gt;"Ready","PENDING INPUTS",IF(AND(A235&lt;=Inputs!$B$6,AQ235&gt;0),Inputs!G18,0))</f>
        <v>0</v>
      </c>
      <c r="AT235" s="3">
        <f>IF(Inputs!$B$27&lt;&gt;"Ready","PENDING INPUTS",IF(A235&gt;Inputs!$B$6,0,MIN((AQ235+AR235+AS235),IF(Inputs!H18=1,Inputs!D18,MAX(Inputs!F18,ROUND(AQ235*Inputs!E18+AR235+AS235,2))))))</f>
        <v>0</v>
      </c>
      <c r="AU235">
        <f>IF(Inputs!$B$27&lt;&gt;"Ready","PENDING INPUTS",IF(AQ235&lt;=0,99,1+IF(AND(K235&gt;0,OR(K235&lt;AQ235,AND(K235=AQ235,0&lt;4))),1,0)+IF(AND(S235&gt;0,OR(S235&lt;AQ235,AND(S235=AQ235,1&lt;4))),1,0)+IF(AND(AA235&gt;0,OR(AA235&lt;AQ235,AND(AA235=AQ235,2&lt;4))),1,0)+IF(AND(AI235&gt;0,OR(AI235&lt;AQ235,AND(AI235=AQ235,3&lt;4))),1,0)+IF(AND(AY235&gt;0,OR(AY235&lt;AQ235,AND(AY235=AQ235,5&lt;4))),1,0)+IF(AND(BG235&gt;0,OR(BG235&lt;AQ235,AND(BG235=AQ235,6&lt;4))),1,0)+IF(AND(BO235&gt;0,OR(BO235&lt;AQ235,AND(BO235=AQ235,7&lt;4))),1,0)+IF(AND(BW235&gt;0,OR(BW235&lt;AQ235,AND(BW235=AQ235,8&lt;4))),1,0)+IF(AND(CE235&gt;0,OR(CE235&lt;AQ235,AND(CE235=AQ235,9&lt;4))),1,0)))</f>
        <v>99</v>
      </c>
      <c r="AV235" s="3">
        <f>IF(Inputs!$B$27&lt;&gt;"Ready","PENDING INPUTS",IF(A235&gt;Inputs!$B$6,0,MIN(MAX(0,(AQ235+AR235+AS235)-AT235),MAX(0,C235-D235-(IF(O235&lt;AU235,K235+L235+M235-N235,0)+IF(W235&lt;AU235,S235+T235+U235-V235,0)+IF(AE235&lt;AU235,AA235+AB235+AC235-AD235,0)+IF(AM235&lt;AU235,AI235+AJ235+AK235-AL235,0)+IF(AU235&lt;AU235,AQ235+AR235+AS235-AT235,0)+IF(BC235&lt;AU235,AY235+AZ235+BA235-BB235,0)+IF(BK235&lt;AU235,BG235+BH235+BI235-BJ235,0)+IF(BS235&lt;AU235,BO235+BP235+BQ235-BR235,0)+IF(CA235&lt;AU235,BW235+BX235+BY235-BZ235,0)+IF(CI235&lt;AU235,CE235+CF235+CG235-CH235,0))))))</f>
        <v>0</v>
      </c>
      <c r="AW235" s="3">
        <f>IF(Inputs!$B$27&lt;&gt;"Ready","PENDING INPUTS",MIN((AQ235+AR235+AS235),IF(D235&gt;C235,IF(D235=0,0,AT235*C235/D235),AT235+AV235)))</f>
        <v>0</v>
      </c>
      <c r="AX235" s="3">
        <f>IF(Inputs!$B$27&lt;&gt;"Ready","PENDING INPUTS",MAX(0,(AQ235+AR235+AS235)-AW235))</f>
        <v>0</v>
      </c>
      <c r="AY235" s="3">
        <f>IF(Inputs!$B$27&lt;&gt;"Ready","PENDING INPUTS",BF234)</f>
        <v>0</v>
      </c>
      <c r="AZ235" s="3">
        <f>IF(Inputs!$B$27&lt;&gt;"Ready","PENDING INPUTS",IF(A235&lt;=Inputs!$B$6,ROUND(AY235*Inputs!C19/12,2),0))</f>
        <v>0</v>
      </c>
      <c r="BA235" s="3">
        <f>IF(Inputs!$B$27&lt;&gt;"Ready","PENDING INPUTS",IF(AND(A235&lt;=Inputs!$B$6,AY235&gt;0),Inputs!G19,0))</f>
        <v>0</v>
      </c>
      <c r="BB235" s="3">
        <f>IF(Inputs!$B$27&lt;&gt;"Ready","PENDING INPUTS",IF(A235&gt;Inputs!$B$6,0,MIN((AY235+AZ235+BA235),IF(Inputs!H19=1,Inputs!D19,MAX(Inputs!F19,ROUND(AY235*Inputs!E19+AZ235+BA235,2))))))</f>
        <v>0</v>
      </c>
      <c r="BC235">
        <f>IF(Inputs!$B$27&lt;&gt;"Ready","PENDING INPUTS",IF(AY235&lt;=0,99,1+IF(AND(K235&gt;0,OR(K235&lt;AY235,AND(K235=AY235,0&lt;5))),1,0)+IF(AND(S235&gt;0,OR(S235&lt;AY235,AND(S235=AY235,1&lt;5))),1,0)+IF(AND(AA235&gt;0,OR(AA235&lt;AY235,AND(AA235=AY235,2&lt;5))),1,0)+IF(AND(AI235&gt;0,OR(AI235&lt;AY235,AND(AI235=AY235,3&lt;5))),1,0)+IF(AND(AQ235&gt;0,OR(AQ235&lt;AY235,AND(AQ235=AY235,4&lt;5))),1,0)+IF(AND(BG235&gt;0,OR(BG235&lt;AY235,AND(BG235=AY235,6&lt;5))),1,0)+IF(AND(BO235&gt;0,OR(BO235&lt;AY235,AND(BO235=AY235,7&lt;5))),1,0)+IF(AND(BW235&gt;0,OR(BW235&lt;AY235,AND(BW235=AY235,8&lt;5))),1,0)+IF(AND(CE235&gt;0,OR(CE235&lt;AY235,AND(CE235=AY235,9&lt;5))),1,0)))</f>
        <v>99</v>
      </c>
      <c r="BD235" s="3">
        <f>IF(Inputs!$B$27&lt;&gt;"Ready","PENDING INPUTS",IF(A235&gt;Inputs!$B$6,0,MIN(MAX(0,(AY235+AZ235+BA235)-BB235),MAX(0,C235-D235-(IF(O235&lt;BC235,K235+L235+M235-N235,0)+IF(W235&lt;BC235,S235+T235+U235-V235,0)+IF(AE235&lt;BC235,AA235+AB235+AC235-AD235,0)+IF(AM235&lt;BC235,AI235+AJ235+AK235-AL235,0)+IF(AU235&lt;BC235,AQ235+AR235+AS235-AT235,0)+IF(BC235&lt;BC235,AY235+AZ235+BA235-BB235,0)+IF(BK235&lt;BC235,BG235+BH235+BI235-BJ235,0)+IF(BS235&lt;BC235,BO235+BP235+BQ235-BR235,0)+IF(CA235&lt;BC235,BW235+BX235+BY235-BZ235,0)+IF(CI235&lt;BC235,CE235+CF235+CG235-CH235,0))))))</f>
        <v>0</v>
      </c>
      <c r="BE235" s="3">
        <f>IF(Inputs!$B$27&lt;&gt;"Ready","PENDING INPUTS",MIN((AY235+AZ235+BA235),IF(D235&gt;C235,IF(D235=0,0,BB235*C235/D235),BB235+BD235)))</f>
        <v>0</v>
      </c>
      <c r="BF235" s="3">
        <f>IF(Inputs!$B$27&lt;&gt;"Ready","PENDING INPUTS",MAX(0,(AY235+AZ235+BA235)-BE235))</f>
        <v>0</v>
      </c>
      <c r="BG235" s="3">
        <f>IF(Inputs!$B$27&lt;&gt;"Ready","PENDING INPUTS",BN234)</f>
        <v>0</v>
      </c>
      <c r="BH235" s="3">
        <f>IF(Inputs!$B$27&lt;&gt;"Ready","PENDING INPUTS",IF(A235&lt;=Inputs!$B$6,ROUND(BG235*Inputs!C20/12,2),0))</f>
        <v>0</v>
      </c>
      <c r="BI235" s="3">
        <f>IF(Inputs!$B$27&lt;&gt;"Ready","PENDING INPUTS",IF(AND(A235&lt;=Inputs!$B$6,BG235&gt;0),Inputs!G20,0))</f>
        <v>0</v>
      </c>
      <c r="BJ235" s="3">
        <f>IF(Inputs!$B$27&lt;&gt;"Ready","PENDING INPUTS",IF(A235&gt;Inputs!$B$6,0,MIN((BG235+BH235+BI235),IF(Inputs!H20=1,Inputs!D20,MAX(Inputs!F20,ROUND(BG235*Inputs!E20+BH235+BI235,2))))))</f>
        <v>0</v>
      </c>
      <c r="BK235">
        <f>IF(Inputs!$B$27&lt;&gt;"Ready","PENDING INPUTS",IF(BG235&lt;=0,99,1+IF(AND(K235&gt;0,OR(K235&lt;BG235,AND(K235=BG235,0&lt;6))),1,0)+IF(AND(S235&gt;0,OR(S235&lt;BG235,AND(S235=BG235,1&lt;6))),1,0)+IF(AND(AA235&gt;0,OR(AA235&lt;BG235,AND(AA235=BG235,2&lt;6))),1,0)+IF(AND(AI235&gt;0,OR(AI235&lt;BG235,AND(AI235=BG235,3&lt;6))),1,0)+IF(AND(AQ235&gt;0,OR(AQ235&lt;BG235,AND(AQ235=BG235,4&lt;6))),1,0)+IF(AND(AY235&gt;0,OR(AY235&lt;BG235,AND(AY235=BG235,5&lt;6))),1,0)+IF(AND(BO235&gt;0,OR(BO235&lt;BG235,AND(BO235=BG235,7&lt;6))),1,0)+IF(AND(BW235&gt;0,OR(BW235&lt;BG235,AND(BW235=BG235,8&lt;6))),1,0)+IF(AND(CE235&gt;0,OR(CE235&lt;BG235,AND(CE235=BG235,9&lt;6))),1,0)))</f>
        <v>99</v>
      </c>
      <c r="BL235" s="3">
        <f>IF(Inputs!$B$27&lt;&gt;"Ready","PENDING INPUTS",IF(A235&gt;Inputs!$B$6,0,MIN(MAX(0,(BG235+BH235+BI235)-BJ235),MAX(0,C235-D235-(IF(O235&lt;BK235,K235+L235+M235-N235,0)+IF(W235&lt;BK235,S235+T235+U235-V235,0)+IF(AE235&lt;BK235,AA235+AB235+AC235-AD235,0)+IF(AM235&lt;BK235,AI235+AJ235+AK235-AL235,0)+IF(AU235&lt;BK235,AQ235+AR235+AS235-AT235,0)+IF(BC235&lt;BK235,AY235+AZ235+BA235-BB235,0)+IF(BK235&lt;BK235,BG235+BH235+BI235-BJ235,0)+IF(BS235&lt;BK235,BO235+BP235+BQ235-BR235,0)+IF(CA235&lt;BK235,BW235+BX235+BY235-BZ235,0)+IF(CI235&lt;BK235,CE235+CF235+CG235-CH235,0))))))</f>
        <v>0</v>
      </c>
      <c r="BM235" s="3">
        <f>IF(Inputs!$B$27&lt;&gt;"Ready","PENDING INPUTS",MIN((BG235+BH235+BI235),IF(D235&gt;C235,IF(D235=0,0,BJ235*C235/D235),BJ235+BL235)))</f>
        <v>0</v>
      </c>
      <c r="BN235" s="3">
        <f>IF(Inputs!$B$27&lt;&gt;"Ready","PENDING INPUTS",MAX(0,(BG235+BH235+BI235)-BM235))</f>
        <v>0</v>
      </c>
      <c r="BO235" s="3">
        <f>IF(Inputs!$B$27&lt;&gt;"Ready","PENDING INPUTS",BV234)</f>
        <v>0</v>
      </c>
      <c r="BP235" s="3">
        <f>IF(Inputs!$B$27&lt;&gt;"Ready","PENDING INPUTS",IF(A235&lt;=Inputs!$B$6,ROUND(BO235*Inputs!C21/12,2),0))</f>
        <v>0</v>
      </c>
      <c r="BQ235" s="3">
        <f>IF(Inputs!$B$27&lt;&gt;"Ready","PENDING INPUTS",IF(AND(A235&lt;=Inputs!$B$6,BO235&gt;0),Inputs!G21,0))</f>
        <v>0</v>
      </c>
      <c r="BR235" s="3">
        <f>IF(Inputs!$B$27&lt;&gt;"Ready","PENDING INPUTS",IF(A235&gt;Inputs!$B$6,0,MIN((BO235+BP235+BQ235),IF(Inputs!H21=1,Inputs!D21,MAX(Inputs!F21,ROUND(BO235*Inputs!E21+BP235+BQ235,2))))))</f>
        <v>0</v>
      </c>
      <c r="BS235">
        <f>IF(Inputs!$B$27&lt;&gt;"Ready","PENDING INPUTS",IF(BO235&lt;=0,99,1+IF(AND(K235&gt;0,OR(K235&lt;BO235,AND(K235=BO235,0&lt;7))),1,0)+IF(AND(S235&gt;0,OR(S235&lt;BO235,AND(S235=BO235,1&lt;7))),1,0)+IF(AND(AA235&gt;0,OR(AA235&lt;BO235,AND(AA235=BO235,2&lt;7))),1,0)+IF(AND(AI235&gt;0,OR(AI235&lt;BO235,AND(AI235=BO235,3&lt;7))),1,0)+IF(AND(AQ235&gt;0,OR(AQ235&lt;BO235,AND(AQ235=BO235,4&lt;7))),1,0)+IF(AND(AY235&gt;0,OR(AY235&lt;BO235,AND(AY235=BO235,5&lt;7))),1,0)+IF(AND(BG235&gt;0,OR(BG235&lt;BO235,AND(BG235=BO235,6&lt;7))),1,0)+IF(AND(BW235&gt;0,OR(BW235&lt;BO235,AND(BW235=BO235,8&lt;7))),1,0)+IF(AND(CE235&gt;0,OR(CE235&lt;BO235,AND(CE235=BO235,9&lt;7))),1,0)))</f>
        <v>99</v>
      </c>
      <c r="BT235" s="3">
        <f>IF(Inputs!$B$27&lt;&gt;"Ready","PENDING INPUTS",IF(A235&gt;Inputs!$B$6,0,MIN(MAX(0,(BO235+BP235+BQ235)-BR235),MAX(0,C235-D235-(IF(O235&lt;BS235,K235+L235+M235-N235,0)+IF(W235&lt;BS235,S235+T235+U235-V235,0)+IF(AE235&lt;BS235,AA235+AB235+AC235-AD235,0)+IF(AM235&lt;BS235,AI235+AJ235+AK235-AL235,0)+IF(AU235&lt;BS235,AQ235+AR235+AS235-AT235,0)+IF(BC235&lt;BS235,AY235+AZ235+BA235-BB235,0)+IF(BK235&lt;BS235,BG235+BH235+BI235-BJ235,0)+IF(BS235&lt;BS235,BO235+BP235+BQ235-BR235,0)+IF(CA235&lt;BS235,BW235+BX235+BY235-BZ235,0)+IF(CI235&lt;BS235,CE235+CF235+CG235-CH235,0))))))</f>
        <v>0</v>
      </c>
      <c r="BU235" s="3">
        <f>IF(Inputs!$B$27&lt;&gt;"Ready","PENDING INPUTS",MIN((BO235+BP235+BQ235),IF(D235&gt;C235,IF(D235=0,0,BR235*C235/D235),BR235+BT235)))</f>
        <v>0</v>
      </c>
      <c r="BV235" s="3">
        <f>IF(Inputs!$B$27&lt;&gt;"Ready","PENDING INPUTS",MAX(0,(BO235+BP235+BQ235)-BU235))</f>
        <v>0</v>
      </c>
      <c r="BW235" s="3">
        <f>IF(Inputs!$B$27&lt;&gt;"Ready","PENDING INPUTS",CD234)</f>
        <v>0</v>
      </c>
      <c r="BX235" s="3">
        <f>IF(Inputs!$B$27&lt;&gt;"Ready","PENDING INPUTS",IF(A235&lt;=Inputs!$B$6,ROUND(BW235*Inputs!C22/12,2),0))</f>
        <v>0</v>
      </c>
      <c r="BY235" s="3">
        <f>IF(Inputs!$B$27&lt;&gt;"Ready","PENDING INPUTS",IF(AND(A235&lt;=Inputs!$B$6,BW235&gt;0),Inputs!G22,0))</f>
        <v>0</v>
      </c>
      <c r="BZ235" s="3">
        <f>IF(Inputs!$B$27&lt;&gt;"Ready","PENDING INPUTS",IF(A235&gt;Inputs!$B$6,0,MIN((BW235+BX235+BY235),IF(Inputs!H22=1,Inputs!D22,MAX(Inputs!F22,ROUND(BW235*Inputs!E22+BX235+BY235,2))))))</f>
        <v>0</v>
      </c>
      <c r="CA235">
        <f>IF(Inputs!$B$27&lt;&gt;"Ready","PENDING INPUTS",IF(BW235&lt;=0,99,1+IF(AND(K235&gt;0,OR(K235&lt;BW235,AND(K235=BW235,0&lt;8))),1,0)+IF(AND(S235&gt;0,OR(S235&lt;BW235,AND(S235=BW235,1&lt;8))),1,0)+IF(AND(AA235&gt;0,OR(AA235&lt;BW235,AND(AA235=BW235,2&lt;8))),1,0)+IF(AND(AI235&gt;0,OR(AI235&lt;BW235,AND(AI235=BW235,3&lt;8))),1,0)+IF(AND(AQ235&gt;0,OR(AQ235&lt;BW235,AND(AQ235=BW235,4&lt;8))),1,0)+IF(AND(AY235&gt;0,OR(AY235&lt;BW235,AND(AY235=BW235,5&lt;8))),1,0)+IF(AND(BG235&gt;0,OR(BG235&lt;BW235,AND(BG235=BW235,6&lt;8))),1,0)+IF(AND(BO235&gt;0,OR(BO235&lt;BW235,AND(BO235=BW235,7&lt;8))),1,0)+IF(AND(CE235&gt;0,OR(CE235&lt;BW235,AND(CE235=BW235,9&lt;8))),1,0)))</f>
        <v>99</v>
      </c>
      <c r="CB235" s="3">
        <f>IF(Inputs!$B$27&lt;&gt;"Ready","PENDING INPUTS",IF(A235&gt;Inputs!$B$6,0,MIN(MAX(0,(BW235+BX235+BY235)-BZ235),MAX(0,C235-D235-(IF(O235&lt;CA235,K235+L235+M235-N235,0)+IF(W235&lt;CA235,S235+T235+U235-V235,0)+IF(AE235&lt;CA235,AA235+AB235+AC235-AD235,0)+IF(AM235&lt;CA235,AI235+AJ235+AK235-AL235,0)+IF(AU235&lt;CA235,AQ235+AR235+AS235-AT235,0)+IF(BC235&lt;CA235,AY235+AZ235+BA235-BB235,0)+IF(BK235&lt;CA235,BG235+BH235+BI235-BJ235,0)+IF(BS235&lt;CA235,BO235+BP235+BQ235-BR235,0)+IF(CA235&lt;CA235,BW235+BX235+BY235-BZ235,0)+IF(CI235&lt;CA235,CE235+CF235+CG235-CH235,0))))))</f>
        <v>0</v>
      </c>
      <c r="CC235" s="3">
        <f>IF(Inputs!$B$27&lt;&gt;"Ready","PENDING INPUTS",MIN((BW235+BX235+BY235),IF(D235&gt;C235,IF(D235=0,0,BZ235*C235/D235),BZ235+CB235)))</f>
        <v>0</v>
      </c>
      <c r="CD235" s="3">
        <f>IF(Inputs!$B$27&lt;&gt;"Ready","PENDING INPUTS",MAX(0,(BW235+BX235+BY235)-CC235))</f>
        <v>0</v>
      </c>
      <c r="CE235" s="3">
        <f>IF(Inputs!$B$27&lt;&gt;"Ready","PENDING INPUTS",CL234)</f>
        <v>0</v>
      </c>
      <c r="CF235" s="3">
        <f>IF(Inputs!$B$27&lt;&gt;"Ready","PENDING INPUTS",IF(A235&lt;=Inputs!$B$6,ROUND(CE235*Inputs!C23/12,2),0))</f>
        <v>0</v>
      </c>
      <c r="CG235" s="3">
        <f>IF(Inputs!$B$27&lt;&gt;"Ready","PENDING INPUTS",IF(AND(A235&lt;=Inputs!$B$6,CE235&gt;0),Inputs!G23,0))</f>
        <v>0</v>
      </c>
      <c r="CH235" s="3">
        <f>IF(Inputs!$B$27&lt;&gt;"Ready","PENDING INPUTS",IF(A235&gt;Inputs!$B$6,0,MIN((CE235+CF235+CG235),IF(Inputs!H23=1,Inputs!D23,MAX(Inputs!F23,ROUND(CE235*Inputs!E23+CF235+CG235,2))))))</f>
        <v>0</v>
      </c>
      <c r="CI235">
        <f>IF(Inputs!$B$27&lt;&gt;"Ready","PENDING INPUTS",IF(CE235&lt;=0,99,1+IF(AND(K235&gt;0,OR(K235&lt;CE235,AND(K235=CE235,0&lt;9))),1,0)+IF(AND(S235&gt;0,OR(S235&lt;CE235,AND(S235=CE235,1&lt;9))),1,0)+IF(AND(AA235&gt;0,OR(AA235&lt;CE235,AND(AA235=CE235,2&lt;9))),1,0)+IF(AND(AI235&gt;0,OR(AI235&lt;CE235,AND(AI235=CE235,3&lt;9))),1,0)+IF(AND(AQ235&gt;0,OR(AQ235&lt;CE235,AND(AQ235=CE235,4&lt;9))),1,0)+IF(AND(AY235&gt;0,OR(AY235&lt;CE235,AND(AY235=CE235,5&lt;9))),1,0)+IF(AND(BG235&gt;0,OR(BG235&lt;CE235,AND(BG235=CE235,6&lt;9))),1,0)+IF(AND(BO235&gt;0,OR(BO235&lt;CE235,AND(BO235=CE235,7&lt;9))),1,0)+IF(AND(BW235&gt;0,OR(BW235&lt;CE235,AND(BW235=CE235,8&lt;9))),1,0)))</f>
        <v>99</v>
      </c>
      <c r="CJ235" s="3">
        <f>IF(Inputs!$B$27&lt;&gt;"Ready","PENDING INPUTS",IF(A235&gt;Inputs!$B$6,0,MIN(MAX(0,(CE235+CF235+CG235)-CH235),MAX(0,C235-D235-(IF(O235&lt;CI235,K235+L235+M235-N235,0)+IF(W235&lt;CI235,S235+T235+U235-V235,0)+IF(AE235&lt;CI235,AA235+AB235+AC235-AD235,0)+IF(AM235&lt;CI235,AI235+AJ235+AK235-AL235,0)+IF(AU235&lt;CI235,AQ235+AR235+AS235-AT235,0)+IF(BC235&lt;CI235,AY235+AZ235+BA235-BB235,0)+IF(BK235&lt;CI235,BG235+BH235+BI235-BJ235,0)+IF(BS235&lt;CI235,BO235+BP235+BQ235-BR235,0)+IF(CA235&lt;CI235,BW235+BX235+BY235-BZ235,0)+IF(CI235&lt;CI235,CE235+CF235+CG235-CH235,0))))))</f>
        <v>0</v>
      </c>
      <c r="CK235" s="3">
        <f>IF(Inputs!$B$27&lt;&gt;"Ready","PENDING INPUTS",MIN((CE235+CF235+CG235),IF(D235&gt;C235,IF(D235=0,0,CH235*C235/D235),CH235+CJ235)))</f>
        <v>0</v>
      </c>
      <c r="CL235" s="3">
        <f>IF(Inputs!$B$27&lt;&gt;"Ready","PENDING INPUTS",MAX(0,(CE235+CF235+CG235)-CK235))</f>
        <v>0</v>
      </c>
    </row>
    <row r="236" spans="1:90" ht="27.95" customHeight="1" x14ac:dyDescent="0.25">
      <c r="A236">
        <v>232</v>
      </c>
      <c r="B236" s="13">
        <f>IF(Inputs!$B$27&lt;&gt;"Ready","PENDING INPUTS",EDATE(Inputs!$B$5,A236-1))</f>
        <v>53328</v>
      </c>
      <c r="C236" s="3">
        <f>IF(Inputs!$B$27&lt;&gt;"Ready","PENDING INPUTS",IF(A236&lt;=Inputs!$B$6,MAX(0,Inputs!$B$4+IF(A236=Inputs!$B$7,Inputs!$B$8,0)+IF(A236=Inputs!$B$9,Inputs!$B$10,0)),0))</f>
        <v>0</v>
      </c>
      <c r="D236" s="3">
        <f>IF(Inputs!$B$27&lt;&gt;"Ready","PENDING INPUTS",SUM(N236,V236,AD236,AL236,AT236,BB236,BJ236,BR236,BZ236,CH236))</f>
        <v>0</v>
      </c>
      <c r="E236" s="3">
        <f>IF(Inputs!$B$27&lt;&gt;"Ready","PENDING INPUTS",MAX(0,D236-C236))</f>
        <v>0</v>
      </c>
      <c r="F236" s="3">
        <f>IF(Inputs!$B$27&lt;&gt;"Ready","PENDING INPUTS",SUM(Q236,Y236,AG236,AO236,AW236,BE236,BM236,BU236,CC236,CK236))</f>
        <v>0</v>
      </c>
      <c r="G236" s="3">
        <f>IF(Inputs!$B$27&lt;&gt;"Ready","PENDING INPUTS",SUM(L236,T236,AB236,AJ236,AR236,AZ236,BH236,BP236,BX236,CF236))</f>
        <v>0</v>
      </c>
      <c r="H236" s="3">
        <f>IF(Inputs!$B$27&lt;&gt;"Ready","PENDING INPUTS",SUM(M236,U236,AC236,AK236,AS236,BA236,BI236,BQ236,BY236,CG236))</f>
        <v>0</v>
      </c>
      <c r="I236" s="3">
        <f>IF(Inputs!$B$27&lt;&gt;"Ready","PENDING INPUTS",SUM(R236,Z236,AH236,AP236,AX236,BF236,BN236,BV236,CD236,CL236))</f>
        <v>0</v>
      </c>
      <c r="J236" t="str">
        <f>IF(Inputs!$B$27&lt;&gt;"Ready","PENDING INPUTS",IF(A236&gt;Inputs!$B$6,"Beyond horizon",IF(E236&gt;0.005,"MINIMUM SHORTFALL",IF(I236&lt;0.005,"Paid off","In progress"))))</f>
        <v>Beyond horizon</v>
      </c>
      <c r="K236" s="3">
        <f>IF(Inputs!$B$27&lt;&gt;"Ready","PENDING INPUTS",R235)</f>
        <v>0</v>
      </c>
      <c r="L236" s="3">
        <f>IF(Inputs!$B$27&lt;&gt;"Ready","PENDING INPUTS",IF(A236&lt;=Inputs!$B$6,ROUND(K236*Inputs!C14/12,2),0))</f>
        <v>0</v>
      </c>
      <c r="M236" s="3">
        <f>IF(Inputs!$B$27&lt;&gt;"Ready","PENDING INPUTS",IF(AND(A236&lt;=Inputs!$B$6,K236&gt;0),Inputs!G14,0))</f>
        <v>0</v>
      </c>
      <c r="N236" s="3">
        <f>IF(Inputs!$B$27&lt;&gt;"Ready","PENDING INPUTS",IF(A236&gt;Inputs!$B$6,0,MIN((K236+L236+M236),IF(Inputs!H14=1,Inputs!D14,MAX(Inputs!F14,ROUND(K236*Inputs!E14+L236+M236,2))))))</f>
        <v>0</v>
      </c>
      <c r="O236">
        <f>IF(Inputs!$B$27&lt;&gt;"Ready","PENDING INPUTS",IF(K236&lt;=0,99,1+IF(AND(S236&gt;0,OR(S236&lt;K236,AND(S236=K236,1&lt;0))),1,0)+IF(AND(AA236&gt;0,OR(AA236&lt;K236,AND(AA236=K236,2&lt;0))),1,0)+IF(AND(AI236&gt;0,OR(AI236&lt;K236,AND(AI236=K236,3&lt;0))),1,0)+IF(AND(AQ236&gt;0,OR(AQ236&lt;K236,AND(AQ236=K236,4&lt;0))),1,0)+IF(AND(AY236&gt;0,OR(AY236&lt;K236,AND(AY236=K236,5&lt;0))),1,0)+IF(AND(BG236&gt;0,OR(BG236&lt;K236,AND(BG236=K236,6&lt;0))),1,0)+IF(AND(BO236&gt;0,OR(BO236&lt;K236,AND(BO236=K236,7&lt;0))),1,0)+IF(AND(BW236&gt;0,OR(BW236&lt;K236,AND(BW236=K236,8&lt;0))),1,0)+IF(AND(CE236&gt;0,OR(CE236&lt;K236,AND(CE236=K236,9&lt;0))),1,0)))</f>
        <v>99</v>
      </c>
      <c r="P236" s="3">
        <f>IF(Inputs!$B$27&lt;&gt;"Ready","PENDING INPUTS",IF(A236&gt;Inputs!$B$6,0,MIN(MAX(0,(K236+L236+M236)-N236),MAX(0,C236-D236-(IF(O236&lt;O236,K236+L236+M236-N236,0)+IF(W236&lt;O236,S236+T236+U236-V236,0)+IF(AE236&lt;O236,AA236+AB236+AC236-AD236,0)+IF(AM236&lt;O236,AI236+AJ236+AK236-AL236,0)+IF(AU236&lt;O236,AQ236+AR236+AS236-AT236,0)+IF(BC236&lt;O236,AY236+AZ236+BA236-BB236,0)+IF(BK236&lt;O236,BG236+BH236+BI236-BJ236,0)+IF(BS236&lt;O236,BO236+BP236+BQ236-BR236,0)+IF(CA236&lt;O236,BW236+BX236+BY236-BZ236,0)+IF(CI236&lt;O236,CE236+CF236+CG236-CH236,0))))))</f>
        <v>0</v>
      </c>
      <c r="Q236" s="3">
        <f>IF(Inputs!$B$27&lt;&gt;"Ready","PENDING INPUTS",MIN((K236+L236+M236),IF(D236&gt;C236,IF(D236=0,0,N236*C236/D236),N236+P236)))</f>
        <v>0</v>
      </c>
      <c r="R236" s="3">
        <f>IF(Inputs!$B$27&lt;&gt;"Ready","PENDING INPUTS",MAX(0,(K236+L236+M236)-Q236))</f>
        <v>0</v>
      </c>
      <c r="S236" s="3">
        <f>IF(Inputs!$B$27&lt;&gt;"Ready","PENDING INPUTS",Z235)</f>
        <v>0</v>
      </c>
      <c r="T236" s="3">
        <f>IF(Inputs!$B$27&lt;&gt;"Ready","PENDING INPUTS",IF(A236&lt;=Inputs!$B$6,ROUND(S236*Inputs!C15/12,2),0))</f>
        <v>0</v>
      </c>
      <c r="U236" s="3">
        <f>IF(Inputs!$B$27&lt;&gt;"Ready","PENDING INPUTS",IF(AND(A236&lt;=Inputs!$B$6,S236&gt;0),Inputs!G15,0))</f>
        <v>0</v>
      </c>
      <c r="V236" s="3">
        <f>IF(Inputs!$B$27&lt;&gt;"Ready","PENDING INPUTS",IF(A236&gt;Inputs!$B$6,0,MIN((S236+T236+U236),IF(Inputs!H15=1,Inputs!D15,MAX(Inputs!F15,ROUND(S236*Inputs!E15+T236+U236,2))))))</f>
        <v>0</v>
      </c>
      <c r="W236">
        <f>IF(Inputs!$B$27&lt;&gt;"Ready","PENDING INPUTS",IF(S236&lt;=0,99,1+IF(AND(K236&gt;0,OR(K236&lt;S236,AND(K236=S236,0&lt;1))),1,0)+IF(AND(AA236&gt;0,OR(AA236&lt;S236,AND(AA236=S236,2&lt;1))),1,0)+IF(AND(AI236&gt;0,OR(AI236&lt;S236,AND(AI236=S236,3&lt;1))),1,0)+IF(AND(AQ236&gt;0,OR(AQ236&lt;S236,AND(AQ236=S236,4&lt;1))),1,0)+IF(AND(AY236&gt;0,OR(AY236&lt;S236,AND(AY236=S236,5&lt;1))),1,0)+IF(AND(BG236&gt;0,OR(BG236&lt;S236,AND(BG236=S236,6&lt;1))),1,0)+IF(AND(BO236&gt;0,OR(BO236&lt;S236,AND(BO236=S236,7&lt;1))),1,0)+IF(AND(BW236&gt;0,OR(BW236&lt;S236,AND(BW236=S236,8&lt;1))),1,0)+IF(AND(CE236&gt;0,OR(CE236&lt;S236,AND(CE236=S236,9&lt;1))),1,0)))</f>
        <v>99</v>
      </c>
      <c r="X236" s="3">
        <f>IF(Inputs!$B$27&lt;&gt;"Ready","PENDING INPUTS",IF(A236&gt;Inputs!$B$6,0,MIN(MAX(0,(S236+T236+U236)-V236),MAX(0,C236-D236-(IF(O236&lt;W236,K236+L236+M236-N236,0)+IF(W236&lt;W236,S236+T236+U236-V236,0)+IF(AE236&lt;W236,AA236+AB236+AC236-AD236,0)+IF(AM236&lt;W236,AI236+AJ236+AK236-AL236,0)+IF(AU236&lt;W236,AQ236+AR236+AS236-AT236,0)+IF(BC236&lt;W236,AY236+AZ236+BA236-BB236,0)+IF(BK236&lt;W236,BG236+BH236+BI236-BJ236,0)+IF(BS236&lt;W236,BO236+BP236+BQ236-BR236,0)+IF(CA236&lt;W236,BW236+BX236+BY236-BZ236,0)+IF(CI236&lt;W236,CE236+CF236+CG236-CH236,0))))))</f>
        <v>0</v>
      </c>
      <c r="Y236" s="3">
        <f>IF(Inputs!$B$27&lt;&gt;"Ready","PENDING INPUTS",MIN((S236+T236+U236),IF(D236&gt;C236,IF(D236=0,0,V236*C236/D236),V236+X236)))</f>
        <v>0</v>
      </c>
      <c r="Z236" s="3">
        <f>IF(Inputs!$B$27&lt;&gt;"Ready","PENDING INPUTS",MAX(0,(S236+T236+U236)-Y236))</f>
        <v>0</v>
      </c>
      <c r="AA236" s="3">
        <f>IF(Inputs!$B$27&lt;&gt;"Ready","PENDING INPUTS",AH235)</f>
        <v>0</v>
      </c>
      <c r="AB236" s="3">
        <f>IF(Inputs!$B$27&lt;&gt;"Ready","PENDING INPUTS",IF(A236&lt;=Inputs!$B$6,ROUND(AA236*Inputs!C16/12,2),0))</f>
        <v>0</v>
      </c>
      <c r="AC236" s="3">
        <f>IF(Inputs!$B$27&lt;&gt;"Ready","PENDING INPUTS",IF(AND(A236&lt;=Inputs!$B$6,AA236&gt;0),Inputs!G16,0))</f>
        <v>0</v>
      </c>
      <c r="AD236" s="3">
        <f>IF(Inputs!$B$27&lt;&gt;"Ready","PENDING INPUTS",IF(A236&gt;Inputs!$B$6,0,MIN((AA236+AB236+AC236),IF(Inputs!H16=1,Inputs!D16,MAX(Inputs!F16,ROUND(AA236*Inputs!E16+AB236+AC236,2))))))</f>
        <v>0</v>
      </c>
      <c r="AE236">
        <f>IF(Inputs!$B$27&lt;&gt;"Ready","PENDING INPUTS",IF(AA236&lt;=0,99,1+IF(AND(K236&gt;0,OR(K236&lt;AA236,AND(K236=AA236,0&lt;2))),1,0)+IF(AND(S236&gt;0,OR(S236&lt;AA236,AND(S236=AA236,1&lt;2))),1,0)+IF(AND(AI236&gt;0,OR(AI236&lt;AA236,AND(AI236=AA236,3&lt;2))),1,0)+IF(AND(AQ236&gt;0,OR(AQ236&lt;AA236,AND(AQ236=AA236,4&lt;2))),1,0)+IF(AND(AY236&gt;0,OR(AY236&lt;AA236,AND(AY236=AA236,5&lt;2))),1,0)+IF(AND(BG236&gt;0,OR(BG236&lt;AA236,AND(BG236=AA236,6&lt;2))),1,0)+IF(AND(BO236&gt;0,OR(BO236&lt;AA236,AND(BO236=AA236,7&lt;2))),1,0)+IF(AND(BW236&gt;0,OR(BW236&lt;AA236,AND(BW236=AA236,8&lt;2))),1,0)+IF(AND(CE236&gt;0,OR(CE236&lt;AA236,AND(CE236=AA236,9&lt;2))),1,0)))</f>
        <v>99</v>
      </c>
      <c r="AF236" s="3">
        <f>IF(Inputs!$B$27&lt;&gt;"Ready","PENDING INPUTS",IF(A236&gt;Inputs!$B$6,0,MIN(MAX(0,(AA236+AB236+AC236)-AD236),MAX(0,C236-D236-(IF(O236&lt;AE236,K236+L236+M236-N236,0)+IF(W236&lt;AE236,S236+T236+U236-V236,0)+IF(AE236&lt;AE236,AA236+AB236+AC236-AD236,0)+IF(AM236&lt;AE236,AI236+AJ236+AK236-AL236,0)+IF(AU236&lt;AE236,AQ236+AR236+AS236-AT236,0)+IF(BC236&lt;AE236,AY236+AZ236+BA236-BB236,0)+IF(BK236&lt;AE236,BG236+BH236+BI236-BJ236,0)+IF(BS236&lt;AE236,BO236+BP236+BQ236-BR236,0)+IF(CA236&lt;AE236,BW236+BX236+BY236-BZ236,0)+IF(CI236&lt;AE236,CE236+CF236+CG236-CH236,0))))))</f>
        <v>0</v>
      </c>
      <c r="AG236" s="3">
        <f>IF(Inputs!$B$27&lt;&gt;"Ready","PENDING INPUTS",MIN((AA236+AB236+AC236),IF(D236&gt;C236,IF(D236=0,0,AD236*C236/D236),AD236+AF236)))</f>
        <v>0</v>
      </c>
      <c r="AH236" s="3">
        <f>IF(Inputs!$B$27&lt;&gt;"Ready","PENDING INPUTS",MAX(0,(AA236+AB236+AC236)-AG236))</f>
        <v>0</v>
      </c>
      <c r="AI236" s="3">
        <f>IF(Inputs!$B$27&lt;&gt;"Ready","PENDING INPUTS",AP235)</f>
        <v>0</v>
      </c>
      <c r="AJ236" s="3">
        <f>IF(Inputs!$B$27&lt;&gt;"Ready","PENDING INPUTS",IF(A236&lt;=Inputs!$B$6,ROUND(AI236*Inputs!C17/12,2),0))</f>
        <v>0</v>
      </c>
      <c r="AK236" s="3">
        <f>IF(Inputs!$B$27&lt;&gt;"Ready","PENDING INPUTS",IF(AND(A236&lt;=Inputs!$B$6,AI236&gt;0),Inputs!G17,0))</f>
        <v>0</v>
      </c>
      <c r="AL236" s="3">
        <f>IF(Inputs!$B$27&lt;&gt;"Ready","PENDING INPUTS",IF(A236&gt;Inputs!$B$6,0,MIN((AI236+AJ236+AK236),IF(Inputs!H17=1,Inputs!D17,MAX(Inputs!F17,ROUND(AI236*Inputs!E17+AJ236+AK236,2))))))</f>
        <v>0</v>
      </c>
      <c r="AM236">
        <f>IF(Inputs!$B$27&lt;&gt;"Ready","PENDING INPUTS",IF(AI236&lt;=0,99,1+IF(AND(K236&gt;0,OR(K236&lt;AI236,AND(K236=AI236,0&lt;3))),1,0)+IF(AND(S236&gt;0,OR(S236&lt;AI236,AND(S236=AI236,1&lt;3))),1,0)+IF(AND(AA236&gt;0,OR(AA236&lt;AI236,AND(AA236=AI236,2&lt;3))),1,0)+IF(AND(AQ236&gt;0,OR(AQ236&lt;AI236,AND(AQ236=AI236,4&lt;3))),1,0)+IF(AND(AY236&gt;0,OR(AY236&lt;AI236,AND(AY236=AI236,5&lt;3))),1,0)+IF(AND(BG236&gt;0,OR(BG236&lt;AI236,AND(BG236=AI236,6&lt;3))),1,0)+IF(AND(BO236&gt;0,OR(BO236&lt;AI236,AND(BO236=AI236,7&lt;3))),1,0)+IF(AND(BW236&gt;0,OR(BW236&lt;AI236,AND(BW236=AI236,8&lt;3))),1,0)+IF(AND(CE236&gt;0,OR(CE236&lt;AI236,AND(CE236=AI236,9&lt;3))),1,0)))</f>
        <v>99</v>
      </c>
      <c r="AN236" s="3">
        <f>IF(Inputs!$B$27&lt;&gt;"Ready","PENDING INPUTS",IF(A236&gt;Inputs!$B$6,0,MIN(MAX(0,(AI236+AJ236+AK236)-AL236),MAX(0,C236-D236-(IF(O236&lt;AM236,K236+L236+M236-N236,0)+IF(W236&lt;AM236,S236+T236+U236-V236,0)+IF(AE236&lt;AM236,AA236+AB236+AC236-AD236,0)+IF(AM236&lt;AM236,AI236+AJ236+AK236-AL236,0)+IF(AU236&lt;AM236,AQ236+AR236+AS236-AT236,0)+IF(BC236&lt;AM236,AY236+AZ236+BA236-BB236,0)+IF(BK236&lt;AM236,BG236+BH236+BI236-BJ236,0)+IF(BS236&lt;AM236,BO236+BP236+BQ236-BR236,0)+IF(CA236&lt;AM236,BW236+BX236+BY236-BZ236,0)+IF(CI236&lt;AM236,CE236+CF236+CG236-CH236,0))))))</f>
        <v>0</v>
      </c>
      <c r="AO236" s="3">
        <f>IF(Inputs!$B$27&lt;&gt;"Ready","PENDING INPUTS",MIN((AI236+AJ236+AK236),IF(D236&gt;C236,IF(D236=0,0,AL236*C236/D236),AL236+AN236)))</f>
        <v>0</v>
      </c>
      <c r="AP236" s="3">
        <f>IF(Inputs!$B$27&lt;&gt;"Ready","PENDING INPUTS",MAX(0,(AI236+AJ236+AK236)-AO236))</f>
        <v>0</v>
      </c>
      <c r="AQ236" s="3">
        <f>IF(Inputs!$B$27&lt;&gt;"Ready","PENDING INPUTS",AX235)</f>
        <v>0</v>
      </c>
      <c r="AR236" s="3">
        <f>IF(Inputs!$B$27&lt;&gt;"Ready","PENDING INPUTS",IF(A236&lt;=Inputs!$B$6,ROUND(AQ236*Inputs!C18/12,2),0))</f>
        <v>0</v>
      </c>
      <c r="AS236" s="3">
        <f>IF(Inputs!$B$27&lt;&gt;"Ready","PENDING INPUTS",IF(AND(A236&lt;=Inputs!$B$6,AQ236&gt;0),Inputs!G18,0))</f>
        <v>0</v>
      </c>
      <c r="AT236" s="3">
        <f>IF(Inputs!$B$27&lt;&gt;"Ready","PENDING INPUTS",IF(A236&gt;Inputs!$B$6,0,MIN((AQ236+AR236+AS236),IF(Inputs!H18=1,Inputs!D18,MAX(Inputs!F18,ROUND(AQ236*Inputs!E18+AR236+AS236,2))))))</f>
        <v>0</v>
      </c>
      <c r="AU236">
        <f>IF(Inputs!$B$27&lt;&gt;"Ready","PENDING INPUTS",IF(AQ236&lt;=0,99,1+IF(AND(K236&gt;0,OR(K236&lt;AQ236,AND(K236=AQ236,0&lt;4))),1,0)+IF(AND(S236&gt;0,OR(S236&lt;AQ236,AND(S236=AQ236,1&lt;4))),1,0)+IF(AND(AA236&gt;0,OR(AA236&lt;AQ236,AND(AA236=AQ236,2&lt;4))),1,0)+IF(AND(AI236&gt;0,OR(AI236&lt;AQ236,AND(AI236=AQ236,3&lt;4))),1,0)+IF(AND(AY236&gt;0,OR(AY236&lt;AQ236,AND(AY236=AQ236,5&lt;4))),1,0)+IF(AND(BG236&gt;0,OR(BG236&lt;AQ236,AND(BG236=AQ236,6&lt;4))),1,0)+IF(AND(BO236&gt;0,OR(BO236&lt;AQ236,AND(BO236=AQ236,7&lt;4))),1,0)+IF(AND(BW236&gt;0,OR(BW236&lt;AQ236,AND(BW236=AQ236,8&lt;4))),1,0)+IF(AND(CE236&gt;0,OR(CE236&lt;AQ236,AND(CE236=AQ236,9&lt;4))),1,0)))</f>
        <v>99</v>
      </c>
      <c r="AV236" s="3">
        <f>IF(Inputs!$B$27&lt;&gt;"Ready","PENDING INPUTS",IF(A236&gt;Inputs!$B$6,0,MIN(MAX(0,(AQ236+AR236+AS236)-AT236),MAX(0,C236-D236-(IF(O236&lt;AU236,K236+L236+M236-N236,0)+IF(W236&lt;AU236,S236+T236+U236-V236,0)+IF(AE236&lt;AU236,AA236+AB236+AC236-AD236,0)+IF(AM236&lt;AU236,AI236+AJ236+AK236-AL236,0)+IF(AU236&lt;AU236,AQ236+AR236+AS236-AT236,0)+IF(BC236&lt;AU236,AY236+AZ236+BA236-BB236,0)+IF(BK236&lt;AU236,BG236+BH236+BI236-BJ236,0)+IF(BS236&lt;AU236,BO236+BP236+BQ236-BR236,0)+IF(CA236&lt;AU236,BW236+BX236+BY236-BZ236,0)+IF(CI236&lt;AU236,CE236+CF236+CG236-CH236,0))))))</f>
        <v>0</v>
      </c>
      <c r="AW236" s="3">
        <f>IF(Inputs!$B$27&lt;&gt;"Ready","PENDING INPUTS",MIN((AQ236+AR236+AS236),IF(D236&gt;C236,IF(D236=0,0,AT236*C236/D236),AT236+AV236)))</f>
        <v>0</v>
      </c>
      <c r="AX236" s="3">
        <f>IF(Inputs!$B$27&lt;&gt;"Ready","PENDING INPUTS",MAX(0,(AQ236+AR236+AS236)-AW236))</f>
        <v>0</v>
      </c>
      <c r="AY236" s="3">
        <f>IF(Inputs!$B$27&lt;&gt;"Ready","PENDING INPUTS",BF235)</f>
        <v>0</v>
      </c>
      <c r="AZ236" s="3">
        <f>IF(Inputs!$B$27&lt;&gt;"Ready","PENDING INPUTS",IF(A236&lt;=Inputs!$B$6,ROUND(AY236*Inputs!C19/12,2),0))</f>
        <v>0</v>
      </c>
      <c r="BA236" s="3">
        <f>IF(Inputs!$B$27&lt;&gt;"Ready","PENDING INPUTS",IF(AND(A236&lt;=Inputs!$B$6,AY236&gt;0),Inputs!G19,0))</f>
        <v>0</v>
      </c>
      <c r="BB236" s="3">
        <f>IF(Inputs!$B$27&lt;&gt;"Ready","PENDING INPUTS",IF(A236&gt;Inputs!$B$6,0,MIN((AY236+AZ236+BA236),IF(Inputs!H19=1,Inputs!D19,MAX(Inputs!F19,ROUND(AY236*Inputs!E19+AZ236+BA236,2))))))</f>
        <v>0</v>
      </c>
      <c r="BC236">
        <f>IF(Inputs!$B$27&lt;&gt;"Ready","PENDING INPUTS",IF(AY236&lt;=0,99,1+IF(AND(K236&gt;0,OR(K236&lt;AY236,AND(K236=AY236,0&lt;5))),1,0)+IF(AND(S236&gt;0,OR(S236&lt;AY236,AND(S236=AY236,1&lt;5))),1,0)+IF(AND(AA236&gt;0,OR(AA236&lt;AY236,AND(AA236=AY236,2&lt;5))),1,0)+IF(AND(AI236&gt;0,OR(AI236&lt;AY236,AND(AI236=AY236,3&lt;5))),1,0)+IF(AND(AQ236&gt;0,OR(AQ236&lt;AY236,AND(AQ236=AY236,4&lt;5))),1,0)+IF(AND(BG236&gt;0,OR(BG236&lt;AY236,AND(BG236=AY236,6&lt;5))),1,0)+IF(AND(BO236&gt;0,OR(BO236&lt;AY236,AND(BO236=AY236,7&lt;5))),1,0)+IF(AND(BW236&gt;0,OR(BW236&lt;AY236,AND(BW236=AY236,8&lt;5))),1,0)+IF(AND(CE236&gt;0,OR(CE236&lt;AY236,AND(CE236=AY236,9&lt;5))),1,0)))</f>
        <v>99</v>
      </c>
      <c r="BD236" s="3">
        <f>IF(Inputs!$B$27&lt;&gt;"Ready","PENDING INPUTS",IF(A236&gt;Inputs!$B$6,0,MIN(MAX(0,(AY236+AZ236+BA236)-BB236),MAX(0,C236-D236-(IF(O236&lt;BC236,K236+L236+M236-N236,0)+IF(W236&lt;BC236,S236+T236+U236-V236,0)+IF(AE236&lt;BC236,AA236+AB236+AC236-AD236,0)+IF(AM236&lt;BC236,AI236+AJ236+AK236-AL236,0)+IF(AU236&lt;BC236,AQ236+AR236+AS236-AT236,0)+IF(BC236&lt;BC236,AY236+AZ236+BA236-BB236,0)+IF(BK236&lt;BC236,BG236+BH236+BI236-BJ236,0)+IF(BS236&lt;BC236,BO236+BP236+BQ236-BR236,0)+IF(CA236&lt;BC236,BW236+BX236+BY236-BZ236,0)+IF(CI236&lt;BC236,CE236+CF236+CG236-CH236,0))))))</f>
        <v>0</v>
      </c>
      <c r="BE236" s="3">
        <f>IF(Inputs!$B$27&lt;&gt;"Ready","PENDING INPUTS",MIN((AY236+AZ236+BA236),IF(D236&gt;C236,IF(D236=0,0,BB236*C236/D236),BB236+BD236)))</f>
        <v>0</v>
      </c>
      <c r="BF236" s="3">
        <f>IF(Inputs!$B$27&lt;&gt;"Ready","PENDING INPUTS",MAX(0,(AY236+AZ236+BA236)-BE236))</f>
        <v>0</v>
      </c>
      <c r="BG236" s="3">
        <f>IF(Inputs!$B$27&lt;&gt;"Ready","PENDING INPUTS",BN235)</f>
        <v>0</v>
      </c>
      <c r="BH236" s="3">
        <f>IF(Inputs!$B$27&lt;&gt;"Ready","PENDING INPUTS",IF(A236&lt;=Inputs!$B$6,ROUND(BG236*Inputs!C20/12,2),0))</f>
        <v>0</v>
      </c>
      <c r="BI236" s="3">
        <f>IF(Inputs!$B$27&lt;&gt;"Ready","PENDING INPUTS",IF(AND(A236&lt;=Inputs!$B$6,BG236&gt;0),Inputs!G20,0))</f>
        <v>0</v>
      </c>
      <c r="BJ236" s="3">
        <f>IF(Inputs!$B$27&lt;&gt;"Ready","PENDING INPUTS",IF(A236&gt;Inputs!$B$6,0,MIN((BG236+BH236+BI236),IF(Inputs!H20=1,Inputs!D20,MAX(Inputs!F20,ROUND(BG236*Inputs!E20+BH236+BI236,2))))))</f>
        <v>0</v>
      </c>
      <c r="BK236">
        <f>IF(Inputs!$B$27&lt;&gt;"Ready","PENDING INPUTS",IF(BG236&lt;=0,99,1+IF(AND(K236&gt;0,OR(K236&lt;BG236,AND(K236=BG236,0&lt;6))),1,0)+IF(AND(S236&gt;0,OR(S236&lt;BG236,AND(S236=BG236,1&lt;6))),1,0)+IF(AND(AA236&gt;0,OR(AA236&lt;BG236,AND(AA236=BG236,2&lt;6))),1,0)+IF(AND(AI236&gt;0,OR(AI236&lt;BG236,AND(AI236=BG236,3&lt;6))),1,0)+IF(AND(AQ236&gt;0,OR(AQ236&lt;BG236,AND(AQ236=BG236,4&lt;6))),1,0)+IF(AND(AY236&gt;0,OR(AY236&lt;BG236,AND(AY236=BG236,5&lt;6))),1,0)+IF(AND(BO236&gt;0,OR(BO236&lt;BG236,AND(BO236=BG236,7&lt;6))),1,0)+IF(AND(BW236&gt;0,OR(BW236&lt;BG236,AND(BW236=BG236,8&lt;6))),1,0)+IF(AND(CE236&gt;0,OR(CE236&lt;BG236,AND(CE236=BG236,9&lt;6))),1,0)))</f>
        <v>99</v>
      </c>
      <c r="BL236" s="3">
        <f>IF(Inputs!$B$27&lt;&gt;"Ready","PENDING INPUTS",IF(A236&gt;Inputs!$B$6,0,MIN(MAX(0,(BG236+BH236+BI236)-BJ236),MAX(0,C236-D236-(IF(O236&lt;BK236,K236+L236+M236-N236,0)+IF(W236&lt;BK236,S236+T236+U236-V236,0)+IF(AE236&lt;BK236,AA236+AB236+AC236-AD236,0)+IF(AM236&lt;BK236,AI236+AJ236+AK236-AL236,0)+IF(AU236&lt;BK236,AQ236+AR236+AS236-AT236,0)+IF(BC236&lt;BK236,AY236+AZ236+BA236-BB236,0)+IF(BK236&lt;BK236,BG236+BH236+BI236-BJ236,0)+IF(BS236&lt;BK236,BO236+BP236+BQ236-BR236,0)+IF(CA236&lt;BK236,BW236+BX236+BY236-BZ236,0)+IF(CI236&lt;BK236,CE236+CF236+CG236-CH236,0))))))</f>
        <v>0</v>
      </c>
      <c r="BM236" s="3">
        <f>IF(Inputs!$B$27&lt;&gt;"Ready","PENDING INPUTS",MIN((BG236+BH236+BI236),IF(D236&gt;C236,IF(D236=0,0,BJ236*C236/D236),BJ236+BL236)))</f>
        <v>0</v>
      </c>
      <c r="BN236" s="3">
        <f>IF(Inputs!$B$27&lt;&gt;"Ready","PENDING INPUTS",MAX(0,(BG236+BH236+BI236)-BM236))</f>
        <v>0</v>
      </c>
      <c r="BO236" s="3">
        <f>IF(Inputs!$B$27&lt;&gt;"Ready","PENDING INPUTS",BV235)</f>
        <v>0</v>
      </c>
      <c r="BP236" s="3">
        <f>IF(Inputs!$B$27&lt;&gt;"Ready","PENDING INPUTS",IF(A236&lt;=Inputs!$B$6,ROUND(BO236*Inputs!C21/12,2),0))</f>
        <v>0</v>
      </c>
      <c r="BQ236" s="3">
        <f>IF(Inputs!$B$27&lt;&gt;"Ready","PENDING INPUTS",IF(AND(A236&lt;=Inputs!$B$6,BO236&gt;0),Inputs!G21,0))</f>
        <v>0</v>
      </c>
      <c r="BR236" s="3">
        <f>IF(Inputs!$B$27&lt;&gt;"Ready","PENDING INPUTS",IF(A236&gt;Inputs!$B$6,0,MIN((BO236+BP236+BQ236),IF(Inputs!H21=1,Inputs!D21,MAX(Inputs!F21,ROUND(BO236*Inputs!E21+BP236+BQ236,2))))))</f>
        <v>0</v>
      </c>
      <c r="BS236">
        <f>IF(Inputs!$B$27&lt;&gt;"Ready","PENDING INPUTS",IF(BO236&lt;=0,99,1+IF(AND(K236&gt;0,OR(K236&lt;BO236,AND(K236=BO236,0&lt;7))),1,0)+IF(AND(S236&gt;0,OR(S236&lt;BO236,AND(S236=BO236,1&lt;7))),1,0)+IF(AND(AA236&gt;0,OR(AA236&lt;BO236,AND(AA236=BO236,2&lt;7))),1,0)+IF(AND(AI236&gt;0,OR(AI236&lt;BO236,AND(AI236=BO236,3&lt;7))),1,0)+IF(AND(AQ236&gt;0,OR(AQ236&lt;BO236,AND(AQ236=BO236,4&lt;7))),1,0)+IF(AND(AY236&gt;0,OR(AY236&lt;BO236,AND(AY236=BO236,5&lt;7))),1,0)+IF(AND(BG236&gt;0,OR(BG236&lt;BO236,AND(BG236=BO236,6&lt;7))),1,0)+IF(AND(BW236&gt;0,OR(BW236&lt;BO236,AND(BW236=BO236,8&lt;7))),1,0)+IF(AND(CE236&gt;0,OR(CE236&lt;BO236,AND(CE236=BO236,9&lt;7))),1,0)))</f>
        <v>99</v>
      </c>
      <c r="BT236" s="3">
        <f>IF(Inputs!$B$27&lt;&gt;"Ready","PENDING INPUTS",IF(A236&gt;Inputs!$B$6,0,MIN(MAX(0,(BO236+BP236+BQ236)-BR236),MAX(0,C236-D236-(IF(O236&lt;BS236,K236+L236+M236-N236,0)+IF(W236&lt;BS236,S236+T236+U236-V236,0)+IF(AE236&lt;BS236,AA236+AB236+AC236-AD236,0)+IF(AM236&lt;BS236,AI236+AJ236+AK236-AL236,0)+IF(AU236&lt;BS236,AQ236+AR236+AS236-AT236,0)+IF(BC236&lt;BS236,AY236+AZ236+BA236-BB236,0)+IF(BK236&lt;BS236,BG236+BH236+BI236-BJ236,0)+IF(BS236&lt;BS236,BO236+BP236+BQ236-BR236,0)+IF(CA236&lt;BS236,BW236+BX236+BY236-BZ236,0)+IF(CI236&lt;BS236,CE236+CF236+CG236-CH236,0))))))</f>
        <v>0</v>
      </c>
      <c r="BU236" s="3">
        <f>IF(Inputs!$B$27&lt;&gt;"Ready","PENDING INPUTS",MIN((BO236+BP236+BQ236),IF(D236&gt;C236,IF(D236=0,0,BR236*C236/D236),BR236+BT236)))</f>
        <v>0</v>
      </c>
      <c r="BV236" s="3">
        <f>IF(Inputs!$B$27&lt;&gt;"Ready","PENDING INPUTS",MAX(0,(BO236+BP236+BQ236)-BU236))</f>
        <v>0</v>
      </c>
      <c r="BW236" s="3">
        <f>IF(Inputs!$B$27&lt;&gt;"Ready","PENDING INPUTS",CD235)</f>
        <v>0</v>
      </c>
      <c r="BX236" s="3">
        <f>IF(Inputs!$B$27&lt;&gt;"Ready","PENDING INPUTS",IF(A236&lt;=Inputs!$B$6,ROUND(BW236*Inputs!C22/12,2),0))</f>
        <v>0</v>
      </c>
      <c r="BY236" s="3">
        <f>IF(Inputs!$B$27&lt;&gt;"Ready","PENDING INPUTS",IF(AND(A236&lt;=Inputs!$B$6,BW236&gt;0),Inputs!G22,0))</f>
        <v>0</v>
      </c>
      <c r="BZ236" s="3">
        <f>IF(Inputs!$B$27&lt;&gt;"Ready","PENDING INPUTS",IF(A236&gt;Inputs!$B$6,0,MIN((BW236+BX236+BY236),IF(Inputs!H22=1,Inputs!D22,MAX(Inputs!F22,ROUND(BW236*Inputs!E22+BX236+BY236,2))))))</f>
        <v>0</v>
      </c>
      <c r="CA236">
        <f>IF(Inputs!$B$27&lt;&gt;"Ready","PENDING INPUTS",IF(BW236&lt;=0,99,1+IF(AND(K236&gt;0,OR(K236&lt;BW236,AND(K236=BW236,0&lt;8))),1,0)+IF(AND(S236&gt;0,OR(S236&lt;BW236,AND(S236=BW236,1&lt;8))),1,0)+IF(AND(AA236&gt;0,OR(AA236&lt;BW236,AND(AA236=BW236,2&lt;8))),1,0)+IF(AND(AI236&gt;0,OR(AI236&lt;BW236,AND(AI236=BW236,3&lt;8))),1,0)+IF(AND(AQ236&gt;0,OR(AQ236&lt;BW236,AND(AQ236=BW236,4&lt;8))),1,0)+IF(AND(AY236&gt;0,OR(AY236&lt;BW236,AND(AY236=BW236,5&lt;8))),1,0)+IF(AND(BG236&gt;0,OR(BG236&lt;BW236,AND(BG236=BW236,6&lt;8))),1,0)+IF(AND(BO236&gt;0,OR(BO236&lt;BW236,AND(BO236=BW236,7&lt;8))),1,0)+IF(AND(CE236&gt;0,OR(CE236&lt;BW236,AND(CE236=BW236,9&lt;8))),1,0)))</f>
        <v>99</v>
      </c>
      <c r="CB236" s="3">
        <f>IF(Inputs!$B$27&lt;&gt;"Ready","PENDING INPUTS",IF(A236&gt;Inputs!$B$6,0,MIN(MAX(0,(BW236+BX236+BY236)-BZ236),MAX(0,C236-D236-(IF(O236&lt;CA236,K236+L236+M236-N236,0)+IF(W236&lt;CA236,S236+T236+U236-V236,0)+IF(AE236&lt;CA236,AA236+AB236+AC236-AD236,0)+IF(AM236&lt;CA236,AI236+AJ236+AK236-AL236,0)+IF(AU236&lt;CA236,AQ236+AR236+AS236-AT236,0)+IF(BC236&lt;CA236,AY236+AZ236+BA236-BB236,0)+IF(BK236&lt;CA236,BG236+BH236+BI236-BJ236,0)+IF(BS236&lt;CA236,BO236+BP236+BQ236-BR236,0)+IF(CA236&lt;CA236,BW236+BX236+BY236-BZ236,0)+IF(CI236&lt;CA236,CE236+CF236+CG236-CH236,0))))))</f>
        <v>0</v>
      </c>
      <c r="CC236" s="3">
        <f>IF(Inputs!$B$27&lt;&gt;"Ready","PENDING INPUTS",MIN((BW236+BX236+BY236),IF(D236&gt;C236,IF(D236=0,0,BZ236*C236/D236),BZ236+CB236)))</f>
        <v>0</v>
      </c>
      <c r="CD236" s="3">
        <f>IF(Inputs!$B$27&lt;&gt;"Ready","PENDING INPUTS",MAX(0,(BW236+BX236+BY236)-CC236))</f>
        <v>0</v>
      </c>
      <c r="CE236" s="3">
        <f>IF(Inputs!$B$27&lt;&gt;"Ready","PENDING INPUTS",CL235)</f>
        <v>0</v>
      </c>
      <c r="CF236" s="3">
        <f>IF(Inputs!$B$27&lt;&gt;"Ready","PENDING INPUTS",IF(A236&lt;=Inputs!$B$6,ROUND(CE236*Inputs!C23/12,2),0))</f>
        <v>0</v>
      </c>
      <c r="CG236" s="3">
        <f>IF(Inputs!$B$27&lt;&gt;"Ready","PENDING INPUTS",IF(AND(A236&lt;=Inputs!$B$6,CE236&gt;0),Inputs!G23,0))</f>
        <v>0</v>
      </c>
      <c r="CH236" s="3">
        <f>IF(Inputs!$B$27&lt;&gt;"Ready","PENDING INPUTS",IF(A236&gt;Inputs!$B$6,0,MIN((CE236+CF236+CG236),IF(Inputs!H23=1,Inputs!D23,MAX(Inputs!F23,ROUND(CE236*Inputs!E23+CF236+CG236,2))))))</f>
        <v>0</v>
      </c>
      <c r="CI236">
        <f>IF(Inputs!$B$27&lt;&gt;"Ready","PENDING INPUTS",IF(CE236&lt;=0,99,1+IF(AND(K236&gt;0,OR(K236&lt;CE236,AND(K236=CE236,0&lt;9))),1,0)+IF(AND(S236&gt;0,OR(S236&lt;CE236,AND(S236=CE236,1&lt;9))),1,0)+IF(AND(AA236&gt;0,OR(AA236&lt;CE236,AND(AA236=CE236,2&lt;9))),1,0)+IF(AND(AI236&gt;0,OR(AI236&lt;CE236,AND(AI236=CE236,3&lt;9))),1,0)+IF(AND(AQ236&gt;0,OR(AQ236&lt;CE236,AND(AQ236=CE236,4&lt;9))),1,0)+IF(AND(AY236&gt;0,OR(AY236&lt;CE236,AND(AY236=CE236,5&lt;9))),1,0)+IF(AND(BG236&gt;0,OR(BG236&lt;CE236,AND(BG236=CE236,6&lt;9))),1,0)+IF(AND(BO236&gt;0,OR(BO236&lt;CE236,AND(BO236=CE236,7&lt;9))),1,0)+IF(AND(BW236&gt;0,OR(BW236&lt;CE236,AND(BW236=CE236,8&lt;9))),1,0)))</f>
        <v>99</v>
      </c>
      <c r="CJ236" s="3">
        <f>IF(Inputs!$B$27&lt;&gt;"Ready","PENDING INPUTS",IF(A236&gt;Inputs!$B$6,0,MIN(MAX(0,(CE236+CF236+CG236)-CH236),MAX(0,C236-D236-(IF(O236&lt;CI236,K236+L236+M236-N236,0)+IF(W236&lt;CI236,S236+T236+U236-V236,0)+IF(AE236&lt;CI236,AA236+AB236+AC236-AD236,0)+IF(AM236&lt;CI236,AI236+AJ236+AK236-AL236,0)+IF(AU236&lt;CI236,AQ236+AR236+AS236-AT236,0)+IF(BC236&lt;CI236,AY236+AZ236+BA236-BB236,0)+IF(BK236&lt;CI236,BG236+BH236+BI236-BJ236,0)+IF(BS236&lt;CI236,BO236+BP236+BQ236-BR236,0)+IF(CA236&lt;CI236,BW236+BX236+BY236-BZ236,0)+IF(CI236&lt;CI236,CE236+CF236+CG236-CH236,0))))))</f>
        <v>0</v>
      </c>
      <c r="CK236" s="3">
        <f>IF(Inputs!$B$27&lt;&gt;"Ready","PENDING INPUTS",MIN((CE236+CF236+CG236),IF(D236&gt;C236,IF(D236=0,0,CH236*C236/D236),CH236+CJ236)))</f>
        <v>0</v>
      </c>
      <c r="CL236" s="3">
        <f>IF(Inputs!$B$27&lt;&gt;"Ready","PENDING INPUTS",MAX(0,(CE236+CF236+CG236)-CK236))</f>
        <v>0</v>
      </c>
    </row>
    <row r="237" spans="1:90" ht="27.95" customHeight="1" x14ac:dyDescent="0.25">
      <c r="A237">
        <v>233</v>
      </c>
      <c r="B237" s="13">
        <f>IF(Inputs!$B$27&lt;&gt;"Ready","PENDING INPUTS",EDATE(Inputs!$B$5,A237-1))</f>
        <v>53359</v>
      </c>
      <c r="C237" s="3">
        <f>IF(Inputs!$B$27&lt;&gt;"Ready","PENDING INPUTS",IF(A237&lt;=Inputs!$B$6,MAX(0,Inputs!$B$4+IF(A237=Inputs!$B$7,Inputs!$B$8,0)+IF(A237=Inputs!$B$9,Inputs!$B$10,0)),0))</f>
        <v>0</v>
      </c>
      <c r="D237" s="3">
        <f>IF(Inputs!$B$27&lt;&gt;"Ready","PENDING INPUTS",SUM(N237,V237,AD237,AL237,AT237,BB237,BJ237,BR237,BZ237,CH237))</f>
        <v>0</v>
      </c>
      <c r="E237" s="3">
        <f>IF(Inputs!$B$27&lt;&gt;"Ready","PENDING INPUTS",MAX(0,D237-C237))</f>
        <v>0</v>
      </c>
      <c r="F237" s="3">
        <f>IF(Inputs!$B$27&lt;&gt;"Ready","PENDING INPUTS",SUM(Q237,Y237,AG237,AO237,AW237,BE237,BM237,BU237,CC237,CK237))</f>
        <v>0</v>
      </c>
      <c r="G237" s="3">
        <f>IF(Inputs!$B$27&lt;&gt;"Ready","PENDING INPUTS",SUM(L237,T237,AB237,AJ237,AR237,AZ237,BH237,BP237,BX237,CF237))</f>
        <v>0</v>
      </c>
      <c r="H237" s="3">
        <f>IF(Inputs!$B$27&lt;&gt;"Ready","PENDING INPUTS",SUM(M237,U237,AC237,AK237,AS237,BA237,BI237,BQ237,BY237,CG237))</f>
        <v>0</v>
      </c>
      <c r="I237" s="3">
        <f>IF(Inputs!$B$27&lt;&gt;"Ready","PENDING INPUTS",SUM(R237,Z237,AH237,AP237,AX237,BF237,BN237,BV237,CD237,CL237))</f>
        <v>0</v>
      </c>
      <c r="J237" t="str">
        <f>IF(Inputs!$B$27&lt;&gt;"Ready","PENDING INPUTS",IF(A237&gt;Inputs!$B$6,"Beyond horizon",IF(E237&gt;0.005,"MINIMUM SHORTFALL",IF(I237&lt;0.005,"Paid off","In progress"))))</f>
        <v>Beyond horizon</v>
      </c>
      <c r="K237" s="3">
        <f>IF(Inputs!$B$27&lt;&gt;"Ready","PENDING INPUTS",R236)</f>
        <v>0</v>
      </c>
      <c r="L237" s="3">
        <f>IF(Inputs!$B$27&lt;&gt;"Ready","PENDING INPUTS",IF(A237&lt;=Inputs!$B$6,ROUND(K237*Inputs!C14/12,2),0))</f>
        <v>0</v>
      </c>
      <c r="M237" s="3">
        <f>IF(Inputs!$B$27&lt;&gt;"Ready","PENDING INPUTS",IF(AND(A237&lt;=Inputs!$B$6,K237&gt;0),Inputs!G14,0))</f>
        <v>0</v>
      </c>
      <c r="N237" s="3">
        <f>IF(Inputs!$B$27&lt;&gt;"Ready","PENDING INPUTS",IF(A237&gt;Inputs!$B$6,0,MIN((K237+L237+M237),IF(Inputs!H14=1,Inputs!D14,MAX(Inputs!F14,ROUND(K237*Inputs!E14+L237+M237,2))))))</f>
        <v>0</v>
      </c>
      <c r="O237">
        <f>IF(Inputs!$B$27&lt;&gt;"Ready","PENDING INPUTS",IF(K237&lt;=0,99,1+IF(AND(S237&gt;0,OR(S237&lt;K237,AND(S237=K237,1&lt;0))),1,0)+IF(AND(AA237&gt;0,OR(AA237&lt;K237,AND(AA237=K237,2&lt;0))),1,0)+IF(AND(AI237&gt;0,OR(AI237&lt;K237,AND(AI237=K237,3&lt;0))),1,0)+IF(AND(AQ237&gt;0,OR(AQ237&lt;K237,AND(AQ237=K237,4&lt;0))),1,0)+IF(AND(AY237&gt;0,OR(AY237&lt;K237,AND(AY237=K237,5&lt;0))),1,0)+IF(AND(BG237&gt;0,OR(BG237&lt;K237,AND(BG237=K237,6&lt;0))),1,0)+IF(AND(BO237&gt;0,OR(BO237&lt;K237,AND(BO237=K237,7&lt;0))),1,0)+IF(AND(BW237&gt;0,OR(BW237&lt;K237,AND(BW237=K237,8&lt;0))),1,0)+IF(AND(CE237&gt;0,OR(CE237&lt;K237,AND(CE237=K237,9&lt;0))),1,0)))</f>
        <v>99</v>
      </c>
      <c r="P237" s="3">
        <f>IF(Inputs!$B$27&lt;&gt;"Ready","PENDING INPUTS",IF(A237&gt;Inputs!$B$6,0,MIN(MAX(0,(K237+L237+M237)-N237),MAX(0,C237-D237-(IF(O237&lt;O237,K237+L237+M237-N237,0)+IF(W237&lt;O237,S237+T237+U237-V237,0)+IF(AE237&lt;O237,AA237+AB237+AC237-AD237,0)+IF(AM237&lt;O237,AI237+AJ237+AK237-AL237,0)+IF(AU237&lt;O237,AQ237+AR237+AS237-AT237,0)+IF(BC237&lt;O237,AY237+AZ237+BA237-BB237,0)+IF(BK237&lt;O237,BG237+BH237+BI237-BJ237,0)+IF(BS237&lt;O237,BO237+BP237+BQ237-BR237,0)+IF(CA237&lt;O237,BW237+BX237+BY237-BZ237,0)+IF(CI237&lt;O237,CE237+CF237+CG237-CH237,0))))))</f>
        <v>0</v>
      </c>
      <c r="Q237" s="3">
        <f>IF(Inputs!$B$27&lt;&gt;"Ready","PENDING INPUTS",MIN((K237+L237+M237),IF(D237&gt;C237,IF(D237=0,0,N237*C237/D237),N237+P237)))</f>
        <v>0</v>
      </c>
      <c r="R237" s="3">
        <f>IF(Inputs!$B$27&lt;&gt;"Ready","PENDING INPUTS",MAX(0,(K237+L237+M237)-Q237))</f>
        <v>0</v>
      </c>
      <c r="S237" s="3">
        <f>IF(Inputs!$B$27&lt;&gt;"Ready","PENDING INPUTS",Z236)</f>
        <v>0</v>
      </c>
      <c r="T237" s="3">
        <f>IF(Inputs!$B$27&lt;&gt;"Ready","PENDING INPUTS",IF(A237&lt;=Inputs!$B$6,ROUND(S237*Inputs!C15/12,2),0))</f>
        <v>0</v>
      </c>
      <c r="U237" s="3">
        <f>IF(Inputs!$B$27&lt;&gt;"Ready","PENDING INPUTS",IF(AND(A237&lt;=Inputs!$B$6,S237&gt;0),Inputs!G15,0))</f>
        <v>0</v>
      </c>
      <c r="V237" s="3">
        <f>IF(Inputs!$B$27&lt;&gt;"Ready","PENDING INPUTS",IF(A237&gt;Inputs!$B$6,0,MIN((S237+T237+U237),IF(Inputs!H15=1,Inputs!D15,MAX(Inputs!F15,ROUND(S237*Inputs!E15+T237+U237,2))))))</f>
        <v>0</v>
      </c>
      <c r="W237">
        <f>IF(Inputs!$B$27&lt;&gt;"Ready","PENDING INPUTS",IF(S237&lt;=0,99,1+IF(AND(K237&gt;0,OR(K237&lt;S237,AND(K237=S237,0&lt;1))),1,0)+IF(AND(AA237&gt;0,OR(AA237&lt;S237,AND(AA237=S237,2&lt;1))),1,0)+IF(AND(AI237&gt;0,OR(AI237&lt;S237,AND(AI237=S237,3&lt;1))),1,0)+IF(AND(AQ237&gt;0,OR(AQ237&lt;S237,AND(AQ237=S237,4&lt;1))),1,0)+IF(AND(AY237&gt;0,OR(AY237&lt;S237,AND(AY237=S237,5&lt;1))),1,0)+IF(AND(BG237&gt;0,OR(BG237&lt;S237,AND(BG237=S237,6&lt;1))),1,0)+IF(AND(BO237&gt;0,OR(BO237&lt;S237,AND(BO237=S237,7&lt;1))),1,0)+IF(AND(BW237&gt;0,OR(BW237&lt;S237,AND(BW237=S237,8&lt;1))),1,0)+IF(AND(CE237&gt;0,OR(CE237&lt;S237,AND(CE237=S237,9&lt;1))),1,0)))</f>
        <v>99</v>
      </c>
      <c r="X237" s="3">
        <f>IF(Inputs!$B$27&lt;&gt;"Ready","PENDING INPUTS",IF(A237&gt;Inputs!$B$6,0,MIN(MAX(0,(S237+T237+U237)-V237),MAX(0,C237-D237-(IF(O237&lt;W237,K237+L237+M237-N237,0)+IF(W237&lt;W237,S237+T237+U237-V237,0)+IF(AE237&lt;W237,AA237+AB237+AC237-AD237,0)+IF(AM237&lt;W237,AI237+AJ237+AK237-AL237,0)+IF(AU237&lt;W237,AQ237+AR237+AS237-AT237,0)+IF(BC237&lt;W237,AY237+AZ237+BA237-BB237,0)+IF(BK237&lt;W237,BG237+BH237+BI237-BJ237,0)+IF(BS237&lt;W237,BO237+BP237+BQ237-BR237,0)+IF(CA237&lt;W237,BW237+BX237+BY237-BZ237,0)+IF(CI237&lt;W237,CE237+CF237+CG237-CH237,0))))))</f>
        <v>0</v>
      </c>
      <c r="Y237" s="3">
        <f>IF(Inputs!$B$27&lt;&gt;"Ready","PENDING INPUTS",MIN((S237+T237+U237),IF(D237&gt;C237,IF(D237=0,0,V237*C237/D237),V237+X237)))</f>
        <v>0</v>
      </c>
      <c r="Z237" s="3">
        <f>IF(Inputs!$B$27&lt;&gt;"Ready","PENDING INPUTS",MAX(0,(S237+T237+U237)-Y237))</f>
        <v>0</v>
      </c>
      <c r="AA237" s="3">
        <f>IF(Inputs!$B$27&lt;&gt;"Ready","PENDING INPUTS",AH236)</f>
        <v>0</v>
      </c>
      <c r="AB237" s="3">
        <f>IF(Inputs!$B$27&lt;&gt;"Ready","PENDING INPUTS",IF(A237&lt;=Inputs!$B$6,ROUND(AA237*Inputs!C16/12,2),0))</f>
        <v>0</v>
      </c>
      <c r="AC237" s="3">
        <f>IF(Inputs!$B$27&lt;&gt;"Ready","PENDING INPUTS",IF(AND(A237&lt;=Inputs!$B$6,AA237&gt;0),Inputs!G16,0))</f>
        <v>0</v>
      </c>
      <c r="AD237" s="3">
        <f>IF(Inputs!$B$27&lt;&gt;"Ready","PENDING INPUTS",IF(A237&gt;Inputs!$B$6,0,MIN((AA237+AB237+AC237),IF(Inputs!H16=1,Inputs!D16,MAX(Inputs!F16,ROUND(AA237*Inputs!E16+AB237+AC237,2))))))</f>
        <v>0</v>
      </c>
      <c r="AE237">
        <f>IF(Inputs!$B$27&lt;&gt;"Ready","PENDING INPUTS",IF(AA237&lt;=0,99,1+IF(AND(K237&gt;0,OR(K237&lt;AA237,AND(K237=AA237,0&lt;2))),1,0)+IF(AND(S237&gt;0,OR(S237&lt;AA237,AND(S237=AA237,1&lt;2))),1,0)+IF(AND(AI237&gt;0,OR(AI237&lt;AA237,AND(AI237=AA237,3&lt;2))),1,0)+IF(AND(AQ237&gt;0,OR(AQ237&lt;AA237,AND(AQ237=AA237,4&lt;2))),1,0)+IF(AND(AY237&gt;0,OR(AY237&lt;AA237,AND(AY237=AA237,5&lt;2))),1,0)+IF(AND(BG237&gt;0,OR(BG237&lt;AA237,AND(BG237=AA237,6&lt;2))),1,0)+IF(AND(BO237&gt;0,OR(BO237&lt;AA237,AND(BO237=AA237,7&lt;2))),1,0)+IF(AND(BW237&gt;0,OR(BW237&lt;AA237,AND(BW237=AA237,8&lt;2))),1,0)+IF(AND(CE237&gt;0,OR(CE237&lt;AA237,AND(CE237=AA237,9&lt;2))),1,0)))</f>
        <v>99</v>
      </c>
      <c r="AF237" s="3">
        <f>IF(Inputs!$B$27&lt;&gt;"Ready","PENDING INPUTS",IF(A237&gt;Inputs!$B$6,0,MIN(MAX(0,(AA237+AB237+AC237)-AD237),MAX(0,C237-D237-(IF(O237&lt;AE237,K237+L237+M237-N237,0)+IF(W237&lt;AE237,S237+T237+U237-V237,0)+IF(AE237&lt;AE237,AA237+AB237+AC237-AD237,0)+IF(AM237&lt;AE237,AI237+AJ237+AK237-AL237,0)+IF(AU237&lt;AE237,AQ237+AR237+AS237-AT237,0)+IF(BC237&lt;AE237,AY237+AZ237+BA237-BB237,0)+IF(BK237&lt;AE237,BG237+BH237+BI237-BJ237,0)+IF(BS237&lt;AE237,BO237+BP237+BQ237-BR237,0)+IF(CA237&lt;AE237,BW237+BX237+BY237-BZ237,0)+IF(CI237&lt;AE237,CE237+CF237+CG237-CH237,0))))))</f>
        <v>0</v>
      </c>
      <c r="AG237" s="3">
        <f>IF(Inputs!$B$27&lt;&gt;"Ready","PENDING INPUTS",MIN((AA237+AB237+AC237),IF(D237&gt;C237,IF(D237=0,0,AD237*C237/D237),AD237+AF237)))</f>
        <v>0</v>
      </c>
      <c r="AH237" s="3">
        <f>IF(Inputs!$B$27&lt;&gt;"Ready","PENDING INPUTS",MAX(0,(AA237+AB237+AC237)-AG237))</f>
        <v>0</v>
      </c>
      <c r="AI237" s="3">
        <f>IF(Inputs!$B$27&lt;&gt;"Ready","PENDING INPUTS",AP236)</f>
        <v>0</v>
      </c>
      <c r="AJ237" s="3">
        <f>IF(Inputs!$B$27&lt;&gt;"Ready","PENDING INPUTS",IF(A237&lt;=Inputs!$B$6,ROUND(AI237*Inputs!C17/12,2),0))</f>
        <v>0</v>
      </c>
      <c r="AK237" s="3">
        <f>IF(Inputs!$B$27&lt;&gt;"Ready","PENDING INPUTS",IF(AND(A237&lt;=Inputs!$B$6,AI237&gt;0),Inputs!G17,0))</f>
        <v>0</v>
      </c>
      <c r="AL237" s="3">
        <f>IF(Inputs!$B$27&lt;&gt;"Ready","PENDING INPUTS",IF(A237&gt;Inputs!$B$6,0,MIN((AI237+AJ237+AK237),IF(Inputs!H17=1,Inputs!D17,MAX(Inputs!F17,ROUND(AI237*Inputs!E17+AJ237+AK237,2))))))</f>
        <v>0</v>
      </c>
      <c r="AM237">
        <f>IF(Inputs!$B$27&lt;&gt;"Ready","PENDING INPUTS",IF(AI237&lt;=0,99,1+IF(AND(K237&gt;0,OR(K237&lt;AI237,AND(K237=AI237,0&lt;3))),1,0)+IF(AND(S237&gt;0,OR(S237&lt;AI237,AND(S237=AI237,1&lt;3))),1,0)+IF(AND(AA237&gt;0,OR(AA237&lt;AI237,AND(AA237=AI237,2&lt;3))),1,0)+IF(AND(AQ237&gt;0,OR(AQ237&lt;AI237,AND(AQ237=AI237,4&lt;3))),1,0)+IF(AND(AY237&gt;0,OR(AY237&lt;AI237,AND(AY237=AI237,5&lt;3))),1,0)+IF(AND(BG237&gt;0,OR(BG237&lt;AI237,AND(BG237=AI237,6&lt;3))),1,0)+IF(AND(BO237&gt;0,OR(BO237&lt;AI237,AND(BO237=AI237,7&lt;3))),1,0)+IF(AND(BW237&gt;0,OR(BW237&lt;AI237,AND(BW237=AI237,8&lt;3))),1,0)+IF(AND(CE237&gt;0,OR(CE237&lt;AI237,AND(CE237=AI237,9&lt;3))),1,0)))</f>
        <v>99</v>
      </c>
      <c r="AN237" s="3">
        <f>IF(Inputs!$B$27&lt;&gt;"Ready","PENDING INPUTS",IF(A237&gt;Inputs!$B$6,0,MIN(MAX(0,(AI237+AJ237+AK237)-AL237),MAX(0,C237-D237-(IF(O237&lt;AM237,K237+L237+M237-N237,0)+IF(W237&lt;AM237,S237+T237+U237-V237,0)+IF(AE237&lt;AM237,AA237+AB237+AC237-AD237,0)+IF(AM237&lt;AM237,AI237+AJ237+AK237-AL237,0)+IF(AU237&lt;AM237,AQ237+AR237+AS237-AT237,0)+IF(BC237&lt;AM237,AY237+AZ237+BA237-BB237,0)+IF(BK237&lt;AM237,BG237+BH237+BI237-BJ237,0)+IF(BS237&lt;AM237,BO237+BP237+BQ237-BR237,0)+IF(CA237&lt;AM237,BW237+BX237+BY237-BZ237,0)+IF(CI237&lt;AM237,CE237+CF237+CG237-CH237,0))))))</f>
        <v>0</v>
      </c>
      <c r="AO237" s="3">
        <f>IF(Inputs!$B$27&lt;&gt;"Ready","PENDING INPUTS",MIN((AI237+AJ237+AK237),IF(D237&gt;C237,IF(D237=0,0,AL237*C237/D237),AL237+AN237)))</f>
        <v>0</v>
      </c>
      <c r="AP237" s="3">
        <f>IF(Inputs!$B$27&lt;&gt;"Ready","PENDING INPUTS",MAX(0,(AI237+AJ237+AK237)-AO237))</f>
        <v>0</v>
      </c>
      <c r="AQ237" s="3">
        <f>IF(Inputs!$B$27&lt;&gt;"Ready","PENDING INPUTS",AX236)</f>
        <v>0</v>
      </c>
      <c r="AR237" s="3">
        <f>IF(Inputs!$B$27&lt;&gt;"Ready","PENDING INPUTS",IF(A237&lt;=Inputs!$B$6,ROUND(AQ237*Inputs!C18/12,2),0))</f>
        <v>0</v>
      </c>
      <c r="AS237" s="3">
        <f>IF(Inputs!$B$27&lt;&gt;"Ready","PENDING INPUTS",IF(AND(A237&lt;=Inputs!$B$6,AQ237&gt;0),Inputs!G18,0))</f>
        <v>0</v>
      </c>
      <c r="AT237" s="3">
        <f>IF(Inputs!$B$27&lt;&gt;"Ready","PENDING INPUTS",IF(A237&gt;Inputs!$B$6,0,MIN((AQ237+AR237+AS237),IF(Inputs!H18=1,Inputs!D18,MAX(Inputs!F18,ROUND(AQ237*Inputs!E18+AR237+AS237,2))))))</f>
        <v>0</v>
      </c>
      <c r="AU237">
        <f>IF(Inputs!$B$27&lt;&gt;"Ready","PENDING INPUTS",IF(AQ237&lt;=0,99,1+IF(AND(K237&gt;0,OR(K237&lt;AQ237,AND(K237=AQ237,0&lt;4))),1,0)+IF(AND(S237&gt;0,OR(S237&lt;AQ237,AND(S237=AQ237,1&lt;4))),1,0)+IF(AND(AA237&gt;0,OR(AA237&lt;AQ237,AND(AA237=AQ237,2&lt;4))),1,0)+IF(AND(AI237&gt;0,OR(AI237&lt;AQ237,AND(AI237=AQ237,3&lt;4))),1,0)+IF(AND(AY237&gt;0,OR(AY237&lt;AQ237,AND(AY237=AQ237,5&lt;4))),1,0)+IF(AND(BG237&gt;0,OR(BG237&lt;AQ237,AND(BG237=AQ237,6&lt;4))),1,0)+IF(AND(BO237&gt;0,OR(BO237&lt;AQ237,AND(BO237=AQ237,7&lt;4))),1,0)+IF(AND(BW237&gt;0,OR(BW237&lt;AQ237,AND(BW237=AQ237,8&lt;4))),1,0)+IF(AND(CE237&gt;0,OR(CE237&lt;AQ237,AND(CE237=AQ237,9&lt;4))),1,0)))</f>
        <v>99</v>
      </c>
      <c r="AV237" s="3">
        <f>IF(Inputs!$B$27&lt;&gt;"Ready","PENDING INPUTS",IF(A237&gt;Inputs!$B$6,0,MIN(MAX(0,(AQ237+AR237+AS237)-AT237),MAX(0,C237-D237-(IF(O237&lt;AU237,K237+L237+M237-N237,0)+IF(W237&lt;AU237,S237+T237+U237-V237,0)+IF(AE237&lt;AU237,AA237+AB237+AC237-AD237,0)+IF(AM237&lt;AU237,AI237+AJ237+AK237-AL237,0)+IF(AU237&lt;AU237,AQ237+AR237+AS237-AT237,0)+IF(BC237&lt;AU237,AY237+AZ237+BA237-BB237,0)+IF(BK237&lt;AU237,BG237+BH237+BI237-BJ237,0)+IF(BS237&lt;AU237,BO237+BP237+BQ237-BR237,0)+IF(CA237&lt;AU237,BW237+BX237+BY237-BZ237,0)+IF(CI237&lt;AU237,CE237+CF237+CG237-CH237,0))))))</f>
        <v>0</v>
      </c>
      <c r="AW237" s="3">
        <f>IF(Inputs!$B$27&lt;&gt;"Ready","PENDING INPUTS",MIN((AQ237+AR237+AS237),IF(D237&gt;C237,IF(D237=0,0,AT237*C237/D237),AT237+AV237)))</f>
        <v>0</v>
      </c>
      <c r="AX237" s="3">
        <f>IF(Inputs!$B$27&lt;&gt;"Ready","PENDING INPUTS",MAX(0,(AQ237+AR237+AS237)-AW237))</f>
        <v>0</v>
      </c>
      <c r="AY237" s="3">
        <f>IF(Inputs!$B$27&lt;&gt;"Ready","PENDING INPUTS",BF236)</f>
        <v>0</v>
      </c>
      <c r="AZ237" s="3">
        <f>IF(Inputs!$B$27&lt;&gt;"Ready","PENDING INPUTS",IF(A237&lt;=Inputs!$B$6,ROUND(AY237*Inputs!C19/12,2),0))</f>
        <v>0</v>
      </c>
      <c r="BA237" s="3">
        <f>IF(Inputs!$B$27&lt;&gt;"Ready","PENDING INPUTS",IF(AND(A237&lt;=Inputs!$B$6,AY237&gt;0),Inputs!G19,0))</f>
        <v>0</v>
      </c>
      <c r="BB237" s="3">
        <f>IF(Inputs!$B$27&lt;&gt;"Ready","PENDING INPUTS",IF(A237&gt;Inputs!$B$6,0,MIN((AY237+AZ237+BA237),IF(Inputs!H19=1,Inputs!D19,MAX(Inputs!F19,ROUND(AY237*Inputs!E19+AZ237+BA237,2))))))</f>
        <v>0</v>
      </c>
      <c r="BC237">
        <f>IF(Inputs!$B$27&lt;&gt;"Ready","PENDING INPUTS",IF(AY237&lt;=0,99,1+IF(AND(K237&gt;0,OR(K237&lt;AY237,AND(K237=AY237,0&lt;5))),1,0)+IF(AND(S237&gt;0,OR(S237&lt;AY237,AND(S237=AY237,1&lt;5))),1,0)+IF(AND(AA237&gt;0,OR(AA237&lt;AY237,AND(AA237=AY237,2&lt;5))),1,0)+IF(AND(AI237&gt;0,OR(AI237&lt;AY237,AND(AI237=AY237,3&lt;5))),1,0)+IF(AND(AQ237&gt;0,OR(AQ237&lt;AY237,AND(AQ237=AY237,4&lt;5))),1,0)+IF(AND(BG237&gt;0,OR(BG237&lt;AY237,AND(BG237=AY237,6&lt;5))),1,0)+IF(AND(BO237&gt;0,OR(BO237&lt;AY237,AND(BO237=AY237,7&lt;5))),1,0)+IF(AND(BW237&gt;0,OR(BW237&lt;AY237,AND(BW237=AY237,8&lt;5))),1,0)+IF(AND(CE237&gt;0,OR(CE237&lt;AY237,AND(CE237=AY237,9&lt;5))),1,0)))</f>
        <v>99</v>
      </c>
      <c r="BD237" s="3">
        <f>IF(Inputs!$B$27&lt;&gt;"Ready","PENDING INPUTS",IF(A237&gt;Inputs!$B$6,0,MIN(MAX(0,(AY237+AZ237+BA237)-BB237),MAX(0,C237-D237-(IF(O237&lt;BC237,K237+L237+M237-N237,0)+IF(W237&lt;BC237,S237+T237+U237-V237,0)+IF(AE237&lt;BC237,AA237+AB237+AC237-AD237,0)+IF(AM237&lt;BC237,AI237+AJ237+AK237-AL237,0)+IF(AU237&lt;BC237,AQ237+AR237+AS237-AT237,0)+IF(BC237&lt;BC237,AY237+AZ237+BA237-BB237,0)+IF(BK237&lt;BC237,BG237+BH237+BI237-BJ237,0)+IF(BS237&lt;BC237,BO237+BP237+BQ237-BR237,0)+IF(CA237&lt;BC237,BW237+BX237+BY237-BZ237,0)+IF(CI237&lt;BC237,CE237+CF237+CG237-CH237,0))))))</f>
        <v>0</v>
      </c>
      <c r="BE237" s="3">
        <f>IF(Inputs!$B$27&lt;&gt;"Ready","PENDING INPUTS",MIN((AY237+AZ237+BA237),IF(D237&gt;C237,IF(D237=0,0,BB237*C237/D237),BB237+BD237)))</f>
        <v>0</v>
      </c>
      <c r="BF237" s="3">
        <f>IF(Inputs!$B$27&lt;&gt;"Ready","PENDING INPUTS",MAX(0,(AY237+AZ237+BA237)-BE237))</f>
        <v>0</v>
      </c>
      <c r="BG237" s="3">
        <f>IF(Inputs!$B$27&lt;&gt;"Ready","PENDING INPUTS",BN236)</f>
        <v>0</v>
      </c>
      <c r="BH237" s="3">
        <f>IF(Inputs!$B$27&lt;&gt;"Ready","PENDING INPUTS",IF(A237&lt;=Inputs!$B$6,ROUND(BG237*Inputs!C20/12,2),0))</f>
        <v>0</v>
      </c>
      <c r="BI237" s="3">
        <f>IF(Inputs!$B$27&lt;&gt;"Ready","PENDING INPUTS",IF(AND(A237&lt;=Inputs!$B$6,BG237&gt;0),Inputs!G20,0))</f>
        <v>0</v>
      </c>
      <c r="BJ237" s="3">
        <f>IF(Inputs!$B$27&lt;&gt;"Ready","PENDING INPUTS",IF(A237&gt;Inputs!$B$6,0,MIN((BG237+BH237+BI237),IF(Inputs!H20=1,Inputs!D20,MAX(Inputs!F20,ROUND(BG237*Inputs!E20+BH237+BI237,2))))))</f>
        <v>0</v>
      </c>
      <c r="BK237">
        <f>IF(Inputs!$B$27&lt;&gt;"Ready","PENDING INPUTS",IF(BG237&lt;=0,99,1+IF(AND(K237&gt;0,OR(K237&lt;BG237,AND(K237=BG237,0&lt;6))),1,0)+IF(AND(S237&gt;0,OR(S237&lt;BG237,AND(S237=BG237,1&lt;6))),1,0)+IF(AND(AA237&gt;0,OR(AA237&lt;BG237,AND(AA237=BG237,2&lt;6))),1,0)+IF(AND(AI237&gt;0,OR(AI237&lt;BG237,AND(AI237=BG237,3&lt;6))),1,0)+IF(AND(AQ237&gt;0,OR(AQ237&lt;BG237,AND(AQ237=BG237,4&lt;6))),1,0)+IF(AND(AY237&gt;0,OR(AY237&lt;BG237,AND(AY237=BG237,5&lt;6))),1,0)+IF(AND(BO237&gt;0,OR(BO237&lt;BG237,AND(BO237=BG237,7&lt;6))),1,0)+IF(AND(BW237&gt;0,OR(BW237&lt;BG237,AND(BW237=BG237,8&lt;6))),1,0)+IF(AND(CE237&gt;0,OR(CE237&lt;BG237,AND(CE237=BG237,9&lt;6))),1,0)))</f>
        <v>99</v>
      </c>
      <c r="BL237" s="3">
        <f>IF(Inputs!$B$27&lt;&gt;"Ready","PENDING INPUTS",IF(A237&gt;Inputs!$B$6,0,MIN(MAX(0,(BG237+BH237+BI237)-BJ237),MAX(0,C237-D237-(IF(O237&lt;BK237,K237+L237+M237-N237,0)+IF(W237&lt;BK237,S237+T237+U237-V237,0)+IF(AE237&lt;BK237,AA237+AB237+AC237-AD237,0)+IF(AM237&lt;BK237,AI237+AJ237+AK237-AL237,0)+IF(AU237&lt;BK237,AQ237+AR237+AS237-AT237,0)+IF(BC237&lt;BK237,AY237+AZ237+BA237-BB237,0)+IF(BK237&lt;BK237,BG237+BH237+BI237-BJ237,0)+IF(BS237&lt;BK237,BO237+BP237+BQ237-BR237,0)+IF(CA237&lt;BK237,BW237+BX237+BY237-BZ237,0)+IF(CI237&lt;BK237,CE237+CF237+CG237-CH237,0))))))</f>
        <v>0</v>
      </c>
      <c r="BM237" s="3">
        <f>IF(Inputs!$B$27&lt;&gt;"Ready","PENDING INPUTS",MIN((BG237+BH237+BI237),IF(D237&gt;C237,IF(D237=0,0,BJ237*C237/D237),BJ237+BL237)))</f>
        <v>0</v>
      </c>
      <c r="BN237" s="3">
        <f>IF(Inputs!$B$27&lt;&gt;"Ready","PENDING INPUTS",MAX(0,(BG237+BH237+BI237)-BM237))</f>
        <v>0</v>
      </c>
      <c r="BO237" s="3">
        <f>IF(Inputs!$B$27&lt;&gt;"Ready","PENDING INPUTS",BV236)</f>
        <v>0</v>
      </c>
      <c r="BP237" s="3">
        <f>IF(Inputs!$B$27&lt;&gt;"Ready","PENDING INPUTS",IF(A237&lt;=Inputs!$B$6,ROUND(BO237*Inputs!C21/12,2),0))</f>
        <v>0</v>
      </c>
      <c r="BQ237" s="3">
        <f>IF(Inputs!$B$27&lt;&gt;"Ready","PENDING INPUTS",IF(AND(A237&lt;=Inputs!$B$6,BO237&gt;0),Inputs!G21,0))</f>
        <v>0</v>
      </c>
      <c r="BR237" s="3">
        <f>IF(Inputs!$B$27&lt;&gt;"Ready","PENDING INPUTS",IF(A237&gt;Inputs!$B$6,0,MIN((BO237+BP237+BQ237),IF(Inputs!H21=1,Inputs!D21,MAX(Inputs!F21,ROUND(BO237*Inputs!E21+BP237+BQ237,2))))))</f>
        <v>0</v>
      </c>
      <c r="BS237">
        <f>IF(Inputs!$B$27&lt;&gt;"Ready","PENDING INPUTS",IF(BO237&lt;=0,99,1+IF(AND(K237&gt;0,OR(K237&lt;BO237,AND(K237=BO237,0&lt;7))),1,0)+IF(AND(S237&gt;0,OR(S237&lt;BO237,AND(S237=BO237,1&lt;7))),1,0)+IF(AND(AA237&gt;0,OR(AA237&lt;BO237,AND(AA237=BO237,2&lt;7))),1,0)+IF(AND(AI237&gt;0,OR(AI237&lt;BO237,AND(AI237=BO237,3&lt;7))),1,0)+IF(AND(AQ237&gt;0,OR(AQ237&lt;BO237,AND(AQ237=BO237,4&lt;7))),1,0)+IF(AND(AY237&gt;0,OR(AY237&lt;BO237,AND(AY237=BO237,5&lt;7))),1,0)+IF(AND(BG237&gt;0,OR(BG237&lt;BO237,AND(BG237=BO237,6&lt;7))),1,0)+IF(AND(BW237&gt;0,OR(BW237&lt;BO237,AND(BW237=BO237,8&lt;7))),1,0)+IF(AND(CE237&gt;0,OR(CE237&lt;BO237,AND(CE237=BO237,9&lt;7))),1,0)))</f>
        <v>99</v>
      </c>
      <c r="BT237" s="3">
        <f>IF(Inputs!$B$27&lt;&gt;"Ready","PENDING INPUTS",IF(A237&gt;Inputs!$B$6,0,MIN(MAX(0,(BO237+BP237+BQ237)-BR237),MAX(0,C237-D237-(IF(O237&lt;BS237,K237+L237+M237-N237,0)+IF(W237&lt;BS237,S237+T237+U237-V237,0)+IF(AE237&lt;BS237,AA237+AB237+AC237-AD237,0)+IF(AM237&lt;BS237,AI237+AJ237+AK237-AL237,0)+IF(AU237&lt;BS237,AQ237+AR237+AS237-AT237,0)+IF(BC237&lt;BS237,AY237+AZ237+BA237-BB237,0)+IF(BK237&lt;BS237,BG237+BH237+BI237-BJ237,0)+IF(BS237&lt;BS237,BO237+BP237+BQ237-BR237,0)+IF(CA237&lt;BS237,BW237+BX237+BY237-BZ237,0)+IF(CI237&lt;BS237,CE237+CF237+CG237-CH237,0))))))</f>
        <v>0</v>
      </c>
      <c r="BU237" s="3">
        <f>IF(Inputs!$B$27&lt;&gt;"Ready","PENDING INPUTS",MIN((BO237+BP237+BQ237),IF(D237&gt;C237,IF(D237=0,0,BR237*C237/D237),BR237+BT237)))</f>
        <v>0</v>
      </c>
      <c r="BV237" s="3">
        <f>IF(Inputs!$B$27&lt;&gt;"Ready","PENDING INPUTS",MAX(0,(BO237+BP237+BQ237)-BU237))</f>
        <v>0</v>
      </c>
      <c r="BW237" s="3">
        <f>IF(Inputs!$B$27&lt;&gt;"Ready","PENDING INPUTS",CD236)</f>
        <v>0</v>
      </c>
      <c r="BX237" s="3">
        <f>IF(Inputs!$B$27&lt;&gt;"Ready","PENDING INPUTS",IF(A237&lt;=Inputs!$B$6,ROUND(BW237*Inputs!C22/12,2),0))</f>
        <v>0</v>
      </c>
      <c r="BY237" s="3">
        <f>IF(Inputs!$B$27&lt;&gt;"Ready","PENDING INPUTS",IF(AND(A237&lt;=Inputs!$B$6,BW237&gt;0),Inputs!G22,0))</f>
        <v>0</v>
      </c>
      <c r="BZ237" s="3">
        <f>IF(Inputs!$B$27&lt;&gt;"Ready","PENDING INPUTS",IF(A237&gt;Inputs!$B$6,0,MIN((BW237+BX237+BY237),IF(Inputs!H22=1,Inputs!D22,MAX(Inputs!F22,ROUND(BW237*Inputs!E22+BX237+BY237,2))))))</f>
        <v>0</v>
      </c>
      <c r="CA237">
        <f>IF(Inputs!$B$27&lt;&gt;"Ready","PENDING INPUTS",IF(BW237&lt;=0,99,1+IF(AND(K237&gt;0,OR(K237&lt;BW237,AND(K237=BW237,0&lt;8))),1,0)+IF(AND(S237&gt;0,OR(S237&lt;BW237,AND(S237=BW237,1&lt;8))),1,0)+IF(AND(AA237&gt;0,OR(AA237&lt;BW237,AND(AA237=BW237,2&lt;8))),1,0)+IF(AND(AI237&gt;0,OR(AI237&lt;BW237,AND(AI237=BW237,3&lt;8))),1,0)+IF(AND(AQ237&gt;0,OR(AQ237&lt;BW237,AND(AQ237=BW237,4&lt;8))),1,0)+IF(AND(AY237&gt;0,OR(AY237&lt;BW237,AND(AY237=BW237,5&lt;8))),1,0)+IF(AND(BG237&gt;0,OR(BG237&lt;BW237,AND(BG237=BW237,6&lt;8))),1,0)+IF(AND(BO237&gt;0,OR(BO237&lt;BW237,AND(BO237=BW237,7&lt;8))),1,0)+IF(AND(CE237&gt;0,OR(CE237&lt;BW237,AND(CE237=BW237,9&lt;8))),1,0)))</f>
        <v>99</v>
      </c>
      <c r="CB237" s="3">
        <f>IF(Inputs!$B$27&lt;&gt;"Ready","PENDING INPUTS",IF(A237&gt;Inputs!$B$6,0,MIN(MAX(0,(BW237+BX237+BY237)-BZ237),MAX(0,C237-D237-(IF(O237&lt;CA237,K237+L237+M237-N237,0)+IF(W237&lt;CA237,S237+T237+U237-V237,0)+IF(AE237&lt;CA237,AA237+AB237+AC237-AD237,0)+IF(AM237&lt;CA237,AI237+AJ237+AK237-AL237,0)+IF(AU237&lt;CA237,AQ237+AR237+AS237-AT237,0)+IF(BC237&lt;CA237,AY237+AZ237+BA237-BB237,0)+IF(BK237&lt;CA237,BG237+BH237+BI237-BJ237,0)+IF(BS237&lt;CA237,BO237+BP237+BQ237-BR237,0)+IF(CA237&lt;CA237,BW237+BX237+BY237-BZ237,0)+IF(CI237&lt;CA237,CE237+CF237+CG237-CH237,0))))))</f>
        <v>0</v>
      </c>
      <c r="CC237" s="3">
        <f>IF(Inputs!$B$27&lt;&gt;"Ready","PENDING INPUTS",MIN((BW237+BX237+BY237),IF(D237&gt;C237,IF(D237=0,0,BZ237*C237/D237),BZ237+CB237)))</f>
        <v>0</v>
      </c>
      <c r="CD237" s="3">
        <f>IF(Inputs!$B$27&lt;&gt;"Ready","PENDING INPUTS",MAX(0,(BW237+BX237+BY237)-CC237))</f>
        <v>0</v>
      </c>
      <c r="CE237" s="3">
        <f>IF(Inputs!$B$27&lt;&gt;"Ready","PENDING INPUTS",CL236)</f>
        <v>0</v>
      </c>
      <c r="CF237" s="3">
        <f>IF(Inputs!$B$27&lt;&gt;"Ready","PENDING INPUTS",IF(A237&lt;=Inputs!$B$6,ROUND(CE237*Inputs!C23/12,2),0))</f>
        <v>0</v>
      </c>
      <c r="CG237" s="3">
        <f>IF(Inputs!$B$27&lt;&gt;"Ready","PENDING INPUTS",IF(AND(A237&lt;=Inputs!$B$6,CE237&gt;0),Inputs!G23,0))</f>
        <v>0</v>
      </c>
      <c r="CH237" s="3">
        <f>IF(Inputs!$B$27&lt;&gt;"Ready","PENDING INPUTS",IF(A237&gt;Inputs!$B$6,0,MIN((CE237+CF237+CG237),IF(Inputs!H23=1,Inputs!D23,MAX(Inputs!F23,ROUND(CE237*Inputs!E23+CF237+CG237,2))))))</f>
        <v>0</v>
      </c>
      <c r="CI237">
        <f>IF(Inputs!$B$27&lt;&gt;"Ready","PENDING INPUTS",IF(CE237&lt;=0,99,1+IF(AND(K237&gt;0,OR(K237&lt;CE237,AND(K237=CE237,0&lt;9))),1,0)+IF(AND(S237&gt;0,OR(S237&lt;CE237,AND(S237=CE237,1&lt;9))),1,0)+IF(AND(AA237&gt;0,OR(AA237&lt;CE237,AND(AA237=CE237,2&lt;9))),1,0)+IF(AND(AI237&gt;0,OR(AI237&lt;CE237,AND(AI237=CE237,3&lt;9))),1,0)+IF(AND(AQ237&gt;0,OR(AQ237&lt;CE237,AND(AQ237=CE237,4&lt;9))),1,0)+IF(AND(AY237&gt;0,OR(AY237&lt;CE237,AND(AY237=CE237,5&lt;9))),1,0)+IF(AND(BG237&gt;0,OR(BG237&lt;CE237,AND(BG237=CE237,6&lt;9))),1,0)+IF(AND(BO237&gt;0,OR(BO237&lt;CE237,AND(BO237=CE237,7&lt;9))),1,0)+IF(AND(BW237&gt;0,OR(BW237&lt;CE237,AND(BW237=CE237,8&lt;9))),1,0)))</f>
        <v>99</v>
      </c>
      <c r="CJ237" s="3">
        <f>IF(Inputs!$B$27&lt;&gt;"Ready","PENDING INPUTS",IF(A237&gt;Inputs!$B$6,0,MIN(MAX(0,(CE237+CF237+CG237)-CH237),MAX(0,C237-D237-(IF(O237&lt;CI237,K237+L237+M237-N237,0)+IF(W237&lt;CI237,S237+T237+U237-V237,0)+IF(AE237&lt;CI237,AA237+AB237+AC237-AD237,0)+IF(AM237&lt;CI237,AI237+AJ237+AK237-AL237,0)+IF(AU237&lt;CI237,AQ237+AR237+AS237-AT237,0)+IF(BC237&lt;CI237,AY237+AZ237+BA237-BB237,0)+IF(BK237&lt;CI237,BG237+BH237+BI237-BJ237,0)+IF(BS237&lt;CI237,BO237+BP237+BQ237-BR237,0)+IF(CA237&lt;CI237,BW237+BX237+BY237-BZ237,0)+IF(CI237&lt;CI237,CE237+CF237+CG237-CH237,0))))))</f>
        <v>0</v>
      </c>
      <c r="CK237" s="3">
        <f>IF(Inputs!$B$27&lt;&gt;"Ready","PENDING INPUTS",MIN((CE237+CF237+CG237),IF(D237&gt;C237,IF(D237=0,0,CH237*C237/D237),CH237+CJ237)))</f>
        <v>0</v>
      </c>
      <c r="CL237" s="3">
        <f>IF(Inputs!$B$27&lt;&gt;"Ready","PENDING INPUTS",MAX(0,(CE237+CF237+CG237)-CK237))</f>
        <v>0</v>
      </c>
    </row>
    <row r="238" spans="1:90" ht="27.95" customHeight="1" x14ac:dyDescent="0.25">
      <c r="A238">
        <v>234</v>
      </c>
      <c r="B238" s="13">
        <f>IF(Inputs!$B$27&lt;&gt;"Ready","PENDING INPUTS",EDATE(Inputs!$B$5,A238-1))</f>
        <v>53387</v>
      </c>
      <c r="C238" s="3">
        <f>IF(Inputs!$B$27&lt;&gt;"Ready","PENDING INPUTS",IF(A238&lt;=Inputs!$B$6,MAX(0,Inputs!$B$4+IF(A238=Inputs!$B$7,Inputs!$B$8,0)+IF(A238=Inputs!$B$9,Inputs!$B$10,0)),0))</f>
        <v>0</v>
      </c>
      <c r="D238" s="3">
        <f>IF(Inputs!$B$27&lt;&gt;"Ready","PENDING INPUTS",SUM(N238,V238,AD238,AL238,AT238,BB238,BJ238,BR238,BZ238,CH238))</f>
        <v>0</v>
      </c>
      <c r="E238" s="3">
        <f>IF(Inputs!$B$27&lt;&gt;"Ready","PENDING INPUTS",MAX(0,D238-C238))</f>
        <v>0</v>
      </c>
      <c r="F238" s="3">
        <f>IF(Inputs!$B$27&lt;&gt;"Ready","PENDING INPUTS",SUM(Q238,Y238,AG238,AO238,AW238,BE238,BM238,BU238,CC238,CK238))</f>
        <v>0</v>
      </c>
      <c r="G238" s="3">
        <f>IF(Inputs!$B$27&lt;&gt;"Ready","PENDING INPUTS",SUM(L238,T238,AB238,AJ238,AR238,AZ238,BH238,BP238,BX238,CF238))</f>
        <v>0</v>
      </c>
      <c r="H238" s="3">
        <f>IF(Inputs!$B$27&lt;&gt;"Ready","PENDING INPUTS",SUM(M238,U238,AC238,AK238,AS238,BA238,BI238,BQ238,BY238,CG238))</f>
        <v>0</v>
      </c>
      <c r="I238" s="3">
        <f>IF(Inputs!$B$27&lt;&gt;"Ready","PENDING INPUTS",SUM(R238,Z238,AH238,AP238,AX238,BF238,BN238,BV238,CD238,CL238))</f>
        <v>0</v>
      </c>
      <c r="J238" t="str">
        <f>IF(Inputs!$B$27&lt;&gt;"Ready","PENDING INPUTS",IF(A238&gt;Inputs!$B$6,"Beyond horizon",IF(E238&gt;0.005,"MINIMUM SHORTFALL",IF(I238&lt;0.005,"Paid off","In progress"))))</f>
        <v>Beyond horizon</v>
      </c>
      <c r="K238" s="3">
        <f>IF(Inputs!$B$27&lt;&gt;"Ready","PENDING INPUTS",R237)</f>
        <v>0</v>
      </c>
      <c r="L238" s="3">
        <f>IF(Inputs!$B$27&lt;&gt;"Ready","PENDING INPUTS",IF(A238&lt;=Inputs!$B$6,ROUND(K238*Inputs!C14/12,2),0))</f>
        <v>0</v>
      </c>
      <c r="M238" s="3">
        <f>IF(Inputs!$B$27&lt;&gt;"Ready","PENDING INPUTS",IF(AND(A238&lt;=Inputs!$B$6,K238&gt;0),Inputs!G14,0))</f>
        <v>0</v>
      </c>
      <c r="N238" s="3">
        <f>IF(Inputs!$B$27&lt;&gt;"Ready","PENDING INPUTS",IF(A238&gt;Inputs!$B$6,0,MIN((K238+L238+M238),IF(Inputs!H14=1,Inputs!D14,MAX(Inputs!F14,ROUND(K238*Inputs!E14+L238+M238,2))))))</f>
        <v>0</v>
      </c>
      <c r="O238">
        <f>IF(Inputs!$B$27&lt;&gt;"Ready","PENDING INPUTS",IF(K238&lt;=0,99,1+IF(AND(S238&gt;0,OR(S238&lt;K238,AND(S238=K238,1&lt;0))),1,0)+IF(AND(AA238&gt;0,OR(AA238&lt;K238,AND(AA238=K238,2&lt;0))),1,0)+IF(AND(AI238&gt;0,OR(AI238&lt;K238,AND(AI238=K238,3&lt;0))),1,0)+IF(AND(AQ238&gt;0,OR(AQ238&lt;K238,AND(AQ238=K238,4&lt;0))),1,0)+IF(AND(AY238&gt;0,OR(AY238&lt;K238,AND(AY238=K238,5&lt;0))),1,0)+IF(AND(BG238&gt;0,OR(BG238&lt;K238,AND(BG238=K238,6&lt;0))),1,0)+IF(AND(BO238&gt;0,OR(BO238&lt;K238,AND(BO238=K238,7&lt;0))),1,0)+IF(AND(BW238&gt;0,OR(BW238&lt;K238,AND(BW238=K238,8&lt;0))),1,0)+IF(AND(CE238&gt;0,OR(CE238&lt;K238,AND(CE238=K238,9&lt;0))),1,0)))</f>
        <v>99</v>
      </c>
      <c r="P238" s="3">
        <f>IF(Inputs!$B$27&lt;&gt;"Ready","PENDING INPUTS",IF(A238&gt;Inputs!$B$6,0,MIN(MAX(0,(K238+L238+M238)-N238),MAX(0,C238-D238-(IF(O238&lt;O238,K238+L238+M238-N238,0)+IF(W238&lt;O238,S238+T238+U238-V238,0)+IF(AE238&lt;O238,AA238+AB238+AC238-AD238,0)+IF(AM238&lt;O238,AI238+AJ238+AK238-AL238,0)+IF(AU238&lt;O238,AQ238+AR238+AS238-AT238,0)+IF(BC238&lt;O238,AY238+AZ238+BA238-BB238,0)+IF(BK238&lt;O238,BG238+BH238+BI238-BJ238,0)+IF(BS238&lt;O238,BO238+BP238+BQ238-BR238,0)+IF(CA238&lt;O238,BW238+BX238+BY238-BZ238,0)+IF(CI238&lt;O238,CE238+CF238+CG238-CH238,0))))))</f>
        <v>0</v>
      </c>
      <c r="Q238" s="3">
        <f>IF(Inputs!$B$27&lt;&gt;"Ready","PENDING INPUTS",MIN((K238+L238+M238),IF(D238&gt;C238,IF(D238=0,0,N238*C238/D238),N238+P238)))</f>
        <v>0</v>
      </c>
      <c r="R238" s="3">
        <f>IF(Inputs!$B$27&lt;&gt;"Ready","PENDING INPUTS",MAX(0,(K238+L238+M238)-Q238))</f>
        <v>0</v>
      </c>
      <c r="S238" s="3">
        <f>IF(Inputs!$B$27&lt;&gt;"Ready","PENDING INPUTS",Z237)</f>
        <v>0</v>
      </c>
      <c r="T238" s="3">
        <f>IF(Inputs!$B$27&lt;&gt;"Ready","PENDING INPUTS",IF(A238&lt;=Inputs!$B$6,ROUND(S238*Inputs!C15/12,2),0))</f>
        <v>0</v>
      </c>
      <c r="U238" s="3">
        <f>IF(Inputs!$B$27&lt;&gt;"Ready","PENDING INPUTS",IF(AND(A238&lt;=Inputs!$B$6,S238&gt;0),Inputs!G15,0))</f>
        <v>0</v>
      </c>
      <c r="V238" s="3">
        <f>IF(Inputs!$B$27&lt;&gt;"Ready","PENDING INPUTS",IF(A238&gt;Inputs!$B$6,0,MIN((S238+T238+U238),IF(Inputs!H15=1,Inputs!D15,MAX(Inputs!F15,ROUND(S238*Inputs!E15+T238+U238,2))))))</f>
        <v>0</v>
      </c>
      <c r="W238">
        <f>IF(Inputs!$B$27&lt;&gt;"Ready","PENDING INPUTS",IF(S238&lt;=0,99,1+IF(AND(K238&gt;0,OR(K238&lt;S238,AND(K238=S238,0&lt;1))),1,0)+IF(AND(AA238&gt;0,OR(AA238&lt;S238,AND(AA238=S238,2&lt;1))),1,0)+IF(AND(AI238&gt;0,OR(AI238&lt;S238,AND(AI238=S238,3&lt;1))),1,0)+IF(AND(AQ238&gt;0,OR(AQ238&lt;S238,AND(AQ238=S238,4&lt;1))),1,0)+IF(AND(AY238&gt;0,OR(AY238&lt;S238,AND(AY238=S238,5&lt;1))),1,0)+IF(AND(BG238&gt;0,OR(BG238&lt;S238,AND(BG238=S238,6&lt;1))),1,0)+IF(AND(BO238&gt;0,OR(BO238&lt;S238,AND(BO238=S238,7&lt;1))),1,0)+IF(AND(BW238&gt;0,OR(BW238&lt;S238,AND(BW238=S238,8&lt;1))),1,0)+IF(AND(CE238&gt;0,OR(CE238&lt;S238,AND(CE238=S238,9&lt;1))),1,0)))</f>
        <v>99</v>
      </c>
      <c r="X238" s="3">
        <f>IF(Inputs!$B$27&lt;&gt;"Ready","PENDING INPUTS",IF(A238&gt;Inputs!$B$6,0,MIN(MAX(0,(S238+T238+U238)-V238),MAX(0,C238-D238-(IF(O238&lt;W238,K238+L238+M238-N238,0)+IF(W238&lt;W238,S238+T238+U238-V238,0)+IF(AE238&lt;W238,AA238+AB238+AC238-AD238,0)+IF(AM238&lt;W238,AI238+AJ238+AK238-AL238,0)+IF(AU238&lt;W238,AQ238+AR238+AS238-AT238,0)+IF(BC238&lt;W238,AY238+AZ238+BA238-BB238,0)+IF(BK238&lt;W238,BG238+BH238+BI238-BJ238,0)+IF(BS238&lt;W238,BO238+BP238+BQ238-BR238,0)+IF(CA238&lt;W238,BW238+BX238+BY238-BZ238,0)+IF(CI238&lt;W238,CE238+CF238+CG238-CH238,0))))))</f>
        <v>0</v>
      </c>
      <c r="Y238" s="3">
        <f>IF(Inputs!$B$27&lt;&gt;"Ready","PENDING INPUTS",MIN((S238+T238+U238),IF(D238&gt;C238,IF(D238=0,0,V238*C238/D238),V238+X238)))</f>
        <v>0</v>
      </c>
      <c r="Z238" s="3">
        <f>IF(Inputs!$B$27&lt;&gt;"Ready","PENDING INPUTS",MAX(0,(S238+T238+U238)-Y238))</f>
        <v>0</v>
      </c>
      <c r="AA238" s="3">
        <f>IF(Inputs!$B$27&lt;&gt;"Ready","PENDING INPUTS",AH237)</f>
        <v>0</v>
      </c>
      <c r="AB238" s="3">
        <f>IF(Inputs!$B$27&lt;&gt;"Ready","PENDING INPUTS",IF(A238&lt;=Inputs!$B$6,ROUND(AA238*Inputs!C16/12,2),0))</f>
        <v>0</v>
      </c>
      <c r="AC238" s="3">
        <f>IF(Inputs!$B$27&lt;&gt;"Ready","PENDING INPUTS",IF(AND(A238&lt;=Inputs!$B$6,AA238&gt;0),Inputs!G16,0))</f>
        <v>0</v>
      </c>
      <c r="AD238" s="3">
        <f>IF(Inputs!$B$27&lt;&gt;"Ready","PENDING INPUTS",IF(A238&gt;Inputs!$B$6,0,MIN((AA238+AB238+AC238),IF(Inputs!H16=1,Inputs!D16,MAX(Inputs!F16,ROUND(AA238*Inputs!E16+AB238+AC238,2))))))</f>
        <v>0</v>
      </c>
      <c r="AE238">
        <f>IF(Inputs!$B$27&lt;&gt;"Ready","PENDING INPUTS",IF(AA238&lt;=0,99,1+IF(AND(K238&gt;0,OR(K238&lt;AA238,AND(K238=AA238,0&lt;2))),1,0)+IF(AND(S238&gt;0,OR(S238&lt;AA238,AND(S238=AA238,1&lt;2))),1,0)+IF(AND(AI238&gt;0,OR(AI238&lt;AA238,AND(AI238=AA238,3&lt;2))),1,0)+IF(AND(AQ238&gt;0,OR(AQ238&lt;AA238,AND(AQ238=AA238,4&lt;2))),1,0)+IF(AND(AY238&gt;0,OR(AY238&lt;AA238,AND(AY238=AA238,5&lt;2))),1,0)+IF(AND(BG238&gt;0,OR(BG238&lt;AA238,AND(BG238=AA238,6&lt;2))),1,0)+IF(AND(BO238&gt;0,OR(BO238&lt;AA238,AND(BO238=AA238,7&lt;2))),1,0)+IF(AND(BW238&gt;0,OR(BW238&lt;AA238,AND(BW238=AA238,8&lt;2))),1,0)+IF(AND(CE238&gt;0,OR(CE238&lt;AA238,AND(CE238=AA238,9&lt;2))),1,0)))</f>
        <v>99</v>
      </c>
      <c r="AF238" s="3">
        <f>IF(Inputs!$B$27&lt;&gt;"Ready","PENDING INPUTS",IF(A238&gt;Inputs!$B$6,0,MIN(MAX(0,(AA238+AB238+AC238)-AD238),MAX(0,C238-D238-(IF(O238&lt;AE238,K238+L238+M238-N238,0)+IF(W238&lt;AE238,S238+T238+U238-V238,0)+IF(AE238&lt;AE238,AA238+AB238+AC238-AD238,0)+IF(AM238&lt;AE238,AI238+AJ238+AK238-AL238,0)+IF(AU238&lt;AE238,AQ238+AR238+AS238-AT238,0)+IF(BC238&lt;AE238,AY238+AZ238+BA238-BB238,0)+IF(BK238&lt;AE238,BG238+BH238+BI238-BJ238,0)+IF(BS238&lt;AE238,BO238+BP238+BQ238-BR238,0)+IF(CA238&lt;AE238,BW238+BX238+BY238-BZ238,0)+IF(CI238&lt;AE238,CE238+CF238+CG238-CH238,0))))))</f>
        <v>0</v>
      </c>
      <c r="AG238" s="3">
        <f>IF(Inputs!$B$27&lt;&gt;"Ready","PENDING INPUTS",MIN((AA238+AB238+AC238),IF(D238&gt;C238,IF(D238=0,0,AD238*C238/D238),AD238+AF238)))</f>
        <v>0</v>
      </c>
      <c r="AH238" s="3">
        <f>IF(Inputs!$B$27&lt;&gt;"Ready","PENDING INPUTS",MAX(0,(AA238+AB238+AC238)-AG238))</f>
        <v>0</v>
      </c>
      <c r="AI238" s="3">
        <f>IF(Inputs!$B$27&lt;&gt;"Ready","PENDING INPUTS",AP237)</f>
        <v>0</v>
      </c>
      <c r="AJ238" s="3">
        <f>IF(Inputs!$B$27&lt;&gt;"Ready","PENDING INPUTS",IF(A238&lt;=Inputs!$B$6,ROUND(AI238*Inputs!C17/12,2),0))</f>
        <v>0</v>
      </c>
      <c r="AK238" s="3">
        <f>IF(Inputs!$B$27&lt;&gt;"Ready","PENDING INPUTS",IF(AND(A238&lt;=Inputs!$B$6,AI238&gt;0),Inputs!G17,0))</f>
        <v>0</v>
      </c>
      <c r="AL238" s="3">
        <f>IF(Inputs!$B$27&lt;&gt;"Ready","PENDING INPUTS",IF(A238&gt;Inputs!$B$6,0,MIN((AI238+AJ238+AK238),IF(Inputs!H17=1,Inputs!D17,MAX(Inputs!F17,ROUND(AI238*Inputs!E17+AJ238+AK238,2))))))</f>
        <v>0</v>
      </c>
      <c r="AM238">
        <f>IF(Inputs!$B$27&lt;&gt;"Ready","PENDING INPUTS",IF(AI238&lt;=0,99,1+IF(AND(K238&gt;0,OR(K238&lt;AI238,AND(K238=AI238,0&lt;3))),1,0)+IF(AND(S238&gt;0,OR(S238&lt;AI238,AND(S238=AI238,1&lt;3))),1,0)+IF(AND(AA238&gt;0,OR(AA238&lt;AI238,AND(AA238=AI238,2&lt;3))),1,0)+IF(AND(AQ238&gt;0,OR(AQ238&lt;AI238,AND(AQ238=AI238,4&lt;3))),1,0)+IF(AND(AY238&gt;0,OR(AY238&lt;AI238,AND(AY238=AI238,5&lt;3))),1,0)+IF(AND(BG238&gt;0,OR(BG238&lt;AI238,AND(BG238=AI238,6&lt;3))),1,0)+IF(AND(BO238&gt;0,OR(BO238&lt;AI238,AND(BO238=AI238,7&lt;3))),1,0)+IF(AND(BW238&gt;0,OR(BW238&lt;AI238,AND(BW238=AI238,8&lt;3))),1,0)+IF(AND(CE238&gt;0,OR(CE238&lt;AI238,AND(CE238=AI238,9&lt;3))),1,0)))</f>
        <v>99</v>
      </c>
      <c r="AN238" s="3">
        <f>IF(Inputs!$B$27&lt;&gt;"Ready","PENDING INPUTS",IF(A238&gt;Inputs!$B$6,0,MIN(MAX(0,(AI238+AJ238+AK238)-AL238),MAX(0,C238-D238-(IF(O238&lt;AM238,K238+L238+M238-N238,0)+IF(W238&lt;AM238,S238+T238+U238-V238,0)+IF(AE238&lt;AM238,AA238+AB238+AC238-AD238,0)+IF(AM238&lt;AM238,AI238+AJ238+AK238-AL238,0)+IF(AU238&lt;AM238,AQ238+AR238+AS238-AT238,0)+IF(BC238&lt;AM238,AY238+AZ238+BA238-BB238,0)+IF(BK238&lt;AM238,BG238+BH238+BI238-BJ238,0)+IF(BS238&lt;AM238,BO238+BP238+BQ238-BR238,0)+IF(CA238&lt;AM238,BW238+BX238+BY238-BZ238,0)+IF(CI238&lt;AM238,CE238+CF238+CG238-CH238,0))))))</f>
        <v>0</v>
      </c>
      <c r="AO238" s="3">
        <f>IF(Inputs!$B$27&lt;&gt;"Ready","PENDING INPUTS",MIN((AI238+AJ238+AK238),IF(D238&gt;C238,IF(D238=0,0,AL238*C238/D238),AL238+AN238)))</f>
        <v>0</v>
      </c>
      <c r="AP238" s="3">
        <f>IF(Inputs!$B$27&lt;&gt;"Ready","PENDING INPUTS",MAX(0,(AI238+AJ238+AK238)-AO238))</f>
        <v>0</v>
      </c>
      <c r="AQ238" s="3">
        <f>IF(Inputs!$B$27&lt;&gt;"Ready","PENDING INPUTS",AX237)</f>
        <v>0</v>
      </c>
      <c r="AR238" s="3">
        <f>IF(Inputs!$B$27&lt;&gt;"Ready","PENDING INPUTS",IF(A238&lt;=Inputs!$B$6,ROUND(AQ238*Inputs!C18/12,2),0))</f>
        <v>0</v>
      </c>
      <c r="AS238" s="3">
        <f>IF(Inputs!$B$27&lt;&gt;"Ready","PENDING INPUTS",IF(AND(A238&lt;=Inputs!$B$6,AQ238&gt;0),Inputs!G18,0))</f>
        <v>0</v>
      </c>
      <c r="AT238" s="3">
        <f>IF(Inputs!$B$27&lt;&gt;"Ready","PENDING INPUTS",IF(A238&gt;Inputs!$B$6,0,MIN((AQ238+AR238+AS238),IF(Inputs!H18=1,Inputs!D18,MAX(Inputs!F18,ROUND(AQ238*Inputs!E18+AR238+AS238,2))))))</f>
        <v>0</v>
      </c>
      <c r="AU238">
        <f>IF(Inputs!$B$27&lt;&gt;"Ready","PENDING INPUTS",IF(AQ238&lt;=0,99,1+IF(AND(K238&gt;0,OR(K238&lt;AQ238,AND(K238=AQ238,0&lt;4))),1,0)+IF(AND(S238&gt;0,OR(S238&lt;AQ238,AND(S238=AQ238,1&lt;4))),1,0)+IF(AND(AA238&gt;0,OR(AA238&lt;AQ238,AND(AA238=AQ238,2&lt;4))),1,0)+IF(AND(AI238&gt;0,OR(AI238&lt;AQ238,AND(AI238=AQ238,3&lt;4))),1,0)+IF(AND(AY238&gt;0,OR(AY238&lt;AQ238,AND(AY238=AQ238,5&lt;4))),1,0)+IF(AND(BG238&gt;0,OR(BG238&lt;AQ238,AND(BG238=AQ238,6&lt;4))),1,0)+IF(AND(BO238&gt;0,OR(BO238&lt;AQ238,AND(BO238=AQ238,7&lt;4))),1,0)+IF(AND(BW238&gt;0,OR(BW238&lt;AQ238,AND(BW238=AQ238,8&lt;4))),1,0)+IF(AND(CE238&gt;0,OR(CE238&lt;AQ238,AND(CE238=AQ238,9&lt;4))),1,0)))</f>
        <v>99</v>
      </c>
      <c r="AV238" s="3">
        <f>IF(Inputs!$B$27&lt;&gt;"Ready","PENDING INPUTS",IF(A238&gt;Inputs!$B$6,0,MIN(MAX(0,(AQ238+AR238+AS238)-AT238),MAX(0,C238-D238-(IF(O238&lt;AU238,K238+L238+M238-N238,0)+IF(W238&lt;AU238,S238+T238+U238-V238,0)+IF(AE238&lt;AU238,AA238+AB238+AC238-AD238,0)+IF(AM238&lt;AU238,AI238+AJ238+AK238-AL238,0)+IF(AU238&lt;AU238,AQ238+AR238+AS238-AT238,0)+IF(BC238&lt;AU238,AY238+AZ238+BA238-BB238,0)+IF(BK238&lt;AU238,BG238+BH238+BI238-BJ238,0)+IF(BS238&lt;AU238,BO238+BP238+BQ238-BR238,0)+IF(CA238&lt;AU238,BW238+BX238+BY238-BZ238,0)+IF(CI238&lt;AU238,CE238+CF238+CG238-CH238,0))))))</f>
        <v>0</v>
      </c>
      <c r="AW238" s="3">
        <f>IF(Inputs!$B$27&lt;&gt;"Ready","PENDING INPUTS",MIN((AQ238+AR238+AS238),IF(D238&gt;C238,IF(D238=0,0,AT238*C238/D238),AT238+AV238)))</f>
        <v>0</v>
      </c>
      <c r="AX238" s="3">
        <f>IF(Inputs!$B$27&lt;&gt;"Ready","PENDING INPUTS",MAX(0,(AQ238+AR238+AS238)-AW238))</f>
        <v>0</v>
      </c>
      <c r="AY238" s="3">
        <f>IF(Inputs!$B$27&lt;&gt;"Ready","PENDING INPUTS",BF237)</f>
        <v>0</v>
      </c>
      <c r="AZ238" s="3">
        <f>IF(Inputs!$B$27&lt;&gt;"Ready","PENDING INPUTS",IF(A238&lt;=Inputs!$B$6,ROUND(AY238*Inputs!C19/12,2),0))</f>
        <v>0</v>
      </c>
      <c r="BA238" s="3">
        <f>IF(Inputs!$B$27&lt;&gt;"Ready","PENDING INPUTS",IF(AND(A238&lt;=Inputs!$B$6,AY238&gt;0),Inputs!G19,0))</f>
        <v>0</v>
      </c>
      <c r="BB238" s="3">
        <f>IF(Inputs!$B$27&lt;&gt;"Ready","PENDING INPUTS",IF(A238&gt;Inputs!$B$6,0,MIN((AY238+AZ238+BA238),IF(Inputs!H19=1,Inputs!D19,MAX(Inputs!F19,ROUND(AY238*Inputs!E19+AZ238+BA238,2))))))</f>
        <v>0</v>
      </c>
      <c r="BC238">
        <f>IF(Inputs!$B$27&lt;&gt;"Ready","PENDING INPUTS",IF(AY238&lt;=0,99,1+IF(AND(K238&gt;0,OR(K238&lt;AY238,AND(K238=AY238,0&lt;5))),1,0)+IF(AND(S238&gt;0,OR(S238&lt;AY238,AND(S238=AY238,1&lt;5))),1,0)+IF(AND(AA238&gt;0,OR(AA238&lt;AY238,AND(AA238=AY238,2&lt;5))),1,0)+IF(AND(AI238&gt;0,OR(AI238&lt;AY238,AND(AI238=AY238,3&lt;5))),1,0)+IF(AND(AQ238&gt;0,OR(AQ238&lt;AY238,AND(AQ238=AY238,4&lt;5))),1,0)+IF(AND(BG238&gt;0,OR(BG238&lt;AY238,AND(BG238=AY238,6&lt;5))),1,0)+IF(AND(BO238&gt;0,OR(BO238&lt;AY238,AND(BO238=AY238,7&lt;5))),1,0)+IF(AND(BW238&gt;0,OR(BW238&lt;AY238,AND(BW238=AY238,8&lt;5))),1,0)+IF(AND(CE238&gt;0,OR(CE238&lt;AY238,AND(CE238=AY238,9&lt;5))),1,0)))</f>
        <v>99</v>
      </c>
      <c r="BD238" s="3">
        <f>IF(Inputs!$B$27&lt;&gt;"Ready","PENDING INPUTS",IF(A238&gt;Inputs!$B$6,0,MIN(MAX(0,(AY238+AZ238+BA238)-BB238),MAX(0,C238-D238-(IF(O238&lt;BC238,K238+L238+M238-N238,0)+IF(W238&lt;BC238,S238+T238+U238-V238,0)+IF(AE238&lt;BC238,AA238+AB238+AC238-AD238,0)+IF(AM238&lt;BC238,AI238+AJ238+AK238-AL238,0)+IF(AU238&lt;BC238,AQ238+AR238+AS238-AT238,0)+IF(BC238&lt;BC238,AY238+AZ238+BA238-BB238,0)+IF(BK238&lt;BC238,BG238+BH238+BI238-BJ238,0)+IF(BS238&lt;BC238,BO238+BP238+BQ238-BR238,0)+IF(CA238&lt;BC238,BW238+BX238+BY238-BZ238,0)+IF(CI238&lt;BC238,CE238+CF238+CG238-CH238,0))))))</f>
        <v>0</v>
      </c>
      <c r="BE238" s="3">
        <f>IF(Inputs!$B$27&lt;&gt;"Ready","PENDING INPUTS",MIN((AY238+AZ238+BA238),IF(D238&gt;C238,IF(D238=0,0,BB238*C238/D238),BB238+BD238)))</f>
        <v>0</v>
      </c>
      <c r="BF238" s="3">
        <f>IF(Inputs!$B$27&lt;&gt;"Ready","PENDING INPUTS",MAX(0,(AY238+AZ238+BA238)-BE238))</f>
        <v>0</v>
      </c>
      <c r="BG238" s="3">
        <f>IF(Inputs!$B$27&lt;&gt;"Ready","PENDING INPUTS",BN237)</f>
        <v>0</v>
      </c>
      <c r="BH238" s="3">
        <f>IF(Inputs!$B$27&lt;&gt;"Ready","PENDING INPUTS",IF(A238&lt;=Inputs!$B$6,ROUND(BG238*Inputs!C20/12,2),0))</f>
        <v>0</v>
      </c>
      <c r="BI238" s="3">
        <f>IF(Inputs!$B$27&lt;&gt;"Ready","PENDING INPUTS",IF(AND(A238&lt;=Inputs!$B$6,BG238&gt;0),Inputs!G20,0))</f>
        <v>0</v>
      </c>
      <c r="BJ238" s="3">
        <f>IF(Inputs!$B$27&lt;&gt;"Ready","PENDING INPUTS",IF(A238&gt;Inputs!$B$6,0,MIN((BG238+BH238+BI238),IF(Inputs!H20=1,Inputs!D20,MAX(Inputs!F20,ROUND(BG238*Inputs!E20+BH238+BI238,2))))))</f>
        <v>0</v>
      </c>
      <c r="BK238">
        <f>IF(Inputs!$B$27&lt;&gt;"Ready","PENDING INPUTS",IF(BG238&lt;=0,99,1+IF(AND(K238&gt;0,OR(K238&lt;BG238,AND(K238=BG238,0&lt;6))),1,0)+IF(AND(S238&gt;0,OR(S238&lt;BG238,AND(S238=BG238,1&lt;6))),1,0)+IF(AND(AA238&gt;0,OR(AA238&lt;BG238,AND(AA238=BG238,2&lt;6))),1,0)+IF(AND(AI238&gt;0,OR(AI238&lt;BG238,AND(AI238=BG238,3&lt;6))),1,0)+IF(AND(AQ238&gt;0,OR(AQ238&lt;BG238,AND(AQ238=BG238,4&lt;6))),1,0)+IF(AND(AY238&gt;0,OR(AY238&lt;BG238,AND(AY238=BG238,5&lt;6))),1,0)+IF(AND(BO238&gt;0,OR(BO238&lt;BG238,AND(BO238=BG238,7&lt;6))),1,0)+IF(AND(BW238&gt;0,OR(BW238&lt;BG238,AND(BW238=BG238,8&lt;6))),1,0)+IF(AND(CE238&gt;0,OR(CE238&lt;BG238,AND(CE238=BG238,9&lt;6))),1,0)))</f>
        <v>99</v>
      </c>
      <c r="BL238" s="3">
        <f>IF(Inputs!$B$27&lt;&gt;"Ready","PENDING INPUTS",IF(A238&gt;Inputs!$B$6,0,MIN(MAX(0,(BG238+BH238+BI238)-BJ238),MAX(0,C238-D238-(IF(O238&lt;BK238,K238+L238+M238-N238,0)+IF(W238&lt;BK238,S238+T238+U238-V238,0)+IF(AE238&lt;BK238,AA238+AB238+AC238-AD238,0)+IF(AM238&lt;BK238,AI238+AJ238+AK238-AL238,0)+IF(AU238&lt;BK238,AQ238+AR238+AS238-AT238,0)+IF(BC238&lt;BK238,AY238+AZ238+BA238-BB238,0)+IF(BK238&lt;BK238,BG238+BH238+BI238-BJ238,0)+IF(BS238&lt;BK238,BO238+BP238+BQ238-BR238,0)+IF(CA238&lt;BK238,BW238+BX238+BY238-BZ238,0)+IF(CI238&lt;BK238,CE238+CF238+CG238-CH238,0))))))</f>
        <v>0</v>
      </c>
      <c r="BM238" s="3">
        <f>IF(Inputs!$B$27&lt;&gt;"Ready","PENDING INPUTS",MIN((BG238+BH238+BI238),IF(D238&gt;C238,IF(D238=0,0,BJ238*C238/D238),BJ238+BL238)))</f>
        <v>0</v>
      </c>
      <c r="BN238" s="3">
        <f>IF(Inputs!$B$27&lt;&gt;"Ready","PENDING INPUTS",MAX(0,(BG238+BH238+BI238)-BM238))</f>
        <v>0</v>
      </c>
      <c r="BO238" s="3">
        <f>IF(Inputs!$B$27&lt;&gt;"Ready","PENDING INPUTS",BV237)</f>
        <v>0</v>
      </c>
      <c r="BP238" s="3">
        <f>IF(Inputs!$B$27&lt;&gt;"Ready","PENDING INPUTS",IF(A238&lt;=Inputs!$B$6,ROUND(BO238*Inputs!C21/12,2),0))</f>
        <v>0</v>
      </c>
      <c r="BQ238" s="3">
        <f>IF(Inputs!$B$27&lt;&gt;"Ready","PENDING INPUTS",IF(AND(A238&lt;=Inputs!$B$6,BO238&gt;0),Inputs!G21,0))</f>
        <v>0</v>
      </c>
      <c r="BR238" s="3">
        <f>IF(Inputs!$B$27&lt;&gt;"Ready","PENDING INPUTS",IF(A238&gt;Inputs!$B$6,0,MIN((BO238+BP238+BQ238),IF(Inputs!H21=1,Inputs!D21,MAX(Inputs!F21,ROUND(BO238*Inputs!E21+BP238+BQ238,2))))))</f>
        <v>0</v>
      </c>
      <c r="BS238">
        <f>IF(Inputs!$B$27&lt;&gt;"Ready","PENDING INPUTS",IF(BO238&lt;=0,99,1+IF(AND(K238&gt;0,OR(K238&lt;BO238,AND(K238=BO238,0&lt;7))),1,0)+IF(AND(S238&gt;0,OR(S238&lt;BO238,AND(S238=BO238,1&lt;7))),1,0)+IF(AND(AA238&gt;0,OR(AA238&lt;BO238,AND(AA238=BO238,2&lt;7))),1,0)+IF(AND(AI238&gt;0,OR(AI238&lt;BO238,AND(AI238=BO238,3&lt;7))),1,0)+IF(AND(AQ238&gt;0,OR(AQ238&lt;BO238,AND(AQ238=BO238,4&lt;7))),1,0)+IF(AND(AY238&gt;0,OR(AY238&lt;BO238,AND(AY238=BO238,5&lt;7))),1,0)+IF(AND(BG238&gt;0,OR(BG238&lt;BO238,AND(BG238=BO238,6&lt;7))),1,0)+IF(AND(BW238&gt;0,OR(BW238&lt;BO238,AND(BW238=BO238,8&lt;7))),1,0)+IF(AND(CE238&gt;0,OR(CE238&lt;BO238,AND(CE238=BO238,9&lt;7))),1,0)))</f>
        <v>99</v>
      </c>
      <c r="BT238" s="3">
        <f>IF(Inputs!$B$27&lt;&gt;"Ready","PENDING INPUTS",IF(A238&gt;Inputs!$B$6,0,MIN(MAX(0,(BO238+BP238+BQ238)-BR238),MAX(0,C238-D238-(IF(O238&lt;BS238,K238+L238+M238-N238,0)+IF(W238&lt;BS238,S238+T238+U238-V238,0)+IF(AE238&lt;BS238,AA238+AB238+AC238-AD238,0)+IF(AM238&lt;BS238,AI238+AJ238+AK238-AL238,0)+IF(AU238&lt;BS238,AQ238+AR238+AS238-AT238,0)+IF(BC238&lt;BS238,AY238+AZ238+BA238-BB238,0)+IF(BK238&lt;BS238,BG238+BH238+BI238-BJ238,0)+IF(BS238&lt;BS238,BO238+BP238+BQ238-BR238,0)+IF(CA238&lt;BS238,BW238+BX238+BY238-BZ238,0)+IF(CI238&lt;BS238,CE238+CF238+CG238-CH238,0))))))</f>
        <v>0</v>
      </c>
      <c r="BU238" s="3">
        <f>IF(Inputs!$B$27&lt;&gt;"Ready","PENDING INPUTS",MIN((BO238+BP238+BQ238),IF(D238&gt;C238,IF(D238=0,0,BR238*C238/D238),BR238+BT238)))</f>
        <v>0</v>
      </c>
      <c r="BV238" s="3">
        <f>IF(Inputs!$B$27&lt;&gt;"Ready","PENDING INPUTS",MAX(0,(BO238+BP238+BQ238)-BU238))</f>
        <v>0</v>
      </c>
      <c r="BW238" s="3">
        <f>IF(Inputs!$B$27&lt;&gt;"Ready","PENDING INPUTS",CD237)</f>
        <v>0</v>
      </c>
      <c r="BX238" s="3">
        <f>IF(Inputs!$B$27&lt;&gt;"Ready","PENDING INPUTS",IF(A238&lt;=Inputs!$B$6,ROUND(BW238*Inputs!C22/12,2),0))</f>
        <v>0</v>
      </c>
      <c r="BY238" s="3">
        <f>IF(Inputs!$B$27&lt;&gt;"Ready","PENDING INPUTS",IF(AND(A238&lt;=Inputs!$B$6,BW238&gt;0),Inputs!G22,0))</f>
        <v>0</v>
      </c>
      <c r="BZ238" s="3">
        <f>IF(Inputs!$B$27&lt;&gt;"Ready","PENDING INPUTS",IF(A238&gt;Inputs!$B$6,0,MIN((BW238+BX238+BY238),IF(Inputs!H22=1,Inputs!D22,MAX(Inputs!F22,ROUND(BW238*Inputs!E22+BX238+BY238,2))))))</f>
        <v>0</v>
      </c>
      <c r="CA238">
        <f>IF(Inputs!$B$27&lt;&gt;"Ready","PENDING INPUTS",IF(BW238&lt;=0,99,1+IF(AND(K238&gt;0,OR(K238&lt;BW238,AND(K238=BW238,0&lt;8))),1,0)+IF(AND(S238&gt;0,OR(S238&lt;BW238,AND(S238=BW238,1&lt;8))),1,0)+IF(AND(AA238&gt;0,OR(AA238&lt;BW238,AND(AA238=BW238,2&lt;8))),1,0)+IF(AND(AI238&gt;0,OR(AI238&lt;BW238,AND(AI238=BW238,3&lt;8))),1,0)+IF(AND(AQ238&gt;0,OR(AQ238&lt;BW238,AND(AQ238=BW238,4&lt;8))),1,0)+IF(AND(AY238&gt;0,OR(AY238&lt;BW238,AND(AY238=BW238,5&lt;8))),1,0)+IF(AND(BG238&gt;0,OR(BG238&lt;BW238,AND(BG238=BW238,6&lt;8))),1,0)+IF(AND(BO238&gt;0,OR(BO238&lt;BW238,AND(BO238=BW238,7&lt;8))),1,0)+IF(AND(CE238&gt;0,OR(CE238&lt;BW238,AND(CE238=BW238,9&lt;8))),1,0)))</f>
        <v>99</v>
      </c>
      <c r="CB238" s="3">
        <f>IF(Inputs!$B$27&lt;&gt;"Ready","PENDING INPUTS",IF(A238&gt;Inputs!$B$6,0,MIN(MAX(0,(BW238+BX238+BY238)-BZ238),MAX(0,C238-D238-(IF(O238&lt;CA238,K238+L238+M238-N238,0)+IF(W238&lt;CA238,S238+T238+U238-V238,0)+IF(AE238&lt;CA238,AA238+AB238+AC238-AD238,0)+IF(AM238&lt;CA238,AI238+AJ238+AK238-AL238,0)+IF(AU238&lt;CA238,AQ238+AR238+AS238-AT238,0)+IF(BC238&lt;CA238,AY238+AZ238+BA238-BB238,0)+IF(BK238&lt;CA238,BG238+BH238+BI238-BJ238,0)+IF(BS238&lt;CA238,BO238+BP238+BQ238-BR238,0)+IF(CA238&lt;CA238,BW238+BX238+BY238-BZ238,0)+IF(CI238&lt;CA238,CE238+CF238+CG238-CH238,0))))))</f>
        <v>0</v>
      </c>
      <c r="CC238" s="3">
        <f>IF(Inputs!$B$27&lt;&gt;"Ready","PENDING INPUTS",MIN((BW238+BX238+BY238),IF(D238&gt;C238,IF(D238=0,0,BZ238*C238/D238),BZ238+CB238)))</f>
        <v>0</v>
      </c>
      <c r="CD238" s="3">
        <f>IF(Inputs!$B$27&lt;&gt;"Ready","PENDING INPUTS",MAX(0,(BW238+BX238+BY238)-CC238))</f>
        <v>0</v>
      </c>
      <c r="CE238" s="3">
        <f>IF(Inputs!$B$27&lt;&gt;"Ready","PENDING INPUTS",CL237)</f>
        <v>0</v>
      </c>
      <c r="CF238" s="3">
        <f>IF(Inputs!$B$27&lt;&gt;"Ready","PENDING INPUTS",IF(A238&lt;=Inputs!$B$6,ROUND(CE238*Inputs!C23/12,2),0))</f>
        <v>0</v>
      </c>
      <c r="CG238" s="3">
        <f>IF(Inputs!$B$27&lt;&gt;"Ready","PENDING INPUTS",IF(AND(A238&lt;=Inputs!$B$6,CE238&gt;0),Inputs!G23,0))</f>
        <v>0</v>
      </c>
      <c r="CH238" s="3">
        <f>IF(Inputs!$B$27&lt;&gt;"Ready","PENDING INPUTS",IF(A238&gt;Inputs!$B$6,0,MIN((CE238+CF238+CG238),IF(Inputs!H23=1,Inputs!D23,MAX(Inputs!F23,ROUND(CE238*Inputs!E23+CF238+CG238,2))))))</f>
        <v>0</v>
      </c>
      <c r="CI238">
        <f>IF(Inputs!$B$27&lt;&gt;"Ready","PENDING INPUTS",IF(CE238&lt;=0,99,1+IF(AND(K238&gt;0,OR(K238&lt;CE238,AND(K238=CE238,0&lt;9))),1,0)+IF(AND(S238&gt;0,OR(S238&lt;CE238,AND(S238=CE238,1&lt;9))),1,0)+IF(AND(AA238&gt;0,OR(AA238&lt;CE238,AND(AA238=CE238,2&lt;9))),1,0)+IF(AND(AI238&gt;0,OR(AI238&lt;CE238,AND(AI238=CE238,3&lt;9))),1,0)+IF(AND(AQ238&gt;0,OR(AQ238&lt;CE238,AND(AQ238=CE238,4&lt;9))),1,0)+IF(AND(AY238&gt;0,OR(AY238&lt;CE238,AND(AY238=CE238,5&lt;9))),1,0)+IF(AND(BG238&gt;0,OR(BG238&lt;CE238,AND(BG238=CE238,6&lt;9))),1,0)+IF(AND(BO238&gt;0,OR(BO238&lt;CE238,AND(BO238=CE238,7&lt;9))),1,0)+IF(AND(BW238&gt;0,OR(BW238&lt;CE238,AND(BW238=CE238,8&lt;9))),1,0)))</f>
        <v>99</v>
      </c>
      <c r="CJ238" s="3">
        <f>IF(Inputs!$B$27&lt;&gt;"Ready","PENDING INPUTS",IF(A238&gt;Inputs!$B$6,0,MIN(MAX(0,(CE238+CF238+CG238)-CH238),MAX(0,C238-D238-(IF(O238&lt;CI238,K238+L238+M238-N238,0)+IF(W238&lt;CI238,S238+T238+U238-V238,0)+IF(AE238&lt;CI238,AA238+AB238+AC238-AD238,0)+IF(AM238&lt;CI238,AI238+AJ238+AK238-AL238,0)+IF(AU238&lt;CI238,AQ238+AR238+AS238-AT238,0)+IF(BC238&lt;CI238,AY238+AZ238+BA238-BB238,0)+IF(BK238&lt;CI238,BG238+BH238+BI238-BJ238,0)+IF(BS238&lt;CI238,BO238+BP238+BQ238-BR238,0)+IF(CA238&lt;CI238,BW238+BX238+BY238-BZ238,0)+IF(CI238&lt;CI238,CE238+CF238+CG238-CH238,0))))))</f>
        <v>0</v>
      </c>
      <c r="CK238" s="3">
        <f>IF(Inputs!$B$27&lt;&gt;"Ready","PENDING INPUTS",MIN((CE238+CF238+CG238),IF(D238&gt;C238,IF(D238=0,0,CH238*C238/D238),CH238+CJ238)))</f>
        <v>0</v>
      </c>
      <c r="CL238" s="3">
        <f>IF(Inputs!$B$27&lt;&gt;"Ready","PENDING INPUTS",MAX(0,(CE238+CF238+CG238)-CK238))</f>
        <v>0</v>
      </c>
    </row>
    <row r="239" spans="1:90" ht="27.95" customHeight="1" x14ac:dyDescent="0.25">
      <c r="A239">
        <v>235</v>
      </c>
      <c r="B239" s="13">
        <f>IF(Inputs!$B$27&lt;&gt;"Ready","PENDING INPUTS",EDATE(Inputs!$B$5,A239-1))</f>
        <v>53418</v>
      </c>
      <c r="C239" s="3">
        <f>IF(Inputs!$B$27&lt;&gt;"Ready","PENDING INPUTS",IF(A239&lt;=Inputs!$B$6,MAX(0,Inputs!$B$4+IF(A239=Inputs!$B$7,Inputs!$B$8,0)+IF(A239=Inputs!$B$9,Inputs!$B$10,0)),0))</f>
        <v>0</v>
      </c>
      <c r="D239" s="3">
        <f>IF(Inputs!$B$27&lt;&gt;"Ready","PENDING INPUTS",SUM(N239,V239,AD239,AL239,AT239,BB239,BJ239,BR239,BZ239,CH239))</f>
        <v>0</v>
      </c>
      <c r="E239" s="3">
        <f>IF(Inputs!$B$27&lt;&gt;"Ready","PENDING INPUTS",MAX(0,D239-C239))</f>
        <v>0</v>
      </c>
      <c r="F239" s="3">
        <f>IF(Inputs!$B$27&lt;&gt;"Ready","PENDING INPUTS",SUM(Q239,Y239,AG239,AO239,AW239,BE239,BM239,BU239,CC239,CK239))</f>
        <v>0</v>
      </c>
      <c r="G239" s="3">
        <f>IF(Inputs!$B$27&lt;&gt;"Ready","PENDING INPUTS",SUM(L239,T239,AB239,AJ239,AR239,AZ239,BH239,BP239,BX239,CF239))</f>
        <v>0</v>
      </c>
      <c r="H239" s="3">
        <f>IF(Inputs!$B$27&lt;&gt;"Ready","PENDING INPUTS",SUM(M239,U239,AC239,AK239,AS239,BA239,BI239,BQ239,BY239,CG239))</f>
        <v>0</v>
      </c>
      <c r="I239" s="3">
        <f>IF(Inputs!$B$27&lt;&gt;"Ready","PENDING INPUTS",SUM(R239,Z239,AH239,AP239,AX239,BF239,BN239,BV239,CD239,CL239))</f>
        <v>0</v>
      </c>
      <c r="J239" t="str">
        <f>IF(Inputs!$B$27&lt;&gt;"Ready","PENDING INPUTS",IF(A239&gt;Inputs!$B$6,"Beyond horizon",IF(E239&gt;0.005,"MINIMUM SHORTFALL",IF(I239&lt;0.005,"Paid off","In progress"))))</f>
        <v>Beyond horizon</v>
      </c>
      <c r="K239" s="3">
        <f>IF(Inputs!$B$27&lt;&gt;"Ready","PENDING INPUTS",R238)</f>
        <v>0</v>
      </c>
      <c r="L239" s="3">
        <f>IF(Inputs!$B$27&lt;&gt;"Ready","PENDING INPUTS",IF(A239&lt;=Inputs!$B$6,ROUND(K239*Inputs!C14/12,2),0))</f>
        <v>0</v>
      </c>
      <c r="M239" s="3">
        <f>IF(Inputs!$B$27&lt;&gt;"Ready","PENDING INPUTS",IF(AND(A239&lt;=Inputs!$B$6,K239&gt;0),Inputs!G14,0))</f>
        <v>0</v>
      </c>
      <c r="N239" s="3">
        <f>IF(Inputs!$B$27&lt;&gt;"Ready","PENDING INPUTS",IF(A239&gt;Inputs!$B$6,0,MIN((K239+L239+M239),IF(Inputs!H14=1,Inputs!D14,MAX(Inputs!F14,ROUND(K239*Inputs!E14+L239+M239,2))))))</f>
        <v>0</v>
      </c>
      <c r="O239">
        <f>IF(Inputs!$B$27&lt;&gt;"Ready","PENDING INPUTS",IF(K239&lt;=0,99,1+IF(AND(S239&gt;0,OR(S239&lt;K239,AND(S239=K239,1&lt;0))),1,0)+IF(AND(AA239&gt;0,OR(AA239&lt;K239,AND(AA239=K239,2&lt;0))),1,0)+IF(AND(AI239&gt;0,OR(AI239&lt;K239,AND(AI239=K239,3&lt;0))),1,0)+IF(AND(AQ239&gt;0,OR(AQ239&lt;K239,AND(AQ239=K239,4&lt;0))),1,0)+IF(AND(AY239&gt;0,OR(AY239&lt;K239,AND(AY239=K239,5&lt;0))),1,0)+IF(AND(BG239&gt;0,OR(BG239&lt;K239,AND(BG239=K239,6&lt;0))),1,0)+IF(AND(BO239&gt;0,OR(BO239&lt;K239,AND(BO239=K239,7&lt;0))),1,0)+IF(AND(BW239&gt;0,OR(BW239&lt;K239,AND(BW239=K239,8&lt;0))),1,0)+IF(AND(CE239&gt;0,OR(CE239&lt;K239,AND(CE239=K239,9&lt;0))),1,0)))</f>
        <v>99</v>
      </c>
      <c r="P239" s="3">
        <f>IF(Inputs!$B$27&lt;&gt;"Ready","PENDING INPUTS",IF(A239&gt;Inputs!$B$6,0,MIN(MAX(0,(K239+L239+M239)-N239),MAX(0,C239-D239-(IF(O239&lt;O239,K239+L239+M239-N239,0)+IF(W239&lt;O239,S239+T239+U239-V239,0)+IF(AE239&lt;O239,AA239+AB239+AC239-AD239,0)+IF(AM239&lt;O239,AI239+AJ239+AK239-AL239,0)+IF(AU239&lt;O239,AQ239+AR239+AS239-AT239,0)+IF(BC239&lt;O239,AY239+AZ239+BA239-BB239,0)+IF(BK239&lt;O239,BG239+BH239+BI239-BJ239,0)+IF(BS239&lt;O239,BO239+BP239+BQ239-BR239,0)+IF(CA239&lt;O239,BW239+BX239+BY239-BZ239,0)+IF(CI239&lt;O239,CE239+CF239+CG239-CH239,0))))))</f>
        <v>0</v>
      </c>
      <c r="Q239" s="3">
        <f>IF(Inputs!$B$27&lt;&gt;"Ready","PENDING INPUTS",MIN((K239+L239+M239),IF(D239&gt;C239,IF(D239=0,0,N239*C239/D239),N239+P239)))</f>
        <v>0</v>
      </c>
      <c r="R239" s="3">
        <f>IF(Inputs!$B$27&lt;&gt;"Ready","PENDING INPUTS",MAX(0,(K239+L239+M239)-Q239))</f>
        <v>0</v>
      </c>
      <c r="S239" s="3">
        <f>IF(Inputs!$B$27&lt;&gt;"Ready","PENDING INPUTS",Z238)</f>
        <v>0</v>
      </c>
      <c r="T239" s="3">
        <f>IF(Inputs!$B$27&lt;&gt;"Ready","PENDING INPUTS",IF(A239&lt;=Inputs!$B$6,ROUND(S239*Inputs!C15/12,2),0))</f>
        <v>0</v>
      </c>
      <c r="U239" s="3">
        <f>IF(Inputs!$B$27&lt;&gt;"Ready","PENDING INPUTS",IF(AND(A239&lt;=Inputs!$B$6,S239&gt;0),Inputs!G15,0))</f>
        <v>0</v>
      </c>
      <c r="V239" s="3">
        <f>IF(Inputs!$B$27&lt;&gt;"Ready","PENDING INPUTS",IF(A239&gt;Inputs!$B$6,0,MIN((S239+T239+U239),IF(Inputs!H15=1,Inputs!D15,MAX(Inputs!F15,ROUND(S239*Inputs!E15+T239+U239,2))))))</f>
        <v>0</v>
      </c>
      <c r="W239">
        <f>IF(Inputs!$B$27&lt;&gt;"Ready","PENDING INPUTS",IF(S239&lt;=0,99,1+IF(AND(K239&gt;0,OR(K239&lt;S239,AND(K239=S239,0&lt;1))),1,0)+IF(AND(AA239&gt;0,OR(AA239&lt;S239,AND(AA239=S239,2&lt;1))),1,0)+IF(AND(AI239&gt;0,OR(AI239&lt;S239,AND(AI239=S239,3&lt;1))),1,0)+IF(AND(AQ239&gt;0,OR(AQ239&lt;S239,AND(AQ239=S239,4&lt;1))),1,0)+IF(AND(AY239&gt;0,OR(AY239&lt;S239,AND(AY239=S239,5&lt;1))),1,0)+IF(AND(BG239&gt;0,OR(BG239&lt;S239,AND(BG239=S239,6&lt;1))),1,0)+IF(AND(BO239&gt;0,OR(BO239&lt;S239,AND(BO239=S239,7&lt;1))),1,0)+IF(AND(BW239&gt;0,OR(BW239&lt;S239,AND(BW239=S239,8&lt;1))),1,0)+IF(AND(CE239&gt;0,OR(CE239&lt;S239,AND(CE239=S239,9&lt;1))),1,0)))</f>
        <v>99</v>
      </c>
      <c r="X239" s="3">
        <f>IF(Inputs!$B$27&lt;&gt;"Ready","PENDING INPUTS",IF(A239&gt;Inputs!$B$6,0,MIN(MAX(0,(S239+T239+U239)-V239),MAX(0,C239-D239-(IF(O239&lt;W239,K239+L239+M239-N239,0)+IF(W239&lt;W239,S239+T239+U239-V239,0)+IF(AE239&lt;W239,AA239+AB239+AC239-AD239,0)+IF(AM239&lt;W239,AI239+AJ239+AK239-AL239,0)+IF(AU239&lt;W239,AQ239+AR239+AS239-AT239,0)+IF(BC239&lt;W239,AY239+AZ239+BA239-BB239,0)+IF(BK239&lt;W239,BG239+BH239+BI239-BJ239,0)+IF(BS239&lt;W239,BO239+BP239+BQ239-BR239,0)+IF(CA239&lt;W239,BW239+BX239+BY239-BZ239,0)+IF(CI239&lt;W239,CE239+CF239+CG239-CH239,0))))))</f>
        <v>0</v>
      </c>
      <c r="Y239" s="3">
        <f>IF(Inputs!$B$27&lt;&gt;"Ready","PENDING INPUTS",MIN((S239+T239+U239),IF(D239&gt;C239,IF(D239=0,0,V239*C239/D239),V239+X239)))</f>
        <v>0</v>
      </c>
      <c r="Z239" s="3">
        <f>IF(Inputs!$B$27&lt;&gt;"Ready","PENDING INPUTS",MAX(0,(S239+T239+U239)-Y239))</f>
        <v>0</v>
      </c>
      <c r="AA239" s="3">
        <f>IF(Inputs!$B$27&lt;&gt;"Ready","PENDING INPUTS",AH238)</f>
        <v>0</v>
      </c>
      <c r="AB239" s="3">
        <f>IF(Inputs!$B$27&lt;&gt;"Ready","PENDING INPUTS",IF(A239&lt;=Inputs!$B$6,ROUND(AA239*Inputs!C16/12,2),0))</f>
        <v>0</v>
      </c>
      <c r="AC239" s="3">
        <f>IF(Inputs!$B$27&lt;&gt;"Ready","PENDING INPUTS",IF(AND(A239&lt;=Inputs!$B$6,AA239&gt;0),Inputs!G16,0))</f>
        <v>0</v>
      </c>
      <c r="AD239" s="3">
        <f>IF(Inputs!$B$27&lt;&gt;"Ready","PENDING INPUTS",IF(A239&gt;Inputs!$B$6,0,MIN((AA239+AB239+AC239),IF(Inputs!H16=1,Inputs!D16,MAX(Inputs!F16,ROUND(AA239*Inputs!E16+AB239+AC239,2))))))</f>
        <v>0</v>
      </c>
      <c r="AE239">
        <f>IF(Inputs!$B$27&lt;&gt;"Ready","PENDING INPUTS",IF(AA239&lt;=0,99,1+IF(AND(K239&gt;0,OR(K239&lt;AA239,AND(K239=AA239,0&lt;2))),1,0)+IF(AND(S239&gt;0,OR(S239&lt;AA239,AND(S239=AA239,1&lt;2))),1,0)+IF(AND(AI239&gt;0,OR(AI239&lt;AA239,AND(AI239=AA239,3&lt;2))),1,0)+IF(AND(AQ239&gt;0,OR(AQ239&lt;AA239,AND(AQ239=AA239,4&lt;2))),1,0)+IF(AND(AY239&gt;0,OR(AY239&lt;AA239,AND(AY239=AA239,5&lt;2))),1,0)+IF(AND(BG239&gt;0,OR(BG239&lt;AA239,AND(BG239=AA239,6&lt;2))),1,0)+IF(AND(BO239&gt;0,OR(BO239&lt;AA239,AND(BO239=AA239,7&lt;2))),1,0)+IF(AND(BW239&gt;0,OR(BW239&lt;AA239,AND(BW239=AA239,8&lt;2))),1,0)+IF(AND(CE239&gt;0,OR(CE239&lt;AA239,AND(CE239=AA239,9&lt;2))),1,0)))</f>
        <v>99</v>
      </c>
      <c r="AF239" s="3">
        <f>IF(Inputs!$B$27&lt;&gt;"Ready","PENDING INPUTS",IF(A239&gt;Inputs!$B$6,0,MIN(MAX(0,(AA239+AB239+AC239)-AD239),MAX(0,C239-D239-(IF(O239&lt;AE239,K239+L239+M239-N239,0)+IF(W239&lt;AE239,S239+T239+U239-V239,0)+IF(AE239&lt;AE239,AA239+AB239+AC239-AD239,0)+IF(AM239&lt;AE239,AI239+AJ239+AK239-AL239,0)+IF(AU239&lt;AE239,AQ239+AR239+AS239-AT239,0)+IF(BC239&lt;AE239,AY239+AZ239+BA239-BB239,0)+IF(BK239&lt;AE239,BG239+BH239+BI239-BJ239,0)+IF(BS239&lt;AE239,BO239+BP239+BQ239-BR239,0)+IF(CA239&lt;AE239,BW239+BX239+BY239-BZ239,0)+IF(CI239&lt;AE239,CE239+CF239+CG239-CH239,0))))))</f>
        <v>0</v>
      </c>
      <c r="AG239" s="3">
        <f>IF(Inputs!$B$27&lt;&gt;"Ready","PENDING INPUTS",MIN((AA239+AB239+AC239),IF(D239&gt;C239,IF(D239=0,0,AD239*C239/D239),AD239+AF239)))</f>
        <v>0</v>
      </c>
      <c r="AH239" s="3">
        <f>IF(Inputs!$B$27&lt;&gt;"Ready","PENDING INPUTS",MAX(0,(AA239+AB239+AC239)-AG239))</f>
        <v>0</v>
      </c>
      <c r="AI239" s="3">
        <f>IF(Inputs!$B$27&lt;&gt;"Ready","PENDING INPUTS",AP238)</f>
        <v>0</v>
      </c>
      <c r="AJ239" s="3">
        <f>IF(Inputs!$B$27&lt;&gt;"Ready","PENDING INPUTS",IF(A239&lt;=Inputs!$B$6,ROUND(AI239*Inputs!C17/12,2),0))</f>
        <v>0</v>
      </c>
      <c r="AK239" s="3">
        <f>IF(Inputs!$B$27&lt;&gt;"Ready","PENDING INPUTS",IF(AND(A239&lt;=Inputs!$B$6,AI239&gt;0),Inputs!G17,0))</f>
        <v>0</v>
      </c>
      <c r="AL239" s="3">
        <f>IF(Inputs!$B$27&lt;&gt;"Ready","PENDING INPUTS",IF(A239&gt;Inputs!$B$6,0,MIN((AI239+AJ239+AK239),IF(Inputs!H17=1,Inputs!D17,MAX(Inputs!F17,ROUND(AI239*Inputs!E17+AJ239+AK239,2))))))</f>
        <v>0</v>
      </c>
      <c r="AM239">
        <f>IF(Inputs!$B$27&lt;&gt;"Ready","PENDING INPUTS",IF(AI239&lt;=0,99,1+IF(AND(K239&gt;0,OR(K239&lt;AI239,AND(K239=AI239,0&lt;3))),1,0)+IF(AND(S239&gt;0,OR(S239&lt;AI239,AND(S239=AI239,1&lt;3))),1,0)+IF(AND(AA239&gt;0,OR(AA239&lt;AI239,AND(AA239=AI239,2&lt;3))),1,0)+IF(AND(AQ239&gt;0,OR(AQ239&lt;AI239,AND(AQ239=AI239,4&lt;3))),1,0)+IF(AND(AY239&gt;0,OR(AY239&lt;AI239,AND(AY239=AI239,5&lt;3))),1,0)+IF(AND(BG239&gt;0,OR(BG239&lt;AI239,AND(BG239=AI239,6&lt;3))),1,0)+IF(AND(BO239&gt;0,OR(BO239&lt;AI239,AND(BO239=AI239,7&lt;3))),1,0)+IF(AND(BW239&gt;0,OR(BW239&lt;AI239,AND(BW239=AI239,8&lt;3))),1,0)+IF(AND(CE239&gt;0,OR(CE239&lt;AI239,AND(CE239=AI239,9&lt;3))),1,0)))</f>
        <v>99</v>
      </c>
      <c r="AN239" s="3">
        <f>IF(Inputs!$B$27&lt;&gt;"Ready","PENDING INPUTS",IF(A239&gt;Inputs!$B$6,0,MIN(MAX(0,(AI239+AJ239+AK239)-AL239),MAX(0,C239-D239-(IF(O239&lt;AM239,K239+L239+M239-N239,0)+IF(W239&lt;AM239,S239+T239+U239-V239,0)+IF(AE239&lt;AM239,AA239+AB239+AC239-AD239,0)+IF(AM239&lt;AM239,AI239+AJ239+AK239-AL239,0)+IF(AU239&lt;AM239,AQ239+AR239+AS239-AT239,0)+IF(BC239&lt;AM239,AY239+AZ239+BA239-BB239,0)+IF(BK239&lt;AM239,BG239+BH239+BI239-BJ239,0)+IF(BS239&lt;AM239,BO239+BP239+BQ239-BR239,0)+IF(CA239&lt;AM239,BW239+BX239+BY239-BZ239,0)+IF(CI239&lt;AM239,CE239+CF239+CG239-CH239,0))))))</f>
        <v>0</v>
      </c>
      <c r="AO239" s="3">
        <f>IF(Inputs!$B$27&lt;&gt;"Ready","PENDING INPUTS",MIN((AI239+AJ239+AK239),IF(D239&gt;C239,IF(D239=0,0,AL239*C239/D239),AL239+AN239)))</f>
        <v>0</v>
      </c>
      <c r="AP239" s="3">
        <f>IF(Inputs!$B$27&lt;&gt;"Ready","PENDING INPUTS",MAX(0,(AI239+AJ239+AK239)-AO239))</f>
        <v>0</v>
      </c>
      <c r="AQ239" s="3">
        <f>IF(Inputs!$B$27&lt;&gt;"Ready","PENDING INPUTS",AX238)</f>
        <v>0</v>
      </c>
      <c r="AR239" s="3">
        <f>IF(Inputs!$B$27&lt;&gt;"Ready","PENDING INPUTS",IF(A239&lt;=Inputs!$B$6,ROUND(AQ239*Inputs!C18/12,2),0))</f>
        <v>0</v>
      </c>
      <c r="AS239" s="3">
        <f>IF(Inputs!$B$27&lt;&gt;"Ready","PENDING INPUTS",IF(AND(A239&lt;=Inputs!$B$6,AQ239&gt;0),Inputs!G18,0))</f>
        <v>0</v>
      </c>
      <c r="AT239" s="3">
        <f>IF(Inputs!$B$27&lt;&gt;"Ready","PENDING INPUTS",IF(A239&gt;Inputs!$B$6,0,MIN((AQ239+AR239+AS239),IF(Inputs!H18=1,Inputs!D18,MAX(Inputs!F18,ROUND(AQ239*Inputs!E18+AR239+AS239,2))))))</f>
        <v>0</v>
      </c>
      <c r="AU239">
        <f>IF(Inputs!$B$27&lt;&gt;"Ready","PENDING INPUTS",IF(AQ239&lt;=0,99,1+IF(AND(K239&gt;0,OR(K239&lt;AQ239,AND(K239=AQ239,0&lt;4))),1,0)+IF(AND(S239&gt;0,OR(S239&lt;AQ239,AND(S239=AQ239,1&lt;4))),1,0)+IF(AND(AA239&gt;0,OR(AA239&lt;AQ239,AND(AA239=AQ239,2&lt;4))),1,0)+IF(AND(AI239&gt;0,OR(AI239&lt;AQ239,AND(AI239=AQ239,3&lt;4))),1,0)+IF(AND(AY239&gt;0,OR(AY239&lt;AQ239,AND(AY239=AQ239,5&lt;4))),1,0)+IF(AND(BG239&gt;0,OR(BG239&lt;AQ239,AND(BG239=AQ239,6&lt;4))),1,0)+IF(AND(BO239&gt;0,OR(BO239&lt;AQ239,AND(BO239=AQ239,7&lt;4))),1,0)+IF(AND(BW239&gt;0,OR(BW239&lt;AQ239,AND(BW239=AQ239,8&lt;4))),1,0)+IF(AND(CE239&gt;0,OR(CE239&lt;AQ239,AND(CE239=AQ239,9&lt;4))),1,0)))</f>
        <v>99</v>
      </c>
      <c r="AV239" s="3">
        <f>IF(Inputs!$B$27&lt;&gt;"Ready","PENDING INPUTS",IF(A239&gt;Inputs!$B$6,0,MIN(MAX(0,(AQ239+AR239+AS239)-AT239),MAX(0,C239-D239-(IF(O239&lt;AU239,K239+L239+M239-N239,0)+IF(W239&lt;AU239,S239+T239+U239-V239,0)+IF(AE239&lt;AU239,AA239+AB239+AC239-AD239,0)+IF(AM239&lt;AU239,AI239+AJ239+AK239-AL239,0)+IF(AU239&lt;AU239,AQ239+AR239+AS239-AT239,0)+IF(BC239&lt;AU239,AY239+AZ239+BA239-BB239,0)+IF(BK239&lt;AU239,BG239+BH239+BI239-BJ239,0)+IF(BS239&lt;AU239,BO239+BP239+BQ239-BR239,0)+IF(CA239&lt;AU239,BW239+BX239+BY239-BZ239,0)+IF(CI239&lt;AU239,CE239+CF239+CG239-CH239,0))))))</f>
        <v>0</v>
      </c>
      <c r="AW239" s="3">
        <f>IF(Inputs!$B$27&lt;&gt;"Ready","PENDING INPUTS",MIN((AQ239+AR239+AS239),IF(D239&gt;C239,IF(D239=0,0,AT239*C239/D239),AT239+AV239)))</f>
        <v>0</v>
      </c>
      <c r="AX239" s="3">
        <f>IF(Inputs!$B$27&lt;&gt;"Ready","PENDING INPUTS",MAX(0,(AQ239+AR239+AS239)-AW239))</f>
        <v>0</v>
      </c>
      <c r="AY239" s="3">
        <f>IF(Inputs!$B$27&lt;&gt;"Ready","PENDING INPUTS",BF238)</f>
        <v>0</v>
      </c>
      <c r="AZ239" s="3">
        <f>IF(Inputs!$B$27&lt;&gt;"Ready","PENDING INPUTS",IF(A239&lt;=Inputs!$B$6,ROUND(AY239*Inputs!C19/12,2),0))</f>
        <v>0</v>
      </c>
      <c r="BA239" s="3">
        <f>IF(Inputs!$B$27&lt;&gt;"Ready","PENDING INPUTS",IF(AND(A239&lt;=Inputs!$B$6,AY239&gt;0),Inputs!G19,0))</f>
        <v>0</v>
      </c>
      <c r="BB239" s="3">
        <f>IF(Inputs!$B$27&lt;&gt;"Ready","PENDING INPUTS",IF(A239&gt;Inputs!$B$6,0,MIN((AY239+AZ239+BA239),IF(Inputs!H19=1,Inputs!D19,MAX(Inputs!F19,ROUND(AY239*Inputs!E19+AZ239+BA239,2))))))</f>
        <v>0</v>
      </c>
      <c r="BC239">
        <f>IF(Inputs!$B$27&lt;&gt;"Ready","PENDING INPUTS",IF(AY239&lt;=0,99,1+IF(AND(K239&gt;0,OR(K239&lt;AY239,AND(K239=AY239,0&lt;5))),1,0)+IF(AND(S239&gt;0,OR(S239&lt;AY239,AND(S239=AY239,1&lt;5))),1,0)+IF(AND(AA239&gt;0,OR(AA239&lt;AY239,AND(AA239=AY239,2&lt;5))),1,0)+IF(AND(AI239&gt;0,OR(AI239&lt;AY239,AND(AI239=AY239,3&lt;5))),1,0)+IF(AND(AQ239&gt;0,OR(AQ239&lt;AY239,AND(AQ239=AY239,4&lt;5))),1,0)+IF(AND(BG239&gt;0,OR(BG239&lt;AY239,AND(BG239=AY239,6&lt;5))),1,0)+IF(AND(BO239&gt;0,OR(BO239&lt;AY239,AND(BO239=AY239,7&lt;5))),1,0)+IF(AND(BW239&gt;0,OR(BW239&lt;AY239,AND(BW239=AY239,8&lt;5))),1,0)+IF(AND(CE239&gt;0,OR(CE239&lt;AY239,AND(CE239=AY239,9&lt;5))),1,0)))</f>
        <v>99</v>
      </c>
      <c r="BD239" s="3">
        <f>IF(Inputs!$B$27&lt;&gt;"Ready","PENDING INPUTS",IF(A239&gt;Inputs!$B$6,0,MIN(MAX(0,(AY239+AZ239+BA239)-BB239),MAX(0,C239-D239-(IF(O239&lt;BC239,K239+L239+M239-N239,0)+IF(W239&lt;BC239,S239+T239+U239-V239,0)+IF(AE239&lt;BC239,AA239+AB239+AC239-AD239,0)+IF(AM239&lt;BC239,AI239+AJ239+AK239-AL239,0)+IF(AU239&lt;BC239,AQ239+AR239+AS239-AT239,0)+IF(BC239&lt;BC239,AY239+AZ239+BA239-BB239,0)+IF(BK239&lt;BC239,BG239+BH239+BI239-BJ239,0)+IF(BS239&lt;BC239,BO239+BP239+BQ239-BR239,0)+IF(CA239&lt;BC239,BW239+BX239+BY239-BZ239,0)+IF(CI239&lt;BC239,CE239+CF239+CG239-CH239,0))))))</f>
        <v>0</v>
      </c>
      <c r="BE239" s="3">
        <f>IF(Inputs!$B$27&lt;&gt;"Ready","PENDING INPUTS",MIN((AY239+AZ239+BA239),IF(D239&gt;C239,IF(D239=0,0,BB239*C239/D239),BB239+BD239)))</f>
        <v>0</v>
      </c>
      <c r="BF239" s="3">
        <f>IF(Inputs!$B$27&lt;&gt;"Ready","PENDING INPUTS",MAX(0,(AY239+AZ239+BA239)-BE239))</f>
        <v>0</v>
      </c>
      <c r="BG239" s="3">
        <f>IF(Inputs!$B$27&lt;&gt;"Ready","PENDING INPUTS",BN238)</f>
        <v>0</v>
      </c>
      <c r="BH239" s="3">
        <f>IF(Inputs!$B$27&lt;&gt;"Ready","PENDING INPUTS",IF(A239&lt;=Inputs!$B$6,ROUND(BG239*Inputs!C20/12,2),0))</f>
        <v>0</v>
      </c>
      <c r="BI239" s="3">
        <f>IF(Inputs!$B$27&lt;&gt;"Ready","PENDING INPUTS",IF(AND(A239&lt;=Inputs!$B$6,BG239&gt;0),Inputs!G20,0))</f>
        <v>0</v>
      </c>
      <c r="BJ239" s="3">
        <f>IF(Inputs!$B$27&lt;&gt;"Ready","PENDING INPUTS",IF(A239&gt;Inputs!$B$6,0,MIN((BG239+BH239+BI239),IF(Inputs!H20=1,Inputs!D20,MAX(Inputs!F20,ROUND(BG239*Inputs!E20+BH239+BI239,2))))))</f>
        <v>0</v>
      </c>
      <c r="BK239">
        <f>IF(Inputs!$B$27&lt;&gt;"Ready","PENDING INPUTS",IF(BG239&lt;=0,99,1+IF(AND(K239&gt;0,OR(K239&lt;BG239,AND(K239=BG239,0&lt;6))),1,0)+IF(AND(S239&gt;0,OR(S239&lt;BG239,AND(S239=BG239,1&lt;6))),1,0)+IF(AND(AA239&gt;0,OR(AA239&lt;BG239,AND(AA239=BG239,2&lt;6))),1,0)+IF(AND(AI239&gt;0,OR(AI239&lt;BG239,AND(AI239=BG239,3&lt;6))),1,0)+IF(AND(AQ239&gt;0,OR(AQ239&lt;BG239,AND(AQ239=BG239,4&lt;6))),1,0)+IF(AND(AY239&gt;0,OR(AY239&lt;BG239,AND(AY239=BG239,5&lt;6))),1,0)+IF(AND(BO239&gt;0,OR(BO239&lt;BG239,AND(BO239=BG239,7&lt;6))),1,0)+IF(AND(BW239&gt;0,OR(BW239&lt;BG239,AND(BW239=BG239,8&lt;6))),1,0)+IF(AND(CE239&gt;0,OR(CE239&lt;BG239,AND(CE239=BG239,9&lt;6))),1,0)))</f>
        <v>99</v>
      </c>
      <c r="BL239" s="3">
        <f>IF(Inputs!$B$27&lt;&gt;"Ready","PENDING INPUTS",IF(A239&gt;Inputs!$B$6,0,MIN(MAX(0,(BG239+BH239+BI239)-BJ239),MAX(0,C239-D239-(IF(O239&lt;BK239,K239+L239+M239-N239,0)+IF(W239&lt;BK239,S239+T239+U239-V239,0)+IF(AE239&lt;BK239,AA239+AB239+AC239-AD239,0)+IF(AM239&lt;BK239,AI239+AJ239+AK239-AL239,0)+IF(AU239&lt;BK239,AQ239+AR239+AS239-AT239,0)+IF(BC239&lt;BK239,AY239+AZ239+BA239-BB239,0)+IF(BK239&lt;BK239,BG239+BH239+BI239-BJ239,0)+IF(BS239&lt;BK239,BO239+BP239+BQ239-BR239,0)+IF(CA239&lt;BK239,BW239+BX239+BY239-BZ239,0)+IF(CI239&lt;BK239,CE239+CF239+CG239-CH239,0))))))</f>
        <v>0</v>
      </c>
      <c r="BM239" s="3">
        <f>IF(Inputs!$B$27&lt;&gt;"Ready","PENDING INPUTS",MIN((BG239+BH239+BI239),IF(D239&gt;C239,IF(D239=0,0,BJ239*C239/D239),BJ239+BL239)))</f>
        <v>0</v>
      </c>
      <c r="BN239" s="3">
        <f>IF(Inputs!$B$27&lt;&gt;"Ready","PENDING INPUTS",MAX(0,(BG239+BH239+BI239)-BM239))</f>
        <v>0</v>
      </c>
      <c r="BO239" s="3">
        <f>IF(Inputs!$B$27&lt;&gt;"Ready","PENDING INPUTS",BV238)</f>
        <v>0</v>
      </c>
      <c r="BP239" s="3">
        <f>IF(Inputs!$B$27&lt;&gt;"Ready","PENDING INPUTS",IF(A239&lt;=Inputs!$B$6,ROUND(BO239*Inputs!C21/12,2),0))</f>
        <v>0</v>
      </c>
      <c r="BQ239" s="3">
        <f>IF(Inputs!$B$27&lt;&gt;"Ready","PENDING INPUTS",IF(AND(A239&lt;=Inputs!$B$6,BO239&gt;0),Inputs!G21,0))</f>
        <v>0</v>
      </c>
      <c r="BR239" s="3">
        <f>IF(Inputs!$B$27&lt;&gt;"Ready","PENDING INPUTS",IF(A239&gt;Inputs!$B$6,0,MIN((BO239+BP239+BQ239),IF(Inputs!H21=1,Inputs!D21,MAX(Inputs!F21,ROUND(BO239*Inputs!E21+BP239+BQ239,2))))))</f>
        <v>0</v>
      </c>
      <c r="BS239">
        <f>IF(Inputs!$B$27&lt;&gt;"Ready","PENDING INPUTS",IF(BO239&lt;=0,99,1+IF(AND(K239&gt;0,OR(K239&lt;BO239,AND(K239=BO239,0&lt;7))),1,0)+IF(AND(S239&gt;0,OR(S239&lt;BO239,AND(S239=BO239,1&lt;7))),1,0)+IF(AND(AA239&gt;0,OR(AA239&lt;BO239,AND(AA239=BO239,2&lt;7))),1,0)+IF(AND(AI239&gt;0,OR(AI239&lt;BO239,AND(AI239=BO239,3&lt;7))),1,0)+IF(AND(AQ239&gt;0,OR(AQ239&lt;BO239,AND(AQ239=BO239,4&lt;7))),1,0)+IF(AND(AY239&gt;0,OR(AY239&lt;BO239,AND(AY239=BO239,5&lt;7))),1,0)+IF(AND(BG239&gt;0,OR(BG239&lt;BO239,AND(BG239=BO239,6&lt;7))),1,0)+IF(AND(BW239&gt;0,OR(BW239&lt;BO239,AND(BW239=BO239,8&lt;7))),1,0)+IF(AND(CE239&gt;0,OR(CE239&lt;BO239,AND(CE239=BO239,9&lt;7))),1,0)))</f>
        <v>99</v>
      </c>
      <c r="BT239" s="3">
        <f>IF(Inputs!$B$27&lt;&gt;"Ready","PENDING INPUTS",IF(A239&gt;Inputs!$B$6,0,MIN(MAX(0,(BO239+BP239+BQ239)-BR239),MAX(0,C239-D239-(IF(O239&lt;BS239,K239+L239+M239-N239,0)+IF(W239&lt;BS239,S239+T239+U239-V239,0)+IF(AE239&lt;BS239,AA239+AB239+AC239-AD239,0)+IF(AM239&lt;BS239,AI239+AJ239+AK239-AL239,0)+IF(AU239&lt;BS239,AQ239+AR239+AS239-AT239,0)+IF(BC239&lt;BS239,AY239+AZ239+BA239-BB239,0)+IF(BK239&lt;BS239,BG239+BH239+BI239-BJ239,0)+IF(BS239&lt;BS239,BO239+BP239+BQ239-BR239,0)+IF(CA239&lt;BS239,BW239+BX239+BY239-BZ239,0)+IF(CI239&lt;BS239,CE239+CF239+CG239-CH239,0))))))</f>
        <v>0</v>
      </c>
      <c r="BU239" s="3">
        <f>IF(Inputs!$B$27&lt;&gt;"Ready","PENDING INPUTS",MIN((BO239+BP239+BQ239),IF(D239&gt;C239,IF(D239=0,0,BR239*C239/D239),BR239+BT239)))</f>
        <v>0</v>
      </c>
      <c r="BV239" s="3">
        <f>IF(Inputs!$B$27&lt;&gt;"Ready","PENDING INPUTS",MAX(0,(BO239+BP239+BQ239)-BU239))</f>
        <v>0</v>
      </c>
      <c r="BW239" s="3">
        <f>IF(Inputs!$B$27&lt;&gt;"Ready","PENDING INPUTS",CD238)</f>
        <v>0</v>
      </c>
      <c r="BX239" s="3">
        <f>IF(Inputs!$B$27&lt;&gt;"Ready","PENDING INPUTS",IF(A239&lt;=Inputs!$B$6,ROUND(BW239*Inputs!C22/12,2),0))</f>
        <v>0</v>
      </c>
      <c r="BY239" s="3">
        <f>IF(Inputs!$B$27&lt;&gt;"Ready","PENDING INPUTS",IF(AND(A239&lt;=Inputs!$B$6,BW239&gt;0),Inputs!G22,0))</f>
        <v>0</v>
      </c>
      <c r="BZ239" s="3">
        <f>IF(Inputs!$B$27&lt;&gt;"Ready","PENDING INPUTS",IF(A239&gt;Inputs!$B$6,0,MIN((BW239+BX239+BY239),IF(Inputs!H22=1,Inputs!D22,MAX(Inputs!F22,ROUND(BW239*Inputs!E22+BX239+BY239,2))))))</f>
        <v>0</v>
      </c>
      <c r="CA239">
        <f>IF(Inputs!$B$27&lt;&gt;"Ready","PENDING INPUTS",IF(BW239&lt;=0,99,1+IF(AND(K239&gt;0,OR(K239&lt;BW239,AND(K239=BW239,0&lt;8))),1,0)+IF(AND(S239&gt;0,OR(S239&lt;BW239,AND(S239=BW239,1&lt;8))),1,0)+IF(AND(AA239&gt;0,OR(AA239&lt;BW239,AND(AA239=BW239,2&lt;8))),1,0)+IF(AND(AI239&gt;0,OR(AI239&lt;BW239,AND(AI239=BW239,3&lt;8))),1,0)+IF(AND(AQ239&gt;0,OR(AQ239&lt;BW239,AND(AQ239=BW239,4&lt;8))),1,0)+IF(AND(AY239&gt;0,OR(AY239&lt;BW239,AND(AY239=BW239,5&lt;8))),1,0)+IF(AND(BG239&gt;0,OR(BG239&lt;BW239,AND(BG239=BW239,6&lt;8))),1,0)+IF(AND(BO239&gt;0,OR(BO239&lt;BW239,AND(BO239=BW239,7&lt;8))),1,0)+IF(AND(CE239&gt;0,OR(CE239&lt;BW239,AND(CE239=BW239,9&lt;8))),1,0)))</f>
        <v>99</v>
      </c>
      <c r="CB239" s="3">
        <f>IF(Inputs!$B$27&lt;&gt;"Ready","PENDING INPUTS",IF(A239&gt;Inputs!$B$6,0,MIN(MAX(0,(BW239+BX239+BY239)-BZ239),MAX(0,C239-D239-(IF(O239&lt;CA239,K239+L239+M239-N239,0)+IF(W239&lt;CA239,S239+T239+U239-V239,0)+IF(AE239&lt;CA239,AA239+AB239+AC239-AD239,0)+IF(AM239&lt;CA239,AI239+AJ239+AK239-AL239,0)+IF(AU239&lt;CA239,AQ239+AR239+AS239-AT239,0)+IF(BC239&lt;CA239,AY239+AZ239+BA239-BB239,0)+IF(BK239&lt;CA239,BG239+BH239+BI239-BJ239,0)+IF(BS239&lt;CA239,BO239+BP239+BQ239-BR239,0)+IF(CA239&lt;CA239,BW239+BX239+BY239-BZ239,0)+IF(CI239&lt;CA239,CE239+CF239+CG239-CH239,0))))))</f>
        <v>0</v>
      </c>
      <c r="CC239" s="3">
        <f>IF(Inputs!$B$27&lt;&gt;"Ready","PENDING INPUTS",MIN((BW239+BX239+BY239),IF(D239&gt;C239,IF(D239=0,0,BZ239*C239/D239),BZ239+CB239)))</f>
        <v>0</v>
      </c>
      <c r="CD239" s="3">
        <f>IF(Inputs!$B$27&lt;&gt;"Ready","PENDING INPUTS",MAX(0,(BW239+BX239+BY239)-CC239))</f>
        <v>0</v>
      </c>
      <c r="CE239" s="3">
        <f>IF(Inputs!$B$27&lt;&gt;"Ready","PENDING INPUTS",CL238)</f>
        <v>0</v>
      </c>
      <c r="CF239" s="3">
        <f>IF(Inputs!$B$27&lt;&gt;"Ready","PENDING INPUTS",IF(A239&lt;=Inputs!$B$6,ROUND(CE239*Inputs!C23/12,2),0))</f>
        <v>0</v>
      </c>
      <c r="CG239" s="3">
        <f>IF(Inputs!$B$27&lt;&gt;"Ready","PENDING INPUTS",IF(AND(A239&lt;=Inputs!$B$6,CE239&gt;0),Inputs!G23,0))</f>
        <v>0</v>
      </c>
      <c r="CH239" s="3">
        <f>IF(Inputs!$B$27&lt;&gt;"Ready","PENDING INPUTS",IF(A239&gt;Inputs!$B$6,0,MIN((CE239+CF239+CG239),IF(Inputs!H23=1,Inputs!D23,MAX(Inputs!F23,ROUND(CE239*Inputs!E23+CF239+CG239,2))))))</f>
        <v>0</v>
      </c>
      <c r="CI239">
        <f>IF(Inputs!$B$27&lt;&gt;"Ready","PENDING INPUTS",IF(CE239&lt;=0,99,1+IF(AND(K239&gt;0,OR(K239&lt;CE239,AND(K239=CE239,0&lt;9))),1,0)+IF(AND(S239&gt;0,OR(S239&lt;CE239,AND(S239=CE239,1&lt;9))),1,0)+IF(AND(AA239&gt;0,OR(AA239&lt;CE239,AND(AA239=CE239,2&lt;9))),1,0)+IF(AND(AI239&gt;0,OR(AI239&lt;CE239,AND(AI239=CE239,3&lt;9))),1,0)+IF(AND(AQ239&gt;0,OR(AQ239&lt;CE239,AND(AQ239=CE239,4&lt;9))),1,0)+IF(AND(AY239&gt;0,OR(AY239&lt;CE239,AND(AY239=CE239,5&lt;9))),1,0)+IF(AND(BG239&gt;0,OR(BG239&lt;CE239,AND(BG239=CE239,6&lt;9))),1,0)+IF(AND(BO239&gt;0,OR(BO239&lt;CE239,AND(BO239=CE239,7&lt;9))),1,0)+IF(AND(BW239&gt;0,OR(BW239&lt;CE239,AND(BW239=CE239,8&lt;9))),1,0)))</f>
        <v>99</v>
      </c>
      <c r="CJ239" s="3">
        <f>IF(Inputs!$B$27&lt;&gt;"Ready","PENDING INPUTS",IF(A239&gt;Inputs!$B$6,0,MIN(MAX(0,(CE239+CF239+CG239)-CH239),MAX(0,C239-D239-(IF(O239&lt;CI239,K239+L239+M239-N239,0)+IF(W239&lt;CI239,S239+T239+U239-V239,0)+IF(AE239&lt;CI239,AA239+AB239+AC239-AD239,0)+IF(AM239&lt;CI239,AI239+AJ239+AK239-AL239,0)+IF(AU239&lt;CI239,AQ239+AR239+AS239-AT239,0)+IF(BC239&lt;CI239,AY239+AZ239+BA239-BB239,0)+IF(BK239&lt;CI239,BG239+BH239+BI239-BJ239,0)+IF(BS239&lt;CI239,BO239+BP239+BQ239-BR239,0)+IF(CA239&lt;CI239,BW239+BX239+BY239-BZ239,0)+IF(CI239&lt;CI239,CE239+CF239+CG239-CH239,0))))))</f>
        <v>0</v>
      </c>
      <c r="CK239" s="3">
        <f>IF(Inputs!$B$27&lt;&gt;"Ready","PENDING INPUTS",MIN((CE239+CF239+CG239),IF(D239&gt;C239,IF(D239=0,0,CH239*C239/D239),CH239+CJ239)))</f>
        <v>0</v>
      </c>
      <c r="CL239" s="3">
        <f>IF(Inputs!$B$27&lt;&gt;"Ready","PENDING INPUTS",MAX(0,(CE239+CF239+CG239)-CK239))</f>
        <v>0</v>
      </c>
    </row>
    <row r="240" spans="1:90" ht="27.95" customHeight="1" x14ac:dyDescent="0.25">
      <c r="A240">
        <v>236</v>
      </c>
      <c r="B240" s="13">
        <f>IF(Inputs!$B$27&lt;&gt;"Ready","PENDING INPUTS",EDATE(Inputs!$B$5,A240-1))</f>
        <v>53448</v>
      </c>
      <c r="C240" s="3">
        <f>IF(Inputs!$B$27&lt;&gt;"Ready","PENDING INPUTS",IF(A240&lt;=Inputs!$B$6,MAX(0,Inputs!$B$4+IF(A240=Inputs!$B$7,Inputs!$B$8,0)+IF(A240=Inputs!$B$9,Inputs!$B$10,0)),0))</f>
        <v>0</v>
      </c>
      <c r="D240" s="3">
        <f>IF(Inputs!$B$27&lt;&gt;"Ready","PENDING INPUTS",SUM(N240,V240,AD240,AL240,AT240,BB240,BJ240,BR240,BZ240,CH240))</f>
        <v>0</v>
      </c>
      <c r="E240" s="3">
        <f>IF(Inputs!$B$27&lt;&gt;"Ready","PENDING INPUTS",MAX(0,D240-C240))</f>
        <v>0</v>
      </c>
      <c r="F240" s="3">
        <f>IF(Inputs!$B$27&lt;&gt;"Ready","PENDING INPUTS",SUM(Q240,Y240,AG240,AO240,AW240,BE240,BM240,BU240,CC240,CK240))</f>
        <v>0</v>
      </c>
      <c r="G240" s="3">
        <f>IF(Inputs!$B$27&lt;&gt;"Ready","PENDING INPUTS",SUM(L240,T240,AB240,AJ240,AR240,AZ240,BH240,BP240,BX240,CF240))</f>
        <v>0</v>
      </c>
      <c r="H240" s="3">
        <f>IF(Inputs!$B$27&lt;&gt;"Ready","PENDING INPUTS",SUM(M240,U240,AC240,AK240,AS240,BA240,BI240,BQ240,BY240,CG240))</f>
        <v>0</v>
      </c>
      <c r="I240" s="3">
        <f>IF(Inputs!$B$27&lt;&gt;"Ready","PENDING INPUTS",SUM(R240,Z240,AH240,AP240,AX240,BF240,BN240,BV240,CD240,CL240))</f>
        <v>0</v>
      </c>
      <c r="J240" t="str">
        <f>IF(Inputs!$B$27&lt;&gt;"Ready","PENDING INPUTS",IF(A240&gt;Inputs!$B$6,"Beyond horizon",IF(E240&gt;0.005,"MINIMUM SHORTFALL",IF(I240&lt;0.005,"Paid off","In progress"))))</f>
        <v>Beyond horizon</v>
      </c>
      <c r="K240" s="3">
        <f>IF(Inputs!$B$27&lt;&gt;"Ready","PENDING INPUTS",R239)</f>
        <v>0</v>
      </c>
      <c r="L240" s="3">
        <f>IF(Inputs!$B$27&lt;&gt;"Ready","PENDING INPUTS",IF(A240&lt;=Inputs!$B$6,ROUND(K240*Inputs!C14/12,2),0))</f>
        <v>0</v>
      </c>
      <c r="M240" s="3">
        <f>IF(Inputs!$B$27&lt;&gt;"Ready","PENDING INPUTS",IF(AND(A240&lt;=Inputs!$B$6,K240&gt;0),Inputs!G14,0))</f>
        <v>0</v>
      </c>
      <c r="N240" s="3">
        <f>IF(Inputs!$B$27&lt;&gt;"Ready","PENDING INPUTS",IF(A240&gt;Inputs!$B$6,0,MIN((K240+L240+M240),IF(Inputs!H14=1,Inputs!D14,MAX(Inputs!F14,ROUND(K240*Inputs!E14+L240+M240,2))))))</f>
        <v>0</v>
      </c>
      <c r="O240">
        <f>IF(Inputs!$B$27&lt;&gt;"Ready","PENDING INPUTS",IF(K240&lt;=0,99,1+IF(AND(S240&gt;0,OR(S240&lt;K240,AND(S240=K240,1&lt;0))),1,0)+IF(AND(AA240&gt;0,OR(AA240&lt;K240,AND(AA240=K240,2&lt;0))),1,0)+IF(AND(AI240&gt;0,OR(AI240&lt;K240,AND(AI240=K240,3&lt;0))),1,0)+IF(AND(AQ240&gt;0,OR(AQ240&lt;K240,AND(AQ240=K240,4&lt;0))),1,0)+IF(AND(AY240&gt;0,OR(AY240&lt;K240,AND(AY240=K240,5&lt;0))),1,0)+IF(AND(BG240&gt;0,OR(BG240&lt;K240,AND(BG240=K240,6&lt;0))),1,0)+IF(AND(BO240&gt;0,OR(BO240&lt;K240,AND(BO240=K240,7&lt;0))),1,0)+IF(AND(BW240&gt;0,OR(BW240&lt;K240,AND(BW240=K240,8&lt;0))),1,0)+IF(AND(CE240&gt;0,OR(CE240&lt;K240,AND(CE240=K240,9&lt;0))),1,0)))</f>
        <v>99</v>
      </c>
      <c r="P240" s="3">
        <f>IF(Inputs!$B$27&lt;&gt;"Ready","PENDING INPUTS",IF(A240&gt;Inputs!$B$6,0,MIN(MAX(0,(K240+L240+M240)-N240),MAX(0,C240-D240-(IF(O240&lt;O240,K240+L240+M240-N240,0)+IF(W240&lt;O240,S240+T240+U240-V240,0)+IF(AE240&lt;O240,AA240+AB240+AC240-AD240,0)+IF(AM240&lt;O240,AI240+AJ240+AK240-AL240,0)+IF(AU240&lt;O240,AQ240+AR240+AS240-AT240,0)+IF(BC240&lt;O240,AY240+AZ240+BA240-BB240,0)+IF(BK240&lt;O240,BG240+BH240+BI240-BJ240,0)+IF(BS240&lt;O240,BO240+BP240+BQ240-BR240,0)+IF(CA240&lt;O240,BW240+BX240+BY240-BZ240,0)+IF(CI240&lt;O240,CE240+CF240+CG240-CH240,0))))))</f>
        <v>0</v>
      </c>
      <c r="Q240" s="3">
        <f>IF(Inputs!$B$27&lt;&gt;"Ready","PENDING INPUTS",MIN((K240+L240+M240),IF(D240&gt;C240,IF(D240=0,0,N240*C240/D240),N240+P240)))</f>
        <v>0</v>
      </c>
      <c r="R240" s="3">
        <f>IF(Inputs!$B$27&lt;&gt;"Ready","PENDING INPUTS",MAX(0,(K240+L240+M240)-Q240))</f>
        <v>0</v>
      </c>
      <c r="S240" s="3">
        <f>IF(Inputs!$B$27&lt;&gt;"Ready","PENDING INPUTS",Z239)</f>
        <v>0</v>
      </c>
      <c r="T240" s="3">
        <f>IF(Inputs!$B$27&lt;&gt;"Ready","PENDING INPUTS",IF(A240&lt;=Inputs!$B$6,ROUND(S240*Inputs!C15/12,2),0))</f>
        <v>0</v>
      </c>
      <c r="U240" s="3">
        <f>IF(Inputs!$B$27&lt;&gt;"Ready","PENDING INPUTS",IF(AND(A240&lt;=Inputs!$B$6,S240&gt;0),Inputs!G15,0))</f>
        <v>0</v>
      </c>
      <c r="V240" s="3">
        <f>IF(Inputs!$B$27&lt;&gt;"Ready","PENDING INPUTS",IF(A240&gt;Inputs!$B$6,0,MIN((S240+T240+U240),IF(Inputs!H15=1,Inputs!D15,MAX(Inputs!F15,ROUND(S240*Inputs!E15+T240+U240,2))))))</f>
        <v>0</v>
      </c>
      <c r="W240">
        <f>IF(Inputs!$B$27&lt;&gt;"Ready","PENDING INPUTS",IF(S240&lt;=0,99,1+IF(AND(K240&gt;0,OR(K240&lt;S240,AND(K240=S240,0&lt;1))),1,0)+IF(AND(AA240&gt;0,OR(AA240&lt;S240,AND(AA240=S240,2&lt;1))),1,0)+IF(AND(AI240&gt;0,OR(AI240&lt;S240,AND(AI240=S240,3&lt;1))),1,0)+IF(AND(AQ240&gt;0,OR(AQ240&lt;S240,AND(AQ240=S240,4&lt;1))),1,0)+IF(AND(AY240&gt;0,OR(AY240&lt;S240,AND(AY240=S240,5&lt;1))),1,0)+IF(AND(BG240&gt;0,OR(BG240&lt;S240,AND(BG240=S240,6&lt;1))),1,0)+IF(AND(BO240&gt;0,OR(BO240&lt;S240,AND(BO240=S240,7&lt;1))),1,0)+IF(AND(BW240&gt;0,OR(BW240&lt;S240,AND(BW240=S240,8&lt;1))),1,0)+IF(AND(CE240&gt;0,OR(CE240&lt;S240,AND(CE240=S240,9&lt;1))),1,0)))</f>
        <v>99</v>
      </c>
      <c r="X240" s="3">
        <f>IF(Inputs!$B$27&lt;&gt;"Ready","PENDING INPUTS",IF(A240&gt;Inputs!$B$6,0,MIN(MAX(0,(S240+T240+U240)-V240),MAX(0,C240-D240-(IF(O240&lt;W240,K240+L240+M240-N240,0)+IF(W240&lt;W240,S240+T240+U240-V240,0)+IF(AE240&lt;W240,AA240+AB240+AC240-AD240,0)+IF(AM240&lt;W240,AI240+AJ240+AK240-AL240,0)+IF(AU240&lt;W240,AQ240+AR240+AS240-AT240,0)+IF(BC240&lt;W240,AY240+AZ240+BA240-BB240,0)+IF(BK240&lt;W240,BG240+BH240+BI240-BJ240,0)+IF(BS240&lt;W240,BO240+BP240+BQ240-BR240,0)+IF(CA240&lt;W240,BW240+BX240+BY240-BZ240,0)+IF(CI240&lt;W240,CE240+CF240+CG240-CH240,0))))))</f>
        <v>0</v>
      </c>
      <c r="Y240" s="3">
        <f>IF(Inputs!$B$27&lt;&gt;"Ready","PENDING INPUTS",MIN((S240+T240+U240),IF(D240&gt;C240,IF(D240=0,0,V240*C240/D240),V240+X240)))</f>
        <v>0</v>
      </c>
      <c r="Z240" s="3">
        <f>IF(Inputs!$B$27&lt;&gt;"Ready","PENDING INPUTS",MAX(0,(S240+T240+U240)-Y240))</f>
        <v>0</v>
      </c>
      <c r="AA240" s="3">
        <f>IF(Inputs!$B$27&lt;&gt;"Ready","PENDING INPUTS",AH239)</f>
        <v>0</v>
      </c>
      <c r="AB240" s="3">
        <f>IF(Inputs!$B$27&lt;&gt;"Ready","PENDING INPUTS",IF(A240&lt;=Inputs!$B$6,ROUND(AA240*Inputs!C16/12,2),0))</f>
        <v>0</v>
      </c>
      <c r="AC240" s="3">
        <f>IF(Inputs!$B$27&lt;&gt;"Ready","PENDING INPUTS",IF(AND(A240&lt;=Inputs!$B$6,AA240&gt;0),Inputs!G16,0))</f>
        <v>0</v>
      </c>
      <c r="AD240" s="3">
        <f>IF(Inputs!$B$27&lt;&gt;"Ready","PENDING INPUTS",IF(A240&gt;Inputs!$B$6,0,MIN((AA240+AB240+AC240),IF(Inputs!H16=1,Inputs!D16,MAX(Inputs!F16,ROUND(AA240*Inputs!E16+AB240+AC240,2))))))</f>
        <v>0</v>
      </c>
      <c r="AE240">
        <f>IF(Inputs!$B$27&lt;&gt;"Ready","PENDING INPUTS",IF(AA240&lt;=0,99,1+IF(AND(K240&gt;0,OR(K240&lt;AA240,AND(K240=AA240,0&lt;2))),1,0)+IF(AND(S240&gt;0,OR(S240&lt;AA240,AND(S240=AA240,1&lt;2))),1,0)+IF(AND(AI240&gt;0,OR(AI240&lt;AA240,AND(AI240=AA240,3&lt;2))),1,0)+IF(AND(AQ240&gt;0,OR(AQ240&lt;AA240,AND(AQ240=AA240,4&lt;2))),1,0)+IF(AND(AY240&gt;0,OR(AY240&lt;AA240,AND(AY240=AA240,5&lt;2))),1,0)+IF(AND(BG240&gt;0,OR(BG240&lt;AA240,AND(BG240=AA240,6&lt;2))),1,0)+IF(AND(BO240&gt;0,OR(BO240&lt;AA240,AND(BO240=AA240,7&lt;2))),1,0)+IF(AND(BW240&gt;0,OR(BW240&lt;AA240,AND(BW240=AA240,8&lt;2))),1,0)+IF(AND(CE240&gt;0,OR(CE240&lt;AA240,AND(CE240=AA240,9&lt;2))),1,0)))</f>
        <v>99</v>
      </c>
      <c r="AF240" s="3">
        <f>IF(Inputs!$B$27&lt;&gt;"Ready","PENDING INPUTS",IF(A240&gt;Inputs!$B$6,0,MIN(MAX(0,(AA240+AB240+AC240)-AD240),MAX(0,C240-D240-(IF(O240&lt;AE240,K240+L240+M240-N240,0)+IF(W240&lt;AE240,S240+T240+U240-V240,0)+IF(AE240&lt;AE240,AA240+AB240+AC240-AD240,0)+IF(AM240&lt;AE240,AI240+AJ240+AK240-AL240,0)+IF(AU240&lt;AE240,AQ240+AR240+AS240-AT240,0)+IF(BC240&lt;AE240,AY240+AZ240+BA240-BB240,0)+IF(BK240&lt;AE240,BG240+BH240+BI240-BJ240,0)+IF(BS240&lt;AE240,BO240+BP240+BQ240-BR240,0)+IF(CA240&lt;AE240,BW240+BX240+BY240-BZ240,0)+IF(CI240&lt;AE240,CE240+CF240+CG240-CH240,0))))))</f>
        <v>0</v>
      </c>
      <c r="AG240" s="3">
        <f>IF(Inputs!$B$27&lt;&gt;"Ready","PENDING INPUTS",MIN((AA240+AB240+AC240),IF(D240&gt;C240,IF(D240=0,0,AD240*C240/D240),AD240+AF240)))</f>
        <v>0</v>
      </c>
      <c r="AH240" s="3">
        <f>IF(Inputs!$B$27&lt;&gt;"Ready","PENDING INPUTS",MAX(0,(AA240+AB240+AC240)-AG240))</f>
        <v>0</v>
      </c>
      <c r="AI240" s="3">
        <f>IF(Inputs!$B$27&lt;&gt;"Ready","PENDING INPUTS",AP239)</f>
        <v>0</v>
      </c>
      <c r="AJ240" s="3">
        <f>IF(Inputs!$B$27&lt;&gt;"Ready","PENDING INPUTS",IF(A240&lt;=Inputs!$B$6,ROUND(AI240*Inputs!C17/12,2),0))</f>
        <v>0</v>
      </c>
      <c r="AK240" s="3">
        <f>IF(Inputs!$B$27&lt;&gt;"Ready","PENDING INPUTS",IF(AND(A240&lt;=Inputs!$B$6,AI240&gt;0),Inputs!G17,0))</f>
        <v>0</v>
      </c>
      <c r="AL240" s="3">
        <f>IF(Inputs!$B$27&lt;&gt;"Ready","PENDING INPUTS",IF(A240&gt;Inputs!$B$6,0,MIN((AI240+AJ240+AK240),IF(Inputs!H17=1,Inputs!D17,MAX(Inputs!F17,ROUND(AI240*Inputs!E17+AJ240+AK240,2))))))</f>
        <v>0</v>
      </c>
      <c r="AM240">
        <f>IF(Inputs!$B$27&lt;&gt;"Ready","PENDING INPUTS",IF(AI240&lt;=0,99,1+IF(AND(K240&gt;0,OR(K240&lt;AI240,AND(K240=AI240,0&lt;3))),1,0)+IF(AND(S240&gt;0,OR(S240&lt;AI240,AND(S240=AI240,1&lt;3))),1,0)+IF(AND(AA240&gt;0,OR(AA240&lt;AI240,AND(AA240=AI240,2&lt;3))),1,0)+IF(AND(AQ240&gt;0,OR(AQ240&lt;AI240,AND(AQ240=AI240,4&lt;3))),1,0)+IF(AND(AY240&gt;0,OR(AY240&lt;AI240,AND(AY240=AI240,5&lt;3))),1,0)+IF(AND(BG240&gt;0,OR(BG240&lt;AI240,AND(BG240=AI240,6&lt;3))),1,0)+IF(AND(BO240&gt;0,OR(BO240&lt;AI240,AND(BO240=AI240,7&lt;3))),1,0)+IF(AND(BW240&gt;0,OR(BW240&lt;AI240,AND(BW240=AI240,8&lt;3))),1,0)+IF(AND(CE240&gt;0,OR(CE240&lt;AI240,AND(CE240=AI240,9&lt;3))),1,0)))</f>
        <v>99</v>
      </c>
      <c r="AN240" s="3">
        <f>IF(Inputs!$B$27&lt;&gt;"Ready","PENDING INPUTS",IF(A240&gt;Inputs!$B$6,0,MIN(MAX(0,(AI240+AJ240+AK240)-AL240),MAX(0,C240-D240-(IF(O240&lt;AM240,K240+L240+M240-N240,0)+IF(W240&lt;AM240,S240+T240+U240-V240,0)+IF(AE240&lt;AM240,AA240+AB240+AC240-AD240,0)+IF(AM240&lt;AM240,AI240+AJ240+AK240-AL240,0)+IF(AU240&lt;AM240,AQ240+AR240+AS240-AT240,0)+IF(BC240&lt;AM240,AY240+AZ240+BA240-BB240,0)+IF(BK240&lt;AM240,BG240+BH240+BI240-BJ240,0)+IF(BS240&lt;AM240,BO240+BP240+BQ240-BR240,0)+IF(CA240&lt;AM240,BW240+BX240+BY240-BZ240,0)+IF(CI240&lt;AM240,CE240+CF240+CG240-CH240,0))))))</f>
        <v>0</v>
      </c>
      <c r="AO240" s="3">
        <f>IF(Inputs!$B$27&lt;&gt;"Ready","PENDING INPUTS",MIN((AI240+AJ240+AK240),IF(D240&gt;C240,IF(D240=0,0,AL240*C240/D240),AL240+AN240)))</f>
        <v>0</v>
      </c>
      <c r="AP240" s="3">
        <f>IF(Inputs!$B$27&lt;&gt;"Ready","PENDING INPUTS",MAX(0,(AI240+AJ240+AK240)-AO240))</f>
        <v>0</v>
      </c>
      <c r="AQ240" s="3">
        <f>IF(Inputs!$B$27&lt;&gt;"Ready","PENDING INPUTS",AX239)</f>
        <v>0</v>
      </c>
      <c r="AR240" s="3">
        <f>IF(Inputs!$B$27&lt;&gt;"Ready","PENDING INPUTS",IF(A240&lt;=Inputs!$B$6,ROUND(AQ240*Inputs!C18/12,2),0))</f>
        <v>0</v>
      </c>
      <c r="AS240" s="3">
        <f>IF(Inputs!$B$27&lt;&gt;"Ready","PENDING INPUTS",IF(AND(A240&lt;=Inputs!$B$6,AQ240&gt;0),Inputs!G18,0))</f>
        <v>0</v>
      </c>
      <c r="AT240" s="3">
        <f>IF(Inputs!$B$27&lt;&gt;"Ready","PENDING INPUTS",IF(A240&gt;Inputs!$B$6,0,MIN((AQ240+AR240+AS240),IF(Inputs!H18=1,Inputs!D18,MAX(Inputs!F18,ROUND(AQ240*Inputs!E18+AR240+AS240,2))))))</f>
        <v>0</v>
      </c>
      <c r="AU240">
        <f>IF(Inputs!$B$27&lt;&gt;"Ready","PENDING INPUTS",IF(AQ240&lt;=0,99,1+IF(AND(K240&gt;0,OR(K240&lt;AQ240,AND(K240=AQ240,0&lt;4))),1,0)+IF(AND(S240&gt;0,OR(S240&lt;AQ240,AND(S240=AQ240,1&lt;4))),1,0)+IF(AND(AA240&gt;0,OR(AA240&lt;AQ240,AND(AA240=AQ240,2&lt;4))),1,0)+IF(AND(AI240&gt;0,OR(AI240&lt;AQ240,AND(AI240=AQ240,3&lt;4))),1,0)+IF(AND(AY240&gt;0,OR(AY240&lt;AQ240,AND(AY240=AQ240,5&lt;4))),1,0)+IF(AND(BG240&gt;0,OR(BG240&lt;AQ240,AND(BG240=AQ240,6&lt;4))),1,0)+IF(AND(BO240&gt;0,OR(BO240&lt;AQ240,AND(BO240=AQ240,7&lt;4))),1,0)+IF(AND(BW240&gt;0,OR(BW240&lt;AQ240,AND(BW240=AQ240,8&lt;4))),1,0)+IF(AND(CE240&gt;0,OR(CE240&lt;AQ240,AND(CE240=AQ240,9&lt;4))),1,0)))</f>
        <v>99</v>
      </c>
      <c r="AV240" s="3">
        <f>IF(Inputs!$B$27&lt;&gt;"Ready","PENDING INPUTS",IF(A240&gt;Inputs!$B$6,0,MIN(MAX(0,(AQ240+AR240+AS240)-AT240),MAX(0,C240-D240-(IF(O240&lt;AU240,K240+L240+M240-N240,0)+IF(W240&lt;AU240,S240+T240+U240-V240,0)+IF(AE240&lt;AU240,AA240+AB240+AC240-AD240,0)+IF(AM240&lt;AU240,AI240+AJ240+AK240-AL240,0)+IF(AU240&lt;AU240,AQ240+AR240+AS240-AT240,0)+IF(BC240&lt;AU240,AY240+AZ240+BA240-BB240,0)+IF(BK240&lt;AU240,BG240+BH240+BI240-BJ240,0)+IF(BS240&lt;AU240,BO240+BP240+BQ240-BR240,0)+IF(CA240&lt;AU240,BW240+BX240+BY240-BZ240,0)+IF(CI240&lt;AU240,CE240+CF240+CG240-CH240,0))))))</f>
        <v>0</v>
      </c>
      <c r="AW240" s="3">
        <f>IF(Inputs!$B$27&lt;&gt;"Ready","PENDING INPUTS",MIN((AQ240+AR240+AS240),IF(D240&gt;C240,IF(D240=0,0,AT240*C240/D240),AT240+AV240)))</f>
        <v>0</v>
      </c>
      <c r="AX240" s="3">
        <f>IF(Inputs!$B$27&lt;&gt;"Ready","PENDING INPUTS",MAX(0,(AQ240+AR240+AS240)-AW240))</f>
        <v>0</v>
      </c>
      <c r="AY240" s="3">
        <f>IF(Inputs!$B$27&lt;&gt;"Ready","PENDING INPUTS",BF239)</f>
        <v>0</v>
      </c>
      <c r="AZ240" s="3">
        <f>IF(Inputs!$B$27&lt;&gt;"Ready","PENDING INPUTS",IF(A240&lt;=Inputs!$B$6,ROUND(AY240*Inputs!C19/12,2),0))</f>
        <v>0</v>
      </c>
      <c r="BA240" s="3">
        <f>IF(Inputs!$B$27&lt;&gt;"Ready","PENDING INPUTS",IF(AND(A240&lt;=Inputs!$B$6,AY240&gt;0),Inputs!G19,0))</f>
        <v>0</v>
      </c>
      <c r="BB240" s="3">
        <f>IF(Inputs!$B$27&lt;&gt;"Ready","PENDING INPUTS",IF(A240&gt;Inputs!$B$6,0,MIN((AY240+AZ240+BA240),IF(Inputs!H19=1,Inputs!D19,MAX(Inputs!F19,ROUND(AY240*Inputs!E19+AZ240+BA240,2))))))</f>
        <v>0</v>
      </c>
      <c r="BC240">
        <f>IF(Inputs!$B$27&lt;&gt;"Ready","PENDING INPUTS",IF(AY240&lt;=0,99,1+IF(AND(K240&gt;0,OR(K240&lt;AY240,AND(K240=AY240,0&lt;5))),1,0)+IF(AND(S240&gt;0,OR(S240&lt;AY240,AND(S240=AY240,1&lt;5))),1,0)+IF(AND(AA240&gt;0,OR(AA240&lt;AY240,AND(AA240=AY240,2&lt;5))),1,0)+IF(AND(AI240&gt;0,OR(AI240&lt;AY240,AND(AI240=AY240,3&lt;5))),1,0)+IF(AND(AQ240&gt;0,OR(AQ240&lt;AY240,AND(AQ240=AY240,4&lt;5))),1,0)+IF(AND(BG240&gt;0,OR(BG240&lt;AY240,AND(BG240=AY240,6&lt;5))),1,0)+IF(AND(BO240&gt;0,OR(BO240&lt;AY240,AND(BO240=AY240,7&lt;5))),1,0)+IF(AND(BW240&gt;0,OR(BW240&lt;AY240,AND(BW240=AY240,8&lt;5))),1,0)+IF(AND(CE240&gt;0,OR(CE240&lt;AY240,AND(CE240=AY240,9&lt;5))),1,0)))</f>
        <v>99</v>
      </c>
      <c r="BD240" s="3">
        <f>IF(Inputs!$B$27&lt;&gt;"Ready","PENDING INPUTS",IF(A240&gt;Inputs!$B$6,0,MIN(MAX(0,(AY240+AZ240+BA240)-BB240),MAX(0,C240-D240-(IF(O240&lt;BC240,K240+L240+M240-N240,0)+IF(W240&lt;BC240,S240+T240+U240-V240,0)+IF(AE240&lt;BC240,AA240+AB240+AC240-AD240,0)+IF(AM240&lt;BC240,AI240+AJ240+AK240-AL240,0)+IF(AU240&lt;BC240,AQ240+AR240+AS240-AT240,0)+IF(BC240&lt;BC240,AY240+AZ240+BA240-BB240,0)+IF(BK240&lt;BC240,BG240+BH240+BI240-BJ240,0)+IF(BS240&lt;BC240,BO240+BP240+BQ240-BR240,0)+IF(CA240&lt;BC240,BW240+BX240+BY240-BZ240,0)+IF(CI240&lt;BC240,CE240+CF240+CG240-CH240,0))))))</f>
        <v>0</v>
      </c>
      <c r="BE240" s="3">
        <f>IF(Inputs!$B$27&lt;&gt;"Ready","PENDING INPUTS",MIN((AY240+AZ240+BA240),IF(D240&gt;C240,IF(D240=0,0,BB240*C240/D240),BB240+BD240)))</f>
        <v>0</v>
      </c>
      <c r="BF240" s="3">
        <f>IF(Inputs!$B$27&lt;&gt;"Ready","PENDING INPUTS",MAX(0,(AY240+AZ240+BA240)-BE240))</f>
        <v>0</v>
      </c>
      <c r="BG240" s="3">
        <f>IF(Inputs!$B$27&lt;&gt;"Ready","PENDING INPUTS",BN239)</f>
        <v>0</v>
      </c>
      <c r="BH240" s="3">
        <f>IF(Inputs!$B$27&lt;&gt;"Ready","PENDING INPUTS",IF(A240&lt;=Inputs!$B$6,ROUND(BG240*Inputs!C20/12,2),0))</f>
        <v>0</v>
      </c>
      <c r="BI240" s="3">
        <f>IF(Inputs!$B$27&lt;&gt;"Ready","PENDING INPUTS",IF(AND(A240&lt;=Inputs!$B$6,BG240&gt;0),Inputs!G20,0))</f>
        <v>0</v>
      </c>
      <c r="BJ240" s="3">
        <f>IF(Inputs!$B$27&lt;&gt;"Ready","PENDING INPUTS",IF(A240&gt;Inputs!$B$6,0,MIN((BG240+BH240+BI240),IF(Inputs!H20=1,Inputs!D20,MAX(Inputs!F20,ROUND(BG240*Inputs!E20+BH240+BI240,2))))))</f>
        <v>0</v>
      </c>
      <c r="BK240">
        <f>IF(Inputs!$B$27&lt;&gt;"Ready","PENDING INPUTS",IF(BG240&lt;=0,99,1+IF(AND(K240&gt;0,OR(K240&lt;BG240,AND(K240=BG240,0&lt;6))),1,0)+IF(AND(S240&gt;0,OR(S240&lt;BG240,AND(S240=BG240,1&lt;6))),1,0)+IF(AND(AA240&gt;0,OR(AA240&lt;BG240,AND(AA240=BG240,2&lt;6))),1,0)+IF(AND(AI240&gt;0,OR(AI240&lt;BG240,AND(AI240=BG240,3&lt;6))),1,0)+IF(AND(AQ240&gt;0,OR(AQ240&lt;BG240,AND(AQ240=BG240,4&lt;6))),1,0)+IF(AND(AY240&gt;0,OR(AY240&lt;BG240,AND(AY240=BG240,5&lt;6))),1,0)+IF(AND(BO240&gt;0,OR(BO240&lt;BG240,AND(BO240=BG240,7&lt;6))),1,0)+IF(AND(BW240&gt;0,OR(BW240&lt;BG240,AND(BW240=BG240,8&lt;6))),1,0)+IF(AND(CE240&gt;0,OR(CE240&lt;BG240,AND(CE240=BG240,9&lt;6))),1,0)))</f>
        <v>99</v>
      </c>
      <c r="BL240" s="3">
        <f>IF(Inputs!$B$27&lt;&gt;"Ready","PENDING INPUTS",IF(A240&gt;Inputs!$B$6,0,MIN(MAX(0,(BG240+BH240+BI240)-BJ240),MAX(0,C240-D240-(IF(O240&lt;BK240,K240+L240+M240-N240,0)+IF(W240&lt;BK240,S240+T240+U240-V240,0)+IF(AE240&lt;BK240,AA240+AB240+AC240-AD240,0)+IF(AM240&lt;BK240,AI240+AJ240+AK240-AL240,0)+IF(AU240&lt;BK240,AQ240+AR240+AS240-AT240,0)+IF(BC240&lt;BK240,AY240+AZ240+BA240-BB240,0)+IF(BK240&lt;BK240,BG240+BH240+BI240-BJ240,0)+IF(BS240&lt;BK240,BO240+BP240+BQ240-BR240,0)+IF(CA240&lt;BK240,BW240+BX240+BY240-BZ240,0)+IF(CI240&lt;BK240,CE240+CF240+CG240-CH240,0))))))</f>
        <v>0</v>
      </c>
      <c r="BM240" s="3">
        <f>IF(Inputs!$B$27&lt;&gt;"Ready","PENDING INPUTS",MIN((BG240+BH240+BI240),IF(D240&gt;C240,IF(D240=0,0,BJ240*C240/D240),BJ240+BL240)))</f>
        <v>0</v>
      </c>
      <c r="BN240" s="3">
        <f>IF(Inputs!$B$27&lt;&gt;"Ready","PENDING INPUTS",MAX(0,(BG240+BH240+BI240)-BM240))</f>
        <v>0</v>
      </c>
      <c r="BO240" s="3">
        <f>IF(Inputs!$B$27&lt;&gt;"Ready","PENDING INPUTS",BV239)</f>
        <v>0</v>
      </c>
      <c r="BP240" s="3">
        <f>IF(Inputs!$B$27&lt;&gt;"Ready","PENDING INPUTS",IF(A240&lt;=Inputs!$B$6,ROUND(BO240*Inputs!C21/12,2),0))</f>
        <v>0</v>
      </c>
      <c r="BQ240" s="3">
        <f>IF(Inputs!$B$27&lt;&gt;"Ready","PENDING INPUTS",IF(AND(A240&lt;=Inputs!$B$6,BO240&gt;0),Inputs!G21,0))</f>
        <v>0</v>
      </c>
      <c r="BR240" s="3">
        <f>IF(Inputs!$B$27&lt;&gt;"Ready","PENDING INPUTS",IF(A240&gt;Inputs!$B$6,0,MIN((BO240+BP240+BQ240),IF(Inputs!H21=1,Inputs!D21,MAX(Inputs!F21,ROUND(BO240*Inputs!E21+BP240+BQ240,2))))))</f>
        <v>0</v>
      </c>
      <c r="BS240">
        <f>IF(Inputs!$B$27&lt;&gt;"Ready","PENDING INPUTS",IF(BO240&lt;=0,99,1+IF(AND(K240&gt;0,OR(K240&lt;BO240,AND(K240=BO240,0&lt;7))),1,0)+IF(AND(S240&gt;0,OR(S240&lt;BO240,AND(S240=BO240,1&lt;7))),1,0)+IF(AND(AA240&gt;0,OR(AA240&lt;BO240,AND(AA240=BO240,2&lt;7))),1,0)+IF(AND(AI240&gt;0,OR(AI240&lt;BO240,AND(AI240=BO240,3&lt;7))),1,0)+IF(AND(AQ240&gt;0,OR(AQ240&lt;BO240,AND(AQ240=BO240,4&lt;7))),1,0)+IF(AND(AY240&gt;0,OR(AY240&lt;BO240,AND(AY240=BO240,5&lt;7))),1,0)+IF(AND(BG240&gt;0,OR(BG240&lt;BO240,AND(BG240=BO240,6&lt;7))),1,0)+IF(AND(BW240&gt;0,OR(BW240&lt;BO240,AND(BW240=BO240,8&lt;7))),1,0)+IF(AND(CE240&gt;0,OR(CE240&lt;BO240,AND(CE240=BO240,9&lt;7))),1,0)))</f>
        <v>99</v>
      </c>
      <c r="BT240" s="3">
        <f>IF(Inputs!$B$27&lt;&gt;"Ready","PENDING INPUTS",IF(A240&gt;Inputs!$B$6,0,MIN(MAX(0,(BO240+BP240+BQ240)-BR240),MAX(0,C240-D240-(IF(O240&lt;BS240,K240+L240+M240-N240,0)+IF(W240&lt;BS240,S240+T240+U240-V240,0)+IF(AE240&lt;BS240,AA240+AB240+AC240-AD240,0)+IF(AM240&lt;BS240,AI240+AJ240+AK240-AL240,0)+IF(AU240&lt;BS240,AQ240+AR240+AS240-AT240,0)+IF(BC240&lt;BS240,AY240+AZ240+BA240-BB240,0)+IF(BK240&lt;BS240,BG240+BH240+BI240-BJ240,0)+IF(BS240&lt;BS240,BO240+BP240+BQ240-BR240,0)+IF(CA240&lt;BS240,BW240+BX240+BY240-BZ240,0)+IF(CI240&lt;BS240,CE240+CF240+CG240-CH240,0))))))</f>
        <v>0</v>
      </c>
      <c r="BU240" s="3">
        <f>IF(Inputs!$B$27&lt;&gt;"Ready","PENDING INPUTS",MIN((BO240+BP240+BQ240),IF(D240&gt;C240,IF(D240=0,0,BR240*C240/D240),BR240+BT240)))</f>
        <v>0</v>
      </c>
      <c r="BV240" s="3">
        <f>IF(Inputs!$B$27&lt;&gt;"Ready","PENDING INPUTS",MAX(0,(BO240+BP240+BQ240)-BU240))</f>
        <v>0</v>
      </c>
      <c r="BW240" s="3">
        <f>IF(Inputs!$B$27&lt;&gt;"Ready","PENDING INPUTS",CD239)</f>
        <v>0</v>
      </c>
      <c r="BX240" s="3">
        <f>IF(Inputs!$B$27&lt;&gt;"Ready","PENDING INPUTS",IF(A240&lt;=Inputs!$B$6,ROUND(BW240*Inputs!C22/12,2),0))</f>
        <v>0</v>
      </c>
      <c r="BY240" s="3">
        <f>IF(Inputs!$B$27&lt;&gt;"Ready","PENDING INPUTS",IF(AND(A240&lt;=Inputs!$B$6,BW240&gt;0),Inputs!G22,0))</f>
        <v>0</v>
      </c>
      <c r="BZ240" s="3">
        <f>IF(Inputs!$B$27&lt;&gt;"Ready","PENDING INPUTS",IF(A240&gt;Inputs!$B$6,0,MIN((BW240+BX240+BY240),IF(Inputs!H22=1,Inputs!D22,MAX(Inputs!F22,ROUND(BW240*Inputs!E22+BX240+BY240,2))))))</f>
        <v>0</v>
      </c>
      <c r="CA240">
        <f>IF(Inputs!$B$27&lt;&gt;"Ready","PENDING INPUTS",IF(BW240&lt;=0,99,1+IF(AND(K240&gt;0,OR(K240&lt;BW240,AND(K240=BW240,0&lt;8))),1,0)+IF(AND(S240&gt;0,OR(S240&lt;BW240,AND(S240=BW240,1&lt;8))),1,0)+IF(AND(AA240&gt;0,OR(AA240&lt;BW240,AND(AA240=BW240,2&lt;8))),1,0)+IF(AND(AI240&gt;0,OR(AI240&lt;BW240,AND(AI240=BW240,3&lt;8))),1,0)+IF(AND(AQ240&gt;0,OR(AQ240&lt;BW240,AND(AQ240=BW240,4&lt;8))),1,0)+IF(AND(AY240&gt;0,OR(AY240&lt;BW240,AND(AY240=BW240,5&lt;8))),1,0)+IF(AND(BG240&gt;0,OR(BG240&lt;BW240,AND(BG240=BW240,6&lt;8))),1,0)+IF(AND(BO240&gt;0,OR(BO240&lt;BW240,AND(BO240=BW240,7&lt;8))),1,0)+IF(AND(CE240&gt;0,OR(CE240&lt;BW240,AND(CE240=BW240,9&lt;8))),1,0)))</f>
        <v>99</v>
      </c>
      <c r="CB240" s="3">
        <f>IF(Inputs!$B$27&lt;&gt;"Ready","PENDING INPUTS",IF(A240&gt;Inputs!$B$6,0,MIN(MAX(0,(BW240+BX240+BY240)-BZ240),MAX(0,C240-D240-(IF(O240&lt;CA240,K240+L240+M240-N240,0)+IF(W240&lt;CA240,S240+T240+U240-V240,0)+IF(AE240&lt;CA240,AA240+AB240+AC240-AD240,0)+IF(AM240&lt;CA240,AI240+AJ240+AK240-AL240,0)+IF(AU240&lt;CA240,AQ240+AR240+AS240-AT240,0)+IF(BC240&lt;CA240,AY240+AZ240+BA240-BB240,0)+IF(BK240&lt;CA240,BG240+BH240+BI240-BJ240,0)+IF(BS240&lt;CA240,BO240+BP240+BQ240-BR240,0)+IF(CA240&lt;CA240,BW240+BX240+BY240-BZ240,0)+IF(CI240&lt;CA240,CE240+CF240+CG240-CH240,0))))))</f>
        <v>0</v>
      </c>
      <c r="CC240" s="3">
        <f>IF(Inputs!$B$27&lt;&gt;"Ready","PENDING INPUTS",MIN((BW240+BX240+BY240),IF(D240&gt;C240,IF(D240=0,0,BZ240*C240/D240),BZ240+CB240)))</f>
        <v>0</v>
      </c>
      <c r="CD240" s="3">
        <f>IF(Inputs!$B$27&lt;&gt;"Ready","PENDING INPUTS",MAX(0,(BW240+BX240+BY240)-CC240))</f>
        <v>0</v>
      </c>
      <c r="CE240" s="3">
        <f>IF(Inputs!$B$27&lt;&gt;"Ready","PENDING INPUTS",CL239)</f>
        <v>0</v>
      </c>
      <c r="CF240" s="3">
        <f>IF(Inputs!$B$27&lt;&gt;"Ready","PENDING INPUTS",IF(A240&lt;=Inputs!$B$6,ROUND(CE240*Inputs!C23/12,2),0))</f>
        <v>0</v>
      </c>
      <c r="CG240" s="3">
        <f>IF(Inputs!$B$27&lt;&gt;"Ready","PENDING INPUTS",IF(AND(A240&lt;=Inputs!$B$6,CE240&gt;0),Inputs!G23,0))</f>
        <v>0</v>
      </c>
      <c r="CH240" s="3">
        <f>IF(Inputs!$B$27&lt;&gt;"Ready","PENDING INPUTS",IF(A240&gt;Inputs!$B$6,0,MIN((CE240+CF240+CG240),IF(Inputs!H23=1,Inputs!D23,MAX(Inputs!F23,ROUND(CE240*Inputs!E23+CF240+CG240,2))))))</f>
        <v>0</v>
      </c>
      <c r="CI240">
        <f>IF(Inputs!$B$27&lt;&gt;"Ready","PENDING INPUTS",IF(CE240&lt;=0,99,1+IF(AND(K240&gt;0,OR(K240&lt;CE240,AND(K240=CE240,0&lt;9))),1,0)+IF(AND(S240&gt;0,OR(S240&lt;CE240,AND(S240=CE240,1&lt;9))),1,0)+IF(AND(AA240&gt;0,OR(AA240&lt;CE240,AND(AA240=CE240,2&lt;9))),1,0)+IF(AND(AI240&gt;0,OR(AI240&lt;CE240,AND(AI240=CE240,3&lt;9))),1,0)+IF(AND(AQ240&gt;0,OR(AQ240&lt;CE240,AND(AQ240=CE240,4&lt;9))),1,0)+IF(AND(AY240&gt;0,OR(AY240&lt;CE240,AND(AY240=CE240,5&lt;9))),1,0)+IF(AND(BG240&gt;0,OR(BG240&lt;CE240,AND(BG240=CE240,6&lt;9))),1,0)+IF(AND(BO240&gt;0,OR(BO240&lt;CE240,AND(BO240=CE240,7&lt;9))),1,0)+IF(AND(BW240&gt;0,OR(BW240&lt;CE240,AND(BW240=CE240,8&lt;9))),1,0)))</f>
        <v>99</v>
      </c>
      <c r="CJ240" s="3">
        <f>IF(Inputs!$B$27&lt;&gt;"Ready","PENDING INPUTS",IF(A240&gt;Inputs!$B$6,0,MIN(MAX(0,(CE240+CF240+CG240)-CH240),MAX(0,C240-D240-(IF(O240&lt;CI240,K240+L240+M240-N240,0)+IF(W240&lt;CI240,S240+T240+U240-V240,0)+IF(AE240&lt;CI240,AA240+AB240+AC240-AD240,0)+IF(AM240&lt;CI240,AI240+AJ240+AK240-AL240,0)+IF(AU240&lt;CI240,AQ240+AR240+AS240-AT240,0)+IF(BC240&lt;CI240,AY240+AZ240+BA240-BB240,0)+IF(BK240&lt;CI240,BG240+BH240+BI240-BJ240,0)+IF(BS240&lt;CI240,BO240+BP240+BQ240-BR240,0)+IF(CA240&lt;CI240,BW240+BX240+BY240-BZ240,0)+IF(CI240&lt;CI240,CE240+CF240+CG240-CH240,0))))))</f>
        <v>0</v>
      </c>
      <c r="CK240" s="3">
        <f>IF(Inputs!$B$27&lt;&gt;"Ready","PENDING INPUTS",MIN((CE240+CF240+CG240),IF(D240&gt;C240,IF(D240=0,0,CH240*C240/D240),CH240+CJ240)))</f>
        <v>0</v>
      </c>
      <c r="CL240" s="3">
        <f>IF(Inputs!$B$27&lt;&gt;"Ready","PENDING INPUTS",MAX(0,(CE240+CF240+CG240)-CK240))</f>
        <v>0</v>
      </c>
    </row>
    <row r="241" spans="1:90" ht="27.95" customHeight="1" x14ac:dyDescent="0.25">
      <c r="A241">
        <v>237</v>
      </c>
      <c r="B241" s="13">
        <f>IF(Inputs!$B$27&lt;&gt;"Ready","PENDING INPUTS",EDATE(Inputs!$B$5,A241-1))</f>
        <v>53479</v>
      </c>
      <c r="C241" s="3">
        <f>IF(Inputs!$B$27&lt;&gt;"Ready","PENDING INPUTS",IF(A241&lt;=Inputs!$B$6,MAX(0,Inputs!$B$4+IF(A241=Inputs!$B$7,Inputs!$B$8,0)+IF(A241=Inputs!$B$9,Inputs!$B$10,0)),0))</f>
        <v>0</v>
      </c>
      <c r="D241" s="3">
        <f>IF(Inputs!$B$27&lt;&gt;"Ready","PENDING INPUTS",SUM(N241,V241,AD241,AL241,AT241,BB241,BJ241,BR241,BZ241,CH241))</f>
        <v>0</v>
      </c>
      <c r="E241" s="3">
        <f>IF(Inputs!$B$27&lt;&gt;"Ready","PENDING INPUTS",MAX(0,D241-C241))</f>
        <v>0</v>
      </c>
      <c r="F241" s="3">
        <f>IF(Inputs!$B$27&lt;&gt;"Ready","PENDING INPUTS",SUM(Q241,Y241,AG241,AO241,AW241,BE241,BM241,BU241,CC241,CK241))</f>
        <v>0</v>
      </c>
      <c r="G241" s="3">
        <f>IF(Inputs!$B$27&lt;&gt;"Ready","PENDING INPUTS",SUM(L241,T241,AB241,AJ241,AR241,AZ241,BH241,BP241,BX241,CF241))</f>
        <v>0</v>
      </c>
      <c r="H241" s="3">
        <f>IF(Inputs!$B$27&lt;&gt;"Ready","PENDING INPUTS",SUM(M241,U241,AC241,AK241,AS241,BA241,BI241,BQ241,BY241,CG241))</f>
        <v>0</v>
      </c>
      <c r="I241" s="3">
        <f>IF(Inputs!$B$27&lt;&gt;"Ready","PENDING INPUTS",SUM(R241,Z241,AH241,AP241,AX241,BF241,BN241,BV241,CD241,CL241))</f>
        <v>0</v>
      </c>
      <c r="J241" t="str">
        <f>IF(Inputs!$B$27&lt;&gt;"Ready","PENDING INPUTS",IF(A241&gt;Inputs!$B$6,"Beyond horizon",IF(E241&gt;0.005,"MINIMUM SHORTFALL",IF(I241&lt;0.005,"Paid off","In progress"))))</f>
        <v>Beyond horizon</v>
      </c>
      <c r="K241" s="3">
        <f>IF(Inputs!$B$27&lt;&gt;"Ready","PENDING INPUTS",R240)</f>
        <v>0</v>
      </c>
      <c r="L241" s="3">
        <f>IF(Inputs!$B$27&lt;&gt;"Ready","PENDING INPUTS",IF(A241&lt;=Inputs!$B$6,ROUND(K241*Inputs!C14/12,2),0))</f>
        <v>0</v>
      </c>
      <c r="M241" s="3">
        <f>IF(Inputs!$B$27&lt;&gt;"Ready","PENDING INPUTS",IF(AND(A241&lt;=Inputs!$B$6,K241&gt;0),Inputs!G14,0))</f>
        <v>0</v>
      </c>
      <c r="N241" s="3">
        <f>IF(Inputs!$B$27&lt;&gt;"Ready","PENDING INPUTS",IF(A241&gt;Inputs!$B$6,0,MIN((K241+L241+M241),IF(Inputs!H14=1,Inputs!D14,MAX(Inputs!F14,ROUND(K241*Inputs!E14+L241+M241,2))))))</f>
        <v>0</v>
      </c>
      <c r="O241">
        <f>IF(Inputs!$B$27&lt;&gt;"Ready","PENDING INPUTS",IF(K241&lt;=0,99,1+IF(AND(S241&gt;0,OR(S241&lt;K241,AND(S241=K241,1&lt;0))),1,0)+IF(AND(AA241&gt;0,OR(AA241&lt;K241,AND(AA241=K241,2&lt;0))),1,0)+IF(AND(AI241&gt;0,OR(AI241&lt;K241,AND(AI241=K241,3&lt;0))),1,0)+IF(AND(AQ241&gt;0,OR(AQ241&lt;K241,AND(AQ241=K241,4&lt;0))),1,0)+IF(AND(AY241&gt;0,OR(AY241&lt;K241,AND(AY241=K241,5&lt;0))),1,0)+IF(AND(BG241&gt;0,OR(BG241&lt;K241,AND(BG241=K241,6&lt;0))),1,0)+IF(AND(BO241&gt;0,OR(BO241&lt;K241,AND(BO241=K241,7&lt;0))),1,0)+IF(AND(BW241&gt;0,OR(BW241&lt;K241,AND(BW241=K241,8&lt;0))),1,0)+IF(AND(CE241&gt;0,OR(CE241&lt;K241,AND(CE241=K241,9&lt;0))),1,0)))</f>
        <v>99</v>
      </c>
      <c r="P241" s="3">
        <f>IF(Inputs!$B$27&lt;&gt;"Ready","PENDING INPUTS",IF(A241&gt;Inputs!$B$6,0,MIN(MAX(0,(K241+L241+M241)-N241),MAX(0,C241-D241-(IF(O241&lt;O241,K241+L241+M241-N241,0)+IF(W241&lt;O241,S241+T241+U241-V241,0)+IF(AE241&lt;O241,AA241+AB241+AC241-AD241,0)+IF(AM241&lt;O241,AI241+AJ241+AK241-AL241,0)+IF(AU241&lt;O241,AQ241+AR241+AS241-AT241,0)+IF(BC241&lt;O241,AY241+AZ241+BA241-BB241,0)+IF(BK241&lt;O241,BG241+BH241+BI241-BJ241,0)+IF(BS241&lt;O241,BO241+BP241+BQ241-BR241,0)+IF(CA241&lt;O241,BW241+BX241+BY241-BZ241,0)+IF(CI241&lt;O241,CE241+CF241+CG241-CH241,0))))))</f>
        <v>0</v>
      </c>
      <c r="Q241" s="3">
        <f>IF(Inputs!$B$27&lt;&gt;"Ready","PENDING INPUTS",MIN((K241+L241+M241),IF(D241&gt;C241,IF(D241=0,0,N241*C241/D241),N241+P241)))</f>
        <v>0</v>
      </c>
      <c r="R241" s="3">
        <f>IF(Inputs!$B$27&lt;&gt;"Ready","PENDING INPUTS",MAX(0,(K241+L241+M241)-Q241))</f>
        <v>0</v>
      </c>
      <c r="S241" s="3">
        <f>IF(Inputs!$B$27&lt;&gt;"Ready","PENDING INPUTS",Z240)</f>
        <v>0</v>
      </c>
      <c r="T241" s="3">
        <f>IF(Inputs!$B$27&lt;&gt;"Ready","PENDING INPUTS",IF(A241&lt;=Inputs!$B$6,ROUND(S241*Inputs!C15/12,2),0))</f>
        <v>0</v>
      </c>
      <c r="U241" s="3">
        <f>IF(Inputs!$B$27&lt;&gt;"Ready","PENDING INPUTS",IF(AND(A241&lt;=Inputs!$B$6,S241&gt;0),Inputs!G15,0))</f>
        <v>0</v>
      </c>
      <c r="V241" s="3">
        <f>IF(Inputs!$B$27&lt;&gt;"Ready","PENDING INPUTS",IF(A241&gt;Inputs!$B$6,0,MIN((S241+T241+U241),IF(Inputs!H15=1,Inputs!D15,MAX(Inputs!F15,ROUND(S241*Inputs!E15+T241+U241,2))))))</f>
        <v>0</v>
      </c>
      <c r="W241">
        <f>IF(Inputs!$B$27&lt;&gt;"Ready","PENDING INPUTS",IF(S241&lt;=0,99,1+IF(AND(K241&gt;0,OR(K241&lt;S241,AND(K241=S241,0&lt;1))),1,0)+IF(AND(AA241&gt;0,OR(AA241&lt;S241,AND(AA241=S241,2&lt;1))),1,0)+IF(AND(AI241&gt;0,OR(AI241&lt;S241,AND(AI241=S241,3&lt;1))),1,0)+IF(AND(AQ241&gt;0,OR(AQ241&lt;S241,AND(AQ241=S241,4&lt;1))),1,0)+IF(AND(AY241&gt;0,OR(AY241&lt;S241,AND(AY241=S241,5&lt;1))),1,0)+IF(AND(BG241&gt;0,OR(BG241&lt;S241,AND(BG241=S241,6&lt;1))),1,0)+IF(AND(BO241&gt;0,OR(BO241&lt;S241,AND(BO241=S241,7&lt;1))),1,0)+IF(AND(BW241&gt;0,OR(BW241&lt;S241,AND(BW241=S241,8&lt;1))),1,0)+IF(AND(CE241&gt;0,OR(CE241&lt;S241,AND(CE241=S241,9&lt;1))),1,0)))</f>
        <v>99</v>
      </c>
      <c r="X241" s="3">
        <f>IF(Inputs!$B$27&lt;&gt;"Ready","PENDING INPUTS",IF(A241&gt;Inputs!$B$6,0,MIN(MAX(0,(S241+T241+U241)-V241),MAX(0,C241-D241-(IF(O241&lt;W241,K241+L241+M241-N241,0)+IF(W241&lt;W241,S241+T241+U241-V241,0)+IF(AE241&lt;W241,AA241+AB241+AC241-AD241,0)+IF(AM241&lt;W241,AI241+AJ241+AK241-AL241,0)+IF(AU241&lt;W241,AQ241+AR241+AS241-AT241,0)+IF(BC241&lt;W241,AY241+AZ241+BA241-BB241,0)+IF(BK241&lt;W241,BG241+BH241+BI241-BJ241,0)+IF(BS241&lt;W241,BO241+BP241+BQ241-BR241,0)+IF(CA241&lt;W241,BW241+BX241+BY241-BZ241,0)+IF(CI241&lt;W241,CE241+CF241+CG241-CH241,0))))))</f>
        <v>0</v>
      </c>
      <c r="Y241" s="3">
        <f>IF(Inputs!$B$27&lt;&gt;"Ready","PENDING INPUTS",MIN((S241+T241+U241),IF(D241&gt;C241,IF(D241=0,0,V241*C241/D241),V241+X241)))</f>
        <v>0</v>
      </c>
      <c r="Z241" s="3">
        <f>IF(Inputs!$B$27&lt;&gt;"Ready","PENDING INPUTS",MAX(0,(S241+T241+U241)-Y241))</f>
        <v>0</v>
      </c>
      <c r="AA241" s="3">
        <f>IF(Inputs!$B$27&lt;&gt;"Ready","PENDING INPUTS",AH240)</f>
        <v>0</v>
      </c>
      <c r="AB241" s="3">
        <f>IF(Inputs!$B$27&lt;&gt;"Ready","PENDING INPUTS",IF(A241&lt;=Inputs!$B$6,ROUND(AA241*Inputs!C16/12,2),0))</f>
        <v>0</v>
      </c>
      <c r="AC241" s="3">
        <f>IF(Inputs!$B$27&lt;&gt;"Ready","PENDING INPUTS",IF(AND(A241&lt;=Inputs!$B$6,AA241&gt;0),Inputs!G16,0))</f>
        <v>0</v>
      </c>
      <c r="AD241" s="3">
        <f>IF(Inputs!$B$27&lt;&gt;"Ready","PENDING INPUTS",IF(A241&gt;Inputs!$B$6,0,MIN((AA241+AB241+AC241),IF(Inputs!H16=1,Inputs!D16,MAX(Inputs!F16,ROUND(AA241*Inputs!E16+AB241+AC241,2))))))</f>
        <v>0</v>
      </c>
      <c r="AE241">
        <f>IF(Inputs!$B$27&lt;&gt;"Ready","PENDING INPUTS",IF(AA241&lt;=0,99,1+IF(AND(K241&gt;0,OR(K241&lt;AA241,AND(K241=AA241,0&lt;2))),1,0)+IF(AND(S241&gt;0,OR(S241&lt;AA241,AND(S241=AA241,1&lt;2))),1,0)+IF(AND(AI241&gt;0,OR(AI241&lt;AA241,AND(AI241=AA241,3&lt;2))),1,0)+IF(AND(AQ241&gt;0,OR(AQ241&lt;AA241,AND(AQ241=AA241,4&lt;2))),1,0)+IF(AND(AY241&gt;0,OR(AY241&lt;AA241,AND(AY241=AA241,5&lt;2))),1,0)+IF(AND(BG241&gt;0,OR(BG241&lt;AA241,AND(BG241=AA241,6&lt;2))),1,0)+IF(AND(BO241&gt;0,OR(BO241&lt;AA241,AND(BO241=AA241,7&lt;2))),1,0)+IF(AND(BW241&gt;0,OR(BW241&lt;AA241,AND(BW241=AA241,8&lt;2))),1,0)+IF(AND(CE241&gt;0,OR(CE241&lt;AA241,AND(CE241=AA241,9&lt;2))),1,0)))</f>
        <v>99</v>
      </c>
      <c r="AF241" s="3">
        <f>IF(Inputs!$B$27&lt;&gt;"Ready","PENDING INPUTS",IF(A241&gt;Inputs!$B$6,0,MIN(MAX(0,(AA241+AB241+AC241)-AD241),MAX(0,C241-D241-(IF(O241&lt;AE241,K241+L241+M241-N241,0)+IF(W241&lt;AE241,S241+T241+U241-V241,0)+IF(AE241&lt;AE241,AA241+AB241+AC241-AD241,0)+IF(AM241&lt;AE241,AI241+AJ241+AK241-AL241,0)+IF(AU241&lt;AE241,AQ241+AR241+AS241-AT241,0)+IF(BC241&lt;AE241,AY241+AZ241+BA241-BB241,0)+IF(BK241&lt;AE241,BG241+BH241+BI241-BJ241,0)+IF(BS241&lt;AE241,BO241+BP241+BQ241-BR241,0)+IF(CA241&lt;AE241,BW241+BX241+BY241-BZ241,0)+IF(CI241&lt;AE241,CE241+CF241+CG241-CH241,0))))))</f>
        <v>0</v>
      </c>
      <c r="AG241" s="3">
        <f>IF(Inputs!$B$27&lt;&gt;"Ready","PENDING INPUTS",MIN((AA241+AB241+AC241),IF(D241&gt;C241,IF(D241=0,0,AD241*C241/D241),AD241+AF241)))</f>
        <v>0</v>
      </c>
      <c r="AH241" s="3">
        <f>IF(Inputs!$B$27&lt;&gt;"Ready","PENDING INPUTS",MAX(0,(AA241+AB241+AC241)-AG241))</f>
        <v>0</v>
      </c>
      <c r="AI241" s="3">
        <f>IF(Inputs!$B$27&lt;&gt;"Ready","PENDING INPUTS",AP240)</f>
        <v>0</v>
      </c>
      <c r="AJ241" s="3">
        <f>IF(Inputs!$B$27&lt;&gt;"Ready","PENDING INPUTS",IF(A241&lt;=Inputs!$B$6,ROUND(AI241*Inputs!C17/12,2),0))</f>
        <v>0</v>
      </c>
      <c r="AK241" s="3">
        <f>IF(Inputs!$B$27&lt;&gt;"Ready","PENDING INPUTS",IF(AND(A241&lt;=Inputs!$B$6,AI241&gt;0),Inputs!G17,0))</f>
        <v>0</v>
      </c>
      <c r="AL241" s="3">
        <f>IF(Inputs!$B$27&lt;&gt;"Ready","PENDING INPUTS",IF(A241&gt;Inputs!$B$6,0,MIN((AI241+AJ241+AK241),IF(Inputs!H17=1,Inputs!D17,MAX(Inputs!F17,ROUND(AI241*Inputs!E17+AJ241+AK241,2))))))</f>
        <v>0</v>
      </c>
      <c r="AM241">
        <f>IF(Inputs!$B$27&lt;&gt;"Ready","PENDING INPUTS",IF(AI241&lt;=0,99,1+IF(AND(K241&gt;0,OR(K241&lt;AI241,AND(K241=AI241,0&lt;3))),1,0)+IF(AND(S241&gt;0,OR(S241&lt;AI241,AND(S241=AI241,1&lt;3))),1,0)+IF(AND(AA241&gt;0,OR(AA241&lt;AI241,AND(AA241=AI241,2&lt;3))),1,0)+IF(AND(AQ241&gt;0,OR(AQ241&lt;AI241,AND(AQ241=AI241,4&lt;3))),1,0)+IF(AND(AY241&gt;0,OR(AY241&lt;AI241,AND(AY241=AI241,5&lt;3))),1,0)+IF(AND(BG241&gt;0,OR(BG241&lt;AI241,AND(BG241=AI241,6&lt;3))),1,0)+IF(AND(BO241&gt;0,OR(BO241&lt;AI241,AND(BO241=AI241,7&lt;3))),1,0)+IF(AND(BW241&gt;0,OR(BW241&lt;AI241,AND(BW241=AI241,8&lt;3))),1,0)+IF(AND(CE241&gt;0,OR(CE241&lt;AI241,AND(CE241=AI241,9&lt;3))),1,0)))</f>
        <v>99</v>
      </c>
      <c r="AN241" s="3">
        <f>IF(Inputs!$B$27&lt;&gt;"Ready","PENDING INPUTS",IF(A241&gt;Inputs!$B$6,0,MIN(MAX(0,(AI241+AJ241+AK241)-AL241),MAX(0,C241-D241-(IF(O241&lt;AM241,K241+L241+M241-N241,0)+IF(W241&lt;AM241,S241+T241+U241-V241,0)+IF(AE241&lt;AM241,AA241+AB241+AC241-AD241,0)+IF(AM241&lt;AM241,AI241+AJ241+AK241-AL241,0)+IF(AU241&lt;AM241,AQ241+AR241+AS241-AT241,0)+IF(BC241&lt;AM241,AY241+AZ241+BA241-BB241,0)+IF(BK241&lt;AM241,BG241+BH241+BI241-BJ241,0)+IF(BS241&lt;AM241,BO241+BP241+BQ241-BR241,0)+IF(CA241&lt;AM241,BW241+BX241+BY241-BZ241,0)+IF(CI241&lt;AM241,CE241+CF241+CG241-CH241,0))))))</f>
        <v>0</v>
      </c>
      <c r="AO241" s="3">
        <f>IF(Inputs!$B$27&lt;&gt;"Ready","PENDING INPUTS",MIN((AI241+AJ241+AK241),IF(D241&gt;C241,IF(D241=0,0,AL241*C241/D241),AL241+AN241)))</f>
        <v>0</v>
      </c>
      <c r="AP241" s="3">
        <f>IF(Inputs!$B$27&lt;&gt;"Ready","PENDING INPUTS",MAX(0,(AI241+AJ241+AK241)-AO241))</f>
        <v>0</v>
      </c>
      <c r="AQ241" s="3">
        <f>IF(Inputs!$B$27&lt;&gt;"Ready","PENDING INPUTS",AX240)</f>
        <v>0</v>
      </c>
      <c r="AR241" s="3">
        <f>IF(Inputs!$B$27&lt;&gt;"Ready","PENDING INPUTS",IF(A241&lt;=Inputs!$B$6,ROUND(AQ241*Inputs!C18/12,2),0))</f>
        <v>0</v>
      </c>
      <c r="AS241" s="3">
        <f>IF(Inputs!$B$27&lt;&gt;"Ready","PENDING INPUTS",IF(AND(A241&lt;=Inputs!$B$6,AQ241&gt;0),Inputs!G18,0))</f>
        <v>0</v>
      </c>
      <c r="AT241" s="3">
        <f>IF(Inputs!$B$27&lt;&gt;"Ready","PENDING INPUTS",IF(A241&gt;Inputs!$B$6,0,MIN((AQ241+AR241+AS241),IF(Inputs!H18=1,Inputs!D18,MAX(Inputs!F18,ROUND(AQ241*Inputs!E18+AR241+AS241,2))))))</f>
        <v>0</v>
      </c>
      <c r="AU241">
        <f>IF(Inputs!$B$27&lt;&gt;"Ready","PENDING INPUTS",IF(AQ241&lt;=0,99,1+IF(AND(K241&gt;0,OR(K241&lt;AQ241,AND(K241=AQ241,0&lt;4))),1,0)+IF(AND(S241&gt;0,OR(S241&lt;AQ241,AND(S241=AQ241,1&lt;4))),1,0)+IF(AND(AA241&gt;0,OR(AA241&lt;AQ241,AND(AA241=AQ241,2&lt;4))),1,0)+IF(AND(AI241&gt;0,OR(AI241&lt;AQ241,AND(AI241=AQ241,3&lt;4))),1,0)+IF(AND(AY241&gt;0,OR(AY241&lt;AQ241,AND(AY241=AQ241,5&lt;4))),1,0)+IF(AND(BG241&gt;0,OR(BG241&lt;AQ241,AND(BG241=AQ241,6&lt;4))),1,0)+IF(AND(BO241&gt;0,OR(BO241&lt;AQ241,AND(BO241=AQ241,7&lt;4))),1,0)+IF(AND(BW241&gt;0,OR(BW241&lt;AQ241,AND(BW241=AQ241,8&lt;4))),1,0)+IF(AND(CE241&gt;0,OR(CE241&lt;AQ241,AND(CE241=AQ241,9&lt;4))),1,0)))</f>
        <v>99</v>
      </c>
      <c r="AV241" s="3">
        <f>IF(Inputs!$B$27&lt;&gt;"Ready","PENDING INPUTS",IF(A241&gt;Inputs!$B$6,0,MIN(MAX(0,(AQ241+AR241+AS241)-AT241),MAX(0,C241-D241-(IF(O241&lt;AU241,K241+L241+M241-N241,0)+IF(W241&lt;AU241,S241+T241+U241-V241,0)+IF(AE241&lt;AU241,AA241+AB241+AC241-AD241,0)+IF(AM241&lt;AU241,AI241+AJ241+AK241-AL241,0)+IF(AU241&lt;AU241,AQ241+AR241+AS241-AT241,0)+IF(BC241&lt;AU241,AY241+AZ241+BA241-BB241,0)+IF(BK241&lt;AU241,BG241+BH241+BI241-BJ241,0)+IF(BS241&lt;AU241,BO241+BP241+BQ241-BR241,0)+IF(CA241&lt;AU241,BW241+BX241+BY241-BZ241,0)+IF(CI241&lt;AU241,CE241+CF241+CG241-CH241,0))))))</f>
        <v>0</v>
      </c>
      <c r="AW241" s="3">
        <f>IF(Inputs!$B$27&lt;&gt;"Ready","PENDING INPUTS",MIN((AQ241+AR241+AS241),IF(D241&gt;C241,IF(D241=0,0,AT241*C241/D241),AT241+AV241)))</f>
        <v>0</v>
      </c>
      <c r="AX241" s="3">
        <f>IF(Inputs!$B$27&lt;&gt;"Ready","PENDING INPUTS",MAX(0,(AQ241+AR241+AS241)-AW241))</f>
        <v>0</v>
      </c>
      <c r="AY241" s="3">
        <f>IF(Inputs!$B$27&lt;&gt;"Ready","PENDING INPUTS",BF240)</f>
        <v>0</v>
      </c>
      <c r="AZ241" s="3">
        <f>IF(Inputs!$B$27&lt;&gt;"Ready","PENDING INPUTS",IF(A241&lt;=Inputs!$B$6,ROUND(AY241*Inputs!C19/12,2),0))</f>
        <v>0</v>
      </c>
      <c r="BA241" s="3">
        <f>IF(Inputs!$B$27&lt;&gt;"Ready","PENDING INPUTS",IF(AND(A241&lt;=Inputs!$B$6,AY241&gt;0),Inputs!G19,0))</f>
        <v>0</v>
      </c>
      <c r="BB241" s="3">
        <f>IF(Inputs!$B$27&lt;&gt;"Ready","PENDING INPUTS",IF(A241&gt;Inputs!$B$6,0,MIN((AY241+AZ241+BA241),IF(Inputs!H19=1,Inputs!D19,MAX(Inputs!F19,ROUND(AY241*Inputs!E19+AZ241+BA241,2))))))</f>
        <v>0</v>
      </c>
      <c r="BC241">
        <f>IF(Inputs!$B$27&lt;&gt;"Ready","PENDING INPUTS",IF(AY241&lt;=0,99,1+IF(AND(K241&gt;0,OR(K241&lt;AY241,AND(K241=AY241,0&lt;5))),1,0)+IF(AND(S241&gt;0,OR(S241&lt;AY241,AND(S241=AY241,1&lt;5))),1,0)+IF(AND(AA241&gt;0,OR(AA241&lt;AY241,AND(AA241=AY241,2&lt;5))),1,0)+IF(AND(AI241&gt;0,OR(AI241&lt;AY241,AND(AI241=AY241,3&lt;5))),1,0)+IF(AND(AQ241&gt;0,OR(AQ241&lt;AY241,AND(AQ241=AY241,4&lt;5))),1,0)+IF(AND(BG241&gt;0,OR(BG241&lt;AY241,AND(BG241=AY241,6&lt;5))),1,0)+IF(AND(BO241&gt;0,OR(BO241&lt;AY241,AND(BO241=AY241,7&lt;5))),1,0)+IF(AND(BW241&gt;0,OR(BW241&lt;AY241,AND(BW241=AY241,8&lt;5))),1,0)+IF(AND(CE241&gt;0,OR(CE241&lt;AY241,AND(CE241=AY241,9&lt;5))),1,0)))</f>
        <v>99</v>
      </c>
      <c r="BD241" s="3">
        <f>IF(Inputs!$B$27&lt;&gt;"Ready","PENDING INPUTS",IF(A241&gt;Inputs!$B$6,0,MIN(MAX(0,(AY241+AZ241+BA241)-BB241),MAX(0,C241-D241-(IF(O241&lt;BC241,K241+L241+M241-N241,0)+IF(W241&lt;BC241,S241+T241+U241-V241,0)+IF(AE241&lt;BC241,AA241+AB241+AC241-AD241,0)+IF(AM241&lt;BC241,AI241+AJ241+AK241-AL241,0)+IF(AU241&lt;BC241,AQ241+AR241+AS241-AT241,0)+IF(BC241&lt;BC241,AY241+AZ241+BA241-BB241,0)+IF(BK241&lt;BC241,BG241+BH241+BI241-BJ241,0)+IF(BS241&lt;BC241,BO241+BP241+BQ241-BR241,0)+IF(CA241&lt;BC241,BW241+BX241+BY241-BZ241,0)+IF(CI241&lt;BC241,CE241+CF241+CG241-CH241,0))))))</f>
        <v>0</v>
      </c>
      <c r="BE241" s="3">
        <f>IF(Inputs!$B$27&lt;&gt;"Ready","PENDING INPUTS",MIN((AY241+AZ241+BA241),IF(D241&gt;C241,IF(D241=0,0,BB241*C241/D241),BB241+BD241)))</f>
        <v>0</v>
      </c>
      <c r="BF241" s="3">
        <f>IF(Inputs!$B$27&lt;&gt;"Ready","PENDING INPUTS",MAX(0,(AY241+AZ241+BA241)-BE241))</f>
        <v>0</v>
      </c>
      <c r="BG241" s="3">
        <f>IF(Inputs!$B$27&lt;&gt;"Ready","PENDING INPUTS",BN240)</f>
        <v>0</v>
      </c>
      <c r="BH241" s="3">
        <f>IF(Inputs!$B$27&lt;&gt;"Ready","PENDING INPUTS",IF(A241&lt;=Inputs!$B$6,ROUND(BG241*Inputs!C20/12,2),0))</f>
        <v>0</v>
      </c>
      <c r="BI241" s="3">
        <f>IF(Inputs!$B$27&lt;&gt;"Ready","PENDING INPUTS",IF(AND(A241&lt;=Inputs!$B$6,BG241&gt;0),Inputs!G20,0))</f>
        <v>0</v>
      </c>
      <c r="BJ241" s="3">
        <f>IF(Inputs!$B$27&lt;&gt;"Ready","PENDING INPUTS",IF(A241&gt;Inputs!$B$6,0,MIN((BG241+BH241+BI241),IF(Inputs!H20=1,Inputs!D20,MAX(Inputs!F20,ROUND(BG241*Inputs!E20+BH241+BI241,2))))))</f>
        <v>0</v>
      </c>
      <c r="BK241">
        <f>IF(Inputs!$B$27&lt;&gt;"Ready","PENDING INPUTS",IF(BG241&lt;=0,99,1+IF(AND(K241&gt;0,OR(K241&lt;BG241,AND(K241=BG241,0&lt;6))),1,0)+IF(AND(S241&gt;0,OR(S241&lt;BG241,AND(S241=BG241,1&lt;6))),1,0)+IF(AND(AA241&gt;0,OR(AA241&lt;BG241,AND(AA241=BG241,2&lt;6))),1,0)+IF(AND(AI241&gt;0,OR(AI241&lt;BG241,AND(AI241=BG241,3&lt;6))),1,0)+IF(AND(AQ241&gt;0,OR(AQ241&lt;BG241,AND(AQ241=BG241,4&lt;6))),1,0)+IF(AND(AY241&gt;0,OR(AY241&lt;BG241,AND(AY241=BG241,5&lt;6))),1,0)+IF(AND(BO241&gt;0,OR(BO241&lt;BG241,AND(BO241=BG241,7&lt;6))),1,0)+IF(AND(BW241&gt;0,OR(BW241&lt;BG241,AND(BW241=BG241,8&lt;6))),1,0)+IF(AND(CE241&gt;0,OR(CE241&lt;BG241,AND(CE241=BG241,9&lt;6))),1,0)))</f>
        <v>99</v>
      </c>
      <c r="BL241" s="3">
        <f>IF(Inputs!$B$27&lt;&gt;"Ready","PENDING INPUTS",IF(A241&gt;Inputs!$B$6,0,MIN(MAX(0,(BG241+BH241+BI241)-BJ241),MAX(0,C241-D241-(IF(O241&lt;BK241,K241+L241+M241-N241,0)+IF(W241&lt;BK241,S241+T241+U241-V241,0)+IF(AE241&lt;BK241,AA241+AB241+AC241-AD241,0)+IF(AM241&lt;BK241,AI241+AJ241+AK241-AL241,0)+IF(AU241&lt;BK241,AQ241+AR241+AS241-AT241,0)+IF(BC241&lt;BK241,AY241+AZ241+BA241-BB241,0)+IF(BK241&lt;BK241,BG241+BH241+BI241-BJ241,0)+IF(BS241&lt;BK241,BO241+BP241+BQ241-BR241,0)+IF(CA241&lt;BK241,BW241+BX241+BY241-BZ241,0)+IF(CI241&lt;BK241,CE241+CF241+CG241-CH241,0))))))</f>
        <v>0</v>
      </c>
      <c r="BM241" s="3">
        <f>IF(Inputs!$B$27&lt;&gt;"Ready","PENDING INPUTS",MIN((BG241+BH241+BI241),IF(D241&gt;C241,IF(D241=0,0,BJ241*C241/D241),BJ241+BL241)))</f>
        <v>0</v>
      </c>
      <c r="BN241" s="3">
        <f>IF(Inputs!$B$27&lt;&gt;"Ready","PENDING INPUTS",MAX(0,(BG241+BH241+BI241)-BM241))</f>
        <v>0</v>
      </c>
      <c r="BO241" s="3">
        <f>IF(Inputs!$B$27&lt;&gt;"Ready","PENDING INPUTS",BV240)</f>
        <v>0</v>
      </c>
      <c r="BP241" s="3">
        <f>IF(Inputs!$B$27&lt;&gt;"Ready","PENDING INPUTS",IF(A241&lt;=Inputs!$B$6,ROUND(BO241*Inputs!C21/12,2),0))</f>
        <v>0</v>
      </c>
      <c r="BQ241" s="3">
        <f>IF(Inputs!$B$27&lt;&gt;"Ready","PENDING INPUTS",IF(AND(A241&lt;=Inputs!$B$6,BO241&gt;0),Inputs!G21,0))</f>
        <v>0</v>
      </c>
      <c r="BR241" s="3">
        <f>IF(Inputs!$B$27&lt;&gt;"Ready","PENDING INPUTS",IF(A241&gt;Inputs!$B$6,0,MIN((BO241+BP241+BQ241),IF(Inputs!H21=1,Inputs!D21,MAX(Inputs!F21,ROUND(BO241*Inputs!E21+BP241+BQ241,2))))))</f>
        <v>0</v>
      </c>
      <c r="BS241">
        <f>IF(Inputs!$B$27&lt;&gt;"Ready","PENDING INPUTS",IF(BO241&lt;=0,99,1+IF(AND(K241&gt;0,OR(K241&lt;BO241,AND(K241=BO241,0&lt;7))),1,0)+IF(AND(S241&gt;0,OR(S241&lt;BO241,AND(S241=BO241,1&lt;7))),1,0)+IF(AND(AA241&gt;0,OR(AA241&lt;BO241,AND(AA241=BO241,2&lt;7))),1,0)+IF(AND(AI241&gt;0,OR(AI241&lt;BO241,AND(AI241=BO241,3&lt;7))),1,0)+IF(AND(AQ241&gt;0,OR(AQ241&lt;BO241,AND(AQ241=BO241,4&lt;7))),1,0)+IF(AND(AY241&gt;0,OR(AY241&lt;BO241,AND(AY241=BO241,5&lt;7))),1,0)+IF(AND(BG241&gt;0,OR(BG241&lt;BO241,AND(BG241=BO241,6&lt;7))),1,0)+IF(AND(BW241&gt;0,OR(BW241&lt;BO241,AND(BW241=BO241,8&lt;7))),1,0)+IF(AND(CE241&gt;0,OR(CE241&lt;BO241,AND(CE241=BO241,9&lt;7))),1,0)))</f>
        <v>99</v>
      </c>
      <c r="BT241" s="3">
        <f>IF(Inputs!$B$27&lt;&gt;"Ready","PENDING INPUTS",IF(A241&gt;Inputs!$B$6,0,MIN(MAX(0,(BO241+BP241+BQ241)-BR241),MAX(0,C241-D241-(IF(O241&lt;BS241,K241+L241+M241-N241,0)+IF(W241&lt;BS241,S241+T241+U241-V241,0)+IF(AE241&lt;BS241,AA241+AB241+AC241-AD241,0)+IF(AM241&lt;BS241,AI241+AJ241+AK241-AL241,0)+IF(AU241&lt;BS241,AQ241+AR241+AS241-AT241,0)+IF(BC241&lt;BS241,AY241+AZ241+BA241-BB241,0)+IF(BK241&lt;BS241,BG241+BH241+BI241-BJ241,0)+IF(BS241&lt;BS241,BO241+BP241+BQ241-BR241,0)+IF(CA241&lt;BS241,BW241+BX241+BY241-BZ241,0)+IF(CI241&lt;BS241,CE241+CF241+CG241-CH241,0))))))</f>
        <v>0</v>
      </c>
      <c r="BU241" s="3">
        <f>IF(Inputs!$B$27&lt;&gt;"Ready","PENDING INPUTS",MIN((BO241+BP241+BQ241),IF(D241&gt;C241,IF(D241=0,0,BR241*C241/D241),BR241+BT241)))</f>
        <v>0</v>
      </c>
      <c r="BV241" s="3">
        <f>IF(Inputs!$B$27&lt;&gt;"Ready","PENDING INPUTS",MAX(0,(BO241+BP241+BQ241)-BU241))</f>
        <v>0</v>
      </c>
      <c r="BW241" s="3">
        <f>IF(Inputs!$B$27&lt;&gt;"Ready","PENDING INPUTS",CD240)</f>
        <v>0</v>
      </c>
      <c r="BX241" s="3">
        <f>IF(Inputs!$B$27&lt;&gt;"Ready","PENDING INPUTS",IF(A241&lt;=Inputs!$B$6,ROUND(BW241*Inputs!C22/12,2),0))</f>
        <v>0</v>
      </c>
      <c r="BY241" s="3">
        <f>IF(Inputs!$B$27&lt;&gt;"Ready","PENDING INPUTS",IF(AND(A241&lt;=Inputs!$B$6,BW241&gt;0),Inputs!G22,0))</f>
        <v>0</v>
      </c>
      <c r="BZ241" s="3">
        <f>IF(Inputs!$B$27&lt;&gt;"Ready","PENDING INPUTS",IF(A241&gt;Inputs!$B$6,0,MIN((BW241+BX241+BY241),IF(Inputs!H22=1,Inputs!D22,MAX(Inputs!F22,ROUND(BW241*Inputs!E22+BX241+BY241,2))))))</f>
        <v>0</v>
      </c>
      <c r="CA241">
        <f>IF(Inputs!$B$27&lt;&gt;"Ready","PENDING INPUTS",IF(BW241&lt;=0,99,1+IF(AND(K241&gt;0,OR(K241&lt;BW241,AND(K241=BW241,0&lt;8))),1,0)+IF(AND(S241&gt;0,OR(S241&lt;BW241,AND(S241=BW241,1&lt;8))),1,0)+IF(AND(AA241&gt;0,OR(AA241&lt;BW241,AND(AA241=BW241,2&lt;8))),1,0)+IF(AND(AI241&gt;0,OR(AI241&lt;BW241,AND(AI241=BW241,3&lt;8))),1,0)+IF(AND(AQ241&gt;0,OR(AQ241&lt;BW241,AND(AQ241=BW241,4&lt;8))),1,0)+IF(AND(AY241&gt;0,OR(AY241&lt;BW241,AND(AY241=BW241,5&lt;8))),1,0)+IF(AND(BG241&gt;0,OR(BG241&lt;BW241,AND(BG241=BW241,6&lt;8))),1,0)+IF(AND(BO241&gt;0,OR(BO241&lt;BW241,AND(BO241=BW241,7&lt;8))),1,0)+IF(AND(CE241&gt;0,OR(CE241&lt;BW241,AND(CE241=BW241,9&lt;8))),1,0)))</f>
        <v>99</v>
      </c>
      <c r="CB241" s="3">
        <f>IF(Inputs!$B$27&lt;&gt;"Ready","PENDING INPUTS",IF(A241&gt;Inputs!$B$6,0,MIN(MAX(0,(BW241+BX241+BY241)-BZ241),MAX(0,C241-D241-(IF(O241&lt;CA241,K241+L241+M241-N241,0)+IF(W241&lt;CA241,S241+T241+U241-V241,0)+IF(AE241&lt;CA241,AA241+AB241+AC241-AD241,0)+IF(AM241&lt;CA241,AI241+AJ241+AK241-AL241,0)+IF(AU241&lt;CA241,AQ241+AR241+AS241-AT241,0)+IF(BC241&lt;CA241,AY241+AZ241+BA241-BB241,0)+IF(BK241&lt;CA241,BG241+BH241+BI241-BJ241,0)+IF(BS241&lt;CA241,BO241+BP241+BQ241-BR241,0)+IF(CA241&lt;CA241,BW241+BX241+BY241-BZ241,0)+IF(CI241&lt;CA241,CE241+CF241+CG241-CH241,0))))))</f>
        <v>0</v>
      </c>
      <c r="CC241" s="3">
        <f>IF(Inputs!$B$27&lt;&gt;"Ready","PENDING INPUTS",MIN((BW241+BX241+BY241),IF(D241&gt;C241,IF(D241=0,0,BZ241*C241/D241),BZ241+CB241)))</f>
        <v>0</v>
      </c>
      <c r="CD241" s="3">
        <f>IF(Inputs!$B$27&lt;&gt;"Ready","PENDING INPUTS",MAX(0,(BW241+BX241+BY241)-CC241))</f>
        <v>0</v>
      </c>
      <c r="CE241" s="3">
        <f>IF(Inputs!$B$27&lt;&gt;"Ready","PENDING INPUTS",CL240)</f>
        <v>0</v>
      </c>
      <c r="CF241" s="3">
        <f>IF(Inputs!$B$27&lt;&gt;"Ready","PENDING INPUTS",IF(A241&lt;=Inputs!$B$6,ROUND(CE241*Inputs!C23/12,2),0))</f>
        <v>0</v>
      </c>
      <c r="CG241" s="3">
        <f>IF(Inputs!$B$27&lt;&gt;"Ready","PENDING INPUTS",IF(AND(A241&lt;=Inputs!$B$6,CE241&gt;0),Inputs!G23,0))</f>
        <v>0</v>
      </c>
      <c r="CH241" s="3">
        <f>IF(Inputs!$B$27&lt;&gt;"Ready","PENDING INPUTS",IF(A241&gt;Inputs!$B$6,0,MIN((CE241+CF241+CG241),IF(Inputs!H23=1,Inputs!D23,MAX(Inputs!F23,ROUND(CE241*Inputs!E23+CF241+CG241,2))))))</f>
        <v>0</v>
      </c>
      <c r="CI241">
        <f>IF(Inputs!$B$27&lt;&gt;"Ready","PENDING INPUTS",IF(CE241&lt;=0,99,1+IF(AND(K241&gt;0,OR(K241&lt;CE241,AND(K241=CE241,0&lt;9))),1,0)+IF(AND(S241&gt;0,OR(S241&lt;CE241,AND(S241=CE241,1&lt;9))),1,0)+IF(AND(AA241&gt;0,OR(AA241&lt;CE241,AND(AA241=CE241,2&lt;9))),1,0)+IF(AND(AI241&gt;0,OR(AI241&lt;CE241,AND(AI241=CE241,3&lt;9))),1,0)+IF(AND(AQ241&gt;0,OR(AQ241&lt;CE241,AND(AQ241=CE241,4&lt;9))),1,0)+IF(AND(AY241&gt;0,OR(AY241&lt;CE241,AND(AY241=CE241,5&lt;9))),1,0)+IF(AND(BG241&gt;0,OR(BG241&lt;CE241,AND(BG241=CE241,6&lt;9))),1,0)+IF(AND(BO241&gt;0,OR(BO241&lt;CE241,AND(BO241=CE241,7&lt;9))),1,0)+IF(AND(BW241&gt;0,OR(BW241&lt;CE241,AND(BW241=CE241,8&lt;9))),1,0)))</f>
        <v>99</v>
      </c>
      <c r="CJ241" s="3">
        <f>IF(Inputs!$B$27&lt;&gt;"Ready","PENDING INPUTS",IF(A241&gt;Inputs!$B$6,0,MIN(MAX(0,(CE241+CF241+CG241)-CH241),MAX(0,C241-D241-(IF(O241&lt;CI241,K241+L241+M241-N241,0)+IF(W241&lt;CI241,S241+T241+U241-V241,0)+IF(AE241&lt;CI241,AA241+AB241+AC241-AD241,0)+IF(AM241&lt;CI241,AI241+AJ241+AK241-AL241,0)+IF(AU241&lt;CI241,AQ241+AR241+AS241-AT241,0)+IF(BC241&lt;CI241,AY241+AZ241+BA241-BB241,0)+IF(BK241&lt;CI241,BG241+BH241+BI241-BJ241,0)+IF(BS241&lt;CI241,BO241+BP241+BQ241-BR241,0)+IF(CA241&lt;CI241,BW241+BX241+BY241-BZ241,0)+IF(CI241&lt;CI241,CE241+CF241+CG241-CH241,0))))))</f>
        <v>0</v>
      </c>
      <c r="CK241" s="3">
        <f>IF(Inputs!$B$27&lt;&gt;"Ready","PENDING INPUTS",MIN((CE241+CF241+CG241),IF(D241&gt;C241,IF(D241=0,0,CH241*C241/D241),CH241+CJ241)))</f>
        <v>0</v>
      </c>
      <c r="CL241" s="3">
        <f>IF(Inputs!$B$27&lt;&gt;"Ready","PENDING INPUTS",MAX(0,(CE241+CF241+CG241)-CK241))</f>
        <v>0</v>
      </c>
    </row>
    <row r="242" spans="1:90" ht="27.95" customHeight="1" x14ac:dyDescent="0.25">
      <c r="A242">
        <v>238</v>
      </c>
      <c r="B242" s="13">
        <f>IF(Inputs!$B$27&lt;&gt;"Ready","PENDING INPUTS",EDATE(Inputs!$B$5,A242-1))</f>
        <v>53509</v>
      </c>
      <c r="C242" s="3">
        <f>IF(Inputs!$B$27&lt;&gt;"Ready","PENDING INPUTS",IF(A242&lt;=Inputs!$B$6,MAX(0,Inputs!$B$4+IF(A242=Inputs!$B$7,Inputs!$B$8,0)+IF(A242=Inputs!$B$9,Inputs!$B$10,0)),0))</f>
        <v>0</v>
      </c>
      <c r="D242" s="3">
        <f>IF(Inputs!$B$27&lt;&gt;"Ready","PENDING INPUTS",SUM(N242,V242,AD242,AL242,AT242,BB242,BJ242,BR242,BZ242,CH242))</f>
        <v>0</v>
      </c>
      <c r="E242" s="3">
        <f>IF(Inputs!$B$27&lt;&gt;"Ready","PENDING INPUTS",MAX(0,D242-C242))</f>
        <v>0</v>
      </c>
      <c r="F242" s="3">
        <f>IF(Inputs!$B$27&lt;&gt;"Ready","PENDING INPUTS",SUM(Q242,Y242,AG242,AO242,AW242,BE242,BM242,BU242,CC242,CK242))</f>
        <v>0</v>
      </c>
      <c r="G242" s="3">
        <f>IF(Inputs!$B$27&lt;&gt;"Ready","PENDING INPUTS",SUM(L242,T242,AB242,AJ242,AR242,AZ242,BH242,BP242,BX242,CF242))</f>
        <v>0</v>
      </c>
      <c r="H242" s="3">
        <f>IF(Inputs!$B$27&lt;&gt;"Ready","PENDING INPUTS",SUM(M242,U242,AC242,AK242,AS242,BA242,BI242,BQ242,BY242,CG242))</f>
        <v>0</v>
      </c>
      <c r="I242" s="3">
        <f>IF(Inputs!$B$27&lt;&gt;"Ready","PENDING INPUTS",SUM(R242,Z242,AH242,AP242,AX242,BF242,BN242,BV242,CD242,CL242))</f>
        <v>0</v>
      </c>
      <c r="J242" t="str">
        <f>IF(Inputs!$B$27&lt;&gt;"Ready","PENDING INPUTS",IF(A242&gt;Inputs!$B$6,"Beyond horizon",IF(E242&gt;0.005,"MINIMUM SHORTFALL",IF(I242&lt;0.005,"Paid off","In progress"))))</f>
        <v>Beyond horizon</v>
      </c>
      <c r="K242" s="3">
        <f>IF(Inputs!$B$27&lt;&gt;"Ready","PENDING INPUTS",R241)</f>
        <v>0</v>
      </c>
      <c r="L242" s="3">
        <f>IF(Inputs!$B$27&lt;&gt;"Ready","PENDING INPUTS",IF(A242&lt;=Inputs!$B$6,ROUND(K242*Inputs!C14/12,2),0))</f>
        <v>0</v>
      </c>
      <c r="M242" s="3">
        <f>IF(Inputs!$B$27&lt;&gt;"Ready","PENDING INPUTS",IF(AND(A242&lt;=Inputs!$B$6,K242&gt;0),Inputs!G14,0))</f>
        <v>0</v>
      </c>
      <c r="N242" s="3">
        <f>IF(Inputs!$B$27&lt;&gt;"Ready","PENDING INPUTS",IF(A242&gt;Inputs!$B$6,0,MIN((K242+L242+M242),IF(Inputs!H14=1,Inputs!D14,MAX(Inputs!F14,ROUND(K242*Inputs!E14+L242+M242,2))))))</f>
        <v>0</v>
      </c>
      <c r="O242">
        <f>IF(Inputs!$B$27&lt;&gt;"Ready","PENDING INPUTS",IF(K242&lt;=0,99,1+IF(AND(S242&gt;0,OR(S242&lt;K242,AND(S242=K242,1&lt;0))),1,0)+IF(AND(AA242&gt;0,OR(AA242&lt;K242,AND(AA242=K242,2&lt;0))),1,0)+IF(AND(AI242&gt;0,OR(AI242&lt;K242,AND(AI242=K242,3&lt;0))),1,0)+IF(AND(AQ242&gt;0,OR(AQ242&lt;K242,AND(AQ242=K242,4&lt;0))),1,0)+IF(AND(AY242&gt;0,OR(AY242&lt;K242,AND(AY242=K242,5&lt;0))),1,0)+IF(AND(BG242&gt;0,OR(BG242&lt;K242,AND(BG242=K242,6&lt;0))),1,0)+IF(AND(BO242&gt;0,OR(BO242&lt;K242,AND(BO242=K242,7&lt;0))),1,0)+IF(AND(BW242&gt;0,OR(BW242&lt;K242,AND(BW242=K242,8&lt;0))),1,0)+IF(AND(CE242&gt;0,OR(CE242&lt;K242,AND(CE242=K242,9&lt;0))),1,0)))</f>
        <v>99</v>
      </c>
      <c r="P242" s="3">
        <f>IF(Inputs!$B$27&lt;&gt;"Ready","PENDING INPUTS",IF(A242&gt;Inputs!$B$6,0,MIN(MAX(0,(K242+L242+M242)-N242),MAX(0,C242-D242-(IF(O242&lt;O242,K242+L242+M242-N242,0)+IF(W242&lt;O242,S242+T242+U242-V242,0)+IF(AE242&lt;O242,AA242+AB242+AC242-AD242,0)+IF(AM242&lt;O242,AI242+AJ242+AK242-AL242,0)+IF(AU242&lt;O242,AQ242+AR242+AS242-AT242,0)+IF(BC242&lt;O242,AY242+AZ242+BA242-BB242,0)+IF(BK242&lt;O242,BG242+BH242+BI242-BJ242,0)+IF(BS242&lt;O242,BO242+BP242+BQ242-BR242,0)+IF(CA242&lt;O242,BW242+BX242+BY242-BZ242,0)+IF(CI242&lt;O242,CE242+CF242+CG242-CH242,0))))))</f>
        <v>0</v>
      </c>
      <c r="Q242" s="3">
        <f>IF(Inputs!$B$27&lt;&gt;"Ready","PENDING INPUTS",MIN((K242+L242+M242),IF(D242&gt;C242,IF(D242=0,0,N242*C242/D242),N242+P242)))</f>
        <v>0</v>
      </c>
      <c r="R242" s="3">
        <f>IF(Inputs!$B$27&lt;&gt;"Ready","PENDING INPUTS",MAX(0,(K242+L242+M242)-Q242))</f>
        <v>0</v>
      </c>
      <c r="S242" s="3">
        <f>IF(Inputs!$B$27&lt;&gt;"Ready","PENDING INPUTS",Z241)</f>
        <v>0</v>
      </c>
      <c r="T242" s="3">
        <f>IF(Inputs!$B$27&lt;&gt;"Ready","PENDING INPUTS",IF(A242&lt;=Inputs!$B$6,ROUND(S242*Inputs!C15/12,2),0))</f>
        <v>0</v>
      </c>
      <c r="U242" s="3">
        <f>IF(Inputs!$B$27&lt;&gt;"Ready","PENDING INPUTS",IF(AND(A242&lt;=Inputs!$B$6,S242&gt;0),Inputs!G15,0))</f>
        <v>0</v>
      </c>
      <c r="V242" s="3">
        <f>IF(Inputs!$B$27&lt;&gt;"Ready","PENDING INPUTS",IF(A242&gt;Inputs!$B$6,0,MIN((S242+T242+U242),IF(Inputs!H15=1,Inputs!D15,MAX(Inputs!F15,ROUND(S242*Inputs!E15+T242+U242,2))))))</f>
        <v>0</v>
      </c>
      <c r="W242">
        <f>IF(Inputs!$B$27&lt;&gt;"Ready","PENDING INPUTS",IF(S242&lt;=0,99,1+IF(AND(K242&gt;0,OR(K242&lt;S242,AND(K242=S242,0&lt;1))),1,0)+IF(AND(AA242&gt;0,OR(AA242&lt;S242,AND(AA242=S242,2&lt;1))),1,0)+IF(AND(AI242&gt;0,OR(AI242&lt;S242,AND(AI242=S242,3&lt;1))),1,0)+IF(AND(AQ242&gt;0,OR(AQ242&lt;S242,AND(AQ242=S242,4&lt;1))),1,0)+IF(AND(AY242&gt;0,OR(AY242&lt;S242,AND(AY242=S242,5&lt;1))),1,0)+IF(AND(BG242&gt;0,OR(BG242&lt;S242,AND(BG242=S242,6&lt;1))),1,0)+IF(AND(BO242&gt;0,OR(BO242&lt;S242,AND(BO242=S242,7&lt;1))),1,0)+IF(AND(BW242&gt;0,OR(BW242&lt;S242,AND(BW242=S242,8&lt;1))),1,0)+IF(AND(CE242&gt;0,OR(CE242&lt;S242,AND(CE242=S242,9&lt;1))),1,0)))</f>
        <v>99</v>
      </c>
      <c r="X242" s="3">
        <f>IF(Inputs!$B$27&lt;&gt;"Ready","PENDING INPUTS",IF(A242&gt;Inputs!$B$6,0,MIN(MAX(0,(S242+T242+U242)-V242),MAX(0,C242-D242-(IF(O242&lt;W242,K242+L242+M242-N242,0)+IF(W242&lt;W242,S242+T242+U242-V242,0)+IF(AE242&lt;W242,AA242+AB242+AC242-AD242,0)+IF(AM242&lt;W242,AI242+AJ242+AK242-AL242,0)+IF(AU242&lt;W242,AQ242+AR242+AS242-AT242,0)+IF(BC242&lt;W242,AY242+AZ242+BA242-BB242,0)+IF(BK242&lt;W242,BG242+BH242+BI242-BJ242,0)+IF(BS242&lt;W242,BO242+BP242+BQ242-BR242,0)+IF(CA242&lt;W242,BW242+BX242+BY242-BZ242,0)+IF(CI242&lt;W242,CE242+CF242+CG242-CH242,0))))))</f>
        <v>0</v>
      </c>
      <c r="Y242" s="3">
        <f>IF(Inputs!$B$27&lt;&gt;"Ready","PENDING INPUTS",MIN((S242+T242+U242),IF(D242&gt;C242,IF(D242=0,0,V242*C242/D242),V242+X242)))</f>
        <v>0</v>
      </c>
      <c r="Z242" s="3">
        <f>IF(Inputs!$B$27&lt;&gt;"Ready","PENDING INPUTS",MAX(0,(S242+T242+U242)-Y242))</f>
        <v>0</v>
      </c>
      <c r="AA242" s="3">
        <f>IF(Inputs!$B$27&lt;&gt;"Ready","PENDING INPUTS",AH241)</f>
        <v>0</v>
      </c>
      <c r="AB242" s="3">
        <f>IF(Inputs!$B$27&lt;&gt;"Ready","PENDING INPUTS",IF(A242&lt;=Inputs!$B$6,ROUND(AA242*Inputs!C16/12,2),0))</f>
        <v>0</v>
      </c>
      <c r="AC242" s="3">
        <f>IF(Inputs!$B$27&lt;&gt;"Ready","PENDING INPUTS",IF(AND(A242&lt;=Inputs!$B$6,AA242&gt;0),Inputs!G16,0))</f>
        <v>0</v>
      </c>
      <c r="AD242" s="3">
        <f>IF(Inputs!$B$27&lt;&gt;"Ready","PENDING INPUTS",IF(A242&gt;Inputs!$B$6,0,MIN((AA242+AB242+AC242),IF(Inputs!H16=1,Inputs!D16,MAX(Inputs!F16,ROUND(AA242*Inputs!E16+AB242+AC242,2))))))</f>
        <v>0</v>
      </c>
      <c r="AE242">
        <f>IF(Inputs!$B$27&lt;&gt;"Ready","PENDING INPUTS",IF(AA242&lt;=0,99,1+IF(AND(K242&gt;0,OR(K242&lt;AA242,AND(K242=AA242,0&lt;2))),1,0)+IF(AND(S242&gt;0,OR(S242&lt;AA242,AND(S242=AA242,1&lt;2))),1,0)+IF(AND(AI242&gt;0,OR(AI242&lt;AA242,AND(AI242=AA242,3&lt;2))),1,0)+IF(AND(AQ242&gt;0,OR(AQ242&lt;AA242,AND(AQ242=AA242,4&lt;2))),1,0)+IF(AND(AY242&gt;0,OR(AY242&lt;AA242,AND(AY242=AA242,5&lt;2))),1,0)+IF(AND(BG242&gt;0,OR(BG242&lt;AA242,AND(BG242=AA242,6&lt;2))),1,0)+IF(AND(BO242&gt;0,OR(BO242&lt;AA242,AND(BO242=AA242,7&lt;2))),1,0)+IF(AND(BW242&gt;0,OR(BW242&lt;AA242,AND(BW242=AA242,8&lt;2))),1,0)+IF(AND(CE242&gt;0,OR(CE242&lt;AA242,AND(CE242=AA242,9&lt;2))),1,0)))</f>
        <v>99</v>
      </c>
      <c r="AF242" s="3">
        <f>IF(Inputs!$B$27&lt;&gt;"Ready","PENDING INPUTS",IF(A242&gt;Inputs!$B$6,0,MIN(MAX(0,(AA242+AB242+AC242)-AD242),MAX(0,C242-D242-(IF(O242&lt;AE242,K242+L242+M242-N242,0)+IF(W242&lt;AE242,S242+T242+U242-V242,0)+IF(AE242&lt;AE242,AA242+AB242+AC242-AD242,0)+IF(AM242&lt;AE242,AI242+AJ242+AK242-AL242,0)+IF(AU242&lt;AE242,AQ242+AR242+AS242-AT242,0)+IF(BC242&lt;AE242,AY242+AZ242+BA242-BB242,0)+IF(BK242&lt;AE242,BG242+BH242+BI242-BJ242,0)+IF(BS242&lt;AE242,BO242+BP242+BQ242-BR242,0)+IF(CA242&lt;AE242,BW242+BX242+BY242-BZ242,0)+IF(CI242&lt;AE242,CE242+CF242+CG242-CH242,0))))))</f>
        <v>0</v>
      </c>
      <c r="AG242" s="3">
        <f>IF(Inputs!$B$27&lt;&gt;"Ready","PENDING INPUTS",MIN((AA242+AB242+AC242),IF(D242&gt;C242,IF(D242=0,0,AD242*C242/D242),AD242+AF242)))</f>
        <v>0</v>
      </c>
      <c r="AH242" s="3">
        <f>IF(Inputs!$B$27&lt;&gt;"Ready","PENDING INPUTS",MAX(0,(AA242+AB242+AC242)-AG242))</f>
        <v>0</v>
      </c>
      <c r="AI242" s="3">
        <f>IF(Inputs!$B$27&lt;&gt;"Ready","PENDING INPUTS",AP241)</f>
        <v>0</v>
      </c>
      <c r="AJ242" s="3">
        <f>IF(Inputs!$B$27&lt;&gt;"Ready","PENDING INPUTS",IF(A242&lt;=Inputs!$B$6,ROUND(AI242*Inputs!C17/12,2),0))</f>
        <v>0</v>
      </c>
      <c r="AK242" s="3">
        <f>IF(Inputs!$B$27&lt;&gt;"Ready","PENDING INPUTS",IF(AND(A242&lt;=Inputs!$B$6,AI242&gt;0),Inputs!G17,0))</f>
        <v>0</v>
      </c>
      <c r="AL242" s="3">
        <f>IF(Inputs!$B$27&lt;&gt;"Ready","PENDING INPUTS",IF(A242&gt;Inputs!$B$6,0,MIN((AI242+AJ242+AK242),IF(Inputs!H17=1,Inputs!D17,MAX(Inputs!F17,ROUND(AI242*Inputs!E17+AJ242+AK242,2))))))</f>
        <v>0</v>
      </c>
      <c r="AM242">
        <f>IF(Inputs!$B$27&lt;&gt;"Ready","PENDING INPUTS",IF(AI242&lt;=0,99,1+IF(AND(K242&gt;0,OR(K242&lt;AI242,AND(K242=AI242,0&lt;3))),1,0)+IF(AND(S242&gt;0,OR(S242&lt;AI242,AND(S242=AI242,1&lt;3))),1,0)+IF(AND(AA242&gt;0,OR(AA242&lt;AI242,AND(AA242=AI242,2&lt;3))),1,0)+IF(AND(AQ242&gt;0,OR(AQ242&lt;AI242,AND(AQ242=AI242,4&lt;3))),1,0)+IF(AND(AY242&gt;0,OR(AY242&lt;AI242,AND(AY242=AI242,5&lt;3))),1,0)+IF(AND(BG242&gt;0,OR(BG242&lt;AI242,AND(BG242=AI242,6&lt;3))),1,0)+IF(AND(BO242&gt;0,OR(BO242&lt;AI242,AND(BO242=AI242,7&lt;3))),1,0)+IF(AND(BW242&gt;0,OR(BW242&lt;AI242,AND(BW242=AI242,8&lt;3))),1,0)+IF(AND(CE242&gt;0,OR(CE242&lt;AI242,AND(CE242=AI242,9&lt;3))),1,0)))</f>
        <v>99</v>
      </c>
      <c r="AN242" s="3">
        <f>IF(Inputs!$B$27&lt;&gt;"Ready","PENDING INPUTS",IF(A242&gt;Inputs!$B$6,0,MIN(MAX(0,(AI242+AJ242+AK242)-AL242),MAX(0,C242-D242-(IF(O242&lt;AM242,K242+L242+M242-N242,0)+IF(W242&lt;AM242,S242+T242+U242-V242,0)+IF(AE242&lt;AM242,AA242+AB242+AC242-AD242,0)+IF(AM242&lt;AM242,AI242+AJ242+AK242-AL242,0)+IF(AU242&lt;AM242,AQ242+AR242+AS242-AT242,0)+IF(BC242&lt;AM242,AY242+AZ242+BA242-BB242,0)+IF(BK242&lt;AM242,BG242+BH242+BI242-BJ242,0)+IF(BS242&lt;AM242,BO242+BP242+BQ242-BR242,0)+IF(CA242&lt;AM242,BW242+BX242+BY242-BZ242,0)+IF(CI242&lt;AM242,CE242+CF242+CG242-CH242,0))))))</f>
        <v>0</v>
      </c>
      <c r="AO242" s="3">
        <f>IF(Inputs!$B$27&lt;&gt;"Ready","PENDING INPUTS",MIN((AI242+AJ242+AK242),IF(D242&gt;C242,IF(D242=0,0,AL242*C242/D242),AL242+AN242)))</f>
        <v>0</v>
      </c>
      <c r="AP242" s="3">
        <f>IF(Inputs!$B$27&lt;&gt;"Ready","PENDING INPUTS",MAX(0,(AI242+AJ242+AK242)-AO242))</f>
        <v>0</v>
      </c>
      <c r="AQ242" s="3">
        <f>IF(Inputs!$B$27&lt;&gt;"Ready","PENDING INPUTS",AX241)</f>
        <v>0</v>
      </c>
      <c r="AR242" s="3">
        <f>IF(Inputs!$B$27&lt;&gt;"Ready","PENDING INPUTS",IF(A242&lt;=Inputs!$B$6,ROUND(AQ242*Inputs!C18/12,2),0))</f>
        <v>0</v>
      </c>
      <c r="AS242" s="3">
        <f>IF(Inputs!$B$27&lt;&gt;"Ready","PENDING INPUTS",IF(AND(A242&lt;=Inputs!$B$6,AQ242&gt;0),Inputs!G18,0))</f>
        <v>0</v>
      </c>
      <c r="AT242" s="3">
        <f>IF(Inputs!$B$27&lt;&gt;"Ready","PENDING INPUTS",IF(A242&gt;Inputs!$B$6,0,MIN((AQ242+AR242+AS242),IF(Inputs!H18=1,Inputs!D18,MAX(Inputs!F18,ROUND(AQ242*Inputs!E18+AR242+AS242,2))))))</f>
        <v>0</v>
      </c>
      <c r="AU242">
        <f>IF(Inputs!$B$27&lt;&gt;"Ready","PENDING INPUTS",IF(AQ242&lt;=0,99,1+IF(AND(K242&gt;0,OR(K242&lt;AQ242,AND(K242=AQ242,0&lt;4))),1,0)+IF(AND(S242&gt;0,OR(S242&lt;AQ242,AND(S242=AQ242,1&lt;4))),1,0)+IF(AND(AA242&gt;0,OR(AA242&lt;AQ242,AND(AA242=AQ242,2&lt;4))),1,0)+IF(AND(AI242&gt;0,OR(AI242&lt;AQ242,AND(AI242=AQ242,3&lt;4))),1,0)+IF(AND(AY242&gt;0,OR(AY242&lt;AQ242,AND(AY242=AQ242,5&lt;4))),1,0)+IF(AND(BG242&gt;0,OR(BG242&lt;AQ242,AND(BG242=AQ242,6&lt;4))),1,0)+IF(AND(BO242&gt;0,OR(BO242&lt;AQ242,AND(BO242=AQ242,7&lt;4))),1,0)+IF(AND(BW242&gt;0,OR(BW242&lt;AQ242,AND(BW242=AQ242,8&lt;4))),1,0)+IF(AND(CE242&gt;0,OR(CE242&lt;AQ242,AND(CE242=AQ242,9&lt;4))),1,0)))</f>
        <v>99</v>
      </c>
      <c r="AV242" s="3">
        <f>IF(Inputs!$B$27&lt;&gt;"Ready","PENDING INPUTS",IF(A242&gt;Inputs!$B$6,0,MIN(MAX(0,(AQ242+AR242+AS242)-AT242),MAX(0,C242-D242-(IF(O242&lt;AU242,K242+L242+M242-N242,0)+IF(W242&lt;AU242,S242+T242+U242-V242,0)+IF(AE242&lt;AU242,AA242+AB242+AC242-AD242,0)+IF(AM242&lt;AU242,AI242+AJ242+AK242-AL242,0)+IF(AU242&lt;AU242,AQ242+AR242+AS242-AT242,0)+IF(BC242&lt;AU242,AY242+AZ242+BA242-BB242,0)+IF(BK242&lt;AU242,BG242+BH242+BI242-BJ242,0)+IF(BS242&lt;AU242,BO242+BP242+BQ242-BR242,0)+IF(CA242&lt;AU242,BW242+BX242+BY242-BZ242,0)+IF(CI242&lt;AU242,CE242+CF242+CG242-CH242,0))))))</f>
        <v>0</v>
      </c>
      <c r="AW242" s="3">
        <f>IF(Inputs!$B$27&lt;&gt;"Ready","PENDING INPUTS",MIN((AQ242+AR242+AS242),IF(D242&gt;C242,IF(D242=0,0,AT242*C242/D242),AT242+AV242)))</f>
        <v>0</v>
      </c>
      <c r="AX242" s="3">
        <f>IF(Inputs!$B$27&lt;&gt;"Ready","PENDING INPUTS",MAX(0,(AQ242+AR242+AS242)-AW242))</f>
        <v>0</v>
      </c>
      <c r="AY242" s="3">
        <f>IF(Inputs!$B$27&lt;&gt;"Ready","PENDING INPUTS",BF241)</f>
        <v>0</v>
      </c>
      <c r="AZ242" s="3">
        <f>IF(Inputs!$B$27&lt;&gt;"Ready","PENDING INPUTS",IF(A242&lt;=Inputs!$B$6,ROUND(AY242*Inputs!C19/12,2),0))</f>
        <v>0</v>
      </c>
      <c r="BA242" s="3">
        <f>IF(Inputs!$B$27&lt;&gt;"Ready","PENDING INPUTS",IF(AND(A242&lt;=Inputs!$B$6,AY242&gt;0),Inputs!G19,0))</f>
        <v>0</v>
      </c>
      <c r="BB242" s="3">
        <f>IF(Inputs!$B$27&lt;&gt;"Ready","PENDING INPUTS",IF(A242&gt;Inputs!$B$6,0,MIN((AY242+AZ242+BA242),IF(Inputs!H19=1,Inputs!D19,MAX(Inputs!F19,ROUND(AY242*Inputs!E19+AZ242+BA242,2))))))</f>
        <v>0</v>
      </c>
      <c r="BC242">
        <f>IF(Inputs!$B$27&lt;&gt;"Ready","PENDING INPUTS",IF(AY242&lt;=0,99,1+IF(AND(K242&gt;0,OR(K242&lt;AY242,AND(K242=AY242,0&lt;5))),1,0)+IF(AND(S242&gt;0,OR(S242&lt;AY242,AND(S242=AY242,1&lt;5))),1,0)+IF(AND(AA242&gt;0,OR(AA242&lt;AY242,AND(AA242=AY242,2&lt;5))),1,0)+IF(AND(AI242&gt;0,OR(AI242&lt;AY242,AND(AI242=AY242,3&lt;5))),1,0)+IF(AND(AQ242&gt;0,OR(AQ242&lt;AY242,AND(AQ242=AY242,4&lt;5))),1,0)+IF(AND(BG242&gt;0,OR(BG242&lt;AY242,AND(BG242=AY242,6&lt;5))),1,0)+IF(AND(BO242&gt;0,OR(BO242&lt;AY242,AND(BO242=AY242,7&lt;5))),1,0)+IF(AND(BW242&gt;0,OR(BW242&lt;AY242,AND(BW242=AY242,8&lt;5))),1,0)+IF(AND(CE242&gt;0,OR(CE242&lt;AY242,AND(CE242=AY242,9&lt;5))),1,0)))</f>
        <v>99</v>
      </c>
      <c r="BD242" s="3">
        <f>IF(Inputs!$B$27&lt;&gt;"Ready","PENDING INPUTS",IF(A242&gt;Inputs!$B$6,0,MIN(MAX(0,(AY242+AZ242+BA242)-BB242),MAX(0,C242-D242-(IF(O242&lt;BC242,K242+L242+M242-N242,0)+IF(W242&lt;BC242,S242+T242+U242-V242,0)+IF(AE242&lt;BC242,AA242+AB242+AC242-AD242,0)+IF(AM242&lt;BC242,AI242+AJ242+AK242-AL242,0)+IF(AU242&lt;BC242,AQ242+AR242+AS242-AT242,0)+IF(BC242&lt;BC242,AY242+AZ242+BA242-BB242,0)+IF(BK242&lt;BC242,BG242+BH242+BI242-BJ242,0)+IF(BS242&lt;BC242,BO242+BP242+BQ242-BR242,0)+IF(CA242&lt;BC242,BW242+BX242+BY242-BZ242,0)+IF(CI242&lt;BC242,CE242+CF242+CG242-CH242,0))))))</f>
        <v>0</v>
      </c>
      <c r="BE242" s="3">
        <f>IF(Inputs!$B$27&lt;&gt;"Ready","PENDING INPUTS",MIN((AY242+AZ242+BA242),IF(D242&gt;C242,IF(D242=0,0,BB242*C242/D242),BB242+BD242)))</f>
        <v>0</v>
      </c>
      <c r="BF242" s="3">
        <f>IF(Inputs!$B$27&lt;&gt;"Ready","PENDING INPUTS",MAX(0,(AY242+AZ242+BA242)-BE242))</f>
        <v>0</v>
      </c>
      <c r="BG242" s="3">
        <f>IF(Inputs!$B$27&lt;&gt;"Ready","PENDING INPUTS",BN241)</f>
        <v>0</v>
      </c>
      <c r="BH242" s="3">
        <f>IF(Inputs!$B$27&lt;&gt;"Ready","PENDING INPUTS",IF(A242&lt;=Inputs!$B$6,ROUND(BG242*Inputs!C20/12,2),0))</f>
        <v>0</v>
      </c>
      <c r="BI242" s="3">
        <f>IF(Inputs!$B$27&lt;&gt;"Ready","PENDING INPUTS",IF(AND(A242&lt;=Inputs!$B$6,BG242&gt;0),Inputs!G20,0))</f>
        <v>0</v>
      </c>
      <c r="BJ242" s="3">
        <f>IF(Inputs!$B$27&lt;&gt;"Ready","PENDING INPUTS",IF(A242&gt;Inputs!$B$6,0,MIN((BG242+BH242+BI242),IF(Inputs!H20=1,Inputs!D20,MAX(Inputs!F20,ROUND(BG242*Inputs!E20+BH242+BI242,2))))))</f>
        <v>0</v>
      </c>
      <c r="BK242">
        <f>IF(Inputs!$B$27&lt;&gt;"Ready","PENDING INPUTS",IF(BG242&lt;=0,99,1+IF(AND(K242&gt;0,OR(K242&lt;BG242,AND(K242=BG242,0&lt;6))),1,0)+IF(AND(S242&gt;0,OR(S242&lt;BG242,AND(S242=BG242,1&lt;6))),1,0)+IF(AND(AA242&gt;0,OR(AA242&lt;BG242,AND(AA242=BG242,2&lt;6))),1,0)+IF(AND(AI242&gt;0,OR(AI242&lt;BG242,AND(AI242=BG242,3&lt;6))),1,0)+IF(AND(AQ242&gt;0,OR(AQ242&lt;BG242,AND(AQ242=BG242,4&lt;6))),1,0)+IF(AND(AY242&gt;0,OR(AY242&lt;BG242,AND(AY242=BG242,5&lt;6))),1,0)+IF(AND(BO242&gt;0,OR(BO242&lt;BG242,AND(BO242=BG242,7&lt;6))),1,0)+IF(AND(BW242&gt;0,OR(BW242&lt;BG242,AND(BW242=BG242,8&lt;6))),1,0)+IF(AND(CE242&gt;0,OR(CE242&lt;BG242,AND(CE242=BG242,9&lt;6))),1,0)))</f>
        <v>99</v>
      </c>
      <c r="BL242" s="3">
        <f>IF(Inputs!$B$27&lt;&gt;"Ready","PENDING INPUTS",IF(A242&gt;Inputs!$B$6,0,MIN(MAX(0,(BG242+BH242+BI242)-BJ242),MAX(0,C242-D242-(IF(O242&lt;BK242,K242+L242+M242-N242,0)+IF(W242&lt;BK242,S242+T242+U242-V242,0)+IF(AE242&lt;BK242,AA242+AB242+AC242-AD242,0)+IF(AM242&lt;BK242,AI242+AJ242+AK242-AL242,0)+IF(AU242&lt;BK242,AQ242+AR242+AS242-AT242,0)+IF(BC242&lt;BK242,AY242+AZ242+BA242-BB242,0)+IF(BK242&lt;BK242,BG242+BH242+BI242-BJ242,0)+IF(BS242&lt;BK242,BO242+BP242+BQ242-BR242,0)+IF(CA242&lt;BK242,BW242+BX242+BY242-BZ242,0)+IF(CI242&lt;BK242,CE242+CF242+CG242-CH242,0))))))</f>
        <v>0</v>
      </c>
      <c r="BM242" s="3">
        <f>IF(Inputs!$B$27&lt;&gt;"Ready","PENDING INPUTS",MIN((BG242+BH242+BI242),IF(D242&gt;C242,IF(D242=0,0,BJ242*C242/D242),BJ242+BL242)))</f>
        <v>0</v>
      </c>
      <c r="BN242" s="3">
        <f>IF(Inputs!$B$27&lt;&gt;"Ready","PENDING INPUTS",MAX(0,(BG242+BH242+BI242)-BM242))</f>
        <v>0</v>
      </c>
      <c r="BO242" s="3">
        <f>IF(Inputs!$B$27&lt;&gt;"Ready","PENDING INPUTS",BV241)</f>
        <v>0</v>
      </c>
      <c r="BP242" s="3">
        <f>IF(Inputs!$B$27&lt;&gt;"Ready","PENDING INPUTS",IF(A242&lt;=Inputs!$B$6,ROUND(BO242*Inputs!C21/12,2),0))</f>
        <v>0</v>
      </c>
      <c r="BQ242" s="3">
        <f>IF(Inputs!$B$27&lt;&gt;"Ready","PENDING INPUTS",IF(AND(A242&lt;=Inputs!$B$6,BO242&gt;0),Inputs!G21,0))</f>
        <v>0</v>
      </c>
      <c r="BR242" s="3">
        <f>IF(Inputs!$B$27&lt;&gt;"Ready","PENDING INPUTS",IF(A242&gt;Inputs!$B$6,0,MIN((BO242+BP242+BQ242),IF(Inputs!H21=1,Inputs!D21,MAX(Inputs!F21,ROUND(BO242*Inputs!E21+BP242+BQ242,2))))))</f>
        <v>0</v>
      </c>
      <c r="BS242">
        <f>IF(Inputs!$B$27&lt;&gt;"Ready","PENDING INPUTS",IF(BO242&lt;=0,99,1+IF(AND(K242&gt;0,OR(K242&lt;BO242,AND(K242=BO242,0&lt;7))),1,0)+IF(AND(S242&gt;0,OR(S242&lt;BO242,AND(S242=BO242,1&lt;7))),1,0)+IF(AND(AA242&gt;0,OR(AA242&lt;BO242,AND(AA242=BO242,2&lt;7))),1,0)+IF(AND(AI242&gt;0,OR(AI242&lt;BO242,AND(AI242=BO242,3&lt;7))),1,0)+IF(AND(AQ242&gt;0,OR(AQ242&lt;BO242,AND(AQ242=BO242,4&lt;7))),1,0)+IF(AND(AY242&gt;0,OR(AY242&lt;BO242,AND(AY242=BO242,5&lt;7))),1,0)+IF(AND(BG242&gt;0,OR(BG242&lt;BO242,AND(BG242=BO242,6&lt;7))),1,0)+IF(AND(BW242&gt;0,OR(BW242&lt;BO242,AND(BW242=BO242,8&lt;7))),1,0)+IF(AND(CE242&gt;0,OR(CE242&lt;BO242,AND(CE242=BO242,9&lt;7))),1,0)))</f>
        <v>99</v>
      </c>
      <c r="BT242" s="3">
        <f>IF(Inputs!$B$27&lt;&gt;"Ready","PENDING INPUTS",IF(A242&gt;Inputs!$B$6,0,MIN(MAX(0,(BO242+BP242+BQ242)-BR242),MAX(0,C242-D242-(IF(O242&lt;BS242,K242+L242+M242-N242,0)+IF(W242&lt;BS242,S242+T242+U242-V242,0)+IF(AE242&lt;BS242,AA242+AB242+AC242-AD242,0)+IF(AM242&lt;BS242,AI242+AJ242+AK242-AL242,0)+IF(AU242&lt;BS242,AQ242+AR242+AS242-AT242,0)+IF(BC242&lt;BS242,AY242+AZ242+BA242-BB242,0)+IF(BK242&lt;BS242,BG242+BH242+BI242-BJ242,0)+IF(BS242&lt;BS242,BO242+BP242+BQ242-BR242,0)+IF(CA242&lt;BS242,BW242+BX242+BY242-BZ242,0)+IF(CI242&lt;BS242,CE242+CF242+CG242-CH242,0))))))</f>
        <v>0</v>
      </c>
      <c r="BU242" s="3">
        <f>IF(Inputs!$B$27&lt;&gt;"Ready","PENDING INPUTS",MIN((BO242+BP242+BQ242),IF(D242&gt;C242,IF(D242=0,0,BR242*C242/D242),BR242+BT242)))</f>
        <v>0</v>
      </c>
      <c r="BV242" s="3">
        <f>IF(Inputs!$B$27&lt;&gt;"Ready","PENDING INPUTS",MAX(0,(BO242+BP242+BQ242)-BU242))</f>
        <v>0</v>
      </c>
      <c r="BW242" s="3">
        <f>IF(Inputs!$B$27&lt;&gt;"Ready","PENDING INPUTS",CD241)</f>
        <v>0</v>
      </c>
      <c r="BX242" s="3">
        <f>IF(Inputs!$B$27&lt;&gt;"Ready","PENDING INPUTS",IF(A242&lt;=Inputs!$B$6,ROUND(BW242*Inputs!C22/12,2),0))</f>
        <v>0</v>
      </c>
      <c r="BY242" s="3">
        <f>IF(Inputs!$B$27&lt;&gt;"Ready","PENDING INPUTS",IF(AND(A242&lt;=Inputs!$B$6,BW242&gt;0),Inputs!G22,0))</f>
        <v>0</v>
      </c>
      <c r="BZ242" s="3">
        <f>IF(Inputs!$B$27&lt;&gt;"Ready","PENDING INPUTS",IF(A242&gt;Inputs!$B$6,0,MIN((BW242+BX242+BY242),IF(Inputs!H22=1,Inputs!D22,MAX(Inputs!F22,ROUND(BW242*Inputs!E22+BX242+BY242,2))))))</f>
        <v>0</v>
      </c>
      <c r="CA242">
        <f>IF(Inputs!$B$27&lt;&gt;"Ready","PENDING INPUTS",IF(BW242&lt;=0,99,1+IF(AND(K242&gt;0,OR(K242&lt;BW242,AND(K242=BW242,0&lt;8))),1,0)+IF(AND(S242&gt;0,OR(S242&lt;BW242,AND(S242=BW242,1&lt;8))),1,0)+IF(AND(AA242&gt;0,OR(AA242&lt;BW242,AND(AA242=BW242,2&lt;8))),1,0)+IF(AND(AI242&gt;0,OR(AI242&lt;BW242,AND(AI242=BW242,3&lt;8))),1,0)+IF(AND(AQ242&gt;0,OR(AQ242&lt;BW242,AND(AQ242=BW242,4&lt;8))),1,0)+IF(AND(AY242&gt;0,OR(AY242&lt;BW242,AND(AY242=BW242,5&lt;8))),1,0)+IF(AND(BG242&gt;0,OR(BG242&lt;BW242,AND(BG242=BW242,6&lt;8))),1,0)+IF(AND(BO242&gt;0,OR(BO242&lt;BW242,AND(BO242=BW242,7&lt;8))),1,0)+IF(AND(CE242&gt;0,OR(CE242&lt;BW242,AND(CE242=BW242,9&lt;8))),1,0)))</f>
        <v>99</v>
      </c>
      <c r="CB242" s="3">
        <f>IF(Inputs!$B$27&lt;&gt;"Ready","PENDING INPUTS",IF(A242&gt;Inputs!$B$6,0,MIN(MAX(0,(BW242+BX242+BY242)-BZ242),MAX(0,C242-D242-(IF(O242&lt;CA242,K242+L242+M242-N242,0)+IF(W242&lt;CA242,S242+T242+U242-V242,0)+IF(AE242&lt;CA242,AA242+AB242+AC242-AD242,0)+IF(AM242&lt;CA242,AI242+AJ242+AK242-AL242,0)+IF(AU242&lt;CA242,AQ242+AR242+AS242-AT242,0)+IF(BC242&lt;CA242,AY242+AZ242+BA242-BB242,0)+IF(BK242&lt;CA242,BG242+BH242+BI242-BJ242,0)+IF(BS242&lt;CA242,BO242+BP242+BQ242-BR242,0)+IF(CA242&lt;CA242,BW242+BX242+BY242-BZ242,0)+IF(CI242&lt;CA242,CE242+CF242+CG242-CH242,0))))))</f>
        <v>0</v>
      </c>
      <c r="CC242" s="3">
        <f>IF(Inputs!$B$27&lt;&gt;"Ready","PENDING INPUTS",MIN((BW242+BX242+BY242),IF(D242&gt;C242,IF(D242=0,0,BZ242*C242/D242),BZ242+CB242)))</f>
        <v>0</v>
      </c>
      <c r="CD242" s="3">
        <f>IF(Inputs!$B$27&lt;&gt;"Ready","PENDING INPUTS",MAX(0,(BW242+BX242+BY242)-CC242))</f>
        <v>0</v>
      </c>
      <c r="CE242" s="3">
        <f>IF(Inputs!$B$27&lt;&gt;"Ready","PENDING INPUTS",CL241)</f>
        <v>0</v>
      </c>
      <c r="CF242" s="3">
        <f>IF(Inputs!$B$27&lt;&gt;"Ready","PENDING INPUTS",IF(A242&lt;=Inputs!$B$6,ROUND(CE242*Inputs!C23/12,2),0))</f>
        <v>0</v>
      </c>
      <c r="CG242" s="3">
        <f>IF(Inputs!$B$27&lt;&gt;"Ready","PENDING INPUTS",IF(AND(A242&lt;=Inputs!$B$6,CE242&gt;0),Inputs!G23,0))</f>
        <v>0</v>
      </c>
      <c r="CH242" s="3">
        <f>IF(Inputs!$B$27&lt;&gt;"Ready","PENDING INPUTS",IF(A242&gt;Inputs!$B$6,0,MIN((CE242+CF242+CG242),IF(Inputs!H23=1,Inputs!D23,MAX(Inputs!F23,ROUND(CE242*Inputs!E23+CF242+CG242,2))))))</f>
        <v>0</v>
      </c>
      <c r="CI242">
        <f>IF(Inputs!$B$27&lt;&gt;"Ready","PENDING INPUTS",IF(CE242&lt;=0,99,1+IF(AND(K242&gt;0,OR(K242&lt;CE242,AND(K242=CE242,0&lt;9))),1,0)+IF(AND(S242&gt;0,OR(S242&lt;CE242,AND(S242=CE242,1&lt;9))),1,0)+IF(AND(AA242&gt;0,OR(AA242&lt;CE242,AND(AA242=CE242,2&lt;9))),1,0)+IF(AND(AI242&gt;0,OR(AI242&lt;CE242,AND(AI242=CE242,3&lt;9))),1,0)+IF(AND(AQ242&gt;0,OR(AQ242&lt;CE242,AND(AQ242=CE242,4&lt;9))),1,0)+IF(AND(AY242&gt;0,OR(AY242&lt;CE242,AND(AY242=CE242,5&lt;9))),1,0)+IF(AND(BG242&gt;0,OR(BG242&lt;CE242,AND(BG242=CE242,6&lt;9))),1,0)+IF(AND(BO242&gt;0,OR(BO242&lt;CE242,AND(BO242=CE242,7&lt;9))),1,0)+IF(AND(BW242&gt;0,OR(BW242&lt;CE242,AND(BW242=CE242,8&lt;9))),1,0)))</f>
        <v>99</v>
      </c>
      <c r="CJ242" s="3">
        <f>IF(Inputs!$B$27&lt;&gt;"Ready","PENDING INPUTS",IF(A242&gt;Inputs!$B$6,0,MIN(MAX(0,(CE242+CF242+CG242)-CH242),MAX(0,C242-D242-(IF(O242&lt;CI242,K242+L242+M242-N242,0)+IF(W242&lt;CI242,S242+T242+U242-V242,0)+IF(AE242&lt;CI242,AA242+AB242+AC242-AD242,0)+IF(AM242&lt;CI242,AI242+AJ242+AK242-AL242,0)+IF(AU242&lt;CI242,AQ242+AR242+AS242-AT242,0)+IF(BC242&lt;CI242,AY242+AZ242+BA242-BB242,0)+IF(BK242&lt;CI242,BG242+BH242+BI242-BJ242,0)+IF(BS242&lt;CI242,BO242+BP242+BQ242-BR242,0)+IF(CA242&lt;CI242,BW242+BX242+BY242-BZ242,0)+IF(CI242&lt;CI242,CE242+CF242+CG242-CH242,0))))))</f>
        <v>0</v>
      </c>
      <c r="CK242" s="3">
        <f>IF(Inputs!$B$27&lt;&gt;"Ready","PENDING INPUTS",MIN((CE242+CF242+CG242),IF(D242&gt;C242,IF(D242=0,0,CH242*C242/D242),CH242+CJ242)))</f>
        <v>0</v>
      </c>
      <c r="CL242" s="3">
        <f>IF(Inputs!$B$27&lt;&gt;"Ready","PENDING INPUTS",MAX(0,(CE242+CF242+CG242)-CK242))</f>
        <v>0</v>
      </c>
    </row>
    <row r="243" spans="1:90" ht="27.95" customHeight="1" x14ac:dyDescent="0.25">
      <c r="A243">
        <v>239</v>
      </c>
      <c r="B243" s="13">
        <f>IF(Inputs!$B$27&lt;&gt;"Ready","PENDING INPUTS",EDATE(Inputs!$B$5,A243-1))</f>
        <v>53540</v>
      </c>
      <c r="C243" s="3">
        <f>IF(Inputs!$B$27&lt;&gt;"Ready","PENDING INPUTS",IF(A243&lt;=Inputs!$B$6,MAX(0,Inputs!$B$4+IF(A243=Inputs!$B$7,Inputs!$B$8,0)+IF(A243=Inputs!$B$9,Inputs!$B$10,0)),0))</f>
        <v>0</v>
      </c>
      <c r="D243" s="3">
        <f>IF(Inputs!$B$27&lt;&gt;"Ready","PENDING INPUTS",SUM(N243,V243,AD243,AL243,AT243,BB243,BJ243,BR243,BZ243,CH243))</f>
        <v>0</v>
      </c>
      <c r="E243" s="3">
        <f>IF(Inputs!$B$27&lt;&gt;"Ready","PENDING INPUTS",MAX(0,D243-C243))</f>
        <v>0</v>
      </c>
      <c r="F243" s="3">
        <f>IF(Inputs!$B$27&lt;&gt;"Ready","PENDING INPUTS",SUM(Q243,Y243,AG243,AO243,AW243,BE243,BM243,BU243,CC243,CK243))</f>
        <v>0</v>
      </c>
      <c r="G243" s="3">
        <f>IF(Inputs!$B$27&lt;&gt;"Ready","PENDING INPUTS",SUM(L243,T243,AB243,AJ243,AR243,AZ243,BH243,BP243,BX243,CF243))</f>
        <v>0</v>
      </c>
      <c r="H243" s="3">
        <f>IF(Inputs!$B$27&lt;&gt;"Ready","PENDING INPUTS",SUM(M243,U243,AC243,AK243,AS243,BA243,BI243,BQ243,BY243,CG243))</f>
        <v>0</v>
      </c>
      <c r="I243" s="3">
        <f>IF(Inputs!$B$27&lt;&gt;"Ready","PENDING INPUTS",SUM(R243,Z243,AH243,AP243,AX243,BF243,BN243,BV243,CD243,CL243))</f>
        <v>0</v>
      </c>
      <c r="J243" t="str">
        <f>IF(Inputs!$B$27&lt;&gt;"Ready","PENDING INPUTS",IF(A243&gt;Inputs!$B$6,"Beyond horizon",IF(E243&gt;0.005,"MINIMUM SHORTFALL",IF(I243&lt;0.005,"Paid off","In progress"))))</f>
        <v>Beyond horizon</v>
      </c>
      <c r="K243" s="3">
        <f>IF(Inputs!$B$27&lt;&gt;"Ready","PENDING INPUTS",R242)</f>
        <v>0</v>
      </c>
      <c r="L243" s="3">
        <f>IF(Inputs!$B$27&lt;&gt;"Ready","PENDING INPUTS",IF(A243&lt;=Inputs!$B$6,ROUND(K243*Inputs!C14/12,2),0))</f>
        <v>0</v>
      </c>
      <c r="M243" s="3">
        <f>IF(Inputs!$B$27&lt;&gt;"Ready","PENDING INPUTS",IF(AND(A243&lt;=Inputs!$B$6,K243&gt;0),Inputs!G14,0))</f>
        <v>0</v>
      </c>
      <c r="N243" s="3">
        <f>IF(Inputs!$B$27&lt;&gt;"Ready","PENDING INPUTS",IF(A243&gt;Inputs!$B$6,0,MIN((K243+L243+M243),IF(Inputs!H14=1,Inputs!D14,MAX(Inputs!F14,ROUND(K243*Inputs!E14+L243+M243,2))))))</f>
        <v>0</v>
      </c>
      <c r="O243">
        <f>IF(Inputs!$B$27&lt;&gt;"Ready","PENDING INPUTS",IF(K243&lt;=0,99,1+IF(AND(S243&gt;0,OR(S243&lt;K243,AND(S243=K243,1&lt;0))),1,0)+IF(AND(AA243&gt;0,OR(AA243&lt;K243,AND(AA243=K243,2&lt;0))),1,0)+IF(AND(AI243&gt;0,OR(AI243&lt;K243,AND(AI243=K243,3&lt;0))),1,0)+IF(AND(AQ243&gt;0,OR(AQ243&lt;K243,AND(AQ243=K243,4&lt;0))),1,0)+IF(AND(AY243&gt;0,OR(AY243&lt;K243,AND(AY243=K243,5&lt;0))),1,0)+IF(AND(BG243&gt;0,OR(BG243&lt;K243,AND(BG243=K243,6&lt;0))),1,0)+IF(AND(BO243&gt;0,OR(BO243&lt;K243,AND(BO243=K243,7&lt;0))),1,0)+IF(AND(BW243&gt;0,OR(BW243&lt;K243,AND(BW243=K243,8&lt;0))),1,0)+IF(AND(CE243&gt;0,OR(CE243&lt;K243,AND(CE243=K243,9&lt;0))),1,0)))</f>
        <v>99</v>
      </c>
      <c r="P243" s="3">
        <f>IF(Inputs!$B$27&lt;&gt;"Ready","PENDING INPUTS",IF(A243&gt;Inputs!$B$6,0,MIN(MAX(0,(K243+L243+M243)-N243),MAX(0,C243-D243-(IF(O243&lt;O243,K243+L243+M243-N243,0)+IF(W243&lt;O243,S243+T243+U243-V243,0)+IF(AE243&lt;O243,AA243+AB243+AC243-AD243,0)+IF(AM243&lt;O243,AI243+AJ243+AK243-AL243,0)+IF(AU243&lt;O243,AQ243+AR243+AS243-AT243,0)+IF(BC243&lt;O243,AY243+AZ243+BA243-BB243,0)+IF(BK243&lt;O243,BG243+BH243+BI243-BJ243,0)+IF(BS243&lt;O243,BO243+BP243+BQ243-BR243,0)+IF(CA243&lt;O243,BW243+BX243+BY243-BZ243,0)+IF(CI243&lt;O243,CE243+CF243+CG243-CH243,0))))))</f>
        <v>0</v>
      </c>
      <c r="Q243" s="3">
        <f>IF(Inputs!$B$27&lt;&gt;"Ready","PENDING INPUTS",MIN((K243+L243+M243),IF(D243&gt;C243,IF(D243=0,0,N243*C243/D243),N243+P243)))</f>
        <v>0</v>
      </c>
      <c r="R243" s="3">
        <f>IF(Inputs!$B$27&lt;&gt;"Ready","PENDING INPUTS",MAX(0,(K243+L243+M243)-Q243))</f>
        <v>0</v>
      </c>
      <c r="S243" s="3">
        <f>IF(Inputs!$B$27&lt;&gt;"Ready","PENDING INPUTS",Z242)</f>
        <v>0</v>
      </c>
      <c r="T243" s="3">
        <f>IF(Inputs!$B$27&lt;&gt;"Ready","PENDING INPUTS",IF(A243&lt;=Inputs!$B$6,ROUND(S243*Inputs!C15/12,2),0))</f>
        <v>0</v>
      </c>
      <c r="U243" s="3">
        <f>IF(Inputs!$B$27&lt;&gt;"Ready","PENDING INPUTS",IF(AND(A243&lt;=Inputs!$B$6,S243&gt;0),Inputs!G15,0))</f>
        <v>0</v>
      </c>
      <c r="V243" s="3">
        <f>IF(Inputs!$B$27&lt;&gt;"Ready","PENDING INPUTS",IF(A243&gt;Inputs!$B$6,0,MIN((S243+T243+U243),IF(Inputs!H15=1,Inputs!D15,MAX(Inputs!F15,ROUND(S243*Inputs!E15+T243+U243,2))))))</f>
        <v>0</v>
      </c>
      <c r="W243">
        <f>IF(Inputs!$B$27&lt;&gt;"Ready","PENDING INPUTS",IF(S243&lt;=0,99,1+IF(AND(K243&gt;0,OR(K243&lt;S243,AND(K243=S243,0&lt;1))),1,0)+IF(AND(AA243&gt;0,OR(AA243&lt;S243,AND(AA243=S243,2&lt;1))),1,0)+IF(AND(AI243&gt;0,OR(AI243&lt;S243,AND(AI243=S243,3&lt;1))),1,0)+IF(AND(AQ243&gt;0,OR(AQ243&lt;S243,AND(AQ243=S243,4&lt;1))),1,0)+IF(AND(AY243&gt;0,OR(AY243&lt;S243,AND(AY243=S243,5&lt;1))),1,0)+IF(AND(BG243&gt;0,OR(BG243&lt;S243,AND(BG243=S243,6&lt;1))),1,0)+IF(AND(BO243&gt;0,OR(BO243&lt;S243,AND(BO243=S243,7&lt;1))),1,0)+IF(AND(BW243&gt;0,OR(BW243&lt;S243,AND(BW243=S243,8&lt;1))),1,0)+IF(AND(CE243&gt;0,OR(CE243&lt;S243,AND(CE243=S243,9&lt;1))),1,0)))</f>
        <v>99</v>
      </c>
      <c r="X243" s="3">
        <f>IF(Inputs!$B$27&lt;&gt;"Ready","PENDING INPUTS",IF(A243&gt;Inputs!$B$6,0,MIN(MAX(0,(S243+T243+U243)-V243),MAX(0,C243-D243-(IF(O243&lt;W243,K243+L243+M243-N243,0)+IF(W243&lt;W243,S243+T243+U243-V243,0)+IF(AE243&lt;W243,AA243+AB243+AC243-AD243,0)+IF(AM243&lt;W243,AI243+AJ243+AK243-AL243,0)+IF(AU243&lt;W243,AQ243+AR243+AS243-AT243,0)+IF(BC243&lt;W243,AY243+AZ243+BA243-BB243,0)+IF(BK243&lt;W243,BG243+BH243+BI243-BJ243,0)+IF(BS243&lt;W243,BO243+BP243+BQ243-BR243,0)+IF(CA243&lt;W243,BW243+BX243+BY243-BZ243,0)+IF(CI243&lt;W243,CE243+CF243+CG243-CH243,0))))))</f>
        <v>0</v>
      </c>
      <c r="Y243" s="3">
        <f>IF(Inputs!$B$27&lt;&gt;"Ready","PENDING INPUTS",MIN((S243+T243+U243),IF(D243&gt;C243,IF(D243=0,0,V243*C243/D243),V243+X243)))</f>
        <v>0</v>
      </c>
      <c r="Z243" s="3">
        <f>IF(Inputs!$B$27&lt;&gt;"Ready","PENDING INPUTS",MAX(0,(S243+T243+U243)-Y243))</f>
        <v>0</v>
      </c>
      <c r="AA243" s="3">
        <f>IF(Inputs!$B$27&lt;&gt;"Ready","PENDING INPUTS",AH242)</f>
        <v>0</v>
      </c>
      <c r="AB243" s="3">
        <f>IF(Inputs!$B$27&lt;&gt;"Ready","PENDING INPUTS",IF(A243&lt;=Inputs!$B$6,ROUND(AA243*Inputs!C16/12,2),0))</f>
        <v>0</v>
      </c>
      <c r="AC243" s="3">
        <f>IF(Inputs!$B$27&lt;&gt;"Ready","PENDING INPUTS",IF(AND(A243&lt;=Inputs!$B$6,AA243&gt;0),Inputs!G16,0))</f>
        <v>0</v>
      </c>
      <c r="AD243" s="3">
        <f>IF(Inputs!$B$27&lt;&gt;"Ready","PENDING INPUTS",IF(A243&gt;Inputs!$B$6,0,MIN((AA243+AB243+AC243),IF(Inputs!H16=1,Inputs!D16,MAX(Inputs!F16,ROUND(AA243*Inputs!E16+AB243+AC243,2))))))</f>
        <v>0</v>
      </c>
      <c r="AE243">
        <f>IF(Inputs!$B$27&lt;&gt;"Ready","PENDING INPUTS",IF(AA243&lt;=0,99,1+IF(AND(K243&gt;0,OR(K243&lt;AA243,AND(K243=AA243,0&lt;2))),1,0)+IF(AND(S243&gt;0,OR(S243&lt;AA243,AND(S243=AA243,1&lt;2))),1,0)+IF(AND(AI243&gt;0,OR(AI243&lt;AA243,AND(AI243=AA243,3&lt;2))),1,0)+IF(AND(AQ243&gt;0,OR(AQ243&lt;AA243,AND(AQ243=AA243,4&lt;2))),1,0)+IF(AND(AY243&gt;0,OR(AY243&lt;AA243,AND(AY243=AA243,5&lt;2))),1,0)+IF(AND(BG243&gt;0,OR(BG243&lt;AA243,AND(BG243=AA243,6&lt;2))),1,0)+IF(AND(BO243&gt;0,OR(BO243&lt;AA243,AND(BO243=AA243,7&lt;2))),1,0)+IF(AND(BW243&gt;0,OR(BW243&lt;AA243,AND(BW243=AA243,8&lt;2))),1,0)+IF(AND(CE243&gt;0,OR(CE243&lt;AA243,AND(CE243=AA243,9&lt;2))),1,0)))</f>
        <v>99</v>
      </c>
      <c r="AF243" s="3">
        <f>IF(Inputs!$B$27&lt;&gt;"Ready","PENDING INPUTS",IF(A243&gt;Inputs!$B$6,0,MIN(MAX(0,(AA243+AB243+AC243)-AD243),MAX(0,C243-D243-(IF(O243&lt;AE243,K243+L243+M243-N243,0)+IF(W243&lt;AE243,S243+T243+U243-V243,0)+IF(AE243&lt;AE243,AA243+AB243+AC243-AD243,0)+IF(AM243&lt;AE243,AI243+AJ243+AK243-AL243,0)+IF(AU243&lt;AE243,AQ243+AR243+AS243-AT243,0)+IF(BC243&lt;AE243,AY243+AZ243+BA243-BB243,0)+IF(BK243&lt;AE243,BG243+BH243+BI243-BJ243,0)+IF(BS243&lt;AE243,BO243+BP243+BQ243-BR243,0)+IF(CA243&lt;AE243,BW243+BX243+BY243-BZ243,0)+IF(CI243&lt;AE243,CE243+CF243+CG243-CH243,0))))))</f>
        <v>0</v>
      </c>
      <c r="AG243" s="3">
        <f>IF(Inputs!$B$27&lt;&gt;"Ready","PENDING INPUTS",MIN((AA243+AB243+AC243),IF(D243&gt;C243,IF(D243=0,0,AD243*C243/D243),AD243+AF243)))</f>
        <v>0</v>
      </c>
      <c r="AH243" s="3">
        <f>IF(Inputs!$B$27&lt;&gt;"Ready","PENDING INPUTS",MAX(0,(AA243+AB243+AC243)-AG243))</f>
        <v>0</v>
      </c>
      <c r="AI243" s="3">
        <f>IF(Inputs!$B$27&lt;&gt;"Ready","PENDING INPUTS",AP242)</f>
        <v>0</v>
      </c>
      <c r="AJ243" s="3">
        <f>IF(Inputs!$B$27&lt;&gt;"Ready","PENDING INPUTS",IF(A243&lt;=Inputs!$B$6,ROUND(AI243*Inputs!C17/12,2),0))</f>
        <v>0</v>
      </c>
      <c r="AK243" s="3">
        <f>IF(Inputs!$B$27&lt;&gt;"Ready","PENDING INPUTS",IF(AND(A243&lt;=Inputs!$B$6,AI243&gt;0),Inputs!G17,0))</f>
        <v>0</v>
      </c>
      <c r="AL243" s="3">
        <f>IF(Inputs!$B$27&lt;&gt;"Ready","PENDING INPUTS",IF(A243&gt;Inputs!$B$6,0,MIN((AI243+AJ243+AK243),IF(Inputs!H17=1,Inputs!D17,MAX(Inputs!F17,ROUND(AI243*Inputs!E17+AJ243+AK243,2))))))</f>
        <v>0</v>
      </c>
      <c r="AM243">
        <f>IF(Inputs!$B$27&lt;&gt;"Ready","PENDING INPUTS",IF(AI243&lt;=0,99,1+IF(AND(K243&gt;0,OR(K243&lt;AI243,AND(K243=AI243,0&lt;3))),1,0)+IF(AND(S243&gt;0,OR(S243&lt;AI243,AND(S243=AI243,1&lt;3))),1,0)+IF(AND(AA243&gt;0,OR(AA243&lt;AI243,AND(AA243=AI243,2&lt;3))),1,0)+IF(AND(AQ243&gt;0,OR(AQ243&lt;AI243,AND(AQ243=AI243,4&lt;3))),1,0)+IF(AND(AY243&gt;0,OR(AY243&lt;AI243,AND(AY243=AI243,5&lt;3))),1,0)+IF(AND(BG243&gt;0,OR(BG243&lt;AI243,AND(BG243=AI243,6&lt;3))),1,0)+IF(AND(BO243&gt;0,OR(BO243&lt;AI243,AND(BO243=AI243,7&lt;3))),1,0)+IF(AND(BW243&gt;0,OR(BW243&lt;AI243,AND(BW243=AI243,8&lt;3))),1,0)+IF(AND(CE243&gt;0,OR(CE243&lt;AI243,AND(CE243=AI243,9&lt;3))),1,0)))</f>
        <v>99</v>
      </c>
      <c r="AN243" s="3">
        <f>IF(Inputs!$B$27&lt;&gt;"Ready","PENDING INPUTS",IF(A243&gt;Inputs!$B$6,0,MIN(MAX(0,(AI243+AJ243+AK243)-AL243),MAX(0,C243-D243-(IF(O243&lt;AM243,K243+L243+M243-N243,0)+IF(W243&lt;AM243,S243+T243+U243-V243,0)+IF(AE243&lt;AM243,AA243+AB243+AC243-AD243,0)+IF(AM243&lt;AM243,AI243+AJ243+AK243-AL243,0)+IF(AU243&lt;AM243,AQ243+AR243+AS243-AT243,0)+IF(BC243&lt;AM243,AY243+AZ243+BA243-BB243,0)+IF(BK243&lt;AM243,BG243+BH243+BI243-BJ243,0)+IF(BS243&lt;AM243,BO243+BP243+BQ243-BR243,0)+IF(CA243&lt;AM243,BW243+BX243+BY243-BZ243,0)+IF(CI243&lt;AM243,CE243+CF243+CG243-CH243,0))))))</f>
        <v>0</v>
      </c>
      <c r="AO243" s="3">
        <f>IF(Inputs!$B$27&lt;&gt;"Ready","PENDING INPUTS",MIN((AI243+AJ243+AK243),IF(D243&gt;C243,IF(D243=0,0,AL243*C243/D243),AL243+AN243)))</f>
        <v>0</v>
      </c>
      <c r="AP243" s="3">
        <f>IF(Inputs!$B$27&lt;&gt;"Ready","PENDING INPUTS",MAX(0,(AI243+AJ243+AK243)-AO243))</f>
        <v>0</v>
      </c>
      <c r="AQ243" s="3">
        <f>IF(Inputs!$B$27&lt;&gt;"Ready","PENDING INPUTS",AX242)</f>
        <v>0</v>
      </c>
      <c r="AR243" s="3">
        <f>IF(Inputs!$B$27&lt;&gt;"Ready","PENDING INPUTS",IF(A243&lt;=Inputs!$B$6,ROUND(AQ243*Inputs!C18/12,2),0))</f>
        <v>0</v>
      </c>
      <c r="AS243" s="3">
        <f>IF(Inputs!$B$27&lt;&gt;"Ready","PENDING INPUTS",IF(AND(A243&lt;=Inputs!$B$6,AQ243&gt;0),Inputs!G18,0))</f>
        <v>0</v>
      </c>
      <c r="AT243" s="3">
        <f>IF(Inputs!$B$27&lt;&gt;"Ready","PENDING INPUTS",IF(A243&gt;Inputs!$B$6,0,MIN((AQ243+AR243+AS243),IF(Inputs!H18=1,Inputs!D18,MAX(Inputs!F18,ROUND(AQ243*Inputs!E18+AR243+AS243,2))))))</f>
        <v>0</v>
      </c>
      <c r="AU243">
        <f>IF(Inputs!$B$27&lt;&gt;"Ready","PENDING INPUTS",IF(AQ243&lt;=0,99,1+IF(AND(K243&gt;0,OR(K243&lt;AQ243,AND(K243=AQ243,0&lt;4))),1,0)+IF(AND(S243&gt;0,OR(S243&lt;AQ243,AND(S243=AQ243,1&lt;4))),1,0)+IF(AND(AA243&gt;0,OR(AA243&lt;AQ243,AND(AA243=AQ243,2&lt;4))),1,0)+IF(AND(AI243&gt;0,OR(AI243&lt;AQ243,AND(AI243=AQ243,3&lt;4))),1,0)+IF(AND(AY243&gt;0,OR(AY243&lt;AQ243,AND(AY243=AQ243,5&lt;4))),1,0)+IF(AND(BG243&gt;0,OR(BG243&lt;AQ243,AND(BG243=AQ243,6&lt;4))),1,0)+IF(AND(BO243&gt;0,OR(BO243&lt;AQ243,AND(BO243=AQ243,7&lt;4))),1,0)+IF(AND(BW243&gt;0,OR(BW243&lt;AQ243,AND(BW243=AQ243,8&lt;4))),1,0)+IF(AND(CE243&gt;0,OR(CE243&lt;AQ243,AND(CE243=AQ243,9&lt;4))),1,0)))</f>
        <v>99</v>
      </c>
      <c r="AV243" s="3">
        <f>IF(Inputs!$B$27&lt;&gt;"Ready","PENDING INPUTS",IF(A243&gt;Inputs!$B$6,0,MIN(MAX(0,(AQ243+AR243+AS243)-AT243),MAX(0,C243-D243-(IF(O243&lt;AU243,K243+L243+M243-N243,0)+IF(W243&lt;AU243,S243+T243+U243-V243,0)+IF(AE243&lt;AU243,AA243+AB243+AC243-AD243,0)+IF(AM243&lt;AU243,AI243+AJ243+AK243-AL243,0)+IF(AU243&lt;AU243,AQ243+AR243+AS243-AT243,0)+IF(BC243&lt;AU243,AY243+AZ243+BA243-BB243,0)+IF(BK243&lt;AU243,BG243+BH243+BI243-BJ243,0)+IF(BS243&lt;AU243,BO243+BP243+BQ243-BR243,0)+IF(CA243&lt;AU243,BW243+BX243+BY243-BZ243,0)+IF(CI243&lt;AU243,CE243+CF243+CG243-CH243,0))))))</f>
        <v>0</v>
      </c>
      <c r="AW243" s="3">
        <f>IF(Inputs!$B$27&lt;&gt;"Ready","PENDING INPUTS",MIN((AQ243+AR243+AS243),IF(D243&gt;C243,IF(D243=0,0,AT243*C243/D243),AT243+AV243)))</f>
        <v>0</v>
      </c>
      <c r="AX243" s="3">
        <f>IF(Inputs!$B$27&lt;&gt;"Ready","PENDING INPUTS",MAX(0,(AQ243+AR243+AS243)-AW243))</f>
        <v>0</v>
      </c>
      <c r="AY243" s="3">
        <f>IF(Inputs!$B$27&lt;&gt;"Ready","PENDING INPUTS",BF242)</f>
        <v>0</v>
      </c>
      <c r="AZ243" s="3">
        <f>IF(Inputs!$B$27&lt;&gt;"Ready","PENDING INPUTS",IF(A243&lt;=Inputs!$B$6,ROUND(AY243*Inputs!C19/12,2),0))</f>
        <v>0</v>
      </c>
      <c r="BA243" s="3">
        <f>IF(Inputs!$B$27&lt;&gt;"Ready","PENDING INPUTS",IF(AND(A243&lt;=Inputs!$B$6,AY243&gt;0),Inputs!G19,0))</f>
        <v>0</v>
      </c>
      <c r="BB243" s="3">
        <f>IF(Inputs!$B$27&lt;&gt;"Ready","PENDING INPUTS",IF(A243&gt;Inputs!$B$6,0,MIN((AY243+AZ243+BA243),IF(Inputs!H19=1,Inputs!D19,MAX(Inputs!F19,ROUND(AY243*Inputs!E19+AZ243+BA243,2))))))</f>
        <v>0</v>
      </c>
      <c r="BC243">
        <f>IF(Inputs!$B$27&lt;&gt;"Ready","PENDING INPUTS",IF(AY243&lt;=0,99,1+IF(AND(K243&gt;0,OR(K243&lt;AY243,AND(K243=AY243,0&lt;5))),1,0)+IF(AND(S243&gt;0,OR(S243&lt;AY243,AND(S243=AY243,1&lt;5))),1,0)+IF(AND(AA243&gt;0,OR(AA243&lt;AY243,AND(AA243=AY243,2&lt;5))),1,0)+IF(AND(AI243&gt;0,OR(AI243&lt;AY243,AND(AI243=AY243,3&lt;5))),1,0)+IF(AND(AQ243&gt;0,OR(AQ243&lt;AY243,AND(AQ243=AY243,4&lt;5))),1,0)+IF(AND(BG243&gt;0,OR(BG243&lt;AY243,AND(BG243=AY243,6&lt;5))),1,0)+IF(AND(BO243&gt;0,OR(BO243&lt;AY243,AND(BO243=AY243,7&lt;5))),1,0)+IF(AND(BW243&gt;0,OR(BW243&lt;AY243,AND(BW243=AY243,8&lt;5))),1,0)+IF(AND(CE243&gt;0,OR(CE243&lt;AY243,AND(CE243=AY243,9&lt;5))),1,0)))</f>
        <v>99</v>
      </c>
      <c r="BD243" s="3">
        <f>IF(Inputs!$B$27&lt;&gt;"Ready","PENDING INPUTS",IF(A243&gt;Inputs!$B$6,0,MIN(MAX(0,(AY243+AZ243+BA243)-BB243),MAX(0,C243-D243-(IF(O243&lt;BC243,K243+L243+M243-N243,0)+IF(W243&lt;BC243,S243+T243+U243-V243,0)+IF(AE243&lt;BC243,AA243+AB243+AC243-AD243,0)+IF(AM243&lt;BC243,AI243+AJ243+AK243-AL243,0)+IF(AU243&lt;BC243,AQ243+AR243+AS243-AT243,0)+IF(BC243&lt;BC243,AY243+AZ243+BA243-BB243,0)+IF(BK243&lt;BC243,BG243+BH243+BI243-BJ243,0)+IF(BS243&lt;BC243,BO243+BP243+BQ243-BR243,0)+IF(CA243&lt;BC243,BW243+BX243+BY243-BZ243,0)+IF(CI243&lt;BC243,CE243+CF243+CG243-CH243,0))))))</f>
        <v>0</v>
      </c>
      <c r="BE243" s="3">
        <f>IF(Inputs!$B$27&lt;&gt;"Ready","PENDING INPUTS",MIN((AY243+AZ243+BA243),IF(D243&gt;C243,IF(D243=0,0,BB243*C243/D243),BB243+BD243)))</f>
        <v>0</v>
      </c>
      <c r="BF243" s="3">
        <f>IF(Inputs!$B$27&lt;&gt;"Ready","PENDING INPUTS",MAX(0,(AY243+AZ243+BA243)-BE243))</f>
        <v>0</v>
      </c>
      <c r="BG243" s="3">
        <f>IF(Inputs!$B$27&lt;&gt;"Ready","PENDING INPUTS",BN242)</f>
        <v>0</v>
      </c>
      <c r="BH243" s="3">
        <f>IF(Inputs!$B$27&lt;&gt;"Ready","PENDING INPUTS",IF(A243&lt;=Inputs!$B$6,ROUND(BG243*Inputs!C20/12,2),0))</f>
        <v>0</v>
      </c>
      <c r="BI243" s="3">
        <f>IF(Inputs!$B$27&lt;&gt;"Ready","PENDING INPUTS",IF(AND(A243&lt;=Inputs!$B$6,BG243&gt;0),Inputs!G20,0))</f>
        <v>0</v>
      </c>
      <c r="BJ243" s="3">
        <f>IF(Inputs!$B$27&lt;&gt;"Ready","PENDING INPUTS",IF(A243&gt;Inputs!$B$6,0,MIN((BG243+BH243+BI243),IF(Inputs!H20=1,Inputs!D20,MAX(Inputs!F20,ROUND(BG243*Inputs!E20+BH243+BI243,2))))))</f>
        <v>0</v>
      </c>
      <c r="BK243">
        <f>IF(Inputs!$B$27&lt;&gt;"Ready","PENDING INPUTS",IF(BG243&lt;=0,99,1+IF(AND(K243&gt;0,OR(K243&lt;BG243,AND(K243=BG243,0&lt;6))),1,0)+IF(AND(S243&gt;0,OR(S243&lt;BG243,AND(S243=BG243,1&lt;6))),1,0)+IF(AND(AA243&gt;0,OR(AA243&lt;BG243,AND(AA243=BG243,2&lt;6))),1,0)+IF(AND(AI243&gt;0,OR(AI243&lt;BG243,AND(AI243=BG243,3&lt;6))),1,0)+IF(AND(AQ243&gt;0,OR(AQ243&lt;BG243,AND(AQ243=BG243,4&lt;6))),1,0)+IF(AND(AY243&gt;0,OR(AY243&lt;BG243,AND(AY243=BG243,5&lt;6))),1,0)+IF(AND(BO243&gt;0,OR(BO243&lt;BG243,AND(BO243=BG243,7&lt;6))),1,0)+IF(AND(BW243&gt;0,OR(BW243&lt;BG243,AND(BW243=BG243,8&lt;6))),1,0)+IF(AND(CE243&gt;0,OR(CE243&lt;BG243,AND(CE243=BG243,9&lt;6))),1,0)))</f>
        <v>99</v>
      </c>
      <c r="BL243" s="3">
        <f>IF(Inputs!$B$27&lt;&gt;"Ready","PENDING INPUTS",IF(A243&gt;Inputs!$B$6,0,MIN(MAX(0,(BG243+BH243+BI243)-BJ243),MAX(0,C243-D243-(IF(O243&lt;BK243,K243+L243+M243-N243,0)+IF(W243&lt;BK243,S243+T243+U243-V243,0)+IF(AE243&lt;BK243,AA243+AB243+AC243-AD243,0)+IF(AM243&lt;BK243,AI243+AJ243+AK243-AL243,0)+IF(AU243&lt;BK243,AQ243+AR243+AS243-AT243,0)+IF(BC243&lt;BK243,AY243+AZ243+BA243-BB243,0)+IF(BK243&lt;BK243,BG243+BH243+BI243-BJ243,0)+IF(BS243&lt;BK243,BO243+BP243+BQ243-BR243,0)+IF(CA243&lt;BK243,BW243+BX243+BY243-BZ243,0)+IF(CI243&lt;BK243,CE243+CF243+CG243-CH243,0))))))</f>
        <v>0</v>
      </c>
      <c r="BM243" s="3">
        <f>IF(Inputs!$B$27&lt;&gt;"Ready","PENDING INPUTS",MIN((BG243+BH243+BI243),IF(D243&gt;C243,IF(D243=0,0,BJ243*C243/D243),BJ243+BL243)))</f>
        <v>0</v>
      </c>
      <c r="BN243" s="3">
        <f>IF(Inputs!$B$27&lt;&gt;"Ready","PENDING INPUTS",MAX(0,(BG243+BH243+BI243)-BM243))</f>
        <v>0</v>
      </c>
      <c r="BO243" s="3">
        <f>IF(Inputs!$B$27&lt;&gt;"Ready","PENDING INPUTS",BV242)</f>
        <v>0</v>
      </c>
      <c r="BP243" s="3">
        <f>IF(Inputs!$B$27&lt;&gt;"Ready","PENDING INPUTS",IF(A243&lt;=Inputs!$B$6,ROUND(BO243*Inputs!C21/12,2),0))</f>
        <v>0</v>
      </c>
      <c r="BQ243" s="3">
        <f>IF(Inputs!$B$27&lt;&gt;"Ready","PENDING INPUTS",IF(AND(A243&lt;=Inputs!$B$6,BO243&gt;0),Inputs!G21,0))</f>
        <v>0</v>
      </c>
      <c r="BR243" s="3">
        <f>IF(Inputs!$B$27&lt;&gt;"Ready","PENDING INPUTS",IF(A243&gt;Inputs!$B$6,0,MIN((BO243+BP243+BQ243),IF(Inputs!H21=1,Inputs!D21,MAX(Inputs!F21,ROUND(BO243*Inputs!E21+BP243+BQ243,2))))))</f>
        <v>0</v>
      </c>
      <c r="BS243">
        <f>IF(Inputs!$B$27&lt;&gt;"Ready","PENDING INPUTS",IF(BO243&lt;=0,99,1+IF(AND(K243&gt;0,OR(K243&lt;BO243,AND(K243=BO243,0&lt;7))),1,0)+IF(AND(S243&gt;0,OR(S243&lt;BO243,AND(S243=BO243,1&lt;7))),1,0)+IF(AND(AA243&gt;0,OR(AA243&lt;BO243,AND(AA243=BO243,2&lt;7))),1,0)+IF(AND(AI243&gt;0,OR(AI243&lt;BO243,AND(AI243=BO243,3&lt;7))),1,0)+IF(AND(AQ243&gt;0,OR(AQ243&lt;BO243,AND(AQ243=BO243,4&lt;7))),1,0)+IF(AND(AY243&gt;0,OR(AY243&lt;BO243,AND(AY243=BO243,5&lt;7))),1,0)+IF(AND(BG243&gt;0,OR(BG243&lt;BO243,AND(BG243=BO243,6&lt;7))),1,0)+IF(AND(BW243&gt;0,OR(BW243&lt;BO243,AND(BW243=BO243,8&lt;7))),1,0)+IF(AND(CE243&gt;0,OR(CE243&lt;BO243,AND(CE243=BO243,9&lt;7))),1,0)))</f>
        <v>99</v>
      </c>
      <c r="BT243" s="3">
        <f>IF(Inputs!$B$27&lt;&gt;"Ready","PENDING INPUTS",IF(A243&gt;Inputs!$B$6,0,MIN(MAX(0,(BO243+BP243+BQ243)-BR243),MAX(0,C243-D243-(IF(O243&lt;BS243,K243+L243+M243-N243,0)+IF(W243&lt;BS243,S243+T243+U243-V243,0)+IF(AE243&lt;BS243,AA243+AB243+AC243-AD243,0)+IF(AM243&lt;BS243,AI243+AJ243+AK243-AL243,0)+IF(AU243&lt;BS243,AQ243+AR243+AS243-AT243,0)+IF(BC243&lt;BS243,AY243+AZ243+BA243-BB243,0)+IF(BK243&lt;BS243,BG243+BH243+BI243-BJ243,0)+IF(BS243&lt;BS243,BO243+BP243+BQ243-BR243,0)+IF(CA243&lt;BS243,BW243+BX243+BY243-BZ243,0)+IF(CI243&lt;BS243,CE243+CF243+CG243-CH243,0))))))</f>
        <v>0</v>
      </c>
      <c r="BU243" s="3">
        <f>IF(Inputs!$B$27&lt;&gt;"Ready","PENDING INPUTS",MIN((BO243+BP243+BQ243),IF(D243&gt;C243,IF(D243=0,0,BR243*C243/D243),BR243+BT243)))</f>
        <v>0</v>
      </c>
      <c r="BV243" s="3">
        <f>IF(Inputs!$B$27&lt;&gt;"Ready","PENDING INPUTS",MAX(0,(BO243+BP243+BQ243)-BU243))</f>
        <v>0</v>
      </c>
      <c r="BW243" s="3">
        <f>IF(Inputs!$B$27&lt;&gt;"Ready","PENDING INPUTS",CD242)</f>
        <v>0</v>
      </c>
      <c r="BX243" s="3">
        <f>IF(Inputs!$B$27&lt;&gt;"Ready","PENDING INPUTS",IF(A243&lt;=Inputs!$B$6,ROUND(BW243*Inputs!C22/12,2),0))</f>
        <v>0</v>
      </c>
      <c r="BY243" s="3">
        <f>IF(Inputs!$B$27&lt;&gt;"Ready","PENDING INPUTS",IF(AND(A243&lt;=Inputs!$B$6,BW243&gt;0),Inputs!G22,0))</f>
        <v>0</v>
      </c>
      <c r="BZ243" s="3">
        <f>IF(Inputs!$B$27&lt;&gt;"Ready","PENDING INPUTS",IF(A243&gt;Inputs!$B$6,0,MIN((BW243+BX243+BY243),IF(Inputs!H22=1,Inputs!D22,MAX(Inputs!F22,ROUND(BW243*Inputs!E22+BX243+BY243,2))))))</f>
        <v>0</v>
      </c>
      <c r="CA243">
        <f>IF(Inputs!$B$27&lt;&gt;"Ready","PENDING INPUTS",IF(BW243&lt;=0,99,1+IF(AND(K243&gt;0,OR(K243&lt;BW243,AND(K243=BW243,0&lt;8))),1,0)+IF(AND(S243&gt;0,OR(S243&lt;BW243,AND(S243=BW243,1&lt;8))),1,0)+IF(AND(AA243&gt;0,OR(AA243&lt;BW243,AND(AA243=BW243,2&lt;8))),1,0)+IF(AND(AI243&gt;0,OR(AI243&lt;BW243,AND(AI243=BW243,3&lt;8))),1,0)+IF(AND(AQ243&gt;0,OR(AQ243&lt;BW243,AND(AQ243=BW243,4&lt;8))),1,0)+IF(AND(AY243&gt;0,OR(AY243&lt;BW243,AND(AY243=BW243,5&lt;8))),1,0)+IF(AND(BG243&gt;0,OR(BG243&lt;BW243,AND(BG243=BW243,6&lt;8))),1,0)+IF(AND(BO243&gt;0,OR(BO243&lt;BW243,AND(BO243=BW243,7&lt;8))),1,0)+IF(AND(CE243&gt;0,OR(CE243&lt;BW243,AND(CE243=BW243,9&lt;8))),1,0)))</f>
        <v>99</v>
      </c>
      <c r="CB243" s="3">
        <f>IF(Inputs!$B$27&lt;&gt;"Ready","PENDING INPUTS",IF(A243&gt;Inputs!$B$6,0,MIN(MAX(0,(BW243+BX243+BY243)-BZ243),MAX(0,C243-D243-(IF(O243&lt;CA243,K243+L243+M243-N243,0)+IF(W243&lt;CA243,S243+T243+U243-V243,0)+IF(AE243&lt;CA243,AA243+AB243+AC243-AD243,0)+IF(AM243&lt;CA243,AI243+AJ243+AK243-AL243,0)+IF(AU243&lt;CA243,AQ243+AR243+AS243-AT243,0)+IF(BC243&lt;CA243,AY243+AZ243+BA243-BB243,0)+IF(BK243&lt;CA243,BG243+BH243+BI243-BJ243,0)+IF(BS243&lt;CA243,BO243+BP243+BQ243-BR243,0)+IF(CA243&lt;CA243,BW243+BX243+BY243-BZ243,0)+IF(CI243&lt;CA243,CE243+CF243+CG243-CH243,0))))))</f>
        <v>0</v>
      </c>
      <c r="CC243" s="3">
        <f>IF(Inputs!$B$27&lt;&gt;"Ready","PENDING INPUTS",MIN((BW243+BX243+BY243),IF(D243&gt;C243,IF(D243=0,0,BZ243*C243/D243),BZ243+CB243)))</f>
        <v>0</v>
      </c>
      <c r="CD243" s="3">
        <f>IF(Inputs!$B$27&lt;&gt;"Ready","PENDING INPUTS",MAX(0,(BW243+BX243+BY243)-CC243))</f>
        <v>0</v>
      </c>
      <c r="CE243" s="3">
        <f>IF(Inputs!$B$27&lt;&gt;"Ready","PENDING INPUTS",CL242)</f>
        <v>0</v>
      </c>
      <c r="CF243" s="3">
        <f>IF(Inputs!$B$27&lt;&gt;"Ready","PENDING INPUTS",IF(A243&lt;=Inputs!$B$6,ROUND(CE243*Inputs!C23/12,2),0))</f>
        <v>0</v>
      </c>
      <c r="CG243" s="3">
        <f>IF(Inputs!$B$27&lt;&gt;"Ready","PENDING INPUTS",IF(AND(A243&lt;=Inputs!$B$6,CE243&gt;0),Inputs!G23,0))</f>
        <v>0</v>
      </c>
      <c r="CH243" s="3">
        <f>IF(Inputs!$B$27&lt;&gt;"Ready","PENDING INPUTS",IF(A243&gt;Inputs!$B$6,0,MIN((CE243+CF243+CG243),IF(Inputs!H23=1,Inputs!D23,MAX(Inputs!F23,ROUND(CE243*Inputs!E23+CF243+CG243,2))))))</f>
        <v>0</v>
      </c>
      <c r="CI243">
        <f>IF(Inputs!$B$27&lt;&gt;"Ready","PENDING INPUTS",IF(CE243&lt;=0,99,1+IF(AND(K243&gt;0,OR(K243&lt;CE243,AND(K243=CE243,0&lt;9))),1,0)+IF(AND(S243&gt;0,OR(S243&lt;CE243,AND(S243=CE243,1&lt;9))),1,0)+IF(AND(AA243&gt;0,OR(AA243&lt;CE243,AND(AA243=CE243,2&lt;9))),1,0)+IF(AND(AI243&gt;0,OR(AI243&lt;CE243,AND(AI243=CE243,3&lt;9))),1,0)+IF(AND(AQ243&gt;0,OR(AQ243&lt;CE243,AND(AQ243=CE243,4&lt;9))),1,0)+IF(AND(AY243&gt;0,OR(AY243&lt;CE243,AND(AY243=CE243,5&lt;9))),1,0)+IF(AND(BG243&gt;0,OR(BG243&lt;CE243,AND(BG243=CE243,6&lt;9))),1,0)+IF(AND(BO243&gt;0,OR(BO243&lt;CE243,AND(BO243=CE243,7&lt;9))),1,0)+IF(AND(BW243&gt;0,OR(BW243&lt;CE243,AND(BW243=CE243,8&lt;9))),1,0)))</f>
        <v>99</v>
      </c>
      <c r="CJ243" s="3">
        <f>IF(Inputs!$B$27&lt;&gt;"Ready","PENDING INPUTS",IF(A243&gt;Inputs!$B$6,0,MIN(MAX(0,(CE243+CF243+CG243)-CH243),MAX(0,C243-D243-(IF(O243&lt;CI243,K243+L243+M243-N243,0)+IF(W243&lt;CI243,S243+T243+U243-V243,0)+IF(AE243&lt;CI243,AA243+AB243+AC243-AD243,0)+IF(AM243&lt;CI243,AI243+AJ243+AK243-AL243,0)+IF(AU243&lt;CI243,AQ243+AR243+AS243-AT243,0)+IF(BC243&lt;CI243,AY243+AZ243+BA243-BB243,0)+IF(BK243&lt;CI243,BG243+BH243+BI243-BJ243,0)+IF(BS243&lt;CI243,BO243+BP243+BQ243-BR243,0)+IF(CA243&lt;CI243,BW243+BX243+BY243-BZ243,0)+IF(CI243&lt;CI243,CE243+CF243+CG243-CH243,0))))))</f>
        <v>0</v>
      </c>
      <c r="CK243" s="3">
        <f>IF(Inputs!$B$27&lt;&gt;"Ready","PENDING INPUTS",MIN((CE243+CF243+CG243),IF(D243&gt;C243,IF(D243=0,0,CH243*C243/D243),CH243+CJ243)))</f>
        <v>0</v>
      </c>
      <c r="CL243" s="3">
        <f>IF(Inputs!$B$27&lt;&gt;"Ready","PENDING INPUTS",MAX(0,(CE243+CF243+CG243)-CK243))</f>
        <v>0</v>
      </c>
    </row>
    <row r="244" spans="1:90" ht="27.95" customHeight="1" x14ac:dyDescent="0.25">
      <c r="A244">
        <v>240</v>
      </c>
      <c r="B244" s="13">
        <f>IF(Inputs!$B$27&lt;&gt;"Ready","PENDING INPUTS",EDATE(Inputs!$B$5,A244-1))</f>
        <v>53571</v>
      </c>
      <c r="C244" s="3">
        <f>IF(Inputs!$B$27&lt;&gt;"Ready","PENDING INPUTS",IF(A244&lt;=Inputs!$B$6,MAX(0,Inputs!$B$4+IF(A244=Inputs!$B$7,Inputs!$B$8,0)+IF(A244=Inputs!$B$9,Inputs!$B$10,0)),0))</f>
        <v>0</v>
      </c>
      <c r="D244" s="3">
        <f>IF(Inputs!$B$27&lt;&gt;"Ready","PENDING INPUTS",SUM(N244,V244,AD244,AL244,AT244,BB244,BJ244,BR244,BZ244,CH244))</f>
        <v>0</v>
      </c>
      <c r="E244" s="3">
        <f>IF(Inputs!$B$27&lt;&gt;"Ready","PENDING INPUTS",MAX(0,D244-C244))</f>
        <v>0</v>
      </c>
      <c r="F244" s="3">
        <f>IF(Inputs!$B$27&lt;&gt;"Ready","PENDING INPUTS",SUM(Q244,Y244,AG244,AO244,AW244,BE244,BM244,BU244,CC244,CK244))</f>
        <v>0</v>
      </c>
      <c r="G244" s="3">
        <f>IF(Inputs!$B$27&lt;&gt;"Ready","PENDING INPUTS",SUM(L244,T244,AB244,AJ244,AR244,AZ244,BH244,BP244,BX244,CF244))</f>
        <v>0</v>
      </c>
      <c r="H244" s="3">
        <f>IF(Inputs!$B$27&lt;&gt;"Ready","PENDING INPUTS",SUM(M244,U244,AC244,AK244,AS244,BA244,BI244,BQ244,BY244,CG244))</f>
        <v>0</v>
      </c>
      <c r="I244" s="3">
        <f>IF(Inputs!$B$27&lt;&gt;"Ready","PENDING INPUTS",SUM(R244,Z244,AH244,AP244,AX244,BF244,BN244,BV244,CD244,CL244))</f>
        <v>0</v>
      </c>
      <c r="J244" t="str">
        <f>IF(Inputs!$B$27&lt;&gt;"Ready","PENDING INPUTS",IF(A244&gt;Inputs!$B$6,"Beyond horizon",IF(E244&gt;0.005,"MINIMUM SHORTFALL",IF(I244&lt;0.005,"Paid off","In progress"))))</f>
        <v>Beyond horizon</v>
      </c>
      <c r="K244" s="3">
        <f>IF(Inputs!$B$27&lt;&gt;"Ready","PENDING INPUTS",R243)</f>
        <v>0</v>
      </c>
      <c r="L244" s="3">
        <f>IF(Inputs!$B$27&lt;&gt;"Ready","PENDING INPUTS",IF(A244&lt;=Inputs!$B$6,ROUND(K244*Inputs!C14/12,2),0))</f>
        <v>0</v>
      </c>
      <c r="M244" s="3">
        <f>IF(Inputs!$B$27&lt;&gt;"Ready","PENDING INPUTS",IF(AND(A244&lt;=Inputs!$B$6,K244&gt;0),Inputs!G14,0))</f>
        <v>0</v>
      </c>
      <c r="N244" s="3">
        <f>IF(Inputs!$B$27&lt;&gt;"Ready","PENDING INPUTS",IF(A244&gt;Inputs!$B$6,0,MIN((K244+L244+M244),IF(Inputs!H14=1,Inputs!D14,MAX(Inputs!F14,ROUND(K244*Inputs!E14+L244+M244,2))))))</f>
        <v>0</v>
      </c>
      <c r="O244">
        <f>IF(Inputs!$B$27&lt;&gt;"Ready","PENDING INPUTS",IF(K244&lt;=0,99,1+IF(AND(S244&gt;0,OR(S244&lt;K244,AND(S244=K244,1&lt;0))),1,0)+IF(AND(AA244&gt;0,OR(AA244&lt;K244,AND(AA244=K244,2&lt;0))),1,0)+IF(AND(AI244&gt;0,OR(AI244&lt;K244,AND(AI244=K244,3&lt;0))),1,0)+IF(AND(AQ244&gt;0,OR(AQ244&lt;K244,AND(AQ244=K244,4&lt;0))),1,0)+IF(AND(AY244&gt;0,OR(AY244&lt;K244,AND(AY244=K244,5&lt;0))),1,0)+IF(AND(BG244&gt;0,OR(BG244&lt;K244,AND(BG244=K244,6&lt;0))),1,0)+IF(AND(BO244&gt;0,OR(BO244&lt;K244,AND(BO244=K244,7&lt;0))),1,0)+IF(AND(BW244&gt;0,OR(BW244&lt;K244,AND(BW244=K244,8&lt;0))),1,0)+IF(AND(CE244&gt;0,OR(CE244&lt;K244,AND(CE244=K244,9&lt;0))),1,0)))</f>
        <v>99</v>
      </c>
      <c r="P244" s="3">
        <f>IF(Inputs!$B$27&lt;&gt;"Ready","PENDING INPUTS",IF(A244&gt;Inputs!$B$6,0,MIN(MAX(0,(K244+L244+M244)-N244),MAX(0,C244-D244-(IF(O244&lt;O244,K244+L244+M244-N244,0)+IF(W244&lt;O244,S244+T244+U244-V244,0)+IF(AE244&lt;O244,AA244+AB244+AC244-AD244,0)+IF(AM244&lt;O244,AI244+AJ244+AK244-AL244,0)+IF(AU244&lt;O244,AQ244+AR244+AS244-AT244,0)+IF(BC244&lt;O244,AY244+AZ244+BA244-BB244,0)+IF(BK244&lt;O244,BG244+BH244+BI244-BJ244,0)+IF(BS244&lt;O244,BO244+BP244+BQ244-BR244,0)+IF(CA244&lt;O244,BW244+BX244+BY244-BZ244,0)+IF(CI244&lt;O244,CE244+CF244+CG244-CH244,0))))))</f>
        <v>0</v>
      </c>
      <c r="Q244" s="3">
        <f>IF(Inputs!$B$27&lt;&gt;"Ready","PENDING INPUTS",MIN((K244+L244+M244),IF(D244&gt;C244,IF(D244=0,0,N244*C244/D244),N244+P244)))</f>
        <v>0</v>
      </c>
      <c r="R244" s="3">
        <f>IF(Inputs!$B$27&lt;&gt;"Ready","PENDING INPUTS",MAX(0,(K244+L244+M244)-Q244))</f>
        <v>0</v>
      </c>
      <c r="S244" s="3">
        <f>IF(Inputs!$B$27&lt;&gt;"Ready","PENDING INPUTS",Z243)</f>
        <v>0</v>
      </c>
      <c r="T244" s="3">
        <f>IF(Inputs!$B$27&lt;&gt;"Ready","PENDING INPUTS",IF(A244&lt;=Inputs!$B$6,ROUND(S244*Inputs!C15/12,2),0))</f>
        <v>0</v>
      </c>
      <c r="U244" s="3">
        <f>IF(Inputs!$B$27&lt;&gt;"Ready","PENDING INPUTS",IF(AND(A244&lt;=Inputs!$B$6,S244&gt;0),Inputs!G15,0))</f>
        <v>0</v>
      </c>
      <c r="V244" s="3">
        <f>IF(Inputs!$B$27&lt;&gt;"Ready","PENDING INPUTS",IF(A244&gt;Inputs!$B$6,0,MIN((S244+T244+U244),IF(Inputs!H15=1,Inputs!D15,MAX(Inputs!F15,ROUND(S244*Inputs!E15+T244+U244,2))))))</f>
        <v>0</v>
      </c>
      <c r="W244">
        <f>IF(Inputs!$B$27&lt;&gt;"Ready","PENDING INPUTS",IF(S244&lt;=0,99,1+IF(AND(K244&gt;0,OR(K244&lt;S244,AND(K244=S244,0&lt;1))),1,0)+IF(AND(AA244&gt;0,OR(AA244&lt;S244,AND(AA244=S244,2&lt;1))),1,0)+IF(AND(AI244&gt;0,OR(AI244&lt;S244,AND(AI244=S244,3&lt;1))),1,0)+IF(AND(AQ244&gt;0,OR(AQ244&lt;S244,AND(AQ244=S244,4&lt;1))),1,0)+IF(AND(AY244&gt;0,OR(AY244&lt;S244,AND(AY244=S244,5&lt;1))),1,0)+IF(AND(BG244&gt;0,OR(BG244&lt;S244,AND(BG244=S244,6&lt;1))),1,0)+IF(AND(BO244&gt;0,OR(BO244&lt;S244,AND(BO244=S244,7&lt;1))),1,0)+IF(AND(BW244&gt;0,OR(BW244&lt;S244,AND(BW244=S244,8&lt;1))),1,0)+IF(AND(CE244&gt;0,OR(CE244&lt;S244,AND(CE244=S244,9&lt;1))),1,0)))</f>
        <v>99</v>
      </c>
      <c r="X244" s="3">
        <f>IF(Inputs!$B$27&lt;&gt;"Ready","PENDING INPUTS",IF(A244&gt;Inputs!$B$6,0,MIN(MAX(0,(S244+T244+U244)-V244),MAX(0,C244-D244-(IF(O244&lt;W244,K244+L244+M244-N244,0)+IF(W244&lt;W244,S244+T244+U244-V244,0)+IF(AE244&lt;W244,AA244+AB244+AC244-AD244,0)+IF(AM244&lt;W244,AI244+AJ244+AK244-AL244,0)+IF(AU244&lt;W244,AQ244+AR244+AS244-AT244,0)+IF(BC244&lt;W244,AY244+AZ244+BA244-BB244,0)+IF(BK244&lt;W244,BG244+BH244+BI244-BJ244,0)+IF(BS244&lt;W244,BO244+BP244+BQ244-BR244,0)+IF(CA244&lt;W244,BW244+BX244+BY244-BZ244,0)+IF(CI244&lt;W244,CE244+CF244+CG244-CH244,0))))))</f>
        <v>0</v>
      </c>
      <c r="Y244" s="3">
        <f>IF(Inputs!$B$27&lt;&gt;"Ready","PENDING INPUTS",MIN((S244+T244+U244),IF(D244&gt;C244,IF(D244=0,0,V244*C244/D244),V244+X244)))</f>
        <v>0</v>
      </c>
      <c r="Z244" s="3">
        <f>IF(Inputs!$B$27&lt;&gt;"Ready","PENDING INPUTS",MAX(0,(S244+T244+U244)-Y244))</f>
        <v>0</v>
      </c>
      <c r="AA244" s="3">
        <f>IF(Inputs!$B$27&lt;&gt;"Ready","PENDING INPUTS",AH243)</f>
        <v>0</v>
      </c>
      <c r="AB244" s="3">
        <f>IF(Inputs!$B$27&lt;&gt;"Ready","PENDING INPUTS",IF(A244&lt;=Inputs!$B$6,ROUND(AA244*Inputs!C16/12,2),0))</f>
        <v>0</v>
      </c>
      <c r="AC244" s="3">
        <f>IF(Inputs!$B$27&lt;&gt;"Ready","PENDING INPUTS",IF(AND(A244&lt;=Inputs!$B$6,AA244&gt;0),Inputs!G16,0))</f>
        <v>0</v>
      </c>
      <c r="AD244" s="3">
        <f>IF(Inputs!$B$27&lt;&gt;"Ready","PENDING INPUTS",IF(A244&gt;Inputs!$B$6,0,MIN((AA244+AB244+AC244),IF(Inputs!H16=1,Inputs!D16,MAX(Inputs!F16,ROUND(AA244*Inputs!E16+AB244+AC244,2))))))</f>
        <v>0</v>
      </c>
      <c r="AE244">
        <f>IF(Inputs!$B$27&lt;&gt;"Ready","PENDING INPUTS",IF(AA244&lt;=0,99,1+IF(AND(K244&gt;0,OR(K244&lt;AA244,AND(K244=AA244,0&lt;2))),1,0)+IF(AND(S244&gt;0,OR(S244&lt;AA244,AND(S244=AA244,1&lt;2))),1,0)+IF(AND(AI244&gt;0,OR(AI244&lt;AA244,AND(AI244=AA244,3&lt;2))),1,0)+IF(AND(AQ244&gt;0,OR(AQ244&lt;AA244,AND(AQ244=AA244,4&lt;2))),1,0)+IF(AND(AY244&gt;0,OR(AY244&lt;AA244,AND(AY244=AA244,5&lt;2))),1,0)+IF(AND(BG244&gt;0,OR(BG244&lt;AA244,AND(BG244=AA244,6&lt;2))),1,0)+IF(AND(BO244&gt;0,OR(BO244&lt;AA244,AND(BO244=AA244,7&lt;2))),1,0)+IF(AND(BW244&gt;0,OR(BW244&lt;AA244,AND(BW244=AA244,8&lt;2))),1,0)+IF(AND(CE244&gt;0,OR(CE244&lt;AA244,AND(CE244=AA244,9&lt;2))),1,0)))</f>
        <v>99</v>
      </c>
      <c r="AF244" s="3">
        <f>IF(Inputs!$B$27&lt;&gt;"Ready","PENDING INPUTS",IF(A244&gt;Inputs!$B$6,0,MIN(MAX(0,(AA244+AB244+AC244)-AD244),MAX(0,C244-D244-(IF(O244&lt;AE244,K244+L244+M244-N244,0)+IF(W244&lt;AE244,S244+T244+U244-V244,0)+IF(AE244&lt;AE244,AA244+AB244+AC244-AD244,0)+IF(AM244&lt;AE244,AI244+AJ244+AK244-AL244,0)+IF(AU244&lt;AE244,AQ244+AR244+AS244-AT244,0)+IF(BC244&lt;AE244,AY244+AZ244+BA244-BB244,0)+IF(BK244&lt;AE244,BG244+BH244+BI244-BJ244,0)+IF(BS244&lt;AE244,BO244+BP244+BQ244-BR244,0)+IF(CA244&lt;AE244,BW244+BX244+BY244-BZ244,0)+IF(CI244&lt;AE244,CE244+CF244+CG244-CH244,0))))))</f>
        <v>0</v>
      </c>
      <c r="AG244" s="3">
        <f>IF(Inputs!$B$27&lt;&gt;"Ready","PENDING INPUTS",MIN((AA244+AB244+AC244),IF(D244&gt;C244,IF(D244=0,0,AD244*C244/D244),AD244+AF244)))</f>
        <v>0</v>
      </c>
      <c r="AH244" s="3">
        <f>IF(Inputs!$B$27&lt;&gt;"Ready","PENDING INPUTS",MAX(0,(AA244+AB244+AC244)-AG244))</f>
        <v>0</v>
      </c>
      <c r="AI244" s="3">
        <f>IF(Inputs!$B$27&lt;&gt;"Ready","PENDING INPUTS",AP243)</f>
        <v>0</v>
      </c>
      <c r="AJ244" s="3">
        <f>IF(Inputs!$B$27&lt;&gt;"Ready","PENDING INPUTS",IF(A244&lt;=Inputs!$B$6,ROUND(AI244*Inputs!C17/12,2),0))</f>
        <v>0</v>
      </c>
      <c r="AK244" s="3">
        <f>IF(Inputs!$B$27&lt;&gt;"Ready","PENDING INPUTS",IF(AND(A244&lt;=Inputs!$B$6,AI244&gt;0),Inputs!G17,0))</f>
        <v>0</v>
      </c>
      <c r="AL244" s="3">
        <f>IF(Inputs!$B$27&lt;&gt;"Ready","PENDING INPUTS",IF(A244&gt;Inputs!$B$6,0,MIN((AI244+AJ244+AK244),IF(Inputs!H17=1,Inputs!D17,MAX(Inputs!F17,ROUND(AI244*Inputs!E17+AJ244+AK244,2))))))</f>
        <v>0</v>
      </c>
      <c r="AM244">
        <f>IF(Inputs!$B$27&lt;&gt;"Ready","PENDING INPUTS",IF(AI244&lt;=0,99,1+IF(AND(K244&gt;0,OR(K244&lt;AI244,AND(K244=AI244,0&lt;3))),1,0)+IF(AND(S244&gt;0,OR(S244&lt;AI244,AND(S244=AI244,1&lt;3))),1,0)+IF(AND(AA244&gt;0,OR(AA244&lt;AI244,AND(AA244=AI244,2&lt;3))),1,0)+IF(AND(AQ244&gt;0,OR(AQ244&lt;AI244,AND(AQ244=AI244,4&lt;3))),1,0)+IF(AND(AY244&gt;0,OR(AY244&lt;AI244,AND(AY244=AI244,5&lt;3))),1,0)+IF(AND(BG244&gt;0,OR(BG244&lt;AI244,AND(BG244=AI244,6&lt;3))),1,0)+IF(AND(BO244&gt;0,OR(BO244&lt;AI244,AND(BO244=AI244,7&lt;3))),1,0)+IF(AND(BW244&gt;0,OR(BW244&lt;AI244,AND(BW244=AI244,8&lt;3))),1,0)+IF(AND(CE244&gt;0,OR(CE244&lt;AI244,AND(CE244=AI244,9&lt;3))),1,0)))</f>
        <v>99</v>
      </c>
      <c r="AN244" s="3">
        <f>IF(Inputs!$B$27&lt;&gt;"Ready","PENDING INPUTS",IF(A244&gt;Inputs!$B$6,0,MIN(MAX(0,(AI244+AJ244+AK244)-AL244),MAX(0,C244-D244-(IF(O244&lt;AM244,K244+L244+M244-N244,0)+IF(W244&lt;AM244,S244+T244+U244-V244,0)+IF(AE244&lt;AM244,AA244+AB244+AC244-AD244,0)+IF(AM244&lt;AM244,AI244+AJ244+AK244-AL244,0)+IF(AU244&lt;AM244,AQ244+AR244+AS244-AT244,0)+IF(BC244&lt;AM244,AY244+AZ244+BA244-BB244,0)+IF(BK244&lt;AM244,BG244+BH244+BI244-BJ244,0)+IF(BS244&lt;AM244,BO244+BP244+BQ244-BR244,0)+IF(CA244&lt;AM244,BW244+BX244+BY244-BZ244,0)+IF(CI244&lt;AM244,CE244+CF244+CG244-CH244,0))))))</f>
        <v>0</v>
      </c>
      <c r="AO244" s="3">
        <f>IF(Inputs!$B$27&lt;&gt;"Ready","PENDING INPUTS",MIN((AI244+AJ244+AK244),IF(D244&gt;C244,IF(D244=0,0,AL244*C244/D244),AL244+AN244)))</f>
        <v>0</v>
      </c>
      <c r="AP244" s="3">
        <f>IF(Inputs!$B$27&lt;&gt;"Ready","PENDING INPUTS",MAX(0,(AI244+AJ244+AK244)-AO244))</f>
        <v>0</v>
      </c>
      <c r="AQ244" s="3">
        <f>IF(Inputs!$B$27&lt;&gt;"Ready","PENDING INPUTS",AX243)</f>
        <v>0</v>
      </c>
      <c r="AR244" s="3">
        <f>IF(Inputs!$B$27&lt;&gt;"Ready","PENDING INPUTS",IF(A244&lt;=Inputs!$B$6,ROUND(AQ244*Inputs!C18/12,2),0))</f>
        <v>0</v>
      </c>
      <c r="AS244" s="3">
        <f>IF(Inputs!$B$27&lt;&gt;"Ready","PENDING INPUTS",IF(AND(A244&lt;=Inputs!$B$6,AQ244&gt;0),Inputs!G18,0))</f>
        <v>0</v>
      </c>
      <c r="AT244" s="3">
        <f>IF(Inputs!$B$27&lt;&gt;"Ready","PENDING INPUTS",IF(A244&gt;Inputs!$B$6,0,MIN((AQ244+AR244+AS244),IF(Inputs!H18=1,Inputs!D18,MAX(Inputs!F18,ROUND(AQ244*Inputs!E18+AR244+AS244,2))))))</f>
        <v>0</v>
      </c>
      <c r="AU244">
        <f>IF(Inputs!$B$27&lt;&gt;"Ready","PENDING INPUTS",IF(AQ244&lt;=0,99,1+IF(AND(K244&gt;0,OR(K244&lt;AQ244,AND(K244=AQ244,0&lt;4))),1,0)+IF(AND(S244&gt;0,OR(S244&lt;AQ244,AND(S244=AQ244,1&lt;4))),1,0)+IF(AND(AA244&gt;0,OR(AA244&lt;AQ244,AND(AA244=AQ244,2&lt;4))),1,0)+IF(AND(AI244&gt;0,OR(AI244&lt;AQ244,AND(AI244=AQ244,3&lt;4))),1,0)+IF(AND(AY244&gt;0,OR(AY244&lt;AQ244,AND(AY244=AQ244,5&lt;4))),1,0)+IF(AND(BG244&gt;0,OR(BG244&lt;AQ244,AND(BG244=AQ244,6&lt;4))),1,0)+IF(AND(BO244&gt;0,OR(BO244&lt;AQ244,AND(BO244=AQ244,7&lt;4))),1,0)+IF(AND(BW244&gt;0,OR(BW244&lt;AQ244,AND(BW244=AQ244,8&lt;4))),1,0)+IF(AND(CE244&gt;0,OR(CE244&lt;AQ244,AND(CE244=AQ244,9&lt;4))),1,0)))</f>
        <v>99</v>
      </c>
      <c r="AV244" s="3">
        <f>IF(Inputs!$B$27&lt;&gt;"Ready","PENDING INPUTS",IF(A244&gt;Inputs!$B$6,0,MIN(MAX(0,(AQ244+AR244+AS244)-AT244),MAX(0,C244-D244-(IF(O244&lt;AU244,K244+L244+M244-N244,0)+IF(W244&lt;AU244,S244+T244+U244-V244,0)+IF(AE244&lt;AU244,AA244+AB244+AC244-AD244,0)+IF(AM244&lt;AU244,AI244+AJ244+AK244-AL244,0)+IF(AU244&lt;AU244,AQ244+AR244+AS244-AT244,0)+IF(BC244&lt;AU244,AY244+AZ244+BA244-BB244,0)+IF(BK244&lt;AU244,BG244+BH244+BI244-BJ244,0)+IF(BS244&lt;AU244,BO244+BP244+BQ244-BR244,0)+IF(CA244&lt;AU244,BW244+BX244+BY244-BZ244,0)+IF(CI244&lt;AU244,CE244+CF244+CG244-CH244,0))))))</f>
        <v>0</v>
      </c>
      <c r="AW244" s="3">
        <f>IF(Inputs!$B$27&lt;&gt;"Ready","PENDING INPUTS",MIN((AQ244+AR244+AS244),IF(D244&gt;C244,IF(D244=0,0,AT244*C244/D244),AT244+AV244)))</f>
        <v>0</v>
      </c>
      <c r="AX244" s="3">
        <f>IF(Inputs!$B$27&lt;&gt;"Ready","PENDING INPUTS",MAX(0,(AQ244+AR244+AS244)-AW244))</f>
        <v>0</v>
      </c>
      <c r="AY244" s="3">
        <f>IF(Inputs!$B$27&lt;&gt;"Ready","PENDING INPUTS",BF243)</f>
        <v>0</v>
      </c>
      <c r="AZ244" s="3">
        <f>IF(Inputs!$B$27&lt;&gt;"Ready","PENDING INPUTS",IF(A244&lt;=Inputs!$B$6,ROUND(AY244*Inputs!C19/12,2),0))</f>
        <v>0</v>
      </c>
      <c r="BA244" s="3">
        <f>IF(Inputs!$B$27&lt;&gt;"Ready","PENDING INPUTS",IF(AND(A244&lt;=Inputs!$B$6,AY244&gt;0),Inputs!G19,0))</f>
        <v>0</v>
      </c>
      <c r="BB244" s="3">
        <f>IF(Inputs!$B$27&lt;&gt;"Ready","PENDING INPUTS",IF(A244&gt;Inputs!$B$6,0,MIN((AY244+AZ244+BA244),IF(Inputs!H19=1,Inputs!D19,MAX(Inputs!F19,ROUND(AY244*Inputs!E19+AZ244+BA244,2))))))</f>
        <v>0</v>
      </c>
      <c r="BC244">
        <f>IF(Inputs!$B$27&lt;&gt;"Ready","PENDING INPUTS",IF(AY244&lt;=0,99,1+IF(AND(K244&gt;0,OR(K244&lt;AY244,AND(K244=AY244,0&lt;5))),1,0)+IF(AND(S244&gt;0,OR(S244&lt;AY244,AND(S244=AY244,1&lt;5))),1,0)+IF(AND(AA244&gt;0,OR(AA244&lt;AY244,AND(AA244=AY244,2&lt;5))),1,0)+IF(AND(AI244&gt;0,OR(AI244&lt;AY244,AND(AI244=AY244,3&lt;5))),1,0)+IF(AND(AQ244&gt;0,OR(AQ244&lt;AY244,AND(AQ244=AY244,4&lt;5))),1,0)+IF(AND(BG244&gt;0,OR(BG244&lt;AY244,AND(BG244=AY244,6&lt;5))),1,0)+IF(AND(BO244&gt;0,OR(BO244&lt;AY244,AND(BO244=AY244,7&lt;5))),1,0)+IF(AND(BW244&gt;0,OR(BW244&lt;AY244,AND(BW244=AY244,8&lt;5))),1,0)+IF(AND(CE244&gt;0,OR(CE244&lt;AY244,AND(CE244=AY244,9&lt;5))),1,0)))</f>
        <v>99</v>
      </c>
      <c r="BD244" s="3">
        <f>IF(Inputs!$B$27&lt;&gt;"Ready","PENDING INPUTS",IF(A244&gt;Inputs!$B$6,0,MIN(MAX(0,(AY244+AZ244+BA244)-BB244),MAX(0,C244-D244-(IF(O244&lt;BC244,K244+L244+M244-N244,0)+IF(W244&lt;BC244,S244+T244+U244-V244,0)+IF(AE244&lt;BC244,AA244+AB244+AC244-AD244,0)+IF(AM244&lt;BC244,AI244+AJ244+AK244-AL244,0)+IF(AU244&lt;BC244,AQ244+AR244+AS244-AT244,0)+IF(BC244&lt;BC244,AY244+AZ244+BA244-BB244,0)+IF(BK244&lt;BC244,BG244+BH244+BI244-BJ244,0)+IF(BS244&lt;BC244,BO244+BP244+BQ244-BR244,0)+IF(CA244&lt;BC244,BW244+BX244+BY244-BZ244,0)+IF(CI244&lt;BC244,CE244+CF244+CG244-CH244,0))))))</f>
        <v>0</v>
      </c>
      <c r="BE244" s="3">
        <f>IF(Inputs!$B$27&lt;&gt;"Ready","PENDING INPUTS",MIN((AY244+AZ244+BA244),IF(D244&gt;C244,IF(D244=0,0,BB244*C244/D244),BB244+BD244)))</f>
        <v>0</v>
      </c>
      <c r="BF244" s="3">
        <f>IF(Inputs!$B$27&lt;&gt;"Ready","PENDING INPUTS",MAX(0,(AY244+AZ244+BA244)-BE244))</f>
        <v>0</v>
      </c>
      <c r="BG244" s="3">
        <f>IF(Inputs!$B$27&lt;&gt;"Ready","PENDING INPUTS",BN243)</f>
        <v>0</v>
      </c>
      <c r="BH244" s="3">
        <f>IF(Inputs!$B$27&lt;&gt;"Ready","PENDING INPUTS",IF(A244&lt;=Inputs!$B$6,ROUND(BG244*Inputs!C20/12,2),0))</f>
        <v>0</v>
      </c>
      <c r="BI244" s="3">
        <f>IF(Inputs!$B$27&lt;&gt;"Ready","PENDING INPUTS",IF(AND(A244&lt;=Inputs!$B$6,BG244&gt;0),Inputs!G20,0))</f>
        <v>0</v>
      </c>
      <c r="BJ244" s="3">
        <f>IF(Inputs!$B$27&lt;&gt;"Ready","PENDING INPUTS",IF(A244&gt;Inputs!$B$6,0,MIN((BG244+BH244+BI244),IF(Inputs!H20=1,Inputs!D20,MAX(Inputs!F20,ROUND(BG244*Inputs!E20+BH244+BI244,2))))))</f>
        <v>0</v>
      </c>
      <c r="BK244">
        <f>IF(Inputs!$B$27&lt;&gt;"Ready","PENDING INPUTS",IF(BG244&lt;=0,99,1+IF(AND(K244&gt;0,OR(K244&lt;BG244,AND(K244=BG244,0&lt;6))),1,0)+IF(AND(S244&gt;0,OR(S244&lt;BG244,AND(S244=BG244,1&lt;6))),1,0)+IF(AND(AA244&gt;0,OR(AA244&lt;BG244,AND(AA244=BG244,2&lt;6))),1,0)+IF(AND(AI244&gt;0,OR(AI244&lt;BG244,AND(AI244=BG244,3&lt;6))),1,0)+IF(AND(AQ244&gt;0,OR(AQ244&lt;BG244,AND(AQ244=BG244,4&lt;6))),1,0)+IF(AND(AY244&gt;0,OR(AY244&lt;BG244,AND(AY244=BG244,5&lt;6))),1,0)+IF(AND(BO244&gt;0,OR(BO244&lt;BG244,AND(BO244=BG244,7&lt;6))),1,0)+IF(AND(BW244&gt;0,OR(BW244&lt;BG244,AND(BW244=BG244,8&lt;6))),1,0)+IF(AND(CE244&gt;0,OR(CE244&lt;BG244,AND(CE244=BG244,9&lt;6))),1,0)))</f>
        <v>99</v>
      </c>
      <c r="BL244" s="3">
        <f>IF(Inputs!$B$27&lt;&gt;"Ready","PENDING INPUTS",IF(A244&gt;Inputs!$B$6,0,MIN(MAX(0,(BG244+BH244+BI244)-BJ244),MAX(0,C244-D244-(IF(O244&lt;BK244,K244+L244+M244-N244,0)+IF(W244&lt;BK244,S244+T244+U244-V244,0)+IF(AE244&lt;BK244,AA244+AB244+AC244-AD244,0)+IF(AM244&lt;BK244,AI244+AJ244+AK244-AL244,0)+IF(AU244&lt;BK244,AQ244+AR244+AS244-AT244,0)+IF(BC244&lt;BK244,AY244+AZ244+BA244-BB244,0)+IF(BK244&lt;BK244,BG244+BH244+BI244-BJ244,0)+IF(BS244&lt;BK244,BO244+BP244+BQ244-BR244,0)+IF(CA244&lt;BK244,BW244+BX244+BY244-BZ244,0)+IF(CI244&lt;BK244,CE244+CF244+CG244-CH244,0))))))</f>
        <v>0</v>
      </c>
      <c r="BM244" s="3">
        <f>IF(Inputs!$B$27&lt;&gt;"Ready","PENDING INPUTS",MIN((BG244+BH244+BI244),IF(D244&gt;C244,IF(D244=0,0,BJ244*C244/D244),BJ244+BL244)))</f>
        <v>0</v>
      </c>
      <c r="BN244" s="3">
        <f>IF(Inputs!$B$27&lt;&gt;"Ready","PENDING INPUTS",MAX(0,(BG244+BH244+BI244)-BM244))</f>
        <v>0</v>
      </c>
      <c r="BO244" s="3">
        <f>IF(Inputs!$B$27&lt;&gt;"Ready","PENDING INPUTS",BV243)</f>
        <v>0</v>
      </c>
      <c r="BP244" s="3">
        <f>IF(Inputs!$B$27&lt;&gt;"Ready","PENDING INPUTS",IF(A244&lt;=Inputs!$B$6,ROUND(BO244*Inputs!C21/12,2),0))</f>
        <v>0</v>
      </c>
      <c r="BQ244" s="3">
        <f>IF(Inputs!$B$27&lt;&gt;"Ready","PENDING INPUTS",IF(AND(A244&lt;=Inputs!$B$6,BO244&gt;0),Inputs!G21,0))</f>
        <v>0</v>
      </c>
      <c r="BR244" s="3">
        <f>IF(Inputs!$B$27&lt;&gt;"Ready","PENDING INPUTS",IF(A244&gt;Inputs!$B$6,0,MIN((BO244+BP244+BQ244),IF(Inputs!H21=1,Inputs!D21,MAX(Inputs!F21,ROUND(BO244*Inputs!E21+BP244+BQ244,2))))))</f>
        <v>0</v>
      </c>
      <c r="BS244">
        <f>IF(Inputs!$B$27&lt;&gt;"Ready","PENDING INPUTS",IF(BO244&lt;=0,99,1+IF(AND(K244&gt;0,OR(K244&lt;BO244,AND(K244=BO244,0&lt;7))),1,0)+IF(AND(S244&gt;0,OR(S244&lt;BO244,AND(S244=BO244,1&lt;7))),1,0)+IF(AND(AA244&gt;0,OR(AA244&lt;BO244,AND(AA244=BO244,2&lt;7))),1,0)+IF(AND(AI244&gt;0,OR(AI244&lt;BO244,AND(AI244=BO244,3&lt;7))),1,0)+IF(AND(AQ244&gt;0,OR(AQ244&lt;BO244,AND(AQ244=BO244,4&lt;7))),1,0)+IF(AND(AY244&gt;0,OR(AY244&lt;BO244,AND(AY244=BO244,5&lt;7))),1,0)+IF(AND(BG244&gt;0,OR(BG244&lt;BO244,AND(BG244=BO244,6&lt;7))),1,0)+IF(AND(BW244&gt;0,OR(BW244&lt;BO244,AND(BW244=BO244,8&lt;7))),1,0)+IF(AND(CE244&gt;0,OR(CE244&lt;BO244,AND(CE244=BO244,9&lt;7))),1,0)))</f>
        <v>99</v>
      </c>
      <c r="BT244" s="3">
        <f>IF(Inputs!$B$27&lt;&gt;"Ready","PENDING INPUTS",IF(A244&gt;Inputs!$B$6,0,MIN(MAX(0,(BO244+BP244+BQ244)-BR244),MAX(0,C244-D244-(IF(O244&lt;BS244,K244+L244+M244-N244,0)+IF(W244&lt;BS244,S244+T244+U244-V244,0)+IF(AE244&lt;BS244,AA244+AB244+AC244-AD244,0)+IF(AM244&lt;BS244,AI244+AJ244+AK244-AL244,0)+IF(AU244&lt;BS244,AQ244+AR244+AS244-AT244,0)+IF(BC244&lt;BS244,AY244+AZ244+BA244-BB244,0)+IF(BK244&lt;BS244,BG244+BH244+BI244-BJ244,0)+IF(BS244&lt;BS244,BO244+BP244+BQ244-BR244,0)+IF(CA244&lt;BS244,BW244+BX244+BY244-BZ244,0)+IF(CI244&lt;BS244,CE244+CF244+CG244-CH244,0))))))</f>
        <v>0</v>
      </c>
      <c r="BU244" s="3">
        <f>IF(Inputs!$B$27&lt;&gt;"Ready","PENDING INPUTS",MIN((BO244+BP244+BQ244),IF(D244&gt;C244,IF(D244=0,0,BR244*C244/D244),BR244+BT244)))</f>
        <v>0</v>
      </c>
      <c r="BV244" s="3">
        <f>IF(Inputs!$B$27&lt;&gt;"Ready","PENDING INPUTS",MAX(0,(BO244+BP244+BQ244)-BU244))</f>
        <v>0</v>
      </c>
      <c r="BW244" s="3">
        <f>IF(Inputs!$B$27&lt;&gt;"Ready","PENDING INPUTS",CD243)</f>
        <v>0</v>
      </c>
      <c r="BX244" s="3">
        <f>IF(Inputs!$B$27&lt;&gt;"Ready","PENDING INPUTS",IF(A244&lt;=Inputs!$B$6,ROUND(BW244*Inputs!C22/12,2),0))</f>
        <v>0</v>
      </c>
      <c r="BY244" s="3">
        <f>IF(Inputs!$B$27&lt;&gt;"Ready","PENDING INPUTS",IF(AND(A244&lt;=Inputs!$B$6,BW244&gt;0),Inputs!G22,0))</f>
        <v>0</v>
      </c>
      <c r="BZ244" s="3">
        <f>IF(Inputs!$B$27&lt;&gt;"Ready","PENDING INPUTS",IF(A244&gt;Inputs!$B$6,0,MIN((BW244+BX244+BY244),IF(Inputs!H22=1,Inputs!D22,MAX(Inputs!F22,ROUND(BW244*Inputs!E22+BX244+BY244,2))))))</f>
        <v>0</v>
      </c>
      <c r="CA244">
        <f>IF(Inputs!$B$27&lt;&gt;"Ready","PENDING INPUTS",IF(BW244&lt;=0,99,1+IF(AND(K244&gt;0,OR(K244&lt;BW244,AND(K244=BW244,0&lt;8))),1,0)+IF(AND(S244&gt;0,OR(S244&lt;BW244,AND(S244=BW244,1&lt;8))),1,0)+IF(AND(AA244&gt;0,OR(AA244&lt;BW244,AND(AA244=BW244,2&lt;8))),1,0)+IF(AND(AI244&gt;0,OR(AI244&lt;BW244,AND(AI244=BW244,3&lt;8))),1,0)+IF(AND(AQ244&gt;0,OR(AQ244&lt;BW244,AND(AQ244=BW244,4&lt;8))),1,0)+IF(AND(AY244&gt;0,OR(AY244&lt;BW244,AND(AY244=BW244,5&lt;8))),1,0)+IF(AND(BG244&gt;0,OR(BG244&lt;BW244,AND(BG244=BW244,6&lt;8))),1,0)+IF(AND(BO244&gt;0,OR(BO244&lt;BW244,AND(BO244=BW244,7&lt;8))),1,0)+IF(AND(CE244&gt;0,OR(CE244&lt;BW244,AND(CE244=BW244,9&lt;8))),1,0)))</f>
        <v>99</v>
      </c>
      <c r="CB244" s="3">
        <f>IF(Inputs!$B$27&lt;&gt;"Ready","PENDING INPUTS",IF(A244&gt;Inputs!$B$6,0,MIN(MAX(0,(BW244+BX244+BY244)-BZ244),MAX(0,C244-D244-(IF(O244&lt;CA244,K244+L244+M244-N244,0)+IF(W244&lt;CA244,S244+T244+U244-V244,0)+IF(AE244&lt;CA244,AA244+AB244+AC244-AD244,0)+IF(AM244&lt;CA244,AI244+AJ244+AK244-AL244,0)+IF(AU244&lt;CA244,AQ244+AR244+AS244-AT244,0)+IF(BC244&lt;CA244,AY244+AZ244+BA244-BB244,0)+IF(BK244&lt;CA244,BG244+BH244+BI244-BJ244,0)+IF(BS244&lt;CA244,BO244+BP244+BQ244-BR244,0)+IF(CA244&lt;CA244,BW244+BX244+BY244-BZ244,0)+IF(CI244&lt;CA244,CE244+CF244+CG244-CH244,0))))))</f>
        <v>0</v>
      </c>
      <c r="CC244" s="3">
        <f>IF(Inputs!$B$27&lt;&gt;"Ready","PENDING INPUTS",MIN((BW244+BX244+BY244),IF(D244&gt;C244,IF(D244=0,0,BZ244*C244/D244),BZ244+CB244)))</f>
        <v>0</v>
      </c>
      <c r="CD244" s="3">
        <f>IF(Inputs!$B$27&lt;&gt;"Ready","PENDING INPUTS",MAX(0,(BW244+BX244+BY244)-CC244))</f>
        <v>0</v>
      </c>
      <c r="CE244" s="3">
        <f>IF(Inputs!$B$27&lt;&gt;"Ready","PENDING INPUTS",CL243)</f>
        <v>0</v>
      </c>
      <c r="CF244" s="3">
        <f>IF(Inputs!$B$27&lt;&gt;"Ready","PENDING INPUTS",IF(A244&lt;=Inputs!$B$6,ROUND(CE244*Inputs!C23/12,2),0))</f>
        <v>0</v>
      </c>
      <c r="CG244" s="3">
        <f>IF(Inputs!$B$27&lt;&gt;"Ready","PENDING INPUTS",IF(AND(A244&lt;=Inputs!$B$6,CE244&gt;0),Inputs!G23,0))</f>
        <v>0</v>
      </c>
      <c r="CH244" s="3">
        <f>IF(Inputs!$B$27&lt;&gt;"Ready","PENDING INPUTS",IF(A244&gt;Inputs!$B$6,0,MIN((CE244+CF244+CG244),IF(Inputs!H23=1,Inputs!D23,MAX(Inputs!F23,ROUND(CE244*Inputs!E23+CF244+CG244,2))))))</f>
        <v>0</v>
      </c>
      <c r="CI244">
        <f>IF(Inputs!$B$27&lt;&gt;"Ready","PENDING INPUTS",IF(CE244&lt;=0,99,1+IF(AND(K244&gt;0,OR(K244&lt;CE244,AND(K244=CE244,0&lt;9))),1,0)+IF(AND(S244&gt;0,OR(S244&lt;CE244,AND(S244=CE244,1&lt;9))),1,0)+IF(AND(AA244&gt;0,OR(AA244&lt;CE244,AND(AA244=CE244,2&lt;9))),1,0)+IF(AND(AI244&gt;0,OR(AI244&lt;CE244,AND(AI244=CE244,3&lt;9))),1,0)+IF(AND(AQ244&gt;0,OR(AQ244&lt;CE244,AND(AQ244=CE244,4&lt;9))),1,0)+IF(AND(AY244&gt;0,OR(AY244&lt;CE244,AND(AY244=CE244,5&lt;9))),1,0)+IF(AND(BG244&gt;0,OR(BG244&lt;CE244,AND(BG244=CE244,6&lt;9))),1,0)+IF(AND(BO244&gt;0,OR(BO244&lt;CE244,AND(BO244=CE244,7&lt;9))),1,0)+IF(AND(BW244&gt;0,OR(BW244&lt;CE244,AND(BW244=CE244,8&lt;9))),1,0)))</f>
        <v>99</v>
      </c>
      <c r="CJ244" s="3">
        <f>IF(Inputs!$B$27&lt;&gt;"Ready","PENDING INPUTS",IF(A244&gt;Inputs!$B$6,0,MIN(MAX(0,(CE244+CF244+CG244)-CH244),MAX(0,C244-D244-(IF(O244&lt;CI244,K244+L244+M244-N244,0)+IF(W244&lt;CI244,S244+T244+U244-V244,0)+IF(AE244&lt;CI244,AA244+AB244+AC244-AD244,0)+IF(AM244&lt;CI244,AI244+AJ244+AK244-AL244,0)+IF(AU244&lt;CI244,AQ244+AR244+AS244-AT244,0)+IF(BC244&lt;CI244,AY244+AZ244+BA244-BB244,0)+IF(BK244&lt;CI244,BG244+BH244+BI244-BJ244,0)+IF(BS244&lt;CI244,BO244+BP244+BQ244-BR244,0)+IF(CA244&lt;CI244,BW244+BX244+BY244-BZ244,0)+IF(CI244&lt;CI244,CE244+CF244+CG244-CH244,0))))))</f>
        <v>0</v>
      </c>
      <c r="CK244" s="3">
        <f>IF(Inputs!$B$27&lt;&gt;"Ready","PENDING INPUTS",MIN((CE244+CF244+CG244),IF(D244&gt;C244,IF(D244=0,0,CH244*C244/D244),CH244+CJ244)))</f>
        <v>0</v>
      </c>
      <c r="CL244" s="3">
        <f>IF(Inputs!$B$27&lt;&gt;"Ready","PENDING INPUTS",MAX(0,(CE244+CF244+CG244)-CK244))</f>
        <v>0</v>
      </c>
    </row>
    <row r="245" spans="1:90" ht="27.95" customHeight="1" x14ac:dyDescent="0.25">
      <c r="A245">
        <v>241</v>
      </c>
      <c r="B245" s="13">
        <f>IF(Inputs!$B$27&lt;&gt;"Ready","PENDING INPUTS",EDATE(Inputs!$B$5,A245-1))</f>
        <v>53601</v>
      </c>
      <c r="C245" s="3">
        <f>IF(Inputs!$B$27&lt;&gt;"Ready","PENDING INPUTS",IF(A245&lt;=Inputs!$B$6,MAX(0,Inputs!$B$4+IF(A245=Inputs!$B$7,Inputs!$B$8,0)+IF(A245=Inputs!$B$9,Inputs!$B$10,0)),0))</f>
        <v>0</v>
      </c>
      <c r="D245" s="3">
        <f>IF(Inputs!$B$27&lt;&gt;"Ready","PENDING INPUTS",SUM(N245,V245,AD245,AL245,AT245,BB245,BJ245,BR245,BZ245,CH245))</f>
        <v>0</v>
      </c>
      <c r="E245" s="3">
        <f>IF(Inputs!$B$27&lt;&gt;"Ready","PENDING INPUTS",MAX(0,D245-C245))</f>
        <v>0</v>
      </c>
      <c r="F245" s="3">
        <f>IF(Inputs!$B$27&lt;&gt;"Ready","PENDING INPUTS",SUM(Q245,Y245,AG245,AO245,AW245,BE245,BM245,BU245,CC245,CK245))</f>
        <v>0</v>
      </c>
      <c r="G245" s="3">
        <f>IF(Inputs!$B$27&lt;&gt;"Ready","PENDING INPUTS",SUM(L245,T245,AB245,AJ245,AR245,AZ245,BH245,BP245,BX245,CF245))</f>
        <v>0</v>
      </c>
      <c r="H245" s="3">
        <f>IF(Inputs!$B$27&lt;&gt;"Ready","PENDING INPUTS",SUM(M245,U245,AC245,AK245,AS245,BA245,BI245,BQ245,BY245,CG245))</f>
        <v>0</v>
      </c>
      <c r="I245" s="3">
        <f>IF(Inputs!$B$27&lt;&gt;"Ready","PENDING INPUTS",SUM(R245,Z245,AH245,AP245,AX245,BF245,BN245,BV245,CD245,CL245))</f>
        <v>0</v>
      </c>
      <c r="J245" t="str">
        <f>IF(Inputs!$B$27&lt;&gt;"Ready","PENDING INPUTS",IF(A245&gt;Inputs!$B$6,"Beyond horizon",IF(E245&gt;0.005,"MINIMUM SHORTFALL",IF(I245&lt;0.005,"Paid off","In progress"))))</f>
        <v>Beyond horizon</v>
      </c>
      <c r="K245" s="3">
        <f>IF(Inputs!$B$27&lt;&gt;"Ready","PENDING INPUTS",R244)</f>
        <v>0</v>
      </c>
      <c r="L245" s="3">
        <f>IF(Inputs!$B$27&lt;&gt;"Ready","PENDING INPUTS",IF(A245&lt;=Inputs!$B$6,ROUND(K245*Inputs!C14/12,2),0))</f>
        <v>0</v>
      </c>
      <c r="M245" s="3">
        <f>IF(Inputs!$B$27&lt;&gt;"Ready","PENDING INPUTS",IF(AND(A245&lt;=Inputs!$B$6,K245&gt;0),Inputs!G14,0))</f>
        <v>0</v>
      </c>
      <c r="N245" s="3">
        <f>IF(Inputs!$B$27&lt;&gt;"Ready","PENDING INPUTS",IF(A245&gt;Inputs!$B$6,0,MIN((K245+L245+M245),IF(Inputs!H14=1,Inputs!D14,MAX(Inputs!F14,ROUND(K245*Inputs!E14+L245+M245,2))))))</f>
        <v>0</v>
      </c>
      <c r="O245">
        <f>IF(Inputs!$B$27&lt;&gt;"Ready","PENDING INPUTS",IF(K245&lt;=0,99,1+IF(AND(S245&gt;0,OR(S245&lt;K245,AND(S245=K245,1&lt;0))),1,0)+IF(AND(AA245&gt;0,OR(AA245&lt;K245,AND(AA245=K245,2&lt;0))),1,0)+IF(AND(AI245&gt;0,OR(AI245&lt;K245,AND(AI245=K245,3&lt;0))),1,0)+IF(AND(AQ245&gt;0,OR(AQ245&lt;K245,AND(AQ245=K245,4&lt;0))),1,0)+IF(AND(AY245&gt;0,OR(AY245&lt;K245,AND(AY245=K245,5&lt;0))),1,0)+IF(AND(BG245&gt;0,OR(BG245&lt;K245,AND(BG245=K245,6&lt;0))),1,0)+IF(AND(BO245&gt;0,OR(BO245&lt;K245,AND(BO245=K245,7&lt;0))),1,0)+IF(AND(BW245&gt;0,OR(BW245&lt;K245,AND(BW245=K245,8&lt;0))),1,0)+IF(AND(CE245&gt;0,OR(CE245&lt;K245,AND(CE245=K245,9&lt;0))),1,0)))</f>
        <v>99</v>
      </c>
      <c r="P245" s="3">
        <f>IF(Inputs!$B$27&lt;&gt;"Ready","PENDING INPUTS",IF(A245&gt;Inputs!$B$6,0,MIN(MAX(0,(K245+L245+M245)-N245),MAX(0,C245-D245-(IF(O245&lt;O245,K245+L245+M245-N245,0)+IF(W245&lt;O245,S245+T245+U245-V245,0)+IF(AE245&lt;O245,AA245+AB245+AC245-AD245,0)+IF(AM245&lt;O245,AI245+AJ245+AK245-AL245,0)+IF(AU245&lt;O245,AQ245+AR245+AS245-AT245,0)+IF(BC245&lt;O245,AY245+AZ245+BA245-BB245,0)+IF(BK245&lt;O245,BG245+BH245+BI245-BJ245,0)+IF(BS245&lt;O245,BO245+BP245+BQ245-BR245,0)+IF(CA245&lt;O245,BW245+BX245+BY245-BZ245,0)+IF(CI245&lt;O245,CE245+CF245+CG245-CH245,0))))))</f>
        <v>0</v>
      </c>
      <c r="Q245" s="3">
        <f>IF(Inputs!$B$27&lt;&gt;"Ready","PENDING INPUTS",MIN((K245+L245+M245),IF(D245&gt;C245,IF(D245=0,0,N245*C245/D245),N245+P245)))</f>
        <v>0</v>
      </c>
      <c r="R245" s="3">
        <f>IF(Inputs!$B$27&lt;&gt;"Ready","PENDING INPUTS",MAX(0,(K245+L245+M245)-Q245))</f>
        <v>0</v>
      </c>
      <c r="S245" s="3">
        <f>IF(Inputs!$B$27&lt;&gt;"Ready","PENDING INPUTS",Z244)</f>
        <v>0</v>
      </c>
      <c r="T245" s="3">
        <f>IF(Inputs!$B$27&lt;&gt;"Ready","PENDING INPUTS",IF(A245&lt;=Inputs!$B$6,ROUND(S245*Inputs!C15/12,2),0))</f>
        <v>0</v>
      </c>
      <c r="U245" s="3">
        <f>IF(Inputs!$B$27&lt;&gt;"Ready","PENDING INPUTS",IF(AND(A245&lt;=Inputs!$B$6,S245&gt;0),Inputs!G15,0))</f>
        <v>0</v>
      </c>
      <c r="V245" s="3">
        <f>IF(Inputs!$B$27&lt;&gt;"Ready","PENDING INPUTS",IF(A245&gt;Inputs!$B$6,0,MIN((S245+T245+U245),IF(Inputs!H15=1,Inputs!D15,MAX(Inputs!F15,ROUND(S245*Inputs!E15+T245+U245,2))))))</f>
        <v>0</v>
      </c>
      <c r="W245">
        <f>IF(Inputs!$B$27&lt;&gt;"Ready","PENDING INPUTS",IF(S245&lt;=0,99,1+IF(AND(K245&gt;0,OR(K245&lt;S245,AND(K245=S245,0&lt;1))),1,0)+IF(AND(AA245&gt;0,OR(AA245&lt;S245,AND(AA245=S245,2&lt;1))),1,0)+IF(AND(AI245&gt;0,OR(AI245&lt;S245,AND(AI245=S245,3&lt;1))),1,0)+IF(AND(AQ245&gt;0,OR(AQ245&lt;S245,AND(AQ245=S245,4&lt;1))),1,0)+IF(AND(AY245&gt;0,OR(AY245&lt;S245,AND(AY245=S245,5&lt;1))),1,0)+IF(AND(BG245&gt;0,OR(BG245&lt;S245,AND(BG245=S245,6&lt;1))),1,0)+IF(AND(BO245&gt;0,OR(BO245&lt;S245,AND(BO245=S245,7&lt;1))),1,0)+IF(AND(BW245&gt;0,OR(BW245&lt;S245,AND(BW245=S245,8&lt;1))),1,0)+IF(AND(CE245&gt;0,OR(CE245&lt;S245,AND(CE245=S245,9&lt;1))),1,0)))</f>
        <v>99</v>
      </c>
      <c r="X245" s="3">
        <f>IF(Inputs!$B$27&lt;&gt;"Ready","PENDING INPUTS",IF(A245&gt;Inputs!$B$6,0,MIN(MAX(0,(S245+T245+U245)-V245),MAX(0,C245-D245-(IF(O245&lt;W245,K245+L245+M245-N245,0)+IF(W245&lt;W245,S245+T245+U245-V245,0)+IF(AE245&lt;W245,AA245+AB245+AC245-AD245,0)+IF(AM245&lt;W245,AI245+AJ245+AK245-AL245,0)+IF(AU245&lt;W245,AQ245+AR245+AS245-AT245,0)+IF(BC245&lt;W245,AY245+AZ245+BA245-BB245,0)+IF(BK245&lt;W245,BG245+BH245+BI245-BJ245,0)+IF(BS245&lt;W245,BO245+BP245+BQ245-BR245,0)+IF(CA245&lt;W245,BW245+BX245+BY245-BZ245,0)+IF(CI245&lt;W245,CE245+CF245+CG245-CH245,0))))))</f>
        <v>0</v>
      </c>
      <c r="Y245" s="3">
        <f>IF(Inputs!$B$27&lt;&gt;"Ready","PENDING INPUTS",MIN((S245+T245+U245),IF(D245&gt;C245,IF(D245=0,0,V245*C245/D245),V245+X245)))</f>
        <v>0</v>
      </c>
      <c r="Z245" s="3">
        <f>IF(Inputs!$B$27&lt;&gt;"Ready","PENDING INPUTS",MAX(0,(S245+T245+U245)-Y245))</f>
        <v>0</v>
      </c>
      <c r="AA245" s="3">
        <f>IF(Inputs!$B$27&lt;&gt;"Ready","PENDING INPUTS",AH244)</f>
        <v>0</v>
      </c>
      <c r="AB245" s="3">
        <f>IF(Inputs!$B$27&lt;&gt;"Ready","PENDING INPUTS",IF(A245&lt;=Inputs!$B$6,ROUND(AA245*Inputs!C16/12,2),0))</f>
        <v>0</v>
      </c>
      <c r="AC245" s="3">
        <f>IF(Inputs!$B$27&lt;&gt;"Ready","PENDING INPUTS",IF(AND(A245&lt;=Inputs!$B$6,AA245&gt;0),Inputs!G16,0))</f>
        <v>0</v>
      </c>
      <c r="AD245" s="3">
        <f>IF(Inputs!$B$27&lt;&gt;"Ready","PENDING INPUTS",IF(A245&gt;Inputs!$B$6,0,MIN((AA245+AB245+AC245),IF(Inputs!H16=1,Inputs!D16,MAX(Inputs!F16,ROUND(AA245*Inputs!E16+AB245+AC245,2))))))</f>
        <v>0</v>
      </c>
      <c r="AE245">
        <f>IF(Inputs!$B$27&lt;&gt;"Ready","PENDING INPUTS",IF(AA245&lt;=0,99,1+IF(AND(K245&gt;0,OR(K245&lt;AA245,AND(K245=AA245,0&lt;2))),1,0)+IF(AND(S245&gt;0,OR(S245&lt;AA245,AND(S245=AA245,1&lt;2))),1,0)+IF(AND(AI245&gt;0,OR(AI245&lt;AA245,AND(AI245=AA245,3&lt;2))),1,0)+IF(AND(AQ245&gt;0,OR(AQ245&lt;AA245,AND(AQ245=AA245,4&lt;2))),1,0)+IF(AND(AY245&gt;0,OR(AY245&lt;AA245,AND(AY245=AA245,5&lt;2))),1,0)+IF(AND(BG245&gt;0,OR(BG245&lt;AA245,AND(BG245=AA245,6&lt;2))),1,0)+IF(AND(BO245&gt;0,OR(BO245&lt;AA245,AND(BO245=AA245,7&lt;2))),1,0)+IF(AND(BW245&gt;0,OR(BW245&lt;AA245,AND(BW245=AA245,8&lt;2))),1,0)+IF(AND(CE245&gt;0,OR(CE245&lt;AA245,AND(CE245=AA245,9&lt;2))),1,0)))</f>
        <v>99</v>
      </c>
      <c r="AF245" s="3">
        <f>IF(Inputs!$B$27&lt;&gt;"Ready","PENDING INPUTS",IF(A245&gt;Inputs!$B$6,0,MIN(MAX(0,(AA245+AB245+AC245)-AD245),MAX(0,C245-D245-(IF(O245&lt;AE245,K245+L245+M245-N245,0)+IF(W245&lt;AE245,S245+T245+U245-V245,0)+IF(AE245&lt;AE245,AA245+AB245+AC245-AD245,0)+IF(AM245&lt;AE245,AI245+AJ245+AK245-AL245,0)+IF(AU245&lt;AE245,AQ245+AR245+AS245-AT245,0)+IF(BC245&lt;AE245,AY245+AZ245+BA245-BB245,0)+IF(BK245&lt;AE245,BG245+BH245+BI245-BJ245,0)+IF(BS245&lt;AE245,BO245+BP245+BQ245-BR245,0)+IF(CA245&lt;AE245,BW245+BX245+BY245-BZ245,0)+IF(CI245&lt;AE245,CE245+CF245+CG245-CH245,0))))))</f>
        <v>0</v>
      </c>
      <c r="AG245" s="3">
        <f>IF(Inputs!$B$27&lt;&gt;"Ready","PENDING INPUTS",MIN((AA245+AB245+AC245),IF(D245&gt;C245,IF(D245=0,0,AD245*C245/D245),AD245+AF245)))</f>
        <v>0</v>
      </c>
      <c r="AH245" s="3">
        <f>IF(Inputs!$B$27&lt;&gt;"Ready","PENDING INPUTS",MAX(0,(AA245+AB245+AC245)-AG245))</f>
        <v>0</v>
      </c>
      <c r="AI245" s="3">
        <f>IF(Inputs!$B$27&lt;&gt;"Ready","PENDING INPUTS",AP244)</f>
        <v>0</v>
      </c>
      <c r="AJ245" s="3">
        <f>IF(Inputs!$B$27&lt;&gt;"Ready","PENDING INPUTS",IF(A245&lt;=Inputs!$B$6,ROUND(AI245*Inputs!C17/12,2),0))</f>
        <v>0</v>
      </c>
      <c r="AK245" s="3">
        <f>IF(Inputs!$B$27&lt;&gt;"Ready","PENDING INPUTS",IF(AND(A245&lt;=Inputs!$B$6,AI245&gt;0),Inputs!G17,0))</f>
        <v>0</v>
      </c>
      <c r="AL245" s="3">
        <f>IF(Inputs!$B$27&lt;&gt;"Ready","PENDING INPUTS",IF(A245&gt;Inputs!$B$6,0,MIN((AI245+AJ245+AK245),IF(Inputs!H17=1,Inputs!D17,MAX(Inputs!F17,ROUND(AI245*Inputs!E17+AJ245+AK245,2))))))</f>
        <v>0</v>
      </c>
      <c r="AM245">
        <f>IF(Inputs!$B$27&lt;&gt;"Ready","PENDING INPUTS",IF(AI245&lt;=0,99,1+IF(AND(K245&gt;0,OR(K245&lt;AI245,AND(K245=AI245,0&lt;3))),1,0)+IF(AND(S245&gt;0,OR(S245&lt;AI245,AND(S245=AI245,1&lt;3))),1,0)+IF(AND(AA245&gt;0,OR(AA245&lt;AI245,AND(AA245=AI245,2&lt;3))),1,0)+IF(AND(AQ245&gt;0,OR(AQ245&lt;AI245,AND(AQ245=AI245,4&lt;3))),1,0)+IF(AND(AY245&gt;0,OR(AY245&lt;AI245,AND(AY245=AI245,5&lt;3))),1,0)+IF(AND(BG245&gt;0,OR(BG245&lt;AI245,AND(BG245=AI245,6&lt;3))),1,0)+IF(AND(BO245&gt;0,OR(BO245&lt;AI245,AND(BO245=AI245,7&lt;3))),1,0)+IF(AND(BW245&gt;0,OR(BW245&lt;AI245,AND(BW245=AI245,8&lt;3))),1,0)+IF(AND(CE245&gt;0,OR(CE245&lt;AI245,AND(CE245=AI245,9&lt;3))),1,0)))</f>
        <v>99</v>
      </c>
      <c r="AN245" s="3">
        <f>IF(Inputs!$B$27&lt;&gt;"Ready","PENDING INPUTS",IF(A245&gt;Inputs!$B$6,0,MIN(MAX(0,(AI245+AJ245+AK245)-AL245),MAX(0,C245-D245-(IF(O245&lt;AM245,K245+L245+M245-N245,0)+IF(W245&lt;AM245,S245+T245+U245-V245,0)+IF(AE245&lt;AM245,AA245+AB245+AC245-AD245,0)+IF(AM245&lt;AM245,AI245+AJ245+AK245-AL245,0)+IF(AU245&lt;AM245,AQ245+AR245+AS245-AT245,0)+IF(BC245&lt;AM245,AY245+AZ245+BA245-BB245,0)+IF(BK245&lt;AM245,BG245+BH245+BI245-BJ245,0)+IF(BS245&lt;AM245,BO245+BP245+BQ245-BR245,0)+IF(CA245&lt;AM245,BW245+BX245+BY245-BZ245,0)+IF(CI245&lt;AM245,CE245+CF245+CG245-CH245,0))))))</f>
        <v>0</v>
      </c>
      <c r="AO245" s="3">
        <f>IF(Inputs!$B$27&lt;&gt;"Ready","PENDING INPUTS",MIN((AI245+AJ245+AK245),IF(D245&gt;C245,IF(D245=0,0,AL245*C245/D245),AL245+AN245)))</f>
        <v>0</v>
      </c>
      <c r="AP245" s="3">
        <f>IF(Inputs!$B$27&lt;&gt;"Ready","PENDING INPUTS",MAX(0,(AI245+AJ245+AK245)-AO245))</f>
        <v>0</v>
      </c>
      <c r="AQ245" s="3">
        <f>IF(Inputs!$B$27&lt;&gt;"Ready","PENDING INPUTS",AX244)</f>
        <v>0</v>
      </c>
      <c r="AR245" s="3">
        <f>IF(Inputs!$B$27&lt;&gt;"Ready","PENDING INPUTS",IF(A245&lt;=Inputs!$B$6,ROUND(AQ245*Inputs!C18/12,2),0))</f>
        <v>0</v>
      </c>
      <c r="AS245" s="3">
        <f>IF(Inputs!$B$27&lt;&gt;"Ready","PENDING INPUTS",IF(AND(A245&lt;=Inputs!$B$6,AQ245&gt;0),Inputs!G18,0))</f>
        <v>0</v>
      </c>
      <c r="AT245" s="3">
        <f>IF(Inputs!$B$27&lt;&gt;"Ready","PENDING INPUTS",IF(A245&gt;Inputs!$B$6,0,MIN((AQ245+AR245+AS245),IF(Inputs!H18=1,Inputs!D18,MAX(Inputs!F18,ROUND(AQ245*Inputs!E18+AR245+AS245,2))))))</f>
        <v>0</v>
      </c>
      <c r="AU245">
        <f>IF(Inputs!$B$27&lt;&gt;"Ready","PENDING INPUTS",IF(AQ245&lt;=0,99,1+IF(AND(K245&gt;0,OR(K245&lt;AQ245,AND(K245=AQ245,0&lt;4))),1,0)+IF(AND(S245&gt;0,OR(S245&lt;AQ245,AND(S245=AQ245,1&lt;4))),1,0)+IF(AND(AA245&gt;0,OR(AA245&lt;AQ245,AND(AA245=AQ245,2&lt;4))),1,0)+IF(AND(AI245&gt;0,OR(AI245&lt;AQ245,AND(AI245=AQ245,3&lt;4))),1,0)+IF(AND(AY245&gt;0,OR(AY245&lt;AQ245,AND(AY245=AQ245,5&lt;4))),1,0)+IF(AND(BG245&gt;0,OR(BG245&lt;AQ245,AND(BG245=AQ245,6&lt;4))),1,0)+IF(AND(BO245&gt;0,OR(BO245&lt;AQ245,AND(BO245=AQ245,7&lt;4))),1,0)+IF(AND(BW245&gt;0,OR(BW245&lt;AQ245,AND(BW245=AQ245,8&lt;4))),1,0)+IF(AND(CE245&gt;0,OR(CE245&lt;AQ245,AND(CE245=AQ245,9&lt;4))),1,0)))</f>
        <v>99</v>
      </c>
      <c r="AV245" s="3">
        <f>IF(Inputs!$B$27&lt;&gt;"Ready","PENDING INPUTS",IF(A245&gt;Inputs!$B$6,0,MIN(MAX(0,(AQ245+AR245+AS245)-AT245),MAX(0,C245-D245-(IF(O245&lt;AU245,K245+L245+M245-N245,0)+IF(W245&lt;AU245,S245+T245+U245-V245,0)+IF(AE245&lt;AU245,AA245+AB245+AC245-AD245,0)+IF(AM245&lt;AU245,AI245+AJ245+AK245-AL245,0)+IF(AU245&lt;AU245,AQ245+AR245+AS245-AT245,0)+IF(BC245&lt;AU245,AY245+AZ245+BA245-BB245,0)+IF(BK245&lt;AU245,BG245+BH245+BI245-BJ245,0)+IF(BS245&lt;AU245,BO245+BP245+BQ245-BR245,0)+IF(CA245&lt;AU245,BW245+BX245+BY245-BZ245,0)+IF(CI245&lt;AU245,CE245+CF245+CG245-CH245,0))))))</f>
        <v>0</v>
      </c>
      <c r="AW245" s="3">
        <f>IF(Inputs!$B$27&lt;&gt;"Ready","PENDING INPUTS",MIN((AQ245+AR245+AS245),IF(D245&gt;C245,IF(D245=0,0,AT245*C245/D245),AT245+AV245)))</f>
        <v>0</v>
      </c>
      <c r="AX245" s="3">
        <f>IF(Inputs!$B$27&lt;&gt;"Ready","PENDING INPUTS",MAX(0,(AQ245+AR245+AS245)-AW245))</f>
        <v>0</v>
      </c>
      <c r="AY245" s="3">
        <f>IF(Inputs!$B$27&lt;&gt;"Ready","PENDING INPUTS",BF244)</f>
        <v>0</v>
      </c>
      <c r="AZ245" s="3">
        <f>IF(Inputs!$B$27&lt;&gt;"Ready","PENDING INPUTS",IF(A245&lt;=Inputs!$B$6,ROUND(AY245*Inputs!C19/12,2),0))</f>
        <v>0</v>
      </c>
      <c r="BA245" s="3">
        <f>IF(Inputs!$B$27&lt;&gt;"Ready","PENDING INPUTS",IF(AND(A245&lt;=Inputs!$B$6,AY245&gt;0),Inputs!G19,0))</f>
        <v>0</v>
      </c>
      <c r="BB245" s="3">
        <f>IF(Inputs!$B$27&lt;&gt;"Ready","PENDING INPUTS",IF(A245&gt;Inputs!$B$6,0,MIN((AY245+AZ245+BA245),IF(Inputs!H19=1,Inputs!D19,MAX(Inputs!F19,ROUND(AY245*Inputs!E19+AZ245+BA245,2))))))</f>
        <v>0</v>
      </c>
      <c r="BC245">
        <f>IF(Inputs!$B$27&lt;&gt;"Ready","PENDING INPUTS",IF(AY245&lt;=0,99,1+IF(AND(K245&gt;0,OR(K245&lt;AY245,AND(K245=AY245,0&lt;5))),1,0)+IF(AND(S245&gt;0,OR(S245&lt;AY245,AND(S245=AY245,1&lt;5))),1,0)+IF(AND(AA245&gt;0,OR(AA245&lt;AY245,AND(AA245=AY245,2&lt;5))),1,0)+IF(AND(AI245&gt;0,OR(AI245&lt;AY245,AND(AI245=AY245,3&lt;5))),1,0)+IF(AND(AQ245&gt;0,OR(AQ245&lt;AY245,AND(AQ245=AY245,4&lt;5))),1,0)+IF(AND(BG245&gt;0,OR(BG245&lt;AY245,AND(BG245=AY245,6&lt;5))),1,0)+IF(AND(BO245&gt;0,OR(BO245&lt;AY245,AND(BO245=AY245,7&lt;5))),1,0)+IF(AND(BW245&gt;0,OR(BW245&lt;AY245,AND(BW245=AY245,8&lt;5))),1,0)+IF(AND(CE245&gt;0,OR(CE245&lt;AY245,AND(CE245=AY245,9&lt;5))),1,0)))</f>
        <v>99</v>
      </c>
      <c r="BD245" s="3">
        <f>IF(Inputs!$B$27&lt;&gt;"Ready","PENDING INPUTS",IF(A245&gt;Inputs!$B$6,0,MIN(MAX(0,(AY245+AZ245+BA245)-BB245),MAX(0,C245-D245-(IF(O245&lt;BC245,K245+L245+M245-N245,0)+IF(W245&lt;BC245,S245+T245+U245-V245,0)+IF(AE245&lt;BC245,AA245+AB245+AC245-AD245,0)+IF(AM245&lt;BC245,AI245+AJ245+AK245-AL245,0)+IF(AU245&lt;BC245,AQ245+AR245+AS245-AT245,0)+IF(BC245&lt;BC245,AY245+AZ245+BA245-BB245,0)+IF(BK245&lt;BC245,BG245+BH245+BI245-BJ245,0)+IF(BS245&lt;BC245,BO245+BP245+BQ245-BR245,0)+IF(CA245&lt;BC245,BW245+BX245+BY245-BZ245,0)+IF(CI245&lt;BC245,CE245+CF245+CG245-CH245,0))))))</f>
        <v>0</v>
      </c>
      <c r="BE245" s="3">
        <f>IF(Inputs!$B$27&lt;&gt;"Ready","PENDING INPUTS",MIN((AY245+AZ245+BA245),IF(D245&gt;C245,IF(D245=0,0,BB245*C245/D245),BB245+BD245)))</f>
        <v>0</v>
      </c>
      <c r="BF245" s="3">
        <f>IF(Inputs!$B$27&lt;&gt;"Ready","PENDING INPUTS",MAX(0,(AY245+AZ245+BA245)-BE245))</f>
        <v>0</v>
      </c>
      <c r="BG245" s="3">
        <f>IF(Inputs!$B$27&lt;&gt;"Ready","PENDING INPUTS",BN244)</f>
        <v>0</v>
      </c>
      <c r="BH245" s="3">
        <f>IF(Inputs!$B$27&lt;&gt;"Ready","PENDING INPUTS",IF(A245&lt;=Inputs!$B$6,ROUND(BG245*Inputs!C20/12,2),0))</f>
        <v>0</v>
      </c>
      <c r="BI245" s="3">
        <f>IF(Inputs!$B$27&lt;&gt;"Ready","PENDING INPUTS",IF(AND(A245&lt;=Inputs!$B$6,BG245&gt;0),Inputs!G20,0))</f>
        <v>0</v>
      </c>
      <c r="BJ245" s="3">
        <f>IF(Inputs!$B$27&lt;&gt;"Ready","PENDING INPUTS",IF(A245&gt;Inputs!$B$6,0,MIN((BG245+BH245+BI245),IF(Inputs!H20=1,Inputs!D20,MAX(Inputs!F20,ROUND(BG245*Inputs!E20+BH245+BI245,2))))))</f>
        <v>0</v>
      </c>
      <c r="BK245">
        <f>IF(Inputs!$B$27&lt;&gt;"Ready","PENDING INPUTS",IF(BG245&lt;=0,99,1+IF(AND(K245&gt;0,OR(K245&lt;BG245,AND(K245=BG245,0&lt;6))),1,0)+IF(AND(S245&gt;0,OR(S245&lt;BG245,AND(S245=BG245,1&lt;6))),1,0)+IF(AND(AA245&gt;0,OR(AA245&lt;BG245,AND(AA245=BG245,2&lt;6))),1,0)+IF(AND(AI245&gt;0,OR(AI245&lt;BG245,AND(AI245=BG245,3&lt;6))),1,0)+IF(AND(AQ245&gt;0,OR(AQ245&lt;BG245,AND(AQ245=BG245,4&lt;6))),1,0)+IF(AND(AY245&gt;0,OR(AY245&lt;BG245,AND(AY245=BG245,5&lt;6))),1,0)+IF(AND(BO245&gt;0,OR(BO245&lt;BG245,AND(BO245=BG245,7&lt;6))),1,0)+IF(AND(BW245&gt;0,OR(BW245&lt;BG245,AND(BW245=BG245,8&lt;6))),1,0)+IF(AND(CE245&gt;0,OR(CE245&lt;BG245,AND(CE245=BG245,9&lt;6))),1,0)))</f>
        <v>99</v>
      </c>
      <c r="BL245" s="3">
        <f>IF(Inputs!$B$27&lt;&gt;"Ready","PENDING INPUTS",IF(A245&gt;Inputs!$B$6,0,MIN(MAX(0,(BG245+BH245+BI245)-BJ245),MAX(0,C245-D245-(IF(O245&lt;BK245,K245+L245+M245-N245,0)+IF(W245&lt;BK245,S245+T245+U245-V245,0)+IF(AE245&lt;BK245,AA245+AB245+AC245-AD245,0)+IF(AM245&lt;BK245,AI245+AJ245+AK245-AL245,0)+IF(AU245&lt;BK245,AQ245+AR245+AS245-AT245,0)+IF(BC245&lt;BK245,AY245+AZ245+BA245-BB245,0)+IF(BK245&lt;BK245,BG245+BH245+BI245-BJ245,0)+IF(BS245&lt;BK245,BO245+BP245+BQ245-BR245,0)+IF(CA245&lt;BK245,BW245+BX245+BY245-BZ245,0)+IF(CI245&lt;BK245,CE245+CF245+CG245-CH245,0))))))</f>
        <v>0</v>
      </c>
      <c r="BM245" s="3">
        <f>IF(Inputs!$B$27&lt;&gt;"Ready","PENDING INPUTS",MIN((BG245+BH245+BI245),IF(D245&gt;C245,IF(D245=0,0,BJ245*C245/D245),BJ245+BL245)))</f>
        <v>0</v>
      </c>
      <c r="BN245" s="3">
        <f>IF(Inputs!$B$27&lt;&gt;"Ready","PENDING INPUTS",MAX(0,(BG245+BH245+BI245)-BM245))</f>
        <v>0</v>
      </c>
      <c r="BO245" s="3">
        <f>IF(Inputs!$B$27&lt;&gt;"Ready","PENDING INPUTS",BV244)</f>
        <v>0</v>
      </c>
      <c r="BP245" s="3">
        <f>IF(Inputs!$B$27&lt;&gt;"Ready","PENDING INPUTS",IF(A245&lt;=Inputs!$B$6,ROUND(BO245*Inputs!C21/12,2),0))</f>
        <v>0</v>
      </c>
      <c r="BQ245" s="3">
        <f>IF(Inputs!$B$27&lt;&gt;"Ready","PENDING INPUTS",IF(AND(A245&lt;=Inputs!$B$6,BO245&gt;0),Inputs!G21,0))</f>
        <v>0</v>
      </c>
      <c r="BR245" s="3">
        <f>IF(Inputs!$B$27&lt;&gt;"Ready","PENDING INPUTS",IF(A245&gt;Inputs!$B$6,0,MIN((BO245+BP245+BQ245),IF(Inputs!H21=1,Inputs!D21,MAX(Inputs!F21,ROUND(BO245*Inputs!E21+BP245+BQ245,2))))))</f>
        <v>0</v>
      </c>
      <c r="BS245">
        <f>IF(Inputs!$B$27&lt;&gt;"Ready","PENDING INPUTS",IF(BO245&lt;=0,99,1+IF(AND(K245&gt;0,OR(K245&lt;BO245,AND(K245=BO245,0&lt;7))),1,0)+IF(AND(S245&gt;0,OR(S245&lt;BO245,AND(S245=BO245,1&lt;7))),1,0)+IF(AND(AA245&gt;0,OR(AA245&lt;BO245,AND(AA245=BO245,2&lt;7))),1,0)+IF(AND(AI245&gt;0,OR(AI245&lt;BO245,AND(AI245=BO245,3&lt;7))),1,0)+IF(AND(AQ245&gt;0,OR(AQ245&lt;BO245,AND(AQ245=BO245,4&lt;7))),1,0)+IF(AND(AY245&gt;0,OR(AY245&lt;BO245,AND(AY245=BO245,5&lt;7))),1,0)+IF(AND(BG245&gt;0,OR(BG245&lt;BO245,AND(BG245=BO245,6&lt;7))),1,0)+IF(AND(BW245&gt;0,OR(BW245&lt;BO245,AND(BW245=BO245,8&lt;7))),1,0)+IF(AND(CE245&gt;0,OR(CE245&lt;BO245,AND(CE245=BO245,9&lt;7))),1,0)))</f>
        <v>99</v>
      </c>
      <c r="BT245" s="3">
        <f>IF(Inputs!$B$27&lt;&gt;"Ready","PENDING INPUTS",IF(A245&gt;Inputs!$B$6,0,MIN(MAX(0,(BO245+BP245+BQ245)-BR245),MAX(0,C245-D245-(IF(O245&lt;BS245,K245+L245+M245-N245,0)+IF(W245&lt;BS245,S245+T245+U245-V245,0)+IF(AE245&lt;BS245,AA245+AB245+AC245-AD245,0)+IF(AM245&lt;BS245,AI245+AJ245+AK245-AL245,0)+IF(AU245&lt;BS245,AQ245+AR245+AS245-AT245,0)+IF(BC245&lt;BS245,AY245+AZ245+BA245-BB245,0)+IF(BK245&lt;BS245,BG245+BH245+BI245-BJ245,0)+IF(BS245&lt;BS245,BO245+BP245+BQ245-BR245,0)+IF(CA245&lt;BS245,BW245+BX245+BY245-BZ245,0)+IF(CI245&lt;BS245,CE245+CF245+CG245-CH245,0))))))</f>
        <v>0</v>
      </c>
      <c r="BU245" s="3">
        <f>IF(Inputs!$B$27&lt;&gt;"Ready","PENDING INPUTS",MIN((BO245+BP245+BQ245),IF(D245&gt;C245,IF(D245=0,0,BR245*C245/D245),BR245+BT245)))</f>
        <v>0</v>
      </c>
      <c r="BV245" s="3">
        <f>IF(Inputs!$B$27&lt;&gt;"Ready","PENDING INPUTS",MAX(0,(BO245+BP245+BQ245)-BU245))</f>
        <v>0</v>
      </c>
      <c r="BW245" s="3">
        <f>IF(Inputs!$B$27&lt;&gt;"Ready","PENDING INPUTS",CD244)</f>
        <v>0</v>
      </c>
      <c r="BX245" s="3">
        <f>IF(Inputs!$B$27&lt;&gt;"Ready","PENDING INPUTS",IF(A245&lt;=Inputs!$B$6,ROUND(BW245*Inputs!C22/12,2),0))</f>
        <v>0</v>
      </c>
      <c r="BY245" s="3">
        <f>IF(Inputs!$B$27&lt;&gt;"Ready","PENDING INPUTS",IF(AND(A245&lt;=Inputs!$B$6,BW245&gt;0),Inputs!G22,0))</f>
        <v>0</v>
      </c>
      <c r="BZ245" s="3">
        <f>IF(Inputs!$B$27&lt;&gt;"Ready","PENDING INPUTS",IF(A245&gt;Inputs!$B$6,0,MIN((BW245+BX245+BY245),IF(Inputs!H22=1,Inputs!D22,MAX(Inputs!F22,ROUND(BW245*Inputs!E22+BX245+BY245,2))))))</f>
        <v>0</v>
      </c>
      <c r="CA245">
        <f>IF(Inputs!$B$27&lt;&gt;"Ready","PENDING INPUTS",IF(BW245&lt;=0,99,1+IF(AND(K245&gt;0,OR(K245&lt;BW245,AND(K245=BW245,0&lt;8))),1,0)+IF(AND(S245&gt;0,OR(S245&lt;BW245,AND(S245=BW245,1&lt;8))),1,0)+IF(AND(AA245&gt;0,OR(AA245&lt;BW245,AND(AA245=BW245,2&lt;8))),1,0)+IF(AND(AI245&gt;0,OR(AI245&lt;BW245,AND(AI245=BW245,3&lt;8))),1,0)+IF(AND(AQ245&gt;0,OR(AQ245&lt;BW245,AND(AQ245=BW245,4&lt;8))),1,0)+IF(AND(AY245&gt;0,OR(AY245&lt;BW245,AND(AY245=BW245,5&lt;8))),1,0)+IF(AND(BG245&gt;0,OR(BG245&lt;BW245,AND(BG245=BW245,6&lt;8))),1,0)+IF(AND(BO245&gt;0,OR(BO245&lt;BW245,AND(BO245=BW245,7&lt;8))),1,0)+IF(AND(CE245&gt;0,OR(CE245&lt;BW245,AND(CE245=BW245,9&lt;8))),1,0)))</f>
        <v>99</v>
      </c>
      <c r="CB245" s="3">
        <f>IF(Inputs!$B$27&lt;&gt;"Ready","PENDING INPUTS",IF(A245&gt;Inputs!$B$6,0,MIN(MAX(0,(BW245+BX245+BY245)-BZ245),MAX(0,C245-D245-(IF(O245&lt;CA245,K245+L245+M245-N245,0)+IF(W245&lt;CA245,S245+T245+U245-V245,0)+IF(AE245&lt;CA245,AA245+AB245+AC245-AD245,0)+IF(AM245&lt;CA245,AI245+AJ245+AK245-AL245,0)+IF(AU245&lt;CA245,AQ245+AR245+AS245-AT245,0)+IF(BC245&lt;CA245,AY245+AZ245+BA245-BB245,0)+IF(BK245&lt;CA245,BG245+BH245+BI245-BJ245,0)+IF(BS245&lt;CA245,BO245+BP245+BQ245-BR245,0)+IF(CA245&lt;CA245,BW245+BX245+BY245-BZ245,0)+IF(CI245&lt;CA245,CE245+CF245+CG245-CH245,0))))))</f>
        <v>0</v>
      </c>
      <c r="CC245" s="3">
        <f>IF(Inputs!$B$27&lt;&gt;"Ready","PENDING INPUTS",MIN((BW245+BX245+BY245),IF(D245&gt;C245,IF(D245=0,0,BZ245*C245/D245),BZ245+CB245)))</f>
        <v>0</v>
      </c>
      <c r="CD245" s="3">
        <f>IF(Inputs!$B$27&lt;&gt;"Ready","PENDING INPUTS",MAX(0,(BW245+BX245+BY245)-CC245))</f>
        <v>0</v>
      </c>
      <c r="CE245" s="3">
        <f>IF(Inputs!$B$27&lt;&gt;"Ready","PENDING INPUTS",CL244)</f>
        <v>0</v>
      </c>
      <c r="CF245" s="3">
        <f>IF(Inputs!$B$27&lt;&gt;"Ready","PENDING INPUTS",IF(A245&lt;=Inputs!$B$6,ROUND(CE245*Inputs!C23/12,2),0))</f>
        <v>0</v>
      </c>
      <c r="CG245" s="3">
        <f>IF(Inputs!$B$27&lt;&gt;"Ready","PENDING INPUTS",IF(AND(A245&lt;=Inputs!$B$6,CE245&gt;0),Inputs!G23,0))</f>
        <v>0</v>
      </c>
      <c r="CH245" s="3">
        <f>IF(Inputs!$B$27&lt;&gt;"Ready","PENDING INPUTS",IF(A245&gt;Inputs!$B$6,0,MIN((CE245+CF245+CG245),IF(Inputs!H23=1,Inputs!D23,MAX(Inputs!F23,ROUND(CE245*Inputs!E23+CF245+CG245,2))))))</f>
        <v>0</v>
      </c>
      <c r="CI245">
        <f>IF(Inputs!$B$27&lt;&gt;"Ready","PENDING INPUTS",IF(CE245&lt;=0,99,1+IF(AND(K245&gt;0,OR(K245&lt;CE245,AND(K245=CE245,0&lt;9))),1,0)+IF(AND(S245&gt;0,OR(S245&lt;CE245,AND(S245=CE245,1&lt;9))),1,0)+IF(AND(AA245&gt;0,OR(AA245&lt;CE245,AND(AA245=CE245,2&lt;9))),1,0)+IF(AND(AI245&gt;0,OR(AI245&lt;CE245,AND(AI245=CE245,3&lt;9))),1,0)+IF(AND(AQ245&gt;0,OR(AQ245&lt;CE245,AND(AQ245=CE245,4&lt;9))),1,0)+IF(AND(AY245&gt;0,OR(AY245&lt;CE245,AND(AY245=CE245,5&lt;9))),1,0)+IF(AND(BG245&gt;0,OR(BG245&lt;CE245,AND(BG245=CE245,6&lt;9))),1,0)+IF(AND(BO245&gt;0,OR(BO245&lt;CE245,AND(BO245=CE245,7&lt;9))),1,0)+IF(AND(BW245&gt;0,OR(BW245&lt;CE245,AND(BW245=CE245,8&lt;9))),1,0)))</f>
        <v>99</v>
      </c>
      <c r="CJ245" s="3">
        <f>IF(Inputs!$B$27&lt;&gt;"Ready","PENDING INPUTS",IF(A245&gt;Inputs!$B$6,0,MIN(MAX(0,(CE245+CF245+CG245)-CH245),MAX(0,C245-D245-(IF(O245&lt;CI245,K245+L245+M245-N245,0)+IF(W245&lt;CI245,S245+T245+U245-V245,0)+IF(AE245&lt;CI245,AA245+AB245+AC245-AD245,0)+IF(AM245&lt;CI245,AI245+AJ245+AK245-AL245,0)+IF(AU245&lt;CI245,AQ245+AR245+AS245-AT245,0)+IF(BC245&lt;CI245,AY245+AZ245+BA245-BB245,0)+IF(BK245&lt;CI245,BG245+BH245+BI245-BJ245,0)+IF(BS245&lt;CI245,BO245+BP245+BQ245-BR245,0)+IF(CA245&lt;CI245,BW245+BX245+BY245-BZ245,0)+IF(CI245&lt;CI245,CE245+CF245+CG245-CH245,0))))))</f>
        <v>0</v>
      </c>
      <c r="CK245" s="3">
        <f>IF(Inputs!$B$27&lt;&gt;"Ready","PENDING INPUTS",MIN((CE245+CF245+CG245),IF(D245&gt;C245,IF(D245=0,0,CH245*C245/D245),CH245+CJ245)))</f>
        <v>0</v>
      </c>
      <c r="CL245" s="3">
        <f>IF(Inputs!$B$27&lt;&gt;"Ready","PENDING INPUTS",MAX(0,(CE245+CF245+CG245)-CK245))</f>
        <v>0</v>
      </c>
    </row>
    <row r="246" spans="1:90" ht="27.95" customHeight="1" x14ac:dyDescent="0.25">
      <c r="A246">
        <v>242</v>
      </c>
      <c r="B246" s="13">
        <f>IF(Inputs!$B$27&lt;&gt;"Ready","PENDING INPUTS",EDATE(Inputs!$B$5,A246-1))</f>
        <v>53632</v>
      </c>
      <c r="C246" s="3">
        <f>IF(Inputs!$B$27&lt;&gt;"Ready","PENDING INPUTS",IF(A246&lt;=Inputs!$B$6,MAX(0,Inputs!$B$4+IF(A246=Inputs!$B$7,Inputs!$B$8,0)+IF(A246=Inputs!$B$9,Inputs!$B$10,0)),0))</f>
        <v>0</v>
      </c>
      <c r="D246" s="3">
        <f>IF(Inputs!$B$27&lt;&gt;"Ready","PENDING INPUTS",SUM(N246,V246,AD246,AL246,AT246,BB246,BJ246,BR246,BZ246,CH246))</f>
        <v>0</v>
      </c>
      <c r="E246" s="3">
        <f>IF(Inputs!$B$27&lt;&gt;"Ready","PENDING INPUTS",MAX(0,D246-C246))</f>
        <v>0</v>
      </c>
      <c r="F246" s="3">
        <f>IF(Inputs!$B$27&lt;&gt;"Ready","PENDING INPUTS",SUM(Q246,Y246,AG246,AO246,AW246,BE246,BM246,BU246,CC246,CK246))</f>
        <v>0</v>
      </c>
      <c r="G246" s="3">
        <f>IF(Inputs!$B$27&lt;&gt;"Ready","PENDING INPUTS",SUM(L246,T246,AB246,AJ246,AR246,AZ246,BH246,BP246,BX246,CF246))</f>
        <v>0</v>
      </c>
      <c r="H246" s="3">
        <f>IF(Inputs!$B$27&lt;&gt;"Ready","PENDING INPUTS",SUM(M246,U246,AC246,AK246,AS246,BA246,BI246,BQ246,BY246,CG246))</f>
        <v>0</v>
      </c>
      <c r="I246" s="3">
        <f>IF(Inputs!$B$27&lt;&gt;"Ready","PENDING INPUTS",SUM(R246,Z246,AH246,AP246,AX246,BF246,BN246,BV246,CD246,CL246))</f>
        <v>0</v>
      </c>
      <c r="J246" t="str">
        <f>IF(Inputs!$B$27&lt;&gt;"Ready","PENDING INPUTS",IF(A246&gt;Inputs!$B$6,"Beyond horizon",IF(E246&gt;0.005,"MINIMUM SHORTFALL",IF(I246&lt;0.005,"Paid off","In progress"))))</f>
        <v>Beyond horizon</v>
      </c>
      <c r="K246" s="3">
        <f>IF(Inputs!$B$27&lt;&gt;"Ready","PENDING INPUTS",R245)</f>
        <v>0</v>
      </c>
      <c r="L246" s="3">
        <f>IF(Inputs!$B$27&lt;&gt;"Ready","PENDING INPUTS",IF(A246&lt;=Inputs!$B$6,ROUND(K246*Inputs!C14/12,2),0))</f>
        <v>0</v>
      </c>
      <c r="M246" s="3">
        <f>IF(Inputs!$B$27&lt;&gt;"Ready","PENDING INPUTS",IF(AND(A246&lt;=Inputs!$B$6,K246&gt;0),Inputs!G14,0))</f>
        <v>0</v>
      </c>
      <c r="N246" s="3">
        <f>IF(Inputs!$B$27&lt;&gt;"Ready","PENDING INPUTS",IF(A246&gt;Inputs!$B$6,0,MIN((K246+L246+M246),IF(Inputs!H14=1,Inputs!D14,MAX(Inputs!F14,ROUND(K246*Inputs!E14+L246+M246,2))))))</f>
        <v>0</v>
      </c>
      <c r="O246">
        <f>IF(Inputs!$B$27&lt;&gt;"Ready","PENDING INPUTS",IF(K246&lt;=0,99,1+IF(AND(S246&gt;0,OR(S246&lt;K246,AND(S246=K246,1&lt;0))),1,0)+IF(AND(AA246&gt;0,OR(AA246&lt;K246,AND(AA246=K246,2&lt;0))),1,0)+IF(AND(AI246&gt;0,OR(AI246&lt;K246,AND(AI246=K246,3&lt;0))),1,0)+IF(AND(AQ246&gt;0,OR(AQ246&lt;K246,AND(AQ246=K246,4&lt;0))),1,0)+IF(AND(AY246&gt;0,OR(AY246&lt;K246,AND(AY246=K246,5&lt;0))),1,0)+IF(AND(BG246&gt;0,OR(BG246&lt;K246,AND(BG246=K246,6&lt;0))),1,0)+IF(AND(BO246&gt;0,OR(BO246&lt;K246,AND(BO246=K246,7&lt;0))),1,0)+IF(AND(BW246&gt;0,OR(BW246&lt;K246,AND(BW246=K246,8&lt;0))),1,0)+IF(AND(CE246&gt;0,OR(CE246&lt;K246,AND(CE246=K246,9&lt;0))),1,0)))</f>
        <v>99</v>
      </c>
      <c r="P246" s="3">
        <f>IF(Inputs!$B$27&lt;&gt;"Ready","PENDING INPUTS",IF(A246&gt;Inputs!$B$6,0,MIN(MAX(0,(K246+L246+M246)-N246),MAX(0,C246-D246-(IF(O246&lt;O246,K246+L246+M246-N246,0)+IF(W246&lt;O246,S246+T246+U246-V246,0)+IF(AE246&lt;O246,AA246+AB246+AC246-AD246,0)+IF(AM246&lt;O246,AI246+AJ246+AK246-AL246,0)+IF(AU246&lt;O246,AQ246+AR246+AS246-AT246,0)+IF(BC246&lt;O246,AY246+AZ246+BA246-BB246,0)+IF(BK246&lt;O246,BG246+BH246+BI246-BJ246,0)+IF(BS246&lt;O246,BO246+BP246+BQ246-BR246,0)+IF(CA246&lt;O246,BW246+BX246+BY246-BZ246,0)+IF(CI246&lt;O246,CE246+CF246+CG246-CH246,0))))))</f>
        <v>0</v>
      </c>
      <c r="Q246" s="3">
        <f>IF(Inputs!$B$27&lt;&gt;"Ready","PENDING INPUTS",MIN((K246+L246+M246),IF(D246&gt;C246,IF(D246=0,0,N246*C246/D246),N246+P246)))</f>
        <v>0</v>
      </c>
      <c r="R246" s="3">
        <f>IF(Inputs!$B$27&lt;&gt;"Ready","PENDING INPUTS",MAX(0,(K246+L246+M246)-Q246))</f>
        <v>0</v>
      </c>
      <c r="S246" s="3">
        <f>IF(Inputs!$B$27&lt;&gt;"Ready","PENDING INPUTS",Z245)</f>
        <v>0</v>
      </c>
      <c r="T246" s="3">
        <f>IF(Inputs!$B$27&lt;&gt;"Ready","PENDING INPUTS",IF(A246&lt;=Inputs!$B$6,ROUND(S246*Inputs!C15/12,2),0))</f>
        <v>0</v>
      </c>
      <c r="U246" s="3">
        <f>IF(Inputs!$B$27&lt;&gt;"Ready","PENDING INPUTS",IF(AND(A246&lt;=Inputs!$B$6,S246&gt;0),Inputs!G15,0))</f>
        <v>0</v>
      </c>
      <c r="V246" s="3">
        <f>IF(Inputs!$B$27&lt;&gt;"Ready","PENDING INPUTS",IF(A246&gt;Inputs!$B$6,0,MIN((S246+T246+U246),IF(Inputs!H15=1,Inputs!D15,MAX(Inputs!F15,ROUND(S246*Inputs!E15+T246+U246,2))))))</f>
        <v>0</v>
      </c>
      <c r="W246">
        <f>IF(Inputs!$B$27&lt;&gt;"Ready","PENDING INPUTS",IF(S246&lt;=0,99,1+IF(AND(K246&gt;0,OR(K246&lt;S246,AND(K246=S246,0&lt;1))),1,0)+IF(AND(AA246&gt;0,OR(AA246&lt;S246,AND(AA246=S246,2&lt;1))),1,0)+IF(AND(AI246&gt;0,OR(AI246&lt;S246,AND(AI246=S246,3&lt;1))),1,0)+IF(AND(AQ246&gt;0,OR(AQ246&lt;S246,AND(AQ246=S246,4&lt;1))),1,0)+IF(AND(AY246&gt;0,OR(AY246&lt;S246,AND(AY246=S246,5&lt;1))),1,0)+IF(AND(BG246&gt;0,OR(BG246&lt;S246,AND(BG246=S246,6&lt;1))),1,0)+IF(AND(BO246&gt;0,OR(BO246&lt;S246,AND(BO246=S246,7&lt;1))),1,0)+IF(AND(BW246&gt;0,OR(BW246&lt;S246,AND(BW246=S246,8&lt;1))),1,0)+IF(AND(CE246&gt;0,OR(CE246&lt;S246,AND(CE246=S246,9&lt;1))),1,0)))</f>
        <v>99</v>
      </c>
      <c r="X246" s="3">
        <f>IF(Inputs!$B$27&lt;&gt;"Ready","PENDING INPUTS",IF(A246&gt;Inputs!$B$6,0,MIN(MAX(0,(S246+T246+U246)-V246),MAX(0,C246-D246-(IF(O246&lt;W246,K246+L246+M246-N246,0)+IF(W246&lt;W246,S246+T246+U246-V246,0)+IF(AE246&lt;W246,AA246+AB246+AC246-AD246,0)+IF(AM246&lt;W246,AI246+AJ246+AK246-AL246,0)+IF(AU246&lt;W246,AQ246+AR246+AS246-AT246,0)+IF(BC246&lt;W246,AY246+AZ246+BA246-BB246,0)+IF(BK246&lt;W246,BG246+BH246+BI246-BJ246,0)+IF(BS246&lt;W246,BO246+BP246+BQ246-BR246,0)+IF(CA246&lt;W246,BW246+BX246+BY246-BZ246,0)+IF(CI246&lt;W246,CE246+CF246+CG246-CH246,0))))))</f>
        <v>0</v>
      </c>
      <c r="Y246" s="3">
        <f>IF(Inputs!$B$27&lt;&gt;"Ready","PENDING INPUTS",MIN((S246+T246+U246),IF(D246&gt;C246,IF(D246=0,0,V246*C246/D246),V246+X246)))</f>
        <v>0</v>
      </c>
      <c r="Z246" s="3">
        <f>IF(Inputs!$B$27&lt;&gt;"Ready","PENDING INPUTS",MAX(0,(S246+T246+U246)-Y246))</f>
        <v>0</v>
      </c>
      <c r="AA246" s="3">
        <f>IF(Inputs!$B$27&lt;&gt;"Ready","PENDING INPUTS",AH245)</f>
        <v>0</v>
      </c>
      <c r="AB246" s="3">
        <f>IF(Inputs!$B$27&lt;&gt;"Ready","PENDING INPUTS",IF(A246&lt;=Inputs!$B$6,ROUND(AA246*Inputs!C16/12,2),0))</f>
        <v>0</v>
      </c>
      <c r="AC246" s="3">
        <f>IF(Inputs!$B$27&lt;&gt;"Ready","PENDING INPUTS",IF(AND(A246&lt;=Inputs!$B$6,AA246&gt;0),Inputs!G16,0))</f>
        <v>0</v>
      </c>
      <c r="AD246" s="3">
        <f>IF(Inputs!$B$27&lt;&gt;"Ready","PENDING INPUTS",IF(A246&gt;Inputs!$B$6,0,MIN((AA246+AB246+AC246),IF(Inputs!H16=1,Inputs!D16,MAX(Inputs!F16,ROUND(AA246*Inputs!E16+AB246+AC246,2))))))</f>
        <v>0</v>
      </c>
      <c r="AE246">
        <f>IF(Inputs!$B$27&lt;&gt;"Ready","PENDING INPUTS",IF(AA246&lt;=0,99,1+IF(AND(K246&gt;0,OR(K246&lt;AA246,AND(K246=AA246,0&lt;2))),1,0)+IF(AND(S246&gt;0,OR(S246&lt;AA246,AND(S246=AA246,1&lt;2))),1,0)+IF(AND(AI246&gt;0,OR(AI246&lt;AA246,AND(AI246=AA246,3&lt;2))),1,0)+IF(AND(AQ246&gt;0,OR(AQ246&lt;AA246,AND(AQ246=AA246,4&lt;2))),1,0)+IF(AND(AY246&gt;0,OR(AY246&lt;AA246,AND(AY246=AA246,5&lt;2))),1,0)+IF(AND(BG246&gt;0,OR(BG246&lt;AA246,AND(BG246=AA246,6&lt;2))),1,0)+IF(AND(BO246&gt;0,OR(BO246&lt;AA246,AND(BO246=AA246,7&lt;2))),1,0)+IF(AND(BW246&gt;0,OR(BW246&lt;AA246,AND(BW246=AA246,8&lt;2))),1,0)+IF(AND(CE246&gt;0,OR(CE246&lt;AA246,AND(CE246=AA246,9&lt;2))),1,0)))</f>
        <v>99</v>
      </c>
      <c r="AF246" s="3">
        <f>IF(Inputs!$B$27&lt;&gt;"Ready","PENDING INPUTS",IF(A246&gt;Inputs!$B$6,0,MIN(MAX(0,(AA246+AB246+AC246)-AD246),MAX(0,C246-D246-(IF(O246&lt;AE246,K246+L246+M246-N246,0)+IF(W246&lt;AE246,S246+T246+U246-V246,0)+IF(AE246&lt;AE246,AA246+AB246+AC246-AD246,0)+IF(AM246&lt;AE246,AI246+AJ246+AK246-AL246,0)+IF(AU246&lt;AE246,AQ246+AR246+AS246-AT246,0)+IF(BC246&lt;AE246,AY246+AZ246+BA246-BB246,0)+IF(BK246&lt;AE246,BG246+BH246+BI246-BJ246,0)+IF(BS246&lt;AE246,BO246+BP246+BQ246-BR246,0)+IF(CA246&lt;AE246,BW246+BX246+BY246-BZ246,0)+IF(CI246&lt;AE246,CE246+CF246+CG246-CH246,0))))))</f>
        <v>0</v>
      </c>
      <c r="AG246" s="3">
        <f>IF(Inputs!$B$27&lt;&gt;"Ready","PENDING INPUTS",MIN((AA246+AB246+AC246),IF(D246&gt;C246,IF(D246=0,0,AD246*C246/D246),AD246+AF246)))</f>
        <v>0</v>
      </c>
      <c r="AH246" s="3">
        <f>IF(Inputs!$B$27&lt;&gt;"Ready","PENDING INPUTS",MAX(0,(AA246+AB246+AC246)-AG246))</f>
        <v>0</v>
      </c>
      <c r="AI246" s="3">
        <f>IF(Inputs!$B$27&lt;&gt;"Ready","PENDING INPUTS",AP245)</f>
        <v>0</v>
      </c>
      <c r="AJ246" s="3">
        <f>IF(Inputs!$B$27&lt;&gt;"Ready","PENDING INPUTS",IF(A246&lt;=Inputs!$B$6,ROUND(AI246*Inputs!C17/12,2),0))</f>
        <v>0</v>
      </c>
      <c r="AK246" s="3">
        <f>IF(Inputs!$B$27&lt;&gt;"Ready","PENDING INPUTS",IF(AND(A246&lt;=Inputs!$B$6,AI246&gt;0),Inputs!G17,0))</f>
        <v>0</v>
      </c>
      <c r="AL246" s="3">
        <f>IF(Inputs!$B$27&lt;&gt;"Ready","PENDING INPUTS",IF(A246&gt;Inputs!$B$6,0,MIN((AI246+AJ246+AK246),IF(Inputs!H17=1,Inputs!D17,MAX(Inputs!F17,ROUND(AI246*Inputs!E17+AJ246+AK246,2))))))</f>
        <v>0</v>
      </c>
      <c r="AM246">
        <f>IF(Inputs!$B$27&lt;&gt;"Ready","PENDING INPUTS",IF(AI246&lt;=0,99,1+IF(AND(K246&gt;0,OR(K246&lt;AI246,AND(K246=AI246,0&lt;3))),1,0)+IF(AND(S246&gt;0,OR(S246&lt;AI246,AND(S246=AI246,1&lt;3))),1,0)+IF(AND(AA246&gt;0,OR(AA246&lt;AI246,AND(AA246=AI246,2&lt;3))),1,0)+IF(AND(AQ246&gt;0,OR(AQ246&lt;AI246,AND(AQ246=AI246,4&lt;3))),1,0)+IF(AND(AY246&gt;0,OR(AY246&lt;AI246,AND(AY246=AI246,5&lt;3))),1,0)+IF(AND(BG246&gt;0,OR(BG246&lt;AI246,AND(BG246=AI246,6&lt;3))),1,0)+IF(AND(BO246&gt;0,OR(BO246&lt;AI246,AND(BO246=AI246,7&lt;3))),1,0)+IF(AND(BW246&gt;0,OR(BW246&lt;AI246,AND(BW246=AI246,8&lt;3))),1,0)+IF(AND(CE246&gt;0,OR(CE246&lt;AI246,AND(CE246=AI246,9&lt;3))),1,0)))</f>
        <v>99</v>
      </c>
      <c r="AN246" s="3">
        <f>IF(Inputs!$B$27&lt;&gt;"Ready","PENDING INPUTS",IF(A246&gt;Inputs!$B$6,0,MIN(MAX(0,(AI246+AJ246+AK246)-AL246),MAX(0,C246-D246-(IF(O246&lt;AM246,K246+L246+M246-N246,0)+IF(W246&lt;AM246,S246+T246+U246-V246,0)+IF(AE246&lt;AM246,AA246+AB246+AC246-AD246,0)+IF(AM246&lt;AM246,AI246+AJ246+AK246-AL246,0)+IF(AU246&lt;AM246,AQ246+AR246+AS246-AT246,0)+IF(BC246&lt;AM246,AY246+AZ246+BA246-BB246,0)+IF(BK246&lt;AM246,BG246+BH246+BI246-BJ246,0)+IF(BS246&lt;AM246,BO246+BP246+BQ246-BR246,0)+IF(CA246&lt;AM246,BW246+BX246+BY246-BZ246,0)+IF(CI246&lt;AM246,CE246+CF246+CG246-CH246,0))))))</f>
        <v>0</v>
      </c>
      <c r="AO246" s="3">
        <f>IF(Inputs!$B$27&lt;&gt;"Ready","PENDING INPUTS",MIN((AI246+AJ246+AK246),IF(D246&gt;C246,IF(D246=0,0,AL246*C246/D246),AL246+AN246)))</f>
        <v>0</v>
      </c>
      <c r="AP246" s="3">
        <f>IF(Inputs!$B$27&lt;&gt;"Ready","PENDING INPUTS",MAX(0,(AI246+AJ246+AK246)-AO246))</f>
        <v>0</v>
      </c>
      <c r="AQ246" s="3">
        <f>IF(Inputs!$B$27&lt;&gt;"Ready","PENDING INPUTS",AX245)</f>
        <v>0</v>
      </c>
      <c r="AR246" s="3">
        <f>IF(Inputs!$B$27&lt;&gt;"Ready","PENDING INPUTS",IF(A246&lt;=Inputs!$B$6,ROUND(AQ246*Inputs!C18/12,2),0))</f>
        <v>0</v>
      </c>
      <c r="AS246" s="3">
        <f>IF(Inputs!$B$27&lt;&gt;"Ready","PENDING INPUTS",IF(AND(A246&lt;=Inputs!$B$6,AQ246&gt;0),Inputs!G18,0))</f>
        <v>0</v>
      </c>
      <c r="AT246" s="3">
        <f>IF(Inputs!$B$27&lt;&gt;"Ready","PENDING INPUTS",IF(A246&gt;Inputs!$B$6,0,MIN((AQ246+AR246+AS246),IF(Inputs!H18=1,Inputs!D18,MAX(Inputs!F18,ROUND(AQ246*Inputs!E18+AR246+AS246,2))))))</f>
        <v>0</v>
      </c>
      <c r="AU246">
        <f>IF(Inputs!$B$27&lt;&gt;"Ready","PENDING INPUTS",IF(AQ246&lt;=0,99,1+IF(AND(K246&gt;0,OR(K246&lt;AQ246,AND(K246=AQ246,0&lt;4))),1,0)+IF(AND(S246&gt;0,OR(S246&lt;AQ246,AND(S246=AQ246,1&lt;4))),1,0)+IF(AND(AA246&gt;0,OR(AA246&lt;AQ246,AND(AA246=AQ246,2&lt;4))),1,0)+IF(AND(AI246&gt;0,OR(AI246&lt;AQ246,AND(AI246=AQ246,3&lt;4))),1,0)+IF(AND(AY246&gt;0,OR(AY246&lt;AQ246,AND(AY246=AQ246,5&lt;4))),1,0)+IF(AND(BG246&gt;0,OR(BG246&lt;AQ246,AND(BG246=AQ246,6&lt;4))),1,0)+IF(AND(BO246&gt;0,OR(BO246&lt;AQ246,AND(BO246=AQ246,7&lt;4))),1,0)+IF(AND(BW246&gt;0,OR(BW246&lt;AQ246,AND(BW246=AQ246,8&lt;4))),1,0)+IF(AND(CE246&gt;0,OR(CE246&lt;AQ246,AND(CE246=AQ246,9&lt;4))),1,0)))</f>
        <v>99</v>
      </c>
      <c r="AV246" s="3">
        <f>IF(Inputs!$B$27&lt;&gt;"Ready","PENDING INPUTS",IF(A246&gt;Inputs!$B$6,0,MIN(MAX(0,(AQ246+AR246+AS246)-AT246),MAX(0,C246-D246-(IF(O246&lt;AU246,K246+L246+M246-N246,0)+IF(W246&lt;AU246,S246+T246+U246-V246,0)+IF(AE246&lt;AU246,AA246+AB246+AC246-AD246,0)+IF(AM246&lt;AU246,AI246+AJ246+AK246-AL246,0)+IF(AU246&lt;AU246,AQ246+AR246+AS246-AT246,0)+IF(BC246&lt;AU246,AY246+AZ246+BA246-BB246,0)+IF(BK246&lt;AU246,BG246+BH246+BI246-BJ246,0)+IF(BS246&lt;AU246,BO246+BP246+BQ246-BR246,0)+IF(CA246&lt;AU246,BW246+BX246+BY246-BZ246,0)+IF(CI246&lt;AU246,CE246+CF246+CG246-CH246,0))))))</f>
        <v>0</v>
      </c>
      <c r="AW246" s="3">
        <f>IF(Inputs!$B$27&lt;&gt;"Ready","PENDING INPUTS",MIN((AQ246+AR246+AS246),IF(D246&gt;C246,IF(D246=0,0,AT246*C246/D246),AT246+AV246)))</f>
        <v>0</v>
      </c>
      <c r="AX246" s="3">
        <f>IF(Inputs!$B$27&lt;&gt;"Ready","PENDING INPUTS",MAX(0,(AQ246+AR246+AS246)-AW246))</f>
        <v>0</v>
      </c>
      <c r="AY246" s="3">
        <f>IF(Inputs!$B$27&lt;&gt;"Ready","PENDING INPUTS",BF245)</f>
        <v>0</v>
      </c>
      <c r="AZ246" s="3">
        <f>IF(Inputs!$B$27&lt;&gt;"Ready","PENDING INPUTS",IF(A246&lt;=Inputs!$B$6,ROUND(AY246*Inputs!C19/12,2),0))</f>
        <v>0</v>
      </c>
      <c r="BA246" s="3">
        <f>IF(Inputs!$B$27&lt;&gt;"Ready","PENDING INPUTS",IF(AND(A246&lt;=Inputs!$B$6,AY246&gt;0),Inputs!G19,0))</f>
        <v>0</v>
      </c>
      <c r="BB246" s="3">
        <f>IF(Inputs!$B$27&lt;&gt;"Ready","PENDING INPUTS",IF(A246&gt;Inputs!$B$6,0,MIN((AY246+AZ246+BA246),IF(Inputs!H19=1,Inputs!D19,MAX(Inputs!F19,ROUND(AY246*Inputs!E19+AZ246+BA246,2))))))</f>
        <v>0</v>
      </c>
      <c r="BC246">
        <f>IF(Inputs!$B$27&lt;&gt;"Ready","PENDING INPUTS",IF(AY246&lt;=0,99,1+IF(AND(K246&gt;0,OR(K246&lt;AY246,AND(K246=AY246,0&lt;5))),1,0)+IF(AND(S246&gt;0,OR(S246&lt;AY246,AND(S246=AY246,1&lt;5))),1,0)+IF(AND(AA246&gt;0,OR(AA246&lt;AY246,AND(AA246=AY246,2&lt;5))),1,0)+IF(AND(AI246&gt;0,OR(AI246&lt;AY246,AND(AI246=AY246,3&lt;5))),1,0)+IF(AND(AQ246&gt;0,OR(AQ246&lt;AY246,AND(AQ246=AY246,4&lt;5))),1,0)+IF(AND(BG246&gt;0,OR(BG246&lt;AY246,AND(BG246=AY246,6&lt;5))),1,0)+IF(AND(BO246&gt;0,OR(BO246&lt;AY246,AND(BO246=AY246,7&lt;5))),1,0)+IF(AND(BW246&gt;0,OR(BW246&lt;AY246,AND(BW246=AY246,8&lt;5))),1,0)+IF(AND(CE246&gt;0,OR(CE246&lt;AY246,AND(CE246=AY246,9&lt;5))),1,0)))</f>
        <v>99</v>
      </c>
      <c r="BD246" s="3">
        <f>IF(Inputs!$B$27&lt;&gt;"Ready","PENDING INPUTS",IF(A246&gt;Inputs!$B$6,0,MIN(MAX(0,(AY246+AZ246+BA246)-BB246),MAX(0,C246-D246-(IF(O246&lt;BC246,K246+L246+M246-N246,0)+IF(W246&lt;BC246,S246+T246+U246-V246,0)+IF(AE246&lt;BC246,AA246+AB246+AC246-AD246,0)+IF(AM246&lt;BC246,AI246+AJ246+AK246-AL246,0)+IF(AU246&lt;BC246,AQ246+AR246+AS246-AT246,0)+IF(BC246&lt;BC246,AY246+AZ246+BA246-BB246,0)+IF(BK246&lt;BC246,BG246+BH246+BI246-BJ246,0)+IF(BS246&lt;BC246,BO246+BP246+BQ246-BR246,0)+IF(CA246&lt;BC246,BW246+BX246+BY246-BZ246,0)+IF(CI246&lt;BC246,CE246+CF246+CG246-CH246,0))))))</f>
        <v>0</v>
      </c>
      <c r="BE246" s="3">
        <f>IF(Inputs!$B$27&lt;&gt;"Ready","PENDING INPUTS",MIN((AY246+AZ246+BA246),IF(D246&gt;C246,IF(D246=0,0,BB246*C246/D246),BB246+BD246)))</f>
        <v>0</v>
      </c>
      <c r="BF246" s="3">
        <f>IF(Inputs!$B$27&lt;&gt;"Ready","PENDING INPUTS",MAX(0,(AY246+AZ246+BA246)-BE246))</f>
        <v>0</v>
      </c>
      <c r="BG246" s="3">
        <f>IF(Inputs!$B$27&lt;&gt;"Ready","PENDING INPUTS",BN245)</f>
        <v>0</v>
      </c>
      <c r="BH246" s="3">
        <f>IF(Inputs!$B$27&lt;&gt;"Ready","PENDING INPUTS",IF(A246&lt;=Inputs!$B$6,ROUND(BG246*Inputs!C20/12,2),0))</f>
        <v>0</v>
      </c>
      <c r="BI246" s="3">
        <f>IF(Inputs!$B$27&lt;&gt;"Ready","PENDING INPUTS",IF(AND(A246&lt;=Inputs!$B$6,BG246&gt;0),Inputs!G20,0))</f>
        <v>0</v>
      </c>
      <c r="BJ246" s="3">
        <f>IF(Inputs!$B$27&lt;&gt;"Ready","PENDING INPUTS",IF(A246&gt;Inputs!$B$6,0,MIN((BG246+BH246+BI246),IF(Inputs!H20=1,Inputs!D20,MAX(Inputs!F20,ROUND(BG246*Inputs!E20+BH246+BI246,2))))))</f>
        <v>0</v>
      </c>
      <c r="BK246">
        <f>IF(Inputs!$B$27&lt;&gt;"Ready","PENDING INPUTS",IF(BG246&lt;=0,99,1+IF(AND(K246&gt;0,OR(K246&lt;BG246,AND(K246=BG246,0&lt;6))),1,0)+IF(AND(S246&gt;0,OR(S246&lt;BG246,AND(S246=BG246,1&lt;6))),1,0)+IF(AND(AA246&gt;0,OR(AA246&lt;BG246,AND(AA246=BG246,2&lt;6))),1,0)+IF(AND(AI246&gt;0,OR(AI246&lt;BG246,AND(AI246=BG246,3&lt;6))),1,0)+IF(AND(AQ246&gt;0,OR(AQ246&lt;BG246,AND(AQ246=BG246,4&lt;6))),1,0)+IF(AND(AY246&gt;0,OR(AY246&lt;BG246,AND(AY246=BG246,5&lt;6))),1,0)+IF(AND(BO246&gt;0,OR(BO246&lt;BG246,AND(BO246=BG246,7&lt;6))),1,0)+IF(AND(BW246&gt;0,OR(BW246&lt;BG246,AND(BW246=BG246,8&lt;6))),1,0)+IF(AND(CE246&gt;0,OR(CE246&lt;BG246,AND(CE246=BG246,9&lt;6))),1,0)))</f>
        <v>99</v>
      </c>
      <c r="BL246" s="3">
        <f>IF(Inputs!$B$27&lt;&gt;"Ready","PENDING INPUTS",IF(A246&gt;Inputs!$B$6,0,MIN(MAX(0,(BG246+BH246+BI246)-BJ246),MAX(0,C246-D246-(IF(O246&lt;BK246,K246+L246+M246-N246,0)+IF(W246&lt;BK246,S246+T246+U246-V246,0)+IF(AE246&lt;BK246,AA246+AB246+AC246-AD246,0)+IF(AM246&lt;BK246,AI246+AJ246+AK246-AL246,0)+IF(AU246&lt;BK246,AQ246+AR246+AS246-AT246,0)+IF(BC246&lt;BK246,AY246+AZ246+BA246-BB246,0)+IF(BK246&lt;BK246,BG246+BH246+BI246-BJ246,0)+IF(BS246&lt;BK246,BO246+BP246+BQ246-BR246,0)+IF(CA246&lt;BK246,BW246+BX246+BY246-BZ246,0)+IF(CI246&lt;BK246,CE246+CF246+CG246-CH246,0))))))</f>
        <v>0</v>
      </c>
      <c r="BM246" s="3">
        <f>IF(Inputs!$B$27&lt;&gt;"Ready","PENDING INPUTS",MIN((BG246+BH246+BI246),IF(D246&gt;C246,IF(D246=0,0,BJ246*C246/D246),BJ246+BL246)))</f>
        <v>0</v>
      </c>
      <c r="BN246" s="3">
        <f>IF(Inputs!$B$27&lt;&gt;"Ready","PENDING INPUTS",MAX(0,(BG246+BH246+BI246)-BM246))</f>
        <v>0</v>
      </c>
      <c r="BO246" s="3">
        <f>IF(Inputs!$B$27&lt;&gt;"Ready","PENDING INPUTS",BV245)</f>
        <v>0</v>
      </c>
      <c r="BP246" s="3">
        <f>IF(Inputs!$B$27&lt;&gt;"Ready","PENDING INPUTS",IF(A246&lt;=Inputs!$B$6,ROUND(BO246*Inputs!C21/12,2),0))</f>
        <v>0</v>
      </c>
      <c r="BQ246" s="3">
        <f>IF(Inputs!$B$27&lt;&gt;"Ready","PENDING INPUTS",IF(AND(A246&lt;=Inputs!$B$6,BO246&gt;0),Inputs!G21,0))</f>
        <v>0</v>
      </c>
      <c r="BR246" s="3">
        <f>IF(Inputs!$B$27&lt;&gt;"Ready","PENDING INPUTS",IF(A246&gt;Inputs!$B$6,0,MIN((BO246+BP246+BQ246),IF(Inputs!H21=1,Inputs!D21,MAX(Inputs!F21,ROUND(BO246*Inputs!E21+BP246+BQ246,2))))))</f>
        <v>0</v>
      </c>
      <c r="BS246">
        <f>IF(Inputs!$B$27&lt;&gt;"Ready","PENDING INPUTS",IF(BO246&lt;=0,99,1+IF(AND(K246&gt;0,OR(K246&lt;BO246,AND(K246=BO246,0&lt;7))),1,0)+IF(AND(S246&gt;0,OR(S246&lt;BO246,AND(S246=BO246,1&lt;7))),1,0)+IF(AND(AA246&gt;0,OR(AA246&lt;BO246,AND(AA246=BO246,2&lt;7))),1,0)+IF(AND(AI246&gt;0,OR(AI246&lt;BO246,AND(AI246=BO246,3&lt;7))),1,0)+IF(AND(AQ246&gt;0,OR(AQ246&lt;BO246,AND(AQ246=BO246,4&lt;7))),1,0)+IF(AND(AY246&gt;0,OR(AY246&lt;BO246,AND(AY246=BO246,5&lt;7))),1,0)+IF(AND(BG246&gt;0,OR(BG246&lt;BO246,AND(BG246=BO246,6&lt;7))),1,0)+IF(AND(BW246&gt;0,OR(BW246&lt;BO246,AND(BW246=BO246,8&lt;7))),1,0)+IF(AND(CE246&gt;0,OR(CE246&lt;BO246,AND(CE246=BO246,9&lt;7))),1,0)))</f>
        <v>99</v>
      </c>
      <c r="BT246" s="3">
        <f>IF(Inputs!$B$27&lt;&gt;"Ready","PENDING INPUTS",IF(A246&gt;Inputs!$B$6,0,MIN(MAX(0,(BO246+BP246+BQ246)-BR246),MAX(0,C246-D246-(IF(O246&lt;BS246,K246+L246+M246-N246,0)+IF(W246&lt;BS246,S246+T246+U246-V246,0)+IF(AE246&lt;BS246,AA246+AB246+AC246-AD246,0)+IF(AM246&lt;BS246,AI246+AJ246+AK246-AL246,0)+IF(AU246&lt;BS246,AQ246+AR246+AS246-AT246,0)+IF(BC246&lt;BS246,AY246+AZ246+BA246-BB246,0)+IF(BK246&lt;BS246,BG246+BH246+BI246-BJ246,0)+IF(BS246&lt;BS246,BO246+BP246+BQ246-BR246,0)+IF(CA246&lt;BS246,BW246+BX246+BY246-BZ246,0)+IF(CI246&lt;BS246,CE246+CF246+CG246-CH246,0))))))</f>
        <v>0</v>
      </c>
      <c r="BU246" s="3">
        <f>IF(Inputs!$B$27&lt;&gt;"Ready","PENDING INPUTS",MIN((BO246+BP246+BQ246),IF(D246&gt;C246,IF(D246=0,0,BR246*C246/D246),BR246+BT246)))</f>
        <v>0</v>
      </c>
      <c r="BV246" s="3">
        <f>IF(Inputs!$B$27&lt;&gt;"Ready","PENDING INPUTS",MAX(0,(BO246+BP246+BQ246)-BU246))</f>
        <v>0</v>
      </c>
      <c r="BW246" s="3">
        <f>IF(Inputs!$B$27&lt;&gt;"Ready","PENDING INPUTS",CD245)</f>
        <v>0</v>
      </c>
      <c r="BX246" s="3">
        <f>IF(Inputs!$B$27&lt;&gt;"Ready","PENDING INPUTS",IF(A246&lt;=Inputs!$B$6,ROUND(BW246*Inputs!C22/12,2),0))</f>
        <v>0</v>
      </c>
      <c r="BY246" s="3">
        <f>IF(Inputs!$B$27&lt;&gt;"Ready","PENDING INPUTS",IF(AND(A246&lt;=Inputs!$B$6,BW246&gt;0),Inputs!G22,0))</f>
        <v>0</v>
      </c>
      <c r="BZ246" s="3">
        <f>IF(Inputs!$B$27&lt;&gt;"Ready","PENDING INPUTS",IF(A246&gt;Inputs!$B$6,0,MIN((BW246+BX246+BY246),IF(Inputs!H22=1,Inputs!D22,MAX(Inputs!F22,ROUND(BW246*Inputs!E22+BX246+BY246,2))))))</f>
        <v>0</v>
      </c>
      <c r="CA246">
        <f>IF(Inputs!$B$27&lt;&gt;"Ready","PENDING INPUTS",IF(BW246&lt;=0,99,1+IF(AND(K246&gt;0,OR(K246&lt;BW246,AND(K246=BW246,0&lt;8))),1,0)+IF(AND(S246&gt;0,OR(S246&lt;BW246,AND(S246=BW246,1&lt;8))),1,0)+IF(AND(AA246&gt;0,OR(AA246&lt;BW246,AND(AA246=BW246,2&lt;8))),1,0)+IF(AND(AI246&gt;0,OR(AI246&lt;BW246,AND(AI246=BW246,3&lt;8))),1,0)+IF(AND(AQ246&gt;0,OR(AQ246&lt;BW246,AND(AQ246=BW246,4&lt;8))),1,0)+IF(AND(AY246&gt;0,OR(AY246&lt;BW246,AND(AY246=BW246,5&lt;8))),1,0)+IF(AND(BG246&gt;0,OR(BG246&lt;BW246,AND(BG246=BW246,6&lt;8))),1,0)+IF(AND(BO246&gt;0,OR(BO246&lt;BW246,AND(BO246=BW246,7&lt;8))),1,0)+IF(AND(CE246&gt;0,OR(CE246&lt;BW246,AND(CE246=BW246,9&lt;8))),1,0)))</f>
        <v>99</v>
      </c>
      <c r="CB246" s="3">
        <f>IF(Inputs!$B$27&lt;&gt;"Ready","PENDING INPUTS",IF(A246&gt;Inputs!$B$6,0,MIN(MAX(0,(BW246+BX246+BY246)-BZ246),MAX(0,C246-D246-(IF(O246&lt;CA246,K246+L246+M246-N246,0)+IF(W246&lt;CA246,S246+T246+U246-V246,0)+IF(AE246&lt;CA246,AA246+AB246+AC246-AD246,0)+IF(AM246&lt;CA246,AI246+AJ246+AK246-AL246,0)+IF(AU246&lt;CA246,AQ246+AR246+AS246-AT246,0)+IF(BC246&lt;CA246,AY246+AZ246+BA246-BB246,0)+IF(BK246&lt;CA246,BG246+BH246+BI246-BJ246,0)+IF(BS246&lt;CA246,BO246+BP246+BQ246-BR246,0)+IF(CA246&lt;CA246,BW246+BX246+BY246-BZ246,0)+IF(CI246&lt;CA246,CE246+CF246+CG246-CH246,0))))))</f>
        <v>0</v>
      </c>
      <c r="CC246" s="3">
        <f>IF(Inputs!$B$27&lt;&gt;"Ready","PENDING INPUTS",MIN((BW246+BX246+BY246),IF(D246&gt;C246,IF(D246=0,0,BZ246*C246/D246),BZ246+CB246)))</f>
        <v>0</v>
      </c>
      <c r="CD246" s="3">
        <f>IF(Inputs!$B$27&lt;&gt;"Ready","PENDING INPUTS",MAX(0,(BW246+BX246+BY246)-CC246))</f>
        <v>0</v>
      </c>
      <c r="CE246" s="3">
        <f>IF(Inputs!$B$27&lt;&gt;"Ready","PENDING INPUTS",CL245)</f>
        <v>0</v>
      </c>
      <c r="CF246" s="3">
        <f>IF(Inputs!$B$27&lt;&gt;"Ready","PENDING INPUTS",IF(A246&lt;=Inputs!$B$6,ROUND(CE246*Inputs!C23/12,2),0))</f>
        <v>0</v>
      </c>
      <c r="CG246" s="3">
        <f>IF(Inputs!$B$27&lt;&gt;"Ready","PENDING INPUTS",IF(AND(A246&lt;=Inputs!$B$6,CE246&gt;0),Inputs!G23,0))</f>
        <v>0</v>
      </c>
      <c r="CH246" s="3">
        <f>IF(Inputs!$B$27&lt;&gt;"Ready","PENDING INPUTS",IF(A246&gt;Inputs!$B$6,0,MIN((CE246+CF246+CG246),IF(Inputs!H23=1,Inputs!D23,MAX(Inputs!F23,ROUND(CE246*Inputs!E23+CF246+CG246,2))))))</f>
        <v>0</v>
      </c>
      <c r="CI246">
        <f>IF(Inputs!$B$27&lt;&gt;"Ready","PENDING INPUTS",IF(CE246&lt;=0,99,1+IF(AND(K246&gt;0,OR(K246&lt;CE246,AND(K246=CE246,0&lt;9))),1,0)+IF(AND(S246&gt;0,OR(S246&lt;CE246,AND(S246=CE246,1&lt;9))),1,0)+IF(AND(AA246&gt;0,OR(AA246&lt;CE246,AND(AA246=CE246,2&lt;9))),1,0)+IF(AND(AI246&gt;0,OR(AI246&lt;CE246,AND(AI246=CE246,3&lt;9))),1,0)+IF(AND(AQ246&gt;0,OR(AQ246&lt;CE246,AND(AQ246=CE246,4&lt;9))),1,0)+IF(AND(AY246&gt;0,OR(AY246&lt;CE246,AND(AY246=CE246,5&lt;9))),1,0)+IF(AND(BG246&gt;0,OR(BG246&lt;CE246,AND(BG246=CE246,6&lt;9))),1,0)+IF(AND(BO246&gt;0,OR(BO246&lt;CE246,AND(BO246=CE246,7&lt;9))),1,0)+IF(AND(BW246&gt;0,OR(BW246&lt;CE246,AND(BW246=CE246,8&lt;9))),1,0)))</f>
        <v>99</v>
      </c>
      <c r="CJ246" s="3">
        <f>IF(Inputs!$B$27&lt;&gt;"Ready","PENDING INPUTS",IF(A246&gt;Inputs!$B$6,0,MIN(MAX(0,(CE246+CF246+CG246)-CH246),MAX(0,C246-D246-(IF(O246&lt;CI246,K246+L246+M246-N246,0)+IF(W246&lt;CI246,S246+T246+U246-V246,0)+IF(AE246&lt;CI246,AA246+AB246+AC246-AD246,0)+IF(AM246&lt;CI246,AI246+AJ246+AK246-AL246,0)+IF(AU246&lt;CI246,AQ246+AR246+AS246-AT246,0)+IF(BC246&lt;CI246,AY246+AZ246+BA246-BB246,0)+IF(BK246&lt;CI246,BG246+BH246+BI246-BJ246,0)+IF(BS246&lt;CI246,BO246+BP246+BQ246-BR246,0)+IF(CA246&lt;CI246,BW246+BX246+BY246-BZ246,0)+IF(CI246&lt;CI246,CE246+CF246+CG246-CH246,0))))))</f>
        <v>0</v>
      </c>
      <c r="CK246" s="3">
        <f>IF(Inputs!$B$27&lt;&gt;"Ready","PENDING INPUTS",MIN((CE246+CF246+CG246),IF(D246&gt;C246,IF(D246=0,0,CH246*C246/D246),CH246+CJ246)))</f>
        <v>0</v>
      </c>
      <c r="CL246" s="3">
        <f>IF(Inputs!$B$27&lt;&gt;"Ready","PENDING INPUTS",MAX(0,(CE246+CF246+CG246)-CK246))</f>
        <v>0</v>
      </c>
    </row>
    <row r="247" spans="1:90" ht="27.95" customHeight="1" x14ac:dyDescent="0.25">
      <c r="A247">
        <v>243</v>
      </c>
      <c r="B247" s="13">
        <f>IF(Inputs!$B$27&lt;&gt;"Ready","PENDING INPUTS",EDATE(Inputs!$B$5,A247-1))</f>
        <v>53662</v>
      </c>
      <c r="C247" s="3">
        <f>IF(Inputs!$B$27&lt;&gt;"Ready","PENDING INPUTS",IF(A247&lt;=Inputs!$B$6,MAX(0,Inputs!$B$4+IF(A247=Inputs!$B$7,Inputs!$B$8,0)+IF(A247=Inputs!$B$9,Inputs!$B$10,0)),0))</f>
        <v>0</v>
      </c>
      <c r="D247" s="3">
        <f>IF(Inputs!$B$27&lt;&gt;"Ready","PENDING INPUTS",SUM(N247,V247,AD247,AL247,AT247,BB247,BJ247,BR247,BZ247,CH247))</f>
        <v>0</v>
      </c>
      <c r="E247" s="3">
        <f>IF(Inputs!$B$27&lt;&gt;"Ready","PENDING INPUTS",MAX(0,D247-C247))</f>
        <v>0</v>
      </c>
      <c r="F247" s="3">
        <f>IF(Inputs!$B$27&lt;&gt;"Ready","PENDING INPUTS",SUM(Q247,Y247,AG247,AO247,AW247,BE247,BM247,BU247,CC247,CK247))</f>
        <v>0</v>
      </c>
      <c r="G247" s="3">
        <f>IF(Inputs!$B$27&lt;&gt;"Ready","PENDING INPUTS",SUM(L247,T247,AB247,AJ247,AR247,AZ247,BH247,BP247,BX247,CF247))</f>
        <v>0</v>
      </c>
      <c r="H247" s="3">
        <f>IF(Inputs!$B$27&lt;&gt;"Ready","PENDING INPUTS",SUM(M247,U247,AC247,AK247,AS247,BA247,BI247,BQ247,BY247,CG247))</f>
        <v>0</v>
      </c>
      <c r="I247" s="3">
        <f>IF(Inputs!$B$27&lt;&gt;"Ready","PENDING INPUTS",SUM(R247,Z247,AH247,AP247,AX247,BF247,BN247,BV247,CD247,CL247))</f>
        <v>0</v>
      </c>
      <c r="J247" t="str">
        <f>IF(Inputs!$B$27&lt;&gt;"Ready","PENDING INPUTS",IF(A247&gt;Inputs!$B$6,"Beyond horizon",IF(E247&gt;0.005,"MINIMUM SHORTFALL",IF(I247&lt;0.005,"Paid off","In progress"))))</f>
        <v>Beyond horizon</v>
      </c>
      <c r="K247" s="3">
        <f>IF(Inputs!$B$27&lt;&gt;"Ready","PENDING INPUTS",R246)</f>
        <v>0</v>
      </c>
      <c r="L247" s="3">
        <f>IF(Inputs!$B$27&lt;&gt;"Ready","PENDING INPUTS",IF(A247&lt;=Inputs!$B$6,ROUND(K247*Inputs!C14/12,2),0))</f>
        <v>0</v>
      </c>
      <c r="M247" s="3">
        <f>IF(Inputs!$B$27&lt;&gt;"Ready","PENDING INPUTS",IF(AND(A247&lt;=Inputs!$B$6,K247&gt;0),Inputs!G14,0))</f>
        <v>0</v>
      </c>
      <c r="N247" s="3">
        <f>IF(Inputs!$B$27&lt;&gt;"Ready","PENDING INPUTS",IF(A247&gt;Inputs!$B$6,0,MIN((K247+L247+M247),IF(Inputs!H14=1,Inputs!D14,MAX(Inputs!F14,ROUND(K247*Inputs!E14+L247+M247,2))))))</f>
        <v>0</v>
      </c>
      <c r="O247">
        <f>IF(Inputs!$B$27&lt;&gt;"Ready","PENDING INPUTS",IF(K247&lt;=0,99,1+IF(AND(S247&gt;0,OR(S247&lt;K247,AND(S247=K247,1&lt;0))),1,0)+IF(AND(AA247&gt;0,OR(AA247&lt;K247,AND(AA247=K247,2&lt;0))),1,0)+IF(AND(AI247&gt;0,OR(AI247&lt;K247,AND(AI247=K247,3&lt;0))),1,0)+IF(AND(AQ247&gt;0,OR(AQ247&lt;K247,AND(AQ247=K247,4&lt;0))),1,0)+IF(AND(AY247&gt;0,OR(AY247&lt;K247,AND(AY247=K247,5&lt;0))),1,0)+IF(AND(BG247&gt;0,OR(BG247&lt;K247,AND(BG247=K247,6&lt;0))),1,0)+IF(AND(BO247&gt;0,OR(BO247&lt;K247,AND(BO247=K247,7&lt;0))),1,0)+IF(AND(BW247&gt;0,OR(BW247&lt;K247,AND(BW247=K247,8&lt;0))),1,0)+IF(AND(CE247&gt;0,OR(CE247&lt;K247,AND(CE247=K247,9&lt;0))),1,0)))</f>
        <v>99</v>
      </c>
      <c r="P247" s="3">
        <f>IF(Inputs!$B$27&lt;&gt;"Ready","PENDING INPUTS",IF(A247&gt;Inputs!$B$6,0,MIN(MAX(0,(K247+L247+M247)-N247),MAX(0,C247-D247-(IF(O247&lt;O247,K247+L247+M247-N247,0)+IF(W247&lt;O247,S247+T247+U247-V247,0)+IF(AE247&lt;O247,AA247+AB247+AC247-AD247,0)+IF(AM247&lt;O247,AI247+AJ247+AK247-AL247,0)+IF(AU247&lt;O247,AQ247+AR247+AS247-AT247,0)+IF(BC247&lt;O247,AY247+AZ247+BA247-BB247,0)+IF(BK247&lt;O247,BG247+BH247+BI247-BJ247,0)+IF(BS247&lt;O247,BO247+BP247+BQ247-BR247,0)+IF(CA247&lt;O247,BW247+BX247+BY247-BZ247,0)+IF(CI247&lt;O247,CE247+CF247+CG247-CH247,0))))))</f>
        <v>0</v>
      </c>
      <c r="Q247" s="3">
        <f>IF(Inputs!$B$27&lt;&gt;"Ready","PENDING INPUTS",MIN((K247+L247+M247),IF(D247&gt;C247,IF(D247=0,0,N247*C247/D247),N247+P247)))</f>
        <v>0</v>
      </c>
      <c r="R247" s="3">
        <f>IF(Inputs!$B$27&lt;&gt;"Ready","PENDING INPUTS",MAX(0,(K247+L247+M247)-Q247))</f>
        <v>0</v>
      </c>
      <c r="S247" s="3">
        <f>IF(Inputs!$B$27&lt;&gt;"Ready","PENDING INPUTS",Z246)</f>
        <v>0</v>
      </c>
      <c r="T247" s="3">
        <f>IF(Inputs!$B$27&lt;&gt;"Ready","PENDING INPUTS",IF(A247&lt;=Inputs!$B$6,ROUND(S247*Inputs!C15/12,2),0))</f>
        <v>0</v>
      </c>
      <c r="U247" s="3">
        <f>IF(Inputs!$B$27&lt;&gt;"Ready","PENDING INPUTS",IF(AND(A247&lt;=Inputs!$B$6,S247&gt;0),Inputs!G15,0))</f>
        <v>0</v>
      </c>
      <c r="V247" s="3">
        <f>IF(Inputs!$B$27&lt;&gt;"Ready","PENDING INPUTS",IF(A247&gt;Inputs!$B$6,0,MIN((S247+T247+U247),IF(Inputs!H15=1,Inputs!D15,MAX(Inputs!F15,ROUND(S247*Inputs!E15+T247+U247,2))))))</f>
        <v>0</v>
      </c>
      <c r="W247">
        <f>IF(Inputs!$B$27&lt;&gt;"Ready","PENDING INPUTS",IF(S247&lt;=0,99,1+IF(AND(K247&gt;0,OR(K247&lt;S247,AND(K247=S247,0&lt;1))),1,0)+IF(AND(AA247&gt;0,OR(AA247&lt;S247,AND(AA247=S247,2&lt;1))),1,0)+IF(AND(AI247&gt;0,OR(AI247&lt;S247,AND(AI247=S247,3&lt;1))),1,0)+IF(AND(AQ247&gt;0,OR(AQ247&lt;S247,AND(AQ247=S247,4&lt;1))),1,0)+IF(AND(AY247&gt;0,OR(AY247&lt;S247,AND(AY247=S247,5&lt;1))),1,0)+IF(AND(BG247&gt;0,OR(BG247&lt;S247,AND(BG247=S247,6&lt;1))),1,0)+IF(AND(BO247&gt;0,OR(BO247&lt;S247,AND(BO247=S247,7&lt;1))),1,0)+IF(AND(BW247&gt;0,OR(BW247&lt;S247,AND(BW247=S247,8&lt;1))),1,0)+IF(AND(CE247&gt;0,OR(CE247&lt;S247,AND(CE247=S247,9&lt;1))),1,0)))</f>
        <v>99</v>
      </c>
      <c r="X247" s="3">
        <f>IF(Inputs!$B$27&lt;&gt;"Ready","PENDING INPUTS",IF(A247&gt;Inputs!$B$6,0,MIN(MAX(0,(S247+T247+U247)-V247),MAX(0,C247-D247-(IF(O247&lt;W247,K247+L247+M247-N247,0)+IF(W247&lt;W247,S247+T247+U247-V247,0)+IF(AE247&lt;W247,AA247+AB247+AC247-AD247,0)+IF(AM247&lt;W247,AI247+AJ247+AK247-AL247,0)+IF(AU247&lt;W247,AQ247+AR247+AS247-AT247,0)+IF(BC247&lt;W247,AY247+AZ247+BA247-BB247,0)+IF(BK247&lt;W247,BG247+BH247+BI247-BJ247,0)+IF(BS247&lt;W247,BO247+BP247+BQ247-BR247,0)+IF(CA247&lt;W247,BW247+BX247+BY247-BZ247,0)+IF(CI247&lt;W247,CE247+CF247+CG247-CH247,0))))))</f>
        <v>0</v>
      </c>
      <c r="Y247" s="3">
        <f>IF(Inputs!$B$27&lt;&gt;"Ready","PENDING INPUTS",MIN((S247+T247+U247),IF(D247&gt;C247,IF(D247=0,0,V247*C247/D247),V247+X247)))</f>
        <v>0</v>
      </c>
      <c r="Z247" s="3">
        <f>IF(Inputs!$B$27&lt;&gt;"Ready","PENDING INPUTS",MAX(0,(S247+T247+U247)-Y247))</f>
        <v>0</v>
      </c>
      <c r="AA247" s="3">
        <f>IF(Inputs!$B$27&lt;&gt;"Ready","PENDING INPUTS",AH246)</f>
        <v>0</v>
      </c>
      <c r="AB247" s="3">
        <f>IF(Inputs!$B$27&lt;&gt;"Ready","PENDING INPUTS",IF(A247&lt;=Inputs!$B$6,ROUND(AA247*Inputs!C16/12,2),0))</f>
        <v>0</v>
      </c>
      <c r="AC247" s="3">
        <f>IF(Inputs!$B$27&lt;&gt;"Ready","PENDING INPUTS",IF(AND(A247&lt;=Inputs!$B$6,AA247&gt;0),Inputs!G16,0))</f>
        <v>0</v>
      </c>
      <c r="AD247" s="3">
        <f>IF(Inputs!$B$27&lt;&gt;"Ready","PENDING INPUTS",IF(A247&gt;Inputs!$B$6,0,MIN((AA247+AB247+AC247),IF(Inputs!H16=1,Inputs!D16,MAX(Inputs!F16,ROUND(AA247*Inputs!E16+AB247+AC247,2))))))</f>
        <v>0</v>
      </c>
      <c r="AE247">
        <f>IF(Inputs!$B$27&lt;&gt;"Ready","PENDING INPUTS",IF(AA247&lt;=0,99,1+IF(AND(K247&gt;0,OR(K247&lt;AA247,AND(K247=AA247,0&lt;2))),1,0)+IF(AND(S247&gt;0,OR(S247&lt;AA247,AND(S247=AA247,1&lt;2))),1,0)+IF(AND(AI247&gt;0,OR(AI247&lt;AA247,AND(AI247=AA247,3&lt;2))),1,0)+IF(AND(AQ247&gt;0,OR(AQ247&lt;AA247,AND(AQ247=AA247,4&lt;2))),1,0)+IF(AND(AY247&gt;0,OR(AY247&lt;AA247,AND(AY247=AA247,5&lt;2))),1,0)+IF(AND(BG247&gt;0,OR(BG247&lt;AA247,AND(BG247=AA247,6&lt;2))),1,0)+IF(AND(BO247&gt;0,OR(BO247&lt;AA247,AND(BO247=AA247,7&lt;2))),1,0)+IF(AND(BW247&gt;0,OR(BW247&lt;AA247,AND(BW247=AA247,8&lt;2))),1,0)+IF(AND(CE247&gt;0,OR(CE247&lt;AA247,AND(CE247=AA247,9&lt;2))),1,0)))</f>
        <v>99</v>
      </c>
      <c r="AF247" s="3">
        <f>IF(Inputs!$B$27&lt;&gt;"Ready","PENDING INPUTS",IF(A247&gt;Inputs!$B$6,0,MIN(MAX(0,(AA247+AB247+AC247)-AD247),MAX(0,C247-D247-(IF(O247&lt;AE247,K247+L247+M247-N247,0)+IF(W247&lt;AE247,S247+T247+U247-V247,0)+IF(AE247&lt;AE247,AA247+AB247+AC247-AD247,0)+IF(AM247&lt;AE247,AI247+AJ247+AK247-AL247,0)+IF(AU247&lt;AE247,AQ247+AR247+AS247-AT247,0)+IF(BC247&lt;AE247,AY247+AZ247+BA247-BB247,0)+IF(BK247&lt;AE247,BG247+BH247+BI247-BJ247,0)+IF(BS247&lt;AE247,BO247+BP247+BQ247-BR247,0)+IF(CA247&lt;AE247,BW247+BX247+BY247-BZ247,0)+IF(CI247&lt;AE247,CE247+CF247+CG247-CH247,0))))))</f>
        <v>0</v>
      </c>
      <c r="AG247" s="3">
        <f>IF(Inputs!$B$27&lt;&gt;"Ready","PENDING INPUTS",MIN((AA247+AB247+AC247),IF(D247&gt;C247,IF(D247=0,0,AD247*C247/D247),AD247+AF247)))</f>
        <v>0</v>
      </c>
      <c r="AH247" s="3">
        <f>IF(Inputs!$B$27&lt;&gt;"Ready","PENDING INPUTS",MAX(0,(AA247+AB247+AC247)-AG247))</f>
        <v>0</v>
      </c>
      <c r="AI247" s="3">
        <f>IF(Inputs!$B$27&lt;&gt;"Ready","PENDING INPUTS",AP246)</f>
        <v>0</v>
      </c>
      <c r="AJ247" s="3">
        <f>IF(Inputs!$B$27&lt;&gt;"Ready","PENDING INPUTS",IF(A247&lt;=Inputs!$B$6,ROUND(AI247*Inputs!C17/12,2),0))</f>
        <v>0</v>
      </c>
      <c r="AK247" s="3">
        <f>IF(Inputs!$B$27&lt;&gt;"Ready","PENDING INPUTS",IF(AND(A247&lt;=Inputs!$B$6,AI247&gt;0),Inputs!G17,0))</f>
        <v>0</v>
      </c>
      <c r="AL247" s="3">
        <f>IF(Inputs!$B$27&lt;&gt;"Ready","PENDING INPUTS",IF(A247&gt;Inputs!$B$6,0,MIN((AI247+AJ247+AK247),IF(Inputs!H17=1,Inputs!D17,MAX(Inputs!F17,ROUND(AI247*Inputs!E17+AJ247+AK247,2))))))</f>
        <v>0</v>
      </c>
      <c r="AM247">
        <f>IF(Inputs!$B$27&lt;&gt;"Ready","PENDING INPUTS",IF(AI247&lt;=0,99,1+IF(AND(K247&gt;0,OR(K247&lt;AI247,AND(K247=AI247,0&lt;3))),1,0)+IF(AND(S247&gt;0,OR(S247&lt;AI247,AND(S247=AI247,1&lt;3))),1,0)+IF(AND(AA247&gt;0,OR(AA247&lt;AI247,AND(AA247=AI247,2&lt;3))),1,0)+IF(AND(AQ247&gt;0,OR(AQ247&lt;AI247,AND(AQ247=AI247,4&lt;3))),1,0)+IF(AND(AY247&gt;0,OR(AY247&lt;AI247,AND(AY247=AI247,5&lt;3))),1,0)+IF(AND(BG247&gt;0,OR(BG247&lt;AI247,AND(BG247=AI247,6&lt;3))),1,0)+IF(AND(BO247&gt;0,OR(BO247&lt;AI247,AND(BO247=AI247,7&lt;3))),1,0)+IF(AND(BW247&gt;0,OR(BW247&lt;AI247,AND(BW247=AI247,8&lt;3))),1,0)+IF(AND(CE247&gt;0,OR(CE247&lt;AI247,AND(CE247=AI247,9&lt;3))),1,0)))</f>
        <v>99</v>
      </c>
      <c r="AN247" s="3">
        <f>IF(Inputs!$B$27&lt;&gt;"Ready","PENDING INPUTS",IF(A247&gt;Inputs!$B$6,0,MIN(MAX(0,(AI247+AJ247+AK247)-AL247),MAX(0,C247-D247-(IF(O247&lt;AM247,K247+L247+M247-N247,0)+IF(W247&lt;AM247,S247+T247+U247-V247,0)+IF(AE247&lt;AM247,AA247+AB247+AC247-AD247,0)+IF(AM247&lt;AM247,AI247+AJ247+AK247-AL247,0)+IF(AU247&lt;AM247,AQ247+AR247+AS247-AT247,0)+IF(BC247&lt;AM247,AY247+AZ247+BA247-BB247,0)+IF(BK247&lt;AM247,BG247+BH247+BI247-BJ247,0)+IF(BS247&lt;AM247,BO247+BP247+BQ247-BR247,0)+IF(CA247&lt;AM247,BW247+BX247+BY247-BZ247,0)+IF(CI247&lt;AM247,CE247+CF247+CG247-CH247,0))))))</f>
        <v>0</v>
      </c>
      <c r="AO247" s="3">
        <f>IF(Inputs!$B$27&lt;&gt;"Ready","PENDING INPUTS",MIN((AI247+AJ247+AK247),IF(D247&gt;C247,IF(D247=0,0,AL247*C247/D247),AL247+AN247)))</f>
        <v>0</v>
      </c>
      <c r="AP247" s="3">
        <f>IF(Inputs!$B$27&lt;&gt;"Ready","PENDING INPUTS",MAX(0,(AI247+AJ247+AK247)-AO247))</f>
        <v>0</v>
      </c>
      <c r="AQ247" s="3">
        <f>IF(Inputs!$B$27&lt;&gt;"Ready","PENDING INPUTS",AX246)</f>
        <v>0</v>
      </c>
      <c r="AR247" s="3">
        <f>IF(Inputs!$B$27&lt;&gt;"Ready","PENDING INPUTS",IF(A247&lt;=Inputs!$B$6,ROUND(AQ247*Inputs!C18/12,2),0))</f>
        <v>0</v>
      </c>
      <c r="AS247" s="3">
        <f>IF(Inputs!$B$27&lt;&gt;"Ready","PENDING INPUTS",IF(AND(A247&lt;=Inputs!$B$6,AQ247&gt;0),Inputs!G18,0))</f>
        <v>0</v>
      </c>
      <c r="AT247" s="3">
        <f>IF(Inputs!$B$27&lt;&gt;"Ready","PENDING INPUTS",IF(A247&gt;Inputs!$B$6,0,MIN((AQ247+AR247+AS247),IF(Inputs!H18=1,Inputs!D18,MAX(Inputs!F18,ROUND(AQ247*Inputs!E18+AR247+AS247,2))))))</f>
        <v>0</v>
      </c>
      <c r="AU247">
        <f>IF(Inputs!$B$27&lt;&gt;"Ready","PENDING INPUTS",IF(AQ247&lt;=0,99,1+IF(AND(K247&gt;0,OR(K247&lt;AQ247,AND(K247=AQ247,0&lt;4))),1,0)+IF(AND(S247&gt;0,OR(S247&lt;AQ247,AND(S247=AQ247,1&lt;4))),1,0)+IF(AND(AA247&gt;0,OR(AA247&lt;AQ247,AND(AA247=AQ247,2&lt;4))),1,0)+IF(AND(AI247&gt;0,OR(AI247&lt;AQ247,AND(AI247=AQ247,3&lt;4))),1,0)+IF(AND(AY247&gt;0,OR(AY247&lt;AQ247,AND(AY247=AQ247,5&lt;4))),1,0)+IF(AND(BG247&gt;0,OR(BG247&lt;AQ247,AND(BG247=AQ247,6&lt;4))),1,0)+IF(AND(BO247&gt;0,OR(BO247&lt;AQ247,AND(BO247=AQ247,7&lt;4))),1,0)+IF(AND(BW247&gt;0,OR(BW247&lt;AQ247,AND(BW247=AQ247,8&lt;4))),1,0)+IF(AND(CE247&gt;0,OR(CE247&lt;AQ247,AND(CE247=AQ247,9&lt;4))),1,0)))</f>
        <v>99</v>
      </c>
      <c r="AV247" s="3">
        <f>IF(Inputs!$B$27&lt;&gt;"Ready","PENDING INPUTS",IF(A247&gt;Inputs!$B$6,0,MIN(MAX(0,(AQ247+AR247+AS247)-AT247),MAX(0,C247-D247-(IF(O247&lt;AU247,K247+L247+M247-N247,0)+IF(W247&lt;AU247,S247+T247+U247-V247,0)+IF(AE247&lt;AU247,AA247+AB247+AC247-AD247,0)+IF(AM247&lt;AU247,AI247+AJ247+AK247-AL247,0)+IF(AU247&lt;AU247,AQ247+AR247+AS247-AT247,0)+IF(BC247&lt;AU247,AY247+AZ247+BA247-BB247,0)+IF(BK247&lt;AU247,BG247+BH247+BI247-BJ247,0)+IF(BS247&lt;AU247,BO247+BP247+BQ247-BR247,0)+IF(CA247&lt;AU247,BW247+BX247+BY247-BZ247,0)+IF(CI247&lt;AU247,CE247+CF247+CG247-CH247,0))))))</f>
        <v>0</v>
      </c>
      <c r="AW247" s="3">
        <f>IF(Inputs!$B$27&lt;&gt;"Ready","PENDING INPUTS",MIN((AQ247+AR247+AS247),IF(D247&gt;C247,IF(D247=0,0,AT247*C247/D247),AT247+AV247)))</f>
        <v>0</v>
      </c>
      <c r="AX247" s="3">
        <f>IF(Inputs!$B$27&lt;&gt;"Ready","PENDING INPUTS",MAX(0,(AQ247+AR247+AS247)-AW247))</f>
        <v>0</v>
      </c>
      <c r="AY247" s="3">
        <f>IF(Inputs!$B$27&lt;&gt;"Ready","PENDING INPUTS",BF246)</f>
        <v>0</v>
      </c>
      <c r="AZ247" s="3">
        <f>IF(Inputs!$B$27&lt;&gt;"Ready","PENDING INPUTS",IF(A247&lt;=Inputs!$B$6,ROUND(AY247*Inputs!C19/12,2),0))</f>
        <v>0</v>
      </c>
      <c r="BA247" s="3">
        <f>IF(Inputs!$B$27&lt;&gt;"Ready","PENDING INPUTS",IF(AND(A247&lt;=Inputs!$B$6,AY247&gt;0),Inputs!G19,0))</f>
        <v>0</v>
      </c>
      <c r="BB247" s="3">
        <f>IF(Inputs!$B$27&lt;&gt;"Ready","PENDING INPUTS",IF(A247&gt;Inputs!$B$6,0,MIN((AY247+AZ247+BA247),IF(Inputs!H19=1,Inputs!D19,MAX(Inputs!F19,ROUND(AY247*Inputs!E19+AZ247+BA247,2))))))</f>
        <v>0</v>
      </c>
      <c r="BC247">
        <f>IF(Inputs!$B$27&lt;&gt;"Ready","PENDING INPUTS",IF(AY247&lt;=0,99,1+IF(AND(K247&gt;0,OR(K247&lt;AY247,AND(K247=AY247,0&lt;5))),1,0)+IF(AND(S247&gt;0,OR(S247&lt;AY247,AND(S247=AY247,1&lt;5))),1,0)+IF(AND(AA247&gt;0,OR(AA247&lt;AY247,AND(AA247=AY247,2&lt;5))),1,0)+IF(AND(AI247&gt;0,OR(AI247&lt;AY247,AND(AI247=AY247,3&lt;5))),1,0)+IF(AND(AQ247&gt;0,OR(AQ247&lt;AY247,AND(AQ247=AY247,4&lt;5))),1,0)+IF(AND(BG247&gt;0,OR(BG247&lt;AY247,AND(BG247=AY247,6&lt;5))),1,0)+IF(AND(BO247&gt;0,OR(BO247&lt;AY247,AND(BO247=AY247,7&lt;5))),1,0)+IF(AND(BW247&gt;0,OR(BW247&lt;AY247,AND(BW247=AY247,8&lt;5))),1,0)+IF(AND(CE247&gt;0,OR(CE247&lt;AY247,AND(CE247=AY247,9&lt;5))),1,0)))</f>
        <v>99</v>
      </c>
      <c r="BD247" s="3">
        <f>IF(Inputs!$B$27&lt;&gt;"Ready","PENDING INPUTS",IF(A247&gt;Inputs!$B$6,0,MIN(MAX(0,(AY247+AZ247+BA247)-BB247),MAX(0,C247-D247-(IF(O247&lt;BC247,K247+L247+M247-N247,0)+IF(W247&lt;BC247,S247+T247+U247-V247,0)+IF(AE247&lt;BC247,AA247+AB247+AC247-AD247,0)+IF(AM247&lt;BC247,AI247+AJ247+AK247-AL247,0)+IF(AU247&lt;BC247,AQ247+AR247+AS247-AT247,0)+IF(BC247&lt;BC247,AY247+AZ247+BA247-BB247,0)+IF(BK247&lt;BC247,BG247+BH247+BI247-BJ247,0)+IF(BS247&lt;BC247,BO247+BP247+BQ247-BR247,0)+IF(CA247&lt;BC247,BW247+BX247+BY247-BZ247,0)+IF(CI247&lt;BC247,CE247+CF247+CG247-CH247,0))))))</f>
        <v>0</v>
      </c>
      <c r="BE247" s="3">
        <f>IF(Inputs!$B$27&lt;&gt;"Ready","PENDING INPUTS",MIN((AY247+AZ247+BA247),IF(D247&gt;C247,IF(D247=0,0,BB247*C247/D247),BB247+BD247)))</f>
        <v>0</v>
      </c>
      <c r="BF247" s="3">
        <f>IF(Inputs!$B$27&lt;&gt;"Ready","PENDING INPUTS",MAX(0,(AY247+AZ247+BA247)-BE247))</f>
        <v>0</v>
      </c>
      <c r="BG247" s="3">
        <f>IF(Inputs!$B$27&lt;&gt;"Ready","PENDING INPUTS",BN246)</f>
        <v>0</v>
      </c>
      <c r="BH247" s="3">
        <f>IF(Inputs!$B$27&lt;&gt;"Ready","PENDING INPUTS",IF(A247&lt;=Inputs!$B$6,ROUND(BG247*Inputs!C20/12,2),0))</f>
        <v>0</v>
      </c>
      <c r="BI247" s="3">
        <f>IF(Inputs!$B$27&lt;&gt;"Ready","PENDING INPUTS",IF(AND(A247&lt;=Inputs!$B$6,BG247&gt;0),Inputs!G20,0))</f>
        <v>0</v>
      </c>
      <c r="BJ247" s="3">
        <f>IF(Inputs!$B$27&lt;&gt;"Ready","PENDING INPUTS",IF(A247&gt;Inputs!$B$6,0,MIN((BG247+BH247+BI247),IF(Inputs!H20=1,Inputs!D20,MAX(Inputs!F20,ROUND(BG247*Inputs!E20+BH247+BI247,2))))))</f>
        <v>0</v>
      </c>
      <c r="BK247">
        <f>IF(Inputs!$B$27&lt;&gt;"Ready","PENDING INPUTS",IF(BG247&lt;=0,99,1+IF(AND(K247&gt;0,OR(K247&lt;BG247,AND(K247=BG247,0&lt;6))),1,0)+IF(AND(S247&gt;0,OR(S247&lt;BG247,AND(S247=BG247,1&lt;6))),1,0)+IF(AND(AA247&gt;0,OR(AA247&lt;BG247,AND(AA247=BG247,2&lt;6))),1,0)+IF(AND(AI247&gt;0,OR(AI247&lt;BG247,AND(AI247=BG247,3&lt;6))),1,0)+IF(AND(AQ247&gt;0,OR(AQ247&lt;BG247,AND(AQ247=BG247,4&lt;6))),1,0)+IF(AND(AY247&gt;0,OR(AY247&lt;BG247,AND(AY247=BG247,5&lt;6))),1,0)+IF(AND(BO247&gt;0,OR(BO247&lt;BG247,AND(BO247=BG247,7&lt;6))),1,0)+IF(AND(BW247&gt;0,OR(BW247&lt;BG247,AND(BW247=BG247,8&lt;6))),1,0)+IF(AND(CE247&gt;0,OR(CE247&lt;BG247,AND(CE247=BG247,9&lt;6))),1,0)))</f>
        <v>99</v>
      </c>
      <c r="BL247" s="3">
        <f>IF(Inputs!$B$27&lt;&gt;"Ready","PENDING INPUTS",IF(A247&gt;Inputs!$B$6,0,MIN(MAX(0,(BG247+BH247+BI247)-BJ247),MAX(0,C247-D247-(IF(O247&lt;BK247,K247+L247+M247-N247,0)+IF(W247&lt;BK247,S247+T247+U247-V247,0)+IF(AE247&lt;BK247,AA247+AB247+AC247-AD247,0)+IF(AM247&lt;BK247,AI247+AJ247+AK247-AL247,0)+IF(AU247&lt;BK247,AQ247+AR247+AS247-AT247,0)+IF(BC247&lt;BK247,AY247+AZ247+BA247-BB247,0)+IF(BK247&lt;BK247,BG247+BH247+BI247-BJ247,0)+IF(BS247&lt;BK247,BO247+BP247+BQ247-BR247,0)+IF(CA247&lt;BK247,BW247+BX247+BY247-BZ247,0)+IF(CI247&lt;BK247,CE247+CF247+CG247-CH247,0))))))</f>
        <v>0</v>
      </c>
      <c r="BM247" s="3">
        <f>IF(Inputs!$B$27&lt;&gt;"Ready","PENDING INPUTS",MIN((BG247+BH247+BI247),IF(D247&gt;C247,IF(D247=0,0,BJ247*C247/D247),BJ247+BL247)))</f>
        <v>0</v>
      </c>
      <c r="BN247" s="3">
        <f>IF(Inputs!$B$27&lt;&gt;"Ready","PENDING INPUTS",MAX(0,(BG247+BH247+BI247)-BM247))</f>
        <v>0</v>
      </c>
      <c r="BO247" s="3">
        <f>IF(Inputs!$B$27&lt;&gt;"Ready","PENDING INPUTS",BV246)</f>
        <v>0</v>
      </c>
      <c r="BP247" s="3">
        <f>IF(Inputs!$B$27&lt;&gt;"Ready","PENDING INPUTS",IF(A247&lt;=Inputs!$B$6,ROUND(BO247*Inputs!C21/12,2),0))</f>
        <v>0</v>
      </c>
      <c r="BQ247" s="3">
        <f>IF(Inputs!$B$27&lt;&gt;"Ready","PENDING INPUTS",IF(AND(A247&lt;=Inputs!$B$6,BO247&gt;0),Inputs!G21,0))</f>
        <v>0</v>
      </c>
      <c r="BR247" s="3">
        <f>IF(Inputs!$B$27&lt;&gt;"Ready","PENDING INPUTS",IF(A247&gt;Inputs!$B$6,0,MIN((BO247+BP247+BQ247),IF(Inputs!H21=1,Inputs!D21,MAX(Inputs!F21,ROUND(BO247*Inputs!E21+BP247+BQ247,2))))))</f>
        <v>0</v>
      </c>
      <c r="BS247">
        <f>IF(Inputs!$B$27&lt;&gt;"Ready","PENDING INPUTS",IF(BO247&lt;=0,99,1+IF(AND(K247&gt;0,OR(K247&lt;BO247,AND(K247=BO247,0&lt;7))),1,0)+IF(AND(S247&gt;0,OR(S247&lt;BO247,AND(S247=BO247,1&lt;7))),1,0)+IF(AND(AA247&gt;0,OR(AA247&lt;BO247,AND(AA247=BO247,2&lt;7))),1,0)+IF(AND(AI247&gt;0,OR(AI247&lt;BO247,AND(AI247=BO247,3&lt;7))),1,0)+IF(AND(AQ247&gt;0,OR(AQ247&lt;BO247,AND(AQ247=BO247,4&lt;7))),1,0)+IF(AND(AY247&gt;0,OR(AY247&lt;BO247,AND(AY247=BO247,5&lt;7))),1,0)+IF(AND(BG247&gt;0,OR(BG247&lt;BO247,AND(BG247=BO247,6&lt;7))),1,0)+IF(AND(BW247&gt;0,OR(BW247&lt;BO247,AND(BW247=BO247,8&lt;7))),1,0)+IF(AND(CE247&gt;0,OR(CE247&lt;BO247,AND(CE247=BO247,9&lt;7))),1,0)))</f>
        <v>99</v>
      </c>
      <c r="BT247" s="3">
        <f>IF(Inputs!$B$27&lt;&gt;"Ready","PENDING INPUTS",IF(A247&gt;Inputs!$B$6,0,MIN(MAX(0,(BO247+BP247+BQ247)-BR247),MAX(0,C247-D247-(IF(O247&lt;BS247,K247+L247+M247-N247,0)+IF(W247&lt;BS247,S247+T247+U247-V247,0)+IF(AE247&lt;BS247,AA247+AB247+AC247-AD247,0)+IF(AM247&lt;BS247,AI247+AJ247+AK247-AL247,0)+IF(AU247&lt;BS247,AQ247+AR247+AS247-AT247,0)+IF(BC247&lt;BS247,AY247+AZ247+BA247-BB247,0)+IF(BK247&lt;BS247,BG247+BH247+BI247-BJ247,0)+IF(BS247&lt;BS247,BO247+BP247+BQ247-BR247,0)+IF(CA247&lt;BS247,BW247+BX247+BY247-BZ247,0)+IF(CI247&lt;BS247,CE247+CF247+CG247-CH247,0))))))</f>
        <v>0</v>
      </c>
      <c r="BU247" s="3">
        <f>IF(Inputs!$B$27&lt;&gt;"Ready","PENDING INPUTS",MIN((BO247+BP247+BQ247),IF(D247&gt;C247,IF(D247=0,0,BR247*C247/D247),BR247+BT247)))</f>
        <v>0</v>
      </c>
      <c r="BV247" s="3">
        <f>IF(Inputs!$B$27&lt;&gt;"Ready","PENDING INPUTS",MAX(0,(BO247+BP247+BQ247)-BU247))</f>
        <v>0</v>
      </c>
      <c r="BW247" s="3">
        <f>IF(Inputs!$B$27&lt;&gt;"Ready","PENDING INPUTS",CD246)</f>
        <v>0</v>
      </c>
      <c r="BX247" s="3">
        <f>IF(Inputs!$B$27&lt;&gt;"Ready","PENDING INPUTS",IF(A247&lt;=Inputs!$B$6,ROUND(BW247*Inputs!C22/12,2),0))</f>
        <v>0</v>
      </c>
      <c r="BY247" s="3">
        <f>IF(Inputs!$B$27&lt;&gt;"Ready","PENDING INPUTS",IF(AND(A247&lt;=Inputs!$B$6,BW247&gt;0),Inputs!G22,0))</f>
        <v>0</v>
      </c>
      <c r="BZ247" s="3">
        <f>IF(Inputs!$B$27&lt;&gt;"Ready","PENDING INPUTS",IF(A247&gt;Inputs!$B$6,0,MIN((BW247+BX247+BY247),IF(Inputs!H22=1,Inputs!D22,MAX(Inputs!F22,ROUND(BW247*Inputs!E22+BX247+BY247,2))))))</f>
        <v>0</v>
      </c>
      <c r="CA247">
        <f>IF(Inputs!$B$27&lt;&gt;"Ready","PENDING INPUTS",IF(BW247&lt;=0,99,1+IF(AND(K247&gt;0,OR(K247&lt;BW247,AND(K247=BW247,0&lt;8))),1,0)+IF(AND(S247&gt;0,OR(S247&lt;BW247,AND(S247=BW247,1&lt;8))),1,0)+IF(AND(AA247&gt;0,OR(AA247&lt;BW247,AND(AA247=BW247,2&lt;8))),1,0)+IF(AND(AI247&gt;0,OR(AI247&lt;BW247,AND(AI247=BW247,3&lt;8))),1,0)+IF(AND(AQ247&gt;0,OR(AQ247&lt;BW247,AND(AQ247=BW247,4&lt;8))),1,0)+IF(AND(AY247&gt;0,OR(AY247&lt;BW247,AND(AY247=BW247,5&lt;8))),1,0)+IF(AND(BG247&gt;0,OR(BG247&lt;BW247,AND(BG247=BW247,6&lt;8))),1,0)+IF(AND(BO247&gt;0,OR(BO247&lt;BW247,AND(BO247=BW247,7&lt;8))),1,0)+IF(AND(CE247&gt;0,OR(CE247&lt;BW247,AND(CE247=BW247,9&lt;8))),1,0)))</f>
        <v>99</v>
      </c>
      <c r="CB247" s="3">
        <f>IF(Inputs!$B$27&lt;&gt;"Ready","PENDING INPUTS",IF(A247&gt;Inputs!$B$6,0,MIN(MAX(0,(BW247+BX247+BY247)-BZ247),MAX(0,C247-D247-(IF(O247&lt;CA247,K247+L247+M247-N247,0)+IF(W247&lt;CA247,S247+T247+U247-V247,0)+IF(AE247&lt;CA247,AA247+AB247+AC247-AD247,0)+IF(AM247&lt;CA247,AI247+AJ247+AK247-AL247,0)+IF(AU247&lt;CA247,AQ247+AR247+AS247-AT247,0)+IF(BC247&lt;CA247,AY247+AZ247+BA247-BB247,0)+IF(BK247&lt;CA247,BG247+BH247+BI247-BJ247,0)+IF(BS247&lt;CA247,BO247+BP247+BQ247-BR247,0)+IF(CA247&lt;CA247,BW247+BX247+BY247-BZ247,0)+IF(CI247&lt;CA247,CE247+CF247+CG247-CH247,0))))))</f>
        <v>0</v>
      </c>
      <c r="CC247" s="3">
        <f>IF(Inputs!$B$27&lt;&gt;"Ready","PENDING INPUTS",MIN((BW247+BX247+BY247),IF(D247&gt;C247,IF(D247=0,0,BZ247*C247/D247),BZ247+CB247)))</f>
        <v>0</v>
      </c>
      <c r="CD247" s="3">
        <f>IF(Inputs!$B$27&lt;&gt;"Ready","PENDING INPUTS",MAX(0,(BW247+BX247+BY247)-CC247))</f>
        <v>0</v>
      </c>
      <c r="CE247" s="3">
        <f>IF(Inputs!$B$27&lt;&gt;"Ready","PENDING INPUTS",CL246)</f>
        <v>0</v>
      </c>
      <c r="CF247" s="3">
        <f>IF(Inputs!$B$27&lt;&gt;"Ready","PENDING INPUTS",IF(A247&lt;=Inputs!$B$6,ROUND(CE247*Inputs!C23/12,2),0))</f>
        <v>0</v>
      </c>
      <c r="CG247" s="3">
        <f>IF(Inputs!$B$27&lt;&gt;"Ready","PENDING INPUTS",IF(AND(A247&lt;=Inputs!$B$6,CE247&gt;0),Inputs!G23,0))</f>
        <v>0</v>
      </c>
      <c r="CH247" s="3">
        <f>IF(Inputs!$B$27&lt;&gt;"Ready","PENDING INPUTS",IF(A247&gt;Inputs!$B$6,0,MIN((CE247+CF247+CG247),IF(Inputs!H23=1,Inputs!D23,MAX(Inputs!F23,ROUND(CE247*Inputs!E23+CF247+CG247,2))))))</f>
        <v>0</v>
      </c>
      <c r="CI247">
        <f>IF(Inputs!$B$27&lt;&gt;"Ready","PENDING INPUTS",IF(CE247&lt;=0,99,1+IF(AND(K247&gt;0,OR(K247&lt;CE247,AND(K247=CE247,0&lt;9))),1,0)+IF(AND(S247&gt;0,OR(S247&lt;CE247,AND(S247=CE247,1&lt;9))),1,0)+IF(AND(AA247&gt;0,OR(AA247&lt;CE247,AND(AA247=CE247,2&lt;9))),1,0)+IF(AND(AI247&gt;0,OR(AI247&lt;CE247,AND(AI247=CE247,3&lt;9))),1,0)+IF(AND(AQ247&gt;0,OR(AQ247&lt;CE247,AND(AQ247=CE247,4&lt;9))),1,0)+IF(AND(AY247&gt;0,OR(AY247&lt;CE247,AND(AY247=CE247,5&lt;9))),1,0)+IF(AND(BG247&gt;0,OR(BG247&lt;CE247,AND(BG247=CE247,6&lt;9))),1,0)+IF(AND(BO247&gt;0,OR(BO247&lt;CE247,AND(BO247=CE247,7&lt;9))),1,0)+IF(AND(BW247&gt;0,OR(BW247&lt;CE247,AND(BW247=CE247,8&lt;9))),1,0)))</f>
        <v>99</v>
      </c>
      <c r="CJ247" s="3">
        <f>IF(Inputs!$B$27&lt;&gt;"Ready","PENDING INPUTS",IF(A247&gt;Inputs!$B$6,0,MIN(MAX(0,(CE247+CF247+CG247)-CH247),MAX(0,C247-D247-(IF(O247&lt;CI247,K247+L247+M247-N247,0)+IF(W247&lt;CI247,S247+T247+U247-V247,0)+IF(AE247&lt;CI247,AA247+AB247+AC247-AD247,0)+IF(AM247&lt;CI247,AI247+AJ247+AK247-AL247,0)+IF(AU247&lt;CI247,AQ247+AR247+AS247-AT247,0)+IF(BC247&lt;CI247,AY247+AZ247+BA247-BB247,0)+IF(BK247&lt;CI247,BG247+BH247+BI247-BJ247,0)+IF(BS247&lt;CI247,BO247+BP247+BQ247-BR247,0)+IF(CA247&lt;CI247,BW247+BX247+BY247-BZ247,0)+IF(CI247&lt;CI247,CE247+CF247+CG247-CH247,0))))))</f>
        <v>0</v>
      </c>
      <c r="CK247" s="3">
        <f>IF(Inputs!$B$27&lt;&gt;"Ready","PENDING INPUTS",MIN((CE247+CF247+CG247),IF(D247&gt;C247,IF(D247=0,0,CH247*C247/D247),CH247+CJ247)))</f>
        <v>0</v>
      </c>
      <c r="CL247" s="3">
        <f>IF(Inputs!$B$27&lt;&gt;"Ready","PENDING INPUTS",MAX(0,(CE247+CF247+CG247)-CK247))</f>
        <v>0</v>
      </c>
    </row>
    <row r="248" spans="1:90" ht="27.95" customHeight="1" x14ac:dyDescent="0.25">
      <c r="A248">
        <v>244</v>
      </c>
      <c r="B248" s="13">
        <f>IF(Inputs!$B$27&lt;&gt;"Ready","PENDING INPUTS",EDATE(Inputs!$B$5,A248-1))</f>
        <v>53693</v>
      </c>
      <c r="C248" s="3">
        <f>IF(Inputs!$B$27&lt;&gt;"Ready","PENDING INPUTS",IF(A248&lt;=Inputs!$B$6,MAX(0,Inputs!$B$4+IF(A248=Inputs!$B$7,Inputs!$B$8,0)+IF(A248=Inputs!$B$9,Inputs!$B$10,0)),0))</f>
        <v>0</v>
      </c>
      <c r="D248" s="3">
        <f>IF(Inputs!$B$27&lt;&gt;"Ready","PENDING INPUTS",SUM(N248,V248,AD248,AL248,AT248,BB248,BJ248,BR248,BZ248,CH248))</f>
        <v>0</v>
      </c>
      <c r="E248" s="3">
        <f>IF(Inputs!$B$27&lt;&gt;"Ready","PENDING INPUTS",MAX(0,D248-C248))</f>
        <v>0</v>
      </c>
      <c r="F248" s="3">
        <f>IF(Inputs!$B$27&lt;&gt;"Ready","PENDING INPUTS",SUM(Q248,Y248,AG248,AO248,AW248,BE248,BM248,BU248,CC248,CK248))</f>
        <v>0</v>
      </c>
      <c r="G248" s="3">
        <f>IF(Inputs!$B$27&lt;&gt;"Ready","PENDING INPUTS",SUM(L248,T248,AB248,AJ248,AR248,AZ248,BH248,BP248,BX248,CF248))</f>
        <v>0</v>
      </c>
      <c r="H248" s="3">
        <f>IF(Inputs!$B$27&lt;&gt;"Ready","PENDING INPUTS",SUM(M248,U248,AC248,AK248,AS248,BA248,BI248,BQ248,BY248,CG248))</f>
        <v>0</v>
      </c>
      <c r="I248" s="3">
        <f>IF(Inputs!$B$27&lt;&gt;"Ready","PENDING INPUTS",SUM(R248,Z248,AH248,AP248,AX248,BF248,BN248,BV248,CD248,CL248))</f>
        <v>0</v>
      </c>
      <c r="J248" t="str">
        <f>IF(Inputs!$B$27&lt;&gt;"Ready","PENDING INPUTS",IF(A248&gt;Inputs!$B$6,"Beyond horizon",IF(E248&gt;0.005,"MINIMUM SHORTFALL",IF(I248&lt;0.005,"Paid off","In progress"))))</f>
        <v>Beyond horizon</v>
      </c>
      <c r="K248" s="3">
        <f>IF(Inputs!$B$27&lt;&gt;"Ready","PENDING INPUTS",R247)</f>
        <v>0</v>
      </c>
      <c r="L248" s="3">
        <f>IF(Inputs!$B$27&lt;&gt;"Ready","PENDING INPUTS",IF(A248&lt;=Inputs!$B$6,ROUND(K248*Inputs!C14/12,2),0))</f>
        <v>0</v>
      </c>
      <c r="M248" s="3">
        <f>IF(Inputs!$B$27&lt;&gt;"Ready","PENDING INPUTS",IF(AND(A248&lt;=Inputs!$B$6,K248&gt;0),Inputs!G14,0))</f>
        <v>0</v>
      </c>
      <c r="N248" s="3">
        <f>IF(Inputs!$B$27&lt;&gt;"Ready","PENDING INPUTS",IF(A248&gt;Inputs!$B$6,0,MIN((K248+L248+M248),IF(Inputs!H14=1,Inputs!D14,MAX(Inputs!F14,ROUND(K248*Inputs!E14+L248+M248,2))))))</f>
        <v>0</v>
      </c>
      <c r="O248">
        <f>IF(Inputs!$B$27&lt;&gt;"Ready","PENDING INPUTS",IF(K248&lt;=0,99,1+IF(AND(S248&gt;0,OR(S248&lt;K248,AND(S248=K248,1&lt;0))),1,0)+IF(AND(AA248&gt;0,OR(AA248&lt;K248,AND(AA248=K248,2&lt;0))),1,0)+IF(AND(AI248&gt;0,OR(AI248&lt;K248,AND(AI248=K248,3&lt;0))),1,0)+IF(AND(AQ248&gt;0,OR(AQ248&lt;K248,AND(AQ248=K248,4&lt;0))),1,0)+IF(AND(AY248&gt;0,OR(AY248&lt;K248,AND(AY248=K248,5&lt;0))),1,0)+IF(AND(BG248&gt;0,OR(BG248&lt;K248,AND(BG248=K248,6&lt;0))),1,0)+IF(AND(BO248&gt;0,OR(BO248&lt;K248,AND(BO248=K248,7&lt;0))),1,0)+IF(AND(BW248&gt;0,OR(BW248&lt;K248,AND(BW248=K248,8&lt;0))),1,0)+IF(AND(CE248&gt;0,OR(CE248&lt;K248,AND(CE248=K248,9&lt;0))),1,0)))</f>
        <v>99</v>
      </c>
      <c r="P248" s="3">
        <f>IF(Inputs!$B$27&lt;&gt;"Ready","PENDING INPUTS",IF(A248&gt;Inputs!$B$6,0,MIN(MAX(0,(K248+L248+M248)-N248),MAX(0,C248-D248-(IF(O248&lt;O248,K248+L248+M248-N248,0)+IF(W248&lt;O248,S248+T248+U248-V248,0)+IF(AE248&lt;O248,AA248+AB248+AC248-AD248,0)+IF(AM248&lt;O248,AI248+AJ248+AK248-AL248,0)+IF(AU248&lt;O248,AQ248+AR248+AS248-AT248,0)+IF(BC248&lt;O248,AY248+AZ248+BA248-BB248,0)+IF(BK248&lt;O248,BG248+BH248+BI248-BJ248,0)+IF(BS248&lt;O248,BO248+BP248+BQ248-BR248,0)+IF(CA248&lt;O248,BW248+BX248+BY248-BZ248,0)+IF(CI248&lt;O248,CE248+CF248+CG248-CH248,0))))))</f>
        <v>0</v>
      </c>
      <c r="Q248" s="3">
        <f>IF(Inputs!$B$27&lt;&gt;"Ready","PENDING INPUTS",MIN((K248+L248+M248),IF(D248&gt;C248,IF(D248=0,0,N248*C248/D248),N248+P248)))</f>
        <v>0</v>
      </c>
      <c r="R248" s="3">
        <f>IF(Inputs!$B$27&lt;&gt;"Ready","PENDING INPUTS",MAX(0,(K248+L248+M248)-Q248))</f>
        <v>0</v>
      </c>
      <c r="S248" s="3">
        <f>IF(Inputs!$B$27&lt;&gt;"Ready","PENDING INPUTS",Z247)</f>
        <v>0</v>
      </c>
      <c r="T248" s="3">
        <f>IF(Inputs!$B$27&lt;&gt;"Ready","PENDING INPUTS",IF(A248&lt;=Inputs!$B$6,ROUND(S248*Inputs!C15/12,2),0))</f>
        <v>0</v>
      </c>
      <c r="U248" s="3">
        <f>IF(Inputs!$B$27&lt;&gt;"Ready","PENDING INPUTS",IF(AND(A248&lt;=Inputs!$B$6,S248&gt;0),Inputs!G15,0))</f>
        <v>0</v>
      </c>
      <c r="V248" s="3">
        <f>IF(Inputs!$B$27&lt;&gt;"Ready","PENDING INPUTS",IF(A248&gt;Inputs!$B$6,0,MIN((S248+T248+U248),IF(Inputs!H15=1,Inputs!D15,MAX(Inputs!F15,ROUND(S248*Inputs!E15+T248+U248,2))))))</f>
        <v>0</v>
      </c>
      <c r="W248">
        <f>IF(Inputs!$B$27&lt;&gt;"Ready","PENDING INPUTS",IF(S248&lt;=0,99,1+IF(AND(K248&gt;0,OR(K248&lt;S248,AND(K248=S248,0&lt;1))),1,0)+IF(AND(AA248&gt;0,OR(AA248&lt;S248,AND(AA248=S248,2&lt;1))),1,0)+IF(AND(AI248&gt;0,OR(AI248&lt;S248,AND(AI248=S248,3&lt;1))),1,0)+IF(AND(AQ248&gt;0,OR(AQ248&lt;S248,AND(AQ248=S248,4&lt;1))),1,0)+IF(AND(AY248&gt;0,OR(AY248&lt;S248,AND(AY248=S248,5&lt;1))),1,0)+IF(AND(BG248&gt;0,OR(BG248&lt;S248,AND(BG248=S248,6&lt;1))),1,0)+IF(AND(BO248&gt;0,OR(BO248&lt;S248,AND(BO248=S248,7&lt;1))),1,0)+IF(AND(BW248&gt;0,OR(BW248&lt;S248,AND(BW248=S248,8&lt;1))),1,0)+IF(AND(CE248&gt;0,OR(CE248&lt;S248,AND(CE248=S248,9&lt;1))),1,0)))</f>
        <v>99</v>
      </c>
      <c r="X248" s="3">
        <f>IF(Inputs!$B$27&lt;&gt;"Ready","PENDING INPUTS",IF(A248&gt;Inputs!$B$6,0,MIN(MAX(0,(S248+T248+U248)-V248),MAX(0,C248-D248-(IF(O248&lt;W248,K248+L248+M248-N248,0)+IF(W248&lt;W248,S248+T248+U248-V248,0)+IF(AE248&lt;W248,AA248+AB248+AC248-AD248,0)+IF(AM248&lt;W248,AI248+AJ248+AK248-AL248,0)+IF(AU248&lt;W248,AQ248+AR248+AS248-AT248,0)+IF(BC248&lt;W248,AY248+AZ248+BA248-BB248,0)+IF(BK248&lt;W248,BG248+BH248+BI248-BJ248,0)+IF(BS248&lt;W248,BO248+BP248+BQ248-BR248,0)+IF(CA248&lt;W248,BW248+BX248+BY248-BZ248,0)+IF(CI248&lt;W248,CE248+CF248+CG248-CH248,0))))))</f>
        <v>0</v>
      </c>
      <c r="Y248" s="3">
        <f>IF(Inputs!$B$27&lt;&gt;"Ready","PENDING INPUTS",MIN((S248+T248+U248),IF(D248&gt;C248,IF(D248=0,0,V248*C248/D248),V248+X248)))</f>
        <v>0</v>
      </c>
      <c r="Z248" s="3">
        <f>IF(Inputs!$B$27&lt;&gt;"Ready","PENDING INPUTS",MAX(0,(S248+T248+U248)-Y248))</f>
        <v>0</v>
      </c>
      <c r="AA248" s="3">
        <f>IF(Inputs!$B$27&lt;&gt;"Ready","PENDING INPUTS",AH247)</f>
        <v>0</v>
      </c>
      <c r="AB248" s="3">
        <f>IF(Inputs!$B$27&lt;&gt;"Ready","PENDING INPUTS",IF(A248&lt;=Inputs!$B$6,ROUND(AA248*Inputs!C16/12,2),0))</f>
        <v>0</v>
      </c>
      <c r="AC248" s="3">
        <f>IF(Inputs!$B$27&lt;&gt;"Ready","PENDING INPUTS",IF(AND(A248&lt;=Inputs!$B$6,AA248&gt;0),Inputs!G16,0))</f>
        <v>0</v>
      </c>
      <c r="AD248" s="3">
        <f>IF(Inputs!$B$27&lt;&gt;"Ready","PENDING INPUTS",IF(A248&gt;Inputs!$B$6,0,MIN((AA248+AB248+AC248),IF(Inputs!H16=1,Inputs!D16,MAX(Inputs!F16,ROUND(AA248*Inputs!E16+AB248+AC248,2))))))</f>
        <v>0</v>
      </c>
      <c r="AE248">
        <f>IF(Inputs!$B$27&lt;&gt;"Ready","PENDING INPUTS",IF(AA248&lt;=0,99,1+IF(AND(K248&gt;0,OR(K248&lt;AA248,AND(K248=AA248,0&lt;2))),1,0)+IF(AND(S248&gt;0,OR(S248&lt;AA248,AND(S248=AA248,1&lt;2))),1,0)+IF(AND(AI248&gt;0,OR(AI248&lt;AA248,AND(AI248=AA248,3&lt;2))),1,0)+IF(AND(AQ248&gt;0,OR(AQ248&lt;AA248,AND(AQ248=AA248,4&lt;2))),1,0)+IF(AND(AY248&gt;0,OR(AY248&lt;AA248,AND(AY248=AA248,5&lt;2))),1,0)+IF(AND(BG248&gt;0,OR(BG248&lt;AA248,AND(BG248=AA248,6&lt;2))),1,0)+IF(AND(BO248&gt;0,OR(BO248&lt;AA248,AND(BO248=AA248,7&lt;2))),1,0)+IF(AND(BW248&gt;0,OR(BW248&lt;AA248,AND(BW248=AA248,8&lt;2))),1,0)+IF(AND(CE248&gt;0,OR(CE248&lt;AA248,AND(CE248=AA248,9&lt;2))),1,0)))</f>
        <v>99</v>
      </c>
      <c r="AF248" s="3">
        <f>IF(Inputs!$B$27&lt;&gt;"Ready","PENDING INPUTS",IF(A248&gt;Inputs!$B$6,0,MIN(MAX(0,(AA248+AB248+AC248)-AD248),MAX(0,C248-D248-(IF(O248&lt;AE248,K248+L248+M248-N248,0)+IF(W248&lt;AE248,S248+T248+U248-V248,0)+IF(AE248&lt;AE248,AA248+AB248+AC248-AD248,0)+IF(AM248&lt;AE248,AI248+AJ248+AK248-AL248,0)+IF(AU248&lt;AE248,AQ248+AR248+AS248-AT248,0)+IF(BC248&lt;AE248,AY248+AZ248+BA248-BB248,0)+IF(BK248&lt;AE248,BG248+BH248+BI248-BJ248,0)+IF(BS248&lt;AE248,BO248+BP248+BQ248-BR248,0)+IF(CA248&lt;AE248,BW248+BX248+BY248-BZ248,0)+IF(CI248&lt;AE248,CE248+CF248+CG248-CH248,0))))))</f>
        <v>0</v>
      </c>
      <c r="AG248" s="3">
        <f>IF(Inputs!$B$27&lt;&gt;"Ready","PENDING INPUTS",MIN((AA248+AB248+AC248),IF(D248&gt;C248,IF(D248=0,0,AD248*C248/D248),AD248+AF248)))</f>
        <v>0</v>
      </c>
      <c r="AH248" s="3">
        <f>IF(Inputs!$B$27&lt;&gt;"Ready","PENDING INPUTS",MAX(0,(AA248+AB248+AC248)-AG248))</f>
        <v>0</v>
      </c>
      <c r="AI248" s="3">
        <f>IF(Inputs!$B$27&lt;&gt;"Ready","PENDING INPUTS",AP247)</f>
        <v>0</v>
      </c>
      <c r="AJ248" s="3">
        <f>IF(Inputs!$B$27&lt;&gt;"Ready","PENDING INPUTS",IF(A248&lt;=Inputs!$B$6,ROUND(AI248*Inputs!C17/12,2),0))</f>
        <v>0</v>
      </c>
      <c r="AK248" s="3">
        <f>IF(Inputs!$B$27&lt;&gt;"Ready","PENDING INPUTS",IF(AND(A248&lt;=Inputs!$B$6,AI248&gt;0),Inputs!G17,0))</f>
        <v>0</v>
      </c>
      <c r="AL248" s="3">
        <f>IF(Inputs!$B$27&lt;&gt;"Ready","PENDING INPUTS",IF(A248&gt;Inputs!$B$6,0,MIN((AI248+AJ248+AK248),IF(Inputs!H17=1,Inputs!D17,MAX(Inputs!F17,ROUND(AI248*Inputs!E17+AJ248+AK248,2))))))</f>
        <v>0</v>
      </c>
      <c r="AM248">
        <f>IF(Inputs!$B$27&lt;&gt;"Ready","PENDING INPUTS",IF(AI248&lt;=0,99,1+IF(AND(K248&gt;0,OR(K248&lt;AI248,AND(K248=AI248,0&lt;3))),1,0)+IF(AND(S248&gt;0,OR(S248&lt;AI248,AND(S248=AI248,1&lt;3))),1,0)+IF(AND(AA248&gt;0,OR(AA248&lt;AI248,AND(AA248=AI248,2&lt;3))),1,0)+IF(AND(AQ248&gt;0,OR(AQ248&lt;AI248,AND(AQ248=AI248,4&lt;3))),1,0)+IF(AND(AY248&gt;0,OR(AY248&lt;AI248,AND(AY248=AI248,5&lt;3))),1,0)+IF(AND(BG248&gt;0,OR(BG248&lt;AI248,AND(BG248=AI248,6&lt;3))),1,0)+IF(AND(BO248&gt;0,OR(BO248&lt;AI248,AND(BO248=AI248,7&lt;3))),1,0)+IF(AND(BW248&gt;0,OR(BW248&lt;AI248,AND(BW248=AI248,8&lt;3))),1,0)+IF(AND(CE248&gt;0,OR(CE248&lt;AI248,AND(CE248=AI248,9&lt;3))),1,0)))</f>
        <v>99</v>
      </c>
      <c r="AN248" s="3">
        <f>IF(Inputs!$B$27&lt;&gt;"Ready","PENDING INPUTS",IF(A248&gt;Inputs!$B$6,0,MIN(MAX(0,(AI248+AJ248+AK248)-AL248),MAX(0,C248-D248-(IF(O248&lt;AM248,K248+L248+M248-N248,0)+IF(W248&lt;AM248,S248+T248+U248-V248,0)+IF(AE248&lt;AM248,AA248+AB248+AC248-AD248,0)+IF(AM248&lt;AM248,AI248+AJ248+AK248-AL248,0)+IF(AU248&lt;AM248,AQ248+AR248+AS248-AT248,0)+IF(BC248&lt;AM248,AY248+AZ248+BA248-BB248,0)+IF(BK248&lt;AM248,BG248+BH248+BI248-BJ248,0)+IF(BS248&lt;AM248,BO248+BP248+BQ248-BR248,0)+IF(CA248&lt;AM248,BW248+BX248+BY248-BZ248,0)+IF(CI248&lt;AM248,CE248+CF248+CG248-CH248,0))))))</f>
        <v>0</v>
      </c>
      <c r="AO248" s="3">
        <f>IF(Inputs!$B$27&lt;&gt;"Ready","PENDING INPUTS",MIN((AI248+AJ248+AK248),IF(D248&gt;C248,IF(D248=0,0,AL248*C248/D248),AL248+AN248)))</f>
        <v>0</v>
      </c>
      <c r="AP248" s="3">
        <f>IF(Inputs!$B$27&lt;&gt;"Ready","PENDING INPUTS",MAX(0,(AI248+AJ248+AK248)-AO248))</f>
        <v>0</v>
      </c>
      <c r="AQ248" s="3">
        <f>IF(Inputs!$B$27&lt;&gt;"Ready","PENDING INPUTS",AX247)</f>
        <v>0</v>
      </c>
      <c r="AR248" s="3">
        <f>IF(Inputs!$B$27&lt;&gt;"Ready","PENDING INPUTS",IF(A248&lt;=Inputs!$B$6,ROUND(AQ248*Inputs!C18/12,2),0))</f>
        <v>0</v>
      </c>
      <c r="AS248" s="3">
        <f>IF(Inputs!$B$27&lt;&gt;"Ready","PENDING INPUTS",IF(AND(A248&lt;=Inputs!$B$6,AQ248&gt;0),Inputs!G18,0))</f>
        <v>0</v>
      </c>
      <c r="AT248" s="3">
        <f>IF(Inputs!$B$27&lt;&gt;"Ready","PENDING INPUTS",IF(A248&gt;Inputs!$B$6,0,MIN((AQ248+AR248+AS248),IF(Inputs!H18=1,Inputs!D18,MAX(Inputs!F18,ROUND(AQ248*Inputs!E18+AR248+AS248,2))))))</f>
        <v>0</v>
      </c>
      <c r="AU248">
        <f>IF(Inputs!$B$27&lt;&gt;"Ready","PENDING INPUTS",IF(AQ248&lt;=0,99,1+IF(AND(K248&gt;0,OR(K248&lt;AQ248,AND(K248=AQ248,0&lt;4))),1,0)+IF(AND(S248&gt;0,OR(S248&lt;AQ248,AND(S248=AQ248,1&lt;4))),1,0)+IF(AND(AA248&gt;0,OR(AA248&lt;AQ248,AND(AA248=AQ248,2&lt;4))),1,0)+IF(AND(AI248&gt;0,OR(AI248&lt;AQ248,AND(AI248=AQ248,3&lt;4))),1,0)+IF(AND(AY248&gt;0,OR(AY248&lt;AQ248,AND(AY248=AQ248,5&lt;4))),1,0)+IF(AND(BG248&gt;0,OR(BG248&lt;AQ248,AND(BG248=AQ248,6&lt;4))),1,0)+IF(AND(BO248&gt;0,OR(BO248&lt;AQ248,AND(BO248=AQ248,7&lt;4))),1,0)+IF(AND(BW248&gt;0,OR(BW248&lt;AQ248,AND(BW248=AQ248,8&lt;4))),1,0)+IF(AND(CE248&gt;0,OR(CE248&lt;AQ248,AND(CE248=AQ248,9&lt;4))),1,0)))</f>
        <v>99</v>
      </c>
      <c r="AV248" s="3">
        <f>IF(Inputs!$B$27&lt;&gt;"Ready","PENDING INPUTS",IF(A248&gt;Inputs!$B$6,0,MIN(MAX(0,(AQ248+AR248+AS248)-AT248),MAX(0,C248-D248-(IF(O248&lt;AU248,K248+L248+M248-N248,0)+IF(W248&lt;AU248,S248+T248+U248-V248,0)+IF(AE248&lt;AU248,AA248+AB248+AC248-AD248,0)+IF(AM248&lt;AU248,AI248+AJ248+AK248-AL248,0)+IF(AU248&lt;AU248,AQ248+AR248+AS248-AT248,0)+IF(BC248&lt;AU248,AY248+AZ248+BA248-BB248,0)+IF(BK248&lt;AU248,BG248+BH248+BI248-BJ248,0)+IF(BS248&lt;AU248,BO248+BP248+BQ248-BR248,0)+IF(CA248&lt;AU248,BW248+BX248+BY248-BZ248,0)+IF(CI248&lt;AU248,CE248+CF248+CG248-CH248,0))))))</f>
        <v>0</v>
      </c>
      <c r="AW248" s="3">
        <f>IF(Inputs!$B$27&lt;&gt;"Ready","PENDING INPUTS",MIN((AQ248+AR248+AS248),IF(D248&gt;C248,IF(D248=0,0,AT248*C248/D248),AT248+AV248)))</f>
        <v>0</v>
      </c>
      <c r="AX248" s="3">
        <f>IF(Inputs!$B$27&lt;&gt;"Ready","PENDING INPUTS",MAX(0,(AQ248+AR248+AS248)-AW248))</f>
        <v>0</v>
      </c>
      <c r="AY248" s="3">
        <f>IF(Inputs!$B$27&lt;&gt;"Ready","PENDING INPUTS",BF247)</f>
        <v>0</v>
      </c>
      <c r="AZ248" s="3">
        <f>IF(Inputs!$B$27&lt;&gt;"Ready","PENDING INPUTS",IF(A248&lt;=Inputs!$B$6,ROUND(AY248*Inputs!C19/12,2),0))</f>
        <v>0</v>
      </c>
      <c r="BA248" s="3">
        <f>IF(Inputs!$B$27&lt;&gt;"Ready","PENDING INPUTS",IF(AND(A248&lt;=Inputs!$B$6,AY248&gt;0),Inputs!G19,0))</f>
        <v>0</v>
      </c>
      <c r="BB248" s="3">
        <f>IF(Inputs!$B$27&lt;&gt;"Ready","PENDING INPUTS",IF(A248&gt;Inputs!$B$6,0,MIN((AY248+AZ248+BA248),IF(Inputs!H19=1,Inputs!D19,MAX(Inputs!F19,ROUND(AY248*Inputs!E19+AZ248+BA248,2))))))</f>
        <v>0</v>
      </c>
      <c r="BC248">
        <f>IF(Inputs!$B$27&lt;&gt;"Ready","PENDING INPUTS",IF(AY248&lt;=0,99,1+IF(AND(K248&gt;0,OR(K248&lt;AY248,AND(K248=AY248,0&lt;5))),1,0)+IF(AND(S248&gt;0,OR(S248&lt;AY248,AND(S248=AY248,1&lt;5))),1,0)+IF(AND(AA248&gt;0,OR(AA248&lt;AY248,AND(AA248=AY248,2&lt;5))),1,0)+IF(AND(AI248&gt;0,OR(AI248&lt;AY248,AND(AI248=AY248,3&lt;5))),1,0)+IF(AND(AQ248&gt;0,OR(AQ248&lt;AY248,AND(AQ248=AY248,4&lt;5))),1,0)+IF(AND(BG248&gt;0,OR(BG248&lt;AY248,AND(BG248=AY248,6&lt;5))),1,0)+IF(AND(BO248&gt;0,OR(BO248&lt;AY248,AND(BO248=AY248,7&lt;5))),1,0)+IF(AND(BW248&gt;0,OR(BW248&lt;AY248,AND(BW248=AY248,8&lt;5))),1,0)+IF(AND(CE248&gt;0,OR(CE248&lt;AY248,AND(CE248=AY248,9&lt;5))),1,0)))</f>
        <v>99</v>
      </c>
      <c r="BD248" s="3">
        <f>IF(Inputs!$B$27&lt;&gt;"Ready","PENDING INPUTS",IF(A248&gt;Inputs!$B$6,0,MIN(MAX(0,(AY248+AZ248+BA248)-BB248),MAX(0,C248-D248-(IF(O248&lt;BC248,K248+L248+M248-N248,0)+IF(W248&lt;BC248,S248+T248+U248-V248,0)+IF(AE248&lt;BC248,AA248+AB248+AC248-AD248,0)+IF(AM248&lt;BC248,AI248+AJ248+AK248-AL248,0)+IF(AU248&lt;BC248,AQ248+AR248+AS248-AT248,0)+IF(BC248&lt;BC248,AY248+AZ248+BA248-BB248,0)+IF(BK248&lt;BC248,BG248+BH248+BI248-BJ248,0)+IF(BS248&lt;BC248,BO248+BP248+BQ248-BR248,0)+IF(CA248&lt;BC248,BW248+BX248+BY248-BZ248,0)+IF(CI248&lt;BC248,CE248+CF248+CG248-CH248,0))))))</f>
        <v>0</v>
      </c>
      <c r="BE248" s="3">
        <f>IF(Inputs!$B$27&lt;&gt;"Ready","PENDING INPUTS",MIN((AY248+AZ248+BA248),IF(D248&gt;C248,IF(D248=0,0,BB248*C248/D248),BB248+BD248)))</f>
        <v>0</v>
      </c>
      <c r="BF248" s="3">
        <f>IF(Inputs!$B$27&lt;&gt;"Ready","PENDING INPUTS",MAX(0,(AY248+AZ248+BA248)-BE248))</f>
        <v>0</v>
      </c>
      <c r="BG248" s="3">
        <f>IF(Inputs!$B$27&lt;&gt;"Ready","PENDING INPUTS",BN247)</f>
        <v>0</v>
      </c>
      <c r="BH248" s="3">
        <f>IF(Inputs!$B$27&lt;&gt;"Ready","PENDING INPUTS",IF(A248&lt;=Inputs!$B$6,ROUND(BG248*Inputs!C20/12,2),0))</f>
        <v>0</v>
      </c>
      <c r="BI248" s="3">
        <f>IF(Inputs!$B$27&lt;&gt;"Ready","PENDING INPUTS",IF(AND(A248&lt;=Inputs!$B$6,BG248&gt;0),Inputs!G20,0))</f>
        <v>0</v>
      </c>
      <c r="BJ248" s="3">
        <f>IF(Inputs!$B$27&lt;&gt;"Ready","PENDING INPUTS",IF(A248&gt;Inputs!$B$6,0,MIN((BG248+BH248+BI248),IF(Inputs!H20=1,Inputs!D20,MAX(Inputs!F20,ROUND(BG248*Inputs!E20+BH248+BI248,2))))))</f>
        <v>0</v>
      </c>
      <c r="BK248">
        <f>IF(Inputs!$B$27&lt;&gt;"Ready","PENDING INPUTS",IF(BG248&lt;=0,99,1+IF(AND(K248&gt;0,OR(K248&lt;BG248,AND(K248=BG248,0&lt;6))),1,0)+IF(AND(S248&gt;0,OR(S248&lt;BG248,AND(S248=BG248,1&lt;6))),1,0)+IF(AND(AA248&gt;0,OR(AA248&lt;BG248,AND(AA248=BG248,2&lt;6))),1,0)+IF(AND(AI248&gt;0,OR(AI248&lt;BG248,AND(AI248=BG248,3&lt;6))),1,0)+IF(AND(AQ248&gt;0,OR(AQ248&lt;BG248,AND(AQ248=BG248,4&lt;6))),1,0)+IF(AND(AY248&gt;0,OR(AY248&lt;BG248,AND(AY248=BG248,5&lt;6))),1,0)+IF(AND(BO248&gt;0,OR(BO248&lt;BG248,AND(BO248=BG248,7&lt;6))),1,0)+IF(AND(BW248&gt;0,OR(BW248&lt;BG248,AND(BW248=BG248,8&lt;6))),1,0)+IF(AND(CE248&gt;0,OR(CE248&lt;BG248,AND(CE248=BG248,9&lt;6))),1,0)))</f>
        <v>99</v>
      </c>
      <c r="BL248" s="3">
        <f>IF(Inputs!$B$27&lt;&gt;"Ready","PENDING INPUTS",IF(A248&gt;Inputs!$B$6,0,MIN(MAX(0,(BG248+BH248+BI248)-BJ248),MAX(0,C248-D248-(IF(O248&lt;BK248,K248+L248+M248-N248,0)+IF(W248&lt;BK248,S248+T248+U248-V248,0)+IF(AE248&lt;BK248,AA248+AB248+AC248-AD248,0)+IF(AM248&lt;BK248,AI248+AJ248+AK248-AL248,0)+IF(AU248&lt;BK248,AQ248+AR248+AS248-AT248,0)+IF(BC248&lt;BK248,AY248+AZ248+BA248-BB248,0)+IF(BK248&lt;BK248,BG248+BH248+BI248-BJ248,0)+IF(BS248&lt;BK248,BO248+BP248+BQ248-BR248,0)+IF(CA248&lt;BK248,BW248+BX248+BY248-BZ248,0)+IF(CI248&lt;BK248,CE248+CF248+CG248-CH248,0))))))</f>
        <v>0</v>
      </c>
      <c r="BM248" s="3">
        <f>IF(Inputs!$B$27&lt;&gt;"Ready","PENDING INPUTS",MIN((BG248+BH248+BI248),IF(D248&gt;C248,IF(D248=0,0,BJ248*C248/D248),BJ248+BL248)))</f>
        <v>0</v>
      </c>
      <c r="BN248" s="3">
        <f>IF(Inputs!$B$27&lt;&gt;"Ready","PENDING INPUTS",MAX(0,(BG248+BH248+BI248)-BM248))</f>
        <v>0</v>
      </c>
      <c r="BO248" s="3">
        <f>IF(Inputs!$B$27&lt;&gt;"Ready","PENDING INPUTS",BV247)</f>
        <v>0</v>
      </c>
      <c r="BP248" s="3">
        <f>IF(Inputs!$B$27&lt;&gt;"Ready","PENDING INPUTS",IF(A248&lt;=Inputs!$B$6,ROUND(BO248*Inputs!C21/12,2),0))</f>
        <v>0</v>
      </c>
      <c r="BQ248" s="3">
        <f>IF(Inputs!$B$27&lt;&gt;"Ready","PENDING INPUTS",IF(AND(A248&lt;=Inputs!$B$6,BO248&gt;0),Inputs!G21,0))</f>
        <v>0</v>
      </c>
      <c r="BR248" s="3">
        <f>IF(Inputs!$B$27&lt;&gt;"Ready","PENDING INPUTS",IF(A248&gt;Inputs!$B$6,0,MIN((BO248+BP248+BQ248),IF(Inputs!H21=1,Inputs!D21,MAX(Inputs!F21,ROUND(BO248*Inputs!E21+BP248+BQ248,2))))))</f>
        <v>0</v>
      </c>
      <c r="BS248">
        <f>IF(Inputs!$B$27&lt;&gt;"Ready","PENDING INPUTS",IF(BO248&lt;=0,99,1+IF(AND(K248&gt;0,OR(K248&lt;BO248,AND(K248=BO248,0&lt;7))),1,0)+IF(AND(S248&gt;0,OR(S248&lt;BO248,AND(S248=BO248,1&lt;7))),1,0)+IF(AND(AA248&gt;0,OR(AA248&lt;BO248,AND(AA248=BO248,2&lt;7))),1,0)+IF(AND(AI248&gt;0,OR(AI248&lt;BO248,AND(AI248=BO248,3&lt;7))),1,0)+IF(AND(AQ248&gt;0,OR(AQ248&lt;BO248,AND(AQ248=BO248,4&lt;7))),1,0)+IF(AND(AY248&gt;0,OR(AY248&lt;BO248,AND(AY248=BO248,5&lt;7))),1,0)+IF(AND(BG248&gt;0,OR(BG248&lt;BO248,AND(BG248=BO248,6&lt;7))),1,0)+IF(AND(BW248&gt;0,OR(BW248&lt;BO248,AND(BW248=BO248,8&lt;7))),1,0)+IF(AND(CE248&gt;0,OR(CE248&lt;BO248,AND(CE248=BO248,9&lt;7))),1,0)))</f>
        <v>99</v>
      </c>
      <c r="BT248" s="3">
        <f>IF(Inputs!$B$27&lt;&gt;"Ready","PENDING INPUTS",IF(A248&gt;Inputs!$B$6,0,MIN(MAX(0,(BO248+BP248+BQ248)-BR248),MAX(0,C248-D248-(IF(O248&lt;BS248,K248+L248+M248-N248,0)+IF(W248&lt;BS248,S248+T248+U248-V248,0)+IF(AE248&lt;BS248,AA248+AB248+AC248-AD248,0)+IF(AM248&lt;BS248,AI248+AJ248+AK248-AL248,0)+IF(AU248&lt;BS248,AQ248+AR248+AS248-AT248,0)+IF(BC248&lt;BS248,AY248+AZ248+BA248-BB248,0)+IF(BK248&lt;BS248,BG248+BH248+BI248-BJ248,0)+IF(BS248&lt;BS248,BO248+BP248+BQ248-BR248,0)+IF(CA248&lt;BS248,BW248+BX248+BY248-BZ248,0)+IF(CI248&lt;BS248,CE248+CF248+CG248-CH248,0))))))</f>
        <v>0</v>
      </c>
      <c r="BU248" s="3">
        <f>IF(Inputs!$B$27&lt;&gt;"Ready","PENDING INPUTS",MIN((BO248+BP248+BQ248),IF(D248&gt;C248,IF(D248=0,0,BR248*C248/D248),BR248+BT248)))</f>
        <v>0</v>
      </c>
      <c r="BV248" s="3">
        <f>IF(Inputs!$B$27&lt;&gt;"Ready","PENDING INPUTS",MAX(0,(BO248+BP248+BQ248)-BU248))</f>
        <v>0</v>
      </c>
      <c r="BW248" s="3">
        <f>IF(Inputs!$B$27&lt;&gt;"Ready","PENDING INPUTS",CD247)</f>
        <v>0</v>
      </c>
      <c r="BX248" s="3">
        <f>IF(Inputs!$B$27&lt;&gt;"Ready","PENDING INPUTS",IF(A248&lt;=Inputs!$B$6,ROUND(BW248*Inputs!C22/12,2),0))</f>
        <v>0</v>
      </c>
      <c r="BY248" s="3">
        <f>IF(Inputs!$B$27&lt;&gt;"Ready","PENDING INPUTS",IF(AND(A248&lt;=Inputs!$B$6,BW248&gt;0),Inputs!G22,0))</f>
        <v>0</v>
      </c>
      <c r="BZ248" s="3">
        <f>IF(Inputs!$B$27&lt;&gt;"Ready","PENDING INPUTS",IF(A248&gt;Inputs!$B$6,0,MIN((BW248+BX248+BY248),IF(Inputs!H22=1,Inputs!D22,MAX(Inputs!F22,ROUND(BW248*Inputs!E22+BX248+BY248,2))))))</f>
        <v>0</v>
      </c>
      <c r="CA248">
        <f>IF(Inputs!$B$27&lt;&gt;"Ready","PENDING INPUTS",IF(BW248&lt;=0,99,1+IF(AND(K248&gt;0,OR(K248&lt;BW248,AND(K248=BW248,0&lt;8))),1,0)+IF(AND(S248&gt;0,OR(S248&lt;BW248,AND(S248=BW248,1&lt;8))),1,0)+IF(AND(AA248&gt;0,OR(AA248&lt;BW248,AND(AA248=BW248,2&lt;8))),1,0)+IF(AND(AI248&gt;0,OR(AI248&lt;BW248,AND(AI248=BW248,3&lt;8))),1,0)+IF(AND(AQ248&gt;0,OR(AQ248&lt;BW248,AND(AQ248=BW248,4&lt;8))),1,0)+IF(AND(AY248&gt;0,OR(AY248&lt;BW248,AND(AY248=BW248,5&lt;8))),1,0)+IF(AND(BG248&gt;0,OR(BG248&lt;BW248,AND(BG248=BW248,6&lt;8))),1,0)+IF(AND(BO248&gt;0,OR(BO248&lt;BW248,AND(BO248=BW248,7&lt;8))),1,0)+IF(AND(CE248&gt;0,OR(CE248&lt;BW248,AND(CE248=BW248,9&lt;8))),1,0)))</f>
        <v>99</v>
      </c>
      <c r="CB248" s="3">
        <f>IF(Inputs!$B$27&lt;&gt;"Ready","PENDING INPUTS",IF(A248&gt;Inputs!$B$6,0,MIN(MAX(0,(BW248+BX248+BY248)-BZ248),MAX(0,C248-D248-(IF(O248&lt;CA248,K248+L248+M248-N248,0)+IF(W248&lt;CA248,S248+T248+U248-V248,0)+IF(AE248&lt;CA248,AA248+AB248+AC248-AD248,0)+IF(AM248&lt;CA248,AI248+AJ248+AK248-AL248,0)+IF(AU248&lt;CA248,AQ248+AR248+AS248-AT248,0)+IF(BC248&lt;CA248,AY248+AZ248+BA248-BB248,0)+IF(BK248&lt;CA248,BG248+BH248+BI248-BJ248,0)+IF(BS248&lt;CA248,BO248+BP248+BQ248-BR248,0)+IF(CA248&lt;CA248,BW248+BX248+BY248-BZ248,0)+IF(CI248&lt;CA248,CE248+CF248+CG248-CH248,0))))))</f>
        <v>0</v>
      </c>
      <c r="CC248" s="3">
        <f>IF(Inputs!$B$27&lt;&gt;"Ready","PENDING INPUTS",MIN((BW248+BX248+BY248),IF(D248&gt;C248,IF(D248=0,0,BZ248*C248/D248),BZ248+CB248)))</f>
        <v>0</v>
      </c>
      <c r="CD248" s="3">
        <f>IF(Inputs!$B$27&lt;&gt;"Ready","PENDING INPUTS",MAX(0,(BW248+BX248+BY248)-CC248))</f>
        <v>0</v>
      </c>
      <c r="CE248" s="3">
        <f>IF(Inputs!$B$27&lt;&gt;"Ready","PENDING INPUTS",CL247)</f>
        <v>0</v>
      </c>
      <c r="CF248" s="3">
        <f>IF(Inputs!$B$27&lt;&gt;"Ready","PENDING INPUTS",IF(A248&lt;=Inputs!$B$6,ROUND(CE248*Inputs!C23/12,2),0))</f>
        <v>0</v>
      </c>
      <c r="CG248" s="3">
        <f>IF(Inputs!$B$27&lt;&gt;"Ready","PENDING INPUTS",IF(AND(A248&lt;=Inputs!$B$6,CE248&gt;0),Inputs!G23,0))</f>
        <v>0</v>
      </c>
      <c r="CH248" s="3">
        <f>IF(Inputs!$B$27&lt;&gt;"Ready","PENDING INPUTS",IF(A248&gt;Inputs!$B$6,0,MIN((CE248+CF248+CG248),IF(Inputs!H23=1,Inputs!D23,MAX(Inputs!F23,ROUND(CE248*Inputs!E23+CF248+CG248,2))))))</f>
        <v>0</v>
      </c>
      <c r="CI248">
        <f>IF(Inputs!$B$27&lt;&gt;"Ready","PENDING INPUTS",IF(CE248&lt;=0,99,1+IF(AND(K248&gt;0,OR(K248&lt;CE248,AND(K248=CE248,0&lt;9))),1,0)+IF(AND(S248&gt;0,OR(S248&lt;CE248,AND(S248=CE248,1&lt;9))),1,0)+IF(AND(AA248&gt;0,OR(AA248&lt;CE248,AND(AA248=CE248,2&lt;9))),1,0)+IF(AND(AI248&gt;0,OR(AI248&lt;CE248,AND(AI248=CE248,3&lt;9))),1,0)+IF(AND(AQ248&gt;0,OR(AQ248&lt;CE248,AND(AQ248=CE248,4&lt;9))),1,0)+IF(AND(AY248&gt;0,OR(AY248&lt;CE248,AND(AY248=CE248,5&lt;9))),1,0)+IF(AND(BG248&gt;0,OR(BG248&lt;CE248,AND(BG248=CE248,6&lt;9))),1,0)+IF(AND(BO248&gt;0,OR(BO248&lt;CE248,AND(BO248=CE248,7&lt;9))),1,0)+IF(AND(BW248&gt;0,OR(BW248&lt;CE248,AND(BW248=CE248,8&lt;9))),1,0)))</f>
        <v>99</v>
      </c>
      <c r="CJ248" s="3">
        <f>IF(Inputs!$B$27&lt;&gt;"Ready","PENDING INPUTS",IF(A248&gt;Inputs!$B$6,0,MIN(MAX(0,(CE248+CF248+CG248)-CH248),MAX(0,C248-D248-(IF(O248&lt;CI248,K248+L248+M248-N248,0)+IF(W248&lt;CI248,S248+T248+U248-V248,0)+IF(AE248&lt;CI248,AA248+AB248+AC248-AD248,0)+IF(AM248&lt;CI248,AI248+AJ248+AK248-AL248,0)+IF(AU248&lt;CI248,AQ248+AR248+AS248-AT248,0)+IF(BC248&lt;CI248,AY248+AZ248+BA248-BB248,0)+IF(BK248&lt;CI248,BG248+BH248+BI248-BJ248,0)+IF(BS248&lt;CI248,BO248+BP248+BQ248-BR248,0)+IF(CA248&lt;CI248,BW248+BX248+BY248-BZ248,0)+IF(CI248&lt;CI248,CE248+CF248+CG248-CH248,0))))))</f>
        <v>0</v>
      </c>
      <c r="CK248" s="3">
        <f>IF(Inputs!$B$27&lt;&gt;"Ready","PENDING INPUTS",MIN((CE248+CF248+CG248),IF(D248&gt;C248,IF(D248=0,0,CH248*C248/D248),CH248+CJ248)))</f>
        <v>0</v>
      </c>
      <c r="CL248" s="3">
        <f>IF(Inputs!$B$27&lt;&gt;"Ready","PENDING INPUTS",MAX(0,(CE248+CF248+CG248)-CK248))</f>
        <v>0</v>
      </c>
    </row>
    <row r="249" spans="1:90" ht="27.95" customHeight="1" x14ac:dyDescent="0.25">
      <c r="A249">
        <v>245</v>
      </c>
      <c r="B249" s="13">
        <f>IF(Inputs!$B$27&lt;&gt;"Ready","PENDING INPUTS",EDATE(Inputs!$B$5,A249-1))</f>
        <v>53724</v>
      </c>
      <c r="C249" s="3">
        <f>IF(Inputs!$B$27&lt;&gt;"Ready","PENDING INPUTS",IF(A249&lt;=Inputs!$B$6,MAX(0,Inputs!$B$4+IF(A249=Inputs!$B$7,Inputs!$B$8,0)+IF(A249=Inputs!$B$9,Inputs!$B$10,0)),0))</f>
        <v>0</v>
      </c>
      <c r="D249" s="3">
        <f>IF(Inputs!$B$27&lt;&gt;"Ready","PENDING INPUTS",SUM(N249,V249,AD249,AL249,AT249,BB249,BJ249,BR249,BZ249,CH249))</f>
        <v>0</v>
      </c>
      <c r="E249" s="3">
        <f>IF(Inputs!$B$27&lt;&gt;"Ready","PENDING INPUTS",MAX(0,D249-C249))</f>
        <v>0</v>
      </c>
      <c r="F249" s="3">
        <f>IF(Inputs!$B$27&lt;&gt;"Ready","PENDING INPUTS",SUM(Q249,Y249,AG249,AO249,AW249,BE249,BM249,BU249,CC249,CK249))</f>
        <v>0</v>
      </c>
      <c r="G249" s="3">
        <f>IF(Inputs!$B$27&lt;&gt;"Ready","PENDING INPUTS",SUM(L249,T249,AB249,AJ249,AR249,AZ249,BH249,BP249,BX249,CF249))</f>
        <v>0</v>
      </c>
      <c r="H249" s="3">
        <f>IF(Inputs!$B$27&lt;&gt;"Ready","PENDING INPUTS",SUM(M249,U249,AC249,AK249,AS249,BA249,BI249,BQ249,BY249,CG249))</f>
        <v>0</v>
      </c>
      <c r="I249" s="3">
        <f>IF(Inputs!$B$27&lt;&gt;"Ready","PENDING INPUTS",SUM(R249,Z249,AH249,AP249,AX249,BF249,BN249,BV249,CD249,CL249))</f>
        <v>0</v>
      </c>
      <c r="J249" t="str">
        <f>IF(Inputs!$B$27&lt;&gt;"Ready","PENDING INPUTS",IF(A249&gt;Inputs!$B$6,"Beyond horizon",IF(E249&gt;0.005,"MINIMUM SHORTFALL",IF(I249&lt;0.005,"Paid off","In progress"))))</f>
        <v>Beyond horizon</v>
      </c>
      <c r="K249" s="3">
        <f>IF(Inputs!$B$27&lt;&gt;"Ready","PENDING INPUTS",R248)</f>
        <v>0</v>
      </c>
      <c r="L249" s="3">
        <f>IF(Inputs!$B$27&lt;&gt;"Ready","PENDING INPUTS",IF(A249&lt;=Inputs!$B$6,ROUND(K249*Inputs!C14/12,2),0))</f>
        <v>0</v>
      </c>
      <c r="M249" s="3">
        <f>IF(Inputs!$B$27&lt;&gt;"Ready","PENDING INPUTS",IF(AND(A249&lt;=Inputs!$B$6,K249&gt;0),Inputs!G14,0))</f>
        <v>0</v>
      </c>
      <c r="N249" s="3">
        <f>IF(Inputs!$B$27&lt;&gt;"Ready","PENDING INPUTS",IF(A249&gt;Inputs!$B$6,0,MIN((K249+L249+M249),IF(Inputs!H14=1,Inputs!D14,MAX(Inputs!F14,ROUND(K249*Inputs!E14+L249+M249,2))))))</f>
        <v>0</v>
      </c>
      <c r="O249">
        <f>IF(Inputs!$B$27&lt;&gt;"Ready","PENDING INPUTS",IF(K249&lt;=0,99,1+IF(AND(S249&gt;0,OR(S249&lt;K249,AND(S249=K249,1&lt;0))),1,0)+IF(AND(AA249&gt;0,OR(AA249&lt;K249,AND(AA249=K249,2&lt;0))),1,0)+IF(AND(AI249&gt;0,OR(AI249&lt;K249,AND(AI249=K249,3&lt;0))),1,0)+IF(AND(AQ249&gt;0,OR(AQ249&lt;K249,AND(AQ249=K249,4&lt;0))),1,0)+IF(AND(AY249&gt;0,OR(AY249&lt;K249,AND(AY249=K249,5&lt;0))),1,0)+IF(AND(BG249&gt;0,OR(BG249&lt;K249,AND(BG249=K249,6&lt;0))),1,0)+IF(AND(BO249&gt;0,OR(BO249&lt;K249,AND(BO249=K249,7&lt;0))),1,0)+IF(AND(BW249&gt;0,OR(BW249&lt;K249,AND(BW249=K249,8&lt;0))),1,0)+IF(AND(CE249&gt;0,OR(CE249&lt;K249,AND(CE249=K249,9&lt;0))),1,0)))</f>
        <v>99</v>
      </c>
      <c r="P249" s="3">
        <f>IF(Inputs!$B$27&lt;&gt;"Ready","PENDING INPUTS",IF(A249&gt;Inputs!$B$6,0,MIN(MAX(0,(K249+L249+M249)-N249),MAX(0,C249-D249-(IF(O249&lt;O249,K249+L249+M249-N249,0)+IF(W249&lt;O249,S249+T249+U249-V249,0)+IF(AE249&lt;O249,AA249+AB249+AC249-AD249,0)+IF(AM249&lt;O249,AI249+AJ249+AK249-AL249,0)+IF(AU249&lt;O249,AQ249+AR249+AS249-AT249,0)+IF(BC249&lt;O249,AY249+AZ249+BA249-BB249,0)+IF(BK249&lt;O249,BG249+BH249+BI249-BJ249,0)+IF(BS249&lt;O249,BO249+BP249+BQ249-BR249,0)+IF(CA249&lt;O249,BW249+BX249+BY249-BZ249,0)+IF(CI249&lt;O249,CE249+CF249+CG249-CH249,0))))))</f>
        <v>0</v>
      </c>
      <c r="Q249" s="3">
        <f>IF(Inputs!$B$27&lt;&gt;"Ready","PENDING INPUTS",MIN((K249+L249+M249),IF(D249&gt;C249,IF(D249=0,0,N249*C249/D249),N249+P249)))</f>
        <v>0</v>
      </c>
      <c r="R249" s="3">
        <f>IF(Inputs!$B$27&lt;&gt;"Ready","PENDING INPUTS",MAX(0,(K249+L249+M249)-Q249))</f>
        <v>0</v>
      </c>
      <c r="S249" s="3">
        <f>IF(Inputs!$B$27&lt;&gt;"Ready","PENDING INPUTS",Z248)</f>
        <v>0</v>
      </c>
      <c r="T249" s="3">
        <f>IF(Inputs!$B$27&lt;&gt;"Ready","PENDING INPUTS",IF(A249&lt;=Inputs!$B$6,ROUND(S249*Inputs!C15/12,2),0))</f>
        <v>0</v>
      </c>
      <c r="U249" s="3">
        <f>IF(Inputs!$B$27&lt;&gt;"Ready","PENDING INPUTS",IF(AND(A249&lt;=Inputs!$B$6,S249&gt;0),Inputs!G15,0))</f>
        <v>0</v>
      </c>
      <c r="V249" s="3">
        <f>IF(Inputs!$B$27&lt;&gt;"Ready","PENDING INPUTS",IF(A249&gt;Inputs!$B$6,0,MIN((S249+T249+U249),IF(Inputs!H15=1,Inputs!D15,MAX(Inputs!F15,ROUND(S249*Inputs!E15+T249+U249,2))))))</f>
        <v>0</v>
      </c>
      <c r="W249">
        <f>IF(Inputs!$B$27&lt;&gt;"Ready","PENDING INPUTS",IF(S249&lt;=0,99,1+IF(AND(K249&gt;0,OR(K249&lt;S249,AND(K249=S249,0&lt;1))),1,0)+IF(AND(AA249&gt;0,OR(AA249&lt;S249,AND(AA249=S249,2&lt;1))),1,0)+IF(AND(AI249&gt;0,OR(AI249&lt;S249,AND(AI249=S249,3&lt;1))),1,0)+IF(AND(AQ249&gt;0,OR(AQ249&lt;S249,AND(AQ249=S249,4&lt;1))),1,0)+IF(AND(AY249&gt;0,OR(AY249&lt;S249,AND(AY249=S249,5&lt;1))),1,0)+IF(AND(BG249&gt;0,OR(BG249&lt;S249,AND(BG249=S249,6&lt;1))),1,0)+IF(AND(BO249&gt;0,OR(BO249&lt;S249,AND(BO249=S249,7&lt;1))),1,0)+IF(AND(BW249&gt;0,OR(BW249&lt;S249,AND(BW249=S249,8&lt;1))),1,0)+IF(AND(CE249&gt;0,OR(CE249&lt;S249,AND(CE249=S249,9&lt;1))),1,0)))</f>
        <v>99</v>
      </c>
      <c r="X249" s="3">
        <f>IF(Inputs!$B$27&lt;&gt;"Ready","PENDING INPUTS",IF(A249&gt;Inputs!$B$6,0,MIN(MAX(0,(S249+T249+U249)-V249),MAX(0,C249-D249-(IF(O249&lt;W249,K249+L249+M249-N249,0)+IF(W249&lt;W249,S249+T249+U249-V249,0)+IF(AE249&lt;W249,AA249+AB249+AC249-AD249,0)+IF(AM249&lt;W249,AI249+AJ249+AK249-AL249,0)+IF(AU249&lt;W249,AQ249+AR249+AS249-AT249,0)+IF(BC249&lt;W249,AY249+AZ249+BA249-BB249,0)+IF(BK249&lt;W249,BG249+BH249+BI249-BJ249,0)+IF(BS249&lt;W249,BO249+BP249+BQ249-BR249,0)+IF(CA249&lt;W249,BW249+BX249+BY249-BZ249,0)+IF(CI249&lt;W249,CE249+CF249+CG249-CH249,0))))))</f>
        <v>0</v>
      </c>
      <c r="Y249" s="3">
        <f>IF(Inputs!$B$27&lt;&gt;"Ready","PENDING INPUTS",MIN((S249+T249+U249),IF(D249&gt;C249,IF(D249=0,0,V249*C249/D249),V249+X249)))</f>
        <v>0</v>
      </c>
      <c r="Z249" s="3">
        <f>IF(Inputs!$B$27&lt;&gt;"Ready","PENDING INPUTS",MAX(0,(S249+T249+U249)-Y249))</f>
        <v>0</v>
      </c>
      <c r="AA249" s="3">
        <f>IF(Inputs!$B$27&lt;&gt;"Ready","PENDING INPUTS",AH248)</f>
        <v>0</v>
      </c>
      <c r="AB249" s="3">
        <f>IF(Inputs!$B$27&lt;&gt;"Ready","PENDING INPUTS",IF(A249&lt;=Inputs!$B$6,ROUND(AA249*Inputs!C16/12,2),0))</f>
        <v>0</v>
      </c>
      <c r="AC249" s="3">
        <f>IF(Inputs!$B$27&lt;&gt;"Ready","PENDING INPUTS",IF(AND(A249&lt;=Inputs!$B$6,AA249&gt;0),Inputs!G16,0))</f>
        <v>0</v>
      </c>
      <c r="AD249" s="3">
        <f>IF(Inputs!$B$27&lt;&gt;"Ready","PENDING INPUTS",IF(A249&gt;Inputs!$B$6,0,MIN((AA249+AB249+AC249),IF(Inputs!H16=1,Inputs!D16,MAX(Inputs!F16,ROUND(AA249*Inputs!E16+AB249+AC249,2))))))</f>
        <v>0</v>
      </c>
      <c r="AE249">
        <f>IF(Inputs!$B$27&lt;&gt;"Ready","PENDING INPUTS",IF(AA249&lt;=0,99,1+IF(AND(K249&gt;0,OR(K249&lt;AA249,AND(K249=AA249,0&lt;2))),1,0)+IF(AND(S249&gt;0,OR(S249&lt;AA249,AND(S249=AA249,1&lt;2))),1,0)+IF(AND(AI249&gt;0,OR(AI249&lt;AA249,AND(AI249=AA249,3&lt;2))),1,0)+IF(AND(AQ249&gt;0,OR(AQ249&lt;AA249,AND(AQ249=AA249,4&lt;2))),1,0)+IF(AND(AY249&gt;0,OR(AY249&lt;AA249,AND(AY249=AA249,5&lt;2))),1,0)+IF(AND(BG249&gt;0,OR(BG249&lt;AA249,AND(BG249=AA249,6&lt;2))),1,0)+IF(AND(BO249&gt;0,OR(BO249&lt;AA249,AND(BO249=AA249,7&lt;2))),1,0)+IF(AND(BW249&gt;0,OR(BW249&lt;AA249,AND(BW249=AA249,8&lt;2))),1,0)+IF(AND(CE249&gt;0,OR(CE249&lt;AA249,AND(CE249=AA249,9&lt;2))),1,0)))</f>
        <v>99</v>
      </c>
      <c r="AF249" s="3">
        <f>IF(Inputs!$B$27&lt;&gt;"Ready","PENDING INPUTS",IF(A249&gt;Inputs!$B$6,0,MIN(MAX(0,(AA249+AB249+AC249)-AD249),MAX(0,C249-D249-(IF(O249&lt;AE249,K249+L249+M249-N249,0)+IF(W249&lt;AE249,S249+T249+U249-V249,0)+IF(AE249&lt;AE249,AA249+AB249+AC249-AD249,0)+IF(AM249&lt;AE249,AI249+AJ249+AK249-AL249,0)+IF(AU249&lt;AE249,AQ249+AR249+AS249-AT249,0)+IF(BC249&lt;AE249,AY249+AZ249+BA249-BB249,0)+IF(BK249&lt;AE249,BG249+BH249+BI249-BJ249,0)+IF(BS249&lt;AE249,BO249+BP249+BQ249-BR249,0)+IF(CA249&lt;AE249,BW249+BX249+BY249-BZ249,0)+IF(CI249&lt;AE249,CE249+CF249+CG249-CH249,0))))))</f>
        <v>0</v>
      </c>
      <c r="AG249" s="3">
        <f>IF(Inputs!$B$27&lt;&gt;"Ready","PENDING INPUTS",MIN((AA249+AB249+AC249),IF(D249&gt;C249,IF(D249=0,0,AD249*C249/D249),AD249+AF249)))</f>
        <v>0</v>
      </c>
      <c r="AH249" s="3">
        <f>IF(Inputs!$B$27&lt;&gt;"Ready","PENDING INPUTS",MAX(0,(AA249+AB249+AC249)-AG249))</f>
        <v>0</v>
      </c>
      <c r="AI249" s="3">
        <f>IF(Inputs!$B$27&lt;&gt;"Ready","PENDING INPUTS",AP248)</f>
        <v>0</v>
      </c>
      <c r="AJ249" s="3">
        <f>IF(Inputs!$B$27&lt;&gt;"Ready","PENDING INPUTS",IF(A249&lt;=Inputs!$B$6,ROUND(AI249*Inputs!C17/12,2),0))</f>
        <v>0</v>
      </c>
      <c r="AK249" s="3">
        <f>IF(Inputs!$B$27&lt;&gt;"Ready","PENDING INPUTS",IF(AND(A249&lt;=Inputs!$B$6,AI249&gt;0),Inputs!G17,0))</f>
        <v>0</v>
      </c>
      <c r="AL249" s="3">
        <f>IF(Inputs!$B$27&lt;&gt;"Ready","PENDING INPUTS",IF(A249&gt;Inputs!$B$6,0,MIN((AI249+AJ249+AK249),IF(Inputs!H17=1,Inputs!D17,MAX(Inputs!F17,ROUND(AI249*Inputs!E17+AJ249+AK249,2))))))</f>
        <v>0</v>
      </c>
      <c r="AM249">
        <f>IF(Inputs!$B$27&lt;&gt;"Ready","PENDING INPUTS",IF(AI249&lt;=0,99,1+IF(AND(K249&gt;0,OR(K249&lt;AI249,AND(K249=AI249,0&lt;3))),1,0)+IF(AND(S249&gt;0,OR(S249&lt;AI249,AND(S249=AI249,1&lt;3))),1,0)+IF(AND(AA249&gt;0,OR(AA249&lt;AI249,AND(AA249=AI249,2&lt;3))),1,0)+IF(AND(AQ249&gt;0,OR(AQ249&lt;AI249,AND(AQ249=AI249,4&lt;3))),1,0)+IF(AND(AY249&gt;0,OR(AY249&lt;AI249,AND(AY249=AI249,5&lt;3))),1,0)+IF(AND(BG249&gt;0,OR(BG249&lt;AI249,AND(BG249=AI249,6&lt;3))),1,0)+IF(AND(BO249&gt;0,OR(BO249&lt;AI249,AND(BO249=AI249,7&lt;3))),1,0)+IF(AND(BW249&gt;0,OR(BW249&lt;AI249,AND(BW249=AI249,8&lt;3))),1,0)+IF(AND(CE249&gt;0,OR(CE249&lt;AI249,AND(CE249=AI249,9&lt;3))),1,0)))</f>
        <v>99</v>
      </c>
      <c r="AN249" s="3">
        <f>IF(Inputs!$B$27&lt;&gt;"Ready","PENDING INPUTS",IF(A249&gt;Inputs!$B$6,0,MIN(MAX(0,(AI249+AJ249+AK249)-AL249),MAX(0,C249-D249-(IF(O249&lt;AM249,K249+L249+M249-N249,0)+IF(W249&lt;AM249,S249+T249+U249-V249,0)+IF(AE249&lt;AM249,AA249+AB249+AC249-AD249,0)+IF(AM249&lt;AM249,AI249+AJ249+AK249-AL249,0)+IF(AU249&lt;AM249,AQ249+AR249+AS249-AT249,0)+IF(BC249&lt;AM249,AY249+AZ249+BA249-BB249,0)+IF(BK249&lt;AM249,BG249+BH249+BI249-BJ249,0)+IF(BS249&lt;AM249,BO249+BP249+BQ249-BR249,0)+IF(CA249&lt;AM249,BW249+BX249+BY249-BZ249,0)+IF(CI249&lt;AM249,CE249+CF249+CG249-CH249,0))))))</f>
        <v>0</v>
      </c>
      <c r="AO249" s="3">
        <f>IF(Inputs!$B$27&lt;&gt;"Ready","PENDING INPUTS",MIN((AI249+AJ249+AK249),IF(D249&gt;C249,IF(D249=0,0,AL249*C249/D249),AL249+AN249)))</f>
        <v>0</v>
      </c>
      <c r="AP249" s="3">
        <f>IF(Inputs!$B$27&lt;&gt;"Ready","PENDING INPUTS",MAX(0,(AI249+AJ249+AK249)-AO249))</f>
        <v>0</v>
      </c>
      <c r="AQ249" s="3">
        <f>IF(Inputs!$B$27&lt;&gt;"Ready","PENDING INPUTS",AX248)</f>
        <v>0</v>
      </c>
      <c r="AR249" s="3">
        <f>IF(Inputs!$B$27&lt;&gt;"Ready","PENDING INPUTS",IF(A249&lt;=Inputs!$B$6,ROUND(AQ249*Inputs!C18/12,2),0))</f>
        <v>0</v>
      </c>
      <c r="AS249" s="3">
        <f>IF(Inputs!$B$27&lt;&gt;"Ready","PENDING INPUTS",IF(AND(A249&lt;=Inputs!$B$6,AQ249&gt;0),Inputs!G18,0))</f>
        <v>0</v>
      </c>
      <c r="AT249" s="3">
        <f>IF(Inputs!$B$27&lt;&gt;"Ready","PENDING INPUTS",IF(A249&gt;Inputs!$B$6,0,MIN((AQ249+AR249+AS249),IF(Inputs!H18=1,Inputs!D18,MAX(Inputs!F18,ROUND(AQ249*Inputs!E18+AR249+AS249,2))))))</f>
        <v>0</v>
      </c>
      <c r="AU249">
        <f>IF(Inputs!$B$27&lt;&gt;"Ready","PENDING INPUTS",IF(AQ249&lt;=0,99,1+IF(AND(K249&gt;0,OR(K249&lt;AQ249,AND(K249=AQ249,0&lt;4))),1,0)+IF(AND(S249&gt;0,OR(S249&lt;AQ249,AND(S249=AQ249,1&lt;4))),1,0)+IF(AND(AA249&gt;0,OR(AA249&lt;AQ249,AND(AA249=AQ249,2&lt;4))),1,0)+IF(AND(AI249&gt;0,OR(AI249&lt;AQ249,AND(AI249=AQ249,3&lt;4))),1,0)+IF(AND(AY249&gt;0,OR(AY249&lt;AQ249,AND(AY249=AQ249,5&lt;4))),1,0)+IF(AND(BG249&gt;0,OR(BG249&lt;AQ249,AND(BG249=AQ249,6&lt;4))),1,0)+IF(AND(BO249&gt;0,OR(BO249&lt;AQ249,AND(BO249=AQ249,7&lt;4))),1,0)+IF(AND(BW249&gt;0,OR(BW249&lt;AQ249,AND(BW249=AQ249,8&lt;4))),1,0)+IF(AND(CE249&gt;0,OR(CE249&lt;AQ249,AND(CE249=AQ249,9&lt;4))),1,0)))</f>
        <v>99</v>
      </c>
      <c r="AV249" s="3">
        <f>IF(Inputs!$B$27&lt;&gt;"Ready","PENDING INPUTS",IF(A249&gt;Inputs!$B$6,0,MIN(MAX(0,(AQ249+AR249+AS249)-AT249),MAX(0,C249-D249-(IF(O249&lt;AU249,K249+L249+M249-N249,0)+IF(W249&lt;AU249,S249+T249+U249-V249,0)+IF(AE249&lt;AU249,AA249+AB249+AC249-AD249,0)+IF(AM249&lt;AU249,AI249+AJ249+AK249-AL249,0)+IF(AU249&lt;AU249,AQ249+AR249+AS249-AT249,0)+IF(BC249&lt;AU249,AY249+AZ249+BA249-BB249,0)+IF(BK249&lt;AU249,BG249+BH249+BI249-BJ249,0)+IF(BS249&lt;AU249,BO249+BP249+BQ249-BR249,0)+IF(CA249&lt;AU249,BW249+BX249+BY249-BZ249,0)+IF(CI249&lt;AU249,CE249+CF249+CG249-CH249,0))))))</f>
        <v>0</v>
      </c>
      <c r="AW249" s="3">
        <f>IF(Inputs!$B$27&lt;&gt;"Ready","PENDING INPUTS",MIN((AQ249+AR249+AS249),IF(D249&gt;C249,IF(D249=0,0,AT249*C249/D249),AT249+AV249)))</f>
        <v>0</v>
      </c>
      <c r="AX249" s="3">
        <f>IF(Inputs!$B$27&lt;&gt;"Ready","PENDING INPUTS",MAX(0,(AQ249+AR249+AS249)-AW249))</f>
        <v>0</v>
      </c>
      <c r="AY249" s="3">
        <f>IF(Inputs!$B$27&lt;&gt;"Ready","PENDING INPUTS",BF248)</f>
        <v>0</v>
      </c>
      <c r="AZ249" s="3">
        <f>IF(Inputs!$B$27&lt;&gt;"Ready","PENDING INPUTS",IF(A249&lt;=Inputs!$B$6,ROUND(AY249*Inputs!C19/12,2),0))</f>
        <v>0</v>
      </c>
      <c r="BA249" s="3">
        <f>IF(Inputs!$B$27&lt;&gt;"Ready","PENDING INPUTS",IF(AND(A249&lt;=Inputs!$B$6,AY249&gt;0),Inputs!G19,0))</f>
        <v>0</v>
      </c>
      <c r="BB249" s="3">
        <f>IF(Inputs!$B$27&lt;&gt;"Ready","PENDING INPUTS",IF(A249&gt;Inputs!$B$6,0,MIN((AY249+AZ249+BA249),IF(Inputs!H19=1,Inputs!D19,MAX(Inputs!F19,ROUND(AY249*Inputs!E19+AZ249+BA249,2))))))</f>
        <v>0</v>
      </c>
      <c r="BC249">
        <f>IF(Inputs!$B$27&lt;&gt;"Ready","PENDING INPUTS",IF(AY249&lt;=0,99,1+IF(AND(K249&gt;0,OR(K249&lt;AY249,AND(K249=AY249,0&lt;5))),1,0)+IF(AND(S249&gt;0,OR(S249&lt;AY249,AND(S249=AY249,1&lt;5))),1,0)+IF(AND(AA249&gt;0,OR(AA249&lt;AY249,AND(AA249=AY249,2&lt;5))),1,0)+IF(AND(AI249&gt;0,OR(AI249&lt;AY249,AND(AI249=AY249,3&lt;5))),1,0)+IF(AND(AQ249&gt;0,OR(AQ249&lt;AY249,AND(AQ249=AY249,4&lt;5))),1,0)+IF(AND(BG249&gt;0,OR(BG249&lt;AY249,AND(BG249=AY249,6&lt;5))),1,0)+IF(AND(BO249&gt;0,OR(BO249&lt;AY249,AND(BO249=AY249,7&lt;5))),1,0)+IF(AND(BW249&gt;0,OR(BW249&lt;AY249,AND(BW249=AY249,8&lt;5))),1,0)+IF(AND(CE249&gt;0,OR(CE249&lt;AY249,AND(CE249=AY249,9&lt;5))),1,0)))</f>
        <v>99</v>
      </c>
      <c r="BD249" s="3">
        <f>IF(Inputs!$B$27&lt;&gt;"Ready","PENDING INPUTS",IF(A249&gt;Inputs!$B$6,0,MIN(MAX(0,(AY249+AZ249+BA249)-BB249),MAX(0,C249-D249-(IF(O249&lt;BC249,K249+L249+M249-N249,0)+IF(W249&lt;BC249,S249+T249+U249-V249,0)+IF(AE249&lt;BC249,AA249+AB249+AC249-AD249,0)+IF(AM249&lt;BC249,AI249+AJ249+AK249-AL249,0)+IF(AU249&lt;BC249,AQ249+AR249+AS249-AT249,0)+IF(BC249&lt;BC249,AY249+AZ249+BA249-BB249,0)+IF(BK249&lt;BC249,BG249+BH249+BI249-BJ249,0)+IF(BS249&lt;BC249,BO249+BP249+BQ249-BR249,0)+IF(CA249&lt;BC249,BW249+BX249+BY249-BZ249,0)+IF(CI249&lt;BC249,CE249+CF249+CG249-CH249,0))))))</f>
        <v>0</v>
      </c>
      <c r="BE249" s="3">
        <f>IF(Inputs!$B$27&lt;&gt;"Ready","PENDING INPUTS",MIN((AY249+AZ249+BA249),IF(D249&gt;C249,IF(D249=0,0,BB249*C249/D249),BB249+BD249)))</f>
        <v>0</v>
      </c>
      <c r="BF249" s="3">
        <f>IF(Inputs!$B$27&lt;&gt;"Ready","PENDING INPUTS",MAX(0,(AY249+AZ249+BA249)-BE249))</f>
        <v>0</v>
      </c>
      <c r="BG249" s="3">
        <f>IF(Inputs!$B$27&lt;&gt;"Ready","PENDING INPUTS",BN248)</f>
        <v>0</v>
      </c>
      <c r="BH249" s="3">
        <f>IF(Inputs!$B$27&lt;&gt;"Ready","PENDING INPUTS",IF(A249&lt;=Inputs!$B$6,ROUND(BG249*Inputs!C20/12,2),0))</f>
        <v>0</v>
      </c>
      <c r="BI249" s="3">
        <f>IF(Inputs!$B$27&lt;&gt;"Ready","PENDING INPUTS",IF(AND(A249&lt;=Inputs!$B$6,BG249&gt;0),Inputs!G20,0))</f>
        <v>0</v>
      </c>
      <c r="BJ249" s="3">
        <f>IF(Inputs!$B$27&lt;&gt;"Ready","PENDING INPUTS",IF(A249&gt;Inputs!$B$6,0,MIN((BG249+BH249+BI249),IF(Inputs!H20=1,Inputs!D20,MAX(Inputs!F20,ROUND(BG249*Inputs!E20+BH249+BI249,2))))))</f>
        <v>0</v>
      </c>
      <c r="BK249">
        <f>IF(Inputs!$B$27&lt;&gt;"Ready","PENDING INPUTS",IF(BG249&lt;=0,99,1+IF(AND(K249&gt;0,OR(K249&lt;BG249,AND(K249=BG249,0&lt;6))),1,0)+IF(AND(S249&gt;0,OR(S249&lt;BG249,AND(S249=BG249,1&lt;6))),1,0)+IF(AND(AA249&gt;0,OR(AA249&lt;BG249,AND(AA249=BG249,2&lt;6))),1,0)+IF(AND(AI249&gt;0,OR(AI249&lt;BG249,AND(AI249=BG249,3&lt;6))),1,0)+IF(AND(AQ249&gt;0,OR(AQ249&lt;BG249,AND(AQ249=BG249,4&lt;6))),1,0)+IF(AND(AY249&gt;0,OR(AY249&lt;BG249,AND(AY249=BG249,5&lt;6))),1,0)+IF(AND(BO249&gt;0,OR(BO249&lt;BG249,AND(BO249=BG249,7&lt;6))),1,0)+IF(AND(BW249&gt;0,OR(BW249&lt;BG249,AND(BW249=BG249,8&lt;6))),1,0)+IF(AND(CE249&gt;0,OR(CE249&lt;BG249,AND(CE249=BG249,9&lt;6))),1,0)))</f>
        <v>99</v>
      </c>
      <c r="BL249" s="3">
        <f>IF(Inputs!$B$27&lt;&gt;"Ready","PENDING INPUTS",IF(A249&gt;Inputs!$B$6,0,MIN(MAX(0,(BG249+BH249+BI249)-BJ249),MAX(0,C249-D249-(IF(O249&lt;BK249,K249+L249+M249-N249,0)+IF(W249&lt;BK249,S249+T249+U249-V249,0)+IF(AE249&lt;BK249,AA249+AB249+AC249-AD249,0)+IF(AM249&lt;BK249,AI249+AJ249+AK249-AL249,0)+IF(AU249&lt;BK249,AQ249+AR249+AS249-AT249,0)+IF(BC249&lt;BK249,AY249+AZ249+BA249-BB249,0)+IF(BK249&lt;BK249,BG249+BH249+BI249-BJ249,0)+IF(BS249&lt;BK249,BO249+BP249+BQ249-BR249,0)+IF(CA249&lt;BK249,BW249+BX249+BY249-BZ249,0)+IF(CI249&lt;BK249,CE249+CF249+CG249-CH249,0))))))</f>
        <v>0</v>
      </c>
      <c r="BM249" s="3">
        <f>IF(Inputs!$B$27&lt;&gt;"Ready","PENDING INPUTS",MIN((BG249+BH249+BI249),IF(D249&gt;C249,IF(D249=0,0,BJ249*C249/D249),BJ249+BL249)))</f>
        <v>0</v>
      </c>
      <c r="BN249" s="3">
        <f>IF(Inputs!$B$27&lt;&gt;"Ready","PENDING INPUTS",MAX(0,(BG249+BH249+BI249)-BM249))</f>
        <v>0</v>
      </c>
      <c r="BO249" s="3">
        <f>IF(Inputs!$B$27&lt;&gt;"Ready","PENDING INPUTS",BV248)</f>
        <v>0</v>
      </c>
      <c r="BP249" s="3">
        <f>IF(Inputs!$B$27&lt;&gt;"Ready","PENDING INPUTS",IF(A249&lt;=Inputs!$B$6,ROUND(BO249*Inputs!C21/12,2),0))</f>
        <v>0</v>
      </c>
      <c r="BQ249" s="3">
        <f>IF(Inputs!$B$27&lt;&gt;"Ready","PENDING INPUTS",IF(AND(A249&lt;=Inputs!$B$6,BO249&gt;0),Inputs!G21,0))</f>
        <v>0</v>
      </c>
      <c r="BR249" s="3">
        <f>IF(Inputs!$B$27&lt;&gt;"Ready","PENDING INPUTS",IF(A249&gt;Inputs!$B$6,0,MIN((BO249+BP249+BQ249),IF(Inputs!H21=1,Inputs!D21,MAX(Inputs!F21,ROUND(BO249*Inputs!E21+BP249+BQ249,2))))))</f>
        <v>0</v>
      </c>
      <c r="BS249">
        <f>IF(Inputs!$B$27&lt;&gt;"Ready","PENDING INPUTS",IF(BO249&lt;=0,99,1+IF(AND(K249&gt;0,OR(K249&lt;BO249,AND(K249=BO249,0&lt;7))),1,0)+IF(AND(S249&gt;0,OR(S249&lt;BO249,AND(S249=BO249,1&lt;7))),1,0)+IF(AND(AA249&gt;0,OR(AA249&lt;BO249,AND(AA249=BO249,2&lt;7))),1,0)+IF(AND(AI249&gt;0,OR(AI249&lt;BO249,AND(AI249=BO249,3&lt;7))),1,0)+IF(AND(AQ249&gt;0,OR(AQ249&lt;BO249,AND(AQ249=BO249,4&lt;7))),1,0)+IF(AND(AY249&gt;0,OR(AY249&lt;BO249,AND(AY249=BO249,5&lt;7))),1,0)+IF(AND(BG249&gt;0,OR(BG249&lt;BO249,AND(BG249=BO249,6&lt;7))),1,0)+IF(AND(BW249&gt;0,OR(BW249&lt;BO249,AND(BW249=BO249,8&lt;7))),1,0)+IF(AND(CE249&gt;0,OR(CE249&lt;BO249,AND(CE249=BO249,9&lt;7))),1,0)))</f>
        <v>99</v>
      </c>
      <c r="BT249" s="3">
        <f>IF(Inputs!$B$27&lt;&gt;"Ready","PENDING INPUTS",IF(A249&gt;Inputs!$B$6,0,MIN(MAX(0,(BO249+BP249+BQ249)-BR249),MAX(0,C249-D249-(IF(O249&lt;BS249,K249+L249+M249-N249,0)+IF(W249&lt;BS249,S249+T249+U249-V249,0)+IF(AE249&lt;BS249,AA249+AB249+AC249-AD249,0)+IF(AM249&lt;BS249,AI249+AJ249+AK249-AL249,0)+IF(AU249&lt;BS249,AQ249+AR249+AS249-AT249,0)+IF(BC249&lt;BS249,AY249+AZ249+BA249-BB249,0)+IF(BK249&lt;BS249,BG249+BH249+BI249-BJ249,0)+IF(BS249&lt;BS249,BO249+BP249+BQ249-BR249,0)+IF(CA249&lt;BS249,BW249+BX249+BY249-BZ249,0)+IF(CI249&lt;BS249,CE249+CF249+CG249-CH249,0))))))</f>
        <v>0</v>
      </c>
      <c r="BU249" s="3">
        <f>IF(Inputs!$B$27&lt;&gt;"Ready","PENDING INPUTS",MIN((BO249+BP249+BQ249),IF(D249&gt;C249,IF(D249=0,0,BR249*C249/D249),BR249+BT249)))</f>
        <v>0</v>
      </c>
      <c r="BV249" s="3">
        <f>IF(Inputs!$B$27&lt;&gt;"Ready","PENDING INPUTS",MAX(0,(BO249+BP249+BQ249)-BU249))</f>
        <v>0</v>
      </c>
      <c r="BW249" s="3">
        <f>IF(Inputs!$B$27&lt;&gt;"Ready","PENDING INPUTS",CD248)</f>
        <v>0</v>
      </c>
      <c r="BX249" s="3">
        <f>IF(Inputs!$B$27&lt;&gt;"Ready","PENDING INPUTS",IF(A249&lt;=Inputs!$B$6,ROUND(BW249*Inputs!C22/12,2),0))</f>
        <v>0</v>
      </c>
      <c r="BY249" s="3">
        <f>IF(Inputs!$B$27&lt;&gt;"Ready","PENDING INPUTS",IF(AND(A249&lt;=Inputs!$B$6,BW249&gt;0),Inputs!G22,0))</f>
        <v>0</v>
      </c>
      <c r="BZ249" s="3">
        <f>IF(Inputs!$B$27&lt;&gt;"Ready","PENDING INPUTS",IF(A249&gt;Inputs!$B$6,0,MIN((BW249+BX249+BY249),IF(Inputs!H22=1,Inputs!D22,MAX(Inputs!F22,ROUND(BW249*Inputs!E22+BX249+BY249,2))))))</f>
        <v>0</v>
      </c>
      <c r="CA249">
        <f>IF(Inputs!$B$27&lt;&gt;"Ready","PENDING INPUTS",IF(BW249&lt;=0,99,1+IF(AND(K249&gt;0,OR(K249&lt;BW249,AND(K249=BW249,0&lt;8))),1,0)+IF(AND(S249&gt;0,OR(S249&lt;BW249,AND(S249=BW249,1&lt;8))),1,0)+IF(AND(AA249&gt;0,OR(AA249&lt;BW249,AND(AA249=BW249,2&lt;8))),1,0)+IF(AND(AI249&gt;0,OR(AI249&lt;BW249,AND(AI249=BW249,3&lt;8))),1,0)+IF(AND(AQ249&gt;0,OR(AQ249&lt;BW249,AND(AQ249=BW249,4&lt;8))),1,0)+IF(AND(AY249&gt;0,OR(AY249&lt;BW249,AND(AY249=BW249,5&lt;8))),1,0)+IF(AND(BG249&gt;0,OR(BG249&lt;BW249,AND(BG249=BW249,6&lt;8))),1,0)+IF(AND(BO249&gt;0,OR(BO249&lt;BW249,AND(BO249=BW249,7&lt;8))),1,0)+IF(AND(CE249&gt;0,OR(CE249&lt;BW249,AND(CE249=BW249,9&lt;8))),1,0)))</f>
        <v>99</v>
      </c>
      <c r="CB249" s="3">
        <f>IF(Inputs!$B$27&lt;&gt;"Ready","PENDING INPUTS",IF(A249&gt;Inputs!$B$6,0,MIN(MAX(0,(BW249+BX249+BY249)-BZ249),MAX(0,C249-D249-(IF(O249&lt;CA249,K249+L249+M249-N249,0)+IF(W249&lt;CA249,S249+T249+U249-V249,0)+IF(AE249&lt;CA249,AA249+AB249+AC249-AD249,0)+IF(AM249&lt;CA249,AI249+AJ249+AK249-AL249,0)+IF(AU249&lt;CA249,AQ249+AR249+AS249-AT249,0)+IF(BC249&lt;CA249,AY249+AZ249+BA249-BB249,0)+IF(BK249&lt;CA249,BG249+BH249+BI249-BJ249,0)+IF(BS249&lt;CA249,BO249+BP249+BQ249-BR249,0)+IF(CA249&lt;CA249,BW249+BX249+BY249-BZ249,0)+IF(CI249&lt;CA249,CE249+CF249+CG249-CH249,0))))))</f>
        <v>0</v>
      </c>
      <c r="CC249" s="3">
        <f>IF(Inputs!$B$27&lt;&gt;"Ready","PENDING INPUTS",MIN((BW249+BX249+BY249),IF(D249&gt;C249,IF(D249=0,0,BZ249*C249/D249),BZ249+CB249)))</f>
        <v>0</v>
      </c>
      <c r="CD249" s="3">
        <f>IF(Inputs!$B$27&lt;&gt;"Ready","PENDING INPUTS",MAX(0,(BW249+BX249+BY249)-CC249))</f>
        <v>0</v>
      </c>
      <c r="CE249" s="3">
        <f>IF(Inputs!$B$27&lt;&gt;"Ready","PENDING INPUTS",CL248)</f>
        <v>0</v>
      </c>
      <c r="CF249" s="3">
        <f>IF(Inputs!$B$27&lt;&gt;"Ready","PENDING INPUTS",IF(A249&lt;=Inputs!$B$6,ROUND(CE249*Inputs!C23/12,2),0))</f>
        <v>0</v>
      </c>
      <c r="CG249" s="3">
        <f>IF(Inputs!$B$27&lt;&gt;"Ready","PENDING INPUTS",IF(AND(A249&lt;=Inputs!$B$6,CE249&gt;0),Inputs!G23,0))</f>
        <v>0</v>
      </c>
      <c r="CH249" s="3">
        <f>IF(Inputs!$B$27&lt;&gt;"Ready","PENDING INPUTS",IF(A249&gt;Inputs!$B$6,0,MIN((CE249+CF249+CG249),IF(Inputs!H23=1,Inputs!D23,MAX(Inputs!F23,ROUND(CE249*Inputs!E23+CF249+CG249,2))))))</f>
        <v>0</v>
      </c>
      <c r="CI249">
        <f>IF(Inputs!$B$27&lt;&gt;"Ready","PENDING INPUTS",IF(CE249&lt;=0,99,1+IF(AND(K249&gt;0,OR(K249&lt;CE249,AND(K249=CE249,0&lt;9))),1,0)+IF(AND(S249&gt;0,OR(S249&lt;CE249,AND(S249=CE249,1&lt;9))),1,0)+IF(AND(AA249&gt;0,OR(AA249&lt;CE249,AND(AA249=CE249,2&lt;9))),1,0)+IF(AND(AI249&gt;0,OR(AI249&lt;CE249,AND(AI249=CE249,3&lt;9))),1,0)+IF(AND(AQ249&gt;0,OR(AQ249&lt;CE249,AND(AQ249=CE249,4&lt;9))),1,0)+IF(AND(AY249&gt;0,OR(AY249&lt;CE249,AND(AY249=CE249,5&lt;9))),1,0)+IF(AND(BG249&gt;0,OR(BG249&lt;CE249,AND(BG249=CE249,6&lt;9))),1,0)+IF(AND(BO249&gt;0,OR(BO249&lt;CE249,AND(BO249=CE249,7&lt;9))),1,0)+IF(AND(BW249&gt;0,OR(BW249&lt;CE249,AND(BW249=CE249,8&lt;9))),1,0)))</f>
        <v>99</v>
      </c>
      <c r="CJ249" s="3">
        <f>IF(Inputs!$B$27&lt;&gt;"Ready","PENDING INPUTS",IF(A249&gt;Inputs!$B$6,0,MIN(MAX(0,(CE249+CF249+CG249)-CH249),MAX(0,C249-D249-(IF(O249&lt;CI249,K249+L249+M249-N249,0)+IF(W249&lt;CI249,S249+T249+U249-V249,0)+IF(AE249&lt;CI249,AA249+AB249+AC249-AD249,0)+IF(AM249&lt;CI249,AI249+AJ249+AK249-AL249,0)+IF(AU249&lt;CI249,AQ249+AR249+AS249-AT249,0)+IF(BC249&lt;CI249,AY249+AZ249+BA249-BB249,0)+IF(BK249&lt;CI249,BG249+BH249+BI249-BJ249,0)+IF(BS249&lt;CI249,BO249+BP249+BQ249-BR249,0)+IF(CA249&lt;CI249,BW249+BX249+BY249-BZ249,0)+IF(CI249&lt;CI249,CE249+CF249+CG249-CH249,0))))))</f>
        <v>0</v>
      </c>
      <c r="CK249" s="3">
        <f>IF(Inputs!$B$27&lt;&gt;"Ready","PENDING INPUTS",MIN((CE249+CF249+CG249),IF(D249&gt;C249,IF(D249=0,0,CH249*C249/D249),CH249+CJ249)))</f>
        <v>0</v>
      </c>
      <c r="CL249" s="3">
        <f>IF(Inputs!$B$27&lt;&gt;"Ready","PENDING INPUTS",MAX(0,(CE249+CF249+CG249)-CK249))</f>
        <v>0</v>
      </c>
    </row>
    <row r="250" spans="1:90" ht="27.95" customHeight="1" x14ac:dyDescent="0.25">
      <c r="A250">
        <v>246</v>
      </c>
      <c r="B250" s="13">
        <f>IF(Inputs!$B$27&lt;&gt;"Ready","PENDING INPUTS",EDATE(Inputs!$B$5,A250-1))</f>
        <v>53752</v>
      </c>
      <c r="C250" s="3">
        <f>IF(Inputs!$B$27&lt;&gt;"Ready","PENDING INPUTS",IF(A250&lt;=Inputs!$B$6,MAX(0,Inputs!$B$4+IF(A250=Inputs!$B$7,Inputs!$B$8,0)+IF(A250=Inputs!$B$9,Inputs!$B$10,0)),0))</f>
        <v>0</v>
      </c>
      <c r="D250" s="3">
        <f>IF(Inputs!$B$27&lt;&gt;"Ready","PENDING INPUTS",SUM(N250,V250,AD250,AL250,AT250,BB250,BJ250,BR250,BZ250,CH250))</f>
        <v>0</v>
      </c>
      <c r="E250" s="3">
        <f>IF(Inputs!$B$27&lt;&gt;"Ready","PENDING INPUTS",MAX(0,D250-C250))</f>
        <v>0</v>
      </c>
      <c r="F250" s="3">
        <f>IF(Inputs!$B$27&lt;&gt;"Ready","PENDING INPUTS",SUM(Q250,Y250,AG250,AO250,AW250,BE250,BM250,BU250,CC250,CK250))</f>
        <v>0</v>
      </c>
      <c r="G250" s="3">
        <f>IF(Inputs!$B$27&lt;&gt;"Ready","PENDING INPUTS",SUM(L250,T250,AB250,AJ250,AR250,AZ250,BH250,BP250,BX250,CF250))</f>
        <v>0</v>
      </c>
      <c r="H250" s="3">
        <f>IF(Inputs!$B$27&lt;&gt;"Ready","PENDING INPUTS",SUM(M250,U250,AC250,AK250,AS250,BA250,BI250,BQ250,BY250,CG250))</f>
        <v>0</v>
      </c>
      <c r="I250" s="3">
        <f>IF(Inputs!$B$27&lt;&gt;"Ready","PENDING INPUTS",SUM(R250,Z250,AH250,AP250,AX250,BF250,BN250,BV250,CD250,CL250))</f>
        <v>0</v>
      </c>
      <c r="J250" t="str">
        <f>IF(Inputs!$B$27&lt;&gt;"Ready","PENDING INPUTS",IF(A250&gt;Inputs!$B$6,"Beyond horizon",IF(E250&gt;0.005,"MINIMUM SHORTFALL",IF(I250&lt;0.005,"Paid off","In progress"))))</f>
        <v>Beyond horizon</v>
      </c>
      <c r="K250" s="3">
        <f>IF(Inputs!$B$27&lt;&gt;"Ready","PENDING INPUTS",R249)</f>
        <v>0</v>
      </c>
      <c r="L250" s="3">
        <f>IF(Inputs!$B$27&lt;&gt;"Ready","PENDING INPUTS",IF(A250&lt;=Inputs!$B$6,ROUND(K250*Inputs!C14/12,2),0))</f>
        <v>0</v>
      </c>
      <c r="M250" s="3">
        <f>IF(Inputs!$B$27&lt;&gt;"Ready","PENDING INPUTS",IF(AND(A250&lt;=Inputs!$B$6,K250&gt;0),Inputs!G14,0))</f>
        <v>0</v>
      </c>
      <c r="N250" s="3">
        <f>IF(Inputs!$B$27&lt;&gt;"Ready","PENDING INPUTS",IF(A250&gt;Inputs!$B$6,0,MIN((K250+L250+M250),IF(Inputs!H14=1,Inputs!D14,MAX(Inputs!F14,ROUND(K250*Inputs!E14+L250+M250,2))))))</f>
        <v>0</v>
      </c>
      <c r="O250">
        <f>IF(Inputs!$B$27&lt;&gt;"Ready","PENDING INPUTS",IF(K250&lt;=0,99,1+IF(AND(S250&gt;0,OR(S250&lt;K250,AND(S250=K250,1&lt;0))),1,0)+IF(AND(AA250&gt;0,OR(AA250&lt;K250,AND(AA250=K250,2&lt;0))),1,0)+IF(AND(AI250&gt;0,OR(AI250&lt;K250,AND(AI250=K250,3&lt;0))),1,0)+IF(AND(AQ250&gt;0,OR(AQ250&lt;K250,AND(AQ250=K250,4&lt;0))),1,0)+IF(AND(AY250&gt;0,OR(AY250&lt;K250,AND(AY250=K250,5&lt;0))),1,0)+IF(AND(BG250&gt;0,OR(BG250&lt;K250,AND(BG250=K250,6&lt;0))),1,0)+IF(AND(BO250&gt;0,OR(BO250&lt;K250,AND(BO250=K250,7&lt;0))),1,0)+IF(AND(BW250&gt;0,OR(BW250&lt;K250,AND(BW250=K250,8&lt;0))),1,0)+IF(AND(CE250&gt;0,OR(CE250&lt;K250,AND(CE250=K250,9&lt;0))),1,0)))</f>
        <v>99</v>
      </c>
      <c r="P250" s="3">
        <f>IF(Inputs!$B$27&lt;&gt;"Ready","PENDING INPUTS",IF(A250&gt;Inputs!$B$6,0,MIN(MAX(0,(K250+L250+M250)-N250),MAX(0,C250-D250-(IF(O250&lt;O250,K250+L250+M250-N250,0)+IF(W250&lt;O250,S250+T250+U250-V250,0)+IF(AE250&lt;O250,AA250+AB250+AC250-AD250,0)+IF(AM250&lt;O250,AI250+AJ250+AK250-AL250,0)+IF(AU250&lt;O250,AQ250+AR250+AS250-AT250,0)+IF(BC250&lt;O250,AY250+AZ250+BA250-BB250,0)+IF(BK250&lt;O250,BG250+BH250+BI250-BJ250,0)+IF(BS250&lt;O250,BO250+BP250+BQ250-BR250,0)+IF(CA250&lt;O250,BW250+BX250+BY250-BZ250,0)+IF(CI250&lt;O250,CE250+CF250+CG250-CH250,0))))))</f>
        <v>0</v>
      </c>
      <c r="Q250" s="3">
        <f>IF(Inputs!$B$27&lt;&gt;"Ready","PENDING INPUTS",MIN((K250+L250+M250),IF(D250&gt;C250,IF(D250=0,0,N250*C250/D250),N250+P250)))</f>
        <v>0</v>
      </c>
      <c r="R250" s="3">
        <f>IF(Inputs!$B$27&lt;&gt;"Ready","PENDING INPUTS",MAX(0,(K250+L250+M250)-Q250))</f>
        <v>0</v>
      </c>
      <c r="S250" s="3">
        <f>IF(Inputs!$B$27&lt;&gt;"Ready","PENDING INPUTS",Z249)</f>
        <v>0</v>
      </c>
      <c r="T250" s="3">
        <f>IF(Inputs!$B$27&lt;&gt;"Ready","PENDING INPUTS",IF(A250&lt;=Inputs!$B$6,ROUND(S250*Inputs!C15/12,2),0))</f>
        <v>0</v>
      </c>
      <c r="U250" s="3">
        <f>IF(Inputs!$B$27&lt;&gt;"Ready","PENDING INPUTS",IF(AND(A250&lt;=Inputs!$B$6,S250&gt;0),Inputs!G15,0))</f>
        <v>0</v>
      </c>
      <c r="V250" s="3">
        <f>IF(Inputs!$B$27&lt;&gt;"Ready","PENDING INPUTS",IF(A250&gt;Inputs!$B$6,0,MIN((S250+T250+U250),IF(Inputs!H15=1,Inputs!D15,MAX(Inputs!F15,ROUND(S250*Inputs!E15+T250+U250,2))))))</f>
        <v>0</v>
      </c>
      <c r="W250">
        <f>IF(Inputs!$B$27&lt;&gt;"Ready","PENDING INPUTS",IF(S250&lt;=0,99,1+IF(AND(K250&gt;0,OR(K250&lt;S250,AND(K250=S250,0&lt;1))),1,0)+IF(AND(AA250&gt;0,OR(AA250&lt;S250,AND(AA250=S250,2&lt;1))),1,0)+IF(AND(AI250&gt;0,OR(AI250&lt;S250,AND(AI250=S250,3&lt;1))),1,0)+IF(AND(AQ250&gt;0,OR(AQ250&lt;S250,AND(AQ250=S250,4&lt;1))),1,0)+IF(AND(AY250&gt;0,OR(AY250&lt;S250,AND(AY250=S250,5&lt;1))),1,0)+IF(AND(BG250&gt;0,OR(BG250&lt;S250,AND(BG250=S250,6&lt;1))),1,0)+IF(AND(BO250&gt;0,OR(BO250&lt;S250,AND(BO250=S250,7&lt;1))),1,0)+IF(AND(BW250&gt;0,OR(BW250&lt;S250,AND(BW250=S250,8&lt;1))),1,0)+IF(AND(CE250&gt;0,OR(CE250&lt;S250,AND(CE250=S250,9&lt;1))),1,0)))</f>
        <v>99</v>
      </c>
      <c r="X250" s="3">
        <f>IF(Inputs!$B$27&lt;&gt;"Ready","PENDING INPUTS",IF(A250&gt;Inputs!$B$6,0,MIN(MAX(0,(S250+T250+U250)-V250),MAX(0,C250-D250-(IF(O250&lt;W250,K250+L250+M250-N250,0)+IF(W250&lt;W250,S250+T250+U250-V250,0)+IF(AE250&lt;W250,AA250+AB250+AC250-AD250,0)+IF(AM250&lt;W250,AI250+AJ250+AK250-AL250,0)+IF(AU250&lt;W250,AQ250+AR250+AS250-AT250,0)+IF(BC250&lt;W250,AY250+AZ250+BA250-BB250,0)+IF(BK250&lt;W250,BG250+BH250+BI250-BJ250,0)+IF(BS250&lt;W250,BO250+BP250+BQ250-BR250,0)+IF(CA250&lt;W250,BW250+BX250+BY250-BZ250,0)+IF(CI250&lt;W250,CE250+CF250+CG250-CH250,0))))))</f>
        <v>0</v>
      </c>
      <c r="Y250" s="3">
        <f>IF(Inputs!$B$27&lt;&gt;"Ready","PENDING INPUTS",MIN((S250+T250+U250),IF(D250&gt;C250,IF(D250=0,0,V250*C250/D250),V250+X250)))</f>
        <v>0</v>
      </c>
      <c r="Z250" s="3">
        <f>IF(Inputs!$B$27&lt;&gt;"Ready","PENDING INPUTS",MAX(0,(S250+T250+U250)-Y250))</f>
        <v>0</v>
      </c>
      <c r="AA250" s="3">
        <f>IF(Inputs!$B$27&lt;&gt;"Ready","PENDING INPUTS",AH249)</f>
        <v>0</v>
      </c>
      <c r="AB250" s="3">
        <f>IF(Inputs!$B$27&lt;&gt;"Ready","PENDING INPUTS",IF(A250&lt;=Inputs!$B$6,ROUND(AA250*Inputs!C16/12,2),0))</f>
        <v>0</v>
      </c>
      <c r="AC250" s="3">
        <f>IF(Inputs!$B$27&lt;&gt;"Ready","PENDING INPUTS",IF(AND(A250&lt;=Inputs!$B$6,AA250&gt;0),Inputs!G16,0))</f>
        <v>0</v>
      </c>
      <c r="AD250" s="3">
        <f>IF(Inputs!$B$27&lt;&gt;"Ready","PENDING INPUTS",IF(A250&gt;Inputs!$B$6,0,MIN((AA250+AB250+AC250),IF(Inputs!H16=1,Inputs!D16,MAX(Inputs!F16,ROUND(AA250*Inputs!E16+AB250+AC250,2))))))</f>
        <v>0</v>
      </c>
      <c r="AE250">
        <f>IF(Inputs!$B$27&lt;&gt;"Ready","PENDING INPUTS",IF(AA250&lt;=0,99,1+IF(AND(K250&gt;0,OR(K250&lt;AA250,AND(K250=AA250,0&lt;2))),1,0)+IF(AND(S250&gt;0,OR(S250&lt;AA250,AND(S250=AA250,1&lt;2))),1,0)+IF(AND(AI250&gt;0,OR(AI250&lt;AA250,AND(AI250=AA250,3&lt;2))),1,0)+IF(AND(AQ250&gt;0,OR(AQ250&lt;AA250,AND(AQ250=AA250,4&lt;2))),1,0)+IF(AND(AY250&gt;0,OR(AY250&lt;AA250,AND(AY250=AA250,5&lt;2))),1,0)+IF(AND(BG250&gt;0,OR(BG250&lt;AA250,AND(BG250=AA250,6&lt;2))),1,0)+IF(AND(BO250&gt;0,OR(BO250&lt;AA250,AND(BO250=AA250,7&lt;2))),1,0)+IF(AND(BW250&gt;0,OR(BW250&lt;AA250,AND(BW250=AA250,8&lt;2))),1,0)+IF(AND(CE250&gt;0,OR(CE250&lt;AA250,AND(CE250=AA250,9&lt;2))),1,0)))</f>
        <v>99</v>
      </c>
      <c r="AF250" s="3">
        <f>IF(Inputs!$B$27&lt;&gt;"Ready","PENDING INPUTS",IF(A250&gt;Inputs!$B$6,0,MIN(MAX(0,(AA250+AB250+AC250)-AD250),MAX(0,C250-D250-(IF(O250&lt;AE250,K250+L250+M250-N250,0)+IF(W250&lt;AE250,S250+T250+U250-V250,0)+IF(AE250&lt;AE250,AA250+AB250+AC250-AD250,0)+IF(AM250&lt;AE250,AI250+AJ250+AK250-AL250,0)+IF(AU250&lt;AE250,AQ250+AR250+AS250-AT250,0)+IF(BC250&lt;AE250,AY250+AZ250+BA250-BB250,0)+IF(BK250&lt;AE250,BG250+BH250+BI250-BJ250,0)+IF(BS250&lt;AE250,BO250+BP250+BQ250-BR250,0)+IF(CA250&lt;AE250,BW250+BX250+BY250-BZ250,0)+IF(CI250&lt;AE250,CE250+CF250+CG250-CH250,0))))))</f>
        <v>0</v>
      </c>
      <c r="AG250" s="3">
        <f>IF(Inputs!$B$27&lt;&gt;"Ready","PENDING INPUTS",MIN((AA250+AB250+AC250),IF(D250&gt;C250,IF(D250=0,0,AD250*C250/D250),AD250+AF250)))</f>
        <v>0</v>
      </c>
      <c r="AH250" s="3">
        <f>IF(Inputs!$B$27&lt;&gt;"Ready","PENDING INPUTS",MAX(0,(AA250+AB250+AC250)-AG250))</f>
        <v>0</v>
      </c>
      <c r="AI250" s="3">
        <f>IF(Inputs!$B$27&lt;&gt;"Ready","PENDING INPUTS",AP249)</f>
        <v>0</v>
      </c>
      <c r="AJ250" s="3">
        <f>IF(Inputs!$B$27&lt;&gt;"Ready","PENDING INPUTS",IF(A250&lt;=Inputs!$B$6,ROUND(AI250*Inputs!C17/12,2),0))</f>
        <v>0</v>
      </c>
      <c r="AK250" s="3">
        <f>IF(Inputs!$B$27&lt;&gt;"Ready","PENDING INPUTS",IF(AND(A250&lt;=Inputs!$B$6,AI250&gt;0),Inputs!G17,0))</f>
        <v>0</v>
      </c>
      <c r="AL250" s="3">
        <f>IF(Inputs!$B$27&lt;&gt;"Ready","PENDING INPUTS",IF(A250&gt;Inputs!$B$6,0,MIN((AI250+AJ250+AK250),IF(Inputs!H17=1,Inputs!D17,MAX(Inputs!F17,ROUND(AI250*Inputs!E17+AJ250+AK250,2))))))</f>
        <v>0</v>
      </c>
      <c r="AM250">
        <f>IF(Inputs!$B$27&lt;&gt;"Ready","PENDING INPUTS",IF(AI250&lt;=0,99,1+IF(AND(K250&gt;0,OR(K250&lt;AI250,AND(K250=AI250,0&lt;3))),1,0)+IF(AND(S250&gt;0,OR(S250&lt;AI250,AND(S250=AI250,1&lt;3))),1,0)+IF(AND(AA250&gt;0,OR(AA250&lt;AI250,AND(AA250=AI250,2&lt;3))),1,0)+IF(AND(AQ250&gt;0,OR(AQ250&lt;AI250,AND(AQ250=AI250,4&lt;3))),1,0)+IF(AND(AY250&gt;0,OR(AY250&lt;AI250,AND(AY250=AI250,5&lt;3))),1,0)+IF(AND(BG250&gt;0,OR(BG250&lt;AI250,AND(BG250=AI250,6&lt;3))),1,0)+IF(AND(BO250&gt;0,OR(BO250&lt;AI250,AND(BO250=AI250,7&lt;3))),1,0)+IF(AND(BW250&gt;0,OR(BW250&lt;AI250,AND(BW250=AI250,8&lt;3))),1,0)+IF(AND(CE250&gt;0,OR(CE250&lt;AI250,AND(CE250=AI250,9&lt;3))),1,0)))</f>
        <v>99</v>
      </c>
      <c r="AN250" s="3">
        <f>IF(Inputs!$B$27&lt;&gt;"Ready","PENDING INPUTS",IF(A250&gt;Inputs!$B$6,0,MIN(MAX(0,(AI250+AJ250+AK250)-AL250),MAX(0,C250-D250-(IF(O250&lt;AM250,K250+L250+M250-N250,0)+IF(W250&lt;AM250,S250+T250+U250-V250,0)+IF(AE250&lt;AM250,AA250+AB250+AC250-AD250,0)+IF(AM250&lt;AM250,AI250+AJ250+AK250-AL250,0)+IF(AU250&lt;AM250,AQ250+AR250+AS250-AT250,0)+IF(BC250&lt;AM250,AY250+AZ250+BA250-BB250,0)+IF(BK250&lt;AM250,BG250+BH250+BI250-BJ250,0)+IF(BS250&lt;AM250,BO250+BP250+BQ250-BR250,0)+IF(CA250&lt;AM250,BW250+BX250+BY250-BZ250,0)+IF(CI250&lt;AM250,CE250+CF250+CG250-CH250,0))))))</f>
        <v>0</v>
      </c>
      <c r="AO250" s="3">
        <f>IF(Inputs!$B$27&lt;&gt;"Ready","PENDING INPUTS",MIN((AI250+AJ250+AK250),IF(D250&gt;C250,IF(D250=0,0,AL250*C250/D250),AL250+AN250)))</f>
        <v>0</v>
      </c>
      <c r="AP250" s="3">
        <f>IF(Inputs!$B$27&lt;&gt;"Ready","PENDING INPUTS",MAX(0,(AI250+AJ250+AK250)-AO250))</f>
        <v>0</v>
      </c>
      <c r="AQ250" s="3">
        <f>IF(Inputs!$B$27&lt;&gt;"Ready","PENDING INPUTS",AX249)</f>
        <v>0</v>
      </c>
      <c r="AR250" s="3">
        <f>IF(Inputs!$B$27&lt;&gt;"Ready","PENDING INPUTS",IF(A250&lt;=Inputs!$B$6,ROUND(AQ250*Inputs!C18/12,2),0))</f>
        <v>0</v>
      </c>
      <c r="AS250" s="3">
        <f>IF(Inputs!$B$27&lt;&gt;"Ready","PENDING INPUTS",IF(AND(A250&lt;=Inputs!$B$6,AQ250&gt;0),Inputs!G18,0))</f>
        <v>0</v>
      </c>
      <c r="AT250" s="3">
        <f>IF(Inputs!$B$27&lt;&gt;"Ready","PENDING INPUTS",IF(A250&gt;Inputs!$B$6,0,MIN((AQ250+AR250+AS250),IF(Inputs!H18=1,Inputs!D18,MAX(Inputs!F18,ROUND(AQ250*Inputs!E18+AR250+AS250,2))))))</f>
        <v>0</v>
      </c>
      <c r="AU250">
        <f>IF(Inputs!$B$27&lt;&gt;"Ready","PENDING INPUTS",IF(AQ250&lt;=0,99,1+IF(AND(K250&gt;0,OR(K250&lt;AQ250,AND(K250=AQ250,0&lt;4))),1,0)+IF(AND(S250&gt;0,OR(S250&lt;AQ250,AND(S250=AQ250,1&lt;4))),1,0)+IF(AND(AA250&gt;0,OR(AA250&lt;AQ250,AND(AA250=AQ250,2&lt;4))),1,0)+IF(AND(AI250&gt;0,OR(AI250&lt;AQ250,AND(AI250=AQ250,3&lt;4))),1,0)+IF(AND(AY250&gt;0,OR(AY250&lt;AQ250,AND(AY250=AQ250,5&lt;4))),1,0)+IF(AND(BG250&gt;0,OR(BG250&lt;AQ250,AND(BG250=AQ250,6&lt;4))),1,0)+IF(AND(BO250&gt;0,OR(BO250&lt;AQ250,AND(BO250=AQ250,7&lt;4))),1,0)+IF(AND(BW250&gt;0,OR(BW250&lt;AQ250,AND(BW250=AQ250,8&lt;4))),1,0)+IF(AND(CE250&gt;0,OR(CE250&lt;AQ250,AND(CE250=AQ250,9&lt;4))),1,0)))</f>
        <v>99</v>
      </c>
      <c r="AV250" s="3">
        <f>IF(Inputs!$B$27&lt;&gt;"Ready","PENDING INPUTS",IF(A250&gt;Inputs!$B$6,0,MIN(MAX(0,(AQ250+AR250+AS250)-AT250),MAX(0,C250-D250-(IF(O250&lt;AU250,K250+L250+M250-N250,0)+IF(W250&lt;AU250,S250+T250+U250-V250,0)+IF(AE250&lt;AU250,AA250+AB250+AC250-AD250,0)+IF(AM250&lt;AU250,AI250+AJ250+AK250-AL250,0)+IF(AU250&lt;AU250,AQ250+AR250+AS250-AT250,0)+IF(BC250&lt;AU250,AY250+AZ250+BA250-BB250,0)+IF(BK250&lt;AU250,BG250+BH250+BI250-BJ250,0)+IF(BS250&lt;AU250,BO250+BP250+BQ250-BR250,0)+IF(CA250&lt;AU250,BW250+BX250+BY250-BZ250,0)+IF(CI250&lt;AU250,CE250+CF250+CG250-CH250,0))))))</f>
        <v>0</v>
      </c>
      <c r="AW250" s="3">
        <f>IF(Inputs!$B$27&lt;&gt;"Ready","PENDING INPUTS",MIN((AQ250+AR250+AS250),IF(D250&gt;C250,IF(D250=0,0,AT250*C250/D250),AT250+AV250)))</f>
        <v>0</v>
      </c>
      <c r="AX250" s="3">
        <f>IF(Inputs!$B$27&lt;&gt;"Ready","PENDING INPUTS",MAX(0,(AQ250+AR250+AS250)-AW250))</f>
        <v>0</v>
      </c>
      <c r="AY250" s="3">
        <f>IF(Inputs!$B$27&lt;&gt;"Ready","PENDING INPUTS",BF249)</f>
        <v>0</v>
      </c>
      <c r="AZ250" s="3">
        <f>IF(Inputs!$B$27&lt;&gt;"Ready","PENDING INPUTS",IF(A250&lt;=Inputs!$B$6,ROUND(AY250*Inputs!C19/12,2),0))</f>
        <v>0</v>
      </c>
      <c r="BA250" s="3">
        <f>IF(Inputs!$B$27&lt;&gt;"Ready","PENDING INPUTS",IF(AND(A250&lt;=Inputs!$B$6,AY250&gt;0),Inputs!G19,0))</f>
        <v>0</v>
      </c>
      <c r="BB250" s="3">
        <f>IF(Inputs!$B$27&lt;&gt;"Ready","PENDING INPUTS",IF(A250&gt;Inputs!$B$6,0,MIN((AY250+AZ250+BA250),IF(Inputs!H19=1,Inputs!D19,MAX(Inputs!F19,ROUND(AY250*Inputs!E19+AZ250+BA250,2))))))</f>
        <v>0</v>
      </c>
      <c r="BC250">
        <f>IF(Inputs!$B$27&lt;&gt;"Ready","PENDING INPUTS",IF(AY250&lt;=0,99,1+IF(AND(K250&gt;0,OR(K250&lt;AY250,AND(K250=AY250,0&lt;5))),1,0)+IF(AND(S250&gt;0,OR(S250&lt;AY250,AND(S250=AY250,1&lt;5))),1,0)+IF(AND(AA250&gt;0,OR(AA250&lt;AY250,AND(AA250=AY250,2&lt;5))),1,0)+IF(AND(AI250&gt;0,OR(AI250&lt;AY250,AND(AI250=AY250,3&lt;5))),1,0)+IF(AND(AQ250&gt;0,OR(AQ250&lt;AY250,AND(AQ250=AY250,4&lt;5))),1,0)+IF(AND(BG250&gt;0,OR(BG250&lt;AY250,AND(BG250=AY250,6&lt;5))),1,0)+IF(AND(BO250&gt;0,OR(BO250&lt;AY250,AND(BO250=AY250,7&lt;5))),1,0)+IF(AND(BW250&gt;0,OR(BW250&lt;AY250,AND(BW250=AY250,8&lt;5))),1,0)+IF(AND(CE250&gt;0,OR(CE250&lt;AY250,AND(CE250=AY250,9&lt;5))),1,0)))</f>
        <v>99</v>
      </c>
      <c r="BD250" s="3">
        <f>IF(Inputs!$B$27&lt;&gt;"Ready","PENDING INPUTS",IF(A250&gt;Inputs!$B$6,0,MIN(MAX(0,(AY250+AZ250+BA250)-BB250),MAX(0,C250-D250-(IF(O250&lt;BC250,K250+L250+M250-N250,0)+IF(W250&lt;BC250,S250+T250+U250-V250,0)+IF(AE250&lt;BC250,AA250+AB250+AC250-AD250,0)+IF(AM250&lt;BC250,AI250+AJ250+AK250-AL250,0)+IF(AU250&lt;BC250,AQ250+AR250+AS250-AT250,0)+IF(BC250&lt;BC250,AY250+AZ250+BA250-BB250,0)+IF(BK250&lt;BC250,BG250+BH250+BI250-BJ250,0)+IF(BS250&lt;BC250,BO250+BP250+BQ250-BR250,0)+IF(CA250&lt;BC250,BW250+BX250+BY250-BZ250,0)+IF(CI250&lt;BC250,CE250+CF250+CG250-CH250,0))))))</f>
        <v>0</v>
      </c>
      <c r="BE250" s="3">
        <f>IF(Inputs!$B$27&lt;&gt;"Ready","PENDING INPUTS",MIN((AY250+AZ250+BA250),IF(D250&gt;C250,IF(D250=0,0,BB250*C250/D250),BB250+BD250)))</f>
        <v>0</v>
      </c>
      <c r="BF250" s="3">
        <f>IF(Inputs!$B$27&lt;&gt;"Ready","PENDING INPUTS",MAX(0,(AY250+AZ250+BA250)-BE250))</f>
        <v>0</v>
      </c>
      <c r="BG250" s="3">
        <f>IF(Inputs!$B$27&lt;&gt;"Ready","PENDING INPUTS",BN249)</f>
        <v>0</v>
      </c>
      <c r="BH250" s="3">
        <f>IF(Inputs!$B$27&lt;&gt;"Ready","PENDING INPUTS",IF(A250&lt;=Inputs!$B$6,ROUND(BG250*Inputs!C20/12,2),0))</f>
        <v>0</v>
      </c>
      <c r="BI250" s="3">
        <f>IF(Inputs!$B$27&lt;&gt;"Ready","PENDING INPUTS",IF(AND(A250&lt;=Inputs!$B$6,BG250&gt;0),Inputs!G20,0))</f>
        <v>0</v>
      </c>
      <c r="BJ250" s="3">
        <f>IF(Inputs!$B$27&lt;&gt;"Ready","PENDING INPUTS",IF(A250&gt;Inputs!$B$6,0,MIN((BG250+BH250+BI250),IF(Inputs!H20=1,Inputs!D20,MAX(Inputs!F20,ROUND(BG250*Inputs!E20+BH250+BI250,2))))))</f>
        <v>0</v>
      </c>
      <c r="BK250">
        <f>IF(Inputs!$B$27&lt;&gt;"Ready","PENDING INPUTS",IF(BG250&lt;=0,99,1+IF(AND(K250&gt;0,OR(K250&lt;BG250,AND(K250=BG250,0&lt;6))),1,0)+IF(AND(S250&gt;0,OR(S250&lt;BG250,AND(S250=BG250,1&lt;6))),1,0)+IF(AND(AA250&gt;0,OR(AA250&lt;BG250,AND(AA250=BG250,2&lt;6))),1,0)+IF(AND(AI250&gt;0,OR(AI250&lt;BG250,AND(AI250=BG250,3&lt;6))),1,0)+IF(AND(AQ250&gt;0,OR(AQ250&lt;BG250,AND(AQ250=BG250,4&lt;6))),1,0)+IF(AND(AY250&gt;0,OR(AY250&lt;BG250,AND(AY250=BG250,5&lt;6))),1,0)+IF(AND(BO250&gt;0,OR(BO250&lt;BG250,AND(BO250=BG250,7&lt;6))),1,0)+IF(AND(BW250&gt;0,OR(BW250&lt;BG250,AND(BW250=BG250,8&lt;6))),1,0)+IF(AND(CE250&gt;0,OR(CE250&lt;BG250,AND(CE250=BG250,9&lt;6))),1,0)))</f>
        <v>99</v>
      </c>
      <c r="BL250" s="3">
        <f>IF(Inputs!$B$27&lt;&gt;"Ready","PENDING INPUTS",IF(A250&gt;Inputs!$B$6,0,MIN(MAX(0,(BG250+BH250+BI250)-BJ250),MAX(0,C250-D250-(IF(O250&lt;BK250,K250+L250+M250-N250,0)+IF(W250&lt;BK250,S250+T250+U250-V250,0)+IF(AE250&lt;BK250,AA250+AB250+AC250-AD250,0)+IF(AM250&lt;BK250,AI250+AJ250+AK250-AL250,0)+IF(AU250&lt;BK250,AQ250+AR250+AS250-AT250,0)+IF(BC250&lt;BK250,AY250+AZ250+BA250-BB250,0)+IF(BK250&lt;BK250,BG250+BH250+BI250-BJ250,0)+IF(BS250&lt;BK250,BO250+BP250+BQ250-BR250,0)+IF(CA250&lt;BK250,BW250+BX250+BY250-BZ250,0)+IF(CI250&lt;BK250,CE250+CF250+CG250-CH250,0))))))</f>
        <v>0</v>
      </c>
      <c r="BM250" s="3">
        <f>IF(Inputs!$B$27&lt;&gt;"Ready","PENDING INPUTS",MIN((BG250+BH250+BI250),IF(D250&gt;C250,IF(D250=0,0,BJ250*C250/D250),BJ250+BL250)))</f>
        <v>0</v>
      </c>
      <c r="BN250" s="3">
        <f>IF(Inputs!$B$27&lt;&gt;"Ready","PENDING INPUTS",MAX(0,(BG250+BH250+BI250)-BM250))</f>
        <v>0</v>
      </c>
      <c r="BO250" s="3">
        <f>IF(Inputs!$B$27&lt;&gt;"Ready","PENDING INPUTS",BV249)</f>
        <v>0</v>
      </c>
      <c r="BP250" s="3">
        <f>IF(Inputs!$B$27&lt;&gt;"Ready","PENDING INPUTS",IF(A250&lt;=Inputs!$B$6,ROUND(BO250*Inputs!C21/12,2),0))</f>
        <v>0</v>
      </c>
      <c r="BQ250" s="3">
        <f>IF(Inputs!$B$27&lt;&gt;"Ready","PENDING INPUTS",IF(AND(A250&lt;=Inputs!$B$6,BO250&gt;0),Inputs!G21,0))</f>
        <v>0</v>
      </c>
      <c r="BR250" s="3">
        <f>IF(Inputs!$B$27&lt;&gt;"Ready","PENDING INPUTS",IF(A250&gt;Inputs!$B$6,0,MIN((BO250+BP250+BQ250),IF(Inputs!H21=1,Inputs!D21,MAX(Inputs!F21,ROUND(BO250*Inputs!E21+BP250+BQ250,2))))))</f>
        <v>0</v>
      </c>
      <c r="BS250">
        <f>IF(Inputs!$B$27&lt;&gt;"Ready","PENDING INPUTS",IF(BO250&lt;=0,99,1+IF(AND(K250&gt;0,OR(K250&lt;BO250,AND(K250=BO250,0&lt;7))),1,0)+IF(AND(S250&gt;0,OR(S250&lt;BO250,AND(S250=BO250,1&lt;7))),1,0)+IF(AND(AA250&gt;0,OR(AA250&lt;BO250,AND(AA250=BO250,2&lt;7))),1,0)+IF(AND(AI250&gt;0,OR(AI250&lt;BO250,AND(AI250=BO250,3&lt;7))),1,0)+IF(AND(AQ250&gt;0,OR(AQ250&lt;BO250,AND(AQ250=BO250,4&lt;7))),1,0)+IF(AND(AY250&gt;0,OR(AY250&lt;BO250,AND(AY250=BO250,5&lt;7))),1,0)+IF(AND(BG250&gt;0,OR(BG250&lt;BO250,AND(BG250=BO250,6&lt;7))),1,0)+IF(AND(BW250&gt;0,OR(BW250&lt;BO250,AND(BW250=BO250,8&lt;7))),1,0)+IF(AND(CE250&gt;0,OR(CE250&lt;BO250,AND(CE250=BO250,9&lt;7))),1,0)))</f>
        <v>99</v>
      </c>
      <c r="BT250" s="3">
        <f>IF(Inputs!$B$27&lt;&gt;"Ready","PENDING INPUTS",IF(A250&gt;Inputs!$B$6,0,MIN(MAX(0,(BO250+BP250+BQ250)-BR250),MAX(0,C250-D250-(IF(O250&lt;BS250,K250+L250+M250-N250,0)+IF(W250&lt;BS250,S250+T250+U250-V250,0)+IF(AE250&lt;BS250,AA250+AB250+AC250-AD250,0)+IF(AM250&lt;BS250,AI250+AJ250+AK250-AL250,0)+IF(AU250&lt;BS250,AQ250+AR250+AS250-AT250,0)+IF(BC250&lt;BS250,AY250+AZ250+BA250-BB250,0)+IF(BK250&lt;BS250,BG250+BH250+BI250-BJ250,0)+IF(BS250&lt;BS250,BO250+BP250+BQ250-BR250,0)+IF(CA250&lt;BS250,BW250+BX250+BY250-BZ250,0)+IF(CI250&lt;BS250,CE250+CF250+CG250-CH250,0))))))</f>
        <v>0</v>
      </c>
      <c r="BU250" s="3">
        <f>IF(Inputs!$B$27&lt;&gt;"Ready","PENDING INPUTS",MIN((BO250+BP250+BQ250),IF(D250&gt;C250,IF(D250=0,0,BR250*C250/D250),BR250+BT250)))</f>
        <v>0</v>
      </c>
      <c r="BV250" s="3">
        <f>IF(Inputs!$B$27&lt;&gt;"Ready","PENDING INPUTS",MAX(0,(BO250+BP250+BQ250)-BU250))</f>
        <v>0</v>
      </c>
      <c r="BW250" s="3">
        <f>IF(Inputs!$B$27&lt;&gt;"Ready","PENDING INPUTS",CD249)</f>
        <v>0</v>
      </c>
      <c r="BX250" s="3">
        <f>IF(Inputs!$B$27&lt;&gt;"Ready","PENDING INPUTS",IF(A250&lt;=Inputs!$B$6,ROUND(BW250*Inputs!C22/12,2),0))</f>
        <v>0</v>
      </c>
      <c r="BY250" s="3">
        <f>IF(Inputs!$B$27&lt;&gt;"Ready","PENDING INPUTS",IF(AND(A250&lt;=Inputs!$B$6,BW250&gt;0),Inputs!G22,0))</f>
        <v>0</v>
      </c>
      <c r="BZ250" s="3">
        <f>IF(Inputs!$B$27&lt;&gt;"Ready","PENDING INPUTS",IF(A250&gt;Inputs!$B$6,0,MIN((BW250+BX250+BY250),IF(Inputs!H22=1,Inputs!D22,MAX(Inputs!F22,ROUND(BW250*Inputs!E22+BX250+BY250,2))))))</f>
        <v>0</v>
      </c>
      <c r="CA250">
        <f>IF(Inputs!$B$27&lt;&gt;"Ready","PENDING INPUTS",IF(BW250&lt;=0,99,1+IF(AND(K250&gt;0,OR(K250&lt;BW250,AND(K250=BW250,0&lt;8))),1,0)+IF(AND(S250&gt;0,OR(S250&lt;BW250,AND(S250=BW250,1&lt;8))),1,0)+IF(AND(AA250&gt;0,OR(AA250&lt;BW250,AND(AA250=BW250,2&lt;8))),1,0)+IF(AND(AI250&gt;0,OR(AI250&lt;BW250,AND(AI250=BW250,3&lt;8))),1,0)+IF(AND(AQ250&gt;0,OR(AQ250&lt;BW250,AND(AQ250=BW250,4&lt;8))),1,0)+IF(AND(AY250&gt;0,OR(AY250&lt;BW250,AND(AY250=BW250,5&lt;8))),1,0)+IF(AND(BG250&gt;0,OR(BG250&lt;BW250,AND(BG250=BW250,6&lt;8))),1,0)+IF(AND(BO250&gt;0,OR(BO250&lt;BW250,AND(BO250=BW250,7&lt;8))),1,0)+IF(AND(CE250&gt;0,OR(CE250&lt;BW250,AND(CE250=BW250,9&lt;8))),1,0)))</f>
        <v>99</v>
      </c>
      <c r="CB250" s="3">
        <f>IF(Inputs!$B$27&lt;&gt;"Ready","PENDING INPUTS",IF(A250&gt;Inputs!$B$6,0,MIN(MAX(0,(BW250+BX250+BY250)-BZ250),MAX(0,C250-D250-(IF(O250&lt;CA250,K250+L250+M250-N250,0)+IF(W250&lt;CA250,S250+T250+U250-V250,0)+IF(AE250&lt;CA250,AA250+AB250+AC250-AD250,0)+IF(AM250&lt;CA250,AI250+AJ250+AK250-AL250,0)+IF(AU250&lt;CA250,AQ250+AR250+AS250-AT250,0)+IF(BC250&lt;CA250,AY250+AZ250+BA250-BB250,0)+IF(BK250&lt;CA250,BG250+BH250+BI250-BJ250,0)+IF(BS250&lt;CA250,BO250+BP250+BQ250-BR250,0)+IF(CA250&lt;CA250,BW250+BX250+BY250-BZ250,0)+IF(CI250&lt;CA250,CE250+CF250+CG250-CH250,0))))))</f>
        <v>0</v>
      </c>
      <c r="CC250" s="3">
        <f>IF(Inputs!$B$27&lt;&gt;"Ready","PENDING INPUTS",MIN((BW250+BX250+BY250),IF(D250&gt;C250,IF(D250=0,0,BZ250*C250/D250),BZ250+CB250)))</f>
        <v>0</v>
      </c>
      <c r="CD250" s="3">
        <f>IF(Inputs!$B$27&lt;&gt;"Ready","PENDING INPUTS",MAX(0,(BW250+BX250+BY250)-CC250))</f>
        <v>0</v>
      </c>
      <c r="CE250" s="3">
        <f>IF(Inputs!$B$27&lt;&gt;"Ready","PENDING INPUTS",CL249)</f>
        <v>0</v>
      </c>
      <c r="CF250" s="3">
        <f>IF(Inputs!$B$27&lt;&gt;"Ready","PENDING INPUTS",IF(A250&lt;=Inputs!$B$6,ROUND(CE250*Inputs!C23/12,2),0))</f>
        <v>0</v>
      </c>
      <c r="CG250" s="3">
        <f>IF(Inputs!$B$27&lt;&gt;"Ready","PENDING INPUTS",IF(AND(A250&lt;=Inputs!$B$6,CE250&gt;0),Inputs!G23,0))</f>
        <v>0</v>
      </c>
      <c r="CH250" s="3">
        <f>IF(Inputs!$B$27&lt;&gt;"Ready","PENDING INPUTS",IF(A250&gt;Inputs!$B$6,0,MIN((CE250+CF250+CG250),IF(Inputs!H23=1,Inputs!D23,MAX(Inputs!F23,ROUND(CE250*Inputs!E23+CF250+CG250,2))))))</f>
        <v>0</v>
      </c>
      <c r="CI250">
        <f>IF(Inputs!$B$27&lt;&gt;"Ready","PENDING INPUTS",IF(CE250&lt;=0,99,1+IF(AND(K250&gt;0,OR(K250&lt;CE250,AND(K250=CE250,0&lt;9))),1,0)+IF(AND(S250&gt;0,OR(S250&lt;CE250,AND(S250=CE250,1&lt;9))),1,0)+IF(AND(AA250&gt;0,OR(AA250&lt;CE250,AND(AA250=CE250,2&lt;9))),1,0)+IF(AND(AI250&gt;0,OR(AI250&lt;CE250,AND(AI250=CE250,3&lt;9))),1,0)+IF(AND(AQ250&gt;0,OR(AQ250&lt;CE250,AND(AQ250=CE250,4&lt;9))),1,0)+IF(AND(AY250&gt;0,OR(AY250&lt;CE250,AND(AY250=CE250,5&lt;9))),1,0)+IF(AND(BG250&gt;0,OR(BG250&lt;CE250,AND(BG250=CE250,6&lt;9))),1,0)+IF(AND(BO250&gt;0,OR(BO250&lt;CE250,AND(BO250=CE250,7&lt;9))),1,0)+IF(AND(BW250&gt;0,OR(BW250&lt;CE250,AND(BW250=CE250,8&lt;9))),1,0)))</f>
        <v>99</v>
      </c>
      <c r="CJ250" s="3">
        <f>IF(Inputs!$B$27&lt;&gt;"Ready","PENDING INPUTS",IF(A250&gt;Inputs!$B$6,0,MIN(MAX(0,(CE250+CF250+CG250)-CH250),MAX(0,C250-D250-(IF(O250&lt;CI250,K250+L250+M250-N250,0)+IF(W250&lt;CI250,S250+T250+U250-V250,0)+IF(AE250&lt;CI250,AA250+AB250+AC250-AD250,0)+IF(AM250&lt;CI250,AI250+AJ250+AK250-AL250,0)+IF(AU250&lt;CI250,AQ250+AR250+AS250-AT250,0)+IF(BC250&lt;CI250,AY250+AZ250+BA250-BB250,0)+IF(BK250&lt;CI250,BG250+BH250+BI250-BJ250,0)+IF(BS250&lt;CI250,BO250+BP250+BQ250-BR250,0)+IF(CA250&lt;CI250,BW250+BX250+BY250-BZ250,0)+IF(CI250&lt;CI250,CE250+CF250+CG250-CH250,0))))))</f>
        <v>0</v>
      </c>
      <c r="CK250" s="3">
        <f>IF(Inputs!$B$27&lt;&gt;"Ready","PENDING INPUTS",MIN((CE250+CF250+CG250),IF(D250&gt;C250,IF(D250=0,0,CH250*C250/D250),CH250+CJ250)))</f>
        <v>0</v>
      </c>
      <c r="CL250" s="3">
        <f>IF(Inputs!$B$27&lt;&gt;"Ready","PENDING INPUTS",MAX(0,(CE250+CF250+CG250)-CK250))</f>
        <v>0</v>
      </c>
    </row>
    <row r="251" spans="1:90" ht="27.95" customHeight="1" x14ac:dyDescent="0.25">
      <c r="A251">
        <v>247</v>
      </c>
      <c r="B251" s="13">
        <f>IF(Inputs!$B$27&lt;&gt;"Ready","PENDING INPUTS",EDATE(Inputs!$B$5,A251-1))</f>
        <v>53783</v>
      </c>
      <c r="C251" s="3">
        <f>IF(Inputs!$B$27&lt;&gt;"Ready","PENDING INPUTS",IF(A251&lt;=Inputs!$B$6,MAX(0,Inputs!$B$4+IF(A251=Inputs!$B$7,Inputs!$B$8,0)+IF(A251=Inputs!$B$9,Inputs!$B$10,0)),0))</f>
        <v>0</v>
      </c>
      <c r="D251" s="3">
        <f>IF(Inputs!$B$27&lt;&gt;"Ready","PENDING INPUTS",SUM(N251,V251,AD251,AL251,AT251,BB251,BJ251,BR251,BZ251,CH251))</f>
        <v>0</v>
      </c>
      <c r="E251" s="3">
        <f>IF(Inputs!$B$27&lt;&gt;"Ready","PENDING INPUTS",MAX(0,D251-C251))</f>
        <v>0</v>
      </c>
      <c r="F251" s="3">
        <f>IF(Inputs!$B$27&lt;&gt;"Ready","PENDING INPUTS",SUM(Q251,Y251,AG251,AO251,AW251,BE251,BM251,BU251,CC251,CK251))</f>
        <v>0</v>
      </c>
      <c r="G251" s="3">
        <f>IF(Inputs!$B$27&lt;&gt;"Ready","PENDING INPUTS",SUM(L251,T251,AB251,AJ251,AR251,AZ251,BH251,BP251,BX251,CF251))</f>
        <v>0</v>
      </c>
      <c r="H251" s="3">
        <f>IF(Inputs!$B$27&lt;&gt;"Ready","PENDING INPUTS",SUM(M251,U251,AC251,AK251,AS251,BA251,BI251,BQ251,BY251,CG251))</f>
        <v>0</v>
      </c>
      <c r="I251" s="3">
        <f>IF(Inputs!$B$27&lt;&gt;"Ready","PENDING INPUTS",SUM(R251,Z251,AH251,AP251,AX251,BF251,BN251,BV251,CD251,CL251))</f>
        <v>0</v>
      </c>
      <c r="J251" t="str">
        <f>IF(Inputs!$B$27&lt;&gt;"Ready","PENDING INPUTS",IF(A251&gt;Inputs!$B$6,"Beyond horizon",IF(E251&gt;0.005,"MINIMUM SHORTFALL",IF(I251&lt;0.005,"Paid off","In progress"))))</f>
        <v>Beyond horizon</v>
      </c>
      <c r="K251" s="3">
        <f>IF(Inputs!$B$27&lt;&gt;"Ready","PENDING INPUTS",R250)</f>
        <v>0</v>
      </c>
      <c r="L251" s="3">
        <f>IF(Inputs!$B$27&lt;&gt;"Ready","PENDING INPUTS",IF(A251&lt;=Inputs!$B$6,ROUND(K251*Inputs!C14/12,2),0))</f>
        <v>0</v>
      </c>
      <c r="M251" s="3">
        <f>IF(Inputs!$B$27&lt;&gt;"Ready","PENDING INPUTS",IF(AND(A251&lt;=Inputs!$B$6,K251&gt;0),Inputs!G14,0))</f>
        <v>0</v>
      </c>
      <c r="N251" s="3">
        <f>IF(Inputs!$B$27&lt;&gt;"Ready","PENDING INPUTS",IF(A251&gt;Inputs!$B$6,0,MIN((K251+L251+M251),IF(Inputs!H14=1,Inputs!D14,MAX(Inputs!F14,ROUND(K251*Inputs!E14+L251+M251,2))))))</f>
        <v>0</v>
      </c>
      <c r="O251">
        <f>IF(Inputs!$B$27&lt;&gt;"Ready","PENDING INPUTS",IF(K251&lt;=0,99,1+IF(AND(S251&gt;0,OR(S251&lt;K251,AND(S251=K251,1&lt;0))),1,0)+IF(AND(AA251&gt;0,OR(AA251&lt;K251,AND(AA251=K251,2&lt;0))),1,0)+IF(AND(AI251&gt;0,OR(AI251&lt;K251,AND(AI251=K251,3&lt;0))),1,0)+IF(AND(AQ251&gt;0,OR(AQ251&lt;K251,AND(AQ251=K251,4&lt;0))),1,0)+IF(AND(AY251&gt;0,OR(AY251&lt;K251,AND(AY251=K251,5&lt;0))),1,0)+IF(AND(BG251&gt;0,OR(BG251&lt;K251,AND(BG251=K251,6&lt;0))),1,0)+IF(AND(BO251&gt;0,OR(BO251&lt;K251,AND(BO251=K251,7&lt;0))),1,0)+IF(AND(BW251&gt;0,OR(BW251&lt;K251,AND(BW251=K251,8&lt;0))),1,0)+IF(AND(CE251&gt;0,OR(CE251&lt;K251,AND(CE251=K251,9&lt;0))),1,0)))</f>
        <v>99</v>
      </c>
      <c r="P251" s="3">
        <f>IF(Inputs!$B$27&lt;&gt;"Ready","PENDING INPUTS",IF(A251&gt;Inputs!$B$6,0,MIN(MAX(0,(K251+L251+M251)-N251),MAX(0,C251-D251-(IF(O251&lt;O251,K251+L251+M251-N251,0)+IF(W251&lt;O251,S251+T251+U251-V251,0)+IF(AE251&lt;O251,AA251+AB251+AC251-AD251,0)+IF(AM251&lt;O251,AI251+AJ251+AK251-AL251,0)+IF(AU251&lt;O251,AQ251+AR251+AS251-AT251,0)+IF(BC251&lt;O251,AY251+AZ251+BA251-BB251,0)+IF(BK251&lt;O251,BG251+BH251+BI251-BJ251,0)+IF(BS251&lt;O251,BO251+BP251+BQ251-BR251,0)+IF(CA251&lt;O251,BW251+BX251+BY251-BZ251,0)+IF(CI251&lt;O251,CE251+CF251+CG251-CH251,0))))))</f>
        <v>0</v>
      </c>
      <c r="Q251" s="3">
        <f>IF(Inputs!$B$27&lt;&gt;"Ready","PENDING INPUTS",MIN((K251+L251+M251),IF(D251&gt;C251,IF(D251=0,0,N251*C251/D251),N251+P251)))</f>
        <v>0</v>
      </c>
      <c r="R251" s="3">
        <f>IF(Inputs!$B$27&lt;&gt;"Ready","PENDING INPUTS",MAX(0,(K251+L251+M251)-Q251))</f>
        <v>0</v>
      </c>
      <c r="S251" s="3">
        <f>IF(Inputs!$B$27&lt;&gt;"Ready","PENDING INPUTS",Z250)</f>
        <v>0</v>
      </c>
      <c r="T251" s="3">
        <f>IF(Inputs!$B$27&lt;&gt;"Ready","PENDING INPUTS",IF(A251&lt;=Inputs!$B$6,ROUND(S251*Inputs!C15/12,2),0))</f>
        <v>0</v>
      </c>
      <c r="U251" s="3">
        <f>IF(Inputs!$B$27&lt;&gt;"Ready","PENDING INPUTS",IF(AND(A251&lt;=Inputs!$B$6,S251&gt;0),Inputs!G15,0))</f>
        <v>0</v>
      </c>
      <c r="V251" s="3">
        <f>IF(Inputs!$B$27&lt;&gt;"Ready","PENDING INPUTS",IF(A251&gt;Inputs!$B$6,0,MIN((S251+T251+U251),IF(Inputs!H15=1,Inputs!D15,MAX(Inputs!F15,ROUND(S251*Inputs!E15+T251+U251,2))))))</f>
        <v>0</v>
      </c>
      <c r="W251">
        <f>IF(Inputs!$B$27&lt;&gt;"Ready","PENDING INPUTS",IF(S251&lt;=0,99,1+IF(AND(K251&gt;0,OR(K251&lt;S251,AND(K251=S251,0&lt;1))),1,0)+IF(AND(AA251&gt;0,OR(AA251&lt;S251,AND(AA251=S251,2&lt;1))),1,0)+IF(AND(AI251&gt;0,OR(AI251&lt;S251,AND(AI251=S251,3&lt;1))),1,0)+IF(AND(AQ251&gt;0,OR(AQ251&lt;S251,AND(AQ251=S251,4&lt;1))),1,0)+IF(AND(AY251&gt;0,OR(AY251&lt;S251,AND(AY251=S251,5&lt;1))),1,0)+IF(AND(BG251&gt;0,OR(BG251&lt;S251,AND(BG251=S251,6&lt;1))),1,0)+IF(AND(BO251&gt;0,OR(BO251&lt;S251,AND(BO251=S251,7&lt;1))),1,0)+IF(AND(BW251&gt;0,OR(BW251&lt;S251,AND(BW251=S251,8&lt;1))),1,0)+IF(AND(CE251&gt;0,OR(CE251&lt;S251,AND(CE251=S251,9&lt;1))),1,0)))</f>
        <v>99</v>
      </c>
      <c r="X251" s="3">
        <f>IF(Inputs!$B$27&lt;&gt;"Ready","PENDING INPUTS",IF(A251&gt;Inputs!$B$6,0,MIN(MAX(0,(S251+T251+U251)-V251),MAX(0,C251-D251-(IF(O251&lt;W251,K251+L251+M251-N251,0)+IF(W251&lt;W251,S251+T251+U251-V251,0)+IF(AE251&lt;W251,AA251+AB251+AC251-AD251,0)+IF(AM251&lt;W251,AI251+AJ251+AK251-AL251,0)+IF(AU251&lt;W251,AQ251+AR251+AS251-AT251,0)+IF(BC251&lt;W251,AY251+AZ251+BA251-BB251,0)+IF(BK251&lt;W251,BG251+BH251+BI251-BJ251,0)+IF(BS251&lt;W251,BO251+BP251+BQ251-BR251,0)+IF(CA251&lt;W251,BW251+BX251+BY251-BZ251,0)+IF(CI251&lt;W251,CE251+CF251+CG251-CH251,0))))))</f>
        <v>0</v>
      </c>
      <c r="Y251" s="3">
        <f>IF(Inputs!$B$27&lt;&gt;"Ready","PENDING INPUTS",MIN((S251+T251+U251),IF(D251&gt;C251,IF(D251=0,0,V251*C251/D251),V251+X251)))</f>
        <v>0</v>
      </c>
      <c r="Z251" s="3">
        <f>IF(Inputs!$B$27&lt;&gt;"Ready","PENDING INPUTS",MAX(0,(S251+T251+U251)-Y251))</f>
        <v>0</v>
      </c>
      <c r="AA251" s="3">
        <f>IF(Inputs!$B$27&lt;&gt;"Ready","PENDING INPUTS",AH250)</f>
        <v>0</v>
      </c>
      <c r="AB251" s="3">
        <f>IF(Inputs!$B$27&lt;&gt;"Ready","PENDING INPUTS",IF(A251&lt;=Inputs!$B$6,ROUND(AA251*Inputs!C16/12,2),0))</f>
        <v>0</v>
      </c>
      <c r="AC251" s="3">
        <f>IF(Inputs!$B$27&lt;&gt;"Ready","PENDING INPUTS",IF(AND(A251&lt;=Inputs!$B$6,AA251&gt;0),Inputs!G16,0))</f>
        <v>0</v>
      </c>
      <c r="AD251" s="3">
        <f>IF(Inputs!$B$27&lt;&gt;"Ready","PENDING INPUTS",IF(A251&gt;Inputs!$B$6,0,MIN((AA251+AB251+AC251),IF(Inputs!H16=1,Inputs!D16,MAX(Inputs!F16,ROUND(AA251*Inputs!E16+AB251+AC251,2))))))</f>
        <v>0</v>
      </c>
      <c r="AE251">
        <f>IF(Inputs!$B$27&lt;&gt;"Ready","PENDING INPUTS",IF(AA251&lt;=0,99,1+IF(AND(K251&gt;0,OR(K251&lt;AA251,AND(K251=AA251,0&lt;2))),1,0)+IF(AND(S251&gt;0,OR(S251&lt;AA251,AND(S251=AA251,1&lt;2))),1,0)+IF(AND(AI251&gt;0,OR(AI251&lt;AA251,AND(AI251=AA251,3&lt;2))),1,0)+IF(AND(AQ251&gt;0,OR(AQ251&lt;AA251,AND(AQ251=AA251,4&lt;2))),1,0)+IF(AND(AY251&gt;0,OR(AY251&lt;AA251,AND(AY251=AA251,5&lt;2))),1,0)+IF(AND(BG251&gt;0,OR(BG251&lt;AA251,AND(BG251=AA251,6&lt;2))),1,0)+IF(AND(BO251&gt;0,OR(BO251&lt;AA251,AND(BO251=AA251,7&lt;2))),1,0)+IF(AND(BW251&gt;0,OR(BW251&lt;AA251,AND(BW251=AA251,8&lt;2))),1,0)+IF(AND(CE251&gt;0,OR(CE251&lt;AA251,AND(CE251=AA251,9&lt;2))),1,0)))</f>
        <v>99</v>
      </c>
      <c r="AF251" s="3">
        <f>IF(Inputs!$B$27&lt;&gt;"Ready","PENDING INPUTS",IF(A251&gt;Inputs!$B$6,0,MIN(MAX(0,(AA251+AB251+AC251)-AD251),MAX(0,C251-D251-(IF(O251&lt;AE251,K251+L251+M251-N251,0)+IF(W251&lt;AE251,S251+T251+U251-V251,0)+IF(AE251&lt;AE251,AA251+AB251+AC251-AD251,0)+IF(AM251&lt;AE251,AI251+AJ251+AK251-AL251,0)+IF(AU251&lt;AE251,AQ251+AR251+AS251-AT251,0)+IF(BC251&lt;AE251,AY251+AZ251+BA251-BB251,0)+IF(BK251&lt;AE251,BG251+BH251+BI251-BJ251,0)+IF(BS251&lt;AE251,BO251+BP251+BQ251-BR251,0)+IF(CA251&lt;AE251,BW251+BX251+BY251-BZ251,0)+IF(CI251&lt;AE251,CE251+CF251+CG251-CH251,0))))))</f>
        <v>0</v>
      </c>
      <c r="AG251" s="3">
        <f>IF(Inputs!$B$27&lt;&gt;"Ready","PENDING INPUTS",MIN((AA251+AB251+AC251),IF(D251&gt;C251,IF(D251=0,0,AD251*C251/D251),AD251+AF251)))</f>
        <v>0</v>
      </c>
      <c r="AH251" s="3">
        <f>IF(Inputs!$B$27&lt;&gt;"Ready","PENDING INPUTS",MAX(0,(AA251+AB251+AC251)-AG251))</f>
        <v>0</v>
      </c>
      <c r="AI251" s="3">
        <f>IF(Inputs!$B$27&lt;&gt;"Ready","PENDING INPUTS",AP250)</f>
        <v>0</v>
      </c>
      <c r="AJ251" s="3">
        <f>IF(Inputs!$B$27&lt;&gt;"Ready","PENDING INPUTS",IF(A251&lt;=Inputs!$B$6,ROUND(AI251*Inputs!C17/12,2),0))</f>
        <v>0</v>
      </c>
      <c r="AK251" s="3">
        <f>IF(Inputs!$B$27&lt;&gt;"Ready","PENDING INPUTS",IF(AND(A251&lt;=Inputs!$B$6,AI251&gt;0),Inputs!G17,0))</f>
        <v>0</v>
      </c>
      <c r="AL251" s="3">
        <f>IF(Inputs!$B$27&lt;&gt;"Ready","PENDING INPUTS",IF(A251&gt;Inputs!$B$6,0,MIN((AI251+AJ251+AK251),IF(Inputs!H17=1,Inputs!D17,MAX(Inputs!F17,ROUND(AI251*Inputs!E17+AJ251+AK251,2))))))</f>
        <v>0</v>
      </c>
      <c r="AM251">
        <f>IF(Inputs!$B$27&lt;&gt;"Ready","PENDING INPUTS",IF(AI251&lt;=0,99,1+IF(AND(K251&gt;0,OR(K251&lt;AI251,AND(K251=AI251,0&lt;3))),1,0)+IF(AND(S251&gt;0,OR(S251&lt;AI251,AND(S251=AI251,1&lt;3))),1,0)+IF(AND(AA251&gt;0,OR(AA251&lt;AI251,AND(AA251=AI251,2&lt;3))),1,0)+IF(AND(AQ251&gt;0,OR(AQ251&lt;AI251,AND(AQ251=AI251,4&lt;3))),1,0)+IF(AND(AY251&gt;0,OR(AY251&lt;AI251,AND(AY251=AI251,5&lt;3))),1,0)+IF(AND(BG251&gt;0,OR(BG251&lt;AI251,AND(BG251=AI251,6&lt;3))),1,0)+IF(AND(BO251&gt;0,OR(BO251&lt;AI251,AND(BO251=AI251,7&lt;3))),1,0)+IF(AND(BW251&gt;0,OR(BW251&lt;AI251,AND(BW251=AI251,8&lt;3))),1,0)+IF(AND(CE251&gt;0,OR(CE251&lt;AI251,AND(CE251=AI251,9&lt;3))),1,0)))</f>
        <v>99</v>
      </c>
      <c r="AN251" s="3">
        <f>IF(Inputs!$B$27&lt;&gt;"Ready","PENDING INPUTS",IF(A251&gt;Inputs!$B$6,0,MIN(MAX(0,(AI251+AJ251+AK251)-AL251),MAX(0,C251-D251-(IF(O251&lt;AM251,K251+L251+M251-N251,0)+IF(W251&lt;AM251,S251+T251+U251-V251,0)+IF(AE251&lt;AM251,AA251+AB251+AC251-AD251,0)+IF(AM251&lt;AM251,AI251+AJ251+AK251-AL251,0)+IF(AU251&lt;AM251,AQ251+AR251+AS251-AT251,0)+IF(BC251&lt;AM251,AY251+AZ251+BA251-BB251,0)+IF(BK251&lt;AM251,BG251+BH251+BI251-BJ251,0)+IF(BS251&lt;AM251,BO251+BP251+BQ251-BR251,0)+IF(CA251&lt;AM251,BW251+BX251+BY251-BZ251,0)+IF(CI251&lt;AM251,CE251+CF251+CG251-CH251,0))))))</f>
        <v>0</v>
      </c>
      <c r="AO251" s="3">
        <f>IF(Inputs!$B$27&lt;&gt;"Ready","PENDING INPUTS",MIN((AI251+AJ251+AK251),IF(D251&gt;C251,IF(D251=0,0,AL251*C251/D251),AL251+AN251)))</f>
        <v>0</v>
      </c>
      <c r="AP251" s="3">
        <f>IF(Inputs!$B$27&lt;&gt;"Ready","PENDING INPUTS",MAX(0,(AI251+AJ251+AK251)-AO251))</f>
        <v>0</v>
      </c>
      <c r="AQ251" s="3">
        <f>IF(Inputs!$B$27&lt;&gt;"Ready","PENDING INPUTS",AX250)</f>
        <v>0</v>
      </c>
      <c r="AR251" s="3">
        <f>IF(Inputs!$B$27&lt;&gt;"Ready","PENDING INPUTS",IF(A251&lt;=Inputs!$B$6,ROUND(AQ251*Inputs!C18/12,2),0))</f>
        <v>0</v>
      </c>
      <c r="AS251" s="3">
        <f>IF(Inputs!$B$27&lt;&gt;"Ready","PENDING INPUTS",IF(AND(A251&lt;=Inputs!$B$6,AQ251&gt;0),Inputs!G18,0))</f>
        <v>0</v>
      </c>
      <c r="AT251" s="3">
        <f>IF(Inputs!$B$27&lt;&gt;"Ready","PENDING INPUTS",IF(A251&gt;Inputs!$B$6,0,MIN((AQ251+AR251+AS251),IF(Inputs!H18=1,Inputs!D18,MAX(Inputs!F18,ROUND(AQ251*Inputs!E18+AR251+AS251,2))))))</f>
        <v>0</v>
      </c>
      <c r="AU251">
        <f>IF(Inputs!$B$27&lt;&gt;"Ready","PENDING INPUTS",IF(AQ251&lt;=0,99,1+IF(AND(K251&gt;0,OR(K251&lt;AQ251,AND(K251=AQ251,0&lt;4))),1,0)+IF(AND(S251&gt;0,OR(S251&lt;AQ251,AND(S251=AQ251,1&lt;4))),1,0)+IF(AND(AA251&gt;0,OR(AA251&lt;AQ251,AND(AA251=AQ251,2&lt;4))),1,0)+IF(AND(AI251&gt;0,OR(AI251&lt;AQ251,AND(AI251=AQ251,3&lt;4))),1,0)+IF(AND(AY251&gt;0,OR(AY251&lt;AQ251,AND(AY251=AQ251,5&lt;4))),1,0)+IF(AND(BG251&gt;0,OR(BG251&lt;AQ251,AND(BG251=AQ251,6&lt;4))),1,0)+IF(AND(BO251&gt;0,OR(BO251&lt;AQ251,AND(BO251=AQ251,7&lt;4))),1,0)+IF(AND(BW251&gt;0,OR(BW251&lt;AQ251,AND(BW251=AQ251,8&lt;4))),1,0)+IF(AND(CE251&gt;0,OR(CE251&lt;AQ251,AND(CE251=AQ251,9&lt;4))),1,0)))</f>
        <v>99</v>
      </c>
      <c r="AV251" s="3">
        <f>IF(Inputs!$B$27&lt;&gt;"Ready","PENDING INPUTS",IF(A251&gt;Inputs!$B$6,0,MIN(MAX(0,(AQ251+AR251+AS251)-AT251),MAX(0,C251-D251-(IF(O251&lt;AU251,K251+L251+M251-N251,0)+IF(W251&lt;AU251,S251+T251+U251-V251,0)+IF(AE251&lt;AU251,AA251+AB251+AC251-AD251,0)+IF(AM251&lt;AU251,AI251+AJ251+AK251-AL251,0)+IF(AU251&lt;AU251,AQ251+AR251+AS251-AT251,0)+IF(BC251&lt;AU251,AY251+AZ251+BA251-BB251,0)+IF(BK251&lt;AU251,BG251+BH251+BI251-BJ251,0)+IF(BS251&lt;AU251,BO251+BP251+BQ251-BR251,0)+IF(CA251&lt;AU251,BW251+BX251+BY251-BZ251,0)+IF(CI251&lt;AU251,CE251+CF251+CG251-CH251,0))))))</f>
        <v>0</v>
      </c>
      <c r="AW251" s="3">
        <f>IF(Inputs!$B$27&lt;&gt;"Ready","PENDING INPUTS",MIN((AQ251+AR251+AS251),IF(D251&gt;C251,IF(D251=0,0,AT251*C251/D251),AT251+AV251)))</f>
        <v>0</v>
      </c>
      <c r="AX251" s="3">
        <f>IF(Inputs!$B$27&lt;&gt;"Ready","PENDING INPUTS",MAX(0,(AQ251+AR251+AS251)-AW251))</f>
        <v>0</v>
      </c>
      <c r="AY251" s="3">
        <f>IF(Inputs!$B$27&lt;&gt;"Ready","PENDING INPUTS",BF250)</f>
        <v>0</v>
      </c>
      <c r="AZ251" s="3">
        <f>IF(Inputs!$B$27&lt;&gt;"Ready","PENDING INPUTS",IF(A251&lt;=Inputs!$B$6,ROUND(AY251*Inputs!C19/12,2),0))</f>
        <v>0</v>
      </c>
      <c r="BA251" s="3">
        <f>IF(Inputs!$B$27&lt;&gt;"Ready","PENDING INPUTS",IF(AND(A251&lt;=Inputs!$B$6,AY251&gt;0),Inputs!G19,0))</f>
        <v>0</v>
      </c>
      <c r="BB251" s="3">
        <f>IF(Inputs!$B$27&lt;&gt;"Ready","PENDING INPUTS",IF(A251&gt;Inputs!$B$6,0,MIN((AY251+AZ251+BA251),IF(Inputs!H19=1,Inputs!D19,MAX(Inputs!F19,ROUND(AY251*Inputs!E19+AZ251+BA251,2))))))</f>
        <v>0</v>
      </c>
      <c r="BC251">
        <f>IF(Inputs!$B$27&lt;&gt;"Ready","PENDING INPUTS",IF(AY251&lt;=0,99,1+IF(AND(K251&gt;0,OR(K251&lt;AY251,AND(K251=AY251,0&lt;5))),1,0)+IF(AND(S251&gt;0,OR(S251&lt;AY251,AND(S251=AY251,1&lt;5))),1,0)+IF(AND(AA251&gt;0,OR(AA251&lt;AY251,AND(AA251=AY251,2&lt;5))),1,0)+IF(AND(AI251&gt;0,OR(AI251&lt;AY251,AND(AI251=AY251,3&lt;5))),1,0)+IF(AND(AQ251&gt;0,OR(AQ251&lt;AY251,AND(AQ251=AY251,4&lt;5))),1,0)+IF(AND(BG251&gt;0,OR(BG251&lt;AY251,AND(BG251=AY251,6&lt;5))),1,0)+IF(AND(BO251&gt;0,OR(BO251&lt;AY251,AND(BO251=AY251,7&lt;5))),1,0)+IF(AND(BW251&gt;0,OR(BW251&lt;AY251,AND(BW251=AY251,8&lt;5))),1,0)+IF(AND(CE251&gt;0,OR(CE251&lt;AY251,AND(CE251=AY251,9&lt;5))),1,0)))</f>
        <v>99</v>
      </c>
      <c r="BD251" s="3">
        <f>IF(Inputs!$B$27&lt;&gt;"Ready","PENDING INPUTS",IF(A251&gt;Inputs!$B$6,0,MIN(MAX(0,(AY251+AZ251+BA251)-BB251),MAX(0,C251-D251-(IF(O251&lt;BC251,K251+L251+M251-N251,0)+IF(W251&lt;BC251,S251+T251+U251-V251,0)+IF(AE251&lt;BC251,AA251+AB251+AC251-AD251,0)+IF(AM251&lt;BC251,AI251+AJ251+AK251-AL251,0)+IF(AU251&lt;BC251,AQ251+AR251+AS251-AT251,0)+IF(BC251&lt;BC251,AY251+AZ251+BA251-BB251,0)+IF(BK251&lt;BC251,BG251+BH251+BI251-BJ251,0)+IF(BS251&lt;BC251,BO251+BP251+BQ251-BR251,0)+IF(CA251&lt;BC251,BW251+BX251+BY251-BZ251,0)+IF(CI251&lt;BC251,CE251+CF251+CG251-CH251,0))))))</f>
        <v>0</v>
      </c>
      <c r="BE251" s="3">
        <f>IF(Inputs!$B$27&lt;&gt;"Ready","PENDING INPUTS",MIN((AY251+AZ251+BA251),IF(D251&gt;C251,IF(D251=0,0,BB251*C251/D251),BB251+BD251)))</f>
        <v>0</v>
      </c>
      <c r="BF251" s="3">
        <f>IF(Inputs!$B$27&lt;&gt;"Ready","PENDING INPUTS",MAX(0,(AY251+AZ251+BA251)-BE251))</f>
        <v>0</v>
      </c>
      <c r="BG251" s="3">
        <f>IF(Inputs!$B$27&lt;&gt;"Ready","PENDING INPUTS",BN250)</f>
        <v>0</v>
      </c>
      <c r="BH251" s="3">
        <f>IF(Inputs!$B$27&lt;&gt;"Ready","PENDING INPUTS",IF(A251&lt;=Inputs!$B$6,ROUND(BG251*Inputs!C20/12,2),0))</f>
        <v>0</v>
      </c>
      <c r="BI251" s="3">
        <f>IF(Inputs!$B$27&lt;&gt;"Ready","PENDING INPUTS",IF(AND(A251&lt;=Inputs!$B$6,BG251&gt;0),Inputs!G20,0))</f>
        <v>0</v>
      </c>
      <c r="BJ251" s="3">
        <f>IF(Inputs!$B$27&lt;&gt;"Ready","PENDING INPUTS",IF(A251&gt;Inputs!$B$6,0,MIN((BG251+BH251+BI251),IF(Inputs!H20=1,Inputs!D20,MAX(Inputs!F20,ROUND(BG251*Inputs!E20+BH251+BI251,2))))))</f>
        <v>0</v>
      </c>
      <c r="BK251">
        <f>IF(Inputs!$B$27&lt;&gt;"Ready","PENDING INPUTS",IF(BG251&lt;=0,99,1+IF(AND(K251&gt;0,OR(K251&lt;BG251,AND(K251=BG251,0&lt;6))),1,0)+IF(AND(S251&gt;0,OR(S251&lt;BG251,AND(S251=BG251,1&lt;6))),1,0)+IF(AND(AA251&gt;0,OR(AA251&lt;BG251,AND(AA251=BG251,2&lt;6))),1,0)+IF(AND(AI251&gt;0,OR(AI251&lt;BG251,AND(AI251=BG251,3&lt;6))),1,0)+IF(AND(AQ251&gt;0,OR(AQ251&lt;BG251,AND(AQ251=BG251,4&lt;6))),1,0)+IF(AND(AY251&gt;0,OR(AY251&lt;BG251,AND(AY251=BG251,5&lt;6))),1,0)+IF(AND(BO251&gt;0,OR(BO251&lt;BG251,AND(BO251=BG251,7&lt;6))),1,0)+IF(AND(BW251&gt;0,OR(BW251&lt;BG251,AND(BW251=BG251,8&lt;6))),1,0)+IF(AND(CE251&gt;0,OR(CE251&lt;BG251,AND(CE251=BG251,9&lt;6))),1,0)))</f>
        <v>99</v>
      </c>
      <c r="BL251" s="3">
        <f>IF(Inputs!$B$27&lt;&gt;"Ready","PENDING INPUTS",IF(A251&gt;Inputs!$B$6,0,MIN(MAX(0,(BG251+BH251+BI251)-BJ251),MAX(0,C251-D251-(IF(O251&lt;BK251,K251+L251+M251-N251,0)+IF(W251&lt;BK251,S251+T251+U251-V251,0)+IF(AE251&lt;BK251,AA251+AB251+AC251-AD251,0)+IF(AM251&lt;BK251,AI251+AJ251+AK251-AL251,0)+IF(AU251&lt;BK251,AQ251+AR251+AS251-AT251,0)+IF(BC251&lt;BK251,AY251+AZ251+BA251-BB251,0)+IF(BK251&lt;BK251,BG251+BH251+BI251-BJ251,0)+IF(BS251&lt;BK251,BO251+BP251+BQ251-BR251,0)+IF(CA251&lt;BK251,BW251+BX251+BY251-BZ251,0)+IF(CI251&lt;BK251,CE251+CF251+CG251-CH251,0))))))</f>
        <v>0</v>
      </c>
      <c r="BM251" s="3">
        <f>IF(Inputs!$B$27&lt;&gt;"Ready","PENDING INPUTS",MIN((BG251+BH251+BI251),IF(D251&gt;C251,IF(D251=0,0,BJ251*C251/D251),BJ251+BL251)))</f>
        <v>0</v>
      </c>
      <c r="BN251" s="3">
        <f>IF(Inputs!$B$27&lt;&gt;"Ready","PENDING INPUTS",MAX(0,(BG251+BH251+BI251)-BM251))</f>
        <v>0</v>
      </c>
      <c r="BO251" s="3">
        <f>IF(Inputs!$B$27&lt;&gt;"Ready","PENDING INPUTS",BV250)</f>
        <v>0</v>
      </c>
      <c r="BP251" s="3">
        <f>IF(Inputs!$B$27&lt;&gt;"Ready","PENDING INPUTS",IF(A251&lt;=Inputs!$B$6,ROUND(BO251*Inputs!C21/12,2),0))</f>
        <v>0</v>
      </c>
      <c r="BQ251" s="3">
        <f>IF(Inputs!$B$27&lt;&gt;"Ready","PENDING INPUTS",IF(AND(A251&lt;=Inputs!$B$6,BO251&gt;0),Inputs!G21,0))</f>
        <v>0</v>
      </c>
      <c r="BR251" s="3">
        <f>IF(Inputs!$B$27&lt;&gt;"Ready","PENDING INPUTS",IF(A251&gt;Inputs!$B$6,0,MIN((BO251+BP251+BQ251),IF(Inputs!H21=1,Inputs!D21,MAX(Inputs!F21,ROUND(BO251*Inputs!E21+BP251+BQ251,2))))))</f>
        <v>0</v>
      </c>
      <c r="BS251">
        <f>IF(Inputs!$B$27&lt;&gt;"Ready","PENDING INPUTS",IF(BO251&lt;=0,99,1+IF(AND(K251&gt;0,OR(K251&lt;BO251,AND(K251=BO251,0&lt;7))),1,0)+IF(AND(S251&gt;0,OR(S251&lt;BO251,AND(S251=BO251,1&lt;7))),1,0)+IF(AND(AA251&gt;0,OR(AA251&lt;BO251,AND(AA251=BO251,2&lt;7))),1,0)+IF(AND(AI251&gt;0,OR(AI251&lt;BO251,AND(AI251=BO251,3&lt;7))),1,0)+IF(AND(AQ251&gt;0,OR(AQ251&lt;BO251,AND(AQ251=BO251,4&lt;7))),1,0)+IF(AND(AY251&gt;0,OR(AY251&lt;BO251,AND(AY251=BO251,5&lt;7))),1,0)+IF(AND(BG251&gt;0,OR(BG251&lt;BO251,AND(BG251=BO251,6&lt;7))),1,0)+IF(AND(BW251&gt;0,OR(BW251&lt;BO251,AND(BW251=BO251,8&lt;7))),1,0)+IF(AND(CE251&gt;0,OR(CE251&lt;BO251,AND(CE251=BO251,9&lt;7))),1,0)))</f>
        <v>99</v>
      </c>
      <c r="BT251" s="3">
        <f>IF(Inputs!$B$27&lt;&gt;"Ready","PENDING INPUTS",IF(A251&gt;Inputs!$B$6,0,MIN(MAX(0,(BO251+BP251+BQ251)-BR251),MAX(0,C251-D251-(IF(O251&lt;BS251,K251+L251+M251-N251,0)+IF(W251&lt;BS251,S251+T251+U251-V251,0)+IF(AE251&lt;BS251,AA251+AB251+AC251-AD251,0)+IF(AM251&lt;BS251,AI251+AJ251+AK251-AL251,0)+IF(AU251&lt;BS251,AQ251+AR251+AS251-AT251,0)+IF(BC251&lt;BS251,AY251+AZ251+BA251-BB251,0)+IF(BK251&lt;BS251,BG251+BH251+BI251-BJ251,0)+IF(BS251&lt;BS251,BO251+BP251+BQ251-BR251,0)+IF(CA251&lt;BS251,BW251+BX251+BY251-BZ251,0)+IF(CI251&lt;BS251,CE251+CF251+CG251-CH251,0))))))</f>
        <v>0</v>
      </c>
      <c r="BU251" s="3">
        <f>IF(Inputs!$B$27&lt;&gt;"Ready","PENDING INPUTS",MIN((BO251+BP251+BQ251),IF(D251&gt;C251,IF(D251=0,0,BR251*C251/D251),BR251+BT251)))</f>
        <v>0</v>
      </c>
      <c r="BV251" s="3">
        <f>IF(Inputs!$B$27&lt;&gt;"Ready","PENDING INPUTS",MAX(0,(BO251+BP251+BQ251)-BU251))</f>
        <v>0</v>
      </c>
      <c r="BW251" s="3">
        <f>IF(Inputs!$B$27&lt;&gt;"Ready","PENDING INPUTS",CD250)</f>
        <v>0</v>
      </c>
      <c r="BX251" s="3">
        <f>IF(Inputs!$B$27&lt;&gt;"Ready","PENDING INPUTS",IF(A251&lt;=Inputs!$B$6,ROUND(BW251*Inputs!C22/12,2),0))</f>
        <v>0</v>
      </c>
      <c r="BY251" s="3">
        <f>IF(Inputs!$B$27&lt;&gt;"Ready","PENDING INPUTS",IF(AND(A251&lt;=Inputs!$B$6,BW251&gt;0),Inputs!G22,0))</f>
        <v>0</v>
      </c>
      <c r="BZ251" s="3">
        <f>IF(Inputs!$B$27&lt;&gt;"Ready","PENDING INPUTS",IF(A251&gt;Inputs!$B$6,0,MIN((BW251+BX251+BY251),IF(Inputs!H22=1,Inputs!D22,MAX(Inputs!F22,ROUND(BW251*Inputs!E22+BX251+BY251,2))))))</f>
        <v>0</v>
      </c>
      <c r="CA251">
        <f>IF(Inputs!$B$27&lt;&gt;"Ready","PENDING INPUTS",IF(BW251&lt;=0,99,1+IF(AND(K251&gt;0,OR(K251&lt;BW251,AND(K251=BW251,0&lt;8))),1,0)+IF(AND(S251&gt;0,OR(S251&lt;BW251,AND(S251=BW251,1&lt;8))),1,0)+IF(AND(AA251&gt;0,OR(AA251&lt;BW251,AND(AA251=BW251,2&lt;8))),1,0)+IF(AND(AI251&gt;0,OR(AI251&lt;BW251,AND(AI251=BW251,3&lt;8))),1,0)+IF(AND(AQ251&gt;0,OR(AQ251&lt;BW251,AND(AQ251=BW251,4&lt;8))),1,0)+IF(AND(AY251&gt;0,OR(AY251&lt;BW251,AND(AY251=BW251,5&lt;8))),1,0)+IF(AND(BG251&gt;0,OR(BG251&lt;BW251,AND(BG251=BW251,6&lt;8))),1,0)+IF(AND(BO251&gt;0,OR(BO251&lt;BW251,AND(BO251=BW251,7&lt;8))),1,0)+IF(AND(CE251&gt;0,OR(CE251&lt;BW251,AND(CE251=BW251,9&lt;8))),1,0)))</f>
        <v>99</v>
      </c>
      <c r="CB251" s="3">
        <f>IF(Inputs!$B$27&lt;&gt;"Ready","PENDING INPUTS",IF(A251&gt;Inputs!$B$6,0,MIN(MAX(0,(BW251+BX251+BY251)-BZ251),MAX(0,C251-D251-(IF(O251&lt;CA251,K251+L251+M251-N251,0)+IF(W251&lt;CA251,S251+T251+U251-V251,0)+IF(AE251&lt;CA251,AA251+AB251+AC251-AD251,0)+IF(AM251&lt;CA251,AI251+AJ251+AK251-AL251,0)+IF(AU251&lt;CA251,AQ251+AR251+AS251-AT251,0)+IF(BC251&lt;CA251,AY251+AZ251+BA251-BB251,0)+IF(BK251&lt;CA251,BG251+BH251+BI251-BJ251,0)+IF(BS251&lt;CA251,BO251+BP251+BQ251-BR251,0)+IF(CA251&lt;CA251,BW251+BX251+BY251-BZ251,0)+IF(CI251&lt;CA251,CE251+CF251+CG251-CH251,0))))))</f>
        <v>0</v>
      </c>
      <c r="CC251" s="3">
        <f>IF(Inputs!$B$27&lt;&gt;"Ready","PENDING INPUTS",MIN((BW251+BX251+BY251),IF(D251&gt;C251,IF(D251=0,0,BZ251*C251/D251),BZ251+CB251)))</f>
        <v>0</v>
      </c>
      <c r="CD251" s="3">
        <f>IF(Inputs!$B$27&lt;&gt;"Ready","PENDING INPUTS",MAX(0,(BW251+BX251+BY251)-CC251))</f>
        <v>0</v>
      </c>
      <c r="CE251" s="3">
        <f>IF(Inputs!$B$27&lt;&gt;"Ready","PENDING INPUTS",CL250)</f>
        <v>0</v>
      </c>
      <c r="CF251" s="3">
        <f>IF(Inputs!$B$27&lt;&gt;"Ready","PENDING INPUTS",IF(A251&lt;=Inputs!$B$6,ROUND(CE251*Inputs!C23/12,2),0))</f>
        <v>0</v>
      </c>
      <c r="CG251" s="3">
        <f>IF(Inputs!$B$27&lt;&gt;"Ready","PENDING INPUTS",IF(AND(A251&lt;=Inputs!$B$6,CE251&gt;0),Inputs!G23,0))</f>
        <v>0</v>
      </c>
      <c r="CH251" s="3">
        <f>IF(Inputs!$B$27&lt;&gt;"Ready","PENDING INPUTS",IF(A251&gt;Inputs!$B$6,0,MIN((CE251+CF251+CG251),IF(Inputs!H23=1,Inputs!D23,MAX(Inputs!F23,ROUND(CE251*Inputs!E23+CF251+CG251,2))))))</f>
        <v>0</v>
      </c>
      <c r="CI251">
        <f>IF(Inputs!$B$27&lt;&gt;"Ready","PENDING INPUTS",IF(CE251&lt;=0,99,1+IF(AND(K251&gt;0,OR(K251&lt;CE251,AND(K251=CE251,0&lt;9))),1,0)+IF(AND(S251&gt;0,OR(S251&lt;CE251,AND(S251=CE251,1&lt;9))),1,0)+IF(AND(AA251&gt;0,OR(AA251&lt;CE251,AND(AA251=CE251,2&lt;9))),1,0)+IF(AND(AI251&gt;0,OR(AI251&lt;CE251,AND(AI251=CE251,3&lt;9))),1,0)+IF(AND(AQ251&gt;0,OR(AQ251&lt;CE251,AND(AQ251=CE251,4&lt;9))),1,0)+IF(AND(AY251&gt;0,OR(AY251&lt;CE251,AND(AY251=CE251,5&lt;9))),1,0)+IF(AND(BG251&gt;0,OR(BG251&lt;CE251,AND(BG251=CE251,6&lt;9))),1,0)+IF(AND(BO251&gt;0,OR(BO251&lt;CE251,AND(BO251=CE251,7&lt;9))),1,0)+IF(AND(BW251&gt;0,OR(BW251&lt;CE251,AND(BW251=CE251,8&lt;9))),1,0)))</f>
        <v>99</v>
      </c>
      <c r="CJ251" s="3">
        <f>IF(Inputs!$B$27&lt;&gt;"Ready","PENDING INPUTS",IF(A251&gt;Inputs!$B$6,0,MIN(MAX(0,(CE251+CF251+CG251)-CH251),MAX(0,C251-D251-(IF(O251&lt;CI251,K251+L251+M251-N251,0)+IF(W251&lt;CI251,S251+T251+U251-V251,0)+IF(AE251&lt;CI251,AA251+AB251+AC251-AD251,0)+IF(AM251&lt;CI251,AI251+AJ251+AK251-AL251,0)+IF(AU251&lt;CI251,AQ251+AR251+AS251-AT251,0)+IF(BC251&lt;CI251,AY251+AZ251+BA251-BB251,0)+IF(BK251&lt;CI251,BG251+BH251+BI251-BJ251,0)+IF(BS251&lt;CI251,BO251+BP251+BQ251-BR251,0)+IF(CA251&lt;CI251,BW251+BX251+BY251-BZ251,0)+IF(CI251&lt;CI251,CE251+CF251+CG251-CH251,0))))))</f>
        <v>0</v>
      </c>
      <c r="CK251" s="3">
        <f>IF(Inputs!$B$27&lt;&gt;"Ready","PENDING INPUTS",MIN((CE251+CF251+CG251),IF(D251&gt;C251,IF(D251=0,0,CH251*C251/D251),CH251+CJ251)))</f>
        <v>0</v>
      </c>
      <c r="CL251" s="3">
        <f>IF(Inputs!$B$27&lt;&gt;"Ready","PENDING INPUTS",MAX(0,(CE251+CF251+CG251)-CK251))</f>
        <v>0</v>
      </c>
    </row>
    <row r="252" spans="1:90" ht="27.95" customHeight="1" x14ac:dyDescent="0.25">
      <c r="A252">
        <v>248</v>
      </c>
      <c r="B252" s="13">
        <f>IF(Inputs!$B$27&lt;&gt;"Ready","PENDING INPUTS",EDATE(Inputs!$B$5,A252-1))</f>
        <v>53813</v>
      </c>
      <c r="C252" s="3">
        <f>IF(Inputs!$B$27&lt;&gt;"Ready","PENDING INPUTS",IF(A252&lt;=Inputs!$B$6,MAX(0,Inputs!$B$4+IF(A252=Inputs!$B$7,Inputs!$B$8,0)+IF(A252=Inputs!$B$9,Inputs!$B$10,0)),0))</f>
        <v>0</v>
      </c>
      <c r="D252" s="3">
        <f>IF(Inputs!$B$27&lt;&gt;"Ready","PENDING INPUTS",SUM(N252,V252,AD252,AL252,AT252,BB252,BJ252,BR252,BZ252,CH252))</f>
        <v>0</v>
      </c>
      <c r="E252" s="3">
        <f>IF(Inputs!$B$27&lt;&gt;"Ready","PENDING INPUTS",MAX(0,D252-C252))</f>
        <v>0</v>
      </c>
      <c r="F252" s="3">
        <f>IF(Inputs!$B$27&lt;&gt;"Ready","PENDING INPUTS",SUM(Q252,Y252,AG252,AO252,AW252,BE252,BM252,BU252,CC252,CK252))</f>
        <v>0</v>
      </c>
      <c r="G252" s="3">
        <f>IF(Inputs!$B$27&lt;&gt;"Ready","PENDING INPUTS",SUM(L252,T252,AB252,AJ252,AR252,AZ252,BH252,BP252,BX252,CF252))</f>
        <v>0</v>
      </c>
      <c r="H252" s="3">
        <f>IF(Inputs!$B$27&lt;&gt;"Ready","PENDING INPUTS",SUM(M252,U252,AC252,AK252,AS252,BA252,BI252,BQ252,BY252,CG252))</f>
        <v>0</v>
      </c>
      <c r="I252" s="3">
        <f>IF(Inputs!$B$27&lt;&gt;"Ready","PENDING INPUTS",SUM(R252,Z252,AH252,AP252,AX252,BF252,BN252,BV252,CD252,CL252))</f>
        <v>0</v>
      </c>
      <c r="J252" t="str">
        <f>IF(Inputs!$B$27&lt;&gt;"Ready","PENDING INPUTS",IF(A252&gt;Inputs!$B$6,"Beyond horizon",IF(E252&gt;0.005,"MINIMUM SHORTFALL",IF(I252&lt;0.005,"Paid off","In progress"))))</f>
        <v>Beyond horizon</v>
      </c>
      <c r="K252" s="3">
        <f>IF(Inputs!$B$27&lt;&gt;"Ready","PENDING INPUTS",R251)</f>
        <v>0</v>
      </c>
      <c r="L252" s="3">
        <f>IF(Inputs!$B$27&lt;&gt;"Ready","PENDING INPUTS",IF(A252&lt;=Inputs!$B$6,ROUND(K252*Inputs!C14/12,2),0))</f>
        <v>0</v>
      </c>
      <c r="M252" s="3">
        <f>IF(Inputs!$B$27&lt;&gt;"Ready","PENDING INPUTS",IF(AND(A252&lt;=Inputs!$B$6,K252&gt;0),Inputs!G14,0))</f>
        <v>0</v>
      </c>
      <c r="N252" s="3">
        <f>IF(Inputs!$B$27&lt;&gt;"Ready","PENDING INPUTS",IF(A252&gt;Inputs!$B$6,0,MIN((K252+L252+M252),IF(Inputs!H14=1,Inputs!D14,MAX(Inputs!F14,ROUND(K252*Inputs!E14+L252+M252,2))))))</f>
        <v>0</v>
      </c>
      <c r="O252">
        <f>IF(Inputs!$B$27&lt;&gt;"Ready","PENDING INPUTS",IF(K252&lt;=0,99,1+IF(AND(S252&gt;0,OR(S252&lt;K252,AND(S252=K252,1&lt;0))),1,0)+IF(AND(AA252&gt;0,OR(AA252&lt;K252,AND(AA252=K252,2&lt;0))),1,0)+IF(AND(AI252&gt;0,OR(AI252&lt;K252,AND(AI252=K252,3&lt;0))),1,0)+IF(AND(AQ252&gt;0,OR(AQ252&lt;K252,AND(AQ252=K252,4&lt;0))),1,0)+IF(AND(AY252&gt;0,OR(AY252&lt;K252,AND(AY252=K252,5&lt;0))),1,0)+IF(AND(BG252&gt;0,OR(BG252&lt;K252,AND(BG252=K252,6&lt;0))),1,0)+IF(AND(BO252&gt;0,OR(BO252&lt;K252,AND(BO252=K252,7&lt;0))),1,0)+IF(AND(BW252&gt;0,OR(BW252&lt;K252,AND(BW252=K252,8&lt;0))),1,0)+IF(AND(CE252&gt;0,OR(CE252&lt;K252,AND(CE252=K252,9&lt;0))),1,0)))</f>
        <v>99</v>
      </c>
      <c r="P252" s="3">
        <f>IF(Inputs!$B$27&lt;&gt;"Ready","PENDING INPUTS",IF(A252&gt;Inputs!$B$6,0,MIN(MAX(0,(K252+L252+M252)-N252),MAX(0,C252-D252-(IF(O252&lt;O252,K252+L252+M252-N252,0)+IF(W252&lt;O252,S252+T252+U252-V252,0)+IF(AE252&lt;O252,AA252+AB252+AC252-AD252,0)+IF(AM252&lt;O252,AI252+AJ252+AK252-AL252,0)+IF(AU252&lt;O252,AQ252+AR252+AS252-AT252,0)+IF(BC252&lt;O252,AY252+AZ252+BA252-BB252,0)+IF(BK252&lt;O252,BG252+BH252+BI252-BJ252,0)+IF(BS252&lt;O252,BO252+BP252+BQ252-BR252,0)+IF(CA252&lt;O252,BW252+BX252+BY252-BZ252,0)+IF(CI252&lt;O252,CE252+CF252+CG252-CH252,0))))))</f>
        <v>0</v>
      </c>
      <c r="Q252" s="3">
        <f>IF(Inputs!$B$27&lt;&gt;"Ready","PENDING INPUTS",MIN((K252+L252+M252),IF(D252&gt;C252,IF(D252=0,0,N252*C252/D252),N252+P252)))</f>
        <v>0</v>
      </c>
      <c r="R252" s="3">
        <f>IF(Inputs!$B$27&lt;&gt;"Ready","PENDING INPUTS",MAX(0,(K252+L252+M252)-Q252))</f>
        <v>0</v>
      </c>
      <c r="S252" s="3">
        <f>IF(Inputs!$B$27&lt;&gt;"Ready","PENDING INPUTS",Z251)</f>
        <v>0</v>
      </c>
      <c r="T252" s="3">
        <f>IF(Inputs!$B$27&lt;&gt;"Ready","PENDING INPUTS",IF(A252&lt;=Inputs!$B$6,ROUND(S252*Inputs!C15/12,2),0))</f>
        <v>0</v>
      </c>
      <c r="U252" s="3">
        <f>IF(Inputs!$B$27&lt;&gt;"Ready","PENDING INPUTS",IF(AND(A252&lt;=Inputs!$B$6,S252&gt;0),Inputs!G15,0))</f>
        <v>0</v>
      </c>
      <c r="V252" s="3">
        <f>IF(Inputs!$B$27&lt;&gt;"Ready","PENDING INPUTS",IF(A252&gt;Inputs!$B$6,0,MIN((S252+T252+U252),IF(Inputs!H15=1,Inputs!D15,MAX(Inputs!F15,ROUND(S252*Inputs!E15+T252+U252,2))))))</f>
        <v>0</v>
      </c>
      <c r="W252">
        <f>IF(Inputs!$B$27&lt;&gt;"Ready","PENDING INPUTS",IF(S252&lt;=0,99,1+IF(AND(K252&gt;0,OR(K252&lt;S252,AND(K252=S252,0&lt;1))),1,0)+IF(AND(AA252&gt;0,OR(AA252&lt;S252,AND(AA252=S252,2&lt;1))),1,0)+IF(AND(AI252&gt;0,OR(AI252&lt;S252,AND(AI252=S252,3&lt;1))),1,0)+IF(AND(AQ252&gt;0,OR(AQ252&lt;S252,AND(AQ252=S252,4&lt;1))),1,0)+IF(AND(AY252&gt;0,OR(AY252&lt;S252,AND(AY252=S252,5&lt;1))),1,0)+IF(AND(BG252&gt;0,OR(BG252&lt;S252,AND(BG252=S252,6&lt;1))),1,0)+IF(AND(BO252&gt;0,OR(BO252&lt;S252,AND(BO252=S252,7&lt;1))),1,0)+IF(AND(BW252&gt;0,OR(BW252&lt;S252,AND(BW252=S252,8&lt;1))),1,0)+IF(AND(CE252&gt;0,OR(CE252&lt;S252,AND(CE252=S252,9&lt;1))),1,0)))</f>
        <v>99</v>
      </c>
      <c r="X252" s="3">
        <f>IF(Inputs!$B$27&lt;&gt;"Ready","PENDING INPUTS",IF(A252&gt;Inputs!$B$6,0,MIN(MAX(0,(S252+T252+U252)-V252),MAX(0,C252-D252-(IF(O252&lt;W252,K252+L252+M252-N252,0)+IF(W252&lt;W252,S252+T252+U252-V252,0)+IF(AE252&lt;W252,AA252+AB252+AC252-AD252,0)+IF(AM252&lt;W252,AI252+AJ252+AK252-AL252,0)+IF(AU252&lt;W252,AQ252+AR252+AS252-AT252,0)+IF(BC252&lt;W252,AY252+AZ252+BA252-BB252,0)+IF(BK252&lt;W252,BG252+BH252+BI252-BJ252,0)+IF(BS252&lt;W252,BO252+BP252+BQ252-BR252,0)+IF(CA252&lt;W252,BW252+BX252+BY252-BZ252,0)+IF(CI252&lt;W252,CE252+CF252+CG252-CH252,0))))))</f>
        <v>0</v>
      </c>
      <c r="Y252" s="3">
        <f>IF(Inputs!$B$27&lt;&gt;"Ready","PENDING INPUTS",MIN((S252+T252+U252),IF(D252&gt;C252,IF(D252=0,0,V252*C252/D252),V252+X252)))</f>
        <v>0</v>
      </c>
      <c r="Z252" s="3">
        <f>IF(Inputs!$B$27&lt;&gt;"Ready","PENDING INPUTS",MAX(0,(S252+T252+U252)-Y252))</f>
        <v>0</v>
      </c>
      <c r="AA252" s="3">
        <f>IF(Inputs!$B$27&lt;&gt;"Ready","PENDING INPUTS",AH251)</f>
        <v>0</v>
      </c>
      <c r="AB252" s="3">
        <f>IF(Inputs!$B$27&lt;&gt;"Ready","PENDING INPUTS",IF(A252&lt;=Inputs!$B$6,ROUND(AA252*Inputs!C16/12,2),0))</f>
        <v>0</v>
      </c>
      <c r="AC252" s="3">
        <f>IF(Inputs!$B$27&lt;&gt;"Ready","PENDING INPUTS",IF(AND(A252&lt;=Inputs!$B$6,AA252&gt;0),Inputs!G16,0))</f>
        <v>0</v>
      </c>
      <c r="AD252" s="3">
        <f>IF(Inputs!$B$27&lt;&gt;"Ready","PENDING INPUTS",IF(A252&gt;Inputs!$B$6,0,MIN((AA252+AB252+AC252),IF(Inputs!H16=1,Inputs!D16,MAX(Inputs!F16,ROUND(AA252*Inputs!E16+AB252+AC252,2))))))</f>
        <v>0</v>
      </c>
      <c r="AE252">
        <f>IF(Inputs!$B$27&lt;&gt;"Ready","PENDING INPUTS",IF(AA252&lt;=0,99,1+IF(AND(K252&gt;0,OR(K252&lt;AA252,AND(K252=AA252,0&lt;2))),1,0)+IF(AND(S252&gt;0,OR(S252&lt;AA252,AND(S252=AA252,1&lt;2))),1,0)+IF(AND(AI252&gt;0,OR(AI252&lt;AA252,AND(AI252=AA252,3&lt;2))),1,0)+IF(AND(AQ252&gt;0,OR(AQ252&lt;AA252,AND(AQ252=AA252,4&lt;2))),1,0)+IF(AND(AY252&gt;0,OR(AY252&lt;AA252,AND(AY252=AA252,5&lt;2))),1,0)+IF(AND(BG252&gt;0,OR(BG252&lt;AA252,AND(BG252=AA252,6&lt;2))),1,0)+IF(AND(BO252&gt;0,OR(BO252&lt;AA252,AND(BO252=AA252,7&lt;2))),1,0)+IF(AND(BW252&gt;0,OR(BW252&lt;AA252,AND(BW252=AA252,8&lt;2))),1,0)+IF(AND(CE252&gt;0,OR(CE252&lt;AA252,AND(CE252=AA252,9&lt;2))),1,0)))</f>
        <v>99</v>
      </c>
      <c r="AF252" s="3">
        <f>IF(Inputs!$B$27&lt;&gt;"Ready","PENDING INPUTS",IF(A252&gt;Inputs!$B$6,0,MIN(MAX(0,(AA252+AB252+AC252)-AD252),MAX(0,C252-D252-(IF(O252&lt;AE252,K252+L252+M252-N252,0)+IF(W252&lt;AE252,S252+T252+U252-V252,0)+IF(AE252&lt;AE252,AA252+AB252+AC252-AD252,0)+IF(AM252&lt;AE252,AI252+AJ252+AK252-AL252,0)+IF(AU252&lt;AE252,AQ252+AR252+AS252-AT252,0)+IF(BC252&lt;AE252,AY252+AZ252+BA252-BB252,0)+IF(BK252&lt;AE252,BG252+BH252+BI252-BJ252,0)+IF(BS252&lt;AE252,BO252+BP252+BQ252-BR252,0)+IF(CA252&lt;AE252,BW252+BX252+BY252-BZ252,0)+IF(CI252&lt;AE252,CE252+CF252+CG252-CH252,0))))))</f>
        <v>0</v>
      </c>
      <c r="AG252" s="3">
        <f>IF(Inputs!$B$27&lt;&gt;"Ready","PENDING INPUTS",MIN((AA252+AB252+AC252),IF(D252&gt;C252,IF(D252=0,0,AD252*C252/D252),AD252+AF252)))</f>
        <v>0</v>
      </c>
      <c r="AH252" s="3">
        <f>IF(Inputs!$B$27&lt;&gt;"Ready","PENDING INPUTS",MAX(0,(AA252+AB252+AC252)-AG252))</f>
        <v>0</v>
      </c>
      <c r="AI252" s="3">
        <f>IF(Inputs!$B$27&lt;&gt;"Ready","PENDING INPUTS",AP251)</f>
        <v>0</v>
      </c>
      <c r="AJ252" s="3">
        <f>IF(Inputs!$B$27&lt;&gt;"Ready","PENDING INPUTS",IF(A252&lt;=Inputs!$B$6,ROUND(AI252*Inputs!C17/12,2),0))</f>
        <v>0</v>
      </c>
      <c r="AK252" s="3">
        <f>IF(Inputs!$B$27&lt;&gt;"Ready","PENDING INPUTS",IF(AND(A252&lt;=Inputs!$B$6,AI252&gt;0),Inputs!G17,0))</f>
        <v>0</v>
      </c>
      <c r="AL252" s="3">
        <f>IF(Inputs!$B$27&lt;&gt;"Ready","PENDING INPUTS",IF(A252&gt;Inputs!$B$6,0,MIN((AI252+AJ252+AK252),IF(Inputs!H17=1,Inputs!D17,MAX(Inputs!F17,ROUND(AI252*Inputs!E17+AJ252+AK252,2))))))</f>
        <v>0</v>
      </c>
      <c r="AM252">
        <f>IF(Inputs!$B$27&lt;&gt;"Ready","PENDING INPUTS",IF(AI252&lt;=0,99,1+IF(AND(K252&gt;0,OR(K252&lt;AI252,AND(K252=AI252,0&lt;3))),1,0)+IF(AND(S252&gt;0,OR(S252&lt;AI252,AND(S252=AI252,1&lt;3))),1,0)+IF(AND(AA252&gt;0,OR(AA252&lt;AI252,AND(AA252=AI252,2&lt;3))),1,0)+IF(AND(AQ252&gt;0,OR(AQ252&lt;AI252,AND(AQ252=AI252,4&lt;3))),1,0)+IF(AND(AY252&gt;0,OR(AY252&lt;AI252,AND(AY252=AI252,5&lt;3))),1,0)+IF(AND(BG252&gt;0,OR(BG252&lt;AI252,AND(BG252=AI252,6&lt;3))),1,0)+IF(AND(BO252&gt;0,OR(BO252&lt;AI252,AND(BO252=AI252,7&lt;3))),1,0)+IF(AND(BW252&gt;0,OR(BW252&lt;AI252,AND(BW252=AI252,8&lt;3))),1,0)+IF(AND(CE252&gt;0,OR(CE252&lt;AI252,AND(CE252=AI252,9&lt;3))),1,0)))</f>
        <v>99</v>
      </c>
      <c r="AN252" s="3">
        <f>IF(Inputs!$B$27&lt;&gt;"Ready","PENDING INPUTS",IF(A252&gt;Inputs!$B$6,0,MIN(MAX(0,(AI252+AJ252+AK252)-AL252),MAX(0,C252-D252-(IF(O252&lt;AM252,K252+L252+M252-N252,0)+IF(W252&lt;AM252,S252+T252+U252-V252,0)+IF(AE252&lt;AM252,AA252+AB252+AC252-AD252,0)+IF(AM252&lt;AM252,AI252+AJ252+AK252-AL252,0)+IF(AU252&lt;AM252,AQ252+AR252+AS252-AT252,0)+IF(BC252&lt;AM252,AY252+AZ252+BA252-BB252,0)+IF(BK252&lt;AM252,BG252+BH252+BI252-BJ252,0)+IF(BS252&lt;AM252,BO252+BP252+BQ252-BR252,0)+IF(CA252&lt;AM252,BW252+BX252+BY252-BZ252,0)+IF(CI252&lt;AM252,CE252+CF252+CG252-CH252,0))))))</f>
        <v>0</v>
      </c>
      <c r="AO252" s="3">
        <f>IF(Inputs!$B$27&lt;&gt;"Ready","PENDING INPUTS",MIN((AI252+AJ252+AK252),IF(D252&gt;C252,IF(D252=0,0,AL252*C252/D252),AL252+AN252)))</f>
        <v>0</v>
      </c>
      <c r="AP252" s="3">
        <f>IF(Inputs!$B$27&lt;&gt;"Ready","PENDING INPUTS",MAX(0,(AI252+AJ252+AK252)-AO252))</f>
        <v>0</v>
      </c>
      <c r="AQ252" s="3">
        <f>IF(Inputs!$B$27&lt;&gt;"Ready","PENDING INPUTS",AX251)</f>
        <v>0</v>
      </c>
      <c r="AR252" s="3">
        <f>IF(Inputs!$B$27&lt;&gt;"Ready","PENDING INPUTS",IF(A252&lt;=Inputs!$B$6,ROUND(AQ252*Inputs!C18/12,2),0))</f>
        <v>0</v>
      </c>
      <c r="AS252" s="3">
        <f>IF(Inputs!$B$27&lt;&gt;"Ready","PENDING INPUTS",IF(AND(A252&lt;=Inputs!$B$6,AQ252&gt;0),Inputs!G18,0))</f>
        <v>0</v>
      </c>
      <c r="AT252" s="3">
        <f>IF(Inputs!$B$27&lt;&gt;"Ready","PENDING INPUTS",IF(A252&gt;Inputs!$B$6,0,MIN((AQ252+AR252+AS252),IF(Inputs!H18=1,Inputs!D18,MAX(Inputs!F18,ROUND(AQ252*Inputs!E18+AR252+AS252,2))))))</f>
        <v>0</v>
      </c>
      <c r="AU252">
        <f>IF(Inputs!$B$27&lt;&gt;"Ready","PENDING INPUTS",IF(AQ252&lt;=0,99,1+IF(AND(K252&gt;0,OR(K252&lt;AQ252,AND(K252=AQ252,0&lt;4))),1,0)+IF(AND(S252&gt;0,OR(S252&lt;AQ252,AND(S252=AQ252,1&lt;4))),1,0)+IF(AND(AA252&gt;0,OR(AA252&lt;AQ252,AND(AA252=AQ252,2&lt;4))),1,0)+IF(AND(AI252&gt;0,OR(AI252&lt;AQ252,AND(AI252=AQ252,3&lt;4))),1,0)+IF(AND(AY252&gt;0,OR(AY252&lt;AQ252,AND(AY252=AQ252,5&lt;4))),1,0)+IF(AND(BG252&gt;0,OR(BG252&lt;AQ252,AND(BG252=AQ252,6&lt;4))),1,0)+IF(AND(BO252&gt;0,OR(BO252&lt;AQ252,AND(BO252=AQ252,7&lt;4))),1,0)+IF(AND(BW252&gt;0,OR(BW252&lt;AQ252,AND(BW252=AQ252,8&lt;4))),1,0)+IF(AND(CE252&gt;0,OR(CE252&lt;AQ252,AND(CE252=AQ252,9&lt;4))),1,0)))</f>
        <v>99</v>
      </c>
      <c r="AV252" s="3">
        <f>IF(Inputs!$B$27&lt;&gt;"Ready","PENDING INPUTS",IF(A252&gt;Inputs!$B$6,0,MIN(MAX(0,(AQ252+AR252+AS252)-AT252),MAX(0,C252-D252-(IF(O252&lt;AU252,K252+L252+M252-N252,0)+IF(W252&lt;AU252,S252+T252+U252-V252,0)+IF(AE252&lt;AU252,AA252+AB252+AC252-AD252,0)+IF(AM252&lt;AU252,AI252+AJ252+AK252-AL252,0)+IF(AU252&lt;AU252,AQ252+AR252+AS252-AT252,0)+IF(BC252&lt;AU252,AY252+AZ252+BA252-BB252,0)+IF(BK252&lt;AU252,BG252+BH252+BI252-BJ252,0)+IF(BS252&lt;AU252,BO252+BP252+BQ252-BR252,0)+IF(CA252&lt;AU252,BW252+BX252+BY252-BZ252,0)+IF(CI252&lt;AU252,CE252+CF252+CG252-CH252,0))))))</f>
        <v>0</v>
      </c>
      <c r="AW252" s="3">
        <f>IF(Inputs!$B$27&lt;&gt;"Ready","PENDING INPUTS",MIN((AQ252+AR252+AS252),IF(D252&gt;C252,IF(D252=0,0,AT252*C252/D252),AT252+AV252)))</f>
        <v>0</v>
      </c>
      <c r="AX252" s="3">
        <f>IF(Inputs!$B$27&lt;&gt;"Ready","PENDING INPUTS",MAX(0,(AQ252+AR252+AS252)-AW252))</f>
        <v>0</v>
      </c>
      <c r="AY252" s="3">
        <f>IF(Inputs!$B$27&lt;&gt;"Ready","PENDING INPUTS",BF251)</f>
        <v>0</v>
      </c>
      <c r="AZ252" s="3">
        <f>IF(Inputs!$B$27&lt;&gt;"Ready","PENDING INPUTS",IF(A252&lt;=Inputs!$B$6,ROUND(AY252*Inputs!C19/12,2),0))</f>
        <v>0</v>
      </c>
      <c r="BA252" s="3">
        <f>IF(Inputs!$B$27&lt;&gt;"Ready","PENDING INPUTS",IF(AND(A252&lt;=Inputs!$B$6,AY252&gt;0),Inputs!G19,0))</f>
        <v>0</v>
      </c>
      <c r="BB252" s="3">
        <f>IF(Inputs!$B$27&lt;&gt;"Ready","PENDING INPUTS",IF(A252&gt;Inputs!$B$6,0,MIN((AY252+AZ252+BA252),IF(Inputs!H19=1,Inputs!D19,MAX(Inputs!F19,ROUND(AY252*Inputs!E19+AZ252+BA252,2))))))</f>
        <v>0</v>
      </c>
      <c r="BC252">
        <f>IF(Inputs!$B$27&lt;&gt;"Ready","PENDING INPUTS",IF(AY252&lt;=0,99,1+IF(AND(K252&gt;0,OR(K252&lt;AY252,AND(K252=AY252,0&lt;5))),1,0)+IF(AND(S252&gt;0,OR(S252&lt;AY252,AND(S252=AY252,1&lt;5))),1,0)+IF(AND(AA252&gt;0,OR(AA252&lt;AY252,AND(AA252=AY252,2&lt;5))),1,0)+IF(AND(AI252&gt;0,OR(AI252&lt;AY252,AND(AI252=AY252,3&lt;5))),1,0)+IF(AND(AQ252&gt;0,OR(AQ252&lt;AY252,AND(AQ252=AY252,4&lt;5))),1,0)+IF(AND(BG252&gt;0,OR(BG252&lt;AY252,AND(BG252=AY252,6&lt;5))),1,0)+IF(AND(BO252&gt;0,OR(BO252&lt;AY252,AND(BO252=AY252,7&lt;5))),1,0)+IF(AND(BW252&gt;0,OR(BW252&lt;AY252,AND(BW252=AY252,8&lt;5))),1,0)+IF(AND(CE252&gt;0,OR(CE252&lt;AY252,AND(CE252=AY252,9&lt;5))),1,0)))</f>
        <v>99</v>
      </c>
      <c r="BD252" s="3">
        <f>IF(Inputs!$B$27&lt;&gt;"Ready","PENDING INPUTS",IF(A252&gt;Inputs!$B$6,0,MIN(MAX(0,(AY252+AZ252+BA252)-BB252),MAX(0,C252-D252-(IF(O252&lt;BC252,K252+L252+M252-N252,0)+IF(W252&lt;BC252,S252+T252+U252-V252,0)+IF(AE252&lt;BC252,AA252+AB252+AC252-AD252,0)+IF(AM252&lt;BC252,AI252+AJ252+AK252-AL252,0)+IF(AU252&lt;BC252,AQ252+AR252+AS252-AT252,0)+IF(BC252&lt;BC252,AY252+AZ252+BA252-BB252,0)+IF(BK252&lt;BC252,BG252+BH252+BI252-BJ252,0)+IF(BS252&lt;BC252,BO252+BP252+BQ252-BR252,0)+IF(CA252&lt;BC252,BW252+BX252+BY252-BZ252,0)+IF(CI252&lt;BC252,CE252+CF252+CG252-CH252,0))))))</f>
        <v>0</v>
      </c>
      <c r="BE252" s="3">
        <f>IF(Inputs!$B$27&lt;&gt;"Ready","PENDING INPUTS",MIN((AY252+AZ252+BA252),IF(D252&gt;C252,IF(D252=0,0,BB252*C252/D252),BB252+BD252)))</f>
        <v>0</v>
      </c>
      <c r="BF252" s="3">
        <f>IF(Inputs!$B$27&lt;&gt;"Ready","PENDING INPUTS",MAX(0,(AY252+AZ252+BA252)-BE252))</f>
        <v>0</v>
      </c>
      <c r="BG252" s="3">
        <f>IF(Inputs!$B$27&lt;&gt;"Ready","PENDING INPUTS",BN251)</f>
        <v>0</v>
      </c>
      <c r="BH252" s="3">
        <f>IF(Inputs!$B$27&lt;&gt;"Ready","PENDING INPUTS",IF(A252&lt;=Inputs!$B$6,ROUND(BG252*Inputs!C20/12,2),0))</f>
        <v>0</v>
      </c>
      <c r="BI252" s="3">
        <f>IF(Inputs!$B$27&lt;&gt;"Ready","PENDING INPUTS",IF(AND(A252&lt;=Inputs!$B$6,BG252&gt;0),Inputs!G20,0))</f>
        <v>0</v>
      </c>
      <c r="BJ252" s="3">
        <f>IF(Inputs!$B$27&lt;&gt;"Ready","PENDING INPUTS",IF(A252&gt;Inputs!$B$6,0,MIN((BG252+BH252+BI252),IF(Inputs!H20=1,Inputs!D20,MAX(Inputs!F20,ROUND(BG252*Inputs!E20+BH252+BI252,2))))))</f>
        <v>0</v>
      </c>
      <c r="BK252">
        <f>IF(Inputs!$B$27&lt;&gt;"Ready","PENDING INPUTS",IF(BG252&lt;=0,99,1+IF(AND(K252&gt;0,OR(K252&lt;BG252,AND(K252=BG252,0&lt;6))),1,0)+IF(AND(S252&gt;0,OR(S252&lt;BG252,AND(S252=BG252,1&lt;6))),1,0)+IF(AND(AA252&gt;0,OR(AA252&lt;BG252,AND(AA252=BG252,2&lt;6))),1,0)+IF(AND(AI252&gt;0,OR(AI252&lt;BG252,AND(AI252=BG252,3&lt;6))),1,0)+IF(AND(AQ252&gt;0,OR(AQ252&lt;BG252,AND(AQ252=BG252,4&lt;6))),1,0)+IF(AND(AY252&gt;0,OR(AY252&lt;BG252,AND(AY252=BG252,5&lt;6))),1,0)+IF(AND(BO252&gt;0,OR(BO252&lt;BG252,AND(BO252=BG252,7&lt;6))),1,0)+IF(AND(BW252&gt;0,OR(BW252&lt;BG252,AND(BW252=BG252,8&lt;6))),1,0)+IF(AND(CE252&gt;0,OR(CE252&lt;BG252,AND(CE252=BG252,9&lt;6))),1,0)))</f>
        <v>99</v>
      </c>
      <c r="BL252" s="3">
        <f>IF(Inputs!$B$27&lt;&gt;"Ready","PENDING INPUTS",IF(A252&gt;Inputs!$B$6,0,MIN(MAX(0,(BG252+BH252+BI252)-BJ252),MAX(0,C252-D252-(IF(O252&lt;BK252,K252+L252+M252-N252,0)+IF(W252&lt;BK252,S252+T252+U252-V252,0)+IF(AE252&lt;BK252,AA252+AB252+AC252-AD252,0)+IF(AM252&lt;BK252,AI252+AJ252+AK252-AL252,0)+IF(AU252&lt;BK252,AQ252+AR252+AS252-AT252,0)+IF(BC252&lt;BK252,AY252+AZ252+BA252-BB252,0)+IF(BK252&lt;BK252,BG252+BH252+BI252-BJ252,0)+IF(BS252&lt;BK252,BO252+BP252+BQ252-BR252,0)+IF(CA252&lt;BK252,BW252+BX252+BY252-BZ252,0)+IF(CI252&lt;BK252,CE252+CF252+CG252-CH252,0))))))</f>
        <v>0</v>
      </c>
      <c r="BM252" s="3">
        <f>IF(Inputs!$B$27&lt;&gt;"Ready","PENDING INPUTS",MIN((BG252+BH252+BI252),IF(D252&gt;C252,IF(D252=0,0,BJ252*C252/D252),BJ252+BL252)))</f>
        <v>0</v>
      </c>
      <c r="BN252" s="3">
        <f>IF(Inputs!$B$27&lt;&gt;"Ready","PENDING INPUTS",MAX(0,(BG252+BH252+BI252)-BM252))</f>
        <v>0</v>
      </c>
      <c r="BO252" s="3">
        <f>IF(Inputs!$B$27&lt;&gt;"Ready","PENDING INPUTS",BV251)</f>
        <v>0</v>
      </c>
      <c r="BP252" s="3">
        <f>IF(Inputs!$B$27&lt;&gt;"Ready","PENDING INPUTS",IF(A252&lt;=Inputs!$B$6,ROUND(BO252*Inputs!C21/12,2),0))</f>
        <v>0</v>
      </c>
      <c r="BQ252" s="3">
        <f>IF(Inputs!$B$27&lt;&gt;"Ready","PENDING INPUTS",IF(AND(A252&lt;=Inputs!$B$6,BO252&gt;0),Inputs!G21,0))</f>
        <v>0</v>
      </c>
      <c r="BR252" s="3">
        <f>IF(Inputs!$B$27&lt;&gt;"Ready","PENDING INPUTS",IF(A252&gt;Inputs!$B$6,0,MIN((BO252+BP252+BQ252),IF(Inputs!H21=1,Inputs!D21,MAX(Inputs!F21,ROUND(BO252*Inputs!E21+BP252+BQ252,2))))))</f>
        <v>0</v>
      </c>
      <c r="BS252">
        <f>IF(Inputs!$B$27&lt;&gt;"Ready","PENDING INPUTS",IF(BO252&lt;=0,99,1+IF(AND(K252&gt;0,OR(K252&lt;BO252,AND(K252=BO252,0&lt;7))),1,0)+IF(AND(S252&gt;0,OR(S252&lt;BO252,AND(S252=BO252,1&lt;7))),1,0)+IF(AND(AA252&gt;0,OR(AA252&lt;BO252,AND(AA252=BO252,2&lt;7))),1,0)+IF(AND(AI252&gt;0,OR(AI252&lt;BO252,AND(AI252=BO252,3&lt;7))),1,0)+IF(AND(AQ252&gt;0,OR(AQ252&lt;BO252,AND(AQ252=BO252,4&lt;7))),1,0)+IF(AND(AY252&gt;0,OR(AY252&lt;BO252,AND(AY252=BO252,5&lt;7))),1,0)+IF(AND(BG252&gt;0,OR(BG252&lt;BO252,AND(BG252=BO252,6&lt;7))),1,0)+IF(AND(BW252&gt;0,OR(BW252&lt;BO252,AND(BW252=BO252,8&lt;7))),1,0)+IF(AND(CE252&gt;0,OR(CE252&lt;BO252,AND(CE252=BO252,9&lt;7))),1,0)))</f>
        <v>99</v>
      </c>
      <c r="BT252" s="3">
        <f>IF(Inputs!$B$27&lt;&gt;"Ready","PENDING INPUTS",IF(A252&gt;Inputs!$B$6,0,MIN(MAX(0,(BO252+BP252+BQ252)-BR252),MAX(0,C252-D252-(IF(O252&lt;BS252,K252+L252+M252-N252,0)+IF(W252&lt;BS252,S252+T252+U252-V252,0)+IF(AE252&lt;BS252,AA252+AB252+AC252-AD252,0)+IF(AM252&lt;BS252,AI252+AJ252+AK252-AL252,0)+IF(AU252&lt;BS252,AQ252+AR252+AS252-AT252,0)+IF(BC252&lt;BS252,AY252+AZ252+BA252-BB252,0)+IF(BK252&lt;BS252,BG252+BH252+BI252-BJ252,0)+IF(BS252&lt;BS252,BO252+BP252+BQ252-BR252,0)+IF(CA252&lt;BS252,BW252+BX252+BY252-BZ252,0)+IF(CI252&lt;BS252,CE252+CF252+CG252-CH252,0))))))</f>
        <v>0</v>
      </c>
      <c r="BU252" s="3">
        <f>IF(Inputs!$B$27&lt;&gt;"Ready","PENDING INPUTS",MIN((BO252+BP252+BQ252),IF(D252&gt;C252,IF(D252=0,0,BR252*C252/D252),BR252+BT252)))</f>
        <v>0</v>
      </c>
      <c r="BV252" s="3">
        <f>IF(Inputs!$B$27&lt;&gt;"Ready","PENDING INPUTS",MAX(0,(BO252+BP252+BQ252)-BU252))</f>
        <v>0</v>
      </c>
      <c r="BW252" s="3">
        <f>IF(Inputs!$B$27&lt;&gt;"Ready","PENDING INPUTS",CD251)</f>
        <v>0</v>
      </c>
      <c r="BX252" s="3">
        <f>IF(Inputs!$B$27&lt;&gt;"Ready","PENDING INPUTS",IF(A252&lt;=Inputs!$B$6,ROUND(BW252*Inputs!C22/12,2),0))</f>
        <v>0</v>
      </c>
      <c r="BY252" s="3">
        <f>IF(Inputs!$B$27&lt;&gt;"Ready","PENDING INPUTS",IF(AND(A252&lt;=Inputs!$B$6,BW252&gt;0),Inputs!G22,0))</f>
        <v>0</v>
      </c>
      <c r="BZ252" s="3">
        <f>IF(Inputs!$B$27&lt;&gt;"Ready","PENDING INPUTS",IF(A252&gt;Inputs!$B$6,0,MIN((BW252+BX252+BY252),IF(Inputs!H22=1,Inputs!D22,MAX(Inputs!F22,ROUND(BW252*Inputs!E22+BX252+BY252,2))))))</f>
        <v>0</v>
      </c>
      <c r="CA252">
        <f>IF(Inputs!$B$27&lt;&gt;"Ready","PENDING INPUTS",IF(BW252&lt;=0,99,1+IF(AND(K252&gt;0,OR(K252&lt;BW252,AND(K252=BW252,0&lt;8))),1,0)+IF(AND(S252&gt;0,OR(S252&lt;BW252,AND(S252=BW252,1&lt;8))),1,0)+IF(AND(AA252&gt;0,OR(AA252&lt;BW252,AND(AA252=BW252,2&lt;8))),1,0)+IF(AND(AI252&gt;0,OR(AI252&lt;BW252,AND(AI252=BW252,3&lt;8))),1,0)+IF(AND(AQ252&gt;0,OR(AQ252&lt;BW252,AND(AQ252=BW252,4&lt;8))),1,0)+IF(AND(AY252&gt;0,OR(AY252&lt;BW252,AND(AY252=BW252,5&lt;8))),1,0)+IF(AND(BG252&gt;0,OR(BG252&lt;BW252,AND(BG252=BW252,6&lt;8))),1,0)+IF(AND(BO252&gt;0,OR(BO252&lt;BW252,AND(BO252=BW252,7&lt;8))),1,0)+IF(AND(CE252&gt;0,OR(CE252&lt;BW252,AND(CE252=BW252,9&lt;8))),1,0)))</f>
        <v>99</v>
      </c>
      <c r="CB252" s="3">
        <f>IF(Inputs!$B$27&lt;&gt;"Ready","PENDING INPUTS",IF(A252&gt;Inputs!$B$6,0,MIN(MAX(0,(BW252+BX252+BY252)-BZ252),MAX(0,C252-D252-(IF(O252&lt;CA252,K252+L252+M252-N252,0)+IF(W252&lt;CA252,S252+T252+U252-V252,0)+IF(AE252&lt;CA252,AA252+AB252+AC252-AD252,0)+IF(AM252&lt;CA252,AI252+AJ252+AK252-AL252,0)+IF(AU252&lt;CA252,AQ252+AR252+AS252-AT252,0)+IF(BC252&lt;CA252,AY252+AZ252+BA252-BB252,0)+IF(BK252&lt;CA252,BG252+BH252+BI252-BJ252,0)+IF(BS252&lt;CA252,BO252+BP252+BQ252-BR252,0)+IF(CA252&lt;CA252,BW252+BX252+BY252-BZ252,0)+IF(CI252&lt;CA252,CE252+CF252+CG252-CH252,0))))))</f>
        <v>0</v>
      </c>
      <c r="CC252" s="3">
        <f>IF(Inputs!$B$27&lt;&gt;"Ready","PENDING INPUTS",MIN((BW252+BX252+BY252),IF(D252&gt;C252,IF(D252=0,0,BZ252*C252/D252),BZ252+CB252)))</f>
        <v>0</v>
      </c>
      <c r="CD252" s="3">
        <f>IF(Inputs!$B$27&lt;&gt;"Ready","PENDING INPUTS",MAX(0,(BW252+BX252+BY252)-CC252))</f>
        <v>0</v>
      </c>
      <c r="CE252" s="3">
        <f>IF(Inputs!$B$27&lt;&gt;"Ready","PENDING INPUTS",CL251)</f>
        <v>0</v>
      </c>
      <c r="CF252" s="3">
        <f>IF(Inputs!$B$27&lt;&gt;"Ready","PENDING INPUTS",IF(A252&lt;=Inputs!$B$6,ROUND(CE252*Inputs!C23/12,2),0))</f>
        <v>0</v>
      </c>
      <c r="CG252" s="3">
        <f>IF(Inputs!$B$27&lt;&gt;"Ready","PENDING INPUTS",IF(AND(A252&lt;=Inputs!$B$6,CE252&gt;0),Inputs!G23,0))</f>
        <v>0</v>
      </c>
      <c r="CH252" s="3">
        <f>IF(Inputs!$B$27&lt;&gt;"Ready","PENDING INPUTS",IF(A252&gt;Inputs!$B$6,0,MIN((CE252+CF252+CG252),IF(Inputs!H23=1,Inputs!D23,MAX(Inputs!F23,ROUND(CE252*Inputs!E23+CF252+CG252,2))))))</f>
        <v>0</v>
      </c>
      <c r="CI252">
        <f>IF(Inputs!$B$27&lt;&gt;"Ready","PENDING INPUTS",IF(CE252&lt;=0,99,1+IF(AND(K252&gt;0,OR(K252&lt;CE252,AND(K252=CE252,0&lt;9))),1,0)+IF(AND(S252&gt;0,OR(S252&lt;CE252,AND(S252=CE252,1&lt;9))),1,0)+IF(AND(AA252&gt;0,OR(AA252&lt;CE252,AND(AA252=CE252,2&lt;9))),1,0)+IF(AND(AI252&gt;0,OR(AI252&lt;CE252,AND(AI252=CE252,3&lt;9))),1,0)+IF(AND(AQ252&gt;0,OR(AQ252&lt;CE252,AND(AQ252=CE252,4&lt;9))),1,0)+IF(AND(AY252&gt;0,OR(AY252&lt;CE252,AND(AY252=CE252,5&lt;9))),1,0)+IF(AND(BG252&gt;0,OR(BG252&lt;CE252,AND(BG252=CE252,6&lt;9))),1,0)+IF(AND(BO252&gt;0,OR(BO252&lt;CE252,AND(BO252=CE252,7&lt;9))),1,0)+IF(AND(BW252&gt;0,OR(BW252&lt;CE252,AND(BW252=CE252,8&lt;9))),1,0)))</f>
        <v>99</v>
      </c>
      <c r="CJ252" s="3">
        <f>IF(Inputs!$B$27&lt;&gt;"Ready","PENDING INPUTS",IF(A252&gt;Inputs!$B$6,0,MIN(MAX(0,(CE252+CF252+CG252)-CH252),MAX(0,C252-D252-(IF(O252&lt;CI252,K252+L252+M252-N252,0)+IF(W252&lt;CI252,S252+T252+U252-V252,0)+IF(AE252&lt;CI252,AA252+AB252+AC252-AD252,0)+IF(AM252&lt;CI252,AI252+AJ252+AK252-AL252,0)+IF(AU252&lt;CI252,AQ252+AR252+AS252-AT252,0)+IF(BC252&lt;CI252,AY252+AZ252+BA252-BB252,0)+IF(BK252&lt;CI252,BG252+BH252+BI252-BJ252,0)+IF(BS252&lt;CI252,BO252+BP252+BQ252-BR252,0)+IF(CA252&lt;CI252,BW252+BX252+BY252-BZ252,0)+IF(CI252&lt;CI252,CE252+CF252+CG252-CH252,0))))))</f>
        <v>0</v>
      </c>
      <c r="CK252" s="3">
        <f>IF(Inputs!$B$27&lt;&gt;"Ready","PENDING INPUTS",MIN((CE252+CF252+CG252),IF(D252&gt;C252,IF(D252=0,0,CH252*C252/D252),CH252+CJ252)))</f>
        <v>0</v>
      </c>
      <c r="CL252" s="3">
        <f>IF(Inputs!$B$27&lt;&gt;"Ready","PENDING INPUTS",MAX(0,(CE252+CF252+CG252)-CK252))</f>
        <v>0</v>
      </c>
    </row>
    <row r="253" spans="1:90" ht="27.95" customHeight="1" x14ac:dyDescent="0.25">
      <c r="A253">
        <v>249</v>
      </c>
      <c r="B253" s="13">
        <f>IF(Inputs!$B$27&lt;&gt;"Ready","PENDING INPUTS",EDATE(Inputs!$B$5,A253-1))</f>
        <v>53844</v>
      </c>
      <c r="C253" s="3">
        <f>IF(Inputs!$B$27&lt;&gt;"Ready","PENDING INPUTS",IF(A253&lt;=Inputs!$B$6,MAX(0,Inputs!$B$4+IF(A253=Inputs!$B$7,Inputs!$B$8,0)+IF(A253=Inputs!$B$9,Inputs!$B$10,0)),0))</f>
        <v>0</v>
      </c>
      <c r="D253" s="3">
        <f>IF(Inputs!$B$27&lt;&gt;"Ready","PENDING INPUTS",SUM(N253,V253,AD253,AL253,AT253,BB253,BJ253,BR253,BZ253,CH253))</f>
        <v>0</v>
      </c>
      <c r="E253" s="3">
        <f>IF(Inputs!$B$27&lt;&gt;"Ready","PENDING INPUTS",MAX(0,D253-C253))</f>
        <v>0</v>
      </c>
      <c r="F253" s="3">
        <f>IF(Inputs!$B$27&lt;&gt;"Ready","PENDING INPUTS",SUM(Q253,Y253,AG253,AO253,AW253,BE253,BM253,BU253,CC253,CK253))</f>
        <v>0</v>
      </c>
      <c r="G253" s="3">
        <f>IF(Inputs!$B$27&lt;&gt;"Ready","PENDING INPUTS",SUM(L253,T253,AB253,AJ253,AR253,AZ253,BH253,BP253,BX253,CF253))</f>
        <v>0</v>
      </c>
      <c r="H253" s="3">
        <f>IF(Inputs!$B$27&lt;&gt;"Ready","PENDING INPUTS",SUM(M253,U253,AC253,AK253,AS253,BA253,BI253,BQ253,BY253,CG253))</f>
        <v>0</v>
      </c>
      <c r="I253" s="3">
        <f>IF(Inputs!$B$27&lt;&gt;"Ready","PENDING INPUTS",SUM(R253,Z253,AH253,AP253,AX253,BF253,BN253,BV253,CD253,CL253))</f>
        <v>0</v>
      </c>
      <c r="J253" t="str">
        <f>IF(Inputs!$B$27&lt;&gt;"Ready","PENDING INPUTS",IF(A253&gt;Inputs!$B$6,"Beyond horizon",IF(E253&gt;0.005,"MINIMUM SHORTFALL",IF(I253&lt;0.005,"Paid off","In progress"))))</f>
        <v>Beyond horizon</v>
      </c>
      <c r="K253" s="3">
        <f>IF(Inputs!$B$27&lt;&gt;"Ready","PENDING INPUTS",R252)</f>
        <v>0</v>
      </c>
      <c r="L253" s="3">
        <f>IF(Inputs!$B$27&lt;&gt;"Ready","PENDING INPUTS",IF(A253&lt;=Inputs!$B$6,ROUND(K253*Inputs!C14/12,2),0))</f>
        <v>0</v>
      </c>
      <c r="M253" s="3">
        <f>IF(Inputs!$B$27&lt;&gt;"Ready","PENDING INPUTS",IF(AND(A253&lt;=Inputs!$B$6,K253&gt;0),Inputs!G14,0))</f>
        <v>0</v>
      </c>
      <c r="N253" s="3">
        <f>IF(Inputs!$B$27&lt;&gt;"Ready","PENDING INPUTS",IF(A253&gt;Inputs!$B$6,0,MIN((K253+L253+M253),IF(Inputs!H14=1,Inputs!D14,MAX(Inputs!F14,ROUND(K253*Inputs!E14+L253+M253,2))))))</f>
        <v>0</v>
      </c>
      <c r="O253">
        <f>IF(Inputs!$B$27&lt;&gt;"Ready","PENDING INPUTS",IF(K253&lt;=0,99,1+IF(AND(S253&gt;0,OR(S253&lt;K253,AND(S253=K253,1&lt;0))),1,0)+IF(AND(AA253&gt;0,OR(AA253&lt;K253,AND(AA253=K253,2&lt;0))),1,0)+IF(AND(AI253&gt;0,OR(AI253&lt;K253,AND(AI253=K253,3&lt;0))),1,0)+IF(AND(AQ253&gt;0,OR(AQ253&lt;K253,AND(AQ253=K253,4&lt;0))),1,0)+IF(AND(AY253&gt;0,OR(AY253&lt;K253,AND(AY253=K253,5&lt;0))),1,0)+IF(AND(BG253&gt;0,OR(BG253&lt;K253,AND(BG253=K253,6&lt;0))),1,0)+IF(AND(BO253&gt;0,OR(BO253&lt;K253,AND(BO253=K253,7&lt;0))),1,0)+IF(AND(BW253&gt;0,OR(BW253&lt;K253,AND(BW253=K253,8&lt;0))),1,0)+IF(AND(CE253&gt;0,OR(CE253&lt;K253,AND(CE253=K253,9&lt;0))),1,0)))</f>
        <v>99</v>
      </c>
      <c r="P253" s="3">
        <f>IF(Inputs!$B$27&lt;&gt;"Ready","PENDING INPUTS",IF(A253&gt;Inputs!$B$6,0,MIN(MAX(0,(K253+L253+M253)-N253),MAX(0,C253-D253-(IF(O253&lt;O253,K253+L253+M253-N253,0)+IF(W253&lt;O253,S253+T253+U253-V253,0)+IF(AE253&lt;O253,AA253+AB253+AC253-AD253,0)+IF(AM253&lt;O253,AI253+AJ253+AK253-AL253,0)+IF(AU253&lt;O253,AQ253+AR253+AS253-AT253,0)+IF(BC253&lt;O253,AY253+AZ253+BA253-BB253,0)+IF(BK253&lt;O253,BG253+BH253+BI253-BJ253,0)+IF(BS253&lt;O253,BO253+BP253+BQ253-BR253,0)+IF(CA253&lt;O253,BW253+BX253+BY253-BZ253,0)+IF(CI253&lt;O253,CE253+CF253+CG253-CH253,0))))))</f>
        <v>0</v>
      </c>
      <c r="Q253" s="3">
        <f>IF(Inputs!$B$27&lt;&gt;"Ready","PENDING INPUTS",MIN((K253+L253+M253),IF(D253&gt;C253,IF(D253=0,0,N253*C253/D253),N253+P253)))</f>
        <v>0</v>
      </c>
      <c r="R253" s="3">
        <f>IF(Inputs!$B$27&lt;&gt;"Ready","PENDING INPUTS",MAX(0,(K253+L253+M253)-Q253))</f>
        <v>0</v>
      </c>
      <c r="S253" s="3">
        <f>IF(Inputs!$B$27&lt;&gt;"Ready","PENDING INPUTS",Z252)</f>
        <v>0</v>
      </c>
      <c r="T253" s="3">
        <f>IF(Inputs!$B$27&lt;&gt;"Ready","PENDING INPUTS",IF(A253&lt;=Inputs!$B$6,ROUND(S253*Inputs!C15/12,2),0))</f>
        <v>0</v>
      </c>
      <c r="U253" s="3">
        <f>IF(Inputs!$B$27&lt;&gt;"Ready","PENDING INPUTS",IF(AND(A253&lt;=Inputs!$B$6,S253&gt;0),Inputs!G15,0))</f>
        <v>0</v>
      </c>
      <c r="V253" s="3">
        <f>IF(Inputs!$B$27&lt;&gt;"Ready","PENDING INPUTS",IF(A253&gt;Inputs!$B$6,0,MIN((S253+T253+U253),IF(Inputs!H15=1,Inputs!D15,MAX(Inputs!F15,ROUND(S253*Inputs!E15+T253+U253,2))))))</f>
        <v>0</v>
      </c>
      <c r="W253">
        <f>IF(Inputs!$B$27&lt;&gt;"Ready","PENDING INPUTS",IF(S253&lt;=0,99,1+IF(AND(K253&gt;0,OR(K253&lt;S253,AND(K253=S253,0&lt;1))),1,0)+IF(AND(AA253&gt;0,OR(AA253&lt;S253,AND(AA253=S253,2&lt;1))),1,0)+IF(AND(AI253&gt;0,OR(AI253&lt;S253,AND(AI253=S253,3&lt;1))),1,0)+IF(AND(AQ253&gt;0,OR(AQ253&lt;S253,AND(AQ253=S253,4&lt;1))),1,0)+IF(AND(AY253&gt;0,OR(AY253&lt;S253,AND(AY253=S253,5&lt;1))),1,0)+IF(AND(BG253&gt;0,OR(BG253&lt;S253,AND(BG253=S253,6&lt;1))),1,0)+IF(AND(BO253&gt;0,OR(BO253&lt;S253,AND(BO253=S253,7&lt;1))),1,0)+IF(AND(BW253&gt;0,OR(BW253&lt;S253,AND(BW253=S253,8&lt;1))),1,0)+IF(AND(CE253&gt;0,OR(CE253&lt;S253,AND(CE253=S253,9&lt;1))),1,0)))</f>
        <v>99</v>
      </c>
      <c r="X253" s="3">
        <f>IF(Inputs!$B$27&lt;&gt;"Ready","PENDING INPUTS",IF(A253&gt;Inputs!$B$6,0,MIN(MAX(0,(S253+T253+U253)-V253),MAX(0,C253-D253-(IF(O253&lt;W253,K253+L253+M253-N253,0)+IF(W253&lt;W253,S253+T253+U253-V253,0)+IF(AE253&lt;W253,AA253+AB253+AC253-AD253,0)+IF(AM253&lt;W253,AI253+AJ253+AK253-AL253,0)+IF(AU253&lt;W253,AQ253+AR253+AS253-AT253,0)+IF(BC253&lt;W253,AY253+AZ253+BA253-BB253,0)+IF(BK253&lt;W253,BG253+BH253+BI253-BJ253,0)+IF(BS253&lt;W253,BO253+BP253+BQ253-BR253,0)+IF(CA253&lt;W253,BW253+BX253+BY253-BZ253,0)+IF(CI253&lt;W253,CE253+CF253+CG253-CH253,0))))))</f>
        <v>0</v>
      </c>
      <c r="Y253" s="3">
        <f>IF(Inputs!$B$27&lt;&gt;"Ready","PENDING INPUTS",MIN((S253+T253+U253),IF(D253&gt;C253,IF(D253=0,0,V253*C253/D253),V253+X253)))</f>
        <v>0</v>
      </c>
      <c r="Z253" s="3">
        <f>IF(Inputs!$B$27&lt;&gt;"Ready","PENDING INPUTS",MAX(0,(S253+T253+U253)-Y253))</f>
        <v>0</v>
      </c>
      <c r="AA253" s="3">
        <f>IF(Inputs!$B$27&lt;&gt;"Ready","PENDING INPUTS",AH252)</f>
        <v>0</v>
      </c>
      <c r="AB253" s="3">
        <f>IF(Inputs!$B$27&lt;&gt;"Ready","PENDING INPUTS",IF(A253&lt;=Inputs!$B$6,ROUND(AA253*Inputs!C16/12,2),0))</f>
        <v>0</v>
      </c>
      <c r="AC253" s="3">
        <f>IF(Inputs!$B$27&lt;&gt;"Ready","PENDING INPUTS",IF(AND(A253&lt;=Inputs!$B$6,AA253&gt;0),Inputs!G16,0))</f>
        <v>0</v>
      </c>
      <c r="AD253" s="3">
        <f>IF(Inputs!$B$27&lt;&gt;"Ready","PENDING INPUTS",IF(A253&gt;Inputs!$B$6,0,MIN((AA253+AB253+AC253),IF(Inputs!H16=1,Inputs!D16,MAX(Inputs!F16,ROUND(AA253*Inputs!E16+AB253+AC253,2))))))</f>
        <v>0</v>
      </c>
      <c r="AE253">
        <f>IF(Inputs!$B$27&lt;&gt;"Ready","PENDING INPUTS",IF(AA253&lt;=0,99,1+IF(AND(K253&gt;0,OR(K253&lt;AA253,AND(K253=AA253,0&lt;2))),1,0)+IF(AND(S253&gt;0,OR(S253&lt;AA253,AND(S253=AA253,1&lt;2))),1,0)+IF(AND(AI253&gt;0,OR(AI253&lt;AA253,AND(AI253=AA253,3&lt;2))),1,0)+IF(AND(AQ253&gt;0,OR(AQ253&lt;AA253,AND(AQ253=AA253,4&lt;2))),1,0)+IF(AND(AY253&gt;0,OR(AY253&lt;AA253,AND(AY253=AA253,5&lt;2))),1,0)+IF(AND(BG253&gt;0,OR(BG253&lt;AA253,AND(BG253=AA253,6&lt;2))),1,0)+IF(AND(BO253&gt;0,OR(BO253&lt;AA253,AND(BO253=AA253,7&lt;2))),1,0)+IF(AND(BW253&gt;0,OR(BW253&lt;AA253,AND(BW253=AA253,8&lt;2))),1,0)+IF(AND(CE253&gt;0,OR(CE253&lt;AA253,AND(CE253=AA253,9&lt;2))),1,0)))</f>
        <v>99</v>
      </c>
      <c r="AF253" s="3">
        <f>IF(Inputs!$B$27&lt;&gt;"Ready","PENDING INPUTS",IF(A253&gt;Inputs!$B$6,0,MIN(MAX(0,(AA253+AB253+AC253)-AD253),MAX(0,C253-D253-(IF(O253&lt;AE253,K253+L253+M253-N253,0)+IF(W253&lt;AE253,S253+T253+U253-V253,0)+IF(AE253&lt;AE253,AA253+AB253+AC253-AD253,0)+IF(AM253&lt;AE253,AI253+AJ253+AK253-AL253,0)+IF(AU253&lt;AE253,AQ253+AR253+AS253-AT253,0)+IF(BC253&lt;AE253,AY253+AZ253+BA253-BB253,0)+IF(BK253&lt;AE253,BG253+BH253+BI253-BJ253,0)+IF(BS253&lt;AE253,BO253+BP253+BQ253-BR253,0)+IF(CA253&lt;AE253,BW253+BX253+BY253-BZ253,0)+IF(CI253&lt;AE253,CE253+CF253+CG253-CH253,0))))))</f>
        <v>0</v>
      </c>
      <c r="AG253" s="3">
        <f>IF(Inputs!$B$27&lt;&gt;"Ready","PENDING INPUTS",MIN((AA253+AB253+AC253),IF(D253&gt;C253,IF(D253=0,0,AD253*C253/D253),AD253+AF253)))</f>
        <v>0</v>
      </c>
      <c r="AH253" s="3">
        <f>IF(Inputs!$B$27&lt;&gt;"Ready","PENDING INPUTS",MAX(0,(AA253+AB253+AC253)-AG253))</f>
        <v>0</v>
      </c>
      <c r="AI253" s="3">
        <f>IF(Inputs!$B$27&lt;&gt;"Ready","PENDING INPUTS",AP252)</f>
        <v>0</v>
      </c>
      <c r="AJ253" s="3">
        <f>IF(Inputs!$B$27&lt;&gt;"Ready","PENDING INPUTS",IF(A253&lt;=Inputs!$B$6,ROUND(AI253*Inputs!C17/12,2),0))</f>
        <v>0</v>
      </c>
      <c r="AK253" s="3">
        <f>IF(Inputs!$B$27&lt;&gt;"Ready","PENDING INPUTS",IF(AND(A253&lt;=Inputs!$B$6,AI253&gt;0),Inputs!G17,0))</f>
        <v>0</v>
      </c>
      <c r="AL253" s="3">
        <f>IF(Inputs!$B$27&lt;&gt;"Ready","PENDING INPUTS",IF(A253&gt;Inputs!$B$6,0,MIN((AI253+AJ253+AK253),IF(Inputs!H17=1,Inputs!D17,MAX(Inputs!F17,ROUND(AI253*Inputs!E17+AJ253+AK253,2))))))</f>
        <v>0</v>
      </c>
      <c r="AM253">
        <f>IF(Inputs!$B$27&lt;&gt;"Ready","PENDING INPUTS",IF(AI253&lt;=0,99,1+IF(AND(K253&gt;0,OR(K253&lt;AI253,AND(K253=AI253,0&lt;3))),1,0)+IF(AND(S253&gt;0,OR(S253&lt;AI253,AND(S253=AI253,1&lt;3))),1,0)+IF(AND(AA253&gt;0,OR(AA253&lt;AI253,AND(AA253=AI253,2&lt;3))),1,0)+IF(AND(AQ253&gt;0,OR(AQ253&lt;AI253,AND(AQ253=AI253,4&lt;3))),1,0)+IF(AND(AY253&gt;0,OR(AY253&lt;AI253,AND(AY253=AI253,5&lt;3))),1,0)+IF(AND(BG253&gt;0,OR(BG253&lt;AI253,AND(BG253=AI253,6&lt;3))),1,0)+IF(AND(BO253&gt;0,OR(BO253&lt;AI253,AND(BO253=AI253,7&lt;3))),1,0)+IF(AND(BW253&gt;0,OR(BW253&lt;AI253,AND(BW253=AI253,8&lt;3))),1,0)+IF(AND(CE253&gt;0,OR(CE253&lt;AI253,AND(CE253=AI253,9&lt;3))),1,0)))</f>
        <v>99</v>
      </c>
      <c r="AN253" s="3">
        <f>IF(Inputs!$B$27&lt;&gt;"Ready","PENDING INPUTS",IF(A253&gt;Inputs!$B$6,0,MIN(MAX(0,(AI253+AJ253+AK253)-AL253),MAX(0,C253-D253-(IF(O253&lt;AM253,K253+L253+M253-N253,0)+IF(W253&lt;AM253,S253+T253+U253-V253,0)+IF(AE253&lt;AM253,AA253+AB253+AC253-AD253,0)+IF(AM253&lt;AM253,AI253+AJ253+AK253-AL253,0)+IF(AU253&lt;AM253,AQ253+AR253+AS253-AT253,0)+IF(BC253&lt;AM253,AY253+AZ253+BA253-BB253,0)+IF(BK253&lt;AM253,BG253+BH253+BI253-BJ253,0)+IF(BS253&lt;AM253,BO253+BP253+BQ253-BR253,0)+IF(CA253&lt;AM253,BW253+BX253+BY253-BZ253,0)+IF(CI253&lt;AM253,CE253+CF253+CG253-CH253,0))))))</f>
        <v>0</v>
      </c>
      <c r="AO253" s="3">
        <f>IF(Inputs!$B$27&lt;&gt;"Ready","PENDING INPUTS",MIN((AI253+AJ253+AK253),IF(D253&gt;C253,IF(D253=0,0,AL253*C253/D253),AL253+AN253)))</f>
        <v>0</v>
      </c>
      <c r="AP253" s="3">
        <f>IF(Inputs!$B$27&lt;&gt;"Ready","PENDING INPUTS",MAX(0,(AI253+AJ253+AK253)-AO253))</f>
        <v>0</v>
      </c>
      <c r="AQ253" s="3">
        <f>IF(Inputs!$B$27&lt;&gt;"Ready","PENDING INPUTS",AX252)</f>
        <v>0</v>
      </c>
      <c r="AR253" s="3">
        <f>IF(Inputs!$B$27&lt;&gt;"Ready","PENDING INPUTS",IF(A253&lt;=Inputs!$B$6,ROUND(AQ253*Inputs!C18/12,2),0))</f>
        <v>0</v>
      </c>
      <c r="AS253" s="3">
        <f>IF(Inputs!$B$27&lt;&gt;"Ready","PENDING INPUTS",IF(AND(A253&lt;=Inputs!$B$6,AQ253&gt;0),Inputs!G18,0))</f>
        <v>0</v>
      </c>
      <c r="AT253" s="3">
        <f>IF(Inputs!$B$27&lt;&gt;"Ready","PENDING INPUTS",IF(A253&gt;Inputs!$B$6,0,MIN((AQ253+AR253+AS253),IF(Inputs!H18=1,Inputs!D18,MAX(Inputs!F18,ROUND(AQ253*Inputs!E18+AR253+AS253,2))))))</f>
        <v>0</v>
      </c>
      <c r="AU253">
        <f>IF(Inputs!$B$27&lt;&gt;"Ready","PENDING INPUTS",IF(AQ253&lt;=0,99,1+IF(AND(K253&gt;0,OR(K253&lt;AQ253,AND(K253=AQ253,0&lt;4))),1,0)+IF(AND(S253&gt;0,OR(S253&lt;AQ253,AND(S253=AQ253,1&lt;4))),1,0)+IF(AND(AA253&gt;0,OR(AA253&lt;AQ253,AND(AA253=AQ253,2&lt;4))),1,0)+IF(AND(AI253&gt;0,OR(AI253&lt;AQ253,AND(AI253=AQ253,3&lt;4))),1,0)+IF(AND(AY253&gt;0,OR(AY253&lt;AQ253,AND(AY253=AQ253,5&lt;4))),1,0)+IF(AND(BG253&gt;0,OR(BG253&lt;AQ253,AND(BG253=AQ253,6&lt;4))),1,0)+IF(AND(BO253&gt;0,OR(BO253&lt;AQ253,AND(BO253=AQ253,7&lt;4))),1,0)+IF(AND(BW253&gt;0,OR(BW253&lt;AQ253,AND(BW253=AQ253,8&lt;4))),1,0)+IF(AND(CE253&gt;0,OR(CE253&lt;AQ253,AND(CE253=AQ253,9&lt;4))),1,0)))</f>
        <v>99</v>
      </c>
      <c r="AV253" s="3">
        <f>IF(Inputs!$B$27&lt;&gt;"Ready","PENDING INPUTS",IF(A253&gt;Inputs!$B$6,0,MIN(MAX(0,(AQ253+AR253+AS253)-AT253),MAX(0,C253-D253-(IF(O253&lt;AU253,K253+L253+M253-N253,0)+IF(W253&lt;AU253,S253+T253+U253-V253,0)+IF(AE253&lt;AU253,AA253+AB253+AC253-AD253,0)+IF(AM253&lt;AU253,AI253+AJ253+AK253-AL253,0)+IF(AU253&lt;AU253,AQ253+AR253+AS253-AT253,0)+IF(BC253&lt;AU253,AY253+AZ253+BA253-BB253,0)+IF(BK253&lt;AU253,BG253+BH253+BI253-BJ253,0)+IF(BS253&lt;AU253,BO253+BP253+BQ253-BR253,0)+IF(CA253&lt;AU253,BW253+BX253+BY253-BZ253,0)+IF(CI253&lt;AU253,CE253+CF253+CG253-CH253,0))))))</f>
        <v>0</v>
      </c>
      <c r="AW253" s="3">
        <f>IF(Inputs!$B$27&lt;&gt;"Ready","PENDING INPUTS",MIN((AQ253+AR253+AS253),IF(D253&gt;C253,IF(D253=0,0,AT253*C253/D253),AT253+AV253)))</f>
        <v>0</v>
      </c>
      <c r="AX253" s="3">
        <f>IF(Inputs!$B$27&lt;&gt;"Ready","PENDING INPUTS",MAX(0,(AQ253+AR253+AS253)-AW253))</f>
        <v>0</v>
      </c>
      <c r="AY253" s="3">
        <f>IF(Inputs!$B$27&lt;&gt;"Ready","PENDING INPUTS",BF252)</f>
        <v>0</v>
      </c>
      <c r="AZ253" s="3">
        <f>IF(Inputs!$B$27&lt;&gt;"Ready","PENDING INPUTS",IF(A253&lt;=Inputs!$B$6,ROUND(AY253*Inputs!C19/12,2),0))</f>
        <v>0</v>
      </c>
      <c r="BA253" s="3">
        <f>IF(Inputs!$B$27&lt;&gt;"Ready","PENDING INPUTS",IF(AND(A253&lt;=Inputs!$B$6,AY253&gt;0),Inputs!G19,0))</f>
        <v>0</v>
      </c>
      <c r="BB253" s="3">
        <f>IF(Inputs!$B$27&lt;&gt;"Ready","PENDING INPUTS",IF(A253&gt;Inputs!$B$6,0,MIN((AY253+AZ253+BA253),IF(Inputs!H19=1,Inputs!D19,MAX(Inputs!F19,ROUND(AY253*Inputs!E19+AZ253+BA253,2))))))</f>
        <v>0</v>
      </c>
      <c r="BC253">
        <f>IF(Inputs!$B$27&lt;&gt;"Ready","PENDING INPUTS",IF(AY253&lt;=0,99,1+IF(AND(K253&gt;0,OR(K253&lt;AY253,AND(K253=AY253,0&lt;5))),1,0)+IF(AND(S253&gt;0,OR(S253&lt;AY253,AND(S253=AY253,1&lt;5))),1,0)+IF(AND(AA253&gt;0,OR(AA253&lt;AY253,AND(AA253=AY253,2&lt;5))),1,0)+IF(AND(AI253&gt;0,OR(AI253&lt;AY253,AND(AI253=AY253,3&lt;5))),1,0)+IF(AND(AQ253&gt;0,OR(AQ253&lt;AY253,AND(AQ253=AY253,4&lt;5))),1,0)+IF(AND(BG253&gt;0,OR(BG253&lt;AY253,AND(BG253=AY253,6&lt;5))),1,0)+IF(AND(BO253&gt;0,OR(BO253&lt;AY253,AND(BO253=AY253,7&lt;5))),1,0)+IF(AND(BW253&gt;0,OR(BW253&lt;AY253,AND(BW253=AY253,8&lt;5))),1,0)+IF(AND(CE253&gt;0,OR(CE253&lt;AY253,AND(CE253=AY253,9&lt;5))),1,0)))</f>
        <v>99</v>
      </c>
      <c r="BD253" s="3">
        <f>IF(Inputs!$B$27&lt;&gt;"Ready","PENDING INPUTS",IF(A253&gt;Inputs!$B$6,0,MIN(MAX(0,(AY253+AZ253+BA253)-BB253),MAX(0,C253-D253-(IF(O253&lt;BC253,K253+L253+M253-N253,0)+IF(W253&lt;BC253,S253+T253+U253-V253,0)+IF(AE253&lt;BC253,AA253+AB253+AC253-AD253,0)+IF(AM253&lt;BC253,AI253+AJ253+AK253-AL253,0)+IF(AU253&lt;BC253,AQ253+AR253+AS253-AT253,0)+IF(BC253&lt;BC253,AY253+AZ253+BA253-BB253,0)+IF(BK253&lt;BC253,BG253+BH253+BI253-BJ253,0)+IF(BS253&lt;BC253,BO253+BP253+BQ253-BR253,0)+IF(CA253&lt;BC253,BW253+BX253+BY253-BZ253,0)+IF(CI253&lt;BC253,CE253+CF253+CG253-CH253,0))))))</f>
        <v>0</v>
      </c>
      <c r="BE253" s="3">
        <f>IF(Inputs!$B$27&lt;&gt;"Ready","PENDING INPUTS",MIN((AY253+AZ253+BA253),IF(D253&gt;C253,IF(D253=0,0,BB253*C253/D253),BB253+BD253)))</f>
        <v>0</v>
      </c>
      <c r="BF253" s="3">
        <f>IF(Inputs!$B$27&lt;&gt;"Ready","PENDING INPUTS",MAX(0,(AY253+AZ253+BA253)-BE253))</f>
        <v>0</v>
      </c>
      <c r="BG253" s="3">
        <f>IF(Inputs!$B$27&lt;&gt;"Ready","PENDING INPUTS",BN252)</f>
        <v>0</v>
      </c>
      <c r="BH253" s="3">
        <f>IF(Inputs!$B$27&lt;&gt;"Ready","PENDING INPUTS",IF(A253&lt;=Inputs!$B$6,ROUND(BG253*Inputs!C20/12,2),0))</f>
        <v>0</v>
      </c>
      <c r="BI253" s="3">
        <f>IF(Inputs!$B$27&lt;&gt;"Ready","PENDING INPUTS",IF(AND(A253&lt;=Inputs!$B$6,BG253&gt;0),Inputs!G20,0))</f>
        <v>0</v>
      </c>
      <c r="BJ253" s="3">
        <f>IF(Inputs!$B$27&lt;&gt;"Ready","PENDING INPUTS",IF(A253&gt;Inputs!$B$6,0,MIN((BG253+BH253+BI253),IF(Inputs!H20=1,Inputs!D20,MAX(Inputs!F20,ROUND(BG253*Inputs!E20+BH253+BI253,2))))))</f>
        <v>0</v>
      </c>
      <c r="BK253">
        <f>IF(Inputs!$B$27&lt;&gt;"Ready","PENDING INPUTS",IF(BG253&lt;=0,99,1+IF(AND(K253&gt;0,OR(K253&lt;BG253,AND(K253=BG253,0&lt;6))),1,0)+IF(AND(S253&gt;0,OR(S253&lt;BG253,AND(S253=BG253,1&lt;6))),1,0)+IF(AND(AA253&gt;0,OR(AA253&lt;BG253,AND(AA253=BG253,2&lt;6))),1,0)+IF(AND(AI253&gt;0,OR(AI253&lt;BG253,AND(AI253=BG253,3&lt;6))),1,0)+IF(AND(AQ253&gt;0,OR(AQ253&lt;BG253,AND(AQ253=BG253,4&lt;6))),1,0)+IF(AND(AY253&gt;0,OR(AY253&lt;BG253,AND(AY253=BG253,5&lt;6))),1,0)+IF(AND(BO253&gt;0,OR(BO253&lt;BG253,AND(BO253=BG253,7&lt;6))),1,0)+IF(AND(BW253&gt;0,OR(BW253&lt;BG253,AND(BW253=BG253,8&lt;6))),1,0)+IF(AND(CE253&gt;0,OR(CE253&lt;BG253,AND(CE253=BG253,9&lt;6))),1,0)))</f>
        <v>99</v>
      </c>
      <c r="BL253" s="3">
        <f>IF(Inputs!$B$27&lt;&gt;"Ready","PENDING INPUTS",IF(A253&gt;Inputs!$B$6,0,MIN(MAX(0,(BG253+BH253+BI253)-BJ253),MAX(0,C253-D253-(IF(O253&lt;BK253,K253+L253+M253-N253,0)+IF(W253&lt;BK253,S253+T253+U253-V253,0)+IF(AE253&lt;BK253,AA253+AB253+AC253-AD253,0)+IF(AM253&lt;BK253,AI253+AJ253+AK253-AL253,0)+IF(AU253&lt;BK253,AQ253+AR253+AS253-AT253,0)+IF(BC253&lt;BK253,AY253+AZ253+BA253-BB253,0)+IF(BK253&lt;BK253,BG253+BH253+BI253-BJ253,0)+IF(BS253&lt;BK253,BO253+BP253+BQ253-BR253,0)+IF(CA253&lt;BK253,BW253+BX253+BY253-BZ253,0)+IF(CI253&lt;BK253,CE253+CF253+CG253-CH253,0))))))</f>
        <v>0</v>
      </c>
      <c r="BM253" s="3">
        <f>IF(Inputs!$B$27&lt;&gt;"Ready","PENDING INPUTS",MIN((BG253+BH253+BI253),IF(D253&gt;C253,IF(D253=0,0,BJ253*C253/D253),BJ253+BL253)))</f>
        <v>0</v>
      </c>
      <c r="BN253" s="3">
        <f>IF(Inputs!$B$27&lt;&gt;"Ready","PENDING INPUTS",MAX(0,(BG253+BH253+BI253)-BM253))</f>
        <v>0</v>
      </c>
      <c r="BO253" s="3">
        <f>IF(Inputs!$B$27&lt;&gt;"Ready","PENDING INPUTS",BV252)</f>
        <v>0</v>
      </c>
      <c r="BP253" s="3">
        <f>IF(Inputs!$B$27&lt;&gt;"Ready","PENDING INPUTS",IF(A253&lt;=Inputs!$B$6,ROUND(BO253*Inputs!C21/12,2),0))</f>
        <v>0</v>
      </c>
      <c r="BQ253" s="3">
        <f>IF(Inputs!$B$27&lt;&gt;"Ready","PENDING INPUTS",IF(AND(A253&lt;=Inputs!$B$6,BO253&gt;0),Inputs!G21,0))</f>
        <v>0</v>
      </c>
      <c r="BR253" s="3">
        <f>IF(Inputs!$B$27&lt;&gt;"Ready","PENDING INPUTS",IF(A253&gt;Inputs!$B$6,0,MIN((BO253+BP253+BQ253),IF(Inputs!H21=1,Inputs!D21,MAX(Inputs!F21,ROUND(BO253*Inputs!E21+BP253+BQ253,2))))))</f>
        <v>0</v>
      </c>
      <c r="BS253">
        <f>IF(Inputs!$B$27&lt;&gt;"Ready","PENDING INPUTS",IF(BO253&lt;=0,99,1+IF(AND(K253&gt;0,OR(K253&lt;BO253,AND(K253=BO253,0&lt;7))),1,0)+IF(AND(S253&gt;0,OR(S253&lt;BO253,AND(S253=BO253,1&lt;7))),1,0)+IF(AND(AA253&gt;0,OR(AA253&lt;BO253,AND(AA253=BO253,2&lt;7))),1,0)+IF(AND(AI253&gt;0,OR(AI253&lt;BO253,AND(AI253=BO253,3&lt;7))),1,0)+IF(AND(AQ253&gt;0,OR(AQ253&lt;BO253,AND(AQ253=BO253,4&lt;7))),1,0)+IF(AND(AY253&gt;0,OR(AY253&lt;BO253,AND(AY253=BO253,5&lt;7))),1,0)+IF(AND(BG253&gt;0,OR(BG253&lt;BO253,AND(BG253=BO253,6&lt;7))),1,0)+IF(AND(BW253&gt;0,OR(BW253&lt;BO253,AND(BW253=BO253,8&lt;7))),1,0)+IF(AND(CE253&gt;0,OR(CE253&lt;BO253,AND(CE253=BO253,9&lt;7))),1,0)))</f>
        <v>99</v>
      </c>
      <c r="BT253" s="3">
        <f>IF(Inputs!$B$27&lt;&gt;"Ready","PENDING INPUTS",IF(A253&gt;Inputs!$B$6,0,MIN(MAX(0,(BO253+BP253+BQ253)-BR253),MAX(0,C253-D253-(IF(O253&lt;BS253,K253+L253+M253-N253,0)+IF(W253&lt;BS253,S253+T253+U253-V253,0)+IF(AE253&lt;BS253,AA253+AB253+AC253-AD253,0)+IF(AM253&lt;BS253,AI253+AJ253+AK253-AL253,0)+IF(AU253&lt;BS253,AQ253+AR253+AS253-AT253,0)+IF(BC253&lt;BS253,AY253+AZ253+BA253-BB253,0)+IF(BK253&lt;BS253,BG253+BH253+BI253-BJ253,0)+IF(BS253&lt;BS253,BO253+BP253+BQ253-BR253,0)+IF(CA253&lt;BS253,BW253+BX253+BY253-BZ253,0)+IF(CI253&lt;BS253,CE253+CF253+CG253-CH253,0))))))</f>
        <v>0</v>
      </c>
      <c r="BU253" s="3">
        <f>IF(Inputs!$B$27&lt;&gt;"Ready","PENDING INPUTS",MIN((BO253+BP253+BQ253),IF(D253&gt;C253,IF(D253=0,0,BR253*C253/D253),BR253+BT253)))</f>
        <v>0</v>
      </c>
      <c r="BV253" s="3">
        <f>IF(Inputs!$B$27&lt;&gt;"Ready","PENDING INPUTS",MAX(0,(BO253+BP253+BQ253)-BU253))</f>
        <v>0</v>
      </c>
      <c r="BW253" s="3">
        <f>IF(Inputs!$B$27&lt;&gt;"Ready","PENDING INPUTS",CD252)</f>
        <v>0</v>
      </c>
      <c r="BX253" s="3">
        <f>IF(Inputs!$B$27&lt;&gt;"Ready","PENDING INPUTS",IF(A253&lt;=Inputs!$B$6,ROUND(BW253*Inputs!C22/12,2),0))</f>
        <v>0</v>
      </c>
      <c r="BY253" s="3">
        <f>IF(Inputs!$B$27&lt;&gt;"Ready","PENDING INPUTS",IF(AND(A253&lt;=Inputs!$B$6,BW253&gt;0),Inputs!G22,0))</f>
        <v>0</v>
      </c>
      <c r="BZ253" s="3">
        <f>IF(Inputs!$B$27&lt;&gt;"Ready","PENDING INPUTS",IF(A253&gt;Inputs!$B$6,0,MIN((BW253+BX253+BY253),IF(Inputs!H22=1,Inputs!D22,MAX(Inputs!F22,ROUND(BW253*Inputs!E22+BX253+BY253,2))))))</f>
        <v>0</v>
      </c>
      <c r="CA253">
        <f>IF(Inputs!$B$27&lt;&gt;"Ready","PENDING INPUTS",IF(BW253&lt;=0,99,1+IF(AND(K253&gt;0,OR(K253&lt;BW253,AND(K253=BW253,0&lt;8))),1,0)+IF(AND(S253&gt;0,OR(S253&lt;BW253,AND(S253=BW253,1&lt;8))),1,0)+IF(AND(AA253&gt;0,OR(AA253&lt;BW253,AND(AA253=BW253,2&lt;8))),1,0)+IF(AND(AI253&gt;0,OR(AI253&lt;BW253,AND(AI253=BW253,3&lt;8))),1,0)+IF(AND(AQ253&gt;0,OR(AQ253&lt;BW253,AND(AQ253=BW253,4&lt;8))),1,0)+IF(AND(AY253&gt;0,OR(AY253&lt;BW253,AND(AY253=BW253,5&lt;8))),1,0)+IF(AND(BG253&gt;0,OR(BG253&lt;BW253,AND(BG253=BW253,6&lt;8))),1,0)+IF(AND(BO253&gt;0,OR(BO253&lt;BW253,AND(BO253=BW253,7&lt;8))),1,0)+IF(AND(CE253&gt;0,OR(CE253&lt;BW253,AND(CE253=BW253,9&lt;8))),1,0)))</f>
        <v>99</v>
      </c>
      <c r="CB253" s="3">
        <f>IF(Inputs!$B$27&lt;&gt;"Ready","PENDING INPUTS",IF(A253&gt;Inputs!$B$6,0,MIN(MAX(0,(BW253+BX253+BY253)-BZ253),MAX(0,C253-D253-(IF(O253&lt;CA253,K253+L253+M253-N253,0)+IF(W253&lt;CA253,S253+T253+U253-V253,0)+IF(AE253&lt;CA253,AA253+AB253+AC253-AD253,0)+IF(AM253&lt;CA253,AI253+AJ253+AK253-AL253,0)+IF(AU253&lt;CA253,AQ253+AR253+AS253-AT253,0)+IF(BC253&lt;CA253,AY253+AZ253+BA253-BB253,0)+IF(BK253&lt;CA253,BG253+BH253+BI253-BJ253,0)+IF(BS253&lt;CA253,BO253+BP253+BQ253-BR253,0)+IF(CA253&lt;CA253,BW253+BX253+BY253-BZ253,0)+IF(CI253&lt;CA253,CE253+CF253+CG253-CH253,0))))))</f>
        <v>0</v>
      </c>
      <c r="CC253" s="3">
        <f>IF(Inputs!$B$27&lt;&gt;"Ready","PENDING INPUTS",MIN((BW253+BX253+BY253),IF(D253&gt;C253,IF(D253=0,0,BZ253*C253/D253),BZ253+CB253)))</f>
        <v>0</v>
      </c>
      <c r="CD253" s="3">
        <f>IF(Inputs!$B$27&lt;&gt;"Ready","PENDING INPUTS",MAX(0,(BW253+BX253+BY253)-CC253))</f>
        <v>0</v>
      </c>
      <c r="CE253" s="3">
        <f>IF(Inputs!$B$27&lt;&gt;"Ready","PENDING INPUTS",CL252)</f>
        <v>0</v>
      </c>
      <c r="CF253" s="3">
        <f>IF(Inputs!$B$27&lt;&gt;"Ready","PENDING INPUTS",IF(A253&lt;=Inputs!$B$6,ROUND(CE253*Inputs!C23/12,2),0))</f>
        <v>0</v>
      </c>
      <c r="CG253" s="3">
        <f>IF(Inputs!$B$27&lt;&gt;"Ready","PENDING INPUTS",IF(AND(A253&lt;=Inputs!$B$6,CE253&gt;0),Inputs!G23,0))</f>
        <v>0</v>
      </c>
      <c r="CH253" s="3">
        <f>IF(Inputs!$B$27&lt;&gt;"Ready","PENDING INPUTS",IF(A253&gt;Inputs!$B$6,0,MIN((CE253+CF253+CG253),IF(Inputs!H23=1,Inputs!D23,MAX(Inputs!F23,ROUND(CE253*Inputs!E23+CF253+CG253,2))))))</f>
        <v>0</v>
      </c>
      <c r="CI253">
        <f>IF(Inputs!$B$27&lt;&gt;"Ready","PENDING INPUTS",IF(CE253&lt;=0,99,1+IF(AND(K253&gt;0,OR(K253&lt;CE253,AND(K253=CE253,0&lt;9))),1,0)+IF(AND(S253&gt;0,OR(S253&lt;CE253,AND(S253=CE253,1&lt;9))),1,0)+IF(AND(AA253&gt;0,OR(AA253&lt;CE253,AND(AA253=CE253,2&lt;9))),1,0)+IF(AND(AI253&gt;0,OR(AI253&lt;CE253,AND(AI253=CE253,3&lt;9))),1,0)+IF(AND(AQ253&gt;0,OR(AQ253&lt;CE253,AND(AQ253=CE253,4&lt;9))),1,0)+IF(AND(AY253&gt;0,OR(AY253&lt;CE253,AND(AY253=CE253,5&lt;9))),1,0)+IF(AND(BG253&gt;0,OR(BG253&lt;CE253,AND(BG253=CE253,6&lt;9))),1,0)+IF(AND(BO253&gt;0,OR(BO253&lt;CE253,AND(BO253=CE253,7&lt;9))),1,0)+IF(AND(BW253&gt;0,OR(BW253&lt;CE253,AND(BW253=CE253,8&lt;9))),1,0)))</f>
        <v>99</v>
      </c>
      <c r="CJ253" s="3">
        <f>IF(Inputs!$B$27&lt;&gt;"Ready","PENDING INPUTS",IF(A253&gt;Inputs!$B$6,0,MIN(MAX(0,(CE253+CF253+CG253)-CH253),MAX(0,C253-D253-(IF(O253&lt;CI253,K253+L253+M253-N253,0)+IF(W253&lt;CI253,S253+T253+U253-V253,0)+IF(AE253&lt;CI253,AA253+AB253+AC253-AD253,0)+IF(AM253&lt;CI253,AI253+AJ253+AK253-AL253,0)+IF(AU253&lt;CI253,AQ253+AR253+AS253-AT253,0)+IF(BC253&lt;CI253,AY253+AZ253+BA253-BB253,0)+IF(BK253&lt;CI253,BG253+BH253+BI253-BJ253,0)+IF(BS253&lt;CI253,BO253+BP253+BQ253-BR253,0)+IF(CA253&lt;CI253,BW253+BX253+BY253-BZ253,0)+IF(CI253&lt;CI253,CE253+CF253+CG253-CH253,0))))))</f>
        <v>0</v>
      </c>
      <c r="CK253" s="3">
        <f>IF(Inputs!$B$27&lt;&gt;"Ready","PENDING INPUTS",MIN((CE253+CF253+CG253),IF(D253&gt;C253,IF(D253=0,0,CH253*C253/D253),CH253+CJ253)))</f>
        <v>0</v>
      </c>
      <c r="CL253" s="3">
        <f>IF(Inputs!$B$27&lt;&gt;"Ready","PENDING INPUTS",MAX(0,(CE253+CF253+CG253)-CK253))</f>
        <v>0</v>
      </c>
    </row>
    <row r="254" spans="1:90" ht="27.95" customHeight="1" x14ac:dyDescent="0.25">
      <c r="A254">
        <v>250</v>
      </c>
      <c r="B254" s="13">
        <f>IF(Inputs!$B$27&lt;&gt;"Ready","PENDING INPUTS",EDATE(Inputs!$B$5,A254-1))</f>
        <v>53874</v>
      </c>
      <c r="C254" s="3">
        <f>IF(Inputs!$B$27&lt;&gt;"Ready","PENDING INPUTS",IF(A254&lt;=Inputs!$B$6,MAX(0,Inputs!$B$4+IF(A254=Inputs!$B$7,Inputs!$B$8,0)+IF(A254=Inputs!$B$9,Inputs!$B$10,0)),0))</f>
        <v>0</v>
      </c>
      <c r="D254" s="3">
        <f>IF(Inputs!$B$27&lt;&gt;"Ready","PENDING INPUTS",SUM(N254,V254,AD254,AL254,AT254,BB254,BJ254,BR254,BZ254,CH254))</f>
        <v>0</v>
      </c>
      <c r="E254" s="3">
        <f>IF(Inputs!$B$27&lt;&gt;"Ready","PENDING INPUTS",MAX(0,D254-C254))</f>
        <v>0</v>
      </c>
      <c r="F254" s="3">
        <f>IF(Inputs!$B$27&lt;&gt;"Ready","PENDING INPUTS",SUM(Q254,Y254,AG254,AO254,AW254,BE254,BM254,BU254,CC254,CK254))</f>
        <v>0</v>
      </c>
      <c r="G254" s="3">
        <f>IF(Inputs!$B$27&lt;&gt;"Ready","PENDING INPUTS",SUM(L254,T254,AB254,AJ254,AR254,AZ254,BH254,BP254,BX254,CF254))</f>
        <v>0</v>
      </c>
      <c r="H254" s="3">
        <f>IF(Inputs!$B$27&lt;&gt;"Ready","PENDING INPUTS",SUM(M254,U254,AC254,AK254,AS254,BA254,BI254,BQ254,BY254,CG254))</f>
        <v>0</v>
      </c>
      <c r="I254" s="3">
        <f>IF(Inputs!$B$27&lt;&gt;"Ready","PENDING INPUTS",SUM(R254,Z254,AH254,AP254,AX254,BF254,BN254,BV254,CD254,CL254))</f>
        <v>0</v>
      </c>
      <c r="J254" t="str">
        <f>IF(Inputs!$B$27&lt;&gt;"Ready","PENDING INPUTS",IF(A254&gt;Inputs!$B$6,"Beyond horizon",IF(E254&gt;0.005,"MINIMUM SHORTFALL",IF(I254&lt;0.005,"Paid off","In progress"))))</f>
        <v>Beyond horizon</v>
      </c>
      <c r="K254" s="3">
        <f>IF(Inputs!$B$27&lt;&gt;"Ready","PENDING INPUTS",R253)</f>
        <v>0</v>
      </c>
      <c r="L254" s="3">
        <f>IF(Inputs!$B$27&lt;&gt;"Ready","PENDING INPUTS",IF(A254&lt;=Inputs!$B$6,ROUND(K254*Inputs!C14/12,2),0))</f>
        <v>0</v>
      </c>
      <c r="M254" s="3">
        <f>IF(Inputs!$B$27&lt;&gt;"Ready","PENDING INPUTS",IF(AND(A254&lt;=Inputs!$B$6,K254&gt;0),Inputs!G14,0))</f>
        <v>0</v>
      </c>
      <c r="N254" s="3">
        <f>IF(Inputs!$B$27&lt;&gt;"Ready","PENDING INPUTS",IF(A254&gt;Inputs!$B$6,0,MIN((K254+L254+M254),IF(Inputs!H14=1,Inputs!D14,MAX(Inputs!F14,ROUND(K254*Inputs!E14+L254+M254,2))))))</f>
        <v>0</v>
      </c>
      <c r="O254">
        <f>IF(Inputs!$B$27&lt;&gt;"Ready","PENDING INPUTS",IF(K254&lt;=0,99,1+IF(AND(S254&gt;0,OR(S254&lt;K254,AND(S254=K254,1&lt;0))),1,0)+IF(AND(AA254&gt;0,OR(AA254&lt;K254,AND(AA254=K254,2&lt;0))),1,0)+IF(AND(AI254&gt;0,OR(AI254&lt;K254,AND(AI254=K254,3&lt;0))),1,0)+IF(AND(AQ254&gt;0,OR(AQ254&lt;K254,AND(AQ254=K254,4&lt;0))),1,0)+IF(AND(AY254&gt;0,OR(AY254&lt;K254,AND(AY254=K254,5&lt;0))),1,0)+IF(AND(BG254&gt;0,OR(BG254&lt;K254,AND(BG254=K254,6&lt;0))),1,0)+IF(AND(BO254&gt;0,OR(BO254&lt;K254,AND(BO254=K254,7&lt;0))),1,0)+IF(AND(BW254&gt;0,OR(BW254&lt;K254,AND(BW254=K254,8&lt;0))),1,0)+IF(AND(CE254&gt;0,OR(CE254&lt;K254,AND(CE254=K254,9&lt;0))),1,0)))</f>
        <v>99</v>
      </c>
      <c r="P254" s="3">
        <f>IF(Inputs!$B$27&lt;&gt;"Ready","PENDING INPUTS",IF(A254&gt;Inputs!$B$6,0,MIN(MAX(0,(K254+L254+M254)-N254),MAX(0,C254-D254-(IF(O254&lt;O254,K254+L254+M254-N254,0)+IF(W254&lt;O254,S254+T254+U254-V254,0)+IF(AE254&lt;O254,AA254+AB254+AC254-AD254,0)+IF(AM254&lt;O254,AI254+AJ254+AK254-AL254,0)+IF(AU254&lt;O254,AQ254+AR254+AS254-AT254,0)+IF(BC254&lt;O254,AY254+AZ254+BA254-BB254,0)+IF(BK254&lt;O254,BG254+BH254+BI254-BJ254,0)+IF(BS254&lt;O254,BO254+BP254+BQ254-BR254,0)+IF(CA254&lt;O254,BW254+BX254+BY254-BZ254,0)+IF(CI254&lt;O254,CE254+CF254+CG254-CH254,0))))))</f>
        <v>0</v>
      </c>
      <c r="Q254" s="3">
        <f>IF(Inputs!$B$27&lt;&gt;"Ready","PENDING INPUTS",MIN((K254+L254+M254),IF(D254&gt;C254,IF(D254=0,0,N254*C254/D254),N254+P254)))</f>
        <v>0</v>
      </c>
      <c r="R254" s="3">
        <f>IF(Inputs!$B$27&lt;&gt;"Ready","PENDING INPUTS",MAX(0,(K254+L254+M254)-Q254))</f>
        <v>0</v>
      </c>
      <c r="S254" s="3">
        <f>IF(Inputs!$B$27&lt;&gt;"Ready","PENDING INPUTS",Z253)</f>
        <v>0</v>
      </c>
      <c r="T254" s="3">
        <f>IF(Inputs!$B$27&lt;&gt;"Ready","PENDING INPUTS",IF(A254&lt;=Inputs!$B$6,ROUND(S254*Inputs!C15/12,2),0))</f>
        <v>0</v>
      </c>
      <c r="U254" s="3">
        <f>IF(Inputs!$B$27&lt;&gt;"Ready","PENDING INPUTS",IF(AND(A254&lt;=Inputs!$B$6,S254&gt;0),Inputs!G15,0))</f>
        <v>0</v>
      </c>
      <c r="V254" s="3">
        <f>IF(Inputs!$B$27&lt;&gt;"Ready","PENDING INPUTS",IF(A254&gt;Inputs!$B$6,0,MIN((S254+T254+U254),IF(Inputs!H15=1,Inputs!D15,MAX(Inputs!F15,ROUND(S254*Inputs!E15+T254+U254,2))))))</f>
        <v>0</v>
      </c>
      <c r="W254">
        <f>IF(Inputs!$B$27&lt;&gt;"Ready","PENDING INPUTS",IF(S254&lt;=0,99,1+IF(AND(K254&gt;0,OR(K254&lt;S254,AND(K254=S254,0&lt;1))),1,0)+IF(AND(AA254&gt;0,OR(AA254&lt;S254,AND(AA254=S254,2&lt;1))),1,0)+IF(AND(AI254&gt;0,OR(AI254&lt;S254,AND(AI254=S254,3&lt;1))),1,0)+IF(AND(AQ254&gt;0,OR(AQ254&lt;S254,AND(AQ254=S254,4&lt;1))),1,0)+IF(AND(AY254&gt;0,OR(AY254&lt;S254,AND(AY254=S254,5&lt;1))),1,0)+IF(AND(BG254&gt;0,OR(BG254&lt;S254,AND(BG254=S254,6&lt;1))),1,0)+IF(AND(BO254&gt;0,OR(BO254&lt;S254,AND(BO254=S254,7&lt;1))),1,0)+IF(AND(BW254&gt;0,OR(BW254&lt;S254,AND(BW254=S254,8&lt;1))),1,0)+IF(AND(CE254&gt;0,OR(CE254&lt;S254,AND(CE254=S254,9&lt;1))),1,0)))</f>
        <v>99</v>
      </c>
      <c r="X254" s="3">
        <f>IF(Inputs!$B$27&lt;&gt;"Ready","PENDING INPUTS",IF(A254&gt;Inputs!$B$6,0,MIN(MAX(0,(S254+T254+U254)-V254),MAX(0,C254-D254-(IF(O254&lt;W254,K254+L254+M254-N254,0)+IF(W254&lt;W254,S254+T254+U254-V254,0)+IF(AE254&lt;W254,AA254+AB254+AC254-AD254,0)+IF(AM254&lt;W254,AI254+AJ254+AK254-AL254,0)+IF(AU254&lt;W254,AQ254+AR254+AS254-AT254,0)+IF(BC254&lt;W254,AY254+AZ254+BA254-BB254,0)+IF(BK254&lt;W254,BG254+BH254+BI254-BJ254,0)+IF(BS254&lt;W254,BO254+BP254+BQ254-BR254,0)+IF(CA254&lt;W254,BW254+BX254+BY254-BZ254,0)+IF(CI254&lt;W254,CE254+CF254+CG254-CH254,0))))))</f>
        <v>0</v>
      </c>
      <c r="Y254" s="3">
        <f>IF(Inputs!$B$27&lt;&gt;"Ready","PENDING INPUTS",MIN((S254+T254+U254),IF(D254&gt;C254,IF(D254=0,0,V254*C254/D254),V254+X254)))</f>
        <v>0</v>
      </c>
      <c r="Z254" s="3">
        <f>IF(Inputs!$B$27&lt;&gt;"Ready","PENDING INPUTS",MAX(0,(S254+T254+U254)-Y254))</f>
        <v>0</v>
      </c>
      <c r="AA254" s="3">
        <f>IF(Inputs!$B$27&lt;&gt;"Ready","PENDING INPUTS",AH253)</f>
        <v>0</v>
      </c>
      <c r="AB254" s="3">
        <f>IF(Inputs!$B$27&lt;&gt;"Ready","PENDING INPUTS",IF(A254&lt;=Inputs!$B$6,ROUND(AA254*Inputs!C16/12,2),0))</f>
        <v>0</v>
      </c>
      <c r="AC254" s="3">
        <f>IF(Inputs!$B$27&lt;&gt;"Ready","PENDING INPUTS",IF(AND(A254&lt;=Inputs!$B$6,AA254&gt;0),Inputs!G16,0))</f>
        <v>0</v>
      </c>
      <c r="AD254" s="3">
        <f>IF(Inputs!$B$27&lt;&gt;"Ready","PENDING INPUTS",IF(A254&gt;Inputs!$B$6,0,MIN((AA254+AB254+AC254),IF(Inputs!H16=1,Inputs!D16,MAX(Inputs!F16,ROUND(AA254*Inputs!E16+AB254+AC254,2))))))</f>
        <v>0</v>
      </c>
      <c r="AE254">
        <f>IF(Inputs!$B$27&lt;&gt;"Ready","PENDING INPUTS",IF(AA254&lt;=0,99,1+IF(AND(K254&gt;0,OR(K254&lt;AA254,AND(K254=AA254,0&lt;2))),1,0)+IF(AND(S254&gt;0,OR(S254&lt;AA254,AND(S254=AA254,1&lt;2))),1,0)+IF(AND(AI254&gt;0,OR(AI254&lt;AA254,AND(AI254=AA254,3&lt;2))),1,0)+IF(AND(AQ254&gt;0,OR(AQ254&lt;AA254,AND(AQ254=AA254,4&lt;2))),1,0)+IF(AND(AY254&gt;0,OR(AY254&lt;AA254,AND(AY254=AA254,5&lt;2))),1,0)+IF(AND(BG254&gt;0,OR(BG254&lt;AA254,AND(BG254=AA254,6&lt;2))),1,0)+IF(AND(BO254&gt;0,OR(BO254&lt;AA254,AND(BO254=AA254,7&lt;2))),1,0)+IF(AND(BW254&gt;0,OR(BW254&lt;AA254,AND(BW254=AA254,8&lt;2))),1,0)+IF(AND(CE254&gt;0,OR(CE254&lt;AA254,AND(CE254=AA254,9&lt;2))),1,0)))</f>
        <v>99</v>
      </c>
      <c r="AF254" s="3">
        <f>IF(Inputs!$B$27&lt;&gt;"Ready","PENDING INPUTS",IF(A254&gt;Inputs!$B$6,0,MIN(MAX(0,(AA254+AB254+AC254)-AD254),MAX(0,C254-D254-(IF(O254&lt;AE254,K254+L254+M254-N254,0)+IF(W254&lt;AE254,S254+T254+U254-V254,0)+IF(AE254&lt;AE254,AA254+AB254+AC254-AD254,0)+IF(AM254&lt;AE254,AI254+AJ254+AK254-AL254,0)+IF(AU254&lt;AE254,AQ254+AR254+AS254-AT254,0)+IF(BC254&lt;AE254,AY254+AZ254+BA254-BB254,0)+IF(BK254&lt;AE254,BG254+BH254+BI254-BJ254,0)+IF(BS254&lt;AE254,BO254+BP254+BQ254-BR254,0)+IF(CA254&lt;AE254,BW254+BX254+BY254-BZ254,0)+IF(CI254&lt;AE254,CE254+CF254+CG254-CH254,0))))))</f>
        <v>0</v>
      </c>
      <c r="AG254" s="3">
        <f>IF(Inputs!$B$27&lt;&gt;"Ready","PENDING INPUTS",MIN((AA254+AB254+AC254),IF(D254&gt;C254,IF(D254=0,0,AD254*C254/D254),AD254+AF254)))</f>
        <v>0</v>
      </c>
      <c r="AH254" s="3">
        <f>IF(Inputs!$B$27&lt;&gt;"Ready","PENDING INPUTS",MAX(0,(AA254+AB254+AC254)-AG254))</f>
        <v>0</v>
      </c>
      <c r="AI254" s="3">
        <f>IF(Inputs!$B$27&lt;&gt;"Ready","PENDING INPUTS",AP253)</f>
        <v>0</v>
      </c>
      <c r="AJ254" s="3">
        <f>IF(Inputs!$B$27&lt;&gt;"Ready","PENDING INPUTS",IF(A254&lt;=Inputs!$B$6,ROUND(AI254*Inputs!C17/12,2),0))</f>
        <v>0</v>
      </c>
      <c r="AK254" s="3">
        <f>IF(Inputs!$B$27&lt;&gt;"Ready","PENDING INPUTS",IF(AND(A254&lt;=Inputs!$B$6,AI254&gt;0),Inputs!G17,0))</f>
        <v>0</v>
      </c>
      <c r="AL254" s="3">
        <f>IF(Inputs!$B$27&lt;&gt;"Ready","PENDING INPUTS",IF(A254&gt;Inputs!$B$6,0,MIN((AI254+AJ254+AK254),IF(Inputs!H17=1,Inputs!D17,MAX(Inputs!F17,ROUND(AI254*Inputs!E17+AJ254+AK254,2))))))</f>
        <v>0</v>
      </c>
      <c r="AM254">
        <f>IF(Inputs!$B$27&lt;&gt;"Ready","PENDING INPUTS",IF(AI254&lt;=0,99,1+IF(AND(K254&gt;0,OR(K254&lt;AI254,AND(K254=AI254,0&lt;3))),1,0)+IF(AND(S254&gt;0,OR(S254&lt;AI254,AND(S254=AI254,1&lt;3))),1,0)+IF(AND(AA254&gt;0,OR(AA254&lt;AI254,AND(AA254=AI254,2&lt;3))),1,0)+IF(AND(AQ254&gt;0,OR(AQ254&lt;AI254,AND(AQ254=AI254,4&lt;3))),1,0)+IF(AND(AY254&gt;0,OR(AY254&lt;AI254,AND(AY254=AI254,5&lt;3))),1,0)+IF(AND(BG254&gt;0,OR(BG254&lt;AI254,AND(BG254=AI254,6&lt;3))),1,0)+IF(AND(BO254&gt;0,OR(BO254&lt;AI254,AND(BO254=AI254,7&lt;3))),1,0)+IF(AND(BW254&gt;0,OR(BW254&lt;AI254,AND(BW254=AI254,8&lt;3))),1,0)+IF(AND(CE254&gt;0,OR(CE254&lt;AI254,AND(CE254=AI254,9&lt;3))),1,0)))</f>
        <v>99</v>
      </c>
      <c r="AN254" s="3">
        <f>IF(Inputs!$B$27&lt;&gt;"Ready","PENDING INPUTS",IF(A254&gt;Inputs!$B$6,0,MIN(MAX(0,(AI254+AJ254+AK254)-AL254),MAX(0,C254-D254-(IF(O254&lt;AM254,K254+L254+M254-N254,0)+IF(W254&lt;AM254,S254+T254+U254-V254,0)+IF(AE254&lt;AM254,AA254+AB254+AC254-AD254,0)+IF(AM254&lt;AM254,AI254+AJ254+AK254-AL254,0)+IF(AU254&lt;AM254,AQ254+AR254+AS254-AT254,0)+IF(BC254&lt;AM254,AY254+AZ254+BA254-BB254,0)+IF(BK254&lt;AM254,BG254+BH254+BI254-BJ254,0)+IF(BS254&lt;AM254,BO254+BP254+BQ254-BR254,0)+IF(CA254&lt;AM254,BW254+BX254+BY254-BZ254,0)+IF(CI254&lt;AM254,CE254+CF254+CG254-CH254,0))))))</f>
        <v>0</v>
      </c>
      <c r="AO254" s="3">
        <f>IF(Inputs!$B$27&lt;&gt;"Ready","PENDING INPUTS",MIN((AI254+AJ254+AK254),IF(D254&gt;C254,IF(D254=0,0,AL254*C254/D254),AL254+AN254)))</f>
        <v>0</v>
      </c>
      <c r="AP254" s="3">
        <f>IF(Inputs!$B$27&lt;&gt;"Ready","PENDING INPUTS",MAX(0,(AI254+AJ254+AK254)-AO254))</f>
        <v>0</v>
      </c>
      <c r="AQ254" s="3">
        <f>IF(Inputs!$B$27&lt;&gt;"Ready","PENDING INPUTS",AX253)</f>
        <v>0</v>
      </c>
      <c r="AR254" s="3">
        <f>IF(Inputs!$B$27&lt;&gt;"Ready","PENDING INPUTS",IF(A254&lt;=Inputs!$B$6,ROUND(AQ254*Inputs!C18/12,2),0))</f>
        <v>0</v>
      </c>
      <c r="AS254" s="3">
        <f>IF(Inputs!$B$27&lt;&gt;"Ready","PENDING INPUTS",IF(AND(A254&lt;=Inputs!$B$6,AQ254&gt;0),Inputs!G18,0))</f>
        <v>0</v>
      </c>
      <c r="AT254" s="3">
        <f>IF(Inputs!$B$27&lt;&gt;"Ready","PENDING INPUTS",IF(A254&gt;Inputs!$B$6,0,MIN((AQ254+AR254+AS254),IF(Inputs!H18=1,Inputs!D18,MAX(Inputs!F18,ROUND(AQ254*Inputs!E18+AR254+AS254,2))))))</f>
        <v>0</v>
      </c>
      <c r="AU254">
        <f>IF(Inputs!$B$27&lt;&gt;"Ready","PENDING INPUTS",IF(AQ254&lt;=0,99,1+IF(AND(K254&gt;0,OR(K254&lt;AQ254,AND(K254=AQ254,0&lt;4))),1,0)+IF(AND(S254&gt;0,OR(S254&lt;AQ254,AND(S254=AQ254,1&lt;4))),1,0)+IF(AND(AA254&gt;0,OR(AA254&lt;AQ254,AND(AA254=AQ254,2&lt;4))),1,0)+IF(AND(AI254&gt;0,OR(AI254&lt;AQ254,AND(AI254=AQ254,3&lt;4))),1,0)+IF(AND(AY254&gt;0,OR(AY254&lt;AQ254,AND(AY254=AQ254,5&lt;4))),1,0)+IF(AND(BG254&gt;0,OR(BG254&lt;AQ254,AND(BG254=AQ254,6&lt;4))),1,0)+IF(AND(BO254&gt;0,OR(BO254&lt;AQ254,AND(BO254=AQ254,7&lt;4))),1,0)+IF(AND(BW254&gt;0,OR(BW254&lt;AQ254,AND(BW254=AQ254,8&lt;4))),1,0)+IF(AND(CE254&gt;0,OR(CE254&lt;AQ254,AND(CE254=AQ254,9&lt;4))),1,0)))</f>
        <v>99</v>
      </c>
      <c r="AV254" s="3">
        <f>IF(Inputs!$B$27&lt;&gt;"Ready","PENDING INPUTS",IF(A254&gt;Inputs!$B$6,0,MIN(MAX(0,(AQ254+AR254+AS254)-AT254),MAX(0,C254-D254-(IF(O254&lt;AU254,K254+L254+M254-N254,0)+IF(W254&lt;AU254,S254+T254+U254-V254,0)+IF(AE254&lt;AU254,AA254+AB254+AC254-AD254,0)+IF(AM254&lt;AU254,AI254+AJ254+AK254-AL254,0)+IF(AU254&lt;AU254,AQ254+AR254+AS254-AT254,0)+IF(BC254&lt;AU254,AY254+AZ254+BA254-BB254,0)+IF(BK254&lt;AU254,BG254+BH254+BI254-BJ254,0)+IF(BS254&lt;AU254,BO254+BP254+BQ254-BR254,0)+IF(CA254&lt;AU254,BW254+BX254+BY254-BZ254,0)+IF(CI254&lt;AU254,CE254+CF254+CG254-CH254,0))))))</f>
        <v>0</v>
      </c>
      <c r="AW254" s="3">
        <f>IF(Inputs!$B$27&lt;&gt;"Ready","PENDING INPUTS",MIN((AQ254+AR254+AS254),IF(D254&gt;C254,IF(D254=0,0,AT254*C254/D254),AT254+AV254)))</f>
        <v>0</v>
      </c>
      <c r="AX254" s="3">
        <f>IF(Inputs!$B$27&lt;&gt;"Ready","PENDING INPUTS",MAX(0,(AQ254+AR254+AS254)-AW254))</f>
        <v>0</v>
      </c>
      <c r="AY254" s="3">
        <f>IF(Inputs!$B$27&lt;&gt;"Ready","PENDING INPUTS",BF253)</f>
        <v>0</v>
      </c>
      <c r="AZ254" s="3">
        <f>IF(Inputs!$B$27&lt;&gt;"Ready","PENDING INPUTS",IF(A254&lt;=Inputs!$B$6,ROUND(AY254*Inputs!C19/12,2),0))</f>
        <v>0</v>
      </c>
      <c r="BA254" s="3">
        <f>IF(Inputs!$B$27&lt;&gt;"Ready","PENDING INPUTS",IF(AND(A254&lt;=Inputs!$B$6,AY254&gt;0),Inputs!G19,0))</f>
        <v>0</v>
      </c>
      <c r="BB254" s="3">
        <f>IF(Inputs!$B$27&lt;&gt;"Ready","PENDING INPUTS",IF(A254&gt;Inputs!$B$6,0,MIN((AY254+AZ254+BA254),IF(Inputs!H19=1,Inputs!D19,MAX(Inputs!F19,ROUND(AY254*Inputs!E19+AZ254+BA254,2))))))</f>
        <v>0</v>
      </c>
      <c r="BC254">
        <f>IF(Inputs!$B$27&lt;&gt;"Ready","PENDING INPUTS",IF(AY254&lt;=0,99,1+IF(AND(K254&gt;0,OR(K254&lt;AY254,AND(K254=AY254,0&lt;5))),1,0)+IF(AND(S254&gt;0,OR(S254&lt;AY254,AND(S254=AY254,1&lt;5))),1,0)+IF(AND(AA254&gt;0,OR(AA254&lt;AY254,AND(AA254=AY254,2&lt;5))),1,0)+IF(AND(AI254&gt;0,OR(AI254&lt;AY254,AND(AI254=AY254,3&lt;5))),1,0)+IF(AND(AQ254&gt;0,OR(AQ254&lt;AY254,AND(AQ254=AY254,4&lt;5))),1,0)+IF(AND(BG254&gt;0,OR(BG254&lt;AY254,AND(BG254=AY254,6&lt;5))),1,0)+IF(AND(BO254&gt;0,OR(BO254&lt;AY254,AND(BO254=AY254,7&lt;5))),1,0)+IF(AND(BW254&gt;0,OR(BW254&lt;AY254,AND(BW254=AY254,8&lt;5))),1,0)+IF(AND(CE254&gt;0,OR(CE254&lt;AY254,AND(CE254=AY254,9&lt;5))),1,0)))</f>
        <v>99</v>
      </c>
      <c r="BD254" s="3">
        <f>IF(Inputs!$B$27&lt;&gt;"Ready","PENDING INPUTS",IF(A254&gt;Inputs!$B$6,0,MIN(MAX(0,(AY254+AZ254+BA254)-BB254),MAX(0,C254-D254-(IF(O254&lt;BC254,K254+L254+M254-N254,0)+IF(W254&lt;BC254,S254+T254+U254-V254,0)+IF(AE254&lt;BC254,AA254+AB254+AC254-AD254,0)+IF(AM254&lt;BC254,AI254+AJ254+AK254-AL254,0)+IF(AU254&lt;BC254,AQ254+AR254+AS254-AT254,0)+IF(BC254&lt;BC254,AY254+AZ254+BA254-BB254,0)+IF(BK254&lt;BC254,BG254+BH254+BI254-BJ254,0)+IF(BS254&lt;BC254,BO254+BP254+BQ254-BR254,0)+IF(CA254&lt;BC254,BW254+BX254+BY254-BZ254,0)+IF(CI254&lt;BC254,CE254+CF254+CG254-CH254,0))))))</f>
        <v>0</v>
      </c>
      <c r="BE254" s="3">
        <f>IF(Inputs!$B$27&lt;&gt;"Ready","PENDING INPUTS",MIN((AY254+AZ254+BA254),IF(D254&gt;C254,IF(D254=0,0,BB254*C254/D254),BB254+BD254)))</f>
        <v>0</v>
      </c>
      <c r="BF254" s="3">
        <f>IF(Inputs!$B$27&lt;&gt;"Ready","PENDING INPUTS",MAX(0,(AY254+AZ254+BA254)-BE254))</f>
        <v>0</v>
      </c>
      <c r="BG254" s="3">
        <f>IF(Inputs!$B$27&lt;&gt;"Ready","PENDING INPUTS",BN253)</f>
        <v>0</v>
      </c>
      <c r="BH254" s="3">
        <f>IF(Inputs!$B$27&lt;&gt;"Ready","PENDING INPUTS",IF(A254&lt;=Inputs!$B$6,ROUND(BG254*Inputs!C20/12,2),0))</f>
        <v>0</v>
      </c>
      <c r="BI254" s="3">
        <f>IF(Inputs!$B$27&lt;&gt;"Ready","PENDING INPUTS",IF(AND(A254&lt;=Inputs!$B$6,BG254&gt;0),Inputs!G20,0))</f>
        <v>0</v>
      </c>
      <c r="BJ254" s="3">
        <f>IF(Inputs!$B$27&lt;&gt;"Ready","PENDING INPUTS",IF(A254&gt;Inputs!$B$6,0,MIN((BG254+BH254+BI254),IF(Inputs!H20=1,Inputs!D20,MAX(Inputs!F20,ROUND(BG254*Inputs!E20+BH254+BI254,2))))))</f>
        <v>0</v>
      </c>
      <c r="BK254">
        <f>IF(Inputs!$B$27&lt;&gt;"Ready","PENDING INPUTS",IF(BG254&lt;=0,99,1+IF(AND(K254&gt;0,OR(K254&lt;BG254,AND(K254=BG254,0&lt;6))),1,0)+IF(AND(S254&gt;0,OR(S254&lt;BG254,AND(S254=BG254,1&lt;6))),1,0)+IF(AND(AA254&gt;0,OR(AA254&lt;BG254,AND(AA254=BG254,2&lt;6))),1,0)+IF(AND(AI254&gt;0,OR(AI254&lt;BG254,AND(AI254=BG254,3&lt;6))),1,0)+IF(AND(AQ254&gt;0,OR(AQ254&lt;BG254,AND(AQ254=BG254,4&lt;6))),1,0)+IF(AND(AY254&gt;0,OR(AY254&lt;BG254,AND(AY254=BG254,5&lt;6))),1,0)+IF(AND(BO254&gt;0,OR(BO254&lt;BG254,AND(BO254=BG254,7&lt;6))),1,0)+IF(AND(BW254&gt;0,OR(BW254&lt;BG254,AND(BW254=BG254,8&lt;6))),1,0)+IF(AND(CE254&gt;0,OR(CE254&lt;BG254,AND(CE254=BG254,9&lt;6))),1,0)))</f>
        <v>99</v>
      </c>
      <c r="BL254" s="3">
        <f>IF(Inputs!$B$27&lt;&gt;"Ready","PENDING INPUTS",IF(A254&gt;Inputs!$B$6,0,MIN(MAX(0,(BG254+BH254+BI254)-BJ254),MAX(0,C254-D254-(IF(O254&lt;BK254,K254+L254+M254-N254,0)+IF(W254&lt;BK254,S254+T254+U254-V254,0)+IF(AE254&lt;BK254,AA254+AB254+AC254-AD254,0)+IF(AM254&lt;BK254,AI254+AJ254+AK254-AL254,0)+IF(AU254&lt;BK254,AQ254+AR254+AS254-AT254,0)+IF(BC254&lt;BK254,AY254+AZ254+BA254-BB254,0)+IF(BK254&lt;BK254,BG254+BH254+BI254-BJ254,0)+IF(BS254&lt;BK254,BO254+BP254+BQ254-BR254,0)+IF(CA254&lt;BK254,BW254+BX254+BY254-BZ254,0)+IF(CI254&lt;BK254,CE254+CF254+CG254-CH254,0))))))</f>
        <v>0</v>
      </c>
      <c r="BM254" s="3">
        <f>IF(Inputs!$B$27&lt;&gt;"Ready","PENDING INPUTS",MIN((BG254+BH254+BI254),IF(D254&gt;C254,IF(D254=0,0,BJ254*C254/D254),BJ254+BL254)))</f>
        <v>0</v>
      </c>
      <c r="BN254" s="3">
        <f>IF(Inputs!$B$27&lt;&gt;"Ready","PENDING INPUTS",MAX(0,(BG254+BH254+BI254)-BM254))</f>
        <v>0</v>
      </c>
      <c r="BO254" s="3">
        <f>IF(Inputs!$B$27&lt;&gt;"Ready","PENDING INPUTS",BV253)</f>
        <v>0</v>
      </c>
      <c r="BP254" s="3">
        <f>IF(Inputs!$B$27&lt;&gt;"Ready","PENDING INPUTS",IF(A254&lt;=Inputs!$B$6,ROUND(BO254*Inputs!C21/12,2),0))</f>
        <v>0</v>
      </c>
      <c r="BQ254" s="3">
        <f>IF(Inputs!$B$27&lt;&gt;"Ready","PENDING INPUTS",IF(AND(A254&lt;=Inputs!$B$6,BO254&gt;0),Inputs!G21,0))</f>
        <v>0</v>
      </c>
      <c r="BR254" s="3">
        <f>IF(Inputs!$B$27&lt;&gt;"Ready","PENDING INPUTS",IF(A254&gt;Inputs!$B$6,0,MIN((BO254+BP254+BQ254),IF(Inputs!H21=1,Inputs!D21,MAX(Inputs!F21,ROUND(BO254*Inputs!E21+BP254+BQ254,2))))))</f>
        <v>0</v>
      </c>
      <c r="BS254">
        <f>IF(Inputs!$B$27&lt;&gt;"Ready","PENDING INPUTS",IF(BO254&lt;=0,99,1+IF(AND(K254&gt;0,OR(K254&lt;BO254,AND(K254=BO254,0&lt;7))),1,0)+IF(AND(S254&gt;0,OR(S254&lt;BO254,AND(S254=BO254,1&lt;7))),1,0)+IF(AND(AA254&gt;0,OR(AA254&lt;BO254,AND(AA254=BO254,2&lt;7))),1,0)+IF(AND(AI254&gt;0,OR(AI254&lt;BO254,AND(AI254=BO254,3&lt;7))),1,0)+IF(AND(AQ254&gt;0,OR(AQ254&lt;BO254,AND(AQ254=BO254,4&lt;7))),1,0)+IF(AND(AY254&gt;0,OR(AY254&lt;BO254,AND(AY254=BO254,5&lt;7))),1,0)+IF(AND(BG254&gt;0,OR(BG254&lt;BO254,AND(BG254=BO254,6&lt;7))),1,0)+IF(AND(BW254&gt;0,OR(BW254&lt;BO254,AND(BW254=BO254,8&lt;7))),1,0)+IF(AND(CE254&gt;0,OR(CE254&lt;BO254,AND(CE254=BO254,9&lt;7))),1,0)))</f>
        <v>99</v>
      </c>
      <c r="BT254" s="3">
        <f>IF(Inputs!$B$27&lt;&gt;"Ready","PENDING INPUTS",IF(A254&gt;Inputs!$B$6,0,MIN(MAX(0,(BO254+BP254+BQ254)-BR254),MAX(0,C254-D254-(IF(O254&lt;BS254,K254+L254+M254-N254,0)+IF(W254&lt;BS254,S254+T254+U254-V254,0)+IF(AE254&lt;BS254,AA254+AB254+AC254-AD254,0)+IF(AM254&lt;BS254,AI254+AJ254+AK254-AL254,0)+IF(AU254&lt;BS254,AQ254+AR254+AS254-AT254,0)+IF(BC254&lt;BS254,AY254+AZ254+BA254-BB254,0)+IF(BK254&lt;BS254,BG254+BH254+BI254-BJ254,0)+IF(BS254&lt;BS254,BO254+BP254+BQ254-BR254,0)+IF(CA254&lt;BS254,BW254+BX254+BY254-BZ254,0)+IF(CI254&lt;BS254,CE254+CF254+CG254-CH254,0))))))</f>
        <v>0</v>
      </c>
      <c r="BU254" s="3">
        <f>IF(Inputs!$B$27&lt;&gt;"Ready","PENDING INPUTS",MIN((BO254+BP254+BQ254),IF(D254&gt;C254,IF(D254=0,0,BR254*C254/D254),BR254+BT254)))</f>
        <v>0</v>
      </c>
      <c r="BV254" s="3">
        <f>IF(Inputs!$B$27&lt;&gt;"Ready","PENDING INPUTS",MAX(0,(BO254+BP254+BQ254)-BU254))</f>
        <v>0</v>
      </c>
      <c r="BW254" s="3">
        <f>IF(Inputs!$B$27&lt;&gt;"Ready","PENDING INPUTS",CD253)</f>
        <v>0</v>
      </c>
      <c r="BX254" s="3">
        <f>IF(Inputs!$B$27&lt;&gt;"Ready","PENDING INPUTS",IF(A254&lt;=Inputs!$B$6,ROUND(BW254*Inputs!C22/12,2),0))</f>
        <v>0</v>
      </c>
      <c r="BY254" s="3">
        <f>IF(Inputs!$B$27&lt;&gt;"Ready","PENDING INPUTS",IF(AND(A254&lt;=Inputs!$B$6,BW254&gt;0),Inputs!G22,0))</f>
        <v>0</v>
      </c>
      <c r="BZ254" s="3">
        <f>IF(Inputs!$B$27&lt;&gt;"Ready","PENDING INPUTS",IF(A254&gt;Inputs!$B$6,0,MIN((BW254+BX254+BY254),IF(Inputs!H22=1,Inputs!D22,MAX(Inputs!F22,ROUND(BW254*Inputs!E22+BX254+BY254,2))))))</f>
        <v>0</v>
      </c>
      <c r="CA254">
        <f>IF(Inputs!$B$27&lt;&gt;"Ready","PENDING INPUTS",IF(BW254&lt;=0,99,1+IF(AND(K254&gt;0,OR(K254&lt;BW254,AND(K254=BW254,0&lt;8))),1,0)+IF(AND(S254&gt;0,OR(S254&lt;BW254,AND(S254=BW254,1&lt;8))),1,0)+IF(AND(AA254&gt;0,OR(AA254&lt;BW254,AND(AA254=BW254,2&lt;8))),1,0)+IF(AND(AI254&gt;0,OR(AI254&lt;BW254,AND(AI254=BW254,3&lt;8))),1,0)+IF(AND(AQ254&gt;0,OR(AQ254&lt;BW254,AND(AQ254=BW254,4&lt;8))),1,0)+IF(AND(AY254&gt;0,OR(AY254&lt;BW254,AND(AY254=BW254,5&lt;8))),1,0)+IF(AND(BG254&gt;0,OR(BG254&lt;BW254,AND(BG254=BW254,6&lt;8))),1,0)+IF(AND(BO254&gt;0,OR(BO254&lt;BW254,AND(BO254=BW254,7&lt;8))),1,0)+IF(AND(CE254&gt;0,OR(CE254&lt;BW254,AND(CE254=BW254,9&lt;8))),1,0)))</f>
        <v>99</v>
      </c>
      <c r="CB254" s="3">
        <f>IF(Inputs!$B$27&lt;&gt;"Ready","PENDING INPUTS",IF(A254&gt;Inputs!$B$6,0,MIN(MAX(0,(BW254+BX254+BY254)-BZ254),MAX(0,C254-D254-(IF(O254&lt;CA254,K254+L254+M254-N254,0)+IF(W254&lt;CA254,S254+T254+U254-V254,0)+IF(AE254&lt;CA254,AA254+AB254+AC254-AD254,0)+IF(AM254&lt;CA254,AI254+AJ254+AK254-AL254,0)+IF(AU254&lt;CA254,AQ254+AR254+AS254-AT254,0)+IF(BC254&lt;CA254,AY254+AZ254+BA254-BB254,0)+IF(BK254&lt;CA254,BG254+BH254+BI254-BJ254,0)+IF(BS254&lt;CA254,BO254+BP254+BQ254-BR254,0)+IF(CA254&lt;CA254,BW254+BX254+BY254-BZ254,0)+IF(CI254&lt;CA254,CE254+CF254+CG254-CH254,0))))))</f>
        <v>0</v>
      </c>
      <c r="CC254" s="3">
        <f>IF(Inputs!$B$27&lt;&gt;"Ready","PENDING INPUTS",MIN((BW254+BX254+BY254),IF(D254&gt;C254,IF(D254=0,0,BZ254*C254/D254),BZ254+CB254)))</f>
        <v>0</v>
      </c>
      <c r="CD254" s="3">
        <f>IF(Inputs!$B$27&lt;&gt;"Ready","PENDING INPUTS",MAX(0,(BW254+BX254+BY254)-CC254))</f>
        <v>0</v>
      </c>
      <c r="CE254" s="3">
        <f>IF(Inputs!$B$27&lt;&gt;"Ready","PENDING INPUTS",CL253)</f>
        <v>0</v>
      </c>
      <c r="CF254" s="3">
        <f>IF(Inputs!$B$27&lt;&gt;"Ready","PENDING INPUTS",IF(A254&lt;=Inputs!$B$6,ROUND(CE254*Inputs!C23/12,2),0))</f>
        <v>0</v>
      </c>
      <c r="CG254" s="3">
        <f>IF(Inputs!$B$27&lt;&gt;"Ready","PENDING INPUTS",IF(AND(A254&lt;=Inputs!$B$6,CE254&gt;0),Inputs!G23,0))</f>
        <v>0</v>
      </c>
      <c r="CH254" s="3">
        <f>IF(Inputs!$B$27&lt;&gt;"Ready","PENDING INPUTS",IF(A254&gt;Inputs!$B$6,0,MIN((CE254+CF254+CG254),IF(Inputs!H23=1,Inputs!D23,MAX(Inputs!F23,ROUND(CE254*Inputs!E23+CF254+CG254,2))))))</f>
        <v>0</v>
      </c>
      <c r="CI254">
        <f>IF(Inputs!$B$27&lt;&gt;"Ready","PENDING INPUTS",IF(CE254&lt;=0,99,1+IF(AND(K254&gt;0,OR(K254&lt;CE254,AND(K254=CE254,0&lt;9))),1,0)+IF(AND(S254&gt;0,OR(S254&lt;CE254,AND(S254=CE254,1&lt;9))),1,0)+IF(AND(AA254&gt;0,OR(AA254&lt;CE254,AND(AA254=CE254,2&lt;9))),1,0)+IF(AND(AI254&gt;0,OR(AI254&lt;CE254,AND(AI254=CE254,3&lt;9))),1,0)+IF(AND(AQ254&gt;0,OR(AQ254&lt;CE254,AND(AQ254=CE254,4&lt;9))),1,0)+IF(AND(AY254&gt;0,OR(AY254&lt;CE254,AND(AY254=CE254,5&lt;9))),1,0)+IF(AND(BG254&gt;0,OR(BG254&lt;CE254,AND(BG254=CE254,6&lt;9))),1,0)+IF(AND(BO254&gt;0,OR(BO254&lt;CE254,AND(BO254=CE254,7&lt;9))),1,0)+IF(AND(BW254&gt;0,OR(BW254&lt;CE254,AND(BW254=CE254,8&lt;9))),1,0)))</f>
        <v>99</v>
      </c>
      <c r="CJ254" s="3">
        <f>IF(Inputs!$B$27&lt;&gt;"Ready","PENDING INPUTS",IF(A254&gt;Inputs!$B$6,0,MIN(MAX(0,(CE254+CF254+CG254)-CH254),MAX(0,C254-D254-(IF(O254&lt;CI254,K254+L254+M254-N254,0)+IF(W254&lt;CI254,S254+T254+U254-V254,0)+IF(AE254&lt;CI254,AA254+AB254+AC254-AD254,0)+IF(AM254&lt;CI254,AI254+AJ254+AK254-AL254,0)+IF(AU254&lt;CI254,AQ254+AR254+AS254-AT254,0)+IF(BC254&lt;CI254,AY254+AZ254+BA254-BB254,0)+IF(BK254&lt;CI254,BG254+BH254+BI254-BJ254,0)+IF(BS254&lt;CI254,BO254+BP254+BQ254-BR254,0)+IF(CA254&lt;CI254,BW254+BX254+BY254-BZ254,0)+IF(CI254&lt;CI254,CE254+CF254+CG254-CH254,0))))))</f>
        <v>0</v>
      </c>
      <c r="CK254" s="3">
        <f>IF(Inputs!$B$27&lt;&gt;"Ready","PENDING INPUTS",MIN((CE254+CF254+CG254),IF(D254&gt;C254,IF(D254=0,0,CH254*C254/D254),CH254+CJ254)))</f>
        <v>0</v>
      </c>
      <c r="CL254" s="3">
        <f>IF(Inputs!$B$27&lt;&gt;"Ready","PENDING INPUTS",MAX(0,(CE254+CF254+CG254)-CK254))</f>
        <v>0</v>
      </c>
    </row>
    <row r="255" spans="1:90" ht="27.95" customHeight="1" x14ac:dyDescent="0.25">
      <c r="A255">
        <v>251</v>
      </c>
      <c r="B255" s="13">
        <f>IF(Inputs!$B$27&lt;&gt;"Ready","PENDING INPUTS",EDATE(Inputs!$B$5,A255-1))</f>
        <v>53905</v>
      </c>
      <c r="C255" s="3">
        <f>IF(Inputs!$B$27&lt;&gt;"Ready","PENDING INPUTS",IF(A255&lt;=Inputs!$B$6,MAX(0,Inputs!$B$4+IF(A255=Inputs!$B$7,Inputs!$B$8,0)+IF(A255=Inputs!$B$9,Inputs!$B$10,0)),0))</f>
        <v>0</v>
      </c>
      <c r="D255" s="3">
        <f>IF(Inputs!$B$27&lt;&gt;"Ready","PENDING INPUTS",SUM(N255,V255,AD255,AL255,AT255,BB255,BJ255,BR255,BZ255,CH255))</f>
        <v>0</v>
      </c>
      <c r="E255" s="3">
        <f>IF(Inputs!$B$27&lt;&gt;"Ready","PENDING INPUTS",MAX(0,D255-C255))</f>
        <v>0</v>
      </c>
      <c r="F255" s="3">
        <f>IF(Inputs!$B$27&lt;&gt;"Ready","PENDING INPUTS",SUM(Q255,Y255,AG255,AO255,AW255,BE255,BM255,BU255,CC255,CK255))</f>
        <v>0</v>
      </c>
      <c r="G255" s="3">
        <f>IF(Inputs!$B$27&lt;&gt;"Ready","PENDING INPUTS",SUM(L255,T255,AB255,AJ255,AR255,AZ255,BH255,BP255,BX255,CF255))</f>
        <v>0</v>
      </c>
      <c r="H255" s="3">
        <f>IF(Inputs!$B$27&lt;&gt;"Ready","PENDING INPUTS",SUM(M255,U255,AC255,AK255,AS255,BA255,BI255,BQ255,BY255,CG255))</f>
        <v>0</v>
      </c>
      <c r="I255" s="3">
        <f>IF(Inputs!$B$27&lt;&gt;"Ready","PENDING INPUTS",SUM(R255,Z255,AH255,AP255,AX255,BF255,BN255,BV255,CD255,CL255))</f>
        <v>0</v>
      </c>
      <c r="J255" t="str">
        <f>IF(Inputs!$B$27&lt;&gt;"Ready","PENDING INPUTS",IF(A255&gt;Inputs!$B$6,"Beyond horizon",IF(E255&gt;0.005,"MINIMUM SHORTFALL",IF(I255&lt;0.005,"Paid off","In progress"))))</f>
        <v>Beyond horizon</v>
      </c>
      <c r="K255" s="3">
        <f>IF(Inputs!$B$27&lt;&gt;"Ready","PENDING INPUTS",R254)</f>
        <v>0</v>
      </c>
      <c r="L255" s="3">
        <f>IF(Inputs!$B$27&lt;&gt;"Ready","PENDING INPUTS",IF(A255&lt;=Inputs!$B$6,ROUND(K255*Inputs!C14/12,2),0))</f>
        <v>0</v>
      </c>
      <c r="M255" s="3">
        <f>IF(Inputs!$B$27&lt;&gt;"Ready","PENDING INPUTS",IF(AND(A255&lt;=Inputs!$B$6,K255&gt;0),Inputs!G14,0))</f>
        <v>0</v>
      </c>
      <c r="N255" s="3">
        <f>IF(Inputs!$B$27&lt;&gt;"Ready","PENDING INPUTS",IF(A255&gt;Inputs!$B$6,0,MIN((K255+L255+M255),IF(Inputs!H14=1,Inputs!D14,MAX(Inputs!F14,ROUND(K255*Inputs!E14+L255+M255,2))))))</f>
        <v>0</v>
      </c>
      <c r="O255">
        <f>IF(Inputs!$B$27&lt;&gt;"Ready","PENDING INPUTS",IF(K255&lt;=0,99,1+IF(AND(S255&gt;0,OR(S255&lt;K255,AND(S255=K255,1&lt;0))),1,0)+IF(AND(AA255&gt;0,OR(AA255&lt;K255,AND(AA255=K255,2&lt;0))),1,0)+IF(AND(AI255&gt;0,OR(AI255&lt;K255,AND(AI255=K255,3&lt;0))),1,0)+IF(AND(AQ255&gt;0,OR(AQ255&lt;K255,AND(AQ255=K255,4&lt;0))),1,0)+IF(AND(AY255&gt;0,OR(AY255&lt;K255,AND(AY255=K255,5&lt;0))),1,0)+IF(AND(BG255&gt;0,OR(BG255&lt;K255,AND(BG255=K255,6&lt;0))),1,0)+IF(AND(BO255&gt;0,OR(BO255&lt;K255,AND(BO255=K255,7&lt;0))),1,0)+IF(AND(BW255&gt;0,OR(BW255&lt;K255,AND(BW255=K255,8&lt;0))),1,0)+IF(AND(CE255&gt;0,OR(CE255&lt;K255,AND(CE255=K255,9&lt;0))),1,0)))</f>
        <v>99</v>
      </c>
      <c r="P255" s="3">
        <f>IF(Inputs!$B$27&lt;&gt;"Ready","PENDING INPUTS",IF(A255&gt;Inputs!$B$6,0,MIN(MAX(0,(K255+L255+M255)-N255),MAX(0,C255-D255-(IF(O255&lt;O255,K255+L255+M255-N255,0)+IF(W255&lt;O255,S255+T255+U255-V255,0)+IF(AE255&lt;O255,AA255+AB255+AC255-AD255,0)+IF(AM255&lt;O255,AI255+AJ255+AK255-AL255,0)+IF(AU255&lt;O255,AQ255+AR255+AS255-AT255,0)+IF(BC255&lt;O255,AY255+AZ255+BA255-BB255,0)+IF(BK255&lt;O255,BG255+BH255+BI255-BJ255,0)+IF(BS255&lt;O255,BO255+BP255+BQ255-BR255,0)+IF(CA255&lt;O255,BW255+BX255+BY255-BZ255,0)+IF(CI255&lt;O255,CE255+CF255+CG255-CH255,0))))))</f>
        <v>0</v>
      </c>
      <c r="Q255" s="3">
        <f>IF(Inputs!$B$27&lt;&gt;"Ready","PENDING INPUTS",MIN((K255+L255+M255),IF(D255&gt;C255,IF(D255=0,0,N255*C255/D255),N255+P255)))</f>
        <v>0</v>
      </c>
      <c r="R255" s="3">
        <f>IF(Inputs!$B$27&lt;&gt;"Ready","PENDING INPUTS",MAX(0,(K255+L255+M255)-Q255))</f>
        <v>0</v>
      </c>
      <c r="S255" s="3">
        <f>IF(Inputs!$B$27&lt;&gt;"Ready","PENDING INPUTS",Z254)</f>
        <v>0</v>
      </c>
      <c r="T255" s="3">
        <f>IF(Inputs!$B$27&lt;&gt;"Ready","PENDING INPUTS",IF(A255&lt;=Inputs!$B$6,ROUND(S255*Inputs!C15/12,2),0))</f>
        <v>0</v>
      </c>
      <c r="U255" s="3">
        <f>IF(Inputs!$B$27&lt;&gt;"Ready","PENDING INPUTS",IF(AND(A255&lt;=Inputs!$B$6,S255&gt;0),Inputs!G15,0))</f>
        <v>0</v>
      </c>
      <c r="V255" s="3">
        <f>IF(Inputs!$B$27&lt;&gt;"Ready","PENDING INPUTS",IF(A255&gt;Inputs!$B$6,0,MIN((S255+T255+U255),IF(Inputs!H15=1,Inputs!D15,MAX(Inputs!F15,ROUND(S255*Inputs!E15+T255+U255,2))))))</f>
        <v>0</v>
      </c>
      <c r="W255">
        <f>IF(Inputs!$B$27&lt;&gt;"Ready","PENDING INPUTS",IF(S255&lt;=0,99,1+IF(AND(K255&gt;0,OR(K255&lt;S255,AND(K255=S255,0&lt;1))),1,0)+IF(AND(AA255&gt;0,OR(AA255&lt;S255,AND(AA255=S255,2&lt;1))),1,0)+IF(AND(AI255&gt;0,OR(AI255&lt;S255,AND(AI255=S255,3&lt;1))),1,0)+IF(AND(AQ255&gt;0,OR(AQ255&lt;S255,AND(AQ255=S255,4&lt;1))),1,0)+IF(AND(AY255&gt;0,OR(AY255&lt;S255,AND(AY255=S255,5&lt;1))),1,0)+IF(AND(BG255&gt;0,OR(BG255&lt;S255,AND(BG255=S255,6&lt;1))),1,0)+IF(AND(BO255&gt;0,OR(BO255&lt;S255,AND(BO255=S255,7&lt;1))),1,0)+IF(AND(BW255&gt;0,OR(BW255&lt;S255,AND(BW255=S255,8&lt;1))),1,0)+IF(AND(CE255&gt;0,OR(CE255&lt;S255,AND(CE255=S255,9&lt;1))),1,0)))</f>
        <v>99</v>
      </c>
      <c r="X255" s="3">
        <f>IF(Inputs!$B$27&lt;&gt;"Ready","PENDING INPUTS",IF(A255&gt;Inputs!$B$6,0,MIN(MAX(0,(S255+T255+U255)-V255),MAX(0,C255-D255-(IF(O255&lt;W255,K255+L255+M255-N255,0)+IF(W255&lt;W255,S255+T255+U255-V255,0)+IF(AE255&lt;W255,AA255+AB255+AC255-AD255,0)+IF(AM255&lt;W255,AI255+AJ255+AK255-AL255,0)+IF(AU255&lt;W255,AQ255+AR255+AS255-AT255,0)+IF(BC255&lt;W255,AY255+AZ255+BA255-BB255,0)+IF(BK255&lt;W255,BG255+BH255+BI255-BJ255,0)+IF(BS255&lt;W255,BO255+BP255+BQ255-BR255,0)+IF(CA255&lt;W255,BW255+BX255+BY255-BZ255,0)+IF(CI255&lt;W255,CE255+CF255+CG255-CH255,0))))))</f>
        <v>0</v>
      </c>
      <c r="Y255" s="3">
        <f>IF(Inputs!$B$27&lt;&gt;"Ready","PENDING INPUTS",MIN((S255+T255+U255),IF(D255&gt;C255,IF(D255=0,0,V255*C255/D255),V255+X255)))</f>
        <v>0</v>
      </c>
      <c r="Z255" s="3">
        <f>IF(Inputs!$B$27&lt;&gt;"Ready","PENDING INPUTS",MAX(0,(S255+T255+U255)-Y255))</f>
        <v>0</v>
      </c>
      <c r="AA255" s="3">
        <f>IF(Inputs!$B$27&lt;&gt;"Ready","PENDING INPUTS",AH254)</f>
        <v>0</v>
      </c>
      <c r="AB255" s="3">
        <f>IF(Inputs!$B$27&lt;&gt;"Ready","PENDING INPUTS",IF(A255&lt;=Inputs!$B$6,ROUND(AA255*Inputs!C16/12,2),0))</f>
        <v>0</v>
      </c>
      <c r="AC255" s="3">
        <f>IF(Inputs!$B$27&lt;&gt;"Ready","PENDING INPUTS",IF(AND(A255&lt;=Inputs!$B$6,AA255&gt;0),Inputs!G16,0))</f>
        <v>0</v>
      </c>
      <c r="AD255" s="3">
        <f>IF(Inputs!$B$27&lt;&gt;"Ready","PENDING INPUTS",IF(A255&gt;Inputs!$B$6,0,MIN((AA255+AB255+AC255),IF(Inputs!H16=1,Inputs!D16,MAX(Inputs!F16,ROUND(AA255*Inputs!E16+AB255+AC255,2))))))</f>
        <v>0</v>
      </c>
      <c r="AE255">
        <f>IF(Inputs!$B$27&lt;&gt;"Ready","PENDING INPUTS",IF(AA255&lt;=0,99,1+IF(AND(K255&gt;0,OR(K255&lt;AA255,AND(K255=AA255,0&lt;2))),1,0)+IF(AND(S255&gt;0,OR(S255&lt;AA255,AND(S255=AA255,1&lt;2))),1,0)+IF(AND(AI255&gt;0,OR(AI255&lt;AA255,AND(AI255=AA255,3&lt;2))),1,0)+IF(AND(AQ255&gt;0,OR(AQ255&lt;AA255,AND(AQ255=AA255,4&lt;2))),1,0)+IF(AND(AY255&gt;0,OR(AY255&lt;AA255,AND(AY255=AA255,5&lt;2))),1,0)+IF(AND(BG255&gt;0,OR(BG255&lt;AA255,AND(BG255=AA255,6&lt;2))),1,0)+IF(AND(BO255&gt;0,OR(BO255&lt;AA255,AND(BO255=AA255,7&lt;2))),1,0)+IF(AND(BW255&gt;0,OR(BW255&lt;AA255,AND(BW255=AA255,8&lt;2))),1,0)+IF(AND(CE255&gt;0,OR(CE255&lt;AA255,AND(CE255=AA255,9&lt;2))),1,0)))</f>
        <v>99</v>
      </c>
      <c r="AF255" s="3">
        <f>IF(Inputs!$B$27&lt;&gt;"Ready","PENDING INPUTS",IF(A255&gt;Inputs!$B$6,0,MIN(MAX(0,(AA255+AB255+AC255)-AD255),MAX(0,C255-D255-(IF(O255&lt;AE255,K255+L255+M255-N255,0)+IF(W255&lt;AE255,S255+T255+U255-V255,0)+IF(AE255&lt;AE255,AA255+AB255+AC255-AD255,0)+IF(AM255&lt;AE255,AI255+AJ255+AK255-AL255,0)+IF(AU255&lt;AE255,AQ255+AR255+AS255-AT255,0)+IF(BC255&lt;AE255,AY255+AZ255+BA255-BB255,0)+IF(BK255&lt;AE255,BG255+BH255+BI255-BJ255,0)+IF(BS255&lt;AE255,BO255+BP255+BQ255-BR255,0)+IF(CA255&lt;AE255,BW255+BX255+BY255-BZ255,0)+IF(CI255&lt;AE255,CE255+CF255+CG255-CH255,0))))))</f>
        <v>0</v>
      </c>
      <c r="AG255" s="3">
        <f>IF(Inputs!$B$27&lt;&gt;"Ready","PENDING INPUTS",MIN((AA255+AB255+AC255),IF(D255&gt;C255,IF(D255=0,0,AD255*C255/D255),AD255+AF255)))</f>
        <v>0</v>
      </c>
      <c r="AH255" s="3">
        <f>IF(Inputs!$B$27&lt;&gt;"Ready","PENDING INPUTS",MAX(0,(AA255+AB255+AC255)-AG255))</f>
        <v>0</v>
      </c>
      <c r="AI255" s="3">
        <f>IF(Inputs!$B$27&lt;&gt;"Ready","PENDING INPUTS",AP254)</f>
        <v>0</v>
      </c>
      <c r="AJ255" s="3">
        <f>IF(Inputs!$B$27&lt;&gt;"Ready","PENDING INPUTS",IF(A255&lt;=Inputs!$B$6,ROUND(AI255*Inputs!C17/12,2),0))</f>
        <v>0</v>
      </c>
      <c r="AK255" s="3">
        <f>IF(Inputs!$B$27&lt;&gt;"Ready","PENDING INPUTS",IF(AND(A255&lt;=Inputs!$B$6,AI255&gt;0),Inputs!G17,0))</f>
        <v>0</v>
      </c>
      <c r="AL255" s="3">
        <f>IF(Inputs!$B$27&lt;&gt;"Ready","PENDING INPUTS",IF(A255&gt;Inputs!$B$6,0,MIN((AI255+AJ255+AK255),IF(Inputs!H17=1,Inputs!D17,MAX(Inputs!F17,ROUND(AI255*Inputs!E17+AJ255+AK255,2))))))</f>
        <v>0</v>
      </c>
      <c r="AM255">
        <f>IF(Inputs!$B$27&lt;&gt;"Ready","PENDING INPUTS",IF(AI255&lt;=0,99,1+IF(AND(K255&gt;0,OR(K255&lt;AI255,AND(K255=AI255,0&lt;3))),1,0)+IF(AND(S255&gt;0,OR(S255&lt;AI255,AND(S255=AI255,1&lt;3))),1,0)+IF(AND(AA255&gt;0,OR(AA255&lt;AI255,AND(AA255=AI255,2&lt;3))),1,0)+IF(AND(AQ255&gt;0,OR(AQ255&lt;AI255,AND(AQ255=AI255,4&lt;3))),1,0)+IF(AND(AY255&gt;0,OR(AY255&lt;AI255,AND(AY255=AI255,5&lt;3))),1,0)+IF(AND(BG255&gt;0,OR(BG255&lt;AI255,AND(BG255=AI255,6&lt;3))),1,0)+IF(AND(BO255&gt;0,OR(BO255&lt;AI255,AND(BO255=AI255,7&lt;3))),1,0)+IF(AND(BW255&gt;0,OR(BW255&lt;AI255,AND(BW255=AI255,8&lt;3))),1,0)+IF(AND(CE255&gt;0,OR(CE255&lt;AI255,AND(CE255=AI255,9&lt;3))),1,0)))</f>
        <v>99</v>
      </c>
      <c r="AN255" s="3">
        <f>IF(Inputs!$B$27&lt;&gt;"Ready","PENDING INPUTS",IF(A255&gt;Inputs!$B$6,0,MIN(MAX(0,(AI255+AJ255+AK255)-AL255),MAX(0,C255-D255-(IF(O255&lt;AM255,K255+L255+M255-N255,0)+IF(W255&lt;AM255,S255+T255+U255-V255,0)+IF(AE255&lt;AM255,AA255+AB255+AC255-AD255,0)+IF(AM255&lt;AM255,AI255+AJ255+AK255-AL255,0)+IF(AU255&lt;AM255,AQ255+AR255+AS255-AT255,0)+IF(BC255&lt;AM255,AY255+AZ255+BA255-BB255,0)+IF(BK255&lt;AM255,BG255+BH255+BI255-BJ255,0)+IF(BS255&lt;AM255,BO255+BP255+BQ255-BR255,0)+IF(CA255&lt;AM255,BW255+BX255+BY255-BZ255,0)+IF(CI255&lt;AM255,CE255+CF255+CG255-CH255,0))))))</f>
        <v>0</v>
      </c>
      <c r="AO255" s="3">
        <f>IF(Inputs!$B$27&lt;&gt;"Ready","PENDING INPUTS",MIN((AI255+AJ255+AK255),IF(D255&gt;C255,IF(D255=0,0,AL255*C255/D255),AL255+AN255)))</f>
        <v>0</v>
      </c>
      <c r="AP255" s="3">
        <f>IF(Inputs!$B$27&lt;&gt;"Ready","PENDING INPUTS",MAX(0,(AI255+AJ255+AK255)-AO255))</f>
        <v>0</v>
      </c>
      <c r="AQ255" s="3">
        <f>IF(Inputs!$B$27&lt;&gt;"Ready","PENDING INPUTS",AX254)</f>
        <v>0</v>
      </c>
      <c r="AR255" s="3">
        <f>IF(Inputs!$B$27&lt;&gt;"Ready","PENDING INPUTS",IF(A255&lt;=Inputs!$B$6,ROUND(AQ255*Inputs!C18/12,2),0))</f>
        <v>0</v>
      </c>
      <c r="AS255" s="3">
        <f>IF(Inputs!$B$27&lt;&gt;"Ready","PENDING INPUTS",IF(AND(A255&lt;=Inputs!$B$6,AQ255&gt;0),Inputs!G18,0))</f>
        <v>0</v>
      </c>
      <c r="AT255" s="3">
        <f>IF(Inputs!$B$27&lt;&gt;"Ready","PENDING INPUTS",IF(A255&gt;Inputs!$B$6,0,MIN((AQ255+AR255+AS255),IF(Inputs!H18=1,Inputs!D18,MAX(Inputs!F18,ROUND(AQ255*Inputs!E18+AR255+AS255,2))))))</f>
        <v>0</v>
      </c>
      <c r="AU255">
        <f>IF(Inputs!$B$27&lt;&gt;"Ready","PENDING INPUTS",IF(AQ255&lt;=0,99,1+IF(AND(K255&gt;0,OR(K255&lt;AQ255,AND(K255=AQ255,0&lt;4))),1,0)+IF(AND(S255&gt;0,OR(S255&lt;AQ255,AND(S255=AQ255,1&lt;4))),1,0)+IF(AND(AA255&gt;0,OR(AA255&lt;AQ255,AND(AA255=AQ255,2&lt;4))),1,0)+IF(AND(AI255&gt;0,OR(AI255&lt;AQ255,AND(AI255=AQ255,3&lt;4))),1,0)+IF(AND(AY255&gt;0,OR(AY255&lt;AQ255,AND(AY255=AQ255,5&lt;4))),1,0)+IF(AND(BG255&gt;0,OR(BG255&lt;AQ255,AND(BG255=AQ255,6&lt;4))),1,0)+IF(AND(BO255&gt;0,OR(BO255&lt;AQ255,AND(BO255=AQ255,7&lt;4))),1,0)+IF(AND(BW255&gt;0,OR(BW255&lt;AQ255,AND(BW255=AQ255,8&lt;4))),1,0)+IF(AND(CE255&gt;0,OR(CE255&lt;AQ255,AND(CE255=AQ255,9&lt;4))),1,0)))</f>
        <v>99</v>
      </c>
      <c r="AV255" s="3">
        <f>IF(Inputs!$B$27&lt;&gt;"Ready","PENDING INPUTS",IF(A255&gt;Inputs!$B$6,0,MIN(MAX(0,(AQ255+AR255+AS255)-AT255),MAX(0,C255-D255-(IF(O255&lt;AU255,K255+L255+M255-N255,0)+IF(W255&lt;AU255,S255+T255+U255-V255,0)+IF(AE255&lt;AU255,AA255+AB255+AC255-AD255,0)+IF(AM255&lt;AU255,AI255+AJ255+AK255-AL255,0)+IF(AU255&lt;AU255,AQ255+AR255+AS255-AT255,0)+IF(BC255&lt;AU255,AY255+AZ255+BA255-BB255,0)+IF(BK255&lt;AU255,BG255+BH255+BI255-BJ255,0)+IF(BS255&lt;AU255,BO255+BP255+BQ255-BR255,0)+IF(CA255&lt;AU255,BW255+BX255+BY255-BZ255,0)+IF(CI255&lt;AU255,CE255+CF255+CG255-CH255,0))))))</f>
        <v>0</v>
      </c>
      <c r="AW255" s="3">
        <f>IF(Inputs!$B$27&lt;&gt;"Ready","PENDING INPUTS",MIN((AQ255+AR255+AS255),IF(D255&gt;C255,IF(D255=0,0,AT255*C255/D255),AT255+AV255)))</f>
        <v>0</v>
      </c>
      <c r="AX255" s="3">
        <f>IF(Inputs!$B$27&lt;&gt;"Ready","PENDING INPUTS",MAX(0,(AQ255+AR255+AS255)-AW255))</f>
        <v>0</v>
      </c>
      <c r="AY255" s="3">
        <f>IF(Inputs!$B$27&lt;&gt;"Ready","PENDING INPUTS",BF254)</f>
        <v>0</v>
      </c>
      <c r="AZ255" s="3">
        <f>IF(Inputs!$B$27&lt;&gt;"Ready","PENDING INPUTS",IF(A255&lt;=Inputs!$B$6,ROUND(AY255*Inputs!C19/12,2),0))</f>
        <v>0</v>
      </c>
      <c r="BA255" s="3">
        <f>IF(Inputs!$B$27&lt;&gt;"Ready","PENDING INPUTS",IF(AND(A255&lt;=Inputs!$B$6,AY255&gt;0),Inputs!G19,0))</f>
        <v>0</v>
      </c>
      <c r="BB255" s="3">
        <f>IF(Inputs!$B$27&lt;&gt;"Ready","PENDING INPUTS",IF(A255&gt;Inputs!$B$6,0,MIN((AY255+AZ255+BA255),IF(Inputs!H19=1,Inputs!D19,MAX(Inputs!F19,ROUND(AY255*Inputs!E19+AZ255+BA255,2))))))</f>
        <v>0</v>
      </c>
      <c r="BC255">
        <f>IF(Inputs!$B$27&lt;&gt;"Ready","PENDING INPUTS",IF(AY255&lt;=0,99,1+IF(AND(K255&gt;0,OR(K255&lt;AY255,AND(K255=AY255,0&lt;5))),1,0)+IF(AND(S255&gt;0,OR(S255&lt;AY255,AND(S255=AY255,1&lt;5))),1,0)+IF(AND(AA255&gt;0,OR(AA255&lt;AY255,AND(AA255=AY255,2&lt;5))),1,0)+IF(AND(AI255&gt;0,OR(AI255&lt;AY255,AND(AI255=AY255,3&lt;5))),1,0)+IF(AND(AQ255&gt;0,OR(AQ255&lt;AY255,AND(AQ255=AY255,4&lt;5))),1,0)+IF(AND(BG255&gt;0,OR(BG255&lt;AY255,AND(BG255=AY255,6&lt;5))),1,0)+IF(AND(BO255&gt;0,OR(BO255&lt;AY255,AND(BO255=AY255,7&lt;5))),1,0)+IF(AND(BW255&gt;0,OR(BW255&lt;AY255,AND(BW255=AY255,8&lt;5))),1,0)+IF(AND(CE255&gt;0,OR(CE255&lt;AY255,AND(CE255=AY255,9&lt;5))),1,0)))</f>
        <v>99</v>
      </c>
      <c r="BD255" s="3">
        <f>IF(Inputs!$B$27&lt;&gt;"Ready","PENDING INPUTS",IF(A255&gt;Inputs!$B$6,0,MIN(MAX(0,(AY255+AZ255+BA255)-BB255),MAX(0,C255-D255-(IF(O255&lt;BC255,K255+L255+M255-N255,0)+IF(W255&lt;BC255,S255+T255+U255-V255,0)+IF(AE255&lt;BC255,AA255+AB255+AC255-AD255,0)+IF(AM255&lt;BC255,AI255+AJ255+AK255-AL255,0)+IF(AU255&lt;BC255,AQ255+AR255+AS255-AT255,0)+IF(BC255&lt;BC255,AY255+AZ255+BA255-BB255,0)+IF(BK255&lt;BC255,BG255+BH255+BI255-BJ255,0)+IF(BS255&lt;BC255,BO255+BP255+BQ255-BR255,0)+IF(CA255&lt;BC255,BW255+BX255+BY255-BZ255,0)+IF(CI255&lt;BC255,CE255+CF255+CG255-CH255,0))))))</f>
        <v>0</v>
      </c>
      <c r="BE255" s="3">
        <f>IF(Inputs!$B$27&lt;&gt;"Ready","PENDING INPUTS",MIN((AY255+AZ255+BA255),IF(D255&gt;C255,IF(D255=0,0,BB255*C255/D255),BB255+BD255)))</f>
        <v>0</v>
      </c>
      <c r="BF255" s="3">
        <f>IF(Inputs!$B$27&lt;&gt;"Ready","PENDING INPUTS",MAX(0,(AY255+AZ255+BA255)-BE255))</f>
        <v>0</v>
      </c>
      <c r="BG255" s="3">
        <f>IF(Inputs!$B$27&lt;&gt;"Ready","PENDING INPUTS",BN254)</f>
        <v>0</v>
      </c>
      <c r="BH255" s="3">
        <f>IF(Inputs!$B$27&lt;&gt;"Ready","PENDING INPUTS",IF(A255&lt;=Inputs!$B$6,ROUND(BG255*Inputs!C20/12,2),0))</f>
        <v>0</v>
      </c>
      <c r="BI255" s="3">
        <f>IF(Inputs!$B$27&lt;&gt;"Ready","PENDING INPUTS",IF(AND(A255&lt;=Inputs!$B$6,BG255&gt;0),Inputs!G20,0))</f>
        <v>0</v>
      </c>
      <c r="BJ255" s="3">
        <f>IF(Inputs!$B$27&lt;&gt;"Ready","PENDING INPUTS",IF(A255&gt;Inputs!$B$6,0,MIN((BG255+BH255+BI255),IF(Inputs!H20=1,Inputs!D20,MAX(Inputs!F20,ROUND(BG255*Inputs!E20+BH255+BI255,2))))))</f>
        <v>0</v>
      </c>
      <c r="BK255">
        <f>IF(Inputs!$B$27&lt;&gt;"Ready","PENDING INPUTS",IF(BG255&lt;=0,99,1+IF(AND(K255&gt;0,OR(K255&lt;BG255,AND(K255=BG255,0&lt;6))),1,0)+IF(AND(S255&gt;0,OR(S255&lt;BG255,AND(S255=BG255,1&lt;6))),1,0)+IF(AND(AA255&gt;0,OR(AA255&lt;BG255,AND(AA255=BG255,2&lt;6))),1,0)+IF(AND(AI255&gt;0,OR(AI255&lt;BG255,AND(AI255=BG255,3&lt;6))),1,0)+IF(AND(AQ255&gt;0,OR(AQ255&lt;BG255,AND(AQ255=BG255,4&lt;6))),1,0)+IF(AND(AY255&gt;0,OR(AY255&lt;BG255,AND(AY255=BG255,5&lt;6))),1,0)+IF(AND(BO255&gt;0,OR(BO255&lt;BG255,AND(BO255=BG255,7&lt;6))),1,0)+IF(AND(BW255&gt;0,OR(BW255&lt;BG255,AND(BW255=BG255,8&lt;6))),1,0)+IF(AND(CE255&gt;0,OR(CE255&lt;BG255,AND(CE255=BG255,9&lt;6))),1,0)))</f>
        <v>99</v>
      </c>
      <c r="BL255" s="3">
        <f>IF(Inputs!$B$27&lt;&gt;"Ready","PENDING INPUTS",IF(A255&gt;Inputs!$B$6,0,MIN(MAX(0,(BG255+BH255+BI255)-BJ255),MAX(0,C255-D255-(IF(O255&lt;BK255,K255+L255+M255-N255,0)+IF(W255&lt;BK255,S255+T255+U255-V255,0)+IF(AE255&lt;BK255,AA255+AB255+AC255-AD255,0)+IF(AM255&lt;BK255,AI255+AJ255+AK255-AL255,0)+IF(AU255&lt;BK255,AQ255+AR255+AS255-AT255,0)+IF(BC255&lt;BK255,AY255+AZ255+BA255-BB255,0)+IF(BK255&lt;BK255,BG255+BH255+BI255-BJ255,0)+IF(BS255&lt;BK255,BO255+BP255+BQ255-BR255,0)+IF(CA255&lt;BK255,BW255+BX255+BY255-BZ255,0)+IF(CI255&lt;BK255,CE255+CF255+CG255-CH255,0))))))</f>
        <v>0</v>
      </c>
      <c r="BM255" s="3">
        <f>IF(Inputs!$B$27&lt;&gt;"Ready","PENDING INPUTS",MIN((BG255+BH255+BI255),IF(D255&gt;C255,IF(D255=0,0,BJ255*C255/D255),BJ255+BL255)))</f>
        <v>0</v>
      </c>
      <c r="BN255" s="3">
        <f>IF(Inputs!$B$27&lt;&gt;"Ready","PENDING INPUTS",MAX(0,(BG255+BH255+BI255)-BM255))</f>
        <v>0</v>
      </c>
      <c r="BO255" s="3">
        <f>IF(Inputs!$B$27&lt;&gt;"Ready","PENDING INPUTS",BV254)</f>
        <v>0</v>
      </c>
      <c r="BP255" s="3">
        <f>IF(Inputs!$B$27&lt;&gt;"Ready","PENDING INPUTS",IF(A255&lt;=Inputs!$B$6,ROUND(BO255*Inputs!C21/12,2),0))</f>
        <v>0</v>
      </c>
      <c r="BQ255" s="3">
        <f>IF(Inputs!$B$27&lt;&gt;"Ready","PENDING INPUTS",IF(AND(A255&lt;=Inputs!$B$6,BO255&gt;0),Inputs!G21,0))</f>
        <v>0</v>
      </c>
      <c r="BR255" s="3">
        <f>IF(Inputs!$B$27&lt;&gt;"Ready","PENDING INPUTS",IF(A255&gt;Inputs!$B$6,0,MIN((BO255+BP255+BQ255),IF(Inputs!H21=1,Inputs!D21,MAX(Inputs!F21,ROUND(BO255*Inputs!E21+BP255+BQ255,2))))))</f>
        <v>0</v>
      </c>
      <c r="BS255">
        <f>IF(Inputs!$B$27&lt;&gt;"Ready","PENDING INPUTS",IF(BO255&lt;=0,99,1+IF(AND(K255&gt;0,OR(K255&lt;BO255,AND(K255=BO255,0&lt;7))),1,0)+IF(AND(S255&gt;0,OR(S255&lt;BO255,AND(S255=BO255,1&lt;7))),1,0)+IF(AND(AA255&gt;0,OR(AA255&lt;BO255,AND(AA255=BO255,2&lt;7))),1,0)+IF(AND(AI255&gt;0,OR(AI255&lt;BO255,AND(AI255=BO255,3&lt;7))),1,0)+IF(AND(AQ255&gt;0,OR(AQ255&lt;BO255,AND(AQ255=BO255,4&lt;7))),1,0)+IF(AND(AY255&gt;0,OR(AY255&lt;BO255,AND(AY255=BO255,5&lt;7))),1,0)+IF(AND(BG255&gt;0,OR(BG255&lt;BO255,AND(BG255=BO255,6&lt;7))),1,0)+IF(AND(BW255&gt;0,OR(BW255&lt;BO255,AND(BW255=BO255,8&lt;7))),1,0)+IF(AND(CE255&gt;0,OR(CE255&lt;BO255,AND(CE255=BO255,9&lt;7))),1,0)))</f>
        <v>99</v>
      </c>
      <c r="BT255" s="3">
        <f>IF(Inputs!$B$27&lt;&gt;"Ready","PENDING INPUTS",IF(A255&gt;Inputs!$B$6,0,MIN(MAX(0,(BO255+BP255+BQ255)-BR255),MAX(0,C255-D255-(IF(O255&lt;BS255,K255+L255+M255-N255,0)+IF(W255&lt;BS255,S255+T255+U255-V255,0)+IF(AE255&lt;BS255,AA255+AB255+AC255-AD255,0)+IF(AM255&lt;BS255,AI255+AJ255+AK255-AL255,0)+IF(AU255&lt;BS255,AQ255+AR255+AS255-AT255,0)+IF(BC255&lt;BS255,AY255+AZ255+BA255-BB255,0)+IF(BK255&lt;BS255,BG255+BH255+BI255-BJ255,0)+IF(BS255&lt;BS255,BO255+BP255+BQ255-BR255,0)+IF(CA255&lt;BS255,BW255+BX255+BY255-BZ255,0)+IF(CI255&lt;BS255,CE255+CF255+CG255-CH255,0))))))</f>
        <v>0</v>
      </c>
      <c r="BU255" s="3">
        <f>IF(Inputs!$B$27&lt;&gt;"Ready","PENDING INPUTS",MIN((BO255+BP255+BQ255),IF(D255&gt;C255,IF(D255=0,0,BR255*C255/D255),BR255+BT255)))</f>
        <v>0</v>
      </c>
      <c r="BV255" s="3">
        <f>IF(Inputs!$B$27&lt;&gt;"Ready","PENDING INPUTS",MAX(0,(BO255+BP255+BQ255)-BU255))</f>
        <v>0</v>
      </c>
      <c r="BW255" s="3">
        <f>IF(Inputs!$B$27&lt;&gt;"Ready","PENDING INPUTS",CD254)</f>
        <v>0</v>
      </c>
      <c r="BX255" s="3">
        <f>IF(Inputs!$B$27&lt;&gt;"Ready","PENDING INPUTS",IF(A255&lt;=Inputs!$B$6,ROUND(BW255*Inputs!C22/12,2),0))</f>
        <v>0</v>
      </c>
      <c r="BY255" s="3">
        <f>IF(Inputs!$B$27&lt;&gt;"Ready","PENDING INPUTS",IF(AND(A255&lt;=Inputs!$B$6,BW255&gt;0),Inputs!G22,0))</f>
        <v>0</v>
      </c>
      <c r="BZ255" s="3">
        <f>IF(Inputs!$B$27&lt;&gt;"Ready","PENDING INPUTS",IF(A255&gt;Inputs!$B$6,0,MIN((BW255+BX255+BY255),IF(Inputs!H22=1,Inputs!D22,MAX(Inputs!F22,ROUND(BW255*Inputs!E22+BX255+BY255,2))))))</f>
        <v>0</v>
      </c>
      <c r="CA255">
        <f>IF(Inputs!$B$27&lt;&gt;"Ready","PENDING INPUTS",IF(BW255&lt;=0,99,1+IF(AND(K255&gt;0,OR(K255&lt;BW255,AND(K255=BW255,0&lt;8))),1,0)+IF(AND(S255&gt;0,OR(S255&lt;BW255,AND(S255=BW255,1&lt;8))),1,0)+IF(AND(AA255&gt;0,OR(AA255&lt;BW255,AND(AA255=BW255,2&lt;8))),1,0)+IF(AND(AI255&gt;0,OR(AI255&lt;BW255,AND(AI255=BW255,3&lt;8))),1,0)+IF(AND(AQ255&gt;0,OR(AQ255&lt;BW255,AND(AQ255=BW255,4&lt;8))),1,0)+IF(AND(AY255&gt;0,OR(AY255&lt;BW255,AND(AY255=BW255,5&lt;8))),1,0)+IF(AND(BG255&gt;0,OR(BG255&lt;BW255,AND(BG255=BW255,6&lt;8))),1,0)+IF(AND(BO255&gt;0,OR(BO255&lt;BW255,AND(BO255=BW255,7&lt;8))),1,0)+IF(AND(CE255&gt;0,OR(CE255&lt;BW255,AND(CE255=BW255,9&lt;8))),1,0)))</f>
        <v>99</v>
      </c>
      <c r="CB255" s="3">
        <f>IF(Inputs!$B$27&lt;&gt;"Ready","PENDING INPUTS",IF(A255&gt;Inputs!$B$6,0,MIN(MAX(0,(BW255+BX255+BY255)-BZ255),MAX(0,C255-D255-(IF(O255&lt;CA255,K255+L255+M255-N255,0)+IF(W255&lt;CA255,S255+T255+U255-V255,0)+IF(AE255&lt;CA255,AA255+AB255+AC255-AD255,0)+IF(AM255&lt;CA255,AI255+AJ255+AK255-AL255,0)+IF(AU255&lt;CA255,AQ255+AR255+AS255-AT255,0)+IF(BC255&lt;CA255,AY255+AZ255+BA255-BB255,0)+IF(BK255&lt;CA255,BG255+BH255+BI255-BJ255,0)+IF(BS255&lt;CA255,BO255+BP255+BQ255-BR255,0)+IF(CA255&lt;CA255,BW255+BX255+BY255-BZ255,0)+IF(CI255&lt;CA255,CE255+CF255+CG255-CH255,0))))))</f>
        <v>0</v>
      </c>
      <c r="CC255" s="3">
        <f>IF(Inputs!$B$27&lt;&gt;"Ready","PENDING INPUTS",MIN((BW255+BX255+BY255),IF(D255&gt;C255,IF(D255=0,0,BZ255*C255/D255),BZ255+CB255)))</f>
        <v>0</v>
      </c>
      <c r="CD255" s="3">
        <f>IF(Inputs!$B$27&lt;&gt;"Ready","PENDING INPUTS",MAX(0,(BW255+BX255+BY255)-CC255))</f>
        <v>0</v>
      </c>
      <c r="CE255" s="3">
        <f>IF(Inputs!$B$27&lt;&gt;"Ready","PENDING INPUTS",CL254)</f>
        <v>0</v>
      </c>
      <c r="CF255" s="3">
        <f>IF(Inputs!$B$27&lt;&gt;"Ready","PENDING INPUTS",IF(A255&lt;=Inputs!$B$6,ROUND(CE255*Inputs!C23/12,2),0))</f>
        <v>0</v>
      </c>
      <c r="CG255" s="3">
        <f>IF(Inputs!$B$27&lt;&gt;"Ready","PENDING INPUTS",IF(AND(A255&lt;=Inputs!$B$6,CE255&gt;0),Inputs!G23,0))</f>
        <v>0</v>
      </c>
      <c r="CH255" s="3">
        <f>IF(Inputs!$B$27&lt;&gt;"Ready","PENDING INPUTS",IF(A255&gt;Inputs!$B$6,0,MIN((CE255+CF255+CG255),IF(Inputs!H23=1,Inputs!D23,MAX(Inputs!F23,ROUND(CE255*Inputs!E23+CF255+CG255,2))))))</f>
        <v>0</v>
      </c>
      <c r="CI255">
        <f>IF(Inputs!$B$27&lt;&gt;"Ready","PENDING INPUTS",IF(CE255&lt;=0,99,1+IF(AND(K255&gt;0,OR(K255&lt;CE255,AND(K255=CE255,0&lt;9))),1,0)+IF(AND(S255&gt;0,OR(S255&lt;CE255,AND(S255=CE255,1&lt;9))),1,0)+IF(AND(AA255&gt;0,OR(AA255&lt;CE255,AND(AA255=CE255,2&lt;9))),1,0)+IF(AND(AI255&gt;0,OR(AI255&lt;CE255,AND(AI255=CE255,3&lt;9))),1,0)+IF(AND(AQ255&gt;0,OR(AQ255&lt;CE255,AND(AQ255=CE255,4&lt;9))),1,0)+IF(AND(AY255&gt;0,OR(AY255&lt;CE255,AND(AY255=CE255,5&lt;9))),1,0)+IF(AND(BG255&gt;0,OR(BG255&lt;CE255,AND(BG255=CE255,6&lt;9))),1,0)+IF(AND(BO255&gt;0,OR(BO255&lt;CE255,AND(BO255=CE255,7&lt;9))),1,0)+IF(AND(BW255&gt;0,OR(BW255&lt;CE255,AND(BW255=CE255,8&lt;9))),1,0)))</f>
        <v>99</v>
      </c>
      <c r="CJ255" s="3">
        <f>IF(Inputs!$B$27&lt;&gt;"Ready","PENDING INPUTS",IF(A255&gt;Inputs!$B$6,0,MIN(MAX(0,(CE255+CF255+CG255)-CH255),MAX(0,C255-D255-(IF(O255&lt;CI255,K255+L255+M255-N255,0)+IF(W255&lt;CI255,S255+T255+U255-V255,0)+IF(AE255&lt;CI255,AA255+AB255+AC255-AD255,0)+IF(AM255&lt;CI255,AI255+AJ255+AK255-AL255,0)+IF(AU255&lt;CI255,AQ255+AR255+AS255-AT255,0)+IF(BC255&lt;CI255,AY255+AZ255+BA255-BB255,0)+IF(BK255&lt;CI255,BG255+BH255+BI255-BJ255,0)+IF(BS255&lt;CI255,BO255+BP255+BQ255-BR255,0)+IF(CA255&lt;CI255,BW255+BX255+BY255-BZ255,0)+IF(CI255&lt;CI255,CE255+CF255+CG255-CH255,0))))))</f>
        <v>0</v>
      </c>
      <c r="CK255" s="3">
        <f>IF(Inputs!$B$27&lt;&gt;"Ready","PENDING INPUTS",MIN((CE255+CF255+CG255),IF(D255&gt;C255,IF(D255=0,0,CH255*C255/D255),CH255+CJ255)))</f>
        <v>0</v>
      </c>
      <c r="CL255" s="3">
        <f>IF(Inputs!$B$27&lt;&gt;"Ready","PENDING INPUTS",MAX(0,(CE255+CF255+CG255)-CK255))</f>
        <v>0</v>
      </c>
    </row>
    <row r="256" spans="1:90" ht="27.95" customHeight="1" x14ac:dyDescent="0.25">
      <c r="A256">
        <v>252</v>
      </c>
      <c r="B256" s="13">
        <f>IF(Inputs!$B$27&lt;&gt;"Ready","PENDING INPUTS",EDATE(Inputs!$B$5,A256-1))</f>
        <v>53936</v>
      </c>
      <c r="C256" s="3">
        <f>IF(Inputs!$B$27&lt;&gt;"Ready","PENDING INPUTS",IF(A256&lt;=Inputs!$B$6,MAX(0,Inputs!$B$4+IF(A256=Inputs!$B$7,Inputs!$B$8,0)+IF(A256=Inputs!$B$9,Inputs!$B$10,0)),0))</f>
        <v>0</v>
      </c>
      <c r="D256" s="3">
        <f>IF(Inputs!$B$27&lt;&gt;"Ready","PENDING INPUTS",SUM(N256,V256,AD256,AL256,AT256,BB256,BJ256,BR256,BZ256,CH256))</f>
        <v>0</v>
      </c>
      <c r="E256" s="3">
        <f>IF(Inputs!$B$27&lt;&gt;"Ready","PENDING INPUTS",MAX(0,D256-C256))</f>
        <v>0</v>
      </c>
      <c r="F256" s="3">
        <f>IF(Inputs!$B$27&lt;&gt;"Ready","PENDING INPUTS",SUM(Q256,Y256,AG256,AO256,AW256,BE256,BM256,BU256,CC256,CK256))</f>
        <v>0</v>
      </c>
      <c r="G256" s="3">
        <f>IF(Inputs!$B$27&lt;&gt;"Ready","PENDING INPUTS",SUM(L256,T256,AB256,AJ256,AR256,AZ256,BH256,BP256,BX256,CF256))</f>
        <v>0</v>
      </c>
      <c r="H256" s="3">
        <f>IF(Inputs!$B$27&lt;&gt;"Ready","PENDING INPUTS",SUM(M256,U256,AC256,AK256,AS256,BA256,BI256,BQ256,BY256,CG256))</f>
        <v>0</v>
      </c>
      <c r="I256" s="3">
        <f>IF(Inputs!$B$27&lt;&gt;"Ready","PENDING INPUTS",SUM(R256,Z256,AH256,AP256,AX256,BF256,BN256,BV256,CD256,CL256))</f>
        <v>0</v>
      </c>
      <c r="J256" t="str">
        <f>IF(Inputs!$B$27&lt;&gt;"Ready","PENDING INPUTS",IF(A256&gt;Inputs!$B$6,"Beyond horizon",IF(E256&gt;0.005,"MINIMUM SHORTFALL",IF(I256&lt;0.005,"Paid off","In progress"))))</f>
        <v>Beyond horizon</v>
      </c>
      <c r="K256" s="3">
        <f>IF(Inputs!$B$27&lt;&gt;"Ready","PENDING INPUTS",R255)</f>
        <v>0</v>
      </c>
      <c r="L256" s="3">
        <f>IF(Inputs!$B$27&lt;&gt;"Ready","PENDING INPUTS",IF(A256&lt;=Inputs!$B$6,ROUND(K256*Inputs!C14/12,2),0))</f>
        <v>0</v>
      </c>
      <c r="M256" s="3">
        <f>IF(Inputs!$B$27&lt;&gt;"Ready","PENDING INPUTS",IF(AND(A256&lt;=Inputs!$B$6,K256&gt;0),Inputs!G14,0))</f>
        <v>0</v>
      </c>
      <c r="N256" s="3">
        <f>IF(Inputs!$B$27&lt;&gt;"Ready","PENDING INPUTS",IF(A256&gt;Inputs!$B$6,0,MIN((K256+L256+M256),IF(Inputs!H14=1,Inputs!D14,MAX(Inputs!F14,ROUND(K256*Inputs!E14+L256+M256,2))))))</f>
        <v>0</v>
      </c>
      <c r="O256">
        <f>IF(Inputs!$B$27&lt;&gt;"Ready","PENDING INPUTS",IF(K256&lt;=0,99,1+IF(AND(S256&gt;0,OR(S256&lt;K256,AND(S256=K256,1&lt;0))),1,0)+IF(AND(AA256&gt;0,OR(AA256&lt;K256,AND(AA256=K256,2&lt;0))),1,0)+IF(AND(AI256&gt;0,OR(AI256&lt;K256,AND(AI256=K256,3&lt;0))),1,0)+IF(AND(AQ256&gt;0,OR(AQ256&lt;K256,AND(AQ256=K256,4&lt;0))),1,0)+IF(AND(AY256&gt;0,OR(AY256&lt;K256,AND(AY256=K256,5&lt;0))),1,0)+IF(AND(BG256&gt;0,OR(BG256&lt;K256,AND(BG256=K256,6&lt;0))),1,0)+IF(AND(BO256&gt;0,OR(BO256&lt;K256,AND(BO256=K256,7&lt;0))),1,0)+IF(AND(BW256&gt;0,OR(BW256&lt;K256,AND(BW256=K256,8&lt;0))),1,0)+IF(AND(CE256&gt;0,OR(CE256&lt;K256,AND(CE256=K256,9&lt;0))),1,0)))</f>
        <v>99</v>
      </c>
      <c r="P256" s="3">
        <f>IF(Inputs!$B$27&lt;&gt;"Ready","PENDING INPUTS",IF(A256&gt;Inputs!$B$6,0,MIN(MAX(0,(K256+L256+M256)-N256),MAX(0,C256-D256-(IF(O256&lt;O256,K256+L256+M256-N256,0)+IF(W256&lt;O256,S256+T256+U256-V256,0)+IF(AE256&lt;O256,AA256+AB256+AC256-AD256,0)+IF(AM256&lt;O256,AI256+AJ256+AK256-AL256,0)+IF(AU256&lt;O256,AQ256+AR256+AS256-AT256,0)+IF(BC256&lt;O256,AY256+AZ256+BA256-BB256,0)+IF(BK256&lt;O256,BG256+BH256+BI256-BJ256,0)+IF(BS256&lt;O256,BO256+BP256+BQ256-BR256,0)+IF(CA256&lt;O256,BW256+BX256+BY256-BZ256,0)+IF(CI256&lt;O256,CE256+CF256+CG256-CH256,0))))))</f>
        <v>0</v>
      </c>
      <c r="Q256" s="3">
        <f>IF(Inputs!$B$27&lt;&gt;"Ready","PENDING INPUTS",MIN((K256+L256+M256),IF(D256&gt;C256,IF(D256=0,0,N256*C256/D256),N256+P256)))</f>
        <v>0</v>
      </c>
      <c r="R256" s="3">
        <f>IF(Inputs!$B$27&lt;&gt;"Ready","PENDING INPUTS",MAX(0,(K256+L256+M256)-Q256))</f>
        <v>0</v>
      </c>
      <c r="S256" s="3">
        <f>IF(Inputs!$B$27&lt;&gt;"Ready","PENDING INPUTS",Z255)</f>
        <v>0</v>
      </c>
      <c r="T256" s="3">
        <f>IF(Inputs!$B$27&lt;&gt;"Ready","PENDING INPUTS",IF(A256&lt;=Inputs!$B$6,ROUND(S256*Inputs!C15/12,2),0))</f>
        <v>0</v>
      </c>
      <c r="U256" s="3">
        <f>IF(Inputs!$B$27&lt;&gt;"Ready","PENDING INPUTS",IF(AND(A256&lt;=Inputs!$B$6,S256&gt;0),Inputs!G15,0))</f>
        <v>0</v>
      </c>
      <c r="V256" s="3">
        <f>IF(Inputs!$B$27&lt;&gt;"Ready","PENDING INPUTS",IF(A256&gt;Inputs!$B$6,0,MIN((S256+T256+U256),IF(Inputs!H15=1,Inputs!D15,MAX(Inputs!F15,ROUND(S256*Inputs!E15+T256+U256,2))))))</f>
        <v>0</v>
      </c>
      <c r="W256">
        <f>IF(Inputs!$B$27&lt;&gt;"Ready","PENDING INPUTS",IF(S256&lt;=0,99,1+IF(AND(K256&gt;0,OR(K256&lt;S256,AND(K256=S256,0&lt;1))),1,0)+IF(AND(AA256&gt;0,OR(AA256&lt;S256,AND(AA256=S256,2&lt;1))),1,0)+IF(AND(AI256&gt;0,OR(AI256&lt;S256,AND(AI256=S256,3&lt;1))),1,0)+IF(AND(AQ256&gt;0,OR(AQ256&lt;S256,AND(AQ256=S256,4&lt;1))),1,0)+IF(AND(AY256&gt;0,OR(AY256&lt;S256,AND(AY256=S256,5&lt;1))),1,0)+IF(AND(BG256&gt;0,OR(BG256&lt;S256,AND(BG256=S256,6&lt;1))),1,0)+IF(AND(BO256&gt;0,OR(BO256&lt;S256,AND(BO256=S256,7&lt;1))),1,0)+IF(AND(BW256&gt;0,OR(BW256&lt;S256,AND(BW256=S256,8&lt;1))),1,0)+IF(AND(CE256&gt;0,OR(CE256&lt;S256,AND(CE256=S256,9&lt;1))),1,0)))</f>
        <v>99</v>
      </c>
      <c r="X256" s="3">
        <f>IF(Inputs!$B$27&lt;&gt;"Ready","PENDING INPUTS",IF(A256&gt;Inputs!$B$6,0,MIN(MAX(0,(S256+T256+U256)-V256),MAX(0,C256-D256-(IF(O256&lt;W256,K256+L256+M256-N256,0)+IF(W256&lt;W256,S256+T256+U256-V256,0)+IF(AE256&lt;W256,AA256+AB256+AC256-AD256,0)+IF(AM256&lt;W256,AI256+AJ256+AK256-AL256,0)+IF(AU256&lt;W256,AQ256+AR256+AS256-AT256,0)+IF(BC256&lt;W256,AY256+AZ256+BA256-BB256,0)+IF(BK256&lt;W256,BG256+BH256+BI256-BJ256,0)+IF(BS256&lt;W256,BO256+BP256+BQ256-BR256,0)+IF(CA256&lt;W256,BW256+BX256+BY256-BZ256,0)+IF(CI256&lt;W256,CE256+CF256+CG256-CH256,0))))))</f>
        <v>0</v>
      </c>
      <c r="Y256" s="3">
        <f>IF(Inputs!$B$27&lt;&gt;"Ready","PENDING INPUTS",MIN((S256+T256+U256),IF(D256&gt;C256,IF(D256=0,0,V256*C256/D256),V256+X256)))</f>
        <v>0</v>
      </c>
      <c r="Z256" s="3">
        <f>IF(Inputs!$B$27&lt;&gt;"Ready","PENDING INPUTS",MAX(0,(S256+T256+U256)-Y256))</f>
        <v>0</v>
      </c>
      <c r="AA256" s="3">
        <f>IF(Inputs!$B$27&lt;&gt;"Ready","PENDING INPUTS",AH255)</f>
        <v>0</v>
      </c>
      <c r="AB256" s="3">
        <f>IF(Inputs!$B$27&lt;&gt;"Ready","PENDING INPUTS",IF(A256&lt;=Inputs!$B$6,ROUND(AA256*Inputs!C16/12,2),0))</f>
        <v>0</v>
      </c>
      <c r="AC256" s="3">
        <f>IF(Inputs!$B$27&lt;&gt;"Ready","PENDING INPUTS",IF(AND(A256&lt;=Inputs!$B$6,AA256&gt;0),Inputs!G16,0))</f>
        <v>0</v>
      </c>
      <c r="AD256" s="3">
        <f>IF(Inputs!$B$27&lt;&gt;"Ready","PENDING INPUTS",IF(A256&gt;Inputs!$B$6,0,MIN((AA256+AB256+AC256),IF(Inputs!H16=1,Inputs!D16,MAX(Inputs!F16,ROUND(AA256*Inputs!E16+AB256+AC256,2))))))</f>
        <v>0</v>
      </c>
      <c r="AE256">
        <f>IF(Inputs!$B$27&lt;&gt;"Ready","PENDING INPUTS",IF(AA256&lt;=0,99,1+IF(AND(K256&gt;0,OR(K256&lt;AA256,AND(K256=AA256,0&lt;2))),1,0)+IF(AND(S256&gt;0,OR(S256&lt;AA256,AND(S256=AA256,1&lt;2))),1,0)+IF(AND(AI256&gt;0,OR(AI256&lt;AA256,AND(AI256=AA256,3&lt;2))),1,0)+IF(AND(AQ256&gt;0,OR(AQ256&lt;AA256,AND(AQ256=AA256,4&lt;2))),1,0)+IF(AND(AY256&gt;0,OR(AY256&lt;AA256,AND(AY256=AA256,5&lt;2))),1,0)+IF(AND(BG256&gt;0,OR(BG256&lt;AA256,AND(BG256=AA256,6&lt;2))),1,0)+IF(AND(BO256&gt;0,OR(BO256&lt;AA256,AND(BO256=AA256,7&lt;2))),1,0)+IF(AND(BW256&gt;0,OR(BW256&lt;AA256,AND(BW256=AA256,8&lt;2))),1,0)+IF(AND(CE256&gt;0,OR(CE256&lt;AA256,AND(CE256=AA256,9&lt;2))),1,0)))</f>
        <v>99</v>
      </c>
      <c r="AF256" s="3">
        <f>IF(Inputs!$B$27&lt;&gt;"Ready","PENDING INPUTS",IF(A256&gt;Inputs!$B$6,0,MIN(MAX(0,(AA256+AB256+AC256)-AD256),MAX(0,C256-D256-(IF(O256&lt;AE256,K256+L256+M256-N256,0)+IF(W256&lt;AE256,S256+T256+U256-V256,0)+IF(AE256&lt;AE256,AA256+AB256+AC256-AD256,0)+IF(AM256&lt;AE256,AI256+AJ256+AK256-AL256,0)+IF(AU256&lt;AE256,AQ256+AR256+AS256-AT256,0)+IF(BC256&lt;AE256,AY256+AZ256+BA256-BB256,0)+IF(BK256&lt;AE256,BG256+BH256+BI256-BJ256,0)+IF(BS256&lt;AE256,BO256+BP256+BQ256-BR256,0)+IF(CA256&lt;AE256,BW256+BX256+BY256-BZ256,0)+IF(CI256&lt;AE256,CE256+CF256+CG256-CH256,0))))))</f>
        <v>0</v>
      </c>
      <c r="AG256" s="3">
        <f>IF(Inputs!$B$27&lt;&gt;"Ready","PENDING INPUTS",MIN((AA256+AB256+AC256),IF(D256&gt;C256,IF(D256=0,0,AD256*C256/D256),AD256+AF256)))</f>
        <v>0</v>
      </c>
      <c r="AH256" s="3">
        <f>IF(Inputs!$B$27&lt;&gt;"Ready","PENDING INPUTS",MAX(0,(AA256+AB256+AC256)-AG256))</f>
        <v>0</v>
      </c>
      <c r="AI256" s="3">
        <f>IF(Inputs!$B$27&lt;&gt;"Ready","PENDING INPUTS",AP255)</f>
        <v>0</v>
      </c>
      <c r="AJ256" s="3">
        <f>IF(Inputs!$B$27&lt;&gt;"Ready","PENDING INPUTS",IF(A256&lt;=Inputs!$B$6,ROUND(AI256*Inputs!C17/12,2),0))</f>
        <v>0</v>
      </c>
      <c r="AK256" s="3">
        <f>IF(Inputs!$B$27&lt;&gt;"Ready","PENDING INPUTS",IF(AND(A256&lt;=Inputs!$B$6,AI256&gt;0),Inputs!G17,0))</f>
        <v>0</v>
      </c>
      <c r="AL256" s="3">
        <f>IF(Inputs!$B$27&lt;&gt;"Ready","PENDING INPUTS",IF(A256&gt;Inputs!$B$6,0,MIN((AI256+AJ256+AK256),IF(Inputs!H17=1,Inputs!D17,MAX(Inputs!F17,ROUND(AI256*Inputs!E17+AJ256+AK256,2))))))</f>
        <v>0</v>
      </c>
      <c r="AM256">
        <f>IF(Inputs!$B$27&lt;&gt;"Ready","PENDING INPUTS",IF(AI256&lt;=0,99,1+IF(AND(K256&gt;0,OR(K256&lt;AI256,AND(K256=AI256,0&lt;3))),1,0)+IF(AND(S256&gt;0,OR(S256&lt;AI256,AND(S256=AI256,1&lt;3))),1,0)+IF(AND(AA256&gt;0,OR(AA256&lt;AI256,AND(AA256=AI256,2&lt;3))),1,0)+IF(AND(AQ256&gt;0,OR(AQ256&lt;AI256,AND(AQ256=AI256,4&lt;3))),1,0)+IF(AND(AY256&gt;0,OR(AY256&lt;AI256,AND(AY256=AI256,5&lt;3))),1,0)+IF(AND(BG256&gt;0,OR(BG256&lt;AI256,AND(BG256=AI256,6&lt;3))),1,0)+IF(AND(BO256&gt;0,OR(BO256&lt;AI256,AND(BO256=AI256,7&lt;3))),1,0)+IF(AND(BW256&gt;0,OR(BW256&lt;AI256,AND(BW256=AI256,8&lt;3))),1,0)+IF(AND(CE256&gt;0,OR(CE256&lt;AI256,AND(CE256=AI256,9&lt;3))),1,0)))</f>
        <v>99</v>
      </c>
      <c r="AN256" s="3">
        <f>IF(Inputs!$B$27&lt;&gt;"Ready","PENDING INPUTS",IF(A256&gt;Inputs!$B$6,0,MIN(MAX(0,(AI256+AJ256+AK256)-AL256),MAX(0,C256-D256-(IF(O256&lt;AM256,K256+L256+M256-N256,0)+IF(W256&lt;AM256,S256+T256+U256-V256,0)+IF(AE256&lt;AM256,AA256+AB256+AC256-AD256,0)+IF(AM256&lt;AM256,AI256+AJ256+AK256-AL256,0)+IF(AU256&lt;AM256,AQ256+AR256+AS256-AT256,0)+IF(BC256&lt;AM256,AY256+AZ256+BA256-BB256,0)+IF(BK256&lt;AM256,BG256+BH256+BI256-BJ256,0)+IF(BS256&lt;AM256,BO256+BP256+BQ256-BR256,0)+IF(CA256&lt;AM256,BW256+BX256+BY256-BZ256,0)+IF(CI256&lt;AM256,CE256+CF256+CG256-CH256,0))))))</f>
        <v>0</v>
      </c>
      <c r="AO256" s="3">
        <f>IF(Inputs!$B$27&lt;&gt;"Ready","PENDING INPUTS",MIN((AI256+AJ256+AK256),IF(D256&gt;C256,IF(D256=0,0,AL256*C256/D256),AL256+AN256)))</f>
        <v>0</v>
      </c>
      <c r="AP256" s="3">
        <f>IF(Inputs!$B$27&lt;&gt;"Ready","PENDING INPUTS",MAX(0,(AI256+AJ256+AK256)-AO256))</f>
        <v>0</v>
      </c>
      <c r="AQ256" s="3">
        <f>IF(Inputs!$B$27&lt;&gt;"Ready","PENDING INPUTS",AX255)</f>
        <v>0</v>
      </c>
      <c r="AR256" s="3">
        <f>IF(Inputs!$B$27&lt;&gt;"Ready","PENDING INPUTS",IF(A256&lt;=Inputs!$B$6,ROUND(AQ256*Inputs!C18/12,2),0))</f>
        <v>0</v>
      </c>
      <c r="AS256" s="3">
        <f>IF(Inputs!$B$27&lt;&gt;"Ready","PENDING INPUTS",IF(AND(A256&lt;=Inputs!$B$6,AQ256&gt;0),Inputs!G18,0))</f>
        <v>0</v>
      </c>
      <c r="AT256" s="3">
        <f>IF(Inputs!$B$27&lt;&gt;"Ready","PENDING INPUTS",IF(A256&gt;Inputs!$B$6,0,MIN((AQ256+AR256+AS256),IF(Inputs!H18=1,Inputs!D18,MAX(Inputs!F18,ROUND(AQ256*Inputs!E18+AR256+AS256,2))))))</f>
        <v>0</v>
      </c>
      <c r="AU256">
        <f>IF(Inputs!$B$27&lt;&gt;"Ready","PENDING INPUTS",IF(AQ256&lt;=0,99,1+IF(AND(K256&gt;0,OR(K256&lt;AQ256,AND(K256=AQ256,0&lt;4))),1,0)+IF(AND(S256&gt;0,OR(S256&lt;AQ256,AND(S256=AQ256,1&lt;4))),1,0)+IF(AND(AA256&gt;0,OR(AA256&lt;AQ256,AND(AA256=AQ256,2&lt;4))),1,0)+IF(AND(AI256&gt;0,OR(AI256&lt;AQ256,AND(AI256=AQ256,3&lt;4))),1,0)+IF(AND(AY256&gt;0,OR(AY256&lt;AQ256,AND(AY256=AQ256,5&lt;4))),1,0)+IF(AND(BG256&gt;0,OR(BG256&lt;AQ256,AND(BG256=AQ256,6&lt;4))),1,0)+IF(AND(BO256&gt;0,OR(BO256&lt;AQ256,AND(BO256=AQ256,7&lt;4))),1,0)+IF(AND(BW256&gt;0,OR(BW256&lt;AQ256,AND(BW256=AQ256,8&lt;4))),1,0)+IF(AND(CE256&gt;0,OR(CE256&lt;AQ256,AND(CE256=AQ256,9&lt;4))),1,0)))</f>
        <v>99</v>
      </c>
      <c r="AV256" s="3">
        <f>IF(Inputs!$B$27&lt;&gt;"Ready","PENDING INPUTS",IF(A256&gt;Inputs!$B$6,0,MIN(MAX(0,(AQ256+AR256+AS256)-AT256),MAX(0,C256-D256-(IF(O256&lt;AU256,K256+L256+M256-N256,0)+IF(W256&lt;AU256,S256+T256+U256-V256,0)+IF(AE256&lt;AU256,AA256+AB256+AC256-AD256,0)+IF(AM256&lt;AU256,AI256+AJ256+AK256-AL256,0)+IF(AU256&lt;AU256,AQ256+AR256+AS256-AT256,0)+IF(BC256&lt;AU256,AY256+AZ256+BA256-BB256,0)+IF(BK256&lt;AU256,BG256+BH256+BI256-BJ256,0)+IF(BS256&lt;AU256,BO256+BP256+BQ256-BR256,0)+IF(CA256&lt;AU256,BW256+BX256+BY256-BZ256,0)+IF(CI256&lt;AU256,CE256+CF256+CG256-CH256,0))))))</f>
        <v>0</v>
      </c>
      <c r="AW256" s="3">
        <f>IF(Inputs!$B$27&lt;&gt;"Ready","PENDING INPUTS",MIN((AQ256+AR256+AS256),IF(D256&gt;C256,IF(D256=0,0,AT256*C256/D256),AT256+AV256)))</f>
        <v>0</v>
      </c>
      <c r="AX256" s="3">
        <f>IF(Inputs!$B$27&lt;&gt;"Ready","PENDING INPUTS",MAX(0,(AQ256+AR256+AS256)-AW256))</f>
        <v>0</v>
      </c>
      <c r="AY256" s="3">
        <f>IF(Inputs!$B$27&lt;&gt;"Ready","PENDING INPUTS",BF255)</f>
        <v>0</v>
      </c>
      <c r="AZ256" s="3">
        <f>IF(Inputs!$B$27&lt;&gt;"Ready","PENDING INPUTS",IF(A256&lt;=Inputs!$B$6,ROUND(AY256*Inputs!C19/12,2),0))</f>
        <v>0</v>
      </c>
      <c r="BA256" s="3">
        <f>IF(Inputs!$B$27&lt;&gt;"Ready","PENDING INPUTS",IF(AND(A256&lt;=Inputs!$B$6,AY256&gt;0),Inputs!G19,0))</f>
        <v>0</v>
      </c>
      <c r="BB256" s="3">
        <f>IF(Inputs!$B$27&lt;&gt;"Ready","PENDING INPUTS",IF(A256&gt;Inputs!$B$6,0,MIN((AY256+AZ256+BA256),IF(Inputs!H19=1,Inputs!D19,MAX(Inputs!F19,ROUND(AY256*Inputs!E19+AZ256+BA256,2))))))</f>
        <v>0</v>
      </c>
      <c r="BC256">
        <f>IF(Inputs!$B$27&lt;&gt;"Ready","PENDING INPUTS",IF(AY256&lt;=0,99,1+IF(AND(K256&gt;0,OR(K256&lt;AY256,AND(K256=AY256,0&lt;5))),1,0)+IF(AND(S256&gt;0,OR(S256&lt;AY256,AND(S256=AY256,1&lt;5))),1,0)+IF(AND(AA256&gt;0,OR(AA256&lt;AY256,AND(AA256=AY256,2&lt;5))),1,0)+IF(AND(AI256&gt;0,OR(AI256&lt;AY256,AND(AI256=AY256,3&lt;5))),1,0)+IF(AND(AQ256&gt;0,OR(AQ256&lt;AY256,AND(AQ256=AY256,4&lt;5))),1,0)+IF(AND(BG256&gt;0,OR(BG256&lt;AY256,AND(BG256=AY256,6&lt;5))),1,0)+IF(AND(BO256&gt;0,OR(BO256&lt;AY256,AND(BO256=AY256,7&lt;5))),1,0)+IF(AND(BW256&gt;0,OR(BW256&lt;AY256,AND(BW256=AY256,8&lt;5))),1,0)+IF(AND(CE256&gt;0,OR(CE256&lt;AY256,AND(CE256=AY256,9&lt;5))),1,0)))</f>
        <v>99</v>
      </c>
      <c r="BD256" s="3">
        <f>IF(Inputs!$B$27&lt;&gt;"Ready","PENDING INPUTS",IF(A256&gt;Inputs!$B$6,0,MIN(MAX(0,(AY256+AZ256+BA256)-BB256),MAX(0,C256-D256-(IF(O256&lt;BC256,K256+L256+M256-N256,0)+IF(W256&lt;BC256,S256+T256+U256-V256,0)+IF(AE256&lt;BC256,AA256+AB256+AC256-AD256,0)+IF(AM256&lt;BC256,AI256+AJ256+AK256-AL256,0)+IF(AU256&lt;BC256,AQ256+AR256+AS256-AT256,0)+IF(BC256&lt;BC256,AY256+AZ256+BA256-BB256,0)+IF(BK256&lt;BC256,BG256+BH256+BI256-BJ256,0)+IF(BS256&lt;BC256,BO256+BP256+BQ256-BR256,0)+IF(CA256&lt;BC256,BW256+BX256+BY256-BZ256,0)+IF(CI256&lt;BC256,CE256+CF256+CG256-CH256,0))))))</f>
        <v>0</v>
      </c>
      <c r="BE256" s="3">
        <f>IF(Inputs!$B$27&lt;&gt;"Ready","PENDING INPUTS",MIN((AY256+AZ256+BA256),IF(D256&gt;C256,IF(D256=0,0,BB256*C256/D256),BB256+BD256)))</f>
        <v>0</v>
      </c>
      <c r="BF256" s="3">
        <f>IF(Inputs!$B$27&lt;&gt;"Ready","PENDING INPUTS",MAX(0,(AY256+AZ256+BA256)-BE256))</f>
        <v>0</v>
      </c>
      <c r="BG256" s="3">
        <f>IF(Inputs!$B$27&lt;&gt;"Ready","PENDING INPUTS",BN255)</f>
        <v>0</v>
      </c>
      <c r="BH256" s="3">
        <f>IF(Inputs!$B$27&lt;&gt;"Ready","PENDING INPUTS",IF(A256&lt;=Inputs!$B$6,ROUND(BG256*Inputs!C20/12,2),0))</f>
        <v>0</v>
      </c>
      <c r="BI256" s="3">
        <f>IF(Inputs!$B$27&lt;&gt;"Ready","PENDING INPUTS",IF(AND(A256&lt;=Inputs!$B$6,BG256&gt;0),Inputs!G20,0))</f>
        <v>0</v>
      </c>
      <c r="BJ256" s="3">
        <f>IF(Inputs!$B$27&lt;&gt;"Ready","PENDING INPUTS",IF(A256&gt;Inputs!$B$6,0,MIN((BG256+BH256+BI256),IF(Inputs!H20=1,Inputs!D20,MAX(Inputs!F20,ROUND(BG256*Inputs!E20+BH256+BI256,2))))))</f>
        <v>0</v>
      </c>
      <c r="BK256">
        <f>IF(Inputs!$B$27&lt;&gt;"Ready","PENDING INPUTS",IF(BG256&lt;=0,99,1+IF(AND(K256&gt;0,OR(K256&lt;BG256,AND(K256=BG256,0&lt;6))),1,0)+IF(AND(S256&gt;0,OR(S256&lt;BG256,AND(S256=BG256,1&lt;6))),1,0)+IF(AND(AA256&gt;0,OR(AA256&lt;BG256,AND(AA256=BG256,2&lt;6))),1,0)+IF(AND(AI256&gt;0,OR(AI256&lt;BG256,AND(AI256=BG256,3&lt;6))),1,0)+IF(AND(AQ256&gt;0,OR(AQ256&lt;BG256,AND(AQ256=BG256,4&lt;6))),1,0)+IF(AND(AY256&gt;0,OR(AY256&lt;BG256,AND(AY256=BG256,5&lt;6))),1,0)+IF(AND(BO256&gt;0,OR(BO256&lt;BG256,AND(BO256=BG256,7&lt;6))),1,0)+IF(AND(BW256&gt;0,OR(BW256&lt;BG256,AND(BW256=BG256,8&lt;6))),1,0)+IF(AND(CE256&gt;0,OR(CE256&lt;BG256,AND(CE256=BG256,9&lt;6))),1,0)))</f>
        <v>99</v>
      </c>
      <c r="BL256" s="3">
        <f>IF(Inputs!$B$27&lt;&gt;"Ready","PENDING INPUTS",IF(A256&gt;Inputs!$B$6,0,MIN(MAX(0,(BG256+BH256+BI256)-BJ256),MAX(0,C256-D256-(IF(O256&lt;BK256,K256+L256+M256-N256,0)+IF(W256&lt;BK256,S256+T256+U256-V256,0)+IF(AE256&lt;BK256,AA256+AB256+AC256-AD256,0)+IF(AM256&lt;BK256,AI256+AJ256+AK256-AL256,0)+IF(AU256&lt;BK256,AQ256+AR256+AS256-AT256,0)+IF(BC256&lt;BK256,AY256+AZ256+BA256-BB256,0)+IF(BK256&lt;BK256,BG256+BH256+BI256-BJ256,0)+IF(BS256&lt;BK256,BO256+BP256+BQ256-BR256,0)+IF(CA256&lt;BK256,BW256+BX256+BY256-BZ256,0)+IF(CI256&lt;BK256,CE256+CF256+CG256-CH256,0))))))</f>
        <v>0</v>
      </c>
      <c r="BM256" s="3">
        <f>IF(Inputs!$B$27&lt;&gt;"Ready","PENDING INPUTS",MIN((BG256+BH256+BI256),IF(D256&gt;C256,IF(D256=0,0,BJ256*C256/D256),BJ256+BL256)))</f>
        <v>0</v>
      </c>
      <c r="BN256" s="3">
        <f>IF(Inputs!$B$27&lt;&gt;"Ready","PENDING INPUTS",MAX(0,(BG256+BH256+BI256)-BM256))</f>
        <v>0</v>
      </c>
      <c r="BO256" s="3">
        <f>IF(Inputs!$B$27&lt;&gt;"Ready","PENDING INPUTS",BV255)</f>
        <v>0</v>
      </c>
      <c r="BP256" s="3">
        <f>IF(Inputs!$B$27&lt;&gt;"Ready","PENDING INPUTS",IF(A256&lt;=Inputs!$B$6,ROUND(BO256*Inputs!C21/12,2),0))</f>
        <v>0</v>
      </c>
      <c r="BQ256" s="3">
        <f>IF(Inputs!$B$27&lt;&gt;"Ready","PENDING INPUTS",IF(AND(A256&lt;=Inputs!$B$6,BO256&gt;0),Inputs!G21,0))</f>
        <v>0</v>
      </c>
      <c r="BR256" s="3">
        <f>IF(Inputs!$B$27&lt;&gt;"Ready","PENDING INPUTS",IF(A256&gt;Inputs!$B$6,0,MIN((BO256+BP256+BQ256),IF(Inputs!H21=1,Inputs!D21,MAX(Inputs!F21,ROUND(BO256*Inputs!E21+BP256+BQ256,2))))))</f>
        <v>0</v>
      </c>
      <c r="BS256">
        <f>IF(Inputs!$B$27&lt;&gt;"Ready","PENDING INPUTS",IF(BO256&lt;=0,99,1+IF(AND(K256&gt;0,OR(K256&lt;BO256,AND(K256=BO256,0&lt;7))),1,0)+IF(AND(S256&gt;0,OR(S256&lt;BO256,AND(S256=BO256,1&lt;7))),1,0)+IF(AND(AA256&gt;0,OR(AA256&lt;BO256,AND(AA256=BO256,2&lt;7))),1,0)+IF(AND(AI256&gt;0,OR(AI256&lt;BO256,AND(AI256=BO256,3&lt;7))),1,0)+IF(AND(AQ256&gt;0,OR(AQ256&lt;BO256,AND(AQ256=BO256,4&lt;7))),1,0)+IF(AND(AY256&gt;0,OR(AY256&lt;BO256,AND(AY256=BO256,5&lt;7))),1,0)+IF(AND(BG256&gt;0,OR(BG256&lt;BO256,AND(BG256=BO256,6&lt;7))),1,0)+IF(AND(BW256&gt;0,OR(BW256&lt;BO256,AND(BW256=BO256,8&lt;7))),1,0)+IF(AND(CE256&gt;0,OR(CE256&lt;BO256,AND(CE256=BO256,9&lt;7))),1,0)))</f>
        <v>99</v>
      </c>
      <c r="BT256" s="3">
        <f>IF(Inputs!$B$27&lt;&gt;"Ready","PENDING INPUTS",IF(A256&gt;Inputs!$B$6,0,MIN(MAX(0,(BO256+BP256+BQ256)-BR256),MAX(0,C256-D256-(IF(O256&lt;BS256,K256+L256+M256-N256,0)+IF(W256&lt;BS256,S256+T256+U256-V256,0)+IF(AE256&lt;BS256,AA256+AB256+AC256-AD256,0)+IF(AM256&lt;BS256,AI256+AJ256+AK256-AL256,0)+IF(AU256&lt;BS256,AQ256+AR256+AS256-AT256,0)+IF(BC256&lt;BS256,AY256+AZ256+BA256-BB256,0)+IF(BK256&lt;BS256,BG256+BH256+BI256-BJ256,0)+IF(BS256&lt;BS256,BO256+BP256+BQ256-BR256,0)+IF(CA256&lt;BS256,BW256+BX256+BY256-BZ256,0)+IF(CI256&lt;BS256,CE256+CF256+CG256-CH256,0))))))</f>
        <v>0</v>
      </c>
      <c r="BU256" s="3">
        <f>IF(Inputs!$B$27&lt;&gt;"Ready","PENDING INPUTS",MIN((BO256+BP256+BQ256),IF(D256&gt;C256,IF(D256=0,0,BR256*C256/D256),BR256+BT256)))</f>
        <v>0</v>
      </c>
      <c r="BV256" s="3">
        <f>IF(Inputs!$B$27&lt;&gt;"Ready","PENDING INPUTS",MAX(0,(BO256+BP256+BQ256)-BU256))</f>
        <v>0</v>
      </c>
      <c r="BW256" s="3">
        <f>IF(Inputs!$B$27&lt;&gt;"Ready","PENDING INPUTS",CD255)</f>
        <v>0</v>
      </c>
      <c r="BX256" s="3">
        <f>IF(Inputs!$B$27&lt;&gt;"Ready","PENDING INPUTS",IF(A256&lt;=Inputs!$B$6,ROUND(BW256*Inputs!C22/12,2),0))</f>
        <v>0</v>
      </c>
      <c r="BY256" s="3">
        <f>IF(Inputs!$B$27&lt;&gt;"Ready","PENDING INPUTS",IF(AND(A256&lt;=Inputs!$B$6,BW256&gt;0),Inputs!G22,0))</f>
        <v>0</v>
      </c>
      <c r="BZ256" s="3">
        <f>IF(Inputs!$B$27&lt;&gt;"Ready","PENDING INPUTS",IF(A256&gt;Inputs!$B$6,0,MIN((BW256+BX256+BY256),IF(Inputs!H22=1,Inputs!D22,MAX(Inputs!F22,ROUND(BW256*Inputs!E22+BX256+BY256,2))))))</f>
        <v>0</v>
      </c>
      <c r="CA256">
        <f>IF(Inputs!$B$27&lt;&gt;"Ready","PENDING INPUTS",IF(BW256&lt;=0,99,1+IF(AND(K256&gt;0,OR(K256&lt;BW256,AND(K256=BW256,0&lt;8))),1,0)+IF(AND(S256&gt;0,OR(S256&lt;BW256,AND(S256=BW256,1&lt;8))),1,0)+IF(AND(AA256&gt;0,OR(AA256&lt;BW256,AND(AA256=BW256,2&lt;8))),1,0)+IF(AND(AI256&gt;0,OR(AI256&lt;BW256,AND(AI256=BW256,3&lt;8))),1,0)+IF(AND(AQ256&gt;0,OR(AQ256&lt;BW256,AND(AQ256=BW256,4&lt;8))),1,0)+IF(AND(AY256&gt;0,OR(AY256&lt;BW256,AND(AY256=BW256,5&lt;8))),1,0)+IF(AND(BG256&gt;0,OR(BG256&lt;BW256,AND(BG256=BW256,6&lt;8))),1,0)+IF(AND(BO256&gt;0,OR(BO256&lt;BW256,AND(BO256=BW256,7&lt;8))),1,0)+IF(AND(CE256&gt;0,OR(CE256&lt;BW256,AND(CE256=BW256,9&lt;8))),1,0)))</f>
        <v>99</v>
      </c>
      <c r="CB256" s="3">
        <f>IF(Inputs!$B$27&lt;&gt;"Ready","PENDING INPUTS",IF(A256&gt;Inputs!$B$6,0,MIN(MAX(0,(BW256+BX256+BY256)-BZ256),MAX(0,C256-D256-(IF(O256&lt;CA256,K256+L256+M256-N256,0)+IF(W256&lt;CA256,S256+T256+U256-V256,0)+IF(AE256&lt;CA256,AA256+AB256+AC256-AD256,0)+IF(AM256&lt;CA256,AI256+AJ256+AK256-AL256,0)+IF(AU256&lt;CA256,AQ256+AR256+AS256-AT256,0)+IF(BC256&lt;CA256,AY256+AZ256+BA256-BB256,0)+IF(BK256&lt;CA256,BG256+BH256+BI256-BJ256,0)+IF(BS256&lt;CA256,BO256+BP256+BQ256-BR256,0)+IF(CA256&lt;CA256,BW256+BX256+BY256-BZ256,0)+IF(CI256&lt;CA256,CE256+CF256+CG256-CH256,0))))))</f>
        <v>0</v>
      </c>
      <c r="CC256" s="3">
        <f>IF(Inputs!$B$27&lt;&gt;"Ready","PENDING INPUTS",MIN((BW256+BX256+BY256),IF(D256&gt;C256,IF(D256=0,0,BZ256*C256/D256),BZ256+CB256)))</f>
        <v>0</v>
      </c>
      <c r="CD256" s="3">
        <f>IF(Inputs!$B$27&lt;&gt;"Ready","PENDING INPUTS",MAX(0,(BW256+BX256+BY256)-CC256))</f>
        <v>0</v>
      </c>
      <c r="CE256" s="3">
        <f>IF(Inputs!$B$27&lt;&gt;"Ready","PENDING INPUTS",CL255)</f>
        <v>0</v>
      </c>
      <c r="CF256" s="3">
        <f>IF(Inputs!$B$27&lt;&gt;"Ready","PENDING INPUTS",IF(A256&lt;=Inputs!$B$6,ROUND(CE256*Inputs!C23/12,2),0))</f>
        <v>0</v>
      </c>
      <c r="CG256" s="3">
        <f>IF(Inputs!$B$27&lt;&gt;"Ready","PENDING INPUTS",IF(AND(A256&lt;=Inputs!$B$6,CE256&gt;0),Inputs!G23,0))</f>
        <v>0</v>
      </c>
      <c r="CH256" s="3">
        <f>IF(Inputs!$B$27&lt;&gt;"Ready","PENDING INPUTS",IF(A256&gt;Inputs!$B$6,0,MIN((CE256+CF256+CG256),IF(Inputs!H23=1,Inputs!D23,MAX(Inputs!F23,ROUND(CE256*Inputs!E23+CF256+CG256,2))))))</f>
        <v>0</v>
      </c>
      <c r="CI256">
        <f>IF(Inputs!$B$27&lt;&gt;"Ready","PENDING INPUTS",IF(CE256&lt;=0,99,1+IF(AND(K256&gt;0,OR(K256&lt;CE256,AND(K256=CE256,0&lt;9))),1,0)+IF(AND(S256&gt;0,OR(S256&lt;CE256,AND(S256=CE256,1&lt;9))),1,0)+IF(AND(AA256&gt;0,OR(AA256&lt;CE256,AND(AA256=CE256,2&lt;9))),1,0)+IF(AND(AI256&gt;0,OR(AI256&lt;CE256,AND(AI256=CE256,3&lt;9))),1,0)+IF(AND(AQ256&gt;0,OR(AQ256&lt;CE256,AND(AQ256=CE256,4&lt;9))),1,0)+IF(AND(AY256&gt;0,OR(AY256&lt;CE256,AND(AY256=CE256,5&lt;9))),1,0)+IF(AND(BG256&gt;0,OR(BG256&lt;CE256,AND(BG256=CE256,6&lt;9))),1,0)+IF(AND(BO256&gt;0,OR(BO256&lt;CE256,AND(BO256=CE256,7&lt;9))),1,0)+IF(AND(BW256&gt;0,OR(BW256&lt;CE256,AND(BW256=CE256,8&lt;9))),1,0)))</f>
        <v>99</v>
      </c>
      <c r="CJ256" s="3">
        <f>IF(Inputs!$B$27&lt;&gt;"Ready","PENDING INPUTS",IF(A256&gt;Inputs!$B$6,0,MIN(MAX(0,(CE256+CF256+CG256)-CH256),MAX(0,C256-D256-(IF(O256&lt;CI256,K256+L256+M256-N256,0)+IF(W256&lt;CI256,S256+T256+U256-V256,0)+IF(AE256&lt;CI256,AA256+AB256+AC256-AD256,0)+IF(AM256&lt;CI256,AI256+AJ256+AK256-AL256,0)+IF(AU256&lt;CI256,AQ256+AR256+AS256-AT256,0)+IF(BC256&lt;CI256,AY256+AZ256+BA256-BB256,0)+IF(BK256&lt;CI256,BG256+BH256+BI256-BJ256,0)+IF(BS256&lt;CI256,BO256+BP256+BQ256-BR256,0)+IF(CA256&lt;CI256,BW256+BX256+BY256-BZ256,0)+IF(CI256&lt;CI256,CE256+CF256+CG256-CH256,0))))))</f>
        <v>0</v>
      </c>
      <c r="CK256" s="3">
        <f>IF(Inputs!$B$27&lt;&gt;"Ready","PENDING INPUTS",MIN((CE256+CF256+CG256),IF(D256&gt;C256,IF(D256=0,0,CH256*C256/D256),CH256+CJ256)))</f>
        <v>0</v>
      </c>
      <c r="CL256" s="3">
        <f>IF(Inputs!$B$27&lt;&gt;"Ready","PENDING INPUTS",MAX(0,(CE256+CF256+CG256)-CK256))</f>
        <v>0</v>
      </c>
    </row>
    <row r="257" spans="1:90" ht="27.95" customHeight="1" x14ac:dyDescent="0.25">
      <c r="A257">
        <v>253</v>
      </c>
      <c r="B257" s="13">
        <f>IF(Inputs!$B$27&lt;&gt;"Ready","PENDING INPUTS",EDATE(Inputs!$B$5,A257-1))</f>
        <v>53966</v>
      </c>
      <c r="C257" s="3">
        <f>IF(Inputs!$B$27&lt;&gt;"Ready","PENDING INPUTS",IF(A257&lt;=Inputs!$B$6,MAX(0,Inputs!$B$4+IF(A257=Inputs!$B$7,Inputs!$B$8,0)+IF(A257=Inputs!$B$9,Inputs!$B$10,0)),0))</f>
        <v>0</v>
      </c>
      <c r="D257" s="3">
        <f>IF(Inputs!$B$27&lt;&gt;"Ready","PENDING INPUTS",SUM(N257,V257,AD257,AL257,AT257,BB257,BJ257,BR257,BZ257,CH257))</f>
        <v>0</v>
      </c>
      <c r="E257" s="3">
        <f>IF(Inputs!$B$27&lt;&gt;"Ready","PENDING INPUTS",MAX(0,D257-C257))</f>
        <v>0</v>
      </c>
      <c r="F257" s="3">
        <f>IF(Inputs!$B$27&lt;&gt;"Ready","PENDING INPUTS",SUM(Q257,Y257,AG257,AO257,AW257,BE257,BM257,BU257,CC257,CK257))</f>
        <v>0</v>
      </c>
      <c r="G257" s="3">
        <f>IF(Inputs!$B$27&lt;&gt;"Ready","PENDING INPUTS",SUM(L257,T257,AB257,AJ257,AR257,AZ257,BH257,BP257,BX257,CF257))</f>
        <v>0</v>
      </c>
      <c r="H257" s="3">
        <f>IF(Inputs!$B$27&lt;&gt;"Ready","PENDING INPUTS",SUM(M257,U257,AC257,AK257,AS257,BA257,BI257,BQ257,BY257,CG257))</f>
        <v>0</v>
      </c>
      <c r="I257" s="3">
        <f>IF(Inputs!$B$27&lt;&gt;"Ready","PENDING INPUTS",SUM(R257,Z257,AH257,AP257,AX257,BF257,BN257,BV257,CD257,CL257))</f>
        <v>0</v>
      </c>
      <c r="J257" t="str">
        <f>IF(Inputs!$B$27&lt;&gt;"Ready","PENDING INPUTS",IF(A257&gt;Inputs!$B$6,"Beyond horizon",IF(E257&gt;0.005,"MINIMUM SHORTFALL",IF(I257&lt;0.005,"Paid off","In progress"))))</f>
        <v>Beyond horizon</v>
      </c>
      <c r="K257" s="3">
        <f>IF(Inputs!$B$27&lt;&gt;"Ready","PENDING INPUTS",R256)</f>
        <v>0</v>
      </c>
      <c r="L257" s="3">
        <f>IF(Inputs!$B$27&lt;&gt;"Ready","PENDING INPUTS",IF(A257&lt;=Inputs!$B$6,ROUND(K257*Inputs!C14/12,2),0))</f>
        <v>0</v>
      </c>
      <c r="M257" s="3">
        <f>IF(Inputs!$B$27&lt;&gt;"Ready","PENDING INPUTS",IF(AND(A257&lt;=Inputs!$B$6,K257&gt;0),Inputs!G14,0))</f>
        <v>0</v>
      </c>
      <c r="N257" s="3">
        <f>IF(Inputs!$B$27&lt;&gt;"Ready","PENDING INPUTS",IF(A257&gt;Inputs!$B$6,0,MIN((K257+L257+M257),IF(Inputs!H14=1,Inputs!D14,MAX(Inputs!F14,ROUND(K257*Inputs!E14+L257+M257,2))))))</f>
        <v>0</v>
      </c>
      <c r="O257">
        <f>IF(Inputs!$B$27&lt;&gt;"Ready","PENDING INPUTS",IF(K257&lt;=0,99,1+IF(AND(S257&gt;0,OR(S257&lt;K257,AND(S257=K257,1&lt;0))),1,0)+IF(AND(AA257&gt;0,OR(AA257&lt;K257,AND(AA257=K257,2&lt;0))),1,0)+IF(AND(AI257&gt;0,OR(AI257&lt;K257,AND(AI257=K257,3&lt;0))),1,0)+IF(AND(AQ257&gt;0,OR(AQ257&lt;K257,AND(AQ257=K257,4&lt;0))),1,0)+IF(AND(AY257&gt;0,OR(AY257&lt;K257,AND(AY257=K257,5&lt;0))),1,0)+IF(AND(BG257&gt;0,OR(BG257&lt;K257,AND(BG257=K257,6&lt;0))),1,0)+IF(AND(BO257&gt;0,OR(BO257&lt;K257,AND(BO257=K257,7&lt;0))),1,0)+IF(AND(BW257&gt;0,OR(BW257&lt;K257,AND(BW257=K257,8&lt;0))),1,0)+IF(AND(CE257&gt;0,OR(CE257&lt;K257,AND(CE257=K257,9&lt;0))),1,0)))</f>
        <v>99</v>
      </c>
      <c r="P257" s="3">
        <f>IF(Inputs!$B$27&lt;&gt;"Ready","PENDING INPUTS",IF(A257&gt;Inputs!$B$6,0,MIN(MAX(0,(K257+L257+M257)-N257),MAX(0,C257-D257-(IF(O257&lt;O257,K257+L257+M257-N257,0)+IF(W257&lt;O257,S257+T257+U257-V257,0)+IF(AE257&lt;O257,AA257+AB257+AC257-AD257,0)+IF(AM257&lt;O257,AI257+AJ257+AK257-AL257,0)+IF(AU257&lt;O257,AQ257+AR257+AS257-AT257,0)+IF(BC257&lt;O257,AY257+AZ257+BA257-BB257,0)+IF(BK257&lt;O257,BG257+BH257+BI257-BJ257,0)+IF(BS257&lt;O257,BO257+BP257+BQ257-BR257,0)+IF(CA257&lt;O257,BW257+BX257+BY257-BZ257,0)+IF(CI257&lt;O257,CE257+CF257+CG257-CH257,0))))))</f>
        <v>0</v>
      </c>
      <c r="Q257" s="3">
        <f>IF(Inputs!$B$27&lt;&gt;"Ready","PENDING INPUTS",MIN((K257+L257+M257),IF(D257&gt;C257,IF(D257=0,0,N257*C257/D257),N257+P257)))</f>
        <v>0</v>
      </c>
      <c r="R257" s="3">
        <f>IF(Inputs!$B$27&lt;&gt;"Ready","PENDING INPUTS",MAX(0,(K257+L257+M257)-Q257))</f>
        <v>0</v>
      </c>
      <c r="S257" s="3">
        <f>IF(Inputs!$B$27&lt;&gt;"Ready","PENDING INPUTS",Z256)</f>
        <v>0</v>
      </c>
      <c r="T257" s="3">
        <f>IF(Inputs!$B$27&lt;&gt;"Ready","PENDING INPUTS",IF(A257&lt;=Inputs!$B$6,ROUND(S257*Inputs!C15/12,2),0))</f>
        <v>0</v>
      </c>
      <c r="U257" s="3">
        <f>IF(Inputs!$B$27&lt;&gt;"Ready","PENDING INPUTS",IF(AND(A257&lt;=Inputs!$B$6,S257&gt;0),Inputs!G15,0))</f>
        <v>0</v>
      </c>
      <c r="V257" s="3">
        <f>IF(Inputs!$B$27&lt;&gt;"Ready","PENDING INPUTS",IF(A257&gt;Inputs!$B$6,0,MIN((S257+T257+U257),IF(Inputs!H15=1,Inputs!D15,MAX(Inputs!F15,ROUND(S257*Inputs!E15+T257+U257,2))))))</f>
        <v>0</v>
      </c>
      <c r="W257">
        <f>IF(Inputs!$B$27&lt;&gt;"Ready","PENDING INPUTS",IF(S257&lt;=0,99,1+IF(AND(K257&gt;0,OR(K257&lt;S257,AND(K257=S257,0&lt;1))),1,0)+IF(AND(AA257&gt;0,OR(AA257&lt;S257,AND(AA257=S257,2&lt;1))),1,0)+IF(AND(AI257&gt;0,OR(AI257&lt;S257,AND(AI257=S257,3&lt;1))),1,0)+IF(AND(AQ257&gt;0,OR(AQ257&lt;S257,AND(AQ257=S257,4&lt;1))),1,0)+IF(AND(AY257&gt;0,OR(AY257&lt;S257,AND(AY257=S257,5&lt;1))),1,0)+IF(AND(BG257&gt;0,OR(BG257&lt;S257,AND(BG257=S257,6&lt;1))),1,0)+IF(AND(BO257&gt;0,OR(BO257&lt;S257,AND(BO257=S257,7&lt;1))),1,0)+IF(AND(BW257&gt;0,OR(BW257&lt;S257,AND(BW257=S257,8&lt;1))),1,0)+IF(AND(CE257&gt;0,OR(CE257&lt;S257,AND(CE257=S257,9&lt;1))),1,0)))</f>
        <v>99</v>
      </c>
      <c r="X257" s="3">
        <f>IF(Inputs!$B$27&lt;&gt;"Ready","PENDING INPUTS",IF(A257&gt;Inputs!$B$6,0,MIN(MAX(0,(S257+T257+U257)-V257),MAX(0,C257-D257-(IF(O257&lt;W257,K257+L257+M257-N257,0)+IF(W257&lt;W257,S257+T257+U257-V257,0)+IF(AE257&lt;W257,AA257+AB257+AC257-AD257,0)+IF(AM257&lt;W257,AI257+AJ257+AK257-AL257,0)+IF(AU257&lt;W257,AQ257+AR257+AS257-AT257,0)+IF(BC257&lt;W257,AY257+AZ257+BA257-BB257,0)+IF(BK257&lt;W257,BG257+BH257+BI257-BJ257,0)+IF(BS257&lt;W257,BO257+BP257+BQ257-BR257,0)+IF(CA257&lt;W257,BW257+BX257+BY257-BZ257,0)+IF(CI257&lt;W257,CE257+CF257+CG257-CH257,0))))))</f>
        <v>0</v>
      </c>
      <c r="Y257" s="3">
        <f>IF(Inputs!$B$27&lt;&gt;"Ready","PENDING INPUTS",MIN((S257+T257+U257),IF(D257&gt;C257,IF(D257=0,0,V257*C257/D257),V257+X257)))</f>
        <v>0</v>
      </c>
      <c r="Z257" s="3">
        <f>IF(Inputs!$B$27&lt;&gt;"Ready","PENDING INPUTS",MAX(0,(S257+T257+U257)-Y257))</f>
        <v>0</v>
      </c>
      <c r="AA257" s="3">
        <f>IF(Inputs!$B$27&lt;&gt;"Ready","PENDING INPUTS",AH256)</f>
        <v>0</v>
      </c>
      <c r="AB257" s="3">
        <f>IF(Inputs!$B$27&lt;&gt;"Ready","PENDING INPUTS",IF(A257&lt;=Inputs!$B$6,ROUND(AA257*Inputs!C16/12,2),0))</f>
        <v>0</v>
      </c>
      <c r="AC257" s="3">
        <f>IF(Inputs!$B$27&lt;&gt;"Ready","PENDING INPUTS",IF(AND(A257&lt;=Inputs!$B$6,AA257&gt;0),Inputs!G16,0))</f>
        <v>0</v>
      </c>
      <c r="AD257" s="3">
        <f>IF(Inputs!$B$27&lt;&gt;"Ready","PENDING INPUTS",IF(A257&gt;Inputs!$B$6,0,MIN((AA257+AB257+AC257),IF(Inputs!H16=1,Inputs!D16,MAX(Inputs!F16,ROUND(AA257*Inputs!E16+AB257+AC257,2))))))</f>
        <v>0</v>
      </c>
      <c r="AE257">
        <f>IF(Inputs!$B$27&lt;&gt;"Ready","PENDING INPUTS",IF(AA257&lt;=0,99,1+IF(AND(K257&gt;0,OR(K257&lt;AA257,AND(K257=AA257,0&lt;2))),1,0)+IF(AND(S257&gt;0,OR(S257&lt;AA257,AND(S257=AA257,1&lt;2))),1,0)+IF(AND(AI257&gt;0,OR(AI257&lt;AA257,AND(AI257=AA257,3&lt;2))),1,0)+IF(AND(AQ257&gt;0,OR(AQ257&lt;AA257,AND(AQ257=AA257,4&lt;2))),1,0)+IF(AND(AY257&gt;0,OR(AY257&lt;AA257,AND(AY257=AA257,5&lt;2))),1,0)+IF(AND(BG257&gt;0,OR(BG257&lt;AA257,AND(BG257=AA257,6&lt;2))),1,0)+IF(AND(BO257&gt;0,OR(BO257&lt;AA257,AND(BO257=AA257,7&lt;2))),1,0)+IF(AND(BW257&gt;0,OR(BW257&lt;AA257,AND(BW257=AA257,8&lt;2))),1,0)+IF(AND(CE257&gt;0,OR(CE257&lt;AA257,AND(CE257=AA257,9&lt;2))),1,0)))</f>
        <v>99</v>
      </c>
      <c r="AF257" s="3">
        <f>IF(Inputs!$B$27&lt;&gt;"Ready","PENDING INPUTS",IF(A257&gt;Inputs!$B$6,0,MIN(MAX(0,(AA257+AB257+AC257)-AD257),MAX(0,C257-D257-(IF(O257&lt;AE257,K257+L257+M257-N257,0)+IF(W257&lt;AE257,S257+T257+U257-V257,0)+IF(AE257&lt;AE257,AA257+AB257+AC257-AD257,0)+IF(AM257&lt;AE257,AI257+AJ257+AK257-AL257,0)+IF(AU257&lt;AE257,AQ257+AR257+AS257-AT257,0)+IF(BC257&lt;AE257,AY257+AZ257+BA257-BB257,0)+IF(BK257&lt;AE257,BG257+BH257+BI257-BJ257,0)+IF(BS257&lt;AE257,BO257+BP257+BQ257-BR257,0)+IF(CA257&lt;AE257,BW257+BX257+BY257-BZ257,0)+IF(CI257&lt;AE257,CE257+CF257+CG257-CH257,0))))))</f>
        <v>0</v>
      </c>
      <c r="AG257" s="3">
        <f>IF(Inputs!$B$27&lt;&gt;"Ready","PENDING INPUTS",MIN((AA257+AB257+AC257),IF(D257&gt;C257,IF(D257=0,0,AD257*C257/D257),AD257+AF257)))</f>
        <v>0</v>
      </c>
      <c r="AH257" s="3">
        <f>IF(Inputs!$B$27&lt;&gt;"Ready","PENDING INPUTS",MAX(0,(AA257+AB257+AC257)-AG257))</f>
        <v>0</v>
      </c>
      <c r="AI257" s="3">
        <f>IF(Inputs!$B$27&lt;&gt;"Ready","PENDING INPUTS",AP256)</f>
        <v>0</v>
      </c>
      <c r="AJ257" s="3">
        <f>IF(Inputs!$B$27&lt;&gt;"Ready","PENDING INPUTS",IF(A257&lt;=Inputs!$B$6,ROUND(AI257*Inputs!C17/12,2),0))</f>
        <v>0</v>
      </c>
      <c r="AK257" s="3">
        <f>IF(Inputs!$B$27&lt;&gt;"Ready","PENDING INPUTS",IF(AND(A257&lt;=Inputs!$B$6,AI257&gt;0),Inputs!G17,0))</f>
        <v>0</v>
      </c>
      <c r="AL257" s="3">
        <f>IF(Inputs!$B$27&lt;&gt;"Ready","PENDING INPUTS",IF(A257&gt;Inputs!$B$6,0,MIN((AI257+AJ257+AK257),IF(Inputs!H17=1,Inputs!D17,MAX(Inputs!F17,ROUND(AI257*Inputs!E17+AJ257+AK257,2))))))</f>
        <v>0</v>
      </c>
      <c r="AM257">
        <f>IF(Inputs!$B$27&lt;&gt;"Ready","PENDING INPUTS",IF(AI257&lt;=0,99,1+IF(AND(K257&gt;0,OR(K257&lt;AI257,AND(K257=AI257,0&lt;3))),1,0)+IF(AND(S257&gt;0,OR(S257&lt;AI257,AND(S257=AI257,1&lt;3))),1,0)+IF(AND(AA257&gt;0,OR(AA257&lt;AI257,AND(AA257=AI257,2&lt;3))),1,0)+IF(AND(AQ257&gt;0,OR(AQ257&lt;AI257,AND(AQ257=AI257,4&lt;3))),1,0)+IF(AND(AY257&gt;0,OR(AY257&lt;AI257,AND(AY257=AI257,5&lt;3))),1,0)+IF(AND(BG257&gt;0,OR(BG257&lt;AI257,AND(BG257=AI257,6&lt;3))),1,0)+IF(AND(BO257&gt;0,OR(BO257&lt;AI257,AND(BO257=AI257,7&lt;3))),1,0)+IF(AND(BW257&gt;0,OR(BW257&lt;AI257,AND(BW257=AI257,8&lt;3))),1,0)+IF(AND(CE257&gt;0,OR(CE257&lt;AI257,AND(CE257=AI257,9&lt;3))),1,0)))</f>
        <v>99</v>
      </c>
      <c r="AN257" s="3">
        <f>IF(Inputs!$B$27&lt;&gt;"Ready","PENDING INPUTS",IF(A257&gt;Inputs!$B$6,0,MIN(MAX(0,(AI257+AJ257+AK257)-AL257),MAX(0,C257-D257-(IF(O257&lt;AM257,K257+L257+M257-N257,0)+IF(W257&lt;AM257,S257+T257+U257-V257,0)+IF(AE257&lt;AM257,AA257+AB257+AC257-AD257,0)+IF(AM257&lt;AM257,AI257+AJ257+AK257-AL257,0)+IF(AU257&lt;AM257,AQ257+AR257+AS257-AT257,0)+IF(BC257&lt;AM257,AY257+AZ257+BA257-BB257,0)+IF(BK257&lt;AM257,BG257+BH257+BI257-BJ257,0)+IF(BS257&lt;AM257,BO257+BP257+BQ257-BR257,0)+IF(CA257&lt;AM257,BW257+BX257+BY257-BZ257,0)+IF(CI257&lt;AM257,CE257+CF257+CG257-CH257,0))))))</f>
        <v>0</v>
      </c>
      <c r="AO257" s="3">
        <f>IF(Inputs!$B$27&lt;&gt;"Ready","PENDING INPUTS",MIN((AI257+AJ257+AK257),IF(D257&gt;C257,IF(D257=0,0,AL257*C257/D257),AL257+AN257)))</f>
        <v>0</v>
      </c>
      <c r="AP257" s="3">
        <f>IF(Inputs!$B$27&lt;&gt;"Ready","PENDING INPUTS",MAX(0,(AI257+AJ257+AK257)-AO257))</f>
        <v>0</v>
      </c>
      <c r="AQ257" s="3">
        <f>IF(Inputs!$B$27&lt;&gt;"Ready","PENDING INPUTS",AX256)</f>
        <v>0</v>
      </c>
      <c r="AR257" s="3">
        <f>IF(Inputs!$B$27&lt;&gt;"Ready","PENDING INPUTS",IF(A257&lt;=Inputs!$B$6,ROUND(AQ257*Inputs!C18/12,2),0))</f>
        <v>0</v>
      </c>
      <c r="AS257" s="3">
        <f>IF(Inputs!$B$27&lt;&gt;"Ready","PENDING INPUTS",IF(AND(A257&lt;=Inputs!$B$6,AQ257&gt;0),Inputs!G18,0))</f>
        <v>0</v>
      </c>
      <c r="AT257" s="3">
        <f>IF(Inputs!$B$27&lt;&gt;"Ready","PENDING INPUTS",IF(A257&gt;Inputs!$B$6,0,MIN((AQ257+AR257+AS257),IF(Inputs!H18=1,Inputs!D18,MAX(Inputs!F18,ROUND(AQ257*Inputs!E18+AR257+AS257,2))))))</f>
        <v>0</v>
      </c>
      <c r="AU257">
        <f>IF(Inputs!$B$27&lt;&gt;"Ready","PENDING INPUTS",IF(AQ257&lt;=0,99,1+IF(AND(K257&gt;0,OR(K257&lt;AQ257,AND(K257=AQ257,0&lt;4))),1,0)+IF(AND(S257&gt;0,OR(S257&lt;AQ257,AND(S257=AQ257,1&lt;4))),1,0)+IF(AND(AA257&gt;0,OR(AA257&lt;AQ257,AND(AA257=AQ257,2&lt;4))),1,0)+IF(AND(AI257&gt;0,OR(AI257&lt;AQ257,AND(AI257=AQ257,3&lt;4))),1,0)+IF(AND(AY257&gt;0,OR(AY257&lt;AQ257,AND(AY257=AQ257,5&lt;4))),1,0)+IF(AND(BG257&gt;0,OR(BG257&lt;AQ257,AND(BG257=AQ257,6&lt;4))),1,0)+IF(AND(BO257&gt;0,OR(BO257&lt;AQ257,AND(BO257=AQ257,7&lt;4))),1,0)+IF(AND(BW257&gt;0,OR(BW257&lt;AQ257,AND(BW257=AQ257,8&lt;4))),1,0)+IF(AND(CE257&gt;0,OR(CE257&lt;AQ257,AND(CE257=AQ257,9&lt;4))),1,0)))</f>
        <v>99</v>
      </c>
      <c r="AV257" s="3">
        <f>IF(Inputs!$B$27&lt;&gt;"Ready","PENDING INPUTS",IF(A257&gt;Inputs!$B$6,0,MIN(MAX(0,(AQ257+AR257+AS257)-AT257),MAX(0,C257-D257-(IF(O257&lt;AU257,K257+L257+M257-N257,0)+IF(W257&lt;AU257,S257+T257+U257-V257,0)+IF(AE257&lt;AU257,AA257+AB257+AC257-AD257,0)+IF(AM257&lt;AU257,AI257+AJ257+AK257-AL257,0)+IF(AU257&lt;AU257,AQ257+AR257+AS257-AT257,0)+IF(BC257&lt;AU257,AY257+AZ257+BA257-BB257,0)+IF(BK257&lt;AU257,BG257+BH257+BI257-BJ257,0)+IF(BS257&lt;AU257,BO257+BP257+BQ257-BR257,0)+IF(CA257&lt;AU257,BW257+BX257+BY257-BZ257,0)+IF(CI257&lt;AU257,CE257+CF257+CG257-CH257,0))))))</f>
        <v>0</v>
      </c>
      <c r="AW257" s="3">
        <f>IF(Inputs!$B$27&lt;&gt;"Ready","PENDING INPUTS",MIN((AQ257+AR257+AS257),IF(D257&gt;C257,IF(D257=0,0,AT257*C257/D257),AT257+AV257)))</f>
        <v>0</v>
      </c>
      <c r="AX257" s="3">
        <f>IF(Inputs!$B$27&lt;&gt;"Ready","PENDING INPUTS",MAX(0,(AQ257+AR257+AS257)-AW257))</f>
        <v>0</v>
      </c>
      <c r="AY257" s="3">
        <f>IF(Inputs!$B$27&lt;&gt;"Ready","PENDING INPUTS",BF256)</f>
        <v>0</v>
      </c>
      <c r="AZ257" s="3">
        <f>IF(Inputs!$B$27&lt;&gt;"Ready","PENDING INPUTS",IF(A257&lt;=Inputs!$B$6,ROUND(AY257*Inputs!C19/12,2),0))</f>
        <v>0</v>
      </c>
      <c r="BA257" s="3">
        <f>IF(Inputs!$B$27&lt;&gt;"Ready","PENDING INPUTS",IF(AND(A257&lt;=Inputs!$B$6,AY257&gt;0),Inputs!G19,0))</f>
        <v>0</v>
      </c>
      <c r="BB257" s="3">
        <f>IF(Inputs!$B$27&lt;&gt;"Ready","PENDING INPUTS",IF(A257&gt;Inputs!$B$6,0,MIN((AY257+AZ257+BA257),IF(Inputs!H19=1,Inputs!D19,MAX(Inputs!F19,ROUND(AY257*Inputs!E19+AZ257+BA257,2))))))</f>
        <v>0</v>
      </c>
      <c r="BC257">
        <f>IF(Inputs!$B$27&lt;&gt;"Ready","PENDING INPUTS",IF(AY257&lt;=0,99,1+IF(AND(K257&gt;0,OR(K257&lt;AY257,AND(K257=AY257,0&lt;5))),1,0)+IF(AND(S257&gt;0,OR(S257&lt;AY257,AND(S257=AY257,1&lt;5))),1,0)+IF(AND(AA257&gt;0,OR(AA257&lt;AY257,AND(AA257=AY257,2&lt;5))),1,0)+IF(AND(AI257&gt;0,OR(AI257&lt;AY257,AND(AI257=AY257,3&lt;5))),1,0)+IF(AND(AQ257&gt;0,OR(AQ257&lt;AY257,AND(AQ257=AY257,4&lt;5))),1,0)+IF(AND(BG257&gt;0,OR(BG257&lt;AY257,AND(BG257=AY257,6&lt;5))),1,0)+IF(AND(BO257&gt;0,OR(BO257&lt;AY257,AND(BO257=AY257,7&lt;5))),1,0)+IF(AND(BW257&gt;0,OR(BW257&lt;AY257,AND(BW257=AY257,8&lt;5))),1,0)+IF(AND(CE257&gt;0,OR(CE257&lt;AY257,AND(CE257=AY257,9&lt;5))),1,0)))</f>
        <v>99</v>
      </c>
      <c r="BD257" s="3">
        <f>IF(Inputs!$B$27&lt;&gt;"Ready","PENDING INPUTS",IF(A257&gt;Inputs!$B$6,0,MIN(MAX(0,(AY257+AZ257+BA257)-BB257),MAX(0,C257-D257-(IF(O257&lt;BC257,K257+L257+M257-N257,0)+IF(W257&lt;BC257,S257+T257+U257-V257,0)+IF(AE257&lt;BC257,AA257+AB257+AC257-AD257,0)+IF(AM257&lt;BC257,AI257+AJ257+AK257-AL257,0)+IF(AU257&lt;BC257,AQ257+AR257+AS257-AT257,0)+IF(BC257&lt;BC257,AY257+AZ257+BA257-BB257,0)+IF(BK257&lt;BC257,BG257+BH257+BI257-BJ257,0)+IF(BS257&lt;BC257,BO257+BP257+BQ257-BR257,0)+IF(CA257&lt;BC257,BW257+BX257+BY257-BZ257,0)+IF(CI257&lt;BC257,CE257+CF257+CG257-CH257,0))))))</f>
        <v>0</v>
      </c>
      <c r="BE257" s="3">
        <f>IF(Inputs!$B$27&lt;&gt;"Ready","PENDING INPUTS",MIN((AY257+AZ257+BA257),IF(D257&gt;C257,IF(D257=0,0,BB257*C257/D257),BB257+BD257)))</f>
        <v>0</v>
      </c>
      <c r="BF257" s="3">
        <f>IF(Inputs!$B$27&lt;&gt;"Ready","PENDING INPUTS",MAX(0,(AY257+AZ257+BA257)-BE257))</f>
        <v>0</v>
      </c>
      <c r="BG257" s="3">
        <f>IF(Inputs!$B$27&lt;&gt;"Ready","PENDING INPUTS",BN256)</f>
        <v>0</v>
      </c>
      <c r="BH257" s="3">
        <f>IF(Inputs!$B$27&lt;&gt;"Ready","PENDING INPUTS",IF(A257&lt;=Inputs!$B$6,ROUND(BG257*Inputs!C20/12,2),0))</f>
        <v>0</v>
      </c>
      <c r="BI257" s="3">
        <f>IF(Inputs!$B$27&lt;&gt;"Ready","PENDING INPUTS",IF(AND(A257&lt;=Inputs!$B$6,BG257&gt;0),Inputs!G20,0))</f>
        <v>0</v>
      </c>
      <c r="BJ257" s="3">
        <f>IF(Inputs!$B$27&lt;&gt;"Ready","PENDING INPUTS",IF(A257&gt;Inputs!$B$6,0,MIN((BG257+BH257+BI257),IF(Inputs!H20=1,Inputs!D20,MAX(Inputs!F20,ROUND(BG257*Inputs!E20+BH257+BI257,2))))))</f>
        <v>0</v>
      </c>
      <c r="BK257">
        <f>IF(Inputs!$B$27&lt;&gt;"Ready","PENDING INPUTS",IF(BG257&lt;=0,99,1+IF(AND(K257&gt;0,OR(K257&lt;BG257,AND(K257=BG257,0&lt;6))),1,0)+IF(AND(S257&gt;0,OR(S257&lt;BG257,AND(S257=BG257,1&lt;6))),1,0)+IF(AND(AA257&gt;0,OR(AA257&lt;BG257,AND(AA257=BG257,2&lt;6))),1,0)+IF(AND(AI257&gt;0,OR(AI257&lt;BG257,AND(AI257=BG257,3&lt;6))),1,0)+IF(AND(AQ257&gt;0,OR(AQ257&lt;BG257,AND(AQ257=BG257,4&lt;6))),1,0)+IF(AND(AY257&gt;0,OR(AY257&lt;BG257,AND(AY257=BG257,5&lt;6))),1,0)+IF(AND(BO257&gt;0,OR(BO257&lt;BG257,AND(BO257=BG257,7&lt;6))),1,0)+IF(AND(BW257&gt;0,OR(BW257&lt;BG257,AND(BW257=BG257,8&lt;6))),1,0)+IF(AND(CE257&gt;0,OR(CE257&lt;BG257,AND(CE257=BG257,9&lt;6))),1,0)))</f>
        <v>99</v>
      </c>
      <c r="BL257" s="3">
        <f>IF(Inputs!$B$27&lt;&gt;"Ready","PENDING INPUTS",IF(A257&gt;Inputs!$B$6,0,MIN(MAX(0,(BG257+BH257+BI257)-BJ257),MAX(0,C257-D257-(IF(O257&lt;BK257,K257+L257+M257-N257,0)+IF(W257&lt;BK257,S257+T257+U257-V257,0)+IF(AE257&lt;BK257,AA257+AB257+AC257-AD257,0)+IF(AM257&lt;BK257,AI257+AJ257+AK257-AL257,0)+IF(AU257&lt;BK257,AQ257+AR257+AS257-AT257,0)+IF(BC257&lt;BK257,AY257+AZ257+BA257-BB257,0)+IF(BK257&lt;BK257,BG257+BH257+BI257-BJ257,0)+IF(BS257&lt;BK257,BO257+BP257+BQ257-BR257,0)+IF(CA257&lt;BK257,BW257+BX257+BY257-BZ257,0)+IF(CI257&lt;BK257,CE257+CF257+CG257-CH257,0))))))</f>
        <v>0</v>
      </c>
      <c r="BM257" s="3">
        <f>IF(Inputs!$B$27&lt;&gt;"Ready","PENDING INPUTS",MIN((BG257+BH257+BI257),IF(D257&gt;C257,IF(D257=0,0,BJ257*C257/D257),BJ257+BL257)))</f>
        <v>0</v>
      </c>
      <c r="BN257" s="3">
        <f>IF(Inputs!$B$27&lt;&gt;"Ready","PENDING INPUTS",MAX(0,(BG257+BH257+BI257)-BM257))</f>
        <v>0</v>
      </c>
      <c r="BO257" s="3">
        <f>IF(Inputs!$B$27&lt;&gt;"Ready","PENDING INPUTS",BV256)</f>
        <v>0</v>
      </c>
      <c r="BP257" s="3">
        <f>IF(Inputs!$B$27&lt;&gt;"Ready","PENDING INPUTS",IF(A257&lt;=Inputs!$B$6,ROUND(BO257*Inputs!C21/12,2),0))</f>
        <v>0</v>
      </c>
      <c r="BQ257" s="3">
        <f>IF(Inputs!$B$27&lt;&gt;"Ready","PENDING INPUTS",IF(AND(A257&lt;=Inputs!$B$6,BO257&gt;0),Inputs!G21,0))</f>
        <v>0</v>
      </c>
      <c r="BR257" s="3">
        <f>IF(Inputs!$B$27&lt;&gt;"Ready","PENDING INPUTS",IF(A257&gt;Inputs!$B$6,0,MIN((BO257+BP257+BQ257),IF(Inputs!H21=1,Inputs!D21,MAX(Inputs!F21,ROUND(BO257*Inputs!E21+BP257+BQ257,2))))))</f>
        <v>0</v>
      </c>
      <c r="BS257">
        <f>IF(Inputs!$B$27&lt;&gt;"Ready","PENDING INPUTS",IF(BO257&lt;=0,99,1+IF(AND(K257&gt;0,OR(K257&lt;BO257,AND(K257=BO257,0&lt;7))),1,0)+IF(AND(S257&gt;0,OR(S257&lt;BO257,AND(S257=BO257,1&lt;7))),1,0)+IF(AND(AA257&gt;0,OR(AA257&lt;BO257,AND(AA257=BO257,2&lt;7))),1,0)+IF(AND(AI257&gt;0,OR(AI257&lt;BO257,AND(AI257=BO257,3&lt;7))),1,0)+IF(AND(AQ257&gt;0,OR(AQ257&lt;BO257,AND(AQ257=BO257,4&lt;7))),1,0)+IF(AND(AY257&gt;0,OR(AY257&lt;BO257,AND(AY257=BO257,5&lt;7))),1,0)+IF(AND(BG257&gt;0,OR(BG257&lt;BO257,AND(BG257=BO257,6&lt;7))),1,0)+IF(AND(BW257&gt;0,OR(BW257&lt;BO257,AND(BW257=BO257,8&lt;7))),1,0)+IF(AND(CE257&gt;0,OR(CE257&lt;BO257,AND(CE257=BO257,9&lt;7))),1,0)))</f>
        <v>99</v>
      </c>
      <c r="BT257" s="3">
        <f>IF(Inputs!$B$27&lt;&gt;"Ready","PENDING INPUTS",IF(A257&gt;Inputs!$B$6,0,MIN(MAX(0,(BO257+BP257+BQ257)-BR257),MAX(0,C257-D257-(IF(O257&lt;BS257,K257+L257+M257-N257,0)+IF(W257&lt;BS257,S257+T257+U257-V257,0)+IF(AE257&lt;BS257,AA257+AB257+AC257-AD257,0)+IF(AM257&lt;BS257,AI257+AJ257+AK257-AL257,0)+IF(AU257&lt;BS257,AQ257+AR257+AS257-AT257,0)+IF(BC257&lt;BS257,AY257+AZ257+BA257-BB257,0)+IF(BK257&lt;BS257,BG257+BH257+BI257-BJ257,0)+IF(BS257&lt;BS257,BO257+BP257+BQ257-BR257,0)+IF(CA257&lt;BS257,BW257+BX257+BY257-BZ257,0)+IF(CI257&lt;BS257,CE257+CF257+CG257-CH257,0))))))</f>
        <v>0</v>
      </c>
      <c r="BU257" s="3">
        <f>IF(Inputs!$B$27&lt;&gt;"Ready","PENDING INPUTS",MIN((BO257+BP257+BQ257),IF(D257&gt;C257,IF(D257=0,0,BR257*C257/D257),BR257+BT257)))</f>
        <v>0</v>
      </c>
      <c r="BV257" s="3">
        <f>IF(Inputs!$B$27&lt;&gt;"Ready","PENDING INPUTS",MAX(0,(BO257+BP257+BQ257)-BU257))</f>
        <v>0</v>
      </c>
      <c r="BW257" s="3">
        <f>IF(Inputs!$B$27&lt;&gt;"Ready","PENDING INPUTS",CD256)</f>
        <v>0</v>
      </c>
      <c r="BX257" s="3">
        <f>IF(Inputs!$B$27&lt;&gt;"Ready","PENDING INPUTS",IF(A257&lt;=Inputs!$B$6,ROUND(BW257*Inputs!C22/12,2),0))</f>
        <v>0</v>
      </c>
      <c r="BY257" s="3">
        <f>IF(Inputs!$B$27&lt;&gt;"Ready","PENDING INPUTS",IF(AND(A257&lt;=Inputs!$B$6,BW257&gt;0),Inputs!G22,0))</f>
        <v>0</v>
      </c>
      <c r="BZ257" s="3">
        <f>IF(Inputs!$B$27&lt;&gt;"Ready","PENDING INPUTS",IF(A257&gt;Inputs!$B$6,0,MIN((BW257+BX257+BY257),IF(Inputs!H22=1,Inputs!D22,MAX(Inputs!F22,ROUND(BW257*Inputs!E22+BX257+BY257,2))))))</f>
        <v>0</v>
      </c>
      <c r="CA257">
        <f>IF(Inputs!$B$27&lt;&gt;"Ready","PENDING INPUTS",IF(BW257&lt;=0,99,1+IF(AND(K257&gt;0,OR(K257&lt;BW257,AND(K257=BW257,0&lt;8))),1,0)+IF(AND(S257&gt;0,OR(S257&lt;BW257,AND(S257=BW257,1&lt;8))),1,0)+IF(AND(AA257&gt;0,OR(AA257&lt;BW257,AND(AA257=BW257,2&lt;8))),1,0)+IF(AND(AI257&gt;0,OR(AI257&lt;BW257,AND(AI257=BW257,3&lt;8))),1,0)+IF(AND(AQ257&gt;0,OR(AQ257&lt;BW257,AND(AQ257=BW257,4&lt;8))),1,0)+IF(AND(AY257&gt;0,OR(AY257&lt;BW257,AND(AY257=BW257,5&lt;8))),1,0)+IF(AND(BG257&gt;0,OR(BG257&lt;BW257,AND(BG257=BW257,6&lt;8))),1,0)+IF(AND(BO257&gt;0,OR(BO257&lt;BW257,AND(BO257=BW257,7&lt;8))),1,0)+IF(AND(CE257&gt;0,OR(CE257&lt;BW257,AND(CE257=BW257,9&lt;8))),1,0)))</f>
        <v>99</v>
      </c>
      <c r="CB257" s="3">
        <f>IF(Inputs!$B$27&lt;&gt;"Ready","PENDING INPUTS",IF(A257&gt;Inputs!$B$6,0,MIN(MAX(0,(BW257+BX257+BY257)-BZ257),MAX(0,C257-D257-(IF(O257&lt;CA257,K257+L257+M257-N257,0)+IF(W257&lt;CA257,S257+T257+U257-V257,0)+IF(AE257&lt;CA257,AA257+AB257+AC257-AD257,0)+IF(AM257&lt;CA257,AI257+AJ257+AK257-AL257,0)+IF(AU257&lt;CA257,AQ257+AR257+AS257-AT257,0)+IF(BC257&lt;CA257,AY257+AZ257+BA257-BB257,0)+IF(BK257&lt;CA257,BG257+BH257+BI257-BJ257,0)+IF(BS257&lt;CA257,BO257+BP257+BQ257-BR257,0)+IF(CA257&lt;CA257,BW257+BX257+BY257-BZ257,0)+IF(CI257&lt;CA257,CE257+CF257+CG257-CH257,0))))))</f>
        <v>0</v>
      </c>
      <c r="CC257" s="3">
        <f>IF(Inputs!$B$27&lt;&gt;"Ready","PENDING INPUTS",MIN((BW257+BX257+BY257),IF(D257&gt;C257,IF(D257=0,0,BZ257*C257/D257),BZ257+CB257)))</f>
        <v>0</v>
      </c>
      <c r="CD257" s="3">
        <f>IF(Inputs!$B$27&lt;&gt;"Ready","PENDING INPUTS",MAX(0,(BW257+BX257+BY257)-CC257))</f>
        <v>0</v>
      </c>
      <c r="CE257" s="3">
        <f>IF(Inputs!$B$27&lt;&gt;"Ready","PENDING INPUTS",CL256)</f>
        <v>0</v>
      </c>
      <c r="CF257" s="3">
        <f>IF(Inputs!$B$27&lt;&gt;"Ready","PENDING INPUTS",IF(A257&lt;=Inputs!$B$6,ROUND(CE257*Inputs!C23/12,2),0))</f>
        <v>0</v>
      </c>
      <c r="CG257" s="3">
        <f>IF(Inputs!$B$27&lt;&gt;"Ready","PENDING INPUTS",IF(AND(A257&lt;=Inputs!$B$6,CE257&gt;0),Inputs!G23,0))</f>
        <v>0</v>
      </c>
      <c r="CH257" s="3">
        <f>IF(Inputs!$B$27&lt;&gt;"Ready","PENDING INPUTS",IF(A257&gt;Inputs!$B$6,0,MIN((CE257+CF257+CG257),IF(Inputs!H23=1,Inputs!D23,MAX(Inputs!F23,ROUND(CE257*Inputs!E23+CF257+CG257,2))))))</f>
        <v>0</v>
      </c>
      <c r="CI257">
        <f>IF(Inputs!$B$27&lt;&gt;"Ready","PENDING INPUTS",IF(CE257&lt;=0,99,1+IF(AND(K257&gt;0,OR(K257&lt;CE257,AND(K257=CE257,0&lt;9))),1,0)+IF(AND(S257&gt;0,OR(S257&lt;CE257,AND(S257=CE257,1&lt;9))),1,0)+IF(AND(AA257&gt;0,OR(AA257&lt;CE257,AND(AA257=CE257,2&lt;9))),1,0)+IF(AND(AI257&gt;0,OR(AI257&lt;CE257,AND(AI257=CE257,3&lt;9))),1,0)+IF(AND(AQ257&gt;0,OR(AQ257&lt;CE257,AND(AQ257=CE257,4&lt;9))),1,0)+IF(AND(AY257&gt;0,OR(AY257&lt;CE257,AND(AY257=CE257,5&lt;9))),1,0)+IF(AND(BG257&gt;0,OR(BG257&lt;CE257,AND(BG257=CE257,6&lt;9))),1,0)+IF(AND(BO257&gt;0,OR(BO257&lt;CE257,AND(BO257=CE257,7&lt;9))),1,0)+IF(AND(BW257&gt;0,OR(BW257&lt;CE257,AND(BW257=CE257,8&lt;9))),1,0)))</f>
        <v>99</v>
      </c>
      <c r="CJ257" s="3">
        <f>IF(Inputs!$B$27&lt;&gt;"Ready","PENDING INPUTS",IF(A257&gt;Inputs!$B$6,0,MIN(MAX(0,(CE257+CF257+CG257)-CH257),MAX(0,C257-D257-(IF(O257&lt;CI257,K257+L257+M257-N257,0)+IF(W257&lt;CI257,S257+T257+U257-V257,0)+IF(AE257&lt;CI257,AA257+AB257+AC257-AD257,0)+IF(AM257&lt;CI257,AI257+AJ257+AK257-AL257,0)+IF(AU257&lt;CI257,AQ257+AR257+AS257-AT257,0)+IF(BC257&lt;CI257,AY257+AZ257+BA257-BB257,0)+IF(BK257&lt;CI257,BG257+BH257+BI257-BJ257,0)+IF(BS257&lt;CI257,BO257+BP257+BQ257-BR257,0)+IF(CA257&lt;CI257,BW257+BX257+BY257-BZ257,0)+IF(CI257&lt;CI257,CE257+CF257+CG257-CH257,0))))))</f>
        <v>0</v>
      </c>
      <c r="CK257" s="3">
        <f>IF(Inputs!$B$27&lt;&gt;"Ready","PENDING INPUTS",MIN((CE257+CF257+CG257),IF(D257&gt;C257,IF(D257=0,0,CH257*C257/D257),CH257+CJ257)))</f>
        <v>0</v>
      </c>
      <c r="CL257" s="3">
        <f>IF(Inputs!$B$27&lt;&gt;"Ready","PENDING INPUTS",MAX(0,(CE257+CF257+CG257)-CK257))</f>
        <v>0</v>
      </c>
    </row>
    <row r="258" spans="1:90" ht="27.95" customHeight="1" x14ac:dyDescent="0.25">
      <c r="A258">
        <v>254</v>
      </c>
      <c r="B258" s="13">
        <f>IF(Inputs!$B$27&lt;&gt;"Ready","PENDING INPUTS",EDATE(Inputs!$B$5,A258-1))</f>
        <v>53997</v>
      </c>
      <c r="C258" s="3">
        <f>IF(Inputs!$B$27&lt;&gt;"Ready","PENDING INPUTS",IF(A258&lt;=Inputs!$B$6,MAX(0,Inputs!$B$4+IF(A258=Inputs!$B$7,Inputs!$B$8,0)+IF(A258=Inputs!$B$9,Inputs!$B$10,0)),0))</f>
        <v>0</v>
      </c>
      <c r="D258" s="3">
        <f>IF(Inputs!$B$27&lt;&gt;"Ready","PENDING INPUTS",SUM(N258,V258,AD258,AL258,AT258,BB258,BJ258,BR258,BZ258,CH258))</f>
        <v>0</v>
      </c>
      <c r="E258" s="3">
        <f>IF(Inputs!$B$27&lt;&gt;"Ready","PENDING INPUTS",MAX(0,D258-C258))</f>
        <v>0</v>
      </c>
      <c r="F258" s="3">
        <f>IF(Inputs!$B$27&lt;&gt;"Ready","PENDING INPUTS",SUM(Q258,Y258,AG258,AO258,AW258,BE258,BM258,BU258,CC258,CK258))</f>
        <v>0</v>
      </c>
      <c r="G258" s="3">
        <f>IF(Inputs!$B$27&lt;&gt;"Ready","PENDING INPUTS",SUM(L258,T258,AB258,AJ258,AR258,AZ258,BH258,BP258,BX258,CF258))</f>
        <v>0</v>
      </c>
      <c r="H258" s="3">
        <f>IF(Inputs!$B$27&lt;&gt;"Ready","PENDING INPUTS",SUM(M258,U258,AC258,AK258,AS258,BA258,BI258,BQ258,BY258,CG258))</f>
        <v>0</v>
      </c>
      <c r="I258" s="3">
        <f>IF(Inputs!$B$27&lt;&gt;"Ready","PENDING INPUTS",SUM(R258,Z258,AH258,AP258,AX258,BF258,BN258,BV258,CD258,CL258))</f>
        <v>0</v>
      </c>
      <c r="J258" t="str">
        <f>IF(Inputs!$B$27&lt;&gt;"Ready","PENDING INPUTS",IF(A258&gt;Inputs!$B$6,"Beyond horizon",IF(E258&gt;0.005,"MINIMUM SHORTFALL",IF(I258&lt;0.005,"Paid off","In progress"))))</f>
        <v>Beyond horizon</v>
      </c>
      <c r="K258" s="3">
        <f>IF(Inputs!$B$27&lt;&gt;"Ready","PENDING INPUTS",R257)</f>
        <v>0</v>
      </c>
      <c r="L258" s="3">
        <f>IF(Inputs!$B$27&lt;&gt;"Ready","PENDING INPUTS",IF(A258&lt;=Inputs!$B$6,ROUND(K258*Inputs!C14/12,2),0))</f>
        <v>0</v>
      </c>
      <c r="M258" s="3">
        <f>IF(Inputs!$B$27&lt;&gt;"Ready","PENDING INPUTS",IF(AND(A258&lt;=Inputs!$B$6,K258&gt;0),Inputs!G14,0))</f>
        <v>0</v>
      </c>
      <c r="N258" s="3">
        <f>IF(Inputs!$B$27&lt;&gt;"Ready","PENDING INPUTS",IF(A258&gt;Inputs!$B$6,0,MIN((K258+L258+M258),IF(Inputs!H14=1,Inputs!D14,MAX(Inputs!F14,ROUND(K258*Inputs!E14+L258+M258,2))))))</f>
        <v>0</v>
      </c>
      <c r="O258">
        <f>IF(Inputs!$B$27&lt;&gt;"Ready","PENDING INPUTS",IF(K258&lt;=0,99,1+IF(AND(S258&gt;0,OR(S258&lt;K258,AND(S258=K258,1&lt;0))),1,0)+IF(AND(AA258&gt;0,OR(AA258&lt;K258,AND(AA258=K258,2&lt;0))),1,0)+IF(AND(AI258&gt;0,OR(AI258&lt;K258,AND(AI258=K258,3&lt;0))),1,0)+IF(AND(AQ258&gt;0,OR(AQ258&lt;K258,AND(AQ258=K258,4&lt;0))),1,0)+IF(AND(AY258&gt;0,OR(AY258&lt;K258,AND(AY258=K258,5&lt;0))),1,0)+IF(AND(BG258&gt;0,OR(BG258&lt;K258,AND(BG258=K258,6&lt;0))),1,0)+IF(AND(BO258&gt;0,OR(BO258&lt;K258,AND(BO258=K258,7&lt;0))),1,0)+IF(AND(BW258&gt;0,OR(BW258&lt;K258,AND(BW258=K258,8&lt;0))),1,0)+IF(AND(CE258&gt;0,OR(CE258&lt;K258,AND(CE258=K258,9&lt;0))),1,0)))</f>
        <v>99</v>
      </c>
      <c r="P258" s="3">
        <f>IF(Inputs!$B$27&lt;&gt;"Ready","PENDING INPUTS",IF(A258&gt;Inputs!$B$6,0,MIN(MAX(0,(K258+L258+M258)-N258),MAX(0,C258-D258-(IF(O258&lt;O258,K258+L258+M258-N258,0)+IF(W258&lt;O258,S258+T258+U258-V258,0)+IF(AE258&lt;O258,AA258+AB258+AC258-AD258,0)+IF(AM258&lt;O258,AI258+AJ258+AK258-AL258,0)+IF(AU258&lt;O258,AQ258+AR258+AS258-AT258,0)+IF(BC258&lt;O258,AY258+AZ258+BA258-BB258,0)+IF(BK258&lt;O258,BG258+BH258+BI258-BJ258,0)+IF(BS258&lt;O258,BO258+BP258+BQ258-BR258,0)+IF(CA258&lt;O258,BW258+BX258+BY258-BZ258,0)+IF(CI258&lt;O258,CE258+CF258+CG258-CH258,0))))))</f>
        <v>0</v>
      </c>
      <c r="Q258" s="3">
        <f>IF(Inputs!$B$27&lt;&gt;"Ready","PENDING INPUTS",MIN((K258+L258+M258),IF(D258&gt;C258,IF(D258=0,0,N258*C258/D258),N258+P258)))</f>
        <v>0</v>
      </c>
      <c r="R258" s="3">
        <f>IF(Inputs!$B$27&lt;&gt;"Ready","PENDING INPUTS",MAX(0,(K258+L258+M258)-Q258))</f>
        <v>0</v>
      </c>
      <c r="S258" s="3">
        <f>IF(Inputs!$B$27&lt;&gt;"Ready","PENDING INPUTS",Z257)</f>
        <v>0</v>
      </c>
      <c r="T258" s="3">
        <f>IF(Inputs!$B$27&lt;&gt;"Ready","PENDING INPUTS",IF(A258&lt;=Inputs!$B$6,ROUND(S258*Inputs!C15/12,2),0))</f>
        <v>0</v>
      </c>
      <c r="U258" s="3">
        <f>IF(Inputs!$B$27&lt;&gt;"Ready","PENDING INPUTS",IF(AND(A258&lt;=Inputs!$B$6,S258&gt;0),Inputs!G15,0))</f>
        <v>0</v>
      </c>
      <c r="V258" s="3">
        <f>IF(Inputs!$B$27&lt;&gt;"Ready","PENDING INPUTS",IF(A258&gt;Inputs!$B$6,0,MIN((S258+T258+U258),IF(Inputs!H15=1,Inputs!D15,MAX(Inputs!F15,ROUND(S258*Inputs!E15+T258+U258,2))))))</f>
        <v>0</v>
      </c>
      <c r="W258">
        <f>IF(Inputs!$B$27&lt;&gt;"Ready","PENDING INPUTS",IF(S258&lt;=0,99,1+IF(AND(K258&gt;0,OR(K258&lt;S258,AND(K258=S258,0&lt;1))),1,0)+IF(AND(AA258&gt;0,OR(AA258&lt;S258,AND(AA258=S258,2&lt;1))),1,0)+IF(AND(AI258&gt;0,OR(AI258&lt;S258,AND(AI258=S258,3&lt;1))),1,0)+IF(AND(AQ258&gt;0,OR(AQ258&lt;S258,AND(AQ258=S258,4&lt;1))),1,0)+IF(AND(AY258&gt;0,OR(AY258&lt;S258,AND(AY258=S258,5&lt;1))),1,0)+IF(AND(BG258&gt;0,OR(BG258&lt;S258,AND(BG258=S258,6&lt;1))),1,0)+IF(AND(BO258&gt;0,OR(BO258&lt;S258,AND(BO258=S258,7&lt;1))),1,0)+IF(AND(BW258&gt;0,OR(BW258&lt;S258,AND(BW258=S258,8&lt;1))),1,0)+IF(AND(CE258&gt;0,OR(CE258&lt;S258,AND(CE258=S258,9&lt;1))),1,0)))</f>
        <v>99</v>
      </c>
      <c r="X258" s="3">
        <f>IF(Inputs!$B$27&lt;&gt;"Ready","PENDING INPUTS",IF(A258&gt;Inputs!$B$6,0,MIN(MAX(0,(S258+T258+U258)-V258),MAX(0,C258-D258-(IF(O258&lt;W258,K258+L258+M258-N258,0)+IF(W258&lt;W258,S258+T258+U258-V258,0)+IF(AE258&lt;W258,AA258+AB258+AC258-AD258,0)+IF(AM258&lt;W258,AI258+AJ258+AK258-AL258,0)+IF(AU258&lt;W258,AQ258+AR258+AS258-AT258,0)+IF(BC258&lt;W258,AY258+AZ258+BA258-BB258,0)+IF(BK258&lt;W258,BG258+BH258+BI258-BJ258,0)+IF(BS258&lt;W258,BO258+BP258+BQ258-BR258,0)+IF(CA258&lt;W258,BW258+BX258+BY258-BZ258,0)+IF(CI258&lt;W258,CE258+CF258+CG258-CH258,0))))))</f>
        <v>0</v>
      </c>
      <c r="Y258" s="3">
        <f>IF(Inputs!$B$27&lt;&gt;"Ready","PENDING INPUTS",MIN((S258+T258+U258),IF(D258&gt;C258,IF(D258=0,0,V258*C258/D258),V258+X258)))</f>
        <v>0</v>
      </c>
      <c r="Z258" s="3">
        <f>IF(Inputs!$B$27&lt;&gt;"Ready","PENDING INPUTS",MAX(0,(S258+T258+U258)-Y258))</f>
        <v>0</v>
      </c>
      <c r="AA258" s="3">
        <f>IF(Inputs!$B$27&lt;&gt;"Ready","PENDING INPUTS",AH257)</f>
        <v>0</v>
      </c>
      <c r="AB258" s="3">
        <f>IF(Inputs!$B$27&lt;&gt;"Ready","PENDING INPUTS",IF(A258&lt;=Inputs!$B$6,ROUND(AA258*Inputs!C16/12,2),0))</f>
        <v>0</v>
      </c>
      <c r="AC258" s="3">
        <f>IF(Inputs!$B$27&lt;&gt;"Ready","PENDING INPUTS",IF(AND(A258&lt;=Inputs!$B$6,AA258&gt;0),Inputs!G16,0))</f>
        <v>0</v>
      </c>
      <c r="AD258" s="3">
        <f>IF(Inputs!$B$27&lt;&gt;"Ready","PENDING INPUTS",IF(A258&gt;Inputs!$B$6,0,MIN((AA258+AB258+AC258),IF(Inputs!H16=1,Inputs!D16,MAX(Inputs!F16,ROUND(AA258*Inputs!E16+AB258+AC258,2))))))</f>
        <v>0</v>
      </c>
      <c r="AE258">
        <f>IF(Inputs!$B$27&lt;&gt;"Ready","PENDING INPUTS",IF(AA258&lt;=0,99,1+IF(AND(K258&gt;0,OR(K258&lt;AA258,AND(K258=AA258,0&lt;2))),1,0)+IF(AND(S258&gt;0,OR(S258&lt;AA258,AND(S258=AA258,1&lt;2))),1,0)+IF(AND(AI258&gt;0,OR(AI258&lt;AA258,AND(AI258=AA258,3&lt;2))),1,0)+IF(AND(AQ258&gt;0,OR(AQ258&lt;AA258,AND(AQ258=AA258,4&lt;2))),1,0)+IF(AND(AY258&gt;0,OR(AY258&lt;AA258,AND(AY258=AA258,5&lt;2))),1,0)+IF(AND(BG258&gt;0,OR(BG258&lt;AA258,AND(BG258=AA258,6&lt;2))),1,0)+IF(AND(BO258&gt;0,OR(BO258&lt;AA258,AND(BO258=AA258,7&lt;2))),1,0)+IF(AND(BW258&gt;0,OR(BW258&lt;AA258,AND(BW258=AA258,8&lt;2))),1,0)+IF(AND(CE258&gt;0,OR(CE258&lt;AA258,AND(CE258=AA258,9&lt;2))),1,0)))</f>
        <v>99</v>
      </c>
      <c r="AF258" s="3">
        <f>IF(Inputs!$B$27&lt;&gt;"Ready","PENDING INPUTS",IF(A258&gt;Inputs!$B$6,0,MIN(MAX(0,(AA258+AB258+AC258)-AD258),MAX(0,C258-D258-(IF(O258&lt;AE258,K258+L258+M258-N258,0)+IF(W258&lt;AE258,S258+T258+U258-V258,0)+IF(AE258&lt;AE258,AA258+AB258+AC258-AD258,0)+IF(AM258&lt;AE258,AI258+AJ258+AK258-AL258,0)+IF(AU258&lt;AE258,AQ258+AR258+AS258-AT258,0)+IF(BC258&lt;AE258,AY258+AZ258+BA258-BB258,0)+IF(BK258&lt;AE258,BG258+BH258+BI258-BJ258,0)+IF(BS258&lt;AE258,BO258+BP258+BQ258-BR258,0)+IF(CA258&lt;AE258,BW258+BX258+BY258-BZ258,0)+IF(CI258&lt;AE258,CE258+CF258+CG258-CH258,0))))))</f>
        <v>0</v>
      </c>
      <c r="AG258" s="3">
        <f>IF(Inputs!$B$27&lt;&gt;"Ready","PENDING INPUTS",MIN((AA258+AB258+AC258),IF(D258&gt;C258,IF(D258=0,0,AD258*C258/D258),AD258+AF258)))</f>
        <v>0</v>
      </c>
      <c r="AH258" s="3">
        <f>IF(Inputs!$B$27&lt;&gt;"Ready","PENDING INPUTS",MAX(0,(AA258+AB258+AC258)-AG258))</f>
        <v>0</v>
      </c>
      <c r="AI258" s="3">
        <f>IF(Inputs!$B$27&lt;&gt;"Ready","PENDING INPUTS",AP257)</f>
        <v>0</v>
      </c>
      <c r="AJ258" s="3">
        <f>IF(Inputs!$B$27&lt;&gt;"Ready","PENDING INPUTS",IF(A258&lt;=Inputs!$B$6,ROUND(AI258*Inputs!C17/12,2),0))</f>
        <v>0</v>
      </c>
      <c r="AK258" s="3">
        <f>IF(Inputs!$B$27&lt;&gt;"Ready","PENDING INPUTS",IF(AND(A258&lt;=Inputs!$B$6,AI258&gt;0),Inputs!G17,0))</f>
        <v>0</v>
      </c>
      <c r="AL258" s="3">
        <f>IF(Inputs!$B$27&lt;&gt;"Ready","PENDING INPUTS",IF(A258&gt;Inputs!$B$6,0,MIN((AI258+AJ258+AK258),IF(Inputs!H17=1,Inputs!D17,MAX(Inputs!F17,ROUND(AI258*Inputs!E17+AJ258+AK258,2))))))</f>
        <v>0</v>
      </c>
      <c r="AM258">
        <f>IF(Inputs!$B$27&lt;&gt;"Ready","PENDING INPUTS",IF(AI258&lt;=0,99,1+IF(AND(K258&gt;0,OR(K258&lt;AI258,AND(K258=AI258,0&lt;3))),1,0)+IF(AND(S258&gt;0,OR(S258&lt;AI258,AND(S258=AI258,1&lt;3))),1,0)+IF(AND(AA258&gt;0,OR(AA258&lt;AI258,AND(AA258=AI258,2&lt;3))),1,0)+IF(AND(AQ258&gt;0,OR(AQ258&lt;AI258,AND(AQ258=AI258,4&lt;3))),1,0)+IF(AND(AY258&gt;0,OR(AY258&lt;AI258,AND(AY258=AI258,5&lt;3))),1,0)+IF(AND(BG258&gt;0,OR(BG258&lt;AI258,AND(BG258=AI258,6&lt;3))),1,0)+IF(AND(BO258&gt;0,OR(BO258&lt;AI258,AND(BO258=AI258,7&lt;3))),1,0)+IF(AND(BW258&gt;0,OR(BW258&lt;AI258,AND(BW258=AI258,8&lt;3))),1,0)+IF(AND(CE258&gt;0,OR(CE258&lt;AI258,AND(CE258=AI258,9&lt;3))),1,0)))</f>
        <v>99</v>
      </c>
      <c r="AN258" s="3">
        <f>IF(Inputs!$B$27&lt;&gt;"Ready","PENDING INPUTS",IF(A258&gt;Inputs!$B$6,0,MIN(MAX(0,(AI258+AJ258+AK258)-AL258),MAX(0,C258-D258-(IF(O258&lt;AM258,K258+L258+M258-N258,0)+IF(W258&lt;AM258,S258+T258+U258-V258,0)+IF(AE258&lt;AM258,AA258+AB258+AC258-AD258,0)+IF(AM258&lt;AM258,AI258+AJ258+AK258-AL258,0)+IF(AU258&lt;AM258,AQ258+AR258+AS258-AT258,0)+IF(BC258&lt;AM258,AY258+AZ258+BA258-BB258,0)+IF(BK258&lt;AM258,BG258+BH258+BI258-BJ258,0)+IF(BS258&lt;AM258,BO258+BP258+BQ258-BR258,0)+IF(CA258&lt;AM258,BW258+BX258+BY258-BZ258,0)+IF(CI258&lt;AM258,CE258+CF258+CG258-CH258,0))))))</f>
        <v>0</v>
      </c>
      <c r="AO258" s="3">
        <f>IF(Inputs!$B$27&lt;&gt;"Ready","PENDING INPUTS",MIN((AI258+AJ258+AK258),IF(D258&gt;C258,IF(D258=0,0,AL258*C258/D258),AL258+AN258)))</f>
        <v>0</v>
      </c>
      <c r="AP258" s="3">
        <f>IF(Inputs!$B$27&lt;&gt;"Ready","PENDING INPUTS",MAX(0,(AI258+AJ258+AK258)-AO258))</f>
        <v>0</v>
      </c>
      <c r="AQ258" s="3">
        <f>IF(Inputs!$B$27&lt;&gt;"Ready","PENDING INPUTS",AX257)</f>
        <v>0</v>
      </c>
      <c r="AR258" s="3">
        <f>IF(Inputs!$B$27&lt;&gt;"Ready","PENDING INPUTS",IF(A258&lt;=Inputs!$B$6,ROUND(AQ258*Inputs!C18/12,2),0))</f>
        <v>0</v>
      </c>
      <c r="AS258" s="3">
        <f>IF(Inputs!$B$27&lt;&gt;"Ready","PENDING INPUTS",IF(AND(A258&lt;=Inputs!$B$6,AQ258&gt;0),Inputs!G18,0))</f>
        <v>0</v>
      </c>
      <c r="AT258" s="3">
        <f>IF(Inputs!$B$27&lt;&gt;"Ready","PENDING INPUTS",IF(A258&gt;Inputs!$B$6,0,MIN((AQ258+AR258+AS258),IF(Inputs!H18=1,Inputs!D18,MAX(Inputs!F18,ROUND(AQ258*Inputs!E18+AR258+AS258,2))))))</f>
        <v>0</v>
      </c>
      <c r="AU258">
        <f>IF(Inputs!$B$27&lt;&gt;"Ready","PENDING INPUTS",IF(AQ258&lt;=0,99,1+IF(AND(K258&gt;0,OR(K258&lt;AQ258,AND(K258=AQ258,0&lt;4))),1,0)+IF(AND(S258&gt;0,OR(S258&lt;AQ258,AND(S258=AQ258,1&lt;4))),1,0)+IF(AND(AA258&gt;0,OR(AA258&lt;AQ258,AND(AA258=AQ258,2&lt;4))),1,0)+IF(AND(AI258&gt;0,OR(AI258&lt;AQ258,AND(AI258=AQ258,3&lt;4))),1,0)+IF(AND(AY258&gt;0,OR(AY258&lt;AQ258,AND(AY258=AQ258,5&lt;4))),1,0)+IF(AND(BG258&gt;0,OR(BG258&lt;AQ258,AND(BG258=AQ258,6&lt;4))),1,0)+IF(AND(BO258&gt;0,OR(BO258&lt;AQ258,AND(BO258=AQ258,7&lt;4))),1,0)+IF(AND(BW258&gt;0,OR(BW258&lt;AQ258,AND(BW258=AQ258,8&lt;4))),1,0)+IF(AND(CE258&gt;0,OR(CE258&lt;AQ258,AND(CE258=AQ258,9&lt;4))),1,0)))</f>
        <v>99</v>
      </c>
      <c r="AV258" s="3">
        <f>IF(Inputs!$B$27&lt;&gt;"Ready","PENDING INPUTS",IF(A258&gt;Inputs!$B$6,0,MIN(MAX(0,(AQ258+AR258+AS258)-AT258),MAX(0,C258-D258-(IF(O258&lt;AU258,K258+L258+M258-N258,0)+IF(W258&lt;AU258,S258+T258+U258-V258,0)+IF(AE258&lt;AU258,AA258+AB258+AC258-AD258,0)+IF(AM258&lt;AU258,AI258+AJ258+AK258-AL258,0)+IF(AU258&lt;AU258,AQ258+AR258+AS258-AT258,0)+IF(BC258&lt;AU258,AY258+AZ258+BA258-BB258,0)+IF(BK258&lt;AU258,BG258+BH258+BI258-BJ258,0)+IF(BS258&lt;AU258,BO258+BP258+BQ258-BR258,0)+IF(CA258&lt;AU258,BW258+BX258+BY258-BZ258,0)+IF(CI258&lt;AU258,CE258+CF258+CG258-CH258,0))))))</f>
        <v>0</v>
      </c>
      <c r="AW258" s="3">
        <f>IF(Inputs!$B$27&lt;&gt;"Ready","PENDING INPUTS",MIN((AQ258+AR258+AS258),IF(D258&gt;C258,IF(D258=0,0,AT258*C258/D258),AT258+AV258)))</f>
        <v>0</v>
      </c>
      <c r="AX258" s="3">
        <f>IF(Inputs!$B$27&lt;&gt;"Ready","PENDING INPUTS",MAX(0,(AQ258+AR258+AS258)-AW258))</f>
        <v>0</v>
      </c>
      <c r="AY258" s="3">
        <f>IF(Inputs!$B$27&lt;&gt;"Ready","PENDING INPUTS",BF257)</f>
        <v>0</v>
      </c>
      <c r="AZ258" s="3">
        <f>IF(Inputs!$B$27&lt;&gt;"Ready","PENDING INPUTS",IF(A258&lt;=Inputs!$B$6,ROUND(AY258*Inputs!C19/12,2),0))</f>
        <v>0</v>
      </c>
      <c r="BA258" s="3">
        <f>IF(Inputs!$B$27&lt;&gt;"Ready","PENDING INPUTS",IF(AND(A258&lt;=Inputs!$B$6,AY258&gt;0),Inputs!G19,0))</f>
        <v>0</v>
      </c>
      <c r="BB258" s="3">
        <f>IF(Inputs!$B$27&lt;&gt;"Ready","PENDING INPUTS",IF(A258&gt;Inputs!$B$6,0,MIN((AY258+AZ258+BA258),IF(Inputs!H19=1,Inputs!D19,MAX(Inputs!F19,ROUND(AY258*Inputs!E19+AZ258+BA258,2))))))</f>
        <v>0</v>
      </c>
      <c r="BC258">
        <f>IF(Inputs!$B$27&lt;&gt;"Ready","PENDING INPUTS",IF(AY258&lt;=0,99,1+IF(AND(K258&gt;0,OR(K258&lt;AY258,AND(K258=AY258,0&lt;5))),1,0)+IF(AND(S258&gt;0,OR(S258&lt;AY258,AND(S258=AY258,1&lt;5))),1,0)+IF(AND(AA258&gt;0,OR(AA258&lt;AY258,AND(AA258=AY258,2&lt;5))),1,0)+IF(AND(AI258&gt;0,OR(AI258&lt;AY258,AND(AI258=AY258,3&lt;5))),1,0)+IF(AND(AQ258&gt;0,OR(AQ258&lt;AY258,AND(AQ258=AY258,4&lt;5))),1,0)+IF(AND(BG258&gt;0,OR(BG258&lt;AY258,AND(BG258=AY258,6&lt;5))),1,0)+IF(AND(BO258&gt;0,OR(BO258&lt;AY258,AND(BO258=AY258,7&lt;5))),1,0)+IF(AND(BW258&gt;0,OR(BW258&lt;AY258,AND(BW258=AY258,8&lt;5))),1,0)+IF(AND(CE258&gt;0,OR(CE258&lt;AY258,AND(CE258=AY258,9&lt;5))),1,0)))</f>
        <v>99</v>
      </c>
      <c r="BD258" s="3">
        <f>IF(Inputs!$B$27&lt;&gt;"Ready","PENDING INPUTS",IF(A258&gt;Inputs!$B$6,0,MIN(MAX(0,(AY258+AZ258+BA258)-BB258),MAX(0,C258-D258-(IF(O258&lt;BC258,K258+L258+M258-N258,0)+IF(W258&lt;BC258,S258+T258+U258-V258,0)+IF(AE258&lt;BC258,AA258+AB258+AC258-AD258,0)+IF(AM258&lt;BC258,AI258+AJ258+AK258-AL258,0)+IF(AU258&lt;BC258,AQ258+AR258+AS258-AT258,0)+IF(BC258&lt;BC258,AY258+AZ258+BA258-BB258,0)+IF(BK258&lt;BC258,BG258+BH258+BI258-BJ258,0)+IF(BS258&lt;BC258,BO258+BP258+BQ258-BR258,0)+IF(CA258&lt;BC258,BW258+BX258+BY258-BZ258,0)+IF(CI258&lt;BC258,CE258+CF258+CG258-CH258,0))))))</f>
        <v>0</v>
      </c>
      <c r="BE258" s="3">
        <f>IF(Inputs!$B$27&lt;&gt;"Ready","PENDING INPUTS",MIN((AY258+AZ258+BA258),IF(D258&gt;C258,IF(D258=0,0,BB258*C258/D258),BB258+BD258)))</f>
        <v>0</v>
      </c>
      <c r="BF258" s="3">
        <f>IF(Inputs!$B$27&lt;&gt;"Ready","PENDING INPUTS",MAX(0,(AY258+AZ258+BA258)-BE258))</f>
        <v>0</v>
      </c>
      <c r="BG258" s="3">
        <f>IF(Inputs!$B$27&lt;&gt;"Ready","PENDING INPUTS",BN257)</f>
        <v>0</v>
      </c>
      <c r="BH258" s="3">
        <f>IF(Inputs!$B$27&lt;&gt;"Ready","PENDING INPUTS",IF(A258&lt;=Inputs!$B$6,ROUND(BG258*Inputs!C20/12,2),0))</f>
        <v>0</v>
      </c>
      <c r="BI258" s="3">
        <f>IF(Inputs!$B$27&lt;&gt;"Ready","PENDING INPUTS",IF(AND(A258&lt;=Inputs!$B$6,BG258&gt;0),Inputs!G20,0))</f>
        <v>0</v>
      </c>
      <c r="BJ258" s="3">
        <f>IF(Inputs!$B$27&lt;&gt;"Ready","PENDING INPUTS",IF(A258&gt;Inputs!$B$6,0,MIN((BG258+BH258+BI258),IF(Inputs!H20=1,Inputs!D20,MAX(Inputs!F20,ROUND(BG258*Inputs!E20+BH258+BI258,2))))))</f>
        <v>0</v>
      </c>
      <c r="BK258">
        <f>IF(Inputs!$B$27&lt;&gt;"Ready","PENDING INPUTS",IF(BG258&lt;=0,99,1+IF(AND(K258&gt;0,OR(K258&lt;BG258,AND(K258=BG258,0&lt;6))),1,0)+IF(AND(S258&gt;0,OR(S258&lt;BG258,AND(S258=BG258,1&lt;6))),1,0)+IF(AND(AA258&gt;0,OR(AA258&lt;BG258,AND(AA258=BG258,2&lt;6))),1,0)+IF(AND(AI258&gt;0,OR(AI258&lt;BG258,AND(AI258=BG258,3&lt;6))),1,0)+IF(AND(AQ258&gt;0,OR(AQ258&lt;BG258,AND(AQ258=BG258,4&lt;6))),1,0)+IF(AND(AY258&gt;0,OR(AY258&lt;BG258,AND(AY258=BG258,5&lt;6))),1,0)+IF(AND(BO258&gt;0,OR(BO258&lt;BG258,AND(BO258=BG258,7&lt;6))),1,0)+IF(AND(BW258&gt;0,OR(BW258&lt;BG258,AND(BW258=BG258,8&lt;6))),1,0)+IF(AND(CE258&gt;0,OR(CE258&lt;BG258,AND(CE258=BG258,9&lt;6))),1,0)))</f>
        <v>99</v>
      </c>
      <c r="BL258" s="3">
        <f>IF(Inputs!$B$27&lt;&gt;"Ready","PENDING INPUTS",IF(A258&gt;Inputs!$B$6,0,MIN(MAX(0,(BG258+BH258+BI258)-BJ258),MAX(0,C258-D258-(IF(O258&lt;BK258,K258+L258+M258-N258,0)+IF(W258&lt;BK258,S258+T258+U258-V258,0)+IF(AE258&lt;BK258,AA258+AB258+AC258-AD258,0)+IF(AM258&lt;BK258,AI258+AJ258+AK258-AL258,0)+IF(AU258&lt;BK258,AQ258+AR258+AS258-AT258,0)+IF(BC258&lt;BK258,AY258+AZ258+BA258-BB258,0)+IF(BK258&lt;BK258,BG258+BH258+BI258-BJ258,0)+IF(BS258&lt;BK258,BO258+BP258+BQ258-BR258,0)+IF(CA258&lt;BK258,BW258+BX258+BY258-BZ258,0)+IF(CI258&lt;BK258,CE258+CF258+CG258-CH258,0))))))</f>
        <v>0</v>
      </c>
      <c r="BM258" s="3">
        <f>IF(Inputs!$B$27&lt;&gt;"Ready","PENDING INPUTS",MIN((BG258+BH258+BI258),IF(D258&gt;C258,IF(D258=0,0,BJ258*C258/D258),BJ258+BL258)))</f>
        <v>0</v>
      </c>
      <c r="BN258" s="3">
        <f>IF(Inputs!$B$27&lt;&gt;"Ready","PENDING INPUTS",MAX(0,(BG258+BH258+BI258)-BM258))</f>
        <v>0</v>
      </c>
      <c r="BO258" s="3">
        <f>IF(Inputs!$B$27&lt;&gt;"Ready","PENDING INPUTS",BV257)</f>
        <v>0</v>
      </c>
      <c r="BP258" s="3">
        <f>IF(Inputs!$B$27&lt;&gt;"Ready","PENDING INPUTS",IF(A258&lt;=Inputs!$B$6,ROUND(BO258*Inputs!C21/12,2),0))</f>
        <v>0</v>
      </c>
      <c r="BQ258" s="3">
        <f>IF(Inputs!$B$27&lt;&gt;"Ready","PENDING INPUTS",IF(AND(A258&lt;=Inputs!$B$6,BO258&gt;0),Inputs!G21,0))</f>
        <v>0</v>
      </c>
      <c r="BR258" s="3">
        <f>IF(Inputs!$B$27&lt;&gt;"Ready","PENDING INPUTS",IF(A258&gt;Inputs!$B$6,0,MIN((BO258+BP258+BQ258),IF(Inputs!H21=1,Inputs!D21,MAX(Inputs!F21,ROUND(BO258*Inputs!E21+BP258+BQ258,2))))))</f>
        <v>0</v>
      </c>
      <c r="BS258">
        <f>IF(Inputs!$B$27&lt;&gt;"Ready","PENDING INPUTS",IF(BO258&lt;=0,99,1+IF(AND(K258&gt;0,OR(K258&lt;BO258,AND(K258=BO258,0&lt;7))),1,0)+IF(AND(S258&gt;0,OR(S258&lt;BO258,AND(S258=BO258,1&lt;7))),1,0)+IF(AND(AA258&gt;0,OR(AA258&lt;BO258,AND(AA258=BO258,2&lt;7))),1,0)+IF(AND(AI258&gt;0,OR(AI258&lt;BO258,AND(AI258=BO258,3&lt;7))),1,0)+IF(AND(AQ258&gt;0,OR(AQ258&lt;BO258,AND(AQ258=BO258,4&lt;7))),1,0)+IF(AND(AY258&gt;0,OR(AY258&lt;BO258,AND(AY258=BO258,5&lt;7))),1,0)+IF(AND(BG258&gt;0,OR(BG258&lt;BO258,AND(BG258=BO258,6&lt;7))),1,0)+IF(AND(BW258&gt;0,OR(BW258&lt;BO258,AND(BW258=BO258,8&lt;7))),1,0)+IF(AND(CE258&gt;0,OR(CE258&lt;BO258,AND(CE258=BO258,9&lt;7))),1,0)))</f>
        <v>99</v>
      </c>
      <c r="BT258" s="3">
        <f>IF(Inputs!$B$27&lt;&gt;"Ready","PENDING INPUTS",IF(A258&gt;Inputs!$B$6,0,MIN(MAX(0,(BO258+BP258+BQ258)-BR258),MAX(0,C258-D258-(IF(O258&lt;BS258,K258+L258+M258-N258,0)+IF(W258&lt;BS258,S258+T258+U258-V258,0)+IF(AE258&lt;BS258,AA258+AB258+AC258-AD258,0)+IF(AM258&lt;BS258,AI258+AJ258+AK258-AL258,0)+IF(AU258&lt;BS258,AQ258+AR258+AS258-AT258,0)+IF(BC258&lt;BS258,AY258+AZ258+BA258-BB258,0)+IF(BK258&lt;BS258,BG258+BH258+BI258-BJ258,0)+IF(BS258&lt;BS258,BO258+BP258+BQ258-BR258,0)+IF(CA258&lt;BS258,BW258+BX258+BY258-BZ258,0)+IF(CI258&lt;BS258,CE258+CF258+CG258-CH258,0))))))</f>
        <v>0</v>
      </c>
      <c r="BU258" s="3">
        <f>IF(Inputs!$B$27&lt;&gt;"Ready","PENDING INPUTS",MIN((BO258+BP258+BQ258),IF(D258&gt;C258,IF(D258=0,0,BR258*C258/D258),BR258+BT258)))</f>
        <v>0</v>
      </c>
      <c r="BV258" s="3">
        <f>IF(Inputs!$B$27&lt;&gt;"Ready","PENDING INPUTS",MAX(0,(BO258+BP258+BQ258)-BU258))</f>
        <v>0</v>
      </c>
      <c r="BW258" s="3">
        <f>IF(Inputs!$B$27&lt;&gt;"Ready","PENDING INPUTS",CD257)</f>
        <v>0</v>
      </c>
      <c r="BX258" s="3">
        <f>IF(Inputs!$B$27&lt;&gt;"Ready","PENDING INPUTS",IF(A258&lt;=Inputs!$B$6,ROUND(BW258*Inputs!C22/12,2),0))</f>
        <v>0</v>
      </c>
      <c r="BY258" s="3">
        <f>IF(Inputs!$B$27&lt;&gt;"Ready","PENDING INPUTS",IF(AND(A258&lt;=Inputs!$B$6,BW258&gt;0),Inputs!G22,0))</f>
        <v>0</v>
      </c>
      <c r="BZ258" s="3">
        <f>IF(Inputs!$B$27&lt;&gt;"Ready","PENDING INPUTS",IF(A258&gt;Inputs!$B$6,0,MIN((BW258+BX258+BY258),IF(Inputs!H22=1,Inputs!D22,MAX(Inputs!F22,ROUND(BW258*Inputs!E22+BX258+BY258,2))))))</f>
        <v>0</v>
      </c>
      <c r="CA258">
        <f>IF(Inputs!$B$27&lt;&gt;"Ready","PENDING INPUTS",IF(BW258&lt;=0,99,1+IF(AND(K258&gt;0,OR(K258&lt;BW258,AND(K258=BW258,0&lt;8))),1,0)+IF(AND(S258&gt;0,OR(S258&lt;BW258,AND(S258=BW258,1&lt;8))),1,0)+IF(AND(AA258&gt;0,OR(AA258&lt;BW258,AND(AA258=BW258,2&lt;8))),1,0)+IF(AND(AI258&gt;0,OR(AI258&lt;BW258,AND(AI258=BW258,3&lt;8))),1,0)+IF(AND(AQ258&gt;0,OR(AQ258&lt;BW258,AND(AQ258=BW258,4&lt;8))),1,0)+IF(AND(AY258&gt;0,OR(AY258&lt;BW258,AND(AY258=BW258,5&lt;8))),1,0)+IF(AND(BG258&gt;0,OR(BG258&lt;BW258,AND(BG258=BW258,6&lt;8))),1,0)+IF(AND(BO258&gt;0,OR(BO258&lt;BW258,AND(BO258=BW258,7&lt;8))),1,0)+IF(AND(CE258&gt;0,OR(CE258&lt;BW258,AND(CE258=BW258,9&lt;8))),1,0)))</f>
        <v>99</v>
      </c>
      <c r="CB258" s="3">
        <f>IF(Inputs!$B$27&lt;&gt;"Ready","PENDING INPUTS",IF(A258&gt;Inputs!$B$6,0,MIN(MAX(0,(BW258+BX258+BY258)-BZ258),MAX(0,C258-D258-(IF(O258&lt;CA258,K258+L258+M258-N258,0)+IF(W258&lt;CA258,S258+T258+U258-V258,0)+IF(AE258&lt;CA258,AA258+AB258+AC258-AD258,0)+IF(AM258&lt;CA258,AI258+AJ258+AK258-AL258,0)+IF(AU258&lt;CA258,AQ258+AR258+AS258-AT258,0)+IF(BC258&lt;CA258,AY258+AZ258+BA258-BB258,0)+IF(BK258&lt;CA258,BG258+BH258+BI258-BJ258,0)+IF(BS258&lt;CA258,BO258+BP258+BQ258-BR258,0)+IF(CA258&lt;CA258,BW258+BX258+BY258-BZ258,0)+IF(CI258&lt;CA258,CE258+CF258+CG258-CH258,0))))))</f>
        <v>0</v>
      </c>
      <c r="CC258" s="3">
        <f>IF(Inputs!$B$27&lt;&gt;"Ready","PENDING INPUTS",MIN((BW258+BX258+BY258),IF(D258&gt;C258,IF(D258=0,0,BZ258*C258/D258),BZ258+CB258)))</f>
        <v>0</v>
      </c>
      <c r="CD258" s="3">
        <f>IF(Inputs!$B$27&lt;&gt;"Ready","PENDING INPUTS",MAX(0,(BW258+BX258+BY258)-CC258))</f>
        <v>0</v>
      </c>
      <c r="CE258" s="3">
        <f>IF(Inputs!$B$27&lt;&gt;"Ready","PENDING INPUTS",CL257)</f>
        <v>0</v>
      </c>
      <c r="CF258" s="3">
        <f>IF(Inputs!$B$27&lt;&gt;"Ready","PENDING INPUTS",IF(A258&lt;=Inputs!$B$6,ROUND(CE258*Inputs!C23/12,2),0))</f>
        <v>0</v>
      </c>
      <c r="CG258" s="3">
        <f>IF(Inputs!$B$27&lt;&gt;"Ready","PENDING INPUTS",IF(AND(A258&lt;=Inputs!$B$6,CE258&gt;0),Inputs!G23,0))</f>
        <v>0</v>
      </c>
      <c r="CH258" s="3">
        <f>IF(Inputs!$B$27&lt;&gt;"Ready","PENDING INPUTS",IF(A258&gt;Inputs!$B$6,0,MIN((CE258+CF258+CG258),IF(Inputs!H23=1,Inputs!D23,MAX(Inputs!F23,ROUND(CE258*Inputs!E23+CF258+CG258,2))))))</f>
        <v>0</v>
      </c>
      <c r="CI258">
        <f>IF(Inputs!$B$27&lt;&gt;"Ready","PENDING INPUTS",IF(CE258&lt;=0,99,1+IF(AND(K258&gt;0,OR(K258&lt;CE258,AND(K258=CE258,0&lt;9))),1,0)+IF(AND(S258&gt;0,OR(S258&lt;CE258,AND(S258=CE258,1&lt;9))),1,0)+IF(AND(AA258&gt;0,OR(AA258&lt;CE258,AND(AA258=CE258,2&lt;9))),1,0)+IF(AND(AI258&gt;0,OR(AI258&lt;CE258,AND(AI258=CE258,3&lt;9))),1,0)+IF(AND(AQ258&gt;0,OR(AQ258&lt;CE258,AND(AQ258=CE258,4&lt;9))),1,0)+IF(AND(AY258&gt;0,OR(AY258&lt;CE258,AND(AY258=CE258,5&lt;9))),1,0)+IF(AND(BG258&gt;0,OR(BG258&lt;CE258,AND(BG258=CE258,6&lt;9))),1,0)+IF(AND(BO258&gt;0,OR(BO258&lt;CE258,AND(BO258=CE258,7&lt;9))),1,0)+IF(AND(BW258&gt;0,OR(BW258&lt;CE258,AND(BW258=CE258,8&lt;9))),1,0)))</f>
        <v>99</v>
      </c>
      <c r="CJ258" s="3">
        <f>IF(Inputs!$B$27&lt;&gt;"Ready","PENDING INPUTS",IF(A258&gt;Inputs!$B$6,0,MIN(MAX(0,(CE258+CF258+CG258)-CH258),MAX(0,C258-D258-(IF(O258&lt;CI258,K258+L258+M258-N258,0)+IF(W258&lt;CI258,S258+T258+U258-V258,0)+IF(AE258&lt;CI258,AA258+AB258+AC258-AD258,0)+IF(AM258&lt;CI258,AI258+AJ258+AK258-AL258,0)+IF(AU258&lt;CI258,AQ258+AR258+AS258-AT258,0)+IF(BC258&lt;CI258,AY258+AZ258+BA258-BB258,0)+IF(BK258&lt;CI258,BG258+BH258+BI258-BJ258,0)+IF(BS258&lt;CI258,BO258+BP258+BQ258-BR258,0)+IF(CA258&lt;CI258,BW258+BX258+BY258-BZ258,0)+IF(CI258&lt;CI258,CE258+CF258+CG258-CH258,0))))))</f>
        <v>0</v>
      </c>
      <c r="CK258" s="3">
        <f>IF(Inputs!$B$27&lt;&gt;"Ready","PENDING INPUTS",MIN((CE258+CF258+CG258),IF(D258&gt;C258,IF(D258=0,0,CH258*C258/D258),CH258+CJ258)))</f>
        <v>0</v>
      </c>
      <c r="CL258" s="3">
        <f>IF(Inputs!$B$27&lt;&gt;"Ready","PENDING INPUTS",MAX(0,(CE258+CF258+CG258)-CK258))</f>
        <v>0</v>
      </c>
    </row>
    <row r="259" spans="1:90" ht="27.95" customHeight="1" x14ac:dyDescent="0.25">
      <c r="A259">
        <v>255</v>
      </c>
      <c r="B259" s="13">
        <f>IF(Inputs!$B$27&lt;&gt;"Ready","PENDING INPUTS",EDATE(Inputs!$B$5,A259-1))</f>
        <v>54027</v>
      </c>
      <c r="C259" s="3">
        <f>IF(Inputs!$B$27&lt;&gt;"Ready","PENDING INPUTS",IF(A259&lt;=Inputs!$B$6,MAX(0,Inputs!$B$4+IF(A259=Inputs!$B$7,Inputs!$B$8,0)+IF(A259=Inputs!$B$9,Inputs!$B$10,0)),0))</f>
        <v>0</v>
      </c>
      <c r="D259" s="3">
        <f>IF(Inputs!$B$27&lt;&gt;"Ready","PENDING INPUTS",SUM(N259,V259,AD259,AL259,AT259,BB259,BJ259,BR259,BZ259,CH259))</f>
        <v>0</v>
      </c>
      <c r="E259" s="3">
        <f>IF(Inputs!$B$27&lt;&gt;"Ready","PENDING INPUTS",MAX(0,D259-C259))</f>
        <v>0</v>
      </c>
      <c r="F259" s="3">
        <f>IF(Inputs!$B$27&lt;&gt;"Ready","PENDING INPUTS",SUM(Q259,Y259,AG259,AO259,AW259,BE259,BM259,BU259,CC259,CK259))</f>
        <v>0</v>
      </c>
      <c r="G259" s="3">
        <f>IF(Inputs!$B$27&lt;&gt;"Ready","PENDING INPUTS",SUM(L259,T259,AB259,AJ259,AR259,AZ259,BH259,BP259,BX259,CF259))</f>
        <v>0</v>
      </c>
      <c r="H259" s="3">
        <f>IF(Inputs!$B$27&lt;&gt;"Ready","PENDING INPUTS",SUM(M259,U259,AC259,AK259,AS259,BA259,BI259,BQ259,BY259,CG259))</f>
        <v>0</v>
      </c>
      <c r="I259" s="3">
        <f>IF(Inputs!$B$27&lt;&gt;"Ready","PENDING INPUTS",SUM(R259,Z259,AH259,AP259,AX259,BF259,BN259,BV259,CD259,CL259))</f>
        <v>0</v>
      </c>
      <c r="J259" t="str">
        <f>IF(Inputs!$B$27&lt;&gt;"Ready","PENDING INPUTS",IF(A259&gt;Inputs!$B$6,"Beyond horizon",IF(E259&gt;0.005,"MINIMUM SHORTFALL",IF(I259&lt;0.005,"Paid off","In progress"))))</f>
        <v>Beyond horizon</v>
      </c>
      <c r="K259" s="3">
        <f>IF(Inputs!$B$27&lt;&gt;"Ready","PENDING INPUTS",R258)</f>
        <v>0</v>
      </c>
      <c r="L259" s="3">
        <f>IF(Inputs!$B$27&lt;&gt;"Ready","PENDING INPUTS",IF(A259&lt;=Inputs!$B$6,ROUND(K259*Inputs!C14/12,2),0))</f>
        <v>0</v>
      </c>
      <c r="M259" s="3">
        <f>IF(Inputs!$B$27&lt;&gt;"Ready","PENDING INPUTS",IF(AND(A259&lt;=Inputs!$B$6,K259&gt;0),Inputs!G14,0))</f>
        <v>0</v>
      </c>
      <c r="N259" s="3">
        <f>IF(Inputs!$B$27&lt;&gt;"Ready","PENDING INPUTS",IF(A259&gt;Inputs!$B$6,0,MIN((K259+L259+M259),IF(Inputs!H14=1,Inputs!D14,MAX(Inputs!F14,ROUND(K259*Inputs!E14+L259+M259,2))))))</f>
        <v>0</v>
      </c>
      <c r="O259">
        <f>IF(Inputs!$B$27&lt;&gt;"Ready","PENDING INPUTS",IF(K259&lt;=0,99,1+IF(AND(S259&gt;0,OR(S259&lt;K259,AND(S259=K259,1&lt;0))),1,0)+IF(AND(AA259&gt;0,OR(AA259&lt;K259,AND(AA259=K259,2&lt;0))),1,0)+IF(AND(AI259&gt;0,OR(AI259&lt;K259,AND(AI259=K259,3&lt;0))),1,0)+IF(AND(AQ259&gt;0,OR(AQ259&lt;K259,AND(AQ259=K259,4&lt;0))),1,0)+IF(AND(AY259&gt;0,OR(AY259&lt;K259,AND(AY259=K259,5&lt;0))),1,0)+IF(AND(BG259&gt;0,OR(BG259&lt;K259,AND(BG259=K259,6&lt;0))),1,0)+IF(AND(BO259&gt;0,OR(BO259&lt;K259,AND(BO259=K259,7&lt;0))),1,0)+IF(AND(BW259&gt;0,OR(BW259&lt;K259,AND(BW259=K259,8&lt;0))),1,0)+IF(AND(CE259&gt;0,OR(CE259&lt;K259,AND(CE259=K259,9&lt;0))),1,0)))</f>
        <v>99</v>
      </c>
      <c r="P259" s="3">
        <f>IF(Inputs!$B$27&lt;&gt;"Ready","PENDING INPUTS",IF(A259&gt;Inputs!$B$6,0,MIN(MAX(0,(K259+L259+M259)-N259),MAX(0,C259-D259-(IF(O259&lt;O259,K259+L259+M259-N259,0)+IF(W259&lt;O259,S259+T259+U259-V259,0)+IF(AE259&lt;O259,AA259+AB259+AC259-AD259,0)+IF(AM259&lt;O259,AI259+AJ259+AK259-AL259,0)+IF(AU259&lt;O259,AQ259+AR259+AS259-AT259,0)+IF(BC259&lt;O259,AY259+AZ259+BA259-BB259,0)+IF(BK259&lt;O259,BG259+BH259+BI259-BJ259,0)+IF(BS259&lt;O259,BO259+BP259+BQ259-BR259,0)+IF(CA259&lt;O259,BW259+BX259+BY259-BZ259,0)+IF(CI259&lt;O259,CE259+CF259+CG259-CH259,0))))))</f>
        <v>0</v>
      </c>
      <c r="Q259" s="3">
        <f>IF(Inputs!$B$27&lt;&gt;"Ready","PENDING INPUTS",MIN((K259+L259+M259),IF(D259&gt;C259,IF(D259=0,0,N259*C259/D259),N259+P259)))</f>
        <v>0</v>
      </c>
      <c r="R259" s="3">
        <f>IF(Inputs!$B$27&lt;&gt;"Ready","PENDING INPUTS",MAX(0,(K259+L259+M259)-Q259))</f>
        <v>0</v>
      </c>
      <c r="S259" s="3">
        <f>IF(Inputs!$B$27&lt;&gt;"Ready","PENDING INPUTS",Z258)</f>
        <v>0</v>
      </c>
      <c r="T259" s="3">
        <f>IF(Inputs!$B$27&lt;&gt;"Ready","PENDING INPUTS",IF(A259&lt;=Inputs!$B$6,ROUND(S259*Inputs!C15/12,2),0))</f>
        <v>0</v>
      </c>
      <c r="U259" s="3">
        <f>IF(Inputs!$B$27&lt;&gt;"Ready","PENDING INPUTS",IF(AND(A259&lt;=Inputs!$B$6,S259&gt;0),Inputs!G15,0))</f>
        <v>0</v>
      </c>
      <c r="V259" s="3">
        <f>IF(Inputs!$B$27&lt;&gt;"Ready","PENDING INPUTS",IF(A259&gt;Inputs!$B$6,0,MIN((S259+T259+U259),IF(Inputs!H15=1,Inputs!D15,MAX(Inputs!F15,ROUND(S259*Inputs!E15+T259+U259,2))))))</f>
        <v>0</v>
      </c>
      <c r="W259">
        <f>IF(Inputs!$B$27&lt;&gt;"Ready","PENDING INPUTS",IF(S259&lt;=0,99,1+IF(AND(K259&gt;0,OR(K259&lt;S259,AND(K259=S259,0&lt;1))),1,0)+IF(AND(AA259&gt;0,OR(AA259&lt;S259,AND(AA259=S259,2&lt;1))),1,0)+IF(AND(AI259&gt;0,OR(AI259&lt;S259,AND(AI259=S259,3&lt;1))),1,0)+IF(AND(AQ259&gt;0,OR(AQ259&lt;S259,AND(AQ259=S259,4&lt;1))),1,0)+IF(AND(AY259&gt;0,OR(AY259&lt;S259,AND(AY259=S259,5&lt;1))),1,0)+IF(AND(BG259&gt;0,OR(BG259&lt;S259,AND(BG259=S259,6&lt;1))),1,0)+IF(AND(BO259&gt;0,OR(BO259&lt;S259,AND(BO259=S259,7&lt;1))),1,0)+IF(AND(BW259&gt;0,OR(BW259&lt;S259,AND(BW259=S259,8&lt;1))),1,0)+IF(AND(CE259&gt;0,OR(CE259&lt;S259,AND(CE259=S259,9&lt;1))),1,0)))</f>
        <v>99</v>
      </c>
      <c r="X259" s="3">
        <f>IF(Inputs!$B$27&lt;&gt;"Ready","PENDING INPUTS",IF(A259&gt;Inputs!$B$6,0,MIN(MAX(0,(S259+T259+U259)-V259),MAX(0,C259-D259-(IF(O259&lt;W259,K259+L259+M259-N259,0)+IF(W259&lt;W259,S259+T259+U259-V259,0)+IF(AE259&lt;W259,AA259+AB259+AC259-AD259,0)+IF(AM259&lt;W259,AI259+AJ259+AK259-AL259,0)+IF(AU259&lt;W259,AQ259+AR259+AS259-AT259,0)+IF(BC259&lt;W259,AY259+AZ259+BA259-BB259,0)+IF(BK259&lt;W259,BG259+BH259+BI259-BJ259,0)+IF(BS259&lt;W259,BO259+BP259+BQ259-BR259,0)+IF(CA259&lt;W259,BW259+BX259+BY259-BZ259,0)+IF(CI259&lt;W259,CE259+CF259+CG259-CH259,0))))))</f>
        <v>0</v>
      </c>
      <c r="Y259" s="3">
        <f>IF(Inputs!$B$27&lt;&gt;"Ready","PENDING INPUTS",MIN((S259+T259+U259),IF(D259&gt;C259,IF(D259=0,0,V259*C259/D259),V259+X259)))</f>
        <v>0</v>
      </c>
      <c r="Z259" s="3">
        <f>IF(Inputs!$B$27&lt;&gt;"Ready","PENDING INPUTS",MAX(0,(S259+T259+U259)-Y259))</f>
        <v>0</v>
      </c>
      <c r="AA259" s="3">
        <f>IF(Inputs!$B$27&lt;&gt;"Ready","PENDING INPUTS",AH258)</f>
        <v>0</v>
      </c>
      <c r="AB259" s="3">
        <f>IF(Inputs!$B$27&lt;&gt;"Ready","PENDING INPUTS",IF(A259&lt;=Inputs!$B$6,ROUND(AA259*Inputs!C16/12,2),0))</f>
        <v>0</v>
      </c>
      <c r="AC259" s="3">
        <f>IF(Inputs!$B$27&lt;&gt;"Ready","PENDING INPUTS",IF(AND(A259&lt;=Inputs!$B$6,AA259&gt;0),Inputs!G16,0))</f>
        <v>0</v>
      </c>
      <c r="AD259" s="3">
        <f>IF(Inputs!$B$27&lt;&gt;"Ready","PENDING INPUTS",IF(A259&gt;Inputs!$B$6,0,MIN((AA259+AB259+AC259),IF(Inputs!H16=1,Inputs!D16,MAX(Inputs!F16,ROUND(AA259*Inputs!E16+AB259+AC259,2))))))</f>
        <v>0</v>
      </c>
      <c r="AE259">
        <f>IF(Inputs!$B$27&lt;&gt;"Ready","PENDING INPUTS",IF(AA259&lt;=0,99,1+IF(AND(K259&gt;0,OR(K259&lt;AA259,AND(K259=AA259,0&lt;2))),1,0)+IF(AND(S259&gt;0,OR(S259&lt;AA259,AND(S259=AA259,1&lt;2))),1,0)+IF(AND(AI259&gt;0,OR(AI259&lt;AA259,AND(AI259=AA259,3&lt;2))),1,0)+IF(AND(AQ259&gt;0,OR(AQ259&lt;AA259,AND(AQ259=AA259,4&lt;2))),1,0)+IF(AND(AY259&gt;0,OR(AY259&lt;AA259,AND(AY259=AA259,5&lt;2))),1,0)+IF(AND(BG259&gt;0,OR(BG259&lt;AA259,AND(BG259=AA259,6&lt;2))),1,0)+IF(AND(BO259&gt;0,OR(BO259&lt;AA259,AND(BO259=AA259,7&lt;2))),1,0)+IF(AND(BW259&gt;0,OR(BW259&lt;AA259,AND(BW259=AA259,8&lt;2))),1,0)+IF(AND(CE259&gt;0,OR(CE259&lt;AA259,AND(CE259=AA259,9&lt;2))),1,0)))</f>
        <v>99</v>
      </c>
      <c r="AF259" s="3">
        <f>IF(Inputs!$B$27&lt;&gt;"Ready","PENDING INPUTS",IF(A259&gt;Inputs!$B$6,0,MIN(MAX(0,(AA259+AB259+AC259)-AD259),MAX(0,C259-D259-(IF(O259&lt;AE259,K259+L259+M259-N259,0)+IF(W259&lt;AE259,S259+T259+U259-V259,0)+IF(AE259&lt;AE259,AA259+AB259+AC259-AD259,0)+IF(AM259&lt;AE259,AI259+AJ259+AK259-AL259,0)+IF(AU259&lt;AE259,AQ259+AR259+AS259-AT259,0)+IF(BC259&lt;AE259,AY259+AZ259+BA259-BB259,0)+IF(BK259&lt;AE259,BG259+BH259+BI259-BJ259,0)+IF(BS259&lt;AE259,BO259+BP259+BQ259-BR259,0)+IF(CA259&lt;AE259,BW259+BX259+BY259-BZ259,0)+IF(CI259&lt;AE259,CE259+CF259+CG259-CH259,0))))))</f>
        <v>0</v>
      </c>
      <c r="AG259" s="3">
        <f>IF(Inputs!$B$27&lt;&gt;"Ready","PENDING INPUTS",MIN((AA259+AB259+AC259),IF(D259&gt;C259,IF(D259=0,0,AD259*C259/D259),AD259+AF259)))</f>
        <v>0</v>
      </c>
      <c r="AH259" s="3">
        <f>IF(Inputs!$B$27&lt;&gt;"Ready","PENDING INPUTS",MAX(0,(AA259+AB259+AC259)-AG259))</f>
        <v>0</v>
      </c>
      <c r="AI259" s="3">
        <f>IF(Inputs!$B$27&lt;&gt;"Ready","PENDING INPUTS",AP258)</f>
        <v>0</v>
      </c>
      <c r="AJ259" s="3">
        <f>IF(Inputs!$B$27&lt;&gt;"Ready","PENDING INPUTS",IF(A259&lt;=Inputs!$B$6,ROUND(AI259*Inputs!C17/12,2),0))</f>
        <v>0</v>
      </c>
      <c r="AK259" s="3">
        <f>IF(Inputs!$B$27&lt;&gt;"Ready","PENDING INPUTS",IF(AND(A259&lt;=Inputs!$B$6,AI259&gt;0),Inputs!G17,0))</f>
        <v>0</v>
      </c>
      <c r="AL259" s="3">
        <f>IF(Inputs!$B$27&lt;&gt;"Ready","PENDING INPUTS",IF(A259&gt;Inputs!$B$6,0,MIN((AI259+AJ259+AK259),IF(Inputs!H17=1,Inputs!D17,MAX(Inputs!F17,ROUND(AI259*Inputs!E17+AJ259+AK259,2))))))</f>
        <v>0</v>
      </c>
      <c r="AM259">
        <f>IF(Inputs!$B$27&lt;&gt;"Ready","PENDING INPUTS",IF(AI259&lt;=0,99,1+IF(AND(K259&gt;0,OR(K259&lt;AI259,AND(K259=AI259,0&lt;3))),1,0)+IF(AND(S259&gt;0,OR(S259&lt;AI259,AND(S259=AI259,1&lt;3))),1,0)+IF(AND(AA259&gt;0,OR(AA259&lt;AI259,AND(AA259=AI259,2&lt;3))),1,0)+IF(AND(AQ259&gt;0,OR(AQ259&lt;AI259,AND(AQ259=AI259,4&lt;3))),1,0)+IF(AND(AY259&gt;0,OR(AY259&lt;AI259,AND(AY259=AI259,5&lt;3))),1,0)+IF(AND(BG259&gt;0,OR(BG259&lt;AI259,AND(BG259=AI259,6&lt;3))),1,0)+IF(AND(BO259&gt;0,OR(BO259&lt;AI259,AND(BO259=AI259,7&lt;3))),1,0)+IF(AND(BW259&gt;0,OR(BW259&lt;AI259,AND(BW259=AI259,8&lt;3))),1,0)+IF(AND(CE259&gt;0,OR(CE259&lt;AI259,AND(CE259=AI259,9&lt;3))),1,0)))</f>
        <v>99</v>
      </c>
      <c r="AN259" s="3">
        <f>IF(Inputs!$B$27&lt;&gt;"Ready","PENDING INPUTS",IF(A259&gt;Inputs!$B$6,0,MIN(MAX(0,(AI259+AJ259+AK259)-AL259),MAX(0,C259-D259-(IF(O259&lt;AM259,K259+L259+M259-N259,0)+IF(W259&lt;AM259,S259+T259+U259-V259,0)+IF(AE259&lt;AM259,AA259+AB259+AC259-AD259,0)+IF(AM259&lt;AM259,AI259+AJ259+AK259-AL259,0)+IF(AU259&lt;AM259,AQ259+AR259+AS259-AT259,0)+IF(BC259&lt;AM259,AY259+AZ259+BA259-BB259,0)+IF(BK259&lt;AM259,BG259+BH259+BI259-BJ259,0)+IF(BS259&lt;AM259,BO259+BP259+BQ259-BR259,0)+IF(CA259&lt;AM259,BW259+BX259+BY259-BZ259,0)+IF(CI259&lt;AM259,CE259+CF259+CG259-CH259,0))))))</f>
        <v>0</v>
      </c>
      <c r="AO259" s="3">
        <f>IF(Inputs!$B$27&lt;&gt;"Ready","PENDING INPUTS",MIN((AI259+AJ259+AK259),IF(D259&gt;C259,IF(D259=0,0,AL259*C259/D259),AL259+AN259)))</f>
        <v>0</v>
      </c>
      <c r="AP259" s="3">
        <f>IF(Inputs!$B$27&lt;&gt;"Ready","PENDING INPUTS",MAX(0,(AI259+AJ259+AK259)-AO259))</f>
        <v>0</v>
      </c>
      <c r="AQ259" s="3">
        <f>IF(Inputs!$B$27&lt;&gt;"Ready","PENDING INPUTS",AX258)</f>
        <v>0</v>
      </c>
      <c r="AR259" s="3">
        <f>IF(Inputs!$B$27&lt;&gt;"Ready","PENDING INPUTS",IF(A259&lt;=Inputs!$B$6,ROUND(AQ259*Inputs!C18/12,2),0))</f>
        <v>0</v>
      </c>
      <c r="AS259" s="3">
        <f>IF(Inputs!$B$27&lt;&gt;"Ready","PENDING INPUTS",IF(AND(A259&lt;=Inputs!$B$6,AQ259&gt;0),Inputs!G18,0))</f>
        <v>0</v>
      </c>
      <c r="AT259" s="3">
        <f>IF(Inputs!$B$27&lt;&gt;"Ready","PENDING INPUTS",IF(A259&gt;Inputs!$B$6,0,MIN((AQ259+AR259+AS259),IF(Inputs!H18=1,Inputs!D18,MAX(Inputs!F18,ROUND(AQ259*Inputs!E18+AR259+AS259,2))))))</f>
        <v>0</v>
      </c>
      <c r="AU259">
        <f>IF(Inputs!$B$27&lt;&gt;"Ready","PENDING INPUTS",IF(AQ259&lt;=0,99,1+IF(AND(K259&gt;0,OR(K259&lt;AQ259,AND(K259=AQ259,0&lt;4))),1,0)+IF(AND(S259&gt;0,OR(S259&lt;AQ259,AND(S259=AQ259,1&lt;4))),1,0)+IF(AND(AA259&gt;0,OR(AA259&lt;AQ259,AND(AA259=AQ259,2&lt;4))),1,0)+IF(AND(AI259&gt;0,OR(AI259&lt;AQ259,AND(AI259=AQ259,3&lt;4))),1,0)+IF(AND(AY259&gt;0,OR(AY259&lt;AQ259,AND(AY259=AQ259,5&lt;4))),1,0)+IF(AND(BG259&gt;0,OR(BG259&lt;AQ259,AND(BG259=AQ259,6&lt;4))),1,0)+IF(AND(BO259&gt;0,OR(BO259&lt;AQ259,AND(BO259=AQ259,7&lt;4))),1,0)+IF(AND(BW259&gt;0,OR(BW259&lt;AQ259,AND(BW259=AQ259,8&lt;4))),1,0)+IF(AND(CE259&gt;0,OR(CE259&lt;AQ259,AND(CE259=AQ259,9&lt;4))),1,0)))</f>
        <v>99</v>
      </c>
      <c r="AV259" s="3">
        <f>IF(Inputs!$B$27&lt;&gt;"Ready","PENDING INPUTS",IF(A259&gt;Inputs!$B$6,0,MIN(MAX(0,(AQ259+AR259+AS259)-AT259),MAX(0,C259-D259-(IF(O259&lt;AU259,K259+L259+M259-N259,0)+IF(W259&lt;AU259,S259+T259+U259-V259,0)+IF(AE259&lt;AU259,AA259+AB259+AC259-AD259,0)+IF(AM259&lt;AU259,AI259+AJ259+AK259-AL259,0)+IF(AU259&lt;AU259,AQ259+AR259+AS259-AT259,0)+IF(BC259&lt;AU259,AY259+AZ259+BA259-BB259,0)+IF(BK259&lt;AU259,BG259+BH259+BI259-BJ259,0)+IF(BS259&lt;AU259,BO259+BP259+BQ259-BR259,0)+IF(CA259&lt;AU259,BW259+BX259+BY259-BZ259,0)+IF(CI259&lt;AU259,CE259+CF259+CG259-CH259,0))))))</f>
        <v>0</v>
      </c>
      <c r="AW259" s="3">
        <f>IF(Inputs!$B$27&lt;&gt;"Ready","PENDING INPUTS",MIN((AQ259+AR259+AS259),IF(D259&gt;C259,IF(D259=0,0,AT259*C259/D259),AT259+AV259)))</f>
        <v>0</v>
      </c>
      <c r="AX259" s="3">
        <f>IF(Inputs!$B$27&lt;&gt;"Ready","PENDING INPUTS",MAX(0,(AQ259+AR259+AS259)-AW259))</f>
        <v>0</v>
      </c>
      <c r="AY259" s="3">
        <f>IF(Inputs!$B$27&lt;&gt;"Ready","PENDING INPUTS",BF258)</f>
        <v>0</v>
      </c>
      <c r="AZ259" s="3">
        <f>IF(Inputs!$B$27&lt;&gt;"Ready","PENDING INPUTS",IF(A259&lt;=Inputs!$B$6,ROUND(AY259*Inputs!C19/12,2),0))</f>
        <v>0</v>
      </c>
      <c r="BA259" s="3">
        <f>IF(Inputs!$B$27&lt;&gt;"Ready","PENDING INPUTS",IF(AND(A259&lt;=Inputs!$B$6,AY259&gt;0),Inputs!G19,0))</f>
        <v>0</v>
      </c>
      <c r="BB259" s="3">
        <f>IF(Inputs!$B$27&lt;&gt;"Ready","PENDING INPUTS",IF(A259&gt;Inputs!$B$6,0,MIN((AY259+AZ259+BA259),IF(Inputs!H19=1,Inputs!D19,MAX(Inputs!F19,ROUND(AY259*Inputs!E19+AZ259+BA259,2))))))</f>
        <v>0</v>
      </c>
      <c r="BC259">
        <f>IF(Inputs!$B$27&lt;&gt;"Ready","PENDING INPUTS",IF(AY259&lt;=0,99,1+IF(AND(K259&gt;0,OR(K259&lt;AY259,AND(K259=AY259,0&lt;5))),1,0)+IF(AND(S259&gt;0,OR(S259&lt;AY259,AND(S259=AY259,1&lt;5))),1,0)+IF(AND(AA259&gt;0,OR(AA259&lt;AY259,AND(AA259=AY259,2&lt;5))),1,0)+IF(AND(AI259&gt;0,OR(AI259&lt;AY259,AND(AI259=AY259,3&lt;5))),1,0)+IF(AND(AQ259&gt;0,OR(AQ259&lt;AY259,AND(AQ259=AY259,4&lt;5))),1,0)+IF(AND(BG259&gt;0,OR(BG259&lt;AY259,AND(BG259=AY259,6&lt;5))),1,0)+IF(AND(BO259&gt;0,OR(BO259&lt;AY259,AND(BO259=AY259,7&lt;5))),1,0)+IF(AND(BW259&gt;0,OR(BW259&lt;AY259,AND(BW259=AY259,8&lt;5))),1,0)+IF(AND(CE259&gt;0,OR(CE259&lt;AY259,AND(CE259=AY259,9&lt;5))),1,0)))</f>
        <v>99</v>
      </c>
      <c r="BD259" s="3">
        <f>IF(Inputs!$B$27&lt;&gt;"Ready","PENDING INPUTS",IF(A259&gt;Inputs!$B$6,0,MIN(MAX(0,(AY259+AZ259+BA259)-BB259),MAX(0,C259-D259-(IF(O259&lt;BC259,K259+L259+M259-N259,0)+IF(W259&lt;BC259,S259+T259+U259-V259,0)+IF(AE259&lt;BC259,AA259+AB259+AC259-AD259,0)+IF(AM259&lt;BC259,AI259+AJ259+AK259-AL259,0)+IF(AU259&lt;BC259,AQ259+AR259+AS259-AT259,0)+IF(BC259&lt;BC259,AY259+AZ259+BA259-BB259,0)+IF(BK259&lt;BC259,BG259+BH259+BI259-BJ259,0)+IF(BS259&lt;BC259,BO259+BP259+BQ259-BR259,0)+IF(CA259&lt;BC259,BW259+BX259+BY259-BZ259,0)+IF(CI259&lt;BC259,CE259+CF259+CG259-CH259,0))))))</f>
        <v>0</v>
      </c>
      <c r="BE259" s="3">
        <f>IF(Inputs!$B$27&lt;&gt;"Ready","PENDING INPUTS",MIN((AY259+AZ259+BA259),IF(D259&gt;C259,IF(D259=0,0,BB259*C259/D259),BB259+BD259)))</f>
        <v>0</v>
      </c>
      <c r="BF259" s="3">
        <f>IF(Inputs!$B$27&lt;&gt;"Ready","PENDING INPUTS",MAX(0,(AY259+AZ259+BA259)-BE259))</f>
        <v>0</v>
      </c>
      <c r="BG259" s="3">
        <f>IF(Inputs!$B$27&lt;&gt;"Ready","PENDING INPUTS",BN258)</f>
        <v>0</v>
      </c>
      <c r="BH259" s="3">
        <f>IF(Inputs!$B$27&lt;&gt;"Ready","PENDING INPUTS",IF(A259&lt;=Inputs!$B$6,ROUND(BG259*Inputs!C20/12,2),0))</f>
        <v>0</v>
      </c>
      <c r="BI259" s="3">
        <f>IF(Inputs!$B$27&lt;&gt;"Ready","PENDING INPUTS",IF(AND(A259&lt;=Inputs!$B$6,BG259&gt;0),Inputs!G20,0))</f>
        <v>0</v>
      </c>
      <c r="BJ259" s="3">
        <f>IF(Inputs!$B$27&lt;&gt;"Ready","PENDING INPUTS",IF(A259&gt;Inputs!$B$6,0,MIN((BG259+BH259+BI259),IF(Inputs!H20=1,Inputs!D20,MAX(Inputs!F20,ROUND(BG259*Inputs!E20+BH259+BI259,2))))))</f>
        <v>0</v>
      </c>
      <c r="BK259">
        <f>IF(Inputs!$B$27&lt;&gt;"Ready","PENDING INPUTS",IF(BG259&lt;=0,99,1+IF(AND(K259&gt;0,OR(K259&lt;BG259,AND(K259=BG259,0&lt;6))),1,0)+IF(AND(S259&gt;0,OR(S259&lt;BG259,AND(S259=BG259,1&lt;6))),1,0)+IF(AND(AA259&gt;0,OR(AA259&lt;BG259,AND(AA259=BG259,2&lt;6))),1,0)+IF(AND(AI259&gt;0,OR(AI259&lt;BG259,AND(AI259=BG259,3&lt;6))),1,0)+IF(AND(AQ259&gt;0,OR(AQ259&lt;BG259,AND(AQ259=BG259,4&lt;6))),1,0)+IF(AND(AY259&gt;0,OR(AY259&lt;BG259,AND(AY259=BG259,5&lt;6))),1,0)+IF(AND(BO259&gt;0,OR(BO259&lt;BG259,AND(BO259=BG259,7&lt;6))),1,0)+IF(AND(BW259&gt;0,OR(BW259&lt;BG259,AND(BW259=BG259,8&lt;6))),1,0)+IF(AND(CE259&gt;0,OR(CE259&lt;BG259,AND(CE259=BG259,9&lt;6))),1,0)))</f>
        <v>99</v>
      </c>
      <c r="BL259" s="3">
        <f>IF(Inputs!$B$27&lt;&gt;"Ready","PENDING INPUTS",IF(A259&gt;Inputs!$B$6,0,MIN(MAX(0,(BG259+BH259+BI259)-BJ259),MAX(0,C259-D259-(IF(O259&lt;BK259,K259+L259+M259-N259,0)+IF(W259&lt;BK259,S259+T259+U259-V259,0)+IF(AE259&lt;BK259,AA259+AB259+AC259-AD259,0)+IF(AM259&lt;BK259,AI259+AJ259+AK259-AL259,0)+IF(AU259&lt;BK259,AQ259+AR259+AS259-AT259,0)+IF(BC259&lt;BK259,AY259+AZ259+BA259-BB259,0)+IF(BK259&lt;BK259,BG259+BH259+BI259-BJ259,0)+IF(BS259&lt;BK259,BO259+BP259+BQ259-BR259,0)+IF(CA259&lt;BK259,BW259+BX259+BY259-BZ259,0)+IF(CI259&lt;BK259,CE259+CF259+CG259-CH259,0))))))</f>
        <v>0</v>
      </c>
      <c r="BM259" s="3">
        <f>IF(Inputs!$B$27&lt;&gt;"Ready","PENDING INPUTS",MIN((BG259+BH259+BI259),IF(D259&gt;C259,IF(D259=0,0,BJ259*C259/D259),BJ259+BL259)))</f>
        <v>0</v>
      </c>
      <c r="BN259" s="3">
        <f>IF(Inputs!$B$27&lt;&gt;"Ready","PENDING INPUTS",MAX(0,(BG259+BH259+BI259)-BM259))</f>
        <v>0</v>
      </c>
      <c r="BO259" s="3">
        <f>IF(Inputs!$B$27&lt;&gt;"Ready","PENDING INPUTS",BV258)</f>
        <v>0</v>
      </c>
      <c r="BP259" s="3">
        <f>IF(Inputs!$B$27&lt;&gt;"Ready","PENDING INPUTS",IF(A259&lt;=Inputs!$B$6,ROUND(BO259*Inputs!C21/12,2),0))</f>
        <v>0</v>
      </c>
      <c r="BQ259" s="3">
        <f>IF(Inputs!$B$27&lt;&gt;"Ready","PENDING INPUTS",IF(AND(A259&lt;=Inputs!$B$6,BO259&gt;0),Inputs!G21,0))</f>
        <v>0</v>
      </c>
      <c r="BR259" s="3">
        <f>IF(Inputs!$B$27&lt;&gt;"Ready","PENDING INPUTS",IF(A259&gt;Inputs!$B$6,0,MIN((BO259+BP259+BQ259),IF(Inputs!H21=1,Inputs!D21,MAX(Inputs!F21,ROUND(BO259*Inputs!E21+BP259+BQ259,2))))))</f>
        <v>0</v>
      </c>
      <c r="BS259">
        <f>IF(Inputs!$B$27&lt;&gt;"Ready","PENDING INPUTS",IF(BO259&lt;=0,99,1+IF(AND(K259&gt;0,OR(K259&lt;BO259,AND(K259=BO259,0&lt;7))),1,0)+IF(AND(S259&gt;0,OR(S259&lt;BO259,AND(S259=BO259,1&lt;7))),1,0)+IF(AND(AA259&gt;0,OR(AA259&lt;BO259,AND(AA259=BO259,2&lt;7))),1,0)+IF(AND(AI259&gt;0,OR(AI259&lt;BO259,AND(AI259=BO259,3&lt;7))),1,0)+IF(AND(AQ259&gt;0,OR(AQ259&lt;BO259,AND(AQ259=BO259,4&lt;7))),1,0)+IF(AND(AY259&gt;0,OR(AY259&lt;BO259,AND(AY259=BO259,5&lt;7))),1,0)+IF(AND(BG259&gt;0,OR(BG259&lt;BO259,AND(BG259=BO259,6&lt;7))),1,0)+IF(AND(BW259&gt;0,OR(BW259&lt;BO259,AND(BW259=BO259,8&lt;7))),1,0)+IF(AND(CE259&gt;0,OR(CE259&lt;BO259,AND(CE259=BO259,9&lt;7))),1,0)))</f>
        <v>99</v>
      </c>
      <c r="BT259" s="3">
        <f>IF(Inputs!$B$27&lt;&gt;"Ready","PENDING INPUTS",IF(A259&gt;Inputs!$B$6,0,MIN(MAX(0,(BO259+BP259+BQ259)-BR259),MAX(0,C259-D259-(IF(O259&lt;BS259,K259+L259+M259-N259,0)+IF(W259&lt;BS259,S259+T259+U259-V259,0)+IF(AE259&lt;BS259,AA259+AB259+AC259-AD259,0)+IF(AM259&lt;BS259,AI259+AJ259+AK259-AL259,0)+IF(AU259&lt;BS259,AQ259+AR259+AS259-AT259,0)+IF(BC259&lt;BS259,AY259+AZ259+BA259-BB259,0)+IF(BK259&lt;BS259,BG259+BH259+BI259-BJ259,0)+IF(BS259&lt;BS259,BO259+BP259+BQ259-BR259,0)+IF(CA259&lt;BS259,BW259+BX259+BY259-BZ259,0)+IF(CI259&lt;BS259,CE259+CF259+CG259-CH259,0))))))</f>
        <v>0</v>
      </c>
      <c r="BU259" s="3">
        <f>IF(Inputs!$B$27&lt;&gt;"Ready","PENDING INPUTS",MIN((BO259+BP259+BQ259),IF(D259&gt;C259,IF(D259=0,0,BR259*C259/D259),BR259+BT259)))</f>
        <v>0</v>
      </c>
      <c r="BV259" s="3">
        <f>IF(Inputs!$B$27&lt;&gt;"Ready","PENDING INPUTS",MAX(0,(BO259+BP259+BQ259)-BU259))</f>
        <v>0</v>
      </c>
      <c r="BW259" s="3">
        <f>IF(Inputs!$B$27&lt;&gt;"Ready","PENDING INPUTS",CD258)</f>
        <v>0</v>
      </c>
      <c r="BX259" s="3">
        <f>IF(Inputs!$B$27&lt;&gt;"Ready","PENDING INPUTS",IF(A259&lt;=Inputs!$B$6,ROUND(BW259*Inputs!C22/12,2),0))</f>
        <v>0</v>
      </c>
      <c r="BY259" s="3">
        <f>IF(Inputs!$B$27&lt;&gt;"Ready","PENDING INPUTS",IF(AND(A259&lt;=Inputs!$B$6,BW259&gt;0),Inputs!G22,0))</f>
        <v>0</v>
      </c>
      <c r="BZ259" s="3">
        <f>IF(Inputs!$B$27&lt;&gt;"Ready","PENDING INPUTS",IF(A259&gt;Inputs!$B$6,0,MIN((BW259+BX259+BY259),IF(Inputs!H22=1,Inputs!D22,MAX(Inputs!F22,ROUND(BW259*Inputs!E22+BX259+BY259,2))))))</f>
        <v>0</v>
      </c>
      <c r="CA259">
        <f>IF(Inputs!$B$27&lt;&gt;"Ready","PENDING INPUTS",IF(BW259&lt;=0,99,1+IF(AND(K259&gt;0,OR(K259&lt;BW259,AND(K259=BW259,0&lt;8))),1,0)+IF(AND(S259&gt;0,OR(S259&lt;BW259,AND(S259=BW259,1&lt;8))),1,0)+IF(AND(AA259&gt;0,OR(AA259&lt;BW259,AND(AA259=BW259,2&lt;8))),1,0)+IF(AND(AI259&gt;0,OR(AI259&lt;BW259,AND(AI259=BW259,3&lt;8))),1,0)+IF(AND(AQ259&gt;0,OR(AQ259&lt;BW259,AND(AQ259=BW259,4&lt;8))),1,0)+IF(AND(AY259&gt;0,OR(AY259&lt;BW259,AND(AY259=BW259,5&lt;8))),1,0)+IF(AND(BG259&gt;0,OR(BG259&lt;BW259,AND(BG259=BW259,6&lt;8))),1,0)+IF(AND(BO259&gt;0,OR(BO259&lt;BW259,AND(BO259=BW259,7&lt;8))),1,0)+IF(AND(CE259&gt;0,OR(CE259&lt;BW259,AND(CE259=BW259,9&lt;8))),1,0)))</f>
        <v>99</v>
      </c>
      <c r="CB259" s="3">
        <f>IF(Inputs!$B$27&lt;&gt;"Ready","PENDING INPUTS",IF(A259&gt;Inputs!$B$6,0,MIN(MAX(0,(BW259+BX259+BY259)-BZ259),MAX(0,C259-D259-(IF(O259&lt;CA259,K259+L259+M259-N259,0)+IF(W259&lt;CA259,S259+T259+U259-V259,0)+IF(AE259&lt;CA259,AA259+AB259+AC259-AD259,0)+IF(AM259&lt;CA259,AI259+AJ259+AK259-AL259,0)+IF(AU259&lt;CA259,AQ259+AR259+AS259-AT259,0)+IF(BC259&lt;CA259,AY259+AZ259+BA259-BB259,0)+IF(BK259&lt;CA259,BG259+BH259+BI259-BJ259,0)+IF(BS259&lt;CA259,BO259+BP259+BQ259-BR259,0)+IF(CA259&lt;CA259,BW259+BX259+BY259-BZ259,0)+IF(CI259&lt;CA259,CE259+CF259+CG259-CH259,0))))))</f>
        <v>0</v>
      </c>
      <c r="CC259" s="3">
        <f>IF(Inputs!$B$27&lt;&gt;"Ready","PENDING INPUTS",MIN((BW259+BX259+BY259),IF(D259&gt;C259,IF(D259=0,0,BZ259*C259/D259),BZ259+CB259)))</f>
        <v>0</v>
      </c>
      <c r="CD259" s="3">
        <f>IF(Inputs!$B$27&lt;&gt;"Ready","PENDING INPUTS",MAX(0,(BW259+BX259+BY259)-CC259))</f>
        <v>0</v>
      </c>
      <c r="CE259" s="3">
        <f>IF(Inputs!$B$27&lt;&gt;"Ready","PENDING INPUTS",CL258)</f>
        <v>0</v>
      </c>
      <c r="CF259" s="3">
        <f>IF(Inputs!$B$27&lt;&gt;"Ready","PENDING INPUTS",IF(A259&lt;=Inputs!$B$6,ROUND(CE259*Inputs!C23/12,2),0))</f>
        <v>0</v>
      </c>
      <c r="CG259" s="3">
        <f>IF(Inputs!$B$27&lt;&gt;"Ready","PENDING INPUTS",IF(AND(A259&lt;=Inputs!$B$6,CE259&gt;0),Inputs!G23,0))</f>
        <v>0</v>
      </c>
      <c r="CH259" s="3">
        <f>IF(Inputs!$B$27&lt;&gt;"Ready","PENDING INPUTS",IF(A259&gt;Inputs!$B$6,0,MIN((CE259+CF259+CG259),IF(Inputs!H23=1,Inputs!D23,MAX(Inputs!F23,ROUND(CE259*Inputs!E23+CF259+CG259,2))))))</f>
        <v>0</v>
      </c>
      <c r="CI259">
        <f>IF(Inputs!$B$27&lt;&gt;"Ready","PENDING INPUTS",IF(CE259&lt;=0,99,1+IF(AND(K259&gt;0,OR(K259&lt;CE259,AND(K259=CE259,0&lt;9))),1,0)+IF(AND(S259&gt;0,OR(S259&lt;CE259,AND(S259=CE259,1&lt;9))),1,0)+IF(AND(AA259&gt;0,OR(AA259&lt;CE259,AND(AA259=CE259,2&lt;9))),1,0)+IF(AND(AI259&gt;0,OR(AI259&lt;CE259,AND(AI259=CE259,3&lt;9))),1,0)+IF(AND(AQ259&gt;0,OR(AQ259&lt;CE259,AND(AQ259=CE259,4&lt;9))),1,0)+IF(AND(AY259&gt;0,OR(AY259&lt;CE259,AND(AY259=CE259,5&lt;9))),1,0)+IF(AND(BG259&gt;0,OR(BG259&lt;CE259,AND(BG259=CE259,6&lt;9))),1,0)+IF(AND(BO259&gt;0,OR(BO259&lt;CE259,AND(BO259=CE259,7&lt;9))),1,0)+IF(AND(BW259&gt;0,OR(BW259&lt;CE259,AND(BW259=CE259,8&lt;9))),1,0)))</f>
        <v>99</v>
      </c>
      <c r="CJ259" s="3">
        <f>IF(Inputs!$B$27&lt;&gt;"Ready","PENDING INPUTS",IF(A259&gt;Inputs!$B$6,0,MIN(MAX(0,(CE259+CF259+CG259)-CH259),MAX(0,C259-D259-(IF(O259&lt;CI259,K259+L259+M259-N259,0)+IF(W259&lt;CI259,S259+T259+U259-V259,0)+IF(AE259&lt;CI259,AA259+AB259+AC259-AD259,0)+IF(AM259&lt;CI259,AI259+AJ259+AK259-AL259,0)+IF(AU259&lt;CI259,AQ259+AR259+AS259-AT259,0)+IF(BC259&lt;CI259,AY259+AZ259+BA259-BB259,0)+IF(BK259&lt;CI259,BG259+BH259+BI259-BJ259,0)+IF(BS259&lt;CI259,BO259+BP259+BQ259-BR259,0)+IF(CA259&lt;CI259,BW259+BX259+BY259-BZ259,0)+IF(CI259&lt;CI259,CE259+CF259+CG259-CH259,0))))))</f>
        <v>0</v>
      </c>
      <c r="CK259" s="3">
        <f>IF(Inputs!$B$27&lt;&gt;"Ready","PENDING INPUTS",MIN((CE259+CF259+CG259),IF(D259&gt;C259,IF(D259=0,0,CH259*C259/D259),CH259+CJ259)))</f>
        <v>0</v>
      </c>
      <c r="CL259" s="3">
        <f>IF(Inputs!$B$27&lt;&gt;"Ready","PENDING INPUTS",MAX(0,(CE259+CF259+CG259)-CK259))</f>
        <v>0</v>
      </c>
    </row>
    <row r="260" spans="1:90" ht="27.95" customHeight="1" x14ac:dyDescent="0.25">
      <c r="A260">
        <v>256</v>
      </c>
      <c r="B260" s="13">
        <f>IF(Inputs!$B$27&lt;&gt;"Ready","PENDING INPUTS",EDATE(Inputs!$B$5,A260-1))</f>
        <v>54058</v>
      </c>
      <c r="C260" s="3">
        <f>IF(Inputs!$B$27&lt;&gt;"Ready","PENDING INPUTS",IF(A260&lt;=Inputs!$B$6,MAX(0,Inputs!$B$4+IF(A260=Inputs!$B$7,Inputs!$B$8,0)+IF(A260=Inputs!$B$9,Inputs!$B$10,0)),0))</f>
        <v>0</v>
      </c>
      <c r="D260" s="3">
        <f>IF(Inputs!$B$27&lt;&gt;"Ready","PENDING INPUTS",SUM(N260,V260,AD260,AL260,AT260,BB260,BJ260,BR260,BZ260,CH260))</f>
        <v>0</v>
      </c>
      <c r="E260" s="3">
        <f>IF(Inputs!$B$27&lt;&gt;"Ready","PENDING INPUTS",MAX(0,D260-C260))</f>
        <v>0</v>
      </c>
      <c r="F260" s="3">
        <f>IF(Inputs!$B$27&lt;&gt;"Ready","PENDING INPUTS",SUM(Q260,Y260,AG260,AO260,AW260,BE260,BM260,BU260,CC260,CK260))</f>
        <v>0</v>
      </c>
      <c r="G260" s="3">
        <f>IF(Inputs!$B$27&lt;&gt;"Ready","PENDING INPUTS",SUM(L260,T260,AB260,AJ260,AR260,AZ260,BH260,BP260,BX260,CF260))</f>
        <v>0</v>
      </c>
      <c r="H260" s="3">
        <f>IF(Inputs!$B$27&lt;&gt;"Ready","PENDING INPUTS",SUM(M260,U260,AC260,AK260,AS260,BA260,BI260,BQ260,BY260,CG260))</f>
        <v>0</v>
      </c>
      <c r="I260" s="3">
        <f>IF(Inputs!$B$27&lt;&gt;"Ready","PENDING INPUTS",SUM(R260,Z260,AH260,AP260,AX260,BF260,BN260,BV260,CD260,CL260))</f>
        <v>0</v>
      </c>
      <c r="J260" t="str">
        <f>IF(Inputs!$B$27&lt;&gt;"Ready","PENDING INPUTS",IF(A260&gt;Inputs!$B$6,"Beyond horizon",IF(E260&gt;0.005,"MINIMUM SHORTFALL",IF(I260&lt;0.005,"Paid off","In progress"))))</f>
        <v>Beyond horizon</v>
      </c>
      <c r="K260" s="3">
        <f>IF(Inputs!$B$27&lt;&gt;"Ready","PENDING INPUTS",R259)</f>
        <v>0</v>
      </c>
      <c r="L260" s="3">
        <f>IF(Inputs!$B$27&lt;&gt;"Ready","PENDING INPUTS",IF(A260&lt;=Inputs!$B$6,ROUND(K260*Inputs!C14/12,2),0))</f>
        <v>0</v>
      </c>
      <c r="M260" s="3">
        <f>IF(Inputs!$B$27&lt;&gt;"Ready","PENDING INPUTS",IF(AND(A260&lt;=Inputs!$B$6,K260&gt;0),Inputs!G14,0))</f>
        <v>0</v>
      </c>
      <c r="N260" s="3">
        <f>IF(Inputs!$B$27&lt;&gt;"Ready","PENDING INPUTS",IF(A260&gt;Inputs!$B$6,0,MIN((K260+L260+M260),IF(Inputs!H14=1,Inputs!D14,MAX(Inputs!F14,ROUND(K260*Inputs!E14+L260+M260,2))))))</f>
        <v>0</v>
      </c>
      <c r="O260">
        <f>IF(Inputs!$B$27&lt;&gt;"Ready","PENDING INPUTS",IF(K260&lt;=0,99,1+IF(AND(S260&gt;0,OR(S260&lt;K260,AND(S260=K260,1&lt;0))),1,0)+IF(AND(AA260&gt;0,OR(AA260&lt;K260,AND(AA260=K260,2&lt;0))),1,0)+IF(AND(AI260&gt;0,OR(AI260&lt;K260,AND(AI260=K260,3&lt;0))),1,0)+IF(AND(AQ260&gt;0,OR(AQ260&lt;K260,AND(AQ260=K260,4&lt;0))),1,0)+IF(AND(AY260&gt;0,OR(AY260&lt;K260,AND(AY260=K260,5&lt;0))),1,0)+IF(AND(BG260&gt;0,OR(BG260&lt;K260,AND(BG260=K260,6&lt;0))),1,0)+IF(AND(BO260&gt;0,OR(BO260&lt;K260,AND(BO260=K260,7&lt;0))),1,0)+IF(AND(BW260&gt;0,OR(BW260&lt;K260,AND(BW260=K260,8&lt;0))),1,0)+IF(AND(CE260&gt;0,OR(CE260&lt;K260,AND(CE260=K260,9&lt;0))),1,0)))</f>
        <v>99</v>
      </c>
      <c r="P260" s="3">
        <f>IF(Inputs!$B$27&lt;&gt;"Ready","PENDING INPUTS",IF(A260&gt;Inputs!$B$6,0,MIN(MAX(0,(K260+L260+M260)-N260),MAX(0,C260-D260-(IF(O260&lt;O260,K260+L260+M260-N260,0)+IF(W260&lt;O260,S260+T260+U260-V260,0)+IF(AE260&lt;O260,AA260+AB260+AC260-AD260,0)+IF(AM260&lt;O260,AI260+AJ260+AK260-AL260,0)+IF(AU260&lt;O260,AQ260+AR260+AS260-AT260,0)+IF(BC260&lt;O260,AY260+AZ260+BA260-BB260,0)+IF(BK260&lt;O260,BG260+BH260+BI260-BJ260,0)+IF(BS260&lt;O260,BO260+BP260+BQ260-BR260,0)+IF(CA260&lt;O260,BW260+BX260+BY260-BZ260,0)+IF(CI260&lt;O260,CE260+CF260+CG260-CH260,0))))))</f>
        <v>0</v>
      </c>
      <c r="Q260" s="3">
        <f>IF(Inputs!$B$27&lt;&gt;"Ready","PENDING INPUTS",MIN((K260+L260+M260),IF(D260&gt;C260,IF(D260=0,0,N260*C260/D260),N260+P260)))</f>
        <v>0</v>
      </c>
      <c r="R260" s="3">
        <f>IF(Inputs!$B$27&lt;&gt;"Ready","PENDING INPUTS",MAX(0,(K260+L260+M260)-Q260))</f>
        <v>0</v>
      </c>
      <c r="S260" s="3">
        <f>IF(Inputs!$B$27&lt;&gt;"Ready","PENDING INPUTS",Z259)</f>
        <v>0</v>
      </c>
      <c r="T260" s="3">
        <f>IF(Inputs!$B$27&lt;&gt;"Ready","PENDING INPUTS",IF(A260&lt;=Inputs!$B$6,ROUND(S260*Inputs!C15/12,2),0))</f>
        <v>0</v>
      </c>
      <c r="U260" s="3">
        <f>IF(Inputs!$B$27&lt;&gt;"Ready","PENDING INPUTS",IF(AND(A260&lt;=Inputs!$B$6,S260&gt;0),Inputs!G15,0))</f>
        <v>0</v>
      </c>
      <c r="V260" s="3">
        <f>IF(Inputs!$B$27&lt;&gt;"Ready","PENDING INPUTS",IF(A260&gt;Inputs!$B$6,0,MIN((S260+T260+U260),IF(Inputs!H15=1,Inputs!D15,MAX(Inputs!F15,ROUND(S260*Inputs!E15+T260+U260,2))))))</f>
        <v>0</v>
      </c>
      <c r="W260">
        <f>IF(Inputs!$B$27&lt;&gt;"Ready","PENDING INPUTS",IF(S260&lt;=0,99,1+IF(AND(K260&gt;0,OR(K260&lt;S260,AND(K260=S260,0&lt;1))),1,0)+IF(AND(AA260&gt;0,OR(AA260&lt;S260,AND(AA260=S260,2&lt;1))),1,0)+IF(AND(AI260&gt;0,OR(AI260&lt;S260,AND(AI260=S260,3&lt;1))),1,0)+IF(AND(AQ260&gt;0,OR(AQ260&lt;S260,AND(AQ260=S260,4&lt;1))),1,0)+IF(AND(AY260&gt;0,OR(AY260&lt;S260,AND(AY260=S260,5&lt;1))),1,0)+IF(AND(BG260&gt;0,OR(BG260&lt;S260,AND(BG260=S260,6&lt;1))),1,0)+IF(AND(BO260&gt;0,OR(BO260&lt;S260,AND(BO260=S260,7&lt;1))),1,0)+IF(AND(BW260&gt;0,OR(BW260&lt;S260,AND(BW260=S260,8&lt;1))),1,0)+IF(AND(CE260&gt;0,OR(CE260&lt;S260,AND(CE260=S260,9&lt;1))),1,0)))</f>
        <v>99</v>
      </c>
      <c r="X260" s="3">
        <f>IF(Inputs!$B$27&lt;&gt;"Ready","PENDING INPUTS",IF(A260&gt;Inputs!$B$6,0,MIN(MAX(0,(S260+T260+U260)-V260),MAX(0,C260-D260-(IF(O260&lt;W260,K260+L260+M260-N260,0)+IF(W260&lt;W260,S260+T260+U260-V260,0)+IF(AE260&lt;W260,AA260+AB260+AC260-AD260,0)+IF(AM260&lt;W260,AI260+AJ260+AK260-AL260,0)+IF(AU260&lt;W260,AQ260+AR260+AS260-AT260,0)+IF(BC260&lt;W260,AY260+AZ260+BA260-BB260,0)+IF(BK260&lt;W260,BG260+BH260+BI260-BJ260,0)+IF(BS260&lt;W260,BO260+BP260+BQ260-BR260,0)+IF(CA260&lt;W260,BW260+BX260+BY260-BZ260,0)+IF(CI260&lt;W260,CE260+CF260+CG260-CH260,0))))))</f>
        <v>0</v>
      </c>
      <c r="Y260" s="3">
        <f>IF(Inputs!$B$27&lt;&gt;"Ready","PENDING INPUTS",MIN((S260+T260+U260),IF(D260&gt;C260,IF(D260=0,0,V260*C260/D260),V260+X260)))</f>
        <v>0</v>
      </c>
      <c r="Z260" s="3">
        <f>IF(Inputs!$B$27&lt;&gt;"Ready","PENDING INPUTS",MAX(0,(S260+T260+U260)-Y260))</f>
        <v>0</v>
      </c>
      <c r="AA260" s="3">
        <f>IF(Inputs!$B$27&lt;&gt;"Ready","PENDING INPUTS",AH259)</f>
        <v>0</v>
      </c>
      <c r="AB260" s="3">
        <f>IF(Inputs!$B$27&lt;&gt;"Ready","PENDING INPUTS",IF(A260&lt;=Inputs!$B$6,ROUND(AA260*Inputs!C16/12,2),0))</f>
        <v>0</v>
      </c>
      <c r="AC260" s="3">
        <f>IF(Inputs!$B$27&lt;&gt;"Ready","PENDING INPUTS",IF(AND(A260&lt;=Inputs!$B$6,AA260&gt;0),Inputs!G16,0))</f>
        <v>0</v>
      </c>
      <c r="AD260" s="3">
        <f>IF(Inputs!$B$27&lt;&gt;"Ready","PENDING INPUTS",IF(A260&gt;Inputs!$B$6,0,MIN((AA260+AB260+AC260),IF(Inputs!H16=1,Inputs!D16,MAX(Inputs!F16,ROUND(AA260*Inputs!E16+AB260+AC260,2))))))</f>
        <v>0</v>
      </c>
      <c r="AE260">
        <f>IF(Inputs!$B$27&lt;&gt;"Ready","PENDING INPUTS",IF(AA260&lt;=0,99,1+IF(AND(K260&gt;0,OR(K260&lt;AA260,AND(K260=AA260,0&lt;2))),1,0)+IF(AND(S260&gt;0,OR(S260&lt;AA260,AND(S260=AA260,1&lt;2))),1,0)+IF(AND(AI260&gt;0,OR(AI260&lt;AA260,AND(AI260=AA260,3&lt;2))),1,0)+IF(AND(AQ260&gt;0,OR(AQ260&lt;AA260,AND(AQ260=AA260,4&lt;2))),1,0)+IF(AND(AY260&gt;0,OR(AY260&lt;AA260,AND(AY260=AA260,5&lt;2))),1,0)+IF(AND(BG260&gt;0,OR(BG260&lt;AA260,AND(BG260=AA260,6&lt;2))),1,0)+IF(AND(BO260&gt;0,OR(BO260&lt;AA260,AND(BO260=AA260,7&lt;2))),1,0)+IF(AND(BW260&gt;0,OR(BW260&lt;AA260,AND(BW260=AA260,8&lt;2))),1,0)+IF(AND(CE260&gt;0,OR(CE260&lt;AA260,AND(CE260=AA260,9&lt;2))),1,0)))</f>
        <v>99</v>
      </c>
      <c r="AF260" s="3">
        <f>IF(Inputs!$B$27&lt;&gt;"Ready","PENDING INPUTS",IF(A260&gt;Inputs!$B$6,0,MIN(MAX(0,(AA260+AB260+AC260)-AD260),MAX(0,C260-D260-(IF(O260&lt;AE260,K260+L260+M260-N260,0)+IF(W260&lt;AE260,S260+T260+U260-V260,0)+IF(AE260&lt;AE260,AA260+AB260+AC260-AD260,0)+IF(AM260&lt;AE260,AI260+AJ260+AK260-AL260,0)+IF(AU260&lt;AE260,AQ260+AR260+AS260-AT260,0)+IF(BC260&lt;AE260,AY260+AZ260+BA260-BB260,0)+IF(BK260&lt;AE260,BG260+BH260+BI260-BJ260,0)+IF(BS260&lt;AE260,BO260+BP260+BQ260-BR260,0)+IF(CA260&lt;AE260,BW260+BX260+BY260-BZ260,0)+IF(CI260&lt;AE260,CE260+CF260+CG260-CH260,0))))))</f>
        <v>0</v>
      </c>
      <c r="AG260" s="3">
        <f>IF(Inputs!$B$27&lt;&gt;"Ready","PENDING INPUTS",MIN((AA260+AB260+AC260),IF(D260&gt;C260,IF(D260=0,0,AD260*C260/D260),AD260+AF260)))</f>
        <v>0</v>
      </c>
      <c r="AH260" s="3">
        <f>IF(Inputs!$B$27&lt;&gt;"Ready","PENDING INPUTS",MAX(0,(AA260+AB260+AC260)-AG260))</f>
        <v>0</v>
      </c>
      <c r="AI260" s="3">
        <f>IF(Inputs!$B$27&lt;&gt;"Ready","PENDING INPUTS",AP259)</f>
        <v>0</v>
      </c>
      <c r="AJ260" s="3">
        <f>IF(Inputs!$B$27&lt;&gt;"Ready","PENDING INPUTS",IF(A260&lt;=Inputs!$B$6,ROUND(AI260*Inputs!C17/12,2),0))</f>
        <v>0</v>
      </c>
      <c r="AK260" s="3">
        <f>IF(Inputs!$B$27&lt;&gt;"Ready","PENDING INPUTS",IF(AND(A260&lt;=Inputs!$B$6,AI260&gt;0),Inputs!G17,0))</f>
        <v>0</v>
      </c>
      <c r="AL260" s="3">
        <f>IF(Inputs!$B$27&lt;&gt;"Ready","PENDING INPUTS",IF(A260&gt;Inputs!$B$6,0,MIN((AI260+AJ260+AK260),IF(Inputs!H17=1,Inputs!D17,MAX(Inputs!F17,ROUND(AI260*Inputs!E17+AJ260+AK260,2))))))</f>
        <v>0</v>
      </c>
      <c r="AM260">
        <f>IF(Inputs!$B$27&lt;&gt;"Ready","PENDING INPUTS",IF(AI260&lt;=0,99,1+IF(AND(K260&gt;0,OR(K260&lt;AI260,AND(K260=AI260,0&lt;3))),1,0)+IF(AND(S260&gt;0,OR(S260&lt;AI260,AND(S260=AI260,1&lt;3))),1,0)+IF(AND(AA260&gt;0,OR(AA260&lt;AI260,AND(AA260=AI260,2&lt;3))),1,0)+IF(AND(AQ260&gt;0,OR(AQ260&lt;AI260,AND(AQ260=AI260,4&lt;3))),1,0)+IF(AND(AY260&gt;0,OR(AY260&lt;AI260,AND(AY260=AI260,5&lt;3))),1,0)+IF(AND(BG260&gt;0,OR(BG260&lt;AI260,AND(BG260=AI260,6&lt;3))),1,0)+IF(AND(BO260&gt;0,OR(BO260&lt;AI260,AND(BO260=AI260,7&lt;3))),1,0)+IF(AND(BW260&gt;0,OR(BW260&lt;AI260,AND(BW260=AI260,8&lt;3))),1,0)+IF(AND(CE260&gt;0,OR(CE260&lt;AI260,AND(CE260=AI260,9&lt;3))),1,0)))</f>
        <v>99</v>
      </c>
      <c r="AN260" s="3">
        <f>IF(Inputs!$B$27&lt;&gt;"Ready","PENDING INPUTS",IF(A260&gt;Inputs!$B$6,0,MIN(MAX(0,(AI260+AJ260+AK260)-AL260),MAX(0,C260-D260-(IF(O260&lt;AM260,K260+L260+M260-N260,0)+IF(W260&lt;AM260,S260+T260+U260-V260,0)+IF(AE260&lt;AM260,AA260+AB260+AC260-AD260,0)+IF(AM260&lt;AM260,AI260+AJ260+AK260-AL260,0)+IF(AU260&lt;AM260,AQ260+AR260+AS260-AT260,0)+IF(BC260&lt;AM260,AY260+AZ260+BA260-BB260,0)+IF(BK260&lt;AM260,BG260+BH260+BI260-BJ260,0)+IF(BS260&lt;AM260,BO260+BP260+BQ260-BR260,0)+IF(CA260&lt;AM260,BW260+BX260+BY260-BZ260,0)+IF(CI260&lt;AM260,CE260+CF260+CG260-CH260,0))))))</f>
        <v>0</v>
      </c>
      <c r="AO260" s="3">
        <f>IF(Inputs!$B$27&lt;&gt;"Ready","PENDING INPUTS",MIN((AI260+AJ260+AK260),IF(D260&gt;C260,IF(D260=0,0,AL260*C260/D260),AL260+AN260)))</f>
        <v>0</v>
      </c>
      <c r="AP260" s="3">
        <f>IF(Inputs!$B$27&lt;&gt;"Ready","PENDING INPUTS",MAX(0,(AI260+AJ260+AK260)-AO260))</f>
        <v>0</v>
      </c>
      <c r="AQ260" s="3">
        <f>IF(Inputs!$B$27&lt;&gt;"Ready","PENDING INPUTS",AX259)</f>
        <v>0</v>
      </c>
      <c r="AR260" s="3">
        <f>IF(Inputs!$B$27&lt;&gt;"Ready","PENDING INPUTS",IF(A260&lt;=Inputs!$B$6,ROUND(AQ260*Inputs!C18/12,2),0))</f>
        <v>0</v>
      </c>
      <c r="AS260" s="3">
        <f>IF(Inputs!$B$27&lt;&gt;"Ready","PENDING INPUTS",IF(AND(A260&lt;=Inputs!$B$6,AQ260&gt;0),Inputs!G18,0))</f>
        <v>0</v>
      </c>
      <c r="AT260" s="3">
        <f>IF(Inputs!$B$27&lt;&gt;"Ready","PENDING INPUTS",IF(A260&gt;Inputs!$B$6,0,MIN((AQ260+AR260+AS260),IF(Inputs!H18=1,Inputs!D18,MAX(Inputs!F18,ROUND(AQ260*Inputs!E18+AR260+AS260,2))))))</f>
        <v>0</v>
      </c>
      <c r="AU260">
        <f>IF(Inputs!$B$27&lt;&gt;"Ready","PENDING INPUTS",IF(AQ260&lt;=0,99,1+IF(AND(K260&gt;0,OR(K260&lt;AQ260,AND(K260=AQ260,0&lt;4))),1,0)+IF(AND(S260&gt;0,OR(S260&lt;AQ260,AND(S260=AQ260,1&lt;4))),1,0)+IF(AND(AA260&gt;0,OR(AA260&lt;AQ260,AND(AA260=AQ260,2&lt;4))),1,0)+IF(AND(AI260&gt;0,OR(AI260&lt;AQ260,AND(AI260=AQ260,3&lt;4))),1,0)+IF(AND(AY260&gt;0,OR(AY260&lt;AQ260,AND(AY260=AQ260,5&lt;4))),1,0)+IF(AND(BG260&gt;0,OR(BG260&lt;AQ260,AND(BG260=AQ260,6&lt;4))),1,0)+IF(AND(BO260&gt;0,OR(BO260&lt;AQ260,AND(BO260=AQ260,7&lt;4))),1,0)+IF(AND(BW260&gt;0,OR(BW260&lt;AQ260,AND(BW260=AQ260,8&lt;4))),1,0)+IF(AND(CE260&gt;0,OR(CE260&lt;AQ260,AND(CE260=AQ260,9&lt;4))),1,0)))</f>
        <v>99</v>
      </c>
      <c r="AV260" s="3">
        <f>IF(Inputs!$B$27&lt;&gt;"Ready","PENDING INPUTS",IF(A260&gt;Inputs!$B$6,0,MIN(MAX(0,(AQ260+AR260+AS260)-AT260),MAX(0,C260-D260-(IF(O260&lt;AU260,K260+L260+M260-N260,0)+IF(W260&lt;AU260,S260+T260+U260-V260,0)+IF(AE260&lt;AU260,AA260+AB260+AC260-AD260,0)+IF(AM260&lt;AU260,AI260+AJ260+AK260-AL260,0)+IF(AU260&lt;AU260,AQ260+AR260+AS260-AT260,0)+IF(BC260&lt;AU260,AY260+AZ260+BA260-BB260,0)+IF(BK260&lt;AU260,BG260+BH260+BI260-BJ260,0)+IF(BS260&lt;AU260,BO260+BP260+BQ260-BR260,0)+IF(CA260&lt;AU260,BW260+BX260+BY260-BZ260,0)+IF(CI260&lt;AU260,CE260+CF260+CG260-CH260,0))))))</f>
        <v>0</v>
      </c>
      <c r="AW260" s="3">
        <f>IF(Inputs!$B$27&lt;&gt;"Ready","PENDING INPUTS",MIN((AQ260+AR260+AS260),IF(D260&gt;C260,IF(D260=0,0,AT260*C260/D260),AT260+AV260)))</f>
        <v>0</v>
      </c>
      <c r="AX260" s="3">
        <f>IF(Inputs!$B$27&lt;&gt;"Ready","PENDING INPUTS",MAX(0,(AQ260+AR260+AS260)-AW260))</f>
        <v>0</v>
      </c>
      <c r="AY260" s="3">
        <f>IF(Inputs!$B$27&lt;&gt;"Ready","PENDING INPUTS",BF259)</f>
        <v>0</v>
      </c>
      <c r="AZ260" s="3">
        <f>IF(Inputs!$B$27&lt;&gt;"Ready","PENDING INPUTS",IF(A260&lt;=Inputs!$B$6,ROUND(AY260*Inputs!C19/12,2),0))</f>
        <v>0</v>
      </c>
      <c r="BA260" s="3">
        <f>IF(Inputs!$B$27&lt;&gt;"Ready","PENDING INPUTS",IF(AND(A260&lt;=Inputs!$B$6,AY260&gt;0),Inputs!G19,0))</f>
        <v>0</v>
      </c>
      <c r="BB260" s="3">
        <f>IF(Inputs!$B$27&lt;&gt;"Ready","PENDING INPUTS",IF(A260&gt;Inputs!$B$6,0,MIN((AY260+AZ260+BA260),IF(Inputs!H19=1,Inputs!D19,MAX(Inputs!F19,ROUND(AY260*Inputs!E19+AZ260+BA260,2))))))</f>
        <v>0</v>
      </c>
      <c r="BC260">
        <f>IF(Inputs!$B$27&lt;&gt;"Ready","PENDING INPUTS",IF(AY260&lt;=0,99,1+IF(AND(K260&gt;0,OR(K260&lt;AY260,AND(K260=AY260,0&lt;5))),1,0)+IF(AND(S260&gt;0,OR(S260&lt;AY260,AND(S260=AY260,1&lt;5))),1,0)+IF(AND(AA260&gt;0,OR(AA260&lt;AY260,AND(AA260=AY260,2&lt;5))),1,0)+IF(AND(AI260&gt;0,OR(AI260&lt;AY260,AND(AI260=AY260,3&lt;5))),1,0)+IF(AND(AQ260&gt;0,OR(AQ260&lt;AY260,AND(AQ260=AY260,4&lt;5))),1,0)+IF(AND(BG260&gt;0,OR(BG260&lt;AY260,AND(BG260=AY260,6&lt;5))),1,0)+IF(AND(BO260&gt;0,OR(BO260&lt;AY260,AND(BO260=AY260,7&lt;5))),1,0)+IF(AND(BW260&gt;0,OR(BW260&lt;AY260,AND(BW260=AY260,8&lt;5))),1,0)+IF(AND(CE260&gt;0,OR(CE260&lt;AY260,AND(CE260=AY260,9&lt;5))),1,0)))</f>
        <v>99</v>
      </c>
      <c r="BD260" s="3">
        <f>IF(Inputs!$B$27&lt;&gt;"Ready","PENDING INPUTS",IF(A260&gt;Inputs!$B$6,0,MIN(MAX(0,(AY260+AZ260+BA260)-BB260),MAX(0,C260-D260-(IF(O260&lt;BC260,K260+L260+M260-N260,0)+IF(W260&lt;BC260,S260+T260+U260-V260,0)+IF(AE260&lt;BC260,AA260+AB260+AC260-AD260,0)+IF(AM260&lt;BC260,AI260+AJ260+AK260-AL260,0)+IF(AU260&lt;BC260,AQ260+AR260+AS260-AT260,0)+IF(BC260&lt;BC260,AY260+AZ260+BA260-BB260,0)+IF(BK260&lt;BC260,BG260+BH260+BI260-BJ260,0)+IF(BS260&lt;BC260,BO260+BP260+BQ260-BR260,0)+IF(CA260&lt;BC260,BW260+BX260+BY260-BZ260,0)+IF(CI260&lt;BC260,CE260+CF260+CG260-CH260,0))))))</f>
        <v>0</v>
      </c>
      <c r="BE260" s="3">
        <f>IF(Inputs!$B$27&lt;&gt;"Ready","PENDING INPUTS",MIN((AY260+AZ260+BA260),IF(D260&gt;C260,IF(D260=0,0,BB260*C260/D260),BB260+BD260)))</f>
        <v>0</v>
      </c>
      <c r="BF260" s="3">
        <f>IF(Inputs!$B$27&lt;&gt;"Ready","PENDING INPUTS",MAX(0,(AY260+AZ260+BA260)-BE260))</f>
        <v>0</v>
      </c>
      <c r="BG260" s="3">
        <f>IF(Inputs!$B$27&lt;&gt;"Ready","PENDING INPUTS",BN259)</f>
        <v>0</v>
      </c>
      <c r="BH260" s="3">
        <f>IF(Inputs!$B$27&lt;&gt;"Ready","PENDING INPUTS",IF(A260&lt;=Inputs!$B$6,ROUND(BG260*Inputs!C20/12,2),0))</f>
        <v>0</v>
      </c>
      <c r="BI260" s="3">
        <f>IF(Inputs!$B$27&lt;&gt;"Ready","PENDING INPUTS",IF(AND(A260&lt;=Inputs!$B$6,BG260&gt;0),Inputs!G20,0))</f>
        <v>0</v>
      </c>
      <c r="BJ260" s="3">
        <f>IF(Inputs!$B$27&lt;&gt;"Ready","PENDING INPUTS",IF(A260&gt;Inputs!$B$6,0,MIN((BG260+BH260+BI260),IF(Inputs!H20=1,Inputs!D20,MAX(Inputs!F20,ROUND(BG260*Inputs!E20+BH260+BI260,2))))))</f>
        <v>0</v>
      </c>
      <c r="BK260">
        <f>IF(Inputs!$B$27&lt;&gt;"Ready","PENDING INPUTS",IF(BG260&lt;=0,99,1+IF(AND(K260&gt;0,OR(K260&lt;BG260,AND(K260=BG260,0&lt;6))),1,0)+IF(AND(S260&gt;0,OR(S260&lt;BG260,AND(S260=BG260,1&lt;6))),1,0)+IF(AND(AA260&gt;0,OR(AA260&lt;BG260,AND(AA260=BG260,2&lt;6))),1,0)+IF(AND(AI260&gt;0,OR(AI260&lt;BG260,AND(AI260=BG260,3&lt;6))),1,0)+IF(AND(AQ260&gt;0,OR(AQ260&lt;BG260,AND(AQ260=BG260,4&lt;6))),1,0)+IF(AND(AY260&gt;0,OR(AY260&lt;BG260,AND(AY260=BG260,5&lt;6))),1,0)+IF(AND(BO260&gt;0,OR(BO260&lt;BG260,AND(BO260=BG260,7&lt;6))),1,0)+IF(AND(BW260&gt;0,OR(BW260&lt;BG260,AND(BW260=BG260,8&lt;6))),1,0)+IF(AND(CE260&gt;0,OR(CE260&lt;BG260,AND(CE260=BG260,9&lt;6))),1,0)))</f>
        <v>99</v>
      </c>
      <c r="BL260" s="3">
        <f>IF(Inputs!$B$27&lt;&gt;"Ready","PENDING INPUTS",IF(A260&gt;Inputs!$B$6,0,MIN(MAX(0,(BG260+BH260+BI260)-BJ260),MAX(0,C260-D260-(IF(O260&lt;BK260,K260+L260+M260-N260,0)+IF(W260&lt;BK260,S260+T260+U260-V260,0)+IF(AE260&lt;BK260,AA260+AB260+AC260-AD260,0)+IF(AM260&lt;BK260,AI260+AJ260+AK260-AL260,0)+IF(AU260&lt;BK260,AQ260+AR260+AS260-AT260,0)+IF(BC260&lt;BK260,AY260+AZ260+BA260-BB260,0)+IF(BK260&lt;BK260,BG260+BH260+BI260-BJ260,0)+IF(BS260&lt;BK260,BO260+BP260+BQ260-BR260,0)+IF(CA260&lt;BK260,BW260+BX260+BY260-BZ260,0)+IF(CI260&lt;BK260,CE260+CF260+CG260-CH260,0))))))</f>
        <v>0</v>
      </c>
      <c r="BM260" s="3">
        <f>IF(Inputs!$B$27&lt;&gt;"Ready","PENDING INPUTS",MIN((BG260+BH260+BI260),IF(D260&gt;C260,IF(D260=0,0,BJ260*C260/D260),BJ260+BL260)))</f>
        <v>0</v>
      </c>
      <c r="BN260" s="3">
        <f>IF(Inputs!$B$27&lt;&gt;"Ready","PENDING INPUTS",MAX(0,(BG260+BH260+BI260)-BM260))</f>
        <v>0</v>
      </c>
      <c r="BO260" s="3">
        <f>IF(Inputs!$B$27&lt;&gt;"Ready","PENDING INPUTS",BV259)</f>
        <v>0</v>
      </c>
      <c r="BP260" s="3">
        <f>IF(Inputs!$B$27&lt;&gt;"Ready","PENDING INPUTS",IF(A260&lt;=Inputs!$B$6,ROUND(BO260*Inputs!C21/12,2),0))</f>
        <v>0</v>
      </c>
      <c r="BQ260" s="3">
        <f>IF(Inputs!$B$27&lt;&gt;"Ready","PENDING INPUTS",IF(AND(A260&lt;=Inputs!$B$6,BO260&gt;0),Inputs!G21,0))</f>
        <v>0</v>
      </c>
      <c r="BR260" s="3">
        <f>IF(Inputs!$B$27&lt;&gt;"Ready","PENDING INPUTS",IF(A260&gt;Inputs!$B$6,0,MIN((BO260+BP260+BQ260),IF(Inputs!H21=1,Inputs!D21,MAX(Inputs!F21,ROUND(BO260*Inputs!E21+BP260+BQ260,2))))))</f>
        <v>0</v>
      </c>
      <c r="BS260">
        <f>IF(Inputs!$B$27&lt;&gt;"Ready","PENDING INPUTS",IF(BO260&lt;=0,99,1+IF(AND(K260&gt;0,OR(K260&lt;BO260,AND(K260=BO260,0&lt;7))),1,0)+IF(AND(S260&gt;0,OR(S260&lt;BO260,AND(S260=BO260,1&lt;7))),1,0)+IF(AND(AA260&gt;0,OR(AA260&lt;BO260,AND(AA260=BO260,2&lt;7))),1,0)+IF(AND(AI260&gt;0,OR(AI260&lt;BO260,AND(AI260=BO260,3&lt;7))),1,0)+IF(AND(AQ260&gt;0,OR(AQ260&lt;BO260,AND(AQ260=BO260,4&lt;7))),1,0)+IF(AND(AY260&gt;0,OR(AY260&lt;BO260,AND(AY260=BO260,5&lt;7))),1,0)+IF(AND(BG260&gt;0,OR(BG260&lt;BO260,AND(BG260=BO260,6&lt;7))),1,0)+IF(AND(BW260&gt;0,OR(BW260&lt;BO260,AND(BW260=BO260,8&lt;7))),1,0)+IF(AND(CE260&gt;0,OR(CE260&lt;BO260,AND(CE260=BO260,9&lt;7))),1,0)))</f>
        <v>99</v>
      </c>
      <c r="BT260" s="3">
        <f>IF(Inputs!$B$27&lt;&gt;"Ready","PENDING INPUTS",IF(A260&gt;Inputs!$B$6,0,MIN(MAX(0,(BO260+BP260+BQ260)-BR260),MAX(0,C260-D260-(IF(O260&lt;BS260,K260+L260+M260-N260,0)+IF(W260&lt;BS260,S260+T260+U260-V260,0)+IF(AE260&lt;BS260,AA260+AB260+AC260-AD260,0)+IF(AM260&lt;BS260,AI260+AJ260+AK260-AL260,0)+IF(AU260&lt;BS260,AQ260+AR260+AS260-AT260,0)+IF(BC260&lt;BS260,AY260+AZ260+BA260-BB260,0)+IF(BK260&lt;BS260,BG260+BH260+BI260-BJ260,0)+IF(BS260&lt;BS260,BO260+BP260+BQ260-BR260,0)+IF(CA260&lt;BS260,BW260+BX260+BY260-BZ260,0)+IF(CI260&lt;BS260,CE260+CF260+CG260-CH260,0))))))</f>
        <v>0</v>
      </c>
      <c r="BU260" s="3">
        <f>IF(Inputs!$B$27&lt;&gt;"Ready","PENDING INPUTS",MIN((BO260+BP260+BQ260),IF(D260&gt;C260,IF(D260=0,0,BR260*C260/D260),BR260+BT260)))</f>
        <v>0</v>
      </c>
      <c r="BV260" s="3">
        <f>IF(Inputs!$B$27&lt;&gt;"Ready","PENDING INPUTS",MAX(0,(BO260+BP260+BQ260)-BU260))</f>
        <v>0</v>
      </c>
      <c r="BW260" s="3">
        <f>IF(Inputs!$B$27&lt;&gt;"Ready","PENDING INPUTS",CD259)</f>
        <v>0</v>
      </c>
      <c r="BX260" s="3">
        <f>IF(Inputs!$B$27&lt;&gt;"Ready","PENDING INPUTS",IF(A260&lt;=Inputs!$B$6,ROUND(BW260*Inputs!C22/12,2),0))</f>
        <v>0</v>
      </c>
      <c r="BY260" s="3">
        <f>IF(Inputs!$B$27&lt;&gt;"Ready","PENDING INPUTS",IF(AND(A260&lt;=Inputs!$B$6,BW260&gt;0),Inputs!G22,0))</f>
        <v>0</v>
      </c>
      <c r="BZ260" s="3">
        <f>IF(Inputs!$B$27&lt;&gt;"Ready","PENDING INPUTS",IF(A260&gt;Inputs!$B$6,0,MIN((BW260+BX260+BY260),IF(Inputs!H22=1,Inputs!D22,MAX(Inputs!F22,ROUND(BW260*Inputs!E22+BX260+BY260,2))))))</f>
        <v>0</v>
      </c>
      <c r="CA260">
        <f>IF(Inputs!$B$27&lt;&gt;"Ready","PENDING INPUTS",IF(BW260&lt;=0,99,1+IF(AND(K260&gt;0,OR(K260&lt;BW260,AND(K260=BW260,0&lt;8))),1,0)+IF(AND(S260&gt;0,OR(S260&lt;BW260,AND(S260=BW260,1&lt;8))),1,0)+IF(AND(AA260&gt;0,OR(AA260&lt;BW260,AND(AA260=BW260,2&lt;8))),1,0)+IF(AND(AI260&gt;0,OR(AI260&lt;BW260,AND(AI260=BW260,3&lt;8))),1,0)+IF(AND(AQ260&gt;0,OR(AQ260&lt;BW260,AND(AQ260=BW260,4&lt;8))),1,0)+IF(AND(AY260&gt;0,OR(AY260&lt;BW260,AND(AY260=BW260,5&lt;8))),1,0)+IF(AND(BG260&gt;0,OR(BG260&lt;BW260,AND(BG260=BW260,6&lt;8))),1,0)+IF(AND(BO260&gt;0,OR(BO260&lt;BW260,AND(BO260=BW260,7&lt;8))),1,0)+IF(AND(CE260&gt;0,OR(CE260&lt;BW260,AND(CE260=BW260,9&lt;8))),1,0)))</f>
        <v>99</v>
      </c>
      <c r="CB260" s="3">
        <f>IF(Inputs!$B$27&lt;&gt;"Ready","PENDING INPUTS",IF(A260&gt;Inputs!$B$6,0,MIN(MAX(0,(BW260+BX260+BY260)-BZ260),MAX(0,C260-D260-(IF(O260&lt;CA260,K260+L260+M260-N260,0)+IF(W260&lt;CA260,S260+T260+U260-V260,0)+IF(AE260&lt;CA260,AA260+AB260+AC260-AD260,0)+IF(AM260&lt;CA260,AI260+AJ260+AK260-AL260,0)+IF(AU260&lt;CA260,AQ260+AR260+AS260-AT260,0)+IF(BC260&lt;CA260,AY260+AZ260+BA260-BB260,0)+IF(BK260&lt;CA260,BG260+BH260+BI260-BJ260,0)+IF(BS260&lt;CA260,BO260+BP260+BQ260-BR260,0)+IF(CA260&lt;CA260,BW260+BX260+BY260-BZ260,0)+IF(CI260&lt;CA260,CE260+CF260+CG260-CH260,0))))))</f>
        <v>0</v>
      </c>
      <c r="CC260" s="3">
        <f>IF(Inputs!$B$27&lt;&gt;"Ready","PENDING INPUTS",MIN((BW260+BX260+BY260),IF(D260&gt;C260,IF(D260=0,0,BZ260*C260/D260),BZ260+CB260)))</f>
        <v>0</v>
      </c>
      <c r="CD260" s="3">
        <f>IF(Inputs!$B$27&lt;&gt;"Ready","PENDING INPUTS",MAX(0,(BW260+BX260+BY260)-CC260))</f>
        <v>0</v>
      </c>
      <c r="CE260" s="3">
        <f>IF(Inputs!$B$27&lt;&gt;"Ready","PENDING INPUTS",CL259)</f>
        <v>0</v>
      </c>
      <c r="CF260" s="3">
        <f>IF(Inputs!$B$27&lt;&gt;"Ready","PENDING INPUTS",IF(A260&lt;=Inputs!$B$6,ROUND(CE260*Inputs!C23/12,2),0))</f>
        <v>0</v>
      </c>
      <c r="CG260" s="3">
        <f>IF(Inputs!$B$27&lt;&gt;"Ready","PENDING INPUTS",IF(AND(A260&lt;=Inputs!$B$6,CE260&gt;0),Inputs!G23,0))</f>
        <v>0</v>
      </c>
      <c r="CH260" s="3">
        <f>IF(Inputs!$B$27&lt;&gt;"Ready","PENDING INPUTS",IF(A260&gt;Inputs!$B$6,0,MIN((CE260+CF260+CG260),IF(Inputs!H23=1,Inputs!D23,MAX(Inputs!F23,ROUND(CE260*Inputs!E23+CF260+CG260,2))))))</f>
        <v>0</v>
      </c>
      <c r="CI260">
        <f>IF(Inputs!$B$27&lt;&gt;"Ready","PENDING INPUTS",IF(CE260&lt;=0,99,1+IF(AND(K260&gt;0,OR(K260&lt;CE260,AND(K260=CE260,0&lt;9))),1,0)+IF(AND(S260&gt;0,OR(S260&lt;CE260,AND(S260=CE260,1&lt;9))),1,0)+IF(AND(AA260&gt;0,OR(AA260&lt;CE260,AND(AA260=CE260,2&lt;9))),1,0)+IF(AND(AI260&gt;0,OR(AI260&lt;CE260,AND(AI260=CE260,3&lt;9))),1,0)+IF(AND(AQ260&gt;0,OR(AQ260&lt;CE260,AND(AQ260=CE260,4&lt;9))),1,0)+IF(AND(AY260&gt;0,OR(AY260&lt;CE260,AND(AY260=CE260,5&lt;9))),1,0)+IF(AND(BG260&gt;0,OR(BG260&lt;CE260,AND(BG260=CE260,6&lt;9))),1,0)+IF(AND(BO260&gt;0,OR(BO260&lt;CE260,AND(BO260=CE260,7&lt;9))),1,0)+IF(AND(BW260&gt;0,OR(BW260&lt;CE260,AND(BW260=CE260,8&lt;9))),1,0)))</f>
        <v>99</v>
      </c>
      <c r="CJ260" s="3">
        <f>IF(Inputs!$B$27&lt;&gt;"Ready","PENDING INPUTS",IF(A260&gt;Inputs!$B$6,0,MIN(MAX(0,(CE260+CF260+CG260)-CH260),MAX(0,C260-D260-(IF(O260&lt;CI260,K260+L260+M260-N260,0)+IF(W260&lt;CI260,S260+T260+U260-V260,0)+IF(AE260&lt;CI260,AA260+AB260+AC260-AD260,0)+IF(AM260&lt;CI260,AI260+AJ260+AK260-AL260,0)+IF(AU260&lt;CI260,AQ260+AR260+AS260-AT260,0)+IF(BC260&lt;CI260,AY260+AZ260+BA260-BB260,0)+IF(BK260&lt;CI260,BG260+BH260+BI260-BJ260,0)+IF(BS260&lt;CI260,BO260+BP260+BQ260-BR260,0)+IF(CA260&lt;CI260,BW260+BX260+BY260-BZ260,0)+IF(CI260&lt;CI260,CE260+CF260+CG260-CH260,0))))))</f>
        <v>0</v>
      </c>
      <c r="CK260" s="3">
        <f>IF(Inputs!$B$27&lt;&gt;"Ready","PENDING INPUTS",MIN((CE260+CF260+CG260),IF(D260&gt;C260,IF(D260=0,0,CH260*C260/D260),CH260+CJ260)))</f>
        <v>0</v>
      </c>
      <c r="CL260" s="3">
        <f>IF(Inputs!$B$27&lt;&gt;"Ready","PENDING INPUTS",MAX(0,(CE260+CF260+CG260)-CK260))</f>
        <v>0</v>
      </c>
    </row>
    <row r="261" spans="1:90" ht="27.95" customHeight="1" x14ac:dyDescent="0.25">
      <c r="A261">
        <v>257</v>
      </c>
      <c r="B261" s="13">
        <f>IF(Inputs!$B$27&lt;&gt;"Ready","PENDING INPUTS",EDATE(Inputs!$B$5,A261-1))</f>
        <v>54089</v>
      </c>
      <c r="C261" s="3">
        <f>IF(Inputs!$B$27&lt;&gt;"Ready","PENDING INPUTS",IF(A261&lt;=Inputs!$B$6,MAX(0,Inputs!$B$4+IF(A261=Inputs!$B$7,Inputs!$B$8,0)+IF(A261=Inputs!$B$9,Inputs!$B$10,0)),0))</f>
        <v>0</v>
      </c>
      <c r="D261" s="3">
        <f>IF(Inputs!$B$27&lt;&gt;"Ready","PENDING INPUTS",SUM(N261,V261,AD261,AL261,AT261,BB261,BJ261,BR261,BZ261,CH261))</f>
        <v>0</v>
      </c>
      <c r="E261" s="3">
        <f>IF(Inputs!$B$27&lt;&gt;"Ready","PENDING INPUTS",MAX(0,D261-C261))</f>
        <v>0</v>
      </c>
      <c r="F261" s="3">
        <f>IF(Inputs!$B$27&lt;&gt;"Ready","PENDING INPUTS",SUM(Q261,Y261,AG261,AO261,AW261,BE261,BM261,BU261,CC261,CK261))</f>
        <v>0</v>
      </c>
      <c r="G261" s="3">
        <f>IF(Inputs!$B$27&lt;&gt;"Ready","PENDING INPUTS",SUM(L261,T261,AB261,AJ261,AR261,AZ261,BH261,BP261,BX261,CF261))</f>
        <v>0</v>
      </c>
      <c r="H261" s="3">
        <f>IF(Inputs!$B$27&lt;&gt;"Ready","PENDING INPUTS",SUM(M261,U261,AC261,AK261,AS261,BA261,BI261,BQ261,BY261,CG261))</f>
        <v>0</v>
      </c>
      <c r="I261" s="3">
        <f>IF(Inputs!$B$27&lt;&gt;"Ready","PENDING INPUTS",SUM(R261,Z261,AH261,AP261,AX261,BF261,BN261,BV261,CD261,CL261))</f>
        <v>0</v>
      </c>
      <c r="J261" t="str">
        <f>IF(Inputs!$B$27&lt;&gt;"Ready","PENDING INPUTS",IF(A261&gt;Inputs!$B$6,"Beyond horizon",IF(E261&gt;0.005,"MINIMUM SHORTFALL",IF(I261&lt;0.005,"Paid off","In progress"))))</f>
        <v>Beyond horizon</v>
      </c>
      <c r="K261" s="3">
        <f>IF(Inputs!$B$27&lt;&gt;"Ready","PENDING INPUTS",R260)</f>
        <v>0</v>
      </c>
      <c r="L261" s="3">
        <f>IF(Inputs!$B$27&lt;&gt;"Ready","PENDING INPUTS",IF(A261&lt;=Inputs!$B$6,ROUND(K261*Inputs!C14/12,2),0))</f>
        <v>0</v>
      </c>
      <c r="M261" s="3">
        <f>IF(Inputs!$B$27&lt;&gt;"Ready","PENDING INPUTS",IF(AND(A261&lt;=Inputs!$B$6,K261&gt;0),Inputs!G14,0))</f>
        <v>0</v>
      </c>
      <c r="N261" s="3">
        <f>IF(Inputs!$B$27&lt;&gt;"Ready","PENDING INPUTS",IF(A261&gt;Inputs!$B$6,0,MIN((K261+L261+M261),IF(Inputs!H14=1,Inputs!D14,MAX(Inputs!F14,ROUND(K261*Inputs!E14+L261+M261,2))))))</f>
        <v>0</v>
      </c>
      <c r="O261">
        <f>IF(Inputs!$B$27&lt;&gt;"Ready","PENDING INPUTS",IF(K261&lt;=0,99,1+IF(AND(S261&gt;0,OR(S261&lt;K261,AND(S261=K261,1&lt;0))),1,0)+IF(AND(AA261&gt;0,OR(AA261&lt;K261,AND(AA261=K261,2&lt;0))),1,0)+IF(AND(AI261&gt;0,OR(AI261&lt;K261,AND(AI261=K261,3&lt;0))),1,0)+IF(AND(AQ261&gt;0,OR(AQ261&lt;K261,AND(AQ261=K261,4&lt;0))),1,0)+IF(AND(AY261&gt;0,OR(AY261&lt;K261,AND(AY261=K261,5&lt;0))),1,0)+IF(AND(BG261&gt;0,OR(BG261&lt;K261,AND(BG261=K261,6&lt;0))),1,0)+IF(AND(BO261&gt;0,OR(BO261&lt;K261,AND(BO261=K261,7&lt;0))),1,0)+IF(AND(BW261&gt;0,OR(BW261&lt;K261,AND(BW261=K261,8&lt;0))),1,0)+IF(AND(CE261&gt;0,OR(CE261&lt;K261,AND(CE261=K261,9&lt;0))),1,0)))</f>
        <v>99</v>
      </c>
      <c r="P261" s="3">
        <f>IF(Inputs!$B$27&lt;&gt;"Ready","PENDING INPUTS",IF(A261&gt;Inputs!$B$6,0,MIN(MAX(0,(K261+L261+M261)-N261),MAX(0,C261-D261-(IF(O261&lt;O261,K261+L261+M261-N261,0)+IF(W261&lt;O261,S261+T261+U261-V261,0)+IF(AE261&lt;O261,AA261+AB261+AC261-AD261,0)+IF(AM261&lt;O261,AI261+AJ261+AK261-AL261,0)+IF(AU261&lt;O261,AQ261+AR261+AS261-AT261,0)+IF(BC261&lt;O261,AY261+AZ261+BA261-BB261,0)+IF(BK261&lt;O261,BG261+BH261+BI261-BJ261,0)+IF(BS261&lt;O261,BO261+BP261+BQ261-BR261,0)+IF(CA261&lt;O261,BW261+BX261+BY261-BZ261,0)+IF(CI261&lt;O261,CE261+CF261+CG261-CH261,0))))))</f>
        <v>0</v>
      </c>
      <c r="Q261" s="3">
        <f>IF(Inputs!$B$27&lt;&gt;"Ready","PENDING INPUTS",MIN((K261+L261+M261),IF(D261&gt;C261,IF(D261=0,0,N261*C261/D261),N261+P261)))</f>
        <v>0</v>
      </c>
      <c r="R261" s="3">
        <f>IF(Inputs!$B$27&lt;&gt;"Ready","PENDING INPUTS",MAX(0,(K261+L261+M261)-Q261))</f>
        <v>0</v>
      </c>
      <c r="S261" s="3">
        <f>IF(Inputs!$B$27&lt;&gt;"Ready","PENDING INPUTS",Z260)</f>
        <v>0</v>
      </c>
      <c r="T261" s="3">
        <f>IF(Inputs!$B$27&lt;&gt;"Ready","PENDING INPUTS",IF(A261&lt;=Inputs!$B$6,ROUND(S261*Inputs!C15/12,2),0))</f>
        <v>0</v>
      </c>
      <c r="U261" s="3">
        <f>IF(Inputs!$B$27&lt;&gt;"Ready","PENDING INPUTS",IF(AND(A261&lt;=Inputs!$B$6,S261&gt;0),Inputs!G15,0))</f>
        <v>0</v>
      </c>
      <c r="V261" s="3">
        <f>IF(Inputs!$B$27&lt;&gt;"Ready","PENDING INPUTS",IF(A261&gt;Inputs!$B$6,0,MIN((S261+T261+U261),IF(Inputs!H15=1,Inputs!D15,MAX(Inputs!F15,ROUND(S261*Inputs!E15+T261+U261,2))))))</f>
        <v>0</v>
      </c>
      <c r="W261">
        <f>IF(Inputs!$B$27&lt;&gt;"Ready","PENDING INPUTS",IF(S261&lt;=0,99,1+IF(AND(K261&gt;0,OR(K261&lt;S261,AND(K261=S261,0&lt;1))),1,0)+IF(AND(AA261&gt;0,OR(AA261&lt;S261,AND(AA261=S261,2&lt;1))),1,0)+IF(AND(AI261&gt;0,OR(AI261&lt;S261,AND(AI261=S261,3&lt;1))),1,0)+IF(AND(AQ261&gt;0,OR(AQ261&lt;S261,AND(AQ261=S261,4&lt;1))),1,0)+IF(AND(AY261&gt;0,OR(AY261&lt;S261,AND(AY261=S261,5&lt;1))),1,0)+IF(AND(BG261&gt;0,OR(BG261&lt;S261,AND(BG261=S261,6&lt;1))),1,0)+IF(AND(BO261&gt;0,OR(BO261&lt;S261,AND(BO261=S261,7&lt;1))),1,0)+IF(AND(BW261&gt;0,OR(BW261&lt;S261,AND(BW261=S261,8&lt;1))),1,0)+IF(AND(CE261&gt;0,OR(CE261&lt;S261,AND(CE261=S261,9&lt;1))),1,0)))</f>
        <v>99</v>
      </c>
      <c r="X261" s="3">
        <f>IF(Inputs!$B$27&lt;&gt;"Ready","PENDING INPUTS",IF(A261&gt;Inputs!$B$6,0,MIN(MAX(0,(S261+T261+U261)-V261),MAX(0,C261-D261-(IF(O261&lt;W261,K261+L261+M261-N261,0)+IF(W261&lt;W261,S261+T261+U261-V261,0)+IF(AE261&lt;W261,AA261+AB261+AC261-AD261,0)+IF(AM261&lt;W261,AI261+AJ261+AK261-AL261,0)+IF(AU261&lt;W261,AQ261+AR261+AS261-AT261,0)+IF(BC261&lt;W261,AY261+AZ261+BA261-BB261,0)+IF(BK261&lt;W261,BG261+BH261+BI261-BJ261,0)+IF(BS261&lt;W261,BO261+BP261+BQ261-BR261,0)+IF(CA261&lt;W261,BW261+BX261+BY261-BZ261,0)+IF(CI261&lt;W261,CE261+CF261+CG261-CH261,0))))))</f>
        <v>0</v>
      </c>
      <c r="Y261" s="3">
        <f>IF(Inputs!$B$27&lt;&gt;"Ready","PENDING INPUTS",MIN((S261+T261+U261),IF(D261&gt;C261,IF(D261=0,0,V261*C261/D261),V261+X261)))</f>
        <v>0</v>
      </c>
      <c r="Z261" s="3">
        <f>IF(Inputs!$B$27&lt;&gt;"Ready","PENDING INPUTS",MAX(0,(S261+T261+U261)-Y261))</f>
        <v>0</v>
      </c>
      <c r="AA261" s="3">
        <f>IF(Inputs!$B$27&lt;&gt;"Ready","PENDING INPUTS",AH260)</f>
        <v>0</v>
      </c>
      <c r="AB261" s="3">
        <f>IF(Inputs!$B$27&lt;&gt;"Ready","PENDING INPUTS",IF(A261&lt;=Inputs!$B$6,ROUND(AA261*Inputs!C16/12,2),0))</f>
        <v>0</v>
      </c>
      <c r="AC261" s="3">
        <f>IF(Inputs!$B$27&lt;&gt;"Ready","PENDING INPUTS",IF(AND(A261&lt;=Inputs!$B$6,AA261&gt;0),Inputs!G16,0))</f>
        <v>0</v>
      </c>
      <c r="AD261" s="3">
        <f>IF(Inputs!$B$27&lt;&gt;"Ready","PENDING INPUTS",IF(A261&gt;Inputs!$B$6,0,MIN((AA261+AB261+AC261),IF(Inputs!H16=1,Inputs!D16,MAX(Inputs!F16,ROUND(AA261*Inputs!E16+AB261+AC261,2))))))</f>
        <v>0</v>
      </c>
      <c r="AE261">
        <f>IF(Inputs!$B$27&lt;&gt;"Ready","PENDING INPUTS",IF(AA261&lt;=0,99,1+IF(AND(K261&gt;0,OR(K261&lt;AA261,AND(K261=AA261,0&lt;2))),1,0)+IF(AND(S261&gt;0,OR(S261&lt;AA261,AND(S261=AA261,1&lt;2))),1,0)+IF(AND(AI261&gt;0,OR(AI261&lt;AA261,AND(AI261=AA261,3&lt;2))),1,0)+IF(AND(AQ261&gt;0,OR(AQ261&lt;AA261,AND(AQ261=AA261,4&lt;2))),1,0)+IF(AND(AY261&gt;0,OR(AY261&lt;AA261,AND(AY261=AA261,5&lt;2))),1,0)+IF(AND(BG261&gt;0,OR(BG261&lt;AA261,AND(BG261=AA261,6&lt;2))),1,0)+IF(AND(BO261&gt;0,OR(BO261&lt;AA261,AND(BO261=AA261,7&lt;2))),1,0)+IF(AND(BW261&gt;0,OR(BW261&lt;AA261,AND(BW261=AA261,8&lt;2))),1,0)+IF(AND(CE261&gt;0,OR(CE261&lt;AA261,AND(CE261=AA261,9&lt;2))),1,0)))</f>
        <v>99</v>
      </c>
      <c r="AF261" s="3">
        <f>IF(Inputs!$B$27&lt;&gt;"Ready","PENDING INPUTS",IF(A261&gt;Inputs!$B$6,0,MIN(MAX(0,(AA261+AB261+AC261)-AD261),MAX(0,C261-D261-(IF(O261&lt;AE261,K261+L261+M261-N261,0)+IF(W261&lt;AE261,S261+T261+U261-V261,0)+IF(AE261&lt;AE261,AA261+AB261+AC261-AD261,0)+IF(AM261&lt;AE261,AI261+AJ261+AK261-AL261,0)+IF(AU261&lt;AE261,AQ261+AR261+AS261-AT261,0)+IF(BC261&lt;AE261,AY261+AZ261+BA261-BB261,0)+IF(BK261&lt;AE261,BG261+BH261+BI261-BJ261,0)+IF(BS261&lt;AE261,BO261+BP261+BQ261-BR261,0)+IF(CA261&lt;AE261,BW261+BX261+BY261-BZ261,0)+IF(CI261&lt;AE261,CE261+CF261+CG261-CH261,0))))))</f>
        <v>0</v>
      </c>
      <c r="AG261" s="3">
        <f>IF(Inputs!$B$27&lt;&gt;"Ready","PENDING INPUTS",MIN((AA261+AB261+AC261),IF(D261&gt;C261,IF(D261=0,0,AD261*C261/D261),AD261+AF261)))</f>
        <v>0</v>
      </c>
      <c r="AH261" s="3">
        <f>IF(Inputs!$B$27&lt;&gt;"Ready","PENDING INPUTS",MAX(0,(AA261+AB261+AC261)-AG261))</f>
        <v>0</v>
      </c>
      <c r="AI261" s="3">
        <f>IF(Inputs!$B$27&lt;&gt;"Ready","PENDING INPUTS",AP260)</f>
        <v>0</v>
      </c>
      <c r="AJ261" s="3">
        <f>IF(Inputs!$B$27&lt;&gt;"Ready","PENDING INPUTS",IF(A261&lt;=Inputs!$B$6,ROUND(AI261*Inputs!C17/12,2),0))</f>
        <v>0</v>
      </c>
      <c r="AK261" s="3">
        <f>IF(Inputs!$B$27&lt;&gt;"Ready","PENDING INPUTS",IF(AND(A261&lt;=Inputs!$B$6,AI261&gt;0),Inputs!G17,0))</f>
        <v>0</v>
      </c>
      <c r="AL261" s="3">
        <f>IF(Inputs!$B$27&lt;&gt;"Ready","PENDING INPUTS",IF(A261&gt;Inputs!$B$6,0,MIN((AI261+AJ261+AK261),IF(Inputs!H17=1,Inputs!D17,MAX(Inputs!F17,ROUND(AI261*Inputs!E17+AJ261+AK261,2))))))</f>
        <v>0</v>
      </c>
      <c r="AM261">
        <f>IF(Inputs!$B$27&lt;&gt;"Ready","PENDING INPUTS",IF(AI261&lt;=0,99,1+IF(AND(K261&gt;0,OR(K261&lt;AI261,AND(K261=AI261,0&lt;3))),1,0)+IF(AND(S261&gt;0,OR(S261&lt;AI261,AND(S261=AI261,1&lt;3))),1,0)+IF(AND(AA261&gt;0,OR(AA261&lt;AI261,AND(AA261=AI261,2&lt;3))),1,0)+IF(AND(AQ261&gt;0,OR(AQ261&lt;AI261,AND(AQ261=AI261,4&lt;3))),1,0)+IF(AND(AY261&gt;0,OR(AY261&lt;AI261,AND(AY261=AI261,5&lt;3))),1,0)+IF(AND(BG261&gt;0,OR(BG261&lt;AI261,AND(BG261=AI261,6&lt;3))),1,0)+IF(AND(BO261&gt;0,OR(BO261&lt;AI261,AND(BO261=AI261,7&lt;3))),1,0)+IF(AND(BW261&gt;0,OR(BW261&lt;AI261,AND(BW261=AI261,8&lt;3))),1,0)+IF(AND(CE261&gt;0,OR(CE261&lt;AI261,AND(CE261=AI261,9&lt;3))),1,0)))</f>
        <v>99</v>
      </c>
      <c r="AN261" s="3">
        <f>IF(Inputs!$B$27&lt;&gt;"Ready","PENDING INPUTS",IF(A261&gt;Inputs!$B$6,0,MIN(MAX(0,(AI261+AJ261+AK261)-AL261),MAX(0,C261-D261-(IF(O261&lt;AM261,K261+L261+M261-N261,0)+IF(W261&lt;AM261,S261+T261+U261-V261,0)+IF(AE261&lt;AM261,AA261+AB261+AC261-AD261,0)+IF(AM261&lt;AM261,AI261+AJ261+AK261-AL261,0)+IF(AU261&lt;AM261,AQ261+AR261+AS261-AT261,0)+IF(BC261&lt;AM261,AY261+AZ261+BA261-BB261,0)+IF(BK261&lt;AM261,BG261+BH261+BI261-BJ261,0)+IF(BS261&lt;AM261,BO261+BP261+BQ261-BR261,0)+IF(CA261&lt;AM261,BW261+BX261+BY261-BZ261,0)+IF(CI261&lt;AM261,CE261+CF261+CG261-CH261,0))))))</f>
        <v>0</v>
      </c>
      <c r="AO261" s="3">
        <f>IF(Inputs!$B$27&lt;&gt;"Ready","PENDING INPUTS",MIN((AI261+AJ261+AK261),IF(D261&gt;C261,IF(D261=0,0,AL261*C261/D261),AL261+AN261)))</f>
        <v>0</v>
      </c>
      <c r="AP261" s="3">
        <f>IF(Inputs!$B$27&lt;&gt;"Ready","PENDING INPUTS",MAX(0,(AI261+AJ261+AK261)-AO261))</f>
        <v>0</v>
      </c>
      <c r="AQ261" s="3">
        <f>IF(Inputs!$B$27&lt;&gt;"Ready","PENDING INPUTS",AX260)</f>
        <v>0</v>
      </c>
      <c r="AR261" s="3">
        <f>IF(Inputs!$B$27&lt;&gt;"Ready","PENDING INPUTS",IF(A261&lt;=Inputs!$B$6,ROUND(AQ261*Inputs!C18/12,2),0))</f>
        <v>0</v>
      </c>
      <c r="AS261" s="3">
        <f>IF(Inputs!$B$27&lt;&gt;"Ready","PENDING INPUTS",IF(AND(A261&lt;=Inputs!$B$6,AQ261&gt;0),Inputs!G18,0))</f>
        <v>0</v>
      </c>
      <c r="AT261" s="3">
        <f>IF(Inputs!$B$27&lt;&gt;"Ready","PENDING INPUTS",IF(A261&gt;Inputs!$B$6,0,MIN((AQ261+AR261+AS261),IF(Inputs!H18=1,Inputs!D18,MAX(Inputs!F18,ROUND(AQ261*Inputs!E18+AR261+AS261,2))))))</f>
        <v>0</v>
      </c>
      <c r="AU261">
        <f>IF(Inputs!$B$27&lt;&gt;"Ready","PENDING INPUTS",IF(AQ261&lt;=0,99,1+IF(AND(K261&gt;0,OR(K261&lt;AQ261,AND(K261=AQ261,0&lt;4))),1,0)+IF(AND(S261&gt;0,OR(S261&lt;AQ261,AND(S261=AQ261,1&lt;4))),1,0)+IF(AND(AA261&gt;0,OR(AA261&lt;AQ261,AND(AA261=AQ261,2&lt;4))),1,0)+IF(AND(AI261&gt;0,OR(AI261&lt;AQ261,AND(AI261=AQ261,3&lt;4))),1,0)+IF(AND(AY261&gt;0,OR(AY261&lt;AQ261,AND(AY261=AQ261,5&lt;4))),1,0)+IF(AND(BG261&gt;0,OR(BG261&lt;AQ261,AND(BG261=AQ261,6&lt;4))),1,0)+IF(AND(BO261&gt;0,OR(BO261&lt;AQ261,AND(BO261=AQ261,7&lt;4))),1,0)+IF(AND(BW261&gt;0,OR(BW261&lt;AQ261,AND(BW261=AQ261,8&lt;4))),1,0)+IF(AND(CE261&gt;0,OR(CE261&lt;AQ261,AND(CE261=AQ261,9&lt;4))),1,0)))</f>
        <v>99</v>
      </c>
      <c r="AV261" s="3">
        <f>IF(Inputs!$B$27&lt;&gt;"Ready","PENDING INPUTS",IF(A261&gt;Inputs!$B$6,0,MIN(MAX(0,(AQ261+AR261+AS261)-AT261),MAX(0,C261-D261-(IF(O261&lt;AU261,K261+L261+M261-N261,0)+IF(W261&lt;AU261,S261+T261+U261-V261,0)+IF(AE261&lt;AU261,AA261+AB261+AC261-AD261,0)+IF(AM261&lt;AU261,AI261+AJ261+AK261-AL261,0)+IF(AU261&lt;AU261,AQ261+AR261+AS261-AT261,0)+IF(BC261&lt;AU261,AY261+AZ261+BA261-BB261,0)+IF(BK261&lt;AU261,BG261+BH261+BI261-BJ261,0)+IF(BS261&lt;AU261,BO261+BP261+BQ261-BR261,0)+IF(CA261&lt;AU261,BW261+BX261+BY261-BZ261,0)+IF(CI261&lt;AU261,CE261+CF261+CG261-CH261,0))))))</f>
        <v>0</v>
      </c>
      <c r="AW261" s="3">
        <f>IF(Inputs!$B$27&lt;&gt;"Ready","PENDING INPUTS",MIN((AQ261+AR261+AS261),IF(D261&gt;C261,IF(D261=0,0,AT261*C261/D261),AT261+AV261)))</f>
        <v>0</v>
      </c>
      <c r="AX261" s="3">
        <f>IF(Inputs!$B$27&lt;&gt;"Ready","PENDING INPUTS",MAX(0,(AQ261+AR261+AS261)-AW261))</f>
        <v>0</v>
      </c>
      <c r="AY261" s="3">
        <f>IF(Inputs!$B$27&lt;&gt;"Ready","PENDING INPUTS",BF260)</f>
        <v>0</v>
      </c>
      <c r="AZ261" s="3">
        <f>IF(Inputs!$B$27&lt;&gt;"Ready","PENDING INPUTS",IF(A261&lt;=Inputs!$B$6,ROUND(AY261*Inputs!C19/12,2),0))</f>
        <v>0</v>
      </c>
      <c r="BA261" s="3">
        <f>IF(Inputs!$B$27&lt;&gt;"Ready","PENDING INPUTS",IF(AND(A261&lt;=Inputs!$B$6,AY261&gt;0),Inputs!G19,0))</f>
        <v>0</v>
      </c>
      <c r="BB261" s="3">
        <f>IF(Inputs!$B$27&lt;&gt;"Ready","PENDING INPUTS",IF(A261&gt;Inputs!$B$6,0,MIN((AY261+AZ261+BA261),IF(Inputs!H19=1,Inputs!D19,MAX(Inputs!F19,ROUND(AY261*Inputs!E19+AZ261+BA261,2))))))</f>
        <v>0</v>
      </c>
      <c r="BC261">
        <f>IF(Inputs!$B$27&lt;&gt;"Ready","PENDING INPUTS",IF(AY261&lt;=0,99,1+IF(AND(K261&gt;0,OR(K261&lt;AY261,AND(K261=AY261,0&lt;5))),1,0)+IF(AND(S261&gt;0,OR(S261&lt;AY261,AND(S261=AY261,1&lt;5))),1,0)+IF(AND(AA261&gt;0,OR(AA261&lt;AY261,AND(AA261=AY261,2&lt;5))),1,0)+IF(AND(AI261&gt;0,OR(AI261&lt;AY261,AND(AI261=AY261,3&lt;5))),1,0)+IF(AND(AQ261&gt;0,OR(AQ261&lt;AY261,AND(AQ261=AY261,4&lt;5))),1,0)+IF(AND(BG261&gt;0,OR(BG261&lt;AY261,AND(BG261=AY261,6&lt;5))),1,0)+IF(AND(BO261&gt;0,OR(BO261&lt;AY261,AND(BO261=AY261,7&lt;5))),1,0)+IF(AND(BW261&gt;0,OR(BW261&lt;AY261,AND(BW261=AY261,8&lt;5))),1,0)+IF(AND(CE261&gt;0,OR(CE261&lt;AY261,AND(CE261=AY261,9&lt;5))),1,0)))</f>
        <v>99</v>
      </c>
      <c r="BD261" s="3">
        <f>IF(Inputs!$B$27&lt;&gt;"Ready","PENDING INPUTS",IF(A261&gt;Inputs!$B$6,0,MIN(MAX(0,(AY261+AZ261+BA261)-BB261),MAX(0,C261-D261-(IF(O261&lt;BC261,K261+L261+M261-N261,0)+IF(W261&lt;BC261,S261+T261+U261-V261,0)+IF(AE261&lt;BC261,AA261+AB261+AC261-AD261,0)+IF(AM261&lt;BC261,AI261+AJ261+AK261-AL261,0)+IF(AU261&lt;BC261,AQ261+AR261+AS261-AT261,0)+IF(BC261&lt;BC261,AY261+AZ261+BA261-BB261,0)+IF(BK261&lt;BC261,BG261+BH261+BI261-BJ261,0)+IF(BS261&lt;BC261,BO261+BP261+BQ261-BR261,0)+IF(CA261&lt;BC261,BW261+BX261+BY261-BZ261,0)+IF(CI261&lt;BC261,CE261+CF261+CG261-CH261,0))))))</f>
        <v>0</v>
      </c>
      <c r="BE261" s="3">
        <f>IF(Inputs!$B$27&lt;&gt;"Ready","PENDING INPUTS",MIN((AY261+AZ261+BA261),IF(D261&gt;C261,IF(D261=0,0,BB261*C261/D261),BB261+BD261)))</f>
        <v>0</v>
      </c>
      <c r="BF261" s="3">
        <f>IF(Inputs!$B$27&lt;&gt;"Ready","PENDING INPUTS",MAX(0,(AY261+AZ261+BA261)-BE261))</f>
        <v>0</v>
      </c>
      <c r="BG261" s="3">
        <f>IF(Inputs!$B$27&lt;&gt;"Ready","PENDING INPUTS",BN260)</f>
        <v>0</v>
      </c>
      <c r="BH261" s="3">
        <f>IF(Inputs!$B$27&lt;&gt;"Ready","PENDING INPUTS",IF(A261&lt;=Inputs!$B$6,ROUND(BG261*Inputs!C20/12,2),0))</f>
        <v>0</v>
      </c>
      <c r="BI261" s="3">
        <f>IF(Inputs!$B$27&lt;&gt;"Ready","PENDING INPUTS",IF(AND(A261&lt;=Inputs!$B$6,BG261&gt;0),Inputs!G20,0))</f>
        <v>0</v>
      </c>
      <c r="BJ261" s="3">
        <f>IF(Inputs!$B$27&lt;&gt;"Ready","PENDING INPUTS",IF(A261&gt;Inputs!$B$6,0,MIN((BG261+BH261+BI261),IF(Inputs!H20=1,Inputs!D20,MAX(Inputs!F20,ROUND(BG261*Inputs!E20+BH261+BI261,2))))))</f>
        <v>0</v>
      </c>
      <c r="BK261">
        <f>IF(Inputs!$B$27&lt;&gt;"Ready","PENDING INPUTS",IF(BG261&lt;=0,99,1+IF(AND(K261&gt;0,OR(K261&lt;BG261,AND(K261=BG261,0&lt;6))),1,0)+IF(AND(S261&gt;0,OR(S261&lt;BG261,AND(S261=BG261,1&lt;6))),1,0)+IF(AND(AA261&gt;0,OR(AA261&lt;BG261,AND(AA261=BG261,2&lt;6))),1,0)+IF(AND(AI261&gt;0,OR(AI261&lt;BG261,AND(AI261=BG261,3&lt;6))),1,0)+IF(AND(AQ261&gt;0,OR(AQ261&lt;BG261,AND(AQ261=BG261,4&lt;6))),1,0)+IF(AND(AY261&gt;0,OR(AY261&lt;BG261,AND(AY261=BG261,5&lt;6))),1,0)+IF(AND(BO261&gt;0,OR(BO261&lt;BG261,AND(BO261=BG261,7&lt;6))),1,0)+IF(AND(BW261&gt;0,OR(BW261&lt;BG261,AND(BW261=BG261,8&lt;6))),1,0)+IF(AND(CE261&gt;0,OR(CE261&lt;BG261,AND(CE261=BG261,9&lt;6))),1,0)))</f>
        <v>99</v>
      </c>
      <c r="BL261" s="3">
        <f>IF(Inputs!$B$27&lt;&gt;"Ready","PENDING INPUTS",IF(A261&gt;Inputs!$B$6,0,MIN(MAX(0,(BG261+BH261+BI261)-BJ261),MAX(0,C261-D261-(IF(O261&lt;BK261,K261+L261+M261-N261,0)+IF(W261&lt;BK261,S261+T261+U261-V261,0)+IF(AE261&lt;BK261,AA261+AB261+AC261-AD261,0)+IF(AM261&lt;BK261,AI261+AJ261+AK261-AL261,0)+IF(AU261&lt;BK261,AQ261+AR261+AS261-AT261,0)+IF(BC261&lt;BK261,AY261+AZ261+BA261-BB261,0)+IF(BK261&lt;BK261,BG261+BH261+BI261-BJ261,0)+IF(BS261&lt;BK261,BO261+BP261+BQ261-BR261,0)+IF(CA261&lt;BK261,BW261+BX261+BY261-BZ261,0)+IF(CI261&lt;BK261,CE261+CF261+CG261-CH261,0))))))</f>
        <v>0</v>
      </c>
      <c r="BM261" s="3">
        <f>IF(Inputs!$B$27&lt;&gt;"Ready","PENDING INPUTS",MIN((BG261+BH261+BI261),IF(D261&gt;C261,IF(D261=0,0,BJ261*C261/D261),BJ261+BL261)))</f>
        <v>0</v>
      </c>
      <c r="BN261" s="3">
        <f>IF(Inputs!$B$27&lt;&gt;"Ready","PENDING INPUTS",MAX(0,(BG261+BH261+BI261)-BM261))</f>
        <v>0</v>
      </c>
      <c r="BO261" s="3">
        <f>IF(Inputs!$B$27&lt;&gt;"Ready","PENDING INPUTS",BV260)</f>
        <v>0</v>
      </c>
      <c r="BP261" s="3">
        <f>IF(Inputs!$B$27&lt;&gt;"Ready","PENDING INPUTS",IF(A261&lt;=Inputs!$B$6,ROUND(BO261*Inputs!C21/12,2),0))</f>
        <v>0</v>
      </c>
      <c r="BQ261" s="3">
        <f>IF(Inputs!$B$27&lt;&gt;"Ready","PENDING INPUTS",IF(AND(A261&lt;=Inputs!$B$6,BO261&gt;0),Inputs!G21,0))</f>
        <v>0</v>
      </c>
      <c r="BR261" s="3">
        <f>IF(Inputs!$B$27&lt;&gt;"Ready","PENDING INPUTS",IF(A261&gt;Inputs!$B$6,0,MIN((BO261+BP261+BQ261),IF(Inputs!H21=1,Inputs!D21,MAX(Inputs!F21,ROUND(BO261*Inputs!E21+BP261+BQ261,2))))))</f>
        <v>0</v>
      </c>
      <c r="BS261">
        <f>IF(Inputs!$B$27&lt;&gt;"Ready","PENDING INPUTS",IF(BO261&lt;=0,99,1+IF(AND(K261&gt;0,OR(K261&lt;BO261,AND(K261=BO261,0&lt;7))),1,0)+IF(AND(S261&gt;0,OR(S261&lt;BO261,AND(S261=BO261,1&lt;7))),1,0)+IF(AND(AA261&gt;0,OR(AA261&lt;BO261,AND(AA261=BO261,2&lt;7))),1,0)+IF(AND(AI261&gt;0,OR(AI261&lt;BO261,AND(AI261=BO261,3&lt;7))),1,0)+IF(AND(AQ261&gt;0,OR(AQ261&lt;BO261,AND(AQ261=BO261,4&lt;7))),1,0)+IF(AND(AY261&gt;0,OR(AY261&lt;BO261,AND(AY261=BO261,5&lt;7))),1,0)+IF(AND(BG261&gt;0,OR(BG261&lt;BO261,AND(BG261=BO261,6&lt;7))),1,0)+IF(AND(BW261&gt;0,OR(BW261&lt;BO261,AND(BW261=BO261,8&lt;7))),1,0)+IF(AND(CE261&gt;0,OR(CE261&lt;BO261,AND(CE261=BO261,9&lt;7))),1,0)))</f>
        <v>99</v>
      </c>
      <c r="BT261" s="3">
        <f>IF(Inputs!$B$27&lt;&gt;"Ready","PENDING INPUTS",IF(A261&gt;Inputs!$B$6,0,MIN(MAX(0,(BO261+BP261+BQ261)-BR261),MAX(0,C261-D261-(IF(O261&lt;BS261,K261+L261+M261-N261,0)+IF(W261&lt;BS261,S261+T261+U261-V261,0)+IF(AE261&lt;BS261,AA261+AB261+AC261-AD261,0)+IF(AM261&lt;BS261,AI261+AJ261+AK261-AL261,0)+IF(AU261&lt;BS261,AQ261+AR261+AS261-AT261,0)+IF(BC261&lt;BS261,AY261+AZ261+BA261-BB261,0)+IF(BK261&lt;BS261,BG261+BH261+BI261-BJ261,0)+IF(BS261&lt;BS261,BO261+BP261+BQ261-BR261,0)+IF(CA261&lt;BS261,BW261+BX261+BY261-BZ261,0)+IF(CI261&lt;BS261,CE261+CF261+CG261-CH261,0))))))</f>
        <v>0</v>
      </c>
      <c r="BU261" s="3">
        <f>IF(Inputs!$B$27&lt;&gt;"Ready","PENDING INPUTS",MIN((BO261+BP261+BQ261),IF(D261&gt;C261,IF(D261=0,0,BR261*C261/D261),BR261+BT261)))</f>
        <v>0</v>
      </c>
      <c r="BV261" s="3">
        <f>IF(Inputs!$B$27&lt;&gt;"Ready","PENDING INPUTS",MAX(0,(BO261+BP261+BQ261)-BU261))</f>
        <v>0</v>
      </c>
      <c r="BW261" s="3">
        <f>IF(Inputs!$B$27&lt;&gt;"Ready","PENDING INPUTS",CD260)</f>
        <v>0</v>
      </c>
      <c r="BX261" s="3">
        <f>IF(Inputs!$B$27&lt;&gt;"Ready","PENDING INPUTS",IF(A261&lt;=Inputs!$B$6,ROUND(BW261*Inputs!C22/12,2),0))</f>
        <v>0</v>
      </c>
      <c r="BY261" s="3">
        <f>IF(Inputs!$B$27&lt;&gt;"Ready","PENDING INPUTS",IF(AND(A261&lt;=Inputs!$B$6,BW261&gt;0),Inputs!G22,0))</f>
        <v>0</v>
      </c>
      <c r="BZ261" s="3">
        <f>IF(Inputs!$B$27&lt;&gt;"Ready","PENDING INPUTS",IF(A261&gt;Inputs!$B$6,0,MIN((BW261+BX261+BY261),IF(Inputs!H22=1,Inputs!D22,MAX(Inputs!F22,ROUND(BW261*Inputs!E22+BX261+BY261,2))))))</f>
        <v>0</v>
      </c>
      <c r="CA261">
        <f>IF(Inputs!$B$27&lt;&gt;"Ready","PENDING INPUTS",IF(BW261&lt;=0,99,1+IF(AND(K261&gt;0,OR(K261&lt;BW261,AND(K261=BW261,0&lt;8))),1,0)+IF(AND(S261&gt;0,OR(S261&lt;BW261,AND(S261=BW261,1&lt;8))),1,0)+IF(AND(AA261&gt;0,OR(AA261&lt;BW261,AND(AA261=BW261,2&lt;8))),1,0)+IF(AND(AI261&gt;0,OR(AI261&lt;BW261,AND(AI261=BW261,3&lt;8))),1,0)+IF(AND(AQ261&gt;0,OR(AQ261&lt;BW261,AND(AQ261=BW261,4&lt;8))),1,0)+IF(AND(AY261&gt;0,OR(AY261&lt;BW261,AND(AY261=BW261,5&lt;8))),1,0)+IF(AND(BG261&gt;0,OR(BG261&lt;BW261,AND(BG261=BW261,6&lt;8))),1,0)+IF(AND(BO261&gt;0,OR(BO261&lt;BW261,AND(BO261=BW261,7&lt;8))),1,0)+IF(AND(CE261&gt;0,OR(CE261&lt;BW261,AND(CE261=BW261,9&lt;8))),1,0)))</f>
        <v>99</v>
      </c>
      <c r="CB261" s="3">
        <f>IF(Inputs!$B$27&lt;&gt;"Ready","PENDING INPUTS",IF(A261&gt;Inputs!$B$6,0,MIN(MAX(0,(BW261+BX261+BY261)-BZ261),MAX(0,C261-D261-(IF(O261&lt;CA261,K261+L261+M261-N261,0)+IF(W261&lt;CA261,S261+T261+U261-V261,0)+IF(AE261&lt;CA261,AA261+AB261+AC261-AD261,0)+IF(AM261&lt;CA261,AI261+AJ261+AK261-AL261,0)+IF(AU261&lt;CA261,AQ261+AR261+AS261-AT261,0)+IF(BC261&lt;CA261,AY261+AZ261+BA261-BB261,0)+IF(BK261&lt;CA261,BG261+BH261+BI261-BJ261,0)+IF(BS261&lt;CA261,BO261+BP261+BQ261-BR261,0)+IF(CA261&lt;CA261,BW261+BX261+BY261-BZ261,0)+IF(CI261&lt;CA261,CE261+CF261+CG261-CH261,0))))))</f>
        <v>0</v>
      </c>
      <c r="CC261" s="3">
        <f>IF(Inputs!$B$27&lt;&gt;"Ready","PENDING INPUTS",MIN((BW261+BX261+BY261),IF(D261&gt;C261,IF(D261=0,0,BZ261*C261/D261),BZ261+CB261)))</f>
        <v>0</v>
      </c>
      <c r="CD261" s="3">
        <f>IF(Inputs!$B$27&lt;&gt;"Ready","PENDING INPUTS",MAX(0,(BW261+BX261+BY261)-CC261))</f>
        <v>0</v>
      </c>
      <c r="CE261" s="3">
        <f>IF(Inputs!$B$27&lt;&gt;"Ready","PENDING INPUTS",CL260)</f>
        <v>0</v>
      </c>
      <c r="CF261" s="3">
        <f>IF(Inputs!$B$27&lt;&gt;"Ready","PENDING INPUTS",IF(A261&lt;=Inputs!$B$6,ROUND(CE261*Inputs!C23/12,2),0))</f>
        <v>0</v>
      </c>
      <c r="CG261" s="3">
        <f>IF(Inputs!$B$27&lt;&gt;"Ready","PENDING INPUTS",IF(AND(A261&lt;=Inputs!$B$6,CE261&gt;0),Inputs!G23,0))</f>
        <v>0</v>
      </c>
      <c r="CH261" s="3">
        <f>IF(Inputs!$B$27&lt;&gt;"Ready","PENDING INPUTS",IF(A261&gt;Inputs!$B$6,0,MIN((CE261+CF261+CG261),IF(Inputs!H23=1,Inputs!D23,MAX(Inputs!F23,ROUND(CE261*Inputs!E23+CF261+CG261,2))))))</f>
        <v>0</v>
      </c>
      <c r="CI261">
        <f>IF(Inputs!$B$27&lt;&gt;"Ready","PENDING INPUTS",IF(CE261&lt;=0,99,1+IF(AND(K261&gt;0,OR(K261&lt;CE261,AND(K261=CE261,0&lt;9))),1,0)+IF(AND(S261&gt;0,OR(S261&lt;CE261,AND(S261=CE261,1&lt;9))),1,0)+IF(AND(AA261&gt;0,OR(AA261&lt;CE261,AND(AA261=CE261,2&lt;9))),1,0)+IF(AND(AI261&gt;0,OR(AI261&lt;CE261,AND(AI261=CE261,3&lt;9))),1,0)+IF(AND(AQ261&gt;0,OR(AQ261&lt;CE261,AND(AQ261=CE261,4&lt;9))),1,0)+IF(AND(AY261&gt;0,OR(AY261&lt;CE261,AND(AY261=CE261,5&lt;9))),1,0)+IF(AND(BG261&gt;0,OR(BG261&lt;CE261,AND(BG261=CE261,6&lt;9))),1,0)+IF(AND(BO261&gt;0,OR(BO261&lt;CE261,AND(BO261=CE261,7&lt;9))),1,0)+IF(AND(BW261&gt;0,OR(BW261&lt;CE261,AND(BW261=CE261,8&lt;9))),1,0)))</f>
        <v>99</v>
      </c>
      <c r="CJ261" s="3">
        <f>IF(Inputs!$B$27&lt;&gt;"Ready","PENDING INPUTS",IF(A261&gt;Inputs!$B$6,0,MIN(MAX(0,(CE261+CF261+CG261)-CH261),MAX(0,C261-D261-(IF(O261&lt;CI261,K261+L261+M261-N261,0)+IF(W261&lt;CI261,S261+T261+U261-V261,0)+IF(AE261&lt;CI261,AA261+AB261+AC261-AD261,0)+IF(AM261&lt;CI261,AI261+AJ261+AK261-AL261,0)+IF(AU261&lt;CI261,AQ261+AR261+AS261-AT261,0)+IF(BC261&lt;CI261,AY261+AZ261+BA261-BB261,0)+IF(BK261&lt;CI261,BG261+BH261+BI261-BJ261,0)+IF(BS261&lt;CI261,BO261+BP261+BQ261-BR261,0)+IF(CA261&lt;CI261,BW261+BX261+BY261-BZ261,0)+IF(CI261&lt;CI261,CE261+CF261+CG261-CH261,0))))))</f>
        <v>0</v>
      </c>
      <c r="CK261" s="3">
        <f>IF(Inputs!$B$27&lt;&gt;"Ready","PENDING INPUTS",MIN((CE261+CF261+CG261),IF(D261&gt;C261,IF(D261=0,0,CH261*C261/D261),CH261+CJ261)))</f>
        <v>0</v>
      </c>
      <c r="CL261" s="3">
        <f>IF(Inputs!$B$27&lt;&gt;"Ready","PENDING INPUTS",MAX(0,(CE261+CF261+CG261)-CK261))</f>
        <v>0</v>
      </c>
    </row>
    <row r="262" spans="1:90" ht="27.95" customHeight="1" x14ac:dyDescent="0.25">
      <c r="A262">
        <v>258</v>
      </c>
      <c r="B262" s="13">
        <f>IF(Inputs!$B$27&lt;&gt;"Ready","PENDING INPUTS",EDATE(Inputs!$B$5,A262-1))</f>
        <v>54118</v>
      </c>
      <c r="C262" s="3">
        <f>IF(Inputs!$B$27&lt;&gt;"Ready","PENDING INPUTS",IF(A262&lt;=Inputs!$B$6,MAX(0,Inputs!$B$4+IF(A262=Inputs!$B$7,Inputs!$B$8,0)+IF(A262=Inputs!$B$9,Inputs!$B$10,0)),0))</f>
        <v>0</v>
      </c>
      <c r="D262" s="3">
        <f>IF(Inputs!$B$27&lt;&gt;"Ready","PENDING INPUTS",SUM(N262,V262,AD262,AL262,AT262,BB262,BJ262,BR262,BZ262,CH262))</f>
        <v>0</v>
      </c>
      <c r="E262" s="3">
        <f>IF(Inputs!$B$27&lt;&gt;"Ready","PENDING INPUTS",MAX(0,D262-C262))</f>
        <v>0</v>
      </c>
      <c r="F262" s="3">
        <f>IF(Inputs!$B$27&lt;&gt;"Ready","PENDING INPUTS",SUM(Q262,Y262,AG262,AO262,AW262,BE262,BM262,BU262,CC262,CK262))</f>
        <v>0</v>
      </c>
      <c r="G262" s="3">
        <f>IF(Inputs!$B$27&lt;&gt;"Ready","PENDING INPUTS",SUM(L262,T262,AB262,AJ262,AR262,AZ262,BH262,BP262,BX262,CF262))</f>
        <v>0</v>
      </c>
      <c r="H262" s="3">
        <f>IF(Inputs!$B$27&lt;&gt;"Ready","PENDING INPUTS",SUM(M262,U262,AC262,AK262,AS262,BA262,BI262,BQ262,BY262,CG262))</f>
        <v>0</v>
      </c>
      <c r="I262" s="3">
        <f>IF(Inputs!$B$27&lt;&gt;"Ready","PENDING INPUTS",SUM(R262,Z262,AH262,AP262,AX262,BF262,BN262,BV262,CD262,CL262))</f>
        <v>0</v>
      </c>
      <c r="J262" t="str">
        <f>IF(Inputs!$B$27&lt;&gt;"Ready","PENDING INPUTS",IF(A262&gt;Inputs!$B$6,"Beyond horizon",IF(E262&gt;0.005,"MINIMUM SHORTFALL",IF(I262&lt;0.005,"Paid off","In progress"))))</f>
        <v>Beyond horizon</v>
      </c>
      <c r="K262" s="3">
        <f>IF(Inputs!$B$27&lt;&gt;"Ready","PENDING INPUTS",R261)</f>
        <v>0</v>
      </c>
      <c r="L262" s="3">
        <f>IF(Inputs!$B$27&lt;&gt;"Ready","PENDING INPUTS",IF(A262&lt;=Inputs!$B$6,ROUND(K262*Inputs!C14/12,2),0))</f>
        <v>0</v>
      </c>
      <c r="M262" s="3">
        <f>IF(Inputs!$B$27&lt;&gt;"Ready","PENDING INPUTS",IF(AND(A262&lt;=Inputs!$B$6,K262&gt;0),Inputs!G14,0))</f>
        <v>0</v>
      </c>
      <c r="N262" s="3">
        <f>IF(Inputs!$B$27&lt;&gt;"Ready","PENDING INPUTS",IF(A262&gt;Inputs!$B$6,0,MIN((K262+L262+M262),IF(Inputs!H14=1,Inputs!D14,MAX(Inputs!F14,ROUND(K262*Inputs!E14+L262+M262,2))))))</f>
        <v>0</v>
      </c>
      <c r="O262">
        <f>IF(Inputs!$B$27&lt;&gt;"Ready","PENDING INPUTS",IF(K262&lt;=0,99,1+IF(AND(S262&gt;0,OR(S262&lt;K262,AND(S262=K262,1&lt;0))),1,0)+IF(AND(AA262&gt;0,OR(AA262&lt;K262,AND(AA262=K262,2&lt;0))),1,0)+IF(AND(AI262&gt;0,OR(AI262&lt;K262,AND(AI262=K262,3&lt;0))),1,0)+IF(AND(AQ262&gt;0,OR(AQ262&lt;K262,AND(AQ262=K262,4&lt;0))),1,0)+IF(AND(AY262&gt;0,OR(AY262&lt;K262,AND(AY262=K262,5&lt;0))),1,0)+IF(AND(BG262&gt;0,OR(BG262&lt;K262,AND(BG262=K262,6&lt;0))),1,0)+IF(AND(BO262&gt;0,OR(BO262&lt;K262,AND(BO262=K262,7&lt;0))),1,0)+IF(AND(BW262&gt;0,OR(BW262&lt;K262,AND(BW262=K262,8&lt;0))),1,0)+IF(AND(CE262&gt;0,OR(CE262&lt;K262,AND(CE262=K262,9&lt;0))),1,0)))</f>
        <v>99</v>
      </c>
      <c r="P262" s="3">
        <f>IF(Inputs!$B$27&lt;&gt;"Ready","PENDING INPUTS",IF(A262&gt;Inputs!$B$6,0,MIN(MAX(0,(K262+L262+M262)-N262),MAX(0,C262-D262-(IF(O262&lt;O262,K262+L262+M262-N262,0)+IF(W262&lt;O262,S262+T262+U262-V262,0)+IF(AE262&lt;O262,AA262+AB262+AC262-AD262,0)+IF(AM262&lt;O262,AI262+AJ262+AK262-AL262,0)+IF(AU262&lt;O262,AQ262+AR262+AS262-AT262,0)+IF(BC262&lt;O262,AY262+AZ262+BA262-BB262,0)+IF(BK262&lt;O262,BG262+BH262+BI262-BJ262,0)+IF(BS262&lt;O262,BO262+BP262+BQ262-BR262,0)+IF(CA262&lt;O262,BW262+BX262+BY262-BZ262,0)+IF(CI262&lt;O262,CE262+CF262+CG262-CH262,0))))))</f>
        <v>0</v>
      </c>
      <c r="Q262" s="3">
        <f>IF(Inputs!$B$27&lt;&gt;"Ready","PENDING INPUTS",MIN((K262+L262+M262),IF(D262&gt;C262,IF(D262=0,0,N262*C262/D262),N262+P262)))</f>
        <v>0</v>
      </c>
      <c r="R262" s="3">
        <f>IF(Inputs!$B$27&lt;&gt;"Ready","PENDING INPUTS",MAX(0,(K262+L262+M262)-Q262))</f>
        <v>0</v>
      </c>
      <c r="S262" s="3">
        <f>IF(Inputs!$B$27&lt;&gt;"Ready","PENDING INPUTS",Z261)</f>
        <v>0</v>
      </c>
      <c r="T262" s="3">
        <f>IF(Inputs!$B$27&lt;&gt;"Ready","PENDING INPUTS",IF(A262&lt;=Inputs!$B$6,ROUND(S262*Inputs!C15/12,2),0))</f>
        <v>0</v>
      </c>
      <c r="U262" s="3">
        <f>IF(Inputs!$B$27&lt;&gt;"Ready","PENDING INPUTS",IF(AND(A262&lt;=Inputs!$B$6,S262&gt;0),Inputs!G15,0))</f>
        <v>0</v>
      </c>
      <c r="V262" s="3">
        <f>IF(Inputs!$B$27&lt;&gt;"Ready","PENDING INPUTS",IF(A262&gt;Inputs!$B$6,0,MIN((S262+T262+U262),IF(Inputs!H15=1,Inputs!D15,MAX(Inputs!F15,ROUND(S262*Inputs!E15+T262+U262,2))))))</f>
        <v>0</v>
      </c>
      <c r="W262">
        <f>IF(Inputs!$B$27&lt;&gt;"Ready","PENDING INPUTS",IF(S262&lt;=0,99,1+IF(AND(K262&gt;0,OR(K262&lt;S262,AND(K262=S262,0&lt;1))),1,0)+IF(AND(AA262&gt;0,OR(AA262&lt;S262,AND(AA262=S262,2&lt;1))),1,0)+IF(AND(AI262&gt;0,OR(AI262&lt;S262,AND(AI262=S262,3&lt;1))),1,0)+IF(AND(AQ262&gt;0,OR(AQ262&lt;S262,AND(AQ262=S262,4&lt;1))),1,0)+IF(AND(AY262&gt;0,OR(AY262&lt;S262,AND(AY262=S262,5&lt;1))),1,0)+IF(AND(BG262&gt;0,OR(BG262&lt;S262,AND(BG262=S262,6&lt;1))),1,0)+IF(AND(BO262&gt;0,OR(BO262&lt;S262,AND(BO262=S262,7&lt;1))),1,0)+IF(AND(BW262&gt;0,OR(BW262&lt;S262,AND(BW262=S262,8&lt;1))),1,0)+IF(AND(CE262&gt;0,OR(CE262&lt;S262,AND(CE262=S262,9&lt;1))),1,0)))</f>
        <v>99</v>
      </c>
      <c r="X262" s="3">
        <f>IF(Inputs!$B$27&lt;&gt;"Ready","PENDING INPUTS",IF(A262&gt;Inputs!$B$6,0,MIN(MAX(0,(S262+T262+U262)-V262),MAX(0,C262-D262-(IF(O262&lt;W262,K262+L262+M262-N262,0)+IF(W262&lt;W262,S262+T262+U262-V262,0)+IF(AE262&lt;W262,AA262+AB262+AC262-AD262,0)+IF(AM262&lt;W262,AI262+AJ262+AK262-AL262,0)+IF(AU262&lt;W262,AQ262+AR262+AS262-AT262,0)+IF(BC262&lt;W262,AY262+AZ262+BA262-BB262,0)+IF(BK262&lt;W262,BG262+BH262+BI262-BJ262,0)+IF(BS262&lt;W262,BO262+BP262+BQ262-BR262,0)+IF(CA262&lt;W262,BW262+BX262+BY262-BZ262,0)+IF(CI262&lt;W262,CE262+CF262+CG262-CH262,0))))))</f>
        <v>0</v>
      </c>
      <c r="Y262" s="3">
        <f>IF(Inputs!$B$27&lt;&gt;"Ready","PENDING INPUTS",MIN((S262+T262+U262),IF(D262&gt;C262,IF(D262=0,0,V262*C262/D262),V262+X262)))</f>
        <v>0</v>
      </c>
      <c r="Z262" s="3">
        <f>IF(Inputs!$B$27&lt;&gt;"Ready","PENDING INPUTS",MAX(0,(S262+T262+U262)-Y262))</f>
        <v>0</v>
      </c>
      <c r="AA262" s="3">
        <f>IF(Inputs!$B$27&lt;&gt;"Ready","PENDING INPUTS",AH261)</f>
        <v>0</v>
      </c>
      <c r="AB262" s="3">
        <f>IF(Inputs!$B$27&lt;&gt;"Ready","PENDING INPUTS",IF(A262&lt;=Inputs!$B$6,ROUND(AA262*Inputs!C16/12,2),0))</f>
        <v>0</v>
      </c>
      <c r="AC262" s="3">
        <f>IF(Inputs!$B$27&lt;&gt;"Ready","PENDING INPUTS",IF(AND(A262&lt;=Inputs!$B$6,AA262&gt;0),Inputs!G16,0))</f>
        <v>0</v>
      </c>
      <c r="AD262" s="3">
        <f>IF(Inputs!$B$27&lt;&gt;"Ready","PENDING INPUTS",IF(A262&gt;Inputs!$B$6,0,MIN((AA262+AB262+AC262),IF(Inputs!H16=1,Inputs!D16,MAX(Inputs!F16,ROUND(AA262*Inputs!E16+AB262+AC262,2))))))</f>
        <v>0</v>
      </c>
      <c r="AE262">
        <f>IF(Inputs!$B$27&lt;&gt;"Ready","PENDING INPUTS",IF(AA262&lt;=0,99,1+IF(AND(K262&gt;0,OR(K262&lt;AA262,AND(K262=AA262,0&lt;2))),1,0)+IF(AND(S262&gt;0,OR(S262&lt;AA262,AND(S262=AA262,1&lt;2))),1,0)+IF(AND(AI262&gt;0,OR(AI262&lt;AA262,AND(AI262=AA262,3&lt;2))),1,0)+IF(AND(AQ262&gt;0,OR(AQ262&lt;AA262,AND(AQ262=AA262,4&lt;2))),1,0)+IF(AND(AY262&gt;0,OR(AY262&lt;AA262,AND(AY262=AA262,5&lt;2))),1,0)+IF(AND(BG262&gt;0,OR(BG262&lt;AA262,AND(BG262=AA262,6&lt;2))),1,0)+IF(AND(BO262&gt;0,OR(BO262&lt;AA262,AND(BO262=AA262,7&lt;2))),1,0)+IF(AND(BW262&gt;0,OR(BW262&lt;AA262,AND(BW262=AA262,8&lt;2))),1,0)+IF(AND(CE262&gt;0,OR(CE262&lt;AA262,AND(CE262=AA262,9&lt;2))),1,0)))</f>
        <v>99</v>
      </c>
      <c r="AF262" s="3">
        <f>IF(Inputs!$B$27&lt;&gt;"Ready","PENDING INPUTS",IF(A262&gt;Inputs!$B$6,0,MIN(MAX(0,(AA262+AB262+AC262)-AD262),MAX(0,C262-D262-(IF(O262&lt;AE262,K262+L262+M262-N262,0)+IF(W262&lt;AE262,S262+T262+U262-V262,0)+IF(AE262&lt;AE262,AA262+AB262+AC262-AD262,0)+IF(AM262&lt;AE262,AI262+AJ262+AK262-AL262,0)+IF(AU262&lt;AE262,AQ262+AR262+AS262-AT262,0)+IF(BC262&lt;AE262,AY262+AZ262+BA262-BB262,0)+IF(BK262&lt;AE262,BG262+BH262+BI262-BJ262,0)+IF(BS262&lt;AE262,BO262+BP262+BQ262-BR262,0)+IF(CA262&lt;AE262,BW262+BX262+BY262-BZ262,0)+IF(CI262&lt;AE262,CE262+CF262+CG262-CH262,0))))))</f>
        <v>0</v>
      </c>
      <c r="AG262" s="3">
        <f>IF(Inputs!$B$27&lt;&gt;"Ready","PENDING INPUTS",MIN((AA262+AB262+AC262),IF(D262&gt;C262,IF(D262=0,0,AD262*C262/D262),AD262+AF262)))</f>
        <v>0</v>
      </c>
      <c r="AH262" s="3">
        <f>IF(Inputs!$B$27&lt;&gt;"Ready","PENDING INPUTS",MAX(0,(AA262+AB262+AC262)-AG262))</f>
        <v>0</v>
      </c>
      <c r="AI262" s="3">
        <f>IF(Inputs!$B$27&lt;&gt;"Ready","PENDING INPUTS",AP261)</f>
        <v>0</v>
      </c>
      <c r="AJ262" s="3">
        <f>IF(Inputs!$B$27&lt;&gt;"Ready","PENDING INPUTS",IF(A262&lt;=Inputs!$B$6,ROUND(AI262*Inputs!C17/12,2),0))</f>
        <v>0</v>
      </c>
      <c r="AK262" s="3">
        <f>IF(Inputs!$B$27&lt;&gt;"Ready","PENDING INPUTS",IF(AND(A262&lt;=Inputs!$B$6,AI262&gt;0),Inputs!G17,0))</f>
        <v>0</v>
      </c>
      <c r="AL262" s="3">
        <f>IF(Inputs!$B$27&lt;&gt;"Ready","PENDING INPUTS",IF(A262&gt;Inputs!$B$6,0,MIN((AI262+AJ262+AK262),IF(Inputs!H17=1,Inputs!D17,MAX(Inputs!F17,ROUND(AI262*Inputs!E17+AJ262+AK262,2))))))</f>
        <v>0</v>
      </c>
      <c r="AM262">
        <f>IF(Inputs!$B$27&lt;&gt;"Ready","PENDING INPUTS",IF(AI262&lt;=0,99,1+IF(AND(K262&gt;0,OR(K262&lt;AI262,AND(K262=AI262,0&lt;3))),1,0)+IF(AND(S262&gt;0,OR(S262&lt;AI262,AND(S262=AI262,1&lt;3))),1,0)+IF(AND(AA262&gt;0,OR(AA262&lt;AI262,AND(AA262=AI262,2&lt;3))),1,0)+IF(AND(AQ262&gt;0,OR(AQ262&lt;AI262,AND(AQ262=AI262,4&lt;3))),1,0)+IF(AND(AY262&gt;0,OR(AY262&lt;AI262,AND(AY262=AI262,5&lt;3))),1,0)+IF(AND(BG262&gt;0,OR(BG262&lt;AI262,AND(BG262=AI262,6&lt;3))),1,0)+IF(AND(BO262&gt;0,OR(BO262&lt;AI262,AND(BO262=AI262,7&lt;3))),1,0)+IF(AND(BW262&gt;0,OR(BW262&lt;AI262,AND(BW262=AI262,8&lt;3))),1,0)+IF(AND(CE262&gt;0,OR(CE262&lt;AI262,AND(CE262=AI262,9&lt;3))),1,0)))</f>
        <v>99</v>
      </c>
      <c r="AN262" s="3">
        <f>IF(Inputs!$B$27&lt;&gt;"Ready","PENDING INPUTS",IF(A262&gt;Inputs!$B$6,0,MIN(MAX(0,(AI262+AJ262+AK262)-AL262),MAX(0,C262-D262-(IF(O262&lt;AM262,K262+L262+M262-N262,0)+IF(W262&lt;AM262,S262+T262+U262-V262,0)+IF(AE262&lt;AM262,AA262+AB262+AC262-AD262,0)+IF(AM262&lt;AM262,AI262+AJ262+AK262-AL262,0)+IF(AU262&lt;AM262,AQ262+AR262+AS262-AT262,0)+IF(BC262&lt;AM262,AY262+AZ262+BA262-BB262,0)+IF(BK262&lt;AM262,BG262+BH262+BI262-BJ262,0)+IF(BS262&lt;AM262,BO262+BP262+BQ262-BR262,0)+IF(CA262&lt;AM262,BW262+BX262+BY262-BZ262,0)+IF(CI262&lt;AM262,CE262+CF262+CG262-CH262,0))))))</f>
        <v>0</v>
      </c>
      <c r="AO262" s="3">
        <f>IF(Inputs!$B$27&lt;&gt;"Ready","PENDING INPUTS",MIN((AI262+AJ262+AK262),IF(D262&gt;C262,IF(D262=0,0,AL262*C262/D262),AL262+AN262)))</f>
        <v>0</v>
      </c>
      <c r="AP262" s="3">
        <f>IF(Inputs!$B$27&lt;&gt;"Ready","PENDING INPUTS",MAX(0,(AI262+AJ262+AK262)-AO262))</f>
        <v>0</v>
      </c>
      <c r="AQ262" s="3">
        <f>IF(Inputs!$B$27&lt;&gt;"Ready","PENDING INPUTS",AX261)</f>
        <v>0</v>
      </c>
      <c r="AR262" s="3">
        <f>IF(Inputs!$B$27&lt;&gt;"Ready","PENDING INPUTS",IF(A262&lt;=Inputs!$B$6,ROUND(AQ262*Inputs!C18/12,2),0))</f>
        <v>0</v>
      </c>
      <c r="AS262" s="3">
        <f>IF(Inputs!$B$27&lt;&gt;"Ready","PENDING INPUTS",IF(AND(A262&lt;=Inputs!$B$6,AQ262&gt;0),Inputs!G18,0))</f>
        <v>0</v>
      </c>
      <c r="AT262" s="3">
        <f>IF(Inputs!$B$27&lt;&gt;"Ready","PENDING INPUTS",IF(A262&gt;Inputs!$B$6,0,MIN((AQ262+AR262+AS262),IF(Inputs!H18=1,Inputs!D18,MAX(Inputs!F18,ROUND(AQ262*Inputs!E18+AR262+AS262,2))))))</f>
        <v>0</v>
      </c>
      <c r="AU262">
        <f>IF(Inputs!$B$27&lt;&gt;"Ready","PENDING INPUTS",IF(AQ262&lt;=0,99,1+IF(AND(K262&gt;0,OR(K262&lt;AQ262,AND(K262=AQ262,0&lt;4))),1,0)+IF(AND(S262&gt;0,OR(S262&lt;AQ262,AND(S262=AQ262,1&lt;4))),1,0)+IF(AND(AA262&gt;0,OR(AA262&lt;AQ262,AND(AA262=AQ262,2&lt;4))),1,0)+IF(AND(AI262&gt;0,OR(AI262&lt;AQ262,AND(AI262=AQ262,3&lt;4))),1,0)+IF(AND(AY262&gt;0,OR(AY262&lt;AQ262,AND(AY262=AQ262,5&lt;4))),1,0)+IF(AND(BG262&gt;0,OR(BG262&lt;AQ262,AND(BG262=AQ262,6&lt;4))),1,0)+IF(AND(BO262&gt;0,OR(BO262&lt;AQ262,AND(BO262=AQ262,7&lt;4))),1,0)+IF(AND(BW262&gt;0,OR(BW262&lt;AQ262,AND(BW262=AQ262,8&lt;4))),1,0)+IF(AND(CE262&gt;0,OR(CE262&lt;AQ262,AND(CE262=AQ262,9&lt;4))),1,0)))</f>
        <v>99</v>
      </c>
      <c r="AV262" s="3">
        <f>IF(Inputs!$B$27&lt;&gt;"Ready","PENDING INPUTS",IF(A262&gt;Inputs!$B$6,0,MIN(MAX(0,(AQ262+AR262+AS262)-AT262),MAX(0,C262-D262-(IF(O262&lt;AU262,K262+L262+M262-N262,0)+IF(W262&lt;AU262,S262+T262+U262-V262,0)+IF(AE262&lt;AU262,AA262+AB262+AC262-AD262,0)+IF(AM262&lt;AU262,AI262+AJ262+AK262-AL262,0)+IF(AU262&lt;AU262,AQ262+AR262+AS262-AT262,0)+IF(BC262&lt;AU262,AY262+AZ262+BA262-BB262,0)+IF(BK262&lt;AU262,BG262+BH262+BI262-BJ262,0)+IF(BS262&lt;AU262,BO262+BP262+BQ262-BR262,0)+IF(CA262&lt;AU262,BW262+BX262+BY262-BZ262,0)+IF(CI262&lt;AU262,CE262+CF262+CG262-CH262,0))))))</f>
        <v>0</v>
      </c>
      <c r="AW262" s="3">
        <f>IF(Inputs!$B$27&lt;&gt;"Ready","PENDING INPUTS",MIN((AQ262+AR262+AS262),IF(D262&gt;C262,IF(D262=0,0,AT262*C262/D262),AT262+AV262)))</f>
        <v>0</v>
      </c>
      <c r="AX262" s="3">
        <f>IF(Inputs!$B$27&lt;&gt;"Ready","PENDING INPUTS",MAX(0,(AQ262+AR262+AS262)-AW262))</f>
        <v>0</v>
      </c>
      <c r="AY262" s="3">
        <f>IF(Inputs!$B$27&lt;&gt;"Ready","PENDING INPUTS",BF261)</f>
        <v>0</v>
      </c>
      <c r="AZ262" s="3">
        <f>IF(Inputs!$B$27&lt;&gt;"Ready","PENDING INPUTS",IF(A262&lt;=Inputs!$B$6,ROUND(AY262*Inputs!C19/12,2),0))</f>
        <v>0</v>
      </c>
      <c r="BA262" s="3">
        <f>IF(Inputs!$B$27&lt;&gt;"Ready","PENDING INPUTS",IF(AND(A262&lt;=Inputs!$B$6,AY262&gt;0),Inputs!G19,0))</f>
        <v>0</v>
      </c>
      <c r="BB262" s="3">
        <f>IF(Inputs!$B$27&lt;&gt;"Ready","PENDING INPUTS",IF(A262&gt;Inputs!$B$6,0,MIN((AY262+AZ262+BA262),IF(Inputs!H19=1,Inputs!D19,MAX(Inputs!F19,ROUND(AY262*Inputs!E19+AZ262+BA262,2))))))</f>
        <v>0</v>
      </c>
      <c r="BC262">
        <f>IF(Inputs!$B$27&lt;&gt;"Ready","PENDING INPUTS",IF(AY262&lt;=0,99,1+IF(AND(K262&gt;0,OR(K262&lt;AY262,AND(K262=AY262,0&lt;5))),1,0)+IF(AND(S262&gt;0,OR(S262&lt;AY262,AND(S262=AY262,1&lt;5))),1,0)+IF(AND(AA262&gt;0,OR(AA262&lt;AY262,AND(AA262=AY262,2&lt;5))),1,0)+IF(AND(AI262&gt;0,OR(AI262&lt;AY262,AND(AI262=AY262,3&lt;5))),1,0)+IF(AND(AQ262&gt;0,OR(AQ262&lt;AY262,AND(AQ262=AY262,4&lt;5))),1,0)+IF(AND(BG262&gt;0,OR(BG262&lt;AY262,AND(BG262=AY262,6&lt;5))),1,0)+IF(AND(BO262&gt;0,OR(BO262&lt;AY262,AND(BO262=AY262,7&lt;5))),1,0)+IF(AND(BW262&gt;0,OR(BW262&lt;AY262,AND(BW262=AY262,8&lt;5))),1,0)+IF(AND(CE262&gt;0,OR(CE262&lt;AY262,AND(CE262=AY262,9&lt;5))),1,0)))</f>
        <v>99</v>
      </c>
      <c r="BD262" s="3">
        <f>IF(Inputs!$B$27&lt;&gt;"Ready","PENDING INPUTS",IF(A262&gt;Inputs!$B$6,0,MIN(MAX(0,(AY262+AZ262+BA262)-BB262),MAX(0,C262-D262-(IF(O262&lt;BC262,K262+L262+M262-N262,0)+IF(W262&lt;BC262,S262+T262+U262-V262,0)+IF(AE262&lt;BC262,AA262+AB262+AC262-AD262,0)+IF(AM262&lt;BC262,AI262+AJ262+AK262-AL262,0)+IF(AU262&lt;BC262,AQ262+AR262+AS262-AT262,0)+IF(BC262&lt;BC262,AY262+AZ262+BA262-BB262,0)+IF(BK262&lt;BC262,BG262+BH262+BI262-BJ262,0)+IF(BS262&lt;BC262,BO262+BP262+BQ262-BR262,0)+IF(CA262&lt;BC262,BW262+BX262+BY262-BZ262,0)+IF(CI262&lt;BC262,CE262+CF262+CG262-CH262,0))))))</f>
        <v>0</v>
      </c>
      <c r="BE262" s="3">
        <f>IF(Inputs!$B$27&lt;&gt;"Ready","PENDING INPUTS",MIN((AY262+AZ262+BA262),IF(D262&gt;C262,IF(D262=0,0,BB262*C262/D262),BB262+BD262)))</f>
        <v>0</v>
      </c>
      <c r="BF262" s="3">
        <f>IF(Inputs!$B$27&lt;&gt;"Ready","PENDING INPUTS",MAX(0,(AY262+AZ262+BA262)-BE262))</f>
        <v>0</v>
      </c>
      <c r="BG262" s="3">
        <f>IF(Inputs!$B$27&lt;&gt;"Ready","PENDING INPUTS",BN261)</f>
        <v>0</v>
      </c>
      <c r="BH262" s="3">
        <f>IF(Inputs!$B$27&lt;&gt;"Ready","PENDING INPUTS",IF(A262&lt;=Inputs!$B$6,ROUND(BG262*Inputs!C20/12,2),0))</f>
        <v>0</v>
      </c>
      <c r="BI262" s="3">
        <f>IF(Inputs!$B$27&lt;&gt;"Ready","PENDING INPUTS",IF(AND(A262&lt;=Inputs!$B$6,BG262&gt;0),Inputs!G20,0))</f>
        <v>0</v>
      </c>
      <c r="BJ262" s="3">
        <f>IF(Inputs!$B$27&lt;&gt;"Ready","PENDING INPUTS",IF(A262&gt;Inputs!$B$6,0,MIN((BG262+BH262+BI262),IF(Inputs!H20=1,Inputs!D20,MAX(Inputs!F20,ROUND(BG262*Inputs!E20+BH262+BI262,2))))))</f>
        <v>0</v>
      </c>
      <c r="BK262">
        <f>IF(Inputs!$B$27&lt;&gt;"Ready","PENDING INPUTS",IF(BG262&lt;=0,99,1+IF(AND(K262&gt;0,OR(K262&lt;BG262,AND(K262=BG262,0&lt;6))),1,0)+IF(AND(S262&gt;0,OR(S262&lt;BG262,AND(S262=BG262,1&lt;6))),1,0)+IF(AND(AA262&gt;0,OR(AA262&lt;BG262,AND(AA262=BG262,2&lt;6))),1,0)+IF(AND(AI262&gt;0,OR(AI262&lt;BG262,AND(AI262=BG262,3&lt;6))),1,0)+IF(AND(AQ262&gt;0,OR(AQ262&lt;BG262,AND(AQ262=BG262,4&lt;6))),1,0)+IF(AND(AY262&gt;0,OR(AY262&lt;BG262,AND(AY262=BG262,5&lt;6))),1,0)+IF(AND(BO262&gt;0,OR(BO262&lt;BG262,AND(BO262=BG262,7&lt;6))),1,0)+IF(AND(BW262&gt;0,OR(BW262&lt;BG262,AND(BW262=BG262,8&lt;6))),1,0)+IF(AND(CE262&gt;0,OR(CE262&lt;BG262,AND(CE262=BG262,9&lt;6))),1,0)))</f>
        <v>99</v>
      </c>
      <c r="BL262" s="3">
        <f>IF(Inputs!$B$27&lt;&gt;"Ready","PENDING INPUTS",IF(A262&gt;Inputs!$B$6,0,MIN(MAX(0,(BG262+BH262+BI262)-BJ262),MAX(0,C262-D262-(IF(O262&lt;BK262,K262+L262+M262-N262,0)+IF(W262&lt;BK262,S262+T262+U262-V262,0)+IF(AE262&lt;BK262,AA262+AB262+AC262-AD262,0)+IF(AM262&lt;BK262,AI262+AJ262+AK262-AL262,0)+IF(AU262&lt;BK262,AQ262+AR262+AS262-AT262,0)+IF(BC262&lt;BK262,AY262+AZ262+BA262-BB262,0)+IF(BK262&lt;BK262,BG262+BH262+BI262-BJ262,0)+IF(BS262&lt;BK262,BO262+BP262+BQ262-BR262,0)+IF(CA262&lt;BK262,BW262+BX262+BY262-BZ262,0)+IF(CI262&lt;BK262,CE262+CF262+CG262-CH262,0))))))</f>
        <v>0</v>
      </c>
      <c r="BM262" s="3">
        <f>IF(Inputs!$B$27&lt;&gt;"Ready","PENDING INPUTS",MIN((BG262+BH262+BI262),IF(D262&gt;C262,IF(D262=0,0,BJ262*C262/D262),BJ262+BL262)))</f>
        <v>0</v>
      </c>
      <c r="BN262" s="3">
        <f>IF(Inputs!$B$27&lt;&gt;"Ready","PENDING INPUTS",MAX(0,(BG262+BH262+BI262)-BM262))</f>
        <v>0</v>
      </c>
      <c r="BO262" s="3">
        <f>IF(Inputs!$B$27&lt;&gt;"Ready","PENDING INPUTS",BV261)</f>
        <v>0</v>
      </c>
      <c r="BP262" s="3">
        <f>IF(Inputs!$B$27&lt;&gt;"Ready","PENDING INPUTS",IF(A262&lt;=Inputs!$B$6,ROUND(BO262*Inputs!C21/12,2),0))</f>
        <v>0</v>
      </c>
      <c r="BQ262" s="3">
        <f>IF(Inputs!$B$27&lt;&gt;"Ready","PENDING INPUTS",IF(AND(A262&lt;=Inputs!$B$6,BO262&gt;0),Inputs!G21,0))</f>
        <v>0</v>
      </c>
      <c r="BR262" s="3">
        <f>IF(Inputs!$B$27&lt;&gt;"Ready","PENDING INPUTS",IF(A262&gt;Inputs!$B$6,0,MIN((BO262+BP262+BQ262),IF(Inputs!H21=1,Inputs!D21,MAX(Inputs!F21,ROUND(BO262*Inputs!E21+BP262+BQ262,2))))))</f>
        <v>0</v>
      </c>
      <c r="BS262">
        <f>IF(Inputs!$B$27&lt;&gt;"Ready","PENDING INPUTS",IF(BO262&lt;=0,99,1+IF(AND(K262&gt;0,OR(K262&lt;BO262,AND(K262=BO262,0&lt;7))),1,0)+IF(AND(S262&gt;0,OR(S262&lt;BO262,AND(S262=BO262,1&lt;7))),1,0)+IF(AND(AA262&gt;0,OR(AA262&lt;BO262,AND(AA262=BO262,2&lt;7))),1,0)+IF(AND(AI262&gt;0,OR(AI262&lt;BO262,AND(AI262=BO262,3&lt;7))),1,0)+IF(AND(AQ262&gt;0,OR(AQ262&lt;BO262,AND(AQ262=BO262,4&lt;7))),1,0)+IF(AND(AY262&gt;0,OR(AY262&lt;BO262,AND(AY262=BO262,5&lt;7))),1,0)+IF(AND(BG262&gt;0,OR(BG262&lt;BO262,AND(BG262=BO262,6&lt;7))),1,0)+IF(AND(BW262&gt;0,OR(BW262&lt;BO262,AND(BW262=BO262,8&lt;7))),1,0)+IF(AND(CE262&gt;0,OR(CE262&lt;BO262,AND(CE262=BO262,9&lt;7))),1,0)))</f>
        <v>99</v>
      </c>
      <c r="BT262" s="3">
        <f>IF(Inputs!$B$27&lt;&gt;"Ready","PENDING INPUTS",IF(A262&gt;Inputs!$B$6,0,MIN(MAX(0,(BO262+BP262+BQ262)-BR262),MAX(0,C262-D262-(IF(O262&lt;BS262,K262+L262+M262-N262,0)+IF(W262&lt;BS262,S262+T262+U262-V262,0)+IF(AE262&lt;BS262,AA262+AB262+AC262-AD262,0)+IF(AM262&lt;BS262,AI262+AJ262+AK262-AL262,0)+IF(AU262&lt;BS262,AQ262+AR262+AS262-AT262,0)+IF(BC262&lt;BS262,AY262+AZ262+BA262-BB262,0)+IF(BK262&lt;BS262,BG262+BH262+BI262-BJ262,0)+IF(BS262&lt;BS262,BO262+BP262+BQ262-BR262,0)+IF(CA262&lt;BS262,BW262+BX262+BY262-BZ262,0)+IF(CI262&lt;BS262,CE262+CF262+CG262-CH262,0))))))</f>
        <v>0</v>
      </c>
      <c r="BU262" s="3">
        <f>IF(Inputs!$B$27&lt;&gt;"Ready","PENDING INPUTS",MIN((BO262+BP262+BQ262),IF(D262&gt;C262,IF(D262=0,0,BR262*C262/D262),BR262+BT262)))</f>
        <v>0</v>
      </c>
      <c r="BV262" s="3">
        <f>IF(Inputs!$B$27&lt;&gt;"Ready","PENDING INPUTS",MAX(0,(BO262+BP262+BQ262)-BU262))</f>
        <v>0</v>
      </c>
      <c r="BW262" s="3">
        <f>IF(Inputs!$B$27&lt;&gt;"Ready","PENDING INPUTS",CD261)</f>
        <v>0</v>
      </c>
      <c r="BX262" s="3">
        <f>IF(Inputs!$B$27&lt;&gt;"Ready","PENDING INPUTS",IF(A262&lt;=Inputs!$B$6,ROUND(BW262*Inputs!C22/12,2),0))</f>
        <v>0</v>
      </c>
      <c r="BY262" s="3">
        <f>IF(Inputs!$B$27&lt;&gt;"Ready","PENDING INPUTS",IF(AND(A262&lt;=Inputs!$B$6,BW262&gt;0),Inputs!G22,0))</f>
        <v>0</v>
      </c>
      <c r="BZ262" s="3">
        <f>IF(Inputs!$B$27&lt;&gt;"Ready","PENDING INPUTS",IF(A262&gt;Inputs!$B$6,0,MIN((BW262+BX262+BY262),IF(Inputs!H22=1,Inputs!D22,MAX(Inputs!F22,ROUND(BW262*Inputs!E22+BX262+BY262,2))))))</f>
        <v>0</v>
      </c>
      <c r="CA262">
        <f>IF(Inputs!$B$27&lt;&gt;"Ready","PENDING INPUTS",IF(BW262&lt;=0,99,1+IF(AND(K262&gt;0,OR(K262&lt;BW262,AND(K262=BW262,0&lt;8))),1,0)+IF(AND(S262&gt;0,OR(S262&lt;BW262,AND(S262=BW262,1&lt;8))),1,0)+IF(AND(AA262&gt;0,OR(AA262&lt;BW262,AND(AA262=BW262,2&lt;8))),1,0)+IF(AND(AI262&gt;0,OR(AI262&lt;BW262,AND(AI262=BW262,3&lt;8))),1,0)+IF(AND(AQ262&gt;0,OR(AQ262&lt;BW262,AND(AQ262=BW262,4&lt;8))),1,0)+IF(AND(AY262&gt;0,OR(AY262&lt;BW262,AND(AY262=BW262,5&lt;8))),1,0)+IF(AND(BG262&gt;0,OR(BG262&lt;BW262,AND(BG262=BW262,6&lt;8))),1,0)+IF(AND(BO262&gt;0,OR(BO262&lt;BW262,AND(BO262=BW262,7&lt;8))),1,0)+IF(AND(CE262&gt;0,OR(CE262&lt;BW262,AND(CE262=BW262,9&lt;8))),1,0)))</f>
        <v>99</v>
      </c>
      <c r="CB262" s="3">
        <f>IF(Inputs!$B$27&lt;&gt;"Ready","PENDING INPUTS",IF(A262&gt;Inputs!$B$6,0,MIN(MAX(0,(BW262+BX262+BY262)-BZ262),MAX(0,C262-D262-(IF(O262&lt;CA262,K262+L262+M262-N262,0)+IF(W262&lt;CA262,S262+T262+U262-V262,0)+IF(AE262&lt;CA262,AA262+AB262+AC262-AD262,0)+IF(AM262&lt;CA262,AI262+AJ262+AK262-AL262,0)+IF(AU262&lt;CA262,AQ262+AR262+AS262-AT262,0)+IF(BC262&lt;CA262,AY262+AZ262+BA262-BB262,0)+IF(BK262&lt;CA262,BG262+BH262+BI262-BJ262,0)+IF(BS262&lt;CA262,BO262+BP262+BQ262-BR262,0)+IF(CA262&lt;CA262,BW262+BX262+BY262-BZ262,0)+IF(CI262&lt;CA262,CE262+CF262+CG262-CH262,0))))))</f>
        <v>0</v>
      </c>
      <c r="CC262" s="3">
        <f>IF(Inputs!$B$27&lt;&gt;"Ready","PENDING INPUTS",MIN((BW262+BX262+BY262),IF(D262&gt;C262,IF(D262=0,0,BZ262*C262/D262),BZ262+CB262)))</f>
        <v>0</v>
      </c>
      <c r="CD262" s="3">
        <f>IF(Inputs!$B$27&lt;&gt;"Ready","PENDING INPUTS",MAX(0,(BW262+BX262+BY262)-CC262))</f>
        <v>0</v>
      </c>
      <c r="CE262" s="3">
        <f>IF(Inputs!$B$27&lt;&gt;"Ready","PENDING INPUTS",CL261)</f>
        <v>0</v>
      </c>
      <c r="CF262" s="3">
        <f>IF(Inputs!$B$27&lt;&gt;"Ready","PENDING INPUTS",IF(A262&lt;=Inputs!$B$6,ROUND(CE262*Inputs!C23/12,2),0))</f>
        <v>0</v>
      </c>
      <c r="CG262" s="3">
        <f>IF(Inputs!$B$27&lt;&gt;"Ready","PENDING INPUTS",IF(AND(A262&lt;=Inputs!$B$6,CE262&gt;0),Inputs!G23,0))</f>
        <v>0</v>
      </c>
      <c r="CH262" s="3">
        <f>IF(Inputs!$B$27&lt;&gt;"Ready","PENDING INPUTS",IF(A262&gt;Inputs!$B$6,0,MIN((CE262+CF262+CG262),IF(Inputs!H23=1,Inputs!D23,MAX(Inputs!F23,ROUND(CE262*Inputs!E23+CF262+CG262,2))))))</f>
        <v>0</v>
      </c>
      <c r="CI262">
        <f>IF(Inputs!$B$27&lt;&gt;"Ready","PENDING INPUTS",IF(CE262&lt;=0,99,1+IF(AND(K262&gt;0,OR(K262&lt;CE262,AND(K262=CE262,0&lt;9))),1,0)+IF(AND(S262&gt;0,OR(S262&lt;CE262,AND(S262=CE262,1&lt;9))),1,0)+IF(AND(AA262&gt;0,OR(AA262&lt;CE262,AND(AA262=CE262,2&lt;9))),1,0)+IF(AND(AI262&gt;0,OR(AI262&lt;CE262,AND(AI262=CE262,3&lt;9))),1,0)+IF(AND(AQ262&gt;0,OR(AQ262&lt;CE262,AND(AQ262=CE262,4&lt;9))),1,0)+IF(AND(AY262&gt;0,OR(AY262&lt;CE262,AND(AY262=CE262,5&lt;9))),1,0)+IF(AND(BG262&gt;0,OR(BG262&lt;CE262,AND(BG262=CE262,6&lt;9))),1,0)+IF(AND(BO262&gt;0,OR(BO262&lt;CE262,AND(BO262=CE262,7&lt;9))),1,0)+IF(AND(BW262&gt;0,OR(BW262&lt;CE262,AND(BW262=CE262,8&lt;9))),1,0)))</f>
        <v>99</v>
      </c>
      <c r="CJ262" s="3">
        <f>IF(Inputs!$B$27&lt;&gt;"Ready","PENDING INPUTS",IF(A262&gt;Inputs!$B$6,0,MIN(MAX(0,(CE262+CF262+CG262)-CH262),MAX(0,C262-D262-(IF(O262&lt;CI262,K262+L262+M262-N262,0)+IF(W262&lt;CI262,S262+T262+U262-V262,0)+IF(AE262&lt;CI262,AA262+AB262+AC262-AD262,0)+IF(AM262&lt;CI262,AI262+AJ262+AK262-AL262,0)+IF(AU262&lt;CI262,AQ262+AR262+AS262-AT262,0)+IF(BC262&lt;CI262,AY262+AZ262+BA262-BB262,0)+IF(BK262&lt;CI262,BG262+BH262+BI262-BJ262,0)+IF(BS262&lt;CI262,BO262+BP262+BQ262-BR262,0)+IF(CA262&lt;CI262,BW262+BX262+BY262-BZ262,0)+IF(CI262&lt;CI262,CE262+CF262+CG262-CH262,0))))))</f>
        <v>0</v>
      </c>
      <c r="CK262" s="3">
        <f>IF(Inputs!$B$27&lt;&gt;"Ready","PENDING INPUTS",MIN((CE262+CF262+CG262),IF(D262&gt;C262,IF(D262=0,0,CH262*C262/D262),CH262+CJ262)))</f>
        <v>0</v>
      </c>
      <c r="CL262" s="3">
        <f>IF(Inputs!$B$27&lt;&gt;"Ready","PENDING INPUTS",MAX(0,(CE262+CF262+CG262)-CK262))</f>
        <v>0</v>
      </c>
    </row>
    <row r="263" spans="1:90" ht="27.95" customHeight="1" x14ac:dyDescent="0.25">
      <c r="A263">
        <v>259</v>
      </c>
      <c r="B263" s="13">
        <f>IF(Inputs!$B$27&lt;&gt;"Ready","PENDING INPUTS",EDATE(Inputs!$B$5,A263-1))</f>
        <v>54149</v>
      </c>
      <c r="C263" s="3">
        <f>IF(Inputs!$B$27&lt;&gt;"Ready","PENDING INPUTS",IF(A263&lt;=Inputs!$B$6,MAX(0,Inputs!$B$4+IF(A263=Inputs!$B$7,Inputs!$B$8,0)+IF(A263=Inputs!$B$9,Inputs!$B$10,0)),0))</f>
        <v>0</v>
      </c>
      <c r="D263" s="3">
        <f>IF(Inputs!$B$27&lt;&gt;"Ready","PENDING INPUTS",SUM(N263,V263,AD263,AL263,AT263,BB263,BJ263,BR263,BZ263,CH263))</f>
        <v>0</v>
      </c>
      <c r="E263" s="3">
        <f>IF(Inputs!$B$27&lt;&gt;"Ready","PENDING INPUTS",MAX(0,D263-C263))</f>
        <v>0</v>
      </c>
      <c r="F263" s="3">
        <f>IF(Inputs!$B$27&lt;&gt;"Ready","PENDING INPUTS",SUM(Q263,Y263,AG263,AO263,AW263,BE263,BM263,BU263,CC263,CK263))</f>
        <v>0</v>
      </c>
      <c r="G263" s="3">
        <f>IF(Inputs!$B$27&lt;&gt;"Ready","PENDING INPUTS",SUM(L263,T263,AB263,AJ263,AR263,AZ263,BH263,BP263,BX263,CF263))</f>
        <v>0</v>
      </c>
      <c r="H263" s="3">
        <f>IF(Inputs!$B$27&lt;&gt;"Ready","PENDING INPUTS",SUM(M263,U263,AC263,AK263,AS263,BA263,BI263,BQ263,BY263,CG263))</f>
        <v>0</v>
      </c>
      <c r="I263" s="3">
        <f>IF(Inputs!$B$27&lt;&gt;"Ready","PENDING INPUTS",SUM(R263,Z263,AH263,AP263,AX263,BF263,BN263,BV263,CD263,CL263))</f>
        <v>0</v>
      </c>
      <c r="J263" t="str">
        <f>IF(Inputs!$B$27&lt;&gt;"Ready","PENDING INPUTS",IF(A263&gt;Inputs!$B$6,"Beyond horizon",IF(E263&gt;0.005,"MINIMUM SHORTFALL",IF(I263&lt;0.005,"Paid off","In progress"))))</f>
        <v>Beyond horizon</v>
      </c>
      <c r="K263" s="3">
        <f>IF(Inputs!$B$27&lt;&gt;"Ready","PENDING INPUTS",R262)</f>
        <v>0</v>
      </c>
      <c r="L263" s="3">
        <f>IF(Inputs!$B$27&lt;&gt;"Ready","PENDING INPUTS",IF(A263&lt;=Inputs!$B$6,ROUND(K263*Inputs!C14/12,2),0))</f>
        <v>0</v>
      </c>
      <c r="M263" s="3">
        <f>IF(Inputs!$B$27&lt;&gt;"Ready","PENDING INPUTS",IF(AND(A263&lt;=Inputs!$B$6,K263&gt;0),Inputs!G14,0))</f>
        <v>0</v>
      </c>
      <c r="N263" s="3">
        <f>IF(Inputs!$B$27&lt;&gt;"Ready","PENDING INPUTS",IF(A263&gt;Inputs!$B$6,0,MIN((K263+L263+M263),IF(Inputs!H14=1,Inputs!D14,MAX(Inputs!F14,ROUND(K263*Inputs!E14+L263+M263,2))))))</f>
        <v>0</v>
      </c>
      <c r="O263">
        <f>IF(Inputs!$B$27&lt;&gt;"Ready","PENDING INPUTS",IF(K263&lt;=0,99,1+IF(AND(S263&gt;0,OR(S263&lt;K263,AND(S263=K263,1&lt;0))),1,0)+IF(AND(AA263&gt;0,OR(AA263&lt;K263,AND(AA263=K263,2&lt;0))),1,0)+IF(AND(AI263&gt;0,OR(AI263&lt;K263,AND(AI263=K263,3&lt;0))),1,0)+IF(AND(AQ263&gt;0,OR(AQ263&lt;K263,AND(AQ263=K263,4&lt;0))),1,0)+IF(AND(AY263&gt;0,OR(AY263&lt;K263,AND(AY263=K263,5&lt;0))),1,0)+IF(AND(BG263&gt;0,OR(BG263&lt;K263,AND(BG263=K263,6&lt;0))),1,0)+IF(AND(BO263&gt;0,OR(BO263&lt;K263,AND(BO263=K263,7&lt;0))),1,0)+IF(AND(BW263&gt;0,OR(BW263&lt;K263,AND(BW263=K263,8&lt;0))),1,0)+IF(AND(CE263&gt;0,OR(CE263&lt;K263,AND(CE263=K263,9&lt;0))),1,0)))</f>
        <v>99</v>
      </c>
      <c r="P263" s="3">
        <f>IF(Inputs!$B$27&lt;&gt;"Ready","PENDING INPUTS",IF(A263&gt;Inputs!$B$6,0,MIN(MAX(0,(K263+L263+M263)-N263),MAX(0,C263-D263-(IF(O263&lt;O263,K263+L263+M263-N263,0)+IF(W263&lt;O263,S263+T263+U263-V263,0)+IF(AE263&lt;O263,AA263+AB263+AC263-AD263,0)+IF(AM263&lt;O263,AI263+AJ263+AK263-AL263,0)+IF(AU263&lt;O263,AQ263+AR263+AS263-AT263,0)+IF(BC263&lt;O263,AY263+AZ263+BA263-BB263,0)+IF(BK263&lt;O263,BG263+BH263+BI263-BJ263,0)+IF(BS263&lt;O263,BO263+BP263+BQ263-BR263,0)+IF(CA263&lt;O263,BW263+BX263+BY263-BZ263,0)+IF(CI263&lt;O263,CE263+CF263+CG263-CH263,0))))))</f>
        <v>0</v>
      </c>
      <c r="Q263" s="3">
        <f>IF(Inputs!$B$27&lt;&gt;"Ready","PENDING INPUTS",MIN((K263+L263+M263),IF(D263&gt;C263,IF(D263=0,0,N263*C263/D263),N263+P263)))</f>
        <v>0</v>
      </c>
      <c r="R263" s="3">
        <f>IF(Inputs!$B$27&lt;&gt;"Ready","PENDING INPUTS",MAX(0,(K263+L263+M263)-Q263))</f>
        <v>0</v>
      </c>
      <c r="S263" s="3">
        <f>IF(Inputs!$B$27&lt;&gt;"Ready","PENDING INPUTS",Z262)</f>
        <v>0</v>
      </c>
      <c r="T263" s="3">
        <f>IF(Inputs!$B$27&lt;&gt;"Ready","PENDING INPUTS",IF(A263&lt;=Inputs!$B$6,ROUND(S263*Inputs!C15/12,2),0))</f>
        <v>0</v>
      </c>
      <c r="U263" s="3">
        <f>IF(Inputs!$B$27&lt;&gt;"Ready","PENDING INPUTS",IF(AND(A263&lt;=Inputs!$B$6,S263&gt;0),Inputs!G15,0))</f>
        <v>0</v>
      </c>
      <c r="V263" s="3">
        <f>IF(Inputs!$B$27&lt;&gt;"Ready","PENDING INPUTS",IF(A263&gt;Inputs!$B$6,0,MIN((S263+T263+U263),IF(Inputs!H15=1,Inputs!D15,MAX(Inputs!F15,ROUND(S263*Inputs!E15+T263+U263,2))))))</f>
        <v>0</v>
      </c>
      <c r="W263">
        <f>IF(Inputs!$B$27&lt;&gt;"Ready","PENDING INPUTS",IF(S263&lt;=0,99,1+IF(AND(K263&gt;0,OR(K263&lt;S263,AND(K263=S263,0&lt;1))),1,0)+IF(AND(AA263&gt;0,OR(AA263&lt;S263,AND(AA263=S263,2&lt;1))),1,0)+IF(AND(AI263&gt;0,OR(AI263&lt;S263,AND(AI263=S263,3&lt;1))),1,0)+IF(AND(AQ263&gt;0,OR(AQ263&lt;S263,AND(AQ263=S263,4&lt;1))),1,0)+IF(AND(AY263&gt;0,OR(AY263&lt;S263,AND(AY263=S263,5&lt;1))),1,0)+IF(AND(BG263&gt;0,OR(BG263&lt;S263,AND(BG263=S263,6&lt;1))),1,0)+IF(AND(BO263&gt;0,OR(BO263&lt;S263,AND(BO263=S263,7&lt;1))),1,0)+IF(AND(BW263&gt;0,OR(BW263&lt;S263,AND(BW263=S263,8&lt;1))),1,0)+IF(AND(CE263&gt;0,OR(CE263&lt;S263,AND(CE263=S263,9&lt;1))),1,0)))</f>
        <v>99</v>
      </c>
      <c r="X263" s="3">
        <f>IF(Inputs!$B$27&lt;&gt;"Ready","PENDING INPUTS",IF(A263&gt;Inputs!$B$6,0,MIN(MAX(0,(S263+T263+U263)-V263),MAX(0,C263-D263-(IF(O263&lt;W263,K263+L263+M263-N263,0)+IF(W263&lt;W263,S263+T263+U263-V263,0)+IF(AE263&lt;W263,AA263+AB263+AC263-AD263,0)+IF(AM263&lt;W263,AI263+AJ263+AK263-AL263,0)+IF(AU263&lt;W263,AQ263+AR263+AS263-AT263,0)+IF(BC263&lt;W263,AY263+AZ263+BA263-BB263,0)+IF(BK263&lt;W263,BG263+BH263+BI263-BJ263,0)+IF(BS263&lt;W263,BO263+BP263+BQ263-BR263,0)+IF(CA263&lt;W263,BW263+BX263+BY263-BZ263,0)+IF(CI263&lt;W263,CE263+CF263+CG263-CH263,0))))))</f>
        <v>0</v>
      </c>
      <c r="Y263" s="3">
        <f>IF(Inputs!$B$27&lt;&gt;"Ready","PENDING INPUTS",MIN((S263+T263+U263),IF(D263&gt;C263,IF(D263=0,0,V263*C263/D263),V263+X263)))</f>
        <v>0</v>
      </c>
      <c r="Z263" s="3">
        <f>IF(Inputs!$B$27&lt;&gt;"Ready","PENDING INPUTS",MAX(0,(S263+T263+U263)-Y263))</f>
        <v>0</v>
      </c>
      <c r="AA263" s="3">
        <f>IF(Inputs!$B$27&lt;&gt;"Ready","PENDING INPUTS",AH262)</f>
        <v>0</v>
      </c>
      <c r="AB263" s="3">
        <f>IF(Inputs!$B$27&lt;&gt;"Ready","PENDING INPUTS",IF(A263&lt;=Inputs!$B$6,ROUND(AA263*Inputs!C16/12,2),0))</f>
        <v>0</v>
      </c>
      <c r="AC263" s="3">
        <f>IF(Inputs!$B$27&lt;&gt;"Ready","PENDING INPUTS",IF(AND(A263&lt;=Inputs!$B$6,AA263&gt;0),Inputs!G16,0))</f>
        <v>0</v>
      </c>
      <c r="AD263" s="3">
        <f>IF(Inputs!$B$27&lt;&gt;"Ready","PENDING INPUTS",IF(A263&gt;Inputs!$B$6,0,MIN((AA263+AB263+AC263),IF(Inputs!H16=1,Inputs!D16,MAX(Inputs!F16,ROUND(AA263*Inputs!E16+AB263+AC263,2))))))</f>
        <v>0</v>
      </c>
      <c r="AE263">
        <f>IF(Inputs!$B$27&lt;&gt;"Ready","PENDING INPUTS",IF(AA263&lt;=0,99,1+IF(AND(K263&gt;0,OR(K263&lt;AA263,AND(K263=AA263,0&lt;2))),1,0)+IF(AND(S263&gt;0,OR(S263&lt;AA263,AND(S263=AA263,1&lt;2))),1,0)+IF(AND(AI263&gt;0,OR(AI263&lt;AA263,AND(AI263=AA263,3&lt;2))),1,0)+IF(AND(AQ263&gt;0,OR(AQ263&lt;AA263,AND(AQ263=AA263,4&lt;2))),1,0)+IF(AND(AY263&gt;0,OR(AY263&lt;AA263,AND(AY263=AA263,5&lt;2))),1,0)+IF(AND(BG263&gt;0,OR(BG263&lt;AA263,AND(BG263=AA263,6&lt;2))),1,0)+IF(AND(BO263&gt;0,OR(BO263&lt;AA263,AND(BO263=AA263,7&lt;2))),1,0)+IF(AND(BW263&gt;0,OR(BW263&lt;AA263,AND(BW263=AA263,8&lt;2))),1,0)+IF(AND(CE263&gt;0,OR(CE263&lt;AA263,AND(CE263=AA263,9&lt;2))),1,0)))</f>
        <v>99</v>
      </c>
      <c r="AF263" s="3">
        <f>IF(Inputs!$B$27&lt;&gt;"Ready","PENDING INPUTS",IF(A263&gt;Inputs!$B$6,0,MIN(MAX(0,(AA263+AB263+AC263)-AD263),MAX(0,C263-D263-(IF(O263&lt;AE263,K263+L263+M263-N263,0)+IF(W263&lt;AE263,S263+T263+U263-V263,0)+IF(AE263&lt;AE263,AA263+AB263+AC263-AD263,0)+IF(AM263&lt;AE263,AI263+AJ263+AK263-AL263,0)+IF(AU263&lt;AE263,AQ263+AR263+AS263-AT263,0)+IF(BC263&lt;AE263,AY263+AZ263+BA263-BB263,0)+IF(BK263&lt;AE263,BG263+BH263+BI263-BJ263,0)+IF(BS263&lt;AE263,BO263+BP263+BQ263-BR263,0)+IF(CA263&lt;AE263,BW263+BX263+BY263-BZ263,0)+IF(CI263&lt;AE263,CE263+CF263+CG263-CH263,0))))))</f>
        <v>0</v>
      </c>
      <c r="AG263" s="3">
        <f>IF(Inputs!$B$27&lt;&gt;"Ready","PENDING INPUTS",MIN((AA263+AB263+AC263),IF(D263&gt;C263,IF(D263=0,0,AD263*C263/D263),AD263+AF263)))</f>
        <v>0</v>
      </c>
      <c r="AH263" s="3">
        <f>IF(Inputs!$B$27&lt;&gt;"Ready","PENDING INPUTS",MAX(0,(AA263+AB263+AC263)-AG263))</f>
        <v>0</v>
      </c>
      <c r="AI263" s="3">
        <f>IF(Inputs!$B$27&lt;&gt;"Ready","PENDING INPUTS",AP262)</f>
        <v>0</v>
      </c>
      <c r="AJ263" s="3">
        <f>IF(Inputs!$B$27&lt;&gt;"Ready","PENDING INPUTS",IF(A263&lt;=Inputs!$B$6,ROUND(AI263*Inputs!C17/12,2),0))</f>
        <v>0</v>
      </c>
      <c r="AK263" s="3">
        <f>IF(Inputs!$B$27&lt;&gt;"Ready","PENDING INPUTS",IF(AND(A263&lt;=Inputs!$B$6,AI263&gt;0),Inputs!G17,0))</f>
        <v>0</v>
      </c>
      <c r="AL263" s="3">
        <f>IF(Inputs!$B$27&lt;&gt;"Ready","PENDING INPUTS",IF(A263&gt;Inputs!$B$6,0,MIN((AI263+AJ263+AK263),IF(Inputs!H17=1,Inputs!D17,MAX(Inputs!F17,ROUND(AI263*Inputs!E17+AJ263+AK263,2))))))</f>
        <v>0</v>
      </c>
      <c r="AM263">
        <f>IF(Inputs!$B$27&lt;&gt;"Ready","PENDING INPUTS",IF(AI263&lt;=0,99,1+IF(AND(K263&gt;0,OR(K263&lt;AI263,AND(K263=AI263,0&lt;3))),1,0)+IF(AND(S263&gt;0,OR(S263&lt;AI263,AND(S263=AI263,1&lt;3))),1,0)+IF(AND(AA263&gt;0,OR(AA263&lt;AI263,AND(AA263=AI263,2&lt;3))),1,0)+IF(AND(AQ263&gt;0,OR(AQ263&lt;AI263,AND(AQ263=AI263,4&lt;3))),1,0)+IF(AND(AY263&gt;0,OR(AY263&lt;AI263,AND(AY263=AI263,5&lt;3))),1,0)+IF(AND(BG263&gt;0,OR(BG263&lt;AI263,AND(BG263=AI263,6&lt;3))),1,0)+IF(AND(BO263&gt;0,OR(BO263&lt;AI263,AND(BO263=AI263,7&lt;3))),1,0)+IF(AND(BW263&gt;0,OR(BW263&lt;AI263,AND(BW263=AI263,8&lt;3))),1,0)+IF(AND(CE263&gt;0,OR(CE263&lt;AI263,AND(CE263=AI263,9&lt;3))),1,0)))</f>
        <v>99</v>
      </c>
      <c r="AN263" s="3">
        <f>IF(Inputs!$B$27&lt;&gt;"Ready","PENDING INPUTS",IF(A263&gt;Inputs!$B$6,0,MIN(MAX(0,(AI263+AJ263+AK263)-AL263),MAX(0,C263-D263-(IF(O263&lt;AM263,K263+L263+M263-N263,0)+IF(W263&lt;AM263,S263+T263+U263-V263,0)+IF(AE263&lt;AM263,AA263+AB263+AC263-AD263,0)+IF(AM263&lt;AM263,AI263+AJ263+AK263-AL263,0)+IF(AU263&lt;AM263,AQ263+AR263+AS263-AT263,0)+IF(BC263&lt;AM263,AY263+AZ263+BA263-BB263,0)+IF(BK263&lt;AM263,BG263+BH263+BI263-BJ263,0)+IF(BS263&lt;AM263,BO263+BP263+BQ263-BR263,0)+IF(CA263&lt;AM263,BW263+BX263+BY263-BZ263,0)+IF(CI263&lt;AM263,CE263+CF263+CG263-CH263,0))))))</f>
        <v>0</v>
      </c>
      <c r="AO263" s="3">
        <f>IF(Inputs!$B$27&lt;&gt;"Ready","PENDING INPUTS",MIN((AI263+AJ263+AK263),IF(D263&gt;C263,IF(D263=0,0,AL263*C263/D263),AL263+AN263)))</f>
        <v>0</v>
      </c>
      <c r="AP263" s="3">
        <f>IF(Inputs!$B$27&lt;&gt;"Ready","PENDING INPUTS",MAX(0,(AI263+AJ263+AK263)-AO263))</f>
        <v>0</v>
      </c>
      <c r="AQ263" s="3">
        <f>IF(Inputs!$B$27&lt;&gt;"Ready","PENDING INPUTS",AX262)</f>
        <v>0</v>
      </c>
      <c r="AR263" s="3">
        <f>IF(Inputs!$B$27&lt;&gt;"Ready","PENDING INPUTS",IF(A263&lt;=Inputs!$B$6,ROUND(AQ263*Inputs!C18/12,2),0))</f>
        <v>0</v>
      </c>
      <c r="AS263" s="3">
        <f>IF(Inputs!$B$27&lt;&gt;"Ready","PENDING INPUTS",IF(AND(A263&lt;=Inputs!$B$6,AQ263&gt;0),Inputs!G18,0))</f>
        <v>0</v>
      </c>
      <c r="AT263" s="3">
        <f>IF(Inputs!$B$27&lt;&gt;"Ready","PENDING INPUTS",IF(A263&gt;Inputs!$B$6,0,MIN((AQ263+AR263+AS263),IF(Inputs!H18=1,Inputs!D18,MAX(Inputs!F18,ROUND(AQ263*Inputs!E18+AR263+AS263,2))))))</f>
        <v>0</v>
      </c>
      <c r="AU263">
        <f>IF(Inputs!$B$27&lt;&gt;"Ready","PENDING INPUTS",IF(AQ263&lt;=0,99,1+IF(AND(K263&gt;0,OR(K263&lt;AQ263,AND(K263=AQ263,0&lt;4))),1,0)+IF(AND(S263&gt;0,OR(S263&lt;AQ263,AND(S263=AQ263,1&lt;4))),1,0)+IF(AND(AA263&gt;0,OR(AA263&lt;AQ263,AND(AA263=AQ263,2&lt;4))),1,0)+IF(AND(AI263&gt;0,OR(AI263&lt;AQ263,AND(AI263=AQ263,3&lt;4))),1,0)+IF(AND(AY263&gt;0,OR(AY263&lt;AQ263,AND(AY263=AQ263,5&lt;4))),1,0)+IF(AND(BG263&gt;0,OR(BG263&lt;AQ263,AND(BG263=AQ263,6&lt;4))),1,0)+IF(AND(BO263&gt;0,OR(BO263&lt;AQ263,AND(BO263=AQ263,7&lt;4))),1,0)+IF(AND(BW263&gt;0,OR(BW263&lt;AQ263,AND(BW263=AQ263,8&lt;4))),1,0)+IF(AND(CE263&gt;0,OR(CE263&lt;AQ263,AND(CE263=AQ263,9&lt;4))),1,0)))</f>
        <v>99</v>
      </c>
      <c r="AV263" s="3">
        <f>IF(Inputs!$B$27&lt;&gt;"Ready","PENDING INPUTS",IF(A263&gt;Inputs!$B$6,0,MIN(MAX(0,(AQ263+AR263+AS263)-AT263),MAX(0,C263-D263-(IF(O263&lt;AU263,K263+L263+M263-N263,0)+IF(W263&lt;AU263,S263+T263+U263-V263,0)+IF(AE263&lt;AU263,AA263+AB263+AC263-AD263,0)+IF(AM263&lt;AU263,AI263+AJ263+AK263-AL263,0)+IF(AU263&lt;AU263,AQ263+AR263+AS263-AT263,0)+IF(BC263&lt;AU263,AY263+AZ263+BA263-BB263,0)+IF(BK263&lt;AU263,BG263+BH263+BI263-BJ263,0)+IF(BS263&lt;AU263,BO263+BP263+BQ263-BR263,0)+IF(CA263&lt;AU263,BW263+BX263+BY263-BZ263,0)+IF(CI263&lt;AU263,CE263+CF263+CG263-CH263,0))))))</f>
        <v>0</v>
      </c>
      <c r="AW263" s="3">
        <f>IF(Inputs!$B$27&lt;&gt;"Ready","PENDING INPUTS",MIN((AQ263+AR263+AS263),IF(D263&gt;C263,IF(D263=0,0,AT263*C263/D263),AT263+AV263)))</f>
        <v>0</v>
      </c>
      <c r="AX263" s="3">
        <f>IF(Inputs!$B$27&lt;&gt;"Ready","PENDING INPUTS",MAX(0,(AQ263+AR263+AS263)-AW263))</f>
        <v>0</v>
      </c>
      <c r="AY263" s="3">
        <f>IF(Inputs!$B$27&lt;&gt;"Ready","PENDING INPUTS",BF262)</f>
        <v>0</v>
      </c>
      <c r="AZ263" s="3">
        <f>IF(Inputs!$B$27&lt;&gt;"Ready","PENDING INPUTS",IF(A263&lt;=Inputs!$B$6,ROUND(AY263*Inputs!C19/12,2),0))</f>
        <v>0</v>
      </c>
      <c r="BA263" s="3">
        <f>IF(Inputs!$B$27&lt;&gt;"Ready","PENDING INPUTS",IF(AND(A263&lt;=Inputs!$B$6,AY263&gt;0),Inputs!G19,0))</f>
        <v>0</v>
      </c>
      <c r="BB263" s="3">
        <f>IF(Inputs!$B$27&lt;&gt;"Ready","PENDING INPUTS",IF(A263&gt;Inputs!$B$6,0,MIN((AY263+AZ263+BA263),IF(Inputs!H19=1,Inputs!D19,MAX(Inputs!F19,ROUND(AY263*Inputs!E19+AZ263+BA263,2))))))</f>
        <v>0</v>
      </c>
      <c r="BC263">
        <f>IF(Inputs!$B$27&lt;&gt;"Ready","PENDING INPUTS",IF(AY263&lt;=0,99,1+IF(AND(K263&gt;0,OR(K263&lt;AY263,AND(K263=AY263,0&lt;5))),1,0)+IF(AND(S263&gt;0,OR(S263&lt;AY263,AND(S263=AY263,1&lt;5))),1,0)+IF(AND(AA263&gt;0,OR(AA263&lt;AY263,AND(AA263=AY263,2&lt;5))),1,0)+IF(AND(AI263&gt;0,OR(AI263&lt;AY263,AND(AI263=AY263,3&lt;5))),1,0)+IF(AND(AQ263&gt;0,OR(AQ263&lt;AY263,AND(AQ263=AY263,4&lt;5))),1,0)+IF(AND(BG263&gt;0,OR(BG263&lt;AY263,AND(BG263=AY263,6&lt;5))),1,0)+IF(AND(BO263&gt;0,OR(BO263&lt;AY263,AND(BO263=AY263,7&lt;5))),1,0)+IF(AND(BW263&gt;0,OR(BW263&lt;AY263,AND(BW263=AY263,8&lt;5))),1,0)+IF(AND(CE263&gt;0,OR(CE263&lt;AY263,AND(CE263=AY263,9&lt;5))),1,0)))</f>
        <v>99</v>
      </c>
      <c r="BD263" s="3">
        <f>IF(Inputs!$B$27&lt;&gt;"Ready","PENDING INPUTS",IF(A263&gt;Inputs!$B$6,0,MIN(MAX(0,(AY263+AZ263+BA263)-BB263),MAX(0,C263-D263-(IF(O263&lt;BC263,K263+L263+M263-N263,0)+IF(W263&lt;BC263,S263+T263+U263-V263,0)+IF(AE263&lt;BC263,AA263+AB263+AC263-AD263,0)+IF(AM263&lt;BC263,AI263+AJ263+AK263-AL263,0)+IF(AU263&lt;BC263,AQ263+AR263+AS263-AT263,0)+IF(BC263&lt;BC263,AY263+AZ263+BA263-BB263,0)+IF(BK263&lt;BC263,BG263+BH263+BI263-BJ263,0)+IF(BS263&lt;BC263,BO263+BP263+BQ263-BR263,0)+IF(CA263&lt;BC263,BW263+BX263+BY263-BZ263,0)+IF(CI263&lt;BC263,CE263+CF263+CG263-CH263,0))))))</f>
        <v>0</v>
      </c>
      <c r="BE263" s="3">
        <f>IF(Inputs!$B$27&lt;&gt;"Ready","PENDING INPUTS",MIN((AY263+AZ263+BA263),IF(D263&gt;C263,IF(D263=0,0,BB263*C263/D263),BB263+BD263)))</f>
        <v>0</v>
      </c>
      <c r="BF263" s="3">
        <f>IF(Inputs!$B$27&lt;&gt;"Ready","PENDING INPUTS",MAX(0,(AY263+AZ263+BA263)-BE263))</f>
        <v>0</v>
      </c>
      <c r="BG263" s="3">
        <f>IF(Inputs!$B$27&lt;&gt;"Ready","PENDING INPUTS",BN262)</f>
        <v>0</v>
      </c>
      <c r="BH263" s="3">
        <f>IF(Inputs!$B$27&lt;&gt;"Ready","PENDING INPUTS",IF(A263&lt;=Inputs!$B$6,ROUND(BG263*Inputs!C20/12,2),0))</f>
        <v>0</v>
      </c>
      <c r="BI263" s="3">
        <f>IF(Inputs!$B$27&lt;&gt;"Ready","PENDING INPUTS",IF(AND(A263&lt;=Inputs!$B$6,BG263&gt;0),Inputs!G20,0))</f>
        <v>0</v>
      </c>
      <c r="BJ263" s="3">
        <f>IF(Inputs!$B$27&lt;&gt;"Ready","PENDING INPUTS",IF(A263&gt;Inputs!$B$6,0,MIN((BG263+BH263+BI263),IF(Inputs!H20=1,Inputs!D20,MAX(Inputs!F20,ROUND(BG263*Inputs!E20+BH263+BI263,2))))))</f>
        <v>0</v>
      </c>
      <c r="BK263">
        <f>IF(Inputs!$B$27&lt;&gt;"Ready","PENDING INPUTS",IF(BG263&lt;=0,99,1+IF(AND(K263&gt;0,OR(K263&lt;BG263,AND(K263=BG263,0&lt;6))),1,0)+IF(AND(S263&gt;0,OR(S263&lt;BG263,AND(S263=BG263,1&lt;6))),1,0)+IF(AND(AA263&gt;0,OR(AA263&lt;BG263,AND(AA263=BG263,2&lt;6))),1,0)+IF(AND(AI263&gt;0,OR(AI263&lt;BG263,AND(AI263=BG263,3&lt;6))),1,0)+IF(AND(AQ263&gt;0,OR(AQ263&lt;BG263,AND(AQ263=BG263,4&lt;6))),1,0)+IF(AND(AY263&gt;0,OR(AY263&lt;BG263,AND(AY263=BG263,5&lt;6))),1,0)+IF(AND(BO263&gt;0,OR(BO263&lt;BG263,AND(BO263=BG263,7&lt;6))),1,0)+IF(AND(BW263&gt;0,OR(BW263&lt;BG263,AND(BW263=BG263,8&lt;6))),1,0)+IF(AND(CE263&gt;0,OR(CE263&lt;BG263,AND(CE263=BG263,9&lt;6))),1,0)))</f>
        <v>99</v>
      </c>
      <c r="BL263" s="3">
        <f>IF(Inputs!$B$27&lt;&gt;"Ready","PENDING INPUTS",IF(A263&gt;Inputs!$B$6,0,MIN(MAX(0,(BG263+BH263+BI263)-BJ263),MAX(0,C263-D263-(IF(O263&lt;BK263,K263+L263+M263-N263,0)+IF(W263&lt;BK263,S263+T263+U263-V263,0)+IF(AE263&lt;BK263,AA263+AB263+AC263-AD263,0)+IF(AM263&lt;BK263,AI263+AJ263+AK263-AL263,0)+IF(AU263&lt;BK263,AQ263+AR263+AS263-AT263,0)+IF(BC263&lt;BK263,AY263+AZ263+BA263-BB263,0)+IF(BK263&lt;BK263,BG263+BH263+BI263-BJ263,0)+IF(BS263&lt;BK263,BO263+BP263+BQ263-BR263,0)+IF(CA263&lt;BK263,BW263+BX263+BY263-BZ263,0)+IF(CI263&lt;BK263,CE263+CF263+CG263-CH263,0))))))</f>
        <v>0</v>
      </c>
      <c r="BM263" s="3">
        <f>IF(Inputs!$B$27&lt;&gt;"Ready","PENDING INPUTS",MIN((BG263+BH263+BI263),IF(D263&gt;C263,IF(D263=0,0,BJ263*C263/D263),BJ263+BL263)))</f>
        <v>0</v>
      </c>
      <c r="BN263" s="3">
        <f>IF(Inputs!$B$27&lt;&gt;"Ready","PENDING INPUTS",MAX(0,(BG263+BH263+BI263)-BM263))</f>
        <v>0</v>
      </c>
      <c r="BO263" s="3">
        <f>IF(Inputs!$B$27&lt;&gt;"Ready","PENDING INPUTS",BV262)</f>
        <v>0</v>
      </c>
      <c r="BP263" s="3">
        <f>IF(Inputs!$B$27&lt;&gt;"Ready","PENDING INPUTS",IF(A263&lt;=Inputs!$B$6,ROUND(BO263*Inputs!C21/12,2),0))</f>
        <v>0</v>
      </c>
      <c r="BQ263" s="3">
        <f>IF(Inputs!$B$27&lt;&gt;"Ready","PENDING INPUTS",IF(AND(A263&lt;=Inputs!$B$6,BO263&gt;0),Inputs!G21,0))</f>
        <v>0</v>
      </c>
      <c r="BR263" s="3">
        <f>IF(Inputs!$B$27&lt;&gt;"Ready","PENDING INPUTS",IF(A263&gt;Inputs!$B$6,0,MIN((BO263+BP263+BQ263),IF(Inputs!H21=1,Inputs!D21,MAX(Inputs!F21,ROUND(BO263*Inputs!E21+BP263+BQ263,2))))))</f>
        <v>0</v>
      </c>
      <c r="BS263">
        <f>IF(Inputs!$B$27&lt;&gt;"Ready","PENDING INPUTS",IF(BO263&lt;=0,99,1+IF(AND(K263&gt;0,OR(K263&lt;BO263,AND(K263=BO263,0&lt;7))),1,0)+IF(AND(S263&gt;0,OR(S263&lt;BO263,AND(S263=BO263,1&lt;7))),1,0)+IF(AND(AA263&gt;0,OR(AA263&lt;BO263,AND(AA263=BO263,2&lt;7))),1,0)+IF(AND(AI263&gt;0,OR(AI263&lt;BO263,AND(AI263=BO263,3&lt;7))),1,0)+IF(AND(AQ263&gt;0,OR(AQ263&lt;BO263,AND(AQ263=BO263,4&lt;7))),1,0)+IF(AND(AY263&gt;0,OR(AY263&lt;BO263,AND(AY263=BO263,5&lt;7))),1,0)+IF(AND(BG263&gt;0,OR(BG263&lt;BO263,AND(BG263=BO263,6&lt;7))),1,0)+IF(AND(BW263&gt;0,OR(BW263&lt;BO263,AND(BW263=BO263,8&lt;7))),1,0)+IF(AND(CE263&gt;0,OR(CE263&lt;BO263,AND(CE263=BO263,9&lt;7))),1,0)))</f>
        <v>99</v>
      </c>
      <c r="BT263" s="3">
        <f>IF(Inputs!$B$27&lt;&gt;"Ready","PENDING INPUTS",IF(A263&gt;Inputs!$B$6,0,MIN(MAX(0,(BO263+BP263+BQ263)-BR263),MAX(0,C263-D263-(IF(O263&lt;BS263,K263+L263+M263-N263,0)+IF(W263&lt;BS263,S263+T263+U263-V263,0)+IF(AE263&lt;BS263,AA263+AB263+AC263-AD263,0)+IF(AM263&lt;BS263,AI263+AJ263+AK263-AL263,0)+IF(AU263&lt;BS263,AQ263+AR263+AS263-AT263,0)+IF(BC263&lt;BS263,AY263+AZ263+BA263-BB263,0)+IF(BK263&lt;BS263,BG263+BH263+BI263-BJ263,0)+IF(BS263&lt;BS263,BO263+BP263+BQ263-BR263,0)+IF(CA263&lt;BS263,BW263+BX263+BY263-BZ263,0)+IF(CI263&lt;BS263,CE263+CF263+CG263-CH263,0))))))</f>
        <v>0</v>
      </c>
      <c r="BU263" s="3">
        <f>IF(Inputs!$B$27&lt;&gt;"Ready","PENDING INPUTS",MIN((BO263+BP263+BQ263),IF(D263&gt;C263,IF(D263=0,0,BR263*C263/D263),BR263+BT263)))</f>
        <v>0</v>
      </c>
      <c r="BV263" s="3">
        <f>IF(Inputs!$B$27&lt;&gt;"Ready","PENDING INPUTS",MAX(0,(BO263+BP263+BQ263)-BU263))</f>
        <v>0</v>
      </c>
      <c r="BW263" s="3">
        <f>IF(Inputs!$B$27&lt;&gt;"Ready","PENDING INPUTS",CD262)</f>
        <v>0</v>
      </c>
      <c r="BX263" s="3">
        <f>IF(Inputs!$B$27&lt;&gt;"Ready","PENDING INPUTS",IF(A263&lt;=Inputs!$B$6,ROUND(BW263*Inputs!C22/12,2),0))</f>
        <v>0</v>
      </c>
      <c r="BY263" s="3">
        <f>IF(Inputs!$B$27&lt;&gt;"Ready","PENDING INPUTS",IF(AND(A263&lt;=Inputs!$B$6,BW263&gt;0),Inputs!G22,0))</f>
        <v>0</v>
      </c>
      <c r="BZ263" s="3">
        <f>IF(Inputs!$B$27&lt;&gt;"Ready","PENDING INPUTS",IF(A263&gt;Inputs!$B$6,0,MIN((BW263+BX263+BY263),IF(Inputs!H22=1,Inputs!D22,MAX(Inputs!F22,ROUND(BW263*Inputs!E22+BX263+BY263,2))))))</f>
        <v>0</v>
      </c>
      <c r="CA263">
        <f>IF(Inputs!$B$27&lt;&gt;"Ready","PENDING INPUTS",IF(BW263&lt;=0,99,1+IF(AND(K263&gt;0,OR(K263&lt;BW263,AND(K263=BW263,0&lt;8))),1,0)+IF(AND(S263&gt;0,OR(S263&lt;BW263,AND(S263=BW263,1&lt;8))),1,0)+IF(AND(AA263&gt;0,OR(AA263&lt;BW263,AND(AA263=BW263,2&lt;8))),1,0)+IF(AND(AI263&gt;0,OR(AI263&lt;BW263,AND(AI263=BW263,3&lt;8))),1,0)+IF(AND(AQ263&gt;0,OR(AQ263&lt;BW263,AND(AQ263=BW263,4&lt;8))),1,0)+IF(AND(AY263&gt;0,OR(AY263&lt;BW263,AND(AY263=BW263,5&lt;8))),1,0)+IF(AND(BG263&gt;0,OR(BG263&lt;BW263,AND(BG263=BW263,6&lt;8))),1,0)+IF(AND(BO263&gt;0,OR(BO263&lt;BW263,AND(BO263=BW263,7&lt;8))),1,0)+IF(AND(CE263&gt;0,OR(CE263&lt;BW263,AND(CE263=BW263,9&lt;8))),1,0)))</f>
        <v>99</v>
      </c>
      <c r="CB263" s="3">
        <f>IF(Inputs!$B$27&lt;&gt;"Ready","PENDING INPUTS",IF(A263&gt;Inputs!$B$6,0,MIN(MAX(0,(BW263+BX263+BY263)-BZ263),MAX(0,C263-D263-(IF(O263&lt;CA263,K263+L263+M263-N263,0)+IF(W263&lt;CA263,S263+T263+U263-V263,0)+IF(AE263&lt;CA263,AA263+AB263+AC263-AD263,0)+IF(AM263&lt;CA263,AI263+AJ263+AK263-AL263,0)+IF(AU263&lt;CA263,AQ263+AR263+AS263-AT263,0)+IF(BC263&lt;CA263,AY263+AZ263+BA263-BB263,0)+IF(BK263&lt;CA263,BG263+BH263+BI263-BJ263,0)+IF(BS263&lt;CA263,BO263+BP263+BQ263-BR263,0)+IF(CA263&lt;CA263,BW263+BX263+BY263-BZ263,0)+IF(CI263&lt;CA263,CE263+CF263+CG263-CH263,0))))))</f>
        <v>0</v>
      </c>
      <c r="CC263" s="3">
        <f>IF(Inputs!$B$27&lt;&gt;"Ready","PENDING INPUTS",MIN((BW263+BX263+BY263),IF(D263&gt;C263,IF(D263=0,0,BZ263*C263/D263),BZ263+CB263)))</f>
        <v>0</v>
      </c>
      <c r="CD263" s="3">
        <f>IF(Inputs!$B$27&lt;&gt;"Ready","PENDING INPUTS",MAX(0,(BW263+BX263+BY263)-CC263))</f>
        <v>0</v>
      </c>
      <c r="CE263" s="3">
        <f>IF(Inputs!$B$27&lt;&gt;"Ready","PENDING INPUTS",CL262)</f>
        <v>0</v>
      </c>
      <c r="CF263" s="3">
        <f>IF(Inputs!$B$27&lt;&gt;"Ready","PENDING INPUTS",IF(A263&lt;=Inputs!$B$6,ROUND(CE263*Inputs!C23/12,2),0))</f>
        <v>0</v>
      </c>
      <c r="CG263" s="3">
        <f>IF(Inputs!$B$27&lt;&gt;"Ready","PENDING INPUTS",IF(AND(A263&lt;=Inputs!$B$6,CE263&gt;0),Inputs!G23,0))</f>
        <v>0</v>
      </c>
      <c r="CH263" s="3">
        <f>IF(Inputs!$B$27&lt;&gt;"Ready","PENDING INPUTS",IF(A263&gt;Inputs!$B$6,0,MIN((CE263+CF263+CG263),IF(Inputs!H23=1,Inputs!D23,MAX(Inputs!F23,ROUND(CE263*Inputs!E23+CF263+CG263,2))))))</f>
        <v>0</v>
      </c>
      <c r="CI263">
        <f>IF(Inputs!$B$27&lt;&gt;"Ready","PENDING INPUTS",IF(CE263&lt;=0,99,1+IF(AND(K263&gt;0,OR(K263&lt;CE263,AND(K263=CE263,0&lt;9))),1,0)+IF(AND(S263&gt;0,OR(S263&lt;CE263,AND(S263=CE263,1&lt;9))),1,0)+IF(AND(AA263&gt;0,OR(AA263&lt;CE263,AND(AA263=CE263,2&lt;9))),1,0)+IF(AND(AI263&gt;0,OR(AI263&lt;CE263,AND(AI263=CE263,3&lt;9))),1,0)+IF(AND(AQ263&gt;0,OR(AQ263&lt;CE263,AND(AQ263=CE263,4&lt;9))),1,0)+IF(AND(AY263&gt;0,OR(AY263&lt;CE263,AND(AY263=CE263,5&lt;9))),1,0)+IF(AND(BG263&gt;0,OR(BG263&lt;CE263,AND(BG263=CE263,6&lt;9))),1,0)+IF(AND(BO263&gt;0,OR(BO263&lt;CE263,AND(BO263=CE263,7&lt;9))),1,0)+IF(AND(BW263&gt;0,OR(BW263&lt;CE263,AND(BW263=CE263,8&lt;9))),1,0)))</f>
        <v>99</v>
      </c>
      <c r="CJ263" s="3">
        <f>IF(Inputs!$B$27&lt;&gt;"Ready","PENDING INPUTS",IF(A263&gt;Inputs!$B$6,0,MIN(MAX(0,(CE263+CF263+CG263)-CH263),MAX(0,C263-D263-(IF(O263&lt;CI263,K263+L263+M263-N263,0)+IF(W263&lt;CI263,S263+T263+U263-V263,0)+IF(AE263&lt;CI263,AA263+AB263+AC263-AD263,0)+IF(AM263&lt;CI263,AI263+AJ263+AK263-AL263,0)+IF(AU263&lt;CI263,AQ263+AR263+AS263-AT263,0)+IF(BC263&lt;CI263,AY263+AZ263+BA263-BB263,0)+IF(BK263&lt;CI263,BG263+BH263+BI263-BJ263,0)+IF(BS263&lt;CI263,BO263+BP263+BQ263-BR263,0)+IF(CA263&lt;CI263,BW263+BX263+BY263-BZ263,0)+IF(CI263&lt;CI263,CE263+CF263+CG263-CH263,0))))))</f>
        <v>0</v>
      </c>
      <c r="CK263" s="3">
        <f>IF(Inputs!$B$27&lt;&gt;"Ready","PENDING INPUTS",MIN((CE263+CF263+CG263),IF(D263&gt;C263,IF(D263=0,0,CH263*C263/D263),CH263+CJ263)))</f>
        <v>0</v>
      </c>
      <c r="CL263" s="3">
        <f>IF(Inputs!$B$27&lt;&gt;"Ready","PENDING INPUTS",MAX(0,(CE263+CF263+CG263)-CK263))</f>
        <v>0</v>
      </c>
    </row>
    <row r="264" spans="1:90" ht="27.95" customHeight="1" x14ac:dyDescent="0.25">
      <c r="A264">
        <v>260</v>
      </c>
      <c r="B264" s="13">
        <f>IF(Inputs!$B$27&lt;&gt;"Ready","PENDING INPUTS",EDATE(Inputs!$B$5,A264-1))</f>
        <v>54179</v>
      </c>
      <c r="C264" s="3">
        <f>IF(Inputs!$B$27&lt;&gt;"Ready","PENDING INPUTS",IF(A264&lt;=Inputs!$B$6,MAX(0,Inputs!$B$4+IF(A264=Inputs!$B$7,Inputs!$B$8,0)+IF(A264=Inputs!$B$9,Inputs!$B$10,0)),0))</f>
        <v>0</v>
      </c>
      <c r="D264" s="3">
        <f>IF(Inputs!$B$27&lt;&gt;"Ready","PENDING INPUTS",SUM(N264,V264,AD264,AL264,AT264,BB264,BJ264,BR264,BZ264,CH264))</f>
        <v>0</v>
      </c>
      <c r="E264" s="3">
        <f>IF(Inputs!$B$27&lt;&gt;"Ready","PENDING INPUTS",MAX(0,D264-C264))</f>
        <v>0</v>
      </c>
      <c r="F264" s="3">
        <f>IF(Inputs!$B$27&lt;&gt;"Ready","PENDING INPUTS",SUM(Q264,Y264,AG264,AO264,AW264,BE264,BM264,BU264,CC264,CK264))</f>
        <v>0</v>
      </c>
      <c r="G264" s="3">
        <f>IF(Inputs!$B$27&lt;&gt;"Ready","PENDING INPUTS",SUM(L264,T264,AB264,AJ264,AR264,AZ264,BH264,BP264,BX264,CF264))</f>
        <v>0</v>
      </c>
      <c r="H264" s="3">
        <f>IF(Inputs!$B$27&lt;&gt;"Ready","PENDING INPUTS",SUM(M264,U264,AC264,AK264,AS264,BA264,BI264,BQ264,BY264,CG264))</f>
        <v>0</v>
      </c>
      <c r="I264" s="3">
        <f>IF(Inputs!$B$27&lt;&gt;"Ready","PENDING INPUTS",SUM(R264,Z264,AH264,AP264,AX264,BF264,BN264,BV264,CD264,CL264))</f>
        <v>0</v>
      </c>
      <c r="J264" t="str">
        <f>IF(Inputs!$B$27&lt;&gt;"Ready","PENDING INPUTS",IF(A264&gt;Inputs!$B$6,"Beyond horizon",IF(E264&gt;0.005,"MINIMUM SHORTFALL",IF(I264&lt;0.005,"Paid off","In progress"))))</f>
        <v>Beyond horizon</v>
      </c>
      <c r="K264" s="3">
        <f>IF(Inputs!$B$27&lt;&gt;"Ready","PENDING INPUTS",R263)</f>
        <v>0</v>
      </c>
      <c r="L264" s="3">
        <f>IF(Inputs!$B$27&lt;&gt;"Ready","PENDING INPUTS",IF(A264&lt;=Inputs!$B$6,ROUND(K264*Inputs!C14/12,2),0))</f>
        <v>0</v>
      </c>
      <c r="M264" s="3">
        <f>IF(Inputs!$B$27&lt;&gt;"Ready","PENDING INPUTS",IF(AND(A264&lt;=Inputs!$B$6,K264&gt;0),Inputs!G14,0))</f>
        <v>0</v>
      </c>
      <c r="N264" s="3">
        <f>IF(Inputs!$B$27&lt;&gt;"Ready","PENDING INPUTS",IF(A264&gt;Inputs!$B$6,0,MIN((K264+L264+M264),IF(Inputs!H14=1,Inputs!D14,MAX(Inputs!F14,ROUND(K264*Inputs!E14+L264+M264,2))))))</f>
        <v>0</v>
      </c>
      <c r="O264">
        <f>IF(Inputs!$B$27&lt;&gt;"Ready","PENDING INPUTS",IF(K264&lt;=0,99,1+IF(AND(S264&gt;0,OR(S264&lt;K264,AND(S264=K264,1&lt;0))),1,0)+IF(AND(AA264&gt;0,OR(AA264&lt;K264,AND(AA264=K264,2&lt;0))),1,0)+IF(AND(AI264&gt;0,OR(AI264&lt;K264,AND(AI264=K264,3&lt;0))),1,0)+IF(AND(AQ264&gt;0,OR(AQ264&lt;K264,AND(AQ264=K264,4&lt;0))),1,0)+IF(AND(AY264&gt;0,OR(AY264&lt;K264,AND(AY264=K264,5&lt;0))),1,0)+IF(AND(BG264&gt;0,OR(BG264&lt;K264,AND(BG264=K264,6&lt;0))),1,0)+IF(AND(BO264&gt;0,OR(BO264&lt;K264,AND(BO264=K264,7&lt;0))),1,0)+IF(AND(BW264&gt;0,OR(BW264&lt;K264,AND(BW264=K264,8&lt;0))),1,0)+IF(AND(CE264&gt;0,OR(CE264&lt;K264,AND(CE264=K264,9&lt;0))),1,0)))</f>
        <v>99</v>
      </c>
      <c r="P264" s="3">
        <f>IF(Inputs!$B$27&lt;&gt;"Ready","PENDING INPUTS",IF(A264&gt;Inputs!$B$6,0,MIN(MAX(0,(K264+L264+M264)-N264),MAX(0,C264-D264-(IF(O264&lt;O264,K264+L264+M264-N264,0)+IF(W264&lt;O264,S264+T264+U264-V264,0)+IF(AE264&lt;O264,AA264+AB264+AC264-AD264,0)+IF(AM264&lt;O264,AI264+AJ264+AK264-AL264,0)+IF(AU264&lt;O264,AQ264+AR264+AS264-AT264,0)+IF(BC264&lt;O264,AY264+AZ264+BA264-BB264,0)+IF(BK264&lt;O264,BG264+BH264+BI264-BJ264,0)+IF(BS264&lt;O264,BO264+BP264+BQ264-BR264,0)+IF(CA264&lt;O264,BW264+BX264+BY264-BZ264,0)+IF(CI264&lt;O264,CE264+CF264+CG264-CH264,0))))))</f>
        <v>0</v>
      </c>
      <c r="Q264" s="3">
        <f>IF(Inputs!$B$27&lt;&gt;"Ready","PENDING INPUTS",MIN((K264+L264+M264),IF(D264&gt;C264,IF(D264=0,0,N264*C264/D264),N264+P264)))</f>
        <v>0</v>
      </c>
      <c r="R264" s="3">
        <f>IF(Inputs!$B$27&lt;&gt;"Ready","PENDING INPUTS",MAX(0,(K264+L264+M264)-Q264))</f>
        <v>0</v>
      </c>
      <c r="S264" s="3">
        <f>IF(Inputs!$B$27&lt;&gt;"Ready","PENDING INPUTS",Z263)</f>
        <v>0</v>
      </c>
      <c r="T264" s="3">
        <f>IF(Inputs!$B$27&lt;&gt;"Ready","PENDING INPUTS",IF(A264&lt;=Inputs!$B$6,ROUND(S264*Inputs!C15/12,2),0))</f>
        <v>0</v>
      </c>
      <c r="U264" s="3">
        <f>IF(Inputs!$B$27&lt;&gt;"Ready","PENDING INPUTS",IF(AND(A264&lt;=Inputs!$B$6,S264&gt;0),Inputs!G15,0))</f>
        <v>0</v>
      </c>
      <c r="V264" s="3">
        <f>IF(Inputs!$B$27&lt;&gt;"Ready","PENDING INPUTS",IF(A264&gt;Inputs!$B$6,0,MIN((S264+T264+U264),IF(Inputs!H15=1,Inputs!D15,MAX(Inputs!F15,ROUND(S264*Inputs!E15+T264+U264,2))))))</f>
        <v>0</v>
      </c>
      <c r="W264">
        <f>IF(Inputs!$B$27&lt;&gt;"Ready","PENDING INPUTS",IF(S264&lt;=0,99,1+IF(AND(K264&gt;0,OR(K264&lt;S264,AND(K264=S264,0&lt;1))),1,0)+IF(AND(AA264&gt;0,OR(AA264&lt;S264,AND(AA264=S264,2&lt;1))),1,0)+IF(AND(AI264&gt;0,OR(AI264&lt;S264,AND(AI264=S264,3&lt;1))),1,0)+IF(AND(AQ264&gt;0,OR(AQ264&lt;S264,AND(AQ264=S264,4&lt;1))),1,0)+IF(AND(AY264&gt;0,OR(AY264&lt;S264,AND(AY264=S264,5&lt;1))),1,0)+IF(AND(BG264&gt;0,OR(BG264&lt;S264,AND(BG264=S264,6&lt;1))),1,0)+IF(AND(BO264&gt;0,OR(BO264&lt;S264,AND(BO264=S264,7&lt;1))),1,0)+IF(AND(BW264&gt;0,OR(BW264&lt;S264,AND(BW264=S264,8&lt;1))),1,0)+IF(AND(CE264&gt;0,OR(CE264&lt;S264,AND(CE264=S264,9&lt;1))),1,0)))</f>
        <v>99</v>
      </c>
      <c r="X264" s="3">
        <f>IF(Inputs!$B$27&lt;&gt;"Ready","PENDING INPUTS",IF(A264&gt;Inputs!$B$6,0,MIN(MAX(0,(S264+T264+U264)-V264),MAX(0,C264-D264-(IF(O264&lt;W264,K264+L264+M264-N264,0)+IF(W264&lt;W264,S264+T264+U264-V264,0)+IF(AE264&lt;W264,AA264+AB264+AC264-AD264,0)+IF(AM264&lt;W264,AI264+AJ264+AK264-AL264,0)+IF(AU264&lt;W264,AQ264+AR264+AS264-AT264,0)+IF(BC264&lt;W264,AY264+AZ264+BA264-BB264,0)+IF(BK264&lt;W264,BG264+BH264+BI264-BJ264,0)+IF(BS264&lt;W264,BO264+BP264+BQ264-BR264,0)+IF(CA264&lt;W264,BW264+BX264+BY264-BZ264,0)+IF(CI264&lt;W264,CE264+CF264+CG264-CH264,0))))))</f>
        <v>0</v>
      </c>
      <c r="Y264" s="3">
        <f>IF(Inputs!$B$27&lt;&gt;"Ready","PENDING INPUTS",MIN((S264+T264+U264),IF(D264&gt;C264,IF(D264=0,0,V264*C264/D264),V264+X264)))</f>
        <v>0</v>
      </c>
      <c r="Z264" s="3">
        <f>IF(Inputs!$B$27&lt;&gt;"Ready","PENDING INPUTS",MAX(0,(S264+T264+U264)-Y264))</f>
        <v>0</v>
      </c>
      <c r="AA264" s="3">
        <f>IF(Inputs!$B$27&lt;&gt;"Ready","PENDING INPUTS",AH263)</f>
        <v>0</v>
      </c>
      <c r="AB264" s="3">
        <f>IF(Inputs!$B$27&lt;&gt;"Ready","PENDING INPUTS",IF(A264&lt;=Inputs!$B$6,ROUND(AA264*Inputs!C16/12,2),0))</f>
        <v>0</v>
      </c>
      <c r="AC264" s="3">
        <f>IF(Inputs!$B$27&lt;&gt;"Ready","PENDING INPUTS",IF(AND(A264&lt;=Inputs!$B$6,AA264&gt;0),Inputs!G16,0))</f>
        <v>0</v>
      </c>
      <c r="AD264" s="3">
        <f>IF(Inputs!$B$27&lt;&gt;"Ready","PENDING INPUTS",IF(A264&gt;Inputs!$B$6,0,MIN((AA264+AB264+AC264),IF(Inputs!H16=1,Inputs!D16,MAX(Inputs!F16,ROUND(AA264*Inputs!E16+AB264+AC264,2))))))</f>
        <v>0</v>
      </c>
      <c r="AE264">
        <f>IF(Inputs!$B$27&lt;&gt;"Ready","PENDING INPUTS",IF(AA264&lt;=0,99,1+IF(AND(K264&gt;0,OR(K264&lt;AA264,AND(K264=AA264,0&lt;2))),1,0)+IF(AND(S264&gt;0,OR(S264&lt;AA264,AND(S264=AA264,1&lt;2))),1,0)+IF(AND(AI264&gt;0,OR(AI264&lt;AA264,AND(AI264=AA264,3&lt;2))),1,0)+IF(AND(AQ264&gt;0,OR(AQ264&lt;AA264,AND(AQ264=AA264,4&lt;2))),1,0)+IF(AND(AY264&gt;0,OR(AY264&lt;AA264,AND(AY264=AA264,5&lt;2))),1,0)+IF(AND(BG264&gt;0,OR(BG264&lt;AA264,AND(BG264=AA264,6&lt;2))),1,0)+IF(AND(BO264&gt;0,OR(BO264&lt;AA264,AND(BO264=AA264,7&lt;2))),1,0)+IF(AND(BW264&gt;0,OR(BW264&lt;AA264,AND(BW264=AA264,8&lt;2))),1,0)+IF(AND(CE264&gt;0,OR(CE264&lt;AA264,AND(CE264=AA264,9&lt;2))),1,0)))</f>
        <v>99</v>
      </c>
      <c r="AF264" s="3">
        <f>IF(Inputs!$B$27&lt;&gt;"Ready","PENDING INPUTS",IF(A264&gt;Inputs!$B$6,0,MIN(MAX(0,(AA264+AB264+AC264)-AD264),MAX(0,C264-D264-(IF(O264&lt;AE264,K264+L264+M264-N264,0)+IF(W264&lt;AE264,S264+T264+U264-V264,0)+IF(AE264&lt;AE264,AA264+AB264+AC264-AD264,0)+IF(AM264&lt;AE264,AI264+AJ264+AK264-AL264,0)+IF(AU264&lt;AE264,AQ264+AR264+AS264-AT264,0)+IF(BC264&lt;AE264,AY264+AZ264+BA264-BB264,0)+IF(BK264&lt;AE264,BG264+BH264+BI264-BJ264,0)+IF(BS264&lt;AE264,BO264+BP264+BQ264-BR264,0)+IF(CA264&lt;AE264,BW264+BX264+BY264-BZ264,0)+IF(CI264&lt;AE264,CE264+CF264+CG264-CH264,0))))))</f>
        <v>0</v>
      </c>
      <c r="AG264" s="3">
        <f>IF(Inputs!$B$27&lt;&gt;"Ready","PENDING INPUTS",MIN((AA264+AB264+AC264),IF(D264&gt;C264,IF(D264=0,0,AD264*C264/D264),AD264+AF264)))</f>
        <v>0</v>
      </c>
      <c r="AH264" s="3">
        <f>IF(Inputs!$B$27&lt;&gt;"Ready","PENDING INPUTS",MAX(0,(AA264+AB264+AC264)-AG264))</f>
        <v>0</v>
      </c>
      <c r="AI264" s="3">
        <f>IF(Inputs!$B$27&lt;&gt;"Ready","PENDING INPUTS",AP263)</f>
        <v>0</v>
      </c>
      <c r="AJ264" s="3">
        <f>IF(Inputs!$B$27&lt;&gt;"Ready","PENDING INPUTS",IF(A264&lt;=Inputs!$B$6,ROUND(AI264*Inputs!C17/12,2),0))</f>
        <v>0</v>
      </c>
      <c r="AK264" s="3">
        <f>IF(Inputs!$B$27&lt;&gt;"Ready","PENDING INPUTS",IF(AND(A264&lt;=Inputs!$B$6,AI264&gt;0),Inputs!G17,0))</f>
        <v>0</v>
      </c>
      <c r="AL264" s="3">
        <f>IF(Inputs!$B$27&lt;&gt;"Ready","PENDING INPUTS",IF(A264&gt;Inputs!$B$6,0,MIN((AI264+AJ264+AK264),IF(Inputs!H17=1,Inputs!D17,MAX(Inputs!F17,ROUND(AI264*Inputs!E17+AJ264+AK264,2))))))</f>
        <v>0</v>
      </c>
      <c r="AM264">
        <f>IF(Inputs!$B$27&lt;&gt;"Ready","PENDING INPUTS",IF(AI264&lt;=0,99,1+IF(AND(K264&gt;0,OR(K264&lt;AI264,AND(K264=AI264,0&lt;3))),1,0)+IF(AND(S264&gt;0,OR(S264&lt;AI264,AND(S264=AI264,1&lt;3))),1,0)+IF(AND(AA264&gt;0,OR(AA264&lt;AI264,AND(AA264=AI264,2&lt;3))),1,0)+IF(AND(AQ264&gt;0,OR(AQ264&lt;AI264,AND(AQ264=AI264,4&lt;3))),1,0)+IF(AND(AY264&gt;0,OR(AY264&lt;AI264,AND(AY264=AI264,5&lt;3))),1,0)+IF(AND(BG264&gt;0,OR(BG264&lt;AI264,AND(BG264=AI264,6&lt;3))),1,0)+IF(AND(BO264&gt;0,OR(BO264&lt;AI264,AND(BO264=AI264,7&lt;3))),1,0)+IF(AND(BW264&gt;0,OR(BW264&lt;AI264,AND(BW264=AI264,8&lt;3))),1,0)+IF(AND(CE264&gt;0,OR(CE264&lt;AI264,AND(CE264=AI264,9&lt;3))),1,0)))</f>
        <v>99</v>
      </c>
      <c r="AN264" s="3">
        <f>IF(Inputs!$B$27&lt;&gt;"Ready","PENDING INPUTS",IF(A264&gt;Inputs!$B$6,0,MIN(MAX(0,(AI264+AJ264+AK264)-AL264),MAX(0,C264-D264-(IF(O264&lt;AM264,K264+L264+M264-N264,0)+IF(W264&lt;AM264,S264+T264+U264-V264,0)+IF(AE264&lt;AM264,AA264+AB264+AC264-AD264,0)+IF(AM264&lt;AM264,AI264+AJ264+AK264-AL264,0)+IF(AU264&lt;AM264,AQ264+AR264+AS264-AT264,0)+IF(BC264&lt;AM264,AY264+AZ264+BA264-BB264,0)+IF(BK264&lt;AM264,BG264+BH264+BI264-BJ264,0)+IF(BS264&lt;AM264,BO264+BP264+BQ264-BR264,0)+IF(CA264&lt;AM264,BW264+BX264+BY264-BZ264,0)+IF(CI264&lt;AM264,CE264+CF264+CG264-CH264,0))))))</f>
        <v>0</v>
      </c>
      <c r="AO264" s="3">
        <f>IF(Inputs!$B$27&lt;&gt;"Ready","PENDING INPUTS",MIN((AI264+AJ264+AK264),IF(D264&gt;C264,IF(D264=0,0,AL264*C264/D264),AL264+AN264)))</f>
        <v>0</v>
      </c>
      <c r="AP264" s="3">
        <f>IF(Inputs!$B$27&lt;&gt;"Ready","PENDING INPUTS",MAX(0,(AI264+AJ264+AK264)-AO264))</f>
        <v>0</v>
      </c>
      <c r="AQ264" s="3">
        <f>IF(Inputs!$B$27&lt;&gt;"Ready","PENDING INPUTS",AX263)</f>
        <v>0</v>
      </c>
      <c r="AR264" s="3">
        <f>IF(Inputs!$B$27&lt;&gt;"Ready","PENDING INPUTS",IF(A264&lt;=Inputs!$B$6,ROUND(AQ264*Inputs!C18/12,2),0))</f>
        <v>0</v>
      </c>
      <c r="AS264" s="3">
        <f>IF(Inputs!$B$27&lt;&gt;"Ready","PENDING INPUTS",IF(AND(A264&lt;=Inputs!$B$6,AQ264&gt;0),Inputs!G18,0))</f>
        <v>0</v>
      </c>
      <c r="AT264" s="3">
        <f>IF(Inputs!$B$27&lt;&gt;"Ready","PENDING INPUTS",IF(A264&gt;Inputs!$B$6,0,MIN((AQ264+AR264+AS264),IF(Inputs!H18=1,Inputs!D18,MAX(Inputs!F18,ROUND(AQ264*Inputs!E18+AR264+AS264,2))))))</f>
        <v>0</v>
      </c>
      <c r="AU264">
        <f>IF(Inputs!$B$27&lt;&gt;"Ready","PENDING INPUTS",IF(AQ264&lt;=0,99,1+IF(AND(K264&gt;0,OR(K264&lt;AQ264,AND(K264=AQ264,0&lt;4))),1,0)+IF(AND(S264&gt;0,OR(S264&lt;AQ264,AND(S264=AQ264,1&lt;4))),1,0)+IF(AND(AA264&gt;0,OR(AA264&lt;AQ264,AND(AA264=AQ264,2&lt;4))),1,0)+IF(AND(AI264&gt;0,OR(AI264&lt;AQ264,AND(AI264=AQ264,3&lt;4))),1,0)+IF(AND(AY264&gt;0,OR(AY264&lt;AQ264,AND(AY264=AQ264,5&lt;4))),1,0)+IF(AND(BG264&gt;0,OR(BG264&lt;AQ264,AND(BG264=AQ264,6&lt;4))),1,0)+IF(AND(BO264&gt;0,OR(BO264&lt;AQ264,AND(BO264=AQ264,7&lt;4))),1,0)+IF(AND(BW264&gt;0,OR(BW264&lt;AQ264,AND(BW264=AQ264,8&lt;4))),1,0)+IF(AND(CE264&gt;0,OR(CE264&lt;AQ264,AND(CE264=AQ264,9&lt;4))),1,0)))</f>
        <v>99</v>
      </c>
      <c r="AV264" s="3">
        <f>IF(Inputs!$B$27&lt;&gt;"Ready","PENDING INPUTS",IF(A264&gt;Inputs!$B$6,0,MIN(MAX(0,(AQ264+AR264+AS264)-AT264),MAX(0,C264-D264-(IF(O264&lt;AU264,K264+L264+M264-N264,0)+IF(W264&lt;AU264,S264+T264+U264-V264,0)+IF(AE264&lt;AU264,AA264+AB264+AC264-AD264,0)+IF(AM264&lt;AU264,AI264+AJ264+AK264-AL264,0)+IF(AU264&lt;AU264,AQ264+AR264+AS264-AT264,0)+IF(BC264&lt;AU264,AY264+AZ264+BA264-BB264,0)+IF(BK264&lt;AU264,BG264+BH264+BI264-BJ264,0)+IF(BS264&lt;AU264,BO264+BP264+BQ264-BR264,0)+IF(CA264&lt;AU264,BW264+BX264+BY264-BZ264,0)+IF(CI264&lt;AU264,CE264+CF264+CG264-CH264,0))))))</f>
        <v>0</v>
      </c>
      <c r="AW264" s="3">
        <f>IF(Inputs!$B$27&lt;&gt;"Ready","PENDING INPUTS",MIN((AQ264+AR264+AS264),IF(D264&gt;C264,IF(D264=0,0,AT264*C264/D264),AT264+AV264)))</f>
        <v>0</v>
      </c>
      <c r="AX264" s="3">
        <f>IF(Inputs!$B$27&lt;&gt;"Ready","PENDING INPUTS",MAX(0,(AQ264+AR264+AS264)-AW264))</f>
        <v>0</v>
      </c>
      <c r="AY264" s="3">
        <f>IF(Inputs!$B$27&lt;&gt;"Ready","PENDING INPUTS",BF263)</f>
        <v>0</v>
      </c>
      <c r="AZ264" s="3">
        <f>IF(Inputs!$B$27&lt;&gt;"Ready","PENDING INPUTS",IF(A264&lt;=Inputs!$B$6,ROUND(AY264*Inputs!C19/12,2),0))</f>
        <v>0</v>
      </c>
      <c r="BA264" s="3">
        <f>IF(Inputs!$B$27&lt;&gt;"Ready","PENDING INPUTS",IF(AND(A264&lt;=Inputs!$B$6,AY264&gt;0),Inputs!G19,0))</f>
        <v>0</v>
      </c>
      <c r="BB264" s="3">
        <f>IF(Inputs!$B$27&lt;&gt;"Ready","PENDING INPUTS",IF(A264&gt;Inputs!$B$6,0,MIN((AY264+AZ264+BA264),IF(Inputs!H19=1,Inputs!D19,MAX(Inputs!F19,ROUND(AY264*Inputs!E19+AZ264+BA264,2))))))</f>
        <v>0</v>
      </c>
      <c r="BC264">
        <f>IF(Inputs!$B$27&lt;&gt;"Ready","PENDING INPUTS",IF(AY264&lt;=0,99,1+IF(AND(K264&gt;0,OR(K264&lt;AY264,AND(K264=AY264,0&lt;5))),1,0)+IF(AND(S264&gt;0,OR(S264&lt;AY264,AND(S264=AY264,1&lt;5))),1,0)+IF(AND(AA264&gt;0,OR(AA264&lt;AY264,AND(AA264=AY264,2&lt;5))),1,0)+IF(AND(AI264&gt;0,OR(AI264&lt;AY264,AND(AI264=AY264,3&lt;5))),1,0)+IF(AND(AQ264&gt;0,OR(AQ264&lt;AY264,AND(AQ264=AY264,4&lt;5))),1,0)+IF(AND(BG264&gt;0,OR(BG264&lt;AY264,AND(BG264=AY264,6&lt;5))),1,0)+IF(AND(BO264&gt;0,OR(BO264&lt;AY264,AND(BO264=AY264,7&lt;5))),1,0)+IF(AND(BW264&gt;0,OR(BW264&lt;AY264,AND(BW264=AY264,8&lt;5))),1,0)+IF(AND(CE264&gt;0,OR(CE264&lt;AY264,AND(CE264=AY264,9&lt;5))),1,0)))</f>
        <v>99</v>
      </c>
      <c r="BD264" s="3">
        <f>IF(Inputs!$B$27&lt;&gt;"Ready","PENDING INPUTS",IF(A264&gt;Inputs!$B$6,0,MIN(MAX(0,(AY264+AZ264+BA264)-BB264),MAX(0,C264-D264-(IF(O264&lt;BC264,K264+L264+M264-N264,0)+IF(W264&lt;BC264,S264+T264+U264-V264,0)+IF(AE264&lt;BC264,AA264+AB264+AC264-AD264,0)+IF(AM264&lt;BC264,AI264+AJ264+AK264-AL264,0)+IF(AU264&lt;BC264,AQ264+AR264+AS264-AT264,0)+IF(BC264&lt;BC264,AY264+AZ264+BA264-BB264,0)+IF(BK264&lt;BC264,BG264+BH264+BI264-BJ264,0)+IF(BS264&lt;BC264,BO264+BP264+BQ264-BR264,0)+IF(CA264&lt;BC264,BW264+BX264+BY264-BZ264,0)+IF(CI264&lt;BC264,CE264+CF264+CG264-CH264,0))))))</f>
        <v>0</v>
      </c>
      <c r="BE264" s="3">
        <f>IF(Inputs!$B$27&lt;&gt;"Ready","PENDING INPUTS",MIN((AY264+AZ264+BA264),IF(D264&gt;C264,IF(D264=0,0,BB264*C264/D264),BB264+BD264)))</f>
        <v>0</v>
      </c>
      <c r="BF264" s="3">
        <f>IF(Inputs!$B$27&lt;&gt;"Ready","PENDING INPUTS",MAX(0,(AY264+AZ264+BA264)-BE264))</f>
        <v>0</v>
      </c>
      <c r="BG264" s="3">
        <f>IF(Inputs!$B$27&lt;&gt;"Ready","PENDING INPUTS",BN263)</f>
        <v>0</v>
      </c>
      <c r="BH264" s="3">
        <f>IF(Inputs!$B$27&lt;&gt;"Ready","PENDING INPUTS",IF(A264&lt;=Inputs!$B$6,ROUND(BG264*Inputs!C20/12,2),0))</f>
        <v>0</v>
      </c>
      <c r="BI264" s="3">
        <f>IF(Inputs!$B$27&lt;&gt;"Ready","PENDING INPUTS",IF(AND(A264&lt;=Inputs!$B$6,BG264&gt;0),Inputs!G20,0))</f>
        <v>0</v>
      </c>
      <c r="BJ264" s="3">
        <f>IF(Inputs!$B$27&lt;&gt;"Ready","PENDING INPUTS",IF(A264&gt;Inputs!$B$6,0,MIN((BG264+BH264+BI264),IF(Inputs!H20=1,Inputs!D20,MAX(Inputs!F20,ROUND(BG264*Inputs!E20+BH264+BI264,2))))))</f>
        <v>0</v>
      </c>
      <c r="BK264">
        <f>IF(Inputs!$B$27&lt;&gt;"Ready","PENDING INPUTS",IF(BG264&lt;=0,99,1+IF(AND(K264&gt;0,OR(K264&lt;BG264,AND(K264=BG264,0&lt;6))),1,0)+IF(AND(S264&gt;0,OR(S264&lt;BG264,AND(S264=BG264,1&lt;6))),1,0)+IF(AND(AA264&gt;0,OR(AA264&lt;BG264,AND(AA264=BG264,2&lt;6))),1,0)+IF(AND(AI264&gt;0,OR(AI264&lt;BG264,AND(AI264=BG264,3&lt;6))),1,0)+IF(AND(AQ264&gt;0,OR(AQ264&lt;BG264,AND(AQ264=BG264,4&lt;6))),1,0)+IF(AND(AY264&gt;0,OR(AY264&lt;BG264,AND(AY264=BG264,5&lt;6))),1,0)+IF(AND(BO264&gt;0,OR(BO264&lt;BG264,AND(BO264=BG264,7&lt;6))),1,0)+IF(AND(BW264&gt;0,OR(BW264&lt;BG264,AND(BW264=BG264,8&lt;6))),1,0)+IF(AND(CE264&gt;0,OR(CE264&lt;BG264,AND(CE264=BG264,9&lt;6))),1,0)))</f>
        <v>99</v>
      </c>
      <c r="BL264" s="3">
        <f>IF(Inputs!$B$27&lt;&gt;"Ready","PENDING INPUTS",IF(A264&gt;Inputs!$B$6,0,MIN(MAX(0,(BG264+BH264+BI264)-BJ264),MAX(0,C264-D264-(IF(O264&lt;BK264,K264+L264+M264-N264,0)+IF(W264&lt;BK264,S264+T264+U264-V264,0)+IF(AE264&lt;BK264,AA264+AB264+AC264-AD264,0)+IF(AM264&lt;BK264,AI264+AJ264+AK264-AL264,0)+IF(AU264&lt;BK264,AQ264+AR264+AS264-AT264,0)+IF(BC264&lt;BK264,AY264+AZ264+BA264-BB264,0)+IF(BK264&lt;BK264,BG264+BH264+BI264-BJ264,0)+IF(BS264&lt;BK264,BO264+BP264+BQ264-BR264,0)+IF(CA264&lt;BK264,BW264+BX264+BY264-BZ264,0)+IF(CI264&lt;BK264,CE264+CF264+CG264-CH264,0))))))</f>
        <v>0</v>
      </c>
      <c r="BM264" s="3">
        <f>IF(Inputs!$B$27&lt;&gt;"Ready","PENDING INPUTS",MIN((BG264+BH264+BI264),IF(D264&gt;C264,IF(D264=0,0,BJ264*C264/D264),BJ264+BL264)))</f>
        <v>0</v>
      </c>
      <c r="BN264" s="3">
        <f>IF(Inputs!$B$27&lt;&gt;"Ready","PENDING INPUTS",MAX(0,(BG264+BH264+BI264)-BM264))</f>
        <v>0</v>
      </c>
      <c r="BO264" s="3">
        <f>IF(Inputs!$B$27&lt;&gt;"Ready","PENDING INPUTS",BV263)</f>
        <v>0</v>
      </c>
      <c r="BP264" s="3">
        <f>IF(Inputs!$B$27&lt;&gt;"Ready","PENDING INPUTS",IF(A264&lt;=Inputs!$B$6,ROUND(BO264*Inputs!C21/12,2),0))</f>
        <v>0</v>
      </c>
      <c r="BQ264" s="3">
        <f>IF(Inputs!$B$27&lt;&gt;"Ready","PENDING INPUTS",IF(AND(A264&lt;=Inputs!$B$6,BO264&gt;0),Inputs!G21,0))</f>
        <v>0</v>
      </c>
      <c r="BR264" s="3">
        <f>IF(Inputs!$B$27&lt;&gt;"Ready","PENDING INPUTS",IF(A264&gt;Inputs!$B$6,0,MIN((BO264+BP264+BQ264),IF(Inputs!H21=1,Inputs!D21,MAX(Inputs!F21,ROUND(BO264*Inputs!E21+BP264+BQ264,2))))))</f>
        <v>0</v>
      </c>
      <c r="BS264">
        <f>IF(Inputs!$B$27&lt;&gt;"Ready","PENDING INPUTS",IF(BO264&lt;=0,99,1+IF(AND(K264&gt;0,OR(K264&lt;BO264,AND(K264=BO264,0&lt;7))),1,0)+IF(AND(S264&gt;0,OR(S264&lt;BO264,AND(S264=BO264,1&lt;7))),1,0)+IF(AND(AA264&gt;0,OR(AA264&lt;BO264,AND(AA264=BO264,2&lt;7))),1,0)+IF(AND(AI264&gt;0,OR(AI264&lt;BO264,AND(AI264=BO264,3&lt;7))),1,0)+IF(AND(AQ264&gt;0,OR(AQ264&lt;BO264,AND(AQ264=BO264,4&lt;7))),1,0)+IF(AND(AY264&gt;0,OR(AY264&lt;BO264,AND(AY264=BO264,5&lt;7))),1,0)+IF(AND(BG264&gt;0,OR(BG264&lt;BO264,AND(BG264=BO264,6&lt;7))),1,0)+IF(AND(BW264&gt;0,OR(BW264&lt;BO264,AND(BW264=BO264,8&lt;7))),1,0)+IF(AND(CE264&gt;0,OR(CE264&lt;BO264,AND(CE264=BO264,9&lt;7))),1,0)))</f>
        <v>99</v>
      </c>
      <c r="BT264" s="3">
        <f>IF(Inputs!$B$27&lt;&gt;"Ready","PENDING INPUTS",IF(A264&gt;Inputs!$B$6,0,MIN(MAX(0,(BO264+BP264+BQ264)-BR264),MAX(0,C264-D264-(IF(O264&lt;BS264,K264+L264+M264-N264,0)+IF(W264&lt;BS264,S264+T264+U264-V264,0)+IF(AE264&lt;BS264,AA264+AB264+AC264-AD264,0)+IF(AM264&lt;BS264,AI264+AJ264+AK264-AL264,0)+IF(AU264&lt;BS264,AQ264+AR264+AS264-AT264,0)+IF(BC264&lt;BS264,AY264+AZ264+BA264-BB264,0)+IF(BK264&lt;BS264,BG264+BH264+BI264-BJ264,0)+IF(BS264&lt;BS264,BO264+BP264+BQ264-BR264,0)+IF(CA264&lt;BS264,BW264+BX264+BY264-BZ264,0)+IF(CI264&lt;BS264,CE264+CF264+CG264-CH264,0))))))</f>
        <v>0</v>
      </c>
      <c r="BU264" s="3">
        <f>IF(Inputs!$B$27&lt;&gt;"Ready","PENDING INPUTS",MIN((BO264+BP264+BQ264),IF(D264&gt;C264,IF(D264=0,0,BR264*C264/D264),BR264+BT264)))</f>
        <v>0</v>
      </c>
      <c r="BV264" s="3">
        <f>IF(Inputs!$B$27&lt;&gt;"Ready","PENDING INPUTS",MAX(0,(BO264+BP264+BQ264)-BU264))</f>
        <v>0</v>
      </c>
      <c r="BW264" s="3">
        <f>IF(Inputs!$B$27&lt;&gt;"Ready","PENDING INPUTS",CD263)</f>
        <v>0</v>
      </c>
      <c r="BX264" s="3">
        <f>IF(Inputs!$B$27&lt;&gt;"Ready","PENDING INPUTS",IF(A264&lt;=Inputs!$B$6,ROUND(BW264*Inputs!C22/12,2),0))</f>
        <v>0</v>
      </c>
      <c r="BY264" s="3">
        <f>IF(Inputs!$B$27&lt;&gt;"Ready","PENDING INPUTS",IF(AND(A264&lt;=Inputs!$B$6,BW264&gt;0),Inputs!G22,0))</f>
        <v>0</v>
      </c>
      <c r="BZ264" s="3">
        <f>IF(Inputs!$B$27&lt;&gt;"Ready","PENDING INPUTS",IF(A264&gt;Inputs!$B$6,0,MIN((BW264+BX264+BY264),IF(Inputs!H22=1,Inputs!D22,MAX(Inputs!F22,ROUND(BW264*Inputs!E22+BX264+BY264,2))))))</f>
        <v>0</v>
      </c>
      <c r="CA264">
        <f>IF(Inputs!$B$27&lt;&gt;"Ready","PENDING INPUTS",IF(BW264&lt;=0,99,1+IF(AND(K264&gt;0,OR(K264&lt;BW264,AND(K264=BW264,0&lt;8))),1,0)+IF(AND(S264&gt;0,OR(S264&lt;BW264,AND(S264=BW264,1&lt;8))),1,0)+IF(AND(AA264&gt;0,OR(AA264&lt;BW264,AND(AA264=BW264,2&lt;8))),1,0)+IF(AND(AI264&gt;0,OR(AI264&lt;BW264,AND(AI264=BW264,3&lt;8))),1,0)+IF(AND(AQ264&gt;0,OR(AQ264&lt;BW264,AND(AQ264=BW264,4&lt;8))),1,0)+IF(AND(AY264&gt;0,OR(AY264&lt;BW264,AND(AY264=BW264,5&lt;8))),1,0)+IF(AND(BG264&gt;0,OR(BG264&lt;BW264,AND(BG264=BW264,6&lt;8))),1,0)+IF(AND(BO264&gt;0,OR(BO264&lt;BW264,AND(BO264=BW264,7&lt;8))),1,0)+IF(AND(CE264&gt;0,OR(CE264&lt;BW264,AND(CE264=BW264,9&lt;8))),1,0)))</f>
        <v>99</v>
      </c>
      <c r="CB264" s="3">
        <f>IF(Inputs!$B$27&lt;&gt;"Ready","PENDING INPUTS",IF(A264&gt;Inputs!$B$6,0,MIN(MAX(0,(BW264+BX264+BY264)-BZ264),MAX(0,C264-D264-(IF(O264&lt;CA264,K264+L264+M264-N264,0)+IF(W264&lt;CA264,S264+T264+U264-V264,0)+IF(AE264&lt;CA264,AA264+AB264+AC264-AD264,0)+IF(AM264&lt;CA264,AI264+AJ264+AK264-AL264,0)+IF(AU264&lt;CA264,AQ264+AR264+AS264-AT264,0)+IF(BC264&lt;CA264,AY264+AZ264+BA264-BB264,0)+IF(BK264&lt;CA264,BG264+BH264+BI264-BJ264,0)+IF(BS264&lt;CA264,BO264+BP264+BQ264-BR264,0)+IF(CA264&lt;CA264,BW264+BX264+BY264-BZ264,0)+IF(CI264&lt;CA264,CE264+CF264+CG264-CH264,0))))))</f>
        <v>0</v>
      </c>
      <c r="CC264" s="3">
        <f>IF(Inputs!$B$27&lt;&gt;"Ready","PENDING INPUTS",MIN((BW264+BX264+BY264),IF(D264&gt;C264,IF(D264=0,0,BZ264*C264/D264),BZ264+CB264)))</f>
        <v>0</v>
      </c>
      <c r="CD264" s="3">
        <f>IF(Inputs!$B$27&lt;&gt;"Ready","PENDING INPUTS",MAX(0,(BW264+BX264+BY264)-CC264))</f>
        <v>0</v>
      </c>
      <c r="CE264" s="3">
        <f>IF(Inputs!$B$27&lt;&gt;"Ready","PENDING INPUTS",CL263)</f>
        <v>0</v>
      </c>
      <c r="CF264" s="3">
        <f>IF(Inputs!$B$27&lt;&gt;"Ready","PENDING INPUTS",IF(A264&lt;=Inputs!$B$6,ROUND(CE264*Inputs!C23/12,2),0))</f>
        <v>0</v>
      </c>
      <c r="CG264" s="3">
        <f>IF(Inputs!$B$27&lt;&gt;"Ready","PENDING INPUTS",IF(AND(A264&lt;=Inputs!$B$6,CE264&gt;0),Inputs!G23,0))</f>
        <v>0</v>
      </c>
      <c r="CH264" s="3">
        <f>IF(Inputs!$B$27&lt;&gt;"Ready","PENDING INPUTS",IF(A264&gt;Inputs!$B$6,0,MIN((CE264+CF264+CG264),IF(Inputs!H23=1,Inputs!D23,MAX(Inputs!F23,ROUND(CE264*Inputs!E23+CF264+CG264,2))))))</f>
        <v>0</v>
      </c>
      <c r="CI264">
        <f>IF(Inputs!$B$27&lt;&gt;"Ready","PENDING INPUTS",IF(CE264&lt;=0,99,1+IF(AND(K264&gt;0,OR(K264&lt;CE264,AND(K264=CE264,0&lt;9))),1,0)+IF(AND(S264&gt;0,OR(S264&lt;CE264,AND(S264=CE264,1&lt;9))),1,0)+IF(AND(AA264&gt;0,OR(AA264&lt;CE264,AND(AA264=CE264,2&lt;9))),1,0)+IF(AND(AI264&gt;0,OR(AI264&lt;CE264,AND(AI264=CE264,3&lt;9))),1,0)+IF(AND(AQ264&gt;0,OR(AQ264&lt;CE264,AND(AQ264=CE264,4&lt;9))),1,0)+IF(AND(AY264&gt;0,OR(AY264&lt;CE264,AND(AY264=CE264,5&lt;9))),1,0)+IF(AND(BG264&gt;0,OR(BG264&lt;CE264,AND(BG264=CE264,6&lt;9))),1,0)+IF(AND(BO264&gt;0,OR(BO264&lt;CE264,AND(BO264=CE264,7&lt;9))),1,0)+IF(AND(BW264&gt;0,OR(BW264&lt;CE264,AND(BW264=CE264,8&lt;9))),1,0)))</f>
        <v>99</v>
      </c>
      <c r="CJ264" s="3">
        <f>IF(Inputs!$B$27&lt;&gt;"Ready","PENDING INPUTS",IF(A264&gt;Inputs!$B$6,0,MIN(MAX(0,(CE264+CF264+CG264)-CH264),MAX(0,C264-D264-(IF(O264&lt;CI264,K264+L264+M264-N264,0)+IF(W264&lt;CI264,S264+T264+U264-V264,0)+IF(AE264&lt;CI264,AA264+AB264+AC264-AD264,0)+IF(AM264&lt;CI264,AI264+AJ264+AK264-AL264,0)+IF(AU264&lt;CI264,AQ264+AR264+AS264-AT264,0)+IF(BC264&lt;CI264,AY264+AZ264+BA264-BB264,0)+IF(BK264&lt;CI264,BG264+BH264+BI264-BJ264,0)+IF(BS264&lt;CI264,BO264+BP264+BQ264-BR264,0)+IF(CA264&lt;CI264,BW264+BX264+BY264-BZ264,0)+IF(CI264&lt;CI264,CE264+CF264+CG264-CH264,0))))))</f>
        <v>0</v>
      </c>
      <c r="CK264" s="3">
        <f>IF(Inputs!$B$27&lt;&gt;"Ready","PENDING INPUTS",MIN((CE264+CF264+CG264),IF(D264&gt;C264,IF(D264=0,0,CH264*C264/D264),CH264+CJ264)))</f>
        <v>0</v>
      </c>
      <c r="CL264" s="3">
        <f>IF(Inputs!$B$27&lt;&gt;"Ready","PENDING INPUTS",MAX(0,(CE264+CF264+CG264)-CK264))</f>
        <v>0</v>
      </c>
    </row>
    <row r="265" spans="1:90" ht="27.95" customHeight="1" x14ac:dyDescent="0.25">
      <c r="A265">
        <v>261</v>
      </c>
      <c r="B265" s="13">
        <f>IF(Inputs!$B$27&lt;&gt;"Ready","PENDING INPUTS",EDATE(Inputs!$B$5,A265-1))</f>
        <v>54210</v>
      </c>
      <c r="C265" s="3">
        <f>IF(Inputs!$B$27&lt;&gt;"Ready","PENDING INPUTS",IF(A265&lt;=Inputs!$B$6,MAX(0,Inputs!$B$4+IF(A265=Inputs!$B$7,Inputs!$B$8,0)+IF(A265=Inputs!$B$9,Inputs!$B$10,0)),0))</f>
        <v>0</v>
      </c>
      <c r="D265" s="3">
        <f>IF(Inputs!$B$27&lt;&gt;"Ready","PENDING INPUTS",SUM(N265,V265,AD265,AL265,AT265,BB265,BJ265,BR265,BZ265,CH265))</f>
        <v>0</v>
      </c>
      <c r="E265" s="3">
        <f>IF(Inputs!$B$27&lt;&gt;"Ready","PENDING INPUTS",MAX(0,D265-C265))</f>
        <v>0</v>
      </c>
      <c r="F265" s="3">
        <f>IF(Inputs!$B$27&lt;&gt;"Ready","PENDING INPUTS",SUM(Q265,Y265,AG265,AO265,AW265,BE265,BM265,BU265,CC265,CK265))</f>
        <v>0</v>
      </c>
      <c r="G265" s="3">
        <f>IF(Inputs!$B$27&lt;&gt;"Ready","PENDING INPUTS",SUM(L265,T265,AB265,AJ265,AR265,AZ265,BH265,BP265,BX265,CF265))</f>
        <v>0</v>
      </c>
      <c r="H265" s="3">
        <f>IF(Inputs!$B$27&lt;&gt;"Ready","PENDING INPUTS",SUM(M265,U265,AC265,AK265,AS265,BA265,BI265,BQ265,BY265,CG265))</f>
        <v>0</v>
      </c>
      <c r="I265" s="3">
        <f>IF(Inputs!$B$27&lt;&gt;"Ready","PENDING INPUTS",SUM(R265,Z265,AH265,AP265,AX265,BF265,BN265,BV265,CD265,CL265))</f>
        <v>0</v>
      </c>
      <c r="J265" t="str">
        <f>IF(Inputs!$B$27&lt;&gt;"Ready","PENDING INPUTS",IF(A265&gt;Inputs!$B$6,"Beyond horizon",IF(E265&gt;0.005,"MINIMUM SHORTFALL",IF(I265&lt;0.005,"Paid off","In progress"))))</f>
        <v>Beyond horizon</v>
      </c>
      <c r="K265" s="3">
        <f>IF(Inputs!$B$27&lt;&gt;"Ready","PENDING INPUTS",R264)</f>
        <v>0</v>
      </c>
      <c r="L265" s="3">
        <f>IF(Inputs!$B$27&lt;&gt;"Ready","PENDING INPUTS",IF(A265&lt;=Inputs!$B$6,ROUND(K265*Inputs!C14/12,2),0))</f>
        <v>0</v>
      </c>
      <c r="M265" s="3">
        <f>IF(Inputs!$B$27&lt;&gt;"Ready","PENDING INPUTS",IF(AND(A265&lt;=Inputs!$B$6,K265&gt;0),Inputs!G14,0))</f>
        <v>0</v>
      </c>
      <c r="N265" s="3">
        <f>IF(Inputs!$B$27&lt;&gt;"Ready","PENDING INPUTS",IF(A265&gt;Inputs!$B$6,0,MIN((K265+L265+M265),IF(Inputs!H14=1,Inputs!D14,MAX(Inputs!F14,ROUND(K265*Inputs!E14+L265+M265,2))))))</f>
        <v>0</v>
      </c>
      <c r="O265">
        <f>IF(Inputs!$B$27&lt;&gt;"Ready","PENDING INPUTS",IF(K265&lt;=0,99,1+IF(AND(S265&gt;0,OR(S265&lt;K265,AND(S265=K265,1&lt;0))),1,0)+IF(AND(AA265&gt;0,OR(AA265&lt;K265,AND(AA265=K265,2&lt;0))),1,0)+IF(AND(AI265&gt;0,OR(AI265&lt;K265,AND(AI265=K265,3&lt;0))),1,0)+IF(AND(AQ265&gt;0,OR(AQ265&lt;K265,AND(AQ265=K265,4&lt;0))),1,0)+IF(AND(AY265&gt;0,OR(AY265&lt;K265,AND(AY265=K265,5&lt;0))),1,0)+IF(AND(BG265&gt;0,OR(BG265&lt;K265,AND(BG265=K265,6&lt;0))),1,0)+IF(AND(BO265&gt;0,OR(BO265&lt;K265,AND(BO265=K265,7&lt;0))),1,0)+IF(AND(BW265&gt;0,OR(BW265&lt;K265,AND(BW265=K265,8&lt;0))),1,0)+IF(AND(CE265&gt;0,OR(CE265&lt;K265,AND(CE265=K265,9&lt;0))),1,0)))</f>
        <v>99</v>
      </c>
      <c r="P265" s="3">
        <f>IF(Inputs!$B$27&lt;&gt;"Ready","PENDING INPUTS",IF(A265&gt;Inputs!$B$6,0,MIN(MAX(0,(K265+L265+M265)-N265),MAX(0,C265-D265-(IF(O265&lt;O265,K265+L265+M265-N265,0)+IF(W265&lt;O265,S265+T265+U265-V265,0)+IF(AE265&lt;O265,AA265+AB265+AC265-AD265,0)+IF(AM265&lt;O265,AI265+AJ265+AK265-AL265,0)+IF(AU265&lt;O265,AQ265+AR265+AS265-AT265,0)+IF(BC265&lt;O265,AY265+AZ265+BA265-BB265,0)+IF(BK265&lt;O265,BG265+BH265+BI265-BJ265,0)+IF(BS265&lt;O265,BO265+BP265+BQ265-BR265,0)+IF(CA265&lt;O265,BW265+BX265+BY265-BZ265,0)+IF(CI265&lt;O265,CE265+CF265+CG265-CH265,0))))))</f>
        <v>0</v>
      </c>
      <c r="Q265" s="3">
        <f>IF(Inputs!$B$27&lt;&gt;"Ready","PENDING INPUTS",MIN((K265+L265+M265),IF(D265&gt;C265,IF(D265=0,0,N265*C265/D265),N265+P265)))</f>
        <v>0</v>
      </c>
      <c r="R265" s="3">
        <f>IF(Inputs!$B$27&lt;&gt;"Ready","PENDING INPUTS",MAX(0,(K265+L265+M265)-Q265))</f>
        <v>0</v>
      </c>
      <c r="S265" s="3">
        <f>IF(Inputs!$B$27&lt;&gt;"Ready","PENDING INPUTS",Z264)</f>
        <v>0</v>
      </c>
      <c r="T265" s="3">
        <f>IF(Inputs!$B$27&lt;&gt;"Ready","PENDING INPUTS",IF(A265&lt;=Inputs!$B$6,ROUND(S265*Inputs!C15/12,2),0))</f>
        <v>0</v>
      </c>
      <c r="U265" s="3">
        <f>IF(Inputs!$B$27&lt;&gt;"Ready","PENDING INPUTS",IF(AND(A265&lt;=Inputs!$B$6,S265&gt;0),Inputs!G15,0))</f>
        <v>0</v>
      </c>
      <c r="V265" s="3">
        <f>IF(Inputs!$B$27&lt;&gt;"Ready","PENDING INPUTS",IF(A265&gt;Inputs!$B$6,0,MIN((S265+T265+U265),IF(Inputs!H15=1,Inputs!D15,MAX(Inputs!F15,ROUND(S265*Inputs!E15+T265+U265,2))))))</f>
        <v>0</v>
      </c>
      <c r="W265">
        <f>IF(Inputs!$B$27&lt;&gt;"Ready","PENDING INPUTS",IF(S265&lt;=0,99,1+IF(AND(K265&gt;0,OR(K265&lt;S265,AND(K265=S265,0&lt;1))),1,0)+IF(AND(AA265&gt;0,OR(AA265&lt;S265,AND(AA265=S265,2&lt;1))),1,0)+IF(AND(AI265&gt;0,OR(AI265&lt;S265,AND(AI265=S265,3&lt;1))),1,0)+IF(AND(AQ265&gt;0,OR(AQ265&lt;S265,AND(AQ265=S265,4&lt;1))),1,0)+IF(AND(AY265&gt;0,OR(AY265&lt;S265,AND(AY265=S265,5&lt;1))),1,0)+IF(AND(BG265&gt;0,OR(BG265&lt;S265,AND(BG265=S265,6&lt;1))),1,0)+IF(AND(BO265&gt;0,OR(BO265&lt;S265,AND(BO265=S265,7&lt;1))),1,0)+IF(AND(BW265&gt;0,OR(BW265&lt;S265,AND(BW265=S265,8&lt;1))),1,0)+IF(AND(CE265&gt;0,OR(CE265&lt;S265,AND(CE265=S265,9&lt;1))),1,0)))</f>
        <v>99</v>
      </c>
      <c r="X265" s="3">
        <f>IF(Inputs!$B$27&lt;&gt;"Ready","PENDING INPUTS",IF(A265&gt;Inputs!$B$6,0,MIN(MAX(0,(S265+T265+U265)-V265),MAX(0,C265-D265-(IF(O265&lt;W265,K265+L265+M265-N265,0)+IF(W265&lt;W265,S265+T265+U265-V265,0)+IF(AE265&lt;W265,AA265+AB265+AC265-AD265,0)+IF(AM265&lt;W265,AI265+AJ265+AK265-AL265,0)+IF(AU265&lt;W265,AQ265+AR265+AS265-AT265,0)+IF(BC265&lt;W265,AY265+AZ265+BA265-BB265,0)+IF(BK265&lt;W265,BG265+BH265+BI265-BJ265,0)+IF(BS265&lt;W265,BO265+BP265+BQ265-BR265,0)+IF(CA265&lt;W265,BW265+BX265+BY265-BZ265,0)+IF(CI265&lt;W265,CE265+CF265+CG265-CH265,0))))))</f>
        <v>0</v>
      </c>
      <c r="Y265" s="3">
        <f>IF(Inputs!$B$27&lt;&gt;"Ready","PENDING INPUTS",MIN((S265+T265+U265),IF(D265&gt;C265,IF(D265=0,0,V265*C265/D265),V265+X265)))</f>
        <v>0</v>
      </c>
      <c r="Z265" s="3">
        <f>IF(Inputs!$B$27&lt;&gt;"Ready","PENDING INPUTS",MAX(0,(S265+T265+U265)-Y265))</f>
        <v>0</v>
      </c>
      <c r="AA265" s="3">
        <f>IF(Inputs!$B$27&lt;&gt;"Ready","PENDING INPUTS",AH264)</f>
        <v>0</v>
      </c>
      <c r="AB265" s="3">
        <f>IF(Inputs!$B$27&lt;&gt;"Ready","PENDING INPUTS",IF(A265&lt;=Inputs!$B$6,ROUND(AA265*Inputs!C16/12,2),0))</f>
        <v>0</v>
      </c>
      <c r="AC265" s="3">
        <f>IF(Inputs!$B$27&lt;&gt;"Ready","PENDING INPUTS",IF(AND(A265&lt;=Inputs!$B$6,AA265&gt;0),Inputs!G16,0))</f>
        <v>0</v>
      </c>
      <c r="AD265" s="3">
        <f>IF(Inputs!$B$27&lt;&gt;"Ready","PENDING INPUTS",IF(A265&gt;Inputs!$B$6,0,MIN((AA265+AB265+AC265),IF(Inputs!H16=1,Inputs!D16,MAX(Inputs!F16,ROUND(AA265*Inputs!E16+AB265+AC265,2))))))</f>
        <v>0</v>
      </c>
      <c r="AE265">
        <f>IF(Inputs!$B$27&lt;&gt;"Ready","PENDING INPUTS",IF(AA265&lt;=0,99,1+IF(AND(K265&gt;0,OR(K265&lt;AA265,AND(K265=AA265,0&lt;2))),1,0)+IF(AND(S265&gt;0,OR(S265&lt;AA265,AND(S265=AA265,1&lt;2))),1,0)+IF(AND(AI265&gt;0,OR(AI265&lt;AA265,AND(AI265=AA265,3&lt;2))),1,0)+IF(AND(AQ265&gt;0,OR(AQ265&lt;AA265,AND(AQ265=AA265,4&lt;2))),1,0)+IF(AND(AY265&gt;0,OR(AY265&lt;AA265,AND(AY265=AA265,5&lt;2))),1,0)+IF(AND(BG265&gt;0,OR(BG265&lt;AA265,AND(BG265=AA265,6&lt;2))),1,0)+IF(AND(BO265&gt;0,OR(BO265&lt;AA265,AND(BO265=AA265,7&lt;2))),1,0)+IF(AND(BW265&gt;0,OR(BW265&lt;AA265,AND(BW265=AA265,8&lt;2))),1,0)+IF(AND(CE265&gt;0,OR(CE265&lt;AA265,AND(CE265=AA265,9&lt;2))),1,0)))</f>
        <v>99</v>
      </c>
      <c r="AF265" s="3">
        <f>IF(Inputs!$B$27&lt;&gt;"Ready","PENDING INPUTS",IF(A265&gt;Inputs!$B$6,0,MIN(MAX(0,(AA265+AB265+AC265)-AD265),MAX(0,C265-D265-(IF(O265&lt;AE265,K265+L265+M265-N265,0)+IF(W265&lt;AE265,S265+T265+U265-V265,0)+IF(AE265&lt;AE265,AA265+AB265+AC265-AD265,0)+IF(AM265&lt;AE265,AI265+AJ265+AK265-AL265,0)+IF(AU265&lt;AE265,AQ265+AR265+AS265-AT265,0)+IF(BC265&lt;AE265,AY265+AZ265+BA265-BB265,0)+IF(BK265&lt;AE265,BG265+BH265+BI265-BJ265,0)+IF(BS265&lt;AE265,BO265+BP265+BQ265-BR265,0)+IF(CA265&lt;AE265,BW265+BX265+BY265-BZ265,0)+IF(CI265&lt;AE265,CE265+CF265+CG265-CH265,0))))))</f>
        <v>0</v>
      </c>
      <c r="AG265" s="3">
        <f>IF(Inputs!$B$27&lt;&gt;"Ready","PENDING INPUTS",MIN((AA265+AB265+AC265),IF(D265&gt;C265,IF(D265=0,0,AD265*C265/D265),AD265+AF265)))</f>
        <v>0</v>
      </c>
      <c r="AH265" s="3">
        <f>IF(Inputs!$B$27&lt;&gt;"Ready","PENDING INPUTS",MAX(0,(AA265+AB265+AC265)-AG265))</f>
        <v>0</v>
      </c>
      <c r="AI265" s="3">
        <f>IF(Inputs!$B$27&lt;&gt;"Ready","PENDING INPUTS",AP264)</f>
        <v>0</v>
      </c>
      <c r="AJ265" s="3">
        <f>IF(Inputs!$B$27&lt;&gt;"Ready","PENDING INPUTS",IF(A265&lt;=Inputs!$B$6,ROUND(AI265*Inputs!C17/12,2),0))</f>
        <v>0</v>
      </c>
      <c r="AK265" s="3">
        <f>IF(Inputs!$B$27&lt;&gt;"Ready","PENDING INPUTS",IF(AND(A265&lt;=Inputs!$B$6,AI265&gt;0),Inputs!G17,0))</f>
        <v>0</v>
      </c>
      <c r="AL265" s="3">
        <f>IF(Inputs!$B$27&lt;&gt;"Ready","PENDING INPUTS",IF(A265&gt;Inputs!$B$6,0,MIN((AI265+AJ265+AK265),IF(Inputs!H17=1,Inputs!D17,MAX(Inputs!F17,ROUND(AI265*Inputs!E17+AJ265+AK265,2))))))</f>
        <v>0</v>
      </c>
      <c r="AM265">
        <f>IF(Inputs!$B$27&lt;&gt;"Ready","PENDING INPUTS",IF(AI265&lt;=0,99,1+IF(AND(K265&gt;0,OR(K265&lt;AI265,AND(K265=AI265,0&lt;3))),1,0)+IF(AND(S265&gt;0,OR(S265&lt;AI265,AND(S265=AI265,1&lt;3))),1,0)+IF(AND(AA265&gt;0,OR(AA265&lt;AI265,AND(AA265=AI265,2&lt;3))),1,0)+IF(AND(AQ265&gt;0,OR(AQ265&lt;AI265,AND(AQ265=AI265,4&lt;3))),1,0)+IF(AND(AY265&gt;0,OR(AY265&lt;AI265,AND(AY265=AI265,5&lt;3))),1,0)+IF(AND(BG265&gt;0,OR(BG265&lt;AI265,AND(BG265=AI265,6&lt;3))),1,0)+IF(AND(BO265&gt;0,OR(BO265&lt;AI265,AND(BO265=AI265,7&lt;3))),1,0)+IF(AND(BW265&gt;0,OR(BW265&lt;AI265,AND(BW265=AI265,8&lt;3))),1,0)+IF(AND(CE265&gt;0,OR(CE265&lt;AI265,AND(CE265=AI265,9&lt;3))),1,0)))</f>
        <v>99</v>
      </c>
      <c r="AN265" s="3">
        <f>IF(Inputs!$B$27&lt;&gt;"Ready","PENDING INPUTS",IF(A265&gt;Inputs!$B$6,0,MIN(MAX(0,(AI265+AJ265+AK265)-AL265),MAX(0,C265-D265-(IF(O265&lt;AM265,K265+L265+M265-N265,0)+IF(W265&lt;AM265,S265+T265+U265-V265,0)+IF(AE265&lt;AM265,AA265+AB265+AC265-AD265,0)+IF(AM265&lt;AM265,AI265+AJ265+AK265-AL265,0)+IF(AU265&lt;AM265,AQ265+AR265+AS265-AT265,0)+IF(BC265&lt;AM265,AY265+AZ265+BA265-BB265,0)+IF(BK265&lt;AM265,BG265+BH265+BI265-BJ265,0)+IF(BS265&lt;AM265,BO265+BP265+BQ265-BR265,0)+IF(CA265&lt;AM265,BW265+BX265+BY265-BZ265,0)+IF(CI265&lt;AM265,CE265+CF265+CG265-CH265,0))))))</f>
        <v>0</v>
      </c>
      <c r="AO265" s="3">
        <f>IF(Inputs!$B$27&lt;&gt;"Ready","PENDING INPUTS",MIN((AI265+AJ265+AK265),IF(D265&gt;C265,IF(D265=0,0,AL265*C265/D265),AL265+AN265)))</f>
        <v>0</v>
      </c>
      <c r="AP265" s="3">
        <f>IF(Inputs!$B$27&lt;&gt;"Ready","PENDING INPUTS",MAX(0,(AI265+AJ265+AK265)-AO265))</f>
        <v>0</v>
      </c>
      <c r="AQ265" s="3">
        <f>IF(Inputs!$B$27&lt;&gt;"Ready","PENDING INPUTS",AX264)</f>
        <v>0</v>
      </c>
      <c r="AR265" s="3">
        <f>IF(Inputs!$B$27&lt;&gt;"Ready","PENDING INPUTS",IF(A265&lt;=Inputs!$B$6,ROUND(AQ265*Inputs!C18/12,2),0))</f>
        <v>0</v>
      </c>
      <c r="AS265" s="3">
        <f>IF(Inputs!$B$27&lt;&gt;"Ready","PENDING INPUTS",IF(AND(A265&lt;=Inputs!$B$6,AQ265&gt;0),Inputs!G18,0))</f>
        <v>0</v>
      </c>
      <c r="AT265" s="3">
        <f>IF(Inputs!$B$27&lt;&gt;"Ready","PENDING INPUTS",IF(A265&gt;Inputs!$B$6,0,MIN((AQ265+AR265+AS265),IF(Inputs!H18=1,Inputs!D18,MAX(Inputs!F18,ROUND(AQ265*Inputs!E18+AR265+AS265,2))))))</f>
        <v>0</v>
      </c>
      <c r="AU265">
        <f>IF(Inputs!$B$27&lt;&gt;"Ready","PENDING INPUTS",IF(AQ265&lt;=0,99,1+IF(AND(K265&gt;0,OR(K265&lt;AQ265,AND(K265=AQ265,0&lt;4))),1,0)+IF(AND(S265&gt;0,OR(S265&lt;AQ265,AND(S265=AQ265,1&lt;4))),1,0)+IF(AND(AA265&gt;0,OR(AA265&lt;AQ265,AND(AA265=AQ265,2&lt;4))),1,0)+IF(AND(AI265&gt;0,OR(AI265&lt;AQ265,AND(AI265=AQ265,3&lt;4))),1,0)+IF(AND(AY265&gt;0,OR(AY265&lt;AQ265,AND(AY265=AQ265,5&lt;4))),1,0)+IF(AND(BG265&gt;0,OR(BG265&lt;AQ265,AND(BG265=AQ265,6&lt;4))),1,0)+IF(AND(BO265&gt;0,OR(BO265&lt;AQ265,AND(BO265=AQ265,7&lt;4))),1,0)+IF(AND(BW265&gt;0,OR(BW265&lt;AQ265,AND(BW265=AQ265,8&lt;4))),1,0)+IF(AND(CE265&gt;0,OR(CE265&lt;AQ265,AND(CE265=AQ265,9&lt;4))),1,0)))</f>
        <v>99</v>
      </c>
      <c r="AV265" s="3">
        <f>IF(Inputs!$B$27&lt;&gt;"Ready","PENDING INPUTS",IF(A265&gt;Inputs!$B$6,0,MIN(MAX(0,(AQ265+AR265+AS265)-AT265),MAX(0,C265-D265-(IF(O265&lt;AU265,K265+L265+M265-N265,0)+IF(W265&lt;AU265,S265+T265+U265-V265,0)+IF(AE265&lt;AU265,AA265+AB265+AC265-AD265,0)+IF(AM265&lt;AU265,AI265+AJ265+AK265-AL265,0)+IF(AU265&lt;AU265,AQ265+AR265+AS265-AT265,0)+IF(BC265&lt;AU265,AY265+AZ265+BA265-BB265,0)+IF(BK265&lt;AU265,BG265+BH265+BI265-BJ265,0)+IF(BS265&lt;AU265,BO265+BP265+BQ265-BR265,0)+IF(CA265&lt;AU265,BW265+BX265+BY265-BZ265,0)+IF(CI265&lt;AU265,CE265+CF265+CG265-CH265,0))))))</f>
        <v>0</v>
      </c>
      <c r="AW265" s="3">
        <f>IF(Inputs!$B$27&lt;&gt;"Ready","PENDING INPUTS",MIN((AQ265+AR265+AS265),IF(D265&gt;C265,IF(D265=0,0,AT265*C265/D265),AT265+AV265)))</f>
        <v>0</v>
      </c>
      <c r="AX265" s="3">
        <f>IF(Inputs!$B$27&lt;&gt;"Ready","PENDING INPUTS",MAX(0,(AQ265+AR265+AS265)-AW265))</f>
        <v>0</v>
      </c>
      <c r="AY265" s="3">
        <f>IF(Inputs!$B$27&lt;&gt;"Ready","PENDING INPUTS",BF264)</f>
        <v>0</v>
      </c>
      <c r="AZ265" s="3">
        <f>IF(Inputs!$B$27&lt;&gt;"Ready","PENDING INPUTS",IF(A265&lt;=Inputs!$B$6,ROUND(AY265*Inputs!C19/12,2),0))</f>
        <v>0</v>
      </c>
      <c r="BA265" s="3">
        <f>IF(Inputs!$B$27&lt;&gt;"Ready","PENDING INPUTS",IF(AND(A265&lt;=Inputs!$B$6,AY265&gt;0),Inputs!G19,0))</f>
        <v>0</v>
      </c>
      <c r="BB265" s="3">
        <f>IF(Inputs!$B$27&lt;&gt;"Ready","PENDING INPUTS",IF(A265&gt;Inputs!$B$6,0,MIN((AY265+AZ265+BA265),IF(Inputs!H19=1,Inputs!D19,MAX(Inputs!F19,ROUND(AY265*Inputs!E19+AZ265+BA265,2))))))</f>
        <v>0</v>
      </c>
      <c r="BC265">
        <f>IF(Inputs!$B$27&lt;&gt;"Ready","PENDING INPUTS",IF(AY265&lt;=0,99,1+IF(AND(K265&gt;0,OR(K265&lt;AY265,AND(K265=AY265,0&lt;5))),1,0)+IF(AND(S265&gt;0,OR(S265&lt;AY265,AND(S265=AY265,1&lt;5))),1,0)+IF(AND(AA265&gt;0,OR(AA265&lt;AY265,AND(AA265=AY265,2&lt;5))),1,0)+IF(AND(AI265&gt;0,OR(AI265&lt;AY265,AND(AI265=AY265,3&lt;5))),1,0)+IF(AND(AQ265&gt;0,OR(AQ265&lt;AY265,AND(AQ265=AY265,4&lt;5))),1,0)+IF(AND(BG265&gt;0,OR(BG265&lt;AY265,AND(BG265=AY265,6&lt;5))),1,0)+IF(AND(BO265&gt;0,OR(BO265&lt;AY265,AND(BO265=AY265,7&lt;5))),1,0)+IF(AND(BW265&gt;0,OR(BW265&lt;AY265,AND(BW265=AY265,8&lt;5))),1,0)+IF(AND(CE265&gt;0,OR(CE265&lt;AY265,AND(CE265=AY265,9&lt;5))),1,0)))</f>
        <v>99</v>
      </c>
      <c r="BD265" s="3">
        <f>IF(Inputs!$B$27&lt;&gt;"Ready","PENDING INPUTS",IF(A265&gt;Inputs!$B$6,0,MIN(MAX(0,(AY265+AZ265+BA265)-BB265),MAX(0,C265-D265-(IF(O265&lt;BC265,K265+L265+M265-N265,0)+IF(W265&lt;BC265,S265+T265+U265-V265,0)+IF(AE265&lt;BC265,AA265+AB265+AC265-AD265,0)+IF(AM265&lt;BC265,AI265+AJ265+AK265-AL265,0)+IF(AU265&lt;BC265,AQ265+AR265+AS265-AT265,0)+IF(BC265&lt;BC265,AY265+AZ265+BA265-BB265,0)+IF(BK265&lt;BC265,BG265+BH265+BI265-BJ265,0)+IF(BS265&lt;BC265,BO265+BP265+BQ265-BR265,0)+IF(CA265&lt;BC265,BW265+BX265+BY265-BZ265,0)+IF(CI265&lt;BC265,CE265+CF265+CG265-CH265,0))))))</f>
        <v>0</v>
      </c>
      <c r="BE265" s="3">
        <f>IF(Inputs!$B$27&lt;&gt;"Ready","PENDING INPUTS",MIN((AY265+AZ265+BA265),IF(D265&gt;C265,IF(D265=0,0,BB265*C265/D265),BB265+BD265)))</f>
        <v>0</v>
      </c>
      <c r="BF265" s="3">
        <f>IF(Inputs!$B$27&lt;&gt;"Ready","PENDING INPUTS",MAX(0,(AY265+AZ265+BA265)-BE265))</f>
        <v>0</v>
      </c>
      <c r="BG265" s="3">
        <f>IF(Inputs!$B$27&lt;&gt;"Ready","PENDING INPUTS",BN264)</f>
        <v>0</v>
      </c>
      <c r="BH265" s="3">
        <f>IF(Inputs!$B$27&lt;&gt;"Ready","PENDING INPUTS",IF(A265&lt;=Inputs!$B$6,ROUND(BG265*Inputs!C20/12,2),0))</f>
        <v>0</v>
      </c>
      <c r="BI265" s="3">
        <f>IF(Inputs!$B$27&lt;&gt;"Ready","PENDING INPUTS",IF(AND(A265&lt;=Inputs!$B$6,BG265&gt;0),Inputs!G20,0))</f>
        <v>0</v>
      </c>
      <c r="BJ265" s="3">
        <f>IF(Inputs!$B$27&lt;&gt;"Ready","PENDING INPUTS",IF(A265&gt;Inputs!$B$6,0,MIN((BG265+BH265+BI265),IF(Inputs!H20=1,Inputs!D20,MAX(Inputs!F20,ROUND(BG265*Inputs!E20+BH265+BI265,2))))))</f>
        <v>0</v>
      </c>
      <c r="BK265">
        <f>IF(Inputs!$B$27&lt;&gt;"Ready","PENDING INPUTS",IF(BG265&lt;=0,99,1+IF(AND(K265&gt;0,OR(K265&lt;BG265,AND(K265=BG265,0&lt;6))),1,0)+IF(AND(S265&gt;0,OR(S265&lt;BG265,AND(S265=BG265,1&lt;6))),1,0)+IF(AND(AA265&gt;0,OR(AA265&lt;BG265,AND(AA265=BG265,2&lt;6))),1,0)+IF(AND(AI265&gt;0,OR(AI265&lt;BG265,AND(AI265=BG265,3&lt;6))),1,0)+IF(AND(AQ265&gt;0,OR(AQ265&lt;BG265,AND(AQ265=BG265,4&lt;6))),1,0)+IF(AND(AY265&gt;0,OR(AY265&lt;BG265,AND(AY265=BG265,5&lt;6))),1,0)+IF(AND(BO265&gt;0,OR(BO265&lt;BG265,AND(BO265=BG265,7&lt;6))),1,0)+IF(AND(BW265&gt;0,OR(BW265&lt;BG265,AND(BW265=BG265,8&lt;6))),1,0)+IF(AND(CE265&gt;0,OR(CE265&lt;BG265,AND(CE265=BG265,9&lt;6))),1,0)))</f>
        <v>99</v>
      </c>
      <c r="BL265" s="3">
        <f>IF(Inputs!$B$27&lt;&gt;"Ready","PENDING INPUTS",IF(A265&gt;Inputs!$B$6,0,MIN(MAX(0,(BG265+BH265+BI265)-BJ265),MAX(0,C265-D265-(IF(O265&lt;BK265,K265+L265+M265-N265,0)+IF(W265&lt;BK265,S265+T265+U265-V265,0)+IF(AE265&lt;BK265,AA265+AB265+AC265-AD265,0)+IF(AM265&lt;BK265,AI265+AJ265+AK265-AL265,0)+IF(AU265&lt;BK265,AQ265+AR265+AS265-AT265,0)+IF(BC265&lt;BK265,AY265+AZ265+BA265-BB265,0)+IF(BK265&lt;BK265,BG265+BH265+BI265-BJ265,0)+IF(BS265&lt;BK265,BO265+BP265+BQ265-BR265,0)+IF(CA265&lt;BK265,BW265+BX265+BY265-BZ265,0)+IF(CI265&lt;BK265,CE265+CF265+CG265-CH265,0))))))</f>
        <v>0</v>
      </c>
      <c r="BM265" s="3">
        <f>IF(Inputs!$B$27&lt;&gt;"Ready","PENDING INPUTS",MIN((BG265+BH265+BI265),IF(D265&gt;C265,IF(D265=0,0,BJ265*C265/D265),BJ265+BL265)))</f>
        <v>0</v>
      </c>
      <c r="BN265" s="3">
        <f>IF(Inputs!$B$27&lt;&gt;"Ready","PENDING INPUTS",MAX(0,(BG265+BH265+BI265)-BM265))</f>
        <v>0</v>
      </c>
      <c r="BO265" s="3">
        <f>IF(Inputs!$B$27&lt;&gt;"Ready","PENDING INPUTS",BV264)</f>
        <v>0</v>
      </c>
      <c r="BP265" s="3">
        <f>IF(Inputs!$B$27&lt;&gt;"Ready","PENDING INPUTS",IF(A265&lt;=Inputs!$B$6,ROUND(BO265*Inputs!C21/12,2),0))</f>
        <v>0</v>
      </c>
      <c r="BQ265" s="3">
        <f>IF(Inputs!$B$27&lt;&gt;"Ready","PENDING INPUTS",IF(AND(A265&lt;=Inputs!$B$6,BO265&gt;0),Inputs!G21,0))</f>
        <v>0</v>
      </c>
      <c r="BR265" s="3">
        <f>IF(Inputs!$B$27&lt;&gt;"Ready","PENDING INPUTS",IF(A265&gt;Inputs!$B$6,0,MIN((BO265+BP265+BQ265),IF(Inputs!H21=1,Inputs!D21,MAX(Inputs!F21,ROUND(BO265*Inputs!E21+BP265+BQ265,2))))))</f>
        <v>0</v>
      </c>
      <c r="BS265">
        <f>IF(Inputs!$B$27&lt;&gt;"Ready","PENDING INPUTS",IF(BO265&lt;=0,99,1+IF(AND(K265&gt;0,OR(K265&lt;BO265,AND(K265=BO265,0&lt;7))),1,0)+IF(AND(S265&gt;0,OR(S265&lt;BO265,AND(S265=BO265,1&lt;7))),1,0)+IF(AND(AA265&gt;0,OR(AA265&lt;BO265,AND(AA265=BO265,2&lt;7))),1,0)+IF(AND(AI265&gt;0,OR(AI265&lt;BO265,AND(AI265=BO265,3&lt;7))),1,0)+IF(AND(AQ265&gt;0,OR(AQ265&lt;BO265,AND(AQ265=BO265,4&lt;7))),1,0)+IF(AND(AY265&gt;0,OR(AY265&lt;BO265,AND(AY265=BO265,5&lt;7))),1,0)+IF(AND(BG265&gt;0,OR(BG265&lt;BO265,AND(BG265=BO265,6&lt;7))),1,0)+IF(AND(BW265&gt;0,OR(BW265&lt;BO265,AND(BW265=BO265,8&lt;7))),1,0)+IF(AND(CE265&gt;0,OR(CE265&lt;BO265,AND(CE265=BO265,9&lt;7))),1,0)))</f>
        <v>99</v>
      </c>
      <c r="BT265" s="3">
        <f>IF(Inputs!$B$27&lt;&gt;"Ready","PENDING INPUTS",IF(A265&gt;Inputs!$B$6,0,MIN(MAX(0,(BO265+BP265+BQ265)-BR265),MAX(0,C265-D265-(IF(O265&lt;BS265,K265+L265+M265-N265,0)+IF(W265&lt;BS265,S265+T265+U265-V265,0)+IF(AE265&lt;BS265,AA265+AB265+AC265-AD265,0)+IF(AM265&lt;BS265,AI265+AJ265+AK265-AL265,0)+IF(AU265&lt;BS265,AQ265+AR265+AS265-AT265,0)+IF(BC265&lt;BS265,AY265+AZ265+BA265-BB265,0)+IF(BK265&lt;BS265,BG265+BH265+BI265-BJ265,0)+IF(BS265&lt;BS265,BO265+BP265+BQ265-BR265,0)+IF(CA265&lt;BS265,BW265+BX265+BY265-BZ265,0)+IF(CI265&lt;BS265,CE265+CF265+CG265-CH265,0))))))</f>
        <v>0</v>
      </c>
      <c r="BU265" s="3">
        <f>IF(Inputs!$B$27&lt;&gt;"Ready","PENDING INPUTS",MIN((BO265+BP265+BQ265),IF(D265&gt;C265,IF(D265=0,0,BR265*C265/D265),BR265+BT265)))</f>
        <v>0</v>
      </c>
      <c r="BV265" s="3">
        <f>IF(Inputs!$B$27&lt;&gt;"Ready","PENDING INPUTS",MAX(0,(BO265+BP265+BQ265)-BU265))</f>
        <v>0</v>
      </c>
      <c r="BW265" s="3">
        <f>IF(Inputs!$B$27&lt;&gt;"Ready","PENDING INPUTS",CD264)</f>
        <v>0</v>
      </c>
      <c r="BX265" s="3">
        <f>IF(Inputs!$B$27&lt;&gt;"Ready","PENDING INPUTS",IF(A265&lt;=Inputs!$B$6,ROUND(BW265*Inputs!C22/12,2),0))</f>
        <v>0</v>
      </c>
      <c r="BY265" s="3">
        <f>IF(Inputs!$B$27&lt;&gt;"Ready","PENDING INPUTS",IF(AND(A265&lt;=Inputs!$B$6,BW265&gt;0),Inputs!G22,0))</f>
        <v>0</v>
      </c>
      <c r="BZ265" s="3">
        <f>IF(Inputs!$B$27&lt;&gt;"Ready","PENDING INPUTS",IF(A265&gt;Inputs!$B$6,0,MIN((BW265+BX265+BY265),IF(Inputs!H22=1,Inputs!D22,MAX(Inputs!F22,ROUND(BW265*Inputs!E22+BX265+BY265,2))))))</f>
        <v>0</v>
      </c>
      <c r="CA265">
        <f>IF(Inputs!$B$27&lt;&gt;"Ready","PENDING INPUTS",IF(BW265&lt;=0,99,1+IF(AND(K265&gt;0,OR(K265&lt;BW265,AND(K265=BW265,0&lt;8))),1,0)+IF(AND(S265&gt;0,OR(S265&lt;BW265,AND(S265=BW265,1&lt;8))),1,0)+IF(AND(AA265&gt;0,OR(AA265&lt;BW265,AND(AA265=BW265,2&lt;8))),1,0)+IF(AND(AI265&gt;0,OR(AI265&lt;BW265,AND(AI265=BW265,3&lt;8))),1,0)+IF(AND(AQ265&gt;0,OR(AQ265&lt;BW265,AND(AQ265=BW265,4&lt;8))),1,0)+IF(AND(AY265&gt;0,OR(AY265&lt;BW265,AND(AY265=BW265,5&lt;8))),1,0)+IF(AND(BG265&gt;0,OR(BG265&lt;BW265,AND(BG265=BW265,6&lt;8))),1,0)+IF(AND(BO265&gt;0,OR(BO265&lt;BW265,AND(BO265=BW265,7&lt;8))),1,0)+IF(AND(CE265&gt;0,OR(CE265&lt;BW265,AND(CE265=BW265,9&lt;8))),1,0)))</f>
        <v>99</v>
      </c>
      <c r="CB265" s="3">
        <f>IF(Inputs!$B$27&lt;&gt;"Ready","PENDING INPUTS",IF(A265&gt;Inputs!$B$6,0,MIN(MAX(0,(BW265+BX265+BY265)-BZ265),MAX(0,C265-D265-(IF(O265&lt;CA265,K265+L265+M265-N265,0)+IF(W265&lt;CA265,S265+T265+U265-V265,0)+IF(AE265&lt;CA265,AA265+AB265+AC265-AD265,0)+IF(AM265&lt;CA265,AI265+AJ265+AK265-AL265,0)+IF(AU265&lt;CA265,AQ265+AR265+AS265-AT265,0)+IF(BC265&lt;CA265,AY265+AZ265+BA265-BB265,0)+IF(BK265&lt;CA265,BG265+BH265+BI265-BJ265,0)+IF(BS265&lt;CA265,BO265+BP265+BQ265-BR265,0)+IF(CA265&lt;CA265,BW265+BX265+BY265-BZ265,0)+IF(CI265&lt;CA265,CE265+CF265+CG265-CH265,0))))))</f>
        <v>0</v>
      </c>
      <c r="CC265" s="3">
        <f>IF(Inputs!$B$27&lt;&gt;"Ready","PENDING INPUTS",MIN((BW265+BX265+BY265),IF(D265&gt;C265,IF(D265=0,0,BZ265*C265/D265),BZ265+CB265)))</f>
        <v>0</v>
      </c>
      <c r="CD265" s="3">
        <f>IF(Inputs!$B$27&lt;&gt;"Ready","PENDING INPUTS",MAX(0,(BW265+BX265+BY265)-CC265))</f>
        <v>0</v>
      </c>
      <c r="CE265" s="3">
        <f>IF(Inputs!$B$27&lt;&gt;"Ready","PENDING INPUTS",CL264)</f>
        <v>0</v>
      </c>
      <c r="CF265" s="3">
        <f>IF(Inputs!$B$27&lt;&gt;"Ready","PENDING INPUTS",IF(A265&lt;=Inputs!$B$6,ROUND(CE265*Inputs!C23/12,2),0))</f>
        <v>0</v>
      </c>
      <c r="CG265" s="3">
        <f>IF(Inputs!$B$27&lt;&gt;"Ready","PENDING INPUTS",IF(AND(A265&lt;=Inputs!$B$6,CE265&gt;0),Inputs!G23,0))</f>
        <v>0</v>
      </c>
      <c r="CH265" s="3">
        <f>IF(Inputs!$B$27&lt;&gt;"Ready","PENDING INPUTS",IF(A265&gt;Inputs!$B$6,0,MIN((CE265+CF265+CG265),IF(Inputs!H23=1,Inputs!D23,MAX(Inputs!F23,ROUND(CE265*Inputs!E23+CF265+CG265,2))))))</f>
        <v>0</v>
      </c>
      <c r="CI265">
        <f>IF(Inputs!$B$27&lt;&gt;"Ready","PENDING INPUTS",IF(CE265&lt;=0,99,1+IF(AND(K265&gt;0,OR(K265&lt;CE265,AND(K265=CE265,0&lt;9))),1,0)+IF(AND(S265&gt;0,OR(S265&lt;CE265,AND(S265=CE265,1&lt;9))),1,0)+IF(AND(AA265&gt;0,OR(AA265&lt;CE265,AND(AA265=CE265,2&lt;9))),1,0)+IF(AND(AI265&gt;0,OR(AI265&lt;CE265,AND(AI265=CE265,3&lt;9))),1,0)+IF(AND(AQ265&gt;0,OR(AQ265&lt;CE265,AND(AQ265=CE265,4&lt;9))),1,0)+IF(AND(AY265&gt;0,OR(AY265&lt;CE265,AND(AY265=CE265,5&lt;9))),1,0)+IF(AND(BG265&gt;0,OR(BG265&lt;CE265,AND(BG265=CE265,6&lt;9))),1,0)+IF(AND(BO265&gt;0,OR(BO265&lt;CE265,AND(BO265=CE265,7&lt;9))),1,0)+IF(AND(BW265&gt;0,OR(BW265&lt;CE265,AND(BW265=CE265,8&lt;9))),1,0)))</f>
        <v>99</v>
      </c>
      <c r="CJ265" s="3">
        <f>IF(Inputs!$B$27&lt;&gt;"Ready","PENDING INPUTS",IF(A265&gt;Inputs!$B$6,0,MIN(MAX(0,(CE265+CF265+CG265)-CH265),MAX(0,C265-D265-(IF(O265&lt;CI265,K265+L265+M265-N265,0)+IF(W265&lt;CI265,S265+T265+U265-V265,0)+IF(AE265&lt;CI265,AA265+AB265+AC265-AD265,0)+IF(AM265&lt;CI265,AI265+AJ265+AK265-AL265,0)+IF(AU265&lt;CI265,AQ265+AR265+AS265-AT265,0)+IF(BC265&lt;CI265,AY265+AZ265+BA265-BB265,0)+IF(BK265&lt;CI265,BG265+BH265+BI265-BJ265,0)+IF(BS265&lt;CI265,BO265+BP265+BQ265-BR265,0)+IF(CA265&lt;CI265,BW265+BX265+BY265-BZ265,0)+IF(CI265&lt;CI265,CE265+CF265+CG265-CH265,0))))))</f>
        <v>0</v>
      </c>
      <c r="CK265" s="3">
        <f>IF(Inputs!$B$27&lt;&gt;"Ready","PENDING INPUTS",MIN((CE265+CF265+CG265),IF(D265&gt;C265,IF(D265=0,0,CH265*C265/D265),CH265+CJ265)))</f>
        <v>0</v>
      </c>
      <c r="CL265" s="3">
        <f>IF(Inputs!$B$27&lt;&gt;"Ready","PENDING INPUTS",MAX(0,(CE265+CF265+CG265)-CK265))</f>
        <v>0</v>
      </c>
    </row>
    <row r="266" spans="1:90" ht="27.95" customHeight="1" x14ac:dyDescent="0.25">
      <c r="A266">
        <v>262</v>
      </c>
      <c r="B266" s="13">
        <f>IF(Inputs!$B$27&lt;&gt;"Ready","PENDING INPUTS",EDATE(Inputs!$B$5,A266-1))</f>
        <v>54240</v>
      </c>
      <c r="C266" s="3">
        <f>IF(Inputs!$B$27&lt;&gt;"Ready","PENDING INPUTS",IF(A266&lt;=Inputs!$B$6,MAX(0,Inputs!$B$4+IF(A266=Inputs!$B$7,Inputs!$B$8,0)+IF(A266=Inputs!$B$9,Inputs!$B$10,0)),0))</f>
        <v>0</v>
      </c>
      <c r="D266" s="3">
        <f>IF(Inputs!$B$27&lt;&gt;"Ready","PENDING INPUTS",SUM(N266,V266,AD266,AL266,AT266,BB266,BJ266,BR266,BZ266,CH266))</f>
        <v>0</v>
      </c>
      <c r="E266" s="3">
        <f>IF(Inputs!$B$27&lt;&gt;"Ready","PENDING INPUTS",MAX(0,D266-C266))</f>
        <v>0</v>
      </c>
      <c r="F266" s="3">
        <f>IF(Inputs!$B$27&lt;&gt;"Ready","PENDING INPUTS",SUM(Q266,Y266,AG266,AO266,AW266,BE266,BM266,BU266,CC266,CK266))</f>
        <v>0</v>
      </c>
      <c r="G266" s="3">
        <f>IF(Inputs!$B$27&lt;&gt;"Ready","PENDING INPUTS",SUM(L266,T266,AB266,AJ266,AR266,AZ266,BH266,BP266,BX266,CF266))</f>
        <v>0</v>
      </c>
      <c r="H266" s="3">
        <f>IF(Inputs!$B$27&lt;&gt;"Ready","PENDING INPUTS",SUM(M266,U266,AC266,AK266,AS266,BA266,BI266,BQ266,BY266,CG266))</f>
        <v>0</v>
      </c>
      <c r="I266" s="3">
        <f>IF(Inputs!$B$27&lt;&gt;"Ready","PENDING INPUTS",SUM(R266,Z266,AH266,AP266,AX266,BF266,BN266,BV266,CD266,CL266))</f>
        <v>0</v>
      </c>
      <c r="J266" t="str">
        <f>IF(Inputs!$B$27&lt;&gt;"Ready","PENDING INPUTS",IF(A266&gt;Inputs!$B$6,"Beyond horizon",IF(E266&gt;0.005,"MINIMUM SHORTFALL",IF(I266&lt;0.005,"Paid off","In progress"))))</f>
        <v>Beyond horizon</v>
      </c>
      <c r="K266" s="3">
        <f>IF(Inputs!$B$27&lt;&gt;"Ready","PENDING INPUTS",R265)</f>
        <v>0</v>
      </c>
      <c r="L266" s="3">
        <f>IF(Inputs!$B$27&lt;&gt;"Ready","PENDING INPUTS",IF(A266&lt;=Inputs!$B$6,ROUND(K266*Inputs!C14/12,2),0))</f>
        <v>0</v>
      </c>
      <c r="M266" s="3">
        <f>IF(Inputs!$B$27&lt;&gt;"Ready","PENDING INPUTS",IF(AND(A266&lt;=Inputs!$B$6,K266&gt;0),Inputs!G14,0))</f>
        <v>0</v>
      </c>
      <c r="N266" s="3">
        <f>IF(Inputs!$B$27&lt;&gt;"Ready","PENDING INPUTS",IF(A266&gt;Inputs!$B$6,0,MIN((K266+L266+M266),IF(Inputs!H14=1,Inputs!D14,MAX(Inputs!F14,ROUND(K266*Inputs!E14+L266+M266,2))))))</f>
        <v>0</v>
      </c>
      <c r="O266">
        <f>IF(Inputs!$B$27&lt;&gt;"Ready","PENDING INPUTS",IF(K266&lt;=0,99,1+IF(AND(S266&gt;0,OR(S266&lt;K266,AND(S266=K266,1&lt;0))),1,0)+IF(AND(AA266&gt;0,OR(AA266&lt;K266,AND(AA266=K266,2&lt;0))),1,0)+IF(AND(AI266&gt;0,OR(AI266&lt;K266,AND(AI266=K266,3&lt;0))),1,0)+IF(AND(AQ266&gt;0,OR(AQ266&lt;K266,AND(AQ266=K266,4&lt;0))),1,0)+IF(AND(AY266&gt;0,OR(AY266&lt;K266,AND(AY266=K266,5&lt;0))),1,0)+IF(AND(BG266&gt;0,OR(BG266&lt;K266,AND(BG266=K266,6&lt;0))),1,0)+IF(AND(BO266&gt;0,OR(BO266&lt;K266,AND(BO266=K266,7&lt;0))),1,0)+IF(AND(BW266&gt;0,OR(BW266&lt;K266,AND(BW266=K266,8&lt;0))),1,0)+IF(AND(CE266&gt;0,OR(CE266&lt;K266,AND(CE266=K266,9&lt;0))),1,0)))</f>
        <v>99</v>
      </c>
      <c r="P266" s="3">
        <f>IF(Inputs!$B$27&lt;&gt;"Ready","PENDING INPUTS",IF(A266&gt;Inputs!$B$6,0,MIN(MAX(0,(K266+L266+M266)-N266),MAX(0,C266-D266-(IF(O266&lt;O266,K266+L266+M266-N266,0)+IF(W266&lt;O266,S266+T266+U266-V266,0)+IF(AE266&lt;O266,AA266+AB266+AC266-AD266,0)+IF(AM266&lt;O266,AI266+AJ266+AK266-AL266,0)+IF(AU266&lt;O266,AQ266+AR266+AS266-AT266,0)+IF(BC266&lt;O266,AY266+AZ266+BA266-BB266,0)+IF(BK266&lt;O266,BG266+BH266+BI266-BJ266,0)+IF(BS266&lt;O266,BO266+BP266+BQ266-BR266,0)+IF(CA266&lt;O266,BW266+BX266+BY266-BZ266,0)+IF(CI266&lt;O266,CE266+CF266+CG266-CH266,0))))))</f>
        <v>0</v>
      </c>
      <c r="Q266" s="3">
        <f>IF(Inputs!$B$27&lt;&gt;"Ready","PENDING INPUTS",MIN((K266+L266+M266),IF(D266&gt;C266,IF(D266=0,0,N266*C266/D266),N266+P266)))</f>
        <v>0</v>
      </c>
      <c r="R266" s="3">
        <f>IF(Inputs!$B$27&lt;&gt;"Ready","PENDING INPUTS",MAX(0,(K266+L266+M266)-Q266))</f>
        <v>0</v>
      </c>
      <c r="S266" s="3">
        <f>IF(Inputs!$B$27&lt;&gt;"Ready","PENDING INPUTS",Z265)</f>
        <v>0</v>
      </c>
      <c r="T266" s="3">
        <f>IF(Inputs!$B$27&lt;&gt;"Ready","PENDING INPUTS",IF(A266&lt;=Inputs!$B$6,ROUND(S266*Inputs!C15/12,2),0))</f>
        <v>0</v>
      </c>
      <c r="U266" s="3">
        <f>IF(Inputs!$B$27&lt;&gt;"Ready","PENDING INPUTS",IF(AND(A266&lt;=Inputs!$B$6,S266&gt;0),Inputs!G15,0))</f>
        <v>0</v>
      </c>
      <c r="V266" s="3">
        <f>IF(Inputs!$B$27&lt;&gt;"Ready","PENDING INPUTS",IF(A266&gt;Inputs!$B$6,0,MIN((S266+T266+U266),IF(Inputs!H15=1,Inputs!D15,MAX(Inputs!F15,ROUND(S266*Inputs!E15+T266+U266,2))))))</f>
        <v>0</v>
      </c>
      <c r="W266">
        <f>IF(Inputs!$B$27&lt;&gt;"Ready","PENDING INPUTS",IF(S266&lt;=0,99,1+IF(AND(K266&gt;0,OR(K266&lt;S266,AND(K266=S266,0&lt;1))),1,0)+IF(AND(AA266&gt;0,OR(AA266&lt;S266,AND(AA266=S266,2&lt;1))),1,0)+IF(AND(AI266&gt;0,OR(AI266&lt;S266,AND(AI266=S266,3&lt;1))),1,0)+IF(AND(AQ266&gt;0,OR(AQ266&lt;S266,AND(AQ266=S266,4&lt;1))),1,0)+IF(AND(AY266&gt;0,OR(AY266&lt;S266,AND(AY266=S266,5&lt;1))),1,0)+IF(AND(BG266&gt;0,OR(BG266&lt;S266,AND(BG266=S266,6&lt;1))),1,0)+IF(AND(BO266&gt;0,OR(BO266&lt;S266,AND(BO266=S266,7&lt;1))),1,0)+IF(AND(BW266&gt;0,OR(BW266&lt;S266,AND(BW266=S266,8&lt;1))),1,0)+IF(AND(CE266&gt;0,OR(CE266&lt;S266,AND(CE266=S266,9&lt;1))),1,0)))</f>
        <v>99</v>
      </c>
      <c r="X266" s="3">
        <f>IF(Inputs!$B$27&lt;&gt;"Ready","PENDING INPUTS",IF(A266&gt;Inputs!$B$6,0,MIN(MAX(0,(S266+T266+U266)-V266),MAX(0,C266-D266-(IF(O266&lt;W266,K266+L266+M266-N266,0)+IF(W266&lt;W266,S266+T266+U266-V266,0)+IF(AE266&lt;W266,AA266+AB266+AC266-AD266,0)+IF(AM266&lt;W266,AI266+AJ266+AK266-AL266,0)+IF(AU266&lt;W266,AQ266+AR266+AS266-AT266,0)+IF(BC266&lt;W266,AY266+AZ266+BA266-BB266,0)+IF(BK266&lt;W266,BG266+BH266+BI266-BJ266,0)+IF(BS266&lt;W266,BO266+BP266+BQ266-BR266,0)+IF(CA266&lt;W266,BW266+BX266+BY266-BZ266,0)+IF(CI266&lt;W266,CE266+CF266+CG266-CH266,0))))))</f>
        <v>0</v>
      </c>
      <c r="Y266" s="3">
        <f>IF(Inputs!$B$27&lt;&gt;"Ready","PENDING INPUTS",MIN((S266+T266+U266),IF(D266&gt;C266,IF(D266=0,0,V266*C266/D266),V266+X266)))</f>
        <v>0</v>
      </c>
      <c r="Z266" s="3">
        <f>IF(Inputs!$B$27&lt;&gt;"Ready","PENDING INPUTS",MAX(0,(S266+T266+U266)-Y266))</f>
        <v>0</v>
      </c>
      <c r="AA266" s="3">
        <f>IF(Inputs!$B$27&lt;&gt;"Ready","PENDING INPUTS",AH265)</f>
        <v>0</v>
      </c>
      <c r="AB266" s="3">
        <f>IF(Inputs!$B$27&lt;&gt;"Ready","PENDING INPUTS",IF(A266&lt;=Inputs!$B$6,ROUND(AA266*Inputs!C16/12,2),0))</f>
        <v>0</v>
      </c>
      <c r="AC266" s="3">
        <f>IF(Inputs!$B$27&lt;&gt;"Ready","PENDING INPUTS",IF(AND(A266&lt;=Inputs!$B$6,AA266&gt;0),Inputs!G16,0))</f>
        <v>0</v>
      </c>
      <c r="AD266" s="3">
        <f>IF(Inputs!$B$27&lt;&gt;"Ready","PENDING INPUTS",IF(A266&gt;Inputs!$B$6,0,MIN((AA266+AB266+AC266),IF(Inputs!H16=1,Inputs!D16,MAX(Inputs!F16,ROUND(AA266*Inputs!E16+AB266+AC266,2))))))</f>
        <v>0</v>
      </c>
      <c r="AE266">
        <f>IF(Inputs!$B$27&lt;&gt;"Ready","PENDING INPUTS",IF(AA266&lt;=0,99,1+IF(AND(K266&gt;0,OR(K266&lt;AA266,AND(K266=AA266,0&lt;2))),1,0)+IF(AND(S266&gt;0,OR(S266&lt;AA266,AND(S266=AA266,1&lt;2))),1,0)+IF(AND(AI266&gt;0,OR(AI266&lt;AA266,AND(AI266=AA266,3&lt;2))),1,0)+IF(AND(AQ266&gt;0,OR(AQ266&lt;AA266,AND(AQ266=AA266,4&lt;2))),1,0)+IF(AND(AY266&gt;0,OR(AY266&lt;AA266,AND(AY266=AA266,5&lt;2))),1,0)+IF(AND(BG266&gt;0,OR(BG266&lt;AA266,AND(BG266=AA266,6&lt;2))),1,0)+IF(AND(BO266&gt;0,OR(BO266&lt;AA266,AND(BO266=AA266,7&lt;2))),1,0)+IF(AND(BW266&gt;0,OR(BW266&lt;AA266,AND(BW266=AA266,8&lt;2))),1,0)+IF(AND(CE266&gt;0,OR(CE266&lt;AA266,AND(CE266=AA266,9&lt;2))),1,0)))</f>
        <v>99</v>
      </c>
      <c r="AF266" s="3">
        <f>IF(Inputs!$B$27&lt;&gt;"Ready","PENDING INPUTS",IF(A266&gt;Inputs!$B$6,0,MIN(MAX(0,(AA266+AB266+AC266)-AD266),MAX(0,C266-D266-(IF(O266&lt;AE266,K266+L266+M266-N266,0)+IF(W266&lt;AE266,S266+T266+U266-V266,0)+IF(AE266&lt;AE266,AA266+AB266+AC266-AD266,0)+IF(AM266&lt;AE266,AI266+AJ266+AK266-AL266,0)+IF(AU266&lt;AE266,AQ266+AR266+AS266-AT266,0)+IF(BC266&lt;AE266,AY266+AZ266+BA266-BB266,0)+IF(BK266&lt;AE266,BG266+BH266+BI266-BJ266,0)+IF(BS266&lt;AE266,BO266+BP266+BQ266-BR266,0)+IF(CA266&lt;AE266,BW266+BX266+BY266-BZ266,0)+IF(CI266&lt;AE266,CE266+CF266+CG266-CH266,0))))))</f>
        <v>0</v>
      </c>
      <c r="AG266" s="3">
        <f>IF(Inputs!$B$27&lt;&gt;"Ready","PENDING INPUTS",MIN((AA266+AB266+AC266),IF(D266&gt;C266,IF(D266=0,0,AD266*C266/D266),AD266+AF266)))</f>
        <v>0</v>
      </c>
      <c r="AH266" s="3">
        <f>IF(Inputs!$B$27&lt;&gt;"Ready","PENDING INPUTS",MAX(0,(AA266+AB266+AC266)-AG266))</f>
        <v>0</v>
      </c>
      <c r="AI266" s="3">
        <f>IF(Inputs!$B$27&lt;&gt;"Ready","PENDING INPUTS",AP265)</f>
        <v>0</v>
      </c>
      <c r="AJ266" s="3">
        <f>IF(Inputs!$B$27&lt;&gt;"Ready","PENDING INPUTS",IF(A266&lt;=Inputs!$B$6,ROUND(AI266*Inputs!C17/12,2),0))</f>
        <v>0</v>
      </c>
      <c r="AK266" s="3">
        <f>IF(Inputs!$B$27&lt;&gt;"Ready","PENDING INPUTS",IF(AND(A266&lt;=Inputs!$B$6,AI266&gt;0),Inputs!G17,0))</f>
        <v>0</v>
      </c>
      <c r="AL266" s="3">
        <f>IF(Inputs!$B$27&lt;&gt;"Ready","PENDING INPUTS",IF(A266&gt;Inputs!$B$6,0,MIN((AI266+AJ266+AK266),IF(Inputs!H17=1,Inputs!D17,MAX(Inputs!F17,ROUND(AI266*Inputs!E17+AJ266+AK266,2))))))</f>
        <v>0</v>
      </c>
      <c r="AM266">
        <f>IF(Inputs!$B$27&lt;&gt;"Ready","PENDING INPUTS",IF(AI266&lt;=0,99,1+IF(AND(K266&gt;0,OR(K266&lt;AI266,AND(K266=AI266,0&lt;3))),1,0)+IF(AND(S266&gt;0,OR(S266&lt;AI266,AND(S266=AI266,1&lt;3))),1,0)+IF(AND(AA266&gt;0,OR(AA266&lt;AI266,AND(AA266=AI266,2&lt;3))),1,0)+IF(AND(AQ266&gt;0,OR(AQ266&lt;AI266,AND(AQ266=AI266,4&lt;3))),1,0)+IF(AND(AY266&gt;0,OR(AY266&lt;AI266,AND(AY266=AI266,5&lt;3))),1,0)+IF(AND(BG266&gt;0,OR(BG266&lt;AI266,AND(BG266=AI266,6&lt;3))),1,0)+IF(AND(BO266&gt;0,OR(BO266&lt;AI266,AND(BO266=AI266,7&lt;3))),1,0)+IF(AND(BW266&gt;0,OR(BW266&lt;AI266,AND(BW266=AI266,8&lt;3))),1,0)+IF(AND(CE266&gt;0,OR(CE266&lt;AI266,AND(CE266=AI266,9&lt;3))),1,0)))</f>
        <v>99</v>
      </c>
      <c r="AN266" s="3">
        <f>IF(Inputs!$B$27&lt;&gt;"Ready","PENDING INPUTS",IF(A266&gt;Inputs!$B$6,0,MIN(MAX(0,(AI266+AJ266+AK266)-AL266),MAX(0,C266-D266-(IF(O266&lt;AM266,K266+L266+M266-N266,0)+IF(W266&lt;AM266,S266+T266+U266-V266,0)+IF(AE266&lt;AM266,AA266+AB266+AC266-AD266,0)+IF(AM266&lt;AM266,AI266+AJ266+AK266-AL266,0)+IF(AU266&lt;AM266,AQ266+AR266+AS266-AT266,0)+IF(BC266&lt;AM266,AY266+AZ266+BA266-BB266,0)+IF(BK266&lt;AM266,BG266+BH266+BI266-BJ266,0)+IF(BS266&lt;AM266,BO266+BP266+BQ266-BR266,0)+IF(CA266&lt;AM266,BW266+BX266+BY266-BZ266,0)+IF(CI266&lt;AM266,CE266+CF266+CG266-CH266,0))))))</f>
        <v>0</v>
      </c>
      <c r="AO266" s="3">
        <f>IF(Inputs!$B$27&lt;&gt;"Ready","PENDING INPUTS",MIN((AI266+AJ266+AK266),IF(D266&gt;C266,IF(D266=0,0,AL266*C266/D266),AL266+AN266)))</f>
        <v>0</v>
      </c>
      <c r="AP266" s="3">
        <f>IF(Inputs!$B$27&lt;&gt;"Ready","PENDING INPUTS",MAX(0,(AI266+AJ266+AK266)-AO266))</f>
        <v>0</v>
      </c>
      <c r="AQ266" s="3">
        <f>IF(Inputs!$B$27&lt;&gt;"Ready","PENDING INPUTS",AX265)</f>
        <v>0</v>
      </c>
      <c r="AR266" s="3">
        <f>IF(Inputs!$B$27&lt;&gt;"Ready","PENDING INPUTS",IF(A266&lt;=Inputs!$B$6,ROUND(AQ266*Inputs!C18/12,2),0))</f>
        <v>0</v>
      </c>
      <c r="AS266" s="3">
        <f>IF(Inputs!$B$27&lt;&gt;"Ready","PENDING INPUTS",IF(AND(A266&lt;=Inputs!$B$6,AQ266&gt;0),Inputs!G18,0))</f>
        <v>0</v>
      </c>
      <c r="AT266" s="3">
        <f>IF(Inputs!$B$27&lt;&gt;"Ready","PENDING INPUTS",IF(A266&gt;Inputs!$B$6,0,MIN((AQ266+AR266+AS266),IF(Inputs!H18=1,Inputs!D18,MAX(Inputs!F18,ROUND(AQ266*Inputs!E18+AR266+AS266,2))))))</f>
        <v>0</v>
      </c>
      <c r="AU266">
        <f>IF(Inputs!$B$27&lt;&gt;"Ready","PENDING INPUTS",IF(AQ266&lt;=0,99,1+IF(AND(K266&gt;0,OR(K266&lt;AQ266,AND(K266=AQ266,0&lt;4))),1,0)+IF(AND(S266&gt;0,OR(S266&lt;AQ266,AND(S266=AQ266,1&lt;4))),1,0)+IF(AND(AA266&gt;0,OR(AA266&lt;AQ266,AND(AA266=AQ266,2&lt;4))),1,0)+IF(AND(AI266&gt;0,OR(AI266&lt;AQ266,AND(AI266=AQ266,3&lt;4))),1,0)+IF(AND(AY266&gt;0,OR(AY266&lt;AQ266,AND(AY266=AQ266,5&lt;4))),1,0)+IF(AND(BG266&gt;0,OR(BG266&lt;AQ266,AND(BG266=AQ266,6&lt;4))),1,0)+IF(AND(BO266&gt;0,OR(BO266&lt;AQ266,AND(BO266=AQ266,7&lt;4))),1,0)+IF(AND(BW266&gt;0,OR(BW266&lt;AQ266,AND(BW266=AQ266,8&lt;4))),1,0)+IF(AND(CE266&gt;0,OR(CE266&lt;AQ266,AND(CE266=AQ266,9&lt;4))),1,0)))</f>
        <v>99</v>
      </c>
      <c r="AV266" s="3">
        <f>IF(Inputs!$B$27&lt;&gt;"Ready","PENDING INPUTS",IF(A266&gt;Inputs!$B$6,0,MIN(MAX(0,(AQ266+AR266+AS266)-AT266),MAX(0,C266-D266-(IF(O266&lt;AU266,K266+L266+M266-N266,0)+IF(W266&lt;AU266,S266+T266+U266-V266,0)+IF(AE266&lt;AU266,AA266+AB266+AC266-AD266,0)+IF(AM266&lt;AU266,AI266+AJ266+AK266-AL266,0)+IF(AU266&lt;AU266,AQ266+AR266+AS266-AT266,0)+IF(BC266&lt;AU266,AY266+AZ266+BA266-BB266,0)+IF(BK266&lt;AU266,BG266+BH266+BI266-BJ266,0)+IF(BS266&lt;AU266,BO266+BP266+BQ266-BR266,0)+IF(CA266&lt;AU266,BW266+BX266+BY266-BZ266,0)+IF(CI266&lt;AU266,CE266+CF266+CG266-CH266,0))))))</f>
        <v>0</v>
      </c>
      <c r="AW266" s="3">
        <f>IF(Inputs!$B$27&lt;&gt;"Ready","PENDING INPUTS",MIN((AQ266+AR266+AS266),IF(D266&gt;C266,IF(D266=0,0,AT266*C266/D266),AT266+AV266)))</f>
        <v>0</v>
      </c>
      <c r="AX266" s="3">
        <f>IF(Inputs!$B$27&lt;&gt;"Ready","PENDING INPUTS",MAX(0,(AQ266+AR266+AS266)-AW266))</f>
        <v>0</v>
      </c>
      <c r="AY266" s="3">
        <f>IF(Inputs!$B$27&lt;&gt;"Ready","PENDING INPUTS",BF265)</f>
        <v>0</v>
      </c>
      <c r="AZ266" s="3">
        <f>IF(Inputs!$B$27&lt;&gt;"Ready","PENDING INPUTS",IF(A266&lt;=Inputs!$B$6,ROUND(AY266*Inputs!C19/12,2),0))</f>
        <v>0</v>
      </c>
      <c r="BA266" s="3">
        <f>IF(Inputs!$B$27&lt;&gt;"Ready","PENDING INPUTS",IF(AND(A266&lt;=Inputs!$B$6,AY266&gt;0),Inputs!G19,0))</f>
        <v>0</v>
      </c>
      <c r="BB266" s="3">
        <f>IF(Inputs!$B$27&lt;&gt;"Ready","PENDING INPUTS",IF(A266&gt;Inputs!$B$6,0,MIN((AY266+AZ266+BA266),IF(Inputs!H19=1,Inputs!D19,MAX(Inputs!F19,ROUND(AY266*Inputs!E19+AZ266+BA266,2))))))</f>
        <v>0</v>
      </c>
      <c r="BC266">
        <f>IF(Inputs!$B$27&lt;&gt;"Ready","PENDING INPUTS",IF(AY266&lt;=0,99,1+IF(AND(K266&gt;0,OR(K266&lt;AY266,AND(K266=AY266,0&lt;5))),1,0)+IF(AND(S266&gt;0,OR(S266&lt;AY266,AND(S266=AY266,1&lt;5))),1,0)+IF(AND(AA266&gt;0,OR(AA266&lt;AY266,AND(AA266=AY266,2&lt;5))),1,0)+IF(AND(AI266&gt;0,OR(AI266&lt;AY266,AND(AI266=AY266,3&lt;5))),1,0)+IF(AND(AQ266&gt;0,OR(AQ266&lt;AY266,AND(AQ266=AY266,4&lt;5))),1,0)+IF(AND(BG266&gt;0,OR(BG266&lt;AY266,AND(BG266=AY266,6&lt;5))),1,0)+IF(AND(BO266&gt;0,OR(BO266&lt;AY266,AND(BO266=AY266,7&lt;5))),1,0)+IF(AND(BW266&gt;0,OR(BW266&lt;AY266,AND(BW266=AY266,8&lt;5))),1,0)+IF(AND(CE266&gt;0,OR(CE266&lt;AY266,AND(CE266=AY266,9&lt;5))),1,0)))</f>
        <v>99</v>
      </c>
      <c r="BD266" s="3">
        <f>IF(Inputs!$B$27&lt;&gt;"Ready","PENDING INPUTS",IF(A266&gt;Inputs!$B$6,0,MIN(MAX(0,(AY266+AZ266+BA266)-BB266),MAX(0,C266-D266-(IF(O266&lt;BC266,K266+L266+M266-N266,0)+IF(W266&lt;BC266,S266+T266+U266-V266,0)+IF(AE266&lt;BC266,AA266+AB266+AC266-AD266,0)+IF(AM266&lt;BC266,AI266+AJ266+AK266-AL266,0)+IF(AU266&lt;BC266,AQ266+AR266+AS266-AT266,0)+IF(BC266&lt;BC266,AY266+AZ266+BA266-BB266,0)+IF(BK266&lt;BC266,BG266+BH266+BI266-BJ266,0)+IF(BS266&lt;BC266,BO266+BP266+BQ266-BR266,0)+IF(CA266&lt;BC266,BW266+BX266+BY266-BZ266,0)+IF(CI266&lt;BC266,CE266+CF266+CG266-CH266,0))))))</f>
        <v>0</v>
      </c>
      <c r="BE266" s="3">
        <f>IF(Inputs!$B$27&lt;&gt;"Ready","PENDING INPUTS",MIN((AY266+AZ266+BA266),IF(D266&gt;C266,IF(D266=0,0,BB266*C266/D266),BB266+BD266)))</f>
        <v>0</v>
      </c>
      <c r="BF266" s="3">
        <f>IF(Inputs!$B$27&lt;&gt;"Ready","PENDING INPUTS",MAX(0,(AY266+AZ266+BA266)-BE266))</f>
        <v>0</v>
      </c>
      <c r="BG266" s="3">
        <f>IF(Inputs!$B$27&lt;&gt;"Ready","PENDING INPUTS",BN265)</f>
        <v>0</v>
      </c>
      <c r="BH266" s="3">
        <f>IF(Inputs!$B$27&lt;&gt;"Ready","PENDING INPUTS",IF(A266&lt;=Inputs!$B$6,ROUND(BG266*Inputs!C20/12,2),0))</f>
        <v>0</v>
      </c>
      <c r="BI266" s="3">
        <f>IF(Inputs!$B$27&lt;&gt;"Ready","PENDING INPUTS",IF(AND(A266&lt;=Inputs!$B$6,BG266&gt;0),Inputs!G20,0))</f>
        <v>0</v>
      </c>
      <c r="BJ266" s="3">
        <f>IF(Inputs!$B$27&lt;&gt;"Ready","PENDING INPUTS",IF(A266&gt;Inputs!$B$6,0,MIN((BG266+BH266+BI266),IF(Inputs!H20=1,Inputs!D20,MAX(Inputs!F20,ROUND(BG266*Inputs!E20+BH266+BI266,2))))))</f>
        <v>0</v>
      </c>
      <c r="BK266">
        <f>IF(Inputs!$B$27&lt;&gt;"Ready","PENDING INPUTS",IF(BG266&lt;=0,99,1+IF(AND(K266&gt;0,OR(K266&lt;BG266,AND(K266=BG266,0&lt;6))),1,0)+IF(AND(S266&gt;0,OR(S266&lt;BG266,AND(S266=BG266,1&lt;6))),1,0)+IF(AND(AA266&gt;0,OR(AA266&lt;BG266,AND(AA266=BG266,2&lt;6))),1,0)+IF(AND(AI266&gt;0,OR(AI266&lt;BG266,AND(AI266=BG266,3&lt;6))),1,0)+IF(AND(AQ266&gt;0,OR(AQ266&lt;BG266,AND(AQ266=BG266,4&lt;6))),1,0)+IF(AND(AY266&gt;0,OR(AY266&lt;BG266,AND(AY266=BG266,5&lt;6))),1,0)+IF(AND(BO266&gt;0,OR(BO266&lt;BG266,AND(BO266=BG266,7&lt;6))),1,0)+IF(AND(BW266&gt;0,OR(BW266&lt;BG266,AND(BW266=BG266,8&lt;6))),1,0)+IF(AND(CE266&gt;0,OR(CE266&lt;BG266,AND(CE266=BG266,9&lt;6))),1,0)))</f>
        <v>99</v>
      </c>
      <c r="BL266" s="3">
        <f>IF(Inputs!$B$27&lt;&gt;"Ready","PENDING INPUTS",IF(A266&gt;Inputs!$B$6,0,MIN(MAX(0,(BG266+BH266+BI266)-BJ266),MAX(0,C266-D266-(IF(O266&lt;BK266,K266+L266+M266-N266,0)+IF(W266&lt;BK266,S266+T266+U266-V266,0)+IF(AE266&lt;BK266,AA266+AB266+AC266-AD266,0)+IF(AM266&lt;BK266,AI266+AJ266+AK266-AL266,0)+IF(AU266&lt;BK266,AQ266+AR266+AS266-AT266,0)+IF(BC266&lt;BK266,AY266+AZ266+BA266-BB266,0)+IF(BK266&lt;BK266,BG266+BH266+BI266-BJ266,0)+IF(BS266&lt;BK266,BO266+BP266+BQ266-BR266,0)+IF(CA266&lt;BK266,BW266+BX266+BY266-BZ266,0)+IF(CI266&lt;BK266,CE266+CF266+CG266-CH266,0))))))</f>
        <v>0</v>
      </c>
      <c r="BM266" s="3">
        <f>IF(Inputs!$B$27&lt;&gt;"Ready","PENDING INPUTS",MIN((BG266+BH266+BI266),IF(D266&gt;C266,IF(D266=0,0,BJ266*C266/D266),BJ266+BL266)))</f>
        <v>0</v>
      </c>
      <c r="BN266" s="3">
        <f>IF(Inputs!$B$27&lt;&gt;"Ready","PENDING INPUTS",MAX(0,(BG266+BH266+BI266)-BM266))</f>
        <v>0</v>
      </c>
      <c r="BO266" s="3">
        <f>IF(Inputs!$B$27&lt;&gt;"Ready","PENDING INPUTS",BV265)</f>
        <v>0</v>
      </c>
      <c r="BP266" s="3">
        <f>IF(Inputs!$B$27&lt;&gt;"Ready","PENDING INPUTS",IF(A266&lt;=Inputs!$B$6,ROUND(BO266*Inputs!C21/12,2),0))</f>
        <v>0</v>
      </c>
      <c r="BQ266" s="3">
        <f>IF(Inputs!$B$27&lt;&gt;"Ready","PENDING INPUTS",IF(AND(A266&lt;=Inputs!$B$6,BO266&gt;0),Inputs!G21,0))</f>
        <v>0</v>
      </c>
      <c r="BR266" s="3">
        <f>IF(Inputs!$B$27&lt;&gt;"Ready","PENDING INPUTS",IF(A266&gt;Inputs!$B$6,0,MIN((BO266+BP266+BQ266),IF(Inputs!H21=1,Inputs!D21,MAX(Inputs!F21,ROUND(BO266*Inputs!E21+BP266+BQ266,2))))))</f>
        <v>0</v>
      </c>
      <c r="BS266">
        <f>IF(Inputs!$B$27&lt;&gt;"Ready","PENDING INPUTS",IF(BO266&lt;=0,99,1+IF(AND(K266&gt;0,OR(K266&lt;BO266,AND(K266=BO266,0&lt;7))),1,0)+IF(AND(S266&gt;0,OR(S266&lt;BO266,AND(S266=BO266,1&lt;7))),1,0)+IF(AND(AA266&gt;0,OR(AA266&lt;BO266,AND(AA266=BO266,2&lt;7))),1,0)+IF(AND(AI266&gt;0,OR(AI266&lt;BO266,AND(AI266=BO266,3&lt;7))),1,0)+IF(AND(AQ266&gt;0,OR(AQ266&lt;BO266,AND(AQ266=BO266,4&lt;7))),1,0)+IF(AND(AY266&gt;0,OR(AY266&lt;BO266,AND(AY266=BO266,5&lt;7))),1,0)+IF(AND(BG266&gt;0,OR(BG266&lt;BO266,AND(BG266=BO266,6&lt;7))),1,0)+IF(AND(BW266&gt;0,OR(BW266&lt;BO266,AND(BW266=BO266,8&lt;7))),1,0)+IF(AND(CE266&gt;0,OR(CE266&lt;BO266,AND(CE266=BO266,9&lt;7))),1,0)))</f>
        <v>99</v>
      </c>
      <c r="BT266" s="3">
        <f>IF(Inputs!$B$27&lt;&gt;"Ready","PENDING INPUTS",IF(A266&gt;Inputs!$B$6,0,MIN(MAX(0,(BO266+BP266+BQ266)-BR266),MAX(0,C266-D266-(IF(O266&lt;BS266,K266+L266+M266-N266,0)+IF(W266&lt;BS266,S266+T266+U266-V266,0)+IF(AE266&lt;BS266,AA266+AB266+AC266-AD266,0)+IF(AM266&lt;BS266,AI266+AJ266+AK266-AL266,0)+IF(AU266&lt;BS266,AQ266+AR266+AS266-AT266,0)+IF(BC266&lt;BS266,AY266+AZ266+BA266-BB266,0)+IF(BK266&lt;BS266,BG266+BH266+BI266-BJ266,0)+IF(BS266&lt;BS266,BO266+BP266+BQ266-BR266,0)+IF(CA266&lt;BS266,BW266+BX266+BY266-BZ266,0)+IF(CI266&lt;BS266,CE266+CF266+CG266-CH266,0))))))</f>
        <v>0</v>
      </c>
      <c r="BU266" s="3">
        <f>IF(Inputs!$B$27&lt;&gt;"Ready","PENDING INPUTS",MIN((BO266+BP266+BQ266),IF(D266&gt;C266,IF(D266=0,0,BR266*C266/D266),BR266+BT266)))</f>
        <v>0</v>
      </c>
      <c r="BV266" s="3">
        <f>IF(Inputs!$B$27&lt;&gt;"Ready","PENDING INPUTS",MAX(0,(BO266+BP266+BQ266)-BU266))</f>
        <v>0</v>
      </c>
      <c r="BW266" s="3">
        <f>IF(Inputs!$B$27&lt;&gt;"Ready","PENDING INPUTS",CD265)</f>
        <v>0</v>
      </c>
      <c r="BX266" s="3">
        <f>IF(Inputs!$B$27&lt;&gt;"Ready","PENDING INPUTS",IF(A266&lt;=Inputs!$B$6,ROUND(BW266*Inputs!C22/12,2),0))</f>
        <v>0</v>
      </c>
      <c r="BY266" s="3">
        <f>IF(Inputs!$B$27&lt;&gt;"Ready","PENDING INPUTS",IF(AND(A266&lt;=Inputs!$B$6,BW266&gt;0),Inputs!G22,0))</f>
        <v>0</v>
      </c>
      <c r="BZ266" s="3">
        <f>IF(Inputs!$B$27&lt;&gt;"Ready","PENDING INPUTS",IF(A266&gt;Inputs!$B$6,0,MIN((BW266+BX266+BY266),IF(Inputs!H22=1,Inputs!D22,MAX(Inputs!F22,ROUND(BW266*Inputs!E22+BX266+BY266,2))))))</f>
        <v>0</v>
      </c>
      <c r="CA266">
        <f>IF(Inputs!$B$27&lt;&gt;"Ready","PENDING INPUTS",IF(BW266&lt;=0,99,1+IF(AND(K266&gt;0,OR(K266&lt;BW266,AND(K266=BW266,0&lt;8))),1,0)+IF(AND(S266&gt;0,OR(S266&lt;BW266,AND(S266=BW266,1&lt;8))),1,0)+IF(AND(AA266&gt;0,OR(AA266&lt;BW266,AND(AA266=BW266,2&lt;8))),1,0)+IF(AND(AI266&gt;0,OR(AI266&lt;BW266,AND(AI266=BW266,3&lt;8))),1,0)+IF(AND(AQ266&gt;0,OR(AQ266&lt;BW266,AND(AQ266=BW266,4&lt;8))),1,0)+IF(AND(AY266&gt;0,OR(AY266&lt;BW266,AND(AY266=BW266,5&lt;8))),1,0)+IF(AND(BG266&gt;0,OR(BG266&lt;BW266,AND(BG266=BW266,6&lt;8))),1,0)+IF(AND(BO266&gt;0,OR(BO266&lt;BW266,AND(BO266=BW266,7&lt;8))),1,0)+IF(AND(CE266&gt;0,OR(CE266&lt;BW266,AND(CE266=BW266,9&lt;8))),1,0)))</f>
        <v>99</v>
      </c>
      <c r="CB266" s="3">
        <f>IF(Inputs!$B$27&lt;&gt;"Ready","PENDING INPUTS",IF(A266&gt;Inputs!$B$6,0,MIN(MAX(0,(BW266+BX266+BY266)-BZ266),MAX(0,C266-D266-(IF(O266&lt;CA266,K266+L266+M266-N266,0)+IF(W266&lt;CA266,S266+T266+U266-V266,0)+IF(AE266&lt;CA266,AA266+AB266+AC266-AD266,0)+IF(AM266&lt;CA266,AI266+AJ266+AK266-AL266,0)+IF(AU266&lt;CA266,AQ266+AR266+AS266-AT266,0)+IF(BC266&lt;CA266,AY266+AZ266+BA266-BB266,0)+IF(BK266&lt;CA266,BG266+BH266+BI266-BJ266,0)+IF(BS266&lt;CA266,BO266+BP266+BQ266-BR266,0)+IF(CA266&lt;CA266,BW266+BX266+BY266-BZ266,0)+IF(CI266&lt;CA266,CE266+CF266+CG266-CH266,0))))))</f>
        <v>0</v>
      </c>
      <c r="CC266" s="3">
        <f>IF(Inputs!$B$27&lt;&gt;"Ready","PENDING INPUTS",MIN((BW266+BX266+BY266),IF(D266&gt;C266,IF(D266=0,0,BZ266*C266/D266),BZ266+CB266)))</f>
        <v>0</v>
      </c>
      <c r="CD266" s="3">
        <f>IF(Inputs!$B$27&lt;&gt;"Ready","PENDING INPUTS",MAX(0,(BW266+BX266+BY266)-CC266))</f>
        <v>0</v>
      </c>
      <c r="CE266" s="3">
        <f>IF(Inputs!$B$27&lt;&gt;"Ready","PENDING INPUTS",CL265)</f>
        <v>0</v>
      </c>
      <c r="CF266" s="3">
        <f>IF(Inputs!$B$27&lt;&gt;"Ready","PENDING INPUTS",IF(A266&lt;=Inputs!$B$6,ROUND(CE266*Inputs!C23/12,2),0))</f>
        <v>0</v>
      </c>
      <c r="CG266" s="3">
        <f>IF(Inputs!$B$27&lt;&gt;"Ready","PENDING INPUTS",IF(AND(A266&lt;=Inputs!$B$6,CE266&gt;0),Inputs!G23,0))</f>
        <v>0</v>
      </c>
      <c r="CH266" s="3">
        <f>IF(Inputs!$B$27&lt;&gt;"Ready","PENDING INPUTS",IF(A266&gt;Inputs!$B$6,0,MIN((CE266+CF266+CG266),IF(Inputs!H23=1,Inputs!D23,MAX(Inputs!F23,ROUND(CE266*Inputs!E23+CF266+CG266,2))))))</f>
        <v>0</v>
      </c>
      <c r="CI266">
        <f>IF(Inputs!$B$27&lt;&gt;"Ready","PENDING INPUTS",IF(CE266&lt;=0,99,1+IF(AND(K266&gt;0,OR(K266&lt;CE266,AND(K266=CE266,0&lt;9))),1,0)+IF(AND(S266&gt;0,OR(S266&lt;CE266,AND(S266=CE266,1&lt;9))),1,0)+IF(AND(AA266&gt;0,OR(AA266&lt;CE266,AND(AA266=CE266,2&lt;9))),1,0)+IF(AND(AI266&gt;0,OR(AI266&lt;CE266,AND(AI266=CE266,3&lt;9))),1,0)+IF(AND(AQ266&gt;0,OR(AQ266&lt;CE266,AND(AQ266=CE266,4&lt;9))),1,0)+IF(AND(AY266&gt;0,OR(AY266&lt;CE266,AND(AY266=CE266,5&lt;9))),1,0)+IF(AND(BG266&gt;0,OR(BG266&lt;CE266,AND(BG266=CE266,6&lt;9))),1,0)+IF(AND(BO266&gt;0,OR(BO266&lt;CE266,AND(BO266=CE266,7&lt;9))),1,0)+IF(AND(BW266&gt;0,OR(BW266&lt;CE266,AND(BW266=CE266,8&lt;9))),1,0)))</f>
        <v>99</v>
      </c>
      <c r="CJ266" s="3">
        <f>IF(Inputs!$B$27&lt;&gt;"Ready","PENDING INPUTS",IF(A266&gt;Inputs!$B$6,0,MIN(MAX(0,(CE266+CF266+CG266)-CH266),MAX(0,C266-D266-(IF(O266&lt;CI266,K266+L266+M266-N266,0)+IF(W266&lt;CI266,S266+T266+U266-V266,0)+IF(AE266&lt;CI266,AA266+AB266+AC266-AD266,0)+IF(AM266&lt;CI266,AI266+AJ266+AK266-AL266,0)+IF(AU266&lt;CI266,AQ266+AR266+AS266-AT266,0)+IF(BC266&lt;CI266,AY266+AZ266+BA266-BB266,0)+IF(BK266&lt;CI266,BG266+BH266+BI266-BJ266,0)+IF(BS266&lt;CI266,BO266+BP266+BQ266-BR266,0)+IF(CA266&lt;CI266,BW266+BX266+BY266-BZ266,0)+IF(CI266&lt;CI266,CE266+CF266+CG266-CH266,0))))))</f>
        <v>0</v>
      </c>
      <c r="CK266" s="3">
        <f>IF(Inputs!$B$27&lt;&gt;"Ready","PENDING INPUTS",MIN((CE266+CF266+CG266),IF(D266&gt;C266,IF(D266=0,0,CH266*C266/D266),CH266+CJ266)))</f>
        <v>0</v>
      </c>
      <c r="CL266" s="3">
        <f>IF(Inputs!$B$27&lt;&gt;"Ready","PENDING INPUTS",MAX(0,(CE266+CF266+CG266)-CK266))</f>
        <v>0</v>
      </c>
    </row>
    <row r="267" spans="1:90" ht="27.95" customHeight="1" x14ac:dyDescent="0.25">
      <c r="A267">
        <v>263</v>
      </c>
      <c r="B267" s="13">
        <f>IF(Inputs!$B$27&lt;&gt;"Ready","PENDING INPUTS",EDATE(Inputs!$B$5,A267-1))</f>
        <v>54271</v>
      </c>
      <c r="C267" s="3">
        <f>IF(Inputs!$B$27&lt;&gt;"Ready","PENDING INPUTS",IF(A267&lt;=Inputs!$B$6,MAX(0,Inputs!$B$4+IF(A267=Inputs!$B$7,Inputs!$B$8,0)+IF(A267=Inputs!$B$9,Inputs!$B$10,0)),0))</f>
        <v>0</v>
      </c>
      <c r="D267" s="3">
        <f>IF(Inputs!$B$27&lt;&gt;"Ready","PENDING INPUTS",SUM(N267,V267,AD267,AL267,AT267,BB267,BJ267,BR267,BZ267,CH267))</f>
        <v>0</v>
      </c>
      <c r="E267" s="3">
        <f>IF(Inputs!$B$27&lt;&gt;"Ready","PENDING INPUTS",MAX(0,D267-C267))</f>
        <v>0</v>
      </c>
      <c r="F267" s="3">
        <f>IF(Inputs!$B$27&lt;&gt;"Ready","PENDING INPUTS",SUM(Q267,Y267,AG267,AO267,AW267,BE267,BM267,BU267,CC267,CK267))</f>
        <v>0</v>
      </c>
      <c r="G267" s="3">
        <f>IF(Inputs!$B$27&lt;&gt;"Ready","PENDING INPUTS",SUM(L267,T267,AB267,AJ267,AR267,AZ267,BH267,BP267,BX267,CF267))</f>
        <v>0</v>
      </c>
      <c r="H267" s="3">
        <f>IF(Inputs!$B$27&lt;&gt;"Ready","PENDING INPUTS",SUM(M267,U267,AC267,AK267,AS267,BA267,BI267,BQ267,BY267,CG267))</f>
        <v>0</v>
      </c>
      <c r="I267" s="3">
        <f>IF(Inputs!$B$27&lt;&gt;"Ready","PENDING INPUTS",SUM(R267,Z267,AH267,AP267,AX267,BF267,BN267,BV267,CD267,CL267))</f>
        <v>0</v>
      </c>
      <c r="J267" t="str">
        <f>IF(Inputs!$B$27&lt;&gt;"Ready","PENDING INPUTS",IF(A267&gt;Inputs!$B$6,"Beyond horizon",IF(E267&gt;0.005,"MINIMUM SHORTFALL",IF(I267&lt;0.005,"Paid off","In progress"))))</f>
        <v>Beyond horizon</v>
      </c>
      <c r="K267" s="3">
        <f>IF(Inputs!$B$27&lt;&gt;"Ready","PENDING INPUTS",R266)</f>
        <v>0</v>
      </c>
      <c r="L267" s="3">
        <f>IF(Inputs!$B$27&lt;&gt;"Ready","PENDING INPUTS",IF(A267&lt;=Inputs!$B$6,ROUND(K267*Inputs!C14/12,2),0))</f>
        <v>0</v>
      </c>
      <c r="M267" s="3">
        <f>IF(Inputs!$B$27&lt;&gt;"Ready","PENDING INPUTS",IF(AND(A267&lt;=Inputs!$B$6,K267&gt;0),Inputs!G14,0))</f>
        <v>0</v>
      </c>
      <c r="N267" s="3">
        <f>IF(Inputs!$B$27&lt;&gt;"Ready","PENDING INPUTS",IF(A267&gt;Inputs!$B$6,0,MIN((K267+L267+M267),IF(Inputs!H14=1,Inputs!D14,MAX(Inputs!F14,ROUND(K267*Inputs!E14+L267+M267,2))))))</f>
        <v>0</v>
      </c>
      <c r="O267">
        <f>IF(Inputs!$B$27&lt;&gt;"Ready","PENDING INPUTS",IF(K267&lt;=0,99,1+IF(AND(S267&gt;0,OR(S267&lt;K267,AND(S267=K267,1&lt;0))),1,0)+IF(AND(AA267&gt;0,OR(AA267&lt;K267,AND(AA267=K267,2&lt;0))),1,0)+IF(AND(AI267&gt;0,OR(AI267&lt;K267,AND(AI267=K267,3&lt;0))),1,0)+IF(AND(AQ267&gt;0,OR(AQ267&lt;K267,AND(AQ267=K267,4&lt;0))),1,0)+IF(AND(AY267&gt;0,OR(AY267&lt;K267,AND(AY267=K267,5&lt;0))),1,0)+IF(AND(BG267&gt;0,OR(BG267&lt;K267,AND(BG267=K267,6&lt;0))),1,0)+IF(AND(BO267&gt;0,OR(BO267&lt;K267,AND(BO267=K267,7&lt;0))),1,0)+IF(AND(BW267&gt;0,OR(BW267&lt;K267,AND(BW267=K267,8&lt;0))),1,0)+IF(AND(CE267&gt;0,OR(CE267&lt;K267,AND(CE267=K267,9&lt;0))),1,0)))</f>
        <v>99</v>
      </c>
      <c r="P267" s="3">
        <f>IF(Inputs!$B$27&lt;&gt;"Ready","PENDING INPUTS",IF(A267&gt;Inputs!$B$6,0,MIN(MAX(0,(K267+L267+M267)-N267),MAX(0,C267-D267-(IF(O267&lt;O267,K267+L267+M267-N267,0)+IF(W267&lt;O267,S267+T267+U267-V267,0)+IF(AE267&lt;O267,AA267+AB267+AC267-AD267,0)+IF(AM267&lt;O267,AI267+AJ267+AK267-AL267,0)+IF(AU267&lt;O267,AQ267+AR267+AS267-AT267,0)+IF(BC267&lt;O267,AY267+AZ267+BA267-BB267,0)+IF(BK267&lt;O267,BG267+BH267+BI267-BJ267,0)+IF(BS267&lt;O267,BO267+BP267+BQ267-BR267,0)+IF(CA267&lt;O267,BW267+BX267+BY267-BZ267,0)+IF(CI267&lt;O267,CE267+CF267+CG267-CH267,0))))))</f>
        <v>0</v>
      </c>
      <c r="Q267" s="3">
        <f>IF(Inputs!$B$27&lt;&gt;"Ready","PENDING INPUTS",MIN((K267+L267+M267),IF(D267&gt;C267,IF(D267=0,0,N267*C267/D267),N267+P267)))</f>
        <v>0</v>
      </c>
      <c r="R267" s="3">
        <f>IF(Inputs!$B$27&lt;&gt;"Ready","PENDING INPUTS",MAX(0,(K267+L267+M267)-Q267))</f>
        <v>0</v>
      </c>
      <c r="S267" s="3">
        <f>IF(Inputs!$B$27&lt;&gt;"Ready","PENDING INPUTS",Z266)</f>
        <v>0</v>
      </c>
      <c r="T267" s="3">
        <f>IF(Inputs!$B$27&lt;&gt;"Ready","PENDING INPUTS",IF(A267&lt;=Inputs!$B$6,ROUND(S267*Inputs!C15/12,2),0))</f>
        <v>0</v>
      </c>
      <c r="U267" s="3">
        <f>IF(Inputs!$B$27&lt;&gt;"Ready","PENDING INPUTS",IF(AND(A267&lt;=Inputs!$B$6,S267&gt;0),Inputs!G15,0))</f>
        <v>0</v>
      </c>
      <c r="V267" s="3">
        <f>IF(Inputs!$B$27&lt;&gt;"Ready","PENDING INPUTS",IF(A267&gt;Inputs!$B$6,0,MIN((S267+T267+U267),IF(Inputs!H15=1,Inputs!D15,MAX(Inputs!F15,ROUND(S267*Inputs!E15+T267+U267,2))))))</f>
        <v>0</v>
      </c>
      <c r="W267">
        <f>IF(Inputs!$B$27&lt;&gt;"Ready","PENDING INPUTS",IF(S267&lt;=0,99,1+IF(AND(K267&gt;0,OR(K267&lt;S267,AND(K267=S267,0&lt;1))),1,0)+IF(AND(AA267&gt;0,OR(AA267&lt;S267,AND(AA267=S267,2&lt;1))),1,0)+IF(AND(AI267&gt;0,OR(AI267&lt;S267,AND(AI267=S267,3&lt;1))),1,0)+IF(AND(AQ267&gt;0,OR(AQ267&lt;S267,AND(AQ267=S267,4&lt;1))),1,0)+IF(AND(AY267&gt;0,OR(AY267&lt;S267,AND(AY267=S267,5&lt;1))),1,0)+IF(AND(BG267&gt;0,OR(BG267&lt;S267,AND(BG267=S267,6&lt;1))),1,0)+IF(AND(BO267&gt;0,OR(BO267&lt;S267,AND(BO267=S267,7&lt;1))),1,0)+IF(AND(BW267&gt;0,OR(BW267&lt;S267,AND(BW267=S267,8&lt;1))),1,0)+IF(AND(CE267&gt;0,OR(CE267&lt;S267,AND(CE267=S267,9&lt;1))),1,0)))</f>
        <v>99</v>
      </c>
      <c r="X267" s="3">
        <f>IF(Inputs!$B$27&lt;&gt;"Ready","PENDING INPUTS",IF(A267&gt;Inputs!$B$6,0,MIN(MAX(0,(S267+T267+U267)-V267),MAX(0,C267-D267-(IF(O267&lt;W267,K267+L267+M267-N267,0)+IF(W267&lt;W267,S267+T267+U267-V267,0)+IF(AE267&lt;W267,AA267+AB267+AC267-AD267,0)+IF(AM267&lt;W267,AI267+AJ267+AK267-AL267,0)+IF(AU267&lt;W267,AQ267+AR267+AS267-AT267,0)+IF(BC267&lt;W267,AY267+AZ267+BA267-BB267,0)+IF(BK267&lt;W267,BG267+BH267+BI267-BJ267,0)+IF(BS267&lt;W267,BO267+BP267+BQ267-BR267,0)+IF(CA267&lt;W267,BW267+BX267+BY267-BZ267,0)+IF(CI267&lt;W267,CE267+CF267+CG267-CH267,0))))))</f>
        <v>0</v>
      </c>
      <c r="Y267" s="3">
        <f>IF(Inputs!$B$27&lt;&gt;"Ready","PENDING INPUTS",MIN((S267+T267+U267),IF(D267&gt;C267,IF(D267=0,0,V267*C267/D267),V267+X267)))</f>
        <v>0</v>
      </c>
      <c r="Z267" s="3">
        <f>IF(Inputs!$B$27&lt;&gt;"Ready","PENDING INPUTS",MAX(0,(S267+T267+U267)-Y267))</f>
        <v>0</v>
      </c>
      <c r="AA267" s="3">
        <f>IF(Inputs!$B$27&lt;&gt;"Ready","PENDING INPUTS",AH266)</f>
        <v>0</v>
      </c>
      <c r="AB267" s="3">
        <f>IF(Inputs!$B$27&lt;&gt;"Ready","PENDING INPUTS",IF(A267&lt;=Inputs!$B$6,ROUND(AA267*Inputs!C16/12,2),0))</f>
        <v>0</v>
      </c>
      <c r="AC267" s="3">
        <f>IF(Inputs!$B$27&lt;&gt;"Ready","PENDING INPUTS",IF(AND(A267&lt;=Inputs!$B$6,AA267&gt;0),Inputs!G16,0))</f>
        <v>0</v>
      </c>
      <c r="AD267" s="3">
        <f>IF(Inputs!$B$27&lt;&gt;"Ready","PENDING INPUTS",IF(A267&gt;Inputs!$B$6,0,MIN((AA267+AB267+AC267),IF(Inputs!H16=1,Inputs!D16,MAX(Inputs!F16,ROUND(AA267*Inputs!E16+AB267+AC267,2))))))</f>
        <v>0</v>
      </c>
      <c r="AE267">
        <f>IF(Inputs!$B$27&lt;&gt;"Ready","PENDING INPUTS",IF(AA267&lt;=0,99,1+IF(AND(K267&gt;0,OR(K267&lt;AA267,AND(K267=AA267,0&lt;2))),1,0)+IF(AND(S267&gt;0,OR(S267&lt;AA267,AND(S267=AA267,1&lt;2))),1,0)+IF(AND(AI267&gt;0,OR(AI267&lt;AA267,AND(AI267=AA267,3&lt;2))),1,0)+IF(AND(AQ267&gt;0,OR(AQ267&lt;AA267,AND(AQ267=AA267,4&lt;2))),1,0)+IF(AND(AY267&gt;0,OR(AY267&lt;AA267,AND(AY267=AA267,5&lt;2))),1,0)+IF(AND(BG267&gt;0,OR(BG267&lt;AA267,AND(BG267=AA267,6&lt;2))),1,0)+IF(AND(BO267&gt;0,OR(BO267&lt;AA267,AND(BO267=AA267,7&lt;2))),1,0)+IF(AND(BW267&gt;0,OR(BW267&lt;AA267,AND(BW267=AA267,8&lt;2))),1,0)+IF(AND(CE267&gt;0,OR(CE267&lt;AA267,AND(CE267=AA267,9&lt;2))),1,0)))</f>
        <v>99</v>
      </c>
      <c r="AF267" s="3">
        <f>IF(Inputs!$B$27&lt;&gt;"Ready","PENDING INPUTS",IF(A267&gt;Inputs!$B$6,0,MIN(MAX(0,(AA267+AB267+AC267)-AD267),MAX(0,C267-D267-(IF(O267&lt;AE267,K267+L267+M267-N267,0)+IF(W267&lt;AE267,S267+T267+U267-V267,0)+IF(AE267&lt;AE267,AA267+AB267+AC267-AD267,0)+IF(AM267&lt;AE267,AI267+AJ267+AK267-AL267,0)+IF(AU267&lt;AE267,AQ267+AR267+AS267-AT267,0)+IF(BC267&lt;AE267,AY267+AZ267+BA267-BB267,0)+IF(BK267&lt;AE267,BG267+BH267+BI267-BJ267,0)+IF(BS267&lt;AE267,BO267+BP267+BQ267-BR267,0)+IF(CA267&lt;AE267,BW267+BX267+BY267-BZ267,0)+IF(CI267&lt;AE267,CE267+CF267+CG267-CH267,0))))))</f>
        <v>0</v>
      </c>
      <c r="AG267" s="3">
        <f>IF(Inputs!$B$27&lt;&gt;"Ready","PENDING INPUTS",MIN((AA267+AB267+AC267),IF(D267&gt;C267,IF(D267=0,0,AD267*C267/D267),AD267+AF267)))</f>
        <v>0</v>
      </c>
      <c r="AH267" s="3">
        <f>IF(Inputs!$B$27&lt;&gt;"Ready","PENDING INPUTS",MAX(0,(AA267+AB267+AC267)-AG267))</f>
        <v>0</v>
      </c>
      <c r="AI267" s="3">
        <f>IF(Inputs!$B$27&lt;&gt;"Ready","PENDING INPUTS",AP266)</f>
        <v>0</v>
      </c>
      <c r="AJ267" s="3">
        <f>IF(Inputs!$B$27&lt;&gt;"Ready","PENDING INPUTS",IF(A267&lt;=Inputs!$B$6,ROUND(AI267*Inputs!C17/12,2),0))</f>
        <v>0</v>
      </c>
      <c r="AK267" s="3">
        <f>IF(Inputs!$B$27&lt;&gt;"Ready","PENDING INPUTS",IF(AND(A267&lt;=Inputs!$B$6,AI267&gt;0),Inputs!G17,0))</f>
        <v>0</v>
      </c>
      <c r="AL267" s="3">
        <f>IF(Inputs!$B$27&lt;&gt;"Ready","PENDING INPUTS",IF(A267&gt;Inputs!$B$6,0,MIN((AI267+AJ267+AK267),IF(Inputs!H17=1,Inputs!D17,MAX(Inputs!F17,ROUND(AI267*Inputs!E17+AJ267+AK267,2))))))</f>
        <v>0</v>
      </c>
      <c r="AM267">
        <f>IF(Inputs!$B$27&lt;&gt;"Ready","PENDING INPUTS",IF(AI267&lt;=0,99,1+IF(AND(K267&gt;0,OR(K267&lt;AI267,AND(K267=AI267,0&lt;3))),1,0)+IF(AND(S267&gt;0,OR(S267&lt;AI267,AND(S267=AI267,1&lt;3))),1,0)+IF(AND(AA267&gt;0,OR(AA267&lt;AI267,AND(AA267=AI267,2&lt;3))),1,0)+IF(AND(AQ267&gt;0,OR(AQ267&lt;AI267,AND(AQ267=AI267,4&lt;3))),1,0)+IF(AND(AY267&gt;0,OR(AY267&lt;AI267,AND(AY267=AI267,5&lt;3))),1,0)+IF(AND(BG267&gt;0,OR(BG267&lt;AI267,AND(BG267=AI267,6&lt;3))),1,0)+IF(AND(BO267&gt;0,OR(BO267&lt;AI267,AND(BO267=AI267,7&lt;3))),1,0)+IF(AND(BW267&gt;0,OR(BW267&lt;AI267,AND(BW267=AI267,8&lt;3))),1,0)+IF(AND(CE267&gt;0,OR(CE267&lt;AI267,AND(CE267=AI267,9&lt;3))),1,0)))</f>
        <v>99</v>
      </c>
      <c r="AN267" s="3">
        <f>IF(Inputs!$B$27&lt;&gt;"Ready","PENDING INPUTS",IF(A267&gt;Inputs!$B$6,0,MIN(MAX(0,(AI267+AJ267+AK267)-AL267),MAX(0,C267-D267-(IF(O267&lt;AM267,K267+L267+M267-N267,0)+IF(W267&lt;AM267,S267+T267+U267-V267,0)+IF(AE267&lt;AM267,AA267+AB267+AC267-AD267,0)+IF(AM267&lt;AM267,AI267+AJ267+AK267-AL267,0)+IF(AU267&lt;AM267,AQ267+AR267+AS267-AT267,0)+IF(BC267&lt;AM267,AY267+AZ267+BA267-BB267,0)+IF(BK267&lt;AM267,BG267+BH267+BI267-BJ267,0)+IF(BS267&lt;AM267,BO267+BP267+BQ267-BR267,0)+IF(CA267&lt;AM267,BW267+BX267+BY267-BZ267,0)+IF(CI267&lt;AM267,CE267+CF267+CG267-CH267,0))))))</f>
        <v>0</v>
      </c>
      <c r="AO267" s="3">
        <f>IF(Inputs!$B$27&lt;&gt;"Ready","PENDING INPUTS",MIN((AI267+AJ267+AK267),IF(D267&gt;C267,IF(D267=0,0,AL267*C267/D267),AL267+AN267)))</f>
        <v>0</v>
      </c>
      <c r="AP267" s="3">
        <f>IF(Inputs!$B$27&lt;&gt;"Ready","PENDING INPUTS",MAX(0,(AI267+AJ267+AK267)-AO267))</f>
        <v>0</v>
      </c>
      <c r="AQ267" s="3">
        <f>IF(Inputs!$B$27&lt;&gt;"Ready","PENDING INPUTS",AX266)</f>
        <v>0</v>
      </c>
      <c r="AR267" s="3">
        <f>IF(Inputs!$B$27&lt;&gt;"Ready","PENDING INPUTS",IF(A267&lt;=Inputs!$B$6,ROUND(AQ267*Inputs!C18/12,2),0))</f>
        <v>0</v>
      </c>
      <c r="AS267" s="3">
        <f>IF(Inputs!$B$27&lt;&gt;"Ready","PENDING INPUTS",IF(AND(A267&lt;=Inputs!$B$6,AQ267&gt;0),Inputs!G18,0))</f>
        <v>0</v>
      </c>
      <c r="AT267" s="3">
        <f>IF(Inputs!$B$27&lt;&gt;"Ready","PENDING INPUTS",IF(A267&gt;Inputs!$B$6,0,MIN((AQ267+AR267+AS267),IF(Inputs!H18=1,Inputs!D18,MAX(Inputs!F18,ROUND(AQ267*Inputs!E18+AR267+AS267,2))))))</f>
        <v>0</v>
      </c>
      <c r="AU267">
        <f>IF(Inputs!$B$27&lt;&gt;"Ready","PENDING INPUTS",IF(AQ267&lt;=0,99,1+IF(AND(K267&gt;0,OR(K267&lt;AQ267,AND(K267=AQ267,0&lt;4))),1,0)+IF(AND(S267&gt;0,OR(S267&lt;AQ267,AND(S267=AQ267,1&lt;4))),1,0)+IF(AND(AA267&gt;0,OR(AA267&lt;AQ267,AND(AA267=AQ267,2&lt;4))),1,0)+IF(AND(AI267&gt;0,OR(AI267&lt;AQ267,AND(AI267=AQ267,3&lt;4))),1,0)+IF(AND(AY267&gt;0,OR(AY267&lt;AQ267,AND(AY267=AQ267,5&lt;4))),1,0)+IF(AND(BG267&gt;0,OR(BG267&lt;AQ267,AND(BG267=AQ267,6&lt;4))),1,0)+IF(AND(BO267&gt;0,OR(BO267&lt;AQ267,AND(BO267=AQ267,7&lt;4))),1,0)+IF(AND(BW267&gt;0,OR(BW267&lt;AQ267,AND(BW267=AQ267,8&lt;4))),1,0)+IF(AND(CE267&gt;0,OR(CE267&lt;AQ267,AND(CE267=AQ267,9&lt;4))),1,0)))</f>
        <v>99</v>
      </c>
      <c r="AV267" s="3">
        <f>IF(Inputs!$B$27&lt;&gt;"Ready","PENDING INPUTS",IF(A267&gt;Inputs!$B$6,0,MIN(MAX(0,(AQ267+AR267+AS267)-AT267),MAX(0,C267-D267-(IF(O267&lt;AU267,K267+L267+M267-N267,0)+IF(W267&lt;AU267,S267+T267+U267-V267,0)+IF(AE267&lt;AU267,AA267+AB267+AC267-AD267,0)+IF(AM267&lt;AU267,AI267+AJ267+AK267-AL267,0)+IF(AU267&lt;AU267,AQ267+AR267+AS267-AT267,0)+IF(BC267&lt;AU267,AY267+AZ267+BA267-BB267,0)+IF(BK267&lt;AU267,BG267+BH267+BI267-BJ267,0)+IF(BS267&lt;AU267,BO267+BP267+BQ267-BR267,0)+IF(CA267&lt;AU267,BW267+BX267+BY267-BZ267,0)+IF(CI267&lt;AU267,CE267+CF267+CG267-CH267,0))))))</f>
        <v>0</v>
      </c>
      <c r="AW267" s="3">
        <f>IF(Inputs!$B$27&lt;&gt;"Ready","PENDING INPUTS",MIN((AQ267+AR267+AS267),IF(D267&gt;C267,IF(D267=0,0,AT267*C267/D267),AT267+AV267)))</f>
        <v>0</v>
      </c>
      <c r="AX267" s="3">
        <f>IF(Inputs!$B$27&lt;&gt;"Ready","PENDING INPUTS",MAX(0,(AQ267+AR267+AS267)-AW267))</f>
        <v>0</v>
      </c>
      <c r="AY267" s="3">
        <f>IF(Inputs!$B$27&lt;&gt;"Ready","PENDING INPUTS",BF266)</f>
        <v>0</v>
      </c>
      <c r="AZ267" s="3">
        <f>IF(Inputs!$B$27&lt;&gt;"Ready","PENDING INPUTS",IF(A267&lt;=Inputs!$B$6,ROUND(AY267*Inputs!C19/12,2),0))</f>
        <v>0</v>
      </c>
      <c r="BA267" s="3">
        <f>IF(Inputs!$B$27&lt;&gt;"Ready","PENDING INPUTS",IF(AND(A267&lt;=Inputs!$B$6,AY267&gt;0),Inputs!G19,0))</f>
        <v>0</v>
      </c>
      <c r="BB267" s="3">
        <f>IF(Inputs!$B$27&lt;&gt;"Ready","PENDING INPUTS",IF(A267&gt;Inputs!$B$6,0,MIN((AY267+AZ267+BA267),IF(Inputs!H19=1,Inputs!D19,MAX(Inputs!F19,ROUND(AY267*Inputs!E19+AZ267+BA267,2))))))</f>
        <v>0</v>
      </c>
      <c r="BC267">
        <f>IF(Inputs!$B$27&lt;&gt;"Ready","PENDING INPUTS",IF(AY267&lt;=0,99,1+IF(AND(K267&gt;0,OR(K267&lt;AY267,AND(K267=AY267,0&lt;5))),1,0)+IF(AND(S267&gt;0,OR(S267&lt;AY267,AND(S267=AY267,1&lt;5))),1,0)+IF(AND(AA267&gt;0,OR(AA267&lt;AY267,AND(AA267=AY267,2&lt;5))),1,0)+IF(AND(AI267&gt;0,OR(AI267&lt;AY267,AND(AI267=AY267,3&lt;5))),1,0)+IF(AND(AQ267&gt;0,OR(AQ267&lt;AY267,AND(AQ267=AY267,4&lt;5))),1,0)+IF(AND(BG267&gt;0,OR(BG267&lt;AY267,AND(BG267=AY267,6&lt;5))),1,0)+IF(AND(BO267&gt;0,OR(BO267&lt;AY267,AND(BO267=AY267,7&lt;5))),1,0)+IF(AND(BW267&gt;0,OR(BW267&lt;AY267,AND(BW267=AY267,8&lt;5))),1,0)+IF(AND(CE267&gt;0,OR(CE267&lt;AY267,AND(CE267=AY267,9&lt;5))),1,0)))</f>
        <v>99</v>
      </c>
      <c r="BD267" s="3">
        <f>IF(Inputs!$B$27&lt;&gt;"Ready","PENDING INPUTS",IF(A267&gt;Inputs!$B$6,0,MIN(MAX(0,(AY267+AZ267+BA267)-BB267),MAX(0,C267-D267-(IF(O267&lt;BC267,K267+L267+M267-N267,0)+IF(W267&lt;BC267,S267+T267+U267-V267,0)+IF(AE267&lt;BC267,AA267+AB267+AC267-AD267,0)+IF(AM267&lt;BC267,AI267+AJ267+AK267-AL267,0)+IF(AU267&lt;BC267,AQ267+AR267+AS267-AT267,0)+IF(BC267&lt;BC267,AY267+AZ267+BA267-BB267,0)+IF(BK267&lt;BC267,BG267+BH267+BI267-BJ267,0)+IF(BS267&lt;BC267,BO267+BP267+BQ267-BR267,0)+IF(CA267&lt;BC267,BW267+BX267+BY267-BZ267,0)+IF(CI267&lt;BC267,CE267+CF267+CG267-CH267,0))))))</f>
        <v>0</v>
      </c>
      <c r="BE267" s="3">
        <f>IF(Inputs!$B$27&lt;&gt;"Ready","PENDING INPUTS",MIN((AY267+AZ267+BA267),IF(D267&gt;C267,IF(D267=0,0,BB267*C267/D267),BB267+BD267)))</f>
        <v>0</v>
      </c>
      <c r="BF267" s="3">
        <f>IF(Inputs!$B$27&lt;&gt;"Ready","PENDING INPUTS",MAX(0,(AY267+AZ267+BA267)-BE267))</f>
        <v>0</v>
      </c>
      <c r="BG267" s="3">
        <f>IF(Inputs!$B$27&lt;&gt;"Ready","PENDING INPUTS",BN266)</f>
        <v>0</v>
      </c>
      <c r="BH267" s="3">
        <f>IF(Inputs!$B$27&lt;&gt;"Ready","PENDING INPUTS",IF(A267&lt;=Inputs!$B$6,ROUND(BG267*Inputs!C20/12,2),0))</f>
        <v>0</v>
      </c>
      <c r="BI267" s="3">
        <f>IF(Inputs!$B$27&lt;&gt;"Ready","PENDING INPUTS",IF(AND(A267&lt;=Inputs!$B$6,BG267&gt;0),Inputs!G20,0))</f>
        <v>0</v>
      </c>
      <c r="BJ267" s="3">
        <f>IF(Inputs!$B$27&lt;&gt;"Ready","PENDING INPUTS",IF(A267&gt;Inputs!$B$6,0,MIN((BG267+BH267+BI267),IF(Inputs!H20=1,Inputs!D20,MAX(Inputs!F20,ROUND(BG267*Inputs!E20+BH267+BI267,2))))))</f>
        <v>0</v>
      </c>
      <c r="BK267">
        <f>IF(Inputs!$B$27&lt;&gt;"Ready","PENDING INPUTS",IF(BG267&lt;=0,99,1+IF(AND(K267&gt;0,OR(K267&lt;BG267,AND(K267=BG267,0&lt;6))),1,0)+IF(AND(S267&gt;0,OR(S267&lt;BG267,AND(S267=BG267,1&lt;6))),1,0)+IF(AND(AA267&gt;0,OR(AA267&lt;BG267,AND(AA267=BG267,2&lt;6))),1,0)+IF(AND(AI267&gt;0,OR(AI267&lt;BG267,AND(AI267=BG267,3&lt;6))),1,0)+IF(AND(AQ267&gt;0,OR(AQ267&lt;BG267,AND(AQ267=BG267,4&lt;6))),1,0)+IF(AND(AY267&gt;0,OR(AY267&lt;BG267,AND(AY267=BG267,5&lt;6))),1,0)+IF(AND(BO267&gt;0,OR(BO267&lt;BG267,AND(BO267=BG267,7&lt;6))),1,0)+IF(AND(BW267&gt;0,OR(BW267&lt;BG267,AND(BW267=BG267,8&lt;6))),1,0)+IF(AND(CE267&gt;0,OR(CE267&lt;BG267,AND(CE267=BG267,9&lt;6))),1,0)))</f>
        <v>99</v>
      </c>
      <c r="BL267" s="3">
        <f>IF(Inputs!$B$27&lt;&gt;"Ready","PENDING INPUTS",IF(A267&gt;Inputs!$B$6,0,MIN(MAX(0,(BG267+BH267+BI267)-BJ267),MAX(0,C267-D267-(IF(O267&lt;BK267,K267+L267+M267-N267,0)+IF(W267&lt;BK267,S267+T267+U267-V267,0)+IF(AE267&lt;BK267,AA267+AB267+AC267-AD267,0)+IF(AM267&lt;BK267,AI267+AJ267+AK267-AL267,0)+IF(AU267&lt;BK267,AQ267+AR267+AS267-AT267,0)+IF(BC267&lt;BK267,AY267+AZ267+BA267-BB267,0)+IF(BK267&lt;BK267,BG267+BH267+BI267-BJ267,0)+IF(BS267&lt;BK267,BO267+BP267+BQ267-BR267,0)+IF(CA267&lt;BK267,BW267+BX267+BY267-BZ267,0)+IF(CI267&lt;BK267,CE267+CF267+CG267-CH267,0))))))</f>
        <v>0</v>
      </c>
      <c r="BM267" s="3">
        <f>IF(Inputs!$B$27&lt;&gt;"Ready","PENDING INPUTS",MIN((BG267+BH267+BI267),IF(D267&gt;C267,IF(D267=0,0,BJ267*C267/D267),BJ267+BL267)))</f>
        <v>0</v>
      </c>
      <c r="BN267" s="3">
        <f>IF(Inputs!$B$27&lt;&gt;"Ready","PENDING INPUTS",MAX(0,(BG267+BH267+BI267)-BM267))</f>
        <v>0</v>
      </c>
      <c r="BO267" s="3">
        <f>IF(Inputs!$B$27&lt;&gt;"Ready","PENDING INPUTS",BV266)</f>
        <v>0</v>
      </c>
      <c r="BP267" s="3">
        <f>IF(Inputs!$B$27&lt;&gt;"Ready","PENDING INPUTS",IF(A267&lt;=Inputs!$B$6,ROUND(BO267*Inputs!C21/12,2),0))</f>
        <v>0</v>
      </c>
      <c r="BQ267" s="3">
        <f>IF(Inputs!$B$27&lt;&gt;"Ready","PENDING INPUTS",IF(AND(A267&lt;=Inputs!$B$6,BO267&gt;0),Inputs!G21,0))</f>
        <v>0</v>
      </c>
      <c r="BR267" s="3">
        <f>IF(Inputs!$B$27&lt;&gt;"Ready","PENDING INPUTS",IF(A267&gt;Inputs!$B$6,0,MIN((BO267+BP267+BQ267),IF(Inputs!H21=1,Inputs!D21,MAX(Inputs!F21,ROUND(BO267*Inputs!E21+BP267+BQ267,2))))))</f>
        <v>0</v>
      </c>
      <c r="BS267">
        <f>IF(Inputs!$B$27&lt;&gt;"Ready","PENDING INPUTS",IF(BO267&lt;=0,99,1+IF(AND(K267&gt;0,OR(K267&lt;BO267,AND(K267=BO267,0&lt;7))),1,0)+IF(AND(S267&gt;0,OR(S267&lt;BO267,AND(S267=BO267,1&lt;7))),1,0)+IF(AND(AA267&gt;0,OR(AA267&lt;BO267,AND(AA267=BO267,2&lt;7))),1,0)+IF(AND(AI267&gt;0,OR(AI267&lt;BO267,AND(AI267=BO267,3&lt;7))),1,0)+IF(AND(AQ267&gt;0,OR(AQ267&lt;BO267,AND(AQ267=BO267,4&lt;7))),1,0)+IF(AND(AY267&gt;0,OR(AY267&lt;BO267,AND(AY267=BO267,5&lt;7))),1,0)+IF(AND(BG267&gt;0,OR(BG267&lt;BO267,AND(BG267=BO267,6&lt;7))),1,0)+IF(AND(BW267&gt;0,OR(BW267&lt;BO267,AND(BW267=BO267,8&lt;7))),1,0)+IF(AND(CE267&gt;0,OR(CE267&lt;BO267,AND(CE267=BO267,9&lt;7))),1,0)))</f>
        <v>99</v>
      </c>
      <c r="BT267" s="3">
        <f>IF(Inputs!$B$27&lt;&gt;"Ready","PENDING INPUTS",IF(A267&gt;Inputs!$B$6,0,MIN(MAX(0,(BO267+BP267+BQ267)-BR267),MAX(0,C267-D267-(IF(O267&lt;BS267,K267+L267+M267-N267,0)+IF(W267&lt;BS267,S267+T267+U267-V267,0)+IF(AE267&lt;BS267,AA267+AB267+AC267-AD267,0)+IF(AM267&lt;BS267,AI267+AJ267+AK267-AL267,0)+IF(AU267&lt;BS267,AQ267+AR267+AS267-AT267,0)+IF(BC267&lt;BS267,AY267+AZ267+BA267-BB267,0)+IF(BK267&lt;BS267,BG267+BH267+BI267-BJ267,0)+IF(BS267&lt;BS267,BO267+BP267+BQ267-BR267,0)+IF(CA267&lt;BS267,BW267+BX267+BY267-BZ267,0)+IF(CI267&lt;BS267,CE267+CF267+CG267-CH267,0))))))</f>
        <v>0</v>
      </c>
      <c r="BU267" s="3">
        <f>IF(Inputs!$B$27&lt;&gt;"Ready","PENDING INPUTS",MIN((BO267+BP267+BQ267),IF(D267&gt;C267,IF(D267=0,0,BR267*C267/D267),BR267+BT267)))</f>
        <v>0</v>
      </c>
      <c r="BV267" s="3">
        <f>IF(Inputs!$B$27&lt;&gt;"Ready","PENDING INPUTS",MAX(0,(BO267+BP267+BQ267)-BU267))</f>
        <v>0</v>
      </c>
      <c r="BW267" s="3">
        <f>IF(Inputs!$B$27&lt;&gt;"Ready","PENDING INPUTS",CD266)</f>
        <v>0</v>
      </c>
      <c r="BX267" s="3">
        <f>IF(Inputs!$B$27&lt;&gt;"Ready","PENDING INPUTS",IF(A267&lt;=Inputs!$B$6,ROUND(BW267*Inputs!C22/12,2),0))</f>
        <v>0</v>
      </c>
      <c r="BY267" s="3">
        <f>IF(Inputs!$B$27&lt;&gt;"Ready","PENDING INPUTS",IF(AND(A267&lt;=Inputs!$B$6,BW267&gt;0),Inputs!G22,0))</f>
        <v>0</v>
      </c>
      <c r="BZ267" s="3">
        <f>IF(Inputs!$B$27&lt;&gt;"Ready","PENDING INPUTS",IF(A267&gt;Inputs!$B$6,0,MIN((BW267+BX267+BY267),IF(Inputs!H22=1,Inputs!D22,MAX(Inputs!F22,ROUND(BW267*Inputs!E22+BX267+BY267,2))))))</f>
        <v>0</v>
      </c>
      <c r="CA267">
        <f>IF(Inputs!$B$27&lt;&gt;"Ready","PENDING INPUTS",IF(BW267&lt;=0,99,1+IF(AND(K267&gt;0,OR(K267&lt;BW267,AND(K267=BW267,0&lt;8))),1,0)+IF(AND(S267&gt;0,OR(S267&lt;BW267,AND(S267=BW267,1&lt;8))),1,0)+IF(AND(AA267&gt;0,OR(AA267&lt;BW267,AND(AA267=BW267,2&lt;8))),1,0)+IF(AND(AI267&gt;0,OR(AI267&lt;BW267,AND(AI267=BW267,3&lt;8))),1,0)+IF(AND(AQ267&gt;0,OR(AQ267&lt;BW267,AND(AQ267=BW267,4&lt;8))),1,0)+IF(AND(AY267&gt;0,OR(AY267&lt;BW267,AND(AY267=BW267,5&lt;8))),1,0)+IF(AND(BG267&gt;0,OR(BG267&lt;BW267,AND(BG267=BW267,6&lt;8))),1,0)+IF(AND(BO267&gt;0,OR(BO267&lt;BW267,AND(BO267=BW267,7&lt;8))),1,0)+IF(AND(CE267&gt;0,OR(CE267&lt;BW267,AND(CE267=BW267,9&lt;8))),1,0)))</f>
        <v>99</v>
      </c>
      <c r="CB267" s="3">
        <f>IF(Inputs!$B$27&lt;&gt;"Ready","PENDING INPUTS",IF(A267&gt;Inputs!$B$6,0,MIN(MAX(0,(BW267+BX267+BY267)-BZ267),MAX(0,C267-D267-(IF(O267&lt;CA267,K267+L267+M267-N267,0)+IF(W267&lt;CA267,S267+T267+U267-V267,0)+IF(AE267&lt;CA267,AA267+AB267+AC267-AD267,0)+IF(AM267&lt;CA267,AI267+AJ267+AK267-AL267,0)+IF(AU267&lt;CA267,AQ267+AR267+AS267-AT267,0)+IF(BC267&lt;CA267,AY267+AZ267+BA267-BB267,0)+IF(BK267&lt;CA267,BG267+BH267+BI267-BJ267,0)+IF(BS267&lt;CA267,BO267+BP267+BQ267-BR267,0)+IF(CA267&lt;CA267,BW267+BX267+BY267-BZ267,0)+IF(CI267&lt;CA267,CE267+CF267+CG267-CH267,0))))))</f>
        <v>0</v>
      </c>
      <c r="CC267" s="3">
        <f>IF(Inputs!$B$27&lt;&gt;"Ready","PENDING INPUTS",MIN((BW267+BX267+BY267),IF(D267&gt;C267,IF(D267=0,0,BZ267*C267/D267),BZ267+CB267)))</f>
        <v>0</v>
      </c>
      <c r="CD267" s="3">
        <f>IF(Inputs!$B$27&lt;&gt;"Ready","PENDING INPUTS",MAX(0,(BW267+BX267+BY267)-CC267))</f>
        <v>0</v>
      </c>
      <c r="CE267" s="3">
        <f>IF(Inputs!$B$27&lt;&gt;"Ready","PENDING INPUTS",CL266)</f>
        <v>0</v>
      </c>
      <c r="CF267" s="3">
        <f>IF(Inputs!$B$27&lt;&gt;"Ready","PENDING INPUTS",IF(A267&lt;=Inputs!$B$6,ROUND(CE267*Inputs!C23/12,2),0))</f>
        <v>0</v>
      </c>
      <c r="CG267" s="3">
        <f>IF(Inputs!$B$27&lt;&gt;"Ready","PENDING INPUTS",IF(AND(A267&lt;=Inputs!$B$6,CE267&gt;0),Inputs!G23,0))</f>
        <v>0</v>
      </c>
      <c r="CH267" s="3">
        <f>IF(Inputs!$B$27&lt;&gt;"Ready","PENDING INPUTS",IF(A267&gt;Inputs!$B$6,0,MIN((CE267+CF267+CG267),IF(Inputs!H23=1,Inputs!D23,MAX(Inputs!F23,ROUND(CE267*Inputs!E23+CF267+CG267,2))))))</f>
        <v>0</v>
      </c>
      <c r="CI267">
        <f>IF(Inputs!$B$27&lt;&gt;"Ready","PENDING INPUTS",IF(CE267&lt;=0,99,1+IF(AND(K267&gt;0,OR(K267&lt;CE267,AND(K267=CE267,0&lt;9))),1,0)+IF(AND(S267&gt;0,OR(S267&lt;CE267,AND(S267=CE267,1&lt;9))),1,0)+IF(AND(AA267&gt;0,OR(AA267&lt;CE267,AND(AA267=CE267,2&lt;9))),1,0)+IF(AND(AI267&gt;0,OR(AI267&lt;CE267,AND(AI267=CE267,3&lt;9))),1,0)+IF(AND(AQ267&gt;0,OR(AQ267&lt;CE267,AND(AQ267=CE267,4&lt;9))),1,0)+IF(AND(AY267&gt;0,OR(AY267&lt;CE267,AND(AY267=CE267,5&lt;9))),1,0)+IF(AND(BG267&gt;0,OR(BG267&lt;CE267,AND(BG267=CE267,6&lt;9))),1,0)+IF(AND(BO267&gt;0,OR(BO267&lt;CE267,AND(BO267=CE267,7&lt;9))),1,0)+IF(AND(BW267&gt;0,OR(BW267&lt;CE267,AND(BW267=CE267,8&lt;9))),1,0)))</f>
        <v>99</v>
      </c>
      <c r="CJ267" s="3">
        <f>IF(Inputs!$B$27&lt;&gt;"Ready","PENDING INPUTS",IF(A267&gt;Inputs!$B$6,0,MIN(MAX(0,(CE267+CF267+CG267)-CH267),MAX(0,C267-D267-(IF(O267&lt;CI267,K267+L267+M267-N267,0)+IF(W267&lt;CI267,S267+T267+U267-V267,0)+IF(AE267&lt;CI267,AA267+AB267+AC267-AD267,0)+IF(AM267&lt;CI267,AI267+AJ267+AK267-AL267,0)+IF(AU267&lt;CI267,AQ267+AR267+AS267-AT267,0)+IF(BC267&lt;CI267,AY267+AZ267+BA267-BB267,0)+IF(BK267&lt;CI267,BG267+BH267+BI267-BJ267,0)+IF(BS267&lt;CI267,BO267+BP267+BQ267-BR267,0)+IF(CA267&lt;CI267,BW267+BX267+BY267-BZ267,0)+IF(CI267&lt;CI267,CE267+CF267+CG267-CH267,0))))))</f>
        <v>0</v>
      </c>
      <c r="CK267" s="3">
        <f>IF(Inputs!$B$27&lt;&gt;"Ready","PENDING INPUTS",MIN((CE267+CF267+CG267),IF(D267&gt;C267,IF(D267=0,0,CH267*C267/D267),CH267+CJ267)))</f>
        <v>0</v>
      </c>
      <c r="CL267" s="3">
        <f>IF(Inputs!$B$27&lt;&gt;"Ready","PENDING INPUTS",MAX(0,(CE267+CF267+CG267)-CK267))</f>
        <v>0</v>
      </c>
    </row>
    <row r="268" spans="1:90" ht="27.95" customHeight="1" x14ac:dyDescent="0.25">
      <c r="A268">
        <v>264</v>
      </c>
      <c r="B268" s="13">
        <f>IF(Inputs!$B$27&lt;&gt;"Ready","PENDING INPUTS",EDATE(Inputs!$B$5,A268-1))</f>
        <v>54302</v>
      </c>
      <c r="C268" s="3">
        <f>IF(Inputs!$B$27&lt;&gt;"Ready","PENDING INPUTS",IF(A268&lt;=Inputs!$B$6,MAX(0,Inputs!$B$4+IF(A268=Inputs!$B$7,Inputs!$B$8,0)+IF(A268=Inputs!$B$9,Inputs!$B$10,0)),0))</f>
        <v>0</v>
      </c>
      <c r="D268" s="3">
        <f>IF(Inputs!$B$27&lt;&gt;"Ready","PENDING INPUTS",SUM(N268,V268,AD268,AL268,AT268,BB268,BJ268,BR268,BZ268,CH268))</f>
        <v>0</v>
      </c>
      <c r="E268" s="3">
        <f>IF(Inputs!$B$27&lt;&gt;"Ready","PENDING INPUTS",MAX(0,D268-C268))</f>
        <v>0</v>
      </c>
      <c r="F268" s="3">
        <f>IF(Inputs!$B$27&lt;&gt;"Ready","PENDING INPUTS",SUM(Q268,Y268,AG268,AO268,AW268,BE268,BM268,BU268,CC268,CK268))</f>
        <v>0</v>
      </c>
      <c r="G268" s="3">
        <f>IF(Inputs!$B$27&lt;&gt;"Ready","PENDING INPUTS",SUM(L268,T268,AB268,AJ268,AR268,AZ268,BH268,BP268,BX268,CF268))</f>
        <v>0</v>
      </c>
      <c r="H268" s="3">
        <f>IF(Inputs!$B$27&lt;&gt;"Ready","PENDING INPUTS",SUM(M268,U268,AC268,AK268,AS268,BA268,BI268,BQ268,BY268,CG268))</f>
        <v>0</v>
      </c>
      <c r="I268" s="3">
        <f>IF(Inputs!$B$27&lt;&gt;"Ready","PENDING INPUTS",SUM(R268,Z268,AH268,AP268,AX268,BF268,BN268,BV268,CD268,CL268))</f>
        <v>0</v>
      </c>
      <c r="J268" t="str">
        <f>IF(Inputs!$B$27&lt;&gt;"Ready","PENDING INPUTS",IF(A268&gt;Inputs!$B$6,"Beyond horizon",IF(E268&gt;0.005,"MINIMUM SHORTFALL",IF(I268&lt;0.005,"Paid off","In progress"))))</f>
        <v>Beyond horizon</v>
      </c>
      <c r="K268" s="3">
        <f>IF(Inputs!$B$27&lt;&gt;"Ready","PENDING INPUTS",R267)</f>
        <v>0</v>
      </c>
      <c r="L268" s="3">
        <f>IF(Inputs!$B$27&lt;&gt;"Ready","PENDING INPUTS",IF(A268&lt;=Inputs!$B$6,ROUND(K268*Inputs!C14/12,2),0))</f>
        <v>0</v>
      </c>
      <c r="M268" s="3">
        <f>IF(Inputs!$B$27&lt;&gt;"Ready","PENDING INPUTS",IF(AND(A268&lt;=Inputs!$B$6,K268&gt;0),Inputs!G14,0))</f>
        <v>0</v>
      </c>
      <c r="N268" s="3">
        <f>IF(Inputs!$B$27&lt;&gt;"Ready","PENDING INPUTS",IF(A268&gt;Inputs!$B$6,0,MIN((K268+L268+M268),IF(Inputs!H14=1,Inputs!D14,MAX(Inputs!F14,ROUND(K268*Inputs!E14+L268+M268,2))))))</f>
        <v>0</v>
      </c>
      <c r="O268">
        <f>IF(Inputs!$B$27&lt;&gt;"Ready","PENDING INPUTS",IF(K268&lt;=0,99,1+IF(AND(S268&gt;0,OR(S268&lt;K268,AND(S268=K268,1&lt;0))),1,0)+IF(AND(AA268&gt;0,OR(AA268&lt;K268,AND(AA268=K268,2&lt;0))),1,0)+IF(AND(AI268&gt;0,OR(AI268&lt;K268,AND(AI268=K268,3&lt;0))),1,0)+IF(AND(AQ268&gt;0,OR(AQ268&lt;K268,AND(AQ268=K268,4&lt;0))),1,0)+IF(AND(AY268&gt;0,OR(AY268&lt;K268,AND(AY268=K268,5&lt;0))),1,0)+IF(AND(BG268&gt;0,OR(BG268&lt;K268,AND(BG268=K268,6&lt;0))),1,0)+IF(AND(BO268&gt;0,OR(BO268&lt;K268,AND(BO268=K268,7&lt;0))),1,0)+IF(AND(BW268&gt;0,OR(BW268&lt;K268,AND(BW268=K268,8&lt;0))),1,0)+IF(AND(CE268&gt;0,OR(CE268&lt;K268,AND(CE268=K268,9&lt;0))),1,0)))</f>
        <v>99</v>
      </c>
      <c r="P268" s="3">
        <f>IF(Inputs!$B$27&lt;&gt;"Ready","PENDING INPUTS",IF(A268&gt;Inputs!$B$6,0,MIN(MAX(0,(K268+L268+M268)-N268),MAX(0,C268-D268-(IF(O268&lt;O268,K268+L268+M268-N268,0)+IF(W268&lt;O268,S268+T268+U268-V268,0)+IF(AE268&lt;O268,AA268+AB268+AC268-AD268,0)+IF(AM268&lt;O268,AI268+AJ268+AK268-AL268,0)+IF(AU268&lt;O268,AQ268+AR268+AS268-AT268,0)+IF(BC268&lt;O268,AY268+AZ268+BA268-BB268,0)+IF(BK268&lt;O268,BG268+BH268+BI268-BJ268,0)+IF(BS268&lt;O268,BO268+BP268+BQ268-BR268,0)+IF(CA268&lt;O268,BW268+BX268+BY268-BZ268,0)+IF(CI268&lt;O268,CE268+CF268+CG268-CH268,0))))))</f>
        <v>0</v>
      </c>
      <c r="Q268" s="3">
        <f>IF(Inputs!$B$27&lt;&gt;"Ready","PENDING INPUTS",MIN((K268+L268+M268),IF(D268&gt;C268,IF(D268=0,0,N268*C268/D268),N268+P268)))</f>
        <v>0</v>
      </c>
      <c r="R268" s="3">
        <f>IF(Inputs!$B$27&lt;&gt;"Ready","PENDING INPUTS",MAX(0,(K268+L268+M268)-Q268))</f>
        <v>0</v>
      </c>
      <c r="S268" s="3">
        <f>IF(Inputs!$B$27&lt;&gt;"Ready","PENDING INPUTS",Z267)</f>
        <v>0</v>
      </c>
      <c r="T268" s="3">
        <f>IF(Inputs!$B$27&lt;&gt;"Ready","PENDING INPUTS",IF(A268&lt;=Inputs!$B$6,ROUND(S268*Inputs!C15/12,2),0))</f>
        <v>0</v>
      </c>
      <c r="U268" s="3">
        <f>IF(Inputs!$B$27&lt;&gt;"Ready","PENDING INPUTS",IF(AND(A268&lt;=Inputs!$B$6,S268&gt;0),Inputs!G15,0))</f>
        <v>0</v>
      </c>
      <c r="V268" s="3">
        <f>IF(Inputs!$B$27&lt;&gt;"Ready","PENDING INPUTS",IF(A268&gt;Inputs!$B$6,0,MIN((S268+T268+U268),IF(Inputs!H15=1,Inputs!D15,MAX(Inputs!F15,ROUND(S268*Inputs!E15+T268+U268,2))))))</f>
        <v>0</v>
      </c>
      <c r="W268">
        <f>IF(Inputs!$B$27&lt;&gt;"Ready","PENDING INPUTS",IF(S268&lt;=0,99,1+IF(AND(K268&gt;0,OR(K268&lt;S268,AND(K268=S268,0&lt;1))),1,0)+IF(AND(AA268&gt;0,OR(AA268&lt;S268,AND(AA268=S268,2&lt;1))),1,0)+IF(AND(AI268&gt;0,OR(AI268&lt;S268,AND(AI268=S268,3&lt;1))),1,0)+IF(AND(AQ268&gt;0,OR(AQ268&lt;S268,AND(AQ268=S268,4&lt;1))),1,0)+IF(AND(AY268&gt;0,OR(AY268&lt;S268,AND(AY268=S268,5&lt;1))),1,0)+IF(AND(BG268&gt;0,OR(BG268&lt;S268,AND(BG268=S268,6&lt;1))),1,0)+IF(AND(BO268&gt;0,OR(BO268&lt;S268,AND(BO268=S268,7&lt;1))),1,0)+IF(AND(BW268&gt;0,OR(BW268&lt;S268,AND(BW268=S268,8&lt;1))),1,0)+IF(AND(CE268&gt;0,OR(CE268&lt;S268,AND(CE268=S268,9&lt;1))),1,0)))</f>
        <v>99</v>
      </c>
      <c r="X268" s="3">
        <f>IF(Inputs!$B$27&lt;&gt;"Ready","PENDING INPUTS",IF(A268&gt;Inputs!$B$6,0,MIN(MAX(0,(S268+T268+U268)-V268),MAX(0,C268-D268-(IF(O268&lt;W268,K268+L268+M268-N268,0)+IF(W268&lt;W268,S268+T268+U268-V268,0)+IF(AE268&lt;W268,AA268+AB268+AC268-AD268,0)+IF(AM268&lt;W268,AI268+AJ268+AK268-AL268,0)+IF(AU268&lt;W268,AQ268+AR268+AS268-AT268,0)+IF(BC268&lt;W268,AY268+AZ268+BA268-BB268,0)+IF(BK268&lt;W268,BG268+BH268+BI268-BJ268,0)+IF(BS268&lt;W268,BO268+BP268+BQ268-BR268,0)+IF(CA268&lt;W268,BW268+BX268+BY268-BZ268,0)+IF(CI268&lt;W268,CE268+CF268+CG268-CH268,0))))))</f>
        <v>0</v>
      </c>
      <c r="Y268" s="3">
        <f>IF(Inputs!$B$27&lt;&gt;"Ready","PENDING INPUTS",MIN((S268+T268+U268),IF(D268&gt;C268,IF(D268=0,0,V268*C268/D268),V268+X268)))</f>
        <v>0</v>
      </c>
      <c r="Z268" s="3">
        <f>IF(Inputs!$B$27&lt;&gt;"Ready","PENDING INPUTS",MAX(0,(S268+T268+U268)-Y268))</f>
        <v>0</v>
      </c>
      <c r="AA268" s="3">
        <f>IF(Inputs!$B$27&lt;&gt;"Ready","PENDING INPUTS",AH267)</f>
        <v>0</v>
      </c>
      <c r="AB268" s="3">
        <f>IF(Inputs!$B$27&lt;&gt;"Ready","PENDING INPUTS",IF(A268&lt;=Inputs!$B$6,ROUND(AA268*Inputs!C16/12,2),0))</f>
        <v>0</v>
      </c>
      <c r="AC268" s="3">
        <f>IF(Inputs!$B$27&lt;&gt;"Ready","PENDING INPUTS",IF(AND(A268&lt;=Inputs!$B$6,AA268&gt;0),Inputs!G16,0))</f>
        <v>0</v>
      </c>
      <c r="AD268" s="3">
        <f>IF(Inputs!$B$27&lt;&gt;"Ready","PENDING INPUTS",IF(A268&gt;Inputs!$B$6,0,MIN((AA268+AB268+AC268),IF(Inputs!H16=1,Inputs!D16,MAX(Inputs!F16,ROUND(AA268*Inputs!E16+AB268+AC268,2))))))</f>
        <v>0</v>
      </c>
      <c r="AE268">
        <f>IF(Inputs!$B$27&lt;&gt;"Ready","PENDING INPUTS",IF(AA268&lt;=0,99,1+IF(AND(K268&gt;0,OR(K268&lt;AA268,AND(K268=AA268,0&lt;2))),1,0)+IF(AND(S268&gt;0,OR(S268&lt;AA268,AND(S268=AA268,1&lt;2))),1,0)+IF(AND(AI268&gt;0,OR(AI268&lt;AA268,AND(AI268=AA268,3&lt;2))),1,0)+IF(AND(AQ268&gt;0,OR(AQ268&lt;AA268,AND(AQ268=AA268,4&lt;2))),1,0)+IF(AND(AY268&gt;0,OR(AY268&lt;AA268,AND(AY268=AA268,5&lt;2))),1,0)+IF(AND(BG268&gt;0,OR(BG268&lt;AA268,AND(BG268=AA268,6&lt;2))),1,0)+IF(AND(BO268&gt;0,OR(BO268&lt;AA268,AND(BO268=AA268,7&lt;2))),1,0)+IF(AND(BW268&gt;0,OR(BW268&lt;AA268,AND(BW268=AA268,8&lt;2))),1,0)+IF(AND(CE268&gt;0,OR(CE268&lt;AA268,AND(CE268=AA268,9&lt;2))),1,0)))</f>
        <v>99</v>
      </c>
      <c r="AF268" s="3">
        <f>IF(Inputs!$B$27&lt;&gt;"Ready","PENDING INPUTS",IF(A268&gt;Inputs!$B$6,0,MIN(MAX(0,(AA268+AB268+AC268)-AD268),MAX(0,C268-D268-(IF(O268&lt;AE268,K268+L268+M268-N268,0)+IF(W268&lt;AE268,S268+T268+U268-V268,0)+IF(AE268&lt;AE268,AA268+AB268+AC268-AD268,0)+IF(AM268&lt;AE268,AI268+AJ268+AK268-AL268,0)+IF(AU268&lt;AE268,AQ268+AR268+AS268-AT268,0)+IF(BC268&lt;AE268,AY268+AZ268+BA268-BB268,0)+IF(BK268&lt;AE268,BG268+BH268+BI268-BJ268,0)+IF(BS268&lt;AE268,BO268+BP268+BQ268-BR268,0)+IF(CA268&lt;AE268,BW268+BX268+BY268-BZ268,0)+IF(CI268&lt;AE268,CE268+CF268+CG268-CH268,0))))))</f>
        <v>0</v>
      </c>
      <c r="AG268" s="3">
        <f>IF(Inputs!$B$27&lt;&gt;"Ready","PENDING INPUTS",MIN((AA268+AB268+AC268),IF(D268&gt;C268,IF(D268=0,0,AD268*C268/D268),AD268+AF268)))</f>
        <v>0</v>
      </c>
      <c r="AH268" s="3">
        <f>IF(Inputs!$B$27&lt;&gt;"Ready","PENDING INPUTS",MAX(0,(AA268+AB268+AC268)-AG268))</f>
        <v>0</v>
      </c>
      <c r="AI268" s="3">
        <f>IF(Inputs!$B$27&lt;&gt;"Ready","PENDING INPUTS",AP267)</f>
        <v>0</v>
      </c>
      <c r="AJ268" s="3">
        <f>IF(Inputs!$B$27&lt;&gt;"Ready","PENDING INPUTS",IF(A268&lt;=Inputs!$B$6,ROUND(AI268*Inputs!C17/12,2),0))</f>
        <v>0</v>
      </c>
      <c r="AK268" s="3">
        <f>IF(Inputs!$B$27&lt;&gt;"Ready","PENDING INPUTS",IF(AND(A268&lt;=Inputs!$B$6,AI268&gt;0),Inputs!G17,0))</f>
        <v>0</v>
      </c>
      <c r="AL268" s="3">
        <f>IF(Inputs!$B$27&lt;&gt;"Ready","PENDING INPUTS",IF(A268&gt;Inputs!$B$6,0,MIN((AI268+AJ268+AK268),IF(Inputs!H17=1,Inputs!D17,MAX(Inputs!F17,ROUND(AI268*Inputs!E17+AJ268+AK268,2))))))</f>
        <v>0</v>
      </c>
      <c r="AM268">
        <f>IF(Inputs!$B$27&lt;&gt;"Ready","PENDING INPUTS",IF(AI268&lt;=0,99,1+IF(AND(K268&gt;0,OR(K268&lt;AI268,AND(K268=AI268,0&lt;3))),1,0)+IF(AND(S268&gt;0,OR(S268&lt;AI268,AND(S268=AI268,1&lt;3))),1,0)+IF(AND(AA268&gt;0,OR(AA268&lt;AI268,AND(AA268=AI268,2&lt;3))),1,0)+IF(AND(AQ268&gt;0,OR(AQ268&lt;AI268,AND(AQ268=AI268,4&lt;3))),1,0)+IF(AND(AY268&gt;0,OR(AY268&lt;AI268,AND(AY268=AI268,5&lt;3))),1,0)+IF(AND(BG268&gt;0,OR(BG268&lt;AI268,AND(BG268=AI268,6&lt;3))),1,0)+IF(AND(BO268&gt;0,OR(BO268&lt;AI268,AND(BO268=AI268,7&lt;3))),1,0)+IF(AND(BW268&gt;0,OR(BW268&lt;AI268,AND(BW268=AI268,8&lt;3))),1,0)+IF(AND(CE268&gt;0,OR(CE268&lt;AI268,AND(CE268=AI268,9&lt;3))),1,0)))</f>
        <v>99</v>
      </c>
      <c r="AN268" s="3">
        <f>IF(Inputs!$B$27&lt;&gt;"Ready","PENDING INPUTS",IF(A268&gt;Inputs!$B$6,0,MIN(MAX(0,(AI268+AJ268+AK268)-AL268),MAX(0,C268-D268-(IF(O268&lt;AM268,K268+L268+M268-N268,0)+IF(W268&lt;AM268,S268+T268+U268-V268,0)+IF(AE268&lt;AM268,AA268+AB268+AC268-AD268,0)+IF(AM268&lt;AM268,AI268+AJ268+AK268-AL268,0)+IF(AU268&lt;AM268,AQ268+AR268+AS268-AT268,0)+IF(BC268&lt;AM268,AY268+AZ268+BA268-BB268,0)+IF(BK268&lt;AM268,BG268+BH268+BI268-BJ268,0)+IF(BS268&lt;AM268,BO268+BP268+BQ268-BR268,0)+IF(CA268&lt;AM268,BW268+BX268+BY268-BZ268,0)+IF(CI268&lt;AM268,CE268+CF268+CG268-CH268,0))))))</f>
        <v>0</v>
      </c>
      <c r="AO268" s="3">
        <f>IF(Inputs!$B$27&lt;&gt;"Ready","PENDING INPUTS",MIN((AI268+AJ268+AK268),IF(D268&gt;C268,IF(D268=0,0,AL268*C268/D268),AL268+AN268)))</f>
        <v>0</v>
      </c>
      <c r="AP268" s="3">
        <f>IF(Inputs!$B$27&lt;&gt;"Ready","PENDING INPUTS",MAX(0,(AI268+AJ268+AK268)-AO268))</f>
        <v>0</v>
      </c>
      <c r="AQ268" s="3">
        <f>IF(Inputs!$B$27&lt;&gt;"Ready","PENDING INPUTS",AX267)</f>
        <v>0</v>
      </c>
      <c r="AR268" s="3">
        <f>IF(Inputs!$B$27&lt;&gt;"Ready","PENDING INPUTS",IF(A268&lt;=Inputs!$B$6,ROUND(AQ268*Inputs!C18/12,2),0))</f>
        <v>0</v>
      </c>
      <c r="AS268" s="3">
        <f>IF(Inputs!$B$27&lt;&gt;"Ready","PENDING INPUTS",IF(AND(A268&lt;=Inputs!$B$6,AQ268&gt;0),Inputs!G18,0))</f>
        <v>0</v>
      </c>
      <c r="AT268" s="3">
        <f>IF(Inputs!$B$27&lt;&gt;"Ready","PENDING INPUTS",IF(A268&gt;Inputs!$B$6,0,MIN((AQ268+AR268+AS268),IF(Inputs!H18=1,Inputs!D18,MAX(Inputs!F18,ROUND(AQ268*Inputs!E18+AR268+AS268,2))))))</f>
        <v>0</v>
      </c>
      <c r="AU268">
        <f>IF(Inputs!$B$27&lt;&gt;"Ready","PENDING INPUTS",IF(AQ268&lt;=0,99,1+IF(AND(K268&gt;0,OR(K268&lt;AQ268,AND(K268=AQ268,0&lt;4))),1,0)+IF(AND(S268&gt;0,OR(S268&lt;AQ268,AND(S268=AQ268,1&lt;4))),1,0)+IF(AND(AA268&gt;0,OR(AA268&lt;AQ268,AND(AA268=AQ268,2&lt;4))),1,0)+IF(AND(AI268&gt;0,OR(AI268&lt;AQ268,AND(AI268=AQ268,3&lt;4))),1,0)+IF(AND(AY268&gt;0,OR(AY268&lt;AQ268,AND(AY268=AQ268,5&lt;4))),1,0)+IF(AND(BG268&gt;0,OR(BG268&lt;AQ268,AND(BG268=AQ268,6&lt;4))),1,0)+IF(AND(BO268&gt;0,OR(BO268&lt;AQ268,AND(BO268=AQ268,7&lt;4))),1,0)+IF(AND(BW268&gt;0,OR(BW268&lt;AQ268,AND(BW268=AQ268,8&lt;4))),1,0)+IF(AND(CE268&gt;0,OR(CE268&lt;AQ268,AND(CE268=AQ268,9&lt;4))),1,0)))</f>
        <v>99</v>
      </c>
      <c r="AV268" s="3">
        <f>IF(Inputs!$B$27&lt;&gt;"Ready","PENDING INPUTS",IF(A268&gt;Inputs!$B$6,0,MIN(MAX(0,(AQ268+AR268+AS268)-AT268),MAX(0,C268-D268-(IF(O268&lt;AU268,K268+L268+M268-N268,0)+IF(W268&lt;AU268,S268+T268+U268-V268,0)+IF(AE268&lt;AU268,AA268+AB268+AC268-AD268,0)+IF(AM268&lt;AU268,AI268+AJ268+AK268-AL268,0)+IF(AU268&lt;AU268,AQ268+AR268+AS268-AT268,0)+IF(BC268&lt;AU268,AY268+AZ268+BA268-BB268,0)+IF(BK268&lt;AU268,BG268+BH268+BI268-BJ268,0)+IF(BS268&lt;AU268,BO268+BP268+BQ268-BR268,0)+IF(CA268&lt;AU268,BW268+BX268+BY268-BZ268,0)+IF(CI268&lt;AU268,CE268+CF268+CG268-CH268,0))))))</f>
        <v>0</v>
      </c>
      <c r="AW268" s="3">
        <f>IF(Inputs!$B$27&lt;&gt;"Ready","PENDING INPUTS",MIN((AQ268+AR268+AS268),IF(D268&gt;C268,IF(D268=0,0,AT268*C268/D268),AT268+AV268)))</f>
        <v>0</v>
      </c>
      <c r="AX268" s="3">
        <f>IF(Inputs!$B$27&lt;&gt;"Ready","PENDING INPUTS",MAX(0,(AQ268+AR268+AS268)-AW268))</f>
        <v>0</v>
      </c>
      <c r="AY268" s="3">
        <f>IF(Inputs!$B$27&lt;&gt;"Ready","PENDING INPUTS",BF267)</f>
        <v>0</v>
      </c>
      <c r="AZ268" s="3">
        <f>IF(Inputs!$B$27&lt;&gt;"Ready","PENDING INPUTS",IF(A268&lt;=Inputs!$B$6,ROUND(AY268*Inputs!C19/12,2),0))</f>
        <v>0</v>
      </c>
      <c r="BA268" s="3">
        <f>IF(Inputs!$B$27&lt;&gt;"Ready","PENDING INPUTS",IF(AND(A268&lt;=Inputs!$B$6,AY268&gt;0),Inputs!G19,0))</f>
        <v>0</v>
      </c>
      <c r="BB268" s="3">
        <f>IF(Inputs!$B$27&lt;&gt;"Ready","PENDING INPUTS",IF(A268&gt;Inputs!$B$6,0,MIN((AY268+AZ268+BA268),IF(Inputs!H19=1,Inputs!D19,MAX(Inputs!F19,ROUND(AY268*Inputs!E19+AZ268+BA268,2))))))</f>
        <v>0</v>
      </c>
      <c r="BC268">
        <f>IF(Inputs!$B$27&lt;&gt;"Ready","PENDING INPUTS",IF(AY268&lt;=0,99,1+IF(AND(K268&gt;0,OR(K268&lt;AY268,AND(K268=AY268,0&lt;5))),1,0)+IF(AND(S268&gt;0,OR(S268&lt;AY268,AND(S268=AY268,1&lt;5))),1,0)+IF(AND(AA268&gt;0,OR(AA268&lt;AY268,AND(AA268=AY268,2&lt;5))),1,0)+IF(AND(AI268&gt;0,OR(AI268&lt;AY268,AND(AI268=AY268,3&lt;5))),1,0)+IF(AND(AQ268&gt;0,OR(AQ268&lt;AY268,AND(AQ268=AY268,4&lt;5))),1,0)+IF(AND(BG268&gt;0,OR(BG268&lt;AY268,AND(BG268=AY268,6&lt;5))),1,0)+IF(AND(BO268&gt;0,OR(BO268&lt;AY268,AND(BO268=AY268,7&lt;5))),1,0)+IF(AND(BW268&gt;0,OR(BW268&lt;AY268,AND(BW268=AY268,8&lt;5))),1,0)+IF(AND(CE268&gt;0,OR(CE268&lt;AY268,AND(CE268=AY268,9&lt;5))),1,0)))</f>
        <v>99</v>
      </c>
      <c r="BD268" s="3">
        <f>IF(Inputs!$B$27&lt;&gt;"Ready","PENDING INPUTS",IF(A268&gt;Inputs!$B$6,0,MIN(MAX(0,(AY268+AZ268+BA268)-BB268),MAX(0,C268-D268-(IF(O268&lt;BC268,K268+L268+M268-N268,0)+IF(W268&lt;BC268,S268+T268+U268-V268,0)+IF(AE268&lt;BC268,AA268+AB268+AC268-AD268,0)+IF(AM268&lt;BC268,AI268+AJ268+AK268-AL268,0)+IF(AU268&lt;BC268,AQ268+AR268+AS268-AT268,0)+IF(BC268&lt;BC268,AY268+AZ268+BA268-BB268,0)+IF(BK268&lt;BC268,BG268+BH268+BI268-BJ268,0)+IF(BS268&lt;BC268,BO268+BP268+BQ268-BR268,0)+IF(CA268&lt;BC268,BW268+BX268+BY268-BZ268,0)+IF(CI268&lt;BC268,CE268+CF268+CG268-CH268,0))))))</f>
        <v>0</v>
      </c>
      <c r="BE268" s="3">
        <f>IF(Inputs!$B$27&lt;&gt;"Ready","PENDING INPUTS",MIN((AY268+AZ268+BA268),IF(D268&gt;C268,IF(D268=0,0,BB268*C268/D268),BB268+BD268)))</f>
        <v>0</v>
      </c>
      <c r="BF268" s="3">
        <f>IF(Inputs!$B$27&lt;&gt;"Ready","PENDING INPUTS",MAX(0,(AY268+AZ268+BA268)-BE268))</f>
        <v>0</v>
      </c>
      <c r="BG268" s="3">
        <f>IF(Inputs!$B$27&lt;&gt;"Ready","PENDING INPUTS",BN267)</f>
        <v>0</v>
      </c>
      <c r="BH268" s="3">
        <f>IF(Inputs!$B$27&lt;&gt;"Ready","PENDING INPUTS",IF(A268&lt;=Inputs!$B$6,ROUND(BG268*Inputs!C20/12,2),0))</f>
        <v>0</v>
      </c>
      <c r="BI268" s="3">
        <f>IF(Inputs!$B$27&lt;&gt;"Ready","PENDING INPUTS",IF(AND(A268&lt;=Inputs!$B$6,BG268&gt;0),Inputs!G20,0))</f>
        <v>0</v>
      </c>
      <c r="BJ268" s="3">
        <f>IF(Inputs!$B$27&lt;&gt;"Ready","PENDING INPUTS",IF(A268&gt;Inputs!$B$6,0,MIN((BG268+BH268+BI268),IF(Inputs!H20=1,Inputs!D20,MAX(Inputs!F20,ROUND(BG268*Inputs!E20+BH268+BI268,2))))))</f>
        <v>0</v>
      </c>
      <c r="BK268">
        <f>IF(Inputs!$B$27&lt;&gt;"Ready","PENDING INPUTS",IF(BG268&lt;=0,99,1+IF(AND(K268&gt;0,OR(K268&lt;BG268,AND(K268=BG268,0&lt;6))),1,0)+IF(AND(S268&gt;0,OR(S268&lt;BG268,AND(S268=BG268,1&lt;6))),1,0)+IF(AND(AA268&gt;0,OR(AA268&lt;BG268,AND(AA268=BG268,2&lt;6))),1,0)+IF(AND(AI268&gt;0,OR(AI268&lt;BG268,AND(AI268=BG268,3&lt;6))),1,0)+IF(AND(AQ268&gt;0,OR(AQ268&lt;BG268,AND(AQ268=BG268,4&lt;6))),1,0)+IF(AND(AY268&gt;0,OR(AY268&lt;BG268,AND(AY268=BG268,5&lt;6))),1,0)+IF(AND(BO268&gt;0,OR(BO268&lt;BG268,AND(BO268=BG268,7&lt;6))),1,0)+IF(AND(BW268&gt;0,OR(BW268&lt;BG268,AND(BW268=BG268,8&lt;6))),1,0)+IF(AND(CE268&gt;0,OR(CE268&lt;BG268,AND(CE268=BG268,9&lt;6))),1,0)))</f>
        <v>99</v>
      </c>
      <c r="BL268" s="3">
        <f>IF(Inputs!$B$27&lt;&gt;"Ready","PENDING INPUTS",IF(A268&gt;Inputs!$B$6,0,MIN(MAX(0,(BG268+BH268+BI268)-BJ268),MAX(0,C268-D268-(IF(O268&lt;BK268,K268+L268+M268-N268,0)+IF(W268&lt;BK268,S268+T268+U268-V268,0)+IF(AE268&lt;BK268,AA268+AB268+AC268-AD268,0)+IF(AM268&lt;BK268,AI268+AJ268+AK268-AL268,0)+IF(AU268&lt;BK268,AQ268+AR268+AS268-AT268,0)+IF(BC268&lt;BK268,AY268+AZ268+BA268-BB268,0)+IF(BK268&lt;BK268,BG268+BH268+BI268-BJ268,0)+IF(BS268&lt;BK268,BO268+BP268+BQ268-BR268,0)+IF(CA268&lt;BK268,BW268+BX268+BY268-BZ268,0)+IF(CI268&lt;BK268,CE268+CF268+CG268-CH268,0))))))</f>
        <v>0</v>
      </c>
      <c r="BM268" s="3">
        <f>IF(Inputs!$B$27&lt;&gt;"Ready","PENDING INPUTS",MIN((BG268+BH268+BI268),IF(D268&gt;C268,IF(D268=0,0,BJ268*C268/D268),BJ268+BL268)))</f>
        <v>0</v>
      </c>
      <c r="BN268" s="3">
        <f>IF(Inputs!$B$27&lt;&gt;"Ready","PENDING INPUTS",MAX(0,(BG268+BH268+BI268)-BM268))</f>
        <v>0</v>
      </c>
      <c r="BO268" s="3">
        <f>IF(Inputs!$B$27&lt;&gt;"Ready","PENDING INPUTS",BV267)</f>
        <v>0</v>
      </c>
      <c r="BP268" s="3">
        <f>IF(Inputs!$B$27&lt;&gt;"Ready","PENDING INPUTS",IF(A268&lt;=Inputs!$B$6,ROUND(BO268*Inputs!C21/12,2),0))</f>
        <v>0</v>
      </c>
      <c r="BQ268" s="3">
        <f>IF(Inputs!$B$27&lt;&gt;"Ready","PENDING INPUTS",IF(AND(A268&lt;=Inputs!$B$6,BO268&gt;0),Inputs!G21,0))</f>
        <v>0</v>
      </c>
      <c r="BR268" s="3">
        <f>IF(Inputs!$B$27&lt;&gt;"Ready","PENDING INPUTS",IF(A268&gt;Inputs!$B$6,0,MIN((BO268+BP268+BQ268),IF(Inputs!H21=1,Inputs!D21,MAX(Inputs!F21,ROUND(BO268*Inputs!E21+BP268+BQ268,2))))))</f>
        <v>0</v>
      </c>
      <c r="BS268">
        <f>IF(Inputs!$B$27&lt;&gt;"Ready","PENDING INPUTS",IF(BO268&lt;=0,99,1+IF(AND(K268&gt;0,OR(K268&lt;BO268,AND(K268=BO268,0&lt;7))),1,0)+IF(AND(S268&gt;0,OR(S268&lt;BO268,AND(S268=BO268,1&lt;7))),1,0)+IF(AND(AA268&gt;0,OR(AA268&lt;BO268,AND(AA268=BO268,2&lt;7))),1,0)+IF(AND(AI268&gt;0,OR(AI268&lt;BO268,AND(AI268=BO268,3&lt;7))),1,0)+IF(AND(AQ268&gt;0,OR(AQ268&lt;BO268,AND(AQ268=BO268,4&lt;7))),1,0)+IF(AND(AY268&gt;0,OR(AY268&lt;BO268,AND(AY268=BO268,5&lt;7))),1,0)+IF(AND(BG268&gt;0,OR(BG268&lt;BO268,AND(BG268=BO268,6&lt;7))),1,0)+IF(AND(BW268&gt;0,OR(BW268&lt;BO268,AND(BW268=BO268,8&lt;7))),1,0)+IF(AND(CE268&gt;0,OR(CE268&lt;BO268,AND(CE268=BO268,9&lt;7))),1,0)))</f>
        <v>99</v>
      </c>
      <c r="BT268" s="3">
        <f>IF(Inputs!$B$27&lt;&gt;"Ready","PENDING INPUTS",IF(A268&gt;Inputs!$B$6,0,MIN(MAX(0,(BO268+BP268+BQ268)-BR268),MAX(0,C268-D268-(IF(O268&lt;BS268,K268+L268+M268-N268,0)+IF(W268&lt;BS268,S268+T268+U268-V268,0)+IF(AE268&lt;BS268,AA268+AB268+AC268-AD268,0)+IF(AM268&lt;BS268,AI268+AJ268+AK268-AL268,0)+IF(AU268&lt;BS268,AQ268+AR268+AS268-AT268,0)+IF(BC268&lt;BS268,AY268+AZ268+BA268-BB268,0)+IF(BK268&lt;BS268,BG268+BH268+BI268-BJ268,0)+IF(BS268&lt;BS268,BO268+BP268+BQ268-BR268,0)+IF(CA268&lt;BS268,BW268+BX268+BY268-BZ268,0)+IF(CI268&lt;BS268,CE268+CF268+CG268-CH268,0))))))</f>
        <v>0</v>
      </c>
      <c r="BU268" s="3">
        <f>IF(Inputs!$B$27&lt;&gt;"Ready","PENDING INPUTS",MIN((BO268+BP268+BQ268),IF(D268&gt;C268,IF(D268=0,0,BR268*C268/D268),BR268+BT268)))</f>
        <v>0</v>
      </c>
      <c r="BV268" s="3">
        <f>IF(Inputs!$B$27&lt;&gt;"Ready","PENDING INPUTS",MAX(0,(BO268+BP268+BQ268)-BU268))</f>
        <v>0</v>
      </c>
      <c r="BW268" s="3">
        <f>IF(Inputs!$B$27&lt;&gt;"Ready","PENDING INPUTS",CD267)</f>
        <v>0</v>
      </c>
      <c r="BX268" s="3">
        <f>IF(Inputs!$B$27&lt;&gt;"Ready","PENDING INPUTS",IF(A268&lt;=Inputs!$B$6,ROUND(BW268*Inputs!C22/12,2),0))</f>
        <v>0</v>
      </c>
      <c r="BY268" s="3">
        <f>IF(Inputs!$B$27&lt;&gt;"Ready","PENDING INPUTS",IF(AND(A268&lt;=Inputs!$B$6,BW268&gt;0),Inputs!G22,0))</f>
        <v>0</v>
      </c>
      <c r="BZ268" s="3">
        <f>IF(Inputs!$B$27&lt;&gt;"Ready","PENDING INPUTS",IF(A268&gt;Inputs!$B$6,0,MIN((BW268+BX268+BY268),IF(Inputs!H22=1,Inputs!D22,MAX(Inputs!F22,ROUND(BW268*Inputs!E22+BX268+BY268,2))))))</f>
        <v>0</v>
      </c>
      <c r="CA268">
        <f>IF(Inputs!$B$27&lt;&gt;"Ready","PENDING INPUTS",IF(BW268&lt;=0,99,1+IF(AND(K268&gt;0,OR(K268&lt;BW268,AND(K268=BW268,0&lt;8))),1,0)+IF(AND(S268&gt;0,OR(S268&lt;BW268,AND(S268=BW268,1&lt;8))),1,0)+IF(AND(AA268&gt;0,OR(AA268&lt;BW268,AND(AA268=BW268,2&lt;8))),1,0)+IF(AND(AI268&gt;0,OR(AI268&lt;BW268,AND(AI268=BW268,3&lt;8))),1,0)+IF(AND(AQ268&gt;0,OR(AQ268&lt;BW268,AND(AQ268=BW268,4&lt;8))),1,0)+IF(AND(AY268&gt;0,OR(AY268&lt;BW268,AND(AY268=BW268,5&lt;8))),1,0)+IF(AND(BG268&gt;0,OR(BG268&lt;BW268,AND(BG268=BW268,6&lt;8))),1,0)+IF(AND(BO268&gt;0,OR(BO268&lt;BW268,AND(BO268=BW268,7&lt;8))),1,0)+IF(AND(CE268&gt;0,OR(CE268&lt;BW268,AND(CE268=BW268,9&lt;8))),1,0)))</f>
        <v>99</v>
      </c>
      <c r="CB268" s="3">
        <f>IF(Inputs!$B$27&lt;&gt;"Ready","PENDING INPUTS",IF(A268&gt;Inputs!$B$6,0,MIN(MAX(0,(BW268+BX268+BY268)-BZ268),MAX(0,C268-D268-(IF(O268&lt;CA268,K268+L268+M268-N268,0)+IF(W268&lt;CA268,S268+T268+U268-V268,0)+IF(AE268&lt;CA268,AA268+AB268+AC268-AD268,0)+IF(AM268&lt;CA268,AI268+AJ268+AK268-AL268,0)+IF(AU268&lt;CA268,AQ268+AR268+AS268-AT268,0)+IF(BC268&lt;CA268,AY268+AZ268+BA268-BB268,0)+IF(BK268&lt;CA268,BG268+BH268+BI268-BJ268,0)+IF(BS268&lt;CA268,BO268+BP268+BQ268-BR268,0)+IF(CA268&lt;CA268,BW268+BX268+BY268-BZ268,0)+IF(CI268&lt;CA268,CE268+CF268+CG268-CH268,0))))))</f>
        <v>0</v>
      </c>
      <c r="CC268" s="3">
        <f>IF(Inputs!$B$27&lt;&gt;"Ready","PENDING INPUTS",MIN((BW268+BX268+BY268),IF(D268&gt;C268,IF(D268=0,0,BZ268*C268/D268),BZ268+CB268)))</f>
        <v>0</v>
      </c>
      <c r="CD268" s="3">
        <f>IF(Inputs!$B$27&lt;&gt;"Ready","PENDING INPUTS",MAX(0,(BW268+BX268+BY268)-CC268))</f>
        <v>0</v>
      </c>
      <c r="CE268" s="3">
        <f>IF(Inputs!$B$27&lt;&gt;"Ready","PENDING INPUTS",CL267)</f>
        <v>0</v>
      </c>
      <c r="CF268" s="3">
        <f>IF(Inputs!$B$27&lt;&gt;"Ready","PENDING INPUTS",IF(A268&lt;=Inputs!$B$6,ROUND(CE268*Inputs!C23/12,2),0))</f>
        <v>0</v>
      </c>
      <c r="CG268" s="3">
        <f>IF(Inputs!$B$27&lt;&gt;"Ready","PENDING INPUTS",IF(AND(A268&lt;=Inputs!$B$6,CE268&gt;0),Inputs!G23,0))</f>
        <v>0</v>
      </c>
      <c r="CH268" s="3">
        <f>IF(Inputs!$B$27&lt;&gt;"Ready","PENDING INPUTS",IF(A268&gt;Inputs!$B$6,0,MIN((CE268+CF268+CG268),IF(Inputs!H23=1,Inputs!D23,MAX(Inputs!F23,ROUND(CE268*Inputs!E23+CF268+CG268,2))))))</f>
        <v>0</v>
      </c>
      <c r="CI268">
        <f>IF(Inputs!$B$27&lt;&gt;"Ready","PENDING INPUTS",IF(CE268&lt;=0,99,1+IF(AND(K268&gt;0,OR(K268&lt;CE268,AND(K268=CE268,0&lt;9))),1,0)+IF(AND(S268&gt;0,OR(S268&lt;CE268,AND(S268=CE268,1&lt;9))),1,0)+IF(AND(AA268&gt;0,OR(AA268&lt;CE268,AND(AA268=CE268,2&lt;9))),1,0)+IF(AND(AI268&gt;0,OR(AI268&lt;CE268,AND(AI268=CE268,3&lt;9))),1,0)+IF(AND(AQ268&gt;0,OR(AQ268&lt;CE268,AND(AQ268=CE268,4&lt;9))),1,0)+IF(AND(AY268&gt;0,OR(AY268&lt;CE268,AND(AY268=CE268,5&lt;9))),1,0)+IF(AND(BG268&gt;0,OR(BG268&lt;CE268,AND(BG268=CE268,6&lt;9))),1,0)+IF(AND(BO268&gt;0,OR(BO268&lt;CE268,AND(BO268=CE268,7&lt;9))),1,0)+IF(AND(BW268&gt;0,OR(BW268&lt;CE268,AND(BW268=CE268,8&lt;9))),1,0)))</f>
        <v>99</v>
      </c>
      <c r="CJ268" s="3">
        <f>IF(Inputs!$B$27&lt;&gt;"Ready","PENDING INPUTS",IF(A268&gt;Inputs!$B$6,0,MIN(MAX(0,(CE268+CF268+CG268)-CH268),MAX(0,C268-D268-(IF(O268&lt;CI268,K268+L268+M268-N268,0)+IF(W268&lt;CI268,S268+T268+U268-V268,0)+IF(AE268&lt;CI268,AA268+AB268+AC268-AD268,0)+IF(AM268&lt;CI268,AI268+AJ268+AK268-AL268,0)+IF(AU268&lt;CI268,AQ268+AR268+AS268-AT268,0)+IF(BC268&lt;CI268,AY268+AZ268+BA268-BB268,0)+IF(BK268&lt;CI268,BG268+BH268+BI268-BJ268,0)+IF(BS268&lt;CI268,BO268+BP268+BQ268-BR268,0)+IF(CA268&lt;CI268,BW268+BX268+BY268-BZ268,0)+IF(CI268&lt;CI268,CE268+CF268+CG268-CH268,0))))))</f>
        <v>0</v>
      </c>
      <c r="CK268" s="3">
        <f>IF(Inputs!$B$27&lt;&gt;"Ready","PENDING INPUTS",MIN((CE268+CF268+CG268),IF(D268&gt;C268,IF(D268=0,0,CH268*C268/D268),CH268+CJ268)))</f>
        <v>0</v>
      </c>
      <c r="CL268" s="3">
        <f>IF(Inputs!$B$27&lt;&gt;"Ready","PENDING INPUTS",MAX(0,(CE268+CF268+CG268)-CK268))</f>
        <v>0</v>
      </c>
    </row>
    <row r="269" spans="1:90" ht="27.95" customHeight="1" x14ac:dyDescent="0.25">
      <c r="A269">
        <v>265</v>
      </c>
      <c r="B269" s="13">
        <f>IF(Inputs!$B$27&lt;&gt;"Ready","PENDING INPUTS",EDATE(Inputs!$B$5,A269-1))</f>
        <v>54332</v>
      </c>
      <c r="C269" s="3">
        <f>IF(Inputs!$B$27&lt;&gt;"Ready","PENDING INPUTS",IF(A269&lt;=Inputs!$B$6,MAX(0,Inputs!$B$4+IF(A269=Inputs!$B$7,Inputs!$B$8,0)+IF(A269=Inputs!$B$9,Inputs!$B$10,0)),0))</f>
        <v>0</v>
      </c>
      <c r="D269" s="3">
        <f>IF(Inputs!$B$27&lt;&gt;"Ready","PENDING INPUTS",SUM(N269,V269,AD269,AL269,AT269,BB269,BJ269,BR269,BZ269,CH269))</f>
        <v>0</v>
      </c>
      <c r="E269" s="3">
        <f>IF(Inputs!$B$27&lt;&gt;"Ready","PENDING INPUTS",MAX(0,D269-C269))</f>
        <v>0</v>
      </c>
      <c r="F269" s="3">
        <f>IF(Inputs!$B$27&lt;&gt;"Ready","PENDING INPUTS",SUM(Q269,Y269,AG269,AO269,AW269,BE269,BM269,BU269,CC269,CK269))</f>
        <v>0</v>
      </c>
      <c r="G269" s="3">
        <f>IF(Inputs!$B$27&lt;&gt;"Ready","PENDING INPUTS",SUM(L269,T269,AB269,AJ269,AR269,AZ269,BH269,BP269,BX269,CF269))</f>
        <v>0</v>
      </c>
      <c r="H269" s="3">
        <f>IF(Inputs!$B$27&lt;&gt;"Ready","PENDING INPUTS",SUM(M269,U269,AC269,AK269,AS269,BA269,BI269,BQ269,BY269,CG269))</f>
        <v>0</v>
      </c>
      <c r="I269" s="3">
        <f>IF(Inputs!$B$27&lt;&gt;"Ready","PENDING INPUTS",SUM(R269,Z269,AH269,AP269,AX269,BF269,BN269,BV269,CD269,CL269))</f>
        <v>0</v>
      </c>
      <c r="J269" t="str">
        <f>IF(Inputs!$B$27&lt;&gt;"Ready","PENDING INPUTS",IF(A269&gt;Inputs!$B$6,"Beyond horizon",IF(E269&gt;0.005,"MINIMUM SHORTFALL",IF(I269&lt;0.005,"Paid off","In progress"))))</f>
        <v>Beyond horizon</v>
      </c>
      <c r="K269" s="3">
        <f>IF(Inputs!$B$27&lt;&gt;"Ready","PENDING INPUTS",R268)</f>
        <v>0</v>
      </c>
      <c r="L269" s="3">
        <f>IF(Inputs!$B$27&lt;&gt;"Ready","PENDING INPUTS",IF(A269&lt;=Inputs!$B$6,ROUND(K269*Inputs!C14/12,2),0))</f>
        <v>0</v>
      </c>
      <c r="M269" s="3">
        <f>IF(Inputs!$B$27&lt;&gt;"Ready","PENDING INPUTS",IF(AND(A269&lt;=Inputs!$B$6,K269&gt;0),Inputs!G14,0))</f>
        <v>0</v>
      </c>
      <c r="N269" s="3">
        <f>IF(Inputs!$B$27&lt;&gt;"Ready","PENDING INPUTS",IF(A269&gt;Inputs!$B$6,0,MIN((K269+L269+M269),IF(Inputs!H14=1,Inputs!D14,MAX(Inputs!F14,ROUND(K269*Inputs!E14+L269+M269,2))))))</f>
        <v>0</v>
      </c>
      <c r="O269">
        <f>IF(Inputs!$B$27&lt;&gt;"Ready","PENDING INPUTS",IF(K269&lt;=0,99,1+IF(AND(S269&gt;0,OR(S269&lt;K269,AND(S269=K269,1&lt;0))),1,0)+IF(AND(AA269&gt;0,OR(AA269&lt;K269,AND(AA269=K269,2&lt;0))),1,0)+IF(AND(AI269&gt;0,OR(AI269&lt;K269,AND(AI269=K269,3&lt;0))),1,0)+IF(AND(AQ269&gt;0,OR(AQ269&lt;K269,AND(AQ269=K269,4&lt;0))),1,0)+IF(AND(AY269&gt;0,OR(AY269&lt;K269,AND(AY269=K269,5&lt;0))),1,0)+IF(AND(BG269&gt;0,OR(BG269&lt;K269,AND(BG269=K269,6&lt;0))),1,0)+IF(AND(BO269&gt;0,OR(BO269&lt;K269,AND(BO269=K269,7&lt;0))),1,0)+IF(AND(BW269&gt;0,OR(BW269&lt;K269,AND(BW269=K269,8&lt;0))),1,0)+IF(AND(CE269&gt;0,OR(CE269&lt;K269,AND(CE269=K269,9&lt;0))),1,0)))</f>
        <v>99</v>
      </c>
      <c r="P269" s="3">
        <f>IF(Inputs!$B$27&lt;&gt;"Ready","PENDING INPUTS",IF(A269&gt;Inputs!$B$6,0,MIN(MAX(0,(K269+L269+M269)-N269),MAX(0,C269-D269-(IF(O269&lt;O269,K269+L269+M269-N269,0)+IF(W269&lt;O269,S269+T269+U269-V269,0)+IF(AE269&lt;O269,AA269+AB269+AC269-AD269,0)+IF(AM269&lt;O269,AI269+AJ269+AK269-AL269,0)+IF(AU269&lt;O269,AQ269+AR269+AS269-AT269,0)+IF(BC269&lt;O269,AY269+AZ269+BA269-BB269,0)+IF(BK269&lt;O269,BG269+BH269+BI269-BJ269,0)+IF(BS269&lt;O269,BO269+BP269+BQ269-BR269,0)+IF(CA269&lt;O269,BW269+BX269+BY269-BZ269,0)+IF(CI269&lt;O269,CE269+CF269+CG269-CH269,0))))))</f>
        <v>0</v>
      </c>
      <c r="Q269" s="3">
        <f>IF(Inputs!$B$27&lt;&gt;"Ready","PENDING INPUTS",MIN((K269+L269+M269),IF(D269&gt;C269,IF(D269=0,0,N269*C269/D269),N269+P269)))</f>
        <v>0</v>
      </c>
      <c r="R269" s="3">
        <f>IF(Inputs!$B$27&lt;&gt;"Ready","PENDING INPUTS",MAX(0,(K269+L269+M269)-Q269))</f>
        <v>0</v>
      </c>
      <c r="S269" s="3">
        <f>IF(Inputs!$B$27&lt;&gt;"Ready","PENDING INPUTS",Z268)</f>
        <v>0</v>
      </c>
      <c r="T269" s="3">
        <f>IF(Inputs!$B$27&lt;&gt;"Ready","PENDING INPUTS",IF(A269&lt;=Inputs!$B$6,ROUND(S269*Inputs!C15/12,2),0))</f>
        <v>0</v>
      </c>
      <c r="U269" s="3">
        <f>IF(Inputs!$B$27&lt;&gt;"Ready","PENDING INPUTS",IF(AND(A269&lt;=Inputs!$B$6,S269&gt;0),Inputs!G15,0))</f>
        <v>0</v>
      </c>
      <c r="V269" s="3">
        <f>IF(Inputs!$B$27&lt;&gt;"Ready","PENDING INPUTS",IF(A269&gt;Inputs!$B$6,0,MIN((S269+T269+U269),IF(Inputs!H15=1,Inputs!D15,MAX(Inputs!F15,ROUND(S269*Inputs!E15+T269+U269,2))))))</f>
        <v>0</v>
      </c>
      <c r="W269">
        <f>IF(Inputs!$B$27&lt;&gt;"Ready","PENDING INPUTS",IF(S269&lt;=0,99,1+IF(AND(K269&gt;0,OR(K269&lt;S269,AND(K269=S269,0&lt;1))),1,0)+IF(AND(AA269&gt;0,OR(AA269&lt;S269,AND(AA269=S269,2&lt;1))),1,0)+IF(AND(AI269&gt;0,OR(AI269&lt;S269,AND(AI269=S269,3&lt;1))),1,0)+IF(AND(AQ269&gt;0,OR(AQ269&lt;S269,AND(AQ269=S269,4&lt;1))),1,0)+IF(AND(AY269&gt;0,OR(AY269&lt;S269,AND(AY269=S269,5&lt;1))),1,0)+IF(AND(BG269&gt;0,OR(BG269&lt;S269,AND(BG269=S269,6&lt;1))),1,0)+IF(AND(BO269&gt;0,OR(BO269&lt;S269,AND(BO269=S269,7&lt;1))),1,0)+IF(AND(BW269&gt;0,OR(BW269&lt;S269,AND(BW269=S269,8&lt;1))),1,0)+IF(AND(CE269&gt;0,OR(CE269&lt;S269,AND(CE269=S269,9&lt;1))),1,0)))</f>
        <v>99</v>
      </c>
      <c r="X269" s="3">
        <f>IF(Inputs!$B$27&lt;&gt;"Ready","PENDING INPUTS",IF(A269&gt;Inputs!$B$6,0,MIN(MAX(0,(S269+T269+U269)-V269),MAX(0,C269-D269-(IF(O269&lt;W269,K269+L269+M269-N269,0)+IF(W269&lt;W269,S269+T269+U269-V269,0)+IF(AE269&lt;W269,AA269+AB269+AC269-AD269,0)+IF(AM269&lt;W269,AI269+AJ269+AK269-AL269,0)+IF(AU269&lt;W269,AQ269+AR269+AS269-AT269,0)+IF(BC269&lt;W269,AY269+AZ269+BA269-BB269,0)+IF(BK269&lt;W269,BG269+BH269+BI269-BJ269,0)+IF(BS269&lt;W269,BO269+BP269+BQ269-BR269,0)+IF(CA269&lt;W269,BW269+BX269+BY269-BZ269,0)+IF(CI269&lt;W269,CE269+CF269+CG269-CH269,0))))))</f>
        <v>0</v>
      </c>
      <c r="Y269" s="3">
        <f>IF(Inputs!$B$27&lt;&gt;"Ready","PENDING INPUTS",MIN((S269+T269+U269),IF(D269&gt;C269,IF(D269=0,0,V269*C269/D269),V269+X269)))</f>
        <v>0</v>
      </c>
      <c r="Z269" s="3">
        <f>IF(Inputs!$B$27&lt;&gt;"Ready","PENDING INPUTS",MAX(0,(S269+T269+U269)-Y269))</f>
        <v>0</v>
      </c>
      <c r="AA269" s="3">
        <f>IF(Inputs!$B$27&lt;&gt;"Ready","PENDING INPUTS",AH268)</f>
        <v>0</v>
      </c>
      <c r="AB269" s="3">
        <f>IF(Inputs!$B$27&lt;&gt;"Ready","PENDING INPUTS",IF(A269&lt;=Inputs!$B$6,ROUND(AA269*Inputs!C16/12,2),0))</f>
        <v>0</v>
      </c>
      <c r="AC269" s="3">
        <f>IF(Inputs!$B$27&lt;&gt;"Ready","PENDING INPUTS",IF(AND(A269&lt;=Inputs!$B$6,AA269&gt;0),Inputs!G16,0))</f>
        <v>0</v>
      </c>
      <c r="AD269" s="3">
        <f>IF(Inputs!$B$27&lt;&gt;"Ready","PENDING INPUTS",IF(A269&gt;Inputs!$B$6,0,MIN((AA269+AB269+AC269),IF(Inputs!H16=1,Inputs!D16,MAX(Inputs!F16,ROUND(AA269*Inputs!E16+AB269+AC269,2))))))</f>
        <v>0</v>
      </c>
      <c r="AE269">
        <f>IF(Inputs!$B$27&lt;&gt;"Ready","PENDING INPUTS",IF(AA269&lt;=0,99,1+IF(AND(K269&gt;0,OR(K269&lt;AA269,AND(K269=AA269,0&lt;2))),1,0)+IF(AND(S269&gt;0,OR(S269&lt;AA269,AND(S269=AA269,1&lt;2))),1,0)+IF(AND(AI269&gt;0,OR(AI269&lt;AA269,AND(AI269=AA269,3&lt;2))),1,0)+IF(AND(AQ269&gt;0,OR(AQ269&lt;AA269,AND(AQ269=AA269,4&lt;2))),1,0)+IF(AND(AY269&gt;0,OR(AY269&lt;AA269,AND(AY269=AA269,5&lt;2))),1,0)+IF(AND(BG269&gt;0,OR(BG269&lt;AA269,AND(BG269=AA269,6&lt;2))),1,0)+IF(AND(BO269&gt;0,OR(BO269&lt;AA269,AND(BO269=AA269,7&lt;2))),1,0)+IF(AND(BW269&gt;0,OR(BW269&lt;AA269,AND(BW269=AA269,8&lt;2))),1,0)+IF(AND(CE269&gt;0,OR(CE269&lt;AA269,AND(CE269=AA269,9&lt;2))),1,0)))</f>
        <v>99</v>
      </c>
      <c r="AF269" s="3">
        <f>IF(Inputs!$B$27&lt;&gt;"Ready","PENDING INPUTS",IF(A269&gt;Inputs!$B$6,0,MIN(MAX(0,(AA269+AB269+AC269)-AD269),MAX(0,C269-D269-(IF(O269&lt;AE269,K269+L269+M269-N269,0)+IF(W269&lt;AE269,S269+T269+U269-V269,0)+IF(AE269&lt;AE269,AA269+AB269+AC269-AD269,0)+IF(AM269&lt;AE269,AI269+AJ269+AK269-AL269,0)+IF(AU269&lt;AE269,AQ269+AR269+AS269-AT269,0)+IF(BC269&lt;AE269,AY269+AZ269+BA269-BB269,0)+IF(BK269&lt;AE269,BG269+BH269+BI269-BJ269,0)+IF(BS269&lt;AE269,BO269+BP269+BQ269-BR269,0)+IF(CA269&lt;AE269,BW269+BX269+BY269-BZ269,0)+IF(CI269&lt;AE269,CE269+CF269+CG269-CH269,0))))))</f>
        <v>0</v>
      </c>
      <c r="AG269" s="3">
        <f>IF(Inputs!$B$27&lt;&gt;"Ready","PENDING INPUTS",MIN((AA269+AB269+AC269),IF(D269&gt;C269,IF(D269=0,0,AD269*C269/D269),AD269+AF269)))</f>
        <v>0</v>
      </c>
      <c r="AH269" s="3">
        <f>IF(Inputs!$B$27&lt;&gt;"Ready","PENDING INPUTS",MAX(0,(AA269+AB269+AC269)-AG269))</f>
        <v>0</v>
      </c>
      <c r="AI269" s="3">
        <f>IF(Inputs!$B$27&lt;&gt;"Ready","PENDING INPUTS",AP268)</f>
        <v>0</v>
      </c>
      <c r="AJ269" s="3">
        <f>IF(Inputs!$B$27&lt;&gt;"Ready","PENDING INPUTS",IF(A269&lt;=Inputs!$B$6,ROUND(AI269*Inputs!C17/12,2),0))</f>
        <v>0</v>
      </c>
      <c r="AK269" s="3">
        <f>IF(Inputs!$B$27&lt;&gt;"Ready","PENDING INPUTS",IF(AND(A269&lt;=Inputs!$B$6,AI269&gt;0),Inputs!G17,0))</f>
        <v>0</v>
      </c>
      <c r="AL269" s="3">
        <f>IF(Inputs!$B$27&lt;&gt;"Ready","PENDING INPUTS",IF(A269&gt;Inputs!$B$6,0,MIN((AI269+AJ269+AK269),IF(Inputs!H17=1,Inputs!D17,MAX(Inputs!F17,ROUND(AI269*Inputs!E17+AJ269+AK269,2))))))</f>
        <v>0</v>
      </c>
      <c r="AM269">
        <f>IF(Inputs!$B$27&lt;&gt;"Ready","PENDING INPUTS",IF(AI269&lt;=0,99,1+IF(AND(K269&gt;0,OR(K269&lt;AI269,AND(K269=AI269,0&lt;3))),1,0)+IF(AND(S269&gt;0,OR(S269&lt;AI269,AND(S269=AI269,1&lt;3))),1,0)+IF(AND(AA269&gt;0,OR(AA269&lt;AI269,AND(AA269=AI269,2&lt;3))),1,0)+IF(AND(AQ269&gt;0,OR(AQ269&lt;AI269,AND(AQ269=AI269,4&lt;3))),1,0)+IF(AND(AY269&gt;0,OR(AY269&lt;AI269,AND(AY269=AI269,5&lt;3))),1,0)+IF(AND(BG269&gt;0,OR(BG269&lt;AI269,AND(BG269=AI269,6&lt;3))),1,0)+IF(AND(BO269&gt;0,OR(BO269&lt;AI269,AND(BO269=AI269,7&lt;3))),1,0)+IF(AND(BW269&gt;0,OR(BW269&lt;AI269,AND(BW269=AI269,8&lt;3))),1,0)+IF(AND(CE269&gt;0,OR(CE269&lt;AI269,AND(CE269=AI269,9&lt;3))),1,0)))</f>
        <v>99</v>
      </c>
      <c r="AN269" s="3">
        <f>IF(Inputs!$B$27&lt;&gt;"Ready","PENDING INPUTS",IF(A269&gt;Inputs!$B$6,0,MIN(MAX(0,(AI269+AJ269+AK269)-AL269),MAX(0,C269-D269-(IF(O269&lt;AM269,K269+L269+M269-N269,0)+IF(W269&lt;AM269,S269+T269+U269-V269,0)+IF(AE269&lt;AM269,AA269+AB269+AC269-AD269,0)+IF(AM269&lt;AM269,AI269+AJ269+AK269-AL269,0)+IF(AU269&lt;AM269,AQ269+AR269+AS269-AT269,0)+IF(BC269&lt;AM269,AY269+AZ269+BA269-BB269,0)+IF(BK269&lt;AM269,BG269+BH269+BI269-BJ269,0)+IF(BS269&lt;AM269,BO269+BP269+BQ269-BR269,0)+IF(CA269&lt;AM269,BW269+BX269+BY269-BZ269,0)+IF(CI269&lt;AM269,CE269+CF269+CG269-CH269,0))))))</f>
        <v>0</v>
      </c>
      <c r="AO269" s="3">
        <f>IF(Inputs!$B$27&lt;&gt;"Ready","PENDING INPUTS",MIN((AI269+AJ269+AK269),IF(D269&gt;C269,IF(D269=0,0,AL269*C269/D269),AL269+AN269)))</f>
        <v>0</v>
      </c>
      <c r="AP269" s="3">
        <f>IF(Inputs!$B$27&lt;&gt;"Ready","PENDING INPUTS",MAX(0,(AI269+AJ269+AK269)-AO269))</f>
        <v>0</v>
      </c>
      <c r="AQ269" s="3">
        <f>IF(Inputs!$B$27&lt;&gt;"Ready","PENDING INPUTS",AX268)</f>
        <v>0</v>
      </c>
      <c r="AR269" s="3">
        <f>IF(Inputs!$B$27&lt;&gt;"Ready","PENDING INPUTS",IF(A269&lt;=Inputs!$B$6,ROUND(AQ269*Inputs!C18/12,2),0))</f>
        <v>0</v>
      </c>
      <c r="AS269" s="3">
        <f>IF(Inputs!$B$27&lt;&gt;"Ready","PENDING INPUTS",IF(AND(A269&lt;=Inputs!$B$6,AQ269&gt;0),Inputs!G18,0))</f>
        <v>0</v>
      </c>
      <c r="AT269" s="3">
        <f>IF(Inputs!$B$27&lt;&gt;"Ready","PENDING INPUTS",IF(A269&gt;Inputs!$B$6,0,MIN((AQ269+AR269+AS269),IF(Inputs!H18=1,Inputs!D18,MAX(Inputs!F18,ROUND(AQ269*Inputs!E18+AR269+AS269,2))))))</f>
        <v>0</v>
      </c>
      <c r="AU269">
        <f>IF(Inputs!$B$27&lt;&gt;"Ready","PENDING INPUTS",IF(AQ269&lt;=0,99,1+IF(AND(K269&gt;0,OR(K269&lt;AQ269,AND(K269=AQ269,0&lt;4))),1,0)+IF(AND(S269&gt;0,OR(S269&lt;AQ269,AND(S269=AQ269,1&lt;4))),1,0)+IF(AND(AA269&gt;0,OR(AA269&lt;AQ269,AND(AA269=AQ269,2&lt;4))),1,0)+IF(AND(AI269&gt;0,OR(AI269&lt;AQ269,AND(AI269=AQ269,3&lt;4))),1,0)+IF(AND(AY269&gt;0,OR(AY269&lt;AQ269,AND(AY269=AQ269,5&lt;4))),1,0)+IF(AND(BG269&gt;0,OR(BG269&lt;AQ269,AND(BG269=AQ269,6&lt;4))),1,0)+IF(AND(BO269&gt;0,OR(BO269&lt;AQ269,AND(BO269=AQ269,7&lt;4))),1,0)+IF(AND(BW269&gt;0,OR(BW269&lt;AQ269,AND(BW269=AQ269,8&lt;4))),1,0)+IF(AND(CE269&gt;0,OR(CE269&lt;AQ269,AND(CE269=AQ269,9&lt;4))),1,0)))</f>
        <v>99</v>
      </c>
      <c r="AV269" s="3">
        <f>IF(Inputs!$B$27&lt;&gt;"Ready","PENDING INPUTS",IF(A269&gt;Inputs!$B$6,0,MIN(MAX(0,(AQ269+AR269+AS269)-AT269),MAX(0,C269-D269-(IF(O269&lt;AU269,K269+L269+M269-N269,0)+IF(W269&lt;AU269,S269+T269+U269-V269,0)+IF(AE269&lt;AU269,AA269+AB269+AC269-AD269,0)+IF(AM269&lt;AU269,AI269+AJ269+AK269-AL269,0)+IF(AU269&lt;AU269,AQ269+AR269+AS269-AT269,0)+IF(BC269&lt;AU269,AY269+AZ269+BA269-BB269,0)+IF(BK269&lt;AU269,BG269+BH269+BI269-BJ269,0)+IF(BS269&lt;AU269,BO269+BP269+BQ269-BR269,0)+IF(CA269&lt;AU269,BW269+BX269+BY269-BZ269,0)+IF(CI269&lt;AU269,CE269+CF269+CG269-CH269,0))))))</f>
        <v>0</v>
      </c>
      <c r="AW269" s="3">
        <f>IF(Inputs!$B$27&lt;&gt;"Ready","PENDING INPUTS",MIN((AQ269+AR269+AS269),IF(D269&gt;C269,IF(D269=0,0,AT269*C269/D269),AT269+AV269)))</f>
        <v>0</v>
      </c>
      <c r="AX269" s="3">
        <f>IF(Inputs!$B$27&lt;&gt;"Ready","PENDING INPUTS",MAX(0,(AQ269+AR269+AS269)-AW269))</f>
        <v>0</v>
      </c>
      <c r="AY269" s="3">
        <f>IF(Inputs!$B$27&lt;&gt;"Ready","PENDING INPUTS",BF268)</f>
        <v>0</v>
      </c>
      <c r="AZ269" s="3">
        <f>IF(Inputs!$B$27&lt;&gt;"Ready","PENDING INPUTS",IF(A269&lt;=Inputs!$B$6,ROUND(AY269*Inputs!C19/12,2),0))</f>
        <v>0</v>
      </c>
      <c r="BA269" s="3">
        <f>IF(Inputs!$B$27&lt;&gt;"Ready","PENDING INPUTS",IF(AND(A269&lt;=Inputs!$B$6,AY269&gt;0),Inputs!G19,0))</f>
        <v>0</v>
      </c>
      <c r="BB269" s="3">
        <f>IF(Inputs!$B$27&lt;&gt;"Ready","PENDING INPUTS",IF(A269&gt;Inputs!$B$6,0,MIN((AY269+AZ269+BA269),IF(Inputs!H19=1,Inputs!D19,MAX(Inputs!F19,ROUND(AY269*Inputs!E19+AZ269+BA269,2))))))</f>
        <v>0</v>
      </c>
      <c r="BC269">
        <f>IF(Inputs!$B$27&lt;&gt;"Ready","PENDING INPUTS",IF(AY269&lt;=0,99,1+IF(AND(K269&gt;0,OR(K269&lt;AY269,AND(K269=AY269,0&lt;5))),1,0)+IF(AND(S269&gt;0,OR(S269&lt;AY269,AND(S269=AY269,1&lt;5))),1,0)+IF(AND(AA269&gt;0,OR(AA269&lt;AY269,AND(AA269=AY269,2&lt;5))),1,0)+IF(AND(AI269&gt;0,OR(AI269&lt;AY269,AND(AI269=AY269,3&lt;5))),1,0)+IF(AND(AQ269&gt;0,OR(AQ269&lt;AY269,AND(AQ269=AY269,4&lt;5))),1,0)+IF(AND(BG269&gt;0,OR(BG269&lt;AY269,AND(BG269=AY269,6&lt;5))),1,0)+IF(AND(BO269&gt;0,OR(BO269&lt;AY269,AND(BO269=AY269,7&lt;5))),1,0)+IF(AND(BW269&gt;0,OR(BW269&lt;AY269,AND(BW269=AY269,8&lt;5))),1,0)+IF(AND(CE269&gt;0,OR(CE269&lt;AY269,AND(CE269=AY269,9&lt;5))),1,0)))</f>
        <v>99</v>
      </c>
      <c r="BD269" s="3">
        <f>IF(Inputs!$B$27&lt;&gt;"Ready","PENDING INPUTS",IF(A269&gt;Inputs!$B$6,0,MIN(MAX(0,(AY269+AZ269+BA269)-BB269),MAX(0,C269-D269-(IF(O269&lt;BC269,K269+L269+M269-N269,0)+IF(W269&lt;BC269,S269+T269+U269-V269,0)+IF(AE269&lt;BC269,AA269+AB269+AC269-AD269,0)+IF(AM269&lt;BC269,AI269+AJ269+AK269-AL269,0)+IF(AU269&lt;BC269,AQ269+AR269+AS269-AT269,0)+IF(BC269&lt;BC269,AY269+AZ269+BA269-BB269,0)+IF(BK269&lt;BC269,BG269+BH269+BI269-BJ269,0)+IF(BS269&lt;BC269,BO269+BP269+BQ269-BR269,0)+IF(CA269&lt;BC269,BW269+BX269+BY269-BZ269,0)+IF(CI269&lt;BC269,CE269+CF269+CG269-CH269,0))))))</f>
        <v>0</v>
      </c>
      <c r="BE269" s="3">
        <f>IF(Inputs!$B$27&lt;&gt;"Ready","PENDING INPUTS",MIN((AY269+AZ269+BA269),IF(D269&gt;C269,IF(D269=0,0,BB269*C269/D269),BB269+BD269)))</f>
        <v>0</v>
      </c>
      <c r="BF269" s="3">
        <f>IF(Inputs!$B$27&lt;&gt;"Ready","PENDING INPUTS",MAX(0,(AY269+AZ269+BA269)-BE269))</f>
        <v>0</v>
      </c>
      <c r="BG269" s="3">
        <f>IF(Inputs!$B$27&lt;&gt;"Ready","PENDING INPUTS",BN268)</f>
        <v>0</v>
      </c>
      <c r="BH269" s="3">
        <f>IF(Inputs!$B$27&lt;&gt;"Ready","PENDING INPUTS",IF(A269&lt;=Inputs!$B$6,ROUND(BG269*Inputs!C20/12,2),0))</f>
        <v>0</v>
      </c>
      <c r="BI269" s="3">
        <f>IF(Inputs!$B$27&lt;&gt;"Ready","PENDING INPUTS",IF(AND(A269&lt;=Inputs!$B$6,BG269&gt;0),Inputs!G20,0))</f>
        <v>0</v>
      </c>
      <c r="BJ269" s="3">
        <f>IF(Inputs!$B$27&lt;&gt;"Ready","PENDING INPUTS",IF(A269&gt;Inputs!$B$6,0,MIN((BG269+BH269+BI269),IF(Inputs!H20=1,Inputs!D20,MAX(Inputs!F20,ROUND(BG269*Inputs!E20+BH269+BI269,2))))))</f>
        <v>0</v>
      </c>
      <c r="BK269">
        <f>IF(Inputs!$B$27&lt;&gt;"Ready","PENDING INPUTS",IF(BG269&lt;=0,99,1+IF(AND(K269&gt;0,OR(K269&lt;BG269,AND(K269=BG269,0&lt;6))),1,0)+IF(AND(S269&gt;0,OR(S269&lt;BG269,AND(S269=BG269,1&lt;6))),1,0)+IF(AND(AA269&gt;0,OR(AA269&lt;BG269,AND(AA269=BG269,2&lt;6))),1,0)+IF(AND(AI269&gt;0,OR(AI269&lt;BG269,AND(AI269=BG269,3&lt;6))),1,0)+IF(AND(AQ269&gt;0,OR(AQ269&lt;BG269,AND(AQ269=BG269,4&lt;6))),1,0)+IF(AND(AY269&gt;0,OR(AY269&lt;BG269,AND(AY269=BG269,5&lt;6))),1,0)+IF(AND(BO269&gt;0,OR(BO269&lt;BG269,AND(BO269=BG269,7&lt;6))),1,0)+IF(AND(BW269&gt;0,OR(BW269&lt;BG269,AND(BW269=BG269,8&lt;6))),1,0)+IF(AND(CE269&gt;0,OR(CE269&lt;BG269,AND(CE269=BG269,9&lt;6))),1,0)))</f>
        <v>99</v>
      </c>
      <c r="BL269" s="3">
        <f>IF(Inputs!$B$27&lt;&gt;"Ready","PENDING INPUTS",IF(A269&gt;Inputs!$B$6,0,MIN(MAX(0,(BG269+BH269+BI269)-BJ269),MAX(0,C269-D269-(IF(O269&lt;BK269,K269+L269+M269-N269,0)+IF(W269&lt;BK269,S269+T269+U269-V269,0)+IF(AE269&lt;BK269,AA269+AB269+AC269-AD269,0)+IF(AM269&lt;BK269,AI269+AJ269+AK269-AL269,0)+IF(AU269&lt;BK269,AQ269+AR269+AS269-AT269,0)+IF(BC269&lt;BK269,AY269+AZ269+BA269-BB269,0)+IF(BK269&lt;BK269,BG269+BH269+BI269-BJ269,0)+IF(BS269&lt;BK269,BO269+BP269+BQ269-BR269,0)+IF(CA269&lt;BK269,BW269+BX269+BY269-BZ269,0)+IF(CI269&lt;BK269,CE269+CF269+CG269-CH269,0))))))</f>
        <v>0</v>
      </c>
      <c r="BM269" s="3">
        <f>IF(Inputs!$B$27&lt;&gt;"Ready","PENDING INPUTS",MIN((BG269+BH269+BI269),IF(D269&gt;C269,IF(D269=0,0,BJ269*C269/D269),BJ269+BL269)))</f>
        <v>0</v>
      </c>
      <c r="BN269" s="3">
        <f>IF(Inputs!$B$27&lt;&gt;"Ready","PENDING INPUTS",MAX(0,(BG269+BH269+BI269)-BM269))</f>
        <v>0</v>
      </c>
      <c r="BO269" s="3">
        <f>IF(Inputs!$B$27&lt;&gt;"Ready","PENDING INPUTS",BV268)</f>
        <v>0</v>
      </c>
      <c r="BP269" s="3">
        <f>IF(Inputs!$B$27&lt;&gt;"Ready","PENDING INPUTS",IF(A269&lt;=Inputs!$B$6,ROUND(BO269*Inputs!C21/12,2),0))</f>
        <v>0</v>
      </c>
      <c r="BQ269" s="3">
        <f>IF(Inputs!$B$27&lt;&gt;"Ready","PENDING INPUTS",IF(AND(A269&lt;=Inputs!$B$6,BO269&gt;0),Inputs!G21,0))</f>
        <v>0</v>
      </c>
      <c r="BR269" s="3">
        <f>IF(Inputs!$B$27&lt;&gt;"Ready","PENDING INPUTS",IF(A269&gt;Inputs!$B$6,0,MIN((BO269+BP269+BQ269),IF(Inputs!H21=1,Inputs!D21,MAX(Inputs!F21,ROUND(BO269*Inputs!E21+BP269+BQ269,2))))))</f>
        <v>0</v>
      </c>
      <c r="BS269">
        <f>IF(Inputs!$B$27&lt;&gt;"Ready","PENDING INPUTS",IF(BO269&lt;=0,99,1+IF(AND(K269&gt;0,OR(K269&lt;BO269,AND(K269=BO269,0&lt;7))),1,0)+IF(AND(S269&gt;0,OR(S269&lt;BO269,AND(S269=BO269,1&lt;7))),1,0)+IF(AND(AA269&gt;0,OR(AA269&lt;BO269,AND(AA269=BO269,2&lt;7))),1,0)+IF(AND(AI269&gt;0,OR(AI269&lt;BO269,AND(AI269=BO269,3&lt;7))),1,0)+IF(AND(AQ269&gt;0,OR(AQ269&lt;BO269,AND(AQ269=BO269,4&lt;7))),1,0)+IF(AND(AY269&gt;0,OR(AY269&lt;BO269,AND(AY269=BO269,5&lt;7))),1,0)+IF(AND(BG269&gt;0,OR(BG269&lt;BO269,AND(BG269=BO269,6&lt;7))),1,0)+IF(AND(BW269&gt;0,OR(BW269&lt;BO269,AND(BW269=BO269,8&lt;7))),1,0)+IF(AND(CE269&gt;0,OR(CE269&lt;BO269,AND(CE269=BO269,9&lt;7))),1,0)))</f>
        <v>99</v>
      </c>
      <c r="BT269" s="3">
        <f>IF(Inputs!$B$27&lt;&gt;"Ready","PENDING INPUTS",IF(A269&gt;Inputs!$B$6,0,MIN(MAX(0,(BO269+BP269+BQ269)-BR269),MAX(0,C269-D269-(IF(O269&lt;BS269,K269+L269+M269-N269,0)+IF(W269&lt;BS269,S269+T269+U269-V269,0)+IF(AE269&lt;BS269,AA269+AB269+AC269-AD269,0)+IF(AM269&lt;BS269,AI269+AJ269+AK269-AL269,0)+IF(AU269&lt;BS269,AQ269+AR269+AS269-AT269,0)+IF(BC269&lt;BS269,AY269+AZ269+BA269-BB269,0)+IF(BK269&lt;BS269,BG269+BH269+BI269-BJ269,0)+IF(BS269&lt;BS269,BO269+BP269+BQ269-BR269,0)+IF(CA269&lt;BS269,BW269+BX269+BY269-BZ269,0)+IF(CI269&lt;BS269,CE269+CF269+CG269-CH269,0))))))</f>
        <v>0</v>
      </c>
      <c r="BU269" s="3">
        <f>IF(Inputs!$B$27&lt;&gt;"Ready","PENDING INPUTS",MIN((BO269+BP269+BQ269),IF(D269&gt;C269,IF(D269=0,0,BR269*C269/D269),BR269+BT269)))</f>
        <v>0</v>
      </c>
      <c r="BV269" s="3">
        <f>IF(Inputs!$B$27&lt;&gt;"Ready","PENDING INPUTS",MAX(0,(BO269+BP269+BQ269)-BU269))</f>
        <v>0</v>
      </c>
      <c r="BW269" s="3">
        <f>IF(Inputs!$B$27&lt;&gt;"Ready","PENDING INPUTS",CD268)</f>
        <v>0</v>
      </c>
      <c r="BX269" s="3">
        <f>IF(Inputs!$B$27&lt;&gt;"Ready","PENDING INPUTS",IF(A269&lt;=Inputs!$B$6,ROUND(BW269*Inputs!C22/12,2),0))</f>
        <v>0</v>
      </c>
      <c r="BY269" s="3">
        <f>IF(Inputs!$B$27&lt;&gt;"Ready","PENDING INPUTS",IF(AND(A269&lt;=Inputs!$B$6,BW269&gt;0),Inputs!G22,0))</f>
        <v>0</v>
      </c>
      <c r="BZ269" s="3">
        <f>IF(Inputs!$B$27&lt;&gt;"Ready","PENDING INPUTS",IF(A269&gt;Inputs!$B$6,0,MIN((BW269+BX269+BY269),IF(Inputs!H22=1,Inputs!D22,MAX(Inputs!F22,ROUND(BW269*Inputs!E22+BX269+BY269,2))))))</f>
        <v>0</v>
      </c>
      <c r="CA269">
        <f>IF(Inputs!$B$27&lt;&gt;"Ready","PENDING INPUTS",IF(BW269&lt;=0,99,1+IF(AND(K269&gt;0,OR(K269&lt;BW269,AND(K269=BW269,0&lt;8))),1,0)+IF(AND(S269&gt;0,OR(S269&lt;BW269,AND(S269=BW269,1&lt;8))),1,0)+IF(AND(AA269&gt;0,OR(AA269&lt;BW269,AND(AA269=BW269,2&lt;8))),1,0)+IF(AND(AI269&gt;0,OR(AI269&lt;BW269,AND(AI269=BW269,3&lt;8))),1,0)+IF(AND(AQ269&gt;0,OR(AQ269&lt;BW269,AND(AQ269=BW269,4&lt;8))),1,0)+IF(AND(AY269&gt;0,OR(AY269&lt;BW269,AND(AY269=BW269,5&lt;8))),1,0)+IF(AND(BG269&gt;0,OR(BG269&lt;BW269,AND(BG269=BW269,6&lt;8))),1,0)+IF(AND(BO269&gt;0,OR(BO269&lt;BW269,AND(BO269=BW269,7&lt;8))),1,0)+IF(AND(CE269&gt;0,OR(CE269&lt;BW269,AND(CE269=BW269,9&lt;8))),1,0)))</f>
        <v>99</v>
      </c>
      <c r="CB269" s="3">
        <f>IF(Inputs!$B$27&lt;&gt;"Ready","PENDING INPUTS",IF(A269&gt;Inputs!$B$6,0,MIN(MAX(0,(BW269+BX269+BY269)-BZ269),MAX(0,C269-D269-(IF(O269&lt;CA269,K269+L269+M269-N269,0)+IF(W269&lt;CA269,S269+T269+U269-V269,0)+IF(AE269&lt;CA269,AA269+AB269+AC269-AD269,0)+IF(AM269&lt;CA269,AI269+AJ269+AK269-AL269,0)+IF(AU269&lt;CA269,AQ269+AR269+AS269-AT269,0)+IF(BC269&lt;CA269,AY269+AZ269+BA269-BB269,0)+IF(BK269&lt;CA269,BG269+BH269+BI269-BJ269,0)+IF(BS269&lt;CA269,BO269+BP269+BQ269-BR269,0)+IF(CA269&lt;CA269,BW269+BX269+BY269-BZ269,0)+IF(CI269&lt;CA269,CE269+CF269+CG269-CH269,0))))))</f>
        <v>0</v>
      </c>
      <c r="CC269" s="3">
        <f>IF(Inputs!$B$27&lt;&gt;"Ready","PENDING INPUTS",MIN((BW269+BX269+BY269),IF(D269&gt;C269,IF(D269=0,0,BZ269*C269/D269),BZ269+CB269)))</f>
        <v>0</v>
      </c>
      <c r="CD269" s="3">
        <f>IF(Inputs!$B$27&lt;&gt;"Ready","PENDING INPUTS",MAX(0,(BW269+BX269+BY269)-CC269))</f>
        <v>0</v>
      </c>
      <c r="CE269" s="3">
        <f>IF(Inputs!$B$27&lt;&gt;"Ready","PENDING INPUTS",CL268)</f>
        <v>0</v>
      </c>
      <c r="CF269" s="3">
        <f>IF(Inputs!$B$27&lt;&gt;"Ready","PENDING INPUTS",IF(A269&lt;=Inputs!$B$6,ROUND(CE269*Inputs!C23/12,2),0))</f>
        <v>0</v>
      </c>
      <c r="CG269" s="3">
        <f>IF(Inputs!$B$27&lt;&gt;"Ready","PENDING INPUTS",IF(AND(A269&lt;=Inputs!$B$6,CE269&gt;0),Inputs!G23,0))</f>
        <v>0</v>
      </c>
      <c r="CH269" s="3">
        <f>IF(Inputs!$B$27&lt;&gt;"Ready","PENDING INPUTS",IF(A269&gt;Inputs!$B$6,0,MIN((CE269+CF269+CG269),IF(Inputs!H23=1,Inputs!D23,MAX(Inputs!F23,ROUND(CE269*Inputs!E23+CF269+CG269,2))))))</f>
        <v>0</v>
      </c>
      <c r="CI269">
        <f>IF(Inputs!$B$27&lt;&gt;"Ready","PENDING INPUTS",IF(CE269&lt;=0,99,1+IF(AND(K269&gt;0,OR(K269&lt;CE269,AND(K269=CE269,0&lt;9))),1,0)+IF(AND(S269&gt;0,OR(S269&lt;CE269,AND(S269=CE269,1&lt;9))),1,0)+IF(AND(AA269&gt;0,OR(AA269&lt;CE269,AND(AA269=CE269,2&lt;9))),1,0)+IF(AND(AI269&gt;0,OR(AI269&lt;CE269,AND(AI269=CE269,3&lt;9))),1,0)+IF(AND(AQ269&gt;0,OR(AQ269&lt;CE269,AND(AQ269=CE269,4&lt;9))),1,0)+IF(AND(AY269&gt;0,OR(AY269&lt;CE269,AND(AY269=CE269,5&lt;9))),1,0)+IF(AND(BG269&gt;0,OR(BG269&lt;CE269,AND(BG269=CE269,6&lt;9))),1,0)+IF(AND(BO269&gt;0,OR(BO269&lt;CE269,AND(BO269=CE269,7&lt;9))),1,0)+IF(AND(BW269&gt;0,OR(BW269&lt;CE269,AND(BW269=CE269,8&lt;9))),1,0)))</f>
        <v>99</v>
      </c>
      <c r="CJ269" s="3">
        <f>IF(Inputs!$B$27&lt;&gt;"Ready","PENDING INPUTS",IF(A269&gt;Inputs!$B$6,0,MIN(MAX(0,(CE269+CF269+CG269)-CH269),MAX(0,C269-D269-(IF(O269&lt;CI269,K269+L269+M269-N269,0)+IF(W269&lt;CI269,S269+T269+U269-V269,0)+IF(AE269&lt;CI269,AA269+AB269+AC269-AD269,0)+IF(AM269&lt;CI269,AI269+AJ269+AK269-AL269,0)+IF(AU269&lt;CI269,AQ269+AR269+AS269-AT269,0)+IF(BC269&lt;CI269,AY269+AZ269+BA269-BB269,0)+IF(BK269&lt;CI269,BG269+BH269+BI269-BJ269,0)+IF(BS269&lt;CI269,BO269+BP269+BQ269-BR269,0)+IF(CA269&lt;CI269,BW269+BX269+BY269-BZ269,0)+IF(CI269&lt;CI269,CE269+CF269+CG269-CH269,0))))))</f>
        <v>0</v>
      </c>
      <c r="CK269" s="3">
        <f>IF(Inputs!$B$27&lt;&gt;"Ready","PENDING INPUTS",MIN((CE269+CF269+CG269),IF(D269&gt;C269,IF(D269=0,0,CH269*C269/D269),CH269+CJ269)))</f>
        <v>0</v>
      </c>
      <c r="CL269" s="3">
        <f>IF(Inputs!$B$27&lt;&gt;"Ready","PENDING INPUTS",MAX(0,(CE269+CF269+CG269)-CK269))</f>
        <v>0</v>
      </c>
    </row>
    <row r="270" spans="1:90" ht="27.95" customHeight="1" x14ac:dyDescent="0.25">
      <c r="A270">
        <v>266</v>
      </c>
      <c r="B270" s="13">
        <f>IF(Inputs!$B$27&lt;&gt;"Ready","PENDING INPUTS",EDATE(Inputs!$B$5,A270-1))</f>
        <v>54363</v>
      </c>
      <c r="C270" s="3">
        <f>IF(Inputs!$B$27&lt;&gt;"Ready","PENDING INPUTS",IF(A270&lt;=Inputs!$B$6,MAX(0,Inputs!$B$4+IF(A270=Inputs!$B$7,Inputs!$B$8,0)+IF(A270=Inputs!$B$9,Inputs!$B$10,0)),0))</f>
        <v>0</v>
      </c>
      <c r="D270" s="3">
        <f>IF(Inputs!$B$27&lt;&gt;"Ready","PENDING INPUTS",SUM(N270,V270,AD270,AL270,AT270,BB270,BJ270,BR270,BZ270,CH270))</f>
        <v>0</v>
      </c>
      <c r="E270" s="3">
        <f>IF(Inputs!$B$27&lt;&gt;"Ready","PENDING INPUTS",MAX(0,D270-C270))</f>
        <v>0</v>
      </c>
      <c r="F270" s="3">
        <f>IF(Inputs!$B$27&lt;&gt;"Ready","PENDING INPUTS",SUM(Q270,Y270,AG270,AO270,AW270,BE270,BM270,BU270,CC270,CK270))</f>
        <v>0</v>
      </c>
      <c r="G270" s="3">
        <f>IF(Inputs!$B$27&lt;&gt;"Ready","PENDING INPUTS",SUM(L270,T270,AB270,AJ270,AR270,AZ270,BH270,BP270,BX270,CF270))</f>
        <v>0</v>
      </c>
      <c r="H270" s="3">
        <f>IF(Inputs!$B$27&lt;&gt;"Ready","PENDING INPUTS",SUM(M270,U270,AC270,AK270,AS270,BA270,BI270,BQ270,BY270,CG270))</f>
        <v>0</v>
      </c>
      <c r="I270" s="3">
        <f>IF(Inputs!$B$27&lt;&gt;"Ready","PENDING INPUTS",SUM(R270,Z270,AH270,AP270,AX270,BF270,BN270,BV270,CD270,CL270))</f>
        <v>0</v>
      </c>
      <c r="J270" t="str">
        <f>IF(Inputs!$B$27&lt;&gt;"Ready","PENDING INPUTS",IF(A270&gt;Inputs!$B$6,"Beyond horizon",IF(E270&gt;0.005,"MINIMUM SHORTFALL",IF(I270&lt;0.005,"Paid off","In progress"))))</f>
        <v>Beyond horizon</v>
      </c>
      <c r="K270" s="3">
        <f>IF(Inputs!$B$27&lt;&gt;"Ready","PENDING INPUTS",R269)</f>
        <v>0</v>
      </c>
      <c r="L270" s="3">
        <f>IF(Inputs!$B$27&lt;&gt;"Ready","PENDING INPUTS",IF(A270&lt;=Inputs!$B$6,ROUND(K270*Inputs!C14/12,2),0))</f>
        <v>0</v>
      </c>
      <c r="M270" s="3">
        <f>IF(Inputs!$B$27&lt;&gt;"Ready","PENDING INPUTS",IF(AND(A270&lt;=Inputs!$B$6,K270&gt;0),Inputs!G14,0))</f>
        <v>0</v>
      </c>
      <c r="N270" s="3">
        <f>IF(Inputs!$B$27&lt;&gt;"Ready","PENDING INPUTS",IF(A270&gt;Inputs!$B$6,0,MIN((K270+L270+M270),IF(Inputs!H14=1,Inputs!D14,MAX(Inputs!F14,ROUND(K270*Inputs!E14+L270+M270,2))))))</f>
        <v>0</v>
      </c>
      <c r="O270">
        <f>IF(Inputs!$B$27&lt;&gt;"Ready","PENDING INPUTS",IF(K270&lt;=0,99,1+IF(AND(S270&gt;0,OR(S270&lt;K270,AND(S270=K270,1&lt;0))),1,0)+IF(AND(AA270&gt;0,OR(AA270&lt;K270,AND(AA270=K270,2&lt;0))),1,0)+IF(AND(AI270&gt;0,OR(AI270&lt;K270,AND(AI270=K270,3&lt;0))),1,0)+IF(AND(AQ270&gt;0,OR(AQ270&lt;K270,AND(AQ270=K270,4&lt;0))),1,0)+IF(AND(AY270&gt;0,OR(AY270&lt;K270,AND(AY270=K270,5&lt;0))),1,0)+IF(AND(BG270&gt;0,OR(BG270&lt;K270,AND(BG270=K270,6&lt;0))),1,0)+IF(AND(BO270&gt;0,OR(BO270&lt;K270,AND(BO270=K270,7&lt;0))),1,0)+IF(AND(BW270&gt;0,OR(BW270&lt;K270,AND(BW270=K270,8&lt;0))),1,0)+IF(AND(CE270&gt;0,OR(CE270&lt;K270,AND(CE270=K270,9&lt;0))),1,0)))</f>
        <v>99</v>
      </c>
      <c r="P270" s="3">
        <f>IF(Inputs!$B$27&lt;&gt;"Ready","PENDING INPUTS",IF(A270&gt;Inputs!$B$6,0,MIN(MAX(0,(K270+L270+M270)-N270),MAX(0,C270-D270-(IF(O270&lt;O270,K270+L270+M270-N270,0)+IF(W270&lt;O270,S270+T270+U270-V270,0)+IF(AE270&lt;O270,AA270+AB270+AC270-AD270,0)+IF(AM270&lt;O270,AI270+AJ270+AK270-AL270,0)+IF(AU270&lt;O270,AQ270+AR270+AS270-AT270,0)+IF(BC270&lt;O270,AY270+AZ270+BA270-BB270,0)+IF(BK270&lt;O270,BG270+BH270+BI270-BJ270,0)+IF(BS270&lt;O270,BO270+BP270+BQ270-BR270,0)+IF(CA270&lt;O270,BW270+BX270+BY270-BZ270,0)+IF(CI270&lt;O270,CE270+CF270+CG270-CH270,0))))))</f>
        <v>0</v>
      </c>
      <c r="Q270" s="3">
        <f>IF(Inputs!$B$27&lt;&gt;"Ready","PENDING INPUTS",MIN((K270+L270+M270),IF(D270&gt;C270,IF(D270=0,0,N270*C270/D270),N270+P270)))</f>
        <v>0</v>
      </c>
      <c r="R270" s="3">
        <f>IF(Inputs!$B$27&lt;&gt;"Ready","PENDING INPUTS",MAX(0,(K270+L270+M270)-Q270))</f>
        <v>0</v>
      </c>
      <c r="S270" s="3">
        <f>IF(Inputs!$B$27&lt;&gt;"Ready","PENDING INPUTS",Z269)</f>
        <v>0</v>
      </c>
      <c r="T270" s="3">
        <f>IF(Inputs!$B$27&lt;&gt;"Ready","PENDING INPUTS",IF(A270&lt;=Inputs!$B$6,ROUND(S270*Inputs!C15/12,2),0))</f>
        <v>0</v>
      </c>
      <c r="U270" s="3">
        <f>IF(Inputs!$B$27&lt;&gt;"Ready","PENDING INPUTS",IF(AND(A270&lt;=Inputs!$B$6,S270&gt;0),Inputs!G15,0))</f>
        <v>0</v>
      </c>
      <c r="V270" s="3">
        <f>IF(Inputs!$B$27&lt;&gt;"Ready","PENDING INPUTS",IF(A270&gt;Inputs!$B$6,0,MIN((S270+T270+U270),IF(Inputs!H15=1,Inputs!D15,MAX(Inputs!F15,ROUND(S270*Inputs!E15+T270+U270,2))))))</f>
        <v>0</v>
      </c>
      <c r="W270">
        <f>IF(Inputs!$B$27&lt;&gt;"Ready","PENDING INPUTS",IF(S270&lt;=0,99,1+IF(AND(K270&gt;0,OR(K270&lt;S270,AND(K270=S270,0&lt;1))),1,0)+IF(AND(AA270&gt;0,OR(AA270&lt;S270,AND(AA270=S270,2&lt;1))),1,0)+IF(AND(AI270&gt;0,OR(AI270&lt;S270,AND(AI270=S270,3&lt;1))),1,0)+IF(AND(AQ270&gt;0,OR(AQ270&lt;S270,AND(AQ270=S270,4&lt;1))),1,0)+IF(AND(AY270&gt;0,OR(AY270&lt;S270,AND(AY270=S270,5&lt;1))),1,0)+IF(AND(BG270&gt;0,OR(BG270&lt;S270,AND(BG270=S270,6&lt;1))),1,0)+IF(AND(BO270&gt;0,OR(BO270&lt;S270,AND(BO270=S270,7&lt;1))),1,0)+IF(AND(BW270&gt;0,OR(BW270&lt;S270,AND(BW270=S270,8&lt;1))),1,0)+IF(AND(CE270&gt;0,OR(CE270&lt;S270,AND(CE270=S270,9&lt;1))),1,0)))</f>
        <v>99</v>
      </c>
      <c r="X270" s="3">
        <f>IF(Inputs!$B$27&lt;&gt;"Ready","PENDING INPUTS",IF(A270&gt;Inputs!$B$6,0,MIN(MAX(0,(S270+T270+U270)-V270),MAX(0,C270-D270-(IF(O270&lt;W270,K270+L270+M270-N270,0)+IF(W270&lt;W270,S270+T270+U270-V270,0)+IF(AE270&lt;W270,AA270+AB270+AC270-AD270,0)+IF(AM270&lt;W270,AI270+AJ270+AK270-AL270,0)+IF(AU270&lt;W270,AQ270+AR270+AS270-AT270,0)+IF(BC270&lt;W270,AY270+AZ270+BA270-BB270,0)+IF(BK270&lt;W270,BG270+BH270+BI270-BJ270,0)+IF(BS270&lt;W270,BO270+BP270+BQ270-BR270,0)+IF(CA270&lt;W270,BW270+BX270+BY270-BZ270,0)+IF(CI270&lt;W270,CE270+CF270+CG270-CH270,0))))))</f>
        <v>0</v>
      </c>
      <c r="Y270" s="3">
        <f>IF(Inputs!$B$27&lt;&gt;"Ready","PENDING INPUTS",MIN((S270+T270+U270),IF(D270&gt;C270,IF(D270=0,0,V270*C270/D270),V270+X270)))</f>
        <v>0</v>
      </c>
      <c r="Z270" s="3">
        <f>IF(Inputs!$B$27&lt;&gt;"Ready","PENDING INPUTS",MAX(0,(S270+T270+U270)-Y270))</f>
        <v>0</v>
      </c>
      <c r="AA270" s="3">
        <f>IF(Inputs!$B$27&lt;&gt;"Ready","PENDING INPUTS",AH269)</f>
        <v>0</v>
      </c>
      <c r="AB270" s="3">
        <f>IF(Inputs!$B$27&lt;&gt;"Ready","PENDING INPUTS",IF(A270&lt;=Inputs!$B$6,ROUND(AA270*Inputs!C16/12,2),0))</f>
        <v>0</v>
      </c>
      <c r="AC270" s="3">
        <f>IF(Inputs!$B$27&lt;&gt;"Ready","PENDING INPUTS",IF(AND(A270&lt;=Inputs!$B$6,AA270&gt;0),Inputs!G16,0))</f>
        <v>0</v>
      </c>
      <c r="AD270" s="3">
        <f>IF(Inputs!$B$27&lt;&gt;"Ready","PENDING INPUTS",IF(A270&gt;Inputs!$B$6,0,MIN((AA270+AB270+AC270),IF(Inputs!H16=1,Inputs!D16,MAX(Inputs!F16,ROUND(AA270*Inputs!E16+AB270+AC270,2))))))</f>
        <v>0</v>
      </c>
      <c r="AE270">
        <f>IF(Inputs!$B$27&lt;&gt;"Ready","PENDING INPUTS",IF(AA270&lt;=0,99,1+IF(AND(K270&gt;0,OR(K270&lt;AA270,AND(K270=AA270,0&lt;2))),1,0)+IF(AND(S270&gt;0,OR(S270&lt;AA270,AND(S270=AA270,1&lt;2))),1,0)+IF(AND(AI270&gt;0,OR(AI270&lt;AA270,AND(AI270=AA270,3&lt;2))),1,0)+IF(AND(AQ270&gt;0,OR(AQ270&lt;AA270,AND(AQ270=AA270,4&lt;2))),1,0)+IF(AND(AY270&gt;0,OR(AY270&lt;AA270,AND(AY270=AA270,5&lt;2))),1,0)+IF(AND(BG270&gt;0,OR(BG270&lt;AA270,AND(BG270=AA270,6&lt;2))),1,0)+IF(AND(BO270&gt;0,OR(BO270&lt;AA270,AND(BO270=AA270,7&lt;2))),1,0)+IF(AND(BW270&gt;0,OR(BW270&lt;AA270,AND(BW270=AA270,8&lt;2))),1,0)+IF(AND(CE270&gt;0,OR(CE270&lt;AA270,AND(CE270=AA270,9&lt;2))),1,0)))</f>
        <v>99</v>
      </c>
      <c r="AF270" s="3">
        <f>IF(Inputs!$B$27&lt;&gt;"Ready","PENDING INPUTS",IF(A270&gt;Inputs!$B$6,0,MIN(MAX(0,(AA270+AB270+AC270)-AD270),MAX(0,C270-D270-(IF(O270&lt;AE270,K270+L270+M270-N270,0)+IF(W270&lt;AE270,S270+T270+U270-V270,0)+IF(AE270&lt;AE270,AA270+AB270+AC270-AD270,0)+IF(AM270&lt;AE270,AI270+AJ270+AK270-AL270,0)+IF(AU270&lt;AE270,AQ270+AR270+AS270-AT270,0)+IF(BC270&lt;AE270,AY270+AZ270+BA270-BB270,0)+IF(BK270&lt;AE270,BG270+BH270+BI270-BJ270,0)+IF(BS270&lt;AE270,BO270+BP270+BQ270-BR270,0)+IF(CA270&lt;AE270,BW270+BX270+BY270-BZ270,0)+IF(CI270&lt;AE270,CE270+CF270+CG270-CH270,0))))))</f>
        <v>0</v>
      </c>
      <c r="AG270" s="3">
        <f>IF(Inputs!$B$27&lt;&gt;"Ready","PENDING INPUTS",MIN((AA270+AB270+AC270),IF(D270&gt;C270,IF(D270=0,0,AD270*C270/D270),AD270+AF270)))</f>
        <v>0</v>
      </c>
      <c r="AH270" s="3">
        <f>IF(Inputs!$B$27&lt;&gt;"Ready","PENDING INPUTS",MAX(0,(AA270+AB270+AC270)-AG270))</f>
        <v>0</v>
      </c>
      <c r="AI270" s="3">
        <f>IF(Inputs!$B$27&lt;&gt;"Ready","PENDING INPUTS",AP269)</f>
        <v>0</v>
      </c>
      <c r="AJ270" s="3">
        <f>IF(Inputs!$B$27&lt;&gt;"Ready","PENDING INPUTS",IF(A270&lt;=Inputs!$B$6,ROUND(AI270*Inputs!C17/12,2),0))</f>
        <v>0</v>
      </c>
      <c r="AK270" s="3">
        <f>IF(Inputs!$B$27&lt;&gt;"Ready","PENDING INPUTS",IF(AND(A270&lt;=Inputs!$B$6,AI270&gt;0),Inputs!G17,0))</f>
        <v>0</v>
      </c>
      <c r="AL270" s="3">
        <f>IF(Inputs!$B$27&lt;&gt;"Ready","PENDING INPUTS",IF(A270&gt;Inputs!$B$6,0,MIN((AI270+AJ270+AK270),IF(Inputs!H17=1,Inputs!D17,MAX(Inputs!F17,ROUND(AI270*Inputs!E17+AJ270+AK270,2))))))</f>
        <v>0</v>
      </c>
      <c r="AM270">
        <f>IF(Inputs!$B$27&lt;&gt;"Ready","PENDING INPUTS",IF(AI270&lt;=0,99,1+IF(AND(K270&gt;0,OR(K270&lt;AI270,AND(K270=AI270,0&lt;3))),1,0)+IF(AND(S270&gt;0,OR(S270&lt;AI270,AND(S270=AI270,1&lt;3))),1,0)+IF(AND(AA270&gt;0,OR(AA270&lt;AI270,AND(AA270=AI270,2&lt;3))),1,0)+IF(AND(AQ270&gt;0,OR(AQ270&lt;AI270,AND(AQ270=AI270,4&lt;3))),1,0)+IF(AND(AY270&gt;0,OR(AY270&lt;AI270,AND(AY270=AI270,5&lt;3))),1,0)+IF(AND(BG270&gt;0,OR(BG270&lt;AI270,AND(BG270=AI270,6&lt;3))),1,0)+IF(AND(BO270&gt;0,OR(BO270&lt;AI270,AND(BO270=AI270,7&lt;3))),1,0)+IF(AND(BW270&gt;0,OR(BW270&lt;AI270,AND(BW270=AI270,8&lt;3))),1,0)+IF(AND(CE270&gt;0,OR(CE270&lt;AI270,AND(CE270=AI270,9&lt;3))),1,0)))</f>
        <v>99</v>
      </c>
      <c r="AN270" s="3">
        <f>IF(Inputs!$B$27&lt;&gt;"Ready","PENDING INPUTS",IF(A270&gt;Inputs!$B$6,0,MIN(MAX(0,(AI270+AJ270+AK270)-AL270),MAX(0,C270-D270-(IF(O270&lt;AM270,K270+L270+M270-N270,0)+IF(W270&lt;AM270,S270+T270+U270-V270,0)+IF(AE270&lt;AM270,AA270+AB270+AC270-AD270,0)+IF(AM270&lt;AM270,AI270+AJ270+AK270-AL270,0)+IF(AU270&lt;AM270,AQ270+AR270+AS270-AT270,0)+IF(BC270&lt;AM270,AY270+AZ270+BA270-BB270,0)+IF(BK270&lt;AM270,BG270+BH270+BI270-BJ270,0)+IF(BS270&lt;AM270,BO270+BP270+BQ270-BR270,0)+IF(CA270&lt;AM270,BW270+BX270+BY270-BZ270,0)+IF(CI270&lt;AM270,CE270+CF270+CG270-CH270,0))))))</f>
        <v>0</v>
      </c>
      <c r="AO270" s="3">
        <f>IF(Inputs!$B$27&lt;&gt;"Ready","PENDING INPUTS",MIN((AI270+AJ270+AK270),IF(D270&gt;C270,IF(D270=0,0,AL270*C270/D270),AL270+AN270)))</f>
        <v>0</v>
      </c>
      <c r="AP270" s="3">
        <f>IF(Inputs!$B$27&lt;&gt;"Ready","PENDING INPUTS",MAX(0,(AI270+AJ270+AK270)-AO270))</f>
        <v>0</v>
      </c>
      <c r="AQ270" s="3">
        <f>IF(Inputs!$B$27&lt;&gt;"Ready","PENDING INPUTS",AX269)</f>
        <v>0</v>
      </c>
      <c r="AR270" s="3">
        <f>IF(Inputs!$B$27&lt;&gt;"Ready","PENDING INPUTS",IF(A270&lt;=Inputs!$B$6,ROUND(AQ270*Inputs!C18/12,2),0))</f>
        <v>0</v>
      </c>
      <c r="AS270" s="3">
        <f>IF(Inputs!$B$27&lt;&gt;"Ready","PENDING INPUTS",IF(AND(A270&lt;=Inputs!$B$6,AQ270&gt;0),Inputs!G18,0))</f>
        <v>0</v>
      </c>
      <c r="AT270" s="3">
        <f>IF(Inputs!$B$27&lt;&gt;"Ready","PENDING INPUTS",IF(A270&gt;Inputs!$B$6,0,MIN((AQ270+AR270+AS270),IF(Inputs!H18=1,Inputs!D18,MAX(Inputs!F18,ROUND(AQ270*Inputs!E18+AR270+AS270,2))))))</f>
        <v>0</v>
      </c>
      <c r="AU270">
        <f>IF(Inputs!$B$27&lt;&gt;"Ready","PENDING INPUTS",IF(AQ270&lt;=0,99,1+IF(AND(K270&gt;0,OR(K270&lt;AQ270,AND(K270=AQ270,0&lt;4))),1,0)+IF(AND(S270&gt;0,OR(S270&lt;AQ270,AND(S270=AQ270,1&lt;4))),1,0)+IF(AND(AA270&gt;0,OR(AA270&lt;AQ270,AND(AA270=AQ270,2&lt;4))),1,0)+IF(AND(AI270&gt;0,OR(AI270&lt;AQ270,AND(AI270=AQ270,3&lt;4))),1,0)+IF(AND(AY270&gt;0,OR(AY270&lt;AQ270,AND(AY270=AQ270,5&lt;4))),1,0)+IF(AND(BG270&gt;0,OR(BG270&lt;AQ270,AND(BG270=AQ270,6&lt;4))),1,0)+IF(AND(BO270&gt;0,OR(BO270&lt;AQ270,AND(BO270=AQ270,7&lt;4))),1,0)+IF(AND(BW270&gt;0,OR(BW270&lt;AQ270,AND(BW270=AQ270,8&lt;4))),1,0)+IF(AND(CE270&gt;0,OR(CE270&lt;AQ270,AND(CE270=AQ270,9&lt;4))),1,0)))</f>
        <v>99</v>
      </c>
      <c r="AV270" s="3">
        <f>IF(Inputs!$B$27&lt;&gt;"Ready","PENDING INPUTS",IF(A270&gt;Inputs!$B$6,0,MIN(MAX(0,(AQ270+AR270+AS270)-AT270),MAX(0,C270-D270-(IF(O270&lt;AU270,K270+L270+M270-N270,0)+IF(W270&lt;AU270,S270+T270+U270-V270,0)+IF(AE270&lt;AU270,AA270+AB270+AC270-AD270,0)+IF(AM270&lt;AU270,AI270+AJ270+AK270-AL270,0)+IF(AU270&lt;AU270,AQ270+AR270+AS270-AT270,0)+IF(BC270&lt;AU270,AY270+AZ270+BA270-BB270,0)+IF(BK270&lt;AU270,BG270+BH270+BI270-BJ270,0)+IF(BS270&lt;AU270,BO270+BP270+BQ270-BR270,0)+IF(CA270&lt;AU270,BW270+BX270+BY270-BZ270,0)+IF(CI270&lt;AU270,CE270+CF270+CG270-CH270,0))))))</f>
        <v>0</v>
      </c>
      <c r="AW270" s="3">
        <f>IF(Inputs!$B$27&lt;&gt;"Ready","PENDING INPUTS",MIN((AQ270+AR270+AS270),IF(D270&gt;C270,IF(D270=0,0,AT270*C270/D270),AT270+AV270)))</f>
        <v>0</v>
      </c>
      <c r="AX270" s="3">
        <f>IF(Inputs!$B$27&lt;&gt;"Ready","PENDING INPUTS",MAX(0,(AQ270+AR270+AS270)-AW270))</f>
        <v>0</v>
      </c>
      <c r="AY270" s="3">
        <f>IF(Inputs!$B$27&lt;&gt;"Ready","PENDING INPUTS",BF269)</f>
        <v>0</v>
      </c>
      <c r="AZ270" s="3">
        <f>IF(Inputs!$B$27&lt;&gt;"Ready","PENDING INPUTS",IF(A270&lt;=Inputs!$B$6,ROUND(AY270*Inputs!C19/12,2),0))</f>
        <v>0</v>
      </c>
      <c r="BA270" s="3">
        <f>IF(Inputs!$B$27&lt;&gt;"Ready","PENDING INPUTS",IF(AND(A270&lt;=Inputs!$B$6,AY270&gt;0),Inputs!G19,0))</f>
        <v>0</v>
      </c>
      <c r="BB270" s="3">
        <f>IF(Inputs!$B$27&lt;&gt;"Ready","PENDING INPUTS",IF(A270&gt;Inputs!$B$6,0,MIN((AY270+AZ270+BA270),IF(Inputs!H19=1,Inputs!D19,MAX(Inputs!F19,ROUND(AY270*Inputs!E19+AZ270+BA270,2))))))</f>
        <v>0</v>
      </c>
      <c r="BC270">
        <f>IF(Inputs!$B$27&lt;&gt;"Ready","PENDING INPUTS",IF(AY270&lt;=0,99,1+IF(AND(K270&gt;0,OR(K270&lt;AY270,AND(K270=AY270,0&lt;5))),1,0)+IF(AND(S270&gt;0,OR(S270&lt;AY270,AND(S270=AY270,1&lt;5))),1,0)+IF(AND(AA270&gt;0,OR(AA270&lt;AY270,AND(AA270=AY270,2&lt;5))),1,0)+IF(AND(AI270&gt;0,OR(AI270&lt;AY270,AND(AI270=AY270,3&lt;5))),1,0)+IF(AND(AQ270&gt;0,OR(AQ270&lt;AY270,AND(AQ270=AY270,4&lt;5))),1,0)+IF(AND(BG270&gt;0,OR(BG270&lt;AY270,AND(BG270=AY270,6&lt;5))),1,0)+IF(AND(BO270&gt;0,OR(BO270&lt;AY270,AND(BO270=AY270,7&lt;5))),1,0)+IF(AND(BW270&gt;0,OR(BW270&lt;AY270,AND(BW270=AY270,8&lt;5))),1,0)+IF(AND(CE270&gt;0,OR(CE270&lt;AY270,AND(CE270=AY270,9&lt;5))),1,0)))</f>
        <v>99</v>
      </c>
      <c r="BD270" s="3">
        <f>IF(Inputs!$B$27&lt;&gt;"Ready","PENDING INPUTS",IF(A270&gt;Inputs!$B$6,0,MIN(MAX(0,(AY270+AZ270+BA270)-BB270),MAX(0,C270-D270-(IF(O270&lt;BC270,K270+L270+M270-N270,0)+IF(W270&lt;BC270,S270+T270+U270-V270,0)+IF(AE270&lt;BC270,AA270+AB270+AC270-AD270,0)+IF(AM270&lt;BC270,AI270+AJ270+AK270-AL270,0)+IF(AU270&lt;BC270,AQ270+AR270+AS270-AT270,0)+IF(BC270&lt;BC270,AY270+AZ270+BA270-BB270,0)+IF(BK270&lt;BC270,BG270+BH270+BI270-BJ270,0)+IF(BS270&lt;BC270,BO270+BP270+BQ270-BR270,0)+IF(CA270&lt;BC270,BW270+BX270+BY270-BZ270,0)+IF(CI270&lt;BC270,CE270+CF270+CG270-CH270,0))))))</f>
        <v>0</v>
      </c>
      <c r="BE270" s="3">
        <f>IF(Inputs!$B$27&lt;&gt;"Ready","PENDING INPUTS",MIN((AY270+AZ270+BA270),IF(D270&gt;C270,IF(D270=0,0,BB270*C270/D270),BB270+BD270)))</f>
        <v>0</v>
      </c>
      <c r="BF270" s="3">
        <f>IF(Inputs!$B$27&lt;&gt;"Ready","PENDING INPUTS",MAX(0,(AY270+AZ270+BA270)-BE270))</f>
        <v>0</v>
      </c>
      <c r="BG270" s="3">
        <f>IF(Inputs!$B$27&lt;&gt;"Ready","PENDING INPUTS",BN269)</f>
        <v>0</v>
      </c>
      <c r="BH270" s="3">
        <f>IF(Inputs!$B$27&lt;&gt;"Ready","PENDING INPUTS",IF(A270&lt;=Inputs!$B$6,ROUND(BG270*Inputs!C20/12,2),0))</f>
        <v>0</v>
      </c>
      <c r="BI270" s="3">
        <f>IF(Inputs!$B$27&lt;&gt;"Ready","PENDING INPUTS",IF(AND(A270&lt;=Inputs!$B$6,BG270&gt;0),Inputs!G20,0))</f>
        <v>0</v>
      </c>
      <c r="BJ270" s="3">
        <f>IF(Inputs!$B$27&lt;&gt;"Ready","PENDING INPUTS",IF(A270&gt;Inputs!$B$6,0,MIN((BG270+BH270+BI270),IF(Inputs!H20=1,Inputs!D20,MAX(Inputs!F20,ROUND(BG270*Inputs!E20+BH270+BI270,2))))))</f>
        <v>0</v>
      </c>
      <c r="BK270">
        <f>IF(Inputs!$B$27&lt;&gt;"Ready","PENDING INPUTS",IF(BG270&lt;=0,99,1+IF(AND(K270&gt;0,OR(K270&lt;BG270,AND(K270=BG270,0&lt;6))),1,0)+IF(AND(S270&gt;0,OR(S270&lt;BG270,AND(S270=BG270,1&lt;6))),1,0)+IF(AND(AA270&gt;0,OR(AA270&lt;BG270,AND(AA270=BG270,2&lt;6))),1,0)+IF(AND(AI270&gt;0,OR(AI270&lt;BG270,AND(AI270=BG270,3&lt;6))),1,0)+IF(AND(AQ270&gt;0,OR(AQ270&lt;BG270,AND(AQ270=BG270,4&lt;6))),1,0)+IF(AND(AY270&gt;0,OR(AY270&lt;BG270,AND(AY270=BG270,5&lt;6))),1,0)+IF(AND(BO270&gt;0,OR(BO270&lt;BG270,AND(BO270=BG270,7&lt;6))),1,0)+IF(AND(BW270&gt;0,OR(BW270&lt;BG270,AND(BW270=BG270,8&lt;6))),1,0)+IF(AND(CE270&gt;0,OR(CE270&lt;BG270,AND(CE270=BG270,9&lt;6))),1,0)))</f>
        <v>99</v>
      </c>
      <c r="BL270" s="3">
        <f>IF(Inputs!$B$27&lt;&gt;"Ready","PENDING INPUTS",IF(A270&gt;Inputs!$B$6,0,MIN(MAX(0,(BG270+BH270+BI270)-BJ270),MAX(0,C270-D270-(IF(O270&lt;BK270,K270+L270+M270-N270,0)+IF(W270&lt;BK270,S270+T270+U270-V270,0)+IF(AE270&lt;BK270,AA270+AB270+AC270-AD270,0)+IF(AM270&lt;BK270,AI270+AJ270+AK270-AL270,0)+IF(AU270&lt;BK270,AQ270+AR270+AS270-AT270,0)+IF(BC270&lt;BK270,AY270+AZ270+BA270-BB270,0)+IF(BK270&lt;BK270,BG270+BH270+BI270-BJ270,0)+IF(BS270&lt;BK270,BO270+BP270+BQ270-BR270,0)+IF(CA270&lt;BK270,BW270+BX270+BY270-BZ270,0)+IF(CI270&lt;BK270,CE270+CF270+CG270-CH270,0))))))</f>
        <v>0</v>
      </c>
      <c r="BM270" s="3">
        <f>IF(Inputs!$B$27&lt;&gt;"Ready","PENDING INPUTS",MIN((BG270+BH270+BI270),IF(D270&gt;C270,IF(D270=0,0,BJ270*C270/D270),BJ270+BL270)))</f>
        <v>0</v>
      </c>
      <c r="BN270" s="3">
        <f>IF(Inputs!$B$27&lt;&gt;"Ready","PENDING INPUTS",MAX(0,(BG270+BH270+BI270)-BM270))</f>
        <v>0</v>
      </c>
      <c r="BO270" s="3">
        <f>IF(Inputs!$B$27&lt;&gt;"Ready","PENDING INPUTS",BV269)</f>
        <v>0</v>
      </c>
      <c r="BP270" s="3">
        <f>IF(Inputs!$B$27&lt;&gt;"Ready","PENDING INPUTS",IF(A270&lt;=Inputs!$B$6,ROUND(BO270*Inputs!C21/12,2),0))</f>
        <v>0</v>
      </c>
      <c r="BQ270" s="3">
        <f>IF(Inputs!$B$27&lt;&gt;"Ready","PENDING INPUTS",IF(AND(A270&lt;=Inputs!$B$6,BO270&gt;0),Inputs!G21,0))</f>
        <v>0</v>
      </c>
      <c r="BR270" s="3">
        <f>IF(Inputs!$B$27&lt;&gt;"Ready","PENDING INPUTS",IF(A270&gt;Inputs!$B$6,0,MIN((BO270+BP270+BQ270),IF(Inputs!H21=1,Inputs!D21,MAX(Inputs!F21,ROUND(BO270*Inputs!E21+BP270+BQ270,2))))))</f>
        <v>0</v>
      </c>
      <c r="BS270">
        <f>IF(Inputs!$B$27&lt;&gt;"Ready","PENDING INPUTS",IF(BO270&lt;=0,99,1+IF(AND(K270&gt;0,OR(K270&lt;BO270,AND(K270=BO270,0&lt;7))),1,0)+IF(AND(S270&gt;0,OR(S270&lt;BO270,AND(S270=BO270,1&lt;7))),1,0)+IF(AND(AA270&gt;0,OR(AA270&lt;BO270,AND(AA270=BO270,2&lt;7))),1,0)+IF(AND(AI270&gt;0,OR(AI270&lt;BO270,AND(AI270=BO270,3&lt;7))),1,0)+IF(AND(AQ270&gt;0,OR(AQ270&lt;BO270,AND(AQ270=BO270,4&lt;7))),1,0)+IF(AND(AY270&gt;0,OR(AY270&lt;BO270,AND(AY270=BO270,5&lt;7))),1,0)+IF(AND(BG270&gt;0,OR(BG270&lt;BO270,AND(BG270=BO270,6&lt;7))),1,0)+IF(AND(BW270&gt;0,OR(BW270&lt;BO270,AND(BW270=BO270,8&lt;7))),1,0)+IF(AND(CE270&gt;0,OR(CE270&lt;BO270,AND(CE270=BO270,9&lt;7))),1,0)))</f>
        <v>99</v>
      </c>
      <c r="BT270" s="3">
        <f>IF(Inputs!$B$27&lt;&gt;"Ready","PENDING INPUTS",IF(A270&gt;Inputs!$B$6,0,MIN(MAX(0,(BO270+BP270+BQ270)-BR270),MAX(0,C270-D270-(IF(O270&lt;BS270,K270+L270+M270-N270,0)+IF(W270&lt;BS270,S270+T270+U270-V270,0)+IF(AE270&lt;BS270,AA270+AB270+AC270-AD270,0)+IF(AM270&lt;BS270,AI270+AJ270+AK270-AL270,0)+IF(AU270&lt;BS270,AQ270+AR270+AS270-AT270,0)+IF(BC270&lt;BS270,AY270+AZ270+BA270-BB270,0)+IF(BK270&lt;BS270,BG270+BH270+BI270-BJ270,0)+IF(BS270&lt;BS270,BO270+BP270+BQ270-BR270,0)+IF(CA270&lt;BS270,BW270+BX270+BY270-BZ270,0)+IF(CI270&lt;BS270,CE270+CF270+CG270-CH270,0))))))</f>
        <v>0</v>
      </c>
      <c r="BU270" s="3">
        <f>IF(Inputs!$B$27&lt;&gt;"Ready","PENDING INPUTS",MIN((BO270+BP270+BQ270),IF(D270&gt;C270,IF(D270=0,0,BR270*C270/D270),BR270+BT270)))</f>
        <v>0</v>
      </c>
      <c r="BV270" s="3">
        <f>IF(Inputs!$B$27&lt;&gt;"Ready","PENDING INPUTS",MAX(0,(BO270+BP270+BQ270)-BU270))</f>
        <v>0</v>
      </c>
      <c r="BW270" s="3">
        <f>IF(Inputs!$B$27&lt;&gt;"Ready","PENDING INPUTS",CD269)</f>
        <v>0</v>
      </c>
      <c r="BX270" s="3">
        <f>IF(Inputs!$B$27&lt;&gt;"Ready","PENDING INPUTS",IF(A270&lt;=Inputs!$B$6,ROUND(BW270*Inputs!C22/12,2),0))</f>
        <v>0</v>
      </c>
      <c r="BY270" s="3">
        <f>IF(Inputs!$B$27&lt;&gt;"Ready","PENDING INPUTS",IF(AND(A270&lt;=Inputs!$B$6,BW270&gt;0),Inputs!G22,0))</f>
        <v>0</v>
      </c>
      <c r="BZ270" s="3">
        <f>IF(Inputs!$B$27&lt;&gt;"Ready","PENDING INPUTS",IF(A270&gt;Inputs!$B$6,0,MIN((BW270+BX270+BY270),IF(Inputs!H22=1,Inputs!D22,MAX(Inputs!F22,ROUND(BW270*Inputs!E22+BX270+BY270,2))))))</f>
        <v>0</v>
      </c>
      <c r="CA270">
        <f>IF(Inputs!$B$27&lt;&gt;"Ready","PENDING INPUTS",IF(BW270&lt;=0,99,1+IF(AND(K270&gt;0,OR(K270&lt;BW270,AND(K270=BW270,0&lt;8))),1,0)+IF(AND(S270&gt;0,OR(S270&lt;BW270,AND(S270=BW270,1&lt;8))),1,0)+IF(AND(AA270&gt;0,OR(AA270&lt;BW270,AND(AA270=BW270,2&lt;8))),1,0)+IF(AND(AI270&gt;0,OR(AI270&lt;BW270,AND(AI270=BW270,3&lt;8))),1,0)+IF(AND(AQ270&gt;0,OR(AQ270&lt;BW270,AND(AQ270=BW270,4&lt;8))),1,0)+IF(AND(AY270&gt;0,OR(AY270&lt;BW270,AND(AY270=BW270,5&lt;8))),1,0)+IF(AND(BG270&gt;0,OR(BG270&lt;BW270,AND(BG270=BW270,6&lt;8))),1,0)+IF(AND(BO270&gt;0,OR(BO270&lt;BW270,AND(BO270=BW270,7&lt;8))),1,0)+IF(AND(CE270&gt;0,OR(CE270&lt;BW270,AND(CE270=BW270,9&lt;8))),1,0)))</f>
        <v>99</v>
      </c>
      <c r="CB270" s="3">
        <f>IF(Inputs!$B$27&lt;&gt;"Ready","PENDING INPUTS",IF(A270&gt;Inputs!$B$6,0,MIN(MAX(0,(BW270+BX270+BY270)-BZ270),MAX(0,C270-D270-(IF(O270&lt;CA270,K270+L270+M270-N270,0)+IF(W270&lt;CA270,S270+T270+U270-V270,0)+IF(AE270&lt;CA270,AA270+AB270+AC270-AD270,0)+IF(AM270&lt;CA270,AI270+AJ270+AK270-AL270,0)+IF(AU270&lt;CA270,AQ270+AR270+AS270-AT270,0)+IF(BC270&lt;CA270,AY270+AZ270+BA270-BB270,0)+IF(BK270&lt;CA270,BG270+BH270+BI270-BJ270,0)+IF(BS270&lt;CA270,BO270+BP270+BQ270-BR270,0)+IF(CA270&lt;CA270,BW270+BX270+BY270-BZ270,0)+IF(CI270&lt;CA270,CE270+CF270+CG270-CH270,0))))))</f>
        <v>0</v>
      </c>
      <c r="CC270" s="3">
        <f>IF(Inputs!$B$27&lt;&gt;"Ready","PENDING INPUTS",MIN((BW270+BX270+BY270),IF(D270&gt;C270,IF(D270=0,0,BZ270*C270/D270),BZ270+CB270)))</f>
        <v>0</v>
      </c>
      <c r="CD270" s="3">
        <f>IF(Inputs!$B$27&lt;&gt;"Ready","PENDING INPUTS",MAX(0,(BW270+BX270+BY270)-CC270))</f>
        <v>0</v>
      </c>
      <c r="CE270" s="3">
        <f>IF(Inputs!$B$27&lt;&gt;"Ready","PENDING INPUTS",CL269)</f>
        <v>0</v>
      </c>
      <c r="CF270" s="3">
        <f>IF(Inputs!$B$27&lt;&gt;"Ready","PENDING INPUTS",IF(A270&lt;=Inputs!$B$6,ROUND(CE270*Inputs!C23/12,2),0))</f>
        <v>0</v>
      </c>
      <c r="CG270" s="3">
        <f>IF(Inputs!$B$27&lt;&gt;"Ready","PENDING INPUTS",IF(AND(A270&lt;=Inputs!$B$6,CE270&gt;0),Inputs!G23,0))</f>
        <v>0</v>
      </c>
      <c r="CH270" s="3">
        <f>IF(Inputs!$B$27&lt;&gt;"Ready","PENDING INPUTS",IF(A270&gt;Inputs!$B$6,0,MIN((CE270+CF270+CG270),IF(Inputs!H23=1,Inputs!D23,MAX(Inputs!F23,ROUND(CE270*Inputs!E23+CF270+CG270,2))))))</f>
        <v>0</v>
      </c>
      <c r="CI270">
        <f>IF(Inputs!$B$27&lt;&gt;"Ready","PENDING INPUTS",IF(CE270&lt;=0,99,1+IF(AND(K270&gt;0,OR(K270&lt;CE270,AND(K270=CE270,0&lt;9))),1,0)+IF(AND(S270&gt;0,OR(S270&lt;CE270,AND(S270=CE270,1&lt;9))),1,0)+IF(AND(AA270&gt;0,OR(AA270&lt;CE270,AND(AA270=CE270,2&lt;9))),1,0)+IF(AND(AI270&gt;0,OR(AI270&lt;CE270,AND(AI270=CE270,3&lt;9))),1,0)+IF(AND(AQ270&gt;0,OR(AQ270&lt;CE270,AND(AQ270=CE270,4&lt;9))),1,0)+IF(AND(AY270&gt;0,OR(AY270&lt;CE270,AND(AY270=CE270,5&lt;9))),1,0)+IF(AND(BG270&gt;0,OR(BG270&lt;CE270,AND(BG270=CE270,6&lt;9))),1,0)+IF(AND(BO270&gt;0,OR(BO270&lt;CE270,AND(BO270=CE270,7&lt;9))),1,0)+IF(AND(BW270&gt;0,OR(BW270&lt;CE270,AND(BW270=CE270,8&lt;9))),1,0)))</f>
        <v>99</v>
      </c>
      <c r="CJ270" s="3">
        <f>IF(Inputs!$B$27&lt;&gt;"Ready","PENDING INPUTS",IF(A270&gt;Inputs!$B$6,0,MIN(MAX(0,(CE270+CF270+CG270)-CH270),MAX(0,C270-D270-(IF(O270&lt;CI270,K270+L270+M270-N270,0)+IF(W270&lt;CI270,S270+T270+U270-V270,0)+IF(AE270&lt;CI270,AA270+AB270+AC270-AD270,0)+IF(AM270&lt;CI270,AI270+AJ270+AK270-AL270,0)+IF(AU270&lt;CI270,AQ270+AR270+AS270-AT270,0)+IF(BC270&lt;CI270,AY270+AZ270+BA270-BB270,0)+IF(BK270&lt;CI270,BG270+BH270+BI270-BJ270,0)+IF(BS270&lt;CI270,BO270+BP270+BQ270-BR270,0)+IF(CA270&lt;CI270,BW270+BX270+BY270-BZ270,0)+IF(CI270&lt;CI270,CE270+CF270+CG270-CH270,0))))))</f>
        <v>0</v>
      </c>
      <c r="CK270" s="3">
        <f>IF(Inputs!$B$27&lt;&gt;"Ready","PENDING INPUTS",MIN((CE270+CF270+CG270),IF(D270&gt;C270,IF(D270=0,0,CH270*C270/D270),CH270+CJ270)))</f>
        <v>0</v>
      </c>
      <c r="CL270" s="3">
        <f>IF(Inputs!$B$27&lt;&gt;"Ready","PENDING INPUTS",MAX(0,(CE270+CF270+CG270)-CK270))</f>
        <v>0</v>
      </c>
    </row>
    <row r="271" spans="1:90" ht="27.95" customHeight="1" x14ac:dyDescent="0.25">
      <c r="A271">
        <v>267</v>
      </c>
      <c r="B271" s="13">
        <f>IF(Inputs!$B$27&lt;&gt;"Ready","PENDING INPUTS",EDATE(Inputs!$B$5,A271-1))</f>
        <v>54393</v>
      </c>
      <c r="C271" s="3">
        <f>IF(Inputs!$B$27&lt;&gt;"Ready","PENDING INPUTS",IF(A271&lt;=Inputs!$B$6,MAX(0,Inputs!$B$4+IF(A271=Inputs!$B$7,Inputs!$B$8,0)+IF(A271=Inputs!$B$9,Inputs!$B$10,0)),0))</f>
        <v>0</v>
      </c>
      <c r="D271" s="3">
        <f>IF(Inputs!$B$27&lt;&gt;"Ready","PENDING INPUTS",SUM(N271,V271,AD271,AL271,AT271,BB271,BJ271,BR271,BZ271,CH271))</f>
        <v>0</v>
      </c>
      <c r="E271" s="3">
        <f>IF(Inputs!$B$27&lt;&gt;"Ready","PENDING INPUTS",MAX(0,D271-C271))</f>
        <v>0</v>
      </c>
      <c r="F271" s="3">
        <f>IF(Inputs!$B$27&lt;&gt;"Ready","PENDING INPUTS",SUM(Q271,Y271,AG271,AO271,AW271,BE271,BM271,BU271,CC271,CK271))</f>
        <v>0</v>
      </c>
      <c r="G271" s="3">
        <f>IF(Inputs!$B$27&lt;&gt;"Ready","PENDING INPUTS",SUM(L271,T271,AB271,AJ271,AR271,AZ271,BH271,BP271,BX271,CF271))</f>
        <v>0</v>
      </c>
      <c r="H271" s="3">
        <f>IF(Inputs!$B$27&lt;&gt;"Ready","PENDING INPUTS",SUM(M271,U271,AC271,AK271,AS271,BA271,BI271,BQ271,BY271,CG271))</f>
        <v>0</v>
      </c>
      <c r="I271" s="3">
        <f>IF(Inputs!$B$27&lt;&gt;"Ready","PENDING INPUTS",SUM(R271,Z271,AH271,AP271,AX271,BF271,BN271,BV271,CD271,CL271))</f>
        <v>0</v>
      </c>
      <c r="J271" t="str">
        <f>IF(Inputs!$B$27&lt;&gt;"Ready","PENDING INPUTS",IF(A271&gt;Inputs!$B$6,"Beyond horizon",IF(E271&gt;0.005,"MINIMUM SHORTFALL",IF(I271&lt;0.005,"Paid off","In progress"))))</f>
        <v>Beyond horizon</v>
      </c>
      <c r="K271" s="3">
        <f>IF(Inputs!$B$27&lt;&gt;"Ready","PENDING INPUTS",R270)</f>
        <v>0</v>
      </c>
      <c r="L271" s="3">
        <f>IF(Inputs!$B$27&lt;&gt;"Ready","PENDING INPUTS",IF(A271&lt;=Inputs!$B$6,ROUND(K271*Inputs!C14/12,2),0))</f>
        <v>0</v>
      </c>
      <c r="M271" s="3">
        <f>IF(Inputs!$B$27&lt;&gt;"Ready","PENDING INPUTS",IF(AND(A271&lt;=Inputs!$B$6,K271&gt;0),Inputs!G14,0))</f>
        <v>0</v>
      </c>
      <c r="N271" s="3">
        <f>IF(Inputs!$B$27&lt;&gt;"Ready","PENDING INPUTS",IF(A271&gt;Inputs!$B$6,0,MIN((K271+L271+M271),IF(Inputs!H14=1,Inputs!D14,MAX(Inputs!F14,ROUND(K271*Inputs!E14+L271+M271,2))))))</f>
        <v>0</v>
      </c>
      <c r="O271">
        <f>IF(Inputs!$B$27&lt;&gt;"Ready","PENDING INPUTS",IF(K271&lt;=0,99,1+IF(AND(S271&gt;0,OR(S271&lt;K271,AND(S271=K271,1&lt;0))),1,0)+IF(AND(AA271&gt;0,OR(AA271&lt;K271,AND(AA271=K271,2&lt;0))),1,0)+IF(AND(AI271&gt;0,OR(AI271&lt;K271,AND(AI271=K271,3&lt;0))),1,0)+IF(AND(AQ271&gt;0,OR(AQ271&lt;K271,AND(AQ271=K271,4&lt;0))),1,0)+IF(AND(AY271&gt;0,OR(AY271&lt;K271,AND(AY271=K271,5&lt;0))),1,0)+IF(AND(BG271&gt;0,OR(BG271&lt;K271,AND(BG271=K271,6&lt;0))),1,0)+IF(AND(BO271&gt;0,OR(BO271&lt;K271,AND(BO271=K271,7&lt;0))),1,0)+IF(AND(BW271&gt;0,OR(BW271&lt;K271,AND(BW271=K271,8&lt;0))),1,0)+IF(AND(CE271&gt;0,OR(CE271&lt;K271,AND(CE271=K271,9&lt;0))),1,0)))</f>
        <v>99</v>
      </c>
      <c r="P271" s="3">
        <f>IF(Inputs!$B$27&lt;&gt;"Ready","PENDING INPUTS",IF(A271&gt;Inputs!$B$6,0,MIN(MAX(0,(K271+L271+M271)-N271),MAX(0,C271-D271-(IF(O271&lt;O271,K271+L271+M271-N271,0)+IF(W271&lt;O271,S271+T271+U271-V271,0)+IF(AE271&lt;O271,AA271+AB271+AC271-AD271,0)+IF(AM271&lt;O271,AI271+AJ271+AK271-AL271,0)+IF(AU271&lt;O271,AQ271+AR271+AS271-AT271,0)+IF(BC271&lt;O271,AY271+AZ271+BA271-BB271,0)+IF(BK271&lt;O271,BG271+BH271+BI271-BJ271,0)+IF(BS271&lt;O271,BO271+BP271+BQ271-BR271,0)+IF(CA271&lt;O271,BW271+BX271+BY271-BZ271,0)+IF(CI271&lt;O271,CE271+CF271+CG271-CH271,0))))))</f>
        <v>0</v>
      </c>
      <c r="Q271" s="3">
        <f>IF(Inputs!$B$27&lt;&gt;"Ready","PENDING INPUTS",MIN((K271+L271+M271),IF(D271&gt;C271,IF(D271=0,0,N271*C271/D271),N271+P271)))</f>
        <v>0</v>
      </c>
      <c r="R271" s="3">
        <f>IF(Inputs!$B$27&lt;&gt;"Ready","PENDING INPUTS",MAX(0,(K271+L271+M271)-Q271))</f>
        <v>0</v>
      </c>
      <c r="S271" s="3">
        <f>IF(Inputs!$B$27&lt;&gt;"Ready","PENDING INPUTS",Z270)</f>
        <v>0</v>
      </c>
      <c r="T271" s="3">
        <f>IF(Inputs!$B$27&lt;&gt;"Ready","PENDING INPUTS",IF(A271&lt;=Inputs!$B$6,ROUND(S271*Inputs!C15/12,2),0))</f>
        <v>0</v>
      </c>
      <c r="U271" s="3">
        <f>IF(Inputs!$B$27&lt;&gt;"Ready","PENDING INPUTS",IF(AND(A271&lt;=Inputs!$B$6,S271&gt;0),Inputs!G15,0))</f>
        <v>0</v>
      </c>
      <c r="V271" s="3">
        <f>IF(Inputs!$B$27&lt;&gt;"Ready","PENDING INPUTS",IF(A271&gt;Inputs!$B$6,0,MIN((S271+T271+U271),IF(Inputs!H15=1,Inputs!D15,MAX(Inputs!F15,ROUND(S271*Inputs!E15+T271+U271,2))))))</f>
        <v>0</v>
      </c>
      <c r="W271">
        <f>IF(Inputs!$B$27&lt;&gt;"Ready","PENDING INPUTS",IF(S271&lt;=0,99,1+IF(AND(K271&gt;0,OR(K271&lt;S271,AND(K271=S271,0&lt;1))),1,0)+IF(AND(AA271&gt;0,OR(AA271&lt;S271,AND(AA271=S271,2&lt;1))),1,0)+IF(AND(AI271&gt;0,OR(AI271&lt;S271,AND(AI271=S271,3&lt;1))),1,0)+IF(AND(AQ271&gt;0,OR(AQ271&lt;S271,AND(AQ271=S271,4&lt;1))),1,0)+IF(AND(AY271&gt;0,OR(AY271&lt;S271,AND(AY271=S271,5&lt;1))),1,0)+IF(AND(BG271&gt;0,OR(BG271&lt;S271,AND(BG271=S271,6&lt;1))),1,0)+IF(AND(BO271&gt;0,OR(BO271&lt;S271,AND(BO271=S271,7&lt;1))),1,0)+IF(AND(BW271&gt;0,OR(BW271&lt;S271,AND(BW271=S271,8&lt;1))),1,0)+IF(AND(CE271&gt;0,OR(CE271&lt;S271,AND(CE271=S271,9&lt;1))),1,0)))</f>
        <v>99</v>
      </c>
      <c r="X271" s="3">
        <f>IF(Inputs!$B$27&lt;&gt;"Ready","PENDING INPUTS",IF(A271&gt;Inputs!$B$6,0,MIN(MAX(0,(S271+T271+U271)-V271),MAX(0,C271-D271-(IF(O271&lt;W271,K271+L271+M271-N271,0)+IF(W271&lt;W271,S271+T271+U271-V271,0)+IF(AE271&lt;W271,AA271+AB271+AC271-AD271,0)+IF(AM271&lt;W271,AI271+AJ271+AK271-AL271,0)+IF(AU271&lt;W271,AQ271+AR271+AS271-AT271,0)+IF(BC271&lt;W271,AY271+AZ271+BA271-BB271,0)+IF(BK271&lt;W271,BG271+BH271+BI271-BJ271,0)+IF(BS271&lt;W271,BO271+BP271+BQ271-BR271,0)+IF(CA271&lt;W271,BW271+BX271+BY271-BZ271,0)+IF(CI271&lt;W271,CE271+CF271+CG271-CH271,0))))))</f>
        <v>0</v>
      </c>
      <c r="Y271" s="3">
        <f>IF(Inputs!$B$27&lt;&gt;"Ready","PENDING INPUTS",MIN((S271+T271+U271),IF(D271&gt;C271,IF(D271=0,0,V271*C271/D271),V271+X271)))</f>
        <v>0</v>
      </c>
      <c r="Z271" s="3">
        <f>IF(Inputs!$B$27&lt;&gt;"Ready","PENDING INPUTS",MAX(0,(S271+T271+U271)-Y271))</f>
        <v>0</v>
      </c>
      <c r="AA271" s="3">
        <f>IF(Inputs!$B$27&lt;&gt;"Ready","PENDING INPUTS",AH270)</f>
        <v>0</v>
      </c>
      <c r="AB271" s="3">
        <f>IF(Inputs!$B$27&lt;&gt;"Ready","PENDING INPUTS",IF(A271&lt;=Inputs!$B$6,ROUND(AA271*Inputs!C16/12,2),0))</f>
        <v>0</v>
      </c>
      <c r="AC271" s="3">
        <f>IF(Inputs!$B$27&lt;&gt;"Ready","PENDING INPUTS",IF(AND(A271&lt;=Inputs!$B$6,AA271&gt;0),Inputs!G16,0))</f>
        <v>0</v>
      </c>
      <c r="AD271" s="3">
        <f>IF(Inputs!$B$27&lt;&gt;"Ready","PENDING INPUTS",IF(A271&gt;Inputs!$B$6,0,MIN((AA271+AB271+AC271),IF(Inputs!H16=1,Inputs!D16,MAX(Inputs!F16,ROUND(AA271*Inputs!E16+AB271+AC271,2))))))</f>
        <v>0</v>
      </c>
      <c r="AE271">
        <f>IF(Inputs!$B$27&lt;&gt;"Ready","PENDING INPUTS",IF(AA271&lt;=0,99,1+IF(AND(K271&gt;0,OR(K271&lt;AA271,AND(K271=AA271,0&lt;2))),1,0)+IF(AND(S271&gt;0,OR(S271&lt;AA271,AND(S271=AA271,1&lt;2))),1,0)+IF(AND(AI271&gt;0,OR(AI271&lt;AA271,AND(AI271=AA271,3&lt;2))),1,0)+IF(AND(AQ271&gt;0,OR(AQ271&lt;AA271,AND(AQ271=AA271,4&lt;2))),1,0)+IF(AND(AY271&gt;0,OR(AY271&lt;AA271,AND(AY271=AA271,5&lt;2))),1,0)+IF(AND(BG271&gt;0,OR(BG271&lt;AA271,AND(BG271=AA271,6&lt;2))),1,0)+IF(AND(BO271&gt;0,OR(BO271&lt;AA271,AND(BO271=AA271,7&lt;2))),1,0)+IF(AND(BW271&gt;0,OR(BW271&lt;AA271,AND(BW271=AA271,8&lt;2))),1,0)+IF(AND(CE271&gt;0,OR(CE271&lt;AA271,AND(CE271=AA271,9&lt;2))),1,0)))</f>
        <v>99</v>
      </c>
      <c r="AF271" s="3">
        <f>IF(Inputs!$B$27&lt;&gt;"Ready","PENDING INPUTS",IF(A271&gt;Inputs!$B$6,0,MIN(MAX(0,(AA271+AB271+AC271)-AD271),MAX(0,C271-D271-(IF(O271&lt;AE271,K271+L271+M271-N271,0)+IF(W271&lt;AE271,S271+T271+U271-V271,0)+IF(AE271&lt;AE271,AA271+AB271+AC271-AD271,0)+IF(AM271&lt;AE271,AI271+AJ271+AK271-AL271,0)+IF(AU271&lt;AE271,AQ271+AR271+AS271-AT271,0)+IF(BC271&lt;AE271,AY271+AZ271+BA271-BB271,0)+IF(BK271&lt;AE271,BG271+BH271+BI271-BJ271,0)+IF(BS271&lt;AE271,BO271+BP271+BQ271-BR271,0)+IF(CA271&lt;AE271,BW271+BX271+BY271-BZ271,0)+IF(CI271&lt;AE271,CE271+CF271+CG271-CH271,0))))))</f>
        <v>0</v>
      </c>
      <c r="AG271" s="3">
        <f>IF(Inputs!$B$27&lt;&gt;"Ready","PENDING INPUTS",MIN((AA271+AB271+AC271),IF(D271&gt;C271,IF(D271=0,0,AD271*C271/D271),AD271+AF271)))</f>
        <v>0</v>
      </c>
      <c r="AH271" s="3">
        <f>IF(Inputs!$B$27&lt;&gt;"Ready","PENDING INPUTS",MAX(0,(AA271+AB271+AC271)-AG271))</f>
        <v>0</v>
      </c>
      <c r="AI271" s="3">
        <f>IF(Inputs!$B$27&lt;&gt;"Ready","PENDING INPUTS",AP270)</f>
        <v>0</v>
      </c>
      <c r="AJ271" s="3">
        <f>IF(Inputs!$B$27&lt;&gt;"Ready","PENDING INPUTS",IF(A271&lt;=Inputs!$B$6,ROUND(AI271*Inputs!C17/12,2),0))</f>
        <v>0</v>
      </c>
      <c r="AK271" s="3">
        <f>IF(Inputs!$B$27&lt;&gt;"Ready","PENDING INPUTS",IF(AND(A271&lt;=Inputs!$B$6,AI271&gt;0),Inputs!G17,0))</f>
        <v>0</v>
      </c>
      <c r="AL271" s="3">
        <f>IF(Inputs!$B$27&lt;&gt;"Ready","PENDING INPUTS",IF(A271&gt;Inputs!$B$6,0,MIN((AI271+AJ271+AK271),IF(Inputs!H17=1,Inputs!D17,MAX(Inputs!F17,ROUND(AI271*Inputs!E17+AJ271+AK271,2))))))</f>
        <v>0</v>
      </c>
      <c r="AM271">
        <f>IF(Inputs!$B$27&lt;&gt;"Ready","PENDING INPUTS",IF(AI271&lt;=0,99,1+IF(AND(K271&gt;0,OR(K271&lt;AI271,AND(K271=AI271,0&lt;3))),1,0)+IF(AND(S271&gt;0,OR(S271&lt;AI271,AND(S271=AI271,1&lt;3))),1,0)+IF(AND(AA271&gt;0,OR(AA271&lt;AI271,AND(AA271=AI271,2&lt;3))),1,0)+IF(AND(AQ271&gt;0,OR(AQ271&lt;AI271,AND(AQ271=AI271,4&lt;3))),1,0)+IF(AND(AY271&gt;0,OR(AY271&lt;AI271,AND(AY271=AI271,5&lt;3))),1,0)+IF(AND(BG271&gt;0,OR(BG271&lt;AI271,AND(BG271=AI271,6&lt;3))),1,0)+IF(AND(BO271&gt;0,OR(BO271&lt;AI271,AND(BO271=AI271,7&lt;3))),1,0)+IF(AND(BW271&gt;0,OR(BW271&lt;AI271,AND(BW271=AI271,8&lt;3))),1,0)+IF(AND(CE271&gt;0,OR(CE271&lt;AI271,AND(CE271=AI271,9&lt;3))),1,0)))</f>
        <v>99</v>
      </c>
      <c r="AN271" s="3">
        <f>IF(Inputs!$B$27&lt;&gt;"Ready","PENDING INPUTS",IF(A271&gt;Inputs!$B$6,0,MIN(MAX(0,(AI271+AJ271+AK271)-AL271),MAX(0,C271-D271-(IF(O271&lt;AM271,K271+L271+M271-N271,0)+IF(W271&lt;AM271,S271+T271+U271-V271,0)+IF(AE271&lt;AM271,AA271+AB271+AC271-AD271,0)+IF(AM271&lt;AM271,AI271+AJ271+AK271-AL271,0)+IF(AU271&lt;AM271,AQ271+AR271+AS271-AT271,0)+IF(BC271&lt;AM271,AY271+AZ271+BA271-BB271,0)+IF(BK271&lt;AM271,BG271+BH271+BI271-BJ271,0)+IF(BS271&lt;AM271,BO271+BP271+BQ271-BR271,0)+IF(CA271&lt;AM271,BW271+BX271+BY271-BZ271,0)+IF(CI271&lt;AM271,CE271+CF271+CG271-CH271,0))))))</f>
        <v>0</v>
      </c>
      <c r="AO271" s="3">
        <f>IF(Inputs!$B$27&lt;&gt;"Ready","PENDING INPUTS",MIN((AI271+AJ271+AK271),IF(D271&gt;C271,IF(D271=0,0,AL271*C271/D271),AL271+AN271)))</f>
        <v>0</v>
      </c>
      <c r="AP271" s="3">
        <f>IF(Inputs!$B$27&lt;&gt;"Ready","PENDING INPUTS",MAX(0,(AI271+AJ271+AK271)-AO271))</f>
        <v>0</v>
      </c>
      <c r="AQ271" s="3">
        <f>IF(Inputs!$B$27&lt;&gt;"Ready","PENDING INPUTS",AX270)</f>
        <v>0</v>
      </c>
      <c r="AR271" s="3">
        <f>IF(Inputs!$B$27&lt;&gt;"Ready","PENDING INPUTS",IF(A271&lt;=Inputs!$B$6,ROUND(AQ271*Inputs!C18/12,2),0))</f>
        <v>0</v>
      </c>
      <c r="AS271" s="3">
        <f>IF(Inputs!$B$27&lt;&gt;"Ready","PENDING INPUTS",IF(AND(A271&lt;=Inputs!$B$6,AQ271&gt;0),Inputs!G18,0))</f>
        <v>0</v>
      </c>
      <c r="AT271" s="3">
        <f>IF(Inputs!$B$27&lt;&gt;"Ready","PENDING INPUTS",IF(A271&gt;Inputs!$B$6,0,MIN((AQ271+AR271+AS271),IF(Inputs!H18=1,Inputs!D18,MAX(Inputs!F18,ROUND(AQ271*Inputs!E18+AR271+AS271,2))))))</f>
        <v>0</v>
      </c>
      <c r="AU271">
        <f>IF(Inputs!$B$27&lt;&gt;"Ready","PENDING INPUTS",IF(AQ271&lt;=0,99,1+IF(AND(K271&gt;0,OR(K271&lt;AQ271,AND(K271=AQ271,0&lt;4))),1,0)+IF(AND(S271&gt;0,OR(S271&lt;AQ271,AND(S271=AQ271,1&lt;4))),1,0)+IF(AND(AA271&gt;0,OR(AA271&lt;AQ271,AND(AA271=AQ271,2&lt;4))),1,0)+IF(AND(AI271&gt;0,OR(AI271&lt;AQ271,AND(AI271=AQ271,3&lt;4))),1,0)+IF(AND(AY271&gt;0,OR(AY271&lt;AQ271,AND(AY271=AQ271,5&lt;4))),1,0)+IF(AND(BG271&gt;0,OR(BG271&lt;AQ271,AND(BG271=AQ271,6&lt;4))),1,0)+IF(AND(BO271&gt;0,OR(BO271&lt;AQ271,AND(BO271=AQ271,7&lt;4))),1,0)+IF(AND(BW271&gt;0,OR(BW271&lt;AQ271,AND(BW271=AQ271,8&lt;4))),1,0)+IF(AND(CE271&gt;0,OR(CE271&lt;AQ271,AND(CE271=AQ271,9&lt;4))),1,0)))</f>
        <v>99</v>
      </c>
      <c r="AV271" s="3">
        <f>IF(Inputs!$B$27&lt;&gt;"Ready","PENDING INPUTS",IF(A271&gt;Inputs!$B$6,0,MIN(MAX(0,(AQ271+AR271+AS271)-AT271),MAX(0,C271-D271-(IF(O271&lt;AU271,K271+L271+M271-N271,0)+IF(W271&lt;AU271,S271+T271+U271-V271,0)+IF(AE271&lt;AU271,AA271+AB271+AC271-AD271,0)+IF(AM271&lt;AU271,AI271+AJ271+AK271-AL271,0)+IF(AU271&lt;AU271,AQ271+AR271+AS271-AT271,0)+IF(BC271&lt;AU271,AY271+AZ271+BA271-BB271,0)+IF(BK271&lt;AU271,BG271+BH271+BI271-BJ271,0)+IF(BS271&lt;AU271,BO271+BP271+BQ271-BR271,0)+IF(CA271&lt;AU271,BW271+BX271+BY271-BZ271,0)+IF(CI271&lt;AU271,CE271+CF271+CG271-CH271,0))))))</f>
        <v>0</v>
      </c>
      <c r="AW271" s="3">
        <f>IF(Inputs!$B$27&lt;&gt;"Ready","PENDING INPUTS",MIN((AQ271+AR271+AS271),IF(D271&gt;C271,IF(D271=0,0,AT271*C271/D271),AT271+AV271)))</f>
        <v>0</v>
      </c>
      <c r="AX271" s="3">
        <f>IF(Inputs!$B$27&lt;&gt;"Ready","PENDING INPUTS",MAX(0,(AQ271+AR271+AS271)-AW271))</f>
        <v>0</v>
      </c>
      <c r="AY271" s="3">
        <f>IF(Inputs!$B$27&lt;&gt;"Ready","PENDING INPUTS",BF270)</f>
        <v>0</v>
      </c>
      <c r="AZ271" s="3">
        <f>IF(Inputs!$B$27&lt;&gt;"Ready","PENDING INPUTS",IF(A271&lt;=Inputs!$B$6,ROUND(AY271*Inputs!C19/12,2),0))</f>
        <v>0</v>
      </c>
      <c r="BA271" s="3">
        <f>IF(Inputs!$B$27&lt;&gt;"Ready","PENDING INPUTS",IF(AND(A271&lt;=Inputs!$B$6,AY271&gt;0),Inputs!G19,0))</f>
        <v>0</v>
      </c>
      <c r="BB271" s="3">
        <f>IF(Inputs!$B$27&lt;&gt;"Ready","PENDING INPUTS",IF(A271&gt;Inputs!$B$6,0,MIN((AY271+AZ271+BA271),IF(Inputs!H19=1,Inputs!D19,MAX(Inputs!F19,ROUND(AY271*Inputs!E19+AZ271+BA271,2))))))</f>
        <v>0</v>
      </c>
      <c r="BC271">
        <f>IF(Inputs!$B$27&lt;&gt;"Ready","PENDING INPUTS",IF(AY271&lt;=0,99,1+IF(AND(K271&gt;0,OR(K271&lt;AY271,AND(K271=AY271,0&lt;5))),1,0)+IF(AND(S271&gt;0,OR(S271&lt;AY271,AND(S271=AY271,1&lt;5))),1,0)+IF(AND(AA271&gt;0,OR(AA271&lt;AY271,AND(AA271=AY271,2&lt;5))),1,0)+IF(AND(AI271&gt;0,OR(AI271&lt;AY271,AND(AI271=AY271,3&lt;5))),1,0)+IF(AND(AQ271&gt;0,OR(AQ271&lt;AY271,AND(AQ271=AY271,4&lt;5))),1,0)+IF(AND(BG271&gt;0,OR(BG271&lt;AY271,AND(BG271=AY271,6&lt;5))),1,0)+IF(AND(BO271&gt;0,OR(BO271&lt;AY271,AND(BO271=AY271,7&lt;5))),1,0)+IF(AND(BW271&gt;0,OR(BW271&lt;AY271,AND(BW271=AY271,8&lt;5))),1,0)+IF(AND(CE271&gt;0,OR(CE271&lt;AY271,AND(CE271=AY271,9&lt;5))),1,0)))</f>
        <v>99</v>
      </c>
      <c r="BD271" s="3">
        <f>IF(Inputs!$B$27&lt;&gt;"Ready","PENDING INPUTS",IF(A271&gt;Inputs!$B$6,0,MIN(MAX(0,(AY271+AZ271+BA271)-BB271),MAX(0,C271-D271-(IF(O271&lt;BC271,K271+L271+M271-N271,0)+IF(W271&lt;BC271,S271+T271+U271-V271,0)+IF(AE271&lt;BC271,AA271+AB271+AC271-AD271,0)+IF(AM271&lt;BC271,AI271+AJ271+AK271-AL271,0)+IF(AU271&lt;BC271,AQ271+AR271+AS271-AT271,0)+IF(BC271&lt;BC271,AY271+AZ271+BA271-BB271,0)+IF(BK271&lt;BC271,BG271+BH271+BI271-BJ271,0)+IF(BS271&lt;BC271,BO271+BP271+BQ271-BR271,0)+IF(CA271&lt;BC271,BW271+BX271+BY271-BZ271,0)+IF(CI271&lt;BC271,CE271+CF271+CG271-CH271,0))))))</f>
        <v>0</v>
      </c>
      <c r="BE271" s="3">
        <f>IF(Inputs!$B$27&lt;&gt;"Ready","PENDING INPUTS",MIN((AY271+AZ271+BA271),IF(D271&gt;C271,IF(D271=0,0,BB271*C271/D271),BB271+BD271)))</f>
        <v>0</v>
      </c>
      <c r="BF271" s="3">
        <f>IF(Inputs!$B$27&lt;&gt;"Ready","PENDING INPUTS",MAX(0,(AY271+AZ271+BA271)-BE271))</f>
        <v>0</v>
      </c>
      <c r="BG271" s="3">
        <f>IF(Inputs!$B$27&lt;&gt;"Ready","PENDING INPUTS",BN270)</f>
        <v>0</v>
      </c>
      <c r="BH271" s="3">
        <f>IF(Inputs!$B$27&lt;&gt;"Ready","PENDING INPUTS",IF(A271&lt;=Inputs!$B$6,ROUND(BG271*Inputs!C20/12,2),0))</f>
        <v>0</v>
      </c>
      <c r="BI271" s="3">
        <f>IF(Inputs!$B$27&lt;&gt;"Ready","PENDING INPUTS",IF(AND(A271&lt;=Inputs!$B$6,BG271&gt;0),Inputs!G20,0))</f>
        <v>0</v>
      </c>
      <c r="BJ271" s="3">
        <f>IF(Inputs!$B$27&lt;&gt;"Ready","PENDING INPUTS",IF(A271&gt;Inputs!$B$6,0,MIN((BG271+BH271+BI271),IF(Inputs!H20=1,Inputs!D20,MAX(Inputs!F20,ROUND(BG271*Inputs!E20+BH271+BI271,2))))))</f>
        <v>0</v>
      </c>
      <c r="BK271">
        <f>IF(Inputs!$B$27&lt;&gt;"Ready","PENDING INPUTS",IF(BG271&lt;=0,99,1+IF(AND(K271&gt;0,OR(K271&lt;BG271,AND(K271=BG271,0&lt;6))),1,0)+IF(AND(S271&gt;0,OR(S271&lt;BG271,AND(S271=BG271,1&lt;6))),1,0)+IF(AND(AA271&gt;0,OR(AA271&lt;BG271,AND(AA271=BG271,2&lt;6))),1,0)+IF(AND(AI271&gt;0,OR(AI271&lt;BG271,AND(AI271=BG271,3&lt;6))),1,0)+IF(AND(AQ271&gt;0,OR(AQ271&lt;BG271,AND(AQ271=BG271,4&lt;6))),1,0)+IF(AND(AY271&gt;0,OR(AY271&lt;BG271,AND(AY271=BG271,5&lt;6))),1,0)+IF(AND(BO271&gt;0,OR(BO271&lt;BG271,AND(BO271=BG271,7&lt;6))),1,0)+IF(AND(BW271&gt;0,OR(BW271&lt;BG271,AND(BW271=BG271,8&lt;6))),1,0)+IF(AND(CE271&gt;0,OR(CE271&lt;BG271,AND(CE271=BG271,9&lt;6))),1,0)))</f>
        <v>99</v>
      </c>
      <c r="BL271" s="3">
        <f>IF(Inputs!$B$27&lt;&gt;"Ready","PENDING INPUTS",IF(A271&gt;Inputs!$B$6,0,MIN(MAX(0,(BG271+BH271+BI271)-BJ271),MAX(0,C271-D271-(IF(O271&lt;BK271,K271+L271+M271-N271,0)+IF(W271&lt;BK271,S271+T271+U271-V271,0)+IF(AE271&lt;BK271,AA271+AB271+AC271-AD271,0)+IF(AM271&lt;BK271,AI271+AJ271+AK271-AL271,0)+IF(AU271&lt;BK271,AQ271+AR271+AS271-AT271,0)+IF(BC271&lt;BK271,AY271+AZ271+BA271-BB271,0)+IF(BK271&lt;BK271,BG271+BH271+BI271-BJ271,0)+IF(BS271&lt;BK271,BO271+BP271+BQ271-BR271,0)+IF(CA271&lt;BK271,BW271+BX271+BY271-BZ271,0)+IF(CI271&lt;BK271,CE271+CF271+CG271-CH271,0))))))</f>
        <v>0</v>
      </c>
      <c r="BM271" s="3">
        <f>IF(Inputs!$B$27&lt;&gt;"Ready","PENDING INPUTS",MIN((BG271+BH271+BI271),IF(D271&gt;C271,IF(D271=0,0,BJ271*C271/D271),BJ271+BL271)))</f>
        <v>0</v>
      </c>
      <c r="BN271" s="3">
        <f>IF(Inputs!$B$27&lt;&gt;"Ready","PENDING INPUTS",MAX(0,(BG271+BH271+BI271)-BM271))</f>
        <v>0</v>
      </c>
      <c r="BO271" s="3">
        <f>IF(Inputs!$B$27&lt;&gt;"Ready","PENDING INPUTS",BV270)</f>
        <v>0</v>
      </c>
      <c r="BP271" s="3">
        <f>IF(Inputs!$B$27&lt;&gt;"Ready","PENDING INPUTS",IF(A271&lt;=Inputs!$B$6,ROUND(BO271*Inputs!C21/12,2),0))</f>
        <v>0</v>
      </c>
      <c r="BQ271" s="3">
        <f>IF(Inputs!$B$27&lt;&gt;"Ready","PENDING INPUTS",IF(AND(A271&lt;=Inputs!$B$6,BO271&gt;0),Inputs!G21,0))</f>
        <v>0</v>
      </c>
      <c r="BR271" s="3">
        <f>IF(Inputs!$B$27&lt;&gt;"Ready","PENDING INPUTS",IF(A271&gt;Inputs!$B$6,0,MIN((BO271+BP271+BQ271),IF(Inputs!H21=1,Inputs!D21,MAX(Inputs!F21,ROUND(BO271*Inputs!E21+BP271+BQ271,2))))))</f>
        <v>0</v>
      </c>
      <c r="BS271">
        <f>IF(Inputs!$B$27&lt;&gt;"Ready","PENDING INPUTS",IF(BO271&lt;=0,99,1+IF(AND(K271&gt;0,OR(K271&lt;BO271,AND(K271=BO271,0&lt;7))),1,0)+IF(AND(S271&gt;0,OR(S271&lt;BO271,AND(S271=BO271,1&lt;7))),1,0)+IF(AND(AA271&gt;0,OR(AA271&lt;BO271,AND(AA271=BO271,2&lt;7))),1,0)+IF(AND(AI271&gt;0,OR(AI271&lt;BO271,AND(AI271=BO271,3&lt;7))),1,0)+IF(AND(AQ271&gt;0,OR(AQ271&lt;BO271,AND(AQ271=BO271,4&lt;7))),1,0)+IF(AND(AY271&gt;0,OR(AY271&lt;BO271,AND(AY271=BO271,5&lt;7))),1,0)+IF(AND(BG271&gt;0,OR(BG271&lt;BO271,AND(BG271=BO271,6&lt;7))),1,0)+IF(AND(BW271&gt;0,OR(BW271&lt;BO271,AND(BW271=BO271,8&lt;7))),1,0)+IF(AND(CE271&gt;0,OR(CE271&lt;BO271,AND(CE271=BO271,9&lt;7))),1,0)))</f>
        <v>99</v>
      </c>
      <c r="BT271" s="3">
        <f>IF(Inputs!$B$27&lt;&gt;"Ready","PENDING INPUTS",IF(A271&gt;Inputs!$B$6,0,MIN(MAX(0,(BO271+BP271+BQ271)-BR271),MAX(0,C271-D271-(IF(O271&lt;BS271,K271+L271+M271-N271,0)+IF(W271&lt;BS271,S271+T271+U271-V271,0)+IF(AE271&lt;BS271,AA271+AB271+AC271-AD271,0)+IF(AM271&lt;BS271,AI271+AJ271+AK271-AL271,0)+IF(AU271&lt;BS271,AQ271+AR271+AS271-AT271,0)+IF(BC271&lt;BS271,AY271+AZ271+BA271-BB271,0)+IF(BK271&lt;BS271,BG271+BH271+BI271-BJ271,0)+IF(BS271&lt;BS271,BO271+BP271+BQ271-BR271,0)+IF(CA271&lt;BS271,BW271+BX271+BY271-BZ271,0)+IF(CI271&lt;BS271,CE271+CF271+CG271-CH271,0))))))</f>
        <v>0</v>
      </c>
      <c r="BU271" s="3">
        <f>IF(Inputs!$B$27&lt;&gt;"Ready","PENDING INPUTS",MIN((BO271+BP271+BQ271),IF(D271&gt;C271,IF(D271=0,0,BR271*C271/D271),BR271+BT271)))</f>
        <v>0</v>
      </c>
      <c r="BV271" s="3">
        <f>IF(Inputs!$B$27&lt;&gt;"Ready","PENDING INPUTS",MAX(0,(BO271+BP271+BQ271)-BU271))</f>
        <v>0</v>
      </c>
      <c r="BW271" s="3">
        <f>IF(Inputs!$B$27&lt;&gt;"Ready","PENDING INPUTS",CD270)</f>
        <v>0</v>
      </c>
      <c r="BX271" s="3">
        <f>IF(Inputs!$B$27&lt;&gt;"Ready","PENDING INPUTS",IF(A271&lt;=Inputs!$B$6,ROUND(BW271*Inputs!C22/12,2),0))</f>
        <v>0</v>
      </c>
      <c r="BY271" s="3">
        <f>IF(Inputs!$B$27&lt;&gt;"Ready","PENDING INPUTS",IF(AND(A271&lt;=Inputs!$B$6,BW271&gt;0),Inputs!G22,0))</f>
        <v>0</v>
      </c>
      <c r="BZ271" s="3">
        <f>IF(Inputs!$B$27&lt;&gt;"Ready","PENDING INPUTS",IF(A271&gt;Inputs!$B$6,0,MIN((BW271+BX271+BY271),IF(Inputs!H22=1,Inputs!D22,MAX(Inputs!F22,ROUND(BW271*Inputs!E22+BX271+BY271,2))))))</f>
        <v>0</v>
      </c>
      <c r="CA271">
        <f>IF(Inputs!$B$27&lt;&gt;"Ready","PENDING INPUTS",IF(BW271&lt;=0,99,1+IF(AND(K271&gt;0,OR(K271&lt;BW271,AND(K271=BW271,0&lt;8))),1,0)+IF(AND(S271&gt;0,OR(S271&lt;BW271,AND(S271=BW271,1&lt;8))),1,0)+IF(AND(AA271&gt;0,OR(AA271&lt;BW271,AND(AA271=BW271,2&lt;8))),1,0)+IF(AND(AI271&gt;0,OR(AI271&lt;BW271,AND(AI271=BW271,3&lt;8))),1,0)+IF(AND(AQ271&gt;0,OR(AQ271&lt;BW271,AND(AQ271=BW271,4&lt;8))),1,0)+IF(AND(AY271&gt;0,OR(AY271&lt;BW271,AND(AY271=BW271,5&lt;8))),1,0)+IF(AND(BG271&gt;0,OR(BG271&lt;BW271,AND(BG271=BW271,6&lt;8))),1,0)+IF(AND(BO271&gt;0,OR(BO271&lt;BW271,AND(BO271=BW271,7&lt;8))),1,0)+IF(AND(CE271&gt;0,OR(CE271&lt;BW271,AND(CE271=BW271,9&lt;8))),1,0)))</f>
        <v>99</v>
      </c>
      <c r="CB271" s="3">
        <f>IF(Inputs!$B$27&lt;&gt;"Ready","PENDING INPUTS",IF(A271&gt;Inputs!$B$6,0,MIN(MAX(0,(BW271+BX271+BY271)-BZ271),MAX(0,C271-D271-(IF(O271&lt;CA271,K271+L271+M271-N271,0)+IF(W271&lt;CA271,S271+T271+U271-V271,0)+IF(AE271&lt;CA271,AA271+AB271+AC271-AD271,0)+IF(AM271&lt;CA271,AI271+AJ271+AK271-AL271,0)+IF(AU271&lt;CA271,AQ271+AR271+AS271-AT271,0)+IF(BC271&lt;CA271,AY271+AZ271+BA271-BB271,0)+IF(BK271&lt;CA271,BG271+BH271+BI271-BJ271,0)+IF(BS271&lt;CA271,BO271+BP271+BQ271-BR271,0)+IF(CA271&lt;CA271,BW271+BX271+BY271-BZ271,0)+IF(CI271&lt;CA271,CE271+CF271+CG271-CH271,0))))))</f>
        <v>0</v>
      </c>
      <c r="CC271" s="3">
        <f>IF(Inputs!$B$27&lt;&gt;"Ready","PENDING INPUTS",MIN((BW271+BX271+BY271),IF(D271&gt;C271,IF(D271=0,0,BZ271*C271/D271),BZ271+CB271)))</f>
        <v>0</v>
      </c>
      <c r="CD271" s="3">
        <f>IF(Inputs!$B$27&lt;&gt;"Ready","PENDING INPUTS",MAX(0,(BW271+BX271+BY271)-CC271))</f>
        <v>0</v>
      </c>
      <c r="CE271" s="3">
        <f>IF(Inputs!$B$27&lt;&gt;"Ready","PENDING INPUTS",CL270)</f>
        <v>0</v>
      </c>
      <c r="CF271" s="3">
        <f>IF(Inputs!$B$27&lt;&gt;"Ready","PENDING INPUTS",IF(A271&lt;=Inputs!$B$6,ROUND(CE271*Inputs!C23/12,2),0))</f>
        <v>0</v>
      </c>
      <c r="CG271" s="3">
        <f>IF(Inputs!$B$27&lt;&gt;"Ready","PENDING INPUTS",IF(AND(A271&lt;=Inputs!$B$6,CE271&gt;0),Inputs!G23,0))</f>
        <v>0</v>
      </c>
      <c r="CH271" s="3">
        <f>IF(Inputs!$B$27&lt;&gt;"Ready","PENDING INPUTS",IF(A271&gt;Inputs!$B$6,0,MIN((CE271+CF271+CG271),IF(Inputs!H23=1,Inputs!D23,MAX(Inputs!F23,ROUND(CE271*Inputs!E23+CF271+CG271,2))))))</f>
        <v>0</v>
      </c>
      <c r="CI271">
        <f>IF(Inputs!$B$27&lt;&gt;"Ready","PENDING INPUTS",IF(CE271&lt;=0,99,1+IF(AND(K271&gt;0,OR(K271&lt;CE271,AND(K271=CE271,0&lt;9))),1,0)+IF(AND(S271&gt;0,OR(S271&lt;CE271,AND(S271=CE271,1&lt;9))),1,0)+IF(AND(AA271&gt;0,OR(AA271&lt;CE271,AND(AA271=CE271,2&lt;9))),1,0)+IF(AND(AI271&gt;0,OR(AI271&lt;CE271,AND(AI271=CE271,3&lt;9))),1,0)+IF(AND(AQ271&gt;0,OR(AQ271&lt;CE271,AND(AQ271=CE271,4&lt;9))),1,0)+IF(AND(AY271&gt;0,OR(AY271&lt;CE271,AND(AY271=CE271,5&lt;9))),1,0)+IF(AND(BG271&gt;0,OR(BG271&lt;CE271,AND(BG271=CE271,6&lt;9))),1,0)+IF(AND(BO271&gt;0,OR(BO271&lt;CE271,AND(BO271=CE271,7&lt;9))),1,0)+IF(AND(BW271&gt;0,OR(BW271&lt;CE271,AND(BW271=CE271,8&lt;9))),1,0)))</f>
        <v>99</v>
      </c>
      <c r="CJ271" s="3">
        <f>IF(Inputs!$B$27&lt;&gt;"Ready","PENDING INPUTS",IF(A271&gt;Inputs!$B$6,0,MIN(MAX(0,(CE271+CF271+CG271)-CH271),MAX(0,C271-D271-(IF(O271&lt;CI271,K271+L271+M271-N271,0)+IF(W271&lt;CI271,S271+T271+U271-V271,0)+IF(AE271&lt;CI271,AA271+AB271+AC271-AD271,0)+IF(AM271&lt;CI271,AI271+AJ271+AK271-AL271,0)+IF(AU271&lt;CI271,AQ271+AR271+AS271-AT271,0)+IF(BC271&lt;CI271,AY271+AZ271+BA271-BB271,0)+IF(BK271&lt;CI271,BG271+BH271+BI271-BJ271,0)+IF(BS271&lt;CI271,BO271+BP271+BQ271-BR271,0)+IF(CA271&lt;CI271,BW271+BX271+BY271-BZ271,0)+IF(CI271&lt;CI271,CE271+CF271+CG271-CH271,0))))))</f>
        <v>0</v>
      </c>
      <c r="CK271" s="3">
        <f>IF(Inputs!$B$27&lt;&gt;"Ready","PENDING INPUTS",MIN((CE271+CF271+CG271),IF(D271&gt;C271,IF(D271=0,0,CH271*C271/D271),CH271+CJ271)))</f>
        <v>0</v>
      </c>
      <c r="CL271" s="3">
        <f>IF(Inputs!$B$27&lt;&gt;"Ready","PENDING INPUTS",MAX(0,(CE271+CF271+CG271)-CK271))</f>
        <v>0</v>
      </c>
    </row>
    <row r="272" spans="1:90" ht="27.95" customHeight="1" x14ac:dyDescent="0.25">
      <c r="A272">
        <v>268</v>
      </c>
      <c r="B272" s="13">
        <f>IF(Inputs!$B$27&lt;&gt;"Ready","PENDING INPUTS",EDATE(Inputs!$B$5,A272-1))</f>
        <v>54424</v>
      </c>
      <c r="C272" s="3">
        <f>IF(Inputs!$B$27&lt;&gt;"Ready","PENDING INPUTS",IF(A272&lt;=Inputs!$B$6,MAX(0,Inputs!$B$4+IF(A272=Inputs!$B$7,Inputs!$B$8,0)+IF(A272=Inputs!$B$9,Inputs!$B$10,0)),0))</f>
        <v>0</v>
      </c>
      <c r="D272" s="3">
        <f>IF(Inputs!$B$27&lt;&gt;"Ready","PENDING INPUTS",SUM(N272,V272,AD272,AL272,AT272,BB272,BJ272,BR272,BZ272,CH272))</f>
        <v>0</v>
      </c>
      <c r="E272" s="3">
        <f>IF(Inputs!$B$27&lt;&gt;"Ready","PENDING INPUTS",MAX(0,D272-C272))</f>
        <v>0</v>
      </c>
      <c r="F272" s="3">
        <f>IF(Inputs!$B$27&lt;&gt;"Ready","PENDING INPUTS",SUM(Q272,Y272,AG272,AO272,AW272,BE272,BM272,BU272,CC272,CK272))</f>
        <v>0</v>
      </c>
      <c r="G272" s="3">
        <f>IF(Inputs!$B$27&lt;&gt;"Ready","PENDING INPUTS",SUM(L272,T272,AB272,AJ272,AR272,AZ272,BH272,BP272,BX272,CF272))</f>
        <v>0</v>
      </c>
      <c r="H272" s="3">
        <f>IF(Inputs!$B$27&lt;&gt;"Ready","PENDING INPUTS",SUM(M272,U272,AC272,AK272,AS272,BA272,BI272,BQ272,BY272,CG272))</f>
        <v>0</v>
      </c>
      <c r="I272" s="3">
        <f>IF(Inputs!$B$27&lt;&gt;"Ready","PENDING INPUTS",SUM(R272,Z272,AH272,AP272,AX272,BF272,BN272,BV272,CD272,CL272))</f>
        <v>0</v>
      </c>
      <c r="J272" t="str">
        <f>IF(Inputs!$B$27&lt;&gt;"Ready","PENDING INPUTS",IF(A272&gt;Inputs!$B$6,"Beyond horizon",IF(E272&gt;0.005,"MINIMUM SHORTFALL",IF(I272&lt;0.005,"Paid off","In progress"))))</f>
        <v>Beyond horizon</v>
      </c>
      <c r="K272" s="3">
        <f>IF(Inputs!$B$27&lt;&gt;"Ready","PENDING INPUTS",R271)</f>
        <v>0</v>
      </c>
      <c r="L272" s="3">
        <f>IF(Inputs!$B$27&lt;&gt;"Ready","PENDING INPUTS",IF(A272&lt;=Inputs!$B$6,ROUND(K272*Inputs!C14/12,2),0))</f>
        <v>0</v>
      </c>
      <c r="M272" s="3">
        <f>IF(Inputs!$B$27&lt;&gt;"Ready","PENDING INPUTS",IF(AND(A272&lt;=Inputs!$B$6,K272&gt;0),Inputs!G14,0))</f>
        <v>0</v>
      </c>
      <c r="N272" s="3">
        <f>IF(Inputs!$B$27&lt;&gt;"Ready","PENDING INPUTS",IF(A272&gt;Inputs!$B$6,0,MIN((K272+L272+M272),IF(Inputs!H14=1,Inputs!D14,MAX(Inputs!F14,ROUND(K272*Inputs!E14+L272+M272,2))))))</f>
        <v>0</v>
      </c>
      <c r="O272">
        <f>IF(Inputs!$B$27&lt;&gt;"Ready","PENDING INPUTS",IF(K272&lt;=0,99,1+IF(AND(S272&gt;0,OR(S272&lt;K272,AND(S272=K272,1&lt;0))),1,0)+IF(AND(AA272&gt;0,OR(AA272&lt;K272,AND(AA272=K272,2&lt;0))),1,0)+IF(AND(AI272&gt;0,OR(AI272&lt;K272,AND(AI272=K272,3&lt;0))),1,0)+IF(AND(AQ272&gt;0,OR(AQ272&lt;K272,AND(AQ272=K272,4&lt;0))),1,0)+IF(AND(AY272&gt;0,OR(AY272&lt;K272,AND(AY272=K272,5&lt;0))),1,0)+IF(AND(BG272&gt;0,OR(BG272&lt;K272,AND(BG272=K272,6&lt;0))),1,0)+IF(AND(BO272&gt;0,OR(BO272&lt;K272,AND(BO272=K272,7&lt;0))),1,0)+IF(AND(BW272&gt;0,OR(BW272&lt;K272,AND(BW272=K272,8&lt;0))),1,0)+IF(AND(CE272&gt;0,OR(CE272&lt;K272,AND(CE272=K272,9&lt;0))),1,0)))</f>
        <v>99</v>
      </c>
      <c r="P272" s="3">
        <f>IF(Inputs!$B$27&lt;&gt;"Ready","PENDING INPUTS",IF(A272&gt;Inputs!$B$6,0,MIN(MAX(0,(K272+L272+M272)-N272),MAX(0,C272-D272-(IF(O272&lt;O272,K272+L272+M272-N272,0)+IF(W272&lt;O272,S272+T272+U272-V272,0)+IF(AE272&lt;O272,AA272+AB272+AC272-AD272,0)+IF(AM272&lt;O272,AI272+AJ272+AK272-AL272,0)+IF(AU272&lt;O272,AQ272+AR272+AS272-AT272,0)+IF(BC272&lt;O272,AY272+AZ272+BA272-BB272,0)+IF(BK272&lt;O272,BG272+BH272+BI272-BJ272,0)+IF(BS272&lt;O272,BO272+BP272+BQ272-BR272,0)+IF(CA272&lt;O272,BW272+BX272+BY272-BZ272,0)+IF(CI272&lt;O272,CE272+CF272+CG272-CH272,0))))))</f>
        <v>0</v>
      </c>
      <c r="Q272" s="3">
        <f>IF(Inputs!$B$27&lt;&gt;"Ready","PENDING INPUTS",MIN((K272+L272+M272),IF(D272&gt;C272,IF(D272=0,0,N272*C272/D272),N272+P272)))</f>
        <v>0</v>
      </c>
      <c r="R272" s="3">
        <f>IF(Inputs!$B$27&lt;&gt;"Ready","PENDING INPUTS",MAX(0,(K272+L272+M272)-Q272))</f>
        <v>0</v>
      </c>
      <c r="S272" s="3">
        <f>IF(Inputs!$B$27&lt;&gt;"Ready","PENDING INPUTS",Z271)</f>
        <v>0</v>
      </c>
      <c r="T272" s="3">
        <f>IF(Inputs!$B$27&lt;&gt;"Ready","PENDING INPUTS",IF(A272&lt;=Inputs!$B$6,ROUND(S272*Inputs!C15/12,2),0))</f>
        <v>0</v>
      </c>
      <c r="U272" s="3">
        <f>IF(Inputs!$B$27&lt;&gt;"Ready","PENDING INPUTS",IF(AND(A272&lt;=Inputs!$B$6,S272&gt;0),Inputs!G15,0))</f>
        <v>0</v>
      </c>
      <c r="V272" s="3">
        <f>IF(Inputs!$B$27&lt;&gt;"Ready","PENDING INPUTS",IF(A272&gt;Inputs!$B$6,0,MIN((S272+T272+U272),IF(Inputs!H15=1,Inputs!D15,MAX(Inputs!F15,ROUND(S272*Inputs!E15+T272+U272,2))))))</f>
        <v>0</v>
      </c>
      <c r="W272">
        <f>IF(Inputs!$B$27&lt;&gt;"Ready","PENDING INPUTS",IF(S272&lt;=0,99,1+IF(AND(K272&gt;0,OR(K272&lt;S272,AND(K272=S272,0&lt;1))),1,0)+IF(AND(AA272&gt;0,OR(AA272&lt;S272,AND(AA272=S272,2&lt;1))),1,0)+IF(AND(AI272&gt;0,OR(AI272&lt;S272,AND(AI272=S272,3&lt;1))),1,0)+IF(AND(AQ272&gt;0,OR(AQ272&lt;S272,AND(AQ272=S272,4&lt;1))),1,0)+IF(AND(AY272&gt;0,OR(AY272&lt;S272,AND(AY272=S272,5&lt;1))),1,0)+IF(AND(BG272&gt;0,OR(BG272&lt;S272,AND(BG272=S272,6&lt;1))),1,0)+IF(AND(BO272&gt;0,OR(BO272&lt;S272,AND(BO272=S272,7&lt;1))),1,0)+IF(AND(BW272&gt;0,OR(BW272&lt;S272,AND(BW272=S272,8&lt;1))),1,0)+IF(AND(CE272&gt;0,OR(CE272&lt;S272,AND(CE272=S272,9&lt;1))),1,0)))</f>
        <v>99</v>
      </c>
      <c r="X272" s="3">
        <f>IF(Inputs!$B$27&lt;&gt;"Ready","PENDING INPUTS",IF(A272&gt;Inputs!$B$6,0,MIN(MAX(0,(S272+T272+U272)-V272),MAX(0,C272-D272-(IF(O272&lt;W272,K272+L272+M272-N272,0)+IF(W272&lt;W272,S272+T272+U272-V272,0)+IF(AE272&lt;W272,AA272+AB272+AC272-AD272,0)+IF(AM272&lt;W272,AI272+AJ272+AK272-AL272,0)+IF(AU272&lt;W272,AQ272+AR272+AS272-AT272,0)+IF(BC272&lt;W272,AY272+AZ272+BA272-BB272,0)+IF(BK272&lt;W272,BG272+BH272+BI272-BJ272,0)+IF(BS272&lt;W272,BO272+BP272+BQ272-BR272,0)+IF(CA272&lt;W272,BW272+BX272+BY272-BZ272,0)+IF(CI272&lt;W272,CE272+CF272+CG272-CH272,0))))))</f>
        <v>0</v>
      </c>
      <c r="Y272" s="3">
        <f>IF(Inputs!$B$27&lt;&gt;"Ready","PENDING INPUTS",MIN((S272+T272+U272),IF(D272&gt;C272,IF(D272=0,0,V272*C272/D272),V272+X272)))</f>
        <v>0</v>
      </c>
      <c r="Z272" s="3">
        <f>IF(Inputs!$B$27&lt;&gt;"Ready","PENDING INPUTS",MAX(0,(S272+T272+U272)-Y272))</f>
        <v>0</v>
      </c>
      <c r="AA272" s="3">
        <f>IF(Inputs!$B$27&lt;&gt;"Ready","PENDING INPUTS",AH271)</f>
        <v>0</v>
      </c>
      <c r="AB272" s="3">
        <f>IF(Inputs!$B$27&lt;&gt;"Ready","PENDING INPUTS",IF(A272&lt;=Inputs!$B$6,ROUND(AA272*Inputs!C16/12,2),0))</f>
        <v>0</v>
      </c>
      <c r="AC272" s="3">
        <f>IF(Inputs!$B$27&lt;&gt;"Ready","PENDING INPUTS",IF(AND(A272&lt;=Inputs!$B$6,AA272&gt;0),Inputs!G16,0))</f>
        <v>0</v>
      </c>
      <c r="AD272" s="3">
        <f>IF(Inputs!$B$27&lt;&gt;"Ready","PENDING INPUTS",IF(A272&gt;Inputs!$B$6,0,MIN((AA272+AB272+AC272),IF(Inputs!H16=1,Inputs!D16,MAX(Inputs!F16,ROUND(AA272*Inputs!E16+AB272+AC272,2))))))</f>
        <v>0</v>
      </c>
      <c r="AE272">
        <f>IF(Inputs!$B$27&lt;&gt;"Ready","PENDING INPUTS",IF(AA272&lt;=0,99,1+IF(AND(K272&gt;0,OR(K272&lt;AA272,AND(K272=AA272,0&lt;2))),1,0)+IF(AND(S272&gt;0,OR(S272&lt;AA272,AND(S272=AA272,1&lt;2))),1,0)+IF(AND(AI272&gt;0,OR(AI272&lt;AA272,AND(AI272=AA272,3&lt;2))),1,0)+IF(AND(AQ272&gt;0,OR(AQ272&lt;AA272,AND(AQ272=AA272,4&lt;2))),1,0)+IF(AND(AY272&gt;0,OR(AY272&lt;AA272,AND(AY272=AA272,5&lt;2))),1,0)+IF(AND(BG272&gt;0,OR(BG272&lt;AA272,AND(BG272=AA272,6&lt;2))),1,0)+IF(AND(BO272&gt;0,OR(BO272&lt;AA272,AND(BO272=AA272,7&lt;2))),1,0)+IF(AND(BW272&gt;0,OR(BW272&lt;AA272,AND(BW272=AA272,8&lt;2))),1,0)+IF(AND(CE272&gt;0,OR(CE272&lt;AA272,AND(CE272=AA272,9&lt;2))),1,0)))</f>
        <v>99</v>
      </c>
      <c r="AF272" s="3">
        <f>IF(Inputs!$B$27&lt;&gt;"Ready","PENDING INPUTS",IF(A272&gt;Inputs!$B$6,0,MIN(MAX(0,(AA272+AB272+AC272)-AD272),MAX(0,C272-D272-(IF(O272&lt;AE272,K272+L272+M272-N272,0)+IF(W272&lt;AE272,S272+T272+U272-V272,0)+IF(AE272&lt;AE272,AA272+AB272+AC272-AD272,0)+IF(AM272&lt;AE272,AI272+AJ272+AK272-AL272,0)+IF(AU272&lt;AE272,AQ272+AR272+AS272-AT272,0)+IF(BC272&lt;AE272,AY272+AZ272+BA272-BB272,0)+IF(BK272&lt;AE272,BG272+BH272+BI272-BJ272,0)+IF(BS272&lt;AE272,BO272+BP272+BQ272-BR272,0)+IF(CA272&lt;AE272,BW272+BX272+BY272-BZ272,0)+IF(CI272&lt;AE272,CE272+CF272+CG272-CH272,0))))))</f>
        <v>0</v>
      </c>
      <c r="AG272" s="3">
        <f>IF(Inputs!$B$27&lt;&gt;"Ready","PENDING INPUTS",MIN((AA272+AB272+AC272),IF(D272&gt;C272,IF(D272=0,0,AD272*C272/D272),AD272+AF272)))</f>
        <v>0</v>
      </c>
      <c r="AH272" s="3">
        <f>IF(Inputs!$B$27&lt;&gt;"Ready","PENDING INPUTS",MAX(0,(AA272+AB272+AC272)-AG272))</f>
        <v>0</v>
      </c>
      <c r="AI272" s="3">
        <f>IF(Inputs!$B$27&lt;&gt;"Ready","PENDING INPUTS",AP271)</f>
        <v>0</v>
      </c>
      <c r="AJ272" s="3">
        <f>IF(Inputs!$B$27&lt;&gt;"Ready","PENDING INPUTS",IF(A272&lt;=Inputs!$B$6,ROUND(AI272*Inputs!C17/12,2),0))</f>
        <v>0</v>
      </c>
      <c r="AK272" s="3">
        <f>IF(Inputs!$B$27&lt;&gt;"Ready","PENDING INPUTS",IF(AND(A272&lt;=Inputs!$B$6,AI272&gt;0),Inputs!G17,0))</f>
        <v>0</v>
      </c>
      <c r="AL272" s="3">
        <f>IF(Inputs!$B$27&lt;&gt;"Ready","PENDING INPUTS",IF(A272&gt;Inputs!$B$6,0,MIN((AI272+AJ272+AK272),IF(Inputs!H17=1,Inputs!D17,MAX(Inputs!F17,ROUND(AI272*Inputs!E17+AJ272+AK272,2))))))</f>
        <v>0</v>
      </c>
      <c r="AM272">
        <f>IF(Inputs!$B$27&lt;&gt;"Ready","PENDING INPUTS",IF(AI272&lt;=0,99,1+IF(AND(K272&gt;0,OR(K272&lt;AI272,AND(K272=AI272,0&lt;3))),1,0)+IF(AND(S272&gt;0,OR(S272&lt;AI272,AND(S272=AI272,1&lt;3))),1,0)+IF(AND(AA272&gt;0,OR(AA272&lt;AI272,AND(AA272=AI272,2&lt;3))),1,0)+IF(AND(AQ272&gt;0,OR(AQ272&lt;AI272,AND(AQ272=AI272,4&lt;3))),1,0)+IF(AND(AY272&gt;0,OR(AY272&lt;AI272,AND(AY272=AI272,5&lt;3))),1,0)+IF(AND(BG272&gt;0,OR(BG272&lt;AI272,AND(BG272=AI272,6&lt;3))),1,0)+IF(AND(BO272&gt;0,OR(BO272&lt;AI272,AND(BO272=AI272,7&lt;3))),1,0)+IF(AND(BW272&gt;0,OR(BW272&lt;AI272,AND(BW272=AI272,8&lt;3))),1,0)+IF(AND(CE272&gt;0,OR(CE272&lt;AI272,AND(CE272=AI272,9&lt;3))),1,0)))</f>
        <v>99</v>
      </c>
      <c r="AN272" s="3">
        <f>IF(Inputs!$B$27&lt;&gt;"Ready","PENDING INPUTS",IF(A272&gt;Inputs!$B$6,0,MIN(MAX(0,(AI272+AJ272+AK272)-AL272),MAX(0,C272-D272-(IF(O272&lt;AM272,K272+L272+M272-N272,0)+IF(W272&lt;AM272,S272+T272+U272-V272,0)+IF(AE272&lt;AM272,AA272+AB272+AC272-AD272,0)+IF(AM272&lt;AM272,AI272+AJ272+AK272-AL272,0)+IF(AU272&lt;AM272,AQ272+AR272+AS272-AT272,0)+IF(BC272&lt;AM272,AY272+AZ272+BA272-BB272,0)+IF(BK272&lt;AM272,BG272+BH272+BI272-BJ272,0)+IF(BS272&lt;AM272,BO272+BP272+BQ272-BR272,0)+IF(CA272&lt;AM272,BW272+BX272+BY272-BZ272,0)+IF(CI272&lt;AM272,CE272+CF272+CG272-CH272,0))))))</f>
        <v>0</v>
      </c>
      <c r="AO272" s="3">
        <f>IF(Inputs!$B$27&lt;&gt;"Ready","PENDING INPUTS",MIN((AI272+AJ272+AK272),IF(D272&gt;C272,IF(D272=0,0,AL272*C272/D272),AL272+AN272)))</f>
        <v>0</v>
      </c>
      <c r="AP272" s="3">
        <f>IF(Inputs!$B$27&lt;&gt;"Ready","PENDING INPUTS",MAX(0,(AI272+AJ272+AK272)-AO272))</f>
        <v>0</v>
      </c>
      <c r="AQ272" s="3">
        <f>IF(Inputs!$B$27&lt;&gt;"Ready","PENDING INPUTS",AX271)</f>
        <v>0</v>
      </c>
      <c r="AR272" s="3">
        <f>IF(Inputs!$B$27&lt;&gt;"Ready","PENDING INPUTS",IF(A272&lt;=Inputs!$B$6,ROUND(AQ272*Inputs!C18/12,2),0))</f>
        <v>0</v>
      </c>
      <c r="AS272" s="3">
        <f>IF(Inputs!$B$27&lt;&gt;"Ready","PENDING INPUTS",IF(AND(A272&lt;=Inputs!$B$6,AQ272&gt;0),Inputs!G18,0))</f>
        <v>0</v>
      </c>
      <c r="AT272" s="3">
        <f>IF(Inputs!$B$27&lt;&gt;"Ready","PENDING INPUTS",IF(A272&gt;Inputs!$B$6,0,MIN((AQ272+AR272+AS272),IF(Inputs!H18=1,Inputs!D18,MAX(Inputs!F18,ROUND(AQ272*Inputs!E18+AR272+AS272,2))))))</f>
        <v>0</v>
      </c>
      <c r="AU272">
        <f>IF(Inputs!$B$27&lt;&gt;"Ready","PENDING INPUTS",IF(AQ272&lt;=0,99,1+IF(AND(K272&gt;0,OR(K272&lt;AQ272,AND(K272=AQ272,0&lt;4))),1,0)+IF(AND(S272&gt;0,OR(S272&lt;AQ272,AND(S272=AQ272,1&lt;4))),1,0)+IF(AND(AA272&gt;0,OR(AA272&lt;AQ272,AND(AA272=AQ272,2&lt;4))),1,0)+IF(AND(AI272&gt;0,OR(AI272&lt;AQ272,AND(AI272=AQ272,3&lt;4))),1,0)+IF(AND(AY272&gt;0,OR(AY272&lt;AQ272,AND(AY272=AQ272,5&lt;4))),1,0)+IF(AND(BG272&gt;0,OR(BG272&lt;AQ272,AND(BG272=AQ272,6&lt;4))),1,0)+IF(AND(BO272&gt;0,OR(BO272&lt;AQ272,AND(BO272=AQ272,7&lt;4))),1,0)+IF(AND(BW272&gt;0,OR(BW272&lt;AQ272,AND(BW272=AQ272,8&lt;4))),1,0)+IF(AND(CE272&gt;0,OR(CE272&lt;AQ272,AND(CE272=AQ272,9&lt;4))),1,0)))</f>
        <v>99</v>
      </c>
      <c r="AV272" s="3">
        <f>IF(Inputs!$B$27&lt;&gt;"Ready","PENDING INPUTS",IF(A272&gt;Inputs!$B$6,0,MIN(MAX(0,(AQ272+AR272+AS272)-AT272),MAX(0,C272-D272-(IF(O272&lt;AU272,K272+L272+M272-N272,0)+IF(W272&lt;AU272,S272+T272+U272-V272,0)+IF(AE272&lt;AU272,AA272+AB272+AC272-AD272,0)+IF(AM272&lt;AU272,AI272+AJ272+AK272-AL272,0)+IF(AU272&lt;AU272,AQ272+AR272+AS272-AT272,0)+IF(BC272&lt;AU272,AY272+AZ272+BA272-BB272,0)+IF(BK272&lt;AU272,BG272+BH272+BI272-BJ272,0)+IF(BS272&lt;AU272,BO272+BP272+BQ272-BR272,0)+IF(CA272&lt;AU272,BW272+BX272+BY272-BZ272,0)+IF(CI272&lt;AU272,CE272+CF272+CG272-CH272,0))))))</f>
        <v>0</v>
      </c>
      <c r="AW272" s="3">
        <f>IF(Inputs!$B$27&lt;&gt;"Ready","PENDING INPUTS",MIN((AQ272+AR272+AS272),IF(D272&gt;C272,IF(D272=0,0,AT272*C272/D272),AT272+AV272)))</f>
        <v>0</v>
      </c>
      <c r="AX272" s="3">
        <f>IF(Inputs!$B$27&lt;&gt;"Ready","PENDING INPUTS",MAX(0,(AQ272+AR272+AS272)-AW272))</f>
        <v>0</v>
      </c>
      <c r="AY272" s="3">
        <f>IF(Inputs!$B$27&lt;&gt;"Ready","PENDING INPUTS",BF271)</f>
        <v>0</v>
      </c>
      <c r="AZ272" s="3">
        <f>IF(Inputs!$B$27&lt;&gt;"Ready","PENDING INPUTS",IF(A272&lt;=Inputs!$B$6,ROUND(AY272*Inputs!C19/12,2),0))</f>
        <v>0</v>
      </c>
      <c r="BA272" s="3">
        <f>IF(Inputs!$B$27&lt;&gt;"Ready","PENDING INPUTS",IF(AND(A272&lt;=Inputs!$B$6,AY272&gt;0),Inputs!G19,0))</f>
        <v>0</v>
      </c>
      <c r="BB272" s="3">
        <f>IF(Inputs!$B$27&lt;&gt;"Ready","PENDING INPUTS",IF(A272&gt;Inputs!$B$6,0,MIN((AY272+AZ272+BA272),IF(Inputs!H19=1,Inputs!D19,MAX(Inputs!F19,ROUND(AY272*Inputs!E19+AZ272+BA272,2))))))</f>
        <v>0</v>
      </c>
      <c r="BC272">
        <f>IF(Inputs!$B$27&lt;&gt;"Ready","PENDING INPUTS",IF(AY272&lt;=0,99,1+IF(AND(K272&gt;0,OR(K272&lt;AY272,AND(K272=AY272,0&lt;5))),1,0)+IF(AND(S272&gt;0,OR(S272&lt;AY272,AND(S272=AY272,1&lt;5))),1,0)+IF(AND(AA272&gt;0,OR(AA272&lt;AY272,AND(AA272=AY272,2&lt;5))),1,0)+IF(AND(AI272&gt;0,OR(AI272&lt;AY272,AND(AI272=AY272,3&lt;5))),1,0)+IF(AND(AQ272&gt;0,OR(AQ272&lt;AY272,AND(AQ272=AY272,4&lt;5))),1,0)+IF(AND(BG272&gt;0,OR(BG272&lt;AY272,AND(BG272=AY272,6&lt;5))),1,0)+IF(AND(BO272&gt;0,OR(BO272&lt;AY272,AND(BO272=AY272,7&lt;5))),1,0)+IF(AND(BW272&gt;0,OR(BW272&lt;AY272,AND(BW272=AY272,8&lt;5))),1,0)+IF(AND(CE272&gt;0,OR(CE272&lt;AY272,AND(CE272=AY272,9&lt;5))),1,0)))</f>
        <v>99</v>
      </c>
      <c r="BD272" s="3">
        <f>IF(Inputs!$B$27&lt;&gt;"Ready","PENDING INPUTS",IF(A272&gt;Inputs!$B$6,0,MIN(MAX(0,(AY272+AZ272+BA272)-BB272),MAX(0,C272-D272-(IF(O272&lt;BC272,K272+L272+M272-N272,0)+IF(W272&lt;BC272,S272+T272+U272-V272,0)+IF(AE272&lt;BC272,AA272+AB272+AC272-AD272,0)+IF(AM272&lt;BC272,AI272+AJ272+AK272-AL272,0)+IF(AU272&lt;BC272,AQ272+AR272+AS272-AT272,0)+IF(BC272&lt;BC272,AY272+AZ272+BA272-BB272,0)+IF(BK272&lt;BC272,BG272+BH272+BI272-BJ272,0)+IF(BS272&lt;BC272,BO272+BP272+BQ272-BR272,0)+IF(CA272&lt;BC272,BW272+BX272+BY272-BZ272,0)+IF(CI272&lt;BC272,CE272+CF272+CG272-CH272,0))))))</f>
        <v>0</v>
      </c>
      <c r="BE272" s="3">
        <f>IF(Inputs!$B$27&lt;&gt;"Ready","PENDING INPUTS",MIN((AY272+AZ272+BA272),IF(D272&gt;C272,IF(D272=0,0,BB272*C272/D272),BB272+BD272)))</f>
        <v>0</v>
      </c>
      <c r="BF272" s="3">
        <f>IF(Inputs!$B$27&lt;&gt;"Ready","PENDING INPUTS",MAX(0,(AY272+AZ272+BA272)-BE272))</f>
        <v>0</v>
      </c>
      <c r="BG272" s="3">
        <f>IF(Inputs!$B$27&lt;&gt;"Ready","PENDING INPUTS",BN271)</f>
        <v>0</v>
      </c>
      <c r="BH272" s="3">
        <f>IF(Inputs!$B$27&lt;&gt;"Ready","PENDING INPUTS",IF(A272&lt;=Inputs!$B$6,ROUND(BG272*Inputs!C20/12,2),0))</f>
        <v>0</v>
      </c>
      <c r="BI272" s="3">
        <f>IF(Inputs!$B$27&lt;&gt;"Ready","PENDING INPUTS",IF(AND(A272&lt;=Inputs!$B$6,BG272&gt;0),Inputs!G20,0))</f>
        <v>0</v>
      </c>
      <c r="BJ272" s="3">
        <f>IF(Inputs!$B$27&lt;&gt;"Ready","PENDING INPUTS",IF(A272&gt;Inputs!$B$6,0,MIN((BG272+BH272+BI272),IF(Inputs!H20=1,Inputs!D20,MAX(Inputs!F20,ROUND(BG272*Inputs!E20+BH272+BI272,2))))))</f>
        <v>0</v>
      </c>
      <c r="BK272">
        <f>IF(Inputs!$B$27&lt;&gt;"Ready","PENDING INPUTS",IF(BG272&lt;=0,99,1+IF(AND(K272&gt;0,OR(K272&lt;BG272,AND(K272=BG272,0&lt;6))),1,0)+IF(AND(S272&gt;0,OR(S272&lt;BG272,AND(S272=BG272,1&lt;6))),1,0)+IF(AND(AA272&gt;0,OR(AA272&lt;BG272,AND(AA272=BG272,2&lt;6))),1,0)+IF(AND(AI272&gt;0,OR(AI272&lt;BG272,AND(AI272=BG272,3&lt;6))),1,0)+IF(AND(AQ272&gt;0,OR(AQ272&lt;BG272,AND(AQ272=BG272,4&lt;6))),1,0)+IF(AND(AY272&gt;0,OR(AY272&lt;BG272,AND(AY272=BG272,5&lt;6))),1,0)+IF(AND(BO272&gt;0,OR(BO272&lt;BG272,AND(BO272=BG272,7&lt;6))),1,0)+IF(AND(BW272&gt;0,OR(BW272&lt;BG272,AND(BW272=BG272,8&lt;6))),1,0)+IF(AND(CE272&gt;0,OR(CE272&lt;BG272,AND(CE272=BG272,9&lt;6))),1,0)))</f>
        <v>99</v>
      </c>
      <c r="BL272" s="3">
        <f>IF(Inputs!$B$27&lt;&gt;"Ready","PENDING INPUTS",IF(A272&gt;Inputs!$B$6,0,MIN(MAX(0,(BG272+BH272+BI272)-BJ272),MAX(0,C272-D272-(IF(O272&lt;BK272,K272+L272+M272-N272,0)+IF(W272&lt;BK272,S272+T272+U272-V272,0)+IF(AE272&lt;BK272,AA272+AB272+AC272-AD272,0)+IF(AM272&lt;BK272,AI272+AJ272+AK272-AL272,0)+IF(AU272&lt;BK272,AQ272+AR272+AS272-AT272,0)+IF(BC272&lt;BK272,AY272+AZ272+BA272-BB272,0)+IF(BK272&lt;BK272,BG272+BH272+BI272-BJ272,0)+IF(BS272&lt;BK272,BO272+BP272+BQ272-BR272,0)+IF(CA272&lt;BK272,BW272+BX272+BY272-BZ272,0)+IF(CI272&lt;BK272,CE272+CF272+CG272-CH272,0))))))</f>
        <v>0</v>
      </c>
      <c r="BM272" s="3">
        <f>IF(Inputs!$B$27&lt;&gt;"Ready","PENDING INPUTS",MIN((BG272+BH272+BI272),IF(D272&gt;C272,IF(D272=0,0,BJ272*C272/D272),BJ272+BL272)))</f>
        <v>0</v>
      </c>
      <c r="BN272" s="3">
        <f>IF(Inputs!$B$27&lt;&gt;"Ready","PENDING INPUTS",MAX(0,(BG272+BH272+BI272)-BM272))</f>
        <v>0</v>
      </c>
      <c r="BO272" s="3">
        <f>IF(Inputs!$B$27&lt;&gt;"Ready","PENDING INPUTS",BV271)</f>
        <v>0</v>
      </c>
      <c r="BP272" s="3">
        <f>IF(Inputs!$B$27&lt;&gt;"Ready","PENDING INPUTS",IF(A272&lt;=Inputs!$B$6,ROUND(BO272*Inputs!C21/12,2),0))</f>
        <v>0</v>
      </c>
      <c r="BQ272" s="3">
        <f>IF(Inputs!$B$27&lt;&gt;"Ready","PENDING INPUTS",IF(AND(A272&lt;=Inputs!$B$6,BO272&gt;0),Inputs!G21,0))</f>
        <v>0</v>
      </c>
      <c r="BR272" s="3">
        <f>IF(Inputs!$B$27&lt;&gt;"Ready","PENDING INPUTS",IF(A272&gt;Inputs!$B$6,0,MIN((BO272+BP272+BQ272),IF(Inputs!H21=1,Inputs!D21,MAX(Inputs!F21,ROUND(BO272*Inputs!E21+BP272+BQ272,2))))))</f>
        <v>0</v>
      </c>
      <c r="BS272">
        <f>IF(Inputs!$B$27&lt;&gt;"Ready","PENDING INPUTS",IF(BO272&lt;=0,99,1+IF(AND(K272&gt;0,OR(K272&lt;BO272,AND(K272=BO272,0&lt;7))),1,0)+IF(AND(S272&gt;0,OR(S272&lt;BO272,AND(S272=BO272,1&lt;7))),1,0)+IF(AND(AA272&gt;0,OR(AA272&lt;BO272,AND(AA272=BO272,2&lt;7))),1,0)+IF(AND(AI272&gt;0,OR(AI272&lt;BO272,AND(AI272=BO272,3&lt;7))),1,0)+IF(AND(AQ272&gt;0,OR(AQ272&lt;BO272,AND(AQ272=BO272,4&lt;7))),1,0)+IF(AND(AY272&gt;0,OR(AY272&lt;BO272,AND(AY272=BO272,5&lt;7))),1,0)+IF(AND(BG272&gt;0,OR(BG272&lt;BO272,AND(BG272=BO272,6&lt;7))),1,0)+IF(AND(BW272&gt;0,OR(BW272&lt;BO272,AND(BW272=BO272,8&lt;7))),1,0)+IF(AND(CE272&gt;0,OR(CE272&lt;BO272,AND(CE272=BO272,9&lt;7))),1,0)))</f>
        <v>99</v>
      </c>
      <c r="BT272" s="3">
        <f>IF(Inputs!$B$27&lt;&gt;"Ready","PENDING INPUTS",IF(A272&gt;Inputs!$B$6,0,MIN(MAX(0,(BO272+BP272+BQ272)-BR272),MAX(0,C272-D272-(IF(O272&lt;BS272,K272+L272+M272-N272,0)+IF(W272&lt;BS272,S272+T272+U272-V272,0)+IF(AE272&lt;BS272,AA272+AB272+AC272-AD272,0)+IF(AM272&lt;BS272,AI272+AJ272+AK272-AL272,0)+IF(AU272&lt;BS272,AQ272+AR272+AS272-AT272,0)+IF(BC272&lt;BS272,AY272+AZ272+BA272-BB272,0)+IF(BK272&lt;BS272,BG272+BH272+BI272-BJ272,0)+IF(BS272&lt;BS272,BO272+BP272+BQ272-BR272,0)+IF(CA272&lt;BS272,BW272+BX272+BY272-BZ272,0)+IF(CI272&lt;BS272,CE272+CF272+CG272-CH272,0))))))</f>
        <v>0</v>
      </c>
      <c r="BU272" s="3">
        <f>IF(Inputs!$B$27&lt;&gt;"Ready","PENDING INPUTS",MIN((BO272+BP272+BQ272),IF(D272&gt;C272,IF(D272=0,0,BR272*C272/D272),BR272+BT272)))</f>
        <v>0</v>
      </c>
      <c r="BV272" s="3">
        <f>IF(Inputs!$B$27&lt;&gt;"Ready","PENDING INPUTS",MAX(0,(BO272+BP272+BQ272)-BU272))</f>
        <v>0</v>
      </c>
      <c r="BW272" s="3">
        <f>IF(Inputs!$B$27&lt;&gt;"Ready","PENDING INPUTS",CD271)</f>
        <v>0</v>
      </c>
      <c r="BX272" s="3">
        <f>IF(Inputs!$B$27&lt;&gt;"Ready","PENDING INPUTS",IF(A272&lt;=Inputs!$B$6,ROUND(BW272*Inputs!C22/12,2),0))</f>
        <v>0</v>
      </c>
      <c r="BY272" s="3">
        <f>IF(Inputs!$B$27&lt;&gt;"Ready","PENDING INPUTS",IF(AND(A272&lt;=Inputs!$B$6,BW272&gt;0),Inputs!G22,0))</f>
        <v>0</v>
      </c>
      <c r="BZ272" s="3">
        <f>IF(Inputs!$B$27&lt;&gt;"Ready","PENDING INPUTS",IF(A272&gt;Inputs!$B$6,0,MIN((BW272+BX272+BY272),IF(Inputs!H22=1,Inputs!D22,MAX(Inputs!F22,ROUND(BW272*Inputs!E22+BX272+BY272,2))))))</f>
        <v>0</v>
      </c>
      <c r="CA272">
        <f>IF(Inputs!$B$27&lt;&gt;"Ready","PENDING INPUTS",IF(BW272&lt;=0,99,1+IF(AND(K272&gt;0,OR(K272&lt;BW272,AND(K272=BW272,0&lt;8))),1,0)+IF(AND(S272&gt;0,OR(S272&lt;BW272,AND(S272=BW272,1&lt;8))),1,0)+IF(AND(AA272&gt;0,OR(AA272&lt;BW272,AND(AA272=BW272,2&lt;8))),1,0)+IF(AND(AI272&gt;0,OR(AI272&lt;BW272,AND(AI272=BW272,3&lt;8))),1,0)+IF(AND(AQ272&gt;0,OR(AQ272&lt;BW272,AND(AQ272=BW272,4&lt;8))),1,0)+IF(AND(AY272&gt;0,OR(AY272&lt;BW272,AND(AY272=BW272,5&lt;8))),1,0)+IF(AND(BG272&gt;0,OR(BG272&lt;BW272,AND(BG272=BW272,6&lt;8))),1,0)+IF(AND(BO272&gt;0,OR(BO272&lt;BW272,AND(BO272=BW272,7&lt;8))),1,0)+IF(AND(CE272&gt;0,OR(CE272&lt;BW272,AND(CE272=BW272,9&lt;8))),1,0)))</f>
        <v>99</v>
      </c>
      <c r="CB272" s="3">
        <f>IF(Inputs!$B$27&lt;&gt;"Ready","PENDING INPUTS",IF(A272&gt;Inputs!$B$6,0,MIN(MAX(0,(BW272+BX272+BY272)-BZ272),MAX(0,C272-D272-(IF(O272&lt;CA272,K272+L272+M272-N272,0)+IF(W272&lt;CA272,S272+T272+U272-V272,0)+IF(AE272&lt;CA272,AA272+AB272+AC272-AD272,0)+IF(AM272&lt;CA272,AI272+AJ272+AK272-AL272,0)+IF(AU272&lt;CA272,AQ272+AR272+AS272-AT272,0)+IF(BC272&lt;CA272,AY272+AZ272+BA272-BB272,0)+IF(BK272&lt;CA272,BG272+BH272+BI272-BJ272,0)+IF(BS272&lt;CA272,BO272+BP272+BQ272-BR272,0)+IF(CA272&lt;CA272,BW272+BX272+BY272-BZ272,0)+IF(CI272&lt;CA272,CE272+CF272+CG272-CH272,0))))))</f>
        <v>0</v>
      </c>
      <c r="CC272" s="3">
        <f>IF(Inputs!$B$27&lt;&gt;"Ready","PENDING INPUTS",MIN((BW272+BX272+BY272),IF(D272&gt;C272,IF(D272=0,0,BZ272*C272/D272),BZ272+CB272)))</f>
        <v>0</v>
      </c>
      <c r="CD272" s="3">
        <f>IF(Inputs!$B$27&lt;&gt;"Ready","PENDING INPUTS",MAX(0,(BW272+BX272+BY272)-CC272))</f>
        <v>0</v>
      </c>
      <c r="CE272" s="3">
        <f>IF(Inputs!$B$27&lt;&gt;"Ready","PENDING INPUTS",CL271)</f>
        <v>0</v>
      </c>
      <c r="CF272" s="3">
        <f>IF(Inputs!$B$27&lt;&gt;"Ready","PENDING INPUTS",IF(A272&lt;=Inputs!$B$6,ROUND(CE272*Inputs!C23/12,2),0))</f>
        <v>0</v>
      </c>
      <c r="CG272" s="3">
        <f>IF(Inputs!$B$27&lt;&gt;"Ready","PENDING INPUTS",IF(AND(A272&lt;=Inputs!$B$6,CE272&gt;0),Inputs!G23,0))</f>
        <v>0</v>
      </c>
      <c r="CH272" s="3">
        <f>IF(Inputs!$B$27&lt;&gt;"Ready","PENDING INPUTS",IF(A272&gt;Inputs!$B$6,0,MIN((CE272+CF272+CG272),IF(Inputs!H23=1,Inputs!D23,MAX(Inputs!F23,ROUND(CE272*Inputs!E23+CF272+CG272,2))))))</f>
        <v>0</v>
      </c>
      <c r="CI272">
        <f>IF(Inputs!$B$27&lt;&gt;"Ready","PENDING INPUTS",IF(CE272&lt;=0,99,1+IF(AND(K272&gt;0,OR(K272&lt;CE272,AND(K272=CE272,0&lt;9))),1,0)+IF(AND(S272&gt;0,OR(S272&lt;CE272,AND(S272=CE272,1&lt;9))),1,0)+IF(AND(AA272&gt;0,OR(AA272&lt;CE272,AND(AA272=CE272,2&lt;9))),1,0)+IF(AND(AI272&gt;0,OR(AI272&lt;CE272,AND(AI272=CE272,3&lt;9))),1,0)+IF(AND(AQ272&gt;0,OR(AQ272&lt;CE272,AND(AQ272=CE272,4&lt;9))),1,0)+IF(AND(AY272&gt;0,OR(AY272&lt;CE272,AND(AY272=CE272,5&lt;9))),1,0)+IF(AND(BG272&gt;0,OR(BG272&lt;CE272,AND(BG272=CE272,6&lt;9))),1,0)+IF(AND(BO272&gt;0,OR(BO272&lt;CE272,AND(BO272=CE272,7&lt;9))),1,0)+IF(AND(BW272&gt;0,OR(BW272&lt;CE272,AND(BW272=CE272,8&lt;9))),1,0)))</f>
        <v>99</v>
      </c>
      <c r="CJ272" s="3">
        <f>IF(Inputs!$B$27&lt;&gt;"Ready","PENDING INPUTS",IF(A272&gt;Inputs!$B$6,0,MIN(MAX(0,(CE272+CF272+CG272)-CH272),MAX(0,C272-D272-(IF(O272&lt;CI272,K272+L272+M272-N272,0)+IF(W272&lt;CI272,S272+T272+U272-V272,0)+IF(AE272&lt;CI272,AA272+AB272+AC272-AD272,0)+IF(AM272&lt;CI272,AI272+AJ272+AK272-AL272,0)+IF(AU272&lt;CI272,AQ272+AR272+AS272-AT272,0)+IF(BC272&lt;CI272,AY272+AZ272+BA272-BB272,0)+IF(BK272&lt;CI272,BG272+BH272+BI272-BJ272,0)+IF(BS272&lt;CI272,BO272+BP272+BQ272-BR272,0)+IF(CA272&lt;CI272,BW272+BX272+BY272-BZ272,0)+IF(CI272&lt;CI272,CE272+CF272+CG272-CH272,0))))))</f>
        <v>0</v>
      </c>
      <c r="CK272" s="3">
        <f>IF(Inputs!$B$27&lt;&gt;"Ready","PENDING INPUTS",MIN((CE272+CF272+CG272),IF(D272&gt;C272,IF(D272=0,0,CH272*C272/D272),CH272+CJ272)))</f>
        <v>0</v>
      </c>
      <c r="CL272" s="3">
        <f>IF(Inputs!$B$27&lt;&gt;"Ready","PENDING INPUTS",MAX(0,(CE272+CF272+CG272)-CK272))</f>
        <v>0</v>
      </c>
    </row>
    <row r="273" spans="1:90" ht="27.95" customHeight="1" x14ac:dyDescent="0.25">
      <c r="A273">
        <v>269</v>
      </c>
      <c r="B273" s="13">
        <f>IF(Inputs!$B$27&lt;&gt;"Ready","PENDING INPUTS",EDATE(Inputs!$B$5,A273-1))</f>
        <v>54455</v>
      </c>
      <c r="C273" s="3">
        <f>IF(Inputs!$B$27&lt;&gt;"Ready","PENDING INPUTS",IF(A273&lt;=Inputs!$B$6,MAX(0,Inputs!$B$4+IF(A273=Inputs!$B$7,Inputs!$B$8,0)+IF(A273=Inputs!$B$9,Inputs!$B$10,0)),0))</f>
        <v>0</v>
      </c>
      <c r="D273" s="3">
        <f>IF(Inputs!$B$27&lt;&gt;"Ready","PENDING INPUTS",SUM(N273,V273,AD273,AL273,AT273,BB273,BJ273,BR273,BZ273,CH273))</f>
        <v>0</v>
      </c>
      <c r="E273" s="3">
        <f>IF(Inputs!$B$27&lt;&gt;"Ready","PENDING INPUTS",MAX(0,D273-C273))</f>
        <v>0</v>
      </c>
      <c r="F273" s="3">
        <f>IF(Inputs!$B$27&lt;&gt;"Ready","PENDING INPUTS",SUM(Q273,Y273,AG273,AO273,AW273,BE273,BM273,BU273,CC273,CK273))</f>
        <v>0</v>
      </c>
      <c r="G273" s="3">
        <f>IF(Inputs!$B$27&lt;&gt;"Ready","PENDING INPUTS",SUM(L273,T273,AB273,AJ273,AR273,AZ273,BH273,BP273,BX273,CF273))</f>
        <v>0</v>
      </c>
      <c r="H273" s="3">
        <f>IF(Inputs!$B$27&lt;&gt;"Ready","PENDING INPUTS",SUM(M273,U273,AC273,AK273,AS273,BA273,BI273,BQ273,BY273,CG273))</f>
        <v>0</v>
      </c>
      <c r="I273" s="3">
        <f>IF(Inputs!$B$27&lt;&gt;"Ready","PENDING INPUTS",SUM(R273,Z273,AH273,AP273,AX273,BF273,BN273,BV273,CD273,CL273))</f>
        <v>0</v>
      </c>
      <c r="J273" t="str">
        <f>IF(Inputs!$B$27&lt;&gt;"Ready","PENDING INPUTS",IF(A273&gt;Inputs!$B$6,"Beyond horizon",IF(E273&gt;0.005,"MINIMUM SHORTFALL",IF(I273&lt;0.005,"Paid off","In progress"))))</f>
        <v>Beyond horizon</v>
      </c>
      <c r="K273" s="3">
        <f>IF(Inputs!$B$27&lt;&gt;"Ready","PENDING INPUTS",R272)</f>
        <v>0</v>
      </c>
      <c r="L273" s="3">
        <f>IF(Inputs!$B$27&lt;&gt;"Ready","PENDING INPUTS",IF(A273&lt;=Inputs!$B$6,ROUND(K273*Inputs!C14/12,2),0))</f>
        <v>0</v>
      </c>
      <c r="M273" s="3">
        <f>IF(Inputs!$B$27&lt;&gt;"Ready","PENDING INPUTS",IF(AND(A273&lt;=Inputs!$B$6,K273&gt;0),Inputs!G14,0))</f>
        <v>0</v>
      </c>
      <c r="N273" s="3">
        <f>IF(Inputs!$B$27&lt;&gt;"Ready","PENDING INPUTS",IF(A273&gt;Inputs!$B$6,0,MIN((K273+L273+M273),IF(Inputs!H14=1,Inputs!D14,MAX(Inputs!F14,ROUND(K273*Inputs!E14+L273+M273,2))))))</f>
        <v>0</v>
      </c>
      <c r="O273">
        <f>IF(Inputs!$B$27&lt;&gt;"Ready","PENDING INPUTS",IF(K273&lt;=0,99,1+IF(AND(S273&gt;0,OR(S273&lt;K273,AND(S273=K273,1&lt;0))),1,0)+IF(AND(AA273&gt;0,OR(AA273&lt;K273,AND(AA273=K273,2&lt;0))),1,0)+IF(AND(AI273&gt;0,OR(AI273&lt;K273,AND(AI273=K273,3&lt;0))),1,0)+IF(AND(AQ273&gt;0,OR(AQ273&lt;K273,AND(AQ273=K273,4&lt;0))),1,0)+IF(AND(AY273&gt;0,OR(AY273&lt;K273,AND(AY273=K273,5&lt;0))),1,0)+IF(AND(BG273&gt;0,OR(BG273&lt;K273,AND(BG273=K273,6&lt;0))),1,0)+IF(AND(BO273&gt;0,OR(BO273&lt;K273,AND(BO273=K273,7&lt;0))),1,0)+IF(AND(BW273&gt;0,OR(BW273&lt;K273,AND(BW273=K273,8&lt;0))),1,0)+IF(AND(CE273&gt;0,OR(CE273&lt;K273,AND(CE273=K273,9&lt;0))),1,0)))</f>
        <v>99</v>
      </c>
      <c r="P273" s="3">
        <f>IF(Inputs!$B$27&lt;&gt;"Ready","PENDING INPUTS",IF(A273&gt;Inputs!$B$6,0,MIN(MAX(0,(K273+L273+M273)-N273),MAX(0,C273-D273-(IF(O273&lt;O273,K273+L273+M273-N273,0)+IF(W273&lt;O273,S273+T273+U273-V273,0)+IF(AE273&lt;O273,AA273+AB273+AC273-AD273,0)+IF(AM273&lt;O273,AI273+AJ273+AK273-AL273,0)+IF(AU273&lt;O273,AQ273+AR273+AS273-AT273,0)+IF(BC273&lt;O273,AY273+AZ273+BA273-BB273,0)+IF(BK273&lt;O273,BG273+BH273+BI273-BJ273,0)+IF(BS273&lt;O273,BO273+BP273+BQ273-BR273,0)+IF(CA273&lt;O273,BW273+BX273+BY273-BZ273,0)+IF(CI273&lt;O273,CE273+CF273+CG273-CH273,0))))))</f>
        <v>0</v>
      </c>
      <c r="Q273" s="3">
        <f>IF(Inputs!$B$27&lt;&gt;"Ready","PENDING INPUTS",MIN((K273+L273+M273),IF(D273&gt;C273,IF(D273=0,0,N273*C273/D273),N273+P273)))</f>
        <v>0</v>
      </c>
      <c r="R273" s="3">
        <f>IF(Inputs!$B$27&lt;&gt;"Ready","PENDING INPUTS",MAX(0,(K273+L273+M273)-Q273))</f>
        <v>0</v>
      </c>
      <c r="S273" s="3">
        <f>IF(Inputs!$B$27&lt;&gt;"Ready","PENDING INPUTS",Z272)</f>
        <v>0</v>
      </c>
      <c r="T273" s="3">
        <f>IF(Inputs!$B$27&lt;&gt;"Ready","PENDING INPUTS",IF(A273&lt;=Inputs!$B$6,ROUND(S273*Inputs!C15/12,2),0))</f>
        <v>0</v>
      </c>
      <c r="U273" s="3">
        <f>IF(Inputs!$B$27&lt;&gt;"Ready","PENDING INPUTS",IF(AND(A273&lt;=Inputs!$B$6,S273&gt;0),Inputs!G15,0))</f>
        <v>0</v>
      </c>
      <c r="V273" s="3">
        <f>IF(Inputs!$B$27&lt;&gt;"Ready","PENDING INPUTS",IF(A273&gt;Inputs!$B$6,0,MIN((S273+T273+U273),IF(Inputs!H15=1,Inputs!D15,MAX(Inputs!F15,ROUND(S273*Inputs!E15+T273+U273,2))))))</f>
        <v>0</v>
      </c>
      <c r="W273">
        <f>IF(Inputs!$B$27&lt;&gt;"Ready","PENDING INPUTS",IF(S273&lt;=0,99,1+IF(AND(K273&gt;0,OR(K273&lt;S273,AND(K273=S273,0&lt;1))),1,0)+IF(AND(AA273&gt;0,OR(AA273&lt;S273,AND(AA273=S273,2&lt;1))),1,0)+IF(AND(AI273&gt;0,OR(AI273&lt;S273,AND(AI273=S273,3&lt;1))),1,0)+IF(AND(AQ273&gt;0,OR(AQ273&lt;S273,AND(AQ273=S273,4&lt;1))),1,0)+IF(AND(AY273&gt;0,OR(AY273&lt;S273,AND(AY273=S273,5&lt;1))),1,0)+IF(AND(BG273&gt;0,OR(BG273&lt;S273,AND(BG273=S273,6&lt;1))),1,0)+IF(AND(BO273&gt;0,OR(BO273&lt;S273,AND(BO273=S273,7&lt;1))),1,0)+IF(AND(BW273&gt;0,OR(BW273&lt;S273,AND(BW273=S273,8&lt;1))),1,0)+IF(AND(CE273&gt;0,OR(CE273&lt;S273,AND(CE273=S273,9&lt;1))),1,0)))</f>
        <v>99</v>
      </c>
      <c r="X273" s="3">
        <f>IF(Inputs!$B$27&lt;&gt;"Ready","PENDING INPUTS",IF(A273&gt;Inputs!$B$6,0,MIN(MAX(0,(S273+T273+U273)-V273),MAX(0,C273-D273-(IF(O273&lt;W273,K273+L273+M273-N273,0)+IF(W273&lt;W273,S273+T273+U273-V273,0)+IF(AE273&lt;W273,AA273+AB273+AC273-AD273,0)+IF(AM273&lt;W273,AI273+AJ273+AK273-AL273,0)+IF(AU273&lt;W273,AQ273+AR273+AS273-AT273,0)+IF(BC273&lt;W273,AY273+AZ273+BA273-BB273,0)+IF(BK273&lt;W273,BG273+BH273+BI273-BJ273,0)+IF(BS273&lt;W273,BO273+BP273+BQ273-BR273,0)+IF(CA273&lt;W273,BW273+BX273+BY273-BZ273,0)+IF(CI273&lt;W273,CE273+CF273+CG273-CH273,0))))))</f>
        <v>0</v>
      </c>
      <c r="Y273" s="3">
        <f>IF(Inputs!$B$27&lt;&gt;"Ready","PENDING INPUTS",MIN((S273+T273+U273),IF(D273&gt;C273,IF(D273=0,0,V273*C273/D273),V273+X273)))</f>
        <v>0</v>
      </c>
      <c r="Z273" s="3">
        <f>IF(Inputs!$B$27&lt;&gt;"Ready","PENDING INPUTS",MAX(0,(S273+T273+U273)-Y273))</f>
        <v>0</v>
      </c>
      <c r="AA273" s="3">
        <f>IF(Inputs!$B$27&lt;&gt;"Ready","PENDING INPUTS",AH272)</f>
        <v>0</v>
      </c>
      <c r="AB273" s="3">
        <f>IF(Inputs!$B$27&lt;&gt;"Ready","PENDING INPUTS",IF(A273&lt;=Inputs!$B$6,ROUND(AA273*Inputs!C16/12,2),0))</f>
        <v>0</v>
      </c>
      <c r="AC273" s="3">
        <f>IF(Inputs!$B$27&lt;&gt;"Ready","PENDING INPUTS",IF(AND(A273&lt;=Inputs!$B$6,AA273&gt;0),Inputs!G16,0))</f>
        <v>0</v>
      </c>
      <c r="AD273" s="3">
        <f>IF(Inputs!$B$27&lt;&gt;"Ready","PENDING INPUTS",IF(A273&gt;Inputs!$B$6,0,MIN((AA273+AB273+AC273),IF(Inputs!H16=1,Inputs!D16,MAX(Inputs!F16,ROUND(AA273*Inputs!E16+AB273+AC273,2))))))</f>
        <v>0</v>
      </c>
      <c r="AE273">
        <f>IF(Inputs!$B$27&lt;&gt;"Ready","PENDING INPUTS",IF(AA273&lt;=0,99,1+IF(AND(K273&gt;0,OR(K273&lt;AA273,AND(K273=AA273,0&lt;2))),1,0)+IF(AND(S273&gt;0,OR(S273&lt;AA273,AND(S273=AA273,1&lt;2))),1,0)+IF(AND(AI273&gt;0,OR(AI273&lt;AA273,AND(AI273=AA273,3&lt;2))),1,0)+IF(AND(AQ273&gt;0,OR(AQ273&lt;AA273,AND(AQ273=AA273,4&lt;2))),1,0)+IF(AND(AY273&gt;0,OR(AY273&lt;AA273,AND(AY273=AA273,5&lt;2))),1,0)+IF(AND(BG273&gt;0,OR(BG273&lt;AA273,AND(BG273=AA273,6&lt;2))),1,0)+IF(AND(BO273&gt;0,OR(BO273&lt;AA273,AND(BO273=AA273,7&lt;2))),1,0)+IF(AND(BW273&gt;0,OR(BW273&lt;AA273,AND(BW273=AA273,8&lt;2))),1,0)+IF(AND(CE273&gt;0,OR(CE273&lt;AA273,AND(CE273=AA273,9&lt;2))),1,0)))</f>
        <v>99</v>
      </c>
      <c r="AF273" s="3">
        <f>IF(Inputs!$B$27&lt;&gt;"Ready","PENDING INPUTS",IF(A273&gt;Inputs!$B$6,0,MIN(MAX(0,(AA273+AB273+AC273)-AD273),MAX(0,C273-D273-(IF(O273&lt;AE273,K273+L273+M273-N273,0)+IF(W273&lt;AE273,S273+T273+U273-V273,0)+IF(AE273&lt;AE273,AA273+AB273+AC273-AD273,0)+IF(AM273&lt;AE273,AI273+AJ273+AK273-AL273,0)+IF(AU273&lt;AE273,AQ273+AR273+AS273-AT273,0)+IF(BC273&lt;AE273,AY273+AZ273+BA273-BB273,0)+IF(BK273&lt;AE273,BG273+BH273+BI273-BJ273,0)+IF(BS273&lt;AE273,BO273+BP273+BQ273-BR273,0)+IF(CA273&lt;AE273,BW273+BX273+BY273-BZ273,0)+IF(CI273&lt;AE273,CE273+CF273+CG273-CH273,0))))))</f>
        <v>0</v>
      </c>
      <c r="AG273" s="3">
        <f>IF(Inputs!$B$27&lt;&gt;"Ready","PENDING INPUTS",MIN((AA273+AB273+AC273),IF(D273&gt;C273,IF(D273=0,0,AD273*C273/D273),AD273+AF273)))</f>
        <v>0</v>
      </c>
      <c r="AH273" s="3">
        <f>IF(Inputs!$B$27&lt;&gt;"Ready","PENDING INPUTS",MAX(0,(AA273+AB273+AC273)-AG273))</f>
        <v>0</v>
      </c>
      <c r="AI273" s="3">
        <f>IF(Inputs!$B$27&lt;&gt;"Ready","PENDING INPUTS",AP272)</f>
        <v>0</v>
      </c>
      <c r="AJ273" s="3">
        <f>IF(Inputs!$B$27&lt;&gt;"Ready","PENDING INPUTS",IF(A273&lt;=Inputs!$B$6,ROUND(AI273*Inputs!C17/12,2),0))</f>
        <v>0</v>
      </c>
      <c r="AK273" s="3">
        <f>IF(Inputs!$B$27&lt;&gt;"Ready","PENDING INPUTS",IF(AND(A273&lt;=Inputs!$B$6,AI273&gt;0),Inputs!G17,0))</f>
        <v>0</v>
      </c>
      <c r="AL273" s="3">
        <f>IF(Inputs!$B$27&lt;&gt;"Ready","PENDING INPUTS",IF(A273&gt;Inputs!$B$6,0,MIN((AI273+AJ273+AK273),IF(Inputs!H17=1,Inputs!D17,MAX(Inputs!F17,ROUND(AI273*Inputs!E17+AJ273+AK273,2))))))</f>
        <v>0</v>
      </c>
      <c r="AM273">
        <f>IF(Inputs!$B$27&lt;&gt;"Ready","PENDING INPUTS",IF(AI273&lt;=0,99,1+IF(AND(K273&gt;0,OR(K273&lt;AI273,AND(K273=AI273,0&lt;3))),1,0)+IF(AND(S273&gt;0,OR(S273&lt;AI273,AND(S273=AI273,1&lt;3))),1,0)+IF(AND(AA273&gt;0,OR(AA273&lt;AI273,AND(AA273=AI273,2&lt;3))),1,0)+IF(AND(AQ273&gt;0,OR(AQ273&lt;AI273,AND(AQ273=AI273,4&lt;3))),1,0)+IF(AND(AY273&gt;0,OR(AY273&lt;AI273,AND(AY273=AI273,5&lt;3))),1,0)+IF(AND(BG273&gt;0,OR(BG273&lt;AI273,AND(BG273=AI273,6&lt;3))),1,0)+IF(AND(BO273&gt;0,OR(BO273&lt;AI273,AND(BO273=AI273,7&lt;3))),1,0)+IF(AND(BW273&gt;0,OR(BW273&lt;AI273,AND(BW273=AI273,8&lt;3))),1,0)+IF(AND(CE273&gt;0,OR(CE273&lt;AI273,AND(CE273=AI273,9&lt;3))),1,0)))</f>
        <v>99</v>
      </c>
      <c r="AN273" s="3">
        <f>IF(Inputs!$B$27&lt;&gt;"Ready","PENDING INPUTS",IF(A273&gt;Inputs!$B$6,0,MIN(MAX(0,(AI273+AJ273+AK273)-AL273),MAX(0,C273-D273-(IF(O273&lt;AM273,K273+L273+M273-N273,0)+IF(W273&lt;AM273,S273+T273+U273-V273,0)+IF(AE273&lt;AM273,AA273+AB273+AC273-AD273,0)+IF(AM273&lt;AM273,AI273+AJ273+AK273-AL273,0)+IF(AU273&lt;AM273,AQ273+AR273+AS273-AT273,0)+IF(BC273&lt;AM273,AY273+AZ273+BA273-BB273,0)+IF(BK273&lt;AM273,BG273+BH273+BI273-BJ273,0)+IF(BS273&lt;AM273,BO273+BP273+BQ273-BR273,0)+IF(CA273&lt;AM273,BW273+BX273+BY273-BZ273,0)+IF(CI273&lt;AM273,CE273+CF273+CG273-CH273,0))))))</f>
        <v>0</v>
      </c>
      <c r="AO273" s="3">
        <f>IF(Inputs!$B$27&lt;&gt;"Ready","PENDING INPUTS",MIN((AI273+AJ273+AK273),IF(D273&gt;C273,IF(D273=0,0,AL273*C273/D273),AL273+AN273)))</f>
        <v>0</v>
      </c>
      <c r="AP273" s="3">
        <f>IF(Inputs!$B$27&lt;&gt;"Ready","PENDING INPUTS",MAX(0,(AI273+AJ273+AK273)-AO273))</f>
        <v>0</v>
      </c>
      <c r="AQ273" s="3">
        <f>IF(Inputs!$B$27&lt;&gt;"Ready","PENDING INPUTS",AX272)</f>
        <v>0</v>
      </c>
      <c r="AR273" s="3">
        <f>IF(Inputs!$B$27&lt;&gt;"Ready","PENDING INPUTS",IF(A273&lt;=Inputs!$B$6,ROUND(AQ273*Inputs!C18/12,2),0))</f>
        <v>0</v>
      </c>
      <c r="AS273" s="3">
        <f>IF(Inputs!$B$27&lt;&gt;"Ready","PENDING INPUTS",IF(AND(A273&lt;=Inputs!$B$6,AQ273&gt;0),Inputs!G18,0))</f>
        <v>0</v>
      </c>
      <c r="AT273" s="3">
        <f>IF(Inputs!$B$27&lt;&gt;"Ready","PENDING INPUTS",IF(A273&gt;Inputs!$B$6,0,MIN((AQ273+AR273+AS273),IF(Inputs!H18=1,Inputs!D18,MAX(Inputs!F18,ROUND(AQ273*Inputs!E18+AR273+AS273,2))))))</f>
        <v>0</v>
      </c>
      <c r="AU273">
        <f>IF(Inputs!$B$27&lt;&gt;"Ready","PENDING INPUTS",IF(AQ273&lt;=0,99,1+IF(AND(K273&gt;0,OR(K273&lt;AQ273,AND(K273=AQ273,0&lt;4))),1,0)+IF(AND(S273&gt;0,OR(S273&lt;AQ273,AND(S273=AQ273,1&lt;4))),1,0)+IF(AND(AA273&gt;0,OR(AA273&lt;AQ273,AND(AA273=AQ273,2&lt;4))),1,0)+IF(AND(AI273&gt;0,OR(AI273&lt;AQ273,AND(AI273=AQ273,3&lt;4))),1,0)+IF(AND(AY273&gt;0,OR(AY273&lt;AQ273,AND(AY273=AQ273,5&lt;4))),1,0)+IF(AND(BG273&gt;0,OR(BG273&lt;AQ273,AND(BG273=AQ273,6&lt;4))),1,0)+IF(AND(BO273&gt;0,OR(BO273&lt;AQ273,AND(BO273=AQ273,7&lt;4))),1,0)+IF(AND(BW273&gt;0,OR(BW273&lt;AQ273,AND(BW273=AQ273,8&lt;4))),1,0)+IF(AND(CE273&gt;0,OR(CE273&lt;AQ273,AND(CE273=AQ273,9&lt;4))),1,0)))</f>
        <v>99</v>
      </c>
      <c r="AV273" s="3">
        <f>IF(Inputs!$B$27&lt;&gt;"Ready","PENDING INPUTS",IF(A273&gt;Inputs!$B$6,0,MIN(MAX(0,(AQ273+AR273+AS273)-AT273),MAX(0,C273-D273-(IF(O273&lt;AU273,K273+L273+M273-N273,0)+IF(W273&lt;AU273,S273+T273+U273-V273,0)+IF(AE273&lt;AU273,AA273+AB273+AC273-AD273,0)+IF(AM273&lt;AU273,AI273+AJ273+AK273-AL273,0)+IF(AU273&lt;AU273,AQ273+AR273+AS273-AT273,0)+IF(BC273&lt;AU273,AY273+AZ273+BA273-BB273,0)+IF(BK273&lt;AU273,BG273+BH273+BI273-BJ273,0)+IF(BS273&lt;AU273,BO273+BP273+BQ273-BR273,0)+IF(CA273&lt;AU273,BW273+BX273+BY273-BZ273,0)+IF(CI273&lt;AU273,CE273+CF273+CG273-CH273,0))))))</f>
        <v>0</v>
      </c>
      <c r="AW273" s="3">
        <f>IF(Inputs!$B$27&lt;&gt;"Ready","PENDING INPUTS",MIN((AQ273+AR273+AS273),IF(D273&gt;C273,IF(D273=0,0,AT273*C273/D273),AT273+AV273)))</f>
        <v>0</v>
      </c>
      <c r="AX273" s="3">
        <f>IF(Inputs!$B$27&lt;&gt;"Ready","PENDING INPUTS",MAX(0,(AQ273+AR273+AS273)-AW273))</f>
        <v>0</v>
      </c>
      <c r="AY273" s="3">
        <f>IF(Inputs!$B$27&lt;&gt;"Ready","PENDING INPUTS",BF272)</f>
        <v>0</v>
      </c>
      <c r="AZ273" s="3">
        <f>IF(Inputs!$B$27&lt;&gt;"Ready","PENDING INPUTS",IF(A273&lt;=Inputs!$B$6,ROUND(AY273*Inputs!C19/12,2),0))</f>
        <v>0</v>
      </c>
      <c r="BA273" s="3">
        <f>IF(Inputs!$B$27&lt;&gt;"Ready","PENDING INPUTS",IF(AND(A273&lt;=Inputs!$B$6,AY273&gt;0),Inputs!G19,0))</f>
        <v>0</v>
      </c>
      <c r="BB273" s="3">
        <f>IF(Inputs!$B$27&lt;&gt;"Ready","PENDING INPUTS",IF(A273&gt;Inputs!$B$6,0,MIN((AY273+AZ273+BA273),IF(Inputs!H19=1,Inputs!D19,MAX(Inputs!F19,ROUND(AY273*Inputs!E19+AZ273+BA273,2))))))</f>
        <v>0</v>
      </c>
      <c r="BC273">
        <f>IF(Inputs!$B$27&lt;&gt;"Ready","PENDING INPUTS",IF(AY273&lt;=0,99,1+IF(AND(K273&gt;0,OR(K273&lt;AY273,AND(K273=AY273,0&lt;5))),1,0)+IF(AND(S273&gt;0,OR(S273&lt;AY273,AND(S273=AY273,1&lt;5))),1,0)+IF(AND(AA273&gt;0,OR(AA273&lt;AY273,AND(AA273=AY273,2&lt;5))),1,0)+IF(AND(AI273&gt;0,OR(AI273&lt;AY273,AND(AI273=AY273,3&lt;5))),1,0)+IF(AND(AQ273&gt;0,OR(AQ273&lt;AY273,AND(AQ273=AY273,4&lt;5))),1,0)+IF(AND(BG273&gt;0,OR(BG273&lt;AY273,AND(BG273=AY273,6&lt;5))),1,0)+IF(AND(BO273&gt;0,OR(BO273&lt;AY273,AND(BO273=AY273,7&lt;5))),1,0)+IF(AND(BW273&gt;0,OR(BW273&lt;AY273,AND(BW273=AY273,8&lt;5))),1,0)+IF(AND(CE273&gt;0,OR(CE273&lt;AY273,AND(CE273=AY273,9&lt;5))),1,0)))</f>
        <v>99</v>
      </c>
      <c r="BD273" s="3">
        <f>IF(Inputs!$B$27&lt;&gt;"Ready","PENDING INPUTS",IF(A273&gt;Inputs!$B$6,0,MIN(MAX(0,(AY273+AZ273+BA273)-BB273),MAX(0,C273-D273-(IF(O273&lt;BC273,K273+L273+M273-N273,0)+IF(W273&lt;BC273,S273+T273+U273-V273,0)+IF(AE273&lt;BC273,AA273+AB273+AC273-AD273,0)+IF(AM273&lt;BC273,AI273+AJ273+AK273-AL273,0)+IF(AU273&lt;BC273,AQ273+AR273+AS273-AT273,0)+IF(BC273&lt;BC273,AY273+AZ273+BA273-BB273,0)+IF(BK273&lt;BC273,BG273+BH273+BI273-BJ273,0)+IF(BS273&lt;BC273,BO273+BP273+BQ273-BR273,0)+IF(CA273&lt;BC273,BW273+BX273+BY273-BZ273,0)+IF(CI273&lt;BC273,CE273+CF273+CG273-CH273,0))))))</f>
        <v>0</v>
      </c>
      <c r="BE273" s="3">
        <f>IF(Inputs!$B$27&lt;&gt;"Ready","PENDING INPUTS",MIN((AY273+AZ273+BA273),IF(D273&gt;C273,IF(D273=0,0,BB273*C273/D273),BB273+BD273)))</f>
        <v>0</v>
      </c>
      <c r="BF273" s="3">
        <f>IF(Inputs!$B$27&lt;&gt;"Ready","PENDING INPUTS",MAX(0,(AY273+AZ273+BA273)-BE273))</f>
        <v>0</v>
      </c>
      <c r="BG273" s="3">
        <f>IF(Inputs!$B$27&lt;&gt;"Ready","PENDING INPUTS",BN272)</f>
        <v>0</v>
      </c>
      <c r="BH273" s="3">
        <f>IF(Inputs!$B$27&lt;&gt;"Ready","PENDING INPUTS",IF(A273&lt;=Inputs!$B$6,ROUND(BG273*Inputs!C20/12,2),0))</f>
        <v>0</v>
      </c>
      <c r="BI273" s="3">
        <f>IF(Inputs!$B$27&lt;&gt;"Ready","PENDING INPUTS",IF(AND(A273&lt;=Inputs!$B$6,BG273&gt;0),Inputs!G20,0))</f>
        <v>0</v>
      </c>
      <c r="BJ273" s="3">
        <f>IF(Inputs!$B$27&lt;&gt;"Ready","PENDING INPUTS",IF(A273&gt;Inputs!$B$6,0,MIN((BG273+BH273+BI273),IF(Inputs!H20=1,Inputs!D20,MAX(Inputs!F20,ROUND(BG273*Inputs!E20+BH273+BI273,2))))))</f>
        <v>0</v>
      </c>
      <c r="BK273">
        <f>IF(Inputs!$B$27&lt;&gt;"Ready","PENDING INPUTS",IF(BG273&lt;=0,99,1+IF(AND(K273&gt;0,OR(K273&lt;BG273,AND(K273=BG273,0&lt;6))),1,0)+IF(AND(S273&gt;0,OR(S273&lt;BG273,AND(S273=BG273,1&lt;6))),1,0)+IF(AND(AA273&gt;0,OR(AA273&lt;BG273,AND(AA273=BG273,2&lt;6))),1,0)+IF(AND(AI273&gt;0,OR(AI273&lt;BG273,AND(AI273=BG273,3&lt;6))),1,0)+IF(AND(AQ273&gt;0,OR(AQ273&lt;BG273,AND(AQ273=BG273,4&lt;6))),1,0)+IF(AND(AY273&gt;0,OR(AY273&lt;BG273,AND(AY273=BG273,5&lt;6))),1,0)+IF(AND(BO273&gt;0,OR(BO273&lt;BG273,AND(BO273=BG273,7&lt;6))),1,0)+IF(AND(BW273&gt;0,OR(BW273&lt;BG273,AND(BW273=BG273,8&lt;6))),1,0)+IF(AND(CE273&gt;0,OR(CE273&lt;BG273,AND(CE273=BG273,9&lt;6))),1,0)))</f>
        <v>99</v>
      </c>
      <c r="BL273" s="3">
        <f>IF(Inputs!$B$27&lt;&gt;"Ready","PENDING INPUTS",IF(A273&gt;Inputs!$B$6,0,MIN(MAX(0,(BG273+BH273+BI273)-BJ273),MAX(0,C273-D273-(IF(O273&lt;BK273,K273+L273+M273-N273,0)+IF(W273&lt;BK273,S273+T273+U273-V273,0)+IF(AE273&lt;BK273,AA273+AB273+AC273-AD273,0)+IF(AM273&lt;BK273,AI273+AJ273+AK273-AL273,0)+IF(AU273&lt;BK273,AQ273+AR273+AS273-AT273,0)+IF(BC273&lt;BK273,AY273+AZ273+BA273-BB273,0)+IF(BK273&lt;BK273,BG273+BH273+BI273-BJ273,0)+IF(BS273&lt;BK273,BO273+BP273+BQ273-BR273,0)+IF(CA273&lt;BK273,BW273+BX273+BY273-BZ273,0)+IF(CI273&lt;BK273,CE273+CF273+CG273-CH273,0))))))</f>
        <v>0</v>
      </c>
      <c r="BM273" s="3">
        <f>IF(Inputs!$B$27&lt;&gt;"Ready","PENDING INPUTS",MIN((BG273+BH273+BI273),IF(D273&gt;C273,IF(D273=0,0,BJ273*C273/D273),BJ273+BL273)))</f>
        <v>0</v>
      </c>
      <c r="BN273" s="3">
        <f>IF(Inputs!$B$27&lt;&gt;"Ready","PENDING INPUTS",MAX(0,(BG273+BH273+BI273)-BM273))</f>
        <v>0</v>
      </c>
      <c r="BO273" s="3">
        <f>IF(Inputs!$B$27&lt;&gt;"Ready","PENDING INPUTS",BV272)</f>
        <v>0</v>
      </c>
      <c r="BP273" s="3">
        <f>IF(Inputs!$B$27&lt;&gt;"Ready","PENDING INPUTS",IF(A273&lt;=Inputs!$B$6,ROUND(BO273*Inputs!C21/12,2),0))</f>
        <v>0</v>
      </c>
      <c r="BQ273" s="3">
        <f>IF(Inputs!$B$27&lt;&gt;"Ready","PENDING INPUTS",IF(AND(A273&lt;=Inputs!$B$6,BO273&gt;0),Inputs!G21,0))</f>
        <v>0</v>
      </c>
      <c r="BR273" s="3">
        <f>IF(Inputs!$B$27&lt;&gt;"Ready","PENDING INPUTS",IF(A273&gt;Inputs!$B$6,0,MIN((BO273+BP273+BQ273),IF(Inputs!H21=1,Inputs!D21,MAX(Inputs!F21,ROUND(BO273*Inputs!E21+BP273+BQ273,2))))))</f>
        <v>0</v>
      </c>
      <c r="BS273">
        <f>IF(Inputs!$B$27&lt;&gt;"Ready","PENDING INPUTS",IF(BO273&lt;=0,99,1+IF(AND(K273&gt;0,OR(K273&lt;BO273,AND(K273=BO273,0&lt;7))),1,0)+IF(AND(S273&gt;0,OR(S273&lt;BO273,AND(S273=BO273,1&lt;7))),1,0)+IF(AND(AA273&gt;0,OR(AA273&lt;BO273,AND(AA273=BO273,2&lt;7))),1,0)+IF(AND(AI273&gt;0,OR(AI273&lt;BO273,AND(AI273=BO273,3&lt;7))),1,0)+IF(AND(AQ273&gt;0,OR(AQ273&lt;BO273,AND(AQ273=BO273,4&lt;7))),1,0)+IF(AND(AY273&gt;0,OR(AY273&lt;BO273,AND(AY273=BO273,5&lt;7))),1,0)+IF(AND(BG273&gt;0,OR(BG273&lt;BO273,AND(BG273=BO273,6&lt;7))),1,0)+IF(AND(BW273&gt;0,OR(BW273&lt;BO273,AND(BW273=BO273,8&lt;7))),1,0)+IF(AND(CE273&gt;0,OR(CE273&lt;BO273,AND(CE273=BO273,9&lt;7))),1,0)))</f>
        <v>99</v>
      </c>
      <c r="BT273" s="3">
        <f>IF(Inputs!$B$27&lt;&gt;"Ready","PENDING INPUTS",IF(A273&gt;Inputs!$B$6,0,MIN(MAX(0,(BO273+BP273+BQ273)-BR273),MAX(0,C273-D273-(IF(O273&lt;BS273,K273+L273+M273-N273,0)+IF(W273&lt;BS273,S273+T273+U273-V273,0)+IF(AE273&lt;BS273,AA273+AB273+AC273-AD273,0)+IF(AM273&lt;BS273,AI273+AJ273+AK273-AL273,0)+IF(AU273&lt;BS273,AQ273+AR273+AS273-AT273,0)+IF(BC273&lt;BS273,AY273+AZ273+BA273-BB273,0)+IF(BK273&lt;BS273,BG273+BH273+BI273-BJ273,0)+IF(BS273&lt;BS273,BO273+BP273+BQ273-BR273,0)+IF(CA273&lt;BS273,BW273+BX273+BY273-BZ273,0)+IF(CI273&lt;BS273,CE273+CF273+CG273-CH273,0))))))</f>
        <v>0</v>
      </c>
      <c r="BU273" s="3">
        <f>IF(Inputs!$B$27&lt;&gt;"Ready","PENDING INPUTS",MIN((BO273+BP273+BQ273),IF(D273&gt;C273,IF(D273=0,0,BR273*C273/D273),BR273+BT273)))</f>
        <v>0</v>
      </c>
      <c r="BV273" s="3">
        <f>IF(Inputs!$B$27&lt;&gt;"Ready","PENDING INPUTS",MAX(0,(BO273+BP273+BQ273)-BU273))</f>
        <v>0</v>
      </c>
      <c r="BW273" s="3">
        <f>IF(Inputs!$B$27&lt;&gt;"Ready","PENDING INPUTS",CD272)</f>
        <v>0</v>
      </c>
      <c r="BX273" s="3">
        <f>IF(Inputs!$B$27&lt;&gt;"Ready","PENDING INPUTS",IF(A273&lt;=Inputs!$B$6,ROUND(BW273*Inputs!C22/12,2),0))</f>
        <v>0</v>
      </c>
      <c r="BY273" s="3">
        <f>IF(Inputs!$B$27&lt;&gt;"Ready","PENDING INPUTS",IF(AND(A273&lt;=Inputs!$B$6,BW273&gt;0),Inputs!G22,0))</f>
        <v>0</v>
      </c>
      <c r="BZ273" s="3">
        <f>IF(Inputs!$B$27&lt;&gt;"Ready","PENDING INPUTS",IF(A273&gt;Inputs!$B$6,0,MIN((BW273+BX273+BY273),IF(Inputs!H22=1,Inputs!D22,MAX(Inputs!F22,ROUND(BW273*Inputs!E22+BX273+BY273,2))))))</f>
        <v>0</v>
      </c>
      <c r="CA273">
        <f>IF(Inputs!$B$27&lt;&gt;"Ready","PENDING INPUTS",IF(BW273&lt;=0,99,1+IF(AND(K273&gt;0,OR(K273&lt;BW273,AND(K273=BW273,0&lt;8))),1,0)+IF(AND(S273&gt;0,OR(S273&lt;BW273,AND(S273=BW273,1&lt;8))),1,0)+IF(AND(AA273&gt;0,OR(AA273&lt;BW273,AND(AA273=BW273,2&lt;8))),1,0)+IF(AND(AI273&gt;0,OR(AI273&lt;BW273,AND(AI273=BW273,3&lt;8))),1,0)+IF(AND(AQ273&gt;0,OR(AQ273&lt;BW273,AND(AQ273=BW273,4&lt;8))),1,0)+IF(AND(AY273&gt;0,OR(AY273&lt;BW273,AND(AY273=BW273,5&lt;8))),1,0)+IF(AND(BG273&gt;0,OR(BG273&lt;BW273,AND(BG273=BW273,6&lt;8))),1,0)+IF(AND(BO273&gt;0,OR(BO273&lt;BW273,AND(BO273=BW273,7&lt;8))),1,0)+IF(AND(CE273&gt;0,OR(CE273&lt;BW273,AND(CE273=BW273,9&lt;8))),1,0)))</f>
        <v>99</v>
      </c>
      <c r="CB273" s="3">
        <f>IF(Inputs!$B$27&lt;&gt;"Ready","PENDING INPUTS",IF(A273&gt;Inputs!$B$6,0,MIN(MAX(0,(BW273+BX273+BY273)-BZ273),MAX(0,C273-D273-(IF(O273&lt;CA273,K273+L273+M273-N273,0)+IF(W273&lt;CA273,S273+T273+U273-V273,0)+IF(AE273&lt;CA273,AA273+AB273+AC273-AD273,0)+IF(AM273&lt;CA273,AI273+AJ273+AK273-AL273,0)+IF(AU273&lt;CA273,AQ273+AR273+AS273-AT273,0)+IF(BC273&lt;CA273,AY273+AZ273+BA273-BB273,0)+IF(BK273&lt;CA273,BG273+BH273+BI273-BJ273,0)+IF(BS273&lt;CA273,BO273+BP273+BQ273-BR273,0)+IF(CA273&lt;CA273,BW273+BX273+BY273-BZ273,0)+IF(CI273&lt;CA273,CE273+CF273+CG273-CH273,0))))))</f>
        <v>0</v>
      </c>
      <c r="CC273" s="3">
        <f>IF(Inputs!$B$27&lt;&gt;"Ready","PENDING INPUTS",MIN((BW273+BX273+BY273),IF(D273&gt;C273,IF(D273=0,0,BZ273*C273/D273),BZ273+CB273)))</f>
        <v>0</v>
      </c>
      <c r="CD273" s="3">
        <f>IF(Inputs!$B$27&lt;&gt;"Ready","PENDING INPUTS",MAX(0,(BW273+BX273+BY273)-CC273))</f>
        <v>0</v>
      </c>
      <c r="CE273" s="3">
        <f>IF(Inputs!$B$27&lt;&gt;"Ready","PENDING INPUTS",CL272)</f>
        <v>0</v>
      </c>
      <c r="CF273" s="3">
        <f>IF(Inputs!$B$27&lt;&gt;"Ready","PENDING INPUTS",IF(A273&lt;=Inputs!$B$6,ROUND(CE273*Inputs!C23/12,2),0))</f>
        <v>0</v>
      </c>
      <c r="CG273" s="3">
        <f>IF(Inputs!$B$27&lt;&gt;"Ready","PENDING INPUTS",IF(AND(A273&lt;=Inputs!$B$6,CE273&gt;0),Inputs!G23,0))</f>
        <v>0</v>
      </c>
      <c r="CH273" s="3">
        <f>IF(Inputs!$B$27&lt;&gt;"Ready","PENDING INPUTS",IF(A273&gt;Inputs!$B$6,0,MIN((CE273+CF273+CG273),IF(Inputs!H23=1,Inputs!D23,MAX(Inputs!F23,ROUND(CE273*Inputs!E23+CF273+CG273,2))))))</f>
        <v>0</v>
      </c>
      <c r="CI273">
        <f>IF(Inputs!$B$27&lt;&gt;"Ready","PENDING INPUTS",IF(CE273&lt;=0,99,1+IF(AND(K273&gt;0,OR(K273&lt;CE273,AND(K273=CE273,0&lt;9))),1,0)+IF(AND(S273&gt;0,OR(S273&lt;CE273,AND(S273=CE273,1&lt;9))),1,0)+IF(AND(AA273&gt;0,OR(AA273&lt;CE273,AND(AA273=CE273,2&lt;9))),1,0)+IF(AND(AI273&gt;0,OR(AI273&lt;CE273,AND(AI273=CE273,3&lt;9))),1,0)+IF(AND(AQ273&gt;0,OR(AQ273&lt;CE273,AND(AQ273=CE273,4&lt;9))),1,0)+IF(AND(AY273&gt;0,OR(AY273&lt;CE273,AND(AY273=CE273,5&lt;9))),1,0)+IF(AND(BG273&gt;0,OR(BG273&lt;CE273,AND(BG273=CE273,6&lt;9))),1,0)+IF(AND(BO273&gt;0,OR(BO273&lt;CE273,AND(BO273=CE273,7&lt;9))),1,0)+IF(AND(BW273&gt;0,OR(BW273&lt;CE273,AND(BW273=CE273,8&lt;9))),1,0)))</f>
        <v>99</v>
      </c>
      <c r="CJ273" s="3">
        <f>IF(Inputs!$B$27&lt;&gt;"Ready","PENDING INPUTS",IF(A273&gt;Inputs!$B$6,0,MIN(MAX(0,(CE273+CF273+CG273)-CH273),MAX(0,C273-D273-(IF(O273&lt;CI273,K273+L273+M273-N273,0)+IF(W273&lt;CI273,S273+T273+U273-V273,0)+IF(AE273&lt;CI273,AA273+AB273+AC273-AD273,0)+IF(AM273&lt;CI273,AI273+AJ273+AK273-AL273,0)+IF(AU273&lt;CI273,AQ273+AR273+AS273-AT273,0)+IF(BC273&lt;CI273,AY273+AZ273+BA273-BB273,0)+IF(BK273&lt;CI273,BG273+BH273+BI273-BJ273,0)+IF(BS273&lt;CI273,BO273+BP273+BQ273-BR273,0)+IF(CA273&lt;CI273,BW273+BX273+BY273-BZ273,0)+IF(CI273&lt;CI273,CE273+CF273+CG273-CH273,0))))))</f>
        <v>0</v>
      </c>
      <c r="CK273" s="3">
        <f>IF(Inputs!$B$27&lt;&gt;"Ready","PENDING INPUTS",MIN((CE273+CF273+CG273),IF(D273&gt;C273,IF(D273=0,0,CH273*C273/D273),CH273+CJ273)))</f>
        <v>0</v>
      </c>
      <c r="CL273" s="3">
        <f>IF(Inputs!$B$27&lt;&gt;"Ready","PENDING INPUTS",MAX(0,(CE273+CF273+CG273)-CK273))</f>
        <v>0</v>
      </c>
    </row>
    <row r="274" spans="1:90" ht="27.95" customHeight="1" x14ac:dyDescent="0.25">
      <c r="A274">
        <v>270</v>
      </c>
      <c r="B274" s="13">
        <f>IF(Inputs!$B$27&lt;&gt;"Ready","PENDING INPUTS",EDATE(Inputs!$B$5,A274-1))</f>
        <v>54483</v>
      </c>
      <c r="C274" s="3">
        <f>IF(Inputs!$B$27&lt;&gt;"Ready","PENDING INPUTS",IF(A274&lt;=Inputs!$B$6,MAX(0,Inputs!$B$4+IF(A274=Inputs!$B$7,Inputs!$B$8,0)+IF(A274=Inputs!$B$9,Inputs!$B$10,0)),0))</f>
        <v>0</v>
      </c>
      <c r="D274" s="3">
        <f>IF(Inputs!$B$27&lt;&gt;"Ready","PENDING INPUTS",SUM(N274,V274,AD274,AL274,AT274,BB274,BJ274,BR274,BZ274,CH274))</f>
        <v>0</v>
      </c>
      <c r="E274" s="3">
        <f>IF(Inputs!$B$27&lt;&gt;"Ready","PENDING INPUTS",MAX(0,D274-C274))</f>
        <v>0</v>
      </c>
      <c r="F274" s="3">
        <f>IF(Inputs!$B$27&lt;&gt;"Ready","PENDING INPUTS",SUM(Q274,Y274,AG274,AO274,AW274,BE274,BM274,BU274,CC274,CK274))</f>
        <v>0</v>
      </c>
      <c r="G274" s="3">
        <f>IF(Inputs!$B$27&lt;&gt;"Ready","PENDING INPUTS",SUM(L274,T274,AB274,AJ274,AR274,AZ274,BH274,BP274,BX274,CF274))</f>
        <v>0</v>
      </c>
      <c r="H274" s="3">
        <f>IF(Inputs!$B$27&lt;&gt;"Ready","PENDING INPUTS",SUM(M274,U274,AC274,AK274,AS274,BA274,BI274,BQ274,BY274,CG274))</f>
        <v>0</v>
      </c>
      <c r="I274" s="3">
        <f>IF(Inputs!$B$27&lt;&gt;"Ready","PENDING INPUTS",SUM(R274,Z274,AH274,AP274,AX274,BF274,BN274,BV274,CD274,CL274))</f>
        <v>0</v>
      </c>
      <c r="J274" t="str">
        <f>IF(Inputs!$B$27&lt;&gt;"Ready","PENDING INPUTS",IF(A274&gt;Inputs!$B$6,"Beyond horizon",IF(E274&gt;0.005,"MINIMUM SHORTFALL",IF(I274&lt;0.005,"Paid off","In progress"))))</f>
        <v>Beyond horizon</v>
      </c>
      <c r="K274" s="3">
        <f>IF(Inputs!$B$27&lt;&gt;"Ready","PENDING INPUTS",R273)</f>
        <v>0</v>
      </c>
      <c r="L274" s="3">
        <f>IF(Inputs!$B$27&lt;&gt;"Ready","PENDING INPUTS",IF(A274&lt;=Inputs!$B$6,ROUND(K274*Inputs!C14/12,2),0))</f>
        <v>0</v>
      </c>
      <c r="M274" s="3">
        <f>IF(Inputs!$B$27&lt;&gt;"Ready","PENDING INPUTS",IF(AND(A274&lt;=Inputs!$B$6,K274&gt;0),Inputs!G14,0))</f>
        <v>0</v>
      </c>
      <c r="N274" s="3">
        <f>IF(Inputs!$B$27&lt;&gt;"Ready","PENDING INPUTS",IF(A274&gt;Inputs!$B$6,0,MIN((K274+L274+M274),IF(Inputs!H14=1,Inputs!D14,MAX(Inputs!F14,ROUND(K274*Inputs!E14+L274+M274,2))))))</f>
        <v>0</v>
      </c>
      <c r="O274">
        <f>IF(Inputs!$B$27&lt;&gt;"Ready","PENDING INPUTS",IF(K274&lt;=0,99,1+IF(AND(S274&gt;0,OR(S274&lt;K274,AND(S274=K274,1&lt;0))),1,0)+IF(AND(AA274&gt;0,OR(AA274&lt;K274,AND(AA274=K274,2&lt;0))),1,0)+IF(AND(AI274&gt;0,OR(AI274&lt;K274,AND(AI274=K274,3&lt;0))),1,0)+IF(AND(AQ274&gt;0,OR(AQ274&lt;K274,AND(AQ274=K274,4&lt;0))),1,0)+IF(AND(AY274&gt;0,OR(AY274&lt;K274,AND(AY274=K274,5&lt;0))),1,0)+IF(AND(BG274&gt;0,OR(BG274&lt;K274,AND(BG274=K274,6&lt;0))),1,0)+IF(AND(BO274&gt;0,OR(BO274&lt;K274,AND(BO274=K274,7&lt;0))),1,0)+IF(AND(BW274&gt;0,OR(BW274&lt;K274,AND(BW274=K274,8&lt;0))),1,0)+IF(AND(CE274&gt;0,OR(CE274&lt;K274,AND(CE274=K274,9&lt;0))),1,0)))</f>
        <v>99</v>
      </c>
      <c r="P274" s="3">
        <f>IF(Inputs!$B$27&lt;&gt;"Ready","PENDING INPUTS",IF(A274&gt;Inputs!$B$6,0,MIN(MAX(0,(K274+L274+M274)-N274),MAX(0,C274-D274-(IF(O274&lt;O274,K274+L274+M274-N274,0)+IF(W274&lt;O274,S274+T274+U274-V274,0)+IF(AE274&lt;O274,AA274+AB274+AC274-AD274,0)+IF(AM274&lt;O274,AI274+AJ274+AK274-AL274,0)+IF(AU274&lt;O274,AQ274+AR274+AS274-AT274,0)+IF(BC274&lt;O274,AY274+AZ274+BA274-BB274,0)+IF(BK274&lt;O274,BG274+BH274+BI274-BJ274,0)+IF(BS274&lt;O274,BO274+BP274+BQ274-BR274,0)+IF(CA274&lt;O274,BW274+BX274+BY274-BZ274,0)+IF(CI274&lt;O274,CE274+CF274+CG274-CH274,0))))))</f>
        <v>0</v>
      </c>
      <c r="Q274" s="3">
        <f>IF(Inputs!$B$27&lt;&gt;"Ready","PENDING INPUTS",MIN((K274+L274+M274),IF(D274&gt;C274,IF(D274=0,0,N274*C274/D274),N274+P274)))</f>
        <v>0</v>
      </c>
      <c r="R274" s="3">
        <f>IF(Inputs!$B$27&lt;&gt;"Ready","PENDING INPUTS",MAX(0,(K274+L274+M274)-Q274))</f>
        <v>0</v>
      </c>
      <c r="S274" s="3">
        <f>IF(Inputs!$B$27&lt;&gt;"Ready","PENDING INPUTS",Z273)</f>
        <v>0</v>
      </c>
      <c r="T274" s="3">
        <f>IF(Inputs!$B$27&lt;&gt;"Ready","PENDING INPUTS",IF(A274&lt;=Inputs!$B$6,ROUND(S274*Inputs!C15/12,2),0))</f>
        <v>0</v>
      </c>
      <c r="U274" s="3">
        <f>IF(Inputs!$B$27&lt;&gt;"Ready","PENDING INPUTS",IF(AND(A274&lt;=Inputs!$B$6,S274&gt;0),Inputs!G15,0))</f>
        <v>0</v>
      </c>
      <c r="V274" s="3">
        <f>IF(Inputs!$B$27&lt;&gt;"Ready","PENDING INPUTS",IF(A274&gt;Inputs!$B$6,0,MIN((S274+T274+U274),IF(Inputs!H15=1,Inputs!D15,MAX(Inputs!F15,ROUND(S274*Inputs!E15+T274+U274,2))))))</f>
        <v>0</v>
      </c>
      <c r="W274">
        <f>IF(Inputs!$B$27&lt;&gt;"Ready","PENDING INPUTS",IF(S274&lt;=0,99,1+IF(AND(K274&gt;0,OR(K274&lt;S274,AND(K274=S274,0&lt;1))),1,0)+IF(AND(AA274&gt;0,OR(AA274&lt;S274,AND(AA274=S274,2&lt;1))),1,0)+IF(AND(AI274&gt;0,OR(AI274&lt;S274,AND(AI274=S274,3&lt;1))),1,0)+IF(AND(AQ274&gt;0,OR(AQ274&lt;S274,AND(AQ274=S274,4&lt;1))),1,0)+IF(AND(AY274&gt;0,OR(AY274&lt;S274,AND(AY274=S274,5&lt;1))),1,0)+IF(AND(BG274&gt;0,OR(BG274&lt;S274,AND(BG274=S274,6&lt;1))),1,0)+IF(AND(BO274&gt;0,OR(BO274&lt;S274,AND(BO274=S274,7&lt;1))),1,0)+IF(AND(BW274&gt;0,OR(BW274&lt;S274,AND(BW274=S274,8&lt;1))),1,0)+IF(AND(CE274&gt;0,OR(CE274&lt;S274,AND(CE274=S274,9&lt;1))),1,0)))</f>
        <v>99</v>
      </c>
      <c r="X274" s="3">
        <f>IF(Inputs!$B$27&lt;&gt;"Ready","PENDING INPUTS",IF(A274&gt;Inputs!$B$6,0,MIN(MAX(0,(S274+T274+U274)-V274),MAX(0,C274-D274-(IF(O274&lt;W274,K274+L274+M274-N274,0)+IF(W274&lt;W274,S274+T274+U274-V274,0)+IF(AE274&lt;W274,AA274+AB274+AC274-AD274,0)+IF(AM274&lt;W274,AI274+AJ274+AK274-AL274,0)+IF(AU274&lt;W274,AQ274+AR274+AS274-AT274,0)+IF(BC274&lt;W274,AY274+AZ274+BA274-BB274,0)+IF(BK274&lt;W274,BG274+BH274+BI274-BJ274,0)+IF(BS274&lt;W274,BO274+BP274+BQ274-BR274,0)+IF(CA274&lt;W274,BW274+BX274+BY274-BZ274,0)+IF(CI274&lt;W274,CE274+CF274+CG274-CH274,0))))))</f>
        <v>0</v>
      </c>
      <c r="Y274" s="3">
        <f>IF(Inputs!$B$27&lt;&gt;"Ready","PENDING INPUTS",MIN((S274+T274+U274),IF(D274&gt;C274,IF(D274=0,0,V274*C274/D274),V274+X274)))</f>
        <v>0</v>
      </c>
      <c r="Z274" s="3">
        <f>IF(Inputs!$B$27&lt;&gt;"Ready","PENDING INPUTS",MAX(0,(S274+T274+U274)-Y274))</f>
        <v>0</v>
      </c>
      <c r="AA274" s="3">
        <f>IF(Inputs!$B$27&lt;&gt;"Ready","PENDING INPUTS",AH273)</f>
        <v>0</v>
      </c>
      <c r="AB274" s="3">
        <f>IF(Inputs!$B$27&lt;&gt;"Ready","PENDING INPUTS",IF(A274&lt;=Inputs!$B$6,ROUND(AA274*Inputs!C16/12,2),0))</f>
        <v>0</v>
      </c>
      <c r="AC274" s="3">
        <f>IF(Inputs!$B$27&lt;&gt;"Ready","PENDING INPUTS",IF(AND(A274&lt;=Inputs!$B$6,AA274&gt;0),Inputs!G16,0))</f>
        <v>0</v>
      </c>
      <c r="AD274" s="3">
        <f>IF(Inputs!$B$27&lt;&gt;"Ready","PENDING INPUTS",IF(A274&gt;Inputs!$B$6,0,MIN((AA274+AB274+AC274),IF(Inputs!H16=1,Inputs!D16,MAX(Inputs!F16,ROUND(AA274*Inputs!E16+AB274+AC274,2))))))</f>
        <v>0</v>
      </c>
      <c r="AE274">
        <f>IF(Inputs!$B$27&lt;&gt;"Ready","PENDING INPUTS",IF(AA274&lt;=0,99,1+IF(AND(K274&gt;0,OR(K274&lt;AA274,AND(K274=AA274,0&lt;2))),1,0)+IF(AND(S274&gt;0,OR(S274&lt;AA274,AND(S274=AA274,1&lt;2))),1,0)+IF(AND(AI274&gt;0,OR(AI274&lt;AA274,AND(AI274=AA274,3&lt;2))),1,0)+IF(AND(AQ274&gt;0,OR(AQ274&lt;AA274,AND(AQ274=AA274,4&lt;2))),1,0)+IF(AND(AY274&gt;0,OR(AY274&lt;AA274,AND(AY274=AA274,5&lt;2))),1,0)+IF(AND(BG274&gt;0,OR(BG274&lt;AA274,AND(BG274=AA274,6&lt;2))),1,0)+IF(AND(BO274&gt;0,OR(BO274&lt;AA274,AND(BO274=AA274,7&lt;2))),1,0)+IF(AND(BW274&gt;0,OR(BW274&lt;AA274,AND(BW274=AA274,8&lt;2))),1,0)+IF(AND(CE274&gt;0,OR(CE274&lt;AA274,AND(CE274=AA274,9&lt;2))),1,0)))</f>
        <v>99</v>
      </c>
      <c r="AF274" s="3">
        <f>IF(Inputs!$B$27&lt;&gt;"Ready","PENDING INPUTS",IF(A274&gt;Inputs!$B$6,0,MIN(MAX(0,(AA274+AB274+AC274)-AD274),MAX(0,C274-D274-(IF(O274&lt;AE274,K274+L274+M274-N274,0)+IF(W274&lt;AE274,S274+T274+U274-V274,0)+IF(AE274&lt;AE274,AA274+AB274+AC274-AD274,0)+IF(AM274&lt;AE274,AI274+AJ274+AK274-AL274,0)+IF(AU274&lt;AE274,AQ274+AR274+AS274-AT274,0)+IF(BC274&lt;AE274,AY274+AZ274+BA274-BB274,0)+IF(BK274&lt;AE274,BG274+BH274+BI274-BJ274,0)+IF(BS274&lt;AE274,BO274+BP274+BQ274-BR274,0)+IF(CA274&lt;AE274,BW274+BX274+BY274-BZ274,0)+IF(CI274&lt;AE274,CE274+CF274+CG274-CH274,0))))))</f>
        <v>0</v>
      </c>
      <c r="AG274" s="3">
        <f>IF(Inputs!$B$27&lt;&gt;"Ready","PENDING INPUTS",MIN((AA274+AB274+AC274),IF(D274&gt;C274,IF(D274=0,0,AD274*C274/D274),AD274+AF274)))</f>
        <v>0</v>
      </c>
      <c r="AH274" s="3">
        <f>IF(Inputs!$B$27&lt;&gt;"Ready","PENDING INPUTS",MAX(0,(AA274+AB274+AC274)-AG274))</f>
        <v>0</v>
      </c>
      <c r="AI274" s="3">
        <f>IF(Inputs!$B$27&lt;&gt;"Ready","PENDING INPUTS",AP273)</f>
        <v>0</v>
      </c>
      <c r="AJ274" s="3">
        <f>IF(Inputs!$B$27&lt;&gt;"Ready","PENDING INPUTS",IF(A274&lt;=Inputs!$B$6,ROUND(AI274*Inputs!C17/12,2),0))</f>
        <v>0</v>
      </c>
      <c r="AK274" s="3">
        <f>IF(Inputs!$B$27&lt;&gt;"Ready","PENDING INPUTS",IF(AND(A274&lt;=Inputs!$B$6,AI274&gt;0),Inputs!G17,0))</f>
        <v>0</v>
      </c>
      <c r="AL274" s="3">
        <f>IF(Inputs!$B$27&lt;&gt;"Ready","PENDING INPUTS",IF(A274&gt;Inputs!$B$6,0,MIN((AI274+AJ274+AK274),IF(Inputs!H17=1,Inputs!D17,MAX(Inputs!F17,ROUND(AI274*Inputs!E17+AJ274+AK274,2))))))</f>
        <v>0</v>
      </c>
      <c r="AM274">
        <f>IF(Inputs!$B$27&lt;&gt;"Ready","PENDING INPUTS",IF(AI274&lt;=0,99,1+IF(AND(K274&gt;0,OR(K274&lt;AI274,AND(K274=AI274,0&lt;3))),1,0)+IF(AND(S274&gt;0,OR(S274&lt;AI274,AND(S274=AI274,1&lt;3))),1,0)+IF(AND(AA274&gt;0,OR(AA274&lt;AI274,AND(AA274=AI274,2&lt;3))),1,0)+IF(AND(AQ274&gt;0,OR(AQ274&lt;AI274,AND(AQ274=AI274,4&lt;3))),1,0)+IF(AND(AY274&gt;0,OR(AY274&lt;AI274,AND(AY274=AI274,5&lt;3))),1,0)+IF(AND(BG274&gt;0,OR(BG274&lt;AI274,AND(BG274=AI274,6&lt;3))),1,0)+IF(AND(BO274&gt;0,OR(BO274&lt;AI274,AND(BO274=AI274,7&lt;3))),1,0)+IF(AND(BW274&gt;0,OR(BW274&lt;AI274,AND(BW274=AI274,8&lt;3))),1,0)+IF(AND(CE274&gt;0,OR(CE274&lt;AI274,AND(CE274=AI274,9&lt;3))),1,0)))</f>
        <v>99</v>
      </c>
      <c r="AN274" s="3">
        <f>IF(Inputs!$B$27&lt;&gt;"Ready","PENDING INPUTS",IF(A274&gt;Inputs!$B$6,0,MIN(MAX(0,(AI274+AJ274+AK274)-AL274),MAX(0,C274-D274-(IF(O274&lt;AM274,K274+L274+M274-N274,0)+IF(W274&lt;AM274,S274+T274+U274-V274,0)+IF(AE274&lt;AM274,AA274+AB274+AC274-AD274,0)+IF(AM274&lt;AM274,AI274+AJ274+AK274-AL274,0)+IF(AU274&lt;AM274,AQ274+AR274+AS274-AT274,0)+IF(BC274&lt;AM274,AY274+AZ274+BA274-BB274,0)+IF(BK274&lt;AM274,BG274+BH274+BI274-BJ274,0)+IF(BS274&lt;AM274,BO274+BP274+BQ274-BR274,0)+IF(CA274&lt;AM274,BW274+BX274+BY274-BZ274,0)+IF(CI274&lt;AM274,CE274+CF274+CG274-CH274,0))))))</f>
        <v>0</v>
      </c>
      <c r="AO274" s="3">
        <f>IF(Inputs!$B$27&lt;&gt;"Ready","PENDING INPUTS",MIN((AI274+AJ274+AK274),IF(D274&gt;C274,IF(D274=0,0,AL274*C274/D274),AL274+AN274)))</f>
        <v>0</v>
      </c>
      <c r="AP274" s="3">
        <f>IF(Inputs!$B$27&lt;&gt;"Ready","PENDING INPUTS",MAX(0,(AI274+AJ274+AK274)-AO274))</f>
        <v>0</v>
      </c>
      <c r="AQ274" s="3">
        <f>IF(Inputs!$B$27&lt;&gt;"Ready","PENDING INPUTS",AX273)</f>
        <v>0</v>
      </c>
      <c r="AR274" s="3">
        <f>IF(Inputs!$B$27&lt;&gt;"Ready","PENDING INPUTS",IF(A274&lt;=Inputs!$B$6,ROUND(AQ274*Inputs!C18/12,2),0))</f>
        <v>0</v>
      </c>
      <c r="AS274" s="3">
        <f>IF(Inputs!$B$27&lt;&gt;"Ready","PENDING INPUTS",IF(AND(A274&lt;=Inputs!$B$6,AQ274&gt;0),Inputs!G18,0))</f>
        <v>0</v>
      </c>
      <c r="AT274" s="3">
        <f>IF(Inputs!$B$27&lt;&gt;"Ready","PENDING INPUTS",IF(A274&gt;Inputs!$B$6,0,MIN((AQ274+AR274+AS274),IF(Inputs!H18=1,Inputs!D18,MAX(Inputs!F18,ROUND(AQ274*Inputs!E18+AR274+AS274,2))))))</f>
        <v>0</v>
      </c>
      <c r="AU274">
        <f>IF(Inputs!$B$27&lt;&gt;"Ready","PENDING INPUTS",IF(AQ274&lt;=0,99,1+IF(AND(K274&gt;0,OR(K274&lt;AQ274,AND(K274=AQ274,0&lt;4))),1,0)+IF(AND(S274&gt;0,OR(S274&lt;AQ274,AND(S274=AQ274,1&lt;4))),1,0)+IF(AND(AA274&gt;0,OR(AA274&lt;AQ274,AND(AA274=AQ274,2&lt;4))),1,0)+IF(AND(AI274&gt;0,OR(AI274&lt;AQ274,AND(AI274=AQ274,3&lt;4))),1,0)+IF(AND(AY274&gt;0,OR(AY274&lt;AQ274,AND(AY274=AQ274,5&lt;4))),1,0)+IF(AND(BG274&gt;0,OR(BG274&lt;AQ274,AND(BG274=AQ274,6&lt;4))),1,0)+IF(AND(BO274&gt;0,OR(BO274&lt;AQ274,AND(BO274=AQ274,7&lt;4))),1,0)+IF(AND(BW274&gt;0,OR(BW274&lt;AQ274,AND(BW274=AQ274,8&lt;4))),1,0)+IF(AND(CE274&gt;0,OR(CE274&lt;AQ274,AND(CE274=AQ274,9&lt;4))),1,0)))</f>
        <v>99</v>
      </c>
      <c r="AV274" s="3">
        <f>IF(Inputs!$B$27&lt;&gt;"Ready","PENDING INPUTS",IF(A274&gt;Inputs!$B$6,0,MIN(MAX(0,(AQ274+AR274+AS274)-AT274),MAX(0,C274-D274-(IF(O274&lt;AU274,K274+L274+M274-N274,0)+IF(W274&lt;AU274,S274+T274+U274-V274,0)+IF(AE274&lt;AU274,AA274+AB274+AC274-AD274,0)+IF(AM274&lt;AU274,AI274+AJ274+AK274-AL274,0)+IF(AU274&lt;AU274,AQ274+AR274+AS274-AT274,0)+IF(BC274&lt;AU274,AY274+AZ274+BA274-BB274,0)+IF(BK274&lt;AU274,BG274+BH274+BI274-BJ274,0)+IF(BS274&lt;AU274,BO274+BP274+BQ274-BR274,0)+IF(CA274&lt;AU274,BW274+BX274+BY274-BZ274,0)+IF(CI274&lt;AU274,CE274+CF274+CG274-CH274,0))))))</f>
        <v>0</v>
      </c>
      <c r="AW274" s="3">
        <f>IF(Inputs!$B$27&lt;&gt;"Ready","PENDING INPUTS",MIN((AQ274+AR274+AS274),IF(D274&gt;C274,IF(D274=0,0,AT274*C274/D274),AT274+AV274)))</f>
        <v>0</v>
      </c>
      <c r="AX274" s="3">
        <f>IF(Inputs!$B$27&lt;&gt;"Ready","PENDING INPUTS",MAX(0,(AQ274+AR274+AS274)-AW274))</f>
        <v>0</v>
      </c>
      <c r="AY274" s="3">
        <f>IF(Inputs!$B$27&lt;&gt;"Ready","PENDING INPUTS",BF273)</f>
        <v>0</v>
      </c>
      <c r="AZ274" s="3">
        <f>IF(Inputs!$B$27&lt;&gt;"Ready","PENDING INPUTS",IF(A274&lt;=Inputs!$B$6,ROUND(AY274*Inputs!C19/12,2),0))</f>
        <v>0</v>
      </c>
      <c r="BA274" s="3">
        <f>IF(Inputs!$B$27&lt;&gt;"Ready","PENDING INPUTS",IF(AND(A274&lt;=Inputs!$B$6,AY274&gt;0),Inputs!G19,0))</f>
        <v>0</v>
      </c>
      <c r="BB274" s="3">
        <f>IF(Inputs!$B$27&lt;&gt;"Ready","PENDING INPUTS",IF(A274&gt;Inputs!$B$6,0,MIN((AY274+AZ274+BA274),IF(Inputs!H19=1,Inputs!D19,MAX(Inputs!F19,ROUND(AY274*Inputs!E19+AZ274+BA274,2))))))</f>
        <v>0</v>
      </c>
      <c r="BC274">
        <f>IF(Inputs!$B$27&lt;&gt;"Ready","PENDING INPUTS",IF(AY274&lt;=0,99,1+IF(AND(K274&gt;0,OR(K274&lt;AY274,AND(K274=AY274,0&lt;5))),1,0)+IF(AND(S274&gt;0,OR(S274&lt;AY274,AND(S274=AY274,1&lt;5))),1,0)+IF(AND(AA274&gt;0,OR(AA274&lt;AY274,AND(AA274=AY274,2&lt;5))),1,0)+IF(AND(AI274&gt;0,OR(AI274&lt;AY274,AND(AI274=AY274,3&lt;5))),1,0)+IF(AND(AQ274&gt;0,OR(AQ274&lt;AY274,AND(AQ274=AY274,4&lt;5))),1,0)+IF(AND(BG274&gt;0,OR(BG274&lt;AY274,AND(BG274=AY274,6&lt;5))),1,0)+IF(AND(BO274&gt;0,OR(BO274&lt;AY274,AND(BO274=AY274,7&lt;5))),1,0)+IF(AND(BW274&gt;0,OR(BW274&lt;AY274,AND(BW274=AY274,8&lt;5))),1,0)+IF(AND(CE274&gt;0,OR(CE274&lt;AY274,AND(CE274=AY274,9&lt;5))),1,0)))</f>
        <v>99</v>
      </c>
      <c r="BD274" s="3">
        <f>IF(Inputs!$B$27&lt;&gt;"Ready","PENDING INPUTS",IF(A274&gt;Inputs!$B$6,0,MIN(MAX(0,(AY274+AZ274+BA274)-BB274),MAX(0,C274-D274-(IF(O274&lt;BC274,K274+L274+M274-N274,0)+IF(W274&lt;BC274,S274+T274+U274-V274,0)+IF(AE274&lt;BC274,AA274+AB274+AC274-AD274,0)+IF(AM274&lt;BC274,AI274+AJ274+AK274-AL274,0)+IF(AU274&lt;BC274,AQ274+AR274+AS274-AT274,0)+IF(BC274&lt;BC274,AY274+AZ274+BA274-BB274,0)+IF(BK274&lt;BC274,BG274+BH274+BI274-BJ274,0)+IF(BS274&lt;BC274,BO274+BP274+BQ274-BR274,0)+IF(CA274&lt;BC274,BW274+BX274+BY274-BZ274,0)+IF(CI274&lt;BC274,CE274+CF274+CG274-CH274,0))))))</f>
        <v>0</v>
      </c>
      <c r="BE274" s="3">
        <f>IF(Inputs!$B$27&lt;&gt;"Ready","PENDING INPUTS",MIN((AY274+AZ274+BA274),IF(D274&gt;C274,IF(D274=0,0,BB274*C274/D274),BB274+BD274)))</f>
        <v>0</v>
      </c>
      <c r="BF274" s="3">
        <f>IF(Inputs!$B$27&lt;&gt;"Ready","PENDING INPUTS",MAX(0,(AY274+AZ274+BA274)-BE274))</f>
        <v>0</v>
      </c>
      <c r="BG274" s="3">
        <f>IF(Inputs!$B$27&lt;&gt;"Ready","PENDING INPUTS",BN273)</f>
        <v>0</v>
      </c>
      <c r="BH274" s="3">
        <f>IF(Inputs!$B$27&lt;&gt;"Ready","PENDING INPUTS",IF(A274&lt;=Inputs!$B$6,ROUND(BG274*Inputs!C20/12,2),0))</f>
        <v>0</v>
      </c>
      <c r="BI274" s="3">
        <f>IF(Inputs!$B$27&lt;&gt;"Ready","PENDING INPUTS",IF(AND(A274&lt;=Inputs!$B$6,BG274&gt;0),Inputs!G20,0))</f>
        <v>0</v>
      </c>
      <c r="BJ274" s="3">
        <f>IF(Inputs!$B$27&lt;&gt;"Ready","PENDING INPUTS",IF(A274&gt;Inputs!$B$6,0,MIN((BG274+BH274+BI274),IF(Inputs!H20=1,Inputs!D20,MAX(Inputs!F20,ROUND(BG274*Inputs!E20+BH274+BI274,2))))))</f>
        <v>0</v>
      </c>
      <c r="BK274">
        <f>IF(Inputs!$B$27&lt;&gt;"Ready","PENDING INPUTS",IF(BG274&lt;=0,99,1+IF(AND(K274&gt;0,OR(K274&lt;BG274,AND(K274=BG274,0&lt;6))),1,0)+IF(AND(S274&gt;0,OR(S274&lt;BG274,AND(S274=BG274,1&lt;6))),1,0)+IF(AND(AA274&gt;0,OR(AA274&lt;BG274,AND(AA274=BG274,2&lt;6))),1,0)+IF(AND(AI274&gt;0,OR(AI274&lt;BG274,AND(AI274=BG274,3&lt;6))),1,0)+IF(AND(AQ274&gt;0,OR(AQ274&lt;BG274,AND(AQ274=BG274,4&lt;6))),1,0)+IF(AND(AY274&gt;0,OR(AY274&lt;BG274,AND(AY274=BG274,5&lt;6))),1,0)+IF(AND(BO274&gt;0,OR(BO274&lt;BG274,AND(BO274=BG274,7&lt;6))),1,0)+IF(AND(BW274&gt;0,OR(BW274&lt;BG274,AND(BW274=BG274,8&lt;6))),1,0)+IF(AND(CE274&gt;0,OR(CE274&lt;BG274,AND(CE274=BG274,9&lt;6))),1,0)))</f>
        <v>99</v>
      </c>
      <c r="BL274" s="3">
        <f>IF(Inputs!$B$27&lt;&gt;"Ready","PENDING INPUTS",IF(A274&gt;Inputs!$B$6,0,MIN(MAX(0,(BG274+BH274+BI274)-BJ274),MAX(0,C274-D274-(IF(O274&lt;BK274,K274+L274+M274-N274,0)+IF(W274&lt;BK274,S274+T274+U274-V274,0)+IF(AE274&lt;BK274,AA274+AB274+AC274-AD274,0)+IF(AM274&lt;BK274,AI274+AJ274+AK274-AL274,0)+IF(AU274&lt;BK274,AQ274+AR274+AS274-AT274,0)+IF(BC274&lt;BK274,AY274+AZ274+BA274-BB274,0)+IF(BK274&lt;BK274,BG274+BH274+BI274-BJ274,0)+IF(BS274&lt;BK274,BO274+BP274+BQ274-BR274,0)+IF(CA274&lt;BK274,BW274+BX274+BY274-BZ274,0)+IF(CI274&lt;BK274,CE274+CF274+CG274-CH274,0))))))</f>
        <v>0</v>
      </c>
      <c r="BM274" s="3">
        <f>IF(Inputs!$B$27&lt;&gt;"Ready","PENDING INPUTS",MIN((BG274+BH274+BI274),IF(D274&gt;C274,IF(D274=0,0,BJ274*C274/D274),BJ274+BL274)))</f>
        <v>0</v>
      </c>
      <c r="BN274" s="3">
        <f>IF(Inputs!$B$27&lt;&gt;"Ready","PENDING INPUTS",MAX(0,(BG274+BH274+BI274)-BM274))</f>
        <v>0</v>
      </c>
      <c r="BO274" s="3">
        <f>IF(Inputs!$B$27&lt;&gt;"Ready","PENDING INPUTS",BV273)</f>
        <v>0</v>
      </c>
      <c r="BP274" s="3">
        <f>IF(Inputs!$B$27&lt;&gt;"Ready","PENDING INPUTS",IF(A274&lt;=Inputs!$B$6,ROUND(BO274*Inputs!C21/12,2),0))</f>
        <v>0</v>
      </c>
      <c r="BQ274" s="3">
        <f>IF(Inputs!$B$27&lt;&gt;"Ready","PENDING INPUTS",IF(AND(A274&lt;=Inputs!$B$6,BO274&gt;0),Inputs!G21,0))</f>
        <v>0</v>
      </c>
      <c r="BR274" s="3">
        <f>IF(Inputs!$B$27&lt;&gt;"Ready","PENDING INPUTS",IF(A274&gt;Inputs!$B$6,0,MIN((BO274+BP274+BQ274),IF(Inputs!H21=1,Inputs!D21,MAX(Inputs!F21,ROUND(BO274*Inputs!E21+BP274+BQ274,2))))))</f>
        <v>0</v>
      </c>
      <c r="BS274">
        <f>IF(Inputs!$B$27&lt;&gt;"Ready","PENDING INPUTS",IF(BO274&lt;=0,99,1+IF(AND(K274&gt;0,OR(K274&lt;BO274,AND(K274=BO274,0&lt;7))),1,0)+IF(AND(S274&gt;0,OR(S274&lt;BO274,AND(S274=BO274,1&lt;7))),1,0)+IF(AND(AA274&gt;0,OR(AA274&lt;BO274,AND(AA274=BO274,2&lt;7))),1,0)+IF(AND(AI274&gt;0,OR(AI274&lt;BO274,AND(AI274=BO274,3&lt;7))),1,0)+IF(AND(AQ274&gt;0,OR(AQ274&lt;BO274,AND(AQ274=BO274,4&lt;7))),1,0)+IF(AND(AY274&gt;0,OR(AY274&lt;BO274,AND(AY274=BO274,5&lt;7))),1,0)+IF(AND(BG274&gt;0,OR(BG274&lt;BO274,AND(BG274=BO274,6&lt;7))),1,0)+IF(AND(BW274&gt;0,OR(BW274&lt;BO274,AND(BW274=BO274,8&lt;7))),1,0)+IF(AND(CE274&gt;0,OR(CE274&lt;BO274,AND(CE274=BO274,9&lt;7))),1,0)))</f>
        <v>99</v>
      </c>
      <c r="BT274" s="3">
        <f>IF(Inputs!$B$27&lt;&gt;"Ready","PENDING INPUTS",IF(A274&gt;Inputs!$B$6,0,MIN(MAX(0,(BO274+BP274+BQ274)-BR274),MAX(0,C274-D274-(IF(O274&lt;BS274,K274+L274+M274-N274,0)+IF(W274&lt;BS274,S274+T274+U274-V274,0)+IF(AE274&lt;BS274,AA274+AB274+AC274-AD274,0)+IF(AM274&lt;BS274,AI274+AJ274+AK274-AL274,0)+IF(AU274&lt;BS274,AQ274+AR274+AS274-AT274,0)+IF(BC274&lt;BS274,AY274+AZ274+BA274-BB274,0)+IF(BK274&lt;BS274,BG274+BH274+BI274-BJ274,0)+IF(BS274&lt;BS274,BO274+BP274+BQ274-BR274,0)+IF(CA274&lt;BS274,BW274+BX274+BY274-BZ274,0)+IF(CI274&lt;BS274,CE274+CF274+CG274-CH274,0))))))</f>
        <v>0</v>
      </c>
      <c r="BU274" s="3">
        <f>IF(Inputs!$B$27&lt;&gt;"Ready","PENDING INPUTS",MIN((BO274+BP274+BQ274),IF(D274&gt;C274,IF(D274=0,0,BR274*C274/D274),BR274+BT274)))</f>
        <v>0</v>
      </c>
      <c r="BV274" s="3">
        <f>IF(Inputs!$B$27&lt;&gt;"Ready","PENDING INPUTS",MAX(0,(BO274+BP274+BQ274)-BU274))</f>
        <v>0</v>
      </c>
      <c r="BW274" s="3">
        <f>IF(Inputs!$B$27&lt;&gt;"Ready","PENDING INPUTS",CD273)</f>
        <v>0</v>
      </c>
      <c r="BX274" s="3">
        <f>IF(Inputs!$B$27&lt;&gt;"Ready","PENDING INPUTS",IF(A274&lt;=Inputs!$B$6,ROUND(BW274*Inputs!C22/12,2),0))</f>
        <v>0</v>
      </c>
      <c r="BY274" s="3">
        <f>IF(Inputs!$B$27&lt;&gt;"Ready","PENDING INPUTS",IF(AND(A274&lt;=Inputs!$B$6,BW274&gt;0),Inputs!G22,0))</f>
        <v>0</v>
      </c>
      <c r="BZ274" s="3">
        <f>IF(Inputs!$B$27&lt;&gt;"Ready","PENDING INPUTS",IF(A274&gt;Inputs!$B$6,0,MIN((BW274+BX274+BY274),IF(Inputs!H22=1,Inputs!D22,MAX(Inputs!F22,ROUND(BW274*Inputs!E22+BX274+BY274,2))))))</f>
        <v>0</v>
      </c>
      <c r="CA274">
        <f>IF(Inputs!$B$27&lt;&gt;"Ready","PENDING INPUTS",IF(BW274&lt;=0,99,1+IF(AND(K274&gt;0,OR(K274&lt;BW274,AND(K274=BW274,0&lt;8))),1,0)+IF(AND(S274&gt;0,OR(S274&lt;BW274,AND(S274=BW274,1&lt;8))),1,0)+IF(AND(AA274&gt;0,OR(AA274&lt;BW274,AND(AA274=BW274,2&lt;8))),1,0)+IF(AND(AI274&gt;0,OR(AI274&lt;BW274,AND(AI274=BW274,3&lt;8))),1,0)+IF(AND(AQ274&gt;0,OR(AQ274&lt;BW274,AND(AQ274=BW274,4&lt;8))),1,0)+IF(AND(AY274&gt;0,OR(AY274&lt;BW274,AND(AY274=BW274,5&lt;8))),1,0)+IF(AND(BG274&gt;0,OR(BG274&lt;BW274,AND(BG274=BW274,6&lt;8))),1,0)+IF(AND(BO274&gt;0,OR(BO274&lt;BW274,AND(BO274=BW274,7&lt;8))),1,0)+IF(AND(CE274&gt;0,OR(CE274&lt;BW274,AND(CE274=BW274,9&lt;8))),1,0)))</f>
        <v>99</v>
      </c>
      <c r="CB274" s="3">
        <f>IF(Inputs!$B$27&lt;&gt;"Ready","PENDING INPUTS",IF(A274&gt;Inputs!$B$6,0,MIN(MAX(0,(BW274+BX274+BY274)-BZ274),MAX(0,C274-D274-(IF(O274&lt;CA274,K274+L274+M274-N274,0)+IF(W274&lt;CA274,S274+T274+U274-V274,0)+IF(AE274&lt;CA274,AA274+AB274+AC274-AD274,0)+IF(AM274&lt;CA274,AI274+AJ274+AK274-AL274,0)+IF(AU274&lt;CA274,AQ274+AR274+AS274-AT274,0)+IF(BC274&lt;CA274,AY274+AZ274+BA274-BB274,0)+IF(BK274&lt;CA274,BG274+BH274+BI274-BJ274,0)+IF(BS274&lt;CA274,BO274+BP274+BQ274-BR274,0)+IF(CA274&lt;CA274,BW274+BX274+BY274-BZ274,0)+IF(CI274&lt;CA274,CE274+CF274+CG274-CH274,0))))))</f>
        <v>0</v>
      </c>
      <c r="CC274" s="3">
        <f>IF(Inputs!$B$27&lt;&gt;"Ready","PENDING INPUTS",MIN((BW274+BX274+BY274),IF(D274&gt;C274,IF(D274=0,0,BZ274*C274/D274),BZ274+CB274)))</f>
        <v>0</v>
      </c>
      <c r="CD274" s="3">
        <f>IF(Inputs!$B$27&lt;&gt;"Ready","PENDING INPUTS",MAX(0,(BW274+BX274+BY274)-CC274))</f>
        <v>0</v>
      </c>
      <c r="CE274" s="3">
        <f>IF(Inputs!$B$27&lt;&gt;"Ready","PENDING INPUTS",CL273)</f>
        <v>0</v>
      </c>
      <c r="CF274" s="3">
        <f>IF(Inputs!$B$27&lt;&gt;"Ready","PENDING INPUTS",IF(A274&lt;=Inputs!$B$6,ROUND(CE274*Inputs!C23/12,2),0))</f>
        <v>0</v>
      </c>
      <c r="CG274" s="3">
        <f>IF(Inputs!$B$27&lt;&gt;"Ready","PENDING INPUTS",IF(AND(A274&lt;=Inputs!$B$6,CE274&gt;0),Inputs!G23,0))</f>
        <v>0</v>
      </c>
      <c r="CH274" s="3">
        <f>IF(Inputs!$B$27&lt;&gt;"Ready","PENDING INPUTS",IF(A274&gt;Inputs!$B$6,0,MIN((CE274+CF274+CG274),IF(Inputs!H23=1,Inputs!D23,MAX(Inputs!F23,ROUND(CE274*Inputs!E23+CF274+CG274,2))))))</f>
        <v>0</v>
      </c>
      <c r="CI274">
        <f>IF(Inputs!$B$27&lt;&gt;"Ready","PENDING INPUTS",IF(CE274&lt;=0,99,1+IF(AND(K274&gt;0,OR(K274&lt;CE274,AND(K274=CE274,0&lt;9))),1,0)+IF(AND(S274&gt;0,OR(S274&lt;CE274,AND(S274=CE274,1&lt;9))),1,0)+IF(AND(AA274&gt;0,OR(AA274&lt;CE274,AND(AA274=CE274,2&lt;9))),1,0)+IF(AND(AI274&gt;0,OR(AI274&lt;CE274,AND(AI274=CE274,3&lt;9))),1,0)+IF(AND(AQ274&gt;0,OR(AQ274&lt;CE274,AND(AQ274=CE274,4&lt;9))),1,0)+IF(AND(AY274&gt;0,OR(AY274&lt;CE274,AND(AY274=CE274,5&lt;9))),1,0)+IF(AND(BG274&gt;0,OR(BG274&lt;CE274,AND(BG274=CE274,6&lt;9))),1,0)+IF(AND(BO274&gt;0,OR(BO274&lt;CE274,AND(BO274=CE274,7&lt;9))),1,0)+IF(AND(BW274&gt;0,OR(BW274&lt;CE274,AND(BW274=CE274,8&lt;9))),1,0)))</f>
        <v>99</v>
      </c>
      <c r="CJ274" s="3">
        <f>IF(Inputs!$B$27&lt;&gt;"Ready","PENDING INPUTS",IF(A274&gt;Inputs!$B$6,0,MIN(MAX(0,(CE274+CF274+CG274)-CH274),MAX(0,C274-D274-(IF(O274&lt;CI274,K274+L274+M274-N274,0)+IF(W274&lt;CI274,S274+T274+U274-V274,0)+IF(AE274&lt;CI274,AA274+AB274+AC274-AD274,0)+IF(AM274&lt;CI274,AI274+AJ274+AK274-AL274,0)+IF(AU274&lt;CI274,AQ274+AR274+AS274-AT274,0)+IF(BC274&lt;CI274,AY274+AZ274+BA274-BB274,0)+IF(BK274&lt;CI274,BG274+BH274+BI274-BJ274,0)+IF(BS274&lt;CI274,BO274+BP274+BQ274-BR274,0)+IF(CA274&lt;CI274,BW274+BX274+BY274-BZ274,0)+IF(CI274&lt;CI274,CE274+CF274+CG274-CH274,0))))))</f>
        <v>0</v>
      </c>
      <c r="CK274" s="3">
        <f>IF(Inputs!$B$27&lt;&gt;"Ready","PENDING INPUTS",MIN((CE274+CF274+CG274),IF(D274&gt;C274,IF(D274=0,0,CH274*C274/D274),CH274+CJ274)))</f>
        <v>0</v>
      </c>
      <c r="CL274" s="3">
        <f>IF(Inputs!$B$27&lt;&gt;"Ready","PENDING INPUTS",MAX(0,(CE274+CF274+CG274)-CK274))</f>
        <v>0</v>
      </c>
    </row>
    <row r="275" spans="1:90" ht="27.95" customHeight="1" x14ac:dyDescent="0.25">
      <c r="A275">
        <v>271</v>
      </c>
      <c r="B275" s="13">
        <f>IF(Inputs!$B$27&lt;&gt;"Ready","PENDING INPUTS",EDATE(Inputs!$B$5,A275-1))</f>
        <v>54514</v>
      </c>
      <c r="C275" s="3">
        <f>IF(Inputs!$B$27&lt;&gt;"Ready","PENDING INPUTS",IF(A275&lt;=Inputs!$B$6,MAX(0,Inputs!$B$4+IF(A275=Inputs!$B$7,Inputs!$B$8,0)+IF(A275=Inputs!$B$9,Inputs!$B$10,0)),0))</f>
        <v>0</v>
      </c>
      <c r="D275" s="3">
        <f>IF(Inputs!$B$27&lt;&gt;"Ready","PENDING INPUTS",SUM(N275,V275,AD275,AL275,AT275,BB275,BJ275,BR275,BZ275,CH275))</f>
        <v>0</v>
      </c>
      <c r="E275" s="3">
        <f>IF(Inputs!$B$27&lt;&gt;"Ready","PENDING INPUTS",MAX(0,D275-C275))</f>
        <v>0</v>
      </c>
      <c r="F275" s="3">
        <f>IF(Inputs!$B$27&lt;&gt;"Ready","PENDING INPUTS",SUM(Q275,Y275,AG275,AO275,AW275,BE275,BM275,BU275,CC275,CK275))</f>
        <v>0</v>
      </c>
      <c r="G275" s="3">
        <f>IF(Inputs!$B$27&lt;&gt;"Ready","PENDING INPUTS",SUM(L275,T275,AB275,AJ275,AR275,AZ275,BH275,BP275,BX275,CF275))</f>
        <v>0</v>
      </c>
      <c r="H275" s="3">
        <f>IF(Inputs!$B$27&lt;&gt;"Ready","PENDING INPUTS",SUM(M275,U275,AC275,AK275,AS275,BA275,BI275,BQ275,BY275,CG275))</f>
        <v>0</v>
      </c>
      <c r="I275" s="3">
        <f>IF(Inputs!$B$27&lt;&gt;"Ready","PENDING INPUTS",SUM(R275,Z275,AH275,AP275,AX275,BF275,BN275,BV275,CD275,CL275))</f>
        <v>0</v>
      </c>
      <c r="J275" t="str">
        <f>IF(Inputs!$B$27&lt;&gt;"Ready","PENDING INPUTS",IF(A275&gt;Inputs!$B$6,"Beyond horizon",IF(E275&gt;0.005,"MINIMUM SHORTFALL",IF(I275&lt;0.005,"Paid off","In progress"))))</f>
        <v>Beyond horizon</v>
      </c>
      <c r="K275" s="3">
        <f>IF(Inputs!$B$27&lt;&gt;"Ready","PENDING INPUTS",R274)</f>
        <v>0</v>
      </c>
      <c r="L275" s="3">
        <f>IF(Inputs!$B$27&lt;&gt;"Ready","PENDING INPUTS",IF(A275&lt;=Inputs!$B$6,ROUND(K275*Inputs!C14/12,2),0))</f>
        <v>0</v>
      </c>
      <c r="M275" s="3">
        <f>IF(Inputs!$B$27&lt;&gt;"Ready","PENDING INPUTS",IF(AND(A275&lt;=Inputs!$B$6,K275&gt;0),Inputs!G14,0))</f>
        <v>0</v>
      </c>
      <c r="N275" s="3">
        <f>IF(Inputs!$B$27&lt;&gt;"Ready","PENDING INPUTS",IF(A275&gt;Inputs!$B$6,0,MIN((K275+L275+M275),IF(Inputs!H14=1,Inputs!D14,MAX(Inputs!F14,ROUND(K275*Inputs!E14+L275+M275,2))))))</f>
        <v>0</v>
      </c>
      <c r="O275">
        <f>IF(Inputs!$B$27&lt;&gt;"Ready","PENDING INPUTS",IF(K275&lt;=0,99,1+IF(AND(S275&gt;0,OR(S275&lt;K275,AND(S275=K275,1&lt;0))),1,0)+IF(AND(AA275&gt;0,OR(AA275&lt;K275,AND(AA275=K275,2&lt;0))),1,0)+IF(AND(AI275&gt;0,OR(AI275&lt;K275,AND(AI275=K275,3&lt;0))),1,0)+IF(AND(AQ275&gt;0,OR(AQ275&lt;K275,AND(AQ275=K275,4&lt;0))),1,0)+IF(AND(AY275&gt;0,OR(AY275&lt;K275,AND(AY275=K275,5&lt;0))),1,0)+IF(AND(BG275&gt;0,OR(BG275&lt;K275,AND(BG275=K275,6&lt;0))),1,0)+IF(AND(BO275&gt;0,OR(BO275&lt;K275,AND(BO275=K275,7&lt;0))),1,0)+IF(AND(BW275&gt;0,OR(BW275&lt;K275,AND(BW275=K275,8&lt;0))),1,0)+IF(AND(CE275&gt;0,OR(CE275&lt;K275,AND(CE275=K275,9&lt;0))),1,0)))</f>
        <v>99</v>
      </c>
      <c r="P275" s="3">
        <f>IF(Inputs!$B$27&lt;&gt;"Ready","PENDING INPUTS",IF(A275&gt;Inputs!$B$6,0,MIN(MAX(0,(K275+L275+M275)-N275),MAX(0,C275-D275-(IF(O275&lt;O275,K275+L275+M275-N275,0)+IF(W275&lt;O275,S275+T275+U275-V275,0)+IF(AE275&lt;O275,AA275+AB275+AC275-AD275,0)+IF(AM275&lt;O275,AI275+AJ275+AK275-AL275,0)+IF(AU275&lt;O275,AQ275+AR275+AS275-AT275,0)+IF(BC275&lt;O275,AY275+AZ275+BA275-BB275,0)+IF(BK275&lt;O275,BG275+BH275+BI275-BJ275,0)+IF(BS275&lt;O275,BO275+BP275+BQ275-BR275,0)+IF(CA275&lt;O275,BW275+BX275+BY275-BZ275,0)+IF(CI275&lt;O275,CE275+CF275+CG275-CH275,0))))))</f>
        <v>0</v>
      </c>
      <c r="Q275" s="3">
        <f>IF(Inputs!$B$27&lt;&gt;"Ready","PENDING INPUTS",MIN((K275+L275+M275),IF(D275&gt;C275,IF(D275=0,0,N275*C275/D275),N275+P275)))</f>
        <v>0</v>
      </c>
      <c r="R275" s="3">
        <f>IF(Inputs!$B$27&lt;&gt;"Ready","PENDING INPUTS",MAX(0,(K275+L275+M275)-Q275))</f>
        <v>0</v>
      </c>
      <c r="S275" s="3">
        <f>IF(Inputs!$B$27&lt;&gt;"Ready","PENDING INPUTS",Z274)</f>
        <v>0</v>
      </c>
      <c r="T275" s="3">
        <f>IF(Inputs!$B$27&lt;&gt;"Ready","PENDING INPUTS",IF(A275&lt;=Inputs!$B$6,ROUND(S275*Inputs!C15/12,2),0))</f>
        <v>0</v>
      </c>
      <c r="U275" s="3">
        <f>IF(Inputs!$B$27&lt;&gt;"Ready","PENDING INPUTS",IF(AND(A275&lt;=Inputs!$B$6,S275&gt;0),Inputs!G15,0))</f>
        <v>0</v>
      </c>
      <c r="V275" s="3">
        <f>IF(Inputs!$B$27&lt;&gt;"Ready","PENDING INPUTS",IF(A275&gt;Inputs!$B$6,0,MIN((S275+T275+U275),IF(Inputs!H15=1,Inputs!D15,MAX(Inputs!F15,ROUND(S275*Inputs!E15+T275+U275,2))))))</f>
        <v>0</v>
      </c>
      <c r="W275">
        <f>IF(Inputs!$B$27&lt;&gt;"Ready","PENDING INPUTS",IF(S275&lt;=0,99,1+IF(AND(K275&gt;0,OR(K275&lt;S275,AND(K275=S275,0&lt;1))),1,0)+IF(AND(AA275&gt;0,OR(AA275&lt;S275,AND(AA275=S275,2&lt;1))),1,0)+IF(AND(AI275&gt;0,OR(AI275&lt;S275,AND(AI275=S275,3&lt;1))),1,0)+IF(AND(AQ275&gt;0,OR(AQ275&lt;S275,AND(AQ275=S275,4&lt;1))),1,0)+IF(AND(AY275&gt;0,OR(AY275&lt;S275,AND(AY275=S275,5&lt;1))),1,0)+IF(AND(BG275&gt;0,OR(BG275&lt;S275,AND(BG275=S275,6&lt;1))),1,0)+IF(AND(BO275&gt;0,OR(BO275&lt;S275,AND(BO275=S275,7&lt;1))),1,0)+IF(AND(BW275&gt;0,OR(BW275&lt;S275,AND(BW275=S275,8&lt;1))),1,0)+IF(AND(CE275&gt;0,OR(CE275&lt;S275,AND(CE275=S275,9&lt;1))),1,0)))</f>
        <v>99</v>
      </c>
      <c r="X275" s="3">
        <f>IF(Inputs!$B$27&lt;&gt;"Ready","PENDING INPUTS",IF(A275&gt;Inputs!$B$6,0,MIN(MAX(0,(S275+T275+U275)-V275),MAX(0,C275-D275-(IF(O275&lt;W275,K275+L275+M275-N275,0)+IF(W275&lt;W275,S275+T275+U275-V275,0)+IF(AE275&lt;W275,AA275+AB275+AC275-AD275,0)+IF(AM275&lt;W275,AI275+AJ275+AK275-AL275,0)+IF(AU275&lt;W275,AQ275+AR275+AS275-AT275,0)+IF(BC275&lt;W275,AY275+AZ275+BA275-BB275,0)+IF(BK275&lt;W275,BG275+BH275+BI275-BJ275,0)+IF(BS275&lt;W275,BO275+BP275+BQ275-BR275,0)+IF(CA275&lt;W275,BW275+BX275+BY275-BZ275,0)+IF(CI275&lt;W275,CE275+CF275+CG275-CH275,0))))))</f>
        <v>0</v>
      </c>
      <c r="Y275" s="3">
        <f>IF(Inputs!$B$27&lt;&gt;"Ready","PENDING INPUTS",MIN((S275+T275+U275),IF(D275&gt;C275,IF(D275=0,0,V275*C275/D275),V275+X275)))</f>
        <v>0</v>
      </c>
      <c r="Z275" s="3">
        <f>IF(Inputs!$B$27&lt;&gt;"Ready","PENDING INPUTS",MAX(0,(S275+T275+U275)-Y275))</f>
        <v>0</v>
      </c>
      <c r="AA275" s="3">
        <f>IF(Inputs!$B$27&lt;&gt;"Ready","PENDING INPUTS",AH274)</f>
        <v>0</v>
      </c>
      <c r="AB275" s="3">
        <f>IF(Inputs!$B$27&lt;&gt;"Ready","PENDING INPUTS",IF(A275&lt;=Inputs!$B$6,ROUND(AA275*Inputs!C16/12,2),0))</f>
        <v>0</v>
      </c>
      <c r="AC275" s="3">
        <f>IF(Inputs!$B$27&lt;&gt;"Ready","PENDING INPUTS",IF(AND(A275&lt;=Inputs!$B$6,AA275&gt;0),Inputs!G16,0))</f>
        <v>0</v>
      </c>
      <c r="AD275" s="3">
        <f>IF(Inputs!$B$27&lt;&gt;"Ready","PENDING INPUTS",IF(A275&gt;Inputs!$B$6,0,MIN((AA275+AB275+AC275),IF(Inputs!H16=1,Inputs!D16,MAX(Inputs!F16,ROUND(AA275*Inputs!E16+AB275+AC275,2))))))</f>
        <v>0</v>
      </c>
      <c r="AE275">
        <f>IF(Inputs!$B$27&lt;&gt;"Ready","PENDING INPUTS",IF(AA275&lt;=0,99,1+IF(AND(K275&gt;0,OR(K275&lt;AA275,AND(K275=AA275,0&lt;2))),1,0)+IF(AND(S275&gt;0,OR(S275&lt;AA275,AND(S275=AA275,1&lt;2))),1,0)+IF(AND(AI275&gt;0,OR(AI275&lt;AA275,AND(AI275=AA275,3&lt;2))),1,0)+IF(AND(AQ275&gt;0,OR(AQ275&lt;AA275,AND(AQ275=AA275,4&lt;2))),1,0)+IF(AND(AY275&gt;0,OR(AY275&lt;AA275,AND(AY275=AA275,5&lt;2))),1,0)+IF(AND(BG275&gt;0,OR(BG275&lt;AA275,AND(BG275=AA275,6&lt;2))),1,0)+IF(AND(BO275&gt;0,OR(BO275&lt;AA275,AND(BO275=AA275,7&lt;2))),1,0)+IF(AND(BW275&gt;0,OR(BW275&lt;AA275,AND(BW275=AA275,8&lt;2))),1,0)+IF(AND(CE275&gt;0,OR(CE275&lt;AA275,AND(CE275=AA275,9&lt;2))),1,0)))</f>
        <v>99</v>
      </c>
      <c r="AF275" s="3">
        <f>IF(Inputs!$B$27&lt;&gt;"Ready","PENDING INPUTS",IF(A275&gt;Inputs!$B$6,0,MIN(MAX(0,(AA275+AB275+AC275)-AD275),MAX(0,C275-D275-(IF(O275&lt;AE275,K275+L275+M275-N275,0)+IF(W275&lt;AE275,S275+T275+U275-V275,0)+IF(AE275&lt;AE275,AA275+AB275+AC275-AD275,0)+IF(AM275&lt;AE275,AI275+AJ275+AK275-AL275,0)+IF(AU275&lt;AE275,AQ275+AR275+AS275-AT275,0)+IF(BC275&lt;AE275,AY275+AZ275+BA275-BB275,0)+IF(BK275&lt;AE275,BG275+BH275+BI275-BJ275,0)+IF(BS275&lt;AE275,BO275+BP275+BQ275-BR275,0)+IF(CA275&lt;AE275,BW275+BX275+BY275-BZ275,0)+IF(CI275&lt;AE275,CE275+CF275+CG275-CH275,0))))))</f>
        <v>0</v>
      </c>
      <c r="AG275" s="3">
        <f>IF(Inputs!$B$27&lt;&gt;"Ready","PENDING INPUTS",MIN((AA275+AB275+AC275),IF(D275&gt;C275,IF(D275=0,0,AD275*C275/D275),AD275+AF275)))</f>
        <v>0</v>
      </c>
      <c r="AH275" s="3">
        <f>IF(Inputs!$B$27&lt;&gt;"Ready","PENDING INPUTS",MAX(0,(AA275+AB275+AC275)-AG275))</f>
        <v>0</v>
      </c>
      <c r="AI275" s="3">
        <f>IF(Inputs!$B$27&lt;&gt;"Ready","PENDING INPUTS",AP274)</f>
        <v>0</v>
      </c>
      <c r="AJ275" s="3">
        <f>IF(Inputs!$B$27&lt;&gt;"Ready","PENDING INPUTS",IF(A275&lt;=Inputs!$B$6,ROUND(AI275*Inputs!C17/12,2),0))</f>
        <v>0</v>
      </c>
      <c r="AK275" s="3">
        <f>IF(Inputs!$B$27&lt;&gt;"Ready","PENDING INPUTS",IF(AND(A275&lt;=Inputs!$B$6,AI275&gt;0),Inputs!G17,0))</f>
        <v>0</v>
      </c>
      <c r="AL275" s="3">
        <f>IF(Inputs!$B$27&lt;&gt;"Ready","PENDING INPUTS",IF(A275&gt;Inputs!$B$6,0,MIN((AI275+AJ275+AK275),IF(Inputs!H17=1,Inputs!D17,MAX(Inputs!F17,ROUND(AI275*Inputs!E17+AJ275+AK275,2))))))</f>
        <v>0</v>
      </c>
      <c r="AM275">
        <f>IF(Inputs!$B$27&lt;&gt;"Ready","PENDING INPUTS",IF(AI275&lt;=0,99,1+IF(AND(K275&gt;0,OR(K275&lt;AI275,AND(K275=AI275,0&lt;3))),1,0)+IF(AND(S275&gt;0,OR(S275&lt;AI275,AND(S275=AI275,1&lt;3))),1,0)+IF(AND(AA275&gt;0,OR(AA275&lt;AI275,AND(AA275=AI275,2&lt;3))),1,0)+IF(AND(AQ275&gt;0,OR(AQ275&lt;AI275,AND(AQ275=AI275,4&lt;3))),1,0)+IF(AND(AY275&gt;0,OR(AY275&lt;AI275,AND(AY275=AI275,5&lt;3))),1,0)+IF(AND(BG275&gt;0,OR(BG275&lt;AI275,AND(BG275=AI275,6&lt;3))),1,0)+IF(AND(BO275&gt;0,OR(BO275&lt;AI275,AND(BO275=AI275,7&lt;3))),1,0)+IF(AND(BW275&gt;0,OR(BW275&lt;AI275,AND(BW275=AI275,8&lt;3))),1,0)+IF(AND(CE275&gt;0,OR(CE275&lt;AI275,AND(CE275=AI275,9&lt;3))),1,0)))</f>
        <v>99</v>
      </c>
      <c r="AN275" s="3">
        <f>IF(Inputs!$B$27&lt;&gt;"Ready","PENDING INPUTS",IF(A275&gt;Inputs!$B$6,0,MIN(MAX(0,(AI275+AJ275+AK275)-AL275),MAX(0,C275-D275-(IF(O275&lt;AM275,K275+L275+M275-N275,0)+IF(W275&lt;AM275,S275+T275+U275-V275,0)+IF(AE275&lt;AM275,AA275+AB275+AC275-AD275,0)+IF(AM275&lt;AM275,AI275+AJ275+AK275-AL275,0)+IF(AU275&lt;AM275,AQ275+AR275+AS275-AT275,0)+IF(BC275&lt;AM275,AY275+AZ275+BA275-BB275,0)+IF(BK275&lt;AM275,BG275+BH275+BI275-BJ275,0)+IF(BS275&lt;AM275,BO275+BP275+BQ275-BR275,0)+IF(CA275&lt;AM275,BW275+BX275+BY275-BZ275,0)+IF(CI275&lt;AM275,CE275+CF275+CG275-CH275,0))))))</f>
        <v>0</v>
      </c>
      <c r="AO275" s="3">
        <f>IF(Inputs!$B$27&lt;&gt;"Ready","PENDING INPUTS",MIN((AI275+AJ275+AK275),IF(D275&gt;C275,IF(D275=0,0,AL275*C275/D275),AL275+AN275)))</f>
        <v>0</v>
      </c>
      <c r="AP275" s="3">
        <f>IF(Inputs!$B$27&lt;&gt;"Ready","PENDING INPUTS",MAX(0,(AI275+AJ275+AK275)-AO275))</f>
        <v>0</v>
      </c>
      <c r="AQ275" s="3">
        <f>IF(Inputs!$B$27&lt;&gt;"Ready","PENDING INPUTS",AX274)</f>
        <v>0</v>
      </c>
      <c r="AR275" s="3">
        <f>IF(Inputs!$B$27&lt;&gt;"Ready","PENDING INPUTS",IF(A275&lt;=Inputs!$B$6,ROUND(AQ275*Inputs!C18/12,2),0))</f>
        <v>0</v>
      </c>
      <c r="AS275" s="3">
        <f>IF(Inputs!$B$27&lt;&gt;"Ready","PENDING INPUTS",IF(AND(A275&lt;=Inputs!$B$6,AQ275&gt;0),Inputs!G18,0))</f>
        <v>0</v>
      </c>
      <c r="AT275" s="3">
        <f>IF(Inputs!$B$27&lt;&gt;"Ready","PENDING INPUTS",IF(A275&gt;Inputs!$B$6,0,MIN((AQ275+AR275+AS275),IF(Inputs!H18=1,Inputs!D18,MAX(Inputs!F18,ROUND(AQ275*Inputs!E18+AR275+AS275,2))))))</f>
        <v>0</v>
      </c>
      <c r="AU275">
        <f>IF(Inputs!$B$27&lt;&gt;"Ready","PENDING INPUTS",IF(AQ275&lt;=0,99,1+IF(AND(K275&gt;0,OR(K275&lt;AQ275,AND(K275=AQ275,0&lt;4))),1,0)+IF(AND(S275&gt;0,OR(S275&lt;AQ275,AND(S275=AQ275,1&lt;4))),1,0)+IF(AND(AA275&gt;0,OR(AA275&lt;AQ275,AND(AA275=AQ275,2&lt;4))),1,0)+IF(AND(AI275&gt;0,OR(AI275&lt;AQ275,AND(AI275=AQ275,3&lt;4))),1,0)+IF(AND(AY275&gt;0,OR(AY275&lt;AQ275,AND(AY275=AQ275,5&lt;4))),1,0)+IF(AND(BG275&gt;0,OR(BG275&lt;AQ275,AND(BG275=AQ275,6&lt;4))),1,0)+IF(AND(BO275&gt;0,OR(BO275&lt;AQ275,AND(BO275=AQ275,7&lt;4))),1,0)+IF(AND(BW275&gt;0,OR(BW275&lt;AQ275,AND(BW275=AQ275,8&lt;4))),1,0)+IF(AND(CE275&gt;0,OR(CE275&lt;AQ275,AND(CE275=AQ275,9&lt;4))),1,0)))</f>
        <v>99</v>
      </c>
      <c r="AV275" s="3">
        <f>IF(Inputs!$B$27&lt;&gt;"Ready","PENDING INPUTS",IF(A275&gt;Inputs!$B$6,0,MIN(MAX(0,(AQ275+AR275+AS275)-AT275),MAX(0,C275-D275-(IF(O275&lt;AU275,K275+L275+M275-N275,0)+IF(W275&lt;AU275,S275+T275+U275-V275,0)+IF(AE275&lt;AU275,AA275+AB275+AC275-AD275,0)+IF(AM275&lt;AU275,AI275+AJ275+AK275-AL275,0)+IF(AU275&lt;AU275,AQ275+AR275+AS275-AT275,0)+IF(BC275&lt;AU275,AY275+AZ275+BA275-BB275,0)+IF(BK275&lt;AU275,BG275+BH275+BI275-BJ275,0)+IF(BS275&lt;AU275,BO275+BP275+BQ275-BR275,0)+IF(CA275&lt;AU275,BW275+BX275+BY275-BZ275,0)+IF(CI275&lt;AU275,CE275+CF275+CG275-CH275,0))))))</f>
        <v>0</v>
      </c>
      <c r="AW275" s="3">
        <f>IF(Inputs!$B$27&lt;&gt;"Ready","PENDING INPUTS",MIN((AQ275+AR275+AS275),IF(D275&gt;C275,IF(D275=0,0,AT275*C275/D275),AT275+AV275)))</f>
        <v>0</v>
      </c>
      <c r="AX275" s="3">
        <f>IF(Inputs!$B$27&lt;&gt;"Ready","PENDING INPUTS",MAX(0,(AQ275+AR275+AS275)-AW275))</f>
        <v>0</v>
      </c>
      <c r="AY275" s="3">
        <f>IF(Inputs!$B$27&lt;&gt;"Ready","PENDING INPUTS",BF274)</f>
        <v>0</v>
      </c>
      <c r="AZ275" s="3">
        <f>IF(Inputs!$B$27&lt;&gt;"Ready","PENDING INPUTS",IF(A275&lt;=Inputs!$B$6,ROUND(AY275*Inputs!C19/12,2),0))</f>
        <v>0</v>
      </c>
      <c r="BA275" s="3">
        <f>IF(Inputs!$B$27&lt;&gt;"Ready","PENDING INPUTS",IF(AND(A275&lt;=Inputs!$B$6,AY275&gt;0),Inputs!G19,0))</f>
        <v>0</v>
      </c>
      <c r="BB275" s="3">
        <f>IF(Inputs!$B$27&lt;&gt;"Ready","PENDING INPUTS",IF(A275&gt;Inputs!$B$6,0,MIN((AY275+AZ275+BA275),IF(Inputs!H19=1,Inputs!D19,MAX(Inputs!F19,ROUND(AY275*Inputs!E19+AZ275+BA275,2))))))</f>
        <v>0</v>
      </c>
      <c r="BC275">
        <f>IF(Inputs!$B$27&lt;&gt;"Ready","PENDING INPUTS",IF(AY275&lt;=0,99,1+IF(AND(K275&gt;0,OR(K275&lt;AY275,AND(K275=AY275,0&lt;5))),1,0)+IF(AND(S275&gt;0,OR(S275&lt;AY275,AND(S275=AY275,1&lt;5))),1,0)+IF(AND(AA275&gt;0,OR(AA275&lt;AY275,AND(AA275=AY275,2&lt;5))),1,0)+IF(AND(AI275&gt;0,OR(AI275&lt;AY275,AND(AI275=AY275,3&lt;5))),1,0)+IF(AND(AQ275&gt;0,OR(AQ275&lt;AY275,AND(AQ275=AY275,4&lt;5))),1,0)+IF(AND(BG275&gt;0,OR(BG275&lt;AY275,AND(BG275=AY275,6&lt;5))),1,0)+IF(AND(BO275&gt;0,OR(BO275&lt;AY275,AND(BO275=AY275,7&lt;5))),1,0)+IF(AND(BW275&gt;0,OR(BW275&lt;AY275,AND(BW275=AY275,8&lt;5))),1,0)+IF(AND(CE275&gt;0,OR(CE275&lt;AY275,AND(CE275=AY275,9&lt;5))),1,0)))</f>
        <v>99</v>
      </c>
      <c r="BD275" s="3">
        <f>IF(Inputs!$B$27&lt;&gt;"Ready","PENDING INPUTS",IF(A275&gt;Inputs!$B$6,0,MIN(MAX(0,(AY275+AZ275+BA275)-BB275),MAX(0,C275-D275-(IF(O275&lt;BC275,K275+L275+M275-N275,0)+IF(W275&lt;BC275,S275+T275+U275-V275,0)+IF(AE275&lt;BC275,AA275+AB275+AC275-AD275,0)+IF(AM275&lt;BC275,AI275+AJ275+AK275-AL275,0)+IF(AU275&lt;BC275,AQ275+AR275+AS275-AT275,0)+IF(BC275&lt;BC275,AY275+AZ275+BA275-BB275,0)+IF(BK275&lt;BC275,BG275+BH275+BI275-BJ275,0)+IF(BS275&lt;BC275,BO275+BP275+BQ275-BR275,0)+IF(CA275&lt;BC275,BW275+BX275+BY275-BZ275,0)+IF(CI275&lt;BC275,CE275+CF275+CG275-CH275,0))))))</f>
        <v>0</v>
      </c>
      <c r="BE275" s="3">
        <f>IF(Inputs!$B$27&lt;&gt;"Ready","PENDING INPUTS",MIN((AY275+AZ275+BA275),IF(D275&gt;C275,IF(D275=0,0,BB275*C275/D275),BB275+BD275)))</f>
        <v>0</v>
      </c>
      <c r="BF275" s="3">
        <f>IF(Inputs!$B$27&lt;&gt;"Ready","PENDING INPUTS",MAX(0,(AY275+AZ275+BA275)-BE275))</f>
        <v>0</v>
      </c>
      <c r="BG275" s="3">
        <f>IF(Inputs!$B$27&lt;&gt;"Ready","PENDING INPUTS",BN274)</f>
        <v>0</v>
      </c>
      <c r="BH275" s="3">
        <f>IF(Inputs!$B$27&lt;&gt;"Ready","PENDING INPUTS",IF(A275&lt;=Inputs!$B$6,ROUND(BG275*Inputs!C20/12,2),0))</f>
        <v>0</v>
      </c>
      <c r="BI275" s="3">
        <f>IF(Inputs!$B$27&lt;&gt;"Ready","PENDING INPUTS",IF(AND(A275&lt;=Inputs!$B$6,BG275&gt;0),Inputs!G20,0))</f>
        <v>0</v>
      </c>
      <c r="BJ275" s="3">
        <f>IF(Inputs!$B$27&lt;&gt;"Ready","PENDING INPUTS",IF(A275&gt;Inputs!$B$6,0,MIN((BG275+BH275+BI275),IF(Inputs!H20=1,Inputs!D20,MAX(Inputs!F20,ROUND(BG275*Inputs!E20+BH275+BI275,2))))))</f>
        <v>0</v>
      </c>
      <c r="BK275">
        <f>IF(Inputs!$B$27&lt;&gt;"Ready","PENDING INPUTS",IF(BG275&lt;=0,99,1+IF(AND(K275&gt;0,OR(K275&lt;BG275,AND(K275=BG275,0&lt;6))),1,0)+IF(AND(S275&gt;0,OR(S275&lt;BG275,AND(S275=BG275,1&lt;6))),1,0)+IF(AND(AA275&gt;0,OR(AA275&lt;BG275,AND(AA275=BG275,2&lt;6))),1,0)+IF(AND(AI275&gt;0,OR(AI275&lt;BG275,AND(AI275=BG275,3&lt;6))),1,0)+IF(AND(AQ275&gt;0,OR(AQ275&lt;BG275,AND(AQ275=BG275,4&lt;6))),1,0)+IF(AND(AY275&gt;0,OR(AY275&lt;BG275,AND(AY275=BG275,5&lt;6))),1,0)+IF(AND(BO275&gt;0,OR(BO275&lt;BG275,AND(BO275=BG275,7&lt;6))),1,0)+IF(AND(BW275&gt;0,OR(BW275&lt;BG275,AND(BW275=BG275,8&lt;6))),1,0)+IF(AND(CE275&gt;0,OR(CE275&lt;BG275,AND(CE275=BG275,9&lt;6))),1,0)))</f>
        <v>99</v>
      </c>
      <c r="BL275" s="3">
        <f>IF(Inputs!$B$27&lt;&gt;"Ready","PENDING INPUTS",IF(A275&gt;Inputs!$B$6,0,MIN(MAX(0,(BG275+BH275+BI275)-BJ275),MAX(0,C275-D275-(IF(O275&lt;BK275,K275+L275+M275-N275,0)+IF(W275&lt;BK275,S275+T275+U275-V275,0)+IF(AE275&lt;BK275,AA275+AB275+AC275-AD275,0)+IF(AM275&lt;BK275,AI275+AJ275+AK275-AL275,0)+IF(AU275&lt;BK275,AQ275+AR275+AS275-AT275,0)+IF(BC275&lt;BK275,AY275+AZ275+BA275-BB275,0)+IF(BK275&lt;BK275,BG275+BH275+BI275-BJ275,0)+IF(BS275&lt;BK275,BO275+BP275+BQ275-BR275,0)+IF(CA275&lt;BK275,BW275+BX275+BY275-BZ275,0)+IF(CI275&lt;BK275,CE275+CF275+CG275-CH275,0))))))</f>
        <v>0</v>
      </c>
      <c r="BM275" s="3">
        <f>IF(Inputs!$B$27&lt;&gt;"Ready","PENDING INPUTS",MIN((BG275+BH275+BI275),IF(D275&gt;C275,IF(D275=0,0,BJ275*C275/D275),BJ275+BL275)))</f>
        <v>0</v>
      </c>
      <c r="BN275" s="3">
        <f>IF(Inputs!$B$27&lt;&gt;"Ready","PENDING INPUTS",MAX(0,(BG275+BH275+BI275)-BM275))</f>
        <v>0</v>
      </c>
      <c r="BO275" s="3">
        <f>IF(Inputs!$B$27&lt;&gt;"Ready","PENDING INPUTS",BV274)</f>
        <v>0</v>
      </c>
      <c r="BP275" s="3">
        <f>IF(Inputs!$B$27&lt;&gt;"Ready","PENDING INPUTS",IF(A275&lt;=Inputs!$B$6,ROUND(BO275*Inputs!C21/12,2),0))</f>
        <v>0</v>
      </c>
      <c r="BQ275" s="3">
        <f>IF(Inputs!$B$27&lt;&gt;"Ready","PENDING INPUTS",IF(AND(A275&lt;=Inputs!$B$6,BO275&gt;0),Inputs!G21,0))</f>
        <v>0</v>
      </c>
      <c r="BR275" s="3">
        <f>IF(Inputs!$B$27&lt;&gt;"Ready","PENDING INPUTS",IF(A275&gt;Inputs!$B$6,0,MIN((BO275+BP275+BQ275),IF(Inputs!H21=1,Inputs!D21,MAX(Inputs!F21,ROUND(BO275*Inputs!E21+BP275+BQ275,2))))))</f>
        <v>0</v>
      </c>
      <c r="BS275">
        <f>IF(Inputs!$B$27&lt;&gt;"Ready","PENDING INPUTS",IF(BO275&lt;=0,99,1+IF(AND(K275&gt;0,OR(K275&lt;BO275,AND(K275=BO275,0&lt;7))),1,0)+IF(AND(S275&gt;0,OR(S275&lt;BO275,AND(S275=BO275,1&lt;7))),1,0)+IF(AND(AA275&gt;0,OR(AA275&lt;BO275,AND(AA275=BO275,2&lt;7))),1,0)+IF(AND(AI275&gt;0,OR(AI275&lt;BO275,AND(AI275=BO275,3&lt;7))),1,0)+IF(AND(AQ275&gt;0,OR(AQ275&lt;BO275,AND(AQ275=BO275,4&lt;7))),1,0)+IF(AND(AY275&gt;0,OR(AY275&lt;BO275,AND(AY275=BO275,5&lt;7))),1,0)+IF(AND(BG275&gt;0,OR(BG275&lt;BO275,AND(BG275=BO275,6&lt;7))),1,0)+IF(AND(BW275&gt;0,OR(BW275&lt;BO275,AND(BW275=BO275,8&lt;7))),1,0)+IF(AND(CE275&gt;0,OR(CE275&lt;BO275,AND(CE275=BO275,9&lt;7))),1,0)))</f>
        <v>99</v>
      </c>
      <c r="BT275" s="3">
        <f>IF(Inputs!$B$27&lt;&gt;"Ready","PENDING INPUTS",IF(A275&gt;Inputs!$B$6,0,MIN(MAX(0,(BO275+BP275+BQ275)-BR275),MAX(0,C275-D275-(IF(O275&lt;BS275,K275+L275+M275-N275,0)+IF(W275&lt;BS275,S275+T275+U275-V275,0)+IF(AE275&lt;BS275,AA275+AB275+AC275-AD275,0)+IF(AM275&lt;BS275,AI275+AJ275+AK275-AL275,0)+IF(AU275&lt;BS275,AQ275+AR275+AS275-AT275,0)+IF(BC275&lt;BS275,AY275+AZ275+BA275-BB275,0)+IF(BK275&lt;BS275,BG275+BH275+BI275-BJ275,0)+IF(BS275&lt;BS275,BO275+BP275+BQ275-BR275,0)+IF(CA275&lt;BS275,BW275+BX275+BY275-BZ275,0)+IF(CI275&lt;BS275,CE275+CF275+CG275-CH275,0))))))</f>
        <v>0</v>
      </c>
      <c r="BU275" s="3">
        <f>IF(Inputs!$B$27&lt;&gt;"Ready","PENDING INPUTS",MIN((BO275+BP275+BQ275),IF(D275&gt;C275,IF(D275=0,0,BR275*C275/D275),BR275+BT275)))</f>
        <v>0</v>
      </c>
      <c r="BV275" s="3">
        <f>IF(Inputs!$B$27&lt;&gt;"Ready","PENDING INPUTS",MAX(0,(BO275+BP275+BQ275)-BU275))</f>
        <v>0</v>
      </c>
      <c r="BW275" s="3">
        <f>IF(Inputs!$B$27&lt;&gt;"Ready","PENDING INPUTS",CD274)</f>
        <v>0</v>
      </c>
      <c r="BX275" s="3">
        <f>IF(Inputs!$B$27&lt;&gt;"Ready","PENDING INPUTS",IF(A275&lt;=Inputs!$B$6,ROUND(BW275*Inputs!C22/12,2),0))</f>
        <v>0</v>
      </c>
      <c r="BY275" s="3">
        <f>IF(Inputs!$B$27&lt;&gt;"Ready","PENDING INPUTS",IF(AND(A275&lt;=Inputs!$B$6,BW275&gt;0),Inputs!G22,0))</f>
        <v>0</v>
      </c>
      <c r="BZ275" s="3">
        <f>IF(Inputs!$B$27&lt;&gt;"Ready","PENDING INPUTS",IF(A275&gt;Inputs!$B$6,0,MIN((BW275+BX275+BY275),IF(Inputs!H22=1,Inputs!D22,MAX(Inputs!F22,ROUND(BW275*Inputs!E22+BX275+BY275,2))))))</f>
        <v>0</v>
      </c>
      <c r="CA275">
        <f>IF(Inputs!$B$27&lt;&gt;"Ready","PENDING INPUTS",IF(BW275&lt;=0,99,1+IF(AND(K275&gt;0,OR(K275&lt;BW275,AND(K275=BW275,0&lt;8))),1,0)+IF(AND(S275&gt;0,OR(S275&lt;BW275,AND(S275=BW275,1&lt;8))),1,0)+IF(AND(AA275&gt;0,OR(AA275&lt;BW275,AND(AA275=BW275,2&lt;8))),1,0)+IF(AND(AI275&gt;0,OR(AI275&lt;BW275,AND(AI275=BW275,3&lt;8))),1,0)+IF(AND(AQ275&gt;0,OR(AQ275&lt;BW275,AND(AQ275=BW275,4&lt;8))),1,0)+IF(AND(AY275&gt;0,OR(AY275&lt;BW275,AND(AY275=BW275,5&lt;8))),1,0)+IF(AND(BG275&gt;0,OR(BG275&lt;BW275,AND(BG275=BW275,6&lt;8))),1,0)+IF(AND(BO275&gt;0,OR(BO275&lt;BW275,AND(BO275=BW275,7&lt;8))),1,0)+IF(AND(CE275&gt;0,OR(CE275&lt;BW275,AND(CE275=BW275,9&lt;8))),1,0)))</f>
        <v>99</v>
      </c>
      <c r="CB275" s="3">
        <f>IF(Inputs!$B$27&lt;&gt;"Ready","PENDING INPUTS",IF(A275&gt;Inputs!$B$6,0,MIN(MAX(0,(BW275+BX275+BY275)-BZ275),MAX(0,C275-D275-(IF(O275&lt;CA275,K275+L275+M275-N275,0)+IF(W275&lt;CA275,S275+T275+U275-V275,0)+IF(AE275&lt;CA275,AA275+AB275+AC275-AD275,0)+IF(AM275&lt;CA275,AI275+AJ275+AK275-AL275,0)+IF(AU275&lt;CA275,AQ275+AR275+AS275-AT275,0)+IF(BC275&lt;CA275,AY275+AZ275+BA275-BB275,0)+IF(BK275&lt;CA275,BG275+BH275+BI275-BJ275,0)+IF(BS275&lt;CA275,BO275+BP275+BQ275-BR275,0)+IF(CA275&lt;CA275,BW275+BX275+BY275-BZ275,0)+IF(CI275&lt;CA275,CE275+CF275+CG275-CH275,0))))))</f>
        <v>0</v>
      </c>
      <c r="CC275" s="3">
        <f>IF(Inputs!$B$27&lt;&gt;"Ready","PENDING INPUTS",MIN((BW275+BX275+BY275),IF(D275&gt;C275,IF(D275=0,0,BZ275*C275/D275),BZ275+CB275)))</f>
        <v>0</v>
      </c>
      <c r="CD275" s="3">
        <f>IF(Inputs!$B$27&lt;&gt;"Ready","PENDING INPUTS",MAX(0,(BW275+BX275+BY275)-CC275))</f>
        <v>0</v>
      </c>
      <c r="CE275" s="3">
        <f>IF(Inputs!$B$27&lt;&gt;"Ready","PENDING INPUTS",CL274)</f>
        <v>0</v>
      </c>
      <c r="CF275" s="3">
        <f>IF(Inputs!$B$27&lt;&gt;"Ready","PENDING INPUTS",IF(A275&lt;=Inputs!$B$6,ROUND(CE275*Inputs!C23/12,2),0))</f>
        <v>0</v>
      </c>
      <c r="CG275" s="3">
        <f>IF(Inputs!$B$27&lt;&gt;"Ready","PENDING INPUTS",IF(AND(A275&lt;=Inputs!$B$6,CE275&gt;0),Inputs!G23,0))</f>
        <v>0</v>
      </c>
      <c r="CH275" s="3">
        <f>IF(Inputs!$B$27&lt;&gt;"Ready","PENDING INPUTS",IF(A275&gt;Inputs!$B$6,0,MIN((CE275+CF275+CG275),IF(Inputs!H23=1,Inputs!D23,MAX(Inputs!F23,ROUND(CE275*Inputs!E23+CF275+CG275,2))))))</f>
        <v>0</v>
      </c>
      <c r="CI275">
        <f>IF(Inputs!$B$27&lt;&gt;"Ready","PENDING INPUTS",IF(CE275&lt;=0,99,1+IF(AND(K275&gt;0,OR(K275&lt;CE275,AND(K275=CE275,0&lt;9))),1,0)+IF(AND(S275&gt;0,OR(S275&lt;CE275,AND(S275=CE275,1&lt;9))),1,0)+IF(AND(AA275&gt;0,OR(AA275&lt;CE275,AND(AA275=CE275,2&lt;9))),1,0)+IF(AND(AI275&gt;0,OR(AI275&lt;CE275,AND(AI275=CE275,3&lt;9))),1,0)+IF(AND(AQ275&gt;0,OR(AQ275&lt;CE275,AND(AQ275=CE275,4&lt;9))),1,0)+IF(AND(AY275&gt;0,OR(AY275&lt;CE275,AND(AY275=CE275,5&lt;9))),1,0)+IF(AND(BG275&gt;0,OR(BG275&lt;CE275,AND(BG275=CE275,6&lt;9))),1,0)+IF(AND(BO275&gt;0,OR(BO275&lt;CE275,AND(BO275=CE275,7&lt;9))),1,0)+IF(AND(BW275&gt;0,OR(BW275&lt;CE275,AND(BW275=CE275,8&lt;9))),1,0)))</f>
        <v>99</v>
      </c>
      <c r="CJ275" s="3">
        <f>IF(Inputs!$B$27&lt;&gt;"Ready","PENDING INPUTS",IF(A275&gt;Inputs!$B$6,0,MIN(MAX(0,(CE275+CF275+CG275)-CH275),MAX(0,C275-D275-(IF(O275&lt;CI275,K275+L275+M275-N275,0)+IF(W275&lt;CI275,S275+T275+U275-V275,0)+IF(AE275&lt;CI275,AA275+AB275+AC275-AD275,0)+IF(AM275&lt;CI275,AI275+AJ275+AK275-AL275,0)+IF(AU275&lt;CI275,AQ275+AR275+AS275-AT275,0)+IF(BC275&lt;CI275,AY275+AZ275+BA275-BB275,0)+IF(BK275&lt;CI275,BG275+BH275+BI275-BJ275,0)+IF(BS275&lt;CI275,BO275+BP275+BQ275-BR275,0)+IF(CA275&lt;CI275,BW275+BX275+BY275-BZ275,0)+IF(CI275&lt;CI275,CE275+CF275+CG275-CH275,0))))))</f>
        <v>0</v>
      </c>
      <c r="CK275" s="3">
        <f>IF(Inputs!$B$27&lt;&gt;"Ready","PENDING INPUTS",MIN((CE275+CF275+CG275),IF(D275&gt;C275,IF(D275=0,0,CH275*C275/D275),CH275+CJ275)))</f>
        <v>0</v>
      </c>
      <c r="CL275" s="3">
        <f>IF(Inputs!$B$27&lt;&gt;"Ready","PENDING INPUTS",MAX(0,(CE275+CF275+CG275)-CK275))</f>
        <v>0</v>
      </c>
    </row>
    <row r="276" spans="1:90" ht="27.95" customHeight="1" x14ac:dyDescent="0.25">
      <c r="A276">
        <v>272</v>
      </c>
      <c r="B276" s="13">
        <f>IF(Inputs!$B$27&lt;&gt;"Ready","PENDING INPUTS",EDATE(Inputs!$B$5,A276-1))</f>
        <v>54544</v>
      </c>
      <c r="C276" s="3">
        <f>IF(Inputs!$B$27&lt;&gt;"Ready","PENDING INPUTS",IF(A276&lt;=Inputs!$B$6,MAX(0,Inputs!$B$4+IF(A276=Inputs!$B$7,Inputs!$B$8,0)+IF(A276=Inputs!$B$9,Inputs!$B$10,0)),0))</f>
        <v>0</v>
      </c>
      <c r="D276" s="3">
        <f>IF(Inputs!$B$27&lt;&gt;"Ready","PENDING INPUTS",SUM(N276,V276,AD276,AL276,AT276,BB276,BJ276,BR276,BZ276,CH276))</f>
        <v>0</v>
      </c>
      <c r="E276" s="3">
        <f>IF(Inputs!$B$27&lt;&gt;"Ready","PENDING INPUTS",MAX(0,D276-C276))</f>
        <v>0</v>
      </c>
      <c r="F276" s="3">
        <f>IF(Inputs!$B$27&lt;&gt;"Ready","PENDING INPUTS",SUM(Q276,Y276,AG276,AO276,AW276,BE276,BM276,BU276,CC276,CK276))</f>
        <v>0</v>
      </c>
      <c r="G276" s="3">
        <f>IF(Inputs!$B$27&lt;&gt;"Ready","PENDING INPUTS",SUM(L276,T276,AB276,AJ276,AR276,AZ276,BH276,BP276,BX276,CF276))</f>
        <v>0</v>
      </c>
      <c r="H276" s="3">
        <f>IF(Inputs!$B$27&lt;&gt;"Ready","PENDING INPUTS",SUM(M276,U276,AC276,AK276,AS276,BA276,BI276,BQ276,BY276,CG276))</f>
        <v>0</v>
      </c>
      <c r="I276" s="3">
        <f>IF(Inputs!$B$27&lt;&gt;"Ready","PENDING INPUTS",SUM(R276,Z276,AH276,AP276,AX276,BF276,BN276,BV276,CD276,CL276))</f>
        <v>0</v>
      </c>
      <c r="J276" t="str">
        <f>IF(Inputs!$B$27&lt;&gt;"Ready","PENDING INPUTS",IF(A276&gt;Inputs!$B$6,"Beyond horizon",IF(E276&gt;0.005,"MINIMUM SHORTFALL",IF(I276&lt;0.005,"Paid off","In progress"))))</f>
        <v>Beyond horizon</v>
      </c>
      <c r="K276" s="3">
        <f>IF(Inputs!$B$27&lt;&gt;"Ready","PENDING INPUTS",R275)</f>
        <v>0</v>
      </c>
      <c r="L276" s="3">
        <f>IF(Inputs!$B$27&lt;&gt;"Ready","PENDING INPUTS",IF(A276&lt;=Inputs!$B$6,ROUND(K276*Inputs!C14/12,2),0))</f>
        <v>0</v>
      </c>
      <c r="M276" s="3">
        <f>IF(Inputs!$B$27&lt;&gt;"Ready","PENDING INPUTS",IF(AND(A276&lt;=Inputs!$B$6,K276&gt;0),Inputs!G14,0))</f>
        <v>0</v>
      </c>
      <c r="N276" s="3">
        <f>IF(Inputs!$B$27&lt;&gt;"Ready","PENDING INPUTS",IF(A276&gt;Inputs!$B$6,0,MIN((K276+L276+M276),IF(Inputs!H14=1,Inputs!D14,MAX(Inputs!F14,ROUND(K276*Inputs!E14+L276+M276,2))))))</f>
        <v>0</v>
      </c>
      <c r="O276">
        <f>IF(Inputs!$B$27&lt;&gt;"Ready","PENDING INPUTS",IF(K276&lt;=0,99,1+IF(AND(S276&gt;0,OR(S276&lt;K276,AND(S276=K276,1&lt;0))),1,0)+IF(AND(AA276&gt;0,OR(AA276&lt;K276,AND(AA276=K276,2&lt;0))),1,0)+IF(AND(AI276&gt;0,OR(AI276&lt;K276,AND(AI276=K276,3&lt;0))),1,0)+IF(AND(AQ276&gt;0,OR(AQ276&lt;K276,AND(AQ276=K276,4&lt;0))),1,0)+IF(AND(AY276&gt;0,OR(AY276&lt;K276,AND(AY276=K276,5&lt;0))),1,0)+IF(AND(BG276&gt;0,OR(BG276&lt;K276,AND(BG276=K276,6&lt;0))),1,0)+IF(AND(BO276&gt;0,OR(BO276&lt;K276,AND(BO276=K276,7&lt;0))),1,0)+IF(AND(BW276&gt;0,OR(BW276&lt;K276,AND(BW276=K276,8&lt;0))),1,0)+IF(AND(CE276&gt;0,OR(CE276&lt;K276,AND(CE276=K276,9&lt;0))),1,0)))</f>
        <v>99</v>
      </c>
      <c r="P276" s="3">
        <f>IF(Inputs!$B$27&lt;&gt;"Ready","PENDING INPUTS",IF(A276&gt;Inputs!$B$6,0,MIN(MAX(0,(K276+L276+M276)-N276),MAX(0,C276-D276-(IF(O276&lt;O276,K276+L276+M276-N276,0)+IF(W276&lt;O276,S276+T276+U276-V276,0)+IF(AE276&lt;O276,AA276+AB276+AC276-AD276,0)+IF(AM276&lt;O276,AI276+AJ276+AK276-AL276,0)+IF(AU276&lt;O276,AQ276+AR276+AS276-AT276,0)+IF(BC276&lt;O276,AY276+AZ276+BA276-BB276,0)+IF(BK276&lt;O276,BG276+BH276+BI276-BJ276,0)+IF(BS276&lt;O276,BO276+BP276+BQ276-BR276,0)+IF(CA276&lt;O276,BW276+BX276+BY276-BZ276,0)+IF(CI276&lt;O276,CE276+CF276+CG276-CH276,0))))))</f>
        <v>0</v>
      </c>
      <c r="Q276" s="3">
        <f>IF(Inputs!$B$27&lt;&gt;"Ready","PENDING INPUTS",MIN((K276+L276+M276),IF(D276&gt;C276,IF(D276=0,0,N276*C276/D276),N276+P276)))</f>
        <v>0</v>
      </c>
      <c r="R276" s="3">
        <f>IF(Inputs!$B$27&lt;&gt;"Ready","PENDING INPUTS",MAX(0,(K276+L276+M276)-Q276))</f>
        <v>0</v>
      </c>
      <c r="S276" s="3">
        <f>IF(Inputs!$B$27&lt;&gt;"Ready","PENDING INPUTS",Z275)</f>
        <v>0</v>
      </c>
      <c r="T276" s="3">
        <f>IF(Inputs!$B$27&lt;&gt;"Ready","PENDING INPUTS",IF(A276&lt;=Inputs!$B$6,ROUND(S276*Inputs!C15/12,2),0))</f>
        <v>0</v>
      </c>
      <c r="U276" s="3">
        <f>IF(Inputs!$B$27&lt;&gt;"Ready","PENDING INPUTS",IF(AND(A276&lt;=Inputs!$B$6,S276&gt;0),Inputs!G15,0))</f>
        <v>0</v>
      </c>
      <c r="V276" s="3">
        <f>IF(Inputs!$B$27&lt;&gt;"Ready","PENDING INPUTS",IF(A276&gt;Inputs!$B$6,0,MIN((S276+T276+U276),IF(Inputs!H15=1,Inputs!D15,MAX(Inputs!F15,ROUND(S276*Inputs!E15+T276+U276,2))))))</f>
        <v>0</v>
      </c>
      <c r="W276">
        <f>IF(Inputs!$B$27&lt;&gt;"Ready","PENDING INPUTS",IF(S276&lt;=0,99,1+IF(AND(K276&gt;0,OR(K276&lt;S276,AND(K276=S276,0&lt;1))),1,0)+IF(AND(AA276&gt;0,OR(AA276&lt;S276,AND(AA276=S276,2&lt;1))),1,0)+IF(AND(AI276&gt;0,OR(AI276&lt;S276,AND(AI276=S276,3&lt;1))),1,0)+IF(AND(AQ276&gt;0,OR(AQ276&lt;S276,AND(AQ276=S276,4&lt;1))),1,0)+IF(AND(AY276&gt;0,OR(AY276&lt;S276,AND(AY276=S276,5&lt;1))),1,0)+IF(AND(BG276&gt;0,OR(BG276&lt;S276,AND(BG276=S276,6&lt;1))),1,0)+IF(AND(BO276&gt;0,OR(BO276&lt;S276,AND(BO276=S276,7&lt;1))),1,0)+IF(AND(BW276&gt;0,OR(BW276&lt;S276,AND(BW276=S276,8&lt;1))),1,0)+IF(AND(CE276&gt;0,OR(CE276&lt;S276,AND(CE276=S276,9&lt;1))),1,0)))</f>
        <v>99</v>
      </c>
      <c r="X276" s="3">
        <f>IF(Inputs!$B$27&lt;&gt;"Ready","PENDING INPUTS",IF(A276&gt;Inputs!$B$6,0,MIN(MAX(0,(S276+T276+U276)-V276),MAX(0,C276-D276-(IF(O276&lt;W276,K276+L276+M276-N276,0)+IF(W276&lt;W276,S276+T276+U276-V276,0)+IF(AE276&lt;W276,AA276+AB276+AC276-AD276,0)+IF(AM276&lt;W276,AI276+AJ276+AK276-AL276,0)+IF(AU276&lt;W276,AQ276+AR276+AS276-AT276,0)+IF(BC276&lt;W276,AY276+AZ276+BA276-BB276,0)+IF(BK276&lt;W276,BG276+BH276+BI276-BJ276,0)+IF(BS276&lt;W276,BO276+BP276+BQ276-BR276,0)+IF(CA276&lt;W276,BW276+BX276+BY276-BZ276,0)+IF(CI276&lt;W276,CE276+CF276+CG276-CH276,0))))))</f>
        <v>0</v>
      </c>
      <c r="Y276" s="3">
        <f>IF(Inputs!$B$27&lt;&gt;"Ready","PENDING INPUTS",MIN((S276+T276+U276),IF(D276&gt;C276,IF(D276=0,0,V276*C276/D276),V276+X276)))</f>
        <v>0</v>
      </c>
      <c r="Z276" s="3">
        <f>IF(Inputs!$B$27&lt;&gt;"Ready","PENDING INPUTS",MAX(0,(S276+T276+U276)-Y276))</f>
        <v>0</v>
      </c>
      <c r="AA276" s="3">
        <f>IF(Inputs!$B$27&lt;&gt;"Ready","PENDING INPUTS",AH275)</f>
        <v>0</v>
      </c>
      <c r="AB276" s="3">
        <f>IF(Inputs!$B$27&lt;&gt;"Ready","PENDING INPUTS",IF(A276&lt;=Inputs!$B$6,ROUND(AA276*Inputs!C16/12,2),0))</f>
        <v>0</v>
      </c>
      <c r="AC276" s="3">
        <f>IF(Inputs!$B$27&lt;&gt;"Ready","PENDING INPUTS",IF(AND(A276&lt;=Inputs!$B$6,AA276&gt;0),Inputs!G16,0))</f>
        <v>0</v>
      </c>
      <c r="AD276" s="3">
        <f>IF(Inputs!$B$27&lt;&gt;"Ready","PENDING INPUTS",IF(A276&gt;Inputs!$B$6,0,MIN((AA276+AB276+AC276),IF(Inputs!H16=1,Inputs!D16,MAX(Inputs!F16,ROUND(AA276*Inputs!E16+AB276+AC276,2))))))</f>
        <v>0</v>
      </c>
      <c r="AE276">
        <f>IF(Inputs!$B$27&lt;&gt;"Ready","PENDING INPUTS",IF(AA276&lt;=0,99,1+IF(AND(K276&gt;0,OR(K276&lt;AA276,AND(K276=AA276,0&lt;2))),1,0)+IF(AND(S276&gt;0,OR(S276&lt;AA276,AND(S276=AA276,1&lt;2))),1,0)+IF(AND(AI276&gt;0,OR(AI276&lt;AA276,AND(AI276=AA276,3&lt;2))),1,0)+IF(AND(AQ276&gt;0,OR(AQ276&lt;AA276,AND(AQ276=AA276,4&lt;2))),1,0)+IF(AND(AY276&gt;0,OR(AY276&lt;AA276,AND(AY276=AA276,5&lt;2))),1,0)+IF(AND(BG276&gt;0,OR(BG276&lt;AA276,AND(BG276=AA276,6&lt;2))),1,0)+IF(AND(BO276&gt;0,OR(BO276&lt;AA276,AND(BO276=AA276,7&lt;2))),1,0)+IF(AND(BW276&gt;0,OR(BW276&lt;AA276,AND(BW276=AA276,8&lt;2))),1,0)+IF(AND(CE276&gt;0,OR(CE276&lt;AA276,AND(CE276=AA276,9&lt;2))),1,0)))</f>
        <v>99</v>
      </c>
      <c r="AF276" s="3">
        <f>IF(Inputs!$B$27&lt;&gt;"Ready","PENDING INPUTS",IF(A276&gt;Inputs!$B$6,0,MIN(MAX(0,(AA276+AB276+AC276)-AD276),MAX(0,C276-D276-(IF(O276&lt;AE276,K276+L276+M276-N276,0)+IF(W276&lt;AE276,S276+T276+U276-V276,0)+IF(AE276&lt;AE276,AA276+AB276+AC276-AD276,0)+IF(AM276&lt;AE276,AI276+AJ276+AK276-AL276,0)+IF(AU276&lt;AE276,AQ276+AR276+AS276-AT276,0)+IF(BC276&lt;AE276,AY276+AZ276+BA276-BB276,0)+IF(BK276&lt;AE276,BG276+BH276+BI276-BJ276,0)+IF(BS276&lt;AE276,BO276+BP276+BQ276-BR276,0)+IF(CA276&lt;AE276,BW276+BX276+BY276-BZ276,0)+IF(CI276&lt;AE276,CE276+CF276+CG276-CH276,0))))))</f>
        <v>0</v>
      </c>
      <c r="AG276" s="3">
        <f>IF(Inputs!$B$27&lt;&gt;"Ready","PENDING INPUTS",MIN((AA276+AB276+AC276),IF(D276&gt;C276,IF(D276=0,0,AD276*C276/D276),AD276+AF276)))</f>
        <v>0</v>
      </c>
      <c r="AH276" s="3">
        <f>IF(Inputs!$B$27&lt;&gt;"Ready","PENDING INPUTS",MAX(0,(AA276+AB276+AC276)-AG276))</f>
        <v>0</v>
      </c>
      <c r="AI276" s="3">
        <f>IF(Inputs!$B$27&lt;&gt;"Ready","PENDING INPUTS",AP275)</f>
        <v>0</v>
      </c>
      <c r="AJ276" s="3">
        <f>IF(Inputs!$B$27&lt;&gt;"Ready","PENDING INPUTS",IF(A276&lt;=Inputs!$B$6,ROUND(AI276*Inputs!C17/12,2),0))</f>
        <v>0</v>
      </c>
      <c r="AK276" s="3">
        <f>IF(Inputs!$B$27&lt;&gt;"Ready","PENDING INPUTS",IF(AND(A276&lt;=Inputs!$B$6,AI276&gt;0),Inputs!G17,0))</f>
        <v>0</v>
      </c>
      <c r="AL276" s="3">
        <f>IF(Inputs!$B$27&lt;&gt;"Ready","PENDING INPUTS",IF(A276&gt;Inputs!$B$6,0,MIN((AI276+AJ276+AK276),IF(Inputs!H17=1,Inputs!D17,MAX(Inputs!F17,ROUND(AI276*Inputs!E17+AJ276+AK276,2))))))</f>
        <v>0</v>
      </c>
      <c r="AM276">
        <f>IF(Inputs!$B$27&lt;&gt;"Ready","PENDING INPUTS",IF(AI276&lt;=0,99,1+IF(AND(K276&gt;0,OR(K276&lt;AI276,AND(K276=AI276,0&lt;3))),1,0)+IF(AND(S276&gt;0,OR(S276&lt;AI276,AND(S276=AI276,1&lt;3))),1,0)+IF(AND(AA276&gt;0,OR(AA276&lt;AI276,AND(AA276=AI276,2&lt;3))),1,0)+IF(AND(AQ276&gt;0,OR(AQ276&lt;AI276,AND(AQ276=AI276,4&lt;3))),1,0)+IF(AND(AY276&gt;0,OR(AY276&lt;AI276,AND(AY276=AI276,5&lt;3))),1,0)+IF(AND(BG276&gt;0,OR(BG276&lt;AI276,AND(BG276=AI276,6&lt;3))),1,0)+IF(AND(BO276&gt;0,OR(BO276&lt;AI276,AND(BO276=AI276,7&lt;3))),1,0)+IF(AND(BW276&gt;0,OR(BW276&lt;AI276,AND(BW276=AI276,8&lt;3))),1,0)+IF(AND(CE276&gt;0,OR(CE276&lt;AI276,AND(CE276=AI276,9&lt;3))),1,0)))</f>
        <v>99</v>
      </c>
      <c r="AN276" s="3">
        <f>IF(Inputs!$B$27&lt;&gt;"Ready","PENDING INPUTS",IF(A276&gt;Inputs!$B$6,0,MIN(MAX(0,(AI276+AJ276+AK276)-AL276),MAX(0,C276-D276-(IF(O276&lt;AM276,K276+L276+M276-N276,0)+IF(W276&lt;AM276,S276+T276+U276-V276,0)+IF(AE276&lt;AM276,AA276+AB276+AC276-AD276,0)+IF(AM276&lt;AM276,AI276+AJ276+AK276-AL276,0)+IF(AU276&lt;AM276,AQ276+AR276+AS276-AT276,0)+IF(BC276&lt;AM276,AY276+AZ276+BA276-BB276,0)+IF(BK276&lt;AM276,BG276+BH276+BI276-BJ276,0)+IF(BS276&lt;AM276,BO276+BP276+BQ276-BR276,0)+IF(CA276&lt;AM276,BW276+BX276+BY276-BZ276,0)+IF(CI276&lt;AM276,CE276+CF276+CG276-CH276,0))))))</f>
        <v>0</v>
      </c>
      <c r="AO276" s="3">
        <f>IF(Inputs!$B$27&lt;&gt;"Ready","PENDING INPUTS",MIN((AI276+AJ276+AK276),IF(D276&gt;C276,IF(D276=0,0,AL276*C276/D276),AL276+AN276)))</f>
        <v>0</v>
      </c>
      <c r="AP276" s="3">
        <f>IF(Inputs!$B$27&lt;&gt;"Ready","PENDING INPUTS",MAX(0,(AI276+AJ276+AK276)-AO276))</f>
        <v>0</v>
      </c>
      <c r="AQ276" s="3">
        <f>IF(Inputs!$B$27&lt;&gt;"Ready","PENDING INPUTS",AX275)</f>
        <v>0</v>
      </c>
      <c r="AR276" s="3">
        <f>IF(Inputs!$B$27&lt;&gt;"Ready","PENDING INPUTS",IF(A276&lt;=Inputs!$B$6,ROUND(AQ276*Inputs!C18/12,2),0))</f>
        <v>0</v>
      </c>
      <c r="AS276" s="3">
        <f>IF(Inputs!$B$27&lt;&gt;"Ready","PENDING INPUTS",IF(AND(A276&lt;=Inputs!$B$6,AQ276&gt;0),Inputs!G18,0))</f>
        <v>0</v>
      </c>
      <c r="AT276" s="3">
        <f>IF(Inputs!$B$27&lt;&gt;"Ready","PENDING INPUTS",IF(A276&gt;Inputs!$B$6,0,MIN((AQ276+AR276+AS276),IF(Inputs!H18=1,Inputs!D18,MAX(Inputs!F18,ROUND(AQ276*Inputs!E18+AR276+AS276,2))))))</f>
        <v>0</v>
      </c>
      <c r="AU276">
        <f>IF(Inputs!$B$27&lt;&gt;"Ready","PENDING INPUTS",IF(AQ276&lt;=0,99,1+IF(AND(K276&gt;0,OR(K276&lt;AQ276,AND(K276=AQ276,0&lt;4))),1,0)+IF(AND(S276&gt;0,OR(S276&lt;AQ276,AND(S276=AQ276,1&lt;4))),1,0)+IF(AND(AA276&gt;0,OR(AA276&lt;AQ276,AND(AA276=AQ276,2&lt;4))),1,0)+IF(AND(AI276&gt;0,OR(AI276&lt;AQ276,AND(AI276=AQ276,3&lt;4))),1,0)+IF(AND(AY276&gt;0,OR(AY276&lt;AQ276,AND(AY276=AQ276,5&lt;4))),1,0)+IF(AND(BG276&gt;0,OR(BG276&lt;AQ276,AND(BG276=AQ276,6&lt;4))),1,0)+IF(AND(BO276&gt;0,OR(BO276&lt;AQ276,AND(BO276=AQ276,7&lt;4))),1,0)+IF(AND(BW276&gt;0,OR(BW276&lt;AQ276,AND(BW276=AQ276,8&lt;4))),1,0)+IF(AND(CE276&gt;0,OR(CE276&lt;AQ276,AND(CE276=AQ276,9&lt;4))),1,0)))</f>
        <v>99</v>
      </c>
      <c r="AV276" s="3">
        <f>IF(Inputs!$B$27&lt;&gt;"Ready","PENDING INPUTS",IF(A276&gt;Inputs!$B$6,0,MIN(MAX(0,(AQ276+AR276+AS276)-AT276),MAX(0,C276-D276-(IF(O276&lt;AU276,K276+L276+M276-N276,0)+IF(W276&lt;AU276,S276+T276+U276-V276,0)+IF(AE276&lt;AU276,AA276+AB276+AC276-AD276,0)+IF(AM276&lt;AU276,AI276+AJ276+AK276-AL276,0)+IF(AU276&lt;AU276,AQ276+AR276+AS276-AT276,0)+IF(BC276&lt;AU276,AY276+AZ276+BA276-BB276,0)+IF(BK276&lt;AU276,BG276+BH276+BI276-BJ276,0)+IF(BS276&lt;AU276,BO276+BP276+BQ276-BR276,0)+IF(CA276&lt;AU276,BW276+BX276+BY276-BZ276,0)+IF(CI276&lt;AU276,CE276+CF276+CG276-CH276,0))))))</f>
        <v>0</v>
      </c>
      <c r="AW276" s="3">
        <f>IF(Inputs!$B$27&lt;&gt;"Ready","PENDING INPUTS",MIN((AQ276+AR276+AS276),IF(D276&gt;C276,IF(D276=0,0,AT276*C276/D276),AT276+AV276)))</f>
        <v>0</v>
      </c>
      <c r="AX276" s="3">
        <f>IF(Inputs!$B$27&lt;&gt;"Ready","PENDING INPUTS",MAX(0,(AQ276+AR276+AS276)-AW276))</f>
        <v>0</v>
      </c>
      <c r="AY276" s="3">
        <f>IF(Inputs!$B$27&lt;&gt;"Ready","PENDING INPUTS",BF275)</f>
        <v>0</v>
      </c>
      <c r="AZ276" s="3">
        <f>IF(Inputs!$B$27&lt;&gt;"Ready","PENDING INPUTS",IF(A276&lt;=Inputs!$B$6,ROUND(AY276*Inputs!C19/12,2),0))</f>
        <v>0</v>
      </c>
      <c r="BA276" s="3">
        <f>IF(Inputs!$B$27&lt;&gt;"Ready","PENDING INPUTS",IF(AND(A276&lt;=Inputs!$B$6,AY276&gt;0),Inputs!G19,0))</f>
        <v>0</v>
      </c>
      <c r="BB276" s="3">
        <f>IF(Inputs!$B$27&lt;&gt;"Ready","PENDING INPUTS",IF(A276&gt;Inputs!$B$6,0,MIN((AY276+AZ276+BA276),IF(Inputs!H19=1,Inputs!D19,MAX(Inputs!F19,ROUND(AY276*Inputs!E19+AZ276+BA276,2))))))</f>
        <v>0</v>
      </c>
      <c r="BC276">
        <f>IF(Inputs!$B$27&lt;&gt;"Ready","PENDING INPUTS",IF(AY276&lt;=0,99,1+IF(AND(K276&gt;0,OR(K276&lt;AY276,AND(K276=AY276,0&lt;5))),1,0)+IF(AND(S276&gt;0,OR(S276&lt;AY276,AND(S276=AY276,1&lt;5))),1,0)+IF(AND(AA276&gt;0,OR(AA276&lt;AY276,AND(AA276=AY276,2&lt;5))),1,0)+IF(AND(AI276&gt;0,OR(AI276&lt;AY276,AND(AI276=AY276,3&lt;5))),1,0)+IF(AND(AQ276&gt;0,OR(AQ276&lt;AY276,AND(AQ276=AY276,4&lt;5))),1,0)+IF(AND(BG276&gt;0,OR(BG276&lt;AY276,AND(BG276=AY276,6&lt;5))),1,0)+IF(AND(BO276&gt;0,OR(BO276&lt;AY276,AND(BO276=AY276,7&lt;5))),1,0)+IF(AND(BW276&gt;0,OR(BW276&lt;AY276,AND(BW276=AY276,8&lt;5))),1,0)+IF(AND(CE276&gt;0,OR(CE276&lt;AY276,AND(CE276=AY276,9&lt;5))),1,0)))</f>
        <v>99</v>
      </c>
      <c r="BD276" s="3">
        <f>IF(Inputs!$B$27&lt;&gt;"Ready","PENDING INPUTS",IF(A276&gt;Inputs!$B$6,0,MIN(MAX(0,(AY276+AZ276+BA276)-BB276),MAX(0,C276-D276-(IF(O276&lt;BC276,K276+L276+M276-N276,0)+IF(W276&lt;BC276,S276+T276+U276-V276,0)+IF(AE276&lt;BC276,AA276+AB276+AC276-AD276,0)+IF(AM276&lt;BC276,AI276+AJ276+AK276-AL276,0)+IF(AU276&lt;BC276,AQ276+AR276+AS276-AT276,0)+IF(BC276&lt;BC276,AY276+AZ276+BA276-BB276,0)+IF(BK276&lt;BC276,BG276+BH276+BI276-BJ276,0)+IF(BS276&lt;BC276,BO276+BP276+BQ276-BR276,0)+IF(CA276&lt;BC276,BW276+BX276+BY276-BZ276,0)+IF(CI276&lt;BC276,CE276+CF276+CG276-CH276,0))))))</f>
        <v>0</v>
      </c>
      <c r="BE276" s="3">
        <f>IF(Inputs!$B$27&lt;&gt;"Ready","PENDING INPUTS",MIN((AY276+AZ276+BA276),IF(D276&gt;C276,IF(D276=0,0,BB276*C276/D276),BB276+BD276)))</f>
        <v>0</v>
      </c>
      <c r="BF276" s="3">
        <f>IF(Inputs!$B$27&lt;&gt;"Ready","PENDING INPUTS",MAX(0,(AY276+AZ276+BA276)-BE276))</f>
        <v>0</v>
      </c>
      <c r="BG276" s="3">
        <f>IF(Inputs!$B$27&lt;&gt;"Ready","PENDING INPUTS",BN275)</f>
        <v>0</v>
      </c>
      <c r="BH276" s="3">
        <f>IF(Inputs!$B$27&lt;&gt;"Ready","PENDING INPUTS",IF(A276&lt;=Inputs!$B$6,ROUND(BG276*Inputs!C20/12,2),0))</f>
        <v>0</v>
      </c>
      <c r="BI276" s="3">
        <f>IF(Inputs!$B$27&lt;&gt;"Ready","PENDING INPUTS",IF(AND(A276&lt;=Inputs!$B$6,BG276&gt;0),Inputs!G20,0))</f>
        <v>0</v>
      </c>
      <c r="BJ276" s="3">
        <f>IF(Inputs!$B$27&lt;&gt;"Ready","PENDING INPUTS",IF(A276&gt;Inputs!$B$6,0,MIN((BG276+BH276+BI276),IF(Inputs!H20=1,Inputs!D20,MAX(Inputs!F20,ROUND(BG276*Inputs!E20+BH276+BI276,2))))))</f>
        <v>0</v>
      </c>
      <c r="BK276">
        <f>IF(Inputs!$B$27&lt;&gt;"Ready","PENDING INPUTS",IF(BG276&lt;=0,99,1+IF(AND(K276&gt;0,OR(K276&lt;BG276,AND(K276=BG276,0&lt;6))),1,0)+IF(AND(S276&gt;0,OR(S276&lt;BG276,AND(S276=BG276,1&lt;6))),1,0)+IF(AND(AA276&gt;0,OR(AA276&lt;BG276,AND(AA276=BG276,2&lt;6))),1,0)+IF(AND(AI276&gt;0,OR(AI276&lt;BG276,AND(AI276=BG276,3&lt;6))),1,0)+IF(AND(AQ276&gt;0,OR(AQ276&lt;BG276,AND(AQ276=BG276,4&lt;6))),1,0)+IF(AND(AY276&gt;0,OR(AY276&lt;BG276,AND(AY276=BG276,5&lt;6))),1,0)+IF(AND(BO276&gt;0,OR(BO276&lt;BG276,AND(BO276=BG276,7&lt;6))),1,0)+IF(AND(BW276&gt;0,OR(BW276&lt;BG276,AND(BW276=BG276,8&lt;6))),1,0)+IF(AND(CE276&gt;0,OR(CE276&lt;BG276,AND(CE276=BG276,9&lt;6))),1,0)))</f>
        <v>99</v>
      </c>
      <c r="BL276" s="3">
        <f>IF(Inputs!$B$27&lt;&gt;"Ready","PENDING INPUTS",IF(A276&gt;Inputs!$B$6,0,MIN(MAX(0,(BG276+BH276+BI276)-BJ276),MAX(0,C276-D276-(IF(O276&lt;BK276,K276+L276+M276-N276,0)+IF(W276&lt;BK276,S276+T276+U276-V276,0)+IF(AE276&lt;BK276,AA276+AB276+AC276-AD276,0)+IF(AM276&lt;BK276,AI276+AJ276+AK276-AL276,0)+IF(AU276&lt;BK276,AQ276+AR276+AS276-AT276,0)+IF(BC276&lt;BK276,AY276+AZ276+BA276-BB276,0)+IF(BK276&lt;BK276,BG276+BH276+BI276-BJ276,0)+IF(BS276&lt;BK276,BO276+BP276+BQ276-BR276,0)+IF(CA276&lt;BK276,BW276+BX276+BY276-BZ276,0)+IF(CI276&lt;BK276,CE276+CF276+CG276-CH276,0))))))</f>
        <v>0</v>
      </c>
      <c r="BM276" s="3">
        <f>IF(Inputs!$B$27&lt;&gt;"Ready","PENDING INPUTS",MIN((BG276+BH276+BI276),IF(D276&gt;C276,IF(D276=0,0,BJ276*C276/D276),BJ276+BL276)))</f>
        <v>0</v>
      </c>
      <c r="BN276" s="3">
        <f>IF(Inputs!$B$27&lt;&gt;"Ready","PENDING INPUTS",MAX(0,(BG276+BH276+BI276)-BM276))</f>
        <v>0</v>
      </c>
      <c r="BO276" s="3">
        <f>IF(Inputs!$B$27&lt;&gt;"Ready","PENDING INPUTS",BV275)</f>
        <v>0</v>
      </c>
      <c r="BP276" s="3">
        <f>IF(Inputs!$B$27&lt;&gt;"Ready","PENDING INPUTS",IF(A276&lt;=Inputs!$B$6,ROUND(BO276*Inputs!C21/12,2),0))</f>
        <v>0</v>
      </c>
      <c r="BQ276" s="3">
        <f>IF(Inputs!$B$27&lt;&gt;"Ready","PENDING INPUTS",IF(AND(A276&lt;=Inputs!$B$6,BO276&gt;0),Inputs!G21,0))</f>
        <v>0</v>
      </c>
      <c r="BR276" s="3">
        <f>IF(Inputs!$B$27&lt;&gt;"Ready","PENDING INPUTS",IF(A276&gt;Inputs!$B$6,0,MIN((BO276+BP276+BQ276),IF(Inputs!H21=1,Inputs!D21,MAX(Inputs!F21,ROUND(BO276*Inputs!E21+BP276+BQ276,2))))))</f>
        <v>0</v>
      </c>
      <c r="BS276">
        <f>IF(Inputs!$B$27&lt;&gt;"Ready","PENDING INPUTS",IF(BO276&lt;=0,99,1+IF(AND(K276&gt;0,OR(K276&lt;BO276,AND(K276=BO276,0&lt;7))),1,0)+IF(AND(S276&gt;0,OR(S276&lt;BO276,AND(S276=BO276,1&lt;7))),1,0)+IF(AND(AA276&gt;0,OR(AA276&lt;BO276,AND(AA276=BO276,2&lt;7))),1,0)+IF(AND(AI276&gt;0,OR(AI276&lt;BO276,AND(AI276=BO276,3&lt;7))),1,0)+IF(AND(AQ276&gt;0,OR(AQ276&lt;BO276,AND(AQ276=BO276,4&lt;7))),1,0)+IF(AND(AY276&gt;0,OR(AY276&lt;BO276,AND(AY276=BO276,5&lt;7))),1,0)+IF(AND(BG276&gt;0,OR(BG276&lt;BO276,AND(BG276=BO276,6&lt;7))),1,0)+IF(AND(BW276&gt;0,OR(BW276&lt;BO276,AND(BW276=BO276,8&lt;7))),1,0)+IF(AND(CE276&gt;0,OR(CE276&lt;BO276,AND(CE276=BO276,9&lt;7))),1,0)))</f>
        <v>99</v>
      </c>
      <c r="BT276" s="3">
        <f>IF(Inputs!$B$27&lt;&gt;"Ready","PENDING INPUTS",IF(A276&gt;Inputs!$B$6,0,MIN(MAX(0,(BO276+BP276+BQ276)-BR276),MAX(0,C276-D276-(IF(O276&lt;BS276,K276+L276+M276-N276,0)+IF(W276&lt;BS276,S276+T276+U276-V276,0)+IF(AE276&lt;BS276,AA276+AB276+AC276-AD276,0)+IF(AM276&lt;BS276,AI276+AJ276+AK276-AL276,0)+IF(AU276&lt;BS276,AQ276+AR276+AS276-AT276,0)+IF(BC276&lt;BS276,AY276+AZ276+BA276-BB276,0)+IF(BK276&lt;BS276,BG276+BH276+BI276-BJ276,0)+IF(BS276&lt;BS276,BO276+BP276+BQ276-BR276,0)+IF(CA276&lt;BS276,BW276+BX276+BY276-BZ276,0)+IF(CI276&lt;BS276,CE276+CF276+CG276-CH276,0))))))</f>
        <v>0</v>
      </c>
      <c r="BU276" s="3">
        <f>IF(Inputs!$B$27&lt;&gt;"Ready","PENDING INPUTS",MIN((BO276+BP276+BQ276),IF(D276&gt;C276,IF(D276=0,0,BR276*C276/D276),BR276+BT276)))</f>
        <v>0</v>
      </c>
      <c r="BV276" s="3">
        <f>IF(Inputs!$B$27&lt;&gt;"Ready","PENDING INPUTS",MAX(0,(BO276+BP276+BQ276)-BU276))</f>
        <v>0</v>
      </c>
      <c r="BW276" s="3">
        <f>IF(Inputs!$B$27&lt;&gt;"Ready","PENDING INPUTS",CD275)</f>
        <v>0</v>
      </c>
      <c r="BX276" s="3">
        <f>IF(Inputs!$B$27&lt;&gt;"Ready","PENDING INPUTS",IF(A276&lt;=Inputs!$B$6,ROUND(BW276*Inputs!C22/12,2),0))</f>
        <v>0</v>
      </c>
      <c r="BY276" s="3">
        <f>IF(Inputs!$B$27&lt;&gt;"Ready","PENDING INPUTS",IF(AND(A276&lt;=Inputs!$B$6,BW276&gt;0),Inputs!G22,0))</f>
        <v>0</v>
      </c>
      <c r="BZ276" s="3">
        <f>IF(Inputs!$B$27&lt;&gt;"Ready","PENDING INPUTS",IF(A276&gt;Inputs!$B$6,0,MIN((BW276+BX276+BY276),IF(Inputs!H22=1,Inputs!D22,MAX(Inputs!F22,ROUND(BW276*Inputs!E22+BX276+BY276,2))))))</f>
        <v>0</v>
      </c>
      <c r="CA276">
        <f>IF(Inputs!$B$27&lt;&gt;"Ready","PENDING INPUTS",IF(BW276&lt;=0,99,1+IF(AND(K276&gt;0,OR(K276&lt;BW276,AND(K276=BW276,0&lt;8))),1,0)+IF(AND(S276&gt;0,OR(S276&lt;BW276,AND(S276=BW276,1&lt;8))),1,0)+IF(AND(AA276&gt;0,OR(AA276&lt;BW276,AND(AA276=BW276,2&lt;8))),1,0)+IF(AND(AI276&gt;0,OR(AI276&lt;BW276,AND(AI276=BW276,3&lt;8))),1,0)+IF(AND(AQ276&gt;0,OR(AQ276&lt;BW276,AND(AQ276=BW276,4&lt;8))),1,0)+IF(AND(AY276&gt;0,OR(AY276&lt;BW276,AND(AY276=BW276,5&lt;8))),1,0)+IF(AND(BG276&gt;0,OR(BG276&lt;BW276,AND(BG276=BW276,6&lt;8))),1,0)+IF(AND(BO276&gt;0,OR(BO276&lt;BW276,AND(BO276=BW276,7&lt;8))),1,0)+IF(AND(CE276&gt;0,OR(CE276&lt;BW276,AND(CE276=BW276,9&lt;8))),1,0)))</f>
        <v>99</v>
      </c>
      <c r="CB276" s="3">
        <f>IF(Inputs!$B$27&lt;&gt;"Ready","PENDING INPUTS",IF(A276&gt;Inputs!$B$6,0,MIN(MAX(0,(BW276+BX276+BY276)-BZ276),MAX(0,C276-D276-(IF(O276&lt;CA276,K276+L276+M276-N276,0)+IF(W276&lt;CA276,S276+T276+U276-V276,0)+IF(AE276&lt;CA276,AA276+AB276+AC276-AD276,0)+IF(AM276&lt;CA276,AI276+AJ276+AK276-AL276,0)+IF(AU276&lt;CA276,AQ276+AR276+AS276-AT276,0)+IF(BC276&lt;CA276,AY276+AZ276+BA276-BB276,0)+IF(BK276&lt;CA276,BG276+BH276+BI276-BJ276,0)+IF(BS276&lt;CA276,BO276+BP276+BQ276-BR276,0)+IF(CA276&lt;CA276,BW276+BX276+BY276-BZ276,0)+IF(CI276&lt;CA276,CE276+CF276+CG276-CH276,0))))))</f>
        <v>0</v>
      </c>
      <c r="CC276" s="3">
        <f>IF(Inputs!$B$27&lt;&gt;"Ready","PENDING INPUTS",MIN((BW276+BX276+BY276),IF(D276&gt;C276,IF(D276=0,0,BZ276*C276/D276),BZ276+CB276)))</f>
        <v>0</v>
      </c>
      <c r="CD276" s="3">
        <f>IF(Inputs!$B$27&lt;&gt;"Ready","PENDING INPUTS",MAX(0,(BW276+BX276+BY276)-CC276))</f>
        <v>0</v>
      </c>
      <c r="CE276" s="3">
        <f>IF(Inputs!$B$27&lt;&gt;"Ready","PENDING INPUTS",CL275)</f>
        <v>0</v>
      </c>
      <c r="CF276" s="3">
        <f>IF(Inputs!$B$27&lt;&gt;"Ready","PENDING INPUTS",IF(A276&lt;=Inputs!$B$6,ROUND(CE276*Inputs!C23/12,2),0))</f>
        <v>0</v>
      </c>
      <c r="CG276" s="3">
        <f>IF(Inputs!$B$27&lt;&gt;"Ready","PENDING INPUTS",IF(AND(A276&lt;=Inputs!$B$6,CE276&gt;0),Inputs!G23,0))</f>
        <v>0</v>
      </c>
      <c r="CH276" s="3">
        <f>IF(Inputs!$B$27&lt;&gt;"Ready","PENDING INPUTS",IF(A276&gt;Inputs!$B$6,0,MIN((CE276+CF276+CG276),IF(Inputs!H23=1,Inputs!D23,MAX(Inputs!F23,ROUND(CE276*Inputs!E23+CF276+CG276,2))))))</f>
        <v>0</v>
      </c>
      <c r="CI276">
        <f>IF(Inputs!$B$27&lt;&gt;"Ready","PENDING INPUTS",IF(CE276&lt;=0,99,1+IF(AND(K276&gt;0,OR(K276&lt;CE276,AND(K276=CE276,0&lt;9))),1,0)+IF(AND(S276&gt;0,OR(S276&lt;CE276,AND(S276=CE276,1&lt;9))),1,0)+IF(AND(AA276&gt;0,OR(AA276&lt;CE276,AND(AA276=CE276,2&lt;9))),1,0)+IF(AND(AI276&gt;0,OR(AI276&lt;CE276,AND(AI276=CE276,3&lt;9))),1,0)+IF(AND(AQ276&gt;0,OR(AQ276&lt;CE276,AND(AQ276=CE276,4&lt;9))),1,0)+IF(AND(AY276&gt;0,OR(AY276&lt;CE276,AND(AY276=CE276,5&lt;9))),1,0)+IF(AND(BG276&gt;0,OR(BG276&lt;CE276,AND(BG276=CE276,6&lt;9))),1,0)+IF(AND(BO276&gt;0,OR(BO276&lt;CE276,AND(BO276=CE276,7&lt;9))),1,0)+IF(AND(BW276&gt;0,OR(BW276&lt;CE276,AND(BW276=CE276,8&lt;9))),1,0)))</f>
        <v>99</v>
      </c>
      <c r="CJ276" s="3">
        <f>IF(Inputs!$B$27&lt;&gt;"Ready","PENDING INPUTS",IF(A276&gt;Inputs!$B$6,0,MIN(MAX(0,(CE276+CF276+CG276)-CH276),MAX(0,C276-D276-(IF(O276&lt;CI276,K276+L276+M276-N276,0)+IF(W276&lt;CI276,S276+T276+U276-V276,0)+IF(AE276&lt;CI276,AA276+AB276+AC276-AD276,0)+IF(AM276&lt;CI276,AI276+AJ276+AK276-AL276,0)+IF(AU276&lt;CI276,AQ276+AR276+AS276-AT276,0)+IF(BC276&lt;CI276,AY276+AZ276+BA276-BB276,0)+IF(BK276&lt;CI276,BG276+BH276+BI276-BJ276,0)+IF(BS276&lt;CI276,BO276+BP276+BQ276-BR276,0)+IF(CA276&lt;CI276,BW276+BX276+BY276-BZ276,0)+IF(CI276&lt;CI276,CE276+CF276+CG276-CH276,0))))))</f>
        <v>0</v>
      </c>
      <c r="CK276" s="3">
        <f>IF(Inputs!$B$27&lt;&gt;"Ready","PENDING INPUTS",MIN((CE276+CF276+CG276),IF(D276&gt;C276,IF(D276=0,0,CH276*C276/D276),CH276+CJ276)))</f>
        <v>0</v>
      </c>
      <c r="CL276" s="3">
        <f>IF(Inputs!$B$27&lt;&gt;"Ready","PENDING INPUTS",MAX(0,(CE276+CF276+CG276)-CK276))</f>
        <v>0</v>
      </c>
    </row>
    <row r="277" spans="1:90" ht="27.95" customHeight="1" x14ac:dyDescent="0.25">
      <c r="A277">
        <v>273</v>
      </c>
      <c r="B277" s="13">
        <f>IF(Inputs!$B$27&lt;&gt;"Ready","PENDING INPUTS",EDATE(Inputs!$B$5,A277-1))</f>
        <v>54575</v>
      </c>
      <c r="C277" s="3">
        <f>IF(Inputs!$B$27&lt;&gt;"Ready","PENDING INPUTS",IF(A277&lt;=Inputs!$B$6,MAX(0,Inputs!$B$4+IF(A277=Inputs!$B$7,Inputs!$B$8,0)+IF(A277=Inputs!$B$9,Inputs!$B$10,0)),0))</f>
        <v>0</v>
      </c>
      <c r="D277" s="3">
        <f>IF(Inputs!$B$27&lt;&gt;"Ready","PENDING INPUTS",SUM(N277,V277,AD277,AL277,AT277,BB277,BJ277,BR277,BZ277,CH277))</f>
        <v>0</v>
      </c>
      <c r="E277" s="3">
        <f>IF(Inputs!$B$27&lt;&gt;"Ready","PENDING INPUTS",MAX(0,D277-C277))</f>
        <v>0</v>
      </c>
      <c r="F277" s="3">
        <f>IF(Inputs!$B$27&lt;&gt;"Ready","PENDING INPUTS",SUM(Q277,Y277,AG277,AO277,AW277,BE277,BM277,BU277,CC277,CK277))</f>
        <v>0</v>
      </c>
      <c r="G277" s="3">
        <f>IF(Inputs!$B$27&lt;&gt;"Ready","PENDING INPUTS",SUM(L277,T277,AB277,AJ277,AR277,AZ277,BH277,BP277,BX277,CF277))</f>
        <v>0</v>
      </c>
      <c r="H277" s="3">
        <f>IF(Inputs!$B$27&lt;&gt;"Ready","PENDING INPUTS",SUM(M277,U277,AC277,AK277,AS277,BA277,BI277,BQ277,BY277,CG277))</f>
        <v>0</v>
      </c>
      <c r="I277" s="3">
        <f>IF(Inputs!$B$27&lt;&gt;"Ready","PENDING INPUTS",SUM(R277,Z277,AH277,AP277,AX277,BF277,BN277,BV277,CD277,CL277))</f>
        <v>0</v>
      </c>
      <c r="J277" t="str">
        <f>IF(Inputs!$B$27&lt;&gt;"Ready","PENDING INPUTS",IF(A277&gt;Inputs!$B$6,"Beyond horizon",IF(E277&gt;0.005,"MINIMUM SHORTFALL",IF(I277&lt;0.005,"Paid off","In progress"))))</f>
        <v>Beyond horizon</v>
      </c>
      <c r="K277" s="3">
        <f>IF(Inputs!$B$27&lt;&gt;"Ready","PENDING INPUTS",R276)</f>
        <v>0</v>
      </c>
      <c r="L277" s="3">
        <f>IF(Inputs!$B$27&lt;&gt;"Ready","PENDING INPUTS",IF(A277&lt;=Inputs!$B$6,ROUND(K277*Inputs!C14/12,2),0))</f>
        <v>0</v>
      </c>
      <c r="M277" s="3">
        <f>IF(Inputs!$B$27&lt;&gt;"Ready","PENDING INPUTS",IF(AND(A277&lt;=Inputs!$B$6,K277&gt;0),Inputs!G14,0))</f>
        <v>0</v>
      </c>
      <c r="N277" s="3">
        <f>IF(Inputs!$B$27&lt;&gt;"Ready","PENDING INPUTS",IF(A277&gt;Inputs!$B$6,0,MIN((K277+L277+M277),IF(Inputs!H14=1,Inputs!D14,MAX(Inputs!F14,ROUND(K277*Inputs!E14+L277+M277,2))))))</f>
        <v>0</v>
      </c>
      <c r="O277">
        <f>IF(Inputs!$B$27&lt;&gt;"Ready","PENDING INPUTS",IF(K277&lt;=0,99,1+IF(AND(S277&gt;0,OR(S277&lt;K277,AND(S277=K277,1&lt;0))),1,0)+IF(AND(AA277&gt;0,OR(AA277&lt;K277,AND(AA277=K277,2&lt;0))),1,0)+IF(AND(AI277&gt;0,OR(AI277&lt;K277,AND(AI277=K277,3&lt;0))),1,0)+IF(AND(AQ277&gt;0,OR(AQ277&lt;K277,AND(AQ277=K277,4&lt;0))),1,0)+IF(AND(AY277&gt;0,OR(AY277&lt;K277,AND(AY277=K277,5&lt;0))),1,0)+IF(AND(BG277&gt;0,OR(BG277&lt;K277,AND(BG277=K277,6&lt;0))),1,0)+IF(AND(BO277&gt;0,OR(BO277&lt;K277,AND(BO277=K277,7&lt;0))),1,0)+IF(AND(BW277&gt;0,OR(BW277&lt;K277,AND(BW277=K277,8&lt;0))),1,0)+IF(AND(CE277&gt;0,OR(CE277&lt;K277,AND(CE277=K277,9&lt;0))),1,0)))</f>
        <v>99</v>
      </c>
      <c r="P277" s="3">
        <f>IF(Inputs!$B$27&lt;&gt;"Ready","PENDING INPUTS",IF(A277&gt;Inputs!$B$6,0,MIN(MAX(0,(K277+L277+M277)-N277),MAX(0,C277-D277-(IF(O277&lt;O277,K277+L277+M277-N277,0)+IF(W277&lt;O277,S277+T277+U277-V277,0)+IF(AE277&lt;O277,AA277+AB277+AC277-AD277,0)+IF(AM277&lt;O277,AI277+AJ277+AK277-AL277,0)+IF(AU277&lt;O277,AQ277+AR277+AS277-AT277,0)+IF(BC277&lt;O277,AY277+AZ277+BA277-BB277,0)+IF(BK277&lt;O277,BG277+BH277+BI277-BJ277,0)+IF(BS277&lt;O277,BO277+BP277+BQ277-BR277,0)+IF(CA277&lt;O277,BW277+BX277+BY277-BZ277,0)+IF(CI277&lt;O277,CE277+CF277+CG277-CH277,0))))))</f>
        <v>0</v>
      </c>
      <c r="Q277" s="3">
        <f>IF(Inputs!$B$27&lt;&gt;"Ready","PENDING INPUTS",MIN((K277+L277+M277),IF(D277&gt;C277,IF(D277=0,0,N277*C277/D277),N277+P277)))</f>
        <v>0</v>
      </c>
      <c r="R277" s="3">
        <f>IF(Inputs!$B$27&lt;&gt;"Ready","PENDING INPUTS",MAX(0,(K277+L277+M277)-Q277))</f>
        <v>0</v>
      </c>
      <c r="S277" s="3">
        <f>IF(Inputs!$B$27&lt;&gt;"Ready","PENDING INPUTS",Z276)</f>
        <v>0</v>
      </c>
      <c r="T277" s="3">
        <f>IF(Inputs!$B$27&lt;&gt;"Ready","PENDING INPUTS",IF(A277&lt;=Inputs!$B$6,ROUND(S277*Inputs!C15/12,2),0))</f>
        <v>0</v>
      </c>
      <c r="U277" s="3">
        <f>IF(Inputs!$B$27&lt;&gt;"Ready","PENDING INPUTS",IF(AND(A277&lt;=Inputs!$B$6,S277&gt;0),Inputs!G15,0))</f>
        <v>0</v>
      </c>
      <c r="V277" s="3">
        <f>IF(Inputs!$B$27&lt;&gt;"Ready","PENDING INPUTS",IF(A277&gt;Inputs!$B$6,0,MIN((S277+T277+U277),IF(Inputs!H15=1,Inputs!D15,MAX(Inputs!F15,ROUND(S277*Inputs!E15+T277+U277,2))))))</f>
        <v>0</v>
      </c>
      <c r="W277">
        <f>IF(Inputs!$B$27&lt;&gt;"Ready","PENDING INPUTS",IF(S277&lt;=0,99,1+IF(AND(K277&gt;0,OR(K277&lt;S277,AND(K277=S277,0&lt;1))),1,0)+IF(AND(AA277&gt;0,OR(AA277&lt;S277,AND(AA277=S277,2&lt;1))),1,0)+IF(AND(AI277&gt;0,OR(AI277&lt;S277,AND(AI277=S277,3&lt;1))),1,0)+IF(AND(AQ277&gt;0,OR(AQ277&lt;S277,AND(AQ277=S277,4&lt;1))),1,0)+IF(AND(AY277&gt;0,OR(AY277&lt;S277,AND(AY277=S277,5&lt;1))),1,0)+IF(AND(BG277&gt;0,OR(BG277&lt;S277,AND(BG277=S277,6&lt;1))),1,0)+IF(AND(BO277&gt;0,OR(BO277&lt;S277,AND(BO277=S277,7&lt;1))),1,0)+IF(AND(BW277&gt;0,OR(BW277&lt;S277,AND(BW277=S277,8&lt;1))),1,0)+IF(AND(CE277&gt;0,OR(CE277&lt;S277,AND(CE277=S277,9&lt;1))),1,0)))</f>
        <v>99</v>
      </c>
      <c r="X277" s="3">
        <f>IF(Inputs!$B$27&lt;&gt;"Ready","PENDING INPUTS",IF(A277&gt;Inputs!$B$6,0,MIN(MAX(0,(S277+T277+U277)-V277),MAX(0,C277-D277-(IF(O277&lt;W277,K277+L277+M277-N277,0)+IF(W277&lt;W277,S277+T277+U277-V277,0)+IF(AE277&lt;W277,AA277+AB277+AC277-AD277,0)+IF(AM277&lt;W277,AI277+AJ277+AK277-AL277,0)+IF(AU277&lt;W277,AQ277+AR277+AS277-AT277,0)+IF(BC277&lt;W277,AY277+AZ277+BA277-BB277,0)+IF(BK277&lt;W277,BG277+BH277+BI277-BJ277,0)+IF(BS277&lt;W277,BO277+BP277+BQ277-BR277,0)+IF(CA277&lt;W277,BW277+BX277+BY277-BZ277,0)+IF(CI277&lt;W277,CE277+CF277+CG277-CH277,0))))))</f>
        <v>0</v>
      </c>
      <c r="Y277" s="3">
        <f>IF(Inputs!$B$27&lt;&gt;"Ready","PENDING INPUTS",MIN((S277+T277+U277),IF(D277&gt;C277,IF(D277=0,0,V277*C277/D277),V277+X277)))</f>
        <v>0</v>
      </c>
      <c r="Z277" s="3">
        <f>IF(Inputs!$B$27&lt;&gt;"Ready","PENDING INPUTS",MAX(0,(S277+T277+U277)-Y277))</f>
        <v>0</v>
      </c>
      <c r="AA277" s="3">
        <f>IF(Inputs!$B$27&lt;&gt;"Ready","PENDING INPUTS",AH276)</f>
        <v>0</v>
      </c>
      <c r="AB277" s="3">
        <f>IF(Inputs!$B$27&lt;&gt;"Ready","PENDING INPUTS",IF(A277&lt;=Inputs!$B$6,ROUND(AA277*Inputs!C16/12,2),0))</f>
        <v>0</v>
      </c>
      <c r="AC277" s="3">
        <f>IF(Inputs!$B$27&lt;&gt;"Ready","PENDING INPUTS",IF(AND(A277&lt;=Inputs!$B$6,AA277&gt;0),Inputs!G16,0))</f>
        <v>0</v>
      </c>
      <c r="AD277" s="3">
        <f>IF(Inputs!$B$27&lt;&gt;"Ready","PENDING INPUTS",IF(A277&gt;Inputs!$B$6,0,MIN((AA277+AB277+AC277),IF(Inputs!H16=1,Inputs!D16,MAX(Inputs!F16,ROUND(AA277*Inputs!E16+AB277+AC277,2))))))</f>
        <v>0</v>
      </c>
      <c r="AE277">
        <f>IF(Inputs!$B$27&lt;&gt;"Ready","PENDING INPUTS",IF(AA277&lt;=0,99,1+IF(AND(K277&gt;0,OR(K277&lt;AA277,AND(K277=AA277,0&lt;2))),1,0)+IF(AND(S277&gt;0,OR(S277&lt;AA277,AND(S277=AA277,1&lt;2))),1,0)+IF(AND(AI277&gt;0,OR(AI277&lt;AA277,AND(AI277=AA277,3&lt;2))),1,0)+IF(AND(AQ277&gt;0,OR(AQ277&lt;AA277,AND(AQ277=AA277,4&lt;2))),1,0)+IF(AND(AY277&gt;0,OR(AY277&lt;AA277,AND(AY277=AA277,5&lt;2))),1,0)+IF(AND(BG277&gt;0,OR(BG277&lt;AA277,AND(BG277=AA277,6&lt;2))),1,0)+IF(AND(BO277&gt;0,OR(BO277&lt;AA277,AND(BO277=AA277,7&lt;2))),1,0)+IF(AND(BW277&gt;0,OR(BW277&lt;AA277,AND(BW277=AA277,8&lt;2))),1,0)+IF(AND(CE277&gt;0,OR(CE277&lt;AA277,AND(CE277=AA277,9&lt;2))),1,0)))</f>
        <v>99</v>
      </c>
      <c r="AF277" s="3">
        <f>IF(Inputs!$B$27&lt;&gt;"Ready","PENDING INPUTS",IF(A277&gt;Inputs!$B$6,0,MIN(MAX(0,(AA277+AB277+AC277)-AD277),MAX(0,C277-D277-(IF(O277&lt;AE277,K277+L277+M277-N277,0)+IF(W277&lt;AE277,S277+T277+U277-V277,0)+IF(AE277&lt;AE277,AA277+AB277+AC277-AD277,0)+IF(AM277&lt;AE277,AI277+AJ277+AK277-AL277,0)+IF(AU277&lt;AE277,AQ277+AR277+AS277-AT277,0)+IF(BC277&lt;AE277,AY277+AZ277+BA277-BB277,0)+IF(BK277&lt;AE277,BG277+BH277+BI277-BJ277,0)+IF(BS277&lt;AE277,BO277+BP277+BQ277-BR277,0)+IF(CA277&lt;AE277,BW277+BX277+BY277-BZ277,0)+IF(CI277&lt;AE277,CE277+CF277+CG277-CH277,0))))))</f>
        <v>0</v>
      </c>
      <c r="AG277" s="3">
        <f>IF(Inputs!$B$27&lt;&gt;"Ready","PENDING INPUTS",MIN((AA277+AB277+AC277),IF(D277&gt;C277,IF(D277=0,0,AD277*C277/D277),AD277+AF277)))</f>
        <v>0</v>
      </c>
      <c r="AH277" s="3">
        <f>IF(Inputs!$B$27&lt;&gt;"Ready","PENDING INPUTS",MAX(0,(AA277+AB277+AC277)-AG277))</f>
        <v>0</v>
      </c>
      <c r="AI277" s="3">
        <f>IF(Inputs!$B$27&lt;&gt;"Ready","PENDING INPUTS",AP276)</f>
        <v>0</v>
      </c>
      <c r="AJ277" s="3">
        <f>IF(Inputs!$B$27&lt;&gt;"Ready","PENDING INPUTS",IF(A277&lt;=Inputs!$B$6,ROUND(AI277*Inputs!C17/12,2),0))</f>
        <v>0</v>
      </c>
      <c r="AK277" s="3">
        <f>IF(Inputs!$B$27&lt;&gt;"Ready","PENDING INPUTS",IF(AND(A277&lt;=Inputs!$B$6,AI277&gt;0),Inputs!G17,0))</f>
        <v>0</v>
      </c>
      <c r="AL277" s="3">
        <f>IF(Inputs!$B$27&lt;&gt;"Ready","PENDING INPUTS",IF(A277&gt;Inputs!$B$6,0,MIN((AI277+AJ277+AK277),IF(Inputs!H17=1,Inputs!D17,MAX(Inputs!F17,ROUND(AI277*Inputs!E17+AJ277+AK277,2))))))</f>
        <v>0</v>
      </c>
      <c r="AM277">
        <f>IF(Inputs!$B$27&lt;&gt;"Ready","PENDING INPUTS",IF(AI277&lt;=0,99,1+IF(AND(K277&gt;0,OR(K277&lt;AI277,AND(K277=AI277,0&lt;3))),1,0)+IF(AND(S277&gt;0,OR(S277&lt;AI277,AND(S277=AI277,1&lt;3))),1,0)+IF(AND(AA277&gt;0,OR(AA277&lt;AI277,AND(AA277=AI277,2&lt;3))),1,0)+IF(AND(AQ277&gt;0,OR(AQ277&lt;AI277,AND(AQ277=AI277,4&lt;3))),1,0)+IF(AND(AY277&gt;0,OR(AY277&lt;AI277,AND(AY277=AI277,5&lt;3))),1,0)+IF(AND(BG277&gt;0,OR(BG277&lt;AI277,AND(BG277=AI277,6&lt;3))),1,0)+IF(AND(BO277&gt;0,OR(BO277&lt;AI277,AND(BO277=AI277,7&lt;3))),1,0)+IF(AND(BW277&gt;0,OR(BW277&lt;AI277,AND(BW277=AI277,8&lt;3))),1,0)+IF(AND(CE277&gt;0,OR(CE277&lt;AI277,AND(CE277=AI277,9&lt;3))),1,0)))</f>
        <v>99</v>
      </c>
      <c r="AN277" s="3">
        <f>IF(Inputs!$B$27&lt;&gt;"Ready","PENDING INPUTS",IF(A277&gt;Inputs!$B$6,0,MIN(MAX(0,(AI277+AJ277+AK277)-AL277),MAX(0,C277-D277-(IF(O277&lt;AM277,K277+L277+M277-N277,0)+IF(W277&lt;AM277,S277+T277+U277-V277,0)+IF(AE277&lt;AM277,AA277+AB277+AC277-AD277,0)+IF(AM277&lt;AM277,AI277+AJ277+AK277-AL277,0)+IF(AU277&lt;AM277,AQ277+AR277+AS277-AT277,0)+IF(BC277&lt;AM277,AY277+AZ277+BA277-BB277,0)+IF(BK277&lt;AM277,BG277+BH277+BI277-BJ277,0)+IF(BS277&lt;AM277,BO277+BP277+BQ277-BR277,0)+IF(CA277&lt;AM277,BW277+BX277+BY277-BZ277,0)+IF(CI277&lt;AM277,CE277+CF277+CG277-CH277,0))))))</f>
        <v>0</v>
      </c>
      <c r="AO277" s="3">
        <f>IF(Inputs!$B$27&lt;&gt;"Ready","PENDING INPUTS",MIN((AI277+AJ277+AK277),IF(D277&gt;C277,IF(D277=0,0,AL277*C277/D277),AL277+AN277)))</f>
        <v>0</v>
      </c>
      <c r="AP277" s="3">
        <f>IF(Inputs!$B$27&lt;&gt;"Ready","PENDING INPUTS",MAX(0,(AI277+AJ277+AK277)-AO277))</f>
        <v>0</v>
      </c>
      <c r="AQ277" s="3">
        <f>IF(Inputs!$B$27&lt;&gt;"Ready","PENDING INPUTS",AX276)</f>
        <v>0</v>
      </c>
      <c r="AR277" s="3">
        <f>IF(Inputs!$B$27&lt;&gt;"Ready","PENDING INPUTS",IF(A277&lt;=Inputs!$B$6,ROUND(AQ277*Inputs!C18/12,2),0))</f>
        <v>0</v>
      </c>
      <c r="AS277" s="3">
        <f>IF(Inputs!$B$27&lt;&gt;"Ready","PENDING INPUTS",IF(AND(A277&lt;=Inputs!$B$6,AQ277&gt;0),Inputs!G18,0))</f>
        <v>0</v>
      </c>
      <c r="AT277" s="3">
        <f>IF(Inputs!$B$27&lt;&gt;"Ready","PENDING INPUTS",IF(A277&gt;Inputs!$B$6,0,MIN((AQ277+AR277+AS277),IF(Inputs!H18=1,Inputs!D18,MAX(Inputs!F18,ROUND(AQ277*Inputs!E18+AR277+AS277,2))))))</f>
        <v>0</v>
      </c>
      <c r="AU277">
        <f>IF(Inputs!$B$27&lt;&gt;"Ready","PENDING INPUTS",IF(AQ277&lt;=0,99,1+IF(AND(K277&gt;0,OR(K277&lt;AQ277,AND(K277=AQ277,0&lt;4))),1,0)+IF(AND(S277&gt;0,OR(S277&lt;AQ277,AND(S277=AQ277,1&lt;4))),1,0)+IF(AND(AA277&gt;0,OR(AA277&lt;AQ277,AND(AA277=AQ277,2&lt;4))),1,0)+IF(AND(AI277&gt;0,OR(AI277&lt;AQ277,AND(AI277=AQ277,3&lt;4))),1,0)+IF(AND(AY277&gt;0,OR(AY277&lt;AQ277,AND(AY277=AQ277,5&lt;4))),1,0)+IF(AND(BG277&gt;0,OR(BG277&lt;AQ277,AND(BG277=AQ277,6&lt;4))),1,0)+IF(AND(BO277&gt;0,OR(BO277&lt;AQ277,AND(BO277=AQ277,7&lt;4))),1,0)+IF(AND(BW277&gt;0,OR(BW277&lt;AQ277,AND(BW277=AQ277,8&lt;4))),1,0)+IF(AND(CE277&gt;0,OR(CE277&lt;AQ277,AND(CE277=AQ277,9&lt;4))),1,0)))</f>
        <v>99</v>
      </c>
      <c r="AV277" s="3">
        <f>IF(Inputs!$B$27&lt;&gt;"Ready","PENDING INPUTS",IF(A277&gt;Inputs!$B$6,0,MIN(MAX(0,(AQ277+AR277+AS277)-AT277),MAX(0,C277-D277-(IF(O277&lt;AU277,K277+L277+M277-N277,0)+IF(W277&lt;AU277,S277+T277+U277-V277,0)+IF(AE277&lt;AU277,AA277+AB277+AC277-AD277,0)+IF(AM277&lt;AU277,AI277+AJ277+AK277-AL277,0)+IF(AU277&lt;AU277,AQ277+AR277+AS277-AT277,0)+IF(BC277&lt;AU277,AY277+AZ277+BA277-BB277,0)+IF(BK277&lt;AU277,BG277+BH277+BI277-BJ277,0)+IF(BS277&lt;AU277,BO277+BP277+BQ277-BR277,0)+IF(CA277&lt;AU277,BW277+BX277+BY277-BZ277,0)+IF(CI277&lt;AU277,CE277+CF277+CG277-CH277,0))))))</f>
        <v>0</v>
      </c>
      <c r="AW277" s="3">
        <f>IF(Inputs!$B$27&lt;&gt;"Ready","PENDING INPUTS",MIN((AQ277+AR277+AS277),IF(D277&gt;C277,IF(D277=0,0,AT277*C277/D277),AT277+AV277)))</f>
        <v>0</v>
      </c>
      <c r="AX277" s="3">
        <f>IF(Inputs!$B$27&lt;&gt;"Ready","PENDING INPUTS",MAX(0,(AQ277+AR277+AS277)-AW277))</f>
        <v>0</v>
      </c>
      <c r="AY277" s="3">
        <f>IF(Inputs!$B$27&lt;&gt;"Ready","PENDING INPUTS",BF276)</f>
        <v>0</v>
      </c>
      <c r="AZ277" s="3">
        <f>IF(Inputs!$B$27&lt;&gt;"Ready","PENDING INPUTS",IF(A277&lt;=Inputs!$B$6,ROUND(AY277*Inputs!C19/12,2),0))</f>
        <v>0</v>
      </c>
      <c r="BA277" s="3">
        <f>IF(Inputs!$B$27&lt;&gt;"Ready","PENDING INPUTS",IF(AND(A277&lt;=Inputs!$B$6,AY277&gt;0),Inputs!G19,0))</f>
        <v>0</v>
      </c>
      <c r="BB277" s="3">
        <f>IF(Inputs!$B$27&lt;&gt;"Ready","PENDING INPUTS",IF(A277&gt;Inputs!$B$6,0,MIN((AY277+AZ277+BA277),IF(Inputs!H19=1,Inputs!D19,MAX(Inputs!F19,ROUND(AY277*Inputs!E19+AZ277+BA277,2))))))</f>
        <v>0</v>
      </c>
      <c r="BC277">
        <f>IF(Inputs!$B$27&lt;&gt;"Ready","PENDING INPUTS",IF(AY277&lt;=0,99,1+IF(AND(K277&gt;0,OR(K277&lt;AY277,AND(K277=AY277,0&lt;5))),1,0)+IF(AND(S277&gt;0,OR(S277&lt;AY277,AND(S277=AY277,1&lt;5))),1,0)+IF(AND(AA277&gt;0,OR(AA277&lt;AY277,AND(AA277=AY277,2&lt;5))),1,0)+IF(AND(AI277&gt;0,OR(AI277&lt;AY277,AND(AI277=AY277,3&lt;5))),1,0)+IF(AND(AQ277&gt;0,OR(AQ277&lt;AY277,AND(AQ277=AY277,4&lt;5))),1,0)+IF(AND(BG277&gt;0,OR(BG277&lt;AY277,AND(BG277=AY277,6&lt;5))),1,0)+IF(AND(BO277&gt;0,OR(BO277&lt;AY277,AND(BO277=AY277,7&lt;5))),1,0)+IF(AND(BW277&gt;0,OR(BW277&lt;AY277,AND(BW277=AY277,8&lt;5))),1,0)+IF(AND(CE277&gt;0,OR(CE277&lt;AY277,AND(CE277=AY277,9&lt;5))),1,0)))</f>
        <v>99</v>
      </c>
      <c r="BD277" s="3">
        <f>IF(Inputs!$B$27&lt;&gt;"Ready","PENDING INPUTS",IF(A277&gt;Inputs!$B$6,0,MIN(MAX(0,(AY277+AZ277+BA277)-BB277),MAX(0,C277-D277-(IF(O277&lt;BC277,K277+L277+M277-N277,0)+IF(W277&lt;BC277,S277+T277+U277-V277,0)+IF(AE277&lt;BC277,AA277+AB277+AC277-AD277,0)+IF(AM277&lt;BC277,AI277+AJ277+AK277-AL277,0)+IF(AU277&lt;BC277,AQ277+AR277+AS277-AT277,0)+IF(BC277&lt;BC277,AY277+AZ277+BA277-BB277,0)+IF(BK277&lt;BC277,BG277+BH277+BI277-BJ277,0)+IF(BS277&lt;BC277,BO277+BP277+BQ277-BR277,0)+IF(CA277&lt;BC277,BW277+BX277+BY277-BZ277,0)+IF(CI277&lt;BC277,CE277+CF277+CG277-CH277,0))))))</f>
        <v>0</v>
      </c>
      <c r="BE277" s="3">
        <f>IF(Inputs!$B$27&lt;&gt;"Ready","PENDING INPUTS",MIN((AY277+AZ277+BA277),IF(D277&gt;C277,IF(D277=0,0,BB277*C277/D277),BB277+BD277)))</f>
        <v>0</v>
      </c>
      <c r="BF277" s="3">
        <f>IF(Inputs!$B$27&lt;&gt;"Ready","PENDING INPUTS",MAX(0,(AY277+AZ277+BA277)-BE277))</f>
        <v>0</v>
      </c>
      <c r="BG277" s="3">
        <f>IF(Inputs!$B$27&lt;&gt;"Ready","PENDING INPUTS",BN276)</f>
        <v>0</v>
      </c>
      <c r="BH277" s="3">
        <f>IF(Inputs!$B$27&lt;&gt;"Ready","PENDING INPUTS",IF(A277&lt;=Inputs!$B$6,ROUND(BG277*Inputs!C20/12,2),0))</f>
        <v>0</v>
      </c>
      <c r="BI277" s="3">
        <f>IF(Inputs!$B$27&lt;&gt;"Ready","PENDING INPUTS",IF(AND(A277&lt;=Inputs!$B$6,BG277&gt;0),Inputs!G20,0))</f>
        <v>0</v>
      </c>
      <c r="BJ277" s="3">
        <f>IF(Inputs!$B$27&lt;&gt;"Ready","PENDING INPUTS",IF(A277&gt;Inputs!$B$6,0,MIN((BG277+BH277+BI277),IF(Inputs!H20=1,Inputs!D20,MAX(Inputs!F20,ROUND(BG277*Inputs!E20+BH277+BI277,2))))))</f>
        <v>0</v>
      </c>
      <c r="BK277">
        <f>IF(Inputs!$B$27&lt;&gt;"Ready","PENDING INPUTS",IF(BG277&lt;=0,99,1+IF(AND(K277&gt;0,OR(K277&lt;BG277,AND(K277=BG277,0&lt;6))),1,0)+IF(AND(S277&gt;0,OR(S277&lt;BG277,AND(S277=BG277,1&lt;6))),1,0)+IF(AND(AA277&gt;0,OR(AA277&lt;BG277,AND(AA277=BG277,2&lt;6))),1,0)+IF(AND(AI277&gt;0,OR(AI277&lt;BG277,AND(AI277=BG277,3&lt;6))),1,0)+IF(AND(AQ277&gt;0,OR(AQ277&lt;BG277,AND(AQ277=BG277,4&lt;6))),1,0)+IF(AND(AY277&gt;0,OR(AY277&lt;BG277,AND(AY277=BG277,5&lt;6))),1,0)+IF(AND(BO277&gt;0,OR(BO277&lt;BG277,AND(BO277=BG277,7&lt;6))),1,0)+IF(AND(BW277&gt;0,OR(BW277&lt;BG277,AND(BW277=BG277,8&lt;6))),1,0)+IF(AND(CE277&gt;0,OR(CE277&lt;BG277,AND(CE277=BG277,9&lt;6))),1,0)))</f>
        <v>99</v>
      </c>
      <c r="BL277" s="3">
        <f>IF(Inputs!$B$27&lt;&gt;"Ready","PENDING INPUTS",IF(A277&gt;Inputs!$B$6,0,MIN(MAX(0,(BG277+BH277+BI277)-BJ277),MAX(0,C277-D277-(IF(O277&lt;BK277,K277+L277+M277-N277,0)+IF(W277&lt;BK277,S277+T277+U277-V277,0)+IF(AE277&lt;BK277,AA277+AB277+AC277-AD277,0)+IF(AM277&lt;BK277,AI277+AJ277+AK277-AL277,0)+IF(AU277&lt;BK277,AQ277+AR277+AS277-AT277,0)+IF(BC277&lt;BK277,AY277+AZ277+BA277-BB277,0)+IF(BK277&lt;BK277,BG277+BH277+BI277-BJ277,0)+IF(BS277&lt;BK277,BO277+BP277+BQ277-BR277,0)+IF(CA277&lt;BK277,BW277+BX277+BY277-BZ277,0)+IF(CI277&lt;BK277,CE277+CF277+CG277-CH277,0))))))</f>
        <v>0</v>
      </c>
      <c r="BM277" s="3">
        <f>IF(Inputs!$B$27&lt;&gt;"Ready","PENDING INPUTS",MIN((BG277+BH277+BI277),IF(D277&gt;C277,IF(D277=0,0,BJ277*C277/D277),BJ277+BL277)))</f>
        <v>0</v>
      </c>
      <c r="BN277" s="3">
        <f>IF(Inputs!$B$27&lt;&gt;"Ready","PENDING INPUTS",MAX(0,(BG277+BH277+BI277)-BM277))</f>
        <v>0</v>
      </c>
      <c r="BO277" s="3">
        <f>IF(Inputs!$B$27&lt;&gt;"Ready","PENDING INPUTS",BV276)</f>
        <v>0</v>
      </c>
      <c r="BP277" s="3">
        <f>IF(Inputs!$B$27&lt;&gt;"Ready","PENDING INPUTS",IF(A277&lt;=Inputs!$B$6,ROUND(BO277*Inputs!C21/12,2),0))</f>
        <v>0</v>
      </c>
      <c r="BQ277" s="3">
        <f>IF(Inputs!$B$27&lt;&gt;"Ready","PENDING INPUTS",IF(AND(A277&lt;=Inputs!$B$6,BO277&gt;0),Inputs!G21,0))</f>
        <v>0</v>
      </c>
      <c r="BR277" s="3">
        <f>IF(Inputs!$B$27&lt;&gt;"Ready","PENDING INPUTS",IF(A277&gt;Inputs!$B$6,0,MIN((BO277+BP277+BQ277),IF(Inputs!H21=1,Inputs!D21,MAX(Inputs!F21,ROUND(BO277*Inputs!E21+BP277+BQ277,2))))))</f>
        <v>0</v>
      </c>
      <c r="BS277">
        <f>IF(Inputs!$B$27&lt;&gt;"Ready","PENDING INPUTS",IF(BO277&lt;=0,99,1+IF(AND(K277&gt;0,OR(K277&lt;BO277,AND(K277=BO277,0&lt;7))),1,0)+IF(AND(S277&gt;0,OR(S277&lt;BO277,AND(S277=BO277,1&lt;7))),1,0)+IF(AND(AA277&gt;0,OR(AA277&lt;BO277,AND(AA277=BO277,2&lt;7))),1,0)+IF(AND(AI277&gt;0,OR(AI277&lt;BO277,AND(AI277=BO277,3&lt;7))),1,0)+IF(AND(AQ277&gt;0,OR(AQ277&lt;BO277,AND(AQ277=BO277,4&lt;7))),1,0)+IF(AND(AY277&gt;0,OR(AY277&lt;BO277,AND(AY277=BO277,5&lt;7))),1,0)+IF(AND(BG277&gt;0,OR(BG277&lt;BO277,AND(BG277=BO277,6&lt;7))),1,0)+IF(AND(BW277&gt;0,OR(BW277&lt;BO277,AND(BW277=BO277,8&lt;7))),1,0)+IF(AND(CE277&gt;0,OR(CE277&lt;BO277,AND(CE277=BO277,9&lt;7))),1,0)))</f>
        <v>99</v>
      </c>
      <c r="BT277" s="3">
        <f>IF(Inputs!$B$27&lt;&gt;"Ready","PENDING INPUTS",IF(A277&gt;Inputs!$B$6,0,MIN(MAX(0,(BO277+BP277+BQ277)-BR277),MAX(0,C277-D277-(IF(O277&lt;BS277,K277+L277+M277-N277,0)+IF(W277&lt;BS277,S277+T277+U277-V277,0)+IF(AE277&lt;BS277,AA277+AB277+AC277-AD277,0)+IF(AM277&lt;BS277,AI277+AJ277+AK277-AL277,0)+IF(AU277&lt;BS277,AQ277+AR277+AS277-AT277,0)+IF(BC277&lt;BS277,AY277+AZ277+BA277-BB277,0)+IF(BK277&lt;BS277,BG277+BH277+BI277-BJ277,0)+IF(BS277&lt;BS277,BO277+BP277+BQ277-BR277,0)+IF(CA277&lt;BS277,BW277+BX277+BY277-BZ277,0)+IF(CI277&lt;BS277,CE277+CF277+CG277-CH277,0))))))</f>
        <v>0</v>
      </c>
      <c r="BU277" s="3">
        <f>IF(Inputs!$B$27&lt;&gt;"Ready","PENDING INPUTS",MIN((BO277+BP277+BQ277),IF(D277&gt;C277,IF(D277=0,0,BR277*C277/D277),BR277+BT277)))</f>
        <v>0</v>
      </c>
      <c r="BV277" s="3">
        <f>IF(Inputs!$B$27&lt;&gt;"Ready","PENDING INPUTS",MAX(0,(BO277+BP277+BQ277)-BU277))</f>
        <v>0</v>
      </c>
      <c r="BW277" s="3">
        <f>IF(Inputs!$B$27&lt;&gt;"Ready","PENDING INPUTS",CD276)</f>
        <v>0</v>
      </c>
      <c r="BX277" s="3">
        <f>IF(Inputs!$B$27&lt;&gt;"Ready","PENDING INPUTS",IF(A277&lt;=Inputs!$B$6,ROUND(BW277*Inputs!C22/12,2),0))</f>
        <v>0</v>
      </c>
      <c r="BY277" s="3">
        <f>IF(Inputs!$B$27&lt;&gt;"Ready","PENDING INPUTS",IF(AND(A277&lt;=Inputs!$B$6,BW277&gt;0),Inputs!G22,0))</f>
        <v>0</v>
      </c>
      <c r="BZ277" s="3">
        <f>IF(Inputs!$B$27&lt;&gt;"Ready","PENDING INPUTS",IF(A277&gt;Inputs!$B$6,0,MIN((BW277+BX277+BY277),IF(Inputs!H22=1,Inputs!D22,MAX(Inputs!F22,ROUND(BW277*Inputs!E22+BX277+BY277,2))))))</f>
        <v>0</v>
      </c>
      <c r="CA277">
        <f>IF(Inputs!$B$27&lt;&gt;"Ready","PENDING INPUTS",IF(BW277&lt;=0,99,1+IF(AND(K277&gt;0,OR(K277&lt;BW277,AND(K277=BW277,0&lt;8))),1,0)+IF(AND(S277&gt;0,OR(S277&lt;BW277,AND(S277=BW277,1&lt;8))),1,0)+IF(AND(AA277&gt;0,OR(AA277&lt;BW277,AND(AA277=BW277,2&lt;8))),1,0)+IF(AND(AI277&gt;0,OR(AI277&lt;BW277,AND(AI277=BW277,3&lt;8))),1,0)+IF(AND(AQ277&gt;0,OR(AQ277&lt;BW277,AND(AQ277=BW277,4&lt;8))),1,0)+IF(AND(AY277&gt;0,OR(AY277&lt;BW277,AND(AY277=BW277,5&lt;8))),1,0)+IF(AND(BG277&gt;0,OR(BG277&lt;BW277,AND(BG277=BW277,6&lt;8))),1,0)+IF(AND(BO277&gt;0,OR(BO277&lt;BW277,AND(BO277=BW277,7&lt;8))),1,0)+IF(AND(CE277&gt;0,OR(CE277&lt;BW277,AND(CE277=BW277,9&lt;8))),1,0)))</f>
        <v>99</v>
      </c>
      <c r="CB277" s="3">
        <f>IF(Inputs!$B$27&lt;&gt;"Ready","PENDING INPUTS",IF(A277&gt;Inputs!$B$6,0,MIN(MAX(0,(BW277+BX277+BY277)-BZ277),MAX(0,C277-D277-(IF(O277&lt;CA277,K277+L277+M277-N277,0)+IF(W277&lt;CA277,S277+T277+U277-V277,0)+IF(AE277&lt;CA277,AA277+AB277+AC277-AD277,0)+IF(AM277&lt;CA277,AI277+AJ277+AK277-AL277,0)+IF(AU277&lt;CA277,AQ277+AR277+AS277-AT277,0)+IF(BC277&lt;CA277,AY277+AZ277+BA277-BB277,0)+IF(BK277&lt;CA277,BG277+BH277+BI277-BJ277,0)+IF(BS277&lt;CA277,BO277+BP277+BQ277-BR277,0)+IF(CA277&lt;CA277,BW277+BX277+BY277-BZ277,0)+IF(CI277&lt;CA277,CE277+CF277+CG277-CH277,0))))))</f>
        <v>0</v>
      </c>
      <c r="CC277" s="3">
        <f>IF(Inputs!$B$27&lt;&gt;"Ready","PENDING INPUTS",MIN((BW277+BX277+BY277),IF(D277&gt;C277,IF(D277=0,0,BZ277*C277/D277),BZ277+CB277)))</f>
        <v>0</v>
      </c>
      <c r="CD277" s="3">
        <f>IF(Inputs!$B$27&lt;&gt;"Ready","PENDING INPUTS",MAX(0,(BW277+BX277+BY277)-CC277))</f>
        <v>0</v>
      </c>
      <c r="CE277" s="3">
        <f>IF(Inputs!$B$27&lt;&gt;"Ready","PENDING INPUTS",CL276)</f>
        <v>0</v>
      </c>
      <c r="CF277" s="3">
        <f>IF(Inputs!$B$27&lt;&gt;"Ready","PENDING INPUTS",IF(A277&lt;=Inputs!$B$6,ROUND(CE277*Inputs!C23/12,2),0))</f>
        <v>0</v>
      </c>
      <c r="CG277" s="3">
        <f>IF(Inputs!$B$27&lt;&gt;"Ready","PENDING INPUTS",IF(AND(A277&lt;=Inputs!$B$6,CE277&gt;0),Inputs!G23,0))</f>
        <v>0</v>
      </c>
      <c r="CH277" s="3">
        <f>IF(Inputs!$B$27&lt;&gt;"Ready","PENDING INPUTS",IF(A277&gt;Inputs!$B$6,0,MIN((CE277+CF277+CG277),IF(Inputs!H23=1,Inputs!D23,MAX(Inputs!F23,ROUND(CE277*Inputs!E23+CF277+CG277,2))))))</f>
        <v>0</v>
      </c>
      <c r="CI277">
        <f>IF(Inputs!$B$27&lt;&gt;"Ready","PENDING INPUTS",IF(CE277&lt;=0,99,1+IF(AND(K277&gt;0,OR(K277&lt;CE277,AND(K277=CE277,0&lt;9))),1,0)+IF(AND(S277&gt;0,OR(S277&lt;CE277,AND(S277=CE277,1&lt;9))),1,0)+IF(AND(AA277&gt;0,OR(AA277&lt;CE277,AND(AA277=CE277,2&lt;9))),1,0)+IF(AND(AI277&gt;0,OR(AI277&lt;CE277,AND(AI277=CE277,3&lt;9))),1,0)+IF(AND(AQ277&gt;0,OR(AQ277&lt;CE277,AND(AQ277=CE277,4&lt;9))),1,0)+IF(AND(AY277&gt;0,OR(AY277&lt;CE277,AND(AY277=CE277,5&lt;9))),1,0)+IF(AND(BG277&gt;0,OR(BG277&lt;CE277,AND(BG277=CE277,6&lt;9))),1,0)+IF(AND(BO277&gt;0,OR(BO277&lt;CE277,AND(BO277=CE277,7&lt;9))),1,0)+IF(AND(BW277&gt;0,OR(BW277&lt;CE277,AND(BW277=CE277,8&lt;9))),1,0)))</f>
        <v>99</v>
      </c>
      <c r="CJ277" s="3">
        <f>IF(Inputs!$B$27&lt;&gt;"Ready","PENDING INPUTS",IF(A277&gt;Inputs!$B$6,0,MIN(MAX(0,(CE277+CF277+CG277)-CH277),MAX(0,C277-D277-(IF(O277&lt;CI277,K277+L277+M277-N277,0)+IF(W277&lt;CI277,S277+T277+U277-V277,0)+IF(AE277&lt;CI277,AA277+AB277+AC277-AD277,0)+IF(AM277&lt;CI277,AI277+AJ277+AK277-AL277,0)+IF(AU277&lt;CI277,AQ277+AR277+AS277-AT277,0)+IF(BC277&lt;CI277,AY277+AZ277+BA277-BB277,0)+IF(BK277&lt;CI277,BG277+BH277+BI277-BJ277,0)+IF(BS277&lt;CI277,BO277+BP277+BQ277-BR277,0)+IF(CA277&lt;CI277,BW277+BX277+BY277-BZ277,0)+IF(CI277&lt;CI277,CE277+CF277+CG277-CH277,0))))))</f>
        <v>0</v>
      </c>
      <c r="CK277" s="3">
        <f>IF(Inputs!$B$27&lt;&gt;"Ready","PENDING INPUTS",MIN((CE277+CF277+CG277),IF(D277&gt;C277,IF(D277=0,0,CH277*C277/D277),CH277+CJ277)))</f>
        <v>0</v>
      </c>
      <c r="CL277" s="3">
        <f>IF(Inputs!$B$27&lt;&gt;"Ready","PENDING INPUTS",MAX(0,(CE277+CF277+CG277)-CK277))</f>
        <v>0</v>
      </c>
    </row>
    <row r="278" spans="1:90" ht="27.95" customHeight="1" x14ac:dyDescent="0.25">
      <c r="A278">
        <v>274</v>
      </c>
      <c r="B278" s="13">
        <f>IF(Inputs!$B$27&lt;&gt;"Ready","PENDING INPUTS",EDATE(Inputs!$B$5,A278-1))</f>
        <v>54605</v>
      </c>
      <c r="C278" s="3">
        <f>IF(Inputs!$B$27&lt;&gt;"Ready","PENDING INPUTS",IF(A278&lt;=Inputs!$B$6,MAX(0,Inputs!$B$4+IF(A278=Inputs!$B$7,Inputs!$B$8,0)+IF(A278=Inputs!$B$9,Inputs!$B$10,0)),0))</f>
        <v>0</v>
      </c>
      <c r="D278" s="3">
        <f>IF(Inputs!$B$27&lt;&gt;"Ready","PENDING INPUTS",SUM(N278,V278,AD278,AL278,AT278,BB278,BJ278,BR278,BZ278,CH278))</f>
        <v>0</v>
      </c>
      <c r="E278" s="3">
        <f>IF(Inputs!$B$27&lt;&gt;"Ready","PENDING INPUTS",MAX(0,D278-C278))</f>
        <v>0</v>
      </c>
      <c r="F278" s="3">
        <f>IF(Inputs!$B$27&lt;&gt;"Ready","PENDING INPUTS",SUM(Q278,Y278,AG278,AO278,AW278,BE278,BM278,BU278,CC278,CK278))</f>
        <v>0</v>
      </c>
      <c r="G278" s="3">
        <f>IF(Inputs!$B$27&lt;&gt;"Ready","PENDING INPUTS",SUM(L278,T278,AB278,AJ278,AR278,AZ278,BH278,BP278,BX278,CF278))</f>
        <v>0</v>
      </c>
      <c r="H278" s="3">
        <f>IF(Inputs!$B$27&lt;&gt;"Ready","PENDING INPUTS",SUM(M278,U278,AC278,AK278,AS278,BA278,BI278,BQ278,BY278,CG278))</f>
        <v>0</v>
      </c>
      <c r="I278" s="3">
        <f>IF(Inputs!$B$27&lt;&gt;"Ready","PENDING INPUTS",SUM(R278,Z278,AH278,AP278,AX278,BF278,BN278,BV278,CD278,CL278))</f>
        <v>0</v>
      </c>
      <c r="J278" t="str">
        <f>IF(Inputs!$B$27&lt;&gt;"Ready","PENDING INPUTS",IF(A278&gt;Inputs!$B$6,"Beyond horizon",IF(E278&gt;0.005,"MINIMUM SHORTFALL",IF(I278&lt;0.005,"Paid off","In progress"))))</f>
        <v>Beyond horizon</v>
      </c>
      <c r="K278" s="3">
        <f>IF(Inputs!$B$27&lt;&gt;"Ready","PENDING INPUTS",R277)</f>
        <v>0</v>
      </c>
      <c r="L278" s="3">
        <f>IF(Inputs!$B$27&lt;&gt;"Ready","PENDING INPUTS",IF(A278&lt;=Inputs!$B$6,ROUND(K278*Inputs!C14/12,2),0))</f>
        <v>0</v>
      </c>
      <c r="M278" s="3">
        <f>IF(Inputs!$B$27&lt;&gt;"Ready","PENDING INPUTS",IF(AND(A278&lt;=Inputs!$B$6,K278&gt;0),Inputs!G14,0))</f>
        <v>0</v>
      </c>
      <c r="N278" s="3">
        <f>IF(Inputs!$B$27&lt;&gt;"Ready","PENDING INPUTS",IF(A278&gt;Inputs!$B$6,0,MIN((K278+L278+M278),IF(Inputs!H14=1,Inputs!D14,MAX(Inputs!F14,ROUND(K278*Inputs!E14+L278+M278,2))))))</f>
        <v>0</v>
      </c>
      <c r="O278">
        <f>IF(Inputs!$B$27&lt;&gt;"Ready","PENDING INPUTS",IF(K278&lt;=0,99,1+IF(AND(S278&gt;0,OR(S278&lt;K278,AND(S278=K278,1&lt;0))),1,0)+IF(AND(AA278&gt;0,OR(AA278&lt;K278,AND(AA278=K278,2&lt;0))),1,0)+IF(AND(AI278&gt;0,OR(AI278&lt;K278,AND(AI278=K278,3&lt;0))),1,0)+IF(AND(AQ278&gt;0,OR(AQ278&lt;K278,AND(AQ278=K278,4&lt;0))),1,0)+IF(AND(AY278&gt;0,OR(AY278&lt;K278,AND(AY278=K278,5&lt;0))),1,0)+IF(AND(BG278&gt;0,OR(BG278&lt;K278,AND(BG278=K278,6&lt;0))),1,0)+IF(AND(BO278&gt;0,OR(BO278&lt;K278,AND(BO278=K278,7&lt;0))),1,0)+IF(AND(BW278&gt;0,OR(BW278&lt;K278,AND(BW278=K278,8&lt;0))),1,0)+IF(AND(CE278&gt;0,OR(CE278&lt;K278,AND(CE278=K278,9&lt;0))),1,0)))</f>
        <v>99</v>
      </c>
      <c r="P278" s="3">
        <f>IF(Inputs!$B$27&lt;&gt;"Ready","PENDING INPUTS",IF(A278&gt;Inputs!$B$6,0,MIN(MAX(0,(K278+L278+M278)-N278),MAX(0,C278-D278-(IF(O278&lt;O278,K278+L278+M278-N278,0)+IF(W278&lt;O278,S278+T278+U278-V278,0)+IF(AE278&lt;O278,AA278+AB278+AC278-AD278,0)+IF(AM278&lt;O278,AI278+AJ278+AK278-AL278,0)+IF(AU278&lt;O278,AQ278+AR278+AS278-AT278,0)+IF(BC278&lt;O278,AY278+AZ278+BA278-BB278,0)+IF(BK278&lt;O278,BG278+BH278+BI278-BJ278,0)+IF(BS278&lt;O278,BO278+BP278+BQ278-BR278,0)+IF(CA278&lt;O278,BW278+BX278+BY278-BZ278,0)+IF(CI278&lt;O278,CE278+CF278+CG278-CH278,0))))))</f>
        <v>0</v>
      </c>
      <c r="Q278" s="3">
        <f>IF(Inputs!$B$27&lt;&gt;"Ready","PENDING INPUTS",MIN((K278+L278+M278),IF(D278&gt;C278,IF(D278=0,0,N278*C278/D278),N278+P278)))</f>
        <v>0</v>
      </c>
      <c r="R278" s="3">
        <f>IF(Inputs!$B$27&lt;&gt;"Ready","PENDING INPUTS",MAX(0,(K278+L278+M278)-Q278))</f>
        <v>0</v>
      </c>
      <c r="S278" s="3">
        <f>IF(Inputs!$B$27&lt;&gt;"Ready","PENDING INPUTS",Z277)</f>
        <v>0</v>
      </c>
      <c r="T278" s="3">
        <f>IF(Inputs!$B$27&lt;&gt;"Ready","PENDING INPUTS",IF(A278&lt;=Inputs!$B$6,ROUND(S278*Inputs!C15/12,2),0))</f>
        <v>0</v>
      </c>
      <c r="U278" s="3">
        <f>IF(Inputs!$B$27&lt;&gt;"Ready","PENDING INPUTS",IF(AND(A278&lt;=Inputs!$B$6,S278&gt;0),Inputs!G15,0))</f>
        <v>0</v>
      </c>
      <c r="V278" s="3">
        <f>IF(Inputs!$B$27&lt;&gt;"Ready","PENDING INPUTS",IF(A278&gt;Inputs!$B$6,0,MIN((S278+T278+U278),IF(Inputs!H15=1,Inputs!D15,MAX(Inputs!F15,ROUND(S278*Inputs!E15+T278+U278,2))))))</f>
        <v>0</v>
      </c>
      <c r="W278">
        <f>IF(Inputs!$B$27&lt;&gt;"Ready","PENDING INPUTS",IF(S278&lt;=0,99,1+IF(AND(K278&gt;0,OR(K278&lt;S278,AND(K278=S278,0&lt;1))),1,0)+IF(AND(AA278&gt;0,OR(AA278&lt;S278,AND(AA278=S278,2&lt;1))),1,0)+IF(AND(AI278&gt;0,OR(AI278&lt;S278,AND(AI278=S278,3&lt;1))),1,0)+IF(AND(AQ278&gt;0,OR(AQ278&lt;S278,AND(AQ278=S278,4&lt;1))),1,0)+IF(AND(AY278&gt;0,OR(AY278&lt;S278,AND(AY278=S278,5&lt;1))),1,0)+IF(AND(BG278&gt;0,OR(BG278&lt;S278,AND(BG278=S278,6&lt;1))),1,0)+IF(AND(BO278&gt;0,OR(BO278&lt;S278,AND(BO278=S278,7&lt;1))),1,0)+IF(AND(BW278&gt;0,OR(BW278&lt;S278,AND(BW278=S278,8&lt;1))),1,0)+IF(AND(CE278&gt;0,OR(CE278&lt;S278,AND(CE278=S278,9&lt;1))),1,0)))</f>
        <v>99</v>
      </c>
      <c r="X278" s="3">
        <f>IF(Inputs!$B$27&lt;&gt;"Ready","PENDING INPUTS",IF(A278&gt;Inputs!$B$6,0,MIN(MAX(0,(S278+T278+U278)-V278),MAX(0,C278-D278-(IF(O278&lt;W278,K278+L278+M278-N278,0)+IF(W278&lt;W278,S278+T278+U278-V278,0)+IF(AE278&lt;W278,AA278+AB278+AC278-AD278,0)+IF(AM278&lt;W278,AI278+AJ278+AK278-AL278,0)+IF(AU278&lt;W278,AQ278+AR278+AS278-AT278,0)+IF(BC278&lt;W278,AY278+AZ278+BA278-BB278,0)+IF(BK278&lt;W278,BG278+BH278+BI278-BJ278,0)+IF(BS278&lt;W278,BO278+BP278+BQ278-BR278,0)+IF(CA278&lt;W278,BW278+BX278+BY278-BZ278,0)+IF(CI278&lt;W278,CE278+CF278+CG278-CH278,0))))))</f>
        <v>0</v>
      </c>
      <c r="Y278" s="3">
        <f>IF(Inputs!$B$27&lt;&gt;"Ready","PENDING INPUTS",MIN((S278+T278+U278),IF(D278&gt;C278,IF(D278=0,0,V278*C278/D278),V278+X278)))</f>
        <v>0</v>
      </c>
      <c r="Z278" s="3">
        <f>IF(Inputs!$B$27&lt;&gt;"Ready","PENDING INPUTS",MAX(0,(S278+T278+U278)-Y278))</f>
        <v>0</v>
      </c>
      <c r="AA278" s="3">
        <f>IF(Inputs!$B$27&lt;&gt;"Ready","PENDING INPUTS",AH277)</f>
        <v>0</v>
      </c>
      <c r="AB278" s="3">
        <f>IF(Inputs!$B$27&lt;&gt;"Ready","PENDING INPUTS",IF(A278&lt;=Inputs!$B$6,ROUND(AA278*Inputs!C16/12,2),0))</f>
        <v>0</v>
      </c>
      <c r="AC278" s="3">
        <f>IF(Inputs!$B$27&lt;&gt;"Ready","PENDING INPUTS",IF(AND(A278&lt;=Inputs!$B$6,AA278&gt;0),Inputs!G16,0))</f>
        <v>0</v>
      </c>
      <c r="AD278" s="3">
        <f>IF(Inputs!$B$27&lt;&gt;"Ready","PENDING INPUTS",IF(A278&gt;Inputs!$B$6,0,MIN((AA278+AB278+AC278),IF(Inputs!H16=1,Inputs!D16,MAX(Inputs!F16,ROUND(AA278*Inputs!E16+AB278+AC278,2))))))</f>
        <v>0</v>
      </c>
      <c r="AE278">
        <f>IF(Inputs!$B$27&lt;&gt;"Ready","PENDING INPUTS",IF(AA278&lt;=0,99,1+IF(AND(K278&gt;0,OR(K278&lt;AA278,AND(K278=AA278,0&lt;2))),1,0)+IF(AND(S278&gt;0,OR(S278&lt;AA278,AND(S278=AA278,1&lt;2))),1,0)+IF(AND(AI278&gt;0,OR(AI278&lt;AA278,AND(AI278=AA278,3&lt;2))),1,0)+IF(AND(AQ278&gt;0,OR(AQ278&lt;AA278,AND(AQ278=AA278,4&lt;2))),1,0)+IF(AND(AY278&gt;0,OR(AY278&lt;AA278,AND(AY278=AA278,5&lt;2))),1,0)+IF(AND(BG278&gt;0,OR(BG278&lt;AA278,AND(BG278=AA278,6&lt;2))),1,0)+IF(AND(BO278&gt;0,OR(BO278&lt;AA278,AND(BO278=AA278,7&lt;2))),1,0)+IF(AND(BW278&gt;0,OR(BW278&lt;AA278,AND(BW278=AA278,8&lt;2))),1,0)+IF(AND(CE278&gt;0,OR(CE278&lt;AA278,AND(CE278=AA278,9&lt;2))),1,0)))</f>
        <v>99</v>
      </c>
      <c r="AF278" s="3">
        <f>IF(Inputs!$B$27&lt;&gt;"Ready","PENDING INPUTS",IF(A278&gt;Inputs!$B$6,0,MIN(MAX(0,(AA278+AB278+AC278)-AD278),MAX(0,C278-D278-(IF(O278&lt;AE278,K278+L278+M278-N278,0)+IF(W278&lt;AE278,S278+T278+U278-V278,0)+IF(AE278&lt;AE278,AA278+AB278+AC278-AD278,0)+IF(AM278&lt;AE278,AI278+AJ278+AK278-AL278,0)+IF(AU278&lt;AE278,AQ278+AR278+AS278-AT278,0)+IF(BC278&lt;AE278,AY278+AZ278+BA278-BB278,0)+IF(BK278&lt;AE278,BG278+BH278+BI278-BJ278,0)+IF(BS278&lt;AE278,BO278+BP278+BQ278-BR278,0)+IF(CA278&lt;AE278,BW278+BX278+BY278-BZ278,0)+IF(CI278&lt;AE278,CE278+CF278+CG278-CH278,0))))))</f>
        <v>0</v>
      </c>
      <c r="AG278" s="3">
        <f>IF(Inputs!$B$27&lt;&gt;"Ready","PENDING INPUTS",MIN((AA278+AB278+AC278),IF(D278&gt;C278,IF(D278=0,0,AD278*C278/D278),AD278+AF278)))</f>
        <v>0</v>
      </c>
      <c r="AH278" s="3">
        <f>IF(Inputs!$B$27&lt;&gt;"Ready","PENDING INPUTS",MAX(0,(AA278+AB278+AC278)-AG278))</f>
        <v>0</v>
      </c>
      <c r="AI278" s="3">
        <f>IF(Inputs!$B$27&lt;&gt;"Ready","PENDING INPUTS",AP277)</f>
        <v>0</v>
      </c>
      <c r="AJ278" s="3">
        <f>IF(Inputs!$B$27&lt;&gt;"Ready","PENDING INPUTS",IF(A278&lt;=Inputs!$B$6,ROUND(AI278*Inputs!C17/12,2),0))</f>
        <v>0</v>
      </c>
      <c r="AK278" s="3">
        <f>IF(Inputs!$B$27&lt;&gt;"Ready","PENDING INPUTS",IF(AND(A278&lt;=Inputs!$B$6,AI278&gt;0),Inputs!G17,0))</f>
        <v>0</v>
      </c>
      <c r="AL278" s="3">
        <f>IF(Inputs!$B$27&lt;&gt;"Ready","PENDING INPUTS",IF(A278&gt;Inputs!$B$6,0,MIN((AI278+AJ278+AK278),IF(Inputs!H17=1,Inputs!D17,MAX(Inputs!F17,ROUND(AI278*Inputs!E17+AJ278+AK278,2))))))</f>
        <v>0</v>
      </c>
      <c r="AM278">
        <f>IF(Inputs!$B$27&lt;&gt;"Ready","PENDING INPUTS",IF(AI278&lt;=0,99,1+IF(AND(K278&gt;0,OR(K278&lt;AI278,AND(K278=AI278,0&lt;3))),1,0)+IF(AND(S278&gt;0,OR(S278&lt;AI278,AND(S278=AI278,1&lt;3))),1,0)+IF(AND(AA278&gt;0,OR(AA278&lt;AI278,AND(AA278=AI278,2&lt;3))),1,0)+IF(AND(AQ278&gt;0,OR(AQ278&lt;AI278,AND(AQ278=AI278,4&lt;3))),1,0)+IF(AND(AY278&gt;0,OR(AY278&lt;AI278,AND(AY278=AI278,5&lt;3))),1,0)+IF(AND(BG278&gt;0,OR(BG278&lt;AI278,AND(BG278=AI278,6&lt;3))),1,0)+IF(AND(BO278&gt;0,OR(BO278&lt;AI278,AND(BO278=AI278,7&lt;3))),1,0)+IF(AND(BW278&gt;0,OR(BW278&lt;AI278,AND(BW278=AI278,8&lt;3))),1,0)+IF(AND(CE278&gt;0,OR(CE278&lt;AI278,AND(CE278=AI278,9&lt;3))),1,0)))</f>
        <v>99</v>
      </c>
      <c r="AN278" s="3">
        <f>IF(Inputs!$B$27&lt;&gt;"Ready","PENDING INPUTS",IF(A278&gt;Inputs!$B$6,0,MIN(MAX(0,(AI278+AJ278+AK278)-AL278),MAX(0,C278-D278-(IF(O278&lt;AM278,K278+L278+M278-N278,0)+IF(W278&lt;AM278,S278+T278+U278-V278,0)+IF(AE278&lt;AM278,AA278+AB278+AC278-AD278,0)+IF(AM278&lt;AM278,AI278+AJ278+AK278-AL278,0)+IF(AU278&lt;AM278,AQ278+AR278+AS278-AT278,0)+IF(BC278&lt;AM278,AY278+AZ278+BA278-BB278,0)+IF(BK278&lt;AM278,BG278+BH278+BI278-BJ278,0)+IF(BS278&lt;AM278,BO278+BP278+BQ278-BR278,0)+IF(CA278&lt;AM278,BW278+BX278+BY278-BZ278,0)+IF(CI278&lt;AM278,CE278+CF278+CG278-CH278,0))))))</f>
        <v>0</v>
      </c>
      <c r="AO278" s="3">
        <f>IF(Inputs!$B$27&lt;&gt;"Ready","PENDING INPUTS",MIN((AI278+AJ278+AK278),IF(D278&gt;C278,IF(D278=0,0,AL278*C278/D278),AL278+AN278)))</f>
        <v>0</v>
      </c>
      <c r="AP278" s="3">
        <f>IF(Inputs!$B$27&lt;&gt;"Ready","PENDING INPUTS",MAX(0,(AI278+AJ278+AK278)-AO278))</f>
        <v>0</v>
      </c>
      <c r="AQ278" s="3">
        <f>IF(Inputs!$B$27&lt;&gt;"Ready","PENDING INPUTS",AX277)</f>
        <v>0</v>
      </c>
      <c r="AR278" s="3">
        <f>IF(Inputs!$B$27&lt;&gt;"Ready","PENDING INPUTS",IF(A278&lt;=Inputs!$B$6,ROUND(AQ278*Inputs!C18/12,2),0))</f>
        <v>0</v>
      </c>
      <c r="AS278" s="3">
        <f>IF(Inputs!$B$27&lt;&gt;"Ready","PENDING INPUTS",IF(AND(A278&lt;=Inputs!$B$6,AQ278&gt;0),Inputs!G18,0))</f>
        <v>0</v>
      </c>
      <c r="AT278" s="3">
        <f>IF(Inputs!$B$27&lt;&gt;"Ready","PENDING INPUTS",IF(A278&gt;Inputs!$B$6,0,MIN((AQ278+AR278+AS278),IF(Inputs!H18=1,Inputs!D18,MAX(Inputs!F18,ROUND(AQ278*Inputs!E18+AR278+AS278,2))))))</f>
        <v>0</v>
      </c>
      <c r="AU278">
        <f>IF(Inputs!$B$27&lt;&gt;"Ready","PENDING INPUTS",IF(AQ278&lt;=0,99,1+IF(AND(K278&gt;0,OR(K278&lt;AQ278,AND(K278=AQ278,0&lt;4))),1,0)+IF(AND(S278&gt;0,OR(S278&lt;AQ278,AND(S278=AQ278,1&lt;4))),1,0)+IF(AND(AA278&gt;0,OR(AA278&lt;AQ278,AND(AA278=AQ278,2&lt;4))),1,0)+IF(AND(AI278&gt;0,OR(AI278&lt;AQ278,AND(AI278=AQ278,3&lt;4))),1,0)+IF(AND(AY278&gt;0,OR(AY278&lt;AQ278,AND(AY278=AQ278,5&lt;4))),1,0)+IF(AND(BG278&gt;0,OR(BG278&lt;AQ278,AND(BG278=AQ278,6&lt;4))),1,0)+IF(AND(BO278&gt;0,OR(BO278&lt;AQ278,AND(BO278=AQ278,7&lt;4))),1,0)+IF(AND(BW278&gt;0,OR(BW278&lt;AQ278,AND(BW278=AQ278,8&lt;4))),1,0)+IF(AND(CE278&gt;0,OR(CE278&lt;AQ278,AND(CE278=AQ278,9&lt;4))),1,0)))</f>
        <v>99</v>
      </c>
      <c r="AV278" s="3">
        <f>IF(Inputs!$B$27&lt;&gt;"Ready","PENDING INPUTS",IF(A278&gt;Inputs!$B$6,0,MIN(MAX(0,(AQ278+AR278+AS278)-AT278),MAX(0,C278-D278-(IF(O278&lt;AU278,K278+L278+M278-N278,0)+IF(W278&lt;AU278,S278+T278+U278-V278,0)+IF(AE278&lt;AU278,AA278+AB278+AC278-AD278,0)+IF(AM278&lt;AU278,AI278+AJ278+AK278-AL278,0)+IF(AU278&lt;AU278,AQ278+AR278+AS278-AT278,0)+IF(BC278&lt;AU278,AY278+AZ278+BA278-BB278,0)+IF(BK278&lt;AU278,BG278+BH278+BI278-BJ278,0)+IF(BS278&lt;AU278,BO278+BP278+BQ278-BR278,0)+IF(CA278&lt;AU278,BW278+BX278+BY278-BZ278,0)+IF(CI278&lt;AU278,CE278+CF278+CG278-CH278,0))))))</f>
        <v>0</v>
      </c>
      <c r="AW278" s="3">
        <f>IF(Inputs!$B$27&lt;&gt;"Ready","PENDING INPUTS",MIN((AQ278+AR278+AS278),IF(D278&gt;C278,IF(D278=0,0,AT278*C278/D278),AT278+AV278)))</f>
        <v>0</v>
      </c>
      <c r="AX278" s="3">
        <f>IF(Inputs!$B$27&lt;&gt;"Ready","PENDING INPUTS",MAX(0,(AQ278+AR278+AS278)-AW278))</f>
        <v>0</v>
      </c>
      <c r="AY278" s="3">
        <f>IF(Inputs!$B$27&lt;&gt;"Ready","PENDING INPUTS",BF277)</f>
        <v>0</v>
      </c>
      <c r="AZ278" s="3">
        <f>IF(Inputs!$B$27&lt;&gt;"Ready","PENDING INPUTS",IF(A278&lt;=Inputs!$B$6,ROUND(AY278*Inputs!C19/12,2),0))</f>
        <v>0</v>
      </c>
      <c r="BA278" s="3">
        <f>IF(Inputs!$B$27&lt;&gt;"Ready","PENDING INPUTS",IF(AND(A278&lt;=Inputs!$B$6,AY278&gt;0),Inputs!G19,0))</f>
        <v>0</v>
      </c>
      <c r="BB278" s="3">
        <f>IF(Inputs!$B$27&lt;&gt;"Ready","PENDING INPUTS",IF(A278&gt;Inputs!$B$6,0,MIN((AY278+AZ278+BA278),IF(Inputs!H19=1,Inputs!D19,MAX(Inputs!F19,ROUND(AY278*Inputs!E19+AZ278+BA278,2))))))</f>
        <v>0</v>
      </c>
      <c r="BC278">
        <f>IF(Inputs!$B$27&lt;&gt;"Ready","PENDING INPUTS",IF(AY278&lt;=0,99,1+IF(AND(K278&gt;0,OR(K278&lt;AY278,AND(K278=AY278,0&lt;5))),1,0)+IF(AND(S278&gt;0,OR(S278&lt;AY278,AND(S278=AY278,1&lt;5))),1,0)+IF(AND(AA278&gt;0,OR(AA278&lt;AY278,AND(AA278=AY278,2&lt;5))),1,0)+IF(AND(AI278&gt;0,OR(AI278&lt;AY278,AND(AI278=AY278,3&lt;5))),1,0)+IF(AND(AQ278&gt;0,OR(AQ278&lt;AY278,AND(AQ278=AY278,4&lt;5))),1,0)+IF(AND(BG278&gt;0,OR(BG278&lt;AY278,AND(BG278=AY278,6&lt;5))),1,0)+IF(AND(BO278&gt;0,OR(BO278&lt;AY278,AND(BO278=AY278,7&lt;5))),1,0)+IF(AND(BW278&gt;0,OR(BW278&lt;AY278,AND(BW278=AY278,8&lt;5))),1,0)+IF(AND(CE278&gt;0,OR(CE278&lt;AY278,AND(CE278=AY278,9&lt;5))),1,0)))</f>
        <v>99</v>
      </c>
      <c r="BD278" s="3">
        <f>IF(Inputs!$B$27&lt;&gt;"Ready","PENDING INPUTS",IF(A278&gt;Inputs!$B$6,0,MIN(MAX(0,(AY278+AZ278+BA278)-BB278),MAX(0,C278-D278-(IF(O278&lt;BC278,K278+L278+M278-N278,0)+IF(W278&lt;BC278,S278+T278+U278-V278,0)+IF(AE278&lt;BC278,AA278+AB278+AC278-AD278,0)+IF(AM278&lt;BC278,AI278+AJ278+AK278-AL278,0)+IF(AU278&lt;BC278,AQ278+AR278+AS278-AT278,0)+IF(BC278&lt;BC278,AY278+AZ278+BA278-BB278,0)+IF(BK278&lt;BC278,BG278+BH278+BI278-BJ278,0)+IF(BS278&lt;BC278,BO278+BP278+BQ278-BR278,0)+IF(CA278&lt;BC278,BW278+BX278+BY278-BZ278,0)+IF(CI278&lt;BC278,CE278+CF278+CG278-CH278,0))))))</f>
        <v>0</v>
      </c>
      <c r="BE278" s="3">
        <f>IF(Inputs!$B$27&lt;&gt;"Ready","PENDING INPUTS",MIN((AY278+AZ278+BA278),IF(D278&gt;C278,IF(D278=0,0,BB278*C278/D278),BB278+BD278)))</f>
        <v>0</v>
      </c>
      <c r="BF278" s="3">
        <f>IF(Inputs!$B$27&lt;&gt;"Ready","PENDING INPUTS",MAX(0,(AY278+AZ278+BA278)-BE278))</f>
        <v>0</v>
      </c>
      <c r="BG278" s="3">
        <f>IF(Inputs!$B$27&lt;&gt;"Ready","PENDING INPUTS",BN277)</f>
        <v>0</v>
      </c>
      <c r="BH278" s="3">
        <f>IF(Inputs!$B$27&lt;&gt;"Ready","PENDING INPUTS",IF(A278&lt;=Inputs!$B$6,ROUND(BG278*Inputs!C20/12,2),0))</f>
        <v>0</v>
      </c>
      <c r="BI278" s="3">
        <f>IF(Inputs!$B$27&lt;&gt;"Ready","PENDING INPUTS",IF(AND(A278&lt;=Inputs!$B$6,BG278&gt;0),Inputs!G20,0))</f>
        <v>0</v>
      </c>
      <c r="BJ278" s="3">
        <f>IF(Inputs!$B$27&lt;&gt;"Ready","PENDING INPUTS",IF(A278&gt;Inputs!$B$6,0,MIN((BG278+BH278+BI278),IF(Inputs!H20=1,Inputs!D20,MAX(Inputs!F20,ROUND(BG278*Inputs!E20+BH278+BI278,2))))))</f>
        <v>0</v>
      </c>
      <c r="BK278">
        <f>IF(Inputs!$B$27&lt;&gt;"Ready","PENDING INPUTS",IF(BG278&lt;=0,99,1+IF(AND(K278&gt;0,OR(K278&lt;BG278,AND(K278=BG278,0&lt;6))),1,0)+IF(AND(S278&gt;0,OR(S278&lt;BG278,AND(S278=BG278,1&lt;6))),1,0)+IF(AND(AA278&gt;0,OR(AA278&lt;BG278,AND(AA278=BG278,2&lt;6))),1,0)+IF(AND(AI278&gt;0,OR(AI278&lt;BG278,AND(AI278=BG278,3&lt;6))),1,0)+IF(AND(AQ278&gt;0,OR(AQ278&lt;BG278,AND(AQ278=BG278,4&lt;6))),1,0)+IF(AND(AY278&gt;0,OR(AY278&lt;BG278,AND(AY278=BG278,5&lt;6))),1,0)+IF(AND(BO278&gt;0,OR(BO278&lt;BG278,AND(BO278=BG278,7&lt;6))),1,0)+IF(AND(BW278&gt;0,OR(BW278&lt;BG278,AND(BW278=BG278,8&lt;6))),1,0)+IF(AND(CE278&gt;0,OR(CE278&lt;BG278,AND(CE278=BG278,9&lt;6))),1,0)))</f>
        <v>99</v>
      </c>
      <c r="BL278" s="3">
        <f>IF(Inputs!$B$27&lt;&gt;"Ready","PENDING INPUTS",IF(A278&gt;Inputs!$B$6,0,MIN(MAX(0,(BG278+BH278+BI278)-BJ278),MAX(0,C278-D278-(IF(O278&lt;BK278,K278+L278+M278-N278,0)+IF(W278&lt;BK278,S278+T278+U278-V278,0)+IF(AE278&lt;BK278,AA278+AB278+AC278-AD278,0)+IF(AM278&lt;BK278,AI278+AJ278+AK278-AL278,0)+IF(AU278&lt;BK278,AQ278+AR278+AS278-AT278,0)+IF(BC278&lt;BK278,AY278+AZ278+BA278-BB278,0)+IF(BK278&lt;BK278,BG278+BH278+BI278-BJ278,0)+IF(BS278&lt;BK278,BO278+BP278+BQ278-BR278,0)+IF(CA278&lt;BK278,BW278+BX278+BY278-BZ278,0)+IF(CI278&lt;BK278,CE278+CF278+CG278-CH278,0))))))</f>
        <v>0</v>
      </c>
      <c r="BM278" s="3">
        <f>IF(Inputs!$B$27&lt;&gt;"Ready","PENDING INPUTS",MIN((BG278+BH278+BI278),IF(D278&gt;C278,IF(D278=0,0,BJ278*C278/D278),BJ278+BL278)))</f>
        <v>0</v>
      </c>
      <c r="BN278" s="3">
        <f>IF(Inputs!$B$27&lt;&gt;"Ready","PENDING INPUTS",MAX(0,(BG278+BH278+BI278)-BM278))</f>
        <v>0</v>
      </c>
      <c r="BO278" s="3">
        <f>IF(Inputs!$B$27&lt;&gt;"Ready","PENDING INPUTS",BV277)</f>
        <v>0</v>
      </c>
      <c r="BP278" s="3">
        <f>IF(Inputs!$B$27&lt;&gt;"Ready","PENDING INPUTS",IF(A278&lt;=Inputs!$B$6,ROUND(BO278*Inputs!C21/12,2),0))</f>
        <v>0</v>
      </c>
      <c r="BQ278" s="3">
        <f>IF(Inputs!$B$27&lt;&gt;"Ready","PENDING INPUTS",IF(AND(A278&lt;=Inputs!$B$6,BO278&gt;0),Inputs!G21,0))</f>
        <v>0</v>
      </c>
      <c r="BR278" s="3">
        <f>IF(Inputs!$B$27&lt;&gt;"Ready","PENDING INPUTS",IF(A278&gt;Inputs!$B$6,0,MIN((BO278+BP278+BQ278),IF(Inputs!H21=1,Inputs!D21,MAX(Inputs!F21,ROUND(BO278*Inputs!E21+BP278+BQ278,2))))))</f>
        <v>0</v>
      </c>
      <c r="BS278">
        <f>IF(Inputs!$B$27&lt;&gt;"Ready","PENDING INPUTS",IF(BO278&lt;=0,99,1+IF(AND(K278&gt;0,OR(K278&lt;BO278,AND(K278=BO278,0&lt;7))),1,0)+IF(AND(S278&gt;0,OR(S278&lt;BO278,AND(S278=BO278,1&lt;7))),1,0)+IF(AND(AA278&gt;0,OR(AA278&lt;BO278,AND(AA278=BO278,2&lt;7))),1,0)+IF(AND(AI278&gt;0,OR(AI278&lt;BO278,AND(AI278=BO278,3&lt;7))),1,0)+IF(AND(AQ278&gt;0,OR(AQ278&lt;BO278,AND(AQ278=BO278,4&lt;7))),1,0)+IF(AND(AY278&gt;0,OR(AY278&lt;BO278,AND(AY278=BO278,5&lt;7))),1,0)+IF(AND(BG278&gt;0,OR(BG278&lt;BO278,AND(BG278=BO278,6&lt;7))),1,0)+IF(AND(BW278&gt;0,OR(BW278&lt;BO278,AND(BW278=BO278,8&lt;7))),1,0)+IF(AND(CE278&gt;0,OR(CE278&lt;BO278,AND(CE278=BO278,9&lt;7))),1,0)))</f>
        <v>99</v>
      </c>
      <c r="BT278" s="3">
        <f>IF(Inputs!$B$27&lt;&gt;"Ready","PENDING INPUTS",IF(A278&gt;Inputs!$B$6,0,MIN(MAX(0,(BO278+BP278+BQ278)-BR278),MAX(0,C278-D278-(IF(O278&lt;BS278,K278+L278+M278-N278,0)+IF(W278&lt;BS278,S278+T278+U278-V278,0)+IF(AE278&lt;BS278,AA278+AB278+AC278-AD278,0)+IF(AM278&lt;BS278,AI278+AJ278+AK278-AL278,0)+IF(AU278&lt;BS278,AQ278+AR278+AS278-AT278,0)+IF(BC278&lt;BS278,AY278+AZ278+BA278-BB278,0)+IF(BK278&lt;BS278,BG278+BH278+BI278-BJ278,0)+IF(BS278&lt;BS278,BO278+BP278+BQ278-BR278,0)+IF(CA278&lt;BS278,BW278+BX278+BY278-BZ278,0)+IF(CI278&lt;BS278,CE278+CF278+CG278-CH278,0))))))</f>
        <v>0</v>
      </c>
      <c r="BU278" s="3">
        <f>IF(Inputs!$B$27&lt;&gt;"Ready","PENDING INPUTS",MIN((BO278+BP278+BQ278),IF(D278&gt;C278,IF(D278=0,0,BR278*C278/D278),BR278+BT278)))</f>
        <v>0</v>
      </c>
      <c r="BV278" s="3">
        <f>IF(Inputs!$B$27&lt;&gt;"Ready","PENDING INPUTS",MAX(0,(BO278+BP278+BQ278)-BU278))</f>
        <v>0</v>
      </c>
      <c r="BW278" s="3">
        <f>IF(Inputs!$B$27&lt;&gt;"Ready","PENDING INPUTS",CD277)</f>
        <v>0</v>
      </c>
      <c r="BX278" s="3">
        <f>IF(Inputs!$B$27&lt;&gt;"Ready","PENDING INPUTS",IF(A278&lt;=Inputs!$B$6,ROUND(BW278*Inputs!C22/12,2),0))</f>
        <v>0</v>
      </c>
      <c r="BY278" s="3">
        <f>IF(Inputs!$B$27&lt;&gt;"Ready","PENDING INPUTS",IF(AND(A278&lt;=Inputs!$B$6,BW278&gt;0),Inputs!G22,0))</f>
        <v>0</v>
      </c>
      <c r="BZ278" s="3">
        <f>IF(Inputs!$B$27&lt;&gt;"Ready","PENDING INPUTS",IF(A278&gt;Inputs!$B$6,0,MIN((BW278+BX278+BY278),IF(Inputs!H22=1,Inputs!D22,MAX(Inputs!F22,ROUND(BW278*Inputs!E22+BX278+BY278,2))))))</f>
        <v>0</v>
      </c>
      <c r="CA278">
        <f>IF(Inputs!$B$27&lt;&gt;"Ready","PENDING INPUTS",IF(BW278&lt;=0,99,1+IF(AND(K278&gt;0,OR(K278&lt;BW278,AND(K278=BW278,0&lt;8))),1,0)+IF(AND(S278&gt;0,OR(S278&lt;BW278,AND(S278=BW278,1&lt;8))),1,0)+IF(AND(AA278&gt;0,OR(AA278&lt;BW278,AND(AA278=BW278,2&lt;8))),1,0)+IF(AND(AI278&gt;0,OR(AI278&lt;BW278,AND(AI278=BW278,3&lt;8))),1,0)+IF(AND(AQ278&gt;0,OR(AQ278&lt;BW278,AND(AQ278=BW278,4&lt;8))),1,0)+IF(AND(AY278&gt;0,OR(AY278&lt;BW278,AND(AY278=BW278,5&lt;8))),1,0)+IF(AND(BG278&gt;0,OR(BG278&lt;BW278,AND(BG278=BW278,6&lt;8))),1,0)+IF(AND(BO278&gt;0,OR(BO278&lt;BW278,AND(BO278=BW278,7&lt;8))),1,0)+IF(AND(CE278&gt;0,OR(CE278&lt;BW278,AND(CE278=BW278,9&lt;8))),1,0)))</f>
        <v>99</v>
      </c>
      <c r="CB278" s="3">
        <f>IF(Inputs!$B$27&lt;&gt;"Ready","PENDING INPUTS",IF(A278&gt;Inputs!$B$6,0,MIN(MAX(0,(BW278+BX278+BY278)-BZ278),MAX(0,C278-D278-(IF(O278&lt;CA278,K278+L278+M278-N278,0)+IF(W278&lt;CA278,S278+T278+U278-V278,0)+IF(AE278&lt;CA278,AA278+AB278+AC278-AD278,0)+IF(AM278&lt;CA278,AI278+AJ278+AK278-AL278,0)+IF(AU278&lt;CA278,AQ278+AR278+AS278-AT278,0)+IF(BC278&lt;CA278,AY278+AZ278+BA278-BB278,0)+IF(BK278&lt;CA278,BG278+BH278+BI278-BJ278,0)+IF(BS278&lt;CA278,BO278+BP278+BQ278-BR278,0)+IF(CA278&lt;CA278,BW278+BX278+BY278-BZ278,0)+IF(CI278&lt;CA278,CE278+CF278+CG278-CH278,0))))))</f>
        <v>0</v>
      </c>
      <c r="CC278" s="3">
        <f>IF(Inputs!$B$27&lt;&gt;"Ready","PENDING INPUTS",MIN((BW278+BX278+BY278),IF(D278&gt;C278,IF(D278=0,0,BZ278*C278/D278),BZ278+CB278)))</f>
        <v>0</v>
      </c>
      <c r="CD278" s="3">
        <f>IF(Inputs!$B$27&lt;&gt;"Ready","PENDING INPUTS",MAX(0,(BW278+BX278+BY278)-CC278))</f>
        <v>0</v>
      </c>
      <c r="CE278" s="3">
        <f>IF(Inputs!$B$27&lt;&gt;"Ready","PENDING INPUTS",CL277)</f>
        <v>0</v>
      </c>
      <c r="CF278" s="3">
        <f>IF(Inputs!$B$27&lt;&gt;"Ready","PENDING INPUTS",IF(A278&lt;=Inputs!$B$6,ROUND(CE278*Inputs!C23/12,2),0))</f>
        <v>0</v>
      </c>
      <c r="CG278" s="3">
        <f>IF(Inputs!$B$27&lt;&gt;"Ready","PENDING INPUTS",IF(AND(A278&lt;=Inputs!$B$6,CE278&gt;0),Inputs!G23,0))</f>
        <v>0</v>
      </c>
      <c r="CH278" s="3">
        <f>IF(Inputs!$B$27&lt;&gt;"Ready","PENDING INPUTS",IF(A278&gt;Inputs!$B$6,0,MIN((CE278+CF278+CG278),IF(Inputs!H23=1,Inputs!D23,MAX(Inputs!F23,ROUND(CE278*Inputs!E23+CF278+CG278,2))))))</f>
        <v>0</v>
      </c>
      <c r="CI278">
        <f>IF(Inputs!$B$27&lt;&gt;"Ready","PENDING INPUTS",IF(CE278&lt;=0,99,1+IF(AND(K278&gt;0,OR(K278&lt;CE278,AND(K278=CE278,0&lt;9))),1,0)+IF(AND(S278&gt;0,OR(S278&lt;CE278,AND(S278=CE278,1&lt;9))),1,0)+IF(AND(AA278&gt;0,OR(AA278&lt;CE278,AND(AA278=CE278,2&lt;9))),1,0)+IF(AND(AI278&gt;0,OR(AI278&lt;CE278,AND(AI278=CE278,3&lt;9))),1,0)+IF(AND(AQ278&gt;0,OR(AQ278&lt;CE278,AND(AQ278=CE278,4&lt;9))),1,0)+IF(AND(AY278&gt;0,OR(AY278&lt;CE278,AND(AY278=CE278,5&lt;9))),1,0)+IF(AND(BG278&gt;0,OR(BG278&lt;CE278,AND(BG278=CE278,6&lt;9))),1,0)+IF(AND(BO278&gt;0,OR(BO278&lt;CE278,AND(BO278=CE278,7&lt;9))),1,0)+IF(AND(BW278&gt;0,OR(BW278&lt;CE278,AND(BW278=CE278,8&lt;9))),1,0)))</f>
        <v>99</v>
      </c>
      <c r="CJ278" s="3">
        <f>IF(Inputs!$B$27&lt;&gt;"Ready","PENDING INPUTS",IF(A278&gt;Inputs!$B$6,0,MIN(MAX(0,(CE278+CF278+CG278)-CH278),MAX(0,C278-D278-(IF(O278&lt;CI278,K278+L278+M278-N278,0)+IF(W278&lt;CI278,S278+T278+U278-V278,0)+IF(AE278&lt;CI278,AA278+AB278+AC278-AD278,0)+IF(AM278&lt;CI278,AI278+AJ278+AK278-AL278,0)+IF(AU278&lt;CI278,AQ278+AR278+AS278-AT278,0)+IF(BC278&lt;CI278,AY278+AZ278+BA278-BB278,0)+IF(BK278&lt;CI278,BG278+BH278+BI278-BJ278,0)+IF(BS278&lt;CI278,BO278+BP278+BQ278-BR278,0)+IF(CA278&lt;CI278,BW278+BX278+BY278-BZ278,0)+IF(CI278&lt;CI278,CE278+CF278+CG278-CH278,0))))))</f>
        <v>0</v>
      </c>
      <c r="CK278" s="3">
        <f>IF(Inputs!$B$27&lt;&gt;"Ready","PENDING INPUTS",MIN((CE278+CF278+CG278),IF(D278&gt;C278,IF(D278=0,0,CH278*C278/D278),CH278+CJ278)))</f>
        <v>0</v>
      </c>
      <c r="CL278" s="3">
        <f>IF(Inputs!$B$27&lt;&gt;"Ready","PENDING INPUTS",MAX(0,(CE278+CF278+CG278)-CK278))</f>
        <v>0</v>
      </c>
    </row>
    <row r="279" spans="1:90" ht="27.95" customHeight="1" x14ac:dyDescent="0.25">
      <c r="A279">
        <v>275</v>
      </c>
      <c r="B279" s="13">
        <f>IF(Inputs!$B$27&lt;&gt;"Ready","PENDING INPUTS",EDATE(Inputs!$B$5,A279-1))</f>
        <v>54636</v>
      </c>
      <c r="C279" s="3">
        <f>IF(Inputs!$B$27&lt;&gt;"Ready","PENDING INPUTS",IF(A279&lt;=Inputs!$B$6,MAX(0,Inputs!$B$4+IF(A279=Inputs!$B$7,Inputs!$B$8,0)+IF(A279=Inputs!$B$9,Inputs!$B$10,0)),0))</f>
        <v>0</v>
      </c>
      <c r="D279" s="3">
        <f>IF(Inputs!$B$27&lt;&gt;"Ready","PENDING INPUTS",SUM(N279,V279,AD279,AL279,AT279,BB279,BJ279,BR279,BZ279,CH279))</f>
        <v>0</v>
      </c>
      <c r="E279" s="3">
        <f>IF(Inputs!$B$27&lt;&gt;"Ready","PENDING INPUTS",MAX(0,D279-C279))</f>
        <v>0</v>
      </c>
      <c r="F279" s="3">
        <f>IF(Inputs!$B$27&lt;&gt;"Ready","PENDING INPUTS",SUM(Q279,Y279,AG279,AO279,AW279,BE279,BM279,BU279,CC279,CK279))</f>
        <v>0</v>
      </c>
      <c r="G279" s="3">
        <f>IF(Inputs!$B$27&lt;&gt;"Ready","PENDING INPUTS",SUM(L279,T279,AB279,AJ279,AR279,AZ279,BH279,BP279,BX279,CF279))</f>
        <v>0</v>
      </c>
      <c r="H279" s="3">
        <f>IF(Inputs!$B$27&lt;&gt;"Ready","PENDING INPUTS",SUM(M279,U279,AC279,AK279,AS279,BA279,BI279,BQ279,BY279,CG279))</f>
        <v>0</v>
      </c>
      <c r="I279" s="3">
        <f>IF(Inputs!$B$27&lt;&gt;"Ready","PENDING INPUTS",SUM(R279,Z279,AH279,AP279,AX279,BF279,BN279,BV279,CD279,CL279))</f>
        <v>0</v>
      </c>
      <c r="J279" t="str">
        <f>IF(Inputs!$B$27&lt;&gt;"Ready","PENDING INPUTS",IF(A279&gt;Inputs!$B$6,"Beyond horizon",IF(E279&gt;0.005,"MINIMUM SHORTFALL",IF(I279&lt;0.005,"Paid off","In progress"))))</f>
        <v>Beyond horizon</v>
      </c>
      <c r="K279" s="3">
        <f>IF(Inputs!$B$27&lt;&gt;"Ready","PENDING INPUTS",R278)</f>
        <v>0</v>
      </c>
      <c r="L279" s="3">
        <f>IF(Inputs!$B$27&lt;&gt;"Ready","PENDING INPUTS",IF(A279&lt;=Inputs!$B$6,ROUND(K279*Inputs!C14/12,2),0))</f>
        <v>0</v>
      </c>
      <c r="M279" s="3">
        <f>IF(Inputs!$B$27&lt;&gt;"Ready","PENDING INPUTS",IF(AND(A279&lt;=Inputs!$B$6,K279&gt;0),Inputs!G14,0))</f>
        <v>0</v>
      </c>
      <c r="N279" s="3">
        <f>IF(Inputs!$B$27&lt;&gt;"Ready","PENDING INPUTS",IF(A279&gt;Inputs!$B$6,0,MIN((K279+L279+M279),IF(Inputs!H14=1,Inputs!D14,MAX(Inputs!F14,ROUND(K279*Inputs!E14+L279+M279,2))))))</f>
        <v>0</v>
      </c>
      <c r="O279">
        <f>IF(Inputs!$B$27&lt;&gt;"Ready","PENDING INPUTS",IF(K279&lt;=0,99,1+IF(AND(S279&gt;0,OR(S279&lt;K279,AND(S279=K279,1&lt;0))),1,0)+IF(AND(AA279&gt;0,OR(AA279&lt;K279,AND(AA279=K279,2&lt;0))),1,0)+IF(AND(AI279&gt;0,OR(AI279&lt;K279,AND(AI279=K279,3&lt;0))),1,0)+IF(AND(AQ279&gt;0,OR(AQ279&lt;K279,AND(AQ279=K279,4&lt;0))),1,0)+IF(AND(AY279&gt;0,OR(AY279&lt;K279,AND(AY279=K279,5&lt;0))),1,0)+IF(AND(BG279&gt;0,OR(BG279&lt;K279,AND(BG279=K279,6&lt;0))),1,0)+IF(AND(BO279&gt;0,OR(BO279&lt;K279,AND(BO279=K279,7&lt;0))),1,0)+IF(AND(BW279&gt;0,OR(BW279&lt;K279,AND(BW279=K279,8&lt;0))),1,0)+IF(AND(CE279&gt;0,OR(CE279&lt;K279,AND(CE279=K279,9&lt;0))),1,0)))</f>
        <v>99</v>
      </c>
      <c r="P279" s="3">
        <f>IF(Inputs!$B$27&lt;&gt;"Ready","PENDING INPUTS",IF(A279&gt;Inputs!$B$6,0,MIN(MAX(0,(K279+L279+M279)-N279),MAX(0,C279-D279-(IF(O279&lt;O279,K279+L279+M279-N279,0)+IF(W279&lt;O279,S279+T279+U279-V279,0)+IF(AE279&lt;O279,AA279+AB279+AC279-AD279,0)+IF(AM279&lt;O279,AI279+AJ279+AK279-AL279,0)+IF(AU279&lt;O279,AQ279+AR279+AS279-AT279,0)+IF(BC279&lt;O279,AY279+AZ279+BA279-BB279,0)+IF(BK279&lt;O279,BG279+BH279+BI279-BJ279,0)+IF(BS279&lt;O279,BO279+BP279+BQ279-BR279,0)+IF(CA279&lt;O279,BW279+BX279+BY279-BZ279,0)+IF(CI279&lt;O279,CE279+CF279+CG279-CH279,0))))))</f>
        <v>0</v>
      </c>
      <c r="Q279" s="3">
        <f>IF(Inputs!$B$27&lt;&gt;"Ready","PENDING INPUTS",MIN((K279+L279+M279),IF(D279&gt;C279,IF(D279=0,0,N279*C279/D279),N279+P279)))</f>
        <v>0</v>
      </c>
      <c r="R279" s="3">
        <f>IF(Inputs!$B$27&lt;&gt;"Ready","PENDING INPUTS",MAX(0,(K279+L279+M279)-Q279))</f>
        <v>0</v>
      </c>
      <c r="S279" s="3">
        <f>IF(Inputs!$B$27&lt;&gt;"Ready","PENDING INPUTS",Z278)</f>
        <v>0</v>
      </c>
      <c r="T279" s="3">
        <f>IF(Inputs!$B$27&lt;&gt;"Ready","PENDING INPUTS",IF(A279&lt;=Inputs!$B$6,ROUND(S279*Inputs!C15/12,2),0))</f>
        <v>0</v>
      </c>
      <c r="U279" s="3">
        <f>IF(Inputs!$B$27&lt;&gt;"Ready","PENDING INPUTS",IF(AND(A279&lt;=Inputs!$B$6,S279&gt;0),Inputs!G15,0))</f>
        <v>0</v>
      </c>
      <c r="V279" s="3">
        <f>IF(Inputs!$B$27&lt;&gt;"Ready","PENDING INPUTS",IF(A279&gt;Inputs!$B$6,0,MIN((S279+T279+U279),IF(Inputs!H15=1,Inputs!D15,MAX(Inputs!F15,ROUND(S279*Inputs!E15+T279+U279,2))))))</f>
        <v>0</v>
      </c>
      <c r="W279">
        <f>IF(Inputs!$B$27&lt;&gt;"Ready","PENDING INPUTS",IF(S279&lt;=0,99,1+IF(AND(K279&gt;0,OR(K279&lt;S279,AND(K279=S279,0&lt;1))),1,0)+IF(AND(AA279&gt;0,OR(AA279&lt;S279,AND(AA279=S279,2&lt;1))),1,0)+IF(AND(AI279&gt;0,OR(AI279&lt;S279,AND(AI279=S279,3&lt;1))),1,0)+IF(AND(AQ279&gt;0,OR(AQ279&lt;S279,AND(AQ279=S279,4&lt;1))),1,0)+IF(AND(AY279&gt;0,OR(AY279&lt;S279,AND(AY279=S279,5&lt;1))),1,0)+IF(AND(BG279&gt;0,OR(BG279&lt;S279,AND(BG279=S279,6&lt;1))),1,0)+IF(AND(BO279&gt;0,OR(BO279&lt;S279,AND(BO279=S279,7&lt;1))),1,0)+IF(AND(BW279&gt;0,OR(BW279&lt;S279,AND(BW279=S279,8&lt;1))),1,0)+IF(AND(CE279&gt;0,OR(CE279&lt;S279,AND(CE279=S279,9&lt;1))),1,0)))</f>
        <v>99</v>
      </c>
      <c r="X279" s="3">
        <f>IF(Inputs!$B$27&lt;&gt;"Ready","PENDING INPUTS",IF(A279&gt;Inputs!$B$6,0,MIN(MAX(0,(S279+T279+U279)-V279),MAX(0,C279-D279-(IF(O279&lt;W279,K279+L279+M279-N279,0)+IF(W279&lt;W279,S279+T279+U279-V279,0)+IF(AE279&lt;W279,AA279+AB279+AC279-AD279,0)+IF(AM279&lt;W279,AI279+AJ279+AK279-AL279,0)+IF(AU279&lt;W279,AQ279+AR279+AS279-AT279,0)+IF(BC279&lt;W279,AY279+AZ279+BA279-BB279,0)+IF(BK279&lt;W279,BG279+BH279+BI279-BJ279,0)+IF(BS279&lt;W279,BO279+BP279+BQ279-BR279,0)+IF(CA279&lt;W279,BW279+BX279+BY279-BZ279,0)+IF(CI279&lt;W279,CE279+CF279+CG279-CH279,0))))))</f>
        <v>0</v>
      </c>
      <c r="Y279" s="3">
        <f>IF(Inputs!$B$27&lt;&gt;"Ready","PENDING INPUTS",MIN((S279+T279+U279),IF(D279&gt;C279,IF(D279=0,0,V279*C279/D279),V279+X279)))</f>
        <v>0</v>
      </c>
      <c r="Z279" s="3">
        <f>IF(Inputs!$B$27&lt;&gt;"Ready","PENDING INPUTS",MAX(0,(S279+T279+U279)-Y279))</f>
        <v>0</v>
      </c>
      <c r="AA279" s="3">
        <f>IF(Inputs!$B$27&lt;&gt;"Ready","PENDING INPUTS",AH278)</f>
        <v>0</v>
      </c>
      <c r="AB279" s="3">
        <f>IF(Inputs!$B$27&lt;&gt;"Ready","PENDING INPUTS",IF(A279&lt;=Inputs!$B$6,ROUND(AA279*Inputs!C16/12,2),0))</f>
        <v>0</v>
      </c>
      <c r="AC279" s="3">
        <f>IF(Inputs!$B$27&lt;&gt;"Ready","PENDING INPUTS",IF(AND(A279&lt;=Inputs!$B$6,AA279&gt;0),Inputs!G16,0))</f>
        <v>0</v>
      </c>
      <c r="AD279" s="3">
        <f>IF(Inputs!$B$27&lt;&gt;"Ready","PENDING INPUTS",IF(A279&gt;Inputs!$B$6,0,MIN((AA279+AB279+AC279),IF(Inputs!H16=1,Inputs!D16,MAX(Inputs!F16,ROUND(AA279*Inputs!E16+AB279+AC279,2))))))</f>
        <v>0</v>
      </c>
      <c r="AE279">
        <f>IF(Inputs!$B$27&lt;&gt;"Ready","PENDING INPUTS",IF(AA279&lt;=0,99,1+IF(AND(K279&gt;0,OR(K279&lt;AA279,AND(K279=AA279,0&lt;2))),1,0)+IF(AND(S279&gt;0,OR(S279&lt;AA279,AND(S279=AA279,1&lt;2))),1,0)+IF(AND(AI279&gt;0,OR(AI279&lt;AA279,AND(AI279=AA279,3&lt;2))),1,0)+IF(AND(AQ279&gt;0,OR(AQ279&lt;AA279,AND(AQ279=AA279,4&lt;2))),1,0)+IF(AND(AY279&gt;0,OR(AY279&lt;AA279,AND(AY279=AA279,5&lt;2))),1,0)+IF(AND(BG279&gt;0,OR(BG279&lt;AA279,AND(BG279=AA279,6&lt;2))),1,0)+IF(AND(BO279&gt;0,OR(BO279&lt;AA279,AND(BO279=AA279,7&lt;2))),1,0)+IF(AND(BW279&gt;0,OR(BW279&lt;AA279,AND(BW279=AA279,8&lt;2))),1,0)+IF(AND(CE279&gt;0,OR(CE279&lt;AA279,AND(CE279=AA279,9&lt;2))),1,0)))</f>
        <v>99</v>
      </c>
      <c r="AF279" s="3">
        <f>IF(Inputs!$B$27&lt;&gt;"Ready","PENDING INPUTS",IF(A279&gt;Inputs!$B$6,0,MIN(MAX(0,(AA279+AB279+AC279)-AD279),MAX(0,C279-D279-(IF(O279&lt;AE279,K279+L279+M279-N279,0)+IF(W279&lt;AE279,S279+T279+U279-V279,0)+IF(AE279&lt;AE279,AA279+AB279+AC279-AD279,0)+IF(AM279&lt;AE279,AI279+AJ279+AK279-AL279,0)+IF(AU279&lt;AE279,AQ279+AR279+AS279-AT279,0)+IF(BC279&lt;AE279,AY279+AZ279+BA279-BB279,0)+IF(BK279&lt;AE279,BG279+BH279+BI279-BJ279,0)+IF(BS279&lt;AE279,BO279+BP279+BQ279-BR279,0)+IF(CA279&lt;AE279,BW279+BX279+BY279-BZ279,0)+IF(CI279&lt;AE279,CE279+CF279+CG279-CH279,0))))))</f>
        <v>0</v>
      </c>
      <c r="AG279" s="3">
        <f>IF(Inputs!$B$27&lt;&gt;"Ready","PENDING INPUTS",MIN((AA279+AB279+AC279),IF(D279&gt;C279,IF(D279=0,0,AD279*C279/D279),AD279+AF279)))</f>
        <v>0</v>
      </c>
      <c r="AH279" s="3">
        <f>IF(Inputs!$B$27&lt;&gt;"Ready","PENDING INPUTS",MAX(0,(AA279+AB279+AC279)-AG279))</f>
        <v>0</v>
      </c>
      <c r="AI279" s="3">
        <f>IF(Inputs!$B$27&lt;&gt;"Ready","PENDING INPUTS",AP278)</f>
        <v>0</v>
      </c>
      <c r="AJ279" s="3">
        <f>IF(Inputs!$B$27&lt;&gt;"Ready","PENDING INPUTS",IF(A279&lt;=Inputs!$B$6,ROUND(AI279*Inputs!C17/12,2),0))</f>
        <v>0</v>
      </c>
      <c r="AK279" s="3">
        <f>IF(Inputs!$B$27&lt;&gt;"Ready","PENDING INPUTS",IF(AND(A279&lt;=Inputs!$B$6,AI279&gt;0),Inputs!G17,0))</f>
        <v>0</v>
      </c>
      <c r="AL279" s="3">
        <f>IF(Inputs!$B$27&lt;&gt;"Ready","PENDING INPUTS",IF(A279&gt;Inputs!$B$6,0,MIN((AI279+AJ279+AK279),IF(Inputs!H17=1,Inputs!D17,MAX(Inputs!F17,ROUND(AI279*Inputs!E17+AJ279+AK279,2))))))</f>
        <v>0</v>
      </c>
      <c r="AM279">
        <f>IF(Inputs!$B$27&lt;&gt;"Ready","PENDING INPUTS",IF(AI279&lt;=0,99,1+IF(AND(K279&gt;0,OR(K279&lt;AI279,AND(K279=AI279,0&lt;3))),1,0)+IF(AND(S279&gt;0,OR(S279&lt;AI279,AND(S279=AI279,1&lt;3))),1,0)+IF(AND(AA279&gt;0,OR(AA279&lt;AI279,AND(AA279=AI279,2&lt;3))),1,0)+IF(AND(AQ279&gt;0,OR(AQ279&lt;AI279,AND(AQ279=AI279,4&lt;3))),1,0)+IF(AND(AY279&gt;0,OR(AY279&lt;AI279,AND(AY279=AI279,5&lt;3))),1,0)+IF(AND(BG279&gt;0,OR(BG279&lt;AI279,AND(BG279=AI279,6&lt;3))),1,0)+IF(AND(BO279&gt;0,OR(BO279&lt;AI279,AND(BO279=AI279,7&lt;3))),1,0)+IF(AND(BW279&gt;0,OR(BW279&lt;AI279,AND(BW279=AI279,8&lt;3))),1,0)+IF(AND(CE279&gt;0,OR(CE279&lt;AI279,AND(CE279=AI279,9&lt;3))),1,0)))</f>
        <v>99</v>
      </c>
      <c r="AN279" s="3">
        <f>IF(Inputs!$B$27&lt;&gt;"Ready","PENDING INPUTS",IF(A279&gt;Inputs!$B$6,0,MIN(MAX(0,(AI279+AJ279+AK279)-AL279),MAX(0,C279-D279-(IF(O279&lt;AM279,K279+L279+M279-N279,0)+IF(W279&lt;AM279,S279+T279+U279-V279,0)+IF(AE279&lt;AM279,AA279+AB279+AC279-AD279,0)+IF(AM279&lt;AM279,AI279+AJ279+AK279-AL279,0)+IF(AU279&lt;AM279,AQ279+AR279+AS279-AT279,0)+IF(BC279&lt;AM279,AY279+AZ279+BA279-BB279,0)+IF(BK279&lt;AM279,BG279+BH279+BI279-BJ279,0)+IF(BS279&lt;AM279,BO279+BP279+BQ279-BR279,0)+IF(CA279&lt;AM279,BW279+BX279+BY279-BZ279,0)+IF(CI279&lt;AM279,CE279+CF279+CG279-CH279,0))))))</f>
        <v>0</v>
      </c>
      <c r="AO279" s="3">
        <f>IF(Inputs!$B$27&lt;&gt;"Ready","PENDING INPUTS",MIN((AI279+AJ279+AK279),IF(D279&gt;C279,IF(D279=0,0,AL279*C279/D279),AL279+AN279)))</f>
        <v>0</v>
      </c>
      <c r="AP279" s="3">
        <f>IF(Inputs!$B$27&lt;&gt;"Ready","PENDING INPUTS",MAX(0,(AI279+AJ279+AK279)-AO279))</f>
        <v>0</v>
      </c>
      <c r="AQ279" s="3">
        <f>IF(Inputs!$B$27&lt;&gt;"Ready","PENDING INPUTS",AX278)</f>
        <v>0</v>
      </c>
      <c r="AR279" s="3">
        <f>IF(Inputs!$B$27&lt;&gt;"Ready","PENDING INPUTS",IF(A279&lt;=Inputs!$B$6,ROUND(AQ279*Inputs!C18/12,2),0))</f>
        <v>0</v>
      </c>
      <c r="AS279" s="3">
        <f>IF(Inputs!$B$27&lt;&gt;"Ready","PENDING INPUTS",IF(AND(A279&lt;=Inputs!$B$6,AQ279&gt;0),Inputs!G18,0))</f>
        <v>0</v>
      </c>
      <c r="AT279" s="3">
        <f>IF(Inputs!$B$27&lt;&gt;"Ready","PENDING INPUTS",IF(A279&gt;Inputs!$B$6,0,MIN((AQ279+AR279+AS279),IF(Inputs!H18=1,Inputs!D18,MAX(Inputs!F18,ROUND(AQ279*Inputs!E18+AR279+AS279,2))))))</f>
        <v>0</v>
      </c>
      <c r="AU279">
        <f>IF(Inputs!$B$27&lt;&gt;"Ready","PENDING INPUTS",IF(AQ279&lt;=0,99,1+IF(AND(K279&gt;0,OR(K279&lt;AQ279,AND(K279=AQ279,0&lt;4))),1,0)+IF(AND(S279&gt;0,OR(S279&lt;AQ279,AND(S279=AQ279,1&lt;4))),1,0)+IF(AND(AA279&gt;0,OR(AA279&lt;AQ279,AND(AA279=AQ279,2&lt;4))),1,0)+IF(AND(AI279&gt;0,OR(AI279&lt;AQ279,AND(AI279=AQ279,3&lt;4))),1,0)+IF(AND(AY279&gt;0,OR(AY279&lt;AQ279,AND(AY279=AQ279,5&lt;4))),1,0)+IF(AND(BG279&gt;0,OR(BG279&lt;AQ279,AND(BG279=AQ279,6&lt;4))),1,0)+IF(AND(BO279&gt;0,OR(BO279&lt;AQ279,AND(BO279=AQ279,7&lt;4))),1,0)+IF(AND(BW279&gt;0,OR(BW279&lt;AQ279,AND(BW279=AQ279,8&lt;4))),1,0)+IF(AND(CE279&gt;0,OR(CE279&lt;AQ279,AND(CE279=AQ279,9&lt;4))),1,0)))</f>
        <v>99</v>
      </c>
      <c r="AV279" s="3">
        <f>IF(Inputs!$B$27&lt;&gt;"Ready","PENDING INPUTS",IF(A279&gt;Inputs!$B$6,0,MIN(MAX(0,(AQ279+AR279+AS279)-AT279),MAX(0,C279-D279-(IF(O279&lt;AU279,K279+L279+M279-N279,0)+IF(W279&lt;AU279,S279+T279+U279-V279,0)+IF(AE279&lt;AU279,AA279+AB279+AC279-AD279,0)+IF(AM279&lt;AU279,AI279+AJ279+AK279-AL279,0)+IF(AU279&lt;AU279,AQ279+AR279+AS279-AT279,0)+IF(BC279&lt;AU279,AY279+AZ279+BA279-BB279,0)+IF(BK279&lt;AU279,BG279+BH279+BI279-BJ279,0)+IF(BS279&lt;AU279,BO279+BP279+BQ279-BR279,0)+IF(CA279&lt;AU279,BW279+BX279+BY279-BZ279,0)+IF(CI279&lt;AU279,CE279+CF279+CG279-CH279,0))))))</f>
        <v>0</v>
      </c>
      <c r="AW279" s="3">
        <f>IF(Inputs!$B$27&lt;&gt;"Ready","PENDING INPUTS",MIN((AQ279+AR279+AS279),IF(D279&gt;C279,IF(D279=0,0,AT279*C279/D279),AT279+AV279)))</f>
        <v>0</v>
      </c>
      <c r="AX279" s="3">
        <f>IF(Inputs!$B$27&lt;&gt;"Ready","PENDING INPUTS",MAX(0,(AQ279+AR279+AS279)-AW279))</f>
        <v>0</v>
      </c>
      <c r="AY279" s="3">
        <f>IF(Inputs!$B$27&lt;&gt;"Ready","PENDING INPUTS",BF278)</f>
        <v>0</v>
      </c>
      <c r="AZ279" s="3">
        <f>IF(Inputs!$B$27&lt;&gt;"Ready","PENDING INPUTS",IF(A279&lt;=Inputs!$B$6,ROUND(AY279*Inputs!C19/12,2),0))</f>
        <v>0</v>
      </c>
      <c r="BA279" s="3">
        <f>IF(Inputs!$B$27&lt;&gt;"Ready","PENDING INPUTS",IF(AND(A279&lt;=Inputs!$B$6,AY279&gt;0),Inputs!G19,0))</f>
        <v>0</v>
      </c>
      <c r="BB279" s="3">
        <f>IF(Inputs!$B$27&lt;&gt;"Ready","PENDING INPUTS",IF(A279&gt;Inputs!$B$6,0,MIN((AY279+AZ279+BA279),IF(Inputs!H19=1,Inputs!D19,MAX(Inputs!F19,ROUND(AY279*Inputs!E19+AZ279+BA279,2))))))</f>
        <v>0</v>
      </c>
      <c r="BC279">
        <f>IF(Inputs!$B$27&lt;&gt;"Ready","PENDING INPUTS",IF(AY279&lt;=0,99,1+IF(AND(K279&gt;0,OR(K279&lt;AY279,AND(K279=AY279,0&lt;5))),1,0)+IF(AND(S279&gt;0,OR(S279&lt;AY279,AND(S279=AY279,1&lt;5))),1,0)+IF(AND(AA279&gt;0,OR(AA279&lt;AY279,AND(AA279=AY279,2&lt;5))),1,0)+IF(AND(AI279&gt;0,OR(AI279&lt;AY279,AND(AI279=AY279,3&lt;5))),1,0)+IF(AND(AQ279&gt;0,OR(AQ279&lt;AY279,AND(AQ279=AY279,4&lt;5))),1,0)+IF(AND(BG279&gt;0,OR(BG279&lt;AY279,AND(BG279=AY279,6&lt;5))),1,0)+IF(AND(BO279&gt;0,OR(BO279&lt;AY279,AND(BO279=AY279,7&lt;5))),1,0)+IF(AND(BW279&gt;0,OR(BW279&lt;AY279,AND(BW279=AY279,8&lt;5))),1,0)+IF(AND(CE279&gt;0,OR(CE279&lt;AY279,AND(CE279=AY279,9&lt;5))),1,0)))</f>
        <v>99</v>
      </c>
      <c r="BD279" s="3">
        <f>IF(Inputs!$B$27&lt;&gt;"Ready","PENDING INPUTS",IF(A279&gt;Inputs!$B$6,0,MIN(MAX(0,(AY279+AZ279+BA279)-BB279),MAX(0,C279-D279-(IF(O279&lt;BC279,K279+L279+M279-N279,0)+IF(W279&lt;BC279,S279+T279+U279-V279,0)+IF(AE279&lt;BC279,AA279+AB279+AC279-AD279,0)+IF(AM279&lt;BC279,AI279+AJ279+AK279-AL279,0)+IF(AU279&lt;BC279,AQ279+AR279+AS279-AT279,0)+IF(BC279&lt;BC279,AY279+AZ279+BA279-BB279,0)+IF(BK279&lt;BC279,BG279+BH279+BI279-BJ279,0)+IF(BS279&lt;BC279,BO279+BP279+BQ279-BR279,0)+IF(CA279&lt;BC279,BW279+BX279+BY279-BZ279,0)+IF(CI279&lt;BC279,CE279+CF279+CG279-CH279,0))))))</f>
        <v>0</v>
      </c>
      <c r="BE279" s="3">
        <f>IF(Inputs!$B$27&lt;&gt;"Ready","PENDING INPUTS",MIN((AY279+AZ279+BA279),IF(D279&gt;C279,IF(D279=0,0,BB279*C279/D279),BB279+BD279)))</f>
        <v>0</v>
      </c>
      <c r="BF279" s="3">
        <f>IF(Inputs!$B$27&lt;&gt;"Ready","PENDING INPUTS",MAX(0,(AY279+AZ279+BA279)-BE279))</f>
        <v>0</v>
      </c>
      <c r="BG279" s="3">
        <f>IF(Inputs!$B$27&lt;&gt;"Ready","PENDING INPUTS",BN278)</f>
        <v>0</v>
      </c>
      <c r="BH279" s="3">
        <f>IF(Inputs!$B$27&lt;&gt;"Ready","PENDING INPUTS",IF(A279&lt;=Inputs!$B$6,ROUND(BG279*Inputs!C20/12,2),0))</f>
        <v>0</v>
      </c>
      <c r="BI279" s="3">
        <f>IF(Inputs!$B$27&lt;&gt;"Ready","PENDING INPUTS",IF(AND(A279&lt;=Inputs!$B$6,BG279&gt;0),Inputs!G20,0))</f>
        <v>0</v>
      </c>
      <c r="BJ279" s="3">
        <f>IF(Inputs!$B$27&lt;&gt;"Ready","PENDING INPUTS",IF(A279&gt;Inputs!$B$6,0,MIN((BG279+BH279+BI279),IF(Inputs!H20=1,Inputs!D20,MAX(Inputs!F20,ROUND(BG279*Inputs!E20+BH279+BI279,2))))))</f>
        <v>0</v>
      </c>
      <c r="BK279">
        <f>IF(Inputs!$B$27&lt;&gt;"Ready","PENDING INPUTS",IF(BG279&lt;=0,99,1+IF(AND(K279&gt;0,OR(K279&lt;BG279,AND(K279=BG279,0&lt;6))),1,0)+IF(AND(S279&gt;0,OR(S279&lt;BG279,AND(S279=BG279,1&lt;6))),1,0)+IF(AND(AA279&gt;0,OR(AA279&lt;BG279,AND(AA279=BG279,2&lt;6))),1,0)+IF(AND(AI279&gt;0,OR(AI279&lt;BG279,AND(AI279=BG279,3&lt;6))),1,0)+IF(AND(AQ279&gt;0,OR(AQ279&lt;BG279,AND(AQ279=BG279,4&lt;6))),1,0)+IF(AND(AY279&gt;0,OR(AY279&lt;BG279,AND(AY279=BG279,5&lt;6))),1,0)+IF(AND(BO279&gt;0,OR(BO279&lt;BG279,AND(BO279=BG279,7&lt;6))),1,0)+IF(AND(BW279&gt;0,OR(BW279&lt;BG279,AND(BW279=BG279,8&lt;6))),1,0)+IF(AND(CE279&gt;0,OR(CE279&lt;BG279,AND(CE279=BG279,9&lt;6))),1,0)))</f>
        <v>99</v>
      </c>
      <c r="BL279" s="3">
        <f>IF(Inputs!$B$27&lt;&gt;"Ready","PENDING INPUTS",IF(A279&gt;Inputs!$B$6,0,MIN(MAX(0,(BG279+BH279+BI279)-BJ279),MAX(0,C279-D279-(IF(O279&lt;BK279,K279+L279+M279-N279,0)+IF(W279&lt;BK279,S279+T279+U279-V279,0)+IF(AE279&lt;BK279,AA279+AB279+AC279-AD279,0)+IF(AM279&lt;BK279,AI279+AJ279+AK279-AL279,0)+IF(AU279&lt;BK279,AQ279+AR279+AS279-AT279,0)+IF(BC279&lt;BK279,AY279+AZ279+BA279-BB279,0)+IF(BK279&lt;BK279,BG279+BH279+BI279-BJ279,0)+IF(BS279&lt;BK279,BO279+BP279+BQ279-BR279,0)+IF(CA279&lt;BK279,BW279+BX279+BY279-BZ279,0)+IF(CI279&lt;BK279,CE279+CF279+CG279-CH279,0))))))</f>
        <v>0</v>
      </c>
      <c r="BM279" s="3">
        <f>IF(Inputs!$B$27&lt;&gt;"Ready","PENDING INPUTS",MIN((BG279+BH279+BI279),IF(D279&gt;C279,IF(D279=0,0,BJ279*C279/D279),BJ279+BL279)))</f>
        <v>0</v>
      </c>
      <c r="BN279" s="3">
        <f>IF(Inputs!$B$27&lt;&gt;"Ready","PENDING INPUTS",MAX(0,(BG279+BH279+BI279)-BM279))</f>
        <v>0</v>
      </c>
      <c r="BO279" s="3">
        <f>IF(Inputs!$B$27&lt;&gt;"Ready","PENDING INPUTS",BV278)</f>
        <v>0</v>
      </c>
      <c r="BP279" s="3">
        <f>IF(Inputs!$B$27&lt;&gt;"Ready","PENDING INPUTS",IF(A279&lt;=Inputs!$B$6,ROUND(BO279*Inputs!C21/12,2),0))</f>
        <v>0</v>
      </c>
      <c r="BQ279" s="3">
        <f>IF(Inputs!$B$27&lt;&gt;"Ready","PENDING INPUTS",IF(AND(A279&lt;=Inputs!$B$6,BO279&gt;0),Inputs!G21,0))</f>
        <v>0</v>
      </c>
      <c r="BR279" s="3">
        <f>IF(Inputs!$B$27&lt;&gt;"Ready","PENDING INPUTS",IF(A279&gt;Inputs!$B$6,0,MIN((BO279+BP279+BQ279),IF(Inputs!H21=1,Inputs!D21,MAX(Inputs!F21,ROUND(BO279*Inputs!E21+BP279+BQ279,2))))))</f>
        <v>0</v>
      </c>
      <c r="BS279">
        <f>IF(Inputs!$B$27&lt;&gt;"Ready","PENDING INPUTS",IF(BO279&lt;=0,99,1+IF(AND(K279&gt;0,OR(K279&lt;BO279,AND(K279=BO279,0&lt;7))),1,0)+IF(AND(S279&gt;0,OR(S279&lt;BO279,AND(S279=BO279,1&lt;7))),1,0)+IF(AND(AA279&gt;0,OR(AA279&lt;BO279,AND(AA279=BO279,2&lt;7))),1,0)+IF(AND(AI279&gt;0,OR(AI279&lt;BO279,AND(AI279=BO279,3&lt;7))),1,0)+IF(AND(AQ279&gt;0,OR(AQ279&lt;BO279,AND(AQ279=BO279,4&lt;7))),1,0)+IF(AND(AY279&gt;0,OR(AY279&lt;BO279,AND(AY279=BO279,5&lt;7))),1,0)+IF(AND(BG279&gt;0,OR(BG279&lt;BO279,AND(BG279=BO279,6&lt;7))),1,0)+IF(AND(BW279&gt;0,OR(BW279&lt;BO279,AND(BW279=BO279,8&lt;7))),1,0)+IF(AND(CE279&gt;0,OR(CE279&lt;BO279,AND(CE279=BO279,9&lt;7))),1,0)))</f>
        <v>99</v>
      </c>
      <c r="BT279" s="3">
        <f>IF(Inputs!$B$27&lt;&gt;"Ready","PENDING INPUTS",IF(A279&gt;Inputs!$B$6,0,MIN(MAX(0,(BO279+BP279+BQ279)-BR279),MAX(0,C279-D279-(IF(O279&lt;BS279,K279+L279+M279-N279,0)+IF(W279&lt;BS279,S279+T279+U279-V279,0)+IF(AE279&lt;BS279,AA279+AB279+AC279-AD279,0)+IF(AM279&lt;BS279,AI279+AJ279+AK279-AL279,0)+IF(AU279&lt;BS279,AQ279+AR279+AS279-AT279,0)+IF(BC279&lt;BS279,AY279+AZ279+BA279-BB279,0)+IF(BK279&lt;BS279,BG279+BH279+BI279-BJ279,0)+IF(BS279&lt;BS279,BO279+BP279+BQ279-BR279,0)+IF(CA279&lt;BS279,BW279+BX279+BY279-BZ279,0)+IF(CI279&lt;BS279,CE279+CF279+CG279-CH279,0))))))</f>
        <v>0</v>
      </c>
      <c r="BU279" s="3">
        <f>IF(Inputs!$B$27&lt;&gt;"Ready","PENDING INPUTS",MIN((BO279+BP279+BQ279),IF(D279&gt;C279,IF(D279=0,0,BR279*C279/D279),BR279+BT279)))</f>
        <v>0</v>
      </c>
      <c r="BV279" s="3">
        <f>IF(Inputs!$B$27&lt;&gt;"Ready","PENDING INPUTS",MAX(0,(BO279+BP279+BQ279)-BU279))</f>
        <v>0</v>
      </c>
      <c r="BW279" s="3">
        <f>IF(Inputs!$B$27&lt;&gt;"Ready","PENDING INPUTS",CD278)</f>
        <v>0</v>
      </c>
      <c r="BX279" s="3">
        <f>IF(Inputs!$B$27&lt;&gt;"Ready","PENDING INPUTS",IF(A279&lt;=Inputs!$B$6,ROUND(BW279*Inputs!C22/12,2),0))</f>
        <v>0</v>
      </c>
      <c r="BY279" s="3">
        <f>IF(Inputs!$B$27&lt;&gt;"Ready","PENDING INPUTS",IF(AND(A279&lt;=Inputs!$B$6,BW279&gt;0),Inputs!G22,0))</f>
        <v>0</v>
      </c>
      <c r="BZ279" s="3">
        <f>IF(Inputs!$B$27&lt;&gt;"Ready","PENDING INPUTS",IF(A279&gt;Inputs!$B$6,0,MIN((BW279+BX279+BY279),IF(Inputs!H22=1,Inputs!D22,MAX(Inputs!F22,ROUND(BW279*Inputs!E22+BX279+BY279,2))))))</f>
        <v>0</v>
      </c>
      <c r="CA279">
        <f>IF(Inputs!$B$27&lt;&gt;"Ready","PENDING INPUTS",IF(BW279&lt;=0,99,1+IF(AND(K279&gt;0,OR(K279&lt;BW279,AND(K279=BW279,0&lt;8))),1,0)+IF(AND(S279&gt;0,OR(S279&lt;BW279,AND(S279=BW279,1&lt;8))),1,0)+IF(AND(AA279&gt;0,OR(AA279&lt;BW279,AND(AA279=BW279,2&lt;8))),1,0)+IF(AND(AI279&gt;0,OR(AI279&lt;BW279,AND(AI279=BW279,3&lt;8))),1,0)+IF(AND(AQ279&gt;0,OR(AQ279&lt;BW279,AND(AQ279=BW279,4&lt;8))),1,0)+IF(AND(AY279&gt;0,OR(AY279&lt;BW279,AND(AY279=BW279,5&lt;8))),1,0)+IF(AND(BG279&gt;0,OR(BG279&lt;BW279,AND(BG279=BW279,6&lt;8))),1,0)+IF(AND(BO279&gt;0,OR(BO279&lt;BW279,AND(BO279=BW279,7&lt;8))),1,0)+IF(AND(CE279&gt;0,OR(CE279&lt;BW279,AND(CE279=BW279,9&lt;8))),1,0)))</f>
        <v>99</v>
      </c>
      <c r="CB279" s="3">
        <f>IF(Inputs!$B$27&lt;&gt;"Ready","PENDING INPUTS",IF(A279&gt;Inputs!$B$6,0,MIN(MAX(0,(BW279+BX279+BY279)-BZ279),MAX(0,C279-D279-(IF(O279&lt;CA279,K279+L279+M279-N279,0)+IF(W279&lt;CA279,S279+T279+U279-V279,0)+IF(AE279&lt;CA279,AA279+AB279+AC279-AD279,0)+IF(AM279&lt;CA279,AI279+AJ279+AK279-AL279,0)+IF(AU279&lt;CA279,AQ279+AR279+AS279-AT279,0)+IF(BC279&lt;CA279,AY279+AZ279+BA279-BB279,0)+IF(BK279&lt;CA279,BG279+BH279+BI279-BJ279,0)+IF(BS279&lt;CA279,BO279+BP279+BQ279-BR279,0)+IF(CA279&lt;CA279,BW279+BX279+BY279-BZ279,0)+IF(CI279&lt;CA279,CE279+CF279+CG279-CH279,0))))))</f>
        <v>0</v>
      </c>
      <c r="CC279" s="3">
        <f>IF(Inputs!$B$27&lt;&gt;"Ready","PENDING INPUTS",MIN((BW279+BX279+BY279),IF(D279&gt;C279,IF(D279=0,0,BZ279*C279/D279),BZ279+CB279)))</f>
        <v>0</v>
      </c>
      <c r="CD279" s="3">
        <f>IF(Inputs!$B$27&lt;&gt;"Ready","PENDING INPUTS",MAX(0,(BW279+BX279+BY279)-CC279))</f>
        <v>0</v>
      </c>
      <c r="CE279" s="3">
        <f>IF(Inputs!$B$27&lt;&gt;"Ready","PENDING INPUTS",CL278)</f>
        <v>0</v>
      </c>
      <c r="CF279" s="3">
        <f>IF(Inputs!$B$27&lt;&gt;"Ready","PENDING INPUTS",IF(A279&lt;=Inputs!$B$6,ROUND(CE279*Inputs!C23/12,2),0))</f>
        <v>0</v>
      </c>
      <c r="CG279" s="3">
        <f>IF(Inputs!$B$27&lt;&gt;"Ready","PENDING INPUTS",IF(AND(A279&lt;=Inputs!$B$6,CE279&gt;0),Inputs!G23,0))</f>
        <v>0</v>
      </c>
      <c r="CH279" s="3">
        <f>IF(Inputs!$B$27&lt;&gt;"Ready","PENDING INPUTS",IF(A279&gt;Inputs!$B$6,0,MIN((CE279+CF279+CG279),IF(Inputs!H23=1,Inputs!D23,MAX(Inputs!F23,ROUND(CE279*Inputs!E23+CF279+CG279,2))))))</f>
        <v>0</v>
      </c>
      <c r="CI279">
        <f>IF(Inputs!$B$27&lt;&gt;"Ready","PENDING INPUTS",IF(CE279&lt;=0,99,1+IF(AND(K279&gt;0,OR(K279&lt;CE279,AND(K279=CE279,0&lt;9))),1,0)+IF(AND(S279&gt;0,OR(S279&lt;CE279,AND(S279=CE279,1&lt;9))),1,0)+IF(AND(AA279&gt;0,OR(AA279&lt;CE279,AND(AA279=CE279,2&lt;9))),1,0)+IF(AND(AI279&gt;0,OR(AI279&lt;CE279,AND(AI279=CE279,3&lt;9))),1,0)+IF(AND(AQ279&gt;0,OR(AQ279&lt;CE279,AND(AQ279=CE279,4&lt;9))),1,0)+IF(AND(AY279&gt;0,OR(AY279&lt;CE279,AND(AY279=CE279,5&lt;9))),1,0)+IF(AND(BG279&gt;0,OR(BG279&lt;CE279,AND(BG279=CE279,6&lt;9))),1,0)+IF(AND(BO279&gt;0,OR(BO279&lt;CE279,AND(BO279=CE279,7&lt;9))),1,0)+IF(AND(BW279&gt;0,OR(BW279&lt;CE279,AND(BW279=CE279,8&lt;9))),1,0)))</f>
        <v>99</v>
      </c>
      <c r="CJ279" s="3">
        <f>IF(Inputs!$B$27&lt;&gt;"Ready","PENDING INPUTS",IF(A279&gt;Inputs!$B$6,0,MIN(MAX(0,(CE279+CF279+CG279)-CH279),MAX(0,C279-D279-(IF(O279&lt;CI279,K279+L279+M279-N279,0)+IF(W279&lt;CI279,S279+T279+U279-V279,0)+IF(AE279&lt;CI279,AA279+AB279+AC279-AD279,0)+IF(AM279&lt;CI279,AI279+AJ279+AK279-AL279,0)+IF(AU279&lt;CI279,AQ279+AR279+AS279-AT279,0)+IF(BC279&lt;CI279,AY279+AZ279+BA279-BB279,0)+IF(BK279&lt;CI279,BG279+BH279+BI279-BJ279,0)+IF(BS279&lt;CI279,BO279+BP279+BQ279-BR279,0)+IF(CA279&lt;CI279,BW279+BX279+BY279-BZ279,0)+IF(CI279&lt;CI279,CE279+CF279+CG279-CH279,0))))))</f>
        <v>0</v>
      </c>
      <c r="CK279" s="3">
        <f>IF(Inputs!$B$27&lt;&gt;"Ready","PENDING INPUTS",MIN((CE279+CF279+CG279),IF(D279&gt;C279,IF(D279=0,0,CH279*C279/D279),CH279+CJ279)))</f>
        <v>0</v>
      </c>
      <c r="CL279" s="3">
        <f>IF(Inputs!$B$27&lt;&gt;"Ready","PENDING INPUTS",MAX(0,(CE279+CF279+CG279)-CK279))</f>
        <v>0</v>
      </c>
    </row>
    <row r="280" spans="1:90" ht="27.95" customHeight="1" x14ac:dyDescent="0.25">
      <c r="A280">
        <v>276</v>
      </c>
      <c r="B280" s="13">
        <f>IF(Inputs!$B$27&lt;&gt;"Ready","PENDING INPUTS",EDATE(Inputs!$B$5,A280-1))</f>
        <v>54667</v>
      </c>
      <c r="C280" s="3">
        <f>IF(Inputs!$B$27&lt;&gt;"Ready","PENDING INPUTS",IF(A280&lt;=Inputs!$B$6,MAX(0,Inputs!$B$4+IF(A280=Inputs!$B$7,Inputs!$B$8,0)+IF(A280=Inputs!$B$9,Inputs!$B$10,0)),0))</f>
        <v>0</v>
      </c>
      <c r="D280" s="3">
        <f>IF(Inputs!$B$27&lt;&gt;"Ready","PENDING INPUTS",SUM(N280,V280,AD280,AL280,AT280,BB280,BJ280,BR280,BZ280,CH280))</f>
        <v>0</v>
      </c>
      <c r="E280" s="3">
        <f>IF(Inputs!$B$27&lt;&gt;"Ready","PENDING INPUTS",MAX(0,D280-C280))</f>
        <v>0</v>
      </c>
      <c r="F280" s="3">
        <f>IF(Inputs!$B$27&lt;&gt;"Ready","PENDING INPUTS",SUM(Q280,Y280,AG280,AO280,AW280,BE280,BM280,BU280,CC280,CK280))</f>
        <v>0</v>
      </c>
      <c r="G280" s="3">
        <f>IF(Inputs!$B$27&lt;&gt;"Ready","PENDING INPUTS",SUM(L280,T280,AB280,AJ280,AR280,AZ280,BH280,BP280,BX280,CF280))</f>
        <v>0</v>
      </c>
      <c r="H280" s="3">
        <f>IF(Inputs!$B$27&lt;&gt;"Ready","PENDING INPUTS",SUM(M280,U280,AC280,AK280,AS280,BA280,BI280,BQ280,BY280,CG280))</f>
        <v>0</v>
      </c>
      <c r="I280" s="3">
        <f>IF(Inputs!$B$27&lt;&gt;"Ready","PENDING INPUTS",SUM(R280,Z280,AH280,AP280,AX280,BF280,BN280,BV280,CD280,CL280))</f>
        <v>0</v>
      </c>
      <c r="J280" t="str">
        <f>IF(Inputs!$B$27&lt;&gt;"Ready","PENDING INPUTS",IF(A280&gt;Inputs!$B$6,"Beyond horizon",IF(E280&gt;0.005,"MINIMUM SHORTFALL",IF(I280&lt;0.005,"Paid off","In progress"))))</f>
        <v>Beyond horizon</v>
      </c>
      <c r="K280" s="3">
        <f>IF(Inputs!$B$27&lt;&gt;"Ready","PENDING INPUTS",R279)</f>
        <v>0</v>
      </c>
      <c r="L280" s="3">
        <f>IF(Inputs!$B$27&lt;&gt;"Ready","PENDING INPUTS",IF(A280&lt;=Inputs!$B$6,ROUND(K280*Inputs!C14/12,2),0))</f>
        <v>0</v>
      </c>
      <c r="M280" s="3">
        <f>IF(Inputs!$B$27&lt;&gt;"Ready","PENDING INPUTS",IF(AND(A280&lt;=Inputs!$B$6,K280&gt;0),Inputs!G14,0))</f>
        <v>0</v>
      </c>
      <c r="N280" s="3">
        <f>IF(Inputs!$B$27&lt;&gt;"Ready","PENDING INPUTS",IF(A280&gt;Inputs!$B$6,0,MIN((K280+L280+M280),IF(Inputs!H14=1,Inputs!D14,MAX(Inputs!F14,ROUND(K280*Inputs!E14+L280+M280,2))))))</f>
        <v>0</v>
      </c>
      <c r="O280">
        <f>IF(Inputs!$B$27&lt;&gt;"Ready","PENDING INPUTS",IF(K280&lt;=0,99,1+IF(AND(S280&gt;0,OR(S280&lt;K280,AND(S280=K280,1&lt;0))),1,0)+IF(AND(AA280&gt;0,OR(AA280&lt;K280,AND(AA280=K280,2&lt;0))),1,0)+IF(AND(AI280&gt;0,OR(AI280&lt;K280,AND(AI280=K280,3&lt;0))),1,0)+IF(AND(AQ280&gt;0,OR(AQ280&lt;K280,AND(AQ280=K280,4&lt;0))),1,0)+IF(AND(AY280&gt;0,OR(AY280&lt;K280,AND(AY280=K280,5&lt;0))),1,0)+IF(AND(BG280&gt;0,OR(BG280&lt;K280,AND(BG280=K280,6&lt;0))),1,0)+IF(AND(BO280&gt;0,OR(BO280&lt;K280,AND(BO280=K280,7&lt;0))),1,0)+IF(AND(BW280&gt;0,OR(BW280&lt;K280,AND(BW280=K280,8&lt;0))),1,0)+IF(AND(CE280&gt;0,OR(CE280&lt;K280,AND(CE280=K280,9&lt;0))),1,0)))</f>
        <v>99</v>
      </c>
      <c r="P280" s="3">
        <f>IF(Inputs!$B$27&lt;&gt;"Ready","PENDING INPUTS",IF(A280&gt;Inputs!$B$6,0,MIN(MAX(0,(K280+L280+M280)-N280),MAX(0,C280-D280-(IF(O280&lt;O280,K280+L280+M280-N280,0)+IF(W280&lt;O280,S280+T280+U280-V280,0)+IF(AE280&lt;O280,AA280+AB280+AC280-AD280,0)+IF(AM280&lt;O280,AI280+AJ280+AK280-AL280,0)+IF(AU280&lt;O280,AQ280+AR280+AS280-AT280,0)+IF(BC280&lt;O280,AY280+AZ280+BA280-BB280,0)+IF(BK280&lt;O280,BG280+BH280+BI280-BJ280,0)+IF(BS280&lt;O280,BO280+BP280+BQ280-BR280,0)+IF(CA280&lt;O280,BW280+BX280+BY280-BZ280,0)+IF(CI280&lt;O280,CE280+CF280+CG280-CH280,0))))))</f>
        <v>0</v>
      </c>
      <c r="Q280" s="3">
        <f>IF(Inputs!$B$27&lt;&gt;"Ready","PENDING INPUTS",MIN((K280+L280+M280),IF(D280&gt;C280,IF(D280=0,0,N280*C280/D280),N280+P280)))</f>
        <v>0</v>
      </c>
      <c r="R280" s="3">
        <f>IF(Inputs!$B$27&lt;&gt;"Ready","PENDING INPUTS",MAX(0,(K280+L280+M280)-Q280))</f>
        <v>0</v>
      </c>
      <c r="S280" s="3">
        <f>IF(Inputs!$B$27&lt;&gt;"Ready","PENDING INPUTS",Z279)</f>
        <v>0</v>
      </c>
      <c r="T280" s="3">
        <f>IF(Inputs!$B$27&lt;&gt;"Ready","PENDING INPUTS",IF(A280&lt;=Inputs!$B$6,ROUND(S280*Inputs!C15/12,2),0))</f>
        <v>0</v>
      </c>
      <c r="U280" s="3">
        <f>IF(Inputs!$B$27&lt;&gt;"Ready","PENDING INPUTS",IF(AND(A280&lt;=Inputs!$B$6,S280&gt;0),Inputs!G15,0))</f>
        <v>0</v>
      </c>
      <c r="V280" s="3">
        <f>IF(Inputs!$B$27&lt;&gt;"Ready","PENDING INPUTS",IF(A280&gt;Inputs!$B$6,0,MIN((S280+T280+U280),IF(Inputs!H15=1,Inputs!D15,MAX(Inputs!F15,ROUND(S280*Inputs!E15+T280+U280,2))))))</f>
        <v>0</v>
      </c>
      <c r="W280">
        <f>IF(Inputs!$B$27&lt;&gt;"Ready","PENDING INPUTS",IF(S280&lt;=0,99,1+IF(AND(K280&gt;0,OR(K280&lt;S280,AND(K280=S280,0&lt;1))),1,0)+IF(AND(AA280&gt;0,OR(AA280&lt;S280,AND(AA280=S280,2&lt;1))),1,0)+IF(AND(AI280&gt;0,OR(AI280&lt;S280,AND(AI280=S280,3&lt;1))),1,0)+IF(AND(AQ280&gt;0,OR(AQ280&lt;S280,AND(AQ280=S280,4&lt;1))),1,0)+IF(AND(AY280&gt;0,OR(AY280&lt;S280,AND(AY280=S280,5&lt;1))),1,0)+IF(AND(BG280&gt;0,OR(BG280&lt;S280,AND(BG280=S280,6&lt;1))),1,0)+IF(AND(BO280&gt;0,OR(BO280&lt;S280,AND(BO280=S280,7&lt;1))),1,0)+IF(AND(BW280&gt;0,OR(BW280&lt;S280,AND(BW280=S280,8&lt;1))),1,0)+IF(AND(CE280&gt;0,OR(CE280&lt;S280,AND(CE280=S280,9&lt;1))),1,0)))</f>
        <v>99</v>
      </c>
      <c r="X280" s="3">
        <f>IF(Inputs!$B$27&lt;&gt;"Ready","PENDING INPUTS",IF(A280&gt;Inputs!$B$6,0,MIN(MAX(0,(S280+T280+U280)-V280),MAX(0,C280-D280-(IF(O280&lt;W280,K280+L280+M280-N280,0)+IF(W280&lt;W280,S280+T280+U280-V280,0)+IF(AE280&lt;W280,AA280+AB280+AC280-AD280,0)+IF(AM280&lt;W280,AI280+AJ280+AK280-AL280,0)+IF(AU280&lt;W280,AQ280+AR280+AS280-AT280,0)+IF(BC280&lt;W280,AY280+AZ280+BA280-BB280,0)+IF(BK280&lt;W280,BG280+BH280+BI280-BJ280,0)+IF(BS280&lt;W280,BO280+BP280+BQ280-BR280,0)+IF(CA280&lt;W280,BW280+BX280+BY280-BZ280,0)+IF(CI280&lt;W280,CE280+CF280+CG280-CH280,0))))))</f>
        <v>0</v>
      </c>
      <c r="Y280" s="3">
        <f>IF(Inputs!$B$27&lt;&gt;"Ready","PENDING INPUTS",MIN((S280+T280+U280),IF(D280&gt;C280,IF(D280=0,0,V280*C280/D280),V280+X280)))</f>
        <v>0</v>
      </c>
      <c r="Z280" s="3">
        <f>IF(Inputs!$B$27&lt;&gt;"Ready","PENDING INPUTS",MAX(0,(S280+T280+U280)-Y280))</f>
        <v>0</v>
      </c>
      <c r="AA280" s="3">
        <f>IF(Inputs!$B$27&lt;&gt;"Ready","PENDING INPUTS",AH279)</f>
        <v>0</v>
      </c>
      <c r="AB280" s="3">
        <f>IF(Inputs!$B$27&lt;&gt;"Ready","PENDING INPUTS",IF(A280&lt;=Inputs!$B$6,ROUND(AA280*Inputs!C16/12,2),0))</f>
        <v>0</v>
      </c>
      <c r="AC280" s="3">
        <f>IF(Inputs!$B$27&lt;&gt;"Ready","PENDING INPUTS",IF(AND(A280&lt;=Inputs!$B$6,AA280&gt;0),Inputs!G16,0))</f>
        <v>0</v>
      </c>
      <c r="AD280" s="3">
        <f>IF(Inputs!$B$27&lt;&gt;"Ready","PENDING INPUTS",IF(A280&gt;Inputs!$B$6,0,MIN((AA280+AB280+AC280),IF(Inputs!H16=1,Inputs!D16,MAX(Inputs!F16,ROUND(AA280*Inputs!E16+AB280+AC280,2))))))</f>
        <v>0</v>
      </c>
      <c r="AE280">
        <f>IF(Inputs!$B$27&lt;&gt;"Ready","PENDING INPUTS",IF(AA280&lt;=0,99,1+IF(AND(K280&gt;0,OR(K280&lt;AA280,AND(K280=AA280,0&lt;2))),1,0)+IF(AND(S280&gt;0,OR(S280&lt;AA280,AND(S280=AA280,1&lt;2))),1,0)+IF(AND(AI280&gt;0,OR(AI280&lt;AA280,AND(AI280=AA280,3&lt;2))),1,0)+IF(AND(AQ280&gt;0,OR(AQ280&lt;AA280,AND(AQ280=AA280,4&lt;2))),1,0)+IF(AND(AY280&gt;0,OR(AY280&lt;AA280,AND(AY280=AA280,5&lt;2))),1,0)+IF(AND(BG280&gt;0,OR(BG280&lt;AA280,AND(BG280=AA280,6&lt;2))),1,0)+IF(AND(BO280&gt;0,OR(BO280&lt;AA280,AND(BO280=AA280,7&lt;2))),1,0)+IF(AND(BW280&gt;0,OR(BW280&lt;AA280,AND(BW280=AA280,8&lt;2))),1,0)+IF(AND(CE280&gt;0,OR(CE280&lt;AA280,AND(CE280=AA280,9&lt;2))),1,0)))</f>
        <v>99</v>
      </c>
      <c r="AF280" s="3">
        <f>IF(Inputs!$B$27&lt;&gt;"Ready","PENDING INPUTS",IF(A280&gt;Inputs!$B$6,0,MIN(MAX(0,(AA280+AB280+AC280)-AD280),MAX(0,C280-D280-(IF(O280&lt;AE280,K280+L280+M280-N280,0)+IF(W280&lt;AE280,S280+T280+U280-V280,0)+IF(AE280&lt;AE280,AA280+AB280+AC280-AD280,0)+IF(AM280&lt;AE280,AI280+AJ280+AK280-AL280,0)+IF(AU280&lt;AE280,AQ280+AR280+AS280-AT280,0)+IF(BC280&lt;AE280,AY280+AZ280+BA280-BB280,0)+IF(BK280&lt;AE280,BG280+BH280+BI280-BJ280,0)+IF(BS280&lt;AE280,BO280+BP280+BQ280-BR280,0)+IF(CA280&lt;AE280,BW280+BX280+BY280-BZ280,0)+IF(CI280&lt;AE280,CE280+CF280+CG280-CH280,0))))))</f>
        <v>0</v>
      </c>
      <c r="AG280" s="3">
        <f>IF(Inputs!$B$27&lt;&gt;"Ready","PENDING INPUTS",MIN((AA280+AB280+AC280),IF(D280&gt;C280,IF(D280=0,0,AD280*C280/D280),AD280+AF280)))</f>
        <v>0</v>
      </c>
      <c r="AH280" s="3">
        <f>IF(Inputs!$B$27&lt;&gt;"Ready","PENDING INPUTS",MAX(0,(AA280+AB280+AC280)-AG280))</f>
        <v>0</v>
      </c>
      <c r="AI280" s="3">
        <f>IF(Inputs!$B$27&lt;&gt;"Ready","PENDING INPUTS",AP279)</f>
        <v>0</v>
      </c>
      <c r="AJ280" s="3">
        <f>IF(Inputs!$B$27&lt;&gt;"Ready","PENDING INPUTS",IF(A280&lt;=Inputs!$B$6,ROUND(AI280*Inputs!C17/12,2),0))</f>
        <v>0</v>
      </c>
      <c r="AK280" s="3">
        <f>IF(Inputs!$B$27&lt;&gt;"Ready","PENDING INPUTS",IF(AND(A280&lt;=Inputs!$B$6,AI280&gt;0),Inputs!G17,0))</f>
        <v>0</v>
      </c>
      <c r="AL280" s="3">
        <f>IF(Inputs!$B$27&lt;&gt;"Ready","PENDING INPUTS",IF(A280&gt;Inputs!$B$6,0,MIN((AI280+AJ280+AK280),IF(Inputs!H17=1,Inputs!D17,MAX(Inputs!F17,ROUND(AI280*Inputs!E17+AJ280+AK280,2))))))</f>
        <v>0</v>
      </c>
      <c r="AM280">
        <f>IF(Inputs!$B$27&lt;&gt;"Ready","PENDING INPUTS",IF(AI280&lt;=0,99,1+IF(AND(K280&gt;0,OR(K280&lt;AI280,AND(K280=AI280,0&lt;3))),1,0)+IF(AND(S280&gt;0,OR(S280&lt;AI280,AND(S280=AI280,1&lt;3))),1,0)+IF(AND(AA280&gt;0,OR(AA280&lt;AI280,AND(AA280=AI280,2&lt;3))),1,0)+IF(AND(AQ280&gt;0,OR(AQ280&lt;AI280,AND(AQ280=AI280,4&lt;3))),1,0)+IF(AND(AY280&gt;0,OR(AY280&lt;AI280,AND(AY280=AI280,5&lt;3))),1,0)+IF(AND(BG280&gt;0,OR(BG280&lt;AI280,AND(BG280=AI280,6&lt;3))),1,0)+IF(AND(BO280&gt;0,OR(BO280&lt;AI280,AND(BO280=AI280,7&lt;3))),1,0)+IF(AND(BW280&gt;0,OR(BW280&lt;AI280,AND(BW280=AI280,8&lt;3))),1,0)+IF(AND(CE280&gt;0,OR(CE280&lt;AI280,AND(CE280=AI280,9&lt;3))),1,0)))</f>
        <v>99</v>
      </c>
      <c r="AN280" s="3">
        <f>IF(Inputs!$B$27&lt;&gt;"Ready","PENDING INPUTS",IF(A280&gt;Inputs!$B$6,0,MIN(MAX(0,(AI280+AJ280+AK280)-AL280),MAX(0,C280-D280-(IF(O280&lt;AM280,K280+L280+M280-N280,0)+IF(W280&lt;AM280,S280+T280+U280-V280,0)+IF(AE280&lt;AM280,AA280+AB280+AC280-AD280,0)+IF(AM280&lt;AM280,AI280+AJ280+AK280-AL280,0)+IF(AU280&lt;AM280,AQ280+AR280+AS280-AT280,0)+IF(BC280&lt;AM280,AY280+AZ280+BA280-BB280,0)+IF(BK280&lt;AM280,BG280+BH280+BI280-BJ280,0)+IF(BS280&lt;AM280,BO280+BP280+BQ280-BR280,0)+IF(CA280&lt;AM280,BW280+BX280+BY280-BZ280,0)+IF(CI280&lt;AM280,CE280+CF280+CG280-CH280,0))))))</f>
        <v>0</v>
      </c>
      <c r="AO280" s="3">
        <f>IF(Inputs!$B$27&lt;&gt;"Ready","PENDING INPUTS",MIN((AI280+AJ280+AK280),IF(D280&gt;C280,IF(D280=0,0,AL280*C280/D280),AL280+AN280)))</f>
        <v>0</v>
      </c>
      <c r="AP280" s="3">
        <f>IF(Inputs!$B$27&lt;&gt;"Ready","PENDING INPUTS",MAX(0,(AI280+AJ280+AK280)-AO280))</f>
        <v>0</v>
      </c>
      <c r="AQ280" s="3">
        <f>IF(Inputs!$B$27&lt;&gt;"Ready","PENDING INPUTS",AX279)</f>
        <v>0</v>
      </c>
      <c r="AR280" s="3">
        <f>IF(Inputs!$B$27&lt;&gt;"Ready","PENDING INPUTS",IF(A280&lt;=Inputs!$B$6,ROUND(AQ280*Inputs!C18/12,2),0))</f>
        <v>0</v>
      </c>
      <c r="AS280" s="3">
        <f>IF(Inputs!$B$27&lt;&gt;"Ready","PENDING INPUTS",IF(AND(A280&lt;=Inputs!$B$6,AQ280&gt;0),Inputs!G18,0))</f>
        <v>0</v>
      </c>
      <c r="AT280" s="3">
        <f>IF(Inputs!$B$27&lt;&gt;"Ready","PENDING INPUTS",IF(A280&gt;Inputs!$B$6,0,MIN((AQ280+AR280+AS280),IF(Inputs!H18=1,Inputs!D18,MAX(Inputs!F18,ROUND(AQ280*Inputs!E18+AR280+AS280,2))))))</f>
        <v>0</v>
      </c>
      <c r="AU280">
        <f>IF(Inputs!$B$27&lt;&gt;"Ready","PENDING INPUTS",IF(AQ280&lt;=0,99,1+IF(AND(K280&gt;0,OR(K280&lt;AQ280,AND(K280=AQ280,0&lt;4))),1,0)+IF(AND(S280&gt;0,OR(S280&lt;AQ280,AND(S280=AQ280,1&lt;4))),1,0)+IF(AND(AA280&gt;0,OR(AA280&lt;AQ280,AND(AA280=AQ280,2&lt;4))),1,0)+IF(AND(AI280&gt;0,OR(AI280&lt;AQ280,AND(AI280=AQ280,3&lt;4))),1,0)+IF(AND(AY280&gt;0,OR(AY280&lt;AQ280,AND(AY280=AQ280,5&lt;4))),1,0)+IF(AND(BG280&gt;0,OR(BG280&lt;AQ280,AND(BG280=AQ280,6&lt;4))),1,0)+IF(AND(BO280&gt;0,OR(BO280&lt;AQ280,AND(BO280=AQ280,7&lt;4))),1,0)+IF(AND(BW280&gt;0,OR(BW280&lt;AQ280,AND(BW280=AQ280,8&lt;4))),1,0)+IF(AND(CE280&gt;0,OR(CE280&lt;AQ280,AND(CE280=AQ280,9&lt;4))),1,0)))</f>
        <v>99</v>
      </c>
      <c r="AV280" s="3">
        <f>IF(Inputs!$B$27&lt;&gt;"Ready","PENDING INPUTS",IF(A280&gt;Inputs!$B$6,0,MIN(MAX(0,(AQ280+AR280+AS280)-AT280),MAX(0,C280-D280-(IF(O280&lt;AU280,K280+L280+M280-N280,0)+IF(W280&lt;AU280,S280+T280+U280-V280,0)+IF(AE280&lt;AU280,AA280+AB280+AC280-AD280,0)+IF(AM280&lt;AU280,AI280+AJ280+AK280-AL280,0)+IF(AU280&lt;AU280,AQ280+AR280+AS280-AT280,0)+IF(BC280&lt;AU280,AY280+AZ280+BA280-BB280,0)+IF(BK280&lt;AU280,BG280+BH280+BI280-BJ280,0)+IF(BS280&lt;AU280,BO280+BP280+BQ280-BR280,0)+IF(CA280&lt;AU280,BW280+BX280+BY280-BZ280,0)+IF(CI280&lt;AU280,CE280+CF280+CG280-CH280,0))))))</f>
        <v>0</v>
      </c>
      <c r="AW280" s="3">
        <f>IF(Inputs!$B$27&lt;&gt;"Ready","PENDING INPUTS",MIN((AQ280+AR280+AS280),IF(D280&gt;C280,IF(D280=0,0,AT280*C280/D280),AT280+AV280)))</f>
        <v>0</v>
      </c>
      <c r="AX280" s="3">
        <f>IF(Inputs!$B$27&lt;&gt;"Ready","PENDING INPUTS",MAX(0,(AQ280+AR280+AS280)-AW280))</f>
        <v>0</v>
      </c>
      <c r="AY280" s="3">
        <f>IF(Inputs!$B$27&lt;&gt;"Ready","PENDING INPUTS",BF279)</f>
        <v>0</v>
      </c>
      <c r="AZ280" s="3">
        <f>IF(Inputs!$B$27&lt;&gt;"Ready","PENDING INPUTS",IF(A280&lt;=Inputs!$B$6,ROUND(AY280*Inputs!C19/12,2),0))</f>
        <v>0</v>
      </c>
      <c r="BA280" s="3">
        <f>IF(Inputs!$B$27&lt;&gt;"Ready","PENDING INPUTS",IF(AND(A280&lt;=Inputs!$B$6,AY280&gt;0),Inputs!G19,0))</f>
        <v>0</v>
      </c>
      <c r="BB280" s="3">
        <f>IF(Inputs!$B$27&lt;&gt;"Ready","PENDING INPUTS",IF(A280&gt;Inputs!$B$6,0,MIN((AY280+AZ280+BA280),IF(Inputs!H19=1,Inputs!D19,MAX(Inputs!F19,ROUND(AY280*Inputs!E19+AZ280+BA280,2))))))</f>
        <v>0</v>
      </c>
      <c r="BC280">
        <f>IF(Inputs!$B$27&lt;&gt;"Ready","PENDING INPUTS",IF(AY280&lt;=0,99,1+IF(AND(K280&gt;0,OR(K280&lt;AY280,AND(K280=AY280,0&lt;5))),1,0)+IF(AND(S280&gt;0,OR(S280&lt;AY280,AND(S280=AY280,1&lt;5))),1,0)+IF(AND(AA280&gt;0,OR(AA280&lt;AY280,AND(AA280=AY280,2&lt;5))),1,0)+IF(AND(AI280&gt;0,OR(AI280&lt;AY280,AND(AI280=AY280,3&lt;5))),1,0)+IF(AND(AQ280&gt;0,OR(AQ280&lt;AY280,AND(AQ280=AY280,4&lt;5))),1,0)+IF(AND(BG280&gt;0,OR(BG280&lt;AY280,AND(BG280=AY280,6&lt;5))),1,0)+IF(AND(BO280&gt;0,OR(BO280&lt;AY280,AND(BO280=AY280,7&lt;5))),1,0)+IF(AND(BW280&gt;0,OR(BW280&lt;AY280,AND(BW280=AY280,8&lt;5))),1,0)+IF(AND(CE280&gt;0,OR(CE280&lt;AY280,AND(CE280=AY280,9&lt;5))),1,0)))</f>
        <v>99</v>
      </c>
      <c r="BD280" s="3">
        <f>IF(Inputs!$B$27&lt;&gt;"Ready","PENDING INPUTS",IF(A280&gt;Inputs!$B$6,0,MIN(MAX(0,(AY280+AZ280+BA280)-BB280),MAX(0,C280-D280-(IF(O280&lt;BC280,K280+L280+M280-N280,0)+IF(W280&lt;BC280,S280+T280+U280-V280,0)+IF(AE280&lt;BC280,AA280+AB280+AC280-AD280,0)+IF(AM280&lt;BC280,AI280+AJ280+AK280-AL280,0)+IF(AU280&lt;BC280,AQ280+AR280+AS280-AT280,0)+IF(BC280&lt;BC280,AY280+AZ280+BA280-BB280,0)+IF(BK280&lt;BC280,BG280+BH280+BI280-BJ280,0)+IF(BS280&lt;BC280,BO280+BP280+BQ280-BR280,0)+IF(CA280&lt;BC280,BW280+BX280+BY280-BZ280,0)+IF(CI280&lt;BC280,CE280+CF280+CG280-CH280,0))))))</f>
        <v>0</v>
      </c>
      <c r="BE280" s="3">
        <f>IF(Inputs!$B$27&lt;&gt;"Ready","PENDING INPUTS",MIN((AY280+AZ280+BA280),IF(D280&gt;C280,IF(D280=0,0,BB280*C280/D280),BB280+BD280)))</f>
        <v>0</v>
      </c>
      <c r="BF280" s="3">
        <f>IF(Inputs!$B$27&lt;&gt;"Ready","PENDING INPUTS",MAX(0,(AY280+AZ280+BA280)-BE280))</f>
        <v>0</v>
      </c>
      <c r="BG280" s="3">
        <f>IF(Inputs!$B$27&lt;&gt;"Ready","PENDING INPUTS",BN279)</f>
        <v>0</v>
      </c>
      <c r="BH280" s="3">
        <f>IF(Inputs!$B$27&lt;&gt;"Ready","PENDING INPUTS",IF(A280&lt;=Inputs!$B$6,ROUND(BG280*Inputs!C20/12,2),0))</f>
        <v>0</v>
      </c>
      <c r="BI280" s="3">
        <f>IF(Inputs!$B$27&lt;&gt;"Ready","PENDING INPUTS",IF(AND(A280&lt;=Inputs!$B$6,BG280&gt;0),Inputs!G20,0))</f>
        <v>0</v>
      </c>
      <c r="BJ280" s="3">
        <f>IF(Inputs!$B$27&lt;&gt;"Ready","PENDING INPUTS",IF(A280&gt;Inputs!$B$6,0,MIN((BG280+BH280+BI280),IF(Inputs!H20=1,Inputs!D20,MAX(Inputs!F20,ROUND(BG280*Inputs!E20+BH280+BI280,2))))))</f>
        <v>0</v>
      </c>
      <c r="BK280">
        <f>IF(Inputs!$B$27&lt;&gt;"Ready","PENDING INPUTS",IF(BG280&lt;=0,99,1+IF(AND(K280&gt;0,OR(K280&lt;BG280,AND(K280=BG280,0&lt;6))),1,0)+IF(AND(S280&gt;0,OR(S280&lt;BG280,AND(S280=BG280,1&lt;6))),1,0)+IF(AND(AA280&gt;0,OR(AA280&lt;BG280,AND(AA280=BG280,2&lt;6))),1,0)+IF(AND(AI280&gt;0,OR(AI280&lt;BG280,AND(AI280=BG280,3&lt;6))),1,0)+IF(AND(AQ280&gt;0,OR(AQ280&lt;BG280,AND(AQ280=BG280,4&lt;6))),1,0)+IF(AND(AY280&gt;0,OR(AY280&lt;BG280,AND(AY280=BG280,5&lt;6))),1,0)+IF(AND(BO280&gt;0,OR(BO280&lt;BG280,AND(BO280=BG280,7&lt;6))),1,0)+IF(AND(BW280&gt;0,OR(BW280&lt;BG280,AND(BW280=BG280,8&lt;6))),1,0)+IF(AND(CE280&gt;0,OR(CE280&lt;BG280,AND(CE280=BG280,9&lt;6))),1,0)))</f>
        <v>99</v>
      </c>
      <c r="BL280" s="3">
        <f>IF(Inputs!$B$27&lt;&gt;"Ready","PENDING INPUTS",IF(A280&gt;Inputs!$B$6,0,MIN(MAX(0,(BG280+BH280+BI280)-BJ280),MAX(0,C280-D280-(IF(O280&lt;BK280,K280+L280+M280-N280,0)+IF(W280&lt;BK280,S280+T280+U280-V280,0)+IF(AE280&lt;BK280,AA280+AB280+AC280-AD280,0)+IF(AM280&lt;BK280,AI280+AJ280+AK280-AL280,0)+IF(AU280&lt;BK280,AQ280+AR280+AS280-AT280,0)+IF(BC280&lt;BK280,AY280+AZ280+BA280-BB280,0)+IF(BK280&lt;BK280,BG280+BH280+BI280-BJ280,0)+IF(BS280&lt;BK280,BO280+BP280+BQ280-BR280,0)+IF(CA280&lt;BK280,BW280+BX280+BY280-BZ280,0)+IF(CI280&lt;BK280,CE280+CF280+CG280-CH280,0))))))</f>
        <v>0</v>
      </c>
      <c r="BM280" s="3">
        <f>IF(Inputs!$B$27&lt;&gt;"Ready","PENDING INPUTS",MIN((BG280+BH280+BI280),IF(D280&gt;C280,IF(D280=0,0,BJ280*C280/D280),BJ280+BL280)))</f>
        <v>0</v>
      </c>
      <c r="BN280" s="3">
        <f>IF(Inputs!$B$27&lt;&gt;"Ready","PENDING INPUTS",MAX(0,(BG280+BH280+BI280)-BM280))</f>
        <v>0</v>
      </c>
      <c r="BO280" s="3">
        <f>IF(Inputs!$B$27&lt;&gt;"Ready","PENDING INPUTS",BV279)</f>
        <v>0</v>
      </c>
      <c r="BP280" s="3">
        <f>IF(Inputs!$B$27&lt;&gt;"Ready","PENDING INPUTS",IF(A280&lt;=Inputs!$B$6,ROUND(BO280*Inputs!C21/12,2),0))</f>
        <v>0</v>
      </c>
      <c r="BQ280" s="3">
        <f>IF(Inputs!$B$27&lt;&gt;"Ready","PENDING INPUTS",IF(AND(A280&lt;=Inputs!$B$6,BO280&gt;0),Inputs!G21,0))</f>
        <v>0</v>
      </c>
      <c r="BR280" s="3">
        <f>IF(Inputs!$B$27&lt;&gt;"Ready","PENDING INPUTS",IF(A280&gt;Inputs!$B$6,0,MIN((BO280+BP280+BQ280),IF(Inputs!H21=1,Inputs!D21,MAX(Inputs!F21,ROUND(BO280*Inputs!E21+BP280+BQ280,2))))))</f>
        <v>0</v>
      </c>
      <c r="BS280">
        <f>IF(Inputs!$B$27&lt;&gt;"Ready","PENDING INPUTS",IF(BO280&lt;=0,99,1+IF(AND(K280&gt;0,OR(K280&lt;BO280,AND(K280=BO280,0&lt;7))),1,0)+IF(AND(S280&gt;0,OR(S280&lt;BO280,AND(S280=BO280,1&lt;7))),1,0)+IF(AND(AA280&gt;0,OR(AA280&lt;BO280,AND(AA280=BO280,2&lt;7))),1,0)+IF(AND(AI280&gt;0,OR(AI280&lt;BO280,AND(AI280=BO280,3&lt;7))),1,0)+IF(AND(AQ280&gt;0,OR(AQ280&lt;BO280,AND(AQ280=BO280,4&lt;7))),1,0)+IF(AND(AY280&gt;0,OR(AY280&lt;BO280,AND(AY280=BO280,5&lt;7))),1,0)+IF(AND(BG280&gt;0,OR(BG280&lt;BO280,AND(BG280=BO280,6&lt;7))),1,0)+IF(AND(BW280&gt;0,OR(BW280&lt;BO280,AND(BW280=BO280,8&lt;7))),1,0)+IF(AND(CE280&gt;0,OR(CE280&lt;BO280,AND(CE280=BO280,9&lt;7))),1,0)))</f>
        <v>99</v>
      </c>
      <c r="BT280" s="3">
        <f>IF(Inputs!$B$27&lt;&gt;"Ready","PENDING INPUTS",IF(A280&gt;Inputs!$B$6,0,MIN(MAX(0,(BO280+BP280+BQ280)-BR280),MAX(0,C280-D280-(IF(O280&lt;BS280,K280+L280+M280-N280,0)+IF(W280&lt;BS280,S280+T280+U280-V280,0)+IF(AE280&lt;BS280,AA280+AB280+AC280-AD280,0)+IF(AM280&lt;BS280,AI280+AJ280+AK280-AL280,0)+IF(AU280&lt;BS280,AQ280+AR280+AS280-AT280,0)+IF(BC280&lt;BS280,AY280+AZ280+BA280-BB280,0)+IF(BK280&lt;BS280,BG280+BH280+BI280-BJ280,0)+IF(BS280&lt;BS280,BO280+BP280+BQ280-BR280,0)+IF(CA280&lt;BS280,BW280+BX280+BY280-BZ280,0)+IF(CI280&lt;BS280,CE280+CF280+CG280-CH280,0))))))</f>
        <v>0</v>
      </c>
      <c r="BU280" s="3">
        <f>IF(Inputs!$B$27&lt;&gt;"Ready","PENDING INPUTS",MIN((BO280+BP280+BQ280),IF(D280&gt;C280,IF(D280=0,0,BR280*C280/D280),BR280+BT280)))</f>
        <v>0</v>
      </c>
      <c r="BV280" s="3">
        <f>IF(Inputs!$B$27&lt;&gt;"Ready","PENDING INPUTS",MAX(0,(BO280+BP280+BQ280)-BU280))</f>
        <v>0</v>
      </c>
      <c r="BW280" s="3">
        <f>IF(Inputs!$B$27&lt;&gt;"Ready","PENDING INPUTS",CD279)</f>
        <v>0</v>
      </c>
      <c r="BX280" s="3">
        <f>IF(Inputs!$B$27&lt;&gt;"Ready","PENDING INPUTS",IF(A280&lt;=Inputs!$B$6,ROUND(BW280*Inputs!C22/12,2),0))</f>
        <v>0</v>
      </c>
      <c r="BY280" s="3">
        <f>IF(Inputs!$B$27&lt;&gt;"Ready","PENDING INPUTS",IF(AND(A280&lt;=Inputs!$B$6,BW280&gt;0),Inputs!G22,0))</f>
        <v>0</v>
      </c>
      <c r="BZ280" s="3">
        <f>IF(Inputs!$B$27&lt;&gt;"Ready","PENDING INPUTS",IF(A280&gt;Inputs!$B$6,0,MIN((BW280+BX280+BY280),IF(Inputs!H22=1,Inputs!D22,MAX(Inputs!F22,ROUND(BW280*Inputs!E22+BX280+BY280,2))))))</f>
        <v>0</v>
      </c>
      <c r="CA280">
        <f>IF(Inputs!$B$27&lt;&gt;"Ready","PENDING INPUTS",IF(BW280&lt;=0,99,1+IF(AND(K280&gt;0,OR(K280&lt;BW280,AND(K280=BW280,0&lt;8))),1,0)+IF(AND(S280&gt;0,OR(S280&lt;BW280,AND(S280=BW280,1&lt;8))),1,0)+IF(AND(AA280&gt;0,OR(AA280&lt;BW280,AND(AA280=BW280,2&lt;8))),1,0)+IF(AND(AI280&gt;0,OR(AI280&lt;BW280,AND(AI280=BW280,3&lt;8))),1,0)+IF(AND(AQ280&gt;0,OR(AQ280&lt;BW280,AND(AQ280=BW280,4&lt;8))),1,0)+IF(AND(AY280&gt;0,OR(AY280&lt;BW280,AND(AY280=BW280,5&lt;8))),1,0)+IF(AND(BG280&gt;0,OR(BG280&lt;BW280,AND(BG280=BW280,6&lt;8))),1,0)+IF(AND(BO280&gt;0,OR(BO280&lt;BW280,AND(BO280=BW280,7&lt;8))),1,0)+IF(AND(CE280&gt;0,OR(CE280&lt;BW280,AND(CE280=BW280,9&lt;8))),1,0)))</f>
        <v>99</v>
      </c>
      <c r="CB280" s="3">
        <f>IF(Inputs!$B$27&lt;&gt;"Ready","PENDING INPUTS",IF(A280&gt;Inputs!$B$6,0,MIN(MAX(0,(BW280+BX280+BY280)-BZ280),MAX(0,C280-D280-(IF(O280&lt;CA280,K280+L280+M280-N280,0)+IF(W280&lt;CA280,S280+T280+U280-V280,0)+IF(AE280&lt;CA280,AA280+AB280+AC280-AD280,0)+IF(AM280&lt;CA280,AI280+AJ280+AK280-AL280,0)+IF(AU280&lt;CA280,AQ280+AR280+AS280-AT280,0)+IF(BC280&lt;CA280,AY280+AZ280+BA280-BB280,0)+IF(BK280&lt;CA280,BG280+BH280+BI280-BJ280,0)+IF(BS280&lt;CA280,BO280+BP280+BQ280-BR280,0)+IF(CA280&lt;CA280,BW280+BX280+BY280-BZ280,0)+IF(CI280&lt;CA280,CE280+CF280+CG280-CH280,0))))))</f>
        <v>0</v>
      </c>
      <c r="CC280" s="3">
        <f>IF(Inputs!$B$27&lt;&gt;"Ready","PENDING INPUTS",MIN((BW280+BX280+BY280),IF(D280&gt;C280,IF(D280=0,0,BZ280*C280/D280),BZ280+CB280)))</f>
        <v>0</v>
      </c>
      <c r="CD280" s="3">
        <f>IF(Inputs!$B$27&lt;&gt;"Ready","PENDING INPUTS",MAX(0,(BW280+BX280+BY280)-CC280))</f>
        <v>0</v>
      </c>
      <c r="CE280" s="3">
        <f>IF(Inputs!$B$27&lt;&gt;"Ready","PENDING INPUTS",CL279)</f>
        <v>0</v>
      </c>
      <c r="CF280" s="3">
        <f>IF(Inputs!$B$27&lt;&gt;"Ready","PENDING INPUTS",IF(A280&lt;=Inputs!$B$6,ROUND(CE280*Inputs!C23/12,2),0))</f>
        <v>0</v>
      </c>
      <c r="CG280" s="3">
        <f>IF(Inputs!$B$27&lt;&gt;"Ready","PENDING INPUTS",IF(AND(A280&lt;=Inputs!$B$6,CE280&gt;0),Inputs!G23,0))</f>
        <v>0</v>
      </c>
      <c r="CH280" s="3">
        <f>IF(Inputs!$B$27&lt;&gt;"Ready","PENDING INPUTS",IF(A280&gt;Inputs!$B$6,0,MIN((CE280+CF280+CG280),IF(Inputs!H23=1,Inputs!D23,MAX(Inputs!F23,ROUND(CE280*Inputs!E23+CF280+CG280,2))))))</f>
        <v>0</v>
      </c>
      <c r="CI280">
        <f>IF(Inputs!$B$27&lt;&gt;"Ready","PENDING INPUTS",IF(CE280&lt;=0,99,1+IF(AND(K280&gt;0,OR(K280&lt;CE280,AND(K280=CE280,0&lt;9))),1,0)+IF(AND(S280&gt;0,OR(S280&lt;CE280,AND(S280=CE280,1&lt;9))),1,0)+IF(AND(AA280&gt;0,OR(AA280&lt;CE280,AND(AA280=CE280,2&lt;9))),1,0)+IF(AND(AI280&gt;0,OR(AI280&lt;CE280,AND(AI280=CE280,3&lt;9))),1,0)+IF(AND(AQ280&gt;0,OR(AQ280&lt;CE280,AND(AQ280=CE280,4&lt;9))),1,0)+IF(AND(AY280&gt;0,OR(AY280&lt;CE280,AND(AY280=CE280,5&lt;9))),1,0)+IF(AND(BG280&gt;0,OR(BG280&lt;CE280,AND(BG280=CE280,6&lt;9))),1,0)+IF(AND(BO280&gt;0,OR(BO280&lt;CE280,AND(BO280=CE280,7&lt;9))),1,0)+IF(AND(BW280&gt;0,OR(BW280&lt;CE280,AND(BW280=CE280,8&lt;9))),1,0)))</f>
        <v>99</v>
      </c>
      <c r="CJ280" s="3">
        <f>IF(Inputs!$B$27&lt;&gt;"Ready","PENDING INPUTS",IF(A280&gt;Inputs!$B$6,0,MIN(MAX(0,(CE280+CF280+CG280)-CH280),MAX(0,C280-D280-(IF(O280&lt;CI280,K280+L280+M280-N280,0)+IF(W280&lt;CI280,S280+T280+U280-V280,0)+IF(AE280&lt;CI280,AA280+AB280+AC280-AD280,0)+IF(AM280&lt;CI280,AI280+AJ280+AK280-AL280,0)+IF(AU280&lt;CI280,AQ280+AR280+AS280-AT280,0)+IF(BC280&lt;CI280,AY280+AZ280+BA280-BB280,0)+IF(BK280&lt;CI280,BG280+BH280+BI280-BJ280,0)+IF(BS280&lt;CI280,BO280+BP280+BQ280-BR280,0)+IF(CA280&lt;CI280,BW280+BX280+BY280-BZ280,0)+IF(CI280&lt;CI280,CE280+CF280+CG280-CH280,0))))))</f>
        <v>0</v>
      </c>
      <c r="CK280" s="3">
        <f>IF(Inputs!$B$27&lt;&gt;"Ready","PENDING INPUTS",MIN((CE280+CF280+CG280),IF(D280&gt;C280,IF(D280=0,0,CH280*C280/D280),CH280+CJ280)))</f>
        <v>0</v>
      </c>
      <c r="CL280" s="3">
        <f>IF(Inputs!$B$27&lt;&gt;"Ready","PENDING INPUTS",MAX(0,(CE280+CF280+CG280)-CK280))</f>
        <v>0</v>
      </c>
    </row>
    <row r="281" spans="1:90" ht="27.95" customHeight="1" x14ac:dyDescent="0.25">
      <c r="A281">
        <v>277</v>
      </c>
      <c r="B281" s="13">
        <f>IF(Inputs!$B$27&lt;&gt;"Ready","PENDING INPUTS",EDATE(Inputs!$B$5,A281-1))</f>
        <v>54697</v>
      </c>
      <c r="C281" s="3">
        <f>IF(Inputs!$B$27&lt;&gt;"Ready","PENDING INPUTS",IF(A281&lt;=Inputs!$B$6,MAX(0,Inputs!$B$4+IF(A281=Inputs!$B$7,Inputs!$B$8,0)+IF(A281=Inputs!$B$9,Inputs!$B$10,0)),0))</f>
        <v>0</v>
      </c>
      <c r="D281" s="3">
        <f>IF(Inputs!$B$27&lt;&gt;"Ready","PENDING INPUTS",SUM(N281,V281,AD281,AL281,AT281,BB281,BJ281,BR281,BZ281,CH281))</f>
        <v>0</v>
      </c>
      <c r="E281" s="3">
        <f>IF(Inputs!$B$27&lt;&gt;"Ready","PENDING INPUTS",MAX(0,D281-C281))</f>
        <v>0</v>
      </c>
      <c r="F281" s="3">
        <f>IF(Inputs!$B$27&lt;&gt;"Ready","PENDING INPUTS",SUM(Q281,Y281,AG281,AO281,AW281,BE281,BM281,BU281,CC281,CK281))</f>
        <v>0</v>
      </c>
      <c r="G281" s="3">
        <f>IF(Inputs!$B$27&lt;&gt;"Ready","PENDING INPUTS",SUM(L281,T281,AB281,AJ281,AR281,AZ281,BH281,BP281,BX281,CF281))</f>
        <v>0</v>
      </c>
      <c r="H281" s="3">
        <f>IF(Inputs!$B$27&lt;&gt;"Ready","PENDING INPUTS",SUM(M281,U281,AC281,AK281,AS281,BA281,BI281,BQ281,BY281,CG281))</f>
        <v>0</v>
      </c>
      <c r="I281" s="3">
        <f>IF(Inputs!$B$27&lt;&gt;"Ready","PENDING INPUTS",SUM(R281,Z281,AH281,AP281,AX281,BF281,BN281,BV281,CD281,CL281))</f>
        <v>0</v>
      </c>
      <c r="J281" t="str">
        <f>IF(Inputs!$B$27&lt;&gt;"Ready","PENDING INPUTS",IF(A281&gt;Inputs!$B$6,"Beyond horizon",IF(E281&gt;0.005,"MINIMUM SHORTFALL",IF(I281&lt;0.005,"Paid off","In progress"))))</f>
        <v>Beyond horizon</v>
      </c>
      <c r="K281" s="3">
        <f>IF(Inputs!$B$27&lt;&gt;"Ready","PENDING INPUTS",R280)</f>
        <v>0</v>
      </c>
      <c r="L281" s="3">
        <f>IF(Inputs!$B$27&lt;&gt;"Ready","PENDING INPUTS",IF(A281&lt;=Inputs!$B$6,ROUND(K281*Inputs!C14/12,2),0))</f>
        <v>0</v>
      </c>
      <c r="M281" s="3">
        <f>IF(Inputs!$B$27&lt;&gt;"Ready","PENDING INPUTS",IF(AND(A281&lt;=Inputs!$B$6,K281&gt;0),Inputs!G14,0))</f>
        <v>0</v>
      </c>
      <c r="N281" s="3">
        <f>IF(Inputs!$B$27&lt;&gt;"Ready","PENDING INPUTS",IF(A281&gt;Inputs!$B$6,0,MIN((K281+L281+M281),IF(Inputs!H14=1,Inputs!D14,MAX(Inputs!F14,ROUND(K281*Inputs!E14+L281+M281,2))))))</f>
        <v>0</v>
      </c>
      <c r="O281">
        <f>IF(Inputs!$B$27&lt;&gt;"Ready","PENDING INPUTS",IF(K281&lt;=0,99,1+IF(AND(S281&gt;0,OR(S281&lt;K281,AND(S281=K281,1&lt;0))),1,0)+IF(AND(AA281&gt;0,OR(AA281&lt;K281,AND(AA281=K281,2&lt;0))),1,0)+IF(AND(AI281&gt;0,OR(AI281&lt;K281,AND(AI281=K281,3&lt;0))),1,0)+IF(AND(AQ281&gt;0,OR(AQ281&lt;K281,AND(AQ281=K281,4&lt;0))),1,0)+IF(AND(AY281&gt;0,OR(AY281&lt;K281,AND(AY281=K281,5&lt;0))),1,0)+IF(AND(BG281&gt;0,OR(BG281&lt;K281,AND(BG281=K281,6&lt;0))),1,0)+IF(AND(BO281&gt;0,OR(BO281&lt;K281,AND(BO281=K281,7&lt;0))),1,0)+IF(AND(BW281&gt;0,OR(BW281&lt;K281,AND(BW281=K281,8&lt;0))),1,0)+IF(AND(CE281&gt;0,OR(CE281&lt;K281,AND(CE281=K281,9&lt;0))),1,0)))</f>
        <v>99</v>
      </c>
      <c r="P281" s="3">
        <f>IF(Inputs!$B$27&lt;&gt;"Ready","PENDING INPUTS",IF(A281&gt;Inputs!$B$6,0,MIN(MAX(0,(K281+L281+M281)-N281),MAX(0,C281-D281-(IF(O281&lt;O281,K281+L281+M281-N281,0)+IF(W281&lt;O281,S281+T281+U281-V281,0)+IF(AE281&lt;O281,AA281+AB281+AC281-AD281,0)+IF(AM281&lt;O281,AI281+AJ281+AK281-AL281,0)+IF(AU281&lt;O281,AQ281+AR281+AS281-AT281,0)+IF(BC281&lt;O281,AY281+AZ281+BA281-BB281,0)+IF(BK281&lt;O281,BG281+BH281+BI281-BJ281,0)+IF(BS281&lt;O281,BO281+BP281+BQ281-BR281,0)+IF(CA281&lt;O281,BW281+BX281+BY281-BZ281,0)+IF(CI281&lt;O281,CE281+CF281+CG281-CH281,0))))))</f>
        <v>0</v>
      </c>
      <c r="Q281" s="3">
        <f>IF(Inputs!$B$27&lt;&gt;"Ready","PENDING INPUTS",MIN((K281+L281+M281),IF(D281&gt;C281,IF(D281=0,0,N281*C281/D281),N281+P281)))</f>
        <v>0</v>
      </c>
      <c r="R281" s="3">
        <f>IF(Inputs!$B$27&lt;&gt;"Ready","PENDING INPUTS",MAX(0,(K281+L281+M281)-Q281))</f>
        <v>0</v>
      </c>
      <c r="S281" s="3">
        <f>IF(Inputs!$B$27&lt;&gt;"Ready","PENDING INPUTS",Z280)</f>
        <v>0</v>
      </c>
      <c r="T281" s="3">
        <f>IF(Inputs!$B$27&lt;&gt;"Ready","PENDING INPUTS",IF(A281&lt;=Inputs!$B$6,ROUND(S281*Inputs!C15/12,2),0))</f>
        <v>0</v>
      </c>
      <c r="U281" s="3">
        <f>IF(Inputs!$B$27&lt;&gt;"Ready","PENDING INPUTS",IF(AND(A281&lt;=Inputs!$B$6,S281&gt;0),Inputs!G15,0))</f>
        <v>0</v>
      </c>
      <c r="V281" s="3">
        <f>IF(Inputs!$B$27&lt;&gt;"Ready","PENDING INPUTS",IF(A281&gt;Inputs!$B$6,0,MIN((S281+T281+U281),IF(Inputs!H15=1,Inputs!D15,MAX(Inputs!F15,ROUND(S281*Inputs!E15+T281+U281,2))))))</f>
        <v>0</v>
      </c>
      <c r="W281">
        <f>IF(Inputs!$B$27&lt;&gt;"Ready","PENDING INPUTS",IF(S281&lt;=0,99,1+IF(AND(K281&gt;0,OR(K281&lt;S281,AND(K281=S281,0&lt;1))),1,0)+IF(AND(AA281&gt;0,OR(AA281&lt;S281,AND(AA281=S281,2&lt;1))),1,0)+IF(AND(AI281&gt;0,OR(AI281&lt;S281,AND(AI281=S281,3&lt;1))),1,0)+IF(AND(AQ281&gt;0,OR(AQ281&lt;S281,AND(AQ281=S281,4&lt;1))),1,0)+IF(AND(AY281&gt;0,OR(AY281&lt;S281,AND(AY281=S281,5&lt;1))),1,0)+IF(AND(BG281&gt;0,OR(BG281&lt;S281,AND(BG281=S281,6&lt;1))),1,0)+IF(AND(BO281&gt;0,OR(BO281&lt;S281,AND(BO281=S281,7&lt;1))),1,0)+IF(AND(BW281&gt;0,OR(BW281&lt;S281,AND(BW281=S281,8&lt;1))),1,0)+IF(AND(CE281&gt;0,OR(CE281&lt;S281,AND(CE281=S281,9&lt;1))),1,0)))</f>
        <v>99</v>
      </c>
      <c r="X281" s="3">
        <f>IF(Inputs!$B$27&lt;&gt;"Ready","PENDING INPUTS",IF(A281&gt;Inputs!$B$6,0,MIN(MAX(0,(S281+T281+U281)-V281),MAX(0,C281-D281-(IF(O281&lt;W281,K281+L281+M281-N281,0)+IF(W281&lt;W281,S281+T281+U281-V281,0)+IF(AE281&lt;W281,AA281+AB281+AC281-AD281,0)+IF(AM281&lt;W281,AI281+AJ281+AK281-AL281,0)+IF(AU281&lt;W281,AQ281+AR281+AS281-AT281,0)+IF(BC281&lt;W281,AY281+AZ281+BA281-BB281,0)+IF(BK281&lt;W281,BG281+BH281+BI281-BJ281,0)+IF(BS281&lt;W281,BO281+BP281+BQ281-BR281,0)+IF(CA281&lt;W281,BW281+BX281+BY281-BZ281,0)+IF(CI281&lt;W281,CE281+CF281+CG281-CH281,0))))))</f>
        <v>0</v>
      </c>
      <c r="Y281" s="3">
        <f>IF(Inputs!$B$27&lt;&gt;"Ready","PENDING INPUTS",MIN((S281+T281+U281),IF(D281&gt;C281,IF(D281=0,0,V281*C281/D281),V281+X281)))</f>
        <v>0</v>
      </c>
      <c r="Z281" s="3">
        <f>IF(Inputs!$B$27&lt;&gt;"Ready","PENDING INPUTS",MAX(0,(S281+T281+U281)-Y281))</f>
        <v>0</v>
      </c>
      <c r="AA281" s="3">
        <f>IF(Inputs!$B$27&lt;&gt;"Ready","PENDING INPUTS",AH280)</f>
        <v>0</v>
      </c>
      <c r="AB281" s="3">
        <f>IF(Inputs!$B$27&lt;&gt;"Ready","PENDING INPUTS",IF(A281&lt;=Inputs!$B$6,ROUND(AA281*Inputs!C16/12,2),0))</f>
        <v>0</v>
      </c>
      <c r="AC281" s="3">
        <f>IF(Inputs!$B$27&lt;&gt;"Ready","PENDING INPUTS",IF(AND(A281&lt;=Inputs!$B$6,AA281&gt;0),Inputs!G16,0))</f>
        <v>0</v>
      </c>
      <c r="AD281" s="3">
        <f>IF(Inputs!$B$27&lt;&gt;"Ready","PENDING INPUTS",IF(A281&gt;Inputs!$B$6,0,MIN((AA281+AB281+AC281),IF(Inputs!H16=1,Inputs!D16,MAX(Inputs!F16,ROUND(AA281*Inputs!E16+AB281+AC281,2))))))</f>
        <v>0</v>
      </c>
      <c r="AE281">
        <f>IF(Inputs!$B$27&lt;&gt;"Ready","PENDING INPUTS",IF(AA281&lt;=0,99,1+IF(AND(K281&gt;0,OR(K281&lt;AA281,AND(K281=AA281,0&lt;2))),1,0)+IF(AND(S281&gt;0,OR(S281&lt;AA281,AND(S281=AA281,1&lt;2))),1,0)+IF(AND(AI281&gt;0,OR(AI281&lt;AA281,AND(AI281=AA281,3&lt;2))),1,0)+IF(AND(AQ281&gt;0,OR(AQ281&lt;AA281,AND(AQ281=AA281,4&lt;2))),1,0)+IF(AND(AY281&gt;0,OR(AY281&lt;AA281,AND(AY281=AA281,5&lt;2))),1,0)+IF(AND(BG281&gt;0,OR(BG281&lt;AA281,AND(BG281=AA281,6&lt;2))),1,0)+IF(AND(BO281&gt;0,OR(BO281&lt;AA281,AND(BO281=AA281,7&lt;2))),1,0)+IF(AND(BW281&gt;0,OR(BW281&lt;AA281,AND(BW281=AA281,8&lt;2))),1,0)+IF(AND(CE281&gt;0,OR(CE281&lt;AA281,AND(CE281=AA281,9&lt;2))),1,0)))</f>
        <v>99</v>
      </c>
      <c r="AF281" s="3">
        <f>IF(Inputs!$B$27&lt;&gt;"Ready","PENDING INPUTS",IF(A281&gt;Inputs!$B$6,0,MIN(MAX(0,(AA281+AB281+AC281)-AD281),MAX(0,C281-D281-(IF(O281&lt;AE281,K281+L281+M281-N281,0)+IF(W281&lt;AE281,S281+T281+U281-V281,0)+IF(AE281&lt;AE281,AA281+AB281+AC281-AD281,0)+IF(AM281&lt;AE281,AI281+AJ281+AK281-AL281,0)+IF(AU281&lt;AE281,AQ281+AR281+AS281-AT281,0)+IF(BC281&lt;AE281,AY281+AZ281+BA281-BB281,0)+IF(BK281&lt;AE281,BG281+BH281+BI281-BJ281,0)+IF(BS281&lt;AE281,BO281+BP281+BQ281-BR281,0)+IF(CA281&lt;AE281,BW281+BX281+BY281-BZ281,0)+IF(CI281&lt;AE281,CE281+CF281+CG281-CH281,0))))))</f>
        <v>0</v>
      </c>
      <c r="AG281" s="3">
        <f>IF(Inputs!$B$27&lt;&gt;"Ready","PENDING INPUTS",MIN((AA281+AB281+AC281),IF(D281&gt;C281,IF(D281=0,0,AD281*C281/D281),AD281+AF281)))</f>
        <v>0</v>
      </c>
      <c r="AH281" s="3">
        <f>IF(Inputs!$B$27&lt;&gt;"Ready","PENDING INPUTS",MAX(0,(AA281+AB281+AC281)-AG281))</f>
        <v>0</v>
      </c>
      <c r="AI281" s="3">
        <f>IF(Inputs!$B$27&lt;&gt;"Ready","PENDING INPUTS",AP280)</f>
        <v>0</v>
      </c>
      <c r="AJ281" s="3">
        <f>IF(Inputs!$B$27&lt;&gt;"Ready","PENDING INPUTS",IF(A281&lt;=Inputs!$B$6,ROUND(AI281*Inputs!C17/12,2),0))</f>
        <v>0</v>
      </c>
      <c r="AK281" s="3">
        <f>IF(Inputs!$B$27&lt;&gt;"Ready","PENDING INPUTS",IF(AND(A281&lt;=Inputs!$B$6,AI281&gt;0),Inputs!G17,0))</f>
        <v>0</v>
      </c>
      <c r="AL281" s="3">
        <f>IF(Inputs!$B$27&lt;&gt;"Ready","PENDING INPUTS",IF(A281&gt;Inputs!$B$6,0,MIN((AI281+AJ281+AK281),IF(Inputs!H17=1,Inputs!D17,MAX(Inputs!F17,ROUND(AI281*Inputs!E17+AJ281+AK281,2))))))</f>
        <v>0</v>
      </c>
      <c r="AM281">
        <f>IF(Inputs!$B$27&lt;&gt;"Ready","PENDING INPUTS",IF(AI281&lt;=0,99,1+IF(AND(K281&gt;0,OR(K281&lt;AI281,AND(K281=AI281,0&lt;3))),1,0)+IF(AND(S281&gt;0,OR(S281&lt;AI281,AND(S281=AI281,1&lt;3))),1,0)+IF(AND(AA281&gt;0,OR(AA281&lt;AI281,AND(AA281=AI281,2&lt;3))),1,0)+IF(AND(AQ281&gt;0,OR(AQ281&lt;AI281,AND(AQ281=AI281,4&lt;3))),1,0)+IF(AND(AY281&gt;0,OR(AY281&lt;AI281,AND(AY281=AI281,5&lt;3))),1,0)+IF(AND(BG281&gt;0,OR(BG281&lt;AI281,AND(BG281=AI281,6&lt;3))),1,0)+IF(AND(BO281&gt;0,OR(BO281&lt;AI281,AND(BO281=AI281,7&lt;3))),1,0)+IF(AND(BW281&gt;0,OR(BW281&lt;AI281,AND(BW281=AI281,8&lt;3))),1,0)+IF(AND(CE281&gt;0,OR(CE281&lt;AI281,AND(CE281=AI281,9&lt;3))),1,0)))</f>
        <v>99</v>
      </c>
      <c r="AN281" s="3">
        <f>IF(Inputs!$B$27&lt;&gt;"Ready","PENDING INPUTS",IF(A281&gt;Inputs!$B$6,0,MIN(MAX(0,(AI281+AJ281+AK281)-AL281),MAX(0,C281-D281-(IF(O281&lt;AM281,K281+L281+M281-N281,0)+IF(W281&lt;AM281,S281+T281+U281-V281,0)+IF(AE281&lt;AM281,AA281+AB281+AC281-AD281,0)+IF(AM281&lt;AM281,AI281+AJ281+AK281-AL281,0)+IF(AU281&lt;AM281,AQ281+AR281+AS281-AT281,0)+IF(BC281&lt;AM281,AY281+AZ281+BA281-BB281,0)+IF(BK281&lt;AM281,BG281+BH281+BI281-BJ281,0)+IF(BS281&lt;AM281,BO281+BP281+BQ281-BR281,0)+IF(CA281&lt;AM281,BW281+BX281+BY281-BZ281,0)+IF(CI281&lt;AM281,CE281+CF281+CG281-CH281,0))))))</f>
        <v>0</v>
      </c>
      <c r="AO281" s="3">
        <f>IF(Inputs!$B$27&lt;&gt;"Ready","PENDING INPUTS",MIN((AI281+AJ281+AK281),IF(D281&gt;C281,IF(D281=0,0,AL281*C281/D281),AL281+AN281)))</f>
        <v>0</v>
      </c>
      <c r="AP281" s="3">
        <f>IF(Inputs!$B$27&lt;&gt;"Ready","PENDING INPUTS",MAX(0,(AI281+AJ281+AK281)-AO281))</f>
        <v>0</v>
      </c>
      <c r="AQ281" s="3">
        <f>IF(Inputs!$B$27&lt;&gt;"Ready","PENDING INPUTS",AX280)</f>
        <v>0</v>
      </c>
      <c r="AR281" s="3">
        <f>IF(Inputs!$B$27&lt;&gt;"Ready","PENDING INPUTS",IF(A281&lt;=Inputs!$B$6,ROUND(AQ281*Inputs!C18/12,2),0))</f>
        <v>0</v>
      </c>
      <c r="AS281" s="3">
        <f>IF(Inputs!$B$27&lt;&gt;"Ready","PENDING INPUTS",IF(AND(A281&lt;=Inputs!$B$6,AQ281&gt;0),Inputs!G18,0))</f>
        <v>0</v>
      </c>
      <c r="AT281" s="3">
        <f>IF(Inputs!$B$27&lt;&gt;"Ready","PENDING INPUTS",IF(A281&gt;Inputs!$B$6,0,MIN((AQ281+AR281+AS281),IF(Inputs!H18=1,Inputs!D18,MAX(Inputs!F18,ROUND(AQ281*Inputs!E18+AR281+AS281,2))))))</f>
        <v>0</v>
      </c>
      <c r="AU281">
        <f>IF(Inputs!$B$27&lt;&gt;"Ready","PENDING INPUTS",IF(AQ281&lt;=0,99,1+IF(AND(K281&gt;0,OR(K281&lt;AQ281,AND(K281=AQ281,0&lt;4))),1,0)+IF(AND(S281&gt;0,OR(S281&lt;AQ281,AND(S281=AQ281,1&lt;4))),1,0)+IF(AND(AA281&gt;0,OR(AA281&lt;AQ281,AND(AA281=AQ281,2&lt;4))),1,0)+IF(AND(AI281&gt;0,OR(AI281&lt;AQ281,AND(AI281=AQ281,3&lt;4))),1,0)+IF(AND(AY281&gt;0,OR(AY281&lt;AQ281,AND(AY281=AQ281,5&lt;4))),1,0)+IF(AND(BG281&gt;0,OR(BG281&lt;AQ281,AND(BG281=AQ281,6&lt;4))),1,0)+IF(AND(BO281&gt;0,OR(BO281&lt;AQ281,AND(BO281=AQ281,7&lt;4))),1,0)+IF(AND(BW281&gt;0,OR(BW281&lt;AQ281,AND(BW281=AQ281,8&lt;4))),1,0)+IF(AND(CE281&gt;0,OR(CE281&lt;AQ281,AND(CE281=AQ281,9&lt;4))),1,0)))</f>
        <v>99</v>
      </c>
      <c r="AV281" s="3">
        <f>IF(Inputs!$B$27&lt;&gt;"Ready","PENDING INPUTS",IF(A281&gt;Inputs!$B$6,0,MIN(MAX(0,(AQ281+AR281+AS281)-AT281),MAX(0,C281-D281-(IF(O281&lt;AU281,K281+L281+M281-N281,0)+IF(W281&lt;AU281,S281+T281+U281-V281,0)+IF(AE281&lt;AU281,AA281+AB281+AC281-AD281,0)+IF(AM281&lt;AU281,AI281+AJ281+AK281-AL281,0)+IF(AU281&lt;AU281,AQ281+AR281+AS281-AT281,0)+IF(BC281&lt;AU281,AY281+AZ281+BA281-BB281,0)+IF(BK281&lt;AU281,BG281+BH281+BI281-BJ281,0)+IF(BS281&lt;AU281,BO281+BP281+BQ281-BR281,0)+IF(CA281&lt;AU281,BW281+BX281+BY281-BZ281,0)+IF(CI281&lt;AU281,CE281+CF281+CG281-CH281,0))))))</f>
        <v>0</v>
      </c>
      <c r="AW281" s="3">
        <f>IF(Inputs!$B$27&lt;&gt;"Ready","PENDING INPUTS",MIN((AQ281+AR281+AS281),IF(D281&gt;C281,IF(D281=0,0,AT281*C281/D281),AT281+AV281)))</f>
        <v>0</v>
      </c>
      <c r="AX281" s="3">
        <f>IF(Inputs!$B$27&lt;&gt;"Ready","PENDING INPUTS",MAX(0,(AQ281+AR281+AS281)-AW281))</f>
        <v>0</v>
      </c>
      <c r="AY281" s="3">
        <f>IF(Inputs!$B$27&lt;&gt;"Ready","PENDING INPUTS",BF280)</f>
        <v>0</v>
      </c>
      <c r="AZ281" s="3">
        <f>IF(Inputs!$B$27&lt;&gt;"Ready","PENDING INPUTS",IF(A281&lt;=Inputs!$B$6,ROUND(AY281*Inputs!C19/12,2),0))</f>
        <v>0</v>
      </c>
      <c r="BA281" s="3">
        <f>IF(Inputs!$B$27&lt;&gt;"Ready","PENDING INPUTS",IF(AND(A281&lt;=Inputs!$B$6,AY281&gt;0),Inputs!G19,0))</f>
        <v>0</v>
      </c>
      <c r="BB281" s="3">
        <f>IF(Inputs!$B$27&lt;&gt;"Ready","PENDING INPUTS",IF(A281&gt;Inputs!$B$6,0,MIN((AY281+AZ281+BA281),IF(Inputs!H19=1,Inputs!D19,MAX(Inputs!F19,ROUND(AY281*Inputs!E19+AZ281+BA281,2))))))</f>
        <v>0</v>
      </c>
      <c r="BC281">
        <f>IF(Inputs!$B$27&lt;&gt;"Ready","PENDING INPUTS",IF(AY281&lt;=0,99,1+IF(AND(K281&gt;0,OR(K281&lt;AY281,AND(K281=AY281,0&lt;5))),1,0)+IF(AND(S281&gt;0,OR(S281&lt;AY281,AND(S281=AY281,1&lt;5))),1,0)+IF(AND(AA281&gt;0,OR(AA281&lt;AY281,AND(AA281=AY281,2&lt;5))),1,0)+IF(AND(AI281&gt;0,OR(AI281&lt;AY281,AND(AI281=AY281,3&lt;5))),1,0)+IF(AND(AQ281&gt;0,OR(AQ281&lt;AY281,AND(AQ281=AY281,4&lt;5))),1,0)+IF(AND(BG281&gt;0,OR(BG281&lt;AY281,AND(BG281=AY281,6&lt;5))),1,0)+IF(AND(BO281&gt;0,OR(BO281&lt;AY281,AND(BO281=AY281,7&lt;5))),1,0)+IF(AND(BW281&gt;0,OR(BW281&lt;AY281,AND(BW281=AY281,8&lt;5))),1,0)+IF(AND(CE281&gt;0,OR(CE281&lt;AY281,AND(CE281=AY281,9&lt;5))),1,0)))</f>
        <v>99</v>
      </c>
      <c r="BD281" s="3">
        <f>IF(Inputs!$B$27&lt;&gt;"Ready","PENDING INPUTS",IF(A281&gt;Inputs!$B$6,0,MIN(MAX(0,(AY281+AZ281+BA281)-BB281),MAX(0,C281-D281-(IF(O281&lt;BC281,K281+L281+M281-N281,0)+IF(W281&lt;BC281,S281+T281+U281-V281,0)+IF(AE281&lt;BC281,AA281+AB281+AC281-AD281,0)+IF(AM281&lt;BC281,AI281+AJ281+AK281-AL281,0)+IF(AU281&lt;BC281,AQ281+AR281+AS281-AT281,0)+IF(BC281&lt;BC281,AY281+AZ281+BA281-BB281,0)+IF(BK281&lt;BC281,BG281+BH281+BI281-BJ281,0)+IF(BS281&lt;BC281,BO281+BP281+BQ281-BR281,0)+IF(CA281&lt;BC281,BW281+BX281+BY281-BZ281,0)+IF(CI281&lt;BC281,CE281+CF281+CG281-CH281,0))))))</f>
        <v>0</v>
      </c>
      <c r="BE281" s="3">
        <f>IF(Inputs!$B$27&lt;&gt;"Ready","PENDING INPUTS",MIN((AY281+AZ281+BA281),IF(D281&gt;C281,IF(D281=0,0,BB281*C281/D281),BB281+BD281)))</f>
        <v>0</v>
      </c>
      <c r="BF281" s="3">
        <f>IF(Inputs!$B$27&lt;&gt;"Ready","PENDING INPUTS",MAX(0,(AY281+AZ281+BA281)-BE281))</f>
        <v>0</v>
      </c>
      <c r="BG281" s="3">
        <f>IF(Inputs!$B$27&lt;&gt;"Ready","PENDING INPUTS",BN280)</f>
        <v>0</v>
      </c>
      <c r="BH281" s="3">
        <f>IF(Inputs!$B$27&lt;&gt;"Ready","PENDING INPUTS",IF(A281&lt;=Inputs!$B$6,ROUND(BG281*Inputs!C20/12,2),0))</f>
        <v>0</v>
      </c>
      <c r="BI281" s="3">
        <f>IF(Inputs!$B$27&lt;&gt;"Ready","PENDING INPUTS",IF(AND(A281&lt;=Inputs!$B$6,BG281&gt;0),Inputs!G20,0))</f>
        <v>0</v>
      </c>
      <c r="BJ281" s="3">
        <f>IF(Inputs!$B$27&lt;&gt;"Ready","PENDING INPUTS",IF(A281&gt;Inputs!$B$6,0,MIN((BG281+BH281+BI281),IF(Inputs!H20=1,Inputs!D20,MAX(Inputs!F20,ROUND(BG281*Inputs!E20+BH281+BI281,2))))))</f>
        <v>0</v>
      </c>
      <c r="BK281">
        <f>IF(Inputs!$B$27&lt;&gt;"Ready","PENDING INPUTS",IF(BG281&lt;=0,99,1+IF(AND(K281&gt;0,OR(K281&lt;BG281,AND(K281=BG281,0&lt;6))),1,0)+IF(AND(S281&gt;0,OR(S281&lt;BG281,AND(S281=BG281,1&lt;6))),1,0)+IF(AND(AA281&gt;0,OR(AA281&lt;BG281,AND(AA281=BG281,2&lt;6))),1,0)+IF(AND(AI281&gt;0,OR(AI281&lt;BG281,AND(AI281=BG281,3&lt;6))),1,0)+IF(AND(AQ281&gt;0,OR(AQ281&lt;BG281,AND(AQ281=BG281,4&lt;6))),1,0)+IF(AND(AY281&gt;0,OR(AY281&lt;BG281,AND(AY281=BG281,5&lt;6))),1,0)+IF(AND(BO281&gt;0,OR(BO281&lt;BG281,AND(BO281=BG281,7&lt;6))),1,0)+IF(AND(BW281&gt;0,OR(BW281&lt;BG281,AND(BW281=BG281,8&lt;6))),1,0)+IF(AND(CE281&gt;0,OR(CE281&lt;BG281,AND(CE281=BG281,9&lt;6))),1,0)))</f>
        <v>99</v>
      </c>
      <c r="BL281" s="3">
        <f>IF(Inputs!$B$27&lt;&gt;"Ready","PENDING INPUTS",IF(A281&gt;Inputs!$B$6,0,MIN(MAX(0,(BG281+BH281+BI281)-BJ281),MAX(0,C281-D281-(IF(O281&lt;BK281,K281+L281+M281-N281,0)+IF(W281&lt;BK281,S281+T281+U281-V281,0)+IF(AE281&lt;BK281,AA281+AB281+AC281-AD281,0)+IF(AM281&lt;BK281,AI281+AJ281+AK281-AL281,0)+IF(AU281&lt;BK281,AQ281+AR281+AS281-AT281,0)+IF(BC281&lt;BK281,AY281+AZ281+BA281-BB281,0)+IF(BK281&lt;BK281,BG281+BH281+BI281-BJ281,0)+IF(BS281&lt;BK281,BO281+BP281+BQ281-BR281,0)+IF(CA281&lt;BK281,BW281+BX281+BY281-BZ281,0)+IF(CI281&lt;BK281,CE281+CF281+CG281-CH281,0))))))</f>
        <v>0</v>
      </c>
      <c r="BM281" s="3">
        <f>IF(Inputs!$B$27&lt;&gt;"Ready","PENDING INPUTS",MIN((BG281+BH281+BI281),IF(D281&gt;C281,IF(D281=0,0,BJ281*C281/D281),BJ281+BL281)))</f>
        <v>0</v>
      </c>
      <c r="BN281" s="3">
        <f>IF(Inputs!$B$27&lt;&gt;"Ready","PENDING INPUTS",MAX(0,(BG281+BH281+BI281)-BM281))</f>
        <v>0</v>
      </c>
      <c r="BO281" s="3">
        <f>IF(Inputs!$B$27&lt;&gt;"Ready","PENDING INPUTS",BV280)</f>
        <v>0</v>
      </c>
      <c r="BP281" s="3">
        <f>IF(Inputs!$B$27&lt;&gt;"Ready","PENDING INPUTS",IF(A281&lt;=Inputs!$B$6,ROUND(BO281*Inputs!C21/12,2),0))</f>
        <v>0</v>
      </c>
      <c r="BQ281" s="3">
        <f>IF(Inputs!$B$27&lt;&gt;"Ready","PENDING INPUTS",IF(AND(A281&lt;=Inputs!$B$6,BO281&gt;0),Inputs!G21,0))</f>
        <v>0</v>
      </c>
      <c r="BR281" s="3">
        <f>IF(Inputs!$B$27&lt;&gt;"Ready","PENDING INPUTS",IF(A281&gt;Inputs!$B$6,0,MIN((BO281+BP281+BQ281),IF(Inputs!H21=1,Inputs!D21,MAX(Inputs!F21,ROUND(BO281*Inputs!E21+BP281+BQ281,2))))))</f>
        <v>0</v>
      </c>
      <c r="BS281">
        <f>IF(Inputs!$B$27&lt;&gt;"Ready","PENDING INPUTS",IF(BO281&lt;=0,99,1+IF(AND(K281&gt;0,OR(K281&lt;BO281,AND(K281=BO281,0&lt;7))),1,0)+IF(AND(S281&gt;0,OR(S281&lt;BO281,AND(S281=BO281,1&lt;7))),1,0)+IF(AND(AA281&gt;0,OR(AA281&lt;BO281,AND(AA281=BO281,2&lt;7))),1,0)+IF(AND(AI281&gt;0,OR(AI281&lt;BO281,AND(AI281=BO281,3&lt;7))),1,0)+IF(AND(AQ281&gt;0,OR(AQ281&lt;BO281,AND(AQ281=BO281,4&lt;7))),1,0)+IF(AND(AY281&gt;0,OR(AY281&lt;BO281,AND(AY281=BO281,5&lt;7))),1,0)+IF(AND(BG281&gt;0,OR(BG281&lt;BO281,AND(BG281=BO281,6&lt;7))),1,0)+IF(AND(BW281&gt;0,OR(BW281&lt;BO281,AND(BW281=BO281,8&lt;7))),1,0)+IF(AND(CE281&gt;0,OR(CE281&lt;BO281,AND(CE281=BO281,9&lt;7))),1,0)))</f>
        <v>99</v>
      </c>
      <c r="BT281" s="3">
        <f>IF(Inputs!$B$27&lt;&gt;"Ready","PENDING INPUTS",IF(A281&gt;Inputs!$B$6,0,MIN(MAX(0,(BO281+BP281+BQ281)-BR281),MAX(0,C281-D281-(IF(O281&lt;BS281,K281+L281+M281-N281,0)+IF(W281&lt;BS281,S281+T281+U281-V281,0)+IF(AE281&lt;BS281,AA281+AB281+AC281-AD281,0)+IF(AM281&lt;BS281,AI281+AJ281+AK281-AL281,0)+IF(AU281&lt;BS281,AQ281+AR281+AS281-AT281,0)+IF(BC281&lt;BS281,AY281+AZ281+BA281-BB281,0)+IF(BK281&lt;BS281,BG281+BH281+BI281-BJ281,0)+IF(BS281&lt;BS281,BO281+BP281+BQ281-BR281,0)+IF(CA281&lt;BS281,BW281+BX281+BY281-BZ281,0)+IF(CI281&lt;BS281,CE281+CF281+CG281-CH281,0))))))</f>
        <v>0</v>
      </c>
      <c r="BU281" s="3">
        <f>IF(Inputs!$B$27&lt;&gt;"Ready","PENDING INPUTS",MIN((BO281+BP281+BQ281),IF(D281&gt;C281,IF(D281=0,0,BR281*C281/D281),BR281+BT281)))</f>
        <v>0</v>
      </c>
      <c r="BV281" s="3">
        <f>IF(Inputs!$B$27&lt;&gt;"Ready","PENDING INPUTS",MAX(0,(BO281+BP281+BQ281)-BU281))</f>
        <v>0</v>
      </c>
      <c r="BW281" s="3">
        <f>IF(Inputs!$B$27&lt;&gt;"Ready","PENDING INPUTS",CD280)</f>
        <v>0</v>
      </c>
      <c r="BX281" s="3">
        <f>IF(Inputs!$B$27&lt;&gt;"Ready","PENDING INPUTS",IF(A281&lt;=Inputs!$B$6,ROUND(BW281*Inputs!C22/12,2),0))</f>
        <v>0</v>
      </c>
      <c r="BY281" s="3">
        <f>IF(Inputs!$B$27&lt;&gt;"Ready","PENDING INPUTS",IF(AND(A281&lt;=Inputs!$B$6,BW281&gt;0),Inputs!G22,0))</f>
        <v>0</v>
      </c>
      <c r="BZ281" s="3">
        <f>IF(Inputs!$B$27&lt;&gt;"Ready","PENDING INPUTS",IF(A281&gt;Inputs!$B$6,0,MIN((BW281+BX281+BY281),IF(Inputs!H22=1,Inputs!D22,MAX(Inputs!F22,ROUND(BW281*Inputs!E22+BX281+BY281,2))))))</f>
        <v>0</v>
      </c>
      <c r="CA281">
        <f>IF(Inputs!$B$27&lt;&gt;"Ready","PENDING INPUTS",IF(BW281&lt;=0,99,1+IF(AND(K281&gt;0,OR(K281&lt;BW281,AND(K281=BW281,0&lt;8))),1,0)+IF(AND(S281&gt;0,OR(S281&lt;BW281,AND(S281=BW281,1&lt;8))),1,0)+IF(AND(AA281&gt;0,OR(AA281&lt;BW281,AND(AA281=BW281,2&lt;8))),1,0)+IF(AND(AI281&gt;0,OR(AI281&lt;BW281,AND(AI281=BW281,3&lt;8))),1,0)+IF(AND(AQ281&gt;0,OR(AQ281&lt;BW281,AND(AQ281=BW281,4&lt;8))),1,0)+IF(AND(AY281&gt;0,OR(AY281&lt;BW281,AND(AY281=BW281,5&lt;8))),1,0)+IF(AND(BG281&gt;0,OR(BG281&lt;BW281,AND(BG281=BW281,6&lt;8))),1,0)+IF(AND(BO281&gt;0,OR(BO281&lt;BW281,AND(BO281=BW281,7&lt;8))),1,0)+IF(AND(CE281&gt;0,OR(CE281&lt;BW281,AND(CE281=BW281,9&lt;8))),1,0)))</f>
        <v>99</v>
      </c>
      <c r="CB281" s="3">
        <f>IF(Inputs!$B$27&lt;&gt;"Ready","PENDING INPUTS",IF(A281&gt;Inputs!$B$6,0,MIN(MAX(0,(BW281+BX281+BY281)-BZ281),MAX(0,C281-D281-(IF(O281&lt;CA281,K281+L281+M281-N281,0)+IF(W281&lt;CA281,S281+T281+U281-V281,0)+IF(AE281&lt;CA281,AA281+AB281+AC281-AD281,0)+IF(AM281&lt;CA281,AI281+AJ281+AK281-AL281,0)+IF(AU281&lt;CA281,AQ281+AR281+AS281-AT281,0)+IF(BC281&lt;CA281,AY281+AZ281+BA281-BB281,0)+IF(BK281&lt;CA281,BG281+BH281+BI281-BJ281,0)+IF(BS281&lt;CA281,BO281+BP281+BQ281-BR281,0)+IF(CA281&lt;CA281,BW281+BX281+BY281-BZ281,0)+IF(CI281&lt;CA281,CE281+CF281+CG281-CH281,0))))))</f>
        <v>0</v>
      </c>
      <c r="CC281" s="3">
        <f>IF(Inputs!$B$27&lt;&gt;"Ready","PENDING INPUTS",MIN((BW281+BX281+BY281),IF(D281&gt;C281,IF(D281=0,0,BZ281*C281/D281),BZ281+CB281)))</f>
        <v>0</v>
      </c>
      <c r="CD281" s="3">
        <f>IF(Inputs!$B$27&lt;&gt;"Ready","PENDING INPUTS",MAX(0,(BW281+BX281+BY281)-CC281))</f>
        <v>0</v>
      </c>
      <c r="CE281" s="3">
        <f>IF(Inputs!$B$27&lt;&gt;"Ready","PENDING INPUTS",CL280)</f>
        <v>0</v>
      </c>
      <c r="CF281" s="3">
        <f>IF(Inputs!$B$27&lt;&gt;"Ready","PENDING INPUTS",IF(A281&lt;=Inputs!$B$6,ROUND(CE281*Inputs!C23/12,2),0))</f>
        <v>0</v>
      </c>
      <c r="CG281" s="3">
        <f>IF(Inputs!$B$27&lt;&gt;"Ready","PENDING INPUTS",IF(AND(A281&lt;=Inputs!$B$6,CE281&gt;0),Inputs!G23,0))</f>
        <v>0</v>
      </c>
      <c r="CH281" s="3">
        <f>IF(Inputs!$B$27&lt;&gt;"Ready","PENDING INPUTS",IF(A281&gt;Inputs!$B$6,0,MIN((CE281+CF281+CG281),IF(Inputs!H23=1,Inputs!D23,MAX(Inputs!F23,ROUND(CE281*Inputs!E23+CF281+CG281,2))))))</f>
        <v>0</v>
      </c>
      <c r="CI281">
        <f>IF(Inputs!$B$27&lt;&gt;"Ready","PENDING INPUTS",IF(CE281&lt;=0,99,1+IF(AND(K281&gt;0,OR(K281&lt;CE281,AND(K281=CE281,0&lt;9))),1,0)+IF(AND(S281&gt;0,OR(S281&lt;CE281,AND(S281=CE281,1&lt;9))),1,0)+IF(AND(AA281&gt;0,OR(AA281&lt;CE281,AND(AA281=CE281,2&lt;9))),1,0)+IF(AND(AI281&gt;0,OR(AI281&lt;CE281,AND(AI281=CE281,3&lt;9))),1,0)+IF(AND(AQ281&gt;0,OR(AQ281&lt;CE281,AND(AQ281=CE281,4&lt;9))),1,0)+IF(AND(AY281&gt;0,OR(AY281&lt;CE281,AND(AY281=CE281,5&lt;9))),1,0)+IF(AND(BG281&gt;0,OR(BG281&lt;CE281,AND(BG281=CE281,6&lt;9))),1,0)+IF(AND(BO281&gt;0,OR(BO281&lt;CE281,AND(BO281=CE281,7&lt;9))),1,0)+IF(AND(BW281&gt;0,OR(BW281&lt;CE281,AND(BW281=CE281,8&lt;9))),1,0)))</f>
        <v>99</v>
      </c>
      <c r="CJ281" s="3">
        <f>IF(Inputs!$B$27&lt;&gt;"Ready","PENDING INPUTS",IF(A281&gt;Inputs!$B$6,0,MIN(MAX(0,(CE281+CF281+CG281)-CH281),MAX(0,C281-D281-(IF(O281&lt;CI281,K281+L281+M281-N281,0)+IF(W281&lt;CI281,S281+T281+U281-V281,0)+IF(AE281&lt;CI281,AA281+AB281+AC281-AD281,0)+IF(AM281&lt;CI281,AI281+AJ281+AK281-AL281,0)+IF(AU281&lt;CI281,AQ281+AR281+AS281-AT281,0)+IF(BC281&lt;CI281,AY281+AZ281+BA281-BB281,0)+IF(BK281&lt;CI281,BG281+BH281+BI281-BJ281,0)+IF(BS281&lt;CI281,BO281+BP281+BQ281-BR281,0)+IF(CA281&lt;CI281,BW281+BX281+BY281-BZ281,0)+IF(CI281&lt;CI281,CE281+CF281+CG281-CH281,0))))))</f>
        <v>0</v>
      </c>
      <c r="CK281" s="3">
        <f>IF(Inputs!$B$27&lt;&gt;"Ready","PENDING INPUTS",MIN((CE281+CF281+CG281),IF(D281&gt;C281,IF(D281=0,0,CH281*C281/D281),CH281+CJ281)))</f>
        <v>0</v>
      </c>
      <c r="CL281" s="3">
        <f>IF(Inputs!$B$27&lt;&gt;"Ready","PENDING INPUTS",MAX(0,(CE281+CF281+CG281)-CK281))</f>
        <v>0</v>
      </c>
    </row>
    <row r="282" spans="1:90" ht="27.95" customHeight="1" x14ac:dyDescent="0.25">
      <c r="A282">
        <v>278</v>
      </c>
      <c r="B282" s="13">
        <f>IF(Inputs!$B$27&lt;&gt;"Ready","PENDING INPUTS",EDATE(Inputs!$B$5,A282-1))</f>
        <v>54728</v>
      </c>
      <c r="C282" s="3">
        <f>IF(Inputs!$B$27&lt;&gt;"Ready","PENDING INPUTS",IF(A282&lt;=Inputs!$B$6,MAX(0,Inputs!$B$4+IF(A282=Inputs!$B$7,Inputs!$B$8,0)+IF(A282=Inputs!$B$9,Inputs!$B$10,0)),0))</f>
        <v>0</v>
      </c>
      <c r="D282" s="3">
        <f>IF(Inputs!$B$27&lt;&gt;"Ready","PENDING INPUTS",SUM(N282,V282,AD282,AL282,AT282,BB282,BJ282,BR282,BZ282,CH282))</f>
        <v>0</v>
      </c>
      <c r="E282" s="3">
        <f>IF(Inputs!$B$27&lt;&gt;"Ready","PENDING INPUTS",MAX(0,D282-C282))</f>
        <v>0</v>
      </c>
      <c r="F282" s="3">
        <f>IF(Inputs!$B$27&lt;&gt;"Ready","PENDING INPUTS",SUM(Q282,Y282,AG282,AO282,AW282,BE282,BM282,BU282,CC282,CK282))</f>
        <v>0</v>
      </c>
      <c r="G282" s="3">
        <f>IF(Inputs!$B$27&lt;&gt;"Ready","PENDING INPUTS",SUM(L282,T282,AB282,AJ282,AR282,AZ282,BH282,BP282,BX282,CF282))</f>
        <v>0</v>
      </c>
      <c r="H282" s="3">
        <f>IF(Inputs!$B$27&lt;&gt;"Ready","PENDING INPUTS",SUM(M282,U282,AC282,AK282,AS282,BA282,BI282,BQ282,BY282,CG282))</f>
        <v>0</v>
      </c>
      <c r="I282" s="3">
        <f>IF(Inputs!$B$27&lt;&gt;"Ready","PENDING INPUTS",SUM(R282,Z282,AH282,AP282,AX282,BF282,BN282,BV282,CD282,CL282))</f>
        <v>0</v>
      </c>
      <c r="J282" t="str">
        <f>IF(Inputs!$B$27&lt;&gt;"Ready","PENDING INPUTS",IF(A282&gt;Inputs!$B$6,"Beyond horizon",IF(E282&gt;0.005,"MINIMUM SHORTFALL",IF(I282&lt;0.005,"Paid off","In progress"))))</f>
        <v>Beyond horizon</v>
      </c>
      <c r="K282" s="3">
        <f>IF(Inputs!$B$27&lt;&gt;"Ready","PENDING INPUTS",R281)</f>
        <v>0</v>
      </c>
      <c r="L282" s="3">
        <f>IF(Inputs!$B$27&lt;&gt;"Ready","PENDING INPUTS",IF(A282&lt;=Inputs!$B$6,ROUND(K282*Inputs!C14/12,2),0))</f>
        <v>0</v>
      </c>
      <c r="M282" s="3">
        <f>IF(Inputs!$B$27&lt;&gt;"Ready","PENDING INPUTS",IF(AND(A282&lt;=Inputs!$B$6,K282&gt;0),Inputs!G14,0))</f>
        <v>0</v>
      </c>
      <c r="N282" s="3">
        <f>IF(Inputs!$B$27&lt;&gt;"Ready","PENDING INPUTS",IF(A282&gt;Inputs!$B$6,0,MIN((K282+L282+M282),IF(Inputs!H14=1,Inputs!D14,MAX(Inputs!F14,ROUND(K282*Inputs!E14+L282+M282,2))))))</f>
        <v>0</v>
      </c>
      <c r="O282">
        <f>IF(Inputs!$B$27&lt;&gt;"Ready","PENDING INPUTS",IF(K282&lt;=0,99,1+IF(AND(S282&gt;0,OR(S282&lt;K282,AND(S282=K282,1&lt;0))),1,0)+IF(AND(AA282&gt;0,OR(AA282&lt;K282,AND(AA282=K282,2&lt;0))),1,0)+IF(AND(AI282&gt;0,OR(AI282&lt;K282,AND(AI282=K282,3&lt;0))),1,0)+IF(AND(AQ282&gt;0,OR(AQ282&lt;K282,AND(AQ282=K282,4&lt;0))),1,0)+IF(AND(AY282&gt;0,OR(AY282&lt;K282,AND(AY282=K282,5&lt;0))),1,0)+IF(AND(BG282&gt;0,OR(BG282&lt;K282,AND(BG282=K282,6&lt;0))),1,0)+IF(AND(BO282&gt;0,OR(BO282&lt;K282,AND(BO282=K282,7&lt;0))),1,0)+IF(AND(BW282&gt;0,OR(BW282&lt;K282,AND(BW282=K282,8&lt;0))),1,0)+IF(AND(CE282&gt;0,OR(CE282&lt;K282,AND(CE282=K282,9&lt;0))),1,0)))</f>
        <v>99</v>
      </c>
      <c r="P282" s="3">
        <f>IF(Inputs!$B$27&lt;&gt;"Ready","PENDING INPUTS",IF(A282&gt;Inputs!$B$6,0,MIN(MAX(0,(K282+L282+M282)-N282),MAX(0,C282-D282-(IF(O282&lt;O282,K282+L282+M282-N282,0)+IF(W282&lt;O282,S282+T282+U282-V282,0)+IF(AE282&lt;O282,AA282+AB282+AC282-AD282,0)+IF(AM282&lt;O282,AI282+AJ282+AK282-AL282,0)+IF(AU282&lt;O282,AQ282+AR282+AS282-AT282,0)+IF(BC282&lt;O282,AY282+AZ282+BA282-BB282,0)+IF(BK282&lt;O282,BG282+BH282+BI282-BJ282,0)+IF(BS282&lt;O282,BO282+BP282+BQ282-BR282,0)+IF(CA282&lt;O282,BW282+BX282+BY282-BZ282,0)+IF(CI282&lt;O282,CE282+CF282+CG282-CH282,0))))))</f>
        <v>0</v>
      </c>
      <c r="Q282" s="3">
        <f>IF(Inputs!$B$27&lt;&gt;"Ready","PENDING INPUTS",MIN((K282+L282+M282),IF(D282&gt;C282,IF(D282=0,0,N282*C282/D282),N282+P282)))</f>
        <v>0</v>
      </c>
      <c r="R282" s="3">
        <f>IF(Inputs!$B$27&lt;&gt;"Ready","PENDING INPUTS",MAX(0,(K282+L282+M282)-Q282))</f>
        <v>0</v>
      </c>
      <c r="S282" s="3">
        <f>IF(Inputs!$B$27&lt;&gt;"Ready","PENDING INPUTS",Z281)</f>
        <v>0</v>
      </c>
      <c r="T282" s="3">
        <f>IF(Inputs!$B$27&lt;&gt;"Ready","PENDING INPUTS",IF(A282&lt;=Inputs!$B$6,ROUND(S282*Inputs!C15/12,2),0))</f>
        <v>0</v>
      </c>
      <c r="U282" s="3">
        <f>IF(Inputs!$B$27&lt;&gt;"Ready","PENDING INPUTS",IF(AND(A282&lt;=Inputs!$B$6,S282&gt;0),Inputs!G15,0))</f>
        <v>0</v>
      </c>
      <c r="V282" s="3">
        <f>IF(Inputs!$B$27&lt;&gt;"Ready","PENDING INPUTS",IF(A282&gt;Inputs!$B$6,0,MIN((S282+T282+U282),IF(Inputs!H15=1,Inputs!D15,MAX(Inputs!F15,ROUND(S282*Inputs!E15+T282+U282,2))))))</f>
        <v>0</v>
      </c>
      <c r="W282">
        <f>IF(Inputs!$B$27&lt;&gt;"Ready","PENDING INPUTS",IF(S282&lt;=0,99,1+IF(AND(K282&gt;0,OR(K282&lt;S282,AND(K282=S282,0&lt;1))),1,0)+IF(AND(AA282&gt;0,OR(AA282&lt;S282,AND(AA282=S282,2&lt;1))),1,0)+IF(AND(AI282&gt;0,OR(AI282&lt;S282,AND(AI282=S282,3&lt;1))),1,0)+IF(AND(AQ282&gt;0,OR(AQ282&lt;S282,AND(AQ282=S282,4&lt;1))),1,0)+IF(AND(AY282&gt;0,OR(AY282&lt;S282,AND(AY282=S282,5&lt;1))),1,0)+IF(AND(BG282&gt;0,OR(BG282&lt;S282,AND(BG282=S282,6&lt;1))),1,0)+IF(AND(BO282&gt;0,OR(BO282&lt;S282,AND(BO282=S282,7&lt;1))),1,0)+IF(AND(BW282&gt;0,OR(BW282&lt;S282,AND(BW282=S282,8&lt;1))),1,0)+IF(AND(CE282&gt;0,OR(CE282&lt;S282,AND(CE282=S282,9&lt;1))),1,0)))</f>
        <v>99</v>
      </c>
      <c r="X282" s="3">
        <f>IF(Inputs!$B$27&lt;&gt;"Ready","PENDING INPUTS",IF(A282&gt;Inputs!$B$6,0,MIN(MAX(0,(S282+T282+U282)-V282),MAX(0,C282-D282-(IF(O282&lt;W282,K282+L282+M282-N282,0)+IF(W282&lt;W282,S282+T282+U282-V282,0)+IF(AE282&lt;W282,AA282+AB282+AC282-AD282,0)+IF(AM282&lt;W282,AI282+AJ282+AK282-AL282,0)+IF(AU282&lt;W282,AQ282+AR282+AS282-AT282,0)+IF(BC282&lt;W282,AY282+AZ282+BA282-BB282,0)+IF(BK282&lt;W282,BG282+BH282+BI282-BJ282,0)+IF(BS282&lt;W282,BO282+BP282+BQ282-BR282,0)+IF(CA282&lt;W282,BW282+BX282+BY282-BZ282,0)+IF(CI282&lt;W282,CE282+CF282+CG282-CH282,0))))))</f>
        <v>0</v>
      </c>
      <c r="Y282" s="3">
        <f>IF(Inputs!$B$27&lt;&gt;"Ready","PENDING INPUTS",MIN((S282+T282+U282),IF(D282&gt;C282,IF(D282=0,0,V282*C282/D282),V282+X282)))</f>
        <v>0</v>
      </c>
      <c r="Z282" s="3">
        <f>IF(Inputs!$B$27&lt;&gt;"Ready","PENDING INPUTS",MAX(0,(S282+T282+U282)-Y282))</f>
        <v>0</v>
      </c>
      <c r="AA282" s="3">
        <f>IF(Inputs!$B$27&lt;&gt;"Ready","PENDING INPUTS",AH281)</f>
        <v>0</v>
      </c>
      <c r="AB282" s="3">
        <f>IF(Inputs!$B$27&lt;&gt;"Ready","PENDING INPUTS",IF(A282&lt;=Inputs!$B$6,ROUND(AA282*Inputs!C16/12,2),0))</f>
        <v>0</v>
      </c>
      <c r="AC282" s="3">
        <f>IF(Inputs!$B$27&lt;&gt;"Ready","PENDING INPUTS",IF(AND(A282&lt;=Inputs!$B$6,AA282&gt;0),Inputs!G16,0))</f>
        <v>0</v>
      </c>
      <c r="AD282" s="3">
        <f>IF(Inputs!$B$27&lt;&gt;"Ready","PENDING INPUTS",IF(A282&gt;Inputs!$B$6,0,MIN((AA282+AB282+AC282),IF(Inputs!H16=1,Inputs!D16,MAX(Inputs!F16,ROUND(AA282*Inputs!E16+AB282+AC282,2))))))</f>
        <v>0</v>
      </c>
      <c r="AE282">
        <f>IF(Inputs!$B$27&lt;&gt;"Ready","PENDING INPUTS",IF(AA282&lt;=0,99,1+IF(AND(K282&gt;0,OR(K282&lt;AA282,AND(K282=AA282,0&lt;2))),1,0)+IF(AND(S282&gt;0,OR(S282&lt;AA282,AND(S282=AA282,1&lt;2))),1,0)+IF(AND(AI282&gt;0,OR(AI282&lt;AA282,AND(AI282=AA282,3&lt;2))),1,0)+IF(AND(AQ282&gt;0,OR(AQ282&lt;AA282,AND(AQ282=AA282,4&lt;2))),1,0)+IF(AND(AY282&gt;0,OR(AY282&lt;AA282,AND(AY282=AA282,5&lt;2))),1,0)+IF(AND(BG282&gt;0,OR(BG282&lt;AA282,AND(BG282=AA282,6&lt;2))),1,0)+IF(AND(BO282&gt;0,OR(BO282&lt;AA282,AND(BO282=AA282,7&lt;2))),1,0)+IF(AND(BW282&gt;0,OR(BW282&lt;AA282,AND(BW282=AA282,8&lt;2))),1,0)+IF(AND(CE282&gt;0,OR(CE282&lt;AA282,AND(CE282=AA282,9&lt;2))),1,0)))</f>
        <v>99</v>
      </c>
      <c r="AF282" s="3">
        <f>IF(Inputs!$B$27&lt;&gt;"Ready","PENDING INPUTS",IF(A282&gt;Inputs!$B$6,0,MIN(MAX(0,(AA282+AB282+AC282)-AD282),MAX(0,C282-D282-(IF(O282&lt;AE282,K282+L282+M282-N282,0)+IF(W282&lt;AE282,S282+T282+U282-V282,0)+IF(AE282&lt;AE282,AA282+AB282+AC282-AD282,0)+IF(AM282&lt;AE282,AI282+AJ282+AK282-AL282,0)+IF(AU282&lt;AE282,AQ282+AR282+AS282-AT282,0)+IF(BC282&lt;AE282,AY282+AZ282+BA282-BB282,0)+IF(BK282&lt;AE282,BG282+BH282+BI282-BJ282,0)+IF(BS282&lt;AE282,BO282+BP282+BQ282-BR282,0)+IF(CA282&lt;AE282,BW282+BX282+BY282-BZ282,0)+IF(CI282&lt;AE282,CE282+CF282+CG282-CH282,0))))))</f>
        <v>0</v>
      </c>
      <c r="AG282" s="3">
        <f>IF(Inputs!$B$27&lt;&gt;"Ready","PENDING INPUTS",MIN((AA282+AB282+AC282),IF(D282&gt;C282,IF(D282=0,0,AD282*C282/D282),AD282+AF282)))</f>
        <v>0</v>
      </c>
      <c r="AH282" s="3">
        <f>IF(Inputs!$B$27&lt;&gt;"Ready","PENDING INPUTS",MAX(0,(AA282+AB282+AC282)-AG282))</f>
        <v>0</v>
      </c>
      <c r="AI282" s="3">
        <f>IF(Inputs!$B$27&lt;&gt;"Ready","PENDING INPUTS",AP281)</f>
        <v>0</v>
      </c>
      <c r="AJ282" s="3">
        <f>IF(Inputs!$B$27&lt;&gt;"Ready","PENDING INPUTS",IF(A282&lt;=Inputs!$B$6,ROUND(AI282*Inputs!C17/12,2),0))</f>
        <v>0</v>
      </c>
      <c r="AK282" s="3">
        <f>IF(Inputs!$B$27&lt;&gt;"Ready","PENDING INPUTS",IF(AND(A282&lt;=Inputs!$B$6,AI282&gt;0),Inputs!G17,0))</f>
        <v>0</v>
      </c>
      <c r="AL282" s="3">
        <f>IF(Inputs!$B$27&lt;&gt;"Ready","PENDING INPUTS",IF(A282&gt;Inputs!$B$6,0,MIN((AI282+AJ282+AK282),IF(Inputs!H17=1,Inputs!D17,MAX(Inputs!F17,ROUND(AI282*Inputs!E17+AJ282+AK282,2))))))</f>
        <v>0</v>
      </c>
      <c r="AM282">
        <f>IF(Inputs!$B$27&lt;&gt;"Ready","PENDING INPUTS",IF(AI282&lt;=0,99,1+IF(AND(K282&gt;0,OR(K282&lt;AI282,AND(K282=AI282,0&lt;3))),1,0)+IF(AND(S282&gt;0,OR(S282&lt;AI282,AND(S282=AI282,1&lt;3))),1,0)+IF(AND(AA282&gt;0,OR(AA282&lt;AI282,AND(AA282=AI282,2&lt;3))),1,0)+IF(AND(AQ282&gt;0,OR(AQ282&lt;AI282,AND(AQ282=AI282,4&lt;3))),1,0)+IF(AND(AY282&gt;0,OR(AY282&lt;AI282,AND(AY282=AI282,5&lt;3))),1,0)+IF(AND(BG282&gt;0,OR(BG282&lt;AI282,AND(BG282=AI282,6&lt;3))),1,0)+IF(AND(BO282&gt;0,OR(BO282&lt;AI282,AND(BO282=AI282,7&lt;3))),1,0)+IF(AND(BW282&gt;0,OR(BW282&lt;AI282,AND(BW282=AI282,8&lt;3))),1,0)+IF(AND(CE282&gt;0,OR(CE282&lt;AI282,AND(CE282=AI282,9&lt;3))),1,0)))</f>
        <v>99</v>
      </c>
      <c r="AN282" s="3">
        <f>IF(Inputs!$B$27&lt;&gt;"Ready","PENDING INPUTS",IF(A282&gt;Inputs!$B$6,0,MIN(MAX(0,(AI282+AJ282+AK282)-AL282),MAX(0,C282-D282-(IF(O282&lt;AM282,K282+L282+M282-N282,0)+IF(W282&lt;AM282,S282+T282+U282-V282,0)+IF(AE282&lt;AM282,AA282+AB282+AC282-AD282,0)+IF(AM282&lt;AM282,AI282+AJ282+AK282-AL282,0)+IF(AU282&lt;AM282,AQ282+AR282+AS282-AT282,0)+IF(BC282&lt;AM282,AY282+AZ282+BA282-BB282,0)+IF(BK282&lt;AM282,BG282+BH282+BI282-BJ282,0)+IF(BS282&lt;AM282,BO282+BP282+BQ282-BR282,0)+IF(CA282&lt;AM282,BW282+BX282+BY282-BZ282,0)+IF(CI282&lt;AM282,CE282+CF282+CG282-CH282,0))))))</f>
        <v>0</v>
      </c>
      <c r="AO282" s="3">
        <f>IF(Inputs!$B$27&lt;&gt;"Ready","PENDING INPUTS",MIN((AI282+AJ282+AK282),IF(D282&gt;C282,IF(D282=0,0,AL282*C282/D282),AL282+AN282)))</f>
        <v>0</v>
      </c>
      <c r="AP282" s="3">
        <f>IF(Inputs!$B$27&lt;&gt;"Ready","PENDING INPUTS",MAX(0,(AI282+AJ282+AK282)-AO282))</f>
        <v>0</v>
      </c>
      <c r="AQ282" s="3">
        <f>IF(Inputs!$B$27&lt;&gt;"Ready","PENDING INPUTS",AX281)</f>
        <v>0</v>
      </c>
      <c r="AR282" s="3">
        <f>IF(Inputs!$B$27&lt;&gt;"Ready","PENDING INPUTS",IF(A282&lt;=Inputs!$B$6,ROUND(AQ282*Inputs!C18/12,2),0))</f>
        <v>0</v>
      </c>
      <c r="AS282" s="3">
        <f>IF(Inputs!$B$27&lt;&gt;"Ready","PENDING INPUTS",IF(AND(A282&lt;=Inputs!$B$6,AQ282&gt;0),Inputs!G18,0))</f>
        <v>0</v>
      </c>
      <c r="AT282" s="3">
        <f>IF(Inputs!$B$27&lt;&gt;"Ready","PENDING INPUTS",IF(A282&gt;Inputs!$B$6,0,MIN((AQ282+AR282+AS282),IF(Inputs!H18=1,Inputs!D18,MAX(Inputs!F18,ROUND(AQ282*Inputs!E18+AR282+AS282,2))))))</f>
        <v>0</v>
      </c>
      <c r="AU282">
        <f>IF(Inputs!$B$27&lt;&gt;"Ready","PENDING INPUTS",IF(AQ282&lt;=0,99,1+IF(AND(K282&gt;0,OR(K282&lt;AQ282,AND(K282=AQ282,0&lt;4))),1,0)+IF(AND(S282&gt;0,OR(S282&lt;AQ282,AND(S282=AQ282,1&lt;4))),1,0)+IF(AND(AA282&gt;0,OR(AA282&lt;AQ282,AND(AA282=AQ282,2&lt;4))),1,0)+IF(AND(AI282&gt;0,OR(AI282&lt;AQ282,AND(AI282=AQ282,3&lt;4))),1,0)+IF(AND(AY282&gt;0,OR(AY282&lt;AQ282,AND(AY282=AQ282,5&lt;4))),1,0)+IF(AND(BG282&gt;0,OR(BG282&lt;AQ282,AND(BG282=AQ282,6&lt;4))),1,0)+IF(AND(BO282&gt;0,OR(BO282&lt;AQ282,AND(BO282=AQ282,7&lt;4))),1,0)+IF(AND(BW282&gt;0,OR(BW282&lt;AQ282,AND(BW282=AQ282,8&lt;4))),1,0)+IF(AND(CE282&gt;0,OR(CE282&lt;AQ282,AND(CE282=AQ282,9&lt;4))),1,0)))</f>
        <v>99</v>
      </c>
      <c r="AV282" s="3">
        <f>IF(Inputs!$B$27&lt;&gt;"Ready","PENDING INPUTS",IF(A282&gt;Inputs!$B$6,0,MIN(MAX(0,(AQ282+AR282+AS282)-AT282),MAX(0,C282-D282-(IF(O282&lt;AU282,K282+L282+M282-N282,0)+IF(W282&lt;AU282,S282+T282+U282-V282,0)+IF(AE282&lt;AU282,AA282+AB282+AC282-AD282,0)+IF(AM282&lt;AU282,AI282+AJ282+AK282-AL282,0)+IF(AU282&lt;AU282,AQ282+AR282+AS282-AT282,0)+IF(BC282&lt;AU282,AY282+AZ282+BA282-BB282,0)+IF(BK282&lt;AU282,BG282+BH282+BI282-BJ282,0)+IF(BS282&lt;AU282,BO282+BP282+BQ282-BR282,0)+IF(CA282&lt;AU282,BW282+BX282+BY282-BZ282,0)+IF(CI282&lt;AU282,CE282+CF282+CG282-CH282,0))))))</f>
        <v>0</v>
      </c>
      <c r="AW282" s="3">
        <f>IF(Inputs!$B$27&lt;&gt;"Ready","PENDING INPUTS",MIN((AQ282+AR282+AS282),IF(D282&gt;C282,IF(D282=0,0,AT282*C282/D282),AT282+AV282)))</f>
        <v>0</v>
      </c>
      <c r="AX282" s="3">
        <f>IF(Inputs!$B$27&lt;&gt;"Ready","PENDING INPUTS",MAX(0,(AQ282+AR282+AS282)-AW282))</f>
        <v>0</v>
      </c>
      <c r="AY282" s="3">
        <f>IF(Inputs!$B$27&lt;&gt;"Ready","PENDING INPUTS",BF281)</f>
        <v>0</v>
      </c>
      <c r="AZ282" s="3">
        <f>IF(Inputs!$B$27&lt;&gt;"Ready","PENDING INPUTS",IF(A282&lt;=Inputs!$B$6,ROUND(AY282*Inputs!C19/12,2),0))</f>
        <v>0</v>
      </c>
      <c r="BA282" s="3">
        <f>IF(Inputs!$B$27&lt;&gt;"Ready","PENDING INPUTS",IF(AND(A282&lt;=Inputs!$B$6,AY282&gt;0),Inputs!G19,0))</f>
        <v>0</v>
      </c>
      <c r="BB282" s="3">
        <f>IF(Inputs!$B$27&lt;&gt;"Ready","PENDING INPUTS",IF(A282&gt;Inputs!$B$6,0,MIN((AY282+AZ282+BA282),IF(Inputs!H19=1,Inputs!D19,MAX(Inputs!F19,ROUND(AY282*Inputs!E19+AZ282+BA282,2))))))</f>
        <v>0</v>
      </c>
      <c r="BC282">
        <f>IF(Inputs!$B$27&lt;&gt;"Ready","PENDING INPUTS",IF(AY282&lt;=0,99,1+IF(AND(K282&gt;0,OR(K282&lt;AY282,AND(K282=AY282,0&lt;5))),1,0)+IF(AND(S282&gt;0,OR(S282&lt;AY282,AND(S282=AY282,1&lt;5))),1,0)+IF(AND(AA282&gt;0,OR(AA282&lt;AY282,AND(AA282=AY282,2&lt;5))),1,0)+IF(AND(AI282&gt;0,OR(AI282&lt;AY282,AND(AI282=AY282,3&lt;5))),1,0)+IF(AND(AQ282&gt;0,OR(AQ282&lt;AY282,AND(AQ282=AY282,4&lt;5))),1,0)+IF(AND(BG282&gt;0,OR(BG282&lt;AY282,AND(BG282=AY282,6&lt;5))),1,0)+IF(AND(BO282&gt;0,OR(BO282&lt;AY282,AND(BO282=AY282,7&lt;5))),1,0)+IF(AND(BW282&gt;0,OR(BW282&lt;AY282,AND(BW282=AY282,8&lt;5))),1,0)+IF(AND(CE282&gt;0,OR(CE282&lt;AY282,AND(CE282=AY282,9&lt;5))),1,0)))</f>
        <v>99</v>
      </c>
      <c r="BD282" s="3">
        <f>IF(Inputs!$B$27&lt;&gt;"Ready","PENDING INPUTS",IF(A282&gt;Inputs!$B$6,0,MIN(MAX(0,(AY282+AZ282+BA282)-BB282),MAX(0,C282-D282-(IF(O282&lt;BC282,K282+L282+M282-N282,0)+IF(W282&lt;BC282,S282+T282+U282-V282,0)+IF(AE282&lt;BC282,AA282+AB282+AC282-AD282,0)+IF(AM282&lt;BC282,AI282+AJ282+AK282-AL282,0)+IF(AU282&lt;BC282,AQ282+AR282+AS282-AT282,0)+IF(BC282&lt;BC282,AY282+AZ282+BA282-BB282,0)+IF(BK282&lt;BC282,BG282+BH282+BI282-BJ282,0)+IF(BS282&lt;BC282,BO282+BP282+BQ282-BR282,0)+IF(CA282&lt;BC282,BW282+BX282+BY282-BZ282,0)+IF(CI282&lt;BC282,CE282+CF282+CG282-CH282,0))))))</f>
        <v>0</v>
      </c>
      <c r="BE282" s="3">
        <f>IF(Inputs!$B$27&lt;&gt;"Ready","PENDING INPUTS",MIN((AY282+AZ282+BA282),IF(D282&gt;C282,IF(D282=0,0,BB282*C282/D282),BB282+BD282)))</f>
        <v>0</v>
      </c>
      <c r="BF282" s="3">
        <f>IF(Inputs!$B$27&lt;&gt;"Ready","PENDING INPUTS",MAX(0,(AY282+AZ282+BA282)-BE282))</f>
        <v>0</v>
      </c>
      <c r="BG282" s="3">
        <f>IF(Inputs!$B$27&lt;&gt;"Ready","PENDING INPUTS",BN281)</f>
        <v>0</v>
      </c>
      <c r="BH282" s="3">
        <f>IF(Inputs!$B$27&lt;&gt;"Ready","PENDING INPUTS",IF(A282&lt;=Inputs!$B$6,ROUND(BG282*Inputs!C20/12,2),0))</f>
        <v>0</v>
      </c>
      <c r="BI282" s="3">
        <f>IF(Inputs!$B$27&lt;&gt;"Ready","PENDING INPUTS",IF(AND(A282&lt;=Inputs!$B$6,BG282&gt;0),Inputs!G20,0))</f>
        <v>0</v>
      </c>
      <c r="BJ282" s="3">
        <f>IF(Inputs!$B$27&lt;&gt;"Ready","PENDING INPUTS",IF(A282&gt;Inputs!$B$6,0,MIN((BG282+BH282+BI282),IF(Inputs!H20=1,Inputs!D20,MAX(Inputs!F20,ROUND(BG282*Inputs!E20+BH282+BI282,2))))))</f>
        <v>0</v>
      </c>
      <c r="BK282">
        <f>IF(Inputs!$B$27&lt;&gt;"Ready","PENDING INPUTS",IF(BG282&lt;=0,99,1+IF(AND(K282&gt;0,OR(K282&lt;BG282,AND(K282=BG282,0&lt;6))),1,0)+IF(AND(S282&gt;0,OR(S282&lt;BG282,AND(S282=BG282,1&lt;6))),1,0)+IF(AND(AA282&gt;0,OR(AA282&lt;BG282,AND(AA282=BG282,2&lt;6))),1,0)+IF(AND(AI282&gt;0,OR(AI282&lt;BG282,AND(AI282=BG282,3&lt;6))),1,0)+IF(AND(AQ282&gt;0,OR(AQ282&lt;BG282,AND(AQ282=BG282,4&lt;6))),1,0)+IF(AND(AY282&gt;0,OR(AY282&lt;BG282,AND(AY282=BG282,5&lt;6))),1,0)+IF(AND(BO282&gt;0,OR(BO282&lt;BG282,AND(BO282=BG282,7&lt;6))),1,0)+IF(AND(BW282&gt;0,OR(BW282&lt;BG282,AND(BW282=BG282,8&lt;6))),1,0)+IF(AND(CE282&gt;0,OR(CE282&lt;BG282,AND(CE282=BG282,9&lt;6))),1,0)))</f>
        <v>99</v>
      </c>
      <c r="BL282" s="3">
        <f>IF(Inputs!$B$27&lt;&gt;"Ready","PENDING INPUTS",IF(A282&gt;Inputs!$B$6,0,MIN(MAX(0,(BG282+BH282+BI282)-BJ282),MAX(0,C282-D282-(IF(O282&lt;BK282,K282+L282+M282-N282,0)+IF(W282&lt;BK282,S282+T282+U282-V282,0)+IF(AE282&lt;BK282,AA282+AB282+AC282-AD282,0)+IF(AM282&lt;BK282,AI282+AJ282+AK282-AL282,0)+IF(AU282&lt;BK282,AQ282+AR282+AS282-AT282,0)+IF(BC282&lt;BK282,AY282+AZ282+BA282-BB282,0)+IF(BK282&lt;BK282,BG282+BH282+BI282-BJ282,0)+IF(BS282&lt;BK282,BO282+BP282+BQ282-BR282,0)+IF(CA282&lt;BK282,BW282+BX282+BY282-BZ282,0)+IF(CI282&lt;BK282,CE282+CF282+CG282-CH282,0))))))</f>
        <v>0</v>
      </c>
      <c r="BM282" s="3">
        <f>IF(Inputs!$B$27&lt;&gt;"Ready","PENDING INPUTS",MIN((BG282+BH282+BI282),IF(D282&gt;C282,IF(D282=0,0,BJ282*C282/D282),BJ282+BL282)))</f>
        <v>0</v>
      </c>
      <c r="BN282" s="3">
        <f>IF(Inputs!$B$27&lt;&gt;"Ready","PENDING INPUTS",MAX(0,(BG282+BH282+BI282)-BM282))</f>
        <v>0</v>
      </c>
      <c r="BO282" s="3">
        <f>IF(Inputs!$B$27&lt;&gt;"Ready","PENDING INPUTS",BV281)</f>
        <v>0</v>
      </c>
      <c r="BP282" s="3">
        <f>IF(Inputs!$B$27&lt;&gt;"Ready","PENDING INPUTS",IF(A282&lt;=Inputs!$B$6,ROUND(BO282*Inputs!C21/12,2),0))</f>
        <v>0</v>
      </c>
      <c r="BQ282" s="3">
        <f>IF(Inputs!$B$27&lt;&gt;"Ready","PENDING INPUTS",IF(AND(A282&lt;=Inputs!$B$6,BO282&gt;0),Inputs!G21,0))</f>
        <v>0</v>
      </c>
      <c r="BR282" s="3">
        <f>IF(Inputs!$B$27&lt;&gt;"Ready","PENDING INPUTS",IF(A282&gt;Inputs!$B$6,0,MIN((BO282+BP282+BQ282),IF(Inputs!H21=1,Inputs!D21,MAX(Inputs!F21,ROUND(BO282*Inputs!E21+BP282+BQ282,2))))))</f>
        <v>0</v>
      </c>
      <c r="BS282">
        <f>IF(Inputs!$B$27&lt;&gt;"Ready","PENDING INPUTS",IF(BO282&lt;=0,99,1+IF(AND(K282&gt;0,OR(K282&lt;BO282,AND(K282=BO282,0&lt;7))),1,0)+IF(AND(S282&gt;0,OR(S282&lt;BO282,AND(S282=BO282,1&lt;7))),1,0)+IF(AND(AA282&gt;0,OR(AA282&lt;BO282,AND(AA282=BO282,2&lt;7))),1,0)+IF(AND(AI282&gt;0,OR(AI282&lt;BO282,AND(AI282=BO282,3&lt;7))),1,0)+IF(AND(AQ282&gt;0,OR(AQ282&lt;BO282,AND(AQ282=BO282,4&lt;7))),1,0)+IF(AND(AY282&gt;0,OR(AY282&lt;BO282,AND(AY282=BO282,5&lt;7))),1,0)+IF(AND(BG282&gt;0,OR(BG282&lt;BO282,AND(BG282=BO282,6&lt;7))),1,0)+IF(AND(BW282&gt;0,OR(BW282&lt;BO282,AND(BW282=BO282,8&lt;7))),1,0)+IF(AND(CE282&gt;0,OR(CE282&lt;BO282,AND(CE282=BO282,9&lt;7))),1,0)))</f>
        <v>99</v>
      </c>
      <c r="BT282" s="3">
        <f>IF(Inputs!$B$27&lt;&gt;"Ready","PENDING INPUTS",IF(A282&gt;Inputs!$B$6,0,MIN(MAX(0,(BO282+BP282+BQ282)-BR282),MAX(0,C282-D282-(IF(O282&lt;BS282,K282+L282+M282-N282,0)+IF(W282&lt;BS282,S282+T282+U282-V282,0)+IF(AE282&lt;BS282,AA282+AB282+AC282-AD282,0)+IF(AM282&lt;BS282,AI282+AJ282+AK282-AL282,0)+IF(AU282&lt;BS282,AQ282+AR282+AS282-AT282,0)+IF(BC282&lt;BS282,AY282+AZ282+BA282-BB282,0)+IF(BK282&lt;BS282,BG282+BH282+BI282-BJ282,0)+IF(BS282&lt;BS282,BO282+BP282+BQ282-BR282,0)+IF(CA282&lt;BS282,BW282+BX282+BY282-BZ282,0)+IF(CI282&lt;BS282,CE282+CF282+CG282-CH282,0))))))</f>
        <v>0</v>
      </c>
      <c r="BU282" s="3">
        <f>IF(Inputs!$B$27&lt;&gt;"Ready","PENDING INPUTS",MIN((BO282+BP282+BQ282),IF(D282&gt;C282,IF(D282=0,0,BR282*C282/D282),BR282+BT282)))</f>
        <v>0</v>
      </c>
      <c r="BV282" s="3">
        <f>IF(Inputs!$B$27&lt;&gt;"Ready","PENDING INPUTS",MAX(0,(BO282+BP282+BQ282)-BU282))</f>
        <v>0</v>
      </c>
      <c r="BW282" s="3">
        <f>IF(Inputs!$B$27&lt;&gt;"Ready","PENDING INPUTS",CD281)</f>
        <v>0</v>
      </c>
      <c r="BX282" s="3">
        <f>IF(Inputs!$B$27&lt;&gt;"Ready","PENDING INPUTS",IF(A282&lt;=Inputs!$B$6,ROUND(BW282*Inputs!C22/12,2),0))</f>
        <v>0</v>
      </c>
      <c r="BY282" s="3">
        <f>IF(Inputs!$B$27&lt;&gt;"Ready","PENDING INPUTS",IF(AND(A282&lt;=Inputs!$B$6,BW282&gt;0),Inputs!G22,0))</f>
        <v>0</v>
      </c>
      <c r="BZ282" s="3">
        <f>IF(Inputs!$B$27&lt;&gt;"Ready","PENDING INPUTS",IF(A282&gt;Inputs!$B$6,0,MIN((BW282+BX282+BY282),IF(Inputs!H22=1,Inputs!D22,MAX(Inputs!F22,ROUND(BW282*Inputs!E22+BX282+BY282,2))))))</f>
        <v>0</v>
      </c>
      <c r="CA282">
        <f>IF(Inputs!$B$27&lt;&gt;"Ready","PENDING INPUTS",IF(BW282&lt;=0,99,1+IF(AND(K282&gt;0,OR(K282&lt;BW282,AND(K282=BW282,0&lt;8))),1,0)+IF(AND(S282&gt;0,OR(S282&lt;BW282,AND(S282=BW282,1&lt;8))),1,0)+IF(AND(AA282&gt;0,OR(AA282&lt;BW282,AND(AA282=BW282,2&lt;8))),1,0)+IF(AND(AI282&gt;0,OR(AI282&lt;BW282,AND(AI282=BW282,3&lt;8))),1,0)+IF(AND(AQ282&gt;0,OR(AQ282&lt;BW282,AND(AQ282=BW282,4&lt;8))),1,0)+IF(AND(AY282&gt;0,OR(AY282&lt;BW282,AND(AY282=BW282,5&lt;8))),1,0)+IF(AND(BG282&gt;0,OR(BG282&lt;BW282,AND(BG282=BW282,6&lt;8))),1,0)+IF(AND(BO282&gt;0,OR(BO282&lt;BW282,AND(BO282=BW282,7&lt;8))),1,0)+IF(AND(CE282&gt;0,OR(CE282&lt;BW282,AND(CE282=BW282,9&lt;8))),1,0)))</f>
        <v>99</v>
      </c>
      <c r="CB282" s="3">
        <f>IF(Inputs!$B$27&lt;&gt;"Ready","PENDING INPUTS",IF(A282&gt;Inputs!$B$6,0,MIN(MAX(0,(BW282+BX282+BY282)-BZ282),MAX(0,C282-D282-(IF(O282&lt;CA282,K282+L282+M282-N282,0)+IF(W282&lt;CA282,S282+T282+U282-V282,0)+IF(AE282&lt;CA282,AA282+AB282+AC282-AD282,0)+IF(AM282&lt;CA282,AI282+AJ282+AK282-AL282,0)+IF(AU282&lt;CA282,AQ282+AR282+AS282-AT282,0)+IF(BC282&lt;CA282,AY282+AZ282+BA282-BB282,0)+IF(BK282&lt;CA282,BG282+BH282+BI282-BJ282,0)+IF(BS282&lt;CA282,BO282+BP282+BQ282-BR282,0)+IF(CA282&lt;CA282,BW282+BX282+BY282-BZ282,0)+IF(CI282&lt;CA282,CE282+CF282+CG282-CH282,0))))))</f>
        <v>0</v>
      </c>
      <c r="CC282" s="3">
        <f>IF(Inputs!$B$27&lt;&gt;"Ready","PENDING INPUTS",MIN((BW282+BX282+BY282),IF(D282&gt;C282,IF(D282=0,0,BZ282*C282/D282),BZ282+CB282)))</f>
        <v>0</v>
      </c>
      <c r="CD282" s="3">
        <f>IF(Inputs!$B$27&lt;&gt;"Ready","PENDING INPUTS",MAX(0,(BW282+BX282+BY282)-CC282))</f>
        <v>0</v>
      </c>
      <c r="CE282" s="3">
        <f>IF(Inputs!$B$27&lt;&gt;"Ready","PENDING INPUTS",CL281)</f>
        <v>0</v>
      </c>
      <c r="CF282" s="3">
        <f>IF(Inputs!$B$27&lt;&gt;"Ready","PENDING INPUTS",IF(A282&lt;=Inputs!$B$6,ROUND(CE282*Inputs!C23/12,2),0))</f>
        <v>0</v>
      </c>
      <c r="CG282" s="3">
        <f>IF(Inputs!$B$27&lt;&gt;"Ready","PENDING INPUTS",IF(AND(A282&lt;=Inputs!$B$6,CE282&gt;0),Inputs!G23,0))</f>
        <v>0</v>
      </c>
      <c r="CH282" s="3">
        <f>IF(Inputs!$B$27&lt;&gt;"Ready","PENDING INPUTS",IF(A282&gt;Inputs!$B$6,0,MIN((CE282+CF282+CG282),IF(Inputs!H23=1,Inputs!D23,MAX(Inputs!F23,ROUND(CE282*Inputs!E23+CF282+CG282,2))))))</f>
        <v>0</v>
      </c>
      <c r="CI282">
        <f>IF(Inputs!$B$27&lt;&gt;"Ready","PENDING INPUTS",IF(CE282&lt;=0,99,1+IF(AND(K282&gt;0,OR(K282&lt;CE282,AND(K282=CE282,0&lt;9))),1,0)+IF(AND(S282&gt;0,OR(S282&lt;CE282,AND(S282=CE282,1&lt;9))),1,0)+IF(AND(AA282&gt;0,OR(AA282&lt;CE282,AND(AA282=CE282,2&lt;9))),1,0)+IF(AND(AI282&gt;0,OR(AI282&lt;CE282,AND(AI282=CE282,3&lt;9))),1,0)+IF(AND(AQ282&gt;0,OR(AQ282&lt;CE282,AND(AQ282=CE282,4&lt;9))),1,0)+IF(AND(AY282&gt;0,OR(AY282&lt;CE282,AND(AY282=CE282,5&lt;9))),1,0)+IF(AND(BG282&gt;0,OR(BG282&lt;CE282,AND(BG282=CE282,6&lt;9))),1,0)+IF(AND(BO282&gt;0,OR(BO282&lt;CE282,AND(BO282=CE282,7&lt;9))),1,0)+IF(AND(BW282&gt;0,OR(BW282&lt;CE282,AND(BW282=CE282,8&lt;9))),1,0)))</f>
        <v>99</v>
      </c>
      <c r="CJ282" s="3">
        <f>IF(Inputs!$B$27&lt;&gt;"Ready","PENDING INPUTS",IF(A282&gt;Inputs!$B$6,0,MIN(MAX(0,(CE282+CF282+CG282)-CH282),MAX(0,C282-D282-(IF(O282&lt;CI282,K282+L282+M282-N282,0)+IF(W282&lt;CI282,S282+T282+U282-V282,0)+IF(AE282&lt;CI282,AA282+AB282+AC282-AD282,0)+IF(AM282&lt;CI282,AI282+AJ282+AK282-AL282,0)+IF(AU282&lt;CI282,AQ282+AR282+AS282-AT282,0)+IF(BC282&lt;CI282,AY282+AZ282+BA282-BB282,0)+IF(BK282&lt;CI282,BG282+BH282+BI282-BJ282,0)+IF(BS282&lt;CI282,BO282+BP282+BQ282-BR282,0)+IF(CA282&lt;CI282,BW282+BX282+BY282-BZ282,0)+IF(CI282&lt;CI282,CE282+CF282+CG282-CH282,0))))))</f>
        <v>0</v>
      </c>
      <c r="CK282" s="3">
        <f>IF(Inputs!$B$27&lt;&gt;"Ready","PENDING INPUTS",MIN((CE282+CF282+CG282),IF(D282&gt;C282,IF(D282=0,0,CH282*C282/D282),CH282+CJ282)))</f>
        <v>0</v>
      </c>
      <c r="CL282" s="3">
        <f>IF(Inputs!$B$27&lt;&gt;"Ready","PENDING INPUTS",MAX(0,(CE282+CF282+CG282)-CK282))</f>
        <v>0</v>
      </c>
    </row>
    <row r="283" spans="1:90" ht="27.95" customHeight="1" x14ac:dyDescent="0.25">
      <c r="A283">
        <v>279</v>
      </c>
      <c r="B283" s="13">
        <f>IF(Inputs!$B$27&lt;&gt;"Ready","PENDING INPUTS",EDATE(Inputs!$B$5,A283-1))</f>
        <v>54758</v>
      </c>
      <c r="C283" s="3">
        <f>IF(Inputs!$B$27&lt;&gt;"Ready","PENDING INPUTS",IF(A283&lt;=Inputs!$B$6,MAX(0,Inputs!$B$4+IF(A283=Inputs!$B$7,Inputs!$B$8,0)+IF(A283=Inputs!$B$9,Inputs!$B$10,0)),0))</f>
        <v>0</v>
      </c>
      <c r="D283" s="3">
        <f>IF(Inputs!$B$27&lt;&gt;"Ready","PENDING INPUTS",SUM(N283,V283,AD283,AL283,AT283,BB283,BJ283,BR283,BZ283,CH283))</f>
        <v>0</v>
      </c>
      <c r="E283" s="3">
        <f>IF(Inputs!$B$27&lt;&gt;"Ready","PENDING INPUTS",MAX(0,D283-C283))</f>
        <v>0</v>
      </c>
      <c r="F283" s="3">
        <f>IF(Inputs!$B$27&lt;&gt;"Ready","PENDING INPUTS",SUM(Q283,Y283,AG283,AO283,AW283,BE283,BM283,BU283,CC283,CK283))</f>
        <v>0</v>
      </c>
      <c r="G283" s="3">
        <f>IF(Inputs!$B$27&lt;&gt;"Ready","PENDING INPUTS",SUM(L283,T283,AB283,AJ283,AR283,AZ283,BH283,BP283,BX283,CF283))</f>
        <v>0</v>
      </c>
      <c r="H283" s="3">
        <f>IF(Inputs!$B$27&lt;&gt;"Ready","PENDING INPUTS",SUM(M283,U283,AC283,AK283,AS283,BA283,BI283,BQ283,BY283,CG283))</f>
        <v>0</v>
      </c>
      <c r="I283" s="3">
        <f>IF(Inputs!$B$27&lt;&gt;"Ready","PENDING INPUTS",SUM(R283,Z283,AH283,AP283,AX283,BF283,BN283,BV283,CD283,CL283))</f>
        <v>0</v>
      </c>
      <c r="J283" t="str">
        <f>IF(Inputs!$B$27&lt;&gt;"Ready","PENDING INPUTS",IF(A283&gt;Inputs!$B$6,"Beyond horizon",IF(E283&gt;0.005,"MINIMUM SHORTFALL",IF(I283&lt;0.005,"Paid off","In progress"))))</f>
        <v>Beyond horizon</v>
      </c>
      <c r="K283" s="3">
        <f>IF(Inputs!$B$27&lt;&gt;"Ready","PENDING INPUTS",R282)</f>
        <v>0</v>
      </c>
      <c r="L283" s="3">
        <f>IF(Inputs!$B$27&lt;&gt;"Ready","PENDING INPUTS",IF(A283&lt;=Inputs!$B$6,ROUND(K283*Inputs!C14/12,2),0))</f>
        <v>0</v>
      </c>
      <c r="M283" s="3">
        <f>IF(Inputs!$B$27&lt;&gt;"Ready","PENDING INPUTS",IF(AND(A283&lt;=Inputs!$B$6,K283&gt;0),Inputs!G14,0))</f>
        <v>0</v>
      </c>
      <c r="N283" s="3">
        <f>IF(Inputs!$B$27&lt;&gt;"Ready","PENDING INPUTS",IF(A283&gt;Inputs!$B$6,0,MIN((K283+L283+M283),IF(Inputs!H14=1,Inputs!D14,MAX(Inputs!F14,ROUND(K283*Inputs!E14+L283+M283,2))))))</f>
        <v>0</v>
      </c>
      <c r="O283">
        <f>IF(Inputs!$B$27&lt;&gt;"Ready","PENDING INPUTS",IF(K283&lt;=0,99,1+IF(AND(S283&gt;0,OR(S283&lt;K283,AND(S283=K283,1&lt;0))),1,0)+IF(AND(AA283&gt;0,OR(AA283&lt;K283,AND(AA283=K283,2&lt;0))),1,0)+IF(AND(AI283&gt;0,OR(AI283&lt;K283,AND(AI283=K283,3&lt;0))),1,0)+IF(AND(AQ283&gt;0,OR(AQ283&lt;K283,AND(AQ283=K283,4&lt;0))),1,0)+IF(AND(AY283&gt;0,OR(AY283&lt;K283,AND(AY283=K283,5&lt;0))),1,0)+IF(AND(BG283&gt;0,OR(BG283&lt;K283,AND(BG283=K283,6&lt;0))),1,0)+IF(AND(BO283&gt;0,OR(BO283&lt;K283,AND(BO283=K283,7&lt;0))),1,0)+IF(AND(BW283&gt;0,OR(BW283&lt;K283,AND(BW283=K283,8&lt;0))),1,0)+IF(AND(CE283&gt;0,OR(CE283&lt;K283,AND(CE283=K283,9&lt;0))),1,0)))</f>
        <v>99</v>
      </c>
      <c r="P283" s="3">
        <f>IF(Inputs!$B$27&lt;&gt;"Ready","PENDING INPUTS",IF(A283&gt;Inputs!$B$6,0,MIN(MAX(0,(K283+L283+M283)-N283),MAX(0,C283-D283-(IF(O283&lt;O283,K283+L283+M283-N283,0)+IF(W283&lt;O283,S283+T283+U283-V283,0)+IF(AE283&lt;O283,AA283+AB283+AC283-AD283,0)+IF(AM283&lt;O283,AI283+AJ283+AK283-AL283,0)+IF(AU283&lt;O283,AQ283+AR283+AS283-AT283,0)+IF(BC283&lt;O283,AY283+AZ283+BA283-BB283,0)+IF(BK283&lt;O283,BG283+BH283+BI283-BJ283,0)+IF(BS283&lt;O283,BO283+BP283+BQ283-BR283,0)+IF(CA283&lt;O283,BW283+BX283+BY283-BZ283,0)+IF(CI283&lt;O283,CE283+CF283+CG283-CH283,0))))))</f>
        <v>0</v>
      </c>
      <c r="Q283" s="3">
        <f>IF(Inputs!$B$27&lt;&gt;"Ready","PENDING INPUTS",MIN((K283+L283+M283),IF(D283&gt;C283,IF(D283=0,0,N283*C283/D283),N283+P283)))</f>
        <v>0</v>
      </c>
      <c r="R283" s="3">
        <f>IF(Inputs!$B$27&lt;&gt;"Ready","PENDING INPUTS",MAX(0,(K283+L283+M283)-Q283))</f>
        <v>0</v>
      </c>
      <c r="S283" s="3">
        <f>IF(Inputs!$B$27&lt;&gt;"Ready","PENDING INPUTS",Z282)</f>
        <v>0</v>
      </c>
      <c r="T283" s="3">
        <f>IF(Inputs!$B$27&lt;&gt;"Ready","PENDING INPUTS",IF(A283&lt;=Inputs!$B$6,ROUND(S283*Inputs!C15/12,2),0))</f>
        <v>0</v>
      </c>
      <c r="U283" s="3">
        <f>IF(Inputs!$B$27&lt;&gt;"Ready","PENDING INPUTS",IF(AND(A283&lt;=Inputs!$B$6,S283&gt;0),Inputs!G15,0))</f>
        <v>0</v>
      </c>
      <c r="V283" s="3">
        <f>IF(Inputs!$B$27&lt;&gt;"Ready","PENDING INPUTS",IF(A283&gt;Inputs!$B$6,0,MIN((S283+T283+U283),IF(Inputs!H15=1,Inputs!D15,MAX(Inputs!F15,ROUND(S283*Inputs!E15+T283+U283,2))))))</f>
        <v>0</v>
      </c>
      <c r="W283">
        <f>IF(Inputs!$B$27&lt;&gt;"Ready","PENDING INPUTS",IF(S283&lt;=0,99,1+IF(AND(K283&gt;0,OR(K283&lt;S283,AND(K283=S283,0&lt;1))),1,0)+IF(AND(AA283&gt;0,OR(AA283&lt;S283,AND(AA283=S283,2&lt;1))),1,0)+IF(AND(AI283&gt;0,OR(AI283&lt;S283,AND(AI283=S283,3&lt;1))),1,0)+IF(AND(AQ283&gt;0,OR(AQ283&lt;S283,AND(AQ283=S283,4&lt;1))),1,0)+IF(AND(AY283&gt;0,OR(AY283&lt;S283,AND(AY283=S283,5&lt;1))),1,0)+IF(AND(BG283&gt;0,OR(BG283&lt;S283,AND(BG283=S283,6&lt;1))),1,0)+IF(AND(BO283&gt;0,OR(BO283&lt;S283,AND(BO283=S283,7&lt;1))),1,0)+IF(AND(BW283&gt;0,OR(BW283&lt;S283,AND(BW283=S283,8&lt;1))),1,0)+IF(AND(CE283&gt;0,OR(CE283&lt;S283,AND(CE283=S283,9&lt;1))),1,0)))</f>
        <v>99</v>
      </c>
      <c r="X283" s="3">
        <f>IF(Inputs!$B$27&lt;&gt;"Ready","PENDING INPUTS",IF(A283&gt;Inputs!$B$6,0,MIN(MAX(0,(S283+T283+U283)-V283),MAX(0,C283-D283-(IF(O283&lt;W283,K283+L283+M283-N283,0)+IF(W283&lt;W283,S283+T283+U283-V283,0)+IF(AE283&lt;W283,AA283+AB283+AC283-AD283,0)+IF(AM283&lt;W283,AI283+AJ283+AK283-AL283,0)+IF(AU283&lt;W283,AQ283+AR283+AS283-AT283,0)+IF(BC283&lt;W283,AY283+AZ283+BA283-BB283,0)+IF(BK283&lt;W283,BG283+BH283+BI283-BJ283,0)+IF(BS283&lt;W283,BO283+BP283+BQ283-BR283,0)+IF(CA283&lt;W283,BW283+BX283+BY283-BZ283,0)+IF(CI283&lt;W283,CE283+CF283+CG283-CH283,0))))))</f>
        <v>0</v>
      </c>
      <c r="Y283" s="3">
        <f>IF(Inputs!$B$27&lt;&gt;"Ready","PENDING INPUTS",MIN((S283+T283+U283),IF(D283&gt;C283,IF(D283=0,0,V283*C283/D283),V283+X283)))</f>
        <v>0</v>
      </c>
      <c r="Z283" s="3">
        <f>IF(Inputs!$B$27&lt;&gt;"Ready","PENDING INPUTS",MAX(0,(S283+T283+U283)-Y283))</f>
        <v>0</v>
      </c>
      <c r="AA283" s="3">
        <f>IF(Inputs!$B$27&lt;&gt;"Ready","PENDING INPUTS",AH282)</f>
        <v>0</v>
      </c>
      <c r="AB283" s="3">
        <f>IF(Inputs!$B$27&lt;&gt;"Ready","PENDING INPUTS",IF(A283&lt;=Inputs!$B$6,ROUND(AA283*Inputs!C16/12,2),0))</f>
        <v>0</v>
      </c>
      <c r="AC283" s="3">
        <f>IF(Inputs!$B$27&lt;&gt;"Ready","PENDING INPUTS",IF(AND(A283&lt;=Inputs!$B$6,AA283&gt;0),Inputs!G16,0))</f>
        <v>0</v>
      </c>
      <c r="AD283" s="3">
        <f>IF(Inputs!$B$27&lt;&gt;"Ready","PENDING INPUTS",IF(A283&gt;Inputs!$B$6,0,MIN((AA283+AB283+AC283),IF(Inputs!H16=1,Inputs!D16,MAX(Inputs!F16,ROUND(AA283*Inputs!E16+AB283+AC283,2))))))</f>
        <v>0</v>
      </c>
      <c r="AE283">
        <f>IF(Inputs!$B$27&lt;&gt;"Ready","PENDING INPUTS",IF(AA283&lt;=0,99,1+IF(AND(K283&gt;0,OR(K283&lt;AA283,AND(K283=AA283,0&lt;2))),1,0)+IF(AND(S283&gt;0,OR(S283&lt;AA283,AND(S283=AA283,1&lt;2))),1,0)+IF(AND(AI283&gt;0,OR(AI283&lt;AA283,AND(AI283=AA283,3&lt;2))),1,0)+IF(AND(AQ283&gt;0,OR(AQ283&lt;AA283,AND(AQ283=AA283,4&lt;2))),1,0)+IF(AND(AY283&gt;0,OR(AY283&lt;AA283,AND(AY283=AA283,5&lt;2))),1,0)+IF(AND(BG283&gt;0,OR(BG283&lt;AA283,AND(BG283=AA283,6&lt;2))),1,0)+IF(AND(BO283&gt;0,OR(BO283&lt;AA283,AND(BO283=AA283,7&lt;2))),1,0)+IF(AND(BW283&gt;0,OR(BW283&lt;AA283,AND(BW283=AA283,8&lt;2))),1,0)+IF(AND(CE283&gt;0,OR(CE283&lt;AA283,AND(CE283=AA283,9&lt;2))),1,0)))</f>
        <v>99</v>
      </c>
      <c r="AF283" s="3">
        <f>IF(Inputs!$B$27&lt;&gt;"Ready","PENDING INPUTS",IF(A283&gt;Inputs!$B$6,0,MIN(MAX(0,(AA283+AB283+AC283)-AD283),MAX(0,C283-D283-(IF(O283&lt;AE283,K283+L283+M283-N283,0)+IF(W283&lt;AE283,S283+T283+U283-V283,0)+IF(AE283&lt;AE283,AA283+AB283+AC283-AD283,0)+IF(AM283&lt;AE283,AI283+AJ283+AK283-AL283,0)+IF(AU283&lt;AE283,AQ283+AR283+AS283-AT283,0)+IF(BC283&lt;AE283,AY283+AZ283+BA283-BB283,0)+IF(BK283&lt;AE283,BG283+BH283+BI283-BJ283,0)+IF(BS283&lt;AE283,BO283+BP283+BQ283-BR283,0)+IF(CA283&lt;AE283,BW283+BX283+BY283-BZ283,0)+IF(CI283&lt;AE283,CE283+CF283+CG283-CH283,0))))))</f>
        <v>0</v>
      </c>
      <c r="AG283" s="3">
        <f>IF(Inputs!$B$27&lt;&gt;"Ready","PENDING INPUTS",MIN((AA283+AB283+AC283),IF(D283&gt;C283,IF(D283=0,0,AD283*C283/D283),AD283+AF283)))</f>
        <v>0</v>
      </c>
      <c r="AH283" s="3">
        <f>IF(Inputs!$B$27&lt;&gt;"Ready","PENDING INPUTS",MAX(0,(AA283+AB283+AC283)-AG283))</f>
        <v>0</v>
      </c>
      <c r="AI283" s="3">
        <f>IF(Inputs!$B$27&lt;&gt;"Ready","PENDING INPUTS",AP282)</f>
        <v>0</v>
      </c>
      <c r="AJ283" s="3">
        <f>IF(Inputs!$B$27&lt;&gt;"Ready","PENDING INPUTS",IF(A283&lt;=Inputs!$B$6,ROUND(AI283*Inputs!C17/12,2),0))</f>
        <v>0</v>
      </c>
      <c r="AK283" s="3">
        <f>IF(Inputs!$B$27&lt;&gt;"Ready","PENDING INPUTS",IF(AND(A283&lt;=Inputs!$B$6,AI283&gt;0),Inputs!G17,0))</f>
        <v>0</v>
      </c>
      <c r="AL283" s="3">
        <f>IF(Inputs!$B$27&lt;&gt;"Ready","PENDING INPUTS",IF(A283&gt;Inputs!$B$6,0,MIN((AI283+AJ283+AK283),IF(Inputs!H17=1,Inputs!D17,MAX(Inputs!F17,ROUND(AI283*Inputs!E17+AJ283+AK283,2))))))</f>
        <v>0</v>
      </c>
      <c r="AM283">
        <f>IF(Inputs!$B$27&lt;&gt;"Ready","PENDING INPUTS",IF(AI283&lt;=0,99,1+IF(AND(K283&gt;0,OR(K283&lt;AI283,AND(K283=AI283,0&lt;3))),1,0)+IF(AND(S283&gt;0,OR(S283&lt;AI283,AND(S283=AI283,1&lt;3))),1,0)+IF(AND(AA283&gt;0,OR(AA283&lt;AI283,AND(AA283=AI283,2&lt;3))),1,0)+IF(AND(AQ283&gt;0,OR(AQ283&lt;AI283,AND(AQ283=AI283,4&lt;3))),1,0)+IF(AND(AY283&gt;0,OR(AY283&lt;AI283,AND(AY283=AI283,5&lt;3))),1,0)+IF(AND(BG283&gt;0,OR(BG283&lt;AI283,AND(BG283=AI283,6&lt;3))),1,0)+IF(AND(BO283&gt;0,OR(BO283&lt;AI283,AND(BO283=AI283,7&lt;3))),1,0)+IF(AND(BW283&gt;0,OR(BW283&lt;AI283,AND(BW283=AI283,8&lt;3))),1,0)+IF(AND(CE283&gt;0,OR(CE283&lt;AI283,AND(CE283=AI283,9&lt;3))),1,0)))</f>
        <v>99</v>
      </c>
      <c r="AN283" s="3">
        <f>IF(Inputs!$B$27&lt;&gt;"Ready","PENDING INPUTS",IF(A283&gt;Inputs!$B$6,0,MIN(MAX(0,(AI283+AJ283+AK283)-AL283),MAX(0,C283-D283-(IF(O283&lt;AM283,K283+L283+M283-N283,0)+IF(W283&lt;AM283,S283+T283+U283-V283,0)+IF(AE283&lt;AM283,AA283+AB283+AC283-AD283,0)+IF(AM283&lt;AM283,AI283+AJ283+AK283-AL283,0)+IF(AU283&lt;AM283,AQ283+AR283+AS283-AT283,0)+IF(BC283&lt;AM283,AY283+AZ283+BA283-BB283,0)+IF(BK283&lt;AM283,BG283+BH283+BI283-BJ283,0)+IF(BS283&lt;AM283,BO283+BP283+BQ283-BR283,0)+IF(CA283&lt;AM283,BW283+BX283+BY283-BZ283,0)+IF(CI283&lt;AM283,CE283+CF283+CG283-CH283,0))))))</f>
        <v>0</v>
      </c>
      <c r="AO283" s="3">
        <f>IF(Inputs!$B$27&lt;&gt;"Ready","PENDING INPUTS",MIN((AI283+AJ283+AK283),IF(D283&gt;C283,IF(D283=0,0,AL283*C283/D283),AL283+AN283)))</f>
        <v>0</v>
      </c>
      <c r="AP283" s="3">
        <f>IF(Inputs!$B$27&lt;&gt;"Ready","PENDING INPUTS",MAX(0,(AI283+AJ283+AK283)-AO283))</f>
        <v>0</v>
      </c>
      <c r="AQ283" s="3">
        <f>IF(Inputs!$B$27&lt;&gt;"Ready","PENDING INPUTS",AX282)</f>
        <v>0</v>
      </c>
      <c r="AR283" s="3">
        <f>IF(Inputs!$B$27&lt;&gt;"Ready","PENDING INPUTS",IF(A283&lt;=Inputs!$B$6,ROUND(AQ283*Inputs!C18/12,2),0))</f>
        <v>0</v>
      </c>
      <c r="AS283" s="3">
        <f>IF(Inputs!$B$27&lt;&gt;"Ready","PENDING INPUTS",IF(AND(A283&lt;=Inputs!$B$6,AQ283&gt;0),Inputs!G18,0))</f>
        <v>0</v>
      </c>
      <c r="AT283" s="3">
        <f>IF(Inputs!$B$27&lt;&gt;"Ready","PENDING INPUTS",IF(A283&gt;Inputs!$B$6,0,MIN((AQ283+AR283+AS283),IF(Inputs!H18=1,Inputs!D18,MAX(Inputs!F18,ROUND(AQ283*Inputs!E18+AR283+AS283,2))))))</f>
        <v>0</v>
      </c>
      <c r="AU283">
        <f>IF(Inputs!$B$27&lt;&gt;"Ready","PENDING INPUTS",IF(AQ283&lt;=0,99,1+IF(AND(K283&gt;0,OR(K283&lt;AQ283,AND(K283=AQ283,0&lt;4))),1,0)+IF(AND(S283&gt;0,OR(S283&lt;AQ283,AND(S283=AQ283,1&lt;4))),1,0)+IF(AND(AA283&gt;0,OR(AA283&lt;AQ283,AND(AA283=AQ283,2&lt;4))),1,0)+IF(AND(AI283&gt;0,OR(AI283&lt;AQ283,AND(AI283=AQ283,3&lt;4))),1,0)+IF(AND(AY283&gt;0,OR(AY283&lt;AQ283,AND(AY283=AQ283,5&lt;4))),1,0)+IF(AND(BG283&gt;0,OR(BG283&lt;AQ283,AND(BG283=AQ283,6&lt;4))),1,0)+IF(AND(BO283&gt;0,OR(BO283&lt;AQ283,AND(BO283=AQ283,7&lt;4))),1,0)+IF(AND(BW283&gt;0,OR(BW283&lt;AQ283,AND(BW283=AQ283,8&lt;4))),1,0)+IF(AND(CE283&gt;0,OR(CE283&lt;AQ283,AND(CE283=AQ283,9&lt;4))),1,0)))</f>
        <v>99</v>
      </c>
      <c r="AV283" s="3">
        <f>IF(Inputs!$B$27&lt;&gt;"Ready","PENDING INPUTS",IF(A283&gt;Inputs!$B$6,0,MIN(MAX(0,(AQ283+AR283+AS283)-AT283),MAX(0,C283-D283-(IF(O283&lt;AU283,K283+L283+M283-N283,0)+IF(W283&lt;AU283,S283+T283+U283-V283,0)+IF(AE283&lt;AU283,AA283+AB283+AC283-AD283,0)+IF(AM283&lt;AU283,AI283+AJ283+AK283-AL283,0)+IF(AU283&lt;AU283,AQ283+AR283+AS283-AT283,0)+IF(BC283&lt;AU283,AY283+AZ283+BA283-BB283,0)+IF(BK283&lt;AU283,BG283+BH283+BI283-BJ283,0)+IF(BS283&lt;AU283,BO283+BP283+BQ283-BR283,0)+IF(CA283&lt;AU283,BW283+BX283+BY283-BZ283,0)+IF(CI283&lt;AU283,CE283+CF283+CG283-CH283,0))))))</f>
        <v>0</v>
      </c>
      <c r="AW283" s="3">
        <f>IF(Inputs!$B$27&lt;&gt;"Ready","PENDING INPUTS",MIN((AQ283+AR283+AS283),IF(D283&gt;C283,IF(D283=0,0,AT283*C283/D283),AT283+AV283)))</f>
        <v>0</v>
      </c>
      <c r="AX283" s="3">
        <f>IF(Inputs!$B$27&lt;&gt;"Ready","PENDING INPUTS",MAX(0,(AQ283+AR283+AS283)-AW283))</f>
        <v>0</v>
      </c>
      <c r="AY283" s="3">
        <f>IF(Inputs!$B$27&lt;&gt;"Ready","PENDING INPUTS",BF282)</f>
        <v>0</v>
      </c>
      <c r="AZ283" s="3">
        <f>IF(Inputs!$B$27&lt;&gt;"Ready","PENDING INPUTS",IF(A283&lt;=Inputs!$B$6,ROUND(AY283*Inputs!C19/12,2),0))</f>
        <v>0</v>
      </c>
      <c r="BA283" s="3">
        <f>IF(Inputs!$B$27&lt;&gt;"Ready","PENDING INPUTS",IF(AND(A283&lt;=Inputs!$B$6,AY283&gt;0),Inputs!G19,0))</f>
        <v>0</v>
      </c>
      <c r="BB283" s="3">
        <f>IF(Inputs!$B$27&lt;&gt;"Ready","PENDING INPUTS",IF(A283&gt;Inputs!$B$6,0,MIN((AY283+AZ283+BA283),IF(Inputs!H19=1,Inputs!D19,MAX(Inputs!F19,ROUND(AY283*Inputs!E19+AZ283+BA283,2))))))</f>
        <v>0</v>
      </c>
      <c r="BC283">
        <f>IF(Inputs!$B$27&lt;&gt;"Ready","PENDING INPUTS",IF(AY283&lt;=0,99,1+IF(AND(K283&gt;0,OR(K283&lt;AY283,AND(K283=AY283,0&lt;5))),1,0)+IF(AND(S283&gt;0,OR(S283&lt;AY283,AND(S283=AY283,1&lt;5))),1,0)+IF(AND(AA283&gt;0,OR(AA283&lt;AY283,AND(AA283=AY283,2&lt;5))),1,0)+IF(AND(AI283&gt;0,OR(AI283&lt;AY283,AND(AI283=AY283,3&lt;5))),1,0)+IF(AND(AQ283&gt;0,OR(AQ283&lt;AY283,AND(AQ283=AY283,4&lt;5))),1,0)+IF(AND(BG283&gt;0,OR(BG283&lt;AY283,AND(BG283=AY283,6&lt;5))),1,0)+IF(AND(BO283&gt;0,OR(BO283&lt;AY283,AND(BO283=AY283,7&lt;5))),1,0)+IF(AND(BW283&gt;0,OR(BW283&lt;AY283,AND(BW283=AY283,8&lt;5))),1,0)+IF(AND(CE283&gt;0,OR(CE283&lt;AY283,AND(CE283=AY283,9&lt;5))),1,0)))</f>
        <v>99</v>
      </c>
      <c r="BD283" s="3">
        <f>IF(Inputs!$B$27&lt;&gt;"Ready","PENDING INPUTS",IF(A283&gt;Inputs!$B$6,0,MIN(MAX(0,(AY283+AZ283+BA283)-BB283),MAX(0,C283-D283-(IF(O283&lt;BC283,K283+L283+M283-N283,0)+IF(W283&lt;BC283,S283+T283+U283-V283,0)+IF(AE283&lt;BC283,AA283+AB283+AC283-AD283,0)+IF(AM283&lt;BC283,AI283+AJ283+AK283-AL283,0)+IF(AU283&lt;BC283,AQ283+AR283+AS283-AT283,0)+IF(BC283&lt;BC283,AY283+AZ283+BA283-BB283,0)+IF(BK283&lt;BC283,BG283+BH283+BI283-BJ283,0)+IF(BS283&lt;BC283,BO283+BP283+BQ283-BR283,0)+IF(CA283&lt;BC283,BW283+BX283+BY283-BZ283,0)+IF(CI283&lt;BC283,CE283+CF283+CG283-CH283,0))))))</f>
        <v>0</v>
      </c>
      <c r="BE283" s="3">
        <f>IF(Inputs!$B$27&lt;&gt;"Ready","PENDING INPUTS",MIN((AY283+AZ283+BA283),IF(D283&gt;C283,IF(D283=0,0,BB283*C283/D283),BB283+BD283)))</f>
        <v>0</v>
      </c>
      <c r="BF283" s="3">
        <f>IF(Inputs!$B$27&lt;&gt;"Ready","PENDING INPUTS",MAX(0,(AY283+AZ283+BA283)-BE283))</f>
        <v>0</v>
      </c>
      <c r="BG283" s="3">
        <f>IF(Inputs!$B$27&lt;&gt;"Ready","PENDING INPUTS",BN282)</f>
        <v>0</v>
      </c>
      <c r="BH283" s="3">
        <f>IF(Inputs!$B$27&lt;&gt;"Ready","PENDING INPUTS",IF(A283&lt;=Inputs!$B$6,ROUND(BG283*Inputs!C20/12,2),0))</f>
        <v>0</v>
      </c>
      <c r="BI283" s="3">
        <f>IF(Inputs!$B$27&lt;&gt;"Ready","PENDING INPUTS",IF(AND(A283&lt;=Inputs!$B$6,BG283&gt;0),Inputs!G20,0))</f>
        <v>0</v>
      </c>
      <c r="BJ283" s="3">
        <f>IF(Inputs!$B$27&lt;&gt;"Ready","PENDING INPUTS",IF(A283&gt;Inputs!$B$6,0,MIN((BG283+BH283+BI283),IF(Inputs!H20=1,Inputs!D20,MAX(Inputs!F20,ROUND(BG283*Inputs!E20+BH283+BI283,2))))))</f>
        <v>0</v>
      </c>
      <c r="BK283">
        <f>IF(Inputs!$B$27&lt;&gt;"Ready","PENDING INPUTS",IF(BG283&lt;=0,99,1+IF(AND(K283&gt;0,OR(K283&lt;BG283,AND(K283=BG283,0&lt;6))),1,0)+IF(AND(S283&gt;0,OR(S283&lt;BG283,AND(S283=BG283,1&lt;6))),1,0)+IF(AND(AA283&gt;0,OR(AA283&lt;BG283,AND(AA283=BG283,2&lt;6))),1,0)+IF(AND(AI283&gt;0,OR(AI283&lt;BG283,AND(AI283=BG283,3&lt;6))),1,0)+IF(AND(AQ283&gt;0,OR(AQ283&lt;BG283,AND(AQ283=BG283,4&lt;6))),1,0)+IF(AND(AY283&gt;0,OR(AY283&lt;BG283,AND(AY283=BG283,5&lt;6))),1,0)+IF(AND(BO283&gt;0,OR(BO283&lt;BG283,AND(BO283=BG283,7&lt;6))),1,0)+IF(AND(BW283&gt;0,OR(BW283&lt;BG283,AND(BW283=BG283,8&lt;6))),1,0)+IF(AND(CE283&gt;0,OR(CE283&lt;BG283,AND(CE283=BG283,9&lt;6))),1,0)))</f>
        <v>99</v>
      </c>
      <c r="BL283" s="3">
        <f>IF(Inputs!$B$27&lt;&gt;"Ready","PENDING INPUTS",IF(A283&gt;Inputs!$B$6,0,MIN(MAX(0,(BG283+BH283+BI283)-BJ283),MAX(0,C283-D283-(IF(O283&lt;BK283,K283+L283+M283-N283,0)+IF(W283&lt;BK283,S283+T283+U283-V283,0)+IF(AE283&lt;BK283,AA283+AB283+AC283-AD283,0)+IF(AM283&lt;BK283,AI283+AJ283+AK283-AL283,0)+IF(AU283&lt;BK283,AQ283+AR283+AS283-AT283,0)+IF(BC283&lt;BK283,AY283+AZ283+BA283-BB283,0)+IF(BK283&lt;BK283,BG283+BH283+BI283-BJ283,0)+IF(BS283&lt;BK283,BO283+BP283+BQ283-BR283,0)+IF(CA283&lt;BK283,BW283+BX283+BY283-BZ283,0)+IF(CI283&lt;BK283,CE283+CF283+CG283-CH283,0))))))</f>
        <v>0</v>
      </c>
      <c r="BM283" s="3">
        <f>IF(Inputs!$B$27&lt;&gt;"Ready","PENDING INPUTS",MIN((BG283+BH283+BI283),IF(D283&gt;C283,IF(D283=0,0,BJ283*C283/D283),BJ283+BL283)))</f>
        <v>0</v>
      </c>
      <c r="BN283" s="3">
        <f>IF(Inputs!$B$27&lt;&gt;"Ready","PENDING INPUTS",MAX(0,(BG283+BH283+BI283)-BM283))</f>
        <v>0</v>
      </c>
      <c r="BO283" s="3">
        <f>IF(Inputs!$B$27&lt;&gt;"Ready","PENDING INPUTS",BV282)</f>
        <v>0</v>
      </c>
      <c r="BP283" s="3">
        <f>IF(Inputs!$B$27&lt;&gt;"Ready","PENDING INPUTS",IF(A283&lt;=Inputs!$B$6,ROUND(BO283*Inputs!C21/12,2),0))</f>
        <v>0</v>
      </c>
      <c r="BQ283" s="3">
        <f>IF(Inputs!$B$27&lt;&gt;"Ready","PENDING INPUTS",IF(AND(A283&lt;=Inputs!$B$6,BO283&gt;0),Inputs!G21,0))</f>
        <v>0</v>
      </c>
      <c r="BR283" s="3">
        <f>IF(Inputs!$B$27&lt;&gt;"Ready","PENDING INPUTS",IF(A283&gt;Inputs!$B$6,0,MIN((BO283+BP283+BQ283),IF(Inputs!H21=1,Inputs!D21,MAX(Inputs!F21,ROUND(BO283*Inputs!E21+BP283+BQ283,2))))))</f>
        <v>0</v>
      </c>
      <c r="BS283">
        <f>IF(Inputs!$B$27&lt;&gt;"Ready","PENDING INPUTS",IF(BO283&lt;=0,99,1+IF(AND(K283&gt;0,OR(K283&lt;BO283,AND(K283=BO283,0&lt;7))),1,0)+IF(AND(S283&gt;0,OR(S283&lt;BO283,AND(S283=BO283,1&lt;7))),1,0)+IF(AND(AA283&gt;0,OR(AA283&lt;BO283,AND(AA283=BO283,2&lt;7))),1,0)+IF(AND(AI283&gt;0,OR(AI283&lt;BO283,AND(AI283=BO283,3&lt;7))),1,0)+IF(AND(AQ283&gt;0,OR(AQ283&lt;BO283,AND(AQ283=BO283,4&lt;7))),1,0)+IF(AND(AY283&gt;0,OR(AY283&lt;BO283,AND(AY283=BO283,5&lt;7))),1,0)+IF(AND(BG283&gt;0,OR(BG283&lt;BO283,AND(BG283=BO283,6&lt;7))),1,0)+IF(AND(BW283&gt;0,OR(BW283&lt;BO283,AND(BW283=BO283,8&lt;7))),1,0)+IF(AND(CE283&gt;0,OR(CE283&lt;BO283,AND(CE283=BO283,9&lt;7))),1,0)))</f>
        <v>99</v>
      </c>
      <c r="BT283" s="3">
        <f>IF(Inputs!$B$27&lt;&gt;"Ready","PENDING INPUTS",IF(A283&gt;Inputs!$B$6,0,MIN(MAX(0,(BO283+BP283+BQ283)-BR283),MAX(0,C283-D283-(IF(O283&lt;BS283,K283+L283+M283-N283,0)+IF(W283&lt;BS283,S283+T283+U283-V283,0)+IF(AE283&lt;BS283,AA283+AB283+AC283-AD283,0)+IF(AM283&lt;BS283,AI283+AJ283+AK283-AL283,0)+IF(AU283&lt;BS283,AQ283+AR283+AS283-AT283,0)+IF(BC283&lt;BS283,AY283+AZ283+BA283-BB283,0)+IF(BK283&lt;BS283,BG283+BH283+BI283-BJ283,0)+IF(BS283&lt;BS283,BO283+BP283+BQ283-BR283,0)+IF(CA283&lt;BS283,BW283+BX283+BY283-BZ283,0)+IF(CI283&lt;BS283,CE283+CF283+CG283-CH283,0))))))</f>
        <v>0</v>
      </c>
      <c r="BU283" s="3">
        <f>IF(Inputs!$B$27&lt;&gt;"Ready","PENDING INPUTS",MIN((BO283+BP283+BQ283),IF(D283&gt;C283,IF(D283=0,0,BR283*C283/D283),BR283+BT283)))</f>
        <v>0</v>
      </c>
      <c r="BV283" s="3">
        <f>IF(Inputs!$B$27&lt;&gt;"Ready","PENDING INPUTS",MAX(0,(BO283+BP283+BQ283)-BU283))</f>
        <v>0</v>
      </c>
      <c r="BW283" s="3">
        <f>IF(Inputs!$B$27&lt;&gt;"Ready","PENDING INPUTS",CD282)</f>
        <v>0</v>
      </c>
      <c r="BX283" s="3">
        <f>IF(Inputs!$B$27&lt;&gt;"Ready","PENDING INPUTS",IF(A283&lt;=Inputs!$B$6,ROUND(BW283*Inputs!C22/12,2),0))</f>
        <v>0</v>
      </c>
      <c r="BY283" s="3">
        <f>IF(Inputs!$B$27&lt;&gt;"Ready","PENDING INPUTS",IF(AND(A283&lt;=Inputs!$B$6,BW283&gt;0),Inputs!G22,0))</f>
        <v>0</v>
      </c>
      <c r="BZ283" s="3">
        <f>IF(Inputs!$B$27&lt;&gt;"Ready","PENDING INPUTS",IF(A283&gt;Inputs!$B$6,0,MIN((BW283+BX283+BY283),IF(Inputs!H22=1,Inputs!D22,MAX(Inputs!F22,ROUND(BW283*Inputs!E22+BX283+BY283,2))))))</f>
        <v>0</v>
      </c>
      <c r="CA283">
        <f>IF(Inputs!$B$27&lt;&gt;"Ready","PENDING INPUTS",IF(BW283&lt;=0,99,1+IF(AND(K283&gt;0,OR(K283&lt;BW283,AND(K283=BW283,0&lt;8))),1,0)+IF(AND(S283&gt;0,OR(S283&lt;BW283,AND(S283=BW283,1&lt;8))),1,0)+IF(AND(AA283&gt;0,OR(AA283&lt;BW283,AND(AA283=BW283,2&lt;8))),1,0)+IF(AND(AI283&gt;0,OR(AI283&lt;BW283,AND(AI283=BW283,3&lt;8))),1,0)+IF(AND(AQ283&gt;0,OR(AQ283&lt;BW283,AND(AQ283=BW283,4&lt;8))),1,0)+IF(AND(AY283&gt;0,OR(AY283&lt;BW283,AND(AY283=BW283,5&lt;8))),1,0)+IF(AND(BG283&gt;0,OR(BG283&lt;BW283,AND(BG283=BW283,6&lt;8))),1,0)+IF(AND(BO283&gt;0,OR(BO283&lt;BW283,AND(BO283=BW283,7&lt;8))),1,0)+IF(AND(CE283&gt;0,OR(CE283&lt;BW283,AND(CE283=BW283,9&lt;8))),1,0)))</f>
        <v>99</v>
      </c>
      <c r="CB283" s="3">
        <f>IF(Inputs!$B$27&lt;&gt;"Ready","PENDING INPUTS",IF(A283&gt;Inputs!$B$6,0,MIN(MAX(0,(BW283+BX283+BY283)-BZ283),MAX(0,C283-D283-(IF(O283&lt;CA283,K283+L283+M283-N283,0)+IF(W283&lt;CA283,S283+T283+U283-V283,0)+IF(AE283&lt;CA283,AA283+AB283+AC283-AD283,0)+IF(AM283&lt;CA283,AI283+AJ283+AK283-AL283,0)+IF(AU283&lt;CA283,AQ283+AR283+AS283-AT283,0)+IF(BC283&lt;CA283,AY283+AZ283+BA283-BB283,0)+IF(BK283&lt;CA283,BG283+BH283+BI283-BJ283,0)+IF(BS283&lt;CA283,BO283+BP283+BQ283-BR283,0)+IF(CA283&lt;CA283,BW283+BX283+BY283-BZ283,0)+IF(CI283&lt;CA283,CE283+CF283+CG283-CH283,0))))))</f>
        <v>0</v>
      </c>
      <c r="CC283" s="3">
        <f>IF(Inputs!$B$27&lt;&gt;"Ready","PENDING INPUTS",MIN((BW283+BX283+BY283),IF(D283&gt;C283,IF(D283=0,0,BZ283*C283/D283),BZ283+CB283)))</f>
        <v>0</v>
      </c>
      <c r="CD283" s="3">
        <f>IF(Inputs!$B$27&lt;&gt;"Ready","PENDING INPUTS",MAX(0,(BW283+BX283+BY283)-CC283))</f>
        <v>0</v>
      </c>
      <c r="CE283" s="3">
        <f>IF(Inputs!$B$27&lt;&gt;"Ready","PENDING INPUTS",CL282)</f>
        <v>0</v>
      </c>
      <c r="CF283" s="3">
        <f>IF(Inputs!$B$27&lt;&gt;"Ready","PENDING INPUTS",IF(A283&lt;=Inputs!$B$6,ROUND(CE283*Inputs!C23/12,2),0))</f>
        <v>0</v>
      </c>
      <c r="CG283" s="3">
        <f>IF(Inputs!$B$27&lt;&gt;"Ready","PENDING INPUTS",IF(AND(A283&lt;=Inputs!$B$6,CE283&gt;0),Inputs!G23,0))</f>
        <v>0</v>
      </c>
      <c r="CH283" s="3">
        <f>IF(Inputs!$B$27&lt;&gt;"Ready","PENDING INPUTS",IF(A283&gt;Inputs!$B$6,0,MIN((CE283+CF283+CG283),IF(Inputs!H23=1,Inputs!D23,MAX(Inputs!F23,ROUND(CE283*Inputs!E23+CF283+CG283,2))))))</f>
        <v>0</v>
      </c>
      <c r="CI283">
        <f>IF(Inputs!$B$27&lt;&gt;"Ready","PENDING INPUTS",IF(CE283&lt;=0,99,1+IF(AND(K283&gt;0,OR(K283&lt;CE283,AND(K283=CE283,0&lt;9))),1,0)+IF(AND(S283&gt;0,OR(S283&lt;CE283,AND(S283=CE283,1&lt;9))),1,0)+IF(AND(AA283&gt;0,OR(AA283&lt;CE283,AND(AA283=CE283,2&lt;9))),1,0)+IF(AND(AI283&gt;0,OR(AI283&lt;CE283,AND(AI283=CE283,3&lt;9))),1,0)+IF(AND(AQ283&gt;0,OR(AQ283&lt;CE283,AND(AQ283=CE283,4&lt;9))),1,0)+IF(AND(AY283&gt;0,OR(AY283&lt;CE283,AND(AY283=CE283,5&lt;9))),1,0)+IF(AND(BG283&gt;0,OR(BG283&lt;CE283,AND(BG283=CE283,6&lt;9))),1,0)+IF(AND(BO283&gt;0,OR(BO283&lt;CE283,AND(BO283=CE283,7&lt;9))),1,0)+IF(AND(BW283&gt;0,OR(BW283&lt;CE283,AND(BW283=CE283,8&lt;9))),1,0)))</f>
        <v>99</v>
      </c>
      <c r="CJ283" s="3">
        <f>IF(Inputs!$B$27&lt;&gt;"Ready","PENDING INPUTS",IF(A283&gt;Inputs!$B$6,0,MIN(MAX(0,(CE283+CF283+CG283)-CH283),MAX(0,C283-D283-(IF(O283&lt;CI283,K283+L283+M283-N283,0)+IF(W283&lt;CI283,S283+T283+U283-V283,0)+IF(AE283&lt;CI283,AA283+AB283+AC283-AD283,0)+IF(AM283&lt;CI283,AI283+AJ283+AK283-AL283,0)+IF(AU283&lt;CI283,AQ283+AR283+AS283-AT283,0)+IF(BC283&lt;CI283,AY283+AZ283+BA283-BB283,0)+IF(BK283&lt;CI283,BG283+BH283+BI283-BJ283,0)+IF(BS283&lt;CI283,BO283+BP283+BQ283-BR283,0)+IF(CA283&lt;CI283,BW283+BX283+BY283-BZ283,0)+IF(CI283&lt;CI283,CE283+CF283+CG283-CH283,0))))))</f>
        <v>0</v>
      </c>
      <c r="CK283" s="3">
        <f>IF(Inputs!$B$27&lt;&gt;"Ready","PENDING INPUTS",MIN((CE283+CF283+CG283),IF(D283&gt;C283,IF(D283=0,0,CH283*C283/D283),CH283+CJ283)))</f>
        <v>0</v>
      </c>
      <c r="CL283" s="3">
        <f>IF(Inputs!$B$27&lt;&gt;"Ready","PENDING INPUTS",MAX(0,(CE283+CF283+CG283)-CK283))</f>
        <v>0</v>
      </c>
    </row>
    <row r="284" spans="1:90" ht="27.95" customHeight="1" x14ac:dyDescent="0.25">
      <c r="A284">
        <v>280</v>
      </c>
      <c r="B284" s="13">
        <f>IF(Inputs!$B$27&lt;&gt;"Ready","PENDING INPUTS",EDATE(Inputs!$B$5,A284-1))</f>
        <v>54789</v>
      </c>
      <c r="C284" s="3">
        <f>IF(Inputs!$B$27&lt;&gt;"Ready","PENDING INPUTS",IF(A284&lt;=Inputs!$B$6,MAX(0,Inputs!$B$4+IF(A284=Inputs!$B$7,Inputs!$B$8,0)+IF(A284=Inputs!$B$9,Inputs!$B$10,0)),0))</f>
        <v>0</v>
      </c>
      <c r="D284" s="3">
        <f>IF(Inputs!$B$27&lt;&gt;"Ready","PENDING INPUTS",SUM(N284,V284,AD284,AL284,AT284,BB284,BJ284,BR284,BZ284,CH284))</f>
        <v>0</v>
      </c>
      <c r="E284" s="3">
        <f>IF(Inputs!$B$27&lt;&gt;"Ready","PENDING INPUTS",MAX(0,D284-C284))</f>
        <v>0</v>
      </c>
      <c r="F284" s="3">
        <f>IF(Inputs!$B$27&lt;&gt;"Ready","PENDING INPUTS",SUM(Q284,Y284,AG284,AO284,AW284,BE284,BM284,BU284,CC284,CK284))</f>
        <v>0</v>
      </c>
      <c r="G284" s="3">
        <f>IF(Inputs!$B$27&lt;&gt;"Ready","PENDING INPUTS",SUM(L284,T284,AB284,AJ284,AR284,AZ284,BH284,BP284,BX284,CF284))</f>
        <v>0</v>
      </c>
      <c r="H284" s="3">
        <f>IF(Inputs!$B$27&lt;&gt;"Ready","PENDING INPUTS",SUM(M284,U284,AC284,AK284,AS284,BA284,BI284,BQ284,BY284,CG284))</f>
        <v>0</v>
      </c>
      <c r="I284" s="3">
        <f>IF(Inputs!$B$27&lt;&gt;"Ready","PENDING INPUTS",SUM(R284,Z284,AH284,AP284,AX284,BF284,BN284,BV284,CD284,CL284))</f>
        <v>0</v>
      </c>
      <c r="J284" t="str">
        <f>IF(Inputs!$B$27&lt;&gt;"Ready","PENDING INPUTS",IF(A284&gt;Inputs!$B$6,"Beyond horizon",IF(E284&gt;0.005,"MINIMUM SHORTFALL",IF(I284&lt;0.005,"Paid off","In progress"))))</f>
        <v>Beyond horizon</v>
      </c>
      <c r="K284" s="3">
        <f>IF(Inputs!$B$27&lt;&gt;"Ready","PENDING INPUTS",R283)</f>
        <v>0</v>
      </c>
      <c r="L284" s="3">
        <f>IF(Inputs!$B$27&lt;&gt;"Ready","PENDING INPUTS",IF(A284&lt;=Inputs!$B$6,ROUND(K284*Inputs!C14/12,2),0))</f>
        <v>0</v>
      </c>
      <c r="M284" s="3">
        <f>IF(Inputs!$B$27&lt;&gt;"Ready","PENDING INPUTS",IF(AND(A284&lt;=Inputs!$B$6,K284&gt;0),Inputs!G14,0))</f>
        <v>0</v>
      </c>
      <c r="N284" s="3">
        <f>IF(Inputs!$B$27&lt;&gt;"Ready","PENDING INPUTS",IF(A284&gt;Inputs!$B$6,0,MIN((K284+L284+M284),IF(Inputs!H14=1,Inputs!D14,MAX(Inputs!F14,ROUND(K284*Inputs!E14+L284+M284,2))))))</f>
        <v>0</v>
      </c>
      <c r="O284">
        <f>IF(Inputs!$B$27&lt;&gt;"Ready","PENDING INPUTS",IF(K284&lt;=0,99,1+IF(AND(S284&gt;0,OR(S284&lt;K284,AND(S284=K284,1&lt;0))),1,0)+IF(AND(AA284&gt;0,OR(AA284&lt;K284,AND(AA284=K284,2&lt;0))),1,0)+IF(AND(AI284&gt;0,OR(AI284&lt;K284,AND(AI284=K284,3&lt;0))),1,0)+IF(AND(AQ284&gt;0,OR(AQ284&lt;K284,AND(AQ284=K284,4&lt;0))),1,0)+IF(AND(AY284&gt;0,OR(AY284&lt;K284,AND(AY284=K284,5&lt;0))),1,0)+IF(AND(BG284&gt;0,OR(BG284&lt;K284,AND(BG284=K284,6&lt;0))),1,0)+IF(AND(BO284&gt;0,OR(BO284&lt;K284,AND(BO284=K284,7&lt;0))),1,0)+IF(AND(BW284&gt;0,OR(BW284&lt;K284,AND(BW284=K284,8&lt;0))),1,0)+IF(AND(CE284&gt;0,OR(CE284&lt;K284,AND(CE284=K284,9&lt;0))),1,0)))</f>
        <v>99</v>
      </c>
      <c r="P284" s="3">
        <f>IF(Inputs!$B$27&lt;&gt;"Ready","PENDING INPUTS",IF(A284&gt;Inputs!$B$6,0,MIN(MAX(0,(K284+L284+M284)-N284),MAX(0,C284-D284-(IF(O284&lt;O284,K284+L284+M284-N284,0)+IF(W284&lt;O284,S284+T284+U284-V284,0)+IF(AE284&lt;O284,AA284+AB284+AC284-AD284,0)+IF(AM284&lt;O284,AI284+AJ284+AK284-AL284,0)+IF(AU284&lt;O284,AQ284+AR284+AS284-AT284,0)+IF(BC284&lt;O284,AY284+AZ284+BA284-BB284,0)+IF(BK284&lt;O284,BG284+BH284+BI284-BJ284,0)+IF(BS284&lt;O284,BO284+BP284+BQ284-BR284,0)+IF(CA284&lt;O284,BW284+BX284+BY284-BZ284,0)+IF(CI284&lt;O284,CE284+CF284+CG284-CH284,0))))))</f>
        <v>0</v>
      </c>
      <c r="Q284" s="3">
        <f>IF(Inputs!$B$27&lt;&gt;"Ready","PENDING INPUTS",MIN((K284+L284+M284),IF(D284&gt;C284,IF(D284=0,0,N284*C284/D284),N284+P284)))</f>
        <v>0</v>
      </c>
      <c r="R284" s="3">
        <f>IF(Inputs!$B$27&lt;&gt;"Ready","PENDING INPUTS",MAX(0,(K284+L284+M284)-Q284))</f>
        <v>0</v>
      </c>
      <c r="S284" s="3">
        <f>IF(Inputs!$B$27&lt;&gt;"Ready","PENDING INPUTS",Z283)</f>
        <v>0</v>
      </c>
      <c r="T284" s="3">
        <f>IF(Inputs!$B$27&lt;&gt;"Ready","PENDING INPUTS",IF(A284&lt;=Inputs!$B$6,ROUND(S284*Inputs!C15/12,2),0))</f>
        <v>0</v>
      </c>
      <c r="U284" s="3">
        <f>IF(Inputs!$B$27&lt;&gt;"Ready","PENDING INPUTS",IF(AND(A284&lt;=Inputs!$B$6,S284&gt;0),Inputs!G15,0))</f>
        <v>0</v>
      </c>
      <c r="V284" s="3">
        <f>IF(Inputs!$B$27&lt;&gt;"Ready","PENDING INPUTS",IF(A284&gt;Inputs!$B$6,0,MIN((S284+T284+U284),IF(Inputs!H15=1,Inputs!D15,MAX(Inputs!F15,ROUND(S284*Inputs!E15+T284+U284,2))))))</f>
        <v>0</v>
      </c>
      <c r="W284">
        <f>IF(Inputs!$B$27&lt;&gt;"Ready","PENDING INPUTS",IF(S284&lt;=0,99,1+IF(AND(K284&gt;0,OR(K284&lt;S284,AND(K284=S284,0&lt;1))),1,0)+IF(AND(AA284&gt;0,OR(AA284&lt;S284,AND(AA284=S284,2&lt;1))),1,0)+IF(AND(AI284&gt;0,OR(AI284&lt;S284,AND(AI284=S284,3&lt;1))),1,0)+IF(AND(AQ284&gt;0,OR(AQ284&lt;S284,AND(AQ284=S284,4&lt;1))),1,0)+IF(AND(AY284&gt;0,OR(AY284&lt;S284,AND(AY284=S284,5&lt;1))),1,0)+IF(AND(BG284&gt;0,OR(BG284&lt;S284,AND(BG284=S284,6&lt;1))),1,0)+IF(AND(BO284&gt;0,OR(BO284&lt;S284,AND(BO284=S284,7&lt;1))),1,0)+IF(AND(BW284&gt;0,OR(BW284&lt;S284,AND(BW284=S284,8&lt;1))),1,0)+IF(AND(CE284&gt;0,OR(CE284&lt;S284,AND(CE284=S284,9&lt;1))),1,0)))</f>
        <v>99</v>
      </c>
      <c r="X284" s="3">
        <f>IF(Inputs!$B$27&lt;&gt;"Ready","PENDING INPUTS",IF(A284&gt;Inputs!$B$6,0,MIN(MAX(0,(S284+T284+U284)-V284),MAX(0,C284-D284-(IF(O284&lt;W284,K284+L284+M284-N284,0)+IF(W284&lt;W284,S284+T284+U284-V284,0)+IF(AE284&lt;W284,AA284+AB284+AC284-AD284,0)+IF(AM284&lt;W284,AI284+AJ284+AK284-AL284,0)+IF(AU284&lt;W284,AQ284+AR284+AS284-AT284,0)+IF(BC284&lt;W284,AY284+AZ284+BA284-BB284,0)+IF(BK284&lt;W284,BG284+BH284+BI284-BJ284,0)+IF(BS284&lt;W284,BO284+BP284+BQ284-BR284,0)+IF(CA284&lt;W284,BW284+BX284+BY284-BZ284,0)+IF(CI284&lt;W284,CE284+CF284+CG284-CH284,0))))))</f>
        <v>0</v>
      </c>
      <c r="Y284" s="3">
        <f>IF(Inputs!$B$27&lt;&gt;"Ready","PENDING INPUTS",MIN((S284+T284+U284),IF(D284&gt;C284,IF(D284=0,0,V284*C284/D284),V284+X284)))</f>
        <v>0</v>
      </c>
      <c r="Z284" s="3">
        <f>IF(Inputs!$B$27&lt;&gt;"Ready","PENDING INPUTS",MAX(0,(S284+T284+U284)-Y284))</f>
        <v>0</v>
      </c>
      <c r="AA284" s="3">
        <f>IF(Inputs!$B$27&lt;&gt;"Ready","PENDING INPUTS",AH283)</f>
        <v>0</v>
      </c>
      <c r="AB284" s="3">
        <f>IF(Inputs!$B$27&lt;&gt;"Ready","PENDING INPUTS",IF(A284&lt;=Inputs!$B$6,ROUND(AA284*Inputs!C16/12,2),0))</f>
        <v>0</v>
      </c>
      <c r="AC284" s="3">
        <f>IF(Inputs!$B$27&lt;&gt;"Ready","PENDING INPUTS",IF(AND(A284&lt;=Inputs!$B$6,AA284&gt;0),Inputs!G16,0))</f>
        <v>0</v>
      </c>
      <c r="AD284" s="3">
        <f>IF(Inputs!$B$27&lt;&gt;"Ready","PENDING INPUTS",IF(A284&gt;Inputs!$B$6,0,MIN((AA284+AB284+AC284),IF(Inputs!H16=1,Inputs!D16,MAX(Inputs!F16,ROUND(AA284*Inputs!E16+AB284+AC284,2))))))</f>
        <v>0</v>
      </c>
      <c r="AE284">
        <f>IF(Inputs!$B$27&lt;&gt;"Ready","PENDING INPUTS",IF(AA284&lt;=0,99,1+IF(AND(K284&gt;0,OR(K284&lt;AA284,AND(K284=AA284,0&lt;2))),1,0)+IF(AND(S284&gt;0,OR(S284&lt;AA284,AND(S284=AA284,1&lt;2))),1,0)+IF(AND(AI284&gt;0,OR(AI284&lt;AA284,AND(AI284=AA284,3&lt;2))),1,0)+IF(AND(AQ284&gt;0,OR(AQ284&lt;AA284,AND(AQ284=AA284,4&lt;2))),1,0)+IF(AND(AY284&gt;0,OR(AY284&lt;AA284,AND(AY284=AA284,5&lt;2))),1,0)+IF(AND(BG284&gt;0,OR(BG284&lt;AA284,AND(BG284=AA284,6&lt;2))),1,0)+IF(AND(BO284&gt;0,OR(BO284&lt;AA284,AND(BO284=AA284,7&lt;2))),1,0)+IF(AND(BW284&gt;0,OR(BW284&lt;AA284,AND(BW284=AA284,8&lt;2))),1,0)+IF(AND(CE284&gt;0,OR(CE284&lt;AA284,AND(CE284=AA284,9&lt;2))),1,0)))</f>
        <v>99</v>
      </c>
      <c r="AF284" s="3">
        <f>IF(Inputs!$B$27&lt;&gt;"Ready","PENDING INPUTS",IF(A284&gt;Inputs!$B$6,0,MIN(MAX(0,(AA284+AB284+AC284)-AD284),MAX(0,C284-D284-(IF(O284&lt;AE284,K284+L284+M284-N284,0)+IF(W284&lt;AE284,S284+T284+U284-V284,0)+IF(AE284&lt;AE284,AA284+AB284+AC284-AD284,0)+IF(AM284&lt;AE284,AI284+AJ284+AK284-AL284,0)+IF(AU284&lt;AE284,AQ284+AR284+AS284-AT284,0)+IF(BC284&lt;AE284,AY284+AZ284+BA284-BB284,0)+IF(BK284&lt;AE284,BG284+BH284+BI284-BJ284,0)+IF(BS284&lt;AE284,BO284+BP284+BQ284-BR284,0)+IF(CA284&lt;AE284,BW284+BX284+BY284-BZ284,0)+IF(CI284&lt;AE284,CE284+CF284+CG284-CH284,0))))))</f>
        <v>0</v>
      </c>
      <c r="AG284" s="3">
        <f>IF(Inputs!$B$27&lt;&gt;"Ready","PENDING INPUTS",MIN((AA284+AB284+AC284),IF(D284&gt;C284,IF(D284=0,0,AD284*C284/D284),AD284+AF284)))</f>
        <v>0</v>
      </c>
      <c r="AH284" s="3">
        <f>IF(Inputs!$B$27&lt;&gt;"Ready","PENDING INPUTS",MAX(0,(AA284+AB284+AC284)-AG284))</f>
        <v>0</v>
      </c>
      <c r="AI284" s="3">
        <f>IF(Inputs!$B$27&lt;&gt;"Ready","PENDING INPUTS",AP283)</f>
        <v>0</v>
      </c>
      <c r="AJ284" s="3">
        <f>IF(Inputs!$B$27&lt;&gt;"Ready","PENDING INPUTS",IF(A284&lt;=Inputs!$B$6,ROUND(AI284*Inputs!C17/12,2),0))</f>
        <v>0</v>
      </c>
      <c r="AK284" s="3">
        <f>IF(Inputs!$B$27&lt;&gt;"Ready","PENDING INPUTS",IF(AND(A284&lt;=Inputs!$B$6,AI284&gt;0),Inputs!G17,0))</f>
        <v>0</v>
      </c>
      <c r="AL284" s="3">
        <f>IF(Inputs!$B$27&lt;&gt;"Ready","PENDING INPUTS",IF(A284&gt;Inputs!$B$6,0,MIN((AI284+AJ284+AK284),IF(Inputs!H17=1,Inputs!D17,MAX(Inputs!F17,ROUND(AI284*Inputs!E17+AJ284+AK284,2))))))</f>
        <v>0</v>
      </c>
      <c r="AM284">
        <f>IF(Inputs!$B$27&lt;&gt;"Ready","PENDING INPUTS",IF(AI284&lt;=0,99,1+IF(AND(K284&gt;0,OR(K284&lt;AI284,AND(K284=AI284,0&lt;3))),1,0)+IF(AND(S284&gt;0,OR(S284&lt;AI284,AND(S284=AI284,1&lt;3))),1,0)+IF(AND(AA284&gt;0,OR(AA284&lt;AI284,AND(AA284=AI284,2&lt;3))),1,0)+IF(AND(AQ284&gt;0,OR(AQ284&lt;AI284,AND(AQ284=AI284,4&lt;3))),1,0)+IF(AND(AY284&gt;0,OR(AY284&lt;AI284,AND(AY284=AI284,5&lt;3))),1,0)+IF(AND(BG284&gt;0,OR(BG284&lt;AI284,AND(BG284=AI284,6&lt;3))),1,0)+IF(AND(BO284&gt;0,OR(BO284&lt;AI284,AND(BO284=AI284,7&lt;3))),1,0)+IF(AND(BW284&gt;0,OR(BW284&lt;AI284,AND(BW284=AI284,8&lt;3))),1,0)+IF(AND(CE284&gt;0,OR(CE284&lt;AI284,AND(CE284=AI284,9&lt;3))),1,0)))</f>
        <v>99</v>
      </c>
      <c r="AN284" s="3">
        <f>IF(Inputs!$B$27&lt;&gt;"Ready","PENDING INPUTS",IF(A284&gt;Inputs!$B$6,0,MIN(MAX(0,(AI284+AJ284+AK284)-AL284),MAX(0,C284-D284-(IF(O284&lt;AM284,K284+L284+M284-N284,0)+IF(W284&lt;AM284,S284+T284+U284-V284,0)+IF(AE284&lt;AM284,AA284+AB284+AC284-AD284,0)+IF(AM284&lt;AM284,AI284+AJ284+AK284-AL284,0)+IF(AU284&lt;AM284,AQ284+AR284+AS284-AT284,0)+IF(BC284&lt;AM284,AY284+AZ284+BA284-BB284,0)+IF(BK284&lt;AM284,BG284+BH284+BI284-BJ284,0)+IF(BS284&lt;AM284,BO284+BP284+BQ284-BR284,0)+IF(CA284&lt;AM284,BW284+BX284+BY284-BZ284,0)+IF(CI284&lt;AM284,CE284+CF284+CG284-CH284,0))))))</f>
        <v>0</v>
      </c>
      <c r="AO284" s="3">
        <f>IF(Inputs!$B$27&lt;&gt;"Ready","PENDING INPUTS",MIN((AI284+AJ284+AK284),IF(D284&gt;C284,IF(D284=0,0,AL284*C284/D284),AL284+AN284)))</f>
        <v>0</v>
      </c>
      <c r="AP284" s="3">
        <f>IF(Inputs!$B$27&lt;&gt;"Ready","PENDING INPUTS",MAX(0,(AI284+AJ284+AK284)-AO284))</f>
        <v>0</v>
      </c>
      <c r="AQ284" s="3">
        <f>IF(Inputs!$B$27&lt;&gt;"Ready","PENDING INPUTS",AX283)</f>
        <v>0</v>
      </c>
      <c r="AR284" s="3">
        <f>IF(Inputs!$B$27&lt;&gt;"Ready","PENDING INPUTS",IF(A284&lt;=Inputs!$B$6,ROUND(AQ284*Inputs!C18/12,2),0))</f>
        <v>0</v>
      </c>
      <c r="AS284" s="3">
        <f>IF(Inputs!$B$27&lt;&gt;"Ready","PENDING INPUTS",IF(AND(A284&lt;=Inputs!$B$6,AQ284&gt;0),Inputs!G18,0))</f>
        <v>0</v>
      </c>
      <c r="AT284" s="3">
        <f>IF(Inputs!$B$27&lt;&gt;"Ready","PENDING INPUTS",IF(A284&gt;Inputs!$B$6,0,MIN((AQ284+AR284+AS284),IF(Inputs!H18=1,Inputs!D18,MAX(Inputs!F18,ROUND(AQ284*Inputs!E18+AR284+AS284,2))))))</f>
        <v>0</v>
      </c>
      <c r="AU284">
        <f>IF(Inputs!$B$27&lt;&gt;"Ready","PENDING INPUTS",IF(AQ284&lt;=0,99,1+IF(AND(K284&gt;0,OR(K284&lt;AQ284,AND(K284=AQ284,0&lt;4))),1,0)+IF(AND(S284&gt;0,OR(S284&lt;AQ284,AND(S284=AQ284,1&lt;4))),1,0)+IF(AND(AA284&gt;0,OR(AA284&lt;AQ284,AND(AA284=AQ284,2&lt;4))),1,0)+IF(AND(AI284&gt;0,OR(AI284&lt;AQ284,AND(AI284=AQ284,3&lt;4))),1,0)+IF(AND(AY284&gt;0,OR(AY284&lt;AQ284,AND(AY284=AQ284,5&lt;4))),1,0)+IF(AND(BG284&gt;0,OR(BG284&lt;AQ284,AND(BG284=AQ284,6&lt;4))),1,0)+IF(AND(BO284&gt;0,OR(BO284&lt;AQ284,AND(BO284=AQ284,7&lt;4))),1,0)+IF(AND(BW284&gt;0,OR(BW284&lt;AQ284,AND(BW284=AQ284,8&lt;4))),1,0)+IF(AND(CE284&gt;0,OR(CE284&lt;AQ284,AND(CE284=AQ284,9&lt;4))),1,0)))</f>
        <v>99</v>
      </c>
      <c r="AV284" s="3">
        <f>IF(Inputs!$B$27&lt;&gt;"Ready","PENDING INPUTS",IF(A284&gt;Inputs!$B$6,0,MIN(MAX(0,(AQ284+AR284+AS284)-AT284),MAX(0,C284-D284-(IF(O284&lt;AU284,K284+L284+M284-N284,0)+IF(W284&lt;AU284,S284+T284+U284-V284,0)+IF(AE284&lt;AU284,AA284+AB284+AC284-AD284,0)+IF(AM284&lt;AU284,AI284+AJ284+AK284-AL284,0)+IF(AU284&lt;AU284,AQ284+AR284+AS284-AT284,0)+IF(BC284&lt;AU284,AY284+AZ284+BA284-BB284,0)+IF(BK284&lt;AU284,BG284+BH284+BI284-BJ284,0)+IF(BS284&lt;AU284,BO284+BP284+BQ284-BR284,0)+IF(CA284&lt;AU284,BW284+BX284+BY284-BZ284,0)+IF(CI284&lt;AU284,CE284+CF284+CG284-CH284,0))))))</f>
        <v>0</v>
      </c>
      <c r="AW284" s="3">
        <f>IF(Inputs!$B$27&lt;&gt;"Ready","PENDING INPUTS",MIN((AQ284+AR284+AS284),IF(D284&gt;C284,IF(D284=0,0,AT284*C284/D284),AT284+AV284)))</f>
        <v>0</v>
      </c>
      <c r="AX284" s="3">
        <f>IF(Inputs!$B$27&lt;&gt;"Ready","PENDING INPUTS",MAX(0,(AQ284+AR284+AS284)-AW284))</f>
        <v>0</v>
      </c>
      <c r="AY284" s="3">
        <f>IF(Inputs!$B$27&lt;&gt;"Ready","PENDING INPUTS",BF283)</f>
        <v>0</v>
      </c>
      <c r="AZ284" s="3">
        <f>IF(Inputs!$B$27&lt;&gt;"Ready","PENDING INPUTS",IF(A284&lt;=Inputs!$B$6,ROUND(AY284*Inputs!C19/12,2),0))</f>
        <v>0</v>
      </c>
      <c r="BA284" s="3">
        <f>IF(Inputs!$B$27&lt;&gt;"Ready","PENDING INPUTS",IF(AND(A284&lt;=Inputs!$B$6,AY284&gt;0),Inputs!G19,0))</f>
        <v>0</v>
      </c>
      <c r="BB284" s="3">
        <f>IF(Inputs!$B$27&lt;&gt;"Ready","PENDING INPUTS",IF(A284&gt;Inputs!$B$6,0,MIN((AY284+AZ284+BA284),IF(Inputs!H19=1,Inputs!D19,MAX(Inputs!F19,ROUND(AY284*Inputs!E19+AZ284+BA284,2))))))</f>
        <v>0</v>
      </c>
      <c r="BC284">
        <f>IF(Inputs!$B$27&lt;&gt;"Ready","PENDING INPUTS",IF(AY284&lt;=0,99,1+IF(AND(K284&gt;0,OR(K284&lt;AY284,AND(K284=AY284,0&lt;5))),1,0)+IF(AND(S284&gt;0,OR(S284&lt;AY284,AND(S284=AY284,1&lt;5))),1,0)+IF(AND(AA284&gt;0,OR(AA284&lt;AY284,AND(AA284=AY284,2&lt;5))),1,0)+IF(AND(AI284&gt;0,OR(AI284&lt;AY284,AND(AI284=AY284,3&lt;5))),1,0)+IF(AND(AQ284&gt;0,OR(AQ284&lt;AY284,AND(AQ284=AY284,4&lt;5))),1,0)+IF(AND(BG284&gt;0,OR(BG284&lt;AY284,AND(BG284=AY284,6&lt;5))),1,0)+IF(AND(BO284&gt;0,OR(BO284&lt;AY284,AND(BO284=AY284,7&lt;5))),1,0)+IF(AND(BW284&gt;0,OR(BW284&lt;AY284,AND(BW284=AY284,8&lt;5))),1,0)+IF(AND(CE284&gt;0,OR(CE284&lt;AY284,AND(CE284=AY284,9&lt;5))),1,0)))</f>
        <v>99</v>
      </c>
      <c r="BD284" s="3">
        <f>IF(Inputs!$B$27&lt;&gt;"Ready","PENDING INPUTS",IF(A284&gt;Inputs!$B$6,0,MIN(MAX(0,(AY284+AZ284+BA284)-BB284),MAX(0,C284-D284-(IF(O284&lt;BC284,K284+L284+M284-N284,0)+IF(W284&lt;BC284,S284+T284+U284-V284,0)+IF(AE284&lt;BC284,AA284+AB284+AC284-AD284,0)+IF(AM284&lt;BC284,AI284+AJ284+AK284-AL284,0)+IF(AU284&lt;BC284,AQ284+AR284+AS284-AT284,0)+IF(BC284&lt;BC284,AY284+AZ284+BA284-BB284,0)+IF(BK284&lt;BC284,BG284+BH284+BI284-BJ284,0)+IF(BS284&lt;BC284,BO284+BP284+BQ284-BR284,0)+IF(CA284&lt;BC284,BW284+BX284+BY284-BZ284,0)+IF(CI284&lt;BC284,CE284+CF284+CG284-CH284,0))))))</f>
        <v>0</v>
      </c>
      <c r="BE284" s="3">
        <f>IF(Inputs!$B$27&lt;&gt;"Ready","PENDING INPUTS",MIN((AY284+AZ284+BA284),IF(D284&gt;C284,IF(D284=0,0,BB284*C284/D284),BB284+BD284)))</f>
        <v>0</v>
      </c>
      <c r="BF284" s="3">
        <f>IF(Inputs!$B$27&lt;&gt;"Ready","PENDING INPUTS",MAX(0,(AY284+AZ284+BA284)-BE284))</f>
        <v>0</v>
      </c>
      <c r="BG284" s="3">
        <f>IF(Inputs!$B$27&lt;&gt;"Ready","PENDING INPUTS",BN283)</f>
        <v>0</v>
      </c>
      <c r="BH284" s="3">
        <f>IF(Inputs!$B$27&lt;&gt;"Ready","PENDING INPUTS",IF(A284&lt;=Inputs!$B$6,ROUND(BG284*Inputs!C20/12,2),0))</f>
        <v>0</v>
      </c>
      <c r="BI284" s="3">
        <f>IF(Inputs!$B$27&lt;&gt;"Ready","PENDING INPUTS",IF(AND(A284&lt;=Inputs!$B$6,BG284&gt;0),Inputs!G20,0))</f>
        <v>0</v>
      </c>
      <c r="BJ284" s="3">
        <f>IF(Inputs!$B$27&lt;&gt;"Ready","PENDING INPUTS",IF(A284&gt;Inputs!$B$6,0,MIN((BG284+BH284+BI284),IF(Inputs!H20=1,Inputs!D20,MAX(Inputs!F20,ROUND(BG284*Inputs!E20+BH284+BI284,2))))))</f>
        <v>0</v>
      </c>
      <c r="BK284">
        <f>IF(Inputs!$B$27&lt;&gt;"Ready","PENDING INPUTS",IF(BG284&lt;=0,99,1+IF(AND(K284&gt;0,OR(K284&lt;BG284,AND(K284=BG284,0&lt;6))),1,0)+IF(AND(S284&gt;0,OR(S284&lt;BG284,AND(S284=BG284,1&lt;6))),1,0)+IF(AND(AA284&gt;0,OR(AA284&lt;BG284,AND(AA284=BG284,2&lt;6))),1,0)+IF(AND(AI284&gt;0,OR(AI284&lt;BG284,AND(AI284=BG284,3&lt;6))),1,0)+IF(AND(AQ284&gt;0,OR(AQ284&lt;BG284,AND(AQ284=BG284,4&lt;6))),1,0)+IF(AND(AY284&gt;0,OR(AY284&lt;BG284,AND(AY284=BG284,5&lt;6))),1,0)+IF(AND(BO284&gt;0,OR(BO284&lt;BG284,AND(BO284=BG284,7&lt;6))),1,0)+IF(AND(BW284&gt;0,OR(BW284&lt;BG284,AND(BW284=BG284,8&lt;6))),1,0)+IF(AND(CE284&gt;0,OR(CE284&lt;BG284,AND(CE284=BG284,9&lt;6))),1,0)))</f>
        <v>99</v>
      </c>
      <c r="BL284" s="3">
        <f>IF(Inputs!$B$27&lt;&gt;"Ready","PENDING INPUTS",IF(A284&gt;Inputs!$B$6,0,MIN(MAX(0,(BG284+BH284+BI284)-BJ284),MAX(0,C284-D284-(IF(O284&lt;BK284,K284+L284+M284-N284,0)+IF(W284&lt;BK284,S284+T284+U284-V284,0)+IF(AE284&lt;BK284,AA284+AB284+AC284-AD284,0)+IF(AM284&lt;BK284,AI284+AJ284+AK284-AL284,0)+IF(AU284&lt;BK284,AQ284+AR284+AS284-AT284,0)+IF(BC284&lt;BK284,AY284+AZ284+BA284-BB284,0)+IF(BK284&lt;BK284,BG284+BH284+BI284-BJ284,0)+IF(BS284&lt;BK284,BO284+BP284+BQ284-BR284,0)+IF(CA284&lt;BK284,BW284+BX284+BY284-BZ284,0)+IF(CI284&lt;BK284,CE284+CF284+CG284-CH284,0))))))</f>
        <v>0</v>
      </c>
      <c r="BM284" s="3">
        <f>IF(Inputs!$B$27&lt;&gt;"Ready","PENDING INPUTS",MIN((BG284+BH284+BI284),IF(D284&gt;C284,IF(D284=0,0,BJ284*C284/D284),BJ284+BL284)))</f>
        <v>0</v>
      </c>
      <c r="BN284" s="3">
        <f>IF(Inputs!$B$27&lt;&gt;"Ready","PENDING INPUTS",MAX(0,(BG284+BH284+BI284)-BM284))</f>
        <v>0</v>
      </c>
      <c r="BO284" s="3">
        <f>IF(Inputs!$B$27&lt;&gt;"Ready","PENDING INPUTS",BV283)</f>
        <v>0</v>
      </c>
      <c r="BP284" s="3">
        <f>IF(Inputs!$B$27&lt;&gt;"Ready","PENDING INPUTS",IF(A284&lt;=Inputs!$B$6,ROUND(BO284*Inputs!C21/12,2),0))</f>
        <v>0</v>
      </c>
      <c r="BQ284" s="3">
        <f>IF(Inputs!$B$27&lt;&gt;"Ready","PENDING INPUTS",IF(AND(A284&lt;=Inputs!$B$6,BO284&gt;0),Inputs!G21,0))</f>
        <v>0</v>
      </c>
      <c r="BR284" s="3">
        <f>IF(Inputs!$B$27&lt;&gt;"Ready","PENDING INPUTS",IF(A284&gt;Inputs!$B$6,0,MIN((BO284+BP284+BQ284),IF(Inputs!H21=1,Inputs!D21,MAX(Inputs!F21,ROUND(BO284*Inputs!E21+BP284+BQ284,2))))))</f>
        <v>0</v>
      </c>
      <c r="BS284">
        <f>IF(Inputs!$B$27&lt;&gt;"Ready","PENDING INPUTS",IF(BO284&lt;=0,99,1+IF(AND(K284&gt;0,OR(K284&lt;BO284,AND(K284=BO284,0&lt;7))),1,0)+IF(AND(S284&gt;0,OR(S284&lt;BO284,AND(S284=BO284,1&lt;7))),1,0)+IF(AND(AA284&gt;0,OR(AA284&lt;BO284,AND(AA284=BO284,2&lt;7))),1,0)+IF(AND(AI284&gt;0,OR(AI284&lt;BO284,AND(AI284=BO284,3&lt;7))),1,0)+IF(AND(AQ284&gt;0,OR(AQ284&lt;BO284,AND(AQ284=BO284,4&lt;7))),1,0)+IF(AND(AY284&gt;0,OR(AY284&lt;BO284,AND(AY284=BO284,5&lt;7))),1,0)+IF(AND(BG284&gt;0,OR(BG284&lt;BO284,AND(BG284=BO284,6&lt;7))),1,0)+IF(AND(BW284&gt;0,OR(BW284&lt;BO284,AND(BW284=BO284,8&lt;7))),1,0)+IF(AND(CE284&gt;0,OR(CE284&lt;BO284,AND(CE284=BO284,9&lt;7))),1,0)))</f>
        <v>99</v>
      </c>
      <c r="BT284" s="3">
        <f>IF(Inputs!$B$27&lt;&gt;"Ready","PENDING INPUTS",IF(A284&gt;Inputs!$B$6,0,MIN(MAX(0,(BO284+BP284+BQ284)-BR284),MAX(0,C284-D284-(IF(O284&lt;BS284,K284+L284+M284-N284,0)+IF(W284&lt;BS284,S284+T284+U284-V284,0)+IF(AE284&lt;BS284,AA284+AB284+AC284-AD284,0)+IF(AM284&lt;BS284,AI284+AJ284+AK284-AL284,0)+IF(AU284&lt;BS284,AQ284+AR284+AS284-AT284,0)+IF(BC284&lt;BS284,AY284+AZ284+BA284-BB284,0)+IF(BK284&lt;BS284,BG284+BH284+BI284-BJ284,0)+IF(BS284&lt;BS284,BO284+BP284+BQ284-BR284,0)+IF(CA284&lt;BS284,BW284+BX284+BY284-BZ284,0)+IF(CI284&lt;BS284,CE284+CF284+CG284-CH284,0))))))</f>
        <v>0</v>
      </c>
      <c r="BU284" s="3">
        <f>IF(Inputs!$B$27&lt;&gt;"Ready","PENDING INPUTS",MIN((BO284+BP284+BQ284),IF(D284&gt;C284,IF(D284=0,0,BR284*C284/D284),BR284+BT284)))</f>
        <v>0</v>
      </c>
      <c r="BV284" s="3">
        <f>IF(Inputs!$B$27&lt;&gt;"Ready","PENDING INPUTS",MAX(0,(BO284+BP284+BQ284)-BU284))</f>
        <v>0</v>
      </c>
      <c r="BW284" s="3">
        <f>IF(Inputs!$B$27&lt;&gt;"Ready","PENDING INPUTS",CD283)</f>
        <v>0</v>
      </c>
      <c r="BX284" s="3">
        <f>IF(Inputs!$B$27&lt;&gt;"Ready","PENDING INPUTS",IF(A284&lt;=Inputs!$B$6,ROUND(BW284*Inputs!C22/12,2),0))</f>
        <v>0</v>
      </c>
      <c r="BY284" s="3">
        <f>IF(Inputs!$B$27&lt;&gt;"Ready","PENDING INPUTS",IF(AND(A284&lt;=Inputs!$B$6,BW284&gt;0),Inputs!G22,0))</f>
        <v>0</v>
      </c>
      <c r="BZ284" s="3">
        <f>IF(Inputs!$B$27&lt;&gt;"Ready","PENDING INPUTS",IF(A284&gt;Inputs!$B$6,0,MIN((BW284+BX284+BY284),IF(Inputs!H22=1,Inputs!D22,MAX(Inputs!F22,ROUND(BW284*Inputs!E22+BX284+BY284,2))))))</f>
        <v>0</v>
      </c>
      <c r="CA284">
        <f>IF(Inputs!$B$27&lt;&gt;"Ready","PENDING INPUTS",IF(BW284&lt;=0,99,1+IF(AND(K284&gt;0,OR(K284&lt;BW284,AND(K284=BW284,0&lt;8))),1,0)+IF(AND(S284&gt;0,OR(S284&lt;BW284,AND(S284=BW284,1&lt;8))),1,0)+IF(AND(AA284&gt;0,OR(AA284&lt;BW284,AND(AA284=BW284,2&lt;8))),1,0)+IF(AND(AI284&gt;0,OR(AI284&lt;BW284,AND(AI284=BW284,3&lt;8))),1,0)+IF(AND(AQ284&gt;0,OR(AQ284&lt;BW284,AND(AQ284=BW284,4&lt;8))),1,0)+IF(AND(AY284&gt;0,OR(AY284&lt;BW284,AND(AY284=BW284,5&lt;8))),1,0)+IF(AND(BG284&gt;0,OR(BG284&lt;BW284,AND(BG284=BW284,6&lt;8))),1,0)+IF(AND(BO284&gt;0,OR(BO284&lt;BW284,AND(BO284=BW284,7&lt;8))),1,0)+IF(AND(CE284&gt;0,OR(CE284&lt;BW284,AND(CE284=BW284,9&lt;8))),1,0)))</f>
        <v>99</v>
      </c>
      <c r="CB284" s="3">
        <f>IF(Inputs!$B$27&lt;&gt;"Ready","PENDING INPUTS",IF(A284&gt;Inputs!$B$6,0,MIN(MAX(0,(BW284+BX284+BY284)-BZ284),MAX(0,C284-D284-(IF(O284&lt;CA284,K284+L284+M284-N284,0)+IF(W284&lt;CA284,S284+T284+U284-V284,0)+IF(AE284&lt;CA284,AA284+AB284+AC284-AD284,0)+IF(AM284&lt;CA284,AI284+AJ284+AK284-AL284,0)+IF(AU284&lt;CA284,AQ284+AR284+AS284-AT284,0)+IF(BC284&lt;CA284,AY284+AZ284+BA284-BB284,0)+IF(BK284&lt;CA284,BG284+BH284+BI284-BJ284,0)+IF(BS284&lt;CA284,BO284+BP284+BQ284-BR284,0)+IF(CA284&lt;CA284,BW284+BX284+BY284-BZ284,0)+IF(CI284&lt;CA284,CE284+CF284+CG284-CH284,0))))))</f>
        <v>0</v>
      </c>
      <c r="CC284" s="3">
        <f>IF(Inputs!$B$27&lt;&gt;"Ready","PENDING INPUTS",MIN((BW284+BX284+BY284),IF(D284&gt;C284,IF(D284=0,0,BZ284*C284/D284),BZ284+CB284)))</f>
        <v>0</v>
      </c>
      <c r="CD284" s="3">
        <f>IF(Inputs!$B$27&lt;&gt;"Ready","PENDING INPUTS",MAX(0,(BW284+BX284+BY284)-CC284))</f>
        <v>0</v>
      </c>
      <c r="CE284" s="3">
        <f>IF(Inputs!$B$27&lt;&gt;"Ready","PENDING INPUTS",CL283)</f>
        <v>0</v>
      </c>
      <c r="CF284" s="3">
        <f>IF(Inputs!$B$27&lt;&gt;"Ready","PENDING INPUTS",IF(A284&lt;=Inputs!$B$6,ROUND(CE284*Inputs!C23/12,2),0))</f>
        <v>0</v>
      </c>
      <c r="CG284" s="3">
        <f>IF(Inputs!$B$27&lt;&gt;"Ready","PENDING INPUTS",IF(AND(A284&lt;=Inputs!$B$6,CE284&gt;0),Inputs!G23,0))</f>
        <v>0</v>
      </c>
      <c r="CH284" s="3">
        <f>IF(Inputs!$B$27&lt;&gt;"Ready","PENDING INPUTS",IF(A284&gt;Inputs!$B$6,0,MIN((CE284+CF284+CG284),IF(Inputs!H23=1,Inputs!D23,MAX(Inputs!F23,ROUND(CE284*Inputs!E23+CF284+CG284,2))))))</f>
        <v>0</v>
      </c>
      <c r="CI284">
        <f>IF(Inputs!$B$27&lt;&gt;"Ready","PENDING INPUTS",IF(CE284&lt;=0,99,1+IF(AND(K284&gt;0,OR(K284&lt;CE284,AND(K284=CE284,0&lt;9))),1,0)+IF(AND(S284&gt;0,OR(S284&lt;CE284,AND(S284=CE284,1&lt;9))),1,0)+IF(AND(AA284&gt;0,OR(AA284&lt;CE284,AND(AA284=CE284,2&lt;9))),1,0)+IF(AND(AI284&gt;0,OR(AI284&lt;CE284,AND(AI284=CE284,3&lt;9))),1,0)+IF(AND(AQ284&gt;0,OR(AQ284&lt;CE284,AND(AQ284=CE284,4&lt;9))),1,0)+IF(AND(AY284&gt;0,OR(AY284&lt;CE284,AND(AY284=CE284,5&lt;9))),1,0)+IF(AND(BG284&gt;0,OR(BG284&lt;CE284,AND(BG284=CE284,6&lt;9))),1,0)+IF(AND(BO284&gt;0,OR(BO284&lt;CE284,AND(BO284=CE284,7&lt;9))),1,0)+IF(AND(BW284&gt;0,OR(BW284&lt;CE284,AND(BW284=CE284,8&lt;9))),1,0)))</f>
        <v>99</v>
      </c>
      <c r="CJ284" s="3">
        <f>IF(Inputs!$B$27&lt;&gt;"Ready","PENDING INPUTS",IF(A284&gt;Inputs!$B$6,0,MIN(MAX(0,(CE284+CF284+CG284)-CH284),MAX(0,C284-D284-(IF(O284&lt;CI284,K284+L284+M284-N284,0)+IF(W284&lt;CI284,S284+T284+U284-V284,0)+IF(AE284&lt;CI284,AA284+AB284+AC284-AD284,0)+IF(AM284&lt;CI284,AI284+AJ284+AK284-AL284,0)+IF(AU284&lt;CI284,AQ284+AR284+AS284-AT284,0)+IF(BC284&lt;CI284,AY284+AZ284+BA284-BB284,0)+IF(BK284&lt;CI284,BG284+BH284+BI284-BJ284,0)+IF(BS284&lt;CI284,BO284+BP284+BQ284-BR284,0)+IF(CA284&lt;CI284,BW284+BX284+BY284-BZ284,0)+IF(CI284&lt;CI284,CE284+CF284+CG284-CH284,0))))))</f>
        <v>0</v>
      </c>
      <c r="CK284" s="3">
        <f>IF(Inputs!$B$27&lt;&gt;"Ready","PENDING INPUTS",MIN((CE284+CF284+CG284),IF(D284&gt;C284,IF(D284=0,0,CH284*C284/D284),CH284+CJ284)))</f>
        <v>0</v>
      </c>
      <c r="CL284" s="3">
        <f>IF(Inputs!$B$27&lt;&gt;"Ready","PENDING INPUTS",MAX(0,(CE284+CF284+CG284)-CK284))</f>
        <v>0</v>
      </c>
    </row>
    <row r="285" spans="1:90" ht="27.95" customHeight="1" x14ac:dyDescent="0.25">
      <c r="A285">
        <v>281</v>
      </c>
      <c r="B285" s="13">
        <f>IF(Inputs!$B$27&lt;&gt;"Ready","PENDING INPUTS",EDATE(Inputs!$B$5,A285-1))</f>
        <v>54820</v>
      </c>
      <c r="C285" s="3">
        <f>IF(Inputs!$B$27&lt;&gt;"Ready","PENDING INPUTS",IF(A285&lt;=Inputs!$B$6,MAX(0,Inputs!$B$4+IF(A285=Inputs!$B$7,Inputs!$B$8,0)+IF(A285=Inputs!$B$9,Inputs!$B$10,0)),0))</f>
        <v>0</v>
      </c>
      <c r="D285" s="3">
        <f>IF(Inputs!$B$27&lt;&gt;"Ready","PENDING INPUTS",SUM(N285,V285,AD285,AL285,AT285,BB285,BJ285,BR285,BZ285,CH285))</f>
        <v>0</v>
      </c>
      <c r="E285" s="3">
        <f>IF(Inputs!$B$27&lt;&gt;"Ready","PENDING INPUTS",MAX(0,D285-C285))</f>
        <v>0</v>
      </c>
      <c r="F285" s="3">
        <f>IF(Inputs!$B$27&lt;&gt;"Ready","PENDING INPUTS",SUM(Q285,Y285,AG285,AO285,AW285,BE285,BM285,BU285,CC285,CK285))</f>
        <v>0</v>
      </c>
      <c r="G285" s="3">
        <f>IF(Inputs!$B$27&lt;&gt;"Ready","PENDING INPUTS",SUM(L285,T285,AB285,AJ285,AR285,AZ285,BH285,BP285,BX285,CF285))</f>
        <v>0</v>
      </c>
      <c r="H285" s="3">
        <f>IF(Inputs!$B$27&lt;&gt;"Ready","PENDING INPUTS",SUM(M285,U285,AC285,AK285,AS285,BA285,BI285,BQ285,BY285,CG285))</f>
        <v>0</v>
      </c>
      <c r="I285" s="3">
        <f>IF(Inputs!$B$27&lt;&gt;"Ready","PENDING INPUTS",SUM(R285,Z285,AH285,AP285,AX285,BF285,BN285,BV285,CD285,CL285))</f>
        <v>0</v>
      </c>
      <c r="J285" t="str">
        <f>IF(Inputs!$B$27&lt;&gt;"Ready","PENDING INPUTS",IF(A285&gt;Inputs!$B$6,"Beyond horizon",IF(E285&gt;0.005,"MINIMUM SHORTFALL",IF(I285&lt;0.005,"Paid off","In progress"))))</f>
        <v>Beyond horizon</v>
      </c>
      <c r="K285" s="3">
        <f>IF(Inputs!$B$27&lt;&gt;"Ready","PENDING INPUTS",R284)</f>
        <v>0</v>
      </c>
      <c r="L285" s="3">
        <f>IF(Inputs!$B$27&lt;&gt;"Ready","PENDING INPUTS",IF(A285&lt;=Inputs!$B$6,ROUND(K285*Inputs!C14/12,2),0))</f>
        <v>0</v>
      </c>
      <c r="M285" s="3">
        <f>IF(Inputs!$B$27&lt;&gt;"Ready","PENDING INPUTS",IF(AND(A285&lt;=Inputs!$B$6,K285&gt;0),Inputs!G14,0))</f>
        <v>0</v>
      </c>
      <c r="N285" s="3">
        <f>IF(Inputs!$B$27&lt;&gt;"Ready","PENDING INPUTS",IF(A285&gt;Inputs!$B$6,0,MIN((K285+L285+M285),IF(Inputs!H14=1,Inputs!D14,MAX(Inputs!F14,ROUND(K285*Inputs!E14+L285+M285,2))))))</f>
        <v>0</v>
      </c>
      <c r="O285">
        <f>IF(Inputs!$B$27&lt;&gt;"Ready","PENDING INPUTS",IF(K285&lt;=0,99,1+IF(AND(S285&gt;0,OR(S285&lt;K285,AND(S285=K285,1&lt;0))),1,0)+IF(AND(AA285&gt;0,OR(AA285&lt;K285,AND(AA285=K285,2&lt;0))),1,0)+IF(AND(AI285&gt;0,OR(AI285&lt;K285,AND(AI285=K285,3&lt;0))),1,0)+IF(AND(AQ285&gt;0,OR(AQ285&lt;K285,AND(AQ285=K285,4&lt;0))),1,0)+IF(AND(AY285&gt;0,OR(AY285&lt;K285,AND(AY285=K285,5&lt;0))),1,0)+IF(AND(BG285&gt;0,OR(BG285&lt;K285,AND(BG285=K285,6&lt;0))),1,0)+IF(AND(BO285&gt;0,OR(BO285&lt;K285,AND(BO285=K285,7&lt;0))),1,0)+IF(AND(BW285&gt;0,OR(BW285&lt;K285,AND(BW285=K285,8&lt;0))),1,0)+IF(AND(CE285&gt;0,OR(CE285&lt;K285,AND(CE285=K285,9&lt;0))),1,0)))</f>
        <v>99</v>
      </c>
      <c r="P285" s="3">
        <f>IF(Inputs!$B$27&lt;&gt;"Ready","PENDING INPUTS",IF(A285&gt;Inputs!$B$6,0,MIN(MAX(0,(K285+L285+M285)-N285),MAX(0,C285-D285-(IF(O285&lt;O285,K285+L285+M285-N285,0)+IF(W285&lt;O285,S285+T285+U285-V285,0)+IF(AE285&lt;O285,AA285+AB285+AC285-AD285,0)+IF(AM285&lt;O285,AI285+AJ285+AK285-AL285,0)+IF(AU285&lt;O285,AQ285+AR285+AS285-AT285,0)+IF(BC285&lt;O285,AY285+AZ285+BA285-BB285,0)+IF(BK285&lt;O285,BG285+BH285+BI285-BJ285,0)+IF(BS285&lt;O285,BO285+BP285+BQ285-BR285,0)+IF(CA285&lt;O285,BW285+BX285+BY285-BZ285,0)+IF(CI285&lt;O285,CE285+CF285+CG285-CH285,0))))))</f>
        <v>0</v>
      </c>
      <c r="Q285" s="3">
        <f>IF(Inputs!$B$27&lt;&gt;"Ready","PENDING INPUTS",MIN((K285+L285+M285),IF(D285&gt;C285,IF(D285=0,0,N285*C285/D285),N285+P285)))</f>
        <v>0</v>
      </c>
      <c r="R285" s="3">
        <f>IF(Inputs!$B$27&lt;&gt;"Ready","PENDING INPUTS",MAX(0,(K285+L285+M285)-Q285))</f>
        <v>0</v>
      </c>
      <c r="S285" s="3">
        <f>IF(Inputs!$B$27&lt;&gt;"Ready","PENDING INPUTS",Z284)</f>
        <v>0</v>
      </c>
      <c r="T285" s="3">
        <f>IF(Inputs!$B$27&lt;&gt;"Ready","PENDING INPUTS",IF(A285&lt;=Inputs!$B$6,ROUND(S285*Inputs!C15/12,2),0))</f>
        <v>0</v>
      </c>
      <c r="U285" s="3">
        <f>IF(Inputs!$B$27&lt;&gt;"Ready","PENDING INPUTS",IF(AND(A285&lt;=Inputs!$B$6,S285&gt;0),Inputs!G15,0))</f>
        <v>0</v>
      </c>
      <c r="V285" s="3">
        <f>IF(Inputs!$B$27&lt;&gt;"Ready","PENDING INPUTS",IF(A285&gt;Inputs!$B$6,0,MIN((S285+T285+U285),IF(Inputs!H15=1,Inputs!D15,MAX(Inputs!F15,ROUND(S285*Inputs!E15+T285+U285,2))))))</f>
        <v>0</v>
      </c>
      <c r="W285">
        <f>IF(Inputs!$B$27&lt;&gt;"Ready","PENDING INPUTS",IF(S285&lt;=0,99,1+IF(AND(K285&gt;0,OR(K285&lt;S285,AND(K285=S285,0&lt;1))),1,0)+IF(AND(AA285&gt;0,OR(AA285&lt;S285,AND(AA285=S285,2&lt;1))),1,0)+IF(AND(AI285&gt;0,OR(AI285&lt;S285,AND(AI285=S285,3&lt;1))),1,0)+IF(AND(AQ285&gt;0,OR(AQ285&lt;S285,AND(AQ285=S285,4&lt;1))),1,0)+IF(AND(AY285&gt;0,OR(AY285&lt;S285,AND(AY285=S285,5&lt;1))),1,0)+IF(AND(BG285&gt;0,OR(BG285&lt;S285,AND(BG285=S285,6&lt;1))),1,0)+IF(AND(BO285&gt;0,OR(BO285&lt;S285,AND(BO285=S285,7&lt;1))),1,0)+IF(AND(BW285&gt;0,OR(BW285&lt;S285,AND(BW285=S285,8&lt;1))),1,0)+IF(AND(CE285&gt;0,OR(CE285&lt;S285,AND(CE285=S285,9&lt;1))),1,0)))</f>
        <v>99</v>
      </c>
      <c r="X285" s="3">
        <f>IF(Inputs!$B$27&lt;&gt;"Ready","PENDING INPUTS",IF(A285&gt;Inputs!$B$6,0,MIN(MAX(0,(S285+T285+U285)-V285),MAX(0,C285-D285-(IF(O285&lt;W285,K285+L285+M285-N285,0)+IF(W285&lt;W285,S285+T285+U285-V285,0)+IF(AE285&lt;W285,AA285+AB285+AC285-AD285,0)+IF(AM285&lt;W285,AI285+AJ285+AK285-AL285,0)+IF(AU285&lt;W285,AQ285+AR285+AS285-AT285,0)+IF(BC285&lt;W285,AY285+AZ285+BA285-BB285,0)+IF(BK285&lt;W285,BG285+BH285+BI285-BJ285,0)+IF(BS285&lt;W285,BO285+BP285+BQ285-BR285,0)+IF(CA285&lt;W285,BW285+BX285+BY285-BZ285,0)+IF(CI285&lt;W285,CE285+CF285+CG285-CH285,0))))))</f>
        <v>0</v>
      </c>
      <c r="Y285" s="3">
        <f>IF(Inputs!$B$27&lt;&gt;"Ready","PENDING INPUTS",MIN((S285+T285+U285),IF(D285&gt;C285,IF(D285=0,0,V285*C285/D285),V285+X285)))</f>
        <v>0</v>
      </c>
      <c r="Z285" s="3">
        <f>IF(Inputs!$B$27&lt;&gt;"Ready","PENDING INPUTS",MAX(0,(S285+T285+U285)-Y285))</f>
        <v>0</v>
      </c>
      <c r="AA285" s="3">
        <f>IF(Inputs!$B$27&lt;&gt;"Ready","PENDING INPUTS",AH284)</f>
        <v>0</v>
      </c>
      <c r="AB285" s="3">
        <f>IF(Inputs!$B$27&lt;&gt;"Ready","PENDING INPUTS",IF(A285&lt;=Inputs!$B$6,ROUND(AA285*Inputs!C16/12,2),0))</f>
        <v>0</v>
      </c>
      <c r="AC285" s="3">
        <f>IF(Inputs!$B$27&lt;&gt;"Ready","PENDING INPUTS",IF(AND(A285&lt;=Inputs!$B$6,AA285&gt;0),Inputs!G16,0))</f>
        <v>0</v>
      </c>
      <c r="AD285" s="3">
        <f>IF(Inputs!$B$27&lt;&gt;"Ready","PENDING INPUTS",IF(A285&gt;Inputs!$B$6,0,MIN((AA285+AB285+AC285),IF(Inputs!H16=1,Inputs!D16,MAX(Inputs!F16,ROUND(AA285*Inputs!E16+AB285+AC285,2))))))</f>
        <v>0</v>
      </c>
      <c r="AE285">
        <f>IF(Inputs!$B$27&lt;&gt;"Ready","PENDING INPUTS",IF(AA285&lt;=0,99,1+IF(AND(K285&gt;0,OR(K285&lt;AA285,AND(K285=AA285,0&lt;2))),1,0)+IF(AND(S285&gt;0,OR(S285&lt;AA285,AND(S285=AA285,1&lt;2))),1,0)+IF(AND(AI285&gt;0,OR(AI285&lt;AA285,AND(AI285=AA285,3&lt;2))),1,0)+IF(AND(AQ285&gt;0,OR(AQ285&lt;AA285,AND(AQ285=AA285,4&lt;2))),1,0)+IF(AND(AY285&gt;0,OR(AY285&lt;AA285,AND(AY285=AA285,5&lt;2))),1,0)+IF(AND(BG285&gt;0,OR(BG285&lt;AA285,AND(BG285=AA285,6&lt;2))),1,0)+IF(AND(BO285&gt;0,OR(BO285&lt;AA285,AND(BO285=AA285,7&lt;2))),1,0)+IF(AND(BW285&gt;0,OR(BW285&lt;AA285,AND(BW285=AA285,8&lt;2))),1,0)+IF(AND(CE285&gt;0,OR(CE285&lt;AA285,AND(CE285=AA285,9&lt;2))),1,0)))</f>
        <v>99</v>
      </c>
      <c r="AF285" s="3">
        <f>IF(Inputs!$B$27&lt;&gt;"Ready","PENDING INPUTS",IF(A285&gt;Inputs!$B$6,0,MIN(MAX(0,(AA285+AB285+AC285)-AD285),MAX(0,C285-D285-(IF(O285&lt;AE285,K285+L285+M285-N285,0)+IF(W285&lt;AE285,S285+T285+U285-V285,0)+IF(AE285&lt;AE285,AA285+AB285+AC285-AD285,0)+IF(AM285&lt;AE285,AI285+AJ285+AK285-AL285,0)+IF(AU285&lt;AE285,AQ285+AR285+AS285-AT285,0)+IF(BC285&lt;AE285,AY285+AZ285+BA285-BB285,0)+IF(BK285&lt;AE285,BG285+BH285+BI285-BJ285,0)+IF(BS285&lt;AE285,BO285+BP285+BQ285-BR285,0)+IF(CA285&lt;AE285,BW285+BX285+BY285-BZ285,0)+IF(CI285&lt;AE285,CE285+CF285+CG285-CH285,0))))))</f>
        <v>0</v>
      </c>
      <c r="AG285" s="3">
        <f>IF(Inputs!$B$27&lt;&gt;"Ready","PENDING INPUTS",MIN((AA285+AB285+AC285),IF(D285&gt;C285,IF(D285=0,0,AD285*C285/D285),AD285+AF285)))</f>
        <v>0</v>
      </c>
      <c r="AH285" s="3">
        <f>IF(Inputs!$B$27&lt;&gt;"Ready","PENDING INPUTS",MAX(0,(AA285+AB285+AC285)-AG285))</f>
        <v>0</v>
      </c>
      <c r="AI285" s="3">
        <f>IF(Inputs!$B$27&lt;&gt;"Ready","PENDING INPUTS",AP284)</f>
        <v>0</v>
      </c>
      <c r="AJ285" s="3">
        <f>IF(Inputs!$B$27&lt;&gt;"Ready","PENDING INPUTS",IF(A285&lt;=Inputs!$B$6,ROUND(AI285*Inputs!C17/12,2),0))</f>
        <v>0</v>
      </c>
      <c r="AK285" s="3">
        <f>IF(Inputs!$B$27&lt;&gt;"Ready","PENDING INPUTS",IF(AND(A285&lt;=Inputs!$B$6,AI285&gt;0),Inputs!G17,0))</f>
        <v>0</v>
      </c>
      <c r="AL285" s="3">
        <f>IF(Inputs!$B$27&lt;&gt;"Ready","PENDING INPUTS",IF(A285&gt;Inputs!$B$6,0,MIN((AI285+AJ285+AK285),IF(Inputs!H17=1,Inputs!D17,MAX(Inputs!F17,ROUND(AI285*Inputs!E17+AJ285+AK285,2))))))</f>
        <v>0</v>
      </c>
      <c r="AM285">
        <f>IF(Inputs!$B$27&lt;&gt;"Ready","PENDING INPUTS",IF(AI285&lt;=0,99,1+IF(AND(K285&gt;0,OR(K285&lt;AI285,AND(K285=AI285,0&lt;3))),1,0)+IF(AND(S285&gt;0,OR(S285&lt;AI285,AND(S285=AI285,1&lt;3))),1,0)+IF(AND(AA285&gt;0,OR(AA285&lt;AI285,AND(AA285=AI285,2&lt;3))),1,0)+IF(AND(AQ285&gt;0,OR(AQ285&lt;AI285,AND(AQ285=AI285,4&lt;3))),1,0)+IF(AND(AY285&gt;0,OR(AY285&lt;AI285,AND(AY285=AI285,5&lt;3))),1,0)+IF(AND(BG285&gt;0,OR(BG285&lt;AI285,AND(BG285=AI285,6&lt;3))),1,0)+IF(AND(BO285&gt;0,OR(BO285&lt;AI285,AND(BO285=AI285,7&lt;3))),1,0)+IF(AND(BW285&gt;0,OR(BW285&lt;AI285,AND(BW285=AI285,8&lt;3))),1,0)+IF(AND(CE285&gt;0,OR(CE285&lt;AI285,AND(CE285=AI285,9&lt;3))),1,0)))</f>
        <v>99</v>
      </c>
      <c r="AN285" s="3">
        <f>IF(Inputs!$B$27&lt;&gt;"Ready","PENDING INPUTS",IF(A285&gt;Inputs!$B$6,0,MIN(MAX(0,(AI285+AJ285+AK285)-AL285),MAX(0,C285-D285-(IF(O285&lt;AM285,K285+L285+M285-N285,0)+IF(W285&lt;AM285,S285+T285+U285-V285,0)+IF(AE285&lt;AM285,AA285+AB285+AC285-AD285,0)+IF(AM285&lt;AM285,AI285+AJ285+AK285-AL285,0)+IF(AU285&lt;AM285,AQ285+AR285+AS285-AT285,0)+IF(BC285&lt;AM285,AY285+AZ285+BA285-BB285,0)+IF(BK285&lt;AM285,BG285+BH285+BI285-BJ285,0)+IF(BS285&lt;AM285,BO285+BP285+BQ285-BR285,0)+IF(CA285&lt;AM285,BW285+BX285+BY285-BZ285,0)+IF(CI285&lt;AM285,CE285+CF285+CG285-CH285,0))))))</f>
        <v>0</v>
      </c>
      <c r="AO285" s="3">
        <f>IF(Inputs!$B$27&lt;&gt;"Ready","PENDING INPUTS",MIN((AI285+AJ285+AK285),IF(D285&gt;C285,IF(D285=0,0,AL285*C285/D285),AL285+AN285)))</f>
        <v>0</v>
      </c>
      <c r="AP285" s="3">
        <f>IF(Inputs!$B$27&lt;&gt;"Ready","PENDING INPUTS",MAX(0,(AI285+AJ285+AK285)-AO285))</f>
        <v>0</v>
      </c>
      <c r="AQ285" s="3">
        <f>IF(Inputs!$B$27&lt;&gt;"Ready","PENDING INPUTS",AX284)</f>
        <v>0</v>
      </c>
      <c r="AR285" s="3">
        <f>IF(Inputs!$B$27&lt;&gt;"Ready","PENDING INPUTS",IF(A285&lt;=Inputs!$B$6,ROUND(AQ285*Inputs!C18/12,2),0))</f>
        <v>0</v>
      </c>
      <c r="AS285" s="3">
        <f>IF(Inputs!$B$27&lt;&gt;"Ready","PENDING INPUTS",IF(AND(A285&lt;=Inputs!$B$6,AQ285&gt;0),Inputs!G18,0))</f>
        <v>0</v>
      </c>
      <c r="AT285" s="3">
        <f>IF(Inputs!$B$27&lt;&gt;"Ready","PENDING INPUTS",IF(A285&gt;Inputs!$B$6,0,MIN((AQ285+AR285+AS285),IF(Inputs!H18=1,Inputs!D18,MAX(Inputs!F18,ROUND(AQ285*Inputs!E18+AR285+AS285,2))))))</f>
        <v>0</v>
      </c>
      <c r="AU285">
        <f>IF(Inputs!$B$27&lt;&gt;"Ready","PENDING INPUTS",IF(AQ285&lt;=0,99,1+IF(AND(K285&gt;0,OR(K285&lt;AQ285,AND(K285=AQ285,0&lt;4))),1,0)+IF(AND(S285&gt;0,OR(S285&lt;AQ285,AND(S285=AQ285,1&lt;4))),1,0)+IF(AND(AA285&gt;0,OR(AA285&lt;AQ285,AND(AA285=AQ285,2&lt;4))),1,0)+IF(AND(AI285&gt;0,OR(AI285&lt;AQ285,AND(AI285=AQ285,3&lt;4))),1,0)+IF(AND(AY285&gt;0,OR(AY285&lt;AQ285,AND(AY285=AQ285,5&lt;4))),1,0)+IF(AND(BG285&gt;0,OR(BG285&lt;AQ285,AND(BG285=AQ285,6&lt;4))),1,0)+IF(AND(BO285&gt;0,OR(BO285&lt;AQ285,AND(BO285=AQ285,7&lt;4))),1,0)+IF(AND(BW285&gt;0,OR(BW285&lt;AQ285,AND(BW285=AQ285,8&lt;4))),1,0)+IF(AND(CE285&gt;0,OR(CE285&lt;AQ285,AND(CE285=AQ285,9&lt;4))),1,0)))</f>
        <v>99</v>
      </c>
      <c r="AV285" s="3">
        <f>IF(Inputs!$B$27&lt;&gt;"Ready","PENDING INPUTS",IF(A285&gt;Inputs!$B$6,0,MIN(MAX(0,(AQ285+AR285+AS285)-AT285),MAX(0,C285-D285-(IF(O285&lt;AU285,K285+L285+M285-N285,0)+IF(W285&lt;AU285,S285+T285+U285-V285,0)+IF(AE285&lt;AU285,AA285+AB285+AC285-AD285,0)+IF(AM285&lt;AU285,AI285+AJ285+AK285-AL285,0)+IF(AU285&lt;AU285,AQ285+AR285+AS285-AT285,0)+IF(BC285&lt;AU285,AY285+AZ285+BA285-BB285,0)+IF(BK285&lt;AU285,BG285+BH285+BI285-BJ285,0)+IF(BS285&lt;AU285,BO285+BP285+BQ285-BR285,0)+IF(CA285&lt;AU285,BW285+BX285+BY285-BZ285,0)+IF(CI285&lt;AU285,CE285+CF285+CG285-CH285,0))))))</f>
        <v>0</v>
      </c>
      <c r="AW285" s="3">
        <f>IF(Inputs!$B$27&lt;&gt;"Ready","PENDING INPUTS",MIN((AQ285+AR285+AS285),IF(D285&gt;C285,IF(D285=0,0,AT285*C285/D285),AT285+AV285)))</f>
        <v>0</v>
      </c>
      <c r="AX285" s="3">
        <f>IF(Inputs!$B$27&lt;&gt;"Ready","PENDING INPUTS",MAX(0,(AQ285+AR285+AS285)-AW285))</f>
        <v>0</v>
      </c>
      <c r="AY285" s="3">
        <f>IF(Inputs!$B$27&lt;&gt;"Ready","PENDING INPUTS",BF284)</f>
        <v>0</v>
      </c>
      <c r="AZ285" s="3">
        <f>IF(Inputs!$B$27&lt;&gt;"Ready","PENDING INPUTS",IF(A285&lt;=Inputs!$B$6,ROUND(AY285*Inputs!C19/12,2),0))</f>
        <v>0</v>
      </c>
      <c r="BA285" s="3">
        <f>IF(Inputs!$B$27&lt;&gt;"Ready","PENDING INPUTS",IF(AND(A285&lt;=Inputs!$B$6,AY285&gt;0),Inputs!G19,0))</f>
        <v>0</v>
      </c>
      <c r="BB285" s="3">
        <f>IF(Inputs!$B$27&lt;&gt;"Ready","PENDING INPUTS",IF(A285&gt;Inputs!$B$6,0,MIN((AY285+AZ285+BA285),IF(Inputs!H19=1,Inputs!D19,MAX(Inputs!F19,ROUND(AY285*Inputs!E19+AZ285+BA285,2))))))</f>
        <v>0</v>
      </c>
      <c r="BC285">
        <f>IF(Inputs!$B$27&lt;&gt;"Ready","PENDING INPUTS",IF(AY285&lt;=0,99,1+IF(AND(K285&gt;0,OR(K285&lt;AY285,AND(K285=AY285,0&lt;5))),1,0)+IF(AND(S285&gt;0,OR(S285&lt;AY285,AND(S285=AY285,1&lt;5))),1,0)+IF(AND(AA285&gt;0,OR(AA285&lt;AY285,AND(AA285=AY285,2&lt;5))),1,0)+IF(AND(AI285&gt;0,OR(AI285&lt;AY285,AND(AI285=AY285,3&lt;5))),1,0)+IF(AND(AQ285&gt;0,OR(AQ285&lt;AY285,AND(AQ285=AY285,4&lt;5))),1,0)+IF(AND(BG285&gt;0,OR(BG285&lt;AY285,AND(BG285=AY285,6&lt;5))),1,0)+IF(AND(BO285&gt;0,OR(BO285&lt;AY285,AND(BO285=AY285,7&lt;5))),1,0)+IF(AND(BW285&gt;0,OR(BW285&lt;AY285,AND(BW285=AY285,8&lt;5))),1,0)+IF(AND(CE285&gt;0,OR(CE285&lt;AY285,AND(CE285=AY285,9&lt;5))),1,0)))</f>
        <v>99</v>
      </c>
      <c r="BD285" s="3">
        <f>IF(Inputs!$B$27&lt;&gt;"Ready","PENDING INPUTS",IF(A285&gt;Inputs!$B$6,0,MIN(MAX(0,(AY285+AZ285+BA285)-BB285),MAX(0,C285-D285-(IF(O285&lt;BC285,K285+L285+M285-N285,0)+IF(W285&lt;BC285,S285+T285+U285-V285,0)+IF(AE285&lt;BC285,AA285+AB285+AC285-AD285,0)+IF(AM285&lt;BC285,AI285+AJ285+AK285-AL285,0)+IF(AU285&lt;BC285,AQ285+AR285+AS285-AT285,0)+IF(BC285&lt;BC285,AY285+AZ285+BA285-BB285,0)+IF(BK285&lt;BC285,BG285+BH285+BI285-BJ285,0)+IF(BS285&lt;BC285,BO285+BP285+BQ285-BR285,0)+IF(CA285&lt;BC285,BW285+BX285+BY285-BZ285,0)+IF(CI285&lt;BC285,CE285+CF285+CG285-CH285,0))))))</f>
        <v>0</v>
      </c>
      <c r="BE285" s="3">
        <f>IF(Inputs!$B$27&lt;&gt;"Ready","PENDING INPUTS",MIN((AY285+AZ285+BA285),IF(D285&gt;C285,IF(D285=0,0,BB285*C285/D285),BB285+BD285)))</f>
        <v>0</v>
      </c>
      <c r="BF285" s="3">
        <f>IF(Inputs!$B$27&lt;&gt;"Ready","PENDING INPUTS",MAX(0,(AY285+AZ285+BA285)-BE285))</f>
        <v>0</v>
      </c>
      <c r="BG285" s="3">
        <f>IF(Inputs!$B$27&lt;&gt;"Ready","PENDING INPUTS",BN284)</f>
        <v>0</v>
      </c>
      <c r="BH285" s="3">
        <f>IF(Inputs!$B$27&lt;&gt;"Ready","PENDING INPUTS",IF(A285&lt;=Inputs!$B$6,ROUND(BG285*Inputs!C20/12,2),0))</f>
        <v>0</v>
      </c>
      <c r="BI285" s="3">
        <f>IF(Inputs!$B$27&lt;&gt;"Ready","PENDING INPUTS",IF(AND(A285&lt;=Inputs!$B$6,BG285&gt;0),Inputs!G20,0))</f>
        <v>0</v>
      </c>
      <c r="BJ285" s="3">
        <f>IF(Inputs!$B$27&lt;&gt;"Ready","PENDING INPUTS",IF(A285&gt;Inputs!$B$6,0,MIN((BG285+BH285+BI285),IF(Inputs!H20=1,Inputs!D20,MAX(Inputs!F20,ROUND(BG285*Inputs!E20+BH285+BI285,2))))))</f>
        <v>0</v>
      </c>
      <c r="BK285">
        <f>IF(Inputs!$B$27&lt;&gt;"Ready","PENDING INPUTS",IF(BG285&lt;=0,99,1+IF(AND(K285&gt;0,OR(K285&lt;BG285,AND(K285=BG285,0&lt;6))),1,0)+IF(AND(S285&gt;0,OR(S285&lt;BG285,AND(S285=BG285,1&lt;6))),1,0)+IF(AND(AA285&gt;0,OR(AA285&lt;BG285,AND(AA285=BG285,2&lt;6))),1,0)+IF(AND(AI285&gt;0,OR(AI285&lt;BG285,AND(AI285=BG285,3&lt;6))),1,0)+IF(AND(AQ285&gt;0,OR(AQ285&lt;BG285,AND(AQ285=BG285,4&lt;6))),1,0)+IF(AND(AY285&gt;0,OR(AY285&lt;BG285,AND(AY285=BG285,5&lt;6))),1,0)+IF(AND(BO285&gt;0,OR(BO285&lt;BG285,AND(BO285=BG285,7&lt;6))),1,0)+IF(AND(BW285&gt;0,OR(BW285&lt;BG285,AND(BW285=BG285,8&lt;6))),1,0)+IF(AND(CE285&gt;0,OR(CE285&lt;BG285,AND(CE285=BG285,9&lt;6))),1,0)))</f>
        <v>99</v>
      </c>
      <c r="BL285" s="3">
        <f>IF(Inputs!$B$27&lt;&gt;"Ready","PENDING INPUTS",IF(A285&gt;Inputs!$B$6,0,MIN(MAX(0,(BG285+BH285+BI285)-BJ285),MAX(0,C285-D285-(IF(O285&lt;BK285,K285+L285+M285-N285,0)+IF(W285&lt;BK285,S285+T285+U285-V285,0)+IF(AE285&lt;BK285,AA285+AB285+AC285-AD285,0)+IF(AM285&lt;BK285,AI285+AJ285+AK285-AL285,0)+IF(AU285&lt;BK285,AQ285+AR285+AS285-AT285,0)+IF(BC285&lt;BK285,AY285+AZ285+BA285-BB285,0)+IF(BK285&lt;BK285,BG285+BH285+BI285-BJ285,0)+IF(BS285&lt;BK285,BO285+BP285+BQ285-BR285,0)+IF(CA285&lt;BK285,BW285+BX285+BY285-BZ285,0)+IF(CI285&lt;BK285,CE285+CF285+CG285-CH285,0))))))</f>
        <v>0</v>
      </c>
      <c r="BM285" s="3">
        <f>IF(Inputs!$B$27&lt;&gt;"Ready","PENDING INPUTS",MIN((BG285+BH285+BI285),IF(D285&gt;C285,IF(D285=0,0,BJ285*C285/D285),BJ285+BL285)))</f>
        <v>0</v>
      </c>
      <c r="BN285" s="3">
        <f>IF(Inputs!$B$27&lt;&gt;"Ready","PENDING INPUTS",MAX(0,(BG285+BH285+BI285)-BM285))</f>
        <v>0</v>
      </c>
      <c r="BO285" s="3">
        <f>IF(Inputs!$B$27&lt;&gt;"Ready","PENDING INPUTS",BV284)</f>
        <v>0</v>
      </c>
      <c r="BP285" s="3">
        <f>IF(Inputs!$B$27&lt;&gt;"Ready","PENDING INPUTS",IF(A285&lt;=Inputs!$B$6,ROUND(BO285*Inputs!C21/12,2),0))</f>
        <v>0</v>
      </c>
      <c r="BQ285" s="3">
        <f>IF(Inputs!$B$27&lt;&gt;"Ready","PENDING INPUTS",IF(AND(A285&lt;=Inputs!$B$6,BO285&gt;0),Inputs!G21,0))</f>
        <v>0</v>
      </c>
      <c r="BR285" s="3">
        <f>IF(Inputs!$B$27&lt;&gt;"Ready","PENDING INPUTS",IF(A285&gt;Inputs!$B$6,0,MIN((BO285+BP285+BQ285),IF(Inputs!H21=1,Inputs!D21,MAX(Inputs!F21,ROUND(BO285*Inputs!E21+BP285+BQ285,2))))))</f>
        <v>0</v>
      </c>
      <c r="BS285">
        <f>IF(Inputs!$B$27&lt;&gt;"Ready","PENDING INPUTS",IF(BO285&lt;=0,99,1+IF(AND(K285&gt;0,OR(K285&lt;BO285,AND(K285=BO285,0&lt;7))),1,0)+IF(AND(S285&gt;0,OR(S285&lt;BO285,AND(S285=BO285,1&lt;7))),1,0)+IF(AND(AA285&gt;0,OR(AA285&lt;BO285,AND(AA285=BO285,2&lt;7))),1,0)+IF(AND(AI285&gt;0,OR(AI285&lt;BO285,AND(AI285=BO285,3&lt;7))),1,0)+IF(AND(AQ285&gt;0,OR(AQ285&lt;BO285,AND(AQ285=BO285,4&lt;7))),1,0)+IF(AND(AY285&gt;0,OR(AY285&lt;BO285,AND(AY285=BO285,5&lt;7))),1,0)+IF(AND(BG285&gt;0,OR(BG285&lt;BO285,AND(BG285=BO285,6&lt;7))),1,0)+IF(AND(BW285&gt;0,OR(BW285&lt;BO285,AND(BW285=BO285,8&lt;7))),1,0)+IF(AND(CE285&gt;0,OR(CE285&lt;BO285,AND(CE285=BO285,9&lt;7))),1,0)))</f>
        <v>99</v>
      </c>
      <c r="BT285" s="3">
        <f>IF(Inputs!$B$27&lt;&gt;"Ready","PENDING INPUTS",IF(A285&gt;Inputs!$B$6,0,MIN(MAX(0,(BO285+BP285+BQ285)-BR285),MAX(0,C285-D285-(IF(O285&lt;BS285,K285+L285+M285-N285,0)+IF(W285&lt;BS285,S285+T285+U285-V285,0)+IF(AE285&lt;BS285,AA285+AB285+AC285-AD285,0)+IF(AM285&lt;BS285,AI285+AJ285+AK285-AL285,0)+IF(AU285&lt;BS285,AQ285+AR285+AS285-AT285,0)+IF(BC285&lt;BS285,AY285+AZ285+BA285-BB285,0)+IF(BK285&lt;BS285,BG285+BH285+BI285-BJ285,0)+IF(BS285&lt;BS285,BO285+BP285+BQ285-BR285,0)+IF(CA285&lt;BS285,BW285+BX285+BY285-BZ285,0)+IF(CI285&lt;BS285,CE285+CF285+CG285-CH285,0))))))</f>
        <v>0</v>
      </c>
      <c r="BU285" s="3">
        <f>IF(Inputs!$B$27&lt;&gt;"Ready","PENDING INPUTS",MIN((BO285+BP285+BQ285),IF(D285&gt;C285,IF(D285=0,0,BR285*C285/D285),BR285+BT285)))</f>
        <v>0</v>
      </c>
      <c r="BV285" s="3">
        <f>IF(Inputs!$B$27&lt;&gt;"Ready","PENDING INPUTS",MAX(0,(BO285+BP285+BQ285)-BU285))</f>
        <v>0</v>
      </c>
      <c r="BW285" s="3">
        <f>IF(Inputs!$B$27&lt;&gt;"Ready","PENDING INPUTS",CD284)</f>
        <v>0</v>
      </c>
      <c r="BX285" s="3">
        <f>IF(Inputs!$B$27&lt;&gt;"Ready","PENDING INPUTS",IF(A285&lt;=Inputs!$B$6,ROUND(BW285*Inputs!C22/12,2),0))</f>
        <v>0</v>
      </c>
      <c r="BY285" s="3">
        <f>IF(Inputs!$B$27&lt;&gt;"Ready","PENDING INPUTS",IF(AND(A285&lt;=Inputs!$B$6,BW285&gt;0),Inputs!G22,0))</f>
        <v>0</v>
      </c>
      <c r="BZ285" s="3">
        <f>IF(Inputs!$B$27&lt;&gt;"Ready","PENDING INPUTS",IF(A285&gt;Inputs!$B$6,0,MIN((BW285+BX285+BY285),IF(Inputs!H22=1,Inputs!D22,MAX(Inputs!F22,ROUND(BW285*Inputs!E22+BX285+BY285,2))))))</f>
        <v>0</v>
      </c>
      <c r="CA285">
        <f>IF(Inputs!$B$27&lt;&gt;"Ready","PENDING INPUTS",IF(BW285&lt;=0,99,1+IF(AND(K285&gt;0,OR(K285&lt;BW285,AND(K285=BW285,0&lt;8))),1,0)+IF(AND(S285&gt;0,OR(S285&lt;BW285,AND(S285=BW285,1&lt;8))),1,0)+IF(AND(AA285&gt;0,OR(AA285&lt;BW285,AND(AA285=BW285,2&lt;8))),1,0)+IF(AND(AI285&gt;0,OR(AI285&lt;BW285,AND(AI285=BW285,3&lt;8))),1,0)+IF(AND(AQ285&gt;0,OR(AQ285&lt;BW285,AND(AQ285=BW285,4&lt;8))),1,0)+IF(AND(AY285&gt;0,OR(AY285&lt;BW285,AND(AY285=BW285,5&lt;8))),1,0)+IF(AND(BG285&gt;0,OR(BG285&lt;BW285,AND(BG285=BW285,6&lt;8))),1,0)+IF(AND(BO285&gt;0,OR(BO285&lt;BW285,AND(BO285=BW285,7&lt;8))),1,0)+IF(AND(CE285&gt;0,OR(CE285&lt;BW285,AND(CE285=BW285,9&lt;8))),1,0)))</f>
        <v>99</v>
      </c>
      <c r="CB285" s="3">
        <f>IF(Inputs!$B$27&lt;&gt;"Ready","PENDING INPUTS",IF(A285&gt;Inputs!$B$6,0,MIN(MAX(0,(BW285+BX285+BY285)-BZ285),MAX(0,C285-D285-(IF(O285&lt;CA285,K285+L285+M285-N285,0)+IF(W285&lt;CA285,S285+T285+U285-V285,0)+IF(AE285&lt;CA285,AA285+AB285+AC285-AD285,0)+IF(AM285&lt;CA285,AI285+AJ285+AK285-AL285,0)+IF(AU285&lt;CA285,AQ285+AR285+AS285-AT285,0)+IF(BC285&lt;CA285,AY285+AZ285+BA285-BB285,0)+IF(BK285&lt;CA285,BG285+BH285+BI285-BJ285,0)+IF(BS285&lt;CA285,BO285+BP285+BQ285-BR285,0)+IF(CA285&lt;CA285,BW285+BX285+BY285-BZ285,0)+IF(CI285&lt;CA285,CE285+CF285+CG285-CH285,0))))))</f>
        <v>0</v>
      </c>
      <c r="CC285" s="3">
        <f>IF(Inputs!$B$27&lt;&gt;"Ready","PENDING INPUTS",MIN((BW285+BX285+BY285),IF(D285&gt;C285,IF(D285=0,0,BZ285*C285/D285),BZ285+CB285)))</f>
        <v>0</v>
      </c>
      <c r="CD285" s="3">
        <f>IF(Inputs!$B$27&lt;&gt;"Ready","PENDING INPUTS",MAX(0,(BW285+BX285+BY285)-CC285))</f>
        <v>0</v>
      </c>
      <c r="CE285" s="3">
        <f>IF(Inputs!$B$27&lt;&gt;"Ready","PENDING INPUTS",CL284)</f>
        <v>0</v>
      </c>
      <c r="CF285" s="3">
        <f>IF(Inputs!$B$27&lt;&gt;"Ready","PENDING INPUTS",IF(A285&lt;=Inputs!$B$6,ROUND(CE285*Inputs!C23/12,2),0))</f>
        <v>0</v>
      </c>
      <c r="CG285" s="3">
        <f>IF(Inputs!$B$27&lt;&gt;"Ready","PENDING INPUTS",IF(AND(A285&lt;=Inputs!$B$6,CE285&gt;0),Inputs!G23,0))</f>
        <v>0</v>
      </c>
      <c r="CH285" s="3">
        <f>IF(Inputs!$B$27&lt;&gt;"Ready","PENDING INPUTS",IF(A285&gt;Inputs!$B$6,0,MIN((CE285+CF285+CG285),IF(Inputs!H23=1,Inputs!D23,MAX(Inputs!F23,ROUND(CE285*Inputs!E23+CF285+CG285,2))))))</f>
        <v>0</v>
      </c>
      <c r="CI285">
        <f>IF(Inputs!$B$27&lt;&gt;"Ready","PENDING INPUTS",IF(CE285&lt;=0,99,1+IF(AND(K285&gt;0,OR(K285&lt;CE285,AND(K285=CE285,0&lt;9))),1,0)+IF(AND(S285&gt;0,OR(S285&lt;CE285,AND(S285=CE285,1&lt;9))),1,0)+IF(AND(AA285&gt;0,OR(AA285&lt;CE285,AND(AA285=CE285,2&lt;9))),1,0)+IF(AND(AI285&gt;0,OR(AI285&lt;CE285,AND(AI285=CE285,3&lt;9))),1,0)+IF(AND(AQ285&gt;0,OR(AQ285&lt;CE285,AND(AQ285=CE285,4&lt;9))),1,0)+IF(AND(AY285&gt;0,OR(AY285&lt;CE285,AND(AY285=CE285,5&lt;9))),1,0)+IF(AND(BG285&gt;0,OR(BG285&lt;CE285,AND(BG285=CE285,6&lt;9))),1,0)+IF(AND(BO285&gt;0,OR(BO285&lt;CE285,AND(BO285=CE285,7&lt;9))),1,0)+IF(AND(BW285&gt;0,OR(BW285&lt;CE285,AND(BW285=CE285,8&lt;9))),1,0)))</f>
        <v>99</v>
      </c>
      <c r="CJ285" s="3">
        <f>IF(Inputs!$B$27&lt;&gt;"Ready","PENDING INPUTS",IF(A285&gt;Inputs!$B$6,0,MIN(MAX(0,(CE285+CF285+CG285)-CH285),MAX(0,C285-D285-(IF(O285&lt;CI285,K285+L285+M285-N285,0)+IF(W285&lt;CI285,S285+T285+U285-V285,0)+IF(AE285&lt;CI285,AA285+AB285+AC285-AD285,0)+IF(AM285&lt;CI285,AI285+AJ285+AK285-AL285,0)+IF(AU285&lt;CI285,AQ285+AR285+AS285-AT285,0)+IF(BC285&lt;CI285,AY285+AZ285+BA285-BB285,0)+IF(BK285&lt;CI285,BG285+BH285+BI285-BJ285,0)+IF(BS285&lt;CI285,BO285+BP285+BQ285-BR285,0)+IF(CA285&lt;CI285,BW285+BX285+BY285-BZ285,0)+IF(CI285&lt;CI285,CE285+CF285+CG285-CH285,0))))))</f>
        <v>0</v>
      </c>
      <c r="CK285" s="3">
        <f>IF(Inputs!$B$27&lt;&gt;"Ready","PENDING INPUTS",MIN((CE285+CF285+CG285),IF(D285&gt;C285,IF(D285=0,0,CH285*C285/D285),CH285+CJ285)))</f>
        <v>0</v>
      </c>
      <c r="CL285" s="3">
        <f>IF(Inputs!$B$27&lt;&gt;"Ready","PENDING INPUTS",MAX(0,(CE285+CF285+CG285)-CK285))</f>
        <v>0</v>
      </c>
    </row>
    <row r="286" spans="1:90" ht="27.95" customHeight="1" x14ac:dyDescent="0.25">
      <c r="A286">
        <v>282</v>
      </c>
      <c r="B286" s="13">
        <f>IF(Inputs!$B$27&lt;&gt;"Ready","PENDING INPUTS",EDATE(Inputs!$B$5,A286-1))</f>
        <v>54848</v>
      </c>
      <c r="C286" s="3">
        <f>IF(Inputs!$B$27&lt;&gt;"Ready","PENDING INPUTS",IF(A286&lt;=Inputs!$B$6,MAX(0,Inputs!$B$4+IF(A286=Inputs!$B$7,Inputs!$B$8,0)+IF(A286=Inputs!$B$9,Inputs!$B$10,0)),0))</f>
        <v>0</v>
      </c>
      <c r="D286" s="3">
        <f>IF(Inputs!$B$27&lt;&gt;"Ready","PENDING INPUTS",SUM(N286,V286,AD286,AL286,AT286,BB286,BJ286,BR286,BZ286,CH286))</f>
        <v>0</v>
      </c>
      <c r="E286" s="3">
        <f>IF(Inputs!$B$27&lt;&gt;"Ready","PENDING INPUTS",MAX(0,D286-C286))</f>
        <v>0</v>
      </c>
      <c r="F286" s="3">
        <f>IF(Inputs!$B$27&lt;&gt;"Ready","PENDING INPUTS",SUM(Q286,Y286,AG286,AO286,AW286,BE286,BM286,BU286,CC286,CK286))</f>
        <v>0</v>
      </c>
      <c r="G286" s="3">
        <f>IF(Inputs!$B$27&lt;&gt;"Ready","PENDING INPUTS",SUM(L286,T286,AB286,AJ286,AR286,AZ286,BH286,BP286,BX286,CF286))</f>
        <v>0</v>
      </c>
      <c r="H286" s="3">
        <f>IF(Inputs!$B$27&lt;&gt;"Ready","PENDING INPUTS",SUM(M286,U286,AC286,AK286,AS286,BA286,BI286,BQ286,BY286,CG286))</f>
        <v>0</v>
      </c>
      <c r="I286" s="3">
        <f>IF(Inputs!$B$27&lt;&gt;"Ready","PENDING INPUTS",SUM(R286,Z286,AH286,AP286,AX286,BF286,BN286,BV286,CD286,CL286))</f>
        <v>0</v>
      </c>
      <c r="J286" t="str">
        <f>IF(Inputs!$B$27&lt;&gt;"Ready","PENDING INPUTS",IF(A286&gt;Inputs!$B$6,"Beyond horizon",IF(E286&gt;0.005,"MINIMUM SHORTFALL",IF(I286&lt;0.005,"Paid off","In progress"))))</f>
        <v>Beyond horizon</v>
      </c>
      <c r="K286" s="3">
        <f>IF(Inputs!$B$27&lt;&gt;"Ready","PENDING INPUTS",R285)</f>
        <v>0</v>
      </c>
      <c r="L286" s="3">
        <f>IF(Inputs!$B$27&lt;&gt;"Ready","PENDING INPUTS",IF(A286&lt;=Inputs!$B$6,ROUND(K286*Inputs!C14/12,2),0))</f>
        <v>0</v>
      </c>
      <c r="M286" s="3">
        <f>IF(Inputs!$B$27&lt;&gt;"Ready","PENDING INPUTS",IF(AND(A286&lt;=Inputs!$B$6,K286&gt;0),Inputs!G14,0))</f>
        <v>0</v>
      </c>
      <c r="N286" s="3">
        <f>IF(Inputs!$B$27&lt;&gt;"Ready","PENDING INPUTS",IF(A286&gt;Inputs!$B$6,0,MIN((K286+L286+M286),IF(Inputs!H14=1,Inputs!D14,MAX(Inputs!F14,ROUND(K286*Inputs!E14+L286+M286,2))))))</f>
        <v>0</v>
      </c>
      <c r="O286">
        <f>IF(Inputs!$B$27&lt;&gt;"Ready","PENDING INPUTS",IF(K286&lt;=0,99,1+IF(AND(S286&gt;0,OR(S286&lt;K286,AND(S286=K286,1&lt;0))),1,0)+IF(AND(AA286&gt;0,OR(AA286&lt;K286,AND(AA286=K286,2&lt;0))),1,0)+IF(AND(AI286&gt;0,OR(AI286&lt;K286,AND(AI286=K286,3&lt;0))),1,0)+IF(AND(AQ286&gt;0,OR(AQ286&lt;K286,AND(AQ286=K286,4&lt;0))),1,0)+IF(AND(AY286&gt;0,OR(AY286&lt;K286,AND(AY286=K286,5&lt;0))),1,0)+IF(AND(BG286&gt;0,OR(BG286&lt;K286,AND(BG286=K286,6&lt;0))),1,0)+IF(AND(BO286&gt;0,OR(BO286&lt;K286,AND(BO286=K286,7&lt;0))),1,0)+IF(AND(BW286&gt;0,OR(BW286&lt;K286,AND(BW286=K286,8&lt;0))),1,0)+IF(AND(CE286&gt;0,OR(CE286&lt;K286,AND(CE286=K286,9&lt;0))),1,0)))</f>
        <v>99</v>
      </c>
      <c r="P286" s="3">
        <f>IF(Inputs!$B$27&lt;&gt;"Ready","PENDING INPUTS",IF(A286&gt;Inputs!$B$6,0,MIN(MAX(0,(K286+L286+M286)-N286),MAX(0,C286-D286-(IF(O286&lt;O286,K286+L286+M286-N286,0)+IF(W286&lt;O286,S286+T286+U286-V286,0)+IF(AE286&lt;O286,AA286+AB286+AC286-AD286,0)+IF(AM286&lt;O286,AI286+AJ286+AK286-AL286,0)+IF(AU286&lt;O286,AQ286+AR286+AS286-AT286,0)+IF(BC286&lt;O286,AY286+AZ286+BA286-BB286,0)+IF(BK286&lt;O286,BG286+BH286+BI286-BJ286,0)+IF(BS286&lt;O286,BO286+BP286+BQ286-BR286,0)+IF(CA286&lt;O286,BW286+BX286+BY286-BZ286,0)+IF(CI286&lt;O286,CE286+CF286+CG286-CH286,0))))))</f>
        <v>0</v>
      </c>
      <c r="Q286" s="3">
        <f>IF(Inputs!$B$27&lt;&gt;"Ready","PENDING INPUTS",MIN((K286+L286+M286),IF(D286&gt;C286,IF(D286=0,0,N286*C286/D286),N286+P286)))</f>
        <v>0</v>
      </c>
      <c r="R286" s="3">
        <f>IF(Inputs!$B$27&lt;&gt;"Ready","PENDING INPUTS",MAX(0,(K286+L286+M286)-Q286))</f>
        <v>0</v>
      </c>
      <c r="S286" s="3">
        <f>IF(Inputs!$B$27&lt;&gt;"Ready","PENDING INPUTS",Z285)</f>
        <v>0</v>
      </c>
      <c r="T286" s="3">
        <f>IF(Inputs!$B$27&lt;&gt;"Ready","PENDING INPUTS",IF(A286&lt;=Inputs!$B$6,ROUND(S286*Inputs!C15/12,2),0))</f>
        <v>0</v>
      </c>
      <c r="U286" s="3">
        <f>IF(Inputs!$B$27&lt;&gt;"Ready","PENDING INPUTS",IF(AND(A286&lt;=Inputs!$B$6,S286&gt;0),Inputs!G15,0))</f>
        <v>0</v>
      </c>
      <c r="V286" s="3">
        <f>IF(Inputs!$B$27&lt;&gt;"Ready","PENDING INPUTS",IF(A286&gt;Inputs!$B$6,0,MIN((S286+T286+U286),IF(Inputs!H15=1,Inputs!D15,MAX(Inputs!F15,ROUND(S286*Inputs!E15+T286+U286,2))))))</f>
        <v>0</v>
      </c>
      <c r="W286">
        <f>IF(Inputs!$B$27&lt;&gt;"Ready","PENDING INPUTS",IF(S286&lt;=0,99,1+IF(AND(K286&gt;0,OR(K286&lt;S286,AND(K286=S286,0&lt;1))),1,0)+IF(AND(AA286&gt;0,OR(AA286&lt;S286,AND(AA286=S286,2&lt;1))),1,0)+IF(AND(AI286&gt;0,OR(AI286&lt;S286,AND(AI286=S286,3&lt;1))),1,0)+IF(AND(AQ286&gt;0,OR(AQ286&lt;S286,AND(AQ286=S286,4&lt;1))),1,0)+IF(AND(AY286&gt;0,OR(AY286&lt;S286,AND(AY286=S286,5&lt;1))),1,0)+IF(AND(BG286&gt;0,OR(BG286&lt;S286,AND(BG286=S286,6&lt;1))),1,0)+IF(AND(BO286&gt;0,OR(BO286&lt;S286,AND(BO286=S286,7&lt;1))),1,0)+IF(AND(BW286&gt;0,OR(BW286&lt;S286,AND(BW286=S286,8&lt;1))),1,0)+IF(AND(CE286&gt;0,OR(CE286&lt;S286,AND(CE286=S286,9&lt;1))),1,0)))</f>
        <v>99</v>
      </c>
      <c r="X286" s="3">
        <f>IF(Inputs!$B$27&lt;&gt;"Ready","PENDING INPUTS",IF(A286&gt;Inputs!$B$6,0,MIN(MAX(0,(S286+T286+U286)-V286),MAX(0,C286-D286-(IF(O286&lt;W286,K286+L286+M286-N286,0)+IF(W286&lt;W286,S286+T286+U286-V286,0)+IF(AE286&lt;W286,AA286+AB286+AC286-AD286,0)+IF(AM286&lt;W286,AI286+AJ286+AK286-AL286,0)+IF(AU286&lt;W286,AQ286+AR286+AS286-AT286,0)+IF(BC286&lt;W286,AY286+AZ286+BA286-BB286,0)+IF(BK286&lt;W286,BG286+BH286+BI286-BJ286,0)+IF(BS286&lt;W286,BO286+BP286+BQ286-BR286,0)+IF(CA286&lt;W286,BW286+BX286+BY286-BZ286,0)+IF(CI286&lt;W286,CE286+CF286+CG286-CH286,0))))))</f>
        <v>0</v>
      </c>
      <c r="Y286" s="3">
        <f>IF(Inputs!$B$27&lt;&gt;"Ready","PENDING INPUTS",MIN((S286+T286+U286),IF(D286&gt;C286,IF(D286=0,0,V286*C286/D286),V286+X286)))</f>
        <v>0</v>
      </c>
      <c r="Z286" s="3">
        <f>IF(Inputs!$B$27&lt;&gt;"Ready","PENDING INPUTS",MAX(0,(S286+T286+U286)-Y286))</f>
        <v>0</v>
      </c>
      <c r="AA286" s="3">
        <f>IF(Inputs!$B$27&lt;&gt;"Ready","PENDING INPUTS",AH285)</f>
        <v>0</v>
      </c>
      <c r="AB286" s="3">
        <f>IF(Inputs!$B$27&lt;&gt;"Ready","PENDING INPUTS",IF(A286&lt;=Inputs!$B$6,ROUND(AA286*Inputs!C16/12,2),0))</f>
        <v>0</v>
      </c>
      <c r="AC286" s="3">
        <f>IF(Inputs!$B$27&lt;&gt;"Ready","PENDING INPUTS",IF(AND(A286&lt;=Inputs!$B$6,AA286&gt;0),Inputs!G16,0))</f>
        <v>0</v>
      </c>
      <c r="AD286" s="3">
        <f>IF(Inputs!$B$27&lt;&gt;"Ready","PENDING INPUTS",IF(A286&gt;Inputs!$B$6,0,MIN((AA286+AB286+AC286),IF(Inputs!H16=1,Inputs!D16,MAX(Inputs!F16,ROUND(AA286*Inputs!E16+AB286+AC286,2))))))</f>
        <v>0</v>
      </c>
      <c r="AE286">
        <f>IF(Inputs!$B$27&lt;&gt;"Ready","PENDING INPUTS",IF(AA286&lt;=0,99,1+IF(AND(K286&gt;0,OR(K286&lt;AA286,AND(K286=AA286,0&lt;2))),1,0)+IF(AND(S286&gt;0,OR(S286&lt;AA286,AND(S286=AA286,1&lt;2))),1,0)+IF(AND(AI286&gt;0,OR(AI286&lt;AA286,AND(AI286=AA286,3&lt;2))),1,0)+IF(AND(AQ286&gt;0,OR(AQ286&lt;AA286,AND(AQ286=AA286,4&lt;2))),1,0)+IF(AND(AY286&gt;0,OR(AY286&lt;AA286,AND(AY286=AA286,5&lt;2))),1,0)+IF(AND(BG286&gt;0,OR(BG286&lt;AA286,AND(BG286=AA286,6&lt;2))),1,0)+IF(AND(BO286&gt;0,OR(BO286&lt;AA286,AND(BO286=AA286,7&lt;2))),1,0)+IF(AND(BW286&gt;0,OR(BW286&lt;AA286,AND(BW286=AA286,8&lt;2))),1,0)+IF(AND(CE286&gt;0,OR(CE286&lt;AA286,AND(CE286=AA286,9&lt;2))),1,0)))</f>
        <v>99</v>
      </c>
      <c r="AF286" s="3">
        <f>IF(Inputs!$B$27&lt;&gt;"Ready","PENDING INPUTS",IF(A286&gt;Inputs!$B$6,0,MIN(MAX(0,(AA286+AB286+AC286)-AD286),MAX(0,C286-D286-(IF(O286&lt;AE286,K286+L286+M286-N286,0)+IF(W286&lt;AE286,S286+T286+U286-V286,0)+IF(AE286&lt;AE286,AA286+AB286+AC286-AD286,0)+IF(AM286&lt;AE286,AI286+AJ286+AK286-AL286,0)+IF(AU286&lt;AE286,AQ286+AR286+AS286-AT286,0)+IF(BC286&lt;AE286,AY286+AZ286+BA286-BB286,0)+IF(BK286&lt;AE286,BG286+BH286+BI286-BJ286,0)+IF(BS286&lt;AE286,BO286+BP286+BQ286-BR286,0)+IF(CA286&lt;AE286,BW286+BX286+BY286-BZ286,0)+IF(CI286&lt;AE286,CE286+CF286+CG286-CH286,0))))))</f>
        <v>0</v>
      </c>
      <c r="AG286" s="3">
        <f>IF(Inputs!$B$27&lt;&gt;"Ready","PENDING INPUTS",MIN((AA286+AB286+AC286),IF(D286&gt;C286,IF(D286=0,0,AD286*C286/D286),AD286+AF286)))</f>
        <v>0</v>
      </c>
      <c r="AH286" s="3">
        <f>IF(Inputs!$B$27&lt;&gt;"Ready","PENDING INPUTS",MAX(0,(AA286+AB286+AC286)-AG286))</f>
        <v>0</v>
      </c>
      <c r="AI286" s="3">
        <f>IF(Inputs!$B$27&lt;&gt;"Ready","PENDING INPUTS",AP285)</f>
        <v>0</v>
      </c>
      <c r="AJ286" s="3">
        <f>IF(Inputs!$B$27&lt;&gt;"Ready","PENDING INPUTS",IF(A286&lt;=Inputs!$B$6,ROUND(AI286*Inputs!C17/12,2),0))</f>
        <v>0</v>
      </c>
      <c r="AK286" s="3">
        <f>IF(Inputs!$B$27&lt;&gt;"Ready","PENDING INPUTS",IF(AND(A286&lt;=Inputs!$B$6,AI286&gt;0),Inputs!G17,0))</f>
        <v>0</v>
      </c>
      <c r="AL286" s="3">
        <f>IF(Inputs!$B$27&lt;&gt;"Ready","PENDING INPUTS",IF(A286&gt;Inputs!$B$6,0,MIN((AI286+AJ286+AK286),IF(Inputs!H17=1,Inputs!D17,MAX(Inputs!F17,ROUND(AI286*Inputs!E17+AJ286+AK286,2))))))</f>
        <v>0</v>
      </c>
      <c r="AM286">
        <f>IF(Inputs!$B$27&lt;&gt;"Ready","PENDING INPUTS",IF(AI286&lt;=0,99,1+IF(AND(K286&gt;0,OR(K286&lt;AI286,AND(K286=AI286,0&lt;3))),1,0)+IF(AND(S286&gt;0,OR(S286&lt;AI286,AND(S286=AI286,1&lt;3))),1,0)+IF(AND(AA286&gt;0,OR(AA286&lt;AI286,AND(AA286=AI286,2&lt;3))),1,0)+IF(AND(AQ286&gt;0,OR(AQ286&lt;AI286,AND(AQ286=AI286,4&lt;3))),1,0)+IF(AND(AY286&gt;0,OR(AY286&lt;AI286,AND(AY286=AI286,5&lt;3))),1,0)+IF(AND(BG286&gt;0,OR(BG286&lt;AI286,AND(BG286=AI286,6&lt;3))),1,0)+IF(AND(BO286&gt;0,OR(BO286&lt;AI286,AND(BO286=AI286,7&lt;3))),1,0)+IF(AND(BW286&gt;0,OR(BW286&lt;AI286,AND(BW286=AI286,8&lt;3))),1,0)+IF(AND(CE286&gt;0,OR(CE286&lt;AI286,AND(CE286=AI286,9&lt;3))),1,0)))</f>
        <v>99</v>
      </c>
      <c r="AN286" s="3">
        <f>IF(Inputs!$B$27&lt;&gt;"Ready","PENDING INPUTS",IF(A286&gt;Inputs!$B$6,0,MIN(MAX(0,(AI286+AJ286+AK286)-AL286),MAX(0,C286-D286-(IF(O286&lt;AM286,K286+L286+M286-N286,0)+IF(W286&lt;AM286,S286+T286+U286-V286,0)+IF(AE286&lt;AM286,AA286+AB286+AC286-AD286,0)+IF(AM286&lt;AM286,AI286+AJ286+AK286-AL286,0)+IF(AU286&lt;AM286,AQ286+AR286+AS286-AT286,0)+IF(BC286&lt;AM286,AY286+AZ286+BA286-BB286,0)+IF(BK286&lt;AM286,BG286+BH286+BI286-BJ286,0)+IF(BS286&lt;AM286,BO286+BP286+BQ286-BR286,0)+IF(CA286&lt;AM286,BW286+BX286+BY286-BZ286,0)+IF(CI286&lt;AM286,CE286+CF286+CG286-CH286,0))))))</f>
        <v>0</v>
      </c>
      <c r="AO286" s="3">
        <f>IF(Inputs!$B$27&lt;&gt;"Ready","PENDING INPUTS",MIN((AI286+AJ286+AK286),IF(D286&gt;C286,IF(D286=0,0,AL286*C286/D286),AL286+AN286)))</f>
        <v>0</v>
      </c>
      <c r="AP286" s="3">
        <f>IF(Inputs!$B$27&lt;&gt;"Ready","PENDING INPUTS",MAX(0,(AI286+AJ286+AK286)-AO286))</f>
        <v>0</v>
      </c>
      <c r="AQ286" s="3">
        <f>IF(Inputs!$B$27&lt;&gt;"Ready","PENDING INPUTS",AX285)</f>
        <v>0</v>
      </c>
      <c r="AR286" s="3">
        <f>IF(Inputs!$B$27&lt;&gt;"Ready","PENDING INPUTS",IF(A286&lt;=Inputs!$B$6,ROUND(AQ286*Inputs!C18/12,2),0))</f>
        <v>0</v>
      </c>
      <c r="AS286" s="3">
        <f>IF(Inputs!$B$27&lt;&gt;"Ready","PENDING INPUTS",IF(AND(A286&lt;=Inputs!$B$6,AQ286&gt;0),Inputs!G18,0))</f>
        <v>0</v>
      </c>
      <c r="AT286" s="3">
        <f>IF(Inputs!$B$27&lt;&gt;"Ready","PENDING INPUTS",IF(A286&gt;Inputs!$B$6,0,MIN((AQ286+AR286+AS286),IF(Inputs!H18=1,Inputs!D18,MAX(Inputs!F18,ROUND(AQ286*Inputs!E18+AR286+AS286,2))))))</f>
        <v>0</v>
      </c>
      <c r="AU286">
        <f>IF(Inputs!$B$27&lt;&gt;"Ready","PENDING INPUTS",IF(AQ286&lt;=0,99,1+IF(AND(K286&gt;0,OR(K286&lt;AQ286,AND(K286=AQ286,0&lt;4))),1,0)+IF(AND(S286&gt;0,OR(S286&lt;AQ286,AND(S286=AQ286,1&lt;4))),1,0)+IF(AND(AA286&gt;0,OR(AA286&lt;AQ286,AND(AA286=AQ286,2&lt;4))),1,0)+IF(AND(AI286&gt;0,OR(AI286&lt;AQ286,AND(AI286=AQ286,3&lt;4))),1,0)+IF(AND(AY286&gt;0,OR(AY286&lt;AQ286,AND(AY286=AQ286,5&lt;4))),1,0)+IF(AND(BG286&gt;0,OR(BG286&lt;AQ286,AND(BG286=AQ286,6&lt;4))),1,0)+IF(AND(BO286&gt;0,OR(BO286&lt;AQ286,AND(BO286=AQ286,7&lt;4))),1,0)+IF(AND(BW286&gt;0,OR(BW286&lt;AQ286,AND(BW286=AQ286,8&lt;4))),1,0)+IF(AND(CE286&gt;0,OR(CE286&lt;AQ286,AND(CE286=AQ286,9&lt;4))),1,0)))</f>
        <v>99</v>
      </c>
      <c r="AV286" s="3">
        <f>IF(Inputs!$B$27&lt;&gt;"Ready","PENDING INPUTS",IF(A286&gt;Inputs!$B$6,0,MIN(MAX(0,(AQ286+AR286+AS286)-AT286),MAX(0,C286-D286-(IF(O286&lt;AU286,K286+L286+M286-N286,0)+IF(W286&lt;AU286,S286+T286+U286-V286,0)+IF(AE286&lt;AU286,AA286+AB286+AC286-AD286,0)+IF(AM286&lt;AU286,AI286+AJ286+AK286-AL286,0)+IF(AU286&lt;AU286,AQ286+AR286+AS286-AT286,0)+IF(BC286&lt;AU286,AY286+AZ286+BA286-BB286,0)+IF(BK286&lt;AU286,BG286+BH286+BI286-BJ286,0)+IF(BS286&lt;AU286,BO286+BP286+BQ286-BR286,0)+IF(CA286&lt;AU286,BW286+BX286+BY286-BZ286,0)+IF(CI286&lt;AU286,CE286+CF286+CG286-CH286,0))))))</f>
        <v>0</v>
      </c>
      <c r="AW286" s="3">
        <f>IF(Inputs!$B$27&lt;&gt;"Ready","PENDING INPUTS",MIN((AQ286+AR286+AS286),IF(D286&gt;C286,IF(D286=0,0,AT286*C286/D286),AT286+AV286)))</f>
        <v>0</v>
      </c>
      <c r="AX286" s="3">
        <f>IF(Inputs!$B$27&lt;&gt;"Ready","PENDING INPUTS",MAX(0,(AQ286+AR286+AS286)-AW286))</f>
        <v>0</v>
      </c>
      <c r="AY286" s="3">
        <f>IF(Inputs!$B$27&lt;&gt;"Ready","PENDING INPUTS",BF285)</f>
        <v>0</v>
      </c>
      <c r="AZ286" s="3">
        <f>IF(Inputs!$B$27&lt;&gt;"Ready","PENDING INPUTS",IF(A286&lt;=Inputs!$B$6,ROUND(AY286*Inputs!C19/12,2),0))</f>
        <v>0</v>
      </c>
      <c r="BA286" s="3">
        <f>IF(Inputs!$B$27&lt;&gt;"Ready","PENDING INPUTS",IF(AND(A286&lt;=Inputs!$B$6,AY286&gt;0),Inputs!G19,0))</f>
        <v>0</v>
      </c>
      <c r="BB286" s="3">
        <f>IF(Inputs!$B$27&lt;&gt;"Ready","PENDING INPUTS",IF(A286&gt;Inputs!$B$6,0,MIN((AY286+AZ286+BA286),IF(Inputs!H19=1,Inputs!D19,MAX(Inputs!F19,ROUND(AY286*Inputs!E19+AZ286+BA286,2))))))</f>
        <v>0</v>
      </c>
      <c r="BC286">
        <f>IF(Inputs!$B$27&lt;&gt;"Ready","PENDING INPUTS",IF(AY286&lt;=0,99,1+IF(AND(K286&gt;0,OR(K286&lt;AY286,AND(K286=AY286,0&lt;5))),1,0)+IF(AND(S286&gt;0,OR(S286&lt;AY286,AND(S286=AY286,1&lt;5))),1,0)+IF(AND(AA286&gt;0,OR(AA286&lt;AY286,AND(AA286=AY286,2&lt;5))),1,0)+IF(AND(AI286&gt;0,OR(AI286&lt;AY286,AND(AI286=AY286,3&lt;5))),1,0)+IF(AND(AQ286&gt;0,OR(AQ286&lt;AY286,AND(AQ286=AY286,4&lt;5))),1,0)+IF(AND(BG286&gt;0,OR(BG286&lt;AY286,AND(BG286=AY286,6&lt;5))),1,0)+IF(AND(BO286&gt;0,OR(BO286&lt;AY286,AND(BO286=AY286,7&lt;5))),1,0)+IF(AND(BW286&gt;0,OR(BW286&lt;AY286,AND(BW286=AY286,8&lt;5))),1,0)+IF(AND(CE286&gt;0,OR(CE286&lt;AY286,AND(CE286=AY286,9&lt;5))),1,0)))</f>
        <v>99</v>
      </c>
      <c r="BD286" s="3">
        <f>IF(Inputs!$B$27&lt;&gt;"Ready","PENDING INPUTS",IF(A286&gt;Inputs!$B$6,0,MIN(MAX(0,(AY286+AZ286+BA286)-BB286),MAX(0,C286-D286-(IF(O286&lt;BC286,K286+L286+M286-N286,0)+IF(W286&lt;BC286,S286+T286+U286-V286,0)+IF(AE286&lt;BC286,AA286+AB286+AC286-AD286,0)+IF(AM286&lt;BC286,AI286+AJ286+AK286-AL286,0)+IF(AU286&lt;BC286,AQ286+AR286+AS286-AT286,0)+IF(BC286&lt;BC286,AY286+AZ286+BA286-BB286,0)+IF(BK286&lt;BC286,BG286+BH286+BI286-BJ286,0)+IF(BS286&lt;BC286,BO286+BP286+BQ286-BR286,0)+IF(CA286&lt;BC286,BW286+BX286+BY286-BZ286,0)+IF(CI286&lt;BC286,CE286+CF286+CG286-CH286,0))))))</f>
        <v>0</v>
      </c>
      <c r="BE286" s="3">
        <f>IF(Inputs!$B$27&lt;&gt;"Ready","PENDING INPUTS",MIN((AY286+AZ286+BA286),IF(D286&gt;C286,IF(D286=0,0,BB286*C286/D286),BB286+BD286)))</f>
        <v>0</v>
      </c>
      <c r="BF286" s="3">
        <f>IF(Inputs!$B$27&lt;&gt;"Ready","PENDING INPUTS",MAX(0,(AY286+AZ286+BA286)-BE286))</f>
        <v>0</v>
      </c>
      <c r="BG286" s="3">
        <f>IF(Inputs!$B$27&lt;&gt;"Ready","PENDING INPUTS",BN285)</f>
        <v>0</v>
      </c>
      <c r="BH286" s="3">
        <f>IF(Inputs!$B$27&lt;&gt;"Ready","PENDING INPUTS",IF(A286&lt;=Inputs!$B$6,ROUND(BG286*Inputs!C20/12,2),0))</f>
        <v>0</v>
      </c>
      <c r="BI286" s="3">
        <f>IF(Inputs!$B$27&lt;&gt;"Ready","PENDING INPUTS",IF(AND(A286&lt;=Inputs!$B$6,BG286&gt;0),Inputs!G20,0))</f>
        <v>0</v>
      </c>
      <c r="BJ286" s="3">
        <f>IF(Inputs!$B$27&lt;&gt;"Ready","PENDING INPUTS",IF(A286&gt;Inputs!$B$6,0,MIN((BG286+BH286+BI286),IF(Inputs!H20=1,Inputs!D20,MAX(Inputs!F20,ROUND(BG286*Inputs!E20+BH286+BI286,2))))))</f>
        <v>0</v>
      </c>
      <c r="BK286">
        <f>IF(Inputs!$B$27&lt;&gt;"Ready","PENDING INPUTS",IF(BG286&lt;=0,99,1+IF(AND(K286&gt;0,OR(K286&lt;BG286,AND(K286=BG286,0&lt;6))),1,0)+IF(AND(S286&gt;0,OR(S286&lt;BG286,AND(S286=BG286,1&lt;6))),1,0)+IF(AND(AA286&gt;0,OR(AA286&lt;BG286,AND(AA286=BG286,2&lt;6))),1,0)+IF(AND(AI286&gt;0,OR(AI286&lt;BG286,AND(AI286=BG286,3&lt;6))),1,0)+IF(AND(AQ286&gt;0,OR(AQ286&lt;BG286,AND(AQ286=BG286,4&lt;6))),1,0)+IF(AND(AY286&gt;0,OR(AY286&lt;BG286,AND(AY286=BG286,5&lt;6))),1,0)+IF(AND(BO286&gt;0,OR(BO286&lt;BG286,AND(BO286=BG286,7&lt;6))),1,0)+IF(AND(BW286&gt;0,OR(BW286&lt;BG286,AND(BW286=BG286,8&lt;6))),1,0)+IF(AND(CE286&gt;0,OR(CE286&lt;BG286,AND(CE286=BG286,9&lt;6))),1,0)))</f>
        <v>99</v>
      </c>
      <c r="BL286" s="3">
        <f>IF(Inputs!$B$27&lt;&gt;"Ready","PENDING INPUTS",IF(A286&gt;Inputs!$B$6,0,MIN(MAX(0,(BG286+BH286+BI286)-BJ286),MAX(0,C286-D286-(IF(O286&lt;BK286,K286+L286+M286-N286,0)+IF(W286&lt;BK286,S286+T286+U286-V286,0)+IF(AE286&lt;BK286,AA286+AB286+AC286-AD286,0)+IF(AM286&lt;BK286,AI286+AJ286+AK286-AL286,0)+IF(AU286&lt;BK286,AQ286+AR286+AS286-AT286,0)+IF(BC286&lt;BK286,AY286+AZ286+BA286-BB286,0)+IF(BK286&lt;BK286,BG286+BH286+BI286-BJ286,0)+IF(BS286&lt;BK286,BO286+BP286+BQ286-BR286,0)+IF(CA286&lt;BK286,BW286+BX286+BY286-BZ286,0)+IF(CI286&lt;BK286,CE286+CF286+CG286-CH286,0))))))</f>
        <v>0</v>
      </c>
      <c r="BM286" s="3">
        <f>IF(Inputs!$B$27&lt;&gt;"Ready","PENDING INPUTS",MIN((BG286+BH286+BI286),IF(D286&gt;C286,IF(D286=0,0,BJ286*C286/D286),BJ286+BL286)))</f>
        <v>0</v>
      </c>
      <c r="BN286" s="3">
        <f>IF(Inputs!$B$27&lt;&gt;"Ready","PENDING INPUTS",MAX(0,(BG286+BH286+BI286)-BM286))</f>
        <v>0</v>
      </c>
      <c r="BO286" s="3">
        <f>IF(Inputs!$B$27&lt;&gt;"Ready","PENDING INPUTS",BV285)</f>
        <v>0</v>
      </c>
      <c r="BP286" s="3">
        <f>IF(Inputs!$B$27&lt;&gt;"Ready","PENDING INPUTS",IF(A286&lt;=Inputs!$B$6,ROUND(BO286*Inputs!C21/12,2),0))</f>
        <v>0</v>
      </c>
      <c r="BQ286" s="3">
        <f>IF(Inputs!$B$27&lt;&gt;"Ready","PENDING INPUTS",IF(AND(A286&lt;=Inputs!$B$6,BO286&gt;0),Inputs!G21,0))</f>
        <v>0</v>
      </c>
      <c r="BR286" s="3">
        <f>IF(Inputs!$B$27&lt;&gt;"Ready","PENDING INPUTS",IF(A286&gt;Inputs!$B$6,0,MIN((BO286+BP286+BQ286),IF(Inputs!H21=1,Inputs!D21,MAX(Inputs!F21,ROUND(BO286*Inputs!E21+BP286+BQ286,2))))))</f>
        <v>0</v>
      </c>
      <c r="BS286">
        <f>IF(Inputs!$B$27&lt;&gt;"Ready","PENDING INPUTS",IF(BO286&lt;=0,99,1+IF(AND(K286&gt;0,OR(K286&lt;BO286,AND(K286=BO286,0&lt;7))),1,0)+IF(AND(S286&gt;0,OR(S286&lt;BO286,AND(S286=BO286,1&lt;7))),1,0)+IF(AND(AA286&gt;0,OR(AA286&lt;BO286,AND(AA286=BO286,2&lt;7))),1,0)+IF(AND(AI286&gt;0,OR(AI286&lt;BO286,AND(AI286=BO286,3&lt;7))),1,0)+IF(AND(AQ286&gt;0,OR(AQ286&lt;BO286,AND(AQ286=BO286,4&lt;7))),1,0)+IF(AND(AY286&gt;0,OR(AY286&lt;BO286,AND(AY286=BO286,5&lt;7))),1,0)+IF(AND(BG286&gt;0,OR(BG286&lt;BO286,AND(BG286=BO286,6&lt;7))),1,0)+IF(AND(BW286&gt;0,OR(BW286&lt;BO286,AND(BW286=BO286,8&lt;7))),1,0)+IF(AND(CE286&gt;0,OR(CE286&lt;BO286,AND(CE286=BO286,9&lt;7))),1,0)))</f>
        <v>99</v>
      </c>
      <c r="BT286" s="3">
        <f>IF(Inputs!$B$27&lt;&gt;"Ready","PENDING INPUTS",IF(A286&gt;Inputs!$B$6,0,MIN(MAX(0,(BO286+BP286+BQ286)-BR286),MAX(0,C286-D286-(IF(O286&lt;BS286,K286+L286+M286-N286,0)+IF(W286&lt;BS286,S286+T286+U286-V286,0)+IF(AE286&lt;BS286,AA286+AB286+AC286-AD286,0)+IF(AM286&lt;BS286,AI286+AJ286+AK286-AL286,0)+IF(AU286&lt;BS286,AQ286+AR286+AS286-AT286,0)+IF(BC286&lt;BS286,AY286+AZ286+BA286-BB286,0)+IF(BK286&lt;BS286,BG286+BH286+BI286-BJ286,0)+IF(BS286&lt;BS286,BO286+BP286+BQ286-BR286,0)+IF(CA286&lt;BS286,BW286+BX286+BY286-BZ286,0)+IF(CI286&lt;BS286,CE286+CF286+CG286-CH286,0))))))</f>
        <v>0</v>
      </c>
      <c r="BU286" s="3">
        <f>IF(Inputs!$B$27&lt;&gt;"Ready","PENDING INPUTS",MIN((BO286+BP286+BQ286),IF(D286&gt;C286,IF(D286=0,0,BR286*C286/D286),BR286+BT286)))</f>
        <v>0</v>
      </c>
      <c r="BV286" s="3">
        <f>IF(Inputs!$B$27&lt;&gt;"Ready","PENDING INPUTS",MAX(0,(BO286+BP286+BQ286)-BU286))</f>
        <v>0</v>
      </c>
      <c r="BW286" s="3">
        <f>IF(Inputs!$B$27&lt;&gt;"Ready","PENDING INPUTS",CD285)</f>
        <v>0</v>
      </c>
      <c r="BX286" s="3">
        <f>IF(Inputs!$B$27&lt;&gt;"Ready","PENDING INPUTS",IF(A286&lt;=Inputs!$B$6,ROUND(BW286*Inputs!C22/12,2),0))</f>
        <v>0</v>
      </c>
      <c r="BY286" s="3">
        <f>IF(Inputs!$B$27&lt;&gt;"Ready","PENDING INPUTS",IF(AND(A286&lt;=Inputs!$B$6,BW286&gt;0),Inputs!G22,0))</f>
        <v>0</v>
      </c>
      <c r="BZ286" s="3">
        <f>IF(Inputs!$B$27&lt;&gt;"Ready","PENDING INPUTS",IF(A286&gt;Inputs!$B$6,0,MIN((BW286+BX286+BY286),IF(Inputs!H22=1,Inputs!D22,MAX(Inputs!F22,ROUND(BW286*Inputs!E22+BX286+BY286,2))))))</f>
        <v>0</v>
      </c>
      <c r="CA286">
        <f>IF(Inputs!$B$27&lt;&gt;"Ready","PENDING INPUTS",IF(BW286&lt;=0,99,1+IF(AND(K286&gt;0,OR(K286&lt;BW286,AND(K286=BW286,0&lt;8))),1,0)+IF(AND(S286&gt;0,OR(S286&lt;BW286,AND(S286=BW286,1&lt;8))),1,0)+IF(AND(AA286&gt;0,OR(AA286&lt;BW286,AND(AA286=BW286,2&lt;8))),1,0)+IF(AND(AI286&gt;0,OR(AI286&lt;BW286,AND(AI286=BW286,3&lt;8))),1,0)+IF(AND(AQ286&gt;0,OR(AQ286&lt;BW286,AND(AQ286=BW286,4&lt;8))),1,0)+IF(AND(AY286&gt;0,OR(AY286&lt;BW286,AND(AY286=BW286,5&lt;8))),1,0)+IF(AND(BG286&gt;0,OR(BG286&lt;BW286,AND(BG286=BW286,6&lt;8))),1,0)+IF(AND(BO286&gt;0,OR(BO286&lt;BW286,AND(BO286=BW286,7&lt;8))),1,0)+IF(AND(CE286&gt;0,OR(CE286&lt;BW286,AND(CE286=BW286,9&lt;8))),1,0)))</f>
        <v>99</v>
      </c>
      <c r="CB286" s="3">
        <f>IF(Inputs!$B$27&lt;&gt;"Ready","PENDING INPUTS",IF(A286&gt;Inputs!$B$6,0,MIN(MAX(0,(BW286+BX286+BY286)-BZ286),MAX(0,C286-D286-(IF(O286&lt;CA286,K286+L286+M286-N286,0)+IF(W286&lt;CA286,S286+T286+U286-V286,0)+IF(AE286&lt;CA286,AA286+AB286+AC286-AD286,0)+IF(AM286&lt;CA286,AI286+AJ286+AK286-AL286,0)+IF(AU286&lt;CA286,AQ286+AR286+AS286-AT286,0)+IF(BC286&lt;CA286,AY286+AZ286+BA286-BB286,0)+IF(BK286&lt;CA286,BG286+BH286+BI286-BJ286,0)+IF(BS286&lt;CA286,BO286+BP286+BQ286-BR286,0)+IF(CA286&lt;CA286,BW286+BX286+BY286-BZ286,0)+IF(CI286&lt;CA286,CE286+CF286+CG286-CH286,0))))))</f>
        <v>0</v>
      </c>
      <c r="CC286" s="3">
        <f>IF(Inputs!$B$27&lt;&gt;"Ready","PENDING INPUTS",MIN((BW286+BX286+BY286),IF(D286&gt;C286,IF(D286=0,0,BZ286*C286/D286),BZ286+CB286)))</f>
        <v>0</v>
      </c>
      <c r="CD286" s="3">
        <f>IF(Inputs!$B$27&lt;&gt;"Ready","PENDING INPUTS",MAX(0,(BW286+BX286+BY286)-CC286))</f>
        <v>0</v>
      </c>
      <c r="CE286" s="3">
        <f>IF(Inputs!$B$27&lt;&gt;"Ready","PENDING INPUTS",CL285)</f>
        <v>0</v>
      </c>
      <c r="CF286" s="3">
        <f>IF(Inputs!$B$27&lt;&gt;"Ready","PENDING INPUTS",IF(A286&lt;=Inputs!$B$6,ROUND(CE286*Inputs!C23/12,2),0))</f>
        <v>0</v>
      </c>
      <c r="CG286" s="3">
        <f>IF(Inputs!$B$27&lt;&gt;"Ready","PENDING INPUTS",IF(AND(A286&lt;=Inputs!$B$6,CE286&gt;0),Inputs!G23,0))</f>
        <v>0</v>
      </c>
      <c r="CH286" s="3">
        <f>IF(Inputs!$B$27&lt;&gt;"Ready","PENDING INPUTS",IF(A286&gt;Inputs!$B$6,0,MIN((CE286+CF286+CG286),IF(Inputs!H23=1,Inputs!D23,MAX(Inputs!F23,ROUND(CE286*Inputs!E23+CF286+CG286,2))))))</f>
        <v>0</v>
      </c>
      <c r="CI286">
        <f>IF(Inputs!$B$27&lt;&gt;"Ready","PENDING INPUTS",IF(CE286&lt;=0,99,1+IF(AND(K286&gt;0,OR(K286&lt;CE286,AND(K286=CE286,0&lt;9))),1,0)+IF(AND(S286&gt;0,OR(S286&lt;CE286,AND(S286=CE286,1&lt;9))),1,0)+IF(AND(AA286&gt;0,OR(AA286&lt;CE286,AND(AA286=CE286,2&lt;9))),1,0)+IF(AND(AI286&gt;0,OR(AI286&lt;CE286,AND(AI286=CE286,3&lt;9))),1,0)+IF(AND(AQ286&gt;0,OR(AQ286&lt;CE286,AND(AQ286=CE286,4&lt;9))),1,0)+IF(AND(AY286&gt;0,OR(AY286&lt;CE286,AND(AY286=CE286,5&lt;9))),1,0)+IF(AND(BG286&gt;0,OR(BG286&lt;CE286,AND(BG286=CE286,6&lt;9))),1,0)+IF(AND(BO286&gt;0,OR(BO286&lt;CE286,AND(BO286=CE286,7&lt;9))),1,0)+IF(AND(BW286&gt;0,OR(BW286&lt;CE286,AND(BW286=CE286,8&lt;9))),1,0)))</f>
        <v>99</v>
      </c>
      <c r="CJ286" s="3">
        <f>IF(Inputs!$B$27&lt;&gt;"Ready","PENDING INPUTS",IF(A286&gt;Inputs!$B$6,0,MIN(MAX(0,(CE286+CF286+CG286)-CH286),MAX(0,C286-D286-(IF(O286&lt;CI286,K286+L286+M286-N286,0)+IF(W286&lt;CI286,S286+T286+U286-V286,0)+IF(AE286&lt;CI286,AA286+AB286+AC286-AD286,0)+IF(AM286&lt;CI286,AI286+AJ286+AK286-AL286,0)+IF(AU286&lt;CI286,AQ286+AR286+AS286-AT286,0)+IF(BC286&lt;CI286,AY286+AZ286+BA286-BB286,0)+IF(BK286&lt;CI286,BG286+BH286+BI286-BJ286,0)+IF(BS286&lt;CI286,BO286+BP286+BQ286-BR286,0)+IF(CA286&lt;CI286,BW286+BX286+BY286-BZ286,0)+IF(CI286&lt;CI286,CE286+CF286+CG286-CH286,0))))))</f>
        <v>0</v>
      </c>
      <c r="CK286" s="3">
        <f>IF(Inputs!$B$27&lt;&gt;"Ready","PENDING INPUTS",MIN((CE286+CF286+CG286),IF(D286&gt;C286,IF(D286=0,0,CH286*C286/D286),CH286+CJ286)))</f>
        <v>0</v>
      </c>
      <c r="CL286" s="3">
        <f>IF(Inputs!$B$27&lt;&gt;"Ready","PENDING INPUTS",MAX(0,(CE286+CF286+CG286)-CK286))</f>
        <v>0</v>
      </c>
    </row>
    <row r="287" spans="1:90" ht="27.95" customHeight="1" x14ac:dyDescent="0.25">
      <c r="A287">
        <v>283</v>
      </c>
      <c r="B287" s="13">
        <f>IF(Inputs!$B$27&lt;&gt;"Ready","PENDING INPUTS",EDATE(Inputs!$B$5,A287-1))</f>
        <v>54879</v>
      </c>
      <c r="C287" s="3">
        <f>IF(Inputs!$B$27&lt;&gt;"Ready","PENDING INPUTS",IF(A287&lt;=Inputs!$B$6,MAX(0,Inputs!$B$4+IF(A287=Inputs!$B$7,Inputs!$B$8,0)+IF(A287=Inputs!$B$9,Inputs!$B$10,0)),0))</f>
        <v>0</v>
      </c>
      <c r="D287" s="3">
        <f>IF(Inputs!$B$27&lt;&gt;"Ready","PENDING INPUTS",SUM(N287,V287,AD287,AL287,AT287,BB287,BJ287,BR287,BZ287,CH287))</f>
        <v>0</v>
      </c>
      <c r="E287" s="3">
        <f>IF(Inputs!$B$27&lt;&gt;"Ready","PENDING INPUTS",MAX(0,D287-C287))</f>
        <v>0</v>
      </c>
      <c r="F287" s="3">
        <f>IF(Inputs!$B$27&lt;&gt;"Ready","PENDING INPUTS",SUM(Q287,Y287,AG287,AO287,AW287,BE287,BM287,BU287,CC287,CK287))</f>
        <v>0</v>
      </c>
      <c r="G287" s="3">
        <f>IF(Inputs!$B$27&lt;&gt;"Ready","PENDING INPUTS",SUM(L287,T287,AB287,AJ287,AR287,AZ287,BH287,BP287,BX287,CF287))</f>
        <v>0</v>
      </c>
      <c r="H287" s="3">
        <f>IF(Inputs!$B$27&lt;&gt;"Ready","PENDING INPUTS",SUM(M287,U287,AC287,AK287,AS287,BA287,BI287,BQ287,BY287,CG287))</f>
        <v>0</v>
      </c>
      <c r="I287" s="3">
        <f>IF(Inputs!$B$27&lt;&gt;"Ready","PENDING INPUTS",SUM(R287,Z287,AH287,AP287,AX287,BF287,BN287,BV287,CD287,CL287))</f>
        <v>0</v>
      </c>
      <c r="J287" t="str">
        <f>IF(Inputs!$B$27&lt;&gt;"Ready","PENDING INPUTS",IF(A287&gt;Inputs!$B$6,"Beyond horizon",IF(E287&gt;0.005,"MINIMUM SHORTFALL",IF(I287&lt;0.005,"Paid off","In progress"))))</f>
        <v>Beyond horizon</v>
      </c>
      <c r="K287" s="3">
        <f>IF(Inputs!$B$27&lt;&gt;"Ready","PENDING INPUTS",R286)</f>
        <v>0</v>
      </c>
      <c r="L287" s="3">
        <f>IF(Inputs!$B$27&lt;&gt;"Ready","PENDING INPUTS",IF(A287&lt;=Inputs!$B$6,ROUND(K287*Inputs!C14/12,2),0))</f>
        <v>0</v>
      </c>
      <c r="M287" s="3">
        <f>IF(Inputs!$B$27&lt;&gt;"Ready","PENDING INPUTS",IF(AND(A287&lt;=Inputs!$B$6,K287&gt;0),Inputs!G14,0))</f>
        <v>0</v>
      </c>
      <c r="N287" s="3">
        <f>IF(Inputs!$B$27&lt;&gt;"Ready","PENDING INPUTS",IF(A287&gt;Inputs!$B$6,0,MIN((K287+L287+M287),IF(Inputs!H14=1,Inputs!D14,MAX(Inputs!F14,ROUND(K287*Inputs!E14+L287+M287,2))))))</f>
        <v>0</v>
      </c>
      <c r="O287">
        <f>IF(Inputs!$B$27&lt;&gt;"Ready","PENDING INPUTS",IF(K287&lt;=0,99,1+IF(AND(S287&gt;0,OR(S287&lt;K287,AND(S287=K287,1&lt;0))),1,0)+IF(AND(AA287&gt;0,OR(AA287&lt;K287,AND(AA287=K287,2&lt;0))),1,0)+IF(AND(AI287&gt;0,OR(AI287&lt;K287,AND(AI287=K287,3&lt;0))),1,0)+IF(AND(AQ287&gt;0,OR(AQ287&lt;K287,AND(AQ287=K287,4&lt;0))),1,0)+IF(AND(AY287&gt;0,OR(AY287&lt;K287,AND(AY287=K287,5&lt;0))),1,0)+IF(AND(BG287&gt;0,OR(BG287&lt;K287,AND(BG287=K287,6&lt;0))),1,0)+IF(AND(BO287&gt;0,OR(BO287&lt;K287,AND(BO287=K287,7&lt;0))),1,0)+IF(AND(BW287&gt;0,OR(BW287&lt;K287,AND(BW287=K287,8&lt;0))),1,0)+IF(AND(CE287&gt;0,OR(CE287&lt;K287,AND(CE287=K287,9&lt;0))),1,0)))</f>
        <v>99</v>
      </c>
      <c r="P287" s="3">
        <f>IF(Inputs!$B$27&lt;&gt;"Ready","PENDING INPUTS",IF(A287&gt;Inputs!$B$6,0,MIN(MAX(0,(K287+L287+M287)-N287),MAX(0,C287-D287-(IF(O287&lt;O287,K287+L287+M287-N287,0)+IF(W287&lt;O287,S287+T287+U287-V287,0)+IF(AE287&lt;O287,AA287+AB287+AC287-AD287,0)+IF(AM287&lt;O287,AI287+AJ287+AK287-AL287,0)+IF(AU287&lt;O287,AQ287+AR287+AS287-AT287,0)+IF(BC287&lt;O287,AY287+AZ287+BA287-BB287,0)+IF(BK287&lt;O287,BG287+BH287+BI287-BJ287,0)+IF(BS287&lt;O287,BO287+BP287+BQ287-BR287,0)+IF(CA287&lt;O287,BW287+BX287+BY287-BZ287,0)+IF(CI287&lt;O287,CE287+CF287+CG287-CH287,0))))))</f>
        <v>0</v>
      </c>
      <c r="Q287" s="3">
        <f>IF(Inputs!$B$27&lt;&gt;"Ready","PENDING INPUTS",MIN((K287+L287+M287),IF(D287&gt;C287,IF(D287=0,0,N287*C287/D287),N287+P287)))</f>
        <v>0</v>
      </c>
      <c r="R287" s="3">
        <f>IF(Inputs!$B$27&lt;&gt;"Ready","PENDING INPUTS",MAX(0,(K287+L287+M287)-Q287))</f>
        <v>0</v>
      </c>
      <c r="S287" s="3">
        <f>IF(Inputs!$B$27&lt;&gt;"Ready","PENDING INPUTS",Z286)</f>
        <v>0</v>
      </c>
      <c r="T287" s="3">
        <f>IF(Inputs!$B$27&lt;&gt;"Ready","PENDING INPUTS",IF(A287&lt;=Inputs!$B$6,ROUND(S287*Inputs!C15/12,2),0))</f>
        <v>0</v>
      </c>
      <c r="U287" s="3">
        <f>IF(Inputs!$B$27&lt;&gt;"Ready","PENDING INPUTS",IF(AND(A287&lt;=Inputs!$B$6,S287&gt;0),Inputs!G15,0))</f>
        <v>0</v>
      </c>
      <c r="V287" s="3">
        <f>IF(Inputs!$B$27&lt;&gt;"Ready","PENDING INPUTS",IF(A287&gt;Inputs!$B$6,0,MIN((S287+T287+U287),IF(Inputs!H15=1,Inputs!D15,MAX(Inputs!F15,ROUND(S287*Inputs!E15+T287+U287,2))))))</f>
        <v>0</v>
      </c>
      <c r="W287">
        <f>IF(Inputs!$B$27&lt;&gt;"Ready","PENDING INPUTS",IF(S287&lt;=0,99,1+IF(AND(K287&gt;0,OR(K287&lt;S287,AND(K287=S287,0&lt;1))),1,0)+IF(AND(AA287&gt;0,OR(AA287&lt;S287,AND(AA287=S287,2&lt;1))),1,0)+IF(AND(AI287&gt;0,OR(AI287&lt;S287,AND(AI287=S287,3&lt;1))),1,0)+IF(AND(AQ287&gt;0,OR(AQ287&lt;S287,AND(AQ287=S287,4&lt;1))),1,0)+IF(AND(AY287&gt;0,OR(AY287&lt;S287,AND(AY287=S287,5&lt;1))),1,0)+IF(AND(BG287&gt;0,OR(BG287&lt;S287,AND(BG287=S287,6&lt;1))),1,0)+IF(AND(BO287&gt;0,OR(BO287&lt;S287,AND(BO287=S287,7&lt;1))),1,0)+IF(AND(BW287&gt;0,OR(BW287&lt;S287,AND(BW287=S287,8&lt;1))),1,0)+IF(AND(CE287&gt;0,OR(CE287&lt;S287,AND(CE287=S287,9&lt;1))),1,0)))</f>
        <v>99</v>
      </c>
      <c r="X287" s="3">
        <f>IF(Inputs!$B$27&lt;&gt;"Ready","PENDING INPUTS",IF(A287&gt;Inputs!$B$6,0,MIN(MAX(0,(S287+T287+U287)-V287),MAX(0,C287-D287-(IF(O287&lt;W287,K287+L287+M287-N287,0)+IF(W287&lt;W287,S287+T287+U287-V287,0)+IF(AE287&lt;W287,AA287+AB287+AC287-AD287,0)+IF(AM287&lt;W287,AI287+AJ287+AK287-AL287,0)+IF(AU287&lt;W287,AQ287+AR287+AS287-AT287,0)+IF(BC287&lt;W287,AY287+AZ287+BA287-BB287,0)+IF(BK287&lt;W287,BG287+BH287+BI287-BJ287,0)+IF(BS287&lt;W287,BO287+BP287+BQ287-BR287,0)+IF(CA287&lt;W287,BW287+BX287+BY287-BZ287,0)+IF(CI287&lt;W287,CE287+CF287+CG287-CH287,0))))))</f>
        <v>0</v>
      </c>
      <c r="Y287" s="3">
        <f>IF(Inputs!$B$27&lt;&gt;"Ready","PENDING INPUTS",MIN((S287+T287+U287),IF(D287&gt;C287,IF(D287=0,0,V287*C287/D287),V287+X287)))</f>
        <v>0</v>
      </c>
      <c r="Z287" s="3">
        <f>IF(Inputs!$B$27&lt;&gt;"Ready","PENDING INPUTS",MAX(0,(S287+T287+U287)-Y287))</f>
        <v>0</v>
      </c>
      <c r="AA287" s="3">
        <f>IF(Inputs!$B$27&lt;&gt;"Ready","PENDING INPUTS",AH286)</f>
        <v>0</v>
      </c>
      <c r="AB287" s="3">
        <f>IF(Inputs!$B$27&lt;&gt;"Ready","PENDING INPUTS",IF(A287&lt;=Inputs!$B$6,ROUND(AA287*Inputs!C16/12,2),0))</f>
        <v>0</v>
      </c>
      <c r="AC287" s="3">
        <f>IF(Inputs!$B$27&lt;&gt;"Ready","PENDING INPUTS",IF(AND(A287&lt;=Inputs!$B$6,AA287&gt;0),Inputs!G16,0))</f>
        <v>0</v>
      </c>
      <c r="AD287" s="3">
        <f>IF(Inputs!$B$27&lt;&gt;"Ready","PENDING INPUTS",IF(A287&gt;Inputs!$B$6,0,MIN((AA287+AB287+AC287),IF(Inputs!H16=1,Inputs!D16,MAX(Inputs!F16,ROUND(AA287*Inputs!E16+AB287+AC287,2))))))</f>
        <v>0</v>
      </c>
      <c r="AE287">
        <f>IF(Inputs!$B$27&lt;&gt;"Ready","PENDING INPUTS",IF(AA287&lt;=0,99,1+IF(AND(K287&gt;0,OR(K287&lt;AA287,AND(K287=AA287,0&lt;2))),1,0)+IF(AND(S287&gt;0,OR(S287&lt;AA287,AND(S287=AA287,1&lt;2))),1,0)+IF(AND(AI287&gt;0,OR(AI287&lt;AA287,AND(AI287=AA287,3&lt;2))),1,0)+IF(AND(AQ287&gt;0,OR(AQ287&lt;AA287,AND(AQ287=AA287,4&lt;2))),1,0)+IF(AND(AY287&gt;0,OR(AY287&lt;AA287,AND(AY287=AA287,5&lt;2))),1,0)+IF(AND(BG287&gt;0,OR(BG287&lt;AA287,AND(BG287=AA287,6&lt;2))),1,0)+IF(AND(BO287&gt;0,OR(BO287&lt;AA287,AND(BO287=AA287,7&lt;2))),1,0)+IF(AND(BW287&gt;0,OR(BW287&lt;AA287,AND(BW287=AA287,8&lt;2))),1,0)+IF(AND(CE287&gt;0,OR(CE287&lt;AA287,AND(CE287=AA287,9&lt;2))),1,0)))</f>
        <v>99</v>
      </c>
      <c r="AF287" s="3">
        <f>IF(Inputs!$B$27&lt;&gt;"Ready","PENDING INPUTS",IF(A287&gt;Inputs!$B$6,0,MIN(MAX(0,(AA287+AB287+AC287)-AD287),MAX(0,C287-D287-(IF(O287&lt;AE287,K287+L287+M287-N287,0)+IF(W287&lt;AE287,S287+T287+U287-V287,0)+IF(AE287&lt;AE287,AA287+AB287+AC287-AD287,0)+IF(AM287&lt;AE287,AI287+AJ287+AK287-AL287,0)+IF(AU287&lt;AE287,AQ287+AR287+AS287-AT287,0)+IF(BC287&lt;AE287,AY287+AZ287+BA287-BB287,0)+IF(BK287&lt;AE287,BG287+BH287+BI287-BJ287,0)+IF(BS287&lt;AE287,BO287+BP287+BQ287-BR287,0)+IF(CA287&lt;AE287,BW287+BX287+BY287-BZ287,0)+IF(CI287&lt;AE287,CE287+CF287+CG287-CH287,0))))))</f>
        <v>0</v>
      </c>
      <c r="AG287" s="3">
        <f>IF(Inputs!$B$27&lt;&gt;"Ready","PENDING INPUTS",MIN((AA287+AB287+AC287),IF(D287&gt;C287,IF(D287=0,0,AD287*C287/D287),AD287+AF287)))</f>
        <v>0</v>
      </c>
      <c r="AH287" s="3">
        <f>IF(Inputs!$B$27&lt;&gt;"Ready","PENDING INPUTS",MAX(0,(AA287+AB287+AC287)-AG287))</f>
        <v>0</v>
      </c>
      <c r="AI287" s="3">
        <f>IF(Inputs!$B$27&lt;&gt;"Ready","PENDING INPUTS",AP286)</f>
        <v>0</v>
      </c>
      <c r="AJ287" s="3">
        <f>IF(Inputs!$B$27&lt;&gt;"Ready","PENDING INPUTS",IF(A287&lt;=Inputs!$B$6,ROUND(AI287*Inputs!C17/12,2),0))</f>
        <v>0</v>
      </c>
      <c r="AK287" s="3">
        <f>IF(Inputs!$B$27&lt;&gt;"Ready","PENDING INPUTS",IF(AND(A287&lt;=Inputs!$B$6,AI287&gt;0),Inputs!G17,0))</f>
        <v>0</v>
      </c>
      <c r="AL287" s="3">
        <f>IF(Inputs!$B$27&lt;&gt;"Ready","PENDING INPUTS",IF(A287&gt;Inputs!$B$6,0,MIN((AI287+AJ287+AK287),IF(Inputs!H17=1,Inputs!D17,MAX(Inputs!F17,ROUND(AI287*Inputs!E17+AJ287+AK287,2))))))</f>
        <v>0</v>
      </c>
      <c r="AM287">
        <f>IF(Inputs!$B$27&lt;&gt;"Ready","PENDING INPUTS",IF(AI287&lt;=0,99,1+IF(AND(K287&gt;0,OR(K287&lt;AI287,AND(K287=AI287,0&lt;3))),1,0)+IF(AND(S287&gt;0,OR(S287&lt;AI287,AND(S287=AI287,1&lt;3))),1,0)+IF(AND(AA287&gt;0,OR(AA287&lt;AI287,AND(AA287=AI287,2&lt;3))),1,0)+IF(AND(AQ287&gt;0,OR(AQ287&lt;AI287,AND(AQ287=AI287,4&lt;3))),1,0)+IF(AND(AY287&gt;0,OR(AY287&lt;AI287,AND(AY287=AI287,5&lt;3))),1,0)+IF(AND(BG287&gt;0,OR(BG287&lt;AI287,AND(BG287=AI287,6&lt;3))),1,0)+IF(AND(BO287&gt;0,OR(BO287&lt;AI287,AND(BO287=AI287,7&lt;3))),1,0)+IF(AND(BW287&gt;0,OR(BW287&lt;AI287,AND(BW287=AI287,8&lt;3))),1,0)+IF(AND(CE287&gt;0,OR(CE287&lt;AI287,AND(CE287=AI287,9&lt;3))),1,0)))</f>
        <v>99</v>
      </c>
      <c r="AN287" s="3">
        <f>IF(Inputs!$B$27&lt;&gt;"Ready","PENDING INPUTS",IF(A287&gt;Inputs!$B$6,0,MIN(MAX(0,(AI287+AJ287+AK287)-AL287),MAX(0,C287-D287-(IF(O287&lt;AM287,K287+L287+M287-N287,0)+IF(W287&lt;AM287,S287+T287+U287-V287,0)+IF(AE287&lt;AM287,AA287+AB287+AC287-AD287,0)+IF(AM287&lt;AM287,AI287+AJ287+AK287-AL287,0)+IF(AU287&lt;AM287,AQ287+AR287+AS287-AT287,0)+IF(BC287&lt;AM287,AY287+AZ287+BA287-BB287,0)+IF(BK287&lt;AM287,BG287+BH287+BI287-BJ287,0)+IF(BS287&lt;AM287,BO287+BP287+BQ287-BR287,0)+IF(CA287&lt;AM287,BW287+BX287+BY287-BZ287,0)+IF(CI287&lt;AM287,CE287+CF287+CG287-CH287,0))))))</f>
        <v>0</v>
      </c>
      <c r="AO287" s="3">
        <f>IF(Inputs!$B$27&lt;&gt;"Ready","PENDING INPUTS",MIN((AI287+AJ287+AK287),IF(D287&gt;C287,IF(D287=0,0,AL287*C287/D287),AL287+AN287)))</f>
        <v>0</v>
      </c>
      <c r="AP287" s="3">
        <f>IF(Inputs!$B$27&lt;&gt;"Ready","PENDING INPUTS",MAX(0,(AI287+AJ287+AK287)-AO287))</f>
        <v>0</v>
      </c>
      <c r="AQ287" s="3">
        <f>IF(Inputs!$B$27&lt;&gt;"Ready","PENDING INPUTS",AX286)</f>
        <v>0</v>
      </c>
      <c r="AR287" s="3">
        <f>IF(Inputs!$B$27&lt;&gt;"Ready","PENDING INPUTS",IF(A287&lt;=Inputs!$B$6,ROUND(AQ287*Inputs!C18/12,2),0))</f>
        <v>0</v>
      </c>
      <c r="AS287" s="3">
        <f>IF(Inputs!$B$27&lt;&gt;"Ready","PENDING INPUTS",IF(AND(A287&lt;=Inputs!$B$6,AQ287&gt;0),Inputs!G18,0))</f>
        <v>0</v>
      </c>
      <c r="AT287" s="3">
        <f>IF(Inputs!$B$27&lt;&gt;"Ready","PENDING INPUTS",IF(A287&gt;Inputs!$B$6,0,MIN((AQ287+AR287+AS287),IF(Inputs!H18=1,Inputs!D18,MAX(Inputs!F18,ROUND(AQ287*Inputs!E18+AR287+AS287,2))))))</f>
        <v>0</v>
      </c>
      <c r="AU287">
        <f>IF(Inputs!$B$27&lt;&gt;"Ready","PENDING INPUTS",IF(AQ287&lt;=0,99,1+IF(AND(K287&gt;0,OR(K287&lt;AQ287,AND(K287=AQ287,0&lt;4))),1,0)+IF(AND(S287&gt;0,OR(S287&lt;AQ287,AND(S287=AQ287,1&lt;4))),1,0)+IF(AND(AA287&gt;0,OR(AA287&lt;AQ287,AND(AA287=AQ287,2&lt;4))),1,0)+IF(AND(AI287&gt;0,OR(AI287&lt;AQ287,AND(AI287=AQ287,3&lt;4))),1,0)+IF(AND(AY287&gt;0,OR(AY287&lt;AQ287,AND(AY287=AQ287,5&lt;4))),1,0)+IF(AND(BG287&gt;0,OR(BG287&lt;AQ287,AND(BG287=AQ287,6&lt;4))),1,0)+IF(AND(BO287&gt;0,OR(BO287&lt;AQ287,AND(BO287=AQ287,7&lt;4))),1,0)+IF(AND(BW287&gt;0,OR(BW287&lt;AQ287,AND(BW287=AQ287,8&lt;4))),1,0)+IF(AND(CE287&gt;0,OR(CE287&lt;AQ287,AND(CE287=AQ287,9&lt;4))),1,0)))</f>
        <v>99</v>
      </c>
      <c r="AV287" s="3">
        <f>IF(Inputs!$B$27&lt;&gt;"Ready","PENDING INPUTS",IF(A287&gt;Inputs!$B$6,0,MIN(MAX(0,(AQ287+AR287+AS287)-AT287),MAX(0,C287-D287-(IF(O287&lt;AU287,K287+L287+M287-N287,0)+IF(W287&lt;AU287,S287+T287+U287-V287,0)+IF(AE287&lt;AU287,AA287+AB287+AC287-AD287,0)+IF(AM287&lt;AU287,AI287+AJ287+AK287-AL287,0)+IF(AU287&lt;AU287,AQ287+AR287+AS287-AT287,0)+IF(BC287&lt;AU287,AY287+AZ287+BA287-BB287,0)+IF(BK287&lt;AU287,BG287+BH287+BI287-BJ287,0)+IF(BS287&lt;AU287,BO287+BP287+BQ287-BR287,0)+IF(CA287&lt;AU287,BW287+BX287+BY287-BZ287,0)+IF(CI287&lt;AU287,CE287+CF287+CG287-CH287,0))))))</f>
        <v>0</v>
      </c>
      <c r="AW287" s="3">
        <f>IF(Inputs!$B$27&lt;&gt;"Ready","PENDING INPUTS",MIN((AQ287+AR287+AS287),IF(D287&gt;C287,IF(D287=0,0,AT287*C287/D287),AT287+AV287)))</f>
        <v>0</v>
      </c>
      <c r="AX287" s="3">
        <f>IF(Inputs!$B$27&lt;&gt;"Ready","PENDING INPUTS",MAX(0,(AQ287+AR287+AS287)-AW287))</f>
        <v>0</v>
      </c>
      <c r="AY287" s="3">
        <f>IF(Inputs!$B$27&lt;&gt;"Ready","PENDING INPUTS",BF286)</f>
        <v>0</v>
      </c>
      <c r="AZ287" s="3">
        <f>IF(Inputs!$B$27&lt;&gt;"Ready","PENDING INPUTS",IF(A287&lt;=Inputs!$B$6,ROUND(AY287*Inputs!C19/12,2),0))</f>
        <v>0</v>
      </c>
      <c r="BA287" s="3">
        <f>IF(Inputs!$B$27&lt;&gt;"Ready","PENDING INPUTS",IF(AND(A287&lt;=Inputs!$B$6,AY287&gt;0),Inputs!G19,0))</f>
        <v>0</v>
      </c>
      <c r="BB287" s="3">
        <f>IF(Inputs!$B$27&lt;&gt;"Ready","PENDING INPUTS",IF(A287&gt;Inputs!$B$6,0,MIN((AY287+AZ287+BA287),IF(Inputs!H19=1,Inputs!D19,MAX(Inputs!F19,ROUND(AY287*Inputs!E19+AZ287+BA287,2))))))</f>
        <v>0</v>
      </c>
      <c r="BC287">
        <f>IF(Inputs!$B$27&lt;&gt;"Ready","PENDING INPUTS",IF(AY287&lt;=0,99,1+IF(AND(K287&gt;0,OR(K287&lt;AY287,AND(K287=AY287,0&lt;5))),1,0)+IF(AND(S287&gt;0,OR(S287&lt;AY287,AND(S287=AY287,1&lt;5))),1,0)+IF(AND(AA287&gt;0,OR(AA287&lt;AY287,AND(AA287=AY287,2&lt;5))),1,0)+IF(AND(AI287&gt;0,OR(AI287&lt;AY287,AND(AI287=AY287,3&lt;5))),1,0)+IF(AND(AQ287&gt;0,OR(AQ287&lt;AY287,AND(AQ287=AY287,4&lt;5))),1,0)+IF(AND(BG287&gt;0,OR(BG287&lt;AY287,AND(BG287=AY287,6&lt;5))),1,0)+IF(AND(BO287&gt;0,OR(BO287&lt;AY287,AND(BO287=AY287,7&lt;5))),1,0)+IF(AND(BW287&gt;0,OR(BW287&lt;AY287,AND(BW287=AY287,8&lt;5))),1,0)+IF(AND(CE287&gt;0,OR(CE287&lt;AY287,AND(CE287=AY287,9&lt;5))),1,0)))</f>
        <v>99</v>
      </c>
      <c r="BD287" s="3">
        <f>IF(Inputs!$B$27&lt;&gt;"Ready","PENDING INPUTS",IF(A287&gt;Inputs!$B$6,0,MIN(MAX(0,(AY287+AZ287+BA287)-BB287),MAX(0,C287-D287-(IF(O287&lt;BC287,K287+L287+M287-N287,0)+IF(W287&lt;BC287,S287+T287+U287-V287,0)+IF(AE287&lt;BC287,AA287+AB287+AC287-AD287,0)+IF(AM287&lt;BC287,AI287+AJ287+AK287-AL287,0)+IF(AU287&lt;BC287,AQ287+AR287+AS287-AT287,0)+IF(BC287&lt;BC287,AY287+AZ287+BA287-BB287,0)+IF(BK287&lt;BC287,BG287+BH287+BI287-BJ287,0)+IF(BS287&lt;BC287,BO287+BP287+BQ287-BR287,0)+IF(CA287&lt;BC287,BW287+BX287+BY287-BZ287,0)+IF(CI287&lt;BC287,CE287+CF287+CG287-CH287,0))))))</f>
        <v>0</v>
      </c>
      <c r="BE287" s="3">
        <f>IF(Inputs!$B$27&lt;&gt;"Ready","PENDING INPUTS",MIN((AY287+AZ287+BA287),IF(D287&gt;C287,IF(D287=0,0,BB287*C287/D287),BB287+BD287)))</f>
        <v>0</v>
      </c>
      <c r="BF287" s="3">
        <f>IF(Inputs!$B$27&lt;&gt;"Ready","PENDING INPUTS",MAX(0,(AY287+AZ287+BA287)-BE287))</f>
        <v>0</v>
      </c>
      <c r="BG287" s="3">
        <f>IF(Inputs!$B$27&lt;&gt;"Ready","PENDING INPUTS",BN286)</f>
        <v>0</v>
      </c>
      <c r="BH287" s="3">
        <f>IF(Inputs!$B$27&lt;&gt;"Ready","PENDING INPUTS",IF(A287&lt;=Inputs!$B$6,ROUND(BG287*Inputs!C20/12,2),0))</f>
        <v>0</v>
      </c>
      <c r="BI287" s="3">
        <f>IF(Inputs!$B$27&lt;&gt;"Ready","PENDING INPUTS",IF(AND(A287&lt;=Inputs!$B$6,BG287&gt;0),Inputs!G20,0))</f>
        <v>0</v>
      </c>
      <c r="BJ287" s="3">
        <f>IF(Inputs!$B$27&lt;&gt;"Ready","PENDING INPUTS",IF(A287&gt;Inputs!$B$6,0,MIN((BG287+BH287+BI287),IF(Inputs!H20=1,Inputs!D20,MAX(Inputs!F20,ROUND(BG287*Inputs!E20+BH287+BI287,2))))))</f>
        <v>0</v>
      </c>
      <c r="BK287">
        <f>IF(Inputs!$B$27&lt;&gt;"Ready","PENDING INPUTS",IF(BG287&lt;=0,99,1+IF(AND(K287&gt;0,OR(K287&lt;BG287,AND(K287=BG287,0&lt;6))),1,0)+IF(AND(S287&gt;0,OR(S287&lt;BG287,AND(S287=BG287,1&lt;6))),1,0)+IF(AND(AA287&gt;0,OR(AA287&lt;BG287,AND(AA287=BG287,2&lt;6))),1,0)+IF(AND(AI287&gt;0,OR(AI287&lt;BG287,AND(AI287=BG287,3&lt;6))),1,0)+IF(AND(AQ287&gt;0,OR(AQ287&lt;BG287,AND(AQ287=BG287,4&lt;6))),1,0)+IF(AND(AY287&gt;0,OR(AY287&lt;BG287,AND(AY287=BG287,5&lt;6))),1,0)+IF(AND(BO287&gt;0,OR(BO287&lt;BG287,AND(BO287=BG287,7&lt;6))),1,0)+IF(AND(BW287&gt;0,OR(BW287&lt;BG287,AND(BW287=BG287,8&lt;6))),1,0)+IF(AND(CE287&gt;0,OR(CE287&lt;BG287,AND(CE287=BG287,9&lt;6))),1,0)))</f>
        <v>99</v>
      </c>
      <c r="BL287" s="3">
        <f>IF(Inputs!$B$27&lt;&gt;"Ready","PENDING INPUTS",IF(A287&gt;Inputs!$B$6,0,MIN(MAX(0,(BG287+BH287+BI287)-BJ287),MAX(0,C287-D287-(IF(O287&lt;BK287,K287+L287+M287-N287,0)+IF(W287&lt;BK287,S287+T287+U287-V287,0)+IF(AE287&lt;BK287,AA287+AB287+AC287-AD287,0)+IF(AM287&lt;BK287,AI287+AJ287+AK287-AL287,0)+IF(AU287&lt;BK287,AQ287+AR287+AS287-AT287,0)+IF(BC287&lt;BK287,AY287+AZ287+BA287-BB287,0)+IF(BK287&lt;BK287,BG287+BH287+BI287-BJ287,0)+IF(BS287&lt;BK287,BO287+BP287+BQ287-BR287,0)+IF(CA287&lt;BK287,BW287+BX287+BY287-BZ287,0)+IF(CI287&lt;BK287,CE287+CF287+CG287-CH287,0))))))</f>
        <v>0</v>
      </c>
      <c r="BM287" s="3">
        <f>IF(Inputs!$B$27&lt;&gt;"Ready","PENDING INPUTS",MIN((BG287+BH287+BI287),IF(D287&gt;C287,IF(D287=0,0,BJ287*C287/D287),BJ287+BL287)))</f>
        <v>0</v>
      </c>
      <c r="BN287" s="3">
        <f>IF(Inputs!$B$27&lt;&gt;"Ready","PENDING INPUTS",MAX(0,(BG287+BH287+BI287)-BM287))</f>
        <v>0</v>
      </c>
      <c r="BO287" s="3">
        <f>IF(Inputs!$B$27&lt;&gt;"Ready","PENDING INPUTS",BV286)</f>
        <v>0</v>
      </c>
      <c r="BP287" s="3">
        <f>IF(Inputs!$B$27&lt;&gt;"Ready","PENDING INPUTS",IF(A287&lt;=Inputs!$B$6,ROUND(BO287*Inputs!C21/12,2),0))</f>
        <v>0</v>
      </c>
      <c r="BQ287" s="3">
        <f>IF(Inputs!$B$27&lt;&gt;"Ready","PENDING INPUTS",IF(AND(A287&lt;=Inputs!$B$6,BO287&gt;0),Inputs!G21,0))</f>
        <v>0</v>
      </c>
      <c r="BR287" s="3">
        <f>IF(Inputs!$B$27&lt;&gt;"Ready","PENDING INPUTS",IF(A287&gt;Inputs!$B$6,0,MIN((BO287+BP287+BQ287),IF(Inputs!H21=1,Inputs!D21,MAX(Inputs!F21,ROUND(BO287*Inputs!E21+BP287+BQ287,2))))))</f>
        <v>0</v>
      </c>
      <c r="BS287">
        <f>IF(Inputs!$B$27&lt;&gt;"Ready","PENDING INPUTS",IF(BO287&lt;=0,99,1+IF(AND(K287&gt;0,OR(K287&lt;BO287,AND(K287=BO287,0&lt;7))),1,0)+IF(AND(S287&gt;0,OR(S287&lt;BO287,AND(S287=BO287,1&lt;7))),1,0)+IF(AND(AA287&gt;0,OR(AA287&lt;BO287,AND(AA287=BO287,2&lt;7))),1,0)+IF(AND(AI287&gt;0,OR(AI287&lt;BO287,AND(AI287=BO287,3&lt;7))),1,0)+IF(AND(AQ287&gt;0,OR(AQ287&lt;BO287,AND(AQ287=BO287,4&lt;7))),1,0)+IF(AND(AY287&gt;0,OR(AY287&lt;BO287,AND(AY287=BO287,5&lt;7))),1,0)+IF(AND(BG287&gt;0,OR(BG287&lt;BO287,AND(BG287=BO287,6&lt;7))),1,0)+IF(AND(BW287&gt;0,OR(BW287&lt;BO287,AND(BW287=BO287,8&lt;7))),1,0)+IF(AND(CE287&gt;0,OR(CE287&lt;BO287,AND(CE287=BO287,9&lt;7))),1,0)))</f>
        <v>99</v>
      </c>
      <c r="BT287" s="3">
        <f>IF(Inputs!$B$27&lt;&gt;"Ready","PENDING INPUTS",IF(A287&gt;Inputs!$B$6,0,MIN(MAX(0,(BO287+BP287+BQ287)-BR287),MAX(0,C287-D287-(IF(O287&lt;BS287,K287+L287+M287-N287,0)+IF(W287&lt;BS287,S287+T287+U287-V287,0)+IF(AE287&lt;BS287,AA287+AB287+AC287-AD287,0)+IF(AM287&lt;BS287,AI287+AJ287+AK287-AL287,0)+IF(AU287&lt;BS287,AQ287+AR287+AS287-AT287,0)+IF(BC287&lt;BS287,AY287+AZ287+BA287-BB287,0)+IF(BK287&lt;BS287,BG287+BH287+BI287-BJ287,0)+IF(BS287&lt;BS287,BO287+BP287+BQ287-BR287,0)+IF(CA287&lt;BS287,BW287+BX287+BY287-BZ287,0)+IF(CI287&lt;BS287,CE287+CF287+CG287-CH287,0))))))</f>
        <v>0</v>
      </c>
      <c r="BU287" s="3">
        <f>IF(Inputs!$B$27&lt;&gt;"Ready","PENDING INPUTS",MIN((BO287+BP287+BQ287),IF(D287&gt;C287,IF(D287=0,0,BR287*C287/D287),BR287+BT287)))</f>
        <v>0</v>
      </c>
      <c r="BV287" s="3">
        <f>IF(Inputs!$B$27&lt;&gt;"Ready","PENDING INPUTS",MAX(0,(BO287+BP287+BQ287)-BU287))</f>
        <v>0</v>
      </c>
      <c r="BW287" s="3">
        <f>IF(Inputs!$B$27&lt;&gt;"Ready","PENDING INPUTS",CD286)</f>
        <v>0</v>
      </c>
      <c r="BX287" s="3">
        <f>IF(Inputs!$B$27&lt;&gt;"Ready","PENDING INPUTS",IF(A287&lt;=Inputs!$B$6,ROUND(BW287*Inputs!C22/12,2),0))</f>
        <v>0</v>
      </c>
      <c r="BY287" s="3">
        <f>IF(Inputs!$B$27&lt;&gt;"Ready","PENDING INPUTS",IF(AND(A287&lt;=Inputs!$B$6,BW287&gt;0),Inputs!G22,0))</f>
        <v>0</v>
      </c>
      <c r="BZ287" s="3">
        <f>IF(Inputs!$B$27&lt;&gt;"Ready","PENDING INPUTS",IF(A287&gt;Inputs!$B$6,0,MIN((BW287+BX287+BY287),IF(Inputs!H22=1,Inputs!D22,MAX(Inputs!F22,ROUND(BW287*Inputs!E22+BX287+BY287,2))))))</f>
        <v>0</v>
      </c>
      <c r="CA287">
        <f>IF(Inputs!$B$27&lt;&gt;"Ready","PENDING INPUTS",IF(BW287&lt;=0,99,1+IF(AND(K287&gt;0,OR(K287&lt;BW287,AND(K287=BW287,0&lt;8))),1,0)+IF(AND(S287&gt;0,OR(S287&lt;BW287,AND(S287=BW287,1&lt;8))),1,0)+IF(AND(AA287&gt;0,OR(AA287&lt;BW287,AND(AA287=BW287,2&lt;8))),1,0)+IF(AND(AI287&gt;0,OR(AI287&lt;BW287,AND(AI287=BW287,3&lt;8))),1,0)+IF(AND(AQ287&gt;0,OR(AQ287&lt;BW287,AND(AQ287=BW287,4&lt;8))),1,0)+IF(AND(AY287&gt;0,OR(AY287&lt;BW287,AND(AY287=BW287,5&lt;8))),1,0)+IF(AND(BG287&gt;0,OR(BG287&lt;BW287,AND(BG287=BW287,6&lt;8))),1,0)+IF(AND(BO287&gt;0,OR(BO287&lt;BW287,AND(BO287=BW287,7&lt;8))),1,0)+IF(AND(CE287&gt;0,OR(CE287&lt;BW287,AND(CE287=BW287,9&lt;8))),1,0)))</f>
        <v>99</v>
      </c>
      <c r="CB287" s="3">
        <f>IF(Inputs!$B$27&lt;&gt;"Ready","PENDING INPUTS",IF(A287&gt;Inputs!$B$6,0,MIN(MAX(0,(BW287+BX287+BY287)-BZ287),MAX(0,C287-D287-(IF(O287&lt;CA287,K287+L287+M287-N287,0)+IF(W287&lt;CA287,S287+T287+U287-V287,0)+IF(AE287&lt;CA287,AA287+AB287+AC287-AD287,0)+IF(AM287&lt;CA287,AI287+AJ287+AK287-AL287,0)+IF(AU287&lt;CA287,AQ287+AR287+AS287-AT287,0)+IF(BC287&lt;CA287,AY287+AZ287+BA287-BB287,0)+IF(BK287&lt;CA287,BG287+BH287+BI287-BJ287,0)+IF(BS287&lt;CA287,BO287+BP287+BQ287-BR287,0)+IF(CA287&lt;CA287,BW287+BX287+BY287-BZ287,0)+IF(CI287&lt;CA287,CE287+CF287+CG287-CH287,0))))))</f>
        <v>0</v>
      </c>
      <c r="CC287" s="3">
        <f>IF(Inputs!$B$27&lt;&gt;"Ready","PENDING INPUTS",MIN((BW287+BX287+BY287),IF(D287&gt;C287,IF(D287=0,0,BZ287*C287/D287),BZ287+CB287)))</f>
        <v>0</v>
      </c>
      <c r="CD287" s="3">
        <f>IF(Inputs!$B$27&lt;&gt;"Ready","PENDING INPUTS",MAX(0,(BW287+BX287+BY287)-CC287))</f>
        <v>0</v>
      </c>
      <c r="CE287" s="3">
        <f>IF(Inputs!$B$27&lt;&gt;"Ready","PENDING INPUTS",CL286)</f>
        <v>0</v>
      </c>
      <c r="CF287" s="3">
        <f>IF(Inputs!$B$27&lt;&gt;"Ready","PENDING INPUTS",IF(A287&lt;=Inputs!$B$6,ROUND(CE287*Inputs!C23/12,2),0))</f>
        <v>0</v>
      </c>
      <c r="CG287" s="3">
        <f>IF(Inputs!$B$27&lt;&gt;"Ready","PENDING INPUTS",IF(AND(A287&lt;=Inputs!$B$6,CE287&gt;0),Inputs!G23,0))</f>
        <v>0</v>
      </c>
      <c r="CH287" s="3">
        <f>IF(Inputs!$B$27&lt;&gt;"Ready","PENDING INPUTS",IF(A287&gt;Inputs!$B$6,0,MIN((CE287+CF287+CG287),IF(Inputs!H23=1,Inputs!D23,MAX(Inputs!F23,ROUND(CE287*Inputs!E23+CF287+CG287,2))))))</f>
        <v>0</v>
      </c>
      <c r="CI287">
        <f>IF(Inputs!$B$27&lt;&gt;"Ready","PENDING INPUTS",IF(CE287&lt;=0,99,1+IF(AND(K287&gt;0,OR(K287&lt;CE287,AND(K287=CE287,0&lt;9))),1,0)+IF(AND(S287&gt;0,OR(S287&lt;CE287,AND(S287=CE287,1&lt;9))),1,0)+IF(AND(AA287&gt;0,OR(AA287&lt;CE287,AND(AA287=CE287,2&lt;9))),1,0)+IF(AND(AI287&gt;0,OR(AI287&lt;CE287,AND(AI287=CE287,3&lt;9))),1,0)+IF(AND(AQ287&gt;0,OR(AQ287&lt;CE287,AND(AQ287=CE287,4&lt;9))),1,0)+IF(AND(AY287&gt;0,OR(AY287&lt;CE287,AND(AY287=CE287,5&lt;9))),1,0)+IF(AND(BG287&gt;0,OR(BG287&lt;CE287,AND(BG287=CE287,6&lt;9))),1,0)+IF(AND(BO287&gt;0,OR(BO287&lt;CE287,AND(BO287=CE287,7&lt;9))),1,0)+IF(AND(BW287&gt;0,OR(BW287&lt;CE287,AND(BW287=CE287,8&lt;9))),1,0)))</f>
        <v>99</v>
      </c>
      <c r="CJ287" s="3">
        <f>IF(Inputs!$B$27&lt;&gt;"Ready","PENDING INPUTS",IF(A287&gt;Inputs!$B$6,0,MIN(MAX(0,(CE287+CF287+CG287)-CH287),MAX(0,C287-D287-(IF(O287&lt;CI287,K287+L287+M287-N287,0)+IF(W287&lt;CI287,S287+T287+U287-V287,0)+IF(AE287&lt;CI287,AA287+AB287+AC287-AD287,0)+IF(AM287&lt;CI287,AI287+AJ287+AK287-AL287,0)+IF(AU287&lt;CI287,AQ287+AR287+AS287-AT287,0)+IF(BC287&lt;CI287,AY287+AZ287+BA287-BB287,0)+IF(BK287&lt;CI287,BG287+BH287+BI287-BJ287,0)+IF(BS287&lt;CI287,BO287+BP287+BQ287-BR287,0)+IF(CA287&lt;CI287,BW287+BX287+BY287-BZ287,0)+IF(CI287&lt;CI287,CE287+CF287+CG287-CH287,0))))))</f>
        <v>0</v>
      </c>
      <c r="CK287" s="3">
        <f>IF(Inputs!$B$27&lt;&gt;"Ready","PENDING INPUTS",MIN((CE287+CF287+CG287),IF(D287&gt;C287,IF(D287=0,0,CH287*C287/D287),CH287+CJ287)))</f>
        <v>0</v>
      </c>
      <c r="CL287" s="3">
        <f>IF(Inputs!$B$27&lt;&gt;"Ready","PENDING INPUTS",MAX(0,(CE287+CF287+CG287)-CK287))</f>
        <v>0</v>
      </c>
    </row>
    <row r="288" spans="1:90" ht="27.95" customHeight="1" x14ac:dyDescent="0.25">
      <c r="A288">
        <v>284</v>
      </c>
      <c r="B288" s="13">
        <f>IF(Inputs!$B$27&lt;&gt;"Ready","PENDING INPUTS",EDATE(Inputs!$B$5,A288-1))</f>
        <v>54909</v>
      </c>
      <c r="C288" s="3">
        <f>IF(Inputs!$B$27&lt;&gt;"Ready","PENDING INPUTS",IF(A288&lt;=Inputs!$B$6,MAX(0,Inputs!$B$4+IF(A288=Inputs!$B$7,Inputs!$B$8,0)+IF(A288=Inputs!$B$9,Inputs!$B$10,0)),0))</f>
        <v>0</v>
      </c>
      <c r="D288" s="3">
        <f>IF(Inputs!$B$27&lt;&gt;"Ready","PENDING INPUTS",SUM(N288,V288,AD288,AL288,AT288,BB288,BJ288,BR288,BZ288,CH288))</f>
        <v>0</v>
      </c>
      <c r="E288" s="3">
        <f>IF(Inputs!$B$27&lt;&gt;"Ready","PENDING INPUTS",MAX(0,D288-C288))</f>
        <v>0</v>
      </c>
      <c r="F288" s="3">
        <f>IF(Inputs!$B$27&lt;&gt;"Ready","PENDING INPUTS",SUM(Q288,Y288,AG288,AO288,AW288,BE288,BM288,BU288,CC288,CK288))</f>
        <v>0</v>
      </c>
      <c r="G288" s="3">
        <f>IF(Inputs!$B$27&lt;&gt;"Ready","PENDING INPUTS",SUM(L288,T288,AB288,AJ288,AR288,AZ288,BH288,BP288,BX288,CF288))</f>
        <v>0</v>
      </c>
      <c r="H288" s="3">
        <f>IF(Inputs!$B$27&lt;&gt;"Ready","PENDING INPUTS",SUM(M288,U288,AC288,AK288,AS288,BA288,BI288,BQ288,BY288,CG288))</f>
        <v>0</v>
      </c>
      <c r="I288" s="3">
        <f>IF(Inputs!$B$27&lt;&gt;"Ready","PENDING INPUTS",SUM(R288,Z288,AH288,AP288,AX288,BF288,BN288,BV288,CD288,CL288))</f>
        <v>0</v>
      </c>
      <c r="J288" t="str">
        <f>IF(Inputs!$B$27&lt;&gt;"Ready","PENDING INPUTS",IF(A288&gt;Inputs!$B$6,"Beyond horizon",IF(E288&gt;0.005,"MINIMUM SHORTFALL",IF(I288&lt;0.005,"Paid off","In progress"))))</f>
        <v>Beyond horizon</v>
      </c>
      <c r="K288" s="3">
        <f>IF(Inputs!$B$27&lt;&gt;"Ready","PENDING INPUTS",R287)</f>
        <v>0</v>
      </c>
      <c r="L288" s="3">
        <f>IF(Inputs!$B$27&lt;&gt;"Ready","PENDING INPUTS",IF(A288&lt;=Inputs!$B$6,ROUND(K288*Inputs!C14/12,2),0))</f>
        <v>0</v>
      </c>
      <c r="M288" s="3">
        <f>IF(Inputs!$B$27&lt;&gt;"Ready","PENDING INPUTS",IF(AND(A288&lt;=Inputs!$B$6,K288&gt;0),Inputs!G14,0))</f>
        <v>0</v>
      </c>
      <c r="N288" s="3">
        <f>IF(Inputs!$B$27&lt;&gt;"Ready","PENDING INPUTS",IF(A288&gt;Inputs!$B$6,0,MIN((K288+L288+M288),IF(Inputs!H14=1,Inputs!D14,MAX(Inputs!F14,ROUND(K288*Inputs!E14+L288+M288,2))))))</f>
        <v>0</v>
      </c>
      <c r="O288">
        <f>IF(Inputs!$B$27&lt;&gt;"Ready","PENDING INPUTS",IF(K288&lt;=0,99,1+IF(AND(S288&gt;0,OR(S288&lt;K288,AND(S288=K288,1&lt;0))),1,0)+IF(AND(AA288&gt;0,OR(AA288&lt;K288,AND(AA288=K288,2&lt;0))),1,0)+IF(AND(AI288&gt;0,OR(AI288&lt;K288,AND(AI288=K288,3&lt;0))),1,0)+IF(AND(AQ288&gt;0,OR(AQ288&lt;K288,AND(AQ288=K288,4&lt;0))),1,0)+IF(AND(AY288&gt;0,OR(AY288&lt;K288,AND(AY288=K288,5&lt;0))),1,0)+IF(AND(BG288&gt;0,OR(BG288&lt;K288,AND(BG288=K288,6&lt;0))),1,0)+IF(AND(BO288&gt;0,OR(BO288&lt;K288,AND(BO288=K288,7&lt;0))),1,0)+IF(AND(BW288&gt;0,OR(BW288&lt;K288,AND(BW288=K288,8&lt;0))),1,0)+IF(AND(CE288&gt;0,OR(CE288&lt;K288,AND(CE288=K288,9&lt;0))),1,0)))</f>
        <v>99</v>
      </c>
      <c r="P288" s="3">
        <f>IF(Inputs!$B$27&lt;&gt;"Ready","PENDING INPUTS",IF(A288&gt;Inputs!$B$6,0,MIN(MAX(0,(K288+L288+M288)-N288),MAX(0,C288-D288-(IF(O288&lt;O288,K288+L288+M288-N288,0)+IF(W288&lt;O288,S288+T288+U288-V288,0)+IF(AE288&lt;O288,AA288+AB288+AC288-AD288,0)+IF(AM288&lt;O288,AI288+AJ288+AK288-AL288,0)+IF(AU288&lt;O288,AQ288+AR288+AS288-AT288,0)+IF(BC288&lt;O288,AY288+AZ288+BA288-BB288,0)+IF(BK288&lt;O288,BG288+BH288+BI288-BJ288,0)+IF(BS288&lt;O288,BO288+BP288+BQ288-BR288,0)+IF(CA288&lt;O288,BW288+BX288+BY288-BZ288,0)+IF(CI288&lt;O288,CE288+CF288+CG288-CH288,0))))))</f>
        <v>0</v>
      </c>
      <c r="Q288" s="3">
        <f>IF(Inputs!$B$27&lt;&gt;"Ready","PENDING INPUTS",MIN((K288+L288+M288),IF(D288&gt;C288,IF(D288=0,0,N288*C288/D288),N288+P288)))</f>
        <v>0</v>
      </c>
      <c r="R288" s="3">
        <f>IF(Inputs!$B$27&lt;&gt;"Ready","PENDING INPUTS",MAX(0,(K288+L288+M288)-Q288))</f>
        <v>0</v>
      </c>
      <c r="S288" s="3">
        <f>IF(Inputs!$B$27&lt;&gt;"Ready","PENDING INPUTS",Z287)</f>
        <v>0</v>
      </c>
      <c r="T288" s="3">
        <f>IF(Inputs!$B$27&lt;&gt;"Ready","PENDING INPUTS",IF(A288&lt;=Inputs!$B$6,ROUND(S288*Inputs!C15/12,2),0))</f>
        <v>0</v>
      </c>
      <c r="U288" s="3">
        <f>IF(Inputs!$B$27&lt;&gt;"Ready","PENDING INPUTS",IF(AND(A288&lt;=Inputs!$B$6,S288&gt;0),Inputs!G15,0))</f>
        <v>0</v>
      </c>
      <c r="V288" s="3">
        <f>IF(Inputs!$B$27&lt;&gt;"Ready","PENDING INPUTS",IF(A288&gt;Inputs!$B$6,0,MIN((S288+T288+U288),IF(Inputs!H15=1,Inputs!D15,MAX(Inputs!F15,ROUND(S288*Inputs!E15+T288+U288,2))))))</f>
        <v>0</v>
      </c>
      <c r="W288">
        <f>IF(Inputs!$B$27&lt;&gt;"Ready","PENDING INPUTS",IF(S288&lt;=0,99,1+IF(AND(K288&gt;0,OR(K288&lt;S288,AND(K288=S288,0&lt;1))),1,0)+IF(AND(AA288&gt;0,OR(AA288&lt;S288,AND(AA288=S288,2&lt;1))),1,0)+IF(AND(AI288&gt;0,OR(AI288&lt;S288,AND(AI288=S288,3&lt;1))),1,0)+IF(AND(AQ288&gt;0,OR(AQ288&lt;S288,AND(AQ288=S288,4&lt;1))),1,0)+IF(AND(AY288&gt;0,OR(AY288&lt;S288,AND(AY288=S288,5&lt;1))),1,0)+IF(AND(BG288&gt;0,OR(BG288&lt;S288,AND(BG288=S288,6&lt;1))),1,0)+IF(AND(BO288&gt;0,OR(BO288&lt;S288,AND(BO288=S288,7&lt;1))),1,0)+IF(AND(BW288&gt;0,OR(BW288&lt;S288,AND(BW288=S288,8&lt;1))),1,0)+IF(AND(CE288&gt;0,OR(CE288&lt;S288,AND(CE288=S288,9&lt;1))),1,0)))</f>
        <v>99</v>
      </c>
      <c r="X288" s="3">
        <f>IF(Inputs!$B$27&lt;&gt;"Ready","PENDING INPUTS",IF(A288&gt;Inputs!$B$6,0,MIN(MAX(0,(S288+T288+U288)-V288),MAX(0,C288-D288-(IF(O288&lt;W288,K288+L288+M288-N288,0)+IF(W288&lt;W288,S288+T288+U288-V288,0)+IF(AE288&lt;W288,AA288+AB288+AC288-AD288,0)+IF(AM288&lt;W288,AI288+AJ288+AK288-AL288,0)+IF(AU288&lt;W288,AQ288+AR288+AS288-AT288,0)+IF(BC288&lt;W288,AY288+AZ288+BA288-BB288,0)+IF(BK288&lt;W288,BG288+BH288+BI288-BJ288,0)+IF(BS288&lt;W288,BO288+BP288+BQ288-BR288,0)+IF(CA288&lt;W288,BW288+BX288+BY288-BZ288,0)+IF(CI288&lt;W288,CE288+CF288+CG288-CH288,0))))))</f>
        <v>0</v>
      </c>
      <c r="Y288" s="3">
        <f>IF(Inputs!$B$27&lt;&gt;"Ready","PENDING INPUTS",MIN((S288+T288+U288),IF(D288&gt;C288,IF(D288=0,0,V288*C288/D288),V288+X288)))</f>
        <v>0</v>
      </c>
      <c r="Z288" s="3">
        <f>IF(Inputs!$B$27&lt;&gt;"Ready","PENDING INPUTS",MAX(0,(S288+T288+U288)-Y288))</f>
        <v>0</v>
      </c>
      <c r="AA288" s="3">
        <f>IF(Inputs!$B$27&lt;&gt;"Ready","PENDING INPUTS",AH287)</f>
        <v>0</v>
      </c>
      <c r="AB288" s="3">
        <f>IF(Inputs!$B$27&lt;&gt;"Ready","PENDING INPUTS",IF(A288&lt;=Inputs!$B$6,ROUND(AA288*Inputs!C16/12,2),0))</f>
        <v>0</v>
      </c>
      <c r="AC288" s="3">
        <f>IF(Inputs!$B$27&lt;&gt;"Ready","PENDING INPUTS",IF(AND(A288&lt;=Inputs!$B$6,AA288&gt;0),Inputs!G16,0))</f>
        <v>0</v>
      </c>
      <c r="AD288" s="3">
        <f>IF(Inputs!$B$27&lt;&gt;"Ready","PENDING INPUTS",IF(A288&gt;Inputs!$B$6,0,MIN((AA288+AB288+AC288),IF(Inputs!H16=1,Inputs!D16,MAX(Inputs!F16,ROUND(AA288*Inputs!E16+AB288+AC288,2))))))</f>
        <v>0</v>
      </c>
      <c r="AE288">
        <f>IF(Inputs!$B$27&lt;&gt;"Ready","PENDING INPUTS",IF(AA288&lt;=0,99,1+IF(AND(K288&gt;0,OR(K288&lt;AA288,AND(K288=AA288,0&lt;2))),1,0)+IF(AND(S288&gt;0,OR(S288&lt;AA288,AND(S288=AA288,1&lt;2))),1,0)+IF(AND(AI288&gt;0,OR(AI288&lt;AA288,AND(AI288=AA288,3&lt;2))),1,0)+IF(AND(AQ288&gt;0,OR(AQ288&lt;AA288,AND(AQ288=AA288,4&lt;2))),1,0)+IF(AND(AY288&gt;0,OR(AY288&lt;AA288,AND(AY288=AA288,5&lt;2))),1,0)+IF(AND(BG288&gt;0,OR(BG288&lt;AA288,AND(BG288=AA288,6&lt;2))),1,0)+IF(AND(BO288&gt;0,OR(BO288&lt;AA288,AND(BO288=AA288,7&lt;2))),1,0)+IF(AND(BW288&gt;0,OR(BW288&lt;AA288,AND(BW288=AA288,8&lt;2))),1,0)+IF(AND(CE288&gt;0,OR(CE288&lt;AA288,AND(CE288=AA288,9&lt;2))),1,0)))</f>
        <v>99</v>
      </c>
      <c r="AF288" s="3">
        <f>IF(Inputs!$B$27&lt;&gt;"Ready","PENDING INPUTS",IF(A288&gt;Inputs!$B$6,0,MIN(MAX(0,(AA288+AB288+AC288)-AD288),MAX(0,C288-D288-(IF(O288&lt;AE288,K288+L288+M288-N288,0)+IF(W288&lt;AE288,S288+T288+U288-V288,0)+IF(AE288&lt;AE288,AA288+AB288+AC288-AD288,0)+IF(AM288&lt;AE288,AI288+AJ288+AK288-AL288,0)+IF(AU288&lt;AE288,AQ288+AR288+AS288-AT288,0)+IF(BC288&lt;AE288,AY288+AZ288+BA288-BB288,0)+IF(BK288&lt;AE288,BG288+BH288+BI288-BJ288,0)+IF(BS288&lt;AE288,BO288+BP288+BQ288-BR288,0)+IF(CA288&lt;AE288,BW288+BX288+BY288-BZ288,0)+IF(CI288&lt;AE288,CE288+CF288+CG288-CH288,0))))))</f>
        <v>0</v>
      </c>
      <c r="AG288" s="3">
        <f>IF(Inputs!$B$27&lt;&gt;"Ready","PENDING INPUTS",MIN((AA288+AB288+AC288),IF(D288&gt;C288,IF(D288=0,0,AD288*C288/D288),AD288+AF288)))</f>
        <v>0</v>
      </c>
      <c r="AH288" s="3">
        <f>IF(Inputs!$B$27&lt;&gt;"Ready","PENDING INPUTS",MAX(0,(AA288+AB288+AC288)-AG288))</f>
        <v>0</v>
      </c>
      <c r="AI288" s="3">
        <f>IF(Inputs!$B$27&lt;&gt;"Ready","PENDING INPUTS",AP287)</f>
        <v>0</v>
      </c>
      <c r="AJ288" s="3">
        <f>IF(Inputs!$B$27&lt;&gt;"Ready","PENDING INPUTS",IF(A288&lt;=Inputs!$B$6,ROUND(AI288*Inputs!C17/12,2),0))</f>
        <v>0</v>
      </c>
      <c r="AK288" s="3">
        <f>IF(Inputs!$B$27&lt;&gt;"Ready","PENDING INPUTS",IF(AND(A288&lt;=Inputs!$B$6,AI288&gt;0),Inputs!G17,0))</f>
        <v>0</v>
      </c>
      <c r="AL288" s="3">
        <f>IF(Inputs!$B$27&lt;&gt;"Ready","PENDING INPUTS",IF(A288&gt;Inputs!$B$6,0,MIN((AI288+AJ288+AK288),IF(Inputs!H17=1,Inputs!D17,MAX(Inputs!F17,ROUND(AI288*Inputs!E17+AJ288+AK288,2))))))</f>
        <v>0</v>
      </c>
      <c r="AM288">
        <f>IF(Inputs!$B$27&lt;&gt;"Ready","PENDING INPUTS",IF(AI288&lt;=0,99,1+IF(AND(K288&gt;0,OR(K288&lt;AI288,AND(K288=AI288,0&lt;3))),1,0)+IF(AND(S288&gt;0,OR(S288&lt;AI288,AND(S288=AI288,1&lt;3))),1,0)+IF(AND(AA288&gt;0,OR(AA288&lt;AI288,AND(AA288=AI288,2&lt;3))),1,0)+IF(AND(AQ288&gt;0,OR(AQ288&lt;AI288,AND(AQ288=AI288,4&lt;3))),1,0)+IF(AND(AY288&gt;0,OR(AY288&lt;AI288,AND(AY288=AI288,5&lt;3))),1,0)+IF(AND(BG288&gt;0,OR(BG288&lt;AI288,AND(BG288=AI288,6&lt;3))),1,0)+IF(AND(BO288&gt;0,OR(BO288&lt;AI288,AND(BO288=AI288,7&lt;3))),1,0)+IF(AND(BW288&gt;0,OR(BW288&lt;AI288,AND(BW288=AI288,8&lt;3))),1,0)+IF(AND(CE288&gt;0,OR(CE288&lt;AI288,AND(CE288=AI288,9&lt;3))),1,0)))</f>
        <v>99</v>
      </c>
      <c r="AN288" s="3">
        <f>IF(Inputs!$B$27&lt;&gt;"Ready","PENDING INPUTS",IF(A288&gt;Inputs!$B$6,0,MIN(MAX(0,(AI288+AJ288+AK288)-AL288),MAX(0,C288-D288-(IF(O288&lt;AM288,K288+L288+M288-N288,0)+IF(W288&lt;AM288,S288+T288+U288-V288,0)+IF(AE288&lt;AM288,AA288+AB288+AC288-AD288,0)+IF(AM288&lt;AM288,AI288+AJ288+AK288-AL288,0)+IF(AU288&lt;AM288,AQ288+AR288+AS288-AT288,0)+IF(BC288&lt;AM288,AY288+AZ288+BA288-BB288,0)+IF(BK288&lt;AM288,BG288+BH288+BI288-BJ288,0)+IF(BS288&lt;AM288,BO288+BP288+BQ288-BR288,0)+IF(CA288&lt;AM288,BW288+BX288+BY288-BZ288,0)+IF(CI288&lt;AM288,CE288+CF288+CG288-CH288,0))))))</f>
        <v>0</v>
      </c>
      <c r="AO288" s="3">
        <f>IF(Inputs!$B$27&lt;&gt;"Ready","PENDING INPUTS",MIN((AI288+AJ288+AK288),IF(D288&gt;C288,IF(D288=0,0,AL288*C288/D288),AL288+AN288)))</f>
        <v>0</v>
      </c>
      <c r="AP288" s="3">
        <f>IF(Inputs!$B$27&lt;&gt;"Ready","PENDING INPUTS",MAX(0,(AI288+AJ288+AK288)-AO288))</f>
        <v>0</v>
      </c>
      <c r="AQ288" s="3">
        <f>IF(Inputs!$B$27&lt;&gt;"Ready","PENDING INPUTS",AX287)</f>
        <v>0</v>
      </c>
      <c r="AR288" s="3">
        <f>IF(Inputs!$B$27&lt;&gt;"Ready","PENDING INPUTS",IF(A288&lt;=Inputs!$B$6,ROUND(AQ288*Inputs!C18/12,2),0))</f>
        <v>0</v>
      </c>
      <c r="AS288" s="3">
        <f>IF(Inputs!$B$27&lt;&gt;"Ready","PENDING INPUTS",IF(AND(A288&lt;=Inputs!$B$6,AQ288&gt;0),Inputs!G18,0))</f>
        <v>0</v>
      </c>
      <c r="AT288" s="3">
        <f>IF(Inputs!$B$27&lt;&gt;"Ready","PENDING INPUTS",IF(A288&gt;Inputs!$B$6,0,MIN((AQ288+AR288+AS288),IF(Inputs!H18=1,Inputs!D18,MAX(Inputs!F18,ROUND(AQ288*Inputs!E18+AR288+AS288,2))))))</f>
        <v>0</v>
      </c>
      <c r="AU288">
        <f>IF(Inputs!$B$27&lt;&gt;"Ready","PENDING INPUTS",IF(AQ288&lt;=0,99,1+IF(AND(K288&gt;0,OR(K288&lt;AQ288,AND(K288=AQ288,0&lt;4))),1,0)+IF(AND(S288&gt;0,OR(S288&lt;AQ288,AND(S288=AQ288,1&lt;4))),1,0)+IF(AND(AA288&gt;0,OR(AA288&lt;AQ288,AND(AA288=AQ288,2&lt;4))),1,0)+IF(AND(AI288&gt;0,OR(AI288&lt;AQ288,AND(AI288=AQ288,3&lt;4))),1,0)+IF(AND(AY288&gt;0,OR(AY288&lt;AQ288,AND(AY288=AQ288,5&lt;4))),1,0)+IF(AND(BG288&gt;0,OR(BG288&lt;AQ288,AND(BG288=AQ288,6&lt;4))),1,0)+IF(AND(BO288&gt;0,OR(BO288&lt;AQ288,AND(BO288=AQ288,7&lt;4))),1,0)+IF(AND(BW288&gt;0,OR(BW288&lt;AQ288,AND(BW288=AQ288,8&lt;4))),1,0)+IF(AND(CE288&gt;0,OR(CE288&lt;AQ288,AND(CE288=AQ288,9&lt;4))),1,0)))</f>
        <v>99</v>
      </c>
      <c r="AV288" s="3">
        <f>IF(Inputs!$B$27&lt;&gt;"Ready","PENDING INPUTS",IF(A288&gt;Inputs!$B$6,0,MIN(MAX(0,(AQ288+AR288+AS288)-AT288),MAX(0,C288-D288-(IF(O288&lt;AU288,K288+L288+M288-N288,0)+IF(W288&lt;AU288,S288+T288+U288-V288,0)+IF(AE288&lt;AU288,AA288+AB288+AC288-AD288,0)+IF(AM288&lt;AU288,AI288+AJ288+AK288-AL288,0)+IF(AU288&lt;AU288,AQ288+AR288+AS288-AT288,0)+IF(BC288&lt;AU288,AY288+AZ288+BA288-BB288,0)+IF(BK288&lt;AU288,BG288+BH288+BI288-BJ288,0)+IF(BS288&lt;AU288,BO288+BP288+BQ288-BR288,0)+IF(CA288&lt;AU288,BW288+BX288+BY288-BZ288,0)+IF(CI288&lt;AU288,CE288+CF288+CG288-CH288,0))))))</f>
        <v>0</v>
      </c>
      <c r="AW288" s="3">
        <f>IF(Inputs!$B$27&lt;&gt;"Ready","PENDING INPUTS",MIN((AQ288+AR288+AS288),IF(D288&gt;C288,IF(D288=0,0,AT288*C288/D288),AT288+AV288)))</f>
        <v>0</v>
      </c>
      <c r="AX288" s="3">
        <f>IF(Inputs!$B$27&lt;&gt;"Ready","PENDING INPUTS",MAX(0,(AQ288+AR288+AS288)-AW288))</f>
        <v>0</v>
      </c>
      <c r="AY288" s="3">
        <f>IF(Inputs!$B$27&lt;&gt;"Ready","PENDING INPUTS",BF287)</f>
        <v>0</v>
      </c>
      <c r="AZ288" s="3">
        <f>IF(Inputs!$B$27&lt;&gt;"Ready","PENDING INPUTS",IF(A288&lt;=Inputs!$B$6,ROUND(AY288*Inputs!C19/12,2),0))</f>
        <v>0</v>
      </c>
      <c r="BA288" s="3">
        <f>IF(Inputs!$B$27&lt;&gt;"Ready","PENDING INPUTS",IF(AND(A288&lt;=Inputs!$B$6,AY288&gt;0),Inputs!G19,0))</f>
        <v>0</v>
      </c>
      <c r="BB288" s="3">
        <f>IF(Inputs!$B$27&lt;&gt;"Ready","PENDING INPUTS",IF(A288&gt;Inputs!$B$6,0,MIN((AY288+AZ288+BA288),IF(Inputs!H19=1,Inputs!D19,MAX(Inputs!F19,ROUND(AY288*Inputs!E19+AZ288+BA288,2))))))</f>
        <v>0</v>
      </c>
      <c r="BC288">
        <f>IF(Inputs!$B$27&lt;&gt;"Ready","PENDING INPUTS",IF(AY288&lt;=0,99,1+IF(AND(K288&gt;0,OR(K288&lt;AY288,AND(K288=AY288,0&lt;5))),1,0)+IF(AND(S288&gt;0,OR(S288&lt;AY288,AND(S288=AY288,1&lt;5))),1,0)+IF(AND(AA288&gt;0,OR(AA288&lt;AY288,AND(AA288=AY288,2&lt;5))),1,0)+IF(AND(AI288&gt;0,OR(AI288&lt;AY288,AND(AI288=AY288,3&lt;5))),1,0)+IF(AND(AQ288&gt;0,OR(AQ288&lt;AY288,AND(AQ288=AY288,4&lt;5))),1,0)+IF(AND(BG288&gt;0,OR(BG288&lt;AY288,AND(BG288=AY288,6&lt;5))),1,0)+IF(AND(BO288&gt;0,OR(BO288&lt;AY288,AND(BO288=AY288,7&lt;5))),1,0)+IF(AND(BW288&gt;0,OR(BW288&lt;AY288,AND(BW288=AY288,8&lt;5))),1,0)+IF(AND(CE288&gt;0,OR(CE288&lt;AY288,AND(CE288=AY288,9&lt;5))),1,0)))</f>
        <v>99</v>
      </c>
      <c r="BD288" s="3">
        <f>IF(Inputs!$B$27&lt;&gt;"Ready","PENDING INPUTS",IF(A288&gt;Inputs!$B$6,0,MIN(MAX(0,(AY288+AZ288+BA288)-BB288),MAX(0,C288-D288-(IF(O288&lt;BC288,K288+L288+M288-N288,0)+IF(W288&lt;BC288,S288+T288+U288-V288,0)+IF(AE288&lt;BC288,AA288+AB288+AC288-AD288,0)+IF(AM288&lt;BC288,AI288+AJ288+AK288-AL288,0)+IF(AU288&lt;BC288,AQ288+AR288+AS288-AT288,0)+IF(BC288&lt;BC288,AY288+AZ288+BA288-BB288,0)+IF(BK288&lt;BC288,BG288+BH288+BI288-BJ288,0)+IF(BS288&lt;BC288,BO288+BP288+BQ288-BR288,0)+IF(CA288&lt;BC288,BW288+BX288+BY288-BZ288,0)+IF(CI288&lt;BC288,CE288+CF288+CG288-CH288,0))))))</f>
        <v>0</v>
      </c>
      <c r="BE288" s="3">
        <f>IF(Inputs!$B$27&lt;&gt;"Ready","PENDING INPUTS",MIN((AY288+AZ288+BA288),IF(D288&gt;C288,IF(D288=0,0,BB288*C288/D288),BB288+BD288)))</f>
        <v>0</v>
      </c>
      <c r="BF288" s="3">
        <f>IF(Inputs!$B$27&lt;&gt;"Ready","PENDING INPUTS",MAX(0,(AY288+AZ288+BA288)-BE288))</f>
        <v>0</v>
      </c>
      <c r="BG288" s="3">
        <f>IF(Inputs!$B$27&lt;&gt;"Ready","PENDING INPUTS",BN287)</f>
        <v>0</v>
      </c>
      <c r="BH288" s="3">
        <f>IF(Inputs!$B$27&lt;&gt;"Ready","PENDING INPUTS",IF(A288&lt;=Inputs!$B$6,ROUND(BG288*Inputs!C20/12,2),0))</f>
        <v>0</v>
      </c>
      <c r="BI288" s="3">
        <f>IF(Inputs!$B$27&lt;&gt;"Ready","PENDING INPUTS",IF(AND(A288&lt;=Inputs!$B$6,BG288&gt;0),Inputs!G20,0))</f>
        <v>0</v>
      </c>
      <c r="BJ288" s="3">
        <f>IF(Inputs!$B$27&lt;&gt;"Ready","PENDING INPUTS",IF(A288&gt;Inputs!$B$6,0,MIN((BG288+BH288+BI288),IF(Inputs!H20=1,Inputs!D20,MAX(Inputs!F20,ROUND(BG288*Inputs!E20+BH288+BI288,2))))))</f>
        <v>0</v>
      </c>
      <c r="BK288">
        <f>IF(Inputs!$B$27&lt;&gt;"Ready","PENDING INPUTS",IF(BG288&lt;=0,99,1+IF(AND(K288&gt;0,OR(K288&lt;BG288,AND(K288=BG288,0&lt;6))),1,0)+IF(AND(S288&gt;0,OR(S288&lt;BG288,AND(S288=BG288,1&lt;6))),1,0)+IF(AND(AA288&gt;0,OR(AA288&lt;BG288,AND(AA288=BG288,2&lt;6))),1,0)+IF(AND(AI288&gt;0,OR(AI288&lt;BG288,AND(AI288=BG288,3&lt;6))),1,0)+IF(AND(AQ288&gt;0,OR(AQ288&lt;BG288,AND(AQ288=BG288,4&lt;6))),1,0)+IF(AND(AY288&gt;0,OR(AY288&lt;BG288,AND(AY288=BG288,5&lt;6))),1,0)+IF(AND(BO288&gt;0,OR(BO288&lt;BG288,AND(BO288=BG288,7&lt;6))),1,0)+IF(AND(BW288&gt;0,OR(BW288&lt;BG288,AND(BW288=BG288,8&lt;6))),1,0)+IF(AND(CE288&gt;0,OR(CE288&lt;BG288,AND(CE288=BG288,9&lt;6))),1,0)))</f>
        <v>99</v>
      </c>
      <c r="BL288" s="3">
        <f>IF(Inputs!$B$27&lt;&gt;"Ready","PENDING INPUTS",IF(A288&gt;Inputs!$B$6,0,MIN(MAX(0,(BG288+BH288+BI288)-BJ288),MAX(0,C288-D288-(IF(O288&lt;BK288,K288+L288+M288-N288,0)+IF(W288&lt;BK288,S288+T288+U288-V288,0)+IF(AE288&lt;BK288,AA288+AB288+AC288-AD288,0)+IF(AM288&lt;BK288,AI288+AJ288+AK288-AL288,0)+IF(AU288&lt;BK288,AQ288+AR288+AS288-AT288,0)+IF(BC288&lt;BK288,AY288+AZ288+BA288-BB288,0)+IF(BK288&lt;BK288,BG288+BH288+BI288-BJ288,0)+IF(BS288&lt;BK288,BO288+BP288+BQ288-BR288,0)+IF(CA288&lt;BK288,BW288+BX288+BY288-BZ288,0)+IF(CI288&lt;BK288,CE288+CF288+CG288-CH288,0))))))</f>
        <v>0</v>
      </c>
      <c r="BM288" s="3">
        <f>IF(Inputs!$B$27&lt;&gt;"Ready","PENDING INPUTS",MIN((BG288+BH288+BI288),IF(D288&gt;C288,IF(D288=0,0,BJ288*C288/D288),BJ288+BL288)))</f>
        <v>0</v>
      </c>
      <c r="BN288" s="3">
        <f>IF(Inputs!$B$27&lt;&gt;"Ready","PENDING INPUTS",MAX(0,(BG288+BH288+BI288)-BM288))</f>
        <v>0</v>
      </c>
      <c r="BO288" s="3">
        <f>IF(Inputs!$B$27&lt;&gt;"Ready","PENDING INPUTS",BV287)</f>
        <v>0</v>
      </c>
      <c r="BP288" s="3">
        <f>IF(Inputs!$B$27&lt;&gt;"Ready","PENDING INPUTS",IF(A288&lt;=Inputs!$B$6,ROUND(BO288*Inputs!C21/12,2),0))</f>
        <v>0</v>
      </c>
      <c r="BQ288" s="3">
        <f>IF(Inputs!$B$27&lt;&gt;"Ready","PENDING INPUTS",IF(AND(A288&lt;=Inputs!$B$6,BO288&gt;0),Inputs!G21,0))</f>
        <v>0</v>
      </c>
      <c r="BR288" s="3">
        <f>IF(Inputs!$B$27&lt;&gt;"Ready","PENDING INPUTS",IF(A288&gt;Inputs!$B$6,0,MIN((BO288+BP288+BQ288),IF(Inputs!H21=1,Inputs!D21,MAX(Inputs!F21,ROUND(BO288*Inputs!E21+BP288+BQ288,2))))))</f>
        <v>0</v>
      </c>
      <c r="BS288">
        <f>IF(Inputs!$B$27&lt;&gt;"Ready","PENDING INPUTS",IF(BO288&lt;=0,99,1+IF(AND(K288&gt;0,OR(K288&lt;BO288,AND(K288=BO288,0&lt;7))),1,0)+IF(AND(S288&gt;0,OR(S288&lt;BO288,AND(S288=BO288,1&lt;7))),1,0)+IF(AND(AA288&gt;0,OR(AA288&lt;BO288,AND(AA288=BO288,2&lt;7))),1,0)+IF(AND(AI288&gt;0,OR(AI288&lt;BO288,AND(AI288=BO288,3&lt;7))),1,0)+IF(AND(AQ288&gt;0,OR(AQ288&lt;BO288,AND(AQ288=BO288,4&lt;7))),1,0)+IF(AND(AY288&gt;0,OR(AY288&lt;BO288,AND(AY288=BO288,5&lt;7))),1,0)+IF(AND(BG288&gt;0,OR(BG288&lt;BO288,AND(BG288=BO288,6&lt;7))),1,0)+IF(AND(BW288&gt;0,OR(BW288&lt;BO288,AND(BW288=BO288,8&lt;7))),1,0)+IF(AND(CE288&gt;0,OR(CE288&lt;BO288,AND(CE288=BO288,9&lt;7))),1,0)))</f>
        <v>99</v>
      </c>
      <c r="BT288" s="3">
        <f>IF(Inputs!$B$27&lt;&gt;"Ready","PENDING INPUTS",IF(A288&gt;Inputs!$B$6,0,MIN(MAX(0,(BO288+BP288+BQ288)-BR288),MAX(0,C288-D288-(IF(O288&lt;BS288,K288+L288+M288-N288,0)+IF(W288&lt;BS288,S288+T288+U288-V288,0)+IF(AE288&lt;BS288,AA288+AB288+AC288-AD288,0)+IF(AM288&lt;BS288,AI288+AJ288+AK288-AL288,0)+IF(AU288&lt;BS288,AQ288+AR288+AS288-AT288,0)+IF(BC288&lt;BS288,AY288+AZ288+BA288-BB288,0)+IF(BK288&lt;BS288,BG288+BH288+BI288-BJ288,0)+IF(BS288&lt;BS288,BO288+BP288+BQ288-BR288,0)+IF(CA288&lt;BS288,BW288+BX288+BY288-BZ288,0)+IF(CI288&lt;BS288,CE288+CF288+CG288-CH288,0))))))</f>
        <v>0</v>
      </c>
      <c r="BU288" s="3">
        <f>IF(Inputs!$B$27&lt;&gt;"Ready","PENDING INPUTS",MIN((BO288+BP288+BQ288),IF(D288&gt;C288,IF(D288=0,0,BR288*C288/D288),BR288+BT288)))</f>
        <v>0</v>
      </c>
      <c r="BV288" s="3">
        <f>IF(Inputs!$B$27&lt;&gt;"Ready","PENDING INPUTS",MAX(0,(BO288+BP288+BQ288)-BU288))</f>
        <v>0</v>
      </c>
      <c r="BW288" s="3">
        <f>IF(Inputs!$B$27&lt;&gt;"Ready","PENDING INPUTS",CD287)</f>
        <v>0</v>
      </c>
      <c r="BX288" s="3">
        <f>IF(Inputs!$B$27&lt;&gt;"Ready","PENDING INPUTS",IF(A288&lt;=Inputs!$B$6,ROUND(BW288*Inputs!C22/12,2),0))</f>
        <v>0</v>
      </c>
      <c r="BY288" s="3">
        <f>IF(Inputs!$B$27&lt;&gt;"Ready","PENDING INPUTS",IF(AND(A288&lt;=Inputs!$B$6,BW288&gt;0),Inputs!G22,0))</f>
        <v>0</v>
      </c>
      <c r="BZ288" s="3">
        <f>IF(Inputs!$B$27&lt;&gt;"Ready","PENDING INPUTS",IF(A288&gt;Inputs!$B$6,0,MIN((BW288+BX288+BY288),IF(Inputs!H22=1,Inputs!D22,MAX(Inputs!F22,ROUND(BW288*Inputs!E22+BX288+BY288,2))))))</f>
        <v>0</v>
      </c>
      <c r="CA288">
        <f>IF(Inputs!$B$27&lt;&gt;"Ready","PENDING INPUTS",IF(BW288&lt;=0,99,1+IF(AND(K288&gt;0,OR(K288&lt;BW288,AND(K288=BW288,0&lt;8))),1,0)+IF(AND(S288&gt;0,OR(S288&lt;BW288,AND(S288=BW288,1&lt;8))),1,0)+IF(AND(AA288&gt;0,OR(AA288&lt;BW288,AND(AA288=BW288,2&lt;8))),1,0)+IF(AND(AI288&gt;0,OR(AI288&lt;BW288,AND(AI288=BW288,3&lt;8))),1,0)+IF(AND(AQ288&gt;0,OR(AQ288&lt;BW288,AND(AQ288=BW288,4&lt;8))),1,0)+IF(AND(AY288&gt;0,OR(AY288&lt;BW288,AND(AY288=BW288,5&lt;8))),1,0)+IF(AND(BG288&gt;0,OR(BG288&lt;BW288,AND(BG288=BW288,6&lt;8))),1,0)+IF(AND(BO288&gt;0,OR(BO288&lt;BW288,AND(BO288=BW288,7&lt;8))),1,0)+IF(AND(CE288&gt;0,OR(CE288&lt;BW288,AND(CE288=BW288,9&lt;8))),1,0)))</f>
        <v>99</v>
      </c>
      <c r="CB288" s="3">
        <f>IF(Inputs!$B$27&lt;&gt;"Ready","PENDING INPUTS",IF(A288&gt;Inputs!$B$6,0,MIN(MAX(0,(BW288+BX288+BY288)-BZ288),MAX(0,C288-D288-(IF(O288&lt;CA288,K288+L288+M288-N288,0)+IF(W288&lt;CA288,S288+T288+U288-V288,0)+IF(AE288&lt;CA288,AA288+AB288+AC288-AD288,0)+IF(AM288&lt;CA288,AI288+AJ288+AK288-AL288,0)+IF(AU288&lt;CA288,AQ288+AR288+AS288-AT288,0)+IF(BC288&lt;CA288,AY288+AZ288+BA288-BB288,0)+IF(BK288&lt;CA288,BG288+BH288+BI288-BJ288,0)+IF(BS288&lt;CA288,BO288+BP288+BQ288-BR288,0)+IF(CA288&lt;CA288,BW288+BX288+BY288-BZ288,0)+IF(CI288&lt;CA288,CE288+CF288+CG288-CH288,0))))))</f>
        <v>0</v>
      </c>
      <c r="CC288" s="3">
        <f>IF(Inputs!$B$27&lt;&gt;"Ready","PENDING INPUTS",MIN((BW288+BX288+BY288),IF(D288&gt;C288,IF(D288=0,0,BZ288*C288/D288),BZ288+CB288)))</f>
        <v>0</v>
      </c>
      <c r="CD288" s="3">
        <f>IF(Inputs!$B$27&lt;&gt;"Ready","PENDING INPUTS",MAX(0,(BW288+BX288+BY288)-CC288))</f>
        <v>0</v>
      </c>
      <c r="CE288" s="3">
        <f>IF(Inputs!$B$27&lt;&gt;"Ready","PENDING INPUTS",CL287)</f>
        <v>0</v>
      </c>
      <c r="CF288" s="3">
        <f>IF(Inputs!$B$27&lt;&gt;"Ready","PENDING INPUTS",IF(A288&lt;=Inputs!$B$6,ROUND(CE288*Inputs!C23/12,2),0))</f>
        <v>0</v>
      </c>
      <c r="CG288" s="3">
        <f>IF(Inputs!$B$27&lt;&gt;"Ready","PENDING INPUTS",IF(AND(A288&lt;=Inputs!$B$6,CE288&gt;0),Inputs!G23,0))</f>
        <v>0</v>
      </c>
      <c r="CH288" s="3">
        <f>IF(Inputs!$B$27&lt;&gt;"Ready","PENDING INPUTS",IF(A288&gt;Inputs!$B$6,0,MIN((CE288+CF288+CG288),IF(Inputs!H23=1,Inputs!D23,MAX(Inputs!F23,ROUND(CE288*Inputs!E23+CF288+CG288,2))))))</f>
        <v>0</v>
      </c>
      <c r="CI288">
        <f>IF(Inputs!$B$27&lt;&gt;"Ready","PENDING INPUTS",IF(CE288&lt;=0,99,1+IF(AND(K288&gt;0,OR(K288&lt;CE288,AND(K288=CE288,0&lt;9))),1,0)+IF(AND(S288&gt;0,OR(S288&lt;CE288,AND(S288=CE288,1&lt;9))),1,0)+IF(AND(AA288&gt;0,OR(AA288&lt;CE288,AND(AA288=CE288,2&lt;9))),1,0)+IF(AND(AI288&gt;0,OR(AI288&lt;CE288,AND(AI288=CE288,3&lt;9))),1,0)+IF(AND(AQ288&gt;0,OR(AQ288&lt;CE288,AND(AQ288=CE288,4&lt;9))),1,0)+IF(AND(AY288&gt;0,OR(AY288&lt;CE288,AND(AY288=CE288,5&lt;9))),1,0)+IF(AND(BG288&gt;0,OR(BG288&lt;CE288,AND(BG288=CE288,6&lt;9))),1,0)+IF(AND(BO288&gt;0,OR(BO288&lt;CE288,AND(BO288=CE288,7&lt;9))),1,0)+IF(AND(BW288&gt;0,OR(BW288&lt;CE288,AND(BW288=CE288,8&lt;9))),1,0)))</f>
        <v>99</v>
      </c>
      <c r="CJ288" s="3">
        <f>IF(Inputs!$B$27&lt;&gt;"Ready","PENDING INPUTS",IF(A288&gt;Inputs!$B$6,0,MIN(MAX(0,(CE288+CF288+CG288)-CH288),MAX(0,C288-D288-(IF(O288&lt;CI288,K288+L288+M288-N288,0)+IF(W288&lt;CI288,S288+T288+U288-V288,0)+IF(AE288&lt;CI288,AA288+AB288+AC288-AD288,0)+IF(AM288&lt;CI288,AI288+AJ288+AK288-AL288,0)+IF(AU288&lt;CI288,AQ288+AR288+AS288-AT288,0)+IF(BC288&lt;CI288,AY288+AZ288+BA288-BB288,0)+IF(BK288&lt;CI288,BG288+BH288+BI288-BJ288,0)+IF(BS288&lt;CI288,BO288+BP288+BQ288-BR288,0)+IF(CA288&lt;CI288,BW288+BX288+BY288-BZ288,0)+IF(CI288&lt;CI288,CE288+CF288+CG288-CH288,0))))))</f>
        <v>0</v>
      </c>
      <c r="CK288" s="3">
        <f>IF(Inputs!$B$27&lt;&gt;"Ready","PENDING INPUTS",MIN((CE288+CF288+CG288),IF(D288&gt;C288,IF(D288=0,0,CH288*C288/D288),CH288+CJ288)))</f>
        <v>0</v>
      </c>
      <c r="CL288" s="3">
        <f>IF(Inputs!$B$27&lt;&gt;"Ready","PENDING INPUTS",MAX(0,(CE288+CF288+CG288)-CK288))</f>
        <v>0</v>
      </c>
    </row>
    <row r="289" spans="1:90" ht="27.95" customHeight="1" x14ac:dyDescent="0.25">
      <c r="A289">
        <v>285</v>
      </c>
      <c r="B289" s="13">
        <f>IF(Inputs!$B$27&lt;&gt;"Ready","PENDING INPUTS",EDATE(Inputs!$B$5,A289-1))</f>
        <v>54940</v>
      </c>
      <c r="C289" s="3">
        <f>IF(Inputs!$B$27&lt;&gt;"Ready","PENDING INPUTS",IF(A289&lt;=Inputs!$B$6,MAX(0,Inputs!$B$4+IF(A289=Inputs!$B$7,Inputs!$B$8,0)+IF(A289=Inputs!$B$9,Inputs!$B$10,0)),0))</f>
        <v>0</v>
      </c>
      <c r="D289" s="3">
        <f>IF(Inputs!$B$27&lt;&gt;"Ready","PENDING INPUTS",SUM(N289,V289,AD289,AL289,AT289,BB289,BJ289,BR289,BZ289,CH289))</f>
        <v>0</v>
      </c>
      <c r="E289" s="3">
        <f>IF(Inputs!$B$27&lt;&gt;"Ready","PENDING INPUTS",MAX(0,D289-C289))</f>
        <v>0</v>
      </c>
      <c r="F289" s="3">
        <f>IF(Inputs!$B$27&lt;&gt;"Ready","PENDING INPUTS",SUM(Q289,Y289,AG289,AO289,AW289,BE289,BM289,BU289,CC289,CK289))</f>
        <v>0</v>
      </c>
      <c r="G289" s="3">
        <f>IF(Inputs!$B$27&lt;&gt;"Ready","PENDING INPUTS",SUM(L289,T289,AB289,AJ289,AR289,AZ289,BH289,BP289,BX289,CF289))</f>
        <v>0</v>
      </c>
      <c r="H289" s="3">
        <f>IF(Inputs!$B$27&lt;&gt;"Ready","PENDING INPUTS",SUM(M289,U289,AC289,AK289,AS289,BA289,BI289,BQ289,BY289,CG289))</f>
        <v>0</v>
      </c>
      <c r="I289" s="3">
        <f>IF(Inputs!$B$27&lt;&gt;"Ready","PENDING INPUTS",SUM(R289,Z289,AH289,AP289,AX289,BF289,BN289,BV289,CD289,CL289))</f>
        <v>0</v>
      </c>
      <c r="J289" t="str">
        <f>IF(Inputs!$B$27&lt;&gt;"Ready","PENDING INPUTS",IF(A289&gt;Inputs!$B$6,"Beyond horizon",IF(E289&gt;0.005,"MINIMUM SHORTFALL",IF(I289&lt;0.005,"Paid off","In progress"))))</f>
        <v>Beyond horizon</v>
      </c>
      <c r="K289" s="3">
        <f>IF(Inputs!$B$27&lt;&gt;"Ready","PENDING INPUTS",R288)</f>
        <v>0</v>
      </c>
      <c r="L289" s="3">
        <f>IF(Inputs!$B$27&lt;&gt;"Ready","PENDING INPUTS",IF(A289&lt;=Inputs!$B$6,ROUND(K289*Inputs!C14/12,2),0))</f>
        <v>0</v>
      </c>
      <c r="M289" s="3">
        <f>IF(Inputs!$B$27&lt;&gt;"Ready","PENDING INPUTS",IF(AND(A289&lt;=Inputs!$B$6,K289&gt;0),Inputs!G14,0))</f>
        <v>0</v>
      </c>
      <c r="N289" s="3">
        <f>IF(Inputs!$B$27&lt;&gt;"Ready","PENDING INPUTS",IF(A289&gt;Inputs!$B$6,0,MIN((K289+L289+M289),IF(Inputs!H14=1,Inputs!D14,MAX(Inputs!F14,ROUND(K289*Inputs!E14+L289+M289,2))))))</f>
        <v>0</v>
      </c>
      <c r="O289">
        <f>IF(Inputs!$B$27&lt;&gt;"Ready","PENDING INPUTS",IF(K289&lt;=0,99,1+IF(AND(S289&gt;0,OR(S289&lt;K289,AND(S289=K289,1&lt;0))),1,0)+IF(AND(AA289&gt;0,OR(AA289&lt;K289,AND(AA289=K289,2&lt;0))),1,0)+IF(AND(AI289&gt;0,OR(AI289&lt;K289,AND(AI289=K289,3&lt;0))),1,0)+IF(AND(AQ289&gt;0,OR(AQ289&lt;K289,AND(AQ289=K289,4&lt;0))),1,0)+IF(AND(AY289&gt;0,OR(AY289&lt;K289,AND(AY289=K289,5&lt;0))),1,0)+IF(AND(BG289&gt;0,OR(BG289&lt;K289,AND(BG289=K289,6&lt;0))),1,0)+IF(AND(BO289&gt;0,OR(BO289&lt;K289,AND(BO289=K289,7&lt;0))),1,0)+IF(AND(BW289&gt;0,OR(BW289&lt;K289,AND(BW289=K289,8&lt;0))),1,0)+IF(AND(CE289&gt;0,OR(CE289&lt;K289,AND(CE289=K289,9&lt;0))),1,0)))</f>
        <v>99</v>
      </c>
      <c r="P289" s="3">
        <f>IF(Inputs!$B$27&lt;&gt;"Ready","PENDING INPUTS",IF(A289&gt;Inputs!$B$6,0,MIN(MAX(0,(K289+L289+M289)-N289),MAX(0,C289-D289-(IF(O289&lt;O289,K289+L289+M289-N289,0)+IF(W289&lt;O289,S289+T289+U289-V289,0)+IF(AE289&lt;O289,AA289+AB289+AC289-AD289,0)+IF(AM289&lt;O289,AI289+AJ289+AK289-AL289,0)+IF(AU289&lt;O289,AQ289+AR289+AS289-AT289,0)+IF(BC289&lt;O289,AY289+AZ289+BA289-BB289,0)+IF(BK289&lt;O289,BG289+BH289+BI289-BJ289,0)+IF(BS289&lt;O289,BO289+BP289+BQ289-BR289,0)+IF(CA289&lt;O289,BW289+BX289+BY289-BZ289,0)+IF(CI289&lt;O289,CE289+CF289+CG289-CH289,0))))))</f>
        <v>0</v>
      </c>
      <c r="Q289" s="3">
        <f>IF(Inputs!$B$27&lt;&gt;"Ready","PENDING INPUTS",MIN((K289+L289+M289),IF(D289&gt;C289,IF(D289=0,0,N289*C289/D289),N289+P289)))</f>
        <v>0</v>
      </c>
      <c r="R289" s="3">
        <f>IF(Inputs!$B$27&lt;&gt;"Ready","PENDING INPUTS",MAX(0,(K289+L289+M289)-Q289))</f>
        <v>0</v>
      </c>
      <c r="S289" s="3">
        <f>IF(Inputs!$B$27&lt;&gt;"Ready","PENDING INPUTS",Z288)</f>
        <v>0</v>
      </c>
      <c r="T289" s="3">
        <f>IF(Inputs!$B$27&lt;&gt;"Ready","PENDING INPUTS",IF(A289&lt;=Inputs!$B$6,ROUND(S289*Inputs!C15/12,2),0))</f>
        <v>0</v>
      </c>
      <c r="U289" s="3">
        <f>IF(Inputs!$B$27&lt;&gt;"Ready","PENDING INPUTS",IF(AND(A289&lt;=Inputs!$B$6,S289&gt;0),Inputs!G15,0))</f>
        <v>0</v>
      </c>
      <c r="V289" s="3">
        <f>IF(Inputs!$B$27&lt;&gt;"Ready","PENDING INPUTS",IF(A289&gt;Inputs!$B$6,0,MIN((S289+T289+U289),IF(Inputs!H15=1,Inputs!D15,MAX(Inputs!F15,ROUND(S289*Inputs!E15+T289+U289,2))))))</f>
        <v>0</v>
      </c>
      <c r="W289">
        <f>IF(Inputs!$B$27&lt;&gt;"Ready","PENDING INPUTS",IF(S289&lt;=0,99,1+IF(AND(K289&gt;0,OR(K289&lt;S289,AND(K289=S289,0&lt;1))),1,0)+IF(AND(AA289&gt;0,OR(AA289&lt;S289,AND(AA289=S289,2&lt;1))),1,0)+IF(AND(AI289&gt;0,OR(AI289&lt;S289,AND(AI289=S289,3&lt;1))),1,0)+IF(AND(AQ289&gt;0,OR(AQ289&lt;S289,AND(AQ289=S289,4&lt;1))),1,0)+IF(AND(AY289&gt;0,OR(AY289&lt;S289,AND(AY289=S289,5&lt;1))),1,0)+IF(AND(BG289&gt;0,OR(BG289&lt;S289,AND(BG289=S289,6&lt;1))),1,0)+IF(AND(BO289&gt;0,OR(BO289&lt;S289,AND(BO289=S289,7&lt;1))),1,0)+IF(AND(BW289&gt;0,OR(BW289&lt;S289,AND(BW289=S289,8&lt;1))),1,0)+IF(AND(CE289&gt;0,OR(CE289&lt;S289,AND(CE289=S289,9&lt;1))),1,0)))</f>
        <v>99</v>
      </c>
      <c r="X289" s="3">
        <f>IF(Inputs!$B$27&lt;&gt;"Ready","PENDING INPUTS",IF(A289&gt;Inputs!$B$6,0,MIN(MAX(0,(S289+T289+U289)-V289),MAX(0,C289-D289-(IF(O289&lt;W289,K289+L289+M289-N289,0)+IF(W289&lt;W289,S289+T289+U289-V289,0)+IF(AE289&lt;W289,AA289+AB289+AC289-AD289,0)+IF(AM289&lt;W289,AI289+AJ289+AK289-AL289,0)+IF(AU289&lt;W289,AQ289+AR289+AS289-AT289,0)+IF(BC289&lt;W289,AY289+AZ289+BA289-BB289,0)+IF(BK289&lt;W289,BG289+BH289+BI289-BJ289,0)+IF(BS289&lt;W289,BO289+BP289+BQ289-BR289,0)+IF(CA289&lt;W289,BW289+BX289+BY289-BZ289,0)+IF(CI289&lt;W289,CE289+CF289+CG289-CH289,0))))))</f>
        <v>0</v>
      </c>
      <c r="Y289" s="3">
        <f>IF(Inputs!$B$27&lt;&gt;"Ready","PENDING INPUTS",MIN((S289+T289+U289),IF(D289&gt;C289,IF(D289=0,0,V289*C289/D289),V289+X289)))</f>
        <v>0</v>
      </c>
      <c r="Z289" s="3">
        <f>IF(Inputs!$B$27&lt;&gt;"Ready","PENDING INPUTS",MAX(0,(S289+T289+U289)-Y289))</f>
        <v>0</v>
      </c>
      <c r="AA289" s="3">
        <f>IF(Inputs!$B$27&lt;&gt;"Ready","PENDING INPUTS",AH288)</f>
        <v>0</v>
      </c>
      <c r="AB289" s="3">
        <f>IF(Inputs!$B$27&lt;&gt;"Ready","PENDING INPUTS",IF(A289&lt;=Inputs!$B$6,ROUND(AA289*Inputs!C16/12,2),0))</f>
        <v>0</v>
      </c>
      <c r="AC289" s="3">
        <f>IF(Inputs!$B$27&lt;&gt;"Ready","PENDING INPUTS",IF(AND(A289&lt;=Inputs!$B$6,AA289&gt;0),Inputs!G16,0))</f>
        <v>0</v>
      </c>
      <c r="AD289" s="3">
        <f>IF(Inputs!$B$27&lt;&gt;"Ready","PENDING INPUTS",IF(A289&gt;Inputs!$B$6,0,MIN((AA289+AB289+AC289),IF(Inputs!H16=1,Inputs!D16,MAX(Inputs!F16,ROUND(AA289*Inputs!E16+AB289+AC289,2))))))</f>
        <v>0</v>
      </c>
      <c r="AE289">
        <f>IF(Inputs!$B$27&lt;&gt;"Ready","PENDING INPUTS",IF(AA289&lt;=0,99,1+IF(AND(K289&gt;0,OR(K289&lt;AA289,AND(K289=AA289,0&lt;2))),1,0)+IF(AND(S289&gt;0,OR(S289&lt;AA289,AND(S289=AA289,1&lt;2))),1,0)+IF(AND(AI289&gt;0,OR(AI289&lt;AA289,AND(AI289=AA289,3&lt;2))),1,0)+IF(AND(AQ289&gt;0,OR(AQ289&lt;AA289,AND(AQ289=AA289,4&lt;2))),1,0)+IF(AND(AY289&gt;0,OR(AY289&lt;AA289,AND(AY289=AA289,5&lt;2))),1,0)+IF(AND(BG289&gt;0,OR(BG289&lt;AA289,AND(BG289=AA289,6&lt;2))),1,0)+IF(AND(BO289&gt;0,OR(BO289&lt;AA289,AND(BO289=AA289,7&lt;2))),1,0)+IF(AND(BW289&gt;0,OR(BW289&lt;AA289,AND(BW289=AA289,8&lt;2))),1,0)+IF(AND(CE289&gt;0,OR(CE289&lt;AA289,AND(CE289=AA289,9&lt;2))),1,0)))</f>
        <v>99</v>
      </c>
      <c r="AF289" s="3">
        <f>IF(Inputs!$B$27&lt;&gt;"Ready","PENDING INPUTS",IF(A289&gt;Inputs!$B$6,0,MIN(MAX(0,(AA289+AB289+AC289)-AD289),MAX(0,C289-D289-(IF(O289&lt;AE289,K289+L289+M289-N289,0)+IF(W289&lt;AE289,S289+T289+U289-V289,0)+IF(AE289&lt;AE289,AA289+AB289+AC289-AD289,0)+IF(AM289&lt;AE289,AI289+AJ289+AK289-AL289,0)+IF(AU289&lt;AE289,AQ289+AR289+AS289-AT289,0)+IF(BC289&lt;AE289,AY289+AZ289+BA289-BB289,0)+IF(BK289&lt;AE289,BG289+BH289+BI289-BJ289,0)+IF(BS289&lt;AE289,BO289+BP289+BQ289-BR289,0)+IF(CA289&lt;AE289,BW289+BX289+BY289-BZ289,0)+IF(CI289&lt;AE289,CE289+CF289+CG289-CH289,0))))))</f>
        <v>0</v>
      </c>
      <c r="AG289" s="3">
        <f>IF(Inputs!$B$27&lt;&gt;"Ready","PENDING INPUTS",MIN((AA289+AB289+AC289),IF(D289&gt;C289,IF(D289=0,0,AD289*C289/D289),AD289+AF289)))</f>
        <v>0</v>
      </c>
      <c r="AH289" s="3">
        <f>IF(Inputs!$B$27&lt;&gt;"Ready","PENDING INPUTS",MAX(0,(AA289+AB289+AC289)-AG289))</f>
        <v>0</v>
      </c>
      <c r="AI289" s="3">
        <f>IF(Inputs!$B$27&lt;&gt;"Ready","PENDING INPUTS",AP288)</f>
        <v>0</v>
      </c>
      <c r="AJ289" s="3">
        <f>IF(Inputs!$B$27&lt;&gt;"Ready","PENDING INPUTS",IF(A289&lt;=Inputs!$B$6,ROUND(AI289*Inputs!C17/12,2),0))</f>
        <v>0</v>
      </c>
      <c r="AK289" s="3">
        <f>IF(Inputs!$B$27&lt;&gt;"Ready","PENDING INPUTS",IF(AND(A289&lt;=Inputs!$B$6,AI289&gt;0),Inputs!G17,0))</f>
        <v>0</v>
      </c>
      <c r="AL289" s="3">
        <f>IF(Inputs!$B$27&lt;&gt;"Ready","PENDING INPUTS",IF(A289&gt;Inputs!$B$6,0,MIN((AI289+AJ289+AK289),IF(Inputs!H17=1,Inputs!D17,MAX(Inputs!F17,ROUND(AI289*Inputs!E17+AJ289+AK289,2))))))</f>
        <v>0</v>
      </c>
      <c r="AM289">
        <f>IF(Inputs!$B$27&lt;&gt;"Ready","PENDING INPUTS",IF(AI289&lt;=0,99,1+IF(AND(K289&gt;0,OR(K289&lt;AI289,AND(K289=AI289,0&lt;3))),1,0)+IF(AND(S289&gt;0,OR(S289&lt;AI289,AND(S289=AI289,1&lt;3))),1,0)+IF(AND(AA289&gt;0,OR(AA289&lt;AI289,AND(AA289=AI289,2&lt;3))),1,0)+IF(AND(AQ289&gt;0,OR(AQ289&lt;AI289,AND(AQ289=AI289,4&lt;3))),1,0)+IF(AND(AY289&gt;0,OR(AY289&lt;AI289,AND(AY289=AI289,5&lt;3))),1,0)+IF(AND(BG289&gt;0,OR(BG289&lt;AI289,AND(BG289=AI289,6&lt;3))),1,0)+IF(AND(BO289&gt;0,OR(BO289&lt;AI289,AND(BO289=AI289,7&lt;3))),1,0)+IF(AND(BW289&gt;0,OR(BW289&lt;AI289,AND(BW289=AI289,8&lt;3))),1,0)+IF(AND(CE289&gt;0,OR(CE289&lt;AI289,AND(CE289=AI289,9&lt;3))),1,0)))</f>
        <v>99</v>
      </c>
      <c r="AN289" s="3">
        <f>IF(Inputs!$B$27&lt;&gt;"Ready","PENDING INPUTS",IF(A289&gt;Inputs!$B$6,0,MIN(MAX(0,(AI289+AJ289+AK289)-AL289),MAX(0,C289-D289-(IF(O289&lt;AM289,K289+L289+M289-N289,0)+IF(W289&lt;AM289,S289+T289+U289-V289,0)+IF(AE289&lt;AM289,AA289+AB289+AC289-AD289,0)+IF(AM289&lt;AM289,AI289+AJ289+AK289-AL289,0)+IF(AU289&lt;AM289,AQ289+AR289+AS289-AT289,0)+IF(BC289&lt;AM289,AY289+AZ289+BA289-BB289,0)+IF(BK289&lt;AM289,BG289+BH289+BI289-BJ289,0)+IF(BS289&lt;AM289,BO289+BP289+BQ289-BR289,0)+IF(CA289&lt;AM289,BW289+BX289+BY289-BZ289,0)+IF(CI289&lt;AM289,CE289+CF289+CG289-CH289,0))))))</f>
        <v>0</v>
      </c>
      <c r="AO289" s="3">
        <f>IF(Inputs!$B$27&lt;&gt;"Ready","PENDING INPUTS",MIN((AI289+AJ289+AK289),IF(D289&gt;C289,IF(D289=0,0,AL289*C289/D289),AL289+AN289)))</f>
        <v>0</v>
      </c>
      <c r="AP289" s="3">
        <f>IF(Inputs!$B$27&lt;&gt;"Ready","PENDING INPUTS",MAX(0,(AI289+AJ289+AK289)-AO289))</f>
        <v>0</v>
      </c>
      <c r="AQ289" s="3">
        <f>IF(Inputs!$B$27&lt;&gt;"Ready","PENDING INPUTS",AX288)</f>
        <v>0</v>
      </c>
      <c r="AR289" s="3">
        <f>IF(Inputs!$B$27&lt;&gt;"Ready","PENDING INPUTS",IF(A289&lt;=Inputs!$B$6,ROUND(AQ289*Inputs!C18/12,2),0))</f>
        <v>0</v>
      </c>
      <c r="AS289" s="3">
        <f>IF(Inputs!$B$27&lt;&gt;"Ready","PENDING INPUTS",IF(AND(A289&lt;=Inputs!$B$6,AQ289&gt;0),Inputs!G18,0))</f>
        <v>0</v>
      </c>
      <c r="AT289" s="3">
        <f>IF(Inputs!$B$27&lt;&gt;"Ready","PENDING INPUTS",IF(A289&gt;Inputs!$B$6,0,MIN((AQ289+AR289+AS289),IF(Inputs!H18=1,Inputs!D18,MAX(Inputs!F18,ROUND(AQ289*Inputs!E18+AR289+AS289,2))))))</f>
        <v>0</v>
      </c>
      <c r="AU289">
        <f>IF(Inputs!$B$27&lt;&gt;"Ready","PENDING INPUTS",IF(AQ289&lt;=0,99,1+IF(AND(K289&gt;0,OR(K289&lt;AQ289,AND(K289=AQ289,0&lt;4))),1,0)+IF(AND(S289&gt;0,OR(S289&lt;AQ289,AND(S289=AQ289,1&lt;4))),1,0)+IF(AND(AA289&gt;0,OR(AA289&lt;AQ289,AND(AA289=AQ289,2&lt;4))),1,0)+IF(AND(AI289&gt;0,OR(AI289&lt;AQ289,AND(AI289=AQ289,3&lt;4))),1,0)+IF(AND(AY289&gt;0,OR(AY289&lt;AQ289,AND(AY289=AQ289,5&lt;4))),1,0)+IF(AND(BG289&gt;0,OR(BG289&lt;AQ289,AND(BG289=AQ289,6&lt;4))),1,0)+IF(AND(BO289&gt;0,OR(BO289&lt;AQ289,AND(BO289=AQ289,7&lt;4))),1,0)+IF(AND(BW289&gt;0,OR(BW289&lt;AQ289,AND(BW289=AQ289,8&lt;4))),1,0)+IF(AND(CE289&gt;0,OR(CE289&lt;AQ289,AND(CE289=AQ289,9&lt;4))),1,0)))</f>
        <v>99</v>
      </c>
      <c r="AV289" s="3">
        <f>IF(Inputs!$B$27&lt;&gt;"Ready","PENDING INPUTS",IF(A289&gt;Inputs!$B$6,0,MIN(MAX(0,(AQ289+AR289+AS289)-AT289),MAX(0,C289-D289-(IF(O289&lt;AU289,K289+L289+M289-N289,0)+IF(W289&lt;AU289,S289+T289+U289-V289,0)+IF(AE289&lt;AU289,AA289+AB289+AC289-AD289,0)+IF(AM289&lt;AU289,AI289+AJ289+AK289-AL289,0)+IF(AU289&lt;AU289,AQ289+AR289+AS289-AT289,0)+IF(BC289&lt;AU289,AY289+AZ289+BA289-BB289,0)+IF(BK289&lt;AU289,BG289+BH289+BI289-BJ289,0)+IF(BS289&lt;AU289,BO289+BP289+BQ289-BR289,0)+IF(CA289&lt;AU289,BW289+BX289+BY289-BZ289,0)+IF(CI289&lt;AU289,CE289+CF289+CG289-CH289,0))))))</f>
        <v>0</v>
      </c>
      <c r="AW289" s="3">
        <f>IF(Inputs!$B$27&lt;&gt;"Ready","PENDING INPUTS",MIN((AQ289+AR289+AS289),IF(D289&gt;C289,IF(D289=0,0,AT289*C289/D289),AT289+AV289)))</f>
        <v>0</v>
      </c>
      <c r="AX289" s="3">
        <f>IF(Inputs!$B$27&lt;&gt;"Ready","PENDING INPUTS",MAX(0,(AQ289+AR289+AS289)-AW289))</f>
        <v>0</v>
      </c>
      <c r="AY289" s="3">
        <f>IF(Inputs!$B$27&lt;&gt;"Ready","PENDING INPUTS",BF288)</f>
        <v>0</v>
      </c>
      <c r="AZ289" s="3">
        <f>IF(Inputs!$B$27&lt;&gt;"Ready","PENDING INPUTS",IF(A289&lt;=Inputs!$B$6,ROUND(AY289*Inputs!C19/12,2),0))</f>
        <v>0</v>
      </c>
      <c r="BA289" s="3">
        <f>IF(Inputs!$B$27&lt;&gt;"Ready","PENDING INPUTS",IF(AND(A289&lt;=Inputs!$B$6,AY289&gt;0),Inputs!G19,0))</f>
        <v>0</v>
      </c>
      <c r="BB289" s="3">
        <f>IF(Inputs!$B$27&lt;&gt;"Ready","PENDING INPUTS",IF(A289&gt;Inputs!$B$6,0,MIN((AY289+AZ289+BA289),IF(Inputs!H19=1,Inputs!D19,MAX(Inputs!F19,ROUND(AY289*Inputs!E19+AZ289+BA289,2))))))</f>
        <v>0</v>
      </c>
      <c r="BC289">
        <f>IF(Inputs!$B$27&lt;&gt;"Ready","PENDING INPUTS",IF(AY289&lt;=0,99,1+IF(AND(K289&gt;0,OR(K289&lt;AY289,AND(K289=AY289,0&lt;5))),1,0)+IF(AND(S289&gt;0,OR(S289&lt;AY289,AND(S289=AY289,1&lt;5))),1,0)+IF(AND(AA289&gt;0,OR(AA289&lt;AY289,AND(AA289=AY289,2&lt;5))),1,0)+IF(AND(AI289&gt;0,OR(AI289&lt;AY289,AND(AI289=AY289,3&lt;5))),1,0)+IF(AND(AQ289&gt;0,OR(AQ289&lt;AY289,AND(AQ289=AY289,4&lt;5))),1,0)+IF(AND(BG289&gt;0,OR(BG289&lt;AY289,AND(BG289=AY289,6&lt;5))),1,0)+IF(AND(BO289&gt;0,OR(BO289&lt;AY289,AND(BO289=AY289,7&lt;5))),1,0)+IF(AND(BW289&gt;0,OR(BW289&lt;AY289,AND(BW289=AY289,8&lt;5))),1,0)+IF(AND(CE289&gt;0,OR(CE289&lt;AY289,AND(CE289=AY289,9&lt;5))),1,0)))</f>
        <v>99</v>
      </c>
      <c r="BD289" s="3">
        <f>IF(Inputs!$B$27&lt;&gt;"Ready","PENDING INPUTS",IF(A289&gt;Inputs!$B$6,0,MIN(MAX(0,(AY289+AZ289+BA289)-BB289),MAX(0,C289-D289-(IF(O289&lt;BC289,K289+L289+M289-N289,0)+IF(W289&lt;BC289,S289+T289+U289-V289,0)+IF(AE289&lt;BC289,AA289+AB289+AC289-AD289,0)+IF(AM289&lt;BC289,AI289+AJ289+AK289-AL289,0)+IF(AU289&lt;BC289,AQ289+AR289+AS289-AT289,0)+IF(BC289&lt;BC289,AY289+AZ289+BA289-BB289,0)+IF(BK289&lt;BC289,BG289+BH289+BI289-BJ289,0)+IF(BS289&lt;BC289,BO289+BP289+BQ289-BR289,0)+IF(CA289&lt;BC289,BW289+BX289+BY289-BZ289,0)+IF(CI289&lt;BC289,CE289+CF289+CG289-CH289,0))))))</f>
        <v>0</v>
      </c>
      <c r="BE289" s="3">
        <f>IF(Inputs!$B$27&lt;&gt;"Ready","PENDING INPUTS",MIN((AY289+AZ289+BA289),IF(D289&gt;C289,IF(D289=0,0,BB289*C289/D289),BB289+BD289)))</f>
        <v>0</v>
      </c>
      <c r="BF289" s="3">
        <f>IF(Inputs!$B$27&lt;&gt;"Ready","PENDING INPUTS",MAX(0,(AY289+AZ289+BA289)-BE289))</f>
        <v>0</v>
      </c>
      <c r="BG289" s="3">
        <f>IF(Inputs!$B$27&lt;&gt;"Ready","PENDING INPUTS",BN288)</f>
        <v>0</v>
      </c>
      <c r="BH289" s="3">
        <f>IF(Inputs!$B$27&lt;&gt;"Ready","PENDING INPUTS",IF(A289&lt;=Inputs!$B$6,ROUND(BG289*Inputs!C20/12,2),0))</f>
        <v>0</v>
      </c>
      <c r="BI289" s="3">
        <f>IF(Inputs!$B$27&lt;&gt;"Ready","PENDING INPUTS",IF(AND(A289&lt;=Inputs!$B$6,BG289&gt;0),Inputs!G20,0))</f>
        <v>0</v>
      </c>
      <c r="BJ289" s="3">
        <f>IF(Inputs!$B$27&lt;&gt;"Ready","PENDING INPUTS",IF(A289&gt;Inputs!$B$6,0,MIN((BG289+BH289+BI289),IF(Inputs!H20=1,Inputs!D20,MAX(Inputs!F20,ROUND(BG289*Inputs!E20+BH289+BI289,2))))))</f>
        <v>0</v>
      </c>
      <c r="BK289">
        <f>IF(Inputs!$B$27&lt;&gt;"Ready","PENDING INPUTS",IF(BG289&lt;=0,99,1+IF(AND(K289&gt;0,OR(K289&lt;BG289,AND(K289=BG289,0&lt;6))),1,0)+IF(AND(S289&gt;0,OR(S289&lt;BG289,AND(S289=BG289,1&lt;6))),1,0)+IF(AND(AA289&gt;0,OR(AA289&lt;BG289,AND(AA289=BG289,2&lt;6))),1,0)+IF(AND(AI289&gt;0,OR(AI289&lt;BG289,AND(AI289=BG289,3&lt;6))),1,0)+IF(AND(AQ289&gt;0,OR(AQ289&lt;BG289,AND(AQ289=BG289,4&lt;6))),1,0)+IF(AND(AY289&gt;0,OR(AY289&lt;BG289,AND(AY289=BG289,5&lt;6))),1,0)+IF(AND(BO289&gt;0,OR(BO289&lt;BG289,AND(BO289=BG289,7&lt;6))),1,0)+IF(AND(BW289&gt;0,OR(BW289&lt;BG289,AND(BW289=BG289,8&lt;6))),1,0)+IF(AND(CE289&gt;0,OR(CE289&lt;BG289,AND(CE289=BG289,9&lt;6))),1,0)))</f>
        <v>99</v>
      </c>
      <c r="BL289" s="3">
        <f>IF(Inputs!$B$27&lt;&gt;"Ready","PENDING INPUTS",IF(A289&gt;Inputs!$B$6,0,MIN(MAX(0,(BG289+BH289+BI289)-BJ289),MAX(0,C289-D289-(IF(O289&lt;BK289,K289+L289+M289-N289,0)+IF(W289&lt;BK289,S289+T289+U289-V289,0)+IF(AE289&lt;BK289,AA289+AB289+AC289-AD289,0)+IF(AM289&lt;BK289,AI289+AJ289+AK289-AL289,0)+IF(AU289&lt;BK289,AQ289+AR289+AS289-AT289,0)+IF(BC289&lt;BK289,AY289+AZ289+BA289-BB289,0)+IF(BK289&lt;BK289,BG289+BH289+BI289-BJ289,0)+IF(BS289&lt;BK289,BO289+BP289+BQ289-BR289,0)+IF(CA289&lt;BK289,BW289+BX289+BY289-BZ289,0)+IF(CI289&lt;BK289,CE289+CF289+CG289-CH289,0))))))</f>
        <v>0</v>
      </c>
      <c r="BM289" s="3">
        <f>IF(Inputs!$B$27&lt;&gt;"Ready","PENDING INPUTS",MIN((BG289+BH289+BI289),IF(D289&gt;C289,IF(D289=0,0,BJ289*C289/D289),BJ289+BL289)))</f>
        <v>0</v>
      </c>
      <c r="BN289" s="3">
        <f>IF(Inputs!$B$27&lt;&gt;"Ready","PENDING INPUTS",MAX(0,(BG289+BH289+BI289)-BM289))</f>
        <v>0</v>
      </c>
      <c r="BO289" s="3">
        <f>IF(Inputs!$B$27&lt;&gt;"Ready","PENDING INPUTS",BV288)</f>
        <v>0</v>
      </c>
      <c r="BP289" s="3">
        <f>IF(Inputs!$B$27&lt;&gt;"Ready","PENDING INPUTS",IF(A289&lt;=Inputs!$B$6,ROUND(BO289*Inputs!C21/12,2),0))</f>
        <v>0</v>
      </c>
      <c r="BQ289" s="3">
        <f>IF(Inputs!$B$27&lt;&gt;"Ready","PENDING INPUTS",IF(AND(A289&lt;=Inputs!$B$6,BO289&gt;0),Inputs!G21,0))</f>
        <v>0</v>
      </c>
      <c r="BR289" s="3">
        <f>IF(Inputs!$B$27&lt;&gt;"Ready","PENDING INPUTS",IF(A289&gt;Inputs!$B$6,0,MIN((BO289+BP289+BQ289),IF(Inputs!H21=1,Inputs!D21,MAX(Inputs!F21,ROUND(BO289*Inputs!E21+BP289+BQ289,2))))))</f>
        <v>0</v>
      </c>
      <c r="BS289">
        <f>IF(Inputs!$B$27&lt;&gt;"Ready","PENDING INPUTS",IF(BO289&lt;=0,99,1+IF(AND(K289&gt;0,OR(K289&lt;BO289,AND(K289=BO289,0&lt;7))),1,0)+IF(AND(S289&gt;0,OR(S289&lt;BO289,AND(S289=BO289,1&lt;7))),1,0)+IF(AND(AA289&gt;0,OR(AA289&lt;BO289,AND(AA289=BO289,2&lt;7))),1,0)+IF(AND(AI289&gt;0,OR(AI289&lt;BO289,AND(AI289=BO289,3&lt;7))),1,0)+IF(AND(AQ289&gt;0,OR(AQ289&lt;BO289,AND(AQ289=BO289,4&lt;7))),1,0)+IF(AND(AY289&gt;0,OR(AY289&lt;BO289,AND(AY289=BO289,5&lt;7))),1,0)+IF(AND(BG289&gt;0,OR(BG289&lt;BO289,AND(BG289=BO289,6&lt;7))),1,0)+IF(AND(BW289&gt;0,OR(BW289&lt;BO289,AND(BW289=BO289,8&lt;7))),1,0)+IF(AND(CE289&gt;0,OR(CE289&lt;BO289,AND(CE289=BO289,9&lt;7))),1,0)))</f>
        <v>99</v>
      </c>
      <c r="BT289" s="3">
        <f>IF(Inputs!$B$27&lt;&gt;"Ready","PENDING INPUTS",IF(A289&gt;Inputs!$B$6,0,MIN(MAX(0,(BO289+BP289+BQ289)-BR289),MAX(0,C289-D289-(IF(O289&lt;BS289,K289+L289+M289-N289,0)+IF(W289&lt;BS289,S289+T289+U289-V289,0)+IF(AE289&lt;BS289,AA289+AB289+AC289-AD289,0)+IF(AM289&lt;BS289,AI289+AJ289+AK289-AL289,0)+IF(AU289&lt;BS289,AQ289+AR289+AS289-AT289,0)+IF(BC289&lt;BS289,AY289+AZ289+BA289-BB289,0)+IF(BK289&lt;BS289,BG289+BH289+BI289-BJ289,0)+IF(BS289&lt;BS289,BO289+BP289+BQ289-BR289,0)+IF(CA289&lt;BS289,BW289+BX289+BY289-BZ289,0)+IF(CI289&lt;BS289,CE289+CF289+CG289-CH289,0))))))</f>
        <v>0</v>
      </c>
      <c r="BU289" s="3">
        <f>IF(Inputs!$B$27&lt;&gt;"Ready","PENDING INPUTS",MIN((BO289+BP289+BQ289),IF(D289&gt;C289,IF(D289=0,0,BR289*C289/D289),BR289+BT289)))</f>
        <v>0</v>
      </c>
      <c r="BV289" s="3">
        <f>IF(Inputs!$B$27&lt;&gt;"Ready","PENDING INPUTS",MAX(0,(BO289+BP289+BQ289)-BU289))</f>
        <v>0</v>
      </c>
      <c r="BW289" s="3">
        <f>IF(Inputs!$B$27&lt;&gt;"Ready","PENDING INPUTS",CD288)</f>
        <v>0</v>
      </c>
      <c r="BX289" s="3">
        <f>IF(Inputs!$B$27&lt;&gt;"Ready","PENDING INPUTS",IF(A289&lt;=Inputs!$B$6,ROUND(BW289*Inputs!C22/12,2),0))</f>
        <v>0</v>
      </c>
      <c r="BY289" s="3">
        <f>IF(Inputs!$B$27&lt;&gt;"Ready","PENDING INPUTS",IF(AND(A289&lt;=Inputs!$B$6,BW289&gt;0),Inputs!G22,0))</f>
        <v>0</v>
      </c>
      <c r="BZ289" s="3">
        <f>IF(Inputs!$B$27&lt;&gt;"Ready","PENDING INPUTS",IF(A289&gt;Inputs!$B$6,0,MIN((BW289+BX289+BY289),IF(Inputs!H22=1,Inputs!D22,MAX(Inputs!F22,ROUND(BW289*Inputs!E22+BX289+BY289,2))))))</f>
        <v>0</v>
      </c>
      <c r="CA289">
        <f>IF(Inputs!$B$27&lt;&gt;"Ready","PENDING INPUTS",IF(BW289&lt;=0,99,1+IF(AND(K289&gt;0,OR(K289&lt;BW289,AND(K289=BW289,0&lt;8))),1,0)+IF(AND(S289&gt;0,OR(S289&lt;BW289,AND(S289=BW289,1&lt;8))),1,0)+IF(AND(AA289&gt;0,OR(AA289&lt;BW289,AND(AA289=BW289,2&lt;8))),1,0)+IF(AND(AI289&gt;0,OR(AI289&lt;BW289,AND(AI289=BW289,3&lt;8))),1,0)+IF(AND(AQ289&gt;0,OR(AQ289&lt;BW289,AND(AQ289=BW289,4&lt;8))),1,0)+IF(AND(AY289&gt;0,OR(AY289&lt;BW289,AND(AY289=BW289,5&lt;8))),1,0)+IF(AND(BG289&gt;0,OR(BG289&lt;BW289,AND(BG289=BW289,6&lt;8))),1,0)+IF(AND(BO289&gt;0,OR(BO289&lt;BW289,AND(BO289=BW289,7&lt;8))),1,0)+IF(AND(CE289&gt;0,OR(CE289&lt;BW289,AND(CE289=BW289,9&lt;8))),1,0)))</f>
        <v>99</v>
      </c>
      <c r="CB289" s="3">
        <f>IF(Inputs!$B$27&lt;&gt;"Ready","PENDING INPUTS",IF(A289&gt;Inputs!$B$6,0,MIN(MAX(0,(BW289+BX289+BY289)-BZ289),MAX(0,C289-D289-(IF(O289&lt;CA289,K289+L289+M289-N289,0)+IF(W289&lt;CA289,S289+T289+U289-V289,0)+IF(AE289&lt;CA289,AA289+AB289+AC289-AD289,0)+IF(AM289&lt;CA289,AI289+AJ289+AK289-AL289,0)+IF(AU289&lt;CA289,AQ289+AR289+AS289-AT289,0)+IF(BC289&lt;CA289,AY289+AZ289+BA289-BB289,0)+IF(BK289&lt;CA289,BG289+BH289+BI289-BJ289,0)+IF(BS289&lt;CA289,BO289+BP289+BQ289-BR289,0)+IF(CA289&lt;CA289,BW289+BX289+BY289-BZ289,0)+IF(CI289&lt;CA289,CE289+CF289+CG289-CH289,0))))))</f>
        <v>0</v>
      </c>
      <c r="CC289" s="3">
        <f>IF(Inputs!$B$27&lt;&gt;"Ready","PENDING INPUTS",MIN((BW289+BX289+BY289),IF(D289&gt;C289,IF(D289=0,0,BZ289*C289/D289),BZ289+CB289)))</f>
        <v>0</v>
      </c>
      <c r="CD289" s="3">
        <f>IF(Inputs!$B$27&lt;&gt;"Ready","PENDING INPUTS",MAX(0,(BW289+BX289+BY289)-CC289))</f>
        <v>0</v>
      </c>
      <c r="CE289" s="3">
        <f>IF(Inputs!$B$27&lt;&gt;"Ready","PENDING INPUTS",CL288)</f>
        <v>0</v>
      </c>
      <c r="CF289" s="3">
        <f>IF(Inputs!$B$27&lt;&gt;"Ready","PENDING INPUTS",IF(A289&lt;=Inputs!$B$6,ROUND(CE289*Inputs!C23/12,2),0))</f>
        <v>0</v>
      </c>
      <c r="CG289" s="3">
        <f>IF(Inputs!$B$27&lt;&gt;"Ready","PENDING INPUTS",IF(AND(A289&lt;=Inputs!$B$6,CE289&gt;0),Inputs!G23,0))</f>
        <v>0</v>
      </c>
      <c r="CH289" s="3">
        <f>IF(Inputs!$B$27&lt;&gt;"Ready","PENDING INPUTS",IF(A289&gt;Inputs!$B$6,0,MIN((CE289+CF289+CG289),IF(Inputs!H23=1,Inputs!D23,MAX(Inputs!F23,ROUND(CE289*Inputs!E23+CF289+CG289,2))))))</f>
        <v>0</v>
      </c>
      <c r="CI289">
        <f>IF(Inputs!$B$27&lt;&gt;"Ready","PENDING INPUTS",IF(CE289&lt;=0,99,1+IF(AND(K289&gt;0,OR(K289&lt;CE289,AND(K289=CE289,0&lt;9))),1,0)+IF(AND(S289&gt;0,OR(S289&lt;CE289,AND(S289=CE289,1&lt;9))),1,0)+IF(AND(AA289&gt;0,OR(AA289&lt;CE289,AND(AA289=CE289,2&lt;9))),1,0)+IF(AND(AI289&gt;0,OR(AI289&lt;CE289,AND(AI289=CE289,3&lt;9))),1,0)+IF(AND(AQ289&gt;0,OR(AQ289&lt;CE289,AND(AQ289=CE289,4&lt;9))),1,0)+IF(AND(AY289&gt;0,OR(AY289&lt;CE289,AND(AY289=CE289,5&lt;9))),1,0)+IF(AND(BG289&gt;0,OR(BG289&lt;CE289,AND(BG289=CE289,6&lt;9))),1,0)+IF(AND(BO289&gt;0,OR(BO289&lt;CE289,AND(BO289=CE289,7&lt;9))),1,0)+IF(AND(BW289&gt;0,OR(BW289&lt;CE289,AND(BW289=CE289,8&lt;9))),1,0)))</f>
        <v>99</v>
      </c>
      <c r="CJ289" s="3">
        <f>IF(Inputs!$B$27&lt;&gt;"Ready","PENDING INPUTS",IF(A289&gt;Inputs!$B$6,0,MIN(MAX(0,(CE289+CF289+CG289)-CH289),MAX(0,C289-D289-(IF(O289&lt;CI289,K289+L289+M289-N289,0)+IF(W289&lt;CI289,S289+T289+U289-V289,0)+IF(AE289&lt;CI289,AA289+AB289+AC289-AD289,0)+IF(AM289&lt;CI289,AI289+AJ289+AK289-AL289,0)+IF(AU289&lt;CI289,AQ289+AR289+AS289-AT289,0)+IF(BC289&lt;CI289,AY289+AZ289+BA289-BB289,0)+IF(BK289&lt;CI289,BG289+BH289+BI289-BJ289,0)+IF(BS289&lt;CI289,BO289+BP289+BQ289-BR289,0)+IF(CA289&lt;CI289,BW289+BX289+BY289-BZ289,0)+IF(CI289&lt;CI289,CE289+CF289+CG289-CH289,0))))))</f>
        <v>0</v>
      </c>
      <c r="CK289" s="3">
        <f>IF(Inputs!$B$27&lt;&gt;"Ready","PENDING INPUTS",MIN((CE289+CF289+CG289),IF(D289&gt;C289,IF(D289=0,0,CH289*C289/D289),CH289+CJ289)))</f>
        <v>0</v>
      </c>
      <c r="CL289" s="3">
        <f>IF(Inputs!$B$27&lt;&gt;"Ready","PENDING INPUTS",MAX(0,(CE289+CF289+CG289)-CK289))</f>
        <v>0</v>
      </c>
    </row>
    <row r="290" spans="1:90" ht="27.95" customHeight="1" x14ac:dyDescent="0.25">
      <c r="A290">
        <v>286</v>
      </c>
      <c r="B290" s="13">
        <f>IF(Inputs!$B$27&lt;&gt;"Ready","PENDING INPUTS",EDATE(Inputs!$B$5,A290-1))</f>
        <v>54970</v>
      </c>
      <c r="C290" s="3">
        <f>IF(Inputs!$B$27&lt;&gt;"Ready","PENDING INPUTS",IF(A290&lt;=Inputs!$B$6,MAX(0,Inputs!$B$4+IF(A290=Inputs!$B$7,Inputs!$B$8,0)+IF(A290=Inputs!$B$9,Inputs!$B$10,0)),0))</f>
        <v>0</v>
      </c>
      <c r="D290" s="3">
        <f>IF(Inputs!$B$27&lt;&gt;"Ready","PENDING INPUTS",SUM(N290,V290,AD290,AL290,AT290,BB290,BJ290,BR290,BZ290,CH290))</f>
        <v>0</v>
      </c>
      <c r="E290" s="3">
        <f>IF(Inputs!$B$27&lt;&gt;"Ready","PENDING INPUTS",MAX(0,D290-C290))</f>
        <v>0</v>
      </c>
      <c r="F290" s="3">
        <f>IF(Inputs!$B$27&lt;&gt;"Ready","PENDING INPUTS",SUM(Q290,Y290,AG290,AO290,AW290,BE290,BM290,BU290,CC290,CK290))</f>
        <v>0</v>
      </c>
      <c r="G290" s="3">
        <f>IF(Inputs!$B$27&lt;&gt;"Ready","PENDING INPUTS",SUM(L290,T290,AB290,AJ290,AR290,AZ290,BH290,BP290,BX290,CF290))</f>
        <v>0</v>
      </c>
      <c r="H290" s="3">
        <f>IF(Inputs!$B$27&lt;&gt;"Ready","PENDING INPUTS",SUM(M290,U290,AC290,AK290,AS290,BA290,BI290,BQ290,BY290,CG290))</f>
        <v>0</v>
      </c>
      <c r="I290" s="3">
        <f>IF(Inputs!$B$27&lt;&gt;"Ready","PENDING INPUTS",SUM(R290,Z290,AH290,AP290,AX290,BF290,BN290,BV290,CD290,CL290))</f>
        <v>0</v>
      </c>
      <c r="J290" t="str">
        <f>IF(Inputs!$B$27&lt;&gt;"Ready","PENDING INPUTS",IF(A290&gt;Inputs!$B$6,"Beyond horizon",IF(E290&gt;0.005,"MINIMUM SHORTFALL",IF(I290&lt;0.005,"Paid off","In progress"))))</f>
        <v>Beyond horizon</v>
      </c>
      <c r="K290" s="3">
        <f>IF(Inputs!$B$27&lt;&gt;"Ready","PENDING INPUTS",R289)</f>
        <v>0</v>
      </c>
      <c r="L290" s="3">
        <f>IF(Inputs!$B$27&lt;&gt;"Ready","PENDING INPUTS",IF(A290&lt;=Inputs!$B$6,ROUND(K290*Inputs!C14/12,2),0))</f>
        <v>0</v>
      </c>
      <c r="M290" s="3">
        <f>IF(Inputs!$B$27&lt;&gt;"Ready","PENDING INPUTS",IF(AND(A290&lt;=Inputs!$B$6,K290&gt;0),Inputs!G14,0))</f>
        <v>0</v>
      </c>
      <c r="N290" s="3">
        <f>IF(Inputs!$B$27&lt;&gt;"Ready","PENDING INPUTS",IF(A290&gt;Inputs!$B$6,0,MIN((K290+L290+M290),IF(Inputs!H14=1,Inputs!D14,MAX(Inputs!F14,ROUND(K290*Inputs!E14+L290+M290,2))))))</f>
        <v>0</v>
      </c>
      <c r="O290">
        <f>IF(Inputs!$B$27&lt;&gt;"Ready","PENDING INPUTS",IF(K290&lt;=0,99,1+IF(AND(S290&gt;0,OR(S290&lt;K290,AND(S290=K290,1&lt;0))),1,0)+IF(AND(AA290&gt;0,OR(AA290&lt;K290,AND(AA290=K290,2&lt;0))),1,0)+IF(AND(AI290&gt;0,OR(AI290&lt;K290,AND(AI290=K290,3&lt;0))),1,0)+IF(AND(AQ290&gt;0,OR(AQ290&lt;K290,AND(AQ290=K290,4&lt;0))),1,0)+IF(AND(AY290&gt;0,OR(AY290&lt;K290,AND(AY290=K290,5&lt;0))),1,0)+IF(AND(BG290&gt;0,OR(BG290&lt;K290,AND(BG290=K290,6&lt;0))),1,0)+IF(AND(BO290&gt;0,OR(BO290&lt;K290,AND(BO290=K290,7&lt;0))),1,0)+IF(AND(BW290&gt;0,OR(BW290&lt;K290,AND(BW290=K290,8&lt;0))),1,0)+IF(AND(CE290&gt;0,OR(CE290&lt;K290,AND(CE290=K290,9&lt;0))),1,0)))</f>
        <v>99</v>
      </c>
      <c r="P290" s="3">
        <f>IF(Inputs!$B$27&lt;&gt;"Ready","PENDING INPUTS",IF(A290&gt;Inputs!$B$6,0,MIN(MAX(0,(K290+L290+M290)-N290),MAX(0,C290-D290-(IF(O290&lt;O290,K290+L290+M290-N290,0)+IF(W290&lt;O290,S290+T290+U290-V290,0)+IF(AE290&lt;O290,AA290+AB290+AC290-AD290,0)+IF(AM290&lt;O290,AI290+AJ290+AK290-AL290,0)+IF(AU290&lt;O290,AQ290+AR290+AS290-AT290,0)+IF(BC290&lt;O290,AY290+AZ290+BA290-BB290,0)+IF(BK290&lt;O290,BG290+BH290+BI290-BJ290,0)+IF(BS290&lt;O290,BO290+BP290+BQ290-BR290,0)+IF(CA290&lt;O290,BW290+BX290+BY290-BZ290,0)+IF(CI290&lt;O290,CE290+CF290+CG290-CH290,0))))))</f>
        <v>0</v>
      </c>
      <c r="Q290" s="3">
        <f>IF(Inputs!$B$27&lt;&gt;"Ready","PENDING INPUTS",MIN((K290+L290+M290),IF(D290&gt;C290,IF(D290=0,0,N290*C290/D290),N290+P290)))</f>
        <v>0</v>
      </c>
      <c r="R290" s="3">
        <f>IF(Inputs!$B$27&lt;&gt;"Ready","PENDING INPUTS",MAX(0,(K290+L290+M290)-Q290))</f>
        <v>0</v>
      </c>
      <c r="S290" s="3">
        <f>IF(Inputs!$B$27&lt;&gt;"Ready","PENDING INPUTS",Z289)</f>
        <v>0</v>
      </c>
      <c r="T290" s="3">
        <f>IF(Inputs!$B$27&lt;&gt;"Ready","PENDING INPUTS",IF(A290&lt;=Inputs!$B$6,ROUND(S290*Inputs!C15/12,2),0))</f>
        <v>0</v>
      </c>
      <c r="U290" s="3">
        <f>IF(Inputs!$B$27&lt;&gt;"Ready","PENDING INPUTS",IF(AND(A290&lt;=Inputs!$B$6,S290&gt;0),Inputs!G15,0))</f>
        <v>0</v>
      </c>
      <c r="V290" s="3">
        <f>IF(Inputs!$B$27&lt;&gt;"Ready","PENDING INPUTS",IF(A290&gt;Inputs!$B$6,0,MIN((S290+T290+U290),IF(Inputs!H15=1,Inputs!D15,MAX(Inputs!F15,ROUND(S290*Inputs!E15+T290+U290,2))))))</f>
        <v>0</v>
      </c>
      <c r="W290">
        <f>IF(Inputs!$B$27&lt;&gt;"Ready","PENDING INPUTS",IF(S290&lt;=0,99,1+IF(AND(K290&gt;0,OR(K290&lt;S290,AND(K290=S290,0&lt;1))),1,0)+IF(AND(AA290&gt;0,OR(AA290&lt;S290,AND(AA290=S290,2&lt;1))),1,0)+IF(AND(AI290&gt;0,OR(AI290&lt;S290,AND(AI290=S290,3&lt;1))),1,0)+IF(AND(AQ290&gt;0,OR(AQ290&lt;S290,AND(AQ290=S290,4&lt;1))),1,0)+IF(AND(AY290&gt;0,OR(AY290&lt;S290,AND(AY290=S290,5&lt;1))),1,0)+IF(AND(BG290&gt;0,OR(BG290&lt;S290,AND(BG290=S290,6&lt;1))),1,0)+IF(AND(BO290&gt;0,OR(BO290&lt;S290,AND(BO290=S290,7&lt;1))),1,0)+IF(AND(BW290&gt;0,OR(BW290&lt;S290,AND(BW290=S290,8&lt;1))),1,0)+IF(AND(CE290&gt;0,OR(CE290&lt;S290,AND(CE290=S290,9&lt;1))),1,0)))</f>
        <v>99</v>
      </c>
      <c r="X290" s="3">
        <f>IF(Inputs!$B$27&lt;&gt;"Ready","PENDING INPUTS",IF(A290&gt;Inputs!$B$6,0,MIN(MAX(0,(S290+T290+U290)-V290),MAX(0,C290-D290-(IF(O290&lt;W290,K290+L290+M290-N290,0)+IF(W290&lt;W290,S290+T290+U290-V290,0)+IF(AE290&lt;W290,AA290+AB290+AC290-AD290,0)+IF(AM290&lt;W290,AI290+AJ290+AK290-AL290,0)+IF(AU290&lt;W290,AQ290+AR290+AS290-AT290,0)+IF(BC290&lt;W290,AY290+AZ290+BA290-BB290,0)+IF(BK290&lt;W290,BG290+BH290+BI290-BJ290,0)+IF(BS290&lt;W290,BO290+BP290+BQ290-BR290,0)+IF(CA290&lt;W290,BW290+BX290+BY290-BZ290,0)+IF(CI290&lt;W290,CE290+CF290+CG290-CH290,0))))))</f>
        <v>0</v>
      </c>
      <c r="Y290" s="3">
        <f>IF(Inputs!$B$27&lt;&gt;"Ready","PENDING INPUTS",MIN((S290+T290+U290),IF(D290&gt;C290,IF(D290=0,0,V290*C290/D290),V290+X290)))</f>
        <v>0</v>
      </c>
      <c r="Z290" s="3">
        <f>IF(Inputs!$B$27&lt;&gt;"Ready","PENDING INPUTS",MAX(0,(S290+T290+U290)-Y290))</f>
        <v>0</v>
      </c>
      <c r="AA290" s="3">
        <f>IF(Inputs!$B$27&lt;&gt;"Ready","PENDING INPUTS",AH289)</f>
        <v>0</v>
      </c>
      <c r="AB290" s="3">
        <f>IF(Inputs!$B$27&lt;&gt;"Ready","PENDING INPUTS",IF(A290&lt;=Inputs!$B$6,ROUND(AA290*Inputs!C16/12,2),0))</f>
        <v>0</v>
      </c>
      <c r="AC290" s="3">
        <f>IF(Inputs!$B$27&lt;&gt;"Ready","PENDING INPUTS",IF(AND(A290&lt;=Inputs!$B$6,AA290&gt;0),Inputs!G16,0))</f>
        <v>0</v>
      </c>
      <c r="AD290" s="3">
        <f>IF(Inputs!$B$27&lt;&gt;"Ready","PENDING INPUTS",IF(A290&gt;Inputs!$B$6,0,MIN((AA290+AB290+AC290),IF(Inputs!H16=1,Inputs!D16,MAX(Inputs!F16,ROUND(AA290*Inputs!E16+AB290+AC290,2))))))</f>
        <v>0</v>
      </c>
      <c r="AE290">
        <f>IF(Inputs!$B$27&lt;&gt;"Ready","PENDING INPUTS",IF(AA290&lt;=0,99,1+IF(AND(K290&gt;0,OR(K290&lt;AA290,AND(K290=AA290,0&lt;2))),1,0)+IF(AND(S290&gt;0,OR(S290&lt;AA290,AND(S290=AA290,1&lt;2))),1,0)+IF(AND(AI290&gt;0,OR(AI290&lt;AA290,AND(AI290=AA290,3&lt;2))),1,0)+IF(AND(AQ290&gt;0,OR(AQ290&lt;AA290,AND(AQ290=AA290,4&lt;2))),1,0)+IF(AND(AY290&gt;0,OR(AY290&lt;AA290,AND(AY290=AA290,5&lt;2))),1,0)+IF(AND(BG290&gt;0,OR(BG290&lt;AA290,AND(BG290=AA290,6&lt;2))),1,0)+IF(AND(BO290&gt;0,OR(BO290&lt;AA290,AND(BO290=AA290,7&lt;2))),1,0)+IF(AND(BW290&gt;0,OR(BW290&lt;AA290,AND(BW290=AA290,8&lt;2))),1,0)+IF(AND(CE290&gt;0,OR(CE290&lt;AA290,AND(CE290=AA290,9&lt;2))),1,0)))</f>
        <v>99</v>
      </c>
      <c r="AF290" s="3">
        <f>IF(Inputs!$B$27&lt;&gt;"Ready","PENDING INPUTS",IF(A290&gt;Inputs!$B$6,0,MIN(MAX(0,(AA290+AB290+AC290)-AD290),MAX(0,C290-D290-(IF(O290&lt;AE290,K290+L290+M290-N290,0)+IF(W290&lt;AE290,S290+T290+U290-V290,0)+IF(AE290&lt;AE290,AA290+AB290+AC290-AD290,0)+IF(AM290&lt;AE290,AI290+AJ290+AK290-AL290,0)+IF(AU290&lt;AE290,AQ290+AR290+AS290-AT290,0)+IF(BC290&lt;AE290,AY290+AZ290+BA290-BB290,0)+IF(BK290&lt;AE290,BG290+BH290+BI290-BJ290,0)+IF(BS290&lt;AE290,BO290+BP290+BQ290-BR290,0)+IF(CA290&lt;AE290,BW290+BX290+BY290-BZ290,0)+IF(CI290&lt;AE290,CE290+CF290+CG290-CH290,0))))))</f>
        <v>0</v>
      </c>
      <c r="AG290" s="3">
        <f>IF(Inputs!$B$27&lt;&gt;"Ready","PENDING INPUTS",MIN((AA290+AB290+AC290),IF(D290&gt;C290,IF(D290=0,0,AD290*C290/D290),AD290+AF290)))</f>
        <v>0</v>
      </c>
      <c r="AH290" s="3">
        <f>IF(Inputs!$B$27&lt;&gt;"Ready","PENDING INPUTS",MAX(0,(AA290+AB290+AC290)-AG290))</f>
        <v>0</v>
      </c>
      <c r="AI290" s="3">
        <f>IF(Inputs!$B$27&lt;&gt;"Ready","PENDING INPUTS",AP289)</f>
        <v>0</v>
      </c>
      <c r="AJ290" s="3">
        <f>IF(Inputs!$B$27&lt;&gt;"Ready","PENDING INPUTS",IF(A290&lt;=Inputs!$B$6,ROUND(AI290*Inputs!C17/12,2),0))</f>
        <v>0</v>
      </c>
      <c r="AK290" s="3">
        <f>IF(Inputs!$B$27&lt;&gt;"Ready","PENDING INPUTS",IF(AND(A290&lt;=Inputs!$B$6,AI290&gt;0),Inputs!G17,0))</f>
        <v>0</v>
      </c>
      <c r="AL290" s="3">
        <f>IF(Inputs!$B$27&lt;&gt;"Ready","PENDING INPUTS",IF(A290&gt;Inputs!$B$6,0,MIN((AI290+AJ290+AK290),IF(Inputs!H17=1,Inputs!D17,MAX(Inputs!F17,ROUND(AI290*Inputs!E17+AJ290+AK290,2))))))</f>
        <v>0</v>
      </c>
      <c r="AM290">
        <f>IF(Inputs!$B$27&lt;&gt;"Ready","PENDING INPUTS",IF(AI290&lt;=0,99,1+IF(AND(K290&gt;0,OR(K290&lt;AI290,AND(K290=AI290,0&lt;3))),1,0)+IF(AND(S290&gt;0,OR(S290&lt;AI290,AND(S290=AI290,1&lt;3))),1,0)+IF(AND(AA290&gt;0,OR(AA290&lt;AI290,AND(AA290=AI290,2&lt;3))),1,0)+IF(AND(AQ290&gt;0,OR(AQ290&lt;AI290,AND(AQ290=AI290,4&lt;3))),1,0)+IF(AND(AY290&gt;0,OR(AY290&lt;AI290,AND(AY290=AI290,5&lt;3))),1,0)+IF(AND(BG290&gt;0,OR(BG290&lt;AI290,AND(BG290=AI290,6&lt;3))),1,0)+IF(AND(BO290&gt;0,OR(BO290&lt;AI290,AND(BO290=AI290,7&lt;3))),1,0)+IF(AND(BW290&gt;0,OR(BW290&lt;AI290,AND(BW290=AI290,8&lt;3))),1,0)+IF(AND(CE290&gt;0,OR(CE290&lt;AI290,AND(CE290=AI290,9&lt;3))),1,0)))</f>
        <v>99</v>
      </c>
      <c r="AN290" s="3">
        <f>IF(Inputs!$B$27&lt;&gt;"Ready","PENDING INPUTS",IF(A290&gt;Inputs!$B$6,0,MIN(MAX(0,(AI290+AJ290+AK290)-AL290),MAX(0,C290-D290-(IF(O290&lt;AM290,K290+L290+M290-N290,0)+IF(W290&lt;AM290,S290+T290+U290-V290,0)+IF(AE290&lt;AM290,AA290+AB290+AC290-AD290,0)+IF(AM290&lt;AM290,AI290+AJ290+AK290-AL290,0)+IF(AU290&lt;AM290,AQ290+AR290+AS290-AT290,0)+IF(BC290&lt;AM290,AY290+AZ290+BA290-BB290,0)+IF(BK290&lt;AM290,BG290+BH290+BI290-BJ290,0)+IF(BS290&lt;AM290,BO290+BP290+BQ290-BR290,0)+IF(CA290&lt;AM290,BW290+BX290+BY290-BZ290,0)+IF(CI290&lt;AM290,CE290+CF290+CG290-CH290,0))))))</f>
        <v>0</v>
      </c>
      <c r="AO290" s="3">
        <f>IF(Inputs!$B$27&lt;&gt;"Ready","PENDING INPUTS",MIN((AI290+AJ290+AK290),IF(D290&gt;C290,IF(D290=0,0,AL290*C290/D290),AL290+AN290)))</f>
        <v>0</v>
      </c>
      <c r="AP290" s="3">
        <f>IF(Inputs!$B$27&lt;&gt;"Ready","PENDING INPUTS",MAX(0,(AI290+AJ290+AK290)-AO290))</f>
        <v>0</v>
      </c>
      <c r="AQ290" s="3">
        <f>IF(Inputs!$B$27&lt;&gt;"Ready","PENDING INPUTS",AX289)</f>
        <v>0</v>
      </c>
      <c r="AR290" s="3">
        <f>IF(Inputs!$B$27&lt;&gt;"Ready","PENDING INPUTS",IF(A290&lt;=Inputs!$B$6,ROUND(AQ290*Inputs!C18/12,2),0))</f>
        <v>0</v>
      </c>
      <c r="AS290" s="3">
        <f>IF(Inputs!$B$27&lt;&gt;"Ready","PENDING INPUTS",IF(AND(A290&lt;=Inputs!$B$6,AQ290&gt;0),Inputs!G18,0))</f>
        <v>0</v>
      </c>
      <c r="AT290" s="3">
        <f>IF(Inputs!$B$27&lt;&gt;"Ready","PENDING INPUTS",IF(A290&gt;Inputs!$B$6,0,MIN((AQ290+AR290+AS290),IF(Inputs!H18=1,Inputs!D18,MAX(Inputs!F18,ROUND(AQ290*Inputs!E18+AR290+AS290,2))))))</f>
        <v>0</v>
      </c>
      <c r="AU290">
        <f>IF(Inputs!$B$27&lt;&gt;"Ready","PENDING INPUTS",IF(AQ290&lt;=0,99,1+IF(AND(K290&gt;0,OR(K290&lt;AQ290,AND(K290=AQ290,0&lt;4))),1,0)+IF(AND(S290&gt;0,OR(S290&lt;AQ290,AND(S290=AQ290,1&lt;4))),1,0)+IF(AND(AA290&gt;0,OR(AA290&lt;AQ290,AND(AA290=AQ290,2&lt;4))),1,0)+IF(AND(AI290&gt;0,OR(AI290&lt;AQ290,AND(AI290=AQ290,3&lt;4))),1,0)+IF(AND(AY290&gt;0,OR(AY290&lt;AQ290,AND(AY290=AQ290,5&lt;4))),1,0)+IF(AND(BG290&gt;0,OR(BG290&lt;AQ290,AND(BG290=AQ290,6&lt;4))),1,0)+IF(AND(BO290&gt;0,OR(BO290&lt;AQ290,AND(BO290=AQ290,7&lt;4))),1,0)+IF(AND(BW290&gt;0,OR(BW290&lt;AQ290,AND(BW290=AQ290,8&lt;4))),1,0)+IF(AND(CE290&gt;0,OR(CE290&lt;AQ290,AND(CE290=AQ290,9&lt;4))),1,0)))</f>
        <v>99</v>
      </c>
      <c r="AV290" s="3">
        <f>IF(Inputs!$B$27&lt;&gt;"Ready","PENDING INPUTS",IF(A290&gt;Inputs!$B$6,0,MIN(MAX(0,(AQ290+AR290+AS290)-AT290),MAX(0,C290-D290-(IF(O290&lt;AU290,K290+L290+M290-N290,0)+IF(W290&lt;AU290,S290+T290+U290-V290,0)+IF(AE290&lt;AU290,AA290+AB290+AC290-AD290,0)+IF(AM290&lt;AU290,AI290+AJ290+AK290-AL290,0)+IF(AU290&lt;AU290,AQ290+AR290+AS290-AT290,0)+IF(BC290&lt;AU290,AY290+AZ290+BA290-BB290,0)+IF(BK290&lt;AU290,BG290+BH290+BI290-BJ290,0)+IF(BS290&lt;AU290,BO290+BP290+BQ290-BR290,0)+IF(CA290&lt;AU290,BW290+BX290+BY290-BZ290,0)+IF(CI290&lt;AU290,CE290+CF290+CG290-CH290,0))))))</f>
        <v>0</v>
      </c>
      <c r="AW290" s="3">
        <f>IF(Inputs!$B$27&lt;&gt;"Ready","PENDING INPUTS",MIN((AQ290+AR290+AS290),IF(D290&gt;C290,IF(D290=0,0,AT290*C290/D290),AT290+AV290)))</f>
        <v>0</v>
      </c>
      <c r="AX290" s="3">
        <f>IF(Inputs!$B$27&lt;&gt;"Ready","PENDING INPUTS",MAX(0,(AQ290+AR290+AS290)-AW290))</f>
        <v>0</v>
      </c>
      <c r="AY290" s="3">
        <f>IF(Inputs!$B$27&lt;&gt;"Ready","PENDING INPUTS",BF289)</f>
        <v>0</v>
      </c>
      <c r="AZ290" s="3">
        <f>IF(Inputs!$B$27&lt;&gt;"Ready","PENDING INPUTS",IF(A290&lt;=Inputs!$B$6,ROUND(AY290*Inputs!C19/12,2),0))</f>
        <v>0</v>
      </c>
      <c r="BA290" s="3">
        <f>IF(Inputs!$B$27&lt;&gt;"Ready","PENDING INPUTS",IF(AND(A290&lt;=Inputs!$B$6,AY290&gt;0),Inputs!G19,0))</f>
        <v>0</v>
      </c>
      <c r="BB290" s="3">
        <f>IF(Inputs!$B$27&lt;&gt;"Ready","PENDING INPUTS",IF(A290&gt;Inputs!$B$6,0,MIN((AY290+AZ290+BA290),IF(Inputs!H19=1,Inputs!D19,MAX(Inputs!F19,ROUND(AY290*Inputs!E19+AZ290+BA290,2))))))</f>
        <v>0</v>
      </c>
      <c r="BC290">
        <f>IF(Inputs!$B$27&lt;&gt;"Ready","PENDING INPUTS",IF(AY290&lt;=0,99,1+IF(AND(K290&gt;0,OR(K290&lt;AY290,AND(K290=AY290,0&lt;5))),1,0)+IF(AND(S290&gt;0,OR(S290&lt;AY290,AND(S290=AY290,1&lt;5))),1,0)+IF(AND(AA290&gt;0,OR(AA290&lt;AY290,AND(AA290=AY290,2&lt;5))),1,0)+IF(AND(AI290&gt;0,OR(AI290&lt;AY290,AND(AI290=AY290,3&lt;5))),1,0)+IF(AND(AQ290&gt;0,OR(AQ290&lt;AY290,AND(AQ290=AY290,4&lt;5))),1,0)+IF(AND(BG290&gt;0,OR(BG290&lt;AY290,AND(BG290=AY290,6&lt;5))),1,0)+IF(AND(BO290&gt;0,OR(BO290&lt;AY290,AND(BO290=AY290,7&lt;5))),1,0)+IF(AND(BW290&gt;0,OR(BW290&lt;AY290,AND(BW290=AY290,8&lt;5))),1,0)+IF(AND(CE290&gt;0,OR(CE290&lt;AY290,AND(CE290=AY290,9&lt;5))),1,0)))</f>
        <v>99</v>
      </c>
      <c r="BD290" s="3">
        <f>IF(Inputs!$B$27&lt;&gt;"Ready","PENDING INPUTS",IF(A290&gt;Inputs!$B$6,0,MIN(MAX(0,(AY290+AZ290+BA290)-BB290),MAX(0,C290-D290-(IF(O290&lt;BC290,K290+L290+M290-N290,0)+IF(W290&lt;BC290,S290+T290+U290-V290,0)+IF(AE290&lt;BC290,AA290+AB290+AC290-AD290,0)+IF(AM290&lt;BC290,AI290+AJ290+AK290-AL290,0)+IF(AU290&lt;BC290,AQ290+AR290+AS290-AT290,0)+IF(BC290&lt;BC290,AY290+AZ290+BA290-BB290,0)+IF(BK290&lt;BC290,BG290+BH290+BI290-BJ290,0)+IF(BS290&lt;BC290,BO290+BP290+BQ290-BR290,0)+IF(CA290&lt;BC290,BW290+BX290+BY290-BZ290,0)+IF(CI290&lt;BC290,CE290+CF290+CG290-CH290,0))))))</f>
        <v>0</v>
      </c>
      <c r="BE290" s="3">
        <f>IF(Inputs!$B$27&lt;&gt;"Ready","PENDING INPUTS",MIN((AY290+AZ290+BA290),IF(D290&gt;C290,IF(D290=0,0,BB290*C290/D290),BB290+BD290)))</f>
        <v>0</v>
      </c>
      <c r="BF290" s="3">
        <f>IF(Inputs!$B$27&lt;&gt;"Ready","PENDING INPUTS",MAX(0,(AY290+AZ290+BA290)-BE290))</f>
        <v>0</v>
      </c>
      <c r="BG290" s="3">
        <f>IF(Inputs!$B$27&lt;&gt;"Ready","PENDING INPUTS",BN289)</f>
        <v>0</v>
      </c>
      <c r="BH290" s="3">
        <f>IF(Inputs!$B$27&lt;&gt;"Ready","PENDING INPUTS",IF(A290&lt;=Inputs!$B$6,ROUND(BG290*Inputs!C20/12,2),0))</f>
        <v>0</v>
      </c>
      <c r="BI290" s="3">
        <f>IF(Inputs!$B$27&lt;&gt;"Ready","PENDING INPUTS",IF(AND(A290&lt;=Inputs!$B$6,BG290&gt;0),Inputs!G20,0))</f>
        <v>0</v>
      </c>
      <c r="BJ290" s="3">
        <f>IF(Inputs!$B$27&lt;&gt;"Ready","PENDING INPUTS",IF(A290&gt;Inputs!$B$6,0,MIN((BG290+BH290+BI290),IF(Inputs!H20=1,Inputs!D20,MAX(Inputs!F20,ROUND(BG290*Inputs!E20+BH290+BI290,2))))))</f>
        <v>0</v>
      </c>
      <c r="BK290">
        <f>IF(Inputs!$B$27&lt;&gt;"Ready","PENDING INPUTS",IF(BG290&lt;=0,99,1+IF(AND(K290&gt;0,OR(K290&lt;BG290,AND(K290=BG290,0&lt;6))),1,0)+IF(AND(S290&gt;0,OR(S290&lt;BG290,AND(S290=BG290,1&lt;6))),1,0)+IF(AND(AA290&gt;0,OR(AA290&lt;BG290,AND(AA290=BG290,2&lt;6))),1,0)+IF(AND(AI290&gt;0,OR(AI290&lt;BG290,AND(AI290=BG290,3&lt;6))),1,0)+IF(AND(AQ290&gt;0,OR(AQ290&lt;BG290,AND(AQ290=BG290,4&lt;6))),1,0)+IF(AND(AY290&gt;0,OR(AY290&lt;BG290,AND(AY290=BG290,5&lt;6))),1,0)+IF(AND(BO290&gt;0,OR(BO290&lt;BG290,AND(BO290=BG290,7&lt;6))),1,0)+IF(AND(BW290&gt;0,OR(BW290&lt;BG290,AND(BW290=BG290,8&lt;6))),1,0)+IF(AND(CE290&gt;0,OR(CE290&lt;BG290,AND(CE290=BG290,9&lt;6))),1,0)))</f>
        <v>99</v>
      </c>
      <c r="BL290" s="3">
        <f>IF(Inputs!$B$27&lt;&gt;"Ready","PENDING INPUTS",IF(A290&gt;Inputs!$B$6,0,MIN(MAX(0,(BG290+BH290+BI290)-BJ290),MAX(0,C290-D290-(IF(O290&lt;BK290,K290+L290+M290-N290,0)+IF(W290&lt;BK290,S290+T290+U290-V290,0)+IF(AE290&lt;BK290,AA290+AB290+AC290-AD290,0)+IF(AM290&lt;BK290,AI290+AJ290+AK290-AL290,0)+IF(AU290&lt;BK290,AQ290+AR290+AS290-AT290,0)+IF(BC290&lt;BK290,AY290+AZ290+BA290-BB290,0)+IF(BK290&lt;BK290,BG290+BH290+BI290-BJ290,0)+IF(BS290&lt;BK290,BO290+BP290+BQ290-BR290,0)+IF(CA290&lt;BK290,BW290+BX290+BY290-BZ290,0)+IF(CI290&lt;BK290,CE290+CF290+CG290-CH290,0))))))</f>
        <v>0</v>
      </c>
      <c r="BM290" s="3">
        <f>IF(Inputs!$B$27&lt;&gt;"Ready","PENDING INPUTS",MIN((BG290+BH290+BI290),IF(D290&gt;C290,IF(D290=0,0,BJ290*C290/D290),BJ290+BL290)))</f>
        <v>0</v>
      </c>
      <c r="BN290" s="3">
        <f>IF(Inputs!$B$27&lt;&gt;"Ready","PENDING INPUTS",MAX(0,(BG290+BH290+BI290)-BM290))</f>
        <v>0</v>
      </c>
      <c r="BO290" s="3">
        <f>IF(Inputs!$B$27&lt;&gt;"Ready","PENDING INPUTS",BV289)</f>
        <v>0</v>
      </c>
      <c r="BP290" s="3">
        <f>IF(Inputs!$B$27&lt;&gt;"Ready","PENDING INPUTS",IF(A290&lt;=Inputs!$B$6,ROUND(BO290*Inputs!C21/12,2),0))</f>
        <v>0</v>
      </c>
      <c r="BQ290" s="3">
        <f>IF(Inputs!$B$27&lt;&gt;"Ready","PENDING INPUTS",IF(AND(A290&lt;=Inputs!$B$6,BO290&gt;0),Inputs!G21,0))</f>
        <v>0</v>
      </c>
      <c r="BR290" s="3">
        <f>IF(Inputs!$B$27&lt;&gt;"Ready","PENDING INPUTS",IF(A290&gt;Inputs!$B$6,0,MIN((BO290+BP290+BQ290),IF(Inputs!H21=1,Inputs!D21,MAX(Inputs!F21,ROUND(BO290*Inputs!E21+BP290+BQ290,2))))))</f>
        <v>0</v>
      </c>
      <c r="BS290">
        <f>IF(Inputs!$B$27&lt;&gt;"Ready","PENDING INPUTS",IF(BO290&lt;=0,99,1+IF(AND(K290&gt;0,OR(K290&lt;BO290,AND(K290=BO290,0&lt;7))),1,0)+IF(AND(S290&gt;0,OR(S290&lt;BO290,AND(S290=BO290,1&lt;7))),1,0)+IF(AND(AA290&gt;0,OR(AA290&lt;BO290,AND(AA290=BO290,2&lt;7))),1,0)+IF(AND(AI290&gt;0,OR(AI290&lt;BO290,AND(AI290=BO290,3&lt;7))),1,0)+IF(AND(AQ290&gt;0,OR(AQ290&lt;BO290,AND(AQ290=BO290,4&lt;7))),1,0)+IF(AND(AY290&gt;0,OR(AY290&lt;BO290,AND(AY290=BO290,5&lt;7))),1,0)+IF(AND(BG290&gt;0,OR(BG290&lt;BO290,AND(BG290=BO290,6&lt;7))),1,0)+IF(AND(BW290&gt;0,OR(BW290&lt;BO290,AND(BW290=BO290,8&lt;7))),1,0)+IF(AND(CE290&gt;0,OR(CE290&lt;BO290,AND(CE290=BO290,9&lt;7))),1,0)))</f>
        <v>99</v>
      </c>
      <c r="BT290" s="3">
        <f>IF(Inputs!$B$27&lt;&gt;"Ready","PENDING INPUTS",IF(A290&gt;Inputs!$B$6,0,MIN(MAX(0,(BO290+BP290+BQ290)-BR290),MAX(0,C290-D290-(IF(O290&lt;BS290,K290+L290+M290-N290,0)+IF(W290&lt;BS290,S290+T290+U290-V290,0)+IF(AE290&lt;BS290,AA290+AB290+AC290-AD290,0)+IF(AM290&lt;BS290,AI290+AJ290+AK290-AL290,0)+IF(AU290&lt;BS290,AQ290+AR290+AS290-AT290,0)+IF(BC290&lt;BS290,AY290+AZ290+BA290-BB290,0)+IF(BK290&lt;BS290,BG290+BH290+BI290-BJ290,0)+IF(BS290&lt;BS290,BO290+BP290+BQ290-BR290,0)+IF(CA290&lt;BS290,BW290+BX290+BY290-BZ290,0)+IF(CI290&lt;BS290,CE290+CF290+CG290-CH290,0))))))</f>
        <v>0</v>
      </c>
      <c r="BU290" s="3">
        <f>IF(Inputs!$B$27&lt;&gt;"Ready","PENDING INPUTS",MIN((BO290+BP290+BQ290),IF(D290&gt;C290,IF(D290=0,0,BR290*C290/D290),BR290+BT290)))</f>
        <v>0</v>
      </c>
      <c r="BV290" s="3">
        <f>IF(Inputs!$B$27&lt;&gt;"Ready","PENDING INPUTS",MAX(0,(BO290+BP290+BQ290)-BU290))</f>
        <v>0</v>
      </c>
      <c r="BW290" s="3">
        <f>IF(Inputs!$B$27&lt;&gt;"Ready","PENDING INPUTS",CD289)</f>
        <v>0</v>
      </c>
      <c r="BX290" s="3">
        <f>IF(Inputs!$B$27&lt;&gt;"Ready","PENDING INPUTS",IF(A290&lt;=Inputs!$B$6,ROUND(BW290*Inputs!C22/12,2),0))</f>
        <v>0</v>
      </c>
      <c r="BY290" s="3">
        <f>IF(Inputs!$B$27&lt;&gt;"Ready","PENDING INPUTS",IF(AND(A290&lt;=Inputs!$B$6,BW290&gt;0),Inputs!G22,0))</f>
        <v>0</v>
      </c>
      <c r="BZ290" s="3">
        <f>IF(Inputs!$B$27&lt;&gt;"Ready","PENDING INPUTS",IF(A290&gt;Inputs!$B$6,0,MIN((BW290+BX290+BY290),IF(Inputs!H22=1,Inputs!D22,MAX(Inputs!F22,ROUND(BW290*Inputs!E22+BX290+BY290,2))))))</f>
        <v>0</v>
      </c>
      <c r="CA290">
        <f>IF(Inputs!$B$27&lt;&gt;"Ready","PENDING INPUTS",IF(BW290&lt;=0,99,1+IF(AND(K290&gt;0,OR(K290&lt;BW290,AND(K290=BW290,0&lt;8))),1,0)+IF(AND(S290&gt;0,OR(S290&lt;BW290,AND(S290=BW290,1&lt;8))),1,0)+IF(AND(AA290&gt;0,OR(AA290&lt;BW290,AND(AA290=BW290,2&lt;8))),1,0)+IF(AND(AI290&gt;0,OR(AI290&lt;BW290,AND(AI290=BW290,3&lt;8))),1,0)+IF(AND(AQ290&gt;0,OR(AQ290&lt;BW290,AND(AQ290=BW290,4&lt;8))),1,0)+IF(AND(AY290&gt;0,OR(AY290&lt;BW290,AND(AY290=BW290,5&lt;8))),1,0)+IF(AND(BG290&gt;0,OR(BG290&lt;BW290,AND(BG290=BW290,6&lt;8))),1,0)+IF(AND(BO290&gt;0,OR(BO290&lt;BW290,AND(BO290=BW290,7&lt;8))),1,0)+IF(AND(CE290&gt;0,OR(CE290&lt;BW290,AND(CE290=BW290,9&lt;8))),1,0)))</f>
        <v>99</v>
      </c>
      <c r="CB290" s="3">
        <f>IF(Inputs!$B$27&lt;&gt;"Ready","PENDING INPUTS",IF(A290&gt;Inputs!$B$6,0,MIN(MAX(0,(BW290+BX290+BY290)-BZ290),MAX(0,C290-D290-(IF(O290&lt;CA290,K290+L290+M290-N290,0)+IF(W290&lt;CA290,S290+T290+U290-V290,0)+IF(AE290&lt;CA290,AA290+AB290+AC290-AD290,0)+IF(AM290&lt;CA290,AI290+AJ290+AK290-AL290,0)+IF(AU290&lt;CA290,AQ290+AR290+AS290-AT290,0)+IF(BC290&lt;CA290,AY290+AZ290+BA290-BB290,0)+IF(BK290&lt;CA290,BG290+BH290+BI290-BJ290,0)+IF(BS290&lt;CA290,BO290+BP290+BQ290-BR290,0)+IF(CA290&lt;CA290,BW290+BX290+BY290-BZ290,0)+IF(CI290&lt;CA290,CE290+CF290+CG290-CH290,0))))))</f>
        <v>0</v>
      </c>
      <c r="CC290" s="3">
        <f>IF(Inputs!$B$27&lt;&gt;"Ready","PENDING INPUTS",MIN((BW290+BX290+BY290),IF(D290&gt;C290,IF(D290=0,0,BZ290*C290/D290),BZ290+CB290)))</f>
        <v>0</v>
      </c>
      <c r="CD290" s="3">
        <f>IF(Inputs!$B$27&lt;&gt;"Ready","PENDING INPUTS",MAX(0,(BW290+BX290+BY290)-CC290))</f>
        <v>0</v>
      </c>
      <c r="CE290" s="3">
        <f>IF(Inputs!$B$27&lt;&gt;"Ready","PENDING INPUTS",CL289)</f>
        <v>0</v>
      </c>
      <c r="CF290" s="3">
        <f>IF(Inputs!$B$27&lt;&gt;"Ready","PENDING INPUTS",IF(A290&lt;=Inputs!$B$6,ROUND(CE290*Inputs!C23/12,2),0))</f>
        <v>0</v>
      </c>
      <c r="CG290" s="3">
        <f>IF(Inputs!$B$27&lt;&gt;"Ready","PENDING INPUTS",IF(AND(A290&lt;=Inputs!$B$6,CE290&gt;0),Inputs!G23,0))</f>
        <v>0</v>
      </c>
      <c r="CH290" s="3">
        <f>IF(Inputs!$B$27&lt;&gt;"Ready","PENDING INPUTS",IF(A290&gt;Inputs!$B$6,0,MIN((CE290+CF290+CG290),IF(Inputs!H23=1,Inputs!D23,MAX(Inputs!F23,ROUND(CE290*Inputs!E23+CF290+CG290,2))))))</f>
        <v>0</v>
      </c>
      <c r="CI290">
        <f>IF(Inputs!$B$27&lt;&gt;"Ready","PENDING INPUTS",IF(CE290&lt;=0,99,1+IF(AND(K290&gt;0,OR(K290&lt;CE290,AND(K290=CE290,0&lt;9))),1,0)+IF(AND(S290&gt;0,OR(S290&lt;CE290,AND(S290=CE290,1&lt;9))),1,0)+IF(AND(AA290&gt;0,OR(AA290&lt;CE290,AND(AA290=CE290,2&lt;9))),1,0)+IF(AND(AI290&gt;0,OR(AI290&lt;CE290,AND(AI290=CE290,3&lt;9))),1,0)+IF(AND(AQ290&gt;0,OR(AQ290&lt;CE290,AND(AQ290=CE290,4&lt;9))),1,0)+IF(AND(AY290&gt;0,OR(AY290&lt;CE290,AND(AY290=CE290,5&lt;9))),1,0)+IF(AND(BG290&gt;0,OR(BG290&lt;CE290,AND(BG290=CE290,6&lt;9))),1,0)+IF(AND(BO290&gt;0,OR(BO290&lt;CE290,AND(BO290=CE290,7&lt;9))),1,0)+IF(AND(BW290&gt;0,OR(BW290&lt;CE290,AND(BW290=CE290,8&lt;9))),1,0)))</f>
        <v>99</v>
      </c>
      <c r="CJ290" s="3">
        <f>IF(Inputs!$B$27&lt;&gt;"Ready","PENDING INPUTS",IF(A290&gt;Inputs!$B$6,0,MIN(MAX(0,(CE290+CF290+CG290)-CH290),MAX(0,C290-D290-(IF(O290&lt;CI290,K290+L290+M290-N290,0)+IF(W290&lt;CI290,S290+T290+U290-V290,0)+IF(AE290&lt;CI290,AA290+AB290+AC290-AD290,0)+IF(AM290&lt;CI290,AI290+AJ290+AK290-AL290,0)+IF(AU290&lt;CI290,AQ290+AR290+AS290-AT290,0)+IF(BC290&lt;CI290,AY290+AZ290+BA290-BB290,0)+IF(BK290&lt;CI290,BG290+BH290+BI290-BJ290,0)+IF(BS290&lt;CI290,BO290+BP290+BQ290-BR290,0)+IF(CA290&lt;CI290,BW290+BX290+BY290-BZ290,0)+IF(CI290&lt;CI290,CE290+CF290+CG290-CH290,0))))))</f>
        <v>0</v>
      </c>
      <c r="CK290" s="3">
        <f>IF(Inputs!$B$27&lt;&gt;"Ready","PENDING INPUTS",MIN((CE290+CF290+CG290),IF(D290&gt;C290,IF(D290=0,0,CH290*C290/D290),CH290+CJ290)))</f>
        <v>0</v>
      </c>
      <c r="CL290" s="3">
        <f>IF(Inputs!$B$27&lt;&gt;"Ready","PENDING INPUTS",MAX(0,(CE290+CF290+CG290)-CK290))</f>
        <v>0</v>
      </c>
    </row>
    <row r="291" spans="1:90" ht="27.95" customHeight="1" x14ac:dyDescent="0.25">
      <c r="A291">
        <v>287</v>
      </c>
      <c r="B291" s="13">
        <f>IF(Inputs!$B$27&lt;&gt;"Ready","PENDING INPUTS",EDATE(Inputs!$B$5,A291-1))</f>
        <v>55001</v>
      </c>
      <c r="C291" s="3">
        <f>IF(Inputs!$B$27&lt;&gt;"Ready","PENDING INPUTS",IF(A291&lt;=Inputs!$B$6,MAX(0,Inputs!$B$4+IF(A291=Inputs!$B$7,Inputs!$B$8,0)+IF(A291=Inputs!$B$9,Inputs!$B$10,0)),0))</f>
        <v>0</v>
      </c>
      <c r="D291" s="3">
        <f>IF(Inputs!$B$27&lt;&gt;"Ready","PENDING INPUTS",SUM(N291,V291,AD291,AL291,AT291,BB291,BJ291,BR291,BZ291,CH291))</f>
        <v>0</v>
      </c>
      <c r="E291" s="3">
        <f>IF(Inputs!$B$27&lt;&gt;"Ready","PENDING INPUTS",MAX(0,D291-C291))</f>
        <v>0</v>
      </c>
      <c r="F291" s="3">
        <f>IF(Inputs!$B$27&lt;&gt;"Ready","PENDING INPUTS",SUM(Q291,Y291,AG291,AO291,AW291,BE291,BM291,BU291,CC291,CK291))</f>
        <v>0</v>
      </c>
      <c r="G291" s="3">
        <f>IF(Inputs!$B$27&lt;&gt;"Ready","PENDING INPUTS",SUM(L291,T291,AB291,AJ291,AR291,AZ291,BH291,BP291,BX291,CF291))</f>
        <v>0</v>
      </c>
      <c r="H291" s="3">
        <f>IF(Inputs!$B$27&lt;&gt;"Ready","PENDING INPUTS",SUM(M291,U291,AC291,AK291,AS291,BA291,BI291,BQ291,BY291,CG291))</f>
        <v>0</v>
      </c>
      <c r="I291" s="3">
        <f>IF(Inputs!$B$27&lt;&gt;"Ready","PENDING INPUTS",SUM(R291,Z291,AH291,AP291,AX291,BF291,BN291,BV291,CD291,CL291))</f>
        <v>0</v>
      </c>
      <c r="J291" t="str">
        <f>IF(Inputs!$B$27&lt;&gt;"Ready","PENDING INPUTS",IF(A291&gt;Inputs!$B$6,"Beyond horizon",IF(E291&gt;0.005,"MINIMUM SHORTFALL",IF(I291&lt;0.005,"Paid off","In progress"))))</f>
        <v>Beyond horizon</v>
      </c>
      <c r="K291" s="3">
        <f>IF(Inputs!$B$27&lt;&gt;"Ready","PENDING INPUTS",R290)</f>
        <v>0</v>
      </c>
      <c r="L291" s="3">
        <f>IF(Inputs!$B$27&lt;&gt;"Ready","PENDING INPUTS",IF(A291&lt;=Inputs!$B$6,ROUND(K291*Inputs!C14/12,2),0))</f>
        <v>0</v>
      </c>
      <c r="M291" s="3">
        <f>IF(Inputs!$B$27&lt;&gt;"Ready","PENDING INPUTS",IF(AND(A291&lt;=Inputs!$B$6,K291&gt;0),Inputs!G14,0))</f>
        <v>0</v>
      </c>
      <c r="N291" s="3">
        <f>IF(Inputs!$B$27&lt;&gt;"Ready","PENDING INPUTS",IF(A291&gt;Inputs!$B$6,0,MIN((K291+L291+M291),IF(Inputs!H14=1,Inputs!D14,MAX(Inputs!F14,ROUND(K291*Inputs!E14+L291+M291,2))))))</f>
        <v>0</v>
      </c>
      <c r="O291">
        <f>IF(Inputs!$B$27&lt;&gt;"Ready","PENDING INPUTS",IF(K291&lt;=0,99,1+IF(AND(S291&gt;0,OR(S291&lt;K291,AND(S291=K291,1&lt;0))),1,0)+IF(AND(AA291&gt;0,OR(AA291&lt;K291,AND(AA291=K291,2&lt;0))),1,0)+IF(AND(AI291&gt;0,OR(AI291&lt;K291,AND(AI291=K291,3&lt;0))),1,0)+IF(AND(AQ291&gt;0,OR(AQ291&lt;K291,AND(AQ291=K291,4&lt;0))),1,0)+IF(AND(AY291&gt;0,OR(AY291&lt;K291,AND(AY291=K291,5&lt;0))),1,0)+IF(AND(BG291&gt;0,OR(BG291&lt;K291,AND(BG291=K291,6&lt;0))),1,0)+IF(AND(BO291&gt;0,OR(BO291&lt;K291,AND(BO291=K291,7&lt;0))),1,0)+IF(AND(BW291&gt;0,OR(BW291&lt;K291,AND(BW291=K291,8&lt;0))),1,0)+IF(AND(CE291&gt;0,OR(CE291&lt;K291,AND(CE291=K291,9&lt;0))),1,0)))</f>
        <v>99</v>
      </c>
      <c r="P291" s="3">
        <f>IF(Inputs!$B$27&lt;&gt;"Ready","PENDING INPUTS",IF(A291&gt;Inputs!$B$6,0,MIN(MAX(0,(K291+L291+M291)-N291),MAX(0,C291-D291-(IF(O291&lt;O291,K291+L291+M291-N291,0)+IF(W291&lt;O291,S291+T291+U291-V291,0)+IF(AE291&lt;O291,AA291+AB291+AC291-AD291,0)+IF(AM291&lt;O291,AI291+AJ291+AK291-AL291,0)+IF(AU291&lt;O291,AQ291+AR291+AS291-AT291,0)+IF(BC291&lt;O291,AY291+AZ291+BA291-BB291,0)+IF(BK291&lt;O291,BG291+BH291+BI291-BJ291,0)+IF(BS291&lt;O291,BO291+BP291+BQ291-BR291,0)+IF(CA291&lt;O291,BW291+BX291+BY291-BZ291,0)+IF(CI291&lt;O291,CE291+CF291+CG291-CH291,0))))))</f>
        <v>0</v>
      </c>
      <c r="Q291" s="3">
        <f>IF(Inputs!$B$27&lt;&gt;"Ready","PENDING INPUTS",MIN((K291+L291+M291),IF(D291&gt;C291,IF(D291=0,0,N291*C291/D291),N291+P291)))</f>
        <v>0</v>
      </c>
      <c r="R291" s="3">
        <f>IF(Inputs!$B$27&lt;&gt;"Ready","PENDING INPUTS",MAX(0,(K291+L291+M291)-Q291))</f>
        <v>0</v>
      </c>
      <c r="S291" s="3">
        <f>IF(Inputs!$B$27&lt;&gt;"Ready","PENDING INPUTS",Z290)</f>
        <v>0</v>
      </c>
      <c r="T291" s="3">
        <f>IF(Inputs!$B$27&lt;&gt;"Ready","PENDING INPUTS",IF(A291&lt;=Inputs!$B$6,ROUND(S291*Inputs!C15/12,2),0))</f>
        <v>0</v>
      </c>
      <c r="U291" s="3">
        <f>IF(Inputs!$B$27&lt;&gt;"Ready","PENDING INPUTS",IF(AND(A291&lt;=Inputs!$B$6,S291&gt;0),Inputs!G15,0))</f>
        <v>0</v>
      </c>
      <c r="V291" s="3">
        <f>IF(Inputs!$B$27&lt;&gt;"Ready","PENDING INPUTS",IF(A291&gt;Inputs!$B$6,0,MIN((S291+T291+U291),IF(Inputs!H15=1,Inputs!D15,MAX(Inputs!F15,ROUND(S291*Inputs!E15+T291+U291,2))))))</f>
        <v>0</v>
      </c>
      <c r="W291">
        <f>IF(Inputs!$B$27&lt;&gt;"Ready","PENDING INPUTS",IF(S291&lt;=0,99,1+IF(AND(K291&gt;0,OR(K291&lt;S291,AND(K291=S291,0&lt;1))),1,0)+IF(AND(AA291&gt;0,OR(AA291&lt;S291,AND(AA291=S291,2&lt;1))),1,0)+IF(AND(AI291&gt;0,OR(AI291&lt;S291,AND(AI291=S291,3&lt;1))),1,0)+IF(AND(AQ291&gt;0,OR(AQ291&lt;S291,AND(AQ291=S291,4&lt;1))),1,0)+IF(AND(AY291&gt;0,OR(AY291&lt;S291,AND(AY291=S291,5&lt;1))),1,0)+IF(AND(BG291&gt;0,OR(BG291&lt;S291,AND(BG291=S291,6&lt;1))),1,0)+IF(AND(BO291&gt;0,OR(BO291&lt;S291,AND(BO291=S291,7&lt;1))),1,0)+IF(AND(BW291&gt;0,OR(BW291&lt;S291,AND(BW291=S291,8&lt;1))),1,0)+IF(AND(CE291&gt;0,OR(CE291&lt;S291,AND(CE291=S291,9&lt;1))),1,0)))</f>
        <v>99</v>
      </c>
      <c r="X291" s="3">
        <f>IF(Inputs!$B$27&lt;&gt;"Ready","PENDING INPUTS",IF(A291&gt;Inputs!$B$6,0,MIN(MAX(0,(S291+T291+U291)-V291),MAX(0,C291-D291-(IF(O291&lt;W291,K291+L291+M291-N291,0)+IF(W291&lt;W291,S291+T291+U291-V291,0)+IF(AE291&lt;W291,AA291+AB291+AC291-AD291,0)+IF(AM291&lt;W291,AI291+AJ291+AK291-AL291,0)+IF(AU291&lt;W291,AQ291+AR291+AS291-AT291,0)+IF(BC291&lt;W291,AY291+AZ291+BA291-BB291,0)+IF(BK291&lt;W291,BG291+BH291+BI291-BJ291,0)+IF(BS291&lt;W291,BO291+BP291+BQ291-BR291,0)+IF(CA291&lt;W291,BW291+BX291+BY291-BZ291,0)+IF(CI291&lt;W291,CE291+CF291+CG291-CH291,0))))))</f>
        <v>0</v>
      </c>
      <c r="Y291" s="3">
        <f>IF(Inputs!$B$27&lt;&gt;"Ready","PENDING INPUTS",MIN((S291+T291+U291),IF(D291&gt;C291,IF(D291=0,0,V291*C291/D291),V291+X291)))</f>
        <v>0</v>
      </c>
      <c r="Z291" s="3">
        <f>IF(Inputs!$B$27&lt;&gt;"Ready","PENDING INPUTS",MAX(0,(S291+T291+U291)-Y291))</f>
        <v>0</v>
      </c>
      <c r="AA291" s="3">
        <f>IF(Inputs!$B$27&lt;&gt;"Ready","PENDING INPUTS",AH290)</f>
        <v>0</v>
      </c>
      <c r="AB291" s="3">
        <f>IF(Inputs!$B$27&lt;&gt;"Ready","PENDING INPUTS",IF(A291&lt;=Inputs!$B$6,ROUND(AA291*Inputs!C16/12,2),0))</f>
        <v>0</v>
      </c>
      <c r="AC291" s="3">
        <f>IF(Inputs!$B$27&lt;&gt;"Ready","PENDING INPUTS",IF(AND(A291&lt;=Inputs!$B$6,AA291&gt;0),Inputs!G16,0))</f>
        <v>0</v>
      </c>
      <c r="AD291" s="3">
        <f>IF(Inputs!$B$27&lt;&gt;"Ready","PENDING INPUTS",IF(A291&gt;Inputs!$B$6,0,MIN((AA291+AB291+AC291),IF(Inputs!H16=1,Inputs!D16,MAX(Inputs!F16,ROUND(AA291*Inputs!E16+AB291+AC291,2))))))</f>
        <v>0</v>
      </c>
      <c r="AE291">
        <f>IF(Inputs!$B$27&lt;&gt;"Ready","PENDING INPUTS",IF(AA291&lt;=0,99,1+IF(AND(K291&gt;0,OR(K291&lt;AA291,AND(K291=AA291,0&lt;2))),1,0)+IF(AND(S291&gt;0,OR(S291&lt;AA291,AND(S291=AA291,1&lt;2))),1,0)+IF(AND(AI291&gt;0,OR(AI291&lt;AA291,AND(AI291=AA291,3&lt;2))),1,0)+IF(AND(AQ291&gt;0,OR(AQ291&lt;AA291,AND(AQ291=AA291,4&lt;2))),1,0)+IF(AND(AY291&gt;0,OR(AY291&lt;AA291,AND(AY291=AA291,5&lt;2))),1,0)+IF(AND(BG291&gt;0,OR(BG291&lt;AA291,AND(BG291=AA291,6&lt;2))),1,0)+IF(AND(BO291&gt;0,OR(BO291&lt;AA291,AND(BO291=AA291,7&lt;2))),1,0)+IF(AND(BW291&gt;0,OR(BW291&lt;AA291,AND(BW291=AA291,8&lt;2))),1,0)+IF(AND(CE291&gt;0,OR(CE291&lt;AA291,AND(CE291=AA291,9&lt;2))),1,0)))</f>
        <v>99</v>
      </c>
      <c r="AF291" s="3">
        <f>IF(Inputs!$B$27&lt;&gt;"Ready","PENDING INPUTS",IF(A291&gt;Inputs!$B$6,0,MIN(MAX(0,(AA291+AB291+AC291)-AD291),MAX(0,C291-D291-(IF(O291&lt;AE291,K291+L291+M291-N291,0)+IF(W291&lt;AE291,S291+T291+U291-V291,0)+IF(AE291&lt;AE291,AA291+AB291+AC291-AD291,0)+IF(AM291&lt;AE291,AI291+AJ291+AK291-AL291,0)+IF(AU291&lt;AE291,AQ291+AR291+AS291-AT291,0)+IF(BC291&lt;AE291,AY291+AZ291+BA291-BB291,0)+IF(BK291&lt;AE291,BG291+BH291+BI291-BJ291,0)+IF(BS291&lt;AE291,BO291+BP291+BQ291-BR291,0)+IF(CA291&lt;AE291,BW291+BX291+BY291-BZ291,0)+IF(CI291&lt;AE291,CE291+CF291+CG291-CH291,0))))))</f>
        <v>0</v>
      </c>
      <c r="AG291" s="3">
        <f>IF(Inputs!$B$27&lt;&gt;"Ready","PENDING INPUTS",MIN((AA291+AB291+AC291),IF(D291&gt;C291,IF(D291=0,0,AD291*C291/D291),AD291+AF291)))</f>
        <v>0</v>
      </c>
      <c r="AH291" s="3">
        <f>IF(Inputs!$B$27&lt;&gt;"Ready","PENDING INPUTS",MAX(0,(AA291+AB291+AC291)-AG291))</f>
        <v>0</v>
      </c>
      <c r="AI291" s="3">
        <f>IF(Inputs!$B$27&lt;&gt;"Ready","PENDING INPUTS",AP290)</f>
        <v>0</v>
      </c>
      <c r="AJ291" s="3">
        <f>IF(Inputs!$B$27&lt;&gt;"Ready","PENDING INPUTS",IF(A291&lt;=Inputs!$B$6,ROUND(AI291*Inputs!C17/12,2),0))</f>
        <v>0</v>
      </c>
      <c r="AK291" s="3">
        <f>IF(Inputs!$B$27&lt;&gt;"Ready","PENDING INPUTS",IF(AND(A291&lt;=Inputs!$B$6,AI291&gt;0),Inputs!G17,0))</f>
        <v>0</v>
      </c>
      <c r="AL291" s="3">
        <f>IF(Inputs!$B$27&lt;&gt;"Ready","PENDING INPUTS",IF(A291&gt;Inputs!$B$6,0,MIN((AI291+AJ291+AK291),IF(Inputs!H17=1,Inputs!D17,MAX(Inputs!F17,ROUND(AI291*Inputs!E17+AJ291+AK291,2))))))</f>
        <v>0</v>
      </c>
      <c r="AM291">
        <f>IF(Inputs!$B$27&lt;&gt;"Ready","PENDING INPUTS",IF(AI291&lt;=0,99,1+IF(AND(K291&gt;0,OR(K291&lt;AI291,AND(K291=AI291,0&lt;3))),1,0)+IF(AND(S291&gt;0,OR(S291&lt;AI291,AND(S291=AI291,1&lt;3))),1,0)+IF(AND(AA291&gt;0,OR(AA291&lt;AI291,AND(AA291=AI291,2&lt;3))),1,0)+IF(AND(AQ291&gt;0,OR(AQ291&lt;AI291,AND(AQ291=AI291,4&lt;3))),1,0)+IF(AND(AY291&gt;0,OR(AY291&lt;AI291,AND(AY291=AI291,5&lt;3))),1,0)+IF(AND(BG291&gt;0,OR(BG291&lt;AI291,AND(BG291=AI291,6&lt;3))),1,0)+IF(AND(BO291&gt;0,OR(BO291&lt;AI291,AND(BO291=AI291,7&lt;3))),1,0)+IF(AND(BW291&gt;0,OR(BW291&lt;AI291,AND(BW291=AI291,8&lt;3))),1,0)+IF(AND(CE291&gt;0,OR(CE291&lt;AI291,AND(CE291=AI291,9&lt;3))),1,0)))</f>
        <v>99</v>
      </c>
      <c r="AN291" s="3">
        <f>IF(Inputs!$B$27&lt;&gt;"Ready","PENDING INPUTS",IF(A291&gt;Inputs!$B$6,0,MIN(MAX(0,(AI291+AJ291+AK291)-AL291),MAX(0,C291-D291-(IF(O291&lt;AM291,K291+L291+M291-N291,0)+IF(W291&lt;AM291,S291+T291+U291-V291,0)+IF(AE291&lt;AM291,AA291+AB291+AC291-AD291,0)+IF(AM291&lt;AM291,AI291+AJ291+AK291-AL291,0)+IF(AU291&lt;AM291,AQ291+AR291+AS291-AT291,0)+IF(BC291&lt;AM291,AY291+AZ291+BA291-BB291,0)+IF(BK291&lt;AM291,BG291+BH291+BI291-BJ291,0)+IF(BS291&lt;AM291,BO291+BP291+BQ291-BR291,0)+IF(CA291&lt;AM291,BW291+BX291+BY291-BZ291,0)+IF(CI291&lt;AM291,CE291+CF291+CG291-CH291,0))))))</f>
        <v>0</v>
      </c>
      <c r="AO291" s="3">
        <f>IF(Inputs!$B$27&lt;&gt;"Ready","PENDING INPUTS",MIN((AI291+AJ291+AK291),IF(D291&gt;C291,IF(D291=0,0,AL291*C291/D291),AL291+AN291)))</f>
        <v>0</v>
      </c>
      <c r="AP291" s="3">
        <f>IF(Inputs!$B$27&lt;&gt;"Ready","PENDING INPUTS",MAX(0,(AI291+AJ291+AK291)-AO291))</f>
        <v>0</v>
      </c>
      <c r="AQ291" s="3">
        <f>IF(Inputs!$B$27&lt;&gt;"Ready","PENDING INPUTS",AX290)</f>
        <v>0</v>
      </c>
      <c r="AR291" s="3">
        <f>IF(Inputs!$B$27&lt;&gt;"Ready","PENDING INPUTS",IF(A291&lt;=Inputs!$B$6,ROUND(AQ291*Inputs!C18/12,2),0))</f>
        <v>0</v>
      </c>
      <c r="AS291" s="3">
        <f>IF(Inputs!$B$27&lt;&gt;"Ready","PENDING INPUTS",IF(AND(A291&lt;=Inputs!$B$6,AQ291&gt;0),Inputs!G18,0))</f>
        <v>0</v>
      </c>
      <c r="AT291" s="3">
        <f>IF(Inputs!$B$27&lt;&gt;"Ready","PENDING INPUTS",IF(A291&gt;Inputs!$B$6,0,MIN((AQ291+AR291+AS291),IF(Inputs!H18=1,Inputs!D18,MAX(Inputs!F18,ROUND(AQ291*Inputs!E18+AR291+AS291,2))))))</f>
        <v>0</v>
      </c>
      <c r="AU291">
        <f>IF(Inputs!$B$27&lt;&gt;"Ready","PENDING INPUTS",IF(AQ291&lt;=0,99,1+IF(AND(K291&gt;0,OR(K291&lt;AQ291,AND(K291=AQ291,0&lt;4))),1,0)+IF(AND(S291&gt;0,OR(S291&lt;AQ291,AND(S291=AQ291,1&lt;4))),1,0)+IF(AND(AA291&gt;0,OR(AA291&lt;AQ291,AND(AA291=AQ291,2&lt;4))),1,0)+IF(AND(AI291&gt;0,OR(AI291&lt;AQ291,AND(AI291=AQ291,3&lt;4))),1,0)+IF(AND(AY291&gt;0,OR(AY291&lt;AQ291,AND(AY291=AQ291,5&lt;4))),1,0)+IF(AND(BG291&gt;0,OR(BG291&lt;AQ291,AND(BG291=AQ291,6&lt;4))),1,0)+IF(AND(BO291&gt;0,OR(BO291&lt;AQ291,AND(BO291=AQ291,7&lt;4))),1,0)+IF(AND(BW291&gt;0,OR(BW291&lt;AQ291,AND(BW291=AQ291,8&lt;4))),1,0)+IF(AND(CE291&gt;0,OR(CE291&lt;AQ291,AND(CE291=AQ291,9&lt;4))),1,0)))</f>
        <v>99</v>
      </c>
      <c r="AV291" s="3">
        <f>IF(Inputs!$B$27&lt;&gt;"Ready","PENDING INPUTS",IF(A291&gt;Inputs!$B$6,0,MIN(MAX(0,(AQ291+AR291+AS291)-AT291),MAX(0,C291-D291-(IF(O291&lt;AU291,K291+L291+M291-N291,0)+IF(W291&lt;AU291,S291+T291+U291-V291,0)+IF(AE291&lt;AU291,AA291+AB291+AC291-AD291,0)+IF(AM291&lt;AU291,AI291+AJ291+AK291-AL291,0)+IF(AU291&lt;AU291,AQ291+AR291+AS291-AT291,0)+IF(BC291&lt;AU291,AY291+AZ291+BA291-BB291,0)+IF(BK291&lt;AU291,BG291+BH291+BI291-BJ291,0)+IF(BS291&lt;AU291,BO291+BP291+BQ291-BR291,0)+IF(CA291&lt;AU291,BW291+BX291+BY291-BZ291,0)+IF(CI291&lt;AU291,CE291+CF291+CG291-CH291,0))))))</f>
        <v>0</v>
      </c>
      <c r="AW291" s="3">
        <f>IF(Inputs!$B$27&lt;&gt;"Ready","PENDING INPUTS",MIN((AQ291+AR291+AS291),IF(D291&gt;C291,IF(D291=0,0,AT291*C291/D291),AT291+AV291)))</f>
        <v>0</v>
      </c>
      <c r="AX291" s="3">
        <f>IF(Inputs!$B$27&lt;&gt;"Ready","PENDING INPUTS",MAX(0,(AQ291+AR291+AS291)-AW291))</f>
        <v>0</v>
      </c>
      <c r="AY291" s="3">
        <f>IF(Inputs!$B$27&lt;&gt;"Ready","PENDING INPUTS",BF290)</f>
        <v>0</v>
      </c>
      <c r="AZ291" s="3">
        <f>IF(Inputs!$B$27&lt;&gt;"Ready","PENDING INPUTS",IF(A291&lt;=Inputs!$B$6,ROUND(AY291*Inputs!C19/12,2),0))</f>
        <v>0</v>
      </c>
      <c r="BA291" s="3">
        <f>IF(Inputs!$B$27&lt;&gt;"Ready","PENDING INPUTS",IF(AND(A291&lt;=Inputs!$B$6,AY291&gt;0),Inputs!G19,0))</f>
        <v>0</v>
      </c>
      <c r="BB291" s="3">
        <f>IF(Inputs!$B$27&lt;&gt;"Ready","PENDING INPUTS",IF(A291&gt;Inputs!$B$6,0,MIN((AY291+AZ291+BA291),IF(Inputs!H19=1,Inputs!D19,MAX(Inputs!F19,ROUND(AY291*Inputs!E19+AZ291+BA291,2))))))</f>
        <v>0</v>
      </c>
      <c r="BC291">
        <f>IF(Inputs!$B$27&lt;&gt;"Ready","PENDING INPUTS",IF(AY291&lt;=0,99,1+IF(AND(K291&gt;0,OR(K291&lt;AY291,AND(K291=AY291,0&lt;5))),1,0)+IF(AND(S291&gt;0,OR(S291&lt;AY291,AND(S291=AY291,1&lt;5))),1,0)+IF(AND(AA291&gt;0,OR(AA291&lt;AY291,AND(AA291=AY291,2&lt;5))),1,0)+IF(AND(AI291&gt;0,OR(AI291&lt;AY291,AND(AI291=AY291,3&lt;5))),1,0)+IF(AND(AQ291&gt;0,OR(AQ291&lt;AY291,AND(AQ291=AY291,4&lt;5))),1,0)+IF(AND(BG291&gt;0,OR(BG291&lt;AY291,AND(BG291=AY291,6&lt;5))),1,0)+IF(AND(BO291&gt;0,OR(BO291&lt;AY291,AND(BO291=AY291,7&lt;5))),1,0)+IF(AND(BW291&gt;0,OR(BW291&lt;AY291,AND(BW291=AY291,8&lt;5))),1,0)+IF(AND(CE291&gt;0,OR(CE291&lt;AY291,AND(CE291=AY291,9&lt;5))),1,0)))</f>
        <v>99</v>
      </c>
      <c r="BD291" s="3">
        <f>IF(Inputs!$B$27&lt;&gt;"Ready","PENDING INPUTS",IF(A291&gt;Inputs!$B$6,0,MIN(MAX(0,(AY291+AZ291+BA291)-BB291),MAX(0,C291-D291-(IF(O291&lt;BC291,K291+L291+M291-N291,0)+IF(W291&lt;BC291,S291+T291+U291-V291,0)+IF(AE291&lt;BC291,AA291+AB291+AC291-AD291,0)+IF(AM291&lt;BC291,AI291+AJ291+AK291-AL291,0)+IF(AU291&lt;BC291,AQ291+AR291+AS291-AT291,0)+IF(BC291&lt;BC291,AY291+AZ291+BA291-BB291,0)+IF(BK291&lt;BC291,BG291+BH291+BI291-BJ291,0)+IF(BS291&lt;BC291,BO291+BP291+BQ291-BR291,0)+IF(CA291&lt;BC291,BW291+BX291+BY291-BZ291,0)+IF(CI291&lt;BC291,CE291+CF291+CG291-CH291,0))))))</f>
        <v>0</v>
      </c>
      <c r="BE291" s="3">
        <f>IF(Inputs!$B$27&lt;&gt;"Ready","PENDING INPUTS",MIN((AY291+AZ291+BA291),IF(D291&gt;C291,IF(D291=0,0,BB291*C291/D291),BB291+BD291)))</f>
        <v>0</v>
      </c>
      <c r="BF291" s="3">
        <f>IF(Inputs!$B$27&lt;&gt;"Ready","PENDING INPUTS",MAX(0,(AY291+AZ291+BA291)-BE291))</f>
        <v>0</v>
      </c>
      <c r="BG291" s="3">
        <f>IF(Inputs!$B$27&lt;&gt;"Ready","PENDING INPUTS",BN290)</f>
        <v>0</v>
      </c>
      <c r="BH291" s="3">
        <f>IF(Inputs!$B$27&lt;&gt;"Ready","PENDING INPUTS",IF(A291&lt;=Inputs!$B$6,ROUND(BG291*Inputs!C20/12,2),0))</f>
        <v>0</v>
      </c>
      <c r="BI291" s="3">
        <f>IF(Inputs!$B$27&lt;&gt;"Ready","PENDING INPUTS",IF(AND(A291&lt;=Inputs!$B$6,BG291&gt;0),Inputs!G20,0))</f>
        <v>0</v>
      </c>
      <c r="BJ291" s="3">
        <f>IF(Inputs!$B$27&lt;&gt;"Ready","PENDING INPUTS",IF(A291&gt;Inputs!$B$6,0,MIN((BG291+BH291+BI291),IF(Inputs!H20=1,Inputs!D20,MAX(Inputs!F20,ROUND(BG291*Inputs!E20+BH291+BI291,2))))))</f>
        <v>0</v>
      </c>
      <c r="BK291">
        <f>IF(Inputs!$B$27&lt;&gt;"Ready","PENDING INPUTS",IF(BG291&lt;=0,99,1+IF(AND(K291&gt;0,OR(K291&lt;BG291,AND(K291=BG291,0&lt;6))),1,0)+IF(AND(S291&gt;0,OR(S291&lt;BG291,AND(S291=BG291,1&lt;6))),1,0)+IF(AND(AA291&gt;0,OR(AA291&lt;BG291,AND(AA291=BG291,2&lt;6))),1,0)+IF(AND(AI291&gt;0,OR(AI291&lt;BG291,AND(AI291=BG291,3&lt;6))),1,0)+IF(AND(AQ291&gt;0,OR(AQ291&lt;BG291,AND(AQ291=BG291,4&lt;6))),1,0)+IF(AND(AY291&gt;0,OR(AY291&lt;BG291,AND(AY291=BG291,5&lt;6))),1,0)+IF(AND(BO291&gt;0,OR(BO291&lt;BG291,AND(BO291=BG291,7&lt;6))),1,0)+IF(AND(BW291&gt;0,OR(BW291&lt;BG291,AND(BW291=BG291,8&lt;6))),1,0)+IF(AND(CE291&gt;0,OR(CE291&lt;BG291,AND(CE291=BG291,9&lt;6))),1,0)))</f>
        <v>99</v>
      </c>
      <c r="BL291" s="3">
        <f>IF(Inputs!$B$27&lt;&gt;"Ready","PENDING INPUTS",IF(A291&gt;Inputs!$B$6,0,MIN(MAX(0,(BG291+BH291+BI291)-BJ291),MAX(0,C291-D291-(IF(O291&lt;BK291,K291+L291+M291-N291,0)+IF(W291&lt;BK291,S291+T291+U291-V291,0)+IF(AE291&lt;BK291,AA291+AB291+AC291-AD291,0)+IF(AM291&lt;BK291,AI291+AJ291+AK291-AL291,0)+IF(AU291&lt;BK291,AQ291+AR291+AS291-AT291,0)+IF(BC291&lt;BK291,AY291+AZ291+BA291-BB291,0)+IF(BK291&lt;BK291,BG291+BH291+BI291-BJ291,0)+IF(BS291&lt;BK291,BO291+BP291+BQ291-BR291,0)+IF(CA291&lt;BK291,BW291+BX291+BY291-BZ291,0)+IF(CI291&lt;BK291,CE291+CF291+CG291-CH291,0))))))</f>
        <v>0</v>
      </c>
      <c r="BM291" s="3">
        <f>IF(Inputs!$B$27&lt;&gt;"Ready","PENDING INPUTS",MIN((BG291+BH291+BI291),IF(D291&gt;C291,IF(D291=0,0,BJ291*C291/D291),BJ291+BL291)))</f>
        <v>0</v>
      </c>
      <c r="BN291" s="3">
        <f>IF(Inputs!$B$27&lt;&gt;"Ready","PENDING INPUTS",MAX(0,(BG291+BH291+BI291)-BM291))</f>
        <v>0</v>
      </c>
      <c r="BO291" s="3">
        <f>IF(Inputs!$B$27&lt;&gt;"Ready","PENDING INPUTS",BV290)</f>
        <v>0</v>
      </c>
      <c r="BP291" s="3">
        <f>IF(Inputs!$B$27&lt;&gt;"Ready","PENDING INPUTS",IF(A291&lt;=Inputs!$B$6,ROUND(BO291*Inputs!C21/12,2),0))</f>
        <v>0</v>
      </c>
      <c r="BQ291" s="3">
        <f>IF(Inputs!$B$27&lt;&gt;"Ready","PENDING INPUTS",IF(AND(A291&lt;=Inputs!$B$6,BO291&gt;0),Inputs!G21,0))</f>
        <v>0</v>
      </c>
      <c r="BR291" s="3">
        <f>IF(Inputs!$B$27&lt;&gt;"Ready","PENDING INPUTS",IF(A291&gt;Inputs!$B$6,0,MIN((BO291+BP291+BQ291),IF(Inputs!H21=1,Inputs!D21,MAX(Inputs!F21,ROUND(BO291*Inputs!E21+BP291+BQ291,2))))))</f>
        <v>0</v>
      </c>
      <c r="BS291">
        <f>IF(Inputs!$B$27&lt;&gt;"Ready","PENDING INPUTS",IF(BO291&lt;=0,99,1+IF(AND(K291&gt;0,OR(K291&lt;BO291,AND(K291=BO291,0&lt;7))),1,0)+IF(AND(S291&gt;0,OR(S291&lt;BO291,AND(S291=BO291,1&lt;7))),1,0)+IF(AND(AA291&gt;0,OR(AA291&lt;BO291,AND(AA291=BO291,2&lt;7))),1,0)+IF(AND(AI291&gt;0,OR(AI291&lt;BO291,AND(AI291=BO291,3&lt;7))),1,0)+IF(AND(AQ291&gt;0,OR(AQ291&lt;BO291,AND(AQ291=BO291,4&lt;7))),1,0)+IF(AND(AY291&gt;0,OR(AY291&lt;BO291,AND(AY291=BO291,5&lt;7))),1,0)+IF(AND(BG291&gt;0,OR(BG291&lt;BO291,AND(BG291=BO291,6&lt;7))),1,0)+IF(AND(BW291&gt;0,OR(BW291&lt;BO291,AND(BW291=BO291,8&lt;7))),1,0)+IF(AND(CE291&gt;0,OR(CE291&lt;BO291,AND(CE291=BO291,9&lt;7))),1,0)))</f>
        <v>99</v>
      </c>
      <c r="BT291" s="3">
        <f>IF(Inputs!$B$27&lt;&gt;"Ready","PENDING INPUTS",IF(A291&gt;Inputs!$B$6,0,MIN(MAX(0,(BO291+BP291+BQ291)-BR291),MAX(0,C291-D291-(IF(O291&lt;BS291,K291+L291+M291-N291,0)+IF(W291&lt;BS291,S291+T291+U291-V291,0)+IF(AE291&lt;BS291,AA291+AB291+AC291-AD291,0)+IF(AM291&lt;BS291,AI291+AJ291+AK291-AL291,0)+IF(AU291&lt;BS291,AQ291+AR291+AS291-AT291,0)+IF(BC291&lt;BS291,AY291+AZ291+BA291-BB291,0)+IF(BK291&lt;BS291,BG291+BH291+BI291-BJ291,0)+IF(BS291&lt;BS291,BO291+BP291+BQ291-BR291,0)+IF(CA291&lt;BS291,BW291+BX291+BY291-BZ291,0)+IF(CI291&lt;BS291,CE291+CF291+CG291-CH291,0))))))</f>
        <v>0</v>
      </c>
      <c r="BU291" s="3">
        <f>IF(Inputs!$B$27&lt;&gt;"Ready","PENDING INPUTS",MIN((BO291+BP291+BQ291),IF(D291&gt;C291,IF(D291=0,0,BR291*C291/D291),BR291+BT291)))</f>
        <v>0</v>
      </c>
      <c r="BV291" s="3">
        <f>IF(Inputs!$B$27&lt;&gt;"Ready","PENDING INPUTS",MAX(0,(BO291+BP291+BQ291)-BU291))</f>
        <v>0</v>
      </c>
      <c r="BW291" s="3">
        <f>IF(Inputs!$B$27&lt;&gt;"Ready","PENDING INPUTS",CD290)</f>
        <v>0</v>
      </c>
      <c r="BX291" s="3">
        <f>IF(Inputs!$B$27&lt;&gt;"Ready","PENDING INPUTS",IF(A291&lt;=Inputs!$B$6,ROUND(BW291*Inputs!C22/12,2),0))</f>
        <v>0</v>
      </c>
      <c r="BY291" s="3">
        <f>IF(Inputs!$B$27&lt;&gt;"Ready","PENDING INPUTS",IF(AND(A291&lt;=Inputs!$B$6,BW291&gt;0),Inputs!G22,0))</f>
        <v>0</v>
      </c>
      <c r="BZ291" s="3">
        <f>IF(Inputs!$B$27&lt;&gt;"Ready","PENDING INPUTS",IF(A291&gt;Inputs!$B$6,0,MIN((BW291+BX291+BY291),IF(Inputs!H22=1,Inputs!D22,MAX(Inputs!F22,ROUND(BW291*Inputs!E22+BX291+BY291,2))))))</f>
        <v>0</v>
      </c>
      <c r="CA291">
        <f>IF(Inputs!$B$27&lt;&gt;"Ready","PENDING INPUTS",IF(BW291&lt;=0,99,1+IF(AND(K291&gt;0,OR(K291&lt;BW291,AND(K291=BW291,0&lt;8))),1,0)+IF(AND(S291&gt;0,OR(S291&lt;BW291,AND(S291=BW291,1&lt;8))),1,0)+IF(AND(AA291&gt;0,OR(AA291&lt;BW291,AND(AA291=BW291,2&lt;8))),1,0)+IF(AND(AI291&gt;0,OR(AI291&lt;BW291,AND(AI291=BW291,3&lt;8))),1,0)+IF(AND(AQ291&gt;0,OR(AQ291&lt;BW291,AND(AQ291=BW291,4&lt;8))),1,0)+IF(AND(AY291&gt;0,OR(AY291&lt;BW291,AND(AY291=BW291,5&lt;8))),1,0)+IF(AND(BG291&gt;0,OR(BG291&lt;BW291,AND(BG291=BW291,6&lt;8))),1,0)+IF(AND(BO291&gt;0,OR(BO291&lt;BW291,AND(BO291=BW291,7&lt;8))),1,0)+IF(AND(CE291&gt;0,OR(CE291&lt;BW291,AND(CE291=BW291,9&lt;8))),1,0)))</f>
        <v>99</v>
      </c>
      <c r="CB291" s="3">
        <f>IF(Inputs!$B$27&lt;&gt;"Ready","PENDING INPUTS",IF(A291&gt;Inputs!$B$6,0,MIN(MAX(0,(BW291+BX291+BY291)-BZ291),MAX(0,C291-D291-(IF(O291&lt;CA291,K291+L291+M291-N291,0)+IF(W291&lt;CA291,S291+T291+U291-V291,0)+IF(AE291&lt;CA291,AA291+AB291+AC291-AD291,0)+IF(AM291&lt;CA291,AI291+AJ291+AK291-AL291,0)+IF(AU291&lt;CA291,AQ291+AR291+AS291-AT291,0)+IF(BC291&lt;CA291,AY291+AZ291+BA291-BB291,0)+IF(BK291&lt;CA291,BG291+BH291+BI291-BJ291,0)+IF(BS291&lt;CA291,BO291+BP291+BQ291-BR291,0)+IF(CA291&lt;CA291,BW291+BX291+BY291-BZ291,0)+IF(CI291&lt;CA291,CE291+CF291+CG291-CH291,0))))))</f>
        <v>0</v>
      </c>
      <c r="CC291" s="3">
        <f>IF(Inputs!$B$27&lt;&gt;"Ready","PENDING INPUTS",MIN((BW291+BX291+BY291),IF(D291&gt;C291,IF(D291=0,0,BZ291*C291/D291),BZ291+CB291)))</f>
        <v>0</v>
      </c>
      <c r="CD291" s="3">
        <f>IF(Inputs!$B$27&lt;&gt;"Ready","PENDING INPUTS",MAX(0,(BW291+BX291+BY291)-CC291))</f>
        <v>0</v>
      </c>
      <c r="CE291" s="3">
        <f>IF(Inputs!$B$27&lt;&gt;"Ready","PENDING INPUTS",CL290)</f>
        <v>0</v>
      </c>
      <c r="CF291" s="3">
        <f>IF(Inputs!$B$27&lt;&gt;"Ready","PENDING INPUTS",IF(A291&lt;=Inputs!$B$6,ROUND(CE291*Inputs!C23/12,2),0))</f>
        <v>0</v>
      </c>
      <c r="CG291" s="3">
        <f>IF(Inputs!$B$27&lt;&gt;"Ready","PENDING INPUTS",IF(AND(A291&lt;=Inputs!$B$6,CE291&gt;0),Inputs!G23,0))</f>
        <v>0</v>
      </c>
      <c r="CH291" s="3">
        <f>IF(Inputs!$B$27&lt;&gt;"Ready","PENDING INPUTS",IF(A291&gt;Inputs!$B$6,0,MIN((CE291+CF291+CG291),IF(Inputs!H23=1,Inputs!D23,MAX(Inputs!F23,ROUND(CE291*Inputs!E23+CF291+CG291,2))))))</f>
        <v>0</v>
      </c>
      <c r="CI291">
        <f>IF(Inputs!$B$27&lt;&gt;"Ready","PENDING INPUTS",IF(CE291&lt;=0,99,1+IF(AND(K291&gt;0,OR(K291&lt;CE291,AND(K291=CE291,0&lt;9))),1,0)+IF(AND(S291&gt;0,OR(S291&lt;CE291,AND(S291=CE291,1&lt;9))),1,0)+IF(AND(AA291&gt;0,OR(AA291&lt;CE291,AND(AA291=CE291,2&lt;9))),1,0)+IF(AND(AI291&gt;0,OR(AI291&lt;CE291,AND(AI291=CE291,3&lt;9))),1,0)+IF(AND(AQ291&gt;0,OR(AQ291&lt;CE291,AND(AQ291=CE291,4&lt;9))),1,0)+IF(AND(AY291&gt;0,OR(AY291&lt;CE291,AND(AY291=CE291,5&lt;9))),1,0)+IF(AND(BG291&gt;0,OR(BG291&lt;CE291,AND(BG291=CE291,6&lt;9))),1,0)+IF(AND(BO291&gt;0,OR(BO291&lt;CE291,AND(BO291=CE291,7&lt;9))),1,0)+IF(AND(BW291&gt;0,OR(BW291&lt;CE291,AND(BW291=CE291,8&lt;9))),1,0)))</f>
        <v>99</v>
      </c>
      <c r="CJ291" s="3">
        <f>IF(Inputs!$B$27&lt;&gt;"Ready","PENDING INPUTS",IF(A291&gt;Inputs!$B$6,0,MIN(MAX(0,(CE291+CF291+CG291)-CH291),MAX(0,C291-D291-(IF(O291&lt;CI291,K291+L291+M291-N291,0)+IF(W291&lt;CI291,S291+T291+U291-V291,0)+IF(AE291&lt;CI291,AA291+AB291+AC291-AD291,0)+IF(AM291&lt;CI291,AI291+AJ291+AK291-AL291,0)+IF(AU291&lt;CI291,AQ291+AR291+AS291-AT291,0)+IF(BC291&lt;CI291,AY291+AZ291+BA291-BB291,0)+IF(BK291&lt;CI291,BG291+BH291+BI291-BJ291,0)+IF(BS291&lt;CI291,BO291+BP291+BQ291-BR291,0)+IF(CA291&lt;CI291,BW291+BX291+BY291-BZ291,0)+IF(CI291&lt;CI291,CE291+CF291+CG291-CH291,0))))))</f>
        <v>0</v>
      </c>
      <c r="CK291" s="3">
        <f>IF(Inputs!$B$27&lt;&gt;"Ready","PENDING INPUTS",MIN((CE291+CF291+CG291),IF(D291&gt;C291,IF(D291=0,0,CH291*C291/D291),CH291+CJ291)))</f>
        <v>0</v>
      </c>
      <c r="CL291" s="3">
        <f>IF(Inputs!$B$27&lt;&gt;"Ready","PENDING INPUTS",MAX(0,(CE291+CF291+CG291)-CK291))</f>
        <v>0</v>
      </c>
    </row>
    <row r="292" spans="1:90" ht="27.95" customHeight="1" x14ac:dyDescent="0.25">
      <c r="A292">
        <v>288</v>
      </c>
      <c r="B292" s="13">
        <f>IF(Inputs!$B$27&lt;&gt;"Ready","PENDING INPUTS",EDATE(Inputs!$B$5,A292-1))</f>
        <v>55032</v>
      </c>
      <c r="C292" s="3">
        <f>IF(Inputs!$B$27&lt;&gt;"Ready","PENDING INPUTS",IF(A292&lt;=Inputs!$B$6,MAX(0,Inputs!$B$4+IF(A292=Inputs!$B$7,Inputs!$B$8,0)+IF(A292=Inputs!$B$9,Inputs!$B$10,0)),0))</f>
        <v>0</v>
      </c>
      <c r="D292" s="3">
        <f>IF(Inputs!$B$27&lt;&gt;"Ready","PENDING INPUTS",SUM(N292,V292,AD292,AL292,AT292,BB292,BJ292,BR292,BZ292,CH292))</f>
        <v>0</v>
      </c>
      <c r="E292" s="3">
        <f>IF(Inputs!$B$27&lt;&gt;"Ready","PENDING INPUTS",MAX(0,D292-C292))</f>
        <v>0</v>
      </c>
      <c r="F292" s="3">
        <f>IF(Inputs!$B$27&lt;&gt;"Ready","PENDING INPUTS",SUM(Q292,Y292,AG292,AO292,AW292,BE292,BM292,BU292,CC292,CK292))</f>
        <v>0</v>
      </c>
      <c r="G292" s="3">
        <f>IF(Inputs!$B$27&lt;&gt;"Ready","PENDING INPUTS",SUM(L292,T292,AB292,AJ292,AR292,AZ292,BH292,BP292,BX292,CF292))</f>
        <v>0</v>
      </c>
      <c r="H292" s="3">
        <f>IF(Inputs!$B$27&lt;&gt;"Ready","PENDING INPUTS",SUM(M292,U292,AC292,AK292,AS292,BA292,BI292,BQ292,BY292,CG292))</f>
        <v>0</v>
      </c>
      <c r="I292" s="3">
        <f>IF(Inputs!$B$27&lt;&gt;"Ready","PENDING INPUTS",SUM(R292,Z292,AH292,AP292,AX292,BF292,BN292,BV292,CD292,CL292))</f>
        <v>0</v>
      </c>
      <c r="J292" t="str">
        <f>IF(Inputs!$B$27&lt;&gt;"Ready","PENDING INPUTS",IF(A292&gt;Inputs!$B$6,"Beyond horizon",IF(E292&gt;0.005,"MINIMUM SHORTFALL",IF(I292&lt;0.005,"Paid off","In progress"))))</f>
        <v>Beyond horizon</v>
      </c>
      <c r="K292" s="3">
        <f>IF(Inputs!$B$27&lt;&gt;"Ready","PENDING INPUTS",R291)</f>
        <v>0</v>
      </c>
      <c r="L292" s="3">
        <f>IF(Inputs!$B$27&lt;&gt;"Ready","PENDING INPUTS",IF(A292&lt;=Inputs!$B$6,ROUND(K292*Inputs!C14/12,2),0))</f>
        <v>0</v>
      </c>
      <c r="M292" s="3">
        <f>IF(Inputs!$B$27&lt;&gt;"Ready","PENDING INPUTS",IF(AND(A292&lt;=Inputs!$B$6,K292&gt;0),Inputs!G14,0))</f>
        <v>0</v>
      </c>
      <c r="N292" s="3">
        <f>IF(Inputs!$B$27&lt;&gt;"Ready","PENDING INPUTS",IF(A292&gt;Inputs!$B$6,0,MIN((K292+L292+M292),IF(Inputs!H14=1,Inputs!D14,MAX(Inputs!F14,ROUND(K292*Inputs!E14+L292+M292,2))))))</f>
        <v>0</v>
      </c>
      <c r="O292">
        <f>IF(Inputs!$B$27&lt;&gt;"Ready","PENDING INPUTS",IF(K292&lt;=0,99,1+IF(AND(S292&gt;0,OR(S292&lt;K292,AND(S292=K292,1&lt;0))),1,0)+IF(AND(AA292&gt;0,OR(AA292&lt;K292,AND(AA292=K292,2&lt;0))),1,0)+IF(AND(AI292&gt;0,OR(AI292&lt;K292,AND(AI292=K292,3&lt;0))),1,0)+IF(AND(AQ292&gt;0,OR(AQ292&lt;K292,AND(AQ292=K292,4&lt;0))),1,0)+IF(AND(AY292&gt;0,OR(AY292&lt;K292,AND(AY292=K292,5&lt;0))),1,0)+IF(AND(BG292&gt;0,OR(BG292&lt;K292,AND(BG292=K292,6&lt;0))),1,0)+IF(AND(BO292&gt;0,OR(BO292&lt;K292,AND(BO292=K292,7&lt;0))),1,0)+IF(AND(BW292&gt;0,OR(BW292&lt;K292,AND(BW292=K292,8&lt;0))),1,0)+IF(AND(CE292&gt;0,OR(CE292&lt;K292,AND(CE292=K292,9&lt;0))),1,0)))</f>
        <v>99</v>
      </c>
      <c r="P292" s="3">
        <f>IF(Inputs!$B$27&lt;&gt;"Ready","PENDING INPUTS",IF(A292&gt;Inputs!$B$6,0,MIN(MAX(0,(K292+L292+M292)-N292),MAX(0,C292-D292-(IF(O292&lt;O292,K292+L292+M292-N292,0)+IF(W292&lt;O292,S292+T292+U292-V292,0)+IF(AE292&lt;O292,AA292+AB292+AC292-AD292,0)+IF(AM292&lt;O292,AI292+AJ292+AK292-AL292,0)+IF(AU292&lt;O292,AQ292+AR292+AS292-AT292,0)+IF(BC292&lt;O292,AY292+AZ292+BA292-BB292,0)+IF(BK292&lt;O292,BG292+BH292+BI292-BJ292,0)+IF(BS292&lt;O292,BO292+BP292+BQ292-BR292,0)+IF(CA292&lt;O292,BW292+BX292+BY292-BZ292,0)+IF(CI292&lt;O292,CE292+CF292+CG292-CH292,0))))))</f>
        <v>0</v>
      </c>
      <c r="Q292" s="3">
        <f>IF(Inputs!$B$27&lt;&gt;"Ready","PENDING INPUTS",MIN((K292+L292+M292),IF(D292&gt;C292,IF(D292=0,0,N292*C292/D292),N292+P292)))</f>
        <v>0</v>
      </c>
      <c r="R292" s="3">
        <f>IF(Inputs!$B$27&lt;&gt;"Ready","PENDING INPUTS",MAX(0,(K292+L292+M292)-Q292))</f>
        <v>0</v>
      </c>
      <c r="S292" s="3">
        <f>IF(Inputs!$B$27&lt;&gt;"Ready","PENDING INPUTS",Z291)</f>
        <v>0</v>
      </c>
      <c r="T292" s="3">
        <f>IF(Inputs!$B$27&lt;&gt;"Ready","PENDING INPUTS",IF(A292&lt;=Inputs!$B$6,ROUND(S292*Inputs!C15/12,2),0))</f>
        <v>0</v>
      </c>
      <c r="U292" s="3">
        <f>IF(Inputs!$B$27&lt;&gt;"Ready","PENDING INPUTS",IF(AND(A292&lt;=Inputs!$B$6,S292&gt;0),Inputs!G15,0))</f>
        <v>0</v>
      </c>
      <c r="V292" s="3">
        <f>IF(Inputs!$B$27&lt;&gt;"Ready","PENDING INPUTS",IF(A292&gt;Inputs!$B$6,0,MIN((S292+T292+U292),IF(Inputs!H15=1,Inputs!D15,MAX(Inputs!F15,ROUND(S292*Inputs!E15+T292+U292,2))))))</f>
        <v>0</v>
      </c>
      <c r="W292">
        <f>IF(Inputs!$B$27&lt;&gt;"Ready","PENDING INPUTS",IF(S292&lt;=0,99,1+IF(AND(K292&gt;0,OR(K292&lt;S292,AND(K292=S292,0&lt;1))),1,0)+IF(AND(AA292&gt;0,OR(AA292&lt;S292,AND(AA292=S292,2&lt;1))),1,0)+IF(AND(AI292&gt;0,OR(AI292&lt;S292,AND(AI292=S292,3&lt;1))),1,0)+IF(AND(AQ292&gt;0,OR(AQ292&lt;S292,AND(AQ292=S292,4&lt;1))),1,0)+IF(AND(AY292&gt;0,OR(AY292&lt;S292,AND(AY292=S292,5&lt;1))),1,0)+IF(AND(BG292&gt;0,OR(BG292&lt;S292,AND(BG292=S292,6&lt;1))),1,0)+IF(AND(BO292&gt;0,OR(BO292&lt;S292,AND(BO292=S292,7&lt;1))),1,0)+IF(AND(BW292&gt;0,OR(BW292&lt;S292,AND(BW292=S292,8&lt;1))),1,0)+IF(AND(CE292&gt;0,OR(CE292&lt;S292,AND(CE292=S292,9&lt;1))),1,0)))</f>
        <v>99</v>
      </c>
      <c r="X292" s="3">
        <f>IF(Inputs!$B$27&lt;&gt;"Ready","PENDING INPUTS",IF(A292&gt;Inputs!$B$6,0,MIN(MAX(0,(S292+T292+U292)-V292),MAX(0,C292-D292-(IF(O292&lt;W292,K292+L292+M292-N292,0)+IF(W292&lt;W292,S292+T292+U292-V292,0)+IF(AE292&lt;W292,AA292+AB292+AC292-AD292,0)+IF(AM292&lt;W292,AI292+AJ292+AK292-AL292,0)+IF(AU292&lt;W292,AQ292+AR292+AS292-AT292,0)+IF(BC292&lt;W292,AY292+AZ292+BA292-BB292,0)+IF(BK292&lt;W292,BG292+BH292+BI292-BJ292,0)+IF(BS292&lt;W292,BO292+BP292+BQ292-BR292,0)+IF(CA292&lt;W292,BW292+BX292+BY292-BZ292,0)+IF(CI292&lt;W292,CE292+CF292+CG292-CH292,0))))))</f>
        <v>0</v>
      </c>
      <c r="Y292" s="3">
        <f>IF(Inputs!$B$27&lt;&gt;"Ready","PENDING INPUTS",MIN((S292+T292+U292),IF(D292&gt;C292,IF(D292=0,0,V292*C292/D292),V292+X292)))</f>
        <v>0</v>
      </c>
      <c r="Z292" s="3">
        <f>IF(Inputs!$B$27&lt;&gt;"Ready","PENDING INPUTS",MAX(0,(S292+T292+U292)-Y292))</f>
        <v>0</v>
      </c>
      <c r="AA292" s="3">
        <f>IF(Inputs!$B$27&lt;&gt;"Ready","PENDING INPUTS",AH291)</f>
        <v>0</v>
      </c>
      <c r="AB292" s="3">
        <f>IF(Inputs!$B$27&lt;&gt;"Ready","PENDING INPUTS",IF(A292&lt;=Inputs!$B$6,ROUND(AA292*Inputs!C16/12,2),0))</f>
        <v>0</v>
      </c>
      <c r="AC292" s="3">
        <f>IF(Inputs!$B$27&lt;&gt;"Ready","PENDING INPUTS",IF(AND(A292&lt;=Inputs!$B$6,AA292&gt;0),Inputs!G16,0))</f>
        <v>0</v>
      </c>
      <c r="AD292" s="3">
        <f>IF(Inputs!$B$27&lt;&gt;"Ready","PENDING INPUTS",IF(A292&gt;Inputs!$B$6,0,MIN((AA292+AB292+AC292),IF(Inputs!H16=1,Inputs!D16,MAX(Inputs!F16,ROUND(AA292*Inputs!E16+AB292+AC292,2))))))</f>
        <v>0</v>
      </c>
      <c r="AE292">
        <f>IF(Inputs!$B$27&lt;&gt;"Ready","PENDING INPUTS",IF(AA292&lt;=0,99,1+IF(AND(K292&gt;0,OR(K292&lt;AA292,AND(K292=AA292,0&lt;2))),1,0)+IF(AND(S292&gt;0,OR(S292&lt;AA292,AND(S292=AA292,1&lt;2))),1,0)+IF(AND(AI292&gt;0,OR(AI292&lt;AA292,AND(AI292=AA292,3&lt;2))),1,0)+IF(AND(AQ292&gt;0,OR(AQ292&lt;AA292,AND(AQ292=AA292,4&lt;2))),1,0)+IF(AND(AY292&gt;0,OR(AY292&lt;AA292,AND(AY292=AA292,5&lt;2))),1,0)+IF(AND(BG292&gt;0,OR(BG292&lt;AA292,AND(BG292=AA292,6&lt;2))),1,0)+IF(AND(BO292&gt;0,OR(BO292&lt;AA292,AND(BO292=AA292,7&lt;2))),1,0)+IF(AND(BW292&gt;0,OR(BW292&lt;AA292,AND(BW292=AA292,8&lt;2))),1,0)+IF(AND(CE292&gt;0,OR(CE292&lt;AA292,AND(CE292=AA292,9&lt;2))),1,0)))</f>
        <v>99</v>
      </c>
      <c r="AF292" s="3">
        <f>IF(Inputs!$B$27&lt;&gt;"Ready","PENDING INPUTS",IF(A292&gt;Inputs!$B$6,0,MIN(MAX(0,(AA292+AB292+AC292)-AD292),MAX(0,C292-D292-(IF(O292&lt;AE292,K292+L292+M292-N292,0)+IF(W292&lt;AE292,S292+T292+U292-V292,0)+IF(AE292&lt;AE292,AA292+AB292+AC292-AD292,0)+IF(AM292&lt;AE292,AI292+AJ292+AK292-AL292,0)+IF(AU292&lt;AE292,AQ292+AR292+AS292-AT292,0)+IF(BC292&lt;AE292,AY292+AZ292+BA292-BB292,0)+IF(BK292&lt;AE292,BG292+BH292+BI292-BJ292,0)+IF(BS292&lt;AE292,BO292+BP292+BQ292-BR292,0)+IF(CA292&lt;AE292,BW292+BX292+BY292-BZ292,0)+IF(CI292&lt;AE292,CE292+CF292+CG292-CH292,0))))))</f>
        <v>0</v>
      </c>
      <c r="AG292" s="3">
        <f>IF(Inputs!$B$27&lt;&gt;"Ready","PENDING INPUTS",MIN((AA292+AB292+AC292),IF(D292&gt;C292,IF(D292=0,0,AD292*C292/D292),AD292+AF292)))</f>
        <v>0</v>
      </c>
      <c r="AH292" s="3">
        <f>IF(Inputs!$B$27&lt;&gt;"Ready","PENDING INPUTS",MAX(0,(AA292+AB292+AC292)-AG292))</f>
        <v>0</v>
      </c>
      <c r="AI292" s="3">
        <f>IF(Inputs!$B$27&lt;&gt;"Ready","PENDING INPUTS",AP291)</f>
        <v>0</v>
      </c>
      <c r="AJ292" s="3">
        <f>IF(Inputs!$B$27&lt;&gt;"Ready","PENDING INPUTS",IF(A292&lt;=Inputs!$B$6,ROUND(AI292*Inputs!C17/12,2),0))</f>
        <v>0</v>
      </c>
      <c r="AK292" s="3">
        <f>IF(Inputs!$B$27&lt;&gt;"Ready","PENDING INPUTS",IF(AND(A292&lt;=Inputs!$B$6,AI292&gt;0),Inputs!G17,0))</f>
        <v>0</v>
      </c>
      <c r="AL292" s="3">
        <f>IF(Inputs!$B$27&lt;&gt;"Ready","PENDING INPUTS",IF(A292&gt;Inputs!$B$6,0,MIN((AI292+AJ292+AK292),IF(Inputs!H17=1,Inputs!D17,MAX(Inputs!F17,ROUND(AI292*Inputs!E17+AJ292+AK292,2))))))</f>
        <v>0</v>
      </c>
      <c r="AM292">
        <f>IF(Inputs!$B$27&lt;&gt;"Ready","PENDING INPUTS",IF(AI292&lt;=0,99,1+IF(AND(K292&gt;0,OR(K292&lt;AI292,AND(K292=AI292,0&lt;3))),1,0)+IF(AND(S292&gt;0,OR(S292&lt;AI292,AND(S292=AI292,1&lt;3))),1,0)+IF(AND(AA292&gt;0,OR(AA292&lt;AI292,AND(AA292=AI292,2&lt;3))),1,0)+IF(AND(AQ292&gt;0,OR(AQ292&lt;AI292,AND(AQ292=AI292,4&lt;3))),1,0)+IF(AND(AY292&gt;0,OR(AY292&lt;AI292,AND(AY292=AI292,5&lt;3))),1,0)+IF(AND(BG292&gt;0,OR(BG292&lt;AI292,AND(BG292=AI292,6&lt;3))),1,0)+IF(AND(BO292&gt;0,OR(BO292&lt;AI292,AND(BO292=AI292,7&lt;3))),1,0)+IF(AND(BW292&gt;0,OR(BW292&lt;AI292,AND(BW292=AI292,8&lt;3))),1,0)+IF(AND(CE292&gt;0,OR(CE292&lt;AI292,AND(CE292=AI292,9&lt;3))),1,0)))</f>
        <v>99</v>
      </c>
      <c r="AN292" s="3">
        <f>IF(Inputs!$B$27&lt;&gt;"Ready","PENDING INPUTS",IF(A292&gt;Inputs!$B$6,0,MIN(MAX(0,(AI292+AJ292+AK292)-AL292),MAX(0,C292-D292-(IF(O292&lt;AM292,K292+L292+M292-N292,0)+IF(W292&lt;AM292,S292+T292+U292-V292,0)+IF(AE292&lt;AM292,AA292+AB292+AC292-AD292,0)+IF(AM292&lt;AM292,AI292+AJ292+AK292-AL292,0)+IF(AU292&lt;AM292,AQ292+AR292+AS292-AT292,0)+IF(BC292&lt;AM292,AY292+AZ292+BA292-BB292,0)+IF(BK292&lt;AM292,BG292+BH292+BI292-BJ292,0)+IF(BS292&lt;AM292,BO292+BP292+BQ292-BR292,0)+IF(CA292&lt;AM292,BW292+BX292+BY292-BZ292,0)+IF(CI292&lt;AM292,CE292+CF292+CG292-CH292,0))))))</f>
        <v>0</v>
      </c>
      <c r="AO292" s="3">
        <f>IF(Inputs!$B$27&lt;&gt;"Ready","PENDING INPUTS",MIN((AI292+AJ292+AK292),IF(D292&gt;C292,IF(D292=0,0,AL292*C292/D292),AL292+AN292)))</f>
        <v>0</v>
      </c>
      <c r="AP292" s="3">
        <f>IF(Inputs!$B$27&lt;&gt;"Ready","PENDING INPUTS",MAX(0,(AI292+AJ292+AK292)-AO292))</f>
        <v>0</v>
      </c>
      <c r="AQ292" s="3">
        <f>IF(Inputs!$B$27&lt;&gt;"Ready","PENDING INPUTS",AX291)</f>
        <v>0</v>
      </c>
      <c r="AR292" s="3">
        <f>IF(Inputs!$B$27&lt;&gt;"Ready","PENDING INPUTS",IF(A292&lt;=Inputs!$B$6,ROUND(AQ292*Inputs!C18/12,2),0))</f>
        <v>0</v>
      </c>
      <c r="AS292" s="3">
        <f>IF(Inputs!$B$27&lt;&gt;"Ready","PENDING INPUTS",IF(AND(A292&lt;=Inputs!$B$6,AQ292&gt;0),Inputs!G18,0))</f>
        <v>0</v>
      </c>
      <c r="AT292" s="3">
        <f>IF(Inputs!$B$27&lt;&gt;"Ready","PENDING INPUTS",IF(A292&gt;Inputs!$B$6,0,MIN((AQ292+AR292+AS292),IF(Inputs!H18=1,Inputs!D18,MAX(Inputs!F18,ROUND(AQ292*Inputs!E18+AR292+AS292,2))))))</f>
        <v>0</v>
      </c>
      <c r="AU292">
        <f>IF(Inputs!$B$27&lt;&gt;"Ready","PENDING INPUTS",IF(AQ292&lt;=0,99,1+IF(AND(K292&gt;0,OR(K292&lt;AQ292,AND(K292=AQ292,0&lt;4))),1,0)+IF(AND(S292&gt;0,OR(S292&lt;AQ292,AND(S292=AQ292,1&lt;4))),1,0)+IF(AND(AA292&gt;0,OR(AA292&lt;AQ292,AND(AA292=AQ292,2&lt;4))),1,0)+IF(AND(AI292&gt;0,OR(AI292&lt;AQ292,AND(AI292=AQ292,3&lt;4))),1,0)+IF(AND(AY292&gt;0,OR(AY292&lt;AQ292,AND(AY292=AQ292,5&lt;4))),1,0)+IF(AND(BG292&gt;0,OR(BG292&lt;AQ292,AND(BG292=AQ292,6&lt;4))),1,0)+IF(AND(BO292&gt;0,OR(BO292&lt;AQ292,AND(BO292=AQ292,7&lt;4))),1,0)+IF(AND(BW292&gt;0,OR(BW292&lt;AQ292,AND(BW292=AQ292,8&lt;4))),1,0)+IF(AND(CE292&gt;0,OR(CE292&lt;AQ292,AND(CE292=AQ292,9&lt;4))),1,0)))</f>
        <v>99</v>
      </c>
      <c r="AV292" s="3">
        <f>IF(Inputs!$B$27&lt;&gt;"Ready","PENDING INPUTS",IF(A292&gt;Inputs!$B$6,0,MIN(MAX(0,(AQ292+AR292+AS292)-AT292),MAX(0,C292-D292-(IF(O292&lt;AU292,K292+L292+M292-N292,0)+IF(W292&lt;AU292,S292+T292+U292-V292,0)+IF(AE292&lt;AU292,AA292+AB292+AC292-AD292,0)+IF(AM292&lt;AU292,AI292+AJ292+AK292-AL292,0)+IF(AU292&lt;AU292,AQ292+AR292+AS292-AT292,0)+IF(BC292&lt;AU292,AY292+AZ292+BA292-BB292,0)+IF(BK292&lt;AU292,BG292+BH292+BI292-BJ292,0)+IF(BS292&lt;AU292,BO292+BP292+BQ292-BR292,0)+IF(CA292&lt;AU292,BW292+BX292+BY292-BZ292,0)+IF(CI292&lt;AU292,CE292+CF292+CG292-CH292,0))))))</f>
        <v>0</v>
      </c>
      <c r="AW292" s="3">
        <f>IF(Inputs!$B$27&lt;&gt;"Ready","PENDING INPUTS",MIN((AQ292+AR292+AS292),IF(D292&gt;C292,IF(D292=0,0,AT292*C292/D292),AT292+AV292)))</f>
        <v>0</v>
      </c>
      <c r="AX292" s="3">
        <f>IF(Inputs!$B$27&lt;&gt;"Ready","PENDING INPUTS",MAX(0,(AQ292+AR292+AS292)-AW292))</f>
        <v>0</v>
      </c>
      <c r="AY292" s="3">
        <f>IF(Inputs!$B$27&lt;&gt;"Ready","PENDING INPUTS",BF291)</f>
        <v>0</v>
      </c>
      <c r="AZ292" s="3">
        <f>IF(Inputs!$B$27&lt;&gt;"Ready","PENDING INPUTS",IF(A292&lt;=Inputs!$B$6,ROUND(AY292*Inputs!C19/12,2),0))</f>
        <v>0</v>
      </c>
      <c r="BA292" s="3">
        <f>IF(Inputs!$B$27&lt;&gt;"Ready","PENDING INPUTS",IF(AND(A292&lt;=Inputs!$B$6,AY292&gt;0),Inputs!G19,0))</f>
        <v>0</v>
      </c>
      <c r="BB292" s="3">
        <f>IF(Inputs!$B$27&lt;&gt;"Ready","PENDING INPUTS",IF(A292&gt;Inputs!$B$6,0,MIN((AY292+AZ292+BA292),IF(Inputs!H19=1,Inputs!D19,MAX(Inputs!F19,ROUND(AY292*Inputs!E19+AZ292+BA292,2))))))</f>
        <v>0</v>
      </c>
      <c r="BC292">
        <f>IF(Inputs!$B$27&lt;&gt;"Ready","PENDING INPUTS",IF(AY292&lt;=0,99,1+IF(AND(K292&gt;0,OR(K292&lt;AY292,AND(K292=AY292,0&lt;5))),1,0)+IF(AND(S292&gt;0,OR(S292&lt;AY292,AND(S292=AY292,1&lt;5))),1,0)+IF(AND(AA292&gt;0,OR(AA292&lt;AY292,AND(AA292=AY292,2&lt;5))),1,0)+IF(AND(AI292&gt;0,OR(AI292&lt;AY292,AND(AI292=AY292,3&lt;5))),1,0)+IF(AND(AQ292&gt;0,OR(AQ292&lt;AY292,AND(AQ292=AY292,4&lt;5))),1,0)+IF(AND(BG292&gt;0,OR(BG292&lt;AY292,AND(BG292=AY292,6&lt;5))),1,0)+IF(AND(BO292&gt;0,OR(BO292&lt;AY292,AND(BO292=AY292,7&lt;5))),1,0)+IF(AND(BW292&gt;0,OR(BW292&lt;AY292,AND(BW292=AY292,8&lt;5))),1,0)+IF(AND(CE292&gt;0,OR(CE292&lt;AY292,AND(CE292=AY292,9&lt;5))),1,0)))</f>
        <v>99</v>
      </c>
      <c r="BD292" s="3">
        <f>IF(Inputs!$B$27&lt;&gt;"Ready","PENDING INPUTS",IF(A292&gt;Inputs!$B$6,0,MIN(MAX(0,(AY292+AZ292+BA292)-BB292),MAX(0,C292-D292-(IF(O292&lt;BC292,K292+L292+M292-N292,0)+IF(W292&lt;BC292,S292+T292+U292-V292,0)+IF(AE292&lt;BC292,AA292+AB292+AC292-AD292,0)+IF(AM292&lt;BC292,AI292+AJ292+AK292-AL292,0)+IF(AU292&lt;BC292,AQ292+AR292+AS292-AT292,0)+IF(BC292&lt;BC292,AY292+AZ292+BA292-BB292,0)+IF(BK292&lt;BC292,BG292+BH292+BI292-BJ292,0)+IF(BS292&lt;BC292,BO292+BP292+BQ292-BR292,0)+IF(CA292&lt;BC292,BW292+BX292+BY292-BZ292,0)+IF(CI292&lt;BC292,CE292+CF292+CG292-CH292,0))))))</f>
        <v>0</v>
      </c>
      <c r="BE292" s="3">
        <f>IF(Inputs!$B$27&lt;&gt;"Ready","PENDING INPUTS",MIN((AY292+AZ292+BA292),IF(D292&gt;C292,IF(D292=0,0,BB292*C292/D292),BB292+BD292)))</f>
        <v>0</v>
      </c>
      <c r="BF292" s="3">
        <f>IF(Inputs!$B$27&lt;&gt;"Ready","PENDING INPUTS",MAX(0,(AY292+AZ292+BA292)-BE292))</f>
        <v>0</v>
      </c>
      <c r="BG292" s="3">
        <f>IF(Inputs!$B$27&lt;&gt;"Ready","PENDING INPUTS",BN291)</f>
        <v>0</v>
      </c>
      <c r="BH292" s="3">
        <f>IF(Inputs!$B$27&lt;&gt;"Ready","PENDING INPUTS",IF(A292&lt;=Inputs!$B$6,ROUND(BG292*Inputs!C20/12,2),0))</f>
        <v>0</v>
      </c>
      <c r="BI292" s="3">
        <f>IF(Inputs!$B$27&lt;&gt;"Ready","PENDING INPUTS",IF(AND(A292&lt;=Inputs!$B$6,BG292&gt;0),Inputs!G20,0))</f>
        <v>0</v>
      </c>
      <c r="BJ292" s="3">
        <f>IF(Inputs!$B$27&lt;&gt;"Ready","PENDING INPUTS",IF(A292&gt;Inputs!$B$6,0,MIN((BG292+BH292+BI292),IF(Inputs!H20=1,Inputs!D20,MAX(Inputs!F20,ROUND(BG292*Inputs!E20+BH292+BI292,2))))))</f>
        <v>0</v>
      </c>
      <c r="BK292">
        <f>IF(Inputs!$B$27&lt;&gt;"Ready","PENDING INPUTS",IF(BG292&lt;=0,99,1+IF(AND(K292&gt;0,OR(K292&lt;BG292,AND(K292=BG292,0&lt;6))),1,0)+IF(AND(S292&gt;0,OR(S292&lt;BG292,AND(S292=BG292,1&lt;6))),1,0)+IF(AND(AA292&gt;0,OR(AA292&lt;BG292,AND(AA292=BG292,2&lt;6))),1,0)+IF(AND(AI292&gt;0,OR(AI292&lt;BG292,AND(AI292=BG292,3&lt;6))),1,0)+IF(AND(AQ292&gt;0,OR(AQ292&lt;BG292,AND(AQ292=BG292,4&lt;6))),1,0)+IF(AND(AY292&gt;0,OR(AY292&lt;BG292,AND(AY292=BG292,5&lt;6))),1,0)+IF(AND(BO292&gt;0,OR(BO292&lt;BG292,AND(BO292=BG292,7&lt;6))),1,0)+IF(AND(BW292&gt;0,OR(BW292&lt;BG292,AND(BW292=BG292,8&lt;6))),1,0)+IF(AND(CE292&gt;0,OR(CE292&lt;BG292,AND(CE292=BG292,9&lt;6))),1,0)))</f>
        <v>99</v>
      </c>
      <c r="BL292" s="3">
        <f>IF(Inputs!$B$27&lt;&gt;"Ready","PENDING INPUTS",IF(A292&gt;Inputs!$B$6,0,MIN(MAX(0,(BG292+BH292+BI292)-BJ292),MAX(0,C292-D292-(IF(O292&lt;BK292,K292+L292+M292-N292,0)+IF(W292&lt;BK292,S292+T292+U292-V292,0)+IF(AE292&lt;BK292,AA292+AB292+AC292-AD292,0)+IF(AM292&lt;BK292,AI292+AJ292+AK292-AL292,0)+IF(AU292&lt;BK292,AQ292+AR292+AS292-AT292,0)+IF(BC292&lt;BK292,AY292+AZ292+BA292-BB292,0)+IF(BK292&lt;BK292,BG292+BH292+BI292-BJ292,0)+IF(BS292&lt;BK292,BO292+BP292+BQ292-BR292,0)+IF(CA292&lt;BK292,BW292+BX292+BY292-BZ292,0)+IF(CI292&lt;BK292,CE292+CF292+CG292-CH292,0))))))</f>
        <v>0</v>
      </c>
      <c r="BM292" s="3">
        <f>IF(Inputs!$B$27&lt;&gt;"Ready","PENDING INPUTS",MIN((BG292+BH292+BI292),IF(D292&gt;C292,IF(D292=0,0,BJ292*C292/D292),BJ292+BL292)))</f>
        <v>0</v>
      </c>
      <c r="BN292" s="3">
        <f>IF(Inputs!$B$27&lt;&gt;"Ready","PENDING INPUTS",MAX(0,(BG292+BH292+BI292)-BM292))</f>
        <v>0</v>
      </c>
      <c r="BO292" s="3">
        <f>IF(Inputs!$B$27&lt;&gt;"Ready","PENDING INPUTS",BV291)</f>
        <v>0</v>
      </c>
      <c r="BP292" s="3">
        <f>IF(Inputs!$B$27&lt;&gt;"Ready","PENDING INPUTS",IF(A292&lt;=Inputs!$B$6,ROUND(BO292*Inputs!C21/12,2),0))</f>
        <v>0</v>
      </c>
      <c r="BQ292" s="3">
        <f>IF(Inputs!$B$27&lt;&gt;"Ready","PENDING INPUTS",IF(AND(A292&lt;=Inputs!$B$6,BO292&gt;0),Inputs!G21,0))</f>
        <v>0</v>
      </c>
      <c r="BR292" s="3">
        <f>IF(Inputs!$B$27&lt;&gt;"Ready","PENDING INPUTS",IF(A292&gt;Inputs!$B$6,0,MIN((BO292+BP292+BQ292),IF(Inputs!H21=1,Inputs!D21,MAX(Inputs!F21,ROUND(BO292*Inputs!E21+BP292+BQ292,2))))))</f>
        <v>0</v>
      </c>
      <c r="BS292">
        <f>IF(Inputs!$B$27&lt;&gt;"Ready","PENDING INPUTS",IF(BO292&lt;=0,99,1+IF(AND(K292&gt;0,OR(K292&lt;BO292,AND(K292=BO292,0&lt;7))),1,0)+IF(AND(S292&gt;0,OR(S292&lt;BO292,AND(S292=BO292,1&lt;7))),1,0)+IF(AND(AA292&gt;0,OR(AA292&lt;BO292,AND(AA292=BO292,2&lt;7))),1,0)+IF(AND(AI292&gt;0,OR(AI292&lt;BO292,AND(AI292=BO292,3&lt;7))),1,0)+IF(AND(AQ292&gt;0,OR(AQ292&lt;BO292,AND(AQ292=BO292,4&lt;7))),1,0)+IF(AND(AY292&gt;0,OR(AY292&lt;BO292,AND(AY292=BO292,5&lt;7))),1,0)+IF(AND(BG292&gt;0,OR(BG292&lt;BO292,AND(BG292=BO292,6&lt;7))),1,0)+IF(AND(BW292&gt;0,OR(BW292&lt;BO292,AND(BW292=BO292,8&lt;7))),1,0)+IF(AND(CE292&gt;0,OR(CE292&lt;BO292,AND(CE292=BO292,9&lt;7))),1,0)))</f>
        <v>99</v>
      </c>
      <c r="BT292" s="3">
        <f>IF(Inputs!$B$27&lt;&gt;"Ready","PENDING INPUTS",IF(A292&gt;Inputs!$B$6,0,MIN(MAX(0,(BO292+BP292+BQ292)-BR292),MAX(0,C292-D292-(IF(O292&lt;BS292,K292+L292+M292-N292,0)+IF(W292&lt;BS292,S292+T292+U292-V292,0)+IF(AE292&lt;BS292,AA292+AB292+AC292-AD292,0)+IF(AM292&lt;BS292,AI292+AJ292+AK292-AL292,0)+IF(AU292&lt;BS292,AQ292+AR292+AS292-AT292,0)+IF(BC292&lt;BS292,AY292+AZ292+BA292-BB292,0)+IF(BK292&lt;BS292,BG292+BH292+BI292-BJ292,0)+IF(BS292&lt;BS292,BO292+BP292+BQ292-BR292,0)+IF(CA292&lt;BS292,BW292+BX292+BY292-BZ292,0)+IF(CI292&lt;BS292,CE292+CF292+CG292-CH292,0))))))</f>
        <v>0</v>
      </c>
      <c r="BU292" s="3">
        <f>IF(Inputs!$B$27&lt;&gt;"Ready","PENDING INPUTS",MIN((BO292+BP292+BQ292),IF(D292&gt;C292,IF(D292=0,0,BR292*C292/D292),BR292+BT292)))</f>
        <v>0</v>
      </c>
      <c r="BV292" s="3">
        <f>IF(Inputs!$B$27&lt;&gt;"Ready","PENDING INPUTS",MAX(0,(BO292+BP292+BQ292)-BU292))</f>
        <v>0</v>
      </c>
      <c r="BW292" s="3">
        <f>IF(Inputs!$B$27&lt;&gt;"Ready","PENDING INPUTS",CD291)</f>
        <v>0</v>
      </c>
      <c r="BX292" s="3">
        <f>IF(Inputs!$B$27&lt;&gt;"Ready","PENDING INPUTS",IF(A292&lt;=Inputs!$B$6,ROUND(BW292*Inputs!C22/12,2),0))</f>
        <v>0</v>
      </c>
      <c r="BY292" s="3">
        <f>IF(Inputs!$B$27&lt;&gt;"Ready","PENDING INPUTS",IF(AND(A292&lt;=Inputs!$B$6,BW292&gt;0),Inputs!G22,0))</f>
        <v>0</v>
      </c>
      <c r="BZ292" s="3">
        <f>IF(Inputs!$B$27&lt;&gt;"Ready","PENDING INPUTS",IF(A292&gt;Inputs!$B$6,0,MIN((BW292+BX292+BY292),IF(Inputs!H22=1,Inputs!D22,MAX(Inputs!F22,ROUND(BW292*Inputs!E22+BX292+BY292,2))))))</f>
        <v>0</v>
      </c>
      <c r="CA292">
        <f>IF(Inputs!$B$27&lt;&gt;"Ready","PENDING INPUTS",IF(BW292&lt;=0,99,1+IF(AND(K292&gt;0,OR(K292&lt;BW292,AND(K292=BW292,0&lt;8))),1,0)+IF(AND(S292&gt;0,OR(S292&lt;BW292,AND(S292=BW292,1&lt;8))),1,0)+IF(AND(AA292&gt;0,OR(AA292&lt;BW292,AND(AA292=BW292,2&lt;8))),1,0)+IF(AND(AI292&gt;0,OR(AI292&lt;BW292,AND(AI292=BW292,3&lt;8))),1,0)+IF(AND(AQ292&gt;0,OR(AQ292&lt;BW292,AND(AQ292=BW292,4&lt;8))),1,0)+IF(AND(AY292&gt;0,OR(AY292&lt;BW292,AND(AY292=BW292,5&lt;8))),1,0)+IF(AND(BG292&gt;0,OR(BG292&lt;BW292,AND(BG292=BW292,6&lt;8))),1,0)+IF(AND(BO292&gt;0,OR(BO292&lt;BW292,AND(BO292=BW292,7&lt;8))),1,0)+IF(AND(CE292&gt;0,OR(CE292&lt;BW292,AND(CE292=BW292,9&lt;8))),1,0)))</f>
        <v>99</v>
      </c>
      <c r="CB292" s="3">
        <f>IF(Inputs!$B$27&lt;&gt;"Ready","PENDING INPUTS",IF(A292&gt;Inputs!$B$6,0,MIN(MAX(0,(BW292+BX292+BY292)-BZ292),MAX(0,C292-D292-(IF(O292&lt;CA292,K292+L292+M292-N292,0)+IF(W292&lt;CA292,S292+T292+U292-V292,0)+IF(AE292&lt;CA292,AA292+AB292+AC292-AD292,0)+IF(AM292&lt;CA292,AI292+AJ292+AK292-AL292,0)+IF(AU292&lt;CA292,AQ292+AR292+AS292-AT292,0)+IF(BC292&lt;CA292,AY292+AZ292+BA292-BB292,0)+IF(BK292&lt;CA292,BG292+BH292+BI292-BJ292,0)+IF(BS292&lt;CA292,BO292+BP292+BQ292-BR292,0)+IF(CA292&lt;CA292,BW292+BX292+BY292-BZ292,0)+IF(CI292&lt;CA292,CE292+CF292+CG292-CH292,0))))))</f>
        <v>0</v>
      </c>
      <c r="CC292" s="3">
        <f>IF(Inputs!$B$27&lt;&gt;"Ready","PENDING INPUTS",MIN((BW292+BX292+BY292),IF(D292&gt;C292,IF(D292=0,0,BZ292*C292/D292),BZ292+CB292)))</f>
        <v>0</v>
      </c>
      <c r="CD292" s="3">
        <f>IF(Inputs!$B$27&lt;&gt;"Ready","PENDING INPUTS",MAX(0,(BW292+BX292+BY292)-CC292))</f>
        <v>0</v>
      </c>
      <c r="CE292" s="3">
        <f>IF(Inputs!$B$27&lt;&gt;"Ready","PENDING INPUTS",CL291)</f>
        <v>0</v>
      </c>
      <c r="CF292" s="3">
        <f>IF(Inputs!$B$27&lt;&gt;"Ready","PENDING INPUTS",IF(A292&lt;=Inputs!$B$6,ROUND(CE292*Inputs!C23/12,2),0))</f>
        <v>0</v>
      </c>
      <c r="CG292" s="3">
        <f>IF(Inputs!$B$27&lt;&gt;"Ready","PENDING INPUTS",IF(AND(A292&lt;=Inputs!$B$6,CE292&gt;0),Inputs!G23,0))</f>
        <v>0</v>
      </c>
      <c r="CH292" s="3">
        <f>IF(Inputs!$B$27&lt;&gt;"Ready","PENDING INPUTS",IF(A292&gt;Inputs!$B$6,0,MIN((CE292+CF292+CG292),IF(Inputs!H23=1,Inputs!D23,MAX(Inputs!F23,ROUND(CE292*Inputs!E23+CF292+CG292,2))))))</f>
        <v>0</v>
      </c>
      <c r="CI292">
        <f>IF(Inputs!$B$27&lt;&gt;"Ready","PENDING INPUTS",IF(CE292&lt;=0,99,1+IF(AND(K292&gt;0,OR(K292&lt;CE292,AND(K292=CE292,0&lt;9))),1,0)+IF(AND(S292&gt;0,OR(S292&lt;CE292,AND(S292=CE292,1&lt;9))),1,0)+IF(AND(AA292&gt;0,OR(AA292&lt;CE292,AND(AA292=CE292,2&lt;9))),1,0)+IF(AND(AI292&gt;0,OR(AI292&lt;CE292,AND(AI292=CE292,3&lt;9))),1,0)+IF(AND(AQ292&gt;0,OR(AQ292&lt;CE292,AND(AQ292=CE292,4&lt;9))),1,0)+IF(AND(AY292&gt;0,OR(AY292&lt;CE292,AND(AY292=CE292,5&lt;9))),1,0)+IF(AND(BG292&gt;0,OR(BG292&lt;CE292,AND(BG292=CE292,6&lt;9))),1,0)+IF(AND(BO292&gt;0,OR(BO292&lt;CE292,AND(BO292=CE292,7&lt;9))),1,0)+IF(AND(BW292&gt;0,OR(BW292&lt;CE292,AND(BW292=CE292,8&lt;9))),1,0)))</f>
        <v>99</v>
      </c>
      <c r="CJ292" s="3">
        <f>IF(Inputs!$B$27&lt;&gt;"Ready","PENDING INPUTS",IF(A292&gt;Inputs!$B$6,0,MIN(MAX(0,(CE292+CF292+CG292)-CH292),MAX(0,C292-D292-(IF(O292&lt;CI292,K292+L292+M292-N292,0)+IF(W292&lt;CI292,S292+T292+U292-V292,0)+IF(AE292&lt;CI292,AA292+AB292+AC292-AD292,0)+IF(AM292&lt;CI292,AI292+AJ292+AK292-AL292,0)+IF(AU292&lt;CI292,AQ292+AR292+AS292-AT292,0)+IF(BC292&lt;CI292,AY292+AZ292+BA292-BB292,0)+IF(BK292&lt;CI292,BG292+BH292+BI292-BJ292,0)+IF(BS292&lt;CI292,BO292+BP292+BQ292-BR292,0)+IF(CA292&lt;CI292,BW292+BX292+BY292-BZ292,0)+IF(CI292&lt;CI292,CE292+CF292+CG292-CH292,0))))))</f>
        <v>0</v>
      </c>
      <c r="CK292" s="3">
        <f>IF(Inputs!$B$27&lt;&gt;"Ready","PENDING INPUTS",MIN((CE292+CF292+CG292),IF(D292&gt;C292,IF(D292=0,0,CH292*C292/D292),CH292+CJ292)))</f>
        <v>0</v>
      </c>
      <c r="CL292" s="3">
        <f>IF(Inputs!$B$27&lt;&gt;"Ready","PENDING INPUTS",MAX(0,(CE292+CF292+CG292)-CK292))</f>
        <v>0</v>
      </c>
    </row>
    <row r="293" spans="1:90" ht="27.95" customHeight="1" x14ac:dyDescent="0.25">
      <c r="A293">
        <v>289</v>
      </c>
      <c r="B293" s="13">
        <f>IF(Inputs!$B$27&lt;&gt;"Ready","PENDING INPUTS",EDATE(Inputs!$B$5,A293-1))</f>
        <v>55062</v>
      </c>
      <c r="C293" s="3">
        <f>IF(Inputs!$B$27&lt;&gt;"Ready","PENDING INPUTS",IF(A293&lt;=Inputs!$B$6,MAX(0,Inputs!$B$4+IF(A293=Inputs!$B$7,Inputs!$B$8,0)+IF(A293=Inputs!$B$9,Inputs!$B$10,0)),0))</f>
        <v>0</v>
      </c>
      <c r="D293" s="3">
        <f>IF(Inputs!$B$27&lt;&gt;"Ready","PENDING INPUTS",SUM(N293,V293,AD293,AL293,AT293,BB293,BJ293,BR293,BZ293,CH293))</f>
        <v>0</v>
      </c>
      <c r="E293" s="3">
        <f>IF(Inputs!$B$27&lt;&gt;"Ready","PENDING INPUTS",MAX(0,D293-C293))</f>
        <v>0</v>
      </c>
      <c r="F293" s="3">
        <f>IF(Inputs!$B$27&lt;&gt;"Ready","PENDING INPUTS",SUM(Q293,Y293,AG293,AO293,AW293,BE293,BM293,BU293,CC293,CK293))</f>
        <v>0</v>
      </c>
      <c r="G293" s="3">
        <f>IF(Inputs!$B$27&lt;&gt;"Ready","PENDING INPUTS",SUM(L293,T293,AB293,AJ293,AR293,AZ293,BH293,BP293,BX293,CF293))</f>
        <v>0</v>
      </c>
      <c r="H293" s="3">
        <f>IF(Inputs!$B$27&lt;&gt;"Ready","PENDING INPUTS",SUM(M293,U293,AC293,AK293,AS293,BA293,BI293,BQ293,BY293,CG293))</f>
        <v>0</v>
      </c>
      <c r="I293" s="3">
        <f>IF(Inputs!$B$27&lt;&gt;"Ready","PENDING INPUTS",SUM(R293,Z293,AH293,AP293,AX293,BF293,BN293,BV293,CD293,CL293))</f>
        <v>0</v>
      </c>
      <c r="J293" t="str">
        <f>IF(Inputs!$B$27&lt;&gt;"Ready","PENDING INPUTS",IF(A293&gt;Inputs!$B$6,"Beyond horizon",IF(E293&gt;0.005,"MINIMUM SHORTFALL",IF(I293&lt;0.005,"Paid off","In progress"))))</f>
        <v>Beyond horizon</v>
      </c>
      <c r="K293" s="3">
        <f>IF(Inputs!$B$27&lt;&gt;"Ready","PENDING INPUTS",R292)</f>
        <v>0</v>
      </c>
      <c r="L293" s="3">
        <f>IF(Inputs!$B$27&lt;&gt;"Ready","PENDING INPUTS",IF(A293&lt;=Inputs!$B$6,ROUND(K293*Inputs!C14/12,2),0))</f>
        <v>0</v>
      </c>
      <c r="M293" s="3">
        <f>IF(Inputs!$B$27&lt;&gt;"Ready","PENDING INPUTS",IF(AND(A293&lt;=Inputs!$B$6,K293&gt;0),Inputs!G14,0))</f>
        <v>0</v>
      </c>
      <c r="N293" s="3">
        <f>IF(Inputs!$B$27&lt;&gt;"Ready","PENDING INPUTS",IF(A293&gt;Inputs!$B$6,0,MIN((K293+L293+M293),IF(Inputs!H14=1,Inputs!D14,MAX(Inputs!F14,ROUND(K293*Inputs!E14+L293+M293,2))))))</f>
        <v>0</v>
      </c>
      <c r="O293">
        <f>IF(Inputs!$B$27&lt;&gt;"Ready","PENDING INPUTS",IF(K293&lt;=0,99,1+IF(AND(S293&gt;0,OR(S293&lt;K293,AND(S293=K293,1&lt;0))),1,0)+IF(AND(AA293&gt;0,OR(AA293&lt;K293,AND(AA293=K293,2&lt;0))),1,0)+IF(AND(AI293&gt;0,OR(AI293&lt;K293,AND(AI293=K293,3&lt;0))),1,0)+IF(AND(AQ293&gt;0,OR(AQ293&lt;K293,AND(AQ293=K293,4&lt;0))),1,0)+IF(AND(AY293&gt;0,OR(AY293&lt;K293,AND(AY293=K293,5&lt;0))),1,0)+IF(AND(BG293&gt;0,OR(BG293&lt;K293,AND(BG293=K293,6&lt;0))),1,0)+IF(AND(BO293&gt;0,OR(BO293&lt;K293,AND(BO293=K293,7&lt;0))),1,0)+IF(AND(BW293&gt;0,OR(BW293&lt;K293,AND(BW293=K293,8&lt;0))),1,0)+IF(AND(CE293&gt;0,OR(CE293&lt;K293,AND(CE293=K293,9&lt;0))),1,0)))</f>
        <v>99</v>
      </c>
      <c r="P293" s="3">
        <f>IF(Inputs!$B$27&lt;&gt;"Ready","PENDING INPUTS",IF(A293&gt;Inputs!$B$6,0,MIN(MAX(0,(K293+L293+M293)-N293),MAX(0,C293-D293-(IF(O293&lt;O293,K293+L293+M293-N293,0)+IF(W293&lt;O293,S293+T293+U293-V293,0)+IF(AE293&lt;O293,AA293+AB293+AC293-AD293,0)+IF(AM293&lt;O293,AI293+AJ293+AK293-AL293,0)+IF(AU293&lt;O293,AQ293+AR293+AS293-AT293,0)+IF(BC293&lt;O293,AY293+AZ293+BA293-BB293,0)+IF(BK293&lt;O293,BG293+BH293+BI293-BJ293,0)+IF(BS293&lt;O293,BO293+BP293+BQ293-BR293,0)+IF(CA293&lt;O293,BW293+BX293+BY293-BZ293,0)+IF(CI293&lt;O293,CE293+CF293+CG293-CH293,0))))))</f>
        <v>0</v>
      </c>
      <c r="Q293" s="3">
        <f>IF(Inputs!$B$27&lt;&gt;"Ready","PENDING INPUTS",MIN((K293+L293+M293),IF(D293&gt;C293,IF(D293=0,0,N293*C293/D293),N293+P293)))</f>
        <v>0</v>
      </c>
      <c r="R293" s="3">
        <f>IF(Inputs!$B$27&lt;&gt;"Ready","PENDING INPUTS",MAX(0,(K293+L293+M293)-Q293))</f>
        <v>0</v>
      </c>
      <c r="S293" s="3">
        <f>IF(Inputs!$B$27&lt;&gt;"Ready","PENDING INPUTS",Z292)</f>
        <v>0</v>
      </c>
      <c r="T293" s="3">
        <f>IF(Inputs!$B$27&lt;&gt;"Ready","PENDING INPUTS",IF(A293&lt;=Inputs!$B$6,ROUND(S293*Inputs!C15/12,2),0))</f>
        <v>0</v>
      </c>
      <c r="U293" s="3">
        <f>IF(Inputs!$B$27&lt;&gt;"Ready","PENDING INPUTS",IF(AND(A293&lt;=Inputs!$B$6,S293&gt;0),Inputs!G15,0))</f>
        <v>0</v>
      </c>
      <c r="V293" s="3">
        <f>IF(Inputs!$B$27&lt;&gt;"Ready","PENDING INPUTS",IF(A293&gt;Inputs!$B$6,0,MIN((S293+T293+U293),IF(Inputs!H15=1,Inputs!D15,MAX(Inputs!F15,ROUND(S293*Inputs!E15+T293+U293,2))))))</f>
        <v>0</v>
      </c>
      <c r="W293">
        <f>IF(Inputs!$B$27&lt;&gt;"Ready","PENDING INPUTS",IF(S293&lt;=0,99,1+IF(AND(K293&gt;0,OR(K293&lt;S293,AND(K293=S293,0&lt;1))),1,0)+IF(AND(AA293&gt;0,OR(AA293&lt;S293,AND(AA293=S293,2&lt;1))),1,0)+IF(AND(AI293&gt;0,OR(AI293&lt;S293,AND(AI293=S293,3&lt;1))),1,0)+IF(AND(AQ293&gt;0,OR(AQ293&lt;S293,AND(AQ293=S293,4&lt;1))),1,0)+IF(AND(AY293&gt;0,OR(AY293&lt;S293,AND(AY293=S293,5&lt;1))),1,0)+IF(AND(BG293&gt;0,OR(BG293&lt;S293,AND(BG293=S293,6&lt;1))),1,0)+IF(AND(BO293&gt;0,OR(BO293&lt;S293,AND(BO293=S293,7&lt;1))),1,0)+IF(AND(BW293&gt;0,OR(BW293&lt;S293,AND(BW293=S293,8&lt;1))),1,0)+IF(AND(CE293&gt;0,OR(CE293&lt;S293,AND(CE293=S293,9&lt;1))),1,0)))</f>
        <v>99</v>
      </c>
      <c r="X293" s="3">
        <f>IF(Inputs!$B$27&lt;&gt;"Ready","PENDING INPUTS",IF(A293&gt;Inputs!$B$6,0,MIN(MAX(0,(S293+T293+U293)-V293),MAX(0,C293-D293-(IF(O293&lt;W293,K293+L293+M293-N293,0)+IF(W293&lt;W293,S293+T293+U293-V293,0)+IF(AE293&lt;W293,AA293+AB293+AC293-AD293,0)+IF(AM293&lt;W293,AI293+AJ293+AK293-AL293,0)+IF(AU293&lt;W293,AQ293+AR293+AS293-AT293,0)+IF(BC293&lt;W293,AY293+AZ293+BA293-BB293,0)+IF(BK293&lt;W293,BG293+BH293+BI293-BJ293,0)+IF(BS293&lt;W293,BO293+BP293+BQ293-BR293,0)+IF(CA293&lt;W293,BW293+BX293+BY293-BZ293,0)+IF(CI293&lt;W293,CE293+CF293+CG293-CH293,0))))))</f>
        <v>0</v>
      </c>
      <c r="Y293" s="3">
        <f>IF(Inputs!$B$27&lt;&gt;"Ready","PENDING INPUTS",MIN((S293+T293+U293),IF(D293&gt;C293,IF(D293=0,0,V293*C293/D293),V293+X293)))</f>
        <v>0</v>
      </c>
      <c r="Z293" s="3">
        <f>IF(Inputs!$B$27&lt;&gt;"Ready","PENDING INPUTS",MAX(0,(S293+T293+U293)-Y293))</f>
        <v>0</v>
      </c>
      <c r="AA293" s="3">
        <f>IF(Inputs!$B$27&lt;&gt;"Ready","PENDING INPUTS",AH292)</f>
        <v>0</v>
      </c>
      <c r="AB293" s="3">
        <f>IF(Inputs!$B$27&lt;&gt;"Ready","PENDING INPUTS",IF(A293&lt;=Inputs!$B$6,ROUND(AA293*Inputs!C16/12,2),0))</f>
        <v>0</v>
      </c>
      <c r="AC293" s="3">
        <f>IF(Inputs!$B$27&lt;&gt;"Ready","PENDING INPUTS",IF(AND(A293&lt;=Inputs!$B$6,AA293&gt;0),Inputs!G16,0))</f>
        <v>0</v>
      </c>
      <c r="AD293" s="3">
        <f>IF(Inputs!$B$27&lt;&gt;"Ready","PENDING INPUTS",IF(A293&gt;Inputs!$B$6,0,MIN((AA293+AB293+AC293),IF(Inputs!H16=1,Inputs!D16,MAX(Inputs!F16,ROUND(AA293*Inputs!E16+AB293+AC293,2))))))</f>
        <v>0</v>
      </c>
      <c r="AE293">
        <f>IF(Inputs!$B$27&lt;&gt;"Ready","PENDING INPUTS",IF(AA293&lt;=0,99,1+IF(AND(K293&gt;0,OR(K293&lt;AA293,AND(K293=AA293,0&lt;2))),1,0)+IF(AND(S293&gt;0,OR(S293&lt;AA293,AND(S293=AA293,1&lt;2))),1,0)+IF(AND(AI293&gt;0,OR(AI293&lt;AA293,AND(AI293=AA293,3&lt;2))),1,0)+IF(AND(AQ293&gt;0,OR(AQ293&lt;AA293,AND(AQ293=AA293,4&lt;2))),1,0)+IF(AND(AY293&gt;0,OR(AY293&lt;AA293,AND(AY293=AA293,5&lt;2))),1,0)+IF(AND(BG293&gt;0,OR(BG293&lt;AA293,AND(BG293=AA293,6&lt;2))),1,0)+IF(AND(BO293&gt;0,OR(BO293&lt;AA293,AND(BO293=AA293,7&lt;2))),1,0)+IF(AND(BW293&gt;0,OR(BW293&lt;AA293,AND(BW293=AA293,8&lt;2))),1,0)+IF(AND(CE293&gt;0,OR(CE293&lt;AA293,AND(CE293=AA293,9&lt;2))),1,0)))</f>
        <v>99</v>
      </c>
      <c r="AF293" s="3">
        <f>IF(Inputs!$B$27&lt;&gt;"Ready","PENDING INPUTS",IF(A293&gt;Inputs!$B$6,0,MIN(MAX(0,(AA293+AB293+AC293)-AD293),MAX(0,C293-D293-(IF(O293&lt;AE293,K293+L293+M293-N293,0)+IF(W293&lt;AE293,S293+T293+U293-V293,0)+IF(AE293&lt;AE293,AA293+AB293+AC293-AD293,0)+IF(AM293&lt;AE293,AI293+AJ293+AK293-AL293,0)+IF(AU293&lt;AE293,AQ293+AR293+AS293-AT293,0)+IF(BC293&lt;AE293,AY293+AZ293+BA293-BB293,0)+IF(BK293&lt;AE293,BG293+BH293+BI293-BJ293,0)+IF(BS293&lt;AE293,BO293+BP293+BQ293-BR293,0)+IF(CA293&lt;AE293,BW293+BX293+BY293-BZ293,0)+IF(CI293&lt;AE293,CE293+CF293+CG293-CH293,0))))))</f>
        <v>0</v>
      </c>
      <c r="AG293" s="3">
        <f>IF(Inputs!$B$27&lt;&gt;"Ready","PENDING INPUTS",MIN((AA293+AB293+AC293),IF(D293&gt;C293,IF(D293=0,0,AD293*C293/D293),AD293+AF293)))</f>
        <v>0</v>
      </c>
      <c r="AH293" s="3">
        <f>IF(Inputs!$B$27&lt;&gt;"Ready","PENDING INPUTS",MAX(0,(AA293+AB293+AC293)-AG293))</f>
        <v>0</v>
      </c>
      <c r="AI293" s="3">
        <f>IF(Inputs!$B$27&lt;&gt;"Ready","PENDING INPUTS",AP292)</f>
        <v>0</v>
      </c>
      <c r="AJ293" s="3">
        <f>IF(Inputs!$B$27&lt;&gt;"Ready","PENDING INPUTS",IF(A293&lt;=Inputs!$B$6,ROUND(AI293*Inputs!C17/12,2),0))</f>
        <v>0</v>
      </c>
      <c r="AK293" s="3">
        <f>IF(Inputs!$B$27&lt;&gt;"Ready","PENDING INPUTS",IF(AND(A293&lt;=Inputs!$B$6,AI293&gt;0),Inputs!G17,0))</f>
        <v>0</v>
      </c>
      <c r="AL293" s="3">
        <f>IF(Inputs!$B$27&lt;&gt;"Ready","PENDING INPUTS",IF(A293&gt;Inputs!$B$6,0,MIN((AI293+AJ293+AK293),IF(Inputs!H17=1,Inputs!D17,MAX(Inputs!F17,ROUND(AI293*Inputs!E17+AJ293+AK293,2))))))</f>
        <v>0</v>
      </c>
      <c r="AM293">
        <f>IF(Inputs!$B$27&lt;&gt;"Ready","PENDING INPUTS",IF(AI293&lt;=0,99,1+IF(AND(K293&gt;0,OR(K293&lt;AI293,AND(K293=AI293,0&lt;3))),1,0)+IF(AND(S293&gt;0,OR(S293&lt;AI293,AND(S293=AI293,1&lt;3))),1,0)+IF(AND(AA293&gt;0,OR(AA293&lt;AI293,AND(AA293=AI293,2&lt;3))),1,0)+IF(AND(AQ293&gt;0,OR(AQ293&lt;AI293,AND(AQ293=AI293,4&lt;3))),1,0)+IF(AND(AY293&gt;0,OR(AY293&lt;AI293,AND(AY293=AI293,5&lt;3))),1,0)+IF(AND(BG293&gt;0,OR(BG293&lt;AI293,AND(BG293=AI293,6&lt;3))),1,0)+IF(AND(BO293&gt;0,OR(BO293&lt;AI293,AND(BO293=AI293,7&lt;3))),1,0)+IF(AND(BW293&gt;0,OR(BW293&lt;AI293,AND(BW293=AI293,8&lt;3))),1,0)+IF(AND(CE293&gt;0,OR(CE293&lt;AI293,AND(CE293=AI293,9&lt;3))),1,0)))</f>
        <v>99</v>
      </c>
      <c r="AN293" s="3">
        <f>IF(Inputs!$B$27&lt;&gt;"Ready","PENDING INPUTS",IF(A293&gt;Inputs!$B$6,0,MIN(MAX(0,(AI293+AJ293+AK293)-AL293),MAX(0,C293-D293-(IF(O293&lt;AM293,K293+L293+M293-N293,0)+IF(W293&lt;AM293,S293+T293+U293-V293,0)+IF(AE293&lt;AM293,AA293+AB293+AC293-AD293,0)+IF(AM293&lt;AM293,AI293+AJ293+AK293-AL293,0)+IF(AU293&lt;AM293,AQ293+AR293+AS293-AT293,0)+IF(BC293&lt;AM293,AY293+AZ293+BA293-BB293,0)+IF(BK293&lt;AM293,BG293+BH293+BI293-BJ293,0)+IF(BS293&lt;AM293,BO293+BP293+BQ293-BR293,0)+IF(CA293&lt;AM293,BW293+BX293+BY293-BZ293,0)+IF(CI293&lt;AM293,CE293+CF293+CG293-CH293,0))))))</f>
        <v>0</v>
      </c>
      <c r="AO293" s="3">
        <f>IF(Inputs!$B$27&lt;&gt;"Ready","PENDING INPUTS",MIN((AI293+AJ293+AK293),IF(D293&gt;C293,IF(D293=0,0,AL293*C293/D293),AL293+AN293)))</f>
        <v>0</v>
      </c>
      <c r="AP293" s="3">
        <f>IF(Inputs!$B$27&lt;&gt;"Ready","PENDING INPUTS",MAX(0,(AI293+AJ293+AK293)-AO293))</f>
        <v>0</v>
      </c>
      <c r="AQ293" s="3">
        <f>IF(Inputs!$B$27&lt;&gt;"Ready","PENDING INPUTS",AX292)</f>
        <v>0</v>
      </c>
      <c r="AR293" s="3">
        <f>IF(Inputs!$B$27&lt;&gt;"Ready","PENDING INPUTS",IF(A293&lt;=Inputs!$B$6,ROUND(AQ293*Inputs!C18/12,2),0))</f>
        <v>0</v>
      </c>
      <c r="AS293" s="3">
        <f>IF(Inputs!$B$27&lt;&gt;"Ready","PENDING INPUTS",IF(AND(A293&lt;=Inputs!$B$6,AQ293&gt;0),Inputs!G18,0))</f>
        <v>0</v>
      </c>
      <c r="AT293" s="3">
        <f>IF(Inputs!$B$27&lt;&gt;"Ready","PENDING INPUTS",IF(A293&gt;Inputs!$B$6,0,MIN((AQ293+AR293+AS293),IF(Inputs!H18=1,Inputs!D18,MAX(Inputs!F18,ROUND(AQ293*Inputs!E18+AR293+AS293,2))))))</f>
        <v>0</v>
      </c>
      <c r="AU293">
        <f>IF(Inputs!$B$27&lt;&gt;"Ready","PENDING INPUTS",IF(AQ293&lt;=0,99,1+IF(AND(K293&gt;0,OR(K293&lt;AQ293,AND(K293=AQ293,0&lt;4))),1,0)+IF(AND(S293&gt;0,OR(S293&lt;AQ293,AND(S293=AQ293,1&lt;4))),1,0)+IF(AND(AA293&gt;0,OR(AA293&lt;AQ293,AND(AA293=AQ293,2&lt;4))),1,0)+IF(AND(AI293&gt;0,OR(AI293&lt;AQ293,AND(AI293=AQ293,3&lt;4))),1,0)+IF(AND(AY293&gt;0,OR(AY293&lt;AQ293,AND(AY293=AQ293,5&lt;4))),1,0)+IF(AND(BG293&gt;0,OR(BG293&lt;AQ293,AND(BG293=AQ293,6&lt;4))),1,0)+IF(AND(BO293&gt;0,OR(BO293&lt;AQ293,AND(BO293=AQ293,7&lt;4))),1,0)+IF(AND(BW293&gt;0,OR(BW293&lt;AQ293,AND(BW293=AQ293,8&lt;4))),1,0)+IF(AND(CE293&gt;0,OR(CE293&lt;AQ293,AND(CE293=AQ293,9&lt;4))),1,0)))</f>
        <v>99</v>
      </c>
      <c r="AV293" s="3">
        <f>IF(Inputs!$B$27&lt;&gt;"Ready","PENDING INPUTS",IF(A293&gt;Inputs!$B$6,0,MIN(MAX(0,(AQ293+AR293+AS293)-AT293),MAX(0,C293-D293-(IF(O293&lt;AU293,K293+L293+M293-N293,0)+IF(W293&lt;AU293,S293+T293+U293-V293,0)+IF(AE293&lt;AU293,AA293+AB293+AC293-AD293,0)+IF(AM293&lt;AU293,AI293+AJ293+AK293-AL293,0)+IF(AU293&lt;AU293,AQ293+AR293+AS293-AT293,0)+IF(BC293&lt;AU293,AY293+AZ293+BA293-BB293,0)+IF(BK293&lt;AU293,BG293+BH293+BI293-BJ293,0)+IF(BS293&lt;AU293,BO293+BP293+BQ293-BR293,0)+IF(CA293&lt;AU293,BW293+BX293+BY293-BZ293,0)+IF(CI293&lt;AU293,CE293+CF293+CG293-CH293,0))))))</f>
        <v>0</v>
      </c>
      <c r="AW293" s="3">
        <f>IF(Inputs!$B$27&lt;&gt;"Ready","PENDING INPUTS",MIN((AQ293+AR293+AS293),IF(D293&gt;C293,IF(D293=0,0,AT293*C293/D293),AT293+AV293)))</f>
        <v>0</v>
      </c>
      <c r="AX293" s="3">
        <f>IF(Inputs!$B$27&lt;&gt;"Ready","PENDING INPUTS",MAX(0,(AQ293+AR293+AS293)-AW293))</f>
        <v>0</v>
      </c>
      <c r="AY293" s="3">
        <f>IF(Inputs!$B$27&lt;&gt;"Ready","PENDING INPUTS",BF292)</f>
        <v>0</v>
      </c>
      <c r="AZ293" s="3">
        <f>IF(Inputs!$B$27&lt;&gt;"Ready","PENDING INPUTS",IF(A293&lt;=Inputs!$B$6,ROUND(AY293*Inputs!C19/12,2),0))</f>
        <v>0</v>
      </c>
      <c r="BA293" s="3">
        <f>IF(Inputs!$B$27&lt;&gt;"Ready","PENDING INPUTS",IF(AND(A293&lt;=Inputs!$B$6,AY293&gt;0),Inputs!G19,0))</f>
        <v>0</v>
      </c>
      <c r="BB293" s="3">
        <f>IF(Inputs!$B$27&lt;&gt;"Ready","PENDING INPUTS",IF(A293&gt;Inputs!$B$6,0,MIN((AY293+AZ293+BA293),IF(Inputs!H19=1,Inputs!D19,MAX(Inputs!F19,ROUND(AY293*Inputs!E19+AZ293+BA293,2))))))</f>
        <v>0</v>
      </c>
      <c r="BC293">
        <f>IF(Inputs!$B$27&lt;&gt;"Ready","PENDING INPUTS",IF(AY293&lt;=0,99,1+IF(AND(K293&gt;0,OR(K293&lt;AY293,AND(K293=AY293,0&lt;5))),1,0)+IF(AND(S293&gt;0,OR(S293&lt;AY293,AND(S293=AY293,1&lt;5))),1,0)+IF(AND(AA293&gt;0,OR(AA293&lt;AY293,AND(AA293=AY293,2&lt;5))),1,0)+IF(AND(AI293&gt;0,OR(AI293&lt;AY293,AND(AI293=AY293,3&lt;5))),1,0)+IF(AND(AQ293&gt;0,OR(AQ293&lt;AY293,AND(AQ293=AY293,4&lt;5))),1,0)+IF(AND(BG293&gt;0,OR(BG293&lt;AY293,AND(BG293=AY293,6&lt;5))),1,0)+IF(AND(BO293&gt;0,OR(BO293&lt;AY293,AND(BO293=AY293,7&lt;5))),1,0)+IF(AND(BW293&gt;0,OR(BW293&lt;AY293,AND(BW293=AY293,8&lt;5))),1,0)+IF(AND(CE293&gt;0,OR(CE293&lt;AY293,AND(CE293=AY293,9&lt;5))),1,0)))</f>
        <v>99</v>
      </c>
      <c r="BD293" s="3">
        <f>IF(Inputs!$B$27&lt;&gt;"Ready","PENDING INPUTS",IF(A293&gt;Inputs!$B$6,0,MIN(MAX(0,(AY293+AZ293+BA293)-BB293),MAX(0,C293-D293-(IF(O293&lt;BC293,K293+L293+M293-N293,0)+IF(W293&lt;BC293,S293+T293+U293-V293,0)+IF(AE293&lt;BC293,AA293+AB293+AC293-AD293,0)+IF(AM293&lt;BC293,AI293+AJ293+AK293-AL293,0)+IF(AU293&lt;BC293,AQ293+AR293+AS293-AT293,0)+IF(BC293&lt;BC293,AY293+AZ293+BA293-BB293,0)+IF(BK293&lt;BC293,BG293+BH293+BI293-BJ293,0)+IF(BS293&lt;BC293,BO293+BP293+BQ293-BR293,0)+IF(CA293&lt;BC293,BW293+BX293+BY293-BZ293,0)+IF(CI293&lt;BC293,CE293+CF293+CG293-CH293,0))))))</f>
        <v>0</v>
      </c>
      <c r="BE293" s="3">
        <f>IF(Inputs!$B$27&lt;&gt;"Ready","PENDING INPUTS",MIN((AY293+AZ293+BA293),IF(D293&gt;C293,IF(D293=0,0,BB293*C293/D293),BB293+BD293)))</f>
        <v>0</v>
      </c>
      <c r="BF293" s="3">
        <f>IF(Inputs!$B$27&lt;&gt;"Ready","PENDING INPUTS",MAX(0,(AY293+AZ293+BA293)-BE293))</f>
        <v>0</v>
      </c>
      <c r="BG293" s="3">
        <f>IF(Inputs!$B$27&lt;&gt;"Ready","PENDING INPUTS",BN292)</f>
        <v>0</v>
      </c>
      <c r="BH293" s="3">
        <f>IF(Inputs!$B$27&lt;&gt;"Ready","PENDING INPUTS",IF(A293&lt;=Inputs!$B$6,ROUND(BG293*Inputs!C20/12,2),0))</f>
        <v>0</v>
      </c>
      <c r="BI293" s="3">
        <f>IF(Inputs!$B$27&lt;&gt;"Ready","PENDING INPUTS",IF(AND(A293&lt;=Inputs!$B$6,BG293&gt;0),Inputs!G20,0))</f>
        <v>0</v>
      </c>
      <c r="BJ293" s="3">
        <f>IF(Inputs!$B$27&lt;&gt;"Ready","PENDING INPUTS",IF(A293&gt;Inputs!$B$6,0,MIN((BG293+BH293+BI293),IF(Inputs!H20=1,Inputs!D20,MAX(Inputs!F20,ROUND(BG293*Inputs!E20+BH293+BI293,2))))))</f>
        <v>0</v>
      </c>
      <c r="BK293">
        <f>IF(Inputs!$B$27&lt;&gt;"Ready","PENDING INPUTS",IF(BG293&lt;=0,99,1+IF(AND(K293&gt;0,OR(K293&lt;BG293,AND(K293=BG293,0&lt;6))),1,0)+IF(AND(S293&gt;0,OR(S293&lt;BG293,AND(S293=BG293,1&lt;6))),1,0)+IF(AND(AA293&gt;0,OR(AA293&lt;BG293,AND(AA293=BG293,2&lt;6))),1,0)+IF(AND(AI293&gt;0,OR(AI293&lt;BG293,AND(AI293=BG293,3&lt;6))),1,0)+IF(AND(AQ293&gt;0,OR(AQ293&lt;BG293,AND(AQ293=BG293,4&lt;6))),1,0)+IF(AND(AY293&gt;0,OR(AY293&lt;BG293,AND(AY293=BG293,5&lt;6))),1,0)+IF(AND(BO293&gt;0,OR(BO293&lt;BG293,AND(BO293=BG293,7&lt;6))),1,0)+IF(AND(BW293&gt;0,OR(BW293&lt;BG293,AND(BW293=BG293,8&lt;6))),1,0)+IF(AND(CE293&gt;0,OR(CE293&lt;BG293,AND(CE293=BG293,9&lt;6))),1,0)))</f>
        <v>99</v>
      </c>
      <c r="BL293" s="3">
        <f>IF(Inputs!$B$27&lt;&gt;"Ready","PENDING INPUTS",IF(A293&gt;Inputs!$B$6,0,MIN(MAX(0,(BG293+BH293+BI293)-BJ293),MAX(0,C293-D293-(IF(O293&lt;BK293,K293+L293+M293-N293,0)+IF(W293&lt;BK293,S293+T293+U293-V293,0)+IF(AE293&lt;BK293,AA293+AB293+AC293-AD293,0)+IF(AM293&lt;BK293,AI293+AJ293+AK293-AL293,0)+IF(AU293&lt;BK293,AQ293+AR293+AS293-AT293,0)+IF(BC293&lt;BK293,AY293+AZ293+BA293-BB293,0)+IF(BK293&lt;BK293,BG293+BH293+BI293-BJ293,0)+IF(BS293&lt;BK293,BO293+BP293+BQ293-BR293,0)+IF(CA293&lt;BK293,BW293+BX293+BY293-BZ293,0)+IF(CI293&lt;BK293,CE293+CF293+CG293-CH293,0))))))</f>
        <v>0</v>
      </c>
      <c r="BM293" s="3">
        <f>IF(Inputs!$B$27&lt;&gt;"Ready","PENDING INPUTS",MIN((BG293+BH293+BI293),IF(D293&gt;C293,IF(D293=0,0,BJ293*C293/D293),BJ293+BL293)))</f>
        <v>0</v>
      </c>
      <c r="BN293" s="3">
        <f>IF(Inputs!$B$27&lt;&gt;"Ready","PENDING INPUTS",MAX(0,(BG293+BH293+BI293)-BM293))</f>
        <v>0</v>
      </c>
      <c r="BO293" s="3">
        <f>IF(Inputs!$B$27&lt;&gt;"Ready","PENDING INPUTS",BV292)</f>
        <v>0</v>
      </c>
      <c r="BP293" s="3">
        <f>IF(Inputs!$B$27&lt;&gt;"Ready","PENDING INPUTS",IF(A293&lt;=Inputs!$B$6,ROUND(BO293*Inputs!C21/12,2),0))</f>
        <v>0</v>
      </c>
      <c r="BQ293" s="3">
        <f>IF(Inputs!$B$27&lt;&gt;"Ready","PENDING INPUTS",IF(AND(A293&lt;=Inputs!$B$6,BO293&gt;0),Inputs!G21,0))</f>
        <v>0</v>
      </c>
      <c r="BR293" s="3">
        <f>IF(Inputs!$B$27&lt;&gt;"Ready","PENDING INPUTS",IF(A293&gt;Inputs!$B$6,0,MIN((BO293+BP293+BQ293),IF(Inputs!H21=1,Inputs!D21,MAX(Inputs!F21,ROUND(BO293*Inputs!E21+BP293+BQ293,2))))))</f>
        <v>0</v>
      </c>
      <c r="BS293">
        <f>IF(Inputs!$B$27&lt;&gt;"Ready","PENDING INPUTS",IF(BO293&lt;=0,99,1+IF(AND(K293&gt;0,OR(K293&lt;BO293,AND(K293=BO293,0&lt;7))),1,0)+IF(AND(S293&gt;0,OR(S293&lt;BO293,AND(S293=BO293,1&lt;7))),1,0)+IF(AND(AA293&gt;0,OR(AA293&lt;BO293,AND(AA293=BO293,2&lt;7))),1,0)+IF(AND(AI293&gt;0,OR(AI293&lt;BO293,AND(AI293=BO293,3&lt;7))),1,0)+IF(AND(AQ293&gt;0,OR(AQ293&lt;BO293,AND(AQ293=BO293,4&lt;7))),1,0)+IF(AND(AY293&gt;0,OR(AY293&lt;BO293,AND(AY293=BO293,5&lt;7))),1,0)+IF(AND(BG293&gt;0,OR(BG293&lt;BO293,AND(BG293=BO293,6&lt;7))),1,0)+IF(AND(BW293&gt;0,OR(BW293&lt;BO293,AND(BW293=BO293,8&lt;7))),1,0)+IF(AND(CE293&gt;0,OR(CE293&lt;BO293,AND(CE293=BO293,9&lt;7))),1,0)))</f>
        <v>99</v>
      </c>
      <c r="BT293" s="3">
        <f>IF(Inputs!$B$27&lt;&gt;"Ready","PENDING INPUTS",IF(A293&gt;Inputs!$B$6,0,MIN(MAX(0,(BO293+BP293+BQ293)-BR293),MAX(0,C293-D293-(IF(O293&lt;BS293,K293+L293+M293-N293,0)+IF(W293&lt;BS293,S293+T293+U293-V293,0)+IF(AE293&lt;BS293,AA293+AB293+AC293-AD293,0)+IF(AM293&lt;BS293,AI293+AJ293+AK293-AL293,0)+IF(AU293&lt;BS293,AQ293+AR293+AS293-AT293,0)+IF(BC293&lt;BS293,AY293+AZ293+BA293-BB293,0)+IF(BK293&lt;BS293,BG293+BH293+BI293-BJ293,0)+IF(BS293&lt;BS293,BO293+BP293+BQ293-BR293,0)+IF(CA293&lt;BS293,BW293+BX293+BY293-BZ293,0)+IF(CI293&lt;BS293,CE293+CF293+CG293-CH293,0))))))</f>
        <v>0</v>
      </c>
      <c r="BU293" s="3">
        <f>IF(Inputs!$B$27&lt;&gt;"Ready","PENDING INPUTS",MIN((BO293+BP293+BQ293),IF(D293&gt;C293,IF(D293=0,0,BR293*C293/D293),BR293+BT293)))</f>
        <v>0</v>
      </c>
      <c r="BV293" s="3">
        <f>IF(Inputs!$B$27&lt;&gt;"Ready","PENDING INPUTS",MAX(0,(BO293+BP293+BQ293)-BU293))</f>
        <v>0</v>
      </c>
      <c r="BW293" s="3">
        <f>IF(Inputs!$B$27&lt;&gt;"Ready","PENDING INPUTS",CD292)</f>
        <v>0</v>
      </c>
      <c r="BX293" s="3">
        <f>IF(Inputs!$B$27&lt;&gt;"Ready","PENDING INPUTS",IF(A293&lt;=Inputs!$B$6,ROUND(BW293*Inputs!C22/12,2),0))</f>
        <v>0</v>
      </c>
      <c r="BY293" s="3">
        <f>IF(Inputs!$B$27&lt;&gt;"Ready","PENDING INPUTS",IF(AND(A293&lt;=Inputs!$B$6,BW293&gt;0),Inputs!G22,0))</f>
        <v>0</v>
      </c>
      <c r="BZ293" s="3">
        <f>IF(Inputs!$B$27&lt;&gt;"Ready","PENDING INPUTS",IF(A293&gt;Inputs!$B$6,0,MIN((BW293+BX293+BY293),IF(Inputs!H22=1,Inputs!D22,MAX(Inputs!F22,ROUND(BW293*Inputs!E22+BX293+BY293,2))))))</f>
        <v>0</v>
      </c>
      <c r="CA293">
        <f>IF(Inputs!$B$27&lt;&gt;"Ready","PENDING INPUTS",IF(BW293&lt;=0,99,1+IF(AND(K293&gt;0,OR(K293&lt;BW293,AND(K293=BW293,0&lt;8))),1,0)+IF(AND(S293&gt;0,OR(S293&lt;BW293,AND(S293=BW293,1&lt;8))),1,0)+IF(AND(AA293&gt;0,OR(AA293&lt;BW293,AND(AA293=BW293,2&lt;8))),1,0)+IF(AND(AI293&gt;0,OR(AI293&lt;BW293,AND(AI293=BW293,3&lt;8))),1,0)+IF(AND(AQ293&gt;0,OR(AQ293&lt;BW293,AND(AQ293=BW293,4&lt;8))),1,0)+IF(AND(AY293&gt;0,OR(AY293&lt;BW293,AND(AY293=BW293,5&lt;8))),1,0)+IF(AND(BG293&gt;0,OR(BG293&lt;BW293,AND(BG293=BW293,6&lt;8))),1,0)+IF(AND(BO293&gt;0,OR(BO293&lt;BW293,AND(BO293=BW293,7&lt;8))),1,0)+IF(AND(CE293&gt;0,OR(CE293&lt;BW293,AND(CE293=BW293,9&lt;8))),1,0)))</f>
        <v>99</v>
      </c>
      <c r="CB293" s="3">
        <f>IF(Inputs!$B$27&lt;&gt;"Ready","PENDING INPUTS",IF(A293&gt;Inputs!$B$6,0,MIN(MAX(0,(BW293+BX293+BY293)-BZ293),MAX(0,C293-D293-(IF(O293&lt;CA293,K293+L293+M293-N293,0)+IF(W293&lt;CA293,S293+T293+U293-V293,0)+IF(AE293&lt;CA293,AA293+AB293+AC293-AD293,0)+IF(AM293&lt;CA293,AI293+AJ293+AK293-AL293,0)+IF(AU293&lt;CA293,AQ293+AR293+AS293-AT293,0)+IF(BC293&lt;CA293,AY293+AZ293+BA293-BB293,0)+IF(BK293&lt;CA293,BG293+BH293+BI293-BJ293,0)+IF(BS293&lt;CA293,BO293+BP293+BQ293-BR293,0)+IF(CA293&lt;CA293,BW293+BX293+BY293-BZ293,0)+IF(CI293&lt;CA293,CE293+CF293+CG293-CH293,0))))))</f>
        <v>0</v>
      </c>
      <c r="CC293" s="3">
        <f>IF(Inputs!$B$27&lt;&gt;"Ready","PENDING INPUTS",MIN((BW293+BX293+BY293),IF(D293&gt;C293,IF(D293=0,0,BZ293*C293/D293),BZ293+CB293)))</f>
        <v>0</v>
      </c>
      <c r="CD293" s="3">
        <f>IF(Inputs!$B$27&lt;&gt;"Ready","PENDING INPUTS",MAX(0,(BW293+BX293+BY293)-CC293))</f>
        <v>0</v>
      </c>
      <c r="CE293" s="3">
        <f>IF(Inputs!$B$27&lt;&gt;"Ready","PENDING INPUTS",CL292)</f>
        <v>0</v>
      </c>
      <c r="CF293" s="3">
        <f>IF(Inputs!$B$27&lt;&gt;"Ready","PENDING INPUTS",IF(A293&lt;=Inputs!$B$6,ROUND(CE293*Inputs!C23/12,2),0))</f>
        <v>0</v>
      </c>
      <c r="CG293" s="3">
        <f>IF(Inputs!$B$27&lt;&gt;"Ready","PENDING INPUTS",IF(AND(A293&lt;=Inputs!$B$6,CE293&gt;0),Inputs!G23,0))</f>
        <v>0</v>
      </c>
      <c r="CH293" s="3">
        <f>IF(Inputs!$B$27&lt;&gt;"Ready","PENDING INPUTS",IF(A293&gt;Inputs!$B$6,0,MIN((CE293+CF293+CG293),IF(Inputs!H23=1,Inputs!D23,MAX(Inputs!F23,ROUND(CE293*Inputs!E23+CF293+CG293,2))))))</f>
        <v>0</v>
      </c>
      <c r="CI293">
        <f>IF(Inputs!$B$27&lt;&gt;"Ready","PENDING INPUTS",IF(CE293&lt;=0,99,1+IF(AND(K293&gt;0,OR(K293&lt;CE293,AND(K293=CE293,0&lt;9))),1,0)+IF(AND(S293&gt;0,OR(S293&lt;CE293,AND(S293=CE293,1&lt;9))),1,0)+IF(AND(AA293&gt;0,OR(AA293&lt;CE293,AND(AA293=CE293,2&lt;9))),1,0)+IF(AND(AI293&gt;0,OR(AI293&lt;CE293,AND(AI293=CE293,3&lt;9))),1,0)+IF(AND(AQ293&gt;0,OR(AQ293&lt;CE293,AND(AQ293=CE293,4&lt;9))),1,0)+IF(AND(AY293&gt;0,OR(AY293&lt;CE293,AND(AY293=CE293,5&lt;9))),1,0)+IF(AND(BG293&gt;0,OR(BG293&lt;CE293,AND(BG293=CE293,6&lt;9))),1,0)+IF(AND(BO293&gt;0,OR(BO293&lt;CE293,AND(BO293=CE293,7&lt;9))),1,0)+IF(AND(BW293&gt;0,OR(BW293&lt;CE293,AND(BW293=CE293,8&lt;9))),1,0)))</f>
        <v>99</v>
      </c>
      <c r="CJ293" s="3">
        <f>IF(Inputs!$B$27&lt;&gt;"Ready","PENDING INPUTS",IF(A293&gt;Inputs!$B$6,0,MIN(MAX(0,(CE293+CF293+CG293)-CH293),MAX(0,C293-D293-(IF(O293&lt;CI293,K293+L293+M293-N293,0)+IF(W293&lt;CI293,S293+T293+U293-V293,0)+IF(AE293&lt;CI293,AA293+AB293+AC293-AD293,0)+IF(AM293&lt;CI293,AI293+AJ293+AK293-AL293,0)+IF(AU293&lt;CI293,AQ293+AR293+AS293-AT293,0)+IF(BC293&lt;CI293,AY293+AZ293+BA293-BB293,0)+IF(BK293&lt;CI293,BG293+BH293+BI293-BJ293,0)+IF(BS293&lt;CI293,BO293+BP293+BQ293-BR293,0)+IF(CA293&lt;CI293,BW293+BX293+BY293-BZ293,0)+IF(CI293&lt;CI293,CE293+CF293+CG293-CH293,0))))))</f>
        <v>0</v>
      </c>
      <c r="CK293" s="3">
        <f>IF(Inputs!$B$27&lt;&gt;"Ready","PENDING INPUTS",MIN((CE293+CF293+CG293),IF(D293&gt;C293,IF(D293=0,0,CH293*C293/D293),CH293+CJ293)))</f>
        <v>0</v>
      </c>
      <c r="CL293" s="3">
        <f>IF(Inputs!$B$27&lt;&gt;"Ready","PENDING INPUTS",MAX(0,(CE293+CF293+CG293)-CK293))</f>
        <v>0</v>
      </c>
    </row>
    <row r="294" spans="1:90" ht="27.95" customHeight="1" x14ac:dyDescent="0.25">
      <c r="A294">
        <v>290</v>
      </c>
      <c r="B294" s="13">
        <f>IF(Inputs!$B$27&lt;&gt;"Ready","PENDING INPUTS",EDATE(Inputs!$B$5,A294-1))</f>
        <v>55093</v>
      </c>
      <c r="C294" s="3">
        <f>IF(Inputs!$B$27&lt;&gt;"Ready","PENDING INPUTS",IF(A294&lt;=Inputs!$B$6,MAX(0,Inputs!$B$4+IF(A294=Inputs!$B$7,Inputs!$B$8,0)+IF(A294=Inputs!$B$9,Inputs!$B$10,0)),0))</f>
        <v>0</v>
      </c>
      <c r="D294" s="3">
        <f>IF(Inputs!$B$27&lt;&gt;"Ready","PENDING INPUTS",SUM(N294,V294,AD294,AL294,AT294,BB294,BJ294,BR294,BZ294,CH294))</f>
        <v>0</v>
      </c>
      <c r="E294" s="3">
        <f>IF(Inputs!$B$27&lt;&gt;"Ready","PENDING INPUTS",MAX(0,D294-C294))</f>
        <v>0</v>
      </c>
      <c r="F294" s="3">
        <f>IF(Inputs!$B$27&lt;&gt;"Ready","PENDING INPUTS",SUM(Q294,Y294,AG294,AO294,AW294,BE294,BM294,BU294,CC294,CK294))</f>
        <v>0</v>
      </c>
      <c r="G294" s="3">
        <f>IF(Inputs!$B$27&lt;&gt;"Ready","PENDING INPUTS",SUM(L294,T294,AB294,AJ294,AR294,AZ294,BH294,BP294,BX294,CF294))</f>
        <v>0</v>
      </c>
      <c r="H294" s="3">
        <f>IF(Inputs!$B$27&lt;&gt;"Ready","PENDING INPUTS",SUM(M294,U294,AC294,AK294,AS294,BA294,BI294,BQ294,BY294,CG294))</f>
        <v>0</v>
      </c>
      <c r="I294" s="3">
        <f>IF(Inputs!$B$27&lt;&gt;"Ready","PENDING INPUTS",SUM(R294,Z294,AH294,AP294,AX294,BF294,BN294,BV294,CD294,CL294))</f>
        <v>0</v>
      </c>
      <c r="J294" t="str">
        <f>IF(Inputs!$B$27&lt;&gt;"Ready","PENDING INPUTS",IF(A294&gt;Inputs!$B$6,"Beyond horizon",IF(E294&gt;0.005,"MINIMUM SHORTFALL",IF(I294&lt;0.005,"Paid off","In progress"))))</f>
        <v>Beyond horizon</v>
      </c>
      <c r="K294" s="3">
        <f>IF(Inputs!$B$27&lt;&gt;"Ready","PENDING INPUTS",R293)</f>
        <v>0</v>
      </c>
      <c r="L294" s="3">
        <f>IF(Inputs!$B$27&lt;&gt;"Ready","PENDING INPUTS",IF(A294&lt;=Inputs!$B$6,ROUND(K294*Inputs!C14/12,2),0))</f>
        <v>0</v>
      </c>
      <c r="M294" s="3">
        <f>IF(Inputs!$B$27&lt;&gt;"Ready","PENDING INPUTS",IF(AND(A294&lt;=Inputs!$B$6,K294&gt;0),Inputs!G14,0))</f>
        <v>0</v>
      </c>
      <c r="N294" s="3">
        <f>IF(Inputs!$B$27&lt;&gt;"Ready","PENDING INPUTS",IF(A294&gt;Inputs!$B$6,0,MIN((K294+L294+M294),IF(Inputs!H14=1,Inputs!D14,MAX(Inputs!F14,ROUND(K294*Inputs!E14+L294+M294,2))))))</f>
        <v>0</v>
      </c>
      <c r="O294">
        <f>IF(Inputs!$B$27&lt;&gt;"Ready","PENDING INPUTS",IF(K294&lt;=0,99,1+IF(AND(S294&gt;0,OR(S294&lt;K294,AND(S294=K294,1&lt;0))),1,0)+IF(AND(AA294&gt;0,OR(AA294&lt;K294,AND(AA294=K294,2&lt;0))),1,0)+IF(AND(AI294&gt;0,OR(AI294&lt;K294,AND(AI294=K294,3&lt;0))),1,0)+IF(AND(AQ294&gt;0,OR(AQ294&lt;K294,AND(AQ294=K294,4&lt;0))),1,0)+IF(AND(AY294&gt;0,OR(AY294&lt;K294,AND(AY294=K294,5&lt;0))),1,0)+IF(AND(BG294&gt;0,OR(BG294&lt;K294,AND(BG294=K294,6&lt;0))),1,0)+IF(AND(BO294&gt;0,OR(BO294&lt;K294,AND(BO294=K294,7&lt;0))),1,0)+IF(AND(BW294&gt;0,OR(BW294&lt;K294,AND(BW294=K294,8&lt;0))),1,0)+IF(AND(CE294&gt;0,OR(CE294&lt;K294,AND(CE294=K294,9&lt;0))),1,0)))</f>
        <v>99</v>
      </c>
      <c r="P294" s="3">
        <f>IF(Inputs!$B$27&lt;&gt;"Ready","PENDING INPUTS",IF(A294&gt;Inputs!$B$6,0,MIN(MAX(0,(K294+L294+M294)-N294),MAX(0,C294-D294-(IF(O294&lt;O294,K294+L294+M294-N294,0)+IF(W294&lt;O294,S294+T294+U294-V294,0)+IF(AE294&lt;O294,AA294+AB294+AC294-AD294,0)+IF(AM294&lt;O294,AI294+AJ294+AK294-AL294,0)+IF(AU294&lt;O294,AQ294+AR294+AS294-AT294,0)+IF(BC294&lt;O294,AY294+AZ294+BA294-BB294,0)+IF(BK294&lt;O294,BG294+BH294+BI294-BJ294,0)+IF(BS294&lt;O294,BO294+BP294+BQ294-BR294,0)+IF(CA294&lt;O294,BW294+BX294+BY294-BZ294,0)+IF(CI294&lt;O294,CE294+CF294+CG294-CH294,0))))))</f>
        <v>0</v>
      </c>
      <c r="Q294" s="3">
        <f>IF(Inputs!$B$27&lt;&gt;"Ready","PENDING INPUTS",MIN((K294+L294+M294),IF(D294&gt;C294,IF(D294=0,0,N294*C294/D294),N294+P294)))</f>
        <v>0</v>
      </c>
      <c r="R294" s="3">
        <f>IF(Inputs!$B$27&lt;&gt;"Ready","PENDING INPUTS",MAX(0,(K294+L294+M294)-Q294))</f>
        <v>0</v>
      </c>
      <c r="S294" s="3">
        <f>IF(Inputs!$B$27&lt;&gt;"Ready","PENDING INPUTS",Z293)</f>
        <v>0</v>
      </c>
      <c r="T294" s="3">
        <f>IF(Inputs!$B$27&lt;&gt;"Ready","PENDING INPUTS",IF(A294&lt;=Inputs!$B$6,ROUND(S294*Inputs!C15/12,2),0))</f>
        <v>0</v>
      </c>
      <c r="U294" s="3">
        <f>IF(Inputs!$B$27&lt;&gt;"Ready","PENDING INPUTS",IF(AND(A294&lt;=Inputs!$B$6,S294&gt;0),Inputs!G15,0))</f>
        <v>0</v>
      </c>
      <c r="V294" s="3">
        <f>IF(Inputs!$B$27&lt;&gt;"Ready","PENDING INPUTS",IF(A294&gt;Inputs!$B$6,0,MIN((S294+T294+U294),IF(Inputs!H15=1,Inputs!D15,MAX(Inputs!F15,ROUND(S294*Inputs!E15+T294+U294,2))))))</f>
        <v>0</v>
      </c>
      <c r="W294">
        <f>IF(Inputs!$B$27&lt;&gt;"Ready","PENDING INPUTS",IF(S294&lt;=0,99,1+IF(AND(K294&gt;0,OR(K294&lt;S294,AND(K294=S294,0&lt;1))),1,0)+IF(AND(AA294&gt;0,OR(AA294&lt;S294,AND(AA294=S294,2&lt;1))),1,0)+IF(AND(AI294&gt;0,OR(AI294&lt;S294,AND(AI294=S294,3&lt;1))),1,0)+IF(AND(AQ294&gt;0,OR(AQ294&lt;S294,AND(AQ294=S294,4&lt;1))),1,0)+IF(AND(AY294&gt;0,OR(AY294&lt;S294,AND(AY294=S294,5&lt;1))),1,0)+IF(AND(BG294&gt;0,OR(BG294&lt;S294,AND(BG294=S294,6&lt;1))),1,0)+IF(AND(BO294&gt;0,OR(BO294&lt;S294,AND(BO294=S294,7&lt;1))),1,0)+IF(AND(BW294&gt;0,OR(BW294&lt;S294,AND(BW294=S294,8&lt;1))),1,0)+IF(AND(CE294&gt;0,OR(CE294&lt;S294,AND(CE294=S294,9&lt;1))),1,0)))</f>
        <v>99</v>
      </c>
      <c r="X294" s="3">
        <f>IF(Inputs!$B$27&lt;&gt;"Ready","PENDING INPUTS",IF(A294&gt;Inputs!$B$6,0,MIN(MAX(0,(S294+T294+U294)-V294),MAX(0,C294-D294-(IF(O294&lt;W294,K294+L294+M294-N294,0)+IF(W294&lt;W294,S294+T294+U294-V294,0)+IF(AE294&lt;W294,AA294+AB294+AC294-AD294,0)+IF(AM294&lt;W294,AI294+AJ294+AK294-AL294,0)+IF(AU294&lt;W294,AQ294+AR294+AS294-AT294,0)+IF(BC294&lt;W294,AY294+AZ294+BA294-BB294,0)+IF(BK294&lt;W294,BG294+BH294+BI294-BJ294,0)+IF(BS294&lt;W294,BO294+BP294+BQ294-BR294,0)+IF(CA294&lt;W294,BW294+BX294+BY294-BZ294,0)+IF(CI294&lt;W294,CE294+CF294+CG294-CH294,0))))))</f>
        <v>0</v>
      </c>
      <c r="Y294" s="3">
        <f>IF(Inputs!$B$27&lt;&gt;"Ready","PENDING INPUTS",MIN((S294+T294+U294),IF(D294&gt;C294,IF(D294=0,0,V294*C294/D294),V294+X294)))</f>
        <v>0</v>
      </c>
      <c r="Z294" s="3">
        <f>IF(Inputs!$B$27&lt;&gt;"Ready","PENDING INPUTS",MAX(0,(S294+T294+U294)-Y294))</f>
        <v>0</v>
      </c>
      <c r="AA294" s="3">
        <f>IF(Inputs!$B$27&lt;&gt;"Ready","PENDING INPUTS",AH293)</f>
        <v>0</v>
      </c>
      <c r="AB294" s="3">
        <f>IF(Inputs!$B$27&lt;&gt;"Ready","PENDING INPUTS",IF(A294&lt;=Inputs!$B$6,ROUND(AA294*Inputs!C16/12,2),0))</f>
        <v>0</v>
      </c>
      <c r="AC294" s="3">
        <f>IF(Inputs!$B$27&lt;&gt;"Ready","PENDING INPUTS",IF(AND(A294&lt;=Inputs!$B$6,AA294&gt;0),Inputs!G16,0))</f>
        <v>0</v>
      </c>
      <c r="AD294" s="3">
        <f>IF(Inputs!$B$27&lt;&gt;"Ready","PENDING INPUTS",IF(A294&gt;Inputs!$B$6,0,MIN((AA294+AB294+AC294),IF(Inputs!H16=1,Inputs!D16,MAX(Inputs!F16,ROUND(AA294*Inputs!E16+AB294+AC294,2))))))</f>
        <v>0</v>
      </c>
      <c r="AE294">
        <f>IF(Inputs!$B$27&lt;&gt;"Ready","PENDING INPUTS",IF(AA294&lt;=0,99,1+IF(AND(K294&gt;0,OR(K294&lt;AA294,AND(K294=AA294,0&lt;2))),1,0)+IF(AND(S294&gt;0,OR(S294&lt;AA294,AND(S294=AA294,1&lt;2))),1,0)+IF(AND(AI294&gt;0,OR(AI294&lt;AA294,AND(AI294=AA294,3&lt;2))),1,0)+IF(AND(AQ294&gt;0,OR(AQ294&lt;AA294,AND(AQ294=AA294,4&lt;2))),1,0)+IF(AND(AY294&gt;0,OR(AY294&lt;AA294,AND(AY294=AA294,5&lt;2))),1,0)+IF(AND(BG294&gt;0,OR(BG294&lt;AA294,AND(BG294=AA294,6&lt;2))),1,0)+IF(AND(BO294&gt;0,OR(BO294&lt;AA294,AND(BO294=AA294,7&lt;2))),1,0)+IF(AND(BW294&gt;0,OR(BW294&lt;AA294,AND(BW294=AA294,8&lt;2))),1,0)+IF(AND(CE294&gt;0,OR(CE294&lt;AA294,AND(CE294=AA294,9&lt;2))),1,0)))</f>
        <v>99</v>
      </c>
      <c r="AF294" s="3">
        <f>IF(Inputs!$B$27&lt;&gt;"Ready","PENDING INPUTS",IF(A294&gt;Inputs!$B$6,0,MIN(MAX(0,(AA294+AB294+AC294)-AD294),MAX(0,C294-D294-(IF(O294&lt;AE294,K294+L294+M294-N294,0)+IF(W294&lt;AE294,S294+T294+U294-V294,0)+IF(AE294&lt;AE294,AA294+AB294+AC294-AD294,0)+IF(AM294&lt;AE294,AI294+AJ294+AK294-AL294,0)+IF(AU294&lt;AE294,AQ294+AR294+AS294-AT294,0)+IF(BC294&lt;AE294,AY294+AZ294+BA294-BB294,0)+IF(BK294&lt;AE294,BG294+BH294+BI294-BJ294,0)+IF(BS294&lt;AE294,BO294+BP294+BQ294-BR294,0)+IF(CA294&lt;AE294,BW294+BX294+BY294-BZ294,0)+IF(CI294&lt;AE294,CE294+CF294+CG294-CH294,0))))))</f>
        <v>0</v>
      </c>
      <c r="AG294" s="3">
        <f>IF(Inputs!$B$27&lt;&gt;"Ready","PENDING INPUTS",MIN((AA294+AB294+AC294),IF(D294&gt;C294,IF(D294=0,0,AD294*C294/D294),AD294+AF294)))</f>
        <v>0</v>
      </c>
      <c r="AH294" s="3">
        <f>IF(Inputs!$B$27&lt;&gt;"Ready","PENDING INPUTS",MAX(0,(AA294+AB294+AC294)-AG294))</f>
        <v>0</v>
      </c>
      <c r="AI294" s="3">
        <f>IF(Inputs!$B$27&lt;&gt;"Ready","PENDING INPUTS",AP293)</f>
        <v>0</v>
      </c>
      <c r="AJ294" s="3">
        <f>IF(Inputs!$B$27&lt;&gt;"Ready","PENDING INPUTS",IF(A294&lt;=Inputs!$B$6,ROUND(AI294*Inputs!C17/12,2),0))</f>
        <v>0</v>
      </c>
      <c r="AK294" s="3">
        <f>IF(Inputs!$B$27&lt;&gt;"Ready","PENDING INPUTS",IF(AND(A294&lt;=Inputs!$B$6,AI294&gt;0),Inputs!G17,0))</f>
        <v>0</v>
      </c>
      <c r="AL294" s="3">
        <f>IF(Inputs!$B$27&lt;&gt;"Ready","PENDING INPUTS",IF(A294&gt;Inputs!$B$6,0,MIN((AI294+AJ294+AK294),IF(Inputs!H17=1,Inputs!D17,MAX(Inputs!F17,ROUND(AI294*Inputs!E17+AJ294+AK294,2))))))</f>
        <v>0</v>
      </c>
      <c r="AM294">
        <f>IF(Inputs!$B$27&lt;&gt;"Ready","PENDING INPUTS",IF(AI294&lt;=0,99,1+IF(AND(K294&gt;0,OR(K294&lt;AI294,AND(K294=AI294,0&lt;3))),1,0)+IF(AND(S294&gt;0,OR(S294&lt;AI294,AND(S294=AI294,1&lt;3))),1,0)+IF(AND(AA294&gt;0,OR(AA294&lt;AI294,AND(AA294=AI294,2&lt;3))),1,0)+IF(AND(AQ294&gt;0,OR(AQ294&lt;AI294,AND(AQ294=AI294,4&lt;3))),1,0)+IF(AND(AY294&gt;0,OR(AY294&lt;AI294,AND(AY294=AI294,5&lt;3))),1,0)+IF(AND(BG294&gt;0,OR(BG294&lt;AI294,AND(BG294=AI294,6&lt;3))),1,0)+IF(AND(BO294&gt;0,OR(BO294&lt;AI294,AND(BO294=AI294,7&lt;3))),1,0)+IF(AND(BW294&gt;0,OR(BW294&lt;AI294,AND(BW294=AI294,8&lt;3))),1,0)+IF(AND(CE294&gt;0,OR(CE294&lt;AI294,AND(CE294=AI294,9&lt;3))),1,0)))</f>
        <v>99</v>
      </c>
      <c r="AN294" s="3">
        <f>IF(Inputs!$B$27&lt;&gt;"Ready","PENDING INPUTS",IF(A294&gt;Inputs!$B$6,0,MIN(MAX(0,(AI294+AJ294+AK294)-AL294),MAX(0,C294-D294-(IF(O294&lt;AM294,K294+L294+M294-N294,0)+IF(W294&lt;AM294,S294+T294+U294-V294,0)+IF(AE294&lt;AM294,AA294+AB294+AC294-AD294,0)+IF(AM294&lt;AM294,AI294+AJ294+AK294-AL294,0)+IF(AU294&lt;AM294,AQ294+AR294+AS294-AT294,0)+IF(BC294&lt;AM294,AY294+AZ294+BA294-BB294,0)+IF(BK294&lt;AM294,BG294+BH294+BI294-BJ294,0)+IF(BS294&lt;AM294,BO294+BP294+BQ294-BR294,0)+IF(CA294&lt;AM294,BW294+BX294+BY294-BZ294,0)+IF(CI294&lt;AM294,CE294+CF294+CG294-CH294,0))))))</f>
        <v>0</v>
      </c>
      <c r="AO294" s="3">
        <f>IF(Inputs!$B$27&lt;&gt;"Ready","PENDING INPUTS",MIN((AI294+AJ294+AK294),IF(D294&gt;C294,IF(D294=0,0,AL294*C294/D294),AL294+AN294)))</f>
        <v>0</v>
      </c>
      <c r="AP294" s="3">
        <f>IF(Inputs!$B$27&lt;&gt;"Ready","PENDING INPUTS",MAX(0,(AI294+AJ294+AK294)-AO294))</f>
        <v>0</v>
      </c>
      <c r="AQ294" s="3">
        <f>IF(Inputs!$B$27&lt;&gt;"Ready","PENDING INPUTS",AX293)</f>
        <v>0</v>
      </c>
      <c r="AR294" s="3">
        <f>IF(Inputs!$B$27&lt;&gt;"Ready","PENDING INPUTS",IF(A294&lt;=Inputs!$B$6,ROUND(AQ294*Inputs!C18/12,2),0))</f>
        <v>0</v>
      </c>
      <c r="AS294" s="3">
        <f>IF(Inputs!$B$27&lt;&gt;"Ready","PENDING INPUTS",IF(AND(A294&lt;=Inputs!$B$6,AQ294&gt;0),Inputs!G18,0))</f>
        <v>0</v>
      </c>
      <c r="AT294" s="3">
        <f>IF(Inputs!$B$27&lt;&gt;"Ready","PENDING INPUTS",IF(A294&gt;Inputs!$B$6,0,MIN((AQ294+AR294+AS294),IF(Inputs!H18=1,Inputs!D18,MAX(Inputs!F18,ROUND(AQ294*Inputs!E18+AR294+AS294,2))))))</f>
        <v>0</v>
      </c>
      <c r="AU294">
        <f>IF(Inputs!$B$27&lt;&gt;"Ready","PENDING INPUTS",IF(AQ294&lt;=0,99,1+IF(AND(K294&gt;0,OR(K294&lt;AQ294,AND(K294=AQ294,0&lt;4))),1,0)+IF(AND(S294&gt;0,OR(S294&lt;AQ294,AND(S294=AQ294,1&lt;4))),1,0)+IF(AND(AA294&gt;0,OR(AA294&lt;AQ294,AND(AA294=AQ294,2&lt;4))),1,0)+IF(AND(AI294&gt;0,OR(AI294&lt;AQ294,AND(AI294=AQ294,3&lt;4))),1,0)+IF(AND(AY294&gt;0,OR(AY294&lt;AQ294,AND(AY294=AQ294,5&lt;4))),1,0)+IF(AND(BG294&gt;0,OR(BG294&lt;AQ294,AND(BG294=AQ294,6&lt;4))),1,0)+IF(AND(BO294&gt;0,OR(BO294&lt;AQ294,AND(BO294=AQ294,7&lt;4))),1,0)+IF(AND(BW294&gt;0,OR(BW294&lt;AQ294,AND(BW294=AQ294,8&lt;4))),1,0)+IF(AND(CE294&gt;0,OR(CE294&lt;AQ294,AND(CE294=AQ294,9&lt;4))),1,0)))</f>
        <v>99</v>
      </c>
      <c r="AV294" s="3">
        <f>IF(Inputs!$B$27&lt;&gt;"Ready","PENDING INPUTS",IF(A294&gt;Inputs!$B$6,0,MIN(MAX(0,(AQ294+AR294+AS294)-AT294),MAX(0,C294-D294-(IF(O294&lt;AU294,K294+L294+M294-N294,0)+IF(W294&lt;AU294,S294+T294+U294-V294,0)+IF(AE294&lt;AU294,AA294+AB294+AC294-AD294,0)+IF(AM294&lt;AU294,AI294+AJ294+AK294-AL294,0)+IF(AU294&lt;AU294,AQ294+AR294+AS294-AT294,0)+IF(BC294&lt;AU294,AY294+AZ294+BA294-BB294,0)+IF(BK294&lt;AU294,BG294+BH294+BI294-BJ294,0)+IF(BS294&lt;AU294,BO294+BP294+BQ294-BR294,0)+IF(CA294&lt;AU294,BW294+BX294+BY294-BZ294,0)+IF(CI294&lt;AU294,CE294+CF294+CG294-CH294,0))))))</f>
        <v>0</v>
      </c>
      <c r="AW294" s="3">
        <f>IF(Inputs!$B$27&lt;&gt;"Ready","PENDING INPUTS",MIN((AQ294+AR294+AS294),IF(D294&gt;C294,IF(D294=0,0,AT294*C294/D294),AT294+AV294)))</f>
        <v>0</v>
      </c>
      <c r="AX294" s="3">
        <f>IF(Inputs!$B$27&lt;&gt;"Ready","PENDING INPUTS",MAX(0,(AQ294+AR294+AS294)-AW294))</f>
        <v>0</v>
      </c>
      <c r="AY294" s="3">
        <f>IF(Inputs!$B$27&lt;&gt;"Ready","PENDING INPUTS",BF293)</f>
        <v>0</v>
      </c>
      <c r="AZ294" s="3">
        <f>IF(Inputs!$B$27&lt;&gt;"Ready","PENDING INPUTS",IF(A294&lt;=Inputs!$B$6,ROUND(AY294*Inputs!C19/12,2),0))</f>
        <v>0</v>
      </c>
      <c r="BA294" s="3">
        <f>IF(Inputs!$B$27&lt;&gt;"Ready","PENDING INPUTS",IF(AND(A294&lt;=Inputs!$B$6,AY294&gt;0),Inputs!G19,0))</f>
        <v>0</v>
      </c>
      <c r="BB294" s="3">
        <f>IF(Inputs!$B$27&lt;&gt;"Ready","PENDING INPUTS",IF(A294&gt;Inputs!$B$6,0,MIN((AY294+AZ294+BA294),IF(Inputs!H19=1,Inputs!D19,MAX(Inputs!F19,ROUND(AY294*Inputs!E19+AZ294+BA294,2))))))</f>
        <v>0</v>
      </c>
      <c r="BC294">
        <f>IF(Inputs!$B$27&lt;&gt;"Ready","PENDING INPUTS",IF(AY294&lt;=0,99,1+IF(AND(K294&gt;0,OR(K294&lt;AY294,AND(K294=AY294,0&lt;5))),1,0)+IF(AND(S294&gt;0,OR(S294&lt;AY294,AND(S294=AY294,1&lt;5))),1,0)+IF(AND(AA294&gt;0,OR(AA294&lt;AY294,AND(AA294=AY294,2&lt;5))),1,0)+IF(AND(AI294&gt;0,OR(AI294&lt;AY294,AND(AI294=AY294,3&lt;5))),1,0)+IF(AND(AQ294&gt;0,OR(AQ294&lt;AY294,AND(AQ294=AY294,4&lt;5))),1,0)+IF(AND(BG294&gt;0,OR(BG294&lt;AY294,AND(BG294=AY294,6&lt;5))),1,0)+IF(AND(BO294&gt;0,OR(BO294&lt;AY294,AND(BO294=AY294,7&lt;5))),1,0)+IF(AND(BW294&gt;0,OR(BW294&lt;AY294,AND(BW294=AY294,8&lt;5))),1,0)+IF(AND(CE294&gt;0,OR(CE294&lt;AY294,AND(CE294=AY294,9&lt;5))),1,0)))</f>
        <v>99</v>
      </c>
      <c r="BD294" s="3">
        <f>IF(Inputs!$B$27&lt;&gt;"Ready","PENDING INPUTS",IF(A294&gt;Inputs!$B$6,0,MIN(MAX(0,(AY294+AZ294+BA294)-BB294),MAX(0,C294-D294-(IF(O294&lt;BC294,K294+L294+M294-N294,0)+IF(W294&lt;BC294,S294+T294+U294-V294,0)+IF(AE294&lt;BC294,AA294+AB294+AC294-AD294,0)+IF(AM294&lt;BC294,AI294+AJ294+AK294-AL294,0)+IF(AU294&lt;BC294,AQ294+AR294+AS294-AT294,0)+IF(BC294&lt;BC294,AY294+AZ294+BA294-BB294,0)+IF(BK294&lt;BC294,BG294+BH294+BI294-BJ294,0)+IF(BS294&lt;BC294,BO294+BP294+BQ294-BR294,0)+IF(CA294&lt;BC294,BW294+BX294+BY294-BZ294,0)+IF(CI294&lt;BC294,CE294+CF294+CG294-CH294,0))))))</f>
        <v>0</v>
      </c>
      <c r="BE294" s="3">
        <f>IF(Inputs!$B$27&lt;&gt;"Ready","PENDING INPUTS",MIN((AY294+AZ294+BA294),IF(D294&gt;C294,IF(D294=0,0,BB294*C294/D294),BB294+BD294)))</f>
        <v>0</v>
      </c>
      <c r="BF294" s="3">
        <f>IF(Inputs!$B$27&lt;&gt;"Ready","PENDING INPUTS",MAX(0,(AY294+AZ294+BA294)-BE294))</f>
        <v>0</v>
      </c>
      <c r="BG294" s="3">
        <f>IF(Inputs!$B$27&lt;&gt;"Ready","PENDING INPUTS",BN293)</f>
        <v>0</v>
      </c>
      <c r="BH294" s="3">
        <f>IF(Inputs!$B$27&lt;&gt;"Ready","PENDING INPUTS",IF(A294&lt;=Inputs!$B$6,ROUND(BG294*Inputs!C20/12,2),0))</f>
        <v>0</v>
      </c>
      <c r="BI294" s="3">
        <f>IF(Inputs!$B$27&lt;&gt;"Ready","PENDING INPUTS",IF(AND(A294&lt;=Inputs!$B$6,BG294&gt;0),Inputs!G20,0))</f>
        <v>0</v>
      </c>
      <c r="BJ294" s="3">
        <f>IF(Inputs!$B$27&lt;&gt;"Ready","PENDING INPUTS",IF(A294&gt;Inputs!$B$6,0,MIN((BG294+BH294+BI294),IF(Inputs!H20=1,Inputs!D20,MAX(Inputs!F20,ROUND(BG294*Inputs!E20+BH294+BI294,2))))))</f>
        <v>0</v>
      </c>
      <c r="BK294">
        <f>IF(Inputs!$B$27&lt;&gt;"Ready","PENDING INPUTS",IF(BG294&lt;=0,99,1+IF(AND(K294&gt;0,OR(K294&lt;BG294,AND(K294=BG294,0&lt;6))),1,0)+IF(AND(S294&gt;0,OR(S294&lt;BG294,AND(S294=BG294,1&lt;6))),1,0)+IF(AND(AA294&gt;0,OR(AA294&lt;BG294,AND(AA294=BG294,2&lt;6))),1,0)+IF(AND(AI294&gt;0,OR(AI294&lt;BG294,AND(AI294=BG294,3&lt;6))),1,0)+IF(AND(AQ294&gt;0,OR(AQ294&lt;BG294,AND(AQ294=BG294,4&lt;6))),1,0)+IF(AND(AY294&gt;0,OR(AY294&lt;BG294,AND(AY294=BG294,5&lt;6))),1,0)+IF(AND(BO294&gt;0,OR(BO294&lt;BG294,AND(BO294=BG294,7&lt;6))),1,0)+IF(AND(BW294&gt;0,OR(BW294&lt;BG294,AND(BW294=BG294,8&lt;6))),1,0)+IF(AND(CE294&gt;0,OR(CE294&lt;BG294,AND(CE294=BG294,9&lt;6))),1,0)))</f>
        <v>99</v>
      </c>
      <c r="BL294" s="3">
        <f>IF(Inputs!$B$27&lt;&gt;"Ready","PENDING INPUTS",IF(A294&gt;Inputs!$B$6,0,MIN(MAX(0,(BG294+BH294+BI294)-BJ294),MAX(0,C294-D294-(IF(O294&lt;BK294,K294+L294+M294-N294,0)+IF(W294&lt;BK294,S294+T294+U294-V294,0)+IF(AE294&lt;BK294,AA294+AB294+AC294-AD294,0)+IF(AM294&lt;BK294,AI294+AJ294+AK294-AL294,0)+IF(AU294&lt;BK294,AQ294+AR294+AS294-AT294,0)+IF(BC294&lt;BK294,AY294+AZ294+BA294-BB294,0)+IF(BK294&lt;BK294,BG294+BH294+BI294-BJ294,0)+IF(BS294&lt;BK294,BO294+BP294+BQ294-BR294,0)+IF(CA294&lt;BK294,BW294+BX294+BY294-BZ294,0)+IF(CI294&lt;BK294,CE294+CF294+CG294-CH294,0))))))</f>
        <v>0</v>
      </c>
      <c r="BM294" s="3">
        <f>IF(Inputs!$B$27&lt;&gt;"Ready","PENDING INPUTS",MIN((BG294+BH294+BI294),IF(D294&gt;C294,IF(D294=0,0,BJ294*C294/D294),BJ294+BL294)))</f>
        <v>0</v>
      </c>
      <c r="BN294" s="3">
        <f>IF(Inputs!$B$27&lt;&gt;"Ready","PENDING INPUTS",MAX(0,(BG294+BH294+BI294)-BM294))</f>
        <v>0</v>
      </c>
      <c r="BO294" s="3">
        <f>IF(Inputs!$B$27&lt;&gt;"Ready","PENDING INPUTS",BV293)</f>
        <v>0</v>
      </c>
      <c r="BP294" s="3">
        <f>IF(Inputs!$B$27&lt;&gt;"Ready","PENDING INPUTS",IF(A294&lt;=Inputs!$B$6,ROUND(BO294*Inputs!C21/12,2),0))</f>
        <v>0</v>
      </c>
      <c r="BQ294" s="3">
        <f>IF(Inputs!$B$27&lt;&gt;"Ready","PENDING INPUTS",IF(AND(A294&lt;=Inputs!$B$6,BO294&gt;0),Inputs!G21,0))</f>
        <v>0</v>
      </c>
      <c r="BR294" s="3">
        <f>IF(Inputs!$B$27&lt;&gt;"Ready","PENDING INPUTS",IF(A294&gt;Inputs!$B$6,0,MIN((BO294+BP294+BQ294),IF(Inputs!H21=1,Inputs!D21,MAX(Inputs!F21,ROUND(BO294*Inputs!E21+BP294+BQ294,2))))))</f>
        <v>0</v>
      </c>
      <c r="BS294">
        <f>IF(Inputs!$B$27&lt;&gt;"Ready","PENDING INPUTS",IF(BO294&lt;=0,99,1+IF(AND(K294&gt;0,OR(K294&lt;BO294,AND(K294=BO294,0&lt;7))),1,0)+IF(AND(S294&gt;0,OR(S294&lt;BO294,AND(S294=BO294,1&lt;7))),1,0)+IF(AND(AA294&gt;0,OR(AA294&lt;BO294,AND(AA294=BO294,2&lt;7))),1,0)+IF(AND(AI294&gt;0,OR(AI294&lt;BO294,AND(AI294=BO294,3&lt;7))),1,0)+IF(AND(AQ294&gt;0,OR(AQ294&lt;BO294,AND(AQ294=BO294,4&lt;7))),1,0)+IF(AND(AY294&gt;0,OR(AY294&lt;BO294,AND(AY294=BO294,5&lt;7))),1,0)+IF(AND(BG294&gt;0,OR(BG294&lt;BO294,AND(BG294=BO294,6&lt;7))),1,0)+IF(AND(BW294&gt;0,OR(BW294&lt;BO294,AND(BW294=BO294,8&lt;7))),1,0)+IF(AND(CE294&gt;0,OR(CE294&lt;BO294,AND(CE294=BO294,9&lt;7))),1,0)))</f>
        <v>99</v>
      </c>
      <c r="BT294" s="3">
        <f>IF(Inputs!$B$27&lt;&gt;"Ready","PENDING INPUTS",IF(A294&gt;Inputs!$B$6,0,MIN(MAX(0,(BO294+BP294+BQ294)-BR294),MAX(0,C294-D294-(IF(O294&lt;BS294,K294+L294+M294-N294,0)+IF(W294&lt;BS294,S294+T294+U294-V294,0)+IF(AE294&lt;BS294,AA294+AB294+AC294-AD294,0)+IF(AM294&lt;BS294,AI294+AJ294+AK294-AL294,0)+IF(AU294&lt;BS294,AQ294+AR294+AS294-AT294,0)+IF(BC294&lt;BS294,AY294+AZ294+BA294-BB294,0)+IF(BK294&lt;BS294,BG294+BH294+BI294-BJ294,0)+IF(BS294&lt;BS294,BO294+BP294+BQ294-BR294,0)+IF(CA294&lt;BS294,BW294+BX294+BY294-BZ294,0)+IF(CI294&lt;BS294,CE294+CF294+CG294-CH294,0))))))</f>
        <v>0</v>
      </c>
      <c r="BU294" s="3">
        <f>IF(Inputs!$B$27&lt;&gt;"Ready","PENDING INPUTS",MIN((BO294+BP294+BQ294),IF(D294&gt;C294,IF(D294=0,0,BR294*C294/D294),BR294+BT294)))</f>
        <v>0</v>
      </c>
      <c r="BV294" s="3">
        <f>IF(Inputs!$B$27&lt;&gt;"Ready","PENDING INPUTS",MAX(0,(BO294+BP294+BQ294)-BU294))</f>
        <v>0</v>
      </c>
      <c r="BW294" s="3">
        <f>IF(Inputs!$B$27&lt;&gt;"Ready","PENDING INPUTS",CD293)</f>
        <v>0</v>
      </c>
      <c r="BX294" s="3">
        <f>IF(Inputs!$B$27&lt;&gt;"Ready","PENDING INPUTS",IF(A294&lt;=Inputs!$B$6,ROUND(BW294*Inputs!C22/12,2),0))</f>
        <v>0</v>
      </c>
      <c r="BY294" s="3">
        <f>IF(Inputs!$B$27&lt;&gt;"Ready","PENDING INPUTS",IF(AND(A294&lt;=Inputs!$B$6,BW294&gt;0),Inputs!G22,0))</f>
        <v>0</v>
      </c>
      <c r="BZ294" s="3">
        <f>IF(Inputs!$B$27&lt;&gt;"Ready","PENDING INPUTS",IF(A294&gt;Inputs!$B$6,0,MIN((BW294+BX294+BY294),IF(Inputs!H22=1,Inputs!D22,MAX(Inputs!F22,ROUND(BW294*Inputs!E22+BX294+BY294,2))))))</f>
        <v>0</v>
      </c>
      <c r="CA294">
        <f>IF(Inputs!$B$27&lt;&gt;"Ready","PENDING INPUTS",IF(BW294&lt;=0,99,1+IF(AND(K294&gt;0,OR(K294&lt;BW294,AND(K294=BW294,0&lt;8))),1,0)+IF(AND(S294&gt;0,OR(S294&lt;BW294,AND(S294=BW294,1&lt;8))),1,0)+IF(AND(AA294&gt;0,OR(AA294&lt;BW294,AND(AA294=BW294,2&lt;8))),1,0)+IF(AND(AI294&gt;0,OR(AI294&lt;BW294,AND(AI294=BW294,3&lt;8))),1,0)+IF(AND(AQ294&gt;0,OR(AQ294&lt;BW294,AND(AQ294=BW294,4&lt;8))),1,0)+IF(AND(AY294&gt;0,OR(AY294&lt;BW294,AND(AY294=BW294,5&lt;8))),1,0)+IF(AND(BG294&gt;0,OR(BG294&lt;BW294,AND(BG294=BW294,6&lt;8))),1,0)+IF(AND(BO294&gt;0,OR(BO294&lt;BW294,AND(BO294=BW294,7&lt;8))),1,0)+IF(AND(CE294&gt;0,OR(CE294&lt;BW294,AND(CE294=BW294,9&lt;8))),1,0)))</f>
        <v>99</v>
      </c>
      <c r="CB294" s="3">
        <f>IF(Inputs!$B$27&lt;&gt;"Ready","PENDING INPUTS",IF(A294&gt;Inputs!$B$6,0,MIN(MAX(0,(BW294+BX294+BY294)-BZ294),MAX(0,C294-D294-(IF(O294&lt;CA294,K294+L294+M294-N294,0)+IF(W294&lt;CA294,S294+T294+U294-V294,0)+IF(AE294&lt;CA294,AA294+AB294+AC294-AD294,0)+IF(AM294&lt;CA294,AI294+AJ294+AK294-AL294,0)+IF(AU294&lt;CA294,AQ294+AR294+AS294-AT294,0)+IF(BC294&lt;CA294,AY294+AZ294+BA294-BB294,0)+IF(BK294&lt;CA294,BG294+BH294+BI294-BJ294,0)+IF(BS294&lt;CA294,BO294+BP294+BQ294-BR294,0)+IF(CA294&lt;CA294,BW294+BX294+BY294-BZ294,0)+IF(CI294&lt;CA294,CE294+CF294+CG294-CH294,0))))))</f>
        <v>0</v>
      </c>
      <c r="CC294" s="3">
        <f>IF(Inputs!$B$27&lt;&gt;"Ready","PENDING INPUTS",MIN((BW294+BX294+BY294),IF(D294&gt;C294,IF(D294=0,0,BZ294*C294/D294),BZ294+CB294)))</f>
        <v>0</v>
      </c>
      <c r="CD294" s="3">
        <f>IF(Inputs!$B$27&lt;&gt;"Ready","PENDING INPUTS",MAX(0,(BW294+BX294+BY294)-CC294))</f>
        <v>0</v>
      </c>
      <c r="CE294" s="3">
        <f>IF(Inputs!$B$27&lt;&gt;"Ready","PENDING INPUTS",CL293)</f>
        <v>0</v>
      </c>
      <c r="CF294" s="3">
        <f>IF(Inputs!$B$27&lt;&gt;"Ready","PENDING INPUTS",IF(A294&lt;=Inputs!$B$6,ROUND(CE294*Inputs!C23/12,2),0))</f>
        <v>0</v>
      </c>
      <c r="CG294" s="3">
        <f>IF(Inputs!$B$27&lt;&gt;"Ready","PENDING INPUTS",IF(AND(A294&lt;=Inputs!$B$6,CE294&gt;0),Inputs!G23,0))</f>
        <v>0</v>
      </c>
      <c r="CH294" s="3">
        <f>IF(Inputs!$B$27&lt;&gt;"Ready","PENDING INPUTS",IF(A294&gt;Inputs!$B$6,0,MIN((CE294+CF294+CG294),IF(Inputs!H23=1,Inputs!D23,MAX(Inputs!F23,ROUND(CE294*Inputs!E23+CF294+CG294,2))))))</f>
        <v>0</v>
      </c>
      <c r="CI294">
        <f>IF(Inputs!$B$27&lt;&gt;"Ready","PENDING INPUTS",IF(CE294&lt;=0,99,1+IF(AND(K294&gt;0,OR(K294&lt;CE294,AND(K294=CE294,0&lt;9))),1,0)+IF(AND(S294&gt;0,OR(S294&lt;CE294,AND(S294=CE294,1&lt;9))),1,0)+IF(AND(AA294&gt;0,OR(AA294&lt;CE294,AND(AA294=CE294,2&lt;9))),1,0)+IF(AND(AI294&gt;0,OR(AI294&lt;CE294,AND(AI294=CE294,3&lt;9))),1,0)+IF(AND(AQ294&gt;0,OR(AQ294&lt;CE294,AND(AQ294=CE294,4&lt;9))),1,0)+IF(AND(AY294&gt;0,OR(AY294&lt;CE294,AND(AY294=CE294,5&lt;9))),1,0)+IF(AND(BG294&gt;0,OR(BG294&lt;CE294,AND(BG294=CE294,6&lt;9))),1,0)+IF(AND(BO294&gt;0,OR(BO294&lt;CE294,AND(BO294=CE294,7&lt;9))),1,0)+IF(AND(BW294&gt;0,OR(BW294&lt;CE294,AND(BW294=CE294,8&lt;9))),1,0)))</f>
        <v>99</v>
      </c>
      <c r="CJ294" s="3">
        <f>IF(Inputs!$B$27&lt;&gt;"Ready","PENDING INPUTS",IF(A294&gt;Inputs!$B$6,0,MIN(MAX(0,(CE294+CF294+CG294)-CH294),MAX(0,C294-D294-(IF(O294&lt;CI294,K294+L294+M294-N294,0)+IF(W294&lt;CI294,S294+T294+U294-V294,0)+IF(AE294&lt;CI294,AA294+AB294+AC294-AD294,0)+IF(AM294&lt;CI294,AI294+AJ294+AK294-AL294,0)+IF(AU294&lt;CI294,AQ294+AR294+AS294-AT294,0)+IF(BC294&lt;CI294,AY294+AZ294+BA294-BB294,0)+IF(BK294&lt;CI294,BG294+BH294+BI294-BJ294,0)+IF(BS294&lt;CI294,BO294+BP294+BQ294-BR294,0)+IF(CA294&lt;CI294,BW294+BX294+BY294-BZ294,0)+IF(CI294&lt;CI294,CE294+CF294+CG294-CH294,0))))))</f>
        <v>0</v>
      </c>
      <c r="CK294" s="3">
        <f>IF(Inputs!$B$27&lt;&gt;"Ready","PENDING INPUTS",MIN((CE294+CF294+CG294),IF(D294&gt;C294,IF(D294=0,0,CH294*C294/D294),CH294+CJ294)))</f>
        <v>0</v>
      </c>
      <c r="CL294" s="3">
        <f>IF(Inputs!$B$27&lt;&gt;"Ready","PENDING INPUTS",MAX(0,(CE294+CF294+CG294)-CK294))</f>
        <v>0</v>
      </c>
    </row>
    <row r="295" spans="1:90" ht="27.95" customHeight="1" x14ac:dyDescent="0.25">
      <c r="A295">
        <v>291</v>
      </c>
      <c r="B295" s="13">
        <f>IF(Inputs!$B$27&lt;&gt;"Ready","PENDING INPUTS",EDATE(Inputs!$B$5,A295-1))</f>
        <v>55123</v>
      </c>
      <c r="C295" s="3">
        <f>IF(Inputs!$B$27&lt;&gt;"Ready","PENDING INPUTS",IF(A295&lt;=Inputs!$B$6,MAX(0,Inputs!$B$4+IF(A295=Inputs!$B$7,Inputs!$B$8,0)+IF(A295=Inputs!$B$9,Inputs!$B$10,0)),0))</f>
        <v>0</v>
      </c>
      <c r="D295" s="3">
        <f>IF(Inputs!$B$27&lt;&gt;"Ready","PENDING INPUTS",SUM(N295,V295,AD295,AL295,AT295,BB295,BJ295,BR295,BZ295,CH295))</f>
        <v>0</v>
      </c>
      <c r="E295" s="3">
        <f>IF(Inputs!$B$27&lt;&gt;"Ready","PENDING INPUTS",MAX(0,D295-C295))</f>
        <v>0</v>
      </c>
      <c r="F295" s="3">
        <f>IF(Inputs!$B$27&lt;&gt;"Ready","PENDING INPUTS",SUM(Q295,Y295,AG295,AO295,AW295,BE295,BM295,BU295,CC295,CK295))</f>
        <v>0</v>
      </c>
      <c r="G295" s="3">
        <f>IF(Inputs!$B$27&lt;&gt;"Ready","PENDING INPUTS",SUM(L295,T295,AB295,AJ295,AR295,AZ295,BH295,BP295,BX295,CF295))</f>
        <v>0</v>
      </c>
      <c r="H295" s="3">
        <f>IF(Inputs!$B$27&lt;&gt;"Ready","PENDING INPUTS",SUM(M295,U295,AC295,AK295,AS295,BA295,BI295,BQ295,BY295,CG295))</f>
        <v>0</v>
      </c>
      <c r="I295" s="3">
        <f>IF(Inputs!$B$27&lt;&gt;"Ready","PENDING INPUTS",SUM(R295,Z295,AH295,AP295,AX295,BF295,BN295,BV295,CD295,CL295))</f>
        <v>0</v>
      </c>
      <c r="J295" t="str">
        <f>IF(Inputs!$B$27&lt;&gt;"Ready","PENDING INPUTS",IF(A295&gt;Inputs!$B$6,"Beyond horizon",IF(E295&gt;0.005,"MINIMUM SHORTFALL",IF(I295&lt;0.005,"Paid off","In progress"))))</f>
        <v>Beyond horizon</v>
      </c>
      <c r="K295" s="3">
        <f>IF(Inputs!$B$27&lt;&gt;"Ready","PENDING INPUTS",R294)</f>
        <v>0</v>
      </c>
      <c r="L295" s="3">
        <f>IF(Inputs!$B$27&lt;&gt;"Ready","PENDING INPUTS",IF(A295&lt;=Inputs!$B$6,ROUND(K295*Inputs!C14/12,2),0))</f>
        <v>0</v>
      </c>
      <c r="M295" s="3">
        <f>IF(Inputs!$B$27&lt;&gt;"Ready","PENDING INPUTS",IF(AND(A295&lt;=Inputs!$B$6,K295&gt;0),Inputs!G14,0))</f>
        <v>0</v>
      </c>
      <c r="N295" s="3">
        <f>IF(Inputs!$B$27&lt;&gt;"Ready","PENDING INPUTS",IF(A295&gt;Inputs!$B$6,0,MIN((K295+L295+M295),IF(Inputs!H14=1,Inputs!D14,MAX(Inputs!F14,ROUND(K295*Inputs!E14+L295+M295,2))))))</f>
        <v>0</v>
      </c>
      <c r="O295">
        <f>IF(Inputs!$B$27&lt;&gt;"Ready","PENDING INPUTS",IF(K295&lt;=0,99,1+IF(AND(S295&gt;0,OR(S295&lt;K295,AND(S295=K295,1&lt;0))),1,0)+IF(AND(AA295&gt;0,OR(AA295&lt;K295,AND(AA295=K295,2&lt;0))),1,0)+IF(AND(AI295&gt;0,OR(AI295&lt;K295,AND(AI295=K295,3&lt;0))),1,0)+IF(AND(AQ295&gt;0,OR(AQ295&lt;K295,AND(AQ295=K295,4&lt;0))),1,0)+IF(AND(AY295&gt;0,OR(AY295&lt;K295,AND(AY295=K295,5&lt;0))),1,0)+IF(AND(BG295&gt;0,OR(BG295&lt;K295,AND(BG295=K295,6&lt;0))),1,0)+IF(AND(BO295&gt;0,OR(BO295&lt;K295,AND(BO295=K295,7&lt;0))),1,0)+IF(AND(BW295&gt;0,OR(BW295&lt;K295,AND(BW295=K295,8&lt;0))),1,0)+IF(AND(CE295&gt;0,OR(CE295&lt;K295,AND(CE295=K295,9&lt;0))),1,0)))</f>
        <v>99</v>
      </c>
      <c r="P295" s="3">
        <f>IF(Inputs!$B$27&lt;&gt;"Ready","PENDING INPUTS",IF(A295&gt;Inputs!$B$6,0,MIN(MAX(0,(K295+L295+M295)-N295),MAX(0,C295-D295-(IF(O295&lt;O295,K295+L295+M295-N295,0)+IF(W295&lt;O295,S295+T295+U295-V295,0)+IF(AE295&lt;O295,AA295+AB295+AC295-AD295,0)+IF(AM295&lt;O295,AI295+AJ295+AK295-AL295,0)+IF(AU295&lt;O295,AQ295+AR295+AS295-AT295,0)+IF(BC295&lt;O295,AY295+AZ295+BA295-BB295,0)+IF(BK295&lt;O295,BG295+BH295+BI295-BJ295,0)+IF(BS295&lt;O295,BO295+BP295+BQ295-BR295,0)+IF(CA295&lt;O295,BW295+BX295+BY295-BZ295,0)+IF(CI295&lt;O295,CE295+CF295+CG295-CH295,0))))))</f>
        <v>0</v>
      </c>
      <c r="Q295" s="3">
        <f>IF(Inputs!$B$27&lt;&gt;"Ready","PENDING INPUTS",MIN((K295+L295+M295),IF(D295&gt;C295,IF(D295=0,0,N295*C295/D295),N295+P295)))</f>
        <v>0</v>
      </c>
      <c r="R295" s="3">
        <f>IF(Inputs!$B$27&lt;&gt;"Ready","PENDING INPUTS",MAX(0,(K295+L295+M295)-Q295))</f>
        <v>0</v>
      </c>
      <c r="S295" s="3">
        <f>IF(Inputs!$B$27&lt;&gt;"Ready","PENDING INPUTS",Z294)</f>
        <v>0</v>
      </c>
      <c r="T295" s="3">
        <f>IF(Inputs!$B$27&lt;&gt;"Ready","PENDING INPUTS",IF(A295&lt;=Inputs!$B$6,ROUND(S295*Inputs!C15/12,2),0))</f>
        <v>0</v>
      </c>
      <c r="U295" s="3">
        <f>IF(Inputs!$B$27&lt;&gt;"Ready","PENDING INPUTS",IF(AND(A295&lt;=Inputs!$B$6,S295&gt;0),Inputs!G15,0))</f>
        <v>0</v>
      </c>
      <c r="V295" s="3">
        <f>IF(Inputs!$B$27&lt;&gt;"Ready","PENDING INPUTS",IF(A295&gt;Inputs!$B$6,0,MIN((S295+T295+U295),IF(Inputs!H15=1,Inputs!D15,MAX(Inputs!F15,ROUND(S295*Inputs!E15+T295+U295,2))))))</f>
        <v>0</v>
      </c>
      <c r="W295">
        <f>IF(Inputs!$B$27&lt;&gt;"Ready","PENDING INPUTS",IF(S295&lt;=0,99,1+IF(AND(K295&gt;0,OR(K295&lt;S295,AND(K295=S295,0&lt;1))),1,0)+IF(AND(AA295&gt;0,OR(AA295&lt;S295,AND(AA295=S295,2&lt;1))),1,0)+IF(AND(AI295&gt;0,OR(AI295&lt;S295,AND(AI295=S295,3&lt;1))),1,0)+IF(AND(AQ295&gt;0,OR(AQ295&lt;S295,AND(AQ295=S295,4&lt;1))),1,0)+IF(AND(AY295&gt;0,OR(AY295&lt;S295,AND(AY295=S295,5&lt;1))),1,0)+IF(AND(BG295&gt;0,OR(BG295&lt;S295,AND(BG295=S295,6&lt;1))),1,0)+IF(AND(BO295&gt;0,OR(BO295&lt;S295,AND(BO295=S295,7&lt;1))),1,0)+IF(AND(BW295&gt;0,OR(BW295&lt;S295,AND(BW295=S295,8&lt;1))),1,0)+IF(AND(CE295&gt;0,OR(CE295&lt;S295,AND(CE295=S295,9&lt;1))),1,0)))</f>
        <v>99</v>
      </c>
      <c r="X295" s="3">
        <f>IF(Inputs!$B$27&lt;&gt;"Ready","PENDING INPUTS",IF(A295&gt;Inputs!$B$6,0,MIN(MAX(0,(S295+T295+U295)-V295),MAX(0,C295-D295-(IF(O295&lt;W295,K295+L295+M295-N295,0)+IF(W295&lt;W295,S295+T295+U295-V295,0)+IF(AE295&lt;W295,AA295+AB295+AC295-AD295,0)+IF(AM295&lt;W295,AI295+AJ295+AK295-AL295,0)+IF(AU295&lt;W295,AQ295+AR295+AS295-AT295,0)+IF(BC295&lt;W295,AY295+AZ295+BA295-BB295,0)+IF(BK295&lt;W295,BG295+BH295+BI295-BJ295,0)+IF(BS295&lt;W295,BO295+BP295+BQ295-BR295,0)+IF(CA295&lt;W295,BW295+BX295+BY295-BZ295,0)+IF(CI295&lt;W295,CE295+CF295+CG295-CH295,0))))))</f>
        <v>0</v>
      </c>
      <c r="Y295" s="3">
        <f>IF(Inputs!$B$27&lt;&gt;"Ready","PENDING INPUTS",MIN((S295+T295+U295),IF(D295&gt;C295,IF(D295=0,0,V295*C295/D295),V295+X295)))</f>
        <v>0</v>
      </c>
      <c r="Z295" s="3">
        <f>IF(Inputs!$B$27&lt;&gt;"Ready","PENDING INPUTS",MAX(0,(S295+T295+U295)-Y295))</f>
        <v>0</v>
      </c>
      <c r="AA295" s="3">
        <f>IF(Inputs!$B$27&lt;&gt;"Ready","PENDING INPUTS",AH294)</f>
        <v>0</v>
      </c>
      <c r="AB295" s="3">
        <f>IF(Inputs!$B$27&lt;&gt;"Ready","PENDING INPUTS",IF(A295&lt;=Inputs!$B$6,ROUND(AA295*Inputs!C16/12,2),0))</f>
        <v>0</v>
      </c>
      <c r="AC295" s="3">
        <f>IF(Inputs!$B$27&lt;&gt;"Ready","PENDING INPUTS",IF(AND(A295&lt;=Inputs!$B$6,AA295&gt;0),Inputs!G16,0))</f>
        <v>0</v>
      </c>
      <c r="AD295" s="3">
        <f>IF(Inputs!$B$27&lt;&gt;"Ready","PENDING INPUTS",IF(A295&gt;Inputs!$B$6,0,MIN((AA295+AB295+AC295),IF(Inputs!H16=1,Inputs!D16,MAX(Inputs!F16,ROUND(AA295*Inputs!E16+AB295+AC295,2))))))</f>
        <v>0</v>
      </c>
      <c r="AE295">
        <f>IF(Inputs!$B$27&lt;&gt;"Ready","PENDING INPUTS",IF(AA295&lt;=0,99,1+IF(AND(K295&gt;0,OR(K295&lt;AA295,AND(K295=AA295,0&lt;2))),1,0)+IF(AND(S295&gt;0,OR(S295&lt;AA295,AND(S295=AA295,1&lt;2))),1,0)+IF(AND(AI295&gt;0,OR(AI295&lt;AA295,AND(AI295=AA295,3&lt;2))),1,0)+IF(AND(AQ295&gt;0,OR(AQ295&lt;AA295,AND(AQ295=AA295,4&lt;2))),1,0)+IF(AND(AY295&gt;0,OR(AY295&lt;AA295,AND(AY295=AA295,5&lt;2))),1,0)+IF(AND(BG295&gt;0,OR(BG295&lt;AA295,AND(BG295=AA295,6&lt;2))),1,0)+IF(AND(BO295&gt;0,OR(BO295&lt;AA295,AND(BO295=AA295,7&lt;2))),1,0)+IF(AND(BW295&gt;0,OR(BW295&lt;AA295,AND(BW295=AA295,8&lt;2))),1,0)+IF(AND(CE295&gt;0,OR(CE295&lt;AA295,AND(CE295=AA295,9&lt;2))),1,0)))</f>
        <v>99</v>
      </c>
      <c r="AF295" s="3">
        <f>IF(Inputs!$B$27&lt;&gt;"Ready","PENDING INPUTS",IF(A295&gt;Inputs!$B$6,0,MIN(MAX(0,(AA295+AB295+AC295)-AD295),MAX(0,C295-D295-(IF(O295&lt;AE295,K295+L295+M295-N295,0)+IF(W295&lt;AE295,S295+T295+U295-V295,0)+IF(AE295&lt;AE295,AA295+AB295+AC295-AD295,0)+IF(AM295&lt;AE295,AI295+AJ295+AK295-AL295,0)+IF(AU295&lt;AE295,AQ295+AR295+AS295-AT295,0)+IF(BC295&lt;AE295,AY295+AZ295+BA295-BB295,0)+IF(BK295&lt;AE295,BG295+BH295+BI295-BJ295,0)+IF(BS295&lt;AE295,BO295+BP295+BQ295-BR295,0)+IF(CA295&lt;AE295,BW295+BX295+BY295-BZ295,0)+IF(CI295&lt;AE295,CE295+CF295+CG295-CH295,0))))))</f>
        <v>0</v>
      </c>
      <c r="AG295" s="3">
        <f>IF(Inputs!$B$27&lt;&gt;"Ready","PENDING INPUTS",MIN((AA295+AB295+AC295),IF(D295&gt;C295,IF(D295=0,0,AD295*C295/D295),AD295+AF295)))</f>
        <v>0</v>
      </c>
      <c r="AH295" s="3">
        <f>IF(Inputs!$B$27&lt;&gt;"Ready","PENDING INPUTS",MAX(0,(AA295+AB295+AC295)-AG295))</f>
        <v>0</v>
      </c>
      <c r="AI295" s="3">
        <f>IF(Inputs!$B$27&lt;&gt;"Ready","PENDING INPUTS",AP294)</f>
        <v>0</v>
      </c>
      <c r="AJ295" s="3">
        <f>IF(Inputs!$B$27&lt;&gt;"Ready","PENDING INPUTS",IF(A295&lt;=Inputs!$B$6,ROUND(AI295*Inputs!C17/12,2),0))</f>
        <v>0</v>
      </c>
      <c r="AK295" s="3">
        <f>IF(Inputs!$B$27&lt;&gt;"Ready","PENDING INPUTS",IF(AND(A295&lt;=Inputs!$B$6,AI295&gt;0),Inputs!G17,0))</f>
        <v>0</v>
      </c>
      <c r="AL295" s="3">
        <f>IF(Inputs!$B$27&lt;&gt;"Ready","PENDING INPUTS",IF(A295&gt;Inputs!$B$6,0,MIN((AI295+AJ295+AK295),IF(Inputs!H17=1,Inputs!D17,MAX(Inputs!F17,ROUND(AI295*Inputs!E17+AJ295+AK295,2))))))</f>
        <v>0</v>
      </c>
      <c r="AM295">
        <f>IF(Inputs!$B$27&lt;&gt;"Ready","PENDING INPUTS",IF(AI295&lt;=0,99,1+IF(AND(K295&gt;0,OR(K295&lt;AI295,AND(K295=AI295,0&lt;3))),1,0)+IF(AND(S295&gt;0,OR(S295&lt;AI295,AND(S295=AI295,1&lt;3))),1,0)+IF(AND(AA295&gt;0,OR(AA295&lt;AI295,AND(AA295=AI295,2&lt;3))),1,0)+IF(AND(AQ295&gt;0,OR(AQ295&lt;AI295,AND(AQ295=AI295,4&lt;3))),1,0)+IF(AND(AY295&gt;0,OR(AY295&lt;AI295,AND(AY295=AI295,5&lt;3))),1,0)+IF(AND(BG295&gt;0,OR(BG295&lt;AI295,AND(BG295=AI295,6&lt;3))),1,0)+IF(AND(BO295&gt;0,OR(BO295&lt;AI295,AND(BO295=AI295,7&lt;3))),1,0)+IF(AND(BW295&gt;0,OR(BW295&lt;AI295,AND(BW295=AI295,8&lt;3))),1,0)+IF(AND(CE295&gt;0,OR(CE295&lt;AI295,AND(CE295=AI295,9&lt;3))),1,0)))</f>
        <v>99</v>
      </c>
      <c r="AN295" s="3">
        <f>IF(Inputs!$B$27&lt;&gt;"Ready","PENDING INPUTS",IF(A295&gt;Inputs!$B$6,0,MIN(MAX(0,(AI295+AJ295+AK295)-AL295),MAX(0,C295-D295-(IF(O295&lt;AM295,K295+L295+M295-N295,0)+IF(W295&lt;AM295,S295+T295+U295-V295,0)+IF(AE295&lt;AM295,AA295+AB295+AC295-AD295,0)+IF(AM295&lt;AM295,AI295+AJ295+AK295-AL295,0)+IF(AU295&lt;AM295,AQ295+AR295+AS295-AT295,0)+IF(BC295&lt;AM295,AY295+AZ295+BA295-BB295,0)+IF(BK295&lt;AM295,BG295+BH295+BI295-BJ295,0)+IF(BS295&lt;AM295,BO295+BP295+BQ295-BR295,0)+IF(CA295&lt;AM295,BW295+BX295+BY295-BZ295,0)+IF(CI295&lt;AM295,CE295+CF295+CG295-CH295,0))))))</f>
        <v>0</v>
      </c>
      <c r="AO295" s="3">
        <f>IF(Inputs!$B$27&lt;&gt;"Ready","PENDING INPUTS",MIN((AI295+AJ295+AK295),IF(D295&gt;C295,IF(D295=0,0,AL295*C295/D295),AL295+AN295)))</f>
        <v>0</v>
      </c>
      <c r="AP295" s="3">
        <f>IF(Inputs!$B$27&lt;&gt;"Ready","PENDING INPUTS",MAX(0,(AI295+AJ295+AK295)-AO295))</f>
        <v>0</v>
      </c>
      <c r="AQ295" s="3">
        <f>IF(Inputs!$B$27&lt;&gt;"Ready","PENDING INPUTS",AX294)</f>
        <v>0</v>
      </c>
      <c r="AR295" s="3">
        <f>IF(Inputs!$B$27&lt;&gt;"Ready","PENDING INPUTS",IF(A295&lt;=Inputs!$B$6,ROUND(AQ295*Inputs!C18/12,2),0))</f>
        <v>0</v>
      </c>
      <c r="AS295" s="3">
        <f>IF(Inputs!$B$27&lt;&gt;"Ready","PENDING INPUTS",IF(AND(A295&lt;=Inputs!$B$6,AQ295&gt;0),Inputs!G18,0))</f>
        <v>0</v>
      </c>
      <c r="AT295" s="3">
        <f>IF(Inputs!$B$27&lt;&gt;"Ready","PENDING INPUTS",IF(A295&gt;Inputs!$B$6,0,MIN((AQ295+AR295+AS295),IF(Inputs!H18=1,Inputs!D18,MAX(Inputs!F18,ROUND(AQ295*Inputs!E18+AR295+AS295,2))))))</f>
        <v>0</v>
      </c>
      <c r="AU295">
        <f>IF(Inputs!$B$27&lt;&gt;"Ready","PENDING INPUTS",IF(AQ295&lt;=0,99,1+IF(AND(K295&gt;0,OR(K295&lt;AQ295,AND(K295=AQ295,0&lt;4))),1,0)+IF(AND(S295&gt;0,OR(S295&lt;AQ295,AND(S295=AQ295,1&lt;4))),1,0)+IF(AND(AA295&gt;0,OR(AA295&lt;AQ295,AND(AA295=AQ295,2&lt;4))),1,0)+IF(AND(AI295&gt;0,OR(AI295&lt;AQ295,AND(AI295=AQ295,3&lt;4))),1,0)+IF(AND(AY295&gt;0,OR(AY295&lt;AQ295,AND(AY295=AQ295,5&lt;4))),1,0)+IF(AND(BG295&gt;0,OR(BG295&lt;AQ295,AND(BG295=AQ295,6&lt;4))),1,0)+IF(AND(BO295&gt;0,OR(BO295&lt;AQ295,AND(BO295=AQ295,7&lt;4))),1,0)+IF(AND(BW295&gt;0,OR(BW295&lt;AQ295,AND(BW295=AQ295,8&lt;4))),1,0)+IF(AND(CE295&gt;0,OR(CE295&lt;AQ295,AND(CE295=AQ295,9&lt;4))),1,0)))</f>
        <v>99</v>
      </c>
      <c r="AV295" s="3">
        <f>IF(Inputs!$B$27&lt;&gt;"Ready","PENDING INPUTS",IF(A295&gt;Inputs!$B$6,0,MIN(MAX(0,(AQ295+AR295+AS295)-AT295),MAX(0,C295-D295-(IF(O295&lt;AU295,K295+L295+M295-N295,0)+IF(W295&lt;AU295,S295+T295+U295-V295,0)+IF(AE295&lt;AU295,AA295+AB295+AC295-AD295,0)+IF(AM295&lt;AU295,AI295+AJ295+AK295-AL295,0)+IF(AU295&lt;AU295,AQ295+AR295+AS295-AT295,0)+IF(BC295&lt;AU295,AY295+AZ295+BA295-BB295,0)+IF(BK295&lt;AU295,BG295+BH295+BI295-BJ295,0)+IF(BS295&lt;AU295,BO295+BP295+BQ295-BR295,0)+IF(CA295&lt;AU295,BW295+BX295+BY295-BZ295,0)+IF(CI295&lt;AU295,CE295+CF295+CG295-CH295,0))))))</f>
        <v>0</v>
      </c>
      <c r="AW295" s="3">
        <f>IF(Inputs!$B$27&lt;&gt;"Ready","PENDING INPUTS",MIN((AQ295+AR295+AS295),IF(D295&gt;C295,IF(D295=0,0,AT295*C295/D295),AT295+AV295)))</f>
        <v>0</v>
      </c>
      <c r="AX295" s="3">
        <f>IF(Inputs!$B$27&lt;&gt;"Ready","PENDING INPUTS",MAX(0,(AQ295+AR295+AS295)-AW295))</f>
        <v>0</v>
      </c>
      <c r="AY295" s="3">
        <f>IF(Inputs!$B$27&lt;&gt;"Ready","PENDING INPUTS",BF294)</f>
        <v>0</v>
      </c>
      <c r="AZ295" s="3">
        <f>IF(Inputs!$B$27&lt;&gt;"Ready","PENDING INPUTS",IF(A295&lt;=Inputs!$B$6,ROUND(AY295*Inputs!C19/12,2),0))</f>
        <v>0</v>
      </c>
      <c r="BA295" s="3">
        <f>IF(Inputs!$B$27&lt;&gt;"Ready","PENDING INPUTS",IF(AND(A295&lt;=Inputs!$B$6,AY295&gt;0),Inputs!G19,0))</f>
        <v>0</v>
      </c>
      <c r="BB295" s="3">
        <f>IF(Inputs!$B$27&lt;&gt;"Ready","PENDING INPUTS",IF(A295&gt;Inputs!$B$6,0,MIN((AY295+AZ295+BA295),IF(Inputs!H19=1,Inputs!D19,MAX(Inputs!F19,ROUND(AY295*Inputs!E19+AZ295+BA295,2))))))</f>
        <v>0</v>
      </c>
      <c r="BC295">
        <f>IF(Inputs!$B$27&lt;&gt;"Ready","PENDING INPUTS",IF(AY295&lt;=0,99,1+IF(AND(K295&gt;0,OR(K295&lt;AY295,AND(K295=AY295,0&lt;5))),1,0)+IF(AND(S295&gt;0,OR(S295&lt;AY295,AND(S295=AY295,1&lt;5))),1,0)+IF(AND(AA295&gt;0,OR(AA295&lt;AY295,AND(AA295=AY295,2&lt;5))),1,0)+IF(AND(AI295&gt;0,OR(AI295&lt;AY295,AND(AI295=AY295,3&lt;5))),1,0)+IF(AND(AQ295&gt;0,OR(AQ295&lt;AY295,AND(AQ295=AY295,4&lt;5))),1,0)+IF(AND(BG295&gt;0,OR(BG295&lt;AY295,AND(BG295=AY295,6&lt;5))),1,0)+IF(AND(BO295&gt;0,OR(BO295&lt;AY295,AND(BO295=AY295,7&lt;5))),1,0)+IF(AND(BW295&gt;0,OR(BW295&lt;AY295,AND(BW295=AY295,8&lt;5))),1,0)+IF(AND(CE295&gt;0,OR(CE295&lt;AY295,AND(CE295=AY295,9&lt;5))),1,0)))</f>
        <v>99</v>
      </c>
      <c r="BD295" s="3">
        <f>IF(Inputs!$B$27&lt;&gt;"Ready","PENDING INPUTS",IF(A295&gt;Inputs!$B$6,0,MIN(MAX(0,(AY295+AZ295+BA295)-BB295),MAX(0,C295-D295-(IF(O295&lt;BC295,K295+L295+M295-N295,0)+IF(W295&lt;BC295,S295+T295+U295-V295,0)+IF(AE295&lt;BC295,AA295+AB295+AC295-AD295,0)+IF(AM295&lt;BC295,AI295+AJ295+AK295-AL295,0)+IF(AU295&lt;BC295,AQ295+AR295+AS295-AT295,0)+IF(BC295&lt;BC295,AY295+AZ295+BA295-BB295,0)+IF(BK295&lt;BC295,BG295+BH295+BI295-BJ295,0)+IF(BS295&lt;BC295,BO295+BP295+BQ295-BR295,0)+IF(CA295&lt;BC295,BW295+BX295+BY295-BZ295,0)+IF(CI295&lt;BC295,CE295+CF295+CG295-CH295,0))))))</f>
        <v>0</v>
      </c>
      <c r="BE295" s="3">
        <f>IF(Inputs!$B$27&lt;&gt;"Ready","PENDING INPUTS",MIN((AY295+AZ295+BA295),IF(D295&gt;C295,IF(D295=0,0,BB295*C295/D295),BB295+BD295)))</f>
        <v>0</v>
      </c>
      <c r="BF295" s="3">
        <f>IF(Inputs!$B$27&lt;&gt;"Ready","PENDING INPUTS",MAX(0,(AY295+AZ295+BA295)-BE295))</f>
        <v>0</v>
      </c>
      <c r="BG295" s="3">
        <f>IF(Inputs!$B$27&lt;&gt;"Ready","PENDING INPUTS",BN294)</f>
        <v>0</v>
      </c>
      <c r="BH295" s="3">
        <f>IF(Inputs!$B$27&lt;&gt;"Ready","PENDING INPUTS",IF(A295&lt;=Inputs!$B$6,ROUND(BG295*Inputs!C20/12,2),0))</f>
        <v>0</v>
      </c>
      <c r="BI295" s="3">
        <f>IF(Inputs!$B$27&lt;&gt;"Ready","PENDING INPUTS",IF(AND(A295&lt;=Inputs!$B$6,BG295&gt;0),Inputs!G20,0))</f>
        <v>0</v>
      </c>
      <c r="BJ295" s="3">
        <f>IF(Inputs!$B$27&lt;&gt;"Ready","PENDING INPUTS",IF(A295&gt;Inputs!$B$6,0,MIN((BG295+BH295+BI295),IF(Inputs!H20=1,Inputs!D20,MAX(Inputs!F20,ROUND(BG295*Inputs!E20+BH295+BI295,2))))))</f>
        <v>0</v>
      </c>
      <c r="BK295">
        <f>IF(Inputs!$B$27&lt;&gt;"Ready","PENDING INPUTS",IF(BG295&lt;=0,99,1+IF(AND(K295&gt;0,OR(K295&lt;BG295,AND(K295=BG295,0&lt;6))),1,0)+IF(AND(S295&gt;0,OR(S295&lt;BG295,AND(S295=BG295,1&lt;6))),1,0)+IF(AND(AA295&gt;0,OR(AA295&lt;BG295,AND(AA295=BG295,2&lt;6))),1,0)+IF(AND(AI295&gt;0,OR(AI295&lt;BG295,AND(AI295=BG295,3&lt;6))),1,0)+IF(AND(AQ295&gt;0,OR(AQ295&lt;BG295,AND(AQ295=BG295,4&lt;6))),1,0)+IF(AND(AY295&gt;0,OR(AY295&lt;BG295,AND(AY295=BG295,5&lt;6))),1,0)+IF(AND(BO295&gt;0,OR(BO295&lt;BG295,AND(BO295=BG295,7&lt;6))),1,0)+IF(AND(BW295&gt;0,OR(BW295&lt;BG295,AND(BW295=BG295,8&lt;6))),1,0)+IF(AND(CE295&gt;0,OR(CE295&lt;BG295,AND(CE295=BG295,9&lt;6))),1,0)))</f>
        <v>99</v>
      </c>
      <c r="BL295" s="3">
        <f>IF(Inputs!$B$27&lt;&gt;"Ready","PENDING INPUTS",IF(A295&gt;Inputs!$B$6,0,MIN(MAX(0,(BG295+BH295+BI295)-BJ295),MAX(0,C295-D295-(IF(O295&lt;BK295,K295+L295+M295-N295,0)+IF(W295&lt;BK295,S295+T295+U295-V295,0)+IF(AE295&lt;BK295,AA295+AB295+AC295-AD295,0)+IF(AM295&lt;BK295,AI295+AJ295+AK295-AL295,0)+IF(AU295&lt;BK295,AQ295+AR295+AS295-AT295,0)+IF(BC295&lt;BK295,AY295+AZ295+BA295-BB295,0)+IF(BK295&lt;BK295,BG295+BH295+BI295-BJ295,0)+IF(BS295&lt;BK295,BO295+BP295+BQ295-BR295,0)+IF(CA295&lt;BK295,BW295+BX295+BY295-BZ295,0)+IF(CI295&lt;BK295,CE295+CF295+CG295-CH295,0))))))</f>
        <v>0</v>
      </c>
      <c r="BM295" s="3">
        <f>IF(Inputs!$B$27&lt;&gt;"Ready","PENDING INPUTS",MIN((BG295+BH295+BI295),IF(D295&gt;C295,IF(D295=0,0,BJ295*C295/D295),BJ295+BL295)))</f>
        <v>0</v>
      </c>
      <c r="BN295" s="3">
        <f>IF(Inputs!$B$27&lt;&gt;"Ready","PENDING INPUTS",MAX(0,(BG295+BH295+BI295)-BM295))</f>
        <v>0</v>
      </c>
      <c r="BO295" s="3">
        <f>IF(Inputs!$B$27&lt;&gt;"Ready","PENDING INPUTS",BV294)</f>
        <v>0</v>
      </c>
      <c r="BP295" s="3">
        <f>IF(Inputs!$B$27&lt;&gt;"Ready","PENDING INPUTS",IF(A295&lt;=Inputs!$B$6,ROUND(BO295*Inputs!C21/12,2),0))</f>
        <v>0</v>
      </c>
      <c r="BQ295" s="3">
        <f>IF(Inputs!$B$27&lt;&gt;"Ready","PENDING INPUTS",IF(AND(A295&lt;=Inputs!$B$6,BO295&gt;0),Inputs!G21,0))</f>
        <v>0</v>
      </c>
      <c r="BR295" s="3">
        <f>IF(Inputs!$B$27&lt;&gt;"Ready","PENDING INPUTS",IF(A295&gt;Inputs!$B$6,0,MIN((BO295+BP295+BQ295),IF(Inputs!H21=1,Inputs!D21,MAX(Inputs!F21,ROUND(BO295*Inputs!E21+BP295+BQ295,2))))))</f>
        <v>0</v>
      </c>
      <c r="BS295">
        <f>IF(Inputs!$B$27&lt;&gt;"Ready","PENDING INPUTS",IF(BO295&lt;=0,99,1+IF(AND(K295&gt;0,OR(K295&lt;BO295,AND(K295=BO295,0&lt;7))),1,0)+IF(AND(S295&gt;0,OR(S295&lt;BO295,AND(S295=BO295,1&lt;7))),1,0)+IF(AND(AA295&gt;0,OR(AA295&lt;BO295,AND(AA295=BO295,2&lt;7))),1,0)+IF(AND(AI295&gt;0,OR(AI295&lt;BO295,AND(AI295=BO295,3&lt;7))),1,0)+IF(AND(AQ295&gt;0,OR(AQ295&lt;BO295,AND(AQ295=BO295,4&lt;7))),1,0)+IF(AND(AY295&gt;0,OR(AY295&lt;BO295,AND(AY295=BO295,5&lt;7))),1,0)+IF(AND(BG295&gt;0,OR(BG295&lt;BO295,AND(BG295=BO295,6&lt;7))),1,0)+IF(AND(BW295&gt;0,OR(BW295&lt;BO295,AND(BW295=BO295,8&lt;7))),1,0)+IF(AND(CE295&gt;0,OR(CE295&lt;BO295,AND(CE295=BO295,9&lt;7))),1,0)))</f>
        <v>99</v>
      </c>
      <c r="BT295" s="3">
        <f>IF(Inputs!$B$27&lt;&gt;"Ready","PENDING INPUTS",IF(A295&gt;Inputs!$B$6,0,MIN(MAX(0,(BO295+BP295+BQ295)-BR295),MAX(0,C295-D295-(IF(O295&lt;BS295,K295+L295+M295-N295,0)+IF(W295&lt;BS295,S295+T295+U295-V295,0)+IF(AE295&lt;BS295,AA295+AB295+AC295-AD295,0)+IF(AM295&lt;BS295,AI295+AJ295+AK295-AL295,0)+IF(AU295&lt;BS295,AQ295+AR295+AS295-AT295,0)+IF(BC295&lt;BS295,AY295+AZ295+BA295-BB295,0)+IF(BK295&lt;BS295,BG295+BH295+BI295-BJ295,0)+IF(BS295&lt;BS295,BO295+BP295+BQ295-BR295,0)+IF(CA295&lt;BS295,BW295+BX295+BY295-BZ295,0)+IF(CI295&lt;BS295,CE295+CF295+CG295-CH295,0))))))</f>
        <v>0</v>
      </c>
      <c r="BU295" s="3">
        <f>IF(Inputs!$B$27&lt;&gt;"Ready","PENDING INPUTS",MIN((BO295+BP295+BQ295),IF(D295&gt;C295,IF(D295=0,0,BR295*C295/D295),BR295+BT295)))</f>
        <v>0</v>
      </c>
      <c r="BV295" s="3">
        <f>IF(Inputs!$B$27&lt;&gt;"Ready","PENDING INPUTS",MAX(0,(BO295+BP295+BQ295)-BU295))</f>
        <v>0</v>
      </c>
      <c r="BW295" s="3">
        <f>IF(Inputs!$B$27&lt;&gt;"Ready","PENDING INPUTS",CD294)</f>
        <v>0</v>
      </c>
      <c r="BX295" s="3">
        <f>IF(Inputs!$B$27&lt;&gt;"Ready","PENDING INPUTS",IF(A295&lt;=Inputs!$B$6,ROUND(BW295*Inputs!C22/12,2),0))</f>
        <v>0</v>
      </c>
      <c r="BY295" s="3">
        <f>IF(Inputs!$B$27&lt;&gt;"Ready","PENDING INPUTS",IF(AND(A295&lt;=Inputs!$B$6,BW295&gt;0),Inputs!G22,0))</f>
        <v>0</v>
      </c>
      <c r="BZ295" s="3">
        <f>IF(Inputs!$B$27&lt;&gt;"Ready","PENDING INPUTS",IF(A295&gt;Inputs!$B$6,0,MIN((BW295+BX295+BY295),IF(Inputs!H22=1,Inputs!D22,MAX(Inputs!F22,ROUND(BW295*Inputs!E22+BX295+BY295,2))))))</f>
        <v>0</v>
      </c>
      <c r="CA295">
        <f>IF(Inputs!$B$27&lt;&gt;"Ready","PENDING INPUTS",IF(BW295&lt;=0,99,1+IF(AND(K295&gt;0,OR(K295&lt;BW295,AND(K295=BW295,0&lt;8))),1,0)+IF(AND(S295&gt;0,OR(S295&lt;BW295,AND(S295=BW295,1&lt;8))),1,0)+IF(AND(AA295&gt;0,OR(AA295&lt;BW295,AND(AA295=BW295,2&lt;8))),1,0)+IF(AND(AI295&gt;0,OR(AI295&lt;BW295,AND(AI295=BW295,3&lt;8))),1,0)+IF(AND(AQ295&gt;0,OR(AQ295&lt;BW295,AND(AQ295=BW295,4&lt;8))),1,0)+IF(AND(AY295&gt;0,OR(AY295&lt;BW295,AND(AY295=BW295,5&lt;8))),1,0)+IF(AND(BG295&gt;0,OR(BG295&lt;BW295,AND(BG295=BW295,6&lt;8))),1,0)+IF(AND(BO295&gt;0,OR(BO295&lt;BW295,AND(BO295=BW295,7&lt;8))),1,0)+IF(AND(CE295&gt;0,OR(CE295&lt;BW295,AND(CE295=BW295,9&lt;8))),1,0)))</f>
        <v>99</v>
      </c>
      <c r="CB295" s="3">
        <f>IF(Inputs!$B$27&lt;&gt;"Ready","PENDING INPUTS",IF(A295&gt;Inputs!$B$6,0,MIN(MAX(0,(BW295+BX295+BY295)-BZ295),MAX(0,C295-D295-(IF(O295&lt;CA295,K295+L295+M295-N295,0)+IF(W295&lt;CA295,S295+T295+U295-V295,0)+IF(AE295&lt;CA295,AA295+AB295+AC295-AD295,0)+IF(AM295&lt;CA295,AI295+AJ295+AK295-AL295,0)+IF(AU295&lt;CA295,AQ295+AR295+AS295-AT295,0)+IF(BC295&lt;CA295,AY295+AZ295+BA295-BB295,0)+IF(BK295&lt;CA295,BG295+BH295+BI295-BJ295,0)+IF(BS295&lt;CA295,BO295+BP295+BQ295-BR295,0)+IF(CA295&lt;CA295,BW295+BX295+BY295-BZ295,0)+IF(CI295&lt;CA295,CE295+CF295+CG295-CH295,0))))))</f>
        <v>0</v>
      </c>
      <c r="CC295" s="3">
        <f>IF(Inputs!$B$27&lt;&gt;"Ready","PENDING INPUTS",MIN((BW295+BX295+BY295),IF(D295&gt;C295,IF(D295=0,0,BZ295*C295/D295),BZ295+CB295)))</f>
        <v>0</v>
      </c>
      <c r="CD295" s="3">
        <f>IF(Inputs!$B$27&lt;&gt;"Ready","PENDING INPUTS",MAX(0,(BW295+BX295+BY295)-CC295))</f>
        <v>0</v>
      </c>
      <c r="CE295" s="3">
        <f>IF(Inputs!$B$27&lt;&gt;"Ready","PENDING INPUTS",CL294)</f>
        <v>0</v>
      </c>
      <c r="CF295" s="3">
        <f>IF(Inputs!$B$27&lt;&gt;"Ready","PENDING INPUTS",IF(A295&lt;=Inputs!$B$6,ROUND(CE295*Inputs!C23/12,2),0))</f>
        <v>0</v>
      </c>
      <c r="CG295" s="3">
        <f>IF(Inputs!$B$27&lt;&gt;"Ready","PENDING INPUTS",IF(AND(A295&lt;=Inputs!$B$6,CE295&gt;0),Inputs!G23,0))</f>
        <v>0</v>
      </c>
      <c r="CH295" s="3">
        <f>IF(Inputs!$B$27&lt;&gt;"Ready","PENDING INPUTS",IF(A295&gt;Inputs!$B$6,0,MIN((CE295+CF295+CG295),IF(Inputs!H23=1,Inputs!D23,MAX(Inputs!F23,ROUND(CE295*Inputs!E23+CF295+CG295,2))))))</f>
        <v>0</v>
      </c>
      <c r="CI295">
        <f>IF(Inputs!$B$27&lt;&gt;"Ready","PENDING INPUTS",IF(CE295&lt;=0,99,1+IF(AND(K295&gt;0,OR(K295&lt;CE295,AND(K295=CE295,0&lt;9))),1,0)+IF(AND(S295&gt;0,OR(S295&lt;CE295,AND(S295=CE295,1&lt;9))),1,0)+IF(AND(AA295&gt;0,OR(AA295&lt;CE295,AND(AA295=CE295,2&lt;9))),1,0)+IF(AND(AI295&gt;0,OR(AI295&lt;CE295,AND(AI295=CE295,3&lt;9))),1,0)+IF(AND(AQ295&gt;0,OR(AQ295&lt;CE295,AND(AQ295=CE295,4&lt;9))),1,0)+IF(AND(AY295&gt;0,OR(AY295&lt;CE295,AND(AY295=CE295,5&lt;9))),1,0)+IF(AND(BG295&gt;0,OR(BG295&lt;CE295,AND(BG295=CE295,6&lt;9))),1,0)+IF(AND(BO295&gt;0,OR(BO295&lt;CE295,AND(BO295=CE295,7&lt;9))),1,0)+IF(AND(BW295&gt;0,OR(BW295&lt;CE295,AND(BW295=CE295,8&lt;9))),1,0)))</f>
        <v>99</v>
      </c>
      <c r="CJ295" s="3">
        <f>IF(Inputs!$B$27&lt;&gt;"Ready","PENDING INPUTS",IF(A295&gt;Inputs!$B$6,0,MIN(MAX(0,(CE295+CF295+CG295)-CH295),MAX(0,C295-D295-(IF(O295&lt;CI295,K295+L295+M295-N295,0)+IF(W295&lt;CI295,S295+T295+U295-V295,0)+IF(AE295&lt;CI295,AA295+AB295+AC295-AD295,0)+IF(AM295&lt;CI295,AI295+AJ295+AK295-AL295,0)+IF(AU295&lt;CI295,AQ295+AR295+AS295-AT295,0)+IF(BC295&lt;CI295,AY295+AZ295+BA295-BB295,0)+IF(BK295&lt;CI295,BG295+BH295+BI295-BJ295,0)+IF(BS295&lt;CI295,BO295+BP295+BQ295-BR295,0)+IF(CA295&lt;CI295,BW295+BX295+BY295-BZ295,0)+IF(CI295&lt;CI295,CE295+CF295+CG295-CH295,0))))))</f>
        <v>0</v>
      </c>
      <c r="CK295" s="3">
        <f>IF(Inputs!$B$27&lt;&gt;"Ready","PENDING INPUTS",MIN((CE295+CF295+CG295),IF(D295&gt;C295,IF(D295=0,0,CH295*C295/D295),CH295+CJ295)))</f>
        <v>0</v>
      </c>
      <c r="CL295" s="3">
        <f>IF(Inputs!$B$27&lt;&gt;"Ready","PENDING INPUTS",MAX(0,(CE295+CF295+CG295)-CK295))</f>
        <v>0</v>
      </c>
    </row>
    <row r="296" spans="1:90" ht="27.95" customHeight="1" x14ac:dyDescent="0.25">
      <c r="A296">
        <v>292</v>
      </c>
      <c r="B296" s="13">
        <f>IF(Inputs!$B$27&lt;&gt;"Ready","PENDING INPUTS",EDATE(Inputs!$B$5,A296-1))</f>
        <v>55154</v>
      </c>
      <c r="C296" s="3">
        <f>IF(Inputs!$B$27&lt;&gt;"Ready","PENDING INPUTS",IF(A296&lt;=Inputs!$B$6,MAX(0,Inputs!$B$4+IF(A296=Inputs!$B$7,Inputs!$B$8,0)+IF(A296=Inputs!$B$9,Inputs!$B$10,0)),0))</f>
        <v>0</v>
      </c>
      <c r="D296" s="3">
        <f>IF(Inputs!$B$27&lt;&gt;"Ready","PENDING INPUTS",SUM(N296,V296,AD296,AL296,AT296,BB296,BJ296,BR296,BZ296,CH296))</f>
        <v>0</v>
      </c>
      <c r="E296" s="3">
        <f>IF(Inputs!$B$27&lt;&gt;"Ready","PENDING INPUTS",MAX(0,D296-C296))</f>
        <v>0</v>
      </c>
      <c r="F296" s="3">
        <f>IF(Inputs!$B$27&lt;&gt;"Ready","PENDING INPUTS",SUM(Q296,Y296,AG296,AO296,AW296,BE296,BM296,BU296,CC296,CK296))</f>
        <v>0</v>
      </c>
      <c r="G296" s="3">
        <f>IF(Inputs!$B$27&lt;&gt;"Ready","PENDING INPUTS",SUM(L296,T296,AB296,AJ296,AR296,AZ296,BH296,BP296,BX296,CF296))</f>
        <v>0</v>
      </c>
      <c r="H296" s="3">
        <f>IF(Inputs!$B$27&lt;&gt;"Ready","PENDING INPUTS",SUM(M296,U296,AC296,AK296,AS296,BA296,BI296,BQ296,BY296,CG296))</f>
        <v>0</v>
      </c>
      <c r="I296" s="3">
        <f>IF(Inputs!$B$27&lt;&gt;"Ready","PENDING INPUTS",SUM(R296,Z296,AH296,AP296,AX296,BF296,BN296,BV296,CD296,CL296))</f>
        <v>0</v>
      </c>
      <c r="J296" t="str">
        <f>IF(Inputs!$B$27&lt;&gt;"Ready","PENDING INPUTS",IF(A296&gt;Inputs!$B$6,"Beyond horizon",IF(E296&gt;0.005,"MINIMUM SHORTFALL",IF(I296&lt;0.005,"Paid off","In progress"))))</f>
        <v>Beyond horizon</v>
      </c>
      <c r="K296" s="3">
        <f>IF(Inputs!$B$27&lt;&gt;"Ready","PENDING INPUTS",R295)</f>
        <v>0</v>
      </c>
      <c r="L296" s="3">
        <f>IF(Inputs!$B$27&lt;&gt;"Ready","PENDING INPUTS",IF(A296&lt;=Inputs!$B$6,ROUND(K296*Inputs!C14/12,2),0))</f>
        <v>0</v>
      </c>
      <c r="M296" s="3">
        <f>IF(Inputs!$B$27&lt;&gt;"Ready","PENDING INPUTS",IF(AND(A296&lt;=Inputs!$B$6,K296&gt;0),Inputs!G14,0))</f>
        <v>0</v>
      </c>
      <c r="N296" s="3">
        <f>IF(Inputs!$B$27&lt;&gt;"Ready","PENDING INPUTS",IF(A296&gt;Inputs!$B$6,0,MIN((K296+L296+M296),IF(Inputs!H14=1,Inputs!D14,MAX(Inputs!F14,ROUND(K296*Inputs!E14+L296+M296,2))))))</f>
        <v>0</v>
      </c>
      <c r="O296">
        <f>IF(Inputs!$B$27&lt;&gt;"Ready","PENDING INPUTS",IF(K296&lt;=0,99,1+IF(AND(S296&gt;0,OR(S296&lt;K296,AND(S296=K296,1&lt;0))),1,0)+IF(AND(AA296&gt;0,OR(AA296&lt;K296,AND(AA296=K296,2&lt;0))),1,0)+IF(AND(AI296&gt;0,OR(AI296&lt;K296,AND(AI296=K296,3&lt;0))),1,0)+IF(AND(AQ296&gt;0,OR(AQ296&lt;K296,AND(AQ296=K296,4&lt;0))),1,0)+IF(AND(AY296&gt;0,OR(AY296&lt;K296,AND(AY296=K296,5&lt;0))),1,0)+IF(AND(BG296&gt;0,OR(BG296&lt;K296,AND(BG296=K296,6&lt;0))),1,0)+IF(AND(BO296&gt;0,OR(BO296&lt;K296,AND(BO296=K296,7&lt;0))),1,0)+IF(AND(BW296&gt;0,OR(BW296&lt;K296,AND(BW296=K296,8&lt;0))),1,0)+IF(AND(CE296&gt;0,OR(CE296&lt;K296,AND(CE296=K296,9&lt;0))),1,0)))</f>
        <v>99</v>
      </c>
      <c r="P296" s="3">
        <f>IF(Inputs!$B$27&lt;&gt;"Ready","PENDING INPUTS",IF(A296&gt;Inputs!$B$6,0,MIN(MAX(0,(K296+L296+M296)-N296),MAX(0,C296-D296-(IF(O296&lt;O296,K296+L296+M296-N296,0)+IF(W296&lt;O296,S296+T296+U296-V296,0)+IF(AE296&lt;O296,AA296+AB296+AC296-AD296,0)+IF(AM296&lt;O296,AI296+AJ296+AK296-AL296,0)+IF(AU296&lt;O296,AQ296+AR296+AS296-AT296,0)+IF(BC296&lt;O296,AY296+AZ296+BA296-BB296,0)+IF(BK296&lt;O296,BG296+BH296+BI296-BJ296,0)+IF(BS296&lt;O296,BO296+BP296+BQ296-BR296,0)+IF(CA296&lt;O296,BW296+BX296+BY296-BZ296,0)+IF(CI296&lt;O296,CE296+CF296+CG296-CH296,0))))))</f>
        <v>0</v>
      </c>
      <c r="Q296" s="3">
        <f>IF(Inputs!$B$27&lt;&gt;"Ready","PENDING INPUTS",MIN((K296+L296+M296),IF(D296&gt;C296,IF(D296=0,0,N296*C296/D296),N296+P296)))</f>
        <v>0</v>
      </c>
      <c r="R296" s="3">
        <f>IF(Inputs!$B$27&lt;&gt;"Ready","PENDING INPUTS",MAX(0,(K296+L296+M296)-Q296))</f>
        <v>0</v>
      </c>
      <c r="S296" s="3">
        <f>IF(Inputs!$B$27&lt;&gt;"Ready","PENDING INPUTS",Z295)</f>
        <v>0</v>
      </c>
      <c r="T296" s="3">
        <f>IF(Inputs!$B$27&lt;&gt;"Ready","PENDING INPUTS",IF(A296&lt;=Inputs!$B$6,ROUND(S296*Inputs!C15/12,2),0))</f>
        <v>0</v>
      </c>
      <c r="U296" s="3">
        <f>IF(Inputs!$B$27&lt;&gt;"Ready","PENDING INPUTS",IF(AND(A296&lt;=Inputs!$B$6,S296&gt;0),Inputs!G15,0))</f>
        <v>0</v>
      </c>
      <c r="V296" s="3">
        <f>IF(Inputs!$B$27&lt;&gt;"Ready","PENDING INPUTS",IF(A296&gt;Inputs!$B$6,0,MIN((S296+T296+U296),IF(Inputs!H15=1,Inputs!D15,MAX(Inputs!F15,ROUND(S296*Inputs!E15+T296+U296,2))))))</f>
        <v>0</v>
      </c>
      <c r="W296">
        <f>IF(Inputs!$B$27&lt;&gt;"Ready","PENDING INPUTS",IF(S296&lt;=0,99,1+IF(AND(K296&gt;0,OR(K296&lt;S296,AND(K296=S296,0&lt;1))),1,0)+IF(AND(AA296&gt;0,OR(AA296&lt;S296,AND(AA296=S296,2&lt;1))),1,0)+IF(AND(AI296&gt;0,OR(AI296&lt;S296,AND(AI296=S296,3&lt;1))),1,0)+IF(AND(AQ296&gt;0,OR(AQ296&lt;S296,AND(AQ296=S296,4&lt;1))),1,0)+IF(AND(AY296&gt;0,OR(AY296&lt;S296,AND(AY296=S296,5&lt;1))),1,0)+IF(AND(BG296&gt;0,OR(BG296&lt;S296,AND(BG296=S296,6&lt;1))),1,0)+IF(AND(BO296&gt;0,OR(BO296&lt;S296,AND(BO296=S296,7&lt;1))),1,0)+IF(AND(BW296&gt;0,OR(BW296&lt;S296,AND(BW296=S296,8&lt;1))),1,0)+IF(AND(CE296&gt;0,OR(CE296&lt;S296,AND(CE296=S296,9&lt;1))),1,0)))</f>
        <v>99</v>
      </c>
      <c r="X296" s="3">
        <f>IF(Inputs!$B$27&lt;&gt;"Ready","PENDING INPUTS",IF(A296&gt;Inputs!$B$6,0,MIN(MAX(0,(S296+T296+U296)-V296),MAX(0,C296-D296-(IF(O296&lt;W296,K296+L296+M296-N296,0)+IF(W296&lt;W296,S296+T296+U296-V296,0)+IF(AE296&lt;W296,AA296+AB296+AC296-AD296,0)+IF(AM296&lt;W296,AI296+AJ296+AK296-AL296,0)+IF(AU296&lt;W296,AQ296+AR296+AS296-AT296,0)+IF(BC296&lt;W296,AY296+AZ296+BA296-BB296,0)+IF(BK296&lt;W296,BG296+BH296+BI296-BJ296,0)+IF(BS296&lt;W296,BO296+BP296+BQ296-BR296,0)+IF(CA296&lt;W296,BW296+BX296+BY296-BZ296,0)+IF(CI296&lt;W296,CE296+CF296+CG296-CH296,0))))))</f>
        <v>0</v>
      </c>
      <c r="Y296" s="3">
        <f>IF(Inputs!$B$27&lt;&gt;"Ready","PENDING INPUTS",MIN((S296+T296+U296),IF(D296&gt;C296,IF(D296=0,0,V296*C296/D296),V296+X296)))</f>
        <v>0</v>
      </c>
      <c r="Z296" s="3">
        <f>IF(Inputs!$B$27&lt;&gt;"Ready","PENDING INPUTS",MAX(0,(S296+T296+U296)-Y296))</f>
        <v>0</v>
      </c>
      <c r="AA296" s="3">
        <f>IF(Inputs!$B$27&lt;&gt;"Ready","PENDING INPUTS",AH295)</f>
        <v>0</v>
      </c>
      <c r="AB296" s="3">
        <f>IF(Inputs!$B$27&lt;&gt;"Ready","PENDING INPUTS",IF(A296&lt;=Inputs!$B$6,ROUND(AA296*Inputs!C16/12,2),0))</f>
        <v>0</v>
      </c>
      <c r="AC296" s="3">
        <f>IF(Inputs!$B$27&lt;&gt;"Ready","PENDING INPUTS",IF(AND(A296&lt;=Inputs!$B$6,AA296&gt;0),Inputs!G16,0))</f>
        <v>0</v>
      </c>
      <c r="AD296" s="3">
        <f>IF(Inputs!$B$27&lt;&gt;"Ready","PENDING INPUTS",IF(A296&gt;Inputs!$B$6,0,MIN((AA296+AB296+AC296),IF(Inputs!H16=1,Inputs!D16,MAX(Inputs!F16,ROUND(AA296*Inputs!E16+AB296+AC296,2))))))</f>
        <v>0</v>
      </c>
      <c r="AE296">
        <f>IF(Inputs!$B$27&lt;&gt;"Ready","PENDING INPUTS",IF(AA296&lt;=0,99,1+IF(AND(K296&gt;0,OR(K296&lt;AA296,AND(K296=AA296,0&lt;2))),1,0)+IF(AND(S296&gt;0,OR(S296&lt;AA296,AND(S296=AA296,1&lt;2))),1,0)+IF(AND(AI296&gt;0,OR(AI296&lt;AA296,AND(AI296=AA296,3&lt;2))),1,0)+IF(AND(AQ296&gt;0,OR(AQ296&lt;AA296,AND(AQ296=AA296,4&lt;2))),1,0)+IF(AND(AY296&gt;0,OR(AY296&lt;AA296,AND(AY296=AA296,5&lt;2))),1,0)+IF(AND(BG296&gt;0,OR(BG296&lt;AA296,AND(BG296=AA296,6&lt;2))),1,0)+IF(AND(BO296&gt;0,OR(BO296&lt;AA296,AND(BO296=AA296,7&lt;2))),1,0)+IF(AND(BW296&gt;0,OR(BW296&lt;AA296,AND(BW296=AA296,8&lt;2))),1,0)+IF(AND(CE296&gt;0,OR(CE296&lt;AA296,AND(CE296=AA296,9&lt;2))),1,0)))</f>
        <v>99</v>
      </c>
      <c r="AF296" s="3">
        <f>IF(Inputs!$B$27&lt;&gt;"Ready","PENDING INPUTS",IF(A296&gt;Inputs!$B$6,0,MIN(MAX(0,(AA296+AB296+AC296)-AD296),MAX(0,C296-D296-(IF(O296&lt;AE296,K296+L296+M296-N296,0)+IF(W296&lt;AE296,S296+T296+U296-V296,0)+IF(AE296&lt;AE296,AA296+AB296+AC296-AD296,0)+IF(AM296&lt;AE296,AI296+AJ296+AK296-AL296,0)+IF(AU296&lt;AE296,AQ296+AR296+AS296-AT296,0)+IF(BC296&lt;AE296,AY296+AZ296+BA296-BB296,0)+IF(BK296&lt;AE296,BG296+BH296+BI296-BJ296,0)+IF(BS296&lt;AE296,BO296+BP296+BQ296-BR296,0)+IF(CA296&lt;AE296,BW296+BX296+BY296-BZ296,0)+IF(CI296&lt;AE296,CE296+CF296+CG296-CH296,0))))))</f>
        <v>0</v>
      </c>
      <c r="AG296" s="3">
        <f>IF(Inputs!$B$27&lt;&gt;"Ready","PENDING INPUTS",MIN((AA296+AB296+AC296),IF(D296&gt;C296,IF(D296=0,0,AD296*C296/D296),AD296+AF296)))</f>
        <v>0</v>
      </c>
      <c r="AH296" s="3">
        <f>IF(Inputs!$B$27&lt;&gt;"Ready","PENDING INPUTS",MAX(0,(AA296+AB296+AC296)-AG296))</f>
        <v>0</v>
      </c>
      <c r="AI296" s="3">
        <f>IF(Inputs!$B$27&lt;&gt;"Ready","PENDING INPUTS",AP295)</f>
        <v>0</v>
      </c>
      <c r="AJ296" s="3">
        <f>IF(Inputs!$B$27&lt;&gt;"Ready","PENDING INPUTS",IF(A296&lt;=Inputs!$B$6,ROUND(AI296*Inputs!C17/12,2),0))</f>
        <v>0</v>
      </c>
      <c r="AK296" s="3">
        <f>IF(Inputs!$B$27&lt;&gt;"Ready","PENDING INPUTS",IF(AND(A296&lt;=Inputs!$B$6,AI296&gt;0),Inputs!G17,0))</f>
        <v>0</v>
      </c>
      <c r="AL296" s="3">
        <f>IF(Inputs!$B$27&lt;&gt;"Ready","PENDING INPUTS",IF(A296&gt;Inputs!$B$6,0,MIN((AI296+AJ296+AK296),IF(Inputs!H17=1,Inputs!D17,MAX(Inputs!F17,ROUND(AI296*Inputs!E17+AJ296+AK296,2))))))</f>
        <v>0</v>
      </c>
      <c r="AM296">
        <f>IF(Inputs!$B$27&lt;&gt;"Ready","PENDING INPUTS",IF(AI296&lt;=0,99,1+IF(AND(K296&gt;0,OR(K296&lt;AI296,AND(K296=AI296,0&lt;3))),1,0)+IF(AND(S296&gt;0,OR(S296&lt;AI296,AND(S296=AI296,1&lt;3))),1,0)+IF(AND(AA296&gt;0,OR(AA296&lt;AI296,AND(AA296=AI296,2&lt;3))),1,0)+IF(AND(AQ296&gt;0,OR(AQ296&lt;AI296,AND(AQ296=AI296,4&lt;3))),1,0)+IF(AND(AY296&gt;0,OR(AY296&lt;AI296,AND(AY296=AI296,5&lt;3))),1,0)+IF(AND(BG296&gt;0,OR(BG296&lt;AI296,AND(BG296=AI296,6&lt;3))),1,0)+IF(AND(BO296&gt;0,OR(BO296&lt;AI296,AND(BO296=AI296,7&lt;3))),1,0)+IF(AND(BW296&gt;0,OR(BW296&lt;AI296,AND(BW296=AI296,8&lt;3))),1,0)+IF(AND(CE296&gt;0,OR(CE296&lt;AI296,AND(CE296=AI296,9&lt;3))),1,0)))</f>
        <v>99</v>
      </c>
      <c r="AN296" s="3">
        <f>IF(Inputs!$B$27&lt;&gt;"Ready","PENDING INPUTS",IF(A296&gt;Inputs!$B$6,0,MIN(MAX(0,(AI296+AJ296+AK296)-AL296),MAX(0,C296-D296-(IF(O296&lt;AM296,K296+L296+M296-N296,0)+IF(W296&lt;AM296,S296+T296+U296-V296,0)+IF(AE296&lt;AM296,AA296+AB296+AC296-AD296,0)+IF(AM296&lt;AM296,AI296+AJ296+AK296-AL296,0)+IF(AU296&lt;AM296,AQ296+AR296+AS296-AT296,0)+IF(BC296&lt;AM296,AY296+AZ296+BA296-BB296,0)+IF(BK296&lt;AM296,BG296+BH296+BI296-BJ296,0)+IF(BS296&lt;AM296,BO296+BP296+BQ296-BR296,0)+IF(CA296&lt;AM296,BW296+BX296+BY296-BZ296,0)+IF(CI296&lt;AM296,CE296+CF296+CG296-CH296,0))))))</f>
        <v>0</v>
      </c>
      <c r="AO296" s="3">
        <f>IF(Inputs!$B$27&lt;&gt;"Ready","PENDING INPUTS",MIN((AI296+AJ296+AK296),IF(D296&gt;C296,IF(D296=0,0,AL296*C296/D296),AL296+AN296)))</f>
        <v>0</v>
      </c>
      <c r="AP296" s="3">
        <f>IF(Inputs!$B$27&lt;&gt;"Ready","PENDING INPUTS",MAX(0,(AI296+AJ296+AK296)-AO296))</f>
        <v>0</v>
      </c>
      <c r="AQ296" s="3">
        <f>IF(Inputs!$B$27&lt;&gt;"Ready","PENDING INPUTS",AX295)</f>
        <v>0</v>
      </c>
      <c r="AR296" s="3">
        <f>IF(Inputs!$B$27&lt;&gt;"Ready","PENDING INPUTS",IF(A296&lt;=Inputs!$B$6,ROUND(AQ296*Inputs!C18/12,2),0))</f>
        <v>0</v>
      </c>
      <c r="AS296" s="3">
        <f>IF(Inputs!$B$27&lt;&gt;"Ready","PENDING INPUTS",IF(AND(A296&lt;=Inputs!$B$6,AQ296&gt;0),Inputs!G18,0))</f>
        <v>0</v>
      </c>
      <c r="AT296" s="3">
        <f>IF(Inputs!$B$27&lt;&gt;"Ready","PENDING INPUTS",IF(A296&gt;Inputs!$B$6,0,MIN((AQ296+AR296+AS296),IF(Inputs!H18=1,Inputs!D18,MAX(Inputs!F18,ROUND(AQ296*Inputs!E18+AR296+AS296,2))))))</f>
        <v>0</v>
      </c>
      <c r="AU296">
        <f>IF(Inputs!$B$27&lt;&gt;"Ready","PENDING INPUTS",IF(AQ296&lt;=0,99,1+IF(AND(K296&gt;0,OR(K296&lt;AQ296,AND(K296=AQ296,0&lt;4))),1,0)+IF(AND(S296&gt;0,OR(S296&lt;AQ296,AND(S296=AQ296,1&lt;4))),1,0)+IF(AND(AA296&gt;0,OR(AA296&lt;AQ296,AND(AA296=AQ296,2&lt;4))),1,0)+IF(AND(AI296&gt;0,OR(AI296&lt;AQ296,AND(AI296=AQ296,3&lt;4))),1,0)+IF(AND(AY296&gt;0,OR(AY296&lt;AQ296,AND(AY296=AQ296,5&lt;4))),1,0)+IF(AND(BG296&gt;0,OR(BG296&lt;AQ296,AND(BG296=AQ296,6&lt;4))),1,0)+IF(AND(BO296&gt;0,OR(BO296&lt;AQ296,AND(BO296=AQ296,7&lt;4))),1,0)+IF(AND(BW296&gt;0,OR(BW296&lt;AQ296,AND(BW296=AQ296,8&lt;4))),1,0)+IF(AND(CE296&gt;0,OR(CE296&lt;AQ296,AND(CE296=AQ296,9&lt;4))),1,0)))</f>
        <v>99</v>
      </c>
      <c r="AV296" s="3">
        <f>IF(Inputs!$B$27&lt;&gt;"Ready","PENDING INPUTS",IF(A296&gt;Inputs!$B$6,0,MIN(MAX(0,(AQ296+AR296+AS296)-AT296),MAX(0,C296-D296-(IF(O296&lt;AU296,K296+L296+M296-N296,0)+IF(W296&lt;AU296,S296+T296+U296-V296,0)+IF(AE296&lt;AU296,AA296+AB296+AC296-AD296,0)+IF(AM296&lt;AU296,AI296+AJ296+AK296-AL296,0)+IF(AU296&lt;AU296,AQ296+AR296+AS296-AT296,0)+IF(BC296&lt;AU296,AY296+AZ296+BA296-BB296,0)+IF(BK296&lt;AU296,BG296+BH296+BI296-BJ296,0)+IF(BS296&lt;AU296,BO296+BP296+BQ296-BR296,0)+IF(CA296&lt;AU296,BW296+BX296+BY296-BZ296,0)+IF(CI296&lt;AU296,CE296+CF296+CG296-CH296,0))))))</f>
        <v>0</v>
      </c>
      <c r="AW296" s="3">
        <f>IF(Inputs!$B$27&lt;&gt;"Ready","PENDING INPUTS",MIN((AQ296+AR296+AS296),IF(D296&gt;C296,IF(D296=0,0,AT296*C296/D296),AT296+AV296)))</f>
        <v>0</v>
      </c>
      <c r="AX296" s="3">
        <f>IF(Inputs!$B$27&lt;&gt;"Ready","PENDING INPUTS",MAX(0,(AQ296+AR296+AS296)-AW296))</f>
        <v>0</v>
      </c>
      <c r="AY296" s="3">
        <f>IF(Inputs!$B$27&lt;&gt;"Ready","PENDING INPUTS",BF295)</f>
        <v>0</v>
      </c>
      <c r="AZ296" s="3">
        <f>IF(Inputs!$B$27&lt;&gt;"Ready","PENDING INPUTS",IF(A296&lt;=Inputs!$B$6,ROUND(AY296*Inputs!C19/12,2),0))</f>
        <v>0</v>
      </c>
      <c r="BA296" s="3">
        <f>IF(Inputs!$B$27&lt;&gt;"Ready","PENDING INPUTS",IF(AND(A296&lt;=Inputs!$B$6,AY296&gt;0),Inputs!G19,0))</f>
        <v>0</v>
      </c>
      <c r="BB296" s="3">
        <f>IF(Inputs!$B$27&lt;&gt;"Ready","PENDING INPUTS",IF(A296&gt;Inputs!$B$6,0,MIN((AY296+AZ296+BA296),IF(Inputs!H19=1,Inputs!D19,MAX(Inputs!F19,ROUND(AY296*Inputs!E19+AZ296+BA296,2))))))</f>
        <v>0</v>
      </c>
      <c r="BC296">
        <f>IF(Inputs!$B$27&lt;&gt;"Ready","PENDING INPUTS",IF(AY296&lt;=0,99,1+IF(AND(K296&gt;0,OR(K296&lt;AY296,AND(K296=AY296,0&lt;5))),1,0)+IF(AND(S296&gt;0,OR(S296&lt;AY296,AND(S296=AY296,1&lt;5))),1,0)+IF(AND(AA296&gt;0,OR(AA296&lt;AY296,AND(AA296=AY296,2&lt;5))),1,0)+IF(AND(AI296&gt;0,OR(AI296&lt;AY296,AND(AI296=AY296,3&lt;5))),1,0)+IF(AND(AQ296&gt;0,OR(AQ296&lt;AY296,AND(AQ296=AY296,4&lt;5))),1,0)+IF(AND(BG296&gt;0,OR(BG296&lt;AY296,AND(BG296=AY296,6&lt;5))),1,0)+IF(AND(BO296&gt;0,OR(BO296&lt;AY296,AND(BO296=AY296,7&lt;5))),1,0)+IF(AND(BW296&gt;0,OR(BW296&lt;AY296,AND(BW296=AY296,8&lt;5))),1,0)+IF(AND(CE296&gt;0,OR(CE296&lt;AY296,AND(CE296=AY296,9&lt;5))),1,0)))</f>
        <v>99</v>
      </c>
      <c r="BD296" s="3">
        <f>IF(Inputs!$B$27&lt;&gt;"Ready","PENDING INPUTS",IF(A296&gt;Inputs!$B$6,0,MIN(MAX(0,(AY296+AZ296+BA296)-BB296),MAX(0,C296-D296-(IF(O296&lt;BC296,K296+L296+M296-N296,0)+IF(W296&lt;BC296,S296+T296+U296-V296,0)+IF(AE296&lt;BC296,AA296+AB296+AC296-AD296,0)+IF(AM296&lt;BC296,AI296+AJ296+AK296-AL296,0)+IF(AU296&lt;BC296,AQ296+AR296+AS296-AT296,0)+IF(BC296&lt;BC296,AY296+AZ296+BA296-BB296,0)+IF(BK296&lt;BC296,BG296+BH296+BI296-BJ296,0)+IF(BS296&lt;BC296,BO296+BP296+BQ296-BR296,0)+IF(CA296&lt;BC296,BW296+BX296+BY296-BZ296,0)+IF(CI296&lt;BC296,CE296+CF296+CG296-CH296,0))))))</f>
        <v>0</v>
      </c>
      <c r="BE296" s="3">
        <f>IF(Inputs!$B$27&lt;&gt;"Ready","PENDING INPUTS",MIN((AY296+AZ296+BA296),IF(D296&gt;C296,IF(D296=0,0,BB296*C296/D296),BB296+BD296)))</f>
        <v>0</v>
      </c>
      <c r="BF296" s="3">
        <f>IF(Inputs!$B$27&lt;&gt;"Ready","PENDING INPUTS",MAX(0,(AY296+AZ296+BA296)-BE296))</f>
        <v>0</v>
      </c>
      <c r="BG296" s="3">
        <f>IF(Inputs!$B$27&lt;&gt;"Ready","PENDING INPUTS",BN295)</f>
        <v>0</v>
      </c>
      <c r="BH296" s="3">
        <f>IF(Inputs!$B$27&lt;&gt;"Ready","PENDING INPUTS",IF(A296&lt;=Inputs!$B$6,ROUND(BG296*Inputs!C20/12,2),0))</f>
        <v>0</v>
      </c>
      <c r="BI296" s="3">
        <f>IF(Inputs!$B$27&lt;&gt;"Ready","PENDING INPUTS",IF(AND(A296&lt;=Inputs!$B$6,BG296&gt;0),Inputs!G20,0))</f>
        <v>0</v>
      </c>
      <c r="BJ296" s="3">
        <f>IF(Inputs!$B$27&lt;&gt;"Ready","PENDING INPUTS",IF(A296&gt;Inputs!$B$6,0,MIN((BG296+BH296+BI296),IF(Inputs!H20=1,Inputs!D20,MAX(Inputs!F20,ROUND(BG296*Inputs!E20+BH296+BI296,2))))))</f>
        <v>0</v>
      </c>
      <c r="BK296">
        <f>IF(Inputs!$B$27&lt;&gt;"Ready","PENDING INPUTS",IF(BG296&lt;=0,99,1+IF(AND(K296&gt;0,OR(K296&lt;BG296,AND(K296=BG296,0&lt;6))),1,0)+IF(AND(S296&gt;0,OR(S296&lt;BG296,AND(S296=BG296,1&lt;6))),1,0)+IF(AND(AA296&gt;0,OR(AA296&lt;BG296,AND(AA296=BG296,2&lt;6))),1,0)+IF(AND(AI296&gt;0,OR(AI296&lt;BG296,AND(AI296=BG296,3&lt;6))),1,0)+IF(AND(AQ296&gt;0,OR(AQ296&lt;BG296,AND(AQ296=BG296,4&lt;6))),1,0)+IF(AND(AY296&gt;0,OR(AY296&lt;BG296,AND(AY296=BG296,5&lt;6))),1,0)+IF(AND(BO296&gt;0,OR(BO296&lt;BG296,AND(BO296=BG296,7&lt;6))),1,0)+IF(AND(BW296&gt;0,OR(BW296&lt;BG296,AND(BW296=BG296,8&lt;6))),1,0)+IF(AND(CE296&gt;0,OR(CE296&lt;BG296,AND(CE296=BG296,9&lt;6))),1,0)))</f>
        <v>99</v>
      </c>
      <c r="BL296" s="3">
        <f>IF(Inputs!$B$27&lt;&gt;"Ready","PENDING INPUTS",IF(A296&gt;Inputs!$B$6,0,MIN(MAX(0,(BG296+BH296+BI296)-BJ296),MAX(0,C296-D296-(IF(O296&lt;BK296,K296+L296+M296-N296,0)+IF(W296&lt;BK296,S296+T296+U296-V296,0)+IF(AE296&lt;BK296,AA296+AB296+AC296-AD296,0)+IF(AM296&lt;BK296,AI296+AJ296+AK296-AL296,0)+IF(AU296&lt;BK296,AQ296+AR296+AS296-AT296,0)+IF(BC296&lt;BK296,AY296+AZ296+BA296-BB296,0)+IF(BK296&lt;BK296,BG296+BH296+BI296-BJ296,0)+IF(BS296&lt;BK296,BO296+BP296+BQ296-BR296,0)+IF(CA296&lt;BK296,BW296+BX296+BY296-BZ296,0)+IF(CI296&lt;BK296,CE296+CF296+CG296-CH296,0))))))</f>
        <v>0</v>
      </c>
      <c r="BM296" s="3">
        <f>IF(Inputs!$B$27&lt;&gt;"Ready","PENDING INPUTS",MIN((BG296+BH296+BI296),IF(D296&gt;C296,IF(D296=0,0,BJ296*C296/D296),BJ296+BL296)))</f>
        <v>0</v>
      </c>
      <c r="BN296" s="3">
        <f>IF(Inputs!$B$27&lt;&gt;"Ready","PENDING INPUTS",MAX(0,(BG296+BH296+BI296)-BM296))</f>
        <v>0</v>
      </c>
      <c r="BO296" s="3">
        <f>IF(Inputs!$B$27&lt;&gt;"Ready","PENDING INPUTS",BV295)</f>
        <v>0</v>
      </c>
      <c r="BP296" s="3">
        <f>IF(Inputs!$B$27&lt;&gt;"Ready","PENDING INPUTS",IF(A296&lt;=Inputs!$B$6,ROUND(BO296*Inputs!C21/12,2),0))</f>
        <v>0</v>
      </c>
      <c r="BQ296" s="3">
        <f>IF(Inputs!$B$27&lt;&gt;"Ready","PENDING INPUTS",IF(AND(A296&lt;=Inputs!$B$6,BO296&gt;0),Inputs!G21,0))</f>
        <v>0</v>
      </c>
      <c r="BR296" s="3">
        <f>IF(Inputs!$B$27&lt;&gt;"Ready","PENDING INPUTS",IF(A296&gt;Inputs!$B$6,0,MIN((BO296+BP296+BQ296),IF(Inputs!H21=1,Inputs!D21,MAX(Inputs!F21,ROUND(BO296*Inputs!E21+BP296+BQ296,2))))))</f>
        <v>0</v>
      </c>
      <c r="BS296">
        <f>IF(Inputs!$B$27&lt;&gt;"Ready","PENDING INPUTS",IF(BO296&lt;=0,99,1+IF(AND(K296&gt;0,OR(K296&lt;BO296,AND(K296=BO296,0&lt;7))),1,0)+IF(AND(S296&gt;0,OR(S296&lt;BO296,AND(S296=BO296,1&lt;7))),1,0)+IF(AND(AA296&gt;0,OR(AA296&lt;BO296,AND(AA296=BO296,2&lt;7))),1,0)+IF(AND(AI296&gt;0,OR(AI296&lt;BO296,AND(AI296=BO296,3&lt;7))),1,0)+IF(AND(AQ296&gt;0,OR(AQ296&lt;BO296,AND(AQ296=BO296,4&lt;7))),1,0)+IF(AND(AY296&gt;0,OR(AY296&lt;BO296,AND(AY296=BO296,5&lt;7))),1,0)+IF(AND(BG296&gt;0,OR(BG296&lt;BO296,AND(BG296=BO296,6&lt;7))),1,0)+IF(AND(BW296&gt;0,OR(BW296&lt;BO296,AND(BW296=BO296,8&lt;7))),1,0)+IF(AND(CE296&gt;0,OR(CE296&lt;BO296,AND(CE296=BO296,9&lt;7))),1,0)))</f>
        <v>99</v>
      </c>
      <c r="BT296" s="3">
        <f>IF(Inputs!$B$27&lt;&gt;"Ready","PENDING INPUTS",IF(A296&gt;Inputs!$B$6,0,MIN(MAX(0,(BO296+BP296+BQ296)-BR296),MAX(0,C296-D296-(IF(O296&lt;BS296,K296+L296+M296-N296,0)+IF(W296&lt;BS296,S296+T296+U296-V296,0)+IF(AE296&lt;BS296,AA296+AB296+AC296-AD296,0)+IF(AM296&lt;BS296,AI296+AJ296+AK296-AL296,0)+IF(AU296&lt;BS296,AQ296+AR296+AS296-AT296,0)+IF(BC296&lt;BS296,AY296+AZ296+BA296-BB296,0)+IF(BK296&lt;BS296,BG296+BH296+BI296-BJ296,0)+IF(BS296&lt;BS296,BO296+BP296+BQ296-BR296,0)+IF(CA296&lt;BS296,BW296+BX296+BY296-BZ296,0)+IF(CI296&lt;BS296,CE296+CF296+CG296-CH296,0))))))</f>
        <v>0</v>
      </c>
      <c r="BU296" s="3">
        <f>IF(Inputs!$B$27&lt;&gt;"Ready","PENDING INPUTS",MIN((BO296+BP296+BQ296),IF(D296&gt;C296,IF(D296=0,0,BR296*C296/D296),BR296+BT296)))</f>
        <v>0</v>
      </c>
      <c r="BV296" s="3">
        <f>IF(Inputs!$B$27&lt;&gt;"Ready","PENDING INPUTS",MAX(0,(BO296+BP296+BQ296)-BU296))</f>
        <v>0</v>
      </c>
      <c r="BW296" s="3">
        <f>IF(Inputs!$B$27&lt;&gt;"Ready","PENDING INPUTS",CD295)</f>
        <v>0</v>
      </c>
      <c r="BX296" s="3">
        <f>IF(Inputs!$B$27&lt;&gt;"Ready","PENDING INPUTS",IF(A296&lt;=Inputs!$B$6,ROUND(BW296*Inputs!C22/12,2),0))</f>
        <v>0</v>
      </c>
      <c r="BY296" s="3">
        <f>IF(Inputs!$B$27&lt;&gt;"Ready","PENDING INPUTS",IF(AND(A296&lt;=Inputs!$B$6,BW296&gt;0),Inputs!G22,0))</f>
        <v>0</v>
      </c>
      <c r="BZ296" s="3">
        <f>IF(Inputs!$B$27&lt;&gt;"Ready","PENDING INPUTS",IF(A296&gt;Inputs!$B$6,0,MIN((BW296+BX296+BY296),IF(Inputs!H22=1,Inputs!D22,MAX(Inputs!F22,ROUND(BW296*Inputs!E22+BX296+BY296,2))))))</f>
        <v>0</v>
      </c>
      <c r="CA296">
        <f>IF(Inputs!$B$27&lt;&gt;"Ready","PENDING INPUTS",IF(BW296&lt;=0,99,1+IF(AND(K296&gt;0,OR(K296&lt;BW296,AND(K296=BW296,0&lt;8))),1,0)+IF(AND(S296&gt;0,OR(S296&lt;BW296,AND(S296=BW296,1&lt;8))),1,0)+IF(AND(AA296&gt;0,OR(AA296&lt;BW296,AND(AA296=BW296,2&lt;8))),1,0)+IF(AND(AI296&gt;0,OR(AI296&lt;BW296,AND(AI296=BW296,3&lt;8))),1,0)+IF(AND(AQ296&gt;0,OR(AQ296&lt;BW296,AND(AQ296=BW296,4&lt;8))),1,0)+IF(AND(AY296&gt;0,OR(AY296&lt;BW296,AND(AY296=BW296,5&lt;8))),1,0)+IF(AND(BG296&gt;0,OR(BG296&lt;BW296,AND(BG296=BW296,6&lt;8))),1,0)+IF(AND(BO296&gt;0,OR(BO296&lt;BW296,AND(BO296=BW296,7&lt;8))),1,0)+IF(AND(CE296&gt;0,OR(CE296&lt;BW296,AND(CE296=BW296,9&lt;8))),1,0)))</f>
        <v>99</v>
      </c>
      <c r="CB296" s="3">
        <f>IF(Inputs!$B$27&lt;&gt;"Ready","PENDING INPUTS",IF(A296&gt;Inputs!$B$6,0,MIN(MAX(0,(BW296+BX296+BY296)-BZ296),MAX(0,C296-D296-(IF(O296&lt;CA296,K296+L296+M296-N296,0)+IF(W296&lt;CA296,S296+T296+U296-V296,0)+IF(AE296&lt;CA296,AA296+AB296+AC296-AD296,0)+IF(AM296&lt;CA296,AI296+AJ296+AK296-AL296,0)+IF(AU296&lt;CA296,AQ296+AR296+AS296-AT296,0)+IF(BC296&lt;CA296,AY296+AZ296+BA296-BB296,0)+IF(BK296&lt;CA296,BG296+BH296+BI296-BJ296,0)+IF(BS296&lt;CA296,BO296+BP296+BQ296-BR296,0)+IF(CA296&lt;CA296,BW296+BX296+BY296-BZ296,0)+IF(CI296&lt;CA296,CE296+CF296+CG296-CH296,0))))))</f>
        <v>0</v>
      </c>
      <c r="CC296" s="3">
        <f>IF(Inputs!$B$27&lt;&gt;"Ready","PENDING INPUTS",MIN((BW296+BX296+BY296),IF(D296&gt;C296,IF(D296=0,0,BZ296*C296/D296),BZ296+CB296)))</f>
        <v>0</v>
      </c>
      <c r="CD296" s="3">
        <f>IF(Inputs!$B$27&lt;&gt;"Ready","PENDING INPUTS",MAX(0,(BW296+BX296+BY296)-CC296))</f>
        <v>0</v>
      </c>
      <c r="CE296" s="3">
        <f>IF(Inputs!$B$27&lt;&gt;"Ready","PENDING INPUTS",CL295)</f>
        <v>0</v>
      </c>
      <c r="CF296" s="3">
        <f>IF(Inputs!$B$27&lt;&gt;"Ready","PENDING INPUTS",IF(A296&lt;=Inputs!$B$6,ROUND(CE296*Inputs!C23/12,2),0))</f>
        <v>0</v>
      </c>
      <c r="CG296" s="3">
        <f>IF(Inputs!$B$27&lt;&gt;"Ready","PENDING INPUTS",IF(AND(A296&lt;=Inputs!$B$6,CE296&gt;0),Inputs!G23,0))</f>
        <v>0</v>
      </c>
      <c r="CH296" s="3">
        <f>IF(Inputs!$B$27&lt;&gt;"Ready","PENDING INPUTS",IF(A296&gt;Inputs!$B$6,0,MIN((CE296+CF296+CG296),IF(Inputs!H23=1,Inputs!D23,MAX(Inputs!F23,ROUND(CE296*Inputs!E23+CF296+CG296,2))))))</f>
        <v>0</v>
      </c>
      <c r="CI296">
        <f>IF(Inputs!$B$27&lt;&gt;"Ready","PENDING INPUTS",IF(CE296&lt;=0,99,1+IF(AND(K296&gt;0,OR(K296&lt;CE296,AND(K296=CE296,0&lt;9))),1,0)+IF(AND(S296&gt;0,OR(S296&lt;CE296,AND(S296=CE296,1&lt;9))),1,0)+IF(AND(AA296&gt;0,OR(AA296&lt;CE296,AND(AA296=CE296,2&lt;9))),1,0)+IF(AND(AI296&gt;0,OR(AI296&lt;CE296,AND(AI296=CE296,3&lt;9))),1,0)+IF(AND(AQ296&gt;0,OR(AQ296&lt;CE296,AND(AQ296=CE296,4&lt;9))),1,0)+IF(AND(AY296&gt;0,OR(AY296&lt;CE296,AND(AY296=CE296,5&lt;9))),1,0)+IF(AND(BG296&gt;0,OR(BG296&lt;CE296,AND(BG296=CE296,6&lt;9))),1,0)+IF(AND(BO296&gt;0,OR(BO296&lt;CE296,AND(BO296=CE296,7&lt;9))),1,0)+IF(AND(BW296&gt;0,OR(BW296&lt;CE296,AND(BW296=CE296,8&lt;9))),1,0)))</f>
        <v>99</v>
      </c>
      <c r="CJ296" s="3">
        <f>IF(Inputs!$B$27&lt;&gt;"Ready","PENDING INPUTS",IF(A296&gt;Inputs!$B$6,0,MIN(MAX(0,(CE296+CF296+CG296)-CH296),MAX(0,C296-D296-(IF(O296&lt;CI296,K296+L296+M296-N296,0)+IF(W296&lt;CI296,S296+T296+U296-V296,0)+IF(AE296&lt;CI296,AA296+AB296+AC296-AD296,0)+IF(AM296&lt;CI296,AI296+AJ296+AK296-AL296,0)+IF(AU296&lt;CI296,AQ296+AR296+AS296-AT296,0)+IF(BC296&lt;CI296,AY296+AZ296+BA296-BB296,0)+IF(BK296&lt;CI296,BG296+BH296+BI296-BJ296,0)+IF(BS296&lt;CI296,BO296+BP296+BQ296-BR296,0)+IF(CA296&lt;CI296,BW296+BX296+BY296-BZ296,0)+IF(CI296&lt;CI296,CE296+CF296+CG296-CH296,0))))))</f>
        <v>0</v>
      </c>
      <c r="CK296" s="3">
        <f>IF(Inputs!$B$27&lt;&gt;"Ready","PENDING INPUTS",MIN((CE296+CF296+CG296),IF(D296&gt;C296,IF(D296=0,0,CH296*C296/D296),CH296+CJ296)))</f>
        <v>0</v>
      </c>
      <c r="CL296" s="3">
        <f>IF(Inputs!$B$27&lt;&gt;"Ready","PENDING INPUTS",MAX(0,(CE296+CF296+CG296)-CK296))</f>
        <v>0</v>
      </c>
    </row>
    <row r="297" spans="1:90" ht="27.95" customHeight="1" x14ac:dyDescent="0.25">
      <c r="A297">
        <v>293</v>
      </c>
      <c r="B297" s="13">
        <f>IF(Inputs!$B$27&lt;&gt;"Ready","PENDING INPUTS",EDATE(Inputs!$B$5,A297-1))</f>
        <v>55185</v>
      </c>
      <c r="C297" s="3">
        <f>IF(Inputs!$B$27&lt;&gt;"Ready","PENDING INPUTS",IF(A297&lt;=Inputs!$B$6,MAX(0,Inputs!$B$4+IF(A297=Inputs!$B$7,Inputs!$B$8,0)+IF(A297=Inputs!$B$9,Inputs!$B$10,0)),0))</f>
        <v>0</v>
      </c>
      <c r="D297" s="3">
        <f>IF(Inputs!$B$27&lt;&gt;"Ready","PENDING INPUTS",SUM(N297,V297,AD297,AL297,AT297,BB297,BJ297,BR297,BZ297,CH297))</f>
        <v>0</v>
      </c>
      <c r="E297" s="3">
        <f>IF(Inputs!$B$27&lt;&gt;"Ready","PENDING INPUTS",MAX(0,D297-C297))</f>
        <v>0</v>
      </c>
      <c r="F297" s="3">
        <f>IF(Inputs!$B$27&lt;&gt;"Ready","PENDING INPUTS",SUM(Q297,Y297,AG297,AO297,AW297,BE297,BM297,BU297,CC297,CK297))</f>
        <v>0</v>
      </c>
      <c r="G297" s="3">
        <f>IF(Inputs!$B$27&lt;&gt;"Ready","PENDING INPUTS",SUM(L297,T297,AB297,AJ297,AR297,AZ297,BH297,BP297,BX297,CF297))</f>
        <v>0</v>
      </c>
      <c r="H297" s="3">
        <f>IF(Inputs!$B$27&lt;&gt;"Ready","PENDING INPUTS",SUM(M297,U297,AC297,AK297,AS297,BA297,BI297,BQ297,BY297,CG297))</f>
        <v>0</v>
      </c>
      <c r="I297" s="3">
        <f>IF(Inputs!$B$27&lt;&gt;"Ready","PENDING INPUTS",SUM(R297,Z297,AH297,AP297,AX297,BF297,BN297,BV297,CD297,CL297))</f>
        <v>0</v>
      </c>
      <c r="J297" t="str">
        <f>IF(Inputs!$B$27&lt;&gt;"Ready","PENDING INPUTS",IF(A297&gt;Inputs!$B$6,"Beyond horizon",IF(E297&gt;0.005,"MINIMUM SHORTFALL",IF(I297&lt;0.005,"Paid off","In progress"))))</f>
        <v>Beyond horizon</v>
      </c>
      <c r="K297" s="3">
        <f>IF(Inputs!$B$27&lt;&gt;"Ready","PENDING INPUTS",R296)</f>
        <v>0</v>
      </c>
      <c r="L297" s="3">
        <f>IF(Inputs!$B$27&lt;&gt;"Ready","PENDING INPUTS",IF(A297&lt;=Inputs!$B$6,ROUND(K297*Inputs!C14/12,2),0))</f>
        <v>0</v>
      </c>
      <c r="M297" s="3">
        <f>IF(Inputs!$B$27&lt;&gt;"Ready","PENDING INPUTS",IF(AND(A297&lt;=Inputs!$B$6,K297&gt;0),Inputs!G14,0))</f>
        <v>0</v>
      </c>
      <c r="N297" s="3">
        <f>IF(Inputs!$B$27&lt;&gt;"Ready","PENDING INPUTS",IF(A297&gt;Inputs!$B$6,0,MIN((K297+L297+M297),IF(Inputs!H14=1,Inputs!D14,MAX(Inputs!F14,ROUND(K297*Inputs!E14+L297+M297,2))))))</f>
        <v>0</v>
      </c>
      <c r="O297">
        <f>IF(Inputs!$B$27&lt;&gt;"Ready","PENDING INPUTS",IF(K297&lt;=0,99,1+IF(AND(S297&gt;0,OR(S297&lt;K297,AND(S297=K297,1&lt;0))),1,0)+IF(AND(AA297&gt;0,OR(AA297&lt;K297,AND(AA297=K297,2&lt;0))),1,0)+IF(AND(AI297&gt;0,OR(AI297&lt;K297,AND(AI297=K297,3&lt;0))),1,0)+IF(AND(AQ297&gt;0,OR(AQ297&lt;K297,AND(AQ297=K297,4&lt;0))),1,0)+IF(AND(AY297&gt;0,OR(AY297&lt;K297,AND(AY297=K297,5&lt;0))),1,0)+IF(AND(BG297&gt;0,OR(BG297&lt;K297,AND(BG297=K297,6&lt;0))),1,0)+IF(AND(BO297&gt;0,OR(BO297&lt;K297,AND(BO297=K297,7&lt;0))),1,0)+IF(AND(BW297&gt;0,OR(BW297&lt;K297,AND(BW297=K297,8&lt;0))),1,0)+IF(AND(CE297&gt;0,OR(CE297&lt;K297,AND(CE297=K297,9&lt;0))),1,0)))</f>
        <v>99</v>
      </c>
      <c r="P297" s="3">
        <f>IF(Inputs!$B$27&lt;&gt;"Ready","PENDING INPUTS",IF(A297&gt;Inputs!$B$6,0,MIN(MAX(0,(K297+L297+M297)-N297),MAX(0,C297-D297-(IF(O297&lt;O297,K297+L297+M297-N297,0)+IF(W297&lt;O297,S297+T297+U297-V297,0)+IF(AE297&lt;O297,AA297+AB297+AC297-AD297,0)+IF(AM297&lt;O297,AI297+AJ297+AK297-AL297,0)+IF(AU297&lt;O297,AQ297+AR297+AS297-AT297,0)+IF(BC297&lt;O297,AY297+AZ297+BA297-BB297,0)+IF(BK297&lt;O297,BG297+BH297+BI297-BJ297,0)+IF(BS297&lt;O297,BO297+BP297+BQ297-BR297,0)+IF(CA297&lt;O297,BW297+BX297+BY297-BZ297,0)+IF(CI297&lt;O297,CE297+CF297+CG297-CH297,0))))))</f>
        <v>0</v>
      </c>
      <c r="Q297" s="3">
        <f>IF(Inputs!$B$27&lt;&gt;"Ready","PENDING INPUTS",MIN((K297+L297+M297),IF(D297&gt;C297,IF(D297=0,0,N297*C297/D297),N297+P297)))</f>
        <v>0</v>
      </c>
      <c r="R297" s="3">
        <f>IF(Inputs!$B$27&lt;&gt;"Ready","PENDING INPUTS",MAX(0,(K297+L297+M297)-Q297))</f>
        <v>0</v>
      </c>
      <c r="S297" s="3">
        <f>IF(Inputs!$B$27&lt;&gt;"Ready","PENDING INPUTS",Z296)</f>
        <v>0</v>
      </c>
      <c r="T297" s="3">
        <f>IF(Inputs!$B$27&lt;&gt;"Ready","PENDING INPUTS",IF(A297&lt;=Inputs!$B$6,ROUND(S297*Inputs!C15/12,2),0))</f>
        <v>0</v>
      </c>
      <c r="U297" s="3">
        <f>IF(Inputs!$B$27&lt;&gt;"Ready","PENDING INPUTS",IF(AND(A297&lt;=Inputs!$B$6,S297&gt;0),Inputs!G15,0))</f>
        <v>0</v>
      </c>
      <c r="V297" s="3">
        <f>IF(Inputs!$B$27&lt;&gt;"Ready","PENDING INPUTS",IF(A297&gt;Inputs!$B$6,0,MIN((S297+T297+U297),IF(Inputs!H15=1,Inputs!D15,MAX(Inputs!F15,ROUND(S297*Inputs!E15+T297+U297,2))))))</f>
        <v>0</v>
      </c>
      <c r="W297">
        <f>IF(Inputs!$B$27&lt;&gt;"Ready","PENDING INPUTS",IF(S297&lt;=0,99,1+IF(AND(K297&gt;0,OR(K297&lt;S297,AND(K297=S297,0&lt;1))),1,0)+IF(AND(AA297&gt;0,OR(AA297&lt;S297,AND(AA297=S297,2&lt;1))),1,0)+IF(AND(AI297&gt;0,OR(AI297&lt;S297,AND(AI297=S297,3&lt;1))),1,0)+IF(AND(AQ297&gt;0,OR(AQ297&lt;S297,AND(AQ297=S297,4&lt;1))),1,0)+IF(AND(AY297&gt;0,OR(AY297&lt;S297,AND(AY297=S297,5&lt;1))),1,0)+IF(AND(BG297&gt;0,OR(BG297&lt;S297,AND(BG297=S297,6&lt;1))),1,0)+IF(AND(BO297&gt;0,OR(BO297&lt;S297,AND(BO297=S297,7&lt;1))),1,0)+IF(AND(BW297&gt;0,OR(BW297&lt;S297,AND(BW297=S297,8&lt;1))),1,0)+IF(AND(CE297&gt;0,OR(CE297&lt;S297,AND(CE297=S297,9&lt;1))),1,0)))</f>
        <v>99</v>
      </c>
      <c r="X297" s="3">
        <f>IF(Inputs!$B$27&lt;&gt;"Ready","PENDING INPUTS",IF(A297&gt;Inputs!$B$6,0,MIN(MAX(0,(S297+T297+U297)-V297),MAX(0,C297-D297-(IF(O297&lt;W297,K297+L297+M297-N297,0)+IF(W297&lt;W297,S297+T297+U297-V297,0)+IF(AE297&lt;W297,AA297+AB297+AC297-AD297,0)+IF(AM297&lt;W297,AI297+AJ297+AK297-AL297,0)+IF(AU297&lt;W297,AQ297+AR297+AS297-AT297,0)+IF(BC297&lt;W297,AY297+AZ297+BA297-BB297,0)+IF(BK297&lt;W297,BG297+BH297+BI297-BJ297,0)+IF(BS297&lt;W297,BO297+BP297+BQ297-BR297,0)+IF(CA297&lt;W297,BW297+BX297+BY297-BZ297,0)+IF(CI297&lt;W297,CE297+CF297+CG297-CH297,0))))))</f>
        <v>0</v>
      </c>
      <c r="Y297" s="3">
        <f>IF(Inputs!$B$27&lt;&gt;"Ready","PENDING INPUTS",MIN((S297+T297+U297),IF(D297&gt;C297,IF(D297=0,0,V297*C297/D297),V297+X297)))</f>
        <v>0</v>
      </c>
      <c r="Z297" s="3">
        <f>IF(Inputs!$B$27&lt;&gt;"Ready","PENDING INPUTS",MAX(0,(S297+T297+U297)-Y297))</f>
        <v>0</v>
      </c>
      <c r="AA297" s="3">
        <f>IF(Inputs!$B$27&lt;&gt;"Ready","PENDING INPUTS",AH296)</f>
        <v>0</v>
      </c>
      <c r="AB297" s="3">
        <f>IF(Inputs!$B$27&lt;&gt;"Ready","PENDING INPUTS",IF(A297&lt;=Inputs!$B$6,ROUND(AA297*Inputs!C16/12,2),0))</f>
        <v>0</v>
      </c>
      <c r="AC297" s="3">
        <f>IF(Inputs!$B$27&lt;&gt;"Ready","PENDING INPUTS",IF(AND(A297&lt;=Inputs!$B$6,AA297&gt;0),Inputs!G16,0))</f>
        <v>0</v>
      </c>
      <c r="AD297" s="3">
        <f>IF(Inputs!$B$27&lt;&gt;"Ready","PENDING INPUTS",IF(A297&gt;Inputs!$B$6,0,MIN((AA297+AB297+AC297),IF(Inputs!H16=1,Inputs!D16,MAX(Inputs!F16,ROUND(AA297*Inputs!E16+AB297+AC297,2))))))</f>
        <v>0</v>
      </c>
      <c r="AE297">
        <f>IF(Inputs!$B$27&lt;&gt;"Ready","PENDING INPUTS",IF(AA297&lt;=0,99,1+IF(AND(K297&gt;0,OR(K297&lt;AA297,AND(K297=AA297,0&lt;2))),1,0)+IF(AND(S297&gt;0,OR(S297&lt;AA297,AND(S297=AA297,1&lt;2))),1,0)+IF(AND(AI297&gt;0,OR(AI297&lt;AA297,AND(AI297=AA297,3&lt;2))),1,0)+IF(AND(AQ297&gt;0,OR(AQ297&lt;AA297,AND(AQ297=AA297,4&lt;2))),1,0)+IF(AND(AY297&gt;0,OR(AY297&lt;AA297,AND(AY297=AA297,5&lt;2))),1,0)+IF(AND(BG297&gt;0,OR(BG297&lt;AA297,AND(BG297=AA297,6&lt;2))),1,0)+IF(AND(BO297&gt;0,OR(BO297&lt;AA297,AND(BO297=AA297,7&lt;2))),1,0)+IF(AND(BW297&gt;0,OR(BW297&lt;AA297,AND(BW297=AA297,8&lt;2))),1,0)+IF(AND(CE297&gt;0,OR(CE297&lt;AA297,AND(CE297=AA297,9&lt;2))),1,0)))</f>
        <v>99</v>
      </c>
      <c r="AF297" s="3">
        <f>IF(Inputs!$B$27&lt;&gt;"Ready","PENDING INPUTS",IF(A297&gt;Inputs!$B$6,0,MIN(MAX(0,(AA297+AB297+AC297)-AD297),MAX(0,C297-D297-(IF(O297&lt;AE297,K297+L297+M297-N297,0)+IF(W297&lt;AE297,S297+T297+U297-V297,0)+IF(AE297&lt;AE297,AA297+AB297+AC297-AD297,0)+IF(AM297&lt;AE297,AI297+AJ297+AK297-AL297,0)+IF(AU297&lt;AE297,AQ297+AR297+AS297-AT297,0)+IF(BC297&lt;AE297,AY297+AZ297+BA297-BB297,0)+IF(BK297&lt;AE297,BG297+BH297+BI297-BJ297,0)+IF(BS297&lt;AE297,BO297+BP297+BQ297-BR297,0)+IF(CA297&lt;AE297,BW297+BX297+BY297-BZ297,0)+IF(CI297&lt;AE297,CE297+CF297+CG297-CH297,0))))))</f>
        <v>0</v>
      </c>
      <c r="AG297" s="3">
        <f>IF(Inputs!$B$27&lt;&gt;"Ready","PENDING INPUTS",MIN((AA297+AB297+AC297),IF(D297&gt;C297,IF(D297=0,0,AD297*C297/D297),AD297+AF297)))</f>
        <v>0</v>
      </c>
      <c r="AH297" s="3">
        <f>IF(Inputs!$B$27&lt;&gt;"Ready","PENDING INPUTS",MAX(0,(AA297+AB297+AC297)-AG297))</f>
        <v>0</v>
      </c>
      <c r="AI297" s="3">
        <f>IF(Inputs!$B$27&lt;&gt;"Ready","PENDING INPUTS",AP296)</f>
        <v>0</v>
      </c>
      <c r="AJ297" s="3">
        <f>IF(Inputs!$B$27&lt;&gt;"Ready","PENDING INPUTS",IF(A297&lt;=Inputs!$B$6,ROUND(AI297*Inputs!C17/12,2),0))</f>
        <v>0</v>
      </c>
      <c r="AK297" s="3">
        <f>IF(Inputs!$B$27&lt;&gt;"Ready","PENDING INPUTS",IF(AND(A297&lt;=Inputs!$B$6,AI297&gt;0),Inputs!G17,0))</f>
        <v>0</v>
      </c>
      <c r="AL297" s="3">
        <f>IF(Inputs!$B$27&lt;&gt;"Ready","PENDING INPUTS",IF(A297&gt;Inputs!$B$6,0,MIN((AI297+AJ297+AK297),IF(Inputs!H17=1,Inputs!D17,MAX(Inputs!F17,ROUND(AI297*Inputs!E17+AJ297+AK297,2))))))</f>
        <v>0</v>
      </c>
      <c r="AM297">
        <f>IF(Inputs!$B$27&lt;&gt;"Ready","PENDING INPUTS",IF(AI297&lt;=0,99,1+IF(AND(K297&gt;0,OR(K297&lt;AI297,AND(K297=AI297,0&lt;3))),1,0)+IF(AND(S297&gt;0,OR(S297&lt;AI297,AND(S297=AI297,1&lt;3))),1,0)+IF(AND(AA297&gt;0,OR(AA297&lt;AI297,AND(AA297=AI297,2&lt;3))),1,0)+IF(AND(AQ297&gt;0,OR(AQ297&lt;AI297,AND(AQ297=AI297,4&lt;3))),1,0)+IF(AND(AY297&gt;0,OR(AY297&lt;AI297,AND(AY297=AI297,5&lt;3))),1,0)+IF(AND(BG297&gt;0,OR(BG297&lt;AI297,AND(BG297=AI297,6&lt;3))),1,0)+IF(AND(BO297&gt;0,OR(BO297&lt;AI297,AND(BO297=AI297,7&lt;3))),1,0)+IF(AND(BW297&gt;0,OR(BW297&lt;AI297,AND(BW297=AI297,8&lt;3))),1,0)+IF(AND(CE297&gt;0,OR(CE297&lt;AI297,AND(CE297=AI297,9&lt;3))),1,0)))</f>
        <v>99</v>
      </c>
      <c r="AN297" s="3">
        <f>IF(Inputs!$B$27&lt;&gt;"Ready","PENDING INPUTS",IF(A297&gt;Inputs!$B$6,0,MIN(MAX(0,(AI297+AJ297+AK297)-AL297),MAX(0,C297-D297-(IF(O297&lt;AM297,K297+L297+M297-N297,0)+IF(W297&lt;AM297,S297+T297+U297-V297,0)+IF(AE297&lt;AM297,AA297+AB297+AC297-AD297,0)+IF(AM297&lt;AM297,AI297+AJ297+AK297-AL297,0)+IF(AU297&lt;AM297,AQ297+AR297+AS297-AT297,0)+IF(BC297&lt;AM297,AY297+AZ297+BA297-BB297,0)+IF(BK297&lt;AM297,BG297+BH297+BI297-BJ297,0)+IF(BS297&lt;AM297,BO297+BP297+BQ297-BR297,0)+IF(CA297&lt;AM297,BW297+BX297+BY297-BZ297,0)+IF(CI297&lt;AM297,CE297+CF297+CG297-CH297,0))))))</f>
        <v>0</v>
      </c>
      <c r="AO297" s="3">
        <f>IF(Inputs!$B$27&lt;&gt;"Ready","PENDING INPUTS",MIN((AI297+AJ297+AK297),IF(D297&gt;C297,IF(D297=0,0,AL297*C297/D297),AL297+AN297)))</f>
        <v>0</v>
      </c>
      <c r="AP297" s="3">
        <f>IF(Inputs!$B$27&lt;&gt;"Ready","PENDING INPUTS",MAX(0,(AI297+AJ297+AK297)-AO297))</f>
        <v>0</v>
      </c>
      <c r="AQ297" s="3">
        <f>IF(Inputs!$B$27&lt;&gt;"Ready","PENDING INPUTS",AX296)</f>
        <v>0</v>
      </c>
      <c r="AR297" s="3">
        <f>IF(Inputs!$B$27&lt;&gt;"Ready","PENDING INPUTS",IF(A297&lt;=Inputs!$B$6,ROUND(AQ297*Inputs!C18/12,2),0))</f>
        <v>0</v>
      </c>
      <c r="AS297" s="3">
        <f>IF(Inputs!$B$27&lt;&gt;"Ready","PENDING INPUTS",IF(AND(A297&lt;=Inputs!$B$6,AQ297&gt;0),Inputs!G18,0))</f>
        <v>0</v>
      </c>
      <c r="AT297" s="3">
        <f>IF(Inputs!$B$27&lt;&gt;"Ready","PENDING INPUTS",IF(A297&gt;Inputs!$B$6,0,MIN((AQ297+AR297+AS297),IF(Inputs!H18=1,Inputs!D18,MAX(Inputs!F18,ROUND(AQ297*Inputs!E18+AR297+AS297,2))))))</f>
        <v>0</v>
      </c>
      <c r="AU297">
        <f>IF(Inputs!$B$27&lt;&gt;"Ready","PENDING INPUTS",IF(AQ297&lt;=0,99,1+IF(AND(K297&gt;0,OR(K297&lt;AQ297,AND(K297=AQ297,0&lt;4))),1,0)+IF(AND(S297&gt;0,OR(S297&lt;AQ297,AND(S297=AQ297,1&lt;4))),1,0)+IF(AND(AA297&gt;0,OR(AA297&lt;AQ297,AND(AA297=AQ297,2&lt;4))),1,0)+IF(AND(AI297&gt;0,OR(AI297&lt;AQ297,AND(AI297=AQ297,3&lt;4))),1,0)+IF(AND(AY297&gt;0,OR(AY297&lt;AQ297,AND(AY297=AQ297,5&lt;4))),1,0)+IF(AND(BG297&gt;0,OR(BG297&lt;AQ297,AND(BG297=AQ297,6&lt;4))),1,0)+IF(AND(BO297&gt;0,OR(BO297&lt;AQ297,AND(BO297=AQ297,7&lt;4))),1,0)+IF(AND(BW297&gt;0,OR(BW297&lt;AQ297,AND(BW297=AQ297,8&lt;4))),1,0)+IF(AND(CE297&gt;0,OR(CE297&lt;AQ297,AND(CE297=AQ297,9&lt;4))),1,0)))</f>
        <v>99</v>
      </c>
      <c r="AV297" s="3">
        <f>IF(Inputs!$B$27&lt;&gt;"Ready","PENDING INPUTS",IF(A297&gt;Inputs!$B$6,0,MIN(MAX(0,(AQ297+AR297+AS297)-AT297),MAX(0,C297-D297-(IF(O297&lt;AU297,K297+L297+M297-N297,0)+IF(W297&lt;AU297,S297+T297+U297-V297,0)+IF(AE297&lt;AU297,AA297+AB297+AC297-AD297,0)+IF(AM297&lt;AU297,AI297+AJ297+AK297-AL297,0)+IF(AU297&lt;AU297,AQ297+AR297+AS297-AT297,0)+IF(BC297&lt;AU297,AY297+AZ297+BA297-BB297,0)+IF(BK297&lt;AU297,BG297+BH297+BI297-BJ297,0)+IF(BS297&lt;AU297,BO297+BP297+BQ297-BR297,0)+IF(CA297&lt;AU297,BW297+BX297+BY297-BZ297,0)+IF(CI297&lt;AU297,CE297+CF297+CG297-CH297,0))))))</f>
        <v>0</v>
      </c>
      <c r="AW297" s="3">
        <f>IF(Inputs!$B$27&lt;&gt;"Ready","PENDING INPUTS",MIN((AQ297+AR297+AS297),IF(D297&gt;C297,IF(D297=0,0,AT297*C297/D297),AT297+AV297)))</f>
        <v>0</v>
      </c>
      <c r="AX297" s="3">
        <f>IF(Inputs!$B$27&lt;&gt;"Ready","PENDING INPUTS",MAX(0,(AQ297+AR297+AS297)-AW297))</f>
        <v>0</v>
      </c>
      <c r="AY297" s="3">
        <f>IF(Inputs!$B$27&lt;&gt;"Ready","PENDING INPUTS",BF296)</f>
        <v>0</v>
      </c>
      <c r="AZ297" s="3">
        <f>IF(Inputs!$B$27&lt;&gt;"Ready","PENDING INPUTS",IF(A297&lt;=Inputs!$B$6,ROUND(AY297*Inputs!C19/12,2),0))</f>
        <v>0</v>
      </c>
      <c r="BA297" s="3">
        <f>IF(Inputs!$B$27&lt;&gt;"Ready","PENDING INPUTS",IF(AND(A297&lt;=Inputs!$B$6,AY297&gt;0),Inputs!G19,0))</f>
        <v>0</v>
      </c>
      <c r="BB297" s="3">
        <f>IF(Inputs!$B$27&lt;&gt;"Ready","PENDING INPUTS",IF(A297&gt;Inputs!$B$6,0,MIN((AY297+AZ297+BA297),IF(Inputs!H19=1,Inputs!D19,MAX(Inputs!F19,ROUND(AY297*Inputs!E19+AZ297+BA297,2))))))</f>
        <v>0</v>
      </c>
      <c r="BC297">
        <f>IF(Inputs!$B$27&lt;&gt;"Ready","PENDING INPUTS",IF(AY297&lt;=0,99,1+IF(AND(K297&gt;0,OR(K297&lt;AY297,AND(K297=AY297,0&lt;5))),1,0)+IF(AND(S297&gt;0,OR(S297&lt;AY297,AND(S297=AY297,1&lt;5))),1,0)+IF(AND(AA297&gt;0,OR(AA297&lt;AY297,AND(AA297=AY297,2&lt;5))),1,0)+IF(AND(AI297&gt;0,OR(AI297&lt;AY297,AND(AI297=AY297,3&lt;5))),1,0)+IF(AND(AQ297&gt;0,OR(AQ297&lt;AY297,AND(AQ297=AY297,4&lt;5))),1,0)+IF(AND(BG297&gt;0,OR(BG297&lt;AY297,AND(BG297=AY297,6&lt;5))),1,0)+IF(AND(BO297&gt;0,OR(BO297&lt;AY297,AND(BO297=AY297,7&lt;5))),1,0)+IF(AND(BW297&gt;0,OR(BW297&lt;AY297,AND(BW297=AY297,8&lt;5))),1,0)+IF(AND(CE297&gt;0,OR(CE297&lt;AY297,AND(CE297=AY297,9&lt;5))),1,0)))</f>
        <v>99</v>
      </c>
      <c r="BD297" s="3">
        <f>IF(Inputs!$B$27&lt;&gt;"Ready","PENDING INPUTS",IF(A297&gt;Inputs!$B$6,0,MIN(MAX(0,(AY297+AZ297+BA297)-BB297),MAX(0,C297-D297-(IF(O297&lt;BC297,K297+L297+M297-N297,0)+IF(W297&lt;BC297,S297+T297+U297-V297,0)+IF(AE297&lt;BC297,AA297+AB297+AC297-AD297,0)+IF(AM297&lt;BC297,AI297+AJ297+AK297-AL297,0)+IF(AU297&lt;BC297,AQ297+AR297+AS297-AT297,0)+IF(BC297&lt;BC297,AY297+AZ297+BA297-BB297,0)+IF(BK297&lt;BC297,BG297+BH297+BI297-BJ297,0)+IF(BS297&lt;BC297,BO297+BP297+BQ297-BR297,0)+IF(CA297&lt;BC297,BW297+BX297+BY297-BZ297,0)+IF(CI297&lt;BC297,CE297+CF297+CG297-CH297,0))))))</f>
        <v>0</v>
      </c>
      <c r="BE297" s="3">
        <f>IF(Inputs!$B$27&lt;&gt;"Ready","PENDING INPUTS",MIN((AY297+AZ297+BA297),IF(D297&gt;C297,IF(D297=0,0,BB297*C297/D297),BB297+BD297)))</f>
        <v>0</v>
      </c>
      <c r="BF297" s="3">
        <f>IF(Inputs!$B$27&lt;&gt;"Ready","PENDING INPUTS",MAX(0,(AY297+AZ297+BA297)-BE297))</f>
        <v>0</v>
      </c>
      <c r="BG297" s="3">
        <f>IF(Inputs!$B$27&lt;&gt;"Ready","PENDING INPUTS",BN296)</f>
        <v>0</v>
      </c>
      <c r="BH297" s="3">
        <f>IF(Inputs!$B$27&lt;&gt;"Ready","PENDING INPUTS",IF(A297&lt;=Inputs!$B$6,ROUND(BG297*Inputs!C20/12,2),0))</f>
        <v>0</v>
      </c>
      <c r="BI297" s="3">
        <f>IF(Inputs!$B$27&lt;&gt;"Ready","PENDING INPUTS",IF(AND(A297&lt;=Inputs!$B$6,BG297&gt;0),Inputs!G20,0))</f>
        <v>0</v>
      </c>
      <c r="BJ297" s="3">
        <f>IF(Inputs!$B$27&lt;&gt;"Ready","PENDING INPUTS",IF(A297&gt;Inputs!$B$6,0,MIN((BG297+BH297+BI297),IF(Inputs!H20=1,Inputs!D20,MAX(Inputs!F20,ROUND(BG297*Inputs!E20+BH297+BI297,2))))))</f>
        <v>0</v>
      </c>
      <c r="BK297">
        <f>IF(Inputs!$B$27&lt;&gt;"Ready","PENDING INPUTS",IF(BG297&lt;=0,99,1+IF(AND(K297&gt;0,OR(K297&lt;BG297,AND(K297=BG297,0&lt;6))),1,0)+IF(AND(S297&gt;0,OR(S297&lt;BG297,AND(S297=BG297,1&lt;6))),1,0)+IF(AND(AA297&gt;0,OR(AA297&lt;BG297,AND(AA297=BG297,2&lt;6))),1,0)+IF(AND(AI297&gt;0,OR(AI297&lt;BG297,AND(AI297=BG297,3&lt;6))),1,0)+IF(AND(AQ297&gt;0,OR(AQ297&lt;BG297,AND(AQ297=BG297,4&lt;6))),1,0)+IF(AND(AY297&gt;0,OR(AY297&lt;BG297,AND(AY297=BG297,5&lt;6))),1,0)+IF(AND(BO297&gt;0,OR(BO297&lt;BG297,AND(BO297=BG297,7&lt;6))),1,0)+IF(AND(BW297&gt;0,OR(BW297&lt;BG297,AND(BW297=BG297,8&lt;6))),1,0)+IF(AND(CE297&gt;0,OR(CE297&lt;BG297,AND(CE297=BG297,9&lt;6))),1,0)))</f>
        <v>99</v>
      </c>
      <c r="BL297" s="3">
        <f>IF(Inputs!$B$27&lt;&gt;"Ready","PENDING INPUTS",IF(A297&gt;Inputs!$B$6,0,MIN(MAX(0,(BG297+BH297+BI297)-BJ297),MAX(0,C297-D297-(IF(O297&lt;BK297,K297+L297+M297-N297,0)+IF(W297&lt;BK297,S297+T297+U297-V297,0)+IF(AE297&lt;BK297,AA297+AB297+AC297-AD297,0)+IF(AM297&lt;BK297,AI297+AJ297+AK297-AL297,0)+IF(AU297&lt;BK297,AQ297+AR297+AS297-AT297,0)+IF(BC297&lt;BK297,AY297+AZ297+BA297-BB297,0)+IF(BK297&lt;BK297,BG297+BH297+BI297-BJ297,0)+IF(BS297&lt;BK297,BO297+BP297+BQ297-BR297,0)+IF(CA297&lt;BK297,BW297+BX297+BY297-BZ297,0)+IF(CI297&lt;BK297,CE297+CF297+CG297-CH297,0))))))</f>
        <v>0</v>
      </c>
      <c r="BM297" s="3">
        <f>IF(Inputs!$B$27&lt;&gt;"Ready","PENDING INPUTS",MIN((BG297+BH297+BI297),IF(D297&gt;C297,IF(D297=0,0,BJ297*C297/D297),BJ297+BL297)))</f>
        <v>0</v>
      </c>
      <c r="BN297" s="3">
        <f>IF(Inputs!$B$27&lt;&gt;"Ready","PENDING INPUTS",MAX(0,(BG297+BH297+BI297)-BM297))</f>
        <v>0</v>
      </c>
      <c r="BO297" s="3">
        <f>IF(Inputs!$B$27&lt;&gt;"Ready","PENDING INPUTS",BV296)</f>
        <v>0</v>
      </c>
      <c r="BP297" s="3">
        <f>IF(Inputs!$B$27&lt;&gt;"Ready","PENDING INPUTS",IF(A297&lt;=Inputs!$B$6,ROUND(BO297*Inputs!C21/12,2),0))</f>
        <v>0</v>
      </c>
      <c r="BQ297" s="3">
        <f>IF(Inputs!$B$27&lt;&gt;"Ready","PENDING INPUTS",IF(AND(A297&lt;=Inputs!$B$6,BO297&gt;0),Inputs!G21,0))</f>
        <v>0</v>
      </c>
      <c r="BR297" s="3">
        <f>IF(Inputs!$B$27&lt;&gt;"Ready","PENDING INPUTS",IF(A297&gt;Inputs!$B$6,0,MIN((BO297+BP297+BQ297),IF(Inputs!H21=1,Inputs!D21,MAX(Inputs!F21,ROUND(BO297*Inputs!E21+BP297+BQ297,2))))))</f>
        <v>0</v>
      </c>
      <c r="BS297">
        <f>IF(Inputs!$B$27&lt;&gt;"Ready","PENDING INPUTS",IF(BO297&lt;=0,99,1+IF(AND(K297&gt;0,OR(K297&lt;BO297,AND(K297=BO297,0&lt;7))),1,0)+IF(AND(S297&gt;0,OR(S297&lt;BO297,AND(S297=BO297,1&lt;7))),1,0)+IF(AND(AA297&gt;0,OR(AA297&lt;BO297,AND(AA297=BO297,2&lt;7))),1,0)+IF(AND(AI297&gt;0,OR(AI297&lt;BO297,AND(AI297=BO297,3&lt;7))),1,0)+IF(AND(AQ297&gt;0,OR(AQ297&lt;BO297,AND(AQ297=BO297,4&lt;7))),1,0)+IF(AND(AY297&gt;0,OR(AY297&lt;BO297,AND(AY297=BO297,5&lt;7))),1,0)+IF(AND(BG297&gt;0,OR(BG297&lt;BO297,AND(BG297=BO297,6&lt;7))),1,0)+IF(AND(BW297&gt;0,OR(BW297&lt;BO297,AND(BW297=BO297,8&lt;7))),1,0)+IF(AND(CE297&gt;0,OR(CE297&lt;BO297,AND(CE297=BO297,9&lt;7))),1,0)))</f>
        <v>99</v>
      </c>
      <c r="BT297" s="3">
        <f>IF(Inputs!$B$27&lt;&gt;"Ready","PENDING INPUTS",IF(A297&gt;Inputs!$B$6,0,MIN(MAX(0,(BO297+BP297+BQ297)-BR297),MAX(0,C297-D297-(IF(O297&lt;BS297,K297+L297+M297-N297,0)+IF(W297&lt;BS297,S297+T297+U297-V297,0)+IF(AE297&lt;BS297,AA297+AB297+AC297-AD297,0)+IF(AM297&lt;BS297,AI297+AJ297+AK297-AL297,0)+IF(AU297&lt;BS297,AQ297+AR297+AS297-AT297,0)+IF(BC297&lt;BS297,AY297+AZ297+BA297-BB297,0)+IF(BK297&lt;BS297,BG297+BH297+BI297-BJ297,0)+IF(BS297&lt;BS297,BO297+BP297+BQ297-BR297,0)+IF(CA297&lt;BS297,BW297+BX297+BY297-BZ297,0)+IF(CI297&lt;BS297,CE297+CF297+CG297-CH297,0))))))</f>
        <v>0</v>
      </c>
      <c r="BU297" s="3">
        <f>IF(Inputs!$B$27&lt;&gt;"Ready","PENDING INPUTS",MIN((BO297+BP297+BQ297),IF(D297&gt;C297,IF(D297=0,0,BR297*C297/D297),BR297+BT297)))</f>
        <v>0</v>
      </c>
      <c r="BV297" s="3">
        <f>IF(Inputs!$B$27&lt;&gt;"Ready","PENDING INPUTS",MAX(0,(BO297+BP297+BQ297)-BU297))</f>
        <v>0</v>
      </c>
      <c r="BW297" s="3">
        <f>IF(Inputs!$B$27&lt;&gt;"Ready","PENDING INPUTS",CD296)</f>
        <v>0</v>
      </c>
      <c r="BX297" s="3">
        <f>IF(Inputs!$B$27&lt;&gt;"Ready","PENDING INPUTS",IF(A297&lt;=Inputs!$B$6,ROUND(BW297*Inputs!C22/12,2),0))</f>
        <v>0</v>
      </c>
      <c r="BY297" s="3">
        <f>IF(Inputs!$B$27&lt;&gt;"Ready","PENDING INPUTS",IF(AND(A297&lt;=Inputs!$B$6,BW297&gt;0),Inputs!G22,0))</f>
        <v>0</v>
      </c>
      <c r="BZ297" s="3">
        <f>IF(Inputs!$B$27&lt;&gt;"Ready","PENDING INPUTS",IF(A297&gt;Inputs!$B$6,0,MIN((BW297+BX297+BY297),IF(Inputs!H22=1,Inputs!D22,MAX(Inputs!F22,ROUND(BW297*Inputs!E22+BX297+BY297,2))))))</f>
        <v>0</v>
      </c>
      <c r="CA297">
        <f>IF(Inputs!$B$27&lt;&gt;"Ready","PENDING INPUTS",IF(BW297&lt;=0,99,1+IF(AND(K297&gt;0,OR(K297&lt;BW297,AND(K297=BW297,0&lt;8))),1,0)+IF(AND(S297&gt;0,OR(S297&lt;BW297,AND(S297=BW297,1&lt;8))),1,0)+IF(AND(AA297&gt;0,OR(AA297&lt;BW297,AND(AA297=BW297,2&lt;8))),1,0)+IF(AND(AI297&gt;0,OR(AI297&lt;BW297,AND(AI297=BW297,3&lt;8))),1,0)+IF(AND(AQ297&gt;0,OR(AQ297&lt;BW297,AND(AQ297=BW297,4&lt;8))),1,0)+IF(AND(AY297&gt;0,OR(AY297&lt;BW297,AND(AY297=BW297,5&lt;8))),1,0)+IF(AND(BG297&gt;0,OR(BG297&lt;BW297,AND(BG297=BW297,6&lt;8))),1,0)+IF(AND(BO297&gt;0,OR(BO297&lt;BW297,AND(BO297=BW297,7&lt;8))),1,0)+IF(AND(CE297&gt;0,OR(CE297&lt;BW297,AND(CE297=BW297,9&lt;8))),1,0)))</f>
        <v>99</v>
      </c>
      <c r="CB297" s="3">
        <f>IF(Inputs!$B$27&lt;&gt;"Ready","PENDING INPUTS",IF(A297&gt;Inputs!$B$6,0,MIN(MAX(0,(BW297+BX297+BY297)-BZ297),MAX(0,C297-D297-(IF(O297&lt;CA297,K297+L297+M297-N297,0)+IF(W297&lt;CA297,S297+T297+U297-V297,0)+IF(AE297&lt;CA297,AA297+AB297+AC297-AD297,0)+IF(AM297&lt;CA297,AI297+AJ297+AK297-AL297,0)+IF(AU297&lt;CA297,AQ297+AR297+AS297-AT297,0)+IF(BC297&lt;CA297,AY297+AZ297+BA297-BB297,0)+IF(BK297&lt;CA297,BG297+BH297+BI297-BJ297,0)+IF(BS297&lt;CA297,BO297+BP297+BQ297-BR297,0)+IF(CA297&lt;CA297,BW297+BX297+BY297-BZ297,0)+IF(CI297&lt;CA297,CE297+CF297+CG297-CH297,0))))))</f>
        <v>0</v>
      </c>
      <c r="CC297" s="3">
        <f>IF(Inputs!$B$27&lt;&gt;"Ready","PENDING INPUTS",MIN((BW297+BX297+BY297),IF(D297&gt;C297,IF(D297=0,0,BZ297*C297/D297),BZ297+CB297)))</f>
        <v>0</v>
      </c>
      <c r="CD297" s="3">
        <f>IF(Inputs!$B$27&lt;&gt;"Ready","PENDING INPUTS",MAX(0,(BW297+BX297+BY297)-CC297))</f>
        <v>0</v>
      </c>
      <c r="CE297" s="3">
        <f>IF(Inputs!$B$27&lt;&gt;"Ready","PENDING INPUTS",CL296)</f>
        <v>0</v>
      </c>
      <c r="CF297" s="3">
        <f>IF(Inputs!$B$27&lt;&gt;"Ready","PENDING INPUTS",IF(A297&lt;=Inputs!$B$6,ROUND(CE297*Inputs!C23/12,2),0))</f>
        <v>0</v>
      </c>
      <c r="CG297" s="3">
        <f>IF(Inputs!$B$27&lt;&gt;"Ready","PENDING INPUTS",IF(AND(A297&lt;=Inputs!$B$6,CE297&gt;0),Inputs!G23,0))</f>
        <v>0</v>
      </c>
      <c r="CH297" s="3">
        <f>IF(Inputs!$B$27&lt;&gt;"Ready","PENDING INPUTS",IF(A297&gt;Inputs!$B$6,0,MIN((CE297+CF297+CG297),IF(Inputs!H23=1,Inputs!D23,MAX(Inputs!F23,ROUND(CE297*Inputs!E23+CF297+CG297,2))))))</f>
        <v>0</v>
      </c>
      <c r="CI297">
        <f>IF(Inputs!$B$27&lt;&gt;"Ready","PENDING INPUTS",IF(CE297&lt;=0,99,1+IF(AND(K297&gt;0,OR(K297&lt;CE297,AND(K297=CE297,0&lt;9))),1,0)+IF(AND(S297&gt;0,OR(S297&lt;CE297,AND(S297=CE297,1&lt;9))),1,0)+IF(AND(AA297&gt;0,OR(AA297&lt;CE297,AND(AA297=CE297,2&lt;9))),1,0)+IF(AND(AI297&gt;0,OR(AI297&lt;CE297,AND(AI297=CE297,3&lt;9))),1,0)+IF(AND(AQ297&gt;0,OR(AQ297&lt;CE297,AND(AQ297=CE297,4&lt;9))),1,0)+IF(AND(AY297&gt;0,OR(AY297&lt;CE297,AND(AY297=CE297,5&lt;9))),1,0)+IF(AND(BG297&gt;0,OR(BG297&lt;CE297,AND(BG297=CE297,6&lt;9))),1,0)+IF(AND(BO297&gt;0,OR(BO297&lt;CE297,AND(BO297=CE297,7&lt;9))),1,0)+IF(AND(BW297&gt;0,OR(BW297&lt;CE297,AND(BW297=CE297,8&lt;9))),1,0)))</f>
        <v>99</v>
      </c>
      <c r="CJ297" s="3">
        <f>IF(Inputs!$B$27&lt;&gt;"Ready","PENDING INPUTS",IF(A297&gt;Inputs!$B$6,0,MIN(MAX(0,(CE297+CF297+CG297)-CH297),MAX(0,C297-D297-(IF(O297&lt;CI297,K297+L297+M297-N297,0)+IF(W297&lt;CI297,S297+T297+U297-V297,0)+IF(AE297&lt;CI297,AA297+AB297+AC297-AD297,0)+IF(AM297&lt;CI297,AI297+AJ297+AK297-AL297,0)+IF(AU297&lt;CI297,AQ297+AR297+AS297-AT297,0)+IF(BC297&lt;CI297,AY297+AZ297+BA297-BB297,0)+IF(BK297&lt;CI297,BG297+BH297+BI297-BJ297,0)+IF(BS297&lt;CI297,BO297+BP297+BQ297-BR297,0)+IF(CA297&lt;CI297,BW297+BX297+BY297-BZ297,0)+IF(CI297&lt;CI297,CE297+CF297+CG297-CH297,0))))))</f>
        <v>0</v>
      </c>
      <c r="CK297" s="3">
        <f>IF(Inputs!$B$27&lt;&gt;"Ready","PENDING INPUTS",MIN((CE297+CF297+CG297),IF(D297&gt;C297,IF(D297=0,0,CH297*C297/D297),CH297+CJ297)))</f>
        <v>0</v>
      </c>
      <c r="CL297" s="3">
        <f>IF(Inputs!$B$27&lt;&gt;"Ready","PENDING INPUTS",MAX(0,(CE297+CF297+CG297)-CK297))</f>
        <v>0</v>
      </c>
    </row>
    <row r="298" spans="1:90" ht="27.95" customHeight="1" x14ac:dyDescent="0.25">
      <c r="A298">
        <v>294</v>
      </c>
      <c r="B298" s="13">
        <f>IF(Inputs!$B$27&lt;&gt;"Ready","PENDING INPUTS",EDATE(Inputs!$B$5,A298-1))</f>
        <v>55213</v>
      </c>
      <c r="C298" s="3">
        <f>IF(Inputs!$B$27&lt;&gt;"Ready","PENDING INPUTS",IF(A298&lt;=Inputs!$B$6,MAX(0,Inputs!$B$4+IF(A298=Inputs!$B$7,Inputs!$B$8,0)+IF(A298=Inputs!$B$9,Inputs!$B$10,0)),0))</f>
        <v>0</v>
      </c>
      <c r="D298" s="3">
        <f>IF(Inputs!$B$27&lt;&gt;"Ready","PENDING INPUTS",SUM(N298,V298,AD298,AL298,AT298,BB298,BJ298,BR298,BZ298,CH298))</f>
        <v>0</v>
      </c>
      <c r="E298" s="3">
        <f>IF(Inputs!$B$27&lt;&gt;"Ready","PENDING INPUTS",MAX(0,D298-C298))</f>
        <v>0</v>
      </c>
      <c r="F298" s="3">
        <f>IF(Inputs!$B$27&lt;&gt;"Ready","PENDING INPUTS",SUM(Q298,Y298,AG298,AO298,AW298,BE298,BM298,BU298,CC298,CK298))</f>
        <v>0</v>
      </c>
      <c r="G298" s="3">
        <f>IF(Inputs!$B$27&lt;&gt;"Ready","PENDING INPUTS",SUM(L298,T298,AB298,AJ298,AR298,AZ298,BH298,BP298,BX298,CF298))</f>
        <v>0</v>
      </c>
      <c r="H298" s="3">
        <f>IF(Inputs!$B$27&lt;&gt;"Ready","PENDING INPUTS",SUM(M298,U298,AC298,AK298,AS298,BA298,BI298,BQ298,BY298,CG298))</f>
        <v>0</v>
      </c>
      <c r="I298" s="3">
        <f>IF(Inputs!$B$27&lt;&gt;"Ready","PENDING INPUTS",SUM(R298,Z298,AH298,AP298,AX298,BF298,BN298,BV298,CD298,CL298))</f>
        <v>0</v>
      </c>
      <c r="J298" t="str">
        <f>IF(Inputs!$B$27&lt;&gt;"Ready","PENDING INPUTS",IF(A298&gt;Inputs!$B$6,"Beyond horizon",IF(E298&gt;0.005,"MINIMUM SHORTFALL",IF(I298&lt;0.005,"Paid off","In progress"))))</f>
        <v>Beyond horizon</v>
      </c>
      <c r="K298" s="3">
        <f>IF(Inputs!$B$27&lt;&gt;"Ready","PENDING INPUTS",R297)</f>
        <v>0</v>
      </c>
      <c r="L298" s="3">
        <f>IF(Inputs!$B$27&lt;&gt;"Ready","PENDING INPUTS",IF(A298&lt;=Inputs!$B$6,ROUND(K298*Inputs!C14/12,2),0))</f>
        <v>0</v>
      </c>
      <c r="M298" s="3">
        <f>IF(Inputs!$B$27&lt;&gt;"Ready","PENDING INPUTS",IF(AND(A298&lt;=Inputs!$B$6,K298&gt;0),Inputs!G14,0))</f>
        <v>0</v>
      </c>
      <c r="N298" s="3">
        <f>IF(Inputs!$B$27&lt;&gt;"Ready","PENDING INPUTS",IF(A298&gt;Inputs!$B$6,0,MIN((K298+L298+M298),IF(Inputs!H14=1,Inputs!D14,MAX(Inputs!F14,ROUND(K298*Inputs!E14+L298+M298,2))))))</f>
        <v>0</v>
      </c>
      <c r="O298">
        <f>IF(Inputs!$B$27&lt;&gt;"Ready","PENDING INPUTS",IF(K298&lt;=0,99,1+IF(AND(S298&gt;0,OR(S298&lt;K298,AND(S298=K298,1&lt;0))),1,0)+IF(AND(AA298&gt;0,OR(AA298&lt;K298,AND(AA298=K298,2&lt;0))),1,0)+IF(AND(AI298&gt;0,OR(AI298&lt;K298,AND(AI298=K298,3&lt;0))),1,0)+IF(AND(AQ298&gt;0,OR(AQ298&lt;K298,AND(AQ298=K298,4&lt;0))),1,0)+IF(AND(AY298&gt;0,OR(AY298&lt;K298,AND(AY298=K298,5&lt;0))),1,0)+IF(AND(BG298&gt;0,OR(BG298&lt;K298,AND(BG298=K298,6&lt;0))),1,0)+IF(AND(BO298&gt;0,OR(BO298&lt;K298,AND(BO298=K298,7&lt;0))),1,0)+IF(AND(BW298&gt;0,OR(BW298&lt;K298,AND(BW298=K298,8&lt;0))),1,0)+IF(AND(CE298&gt;0,OR(CE298&lt;K298,AND(CE298=K298,9&lt;0))),1,0)))</f>
        <v>99</v>
      </c>
      <c r="P298" s="3">
        <f>IF(Inputs!$B$27&lt;&gt;"Ready","PENDING INPUTS",IF(A298&gt;Inputs!$B$6,0,MIN(MAX(0,(K298+L298+M298)-N298),MAX(0,C298-D298-(IF(O298&lt;O298,K298+L298+M298-N298,0)+IF(W298&lt;O298,S298+T298+U298-V298,0)+IF(AE298&lt;O298,AA298+AB298+AC298-AD298,0)+IF(AM298&lt;O298,AI298+AJ298+AK298-AL298,0)+IF(AU298&lt;O298,AQ298+AR298+AS298-AT298,0)+IF(BC298&lt;O298,AY298+AZ298+BA298-BB298,0)+IF(BK298&lt;O298,BG298+BH298+BI298-BJ298,0)+IF(BS298&lt;O298,BO298+BP298+BQ298-BR298,0)+IF(CA298&lt;O298,BW298+BX298+BY298-BZ298,0)+IF(CI298&lt;O298,CE298+CF298+CG298-CH298,0))))))</f>
        <v>0</v>
      </c>
      <c r="Q298" s="3">
        <f>IF(Inputs!$B$27&lt;&gt;"Ready","PENDING INPUTS",MIN((K298+L298+M298),IF(D298&gt;C298,IF(D298=0,0,N298*C298/D298),N298+P298)))</f>
        <v>0</v>
      </c>
      <c r="R298" s="3">
        <f>IF(Inputs!$B$27&lt;&gt;"Ready","PENDING INPUTS",MAX(0,(K298+L298+M298)-Q298))</f>
        <v>0</v>
      </c>
      <c r="S298" s="3">
        <f>IF(Inputs!$B$27&lt;&gt;"Ready","PENDING INPUTS",Z297)</f>
        <v>0</v>
      </c>
      <c r="T298" s="3">
        <f>IF(Inputs!$B$27&lt;&gt;"Ready","PENDING INPUTS",IF(A298&lt;=Inputs!$B$6,ROUND(S298*Inputs!C15/12,2),0))</f>
        <v>0</v>
      </c>
      <c r="U298" s="3">
        <f>IF(Inputs!$B$27&lt;&gt;"Ready","PENDING INPUTS",IF(AND(A298&lt;=Inputs!$B$6,S298&gt;0),Inputs!G15,0))</f>
        <v>0</v>
      </c>
      <c r="V298" s="3">
        <f>IF(Inputs!$B$27&lt;&gt;"Ready","PENDING INPUTS",IF(A298&gt;Inputs!$B$6,0,MIN((S298+T298+U298),IF(Inputs!H15=1,Inputs!D15,MAX(Inputs!F15,ROUND(S298*Inputs!E15+T298+U298,2))))))</f>
        <v>0</v>
      </c>
      <c r="W298">
        <f>IF(Inputs!$B$27&lt;&gt;"Ready","PENDING INPUTS",IF(S298&lt;=0,99,1+IF(AND(K298&gt;0,OR(K298&lt;S298,AND(K298=S298,0&lt;1))),1,0)+IF(AND(AA298&gt;0,OR(AA298&lt;S298,AND(AA298=S298,2&lt;1))),1,0)+IF(AND(AI298&gt;0,OR(AI298&lt;S298,AND(AI298=S298,3&lt;1))),1,0)+IF(AND(AQ298&gt;0,OR(AQ298&lt;S298,AND(AQ298=S298,4&lt;1))),1,0)+IF(AND(AY298&gt;0,OR(AY298&lt;S298,AND(AY298=S298,5&lt;1))),1,0)+IF(AND(BG298&gt;0,OR(BG298&lt;S298,AND(BG298=S298,6&lt;1))),1,0)+IF(AND(BO298&gt;0,OR(BO298&lt;S298,AND(BO298=S298,7&lt;1))),1,0)+IF(AND(BW298&gt;0,OR(BW298&lt;S298,AND(BW298=S298,8&lt;1))),1,0)+IF(AND(CE298&gt;0,OR(CE298&lt;S298,AND(CE298=S298,9&lt;1))),1,0)))</f>
        <v>99</v>
      </c>
      <c r="X298" s="3">
        <f>IF(Inputs!$B$27&lt;&gt;"Ready","PENDING INPUTS",IF(A298&gt;Inputs!$B$6,0,MIN(MAX(0,(S298+T298+U298)-V298),MAX(0,C298-D298-(IF(O298&lt;W298,K298+L298+M298-N298,0)+IF(W298&lt;W298,S298+T298+U298-V298,0)+IF(AE298&lt;W298,AA298+AB298+AC298-AD298,0)+IF(AM298&lt;W298,AI298+AJ298+AK298-AL298,0)+IF(AU298&lt;W298,AQ298+AR298+AS298-AT298,0)+IF(BC298&lt;W298,AY298+AZ298+BA298-BB298,0)+IF(BK298&lt;W298,BG298+BH298+BI298-BJ298,0)+IF(BS298&lt;W298,BO298+BP298+BQ298-BR298,0)+IF(CA298&lt;W298,BW298+BX298+BY298-BZ298,0)+IF(CI298&lt;W298,CE298+CF298+CG298-CH298,0))))))</f>
        <v>0</v>
      </c>
      <c r="Y298" s="3">
        <f>IF(Inputs!$B$27&lt;&gt;"Ready","PENDING INPUTS",MIN((S298+T298+U298),IF(D298&gt;C298,IF(D298=0,0,V298*C298/D298),V298+X298)))</f>
        <v>0</v>
      </c>
      <c r="Z298" s="3">
        <f>IF(Inputs!$B$27&lt;&gt;"Ready","PENDING INPUTS",MAX(0,(S298+T298+U298)-Y298))</f>
        <v>0</v>
      </c>
      <c r="AA298" s="3">
        <f>IF(Inputs!$B$27&lt;&gt;"Ready","PENDING INPUTS",AH297)</f>
        <v>0</v>
      </c>
      <c r="AB298" s="3">
        <f>IF(Inputs!$B$27&lt;&gt;"Ready","PENDING INPUTS",IF(A298&lt;=Inputs!$B$6,ROUND(AA298*Inputs!C16/12,2),0))</f>
        <v>0</v>
      </c>
      <c r="AC298" s="3">
        <f>IF(Inputs!$B$27&lt;&gt;"Ready","PENDING INPUTS",IF(AND(A298&lt;=Inputs!$B$6,AA298&gt;0),Inputs!G16,0))</f>
        <v>0</v>
      </c>
      <c r="AD298" s="3">
        <f>IF(Inputs!$B$27&lt;&gt;"Ready","PENDING INPUTS",IF(A298&gt;Inputs!$B$6,0,MIN((AA298+AB298+AC298),IF(Inputs!H16=1,Inputs!D16,MAX(Inputs!F16,ROUND(AA298*Inputs!E16+AB298+AC298,2))))))</f>
        <v>0</v>
      </c>
      <c r="AE298">
        <f>IF(Inputs!$B$27&lt;&gt;"Ready","PENDING INPUTS",IF(AA298&lt;=0,99,1+IF(AND(K298&gt;0,OR(K298&lt;AA298,AND(K298=AA298,0&lt;2))),1,0)+IF(AND(S298&gt;0,OR(S298&lt;AA298,AND(S298=AA298,1&lt;2))),1,0)+IF(AND(AI298&gt;0,OR(AI298&lt;AA298,AND(AI298=AA298,3&lt;2))),1,0)+IF(AND(AQ298&gt;0,OR(AQ298&lt;AA298,AND(AQ298=AA298,4&lt;2))),1,0)+IF(AND(AY298&gt;0,OR(AY298&lt;AA298,AND(AY298=AA298,5&lt;2))),1,0)+IF(AND(BG298&gt;0,OR(BG298&lt;AA298,AND(BG298=AA298,6&lt;2))),1,0)+IF(AND(BO298&gt;0,OR(BO298&lt;AA298,AND(BO298=AA298,7&lt;2))),1,0)+IF(AND(BW298&gt;0,OR(BW298&lt;AA298,AND(BW298=AA298,8&lt;2))),1,0)+IF(AND(CE298&gt;0,OR(CE298&lt;AA298,AND(CE298=AA298,9&lt;2))),1,0)))</f>
        <v>99</v>
      </c>
      <c r="AF298" s="3">
        <f>IF(Inputs!$B$27&lt;&gt;"Ready","PENDING INPUTS",IF(A298&gt;Inputs!$B$6,0,MIN(MAX(0,(AA298+AB298+AC298)-AD298),MAX(0,C298-D298-(IF(O298&lt;AE298,K298+L298+M298-N298,0)+IF(W298&lt;AE298,S298+T298+U298-V298,0)+IF(AE298&lt;AE298,AA298+AB298+AC298-AD298,0)+IF(AM298&lt;AE298,AI298+AJ298+AK298-AL298,0)+IF(AU298&lt;AE298,AQ298+AR298+AS298-AT298,0)+IF(BC298&lt;AE298,AY298+AZ298+BA298-BB298,0)+IF(BK298&lt;AE298,BG298+BH298+BI298-BJ298,0)+IF(BS298&lt;AE298,BO298+BP298+BQ298-BR298,0)+IF(CA298&lt;AE298,BW298+BX298+BY298-BZ298,0)+IF(CI298&lt;AE298,CE298+CF298+CG298-CH298,0))))))</f>
        <v>0</v>
      </c>
      <c r="AG298" s="3">
        <f>IF(Inputs!$B$27&lt;&gt;"Ready","PENDING INPUTS",MIN((AA298+AB298+AC298),IF(D298&gt;C298,IF(D298=0,0,AD298*C298/D298),AD298+AF298)))</f>
        <v>0</v>
      </c>
      <c r="AH298" s="3">
        <f>IF(Inputs!$B$27&lt;&gt;"Ready","PENDING INPUTS",MAX(0,(AA298+AB298+AC298)-AG298))</f>
        <v>0</v>
      </c>
      <c r="AI298" s="3">
        <f>IF(Inputs!$B$27&lt;&gt;"Ready","PENDING INPUTS",AP297)</f>
        <v>0</v>
      </c>
      <c r="AJ298" s="3">
        <f>IF(Inputs!$B$27&lt;&gt;"Ready","PENDING INPUTS",IF(A298&lt;=Inputs!$B$6,ROUND(AI298*Inputs!C17/12,2),0))</f>
        <v>0</v>
      </c>
      <c r="AK298" s="3">
        <f>IF(Inputs!$B$27&lt;&gt;"Ready","PENDING INPUTS",IF(AND(A298&lt;=Inputs!$B$6,AI298&gt;0),Inputs!G17,0))</f>
        <v>0</v>
      </c>
      <c r="AL298" s="3">
        <f>IF(Inputs!$B$27&lt;&gt;"Ready","PENDING INPUTS",IF(A298&gt;Inputs!$B$6,0,MIN((AI298+AJ298+AK298),IF(Inputs!H17=1,Inputs!D17,MAX(Inputs!F17,ROUND(AI298*Inputs!E17+AJ298+AK298,2))))))</f>
        <v>0</v>
      </c>
      <c r="AM298">
        <f>IF(Inputs!$B$27&lt;&gt;"Ready","PENDING INPUTS",IF(AI298&lt;=0,99,1+IF(AND(K298&gt;0,OR(K298&lt;AI298,AND(K298=AI298,0&lt;3))),1,0)+IF(AND(S298&gt;0,OR(S298&lt;AI298,AND(S298=AI298,1&lt;3))),1,0)+IF(AND(AA298&gt;0,OR(AA298&lt;AI298,AND(AA298=AI298,2&lt;3))),1,0)+IF(AND(AQ298&gt;0,OR(AQ298&lt;AI298,AND(AQ298=AI298,4&lt;3))),1,0)+IF(AND(AY298&gt;0,OR(AY298&lt;AI298,AND(AY298=AI298,5&lt;3))),1,0)+IF(AND(BG298&gt;0,OR(BG298&lt;AI298,AND(BG298=AI298,6&lt;3))),1,0)+IF(AND(BO298&gt;0,OR(BO298&lt;AI298,AND(BO298=AI298,7&lt;3))),1,0)+IF(AND(BW298&gt;0,OR(BW298&lt;AI298,AND(BW298=AI298,8&lt;3))),1,0)+IF(AND(CE298&gt;0,OR(CE298&lt;AI298,AND(CE298=AI298,9&lt;3))),1,0)))</f>
        <v>99</v>
      </c>
      <c r="AN298" s="3">
        <f>IF(Inputs!$B$27&lt;&gt;"Ready","PENDING INPUTS",IF(A298&gt;Inputs!$B$6,0,MIN(MAX(0,(AI298+AJ298+AK298)-AL298),MAX(0,C298-D298-(IF(O298&lt;AM298,K298+L298+M298-N298,0)+IF(W298&lt;AM298,S298+T298+U298-V298,0)+IF(AE298&lt;AM298,AA298+AB298+AC298-AD298,0)+IF(AM298&lt;AM298,AI298+AJ298+AK298-AL298,0)+IF(AU298&lt;AM298,AQ298+AR298+AS298-AT298,0)+IF(BC298&lt;AM298,AY298+AZ298+BA298-BB298,0)+IF(BK298&lt;AM298,BG298+BH298+BI298-BJ298,0)+IF(BS298&lt;AM298,BO298+BP298+BQ298-BR298,0)+IF(CA298&lt;AM298,BW298+BX298+BY298-BZ298,0)+IF(CI298&lt;AM298,CE298+CF298+CG298-CH298,0))))))</f>
        <v>0</v>
      </c>
      <c r="AO298" s="3">
        <f>IF(Inputs!$B$27&lt;&gt;"Ready","PENDING INPUTS",MIN((AI298+AJ298+AK298),IF(D298&gt;C298,IF(D298=0,0,AL298*C298/D298),AL298+AN298)))</f>
        <v>0</v>
      </c>
      <c r="AP298" s="3">
        <f>IF(Inputs!$B$27&lt;&gt;"Ready","PENDING INPUTS",MAX(0,(AI298+AJ298+AK298)-AO298))</f>
        <v>0</v>
      </c>
      <c r="AQ298" s="3">
        <f>IF(Inputs!$B$27&lt;&gt;"Ready","PENDING INPUTS",AX297)</f>
        <v>0</v>
      </c>
      <c r="AR298" s="3">
        <f>IF(Inputs!$B$27&lt;&gt;"Ready","PENDING INPUTS",IF(A298&lt;=Inputs!$B$6,ROUND(AQ298*Inputs!C18/12,2),0))</f>
        <v>0</v>
      </c>
      <c r="AS298" s="3">
        <f>IF(Inputs!$B$27&lt;&gt;"Ready","PENDING INPUTS",IF(AND(A298&lt;=Inputs!$B$6,AQ298&gt;0),Inputs!G18,0))</f>
        <v>0</v>
      </c>
      <c r="AT298" s="3">
        <f>IF(Inputs!$B$27&lt;&gt;"Ready","PENDING INPUTS",IF(A298&gt;Inputs!$B$6,0,MIN((AQ298+AR298+AS298),IF(Inputs!H18=1,Inputs!D18,MAX(Inputs!F18,ROUND(AQ298*Inputs!E18+AR298+AS298,2))))))</f>
        <v>0</v>
      </c>
      <c r="AU298">
        <f>IF(Inputs!$B$27&lt;&gt;"Ready","PENDING INPUTS",IF(AQ298&lt;=0,99,1+IF(AND(K298&gt;0,OR(K298&lt;AQ298,AND(K298=AQ298,0&lt;4))),1,0)+IF(AND(S298&gt;0,OR(S298&lt;AQ298,AND(S298=AQ298,1&lt;4))),1,0)+IF(AND(AA298&gt;0,OR(AA298&lt;AQ298,AND(AA298=AQ298,2&lt;4))),1,0)+IF(AND(AI298&gt;0,OR(AI298&lt;AQ298,AND(AI298=AQ298,3&lt;4))),1,0)+IF(AND(AY298&gt;0,OR(AY298&lt;AQ298,AND(AY298=AQ298,5&lt;4))),1,0)+IF(AND(BG298&gt;0,OR(BG298&lt;AQ298,AND(BG298=AQ298,6&lt;4))),1,0)+IF(AND(BO298&gt;0,OR(BO298&lt;AQ298,AND(BO298=AQ298,7&lt;4))),1,0)+IF(AND(BW298&gt;0,OR(BW298&lt;AQ298,AND(BW298=AQ298,8&lt;4))),1,0)+IF(AND(CE298&gt;0,OR(CE298&lt;AQ298,AND(CE298=AQ298,9&lt;4))),1,0)))</f>
        <v>99</v>
      </c>
      <c r="AV298" s="3">
        <f>IF(Inputs!$B$27&lt;&gt;"Ready","PENDING INPUTS",IF(A298&gt;Inputs!$B$6,0,MIN(MAX(0,(AQ298+AR298+AS298)-AT298),MAX(0,C298-D298-(IF(O298&lt;AU298,K298+L298+M298-N298,0)+IF(W298&lt;AU298,S298+T298+U298-V298,0)+IF(AE298&lt;AU298,AA298+AB298+AC298-AD298,0)+IF(AM298&lt;AU298,AI298+AJ298+AK298-AL298,0)+IF(AU298&lt;AU298,AQ298+AR298+AS298-AT298,0)+IF(BC298&lt;AU298,AY298+AZ298+BA298-BB298,0)+IF(BK298&lt;AU298,BG298+BH298+BI298-BJ298,0)+IF(BS298&lt;AU298,BO298+BP298+BQ298-BR298,0)+IF(CA298&lt;AU298,BW298+BX298+BY298-BZ298,0)+IF(CI298&lt;AU298,CE298+CF298+CG298-CH298,0))))))</f>
        <v>0</v>
      </c>
      <c r="AW298" s="3">
        <f>IF(Inputs!$B$27&lt;&gt;"Ready","PENDING INPUTS",MIN((AQ298+AR298+AS298),IF(D298&gt;C298,IF(D298=0,0,AT298*C298/D298),AT298+AV298)))</f>
        <v>0</v>
      </c>
      <c r="AX298" s="3">
        <f>IF(Inputs!$B$27&lt;&gt;"Ready","PENDING INPUTS",MAX(0,(AQ298+AR298+AS298)-AW298))</f>
        <v>0</v>
      </c>
      <c r="AY298" s="3">
        <f>IF(Inputs!$B$27&lt;&gt;"Ready","PENDING INPUTS",BF297)</f>
        <v>0</v>
      </c>
      <c r="AZ298" s="3">
        <f>IF(Inputs!$B$27&lt;&gt;"Ready","PENDING INPUTS",IF(A298&lt;=Inputs!$B$6,ROUND(AY298*Inputs!C19/12,2),0))</f>
        <v>0</v>
      </c>
      <c r="BA298" s="3">
        <f>IF(Inputs!$B$27&lt;&gt;"Ready","PENDING INPUTS",IF(AND(A298&lt;=Inputs!$B$6,AY298&gt;0),Inputs!G19,0))</f>
        <v>0</v>
      </c>
      <c r="BB298" s="3">
        <f>IF(Inputs!$B$27&lt;&gt;"Ready","PENDING INPUTS",IF(A298&gt;Inputs!$B$6,0,MIN((AY298+AZ298+BA298),IF(Inputs!H19=1,Inputs!D19,MAX(Inputs!F19,ROUND(AY298*Inputs!E19+AZ298+BA298,2))))))</f>
        <v>0</v>
      </c>
      <c r="BC298">
        <f>IF(Inputs!$B$27&lt;&gt;"Ready","PENDING INPUTS",IF(AY298&lt;=0,99,1+IF(AND(K298&gt;0,OR(K298&lt;AY298,AND(K298=AY298,0&lt;5))),1,0)+IF(AND(S298&gt;0,OR(S298&lt;AY298,AND(S298=AY298,1&lt;5))),1,0)+IF(AND(AA298&gt;0,OR(AA298&lt;AY298,AND(AA298=AY298,2&lt;5))),1,0)+IF(AND(AI298&gt;0,OR(AI298&lt;AY298,AND(AI298=AY298,3&lt;5))),1,0)+IF(AND(AQ298&gt;0,OR(AQ298&lt;AY298,AND(AQ298=AY298,4&lt;5))),1,0)+IF(AND(BG298&gt;0,OR(BG298&lt;AY298,AND(BG298=AY298,6&lt;5))),1,0)+IF(AND(BO298&gt;0,OR(BO298&lt;AY298,AND(BO298=AY298,7&lt;5))),1,0)+IF(AND(BW298&gt;0,OR(BW298&lt;AY298,AND(BW298=AY298,8&lt;5))),1,0)+IF(AND(CE298&gt;0,OR(CE298&lt;AY298,AND(CE298=AY298,9&lt;5))),1,0)))</f>
        <v>99</v>
      </c>
      <c r="BD298" s="3">
        <f>IF(Inputs!$B$27&lt;&gt;"Ready","PENDING INPUTS",IF(A298&gt;Inputs!$B$6,0,MIN(MAX(0,(AY298+AZ298+BA298)-BB298),MAX(0,C298-D298-(IF(O298&lt;BC298,K298+L298+M298-N298,0)+IF(W298&lt;BC298,S298+T298+U298-V298,0)+IF(AE298&lt;BC298,AA298+AB298+AC298-AD298,0)+IF(AM298&lt;BC298,AI298+AJ298+AK298-AL298,0)+IF(AU298&lt;BC298,AQ298+AR298+AS298-AT298,0)+IF(BC298&lt;BC298,AY298+AZ298+BA298-BB298,0)+IF(BK298&lt;BC298,BG298+BH298+BI298-BJ298,0)+IF(BS298&lt;BC298,BO298+BP298+BQ298-BR298,0)+IF(CA298&lt;BC298,BW298+BX298+BY298-BZ298,0)+IF(CI298&lt;BC298,CE298+CF298+CG298-CH298,0))))))</f>
        <v>0</v>
      </c>
      <c r="BE298" s="3">
        <f>IF(Inputs!$B$27&lt;&gt;"Ready","PENDING INPUTS",MIN((AY298+AZ298+BA298),IF(D298&gt;C298,IF(D298=0,0,BB298*C298/D298),BB298+BD298)))</f>
        <v>0</v>
      </c>
      <c r="BF298" s="3">
        <f>IF(Inputs!$B$27&lt;&gt;"Ready","PENDING INPUTS",MAX(0,(AY298+AZ298+BA298)-BE298))</f>
        <v>0</v>
      </c>
      <c r="BG298" s="3">
        <f>IF(Inputs!$B$27&lt;&gt;"Ready","PENDING INPUTS",BN297)</f>
        <v>0</v>
      </c>
      <c r="BH298" s="3">
        <f>IF(Inputs!$B$27&lt;&gt;"Ready","PENDING INPUTS",IF(A298&lt;=Inputs!$B$6,ROUND(BG298*Inputs!C20/12,2),0))</f>
        <v>0</v>
      </c>
      <c r="BI298" s="3">
        <f>IF(Inputs!$B$27&lt;&gt;"Ready","PENDING INPUTS",IF(AND(A298&lt;=Inputs!$B$6,BG298&gt;0),Inputs!G20,0))</f>
        <v>0</v>
      </c>
      <c r="BJ298" s="3">
        <f>IF(Inputs!$B$27&lt;&gt;"Ready","PENDING INPUTS",IF(A298&gt;Inputs!$B$6,0,MIN((BG298+BH298+BI298),IF(Inputs!H20=1,Inputs!D20,MAX(Inputs!F20,ROUND(BG298*Inputs!E20+BH298+BI298,2))))))</f>
        <v>0</v>
      </c>
      <c r="BK298">
        <f>IF(Inputs!$B$27&lt;&gt;"Ready","PENDING INPUTS",IF(BG298&lt;=0,99,1+IF(AND(K298&gt;0,OR(K298&lt;BG298,AND(K298=BG298,0&lt;6))),1,0)+IF(AND(S298&gt;0,OR(S298&lt;BG298,AND(S298=BG298,1&lt;6))),1,0)+IF(AND(AA298&gt;0,OR(AA298&lt;BG298,AND(AA298=BG298,2&lt;6))),1,0)+IF(AND(AI298&gt;0,OR(AI298&lt;BG298,AND(AI298=BG298,3&lt;6))),1,0)+IF(AND(AQ298&gt;0,OR(AQ298&lt;BG298,AND(AQ298=BG298,4&lt;6))),1,0)+IF(AND(AY298&gt;0,OR(AY298&lt;BG298,AND(AY298=BG298,5&lt;6))),1,0)+IF(AND(BO298&gt;0,OR(BO298&lt;BG298,AND(BO298=BG298,7&lt;6))),1,0)+IF(AND(BW298&gt;0,OR(BW298&lt;BG298,AND(BW298=BG298,8&lt;6))),1,0)+IF(AND(CE298&gt;0,OR(CE298&lt;BG298,AND(CE298=BG298,9&lt;6))),1,0)))</f>
        <v>99</v>
      </c>
      <c r="BL298" s="3">
        <f>IF(Inputs!$B$27&lt;&gt;"Ready","PENDING INPUTS",IF(A298&gt;Inputs!$B$6,0,MIN(MAX(0,(BG298+BH298+BI298)-BJ298),MAX(0,C298-D298-(IF(O298&lt;BK298,K298+L298+M298-N298,0)+IF(W298&lt;BK298,S298+T298+U298-V298,0)+IF(AE298&lt;BK298,AA298+AB298+AC298-AD298,0)+IF(AM298&lt;BK298,AI298+AJ298+AK298-AL298,0)+IF(AU298&lt;BK298,AQ298+AR298+AS298-AT298,0)+IF(BC298&lt;BK298,AY298+AZ298+BA298-BB298,0)+IF(BK298&lt;BK298,BG298+BH298+BI298-BJ298,0)+IF(BS298&lt;BK298,BO298+BP298+BQ298-BR298,0)+IF(CA298&lt;BK298,BW298+BX298+BY298-BZ298,0)+IF(CI298&lt;BK298,CE298+CF298+CG298-CH298,0))))))</f>
        <v>0</v>
      </c>
      <c r="BM298" s="3">
        <f>IF(Inputs!$B$27&lt;&gt;"Ready","PENDING INPUTS",MIN((BG298+BH298+BI298),IF(D298&gt;C298,IF(D298=0,0,BJ298*C298/D298),BJ298+BL298)))</f>
        <v>0</v>
      </c>
      <c r="BN298" s="3">
        <f>IF(Inputs!$B$27&lt;&gt;"Ready","PENDING INPUTS",MAX(0,(BG298+BH298+BI298)-BM298))</f>
        <v>0</v>
      </c>
      <c r="BO298" s="3">
        <f>IF(Inputs!$B$27&lt;&gt;"Ready","PENDING INPUTS",BV297)</f>
        <v>0</v>
      </c>
      <c r="BP298" s="3">
        <f>IF(Inputs!$B$27&lt;&gt;"Ready","PENDING INPUTS",IF(A298&lt;=Inputs!$B$6,ROUND(BO298*Inputs!C21/12,2),0))</f>
        <v>0</v>
      </c>
      <c r="BQ298" s="3">
        <f>IF(Inputs!$B$27&lt;&gt;"Ready","PENDING INPUTS",IF(AND(A298&lt;=Inputs!$B$6,BO298&gt;0),Inputs!G21,0))</f>
        <v>0</v>
      </c>
      <c r="BR298" s="3">
        <f>IF(Inputs!$B$27&lt;&gt;"Ready","PENDING INPUTS",IF(A298&gt;Inputs!$B$6,0,MIN((BO298+BP298+BQ298),IF(Inputs!H21=1,Inputs!D21,MAX(Inputs!F21,ROUND(BO298*Inputs!E21+BP298+BQ298,2))))))</f>
        <v>0</v>
      </c>
      <c r="BS298">
        <f>IF(Inputs!$B$27&lt;&gt;"Ready","PENDING INPUTS",IF(BO298&lt;=0,99,1+IF(AND(K298&gt;0,OR(K298&lt;BO298,AND(K298=BO298,0&lt;7))),1,0)+IF(AND(S298&gt;0,OR(S298&lt;BO298,AND(S298=BO298,1&lt;7))),1,0)+IF(AND(AA298&gt;0,OR(AA298&lt;BO298,AND(AA298=BO298,2&lt;7))),1,0)+IF(AND(AI298&gt;0,OR(AI298&lt;BO298,AND(AI298=BO298,3&lt;7))),1,0)+IF(AND(AQ298&gt;0,OR(AQ298&lt;BO298,AND(AQ298=BO298,4&lt;7))),1,0)+IF(AND(AY298&gt;0,OR(AY298&lt;BO298,AND(AY298=BO298,5&lt;7))),1,0)+IF(AND(BG298&gt;0,OR(BG298&lt;BO298,AND(BG298=BO298,6&lt;7))),1,0)+IF(AND(BW298&gt;0,OR(BW298&lt;BO298,AND(BW298=BO298,8&lt;7))),1,0)+IF(AND(CE298&gt;0,OR(CE298&lt;BO298,AND(CE298=BO298,9&lt;7))),1,0)))</f>
        <v>99</v>
      </c>
      <c r="BT298" s="3">
        <f>IF(Inputs!$B$27&lt;&gt;"Ready","PENDING INPUTS",IF(A298&gt;Inputs!$B$6,0,MIN(MAX(0,(BO298+BP298+BQ298)-BR298),MAX(0,C298-D298-(IF(O298&lt;BS298,K298+L298+M298-N298,0)+IF(W298&lt;BS298,S298+T298+U298-V298,0)+IF(AE298&lt;BS298,AA298+AB298+AC298-AD298,0)+IF(AM298&lt;BS298,AI298+AJ298+AK298-AL298,0)+IF(AU298&lt;BS298,AQ298+AR298+AS298-AT298,0)+IF(BC298&lt;BS298,AY298+AZ298+BA298-BB298,0)+IF(BK298&lt;BS298,BG298+BH298+BI298-BJ298,0)+IF(BS298&lt;BS298,BO298+BP298+BQ298-BR298,0)+IF(CA298&lt;BS298,BW298+BX298+BY298-BZ298,0)+IF(CI298&lt;BS298,CE298+CF298+CG298-CH298,0))))))</f>
        <v>0</v>
      </c>
      <c r="BU298" s="3">
        <f>IF(Inputs!$B$27&lt;&gt;"Ready","PENDING INPUTS",MIN((BO298+BP298+BQ298),IF(D298&gt;C298,IF(D298=0,0,BR298*C298/D298),BR298+BT298)))</f>
        <v>0</v>
      </c>
      <c r="BV298" s="3">
        <f>IF(Inputs!$B$27&lt;&gt;"Ready","PENDING INPUTS",MAX(0,(BO298+BP298+BQ298)-BU298))</f>
        <v>0</v>
      </c>
      <c r="BW298" s="3">
        <f>IF(Inputs!$B$27&lt;&gt;"Ready","PENDING INPUTS",CD297)</f>
        <v>0</v>
      </c>
      <c r="BX298" s="3">
        <f>IF(Inputs!$B$27&lt;&gt;"Ready","PENDING INPUTS",IF(A298&lt;=Inputs!$B$6,ROUND(BW298*Inputs!C22/12,2),0))</f>
        <v>0</v>
      </c>
      <c r="BY298" s="3">
        <f>IF(Inputs!$B$27&lt;&gt;"Ready","PENDING INPUTS",IF(AND(A298&lt;=Inputs!$B$6,BW298&gt;0),Inputs!G22,0))</f>
        <v>0</v>
      </c>
      <c r="BZ298" s="3">
        <f>IF(Inputs!$B$27&lt;&gt;"Ready","PENDING INPUTS",IF(A298&gt;Inputs!$B$6,0,MIN((BW298+BX298+BY298),IF(Inputs!H22=1,Inputs!D22,MAX(Inputs!F22,ROUND(BW298*Inputs!E22+BX298+BY298,2))))))</f>
        <v>0</v>
      </c>
      <c r="CA298">
        <f>IF(Inputs!$B$27&lt;&gt;"Ready","PENDING INPUTS",IF(BW298&lt;=0,99,1+IF(AND(K298&gt;0,OR(K298&lt;BW298,AND(K298=BW298,0&lt;8))),1,0)+IF(AND(S298&gt;0,OR(S298&lt;BW298,AND(S298=BW298,1&lt;8))),1,0)+IF(AND(AA298&gt;0,OR(AA298&lt;BW298,AND(AA298=BW298,2&lt;8))),1,0)+IF(AND(AI298&gt;0,OR(AI298&lt;BW298,AND(AI298=BW298,3&lt;8))),1,0)+IF(AND(AQ298&gt;0,OR(AQ298&lt;BW298,AND(AQ298=BW298,4&lt;8))),1,0)+IF(AND(AY298&gt;0,OR(AY298&lt;BW298,AND(AY298=BW298,5&lt;8))),1,0)+IF(AND(BG298&gt;0,OR(BG298&lt;BW298,AND(BG298=BW298,6&lt;8))),1,0)+IF(AND(BO298&gt;0,OR(BO298&lt;BW298,AND(BO298=BW298,7&lt;8))),1,0)+IF(AND(CE298&gt;0,OR(CE298&lt;BW298,AND(CE298=BW298,9&lt;8))),1,0)))</f>
        <v>99</v>
      </c>
      <c r="CB298" s="3">
        <f>IF(Inputs!$B$27&lt;&gt;"Ready","PENDING INPUTS",IF(A298&gt;Inputs!$B$6,0,MIN(MAX(0,(BW298+BX298+BY298)-BZ298),MAX(0,C298-D298-(IF(O298&lt;CA298,K298+L298+M298-N298,0)+IF(W298&lt;CA298,S298+T298+U298-V298,0)+IF(AE298&lt;CA298,AA298+AB298+AC298-AD298,0)+IF(AM298&lt;CA298,AI298+AJ298+AK298-AL298,0)+IF(AU298&lt;CA298,AQ298+AR298+AS298-AT298,0)+IF(BC298&lt;CA298,AY298+AZ298+BA298-BB298,0)+IF(BK298&lt;CA298,BG298+BH298+BI298-BJ298,0)+IF(BS298&lt;CA298,BO298+BP298+BQ298-BR298,0)+IF(CA298&lt;CA298,BW298+BX298+BY298-BZ298,0)+IF(CI298&lt;CA298,CE298+CF298+CG298-CH298,0))))))</f>
        <v>0</v>
      </c>
      <c r="CC298" s="3">
        <f>IF(Inputs!$B$27&lt;&gt;"Ready","PENDING INPUTS",MIN((BW298+BX298+BY298),IF(D298&gt;C298,IF(D298=0,0,BZ298*C298/D298),BZ298+CB298)))</f>
        <v>0</v>
      </c>
      <c r="CD298" s="3">
        <f>IF(Inputs!$B$27&lt;&gt;"Ready","PENDING INPUTS",MAX(0,(BW298+BX298+BY298)-CC298))</f>
        <v>0</v>
      </c>
      <c r="CE298" s="3">
        <f>IF(Inputs!$B$27&lt;&gt;"Ready","PENDING INPUTS",CL297)</f>
        <v>0</v>
      </c>
      <c r="CF298" s="3">
        <f>IF(Inputs!$B$27&lt;&gt;"Ready","PENDING INPUTS",IF(A298&lt;=Inputs!$B$6,ROUND(CE298*Inputs!C23/12,2),0))</f>
        <v>0</v>
      </c>
      <c r="CG298" s="3">
        <f>IF(Inputs!$B$27&lt;&gt;"Ready","PENDING INPUTS",IF(AND(A298&lt;=Inputs!$B$6,CE298&gt;0),Inputs!G23,0))</f>
        <v>0</v>
      </c>
      <c r="CH298" s="3">
        <f>IF(Inputs!$B$27&lt;&gt;"Ready","PENDING INPUTS",IF(A298&gt;Inputs!$B$6,0,MIN((CE298+CF298+CG298),IF(Inputs!H23=1,Inputs!D23,MAX(Inputs!F23,ROUND(CE298*Inputs!E23+CF298+CG298,2))))))</f>
        <v>0</v>
      </c>
      <c r="CI298">
        <f>IF(Inputs!$B$27&lt;&gt;"Ready","PENDING INPUTS",IF(CE298&lt;=0,99,1+IF(AND(K298&gt;0,OR(K298&lt;CE298,AND(K298=CE298,0&lt;9))),1,0)+IF(AND(S298&gt;0,OR(S298&lt;CE298,AND(S298=CE298,1&lt;9))),1,0)+IF(AND(AA298&gt;0,OR(AA298&lt;CE298,AND(AA298=CE298,2&lt;9))),1,0)+IF(AND(AI298&gt;0,OR(AI298&lt;CE298,AND(AI298=CE298,3&lt;9))),1,0)+IF(AND(AQ298&gt;0,OR(AQ298&lt;CE298,AND(AQ298=CE298,4&lt;9))),1,0)+IF(AND(AY298&gt;0,OR(AY298&lt;CE298,AND(AY298=CE298,5&lt;9))),1,0)+IF(AND(BG298&gt;0,OR(BG298&lt;CE298,AND(BG298=CE298,6&lt;9))),1,0)+IF(AND(BO298&gt;0,OR(BO298&lt;CE298,AND(BO298=CE298,7&lt;9))),1,0)+IF(AND(BW298&gt;0,OR(BW298&lt;CE298,AND(BW298=CE298,8&lt;9))),1,0)))</f>
        <v>99</v>
      </c>
      <c r="CJ298" s="3">
        <f>IF(Inputs!$B$27&lt;&gt;"Ready","PENDING INPUTS",IF(A298&gt;Inputs!$B$6,0,MIN(MAX(0,(CE298+CF298+CG298)-CH298),MAX(0,C298-D298-(IF(O298&lt;CI298,K298+L298+M298-N298,0)+IF(W298&lt;CI298,S298+T298+U298-V298,0)+IF(AE298&lt;CI298,AA298+AB298+AC298-AD298,0)+IF(AM298&lt;CI298,AI298+AJ298+AK298-AL298,0)+IF(AU298&lt;CI298,AQ298+AR298+AS298-AT298,0)+IF(BC298&lt;CI298,AY298+AZ298+BA298-BB298,0)+IF(BK298&lt;CI298,BG298+BH298+BI298-BJ298,0)+IF(BS298&lt;CI298,BO298+BP298+BQ298-BR298,0)+IF(CA298&lt;CI298,BW298+BX298+BY298-BZ298,0)+IF(CI298&lt;CI298,CE298+CF298+CG298-CH298,0))))))</f>
        <v>0</v>
      </c>
      <c r="CK298" s="3">
        <f>IF(Inputs!$B$27&lt;&gt;"Ready","PENDING INPUTS",MIN((CE298+CF298+CG298),IF(D298&gt;C298,IF(D298=0,0,CH298*C298/D298),CH298+CJ298)))</f>
        <v>0</v>
      </c>
      <c r="CL298" s="3">
        <f>IF(Inputs!$B$27&lt;&gt;"Ready","PENDING INPUTS",MAX(0,(CE298+CF298+CG298)-CK298))</f>
        <v>0</v>
      </c>
    </row>
    <row r="299" spans="1:90" ht="27.95" customHeight="1" x14ac:dyDescent="0.25">
      <c r="A299">
        <v>295</v>
      </c>
      <c r="B299" s="13">
        <f>IF(Inputs!$B$27&lt;&gt;"Ready","PENDING INPUTS",EDATE(Inputs!$B$5,A299-1))</f>
        <v>55244</v>
      </c>
      <c r="C299" s="3">
        <f>IF(Inputs!$B$27&lt;&gt;"Ready","PENDING INPUTS",IF(A299&lt;=Inputs!$B$6,MAX(0,Inputs!$B$4+IF(A299=Inputs!$B$7,Inputs!$B$8,0)+IF(A299=Inputs!$B$9,Inputs!$B$10,0)),0))</f>
        <v>0</v>
      </c>
      <c r="D299" s="3">
        <f>IF(Inputs!$B$27&lt;&gt;"Ready","PENDING INPUTS",SUM(N299,V299,AD299,AL299,AT299,BB299,BJ299,BR299,BZ299,CH299))</f>
        <v>0</v>
      </c>
      <c r="E299" s="3">
        <f>IF(Inputs!$B$27&lt;&gt;"Ready","PENDING INPUTS",MAX(0,D299-C299))</f>
        <v>0</v>
      </c>
      <c r="F299" s="3">
        <f>IF(Inputs!$B$27&lt;&gt;"Ready","PENDING INPUTS",SUM(Q299,Y299,AG299,AO299,AW299,BE299,BM299,BU299,CC299,CK299))</f>
        <v>0</v>
      </c>
      <c r="G299" s="3">
        <f>IF(Inputs!$B$27&lt;&gt;"Ready","PENDING INPUTS",SUM(L299,T299,AB299,AJ299,AR299,AZ299,BH299,BP299,BX299,CF299))</f>
        <v>0</v>
      </c>
      <c r="H299" s="3">
        <f>IF(Inputs!$B$27&lt;&gt;"Ready","PENDING INPUTS",SUM(M299,U299,AC299,AK299,AS299,BA299,BI299,BQ299,BY299,CG299))</f>
        <v>0</v>
      </c>
      <c r="I299" s="3">
        <f>IF(Inputs!$B$27&lt;&gt;"Ready","PENDING INPUTS",SUM(R299,Z299,AH299,AP299,AX299,BF299,BN299,BV299,CD299,CL299))</f>
        <v>0</v>
      </c>
      <c r="J299" t="str">
        <f>IF(Inputs!$B$27&lt;&gt;"Ready","PENDING INPUTS",IF(A299&gt;Inputs!$B$6,"Beyond horizon",IF(E299&gt;0.005,"MINIMUM SHORTFALL",IF(I299&lt;0.005,"Paid off","In progress"))))</f>
        <v>Beyond horizon</v>
      </c>
      <c r="K299" s="3">
        <f>IF(Inputs!$B$27&lt;&gt;"Ready","PENDING INPUTS",R298)</f>
        <v>0</v>
      </c>
      <c r="L299" s="3">
        <f>IF(Inputs!$B$27&lt;&gt;"Ready","PENDING INPUTS",IF(A299&lt;=Inputs!$B$6,ROUND(K299*Inputs!C14/12,2),0))</f>
        <v>0</v>
      </c>
      <c r="M299" s="3">
        <f>IF(Inputs!$B$27&lt;&gt;"Ready","PENDING INPUTS",IF(AND(A299&lt;=Inputs!$B$6,K299&gt;0),Inputs!G14,0))</f>
        <v>0</v>
      </c>
      <c r="N299" s="3">
        <f>IF(Inputs!$B$27&lt;&gt;"Ready","PENDING INPUTS",IF(A299&gt;Inputs!$B$6,0,MIN((K299+L299+M299),IF(Inputs!H14=1,Inputs!D14,MAX(Inputs!F14,ROUND(K299*Inputs!E14+L299+M299,2))))))</f>
        <v>0</v>
      </c>
      <c r="O299">
        <f>IF(Inputs!$B$27&lt;&gt;"Ready","PENDING INPUTS",IF(K299&lt;=0,99,1+IF(AND(S299&gt;0,OR(S299&lt;K299,AND(S299=K299,1&lt;0))),1,0)+IF(AND(AA299&gt;0,OR(AA299&lt;K299,AND(AA299=K299,2&lt;0))),1,0)+IF(AND(AI299&gt;0,OR(AI299&lt;K299,AND(AI299=K299,3&lt;0))),1,0)+IF(AND(AQ299&gt;0,OR(AQ299&lt;K299,AND(AQ299=K299,4&lt;0))),1,0)+IF(AND(AY299&gt;0,OR(AY299&lt;K299,AND(AY299=K299,5&lt;0))),1,0)+IF(AND(BG299&gt;0,OR(BG299&lt;K299,AND(BG299=K299,6&lt;0))),1,0)+IF(AND(BO299&gt;0,OR(BO299&lt;K299,AND(BO299=K299,7&lt;0))),1,0)+IF(AND(BW299&gt;0,OR(BW299&lt;K299,AND(BW299=K299,8&lt;0))),1,0)+IF(AND(CE299&gt;0,OR(CE299&lt;K299,AND(CE299=K299,9&lt;0))),1,0)))</f>
        <v>99</v>
      </c>
      <c r="P299" s="3">
        <f>IF(Inputs!$B$27&lt;&gt;"Ready","PENDING INPUTS",IF(A299&gt;Inputs!$B$6,0,MIN(MAX(0,(K299+L299+M299)-N299),MAX(0,C299-D299-(IF(O299&lt;O299,K299+L299+M299-N299,0)+IF(W299&lt;O299,S299+T299+U299-V299,0)+IF(AE299&lt;O299,AA299+AB299+AC299-AD299,0)+IF(AM299&lt;O299,AI299+AJ299+AK299-AL299,0)+IF(AU299&lt;O299,AQ299+AR299+AS299-AT299,0)+IF(BC299&lt;O299,AY299+AZ299+BA299-BB299,0)+IF(BK299&lt;O299,BG299+BH299+BI299-BJ299,0)+IF(BS299&lt;O299,BO299+BP299+BQ299-BR299,0)+IF(CA299&lt;O299,BW299+BX299+BY299-BZ299,0)+IF(CI299&lt;O299,CE299+CF299+CG299-CH299,0))))))</f>
        <v>0</v>
      </c>
      <c r="Q299" s="3">
        <f>IF(Inputs!$B$27&lt;&gt;"Ready","PENDING INPUTS",MIN((K299+L299+M299),IF(D299&gt;C299,IF(D299=0,0,N299*C299/D299),N299+P299)))</f>
        <v>0</v>
      </c>
      <c r="R299" s="3">
        <f>IF(Inputs!$B$27&lt;&gt;"Ready","PENDING INPUTS",MAX(0,(K299+L299+M299)-Q299))</f>
        <v>0</v>
      </c>
      <c r="S299" s="3">
        <f>IF(Inputs!$B$27&lt;&gt;"Ready","PENDING INPUTS",Z298)</f>
        <v>0</v>
      </c>
      <c r="T299" s="3">
        <f>IF(Inputs!$B$27&lt;&gt;"Ready","PENDING INPUTS",IF(A299&lt;=Inputs!$B$6,ROUND(S299*Inputs!C15/12,2),0))</f>
        <v>0</v>
      </c>
      <c r="U299" s="3">
        <f>IF(Inputs!$B$27&lt;&gt;"Ready","PENDING INPUTS",IF(AND(A299&lt;=Inputs!$B$6,S299&gt;0),Inputs!G15,0))</f>
        <v>0</v>
      </c>
      <c r="V299" s="3">
        <f>IF(Inputs!$B$27&lt;&gt;"Ready","PENDING INPUTS",IF(A299&gt;Inputs!$B$6,0,MIN((S299+T299+U299),IF(Inputs!H15=1,Inputs!D15,MAX(Inputs!F15,ROUND(S299*Inputs!E15+T299+U299,2))))))</f>
        <v>0</v>
      </c>
      <c r="W299">
        <f>IF(Inputs!$B$27&lt;&gt;"Ready","PENDING INPUTS",IF(S299&lt;=0,99,1+IF(AND(K299&gt;0,OR(K299&lt;S299,AND(K299=S299,0&lt;1))),1,0)+IF(AND(AA299&gt;0,OR(AA299&lt;S299,AND(AA299=S299,2&lt;1))),1,0)+IF(AND(AI299&gt;0,OR(AI299&lt;S299,AND(AI299=S299,3&lt;1))),1,0)+IF(AND(AQ299&gt;0,OR(AQ299&lt;S299,AND(AQ299=S299,4&lt;1))),1,0)+IF(AND(AY299&gt;0,OR(AY299&lt;S299,AND(AY299=S299,5&lt;1))),1,0)+IF(AND(BG299&gt;0,OR(BG299&lt;S299,AND(BG299=S299,6&lt;1))),1,0)+IF(AND(BO299&gt;0,OR(BO299&lt;S299,AND(BO299=S299,7&lt;1))),1,0)+IF(AND(BW299&gt;0,OR(BW299&lt;S299,AND(BW299=S299,8&lt;1))),1,0)+IF(AND(CE299&gt;0,OR(CE299&lt;S299,AND(CE299=S299,9&lt;1))),1,0)))</f>
        <v>99</v>
      </c>
      <c r="X299" s="3">
        <f>IF(Inputs!$B$27&lt;&gt;"Ready","PENDING INPUTS",IF(A299&gt;Inputs!$B$6,0,MIN(MAX(0,(S299+T299+U299)-V299),MAX(0,C299-D299-(IF(O299&lt;W299,K299+L299+M299-N299,0)+IF(W299&lt;W299,S299+T299+U299-V299,0)+IF(AE299&lt;W299,AA299+AB299+AC299-AD299,0)+IF(AM299&lt;W299,AI299+AJ299+AK299-AL299,0)+IF(AU299&lt;W299,AQ299+AR299+AS299-AT299,0)+IF(BC299&lt;W299,AY299+AZ299+BA299-BB299,0)+IF(BK299&lt;W299,BG299+BH299+BI299-BJ299,0)+IF(BS299&lt;W299,BO299+BP299+BQ299-BR299,0)+IF(CA299&lt;W299,BW299+BX299+BY299-BZ299,0)+IF(CI299&lt;W299,CE299+CF299+CG299-CH299,0))))))</f>
        <v>0</v>
      </c>
      <c r="Y299" s="3">
        <f>IF(Inputs!$B$27&lt;&gt;"Ready","PENDING INPUTS",MIN((S299+T299+U299),IF(D299&gt;C299,IF(D299=0,0,V299*C299/D299),V299+X299)))</f>
        <v>0</v>
      </c>
      <c r="Z299" s="3">
        <f>IF(Inputs!$B$27&lt;&gt;"Ready","PENDING INPUTS",MAX(0,(S299+T299+U299)-Y299))</f>
        <v>0</v>
      </c>
      <c r="AA299" s="3">
        <f>IF(Inputs!$B$27&lt;&gt;"Ready","PENDING INPUTS",AH298)</f>
        <v>0</v>
      </c>
      <c r="AB299" s="3">
        <f>IF(Inputs!$B$27&lt;&gt;"Ready","PENDING INPUTS",IF(A299&lt;=Inputs!$B$6,ROUND(AA299*Inputs!C16/12,2),0))</f>
        <v>0</v>
      </c>
      <c r="AC299" s="3">
        <f>IF(Inputs!$B$27&lt;&gt;"Ready","PENDING INPUTS",IF(AND(A299&lt;=Inputs!$B$6,AA299&gt;0),Inputs!G16,0))</f>
        <v>0</v>
      </c>
      <c r="AD299" s="3">
        <f>IF(Inputs!$B$27&lt;&gt;"Ready","PENDING INPUTS",IF(A299&gt;Inputs!$B$6,0,MIN((AA299+AB299+AC299),IF(Inputs!H16=1,Inputs!D16,MAX(Inputs!F16,ROUND(AA299*Inputs!E16+AB299+AC299,2))))))</f>
        <v>0</v>
      </c>
      <c r="AE299">
        <f>IF(Inputs!$B$27&lt;&gt;"Ready","PENDING INPUTS",IF(AA299&lt;=0,99,1+IF(AND(K299&gt;0,OR(K299&lt;AA299,AND(K299=AA299,0&lt;2))),1,0)+IF(AND(S299&gt;0,OR(S299&lt;AA299,AND(S299=AA299,1&lt;2))),1,0)+IF(AND(AI299&gt;0,OR(AI299&lt;AA299,AND(AI299=AA299,3&lt;2))),1,0)+IF(AND(AQ299&gt;0,OR(AQ299&lt;AA299,AND(AQ299=AA299,4&lt;2))),1,0)+IF(AND(AY299&gt;0,OR(AY299&lt;AA299,AND(AY299=AA299,5&lt;2))),1,0)+IF(AND(BG299&gt;0,OR(BG299&lt;AA299,AND(BG299=AA299,6&lt;2))),1,0)+IF(AND(BO299&gt;0,OR(BO299&lt;AA299,AND(BO299=AA299,7&lt;2))),1,0)+IF(AND(BW299&gt;0,OR(BW299&lt;AA299,AND(BW299=AA299,8&lt;2))),1,0)+IF(AND(CE299&gt;0,OR(CE299&lt;AA299,AND(CE299=AA299,9&lt;2))),1,0)))</f>
        <v>99</v>
      </c>
      <c r="AF299" s="3">
        <f>IF(Inputs!$B$27&lt;&gt;"Ready","PENDING INPUTS",IF(A299&gt;Inputs!$B$6,0,MIN(MAX(0,(AA299+AB299+AC299)-AD299),MAX(0,C299-D299-(IF(O299&lt;AE299,K299+L299+M299-N299,0)+IF(W299&lt;AE299,S299+T299+U299-V299,0)+IF(AE299&lt;AE299,AA299+AB299+AC299-AD299,0)+IF(AM299&lt;AE299,AI299+AJ299+AK299-AL299,0)+IF(AU299&lt;AE299,AQ299+AR299+AS299-AT299,0)+IF(BC299&lt;AE299,AY299+AZ299+BA299-BB299,0)+IF(BK299&lt;AE299,BG299+BH299+BI299-BJ299,0)+IF(BS299&lt;AE299,BO299+BP299+BQ299-BR299,0)+IF(CA299&lt;AE299,BW299+BX299+BY299-BZ299,0)+IF(CI299&lt;AE299,CE299+CF299+CG299-CH299,0))))))</f>
        <v>0</v>
      </c>
      <c r="AG299" s="3">
        <f>IF(Inputs!$B$27&lt;&gt;"Ready","PENDING INPUTS",MIN((AA299+AB299+AC299),IF(D299&gt;C299,IF(D299=0,0,AD299*C299/D299),AD299+AF299)))</f>
        <v>0</v>
      </c>
      <c r="AH299" s="3">
        <f>IF(Inputs!$B$27&lt;&gt;"Ready","PENDING INPUTS",MAX(0,(AA299+AB299+AC299)-AG299))</f>
        <v>0</v>
      </c>
      <c r="AI299" s="3">
        <f>IF(Inputs!$B$27&lt;&gt;"Ready","PENDING INPUTS",AP298)</f>
        <v>0</v>
      </c>
      <c r="AJ299" s="3">
        <f>IF(Inputs!$B$27&lt;&gt;"Ready","PENDING INPUTS",IF(A299&lt;=Inputs!$B$6,ROUND(AI299*Inputs!C17/12,2),0))</f>
        <v>0</v>
      </c>
      <c r="AK299" s="3">
        <f>IF(Inputs!$B$27&lt;&gt;"Ready","PENDING INPUTS",IF(AND(A299&lt;=Inputs!$B$6,AI299&gt;0),Inputs!G17,0))</f>
        <v>0</v>
      </c>
      <c r="AL299" s="3">
        <f>IF(Inputs!$B$27&lt;&gt;"Ready","PENDING INPUTS",IF(A299&gt;Inputs!$B$6,0,MIN((AI299+AJ299+AK299),IF(Inputs!H17=1,Inputs!D17,MAX(Inputs!F17,ROUND(AI299*Inputs!E17+AJ299+AK299,2))))))</f>
        <v>0</v>
      </c>
      <c r="AM299">
        <f>IF(Inputs!$B$27&lt;&gt;"Ready","PENDING INPUTS",IF(AI299&lt;=0,99,1+IF(AND(K299&gt;0,OR(K299&lt;AI299,AND(K299=AI299,0&lt;3))),1,0)+IF(AND(S299&gt;0,OR(S299&lt;AI299,AND(S299=AI299,1&lt;3))),1,0)+IF(AND(AA299&gt;0,OR(AA299&lt;AI299,AND(AA299=AI299,2&lt;3))),1,0)+IF(AND(AQ299&gt;0,OR(AQ299&lt;AI299,AND(AQ299=AI299,4&lt;3))),1,0)+IF(AND(AY299&gt;0,OR(AY299&lt;AI299,AND(AY299=AI299,5&lt;3))),1,0)+IF(AND(BG299&gt;0,OR(BG299&lt;AI299,AND(BG299=AI299,6&lt;3))),1,0)+IF(AND(BO299&gt;0,OR(BO299&lt;AI299,AND(BO299=AI299,7&lt;3))),1,0)+IF(AND(BW299&gt;0,OR(BW299&lt;AI299,AND(BW299=AI299,8&lt;3))),1,0)+IF(AND(CE299&gt;0,OR(CE299&lt;AI299,AND(CE299=AI299,9&lt;3))),1,0)))</f>
        <v>99</v>
      </c>
      <c r="AN299" s="3">
        <f>IF(Inputs!$B$27&lt;&gt;"Ready","PENDING INPUTS",IF(A299&gt;Inputs!$B$6,0,MIN(MAX(0,(AI299+AJ299+AK299)-AL299),MAX(0,C299-D299-(IF(O299&lt;AM299,K299+L299+M299-N299,0)+IF(W299&lt;AM299,S299+T299+U299-V299,0)+IF(AE299&lt;AM299,AA299+AB299+AC299-AD299,0)+IF(AM299&lt;AM299,AI299+AJ299+AK299-AL299,0)+IF(AU299&lt;AM299,AQ299+AR299+AS299-AT299,0)+IF(BC299&lt;AM299,AY299+AZ299+BA299-BB299,0)+IF(BK299&lt;AM299,BG299+BH299+BI299-BJ299,0)+IF(BS299&lt;AM299,BO299+BP299+BQ299-BR299,0)+IF(CA299&lt;AM299,BW299+BX299+BY299-BZ299,0)+IF(CI299&lt;AM299,CE299+CF299+CG299-CH299,0))))))</f>
        <v>0</v>
      </c>
      <c r="AO299" s="3">
        <f>IF(Inputs!$B$27&lt;&gt;"Ready","PENDING INPUTS",MIN((AI299+AJ299+AK299),IF(D299&gt;C299,IF(D299=0,0,AL299*C299/D299),AL299+AN299)))</f>
        <v>0</v>
      </c>
      <c r="AP299" s="3">
        <f>IF(Inputs!$B$27&lt;&gt;"Ready","PENDING INPUTS",MAX(0,(AI299+AJ299+AK299)-AO299))</f>
        <v>0</v>
      </c>
      <c r="AQ299" s="3">
        <f>IF(Inputs!$B$27&lt;&gt;"Ready","PENDING INPUTS",AX298)</f>
        <v>0</v>
      </c>
      <c r="AR299" s="3">
        <f>IF(Inputs!$B$27&lt;&gt;"Ready","PENDING INPUTS",IF(A299&lt;=Inputs!$B$6,ROUND(AQ299*Inputs!C18/12,2),0))</f>
        <v>0</v>
      </c>
      <c r="AS299" s="3">
        <f>IF(Inputs!$B$27&lt;&gt;"Ready","PENDING INPUTS",IF(AND(A299&lt;=Inputs!$B$6,AQ299&gt;0),Inputs!G18,0))</f>
        <v>0</v>
      </c>
      <c r="AT299" s="3">
        <f>IF(Inputs!$B$27&lt;&gt;"Ready","PENDING INPUTS",IF(A299&gt;Inputs!$B$6,0,MIN((AQ299+AR299+AS299),IF(Inputs!H18=1,Inputs!D18,MAX(Inputs!F18,ROUND(AQ299*Inputs!E18+AR299+AS299,2))))))</f>
        <v>0</v>
      </c>
      <c r="AU299">
        <f>IF(Inputs!$B$27&lt;&gt;"Ready","PENDING INPUTS",IF(AQ299&lt;=0,99,1+IF(AND(K299&gt;0,OR(K299&lt;AQ299,AND(K299=AQ299,0&lt;4))),1,0)+IF(AND(S299&gt;0,OR(S299&lt;AQ299,AND(S299=AQ299,1&lt;4))),1,0)+IF(AND(AA299&gt;0,OR(AA299&lt;AQ299,AND(AA299=AQ299,2&lt;4))),1,0)+IF(AND(AI299&gt;0,OR(AI299&lt;AQ299,AND(AI299=AQ299,3&lt;4))),1,0)+IF(AND(AY299&gt;0,OR(AY299&lt;AQ299,AND(AY299=AQ299,5&lt;4))),1,0)+IF(AND(BG299&gt;0,OR(BG299&lt;AQ299,AND(BG299=AQ299,6&lt;4))),1,0)+IF(AND(BO299&gt;0,OR(BO299&lt;AQ299,AND(BO299=AQ299,7&lt;4))),1,0)+IF(AND(BW299&gt;0,OR(BW299&lt;AQ299,AND(BW299=AQ299,8&lt;4))),1,0)+IF(AND(CE299&gt;0,OR(CE299&lt;AQ299,AND(CE299=AQ299,9&lt;4))),1,0)))</f>
        <v>99</v>
      </c>
      <c r="AV299" s="3">
        <f>IF(Inputs!$B$27&lt;&gt;"Ready","PENDING INPUTS",IF(A299&gt;Inputs!$B$6,0,MIN(MAX(0,(AQ299+AR299+AS299)-AT299),MAX(0,C299-D299-(IF(O299&lt;AU299,K299+L299+M299-N299,0)+IF(W299&lt;AU299,S299+T299+U299-V299,0)+IF(AE299&lt;AU299,AA299+AB299+AC299-AD299,0)+IF(AM299&lt;AU299,AI299+AJ299+AK299-AL299,0)+IF(AU299&lt;AU299,AQ299+AR299+AS299-AT299,0)+IF(BC299&lt;AU299,AY299+AZ299+BA299-BB299,0)+IF(BK299&lt;AU299,BG299+BH299+BI299-BJ299,0)+IF(BS299&lt;AU299,BO299+BP299+BQ299-BR299,0)+IF(CA299&lt;AU299,BW299+BX299+BY299-BZ299,0)+IF(CI299&lt;AU299,CE299+CF299+CG299-CH299,0))))))</f>
        <v>0</v>
      </c>
      <c r="AW299" s="3">
        <f>IF(Inputs!$B$27&lt;&gt;"Ready","PENDING INPUTS",MIN((AQ299+AR299+AS299),IF(D299&gt;C299,IF(D299=0,0,AT299*C299/D299),AT299+AV299)))</f>
        <v>0</v>
      </c>
      <c r="AX299" s="3">
        <f>IF(Inputs!$B$27&lt;&gt;"Ready","PENDING INPUTS",MAX(0,(AQ299+AR299+AS299)-AW299))</f>
        <v>0</v>
      </c>
      <c r="AY299" s="3">
        <f>IF(Inputs!$B$27&lt;&gt;"Ready","PENDING INPUTS",BF298)</f>
        <v>0</v>
      </c>
      <c r="AZ299" s="3">
        <f>IF(Inputs!$B$27&lt;&gt;"Ready","PENDING INPUTS",IF(A299&lt;=Inputs!$B$6,ROUND(AY299*Inputs!C19/12,2),0))</f>
        <v>0</v>
      </c>
      <c r="BA299" s="3">
        <f>IF(Inputs!$B$27&lt;&gt;"Ready","PENDING INPUTS",IF(AND(A299&lt;=Inputs!$B$6,AY299&gt;0),Inputs!G19,0))</f>
        <v>0</v>
      </c>
      <c r="BB299" s="3">
        <f>IF(Inputs!$B$27&lt;&gt;"Ready","PENDING INPUTS",IF(A299&gt;Inputs!$B$6,0,MIN((AY299+AZ299+BA299),IF(Inputs!H19=1,Inputs!D19,MAX(Inputs!F19,ROUND(AY299*Inputs!E19+AZ299+BA299,2))))))</f>
        <v>0</v>
      </c>
      <c r="BC299">
        <f>IF(Inputs!$B$27&lt;&gt;"Ready","PENDING INPUTS",IF(AY299&lt;=0,99,1+IF(AND(K299&gt;0,OR(K299&lt;AY299,AND(K299=AY299,0&lt;5))),1,0)+IF(AND(S299&gt;0,OR(S299&lt;AY299,AND(S299=AY299,1&lt;5))),1,0)+IF(AND(AA299&gt;0,OR(AA299&lt;AY299,AND(AA299=AY299,2&lt;5))),1,0)+IF(AND(AI299&gt;0,OR(AI299&lt;AY299,AND(AI299=AY299,3&lt;5))),1,0)+IF(AND(AQ299&gt;0,OR(AQ299&lt;AY299,AND(AQ299=AY299,4&lt;5))),1,0)+IF(AND(BG299&gt;0,OR(BG299&lt;AY299,AND(BG299=AY299,6&lt;5))),1,0)+IF(AND(BO299&gt;0,OR(BO299&lt;AY299,AND(BO299=AY299,7&lt;5))),1,0)+IF(AND(BW299&gt;0,OR(BW299&lt;AY299,AND(BW299=AY299,8&lt;5))),1,0)+IF(AND(CE299&gt;0,OR(CE299&lt;AY299,AND(CE299=AY299,9&lt;5))),1,0)))</f>
        <v>99</v>
      </c>
      <c r="BD299" s="3">
        <f>IF(Inputs!$B$27&lt;&gt;"Ready","PENDING INPUTS",IF(A299&gt;Inputs!$B$6,0,MIN(MAX(0,(AY299+AZ299+BA299)-BB299),MAX(0,C299-D299-(IF(O299&lt;BC299,K299+L299+M299-N299,0)+IF(W299&lt;BC299,S299+T299+U299-V299,0)+IF(AE299&lt;BC299,AA299+AB299+AC299-AD299,0)+IF(AM299&lt;BC299,AI299+AJ299+AK299-AL299,0)+IF(AU299&lt;BC299,AQ299+AR299+AS299-AT299,0)+IF(BC299&lt;BC299,AY299+AZ299+BA299-BB299,0)+IF(BK299&lt;BC299,BG299+BH299+BI299-BJ299,0)+IF(BS299&lt;BC299,BO299+BP299+BQ299-BR299,0)+IF(CA299&lt;BC299,BW299+BX299+BY299-BZ299,0)+IF(CI299&lt;BC299,CE299+CF299+CG299-CH299,0))))))</f>
        <v>0</v>
      </c>
      <c r="BE299" s="3">
        <f>IF(Inputs!$B$27&lt;&gt;"Ready","PENDING INPUTS",MIN((AY299+AZ299+BA299),IF(D299&gt;C299,IF(D299=0,0,BB299*C299/D299),BB299+BD299)))</f>
        <v>0</v>
      </c>
      <c r="BF299" s="3">
        <f>IF(Inputs!$B$27&lt;&gt;"Ready","PENDING INPUTS",MAX(0,(AY299+AZ299+BA299)-BE299))</f>
        <v>0</v>
      </c>
      <c r="BG299" s="3">
        <f>IF(Inputs!$B$27&lt;&gt;"Ready","PENDING INPUTS",BN298)</f>
        <v>0</v>
      </c>
      <c r="BH299" s="3">
        <f>IF(Inputs!$B$27&lt;&gt;"Ready","PENDING INPUTS",IF(A299&lt;=Inputs!$B$6,ROUND(BG299*Inputs!C20/12,2),0))</f>
        <v>0</v>
      </c>
      <c r="BI299" s="3">
        <f>IF(Inputs!$B$27&lt;&gt;"Ready","PENDING INPUTS",IF(AND(A299&lt;=Inputs!$B$6,BG299&gt;0),Inputs!G20,0))</f>
        <v>0</v>
      </c>
      <c r="BJ299" s="3">
        <f>IF(Inputs!$B$27&lt;&gt;"Ready","PENDING INPUTS",IF(A299&gt;Inputs!$B$6,0,MIN((BG299+BH299+BI299),IF(Inputs!H20=1,Inputs!D20,MAX(Inputs!F20,ROUND(BG299*Inputs!E20+BH299+BI299,2))))))</f>
        <v>0</v>
      </c>
      <c r="BK299">
        <f>IF(Inputs!$B$27&lt;&gt;"Ready","PENDING INPUTS",IF(BG299&lt;=0,99,1+IF(AND(K299&gt;0,OR(K299&lt;BG299,AND(K299=BG299,0&lt;6))),1,0)+IF(AND(S299&gt;0,OR(S299&lt;BG299,AND(S299=BG299,1&lt;6))),1,0)+IF(AND(AA299&gt;0,OR(AA299&lt;BG299,AND(AA299=BG299,2&lt;6))),1,0)+IF(AND(AI299&gt;0,OR(AI299&lt;BG299,AND(AI299=BG299,3&lt;6))),1,0)+IF(AND(AQ299&gt;0,OR(AQ299&lt;BG299,AND(AQ299=BG299,4&lt;6))),1,0)+IF(AND(AY299&gt;0,OR(AY299&lt;BG299,AND(AY299=BG299,5&lt;6))),1,0)+IF(AND(BO299&gt;0,OR(BO299&lt;BG299,AND(BO299=BG299,7&lt;6))),1,0)+IF(AND(BW299&gt;0,OR(BW299&lt;BG299,AND(BW299=BG299,8&lt;6))),1,0)+IF(AND(CE299&gt;0,OR(CE299&lt;BG299,AND(CE299=BG299,9&lt;6))),1,0)))</f>
        <v>99</v>
      </c>
      <c r="BL299" s="3">
        <f>IF(Inputs!$B$27&lt;&gt;"Ready","PENDING INPUTS",IF(A299&gt;Inputs!$B$6,0,MIN(MAX(0,(BG299+BH299+BI299)-BJ299),MAX(0,C299-D299-(IF(O299&lt;BK299,K299+L299+M299-N299,0)+IF(W299&lt;BK299,S299+T299+U299-V299,0)+IF(AE299&lt;BK299,AA299+AB299+AC299-AD299,0)+IF(AM299&lt;BK299,AI299+AJ299+AK299-AL299,0)+IF(AU299&lt;BK299,AQ299+AR299+AS299-AT299,0)+IF(BC299&lt;BK299,AY299+AZ299+BA299-BB299,0)+IF(BK299&lt;BK299,BG299+BH299+BI299-BJ299,0)+IF(BS299&lt;BK299,BO299+BP299+BQ299-BR299,0)+IF(CA299&lt;BK299,BW299+BX299+BY299-BZ299,0)+IF(CI299&lt;BK299,CE299+CF299+CG299-CH299,0))))))</f>
        <v>0</v>
      </c>
      <c r="BM299" s="3">
        <f>IF(Inputs!$B$27&lt;&gt;"Ready","PENDING INPUTS",MIN((BG299+BH299+BI299),IF(D299&gt;C299,IF(D299=0,0,BJ299*C299/D299),BJ299+BL299)))</f>
        <v>0</v>
      </c>
      <c r="BN299" s="3">
        <f>IF(Inputs!$B$27&lt;&gt;"Ready","PENDING INPUTS",MAX(0,(BG299+BH299+BI299)-BM299))</f>
        <v>0</v>
      </c>
      <c r="BO299" s="3">
        <f>IF(Inputs!$B$27&lt;&gt;"Ready","PENDING INPUTS",BV298)</f>
        <v>0</v>
      </c>
      <c r="BP299" s="3">
        <f>IF(Inputs!$B$27&lt;&gt;"Ready","PENDING INPUTS",IF(A299&lt;=Inputs!$B$6,ROUND(BO299*Inputs!C21/12,2),0))</f>
        <v>0</v>
      </c>
      <c r="BQ299" s="3">
        <f>IF(Inputs!$B$27&lt;&gt;"Ready","PENDING INPUTS",IF(AND(A299&lt;=Inputs!$B$6,BO299&gt;0),Inputs!G21,0))</f>
        <v>0</v>
      </c>
      <c r="BR299" s="3">
        <f>IF(Inputs!$B$27&lt;&gt;"Ready","PENDING INPUTS",IF(A299&gt;Inputs!$B$6,0,MIN((BO299+BP299+BQ299),IF(Inputs!H21=1,Inputs!D21,MAX(Inputs!F21,ROUND(BO299*Inputs!E21+BP299+BQ299,2))))))</f>
        <v>0</v>
      </c>
      <c r="BS299">
        <f>IF(Inputs!$B$27&lt;&gt;"Ready","PENDING INPUTS",IF(BO299&lt;=0,99,1+IF(AND(K299&gt;0,OR(K299&lt;BO299,AND(K299=BO299,0&lt;7))),1,0)+IF(AND(S299&gt;0,OR(S299&lt;BO299,AND(S299=BO299,1&lt;7))),1,0)+IF(AND(AA299&gt;0,OR(AA299&lt;BO299,AND(AA299=BO299,2&lt;7))),1,0)+IF(AND(AI299&gt;0,OR(AI299&lt;BO299,AND(AI299=BO299,3&lt;7))),1,0)+IF(AND(AQ299&gt;0,OR(AQ299&lt;BO299,AND(AQ299=BO299,4&lt;7))),1,0)+IF(AND(AY299&gt;0,OR(AY299&lt;BO299,AND(AY299=BO299,5&lt;7))),1,0)+IF(AND(BG299&gt;0,OR(BG299&lt;BO299,AND(BG299=BO299,6&lt;7))),1,0)+IF(AND(BW299&gt;0,OR(BW299&lt;BO299,AND(BW299=BO299,8&lt;7))),1,0)+IF(AND(CE299&gt;0,OR(CE299&lt;BO299,AND(CE299=BO299,9&lt;7))),1,0)))</f>
        <v>99</v>
      </c>
      <c r="BT299" s="3">
        <f>IF(Inputs!$B$27&lt;&gt;"Ready","PENDING INPUTS",IF(A299&gt;Inputs!$B$6,0,MIN(MAX(0,(BO299+BP299+BQ299)-BR299),MAX(0,C299-D299-(IF(O299&lt;BS299,K299+L299+M299-N299,0)+IF(W299&lt;BS299,S299+T299+U299-V299,0)+IF(AE299&lt;BS299,AA299+AB299+AC299-AD299,0)+IF(AM299&lt;BS299,AI299+AJ299+AK299-AL299,0)+IF(AU299&lt;BS299,AQ299+AR299+AS299-AT299,0)+IF(BC299&lt;BS299,AY299+AZ299+BA299-BB299,0)+IF(BK299&lt;BS299,BG299+BH299+BI299-BJ299,0)+IF(BS299&lt;BS299,BO299+BP299+BQ299-BR299,0)+IF(CA299&lt;BS299,BW299+BX299+BY299-BZ299,0)+IF(CI299&lt;BS299,CE299+CF299+CG299-CH299,0))))))</f>
        <v>0</v>
      </c>
      <c r="BU299" s="3">
        <f>IF(Inputs!$B$27&lt;&gt;"Ready","PENDING INPUTS",MIN((BO299+BP299+BQ299),IF(D299&gt;C299,IF(D299=0,0,BR299*C299/D299),BR299+BT299)))</f>
        <v>0</v>
      </c>
      <c r="BV299" s="3">
        <f>IF(Inputs!$B$27&lt;&gt;"Ready","PENDING INPUTS",MAX(0,(BO299+BP299+BQ299)-BU299))</f>
        <v>0</v>
      </c>
      <c r="BW299" s="3">
        <f>IF(Inputs!$B$27&lt;&gt;"Ready","PENDING INPUTS",CD298)</f>
        <v>0</v>
      </c>
      <c r="BX299" s="3">
        <f>IF(Inputs!$B$27&lt;&gt;"Ready","PENDING INPUTS",IF(A299&lt;=Inputs!$B$6,ROUND(BW299*Inputs!C22/12,2),0))</f>
        <v>0</v>
      </c>
      <c r="BY299" s="3">
        <f>IF(Inputs!$B$27&lt;&gt;"Ready","PENDING INPUTS",IF(AND(A299&lt;=Inputs!$B$6,BW299&gt;0),Inputs!G22,0))</f>
        <v>0</v>
      </c>
      <c r="BZ299" s="3">
        <f>IF(Inputs!$B$27&lt;&gt;"Ready","PENDING INPUTS",IF(A299&gt;Inputs!$B$6,0,MIN((BW299+BX299+BY299),IF(Inputs!H22=1,Inputs!D22,MAX(Inputs!F22,ROUND(BW299*Inputs!E22+BX299+BY299,2))))))</f>
        <v>0</v>
      </c>
      <c r="CA299">
        <f>IF(Inputs!$B$27&lt;&gt;"Ready","PENDING INPUTS",IF(BW299&lt;=0,99,1+IF(AND(K299&gt;0,OR(K299&lt;BW299,AND(K299=BW299,0&lt;8))),1,0)+IF(AND(S299&gt;0,OR(S299&lt;BW299,AND(S299=BW299,1&lt;8))),1,0)+IF(AND(AA299&gt;0,OR(AA299&lt;BW299,AND(AA299=BW299,2&lt;8))),1,0)+IF(AND(AI299&gt;0,OR(AI299&lt;BW299,AND(AI299=BW299,3&lt;8))),1,0)+IF(AND(AQ299&gt;0,OR(AQ299&lt;BW299,AND(AQ299=BW299,4&lt;8))),1,0)+IF(AND(AY299&gt;0,OR(AY299&lt;BW299,AND(AY299=BW299,5&lt;8))),1,0)+IF(AND(BG299&gt;0,OR(BG299&lt;BW299,AND(BG299=BW299,6&lt;8))),1,0)+IF(AND(BO299&gt;0,OR(BO299&lt;BW299,AND(BO299=BW299,7&lt;8))),1,0)+IF(AND(CE299&gt;0,OR(CE299&lt;BW299,AND(CE299=BW299,9&lt;8))),1,0)))</f>
        <v>99</v>
      </c>
      <c r="CB299" s="3">
        <f>IF(Inputs!$B$27&lt;&gt;"Ready","PENDING INPUTS",IF(A299&gt;Inputs!$B$6,0,MIN(MAX(0,(BW299+BX299+BY299)-BZ299),MAX(0,C299-D299-(IF(O299&lt;CA299,K299+L299+M299-N299,0)+IF(W299&lt;CA299,S299+T299+U299-V299,0)+IF(AE299&lt;CA299,AA299+AB299+AC299-AD299,0)+IF(AM299&lt;CA299,AI299+AJ299+AK299-AL299,0)+IF(AU299&lt;CA299,AQ299+AR299+AS299-AT299,0)+IF(BC299&lt;CA299,AY299+AZ299+BA299-BB299,0)+IF(BK299&lt;CA299,BG299+BH299+BI299-BJ299,0)+IF(BS299&lt;CA299,BO299+BP299+BQ299-BR299,0)+IF(CA299&lt;CA299,BW299+BX299+BY299-BZ299,0)+IF(CI299&lt;CA299,CE299+CF299+CG299-CH299,0))))))</f>
        <v>0</v>
      </c>
      <c r="CC299" s="3">
        <f>IF(Inputs!$B$27&lt;&gt;"Ready","PENDING INPUTS",MIN((BW299+BX299+BY299),IF(D299&gt;C299,IF(D299=0,0,BZ299*C299/D299),BZ299+CB299)))</f>
        <v>0</v>
      </c>
      <c r="CD299" s="3">
        <f>IF(Inputs!$B$27&lt;&gt;"Ready","PENDING INPUTS",MAX(0,(BW299+BX299+BY299)-CC299))</f>
        <v>0</v>
      </c>
      <c r="CE299" s="3">
        <f>IF(Inputs!$B$27&lt;&gt;"Ready","PENDING INPUTS",CL298)</f>
        <v>0</v>
      </c>
      <c r="CF299" s="3">
        <f>IF(Inputs!$B$27&lt;&gt;"Ready","PENDING INPUTS",IF(A299&lt;=Inputs!$B$6,ROUND(CE299*Inputs!C23/12,2),0))</f>
        <v>0</v>
      </c>
      <c r="CG299" s="3">
        <f>IF(Inputs!$B$27&lt;&gt;"Ready","PENDING INPUTS",IF(AND(A299&lt;=Inputs!$B$6,CE299&gt;0),Inputs!G23,0))</f>
        <v>0</v>
      </c>
      <c r="CH299" s="3">
        <f>IF(Inputs!$B$27&lt;&gt;"Ready","PENDING INPUTS",IF(A299&gt;Inputs!$B$6,0,MIN((CE299+CF299+CG299),IF(Inputs!H23=1,Inputs!D23,MAX(Inputs!F23,ROUND(CE299*Inputs!E23+CF299+CG299,2))))))</f>
        <v>0</v>
      </c>
      <c r="CI299">
        <f>IF(Inputs!$B$27&lt;&gt;"Ready","PENDING INPUTS",IF(CE299&lt;=0,99,1+IF(AND(K299&gt;0,OR(K299&lt;CE299,AND(K299=CE299,0&lt;9))),1,0)+IF(AND(S299&gt;0,OR(S299&lt;CE299,AND(S299=CE299,1&lt;9))),1,0)+IF(AND(AA299&gt;0,OR(AA299&lt;CE299,AND(AA299=CE299,2&lt;9))),1,0)+IF(AND(AI299&gt;0,OR(AI299&lt;CE299,AND(AI299=CE299,3&lt;9))),1,0)+IF(AND(AQ299&gt;0,OR(AQ299&lt;CE299,AND(AQ299=CE299,4&lt;9))),1,0)+IF(AND(AY299&gt;0,OR(AY299&lt;CE299,AND(AY299=CE299,5&lt;9))),1,0)+IF(AND(BG299&gt;0,OR(BG299&lt;CE299,AND(BG299=CE299,6&lt;9))),1,0)+IF(AND(BO299&gt;0,OR(BO299&lt;CE299,AND(BO299=CE299,7&lt;9))),1,0)+IF(AND(BW299&gt;0,OR(BW299&lt;CE299,AND(BW299=CE299,8&lt;9))),1,0)))</f>
        <v>99</v>
      </c>
      <c r="CJ299" s="3">
        <f>IF(Inputs!$B$27&lt;&gt;"Ready","PENDING INPUTS",IF(A299&gt;Inputs!$B$6,0,MIN(MAX(0,(CE299+CF299+CG299)-CH299),MAX(0,C299-D299-(IF(O299&lt;CI299,K299+L299+M299-N299,0)+IF(W299&lt;CI299,S299+T299+U299-V299,0)+IF(AE299&lt;CI299,AA299+AB299+AC299-AD299,0)+IF(AM299&lt;CI299,AI299+AJ299+AK299-AL299,0)+IF(AU299&lt;CI299,AQ299+AR299+AS299-AT299,0)+IF(BC299&lt;CI299,AY299+AZ299+BA299-BB299,0)+IF(BK299&lt;CI299,BG299+BH299+BI299-BJ299,0)+IF(BS299&lt;CI299,BO299+BP299+BQ299-BR299,0)+IF(CA299&lt;CI299,BW299+BX299+BY299-BZ299,0)+IF(CI299&lt;CI299,CE299+CF299+CG299-CH299,0))))))</f>
        <v>0</v>
      </c>
      <c r="CK299" s="3">
        <f>IF(Inputs!$B$27&lt;&gt;"Ready","PENDING INPUTS",MIN((CE299+CF299+CG299),IF(D299&gt;C299,IF(D299=0,0,CH299*C299/D299),CH299+CJ299)))</f>
        <v>0</v>
      </c>
      <c r="CL299" s="3">
        <f>IF(Inputs!$B$27&lt;&gt;"Ready","PENDING INPUTS",MAX(0,(CE299+CF299+CG299)-CK299))</f>
        <v>0</v>
      </c>
    </row>
    <row r="300" spans="1:90" ht="27.95" customHeight="1" x14ac:dyDescent="0.25">
      <c r="A300">
        <v>296</v>
      </c>
      <c r="B300" s="13">
        <f>IF(Inputs!$B$27&lt;&gt;"Ready","PENDING INPUTS",EDATE(Inputs!$B$5,A300-1))</f>
        <v>55274</v>
      </c>
      <c r="C300" s="3">
        <f>IF(Inputs!$B$27&lt;&gt;"Ready","PENDING INPUTS",IF(A300&lt;=Inputs!$B$6,MAX(0,Inputs!$B$4+IF(A300=Inputs!$B$7,Inputs!$B$8,0)+IF(A300=Inputs!$B$9,Inputs!$B$10,0)),0))</f>
        <v>0</v>
      </c>
      <c r="D300" s="3">
        <f>IF(Inputs!$B$27&lt;&gt;"Ready","PENDING INPUTS",SUM(N300,V300,AD300,AL300,AT300,BB300,BJ300,BR300,BZ300,CH300))</f>
        <v>0</v>
      </c>
      <c r="E300" s="3">
        <f>IF(Inputs!$B$27&lt;&gt;"Ready","PENDING INPUTS",MAX(0,D300-C300))</f>
        <v>0</v>
      </c>
      <c r="F300" s="3">
        <f>IF(Inputs!$B$27&lt;&gt;"Ready","PENDING INPUTS",SUM(Q300,Y300,AG300,AO300,AW300,BE300,BM300,BU300,CC300,CK300))</f>
        <v>0</v>
      </c>
      <c r="G300" s="3">
        <f>IF(Inputs!$B$27&lt;&gt;"Ready","PENDING INPUTS",SUM(L300,T300,AB300,AJ300,AR300,AZ300,BH300,BP300,BX300,CF300))</f>
        <v>0</v>
      </c>
      <c r="H300" s="3">
        <f>IF(Inputs!$B$27&lt;&gt;"Ready","PENDING INPUTS",SUM(M300,U300,AC300,AK300,AS300,BA300,BI300,BQ300,BY300,CG300))</f>
        <v>0</v>
      </c>
      <c r="I300" s="3">
        <f>IF(Inputs!$B$27&lt;&gt;"Ready","PENDING INPUTS",SUM(R300,Z300,AH300,AP300,AX300,BF300,BN300,BV300,CD300,CL300))</f>
        <v>0</v>
      </c>
      <c r="J300" t="str">
        <f>IF(Inputs!$B$27&lt;&gt;"Ready","PENDING INPUTS",IF(A300&gt;Inputs!$B$6,"Beyond horizon",IF(E300&gt;0.005,"MINIMUM SHORTFALL",IF(I300&lt;0.005,"Paid off","In progress"))))</f>
        <v>Beyond horizon</v>
      </c>
      <c r="K300" s="3">
        <f>IF(Inputs!$B$27&lt;&gt;"Ready","PENDING INPUTS",R299)</f>
        <v>0</v>
      </c>
      <c r="L300" s="3">
        <f>IF(Inputs!$B$27&lt;&gt;"Ready","PENDING INPUTS",IF(A300&lt;=Inputs!$B$6,ROUND(K300*Inputs!C14/12,2),0))</f>
        <v>0</v>
      </c>
      <c r="M300" s="3">
        <f>IF(Inputs!$B$27&lt;&gt;"Ready","PENDING INPUTS",IF(AND(A300&lt;=Inputs!$B$6,K300&gt;0),Inputs!G14,0))</f>
        <v>0</v>
      </c>
      <c r="N300" s="3">
        <f>IF(Inputs!$B$27&lt;&gt;"Ready","PENDING INPUTS",IF(A300&gt;Inputs!$B$6,0,MIN((K300+L300+M300),IF(Inputs!H14=1,Inputs!D14,MAX(Inputs!F14,ROUND(K300*Inputs!E14+L300+M300,2))))))</f>
        <v>0</v>
      </c>
      <c r="O300">
        <f>IF(Inputs!$B$27&lt;&gt;"Ready","PENDING INPUTS",IF(K300&lt;=0,99,1+IF(AND(S300&gt;0,OR(S300&lt;K300,AND(S300=K300,1&lt;0))),1,0)+IF(AND(AA300&gt;0,OR(AA300&lt;K300,AND(AA300=K300,2&lt;0))),1,0)+IF(AND(AI300&gt;0,OR(AI300&lt;K300,AND(AI300=K300,3&lt;0))),1,0)+IF(AND(AQ300&gt;0,OR(AQ300&lt;K300,AND(AQ300=K300,4&lt;0))),1,0)+IF(AND(AY300&gt;0,OR(AY300&lt;K300,AND(AY300=K300,5&lt;0))),1,0)+IF(AND(BG300&gt;0,OR(BG300&lt;K300,AND(BG300=K300,6&lt;0))),1,0)+IF(AND(BO300&gt;0,OR(BO300&lt;K300,AND(BO300=K300,7&lt;0))),1,0)+IF(AND(BW300&gt;0,OR(BW300&lt;K300,AND(BW300=K300,8&lt;0))),1,0)+IF(AND(CE300&gt;0,OR(CE300&lt;K300,AND(CE300=K300,9&lt;0))),1,0)))</f>
        <v>99</v>
      </c>
      <c r="P300" s="3">
        <f>IF(Inputs!$B$27&lt;&gt;"Ready","PENDING INPUTS",IF(A300&gt;Inputs!$B$6,0,MIN(MAX(0,(K300+L300+M300)-N300),MAX(0,C300-D300-(IF(O300&lt;O300,K300+L300+M300-N300,0)+IF(W300&lt;O300,S300+T300+U300-V300,0)+IF(AE300&lt;O300,AA300+AB300+AC300-AD300,0)+IF(AM300&lt;O300,AI300+AJ300+AK300-AL300,0)+IF(AU300&lt;O300,AQ300+AR300+AS300-AT300,0)+IF(BC300&lt;O300,AY300+AZ300+BA300-BB300,0)+IF(BK300&lt;O300,BG300+BH300+BI300-BJ300,0)+IF(BS300&lt;O300,BO300+BP300+BQ300-BR300,0)+IF(CA300&lt;O300,BW300+BX300+BY300-BZ300,0)+IF(CI300&lt;O300,CE300+CF300+CG300-CH300,0))))))</f>
        <v>0</v>
      </c>
      <c r="Q300" s="3">
        <f>IF(Inputs!$B$27&lt;&gt;"Ready","PENDING INPUTS",MIN((K300+L300+M300),IF(D300&gt;C300,IF(D300=0,0,N300*C300/D300),N300+P300)))</f>
        <v>0</v>
      </c>
      <c r="R300" s="3">
        <f>IF(Inputs!$B$27&lt;&gt;"Ready","PENDING INPUTS",MAX(0,(K300+L300+M300)-Q300))</f>
        <v>0</v>
      </c>
      <c r="S300" s="3">
        <f>IF(Inputs!$B$27&lt;&gt;"Ready","PENDING INPUTS",Z299)</f>
        <v>0</v>
      </c>
      <c r="T300" s="3">
        <f>IF(Inputs!$B$27&lt;&gt;"Ready","PENDING INPUTS",IF(A300&lt;=Inputs!$B$6,ROUND(S300*Inputs!C15/12,2),0))</f>
        <v>0</v>
      </c>
      <c r="U300" s="3">
        <f>IF(Inputs!$B$27&lt;&gt;"Ready","PENDING INPUTS",IF(AND(A300&lt;=Inputs!$B$6,S300&gt;0),Inputs!G15,0))</f>
        <v>0</v>
      </c>
      <c r="V300" s="3">
        <f>IF(Inputs!$B$27&lt;&gt;"Ready","PENDING INPUTS",IF(A300&gt;Inputs!$B$6,0,MIN((S300+T300+U300),IF(Inputs!H15=1,Inputs!D15,MAX(Inputs!F15,ROUND(S300*Inputs!E15+T300+U300,2))))))</f>
        <v>0</v>
      </c>
      <c r="W300">
        <f>IF(Inputs!$B$27&lt;&gt;"Ready","PENDING INPUTS",IF(S300&lt;=0,99,1+IF(AND(K300&gt;0,OR(K300&lt;S300,AND(K300=S300,0&lt;1))),1,0)+IF(AND(AA300&gt;0,OR(AA300&lt;S300,AND(AA300=S300,2&lt;1))),1,0)+IF(AND(AI300&gt;0,OR(AI300&lt;S300,AND(AI300=S300,3&lt;1))),1,0)+IF(AND(AQ300&gt;0,OR(AQ300&lt;S300,AND(AQ300=S300,4&lt;1))),1,0)+IF(AND(AY300&gt;0,OR(AY300&lt;S300,AND(AY300=S300,5&lt;1))),1,0)+IF(AND(BG300&gt;0,OR(BG300&lt;S300,AND(BG300=S300,6&lt;1))),1,0)+IF(AND(BO300&gt;0,OR(BO300&lt;S300,AND(BO300=S300,7&lt;1))),1,0)+IF(AND(BW300&gt;0,OR(BW300&lt;S300,AND(BW300=S300,8&lt;1))),1,0)+IF(AND(CE300&gt;0,OR(CE300&lt;S300,AND(CE300=S300,9&lt;1))),1,0)))</f>
        <v>99</v>
      </c>
      <c r="X300" s="3">
        <f>IF(Inputs!$B$27&lt;&gt;"Ready","PENDING INPUTS",IF(A300&gt;Inputs!$B$6,0,MIN(MAX(0,(S300+T300+U300)-V300),MAX(0,C300-D300-(IF(O300&lt;W300,K300+L300+M300-N300,0)+IF(W300&lt;W300,S300+T300+U300-V300,0)+IF(AE300&lt;W300,AA300+AB300+AC300-AD300,0)+IF(AM300&lt;W300,AI300+AJ300+AK300-AL300,0)+IF(AU300&lt;W300,AQ300+AR300+AS300-AT300,0)+IF(BC300&lt;W300,AY300+AZ300+BA300-BB300,0)+IF(BK300&lt;W300,BG300+BH300+BI300-BJ300,0)+IF(BS300&lt;W300,BO300+BP300+BQ300-BR300,0)+IF(CA300&lt;W300,BW300+BX300+BY300-BZ300,0)+IF(CI300&lt;W300,CE300+CF300+CG300-CH300,0))))))</f>
        <v>0</v>
      </c>
      <c r="Y300" s="3">
        <f>IF(Inputs!$B$27&lt;&gt;"Ready","PENDING INPUTS",MIN((S300+T300+U300),IF(D300&gt;C300,IF(D300=0,0,V300*C300/D300),V300+X300)))</f>
        <v>0</v>
      </c>
      <c r="Z300" s="3">
        <f>IF(Inputs!$B$27&lt;&gt;"Ready","PENDING INPUTS",MAX(0,(S300+T300+U300)-Y300))</f>
        <v>0</v>
      </c>
      <c r="AA300" s="3">
        <f>IF(Inputs!$B$27&lt;&gt;"Ready","PENDING INPUTS",AH299)</f>
        <v>0</v>
      </c>
      <c r="AB300" s="3">
        <f>IF(Inputs!$B$27&lt;&gt;"Ready","PENDING INPUTS",IF(A300&lt;=Inputs!$B$6,ROUND(AA300*Inputs!C16/12,2),0))</f>
        <v>0</v>
      </c>
      <c r="AC300" s="3">
        <f>IF(Inputs!$B$27&lt;&gt;"Ready","PENDING INPUTS",IF(AND(A300&lt;=Inputs!$B$6,AA300&gt;0),Inputs!G16,0))</f>
        <v>0</v>
      </c>
      <c r="AD300" s="3">
        <f>IF(Inputs!$B$27&lt;&gt;"Ready","PENDING INPUTS",IF(A300&gt;Inputs!$B$6,0,MIN((AA300+AB300+AC300),IF(Inputs!H16=1,Inputs!D16,MAX(Inputs!F16,ROUND(AA300*Inputs!E16+AB300+AC300,2))))))</f>
        <v>0</v>
      </c>
      <c r="AE300">
        <f>IF(Inputs!$B$27&lt;&gt;"Ready","PENDING INPUTS",IF(AA300&lt;=0,99,1+IF(AND(K300&gt;0,OR(K300&lt;AA300,AND(K300=AA300,0&lt;2))),1,0)+IF(AND(S300&gt;0,OR(S300&lt;AA300,AND(S300=AA300,1&lt;2))),1,0)+IF(AND(AI300&gt;0,OR(AI300&lt;AA300,AND(AI300=AA300,3&lt;2))),1,0)+IF(AND(AQ300&gt;0,OR(AQ300&lt;AA300,AND(AQ300=AA300,4&lt;2))),1,0)+IF(AND(AY300&gt;0,OR(AY300&lt;AA300,AND(AY300=AA300,5&lt;2))),1,0)+IF(AND(BG300&gt;0,OR(BG300&lt;AA300,AND(BG300=AA300,6&lt;2))),1,0)+IF(AND(BO300&gt;0,OR(BO300&lt;AA300,AND(BO300=AA300,7&lt;2))),1,0)+IF(AND(BW300&gt;0,OR(BW300&lt;AA300,AND(BW300=AA300,8&lt;2))),1,0)+IF(AND(CE300&gt;0,OR(CE300&lt;AA300,AND(CE300=AA300,9&lt;2))),1,0)))</f>
        <v>99</v>
      </c>
      <c r="AF300" s="3">
        <f>IF(Inputs!$B$27&lt;&gt;"Ready","PENDING INPUTS",IF(A300&gt;Inputs!$B$6,0,MIN(MAX(0,(AA300+AB300+AC300)-AD300),MAX(0,C300-D300-(IF(O300&lt;AE300,K300+L300+M300-N300,0)+IF(W300&lt;AE300,S300+T300+U300-V300,0)+IF(AE300&lt;AE300,AA300+AB300+AC300-AD300,0)+IF(AM300&lt;AE300,AI300+AJ300+AK300-AL300,0)+IF(AU300&lt;AE300,AQ300+AR300+AS300-AT300,0)+IF(BC300&lt;AE300,AY300+AZ300+BA300-BB300,0)+IF(BK300&lt;AE300,BG300+BH300+BI300-BJ300,0)+IF(BS300&lt;AE300,BO300+BP300+BQ300-BR300,0)+IF(CA300&lt;AE300,BW300+BX300+BY300-BZ300,0)+IF(CI300&lt;AE300,CE300+CF300+CG300-CH300,0))))))</f>
        <v>0</v>
      </c>
      <c r="AG300" s="3">
        <f>IF(Inputs!$B$27&lt;&gt;"Ready","PENDING INPUTS",MIN((AA300+AB300+AC300),IF(D300&gt;C300,IF(D300=0,0,AD300*C300/D300),AD300+AF300)))</f>
        <v>0</v>
      </c>
      <c r="AH300" s="3">
        <f>IF(Inputs!$B$27&lt;&gt;"Ready","PENDING INPUTS",MAX(0,(AA300+AB300+AC300)-AG300))</f>
        <v>0</v>
      </c>
      <c r="AI300" s="3">
        <f>IF(Inputs!$B$27&lt;&gt;"Ready","PENDING INPUTS",AP299)</f>
        <v>0</v>
      </c>
      <c r="AJ300" s="3">
        <f>IF(Inputs!$B$27&lt;&gt;"Ready","PENDING INPUTS",IF(A300&lt;=Inputs!$B$6,ROUND(AI300*Inputs!C17/12,2),0))</f>
        <v>0</v>
      </c>
      <c r="AK300" s="3">
        <f>IF(Inputs!$B$27&lt;&gt;"Ready","PENDING INPUTS",IF(AND(A300&lt;=Inputs!$B$6,AI300&gt;0),Inputs!G17,0))</f>
        <v>0</v>
      </c>
      <c r="AL300" s="3">
        <f>IF(Inputs!$B$27&lt;&gt;"Ready","PENDING INPUTS",IF(A300&gt;Inputs!$B$6,0,MIN((AI300+AJ300+AK300),IF(Inputs!H17=1,Inputs!D17,MAX(Inputs!F17,ROUND(AI300*Inputs!E17+AJ300+AK300,2))))))</f>
        <v>0</v>
      </c>
      <c r="AM300">
        <f>IF(Inputs!$B$27&lt;&gt;"Ready","PENDING INPUTS",IF(AI300&lt;=0,99,1+IF(AND(K300&gt;0,OR(K300&lt;AI300,AND(K300=AI300,0&lt;3))),1,0)+IF(AND(S300&gt;0,OR(S300&lt;AI300,AND(S300=AI300,1&lt;3))),1,0)+IF(AND(AA300&gt;0,OR(AA300&lt;AI300,AND(AA300=AI300,2&lt;3))),1,0)+IF(AND(AQ300&gt;0,OR(AQ300&lt;AI300,AND(AQ300=AI300,4&lt;3))),1,0)+IF(AND(AY300&gt;0,OR(AY300&lt;AI300,AND(AY300=AI300,5&lt;3))),1,0)+IF(AND(BG300&gt;0,OR(BG300&lt;AI300,AND(BG300=AI300,6&lt;3))),1,0)+IF(AND(BO300&gt;0,OR(BO300&lt;AI300,AND(BO300=AI300,7&lt;3))),1,0)+IF(AND(BW300&gt;0,OR(BW300&lt;AI300,AND(BW300=AI300,8&lt;3))),1,0)+IF(AND(CE300&gt;0,OR(CE300&lt;AI300,AND(CE300=AI300,9&lt;3))),1,0)))</f>
        <v>99</v>
      </c>
      <c r="AN300" s="3">
        <f>IF(Inputs!$B$27&lt;&gt;"Ready","PENDING INPUTS",IF(A300&gt;Inputs!$B$6,0,MIN(MAX(0,(AI300+AJ300+AK300)-AL300),MAX(0,C300-D300-(IF(O300&lt;AM300,K300+L300+M300-N300,0)+IF(W300&lt;AM300,S300+T300+U300-V300,0)+IF(AE300&lt;AM300,AA300+AB300+AC300-AD300,0)+IF(AM300&lt;AM300,AI300+AJ300+AK300-AL300,0)+IF(AU300&lt;AM300,AQ300+AR300+AS300-AT300,0)+IF(BC300&lt;AM300,AY300+AZ300+BA300-BB300,0)+IF(BK300&lt;AM300,BG300+BH300+BI300-BJ300,0)+IF(BS300&lt;AM300,BO300+BP300+BQ300-BR300,0)+IF(CA300&lt;AM300,BW300+BX300+BY300-BZ300,0)+IF(CI300&lt;AM300,CE300+CF300+CG300-CH300,0))))))</f>
        <v>0</v>
      </c>
      <c r="AO300" s="3">
        <f>IF(Inputs!$B$27&lt;&gt;"Ready","PENDING INPUTS",MIN((AI300+AJ300+AK300),IF(D300&gt;C300,IF(D300=0,0,AL300*C300/D300),AL300+AN300)))</f>
        <v>0</v>
      </c>
      <c r="AP300" s="3">
        <f>IF(Inputs!$B$27&lt;&gt;"Ready","PENDING INPUTS",MAX(0,(AI300+AJ300+AK300)-AO300))</f>
        <v>0</v>
      </c>
      <c r="AQ300" s="3">
        <f>IF(Inputs!$B$27&lt;&gt;"Ready","PENDING INPUTS",AX299)</f>
        <v>0</v>
      </c>
      <c r="AR300" s="3">
        <f>IF(Inputs!$B$27&lt;&gt;"Ready","PENDING INPUTS",IF(A300&lt;=Inputs!$B$6,ROUND(AQ300*Inputs!C18/12,2),0))</f>
        <v>0</v>
      </c>
      <c r="AS300" s="3">
        <f>IF(Inputs!$B$27&lt;&gt;"Ready","PENDING INPUTS",IF(AND(A300&lt;=Inputs!$B$6,AQ300&gt;0),Inputs!G18,0))</f>
        <v>0</v>
      </c>
      <c r="AT300" s="3">
        <f>IF(Inputs!$B$27&lt;&gt;"Ready","PENDING INPUTS",IF(A300&gt;Inputs!$B$6,0,MIN((AQ300+AR300+AS300),IF(Inputs!H18=1,Inputs!D18,MAX(Inputs!F18,ROUND(AQ300*Inputs!E18+AR300+AS300,2))))))</f>
        <v>0</v>
      </c>
      <c r="AU300">
        <f>IF(Inputs!$B$27&lt;&gt;"Ready","PENDING INPUTS",IF(AQ300&lt;=0,99,1+IF(AND(K300&gt;0,OR(K300&lt;AQ300,AND(K300=AQ300,0&lt;4))),1,0)+IF(AND(S300&gt;0,OR(S300&lt;AQ300,AND(S300=AQ300,1&lt;4))),1,0)+IF(AND(AA300&gt;0,OR(AA300&lt;AQ300,AND(AA300=AQ300,2&lt;4))),1,0)+IF(AND(AI300&gt;0,OR(AI300&lt;AQ300,AND(AI300=AQ300,3&lt;4))),1,0)+IF(AND(AY300&gt;0,OR(AY300&lt;AQ300,AND(AY300=AQ300,5&lt;4))),1,0)+IF(AND(BG300&gt;0,OR(BG300&lt;AQ300,AND(BG300=AQ300,6&lt;4))),1,0)+IF(AND(BO300&gt;0,OR(BO300&lt;AQ300,AND(BO300=AQ300,7&lt;4))),1,0)+IF(AND(BW300&gt;0,OR(BW300&lt;AQ300,AND(BW300=AQ300,8&lt;4))),1,0)+IF(AND(CE300&gt;0,OR(CE300&lt;AQ300,AND(CE300=AQ300,9&lt;4))),1,0)))</f>
        <v>99</v>
      </c>
      <c r="AV300" s="3">
        <f>IF(Inputs!$B$27&lt;&gt;"Ready","PENDING INPUTS",IF(A300&gt;Inputs!$B$6,0,MIN(MAX(0,(AQ300+AR300+AS300)-AT300),MAX(0,C300-D300-(IF(O300&lt;AU300,K300+L300+M300-N300,0)+IF(W300&lt;AU300,S300+T300+U300-V300,0)+IF(AE300&lt;AU300,AA300+AB300+AC300-AD300,0)+IF(AM300&lt;AU300,AI300+AJ300+AK300-AL300,0)+IF(AU300&lt;AU300,AQ300+AR300+AS300-AT300,0)+IF(BC300&lt;AU300,AY300+AZ300+BA300-BB300,0)+IF(BK300&lt;AU300,BG300+BH300+BI300-BJ300,0)+IF(BS300&lt;AU300,BO300+BP300+BQ300-BR300,0)+IF(CA300&lt;AU300,BW300+BX300+BY300-BZ300,0)+IF(CI300&lt;AU300,CE300+CF300+CG300-CH300,0))))))</f>
        <v>0</v>
      </c>
      <c r="AW300" s="3">
        <f>IF(Inputs!$B$27&lt;&gt;"Ready","PENDING INPUTS",MIN((AQ300+AR300+AS300),IF(D300&gt;C300,IF(D300=0,0,AT300*C300/D300),AT300+AV300)))</f>
        <v>0</v>
      </c>
      <c r="AX300" s="3">
        <f>IF(Inputs!$B$27&lt;&gt;"Ready","PENDING INPUTS",MAX(0,(AQ300+AR300+AS300)-AW300))</f>
        <v>0</v>
      </c>
      <c r="AY300" s="3">
        <f>IF(Inputs!$B$27&lt;&gt;"Ready","PENDING INPUTS",BF299)</f>
        <v>0</v>
      </c>
      <c r="AZ300" s="3">
        <f>IF(Inputs!$B$27&lt;&gt;"Ready","PENDING INPUTS",IF(A300&lt;=Inputs!$B$6,ROUND(AY300*Inputs!C19/12,2),0))</f>
        <v>0</v>
      </c>
      <c r="BA300" s="3">
        <f>IF(Inputs!$B$27&lt;&gt;"Ready","PENDING INPUTS",IF(AND(A300&lt;=Inputs!$B$6,AY300&gt;0),Inputs!G19,0))</f>
        <v>0</v>
      </c>
      <c r="BB300" s="3">
        <f>IF(Inputs!$B$27&lt;&gt;"Ready","PENDING INPUTS",IF(A300&gt;Inputs!$B$6,0,MIN((AY300+AZ300+BA300),IF(Inputs!H19=1,Inputs!D19,MAX(Inputs!F19,ROUND(AY300*Inputs!E19+AZ300+BA300,2))))))</f>
        <v>0</v>
      </c>
      <c r="BC300">
        <f>IF(Inputs!$B$27&lt;&gt;"Ready","PENDING INPUTS",IF(AY300&lt;=0,99,1+IF(AND(K300&gt;0,OR(K300&lt;AY300,AND(K300=AY300,0&lt;5))),1,0)+IF(AND(S300&gt;0,OR(S300&lt;AY300,AND(S300=AY300,1&lt;5))),1,0)+IF(AND(AA300&gt;0,OR(AA300&lt;AY300,AND(AA300=AY300,2&lt;5))),1,0)+IF(AND(AI300&gt;0,OR(AI300&lt;AY300,AND(AI300=AY300,3&lt;5))),1,0)+IF(AND(AQ300&gt;0,OR(AQ300&lt;AY300,AND(AQ300=AY300,4&lt;5))),1,0)+IF(AND(BG300&gt;0,OR(BG300&lt;AY300,AND(BG300=AY300,6&lt;5))),1,0)+IF(AND(BO300&gt;0,OR(BO300&lt;AY300,AND(BO300=AY300,7&lt;5))),1,0)+IF(AND(BW300&gt;0,OR(BW300&lt;AY300,AND(BW300=AY300,8&lt;5))),1,0)+IF(AND(CE300&gt;0,OR(CE300&lt;AY300,AND(CE300=AY300,9&lt;5))),1,0)))</f>
        <v>99</v>
      </c>
      <c r="BD300" s="3">
        <f>IF(Inputs!$B$27&lt;&gt;"Ready","PENDING INPUTS",IF(A300&gt;Inputs!$B$6,0,MIN(MAX(0,(AY300+AZ300+BA300)-BB300),MAX(0,C300-D300-(IF(O300&lt;BC300,K300+L300+M300-N300,0)+IF(W300&lt;BC300,S300+T300+U300-V300,0)+IF(AE300&lt;BC300,AA300+AB300+AC300-AD300,0)+IF(AM300&lt;BC300,AI300+AJ300+AK300-AL300,0)+IF(AU300&lt;BC300,AQ300+AR300+AS300-AT300,0)+IF(BC300&lt;BC300,AY300+AZ300+BA300-BB300,0)+IF(BK300&lt;BC300,BG300+BH300+BI300-BJ300,0)+IF(BS300&lt;BC300,BO300+BP300+BQ300-BR300,0)+IF(CA300&lt;BC300,BW300+BX300+BY300-BZ300,0)+IF(CI300&lt;BC300,CE300+CF300+CG300-CH300,0))))))</f>
        <v>0</v>
      </c>
      <c r="BE300" s="3">
        <f>IF(Inputs!$B$27&lt;&gt;"Ready","PENDING INPUTS",MIN((AY300+AZ300+BA300),IF(D300&gt;C300,IF(D300=0,0,BB300*C300/D300),BB300+BD300)))</f>
        <v>0</v>
      </c>
      <c r="BF300" s="3">
        <f>IF(Inputs!$B$27&lt;&gt;"Ready","PENDING INPUTS",MAX(0,(AY300+AZ300+BA300)-BE300))</f>
        <v>0</v>
      </c>
      <c r="BG300" s="3">
        <f>IF(Inputs!$B$27&lt;&gt;"Ready","PENDING INPUTS",BN299)</f>
        <v>0</v>
      </c>
      <c r="BH300" s="3">
        <f>IF(Inputs!$B$27&lt;&gt;"Ready","PENDING INPUTS",IF(A300&lt;=Inputs!$B$6,ROUND(BG300*Inputs!C20/12,2),0))</f>
        <v>0</v>
      </c>
      <c r="BI300" s="3">
        <f>IF(Inputs!$B$27&lt;&gt;"Ready","PENDING INPUTS",IF(AND(A300&lt;=Inputs!$B$6,BG300&gt;0),Inputs!G20,0))</f>
        <v>0</v>
      </c>
      <c r="BJ300" s="3">
        <f>IF(Inputs!$B$27&lt;&gt;"Ready","PENDING INPUTS",IF(A300&gt;Inputs!$B$6,0,MIN((BG300+BH300+BI300),IF(Inputs!H20=1,Inputs!D20,MAX(Inputs!F20,ROUND(BG300*Inputs!E20+BH300+BI300,2))))))</f>
        <v>0</v>
      </c>
      <c r="BK300">
        <f>IF(Inputs!$B$27&lt;&gt;"Ready","PENDING INPUTS",IF(BG300&lt;=0,99,1+IF(AND(K300&gt;0,OR(K300&lt;BG300,AND(K300=BG300,0&lt;6))),1,0)+IF(AND(S300&gt;0,OR(S300&lt;BG300,AND(S300=BG300,1&lt;6))),1,0)+IF(AND(AA300&gt;0,OR(AA300&lt;BG300,AND(AA300=BG300,2&lt;6))),1,0)+IF(AND(AI300&gt;0,OR(AI300&lt;BG300,AND(AI300=BG300,3&lt;6))),1,0)+IF(AND(AQ300&gt;0,OR(AQ300&lt;BG300,AND(AQ300=BG300,4&lt;6))),1,0)+IF(AND(AY300&gt;0,OR(AY300&lt;BG300,AND(AY300=BG300,5&lt;6))),1,0)+IF(AND(BO300&gt;0,OR(BO300&lt;BG300,AND(BO300=BG300,7&lt;6))),1,0)+IF(AND(BW300&gt;0,OR(BW300&lt;BG300,AND(BW300=BG300,8&lt;6))),1,0)+IF(AND(CE300&gt;0,OR(CE300&lt;BG300,AND(CE300=BG300,9&lt;6))),1,0)))</f>
        <v>99</v>
      </c>
      <c r="BL300" s="3">
        <f>IF(Inputs!$B$27&lt;&gt;"Ready","PENDING INPUTS",IF(A300&gt;Inputs!$B$6,0,MIN(MAX(0,(BG300+BH300+BI300)-BJ300),MAX(0,C300-D300-(IF(O300&lt;BK300,K300+L300+M300-N300,0)+IF(W300&lt;BK300,S300+T300+U300-V300,0)+IF(AE300&lt;BK300,AA300+AB300+AC300-AD300,0)+IF(AM300&lt;BK300,AI300+AJ300+AK300-AL300,0)+IF(AU300&lt;BK300,AQ300+AR300+AS300-AT300,0)+IF(BC300&lt;BK300,AY300+AZ300+BA300-BB300,0)+IF(BK300&lt;BK300,BG300+BH300+BI300-BJ300,0)+IF(BS300&lt;BK300,BO300+BP300+BQ300-BR300,0)+IF(CA300&lt;BK300,BW300+BX300+BY300-BZ300,0)+IF(CI300&lt;BK300,CE300+CF300+CG300-CH300,0))))))</f>
        <v>0</v>
      </c>
      <c r="BM300" s="3">
        <f>IF(Inputs!$B$27&lt;&gt;"Ready","PENDING INPUTS",MIN((BG300+BH300+BI300),IF(D300&gt;C300,IF(D300=0,0,BJ300*C300/D300),BJ300+BL300)))</f>
        <v>0</v>
      </c>
      <c r="BN300" s="3">
        <f>IF(Inputs!$B$27&lt;&gt;"Ready","PENDING INPUTS",MAX(0,(BG300+BH300+BI300)-BM300))</f>
        <v>0</v>
      </c>
      <c r="BO300" s="3">
        <f>IF(Inputs!$B$27&lt;&gt;"Ready","PENDING INPUTS",BV299)</f>
        <v>0</v>
      </c>
      <c r="BP300" s="3">
        <f>IF(Inputs!$B$27&lt;&gt;"Ready","PENDING INPUTS",IF(A300&lt;=Inputs!$B$6,ROUND(BO300*Inputs!C21/12,2),0))</f>
        <v>0</v>
      </c>
      <c r="BQ300" s="3">
        <f>IF(Inputs!$B$27&lt;&gt;"Ready","PENDING INPUTS",IF(AND(A300&lt;=Inputs!$B$6,BO300&gt;0),Inputs!G21,0))</f>
        <v>0</v>
      </c>
      <c r="BR300" s="3">
        <f>IF(Inputs!$B$27&lt;&gt;"Ready","PENDING INPUTS",IF(A300&gt;Inputs!$B$6,0,MIN((BO300+BP300+BQ300),IF(Inputs!H21=1,Inputs!D21,MAX(Inputs!F21,ROUND(BO300*Inputs!E21+BP300+BQ300,2))))))</f>
        <v>0</v>
      </c>
      <c r="BS300">
        <f>IF(Inputs!$B$27&lt;&gt;"Ready","PENDING INPUTS",IF(BO300&lt;=0,99,1+IF(AND(K300&gt;0,OR(K300&lt;BO300,AND(K300=BO300,0&lt;7))),1,0)+IF(AND(S300&gt;0,OR(S300&lt;BO300,AND(S300=BO300,1&lt;7))),1,0)+IF(AND(AA300&gt;0,OR(AA300&lt;BO300,AND(AA300=BO300,2&lt;7))),1,0)+IF(AND(AI300&gt;0,OR(AI300&lt;BO300,AND(AI300=BO300,3&lt;7))),1,0)+IF(AND(AQ300&gt;0,OR(AQ300&lt;BO300,AND(AQ300=BO300,4&lt;7))),1,0)+IF(AND(AY300&gt;0,OR(AY300&lt;BO300,AND(AY300=BO300,5&lt;7))),1,0)+IF(AND(BG300&gt;0,OR(BG300&lt;BO300,AND(BG300=BO300,6&lt;7))),1,0)+IF(AND(BW300&gt;0,OR(BW300&lt;BO300,AND(BW300=BO300,8&lt;7))),1,0)+IF(AND(CE300&gt;0,OR(CE300&lt;BO300,AND(CE300=BO300,9&lt;7))),1,0)))</f>
        <v>99</v>
      </c>
      <c r="BT300" s="3">
        <f>IF(Inputs!$B$27&lt;&gt;"Ready","PENDING INPUTS",IF(A300&gt;Inputs!$B$6,0,MIN(MAX(0,(BO300+BP300+BQ300)-BR300),MAX(0,C300-D300-(IF(O300&lt;BS300,K300+L300+M300-N300,0)+IF(W300&lt;BS300,S300+T300+U300-V300,0)+IF(AE300&lt;BS300,AA300+AB300+AC300-AD300,0)+IF(AM300&lt;BS300,AI300+AJ300+AK300-AL300,0)+IF(AU300&lt;BS300,AQ300+AR300+AS300-AT300,0)+IF(BC300&lt;BS300,AY300+AZ300+BA300-BB300,0)+IF(BK300&lt;BS300,BG300+BH300+BI300-BJ300,0)+IF(BS300&lt;BS300,BO300+BP300+BQ300-BR300,0)+IF(CA300&lt;BS300,BW300+BX300+BY300-BZ300,0)+IF(CI300&lt;BS300,CE300+CF300+CG300-CH300,0))))))</f>
        <v>0</v>
      </c>
      <c r="BU300" s="3">
        <f>IF(Inputs!$B$27&lt;&gt;"Ready","PENDING INPUTS",MIN((BO300+BP300+BQ300),IF(D300&gt;C300,IF(D300=0,0,BR300*C300/D300),BR300+BT300)))</f>
        <v>0</v>
      </c>
      <c r="BV300" s="3">
        <f>IF(Inputs!$B$27&lt;&gt;"Ready","PENDING INPUTS",MAX(0,(BO300+BP300+BQ300)-BU300))</f>
        <v>0</v>
      </c>
      <c r="BW300" s="3">
        <f>IF(Inputs!$B$27&lt;&gt;"Ready","PENDING INPUTS",CD299)</f>
        <v>0</v>
      </c>
      <c r="BX300" s="3">
        <f>IF(Inputs!$B$27&lt;&gt;"Ready","PENDING INPUTS",IF(A300&lt;=Inputs!$B$6,ROUND(BW300*Inputs!C22/12,2),0))</f>
        <v>0</v>
      </c>
      <c r="BY300" s="3">
        <f>IF(Inputs!$B$27&lt;&gt;"Ready","PENDING INPUTS",IF(AND(A300&lt;=Inputs!$B$6,BW300&gt;0),Inputs!G22,0))</f>
        <v>0</v>
      </c>
      <c r="BZ300" s="3">
        <f>IF(Inputs!$B$27&lt;&gt;"Ready","PENDING INPUTS",IF(A300&gt;Inputs!$B$6,0,MIN((BW300+BX300+BY300),IF(Inputs!H22=1,Inputs!D22,MAX(Inputs!F22,ROUND(BW300*Inputs!E22+BX300+BY300,2))))))</f>
        <v>0</v>
      </c>
      <c r="CA300">
        <f>IF(Inputs!$B$27&lt;&gt;"Ready","PENDING INPUTS",IF(BW300&lt;=0,99,1+IF(AND(K300&gt;0,OR(K300&lt;BW300,AND(K300=BW300,0&lt;8))),1,0)+IF(AND(S300&gt;0,OR(S300&lt;BW300,AND(S300=BW300,1&lt;8))),1,0)+IF(AND(AA300&gt;0,OR(AA300&lt;BW300,AND(AA300=BW300,2&lt;8))),1,0)+IF(AND(AI300&gt;0,OR(AI300&lt;BW300,AND(AI300=BW300,3&lt;8))),1,0)+IF(AND(AQ300&gt;0,OR(AQ300&lt;BW300,AND(AQ300=BW300,4&lt;8))),1,0)+IF(AND(AY300&gt;0,OR(AY300&lt;BW300,AND(AY300=BW300,5&lt;8))),1,0)+IF(AND(BG300&gt;0,OR(BG300&lt;BW300,AND(BG300=BW300,6&lt;8))),1,0)+IF(AND(BO300&gt;0,OR(BO300&lt;BW300,AND(BO300=BW300,7&lt;8))),1,0)+IF(AND(CE300&gt;0,OR(CE300&lt;BW300,AND(CE300=BW300,9&lt;8))),1,0)))</f>
        <v>99</v>
      </c>
      <c r="CB300" s="3">
        <f>IF(Inputs!$B$27&lt;&gt;"Ready","PENDING INPUTS",IF(A300&gt;Inputs!$B$6,0,MIN(MAX(0,(BW300+BX300+BY300)-BZ300),MAX(0,C300-D300-(IF(O300&lt;CA300,K300+L300+M300-N300,0)+IF(W300&lt;CA300,S300+T300+U300-V300,0)+IF(AE300&lt;CA300,AA300+AB300+AC300-AD300,0)+IF(AM300&lt;CA300,AI300+AJ300+AK300-AL300,0)+IF(AU300&lt;CA300,AQ300+AR300+AS300-AT300,0)+IF(BC300&lt;CA300,AY300+AZ300+BA300-BB300,0)+IF(BK300&lt;CA300,BG300+BH300+BI300-BJ300,0)+IF(BS300&lt;CA300,BO300+BP300+BQ300-BR300,0)+IF(CA300&lt;CA300,BW300+BX300+BY300-BZ300,0)+IF(CI300&lt;CA300,CE300+CF300+CG300-CH300,0))))))</f>
        <v>0</v>
      </c>
      <c r="CC300" s="3">
        <f>IF(Inputs!$B$27&lt;&gt;"Ready","PENDING INPUTS",MIN((BW300+BX300+BY300),IF(D300&gt;C300,IF(D300=0,0,BZ300*C300/D300),BZ300+CB300)))</f>
        <v>0</v>
      </c>
      <c r="CD300" s="3">
        <f>IF(Inputs!$B$27&lt;&gt;"Ready","PENDING INPUTS",MAX(0,(BW300+BX300+BY300)-CC300))</f>
        <v>0</v>
      </c>
      <c r="CE300" s="3">
        <f>IF(Inputs!$B$27&lt;&gt;"Ready","PENDING INPUTS",CL299)</f>
        <v>0</v>
      </c>
      <c r="CF300" s="3">
        <f>IF(Inputs!$B$27&lt;&gt;"Ready","PENDING INPUTS",IF(A300&lt;=Inputs!$B$6,ROUND(CE300*Inputs!C23/12,2),0))</f>
        <v>0</v>
      </c>
      <c r="CG300" s="3">
        <f>IF(Inputs!$B$27&lt;&gt;"Ready","PENDING INPUTS",IF(AND(A300&lt;=Inputs!$B$6,CE300&gt;0),Inputs!G23,0))</f>
        <v>0</v>
      </c>
      <c r="CH300" s="3">
        <f>IF(Inputs!$B$27&lt;&gt;"Ready","PENDING INPUTS",IF(A300&gt;Inputs!$B$6,0,MIN((CE300+CF300+CG300),IF(Inputs!H23=1,Inputs!D23,MAX(Inputs!F23,ROUND(CE300*Inputs!E23+CF300+CG300,2))))))</f>
        <v>0</v>
      </c>
      <c r="CI300">
        <f>IF(Inputs!$B$27&lt;&gt;"Ready","PENDING INPUTS",IF(CE300&lt;=0,99,1+IF(AND(K300&gt;0,OR(K300&lt;CE300,AND(K300=CE300,0&lt;9))),1,0)+IF(AND(S300&gt;0,OR(S300&lt;CE300,AND(S300=CE300,1&lt;9))),1,0)+IF(AND(AA300&gt;0,OR(AA300&lt;CE300,AND(AA300=CE300,2&lt;9))),1,0)+IF(AND(AI300&gt;0,OR(AI300&lt;CE300,AND(AI300=CE300,3&lt;9))),1,0)+IF(AND(AQ300&gt;0,OR(AQ300&lt;CE300,AND(AQ300=CE300,4&lt;9))),1,0)+IF(AND(AY300&gt;0,OR(AY300&lt;CE300,AND(AY300=CE300,5&lt;9))),1,0)+IF(AND(BG300&gt;0,OR(BG300&lt;CE300,AND(BG300=CE300,6&lt;9))),1,0)+IF(AND(BO300&gt;0,OR(BO300&lt;CE300,AND(BO300=CE300,7&lt;9))),1,0)+IF(AND(BW300&gt;0,OR(BW300&lt;CE300,AND(BW300=CE300,8&lt;9))),1,0)))</f>
        <v>99</v>
      </c>
      <c r="CJ300" s="3">
        <f>IF(Inputs!$B$27&lt;&gt;"Ready","PENDING INPUTS",IF(A300&gt;Inputs!$B$6,0,MIN(MAX(0,(CE300+CF300+CG300)-CH300),MAX(0,C300-D300-(IF(O300&lt;CI300,K300+L300+M300-N300,0)+IF(W300&lt;CI300,S300+T300+U300-V300,0)+IF(AE300&lt;CI300,AA300+AB300+AC300-AD300,0)+IF(AM300&lt;CI300,AI300+AJ300+AK300-AL300,0)+IF(AU300&lt;CI300,AQ300+AR300+AS300-AT300,0)+IF(BC300&lt;CI300,AY300+AZ300+BA300-BB300,0)+IF(BK300&lt;CI300,BG300+BH300+BI300-BJ300,0)+IF(BS300&lt;CI300,BO300+BP300+BQ300-BR300,0)+IF(CA300&lt;CI300,BW300+BX300+BY300-BZ300,0)+IF(CI300&lt;CI300,CE300+CF300+CG300-CH300,0))))))</f>
        <v>0</v>
      </c>
      <c r="CK300" s="3">
        <f>IF(Inputs!$B$27&lt;&gt;"Ready","PENDING INPUTS",MIN((CE300+CF300+CG300),IF(D300&gt;C300,IF(D300=0,0,CH300*C300/D300),CH300+CJ300)))</f>
        <v>0</v>
      </c>
      <c r="CL300" s="3">
        <f>IF(Inputs!$B$27&lt;&gt;"Ready","PENDING INPUTS",MAX(0,(CE300+CF300+CG300)-CK300))</f>
        <v>0</v>
      </c>
    </row>
    <row r="301" spans="1:90" ht="27.95" customHeight="1" x14ac:dyDescent="0.25">
      <c r="A301">
        <v>297</v>
      </c>
      <c r="B301" s="13">
        <f>IF(Inputs!$B$27&lt;&gt;"Ready","PENDING INPUTS",EDATE(Inputs!$B$5,A301-1))</f>
        <v>55305</v>
      </c>
      <c r="C301" s="3">
        <f>IF(Inputs!$B$27&lt;&gt;"Ready","PENDING INPUTS",IF(A301&lt;=Inputs!$B$6,MAX(0,Inputs!$B$4+IF(A301=Inputs!$B$7,Inputs!$B$8,0)+IF(A301=Inputs!$B$9,Inputs!$B$10,0)),0))</f>
        <v>0</v>
      </c>
      <c r="D301" s="3">
        <f>IF(Inputs!$B$27&lt;&gt;"Ready","PENDING INPUTS",SUM(N301,V301,AD301,AL301,AT301,BB301,BJ301,BR301,BZ301,CH301))</f>
        <v>0</v>
      </c>
      <c r="E301" s="3">
        <f>IF(Inputs!$B$27&lt;&gt;"Ready","PENDING INPUTS",MAX(0,D301-C301))</f>
        <v>0</v>
      </c>
      <c r="F301" s="3">
        <f>IF(Inputs!$B$27&lt;&gt;"Ready","PENDING INPUTS",SUM(Q301,Y301,AG301,AO301,AW301,BE301,BM301,BU301,CC301,CK301))</f>
        <v>0</v>
      </c>
      <c r="G301" s="3">
        <f>IF(Inputs!$B$27&lt;&gt;"Ready","PENDING INPUTS",SUM(L301,T301,AB301,AJ301,AR301,AZ301,BH301,BP301,BX301,CF301))</f>
        <v>0</v>
      </c>
      <c r="H301" s="3">
        <f>IF(Inputs!$B$27&lt;&gt;"Ready","PENDING INPUTS",SUM(M301,U301,AC301,AK301,AS301,BA301,BI301,BQ301,BY301,CG301))</f>
        <v>0</v>
      </c>
      <c r="I301" s="3">
        <f>IF(Inputs!$B$27&lt;&gt;"Ready","PENDING INPUTS",SUM(R301,Z301,AH301,AP301,AX301,BF301,BN301,BV301,CD301,CL301))</f>
        <v>0</v>
      </c>
      <c r="J301" t="str">
        <f>IF(Inputs!$B$27&lt;&gt;"Ready","PENDING INPUTS",IF(A301&gt;Inputs!$B$6,"Beyond horizon",IF(E301&gt;0.005,"MINIMUM SHORTFALL",IF(I301&lt;0.005,"Paid off","In progress"))))</f>
        <v>Beyond horizon</v>
      </c>
      <c r="K301" s="3">
        <f>IF(Inputs!$B$27&lt;&gt;"Ready","PENDING INPUTS",R300)</f>
        <v>0</v>
      </c>
      <c r="L301" s="3">
        <f>IF(Inputs!$B$27&lt;&gt;"Ready","PENDING INPUTS",IF(A301&lt;=Inputs!$B$6,ROUND(K301*Inputs!C14/12,2),0))</f>
        <v>0</v>
      </c>
      <c r="M301" s="3">
        <f>IF(Inputs!$B$27&lt;&gt;"Ready","PENDING INPUTS",IF(AND(A301&lt;=Inputs!$B$6,K301&gt;0),Inputs!G14,0))</f>
        <v>0</v>
      </c>
      <c r="N301" s="3">
        <f>IF(Inputs!$B$27&lt;&gt;"Ready","PENDING INPUTS",IF(A301&gt;Inputs!$B$6,0,MIN((K301+L301+M301),IF(Inputs!H14=1,Inputs!D14,MAX(Inputs!F14,ROUND(K301*Inputs!E14+L301+M301,2))))))</f>
        <v>0</v>
      </c>
      <c r="O301">
        <f>IF(Inputs!$B$27&lt;&gt;"Ready","PENDING INPUTS",IF(K301&lt;=0,99,1+IF(AND(S301&gt;0,OR(S301&lt;K301,AND(S301=K301,1&lt;0))),1,0)+IF(AND(AA301&gt;0,OR(AA301&lt;K301,AND(AA301=K301,2&lt;0))),1,0)+IF(AND(AI301&gt;0,OR(AI301&lt;K301,AND(AI301=K301,3&lt;0))),1,0)+IF(AND(AQ301&gt;0,OR(AQ301&lt;K301,AND(AQ301=K301,4&lt;0))),1,0)+IF(AND(AY301&gt;0,OR(AY301&lt;K301,AND(AY301=K301,5&lt;0))),1,0)+IF(AND(BG301&gt;0,OR(BG301&lt;K301,AND(BG301=K301,6&lt;0))),1,0)+IF(AND(BO301&gt;0,OR(BO301&lt;K301,AND(BO301=K301,7&lt;0))),1,0)+IF(AND(BW301&gt;0,OR(BW301&lt;K301,AND(BW301=K301,8&lt;0))),1,0)+IF(AND(CE301&gt;0,OR(CE301&lt;K301,AND(CE301=K301,9&lt;0))),1,0)))</f>
        <v>99</v>
      </c>
      <c r="P301" s="3">
        <f>IF(Inputs!$B$27&lt;&gt;"Ready","PENDING INPUTS",IF(A301&gt;Inputs!$B$6,0,MIN(MAX(0,(K301+L301+M301)-N301),MAX(0,C301-D301-(IF(O301&lt;O301,K301+L301+M301-N301,0)+IF(W301&lt;O301,S301+T301+U301-V301,0)+IF(AE301&lt;O301,AA301+AB301+AC301-AD301,0)+IF(AM301&lt;O301,AI301+AJ301+AK301-AL301,0)+IF(AU301&lt;O301,AQ301+AR301+AS301-AT301,0)+IF(BC301&lt;O301,AY301+AZ301+BA301-BB301,0)+IF(BK301&lt;O301,BG301+BH301+BI301-BJ301,0)+IF(BS301&lt;O301,BO301+BP301+BQ301-BR301,0)+IF(CA301&lt;O301,BW301+BX301+BY301-BZ301,0)+IF(CI301&lt;O301,CE301+CF301+CG301-CH301,0))))))</f>
        <v>0</v>
      </c>
      <c r="Q301" s="3">
        <f>IF(Inputs!$B$27&lt;&gt;"Ready","PENDING INPUTS",MIN((K301+L301+M301),IF(D301&gt;C301,IF(D301=0,0,N301*C301/D301),N301+P301)))</f>
        <v>0</v>
      </c>
      <c r="R301" s="3">
        <f>IF(Inputs!$B$27&lt;&gt;"Ready","PENDING INPUTS",MAX(0,(K301+L301+M301)-Q301))</f>
        <v>0</v>
      </c>
      <c r="S301" s="3">
        <f>IF(Inputs!$B$27&lt;&gt;"Ready","PENDING INPUTS",Z300)</f>
        <v>0</v>
      </c>
      <c r="T301" s="3">
        <f>IF(Inputs!$B$27&lt;&gt;"Ready","PENDING INPUTS",IF(A301&lt;=Inputs!$B$6,ROUND(S301*Inputs!C15/12,2),0))</f>
        <v>0</v>
      </c>
      <c r="U301" s="3">
        <f>IF(Inputs!$B$27&lt;&gt;"Ready","PENDING INPUTS",IF(AND(A301&lt;=Inputs!$B$6,S301&gt;0),Inputs!G15,0))</f>
        <v>0</v>
      </c>
      <c r="V301" s="3">
        <f>IF(Inputs!$B$27&lt;&gt;"Ready","PENDING INPUTS",IF(A301&gt;Inputs!$B$6,0,MIN((S301+T301+U301),IF(Inputs!H15=1,Inputs!D15,MAX(Inputs!F15,ROUND(S301*Inputs!E15+T301+U301,2))))))</f>
        <v>0</v>
      </c>
      <c r="W301">
        <f>IF(Inputs!$B$27&lt;&gt;"Ready","PENDING INPUTS",IF(S301&lt;=0,99,1+IF(AND(K301&gt;0,OR(K301&lt;S301,AND(K301=S301,0&lt;1))),1,0)+IF(AND(AA301&gt;0,OR(AA301&lt;S301,AND(AA301=S301,2&lt;1))),1,0)+IF(AND(AI301&gt;0,OR(AI301&lt;S301,AND(AI301=S301,3&lt;1))),1,0)+IF(AND(AQ301&gt;0,OR(AQ301&lt;S301,AND(AQ301=S301,4&lt;1))),1,0)+IF(AND(AY301&gt;0,OR(AY301&lt;S301,AND(AY301=S301,5&lt;1))),1,0)+IF(AND(BG301&gt;0,OR(BG301&lt;S301,AND(BG301=S301,6&lt;1))),1,0)+IF(AND(BO301&gt;0,OR(BO301&lt;S301,AND(BO301=S301,7&lt;1))),1,0)+IF(AND(BW301&gt;0,OR(BW301&lt;S301,AND(BW301=S301,8&lt;1))),1,0)+IF(AND(CE301&gt;0,OR(CE301&lt;S301,AND(CE301=S301,9&lt;1))),1,0)))</f>
        <v>99</v>
      </c>
      <c r="X301" s="3">
        <f>IF(Inputs!$B$27&lt;&gt;"Ready","PENDING INPUTS",IF(A301&gt;Inputs!$B$6,0,MIN(MAX(0,(S301+T301+U301)-V301),MAX(0,C301-D301-(IF(O301&lt;W301,K301+L301+M301-N301,0)+IF(W301&lt;W301,S301+T301+U301-V301,0)+IF(AE301&lt;W301,AA301+AB301+AC301-AD301,0)+IF(AM301&lt;W301,AI301+AJ301+AK301-AL301,0)+IF(AU301&lt;W301,AQ301+AR301+AS301-AT301,0)+IF(BC301&lt;W301,AY301+AZ301+BA301-BB301,0)+IF(BK301&lt;W301,BG301+BH301+BI301-BJ301,0)+IF(BS301&lt;W301,BO301+BP301+BQ301-BR301,0)+IF(CA301&lt;W301,BW301+BX301+BY301-BZ301,0)+IF(CI301&lt;W301,CE301+CF301+CG301-CH301,0))))))</f>
        <v>0</v>
      </c>
      <c r="Y301" s="3">
        <f>IF(Inputs!$B$27&lt;&gt;"Ready","PENDING INPUTS",MIN((S301+T301+U301),IF(D301&gt;C301,IF(D301=0,0,V301*C301/D301),V301+X301)))</f>
        <v>0</v>
      </c>
      <c r="Z301" s="3">
        <f>IF(Inputs!$B$27&lt;&gt;"Ready","PENDING INPUTS",MAX(0,(S301+T301+U301)-Y301))</f>
        <v>0</v>
      </c>
      <c r="AA301" s="3">
        <f>IF(Inputs!$B$27&lt;&gt;"Ready","PENDING INPUTS",AH300)</f>
        <v>0</v>
      </c>
      <c r="AB301" s="3">
        <f>IF(Inputs!$B$27&lt;&gt;"Ready","PENDING INPUTS",IF(A301&lt;=Inputs!$B$6,ROUND(AA301*Inputs!C16/12,2),0))</f>
        <v>0</v>
      </c>
      <c r="AC301" s="3">
        <f>IF(Inputs!$B$27&lt;&gt;"Ready","PENDING INPUTS",IF(AND(A301&lt;=Inputs!$B$6,AA301&gt;0),Inputs!G16,0))</f>
        <v>0</v>
      </c>
      <c r="AD301" s="3">
        <f>IF(Inputs!$B$27&lt;&gt;"Ready","PENDING INPUTS",IF(A301&gt;Inputs!$B$6,0,MIN((AA301+AB301+AC301),IF(Inputs!H16=1,Inputs!D16,MAX(Inputs!F16,ROUND(AA301*Inputs!E16+AB301+AC301,2))))))</f>
        <v>0</v>
      </c>
      <c r="AE301">
        <f>IF(Inputs!$B$27&lt;&gt;"Ready","PENDING INPUTS",IF(AA301&lt;=0,99,1+IF(AND(K301&gt;0,OR(K301&lt;AA301,AND(K301=AA301,0&lt;2))),1,0)+IF(AND(S301&gt;0,OR(S301&lt;AA301,AND(S301=AA301,1&lt;2))),1,0)+IF(AND(AI301&gt;0,OR(AI301&lt;AA301,AND(AI301=AA301,3&lt;2))),1,0)+IF(AND(AQ301&gt;0,OR(AQ301&lt;AA301,AND(AQ301=AA301,4&lt;2))),1,0)+IF(AND(AY301&gt;0,OR(AY301&lt;AA301,AND(AY301=AA301,5&lt;2))),1,0)+IF(AND(BG301&gt;0,OR(BG301&lt;AA301,AND(BG301=AA301,6&lt;2))),1,0)+IF(AND(BO301&gt;0,OR(BO301&lt;AA301,AND(BO301=AA301,7&lt;2))),1,0)+IF(AND(BW301&gt;0,OR(BW301&lt;AA301,AND(BW301=AA301,8&lt;2))),1,0)+IF(AND(CE301&gt;0,OR(CE301&lt;AA301,AND(CE301=AA301,9&lt;2))),1,0)))</f>
        <v>99</v>
      </c>
      <c r="AF301" s="3">
        <f>IF(Inputs!$B$27&lt;&gt;"Ready","PENDING INPUTS",IF(A301&gt;Inputs!$B$6,0,MIN(MAX(0,(AA301+AB301+AC301)-AD301),MAX(0,C301-D301-(IF(O301&lt;AE301,K301+L301+M301-N301,0)+IF(W301&lt;AE301,S301+T301+U301-V301,0)+IF(AE301&lt;AE301,AA301+AB301+AC301-AD301,0)+IF(AM301&lt;AE301,AI301+AJ301+AK301-AL301,0)+IF(AU301&lt;AE301,AQ301+AR301+AS301-AT301,0)+IF(BC301&lt;AE301,AY301+AZ301+BA301-BB301,0)+IF(BK301&lt;AE301,BG301+BH301+BI301-BJ301,0)+IF(BS301&lt;AE301,BO301+BP301+BQ301-BR301,0)+IF(CA301&lt;AE301,BW301+BX301+BY301-BZ301,0)+IF(CI301&lt;AE301,CE301+CF301+CG301-CH301,0))))))</f>
        <v>0</v>
      </c>
      <c r="AG301" s="3">
        <f>IF(Inputs!$B$27&lt;&gt;"Ready","PENDING INPUTS",MIN((AA301+AB301+AC301),IF(D301&gt;C301,IF(D301=0,0,AD301*C301/D301),AD301+AF301)))</f>
        <v>0</v>
      </c>
      <c r="AH301" s="3">
        <f>IF(Inputs!$B$27&lt;&gt;"Ready","PENDING INPUTS",MAX(0,(AA301+AB301+AC301)-AG301))</f>
        <v>0</v>
      </c>
      <c r="AI301" s="3">
        <f>IF(Inputs!$B$27&lt;&gt;"Ready","PENDING INPUTS",AP300)</f>
        <v>0</v>
      </c>
      <c r="AJ301" s="3">
        <f>IF(Inputs!$B$27&lt;&gt;"Ready","PENDING INPUTS",IF(A301&lt;=Inputs!$B$6,ROUND(AI301*Inputs!C17/12,2),0))</f>
        <v>0</v>
      </c>
      <c r="AK301" s="3">
        <f>IF(Inputs!$B$27&lt;&gt;"Ready","PENDING INPUTS",IF(AND(A301&lt;=Inputs!$B$6,AI301&gt;0),Inputs!G17,0))</f>
        <v>0</v>
      </c>
      <c r="AL301" s="3">
        <f>IF(Inputs!$B$27&lt;&gt;"Ready","PENDING INPUTS",IF(A301&gt;Inputs!$B$6,0,MIN((AI301+AJ301+AK301),IF(Inputs!H17=1,Inputs!D17,MAX(Inputs!F17,ROUND(AI301*Inputs!E17+AJ301+AK301,2))))))</f>
        <v>0</v>
      </c>
      <c r="AM301">
        <f>IF(Inputs!$B$27&lt;&gt;"Ready","PENDING INPUTS",IF(AI301&lt;=0,99,1+IF(AND(K301&gt;0,OR(K301&lt;AI301,AND(K301=AI301,0&lt;3))),1,0)+IF(AND(S301&gt;0,OR(S301&lt;AI301,AND(S301=AI301,1&lt;3))),1,0)+IF(AND(AA301&gt;0,OR(AA301&lt;AI301,AND(AA301=AI301,2&lt;3))),1,0)+IF(AND(AQ301&gt;0,OR(AQ301&lt;AI301,AND(AQ301=AI301,4&lt;3))),1,0)+IF(AND(AY301&gt;0,OR(AY301&lt;AI301,AND(AY301=AI301,5&lt;3))),1,0)+IF(AND(BG301&gt;0,OR(BG301&lt;AI301,AND(BG301=AI301,6&lt;3))),1,0)+IF(AND(BO301&gt;0,OR(BO301&lt;AI301,AND(BO301=AI301,7&lt;3))),1,0)+IF(AND(BW301&gt;0,OR(BW301&lt;AI301,AND(BW301=AI301,8&lt;3))),1,0)+IF(AND(CE301&gt;0,OR(CE301&lt;AI301,AND(CE301=AI301,9&lt;3))),1,0)))</f>
        <v>99</v>
      </c>
      <c r="AN301" s="3">
        <f>IF(Inputs!$B$27&lt;&gt;"Ready","PENDING INPUTS",IF(A301&gt;Inputs!$B$6,0,MIN(MAX(0,(AI301+AJ301+AK301)-AL301),MAX(0,C301-D301-(IF(O301&lt;AM301,K301+L301+M301-N301,0)+IF(W301&lt;AM301,S301+T301+U301-V301,0)+IF(AE301&lt;AM301,AA301+AB301+AC301-AD301,0)+IF(AM301&lt;AM301,AI301+AJ301+AK301-AL301,0)+IF(AU301&lt;AM301,AQ301+AR301+AS301-AT301,0)+IF(BC301&lt;AM301,AY301+AZ301+BA301-BB301,0)+IF(BK301&lt;AM301,BG301+BH301+BI301-BJ301,0)+IF(BS301&lt;AM301,BO301+BP301+BQ301-BR301,0)+IF(CA301&lt;AM301,BW301+BX301+BY301-BZ301,0)+IF(CI301&lt;AM301,CE301+CF301+CG301-CH301,0))))))</f>
        <v>0</v>
      </c>
      <c r="AO301" s="3">
        <f>IF(Inputs!$B$27&lt;&gt;"Ready","PENDING INPUTS",MIN((AI301+AJ301+AK301),IF(D301&gt;C301,IF(D301=0,0,AL301*C301/D301),AL301+AN301)))</f>
        <v>0</v>
      </c>
      <c r="AP301" s="3">
        <f>IF(Inputs!$B$27&lt;&gt;"Ready","PENDING INPUTS",MAX(0,(AI301+AJ301+AK301)-AO301))</f>
        <v>0</v>
      </c>
      <c r="AQ301" s="3">
        <f>IF(Inputs!$B$27&lt;&gt;"Ready","PENDING INPUTS",AX300)</f>
        <v>0</v>
      </c>
      <c r="AR301" s="3">
        <f>IF(Inputs!$B$27&lt;&gt;"Ready","PENDING INPUTS",IF(A301&lt;=Inputs!$B$6,ROUND(AQ301*Inputs!C18/12,2),0))</f>
        <v>0</v>
      </c>
      <c r="AS301" s="3">
        <f>IF(Inputs!$B$27&lt;&gt;"Ready","PENDING INPUTS",IF(AND(A301&lt;=Inputs!$B$6,AQ301&gt;0),Inputs!G18,0))</f>
        <v>0</v>
      </c>
      <c r="AT301" s="3">
        <f>IF(Inputs!$B$27&lt;&gt;"Ready","PENDING INPUTS",IF(A301&gt;Inputs!$B$6,0,MIN((AQ301+AR301+AS301),IF(Inputs!H18=1,Inputs!D18,MAX(Inputs!F18,ROUND(AQ301*Inputs!E18+AR301+AS301,2))))))</f>
        <v>0</v>
      </c>
      <c r="AU301">
        <f>IF(Inputs!$B$27&lt;&gt;"Ready","PENDING INPUTS",IF(AQ301&lt;=0,99,1+IF(AND(K301&gt;0,OR(K301&lt;AQ301,AND(K301=AQ301,0&lt;4))),1,0)+IF(AND(S301&gt;0,OR(S301&lt;AQ301,AND(S301=AQ301,1&lt;4))),1,0)+IF(AND(AA301&gt;0,OR(AA301&lt;AQ301,AND(AA301=AQ301,2&lt;4))),1,0)+IF(AND(AI301&gt;0,OR(AI301&lt;AQ301,AND(AI301=AQ301,3&lt;4))),1,0)+IF(AND(AY301&gt;0,OR(AY301&lt;AQ301,AND(AY301=AQ301,5&lt;4))),1,0)+IF(AND(BG301&gt;0,OR(BG301&lt;AQ301,AND(BG301=AQ301,6&lt;4))),1,0)+IF(AND(BO301&gt;0,OR(BO301&lt;AQ301,AND(BO301=AQ301,7&lt;4))),1,0)+IF(AND(BW301&gt;0,OR(BW301&lt;AQ301,AND(BW301=AQ301,8&lt;4))),1,0)+IF(AND(CE301&gt;0,OR(CE301&lt;AQ301,AND(CE301=AQ301,9&lt;4))),1,0)))</f>
        <v>99</v>
      </c>
      <c r="AV301" s="3">
        <f>IF(Inputs!$B$27&lt;&gt;"Ready","PENDING INPUTS",IF(A301&gt;Inputs!$B$6,0,MIN(MAX(0,(AQ301+AR301+AS301)-AT301),MAX(0,C301-D301-(IF(O301&lt;AU301,K301+L301+M301-N301,0)+IF(W301&lt;AU301,S301+T301+U301-V301,0)+IF(AE301&lt;AU301,AA301+AB301+AC301-AD301,0)+IF(AM301&lt;AU301,AI301+AJ301+AK301-AL301,0)+IF(AU301&lt;AU301,AQ301+AR301+AS301-AT301,0)+IF(BC301&lt;AU301,AY301+AZ301+BA301-BB301,0)+IF(BK301&lt;AU301,BG301+BH301+BI301-BJ301,0)+IF(BS301&lt;AU301,BO301+BP301+BQ301-BR301,0)+IF(CA301&lt;AU301,BW301+BX301+BY301-BZ301,0)+IF(CI301&lt;AU301,CE301+CF301+CG301-CH301,0))))))</f>
        <v>0</v>
      </c>
      <c r="AW301" s="3">
        <f>IF(Inputs!$B$27&lt;&gt;"Ready","PENDING INPUTS",MIN((AQ301+AR301+AS301),IF(D301&gt;C301,IF(D301=0,0,AT301*C301/D301),AT301+AV301)))</f>
        <v>0</v>
      </c>
      <c r="AX301" s="3">
        <f>IF(Inputs!$B$27&lt;&gt;"Ready","PENDING INPUTS",MAX(0,(AQ301+AR301+AS301)-AW301))</f>
        <v>0</v>
      </c>
      <c r="AY301" s="3">
        <f>IF(Inputs!$B$27&lt;&gt;"Ready","PENDING INPUTS",BF300)</f>
        <v>0</v>
      </c>
      <c r="AZ301" s="3">
        <f>IF(Inputs!$B$27&lt;&gt;"Ready","PENDING INPUTS",IF(A301&lt;=Inputs!$B$6,ROUND(AY301*Inputs!C19/12,2),0))</f>
        <v>0</v>
      </c>
      <c r="BA301" s="3">
        <f>IF(Inputs!$B$27&lt;&gt;"Ready","PENDING INPUTS",IF(AND(A301&lt;=Inputs!$B$6,AY301&gt;0),Inputs!G19,0))</f>
        <v>0</v>
      </c>
      <c r="BB301" s="3">
        <f>IF(Inputs!$B$27&lt;&gt;"Ready","PENDING INPUTS",IF(A301&gt;Inputs!$B$6,0,MIN((AY301+AZ301+BA301),IF(Inputs!H19=1,Inputs!D19,MAX(Inputs!F19,ROUND(AY301*Inputs!E19+AZ301+BA301,2))))))</f>
        <v>0</v>
      </c>
      <c r="BC301">
        <f>IF(Inputs!$B$27&lt;&gt;"Ready","PENDING INPUTS",IF(AY301&lt;=0,99,1+IF(AND(K301&gt;0,OR(K301&lt;AY301,AND(K301=AY301,0&lt;5))),1,0)+IF(AND(S301&gt;0,OR(S301&lt;AY301,AND(S301=AY301,1&lt;5))),1,0)+IF(AND(AA301&gt;0,OR(AA301&lt;AY301,AND(AA301=AY301,2&lt;5))),1,0)+IF(AND(AI301&gt;0,OR(AI301&lt;AY301,AND(AI301=AY301,3&lt;5))),1,0)+IF(AND(AQ301&gt;0,OR(AQ301&lt;AY301,AND(AQ301=AY301,4&lt;5))),1,0)+IF(AND(BG301&gt;0,OR(BG301&lt;AY301,AND(BG301=AY301,6&lt;5))),1,0)+IF(AND(BO301&gt;0,OR(BO301&lt;AY301,AND(BO301=AY301,7&lt;5))),1,0)+IF(AND(BW301&gt;0,OR(BW301&lt;AY301,AND(BW301=AY301,8&lt;5))),1,0)+IF(AND(CE301&gt;0,OR(CE301&lt;AY301,AND(CE301=AY301,9&lt;5))),1,0)))</f>
        <v>99</v>
      </c>
      <c r="BD301" s="3">
        <f>IF(Inputs!$B$27&lt;&gt;"Ready","PENDING INPUTS",IF(A301&gt;Inputs!$B$6,0,MIN(MAX(0,(AY301+AZ301+BA301)-BB301),MAX(0,C301-D301-(IF(O301&lt;BC301,K301+L301+M301-N301,0)+IF(W301&lt;BC301,S301+T301+U301-V301,0)+IF(AE301&lt;BC301,AA301+AB301+AC301-AD301,0)+IF(AM301&lt;BC301,AI301+AJ301+AK301-AL301,0)+IF(AU301&lt;BC301,AQ301+AR301+AS301-AT301,0)+IF(BC301&lt;BC301,AY301+AZ301+BA301-BB301,0)+IF(BK301&lt;BC301,BG301+BH301+BI301-BJ301,0)+IF(BS301&lt;BC301,BO301+BP301+BQ301-BR301,0)+IF(CA301&lt;BC301,BW301+BX301+BY301-BZ301,0)+IF(CI301&lt;BC301,CE301+CF301+CG301-CH301,0))))))</f>
        <v>0</v>
      </c>
      <c r="BE301" s="3">
        <f>IF(Inputs!$B$27&lt;&gt;"Ready","PENDING INPUTS",MIN((AY301+AZ301+BA301),IF(D301&gt;C301,IF(D301=0,0,BB301*C301/D301),BB301+BD301)))</f>
        <v>0</v>
      </c>
      <c r="BF301" s="3">
        <f>IF(Inputs!$B$27&lt;&gt;"Ready","PENDING INPUTS",MAX(0,(AY301+AZ301+BA301)-BE301))</f>
        <v>0</v>
      </c>
      <c r="BG301" s="3">
        <f>IF(Inputs!$B$27&lt;&gt;"Ready","PENDING INPUTS",BN300)</f>
        <v>0</v>
      </c>
      <c r="BH301" s="3">
        <f>IF(Inputs!$B$27&lt;&gt;"Ready","PENDING INPUTS",IF(A301&lt;=Inputs!$B$6,ROUND(BG301*Inputs!C20/12,2),0))</f>
        <v>0</v>
      </c>
      <c r="BI301" s="3">
        <f>IF(Inputs!$B$27&lt;&gt;"Ready","PENDING INPUTS",IF(AND(A301&lt;=Inputs!$B$6,BG301&gt;0),Inputs!G20,0))</f>
        <v>0</v>
      </c>
      <c r="BJ301" s="3">
        <f>IF(Inputs!$B$27&lt;&gt;"Ready","PENDING INPUTS",IF(A301&gt;Inputs!$B$6,0,MIN((BG301+BH301+BI301),IF(Inputs!H20=1,Inputs!D20,MAX(Inputs!F20,ROUND(BG301*Inputs!E20+BH301+BI301,2))))))</f>
        <v>0</v>
      </c>
      <c r="BK301">
        <f>IF(Inputs!$B$27&lt;&gt;"Ready","PENDING INPUTS",IF(BG301&lt;=0,99,1+IF(AND(K301&gt;0,OR(K301&lt;BG301,AND(K301=BG301,0&lt;6))),1,0)+IF(AND(S301&gt;0,OR(S301&lt;BG301,AND(S301=BG301,1&lt;6))),1,0)+IF(AND(AA301&gt;0,OR(AA301&lt;BG301,AND(AA301=BG301,2&lt;6))),1,0)+IF(AND(AI301&gt;0,OR(AI301&lt;BG301,AND(AI301=BG301,3&lt;6))),1,0)+IF(AND(AQ301&gt;0,OR(AQ301&lt;BG301,AND(AQ301=BG301,4&lt;6))),1,0)+IF(AND(AY301&gt;0,OR(AY301&lt;BG301,AND(AY301=BG301,5&lt;6))),1,0)+IF(AND(BO301&gt;0,OR(BO301&lt;BG301,AND(BO301=BG301,7&lt;6))),1,0)+IF(AND(BW301&gt;0,OR(BW301&lt;BG301,AND(BW301=BG301,8&lt;6))),1,0)+IF(AND(CE301&gt;0,OR(CE301&lt;BG301,AND(CE301=BG301,9&lt;6))),1,0)))</f>
        <v>99</v>
      </c>
      <c r="BL301" s="3">
        <f>IF(Inputs!$B$27&lt;&gt;"Ready","PENDING INPUTS",IF(A301&gt;Inputs!$B$6,0,MIN(MAX(0,(BG301+BH301+BI301)-BJ301),MAX(0,C301-D301-(IF(O301&lt;BK301,K301+L301+M301-N301,0)+IF(W301&lt;BK301,S301+T301+U301-V301,0)+IF(AE301&lt;BK301,AA301+AB301+AC301-AD301,0)+IF(AM301&lt;BK301,AI301+AJ301+AK301-AL301,0)+IF(AU301&lt;BK301,AQ301+AR301+AS301-AT301,0)+IF(BC301&lt;BK301,AY301+AZ301+BA301-BB301,0)+IF(BK301&lt;BK301,BG301+BH301+BI301-BJ301,0)+IF(BS301&lt;BK301,BO301+BP301+BQ301-BR301,0)+IF(CA301&lt;BK301,BW301+BX301+BY301-BZ301,0)+IF(CI301&lt;BK301,CE301+CF301+CG301-CH301,0))))))</f>
        <v>0</v>
      </c>
      <c r="BM301" s="3">
        <f>IF(Inputs!$B$27&lt;&gt;"Ready","PENDING INPUTS",MIN((BG301+BH301+BI301),IF(D301&gt;C301,IF(D301=0,0,BJ301*C301/D301),BJ301+BL301)))</f>
        <v>0</v>
      </c>
      <c r="BN301" s="3">
        <f>IF(Inputs!$B$27&lt;&gt;"Ready","PENDING INPUTS",MAX(0,(BG301+BH301+BI301)-BM301))</f>
        <v>0</v>
      </c>
      <c r="BO301" s="3">
        <f>IF(Inputs!$B$27&lt;&gt;"Ready","PENDING INPUTS",BV300)</f>
        <v>0</v>
      </c>
      <c r="BP301" s="3">
        <f>IF(Inputs!$B$27&lt;&gt;"Ready","PENDING INPUTS",IF(A301&lt;=Inputs!$B$6,ROUND(BO301*Inputs!C21/12,2),0))</f>
        <v>0</v>
      </c>
      <c r="BQ301" s="3">
        <f>IF(Inputs!$B$27&lt;&gt;"Ready","PENDING INPUTS",IF(AND(A301&lt;=Inputs!$B$6,BO301&gt;0),Inputs!G21,0))</f>
        <v>0</v>
      </c>
      <c r="BR301" s="3">
        <f>IF(Inputs!$B$27&lt;&gt;"Ready","PENDING INPUTS",IF(A301&gt;Inputs!$B$6,0,MIN((BO301+BP301+BQ301),IF(Inputs!H21=1,Inputs!D21,MAX(Inputs!F21,ROUND(BO301*Inputs!E21+BP301+BQ301,2))))))</f>
        <v>0</v>
      </c>
      <c r="BS301">
        <f>IF(Inputs!$B$27&lt;&gt;"Ready","PENDING INPUTS",IF(BO301&lt;=0,99,1+IF(AND(K301&gt;0,OR(K301&lt;BO301,AND(K301=BO301,0&lt;7))),1,0)+IF(AND(S301&gt;0,OR(S301&lt;BO301,AND(S301=BO301,1&lt;7))),1,0)+IF(AND(AA301&gt;0,OR(AA301&lt;BO301,AND(AA301=BO301,2&lt;7))),1,0)+IF(AND(AI301&gt;0,OR(AI301&lt;BO301,AND(AI301=BO301,3&lt;7))),1,0)+IF(AND(AQ301&gt;0,OR(AQ301&lt;BO301,AND(AQ301=BO301,4&lt;7))),1,0)+IF(AND(AY301&gt;0,OR(AY301&lt;BO301,AND(AY301=BO301,5&lt;7))),1,0)+IF(AND(BG301&gt;0,OR(BG301&lt;BO301,AND(BG301=BO301,6&lt;7))),1,0)+IF(AND(BW301&gt;0,OR(BW301&lt;BO301,AND(BW301=BO301,8&lt;7))),1,0)+IF(AND(CE301&gt;0,OR(CE301&lt;BO301,AND(CE301=BO301,9&lt;7))),1,0)))</f>
        <v>99</v>
      </c>
      <c r="BT301" s="3">
        <f>IF(Inputs!$B$27&lt;&gt;"Ready","PENDING INPUTS",IF(A301&gt;Inputs!$B$6,0,MIN(MAX(0,(BO301+BP301+BQ301)-BR301),MAX(0,C301-D301-(IF(O301&lt;BS301,K301+L301+M301-N301,0)+IF(W301&lt;BS301,S301+T301+U301-V301,0)+IF(AE301&lt;BS301,AA301+AB301+AC301-AD301,0)+IF(AM301&lt;BS301,AI301+AJ301+AK301-AL301,0)+IF(AU301&lt;BS301,AQ301+AR301+AS301-AT301,0)+IF(BC301&lt;BS301,AY301+AZ301+BA301-BB301,0)+IF(BK301&lt;BS301,BG301+BH301+BI301-BJ301,0)+IF(BS301&lt;BS301,BO301+BP301+BQ301-BR301,0)+IF(CA301&lt;BS301,BW301+BX301+BY301-BZ301,0)+IF(CI301&lt;BS301,CE301+CF301+CG301-CH301,0))))))</f>
        <v>0</v>
      </c>
      <c r="BU301" s="3">
        <f>IF(Inputs!$B$27&lt;&gt;"Ready","PENDING INPUTS",MIN((BO301+BP301+BQ301),IF(D301&gt;C301,IF(D301=0,0,BR301*C301/D301),BR301+BT301)))</f>
        <v>0</v>
      </c>
      <c r="BV301" s="3">
        <f>IF(Inputs!$B$27&lt;&gt;"Ready","PENDING INPUTS",MAX(0,(BO301+BP301+BQ301)-BU301))</f>
        <v>0</v>
      </c>
      <c r="BW301" s="3">
        <f>IF(Inputs!$B$27&lt;&gt;"Ready","PENDING INPUTS",CD300)</f>
        <v>0</v>
      </c>
      <c r="BX301" s="3">
        <f>IF(Inputs!$B$27&lt;&gt;"Ready","PENDING INPUTS",IF(A301&lt;=Inputs!$B$6,ROUND(BW301*Inputs!C22/12,2),0))</f>
        <v>0</v>
      </c>
      <c r="BY301" s="3">
        <f>IF(Inputs!$B$27&lt;&gt;"Ready","PENDING INPUTS",IF(AND(A301&lt;=Inputs!$B$6,BW301&gt;0),Inputs!G22,0))</f>
        <v>0</v>
      </c>
      <c r="BZ301" s="3">
        <f>IF(Inputs!$B$27&lt;&gt;"Ready","PENDING INPUTS",IF(A301&gt;Inputs!$B$6,0,MIN((BW301+BX301+BY301),IF(Inputs!H22=1,Inputs!D22,MAX(Inputs!F22,ROUND(BW301*Inputs!E22+BX301+BY301,2))))))</f>
        <v>0</v>
      </c>
      <c r="CA301">
        <f>IF(Inputs!$B$27&lt;&gt;"Ready","PENDING INPUTS",IF(BW301&lt;=0,99,1+IF(AND(K301&gt;0,OR(K301&lt;BW301,AND(K301=BW301,0&lt;8))),1,0)+IF(AND(S301&gt;0,OR(S301&lt;BW301,AND(S301=BW301,1&lt;8))),1,0)+IF(AND(AA301&gt;0,OR(AA301&lt;BW301,AND(AA301=BW301,2&lt;8))),1,0)+IF(AND(AI301&gt;0,OR(AI301&lt;BW301,AND(AI301=BW301,3&lt;8))),1,0)+IF(AND(AQ301&gt;0,OR(AQ301&lt;BW301,AND(AQ301=BW301,4&lt;8))),1,0)+IF(AND(AY301&gt;0,OR(AY301&lt;BW301,AND(AY301=BW301,5&lt;8))),1,0)+IF(AND(BG301&gt;0,OR(BG301&lt;BW301,AND(BG301=BW301,6&lt;8))),1,0)+IF(AND(BO301&gt;0,OR(BO301&lt;BW301,AND(BO301=BW301,7&lt;8))),1,0)+IF(AND(CE301&gt;0,OR(CE301&lt;BW301,AND(CE301=BW301,9&lt;8))),1,0)))</f>
        <v>99</v>
      </c>
      <c r="CB301" s="3">
        <f>IF(Inputs!$B$27&lt;&gt;"Ready","PENDING INPUTS",IF(A301&gt;Inputs!$B$6,0,MIN(MAX(0,(BW301+BX301+BY301)-BZ301),MAX(0,C301-D301-(IF(O301&lt;CA301,K301+L301+M301-N301,0)+IF(W301&lt;CA301,S301+T301+U301-V301,0)+IF(AE301&lt;CA301,AA301+AB301+AC301-AD301,0)+IF(AM301&lt;CA301,AI301+AJ301+AK301-AL301,0)+IF(AU301&lt;CA301,AQ301+AR301+AS301-AT301,0)+IF(BC301&lt;CA301,AY301+AZ301+BA301-BB301,0)+IF(BK301&lt;CA301,BG301+BH301+BI301-BJ301,0)+IF(BS301&lt;CA301,BO301+BP301+BQ301-BR301,0)+IF(CA301&lt;CA301,BW301+BX301+BY301-BZ301,0)+IF(CI301&lt;CA301,CE301+CF301+CG301-CH301,0))))))</f>
        <v>0</v>
      </c>
      <c r="CC301" s="3">
        <f>IF(Inputs!$B$27&lt;&gt;"Ready","PENDING INPUTS",MIN((BW301+BX301+BY301),IF(D301&gt;C301,IF(D301=0,0,BZ301*C301/D301),BZ301+CB301)))</f>
        <v>0</v>
      </c>
      <c r="CD301" s="3">
        <f>IF(Inputs!$B$27&lt;&gt;"Ready","PENDING INPUTS",MAX(0,(BW301+BX301+BY301)-CC301))</f>
        <v>0</v>
      </c>
      <c r="CE301" s="3">
        <f>IF(Inputs!$B$27&lt;&gt;"Ready","PENDING INPUTS",CL300)</f>
        <v>0</v>
      </c>
      <c r="CF301" s="3">
        <f>IF(Inputs!$B$27&lt;&gt;"Ready","PENDING INPUTS",IF(A301&lt;=Inputs!$B$6,ROUND(CE301*Inputs!C23/12,2),0))</f>
        <v>0</v>
      </c>
      <c r="CG301" s="3">
        <f>IF(Inputs!$B$27&lt;&gt;"Ready","PENDING INPUTS",IF(AND(A301&lt;=Inputs!$B$6,CE301&gt;0),Inputs!G23,0))</f>
        <v>0</v>
      </c>
      <c r="CH301" s="3">
        <f>IF(Inputs!$B$27&lt;&gt;"Ready","PENDING INPUTS",IF(A301&gt;Inputs!$B$6,0,MIN((CE301+CF301+CG301),IF(Inputs!H23=1,Inputs!D23,MAX(Inputs!F23,ROUND(CE301*Inputs!E23+CF301+CG301,2))))))</f>
        <v>0</v>
      </c>
      <c r="CI301">
        <f>IF(Inputs!$B$27&lt;&gt;"Ready","PENDING INPUTS",IF(CE301&lt;=0,99,1+IF(AND(K301&gt;0,OR(K301&lt;CE301,AND(K301=CE301,0&lt;9))),1,0)+IF(AND(S301&gt;0,OR(S301&lt;CE301,AND(S301=CE301,1&lt;9))),1,0)+IF(AND(AA301&gt;0,OR(AA301&lt;CE301,AND(AA301=CE301,2&lt;9))),1,0)+IF(AND(AI301&gt;0,OR(AI301&lt;CE301,AND(AI301=CE301,3&lt;9))),1,0)+IF(AND(AQ301&gt;0,OR(AQ301&lt;CE301,AND(AQ301=CE301,4&lt;9))),1,0)+IF(AND(AY301&gt;0,OR(AY301&lt;CE301,AND(AY301=CE301,5&lt;9))),1,0)+IF(AND(BG301&gt;0,OR(BG301&lt;CE301,AND(BG301=CE301,6&lt;9))),1,0)+IF(AND(BO301&gt;0,OR(BO301&lt;CE301,AND(BO301=CE301,7&lt;9))),1,0)+IF(AND(BW301&gt;0,OR(BW301&lt;CE301,AND(BW301=CE301,8&lt;9))),1,0)))</f>
        <v>99</v>
      </c>
      <c r="CJ301" s="3">
        <f>IF(Inputs!$B$27&lt;&gt;"Ready","PENDING INPUTS",IF(A301&gt;Inputs!$B$6,0,MIN(MAX(0,(CE301+CF301+CG301)-CH301),MAX(0,C301-D301-(IF(O301&lt;CI301,K301+L301+M301-N301,0)+IF(W301&lt;CI301,S301+T301+U301-V301,0)+IF(AE301&lt;CI301,AA301+AB301+AC301-AD301,0)+IF(AM301&lt;CI301,AI301+AJ301+AK301-AL301,0)+IF(AU301&lt;CI301,AQ301+AR301+AS301-AT301,0)+IF(BC301&lt;CI301,AY301+AZ301+BA301-BB301,0)+IF(BK301&lt;CI301,BG301+BH301+BI301-BJ301,0)+IF(BS301&lt;CI301,BO301+BP301+BQ301-BR301,0)+IF(CA301&lt;CI301,BW301+BX301+BY301-BZ301,0)+IF(CI301&lt;CI301,CE301+CF301+CG301-CH301,0))))))</f>
        <v>0</v>
      </c>
      <c r="CK301" s="3">
        <f>IF(Inputs!$B$27&lt;&gt;"Ready","PENDING INPUTS",MIN((CE301+CF301+CG301),IF(D301&gt;C301,IF(D301=0,0,CH301*C301/D301),CH301+CJ301)))</f>
        <v>0</v>
      </c>
      <c r="CL301" s="3">
        <f>IF(Inputs!$B$27&lt;&gt;"Ready","PENDING INPUTS",MAX(0,(CE301+CF301+CG301)-CK301))</f>
        <v>0</v>
      </c>
    </row>
    <row r="302" spans="1:90" ht="27.95" customHeight="1" x14ac:dyDescent="0.25">
      <c r="A302">
        <v>298</v>
      </c>
      <c r="B302" s="13">
        <f>IF(Inputs!$B$27&lt;&gt;"Ready","PENDING INPUTS",EDATE(Inputs!$B$5,A302-1))</f>
        <v>55335</v>
      </c>
      <c r="C302" s="3">
        <f>IF(Inputs!$B$27&lt;&gt;"Ready","PENDING INPUTS",IF(A302&lt;=Inputs!$B$6,MAX(0,Inputs!$B$4+IF(A302=Inputs!$B$7,Inputs!$B$8,0)+IF(A302=Inputs!$B$9,Inputs!$B$10,0)),0))</f>
        <v>0</v>
      </c>
      <c r="D302" s="3">
        <f>IF(Inputs!$B$27&lt;&gt;"Ready","PENDING INPUTS",SUM(N302,V302,AD302,AL302,AT302,BB302,BJ302,BR302,BZ302,CH302))</f>
        <v>0</v>
      </c>
      <c r="E302" s="3">
        <f>IF(Inputs!$B$27&lt;&gt;"Ready","PENDING INPUTS",MAX(0,D302-C302))</f>
        <v>0</v>
      </c>
      <c r="F302" s="3">
        <f>IF(Inputs!$B$27&lt;&gt;"Ready","PENDING INPUTS",SUM(Q302,Y302,AG302,AO302,AW302,BE302,BM302,BU302,CC302,CK302))</f>
        <v>0</v>
      </c>
      <c r="G302" s="3">
        <f>IF(Inputs!$B$27&lt;&gt;"Ready","PENDING INPUTS",SUM(L302,T302,AB302,AJ302,AR302,AZ302,BH302,BP302,BX302,CF302))</f>
        <v>0</v>
      </c>
      <c r="H302" s="3">
        <f>IF(Inputs!$B$27&lt;&gt;"Ready","PENDING INPUTS",SUM(M302,U302,AC302,AK302,AS302,BA302,BI302,BQ302,BY302,CG302))</f>
        <v>0</v>
      </c>
      <c r="I302" s="3">
        <f>IF(Inputs!$B$27&lt;&gt;"Ready","PENDING INPUTS",SUM(R302,Z302,AH302,AP302,AX302,BF302,BN302,BV302,CD302,CL302))</f>
        <v>0</v>
      </c>
      <c r="J302" t="str">
        <f>IF(Inputs!$B$27&lt;&gt;"Ready","PENDING INPUTS",IF(A302&gt;Inputs!$B$6,"Beyond horizon",IF(E302&gt;0.005,"MINIMUM SHORTFALL",IF(I302&lt;0.005,"Paid off","In progress"))))</f>
        <v>Beyond horizon</v>
      </c>
      <c r="K302" s="3">
        <f>IF(Inputs!$B$27&lt;&gt;"Ready","PENDING INPUTS",R301)</f>
        <v>0</v>
      </c>
      <c r="L302" s="3">
        <f>IF(Inputs!$B$27&lt;&gt;"Ready","PENDING INPUTS",IF(A302&lt;=Inputs!$B$6,ROUND(K302*Inputs!C14/12,2),0))</f>
        <v>0</v>
      </c>
      <c r="M302" s="3">
        <f>IF(Inputs!$B$27&lt;&gt;"Ready","PENDING INPUTS",IF(AND(A302&lt;=Inputs!$B$6,K302&gt;0),Inputs!G14,0))</f>
        <v>0</v>
      </c>
      <c r="N302" s="3">
        <f>IF(Inputs!$B$27&lt;&gt;"Ready","PENDING INPUTS",IF(A302&gt;Inputs!$B$6,0,MIN((K302+L302+M302),IF(Inputs!H14=1,Inputs!D14,MAX(Inputs!F14,ROUND(K302*Inputs!E14+L302+M302,2))))))</f>
        <v>0</v>
      </c>
      <c r="O302">
        <f>IF(Inputs!$B$27&lt;&gt;"Ready","PENDING INPUTS",IF(K302&lt;=0,99,1+IF(AND(S302&gt;0,OR(S302&lt;K302,AND(S302=K302,1&lt;0))),1,0)+IF(AND(AA302&gt;0,OR(AA302&lt;K302,AND(AA302=K302,2&lt;0))),1,0)+IF(AND(AI302&gt;0,OR(AI302&lt;K302,AND(AI302=K302,3&lt;0))),1,0)+IF(AND(AQ302&gt;0,OR(AQ302&lt;K302,AND(AQ302=K302,4&lt;0))),1,0)+IF(AND(AY302&gt;0,OR(AY302&lt;K302,AND(AY302=K302,5&lt;0))),1,0)+IF(AND(BG302&gt;0,OR(BG302&lt;K302,AND(BG302=K302,6&lt;0))),1,0)+IF(AND(BO302&gt;0,OR(BO302&lt;K302,AND(BO302=K302,7&lt;0))),1,0)+IF(AND(BW302&gt;0,OR(BW302&lt;K302,AND(BW302=K302,8&lt;0))),1,0)+IF(AND(CE302&gt;0,OR(CE302&lt;K302,AND(CE302=K302,9&lt;0))),1,0)))</f>
        <v>99</v>
      </c>
      <c r="P302" s="3">
        <f>IF(Inputs!$B$27&lt;&gt;"Ready","PENDING INPUTS",IF(A302&gt;Inputs!$B$6,0,MIN(MAX(0,(K302+L302+M302)-N302),MAX(0,C302-D302-(IF(O302&lt;O302,K302+L302+M302-N302,0)+IF(W302&lt;O302,S302+T302+U302-V302,0)+IF(AE302&lt;O302,AA302+AB302+AC302-AD302,0)+IF(AM302&lt;O302,AI302+AJ302+AK302-AL302,0)+IF(AU302&lt;O302,AQ302+AR302+AS302-AT302,0)+IF(BC302&lt;O302,AY302+AZ302+BA302-BB302,0)+IF(BK302&lt;O302,BG302+BH302+BI302-BJ302,0)+IF(BS302&lt;O302,BO302+BP302+BQ302-BR302,0)+IF(CA302&lt;O302,BW302+BX302+BY302-BZ302,0)+IF(CI302&lt;O302,CE302+CF302+CG302-CH302,0))))))</f>
        <v>0</v>
      </c>
      <c r="Q302" s="3">
        <f>IF(Inputs!$B$27&lt;&gt;"Ready","PENDING INPUTS",MIN((K302+L302+M302),IF(D302&gt;C302,IF(D302=0,0,N302*C302/D302),N302+P302)))</f>
        <v>0</v>
      </c>
      <c r="R302" s="3">
        <f>IF(Inputs!$B$27&lt;&gt;"Ready","PENDING INPUTS",MAX(0,(K302+L302+M302)-Q302))</f>
        <v>0</v>
      </c>
      <c r="S302" s="3">
        <f>IF(Inputs!$B$27&lt;&gt;"Ready","PENDING INPUTS",Z301)</f>
        <v>0</v>
      </c>
      <c r="T302" s="3">
        <f>IF(Inputs!$B$27&lt;&gt;"Ready","PENDING INPUTS",IF(A302&lt;=Inputs!$B$6,ROUND(S302*Inputs!C15/12,2),0))</f>
        <v>0</v>
      </c>
      <c r="U302" s="3">
        <f>IF(Inputs!$B$27&lt;&gt;"Ready","PENDING INPUTS",IF(AND(A302&lt;=Inputs!$B$6,S302&gt;0),Inputs!G15,0))</f>
        <v>0</v>
      </c>
      <c r="V302" s="3">
        <f>IF(Inputs!$B$27&lt;&gt;"Ready","PENDING INPUTS",IF(A302&gt;Inputs!$B$6,0,MIN((S302+T302+U302),IF(Inputs!H15=1,Inputs!D15,MAX(Inputs!F15,ROUND(S302*Inputs!E15+T302+U302,2))))))</f>
        <v>0</v>
      </c>
      <c r="W302">
        <f>IF(Inputs!$B$27&lt;&gt;"Ready","PENDING INPUTS",IF(S302&lt;=0,99,1+IF(AND(K302&gt;0,OR(K302&lt;S302,AND(K302=S302,0&lt;1))),1,0)+IF(AND(AA302&gt;0,OR(AA302&lt;S302,AND(AA302=S302,2&lt;1))),1,0)+IF(AND(AI302&gt;0,OR(AI302&lt;S302,AND(AI302=S302,3&lt;1))),1,0)+IF(AND(AQ302&gt;0,OR(AQ302&lt;S302,AND(AQ302=S302,4&lt;1))),1,0)+IF(AND(AY302&gt;0,OR(AY302&lt;S302,AND(AY302=S302,5&lt;1))),1,0)+IF(AND(BG302&gt;0,OR(BG302&lt;S302,AND(BG302=S302,6&lt;1))),1,0)+IF(AND(BO302&gt;0,OR(BO302&lt;S302,AND(BO302=S302,7&lt;1))),1,0)+IF(AND(BW302&gt;0,OR(BW302&lt;S302,AND(BW302=S302,8&lt;1))),1,0)+IF(AND(CE302&gt;0,OR(CE302&lt;S302,AND(CE302=S302,9&lt;1))),1,0)))</f>
        <v>99</v>
      </c>
      <c r="X302" s="3">
        <f>IF(Inputs!$B$27&lt;&gt;"Ready","PENDING INPUTS",IF(A302&gt;Inputs!$B$6,0,MIN(MAX(0,(S302+T302+U302)-V302),MAX(0,C302-D302-(IF(O302&lt;W302,K302+L302+M302-N302,0)+IF(W302&lt;W302,S302+T302+U302-V302,0)+IF(AE302&lt;W302,AA302+AB302+AC302-AD302,0)+IF(AM302&lt;W302,AI302+AJ302+AK302-AL302,0)+IF(AU302&lt;W302,AQ302+AR302+AS302-AT302,0)+IF(BC302&lt;W302,AY302+AZ302+BA302-BB302,0)+IF(BK302&lt;W302,BG302+BH302+BI302-BJ302,0)+IF(BS302&lt;W302,BO302+BP302+BQ302-BR302,0)+IF(CA302&lt;W302,BW302+BX302+BY302-BZ302,0)+IF(CI302&lt;W302,CE302+CF302+CG302-CH302,0))))))</f>
        <v>0</v>
      </c>
      <c r="Y302" s="3">
        <f>IF(Inputs!$B$27&lt;&gt;"Ready","PENDING INPUTS",MIN((S302+T302+U302),IF(D302&gt;C302,IF(D302=0,0,V302*C302/D302),V302+X302)))</f>
        <v>0</v>
      </c>
      <c r="Z302" s="3">
        <f>IF(Inputs!$B$27&lt;&gt;"Ready","PENDING INPUTS",MAX(0,(S302+T302+U302)-Y302))</f>
        <v>0</v>
      </c>
      <c r="AA302" s="3">
        <f>IF(Inputs!$B$27&lt;&gt;"Ready","PENDING INPUTS",AH301)</f>
        <v>0</v>
      </c>
      <c r="AB302" s="3">
        <f>IF(Inputs!$B$27&lt;&gt;"Ready","PENDING INPUTS",IF(A302&lt;=Inputs!$B$6,ROUND(AA302*Inputs!C16/12,2),0))</f>
        <v>0</v>
      </c>
      <c r="AC302" s="3">
        <f>IF(Inputs!$B$27&lt;&gt;"Ready","PENDING INPUTS",IF(AND(A302&lt;=Inputs!$B$6,AA302&gt;0),Inputs!G16,0))</f>
        <v>0</v>
      </c>
      <c r="AD302" s="3">
        <f>IF(Inputs!$B$27&lt;&gt;"Ready","PENDING INPUTS",IF(A302&gt;Inputs!$B$6,0,MIN((AA302+AB302+AC302),IF(Inputs!H16=1,Inputs!D16,MAX(Inputs!F16,ROUND(AA302*Inputs!E16+AB302+AC302,2))))))</f>
        <v>0</v>
      </c>
      <c r="AE302">
        <f>IF(Inputs!$B$27&lt;&gt;"Ready","PENDING INPUTS",IF(AA302&lt;=0,99,1+IF(AND(K302&gt;0,OR(K302&lt;AA302,AND(K302=AA302,0&lt;2))),1,0)+IF(AND(S302&gt;0,OR(S302&lt;AA302,AND(S302=AA302,1&lt;2))),1,0)+IF(AND(AI302&gt;0,OR(AI302&lt;AA302,AND(AI302=AA302,3&lt;2))),1,0)+IF(AND(AQ302&gt;0,OR(AQ302&lt;AA302,AND(AQ302=AA302,4&lt;2))),1,0)+IF(AND(AY302&gt;0,OR(AY302&lt;AA302,AND(AY302=AA302,5&lt;2))),1,0)+IF(AND(BG302&gt;0,OR(BG302&lt;AA302,AND(BG302=AA302,6&lt;2))),1,0)+IF(AND(BO302&gt;0,OR(BO302&lt;AA302,AND(BO302=AA302,7&lt;2))),1,0)+IF(AND(BW302&gt;0,OR(BW302&lt;AA302,AND(BW302=AA302,8&lt;2))),1,0)+IF(AND(CE302&gt;0,OR(CE302&lt;AA302,AND(CE302=AA302,9&lt;2))),1,0)))</f>
        <v>99</v>
      </c>
      <c r="AF302" s="3">
        <f>IF(Inputs!$B$27&lt;&gt;"Ready","PENDING INPUTS",IF(A302&gt;Inputs!$B$6,0,MIN(MAX(0,(AA302+AB302+AC302)-AD302),MAX(0,C302-D302-(IF(O302&lt;AE302,K302+L302+M302-N302,0)+IF(W302&lt;AE302,S302+T302+U302-V302,0)+IF(AE302&lt;AE302,AA302+AB302+AC302-AD302,0)+IF(AM302&lt;AE302,AI302+AJ302+AK302-AL302,0)+IF(AU302&lt;AE302,AQ302+AR302+AS302-AT302,0)+IF(BC302&lt;AE302,AY302+AZ302+BA302-BB302,0)+IF(BK302&lt;AE302,BG302+BH302+BI302-BJ302,0)+IF(BS302&lt;AE302,BO302+BP302+BQ302-BR302,0)+IF(CA302&lt;AE302,BW302+BX302+BY302-BZ302,0)+IF(CI302&lt;AE302,CE302+CF302+CG302-CH302,0))))))</f>
        <v>0</v>
      </c>
      <c r="AG302" s="3">
        <f>IF(Inputs!$B$27&lt;&gt;"Ready","PENDING INPUTS",MIN((AA302+AB302+AC302),IF(D302&gt;C302,IF(D302=0,0,AD302*C302/D302),AD302+AF302)))</f>
        <v>0</v>
      </c>
      <c r="AH302" s="3">
        <f>IF(Inputs!$B$27&lt;&gt;"Ready","PENDING INPUTS",MAX(0,(AA302+AB302+AC302)-AG302))</f>
        <v>0</v>
      </c>
      <c r="AI302" s="3">
        <f>IF(Inputs!$B$27&lt;&gt;"Ready","PENDING INPUTS",AP301)</f>
        <v>0</v>
      </c>
      <c r="AJ302" s="3">
        <f>IF(Inputs!$B$27&lt;&gt;"Ready","PENDING INPUTS",IF(A302&lt;=Inputs!$B$6,ROUND(AI302*Inputs!C17/12,2),0))</f>
        <v>0</v>
      </c>
      <c r="AK302" s="3">
        <f>IF(Inputs!$B$27&lt;&gt;"Ready","PENDING INPUTS",IF(AND(A302&lt;=Inputs!$B$6,AI302&gt;0),Inputs!G17,0))</f>
        <v>0</v>
      </c>
      <c r="AL302" s="3">
        <f>IF(Inputs!$B$27&lt;&gt;"Ready","PENDING INPUTS",IF(A302&gt;Inputs!$B$6,0,MIN((AI302+AJ302+AK302),IF(Inputs!H17=1,Inputs!D17,MAX(Inputs!F17,ROUND(AI302*Inputs!E17+AJ302+AK302,2))))))</f>
        <v>0</v>
      </c>
      <c r="AM302">
        <f>IF(Inputs!$B$27&lt;&gt;"Ready","PENDING INPUTS",IF(AI302&lt;=0,99,1+IF(AND(K302&gt;0,OR(K302&lt;AI302,AND(K302=AI302,0&lt;3))),1,0)+IF(AND(S302&gt;0,OR(S302&lt;AI302,AND(S302=AI302,1&lt;3))),1,0)+IF(AND(AA302&gt;0,OR(AA302&lt;AI302,AND(AA302=AI302,2&lt;3))),1,0)+IF(AND(AQ302&gt;0,OR(AQ302&lt;AI302,AND(AQ302=AI302,4&lt;3))),1,0)+IF(AND(AY302&gt;0,OR(AY302&lt;AI302,AND(AY302=AI302,5&lt;3))),1,0)+IF(AND(BG302&gt;0,OR(BG302&lt;AI302,AND(BG302=AI302,6&lt;3))),1,0)+IF(AND(BO302&gt;0,OR(BO302&lt;AI302,AND(BO302=AI302,7&lt;3))),1,0)+IF(AND(BW302&gt;0,OR(BW302&lt;AI302,AND(BW302=AI302,8&lt;3))),1,0)+IF(AND(CE302&gt;0,OR(CE302&lt;AI302,AND(CE302=AI302,9&lt;3))),1,0)))</f>
        <v>99</v>
      </c>
      <c r="AN302" s="3">
        <f>IF(Inputs!$B$27&lt;&gt;"Ready","PENDING INPUTS",IF(A302&gt;Inputs!$B$6,0,MIN(MAX(0,(AI302+AJ302+AK302)-AL302),MAX(0,C302-D302-(IF(O302&lt;AM302,K302+L302+M302-N302,0)+IF(W302&lt;AM302,S302+T302+U302-V302,0)+IF(AE302&lt;AM302,AA302+AB302+AC302-AD302,0)+IF(AM302&lt;AM302,AI302+AJ302+AK302-AL302,0)+IF(AU302&lt;AM302,AQ302+AR302+AS302-AT302,0)+IF(BC302&lt;AM302,AY302+AZ302+BA302-BB302,0)+IF(BK302&lt;AM302,BG302+BH302+BI302-BJ302,0)+IF(BS302&lt;AM302,BO302+BP302+BQ302-BR302,0)+IF(CA302&lt;AM302,BW302+BX302+BY302-BZ302,0)+IF(CI302&lt;AM302,CE302+CF302+CG302-CH302,0))))))</f>
        <v>0</v>
      </c>
      <c r="AO302" s="3">
        <f>IF(Inputs!$B$27&lt;&gt;"Ready","PENDING INPUTS",MIN((AI302+AJ302+AK302),IF(D302&gt;C302,IF(D302=0,0,AL302*C302/D302),AL302+AN302)))</f>
        <v>0</v>
      </c>
      <c r="AP302" s="3">
        <f>IF(Inputs!$B$27&lt;&gt;"Ready","PENDING INPUTS",MAX(0,(AI302+AJ302+AK302)-AO302))</f>
        <v>0</v>
      </c>
      <c r="AQ302" s="3">
        <f>IF(Inputs!$B$27&lt;&gt;"Ready","PENDING INPUTS",AX301)</f>
        <v>0</v>
      </c>
      <c r="AR302" s="3">
        <f>IF(Inputs!$B$27&lt;&gt;"Ready","PENDING INPUTS",IF(A302&lt;=Inputs!$B$6,ROUND(AQ302*Inputs!C18/12,2),0))</f>
        <v>0</v>
      </c>
      <c r="AS302" s="3">
        <f>IF(Inputs!$B$27&lt;&gt;"Ready","PENDING INPUTS",IF(AND(A302&lt;=Inputs!$B$6,AQ302&gt;0),Inputs!G18,0))</f>
        <v>0</v>
      </c>
      <c r="AT302" s="3">
        <f>IF(Inputs!$B$27&lt;&gt;"Ready","PENDING INPUTS",IF(A302&gt;Inputs!$B$6,0,MIN((AQ302+AR302+AS302),IF(Inputs!H18=1,Inputs!D18,MAX(Inputs!F18,ROUND(AQ302*Inputs!E18+AR302+AS302,2))))))</f>
        <v>0</v>
      </c>
      <c r="AU302">
        <f>IF(Inputs!$B$27&lt;&gt;"Ready","PENDING INPUTS",IF(AQ302&lt;=0,99,1+IF(AND(K302&gt;0,OR(K302&lt;AQ302,AND(K302=AQ302,0&lt;4))),1,0)+IF(AND(S302&gt;0,OR(S302&lt;AQ302,AND(S302=AQ302,1&lt;4))),1,0)+IF(AND(AA302&gt;0,OR(AA302&lt;AQ302,AND(AA302=AQ302,2&lt;4))),1,0)+IF(AND(AI302&gt;0,OR(AI302&lt;AQ302,AND(AI302=AQ302,3&lt;4))),1,0)+IF(AND(AY302&gt;0,OR(AY302&lt;AQ302,AND(AY302=AQ302,5&lt;4))),1,0)+IF(AND(BG302&gt;0,OR(BG302&lt;AQ302,AND(BG302=AQ302,6&lt;4))),1,0)+IF(AND(BO302&gt;0,OR(BO302&lt;AQ302,AND(BO302=AQ302,7&lt;4))),1,0)+IF(AND(BW302&gt;0,OR(BW302&lt;AQ302,AND(BW302=AQ302,8&lt;4))),1,0)+IF(AND(CE302&gt;0,OR(CE302&lt;AQ302,AND(CE302=AQ302,9&lt;4))),1,0)))</f>
        <v>99</v>
      </c>
      <c r="AV302" s="3">
        <f>IF(Inputs!$B$27&lt;&gt;"Ready","PENDING INPUTS",IF(A302&gt;Inputs!$B$6,0,MIN(MAX(0,(AQ302+AR302+AS302)-AT302),MAX(0,C302-D302-(IF(O302&lt;AU302,K302+L302+M302-N302,0)+IF(W302&lt;AU302,S302+T302+U302-V302,0)+IF(AE302&lt;AU302,AA302+AB302+AC302-AD302,0)+IF(AM302&lt;AU302,AI302+AJ302+AK302-AL302,0)+IF(AU302&lt;AU302,AQ302+AR302+AS302-AT302,0)+IF(BC302&lt;AU302,AY302+AZ302+BA302-BB302,0)+IF(BK302&lt;AU302,BG302+BH302+BI302-BJ302,0)+IF(BS302&lt;AU302,BO302+BP302+BQ302-BR302,0)+IF(CA302&lt;AU302,BW302+BX302+BY302-BZ302,0)+IF(CI302&lt;AU302,CE302+CF302+CG302-CH302,0))))))</f>
        <v>0</v>
      </c>
      <c r="AW302" s="3">
        <f>IF(Inputs!$B$27&lt;&gt;"Ready","PENDING INPUTS",MIN((AQ302+AR302+AS302),IF(D302&gt;C302,IF(D302=0,0,AT302*C302/D302),AT302+AV302)))</f>
        <v>0</v>
      </c>
      <c r="AX302" s="3">
        <f>IF(Inputs!$B$27&lt;&gt;"Ready","PENDING INPUTS",MAX(0,(AQ302+AR302+AS302)-AW302))</f>
        <v>0</v>
      </c>
      <c r="AY302" s="3">
        <f>IF(Inputs!$B$27&lt;&gt;"Ready","PENDING INPUTS",BF301)</f>
        <v>0</v>
      </c>
      <c r="AZ302" s="3">
        <f>IF(Inputs!$B$27&lt;&gt;"Ready","PENDING INPUTS",IF(A302&lt;=Inputs!$B$6,ROUND(AY302*Inputs!C19/12,2),0))</f>
        <v>0</v>
      </c>
      <c r="BA302" s="3">
        <f>IF(Inputs!$B$27&lt;&gt;"Ready","PENDING INPUTS",IF(AND(A302&lt;=Inputs!$B$6,AY302&gt;0),Inputs!G19,0))</f>
        <v>0</v>
      </c>
      <c r="BB302" s="3">
        <f>IF(Inputs!$B$27&lt;&gt;"Ready","PENDING INPUTS",IF(A302&gt;Inputs!$B$6,0,MIN((AY302+AZ302+BA302),IF(Inputs!H19=1,Inputs!D19,MAX(Inputs!F19,ROUND(AY302*Inputs!E19+AZ302+BA302,2))))))</f>
        <v>0</v>
      </c>
      <c r="BC302">
        <f>IF(Inputs!$B$27&lt;&gt;"Ready","PENDING INPUTS",IF(AY302&lt;=0,99,1+IF(AND(K302&gt;0,OR(K302&lt;AY302,AND(K302=AY302,0&lt;5))),1,0)+IF(AND(S302&gt;0,OR(S302&lt;AY302,AND(S302=AY302,1&lt;5))),1,0)+IF(AND(AA302&gt;0,OR(AA302&lt;AY302,AND(AA302=AY302,2&lt;5))),1,0)+IF(AND(AI302&gt;0,OR(AI302&lt;AY302,AND(AI302=AY302,3&lt;5))),1,0)+IF(AND(AQ302&gt;0,OR(AQ302&lt;AY302,AND(AQ302=AY302,4&lt;5))),1,0)+IF(AND(BG302&gt;0,OR(BG302&lt;AY302,AND(BG302=AY302,6&lt;5))),1,0)+IF(AND(BO302&gt;0,OR(BO302&lt;AY302,AND(BO302=AY302,7&lt;5))),1,0)+IF(AND(BW302&gt;0,OR(BW302&lt;AY302,AND(BW302=AY302,8&lt;5))),1,0)+IF(AND(CE302&gt;0,OR(CE302&lt;AY302,AND(CE302=AY302,9&lt;5))),1,0)))</f>
        <v>99</v>
      </c>
      <c r="BD302" s="3">
        <f>IF(Inputs!$B$27&lt;&gt;"Ready","PENDING INPUTS",IF(A302&gt;Inputs!$B$6,0,MIN(MAX(0,(AY302+AZ302+BA302)-BB302),MAX(0,C302-D302-(IF(O302&lt;BC302,K302+L302+M302-N302,0)+IF(W302&lt;BC302,S302+T302+U302-V302,0)+IF(AE302&lt;BC302,AA302+AB302+AC302-AD302,0)+IF(AM302&lt;BC302,AI302+AJ302+AK302-AL302,0)+IF(AU302&lt;BC302,AQ302+AR302+AS302-AT302,0)+IF(BC302&lt;BC302,AY302+AZ302+BA302-BB302,0)+IF(BK302&lt;BC302,BG302+BH302+BI302-BJ302,0)+IF(BS302&lt;BC302,BO302+BP302+BQ302-BR302,0)+IF(CA302&lt;BC302,BW302+BX302+BY302-BZ302,0)+IF(CI302&lt;BC302,CE302+CF302+CG302-CH302,0))))))</f>
        <v>0</v>
      </c>
      <c r="BE302" s="3">
        <f>IF(Inputs!$B$27&lt;&gt;"Ready","PENDING INPUTS",MIN((AY302+AZ302+BA302),IF(D302&gt;C302,IF(D302=0,0,BB302*C302/D302),BB302+BD302)))</f>
        <v>0</v>
      </c>
      <c r="BF302" s="3">
        <f>IF(Inputs!$B$27&lt;&gt;"Ready","PENDING INPUTS",MAX(0,(AY302+AZ302+BA302)-BE302))</f>
        <v>0</v>
      </c>
      <c r="BG302" s="3">
        <f>IF(Inputs!$B$27&lt;&gt;"Ready","PENDING INPUTS",BN301)</f>
        <v>0</v>
      </c>
      <c r="BH302" s="3">
        <f>IF(Inputs!$B$27&lt;&gt;"Ready","PENDING INPUTS",IF(A302&lt;=Inputs!$B$6,ROUND(BG302*Inputs!C20/12,2),0))</f>
        <v>0</v>
      </c>
      <c r="BI302" s="3">
        <f>IF(Inputs!$B$27&lt;&gt;"Ready","PENDING INPUTS",IF(AND(A302&lt;=Inputs!$B$6,BG302&gt;0),Inputs!G20,0))</f>
        <v>0</v>
      </c>
      <c r="BJ302" s="3">
        <f>IF(Inputs!$B$27&lt;&gt;"Ready","PENDING INPUTS",IF(A302&gt;Inputs!$B$6,0,MIN((BG302+BH302+BI302),IF(Inputs!H20=1,Inputs!D20,MAX(Inputs!F20,ROUND(BG302*Inputs!E20+BH302+BI302,2))))))</f>
        <v>0</v>
      </c>
      <c r="BK302">
        <f>IF(Inputs!$B$27&lt;&gt;"Ready","PENDING INPUTS",IF(BG302&lt;=0,99,1+IF(AND(K302&gt;0,OR(K302&lt;BG302,AND(K302=BG302,0&lt;6))),1,0)+IF(AND(S302&gt;0,OR(S302&lt;BG302,AND(S302=BG302,1&lt;6))),1,0)+IF(AND(AA302&gt;0,OR(AA302&lt;BG302,AND(AA302=BG302,2&lt;6))),1,0)+IF(AND(AI302&gt;0,OR(AI302&lt;BG302,AND(AI302=BG302,3&lt;6))),1,0)+IF(AND(AQ302&gt;0,OR(AQ302&lt;BG302,AND(AQ302=BG302,4&lt;6))),1,0)+IF(AND(AY302&gt;0,OR(AY302&lt;BG302,AND(AY302=BG302,5&lt;6))),1,0)+IF(AND(BO302&gt;0,OR(BO302&lt;BG302,AND(BO302=BG302,7&lt;6))),1,0)+IF(AND(BW302&gt;0,OR(BW302&lt;BG302,AND(BW302=BG302,8&lt;6))),1,0)+IF(AND(CE302&gt;0,OR(CE302&lt;BG302,AND(CE302=BG302,9&lt;6))),1,0)))</f>
        <v>99</v>
      </c>
      <c r="BL302" s="3">
        <f>IF(Inputs!$B$27&lt;&gt;"Ready","PENDING INPUTS",IF(A302&gt;Inputs!$B$6,0,MIN(MAX(0,(BG302+BH302+BI302)-BJ302),MAX(0,C302-D302-(IF(O302&lt;BK302,K302+L302+M302-N302,0)+IF(W302&lt;BK302,S302+T302+U302-V302,0)+IF(AE302&lt;BK302,AA302+AB302+AC302-AD302,0)+IF(AM302&lt;BK302,AI302+AJ302+AK302-AL302,0)+IF(AU302&lt;BK302,AQ302+AR302+AS302-AT302,0)+IF(BC302&lt;BK302,AY302+AZ302+BA302-BB302,0)+IF(BK302&lt;BK302,BG302+BH302+BI302-BJ302,0)+IF(BS302&lt;BK302,BO302+BP302+BQ302-BR302,0)+IF(CA302&lt;BK302,BW302+BX302+BY302-BZ302,0)+IF(CI302&lt;BK302,CE302+CF302+CG302-CH302,0))))))</f>
        <v>0</v>
      </c>
      <c r="BM302" s="3">
        <f>IF(Inputs!$B$27&lt;&gt;"Ready","PENDING INPUTS",MIN((BG302+BH302+BI302),IF(D302&gt;C302,IF(D302=0,0,BJ302*C302/D302),BJ302+BL302)))</f>
        <v>0</v>
      </c>
      <c r="BN302" s="3">
        <f>IF(Inputs!$B$27&lt;&gt;"Ready","PENDING INPUTS",MAX(0,(BG302+BH302+BI302)-BM302))</f>
        <v>0</v>
      </c>
      <c r="BO302" s="3">
        <f>IF(Inputs!$B$27&lt;&gt;"Ready","PENDING INPUTS",BV301)</f>
        <v>0</v>
      </c>
      <c r="BP302" s="3">
        <f>IF(Inputs!$B$27&lt;&gt;"Ready","PENDING INPUTS",IF(A302&lt;=Inputs!$B$6,ROUND(BO302*Inputs!C21/12,2),0))</f>
        <v>0</v>
      </c>
      <c r="BQ302" s="3">
        <f>IF(Inputs!$B$27&lt;&gt;"Ready","PENDING INPUTS",IF(AND(A302&lt;=Inputs!$B$6,BO302&gt;0),Inputs!G21,0))</f>
        <v>0</v>
      </c>
      <c r="BR302" s="3">
        <f>IF(Inputs!$B$27&lt;&gt;"Ready","PENDING INPUTS",IF(A302&gt;Inputs!$B$6,0,MIN((BO302+BP302+BQ302),IF(Inputs!H21=1,Inputs!D21,MAX(Inputs!F21,ROUND(BO302*Inputs!E21+BP302+BQ302,2))))))</f>
        <v>0</v>
      </c>
      <c r="BS302">
        <f>IF(Inputs!$B$27&lt;&gt;"Ready","PENDING INPUTS",IF(BO302&lt;=0,99,1+IF(AND(K302&gt;0,OR(K302&lt;BO302,AND(K302=BO302,0&lt;7))),1,0)+IF(AND(S302&gt;0,OR(S302&lt;BO302,AND(S302=BO302,1&lt;7))),1,0)+IF(AND(AA302&gt;0,OR(AA302&lt;BO302,AND(AA302=BO302,2&lt;7))),1,0)+IF(AND(AI302&gt;0,OR(AI302&lt;BO302,AND(AI302=BO302,3&lt;7))),1,0)+IF(AND(AQ302&gt;0,OR(AQ302&lt;BO302,AND(AQ302=BO302,4&lt;7))),1,0)+IF(AND(AY302&gt;0,OR(AY302&lt;BO302,AND(AY302=BO302,5&lt;7))),1,0)+IF(AND(BG302&gt;0,OR(BG302&lt;BO302,AND(BG302=BO302,6&lt;7))),1,0)+IF(AND(BW302&gt;0,OR(BW302&lt;BO302,AND(BW302=BO302,8&lt;7))),1,0)+IF(AND(CE302&gt;0,OR(CE302&lt;BO302,AND(CE302=BO302,9&lt;7))),1,0)))</f>
        <v>99</v>
      </c>
      <c r="BT302" s="3">
        <f>IF(Inputs!$B$27&lt;&gt;"Ready","PENDING INPUTS",IF(A302&gt;Inputs!$B$6,0,MIN(MAX(0,(BO302+BP302+BQ302)-BR302),MAX(0,C302-D302-(IF(O302&lt;BS302,K302+L302+M302-N302,0)+IF(W302&lt;BS302,S302+T302+U302-V302,0)+IF(AE302&lt;BS302,AA302+AB302+AC302-AD302,0)+IF(AM302&lt;BS302,AI302+AJ302+AK302-AL302,0)+IF(AU302&lt;BS302,AQ302+AR302+AS302-AT302,0)+IF(BC302&lt;BS302,AY302+AZ302+BA302-BB302,0)+IF(BK302&lt;BS302,BG302+BH302+BI302-BJ302,0)+IF(BS302&lt;BS302,BO302+BP302+BQ302-BR302,0)+IF(CA302&lt;BS302,BW302+BX302+BY302-BZ302,0)+IF(CI302&lt;BS302,CE302+CF302+CG302-CH302,0))))))</f>
        <v>0</v>
      </c>
      <c r="BU302" s="3">
        <f>IF(Inputs!$B$27&lt;&gt;"Ready","PENDING INPUTS",MIN((BO302+BP302+BQ302),IF(D302&gt;C302,IF(D302=0,0,BR302*C302/D302),BR302+BT302)))</f>
        <v>0</v>
      </c>
      <c r="BV302" s="3">
        <f>IF(Inputs!$B$27&lt;&gt;"Ready","PENDING INPUTS",MAX(0,(BO302+BP302+BQ302)-BU302))</f>
        <v>0</v>
      </c>
      <c r="BW302" s="3">
        <f>IF(Inputs!$B$27&lt;&gt;"Ready","PENDING INPUTS",CD301)</f>
        <v>0</v>
      </c>
      <c r="BX302" s="3">
        <f>IF(Inputs!$B$27&lt;&gt;"Ready","PENDING INPUTS",IF(A302&lt;=Inputs!$B$6,ROUND(BW302*Inputs!C22/12,2),0))</f>
        <v>0</v>
      </c>
      <c r="BY302" s="3">
        <f>IF(Inputs!$B$27&lt;&gt;"Ready","PENDING INPUTS",IF(AND(A302&lt;=Inputs!$B$6,BW302&gt;0),Inputs!G22,0))</f>
        <v>0</v>
      </c>
      <c r="BZ302" s="3">
        <f>IF(Inputs!$B$27&lt;&gt;"Ready","PENDING INPUTS",IF(A302&gt;Inputs!$B$6,0,MIN((BW302+BX302+BY302),IF(Inputs!H22=1,Inputs!D22,MAX(Inputs!F22,ROUND(BW302*Inputs!E22+BX302+BY302,2))))))</f>
        <v>0</v>
      </c>
      <c r="CA302">
        <f>IF(Inputs!$B$27&lt;&gt;"Ready","PENDING INPUTS",IF(BW302&lt;=0,99,1+IF(AND(K302&gt;0,OR(K302&lt;BW302,AND(K302=BW302,0&lt;8))),1,0)+IF(AND(S302&gt;0,OR(S302&lt;BW302,AND(S302=BW302,1&lt;8))),1,0)+IF(AND(AA302&gt;0,OR(AA302&lt;BW302,AND(AA302=BW302,2&lt;8))),1,0)+IF(AND(AI302&gt;0,OR(AI302&lt;BW302,AND(AI302=BW302,3&lt;8))),1,0)+IF(AND(AQ302&gt;0,OR(AQ302&lt;BW302,AND(AQ302=BW302,4&lt;8))),1,0)+IF(AND(AY302&gt;0,OR(AY302&lt;BW302,AND(AY302=BW302,5&lt;8))),1,0)+IF(AND(BG302&gt;0,OR(BG302&lt;BW302,AND(BG302=BW302,6&lt;8))),1,0)+IF(AND(BO302&gt;0,OR(BO302&lt;BW302,AND(BO302=BW302,7&lt;8))),1,0)+IF(AND(CE302&gt;0,OR(CE302&lt;BW302,AND(CE302=BW302,9&lt;8))),1,0)))</f>
        <v>99</v>
      </c>
      <c r="CB302" s="3">
        <f>IF(Inputs!$B$27&lt;&gt;"Ready","PENDING INPUTS",IF(A302&gt;Inputs!$B$6,0,MIN(MAX(0,(BW302+BX302+BY302)-BZ302),MAX(0,C302-D302-(IF(O302&lt;CA302,K302+L302+M302-N302,0)+IF(W302&lt;CA302,S302+T302+U302-V302,0)+IF(AE302&lt;CA302,AA302+AB302+AC302-AD302,0)+IF(AM302&lt;CA302,AI302+AJ302+AK302-AL302,0)+IF(AU302&lt;CA302,AQ302+AR302+AS302-AT302,0)+IF(BC302&lt;CA302,AY302+AZ302+BA302-BB302,0)+IF(BK302&lt;CA302,BG302+BH302+BI302-BJ302,0)+IF(BS302&lt;CA302,BO302+BP302+BQ302-BR302,0)+IF(CA302&lt;CA302,BW302+BX302+BY302-BZ302,0)+IF(CI302&lt;CA302,CE302+CF302+CG302-CH302,0))))))</f>
        <v>0</v>
      </c>
      <c r="CC302" s="3">
        <f>IF(Inputs!$B$27&lt;&gt;"Ready","PENDING INPUTS",MIN((BW302+BX302+BY302),IF(D302&gt;C302,IF(D302=0,0,BZ302*C302/D302),BZ302+CB302)))</f>
        <v>0</v>
      </c>
      <c r="CD302" s="3">
        <f>IF(Inputs!$B$27&lt;&gt;"Ready","PENDING INPUTS",MAX(0,(BW302+BX302+BY302)-CC302))</f>
        <v>0</v>
      </c>
      <c r="CE302" s="3">
        <f>IF(Inputs!$B$27&lt;&gt;"Ready","PENDING INPUTS",CL301)</f>
        <v>0</v>
      </c>
      <c r="CF302" s="3">
        <f>IF(Inputs!$B$27&lt;&gt;"Ready","PENDING INPUTS",IF(A302&lt;=Inputs!$B$6,ROUND(CE302*Inputs!C23/12,2),0))</f>
        <v>0</v>
      </c>
      <c r="CG302" s="3">
        <f>IF(Inputs!$B$27&lt;&gt;"Ready","PENDING INPUTS",IF(AND(A302&lt;=Inputs!$B$6,CE302&gt;0),Inputs!G23,0))</f>
        <v>0</v>
      </c>
      <c r="CH302" s="3">
        <f>IF(Inputs!$B$27&lt;&gt;"Ready","PENDING INPUTS",IF(A302&gt;Inputs!$B$6,0,MIN((CE302+CF302+CG302),IF(Inputs!H23=1,Inputs!D23,MAX(Inputs!F23,ROUND(CE302*Inputs!E23+CF302+CG302,2))))))</f>
        <v>0</v>
      </c>
      <c r="CI302">
        <f>IF(Inputs!$B$27&lt;&gt;"Ready","PENDING INPUTS",IF(CE302&lt;=0,99,1+IF(AND(K302&gt;0,OR(K302&lt;CE302,AND(K302=CE302,0&lt;9))),1,0)+IF(AND(S302&gt;0,OR(S302&lt;CE302,AND(S302=CE302,1&lt;9))),1,0)+IF(AND(AA302&gt;0,OR(AA302&lt;CE302,AND(AA302=CE302,2&lt;9))),1,0)+IF(AND(AI302&gt;0,OR(AI302&lt;CE302,AND(AI302=CE302,3&lt;9))),1,0)+IF(AND(AQ302&gt;0,OR(AQ302&lt;CE302,AND(AQ302=CE302,4&lt;9))),1,0)+IF(AND(AY302&gt;0,OR(AY302&lt;CE302,AND(AY302=CE302,5&lt;9))),1,0)+IF(AND(BG302&gt;0,OR(BG302&lt;CE302,AND(BG302=CE302,6&lt;9))),1,0)+IF(AND(BO302&gt;0,OR(BO302&lt;CE302,AND(BO302=CE302,7&lt;9))),1,0)+IF(AND(BW302&gt;0,OR(BW302&lt;CE302,AND(BW302=CE302,8&lt;9))),1,0)))</f>
        <v>99</v>
      </c>
      <c r="CJ302" s="3">
        <f>IF(Inputs!$B$27&lt;&gt;"Ready","PENDING INPUTS",IF(A302&gt;Inputs!$B$6,0,MIN(MAX(0,(CE302+CF302+CG302)-CH302),MAX(0,C302-D302-(IF(O302&lt;CI302,K302+L302+M302-N302,0)+IF(W302&lt;CI302,S302+T302+U302-V302,0)+IF(AE302&lt;CI302,AA302+AB302+AC302-AD302,0)+IF(AM302&lt;CI302,AI302+AJ302+AK302-AL302,0)+IF(AU302&lt;CI302,AQ302+AR302+AS302-AT302,0)+IF(BC302&lt;CI302,AY302+AZ302+BA302-BB302,0)+IF(BK302&lt;CI302,BG302+BH302+BI302-BJ302,0)+IF(BS302&lt;CI302,BO302+BP302+BQ302-BR302,0)+IF(CA302&lt;CI302,BW302+BX302+BY302-BZ302,0)+IF(CI302&lt;CI302,CE302+CF302+CG302-CH302,0))))))</f>
        <v>0</v>
      </c>
      <c r="CK302" s="3">
        <f>IF(Inputs!$B$27&lt;&gt;"Ready","PENDING INPUTS",MIN((CE302+CF302+CG302),IF(D302&gt;C302,IF(D302=0,0,CH302*C302/D302),CH302+CJ302)))</f>
        <v>0</v>
      </c>
      <c r="CL302" s="3">
        <f>IF(Inputs!$B$27&lt;&gt;"Ready","PENDING INPUTS",MAX(0,(CE302+CF302+CG302)-CK302))</f>
        <v>0</v>
      </c>
    </row>
    <row r="303" spans="1:90" ht="27.95" customHeight="1" x14ac:dyDescent="0.25">
      <c r="A303">
        <v>299</v>
      </c>
      <c r="B303" s="13">
        <f>IF(Inputs!$B$27&lt;&gt;"Ready","PENDING INPUTS",EDATE(Inputs!$B$5,A303-1))</f>
        <v>55366</v>
      </c>
      <c r="C303" s="3">
        <f>IF(Inputs!$B$27&lt;&gt;"Ready","PENDING INPUTS",IF(A303&lt;=Inputs!$B$6,MAX(0,Inputs!$B$4+IF(A303=Inputs!$B$7,Inputs!$B$8,0)+IF(A303=Inputs!$B$9,Inputs!$B$10,0)),0))</f>
        <v>0</v>
      </c>
      <c r="D303" s="3">
        <f>IF(Inputs!$B$27&lt;&gt;"Ready","PENDING INPUTS",SUM(N303,V303,AD303,AL303,AT303,BB303,BJ303,BR303,BZ303,CH303))</f>
        <v>0</v>
      </c>
      <c r="E303" s="3">
        <f>IF(Inputs!$B$27&lt;&gt;"Ready","PENDING INPUTS",MAX(0,D303-C303))</f>
        <v>0</v>
      </c>
      <c r="F303" s="3">
        <f>IF(Inputs!$B$27&lt;&gt;"Ready","PENDING INPUTS",SUM(Q303,Y303,AG303,AO303,AW303,BE303,BM303,BU303,CC303,CK303))</f>
        <v>0</v>
      </c>
      <c r="G303" s="3">
        <f>IF(Inputs!$B$27&lt;&gt;"Ready","PENDING INPUTS",SUM(L303,T303,AB303,AJ303,AR303,AZ303,BH303,BP303,BX303,CF303))</f>
        <v>0</v>
      </c>
      <c r="H303" s="3">
        <f>IF(Inputs!$B$27&lt;&gt;"Ready","PENDING INPUTS",SUM(M303,U303,AC303,AK303,AS303,BA303,BI303,BQ303,BY303,CG303))</f>
        <v>0</v>
      </c>
      <c r="I303" s="3">
        <f>IF(Inputs!$B$27&lt;&gt;"Ready","PENDING INPUTS",SUM(R303,Z303,AH303,AP303,AX303,BF303,BN303,BV303,CD303,CL303))</f>
        <v>0</v>
      </c>
      <c r="J303" t="str">
        <f>IF(Inputs!$B$27&lt;&gt;"Ready","PENDING INPUTS",IF(A303&gt;Inputs!$B$6,"Beyond horizon",IF(E303&gt;0.005,"MINIMUM SHORTFALL",IF(I303&lt;0.005,"Paid off","In progress"))))</f>
        <v>Beyond horizon</v>
      </c>
      <c r="K303" s="3">
        <f>IF(Inputs!$B$27&lt;&gt;"Ready","PENDING INPUTS",R302)</f>
        <v>0</v>
      </c>
      <c r="L303" s="3">
        <f>IF(Inputs!$B$27&lt;&gt;"Ready","PENDING INPUTS",IF(A303&lt;=Inputs!$B$6,ROUND(K303*Inputs!C14/12,2),0))</f>
        <v>0</v>
      </c>
      <c r="M303" s="3">
        <f>IF(Inputs!$B$27&lt;&gt;"Ready","PENDING INPUTS",IF(AND(A303&lt;=Inputs!$B$6,K303&gt;0),Inputs!G14,0))</f>
        <v>0</v>
      </c>
      <c r="N303" s="3">
        <f>IF(Inputs!$B$27&lt;&gt;"Ready","PENDING INPUTS",IF(A303&gt;Inputs!$B$6,0,MIN((K303+L303+M303),IF(Inputs!H14=1,Inputs!D14,MAX(Inputs!F14,ROUND(K303*Inputs!E14+L303+M303,2))))))</f>
        <v>0</v>
      </c>
      <c r="O303">
        <f>IF(Inputs!$B$27&lt;&gt;"Ready","PENDING INPUTS",IF(K303&lt;=0,99,1+IF(AND(S303&gt;0,OR(S303&lt;K303,AND(S303=K303,1&lt;0))),1,0)+IF(AND(AA303&gt;0,OR(AA303&lt;K303,AND(AA303=K303,2&lt;0))),1,0)+IF(AND(AI303&gt;0,OR(AI303&lt;K303,AND(AI303=K303,3&lt;0))),1,0)+IF(AND(AQ303&gt;0,OR(AQ303&lt;K303,AND(AQ303=K303,4&lt;0))),1,0)+IF(AND(AY303&gt;0,OR(AY303&lt;K303,AND(AY303=K303,5&lt;0))),1,0)+IF(AND(BG303&gt;0,OR(BG303&lt;K303,AND(BG303=K303,6&lt;0))),1,0)+IF(AND(BO303&gt;0,OR(BO303&lt;K303,AND(BO303=K303,7&lt;0))),1,0)+IF(AND(BW303&gt;0,OR(BW303&lt;K303,AND(BW303=K303,8&lt;0))),1,0)+IF(AND(CE303&gt;0,OR(CE303&lt;K303,AND(CE303=K303,9&lt;0))),1,0)))</f>
        <v>99</v>
      </c>
      <c r="P303" s="3">
        <f>IF(Inputs!$B$27&lt;&gt;"Ready","PENDING INPUTS",IF(A303&gt;Inputs!$B$6,0,MIN(MAX(0,(K303+L303+M303)-N303),MAX(0,C303-D303-(IF(O303&lt;O303,K303+L303+M303-N303,0)+IF(W303&lt;O303,S303+T303+U303-V303,0)+IF(AE303&lt;O303,AA303+AB303+AC303-AD303,0)+IF(AM303&lt;O303,AI303+AJ303+AK303-AL303,0)+IF(AU303&lt;O303,AQ303+AR303+AS303-AT303,0)+IF(BC303&lt;O303,AY303+AZ303+BA303-BB303,0)+IF(BK303&lt;O303,BG303+BH303+BI303-BJ303,0)+IF(BS303&lt;O303,BO303+BP303+BQ303-BR303,0)+IF(CA303&lt;O303,BW303+BX303+BY303-BZ303,0)+IF(CI303&lt;O303,CE303+CF303+CG303-CH303,0))))))</f>
        <v>0</v>
      </c>
      <c r="Q303" s="3">
        <f>IF(Inputs!$B$27&lt;&gt;"Ready","PENDING INPUTS",MIN((K303+L303+M303),IF(D303&gt;C303,IF(D303=0,0,N303*C303/D303),N303+P303)))</f>
        <v>0</v>
      </c>
      <c r="R303" s="3">
        <f>IF(Inputs!$B$27&lt;&gt;"Ready","PENDING INPUTS",MAX(0,(K303+L303+M303)-Q303))</f>
        <v>0</v>
      </c>
      <c r="S303" s="3">
        <f>IF(Inputs!$B$27&lt;&gt;"Ready","PENDING INPUTS",Z302)</f>
        <v>0</v>
      </c>
      <c r="T303" s="3">
        <f>IF(Inputs!$B$27&lt;&gt;"Ready","PENDING INPUTS",IF(A303&lt;=Inputs!$B$6,ROUND(S303*Inputs!C15/12,2),0))</f>
        <v>0</v>
      </c>
      <c r="U303" s="3">
        <f>IF(Inputs!$B$27&lt;&gt;"Ready","PENDING INPUTS",IF(AND(A303&lt;=Inputs!$B$6,S303&gt;0),Inputs!G15,0))</f>
        <v>0</v>
      </c>
      <c r="V303" s="3">
        <f>IF(Inputs!$B$27&lt;&gt;"Ready","PENDING INPUTS",IF(A303&gt;Inputs!$B$6,0,MIN((S303+T303+U303),IF(Inputs!H15=1,Inputs!D15,MAX(Inputs!F15,ROUND(S303*Inputs!E15+T303+U303,2))))))</f>
        <v>0</v>
      </c>
      <c r="W303">
        <f>IF(Inputs!$B$27&lt;&gt;"Ready","PENDING INPUTS",IF(S303&lt;=0,99,1+IF(AND(K303&gt;0,OR(K303&lt;S303,AND(K303=S303,0&lt;1))),1,0)+IF(AND(AA303&gt;0,OR(AA303&lt;S303,AND(AA303=S303,2&lt;1))),1,0)+IF(AND(AI303&gt;0,OR(AI303&lt;S303,AND(AI303=S303,3&lt;1))),1,0)+IF(AND(AQ303&gt;0,OR(AQ303&lt;S303,AND(AQ303=S303,4&lt;1))),1,0)+IF(AND(AY303&gt;0,OR(AY303&lt;S303,AND(AY303=S303,5&lt;1))),1,0)+IF(AND(BG303&gt;0,OR(BG303&lt;S303,AND(BG303=S303,6&lt;1))),1,0)+IF(AND(BO303&gt;0,OR(BO303&lt;S303,AND(BO303=S303,7&lt;1))),1,0)+IF(AND(BW303&gt;0,OR(BW303&lt;S303,AND(BW303=S303,8&lt;1))),1,0)+IF(AND(CE303&gt;0,OR(CE303&lt;S303,AND(CE303=S303,9&lt;1))),1,0)))</f>
        <v>99</v>
      </c>
      <c r="X303" s="3">
        <f>IF(Inputs!$B$27&lt;&gt;"Ready","PENDING INPUTS",IF(A303&gt;Inputs!$B$6,0,MIN(MAX(0,(S303+T303+U303)-V303),MAX(0,C303-D303-(IF(O303&lt;W303,K303+L303+M303-N303,0)+IF(W303&lt;W303,S303+T303+U303-V303,0)+IF(AE303&lt;W303,AA303+AB303+AC303-AD303,0)+IF(AM303&lt;W303,AI303+AJ303+AK303-AL303,0)+IF(AU303&lt;W303,AQ303+AR303+AS303-AT303,0)+IF(BC303&lt;W303,AY303+AZ303+BA303-BB303,0)+IF(BK303&lt;W303,BG303+BH303+BI303-BJ303,0)+IF(BS303&lt;W303,BO303+BP303+BQ303-BR303,0)+IF(CA303&lt;W303,BW303+BX303+BY303-BZ303,0)+IF(CI303&lt;W303,CE303+CF303+CG303-CH303,0))))))</f>
        <v>0</v>
      </c>
      <c r="Y303" s="3">
        <f>IF(Inputs!$B$27&lt;&gt;"Ready","PENDING INPUTS",MIN((S303+T303+U303),IF(D303&gt;C303,IF(D303=0,0,V303*C303/D303),V303+X303)))</f>
        <v>0</v>
      </c>
      <c r="Z303" s="3">
        <f>IF(Inputs!$B$27&lt;&gt;"Ready","PENDING INPUTS",MAX(0,(S303+T303+U303)-Y303))</f>
        <v>0</v>
      </c>
      <c r="AA303" s="3">
        <f>IF(Inputs!$B$27&lt;&gt;"Ready","PENDING INPUTS",AH302)</f>
        <v>0</v>
      </c>
      <c r="AB303" s="3">
        <f>IF(Inputs!$B$27&lt;&gt;"Ready","PENDING INPUTS",IF(A303&lt;=Inputs!$B$6,ROUND(AA303*Inputs!C16/12,2),0))</f>
        <v>0</v>
      </c>
      <c r="AC303" s="3">
        <f>IF(Inputs!$B$27&lt;&gt;"Ready","PENDING INPUTS",IF(AND(A303&lt;=Inputs!$B$6,AA303&gt;0),Inputs!G16,0))</f>
        <v>0</v>
      </c>
      <c r="AD303" s="3">
        <f>IF(Inputs!$B$27&lt;&gt;"Ready","PENDING INPUTS",IF(A303&gt;Inputs!$B$6,0,MIN((AA303+AB303+AC303),IF(Inputs!H16=1,Inputs!D16,MAX(Inputs!F16,ROUND(AA303*Inputs!E16+AB303+AC303,2))))))</f>
        <v>0</v>
      </c>
      <c r="AE303">
        <f>IF(Inputs!$B$27&lt;&gt;"Ready","PENDING INPUTS",IF(AA303&lt;=0,99,1+IF(AND(K303&gt;0,OR(K303&lt;AA303,AND(K303=AA303,0&lt;2))),1,0)+IF(AND(S303&gt;0,OR(S303&lt;AA303,AND(S303=AA303,1&lt;2))),1,0)+IF(AND(AI303&gt;0,OR(AI303&lt;AA303,AND(AI303=AA303,3&lt;2))),1,0)+IF(AND(AQ303&gt;0,OR(AQ303&lt;AA303,AND(AQ303=AA303,4&lt;2))),1,0)+IF(AND(AY303&gt;0,OR(AY303&lt;AA303,AND(AY303=AA303,5&lt;2))),1,0)+IF(AND(BG303&gt;0,OR(BG303&lt;AA303,AND(BG303=AA303,6&lt;2))),1,0)+IF(AND(BO303&gt;0,OR(BO303&lt;AA303,AND(BO303=AA303,7&lt;2))),1,0)+IF(AND(BW303&gt;0,OR(BW303&lt;AA303,AND(BW303=AA303,8&lt;2))),1,0)+IF(AND(CE303&gt;0,OR(CE303&lt;AA303,AND(CE303=AA303,9&lt;2))),1,0)))</f>
        <v>99</v>
      </c>
      <c r="AF303" s="3">
        <f>IF(Inputs!$B$27&lt;&gt;"Ready","PENDING INPUTS",IF(A303&gt;Inputs!$B$6,0,MIN(MAX(0,(AA303+AB303+AC303)-AD303),MAX(0,C303-D303-(IF(O303&lt;AE303,K303+L303+M303-N303,0)+IF(W303&lt;AE303,S303+T303+U303-V303,0)+IF(AE303&lt;AE303,AA303+AB303+AC303-AD303,0)+IF(AM303&lt;AE303,AI303+AJ303+AK303-AL303,0)+IF(AU303&lt;AE303,AQ303+AR303+AS303-AT303,0)+IF(BC303&lt;AE303,AY303+AZ303+BA303-BB303,0)+IF(BK303&lt;AE303,BG303+BH303+BI303-BJ303,0)+IF(BS303&lt;AE303,BO303+BP303+BQ303-BR303,0)+IF(CA303&lt;AE303,BW303+BX303+BY303-BZ303,0)+IF(CI303&lt;AE303,CE303+CF303+CG303-CH303,0))))))</f>
        <v>0</v>
      </c>
      <c r="AG303" s="3">
        <f>IF(Inputs!$B$27&lt;&gt;"Ready","PENDING INPUTS",MIN((AA303+AB303+AC303),IF(D303&gt;C303,IF(D303=0,0,AD303*C303/D303),AD303+AF303)))</f>
        <v>0</v>
      </c>
      <c r="AH303" s="3">
        <f>IF(Inputs!$B$27&lt;&gt;"Ready","PENDING INPUTS",MAX(0,(AA303+AB303+AC303)-AG303))</f>
        <v>0</v>
      </c>
      <c r="AI303" s="3">
        <f>IF(Inputs!$B$27&lt;&gt;"Ready","PENDING INPUTS",AP302)</f>
        <v>0</v>
      </c>
      <c r="AJ303" s="3">
        <f>IF(Inputs!$B$27&lt;&gt;"Ready","PENDING INPUTS",IF(A303&lt;=Inputs!$B$6,ROUND(AI303*Inputs!C17/12,2),0))</f>
        <v>0</v>
      </c>
      <c r="AK303" s="3">
        <f>IF(Inputs!$B$27&lt;&gt;"Ready","PENDING INPUTS",IF(AND(A303&lt;=Inputs!$B$6,AI303&gt;0),Inputs!G17,0))</f>
        <v>0</v>
      </c>
      <c r="AL303" s="3">
        <f>IF(Inputs!$B$27&lt;&gt;"Ready","PENDING INPUTS",IF(A303&gt;Inputs!$B$6,0,MIN((AI303+AJ303+AK303),IF(Inputs!H17=1,Inputs!D17,MAX(Inputs!F17,ROUND(AI303*Inputs!E17+AJ303+AK303,2))))))</f>
        <v>0</v>
      </c>
      <c r="AM303">
        <f>IF(Inputs!$B$27&lt;&gt;"Ready","PENDING INPUTS",IF(AI303&lt;=0,99,1+IF(AND(K303&gt;0,OR(K303&lt;AI303,AND(K303=AI303,0&lt;3))),1,0)+IF(AND(S303&gt;0,OR(S303&lt;AI303,AND(S303=AI303,1&lt;3))),1,0)+IF(AND(AA303&gt;0,OR(AA303&lt;AI303,AND(AA303=AI303,2&lt;3))),1,0)+IF(AND(AQ303&gt;0,OR(AQ303&lt;AI303,AND(AQ303=AI303,4&lt;3))),1,0)+IF(AND(AY303&gt;0,OR(AY303&lt;AI303,AND(AY303=AI303,5&lt;3))),1,0)+IF(AND(BG303&gt;0,OR(BG303&lt;AI303,AND(BG303=AI303,6&lt;3))),1,0)+IF(AND(BO303&gt;0,OR(BO303&lt;AI303,AND(BO303=AI303,7&lt;3))),1,0)+IF(AND(BW303&gt;0,OR(BW303&lt;AI303,AND(BW303=AI303,8&lt;3))),1,0)+IF(AND(CE303&gt;0,OR(CE303&lt;AI303,AND(CE303=AI303,9&lt;3))),1,0)))</f>
        <v>99</v>
      </c>
      <c r="AN303" s="3">
        <f>IF(Inputs!$B$27&lt;&gt;"Ready","PENDING INPUTS",IF(A303&gt;Inputs!$B$6,0,MIN(MAX(0,(AI303+AJ303+AK303)-AL303),MAX(0,C303-D303-(IF(O303&lt;AM303,K303+L303+M303-N303,0)+IF(W303&lt;AM303,S303+T303+U303-V303,0)+IF(AE303&lt;AM303,AA303+AB303+AC303-AD303,0)+IF(AM303&lt;AM303,AI303+AJ303+AK303-AL303,0)+IF(AU303&lt;AM303,AQ303+AR303+AS303-AT303,0)+IF(BC303&lt;AM303,AY303+AZ303+BA303-BB303,0)+IF(BK303&lt;AM303,BG303+BH303+BI303-BJ303,0)+IF(BS303&lt;AM303,BO303+BP303+BQ303-BR303,0)+IF(CA303&lt;AM303,BW303+BX303+BY303-BZ303,0)+IF(CI303&lt;AM303,CE303+CF303+CG303-CH303,0))))))</f>
        <v>0</v>
      </c>
      <c r="AO303" s="3">
        <f>IF(Inputs!$B$27&lt;&gt;"Ready","PENDING INPUTS",MIN((AI303+AJ303+AK303),IF(D303&gt;C303,IF(D303=0,0,AL303*C303/D303),AL303+AN303)))</f>
        <v>0</v>
      </c>
      <c r="AP303" s="3">
        <f>IF(Inputs!$B$27&lt;&gt;"Ready","PENDING INPUTS",MAX(0,(AI303+AJ303+AK303)-AO303))</f>
        <v>0</v>
      </c>
      <c r="AQ303" s="3">
        <f>IF(Inputs!$B$27&lt;&gt;"Ready","PENDING INPUTS",AX302)</f>
        <v>0</v>
      </c>
      <c r="AR303" s="3">
        <f>IF(Inputs!$B$27&lt;&gt;"Ready","PENDING INPUTS",IF(A303&lt;=Inputs!$B$6,ROUND(AQ303*Inputs!C18/12,2),0))</f>
        <v>0</v>
      </c>
      <c r="AS303" s="3">
        <f>IF(Inputs!$B$27&lt;&gt;"Ready","PENDING INPUTS",IF(AND(A303&lt;=Inputs!$B$6,AQ303&gt;0),Inputs!G18,0))</f>
        <v>0</v>
      </c>
      <c r="AT303" s="3">
        <f>IF(Inputs!$B$27&lt;&gt;"Ready","PENDING INPUTS",IF(A303&gt;Inputs!$B$6,0,MIN((AQ303+AR303+AS303),IF(Inputs!H18=1,Inputs!D18,MAX(Inputs!F18,ROUND(AQ303*Inputs!E18+AR303+AS303,2))))))</f>
        <v>0</v>
      </c>
      <c r="AU303">
        <f>IF(Inputs!$B$27&lt;&gt;"Ready","PENDING INPUTS",IF(AQ303&lt;=0,99,1+IF(AND(K303&gt;0,OR(K303&lt;AQ303,AND(K303=AQ303,0&lt;4))),1,0)+IF(AND(S303&gt;0,OR(S303&lt;AQ303,AND(S303=AQ303,1&lt;4))),1,0)+IF(AND(AA303&gt;0,OR(AA303&lt;AQ303,AND(AA303=AQ303,2&lt;4))),1,0)+IF(AND(AI303&gt;0,OR(AI303&lt;AQ303,AND(AI303=AQ303,3&lt;4))),1,0)+IF(AND(AY303&gt;0,OR(AY303&lt;AQ303,AND(AY303=AQ303,5&lt;4))),1,0)+IF(AND(BG303&gt;0,OR(BG303&lt;AQ303,AND(BG303=AQ303,6&lt;4))),1,0)+IF(AND(BO303&gt;0,OR(BO303&lt;AQ303,AND(BO303=AQ303,7&lt;4))),1,0)+IF(AND(BW303&gt;0,OR(BW303&lt;AQ303,AND(BW303=AQ303,8&lt;4))),1,0)+IF(AND(CE303&gt;0,OR(CE303&lt;AQ303,AND(CE303=AQ303,9&lt;4))),1,0)))</f>
        <v>99</v>
      </c>
      <c r="AV303" s="3">
        <f>IF(Inputs!$B$27&lt;&gt;"Ready","PENDING INPUTS",IF(A303&gt;Inputs!$B$6,0,MIN(MAX(0,(AQ303+AR303+AS303)-AT303),MAX(0,C303-D303-(IF(O303&lt;AU303,K303+L303+M303-N303,0)+IF(W303&lt;AU303,S303+T303+U303-V303,0)+IF(AE303&lt;AU303,AA303+AB303+AC303-AD303,0)+IF(AM303&lt;AU303,AI303+AJ303+AK303-AL303,0)+IF(AU303&lt;AU303,AQ303+AR303+AS303-AT303,0)+IF(BC303&lt;AU303,AY303+AZ303+BA303-BB303,0)+IF(BK303&lt;AU303,BG303+BH303+BI303-BJ303,0)+IF(BS303&lt;AU303,BO303+BP303+BQ303-BR303,0)+IF(CA303&lt;AU303,BW303+BX303+BY303-BZ303,0)+IF(CI303&lt;AU303,CE303+CF303+CG303-CH303,0))))))</f>
        <v>0</v>
      </c>
      <c r="AW303" s="3">
        <f>IF(Inputs!$B$27&lt;&gt;"Ready","PENDING INPUTS",MIN((AQ303+AR303+AS303),IF(D303&gt;C303,IF(D303=0,0,AT303*C303/D303),AT303+AV303)))</f>
        <v>0</v>
      </c>
      <c r="AX303" s="3">
        <f>IF(Inputs!$B$27&lt;&gt;"Ready","PENDING INPUTS",MAX(0,(AQ303+AR303+AS303)-AW303))</f>
        <v>0</v>
      </c>
      <c r="AY303" s="3">
        <f>IF(Inputs!$B$27&lt;&gt;"Ready","PENDING INPUTS",BF302)</f>
        <v>0</v>
      </c>
      <c r="AZ303" s="3">
        <f>IF(Inputs!$B$27&lt;&gt;"Ready","PENDING INPUTS",IF(A303&lt;=Inputs!$B$6,ROUND(AY303*Inputs!C19/12,2),0))</f>
        <v>0</v>
      </c>
      <c r="BA303" s="3">
        <f>IF(Inputs!$B$27&lt;&gt;"Ready","PENDING INPUTS",IF(AND(A303&lt;=Inputs!$B$6,AY303&gt;0),Inputs!G19,0))</f>
        <v>0</v>
      </c>
      <c r="BB303" s="3">
        <f>IF(Inputs!$B$27&lt;&gt;"Ready","PENDING INPUTS",IF(A303&gt;Inputs!$B$6,0,MIN((AY303+AZ303+BA303),IF(Inputs!H19=1,Inputs!D19,MAX(Inputs!F19,ROUND(AY303*Inputs!E19+AZ303+BA303,2))))))</f>
        <v>0</v>
      </c>
      <c r="BC303">
        <f>IF(Inputs!$B$27&lt;&gt;"Ready","PENDING INPUTS",IF(AY303&lt;=0,99,1+IF(AND(K303&gt;0,OR(K303&lt;AY303,AND(K303=AY303,0&lt;5))),1,0)+IF(AND(S303&gt;0,OR(S303&lt;AY303,AND(S303=AY303,1&lt;5))),1,0)+IF(AND(AA303&gt;0,OR(AA303&lt;AY303,AND(AA303=AY303,2&lt;5))),1,0)+IF(AND(AI303&gt;0,OR(AI303&lt;AY303,AND(AI303=AY303,3&lt;5))),1,0)+IF(AND(AQ303&gt;0,OR(AQ303&lt;AY303,AND(AQ303=AY303,4&lt;5))),1,0)+IF(AND(BG303&gt;0,OR(BG303&lt;AY303,AND(BG303=AY303,6&lt;5))),1,0)+IF(AND(BO303&gt;0,OR(BO303&lt;AY303,AND(BO303=AY303,7&lt;5))),1,0)+IF(AND(BW303&gt;0,OR(BW303&lt;AY303,AND(BW303=AY303,8&lt;5))),1,0)+IF(AND(CE303&gt;0,OR(CE303&lt;AY303,AND(CE303=AY303,9&lt;5))),1,0)))</f>
        <v>99</v>
      </c>
      <c r="BD303" s="3">
        <f>IF(Inputs!$B$27&lt;&gt;"Ready","PENDING INPUTS",IF(A303&gt;Inputs!$B$6,0,MIN(MAX(0,(AY303+AZ303+BA303)-BB303),MAX(0,C303-D303-(IF(O303&lt;BC303,K303+L303+M303-N303,0)+IF(W303&lt;BC303,S303+T303+U303-V303,0)+IF(AE303&lt;BC303,AA303+AB303+AC303-AD303,0)+IF(AM303&lt;BC303,AI303+AJ303+AK303-AL303,0)+IF(AU303&lt;BC303,AQ303+AR303+AS303-AT303,0)+IF(BC303&lt;BC303,AY303+AZ303+BA303-BB303,0)+IF(BK303&lt;BC303,BG303+BH303+BI303-BJ303,0)+IF(BS303&lt;BC303,BO303+BP303+BQ303-BR303,0)+IF(CA303&lt;BC303,BW303+BX303+BY303-BZ303,0)+IF(CI303&lt;BC303,CE303+CF303+CG303-CH303,0))))))</f>
        <v>0</v>
      </c>
      <c r="BE303" s="3">
        <f>IF(Inputs!$B$27&lt;&gt;"Ready","PENDING INPUTS",MIN((AY303+AZ303+BA303),IF(D303&gt;C303,IF(D303=0,0,BB303*C303/D303),BB303+BD303)))</f>
        <v>0</v>
      </c>
      <c r="BF303" s="3">
        <f>IF(Inputs!$B$27&lt;&gt;"Ready","PENDING INPUTS",MAX(0,(AY303+AZ303+BA303)-BE303))</f>
        <v>0</v>
      </c>
      <c r="BG303" s="3">
        <f>IF(Inputs!$B$27&lt;&gt;"Ready","PENDING INPUTS",BN302)</f>
        <v>0</v>
      </c>
      <c r="BH303" s="3">
        <f>IF(Inputs!$B$27&lt;&gt;"Ready","PENDING INPUTS",IF(A303&lt;=Inputs!$B$6,ROUND(BG303*Inputs!C20/12,2),0))</f>
        <v>0</v>
      </c>
      <c r="BI303" s="3">
        <f>IF(Inputs!$B$27&lt;&gt;"Ready","PENDING INPUTS",IF(AND(A303&lt;=Inputs!$B$6,BG303&gt;0),Inputs!G20,0))</f>
        <v>0</v>
      </c>
      <c r="BJ303" s="3">
        <f>IF(Inputs!$B$27&lt;&gt;"Ready","PENDING INPUTS",IF(A303&gt;Inputs!$B$6,0,MIN((BG303+BH303+BI303),IF(Inputs!H20=1,Inputs!D20,MAX(Inputs!F20,ROUND(BG303*Inputs!E20+BH303+BI303,2))))))</f>
        <v>0</v>
      </c>
      <c r="BK303">
        <f>IF(Inputs!$B$27&lt;&gt;"Ready","PENDING INPUTS",IF(BG303&lt;=0,99,1+IF(AND(K303&gt;0,OR(K303&lt;BG303,AND(K303=BG303,0&lt;6))),1,0)+IF(AND(S303&gt;0,OR(S303&lt;BG303,AND(S303=BG303,1&lt;6))),1,0)+IF(AND(AA303&gt;0,OR(AA303&lt;BG303,AND(AA303=BG303,2&lt;6))),1,0)+IF(AND(AI303&gt;0,OR(AI303&lt;BG303,AND(AI303=BG303,3&lt;6))),1,0)+IF(AND(AQ303&gt;0,OR(AQ303&lt;BG303,AND(AQ303=BG303,4&lt;6))),1,0)+IF(AND(AY303&gt;0,OR(AY303&lt;BG303,AND(AY303=BG303,5&lt;6))),1,0)+IF(AND(BO303&gt;0,OR(BO303&lt;BG303,AND(BO303=BG303,7&lt;6))),1,0)+IF(AND(BW303&gt;0,OR(BW303&lt;BG303,AND(BW303=BG303,8&lt;6))),1,0)+IF(AND(CE303&gt;0,OR(CE303&lt;BG303,AND(CE303=BG303,9&lt;6))),1,0)))</f>
        <v>99</v>
      </c>
      <c r="BL303" s="3">
        <f>IF(Inputs!$B$27&lt;&gt;"Ready","PENDING INPUTS",IF(A303&gt;Inputs!$B$6,0,MIN(MAX(0,(BG303+BH303+BI303)-BJ303),MAX(0,C303-D303-(IF(O303&lt;BK303,K303+L303+M303-N303,0)+IF(W303&lt;BK303,S303+T303+U303-V303,0)+IF(AE303&lt;BK303,AA303+AB303+AC303-AD303,0)+IF(AM303&lt;BK303,AI303+AJ303+AK303-AL303,0)+IF(AU303&lt;BK303,AQ303+AR303+AS303-AT303,0)+IF(BC303&lt;BK303,AY303+AZ303+BA303-BB303,0)+IF(BK303&lt;BK303,BG303+BH303+BI303-BJ303,0)+IF(BS303&lt;BK303,BO303+BP303+BQ303-BR303,0)+IF(CA303&lt;BK303,BW303+BX303+BY303-BZ303,0)+IF(CI303&lt;BK303,CE303+CF303+CG303-CH303,0))))))</f>
        <v>0</v>
      </c>
      <c r="BM303" s="3">
        <f>IF(Inputs!$B$27&lt;&gt;"Ready","PENDING INPUTS",MIN((BG303+BH303+BI303),IF(D303&gt;C303,IF(D303=0,0,BJ303*C303/D303),BJ303+BL303)))</f>
        <v>0</v>
      </c>
      <c r="BN303" s="3">
        <f>IF(Inputs!$B$27&lt;&gt;"Ready","PENDING INPUTS",MAX(0,(BG303+BH303+BI303)-BM303))</f>
        <v>0</v>
      </c>
      <c r="BO303" s="3">
        <f>IF(Inputs!$B$27&lt;&gt;"Ready","PENDING INPUTS",BV302)</f>
        <v>0</v>
      </c>
      <c r="BP303" s="3">
        <f>IF(Inputs!$B$27&lt;&gt;"Ready","PENDING INPUTS",IF(A303&lt;=Inputs!$B$6,ROUND(BO303*Inputs!C21/12,2),0))</f>
        <v>0</v>
      </c>
      <c r="BQ303" s="3">
        <f>IF(Inputs!$B$27&lt;&gt;"Ready","PENDING INPUTS",IF(AND(A303&lt;=Inputs!$B$6,BO303&gt;0),Inputs!G21,0))</f>
        <v>0</v>
      </c>
      <c r="BR303" s="3">
        <f>IF(Inputs!$B$27&lt;&gt;"Ready","PENDING INPUTS",IF(A303&gt;Inputs!$B$6,0,MIN((BO303+BP303+BQ303),IF(Inputs!H21=1,Inputs!D21,MAX(Inputs!F21,ROUND(BO303*Inputs!E21+BP303+BQ303,2))))))</f>
        <v>0</v>
      </c>
      <c r="BS303">
        <f>IF(Inputs!$B$27&lt;&gt;"Ready","PENDING INPUTS",IF(BO303&lt;=0,99,1+IF(AND(K303&gt;0,OR(K303&lt;BO303,AND(K303=BO303,0&lt;7))),1,0)+IF(AND(S303&gt;0,OR(S303&lt;BO303,AND(S303=BO303,1&lt;7))),1,0)+IF(AND(AA303&gt;0,OR(AA303&lt;BO303,AND(AA303=BO303,2&lt;7))),1,0)+IF(AND(AI303&gt;0,OR(AI303&lt;BO303,AND(AI303=BO303,3&lt;7))),1,0)+IF(AND(AQ303&gt;0,OR(AQ303&lt;BO303,AND(AQ303=BO303,4&lt;7))),1,0)+IF(AND(AY303&gt;0,OR(AY303&lt;BO303,AND(AY303=BO303,5&lt;7))),1,0)+IF(AND(BG303&gt;0,OR(BG303&lt;BO303,AND(BG303=BO303,6&lt;7))),1,0)+IF(AND(BW303&gt;0,OR(BW303&lt;BO303,AND(BW303=BO303,8&lt;7))),1,0)+IF(AND(CE303&gt;0,OR(CE303&lt;BO303,AND(CE303=BO303,9&lt;7))),1,0)))</f>
        <v>99</v>
      </c>
      <c r="BT303" s="3">
        <f>IF(Inputs!$B$27&lt;&gt;"Ready","PENDING INPUTS",IF(A303&gt;Inputs!$B$6,0,MIN(MAX(0,(BO303+BP303+BQ303)-BR303),MAX(0,C303-D303-(IF(O303&lt;BS303,K303+L303+M303-N303,0)+IF(W303&lt;BS303,S303+T303+U303-V303,0)+IF(AE303&lt;BS303,AA303+AB303+AC303-AD303,0)+IF(AM303&lt;BS303,AI303+AJ303+AK303-AL303,0)+IF(AU303&lt;BS303,AQ303+AR303+AS303-AT303,0)+IF(BC303&lt;BS303,AY303+AZ303+BA303-BB303,0)+IF(BK303&lt;BS303,BG303+BH303+BI303-BJ303,0)+IF(BS303&lt;BS303,BO303+BP303+BQ303-BR303,0)+IF(CA303&lt;BS303,BW303+BX303+BY303-BZ303,0)+IF(CI303&lt;BS303,CE303+CF303+CG303-CH303,0))))))</f>
        <v>0</v>
      </c>
      <c r="BU303" s="3">
        <f>IF(Inputs!$B$27&lt;&gt;"Ready","PENDING INPUTS",MIN((BO303+BP303+BQ303),IF(D303&gt;C303,IF(D303=0,0,BR303*C303/D303),BR303+BT303)))</f>
        <v>0</v>
      </c>
      <c r="BV303" s="3">
        <f>IF(Inputs!$B$27&lt;&gt;"Ready","PENDING INPUTS",MAX(0,(BO303+BP303+BQ303)-BU303))</f>
        <v>0</v>
      </c>
      <c r="BW303" s="3">
        <f>IF(Inputs!$B$27&lt;&gt;"Ready","PENDING INPUTS",CD302)</f>
        <v>0</v>
      </c>
      <c r="BX303" s="3">
        <f>IF(Inputs!$B$27&lt;&gt;"Ready","PENDING INPUTS",IF(A303&lt;=Inputs!$B$6,ROUND(BW303*Inputs!C22/12,2),0))</f>
        <v>0</v>
      </c>
      <c r="BY303" s="3">
        <f>IF(Inputs!$B$27&lt;&gt;"Ready","PENDING INPUTS",IF(AND(A303&lt;=Inputs!$B$6,BW303&gt;0),Inputs!G22,0))</f>
        <v>0</v>
      </c>
      <c r="BZ303" s="3">
        <f>IF(Inputs!$B$27&lt;&gt;"Ready","PENDING INPUTS",IF(A303&gt;Inputs!$B$6,0,MIN((BW303+BX303+BY303),IF(Inputs!H22=1,Inputs!D22,MAX(Inputs!F22,ROUND(BW303*Inputs!E22+BX303+BY303,2))))))</f>
        <v>0</v>
      </c>
      <c r="CA303">
        <f>IF(Inputs!$B$27&lt;&gt;"Ready","PENDING INPUTS",IF(BW303&lt;=0,99,1+IF(AND(K303&gt;0,OR(K303&lt;BW303,AND(K303=BW303,0&lt;8))),1,0)+IF(AND(S303&gt;0,OR(S303&lt;BW303,AND(S303=BW303,1&lt;8))),1,0)+IF(AND(AA303&gt;0,OR(AA303&lt;BW303,AND(AA303=BW303,2&lt;8))),1,0)+IF(AND(AI303&gt;0,OR(AI303&lt;BW303,AND(AI303=BW303,3&lt;8))),1,0)+IF(AND(AQ303&gt;0,OR(AQ303&lt;BW303,AND(AQ303=BW303,4&lt;8))),1,0)+IF(AND(AY303&gt;0,OR(AY303&lt;BW303,AND(AY303=BW303,5&lt;8))),1,0)+IF(AND(BG303&gt;0,OR(BG303&lt;BW303,AND(BG303=BW303,6&lt;8))),1,0)+IF(AND(BO303&gt;0,OR(BO303&lt;BW303,AND(BO303=BW303,7&lt;8))),1,0)+IF(AND(CE303&gt;0,OR(CE303&lt;BW303,AND(CE303=BW303,9&lt;8))),1,0)))</f>
        <v>99</v>
      </c>
      <c r="CB303" s="3">
        <f>IF(Inputs!$B$27&lt;&gt;"Ready","PENDING INPUTS",IF(A303&gt;Inputs!$B$6,0,MIN(MAX(0,(BW303+BX303+BY303)-BZ303),MAX(0,C303-D303-(IF(O303&lt;CA303,K303+L303+M303-N303,0)+IF(W303&lt;CA303,S303+T303+U303-V303,0)+IF(AE303&lt;CA303,AA303+AB303+AC303-AD303,0)+IF(AM303&lt;CA303,AI303+AJ303+AK303-AL303,0)+IF(AU303&lt;CA303,AQ303+AR303+AS303-AT303,0)+IF(BC303&lt;CA303,AY303+AZ303+BA303-BB303,0)+IF(BK303&lt;CA303,BG303+BH303+BI303-BJ303,0)+IF(BS303&lt;CA303,BO303+BP303+BQ303-BR303,0)+IF(CA303&lt;CA303,BW303+BX303+BY303-BZ303,0)+IF(CI303&lt;CA303,CE303+CF303+CG303-CH303,0))))))</f>
        <v>0</v>
      </c>
      <c r="CC303" s="3">
        <f>IF(Inputs!$B$27&lt;&gt;"Ready","PENDING INPUTS",MIN((BW303+BX303+BY303),IF(D303&gt;C303,IF(D303=0,0,BZ303*C303/D303),BZ303+CB303)))</f>
        <v>0</v>
      </c>
      <c r="CD303" s="3">
        <f>IF(Inputs!$B$27&lt;&gt;"Ready","PENDING INPUTS",MAX(0,(BW303+BX303+BY303)-CC303))</f>
        <v>0</v>
      </c>
      <c r="CE303" s="3">
        <f>IF(Inputs!$B$27&lt;&gt;"Ready","PENDING INPUTS",CL302)</f>
        <v>0</v>
      </c>
      <c r="CF303" s="3">
        <f>IF(Inputs!$B$27&lt;&gt;"Ready","PENDING INPUTS",IF(A303&lt;=Inputs!$B$6,ROUND(CE303*Inputs!C23/12,2),0))</f>
        <v>0</v>
      </c>
      <c r="CG303" s="3">
        <f>IF(Inputs!$B$27&lt;&gt;"Ready","PENDING INPUTS",IF(AND(A303&lt;=Inputs!$B$6,CE303&gt;0),Inputs!G23,0))</f>
        <v>0</v>
      </c>
      <c r="CH303" s="3">
        <f>IF(Inputs!$B$27&lt;&gt;"Ready","PENDING INPUTS",IF(A303&gt;Inputs!$B$6,0,MIN((CE303+CF303+CG303),IF(Inputs!H23=1,Inputs!D23,MAX(Inputs!F23,ROUND(CE303*Inputs!E23+CF303+CG303,2))))))</f>
        <v>0</v>
      </c>
      <c r="CI303">
        <f>IF(Inputs!$B$27&lt;&gt;"Ready","PENDING INPUTS",IF(CE303&lt;=0,99,1+IF(AND(K303&gt;0,OR(K303&lt;CE303,AND(K303=CE303,0&lt;9))),1,0)+IF(AND(S303&gt;0,OR(S303&lt;CE303,AND(S303=CE303,1&lt;9))),1,0)+IF(AND(AA303&gt;0,OR(AA303&lt;CE303,AND(AA303=CE303,2&lt;9))),1,0)+IF(AND(AI303&gt;0,OR(AI303&lt;CE303,AND(AI303=CE303,3&lt;9))),1,0)+IF(AND(AQ303&gt;0,OR(AQ303&lt;CE303,AND(AQ303=CE303,4&lt;9))),1,0)+IF(AND(AY303&gt;0,OR(AY303&lt;CE303,AND(AY303=CE303,5&lt;9))),1,0)+IF(AND(BG303&gt;0,OR(BG303&lt;CE303,AND(BG303=CE303,6&lt;9))),1,0)+IF(AND(BO303&gt;0,OR(BO303&lt;CE303,AND(BO303=CE303,7&lt;9))),1,0)+IF(AND(BW303&gt;0,OR(BW303&lt;CE303,AND(BW303=CE303,8&lt;9))),1,0)))</f>
        <v>99</v>
      </c>
      <c r="CJ303" s="3">
        <f>IF(Inputs!$B$27&lt;&gt;"Ready","PENDING INPUTS",IF(A303&gt;Inputs!$B$6,0,MIN(MAX(0,(CE303+CF303+CG303)-CH303),MAX(0,C303-D303-(IF(O303&lt;CI303,K303+L303+M303-N303,0)+IF(W303&lt;CI303,S303+T303+U303-V303,0)+IF(AE303&lt;CI303,AA303+AB303+AC303-AD303,0)+IF(AM303&lt;CI303,AI303+AJ303+AK303-AL303,0)+IF(AU303&lt;CI303,AQ303+AR303+AS303-AT303,0)+IF(BC303&lt;CI303,AY303+AZ303+BA303-BB303,0)+IF(BK303&lt;CI303,BG303+BH303+BI303-BJ303,0)+IF(BS303&lt;CI303,BO303+BP303+BQ303-BR303,0)+IF(CA303&lt;CI303,BW303+BX303+BY303-BZ303,0)+IF(CI303&lt;CI303,CE303+CF303+CG303-CH303,0))))))</f>
        <v>0</v>
      </c>
      <c r="CK303" s="3">
        <f>IF(Inputs!$B$27&lt;&gt;"Ready","PENDING INPUTS",MIN((CE303+CF303+CG303),IF(D303&gt;C303,IF(D303=0,0,CH303*C303/D303),CH303+CJ303)))</f>
        <v>0</v>
      </c>
      <c r="CL303" s="3">
        <f>IF(Inputs!$B$27&lt;&gt;"Ready","PENDING INPUTS",MAX(0,(CE303+CF303+CG303)-CK303))</f>
        <v>0</v>
      </c>
    </row>
    <row r="304" spans="1:90" ht="27.95" customHeight="1" x14ac:dyDescent="0.25">
      <c r="A304">
        <v>300</v>
      </c>
      <c r="B304" s="13">
        <f>IF(Inputs!$B$27&lt;&gt;"Ready","PENDING INPUTS",EDATE(Inputs!$B$5,A304-1))</f>
        <v>55397</v>
      </c>
      <c r="C304" s="3">
        <f>IF(Inputs!$B$27&lt;&gt;"Ready","PENDING INPUTS",IF(A304&lt;=Inputs!$B$6,MAX(0,Inputs!$B$4+IF(A304=Inputs!$B$7,Inputs!$B$8,0)+IF(A304=Inputs!$B$9,Inputs!$B$10,0)),0))</f>
        <v>0</v>
      </c>
      <c r="D304" s="3">
        <f>IF(Inputs!$B$27&lt;&gt;"Ready","PENDING INPUTS",SUM(N304,V304,AD304,AL304,AT304,BB304,BJ304,BR304,BZ304,CH304))</f>
        <v>0</v>
      </c>
      <c r="E304" s="3">
        <f>IF(Inputs!$B$27&lt;&gt;"Ready","PENDING INPUTS",MAX(0,D304-C304))</f>
        <v>0</v>
      </c>
      <c r="F304" s="3">
        <f>IF(Inputs!$B$27&lt;&gt;"Ready","PENDING INPUTS",SUM(Q304,Y304,AG304,AO304,AW304,BE304,BM304,BU304,CC304,CK304))</f>
        <v>0</v>
      </c>
      <c r="G304" s="3">
        <f>IF(Inputs!$B$27&lt;&gt;"Ready","PENDING INPUTS",SUM(L304,T304,AB304,AJ304,AR304,AZ304,BH304,BP304,BX304,CF304))</f>
        <v>0</v>
      </c>
      <c r="H304" s="3">
        <f>IF(Inputs!$B$27&lt;&gt;"Ready","PENDING INPUTS",SUM(M304,U304,AC304,AK304,AS304,BA304,BI304,BQ304,BY304,CG304))</f>
        <v>0</v>
      </c>
      <c r="I304" s="3">
        <f>IF(Inputs!$B$27&lt;&gt;"Ready","PENDING INPUTS",SUM(R304,Z304,AH304,AP304,AX304,BF304,BN304,BV304,CD304,CL304))</f>
        <v>0</v>
      </c>
      <c r="J304" t="str">
        <f>IF(Inputs!$B$27&lt;&gt;"Ready","PENDING INPUTS",IF(A304&gt;Inputs!$B$6,"Beyond horizon",IF(E304&gt;0.005,"MINIMUM SHORTFALL",IF(I304&lt;0.005,"Paid off","In progress"))))</f>
        <v>Beyond horizon</v>
      </c>
      <c r="K304" s="3">
        <f>IF(Inputs!$B$27&lt;&gt;"Ready","PENDING INPUTS",R303)</f>
        <v>0</v>
      </c>
      <c r="L304" s="3">
        <f>IF(Inputs!$B$27&lt;&gt;"Ready","PENDING INPUTS",IF(A304&lt;=Inputs!$B$6,ROUND(K304*Inputs!C14/12,2),0))</f>
        <v>0</v>
      </c>
      <c r="M304" s="3">
        <f>IF(Inputs!$B$27&lt;&gt;"Ready","PENDING INPUTS",IF(AND(A304&lt;=Inputs!$B$6,K304&gt;0),Inputs!G14,0))</f>
        <v>0</v>
      </c>
      <c r="N304" s="3">
        <f>IF(Inputs!$B$27&lt;&gt;"Ready","PENDING INPUTS",IF(A304&gt;Inputs!$B$6,0,MIN((K304+L304+M304),IF(Inputs!H14=1,Inputs!D14,MAX(Inputs!F14,ROUND(K304*Inputs!E14+L304+M304,2))))))</f>
        <v>0</v>
      </c>
      <c r="O304">
        <f>IF(Inputs!$B$27&lt;&gt;"Ready","PENDING INPUTS",IF(K304&lt;=0,99,1+IF(AND(S304&gt;0,OR(S304&lt;K304,AND(S304=K304,1&lt;0))),1,0)+IF(AND(AA304&gt;0,OR(AA304&lt;K304,AND(AA304=K304,2&lt;0))),1,0)+IF(AND(AI304&gt;0,OR(AI304&lt;K304,AND(AI304=K304,3&lt;0))),1,0)+IF(AND(AQ304&gt;0,OR(AQ304&lt;K304,AND(AQ304=K304,4&lt;0))),1,0)+IF(AND(AY304&gt;0,OR(AY304&lt;K304,AND(AY304=K304,5&lt;0))),1,0)+IF(AND(BG304&gt;0,OR(BG304&lt;K304,AND(BG304=K304,6&lt;0))),1,0)+IF(AND(BO304&gt;0,OR(BO304&lt;K304,AND(BO304=K304,7&lt;0))),1,0)+IF(AND(BW304&gt;0,OR(BW304&lt;K304,AND(BW304=K304,8&lt;0))),1,0)+IF(AND(CE304&gt;0,OR(CE304&lt;K304,AND(CE304=K304,9&lt;0))),1,0)))</f>
        <v>99</v>
      </c>
      <c r="P304" s="3">
        <f>IF(Inputs!$B$27&lt;&gt;"Ready","PENDING INPUTS",IF(A304&gt;Inputs!$B$6,0,MIN(MAX(0,(K304+L304+M304)-N304),MAX(0,C304-D304-(IF(O304&lt;O304,K304+L304+M304-N304,0)+IF(W304&lt;O304,S304+T304+U304-V304,0)+IF(AE304&lt;O304,AA304+AB304+AC304-AD304,0)+IF(AM304&lt;O304,AI304+AJ304+AK304-AL304,0)+IF(AU304&lt;O304,AQ304+AR304+AS304-AT304,0)+IF(BC304&lt;O304,AY304+AZ304+BA304-BB304,0)+IF(BK304&lt;O304,BG304+BH304+BI304-BJ304,0)+IF(BS304&lt;O304,BO304+BP304+BQ304-BR304,0)+IF(CA304&lt;O304,BW304+BX304+BY304-BZ304,0)+IF(CI304&lt;O304,CE304+CF304+CG304-CH304,0))))))</f>
        <v>0</v>
      </c>
      <c r="Q304" s="3">
        <f>IF(Inputs!$B$27&lt;&gt;"Ready","PENDING INPUTS",MIN((K304+L304+M304),IF(D304&gt;C304,IF(D304=0,0,N304*C304/D304),N304+P304)))</f>
        <v>0</v>
      </c>
      <c r="R304" s="3">
        <f>IF(Inputs!$B$27&lt;&gt;"Ready","PENDING INPUTS",MAX(0,(K304+L304+M304)-Q304))</f>
        <v>0</v>
      </c>
      <c r="S304" s="3">
        <f>IF(Inputs!$B$27&lt;&gt;"Ready","PENDING INPUTS",Z303)</f>
        <v>0</v>
      </c>
      <c r="T304" s="3">
        <f>IF(Inputs!$B$27&lt;&gt;"Ready","PENDING INPUTS",IF(A304&lt;=Inputs!$B$6,ROUND(S304*Inputs!C15/12,2),0))</f>
        <v>0</v>
      </c>
      <c r="U304" s="3">
        <f>IF(Inputs!$B$27&lt;&gt;"Ready","PENDING INPUTS",IF(AND(A304&lt;=Inputs!$B$6,S304&gt;0),Inputs!G15,0))</f>
        <v>0</v>
      </c>
      <c r="V304" s="3">
        <f>IF(Inputs!$B$27&lt;&gt;"Ready","PENDING INPUTS",IF(A304&gt;Inputs!$B$6,0,MIN((S304+T304+U304),IF(Inputs!H15=1,Inputs!D15,MAX(Inputs!F15,ROUND(S304*Inputs!E15+T304+U304,2))))))</f>
        <v>0</v>
      </c>
      <c r="W304">
        <f>IF(Inputs!$B$27&lt;&gt;"Ready","PENDING INPUTS",IF(S304&lt;=0,99,1+IF(AND(K304&gt;0,OR(K304&lt;S304,AND(K304=S304,0&lt;1))),1,0)+IF(AND(AA304&gt;0,OR(AA304&lt;S304,AND(AA304=S304,2&lt;1))),1,0)+IF(AND(AI304&gt;0,OR(AI304&lt;S304,AND(AI304=S304,3&lt;1))),1,0)+IF(AND(AQ304&gt;0,OR(AQ304&lt;S304,AND(AQ304=S304,4&lt;1))),1,0)+IF(AND(AY304&gt;0,OR(AY304&lt;S304,AND(AY304=S304,5&lt;1))),1,0)+IF(AND(BG304&gt;0,OR(BG304&lt;S304,AND(BG304=S304,6&lt;1))),1,0)+IF(AND(BO304&gt;0,OR(BO304&lt;S304,AND(BO304=S304,7&lt;1))),1,0)+IF(AND(BW304&gt;0,OR(BW304&lt;S304,AND(BW304=S304,8&lt;1))),1,0)+IF(AND(CE304&gt;0,OR(CE304&lt;S304,AND(CE304=S304,9&lt;1))),1,0)))</f>
        <v>99</v>
      </c>
      <c r="X304" s="3">
        <f>IF(Inputs!$B$27&lt;&gt;"Ready","PENDING INPUTS",IF(A304&gt;Inputs!$B$6,0,MIN(MAX(0,(S304+T304+U304)-V304),MAX(0,C304-D304-(IF(O304&lt;W304,K304+L304+M304-N304,0)+IF(W304&lt;W304,S304+T304+U304-V304,0)+IF(AE304&lt;W304,AA304+AB304+AC304-AD304,0)+IF(AM304&lt;W304,AI304+AJ304+AK304-AL304,0)+IF(AU304&lt;W304,AQ304+AR304+AS304-AT304,0)+IF(BC304&lt;W304,AY304+AZ304+BA304-BB304,0)+IF(BK304&lt;W304,BG304+BH304+BI304-BJ304,0)+IF(BS304&lt;W304,BO304+BP304+BQ304-BR304,0)+IF(CA304&lt;W304,BW304+BX304+BY304-BZ304,0)+IF(CI304&lt;W304,CE304+CF304+CG304-CH304,0))))))</f>
        <v>0</v>
      </c>
      <c r="Y304" s="3">
        <f>IF(Inputs!$B$27&lt;&gt;"Ready","PENDING INPUTS",MIN((S304+T304+U304),IF(D304&gt;C304,IF(D304=0,0,V304*C304/D304),V304+X304)))</f>
        <v>0</v>
      </c>
      <c r="Z304" s="3">
        <f>IF(Inputs!$B$27&lt;&gt;"Ready","PENDING INPUTS",MAX(0,(S304+T304+U304)-Y304))</f>
        <v>0</v>
      </c>
      <c r="AA304" s="3">
        <f>IF(Inputs!$B$27&lt;&gt;"Ready","PENDING INPUTS",AH303)</f>
        <v>0</v>
      </c>
      <c r="AB304" s="3">
        <f>IF(Inputs!$B$27&lt;&gt;"Ready","PENDING INPUTS",IF(A304&lt;=Inputs!$B$6,ROUND(AA304*Inputs!C16/12,2),0))</f>
        <v>0</v>
      </c>
      <c r="AC304" s="3">
        <f>IF(Inputs!$B$27&lt;&gt;"Ready","PENDING INPUTS",IF(AND(A304&lt;=Inputs!$B$6,AA304&gt;0),Inputs!G16,0))</f>
        <v>0</v>
      </c>
      <c r="AD304" s="3">
        <f>IF(Inputs!$B$27&lt;&gt;"Ready","PENDING INPUTS",IF(A304&gt;Inputs!$B$6,0,MIN((AA304+AB304+AC304),IF(Inputs!H16=1,Inputs!D16,MAX(Inputs!F16,ROUND(AA304*Inputs!E16+AB304+AC304,2))))))</f>
        <v>0</v>
      </c>
      <c r="AE304">
        <f>IF(Inputs!$B$27&lt;&gt;"Ready","PENDING INPUTS",IF(AA304&lt;=0,99,1+IF(AND(K304&gt;0,OR(K304&lt;AA304,AND(K304=AA304,0&lt;2))),1,0)+IF(AND(S304&gt;0,OR(S304&lt;AA304,AND(S304=AA304,1&lt;2))),1,0)+IF(AND(AI304&gt;0,OR(AI304&lt;AA304,AND(AI304=AA304,3&lt;2))),1,0)+IF(AND(AQ304&gt;0,OR(AQ304&lt;AA304,AND(AQ304=AA304,4&lt;2))),1,0)+IF(AND(AY304&gt;0,OR(AY304&lt;AA304,AND(AY304=AA304,5&lt;2))),1,0)+IF(AND(BG304&gt;0,OR(BG304&lt;AA304,AND(BG304=AA304,6&lt;2))),1,0)+IF(AND(BO304&gt;0,OR(BO304&lt;AA304,AND(BO304=AA304,7&lt;2))),1,0)+IF(AND(BW304&gt;0,OR(BW304&lt;AA304,AND(BW304=AA304,8&lt;2))),1,0)+IF(AND(CE304&gt;0,OR(CE304&lt;AA304,AND(CE304=AA304,9&lt;2))),1,0)))</f>
        <v>99</v>
      </c>
      <c r="AF304" s="3">
        <f>IF(Inputs!$B$27&lt;&gt;"Ready","PENDING INPUTS",IF(A304&gt;Inputs!$B$6,0,MIN(MAX(0,(AA304+AB304+AC304)-AD304),MAX(0,C304-D304-(IF(O304&lt;AE304,K304+L304+M304-N304,0)+IF(W304&lt;AE304,S304+T304+U304-V304,0)+IF(AE304&lt;AE304,AA304+AB304+AC304-AD304,0)+IF(AM304&lt;AE304,AI304+AJ304+AK304-AL304,0)+IF(AU304&lt;AE304,AQ304+AR304+AS304-AT304,0)+IF(BC304&lt;AE304,AY304+AZ304+BA304-BB304,0)+IF(BK304&lt;AE304,BG304+BH304+BI304-BJ304,0)+IF(BS304&lt;AE304,BO304+BP304+BQ304-BR304,0)+IF(CA304&lt;AE304,BW304+BX304+BY304-BZ304,0)+IF(CI304&lt;AE304,CE304+CF304+CG304-CH304,0))))))</f>
        <v>0</v>
      </c>
      <c r="AG304" s="3">
        <f>IF(Inputs!$B$27&lt;&gt;"Ready","PENDING INPUTS",MIN((AA304+AB304+AC304),IF(D304&gt;C304,IF(D304=0,0,AD304*C304/D304),AD304+AF304)))</f>
        <v>0</v>
      </c>
      <c r="AH304" s="3">
        <f>IF(Inputs!$B$27&lt;&gt;"Ready","PENDING INPUTS",MAX(0,(AA304+AB304+AC304)-AG304))</f>
        <v>0</v>
      </c>
      <c r="AI304" s="3">
        <f>IF(Inputs!$B$27&lt;&gt;"Ready","PENDING INPUTS",AP303)</f>
        <v>0</v>
      </c>
      <c r="AJ304" s="3">
        <f>IF(Inputs!$B$27&lt;&gt;"Ready","PENDING INPUTS",IF(A304&lt;=Inputs!$B$6,ROUND(AI304*Inputs!C17/12,2),0))</f>
        <v>0</v>
      </c>
      <c r="AK304" s="3">
        <f>IF(Inputs!$B$27&lt;&gt;"Ready","PENDING INPUTS",IF(AND(A304&lt;=Inputs!$B$6,AI304&gt;0),Inputs!G17,0))</f>
        <v>0</v>
      </c>
      <c r="AL304" s="3">
        <f>IF(Inputs!$B$27&lt;&gt;"Ready","PENDING INPUTS",IF(A304&gt;Inputs!$B$6,0,MIN((AI304+AJ304+AK304),IF(Inputs!H17=1,Inputs!D17,MAX(Inputs!F17,ROUND(AI304*Inputs!E17+AJ304+AK304,2))))))</f>
        <v>0</v>
      </c>
      <c r="AM304">
        <f>IF(Inputs!$B$27&lt;&gt;"Ready","PENDING INPUTS",IF(AI304&lt;=0,99,1+IF(AND(K304&gt;0,OR(K304&lt;AI304,AND(K304=AI304,0&lt;3))),1,0)+IF(AND(S304&gt;0,OR(S304&lt;AI304,AND(S304=AI304,1&lt;3))),1,0)+IF(AND(AA304&gt;0,OR(AA304&lt;AI304,AND(AA304=AI304,2&lt;3))),1,0)+IF(AND(AQ304&gt;0,OR(AQ304&lt;AI304,AND(AQ304=AI304,4&lt;3))),1,0)+IF(AND(AY304&gt;0,OR(AY304&lt;AI304,AND(AY304=AI304,5&lt;3))),1,0)+IF(AND(BG304&gt;0,OR(BG304&lt;AI304,AND(BG304=AI304,6&lt;3))),1,0)+IF(AND(BO304&gt;0,OR(BO304&lt;AI304,AND(BO304=AI304,7&lt;3))),1,0)+IF(AND(BW304&gt;0,OR(BW304&lt;AI304,AND(BW304=AI304,8&lt;3))),1,0)+IF(AND(CE304&gt;0,OR(CE304&lt;AI304,AND(CE304=AI304,9&lt;3))),1,0)))</f>
        <v>99</v>
      </c>
      <c r="AN304" s="3">
        <f>IF(Inputs!$B$27&lt;&gt;"Ready","PENDING INPUTS",IF(A304&gt;Inputs!$B$6,0,MIN(MAX(0,(AI304+AJ304+AK304)-AL304),MAX(0,C304-D304-(IF(O304&lt;AM304,K304+L304+M304-N304,0)+IF(W304&lt;AM304,S304+T304+U304-V304,0)+IF(AE304&lt;AM304,AA304+AB304+AC304-AD304,0)+IF(AM304&lt;AM304,AI304+AJ304+AK304-AL304,0)+IF(AU304&lt;AM304,AQ304+AR304+AS304-AT304,0)+IF(BC304&lt;AM304,AY304+AZ304+BA304-BB304,0)+IF(BK304&lt;AM304,BG304+BH304+BI304-BJ304,0)+IF(BS304&lt;AM304,BO304+BP304+BQ304-BR304,0)+IF(CA304&lt;AM304,BW304+BX304+BY304-BZ304,0)+IF(CI304&lt;AM304,CE304+CF304+CG304-CH304,0))))))</f>
        <v>0</v>
      </c>
      <c r="AO304" s="3">
        <f>IF(Inputs!$B$27&lt;&gt;"Ready","PENDING INPUTS",MIN((AI304+AJ304+AK304),IF(D304&gt;C304,IF(D304=0,0,AL304*C304/D304),AL304+AN304)))</f>
        <v>0</v>
      </c>
      <c r="AP304" s="3">
        <f>IF(Inputs!$B$27&lt;&gt;"Ready","PENDING INPUTS",MAX(0,(AI304+AJ304+AK304)-AO304))</f>
        <v>0</v>
      </c>
      <c r="AQ304" s="3">
        <f>IF(Inputs!$B$27&lt;&gt;"Ready","PENDING INPUTS",AX303)</f>
        <v>0</v>
      </c>
      <c r="AR304" s="3">
        <f>IF(Inputs!$B$27&lt;&gt;"Ready","PENDING INPUTS",IF(A304&lt;=Inputs!$B$6,ROUND(AQ304*Inputs!C18/12,2),0))</f>
        <v>0</v>
      </c>
      <c r="AS304" s="3">
        <f>IF(Inputs!$B$27&lt;&gt;"Ready","PENDING INPUTS",IF(AND(A304&lt;=Inputs!$B$6,AQ304&gt;0),Inputs!G18,0))</f>
        <v>0</v>
      </c>
      <c r="AT304" s="3">
        <f>IF(Inputs!$B$27&lt;&gt;"Ready","PENDING INPUTS",IF(A304&gt;Inputs!$B$6,0,MIN((AQ304+AR304+AS304),IF(Inputs!H18=1,Inputs!D18,MAX(Inputs!F18,ROUND(AQ304*Inputs!E18+AR304+AS304,2))))))</f>
        <v>0</v>
      </c>
      <c r="AU304">
        <f>IF(Inputs!$B$27&lt;&gt;"Ready","PENDING INPUTS",IF(AQ304&lt;=0,99,1+IF(AND(K304&gt;0,OR(K304&lt;AQ304,AND(K304=AQ304,0&lt;4))),1,0)+IF(AND(S304&gt;0,OR(S304&lt;AQ304,AND(S304=AQ304,1&lt;4))),1,0)+IF(AND(AA304&gt;0,OR(AA304&lt;AQ304,AND(AA304=AQ304,2&lt;4))),1,0)+IF(AND(AI304&gt;0,OR(AI304&lt;AQ304,AND(AI304=AQ304,3&lt;4))),1,0)+IF(AND(AY304&gt;0,OR(AY304&lt;AQ304,AND(AY304=AQ304,5&lt;4))),1,0)+IF(AND(BG304&gt;0,OR(BG304&lt;AQ304,AND(BG304=AQ304,6&lt;4))),1,0)+IF(AND(BO304&gt;0,OR(BO304&lt;AQ304,AND(BO304=AQ304,7&lt;4))),1,0)+IF(AND(BW304&gt;0,OR(BW304&lt;AQ304,AND(BW304=AQ304,8&lt;4))),1,0)+IF(AND(CE304&gt;0,OR(CE304&lt;AQ304,AND(CE304=AQ304,9&lt;4))),1,0)))</f>
        <v>99</v>
      </c>
      <c r="AV304" s="3">
        <f>IF(Inputs!$B$27&lt;&gt;"Ready","PENDING INPUTS",IF(A304&gt;Inputs!$B$6,0,MIN(MAX(0,(AQ304+AR304+AS304)-AT304),MAX(0,C304-D304-(IF(O304&lt;AU304,K304+L304+M304-N304,0)+IF(W304&lt;AU304,S304+T304+U304-V304,0)+IF(AE304&lt;AU304,AA304+AB304+AC304-AD304,0)+IF(AM304&lt;AU304,AI304+AJ304+AK304-AL304,0)+IF(AU304&lt;AU304,AQ304+AR304+AS304-AT304,0)+IF(BC304&lt;AU304,AY304+AZ304+BA304-BB304,0)+IF(BK304&lt;AU304,BG304+BH304+BI304-BJ304,0)+IF(BS304&lt;AU304,BO304+BP304+BQ304-BR304,0)+IF(CA304&lt;AU304,BW304+BX304+BY304-BZ304,0)+IF(CI304&lt;AU304,CE304+CF304+CG304-CH304,0))))))</f>
        <v>0</v>
      </c>
      <c r="AW304" s="3">
        <f>IF(Inputs!$B$27&lt;&gt;"Ready","PENDING INPUTS",MIN((AQ304+AR304+AS304),IF(D304&gt;C304,IF(D304=0,0,AT304*C304/D304),AT304+AV304)))</f>
        <v>0</v>
      </c>
      <c r="AX304" s="3">
        <f>IF(Inputs!$B$27&lt;&gt;"Ready","PENDING INPUTS",MAX(0,(AQ304+AR304+AS304)-AW304))</f>
        <v>0</v>
      </c>
      <c r="AY304" s="3">
        <f>IF(Inputs!$B$27&lt;&gt;"Ready","PENDING INPUTS",BF303)</f>
        <v>0</v>
      </c>
      <c r="AZ304" s="3">
        <f>IF(Inputs!$B$27&lt;&gt;"Ready","PENDING INPUTS",IF(A304&lt;=Inputs!$B$6,ROUND(AY304*Inputs!C19/12,2),0))</f>
        <v>0</v>
      </c>
      <c r="BA304" s="3">
        <f>IF(Inputs!$B$27&lt;&gt;"Ready","PENDING INPUTS",IF(AND(A304&lt;=Inputs!$B$6,AY304&gt;0),Inputs!G19,0))</f>
        <v>0</v>
      </c>
      <c r="BB304" s="3">
        <f>IF(Inputs!$B$27&lt;&gt;"Ready","PENDING INPUTS",IF(A304&gt;Inputs!$B$6,0,MIN((AY304+AZ304+BA304),IF(Inputs!H19=1,Inputs!D19,MAX(Inputs!F19,ROUND(AY304*Inputs!E19+AZ304+BA304,2))))))</f>
        <v>0</v>
      </c>
      <c r="BC304">
        <f>IF(Inputs!$B$27&lt;&gt;"Ready","PENDING INPUTS",IF(AY304&lt;=0,99,1+IF(AND(K304&gt;0,OR(K304&lt;AY304,AND(K304=AY304,0&lt;5))),1,0)+IF(AND(S304&gt;0,OR(S304&lt;AY304,AND(S304=AY304,1&lt;5))),1,0)+IF(AND(AA304&gt;0,OR(AA304&lt;AY304,AND(AA304=AY304,2&lt;5))),1,0)+IF(AND(AI304&gt;0,OR(AI304&lt;AY304,AND(AI304=AY304,3&lt;5))),1,0)+IF(AND(AQ304&gt;0,OR(AQ304&lt;AY304,AND(AQ304=AY304,4&lt;5))),1,0)+IF(AND(BG304&gt;0,OR(BG304&lt;AY304,AND(BG304=AY304,6&lt;5))),1,0)+IF(AND(BO304&gt;0,OR(BO304&lt;AY304,AND(BO304=AY304,7&lt;5))),1,0)+IF(AND(BW304&gt;0,OR(BW304&lt;AY304,AND(BW304=AY304,8&lt;5))),1,0)+IF(AND(CE304&gt;0,OR(CE304&lt;AY304,AND(CE304=AY304,9&lt;5))),1,0)))</f>
        <v>99</v>
      </c>
      <c r="BD304" s="3">
        <f>IF(Inputs!$B$27&lt;&gt;"Ready","PENDING INPUTS",IF(A304&gt;Inputs!$B$6,0,MIN(MAX(0,(AY304+AZ304+BA304)-BB304),MAX(0,C304-D304-(IF(O304&lt;BC304,K304+L304+M304-N304,0)+IF(W304&lt;BC304,S304+T304+U304-V304,0)+IF(AE304&lt;BC304,AA304+AB304+AC304-AD304,0)+IF(AM304&lt;BC304,AI304+AJ304+AK304-AL304,0)+IF(AU304&lt;BC304,AQ304+AR304+AS304-AT304,0)+IF(BC304&lt;BC304,AY304+AZ304+BA304-BB304,0)+IF(BK304&lt;BC304,BG304+BH304+BI304-BJ304,0)+IF(BS304&lt;BC304,BO304+BP304+BQ304-BR304,0)+IF(CA304&lt;BC304,BW304+BX304+BY304-BZ304,0)+IF(CI304&lt;BC304,CE304+CF304+CG304-CH304,0))))))</f>
        <v>0</v>
      </c>
      <c r="BE304" s="3">
        <f>IF(Inputs!$B$27&lt;&gt;"Ready","PENDING INPUTS",MIN((AY304+AZ304+BA304),IF(D304&gt;C304,IF(D304=0,0,BB304*C304/D304),BB304+BD304)))</f>
        <v>0</v>
      </c>
      <c r="BF304" s="3">
        <f>IF(Inputs!$B$27&lt;&gt;"Ready","PENDING INPUTS",MAX(0,(AY304+AZ304+BA304)-BE304))</f>
        <v>0</v>
      </c>
      <c r="BG304" s="3">
        <f>IF(Inputs!$B$27&lt;&gt;"Ready","PENDING INPUTS",BN303)</f>
        <v>0</v>
      </c>
      <c r="BH304" s="3">
        <f>IF(Inputs!$B$27&lt;&gt;"Ready","PENDING INPUTS",IF(A304&lt;=Inputs!$B$6,ROUND(BG304*Inputs!C20/12,2),0))</f>
        <v>0</v>
      </c>
      <c r="BI304" s="3">
        <f>IF(Inputs!$B$27&lt;&gt;"Ready","PENDING INPUTS",IF(AND(A304&lt;=Inputs!$B$6,BG304&gt;0),Inputs!G20,0))</f>
        <v>0</v>
      </c>
      <c r="BJ304" s="3">
        <f>IF(Inputs!$B$27&lt;&gt;"Ready","PENDING INPUTS",IF(A304&gt;Inputs!$B$6,0,MIN((BG304+BH304+BI304),IF(Inputs!H20=1,Inputs!D20,MAX(Inputs!F20,ROUND(BG304*Inputs!E20+BH304+BI304,2))))))</f>
        <v>0</v>
      </c>
      <c r="BK304">
        <f>IF(Inputs!$B$27&lt;&gt;"Ready","PENDING INPUTS",IF(BG304&lt;=0,99,1+IF(AND(K304&gt;0,OR(K304&lt;BG304,AND(K304=BG304,0&lt;6))),1,0)+IF(AND(S304&gt;0,OR(S304&lt;BG304,AND(S304=BG304,1&lt;6))),1,0)+IF(AND(AA304&gt;0,OR(AA304&lt;BG304,AND(AA304=BG304,2&lt;6))),1,0)+IF(AND(AI304&gt;0,OR(AI304&lt;BG304,AND(AI304=BG304,3&lt;6))),1,0)+IF(AND(AQ304&gt;0,OR(AQ304&lt;BG304,AND(AQ304=BG304,4&lt;6))),1,0)+IF(AND(AY304&gt;0,OR(AY304&lt;BG304,AND(AY304=BG304,5&lt;6))),1,0)+IF(AND(BO304&gt;0,OR(BO304&lt;BG304,AND(BO304=BG304,7&lt;6))),1,0)+IF(AND(BW304&gt;0,OR(BW304&lt;BG304,AND(BW304=BG304,8&lt;6))),1,0)+IF(AND(CE304&gt;0,OR(CE304&lt;BG304,AND(CE304=BG304,9&lt;6))),1,0)))</f>
        <v>99</v>
      </c>
      <c r="BL304" s="3">
        <f>IF(Inputs!$B$27&lt;&gt;"Ready","PENDING INPUTS",IF(A304&gt;Inputs!$B$6,0,MIN(MAX(0,(BG304+BH304+BI304)-BJ304),MAX(0,C304-D304-(IF(O304&lt;BK304,K304+L304+M304-N304,0)+IF(W304&lt;BK304,S304+T304+U304-V304,0)+IF(AE304&lt;BK304,AA304+AB304+AC304-AD304,0)+IF(AM304&lt;BK304,AI304+AJ304+AK304-AL304,0)+IF(AU304&lt;BK304,AQ304+AR304+AS304-AT304,0)+IF(BC304&lt;BK304,AY304+AZ304+BA304-BB304,0)+IF(BK304&lt;BK304,BG304+BH304+BI304-BJ304,0)+IF(BS304&lt;BK304,BO304+BP304+BQ304-BR304,0)+IF(CA304&lt;BK304,BW304+BX304+BY304-BZ304,0)+IF(CI304&lt;BK304,CE304+CF304+CG304-CH304,0))))))</f>
        <v>0</v>
      </c>
      <c r="BM304" s="3">
        <f>IF(Inputs!$B$27&lt;&gt;"Ready","PENDING INPUTS",MIN((BG304+BH304+BI304),IF(D304&gt;C304,IF(D304=0,0,BJ304*C304/D304),BJ304+BL304)))</f>
        <v>0</v>
      </c>
      <c r="BN304" s="3">
        <f>IF(Inputs!$B$27&lt;&gt;"Ready","PENDING INPUTS",MAX(0,(BG304+BH304+BI304)-BM304))</f>
        <v>0</v>
      </c>
      <c r="BO304" s="3">
        <f>IF(Inputs!$B$27&lt;&gt;"Ready","PENDING INPUTS",BV303)</f>
        <v>0</v>
      </c>
      <c r="BP304" s="3">
        <f>IF(Inputs!$B$27&lt;&gt;"Ready","PENDING INPUTS",IF(A304&lt;=Inputs!$B$6,ROUND(BO304*Inputs!C21/12,2),0))</f>
        <v>0</v>
      </c>
      <c r="BQ304" s="3">
        <f>IF(Inputs!$B$27&lt;&gt;"Ready","PENDING INPUTS",IF(AND(A304&lt;=Inputs!$B$6,BO304&gt;0),Inputs!G21,0))</f>
        <v>0</v>
      </c>
      <c r="BR304" s="3">
        <f>IF(Inputs!$B$27&lt;&gt;"Ready","PENDING INPUTS",IF(A304&gt;Inputs!$B$6,0,MIN((BO304+BP304+BQ304),IF(Inputs!H21=1,Inputs!D21,MAX(Inputs!F21,ROUND(BO304*Inputs!E21+BP304+BQ304,2))))))</f>
        <v>0</v>
      </c>
      <c r="BS304">
        <f>IF(Inputs!$B$27&lt;&gt;"Ready","PENDING INPUTS",IF(BO304&lt;=0,99,1+IF(AND(K304&gt;0,OR(K304&lt;BO304,AND(K304=BO304,0&lt;7))),1,0)+IF(AND(S304&gt;0,OR(S304&lt;BO304,AND(S304=BO304,1&lt;7))),1,0)+IF(AND(AA304&gt;0,OR(AA304&lt;BO304,AND(AA304=BO304,2&lt;7))),1,0)+IF(AND(AI304&gt;0,OR(AI304&lt;BO304,AND(AI304=BO304,3&lt;7))),1,0)+IF(AND(AQ304&gt;0,OR(AQ304&lt;BO304,AND(AQ304=BO304,4&lt;7))),1,0)+IF(AND(AY304&gt;0,OR(AY304&lt;BO304,AND(AY304=BO304,5&lt;7))),1,0)+IF(AND(BG304&gt;0,OR(BG304&lt;BO304,AND(BG304=BO304,6&lt;7))),1,0)+IF(AND(BW304&gt;0,OR(BW304&lt;BO304,AND(BW304=BO304,8&lt;7))),1,0)+IF(AND(CE304&gt;0,OR(CE304&lt;BO304,AND(CE304=BO304,9&lt;7))),1,0)))</f>
        <v>99</v>
      </c>
      <c r="BT304" s="3">
        <f>IF(Inputs!$B$27&lt;&gt;"Ready","PENDING INPUTS",IF(A304&gt;Inputs!$B$6,0,MIN(MAX(0,(BO304+BP304+BQ304)-BR304),MAX(0,C304-D304-(IF(O304&lt;BS304,K304+L304+M304-N304,0)+IF(W304&lt;BS304,S304+T304+U304-V304,0)+IF(AE304&lt;BS304,AA304+AB304+AC304-AD304,0)+IF(AM304&lt;BS304,AI304+AJ304+AK304-AL304,0)+IF(AU304&lt;BS304,AQ304+AR304+AS304-AT304,0)+IF(BC304&lt;BS304,AY304+AZ304+BA304-BB304,0)+IF(BK304&lt;BS304,BG304+BH304+BI304-BJ304,0)+IF(BS304&lt;BS304,BO304+BP304+BQ304-BR304,0)+IF(CA304&lt;BS304,BW304+BX304+BY304-BZ304,0)+IF(CI304&lt;BS304,CE304+CF304+CG304-CH304,0))))))</f>
        <v>0</v>
      </c>
      <c r="BU304" s="3">
        <f>IF(Inputs!$B$27&lt;&gt;"Ready","PENDING INPUTS",MIN((BO304+BP304+BQ304),IF(D304&gt;C304,IF(D304=0,0,BR304*C304/D304),BR304+BT304)))</f>
        <v>0</v>
      </c>
      <c r="BV304" s="3">
        <f>IF(Inputs!$B$27&lt;&gt;"Ready","PENDING INPUTS",MAX(0,(BO304+BP304+BQ304)-BU304))</f>
        <v>0</v>
      </c>
      <c r="BW304" s="3">
        <f>IF(Inputs!$B$27&lt;&gt;"Ready","PENDING INPUTS",CD303)</f>
        <v>0</v>
      </c>
      <c r="BX304" s="3">
        <f>IF(Inputs!$B$27&lt;&gt;"Ready","PENDING INPUTS",IF(A304&lt;=Inputs!$B$6,ROUND(BW304*Inputs!C22/12,2),0))</f>
        <v>0</v>
      </c>
      <c r="BY304" s="3">
        <f>IF(Inputs!$B$27&lt;&gt;"Ready","PENDING INPUTS",IF(AND(A304&lt;=Inputs!$B$6,BW304&gt;0),Inputs!G22,0))</f>
        <v>0</v>
      </c>
      <c r="BZ304" s="3">
        <f>IF(Inputs!$B$27&lt;&gt;"Ready","PENDING INPUTS",IF(A304&gt;Inputs!$B$6,0,MIN((BW304+BX304+BY304),IF(Inputs!H22=1,Inputs!D22,MAX(Inputs!F22,ROUND(BW304*Inputs!E22+BX304+BY304,2))))))</f>
        <v>0</v>
      </c>
      <c r="CA304">
        <f>IF(Inputs!$B$27&lt;&gt;"Ready","PENDING INPUTS",IF(BW304&lt;=0,99,1+IF(AND(K304&gt;0,OR(K304&lt;BW304,AND(K304=BW304,0&lt;8))),1,0)+IF(AND(S304&gt;0,OR(S304&lt;BW304,AND(S304=BW304,1&lt;8))),1,0)+IF(AND(AA304&gt;0,OR(AA304&lt;BW304,AND(AA304=BW304,2&lt;8))),1,0)+IF(AND(AI304&gt;0,OR(AI304&lt;BW304,AND(AI304=BW304,3&lt;8))),1,0)+IF(AND(AQ304&gt;0,OR(AQ304&lt;BW304,AND(AQ304=BW304,4&lt;8))),1,0)+IF(AND(AY304&gt;0,OR(AY304&lt;BW304,AND(AY304=BW304,5&lt;8))),1,0)+IF(AND(BG304&gt;0,OR(BG304&lt;BW304,AND(BG304=BW304,6&lt;8))),1,0)+IF(AND(BO304&gt;0,OR(BO304&lt;BW304,AND(BO304=BW304,7&lt;8))),1,0)+IF(AND(CE304&gt;0,OR(CE304&lt;BW304,AND(CE304=BW304,9&lt;8))),1,0)))</f>
        <v>99</v>
      </c>
      <c r="CB304" s="3">
        <f>IF(Inputs!$B$27&lt;&gt;"Ready","PENDING INPUTS",IF(A304&gt;Inputs!$B$6,0,MIN(MAX(0,(BW304+BX304+BY304)-BZ304),MAX(0,C304-D304-(IF(O304&lt;CA304,K304+L304+M304-N304,0)+IF(W304&lt;CA304,S304+T304+U304-V304,0)+IF(AE304&lt;CA304,AA304+AB304+AC304-AD304,0)+IF(AM304&lt;CA304,AI304+AJ304+AK304-AL304,0)+IF(AU304&lt;CA304,AQ304+AR304+AS304-AT304,0)+IF(BC304&lt;CA304,AY304+AZ304+BA304-BB304,0)+IF(BK304&lt;CA304,BG304+BH304+BI304-BJ304,0)+IF(BS304&lt;CA304,BO304+BP304+BQ304-BR304,0)+IF(CA304&lt;CA304,BW304+BX304+BY304-BZ304,0)+IF(CI304&lt;CA304,CE304+CF304+CG304-CH304,0))))))</f>
        <v>0</v>
      </c>
      <c r="CC304" s="3">
        <f>IF(Inputs!$B$27&lt;&gt;"Ready","PENDING INPUTS",MIN((BW304+BX304+BY304),IF(D304&gt;C304,IF(D304=0,0,BZ304*C304/D304),BZ304+CB304)))</f>
        <v>0</v>
      </c>
      <c r="CD304" s="3">
        <f>IF(Inputs!$B$27&lt;&gt;"Ready","PENDING INPUTS",MAX(0,(BW304+BX304+BY304)-CC304))</f>
        <v>0</v>
      </c>
      <c r="CE304" s="3">
        <f>IF(Inputs!$B$27&lt;&gt;"Ready","PENDING INPUTS",CL303)</f>
        <v>0</v>
      </c>
      <c r="CF304" s="3">
        <f>IF(Inputs!$B$27&lt;&gt;"Ready","PENDING INPUTS",IF(A304&lt;=Inputs!$B$6,ROUND(CE304*Inputs!C23/12,2),0))</f>
        <v>0</v>
      </c>
      <c r="CG304" s="3">
        <f>IF(Inputs!$B$27&lt;&gt;"Ready","PENDING INPUTS",IF(AND(A304&lt;=Inputs!$B$6,CE304&gt;0),Inputs!G23,0))</f>
        <v>0</v>
      </c>
      <c r="CH304" s="3">
        <f>IF(Inputs!$B$27&lt;&gt;"Ready","PENDING INPUTS",IF(A304&gt;Inputs!$B$6,0,MIN((CE304+CF304+CG304),IF(Inputs!H23=1,Inputs!D23,MAX(Inputs!F23,ROUND(CE304*Inputs!E23+CF304+CG304,2))))))</f>
        <v>0</v>
      </c>
      <c r="CI304">
        <f>IF(Inputs!$B$27&lt;&gt;"Ready","PENDING INPUTS",IF(CE304&lt;=0,99,1+IF(AND(K304&gt;0,OR(K304&lt;CE304,AND(K304=CE304,0&lt;9))),1,0)+IF(AND(S304&gt;0,OR(S304&lt;CE304,AND(S304=CE304,1&lt;9))),1,0)+IF(AND(AA304&gt;0,OR(AA304&lt;CE304,AND(AA304=CE304,2&lt;9))),1,0)+IF(AND(AI304&gt;0,OR(AI304&lt;CE304,AND(AI304=CE304,3&lt;9))),1,0)+IF(AND(AQ304&gt;0,OR(AQ304&lt;CE304,AND(AQ304=CE304,4&lt;9))),1,0)+IF(AND(AY304&gt;0,OR(AY304&lt;CE304,AND(AY304=CE304,5&lt;9))),1,0)+IF(AND(BG304&gt;0,OR(BG304&lt;CE304,AND(BG304=CE304,6&lt;9))),1,0)+IF(AND(BO304&gt;0,OR(BO304&lt;CE304,AND(BO304=CE304,7&lt;9))),1,0)+IF(AND(BW304&gt;0,OR(BW304&lt;CE304,AND(BW304=CE304,8&lt;9))),1,0)))</f>
        <v>99</v>
      </c>
      <c r="CJ304" s="3">
        <f>IF(Inputs!$B$27&lt;&gt;"Ready","PENDING INPUTS",IF(A304&gt;Inputs!$B$6,0,MIN(MAX(0,(CE304+CF304+CG304)-CH304),MAX(0,C304-D304-(IF(O304&lt;CI304,K304+L304+M304-N304,0)+IF(W304&lt;CI304,S304+T304+U304-V304,0)+IF(AE304&lt;CI304,AA304+AB304+AC304-AD304,0)+IF(AM304&lt;CI304,AI304+AJ304+AK304-AL304,0)+IF(AU304&lt;CI304,AQ304+AR304+AS304-AT304,0)+IF(BC304&lt;CI304,AY304+AZ304+BA304-BB304,0)+IF(BK304&lt;CI304,BG304+BH304+BI304-BJ304,0)+IF(BS304&lt;CI304,BO304+BP304+BQ304-BR304,0)+IF(CA304&lt;CI304,BW304+BX304+BY304-BZ304,0)+IF(CI304&lt;CI304,CE304+CF304+CG304-CH304,0))))))</f>
        <v>0</v>
      </c>
      <c r="CK304" s="3">
        <f>IF(Inputs!$B$27&lt;&gt;"Ready","PENDING INPUTS",MIN((CE304+CF304+CG304),IF(D304&gt;C304,IF(D304=0,0,CH304*C304/D304),CH304+CJ304)))</f>
        <v>0</v>
      </c>
      <c r="CL304" s="3">
        <f>IF(Inputs!$B$27&lt;&gt;"Ready","PENDING INPUTS",MAX(0,(CE304+CF304+CG304)-CK304))</f>
        <v>0</v>
      </c>
    </row>
    <row r="305" spans="1:90" ht="27.95" customHeight="1" x14ac:dyDescent="0.25">
      <c r="A305">
        <v>301</v>
      </c>
      <c r="B305" s="13">
        <f>IF(Inputs!$B$27&lt;&gt;"Ready","PENDING INPUTS",EDATE(Inputs!$B$5,A305-1))</f>
        <v>55427</v>
      </c>
      <c r="C305" s="3">
        <f>IF(Inputs!$B$27&lt;&gt;"Ready","PENDING INPUTS",IF(A305&lt;=Inputs!$B$6,MAX(0,Inputs!$B$4+IF(A305=Inputs!$B$7,Inputs!$B$8,0)+IF(A305=Inputs!$B$9,Inputs!$B$10,0)),0))</f>
        <v>0</v>
      </c>
      <c r="D305" s="3">
        <f>IF(Inputs!$B$27&lt;&gt;"Ready","PENDING INPUTS",SUM(N305,V305,AD305,AL305,AT305,BB305,BJ305,BR305,BZ305,CH305))</f>
        <v>0</v>
      </c>
      <c r="E305" s="3">
        <f>IF(Inputs!$B$27&lt;&gt;"Ready","PENDING INPUTS",MAX(0,D305-C305))</f>
        <v>0</v>
      </c>
      <c r="F305" s="3">
        <f>IF(Inputs!$B$27&lt;&gt;"Ready","PENDING INPUTS",SUM(Q305,Y305,AG305,AO305,AW305,BE305,BM305,BU305,CC305,CK305))</f>
        <v>0</v>
      </c>
      <c r="G305" s="3">
        <f>IF(Inputs!$B$27&lt;&gt;"Ready","PENDING INPUTS",SUM(L305,T305,AB305,AJ305,AR305,AZ305,BH305,BP305,BX305,CF305))</f>
        <v>0</v>
      </c>
      <c r="H305" s="3">
        <f>IF(Inputs!$B$27&lt;&gt;"Ready","PENDING INPUTS",SUM(M305,U305,AC305,AK305,AS305,BA305,BI305,BQ305,BY305,CG305))</f>
        <v>0</v>
      </c>
      <c r="I305" s="3">
        <f>IF(Inputs!$B$27&lt;&gt;"Ready","PENDING INPUTS",SUM(R305,Z305,AH305,AP305,AX305,BF305,BN305,BV305,CD305,CL305))</f>
        <v>0</v>
      </c>
      <c r="J305" t="str">
        <f>IF(Inputs!$B$27&lt;&gt;"Ready","PENDING INPUTS",IF(A305&gt;Inputs!$B$6,"Beyond horizon",IF(E305&gt;0.005,"MINIMUM SHORTFALL",IF(I305&lt;0.005,"Paid off","In progress"))))</f>
        <v>Beyond horizon</v>
      </c>
      <c r="K305" s="3">
        <f>IF(Inputs!$B$27&lt;&gt;"Ready","PENDING INPUTS",R304)</f>
        <v>0</v>
      </c>
      <c r="L305" s="3">
        <f>IF(Inputs!$B$27&lt;&gt;"Ready","PENDING INPUTS",IF(A305&lt;=Inputs!$B$6,ROUND(K305*Inputs!C14/12,2),0))</f>
        <v>0</v>
      </c>
      <c r="M305" s="3">
        <f>IF(Inputs!$B$27&lt;&gt;"Ready","PENDING INPUTS",IF(AND(A305&lt;=Inputs!$B$6,K305&gt;0),Inputs!G14,0))</f>
        <v>0</v>
      </c>
      <c r="N305" s="3">
        <f>IF(Inputs!$B$27&lt;&gt;"Ready","PENDING INPUTS",IF(A305&gt;Inputs!$B$6,0,MIN((K305+L305+M305),IF(Inputs!H14=1,Inputs!D14,MAX(Inputs!F14,ROUND(K305*Inputs!E14+L305+M305,2))))))</f>
        <v>0</v>
      </c>
      <c r="O305">
        <f>IF(Inputs!$B$27&lt;&gt;"Ready","PENDING INPUTS",IF(K305&lt;=0,99,1+IF(AND(S305&gt;0,OR(S305&lt;K305,AND(S305=K305,1&lt;0))),1,0)+IF(AND(AA305&gt;0,OR(AA305&lt;K305,AND(AA305=K305,2&lt;0))),1,0)+IF(AND(AI305&gt;0,OR(AI305&lt;K305,AND(AI305=K305,3&lt;0))),1,0)+IF(AND(AQ305&gt;0,OR(AQ305&lt;K305,AND(AQ305=K305,4&lt;0))),1,0)+IF(AND(AY305&gt;0,OR(AY305&lt;K305,AND(AY305=K305,5&lt;0))),1,0)+IF(AND(BG305&gt;0,OR(BG305&lt;K305,AND(BG305=K305,6&lt;0))),1,0)+IF(AND(BO305&gt;0,OR(BO305&lt;K305,AND(BO305=K305,7&lt;0))),1,0)+IF(AND(BW305&gt;0,OR(BW305&lt;K305,AND(BW305=K305,8&lt;0))),1,0)+IF(AND(CE305&gt;0,OR(CE305&lt;K305,AND(CE305=K305,9&lt;0))),1,0)))</f>
        <v>99</v>
      </c>
      <c r="P305" s="3">
        <f>IF(Inputs!$B$27&lt;&gt;"Ready","PENDING INPUTS",IF(A305&gt;Inputs!$B$6,0,MIN(MAX(0,(K305+L305+M305)-N305),MAX(0,C305-D305-(IF(O305&lt;O305,K305+L305+M305-N305,0)+IF(W305&lt;O305,S305+T305+U305-V305,0)+IF(AE305&lt;O305,AA305+AB305+AC305-AD305,0)+IF(AM305&lt;O305,AI305+AJ305+AK305-AL305,0)+IF(AU305&lt;O305,AQ305+AR305+AS305-AT305,0)+IF(BC305&lt;O305,AY305+AZ305+BA305-BB305,0)+IF(BK305&lt;O305,BG305+BH305+BI305-BJ305,0)+IF(BS305&lt;O305,BO305+BP305+BQ305-BR305,0)+IF(CA305&lt;O305,BW305+BX305+BY305-BZ305,0)+IF(CI305&lt;O305,CE305+CF305+CG305-CH305,0))))))</f>
        <v>0</v>
      </c>
      <c r="Q305" s="3">
        <f>IF(Inputs!$B$27&lt;&gt;"Ready","PENDING INPUTS",MIN((K305+L305+M305),IF(D305&gt;C305,IF(D305=0,0,N305*C305/D305),N305+P305)))</f>
        <v>0</v>
      </c>
      <c r="R305" s="3">
        <f>IF(Inputs!$B$27&lt;&gt;"Ready","PENDING INPUTS",MAX(0,(K305+L305+M305)-Q305))</f>
        <v>0</v>
      </c>
      <c r="S305" s="3">
        <f>IF(Inputs!$B$27&lt;&gt;"Ready","PENDING INPUTS",Z304)</f>
        <v>0</v>
      </c>
      <c r="T305" s="3">
        <f>IF(Inputs!$B$27&lt;&gt;"Ready","PENDING INPUTS",IF(A305&lt;=Inputs!$B$6,ROUND(S305*Inputs!C15/12,2),0))</f>
        <v>0</v>
      </c>
      <c r="U305" s="3">
        <f>IF(Inputs!$B$27&lt;&gt;"Ready","PENDING INPUTS",IF(AND(A305&lt;=Inputs!$B$6,S305&gt;0),Inputs!G15,0))</f>
        <v>0</v>
      </c>
      <c r="V305" s="3">
        <f>IF(Inputs!$B$27&lt;&gt;"Ready","PENDING INPUTS",IF(A305&gt;Inputs!$B$6,0,MIN((S305+T305+U305),IF(Inputs!H15=1,Inputs!D15,MAX(Inputs!F15,ROUND(S305*Inputs!E15+T305+U305,2))))))</f>
        <v>0</v>
      </c>
      <c r="W305">
        <f>IF(Inputs!$B$27&lt;&gt;"Ready","PENDING INPUTS",IF(S305&lt;=0,99,1+IF(AND(K305&gt;0,OR(K305&lt;S305,AND(K305=S305,0&lt;1))),1,0)+IF(AND(AA305&gt;0,OR(AA305&lt;S305,AND(AA305=S305,2&lt;1))),1,0)+IF(AND(AI305&gt;0,OR(AI305&lt;S305,AND(AI305=S305,3&lt;1))),1,0)+IF(AND(AQ305&gt;0,OR(AQ305&lt;S305,AND(AQ305=S305,4&lt;1))),1,0)+IF(AND(AY305&gt;0,OR(AY305&lt;S305,AND(AY305=S305,5&lt;1))),1,0)+IF(AND(BG305&gt;0,OR(BG305&lt;S305,AND(BG305=S305,6&lt;1))),1,0)+IF(AND(BO305&gt;0,OR(BO305&lt;S305,AND(BO305=S305,7&lt;1))),1,0)+IF(AND(BW305&gt;0,OR(BW305&lt;S305,AND(BW305=S305,8&lt;1))),1,0)+IF(AND(CE305&gt;0,OR(CE305&lt;S305,AND(CE305=S305,9&lt;1))),1,0)))</f>
        <v>99</v>
      </c>
      <c r="X305" s="3">
        <f>IF(Inputs!$B$27&lt;&gt;"Ready","PENDING INPUTS",IF(A305&gt;Inputs!$B$6,0,MIN(MAX(0,(S305+T305+U305)-V305),MAX(0,C305-D305-(IF(O305&lt;W305,K305+L305+M305-N305,0)+IF(W305&lt;W305,S305+T305+U305-V305,0)+IF(AE305&lt;W305,AA305+AB305+AC305-AD305,0)+IF(AM305&lt;W305,AI305+AJ305+AK305-AL305,0)+IF(AU305&lt;W305,AQ305+AR305+AS305-AT305,0)+IF(BC305&lt;W305,AY305+AZ305+BA305-BB305,0)+IF(BK305&lt;W305,BG305+BH305+BI305-BJ305,0)+IF(BS305&lt;W305,BO305+BP305+BQ305-BR305,0)+IF(CA305&lt;W305,BW305+BX305+BY305-BZ305,0)+IF(CI305&lt;W305,CE305+CF305+CG305-CH305,0))))))</f>
        <v>0</v>
      </c>
      <c r="Y305" s="3">
        <f>IF(Inputs!$B$27&lt;&gt;"Ready","PENDING INPUTS",MIN((S305+T305+U305),IF(D305&gt;C305,IF(D305=0,0,V305*C305/D305),V305+X305)))</f>
        <v>0</v>
      </c>
      <c r="Z305" s="3">
        <f>IF(Inputs!$B$27&lt;&gt;"Ready","PENDING INPUTS",MAX(0,(S305+T305+U305)-Y305))</f>
        <v>0</v>
      </c>
      <c r="AA305" s="3">
        <f>IF(Inputs!$B$27&lt;&gt;"Ready","PENDING INPUTS",AH304)</f>
        <v>0</v>
      </c>
      <c r="AB305" s="3">
        <f>IF(Inputs!$B$27&lt;&gt;"Ready","PENDING INPUTS",IF(A305&lt;=Inputs!$B$6,ROUND(AA305*Inputs!C16/12,2),0))</f>
        <v>0</v>
      </c>
      <c r="AC305" s="3">
        <f>IF(Inputs!$B$27&lt;&gt;"Ready","PENDING INPUTS",IF(AND(A305&lt;=Inputs!$B$6,AA305&gt;0),Inputs!G16,0))</f>
        <v>0</v>
      </c>
      <c r="AD305" s="3">
        <f>IF(Inputs!$B$27&lt;&gt;"Ready","PENDING INPUTS",IF(A305&gt;Inputs!$B$6,0,MIN((AA305+AB305+AC305),IF(Inputs!H16=1,Inputs!D16,MAX(Inputs!F16,ROUND(AA305*Inputs!E16+AB305+AC305,2))))))</f>
        <v>0</v>
      </c>
      <c r="AE305">
        <f>IF(Inputs!$B$27&lt;&gt;"Ready","PENDING INPUTS",IF(AA305&lt;=0,99,1+IF(AND(K305&gt;0,OR(K305&lt;AA305,AND(K305=AA305,0&lt;2))),1,0)+IF(AND(S305&gt;0,OR(S305&lt;AA305,AND(S305=AA305,1&lt;2))),1,0)+IF(AND(AI305&gt;0,OR(AI305&lt;AA305,AND(AI305=AA305,3&lt;2))),1,0)+IF(AND(AQ305&gt;0,OR(AQ305&lt;AA305,AND(AQ305=AA305,4&lt;2))),1,0)+IF(AND(AY305&gt;0,OR(AY305&lt;AA305,AND(AY305=AA305,5&lt;2))),1,0)+IF(AND(BG305&gt;0,OR(BG305&lt;AA305,AND(BG305=AA305,6&lt;2))),1,0)+IF(AND(BO305&gt;0,OR(BO305&lt;AA305,AND(BO305=AA305,7&lt;2))),1,0)+IF(AND(BW305&gt;0,OR(BW305&lt;AA305,AND(BW305=AA305,8&lt;2))),1,0)+IF(AND(CE305&gt;0,OR(CE305&lt;AA305,AND(CE305=AA305,9&lt;2))),1,0)))</f>
        <v>99</v>
      </c>
      <c r="AF305" s="3">
        <f>IF(Inputs!$B$27&lt;&gt;"Ready","PENDING INPUTS",IF(A305&gt;Inputs!$B$6,0,MIN(MAX(0,(AA305+AB305+AC305)-AD305),MAX(0,C305-D305-(IF(O305&lt;AE305,K305+L305+M305-N305,0)+IF(W305&lt;AE305,S305+T305+U305-V305,0)+IF(AE305&lt;AE305,AA305+AB305+AC305-AD305,0)+IF(AM305&lt;AE305,AI305+AJ305+AK305-AL305,0)+IF(AU305&lt;AE305,AQ305+AR305+AS305-AT305,0)+IF(BC305&lt;AE305,AY305+AZ305+BA305-BB305,0)+IF(BK305&lt;AE305,BG305+BH305+BI305-BJ305,0)+IF(BS305&lt;AE305,BO305+BP305+BQ305-BR305,0)+IF(CA305&lt;AE305,BW305+BX305+BY305-BZ305,0)+IF(CI305&lt;AE305,CE305+CF305+CG305-CH305,0))))))</f>
        <v>0</v>
      </c>
      <c r="AG305" s="3">
        <f>IF(Inputs!$B$27&lt;&gt;"Ready","PENDING INPUTS",MIN((AA305+AB305+AC305),IF(D305&gt;C305,IF(D305=0,0,AD305*C305/D305),AD305+AF305)))</f>
        <v>0</v>
      </c>
      <c r="AH305" s="3">
        <f>IF(Inputs!$B$27&lt;&gt;"Ready","PENDING INPUTS",MAX(0,(AA305+AB305+AC305)-AG305))</f>
        <v>0</v>
      </c>
      <c r="AI305" s="3">
        <f>IF(Inputs!$B$27&lt;&gt;"Ready","PENDING INPUTS",AP304)</f>
        <v>0</v>
      </c>
      <c r="AJ305" s="3">
        <f>IF(Inputs!$B$27&lt;&gt;"Ready","PENDING INPUTS",IF(A305&lt;=Inputs!$B$6,ROUND(AI305*Inputs!C17/12,2),0))</f>
        <v>0</v>
      </c>
      <c r="AK305" s="3">
        <f>IF(Inputs!$B$27&lt;&gt;"Ready","PENDING INPUTS",IF(AND(A305&lt;=Inputs!$B$6,AI305&gt;0),Inputs!G17,0))</f>
        <v>0</v>
      </c>
      <c r="AL305" s="3">
        <f>IF(Inputs!$B$27&lt;&gt;"Ready","PENDING INPUTS",IF(A305&gt;Inputs!$B$6,0,MIN((AI305+AJ305+AK305),IF(Inputs!H17=1,Inputs!D17,MAX(Inputs!F17,ROUND(AI305*Inputs!E17+AJ305+AK305,2))))))</f>
        <v>0</v>
      </c>
      <c r="AM305">
        <f>IF(Inputs!$B$27&lt;&gt;"Ready","PENDING INPUTS",IF(AI305&lt;=0,99,1+IF(AND(K305&gt;0,OR(K305&lt;AI305,AND(K305=AI305,0&lt;3))),1,0)+IF(AND(S305&gt;0,OR(S305&lt;AI305,AND(S305=AI305,1&lt;3))),1,0)+IF(AND(AA305&gt;0,OR(AA305&lt;AI305,AND(AA305=AI305,2&lt;3))),1,0)+IF(AND(AQ305&gt;0,OR(AQ305&lt;AI305,AND(AQ305=AI305,4&lt;3))),1,0)+IF(AND(AY305&gt;0,OR(AY305&lt;AI305,AND(AY305=AI305,5&lt;3))),1,0)+IF(AND(BG305&gt;0,OR(BG305&lt;AI305,AND(BG305=AI305,6&lt;3))),1,0)+IF(AND(BO305&gt;0,OR(BO305&lt;AI305,AND(BO305=AI305,7&lt;3))),1,0)+IF(AND(BW305&gt;0,OR(BW305&lt;AI305,AND(BW305=AI305,8&lt;3))),1,0)+IF(AND(CE305&gt;0,OR(CE305&lt;AI305,AND(CE305=AI305,9&lt;3))),1,0)))</f>
        <v>99</v>
      </c>
      <c r="AN305" s="3">
        <f>IF(Inputs!$B$27&lt;&gt;"Ready","PENDING INPUTS",IF(A305&gt;Inputs!$B$6,0,MIN(MAX(0,(AI305+AJ305+AK305)-AL305),MAX(0,C305-D305-(IF(O305&lt;AM305,K305+L305+M305-N305,0)+IF(W305&lt;AM305,S305+T305+U305-V305,0)+IF(AE305&lt;AM305,AA305+AB305+AC305-AD305,0)+IF(AM305&lt;AM305,AI305+AJ305+AK305-AL305,0)+IF(AU305&lt;AM305,AQ305+AR305+AS305-AT305,0)+IF(BC305&lt;AM305,AY305+AZ305+BA305-BB305,0)+IF(BK305&lt;AM305,BG305+BH305+BI305-BJ305,0)+IF(BS305&lt;AM305,BO305+BP305+BQ305-BR305,0)+IF(CA305&lt;AM305,BW305+BX305+BY305-BZ305,0)+IF(CI305&lt;AM305,CE305+CF305+CG305-CH305,0))))))</f>
        <v>0</v>
      </c>
      <c r="AO305" s="3">
        <f>IF(Inputs!$B$27&lt;&gt;"Ready","PENDING INPUTS",MIN((AI305+AJ305+AK305),IF(D305&gt;C305,IF(D305=0,0,AL305*C305/D305),AL305+AN305)))</f>
        <v>0</v>
      </c>
      <c r="AP305" s="3">
        <f>IF(Inputs!$B$27&lt;&gt;"Ready","PENDING INPUTS",MAX(0,(AI305+AJ305+AK305)-AO305))</f>
        <v>0</v>
      </c>
      <c r="AQ305" s="3">
        <f>IF(Inputs!$B$27&lt;&gt;"Ready","PENDING INPUTS",AX304)</f>
        <v>0</v>
      </c>
      <c r="AR305" s="3">
        <f>IF(Inputs!$B$27&lt;&gt;"Ready","PENDING INPUTS",IF(A305&lt;=Inputs!$B$6,ROUND(AQ305*Inputs!C18/12,2),0))</f>
        <v>0</v>
      </c>
      <c r="AS305" s="3">
        <f>IF(Inputs!$B$27&lt;&gt;"Ready","PENDING INPUTS",IF(AND(A305&lt;=Inputs!$B$6,AQ305&gt;0),Inputs!G18,0))</f>
        <v>0</v>
      </c>
      <c r="AT305" s="3">
        <f>IF(Inputs!$B$27&lt;&gt;"Ready","PENDING INPUTS",IF(A305&gt;Inputs!$B$6,0,MIN((AQ305+AR305+AS305),IF(Inputs!H18=1,Inputs!D18,MAX(Inputs!F18,ROUND(AQ305*Inputs!E18+AR305+AS305,2))))))</f>
        <v>0</v>
      </c>
      <c r="AU305">
        <f>IF(Inputs!$B$27&lt;&gt;"Ready","PENDING INPUTS",IF(AQ305&lt;=0,99,1+IF(AND(K305&gt;0,OR(K305&lt;AQ305,AND(K305=AQ305,0&lt;4))),1,0)+IF(AND(S305&gt;0,OR(S305&lt;AQ305,AND(S305=AQ305,1&lt;4))),1,0)+IF(AND(AA305&gt;0,OR(AA305&lt;AQ305,AND(AA305=AQ305,2&lt;4))),1,0)+IF(AND(AI305&gt;0,OR(AI305&lt;AQ305,AND(AI305=AQ305,3&lt;4))),1,0)+IF(AND(AY305&gt;0,OR(AY305&lt;AQ305,AND(AY305=AQ305,5&lt;4))),1,0)+IF(AND(BG305&gt;0,OR(BG305&lt;AQ305,AND(BG305=AQ305,6&lt;4))),1,0)+IF(AND(BO305&gt;0,OR(BO305&lt;AQ305,AND(BO305=AQ305,7&lt;4))),1,0)+IF(AND(BW305&gt;0,OR(BW305&lt;AQ305,AND(BW305=AQ305,8&lt;4))),1,0)+IF(AND(CE305&gt;0,OR(CE305&lt;AQ305,AND(CE305=AQ305,9&lt;4))),1,0)))</f>
        <v>99</v>
      </c>
      <c r="AV305" s="3">
        <f>IF(Inputs!$B$27&lt;&gt;"Ready","PENDING INPUTS",IF(A305&gt;Inputs!$B$6,0,MIN(MAX(0,(AQ305+AR305+AS305)-AT305),MAX(0,C305-D305-(IF(O305&lt;AU305,K305+L305+M305-N305,0)+IF(W305&lt;AU305,S305+T305+U305-V305,0)+IF(AE305&lt;AU305,AA305+AB305+AC305-AD305,0)+IF(AM305&lt;AU305,AI305+AJ305+AK305-AL305,0)+IF(AU305&lt;AU305,AQ305+AR305+AS305-AT305,0)+IF(BC305&lt;AU305,AY305+AZ305+BA305-BB305,0)+IF(BK305&lt;AU305,BG305+BH305+BI305-BJ305,0)+IF(BS305&lt;AU305,BO305+BP305+BQ305-BR305,0)+IF(CA305&lt;AU305,BW305+BX305+BY305-BZ305,0)+IF(CI305&lt;AU305,CE305+CF305+CG305-CH305,0))))))</f>
        <v>0</v>
      </c>
      <c r="AW305" s="3">
        <f>IF(Inputs!$B$27&lt;&gt;"Ready","PENDING INPUTS",MIN((AQ305+AR305+AS305),IF(D305&gt;C305,IF(D305=0,0,AT305*C305/D305),AT305+AV305)))</f>
        <v>0</v>
      </c>
      <c r="AX305" s="3">
        <f>IF(Inputs!$B$27&lt;&gt;"Ready","PENDING INPUTS",MAX(0,(AQ305+AR305+AS305)-AW305))</f>
        <v>0</v>
      </c>
      <c r="AY305" s="3">
        <f>IF(Inputs!$B$27&lt;&gt;"Ready","PENDING INPUTS",BF304)</f>
        <v>0</v>
      </c>
      <c r="AZ305" s="3">
        <f>IF(Inputs!$B$27&lt;&gt;"Ready","PENDING INPUTS",IF(A305&lt;=Inputs!$B$6,ROUND(AY305*Inputs!C19/12,2),0))</f>
        <v>0</v>
      </c>
      <c r="BA305" s="3">
        <f>IF(Inputs!$B$27&lt;&gt;"Ready","PENDING INPUTS",IF(AND(A305&lt;=Inputs!$B$6,AY305&gt;0),Inputs!G19,0))</f>
        <v>0</v>
      </c>
      <c r="BB305" s="3">
        <f>IF(Inputs!$B$27&lt;&gt;"Ready","PENDING INPUTS",IF(A305&gt;Inputs!$B$6,0,MIN((AY305+AZ305+BA305),IF(Inputs!H19=1,Inputs!D19,MAX(Inputs!F19,ROUND(AY305*Inputs!E19+AZ305+BA305,2))))))</f>
        <v>0</v>
      </c>
      <c r="BC305">
        <f>IF(Inputs!$B$27&lt;&gt;"Ready","PENDING INPUTS",IF(AY305&lt;=0,99,1+IF(AND(K305&gt;0,OR(K305&lt;AY305,AND(K305=AY305,0&lt;5))),1,0)+IF(AND(S305&gt;0,OR(S305&lt;AY305,AND(S305=AY305,1&lt;5))),1,0)+IF(AND(AA305&gt;0,OR(AA305&lt;AY305,AND(AA305=AY305,2&lt;5))),1,0)+IF(AND(AI305&gt;0,OR(AI305&lt;AY305,AND(AI305=AY305,3&lt;5))),1,0)+IF(AND(AQ305&gt;0,OR(AQ305&lt;AY305,AND(AQ305=AY305,4&lt;5))),1,0)+IF(AND(BG305&gt;0,OR(BG305&lt;AY305,AND(BG305=AY305,6&lt;5))),1,0)+IF(AND(BO305&gt;0,OR(BO305&lt;AY305,AND(BO305=AY305,7&lt;5))),1,0)+IF(AND(BW305&gt;0,OR(BW305&lt;AY305,AND(BW305=AY305,8&lt;5))),1,0)+IF(AND(CE305&gt;0,OR(CE305&lt;AY305,AND(CE305=AY305,9&lt;5))),1,0)))</f>
        <v>99</v>
      </c>
      <c r="BD305" s="3">
        <f>IF(Inputs!$B$27&lt;&gt;"Ready","PENDING INPUTS",IF(A305&gt;Inputs!$B$6,0,MIN(MAX(0,(AY305+AZ305+BA305)-BB305),MAX(0,C305-D305-(IF(O305&lt;BC305,K305+L305+M305-N305,0)+IF(W305&lt;BC305,S305+T305+U305-V305,0)+IF(AE305&lt;BC305,AA305+AB305+AC305-AD305,0)+IF(AM305&lt;BC305,AI305+AJ305+AK305-AL305,0)+IF(AU305&lt;BC305,AQ305+AR305+AS305-AT305,0)+IF(BC305&lt;BC305,AY305+AZ305+BA305-BB305,0)+IF(BK305&lt;BC305,BG305+BH305+BI305-BJ305,0)+IF(BS305&lt;BC305,BO305+BP305+BQ305-BR305,0)+IF(CA305&lt;BC305,BW305+BX305+BY305-BZ305,0)+IF(CI305&lt;BC305,CE305+CF305+CG305-CH305,0))))))</f>
        <v>0</v>
      </c>
      <c r="BE305" s="3">
        <f>IF(Inputs!$B$27&lt;&gt;"Ready","PENDING INPUTS",MIN((AY305+AZ305+BA305),IF(D305&gt;C305,IF(D305=0,0,BB305*C305/D305),BB305+BD305)))</f>
        <v>0</v>
      </c>
      <c r="BF305" s="3">
        <f>IF(Inputs!$B$27&lt;&gt;"Ready","PENDING INPUTS",MAX(0,(AY305+AZ305+BA305)-BE305))</f>
        <v>0</v>
      </c>
      <c r="BG305" s="3">
        <f>IF(Inputs!$B$27&lt;&gt;"Ready","PENDING INPUTS",BN304)</f>
        <v>0</v>
      </c>
      <c r="BH305" s="3">
        <f>IF(Inputs!$B$27&lt;&gt;"Ready","PENDING INPUTS",IF(A305&lt;=Inputs!$B$6,ROUND(BG305*Inputs!C20/12,2),0))</f>
        <v>0</v>
      </c>
      <c r="BI305" s="3">
        <f>IF(Inputs!$B$27&lt;&gt;"Ready","PENDING INPUTS",IF(AND(A305&lt;=Inputs!$B$6,BG305&gt;0),Inputs!G20,0))</f>
        <v>0</v>
      </c>
      <c r="BJ305" s="3">
        <f>IF(Inputs!$B$27&lt;&gt;"Ready","PENDING INPUTS",IF(A305&gt;Inputs!$B$6,0,MIN((BG305+BH305+BI305),IF(Inputs!H20=1,Inputs!D20,MAX(Inputs!F20,ROUND(BG305*Inputs!E20+BH305+BI305,2))))))</f>
        <v>0</v>
      </c>
      <c r="BK305">
        <f>IF(Inputs!$B$27&lt;&gt;"Ready","PENDING INPUTS",IF(BG305&lt;=0,99,1+IF(AND(K305&gt;0,OR(K305&lt;BG305,AND(K305=BG305,0&lt;6))),1,0)+IF(AND(S305&gt;0,OR(S305&lt;BG305,AND(S305=BG305,1&lt;6))),1,0)+IF(AND(AA305&gt;0,OR(AA305&lt;BG305,AND(AA305=BG305,2&lt;6))),1,0)+IF(AND(AI305&gt;0,OR(AI305&lt;BG305,AND(AI305=BG305,3&lt;6))),1,0)+IF(AND(AQ305&gt;0,OR(AQ305&lt;BG305,AND(AQ305=BG305,4&lt;6))),1,0)+IF(AND(AY305&gt;0,OR(AY305&lt;BG305,AND(AY305=BG305,5&lt;6))),1,0)+IF(AND(BO305&gt;0,OR(BO305&lt;BG305,AND(BO305=BG305,7&lt;6))),1,0)+IF(AND(BW305&gt;0,OR(BW305&lt;BG305,AND(BW305=BG305,8&lt;6))),1,0)+IF(AND(CE305&gt;0,OR(CE305&lt;BG305,AND(CE305=BG305,9&lt;6))),1,0)))</f>
        <v>99</v>
      </c>
      <c r="BL305" s="3">
        <f>IF(Inputs!$B$27&lt;&gt;"Ready","PENDING INPUTS",IF(A305&gt;Inputs!$B$6,0,MIN(MAX(0,(BG305+BH305+BI305)-BJ305),MAX(0,C305-D305-(IF(O305&lt;BK305,K305+L305+M305-N305,0)+IF(W305&lt;BK305,S305+T305+U305-V305,0)+IF(AE305&lt;BK305,AA305+AB305+AC305-AD305,0)+IF(AM305&lt;BK305,AI305+AJ305+AK305-AL305,0)+IF(AU305&lt;BK305,AQ305+AR305+AS305-AT305,0)+IF(BC305&lt;BK305,AY305+AZ305+BA305-BB305,0)+IF(BK305&lt;BK305,BG305+BH305+BI305-BJ305,0)+IF(BS305&lt;BK305,BO305+BP305+BQ305-BR305,0)+IF(CA305&lt;BK305,BW305+BX305+BY305-BZ305,0)+IF(CI305&lt;BK305,CE305+CF305+CG305-CH305,0))))))</f>
        <v>0</v>
      </c>
      <c r="BM305" s="3">
        <f>IF(Inputs!$B$27&lt;&gt;"Ready","PENDING INPUTS",MIN((BG305+BH305+BI305),IF(D305&gt;C305,IF(D305=0,0,BJ305*C305/D305),BJ305+BL305)))</f>
        <v>0</v>
      </c>
      <c r="BN305" s="3">
        <f>IF(Inputs!$B$27&lt;&gt;"Ready","PENDING INPUTS",MAX(0,(BG305+BH305+BI305)-BM305))</f>
        <v>0</v>
      </c>
      <c r="BO305" s="3">
        <f>IF(Inputs!$B$27&lt;&gt;"Ready","PENDING INPUTS",BV304)</f>
        <v>0</v>
      </c>
      <c r="BP305" s="3">
        <f>IF(Inputs!$B$27&lt;&gt;"Ready","PENDING INPUTS",IF(A305&lt;=Inputs!$B$6,ROUND(BO305*Inputs!C21/12,2),0))</f>
        <v>0</v>
      </c>
      <c r="BQ305" s="3">
        <f>IF(Inputs!$B$27&lt;&gt;"Ready","PENDING INPUTS",IF(AND(A305&lt;=Inputs!$B$6,BO305&gt;0),Inputs!G21,0))</f>
        <v>0</v>
      </c>
      <c r="BR305" s="3">
        <f>IF(Inputs!$B$27&lt;&gt;"Ready","PENDING INPUTS",IF(A305&gt;Inputs!$B$6,0,MIN((BO305+BP305+BQ305),IF(Inputs!H21=1,Inputs!D21,MAX(Inputs!F21,ROUND(BO305*Inputs!E21+BP305+BQ305,2))))))</f>
        <v>0</v>
      </c>
      <c r="BS305">
        <f>IF(Inputs!$B$27&lt;&gt;"Ready","PENDING INPUTS",IF(BO305&lt;=0,99,1+IF(AND(K305&gt;0,OR(K305&lt;BO305,AND(K305=BO305,0&lt;7))),1,0)+IF(AND(S305&gt;0,OR(S305&lt;BO305,AND(S305=BO305,1&lt;7))),1,0)+IF(AND(AA305&gt;0,OR(AA305&lt;BO305,AND(AA305=BO305,2&lt;7))),1,0)+IF(AND(AI305&gt;0,OR(AI305&lt;BO305,AND(AI305=BO305,3&lt;7))),1,0)+IF(AND(AQ305&gt;0,OR(AQ305&lt;BO305,AND(AQ305=BO305,4&lt;7))),1,0)+IF(AND(AY305&gt;0,OR(AY305&lt;BO305,AND(AY305=BO305,5&lt;7))),1,0)+IF(AND(BG305&gt;0,OR(BG305&lt;BO305,AND(BG305=BO305,6&lt;7))),1,0)+IF(AND(BW305&gt;0,OR(BW305&lt;BO305,AND(BW305=BO305,8&lt;7))),1,0)+IF(AND(CE305&gt;0,OR(CE305&lt;BO305,AND(CE305=BO305,9&lt;7))),1,0)))</f>
        <v>99</v>
      </c>
      <c r="BT305" s="3">
        <f>IF(Inputs!$B$27&lt;&gt;"Ready","PENDING INPUTS",IF(A305&gt;Inputs!$B$6,0,MIN(MAX(0,(BO305+BP305+BQ305)-BR305),MAX(0,C305-D305-(IF(O305&lt;BS305,K305+L305+M305-N305,0)+IF(W305&lt;BS305,S305+T305+U305-V305,0)+IF(AE305&lt;BS305,AA305+AB305+AC305-AD305,0)+IF(AM305&lt;BS305,AI305+AJ305+AK305-AL305,0)+IF(AU305&lt;BS305,AQ305+AR305+AS305-AT305,0)+IF(BC305&lt;BS305,AY305+AZ305+BA305-BB305,0)+IF(BK305&lt;BS305,BG305+BH305+BI305-BJ305,0)+IF(BS305&lt;BS305,BO305+BP305+BQ305-BR305,0)+IF(CA305&lt;BS305,BW305+BX305+BY305-BZ305,0)+IF(CI305&lt;BS305,CE305+CF305+CG305-CH305,0))))))</f>
        <v>0</v>
      </c>
      <c r="BU305" s="3">
        <f>IF(Inputs!$B$27&lt;&gt;"Ready","PENDING INPUTS",MIN((BO305+BP305+BQ305),IF(D305&gt;C305,IF(D305=0,0,BR305*C305/D305),BR305+BT305)))</f>
        <v>0</v>
      </c>
      <c r="BV305" s="3">
        <f>IF(Inputs!$B$27&lt;&gt;"Ready","PENDING INPUTS",MAX(0,(BO305+BP305+BQ305)-BU305))</f>
        <v>0</v>
      </c>
      <c r="BW305" s="3">
        <f>IF(Inputs!$B$27&lt;&gt;"Ready","PENDING INPUTS",CD304)</f>
        <v>0</v>
      </c>
      <c r="BX305" s="3">
        <f>IF(Inputs!$B$27&lt;&gt;"Ready","PENDING INPUTS",IF(A305&lt;=Inputs!$B$6,ROUND(BW305*Inputs!C22/12,2),0))</f>
        <v>0</v>
      </c>
      <c r="BY305" s="3">
        <f>IF(Inputs!$B$27&lt;&gt;"Ready","PENDING INPUTS",IF(AND(A305&lt;=Inputs!$B$6,BW305&gt;0),Inputs!G22,0))</f>
        <v>0</v>
      </c>
      <c r="BZ305" s="3">
        <f>IF(Inputs!$B$27&lt;&gt;"Ready","PENDING INPUTS",IF(A305&gt;Inputs!$B$6,0,MIN((BW305+BX305+BY305),IF(Inputs!H22=1,Inputs!D22,MAX(Inputs!F22,ROUND(BW305*Inputs!E22+BX305+BY305,2))))))</f>
        <v>0</v>
      </c>
      <c r="CA305">
        <f>IF(Inputs!$B$27&lt;&gt;"Ready","PENDING INPUTS",IF(BW305&lt;=0,99,1+IF(AND(K305&gt;0,OR(K305&lt;BW305,AND(K305=BW305,0&lt;8))),1,0)+IF(AND(S305&gt;0,OR(S305&lt;BW305,AND(S305=BW305,1&lt;8))),1,0)+IF(AND(AA305&gt;0,OR(AA305&lt;BW305,AND(AA305=BW305,2&lt;8))),1,0)+IF(AND(AI305&gt;0,OR(AI305&lt;BW305,AND(AI305=BW305,3&lt;8))),1,0)+IF(AND(AQ305&gt;0,OR(AQ305&lt;BW305,AND(AQ305=BW305,4&lt;8))),1,0)+IF(AND(AY305&gt;0,OR(AY305&lt;BW305,AND(AY305=BW305,5&lt;8))),1,0)+IF(AND(BG305&gt;0,OR(BG305&lt;BW305,AND(BG305=BW305,6&lt;8))),1,0)+IF(AND(BO305&gt;0,OR(BO305&lt;BW305,AND(BO305=BW305,7&lt;8))),1,0)+IF(AND(CE305&gt;0,OR(CE305&lt;BW305,AND(CE305=BW305,9&lt;8))),1,0)))</f>
        <v>99</v>
      </c>
      <c r="CB305" s="3">
        <f>IF(Inputs!$B$27&lt;&gt;"Ready","PENDING INPUTS",IF(A305&gt;Inputs!$B$6,0,MIN(MAX(0,(BW305+BX305+BY305)-BZ305),MAX(0,C305-D305-(IF(O305&lt;CA305,K305+L305+M305-N305,0)+IF(W305&lt;CA305,S305+T305+U305-V305,0)+IF(AE305&lt;CA305,AA305+AB305+AC305-AD305,0)+IF(AM305&lt;CA305,AI305+AJ305+AK305-AL305,0)+IF(AU305&lt;CA305,AQ305+AR305+AS305-AT305,0)+IF(BC305&lt;CA305,AY305+AZ305+BA305-BB305,0)+IF(BK305&lt;CA305,BG305+BH305+BI305-BJ305,0)+IF(BS305&lt;CA305,BO305+BP305+BQ305-BR305,0)+IF(CA305&lt;CA305,BW305+BX305+BY305-BZ305,0)+IF(CI305&lt;CA305,CE305+CF305+CG305-CH305,0))))))</f>
        <v>0</v>
      </c>
      <c r="CC305" s="3">
        <f>IF(Inputs!$B$27&lt;&gt;"Ready","PENDING INPUTS",MIN((BW305+BX305+BY305),IF(D305&gt;C305,IF(D305=0,0,BZ305*C305/D305),BZ305+CB305)))</f>
        <v>0</v>
      </c>
      <c r="CD305" s="3">
        <f>IF(Inputs!$B$27&lt;&gt;"Ready","PENDING INPUTS",MAX(0,(BW305+BX305+BY305)-CC305))</f>
        <v>0</v>
      </c>
      <c r="CE305" s="3">
        <f>IF(Inputs!$B$27&lt;&gt;"Ready","PENDING INPUTS",CL304)</f>
        <v>0</v>
      </c>
      <c r="CF305" s="3">
        <f>IF(Inputs!$B$27&lt;&gt;"Ready","PENDING INPUTS",IF(A305&lt;=Inputs!$B$6,ROUND(CE305*Inputs!C23/12,2),0))</f>
        <v>0</v>
      </c>
      <c r="CG305" s="3">
        <f>IF(Inputs!$B$27&lt;&gt;"Ready","PENDING INPUTS",IF(AND(A305&lt;=Inputs!$B$6,CE305&gt;0),Inputs!G23,0))</f>
        <v>0</v>
      </c>
      <c r="CH305" s="3">
        <f>IF(Inputs!$B$27&lt;&gt;"Ready","PENDING INPUTS",IF(A305&gt;Inputs!$B$6,0,MIN((CE305+CF305+CG305),IF(Inputs!H23=1,Inputs!D23,MAX(Inputs!F23,ROUND(CE305*Inputs!E23+CF305+CG305,2))))))</f>
        <v>0</v>
      </c>
      <c r="CI305">
        <f>IF(Inputs!$B$27&lt;&gt;"Ready","PENDING INPUTS",IF(CE305&lt;=0,99,1+IF(AND(K305&gt;0,OR(K305&lt;CE305,AND(K305=CE305,0&lt;9))),1,0)+IF(AND(S305&gt;0,OR(S305&lt;CE305,AND(S305=CE305,1&lt;9))),1,0)+IF(AND(AA305&gt;0,OR(AA305&lt;CE305,AND(AA305=CE305,2&lt;9))),1,0)+IF(AND(AI305&gt;0,OR(AI305&lt;CE305,AND(AI305=CE305,3&lt;9))),1,0)+IF(AND(AQ305&gt;0,OR(AQ305&lt;CE305,AND(AQ305=CE305,4&lt;9))),1,0)+IF(AND(AY305&gt;0,OR(AY305&lt;CE305,AND(AY305=CE305,5&lt;9))),1,0)+IF(AND(BG305&gt;0,OR(BG305&lt;CE305,AND(BG305=CE305,6&lt;9))),1,0)+IF(AND(BO305&gt;0,OR(BO305&lt;CE305,AND(BO305=CE305,7&lt;9))),1,0)+IF(AND(BW305&gt;0,OR(BW305&lt;CE305,AND(BW305=CE305,8&lt;9))),1,0)))</f>
        <v>99</v>
      </c>
      <c r="CJ305" s="3">
        <f>IF(Inputs!$B$27&lt;&gt;"Ready","PENDING INPUTS",IF(A305&gt;Inputs!$B$6,0,MIN(MAX(0,(CE305+CF305+CG305)-CH305),MAX(0,C305-D305-(IF(O305&lt;CI305,K305+L305+M305-N305,0)+IF(W305&lt;CI305,S305+T305+U305-V305,0)+IF(AE305&lt;CI305,AA305+AB305+AC305-AD305,0)+IF(AM305&lt;CI305,AI305+AJ305+AK305-AL305,0)+IF(AU305&lt;CI305,AQ305+AR305+AS305-AT305,0)+IF(BC305&lt;CI305,AY305+AZ305+BA305-BB305,0)+IF(BK305&lt;CI305,BG305+BH305+BI305-BJ305,0)+IF(BS305&lt;CI305,BO305+BP305+BQ305-BR305,0)+IF(CA305&lt;CI305,BW305+BX305+BY305-BZ305,0)+IF(CI305&lt;CI305,CE305+CF305+CG305-CH305,0))))))</f>
        <v>0</v>
      </c>
      <c r="CK305" s="3">
        <f>IF(Inputs!$B$27&lt;&gt;"Ready","PENDING INPUTS",MIN((CE305+CF305+CG305),IF(D305&gt;C305,IF(D305=0,0,CH305*C305/D305),CH305+CJ305)))</f>
        <v>0</v>
      </c>
      <c r="CL305" s="3">
        <f>IF(Inputs!$B$27&lt;&gt;"Ready","PENDING INPUTS",MAX(0,(CE305+CF305+CG305)-CK305))</f>
        <v>0</v>
      </c>
    </row>
    <row r="306" spans="1:90" ht="27.95" customHeight="1" x14ac:dyDescent="0.25">
      <c r="A306">
        <v>302</v>
      </c>
      <c r="B306" s="13">
        <f>IF(Inputs!$B$27&lt;&gt;"Ready","PENDING INPUTS",EDATE(Inputs!$B$5,A306-1))</f>
        <v>55458</v>
      </c>
      <c r="C306" s="3">
        <f>IF(Inputs!$B$27&lt;&gt;"Ready","PENDING INPUTS",IF(A306&lt;=Inputs!$B$6,MAX(0,Inputs!$B$4+IF(A306=Inputs!$B$7,Inputs!$B$8,0)+IF(A306=Inputs!$B$9,Inputs!$B$10,0)),0))</f>
        <v>0</v>
      </c>
      <c r="D306" s="3">
        <f>IF(Inputs!$B$27&lt;&gt;"Ready","PENDING INPUTS",SUM(N306,V306,AD306,AL306,AT306,BB306,BJ306,BR306,BZ306,CH306))</f>
        <v>0</v>
      </c>
      <c r="E306" s="3">
        <f>IF(Inputs!$B$27&lt;&gt;"Ready","PENDING INPUTS",MAX(0,D306-C306))</f>
        <v>0</v>
      </c>
      <c r="F306" s="3">
        <f>IF(Inputs!$B$27&lt;&gt;"Ready","PENDING INPUTS",SUM(Q306,Y306,AG306,AO306,AW306,BE306,BM306,BU306,CC306,CK306))</f>
        <v>0</v>
      </c>
      <c r="G306" s="3">
        <f>IF(Inputs!$B$27&lt;&gt;"Ready","PENDING INPUTS",SUM(L306,T306,AB306,AJ306,AR306,AZ306,BH306,BP306,BX306,CF306))</f>
        <v>0</v>
      </c>
      <c r="H306" s="3">
        <f>IF(Inputs!$B$27&lt;&gt;"Ready","PENDING INPUTS",SUM(M306,U306,AC306,AK306,AS306,BA306,BI306,BQ306,BY306,CG306))</f>
        <v>0</v>
      </c>
      <c r="I306" s="3">
        <f>IF(Inputs!$B$27&lt;&gt;"Ready","PENDING INPUTS",SUM(R306,Z306,AH306,AP306,AX306,BF306,BN306,BV306,CD306,CL306))</f>
        <v>0</v>
      </c>
      <c r="J306" t="str">
        <f>IF(Inputs!$B$27&lt;&gt;"Ready","PENDING INPUTS",IF(A306&gt;Inputs!$B$6,"Beyond horizon",IF(E306&gt;0.005,"MINIMUM SHORTFALL",IF(I306&lt;0.005,"Paid off","In progress"))))</f>
        <v>Beyond horizon</v>
      </c>
      <c r="K306" s="3">
        <f>IF(Inputs!$B$27&lt;&gt;"Ready","PENDING INPUTS",R305)</f>
        <v>0</v>
      </c>
      <c r="L306" s="3">
        <f>IF(Inputs!$B$27&lt;&gt;"Ready","PENDING INPUTS",IF(A306&lt;=Inputs!$B$6,ROUND(K306*Inputs!C14/12,2),0))</f>
        <v>0</v>
      </c>
      <c r="M306" s="3">
        <f>IF(Inputs!$B$27&lt;&gt;"Ready","PENDING INPUTS",IF(AND(A306&lt;=Inputs!$B$6,K306&gt;0),Inputs!G14,0))</f>
        <v>0</v>
      </c>
      <c r="N306" s="3">
        <f>IF(Inputs!$B$27&lt;&gt;"Ready","PENDING INPUTS",IF(A306&gt;Inputs!$B$6,0,MIN((K306+L306+M306),IF(Inputs!H14=1,Inputs!D14,MAX(Inputs!F14,ROUND(K306*Inputs!E14+L306+M306,2))))))</f>
        <v>0</v>
      </c>
      <c r="O306">
        <f>IF(Inputs!$B$27&lt;&gt;"Ready","PENDING INPUTS",IF(K306&lt;=0,99,1+IF(AND(S306&gt;0,OR(S306&lt;K306,AND(S306=K306,1&lt;0))),1,0)+IF(AND(AA306&gt;0,OR(AA306&lt;K306,AND(AA306=K306,2&lt;0))),1,0)+IF(AND(AI306&gt;0,OR(AI306&lt;K306,AND(AI306=K306,3&lt;0))),1,0)+IF(AND(AQ306&gt;0,OR(AQ306&lt;K306,AND(AQ306=K306,4&lt;0))),1,0)+IF(AND(AY306&gt;0,OR(AY306&lt;K306,AND(AY306=K306,5&lt;0))),1,0)+IF(AND(BG306&gt;0,OR(BG306&lt;K306,AND(BG306=K306,6&lt;0))),1,0)+IF(AND(BO306&gt;0,OR(BO306&lt;K306,AND(BO306=K306,7&lt;0))),1,0)+IF(AND(BW306&gt;0,OR(BW306&lt;K306,AND(BW306=K306,8&lt;0))),1,0)+IF(AND(CE306&gt;0,OR(CE306&lt;K306,AND(CE306=K306,9&lt;0))),1,0)))</f>
        <v>99</v>
      </c>
      <c r="P306" s="3">
        <f>IF(Inputs!$B$27&lt;&gt;"Ready","PENDING INPUTS",IF(A306&gt;Inputs!$B$6,0,MIN(MAX(0,(K306+L306+M306)-N306),MAX(0,C306-D306-(IF(O306&lt;O306,K306+L306+M306-N306,0)+IF(W306&lt;O306,S306+T306+U306-V306,0)+IF(AE306&lt;O306,AA306+AB306+AC306-AD306,0)+IF(AM306&lt;O306,AI306+AJ306+AK306-AL306,0)+IF(AU306&lt;O306,AQ306+AR306+AS306-AT306,0)+IF(BC306&lt;O306,AY306+AZ306+BA306-BB306,0)+IF(BK306&lt;O306,BG306+BH306+BI306-BJ306,0)+IF(BS306&lt;O306,BO306+BP306+BQ306-BR306,0)+IF(CA306&lt;O306,BW306+BX306+BY306-BZ306,0)+IF(CI306&lt;O306,CE306+CF306+CG306-CH306,0))))))</f>
        <v>0</v>
      </c>
      <c r="Q306" s="3">
        <f>IF(Inputs!$B$27&lt;&gt;"Ready","PENDING INPUTS",MIN((K306+L306+M306),IF(D306&gt;C306,IF(D306=0,0,N306*C306/D306),N306+P306)))</f>
        <v>0</v>
      </c>
      <c r="R306" s="3">
        <f>IF(Inputs!$B$27&lt;&gt;"Ready","PENDING INPUTS",MAX(0,(K306+L306+M306)-Q306))</f>
        <v>0</v>
      </c>
      <c r="S306" s="3">
        <f>IF(Inputs!$B$27&lt;&gt;"Ready","PENDING INPUTS",Z305)</f>
        <v>0</v>
      </c>
      <c r="T306" s="3">
        <f>IF(Inputs!$B$27&lt;&gt;"Ready","PENDING INPUTS",IF(A306&lt;=Inputs!$B$6,ROUND(S306*Inputs!C15/12,2),0))</f>
        <v>0</v>
      </c>
      <c r="U306" s="3">
        <f>IF(Inputs!$B$27&lt;&gt;"Ready","PENDING INPUTS",IF(AND(A306&lt;=Inputs!$B$6,S306&gt;0),Inputs!G15,0))</f>
        <v>0</v>
      </c>
      <c r="V306" s="3">
        <f>IF(Inputs!$B$27&lt;&gt;"Ready","PENDING INPUTS",IF(A306&gt;Inputs!$B$6,0,MIN((S306+T306+U306),IF(Inputs!H15=1,Inputs!D15,MAX(Inputs!F15,ROUND(S306*Inputs!E15+T306+U306,2))))))</f>
        <v>0</v>
      </c>
      <c r="W306">
        <f>IF(Inputs!$B$27&lt;&gt;"Ready","PENDING INPUTS",IF(S306&lt;=0,99,1+IF(AND(K306&gt;0,OR(K306&lt;S306,AND(K306=S306,0&lt;1))),1,0)+IF(AND(AA306&gt;0,OR(AA306&lt;S306,AND(AA306=S306,2&lt;1))),1,0)+IF(AND(AI306&gt;0,OR(AI306&lt;S306,AND(AI306=S306,3&lt;1))),1,0)+IF(AND(AQ306&gt;0,OR(AQ306&lt;S306,AND(AQ306=S306,4&lt;1))),1,0)+IF(AND(AY306&gt;0,OR(AY306&lt;S306,AND(AY306=S306,5&lt;1))),1,0)+IF(AND(BG306&gt;0,OR(BG306&lt;S306,AND(BG306=S306,6&lt;1))),1,0)+IF(AND(BO306&gt;0,OR(BO306&lt;S306,AND(BO306=S306,7&lt;1))),1,0)+IF(AND(BW306&gt;0,OR(BW306&lt;S306,AND(BW306=S306,8&lt;1))),1,0)+IF(AND(CE306&gt;0,OR(CE306&lt;S306,AND(CE306=S306,9&lt;1))),1,0)))</f>
        <v>99</v>
      </c>
      <c r="X306" s="3">
        <f>IF(Inputs!$B$27&lt;&gt;"Ready","PENDING INPUTS",IF(A306&gt;Inputs!$B$6,0,MIN(MAX(0,(S306+T306+U306)-V306),MAX(0,C306-D306-(IF(O306&lt;W306,K306+L306+M306-N306,0)+IF(W306&lt;W306,S306+T306+U306-V306,0)+IF(AE306&lt;W306,AA306+AB306+AC306-AD306,0)+IF(AM306&lt;W306,AI306+AJ306+AK306-AL306,0)+IF(AU306&lt;W306,AQ306+AR306+AS306-AT306,0)+IF(BC306&lt;W306,AY306+AZ306+BA306-BB306,0)+IF(BK306&lt;W306,BG306+BH306+BI306-BJ306,0)+IF(BS306&lt;W306,BO306+BP306+BQ306-BR306,0)+IF(CA306&lt;W306,BW306+BX306+BY306-BZ306,0)+IF(CI306&lt;W306,CE306+CF306+CG306-CH306,0))))))</f>
        <v>0</v>
      </c>
      <c r="Y306" s="3">
        <f>IF(Inputs!$B$27&lt;&gt;"Ready","PENDING INPUTS",MIN((S306+T306+U306),IF(D306&gt;C306,IF(D306=0,0,V306*C306/D306),V306+X306)))</f>
        <v>0</v>
      </c>
      <c r="Z306" s="3">
        <f>IF(Inputs!$B$27&lt;&gt;"Ready","PENDING INPUTS",MAX(0,(S306+T306+U306)-Y306))</f>
        <v>0</v>
      </c>
      <c r="AA306" s="3">
        <f>IF(Inputs!$B$27&lt;&gt;"Ready","PENDING INPUTS",AH305)</f>
        <v>0</v>
      </c>
      <c r="AB306" s="3">
        <f>IF(Inputs!$B$27&lt;&gt;"Ready","PENDING INPUTS",IF(A306&lt;=Inputs!$B$6,ROUND(AA306*Inputs!C16/12,2),0))</f>
        <v>0</v>
      </c>
      <c r="AC306" s="3">
        <f>IF(Inputs!$B$27&lt;&gt;"Ready","PENDING INPUTS",IF(AND(A306&lt;=Inputs!$B$6,AA306&gt;0),Inputs!G16,0))</f>
        <v>0</v>
      </c>
      <c r="AD306" s="3">
        <f>IF(Inputs!$B$27&lt;&gt;"Ready","PENDING INPUTS",IF(A306&gt;Inputs!$B$6,0,MIN((AA306+AB306+AC306),IF(Inputs!H16=1,Inputs!D16,MAX(Inputs!F16,ROUND(AA306*Inputs!E16+AB306+AC306,2))))))</f>
        <v>0</v>
      </c>
      <c r="AE306">
        <f>IF(Inputs!$B$27&lt;&gt;"Ready","PENDING INPUTS",IF(AA306&lt;=0,99,1+IF(AND(K306&gt;0,OR(K306&lt;AA306,AND(K306=AA306,0&lt;2))),1,0)+IF(AND(S306&gt;0,OR(S306&lt;AA306,AND(S306=AA306,1&lt;2))),1,0)+IF(AND(AI306&gt;0,OR(AI306&lt;AA306,AND(AI306=AA306,3&lt;2))),1,0)+IF(AND(AQ306&gt;0,OR(AQ306&lt;AA306,AND(AQ306=AA306,4&lt;2))),1,0)+IF(AND(AY306&gt;0,OR(AY306&lt;AA306,AND(AY306=AA306,5&lt;2))),1,0)+IF(AND(BG306&gt;0,OR(BG306&lt;AA306,AND(BG306=AA306,6&lt;2))),1,0)+IF(AND(BO306&gt;0,OR(BO306&lt;AA306,AND(BO306=AA306,7&lt;2))),1,0)+IF(AND(BW306&gt;0,OR(BW306&lt;AA306,AND(BW306=AA306,8&lt;2))),1,0)+IF(AND(CE306&gt;0,OR(CE306&lt;AA306,AND(CE306=AA306,9&lt;2))),1,0)))</f>
        <v>99</v>
      </c>
      <c r="AF306" s="3">
        <f>IF(Inputs!$B$27&lt;&gt;"Ready","PENDING INPUTS",IF(A306&gt;Inputs!$B$6,0,MIN(MAX(0,(AA306+AB306+AC306)-AD306),MAX(0,C306-D306-(IF(O306&lt;AE306,K306+L306+M306-N306,0)+IF(W306&lt;AE306,S306+T306+U306-V306,0)+IF(AE306&lt;AE306,AA306+AB306+AC306-AD306,0)+IF(AM306&lt;AE306,AI306+AJ306+AK306-AL306,0)+IF(AU306&lt;AE306,AQ306+AR306+AS306-AT306,0)+IF(BC306&lt;AE306,AY306+AZ306+BA306-BB306,0)+IF(BK306&lt;AE306,BG306+BH306+BI306-BJ306,0)+IF(BS306&lt;AE306,BO306+BP306+BQ306-BR306,0)+IF(CA306&lt;AE306,BW306+BX306+BY306-BZ306,0)+IF(CI306&lt;AE306,CE306+CF306+CG306-CH306,0))))))</f>
        <v>0</v>
      </c>
      <c r="AG306" s="3">
        <f>IF(Inputs!$B$27&lt;&gt;"Ready","PENDING INPUTS",MIN((AA306+AB306+AC306),IF(D306&gt;C306,IF(D306=0,0,AD306*C306/D306),AD306+AF306)))</f>
        <v>0</v>
      </c>
      <c r="AH306" s="3">
        <f>IF(Inputs!$B$27&lt;&gt;"Ready","PENDING INPUTS",MAX(0,(AA306+AB306+AC306)-AG306))</f>
        <v>0</v>
      </c>
      <c r="AI306" s="3">
        <f>IF(Inputs!$B$27&lt;&gt;"Ready","PENDING INPUTS",AP305)</f>
        <v>0</v>
      </c>
      <c r="AJ306" s="3">
        <f>IF(Inputs!$B$27&lt;&gt;"Ready","PENDING INPUTS",IF(A306&lt;=Inputs!$B$6,ROUND(AI306*Inputs!C17/12,2),0))</f>
        <v>0</v>
      </c>
      <c r="AK306" s="3">
        <f>IF(Inputs!$B$27&lt;&gt;"Ready","PENDING INPUTS",IF(AND(A306&lt;=Inputs!$B$6,AI306&gt;0),Inputs!G17,0))</f>
        <v>0</v>
      </c>
      <c r="AL306" s="3">
        <f>IF(Inputs!$B$27&lt;&gt;"Ready","PENDING INPUTS",IF(A306&gt;Inputs!$B$6,0,MIN((AI306+AJ306+AK306),IF(Inputs!H17=1,Inputs!D17,MAX(Inputs!F17,ROUND(AI306*Inputs!E17+AJ306+AK306,2))))))</f>
        <v>0</v>
      </c>
      <c r="AM306">
        <f>IF(Inputs!$B$27&lt;&gt;"Ready","PENDING INPUTS",IF(AI306&lt;=0,99,1+IF(AND(K306&gt;0,OR(K306&lt;AI306,AND(K306=AI306,0&lt;3))),1,0)+IF(AND(S306&gt;0,OR(S306&lt;AI306,AND(S306=AI306,1&lt;3))),1,0)+IF(AND(AA306&gt;0,OR(AA306&lt;AI306,AND(AA306=AI306,2&lt;3))),1,0)+IF(AND(AQ306&gt;0,OR(AQ306&lt;AI306,AND(AQ306=AI306,4&lt;3))),1,0)+IF(AND(AY306&gt;0,OR(AY306&lt;AI306,AND(AY306=AI306,5&lt;3))),1,0)+IF(AND(BG306&gt;0,OR(BG306&lt;AI306,AND(BG306=AI306,6&lt;3))),1,0)+IF(AND(BO306&gt;0,OR(BO306&lt;AI306,AND(BO306=AI306,7&lt;3))),1,0)+IF(AND(BW306&gt;0,OR(BW306&lt;AI306,AND(BW306=AI306,8&lt;3))),1,0)+IF(AND(CE306&gt;0,OR(CE306&lt;AI306,AND(CE306=AI306,9&lt;3))),1,0)))</f>
        <v>99</v>
      </c>
      <c r="AN306" s="3">
        <f>IF(Inputs!$B$27&lt;&gt;"Ready","PENDING INPUTS",IF(A306&gt;Inputs!$B$6,0,MIN(MAX(0,(AI306+AJ306+AK306)-AL306),MAX(0,C306-D306-(IF(O306&lt;AM306,K306+L306+M306-N306,0)+IF(W306&lt;AM306,S306+T306+U306-V306,0)+IF(AE306&lt;AM306,AA306+AB306+AC306-AD306,0)+IF(AM306&lt;AM306,AI306+AJ306+AK306-AL306,0)+IF(AU306&lt;AM306,AQ306+AR306+AS306-AT306,0)+IF(BC306&lt;AM306,AY306+AZ306+BA306-BB306,0)+IF(BK306&lt;AM306,BG306+BH306+BI306-BJ306,0)+IF(BS306&lt;AM306,BO306+BP306+BQ306-BR306,0)+IF(CA306&lt;AM306,BW306+BX306+BY306-BZ306,0)+IF(CI306&lt;AM306,CE306+CF306+CG306-CH306,0))))))</f>
        <v>0</v>
      </c>
      <c r="AO306" s="3">
        <f>IF(Inputs!$B$27&lt;&gt;"Ready","PENDING INPUTS",MIN((AI306+AJ306+AK306),IF(D306&gt;C306,IF(D306=0,0,AL306*C306/D306),AL306+AN306)))</f>
        <v>0</v>
      </c>
      <c r="AP306" s="3">
        <f>IF(Inputs!$B$27&lt;&gt;"Ready","PENDING INPUTS",MAX(0,(AI306+AJ306+AK306)-AO306))</f>
        <v>0</v>
      </c>
      <c r="AQ306" s="3">
        <f>IF(Inputs!$B$27&lt;&gt;"Ready","PENDING INPUTS",AX305)</f>
        <v>0</v>
      </c>
      <c r="AR306" s="3">
        <f>IF(Inputs!$B$27&lt;&gt;"Ready","PENDING INPUTS",IF(A306&lt;=Inputs!$B$6,ROUND(AQ306*Inputs!C18/12,2),0))</f>
        <v>0</v>
      </c>
      <c r="AS306" s="3">
        <f>IF(Inputs!$B$27&lt;&gt;"Ready","PENDING INPUTS",IF(AND(A306&lt;=Inputs!$B$6,AQ306&gt;0),Inputs!G18,0))</f>
        <v>0</v>
      </c>
      <c r="AT306" s="3">
        <f>IF(Inputs!$B$27&lt;&gt;"Ready","PENDING INPUTS",IF(A306&gt;Inputs!$B$6,0,MIN((AQ306+AR306+AS306),IF(Inputs!H18=1,Inputs!D18,MAX(Inputs!F18,ROUND(AQ306*Inputs!E18+AR306+AS306,2))))))</f>
        <v>0</v>
      </c>
      <c r="AU306">
        <f>IF(Inputs!$B$27&lt;&gt;"Ready","PENDING INPUTS",IF(AQ306&lt;=0,99,1+IF(AND(K306&gt;0,OR(K306&lt;AQ306,AND(K306=AQ306,0&lt;4))),1,0)+IF(AND(S306&gt;0,OR(S306&lt;AQ306,AND(S306=AQ306,1&lt;4))),1,0)+IF(AND(AA306&gt;0,OR(AA306&lt;AQ306,AND(AA306=AQ306,2&lt;4))),1,0)+IF(AND(AI306&gt;0,OR(AI306&lt;AQ306,AND(AI306=AQ306,3&lt;4))),1,0)+IF(AND(AY306&gt;0,OR(AY306&lt;AQ306,AND(AY306=AQ306,5&lt;4))),1,0)+IF(AND(BG306&gt;0,OR(BG306&lt;AQ306,AND(BG306=AQ306,6&lt;4))),1,0)+IF(AND(BO306&gt;0,OR(BO306&lt;AQ306,AND(BO306=AQ306,7&lt;4))),1,0)+IF(AND(BW306&gt;0,OR(BW306&lt;AQ306,AND(BW306=AQ306,8&lt;4))),1,0)+IF(AND(CE306&gt;0,OR(CE306&lt;AQ306,AND(CE306=AQ306,9&lt;4))),1,0)))</f>
        <v>99</v>
      </c>
      <c r="AV306" s="3">
        <f>IF(Inputs!$B$27&lt;&gt;"Ready","PENDING INPUTS",IF(A306&gt;Inputs!$B$6,0,MIN(MAX(0,(AQ306+AR306+AS306)-AT306),MAX(0,C306-D306-(IF(O306&lt;AU306,K306+L306+M306-N306,0)+IF(W306&lt;AU306,S306+T306+U306-V306,0)+IF(AE306&lt;AU306,AA306+AB306+AC306-AD306,0)+IF(AM306&lt;AU306,AI306+AJ306+AK306-AL306,0)+IF(AU306&lt;AU306,AQ306+AR306+AS306-AT306,0)+IF(BC306&lt;AU306,AY306+AZ306+BA306-BB306,0)+IF(BK306&lt;AU306,BG306+BH306+BI306-BJ306,0)+IF(BS306&lt;AU306,BO306+BP306+BQ306-BR306,0)+IF(CA306&lt;AU306,BW306+BX306+BY306-BZ306,0)+IF(CI306&lt;AU306,CE306+CF306+CG306-CH306,0))))))</f>
        <v>0</v>
      </c>
      <c r="AW306" s="3">
        <f>IF(Inputs!$B$27&lt;&gt;"Ready","PENDING INPUTS",MIN((AQ306+AR306+AS306),IF(D306&gt;C306,IF(D306=0,0,AT306*C306/D306),AT306+AV306)))</f>
        <v>0</v>
      </c>
      <c r="AX306" s="3">
        <f>IF(Inputs!$B$27&lt;&gt;"Ready","PENDING INPUTS",MAX(0,(AQ306+AR306+AS306)-AW306))</f>
        <v>0</v>
      </c>
      <c r="AY306" s="3">
        <f>IF(Inputs!$B$27&lt;&gt;"Ready","PENDING INPUTS",BF305)</f>
        <v>0</v>
      </c>
      <c r="AZ306" s="3">
        <f>IF(Inputs!$B$27&lt;&gt;"Ready","PENDING INPUTS",IF(A306&lt;=Inputs!$B$6,ROUND(AY306*Inputs!C19/12,2),0))</f>
        <v>0</v>
      </c>
      <c r="BA306" s="3">
        <f>IF(Inputs!$B$27&lt;&gt;"Ready","PENDING INPUTS",IF(AND(A306&lt;=Inputs!$B$6,AY306&gt;0),Inputs!G19,0))</f>
        <v>0</v>
      </c>
      <c r="BB306" s="3">
        <f>IF(Inputs!$B$27&lt;&gt;"Ready","PENDING INPUTS",IF(A306&gt;Inputs!$B$6,0,MIN((AY306+AZ306+BA306),IF(Inputs!H19=1,Inputs!D19,MAX(Inputs!F19,ROUND(AY306*Inputs!E19+AZ306+BA306,2))))))</f>
        <v>0</v>
      </c>
      <c r="BC306">
        <f>IF(Inputs!$B$27&lt;&gt;"Ready","PENDING INPUTS",IF(AY306&lt;=0,99,1+IF(AND(K306&gt;0,OR(K306&lt;AY306,AND(K306=AY306,0&lt;5))),1,0)+IF(AND(S306&gt;0,OR(S306&lt;AY306,AND(S306=AY306,1&lt;5))),1,0)+IF(AND(AA306&gt;0,OR(AA306&lt;AY306,AND(AA306=AY306,2&lt;5))),1,0)+IF(AND(AI306&gt;0,OR(AI306&lt;AY306,AND(AI306=AY306,3&lt;5))),1,0)+IF(AND(AQ306&gt;0,OR(AQ306&lt;AY306,AND(AQ306=AY306,4&lt;5))),1,0)+IF(AND(BG306&gt;0,OR(BG306&lt;AY306,AND(BG306=AY306,6&lt;5))),1,0)+IF(AND(BO306&gt;0,OR(BO306&lt;AY306,AND(BO306=AY306,7&lt;5))),1,0)+IF(AND(BW306&gt;0,OR(BW306&lt;AY306,AND(BW306=AY306,8&lt;5))),1,0)+IF(AND(CE306&gt;0,OR(CE306&lt;AY306,AND(CE306=AY306,9&lt;5))),1,0)))</f>
        <v>99</v>
      </c>
      <c r="BD306" s="3">
        <f>IF(Inputs!$B$27&lt;&gt;"Ready","PENDING INPUTS",IF(A306&gt;Inputs!$B$6,0,MIN(MAX(0,(AY306+AZ306+BA306)-BB306),MAX(0,C306-D306-(IF(O306&lt;BC306,K306+L306+M306-N306,0)+IF(W306&lt;BC306,S306+T306+U306-V306,0)+IF(AE306&lt;BC306,AA306+AB306+AC306-AD306,0)+IF(AM306&lt;BC306,AI306+AJ306+AK306-AL306,0)+IF(AU306&lt;BC306,AQ306+AR306+AS306-AT306,0)+IF(BC306&lt;BC306,AY306+AZ306+BA306-BB306,0)+IF(BK306&lt;BC306,BG306+BH306+BI306-BJ306,0)+IF(BS306&lt;BC306,BO306+BP306+BQ306-BR306,0)+IF(CA306&lt;BC306,BW306+BX306+BY306-BZ306,0)+IF(CI306&lt;BC306,CE306+CF306+CG306-CH306,0))))))</f>
        <v>0</v>
      </c>
      <c r="BE306" s="3">
        <f>IF(Inputs!$B$27&lt;&gt;"Ready","PENDING INPUTS",MIN((AY306+AZ306+BA306),IF(D306&gt;C306,IF(D306=0,0,BB306*C306/D306),BB306+BD306)))</f>
        <v>0</v>
      </c>
      <c r="BF306" s="3">
        <f>IF(Inputs!$B$27&lt;&gt;"Ready","PENDING INPUTS",MAX(0,(AY306+AZ306+BA306)-BE306))</f>
        <v>0</v>
      </c>
      <c r="BG306" s="3">
        <f>IF(Inputs!$B$27&lt;&gt;"Ready","PENDING INPUTS",BN305)</f>
        <v>0</v>
      </c>
      <c r="BH306" s="3">
        <f>IF(Inputs!$B$27&lt;&gt;"Ready","PENDING INPUTS",IF(A306&lt;=Inputs!$B$6,ROUND(BG306*Inputs!C20/12,2),0))</f>
        <v>0</v>
      </c>
      <c r="BI306" s="3">
        <f>IF(Inputs!$B$27&lt;&gt;"Ready","PENDING INPUTS",IF(AND(A306&lt;=Inputs!$B$6,BG306&gt;0),Inputs!G20,0))</f>
        <v>0</v>
      </c>
      <c r="BJ306" s="3">
        <f>IF(Inputs!$B$27&lt;&gt;"Ready","PENDING INPUTS",IF(A306&gt;Inputs!$B$6,0,MIN((BG306+BH306+BI306),IF(Inputs!H20=1,Inputs!D20,MAX(Inputs!F20,ROUND(BG306*Inputs!E20+BH306+BI306,2))))))</f>
        <v>0</v>
      </c>
      <c r="BK306">
        <f>IF(Inputs!$B$27&lt;&gt;"Ready","PENDING INPUTS",IF(BG306&lt;=0,99,1+IF(AND(K306&gt;0,OR(K306&lt;BG306,AND(K306=BG306,0&lt;6))),1,0)+IF(AND(S306&gt;0,OR(S306&lt;BG306,AND(S306=BG306,1&lt;6))),1,0)+IF(AND(AA306&gt;0,OR(AA306&lt;BG306,AND(AA306=BG306,2&lt;6))),1,0)+IF(AND(AI306&gt;0,OR(AI306&lt;BG306,AND(AI306=BG306,3&lt;6))),1,0)+IF(AND(AQ306&gt;0,OR(AQ306&lt;BG306,AND(AQ306=BG306,4&lt;6))),1,0)+IF(AND(AY306&gt;0,OR(AY306&lt;BG306,AND(AY306=BG306,5&lt;6))),1,0)+IF(AND(BO306&gt;0,OR(BO306&lt;BG306,AND(BO306=BG306,7&lt;6))),1,0)+IF(AND(BW306&gt;0,OR(BW306&lt;BG306,AND(BW306=BG306,8&lt;6))),1,0)+IF(AND(CE306&gt;0,OR(CE306&lt;BG306,AND(CE306=BG306,9&lt;6))),1,0)))</f>
        <v>99</v>
      </c>
      <c r="BL306" s="3">
        <f>IF(Inputs!$B$27&lt;&gt;"Ready","PENDING INPUTS",IF(A306&gt;Inputs!$B$6,0,MIN(MAX(0,(BG306+BH306+BI306)-BJ306),MAX(0,C306-D306-(IF(O306&lt;BK306,K306+L306+M306-N306,0)+IF(W306&lt;BK306,S306+T306+U306-V306,0)+IF(AE306&lt;BK306,AA306+AB306+AC306-AD306,0)+IF(AM306&lt;BK306,AI306+AJ306+AK306-AL306,0)+IF(AU306&lt;BK306,AQ306+AR306+AS306-AT306,0)+IF(BC306&lt;BK306,AY306+AZ306+BA306-BB306,0)+IF(BK306&lt;BK306,BG306+BH306+BI306-BJ306,0)+IF(BS306&lt;BK306,BO306+BP306+BQ306-BR306,0)+IF(CA306&lt;BK306,BW306+BX306+BY306-BZ306,0)+IF(CI306&lt;BK306,CE306+CF306+CG306-CH306,0))))))</f>
        <v>0</v>
      </c>
      <c r="BM306" s="3">
        <f>IF(Inputs!$B$27&lt;&gt;"Ready","PENDING INPUTS",MIN((BG306+BH306+BI306),IF(D306&gt;C306,IF(D306=0,0,BJ306*C306/D306),BJ306+BL306)))</f>
        <v>0</v>
      </c>
      <c r="BN306" s="3">
        <f>IF(Inputs!$B$27&lt;&gt;"Ready","PENDING INPUTS",MAX(0,(BG306+BH306+BI306)-BM306))</f>
        <v>0</v>
      </c>
      <c r="BO306" s="3">
        <f>IF(Inputs!$B$27&lt;&gt;"Ready","PENDING INPUTS",BV305)</f>
        <v>0</v>
      </c>
      <c r="BP306" s="3">
        <f>IF(Inputs!$B$27&lt;&gt;"Ready","PENDING INPUTS",IF(A306&lt;=Inputs!$B$6,ROUND(BO306*Inputs!C21/12,2),0))</f>
        <v>0</v>
      </c>
      <c r="BQ306" s="3">
        <f>IF(Inputs!$B$27&lt;&gt;"Ready","PENDING INPUTS",IF(AND(A306&lt;=Inputs!$B$6,BO306&gt;0),Inputs!G21,0))</f>
        <v>0</v>
      </c>
      <c r="BR306" s="3">
        <f>IF(Inputs!$B$27&lt;&gt;"Ready","PENDING INPUTS",IF(A306&gt;Inputs!$B$6,0,MIN((BO306+BP306+BQ306),IF(Inputs!H21=1,Inputs!D21,MAX(Inputs!F21,ROUND(BO306*Inputs!E21+BP306+BQ306,2))))))</f>
        <v>0</v>
      </c>
      <c r="BS306">
        <f>IF(Inputs!$B$27&lt;&gt;"Ready","PENDING INPUTS",IF(BO306&lt;=0,99,1+IF(AND(K306&gt;0,OR(K306&lt;BO306,AND(K306=BO306,0&lt;7))),1,0)+IF(AND(S306&gt;0,OR(S306&lt;BO306,AND(S306=BO306,1&lt;7))),1,0)+IF(AND(AA306&gt;0,OR(AA306&lt;BO306,AND(AA306=BO306,2&lt;7))),1,0)+IF(AND(AI306&gt;0,OR(AI306&lt;BO306,AND(AI306=BO306,3&lt;7))),1,0)+IF(AND(AQ306&gt;0,OR(AQ306&lt;BO306,AND(AQ306=BO306,4&lt;7))),1,0)+IF(AND(AY306&gt;0,OR(AY306&lt;BO306,AND(AY306=BO306,5&lt;7))),1,0)+IF(AND(BG306&gt;0,OR(BG306&lt;BO306,AND(BG306=BO306,6&lt;7))),1,0)+IF(AND(BW306&gt;0,OR(BW306&lt;BO306,AND(BW306=BO306,8&lt;7))),1,0)+IF(AND(CE306&gt;0,OR(CE306&lt;BO306,AND(CE306=BO306,9&lt;7))),1,0)))</f>
        <v>99</v>
      </c>
      <c r="BT306" s="3">
        <f>IF(Inputs!$B$27&lt;&gt;"Ready","PENDING INPUTS",IF(A306&gt;Inputs!$B$6,0,MIN(MAX(0,(BO306+BP306+BQ306)-BR306),MAX(0,C306-D306-(IF(O306&lt;BS306,K306+L306+M306-N306,0)+IF(W306&lt;BS306,S306+T306+U306-V306,0)+IF(AE306&lt;BS306,AA306+AB306+AC306-AD306,0)+IF(AM306&lt;BS306,AI306+AJ306+AK306-AL306,0)+IF(AU306&lt;BS306,AQ306+AR306+AS306-AT306,0)+IF(BC306&lt;BS306,AY306+AZ306+BA306-BB306,0)+IF(BK306&lt;BS306,BG306+BH306+BI306-BJ306,0)+IF(BS306&lt;BS306,BO306+BP306+BQ306-BR306,0)+IF(CA306&lt;BS306,BW306+BX306+BY306-BZ306,0)+IF(CI306&lt;BS306,CE306+CF306+CG306-CH306,0))))))</f>
        <v>0</v>
      </c>
      <c r="BU306" s="3">
        <f>IF(Inputs!$B$27&lt;&gt;"Ready","PENDING INPUTS",MIN((BO306+BP306+BQ306),IF(D306&gt;C306,IF(D306=0,0,BR306*C306/D306),BR306+BT306)))</f>
        <v>0</v>
      </c>
      <c r="BV306" s="3">
        <f>IF(Inputs!$B$27&lt;&gt;"Ready","PENDING INPUTS",MAX(0,(BO306+BP306+BQ306)-BU306))</f>
        <v>0</v>
      </c>
      <c r="BW306" s="3">
        <f>IF(Inputs!$B$27&lt;&gt;"Ready","PENDING INPUTS",CD305)</f>
        <v>0</v>
      </c>
      <c r="BX306" s="3">
        <f>IF(Inputs!$B$27&lt;&gt;"Ready","PENDING INPUTS",IF(A306&lt;=Inputs!$B$6,ROUND(BW306*Inputs!C22/12,2),0))</f>
        <v>0</v>
      </c>
      <c r="BY306" s="3">
        <f>IF(Inputs!$B$27&lt;&gt;"Ready","PENDING INPUTS",IF(AND(A306&lt;=Inputs!$B$6,BW306&gt;0),Inputs!G22,0))</f>
        <v>0</v>
      </c>
      <c r="BZ306" s="3">
        <f>IF(Inputs!$B$27&lt;&gt;"Ready","PENDING INPUTS",IF(A306&gt;Inputs!$B$6,0,MIN((BW306+BX306+BY306),IF(Inputs!H22=1,Inputs!D22,MAX(Inputs!F22,ROUND(BW306*Inputs!E22+BX306+BY306,2))))))</f>
        <v>0</v>
      </c>
      <c r="CA306">
        <f>IF(Inputs!$B$27&lt;&gt;"Ready","PENDING INPUTS",IF(BW306&lt;=0,99,1+IF(AND(K306&gt;0,OR(K306&lt;BW306,AND(K306=BW306,0&lt;8))),1,0)+IF(AND(S306&gt;0,OR(S306&lt;BW306,AND(S306=BW306,1&lt;8))),1,0)+IF(AND(AA306&gt;0,OR(AA306&lt;BW306,AND(AA306=BW306,2&lt;8))),1,0)+IF(AND(AI306&gt;0,OR(AI306&lt;BW306,AND(AI306=BW306,3&lt;8))),1,0)+IF(AND(AQ306&gt;0,OR(AQ306&lt;BW306,AND(AQ306=BW306,4&lt;8))),1,0)+IF(AND(AY306&gt;0,OR(AY306&lt;BW306,AND(AY306=BW306,5&lt;8))),1,0)+IF(AND(BG306&gt;0,OR(BG306&lt;BW306,AND(BG306=BW306,6&lt;8))),1,0)+IF(AND(BO306&gt;0,OR(BO306&lt;BW306,AND(BO306=BW306,7&lt;8))),1,0)+IF(AND(CE306&gt;0,OR(CE306&lt;BW306,AND(CE306=BW306,9&lt;8))),1,0)))</f>
        <v>99</v>
      </c>
      <c r="CB306" s="3">
        <f>IF(Inputs!$B$27&lt;&gt;"Ready","PENDING INPUTS",IF(A306&gt;Inputs!$B$6,0,MIN(MAX(0,(BW306+BX306+BY306)-BZ306),MAX(0,C306-D306-(IF(O306&lt;CA306,K306+L306+M306-N306,0)+IF(W306&lt;CA306,S306+T306+U306-V306,0)+IF(AE306&lt;CA306,AA306+AB306+AC306-AD306,0)+IF(AM306&lt;CA306,AI306+AJ306+AK306-AL306,0)+IF(AU306&lt;CA306,AQ306+AR306+AS306-AT306,0)+IF(BC306&lt;CA306,AY306+AZ306+BA306-BB306,0)+IF(BK306&lt;CA306,BG306+BH306+BI306-BJ306,0)+IF(BS306&lt;CA306,BO306+BP306+BQ306-BR306,0)+IF(CA306&lt;CA306,BW306+BX306+BY306-BZ306,0)+IF(CI306&lt;CA306,CE306+CF306+CG306-CH306,0))))))</f>
        <v>0</v>
      </c>
      <c r="CC306" s="3">
        <f>IF(Inputs!$B$27&lt;&gt;"Ready","PENDING INPUTS",MIN((BW306+BX306+BY306),IF(D306&gt;C306,IF(D306=0,0,BZ306*C306/D306),BZ306+CB306)))</f>
        <v>0</v>
      </c>
      <c r="CD306" s="3">
        <f>IF(Inputs!$B$27&lt;&gt;"Ready","PENDING INPUTS",MAX(0,(BW306+BX306+BY306)-CC306))</f>
        <v>0</v>
      </c>
      <c r="CE306" s="3">
        <f>IF(Inputs!$B$27&lt;&gt;"Ready","PENDING INPUTS",CL305)</f>
        <v>0</v>
      </c>
      <c r="CF306" s="3">
        <f>IF(Inputs!$B$27&lt;&gt;"Ready","PENDING INPUTS",IF(A306&lt;=Inputs!$B$6,ROUND(CE306*Inputs!C23/12,2),0))</f>
        <v>0</v>
      </c>
      <c r="CG306" s="3">
        <f>IF(Inputs!$B$27&lt;&gt;"Ready","PENDING INPUTS",IF(AND(A306&lt;=Inputs!$B$6,CE306&gt;0),Inputs!G23,0))</f>
        <v>0</v>
      </c>
      <c r="CH306" s="3">
        <f>IF(Inputs!$B$27&lt;&gt;"Ready","PENDING INPUTS",IF(A306&gt;Inputs!$B$6,0,MIN((CE306+CF306+CG306),IF(Inputs!H23=1,Inputs!D23,MAX(Inputs!F23,ROUND(CE306*Inputs!E23+CF306+CG306,2))))))</f>
        <v>0</v>
      </c>
      <c r="CI306">
        <f>IF(Inputs!$B$27&lt;&gt;"Ready","PENDING INPUTS",IF(CE306&lt;=0,99,1+IF(AND(K306&gt;0,OR(K306&lt;CE306,AND(K306=CE306,0&lt;9))),1,0)+IF(AND(S306&gt;0,OR(S306&lt;CE306,AND(S306=CE306,1&lt;9))),1,0)+IF(AND(AA306&gt;0,OR(AA306&lt;CE306,AND(AA306=CE306,2&lt;9))),1,0)+IF(AND(AI306&gt;0,OR(AI306&lt;CE306,AND(AI306=CE306,3&lt;9))),1,0)+IF(AND(AQ306&gt;0,OR(AQ306&lt;CE306,AND(AQ306=CE306,4&lt;9))),1,0)+IF(AND(AY306&gt;0,OR(AY306&lt;CE306,AND(AY306=CE306,5&lt;9))),1,0)+IF(AND(BG306&gt;0,OR(BG306&lt;CE306,AND(BG306=CE306,6&lt;9))),1,0)+IF(AND(BO306&gt;0,OR(BO306&lt;CE306,AND(BO306=CE306,7&lt;9))),1,0)+IF(AND(BW306&gt;0,OR(BW306&lt;CE306,AND(BW306=CE306,8&lt;9))),1,0)))</f>
        <v>99</v>
      </c>
      <c r="CJ306" s="3">
        <f>IF(Inputs!$B$27&lt;&gt;"Ready","PENDING INPUTS",IF(A306&gt;Inputs!$B$6,0,MIN(MAX(0,(CE306+CF306+CG306)-CH306),MAX(0,C306-D306-(IF(O306&lt;CI306,K306+L306+M306-N306,0)+IF(W306&lt;CI306,S306+T306+U306-V306,0)+IF(AE306&lt;CI306,AA306+AB306+AC306-AD306,0)+IF(AM306&lt;CI306,AI306+AJ306+AK306-AL306,0)+IF(AU306&lt;CI306,AQ306+AR306+AS306-AT306,0)+IF(BC306&lt;CI306,AY306+AZ306+BA306-BB306,0)+IF(BK306&lt;CI306,BG306+BH306+BI306-BJ306,0)+IF(BS306&lt;CI306,BO306+BP306+BQ306-BR306,0)+IF(CA306&lt;CI306,BW306+BX306+BY306-BZ306,0)+IF(CI306&lt;CI306,CE306+CF306+CG306-CH306,0))))))</f>
        <v>0</v>
      </c>
      <c r="CK306" s="3">
        <f>IF(Inputs!$B$27&lt;&gt;"Ready","PENDING INPUTS",MIN((CE306+CF306+CG306),IF(D306&gt;C306,IF(D306=0,0,CH306*C306/D306),CH306+CJ306)))</f>
        <v>0</v>
      </c>
      <c r="CL306" s="3">
        <f>IF(Inputs!$B$27&lt;&gt;"Ready","PENDING INPUTS",MAX(0,(CE306+CF306+CG306)-CK306))</f>
        <v>0</v>
      </c>
    </row>
    <row r="307" spans="1:90" ht="27.95" customHeight="1" x14ac:dyDescent="0.25">
      <c r="A307">
        <v>303</v>
      </c>
      <c r="B307" s="13">
        <f>IF(Inputs!$B$27&lt;&gt;"Ready","PENDING INPUTS",EDATE(Inputs!$B$5,A307-1))</f>
        <v>55488</v>
      </c>
      <c r="C307" s="3">
        <f>IF(Inputs!$B$27&lt;&gt;"Ready","PENDING INPUTS",IF(A307&lt;=Inputs!$B$6,MAX(0,Inputs!$B$4+IF(A307=Inputs!$B$7,Inputs!$B$8,0)+IF(A307=Inputs!$B$9,Inputs!$B$10,0)),0))</f>
        <v>0</v>
      </c>
      <c r="D307" s="3">
        <f>IF(Inputs!$B$27&lt;&gt;"Ready","PENDING INPUTS",SUM(N307,V307,AD307,AL307,AT307,BB307,BJ307,BR307,BZ307,CH307))</f>
        <v>0</v>
      </c>
      <c r="E307" s="3">
        <f>IF(Inputs!$B$27&lt;&gt;"Ready","PENDING INPUTS",MAX(0,D307-C307))</f>
        <v>0</v>
      </c>
      <c r="F307" s="3">
        <f>IF(Inputs!$B$27&lt;&gt;"Ready","PENDING INPUTS",SUM(Q307,Y307,AG307,AO307,AW307,BE307,BM307,BU307,CC307,CK307))</f>
        <v>0</v>
      </c>
      <c r="G307" s="3">
        <f>IF(Inputs!$B$27&lt;&gt;"Ready","PENDING INPUTS",SUM(L307,T307,AB307,AJ307,AR307,AZ307,BH307,BP307,BX307,CF307))</f>
        <v>0</v>
      </c>
      <c r="H307" s="3">
        <f>IF(Inputs!$B$27&lt;&gt;"Ready","PENDING INPUTS",SUM(M307,U307,AC307,AK307,AS307,BA307,BI307,BQ307,BY307,CG307))</f>
        <v>0</v>
      </c>
      <c r="I307" s="3">
        <f>IF(Inputs!$B$27&lt;&gt;"Ready","PENDING INPUTS",SUM(R307,Z307,AH307,AP307,AX307,BF307,BN307,BV307,CD307,CL307))</f>
        <v>0</v>
      </c>
      <c r="J307" t="str">
        <f>IF(Inputs!$B$27&lt;&gt;"Ready","PENDING INPUTS",IF(A307&gt;Inputs!$B$6,"Beyond horizon",IF(E307&gt;0.005,"MINIMUM SHORTFALL",IF(I307&lt;0.005,"Paid off","In progress"))))</f>
        <v>Beyond horizon</v>
      </c>
      <c r="K307" s="3">
        <f>IF(Inputs!$B$27&lt;&gt;"Ready","PENDING INPUTS",R306)</f>
        <v>0</v>
      </c>
      <c r="L307" s="3">
        <f>IF(Inputs!$B$27&lt;&gt;"Ready","PENDING INPUTS",IF(A307&lt;=Inputs!$B$6,ROUND(K307*Inputs!C14/12,2),0))</f>
        <v>0</v>
      </c>
      <c r="M307" s="3">
        <f>IF(Inputs!$B$27&lt;&gt;"Ready","PENDING INPUTS",IF(AND(A307&lt;=Inputs!$B$6,K307&gt;0),Inputs!G14,0))</f>
        <v>0</v>
      </c>
      <c r="N307" s="3">
        <f>IF(Inputs!$B$27&lt;&gt;"Ready","PENDING INPUTS",IF(A307&gt;Inputs!$B$6,0,MIN((K307+L307+M307),IF(Inputs!H14=1,Inputs!D14,MAX(Inputs!F14,ROUND(K307*Inputs!E14+L307+M307,2))))))</f>
        <v>0</v>
      </c>
      <c r="O307">
        <f>IF(Inputs!$B$27&lt;&gt;"Ready","PENDING INPUTS",IF(K307&lt;=0,99,1+IF(AND(S307&gt;0,OR(S307&lt;K307,AND(S307=K307,1&lt;0))),1,0)+IF(AND(AA307&gt;0,OR(AA307&lt;K307,AND(AA307=K307,2&lt;0))),1,0)+IF(AND(AI307&gt;0,OR(AI307&lt;K307,AND(AI307=K307,3&lt;0))),1,0)+IF(AND(AQ307&gt;0,OR(AQ307&lt;K307,AND(AQ307=K307,4&lt;0))),1,0)+IF(AND(AY307&gt;0,OR(AY307&lt;K307,AND(AY307=K307,5&lt;0))),1,0)+IF(AND(BG307&gt;0,OR(BG307&lt;K307,AND(BG307=K307,6&lt;0))),1,0)+IF(AND(BO307&gt;0,OR(BO307&lt;K307,AND(BO307=K307,7&lt;0))),1,0)+IF(AND(BW307&gt;0,OR(BW307&lt;K307,AND(BW307=K307,8&lt;0))),1,0)+IF(AND(CE307&gt;0,OR(CE307&lt;K307,AND(CE307=K307,9&lt;0))),1,0)))</f>
        <v>99</v>
      </c>
      <c r="P307" s="3">
        <f>IF(Inputs!$B$27&lt;&gt;"Ready","PENDING INPUTS",IF(A307&gt;Inputs!$B$6,0,MIN(MAX(0,(K307+L307+M307)-N307),MAX(0,C307-D307-(IF(O307&lt;O307,K307+L307+M307-N307,0)+IF(W307&lt;O307,S307+T307+U307-V307,0)+IF(AE307&lt;O307,AA307+AB307+AC307-AD307,0)+IF(AM307&lt;O307,AI307+AJ307+AK307-AL307,0)+IF(AU307&lt;O307,AQ307+AR307+AS307-AT307,0)+IF(BC307&lt;O307,AY307+AZ307+BA307-BB307,0)+IF(BK307&lt;O307,BG307+BH307+BI307-BJ307,0)+IF(BS307&lt;O307,BO307+BP307+BQ307-BR307,0)+IF(CA307&lt;O307,BW307+BX307+BY307-BZ307,0)+IF(CI307&lt;O307,CE307+CF307+CG307-CH307,0))))))</f>
        <v>0</v>
      </c>
      <c r="Q307" s="3">
        <f>IF(Inputs!$B$27&lt;&gt;"Ready","PENDING INPUTS",MIN((K307+L307+M307),IF(D307&gt;C307,IF(D307=0,0,N307*C307/D307),N307+P307)))</f>
        <v>0</v>
      </c>
      <c r="R307" s="3">
        <f>IF(Inputs!$B$27&lt;&gt;"Ready","PENDING INPUTS",MAX(0,(K307+L307+M307)-Q307))</f>
        <v>0</v>
      </c>
      <c r="S307" s="3">
        <f>IF(Inputs!$B$27&lt;&gt;"Ready","PENDING INPUTS",Z306)</f>
        <v>0</v>
      </c>
      <c r="T307" s="3">
        <f>IF(Inputs!$B$27&lt;&gt;"Ready","PENDING INPUTS",IF(A307&lt;=Inputs!$B$6,ROUND(S307*Inputs!C15/12,2),0))</f>
        <v>0</v>
      </c>
      <c r="U307" s="3">
        <f>IF(Inputs!$B$27&lt;&gt;"Ready","PENDING INPUTS",IF(AND(A307&lt;=Inputs!$B$6,S307&gt;0),Inputs!G15,0))</f>
        <v>0</v>
      </c>
      <c r="V307" s="3">
        <f>IF(Inputs!$B$27&lt;&gt;"Ready","PENDING INPUTS",IF(A307&gt;Inputs!$B$6,0,MIN((S307+T307+U307),IF(Inputs!H15=1,Inputs!D15,MAX(Inputs!F15,ROUND(S307*Inputs!E15+T307+U307,2))))))</f>
        <v>0</v>
      </c>
      <c r="W307">
        <f>IF(Inputs!$B$27&lt;&gt;"Ready","PENDING INPUTS",IF(S307&lt;=0,99,1+IF(AND(K307&gt;0,OR(K307&lt;S307,AND(K307=S307,0&lt;1))),1,0)+IF(AND(AA307&gt;0,OR(AA307&lt;S307,AND(AA307=S307,2&lt;1))),1,0)+IF(AND(AI307&gt;0,OR(AI307&lt;S307,AND(AI307=S307,3&lt;1))),1,0)+IF(AND(AQ307&gt;0,OR(AQ307&lt;S307,AND(AQ307=S307,4&lt;1))),1,0)+IF(AND(AY307&gt;0,OR(AY307&lt;S307,AND(AY307=S307,5&lt;1))),1,0)+IF(AND(BG307&gt;0,OR(BG307&lt;S307,AND(BG307=S307,6&lt;1))),1,0)+IF(AND(BO307&gt;0,OR(BO307&lt;S307,AND(BO307=S307,7&lt;1))),1,0)+IF(AND(BW307&gt;0,OR(BW307&lt;S307,AND(BW307=S307,8&lt;1))),1,0)+IF(AND(CE307&gt;0,OR(CE307&lt;S307,AND(CE307=S307,9&lt;1))),1,0)))</f>
        <v>99</v>
      </c>
      <c r="X307" s="3">
        <f>IF(Inputs!$B$27&lt;&gt;"Ready","PENDING INPUTS",IF(A307&gt;Inputs!$B$6,0,MIN(MAX(0,(S307+T307+U307)-V307),MAX(0,C307-D307-(IF(O307&lt;W307,K307+L307+M307-N307,0)+IF(W307&lt;W307,S307+T307+U307-V307,0)+IF(AE307&lt;W307,AA307+AB307+AC307-AD307,0)+IF(AM307&lt;W307,AI307+AJ307+AK307-AL307,0)+IF(AU307&lt;W307,AQ307+AR307+AS307-AT307,0)+IF(BC307&lt;W307,AY307+AZ307+BA307-BB307,0)+IF(BK307&lt;W307,BG307+BH307+BI307-BJ307,0)+IF(BS307&lt;W307,BO307+BP307+BQ307-BR307,0)+IF(CA307&lt;W307,BW307+BX307+BY307-BZ307,0)+IF(CI307&lt;W307,CE307+CF307+CG307-CH307,0))))))</f>
        <v>0</v>
      </c>
      <c r="Y307" s="3">
        <f>IF(Inputs!$B$27&lt;&gt;"Ready","PENDING INPUTS",MIN((S307+T307+U307),IF(D307&gt;C307,IF(D307=0,0,V307*C307/D307),V307+X307)))</f>
        <v>0</v>
      </c>
      <c r="Z307" s="3">
        <f>IF(Inputs!$B$27&lt;&gt;"Ready","PENDING INPUTS",MAX(0,(S307+T307+U307)-Y307))</f>
        <v>0</v>
      </c>
      <c r="AA307" s="3">
        <f>IF(Inputs!$B$27&lt;&gt;"Ready","PENDING INPUTS",AH306)</f>
        <v>0</v>
      </c>
      <c r="AB307" s="3">
        <f>IF(Inputs!$B$27&lt;&gt;"Ready","PENDING INPUTS",IF(A307&lt;=Inputs!$B$6,ROUND(AA307*Inputs!C16/12,2),0))</f>
        <v>0</v>
      </c>
      <c r="AC307" s="3">
        <f>IF(Inputs!$B$27&lt;&gt;"Ready","PENDING INPUTS",IF(AND(A307&lt;=Inputs!$B$6,AA307&gt;0),Inputs!G16,0))</f>
        <v>0</v>
      </c>
      <c r="AD307" s="3">
        <f>IF(Inputs!$B$27&lt;&gt;"Ready","PENDING INPUTS",IF(A307&gt;Inputs!$B$6,0,MIN((AA307+AB307+AC307),IF(Inputs!H16=1,Inputs!D16,MAX(Inputs!F16,ROUND(AA307*Inputs!E16+AB307+AC307,2))))))</f>
        <v>0</v>
      </c>
      <c r="AE307">
        <f>IF(Inputs!$B$27&lt;&gt;"Ready","PENDING INPUTS",IF(AA307&lt;=0,99,1+IF(AND(K307&gt;0,OR(K307&lt;AA307,AND(K307=AA307,0&lt;2))),1,0)+IF(AND(S307&gt;0,OR(S307&lt;AA307,AND(S307=AA307,1&lt;2))),1,0)+IF(AND(AI307&gt;0,OR(AI307&lt;AA307,AND(AI307=AA307,3&lt;2))),1,0)+IF(AND(AQ307&gt;0,OR(AQ307&lt;AA307,AND(AQ307=AA307,4&lt;2))),1,0)+IF(AND(AY307&gt;0,OR(AY307&lt;AA307,AND(AY307=AA307,5&lt;2))),1,0)+IF(AND(BG307&gt;0,OR(BG307&lt;AA307,AND(BG307=AA307,6&lt;2))),1,0)+IF(AND(BO307&gt;0,OR(BO307&lt;AA307,AND(BO307=AA307,7&lt;2))),1,0)+IF(AND(BW307&gt;0,OR(BW307&lt;AA307,AND(BW307=AA307,8&lt;2))),1,0)+IF(AND(CE307&gt;0,OR(CE307&lt;AA307,AND(CE307=AA307,9&lt;2))),1,0)))</f>
        <v>99</v>
      </c>
      <c r="AF307" s="3">
        <f>IF(Inputs!$B$27&lt;&gt;"Ready","PENDING INPUTS",IF(A307&gt;Inputs!$B$6,0,MIN(MAX(0,(AA307+AB307+AC307)-AD307),MAX(0,C307-D307-(IF(O307&lt;AE307,K307+L307+M307-N307,0)+IF(W307&lt;AE307,S307+T307+U307-V307,0)+IF(AE307&lt;AE307,AA307+AB307+AC307-AD307,0)+IF(AM307&lt;AE307,AI307+AJ307+AK307-AL307,0)+IF(AU307&lt;AE307,AQ307+AR307+AS307-AT307,0)+IF(BC307&lt;AE307,AY307+AZ307+BA307-BB307,0)+IF(BK307&lt;AE307,BG307+BH307+BI307-BJ307,0)+IF(BS307&lt;AE307,BO307+BP307+BQ307-BR307,0)+IF(CA307&lt;AE307,BW307+BX307+BY307-BZ307,0)+IF(CI307&lt;AE307,CE307+CF307+CG307-CH307,0))))))</f>
        <v>0</v>
      </c>
      <c r="AG307" s="3">
        <f>IF(Inputs!$B$27&lt;&gt;"Ready","PENDING INPUTS",MIN((AA307+AB307+AC307),IF(D307&gt;C307,IF(D307=0,0,AD307*C307/D307),AD307+AF307)))</f>
        <v>0</v>
      </c>
      <c r="AH307" s="3">
        <f>IF(Inputs!$B$27&lt;&gt;"Ready","PENDING INPUTS",MAX(0,(AA307+AB307+AC307)-AG307))</f>
        <v>0</v>
      </c>
      <c r="AI307" s="3">
        <f>IF(Inputs!$B$27&lt;&gt;"Ready","PENDING INPUTS",AP306)</f>
        <v>0</v>
      </c>
      <c r="AJ307" s="3">
        <f>IF(Inputs!$B$27&lt;&gt;"Ready","PENDING INPUTS",IF(A307&lt;=Inputs!$B$6,ROUND(AI307*Inputs!C17/12,2),0))</f>
        <v>0</v>
      </c>
      <c r="AK307" s="3">
        <f>IF(Inputs!$B$27&lt;&gt;"Ready","PENDING INPUTS",IF(AND(A307&lt;=Inputs!$B$6,AI307&gt;0),Inputs!G17,0))</f>
        <v>0</v>
      </c>
      <c r="AL307" s="3">
        <f>IF(Inputs!$B$27&lt;&gt;"Ready","PENDING INPUTS",IF(A307&gt;Inputs!$B$6,0,MIN((AI307+AJ307+AK307),IF(Inputs!H17=1,Inputs!D17,MAX(Inputs!F17,ROUND(AI307*Inputs!E17+AJ307+AK307,2))))))</f>
        <v>0</v>
      </c>
      <c r="AM307">
        <f>IF(Inputs!$B$27&lt;&gt;"Ready","PENDING INPUTS",IF(AI307&lt;=0,99,1+IF(AND(K307&gt;0,OR(K307&lt;AI307,AND(K307=AI307,0&lt;3))),1,0)+IF(AND(S307&gt;0,OR(S307&lt;AI307,AND(S307=AI307,1&lt;3))),1,0)+IF(AND(AA307&gt;0,OR(AA307&lt;AI307,AND(AA307=AI307,2&lt;3))),1,0)+IF(AND(AQ307&gt;0,OR(AQ307&lt;AI307,AND(AQ307=AI307,4&lt;3))),1,0)+IF(AND(AY307&gt;0,OR(AY307&lt;AI307,AND(AY307=AI307,5&lt;3))),1,0)+IF(AND(BG307&gt;0,OR(BG307&lt;AI307,AND(BG307=AI307,6&lt;3))),1,0)+IF(AND(BO307&gt;0,OR(BO307&lt;AI307,AND(BO307=AI307,7&lt;3))),1,0)+IF(AND(BW307&gt;0,OR(BW307&lt;AI307,AND(BW307=AI307,8&lt;3))),1,0)+IF(AND(CE307&gt;0,OR(CE307&lt;AI307,AND(CE307=AI307,9&lt;3))),1,0)))</f>
        <v>99</v>
      </c>
      <c r="AN307" s="3">
        <f>IF(Inputs!$B$27&lt;&gt;"Ready","PENDING INPUTS",IF(A307&gt;Inputs!$B$6,0,MIN(MAX(0,(AI307+AJ307+AK307)-AL307),MAX(0,C307-D307-(IF(O307&lt;AM307,K307+L307+M307-N307,0)+IF(W307&lt;AM307,S307+T307+U307-V307,0)+IF(AE307&lt;AM307,AA307+AB307+AC307-AD307,0)+IF(AM307&lt;AM307,AI307+AJ307+AK307-AL307,0)+IF(AU307&lt;AM307,AQ307+AR307+AS307-AT307,0)+IF(BC307&lt;AM307,AY307+AZ307+BA307-BB307,0)+IF(BK307&lt;AM307,BG307+BH307+BI307-BJ307,0)+IF(BS307&lt;AM307,BO307+BP307+BQ307-BR307,0)+IF(CA307&lt;AM307,BW307+BX307+BY307-BZ307,0)+IF(CI307&lt;AM307,CE307+CF307+CG307-CH307,0))))))</f>
        <v>0</v>
      </c>
      <c r="AO307" s="3">
        <f>IF(Inputs!$B$27&lt;&gt;"Ready","PENDING INPUTS",MIN((AI307+AJ307+AK307),IF(D307&gt;C307,IF(D307=0,0,AL307*C307/D307),AL307+AN307)))</f>
        <v>0</v>
      </c>
      <c r="AP307" s="3">
        <f>IF(Inputs!$B$27&lt;&gt;"Ready","PENDING INPUTS",MAX(0,(AI307+AJ307+AK307)-AO307))</f>
        <v>0</v>
      </c>
      <c r="AQ307" s="3">
        <f>IF(Inputs!$B$27&lt;&gt;"Ready","PENDING INPUTS",AX306)</f>
        <v>0</v>
      </c>
      <c r="AR307" s="3">
        <f>IF(Inputs!$B$27&lt;&gt;"Ready","PENDING INPUTS",IF(A307&lt;=Inputs!$B$6,ROUND(AQ307*Inputs!C18/12,2),0))</f>
        <v>0</v>
      </c>
      <c r="AS307" s="3">
        <f>IF(Inputs!$B$27&lt;&gt;"Ready","PENDING INPUTS",IF(AND(A307&lt;=Inputs!$B$6,AQ307&gt;0),Inputs!G18,0))</f>
        <v>0</v>
      </c>
      <c r="AT307" s="3">
        <f>IF(Inputs!$B$27&lt;&gt;"Ready","PENDING INPUTS",IF(A307&gt;Inputs!$B$6,0,MIN((AQ307+AR307+AS307),IF(Inputs!H18=1,Inputs!D18,MAX(Inputs!F18,ROUND(AQ307*Inputs!E18+AR307+AS307,2))))))</f>
        <v>0</v>
      </c>
      <c r="AU307">
        <f>IF(Inputs!$B$27&lt;&gt;"Ready","PENDING INPUTS",IF(AQ307&lt;=0,99,1+IF(AND(K307&gt;0,OR(K307&lt;AQ307,AND(K307=AQ307,0&lt;4))),1,0)+IF(AND(S307&gt;0,OR(S307&lt;AQ307,AND(S307=AQ307,1&lt;4))),1,0)+IF(AND(AA307&gt;0,OR(AA307&lt;AQ307,AND(AA307=AQ307,2&lt;4))),1,0)+IF(AND(AI307&gt;0,OR(AI307&lt;AQ307,AND(AI307=AQ307,3&lt;4))),1,0)+IF(AND(AY307&gt;0,OR(AY307&lt;AQ307,AND(AY307=AQ307,5&lt;4))),1,0)+IF(AND(BG307&gt;0,OR(BG307&lt;AQ307,AND(BG307=AQ307,6&lt;4))),1,0)+IF(AND(BO307&gt;0,OR(BO307&lt;AQ307,AND(BO307=AQ307,7&lt;4))),1,0)+IF(AND(BW307&gt;0,OR(BW307&lt;AQ307,AND(BW307=AQ307,8&lt;4))),1,0)+IF(AND(CE307&gt;0,OR(CE307&lt;AQ307,AND(CE307=AQ307,9&lt;4))),1,0)))</f>
        <v>99</v>
      </c>
      <c r="AV307" s="3">
        <f>IF(Inputs!$B$27&lt;&gt;"Ready","PENDING INPUTS",IF(A307&gt;Inputs!$B$6,0,MIN(MAX(0,(AQ307+AR307+AS307)-AT307),MAX(0,C307-D307-(IF(O307&lt;AU307,K307+L307+M307-N307,0)+IF(W307&lt;AU307,S307+T307+U307-V307,0)+IF(AE307&lt;AU307,AA307+AB307+AC307-AD307,0)+IF(AM307&lt;AU307,AI307+AJ307+AK307-AL307,0)+IF(AU307&lt;AU307,AQ307+AR307+AS307-AT307,0)+IF(BC307&lt;AU307,AY307+AZ307+BA307-BB307,0)+IF(BK307&lt;AU307,BG307+BH307+BI307-BJ307,0)+IF(BS307&lt;AU307,BO307+BP307+BQ307-BR307,0)+IF(CA307&lt;AU307,BW307+BX307+BY307-BZ307,0)+IF(CI307&lt;AU307,CE307+CF307+CG307-CH307,0))))))</f>
        <v>0</v>
      </c>
      <c r="AW307" s="3">
        <f>IF(Inputs!$B$27&lt;&gt;"Ready","PENDING INPUTS",MIN((AQ307+AR307+AS307),IF(D307&gt;C307,IF(D307=0,0,AT307*C307/D307),AT307+AV307)))</f>
        <v>0</v>
      </c>
      <c r="AX307" s="3">
        <f>IF(Inputs!$B$27&lt;&gt;"Ready","PENDING INPUTS",MAX(0,(AQ307+AR307+AS307)-AW307))</f>
        <v>0</v>
      </c>
      <c r="AY307" s="3">
        <f>IF(Inputs!$B$27&lt;&gt;"Ready","PENDING INPUTS",BF306)</f>
        <v>0</v>
      </c>
      <c r="AZ307" s="3">
        <f>IF(Inputs!$B$27&lt;&gt;"Ready","PENDING INPUTS",IF(A307&lt;=Inputs!$B$6,ROUND(AY307*Inputs!C19/12,2),0))</f>
        <v>0</v>
      </c>
      <c r="BA307" s="3">
        <f>IF(Inputs!$B$27&lt;&gt;"Ready","PENDING INPUTS",IF(AND(A307&lt;=Inputs!$B$6,AY307&gt;0),Inputs!G19,0))</f>
        <v>0</v>
      </c>
      <c r="BB307" s="3">
        <f>IF(Inputs!$B$27&lt;&gt;"Ready","PENDING INPUTS",IF(A307&gt;Inputs!$B$6,0,MIN((AY307+AZ307+BA307),IF(Inputs!H19=1,Inputs!D19,MAX(Inputs!F19,ROUND(AY307*Inputs!E19+AZ307+BA307,2))))))</f>
        <v>0</v>
      </c>
      <c r="BC307">
        <f>IF(Inputs!$B$27&lt;&gt;"Ready","PENDING INPUTS",IF(AY307&lt;=0,99,1+IF(AND(K307&gt;0,OR(K307&lt;AY307,AND(K307=AY307,0&lt;5))),1,0)+IF(AND(S307&gt;0,OR(S307&lt;AY307,AND(S307=AY307,1&lt;5))),1,0)+IF(AND(AA307&gt;0,OR(AA307&lt;AY307,AND(AA307=AY307,2&lt;5))),1,0)+IF(AND(AI307&gt;0,OR(AI307&lt;AY307,AND(AI307=AY307,3&lt;5))),1,0)+IF(AND(AQ307&gt;0,OR(AQ307&lt;AY307,AND(AQ307=AY307,4&lt;5))),1,0)+IF(AND(BG307&gt;0,OR(BG307&lt;AY307,AND(BG307=AY307,6&lt;5))),1,0)+IF(AND(BO307&gt;0,OR(BO307&lt;AY307,AND(BO307=AY307,7&lt;5))),1,0)+IF(AND(BW307&gt;0,OR(BW307&lt;AY307,AND(BW307=AY307,8&lt;5))),1,0)+IF(AND(CE307&gt;0,OR(CE307&lt;AY307,AND(CE307=AY307,9&lt;5))),1,0)))</f>
        <v>99</v>
      </c>
      <c r="BD307" s="3">
        <f>IF(Inputs!$B$27&lt;&gt;"Ready","PENDING INPUTS",IF(A307&gt;Inputs!$B$6,0,MIN(MAX(0,(AY307+AZ307+BA307)-BB307),MAX(0,C307-D307-(IF(O307&lt;BC307,K307+L307+M307-N307,0)+IF(W307&lt;BC307,S307+T307+U307-V307,0)+IF(AE307&lt;BC307,AA307+AB307+AC307-AD307,0)+IF(AM307&lt;BC307,AI307+AJ307+AK307-AL307,0)+IF(AU307&lt;BC307,AQ307+AR307+AS307-AT307,0)+IF(BC307&lt;BC307,AY307+AZ307+BA307-BB307,0)+IF(BK307&lt;BC307,BG307+BH307+BI307-BJ307,0)+IF(BS307&lt;BC307,BO307+BP307+BQ307-BR307,0)+IF(CA307&lt;BC307,BW307+BX307+BY307-BZ307,0)+IF(CI307&lt;BC307,CE307+CF307+CG307-CH307,0))))))</f>
        <v>0</v>
      </c>
      <c r="BE307" s="3">
        <f>IF(Inputs!$B$27&lt;&gt;"Ready","PENDING INPUTS",MIN((AY307+AZ307+BA307),IF(D307&gt;C307,IF(D307=0,0,BB307*C307/D307),BB307+BD307)))</f>
        <v>0</v>
      </c>
      <c r="BF307" s="3">
        <f>IF(Inputs!$B$27&lt;&gt;"Ready","PENDING INPUTS",MAX(0,(AY307+AZ307+BA307)-BE307))</f>
        <v>0</v>
      </c>
      <c r="BG307" s="3">
        <f>IF(Inputs!$B$27&lt;&gt;"Ready","PENDING INPUTS",BN306)</f>
        <v>0</v>
      </c>
      <c r="BH307" s="3">
        <f>IF(Inputs!$B$27&lt;&gt;"Ready","PENDING INPUTS",IF(A307&lt;=Inputs!$B$6,ROUND(BG307*Inputs!C20/12,2),0))</f>
        <v>0</v>
      </c>
      <c r="BI307" s="3">
        <f>IF(Inputs!$B$27&lt;&gt;"Ready","PENDING INPUTS",IF(AND(A307&lt;=Inputs!$B$6,BG307&gt;0),Inputs!G20,0))</f>
        <v>0</v>
      </c>
      <c r="BJ307" s="3">
        <f>IF(Inputs!$B$27&lt;&gt;"Ready","PENDING INPUTS",IF(A307&gt;Inputs!$B$6,0,MIN((BG307+BH307+BI307),IF(Inputs!H20=1,Inputs!D20,MAX(Inputs!F20,ROUND(BG307*Inputs!E20+BH307+BI307,2))))))</f>
        <v>0</v>
      </c>
      <c r="BK307">
        <f>IF(Inputs!$B$27&lt;&gt;"Ready","PENDING INPUTS",IF(BG307&lt;=0,99,1+IF(AND(K307&gt;0,OR(K307&lt;BG307,AND(K307=BG307,0&lt;6))),1,0)+IF(AND(S307&gt;0,OR(S307&lt;BG307,AND(S307=BG307,1&lt;6))),1,0)+IF(AND(AA307&gt;0,OR(AA307&lt;BG307,AND(AA307=BG307,2&lt;6))),1,0)+IF(AND(AI307&gt;0,OR(AI307&lt;BG307,AND(AI307=BG307,3&lt;6))),1,0)+IF(AND(AQ307&gt;0,OR(AQ307&lt;BG307,AND(AQ307=BG307,4&lt;6))),1,0)+IF(AND(AY307&gt;0,OR(AY307&lt;BG307,AND(AY307=BG307,5&lt;6))),1,0)+IF(AND(BO307&gt;0,OR(BO307&lt;BG307,AND(BO307=BG307,7&lt;6))),1,0)+IF(AND(BW307&gt;0,OR(BW307&lt;BG307,AND(BW307=BG307,8&lt;6))),1,0)+IF(AND(CE307&gt;0,OR(CE307&lt;BG307,AND(CE307=BG307,9&lt;6))),1,0)))</f>
        <v>99</v>
      </c>
      <c r="BL307" s="3">
        <f>IF(Inputs!$B$27&lt;&gt;"Ready","PENDING INPUTS",IF(A307&gt;Inputs!$B$6,0,MIN(MAX(0,(BG307+BH307+BI307)-BJ307),MAX(0,C307-D307-(IF(O307&lt;BK307,K307+L307+M307-N307,0)+IF(W307&lt;BK307,S307+T307+U307-V307,0)+IF(AE307&lt;BK307,AA307+AB307+AC307-AD307,0)+IF(AM307&lt;BK307,AI307+AJ307+AK307-AL307,0)+IF(AU307&lt;BK307,AQ307+AR307+AS307-AT307,0)+IF(BC307&lt;BK307,AY307+AZ307+BA307-BB307,0)+IF(BK307&lt;BK307,BG307+BH307+BI307-BJ307,0)+IF(BS307&lt;BK307,BO307+BP307+BQ307-BR307,0)+IF(CA307&lt;BK307,BW307+BX307+BY307-BZ307,0)+IF(CI307&lt;BK307,CE307+CF307+CG307-CH307,0))))))</f>
        <v>0</v>
      </c>
      <c r="BM307" s="3">
        <f>IF(Inputs!$B$27&lt;&gt;"Ready","PENDING INPUTS",MIN((BG307+BH307+BI307),IF(D307&gt;C307,IF(D307=0,0,BJ307*C307/D307),BJ307+BL307)))</f>
        <v>0</v>
      </c>
      <c r="BN307" s="3">
        <f>IF(Inputs!$B$27&lt;&gt;"Ready","PENDING INPUTS",MAX(0,(BG307+BH307+BI307)-BM307))</f>
        <v>0</v>
      </c>
      <c r="BO307" s="3">
        <f>IF(Inputs!$B$27&lt;&gt;"Ready","PENDING INPUTS",BV306)</f>
        <v>0</v>
      </c>
      <c r="BP307" s="3">
        <f>IF(Inputs!$B$27&lt;&gt;"Ready","PENDING INPUTS",IF(A307&lt;=Inputs!$B$6,ROUND(BO307*Inputs!C21/12,2),0))</f>
        <v>0</v>
      </c>
      <c r="BQ307" s="3">
        <f>IF(Inputs!$B$27&lt;&gt;"Ready","PENDING INPUTS",IF(AND(A307&lt;=Inputs!$B$6,BO307&gt;0),Inputs!G21,0))</f>
        <v>0</v>
      </c>
      <c r="BR307" s="3">
        <f>IF(Inputs!$B$27&lt;&gt;"Ready","PENDING INPUTS",IF(A307&gt;Inputs!$B$6,0,MIN((BO307+BP307+BQ307),IF(Inputs!H21=1,Inputs!D21,MAX(Inputs!F21,ROUND(BO307*Inputs!E21+BP307+BQ307,2))))))</f>
        <v>0</v>
      </c>
      <c r="BS307">
        <f>IF(Inputs!$B$27&lt;&gt;"Ready","PENDING INPUTS",IF(BO307&lt;=0,99,1+IF(AND(K307&gt;0,OR(K307&lt;BO307,AND(K307=BO307,0&lt;7))),1,0)+IF(AND(S307&gt;0,OR(S307&lt;BO307,AND(S307=BO307,1&lt;7))),1,0)+IF(AND(AA307&gt;0,OR(AA307&lt;BO307,AND(AA307=BO307,2&lt;7))),1,0)+IF(AND(AI307&gt;0,OR(AI307&lt;BO307,AND(AI307=BO307,3&lt;7))),1,0)+IF(AND(AQ307&gt;0,OR(AQ307&lt;BO307,AND(AQ307=BO307,4&lt;7))),1,0)+IF(AND(AY307&gt;0,OR(AY307&lt;BO307,AND(AY307=BO307,5&lt;7))),1,0)+IF(AND(BG307&gt;0,OR(BG307&lt;BO307,AND(BG307=BO307,6&lt;7))),1,0)+IF(AND(BW307&gt;0,OR(BW307&lt;BO307,AND(BW307=BO307,8&lt;7))),1,0)+IF(AND(CE307&gt;0,OR(CE307&lt;BO307,AND(CE307=BO307,9&lt;7))),1,0)))</f>
        <v>99</v>
      </c>
      <c r="BT307" s="3">
        <f>IF(Inputs!$B$27&lt;&gt;"Ready","PENDING INPUTS",IF(A307&gt;Inputs!$B$6,0,MIN(MAX(0,(BO307+BP307+BQ307)-BR307),MAX(0,C307-D307-(IF(O307&lt;BS307,K307+L307+M307-N307,0)+IF(W307&lt;BS307,S307+T307+U307-V307,0)+IF(AE307&lt;BS307,AA307+AB307+AC307-AD307,0)+IF(AM307&lt;BS307,AI307+AJ307+AK307-AL307,0)+IF(AU307&lt;BS307,AQ307+AR307+AS307-AT307,0)+IF(BC307&lt;BS307,AY307+AZ307+BA307-BB307,0)+IF(BK307&lt;BS307,BG307+BH307+BI307-BJ307,0)+IF(BS307&lt;BS307,BO307+BP307+BQ307-BR307,0)+IF(CA307&lt;BS307,BW307+BX307+BY307-BZ307,0)+IF(CI307&lt;BS307,CE307+CF307+CG307-CH307,0))))))</f>
        <v>0</v>
      </c>
      <c r="BU307" s="3">
        <f>IF(Inputs!$B$27&lt;&gt;"Ready","PENDING INPUTS",MIN((BO307+BP307+BQ307),IF(D307&gt;C307,IF(D307=0,0,BR307*C307/D307),BR307+BT307)))</f>
        <v>0</v>
      </c>
      <c r="BV307" s="3">
        <f>IF(Inputs!$B$27&lt;&gt;"Ready","PENDING INPUTS",MAX(0,(BO307+BP307+BQ307)-BU307))</f>
        <v>0</v>
      </c>
      <c r="BW307" s="3">
        <f>IF(Inputs!$B$27&lt;&gt;"Ready","PENDING INPUTS",CD306)</f>
        <v>0</v>
      </c>
      <c r="BX307" s="3">
        <f>IF(Inputs!$B$27&lt;&gt;"Ready","PENDING INPUTS",IF(A307&lt;=Inputs!$B$6,ROUND(BW307*Inputs!C22/12,2),0))</f>
        <v>0</v>
      </c>
      <c r="BY307" s="3">
        <f>IF(Inputs!$B$27&lt;&gt;"Ready","PENDING INPUTS",IF(AND(A307&lt;=Inputs!$B$6,BW307&gt;0),Inputs!G22,0))</f>
        <v>0</v>
      </c>
      <c r="BZ307" s="3">
        <f>IF(Inputs!$B$27&lt;&gt;"Ready","PENDING INPUTS",IF(A307&gt;Inputs!$B$6,0,MIN((BW307+BX307+BY307),IF(Inputs!H22=1,Inputs!D22,MAX(Inputs!F22,ROUND(BW307*Inputs!E22+BX307+BY307,2))))))</f>
        <v>0</v>
      </c>
      <c r="CA307">
        <f>IF(Inputs!$B$27&lt;&gt;"Ready","PENDING INPUTS",IF(BW307&lt;=0,99,1+IF(AND(K307&gt;0,OR(K307&lt;BW307,AND(K307=BW307,0&lt;8))),1,0)+IF(AND(S307&gt;0,OR(S307&lt;BW307,AND(S307=BW307,1&lt;8))),1,0)+IF(AND(AA307&gt;0,OR(AA307&lt;BW307,AND(AA307=BW307,2&lt;8))),1,0)+IF(AND(AI307&gt;0,OR(AI307&lt;BW307,AND(AI307=BW307,3&lt;8))),1,0)+IF(AND(AQ307&gt;0,OR(AQ307&lt;BW307,AND(AQ307=BW307,4&lt;8))),1,0)+IF(AND(AY307&gt;0,OR(AY307&lt;BW307,AND(AY307=BW307,5&lt;8))),1,0)+IF(AND(BG307&gt;0,OR(BG307&lt;BW307,AND(BG307=BW307,6&lt;8))),1,0)+IF(AND(BO307&gt;0,OR(BO307&lt;BW307,AND(BO307=BW307,7&lt;8))),1,0)+IF(AND(CE307&gt;0,OR(CE307&lt;BW307,AND(CE307=BW307,9&lt;8))),1,0)))</f>
        <v>99</v>
      </c>
      <c r="CB307" s="3">
        <f>IF(Inputs!$B$27&lt;&gt;"Ready","PENDING INPUTS",IF(A307&gt;Inputs!$B$6,0,MIN(MAX(0,(BW307+BX307+BY307)-BZ307),MAX(0,C307-D307-(IF(O307&lt;CA307,K307+L307+M307-N307,0)+IF(W307&lt;CA307,S307+T307+U307-V307,0)+IF(AE307&lt;CA307,AA307+AB307+AC307-AD307,0)+IF(AM307&lt;CA307,AI307+AJ307+AK307-AL307,0)+IF(AU307&lt;CA307,AQ307+AR307+AS307-AT307,0)+IF(BC307&lt;CA307,AY307+AZ307+BA307-BB307,0)+IF(BK307&lt;CA307,BG307+BH307+BI307-BJ307,0)+IF(BS307&lt;CA307,BO307+BP307+BQ307-BR307,0)+IF(CA307&lt;CA307,BW307+BX307+BY307-BZ307,0)+IF(CI307&lt;CA307,CE307+CF307+CG307-CH307,0))))))</f>
        <v>0</v>
      </c>
      <c r="CC307" s="3">
        <f>IF(Inputs!$B$27&lt;&gt;"Ready","PENDING INPUTS",MIN((BW307+BX307+BY307),IF(D307&gt;C307,IF(D307=0,0,BZ307*C307/D307),BZ307+CB307)))</f>
        <v>0</v>
      </c>
      <c r="CD307" s="3">
        <f>IF(Inputs!$B$27&lt;&gt;"Ready","PENDING INPUTS",MAX(0,(BW307+BX307+BY307)-CC307))</f>
        <v>0</v>
      </c>
      <c r="CE307" s="3">
        <f>IF(Inputs!$B$27&lt;&gt;"Ready","PENDING INPUTS",CL306)</f>
        <v>0</v>
      </c>
      <c r="CF307" s="3">
        <f>IF(Inputs!$B$27&lt;&gt;"Ready","PENDING INPUTS",IF(A307&lt;=Inputs!$B$6,ROUND(CE307*Inputs!C23/12,2),0))</f>
        <v>0</v>
      </c>
      <c r="CG307" s="3">
        <f>IF(Inputs!$B$27&lt;&gt;"Ready","PENDING INPUTS",IF(AND(A307&lt;=Inputs!$B$6,CE307&gt;0),Inputs!G23,0))</f>
        <v>0</v>
      </c>
      <c r="CH307" s="3">
        <f>IF(Inputs!$B$27&lt;&gt;"Ready","PENDING INPUTS",IF(A307&gt;Inputs!$B$6,0,MIN((CE307+CF307+CG307),IF(Inputs!H23=1,Inputs!D23,MAX(Inputs!F23,ROUND(CE307*Inputs!E23+CF307+CG307,2))))))</f>
        <v>0</v>
      </c>
      <c r="CI307">
        <f>IF(Inputs!$B$27&lt;&gt;"Ready","PENDING INPUTS",IF(CE307&lt;=0,99,1+IF(AND(K307&gt;0,OR(K307&lt;CE307,AND(K307=CE307,0&lt;9))),1,0)+IF(AND(S307&gt;0,OR(S307&lt;CE307,AND(S307=CE307,1&lt;9))),1,0)+IF(AND(AA307&gt;0,OR(AA307&lt;CE307,AND(AA307=CE307,2&lt;9))),1,0)+IF(AND(AI307&gt;0,OR(AI307&lt;CE307,AND(AI307=CE307,3&lt;9))),1,0)+IF(AND(AQ307&gt;0,OR(AQ307&lt;CE307,AND(AQ307=CE307,4&lt;9))),1,0)+IF(AND(AY307&gt;0,OR(AY307&lt;CE307,AND(AY307=CE307,5&lt;9))),1,0)+IF(AND(BG307&gt;0,OR(BG307&lt;CE307,AND(BG307=CE307,6&lt;9))),1,0)+IF(AND(BO307&gt;0,OR(BO307&lt;CE307,AND(BO307=CE307,7&lt;9))),1,0)+IF(AND(BW307&gt;0,OR(BW307&lt;CE307,AND(BW307=CE307,8&lt;9))),1,0)))</f>
        <v>99</v>
      </c>
      <c r="CJ307" s="3">
        <f>IF(Inputs!$B$27&lt;&gt;"Ready","PENDING INPUTS",IF(A307&gt;Inputs!$B$6,0,MIN(MAX(0,(CE307+CF307+CG307)-CH307),MAX(0,C307-D307-(IF(O307&lt;CI307,K307+L307+M307-N307,0)+IF(W307&lt;CI307,S307+T307+U307-V307,0)+IF(AE307&lt;CI307,AA307+AB307+AC307-AD307,0)+IF(AM307&lt;CI307,AI307+AJ307+AK307-AL307,0)+IF(AU307&lt;CI307,AQ307+AR307+AS307-AT307,0)+IF(BC307&lt;CI307,AY307+AZ307+BA307-BB307,0)+IF(BK307&lt;CI307,BG307+BH307+BI307-BJ307,0)+IF(BS307&lt;CI307,BO307+BP307+BQ307-BR307,0)+IF(CA307&lt;CI307,BW307+BX307+BY307-BZ307,0)+IF(CI307&lt;CI307,CE307+CF307+CG307-CH307,0))))))</f>
        <v>0</v>
      </c>
      <c r="CK307" s="3">
        <f>IF(Inputs!$B$27&lt;&gt;"Ready","PENDING INPUTS",MIN((CE307+CF307+CG307),IF(D307&gt;C307,IF(D307=0,0,CH307*C307/D307),CH307+CJ307)))</f>
        <v>0</v>
      </c>
      <c r="CL307" s="3">
        <f>IF(Inputs!$B$27&lt;&gt;"Ready","PENDING INPUTS",MAX(0,(CE307+CF307+CG307)-CK307))</f>
        <v>0</v>
      </c>
    </row>
    <row r="308" spans="1:90" ht="27.95" customHeight="1" x14ac:dyDescent="0.25">
      <c r="A308">
        <v>304</v>
      </c>
      <c r="B308" s="13">
        <f>IF(Inputs!$B$27&lt;&gt;"Ready","PENDING INPUTS",EDATE(Inputs!$B$5,A308-1))</f>
        <v>55519</v>
      </c>
      <c r="C308" s="3">
        <f>IF(Inputs!$B$27&lt;&gt;"Ready","PENDING INPUTS",IF(A308&lt;=Inputs!$B$6,MAX(0,Inputs!$B$4+IF(A308=Inputs!$B$7,Inputs!$B$8,0)+IF(A308=Inputs!$B$9,Inputs!$B$10,0)),0))</f>
        <v>0</v>
      </c>
      <c r="D308" s="3">
        <f>IF(Inputs!$B$27&lt;&gt;"Ready","PENDING INPUTS",SUM(N308,V308,AD308,AL308,AT308,BB308,BJ308,BR308,BZ308,CH308))</f>
        <v>0</v>
      </c>
      <c r="E308" s="3">
        <f>IF(Inputs!$B$27&lt;&gt;"Ready","PENDING INPUTS",MAX(0,D308-C308))</f>
        <v>0</v>
      </c>
      <c r="F308" s="3">
        <f>IF(Inputs!$B$27&lt;&gt;"Ready","PENDING INPUTS",SUM(Q308,Y308,AG308,AO308,AW308,BE308,BM308,BU308,CC308,CK308))</f>
        <v>0</v>
      </c>
      <c r="G308" s="3">
        <f>IF(Inputs!$B$27&lt;&gt;"Ready","PENDING INPUTS",SUM(L308,T308,AB308,AJ308,AR308,AZ308,BH308,BP308,BX308,CF308))</f>
        <v>0</v>
      </c>
      <c r="H308" s="3">
        <f>IF(Inputs!$B$27&lt;&gt;"Ready","PENDING INPUTS",SUM(M308,U308,AC308,AK308,AS308,BA308,BI308,BQ308,BY308,CG308))</f>
        <v>0</v>
      </c>
      <c r="I308" s="3">
        <f>IF(Inputs!$B$27&lt;&gt;"Ready","PENDING INPUTS",SUM(R308,Z308,AH308,AP308,AX308,BF308,BN308,BV308,CD308,CL308))</f>
        <v>0</v>
      </c>
      <c r="J308" t="str">
        <f>IF(Inputs!$B$27&lt;&gt;"Ready","PENDING INPUTS",IF(A308&gt;Inputs!$B$6,"Beyond horizon",IF(E308&gt;0.005,"MINIMUM SHORTFALL",IF(I308&lt;0.005,"Paid off","In progress"))))</f>
        <v>Beyond horizon</v>
      </c>
      <c r="K308" s="3">
        <f>IF(Inputs!$B$27&lt;&gt;"Ready","PENDING INPUTS",R307)</f>
        <v>0</v>
      </c>
      <c r="L308" s="3">
        <f>IF(Inputs!$B$27&lt;&gt;"Ready","PENDING INPUTS",IF(A308&lt;=Inputs!$B$6,ROUND(K308*Inputs!C14/12,2),0))</f>
        <v>0</v>
      </c>
      <c r="M308" s="3">
        <f>IF(Inputs!$B$27&lt;&gt;"Ready","PENDING INPUTS",IF(AND(A308&lt;=Inputs!$B$6,K308&gt;0),Inputs!G14,0))</f>
        <v>0</v>
      </c>
      <c r="N308" s="3">
        <f>IF(Inputs!$B$27&lt;&gt;"Ready","PENDING INPUTS",IF(A308&gt;Inputs!$B$6,0,MIN((K308+L308+M308),IF(Inputs!H14=1,Inputs!D14,MAX(Inputs!F14,ROUND(K308*Inputs!E14+L308+M308,2))))))</f>
        <v>0</v>
      </c>
      <c r="O308">
        <f>IF(Inputs!$B$27&lt;&gt;"Ready","PENDING INPUTS",IF(K308&lt;=0,99,1+IF(AND(S308&gt;0,OR(S308&lt;K308,AND(S308=K308,1&lt;0))),1,0)+IF(AND(AA308&gt;0,OR(AA308&lt;K308,AND(AA308=K308,2&lt;0))),1,0)+IF(AND(AI308&gt;0,OR(AI308&lt;K308,AND(AI308=K308,3&lt;0))),1,0)+IF(AND(AQ308&gt;0,OR(AQ308&lt;K308,AND(AQ308=K308,4&lt;0))),1,0)+IF(AND(AY308&gt;0,OR(AY308&lt;K308,AND(AY308=K308,5&lt;0))),1,0)+IF(AND(BG308&gt;0,OR(BG308&lt;K308,AND(BG308=K308,6&lt;0))),1,0)+IF(AND(BO308&gt;0,OR(BO308&lt;K308,AND(BO308=K308,7&lt;0))),1,0)+IF(AND(BW308&gt;0,OR(BW308&lt;K308,AND(BW308=K308,8&lt;0))),1,0)+IF(AND(CE308&gt;0,OR(CE308&lt;K308,AND(CE308=K308,9&lt;0))),1,0)))</f>
        <v>99</v>
      </c>
      <c r="P308" s="3">
        <f>IF(Inputs!$B$27&lt;&gt;"Ready","PENDING INPUTS",IF(A308&gt;Inputs!$B$6,0,MIN(MAX(0,(K308+L308+M308)-N308),MAX(0,C308-D308-(IF(O308&lt;O308,K308+L308+M308-N308,0)+IF(W308&lt;O308,S308+T308+U308-V308,0)+IF(AE308&lt;O308,AA308+AB308+AC308-AD308,0)+IF(AM308&lt;O308,AI308+AJ308+AK308-AL308,0)+IF(AU308&lt;O308,AQ308+AR308+AS308-AT308,0)+IF(BC308&lt;O308,AY308+AZ308+BA308-BB308,0)+IF(BK308&lt;O308,BG308+BH308+BI308-BJ308,0)+IF(BS308&lt;O308,BO308+BP308+BQ308-BR308,0)+IF(CA308&lt;O308,BW308+BX308+BY308-BZ308,0)+IF(CI308&lt;O308,CE308+CF308+CG308-CH308,0))))))</f>
        <v>0</v>
      </c>
      <c r="Q308" s="3">
        <f>IF(Inputs!$B$27&lt;&gt;"Ready","PENDING INPUTS",MIN((K308+L308+M308),IF(D308&gt;C308,IF(D308=0,0,N308*C308/D308),N308+P308)))</f>
        <v>0</v>
      </c>
      <c r="R308" s="3">
        <f>IF(Inputs!$B$27&lt;&gt;"Ready","PENDING INPUTS",MAX(0,(K308+L308+M308)-Q308))</f>
        <v>0</v>
      </c>
      <c r="S308" s="3">
        <f>IF(Inputs!$B$27&lt;&gt;"Ready","PENDING INPUTS",Z307)</f>
        <v>0</v>
      </c>
      <c r="T308" s="3">
        <f>IF(Inputs!$B$27&lt;&gt;"Ready","PENDING INPUTS",IF(A308&lt;=Inputs!$B$6,ROUND(S308*Inputs!C15/12,2),0))</f>
        <v>0</v>
      </c>
      <c r="U308" s="3">
        <f>IF(Inputs!$B$27&lt;&gt;"Ready","PENDING INPUTS",IF(AND(A308&lt;=Inputs!$B$6,S308&gt;0),Inputs!G15,0))</f>
        <v>0</v>
      </c>
      <c r="V308" s="3">
        <f>IF(Inputs!$B$27&lt;&gt;"Ready","PENDING INPUTS",IF(A308&gt;Inputs!$B$6,0,MIN((S308+T308+U308),IF(Inputs!H15=1,Inputs!D15,MAX(Inputs!F15,ROUND(S308*Inputs!E15+T308+U308,2))))))</f>
        <v>0</v>
      </c>
      <c r="W308">
        <f>IF(Inputs!$B$27&lt;&gt;"Ready","PENDING INPUTS",IF(S308&lt;=0,99,1+IF(AND(K308&gt;0,OR(K308&lt;S308,AND(K308=S308,0&lt;1))),1,0)+IF(AND(AA308&gt;0,OR(AA308&lt;S308,AND(AA308=S308,2&lt;1))),1,0)+IF(AND(AI308&gt;0,OR(AI308&lt;S308,AND(AI308=S308,3&lt;1))),1,0)+IF(AND(AQ308&gt;0,OR(AQ308&lt;S308,AND(AQ308=S308,4&lt;1))),1,0)+IF(AND(AY308&gt;0,OR(AY308&lt;S308,AND(AY308=S308,5&lt;1))),1,0)+IF(AND(BG308&gt;0,OR(BG308&lt;S308,AND(BG308=S308,6&lt;1))),1,0)+IF(AND(BO308&gt;0,OR(BO308&lt;S308,AND(BO308=S308,7&lt;1))),1,0)+IF(AND(BW308&gt;0,OR(BW308&lt;S308,AND(BW308=S308,8&lt;1))),1,0)+IF(AND(CE308&gt;0,OR(CE308&lt;S308,AND(CE308=S308,9&lt;1))),1,0)))</f>
        <v>99</v>
      </c>
      <c r="X308" s="3">
        <f>IF(Inputs!$B$27&lt;&gt;"Ready","PENDING INPUTS",IF(A308&gt;Inputs!$B$6,0,MIN(MAX(0,(S308+T308+U308)-V308),MAX(0,C308-D308-(IF(O308&lt;W308,K308+L308+M308-N308,0)+IF(W308&lt;W308,S308+T308+U308-V308,0)+IF(AE308&lt;W308,AA308+AB308+AC308-AD308,0)+IF(AM308&lt;W308,AI308+AJ308+AK308-AL308,0)+IF(AU308&lt;W308,AQ308+AR308+AS308-AT308,0)+IF(BC308&lt;W308,AY308+AZ308+BA308-BB308,0)+IF(BK308&lt;W308,BG308+BH308+BI308-BJ308,0)+IF(BS308&lt;W308,BO308+BP308+BQ308-BR308,0)+IF(CA308&lt;W308,BW308+BX308+BY308-BZ308,0)+IF(CI308&lt;W308,CE308+CF308+CG308-CH308,0))))))</f>
        <v>0</v>
      </c>
      <c r="Y308" s="3">
        <f>IF(Inputs!$B$27&lt;&gt;"Ready","PENDING INPUTS",MIN((S308+T308+U308),IF(D308&gt;C308,IF(D308=0,0,V308*C308/D308),V308+X308)))</f>
        <v>0</v>
      </c>
      <c r="Z308" s="3">
        <f>IF(Inputs!$B$27&lt;&gt;"Ready","PENDING INPUTS",MAX(0,(S308+T308+U308)-Y308))</f>
        <v>0</v>
      </c>
      <c r="AA308" s="3">
        <f>IF(Inputs!$B$27&lt;&gt;"Ready","PENDING INPUTS",AH307)</f>
        <v>0</v>
      </c>
      <c r="AB308" s="3">
        <f>IF(Inputs!$B$27&lt;&gt;"Ready","PENDING INPUTS",IF(A308&lt;=Inputs!$B$6,ROUND(AA308*Inputs!C16/12,2),0))</f>
        <v>0</v>
      </c>
      <c r="AC308" s="3">
        <f>IF(Inputs!$B$27&lt;&gt;"Ready","PENDING INPUTS",IF(AND(A308&lt;=Inputs!$B$6,AA308&gt;0),Inputs!G16,0))</f>
        <v>0</v>
      </c>
      <c r="AD308" s="3">
        <f>IF(Inputs!$B$27&lt;&gt;"Ready","PENDING INPUTS",IF(A308&gt;Inputs!$B$6,0,MIN((AA308+AB308+AC308),IF(Inputs!H16=1,Inputs!D16,MAX(Inputs!F16,ROUND(AA308*Inputs!E16+AB308+AC308,2))))))</f>
        <v>0</v>
      </c>
      <c r="AE308">
        <f>IF(Inputs!$B$27&lt;&gt;"Ready","PENDING INPUTS",IF(AA308&lt;=0,99,1+IF(AND(K308&gt;0,OR(K308&lt;AA308,AND(K308=AA308,0&lt;2))),1,0)+IF(AND(S308&gt;0,OR(S308&lt;AA308,AND(S308=AA308,1&lt;2))),1,0)+IF(AND(AI308&gt;0,OR(AI308&lt;AA308,AND(AI308=AA308,3&lt;2))),1,0)+IF(AND(AQ308&gt;0,OR(AQ308&lt;AA308,AND(AQ308=AA308,4&lt;2))),1,0)+IF(AND(AY308&gt;0,OR(AY308&lt;AA308,AND(AY308=AA308,5&lt;2))),1,0)+IF(AND(BG308&gt;0,OR(BG308&lt;AA308,AND(BG308=AA308,6&lt;2))),1,0)+IF(AND(BO308&gt;0,OR(BO308&lt;AA308,AND(BO308=AA308,7&lt;2))),1,0)+IF(AND(BW308&gt;0,OR(BW308&lt;AA308,AND(BW308=AA308,8&lt;2))),1,0)+IF(AND(CE308&gt;0,OR(CE308&lt;AA308,AND(CE308=AA308,9&lt;2))),1,0)))</f>
        <v>99</v>
      </c>
      <c r="AF308" s="3">
        <f>IF(Inputs!$B$27&lt;&gt;"Ready","PENDING INPUTS",IF(A308&gt;Inputs!$B$6,0,MIN(MAX(0,(AA308+AB308+AC308)-AD308),MAX(0,C308-D308-(IF(O308&lt;AE308,K308+L308+M308-N308,0)+IF(W308&lt;AE308,S308+T308+U308-V308,0)+IF(AE308&lt;AE308,AA308+AB308+AC308-AD308,0)+IF(AM308&lt;AE308,AI308+AJ308+AK308-AL308,0)+IF(AU308&lt;AE308,AQ308+AR308+AS308-AT308,0)+IF(BC308&lt;AE308,AY308+AZ308+BA308-BB308,0)+IF(BK308&lt;AE308,BG308+BH308+BI308-BJ308,0)+IF(BS308&lt;AE308,BO308+BP308+BQ308-BR308,0)+IF(CA308&lt;AE308,BW308+BX308+BY308-BZ308,0)+IF(CI308&lt;AE308,CE308+CF308+CG308-CH308,0))))))</f>
        <v>0</v>
      </c>
      <c r="AG308" s="3">
        <f>IF(Inputs!$B$27&lt;&gt;"Ready","PENDING INPUTS",MIN((AA308+AB308+AC308),IF(D308&gt;C308,IF(D308=0,0,AD308*C308/D308),AD308+AF308)))</f>
        <v>0</v>
      </c>
      <c r="AH308" s="3">
        <f>IF(Inputs!$B$27&lt;&gt;"Ready","PENDING INPUTS",MAX(0,(AA308+AB308+AC308)-AG308))</f>
        <v>0</v>
      </c>
      <c r="AI308" s="3">
        <f>IF(Inputs!$B$27&lt;&gt;"Ready","PENDING INPUTS",AP307)</f>
        <v>0</v>
      </c>
      <c r="AJ308" s="3">
        <f>IF(Inputs!$B$27&lt;&gt;"Ready","PENDING INPUTS",IF(A308&lt;=Inputs!$B$6,ROUND(AI308*Inputs!C17/12,2),0))</f>
        <v>0</v>
      </c>
      <c r="AK308" s="3">
        <f>IF(Inputs!$B$27&lt;&gt;"Ready","PENDING INPUTS",IF(AND(A308&lt;=Inputs!$B$6,AI308&gt;0),Inputs!G17,0))</f>
        <v>0</v>
      </c>
      <c r="AL308" s="3">
        <f>IF(Inputs!$B$27&lt;&gt;"Ready","PENDING INPUTS",IF(A308&gt;Inputs!$B$6,0,MIN((AI308+AJ308+AK308),IF(Inputs!H17=1,Inputs!D17,MAX(Inputs!F17,ROUND(AI308*Inputs!E17+AJ308+AK308,2))))))</f>
        <v>0</v>
      </c>
      <c r="AM308">
        <f>IF(Inputs!$B$27&lt;&gt;"Ready","PENDING INPUTS",IF(AI308&lt;=0,99,1+IF(AND(K308&gt;0,OR(K308&lt;AI308,AND(K308=AI308,0&lt;3))),1,0)+IF(AND(S308&gt;0,OR(S308&lt;AI308,AND(S308=AI308,1&lt;3))),1,0)+IF(AND(AA308&gt;0,OR(AA308&lt;AI308,AND(AA308=AI308,2&lt;3))),1,0)+IF(AND(AQ308&gt;0,OR(AQ308&lt;AI308,AND(AQ308=AI308,4&lt;3))),1,0)+IF(AND(AY308&gt;0,OR(AY308&lt;AI308,AND(AY308=AI308,5&lt;3))),1,0)+IF(AND(BG308&gt;0,OR(BG308&lt;AI308,AND(BG308=AI308,6&lt;3))),1,0)+IF(AND(BO308&gt;0,OR(BO308&lt;AI308,AND(BO308=AI308,7&lt;3))),1,0)+IF(AND(BW308&gt;0,OR(BW308&lt;AI308,AND(BW308=AI308,8&lt;3))),1,0)+IF(AND(CE308&gt;0,OR(CE308&lt;AI308,AND(CE308=AI308,9&lt;3))),1,0)))</f>
        <v>99</v>
      </c>
      <c r="AN308" s="3">
        <f>IF(Inputs!$B$27&lt;&gt;"Ready","PENDING INPUTS",IF(A308&gt;Inputs!$B$6,0,MIN(MAX(0,(AI308+AJ308+AK308)-AL308),MAX(0,C308-D308-(IF(O308&lt;AM308,K308+L308+M308-N308,0)+IF(W308&lt;AM308,S308+T308+U308-V308,0)+IF(AE308&lt;AM308,AA308+AB308+AC308-AD308,0)+IF(AM308&lt;AM308,AI308+AJ308+AK308-AL308,0)+IF(AU308&lt;AM308,AQ308+AR308+AS308-AT308,0)+IF(BC308&lt;AM308,AY308+AZ308+BA308-BB308,0)+IF(BK308&lt;AM308,BG308+BH308+BI308-BJ308,0)+IF(BS308&lt;AM308,BO308+BP308+BQ308-BR308,0)+IF(CA308&lt;AM308,BW308+BX308+BY308-BZ308,0)+IF(CI308&lt;AM308,CE308+CF308+CG308-CH308,0))))))</f>
        <v>0</v>
      </c>
      <c r="AO308" s="3">
        <f>IF(Inputs!$B$27&lt;&gt;"Ready","PENDING INPUTS",MIN((AI308+AJ308+AK308),IF(D308&gt;C308,IF(D308=0,0,AL308*C308/D308),AL308+AN308)))</f>
        <v>0</v>
      </c>
      <c r="AP308" s="3">
        <f>IF(Inputs!$B$27&lt;&gt;"Ready","PENDING INPUTS",MAX(0,(AI308+AJ308+AK308)-AO308))</f>
        <v>0</v>
      </c>
      <c r="AQ308" s="3">
        <f>IF(Inputs!$B$27&lt;&gt;"Ready","PENDING INPUTS",AX307)</f>
        <v>0</v>
      </c>
      <c r="AR308" s="3">
        <f>IF(Inputs!$B$27&lt;&gt;"Ready","PENDING INPUTS",IF(A308&lt;=Inputs!$B$6,ROUND(AQ308*Inputs!C18/12,2),0))</f>
        <v>0</v>
      </c>
      <c r="AS308" s="3">
        <f>IF(Inputs!$B$27&lt;&gt;"Ready","PENDING INPUTS",IF(AND(A308&lt;=Inputs!$B$6,AQ308&gt;0),Inputs!G18,0))</f>
        <v>0</v>
      </c>
      <c r="AT308" s="3">
        <f>IF(Inputs!$B$27&lt;&gt;"Ready","PENDING INPUTS",IF(A308&gt;Inputs!$B$6,0,MIN((AQ308+AR308+AS308),IF(Inputs!H18=1,Inputs!D18,MAX(Inputs!F18,ROUND(AQ308*Inputs!E18+AR308+AS308,2))))))</f>
        <v>0</v>
      </c>
      <c r="AU308">
        <f>IF(Inputs!$B$27&lt;&gt;"Ready","PENDING INPUTS",IF(AQ308&lt;=0,99,1+IF(AND(K308&gt;0,OR(K308&lt;AQ308,AND(K308=AQ308,0&lt;4))),1,0)+IF(AND(S308&gt;0,OR(S308&lt;AQ308,AND(S308=AQ308,1&lt;4))),1,0)+IF(AND(AA308&gt;0,OR(AA308&lt;AQ308,AND(AA308=AQ308,2&lt;4))),1,0)+IF(AND(AI308&gt;0,OR(AI308&lt;AQ308,AND(AI308=AQ308,3&lt;4))),1,0)+IF(AND(AY308&gt;0,OR(AY308&lt;AQ308,AND(AY308=AQ308,5&lt;4))),1,0)+IF(AND(BG308&gt;0,OR(BG308&lt;AQ308,AND(BG308=AQ308,6&lt;4))),1,0)+IF(AND(BO308&gt;0,OR(BO308&lt;AQ308,AND(BO308=AQ308,7&lt;4))),1,0)+IF(AND(BW308&gt;0,OR(BW308&lt;AQ308,AND(BW308=AQ308,8&lt;4))),1,0)+IF(AND(CE308&gt;0,OR(CE308&lt;AQ308,AND(CE308=AQ308,9&lt;4))),1,0)))</f>
        <v>99</v>
      </c>
      <c r="AV308" s="3">
        <f>IF(Inputs!$B$27&lt;&gt;"Ready","PENDING INPUTS",IF(A308&gt;Inputs!$B$6,0,MIN(MAX(0,(AQ308+AR308+AS308)-AT308),MAX(0,C308-D308-(IF(O308&lt;AU308,K308+L308+M308-N308,0)+IF(W308&lt;AU308,S308+T308+U308-V308,0)+IF(AE308&lt;AU308,AA308+AB308+AC308-AD308,0)+IF(AM308&lt;AU308,AI308+AJ308+AK308-AL308,0)+IF(AU308&lt;AU308,AQ308+AR308+AS308-AT308,0)+IF(BC308&lt;AU308,AY308+AZ308+BA308-BB308,0)+IF(BK308&lt;AU308,BG308+BH308+BI308-BJ308,0)+IF(BS308&lt;AU308,BO308+BP308+BQ308-BR308,0)+IF(CA308&lt;AU308,BW308+BX308+BY308-BZ308,0)+IF(CI308&lt;AU308,CE308+CF308+CG308-CH308,0))))))</f>
        <v>0</v>
      </c>
      <c r="AW308" s="3">
        <f>IF(Inputs!$B$27&lt;&gt;"Ready","PENDING INPUTS",MIN((AQ308+AR308+AS308),IF(D308&gt;C308,IF(D308=0,0,AT308*C308/D308),AT308+AV308)))</f>
        <v>0</v>
      </c>
      <c r="AX308" s="3">
        <f>IF(Inputs!$B$27&lt;&gt;"Ready","PENDING INPUTS",MAX(0,(AQ308+AR308+AS308)-AW308))</f>
        <v>0</v>
      </c>
      <c r="AY308" s="3">
        <f>IF(Inputs!$B$27&lt;&gt;"Ready","PENDING INPUTS",BF307)</f>
        <v>0</v>
      </c>
      <c r="AZ308" s="3">
        <f>IF(Inputs!$B$27&lt;&gt;"Ready","PENDING INPUTS",IF(A308&lt;=Inputs!$B$6,ROUND(AY308*Inputs!C19/12,2),0))</f>
        <v>0</v>
      </c>
      <c r="BA308" s="3">
        <f>IF(Inputs!$B$27&lt;&gt;"Ready","PENDING INPUTS",IF(AND(A308&lt;=Inputs!$B$6,AY308&gt;0),Inputs!G19,0))</f>
        <v>0</v>
      </c>
      <c r="BB308" s="3">
        <f>IF(Inputs!$B$27&lt;&gt;"Ready","PENDING INPUTS",IF(A308&gt;Inputs!$B$6,0,MIN((AY308+AZ308+BA308),IF(Inputs!H19=1,Inputs!D19,MAX(Inputs!F19,ROUND(AY308*Inputs!E19+AZ308+BA308,2))))))</f>
        <v>0</v>
      </c>
      <c r="BC308">
        <f>IF(Inputs!$B$27&lt;&gt;"Ready","PENDING INPUTS",IF(AY308&lt;=0,99,1+IF(AND(K308&gt;0,OR(K308&lt;AY308,AND(K308=AY308,0&lt;5))),1,0)+IF(AND(S308&gt;0,OR(S308&lt;AY308,AND(S308=AY308,1&lt;5))),1,0)+IF(AND(AA308&gt;0,OR(AA308&lt;AY308,AND(AA308=AY308,2&lt;5))),1,0)+IF(AND(AI308&gt;0,OR(AI308&lt;AY308,AND(AI308=AY308,3&lt;5))),1,0)+IF(AND(AQ308&gt;0,OR(AQ308&lt;AY308,AND(AQ308=AY308,4&lt;5))),1,0)+IF(AND(BG308&gt;0,OR(BG308&lt;AY308,AND(BG308=AY308,6&lt;5))),1,0)+IF(AND(BO308&gt;0,OR(BO308&lt;AY308,AND(BO308=AY308,7&lt;5))),1,0)+IF(AND(BW308&gt;0,OR(BW308&lt;AY308,AND(BW308=AY308,8&lt;5))),1,0)+IF(AND(CE308&gt;0,OR(CE308&lt;AY308,AND(CE308=AY308,9&lt;5))),1,0)))</f>
        <v>99</v>
      </c>
      <c r="BD308" s="3">
        <f>IF(Inputs!$B$27&lt;&gt;"Ready","PENDING INPUTS",IF(A308&gt;Inputs!$B$6,0,MIN(MAX(0,(AY308+AZ308+BA308)-BB308),MAX(0,C308-D308-(IF(O308&lt;BC308,K308+L308+M308-N308,0)+IF(W308&lt;BC308,S308+T308+U308-V308,0)+IF(AE308&lt;BC308,AA308+AB308+AC308-AD308,0)+IF(AM308&lt;BC308,AI308+AJ308+AK308-AL308,0)+IF(AU308&lt;BC308,AQ308+AR308+AS308-AT308,0)+IF(BC308&lt;BC308,AY308+AZ308+BA308-BB308,0)+IF(BK308&lt;BC308,BG308+BH308+BI308-BJ308,0)+IF(BS308&lt;BC308,BO308+BP308+BQ308-BR308,0)+IF(CA308&lt;BC308,BW308+BX308+BY308-BZ308,0)+IF(CI308&lt;BC308,CE308+CF308+CG308-CH308,0))))))</f>
        <v>0</v>
      </c>
      <c r="BE308" s="3">
        <f>IF(Inputs!$B$27&lt;&gt;"Ready","PENDING INPUTS",MIN((AY308+AZ308+BA308),IF(D308&gt;C308,IF(D308=0,0,BB308*C308/D308),BB308+BD308)))</f>
        <v>0</v>
      </c>
      <c r="BF308" s="3">
        <f>IF(Inputs!$B$27&lt;&gt;"Ready","PENDING INPUTS",MAX(0,(AY308+AZ308+BA308)-BE308))</f>
        <v>0</v>
      </c>
      <c r="BG308" s="3">
        <f>IF(Inputs!$B$27&lt;&gt;"Ready","PENDING INPUTS",BN307)</f>
        <v>0</v>
      </c>
      <c r="BH308" s="3">
        <f>IF(Inputs!$B$27&lt;&gt;"Ready","PENDING INPUTS",IF(A308&lt;=Inputs!$B$6,ROUND(BG308*Inputs!C20/12,2),0))</f>
        <v>0</v>
      </c>
      <c r="BI308" s="3">
        <f>IF(Inputs!$B$27&lt;&gt;"Ready","PENDING INPUTS",IF(AND(A308&lt;=Inputs!$B$6,BG308&gt;0),Inputs!G20,0))</f>
        <v>0</v>
      </c>
      <c r="BJ308" s="3">
        <f>IF(Inputs!$B$27&lt;&gt;"Ready","PENDING INPUTS",IF(A308&gt;Inputs!$B$6,0,MIN((BG308+BH308+BI308),IF(Inputs!H20=1,Inputs!D20,MAX(Inputs!F20,ROUND(BG308*Inputs!E20+BH308+BI308,2))))))</f>
        <v>0</v>
      </c>
      <c r="BK308">
        <f>IF(Inputs!$B$27&lt;&gt;"Ready","PENDING INPUTS",IF(BG308&lt;=0,99,1+IF(AND(K308&gt;0,OR(K308&lt;BG308,AND(K308=BG308,0&lt;6))),1,0)+IF(AND(S308&gt;0,OR(S308&lt;BG308,AND(S308=BG308,1&lt;6))),1,0)+IF(AND(AA308&gt;0,OR(AA308&lt;BG308,AND(AA308=BG308,2&lt;6))),1,0)+IF(AND(AI308&gt;0,OR(AI308&lt;BG308,AND(AI308=BG308,3&lt;6))),1,0)+IF(AND(AQ308&gt;0,OR(AQ308&lt;BG308,AND(AQ308=BG308,4&lt;6))),1,0)+IF(AND(AY308&gt;0,OR(AY308&lt;BG308,AND(AY308=BG308,5&lt;6))),1,0)+IF(AND(BO308&gt;0,OR(BO308&lt;BG308,AND(BO308=BG308,7&lt;6))),1,0)+IF(AND(BW308&gt;0,OR(BW308&lt;BG308,AND(BW308=BG308,8&lt;6))),1,0)+IF(AND(CE308&gt;0,OR(CE308&lt;BG308,AND(CE308=BG308,9&lt;6))),1,0)))</f>
        <v>99</v>
      </c>
      <c r="BL308" s="3">
        <f>IF(Inputs!$B$27&lt;&gt;"Ready","PENDING INPUTS",IF(A308&gt;Inputs!$B$6,0,MIN(MAX(0,(BG308+BH308+BI308)-BJ308),MAX(0,C308-D308-(IF(O308&lt;BK308,K308+L308+M308-N308,0)+IF(W308&lt;BK308,S308+T308+U308-V308,0)+IF(AE308&lt;BK308,AA308+AB308+AC308-AD308,0)+IF(AM308&lt;BK308,AI308+AJ308+AK308-AL308,0)+IF(AU308&lt;BK308,AQ308+AR308+AS308-AT308,0)+IF(BC308&lt;BK308,AY308+AZ308+BA308-BB308,0)+IF(BK308&lt;BK308,BG308+BH308+BI308-BJ308,0)+IF(BS308&lt;BK308,BO308+BP308+BQ308-BR308,0)+IF(CA308&lt;BK308,BW308+BX308+BY308-BZ308,0)+IF(CI308&lt;BK308,CE308+CF308+CG308-CH308,0))))))</f>
        <v>0</v>
      </c>
      <c r="BM308" s="3">
        <f>IF(Inputs!$B$27&lt;&gt;"Ready","PENDING INPUTS",MIN((BG308+BH308+BI308),IF(D308&gt;C308,IF(D308=0,0,BJ308*C308/D308),BJ308+BL308)))</f>
        <v>0</v>
      </c>
      <c r="BN308" s="3">
        <f>IF(Inputs!$B$27&lt;&gt;"Ready","PENDING INPUTS",MAX(0,(BG308+BH308+BI308)-BM308))</f>
        <v>0</v>
      </c>
      <c r="BO308" s="3">
        <f>IF(Inputs!$B$27&lt;&gt;"Ready","PENDING INPUTS",BV307)</f>
        <v>0</v>
      </c>
      <c r="BP308" s="3">
        <f>IF(Inputs!$B$27&lt;&gt;"Ready","PENDING INPUTS",IF(A308&lt;=Inputs!$B$6,ROUND(BO308*Inputs!C21/12,2),0))</f>
        <v>0</v>
      </c>
      <c r="BQ308" s="3">
        <f>IF(Inputs!$B$27&lt;&gt;"Ready","PENDING INPUTS",IF(AND(A308&lt;=Inputs!$B$6,BO308&gt;0),Inputs!G21,0))</f>
        <v>0</v>
      </c>
      <c r="BR308" s="3">
        <f>IF(Inputs!$B$27&lt;&gt;"Ready","PENDING INPUTS",IF(A308&gt;Inputs!$B$6,0,MIN((BO308+BP308+BQ308),IF(Inputs!H21=1,Inputs!D21,MAX(Inputs!F21,ROUND(BO308*Inputs!E21+BP308+BQ308,2))))))</f>
        <v>0</v>
      </c>
      <c r="BS308">
        <f>IF(Inputs!$B$27&lt;&gt;"Ready","PENDING INPUTS",IF(BO308&lt;=0,99,1+IF(AND(K308&gt;0,OR(K308&lt;BO308,AND(K308=BO308,0&lt;7))),1,0)+IF(AND(S308&gt;0,OR(S308&lt;BO308,AND(S308=BO308,1&lt;7))),1,0)+IF(AND(AA308&gt;0,OR(AA308&lt;BO308,AND(AA308=BO308,2&lt;7))),1,0)+IF(AND(AI308&gt;0,OR(AI308&lt;BO308,AND(AI308=BO308,3&lt;7))),1,0)+IF(AND(AQ308&gt;0,OR(AQ308&lt;BO308,AND(AQ308=BO308,4&lt;7))),1,0)+IF(AND(AY308&gt;0,OR(AY308&lt;BO308,AND(AY308=BO308,5&lt;7))),1,0)+IF(AND(BG308&gt;0,OR(BG308&lt;BO308,AND(BG308=BO308,6&lt;7))),1,0)+IF(AND(BW308&gt;0,OR(BW308&lt;BO308,AND(BW308=BO308,8&lt;7))),1,0)+IF(AND(CE308&gt;0,OR(CE308&lt;BO308,AND(CE308=BO308,9&lt;7))),1,0)))</f>
        <v>99</v>
      </c>
      <c r="BT308" s="3">
        <f>IF(Inputs!$B$27&lt;&gt;"Ready","PENDING INPUTS",IF(A308&gt;Inputs!$B$6,0,MIN(MAX(0,(BO308+BP308+BQ308)-BR308),MAX(0,C308-D308-(IF(O308&lt;BS308,K308+L308+M308-N308,0)+IF(W308&lt;BS308,S308+T308+U308-V308,0)+IF(AE308&lt;BS308,AA308+AB308+AC308-AD308,0)+IF(AM308&lt;BS308,AI308+AJ308+AK308-AL308,0)+IF(AU308&lt;BS308,AQ308+AR308+AS308-AT308,0)+IF(BC308&lt;BS308,AY308+AZ308+BA308-BB308,0)+IF(BK308&lt;BS308,BG308+BH308+BI308-BJ308,0)+IF(BS308&lt;BS308,BO308+BP308+BQ308-BR308,0)+IF(CA308&lt;BS308,BW308+BX308+BY308-BZ308,0)+IF(CI308&lt;BS308,CE308+CF308+CG308-CH308,0))))))</f>
        <v>0</v>
      </c>
      <c r="BU308" s="3">
        <f>IF(Inputs!$B$27&lt;&gt;"Ready","PENDING INPUTS",MIN((BO308+BP308+BQ308),IF(D308&gt;C308,IF(D308=0,0,BR308*C308/D308),BR308+BT308)))</f>
        <v>0</v>
      </c>
      <c r="BV308" s="3">
        <f>IF(Inputs!$B$27&lt;&gt;"Ready","PENDING INPUTS",MAX(0,(BO308+BP308+BQ308)-BU308))</f>
        <v>0</v>
      </c>
      <c r="BW308" s="3">
        <f>IF(Inputs!$B$27&lt;&gt;"Ready","PENDING INPUTS",CD307)</f>
        <v>0</v>
      </c>
      <c r="BX308" s="3">
        <f>IF(Inputs!$B$27&lt;&gt;"Ready","PENDING INPUTS",IF(A308&lt;=Inputs!$B$6,ROUND(BW308*Inputs!C22/12,2),0))</f>
        <v>0</v>
      </c>
      <c r="BY308" s="3">
        <f>IF(Inputs!$B$27&lt;&gt;"Ready","PENDING INPUTS",IF(AND(A308&lt;=Inputs!$B$6,BW308&gt;0),Inputs!G22,0))</f>
        <v>0</v>
      </c>
      <c r="BZ308" s="3">
        <f>IF(Inputs!$B$27&lt;&gt;"Ready","PENDING INPUTS",IF(A308&gt;Inputs!$B$6,0,MIN((BW308+BX308+BY308),IF(Inputs!H22=1,Inputs!D22,MAX(Inputs!F22,ROUND(BW308*Inputs!E22+BX308+BY308,2))))))</f>
        <v>0</v>
      </c>
      <c r="CA308">
        <f>IF(Inputs!$B$27&lt;&gt;"Ready","PENDING INPUTS",IF(BW308&lt;=0,99,1+IF(AND(K308&gt;0,OR(K308&lt;BW308,AND(K308=BW308,0&lt;8))),1,0)+IF(AND(S308&gt;0,OR(S308&lt;BW308,AND(S308=BW308,1&lt;8))),1,0)+IF(AND(AA308&gt;0,OR(AA308&lt;BW308,AND(AA308=BW308,2&lt;8))),1,0)+IF(AND(AI308&gt;0,OR(AI308&lt;BW308,AND(AI308=BW308,3&lt;8))),1,0)+IF(AND(AQ308&gt;0,OR(AQ308&lt;BW308,AND(AQ308=BW308,4&lt;8))),1,0)+IF(AND(AY308&gt;0,OR(AY308&lt;BW308,AND(AY308=BW308,5&lt;8))),1,0)+IF(AND(BG308&gt;0,OR(BG308&lt;BW308,AND(BG308=BW308,6&lt;8))),1,0)+IF(AND(BO308&gt;0,OR(BO308&lt;BW308,AND(BO308=BW308,7&lt;8))),1,0)+IF(AND(CE308&gt;0,OR(CE308&lt;BW308,AND(CE308=BW308,9&lt;8))),1,0)))</f>
        <v>99</v>
      </c>
      <c r="CB308" s="3">
        <f>IF(Inputs!$B$27&lt;&gt;"Ready","PENDING INPUTS",IF(A308&gt;Inputs!$B$6,0,MIN(MAX(0,(BW308+BX308+BY308)-BZ308),MAX(0,C308-D308-(IF(O308&lt;CA308,K308+L308+M308-N308,0)+IF(W308&lt;CA308,S308+T308+U308-V308,0)+IF(AE308&lt;CA308,AA308+AB308+AC308-AD308,0)+IF(AM308&lt;CA308,AI308+AJ308+AK308-AL308,0)+IF(AU308&lt;CA308,AQ308+AR308+AS308-AT308,0)+IF(BC308&lt;CA308,AY308+AZ308+BA308-BB308,0)+IF(BK308&lt;CA308,BG308+BH308+BI308-BJ308,0)+IF(BS308&lt;CA308,BO308+BP308+BQ308-BR308,0)+IF(CA308&lt;CA308,BW308+BX308+BY308-BZ308,0)+IF(CI308&lt;CA308,CE308+CF308+CG308-CH308,0))))))</f>
        <v>0</v>
      </c>
      <c r="CC308" s="3">
        <f>IF(Inputs!$B$27&lt;&gt;"Ready","PENDING INPUTS",MIN((BW308+BX308+BY308),IF(D308&gt;C308,IF(D308=0,0,BZ308*C308/D308),BZ308+CB308)))</f>
        <v>0</v>
      </c>
      <c r="CD308" s="3">
        <f>IF(Inputs!$B$27&lt;&gt;"Ready","PENDING INPUTS",MAX(0,(BW308+BX308+BY308)-CC308))</f>
        <v>0</v>
      </c>
      <c r="CE308" s="3">
        <f>IF(Inputs!$B$27&lt;&gt;"Ready","PENDING INPUTS",CL307)</f>
        <v>0</v>
      </c>
      <c r="CF308" s="3">
        <f>IF(Inputs!$B$27&lt;&gt;"Ready","PENDING INPUTS",IF(A308&lt;=Inputs!$B$6,ROUND(CE308*Inputs!C23/12,2),0))</f>
        <v>0</v>
      </c>
      <c r="CG308" s="3">
        <f>IF(Inputs!$B$27&lt;&gt;"Ready","PENDING INPUTS",IF(AND(A308&lt;=Inputs!$B$6,CE308&gt;0),Inputs!G23,0))</f>
        <v>0</v>
      </c>
      <c r="CH308" s="3">
        <f>IF(Inputs!$B$27&lt;&gt;"Ready","PENDING INPUTS",IF(A308&gt;Inputs!$B$6,0,MIN((CE308+CF308+CG308),IF(Inputs!H23=1,Inputs!D23,MAX(Inputs!F23,ROUND(CE308*Inputs!E23+CF308+CG308,2))))))</f>
        <v>0</v>
      </c>
      <c r="CI308">
        <f>IF(Inputs!$B$27&lt;&gt;"Ready","PENDING INPUTS",IF(CE308&lt;=0,99,1+IF(AND(K308&gt;0,OR(K308&lt;CE308,AND(K308=CE308,0&lt;9))),1,0)+IF(AND(S308&gt;0,OR(S308&lt;CE308,AND(S308=CE308,1&lt;9))),1,0)+IF(AND(AA308&gt;0,OR(AA308&lt;CE308,AND(AA308=CE308,2&lt;9))),1,0)+IF(AND(AI308&gt;0,OR(AI308&lt;CE308,AND(AI308=CE308,3&lt;9))),1,0)+IF(AND(AQ308&gt;0,OR(AQ308&lt;CE308,AND(AQ308=CE308,4&lt;9))),1,0)+IF(AND(AY308&gt;0,OR(AY308&lt;CE308,AND(AY308=CE308,5&lt;9))),1,0)+IF(AND(BG308&gt;0,OR(BG308&lt;CE308,AND(BG308=CE308,6&lt;9))),1,0)+IF(AND(BO308&gt;0,OR(BO308&lt;CE308,AND(BO308=CE308,7&lt;9))),1,0)+IF(AND(BW308&gt;0,OR(BW308&lt;CE308,AND(BW308=CE308,8&lt;9))),1,0)))</f>
        <v>99</v>
      </c>
      <c r="CJ308" s="3">
        <f>IF(Inputs!$B$27&lt;&gt;"Ready","PENDING INPUTS",IF(A308&gt;Inputs!$B$6,0,MIN(MAX(0,(CE308+CF308+CG308)-CH308),MAX(0,C308-D308-(IF(O308&lt;CI308,K308+L308+M308-N308,0)+IF(W308&lt;CI308,S308+T308+U308-V308,0)+IF(AE308&lt;CI308,AA308+AB308+AC308-AD308,0)+IF(AM308&lt;CI308,AI308+AJ308+AK308-AL308,0)+IF(AU308&lt;CI308,AQ308+AR308+AS308-AT308,0)+IF(BC308&lt;CI308,AY308+AZ308+BA308-BB308,0)+IF(BK308&lt;CI308,BG308+BH308+BI308-BJ308,0)+IF(BS308&lt;CI308,BO308+BP308+BQ308-BR308,0)+IF(CA308&lt;CI308,BW308+BX308+BY308-BZ308,0)+IF(CI308&lt;CI308,CE308+CF308+CG308-CH308,0))))))</f>
        <v>0</v>
      </c>
      <c r="CK308" s="3">
        <f>IF(Inputs!$B$27&lt;&gt;"Ready","PENDING INPUTS",MIN((CE308+CF308+CG308),IF(D308&gt;C308,IF(D308=0,0,CH308*C308/D308),CH308+CJ308)))</f>
        <v>0</v>
      </c>
      <c r="CL308" s="3">
        <f>IF(Inputs!$B$27&lt;&gt;"Ready","PENDING INPUTS",MAX(0,(CE308+CF308+CG308)-CK308))</f>
        <v>0</v>
      </c>
    </row>
    <row r="309" spans="1:90" ht="27.95" customHeight="1" x14ac:dyDescent="0.25">
      <c r="A309">
        <v>305</v>
      </c>
      <c r="B309" s="13">
        <f>IF(Inputs!$B$27&lt;&gt;"Ready","PENDING INPUTS",EDATE(Inputs!$B$5,A309-1))</f>
        <v>55550</v>
      </c>
      <c r="C309" s="3">
        <f>IF(Inputs!$B$27&lt;&gt;"Ready","PENDING INPUTS",IF(A309&lt;=Inputs!$B$6,MAX(0,Inputs!$B$4+IF(A309=Inputs!$B$7,Inputs!$B$8,0)+IF(A309=Inputs!$B$9,Inputs!$B$10,0)),0))</f>
        <v>0</v>
      </c>
      <c r="D309" s="3">
        <f>IF(Inputs!$B$27&lt;&gt;"Ready","PENDING INPUTS",SUM(N309,V309,AD309,AL309,AT309,BB309,BJ309,BR309,BZ309,CH309))</f>
        <v>0</v>
      </c>
      <c r="E309" s="3">
        <f>IF(Inputs!$B$27&lt;&gt;"Ready","PENDING INPUTS",MAX(0,D309-C309))</f>
        <v>0</v>
      </c>
      <c r="F309" s="3">
        <f>IF(Inputs!$B$27&lt;&gt;"Ready","PENDING INPUTS",SUM(Q309,Y309,AG309,AO309,AW309,BE309,BM309,BU309,CC309,CK309))</f>
        <v>0</v>
      </c>
      <c r="G309" s="3">
        <f>IF(Inputs!$B$27&lt;&gt;"Ready","PENDING INPUTS",SUM(L309,T309,AB309,AJ309,AR309,AZ309,BH309,BP309,BX309,CF309))</f>
        <v>0</v>
      </c>
      <c r="H309" s="3">
        <f>IF(Inputs!$B$27&lt;&gt;"Ready","PENDING INPUTS",SUM(M309,U309,AC309,AK309,AS309,BA309,BI309,BQ309,BY309,CG309))</f>
        <v>0</v>
      </c>
      <c r="I309" s="3">
        <f>IF(Inputs!$B$27&lt;&gt;"Ready","PENDING INPUTS",SUM(R309,Z309,AH309,AP309,AX309,BF309,BN309,BV309,CD309,CL309))</f>
        <v>0</v>
      </c>
      <c r="J309" t="str">
        <f>IF(Inputs!$B$27&lt;&gt;"Ready","PENDING INPUTS",IF(A309&gt;Inputs!$B$6,"Beyond horizon",IF(E309&gt;0.005,"MINIMUM SHORTFALL",IF(I309&lt;0.005,"Paid off","In progress"))))</f>
        <v>Beyond horizon</v>
      </c>
      <c r="K309" s="3">
        <f>IF(Inputs!$B$27&lt;&gt;"Ready","PENDING INPUTS",R308)</f>
        <v>0</v>
      </c>
      <c r="L309" s="3">
        <f>IF(Inputs!$B$27&lt;&gt;"Ready","PENDING INPUTS",IF(A309&lt;=Inputs!$B$6,ROUND(K309*Inputs!C14/12,2),0))</f>
        <v>0</v>
      </c>
      <c r="M309" s="3">
        <f>IF(Inputs!$B$27&lt;&gt;"Ready","PENDING INPUTS",IF(AND(A309&lt;=Inputs!$B$6,K309&gt;0),Inputs!G14,0))</f>
        <v>0</v>
      </c>
      <c r="N309" s="3">
        <f>IF(Inputs!$B$27&lt;&gt;"Ready","PENDING INPUTS",IF(A309&gt;Inputs!$B$6,0,MIN((K309+L309+M309),IF(Inputs!H14=1,Inputs!D14,MAX(Inputs!F14,ROUND(K309*Inputs!E14+L309+M309,2))))))</f>
        <v>0</v>
      </c>
      <c r="O309">
        <f>IF(Inputs!$B$27&lt;&gt;"Ready","PENDING INPUTS",IF(K309&lt;=0,99,1+IF(AND(S309&gt;0,OR(S309&lt;K309,AND(S309=K309,1&lt;0))),1,0)+IF(AND(AA309&gt;0,OR(AA309&lt;K309,AND(AA309=K309,2&lt;0))),1,0)+IF(AND(AI309&gt;0,OR(AI309&lt;K309,AND(AI309=K309,3&lt;0))),1,0)+IF(AND(AQ309&gt;0,OR(AQ309&lt;K309,AND(AQ309=K309,4&lt;0))),1,0)+IF(AND(AY309&gt;0,OR(AY309&lt;K309,AND(AY309=K309,5&lt;0))),1,0)+IF(AND(BG309&gt;0,OR(BG309&lt;K309,AND(BG309=K309,6&lt;0))),1,0)+IF(AND(BO309&gt;0,OR(BO309&lt;K309,AND(BO309=K309,7&lt;0))),1,0)+IF(AND(BW309&gt;0,OR(BW309&lt;K309,AND(BW309=K309,8&lt;0))),1,0)+IF(AND(CE309&gt;0,OR(CE309&lt;K309,AND(CE309=K309,9&lt;0))),1,0)))</f>
        <v>99</v>
      </c>
      <c r="P309" s="3">
        <f>IF(Inputs!$B$27&lt;&gt;"Ready","PENDING INPUTS",IF(A309&gt;Inputs!$B$6,0,MIN(MAX(0,(K309+L309+M309)-N309),MAX(0,C309-D309-(IF(O309&lt;O309,K309+L309+M309-N309,0)+IF(W309&lt;O309,S309+T309+U309-V309,0)+IF(AE309&lt;O309,AA309+AB309+AC309-AD309,0)+IF(AM309&lt;O309,AI309+AJ309+AK309-AL309,0)+IF(AU309&lt;O309,AQ309+AR309+AS309-AT309,0)+IF(BC309&lt;O309,AY309+AZ309+BA309-BB309,0)+IF(BK309&lt;O309,BG309+BH309+BI309-BJ309,0)+IF(BS309&lt;O309,BO309+BP309+BQ309-BR309,0)+IF(CA309&lt;O309,BW309+BX309+BY309-BZ309,0)+IF(CI309&lt;O309,CE309+CF309+CG309-CH309,0))))))</f>
        <v>0</v>
      </c>
      <c r="Q309" s="3">
        <f>IF(Inputs!$B$27&lt;&gt;"Ready","PENDING INPUTS",MIN((K309+L309+M309),IF(D309&gt;C309,IF(D309=0,0,N309*C309/D309),N309+P309)))</f>
        <v>0</v>
      </c>
      <c r="R309" s="3">
        <f>IF(Inputs!$B$27&lt;&gt;"Ready","PENDING INPUTS",MAX(0,(K309+L309+M309)-Q309))</f>
        <v>0</v>
      </c>
      <c r="S309" s="3">
        <f>IF(Inputs!$B$27&lt;&gt;"Ready","PENDING INPUTS",Z308)</f>
        <v>0</v>
      </c>
      <c r="T309" s="3">
        <f>IF(Inputs!$B$27&lt;&gt;"Ready","PENDING INPUTS",IF(A309&lt;=Inputs!$B$6,ROUND(S309*Inputs!C15/12,2),0))</f>
        <v>0</v>
      </c>
      <c r="U309" s="3">
        <f>IF(Inputs!$B$27&lt;&gt;"Ready","PENDING INPUTS",IF(AND(A309&lt;=Inputs!$B$6,S309&gt;0),Inputs!G15,0))</f>
        <v>0</v>
      </c>
      <c r="V309" s="3">
        <f>IF(Inputs!$B$27&lt;&gt;"Ready","PENDING INPUTS",IF(A309&gt;Inputs!$B$6,0,MIN((S309+T309+U309),IF(Inputs!H15=1,Inputs!D15,MAX(Inputs!F15,ROUND(S309*Inputs!E15+T309+U309,2))))))</f>
        <v>0</v>
      </c>
      <c r="W309">
        <f>IF(Inputs!$B$27&lt;&gt;"Ready","PENDING INPUTS",IF(S309&lt;=0,99,1+IF(AND(K309&gt;0,OR(K309&lt;S309,AND(K309=S309,0&lt;1))),1,0)+IF(AND(AA309&gt;0,OR(AA309&lt;S309,AND(AA309=S309,2&lt;1))),1,0)+IF(AND(AI309&gt;0,OR(AI309&lt;S309,AND(AI309=S309,3&lt;1))),1,0)+IF(AND(AQ309&gt;0,OR(AQ309&lt;S309,AND(AQ309=S309,4&lt;1))),1,0)+IF(AND(AY309&gt;0,OR(AY309&lt;S309,AND(AY309=S309,5&lt;1))),1,0)+IF(AND(BG309&gt;0,OR(BG309&lt;S309,AND(BG309=S309,6&lt;1))),1,0)+IF(AND(BO309&gt;0,OR(BO309&lt;S309,AND(BO309=S309,7&lt;1))),1,0)+IF(AND(BW309&gt;0,OR(BW309&lt;S309,AND(BW309=S309,8&lt;1))),1,0)+IF(AND(CE309&gt;0,OR(CE309&lt;S309,AND(CE309=S309,9&lt;1))),1,0)))</f>
        <v>99</v>
      </c>
      <c r="X309" s="3">
        <f>IF(Inputs!$B$27&lt;&gt;"Ready","PENDING INPUTS",IF(A309&gt;Inputs!$B$6,0,MIN(MAX(0,(S309+T309+U309)-V309),MAX(0,C309-D309-(IF(O309&lt;W309,K309+L309+M309-N309,0)+IF(W309&lt;W309,S309+T309+U309-V309,0)+IF(AE309&lt;W309,AA309+AB309+AC309-AD309,0)+IF(AM309&lt;W309,AI309+AJ309+AK309-AL309,0)+IF(AU309&lt;W309,AQ309+AR309+AS309-AT309,0)+IF(BC309&lt;W309,AY309+AZ309+BA309-BB309,0)+IF(BK309&lt;W309,BG309+BH309+BI309-BJ309,0)+IF(BS309&lt;W309,BO309+BP309+BQ309-BR309,0)+IF(CA309&lt;W309,BW309+BX309+BY309-BZ309,0)+IF(CI309&lt;W309,CE309+CF309+CG309-CH309,0))))))</f>
        <v>0</v>
      </c>
      <c r="Y309" s="3">
        <f>IF(Inputs!$B$27&lt;&gt;"Ready","PENDING INPUTS",MIN((S309+T309+U309),IF(D309&gt;C309,IF(D309=0,0,V309*C309/D309),V309+X309)))</f>
        <v>0</v>
      </c>
      <c r="Z309" s="3">
        <f>IF(Inputs!$B$27&lt;&gt;"Ready","PENDING INPUTS",MAX(0,(S309+T309+U309)-Y309))</f>
        <v>0</v>
      </c>
      <c r="AA309" s="3">
        <f>IF(Inputs!$B$27&lt;&gt;"Ready","PENDING INPUTS",AH308)</f>
        <v>0</v>
      </c>
      <c r="AB309" s="3">
        <f>IF(Inputs!$B$27&lt;&gt;"Ready","PENDING INPUTS",IF(A309&lt;=Inputs!$B$6,ROUND(AA309*Inputs!C16/12,2),0))</f>
        <v>0</v>
      </c>
      <c r="AC309" s="3">
        <f>IF(Inputs!$B$27&lt;&gt;"Ready","PENDING INPUTS",IF(AND(A309&lt;=Inputs!$B$6,AA309&gt;0),Inputs!G16,0))</f>
        <v>0</v>
      </c>
      <c r="AD309" s="3">
        <f>IF(Inputs!$B$27&lt;&gt;"Ready","PENDING INPUTS",IF(A309&gt;Inputs!$B$6,0,MIN((AA309+AB309+AC309),IF(Inputs!H16=1,Inputs!D16,MAX(Inputs!F16,ROUND(AA309*Inputs!E16+AB309+AC309,2))))))</f>
        <v>0</v>
      </c>
      <c r="AE309">
        <f>IF(Inputs!$B$27&lt;&gt;"Ready","PENDING INPUTS",IF(AA309&lt;=0,99,1+IF(AND(K309&gt;0,OR(K309&lt;AA309,AND(K309=AA309,0&lt;2))),1,0)+IF(AND(S309&gt;0,OR(S309&lt;AA309,AND(S309=AA309,1&lt;2))),1,0)+IF(AND(AI309&gt;0,OR(AI309&lt;AA309,AND(AI309=AA309,3&lt;2))),1,0)+IF(AND(AQ309&gt;0,OR(AQ309&lt;AA309,AND(AQ309=AA309,4&lt;2))),1,0)+IF(AND(AY309&gt;0,OR(AY309&lt;AA309,AND(AY309=AA309,5&lt;2))),1,0)+IF(AND(BG309&gt;0,OR(BG309&lt;AA309,AND(BG309=AA309,6&lt;2))),1,0)+IF(AND(BO309&gt;0,OR(BO309&lt;AA309,AND(BO309=AA309,7&lt;2))),1,0)+IF(AND(BW309&gt;0,OR(BW309&lt;AA309,AND(BW309=AA309,8&lt;2))),1,0)+IF(AND(CE309&gt;0,OR(CE309&lt;AA309,AND(CE309=AA309,9&lt;2))),1,0)))</f>
        <v>99</v>
      </c>
      <c r="AF309" s="3">
        <f>IF(Inputs!$B$27&lt;&gt;"Ready","PENDING INPUTS",IF(A309&gt;Inputs!$B$6,0,MIN(MAX(0,(AA309+AB309+AC309)-AD309),MAX(0,C309-D309-(IF(O309&lt;AE309,K309+L309+M309-N309,0)+IF(W309&lt;AE309,S309+T309+U309-V309,0)+IF(AE309&lt;AE309,AA309+AB309+AC309-AD309,0)+IF(AM309&lt;AE309,AI309+AJ309+AK309-AL309,0)+IF(AU309&lt;AE309,AQ309+AR309+AS309-AT309,0)+IF(BC309&lt;AE309,AY309+AZ309+BA309-BB309,0)+IF(BK309&lt;AE309,BG309+BH309+BI309-BJ309,0)+IF(BS309&lt;AE309,BO309+BP309+BQ309-BR309,0)+IF(CA309&lt;AE309,BW309+BX309+BY309-BZ309,0)+IF(CI309&lt;AE309,CE309+CF309+CG309-CH309,0))))))</f>
        <v>0</v>
      </c>
      <c r="AG309" s="3">
        <f>IF(Inputs!$B$27&lt;&gt;"Ready","PENDING INPUTS",MIN((AA309+AB309+AC309),IF(D309&gt;C309,IF(D309=0,0,AD309*C309/D309),AD309+AF309)))</f>
        <v>0</v>
      </c>
      <c r="AH309" s="3">
        <f>IF(Inputs!$B$27&lt;&gt;"Ready","PENDING INPUTS",MAX(0,(AA309+AB309+AC309)-AG309))</f>
        <v>0</v>
      </c>
      <c r="AI309" s="3">
        <f>IF(Inputs!$B$27&lt;&gt;"Ready","PENDING INPUTS",AP308)</f>
        <v>0</v>
      </c>
      <c r="AJ309" s="3">
        <f>IF(Inputs!$B$27&lt;&gt;"Ready","PENDING INPUTS",IF(A309&lt;=Inputs!$B$6,ROUND(AI309*Inputs!C17/12,2),0))</f>
        <v>0</v>
      </c>
      <c r="AK309" s="3">
        <f>IF(Inputs!$B$27&lt;&gt;"Ready","PENDING INPUTS",IF(AND(A309&lt;=Inputs!$B$6,AI309&gt;0),Inputs!G17,0))</f>
        <v>0</v>
      </c>
      <c r="AL309" s="3">
        <f>IF(Inputs!$B$27&lt;&gt;"Ready","PENDING INPUTS",IF(A309&gt;Inputs!$B$6,0,MIN((AI309+AJ309+AK309),IF(Inputs!H17=1,Inputs!D17,MAX(Inputs!F17,ROUND(AI309*Inputs!E17+AJ309+AK309,2))))))</f>
        <v>0</v>
      </c>
      <c r="AM309">
        <f>IF(Inputs!$B$27&lt;&gt;"Ready","PENDING INPUTS",IF(AI309&lt;=0,99,1+IF(AND(K309&gt;0,OR(K309&lt;AI309,AND(K309=AI309,0&lt;3))),1,0)+IF(AND(S309&gt;0,OR(S309&lt;AI309,AND(S309=AI309,1&lt;3))),1,0)+IF(AND(AA309&gt;0,OR(AA309&lt;AI309,AND(AA309=AI309,2&lt;3))),1,0)+IF(AND(AQ309&gt;0,OR(AQ309&lt;AI309,AND(AQ309=AI309,4&lt;3))),1,0)+IF(AND(AY309&gt;0,OR(AY309&lt;AI309,AND(AY309=AI309,5&lt;3))),1,0)+IF(AND(BG309&gt;0,OR(BG309&lt;AI309,AND(BG309=AI309,6&lt;3))),1,0)+IF(AND(BO309&gt;0,OR(BO309&lt;AI309,AND(BO309=AI309,7&lt;3))),1,0)+IF(AND(BW309&gt;0,OR(BW309&lt;AI309,AND(BW309=AI309,8&lt;3))),1,0)+IF(AND(CE309&gt;0,OR(CE309&lt;AI309,AND(CE309=AI309,9&lt;3))),1,0)))</f>
        <v>99</v>
      </c>
      <c r="AN309" s="3">
        <f>IF(Inputs!$B$27&lt;&gt;"Ready","PENDING INPUTS",IF(A309&gt;Inputs!$B$6,0,MIN(MAX(0,(AI309+AJ309+AK309)-AL309),MAX(0,C309-D309-(IF(O309&lt;AM309,K309+L309+M309-N309,0)+IF(W309&lt;AM309,S309+T309+U309-V309,0)+IF(AE309&lt;AM309,AA309+AB309+AC309-AD309,0)+IF(AM309&lt;AM309,AI309+AJ309+AK309-AL309,0)+IF(AU309&lt;AM309,AQ309+AR309+AS309-AT309,0)+IF(BC309&lt;AM309,AY309+AZ309+BA309-BB309,0)+IF(BK309&lt;AM309,BG309+BH309+BI309-BJ309,0)+IF(BS309&lt;AM309,BO309+BP309+BQ309-BR309,0)+IF(CA309&lt;AM309,BW309+BX309+BY309-BZ309,0)+IF(CI309&lt;AM309,CE309+CF309+CG309-CH309,0))))))</f>
        <v>0</v>
      </c>
      <c r="AO309" s="3">
        <f>IF(Inputs!$B$27&lt;&gt;"Ready","PENDING INPUTS",MIN((AI309+AJ309+AK309),IF(D309&gt;C309,IF(D309=0,0,AL309*C309/D309),AL309+AN309)))</f>
        <v>0</v>
      </c>
      <c r="AP309" s="3">
        <f>IF(Inputs!$B$27&lt;&gt;"Ready","PENDING INPUTS",MAX(0,(AI309+AJ309+AK309)-AO309))</f>
        <v>0</v>
      </c>
      <c r="AQ309" s="3">
        <f>IF(Inputs!$B$27&lt;&gt;"Ready","PENDING INPUTS",AX308)</f>
        <v>0</v>
      </c>
      <c r="AR309" s="3">
        <f>IF(Inputs!$B$27&lt;&gt;"Ready","PENDING INPUTS",IF(A309&lt;=Inputs!$B$6,ROUND(AQ309*Inputs!C18/12,2),0))</f>
        <v>0</v>
      </c>
      <c r="AS309" s="3">
        <f>IF(Inputs!$B$27&lt;&gt;"Ready","PENDING INPUTS",IF(AND(A309&lt;=Inputs!$B$6,AQ309&gt;0),Inputs!G18,0))</f>
        <v>0</v>
      </c>
      <c r="AT309" s="3">
        <f>IF(Inputs!$B$27&lt;&gt;"Ready","PENDING INPUTS",IF(A309&gt;Inputs!$B$6,0,MIN((AQ309+AR309+AS309),IF(Inputs!H18=1,Inputs!D18,MAX(Inputs!F18,ROUND(AQ309*Inputs!E18+AR309+AS309,2))))))</f>
        <v>0</v>
      </c>
      <c r="AU309">
        <f>IF(Inputs!$B$27&lt;&gt;"Ready","PENDING INPUTS",IF(AQ309&lt;=0,99,1+IF(AND(K309&gt;0,OR(K309&lt;AQ309,AND(K309=AQ309,0&lt;4))),1,0)+IF(AND(S309&gt;0,OR(S309&lt;AQ309,AND(S309=AQ309,1&lt;4))),1,0)+IF(AND(AA309&gt;0,OR(AA309&lt;AQ309,AND(AA309=AQ309,2&lt;4))),1,0)+IF(AND(AI309&gt;0,OR(AI309&lt;AQ309,AND(AI309=AQ309,3&lt;4))),1,0)+IF(AND(AY309&gt;0,OR(AY309&lt;AQ309,AND(AY309=AQ309,5&lt;4))),1,0)+IF(AND(BG309&gt;0,OR(BG309&lt;AQ309,AND(BG309=AQ309,6&lt;4))),1,0)+IF(AND(BO309&gt;0,OR(BO309&lt;AQ309,AND(BO309=AQ309,7&lt;4))),1,0)+IF(AND(BW309&gt;0,OR(BW309&lt;AQ309,AND(BW309=AQ309,8&lt;4))),1,0)+IF(AND(CE309&gt;0,OR(CE309&lt;AQ309,AND(CE309=AQ309,9&lt;4))),1,0)))</f>
        <v>99</v>
      </c>
      <c r="AV309" s="3">
        <f>IF(Inputs!$B$27&lt;&gt;"Ready","PENDING INPUTS",IF(A309&gt;Inputs!$B$6,0,MIN(MAX(0,(AQ309+AR309+AS309)-AT309),MAX(0,C309-D309-(IF(O309&lt;AU309,K309+L309+M309-N309,0)+IF(W309&lt;AU309,S309+T309+U309-V309,0)+IF(AE309&lt;AU309,AA309+AB309+AC309-AD309,0)+IF(AM309&lt;AU309,AI309+AJ309+AK309-AL309,0)+IF(AU309&lt;AU309,AQ309+AR309+AS309-AT309,0)+IF(BC309&lt;AU309,AY309+AZ309+BA309-BB309,0)+IF(BK309&lt;AU309,BG309+BH309+BI309-BJ309,0)+IF(BS309&lt;AU309,BO309+BP309+BQ309-BR309,0)+IF(CA309&lt;AU309,BW309+BX309+BY309-BZ309,0)+IF(CI309&lt;AU309,CE309+CF309+CG309-CH309,0))))))</f>
        <v>0</v>
      </c>
      <c r="AW309" s="3">
        <f>IF(Inputs!$B$27&lt;&gt;"Ready","PENDING INPUTS",MIN((AQ309+AR309+AS309),IF(D309&gt;C309,IF(D309=0,0,AT309*C309/D309),AT309+AV309)))</f>
        <v>0</v>
      </c>
      <c r="AX309" s="3">
        <f>IF(Inputs!$B$27&lt;&gt;"Ready","PENDING INPUTS",MAX(0,(AQ309+AR309+AS309)-AW309))</f>
        <v>0</v>
      </c>
      <c r="AY309" s="3">
        <f>IF(Inputs!$B$27&lt;&gt;"Ready","PENDING INPUTS",BF308)</f>
        <v>0</v>
      </c>
      <c r="AZ309" s="3">
        <f>IF(Inputs!$B$27&lt;&gt;"Ready","PENDING INPUTS",IF(A309&lt;=Inputs!$B$6,ROUND(AY309*Inputs!C19/12,2),0))</f>
        <v>0</v>
      </c>
      <c r="BA309" s="3">
        <f>IF(Inputs!$B$27&lt;&gt;"Ready","PENDING INPUTS",IF(AND(A309&lt;=Inputs!$B$6,AY309&gt;0),Inputs!G19,0))</f>
        <v>0</v>
      </c>
      <c r="BB309" s="3">
        <f>IF(Inputs!$B$27&lt;&gt;"Ready","PENDING INPUTS",IF(A309&gt;Inputs!$B$6,0,MIN((AY309+AZ309+BA309),IF(Inputs!H19=1,Inputs!D19,MAX(Inputs!F19,ROUND(AY309*Inputs!E19+AZ309+BA309,2))))))</f>
        <v>0</v>
      </c>
      <c r="BC309">
        <f>IF(Inputs!$B$27&lt;&gt;"Ready","PENDING INPUTS",IF(AY309&lt;=0,99,1+IF(AND(K309&gt;0,OR(K309&lt;AY309,AND(K309=AY309,0&lt;5))),1,0)+IF(AND(S309&gt;0,OR(S309&lt;AY309,AND(S309=AY309,1&lt;5))),1,0)+IF(AND(AA309&gt;0,OR(AA309&lt;AY309,AND(AA309=AY309,2&lt;5))),1,0)+IF(AND(AI309&gt;0,OR(AI309&lt;AY309,AND(AI309=AY309,3&lt;5))),1,0)+IF(AND(AQ309&gt;0,OR(AQ309&lt;AY309,AND(AQ309=AY309,4&lt;5))),1,0)+IF(AND(BG309&gt;0,OR(BG309&lt;AY309,AND(BG309=AY309,6&lt;5))),1,0)+IF(AND(BO309&gt;0,OR(BO309&lt;AY309,AND(BO309=AY309,7&lt;5))),1,0)+IF(AND(BW309&gt;0,OR(BW309&lt;AY309,AND(BW309=AY309,8&lt;5))),1,0)+IF(AND(CE309&gt;0,OR(CE309&lt;AY309,AND(CE309=AY309,9&lt;5))),1,0)))</f>
        <v>99</v>
      </c>
      <c r="BD309" s="3">
        <f>IF(Inputs!$B$27&lt;&gt;"Ready","PENDING INPUTS",IF(A309&gt;Inputs!$B$6,0,MIN(MAX(0,(AY309+AZ309+BA309)-BB309),MAX(0,C309-D309-(IF(O309&lt;BC309,K309+L309+M309-N309,0)+IF(W309&lt;BC309,S309+T309+U309-V309,0)+IF(AE309&lt;BC309,AA309+AB309+AC309-AD309,0)+IF(AM309&lt;BC309,AI309+AJ309+AK309-AL309,0)+IF(AU309&lt;BC309,AQ309+AR309+AS309-AT309,0)+IF(BC309&lt;BC309,AY309+AZ309+BA309-BB309,0)+IF(BK309&lt;BC309,BG309+BH309+BI309-BJ309,0)+IF(BS309&lt;BC309,BO309+BP309+BQ309-BR309,0)+IF(CA309&lt;BC309,BW309+BX309+BY309-BZ309,0)+IF(CI309&lt;BC309,CE309+CF309+CG309-CH309,0))))))</f>
        <v>0</v>
      </c>
      <c r="BE309" s="3">
        <f>IF(Inputs!$B$27&lt;&gt;"Ready","PENDING INPUTS",MIN((AY309+AZ309+BA309),IF(D309&gt;C309,IF(D309=0,0,BB309*C309/D309),BB309+BD309)))</f>
        <v>0</v>
      </c>
      <c r="BF309" s="3">
        <f>IF(Inputs!$B$27&lt;&gt;"Ready","PENDING INPUTS",MAX(0,(AY309+AZ309+BA309)-BE309))</f>
        <v>0</v>
      </c>
      <c r="BG309" s="3">
        <f>IF(Inputs!$B$27&lt;&gt;"Ready","PENDING INPUTS",BN308)</f>
        <v>0</v>
      </c>
      <c r="BH309" s="3">
        <f>IF(Inputs!$B$27&lt;&gt;"Ready","PENDING INPUTS",IF(A309&lt;=Inputs!$B$6,ROUND(BG309*Inputs!C20/12,2),0))</f>
        <v>0</v>
      </c>
      <c r="BI309" s="3">
        <f>IF(Inputs!$B$27&lt;&gt;"Ready","PENDING INPUTS",IF(AND(A309&lt;=Inputs!$B$6,BG309&gt;0),Inputs!G20,0))</f>
        <v>0</v>
      </c>
      <c r="BJ309" s="3">
        <f>IF(Inputs!$B$27&lt;&gt;"Ready","PENDING INPUTS",IF(A309&gt;Inputs!$B$6,0,MIN((BG309+BH309+BI309),IF(Inputs!H20=1,Inputs!D20,MAX(Inputs!F20,ROUND(BG309*Inputs!E20+BH309+BI309,2))))))</f>
        <v>0</v>
      </c>
      <c r="BK309">
        <f>IF(Inputs!$B$27&lt;&gt;"Ready","PENDING INPUTS",IF(BG309&lt;=0,99,1+IF(AND(K309&gt;0,OR(K309&lt;BG309,AND(K309=BG309,0&lt;6))),1,0)+IF(AND(S309&gt;0,OR(S309&lt;BG309,AND(S309=BG309,1&lt;6))),1,0)+IF(AND(AA309&gt;0,OR(AA309&lt;BG309,AND(AA309=BG309,2&lt;6))),1,0)+IF(AND(AI309&gt;0,OR(AI309&lt;BG309,AND(AI309=BG309,3&lt;6))),1,0)+IF(AND(AQ309&gt;0,OR(AQ309&lt;BG309,AND(AQ309=BG309,4&lt;6))),1,0)+IF(AND(AY309&gt;0,OR(AY309&lt;BG309,AND(AY309=BG309,5&lt;6))),1,0)+IF(AND(BO309&gt;0,OR(BO309&lt;BG309,AND(BO309=BG309,7&lt;6))),1,0)+IF(AND(BW309&gt;0,OR(BW309&lt;BG309,AND(BW309=BG309,8&lt;6))),1,0)+IF(AND(CE309&gt;0,OR(CE309&lt;BG309,AND(CE309=BG309,9&lt;6))),1,0)))</f>
        <v>99</v>
      </c>
      <c r="BL309" s="3">
        <f>IF(Inputs!$B$27&lt;&gt;"Ready","PENDING INPUTS",IF(A309&gt;Inputs!$B$6,0,MIN(MAX(0,(BG309+BH309+BI309)-BJ309),MAX(0,C309-D309-(IF(O309&lt;BK309,K309+L309+M309-N309,0)+IF(W309&lt;BK309,S309+T309+U309-V309,0)+IF(AE309&lt;BK309,AA309+AB309+AC309-AD309,0)+IF(AM309&lt;BK309,AI309+AJ309+AK309-AL309,0)+IF(AU309&lt;BK309,AQ309+AR309+AS309-AT309,0)+IF(BC309&lt;BK309,AY309+AZ309+BA309-BB309,0)+IF(BK309&lt;BK309,BG309+BH309+BI309-BJ309,0)+IF(BS309&lt;BK309,BO309+BP309+BQ309-BR309,0)+IF(CA309&lt;BK309,BW309+BX309+BY309-BZ309,0)+IF(CI309&lt;BK309,CE309+CF309+CG309-CH309,0))))))</f>
        <v>0</v>
      </c>
      <c r="BM309" s="3">
        <f>IF(Inputs!$B$27&lt;&gt;"Ready","PENDING INPUTS",MIN((BG309+BH309+BI309),IF(D309&gt;C309,IF(D309=0,0,BJ309*C309/D309),BJ309+BL309)))</f>
        <v>0</v>
      </c>
      <c r="BN309" s="3">
        <f>IF(Inputs!$B$27&lt;&gt;"Ready","PENDING INPUTS",MAX(0,(BG309+BH309+BI309)-BM309))</f>
        <v>0</v>
      </c>
      <c r="BO309" s="3">
        <f>IF(Inputs!$B$27&lt;&gt;"Ready","PENDING INPUTS",BV308)</f>
        <v>0</v>
      </c>
      <c r="BP309" s="3">
        <f>IF(Inputs!$B$27&lt;&gt;"Ready","PENDING INPUTS",IF(A309&lt;=Inputs!$B$6,ROUND(BO309*Inputs!C21/12,2),0))</f>
        <v>0</v>
      </c>
      <c r="BQ309" s="3">
        <f>IF(Inputs!$B$27&lt;&gt;"Ready","PENDING INPUTS",IF(AND(A309&lt;=Inputs!$B$6,BO309&gt;0),Inputs!G21,0))</f>
        <v>0</v>
      </c>
      <c r="BR309" s="3">
        <f>IF(Inputs!$B$27&lt;&gt;"Ready","PENDING INPUTS",IF(A309&gt;Inputs!$B$6,0,MIN((BO309+BP309+BQ309),IF(Inputs!H21=1,Inputs!D21,MAX(Inputs!F21,ROUND(BO309*Inputs!E21+BP309+BQ309,2))))))</f>
        <v>0</v>
      </c>
      <c r="BS309">
        <f>IF(Inputs!$B$27&lt;&gt;"Ready","PENDING INPUTS",IF(BO309&lt;=0,99,1+IF(AND(K309&gt;0,OR(K309&lt;BO309,AND(K309=BO309,0&lt;7))),1,0)+IF(AND(S309&gt;0,OR(S309&lt;BO309,AND(S309=BO309,1&lt;7))),1,0)+IF(AND(AA309&gt;0,OR(AA309&lt;BO309,AND(AA309=BO309,2&lt;7))),1,0)+IF(AND(AI309&gt;0,OR(AI309&lt;BO309,AND(AI309=BO309,3&lt;7))),1,0)+IF(AND(AQ309&gt;0,OR(AQ309&lt;BO309,AND(AQ309=BO309,4&lt;7))),1,0)+IF(AND(AY309&gt;0,OR(AY309&lt;BO309,AND(AY309=BO309,5&lt;7))),1,0)+IF(AND(BG309&gt;0,OR(BG309&lt;BO309,AND(BG309=BO309,6&lt;7))),1,0)+IF(AND(BW309&gt;0,OR(BW309&lt;BO309,AND(BW309=BO309,8&lt;7))),1,0)+IF(AND(CE309&gt;0,OR(CE309&lt;BO309,AND(CE309=BO309,9&lt;7))),1,0)))</f>
        <v>99</v>
      </c>
      <c r="BT309" s="3">
        <f>IF(Inputs!$B$27&lt;&gt;"Ready","PENDING INPUTS",IF(A309&gt;Inputs!$B$6,0,MIN(MAX(0,(BO309+BP309+BQ309)-BR309),MAX(0,C309-D309-(IF(O309&lt;BS309,K309+L309+M309-N309,0)+IF(W309&lt;BS309,S309+T309+U309-V309,0)+IF(AE309&lt;BS309,AA309+AB309+AC309-AD309,0)+IF(AM309&lt;BS309,AI309+AJ309+AK309-AL309,0)+IF(AU309&lt;BS309,AQ309+AR309+AS309-AT309,0)+IF(BC309&lt;BS309,AY309+AZ309+BA309-BB309,0)+IF(BK309&lt;BS309,BG309+BH309+BI309-BJ309,0)+IF(BS309&lt;BS309,BO309+BP309+BQ309-BR309,0)+IF(CA309&lt;BS309,BW309+BX309+BY309-BZ309,0)+IF(CI309&lt;BS309,CE309+CF309+CG309-CH309,0))))))</f>
        <v>0</v>
      </c>
      <c r="BU309" s="3">
        <f>IF(Inputs!$B$27&lt;&gt;"Ready","PENDING INPUTS",MIN((BO309+BP309+BQ309),IF(D309&gt;C309,IF(D309=0,0,BR309*C309/D309),BR309+BT309)))</f>
        <v>0</v>
      </c>
      <c r="BV309" s="3">
        <f>IF(Inputs!$B$27&lt;&gt;"Ready","PENDING INPUTS",MAX(0,(BO309+BP309+BQ309)-BU309))</f>
        <v>0</v>
      </c>
      <c r="BW309" s="3">
        <f>IF(Inputs!$B$27&lt;&gt;"Ready","PENDING INPUTS",CD308)</f>
        <v>0</v>
      </c>
      <c r="BX309" s="3">
        <f>IF(Inputs!$B$27&lt;&gt;"Ready","PENDING INPUTS",IF(A309&lt;=Inputs!$B$6,ROUND(BW309*Inputs!C22/12,2),0))</f>
        <v>0</v>
      </c>
      <c r="BY309" s="3">
        <f>IF(Inputs!$B$27&lt;&gt;"Ready","PENDING INPUTS",IF(AND(A309&lt;=Inputs!$B$6,BW309&gt;0),Inputs!G22,0))</f>
        <v>0</v>
      </c>
      <c r="BZ309" s="3">
        <f>IF(Inputs!$B$27&lt;&gt;"Ready","PENDING INPUTS",IF(A309&gt;Inputs!$B$6,0,MIN((BW309+BX309+BY309),IF(Inputs!H22=1,Inputs!D22,MAX(Inputs!F22,ROUND(BW309*Inputs!E22+BX309+BY309,2))))))</f>
        <v>0</v>
      </c>
      <c r="CA309">
        <f>IF(Inputs!$B$27&lt;&gt;"Ready","PENDING INPUTS",IF(BW309&lt;=0,99,1+IF(AND(K309&gt;0,OR(K309&lt;BW309,AND(K309=BW309,0&lt;8))),1,0)+IF(AND(S309&gt;0,OR(S309&lt;BW309,AND(S309=BW309,1&lt;8))),1,0)+IF(AND(AA309&gt;0,OR(AA309&lt;BW309,AND(AA309=BW309,2&lt;8))),1,0)+IF(AND(AI309&gt;0,OR(AI309&lt;BW309,AND(AI309=BW309,3&lt;8))),1,0)+IF(AND(AQ309&gt;0,OR(AQ309&lt;BW309,AND(AQ309=BW309,4&lt;8))),1,0)+IF(AND(AY309&gt;0,OR(AY309&lt;BW309,AND(AY309=BW309,5&lt;8))),1,0)+IF(AND(BG309&gt;0,OR(BG309&lt;BW309,AND(BG309=BW309,6&lt;8))),1,0)+IF(AND(BO309&gt;0,OR(BO309&lt;BW309,AND(BO309=BW309,7&lt;8))),1,0)+IF(AND(CE309&gt;0,OR(CE309&lt;BW309,AND(CE309=BW309,9&lt;8))),1,0)))</f>
        <v>99</v>
      </c>
      <c r="CB309" s="3">
        <f>IF(Inputs!$B$27&lt;&gt;"Ready","PENDING INPUTS",IF(A309&gt;Inputs!$B$6,0,MIN(MAX(0,(BW309+BX309+BY309)-BZ309),MAX(0,C309-D309-(IF(O309&lt;CA309,K309+L309+M309-N309,0)+IF(W309&lt;CA309,S309+T309+U309-V309,0)+IF(AE309&lt;CA309,AA309+AB309+AC309-AD309,0)+IF(AM309&lt;CA309,AI309+AJ309+AK309-AL309,0)+IF(AU309&lt;CA309,AQ309+AR309+AS309-AT309,0)+IF(BC309&lt;CA309,AY309+AZ309+BA309-BB309,0)+IF(BK309&lt;CA309,BG309+BH309+BI309-BJ309,0)+IF(BS309&lt;CA309,BO309+BP309+BQ309-BR309,0)+IF(CA309&lt;CA309,BW309+BX309+BY309-BZ309,0)+IF(CI309&lt;CA309,CE309+CF309+CG309-CH309,0))))))</f>
        <v>0</v>
      </c>
      <c r="CC309" s="3">
        <f>IF(Inputs!$B$27&lt;&gt;"Ready","PENDING INPUTS",MIN((BW309+BX309+BY309),IF(D309&gt;C309,IF(D309=0,0,BZ309*C309/D309),BZ309+CB309)))</f>
        <v>0</v>
      </c>
      <c r="CD309" s="3">
        <f>IF(Inputs!$B$27&lt;&gt;"Ready","PENDING INPUTS",MAX(0,(BW309+BX309+BY309)-CC309))</f>
        <v>0</v>
      </c>
      <c r="CE309" s="3">
        <f>IF(Inputs!$B$27&lt;&gt;"Ready","PENDING INPUTS",CL308)</f>
        <v>0</v>
      </c>
      <c r="CF309" s="3">
        <f>IF(Inputs!$B$27&lt;&gt;"Ready","PENDING INPUTS",IF(A309&lt;=Inputs!$B$6,ROUND(CE309*Inputs!C23/12,2),0))</f>
        <v>0</v>
      </c>
      <c r="CG309" s="3">
        <f>IF(Inputs!$B$27&lt;&gt;"Ready","PENDING INPUTS",IF(AND(A309&lt;=Inputs!$B$6,CE309&gt;0),Inputs!G23,0))</f>
        <v>0</v>
      </c>
      <c r="CH309" s="3">
        <f>IF(Inputs!$B$27&lt;&gt;"Ready","PENDING INPUTS",IF(A309&gt;Inputs!$B$6,0,MIN((CE309+CF309+CG309),IF(Inputs!H23=1,Inputs!D23,MAX(Inputs!F23,ROUND(CE309*Inputs!E23+CF309+CG309,2))))))</f>
        <v>0</v>
      </c>
      <c r="CI309">
        <f>IF(Inputs!$B$27&lt;&gt;"Ready","PENDING INPUTS",IF(CE309&lt;=0,99,1+IF(AND(K309&gt;0,OR(K309&lt;CE309,AND(K309=CE309,0&lt;9))),1,0)+IF(AND(S309&gt;0,OR(S309&lt;CE309,AND(S309=CE309,1&lt;9))),1,0)+IF(AND(AA309&gt;0,OR(AA309&lt;CE309,AND(AA309=CE309,2&lt;9))),1,0)+IF(AND(AI309&gt;0,OR(AI309&lt;CE309,AND(AI309=CE309,3&lt;9))),1,0)+IF(AND(AQ309&gt;0,OR(AQ309&lt;CE309,AND(AQ309=CE309,4&lt;9))),1,0)+IF(AND(AY309&gt;0,OR(AY309&lt;CE309,AND(AY309=CE309,5&lt;9))),1,0)+IF(AND(BG309&gt;0,OR(BG309&lt;CE309,AND(BG309=CE309,6&lt;9))),1,0)+IF(AND(BO309&gt;0,OR(BO309&lt;CE309,AND(BO309=CE309,7&lt;9))),1,0)+IF(AND(BW309&gt;0,OR(BW309&lt;CE309,AND(BW309=CE309,8&lt;9))),1,0)))</f>
        <v>99</v>
      </c>
      <c r="CJ309" s="3">
        <f>IF(Inputs!$B$27&lt;&gt;"Ready","PENDING INPUTS",IF(A309&gt;Inputs!$B$6,0,MIN(MAX(0,(CE309+CF309+CG309)-CH309),MAX(0,C309-D309-(IF(O309&lt;CI309,K309+L309+M309-N309,0)+IF(W309&lt;CI309,S309+T309+U309-V309,0)+IF(AE309&lt;CI309,AA309+AB309+AC309-AD309,0)+IF(AM309&lt;CI309,AI309+AJ309+AK309-AL309,0)+IF(AU309&lt;CI309,AQ309+AR309+AS309-AT309,0)+IF(BC309&lt;CI309,AY309+AZ309+BA309-BB309,0)+IF(BK309&lt;CI309,BG309+BH309+BI309-BJ309,0)+IF(BS309&lt;CI309,BO309+BP309+BQ309-BR309,0)+IF(CA309&lt;CI309,BW309+BX309+BY309-BZ309,0)+IF(CI309&lt;CI309,CE309+CF309+CG309-CH309,0))))))</f>
        <v>0</v>
      </c>
      <c r="CK309" s="3">
        <f>IF(Inputs!$B$27&lt;&gt;"Ready","PENDING INPUTS",MIN((CE309+CF309+CG309),IF(D309&gt;C309,IF(D309=0,0,CH309*C309/D309),CH309+CJ309)))</f>
        <v>0</v>
      </c>
      <c r="CL309" s="3">
        <f>IF(Inputs!$B$27&lt;&gt;"Ready","PENDING INPUTS",MAX(0,(CE309+CF309+CG309)-CK309))</f>
        <v>0</v>
      </c>
    </row>
    <row r="310" spans="1:90" ht="27.95" customHeight="1" x14ac:dyDescent="0.25">
      <c r="A310">
        <v>306</v>
      </c>
      <c r="B310" s="13">
        <f>IF(Inputs!$B$27&lt;&gt;"Ready","PENDING INPUTS",EDATE(Inputs!$B$5,A310-1))</f>
        <v>55579</v>
      </c>
      <c r="C310" s="3">
        <f>IF(Inputs!$B$27&lt;&gt;"Ready","PENDING INPUTS",IF(A310&lt;=Inputs!$B$6,MAX(0,Inputs!$B$4+IF(A310=Inputs!$B$7,Inputs!$B$8,0)+IF(A310=Inputs!$B$9,Inputs!$B$10,0)),0))</f>
        <v>0</v>
      </c>
      <c r="D310" s="3">
        <f>IF(Inputs!$B$27&lt;&gt;"Ready","PENDING INPUTS",SUM(N310,V310,AD310,AL310,AT310,BB310,BJ310,BR310,BZ310,CH310))</f>
        <v>0</v>
      </c>
      <c r="E310" s="3">
        <f>IF(Inputs!$B$27&lt;&gt;"Ready","PENDING INPUTS",MAX(0,D310-C310))</f>
        <v>0</v>
      </c>
      <c r="F310" s="3">
        <f>IF(Inputs!$B$27&lt;&gt;"Ready","PENDING INPUTS",SUM(Q310,Y310,AG310,AO310,AW310,BE310,BM310,BU310,CC310,CK310))</f>
        <v>0</v>
      </c>
      <c r="G310" s="3">
        <f>IF(Inputs!$B$27&lt;&gt;"Ready","PENDING INPUTS",SUM(L310,T310,AB310,AJ310,AR310,AZ310,BH310,BP310,BX310,CF310))</f>
        <v>0</v>
      </c>
      <c r="H310" s="3">
        <f>IF(Inputs!$B$27&lt;&gt;"Ready","PENDING INPUTS",SUM(M310,U310,AC310,AK310,AS310,BA310,BI310,BQ310,BY310,CG310))</f>
        <v>0</v>
      </c>
      <c r="I310" s="3">
        <f>IF(Inputs!$B$27&lt;&gt;"Ready","PENDING INPUTS",SUM(R310,Z310,AH310,AP310,AX310,BF310,BN310,BV310,CD310,CL310))</f>
        <v>0</v>
      </c>
      <c r="J310" t="str">
        <f>IF(Inputs!$B$27&lt;&gt;"Ready","PENDING INPUTS",IF(A310&gt;Inputs!$B$6,"Beyond horizon",IF(E310&gt;0.005,"MINIMUM SHORTFALL",IF(I310&lt;0.005,"Paid off","In progress"))))</f>
        <v>Beyond horizon</v>
      </c>
      <c r="K310" s="3">
        <f>IF(Inputs!$B$27&lt;&gt;"Ready","PENDING INPUTS",R309)</f>
        <v>0</v>
      </c>
      <c r="L310" s="3">
        <f>IF(Inputs!$B$27&lt;&gt;"Ready","PENDING INPUTS",IF(A310&lt;=Inputs!$B$6,ROUND(K310*Inputs!C14/12,2),0))</f>
        <v>0</v>
      </c>
      <c r="M310" s="3">
        <f>IF(Inputs!$B$27&lt;&gt;"Ready","PENDING INPUTS",IF(AND(A310&lt;=Inputs!$B$6,K310&gt;0),Inputs!G14,0))</f>
        <v>0</v>
      </c>
      <c r="N310" s="3">
        <f>IF(Inputs!$B$27&lt;&gt;"Ready","PENDING INPUTS",IF(A310&gt;Inputs!$B$6,0,MIN((K310+L310+M310),IF(Inputs!H14=1,Inputs!D14,MAX(Inputs!F14,ROUND(K310*Inputs!E14+L310+M310,2))))))</f>
        <v>0</v>
      </c>
      <c r="O310">
        <f>IF(Inputs!$B$27&lt;&gt;"Ready","PENDING INPUTS",IF(K310&lt;=0,99,1+IF(AND(S310&gt;0,OR(S310&lt;K310,AND(S310=K310,1&lt;0))),1,0)+IF(AND(AA310&gt;0,OR(AA310&lt;K310,AND(AA310=K310,2&lt;0))),1,0)+IF(AND(AI310&gt;0,OR(AI310&lt;K310,AND(AI310=K310,3&lt;0))),1,0)+IF(AND(AQ310&gt;0,OR(AQ310&lt;K310,AND(AQ310=K310,4&lt;0))),1,0)+IF(AND(AY310&gt;0,OR(AY310&lt;K310,AND(AY310=K310,5&lt;0))),1,0)+IF(AND(BG310&gt;0,OR(BG310&lt;K310,AND(BG310=K310,6&lt;0))),1,0)+IF(AND(BO310&gt;0,OR(BO310&lt;K310,AND(BO310=K310,7&lt;0))),1,0)+IF(AND(BW310&gt;0,OR(BW310&lt;K310,AND(BW310=K310,8&lt;0))),1,0)+IF(AND(CE310&gt;0,OR(CE310&lt;K310,AND(CE310=K310,9&lt;0))),1,0)))</f>
        <v>99</v>
      </c>
      <c r="P310" s="3">
        <f>IF(Inputs!$B$27&lt;&gt;"Ready","PENDING INPUTS",IF(A310&gt;Inputs!$B$6,0,MIN(MAX(0,(K310+L310+M310)-N310),MAX(0,C310-D310-(IF(O310&lt;O310,K310+L310+M310-N310,0)+IF(W310&lt;O310,S310+T310+U310-V310,0)+IF(AE310&lt;O310,AA310+AB310+AC310-AD310,0)+IF(AM310&lt;O310,AI310+AJ310+AK310-AL310,0)+IF(AU310&lt;O310,AQ310+AR310+AS310-AT310,0)+IF(BC310&lt;O310,AY310+AZ310+BA310-BB310,0)+IF(BK310&lt;O310,BG310+BH310+BI310-BJ310,0)+IF(BS310&lt;O310,BO310+BP310+BQ310-BR310,0)+IF(CA310&lt;O310,BW310+BX310+BY310-BZ310,0)+IF(CI310&lt;O310,CE310+CF310+CG310-CH310,0))))))</f>
        <v>0</v>
      </c>
      <c r="Q310" s="3">
        <f>IF(Inputs!$B$27&lt;&gt;"Ready","PENDING INPUTS",MIN((K310+L310+M310),IF(D310&gt;C310,IF(D310=0,0,N310*C310/D310),N310+P310)))</f>
        <v>0</v>
      </c>
      <c r="R310" s="3">
        <f>IF(Inputs!$B$27&lt;&gt;"Ready","PENDING INPUTS",MAX(0,(K310+L310+M310)-Q310))</f>
        <v>0</v>
      </c>
      <c r="S310" s="3">
        <f>IF(Inputs!$B$27&lt;&gt;"Ready","PENDING INPUTS",Z309)</f>
        <v>0</v>
      </c>
      <c r="T310" s="3">
        <f>IF(Inputs!$B$27&lt;&gt;"Ready","PENDING INPUTS",IF(A310&lt;=Inputs!$B$6,ROUND(S310*Inputs!C15/12,2),0))</f>
        <v>0</v>
      </c>
      <c r="U310" s="3">
        <f>IF(Inputs!$B$27&lt;&gt;"Ready","PENDING INPUTS",IF(AND(A310&lt;=Inputs!$B$6,S310&gt;0),Inputs!G15,0))</f>
        <v>0</v>
      </c>
      <c r="V310" s="3">
        <f>IF(Inputs!$B$27&lt;&gt;"Ready","PENDING INPUTS",IF(A310&gt;Inputs!$B$6,0,MIN((S310+T310+U310),IF(Inputs!H15=1,Inputs!D15,MAX(Inputs!F15,ROUND(S310*Inputs!E15+T310+U310,2))))))</f>
        <v>0</v>
      </c>
      <c r="W310">
        <f>IF(Inputs!$B$27&lt;&gt;"Ready","PENDING INPUTS",IF(S310&lt;=0,99,1+IF(AND(K310&gt;0,OR(K310&lt;S310,AND(K310=S310,0&lt;1))),1,0)+IF(AND(AA310&gt;0,OR(AA310&lt;S310,AND(AA310=S310,2&lt;1))),1,0)+IF(AND(AI310&gt;0,OR(AI310&lt;S310,AND(AI310=S310,3&lt;1))),1,0)+IF(AND(AQ310&gt;0,OR(AQ310&lt;S310,AND(AQ310=S310,4&lt;1))),1,0)+IF(AND(AY310&gt;0,OR(AY310&lt;S310,AND(AY310=S310,5&lt;1))),1,0)+IF(AND(BG310&gt;0,OR(BG310&lt;S310,AND(BG310=S310,6&lt;1))),1,0)+IF(AND(BO310&gt;0,OR(BO310&lt;S310,AND(BO310=S310,7&lt;1))),1,0)+IF(AND(BW310&gt;0,OR(BW310&lt;S310,AND(BW310=S310,8&lt;1))),1,0)+IF(AND(CE310&gt;0,OR(CE310&lt;S310,AND(CE310=S310,9&lt;1))),1,0)))</f>
        <v>99</v>
      </c>
      <c r="X310" s="3">
        <f>IF(Inputs!$B$27&lt;&gt;"Ready","PENDING INPUTS",IF(A310&gt;Inputs!$B$6,0,MIN(MAX(0,(S310+T310+U310)-V310),MAX(0,C310-D310-(IF(O310&lt;W310,K310+L310+M310-N310,0)+IF(W310&lt;W310,S310+T310+U310-V310,0)+IF(AE310&lt;W310,AA310+AB310+AC310-AD310,0)+IF(AM310&lt;W310,AI310+AJ310+AK310-AL310,0)+IF(AU310&lt;W310,AQ310+AR310+AS310-AT310,0)+IF(BC310&lt;W310,AY310+AZ310+BA310-BB310,0)+IF(BK310&lt;W310,BG310+BH310+BI310-BJ310,0)+IF(BS310&lt;W310,BO310+BP310+BQ310-BR310,0)+IF(CA310&lt;W310,BW310+BX310+BY310-BZ310,0)+IF(CI310&lt;W310,CE310+CF310+CG310-CH310,0))))))</f>
        <v>0</v>
      </c>
      <c r="Y310" s="3">
        <f>IF(Inputs!$B$27&lt;&gt;"Ready","PENDING INPUTS",MIN((S310+T310+U310),IF(D310&gt;C310,IF(D310=0,0,V310*C310/D310),V310+X310)))</f>
        <v>0</v>
      </c>
      <c r="Z310" s="3">
        <f>IF(Inputs!$B$27&lt;&gt;"Ready","PENDING INPUTS",MAX(0,(S310+T310+U310)-Y310))</f>
        <v>0</v>
      </c>
      <c r="AA310" s="3">
        <f>IF(Inputs!$B$27&lt;&gt;"Ready","PENDING INPUTS",AH309)</f>
        <v>0</v>
      </c>
      <c r="AB310" s="3">
        <f>IF(Inputs!$B$27&lt;&gt;"Ready","PENDING INPUTS",IF(A310&lt;=Inputs!$B$6,ROUND(AA310*Inputs!C16/12,2),0))</f>
        <v>0</v>
      </c>
      <c r="AC310" s="3">
        <f>IF(Inputs!$B$27&lt;&gt;"Ready","PENDING INPUTS",IF(AND(A310&lt;=Inputs!$B$6,AA310&gt;0),Inputs!G16,0))</f>
        <v>0</v>
      </c>
      <c r="AD310" s="3">
        <f>IF(Inputs!$B$27&lt;&gt;"Ready","PENDING INPUTS",IF(A310&gt;Inputs!$B$6,0,MIN((AA310+AB310+AC310),IF(Inputs!H16=1,Inputs!D16,MAX(Inputs!F16,ROUND(AA310*Inputs!E16+AB310+AC310,2))))))</f>
        <v>0</v>
      </c>
      <c r="AE310">
        <f>IF(Inputs!$B$27&lt;&gt;"Ready","PENDING INPUTS",IF(AA310&lt;=0,99,1+IF(AND(K310&gt;0,OR(K310&lt;AA310,AND(K310=AA310,0&lt;2))),1,0)+IF(AND(S310&gt;0,OR(S310&lt;AA310,AND(S310=AA310,1&lt;2))),1,0)+IF(AND(AI310&gt;0,OR(AI310&lt;AA310,AND(AI310=AA310,3&lt;2))),1,0)+IF(AND(AQ310&gt;0,OR(AQ310&lt;AA310,AND(AQ310=AA310,4&lt;2))),1,0)+IF(AND(AY310&gt;0,OR(AY310&lt;AA310,AND(AY310=AA310,5&lt;2))),1,0)+IF(AND(BG310&gt;0,OR(BG310&lt;AA310,AND(BG310=AA310,6&lt;2))),1,0)+IF(AND(BO310&gt;0,OR(BO310&lt;AA310,AND(BO310=AA310,7&lt;2))),1,0)+IF(AND(BW310&gt;0,OR(BW310&lt;AA310,AND(BW310=AA310,8&lt;2))),1,0)+IF(AND(CE310&gt;0,OR(CE310&lt;AA310,AND(CE310=AA310,9&lt;2))),1,0)))</f>
        <v>99</v>
      </c>
      <c r="AF310" s="3">
        <f>IF(Inputs!$B$27&lt;&gt;"Ready","PENDING INPUTS",IF(A310&gt;Inputs!$B$6,0,MIN(MAX(0,(AA310+AB310+AC310)-AD310),MAX(0,C310-D310-(IF(O310&lt;AE310,K310+L310+M310-N310,0)+IF(W310&lt;AE310,S310+T310+U310-V310,0)+IF(AE310&lt;AE310,AA310+AB310+AC310-AD310,0)+IF(AM310&lt;AE310,AI310+AJ310+AK310-AL310,0)+IF(AU310&lt;AE310,AQ310+AR310+AS310-AT310,0)+IF(BC310&lt;AE310,AY310+AZ310+BA310-BB310,0)+IF(BK310&lt;AE310,BG310+BH310+BI310-BJ310,0)+IF(BS310&lt;AE310,BO310+BP310+BQ310-BR310,0)+IF(CA310&lt;AE310,BW310+BX310+BY310-BZ310,0)+IF(CI310&lt;AE310,CE310+CF310+CG310-CH310,0))))))</f>
        <v>0</v>
      </c>
      <c r="AG310" s="3">
        <f>IF(Inputs!$B$27&lt;&gt;"Ready","PENDING INPUTS",MIN((AA310+AB310+AC310),IF(D310&gt;C310,IF(D310=0,0,AD310*C310/D310),AD310+AF310)))</f>
        <v>0</v>
      </c>
      <c r="AH310" s="3">
        <f>IF(Inputs!$B$27&lt;&gt;"Ready","PENDING INPUTS",MAX(0,(AA310+AB310+AC310)-AG310))</f>
        <v>0</v>
      </c>
      <c r="AI310" s="3">
        <f>IF(Inputs!$B$27&lt;&gt;"Ready","PENDING INPUTS",AP309)</f>
        <v>0</v>
      </c>
      <c r="AJ310" s="3">
        <f>IF(Inputs!$B$27&lt;&gt;"Ready","PENDING INPUTS",IF(A310&lt;=Inputs!$B$6,ROUND(AI310*Inputs!C17/12,2),0))</f>
        <v>0</v>
      </c>
      <c r="AK310" s="3">
        <f>IF(Inputs!$B$27&lt;&gt;"Ready","PENDING INPUTS",IF(AND(A310&lt;=Inputs!$B$6,AI310&gt;0),Inputs!G17,0))</f>
        <v>0</v>
      </c>
      <c r="AL310" s="3">
        <f>IF(Inputs!$B$27&lt;&gt;"Ready","PENDING INPUTS",IF(A310&gt;Inputs!$B$6,0,MIN((AI310+AJ310+AK310),IF(Inputs!H17=1,Inputs!D17,MAX(Inputs!F17,ROUND(AI310*Inputs!E17+AJ310+AK310,2))))))</f>
        <v>0</v>
      </c>
      <c r="AM310">
        <f>IF(Inputs!$B$27&lt;&gt;"Ready","PENDING INPUTS",IF(AI310&lt;=0,99,1+IF(AND(K310&gt;0,OR(K310&lt;AI310,AND(K310=AI310,0&lt;3))),1,0)+IF(AND(S310&gt;0,OR(S310&lt;AI310,AND(S310=AI310,1&lt;3))),1,0)+IF(AND(AA310&gt;0,OR(AA310&lt;AI310,AND(AA310=AI310,2&lt;3))),1,0)+IF(AND(AQ310&gt;0,OR(AQ310&lt;AI310,AND(AQ310=AI310,4&lt;3))),1,0)+IF(AND(AY310&gt;0,OR(AY310&lt;AI310,AND(AY310=AI310,5&lt;3))),1,0)+IF(AND(BG310&gt;0,OR(BG310&lt;AI310,AND(BG310=AI310,6&lt;3))),1,0)+IF(AND(BO310&gt;0,OR(BO310&lt;AI310,AND(BO310=AI310,7&lt;3))),1,0)+IF(AND(BW310&gt;0,OR(BW310&lt;AI310,AND(BW310=AI310,8&lt;3))),1,0)+IF(AND(CE310&gt;0,OR(CE310&lt;AI310,AND(CE310=AI310,9&lt;3))),1,0)))</f>
        <v>99</v>
      </c>
      <c r="AN310" s="3">
        <f>IF(Inputs!$B$27&lt;&gt;"Ready","PENDING INPUTS",IF(A310&gt;Inputs!$B$6,0,MIN(MAX(0,(AI310+AJ310+AK310)-AL310),MAX(0,C310-D310-(IF(O310&lt;AM310,K310+L310+M310-N310,0)+IF(W310&lt;AM310,S310+T310+U310-V310,0)+IF(AE310&lt;AM310,AA310+AB310+AC310-AD310,0)+IF(AM310&lt;AM310,AI310+AJ310+AK310-AL310,0)+IF(AU310&lt;AM310,AQ310+AR310+AS310-AT310,0)+IF(BC310&lt;AM310,AY310+AZ310+BA310-BB310,0)+IF(BK310&lt;AM310,BG310+BH310+BI310-BJ310,0)+IF(BS310&lt;AM310,BO310+BP310+BQ310-BR310,0)+IF(CA310&lt;AM310,BW310+BX310+BY310-BZ310,0)+IF(CI310&lt;AM310,CE310+CF310+CG310-CH310,0))))))</f>
        <v>0</v>
      </c>
      <c r="AO310" s="3">
        <f>IF(Inputs!$B$27&lt;&gt;"Ready","PENDING INPUTS",MIN((AI310+AJ310+AK310),IF(D310&gt;C310,IF(D310=0,0,AL310*C310/D310),AL310+AN310)))</f>
        <v>0</v>
      </c>
      <c r="AP310" s="3">
        <f>IF(Inputs!$B$27&lt;&gt;"Ready","PENDING INPUTS",MAX(0,(AI310+AJ310+AK310)-AO310))</f>
        <v>0</v>
      </c>
      <c r="AQ310" s="3">
        <f>IF(Inputs!$B$27&lt;&gt;"Ready","PENDING INPUTS",AX309)</f>
        <v>0</v>
      </c>
      <c r="AR310" s="3">
        <f>IF(Inputs!$B$27&lt;&gt;"Ready","PENDING INPUTS",IF(A310&lt;=Inputs!$B$6,ROUND(AQ310*Inputs!C18/12,2),0))</f>
        <v>0</v>
      </c>
      <c r="AS310" s="3">
        <f>IF(Inputs!$B$27&lt;&gt;"Ready","PENDING INPUTS",IF(AND(A310&lt;=Inputs!$B$6,AQ310&gt;0),Inputs!G18,0))</f>
        <v>0</v>
      </c>
      <c r="AT310" s="3">
        <f>IF(Inputs!$B$27&lt;&gt;"Ready","PENDING INPUTS",IF(A310&gt;Inputs!$B$6,0,MIN((AQ310+AR310+AS310),IF(Inputs!H18=1,Inputs!D18,MAX(Inputs!F18,ROUND(AQ310*Inputs!E18+AR310+AS310,2))))))</f>
        <v>0</v>
      </c>
      <c r="AU310">
        <f>IF(Inputs!$B$27&lt;&gt;"Ready","PENDING INPUTS",IF(AQ310&lt;=0,99,1+IF(AND(K310&gt;0,OR(K310&lt;AQ310,AND(K310=AQ310,0&lt;4))),1,0)+IF(AND(S310&gt;0,OR(S310&lt;AQ310,AND(S310=AQ310,1&lt;4))),1,0)+IF(AND(AA310&gt;0,OR(AA310&lt;AQ310,AND(AA310=AQ310,2&lt;4))),1,0)+IF(AND(AI310&gt;0,OR(AI310&lt;AQ310,AND(AI310=AQ310,3&lt;4))),1,0)+IF(AND(AY310&gt;0,OR(AY310&lt;AQ310,AND(AY310=AQ310,5&lt;4))),1,0)+IF(AND(BG310&gt;0,OR(BG310&lt;AQ310,AND(BG310=AQ310,6&lt;4))),1,0)+IF(AND(BO310&gt;0,OR(BO310&lt;AQ310,AND(BO310=AQ310,7&lt;4))),1,0)+IF(AND(BW310&gt;0,OR(BW310&lt;AQ310,AND(BW310=AQ310,8&lt;4))),1,0)+IF(AND(CE310&gt;0,OR(CE310&lt;AQ310,AND(CE310=AQ310,9&lt;4))),1,0)))</f>
        <v>99</v>
      </c>
      <c r="AV310" s="3">
        <f>IF(Inputs!$B$27&lt;&gt;"Ready","PENDING INPUTS",IF(A310&gt;Inputs!$B$6,0,MIN(MAX(0,(AQ310+AR310+AS310)-AT310),MAX(0,C310-D310-(IF(O310&lt;AU310,K310+L310+M310-N310,0)+IF(W310&lt;AU310,S310+T310+U310-V310,0)+IF(AE310&lt;AU310,AA310+AB310+AC310-AD310,0)+IF(AM310&lt;AU310,AI310+AJ310+AK310-AL310,0)+IF(AU310&lt;AU310,AQ310+AR310+AS310-AT310,0)+IF(BC310&lt;AU310,AY310+AZ310+BA310-BB310,0)+IF(BK310&lt;AU310,BG310+BH310+BI310-BJ310,0)+IF(BS310&lt;AU310,BO310+BP310+BQ310-BR310,0)+IF(CA310&lt;AU310,BW310+BX310+BY310-BZ310,0)+IF(CI310&lt;AU310,CE310+CF310+CG310-CH310,0))))))</f>
        <v>0</v>
      </c>
      <c r="AW310" s="3">
        <f>IF(Inputs!$B$27&lt;&gt;"Ready","PENDING INPUTS",MIN((AQ310+AR310+AS310),IF(D310&gt;C310,IF(D310=0,0,AT310*C310/D310),AT310+AV310)))</f>
        <v>0</v>
      </c>
      <c r="AX310" s="3">
        <f>IF(Inputs!$B$27&lt;&gt;"Ready","PENDING INPUTS",MAX(0,(AQ310+AR310+AS310)-AW310))</f>
        <v>0</v>
      </c>
      <c r="AY310" s="3">
        <f>IF(Inputs!$B$27&lt;&gt;"Ready","PENDING INPUTS",BF309)</f>
        <v>0</v>
      </c>
      <c r="AZ310" s="3">
        <f>IF(Inputs!$B$27&lt;&gt;"Ready","PENDING INPUTS",IF(A310&lt;=Inputs!$B$6,ROUND(AY310*Inputs!C19/12,2),0))</f>
        <v>0</v>
      </c>
      <c r="BA310" s="3">
        <f>IF(Inputs!$B$27&lt;&gt;"Ready","PENDING INPUTS",IF(AND(A310&lt;=Inputs!$B$6,AY310&gt;0),Inputs!G19,0))</f>
        <v>0</v>
      </c>
      <c r="BB310" s="3">
        <f>IF(Inputs!$B$27&lt;&gt;"Ready","PENDING INPUTS",IF(A310&gt;Inputs!$B$6,0,MIN((AY310+AZ310+BA310),IF(Inputs!H19=1,Inputs!D19,MAX(Inputs!F19,ROUND(AY310*Inputs!E19+AZ310+BA310,2))))))</f>
        <v>0</v>
      </c>
      <c r="BC310">
        <f>IF(Inputs!$B$27&lt;&gt;"Ready","PENDING INPUTS",IF(AY310&lt;=0,99,1+IF(AND(K310&gt;0,OR(K310&lt;AY310,AND(K310=AY310,0&lt;5))),1,0)+IF(AND(S310&gt;0,OR(S310&lt;AY310,AND(S310=AY310,1&lt;5))),1,0)+IF(AND(AA310&gt;0,OR(AA310&lt;AY310,AND(AA310=AY310,2&lt;5))),1,0)+IF(AND(AI310&gt;0,OR(AI310&lt;AY310,AND(AI310=AY310,3&lt;5))),1,0)+IF(AND(AQ310&gt;0,OR(AQ310&lt;AY310,AND(AQ310=AY310,4&lt;5))),1,0)+IF(AND(BG310&gt;0,OR(BG310&lt;AY310,AND(BG310=AY310,6&lt;5))),1,0)+IF(AND(BO310&gt;0,OR(BO310&lt;AY310,AND(BO310=AY310,7&lt;5))),1,0)+IF(AND(BW310&gt;0,OR(BW310&lt;AY310,AND(BW310=AY310,8&lt;5))),1,0)+IF(AND(CE310&gt;0,OR(CE310&lt;AY310,AND(CE310=AY310,9&lt;5))),1,0)))</f>
        <v>99</v>
      </c>
      <c r="BD310" s="3">
        <f>IF(Inputs!$B$27&lt;&gt;"Ready","PENDING INPUTS",IF(A310&gt;Inputs!$B$6,0,MIN(MAX(0,(AY310+AZ310+BA310)-BB310),MAX(0,C310-D310-(IF(O310&lt;BC310,K310+L310+M310-N310,0)+IF(W310&lt;BC310,S310+T310+U310-V310,0)+IF(AE310&lt;BC310,AA310+AB310+AC310-AD310,0)+IF(AM310&lt;BC310,AI310+AJ310+AK310-AL310,0)+IF(AU310&lt;BC310,AQ310+AR310+AS310-AT310,0)+IF(BC310&lt;BC310,AY310+AZ310+BA310-BB310,0)+IF(BK310&lt;BC310,BG310+BH310+BI310-BJ310,0)+IF(BS310&lt;BC310,BO310+BP310+BQ310-BR310,0)+IF(CA310&lt;BC310,BW310+BX310+BY310-BZ310,0)+IF(CI310&lt;BC310,CE310+CF310+CG310-CH310,0))))))</f>
        <v>0</v>
      </c>
      <c r="BE310" s="3">
        <f>IF(Inputs!$B$27&lt;&gt;"Ready","PENDING INPUTS",MIN((AY310+AZ310+BA310),IF(D310&gt;C310,IF(D310=0,0,BB310*C310/D310),BB310+BD310)))</f>
        <v>0</v>
      </c>
      <c r="BF310" s="3">
        <f>IF(Inputs!$B$27&lt;&gt;"Ready","PENDING INPUTS",MAX(0,(AY310+AZ310+BA310)-BE310))</f>
        <v>0</v>
      </c>
      <c r="BG310" s="3">
        <f>IF(Inputs!$B$27&lt;&gt;"Ready","PENDING INPUTS",BN309)</f>
        <v>0</v>
      </c>
      <c r="BH310" s="3">
        <f>IF(Inputs!$B$27&lt;&gt;"Ready","PENDING INPUTS",IF(A310&lt;=Inputs!$B$6,ROUND(BG310*Inputs!C20/12,2),0))</f>
        <v>0</v>
      </c>
      <c r="BI310" s="3">
        <f>IF(Inputs!$B$27&lt;&gt;"Ready","PENDING INPUTS",IF(AND(A310&lt;=Inputs!$B$6,BG310&gt;0),Inputs!G20,0))</f>
        <v>0</v>
      </c>
      <c r="BJ310" s="3">
        <f>IF(Inputs!$B$27&lt;&gt;"Ready","PENDING INPUTS",IF(A310&gt;Inputs!$B$6,0,MIN((BG310+BH310+BI310),IF(Inputs!H20=1,Inputs!D20,MAX(Inputs!F20,ROUND(BG310*Inputs!E20+BH310+BI310,2))))))</f>
        <v>0</v>
      </c>
      <c r="BK310">
        <f>IF(Inputs!$B$27&lt;&gt;"Ready","PENDING INPUTS",IF(BG310&lt;=0,99,1+IF(AND(K310&gt;0,OR(K310&lt;BG310,AND(K310=BG310,0&lt;6))),1,0)+IF(AND(S310&gt;0,OR(S310&lt;BG310,AND(S310=BG310,1&lt;6))),1,0)+IF(AND(AA310&gt;0,OR(AA310&lt;BG310,AND(AA310=BG310,2&lt;6))),1,0)+IF(AND(AI310&gt;0,OR(AI310&lt;BG310,AND(AI310=BG310,3&lt;6))),1,0)+IF(AND(AQ310&gt;0,OR(AQ310&lt;BG310,AND(AQ310=BG310,4&lt;6))),1,0)+IF(AND(AY310&gt;0,OR(AY310&lt;BG310,AND(AY310=BG310,5&lt;6))),1,0)+IF(AND(BO310&gt;0,OR(BO310&lt;BG310,AND(BO310=BG310,7&lt;6))),1,0)+IF(AND(BW310&gt;0,OR(BW310&lt;BG310,AND(BW310=BG310,8&lt;6))),1,0)+IF(AND(CE310&gt;0,OR(CE310&lt;BG310,AND(CE310=BG310,9&lt;6))),1,0)))</f>
        <v>99</v>
      </c>
      <c r="BL310" s="3">
        <f>IF(Inputs!$B$27&lt;&gt;"Ready","PENDING INPUTS",IF(A310&gt;Inputs!$B$6,0,MIN(MAX(0,(BG310+BH310+BI310)-BJ310),MAX(0,C310-D310-(IF(O310&lt;BK310,K310+L310+M310-N310,0)+IF(W310&lt;BK310,S310+T310+U310-V310,0)+IF(AE310&lt;BK310,AA310+AB310+AC310-AD310,0)+IF(AM310&lt;BK310,AI310+AJ310+AK310-AL310,0)+IF(AU310&lt;BK310,AQ310+AR310+AS310-AT310,0)+IF(BC310&lt;BK310,AY310+AZ310+BA310-BB310,0)+IF(BK310&lt;BK310,BG310+BH310+BI310-BJ310,0)+IF(BS310&lt;BK310,BO310+BP310+BQ310-BR310,0)+IF(CA310&lt;BK310,BW310+BX310+BY310-BZ310,0)+IF(CI310&lt;BK310,CE310+CF310+CG310-CH310,0))))))</f>
        <v>0</v>
      </c>
      <c r="BM310" s="3">
        <f>IF(Inputs!$B$27&lt;&gt;"Ready","PENDING INPUTS",MIN((BG310+BH310+BI310),IF(D310&gt;C310,IF(D310=0,0,BJ310*C310/D310),BJ310+BL310)))</f>
        <v>0</v>
      </c>
      <c r="BN310" s="3">
        <f>IF(Inputs!$B$27&lt;&gt;"Ready","PENDING INPUTS",MAX(0,(BG310+BH310+BI310)-BM310))</f>
        <v>0</v>
      </c>
      <c r="BO310" s="3">
        <f>IF(Inputs!$B$27&lt;&gt;"Ready","PENDING INPUTS",BV309)</f>
        <v>0</v>
      </c>
      <c r="BP310" s="3">
        <f>IF(Inputs!$B$27&lt;&gt;"Ready","PENDING INPUTS",IF(A310&lt;=Inputs!$B$6,ROUND(BO310*Inputs!C21/12,2),0))</f>
        <v>0</v>
      </c>
      <c r="BQ310" s="3">
        <f>IF(Inputs!$B$27&lt;&gt;"Ready","PENDING INPUTS",IF(AND(A310&lt;=Inputs!$B$6,BO310&gt;0),Inputs!G21,0))</f>
        <v>0</v>
      </c>
      <c r="BR310" s="3">
        <f>IF(Inputs!$B$27&lt;&gt;"Ready","PENDING INPUTS",IF(A310&gt;Inputs!$B$6,0,MIN((BO310+BP310+BQ310),IF(Inputs!H21=1,Inputs!D21,MAX(Inputs!F21,ROUND(BO310*Inputs!E21+BP310+BQ310,2))))))</f>
        <v>0</v>
      </c>
      <c r="BS310">
        <f>IF(Inputs!$B$27&lt;&gt;"Ready","PENDING INPUTS",IF(BO310&lt;=0,99,1+IF(AND(K310&gt;0,OR(K310&lt;BO310,AND(K310=BO310,0&lt;7))),1,0)+IF(AND(S310&gt;0,OR(S310&lt;BO310,AND(S310=BO310,1&lt;7))),1,0)+IF(AND(AA310&gt;0,OR(AA310&lt;BO310,AND(AA310=BO310,2&lt;7))),1,0)+IF(AND(AI310&gt;0,OR(AI310&lt;BO310,AND(AI310=BO310,3&lt;7))),1,0)+IF(AND(AQ310&gt;0,OR(AQ310&lt;BO310,AND(AQ310=BO310,4&lt;7))),1,0)+IF(AND(AY310&gt;0,OR(AY310&lt;BO310,AND(AY310=BO310,5&lt;7))),1,0)+IF(AND(BG310&gt;0,OR(BG310&lt;BO310,AND(BG310=BO310,6&lt;7))),1,0)+IF(AND(BW310&gt;0,OR(BW310&lt;BO310,AND(BW310=BO310,8&lt;7))),1,0)+IF(AND(CE310&gt;0,OR(CE310&lt;BO310,AND(CE310=BO310,9&lt;7))),1,0)))</f>
        <v>99</v>
      </c>
      <c r="BT310" s="3">
        <f>IF(Inputs!$B$27&lt;&gt;"Ready","PENDING INPUTS",IF(A310&gt;Inputs!$B$6,0,MIN(MAX(0,(BO310+BP310+BQ310)-BR310),MAX(0,C310-D310-(IF(O310&lt;BS310,K310+L310+M310-N310,0)+IF(W310&lt;BS310,S310+T310+U310-V310,0)+IF(AE310&lt;BS310,AA310+AB310+AC310-AD310,0)+IF(AM310&lt;BS310,AI310+AJ310+AK310-AL310,0)+IF(AU310&lt;BS310,AQ310+AR310+AS310-AT310,0)+IF(BC310&lt;BS310,AY310+AZ310+BA310-BB310,0)+IF(BK310&lt;BS310,BG310+BH310+BI310-BJ310,0)+IF(BS310&lt;BS310,BO310+BP310+BQ310-BR310,0)+IF(CA310&lt;BS310,BW310+BX310+BY310-BZ310,0)+IF(CI310&lt;BS310,CE310+CF310+CG310-CH310,0))))))</f>
        <v>0</v>
      </c>
      <c r="BU310" s="3">
        <f>IF(Inputs!$B$27&lt;&gt;"Ready","PENDING INPUTS",MIN((BO310+BP310+BQ310),IF(D310&gt;C310,IF(D310=0,0,BR310*C310/D310),BR310+BT310)))</f>
        <v>0</v>
      </c>
      <c r="BV310" s="3">
        <f>IF(Inputs!$B$27&lt;&gt;"Ready","PENDING INPUTS",MAX(0,(BO310+BP310+BQ310)-BU310))</f>
        <v>0</v>
      </c>
      <c r="BW310" s="3">
        <f>IF(Inputs!$B$27&lt;&gt;"Ready","PENDING INPUTS",CD309)</f>
        <v>0</v>
      </c>
      <c r="BX310" s="3">
        <f>IF(Inputs!$B$27&lt;&gt;"Ready","PENDING INPUTS",IF(A310&lt;=Inputs!$B$6,ROUND(BW310*Inputs!C22/12,2),0))</f>
        <v>0</v>
      </c>
      <c r="BY310" s="3">
        <f>IF(Inputs!$B$27&lt;&gt;"Ready","PENDING INPUTS",IF(AND(A310&lt;=Inputs!$B$6,BW310&gt;0),Inputs!G22,0))</f>
        <v>0</v>
      </c>
      <c r="BZ310" s="3">
        <f>IF(Inputs!$B$27&lt;&gt;"Ready","PENDING INPUTS",IF(A310&gt;Inputs!$B$6,0,MIN((BW310+BX310+BY310),IF(Inputs!H22=1,Inputs!D22,MAX(Inputs!F22,ROUND(BW310*Inputs!E22+BX310+BY310,2))))))</f>
        <v>0</v>
      </c>
      <c r="CA310">
        <f>IF(Inputs!$B$27&lt;&gt;"Ready","PENDING INPUTS",IF(BW310&lt;=0,99,1+IF(AND(K310&gt;0,OR(K310&lt;BW310,AND(K310=BW310,0&lt;8))),1,0)+IF(AND(S310&gt;0,OR(S310&lt;BW310,AND(S310=BW310,1&lt;8))),1,0)+IF(AND(AA310&gt;0,OR(AA310&lt;BW310,AND(AA310=BW310,2&lt;8))),1,0)+IF(AND(AI310&gt;0,OR(AI310&lt;BW310,AND(AI310=BW310,3&lt;8))),1,0)+IF(AND(AQ310&gt;0,OR(AQ310&lt;BW310,AND(AQ310=BW310,4&lt;8))),1,0)+IF(AND(AY310&gt;0,OR(AY310&lt;BW310,AND(AY310=BW310,5&lt;8))),1,0)+IF(AND(BG310&gt;0,OR(BG310&lt;BW310,AND(BG310=BW310,6&lt;8))),1,0)+IF(AND(BO310&gt;0,OR(BO310&lt;BW310,AND(BO310=BW310,7&lt;8))),1,0)+IF(AND(CE310&gt;0,OR(CE310&lt;BW310,AND(CE310=BW310,9&lt;8))),1,0)))</f>
        <v>99</v>
      </c>
      <c r="CB310" s="3">
        <f>IF(Inputs!$B$27&lt;&gt;"Ready","PENDING INPUTS",IF(A310&gt;Inputs!$B$6,0,MIN(MAX(0,(BW310+BX310+BY310)-BZ310),MAX(0,C310-D310-(IF(O310&lt;CA310,K310+L310+M310-N310,0)+IF(W310&lt;CA310,S310+T310+U310-V310,0)+IF(AE310&lt;CA310,AA310+AB310+AC310-AD310,0)+IF(AM310&lt;CA310,AI310+AJ310+AK310-AL310,0)+IF(AU310&lt;CA310,AQ310+AR310+AS310-AT310,0)+IF(BC310&lt;CA310,AY310+AZ310+BA310-BB310,0)+IF(BK310&lt;CA310,BG310+BH310+BI310-BJ310,0)+IF(BS310&lt;CA310,BO310+BP310+BQ310-BR310,0)+IF(CA310&lt;CA310,BW310+BX310+BY310-BZ310,0)+IF(CI310&lt;CA310,CE310+CF310+CG310-CH310,0))))))</f>
        <v>0</v>
      </c>
      <c r="CC310" s="3">
        <f>IF(Inputs!$B$27&lt;&gt;"Ready","PENDING INPUTS",MIN((BW310+BX310+BY310),IF(D310&gt;C310,IF(D310=0,0,BZ310*C310/D310),BZ310+CB310)))</f>
        <v>0</v>
      </c>
      <c r="CD310" s="3">
        <f>IF(Inputs!$B$27&lt;&gt;"Ready","PENDING INPUTS",MAX(0,(BW310+BX310+BY310)-CC310))</f>
        <v>0</v>
      </c>
      <c r="CE310" s="3">
        <f>IF(Inputs!$B$27&lt;&gt;"Ready","PENDING INPUTS",CL309)</f>
        <v>0</v>
      </c>
      <c r="CF310" s="3">
        <f>IF(Inputs!$B$27&lt;&gt;"Ready","PENDING INPUTS",IF(A310&lt;=Inputs!$B$6,ROUND(CE310*Inputs!C23/12,2),0))</f>
        <v>0</v>
      </c>
      <c r="CG310" s="3">
        <f>IF(Inputs!$B$27&lt;&gt;"Ready","PENDING INPUTS",IF(AND(A310&lt;=Inputs!$B$6,CE310&gt;0),Inputs!G23,0))</f>
        <v>0</v>
      </c>
      <c r="CH310" s="3">
        <f>IF(Inputs!$B$27&lt;&gt;"Ready","PENDING INPUTS",IF(A310&gt;Inputs!$B$6,0,MIN((CE310+CF310+CG310),IF(Inputs!H23=1,Inputs!D23,MAX(Inputs!F23,ROUND(CE310*Inputs!E23+CF310+CG310,2))))))</f>
        <v>0</v>
      </c>
      <c r="CI310">
        <f>IF(Inputs!$B$27&lt;&gt;"Ready","PENDING INPUTS",IF(CE310&lt;=0,99,1+IF(AND(K310&gt;0,OR(K310&lt;CE310,AND(K310=CE310,0&lt;9))),1,0)+IF(AND(S310&gt;0,OR(S310&lt;CE310,AND(S310=CE310,1&lt;9))),1,0)+IF(AND(AA310&gt;0,OR(AA310&lt;CE310,AND(AA310=CE310,2&lt;9))),1,0)+IF(AND(AI310&gt;0,OR(AI310&lt;CE310,AND(AI310=CE310,3&lt;9))),1,0)+IF(AND(AQ310&gt;0,OR(AQ310&lt;CE310,AND(AQ310=CE310,4&lt;9))),1,0)+IF(AND(AY310&gt;0,OR(AY310&lt;CE310,AND(AY310=CE310,5&lt;9))),1,0)+IF(AND(BG310&gt;0,OR(BG310&lt;CE310,AND(BG310=CE310,6&lt;9))),1,0)+IF(AND(BO310&gt;0,OR(BO310&lt;CE310,AND(BO310=CE310,7&lt;9))),1,0)+IF(AND(BW310&gt;0,OR(BW310&lt;CE310,AND(BW310=CE310,8&lt;9))),1,0)))</f>
        <v>99</v>
      </c>
      <c r="CJ310" s="3">
        <f>IF(Inputs!$B$27&lt;&gt;"Ready","PENDING INPUTS",IF(A310&gt;Inputs!$B$6,0,MIN(MAX(0,(CE310+CF310+CG310)-CH310),MAX(0,C310-D310-(IF(O310&lt;CI310,K310+L310+M310-N310,0)+IF(W310&lt;CI310,S310+T310+U310-V310,0)+IF(AE310&lt;CI310,AA310+AB310+AC310-AD310,0)+IF(AM310&lt;CI310,AI310+AJ310+AK310-AL310,0)+IF(AU310&lt;CI310,AQ310+AR310+AS310-AT310,0)+IF(BC310&lt;CI310,AY310+AZ310+BA310-BB310,0)+IF(BK310&lt;CI310,BG310+BH310+BI310-BJ310,0)+IF(BS310&lt;CI310,BO310+BP310+BQ310-BR310,0)+IF(CA310&lt;CI310,BW310+BX310+BY310-BZ310,0)+IF(CI310&lt;CI310,CE310+CF310+CG310-CH310,0))))))</f>
        <v>0</v>
      </c>
      <c r="CK310" s="3">
        <f>IF(Inputs!$B$27&lt;&gt;"Ready","PENDING INPUTS",MIN((CE310+CF310+CG310),IF(D310&gt;C310,IF(D310=0,0,CH310*C310/D310),CH310+CJ310)))</f>
        <v>0</v>
      </c>
      <c r="CL310" s="3">
        <f>IF(Inputs!$B$27&lt;&gt;"Ready","PENDING INPUTS",MAX(0,(CE310+CF310+CG310)-CK310))</f>
        <v>0</v>
      </c>
    </row>
    <row r="311" spans="1:90" ht="27.95" customHeight="1" x14ac:dyDescent="0.25">
      <c r="A311">
        <v>307</v>
      </c>
      <c r="B311" s="13">
        <f>IF(Inputs!$B$27&lt;&gt;"Ready","PENDING INPUTS",EDATE(Inputs!$B$5,A311-1))</f>
        <v>55610</v>
      </c>
      <c r="C311" s="3">
        <f>IF(Inputs!$B$27&lt;&gt;"Ready","PENDING INPUTS",IF(A311&lt;=Inputs!$B$6,MAX(0,Inputs!$B$4+IF(A311=Inputs!$B$7,Inputs!$B$8,0)+IF(A311=Inputs!$B$9,Inputs!$B$10,0)),0))</f>
        <v>0</v>
      </c>
      <c r="D311" s="3">
        <f>IF(Inputs!$B$27&lt;&gt;"Ready","PENDING INPUTS",SUM(N311,V311,AD311,AL311,AT311,BB311,BJ311,BR311,BZ311,CH311))</f>
        <v>0</v>
      </c>
      <c r="E311" s="3">
        <f>IF(Inputs!$B$27&lt;&gt;"Ready","PENDING INPUTS",MAX(0,D311-C311))</f>
        <v>0</v>
      </c>
      <c r="F311" s="3">
        <f>IF(Inputs!$B$27&lt;&gt;"Ready","PENDING INPUTS",SUM(Q311,Y311,AG311,AO311,AW311,BE311,BM311,BU311,CC311,CK311))</f>
        <v>0</v>
      </c>
      <c r="G311" s="3">
        <f>IF(Inputs!$B$27&lt;&gt;"Ready","PENDING INPUTS",SUM(L311,T311,AB311,AJ311,AR311,AZ311,BH311,BP311,BX311,CF311))</f>
        <v>0</v>
      </c>
      <c r="H311" s="3">
        <f>IF(Inputs!$B$27&lt;&gt;"Ready","PENDING INPUTS",SUM(M311,U311,AC311,AK311,AS311,BA311,BI311,BQ311,BY311,CG311))</f>
        <v>0</v>
      </c>
      <c r="I311" s="3">
        <f>IF(Inputs!$B$27&lt;&gt;"Ready","PENDING INPUTS",SUM(R311,Z311,AH311,AP311,AX311,BF311,BN311,BV311,CD311,CL311))</f>
        <v>0</v>
      </c>
      <c r="J311" t="str">
        <f>IF(Inputs!$B$27&lt;&gt;"Ready","PENDING INPUTS",IF(A311&gt;Inputs!$B$6,"Beyond horizon",IF(E311&gt;0.005,"MINIMUM SHORTFALL",IF(I311&lt;0.005,"Paid off","In progress"))))</f>
        <v>Beyond horizon</v>
      </c>
      <c r="K311" s="3">
        <f>IF(Inputs!$B$27&lt;&gt;"Ready","PENDING INPUTS",R310)</f>
        <v>0</v>
      </c>
      <c r="L311" s="3">
        <f>IF(Inputs!$B$27&lt;&gt;"Ready","PENDING INPUTS",IF(A311&lt;=Inputs!$B$6,ROUND(K311*Inputs!C14/12,2),0))</f>
        <v>0</v>
      </c>
      <c r="M311" s="3">
        <f>IF(Inputs!$B$27&lt;&gt;"Ready","PENDING INPUTS",IF(AND(A311&lt;=Inputs!$B$6,K311&gt;0),Inputs!G14,0))</f>
        <v>0</v>
      </c>
      <c r="N311" s="3">
        <f>IF(Inputs!$B$27&lt;&gt;"Ready","PENDING INPUTS",IF(A311&gt;Inputs!$B$6,0,MIN((K311+L311+M311),IF(Inputs!H14=1,Inputs!D14,MAX(Inputs!F14,ROUND(K311*Inputs!E14+L311+M311,2))))))</f>
        <v>0</v>
      </c>
      <c r="O311">
        <f>IF(Inputs!$B$27&lt;&gt;"Ready","PENDING INPUTS",IF(K311&lt;=0,99,1+IF(AND(S311&gt;0,OR(S311&lt;K311,AND(S311=K311,1&lt;0))),1,0)+IF(AND(AA311&gt;0,OR(AA311&lt;K311,AND(AA311=K311,2&lt;0))),1,0)+IF(AND(AI311&gt;0,OR(AI311&lt;K311,AND(AI311=K311,3&lt;0))),1,0)+IF(AND(AQ311&gt;0,OR(AQ311&lt;K311,AND(AQ311=K311,4&lt;0))),1,0)+IF(AND(AY311&gt;0,OR(AY311&lt;K311,AND(AY311=K311,5&lt;0))),1,0)+IF(AND(BG311&gt;0,OR(BG311&lt;K311,AND(BG311=K311,6&lt;0))),1,0)+IF(AND(BO311&gt;0,OR(BO311&lt;K311,AND(BO311=K311,7&lt;0))),1,0)+IF(AND(BW311&gt;0,OR(BW311&lt;K311,AND(BW311=K311,8&lt;0))),1,0)+IF(AND(CE311&gt;0,OR(CE311&lt;K311,AND(CE311=K311,9&lt;0))),1,0)))</f>
        <v>99</v>
      </c>
      <c r="P311" s="3">
        <f>IF(Inputs!$B$27&lt;&gt;"Ready","PENDING INPUTS",IF(A311&gt;Inputs!$B$6,0,MIN(MAX(0,(K311+L311+M311)-N311),MAX(0,C311-D311-(IF(O311&lt;O311,K311+L311+M311-N311,0)+IF(W311&lt;O311,S311+T311+U311-V311,0)+IF(AE311&lt;O311,AA311+AB311+AC311-AD311,0)+IF(AM311&lt;O311,AI311+AJ311+AK311-AL311,0)+IF(AU311&lt;O311,AQ311+AR311+AS311-AT311,0)+IF(BC311&lt;O311,AY311+AZ311+BA311-BB311,0)+IF(BK311&lt;O311,BG311+BH311+BI311-BJ311,0)+IF(BS311&lt;O311,BO311+BP311+BQ311-BR311,0)+IF(CA311&lt;O311,BW311+BX311+BY311-BZ311,0)+IF(CI311&lt;O311,CE311+CF311+CG311-CH311,0))))))</f>
        <v>0</v>
      </c>
      <c r="Q311" s="3">
        <f>IF(Inputs!$B$27&lt;&gt;"Ready","PENDING INPUTS",MIN((K311+L311+M311),IF(D311&gt;C311,IF(D311=0,0,N311*C311/D311),N311+P311)))</f>
        <v>0</v>
      </c>
      <c r="R311" s="3">
        <f>IF(Inputs!$B$27&lt;&gt;"Ready","PENDING INPUTS",MAX(0,(K311+L311+M311)-Q311))</f>
        <v>0</v>
      </c>
      <c r="S311" s="3">
        <f>IF(Inputs!$B$27&lt;&gt;"Ready","PENDING INPUTS",Z310)</f>
        <v>0</v>
      </c>
      <c r="T311" s="3">
        <f>IF(Inputs!$B$27&lt;&gt;"Ready","PENDING INPUTS",IF(A311&lt;=Inputs!$B$6,ROUND(S311*Inputs!C15/12,2),0))</f>
        <v>0</v>
      </c>
      <c r="U311" s="3">
        <f>IF(Inputs!$B$27&lt;&gt;"Ready","PENDING INPUTS",IF(AND(A311&lt;=Inputs!$B$6,S311&gt;0),Inputs!G15,0))</f>
        <v>0</v>
      </c>
      <c r="V311" s="3">
        <f>IF(Inputs!$B$27&lt;&gt;"Ready","PENDING INPUTS",IF(A311&gt;Inputs!$B$6,0,MIN((S311+T311+U311),IF(Inputs!H15=1,Inputs!D15,MAX(Inputs!F15,ROUND(S311*Inputs!E15+T311+U311,2))))))</f>
        <v>0</v>
      </c>
      <c r="W311">
        <f>IF(Inputs!$B$27&lt;&gt;"Ready","PENDING INPUTS",IF(S311&lt;=0,99,1+IF(AND(K311&gt;0,OR(K311&lt;S311,AND(K311=S311,0&lt;1))),1,0)+IF(AND(AA311&gt;0,OR(AA311&lt;S311,AND(AA311=S311,2&lt;1))),1,0)+IF(AND(AI311&gt;0,OR(AI311&lt;S311,AND(AI311=S311,3&lt;1))),1,0)+IF(AND(AQ311&gt;0,OR(AQ311&lt;S311,AND(AQ311=S311,4&lt;1))),1,0)+IF(AND(AY311&gt;0,OR(AY311&lt;S311,AND(AY311=S311,5&lt;1))),1,0)+IF(AND(BG311&gt;0,OR(BG311&lt;S311,AND(BG311=S311,6&lt;1))),1,0)+IF(AND(BO311&gt;0,OR(BO311&lt;S311,AND(BO311=S311,7&lt;1))),1,0)+IF(AND(BW311&gt;0,OR(BW311&lt;S311,AND(BW311=S311,8&lt;1))),1,0)+IF(AND(CE311&gt;0,OR(CE311&lt;S311,AND(CE311=S311,9&lt;1))),1,0)))</f>
        <v>99</v>
      </c>
      <c r="X311" s="3">
        <f>IF(Inputs!$B$27&lt;&gt;"Ready","PENDING INPUTS",IF(A311&gt;Inputs!$B$6,0,MIN(MAX(0,(S311+T311+U311)-V311),MAX(0,C311-D311-(IF(O311&lt;W311,K311+L311+M311-N311,0)+IF(W311&lt;W311,S311+T311+U311-V311,0)+IF(AE311&lt;W311,AA311+AB311+AC311-AD311,0)+IF(AM311&lt;W311,AI311+AJ311+AK311-AL311,0)+IF(AU311&lt;W311,AQ311+AR311+AS311-AT311,0)+IF(BC311&lt;W311,AY311+AZ311+BA311-BB311,0)+IF(BK311&lt;W311,BG311+BH311+BI311-BJ311,0)+IF(BS311&lt;W311,BO311+BP311+BQ311-BR311,0)+IF(CA311&lt;W311,BW311+BX311+BY311-BZ311,0)+IF(CI311&lt;W311,CE311+CF311+CG311-CH311,0))))))</f>
        <v>0</v>
      </c>
      <c r="Y311" s="3">
        <f>IF(Inputs!$B$27&lt;&gt;"Ready","PENDING INPUTS",MIN((S311+T311+U311),IF(D311&gt;C311,IF(D311=0,0,V311*C311/D311),V311+X311)))</f>
        <v>0</v>
      </c>
      <c r="Z311" s="3">
        <f>IF(Inputs!$B$27&lt;&gt;"Ready","PENDING INPUTS",MAX(0,(S311+T311+U311)-Y311))</f>
        <v>0</v>
      </c>
      <c r="AA311" s="3">
        <f>IF(Inputs!$B$27&lt;&gt;"Ready","PENDING INPUTS",AH310)</f>
        <v>0</v>
      </c>
      <c r="AB311" s="3">
        <f>IF(Inputs!$B$27&lt;&gt;"Ready","PENDING INPUTS",IF(A311&lt;=Inputs!$B$6,ROUND(AA311*Inputs!C16/12,2),0))</f>
        <v>0</v>
      </c>
      <c r="AC311" s="3">
        <f>IF(Inputs!$B$27&lt;&gt;"Ready","PENDING INPUTS",IF(AND(A311&lt;=Inputs!$B$6,AA311&gt;0),Inputs!G16,0))</f>
        <v>0</v>
      </c>
      <c r="AD311" s="3">
        <f>IF(Inputs!$B$27&lt;&gt;"Ready","PENDING INPUTS",IF(A311&gt;Inputs!$B$6,0,MIN((AA311+AB311+AC311),IF(Inputs!H16=1,Inputs!D16,MAX(Inputs!F16,ROUND(AA311*Inputs!E16+AB311+AC311,2))))))</f>
        <v>0</v>
      </c>
      <c r="AE311">
        <f>IF(Inputs!$B$27&lt;&gt;"Ready","PENDING INPUTS",IF(AA311&lt;=0,99,1+IF(AND(K311&gt;0,OR(K311&lt;AA311,AND(K311=AA311,0&lt;2))),1,0)+IF(AND(S311&gt;0,OR(S311&lt;AA311,AND(S311=AA311,1&lt;2))),1,0)+IF(AND(AI311&gt;0,OR(AI311&lt;AA311,AND(AI311=AA311,3&lt;2))),1,0)+IF(AND(AQ311&gt;0,OR(AQ311&lt;AA311,AND(AQ311=AA311,4&lt;2))),1,0)+IF(AND(AY311&gt;0,OR(AY311&lt;AA311,AND(AY311=AA311,5&lt;2))),1,0)+IF(AND(BG311&gt;0,OR(BG311&lt;AA311,AND(BG311=AA311,6&lt;2))),1,0)+IF(AND(BO311&gt;0,OR(BO311&lt;AA311,AND(BO311=AA311,7&lt;2))),1,0)+IF(AND(BW311&gt;0,OR(BW311&lt;AA311,AND(BW311=AA311,8&lt;2))),1,0)+IF(AND(CE311&gt;0,OR(CE311&lt;AA311,AND(CE311=AA311,9&lt;2))),1,0)))</f>
        <v>99</v>
      </c>
      <c r="AF311" s="3">
        <f>IF(Inputs!$B$27&lt;&gt;"Ready","PENDING INPUTS",IF(A311&gt;Inputs!$B$6,0,MIN(MAX(0,(AA311+AB311+AC311)-AD311),MAX(0,C311-D311-(IF(O311&lt;AE311,K311+L311+M311-N311,0)+IF(W311&lt;AE311,S311+T311+U311-V311,0)+IF(AE311&lt;AE311,AA311+AB311+AC311-AD311,0)+IF(AM311&lt;AE311,AI311+AJ311+AK311-AL311,0)+IF(AU311&lt;AE311,AQ311+AR311+AS311-AT311,0)+IF(BC311&lt;AE311,AY311+AZ311+BA311-BB311,0)+IF(BK311&lt;AE311,BG311+BH311+BI311-BJ311,0)+IF(BS311&lt;AE311,BO311+BP311+BQ311-BR311,0)+IF(CA311&lt;AE311,BW311+BX311+BY311-BZ311,0)+IF(CI311&lt;AE311,CE311+CF311+CG311-CH311,0))))))</f>
        <v>0</v>
      </c>
      <c r="AG311" s="3">
        <f>IF(Inputs!$B$27&lt;&gt;"Ready","PENDING INPUTS",MIN((AA311+AB311+AC311),IF(D311&gt;C311,IF(D311=0,0,AD311*C311/D311),AD311+AF311)))</f>
        <v>0</v>
      </c>
      <c r="AH311" s="3">
        <f>IF(Inputs!$B$27&lt;&gt;"Ready","PENDING INPUTS",MAX(0,(AA311+AB311+AC311)-AG311))</f>
        <v>0</v>
      </c>
      <c r="AI311" s="3">
        <f>IF(Inputs!$B$27&lt;&gt;"Ready","PENDING INPUTS",AP310)</f>
        <v>0</v>
      </c>
      <c r="AJ311" s="3">
        <f>IF(Inputs!$B$27&lt;&gt;"Ready","PENDING INPUTS",IF(A311&lt;=Inputs!$B$6,ROUND(AI311*Inputs!C17/12,2),0))</f>
        <v>0</v>
      </c>
      <c r="AK311" s="3">
        <f>IF(Inputs!$B$27&lt;&gt;"Ready","PENDING INPUTS",IF(AND(A311&lt;=Inputs!$B$6,AI311&gt;0),Inputs!G17,0))</f>
        <v>0</v>
      </c>
      <c r="AL311" s="3">
        <f>IF(Inputs!$B$27&lt;&gt;"Ready","PENDING INPUTS",IF(A311&gt;Inputs!$B$6,0,MIN((AI311+AJ311+AK311),IF(Inputs!H17=1,Inputs!D17,MAX(Inputs!F17,ROUND(AI311*Inputs!E17+AJ311+AK311,2))))))</f>
        <v>0</v>
      </c>
      <c r="AM311">
        <f>IF(Inputs!$B$27&lt;&gt;"Ready","PENDING INPUTS",IF(AI311&lt;=0,99,1+IF(AND(K311&gt;0,OR(K311&lt;AI311,AND(K311=AI311,0&lt;3))),1,0)+IF(AND(S311&gt;0,OR(S311&lt;AI311,AND(S311=AI311,1&lt;3))),1,0)+IF(AND(AA311&gt;0,OR(AA311&lt;AI311,AND(AA311=AI311,2&lt;3))),1,0)+IF(AND(AQ311&gt;0,OR(AQ311&lt;AI311,AND(AQ311=AI311,4&lt;3))),1,0)+IF(AND(AY311&gt;0,OR(AY311&lt;AI311,AND(AY311=AI311,5&lt;3))),1,0)+IF(AND(BG311&gt;0,OR(BG311&lt;AI311,AND(BG311=AI311,6&lt;3))),1,0)+IF(AND(BO311&gt;0,OR(BO311&lt;AI311,AND(BO311=AI311,7&lt;3))),1,0)+IF(AND(BW311&gt;0,OR(BW311&lt;AI311,AND(BW311=AI311,8&lt;3))),1,0)+IF(AND(CE311&gt;0,OR(CE311&lt;AI311,AND(CE311=AI311,9&lt;3))),1,0)))</f>
        <v>99</v>
      </c>
      <c r="AN311" s="3">
        <f>IF(Inputs!$B$27&lt;&gt;"Ready","PENDING INPUTS",IF(A311&gt;Inputs!$B$6,0,MIN(MAX(0,(AI311+AJ311+AK311)-AL311),MAX(0,C311-D311-(IF(O311&lt;AM311,K311+L311+M311-N311,0)+IF(W311&lt;AM311,S311+T311+U311-V311,0)+IF(AE311&lt;AM311,AA311+AB311+AC311-AD311,0)+IF(AM311&lt;AM311,AI311+AJ311+AK311-AL311,0)+IF(AU311&lt;AM311,AQ311+AR311+AS311-AT311,0)+IF(BC311&lt;AM311,AY311+AZ311+BA311-BB311,0)+IF(BK311&lt;AM311,BG311+BH311+BI311-BJ311,0)+IF(BS311&lt;AM311,BO311+BP311+BQ311-BR311,0)+IF(CA311&lt;AM311,BW311+BX311+BY311-BZ311,0)+IF(CI311&lt;AM311,CE311+CF311+CG311-CH311,0))))))</f>
        <v>0</v>
      </c>
      <c r="AO311" s="3">
        <f>IF(Inputs!$B$27&lt;&gt;"Ready","PENDING INPUTS",MIN((AI311+AJ311+AK311),IF(D311&gt;C311,IF(D311=0,0,AL311*C311/D311),AL311+AN311)))</f>
        <v>0</v>
      </c>
      <c r="AP311" s="3">
        <f>IF(Inputs!$B$27&lt;&gt;"Ready","PENDING INPUTS",MAX(0,(AI311+AJ311+AK311)-AO311))</f>
        <v>0</v>
      </c>
      <c r="AQ311" s="3">
        <f>IF(Inputs!$B$27&lt;&gt;"Ready","PENDING INPUTS",AX310)</f>
        <v>0</v>
      </c>
      <c r="AR311" s="3">
        <f>IF(Inputs!$B$27&lt;&gt;"Ready","PENDING INPUTS",IF(A311&lt;=Inputs!$B$6,ROUND(AQ311*Inputs!C18/12,2),0))</f>
        <v>0</v>
      </c>
      <c r="AS311" s="3">
        <f>IF(Inputs!$B$27&lt;&gt;"Ready","PENDING INPUTS",IF(AND(A311&lt;=Inputs!$B$6,AQ311&gt;0),Inputs!G18,0))</f>
        <v>0</v>
      </c>
      <c r="AT311" s="3">
        <f>IF(Inputs!$B$27&lt;&gt;"Ready","PENDING INPUTS",IF(A311&gt;Inputs!$B$6,0,MIN((AQ311+AR311+AS311),IF(Inputs!H18=1,Inputs!D18,MAX(Inputs!F18,ROUND(AQ311*Inputs!E18+AR311+AS311,2))))))</f>
        <v>0</v>
      </c>
      <c r="AU311">
        <f>IF(Inputs!$B$27&lt;&gt;"Ready","PENDING INPUTS",IF(AQ311&lt;=0,99,1+IF(AND(K311&gt;0,OR(K311&lt;AQ311,AND(K311=AQ311,0&lt;4))),1,0)+IF(AND(S311&gt;0,OR(S311&lt;AQ311,AND(S311=AQ311,1&lt;4))),1,0)+IF(AND(AA311&gt;0,OR(AA311&lt;AQ311,AND(AA311=AQ311,2&lt;4))),1,0)+IF(AND(AI311&gt;0,OR(AI311&lt;AQ311,AND(AI311=AQ311,3&lt;4))),1,0)+IF(AND(AY311&gt;0,OR(AY311&lt;AQ311,AND(AY311=AQ311,5&lt;4))),1,0)+IF(AND(BG311&gt;0,OR(BG311&lt;AQ311,AND(BG311=AQ311,6&lt;4))),1,0)+IF(AND(BO311&gt;0,OR(BO311&lt;AQ311,AND(BO311=AQ311,7&lt;4))),1,0)+IF(AND(BW311&gt;0,OR(BW311&lt;AQ311,AND(BW311=AQ311,8&lt;4))),1,0)+IF(AND(CE311&gt;0,OR(CE311&lt;AQ311,AND(CE311=AQ311,9&lt;4))),1,0)))</f>
        <v>99</v>
      </c>
      <c r="AV311" s="3">
        <f>IF(Inputs!$B$27&lt;&gt;"Ready","PENDING INPUTS",IF(A311&gt;Inputs!$B$6,0,MIN(MAX(0,(AQ311+AR311+AS311)-AT311),MAX(0,C311-D311-(IF(O311&lt;AU311,K311+L311+M311-N311,0)+IF(W311&lt;AU311,S311+T311+U311-V311,0)+IF(AE311&lt;AU311,AA311+AB311+AC311-AD311,0)+IF(AM311&lt;AU311,AI311+AJ311+AK311-AL311,0)+IF(AU311&lt;AU311,AQ311+AR311+AS311-AT311,0)+IF(BC311&lt;AU311,AY311+AZ311+BA311-BB311,0)+IF(BK311&lt;AU311,BG311+BH311+BI311-BJ311,0)+IF(BS311&lt;AU311,BO311+BP311+BQ311-BR311,0)+IF(CA311&lt;AU311,BW311+BX311+BY311-BZ311,0)+IF(CI311&lt;AU311,CE311+CF311+CG311-CH311,0))))))</f>
        <v>0</v>
      </c>
      <c r="AW311" s="3">
        <f>IF(Inputs!$B$27&lt;&gt;"Ready","PENDING INPUTS",MIN((AQ311+AR311+AS311),IF(D311&gt;C311,IF(D311=0,0,AT311*C311/D311),AT311+AV311)))</f>
        <v>0</v>
      </c>
      <c r="AX311" s="3">
        <f>IF(Inputs!$B$27&lt;&gt;"Ready","PENDING INPUTS",MAX(0,(AQ311+AR311+AS311)-AW311))</f>
        <v>0</v>
      </c>
      <c r="AY311" s="3">
        <f>IF(Inputs!$B$27&lt;&gt;"Ready","PENDING INPUTS",BF310)</f>
        <v>0</v>
      </c>
      <c r="AZ311" s="3">
        <f>IF(Inputs!$B$27&lt;&gt;"Ready","PENDING INPUTS",IF(A311&lt;=Inputs!$B$6,ROUND(AY311*Inputs!C19/12,2),0))</f>
        <v>0</v>
      </c>
      <c r="BA311" s="3">
        <f>IF(Inputs!$B$27&lt;&gt;"Ready","PENDING INPUTS",IF(AND(A311&lt;=Inputs!$B$6,AY311&gt;0),Inputs!G19,0))</f>
        <v>0</v>
      </c>
      <c r="BB311" s="3">
        <f>IF(Inputs!$B$27&lt;&gt;"Ready","PENDING INPUTS",IF(A311&gt;Inputs!$B$6,0,MIN((AY311+AZ311+BA311),IF(Inputs!H19=1,Inputs!D19,MAX(Inputs!F19,ROUND(AY311*Inputs!E19+AZ311+BA311,2))))))</f>
        <v>0</v>
      </c>
      <c r="BC311">
        <f>IF(Inputs!$B$27&lt;&gt;"Ready","PENDING INPUTS",IF(AY311&lt;=0,99,1+IF(AND(K311&gt;0,OR(K311&lt;AY311,AND(K311=AY311,0&lt;5))),1,0)+IF(AND(S311&gt;0,OR(S311&lt;AY311,AND(S311=AY311,1&lt;5))),1,0)+IF(AND(AA311&gt;0,OR(AA311&lt;AY311,AND(AA311=AY311,2&lt;5))),1,0)+IF(AND(AI311&gt;0,OR(AI311&lt;AY311,AND(AI311=AY311,3&lt;5))),1,0)+IF(AND(AQ311&gt;0,OR(AQ311&lt;AY311,AND(AQ311=AY311,4&lt;5))),1,0)+IF(AND(BG311&gt;0,OR(BG311&lt;AY311,AND(BG311=AY311,6&lt;5))),1,0)+IF(AND(BO311&gt;0,OR(BO311&lt;AY311,AND(BO311=AY311,7&lt;5))),1,0)+IF(AND(BW311&gt;0,OR(BW311&lt;AY311,AND(BW311=AY311,8&lt;5))),1,0)+IF(AND(CE311&gt;0,OR(CE311&lt;AY311,AND(CE311=AY311,9&lt;5))),1,0)))</f>
        <v>99</v>
      </c>
      <c r="BD311" s="3">
        <f>IF(Inputs!$B$27&lt;&gt;"Ready","PENDING INPUTS",IF(A311&gt;Inputs!$B$6,0,MIN(MAX(0,(AY311+AZ311+BA311)-BB311),MAX(0,C311-D311-(IF(O311&lt;BC311,K311+L311+M311-N311,0)+IF(W311&lt;BC311,S311+T311+U311-V311,0)+IF(AE311&lt;BC311,AA311+AB311+AC311-AD311,0)+IF(AM311&lt;BC311,AI311+AJ311+AK311-AL311,0)+IF(AU311&lt;BC311,AQ311+AR311+AS311-AT311,0)+IF(BC311&lt;BC311,AY311+AZ311+BA311-BB311,0)+IF(BK311&lt;BC311,BG311+BH311+BI311-BJ311,0)+IF(BS311&lt;BC311,BO311+BP311+BQ311-BR311,0)+IF(CA311&lt;BC311,BW311+BX311+BY311-BZ311,0)+IF(CI311&lt;BC311,CE311+CF311+CG311-CH311,0))))))</f>
        <v>0</v>
      </c>
      <c r="BE311" s="3">
        <f>IF(Inputs!$B$27&lt;&gt;"Ready","PENDING INPUTS",MIN((AY311+AZ311+BA311),IF(D311&gt;C311,IF(D311=0,0,BB311*C311/D311),BB311+BD311)))</f>
        <v>0</v>
      </c>
      <c r="BF311" s="3">
        <f>IF(Inputs!$B$27&lt;&gt;"Ready","PENDING INPUTS",MAX(0,(AY311+AZ311+BA311)-BE311))</f>
        <v>0</v>
      </c>
      <c r="BG311" s="3">
        <f>IF(Inputs!$B$27&lt;&gt;"Ready","PENDING INPUTS",BN310)</f>
        <v>0</v>
      </c>
      <c r="BH311" s="3">
        <f>IF(Inputs!$B$27&lt;&gt;"Ready","PENDING INPUTS",IF(A311&lt;=Inputs!$B$6,ROUND(BG311*Inputs!C20/12,2),0))</f>
        <v>0</v>
      </c>
      <c r="BI311" s="3">
        <f>IF(Inputs!$B$27&lt;&gt;"Ready","PENDING INPUTS",IF(AND(A311&lt;=Inputs!$B$6,BG311&gt;0),Inputs!G20,0))</f>
        <v>0</v>
      </c>
      <c r="BJ311" s="3">
        <f>IF(Inputs!$B$27&lt;&gt;"Ready","PENDING INPUTS",IF(A311&gt;Inputs!$B$6,0,MIN((BG311+BH311+BI311),IF(Inputs!H20=1,Inputs!D20,MAX(Inputs!F20,ROUND(BG311*Inputs!E20+BH311+BI311,2))))))</f>
        <v>0</v>
      </c>
      <c r="BK311">
        <f>IF(Inputs!$B$27&lt;&gt;"Ready","PENDING INPUTS",IF(BG311&lt;=0,99,1+IF(AND(K311&gt;0,OR(K311&lt;BG311,AND(K311=BG311,0&lt;6))),1,0)+IF(AND(S311&gt;0,OR(S311&lt;BG311,AND(S311=BG311,1&lt;6))),1,0)+IF(AND(AA311&gt;0,OR(AA311&lt;BG311,AND(AA311=BG311,2&lt;6))),1,0)+IF(AND(AI311&gt;0,OR(AI311&lt;BG311,AND(AI311=BG311,3&lt;6))),1,0)+IF(AND(AQ311&gt;0,OR(AQ311&lt;BG311,AND(AQ311=BG311,4&lt;6))),1,0)+IF(AND(AY311&gt;0,OR(AY311&lt;BG311,AND(AY311=BG311,5&lt;6))),1,0)+IF(AND(BO311&gt;0,OR(BO311&lt;BG311,AND(BO311=BG311,7&lt;6))),1,0)+IF(AND(BW311&gt;0,OR(BW311&lt;BG311,AND(BW311=BG311,8&lt;6))),1,0)+IF(AND(CE311&gt;0,OR(CE311&lt;BG311,AND(CE311=BG311,9&lt;6))),1,0)))</f>
        <v>99</v>
      </c>
      <c r="BL311" s="3">
        <f>IF(Inputs!$B$27&lt;&gt;"Ready","PENDING INPUTS",IF(A311&gt;Inputs!$B$6,0,MIN(MAX(0,(BG311+BH311+BI311)-BJ311),MAX(0,C311-D311-(IF(O311&lt;BK311,K311+L311+M311-N311,0)+IF(W311&lt;BK311,S311+T311+U311-V311,0)+IF(AE311&lt;BK311,AA311+AB311+AC311-AD311,0)+IF(AM311&lt;BK311,AI311+AJ311+AK311-AL311,0)+IF(AU311&lt;BK311,AQ311+AR311+AS311-AT311,0)+IF(BC311&lt;BK311,AY311+AZ311+BA311-BB311,0)+IF(BK311&lt;BK311,BG311+BH311+BI311-BJ311,0)+IF(BS311&lt;BK311,BO311+BP311+BQ311-BR311,0)+IF(CA311&lt;BK311,BW311+BX311+BY311-BZ311,0)+IF(CI311&lt;BK311,CE311+CF311+CG311-CH311,0))))))</f>
        <v>0</v>
      </c>
      <c r="BM311" s="3">
        <f>IF(Inputs!$B$27&lt;&gt;"Ready","PENDING INPUTS",MIN((BG311+BH311+BI311),IF(D311&gt;C311,IF(D311=0,0,BJ311*C311/D311),BJ311+BL311)))</f>
        <v>0</v>
      </c>
      <c r="BN311" s="3">
        <f>IF(Inputs!$B$27&lt;&gt;"Ready","PENDING INPUTS",MAX(0,(BG311+BH311+BI311)-BM311))</f>
        <v>0</v>
      </c>
      <c r="BO311" s="3">
        <f>IF(Inputs!$B$27&lt;&gt;"Ready","PENDING INPUTS",BV310)</f>
        <v>0</v>
      </c>
      <c r="BP311" s="3">
        <f>IF(Inputs!$B$27&lt;&gt;"Ready","PENDING INPUTS",IF(A311&lt;=Inputs!$B$6,ROUND(BO311*Inputs!C21/12,2),0))</f>
        <v>0</v>
      </c>
      <c r="BQ311" s="3">
        <f>IF(Inputs!$B$27&lt;&gt;"Ready","PENDING INPUTS",IF(AND(A311&lt;=Inputs!$B$6,BO311&gt;0),Inputs!G21,0))</f>
        <v>0</v>
      </c>
      <c r="BR311" s="3">
        <f>IF(Inputs!$B$27&lt;&gt;"Ready","PENDING INPUTS",IF(A311&gt;Inputs!$B$6,0,MIN((BO311+BP311+BQ311),IF(Inputs!H21=1,Inputs!D21,MAX(Inputs!F21,ROUND(BO311*Inputs!E21+BP311+BQ311,2))))))</f>
        <v>0</v>
      </c>
      <c r="BS311">
        <f>IF(Inputs!$B$27&lt;&gt;"Ready","PENDING INPUTS",IF(BO311&lt;=0,99,1+IF(AND(K311&gt;0,OR(K311&lt;BO311,AND(K311=BO311,0&lt;7))),1,0)+IF(AND(S311&gt;0,OR(S311&lt;BO311,AND(S311=BO311,1&lt;7))),1,0)+IF(AND(AA311&gt;0,OR(AA311&lt;BO311,AND(AA311=BO311,2&lt;7))),1,0)+IF(AND(AI311&gt;0,OR(AI311&lt;BO311,AND(AI311=BO311,3&lt;7))),1,0)+IF(AND(AQ311&gt;0,OR(AQ311&lt;BO311,AND(AQ311=BO311,4&lt;7))),1,0)+IF(AND(AY311&gt;0,OR(AY311&lt;BO311,AND(AY311=BO311,5&lt;7))),1,0)+IF(AND(BG311&gt;0,OR(BG311&lt;BO311,AND(BG311=BO311,6&lt;7))),1,0)+IF(AND(BW311&gt;0,OR(BW311&lt;BO311,AND(BW311=BO311,8&lt;7))),1,0)+IF(AND(CE311&gt;0,OR(CE311&lt;BO311,AND(CE311=BO311,9&lt;7))),1,0)))</f>
        <v>99</v>
      </c>
      <c r="BT311" s="3">
        <f>IF(Inputs!$B$27&lt;&gt;"Ready","PENDING INPUTS",IF(A311&gt;Inputs!$B$6,0,MIN(MAX(0,(BO311+BP311+BQ311)-BR311),MAX(0,C311-D311-(IF(O311&lt;BS311,K311+L311+M311-N311,0)+IF(W311&lt;BS311,S311+T311+U311-V311,0)+IF(AE311&lt;BS311,AA311+AB311+AC311-AD311,0)+IF(AM311&lt;BS311,AI311+AJ311+AK311-AL311,0)+IF(AU311&lt;BS311,AQ311+AR311+AS311-AT311,0)+IF(BC311&lt;BS311,AY311+AZ311+BA311-BB311,0)+IF(BK311&lt;BS311,BG311+BH311+BI311-BJ311,0)+IF(BS311&lt;BS311,BO311+BP311+BQ311-BR311,0)+IF(CA311&lt;BS311,BW311+BX311+BY311-BZ311,0)+IF(CI311&lt;BS311,CE311+CF311+CG311-CH311,0))))))</f>
        <v>0</v>
      </c>
      <c r="BU311" s="3">
        <f>IF(Inputs!$B$27&lt;&gt;"Ready","PENDING INPUTS",MIN((BO311+BP311+BQ311),IF(D311&gt;C311,IF(D311=0,0,BR311*C311/D311),BR311+BT311)))</f>
        <v>0</v>
      </c>
      <c r="BV311" s="3">
        <f>IF(Inputs!$B$27&lt;&gt;"Ready","PENDING INPUTS",MAX(0,(BO311+BP311+BQ311)-BU311))</f>
        <v>0</v>
      </c>
      <c r="BW311" s="3">
        <f>IF(Inputs!$B$27&lt;&gt;"Ready","PENDING INPUTS",CD310)</f>
        <v>0</v>
      </c>
      <c r="BX311" s="3">
        <f>IF(Inputs!$B$27&lt;&gt;"Ready","PENDING INPUTS",IF(A311&lt;=Inputs!$B$6,ROUND(BW311*Inputs!C22/12,2),0))</f>
        <v>0</v>
      </c>
      <c r="BY311" s="3">
        <f>IF(Inputs!$B$27&lt;&gt;"Ready","PENDING INPUTS",IF(AND(A311&lt;=Inputs!$B$6,BW311&gt;0),Inputs!G22,0))</f>
        <v>0</v>
      </c>
      <c r="BZ311" s="3">
        <f>IF(Inputs!$B$27&lt;&gt;"Ready","PENDING INPUTS",IF(A311&gt;Inputs!$B$6,0,MIN((BW311+BX311+BY311),IF(Inputs!H22=1,Inputs!D22,MAX(Inputs!F22,ROUND(BW311*Inputs!E22+BX311+BY311,2))))))</f>
        <v>0</v>
      </c>
      <c r="CA311">
        <f>IF(Inputs!$B$27&lt;&gt;"Ready","PENDING INPUTS",IF(BW311&lt;=0,99,1+IF(AND(K311&gt;0,OR(K311&lt;BW311,AND(K311=BW311,0&lt;8))),1,0)+IF(AND(S311&gt;0,OR(S311&lt;BW311,AND(S311=BW311,1&lt;8))),1,0)+IF(AND(AA311&gt;0,OR(AA311&lt;BW311,AND(AA311=BW311,2&lt;8))),1,0)+IF(AND(AI311&gt;0,OR(AI311&lt;BW311,AND(AI311=BW311,3&lt;8))),1,0)+IF(AND(AQ311&gt;0,OR(AQ311&lt;BW311,AND(AQ311=BW311,4&lt;8))),1,0)+IF(AND(AY311&gt;0,OR(AY311&lt;BW311,AND(AY311=BW311,5&lt;8))),1,0)+IF(AND(BG311&gt;0,OR(BG311&lt;BW311,AND(BG311=BW311,6&lt;8))),1,0)+IF(AND(BO311&gt;0,OR(BO311&lt;BW311,AND(BO311=BW311,7&lt;8))),1,0)+IF(AND(CE311&gt;0,OR(CE311&lt;BW311,AND(CE311=BW311,9&lt;8))),1,0)))</f>
        <v>99</v>
      </c>
      <c r="CB311" s="3">
        <f>IF(Inputs!$B$27&lt;&gt;"Ready","PENDING INPUTS",IF(A311&gt;Inputs!$B$6,0,MIN(MAX(0,(BW311+BX311+BY311)-BZ311),MAX(0,C311-D311-(IF(O311&lt;CA311,K311+L311+M311-N311,0)+IF(W311&lt;CA311,S311+T311+U311-V311,0)+IF(AE311&lt;CA311,AA311+AB311+AC311-AD311,0)+IF(AM311&lt;CA311,AI311+AJ311+AK311-AL311,0)+IF(AU311&lt;CA311,AQ311+AR311+AS311-AT311,0)+IF(BC311&lt;CA311,AY311+AZ311+BA311-BB311,0)+IF(BK311&lt;CA311,BG311+BH311+BI311-BJ311,0)+IF(BS311&lt;CA311,BO311+BP311+BQ311-BR311,0)+IF(CA311&lt;CA311,BW311+BX311+BY311-BZ311,0)+IF(CI311&lt;CA311,CE311+CF311+CG311-CH311,0))))))</f>
        <v>0</v>
      </c>
      <c r="CC311" s="3">
        <f>IF(Inputs!$B$27&lt;&gt;"Ready","PENDING INPUTS",MIN((BW311+BX311+BY311),IF(D311&gt;C311,IF(D311=0,0,BZ311*C311/D311),BZ311+CB311)))</f>
        <v>0</v>
      </c>
      <c r="CD311" s="3">
        <f>IF(Inputs!$B$27&lt;&gt;"Ready","PENDING INPUTS",MAX(0,(BW311+BX311+BY311)-CC311))</f>
        <v>0</v>
      </c>
      <c r="CE311" s="3">
        <f>IF(Inputs!$B$27&lt;&gt;"Ready","PENDING INPUTS",CL310)</f>
        <v>0</v>
      </c>
      <c r="CF311" s="3">
        <f>IF(Inputs!$B$27&lt;&gt;"Ready","PENDING INPUTS",IF(A311&lt;=Inputs!$B$6,ROUND(CE311*Inputs!C23/12,2),0))</f>
        <v>0</v>
      </c>
      <c r="CG311" s="3">
        <f>IF(Inputs!$B$27&lt;&gt;"Ready","PENDING INPUTS",IF(AND(A311&lt;=Inputs!$B$6,CE311&gt;0),Inputs!G23,0))</f>
        <v>0</v>
      </c>
      <c r="CH311" s="3">
        <f>IF(Inputs!$B$27&lt;&gt;"Ready","PENDING INPUTS",IF(A311&gt;Inputs!$B$6,0,MIN((CE311+CF311+CG311),IF(Inputs!H23=1,Inputs!D23,MAX(Inputs!F23,ROUND(CE311*Inputs!E23+CF311+CG311,2))))))</f>
        <v>0</v>
      </c>
      <c r="CI311">
        <f>IF(Inputs!$B$27&lt;&gt;"Ready","PENDING INPUTS",IF(CE311&lt;=0,99,1+IF(AND(K311&gt;0,OR(K311&lt;CE311,AND(K311=CE311,0&lt;9))),1,0)+IF(AND(S311&gt;0,OR(S311&lt;CE311,AND(S311=CE311,1&lt;9))),1,0)+IF(AND(AA311&gt;0,OR(AA311&lt;CE311,AND(AA311=CE311,2&lt;9))),1,0)+IF(AND(AI311&gt;0,OR(AI311&lt;CE311,AND(AI311=CE311,3&lt;9))),1,0)+IF(AND(AQ311&gt;0,OR(AQ311&lt;CE311,AND(AQ311=CE311,4&lt;9))),1,0)+IF(AND(AY311&gt;0,OR(AY311&lt;CE311,AND(AY311=CE311,5&lt;9))),1,0)+IF(AND(BG311&gt;0,OR(BG311&lt;CE311,AND(BG311=CE311,6&lt;9))),1,0)+IF(AND(BO311&gt;0,OR(BO311&lt;CE311,AND(BO311=CE311,7&lt;9))),1,0)+IF(AND(BW311&gt;0,OR(BW311&lt;CE311,AND(BW311=CE311,8&lt;9))),1,0)))</f>
        <v>99</v>
      </c>
      <c r="CJ311" s="3">
        <f>IF(Inputs!$B$27&lt;&gt;"Ready","PENDING INPUTS",IF(A311&gt;Inputs!$B$6,0,MIN(MAX(0,(CE311+CF311+CG311)-CH311),MAX(0,C311-D311-(IF(O311&lt;CI311,K311+L311+M311-N311,0)+IF(W311&lt;CI311,S311+T311+U311-V311,0)+IF(AE311&lt;CI311,AA311+AB311+AC311-AD311,0)+IF(AM311&lt;CI311,AI311+AJ311+AK311-AL311,0)+IF(AU311&lt;CI311,AQ311+AR311+AS311-AT311,0)+IF(BC311&lt;CI311,AY311+AZ311+BA311-BB311,0)+IF(BK311&lt;CI311,BG311+BH311+BI311-BJ311,0)+IF(BS311&lt;CI311,BO311+BP311+BQ311-BR311,0)+IF(CA311&lt;CI311,BW311+BX311+BY311-BZ311,0)+IF(CI311&lt;CI311,CE311+CF311+CG311-CH311,0))))))</f>
        <v>0</v>
      </c>
      <c r="CK311" s="3">
        <f>IF(Inputs!$B$27&lt;&gt;"Ready","PENDING INPUTS",MIN((CE311+CF311+CG311),IF(D311&gt;C311,IF(D311=0,0,CH311*C311/D311),CH311+CJ311)))</f>
        <v>0</v>
      </c>
      <c r="CL311" s="3">
        <f>IF(Inputs!$B$27&lt;&gt;"Ready","PENDING INPUTS",MAX(0,(CE311+CF311+CG311)-CK311))</f>
        <v>0</v>
      </c>
    </row>
    <row r="312" spans="1:90" ht="27.95" customHeight="1" x14ac:dyDescent="0.25">
      <c r="A312">
        <v>308</v>
      </c>
      <c r="B312" s="13">
        <f>IF(Inputs!$B$27&lt;&gt;"Ready","PENDING INPUTS",EDATE(Inputs!$B$5,A312-1))</f>
        <v>55640</v>
      </c>
      <c r="C312" s="3">
        <f>IF(Inputs!$B$27&lt;&gt;"Ready","PENDING INPUTS",IF(A312&lt;=Inputs!$B$6,MAX(0,Inputs!$B$4+IF(A312=Inputs!$B$7,Inputs!$B$8,0)+IF(A312=Inputs!$B$9,Inputs!$B$10,0)),0))</f>
        <v>0</v>
      </c>
      <c r="D312" s="3">
        <f>IF(Inputs!$B$27&lt;&gt;"Ready","PENDING INPUTS",SUM(N312,V312,AD312,AL312,AT312,BB312,BJ312,BR312,BZ312,CH312))</f>
        <v>0</v>
      </c>
      <c r="E312" s="3">
        <f>IF(Inputs!$B$27&lt;&gt;"Ready","PENDING INPUTS",MAX(0,D312-C312))</f>
        <v>0</v>
      </c>
      <c r="F312" s="3">
        <f>IF(Inputs!$B$27&lt;&gt;"Ready","PENDING INPUTS",SUM(Q312,Y312,AG312,AO312,AW312,BE312,BM312,BU312,CC312,CK312))</f>
        <v>0</v>
      </c>
      <c r="G312" s="3">
        <f>IF(Inputs!$B$27&lt;&gt;"Ready","PENDING INPUTS",SUM(L312,T312,AB312,AJ312,AR312,AZ312,BH312,BP312,BX312,CF312))</f>
        <v>0</v>
      </c>
      <c r="H312" s="3">
        <f>IF(Inputs!$B$27&lt;&gt;"Ready","PENDING INPUTS",SUM(M312,U312,AC312,AK312,AS312,BA312,BI312,BQ312,BY312,CG312))</f>
        <v>0</v>
      </c>
      <c r="I312" s="3">
        <f>IF(Inputs!$B$27&lt;&gt;"Ready","PENDING INPUTS",SUM(R312,Z312,AH312,AP312,AX312,BF312,BN312,BV312,CD312,CL312))</f>
        <v>0</v>
      </c>
      <c r="J312" t="str">
        <f>IF(Inputs!$B$27&lt;&gt;"Ready","PENDING INPUTS",IF(A312&gt;Inputs!$B$6,"Beyond horizon",IF(E312&gt;0.005,"MINIMUM SHORTFALL",IF(I312&lt;0.005,"Paid off","In progress"))))</f>
        <v>Beyond horizon</v>
      </c>
      <c r="K312" s="3">
        <f>IF(Inputs!$B$27&lt;&gt;"Ready","PENDING INPUTS",R311)</f>
        <v>0</v>
      </c>
      <c r="L312" s="3">
        <f>IF(Inputs!$B$27&lt;&gt;"Ready","PENDING INPUTS",IF(A312&lt;=Inputs!$B$6,ROUND(K312*Inputs!C14/12,2),0))</f>
        <v>0</v>
      </c>
      <c r="M312" s="3">
        <f>IF(Inputs!$B$27&lt;&gt;"Ready","PENDING INPUTS",IF(AND(A312&lt;=Inputs!$B$6,K312&gt;0),Inputs!G14,0))</f>
        <v>0</v>
      </c>
      <c r="N312" s="3">
        <f>IF(Inputs!$B$27&lt;&gt;"Ready","PENDING INPUTS",IF(A312&gt;Inputs!$B$6,0,MIN((K312+L312+M312),IF(Inputs!H14=1,Inputs!D14,MAX(Inputs!F14,ROUND(K312*Inputs!E14+L312+M312,2))))))</f>
        <v>0</v>
      </c>
      <c r="O312">
        <f>IF(Inputs!$B$27&lt;&gt;"Ready","PENDING INPUTS",IF(K312&lt;=0,99,1+IF(AND(S312&gt;0,OR(S312&lt;K312,AND(S312=K312,1&lt;0))),1,0)+IF(AND(AA312&gt;0,OR(AA312&lt;K312,AND(AA312=K312,2&lt;0))),1,0)+IF(AND(AI312&gt;0,OR(AI312&lt;K312,AND(AI312=K312,3&lt;0))),1,0)+IF(AND(AQ312&gt;0,OR(AQ312&lt;K312,AND(AQ312=K312,4&lt;0))),1,0)+IF(AND(AY312&gt;0,OR(AY312&lt;K312,AND(AY312=K312,5&lt;0))),1,0)+IF(AND(BG312&gt;0,OR(BG312&lt;K312,AND(BG312=K312,6&lt;0))),1,0)+IF(AND(BO312&gt;0,OR(BO312&lt;K312,AND(BO312=K312,7&lt;0))),1,0)+IF(AND(BW312&gt;0,OR(BW312&lt;K312,AND(BW312=K312,8&lt;0))),1,0)+IF(AND(CE312&gt;0,OR(CE312&lt;K312,AND(CE312=K312,9&lt;0))),1,0)))</f>
        <v>99</v>
      </c>
      <c r="P312" s="3">
        <f>IF(Inputs!$B$27&lt;&gt;"Ready","PENDING INPUTS",IF(A312&gt;Inputs!$B$6,0,MIN(MAX(0,(K312+L312+M312)-N312),MAX(0,C312-D312-(IF(O312&lt;O312,K312+L312+M312-N312,0)+IF(W312&lt;O312,S312+T312+U312-V312,0)+IF(AE312&lt;O312,AA312+AB312+AC312-AD312,0)+IF(AM312&lt;O312,AI312+AJ312+AK312-AL312,0)+IF(AU312&lt;O312,AQ312+AR312+AS312-AT312,0)+IF(BC312&lt;O312,AY312+AZ312+BA312-BB312,0)+IF(BK312&lt;O312,BG312+BH312+BI312-BJ312,0)+IF(BS312&lt;O312,BO312+BP312+BQ312-BR312,0)+IF(CA312&lt;O312,BW312+BX312+BY312-BZ312,0)+IF(CI312&lt;O312,CE312+CF312+CG312-CH312,0))))))</f>
        <v>0</v>
      </c>
      <c r="Q312" s="3">
        <f>IF(Inputs!$B$27&lt;&gt;"Ready","PENDING INPUTS",MIN((K312+L312+M312),IF(D312&gt;C312,IF(D312=0,0,N312*C312/D312),N312+P312)))</f>
        <v>0</v>
      </c>
      <c r="R312" s="3">
        <f>IF(Inputs!$B$27&lt;&gt;"Ready","PENDING INPUTS",MAX(0,(K312+L312+M312)-Q312))</f>
        <v>0</v>
      </c>
      <c r="S312" s="3">
        <f>IF(Inputs!$B$27&lt;&gt;"Ready","PENDING INPUTS",Z311)</f>
        <v>0</v>
      </c>
      <c r="T312" s="3">
        <f>IF(Inputs!$B$27&lt;&gt;"Ready","PENDING INPUTS",IF(A312&lt;=Inputs!$B$6,ROUND(S312*Inputs!C15/12,2),0))</f>
        <v>0</v>
      </c>
      <c r="U312" s="3">
        <f>IF(Inputs!$B$27&lt;&gt;"Ready","PENDING INPUTS",IF(AND(A312&lt;=Inputs!$B$6,S312&gt;0),Inputs!G15,0))</f>
        <v>0</v>
      </c>
      <c r="V312" s="3">
        <f>IF(Inputs!$B$27&lt;&gt;"Ready","PENDING INPUTS",IF(A312&gt;Inputs!$B$6,0,MIN((S312+T312+U312),IF(Inputs!H15=1,Inputs!D15,MAX(Inputs!F15,ROUND(S312*Inputs!E15+T312+U312,2))))))</f>
        <v>0</v>
      </c>
      <c r="W312">
        <f>IF(Inputs!$B$27&lt;&gt;"Ready","PENDING INPUTS",IF(S312&lt;=0,99,1+IF(AND(K312&gt;0,OR(K312&lt;S312,AND(K312=S312,0&lt;1))),1,0)+IF(AND(AA312&gt;0,OR(AA312&lt;S312,AND(AA312=S312,2&lt;1))),1,0)+IF(AND(AI312&gt;0,OR(AI312&lt;S312,AND(AI312=S312,3&lt;1))),1,0)+IF(AND(AQ312&gt;0,OR(AQ312&lt;S312,AND(AQ312=S312,4&lt;1))),1,0)+IF(AND(AY312&gt;0,OR(AY312&lt;S312,AND(AY312=S312,5&lt;1))),1,0)+IF(AND(BG312&gt;0,OR(BG312&lt;S312,AND(BG312=S312,6&lt;1))),1,0)+IF(AND(BO312&gt;0,OR(BO312&lt;S312,AND(BO312=S312,7&lt;1))),1,0)+IF(AND(BW312&gt;0,OR(BW312&lt;S312,AND(BW312=S312,8&lt;1))),1,0)+IF(AND(CE312&gt;0,OR(CE312&lt;S312,AND(CE312=S312,9&lt;1))),1,0)))</f>
        <v>99</v>
      </c>
      <c r="X312" s="3">
        <f>IF(Inputs!$B$27&lt;&gt;"Ready","PENDING INPUTS",IF(A312&gt;Inputs!$B$6,0,MIN(MAX(0,(S312+T312+U312)-V312),MAX(0,C312-D312-(IF(O312&lt;W312,K312+L312+M312-N312,0)+IF(W312&lt;W312,S312+T312+U312-V312,0)+IF(AE312&lt;W312,AA312+AB312+AC312-AD312,0)+IF(AM312&lt;W312,AI312+AJ312+AK312-AL312,0)+IF(AU312&lt;W312,AQ312+AR312+AS312-AT312,0)+IF(BC312&lt;W312,AY312+AZ312+BA312-BB312,0)+IF(BK312&lt;W312,BG312+BH312+BI312-BJ312,0)+IF(BS312&lt;W312,BO312+BP312+BQ312-BR312,0)+IF(CA312&lt;W312,BW312+BX312+BY312-BZ312,0)+IF(CI312&lt;W312,CE312+CF312+CG312-CH312,0))))))</f>
        <v>0</v>
      </c>
      <c r="Y312" s="3">
        <f>IF(Inputs!$B$27&lt;&gt;"Ready","PENDING INPUTS",MIN((S312+T312+U312),IF(D312&gt;C312,IF(D312=0,0,V312*C312/D312),V312+X312)))</f>
        <v>0</v>
      </c>
      <c r="Z312" s="3">
        <f>IF(Inputs!$B$27&lt;&gt;"Ready","PENDING INPUTS",MAX(0,(S312+T312+U312)-Y312))</f>
        <v>0</v>
      </c>
      <c r="AA312" s="3">
        <f>IF(Inputs!$B$27&lt;&gt;"Ready","PENDING INPUTS",AH311)</f>
        <v>0</v>
      </c>
      <c r="AB312" s="3">
        <f>IF(Inputs!$B$27&lt;&gt;"Ready","PENDING INPUTS",IF(A312&lt;=Inputs!$B$6,ROUND(AA312*Inputs!C16/12,2),0))</f>
        <v>0</v>
      </c>
      <c r="AC312" s="3">
        <f>IF(Inputs!$B$27&lt;&gt;"Ready","PENDING INPUTS",IF(AND(A312&lt;=Inputs!$B$6,AA312&gt;0),Inputs!G16,0))</f>
        <v>0</v>
      </c>
      <c r="AD312" s="3">
        <f>IF(Inputs!$B$27&lt;&gt;"Ready","PENDING INPUTS",IF(A312&gt;Inputs!$B$6,0,MIN((AA312+AB312+AC312),IF(Inputs!H16=1,Inputs!D16,MAX(Inputs!F16,ROUND(AA312*Inputs!E16+AB312+AC312,2))))))</f>
        <v>0</v>
      </c>
      <c r="AE312">
        <f>IF(Inputs!$B$27&lt;&gt;"Ready","PENDING INPUTS",IF(AA312&lt;=0,99,1+IF(AND(K312&gt;0,OR(K312&lt;AA312,AND(K312=AA312,0&lt;2))),1,0)+IF(AND(S312&gt;0,OR(S312&lt;AA312,AND(S312=AA312,1&lt;2))),1,0)+IF(AND(AI312&gt;0,OR(AI312&lt;AA312,AND(AI312=AA312,3&lt;2))),1,0)+IF(AND(AQ312&gt;0,OR(AQ312&lt;AA312,AND(AQ312=AA312,4&lt;2))),1,0)+IF(AND(AY312&gt;0,OR(AY312&lt;AA312,AND(AY312=AA312,5&lt;2))),1,0)+IF(AND(BG312&gt;0,OR(BG312&lt;AA312,AND(BG312=AA312,6&lt;2))),1,0)+IF(AND(BO312&gt;0,OR(BO312&lt;AA312,AND(BO312=AA312,7&lt;2))),1,0)+IF(AND(BW312&gt;0,OR(BW312&lt;AA312,AND(BW312=AA312,8&lt;2))),1,0)+IF(AND(CE312&gt;0,OR(CE312&lt;AA312,AND(CE312=AA312,9&lt;2))),1,0)))</f>
        <v>99</v>
      </c>
      <c r="AF312" s="3">
        <f>IF(Inputs!$B$27&lt;&gt;"Ready","PENDING INPUTS",IF(A312&gt;Inputs!$B$6,0,MIN(MAX(0,(AA312+AB312+AC312)-AD312),MAX(0,C312-D312-(IF(O312&lt;AE312,K312+L312+M312-N312,0)+IF(W312&lt;AE312,S312+T312+U312-V312,0)+IF(AE312&lt;AE312,AA312+AB312+AC312-AD312,0)+IF(AM312&lt;AE312,AI312+AJ312+AK312-AL312,0)+IF(AU312&lt;AE312,AQ312+AR312+AS312-AT312,0)+IF(BC312&lt;AE312,AY312+AZ312+BA312-BB312,0)+IF(BK312&lt;AE312,BG312+BH312+BI312-BJ312,0)+IF(BS312&lt;AE312,BO312+BP312+BQ312-BR312,0)+IF(CA312&lt;AE312,BW312+BX312+BY312-BZ312,0)+IF(CI312&lt;AE312,CE312+CF312+CG312-CH312,0))))))</f>
        <v>0</v>
      </c>
      <c r="AG312" s="3">
        <f>IF(Inputs!$B$27&lt;&gt;"Ready","PENDING INPUTS",MIN((AA312+AB312+AC312),IF(D312&gt;C312,IF(D312=0,0,AD312*C312/D312),AD312+AF312)))</f>
        <v>0</v>
      </c>
      <c r="AH312" s="3">
        <f>IF(Inputs!$B$27&lt;&gt;"Ready","PENDING INPUTS",MAX(0,(AA312+AB312+AC312)-AG312))</f>
        <v>0</v>
      </c>
      <c r="AI312" s="3">
        <f>IF(Inputs!$B$27&lt;&gt;"Ready","PENDING INPUTS",AP311)</f>
        <v>0</v>
      </c>
      <c r="AJ312" s="3">
        <f>IF(Inputs!$B$27&lt;&gt;"Ready","PENDING INPUTS",IF(A312&lt;=Inputs!$B$6,ROUND(AI312*Inputs!C17/12,2),0))</f>
        <v>0</v>
      </c>
      <c r="AK312" s="3">
        <f>IF(Inputs!$B$27&lt;&gt;"Ready","PENDING INPUTS",IF(AND(A312&lt;=Inputs!$B$6,AI312&gt;0),Inputs!G17,0))</f>
        <v>0</v>
      </c>
      <c r="AL312" s="3">
        <f>IF(Inputs!$B$27&lt;&gt;"Ready","PENDING INPUTS",IF(A312&gt;Inputs!$B$6,0,MIN((AI312+AJ312+AK312),IF(Inputs!H17=1,Inputs!D17,MAX(Inputs!F17,ROUND(AI312*Inputs!E17+AJ312+AK312,2))))))</f>
        <v>0</v>
      </c>
      <c r="AM312">
        <f>IF(Inputs!$B$27&lt;&gt;"Ready","PENDING INPUTS",IF(AI312&lt;=0,99,1+IF(AND(K312&gt;0,OR(K312&lt;AI312,AND(K312=AI312,0&lt;3))),1,0)+IF(AND(S312&gt;0,OR(S312&lt;AI312,AND(S312=AI312,1&lt;3))),1,0)+IF(AND(AA312&gt;0,OR(AA312&lt;AI312,AND(AA312=AI312,2&lt;3))),1,0)+IF(AND(AQ312&gt;0,OR(AQ312&lt;AI312,AND(AQ312=AI312,4&lt;3))),1,0)+IF(AND(AY312&gt;0,OR(AY312&lt;AI312,AND(AY312=AI312,5&lt;3))),1,0)+IF(AND(BG312&gt;0,OR(BG312&lt;AI312,AND(BG312=AI312,6&lt;3))),1,0)+IF(AND(BO312&gt;0,OR(BO312&lt;AI312,AND(BO312=AI312,7&lt;3))),1,0)+IF(AND(BW312&gt;0,OR(BW312&lt;AI312,AND(BW312=AI312,8&lt;3))),1,0)+IF(AND(CE312&gt;0,OR(CE312&lt;AI312,AND(CE312=AI312,9&lt;3))),1,0)))</f>
        <v>99</v>
      </c>
      <c r="AN312" s="3">
        <f>IF(Inputs!$B$27&lt;&gt;"Ready","PENDING INPUTS",IF(A312&gt;Inputs!$B$6,0,MIN(MAX(0,(AI312+AJ312+AK312)-AL312),MAX(0,C312-D312-(IF(O312&lt;AM312,K312+L312+M312-N312,0)+IF(W312&lt;AM312,S312+T312+U312-V312,0)+IF(AE312&lt;AM312,AA312+AB312+AC312-AD312,0)+IF(AM312&lt;AM312,AI312+AJ312+AK312-AL312,0)+IF(AU312&lt;AM312,AQ312+AR312+AS312-AT312,0)+IF(BC312&lt;AM312,AY312+AZ312+BA312-BB312,0)+IF(BK312&lt;AM312,BG312+BH312+BI312-BJ312,0)+IF(BS312&lt;AM312,BO312+BP312+BQ312-BR312,0)+IF(CA312&lt;AM312,BW312+BX312+BY312-BZ312,0)+IF(CI312&lt;AM312,CE312+CF312+CG312-CH312,0))))))</f>
        <v>0</v>
      </c>
      <c r="AO312" s="3">
        <f>IF(Inputs!$B$27&lt;&gt;"Ready","PENDING INPUTS",MIN((AI312+AJ312+AK312),IF(D312&gt;C312,IF(D312=0,0,AL312*C312/D312),AL312+AN312)))</f>
        <v>0</v>
      </c>
      <c r="AP312" s="3">
        <f>IF(Inputs!$B$27&lt;&gt;"Ready","PENDING INPUTS",MAX(0,(AI312+AJ312+AK312)-AO312))</f>
        <v>0</v>
      </c>
      <c r="AQ312" s="3">
        <f>IF(Inputs!$B$27&lt;&gt;"Ready","PENDING INPUTS",AX311)</f>
        <v>0</v>
      </c>
      <c r="AR312" s="3">
        <f>IF(Inputs!$B$27&lt;&gt;"Ready","PENDING INPUTS",IF(A312&lt;=Inputs!$B$6,ROUND(AQ312*Inputs!C18/12,2),0))</f>
        <v>0</v>
      </c>
      <c r="AS312" s="3">
        <f>IF(Inputs!$B$27&lt;&gt;"Ready","PENDING INPUTS",IF(AND(A312&lt;=Inputs!$B$6,AQ312&gt;0),Inputs!G18,0))</f>
        <v>0</v>
      </c>
      <c r="AT312" s="3">
        <f>IF(Inputs!$B$27&lt;&gt;"Ready","PENDING INPUTS",IF(A312&gt;Inputs!$B$6,0,MIN((AQ312+AR312+AS312),IF(Inputs!H18=1,Inputs!D18,MAX(Inputs!F18,ROUND(AQ312*Inputs!E18+AR312+AS312,2))))))</f>
        <v>0</v>
      </c>
      <c r="AU312">
        <f>IF(Inputs!$B$27&lt;&gt;"Ready","PENDING INPUTS",IF(AQ312&lt;=0,99,1+IF(AND(K312&gt;0,OR(K312&lt;AQ312,AND(K312=AQ312,0&lt;4))),1,0)+IF(AND(S312&gt;0,OR(S312&lt;AQ312,AND(S312=AQ312,1&lt;4))),1,0)+IF(AND(AA312&gt;0,OR(AA312&lt;AQ312,AND(AA312=AQ312,2&lt;4))),1,0)+IF(AND(AI312&gt;0,OR(AI312&lt;AQ312,AND(AI312=AQ312,3&lt;4))),1,0)+IF(AND(AY312&gt;0,OR(AY312&lt;AQ312,AND(AY312=AQ312,5&lt;4))),1,0)+IF(AND(BG312&gt;0,OR(BG312&lt;AQ312,AND(BG312=AQ312,6&lt;4))),1,0)+IF(AND(BO312&gt;0,OR(BO312&lt;AQ312,AND(BO312=AQ312,7&lt;4))),1,0)+IF(AND(BW312&gt;0,OR(BW312&lt;AQ312,AND(BW312=AQ312,8&lt;4))),1,0)+IF(AND(CE312&gt;0,OR(CE312&lt;AQ312,AND(CE312=AQ312,9&lt;4))),1,0)))</f>
        <v>99</v>
      </c>
      <c r="AV312" s="3">
        <f>IF(Inputs!$B$27&lt;&gt;"Ready","PENDING INPUTS",IF(A312&gt;Inputs!$B$6,0,MIN(MAX(0,(AQ312+AR312+AS312)-AT312),MAX(0,C312-D312-(IF(O312&lt;AU312,K312+L312+M312-N312,0)+IF(W312&lt;AU312,S312+T312+U312-V312,0)+IF(AE312&lt;AU312,AA312+AB312+AC312-AD312,0)+IF(AM312&lt;AU312,AI312+AJ312+AK312-AL312,0)+IF(AU312&lt;AU312,AQ312+AR312+AS312-AT312,0)+IF(BC312&lt;AU312,AY312+AZ312+BA312-BB312,0)+IF(BK312&lt;AU312,BG312+BH312+BI312-BJ312,0)+IF(BS312&lt;AU312,BO312+BP312+BQ312-BR312,0)+IF(CA312&lt;AU312,BW312+BX312+BY312-BZ312,0)+IF(CI312&lt;AU312,CE312+CF312+CG312-CH312,0))))))</f>
        <v>0</v>
      </c>
      <c r="AW312" s="3">
        <f>IF(Inputs!$B$27&lt;&gt;"Ready","PENDING INPUTS",MIN((AQ312+AR312+AS312),IF(D312&gt;C312,IF(D312=0,0,AT312*C312/D312),AT312+AV312)))</f>
        <v>0</v>
      </c>
      <c r="AX312" s="3">
        <f>IF(Inputs!$B$27&lt;&gt;"Ready","PENDING INPUTS",MAX(0,(AQ312+AR312+AS312)-AW312))</f>
        <v>0</v>
      </c>
      <c r="AY312" s="3">
        <f>IF(Inputs!$B$27&lt;&gt;"Ready","PENDING INPUTS",BF311)</f>
        <v>0</v>
      </c>
      <c r="AZ312" s="3">
        <f>IF(Inputs!$B$27&lt;&gt;"Ready","PENDING INPUTS",IF(A312&lt;=Inputs!$B$6,ROUND(AY312*Inputs!C19/12,2),0))</f>
        <v>0</v>
      </c>
      <c r="BA312" s="3">
        <f>IF(Inputs!$B$27&lt;&gt;"Ready","PENDING INPUTS",IF(AND(A312&lt;=Inputs!$B$6,AY312&gt;0),Inputs!G19,0))</f>
        <v>0</v>
      </c>
      <c r="BB312" s="3">
        <f>IF(Inputs!$B$27&lt;&gt;"Ready","PENDING INPUTS",IF(A312&gt;Inputs!$B$6,0,MIN((AY312+AZ312+BA312),IF(Inputs!H19=1,Inputs!D19,MAX(Inputs!F19,ROUND(AY312*Inputs!E19+AZ312+BA312,2))))))</f>
        <v>0</v>
      </c>
      <c r="BC312">
        <f>IF(Inputs!$B$27&lt;&gt;"Ready","PENDING INPUTS",IF(AY312&lt;=0,99,1+IF(AND(K312&gt;0,OR(K312&lt;AY312,AND(K312=AY312,0&lt;5))),1,0)+IF(AND(S312&gt;0,OR(S312&lt;AY312,AND(S312=AY312,1&lt;5))),1,0)+IF(AND(AA312&gt;0,OR(AA312&lt;AY312,AND(AA312=AY312,2&lt;5))),1,0)+IF(AND(AI312&gt;0,OR(AI312&lt;AY312,AND(AI312=AY312,3&lt;5))),1,0)+IF(AND(AQ312&gt;0,OR(AQ312&lt;AY312,AND(AQ312=AY312,4&lt;5))),1,0)+IF(AND(BG312&gt;0,OR(BG312&lt;AY312,AND(BG312=AY312,6&lt;5))),1,0)+IF(AND(BO312&gt;0,OR(BO312&lt;AY312,AND(BO312=AY312,7&lt;5))),1,0)+IF(AND(BW312&gt;0,OR(BW312&lt;AY312,AND(BW312=AY312,8&lt;5))),1,0)+IF(AND(CE312&gt;0,OR(CE312&lt;AY312,AND(CE312=AY312,9&lt;5))),1,0)))</f>
        <v>99</v>
      </c>
      <c r="BD312" s="3">
        <f>IF(Inputs!$B$27&lt;&gt;"Ready","PENDING INPUTS",IF(A312&gt;Inputs!$B$6,0,MIN(MAX(0,(AY312+AZ312+BA312)-BB312),MAX(0,C312-D312-(IF(O312&lt;BC312,K312+L312+M312-N312,0)+IF(W312&lt;BC312,S312+T312+U312-V312,0)+IF(AE312&lt;BC312,AA312+AB312+AC312-AD312,0)+IF(AM312&lt;BC312,AI312+AJ312+AK312-AL312,0)+IF(AU312&lt;BC312,AQ312+AR312+AS312-AT312,0)+IF(BC312&lt;BC312,AY312+AZ312+BA312-BB312,0)+IF(BK312&lt;BC312,BG312+BH312+BI312-BJ312,0)+IF(BS312&lt;BC312,BO312+BP312+BQ312-BR312,0)+IF(CA312&lt;BC312,BW312+BX312+BY312-BZ312,0)+IF(CI312&lt;BC312,CE312+CF312+CG312-CH312,0))))))</f>
        <v>0</v>
      </c>
      <c r="BE312" s="3">
        <f>IF(Inputs!$B$27&lt;&gt;"Ready","PENDING INPUTS",MIN((AY312+AZ312+BA312),IF(D312&gt;C312,IF(D312=0,0,BB312*C312/D312),BB312+BD312)))</f>
        <v>0</v>
      </c>
      <c r="BF312" s="3">
        <f>IF(Inputs!$B$27&lt;&gt;"Ready","PENDING INPUTS",MAX(0,(AY312+AZ312+BA312)-BE312))</f>
        <v>0</v>
      </c>
      <c r="BG312" s="3">
        <f>IF(Inputs!$B$27&lt;&gt;"Ready","PENDING INPUTS",BN311)</f>
        <v>0</v>
      </c>
      <c r="BH312" s="3">
        <f>IF(Inputs!$B$27&lt;&gt;"Ready","PENDING INPUTS",IF(A312&lt;=Inputs!$B$6,ROUND(BG312*Inputs!C20/12,2),0))</f>
        <v>0</v>
      </c>
      <c r="BI312" s="3">
        <f>IF(Inputs!$B$27&lt;&gt;"Ready","PENDING INPUTS",IF(AND(A312&lt;=Inputs!$B$6,BG312&gt;0),Inputs!G20,0))</f>
        <v>0</v>
      </c>
      <c r="BJ312" s="3">
        <f>IF(Inputs!$B$27&lt;&gt;"Ready","PENDING INPUTS",IF(A312&gt;Inputs!$B$6,0,MIN((BG312+BH312+BI312),IF(Inputs!H20=1,Inputs!D20,MAX(Inputs!F20,ROUND(BG312*Inputs!E20+BH312+BI312,2))))))</f>
        <v>0</v>
      </c>
      <c r="BK312">
        <f>IF(Inputs!$B$27&lt;&gt;"Ready","PENDING INPUTS",IF(BG312&lt;=0,99,1+IF(AND(K312&gt;0,OR(K312&lt;BG312,AND(K312=BG312,0&lt;6))),1,0)+IF(AND(S312&gt;0,OR(S312&lt;BG312,AND(S312=BG312,1&lt;6))),1,0)+IF(AND(AA312&gt;0,OR(AA312&lt;BG312,AND(AA312=BG312,2&lt;6))),1,0)+IF(AND(AI312&gt;0,OR(AI312&lt;BG312,AND(AI312=BG312,3&lt;6))),1,0)+IF(AND(AQ312&gt;0,OR(AQ312&lt;BG312,AND(AQ312=BG312,4&lt;6))),1,0)+IF(AND(AY312&gt;0,OR(AY312&lt;BG312,AND(AY312=BG312,5&lt;6))),1,0)+IF(AND(BO312&gt;0,OR(BO312&lt;BG312,AND(BO312=BG312,7&lt;6))),1,0)+IF(AND(BW312&gt;0,OR(BW312&lt;BG312,AND(BW312=BG312,8&lt;6))),1,0)+IF(AND(CE312&gt;0,OR(CE312&lt;BG312,AND(CE312=BG312,9&lt;6))),1,0)))</f>
        <v>99</v>
      </c>
      <c r="BL312" s="3">
        <f>IF(Inputs!$B$27&lt;&gt;"Ready","PENDING INPUTS",IF(A312&gt;Inputs!$B$6,0,MIN(MAX(0,(BG312+BH312+BI312)-BJ312),MAX(0,C312-D312-(IF(O312&lt;BK312,K312+L312+M312-N312,0)+IF(W312&lt;BK312,S312+T312+U312-V312,0)+IF(AE312&lt;BK312,AA312+AB312+AC312-AD312,0)+IF(AM312&lt;BK312,AI312+AJ312+AK312-AL312,0)+IF(AU312&lt;BK312,AQ312+AR312+AS312-AT312,0)+IF(BC312&lt;BK312,AY312+AZ312+BA312-BB312,0)+IF(BK312&lt;BK312,BG312+BH312+BI312-BJ312,0)+IF(BS312&lt;BK312,BO312+BP312+BQ312-BR312,0)+IF(CA312&lt;BK312,BW312+BX312+BY312-BZ312,0)+IF(CI312&lt;BK312,CE312+CF312+CG312-CH312,0))))))</f>
        <v>0</v>
      </c>
      <c r="BM312" s="3">
        <f>IF(Inputs!$B$27&lt;&gt;"Ready","PENDING INPUTS",MIN((BG312+BH312+BI312),IF(D312&gt;C312,IF(D312=0,0,BJ312*C312/D312),BJ312+BL312)))</f>
        <v>0</v>
      </c>
      <c r="BN312" s="3">
        <f>IF(Inputs!$B$27&lt;&gt;"Ready","PENDING INPUTS",MAX(0,(BG312+BH312+BI312)-BM312))</f>
        <v>0</v>
      </c>
      <c r="BO312" s="3">
        <f>IF(Inputs!$B$27&lt;&gt;"Ready","PENDING INPUTS",BV311)</f>
        <v>0</v>
      </c>
      <c r="BP312" s="3">
        <f>IF(Inputs!$B$27&lt;&gt;"Ready","PENDING INPUTS",IF(A312&lt;=Inputs!$B$6,ROUND(BO312*Inputs!C21/12,2),0))</f>
        <v>0</v>
      </c>
      <c r="BQ312" s="3">
        <f>IF(Inputs!$B$27&lt;&gt;"Ready","PENDING INPUTS",IF(AND(A312&lt;=Inputs!$B$6,BO312&gt;0),Inputs!G21,0))</f>
        <v>0</v>
      </c>
      <c r="BR312" s="3">
        <f>IF(Inputs!$B$27&lt;&gt;"Ready","PENDING INPUTS",IF(A312&gt;Inputs!$B$6,0,MIN((BO312+BP312+BQ312),IF(Inputs!H21=1,Inputs!D21,MAX(Inputs!F21,ROUND(BO312*Inputs!E21+BP312+BQ312,2))))))</f>
        <v>0</v>
      </c>
      <c r="BS312">
        <f>IF(Inputs!$B$27&lt;&gt;"Ready","PENDING INPUTS",IF(BO312&lt;=0,99,1+IF(AND(K312&gt;0,OR(K312&lt;BO312,AND(K312=BO312,0&lt;7))),1,0)+IF(AND(S312&gt;0,OR(S312&lt;BO312,AND(S312=BO312,1&lt;7))),1,0)+IF(AND(AA312&gt;0,OR(AA312&lt;BO312,AND(AA312=BO312,2&lt;7))),1,0)+IF(AND(AI312&gt;0,OR(AI312&lt;BO312,AND(AI312=BO312,3&lt;7))),1,0)+IF(AND(AQ312&gt;0,OR(AQ312&lt;BO312,AND(AQ312=BO312,4&lt;7))),1,0)+IF(AND(AY312&gt;0,OR(AY312&lt;BO312,AND(AY312=BO312,5&lt;7))),1,0)+IF(AND(BG312&gt;0,OR(BG312&lt;BO312,AND(BG312=BO312,6&lt;7))),1,0)+IF(AND(BW312&gt;0,OR(BW312&lt;BO312,AND(BW312=BO312,8&lt;7))),1,0)+IF(AND(CE312&gt;0,OR(CE312&lt;BO312,AND(CE312=BO312,9&lt;7))),1,0)))</f>
        <v>99</v>
      </c>
      <c r="BT312" s="3">
        <f>IF(Inputs!$B$27&lt;&gt;"Ready","PENDING INPUTS",IF(A312&gt;Inputs!$B$6,0,MIN(MAX(0,(BO312+BP312+BQ312)-BR312),MAX(0,C312-D312-(IF(O312&lt;BS312,K312+L312+M312-N312,0)+IF(W312&lt;BS312,S312+T312+U312-V312,0)+IF(AE312&lt;BS312,AA312+AB312+AC312-AD312,0)+IF(AM312&lt;BS312,AI312+AJ312+AK312-AL312,0)+IF(AU312&lt;BS312,AQ312+AR312+AS312-AT312,0)+IF(BC312&lt;BS312,AY312+AZ312+BA312-BB312,0)+IF(BK312&lt;BS312,BG312+BH312+BI312-BJ312,0)+IF(BS312&lt;BS312,BO312+BP312+BQ312-BR312,0)+IF(CA312&lt;BS312,BW312+BX312+BY312-BZ312,0)+IF(CI312&lt;BS312,CE312+CF312+CG312-CH312,0))))))</f>
        <v>0</v>
      </c>
      <c r="BU312" s="3">
        <f>IF(Inputs!$B$27&lt;&gt;"Ready","PENDING INPUTS",MIN((BO312+BP312+BQ312),IF(D312&gt;C312,IF(D312=0,0,BR312*C312/D312),BR312+BT312)))</f>
        <v>0</v>
      </c>
      <c r="BV312" s="3">
        <f>IF(Inputs!$B$27&lt;&gt;"Ready","PENDING INPUTS",MAX(0,(BO312+BP312+BQ312)-BU312))</f>
        <v>0</v>
      </c>
      <c r="BW312" s="3">
        <f>IF(Inputs!$B$27&lt;&gt;"Ready","PENDING INPUTS",CD311)</f>
        <v>0</v>
      </c>
      <c r="BX312" s="3">
        <f>IF(Inputs!$B$27&lt;&gt;"Ready","PENDING INPUTS",IF(A312&lt;=Inputs!$B$6,ROUND(BW312*Inputs!C22/12,2),0))</f>
        <v>0</v>
      </c>
      <c r="BY312" s="3">
        <f>IF(Inputs!$B$27&lt;&gt;"Ready","PENDING INPUTS",IF(AND(A312&lt;=Inputs!$B$6,BW312&gt;0),Inputs!G22,0))</f>
        <v>0</v>
      </c>
      <c r="BZ312" s="3">
        <f>IF(Inputs!$B$27&lt;&gt;"Ready","PENDING INPUTS",IF(A312&gt;Inputs!$B$6,0,MIN((BW312+BX312+BY312),IF(Inputs!H22=1,Inputs!D22,MAX(Inputs!F22,ROUND(BW312*Inputs!E22+BX312+BY312,2))))))</f>
        <v>0</v>
      </c>
      <c r="CA312">
        <f>IF(Inputs!$B$27&lt;&gt;"Ready","PENDING INPUTS",IF(BW312&lt;=0,99,1+IF(AND(K312&gt;0,OR(K312&lt;BW312,AND(K312=BW312,0&lt;8))),1,0)+IF(AND(S312&gt;0,OR(S312&lt;BW312,AND(S312=BW312,1&lt;8))),1,0)+IF(AND(AA312&gt;0,OR(AA312&lt;BW312,AND(AA312=BW312,2&lt;8))),1,0)+IF(AND(AI312&gt;0,OR(AI312&lt;BW312,AND(AI312=BW312,3&lt;8))),1,0)+IF(AND(AQ312&gt;0,OR(AQ312&lt;BW312,AND(AQ312=BW312,4&lt;8))),1,0)+IF(AND(AY312&gt;0,OR(AY312&lt;BW312,AND(AY312=BW312,5&lt;8))),1,0)+IF(AND(BG312&gt;0,OR(BG312&lt;BW312,AND(BG312=BW312,6&lt;8))),1,0)+IF(AND(BO312&gt;0,OR(BO312&lt;BW312,AND(BO312=BW312,7&lt;8))),1,0)+IF(AND(CE312&gt;0,OR(CE312&lt;BW312,AND(CE312=BW312,9&lt;8))),1,0)))</f>
        <v>99</v>
      </c>
      <c r="CB312" s="3">
        <f>IF(Inputs!$B$27&lt;&gt;"Ready","PENDING INPUTS",IF(A312&gt;Inputs!$B$6,0,MIN(MAX(0,(BW312+BX312+BY312)-BZ312),MAX(0,C312-D312-(IF(O312&lt;CA312,K312+L312+M312-N312,0)+IF(W312&lt;CA312,S312+T312+U312-V312,0)+IF(AE312&lt;CA312,AA312+AB312+AC312-AD312,0)+IF(AM312&lt;CA312,AI312+AJ312+AK312-AL312,0)+IF(AU312&lt;CA312,AQ312+AR312+AS312-AT312,0)+IF(BC312&lt;CA312,AY312+AZ312+BA312-BB312,0)+IF(BK312&lt;CA312,BG312+BH312+BI312-BJ312,0)+IF(BS312&lt;CA312,BO312+BP312+BQ312-BR312,0)+IF(CA312&lt;CA312,BW312+BX312+BY312-BZ312,0)+IF(CI312&lt;CA312,CE312+CF312+CG312-CH312,0))))))</f>
        <v>0</v>
      </c>
      <c r="CC312" s="3">
        <f>IF(Inputs!$B$27&lt;&gt;"Ready","PENDING INPUTS",MIN((BW312+BX312+BY312),IF(D312&gt;C312,IF(D312=0,0,BZ312*C312/D312),BZ312+CB312)))</f>
        <v>0</v>
      </c>
      <c r="CD312" s="3">
        <f>IF(Inputs!$B$27&lt;&gt;"Ready","PENDING INPUTS",MAX(0,(BW312+BX312+BY312)-CC312))</f>
        <v>0</v>
      </c>
      <c r="CE312" s="3">
        <f>IF(Inputs!$B$27&lt;&gt;"Ready","PENDING INPUTS",CL311)</f>
        <v>0</v>
      </c>
      <c r="CF312" s="3">
        <f>IF(Inputs!$B$27&lt;&gt;"Ready","PENDING INPUTS",IF(A312&lt;=Inputs!$B$6,ROUND(CE312*Inputs!C23/12,2),0))</f>
        <v>0</v>
      </c>
      <c r="CG312" s="3">
        <f>IF(Inputs!$B$27&lt;&gt;"Ready","PENDING INPUTS",IF(AND(A312&lt;=Inputs!$B$6,CE312&gt;0),Inputs!G23,0))</f>
        <v>0</v>
      </c>
      <c r="CH312" s="3">
        <f>IF(Inputs!$B$27&lt;&gt;"Ready","PENDING INPUTS",IF(A312&gt;Inputs!$B$6,0,MIN((CE312+CF312+CG312),IF(Inputs!H23=1,Inputs!D23,MAX(Inputs!F23,ROUND(CE312*Inputs!E23+CF312+CG312,2))))))</f>
        <v>0</v>
      </c>
      <c r="CI312">
        <f>IF(Inputs!$B$27&lt;&gt;"Ready","PENDING INPUTS",IF(CE312&lt;=0,99,1+IF(AND(K312&gt;0,OR(K312&lt;CE312,AND(K312=CE312,0&lt;9))),1,0)+IF(AND(S312&gt;0,OR(S312&lt;CE312,AND(S312=CE312,1&lt;9))),1,0)+IF(AND(AA312&gt;0,OR(AA312&lt;CE312,AND(AA312=CE312,2&lt;9))),1,0)+IF(AND(AI312&gt;0,OR(AI312&lt;CE312,AND(AI312=CE312,3&lt;9))),1,0)+IF(AND(AQ312&gt;0,OR(AQ312&lt;CE312,AND(AQ312=CE312,4&lt;9))),1,0)+IF(AND(AY312&gt;0,OR(AY312&lt;CE312,AND(AY312=CE312,5&lt;9))),1,0)+IF(AND(BG312&gt;0,OR(BG312&lt;CE312,AND(BG312=CE312,6&lt;9))),1,0)+IF(AND(BO312&gt;0,OR(BO312&lt;CE312,AND(BO312=CE312,7&lt;9))),1,0)+IF(AND(BW312&gt;0,OR(BW312&lt;CE312,AND(BW312=CE312,8&lt;9))),1,0)))</f>
        <v>99</v>
      </c>
      <c r="CJ312" s="3">
        <f>IF(Inputs!$B$27&lt;&gt;"Ready","PENDING INPUTS",IF(A312&gt;Inputs!$B$6,0,MIN(MAX(0,(CE312+CF312+CG312)-CH312),MAX(0,C312-D312-(IF(O312&lt;CI312,K312+L312+M312-N312,0)+IF(W312&lt;CI312,S312+T312+U312-V312,0)+IF(AE312&lt;CI312,AA312+AB312+AC312-AD312,0)+IF(AM312&lt;CI312,AI312+AJ312+AK312-AL312,0)+IF(AU312&lt;CI312,AQ312+AR312+AS312-AT312,0)+IF(BC312&lt;CI312,AY312+AZ312+BA312-BB312,0)+IF(BK312&lt;CI312,BG312+BH312+BI312-BJ312,0)+IF(BS312&lt;CI312,BO312+BP312+BQ312-BR312,0)+IF(CA312&lt;CI312,BW312+BX312+BY312-BZ312,0)+IF(CI312&lt;CI312,CE312+CF312+CG312-CH312,0))))))</f>
        <v>0</v>
      </c>
      <c r="CK312" s="3">
        <f>IF(Inputs!$B$27&lt;&gt;"Ready","PENDING INPUTS",MIN((CE312+CF312+CG312),IF(D312&gt;C312,IF(D312=0,0,CH312*C312/D312),CH312+CJ312)))</f>
        <v>0</v>
      </c>
      <c r="CL312" s="3">
        <f>IF(Inputs!$B$27&lt;&gt;"Ready","PENDING INPUTS",MAX(0,(CE312+CF312+CG312)-CK312))</f>
        <v>0</v>
      </c>
    </row>
    <row r="313" spans="1:90" ht="27.95" customHeight="1" x14ac:dyDescent="0.25">
      <c r="A313">
        <v>309</v>
      </c>
      <c r="B313" s="13">
        <f>IF(Inputs!$B$27&lt;&gt;"Ready","PENDING INPUTS",EDATE(Inputs!$B$5,A313-1))</f>
        <v>55671</v>
      </c>
      <c r="C313" s="3">
        <f>IF(Inputs!$B$27&lt;&gt;"Ready","PENDING INPUTS",IF(A313&lt;=Inputs!$B$6,MAX(0,Inputs!$B$4+IF(A313=Inputs!$B$7,Inputs!$B$8,0)+IF(A313=Inputs!$B$9,Inputs!$B$10,0)),0))</f>
        <v>0</v>
      </c>
      <c r="D313" s="3">
        <f>IF(Inputs!$B$27&lt;&gt;"Ready","PENDING INPUTS",SUM(N313,V313,AD313,AL313,AT313,BB313,BJ313,BR313,BZ313,CH313))</f>
        <v>0</v>
      </c>
      <c r="E313" s="3">
        <f>IF(Inputs!$B$27&lt;&gt;"Ready","PENDING INPUTS",MAX(0,D313-C313))</f>
        <v>0</v>
      </c>
      <c r="F313" s="3">
        <f>IF(Inputs!$B$27&lt;&gt;"Ready","PENDING INPUTS",SUM(Q313,Y313,AG313,AO313,AW313,BE313,BM313,BU313,CC313,CK313))</f>
        <v>0</v>
      </c>
      <c r="G313" s="3">
        <f>IF(Inputs!$B$27&lt;&gt;"Ready","PENDING INPUTS",SUM(L313,T313,AB313,AJ313,AR313,AZ313,BH313,BP313,BX313,CF313))</f>
        <v>0</v>
      </c>
      <c r="H313" s="3">
        <f>IF(Inputs!$B$27&lt;&gt;"Ready","PENDING INPUTS",SUM(M313,U313,AC313,AK313,AS313,BA313,BI313,BQ313,BY313,CG313))</f>
        <v>0</v>
      </c>
      <c r="I313" s="3">
        <f>IF(Inputs!$B$27&lt;&gt;"Ready","PENDING INPUTS",SUM(R313,Z313,AH313,AP313,AX313,BF313,BN313,BV313,CD313,CL313))</f>
        <v>0</v>
      </c>
      <c r="J313" t="str">
        <f>IF(Inputs!$B$27&lt;&gt;"Ready","PENDING INPUTS",IF(A313&gt;Inputs!$B$6,"Beyond horizon",IF(E313&gt;0.005,"MINIMUM SHORTFALL",IF(I313&lt;0.005,"Paid off","In progress"))))</f>
        <v>Beyond horizon</v>
      </c>
      <c r="K313" s="3">
        <f>IF(Inputs!$B$27&lt;&gt;"Ready","PENDING INPUTS",R312)</f>
        <v>0</v>
      </c>
      <c r="L313" s="3">
        <f>IF(Inputs!$B$27&lt;&gt;"Ready","PENDING INPUTS",IF(A313&lt;=Inputs!$B$6,ROUND(K313*Inputs!C14/12,2),0))</f>
        <v>0</v>
      </c>
      <c r="M313" s="3">
        <f>IF(Inputs!$B$27&lt;&gt;"Ready","PENDING INPUTS",IF(AND(A313&lt;=Inputs!$B$6,K313&gt;0),Inputs!G14,0))</f>
        <v>0</v>
      </c>
      <c r="N313" s="3">
        <f>IF(Inputs!$B$27&lt;&gt;"Ready","PENDING INPUTS",IF(A313&gt;Inputs!$B$6,0,MIN((K313+L313+M313),IF(Inputs!H14=1,Inputs!D14,MAX(Inputs!F14,ROUND(K313*Inputs!E14+L313+M313,2))))))</f>
        <v>0</v>
      </c>
      <c r="O313">
        <f>IF(Inputs!$B$27&lt;&gt;"Ready","PENDING INPUTS",IF(K313&lt;=0,99,1+IF(AND(S313&gt;0,OR(S313&lt;K313,AND(S313=K313,1&lt;0))),1,0)+IF(AND(AA313&gt;0,OR(AA313&lt;K313,AND(AA313=K313,2&lt;0))),1,0)+IF(AND(AI313&gt;0,OR(AI313&lt;K313,AND(AI313=K313,3&lt;0))),1,0)+IF(AND(AQ313&gt;0,OR(AQ313&lt;K313,AND(AQ313=K313,4&lt;0))),1,0)+IF(AND(AY313&gt;0,OR(AY313&lt;K313,AND(AY313=K313,5&lt;0))),1,0)+IF(AND(BG313&gt;0,OR(BG313&lt;K313,AND(BG313=K313,6&lt;0))),1,0)+IF(AND(BO313&gt;0,OR(BO313&lt;K313,AND(BO313=K313,7&lt;0))),1,0)+IF(AND(BW313&gt;0,OR(BW313&lt;K313,AND(BW313=K313,8&lt;0))),1,0)+IF(AND(CE313&gt;0,OR(CE313&lt;K313,AND(CE313=K313,9&lt;0))),1,0)))</f>
        <v>99</v>
      </c>
      <c r="P313" s="3">
        <f>IF(Inputs!$B$27&lt;&gt;"Ready","PENDING INPUTS",IF(A313&gt;Inputs!$B$6,0,MIN(MAX(0,(K313+L313+M313)-N313),MAX(0,C313-D313-(IF(O313&lt;O313,K313+L313+M313-N313,0)+IF(W313&lt;O313,S313+T313+U313-V313,0)+IF(AE313&lt;O313,AA313+AB313+AC313-AD313,0)+IF(AM313&lt;O313,AI313+AJ313+AK313-AL313,0)+IF(AU313&lt;O313,AQ313+AR313+AS313-AT313,0)+IF(BC313&lt;O313,AY313+AZ313+BA313-BB313,0)+IF(BK313&lt;O313,BG313+BH313+BI313-BJ313,0)+IF(BS313&lt;O313,BO313+BP313+BQ313-BR313,0)+IF(CA313&lt;O313,BW313+BX313+BY313-BZ313,0)+IF(CI313&lt;O313,CE313+CF313+CG313-CH313,0))))))</f>
        <v>0</v>
      </c>
      <c r="Q313" s="3">
        <f>IF(Inputs!$B$27&lt;&gt;"Ready","PENDING INPUTS",MIN((K313+L313+M313),IF(D313&gt;C313,IF(D313=0,0,N313*C313/D313),N313+P313)))</f>
        <v>0</v>
      </c>
      <c r="R313" s="3">
        <f>IF(Inputs!$B$27&lt;&gt;"Ready","PENDING INPUTS",MAX(0,(K313+L313+M313)-Q313))</f>
        <v>0</v>
      </c>
      <c r="S313" s="3">
        <f>IF(Inputs!$B$27&lt;&gt;"Ready","PENDING INPUTS",Z312)</f>
        <v>0</v>
      </c>
      <c r="T313" s="3">
        <f>IF(Inputs!$B$27&lt;&gt;"Ready","PENDING INPUTS",IF(A313&lt;=Inputs!$B$6,ROUND(S313*Inputs!C15/12,2),0))</f>
        <v>0</v>
      </c>
      <c r="U313" s="3">
        <f>IF(Inputs!$B$27&lt;&gt;"Ready","PENDING INPUTS",IF(AND(A313&lt;=Inputs!$B$6,S313&gt;0),Inputs!G15,0))</f>
        <v>0</v>
      </c>
      <c r="V313" s="3">
        <f>IF(Inputs!$B$27&lt;&gt;"Ready","PENDING INPUTS",IF(A313&gt;Inputs!$B$6,0,MIN((S313+T313+U313),IF(Inputs!H15=1,Inputs!D15,MAX(Inputs!F15,ROUND(S313*Inputs!E15+T313+U313,2))))))</f>
        <v>0</v>
      </c>
      <c r="W313">
        <f>IF(Inputs!$B$27&lt;&gt;"Ready","PENDING INPUTS",IF(S313&lt;=0,99,1+IF(AND(K313&gt;0,OR(K313&lt;S313,AND(K313=S313,0&lt;1))),1,0)+IF(AND(AA313&gt;0,OR(AA313&lt;S313,AND(AA313=S313,2&lt;1))),1,0)+IF(AND(AI313&gt;0,OR(AI313&lt;S313,AND(AI313=S313,3&lt;1))),1,0)+IF(AND(AQ313&gt;0,OR(AQ313&lt;S313,AND(AQ313=S313,4&lt;1))),1,0)+IF(AND(AY313&gt;0,OR(AY313&lt;S313,AND(AY313=S313,5&lt;1))),1,0)+IF(AND(BG313&gt;0,OR(BG313&lt;S313,AND(BG313=S313,6&lt;1))),1,0)+IF(AND(BO313&gt;0,OR(BO313&lt;S313,AND(BO313=S313,7&lt;1))),1,0)+IF(AND(BW313&gt;0,OR(BW313&lt;S313,AND(BW313=S313,8&lt;1))),1,0)+IF(AND(CE313&gt;0,OR(CE313&lt;S313,AND(CE313=S313,9&lt;1))),1,0)))</f>
        <v>99</v>
      </c>
      <c r="X313" s="3">
        <f>IF(Inputs!$B$27&lt;&gt;"Ready","PENDING INPUTS",IF(A313&gt;Inputs!$B$6,0,MIN(MAX(0,(S313+T313+U313)-V313),MAX(0,C313-D313-(IF(O313&lt;W313,K313+L313+M313-N313,0)+IF(W313&lt;W313,S313+T313+U313-V313,0)+IF(AE313&lt;W313,AA313+AB313+AC313-AD313,0)+IF(AM313&lt;W313,AI313+AJ313+AK313-AL313,0)+IF(AU313&lt;W313,AQ313+AR313+AS313-AT313,0)+IF(BC313&lt;W313,AY313+AZ313+BA313-BB313,0)+IF(BK313&lt;W313,BG313+BH313+BI313-BJ313,0)+IF(BS313&lt;W313,BO313+BP313+BQ313-BR313,0)+IF(CA313&lt;W313,BW313+BX313+BY313-BZ313,0)+IF(CI313&lt;W313,CE313+CF313+CG313-CH313,0))))))</f>
        <v>0</v>
      </c>
      <c r="Y313" s="3">
        <f>IF(Inputs!$B$27&lt;&gt;"Ready","PENDING INPUTS",MIN((S313+T313+U313),IF(D313&gt;C313,IF(D313=0,0,V313*C313/D313),V313+X313)))</f>
        <v>0</v>
      </c>
      <c r="Z313" s="3">
        <f>IF(Inputs!$B$27&lt;&gt;"Ready","PENDING INPUTS",MAX(0,(S313+T313+U313)-Y313))</f>
        <v>0</v>
      </c>
      <c r="AA313" s="3">
        <f>IF(Inputs!$B$27&lt;&gt;"Ready","PENDING INPUTS",AH312)</f>
        <v>0</v>
      </c>
      <c r="AB313" s="3">
        <f>IF(Inputs!$B$27&lt;&gt;"Ready","PENDING INPUTS",IF(A313&lt;=Inputs!$B$6,ROUND(AA313*Inputs!C16/12,2),0))</f>
        <v>0</v>
      </c>
      <c r="AC313" s="3">
        <f>IF(Inputs!$B$27&lt;&gt;"Ready","PENDING INPUTS",IF(AND(A313&lt;=Inputs!$B$6,AA313&gt;0),Inputs!G16,0))</f>
        <v>0</v>
      </c>
      <c r="AD313" s="3">
        <f>IF(Inputs!$B$27&lt;&gt;"Ready","PENDING INPUTS",IF(A313&gt;Inputs!$B$6,0,MIN((AA313+AB313+AC313),IF(Inputs!H16=1,Inputs!D16,MAX(Inputs!F16,ROUND(AA313*Inputs!E16+AB313+AC313,2))))))</f>
        <v>0</v>
      </c>
      <c r="AE313">
        <f>IF(Inputs!$B$27&lt;&gt;"Ready","PENDING INPUTS",IF(AA313&lt;=0,99,1+IF(AND(K313&gt;0,OR(K313&lt;AA313,AND(K313=AA313,0&lt;2))),1,0)+IF(AND(S313&gt;0,OR(S313&lt;AA313,AND(S313=AA313,1&lt;2))),1,0)+IF(AND(AI313&gt;0,OR(AI313&lt;AA313,AND(AI313=AA313,3&lt;2))),1,0)+IF(AND(AQ313&gt;0,OR(AQ313&lt;AA313,AND(AQ313=AA313,4&lt;2))),1,0)+IF(AND(AY313&gt;0,OR(AY313&lt;AA313,AND(AY313=AA313,5&lt;2))),1,0)+IF(AND(BG313&gt;0,OR(BG313&lt;AA313,AND(BG313=AA313,6&lt;2))),1,0)+IF(AND(BO313&gt;0,OR(BO313&lt;AA313,AND(BO313=AA313,7&lt;2))),1,0)+IF(AND(BW313&gt;0,OR(BW313&lt;AA313,AND(BW313=AA313,8&lt;2))),1,0)+IF(AND(CE313&gt;0,OR(CE313&lt;AA313,AND(CE313=AA313,9&lt;2))),1,0)))</f>
        <v>99</v>
      </c>
      <c r="AF313" s="3">
        <f>IF(Inputs!$B$27&lt;&gt;"Ready","PENDING INPUTS",IF(A313&gt;Inputs!$B$6,0,MIN(MAX(0,(AA313+AB313+AC313)-AD313),MAX(0,C313-D313-(IF(O313&lt;AE313,K313+L313+M313-N313,0)+IF(W313&lt;AE313,S313+T313+U313-V313,0)+IF(AE313&lt;AE313,AA313+AB313+AC313-AD313,0)+IF(AM313&lt;AE313,AI313+AJ313+AK313-AL313,0)+IF(AU313&lt;AE313,AQ313+AR313+AS313-AT313,0)+IF(BC313&lt;AE313,AY313+AZ313+BA313-BB313,0)+IF(BK313&lt;AE313,BG313+BH313+BI313-BJ313,0)+IF(BS313&lt;AE313,BO313+BP313+BQ313-BR313,0)+IF(CA313&lt;AE313,BW313+BX313+BY313-BZ313,0)+IF(CI313&lt;AE313,CE313+CF313+CG313-CH313,0))))))</f>
        <v>0</v>
      </c>
      <c r="AG313" s="3">
        <f>IF(Inputs!$B$27&lt;&gt;"Ready","PENDING INPUTS",MIN((AA313+AB313+AC313),IF(D313&gt;C313,IF(D313=0,0,AD313*C313/D313),AD313+AF313)))</f>
        <v>0</v>
      </c>
      <c r="AH313" s="3">
        <f>IF(Inputs!$B$27&lt;&gt;"Ready","PENDING INPUTS",MAX(0,(AA313+AB313+AC313)-AG313))</f>
        <v>0</v>
      </c>
      <c r="AI313" s="3">
        <f>IF(Inputs!$B$27&lt;&gt;"Ready","PENDING INPUTS",AP312)</f>
        <v>0</v>
      </c>
      <c r="AJ313" s="3">
        <f>IF(Inputs!$B$27&lt;&gt;"Ready","PENDING INPUTS",IF(A313&lt;=Inputs!$B$6,ROUND(AI313*Inputs!C17/12,2),0))</f>
        <v>0</v>
      </c>
      <c r="AK313" s="3">
        <f>IF(Inputs!$B$27&lt;&gt;"Ready","PENDING INPUTS",IF(AND(A313&lt;=Inputs!$B$6,AI313&gt;0),Inputs!G17,0))</f>
        <v>0</v>
      </c>
      <c r="AL313" s="3">
        <f>IF(Inputs!$B$27&lt;&gt;"Ready","PENDING INPUTS",IF(A313&gt;Inputs!$B$6,0,MIN((AI313+AJ313+AK313),IF(Inputs!H17=1,Inputs!D17,MAX(Inputs!F17,ROUND(AI313*Inputs!E17+AJ313+AK313,2))))))</f>
        <v>0</v>
      </c>
      <c r="AM313">
        <f>IF(Inputs!$B$27&lt;&gt;"Ready","PENDING INPUTS",IF(AI313&lt;=0,99,1+IF(AND(K313&gt;0,OR(K313&lt;AI313,AND(K313=AI313,0&lt;3))),1,0)+IF(AND(S313&gt;0,OR(S313&lt;AI313,AND(S313=AI313,1&lt;3))),1,0)+IF(AND(AA313&gt;0,OR(AA313&lt;AI313,AND(AA313=AI313,2&lt;3))),1,0)+IF(AND(AQ313&gt;0,OR(AQ313&lt;AI313,AND(AQ313=AI313,4&lt;3))),1,0)+IF(AND(AY313&gt;0,OR(AY313&lt;AI313,AND(AY313=AI313,5&lt;3))),1,0)+IF(AND(BG313&gt;0,OR(BG313&lt;AI313,AND(BG313=AI313,6&lt;3))),1,0)+IF(AND(BO313&gt;0,OR(BO313&lt;AI313,AND(BO313=AI313,7&lt;3))),1,0)+IF(AND(BW313&gt;0,OR(BW313&lt;AI313,AND(BW313=AI313,8&lt;3))),1,0)+IF(AND(CE313&gt;0,OR(CE313&lt;AI313,AND(CE313=AI313,9&lt;3))),1,0)))</f>
        <v>99</v>
      </c>
      <c r="AN313" s="3">
        <f>IF(Inputs!$B$27&lt;&gt;"Ready","PENDING INPUTS",IF(A313&gt;Inputs!$B$6,0,MIN(MAX(0,(AI313+AJ313+AK313)-AL313),MAX(0,C313-D313-(IF(O313&lt;AM313,K313+L313+M313-N313,0)+IF(W313&lt;AM313,S313+T313+U313-V313,0)+IF(AE313&lt;AM313,AA313+AB313+AC313-AD313,0)+IF(AM313&lt;AM313,AI313+AJ313+AK313-AL313,0)+IF(AU313&lt;AM313,AQ313+AR313+AS313-AT313,0)+IF(BC313&lt;AM313,AY313+AZ313+BA313-BB313,0)+IF(BK313&lt;AM313,BG313+BH313+BI313-BJ313,0)+IF(BS313&lt;AM313,BO313+BP313+BQ313-BR313,0)+IF(CA313&lt;AM313,BW313+BX313+BY313-BZ313,0)+IF(CI313&lt;AM313,CE313+CF313+CG313-CH313,0))))))</f>
        <v>0</v>
      </c>
      <c r="AO313" s="3">
        <f>IF(Inputs!$B$27&lt;&gt;"Ready","PENDING INPUTS",MIN((AI313+AJ313+AK313),IF(D313&gt;C313,IF(D313=0,0,AL313*C313/D313),AL313+AN313)))</f>
        <v>0</v>
      </c>
      <c r="AP313" s="3">
        <f>IF(Inputs!$B$27&lt;&gt;"Ready","PENDING INPUTS",MAX(0,(AI313+AJ313+AK313)-AO313))</f>
        <v>0</v>
      </c>
      <c r="AQ313" s="3">
        <f>IF(Inputs!$B$27&lt;&gt;"Ready","PENDING INPUTS",AX312)</f>
        <v>0</v>
      </c>
      <c r="AR313" s="3">
        <f>IF(Inputs!$B$27&lt;&gt;"Ready","PENDING INPUTS",IF(A313&lt;=Inputs!$B$6,ROUND(AQ313*Inputs!C18/12,2),0))</f>
        <v>0</v>
      </c>
      <c r="AS313" s="3">
        <f>IF(Inputs!$B$27&lt;&gt;"Ready","PENDING INPUTS",IF(AND(A313&lt;=Inputs!$B$6,AQ313&gt;0),Inputs!G18,0))</f>
        <v>0</v>
      </c>
      <c r="AT313" s="3">
        <f>IF(Inputs!$B$27&lt;&gt;"Ready","PENDING INPUTS",IF(A313&gt;Inputs!$B$6,0,MIN((AQ313+AR313+AS313),IF(Inputs!H18=1,Inputs!D18,MAX(Inputs!F18,ROUND(AQ313*Inputs!E18+AR313+AS313,2))))))</f>
        <v>0</v>
      </c>
      <c r="AU313">
        <f>IF(Inputs!$B$27&lt;&gt;"Ready","PENDING INPUTS",IF(AQ313&lt;=0,99,1+IF(AND(K313&gt;0,OR(K313&lt;AQ313,AND(K313=AQ313,0&lt;4))),1,0)+IF(AND(S313&gt;0,OR(S313&lt;AQ313,AND(S313=AQ313,1&lt;4))),1,0)+IF(AND(AA313&gt;0,OR(AA313&lt;AQ313,AND(AA313=AQ313,2&lt;4))),1,0)+IF(AND(AI313&gt;0,OR(AI313&lt;AQ313,AND(AI313=AQ313,3&lt;4))),1,0)+IF(AND(AY313&gt;0,OR(AY313&lt;AQ313,AND(AY313=AQ313,5&lt;4))),1,0)+IF(AND(BG313&gt;0,OR(BG313&lt;AQ313,AND(BG313=AQ313,6&lt;4))),1,0)+IF(AND(BO313&gt;0,OR(BO313&lt;AQ313,AND(BO313=AQ313,7&lt;4))),1,0)+IF(AND(BW313&gt;0,OR(BW313&lt;AQ313,AND(BW313=AQ313,8&lt;4))),1,0)+IF(AND(CE313&gt;0,OR(CE313&lt;AQ313,AND(CE313=AQ313,9&lt;4))),1,0)))</f>
        <v>99</v>
      </c>
      <c r="AV313" s="3">
        <f>IF(Inputs!$B$27&lt;&gt;"Ready","PENDING INPUTS",IF(A313&gt;Inputs!$B$6,0,MIN(MAX(0,(AQ313+AR313+AS313)-AT313),MAX(0,C313-D313-(IF(O313&lt;AU313,K313+L313+M313-N313,0)+IF(W313&lt;AU313,S313+T313+U313-V313,0)+IF(AE313&lt;AU313,AA313+AB313+AC313-AD313,0)+IF(AM313&lt;AU313,AI313+AJ313+AK313-AL313,0)+IF(AU313&lt;AU313,AQ313+AR313+AS313-AT313,0)+IF(BC313&lt;AU313,AY313+AZ313+BA313-BB313,0)+IF(BK313&lt;AU313,BG313+BH313+BI313-BJ313,0)+IF(BS313&lt;AU313,BO313+BP313+BQ313-BR313,0)+IF(CA313&lt;AU313,BW313+BX313+BY313-BZ313,0)+IF(CI313&lt;AU313,CE313+CF313+CG313-CH313,0))))))</f>
        <v>0</v>
      </c>
      <c r="AW313" s="3">
        <f>IF(Inputs!$B$27&lt;&gt;"Ready","PENDING INPUTS",MIN((AQ313+AR313+AS313),IF(D313&gt;C313,IF(D313=0,0,AT313*C313/D313),AT313+AV313)))</f>
        <v>0</v>
      </c>
      <c r="AX313" s="3">
        <f>IF(Inputs!$B$27&lt;&gt;"Ready","PENDING INPUTS",MAX(0,(AQ313+AR313+AS313)-AW313))</f>
        <v>0</v>
      </c>
      <c r="AY313" s="3">
        <f>IF(Inputs!$B$27&lt;&gt;"Ready","PENDING INPUTS",BF312)</f>
        <v>0</v>
      </c>
      <c r="AZ313" s="3">
        <f>IF(Inputs!$B$27&lt;&gt;"Ready","PENDING INPUTS",IF(A313&lt;=Inputs!$B$6,ROUND(AY313*Inputs!C19/12,2),0))</f>
        <v>0</v>
      </c>
      <c r="BA313" s="3">
        <f>IF(Inputs!$B$27&lt;&gt;"Ready","PENDING INPUTS",IF(AND(A313&lt;=Inputs!$B$6,AY313&gt;0),Inputs!G19,0))</f>
        <v>0</v>
      </c>
      <c r="BB313" s="3">
        <f>IF(Inputs!$B$27&lt;&gt;"Ready","PENDING INPUTS",IF(A313&gt;Inputs!$B$6,0,MIN((AY313+AZ313+BA313),IF(Inputs!H19=1,Inputs!D19,MAX(Inputs!F19,ROUND(AY313*Inputs!E19+AZ313+BA313,2))))))</f>
        <v>0</v>
      </c>
      <c r="BC313">
        <f>IF(Inputs!$B$27&lt;&gt;"Ready","PENDING INPUTS",IF(AY313&lt;=0,99,1+IF(AND(K313&gt;0,OR(K313&lt;AY313,AND(K313=AY313,0&lt;5))),1,0)+IF(AND(S313&gt;0,OR(S313&lt;AY313,AND(S313=AY313,1&lt;5))),1,0)+IF(AND(AA313&gt;0,OR(AA313&lt;AY313,AND(AA313=AY313,2&lt;5))),1,0)+IF(AND(AI313&gt;0,OR(AI313&lt;AY313,AND(AI313=AY313,3&lt;5))),1,0)+IF(AND(AQ313&gt;0,OR(AQ313&lt;AY313,AND(AQ313=AY313,4&lt;5))),1,0)+IF(AND(BG313&gt;0,OR(BG313&lt;AY313,AND(BG313=AY313,6&lt;5))),1,0)+IF(AND(BO313&gt;0,OR(BO313&lt;AY313,AND(BO313=AY313,7&lt;5))),1,0)+IF(AND(BW313&gt;0,OR(BW313&lt;AY313,AND(BW313=AY313,8&lt;5))),1,0)+IF(AND(CE313&gt;0,OR(CE313&lt;AY313,AND(CE313=AY313,9&lt;5))),1,0)))</f>
        <v>99</v>
      </c>
      <c r="BD313" s="3">
        <f>IF(Inputs!$B$27&lt;&gt;"Ready","PENDING INPUTS",IF(A313&gt;Inputs!$B$6,0,MIN(MAX(0,(AY313+AZ313+BA313)-BB313),MAX(0,C313-D313-(IF(O313&lt;BC313,K313+L313+M313-N313,0)+IF(W313&lt;BC313,S313+T313+U313-V313,0)+IF(AE313&lt;BC313,AA313+AB313+AC313-AD313,0)+IF(AM313&lt;BC313,AI313+AJ313+AK313-AL313,0)+IF(AU313&lt;BC313,AQ313+AR313+AS313-AT313,0)+IF(BC313&lt;BC313,AY313+AZ313+BA313-BB313,0)+IF(BK313&lt;BC313,BG313+BH313+BI313-BJ313,0)+IF(BS313&lt;BC313,BO313+BP313+BQ313-BR313,0)+IF(CA313&lt;BC313,BW313+BX313+BY313-BZ313,0)+IF(CI313&lt;BC313,CE313+CF313+CG313-CH313,0))))))</f>
        <v>0</v>
      </c>
      <c r="BE313" s="3">
        <f>IF(Inputs!$B$27&lt;&gt;"Ready","PENDING INPUTS",MIN((AY313+AZ313+BA313),IF(D313&gt;C313,IF(D313=0,0,BB313*C313/D313),BB313+BD313)))</f>
        <v>0</v>
      </c>
      <c r="BF313" s="3">
        <f>IF(Inputs!$B$27&lt;&gt;"Ready","PENDING INPUTS",MAX(0,(AY313+AZ313+BA313)-BE313))</f>
        <v>0</v>
      </c>
      <c r="BG313" s="3">
        <f>IF(Inputs!$B$27&lt;&gt;"Ready","PENDING INPUTS",BN312)</f>
        <v>0</v>
      </c>
      <c r="BH313" s="3">
        <f>IF(Inputs!$B$27&lt;&gt;"Ready","PENDING INPUTS",IF(A313&lt;=Inputs!$B$6,ROUND(BG313*Inputs!C20/12,2),0))</f>
        <v>0</v>
      </c>
      <c r="BI313" s="3">
        <f>IF(Inputs!$B$27&lt;&gt;"Ready","PENDING INPUTS",IF(AND(A313&lt;=Inputs!$B$6,BG313&gt;0),Inputs!G20,0))</f>
        <v>0</v>
      </c>
      <c r="BJ313" s="3">
        <f>IF(Inputs!$B$27&lt;&gt;"Ready","PENDING INPUTS",IF(A313&gt;Inputs!$B$6,0,MIN((BG313+BH313+BI313),IF(Inputs!H20=1,Inputs!D20,MAX(Inputs!F20,ROUND(BG313*Inputs!E20+BH313+BI313,2))))))</f>
        <v>0</v>
      </c>
      <c r="BK313">
        <f>IF(Inputs!$B$27&lt;&gt;"Ready","PENDING INPUTS",IF(BG313&lt;=0,99,1+IF(AND(K313&gt;0,OR(K313&lt;BG313,AND(K313=BG313,0&lt;6))),1,0)+IF(AND(S313&gt;0,OR(S313&lt;BG313,AND(S313=BG313,1&lt;6))),1,0)+IF(AND(AA313&gt;0,OR(AA313&lt;BG313,AND(AA313=BG313,2&lt;6))),1,0)+IF(AND(AI313&gt;0,OR(AI313&lt;BG313,AND(AI313=BG313,3&lt;6))),1,0)+IF(AND(AQ313&gt;0,OR(AQ313&lt;BG313,AND(AQ313=BG313,4&lt;6))),1,0)+IF(AND(AY313&gt;0,OR(AY313&lt;BG313,AND(AY313=BG313,5&lt;6))),1,0)+IF(AND(BO313&gt;0,OR(BO313&lt;BG313,AND(BO313=BG313,7&lt;6))),1,0)+IF(AND(BW313&gt;0,OR(BW313&lt;BG313,AND(BW313=BG313,8&lt;6))),1,0)+IF(AND(CE313&gt;0,OR(CE313&lt;BG313,AND(CE313=BG313,9&lt;6))),1,0)))</f>
        <v>99</v>
      </c>
      <c r="BL313" s="3">
        <f>IF(Inputs!$B$27&lt;&gt;"Ready","PENDING INPUTS",IF(A313&gt;Inputs!$B$6,0,MIN(MAX(0,(BG313+BH313+BI313)-BJ313),MAX(0,C313-D313-(IF(O313&lt;BK313,K313+L313+M313-N313,0)+IF(W313&lt;BK313,S313+T313+U313-V313,0)+IF(AE313&lt;BK313,AA313+AB313+AC313-AD313,0)+IF(AM313&lt;BK313,AI313+AJ313+AK313-AL313,0)+IF(AU313&lt;BK313,AQ313+AR313+AS313-AT313,0)+IF(BC313&lt;BK313,AY313+AZ313+BA313-BB313,0)+IF(BK313&lt;BK313,BG313+BH313+BI313-BJ313,0)+IF(BS313&lt;BK313,BO313+BP313+BQ313-BR313,0)+IF(CA313&lt;BK313,BW313+BX313+BY313-BZ313,0)+IF(CI313&lt;BK313,CE313+CF313+CG313-CH313,0))))))</f>
        <v>0</v>
      </c>
      <c r="BM313" s="3">
        <f>IF(Inputs!$B$27&lt;&gt;"Ready","PENDING INPUTS",MIN((BG313+BH313+BI313),IF(D313&gt;C313,IF(D313=0,0,BJ313*C313/D313),BJ313+BL313)))</f>
        <v>0</v>
      </c>
      <c r="BN313" s="3">
        <f>IF(Inputs!$B$27&lt;&gt;"Ready","PENDING INPUTS",MAX(0,(BG313+BH313+BI313)-BM313))</f>
        <v>0</v>
      </c>
      <c r="BO313" s="3">
        <f>IF(Inputs!$B$27&lt;&gt;"Ready","PENDING INPUTS",BV312)</f>
        <v>0</v>
      </c>
      <c r="BP313" s="3">
        <f>IF(Inputs!$B$27&lt;&gt;"Ready","PENDING INPUTS",IF(A313&lt;=Inputs!$B$6,ROUND(BO313*Inputs!C21/12,2),0))</f>
        <v>0</v>
      </c>
      <c r="BQ313" s="3">
        <f>IF(Inputs!$B$27&lt;&gt;"Ready","PENDING INPUTS",IF(AND(A313&lt;=Inputs!$B$6,BO313&gt;0),Inputs!G21,0))</f>
        <v>0</v>
      </c>
      <c r="BR313" s="3">
        <f>IF(Inputs!$B$27&lt;&gt;"Ready","PENDING INPUTS",IF(A313&gt;Inputs!$B$6,0,MIN((BO313+BP313+BQ313),IF(Inputs!H21=1,Inputs!D21,MAX(Inputs!F21,ROUND(BO313*Inputs!E21+BP313+BQ313,2))))))</f>
        <v>0</v>
      </c>
      <c r="BS313">
        <f>IF(Inputs!$B$27&lt;&gt;"Ready","PENDING INPUTS",IF(BO313&lt;=0,99,1+IF(AND(K313&gt;0,OR(K313&lt;BO313,AND(K313=BO313,0&lt;7))),1,0)+IF(AND(S313&gt;0,OR(S313&lt;BO313,AND(S313=BO313,1&lt;7))),1,0)+IF(AND(AA313&gt;0,OR(AA313&lt;BO313,AND(AA313=BO313,2&lt;7))),1,0)+IF(AND(AI313&gt;0,OR(AI313&lt;BO313,AND(AI313=BO313,3&lt;7))),1,0)+IF(AND(AQ313&gt;0,OR(AQ313&lt;BO313,AND(AQ313=BO313,4&lt;7))),1,0)+IF(AND(AY313&gt;0,OR(AY313&lt;BO313,AND(AY313=BO313,5&lt;7))),1,0)+IF(AND(BG313&gt;0,OR(BG313&lt;BO313,AND(BG313=BO313,6&lt;7))),1,0)+IF(AND(BW313&gt;0,OR(BW313&lt;BO313,AND(BW313=BO313,8&lt;7))),1,0)+IF(AND(CE313&gt;0,OR(CE313&lt;BO313,AND(CE313=BO313,9&lt;7))),1,0)))</f>
        <v>99</v>
      </c>
      <c r="BT313" s="3">
        <f>IF(Inputs!$B$27&lt;&gt;"Ready","PENDING INPUTS",IF(A313&gt;Inputs!$B$6,0,MIN(MAX(0,(BO313+BP313+BQ313)-BR313),MAX(0,C313-D313-(IF(O313&lt;BS313,K313+L313+M313-N313,0)+IF(W313&lt;BS313,S313+T313+U313-V313,0)+IF(AE313&lt;BS313,AA313+AB313+AC313-AD313,0)+IF(AM313&lt;BS313,AI313+AJ313+AK313-AL313,0)+IF(AU313&lt;BS313,AQ313+AR313+AS313-AT313,0)+IF(BC313&lt;BS313,AY313+AZ313+BA313-BB313,0)+IF(BK313&lt;BS313,BG313+BH313+BI313-BJ313,0)+IF(BS313&lt;BS313,BO313+BP313+BQ313-BR313,0)+IF(CA313&lt;BS313,BW313+BX313+BY313-BZ313,0)+IF(CI313&lt;BS313,CE313+CF313+CG313-CH313,0))))))</f>
        <v>0</v>
      </c>
      <c r="BU313" s="3">
        <f>IF(Inputs!$B$27&lt;&gt;"Ready","PENDING INPUTS",MIN((BO313+BP313+BQ313),IF(D313&gt;C313,IF(D313=0,0,BR313*C313/D313),BR313+BT313)))</f>
        <v>0</v>
      </c>
      <c r="BV313" s="3">
        <f>IF(Inputs!$B$27&lt;&gt;"Ready","PENDING INPUTS",MAX(0,(BO313+BP313+BQ313)-BU313))</f>
        <v>0</v>
      </c>
      <c r="BW313" s="3">
        <f>IF(Inputs!$B$27&lt;&gt;"Ready","PENDING INPUTS",CD312)</f>
        <v>0</v>
      </c>
      <c r="BX313" s="3">
        <f>IF(Inputs!$B$27&lt;&gt;"Ready","PENDING INPUTS",IF(A313&lt;=Inputs!$B$6,ROUND(BW313*Inputs!C22/12,2),0))</f>
        <v>0</v>
      </c>
      <c r="BY313" s="3">
        <f>IF(Inputs!$B$27&lt;&gt;"Ready","PENDING INPUTS",IF(AND(A313&lt;=Inputs!$B$6,BW313&gt;0),Inputs!G22,0))</f>
        <v>0</v>
      </c>
      <c r="BZ313" s="3">
        <f>IF(Inputs!$B$27&lt;&gt;"Ready","PENDING INPUTS",IF(A313&gt;Inputs!$B$6,0,MIN((BW313+BX313+BY313),IF(Inputs!H22=1,Inputs!D22,MAX(Inputs!F22,ROUND(BW313*Inputs!E22+BX313+BY313,2))))))</f>
        <v>0</v>
      </c>
      <c r="CA313">
        <f>IF(Inputs!$B$27&lt;&gt;"Ready","PENDING INPUTS",IF(BW313&lt;=0,99,1+IF(AND(K313&gt;0,OR(K313&lt;BW313,AND(K313=BW313,0&lt;8))),1,0)+IF(AND(S313&gt;0,OR(S313&lt;BW313,AND(S313=BW313,1&lt;8))),1,0)+IF(AND(AA313&gt;0,OR(AA313&lt;BW313,AND(AA313=BW313,2&lt;8))),1,0)+IF(AND(AI313&gt;0,OR(AI313&lt;BW313,AND(AI313=BW313,3&lt;8))),1,0)+IF(AND(AQ313&gt;0,OR(AQ313&lt;BW313,AND(AQ313=BW313,4&lt;8))),1,0)+IF(AND(AY313&gt;0,OR(AY313&lt;BW313,AND(AY313=BW313,5&lt;8))),1,0)+IF(AND(BG313&gt;0,OR(BG313&lt;BW313,AND(BG313=BW313,6&lt;8))),1,0)+IF(AND(BO313&gt;0,OR(BO313&lt;BW313,AND(BO313=BW313,7&lt;8))),1,0)+IF(AND(CE313&gt;0,OR(CE313&lt;BW313,AND(CE313=BW313,9&lt;8))),1,0)))</f>
        <v>99</v>
      </c>
      <c r="CB313" s="3">
        <f>IF(Inputs!$B$27&lt;&gt;"Ready","PENDING INPUTS",IF(A313&gt;Inputs!$B$6,0,MIN(MAX(0,(BW313+BX313+BY313)-BZ313),MAX(0,C313-D313-(IF(O313&lt;CA313,K313+L313+M313-N313,0)+IF(W313&lt;CA313,S313+T313+U313-V313,0)+IF(AE313&lt;CA313,AA313+AB313+AC313-AD313,0)+IF(AM313&lt;CA313,AI313+AJ313+AK313-AL313,0)+IF(AU313&lt;CA313,AQ313+AR313+AS313-AT313,0)+IF(BC313&lt;CA313,AY313+AZ313+BA313-BB313,0)+IF(BK313&lt;CA313,BG313+BH313+BI313-BJ313,0)+IF(BS313&lt;CA313,BO313+BP313+BQ313-BR313,0)+IF(CA313&lt;CA313,BW313+BX313+BY313-BZ313,0)+IF(CI313&lt;CA313,CE313+CF313+CG313-CH313,0))))))</f>
        <v>0</v>
      </c>
      <c r="CC313" s="3">
        <f>IF(Inputs!$B$27&lt;&gt;"Ready","PENDING INPUTS",MIN((BW313+BX313+BY313),IF(D313&gt;C313,IF(D313=0,0,BZ313*C313/D313),BZ313+CB313)))</f>
        <v>0</v>
      </c>
      <c r="CD313" s="3">
        <f>IF(Inputs!$B$27&lt;&gt;"Ready","PENDING INPUTS",MAX(0,(BW313+BX313+BY313)-CC313))</f>
        <v>0</v>
      </c>
      <c r="CE313" s="3">
        <f>IF(Inputs!$B$27&lt;&gt;"Ready","PENDING INPUTS",CL312)</f>
        <v>0</v>
      </c>
      <c r="CF313" s="3">
        <f>IF(Inputs!$B$27&lt;&gt;"Ready","PENDING INPUTS",IF(A313&lt;=Inputs!$B$6,ROUND(CE313*Inputs!C23/12,2),0))</f>
        <v>0</v>
      </c>
      <c r="CG313" s="3">
        <f>IF(Inputs!$B$27&lt;&gt;"Ready","PENDING INPUTS",IF(AND(A313&lt;=Inputs!$B$6,CE313&gt;0),Inputs!G23,0))</f>
        <v>0</v>
      </c>
      <c r="CH313" s="3">
        <f>IF(Inputs!$B$27&lt;&gt;"Ready","PENDING INPUTS",IF(A313&gt;Inputs!$B$6,0,MIN((CE313+CF313+CG313),IF(Inputs!H23=1,Inputs!D23,MAX(Inputs!F23,ROUND(CE313*Inputs!E23+CF313+CG313,2))))))</f>
        <v>0</v>
      </c>
      <c r="CI313">
        <f>IF(Inputs!$B$27&lt;&gt;"Ready","PENDING INPUTS",IF(CE313&lt;=0,99,1+IF(AND(K313&gt;0,OR(K313&lt;CE313,AND(K313=CE313,0&lt;9))),1,0)+IF(AND(S313&gt;0,OR(S313&lt;CE313,AND(S313=CE313,1&lt;9))),1,0)+IF(AND(AA313&gt;0,OR(AA313&lt;CE313,AND(AA313=CE313,2&lt;9))),1,0)+IF(AND(AI313&gt;0,OR(AI313&lt;CE313,AND(AI313=CE313,3&lt;9))),1,0)+IF(AND(AQ313&gt;0,OR(AQ313&lt;CE313,AND(AQ313=CE313,4&lt;9))),1,0)+IF(AND(AY313&gt;0,OR(AY313&lt;CE313,AND(AY313=CE313,5&lt;9))),1,0)+IF(AND(BG313&gt;0,OR(BG313&lt;CE313,AND(BG313=CE313,6&lt;9))),1,0)+IF(AND(BO313&gt;0,OR(BO313&lt;CE313,AND(BO313=CE313,7&lt;9))),1,0)+IF(AND(BW313&gt;0,OR(BW313&lt;CE313,AND(BW313=CE313,8&lt;9))),1,0)))</f>
        <v>99</v>
      </c>
      <c r="CJ313" s="3">
        <f>IF(Inputs!$B$27&lt;&gt;"Ready","PENDING INPUTS",IF(A313&gt;Inputs!$B$6,0,MIN(MAX(0,(CE313+CF313+CG313)-CH313),MAX(0,C313-D313-(IF(O313&lt;CI313,K313+L313+M313-N313,0)+IF(W313&lt;CI313,S313+T313+U313-V313,0)+IF(AE313&lt;CI313,AA313+AB313+AC313-AD313,0)+IF(AM313&lt;CI313,AI313+AJ313+AK313-AL313,0)+IF(AU313&lt;CI313,AQ313+AR313+AS313-AT313,0)+IF(BC313&lt;CI313,AY313+AZ313+BA313-BB313,0)+IF(BK313&lt;CI313,BG313+BH313+BI313-BJ313,0)+IF(BS313&lt;CI313,BO313+BP313+BQ313-BR313,0)+IF(CA313&lt;CI313,BW313+BX313+BY313-BZ313,0)+IF(CI313&lt;CI313,CE313+CF313+CG313-CH313,0))))))</f>
        <v>0</v>
      </c>
      <c r="CK313" s="3">
        <f>IF(Inputs!$B$27&lt;&gt;"Ready","PENDING INPUTS",MIN((CE313+CF313+CG313),IF(D313&gt;C313,IF(D313=0,0,CH313*C313/D313),CH313+CJ313)))</f>
        <v>0</v>
      </c>
      <c r="CL313" s="3">
        <f>IF(Inputs!$B$27&lt;&gt;"Ready","PENDING INPUTS",MAX(0,(CE313+CF313+CG313)-CK313))</f>
        <v>0</v>
      </c>
    </row>
    <row r="314" spans="1:90" ht="27.95" customHeight="1" x14ac:dyDescent="0.25">
      <c r="A314">
        <v>310</v>
      </c>
      <c r="B314" s="13">
        <f>IF(Inputs!$B$27&lt;&gt;"Ready","PENDING INPUTS",EDATE(Inputs!$B$5,A314-1))</f>
        <v>55701</v>
      </c>
      <c r="C314" s="3">
        <f>IF(Inputs!$B$27&lt;&gt;"Ready","PENDING INPUTS",IF(A314&lt;=Inputs!$B$6,MAX(0,Inputs!$B$4+IF(A314=Inputs!$B$7,Inputs!$B$8,0)+IF(A314=Inputs!$B$9,Inputs!$B$10,0)),0))</f>
        <v>0</v>
      </c>
      <c r="D314" s="3">
        <f>IF(Inputs!$B$27&lt;&gt;"Ready","PENDING INPUTS",SUM(N314,V314,AD314,AL314,AT314,BB314,BJ314,BR314,BZ314,CH314))</f>
        <v>0</v>
      </c>
      <c r="E314" s="3">
        <f>IF(Inputs!$B$27&lt;&gt;"Ready","PENDING INPUTS",MAX(0,D314-C314))</f>
        <v>0</v>
      </c>
      <c r="F314" s="3">
        <f>IF(Inputs!$B$27&lt;&gt;"Ready","PENDING INPUTS",SUM(Q314,Y314,AG314,AO314,AW314,BE314,BM314,BU314,CC314,CK314))</f>
        <v>0</v>
      </c>
      <c r="G314" s="3">
        <f>IF(Inputs!$B$27&lt;&gt;"Ready","PENDING INPUTS",SUM(L314,T314,AB314,AJ314,AR314,AZ314,BH314,BP314,BX314,CF314))</f>
        <v>0</v>
      </c>
      <c r="H314" s="3">
        <f>IF(Inputs!$B$27&lt;&gt;"Ready","PENDING INPUTS",SUM(M314,U314,AC314,AK314,AS314,BA314,BI314,BQ314,BY314,CG314))</f>
        <v>0</v>
      </c>
      <c r="I314" s="3">
        <f>IF(Inputs!$B$27&lt;&gt;"Ready","PENDING INPUTS",SUM(R314,Z314,AH314,AP314,AX314,BF314,BN314,BV314,CD314,CL314))</f>
        <v>0</v>
      </c>
      <c r="J314" t="str">
        <f>IF(Inputs!$B$27&lt;&gt;"Ready","PENDING INPUTS",IF(A314&gt;Inputs!$B$6,"Beyond horizon",IF(E314&gt;0.005,"MINIMUM SHORTFALL",IF(I314&lt;0.005,"Paid off","In progress"))))</f>
        <v>Beyond horizon</v>
      </c>
      <c r="K314" s="3">
        <f>IF(Inputs!$B$27&lt;&gt;"Ready","PENDING INPUTS",R313)</f>
        <v>0</v>
      </c>
      <c r="L314" s="3">
        <f>IF(Inputs!$B$27&lt;&gt;"Ready","PENDING INPUTS",IF(A314&lt;=Inputs!$B$6,ROUND(K314*Inputs!C14/12,2),0))</f>
        <v>0</v>
      </c>
      <c r="M314" s="3">
        <f>IF(Inputs!$B$27&lt;&gt;"Ready","PENDING INPUTS",IF(AND(A314&lt;=Inputs!$B$6,K314&gt;0),Inputs!G14,0))</f>
        <v>0</v>
      </c>
      <c r="N314" s="3">
        <f>IF(Inputs!$B$27&lt;&gt;"Ready","PENDING INPUTS",IF(A314&gt;Inputs!$B$6,0,MIN((K314+L314+M314),IF(Inputs!H14=1,Inputs!D14,MAX(Inputs!F14,ROUND(K314*Inputs!E14+L314+M314,2))))))</f>
        <v>0</v>
      </c>
      <c r="O314">
        <f>IF(Inputs!$B$27&lt;&gt;"Ready","PENDING INPUTS",IF(K314&lt;=0,99,1+IF(AND(S314&gt;0,OR(S314&lt;K314,AND(S314=K314,1&lt;0))),1,0)+IF(AND(AA314&gt;0,OR(AA314&lt;K314,AND(AA314=K314,2&lt;0))),1,0)+IF(AND(AI314&gt;0,OR(AI314&lt;K314,AND(AI314=K314,3&lt;0))),1,0)+IF(AND(AQ314&gt;0,OR(AQ314&lt;K314,AND(AQ314=K314,4&lt;0))),1,0)+IF(AND(AY314&gt;0,OR(AY314&lt;K314,AND(AY314=K314,5&lt;0))),1,0)+IF(AND(BG314&gt;0,OR(BG314&lt;K314,AND(BG314=K314,6&lt;0))),1,0)+IF(AND(BO314&gt;0,OR(BO314&lt;K314,AND(BO314=K314,7&lt;0))),1,0)+IF(AND(BW314&gt;0,OR(BW314&lt;K314,AND(BW314=K314,8&lt;0))),1,0)+IF(AND(CE314&gt;0,OR(CE314&lt;K314,AND(CE314=K314,9&lt;0))),1,0)))</f>
        <v>99</v>
      </c>
      <c r="P314" s="3">
        <f>IF(Inputs!$B$27&lt;&gt;"Ready","PENDING INPUTS",IF(A314&gt;Inputs!$B$6,0,MIN(MAX(0,(K314+L314+M314)-N314),MAX(0,C314-D314-(IF(O314&lt;O314,K314+L314+M314-N314,0)+IF(W314&lt;O314,S314+T314+U314-V314,0)+IF(AE314&lt;O314,AA314+AB314+AC314-AD314,0)+IF(AM314&lt;O314,AI314+AJ314+AK314-AL314,0)+IF(AU314&lt;O314,AQ314+AR314+AS314-AT314,0)+IF(BC314&lt;O314,AY314+AZ314+BA314-BB314,0)+IF(BK314&lt;O314,BG314+BH314+BI314-BJ314,0)+IF(BS314&lt;O314,BO314+BP314+BQ314-BR314,0)+IF(CA314&lt;O314,BW314+BX314+BY314-BZ314,0)+IF(CI314&lt;O314,CE314+CF314+CG314-CH314,0))))))</f>
        <v>0</v>
      </c>
      <c r="Q314" s="3">
        <f>IF(Inputs!$B$27&lt;&gt;"Ready","PENDING INPUTS",MIN((K314+L314+M314),IF(D314&gt;C314,IF(D314=0,0,N314*C314/D314),N314+P314)))</f>
        <v>0</v>
      </c>
      <c r="R314" s="3">
        <f>IF(Inputs!$B$27&lt;&gt;"Ready","PENDING INPUTS",MAX(0,(K314+L314+M314)-Q314))</f>
        <v>0</v>
      </c>
      <c r="S314" s="3">
        <f>IF(Inputs!$B$27&lt;&gt;"Ready","PENDING INPUTS",Z313)</f>
        <v>0</v>
      </c>
      <c r="T314" s="3">
        <f>IF(Inputs!$B$27&lt;&gt;"Ready","PENDING INPUTS",IF(A314&lt;=Inputs!$B$6,ROUND(S314*Inputs!C15/12,2),0))</f>
        <v>0</v>
      </c>
      <c r="U314" s="3">
        <f>IF(Inputs!$B$27&lt;&gt;"Ready","PENDING INPUTS",IF(AND(A314&lt;=Inputs!$B$6,S314&gt;0),Inputs!G15,0))</f>
        <v>0</v>
      </c>
      <c r="V314" s="3">
        <f>IF(Inputs!$B$27&lt;&gt;"Ready","PENDING INPUTS",IF(A314&gt;Inputs!$B$6,0,MIN((S314+T314+U314),IF(Inputs!H15=1,Inputs!D15,MAX(Inputs!F15,ROUND(S314*Inputs!E15+T314+U314,2))))))</f>
        <v>0</v>
      </c>
      <c r="W314">
        <f>IF(Inputs!$B$27&lt;&gt;"Ready","PENDING INPUTS",IF(S314&lt;=0,99,1+IF(AND(K314&gt;0,OR(K314&lt;S314,AND(K314=S314,0&lt;1))),1,0)+IF(AND(AA314&gt;0,OR(AA314&lt;S314,AND(AA314=S314,2&lt;1))),1,0)+IF(AND(AI314&gt;0,OR(AI314&lt;S314,AND(AI314=S314,3&lt;1))),1,0)+IF(AND(AQ314&gt;0,OR(AQ314&lt;S314,AND(AQ314=S314,4&lt;1))),1,0)+IF(AND(AY314&gt;0,OR(AY314&lt;S314,AND(AY314=S314,5&lt;1))),1,0)+IF(AND(BG314&gt;0,OR(BG314&lt;S314,AND(BG314=S314,6&lt;1))),1,0)+IF(AND(BO314&gt;0,OR(BO314&lt;S314,AND(BO314=S314,7&lt;1))),1,0)+IF(AND(BW314&gt;0,OR(BW314&lt;S314,AND(BW314=S314,8&lt;1))),1,0)+IF(AND(CE314&gt;0,OR(CE314&lt;S314,AND(CE314=S314,9&lt;1))),1,0)))</f>
        <v>99</v>
      </c>
      <c r="X314" s="3">
        <f>IF(Inputs!$B$27&lt;&gt;"Ready","PENDING INPUTS",IF(A314&gt;Inputs!$B$6,0,MIN(MAX(0,(S314+T314+U314)-V314),MAX(0,C314-D314-(IF(O314&lt;W314,K314+L314+M314-N314,0)+IF(W314&lt;W314,S314+T314+U314-V314,0)+IF(AE314&lt;W314,AA314+AB314+AC314-AD314,0)+IF(AM314&lt;W314,AI314+AJ314+AK314-AL314,0)+IF(AU314&lt;W314,AQ314+AR314+AS314-AT314,0)+IF(BC314&lt;W314,AY314+AZ314+BA314-BB314,0)+IF(BK314&lt;W314,BG314+BH314+BI314-BJ314,0)+IF(BS314&lt;W314,BO314+BP314+BQ314-BR314,0)+IF(CA314&lt;W314,BW314+BX314+BY314-BZ314,0)+IF(CI314&lt;W314,CE314+CF314+CG314-CH314,0))))))</f>
        <v>0</v>
      </c>
      <c r="Y314" s="3">
        <f>IF(Inputs!$B$27&lt;&gt;"Ready","PENDING INPUTS",MIN((S314+T314+U314),IF(D314&gt;C314,IF(D314=0,0,V314*C314/D314),V314+X314)))</f>
        <v>0</v>
      </c>
      <c r="Z314" s="3">
        <f>IF(Inputs!$B$27&lt;&gt;"Ready","PENDING INPUTS",MAX(0,(S314+T314+U314)-Y314))</f>
        <v>0</v>
      </c>
      <c r="AA314" s="3">
        <f>IF(Inputs!$B$27&lt;&gt;"Ready","PENDING INPUTS",AH313)</f>
        <v>0</v>
      </c>
      <c r="AB314" s="3">
        <f>IF(Inputs!$B$27&lt;&gt;"Ready","PENDING INPUTS",IF(A314&lt;=Inputs!$B$6,ROUND(AA314*Inputs!C16/12,2),0))</f>
        <v>0</v>
      </c>
      <c r="AC314" s="3">
        <f>IF(Inputs!$B$27&lt;&gt;"Ready","PENDING INPUTS",IF(AND(A314&lt;=Inputs!$B$6,AA314&gt;0),Inputs!G16,0))</f>
        <v>0</v>
      </c>
      <c r="AD314" s="3">
        <f>IF(Inputs!$B$27&lt;&gt;"Ready","PENDING INPUTS",IF(A314&gt;Inputs!$B$6,0,MIN((AA314+AB314+AC314),IF(Inputs!H16=1,Inputs!D16,MAX(Inputs!F16,ROUND(AA314*Inputs!E16+AB314+AC314,2))))))</f>
        <v>0</v>
      </c>
      <c r="AE314">
        <f>IF(Inputs!$B$27&lt;&gt;"Ready","PENDING INPUTS",IF(AA314&lt;=0,99,1+IF(AND(K314&gt;0,OR(K314&lt;AA314,AND(K314=AA314,0&lt;2))),1,0)+IF(AND(S314&gt;0,OR(S314&lt;AA314,AND(S314=AA314,1&lt;2))),1,0)+IF(AND(AI314&gt;0,OR(AI314&lt;AA314,AND(AI314=AA314,3&lt;2))),1,0)+IF(AND(AQ314&gt;0,OR(AQ314&lt;AA314,AND(AQ314=AA314,4&lt;2))),1,0)+IF(AND(AY314&gt;0,OR(AY314&lt;AA314,AND(AY314=AA314,5&lt;2))),1,0)+IF(AND(BG314&gt;0,OR(BG314&lt;AA314,AND(BG314=AA314,6&lt;2))),1,0)+IF(AND(BO314&gt;0,OR(BO314&lt;AA314,AND(BO314=AA314,7&lt;2))),1,0)+IF(AND(BW314&gt;0,OR(BW314&lt;AA314,AND(BW314=AA314,8&lt;2))),1,0)+IF(AND(CE314&gt;0,OR(CE314&lt;AA314,AND(CE314=AA314,9&lt;2))),1,0)))</f>
        <v>99</v>
      </c>
      <c r="AF314" s="3">
        <f>IF(Inputs!$B$27&lt;&gt;"Ready","PENDING INPUTS",IF(A314&gt;Inputs!$B$6,0,MIN(MAX(0,(AA314+AB314+AC314)-AD314),MAX(0,C314-D314-(IF(O314&lt;AE314,K314+L314+M314-N314,0)+IF(W314&lt;AE314,S314+T314+U314-V314,0)+IF(AE314&lt;AE314,AA314+AB314+AC314-AD314,0)+IF(AM314&lt;AE314,AI314+AJ314+AK314-AL314,0)+IF(AU314&lt;AE314,AQ314+AR314+AS314-AT314,0)+IF(BC314&lt;AE314,AY314+AZ314+BA314-BB314,0)+IF(BK314&lt;AE314,BG314+BH314+BI314-BJ314,0)+IF(BS314&lt;AE314,BO314+BP314+BQ314-BR314,0)+IF(CA314&lt;AE314,BW314+BX314+BY314-BZ314,0)+IF(CI314&lt;AE314,CE314+CF314+CG314-CH314,0))))))</f>
        <v>0</v>
      </c>
      <c r="AG314" s="3">
        <f>IF(Inputs!$B$27&lt;&gt;"Ready","PENDING INPUTS",MIN((AA314+AB314+AC314),IF(D314&gt;C314,IF(D314=0,0,AD314*C314/D314),AD314+AF314)))</f>
        <v>0</v>
      </c>
      <c r="AH314" s="3">
        <f>IF(Inputs!$B$27&lt;&gt;"Ready","PENDING INPUTS",MAX(0,(AA314+AB314+AC314)-AG314))</f>
        <v>0</v>
      </c>
      <c r="AI314" s="3">
        <f>IF(Inputs!$B$27&lt;&gt;"Ready","PENDING INPUTS",AP313)</f>
        <v>0</v>
      </c>
      <c r="AJ314" s="3">
        <f>IF(Inputs!$B$27&lt;&gt;"Ready","PENDING INPUTS",IF(A314&lt;=Inputs!$B$6,ROUND(AI314*Inputs!C17/12,2),0))</f>
        <v>0</v>
      </c>
      <c r="AK314" s="3">
        <f>IF(Inputs!$B$27&lt;&gt;"Ready","PENDING INPUTS",IF(AND(A314&lt;=Inputs!$B$6,AI314&gt;0),Inputs!G17,0))</f>
        <v>0</v>
      </c>
      <c r="AL314" s="3">
        <f>IF(Inputs!$B$27&lt;&gt;"Ready","PENDING INPUTS",IF(A314&gt;Inputs!$B$6,0,MIN((AI314+AJ314+AK314),IF(Inputs!H17=1,Inputs!D17,MAX(Inputs!F17,ROUND(AI314*Inputs!E17+AJ314+AK314,2))))))</f>
        <v>0</v>
      </c>
      <c r="AM314">
        <f>IF(Inputs!$B$27&lt;&gt;"Ready","PENDING INPUTS",IF(AI314&lt;=0,99,1+IF(AND(K314&gt;0,OR(K314&lt;AI314,AND(K314=AI314,0&lt;3))),1,0)+IF(AND(S314&gt;0,OR(S314&lt;AI314,AND(S314=AI314,1&lt;3))),1,0)+IF(AND(AA314&gt;0,OR(AA314&lt;AI314,AND(AA314=AI314,2&lt;3))),1,0)+IF(AND(AQ314&gt;0,OR(AQ314&lt;AI314,AND(AQ314=AI314,4&lt;3))),1,0)+IF(AND(AY314&gt;0,OR(AY314&lt;AI314,AND(AY314=AI314,5&lt;3))),1,0)+IF(AND(BG314&gt;0,OR(BG314&lt;AI314,AND(BG314=AI314,6&lt;3))),1,0)+IF(AND(BO314&gt;0,OR(BO314&lt;AI314,AND(BO314=AI314,7&lt;3))),1,0)+IF(AND(BW314&gt;0,OR(BW314&lt;AI314,AND(BW314=AI314,8&lt;3))),1,0)+IF(AND(CE314&gt;0,OR(CE314&lt;AI314,AND(CE314=AI314,9&lt;3))),1,0)))</f>
        <v>99</v>
      </c>
      <c r="AN314" s="3">
        <f>IF(Inputs!$B$27&lt;&gt;"Ready","PENDING INPUTS",IF(A314&gt;Inputs!$B$6,0,MIN(MAX(0,(AI314+AJ314+AK314)-AL314),MAX(0,C314-D314-(IF(O314&lt;AM314,K314+L314+M314-N314,0)+IF(W314&lt;AM314,S314+T314+U314-V314,0)+IF(AE314&lt;AM314,AA314+AB314+AC314-AD314,0)+IF(AM314&lt;AM314,AI314+AJ314+AK314-AL314,0)+IF(AU314&lt;AM314,AQ314+AR314+AS314-AT314,0)+IF(BC314&lt;AM314,AY314+AZ314+BA314-BB314,0)+IF(BK314&lt;AM314,BG314+BH314+BI314-BJ314,0)+IF(BS314&lt;AM314,BO314+BP314+BQ314-BR314,0)+IF(CA314&lt;AM314,BW314+BX314+BY314-BZ314,0)+IF(CI314&lt;AM314,CE314+CF314+CG314-CH314,0))))))</f>
        <v>0</v>
      </c>
      <c r="AO314" s="3">
        <f>IF(Inputs!$B$27&lt;&gt;"Ready","PENDING INPUTS",MIN((AI314+AJ314+AK314),IF(D314&gt;C314,IF(D314=0,0,AL314*C314/D314),AL314+AN314)))</f>
        <v>0</v>
      </c>
      <c r="AP314" s="3">
        <f>IF(Inputs!$B$27&lt;&gt;"Ready","PENDING INPUTS",MAX(0,(AI314+AJ314+AK314)-AO314))</f>
        <v>0</v>
      </c>
      <c r="AQ314" s="3">
        <f>IF(Inputs!$B$27&lt;&gt;"Ready","PENDING INPUTS",AX313)</f>
        <v>0</v>
      </c>
      <c r="AR314" s="3">
        <f>IF(Inputs!$B$27&lt;&gt;"Ready","PENDING INPUTS",IF(A314&lt;=Inputs!$B$6,ROUND(AQ314*Inputs!C18/12,2),0))</f>
        <v>0</v>
      </c>
      <c r="AS314" s="3">
        <f>IF(Inputs!$B$27&lt;&gt;"Ready","PENDING INPUTS",IF(AND(A314&lt;=Inputs!$B$6,AQ314&gt;0),Inputs!G18,0))</f>
        <v>0</v>
      </c>
      <c r="AT314" s="3">
        <f>IF(Inputs!$B$27&lt;&gt;"Ready","PENDING INPUTS",IF(A314&gt;Inputs!$B$6,0,MIN((AQ314+AR314+AS314),IF(Inputs!H18=1,Inputs!D18,MAX(Inputs!F18,ROUND(AQ314*Inputs!E18+AR314+AS314,2))))))</f>
        <v>0</v>
      </c>
      <c r="AU314">
        <f>IF(Inputs!$B$27&lt;&gt;"Ready","PENDING INPUTS",IF(AQ314&lt;=0,99,1+IF(AND(K314&gt;0,OR(K314&lt;AQ314,AND(K314=AQ314,0&lt;4))),1,0)+IF(AND(S314&gt;0,OR(S314&lt;AQ314,AND(S314=AQ314,1&lt;4))),1,0)+IF(AND(AA314&gt;0,OR(AA314&lt;AQ314,AND(AA314=AQ314,2&lt;4))),1,0)+IF(AND(AI314&gt;0,OR(AI314&lt;AQ314,AND(AI314=AQ314,3&lt;4))),1,0)+IF(AND(AY314&gt;0,OR(AY314&lt;AQ314,AND(AY314=AQ314,5&lt;4))),1,0)+IF(AND(BG314&gt;0,OR(BG314&lt;AQ314,AND(BG314=AQ314,6&lt;4))),1,0)+IF(AND(BO314&gt;0,OR(BO314&lt;AQ314,AND(BO314=AQ314,7&lt;4))),1,0)+IF(AND(BW314&gt;0,OR(BW314&lt;AQ314,AND(BW314=AQ314,8&lt;4))),1,0)+IF(AND(CE314&gt;0,OR(CE314&lt;AQ314,AND(CE314=AQ314,9&lt;4))),1,0)))</f>
        <v>99</v>
      </c>
      <c r="AV314" s="3">
        <f>IF(Inputs!$B$27&lt;&gt;"Ready","PENDING INPUTS",IF(A314&gt;Inputs!$B$6,0,MIN(MAX(0,(AQ314+AR314+AS314)-AT314),MAX(0,C314-D314-(IF(O314&lt;AU314,K314+L314+M314-N314,0)+IF(W314&lt;AU314,S314+T314+U314-V314,0)+IF(AE314&lt;AU314,AA314+AB314+AC314-AD314,0)+IF(AM314&lt;AU314,AI314+AJ314+AK314-AL314,0)+IF(AU314&lt;AU314,AQ314+AR314+AS314-AT314,0)+IF(BC314&lt;AU314,AY314+AZ314+BA314-BB314,0)+IF(BK314&lt;AU314,BG314+BH314+BI314-BJ314,0)+IF(BS314&lt;AU314,BO314+BP314+BQ314-BR314,0)+IF(CA314&lt;AU314,BW314+BX314+BY314-BZ314,0)+IF(CI314&lt;AU314,CE314+CF314+CG314-CH314,0))))))</f>
        <v>0</v>
      </c>
      <c r="AW314" s="3">
        <f>IF(Inputs!$B$27&lt;&gt;"Ready","PENDING INPUTS",MIN((AQ314+AR314+AS314),IF(D314&gt;C314,IF(D314=0,0,AT314*C314/D314),AT314+AV314)))</f>
        <v>0</v>
      </c>
      <c r="AX314" s="3">
        <f>IF(Inputs!$B$27&lt;&gt;"Ready","PENDING INPUTS",MAX(0,(AQ314+AR314+AS314)-AW314))</f>
        <v>0</v>
      </c>
      <c r="AY314" s="3">
        <f>IF(Inputs!$B$27&lt;&gt;"Ready","PENDING INPUTS",BF313)</f>
        <v>0</v>
      </c>
      <c r="AZ314" s="3">
        <f>IF(Inputs!$B$27&lt;&gt;"Ready","PENDING INPUTS",IF(A314&lt;=Inputs!$B$6,ROUND(AY314*Inputs!C19/12,2),0))</f>
        <v>0</v>
      </c>
      <c r="BA314" s="3">
        <f>IF(Inputs!$B$27&lt;&gt;"Ready","PENDING INPUTS",IF(AND(A314&lt;=Inputs!$B$6,AY314&gt;0),Inputs!G19,0))</f>
        <v>0</v>
      </c>
      <c r="BB314" s="3">
        <f>IF(Inputs!$B$27&lt;&gt;"Ready","PENDING INPUTS",IF(A314&gt;Inputs!$B$6,0,MIN((AY314+AZ314+BA314),IF(Inputs!H19=1,Inputs!D19,MAX(Inputs!F19,ROUND(AY314*Inputs!E19+AZ314+BA314,2))))))</f>
        <v>0</v>
      </c>
      <c r="BC314">
        <f>IF(Inputs!$B$27&lt;&gt;"Ready","PENDING INPUTS",IF(AY314&lt;=0,99,1+IF(AND(K314&gt;0,OR(K314&lt;AY314,AND(K314=AY314,0&lt;5))),1,0)+IF(AND(S314&gt;0,OR(S314&lt;AY314,AND(S314=AY314,1&lt;5))),1,0)+IF(AND(AA314&gt;0,OR(AA314&lt;AY314,AND(AA314=AY314,2&lt;5))),1,0)+IF(AND(AI314&gt;0,OR(AI314&lt;AY314,AND(AI314=AY314,3&lt;5))),1,0)+IF(AND(AQ314&gt;0,OR(AQ314&lt;AY314,AND(AQ314=AY314,4&lt;5))),1,0)+IF(AND(BG314&gt;0,OR(BG314&lt;AY314,AND(BG314=AY314,6&lt;5))),1,0)+IF(AND(BO314&gt;0,OR(BO314&lt;AY314,AND(BO314=AY314,7&lt;5))),1,0)+IF(AND(BW314&gt;0,OR(BW314&lt;AY314,AND(BW314=AY314,8&lt;5))),1,0)+IF(AND(CE314&gt;0,OR(CE314&lt;AY314,AND(CE314=AY314,9&lt;5))),1,0)))</f>
        <v>99</v>
      </c>
      <c r="BD314" s="3">
        <f>IF(Inputs!$B$27&lt;&gt;"Ready","PENDING INPUTS",IF(A314&gt;Inputs!$B$6,0,MIN(MAX(0,(AY314+AZ314+BA314)-BB314),MAX(0,C314-D314-(IF(O314&lt;BC314,K314+L314+M314-N314,0)+IF(W314&lt;BC314,S314+T314+U314-V314,0)+IF(AE314&lt;BC314,AA314+AB314+AC314-AD314,0)+IF(AM314&lt;BC314,AI314+AJ314+AK314-AL314,0)+IF(AU314&lt;BC314,AQ314+AR314+AS314-AT314,0)+IF(BC314&lt;BC314,AY314+AZ314+BA314-BB314,0)+IF(BK314&lt;BC314,BG314+BH314+BI314-BJ314,0)+IF(BS314&lt;BC314,BO314+BP314+BQ314-BR314,0)+IF(CA314&lt;BC314,BW314+BX314+BY314-BZ314,0)+IF(CI314&lt;BC314,CE314+CF314+CG314-CH314,0))))))</f>
        <v>0</v>
      </c>
      <c r="BE314" s="3">
        <f>IF(Inputs!$B$27&lt;&gt;"Ready","PENDING INPUTS",MIN((AY314+AZ314+BA314),IF(D314&gt;C314,IF(D314=0,0,BB314*C314/D314),BB314+BD314)))</f>
        <v>0</v>
      </c>
      <c r="BF314" s="3">
        <f>IF(Inputs!$B$27&lt;&gt;"Ready","PENDING INPUTS",MAX(0,(AY314+AZ314+BA314)-BE314))</f>
        <v>0</v>
      </c>
      <c r="BG314" s="3">
        <f>IF(Inputs!$B$27&lt;&gt;"Ready","PENDING INPUTS",BN313)</f>
        <v>0</v>
      </c>
      <c r="BH314" s="3">
        <f>IF(Inputs!$B$27&lt;&gt;"Ready","PENDING INPUTS",IF(A314&lt;=Inputs!$B$6,ROUND(BG314*Inputs!C20/12,2),0))</f>
        <v>0</v>
      </c>
      <c r="BI314" s="3">
        <f>IF(Inputs!$B$27&lt;&gt;"Ready","PENDING INPUTS",IF(AND(A314&lt;=Inputs!$B$6,BG314&gt;0),Inputs!G20,0))</f>
        <v>0</v>
      </c>
      <c r="BJ314" s="3">
        <f>IF(Inputs!$B$27&lt;&gt;"Ready","PENDING INPUTS",IF(A314&gt;Inputs!$B$6,0,MIN((BG314+BH314+BI314),IF(Inputs!H20=1,Inputs!D20,MAX(Inputs!F20,ROUND(BG314*Inputs!E20+BH314+BI314,2))))))</f>
        <v>0</v>
      </c>
      <c r="BK314">
        <f>IF(Inputs!$B$27&lt;&gt;"Ready","PENDING INPUTS",IF(BG314&lt;=0,99,1+IF(AND(K314&gt;0,OR(K314&lt;BG314,AND(K314=BG314,0&lt;6))),1,0)+IF(AND(S314&gt;0,OR(S314&lt;BG314,AND(S314=BG314,1&lt;6))),1,0)+IF(AND(AA314&gt;0,OR(AA314&lt;BG314,AND(AA314=BG314,2&lt;6))),1,0)+IF(AND(AI314&gt;0,OR(AI314&lt;BG314,AND(AI314=BG314,3&lt;6))),1,0)+IF(AND(AQ314&gt;0,OR(AQ314&lt;BG314,AND(AQ314=BG314,4&lt;6))),1,0)+IF(AND(AY314&gt;0,OR(AY314&lt;BG314,AND(AY314=BG314,5&lt;6))),1,0)+IF(AND(BO314&gt;0,OR(BO314&lt;BG314,AND(BO314=BG314,7&lt;6))),1,0)+IF(AND(BW314&gt;0,OR(BW314&lt;BG314,AND(BW314=BG314,8&lt;6))),1,0)+IF(AND(CE314&gt;0,OR(CE314&lt;BG314,AND(CE314=BG314,9&lt;6))),1,0)))</f>
        <v>99</v>
      </c>
      <c r="BL314" s="3">
        <f>IF(Inputs!$B$27&lt;&gt;"Ready","PENDING INPUTS",IF(A314&gt;Inputs!$B$6,0,MIN(MAX(0,(BG314+BH314+BI314)-BJ314),MAX(0,C314-D314-(IF(O314&lt;BK314,K314+L314+M314-N314,0)+IF(W314&lt;BK314,S314+T314+U314-V314,0)+IF(AE314&lt;BK314,AA314+AB314+AC314-AD314,0)+IF(AM314&lt;BK314,AI314+AJ314+AK314-AL314,0)+IF(AU314&lt;BK314,AQ314+AR314+AS314-AT314,0)+IF(BC314&lt;BK314,AY314+AZ314+BA314-BB314,0)+IF(BK314&lt;BK314,BG314+BH314+BI314-BJ314,0)+IF(BS314&lt;BK314,BO314+BP314+BQ314-BR314,0)+IF(CA314&lt;BK314,BW314+BX314+BY314-BZ314,0)+IF(CI314&lt;BK314,CE314+CF314+CG314-CH314,0))))))</f>
        <v>0</v>
      </c>
      <c r="BM314" s="3">
        <f>IF(Inputs!$B$27&lt;&gt;"Ready","PENDING INPUTS",MIN((BG314+BH314+BI314),IF(D314&gt;C314,IF(D314=0,0,BJ314*C314/D314),BJ314+BL314)))</f>
        <v>0</v>
      </c>
      <c r="BN314" s="3">
        <f>IF(Inputs!$B$27&lt;&gt;"Ready","PENDING INPUTS",MAX(0,(BG314+BH314+BI314)-BM314))</f>
        <v>0</v>
      </c>
      <c r="BO314" s="3">
        <f>IF(Inputs!$B$27&lt;&gt;"Ready","PENDING INPUTS",BV313)</f>
        <v>0</v>
      </c>
      <c r="BP314" s="3">
        <f>IF(Inputs!$B$27&lt;&gt;"Ready","PENDING INPUTS",IF(A314&lt;=Inputs!$B$6,ROUND(BO314*Inputs!C21/12,2),0))</f>
        <v>0</v>
      </c>
      <c r="BQ314" s="3">
        <f>IF(Inputs!$B$27&lt;&gt;"Ready","PENDING INPUTS",IF(AND(A314&lt;=Inputs!$B$6,BO314&gt;0),Inputs!G21,0))</f>
        <v>0</v>
      </c>
      <c r="BR314" s="3">
        <f>IF(Inputs!$B$27&lt;&gt;"Ready","PENDING INPUTS",IF(A314&gt;Inputs!$B$6,0,MIN((BO314+BP314+BQ314),IF(Inputs!H21=1,Inputs!D21,MAX(Inputs!F21,ROUND(BO314*Inputs!E21+BP314+BQ314,2))))))</f>
        <v>0</v>
      </c>
      <c r="BS314">
        <f>IF(Inputs!$B$27&lt;&gt;"Ready","PENDING INPUTS",IF(BO314&lt;=0,99,1+IF(AND(K314&gt;0,OR(K314&lt;BO314,AND(K314=BO314,0&lt;7))),1,0)+IF(AND(S314&gt;0,OR(S314&lt;BO314,AND(S314=BO314,1&lt;7))),1,0)+IF(AND(AA314&gt;0,OR(AA314&lt;BO314,AND(AA314=BO314,2&lt;7))),1,0)+IF(AND(AI314&gt;0,OR(AI314&lt;BO314,AND(AI314=BO314,3&lt;7))),1,0)+IF(AND(AQ314&gt;0,OR(AQ314&lt;BO314,AND(AQ314=BO314,4&lt;7))),1,0)+IF(AND(AY314&gt;0,OR(AY314&lt;BO314,AND(AY314=BO314,5&lt;7))),1,0)+IF(AND(BG314&gt;0,OR(BG314&lt;BO314,AND(BG314=BO314,6&lt;7))),1,0)+IF(AND(BW314&gt;0,OR(BW314&lt;BO314,AND(BW314=BO314,8&lt;7))),1,0)+IF(AND(CE314&gt;0,OR(CE314&lt;BO314,AND(CE314=BO314,9&lt;7))),1,0)))</f>
        <v>99</v>
      </c>
      <c r="BT314" s="3">
        <f>IF(Inputs!$B$27&lt;&gt;"Ready","PENDING INPUTS",IF(A314&gt;Inputs!$B$6,0,MIN(MAX(0,(BO314+BP314+BQ314)-BR314),MAX(0,C314-D314-(IF(O314&lt;BS314,K314+L314+M314-N314,0)+IF(W314&lt;BS314,S314+T314+U314-V314,0)+IF(AE314&lt;BS314,AA314+AB314+AC314-AD314,0)+IF(AM314&lt;BS314,AI314+AJ314+AK314-AL314,0)+IF(AU314&lt;BS314,AQ314+AR314+AS314-AT314,0)+IF(BC314&lt;BS314,AY314+AZ314+BA314-BB314,0)+IF(BK314&lt;BS314,BG314+BH314+BI314-BJ314,0)+IF(BS314&lt;BS314,BO314+BP314+BQ314-BR314,0)+IF(CA314&lt;BS314,BW314+BX314+BY314-BZ314,0)+IF(CI314&lt;BS314,CE314+CF314+CG314-CH314,0))))))</f>
        <v>0</v>
      </c>
      <c r="BU314" s="3">
        <f>IF(Inputs!$B$27&lt;&gt;"Ready","PENDING INPUTS",MIN((BO314+BP314+BQ314),IF(D314&gt;C314,IF(D314=0,0,BR314*C314/D314),BR314+BT314)))</f>
        <v>0</v>
      </c>
      <c r="BV314" s="3">
        <f>IF(Inputs!$B$27&lt;&gt;"Ready","PENDING INPUTS",MAX(0,(BO314+BP314+BQ314)-BU314))</f>
        <v>0</v>
      </c>
      <c r="BW314" s="3">
        <f>IF(Inputs!$B$27&lt;&gt;"Ready","PENDING INPUTS",CD313)</f>
        <v>0</v>
      </c>
      <c r="BX314" s="3">
        <f>IF(Inputs!$B$27&lt;&gt;"Ready","PENDING INPUTS",IF(A314&lt;=Inputs!$B$6,ROUND(BW314*Inputs!C22/12,2),0))</f>
        <v>0</v>
      </c>
      <c r="BY314" s="3">
        <f>IF(Inputs!$B$27&lt;&gt;"Ready","PENDING INPUTS",IF(AND(A314&lt;=Inputs!$B$6,BW314&gt;0),Inputs!G22,0))</f>
        <v>0</v>
      </c>
      <c r="BZ314" s="3">
        <f>IF(Inputs!$B$27&lt;&gt;"Ready","PENDING INPUTS",IF(A314&gt;Inputs!$B$6,0,MIN((BW314+BX314+BY314),IF(Inputs!H22=1,Inputs!D22,MAX(Inputs!F22,ROUND(BW314*Inputs!E22+BX314+BY314,2))))))</f>
        <v>0</v>
      </c>
      <c r="CA314">
        <f>IF(Inputs!$B$27&lt;&gt;"Ready","PENDING INPUTS",IF(BW314&lt;=0,99,1+IF(AND(K314&gt;0,OR(K314&lt;BW314,AND(K314=BW314,0&lt;8))),1,0)+IF(AND(S314&gt;0,OR(S314&lt;BW314,AND(S314=BW314,1&lt;8))),1,0)+IF(AND(AA314&gt;0,OR(AA314&lt;BW314,AND(AA314=BW314,2&lt;8))),1,0)+IF(AND(AI314&gt;0,OR(AI314&lt;BW314,AND(AI314=BW314,3&lt;8))),1,0)+IF(AND(AQ314&gt;0,OR(AQ314&lt;BW314,AND(AQ314=BW314,4&lt;8))),1,0)+IF(AND(AY314&gt;0,OR(AY314&lt;BW314,AND(AY314=BW314,5&lt;8))),1,0)+IF(AND(BG314&gt;0,OR(BG314&lt;BW314,AND(BG314=BW314,6&lt;8))),1,0)+IF(AND(BO314&gt;0,OR(BO314&lt;BW314,AND(BO314=BW314,7&lt;8))),1,0)+IF(AND(CE314&gt;0,OR(CE314&lt;BW314,AND(CE314=BW314,9&lt;8))),1,0)))</f>
        <v>99</v>
      </c>
      <c r="CB314" s="3">
        <f>IF(Inputs!$B$27&lt;&gt;"Ready","PENDING INPUTS",IF(A314&gt;Inputs!$B$6,0,MIN(MAX(0,(BW314+BX314+BY314)-BZ314),MAX(0,C314-D314-(IF(O314&lt;CA314,K314+L314+M314-N314,0)+IF(W314&lt;CA314,S314+T314+U314-V314,0)+IF(AE314&lt;CA314,AA314+AB314+AC314-AD314,0)+IF(AM314&lt;CA314,AI314+AJ314+AK314-AL314,0)+IF(AU314&lt;CA314,AQ314+AR314+AS314-AT314,0)+IF(BC314&lt;CA314,AY314+AZ314+BA314-BB314,0)+IF(BK314&lt;CA314,BG314+BH314+BI314-BJ314,0)+IF(BS314&lt;CA314,BO314+BP314+BQ314-BR314,0)+IF(CA314&lt;CA314,BW314+BX314+BY314-BZ314,0)+IF(CI314&lt;CA314,CE314+CF314+CG314-CH314,0))))))</f>
        <v>0</v>
      </c>
      <c r="CC314" s="3">
        <f>IF(Inputs!$B$27&lt;&gt;"Ready","PENDING INPUTS",MIN((BW314+BX314+BY314),IF(D314&gt;C314,IF(D314=0,0,BZ314*C314/D314),BZ314+CB314)))</f>
        <v>0</v>
      </c>
      <c r="CD314" s="3">
        <f>IF(Inputs!$B$27&lt;&gt;"Ready","PENDING INPUTS",MAX(0,(BW314+BX314+BY314)-CC314))</f>
        <v>0</v>
      </c>
      <c r="CE314" s="3">
        <f>IF(Inputs!$B$27&lt;&gt;"Ready","PENDING INPUTS",CL313)</f>
        <v>0</v>
      </c>
      <c r="CF314" s="3">
        <f>IF(Inputs!$B$27&lt;&gt;"Ready","PENDING INPUTS",IF(A314&lt;=Inputs!$B$6,ROUND(CE314*Inputs!C23/12,2),0))</f>
        <v>0</v>
      </c>
      <c r="CG314" s="3">
        <f>IF(Inputs!$B$27&lt;&gt;"Ready","PENDING INPUTS",IF(AND(A314&lt;=Inputs!$B$6,CE314&gt;0),Inputs!G23,0))</f>
        <v>0</v>
      </c>
      <c r="CH314" s="3">
        <f>IF(Inputs!$B$27&lt;&gt;"Ready","PENDING INPUTS",IF(A314&gt;Inputs!$B$6,0,MIN((CE314+CF314+CG314),IF(Inputs!H23=1,Inputs!D23,MAX(Inputs!F23,ROUND(CE314*Inputs!E23+CF314+CG314,2))))))</f>
        <v>0</v>
      </c>
      <c r="CI314">
        <f>IF(Inputs!$B$27&lt;&gt;"Ready","PENDING INPUTS",IF(CE314&lt;=0,99,1+IF(AND(K314&gt;0,OR(K314&lt;CE314,AND(K314=CE314,0&lt;9))),1,0)+IF(AND(S314&gt;0,OR(S314&lt;CE314,AND(S314=CE314,1&lt;9))),1,0)+IF(AND(AA314&gt;0,OR(AA314&lt;CE314,AND(AA314=CE314,2&lt;9))),1,0)+IF(AND(AI314&gt;0,OR(AI314&lt;CE314,AND(AI314=CE314,3&lt;9))),1,0)+IF(AND(AQ314&gt;0,OR(AQ314&lt;CE314,AND(AQ314=CE314,4&lt;9))),1,0)+IF(AND(AY314&gt;0,OR(AY314&lt;CE314,AND(AY314=CE314,5&lt;9))),1,0)+IF(AND(BG314&gt;0,OR(BG314&lt;CE314,AND(BG314=CE314,6&lt;9))),1,0)+IF(AND(BO314&gt;0,OR(BO314&lt;CE314,AND(BO314=CE314,7&lt;9))),1,0)+IF(AND(BW314&gt;0,OR(BW314&lt;CE314,AND(BW314=CE314,8&lt;9))),1,0)))</f>
        <v>99</v>
      </c>
      <c r="CJ314" s="3">
        <f>IF(Inputs!$B$27&lt;&gt;"Ready","PENDING INPUTS",IF(A314&gt;Inputs!$B$6,0,MIN(MAX(0,(CE314+CF314+CG314)-CH314),MAX(0,C314-D314-(IF(O314&lt;CI314,K314+L314+M314-N314,0)+IF(W314&lt;CI314,S314+T314+U314-V314,0)+IF(AE314&lt;CI314,AA314+AB314+AC314-AD314,0)+IF(AM314&lt;CI314,AI314+AJ314+AK314-AL314,0)+IF(AU314&lt;CI314,AQ314+AR314+AS314-AT314,0)+IF(BC314&lt;CI314,AY314+AZ314+BA314-BB314,0)+IF(BK314&lt;CI314,BG314+BH314+BI314-BJ314,0)+IF(BS314&lt;CI314,BO314+BP314+BQ314-BR314,0)+IF(CA314&lt;CI314,BW314+BX314+BY314-BZ314,0)+IF(CI314&lt;CI314,CE314+CF314+CG314-CH314,0))))))</f>
        <v>0</v>
      </c>
      <c r="CK314" s="3">
        <f>IF(Inputs!$B$27&lt;&gt;"Ready","PENDING INPUTS",MIN((CE314+CF314+CG314),IF(D314&gt;C314,IF(D314=0,0,CH314*C314/D314),CH314+CJ314)))</f>
        <v>0</v>
      </c>
      <c r="CL314" s="3">
        <f>IF(Inputs!$B$27&lt;&gt;"Ready","PENDING INPUTS",MAX(0,(CE314+CF314+CG314)-CK314))</f>
        <v>0</v>
      </c>
    </row>
    <row r="315" spans="1:90" ht="27.95" customHeight="1" x14ac:dyDescent="0.25">
      <c r="A315">
        <v>311</v>
      </c>
      <c r="B315" s="13">
        <f>IF(Inputs!$B$27&lt;&gt;"Ready","PENDING INPUTS",EDATE(Inputs!$B$5,A315-1))</f>
        <v>55732</v>
      </c>
      <c r="C315" s="3">
        <f>IF(Inputs!$B$27&lt;&gt;"Ready","PENDING INPUTS",IF(A315&lt;=Inputs!$B$6,MAX(0,Inputs!$B$4+IF(A315=Inputs!$B$7,Inputs!$B$8,0)+IF(A315=Inputs!$B$9,Inputs!$B$10,0)),0))</f>
        <v>0</v>
      </c>
      <c r="D315" s="3">
        <f>IF(Inputs!$B$27&lt;&gt;"Ready","PENDING INPUTS",SUM(N315,V315,AD315,AL315,AT315,BB315,BJ315,BR315,BZ315,CH315))</f>
        <v>0</v>
      </c>
      <c r="E315" s="3">
        <f>IF(Inputs!$B$27&lt;&gt;"Ready","PENDING INPUTS",MAX(0,D315-C315))</f>
        <v>0</v>
      </c>
      <c r="F315" s="3">
        <f>IF(Inputs!$B$27&lt;&gt;"Ready","PENDING INPUTS",SUM(Q315,Y315,AG315,AO315,AW315,BE315,BM315,BU315,CC315,CK315))</f>
        <v>0</v>
      </c>
      <c r="G315" s="3">
        <f>IF(Inputs!$B$27&lt;&gt;"Ready","PENDING INPUTS",SUM(L315,T315,AB315,AJ315,AR315,AZ315,BH315,BP315,BX315,CF315))</f>
        <v>0</v>
      </c>
      <c r="H315" s="3">
        <f>IF(Inputs!$B$27&lt;&gt;"Ready","PENDING INPUTS",SUM(M315,U315,AC315,AK315,AS315,BA315,BI315,BQ315,BY315,CG315))</f>
        <v>0</v>
      </c>
      <c r="I315" s="3">
        <f>IF(Inputs!$B$27&lt;&gt;"Ready","PENDING INPUTS",SUM(R315,Z315,AH315,AP315,AX315,BF315,BN315,BV315,CD315,CL315))</f>
        <v>0</v>
      </c>
      <c r="J315" t="str">
        <f>IF(Inputs!$B$27&lt;&gt;"Ready","PENDING INPUTS",IF(A315&gt;Inputs!$B$6,"Beyond horizon",IF(E315&gt;0.005,"MINIMUM SHORTFALL",IF(I315&lt;0.005,"Paid off","In progress"))))</f>
        <v>Beyond horizon</v>
      </c>
      <c r="K315" s="3">
        <f>IF(Inputs!$B$27&lt;&gt;"Ready","PENDING INPUTS",R314)</f>
        <v>0</v>
      </c>
      <c r="L315" s="3">
        <f>IF(Inputs!$B$27&lt;&gt;"Ready","PENDING INPUTS",IF(A315&lt;=Inputs!$B$6,ROUND(K315*Inputs!C14/12,2),0))</f>
        <v>0</v>
      </c>
      <c r="M315" s="3">
        <f>IF(Inputs!$B$27&lt;&gt;"Ready","PENDING INPUTS",IF(AND(A315&lt;=Inputs!$B$6,K315&gt;0),Inputs!G14,0))</f>
        <v>0</v>
      </c>
      <c r="N315" s="3">
        <f>IF(Inputs!$B$27&lt;&gt;"Ready","PENDING INPUTS",IF(A315&gt;Inputs!$B$6,0,MIN((K315+L315+M315),IF(Inputs!H14=1,Inputs!D14,MAX(Inputs!F14,ROUND(K315*Inputs!E14+L315+M315,2))))))</f>
        <v>0</v>
      </c>
      <c r="O315">
        <f>IF(Inputs!$B$27&lt;&gt;"Ready","PENDING INPUTS",IF(K315&lt;=0,99,1+IF(AND(S315&gt;0,OR(S315&lt;K315,AND(S315=K315,1&lt;0))),1,0)+IF(AND(AA315&gt;0,OR(AA315&lt;K315,AND(AA315=K315,2&lt;0))),1,0)+IF(AND(AI315&gt;0,OR(AI315&lt;K315,AND(AI315=K315,3&lt;0))),1,0)+IF(AND(AQ315&gt;0,OR(AQ315&lt;K315,AND(AQ315=K315,4&lt;0))),1,0)+IF(AND(AY315&gt;0,OR(AY315&lt;K315,AND(AY315=K315,5&lt;0))),1,0)+IF(AND(BG315&gt;0,OR(BG315&lt;K315,AND(BG315=K315,6&lt;0))),1,0)+IF(AND(BO315&gt;0,OR(BO315&lt;K315,AND(BO315=K315,7&lt;0))),1,0)+IF(AND(BW315&gt;0,OR(BW315&lt;K315,AND(BW315=K315,8&lt;0))),1,0)+IF(AND(CE315&gt;0,OR(CE315&lt;K315,AND(CE315=K315,9&lt;0))),1,0)))</f>
        <v>99</v>
      </c>
      <c r="P315" s="3">
        <f>IF(Inputs!$B$27&lt;&gt;"Ready","PENDING INPUTS",IF(A315&gt;Inputs!$B$6,0,MIN(MAX(0,(K315+L315+M315)-N315),MAX(0,C315-D315-(IF(O315&lt;O315,K315+L315+M315-N315,0)+IF(W315&lt;O315,S315+T315+U315-V315,0)+IF(AE315&lt;O315,AA315+AB315+AC315-AD315,0)+IF(AM315&lt;O315,AI315+AJ315+AK315-AL315,0)+IF(AU315&lt;O315,AQ315+AR315+AS315-AT315,0)+IF(BC315&lt;O315,AY315+AZ315+BA315-BB315,0)+IF(BK315&lt;O315,BG315+BH315+BI315-BJ315,0)+IF(BS315&lt;O315,BO315+BP315+BQ315-BR315,0)+IF(CA315&lt;O315,BW315+BX315+BY315-BZ315,0)+IF(CI315&lt;O315,CE315+CF315+CG315-CH315,0))))))</f>
        <v>0</v>
      </c>
      <c r="Q315" s="3">
        <f>IF(Inputs!$B$27&lt;&gt;"Ready","PENDING INPUTS",MIN((K315+L315+M315),IF(D315&gt;C315,IF(D315=0,0,N315*C315/D315),N315+P315)))</f>
        <v>0</v>
      </c>
      <c r="R315" s="3">
        <f>IF(Inputs!$B$27&lt;&gt;"Ready","PENDING INPUTS",MAX(0,(K315+L315+M315)-Q315))</f>
        <v>0</v>
      </c>
      <c r="S315" s="3">
        <f>IF(Inputs!$B$27&lt;&gt;"Ready","PENDING INPUTS",Z314)</f>
        <v>0</v>
      </c>
      <c r="T315" s="3">
        <f>IF(Inputs!$B$27&lt;&gt;"Ready","PENDING INPUTS",IF(A315&lt;=Inputs!$B$6,ROUND(S315*Inputs!C15/12,2),0))</f>
        <v>0</v>
      </c>
      <c r="U315" s="3">
        <f>IF(Inputs!$B$27&lt;&gt;"Ready","PENDING INPUTS",IF(AND(A315&lt;=Inputs!$B$6,S315&gt;0),Inputs!G15,0))</f>
        <v>0</v>
      </c>
      <c r="V315" s="3">
        <f>IF(Inputs!$B$27&lt;&gt;"Ready","PENDING INPUTS",IF(A315&gt;Inputs!$B$6,0,MIN((S315+T315+U315),IF(Inputs!H15=1,Inputs!D15,MAX(Inputs!F15,ROUND(S315*Inputs!E15+T315+U315,2))))))</f>
        <v>0</v>
      </c>
      <c r="W315">
        <f>IF(Inputs!$B$27&lt;&gt;"Ready","PENDING INPUTS",IF(S315&lt;=0,99,1+IF(AND(K315&gt;0,OR(K315&lt;S315,AND(K315=S315,0&lt;1))),1,0)+IF(AND(AA315&gt;0,OR(AA315&lt;S315,AND(AA315=S315,2&lt;1))),1,0)+IF(AND(AI315&gt;0,OR(AI315&lt;S315,AND(AI315=S315,3&lt;1))),1,0)+IF(AND(AQ315&gt;0,OR(AQ315&lt;S315,AND(AQ315=S315,4&lt;1))),1,0)+IF(AND(AY315&gt;0,OR(AY315&lt;S315,AND(AY315=S315,5&lt;1))),1,0)+IF(AND(BG315&gt;0,OR(BG315&lt;S315,AND(BG315=S315,6&lt;1))),1,0)+IF(AND(BO315&gt;0,OR(BO315&lt;S315,AND(BO315=S315,7&lt;1))),1,0)+IF(AND(BW315&gt;0,OR(BW315&lt;S315,AND(BW315=S315,8&lt;1))),1,0)+IF(AND(CE315&gt;0,OR(CE315&lt;S315,AND(CE315=S315,9&lt;1))),1,0)))</f>
        <v>99</v>
      </c>
      <c r="X315" s="3">
        <f>IF(Inputs!$B$27&lt;&gt;"Ready","PENDING INPUTS",IF(A315&gt;Inputs!$B$6,0,MIN(MAX(0,(S315+T315+U315)-V315),MAX(0,C315-D315-(IF(O315&lt;W315,K315+L315+M315-N315,0)+IF(W315&lt;W315,S315+T315+U315-V315,0)+IF(AE315&lt;W315,AA315+AB315+AC315-AD315,0)+IF(AM315&lt;W315,AI315+AJ315+AK315-AL315,0)+IF(AU315&lt;W315,AQ315+AR315+AS315-AT315,0)+IF(BC315&lt;W315,AY315+AZ315+BA315-BB315,0)+IF(BK315&lt;W315,BG315+BH315+BI315-BJ315,0)+IF(BS315&lt;W315,BO315+BP315+BQ315-BR315,0)+IF(CA315&lt;W315,BW315+BX315+BY315-BZ315,0)+IF(CI315&lt;W315,CE315+CF315+CG315-CH315,0))))))</f>
        <v>0</v>
      </c>
      <c r="Y315" s="3">
        <f>IF(Inputs!$B$27&lt;&gt;"Ready","PENDING INPUTS",MIN((S315+T315+U315),IF(D315&gt;C315,IF(D315=0,0,V315*C315/D315),V315+X315)))</f>
        <v>0</v>
      </c>
      <c r="Z315" s="3">
        <f>IF(Inputs!$B$27&lt;&gt;"Ready","PENDING INPUTS",MAX(0,(S315+T315+U315)-Y315))</f>
        <v>0</v>
      </c>
      <c r="AA315" s="3">
        <f>IF(Inputs!$B$27&lt;&gt;"Ready","PENDING INPUTS",AH314)</f>
        <v>0</v>
      </c>
      <c r="AB315" s="3">
        <f>IF(Inputs!$B$27&lt;&gt;"Ready","PENDING INPUTS",IF(A315&lt;=Inputs!$B$6,ROUND(AA315*Inputs!C16/12,2),0))</f>
        <v>0</v>
      </c>
      <c r="AC315" s="3">
        <f>IF(Inputs!$B$27&lt;&gt;"Ready","PENDING INPUTS",IF(AND(A315&lt;=Inputs!$B$6,AA315&gt;0),Inputs!G16,0))</f>
        <v>0</v>
      </c>
      <c r="AD315" s="3">
        <f>IF(Inputs!$B$27&lt;&gt;"Ready","PENDING INPUTS",IF(A315&gt;Inputs!$B$6,0,MIN((AA315+AB315+AC315),IF(Inputs!H16=1,Inputs!D16,MAX(Inputs!F16,ROUND(AA315*Inputs!E16+AB315+AC315,2))))))</f>
        <v>0</v>
      </c>
      <c r="AE315">
        <f>IF(Inputs!$B$27&lt;&gt;"Ready","PENDING INPUTS",IF(AA315&lt;=0,99,1+IF(AND(K315&gt;0,OR(K315&lt;AA315,AND(K315=AA315,0&lt;2))),1,0)+IF(AND(S315&gt;0,OR(S315&lt;AA315,AND(S315=AA315,1&lt;2))),1,0)+IF(AND(AI315&gt;0,OR(AI315&lt;AA315,AND(AI315=AA315,3&lt;2))),1,0)+IF(AND(AQ315&gt;0,OR(AQ315&lt;AA315,AND(AQ315=AA315,4&lt;2))),1,0)+IF(AND(AY315&gt;0,OR(AY315&lt;AA315,AND(AY315=AA315,5&lt;2))),1,0)+IF(AND(BG315&gt;0,OR(BG315&lt;AA315,AND(BG315=AA315,6&lt;2))),1,0)+IF(AND(BO315&gt;0,OR(BO315&lt;AA315,AND(BO315=AA315,7&lt;2))),1,0)+IF(AND(BW315&gt;0,OR(BW315&lt;AA315,AND(BW315=AA315,8&lt;2))),1,0)+IF(AND(CE315&gt;0,OR(CE315&lt;AA315,AND(CE315=AA315,9&lt;2))),1,0)))</f>
        <v>99</v>
      </c>
      <c r="AF315" s="3">
        <f>IF(Inputs!$B$27&lt;&gt;"Ready","PENDING INPUTS",IF(A315&gt;Inputs!$B$6,0,MIN(MAX(0,(AA315+AB315+AC315)-AD315),MAX(0,C315-D315-(IF(O315&lt;AE315,K315+L315+M315-N315,0)+IF(W315&lt;AE315,S315+T315+U315-V315,0)+IF(AE315&lt;AE315,AA315+AB315+AC315-AD315,0)+IF(AM315&lt;AE315,AI315+AJ315+AK315-AL315,0)+IF(AU315&lt;AE315,AQ315+AR315+AS315-AT315,0)+IF(BC315&lt;AE315,AY315+AZ315+BA315-BB315,0)+IF(BK315&lt;AE315,BG315+BH315+BI315-BJ315,0)+IF(BS315&lt;AE315,BO315+BP315+BQ315-BR315,0)+IF(CA315&lt;AE315,BW315+BX315+BY315-BZ315,0)+IF(CI315&lt;AE315,CE315+CF315+CG315-CH315,0))))))</f>
        <v>0</v>
      </c>
      <c r="AG315" s="3">
        <f>IF(Inputs!$B$27&lt;&gt;"Ready","PENDING INPUTS",MIN((AA315+AB315+AC315),IF(D315&gt;C315,IF(D315=0,0,AD315*C315/D315),AD315+AF315)))</f>
        <v>0</v>
      </c>
      <c r="AH315" s="3">
        <f>IF(Inputs!$B$27&lt;&gt;"Ready","PENDING INPUTS",MAX(0,(AA315+AB315+AC315)-AG315))</f>
        <v>0</v>
      </c>
      <c r="AI315" s="3">
        <f>IF(Inputs!$B$27&lt;&gt;"Ready","PENDING INPUTS",AP314)</f>
        <v>0</v>
      </c>
      <c r="AJ315" s="3">
        <f>IF(Inputs!$B$27&lt;&gt;"Ready","PENDING INPUTS",IF(A315&lt;=Inputs!$B$6,ROUND(AI315*Inputs!C17/12,2),0))</f>
        <v>0</v>
      </c>
      <c r="AK315" s="3">
        <f>IF(Inputs!$B$27&lt;&gt;"Ready","PENDING INPUTS",IF(AND(A315&lt;=Inputs!$B$6,AI315&gt;0),Inputs!G17,0))</f>
        <v>0</v>
      </c>
      <c r="AL315" s="3">
        <f>IF(Inputs!$B$27&lt;&gt;"Ready","PENDING INPUTS",IF(A315&gt;Inputs!$B$6,0,MIN((AI315+AJ315+AK315),IF(Inputs!H17=1,Inputs!D17,MAX(Inputs!F17,ROUND(AI315*Inputs!E17+AJ315+AK315,2))))))</f>
        <v>0</v>
      </c>
      <c r="AM315">
        <f>IF(Inputs!$B$27&lt;&gt;"Ready","PENDING INPUTS",IF(AI315&lt;=0,99,1+IF(AND(K315&gt;0,OR(K315&lt;AI315,AND(K315=AI315,0&lt;3))),1,0)+IF(AND(S315&gt;0,OR(S315&lt;AI315,AND(S315=AI315,1&lt;3))),1,0)+IF(AND(AA315&gt;0,OR(AA315&lt;AI315,AND(AA315=AI315,2&lt;3))),1,0)+IF(AND(AQ315&gt;0,OR(AQ315&lt;AI315,AND(AQ315=AI315,4&lt;3))),1,0)+IF(AND(AY315&gt;0,OR(AY315&lt;AI315,AND(AY315=AI315,5&lt;3))),1,0)+IF(AND(BG315&gt;0,OR(BG315&lt;AI315,AND(BG315=AI315,6&lt;3))),1,0)+IF(AND(BO315&gt;0,OR(BO315&lt;AI315,AND(BO315=AI315,7&lt;3))),1,0)+IF(AND(BW315&gt;0,OR(BW315&lt;AI315,AND(BW315=AI315,8&lt;3))),1,0)+IF(AND(CE315&gt;0,OR(CE315&lt;AI315,AND(CE315=AI315,9&lt;3))),1,0)))</f>
        <v>99</v>
      </c>
      <c r="AN315" s="3">
        <f>IF(Inputs!$B$27&lt;&gt;"Ready","PENDING INPUTS",IF(A315&gt;Inputs!$B$6,0,MIN(MAX(0,(AI315+AJ315+AK315)-AL315),MAX(0,C315-D315-(IF(O315&lt;AM315,K315+L315+M315-N315,0)+IF(W315&lt;AM315,S315+T315+U315-V315,0)+IF(AE315&lt;AM315,AA315+AB315+AC315-AD315,0)+IF(AM315&lt;AM315,AI315+AJ315+AK315-AL315,0)+IF(AU315&lt;AM315,AQ315+AR315+AS315-AT315,0)+IF(BC315&lt;AM315,AY315+AZ315+BA315-BB315,0)+IF(BK315&lt;AM315,BG315+BH315+BI315-BJ315,0)+IF(BS315&lt;AM315,BO315+BP315+BQ315-BR315,0)+IF(CA315&lt;AM315,BW315+BX315+BY315-BZ315,0)+IF(CI315&lt;AM315,CE315+CF315+CG315-CH315,0))))))</f>
        <v>0</v>
      </c>
      <c r="AO315" s="3">
        <f>IF(Inputs!$B$27&lt;&gt;"Ready","PENDING INPUTS",MIN((AI315+AJ315+AK315),IF(D315&gt;C315,IF(D315=0,0,AL315*C315/D315),AL315+AN315)))</f>
        <v>0</v>
      </c>
      <c r="AP315" s="3">
        <f>IF(Inputs!$B$27&lt;&gt;"Ready","PENDING INPUTS",MAX(0,(AI315+AJ315+AK315)-AO315))</f>
        <v>0</v>
      </c>
      <c r="AQ315" s="3">
        <f>IF(Inputs!$B$27&lt;&gt;"Ready","PENDING INPUTS",AX314)</f>
        <v>0</v>
      </c>
      <c r="AR315" s="3">
        <f>IF(Inputs!$B$27&lt;&gt;"Ready","PENDING INPUTS",IF(A315&lt;=Inputs!$B$6,ROUND(AQ315*Inputs!C18/12,2),0))</f>
        <v>0</v>
      </c>
      <c r="AS315" s="3">
        <f>IF(Inputs!$B$27&lt;&gt;"Ready","PENDING INPUTS",IF(AND(A315&lt;=Inputs!$B$6,AQ315&gt;0),Inputs!G18,0))</f>
        <v>0</v>
      </c>
      <c r="AT315" s="3">
        <f>IF(Inputs!$B$27&lt;&gt;"Ready","PENDING INPUTS",IF(A315&gt;Inputs!$B$6,0,MIN((AQ315+AR315+AS315),IF(Inputs!H18=1,Inputs!D18,MAX(Inputs!F18,ROUND(AQ315*Inputs!E18+AR315+AS315,2))))))</f>
        <v>0</v>
      </c>
      <c r="AU315">
        <f>IF(Inputs!$B$27&lt;&gt;"Ready","PENDING INPUTS",IF(AQ315&lt;=0,99,1+IF(AND(K315&gt;0,OR(K315&lt;AQ315,AND(K315=AQ315,0&lt;4))),1,0)+IF(AND(S315&gt;0,OR(S315&lt;AQ315,AND(S315=AQ315,1&lt;4))),1,0)+IF(AND(AA315&gt;0,OR(AA315&lt;AQ315,AND(AA315=AQ315,2&lt;4))),1,0)+IF(AND(AI315&gt;0,OR(AI315&lt;AQ315,AND(AI315=AQ315,3&lt;4))),1,0)+IF(AND(AY315&gt;0,OR(AY315&lt;AQ315,AND(AY315=AQ315,5&lt;4))),1,0)+IF(AND(BG315&gt;0,OR(BG315&lt;AQ315,AND(BG315=AQ315,6&lt;4))),1,0)+IF(AND(BO315&gt;0,OR(BO315&lt;AQ315,AND(BO315=AQ315,7&lt;4))),1,0)+IF(AND(BW315&gt;0,OR(BW315&lt;AQ315,AND(BW315=AQ315,8&lt;4))),1,0)+IF(AND(CE315&gt;0,OR(CE315&lt;AQ315,AND(CE315=AQ315,9&lt;4))),1,0)))</f>
        <v>99</v>
      </c>
      <c r="AV315" s="3">
        <f>IF(Inputs!$B$27&lt;&gt;"Ready","PENDING INPUTS",IF(A315&gt;Inputs!$B$6,0,MIN(MAX(0,(AQ315+AR315+AS315)-AT315),MAX(0,C315-D315-(IF(O315&lt;AU315,K315+L315+M315-N315,0)+IF(W315&lt;AU315,S315+T315+U315-V315,0)+IF(AE315&lt;AU315,AA315+AB315+AC315-AD315,0)+IF(AM315&lt;AU315,AI315+AJ315+AK315-AL315,0)+IF(AU315&lt;AU315,AQ315+AR315+AS315-AT315,0)+IF(BC315&lt;AU315,AY315+AZ315+BA315-BB315,0)+IF(BK315&lt;AU315,BG315+BH315+BI315-BJ315,0)+IF(BS315&lt;AU315,BO315+BP315+BQ315-BR315,0)+IF(CA315&lt;AU315,BW315+BX315+BY315-BZ315,0)+IF(CI315&lt;AU315,CE315+CF315+CG315-CH315,0))))))</f>
        <v>0</v>
      </c>
      <c r="AW315" s="3">
        <f>IF(Inputs!$B$27&lt;&gt;"Ready","PENDING INPUTS",MIN((AQ315+AR315+AS315),IF(D315&gt;C315,IF(D315=0,0,AT315*C315/D315),AT315+AV315)))</f>
        <v>0</v>
      </c>
      <c r="AX315" s="3">
        <f>IF(Inputs!$B$27&lt;&gt;"Ready","PENDING INPUTS",MAX(0,(AQ315+AR315+AS315)-AW315))</f>
        <v>0</v>
      </c>
      <c r="AY315" s="3">
        <f>IF(Inputs!$B$27&lt;&gt;"Ready","PENDING INPUTS",BF314)</f>
        <v>0</v>
      </c>
      <c r="AZ315" s="3">
        <f>IF(Inputs!$B$27&lt;&gt;"Ready","PENDING INPUTS",IF(A315&lt;=Inputs!$B$6,ROUND(AY315*Inputs!C19/12,2),0))</f>
        <v>0</v>
      </c>
      <c r="BA315" s="3">
        <f>IF(Inputs!$B$27&lt;&gt;"Ready","PENDING INPUTS",IF(AND(A315&lt;=Inputs!$B$6,AY315&gt;0),Inputs!G19,0))</f>
        <v>0</v>
      </c>
      <c r="BB315" s="3">
        <f>IF(Inputs!$B$27&lt;&gt;"Ready","PENDING INPUTS",IF(A315&gt;Inputs!$B$6,0,MIN((AY315+AZ315+BA315),IF(Inputs!H19=1,Inputs!D19,MAX(Inputs!F19,ROUND(AY315*Inputs!E19+AZ315+BA315,2))))))</f>
        <v>0</v>
      </c>
      <c r="BC315">
        <f>IF(Inputs!$B$27&lt;&gt;"Ready","PENDING INPUTS",IF(AY315&lt;=0,99,1+IF(AND(K315&gt;0,OR(K315&lt;AY315,AND(K315=AY315,0&lt;5))),1,0)+IF(AND(S315&gt;0,OR(S315&lt;AY315,AND(S315=AY315,1&lt;5))),1,0)+IF(AND(AA315&gt;0,OR(AA315&lt;AY315,AND(AA315=AY315,2&lt;5))),1,0)+IF(AND(AI315&gt;0,OR(AI315&lt;AY315,AND(AI315=AY315,3&lt;5))),1,0)+IF(AND(AQ315&gt;0,OR(AQ315&lt;AY315,AND(AQ315=AY315,4&lt;5))),1,0)+IF(AND(BG315&gt;0,OR(BG315&lt;AY315,AND(BG315=AY315,6&lt;5))),1,0)+IF(AND(BO315&gt;0,OR(BO315&lt;AY315,AND(BO315=AY315,7&lt;5))),1,0)+IF(AND(BW315&gt;0,OR(BW315&lt;AY315,AND(BW315=AY315,8&lt;5))),1,0)+IF(AND(CE315&gt;0,OR(CE315&lt;AY315,AND(CE315=AY315,9&lt;5))),1,0)))</f>
        <v>99</v>
      </c>
      <c r="BD315" s="3">
        <f>IF(Inputs!$B$27&lt;&gt;"Ready","PENDING INPUTS",IF(A315&gt;Inputs!$B$6,0,MIN(MAX(0,(AY315+AZ315+BA315)-BB315),MAX(0,C315-D315-(IF(O315&lt;BC315,K315+L315+M315-N315,0)+IF(W315&lt;BC315,S315+T315+U315-V315,0)+IF(AE315&lt;BC315,AA315+AB315+AC315-AD315,0)+IF(AM315&lt;BC315,AI315+AJ315+AK315-AL315,0)+IF(AU315&lt;BC315,AQ315+AR315+AS315-AT315,0)+IF(BC315&lt;BC315,AY315+AZ315+BA315-BB315,0)+IF(BK315&lt;BC315,BG315+BH315+BI315-BJ315,0)+IF(BS315&lt;BC315,BO315+BP315+BQ315-BR315,0)+IF(CA315&lt;BC315,BW315+BX315+BY315-BZ315,0)+IF(CI315&lt;BC315,CE315+CF315+CG315-CH315,0))))))</f>
        <v>0</v>
      </c>
      <c r="BE315" s="3">
        <f>IF(Inputs!$B$27&lt;&gt;"Ready","PENDING INPUTS",MIN((AY315+AZ315+BA315),IF(D315&gt;C315,IF(D315=0,0,BB315*C315/D315),BB315+BD315)))</f>
        <v>0</v>
      </c>
      <c r="BF315" s="3">
        <f>IF(Inputs!$B$27&lt;&gt;"Ready","PENDING INPUTS",MAX(0,(AY315+AZ315+BA315)-BE315))</f>
        <v>0</v>
      </c>
      <c r="BG315" s="3">
        <f>IF(Inputs!$B$27&lt;&gt;"Ready","PENDING INPUTS",BN314)</f>
        <v>0</v>
      </c>
      <c r="BH315" s="3">
        <f>IF(Inputs!$B$27&lt;&gt;"Ready","PENDING INPUTS",IF(A315&lt;=Inputs!$B$6,ROUND(BG315*Inputs!C20/12,2),0))</f>
        <v>0</v>
      </c>
      <c r="BI315" s="3">
        <f>IF(Inputs!$B$27&lt;&gt;"Ready","PENDING INPUTS",IF(AND(A315&lt;=Inputs!$B$6,BG315&gt;0),Inputs!G20,0))</f>
        <v>0</v>
      </c>
      <c r="BJ315" s="3">
        <f>IF(Inputs!$B$27&lt;&gt;"Ready","PENDING INPUTS",IF(A315&gt;Inputs!$B$6,0,MIN((BG315+BH315+BI315),IF(Inputs!H20=1,Inputs!D20,MAX(Inputs!F20,ROUND(BG315*Inputs!E20+BH315+BI315,2))))))</f>
        <v>0</v>
      </c>
      <c r="BK315">
        <f>IF(Inputs!$B$27&lt;&gt;"Ready","PENDING INPUTS",IF(BG315&lt;=0,99,1+IF(AND(K315&gt;0,OR(K315&lt;BG315,AND(K315=BG315,0&lt;6))),1,0)+IF(AND(S315&gt;0,OR(S315&lt;BG315,AND(S315=BG315,1&lt;6))),1,0)+IF(AND(AA315&gt;0,OR(AA315&lt;BG315,AND(AA315=BG315,2&lt;6))),1,0)+IF(AND(AI315&gt;0,OR(AI315&lt;BG315,AND(AI315=BG315,3&lt;6))),1,0)+IF(AND(AQ315&gt;0,OR(AQ315&lt;BG315,AND(AQ315=BG315,4&lt;6))),1,0)+IF(AND(AY315&gt;0,OR(AY315&lt;BG315,AND(AY315=BG315,5&lt;6))),1,0)+IF(AND(BO315&gt;0,OR(BO315&lt;BG315,AND(BO315=BG315,7&lt;6))),1,0)+IF(AND(BW315&gt;0,OR(BW315&lt;BG315,AND(BW315=BG315,8&lt;6))),1,0)+IF(AND(CE315&gt;0,OR(CE315&lt;BG315,AND(CE315=BG315,9&lt;6))),1,0)))</f>
        <v>99</v>
      </c>
      <c r="BL315" s="3">
        <f>IF(Inputs!$B$27&lt;&gt;"Ready","PENDING INPUTS",IF(A315&gt;Inputs!$B$6,0,MIN(MAX(0,(BG315+BH315+BI315)-BJ315),MAX(0,C315-D315-(IF(O315&lt;BK315,K315+L315+M315-N315,0)+IF(W315&lt;BK315,S315+T315+U315-V315,0)+IF(AE315&lt;BK315,AA315+AB315+AC315-AD315,0)+IF(AM315&lt;BK315,AI315+AJ315+AK315-AL315,0)+IF(AU315&lt;BK315,AQ315+AR315+AS315-AT315,0)+IF(BC315&lt;BK315,AY315+AZ315+BA315-BB315,0)+IF(BK315&lt;BK315,BG315+BH315+BI315-BJ315,0)+IF(BS315&lt;BK315,BO315+BP315+BQ315-BR315,0)+IF(CA315&lt;BK315,BW315+BX315+BY315-BZ315,0)+IF(CI315&lt;BK315,CE315+CF315+CG315-CH315,0))))))</f>
        <v>0</v>
      </c>
      <c r="BM315" s="3">
        <f>IF(Inputs!$B$27&lt;&gt;"Ready","PENDING INPUTS",MIN((BG315+BH315+BI315),IF(D315&gt;C315,IF(D315=0,0,BJ315*C315/D315),BJ315+BL315)))</f>
        <v>0</v>
      </c>
      <c r="BN315" s="3">
        <f>IF(Inputs!$B$27&lt;&gt;"Ready","PENDING INPUTS",MAX(0,(BG315+BH315+BI315)-BM315))</f>
        <v>0</v>
      </c>
      <c r="BO315" s="3">
        <f>IF(Inputs!$B$27&lt;&gt;"Ready","PENDING INPUTS",BV314)</f>
        <v>0</v>
      </c>
      <c r="BP315" s="3">
        <f>IF(Inputs!$B$27&lt;&gt;"Ready","PENDING INPUTS",IF(A315&lt;=Inputs!$B$6,ROUND(BO315*Inputs!C21/12,2),0))</f>
        <v>0</v>
      </c>
      <c r="BQ315" s="3">
        <f>IF(Inputs!$B$27&lt;&gt;"Ready","PENDING INPUTS",IF(AND(A315&lt;=Inputs!$B$6,BO315&gt;0),Inputs!G21,0))</f>
        <v>0</v>
      </c>
      <c r="BR315" s="3">
        <f>IF(Inputs!$B$27&lt;&gt;"Ready","PENDING INPUTS",IF(A315&gt;Inputs!$B$6,0,MIN((BO315+BP315+BQ315),IF(Inputs!H21=1,Inputs!D21,MAX(Inputs!F21,ROUND(BO315*Inputs!E21+BP315+BQ315,2))))))</f>
        <v>0</v>
      </c>
      <c r="BS315">
        <f>IF(Inputs!$B$27&lt;&gt;"Ready","PENDING INPUTS",IF(BO315&lt;=0,99,1+IF(AND(K315&gt;0,OR(K315&lt;BO315,AND(K315=BO315,0&lt;7))),1,0)+IF(AND(S315&gt;0,OR(S315&lt;BO315,AND(S315=BO315,1&lt;7))),1,0)+IF(AND(AA315&gt;0,OR(AA315&lt;BO315,AND(AA315=BO315,2&lt;7))),1,0)+IF(AND(AI315&gt;0,OR(AI315&lt;BO315,AND(AI315=BO315,3&lt;7))),1,0)+IF(AND(AQ315&gt;0,OR(AQ315&lt;BO315,AND(AQ315=BO315,4&lt;7))),1,0)+IF(AND(AY315&gt;0,OR(AY315&lt;BO315,AND(AY315=BO315,5&lt;7))),1,0)+IF(AND(BG315&gt;0,OR(BG315&lt;BO315,AND(BG315=BO315,6&lt;7))),1,0)+IF(AND(BW315&gt;0,OR(BW315&lt;BO315,AND(BW315=BO315,8&lt;7))),1,0)+IF(AND(CE315&gt;0,OR(CE315&lt;BO315,AND(CE315=BO315,9&lt;7))),1,0)))</f>
        <v>99</v>
      </c>
      <c r="BT315" s="3">
        <f>IF(Inputs!$B$27&lt;&gt;"Ready","PENDING INPUTS",IF(A315&gt;Inputs!$B$6,0,MIN(MAX(0,(BO315+BP315+BQ315)-BR315),MAX(0,C315-D315-(IF(O315&lt;BS315,K315+L315+M315-N315,0)+IF(W315&lt;BS315,S315+T315+U315-V315,0)+IF(AE315&lt;BS315,AA315+AB315+AC315-AD315,0)+IF(AM315&lt;BS315,AI315+AJ315+AK315-AL315,0)+IF(AU315&lt;BS315,AQ315+AR315+AS315-AT315,0)+IF(BC315&lt;BS315,AY315+AZ315+BA315-BB315,0)+IF(BK315&lt;BS315,BG315+BH315+BI315-BJ315,0)+IF(BS315&lt;BS315,BO315+BP315+BQ315-BR315,0)+IF(CA315&lt;BS315,BW315+BX315+BY315-BZ315,0)+IF(CI315&lt;BS315,CE315+CF315+CG315-CH315,0))))))</f>
        <v>0</v>
      </c>
      <c r="BU315" s="3">
        <f>IF(Inputs!$B$27&lt;&gt;"Ready","PENDING INPUTS",MIN((BO315+BP315+BQ315),IF(D315&gt;C315,IF(D315=0,0,BR315*C315/D315),BR315+BT315)))</f>
        <v>0</v>
      </c>
      <c r="BV315" s="3">
        <f>IF(Inputs!$B$27&lt;&gt;"Ready","PENDING INPUTS",MAX(0,(BO315+BP315+BQ315)-BU315))</f>
        <v>0</v>
      </c>
      <c r="BW315" s="3">
        <f>IF(Inputs!$B$27&lt;&gt;"Ready","PENDING INPUTS",CD314)</f>
        <v>0</v>
      </c>
      <c r="BX315" s="3">
        <f>IF(Inputs!$B$27&lt;&gt;"Ready","PENDING INPUTS",IF(A315&lt;=Inputs!$B$6,ROUND(BW315*Inputs!C22/12,2),0))</f>
        <v>0</v>
      </c>
      <c r="BY315" s="3">
        <f>IF(Inputs!$B$27&lt;&gt;"Ready","PENDING INPUTS",IF(AND(A315&lt;=Inputs!$B$6,BW315&gt;0),Inputs!G22,0))</f>
        <v>0</v>
      </c>
      <c r="BZ315" s="3">
        <f>IF(Inputs!$B$27&lt;&gt;"Ready","PENDING INPUTS",IF(A315&gt;Inputs!$B$6,0,MIN((BW315+BX315+BY315),IF(Inputs!H22=1,Inputs!D22,MAX(Inputs!F22,ROUND(BW315*Inputs!E22+BX315+BY315,2))))))</f>
        <v>0</v>
      </c>
      <c r="CA315">
        <f>IF(Inputs!$B$27&lt;&gt;"Ready","PENDING INPUTS",IF(BW315&lt;=0,99,1+IF(AND(K315&gt;0,OR(K315&lt;BW315,AND(K315=BW315,0&lt;8))),1,0)+IF(AND(S315&gt;0,OR(S315&lt;BW315,AND(S315=BW315,1&lt;8))),1,0)+IF(AND(AA315&gt;0,OR(AA315&lt;BW315,AND(AA315=BW315,2&lt;8))),1,0)+IF(AND(AI315&gt;0,OR(AI315&lt;BW315,AND(AI315=BW315,3&lt;8))),1,0)+IF(AND(AQ315&gt;0,OR(AQ315&lt;BW315,AND(AQ315=BW315,4&lt;8))),1,0)+IF(AND(AY315&gt;0,OR(AY315&lt;BW315,AND(AY315=BW315,5&lt;8))),1,0)+IF(AND(BG315&gt;0,OR(BG315&lt;BW315,AND(BG315=BW315,6&lt;8))),1,0)+IF(AND(BO315&gt;0,OR(BO315&lt;BW315,AND(BO315=BW315,7&lt;8))),1,0)+IF(AND(CE315&gt;0,OR(CE315&lt;BW315,AND(CE315=BW315,9&lt;8))),1,0)))</f>
        <v>99</v>
      </c>
      <c r="CB315" s="3">
        <f>IF(Inputs!$B$27&lt;&gt;"Ready","PENDING INPUTS",IF(A315&gt;Inputs!$B$6,0,MIN(MAX(0,(BW315+BX315+BY315)-BZ315),MAX(0,C315-D315-(IF(O315&lt;CA315,K315+L315+M315-N315,0)+IF(W315&lt;CA315,S315+T315+U315-V315,0)+IF(AE315&lt;CA315,AA315+AB315+AC315-AD315,0)+IF(AM315&lt;CA315,AI315+AJ315+AK315-AL315,0)+IF(AU315&lt;CA315,AQ315+AR315+AS315-AT315,0)+IF(BC315&lt;CA315,AY315+AZ315+BA315-BB315,0)+IF(BK315&lt;CA315,BG315+BH315+BI315-BJ315,0)+IF(BS315&lt;CA315,BO315+BP315+BQ315-BR315,0)+IF(CA315&lt;CA315,BW315+BX315+BY315-BZ315,0)+IF(CI315&lt;CA315,CE315+CF315+CG315-CH315,0))))))</f>
        <v>0</v>
      </c>
      <c r="CC315" s="3">
        <f>IF(Inputs!$B$27&lt;&gt;"Ready","PENDING INPUTS",MIN((BW315+BX315+BY315),IF(D315&gt;C315,IF(D315=0,0,BZ315*C315/D315),BZ315+CB315)))</f>
        <v>0</v>
      </c>
      <c r="CD315" s="3">
        <f>IF(Inputs!$B$27&lt;&gt;"Ready","PENDING INPUTS",MAX(0,(BW315+BX315+BY315)-CC315))</f>
        <v>0</v>
      </c>
      <c r="CE315" s="3">
        <f>IF(Inputs!$B$27&lt;&gt;"Ready","PENDING INPUTS",CL314)</f>
        <v>0</v>
      </c>
      <c r="CF315" s="3">
        <f>IF(Inputs!$B$27&lt;&gt;"Ready","PENDING INPUTS",IF(A315&lt;=Inputs!$B$6,ROUND(CE315*Inputs!C23/12,2),0))</f>
        <v>0</v>
      </c>
      <c r="CG315" s="3">
        <f>IF(Inputs!$B$27&lt;&gt;"Ready","PENDING INPUTS",IF(AND(A315&lt;=Inputs!$B$6,CE315&gt;0),Inputs!G23,0))</f>
        <v>0</v>
      </c>
      <c r="CH315" s="3">
        <f>IF(Inputs!$B$27&lt;&gt;"Ready","PENDING INPUTS",IF(A315&gt;Inputs!$B$6,0,MIN((CE315+CF315+CG315),IF(Inputs!H23=1,Inputs!D23,MAX(Inputs!F23,ROUND(CE315*Inputs!E23+CF315+CG315,2))))))</f>
        <v>0</v>
      </c>
      <c r="CI315">
        <f>IF(Inputs!$B$27&lt;&gt;"Ready","PENDING INPUTS",IF(CE315&lt;=0,99,1+IF(AND(K315&gt;0,OR(K315&lt;CE315,AND(K315=CE315,0&lt;9))),1,0)+IF(AND(S315&gt;0,OR(S315&lt;CE315,AND(S315=CE315,1&lt;9))),1,0)+IF(AND(AA315&gt;0,OR(AA315&lt;CE315,AND(AA315=CE315,2&lt;9))),1,0)+IF(AND(AI315&gt;0,OR(AI315&lt;CE315,AND(AI315=CE315,3&lt;9))),1,0)+IF(AND(AQ315&gt;0,OR(AQ315&lt;CE315,AND(AQ315=CE315,4&lt;9))),1,0)+IF(AND(AY315&gt;0,OR(AY315&lt;CE315,AND(AY315=CE315,5&lt;9))),1,0)+IF(AND(BG315&gt;0,OR(BG315&lt;CE315,AND(BG315=CE315,6&lt;9))),1,0)+IF(AND(BO315&gt;0,OR(BO315&lt;CE315,AND(BO315=CE315,7&lt;9))),1,0)+IF(AND(BW315&gt;0,OR(BW315&lt;CE315,AND(BW315=CE315,8&lt;9))),1,0)))</f>
        <v>99</v>
      </c>
      <c r="CJ315" s="3">
        <f>IF(Inputs!$B$27&lt;&gt;"Ready","PENDING INPUTS",IF(A315&gt;Inputs!$B$6,0,MIN(MAX(0,(CE315+CF315+CG315)-CH315),MAX(0,C315-D315-(IF(O315&lt;CI315,K315+L315+M315-N315,0)+IF(W315&lt;CI315,S315+T315+U315-V315,0)+IF(AE315&lt;CI315,AA315+AB315+AC315-AD315,0)+IF(AM315&lt;CI315,AI315+AJ315+AK315-AL315,0)+IF(AU315&lt;CI315,AQ315+AR315+AS315-AT315,0)+IF(BC315&lt;CI315,AY315+AZ315+BA315-BB315,0)+IF(BK315&lt;CI315,BG315+BH315+BI315-BJ315,0)+IF(BS315&lt;CI315,BO315+BP315+BQ315-BR315,0)+IF(CA315&lt;CI315,BW315+BX315+BY315-BZ315,0)+IF(CI315&lt;CI315,CE315+CF315+CG315-CH315,0))))))</f>
        <v>0</v>
      </c>
      <c r="CK315" s="3">
        <f>IF(Inputs!$B$27&lt;&gt;"Ready","PENDING INPUTS",MIN((CE315+CF315+CG315),IF(D315&gt;C315,IF(D315=0,0,CH315*C315/D315),CH315+CJ315)))</f>
        <v>0</v>
      </c>
      <c r="CL315" s="3">
        <f>IF(Inputs!$B$27&lt;&gt;"Ready","PENDING INPUTS",MAX(0,(CE315+CF315+CG315)-CK315))</f>
        <v>0</v>
      </c>
    </row>
    <row r="316" spans="1:90" ht="27.95" customHeight="1" x14ac:dyDescent="0.25">
      <c r="A316">
        <v>312</v>
      </c>
      <c r="B316" s="13">
        <f>IF(Inputs!$B$27&lt;&gt;"Ready","PENDING INPUTS",EDATE(Inputs!$B$5,A316-1))</f>
        <v>55763</v>
      </c>
      <c r="C316" s="3">
        <f>IF(Inputs!$B$27&lt;&gt;"Ready","PENDING INPUTS",IF(A316&lt;=Inputs!$B$6,MAX(0,Inputs!$B$4+IF(A316=Inputs!$B$7,Inputs!$B$8,0)+IF(A316=Inputs!$B$9,Inputs!$B$10,0)),0))</f>
        <v>0</v>
      </c>
      <c r="D316" s="3">
        <f>IF(Inputs!$B$27&lt;&gt;"Ready","PENDING INPUTS",SUM(N316,V316,AD316,AL316,AT316,BB316,BJ316,BR316,BZ316,CH316))</f>
        <v>0</v>
      </c>
      <c r="E316" s="3">
        <f>IF(Inputs!$B$27&lt;&gt;"Ready","PENDING INPUTS",MAX(0,D316-C316))</f>
        <v>0</v>
      </c>
      <c r="F316" s="3">
        <f>IF(Inputs!$B$27&lt;&gt;"Ready","PENDING INPUTS",SUM(Q316,Y316,AG316,AO316,AW316,BE316,BM316,BU316,CC316,CK316))</f>
        <v>0</v>
      </c>
      <c r="G316" s="3">
        <f>IF(Inputs!$B$27&lt;&gt;"Ready","PENDING INPUTS",SUM(L316,T316,AB316,AJ316,AR316,AZ316,BH316,BP316,BX316,CF316))</f>
        <v>0</v>
      </c>
      <c r="H316" s="3">
        <f>IF(Inputs!$B$27&lt;&gt;"Ready","PENDING INPUTS",SUM(M316,U316,AC316,AK316,AS316,BA316,BI316,BQ316,BY316,CG316))</f>
        <v>0</v>
      </c>
      <c r="I316" s="3">
        <f>IF(Inputs!$B$27&lt;&gt;"Ready","PENDING INPUTS",SUM(R316,Z316,AH316,AP316,AX316,BF316,BN316,BV316,CD316,CL316))</f>
        <v>0</v>
      </c>
      <c r="J316" t="str">
        <f>IF(Inputs!$B$27&lt;&gt;"Ready","PENDING INPUTS",IF(A316&gt;Inputs!$B$6,"Beyond horizon",IF(E316&gt;0.005,"MINIMUM SHORTFALL",IF(I316&lt;0.005,"Paid off","In progress"))))</f>
        <v>Beyond horizon</v>
      </c>
      <c r="K316" s="3">
        <f>IF(Inputs!$B$27&lt;&gt;"Ready","PENDING INPUTS",R315)</f>
        <v>0</v>
      </c>
      <c r="L316" s="3">
        <f>IF(Inputs!$B$27&lt;&gt;"Ready","PENDING INPUTS",IF(A316&lt;=Inputs!$B$6,ROUND(K316*Inputs!C14/12,2),0))</f>
        <v>0</v>
      </c>
      <c r="M316" s="3">
        <f>IF(Inputs!$B$27&lt;&gt;"Ready","PENDING INPUTS",IF(AND(A316&lt;=Inputs!$B$6,K316&gt;0),Inputs!G14,0))</f>
        <v>0</v>
      </c>
      <c r="N316" s="3">
        <f>IF(Inputs!$B$27&lt;&gt;"Ready","PENDING INPUTS",IF(A316&gt;Inputs!$B$6,0,MIN((K316+L316+M316),IF(Inputs!H14=1,Inputs!D14,MAX(Inputs!F14,ROUND(K316*Inputs!E14+L316+M316,2))))))</f>
        <v>0</v>
      </c>
      <c r="O316">
        <f>IF(Inputs!$B$27&lt;&gt;"Ready","PENDING INPUTS",IF(K316&lt;=0,99,1+IF(AND(S316&gt;0,OR(S316&lt;K316,AND(S316=K316,1&lt;0))),1,0)+IF(AND(AA316&gt;0,OR(AA316&lt;K316,AND(AA316=K316,2&lt;0))),1,0)+IF(AND(AI316&gt;0,OR(AI316&lt;K316,AND(AI316=K316,3&lt;0))),1,0)+IF(AND(AQ316&gt;0,OR(AQ316&lt;K316,AND(AQ316=K316,4&lt;0))),1,0)+IF(AND(AY316&gt;0,OR(AY316&lt;K316,AND(AY316=K316,5&lt;0))),1,0)+IF(AND(BG316&gt;0,OR(BG316&lt;K316,AND(BG316=K316,6&lt;0))),1,0)+IF(AND(BO316&gt;0,OR(BO316&lt;K316,AND(BO316=K316,7&lt;0))),1,0)+IF(AND(BW316&gt;0,OR(BW316&lt;K316,AND(BW316=K316,8&lt;0))),1,0)+IF(AND(CE316&gt;0,OR(CE316&lt;K316,AND(CE316=K316,9&lt;0))),1,0)))</f>
        <v>99</v>
      </c>
      <c r="P316" s="3">
        <f>IF(Inputs!$B$27&lt;&gt;"Ready","PENDING INPUTS",IF(A316&gt;Inputs!$B$6,0,MIN(MAX(0,(K316+L316+M316)-N316),MAX(0,C316-D316-(IF(O316&lt;O316,K316+L316+M316-N316,0)+IF(W316&lt;O316,S316+T316+U316-V316,0)+IF(AE316&lt;O316,AA316+AB316+AC316-AD316,0)+IF(AM316&lt;O316,AI316+AJ316+AK316-AL316,0)+IF(AU316&lt;O316,AQ316+AR316+AS316-AT316,0)+IF(BC316&lt;O316,AY316+AZ316+BA316-BB316,0)+IF(BK316&lt;O316,BG316+BH316+BI316-BJ316,0)+IF(BS316&lt;O316,BO316+BP316+BQ316-BR316,0)+IF(CA316&lt;O316,BW316+BX316+BY316-BZ316,0)+IF(CI316&lt;O316,CE316+CF316+CG316-CH316,0))))))</f>
        <v>0</v>
      </c>
      <c r="Q316" s="3">
        <f>IF(Inputs!$B$27&lt;&gt;"Ready","PENDING INPUTS",MIN((K316+L316+M316),IF(D316&gt;C316,IF(D316=0,0,N316*C316/D316),N316+P316)))</f>
        <v>0</v>
      </c>
      <c r="R316" s="3">
        <f>IF(Inputs!$B$27&lt;&gt;"Ready","PENDING INPUTS",MAX(0,(K316+L316+M316)-Q316))</f>
        <v>0</v>
      </c>
      <c r="S316" s="3">
        <f>IF(Inputs!$B$27&lt;&gt;"Ready","PENDING INPUTS",Z315)</f>
        <v>0</v>
      </c>
      <c r="T316" s="3">
        <f>IF(Inputs!$B$27&lt;&gt;"Ready","PENDING INPUTS",IF(A316&lt;=Inputs!$B$6,ROUND(S316*Inputs!C15/12,2),0))</f>
        <v>0</v>
      </c>
      <c r="U316" s="3">
        <f>IF(Inputs!$B$27&lt;&gt;"Ready","PENDING INPUTS",IF(AND(A316&lt;=Inputs!$B$6,S316&gt;0),Inputs!G15,0))</f>
        <v>0</v>
      </c>
      <c r="V316" s="3">
        <f>IF(Inputs!$B$27&lt;&gt;"Ready","PENDING INPUTS",IF(A316&gt;Inputs!$B$6,0,MIN((S316+T316+U316),IF(Inputs!H15=1,Inputs!D15,MAX(Inputs!F15,ROUND(S316*Inputs!E15+T316+U316,2))))))</f>
        <v>0</v>
      </c>
      <c r="W316">
        <f>IF(Inputs!$B$27&lt;&gt;"Ready","PENDING INPUTS",IF(S316&lt;=0,99,1+IF(AND(K316&gt;0,OR(K316&lt;S316,AND(K316=S316,0&lt;1))),1,0)+IF(AND(AA316&gt;0,OR(AA316&lt;S316,AND(AA316=S316,2&lt;1))),1,0)+IF(AND(AI316&gt;0,OR(AI316&lt;S316,AND(AI316=S316,3&lt;1))),1,0)+IF(AND(AQ316&gt;0,OR(AQ316&lt;S316,AND(AQ316=S316,4&lt;1))),1,0)+IF(AND(AY316&gt;0,OR(AY316&lt;S316,AND(AY316=S316,5&lt;1))),1,0)+IF(AND(BG316&gt;0,OR(BG316&lt;S316,AND(BG316=S316,6&lt;1))),1,0)+IF(AND(BO316&gt;0,OR(BO316&lt;S316,AND(BO316=S316,7&lt;1))),1,0)+IF(AND(BW316&gt;0,OR(BW316&lt;S316,AND(BW316=S316,8&lt;1))),1,0)+IF(AND(CE316&gt;0,OR(CE316&lt;S316,AND(CE316=S316,9&lt;1))),1,0)))</f>
        <v>99</v>
      </c>
      <c r="X316" s="3">
        <f>IF(Inputs!$B$27&lt;&gt;"Ready","PENDING INPUTS",IF(A316&gt;Inputs!$B$6,0,MIN(MAX(0,(S316+T316+U316)-V316),MAX(0,C316-D316-(IF(O316&lt;W316,K316+L316+M316-N316,0)+IF(W316&lt;W316,S316+T316+U316-V316,0)+IF(AE316&lt;W316,AA316+AB316+AC316-AD316,0)+IF(AM316&lt;W316,AI316+AJ316+AK316-AL316,0)+IF(AU316&lt;W316,AQ316+AR316+AS316-AT316,0)+IF(BC316&lt;W316,AY316+AZ316+BA316-BB316,0)+IF(BK316&lt;W316,BG316+BH316+BI316-BJ316,0)+IF(BS316&lt;W316,BO316+BP316+BQ316-BR316,0)+IF(CA316&lt;W316,BW316+BX316+BY316-BZ316,0)+IF(CI316&lt;W316,CE316+CF316+CG316-CH316,0))))))</f>
        <v>0</v>
      </c>
      <c r="Y316" s="3">
        <f>IF(Inputs!$B$27&lt;&gt;"Ready","PENDING INPUTS",MIN((S316+T316+U316),IF(D316&gt;C316,IF(D316=0,0,V316*C316/D316),V316+X316)))</f>
        <v>0</v>
      </c>
      <c r="Z316" s="3">
        <f>IF(Inputs!$B$27&lt;&gt;"Ready","PENDING INPUTS",MAX(0,(S316+T316+U316)-Y316))</f>
        <v>0</v>
      </c>
      <c r="AA316" s="3">
        <f>IF(Inputs!$B$27&lt;&gt;"Ready","PENDING INPUTS",AH315)</f>
        <v>0</v>
      </c>
      <c r="AB316" s="3">
        <f>IF(Inputs!$B$27&lt;&gt;"Ready","PENDING INPUTS",IF(A316&lt;=Inputs!$B$6,ROUND(AA316*Inputs!C16/12,2),0))</f>
        <v>0</v>
      </c>
      <c r="AC316" s="3">
        <f>IF(Inputs!$B$27&lt;&gt;"Ready","PENDING INPUTS",IF(AND(A316&lt;=Inputs!$B$6,AA316&gt;0),Inputs!G16,0))</f>
        <v>0</v>
      </c>
      <c r="AD316" s="3">
        <f>IF(Inputs!$B$27&lt;&gt;"Ready","PENDING INPUTS",IF(A316&gt;Inputs!$B$6,0,MIN((AA316+AB316+AC316),IF(Inputs!H16=1,Inputs!D16,MAX(Inputs!F16,ROUND(AA316*Inputs!E16+AB316+AC316,2))))))</f>
        <v>0</v>
      </c>
      <c r="AE316">
        <f>IF(Inputs!$B$27&lt;&gt;"Ready","PENDING INPUTS",IF(AA316&lt;=0,99,1+IF(AND(K316&gt;0,OR(K316&lt;AA316,AND(K316=AA316,0&lt;2))),1,0)+IF(AND(S316&gt;0,OR(S316&lt;AA316,AND(S316=AA316,1&lt;2))),1,0)+IF(AND(AI316&gt;0,OR(AI316&lt;AA316,AND(AI316=AA316,3&lt;2))),1,0)+IF(AND(AQ316&gt;0,OR(AQ316&lt;AA316,AND(AQ316=AA316,4&lt;2))),1,0)+IF(AND(AY316&gt;0,OR(AY316&lt;AA316,AND(AY316=AA316,5&lt;2))),1,0)+IF(AND(BG316&gt;0,OR(BG316&lt;AA316,AND(BG316=AA316,6&lt;2))),1,0)+IF(AND(BO316&gt;0,OR(BO316&lt;AA316,AND(BO316=AA316,7&lt;2))),1,0)+IF(AND(BW316&gt;0,OR(BW316&lt;AA316,AND(BW316=AA316,8&lt;2))),1,0)+IF(AND(CE316&gt;0,OR(CE316&lt;AA316,AND(CE316=AA316,9&lt;2))),1,0)))</f>
        <v>99</v>
      </c>
      <c r="AF316" s="3">
        <f>IF(Inputs!$B$27&lt;&gt;"Ready","PENDING INPUTS",IF(A316&gt;Inputs!$B$6,0,MIN(MAX(0,(AA316+AB316+AC316)-AD316),MAX(0,C316-D316-(IF(O316&lt;AE316,K316+L316+M316-N316,0)+IF(W316&lt;AE316,S316+T316+U316-V316,0)+IF(AE316&lt;AE316,AA316+AB316+AC316-AD316,0)+IF(AM316&lt;AE316,AI316+AJ316+AK316-AL316,0)+IF(AU316&lt;AE316,AQ316+AR316+AS316-AT316,0)+IF(BC316&lt;AE316,AY316+AZ316+BA316-BB316,0)+IF(BK316&lt;AE316,BG316+BH316+BI316-BJ316,0)+IF(BS316&lt;AE316,BO316+BP316+BQ316-BR316,0)+IF(CA316&lt;AE316,BW316+BX316+BY316-BZ316,0)+IF(CI316&lt;AE316,CE316+CF316+CG316-CH316,0))))))</f>
        <v>0</v>
      </c>
      <c r="AG316" s="3">
        <f>IF(Inputs!$B$27&lt;&gt;"Ready","PENDING INPUTS",MIN((AA316+AB316+AC316),IF(D316&gt;C316,IF(D316=0,0,AD316*C316/D316),AD316+AF316)))</f>
        <v>0</v>
      </c>
      <c r="AH316" s="3">
        <f>IF(Inputs!$B$27&lt;&gt;"Ready","PENDING INPUTS",MAX(0,(AA316+AB316+AC316)-AG316))</f>
        <v>0</v>
      </c>
      <c r="AI316" s="3">
        <f>IF(Inputs!$B$27&lt;&gt;"Ready","PENDING INPUTS",AP315)</f>
        <v>0</v>
      </c>
      <c r="AJ316" s="3">
        <f>IF(Inputs!$B$27&lt;&gt;"Ready","PENDING INPUTS",IF(A316&lt;=Inputs!$B$6,ROUND(AI316*Inputs!C17/12,2),0))</f>
        <v>0</v>
      </c>
      <c r="AK316" s="3">
        <f>IF(Inputs!$B$27&lt;&gt;"Ready","PENDING INPUTS",IF(AND(A316&lt;=Inputs!$B$6,AI316&gt;0),Inputs!G17,0))</f>
        <v>0</v>
      </c>
      <c r="AL316" s="3">
        <f>IF(Inputs!$B$27&lt;&gt;"Ready","PENDING INPUTS",IF(A316&gt;Inputs!$B$6,0,MIN((AI316+AJ316+AK316),IF(Inputs!H17=1,Inputs!D17,MAX(Inputs!F17,ROUND(AI316*Inputs!E17+AJ316+AK316,2))))))</f>
        <v>0</v>
      </c>
      <c r="AM316">
        <f>IF(Inputs!$B$27&lt;&gt;"Ready","PENDING INPUTS",IF(AI316&lt;=0,99,1+IF(AND(K316&gt;0,OR(K316&lt;AI316,AND(K316=AI316,0&lt;3))),1,0)+IF(AND(S316&gt;0,OR(S316&lt;AI316,AND(S316=AI316,1&lt;3))),1,0)+IF(AND(AA316&gt;0,OR(AA316&lt;AI316,AND(AA316=AI316,2&lt;3))),1,0)+IF(AND(AQ316&gt;0,OR(AQ316&lt;AI316,AND(AQ316=AI316,4&lt;3))),1,0)+IF(AND(AY316&gt;0,OR(AY316&lt;AI316,AND(AY316=AI316,5&lt;3))),1,0)+IF(AND(BG316&gt;0,OR(BG316&lt;AI316,AND(BG316=AI316,6&lt;3))),1,0)+IF(AND(BO316&gt;0,OR(BO316&lt;AI316,AND(BO316=AI316,7&lt;3))),1,0)+IF(AND(BW316&gt;0,OR(BW316&lt;AI316,AND(BW316=AI316,8&lt;3))),1,0)+IF(AND(CE316&gt;0,OR(CE316&lt;AI316,AND(CE316=AI316,9&lt;3))),1,0)))</f>
        <v>99</v>
      </c>
      <c r="AN316" s="3">
        <f>IF(Inputs!$B$27&lt;&gt;"Ready","PENDING INPUTS",IF(A316&gt;Inputs!$B$6,0,MIN(MAX(0,(AI316+AJ316+AK316)-AL316),MAX(0,C316-D316-(IF(O316&lt;AM316,K316+L316+M316-N316,0)+IF(W316&lt;AM316,S316+T316+U316-V316,0)+IF(AE316&lt;AM316,AA316+AB316+AC316-AD316,0)+IF(AM316&lt;AM316,AI316+AJ316+AK316-AL316,0)+IF(AU316&lt;AM316,AQ316+AR316+AS316-AT316,0)+IF(BC316&lt;AM316,AY316+AZ316+BA316-BB316,0)+IF(BK316&lt;AM316,BG316+BH316+BI316-BJ316,0)+IF(BS316&lt;AM316,BO316+BP316+BQ316-BR316,0)+IF(CA316&lt;AM316,BW316+BX316+BY316-BZ316,0)+IF(CI316&lt;AM316,CE316+CF316+CG316-CH316,0))))))</f>
        <v>0</v>
      </c>
      <c r="AO316" s="3">
        <f>IF(Inputs!$B$27&lt;&gt;"Ready","PENDING INPUTS",MIN((AI316+AJ316+AK316),IF(D316&gt;C316,IF(D316=0,0,AL316*C316/D316),AL316+AN316)))</f>
        <v>0</v>
      </c>
      <c r="AP316" s="3">
        <f>IF(Inputs!$B$27&lt;&gt;"Ready","PENDING INPUTS",MAX(0,(AI316+AJ316+AK316)-AO316))</f>
        <v>0</v>
      </c>
      <c r="AQ316" s="3">
        <f>IF(Inputs!$B$27&lt;&gt;"Ready","PENDING INPUTS",AX315)</f>
        <v>0</v>
      </c>
      <c r="AR316" s="3">
        <f>IF(Inputs!$B$27&lt;&gt;"Ready","PENDING INPUTS",IF(A316&lt;=Inputs!$B$6,ROUND(AQ316*Inputs!C18/12,2),0))</f>
        <v>0</v>
      </c>
      <c r="AS316" s="3">
        <f>IF(Inputs!$B$27&lt;&gt;"Ready","PENDING INPUTS",IF(AND(A316&lt;=Inputs!$B$6,AQ316&gt;0),Inputs!G18,0))</f>
        <v>0</v>
      </c>
      <c r="AT316" s="3">
        <f>IF(Inputs!$B$27&lt;&gt;"Ready","PENDING INPUTS",IF(A316&gt;Inputs!$B$6,0,MIN((AQ316+AR316+AS316),IF(Inputs!H18=1,Inputs!D18,MAX(Inputs!F18,ROUND(AQ316*Inputs!E18+AR316+AS316,2))))))</f>
        <v>0</v>
      </c>
      <c r="AU316">
        <f>IF(Inputs!$B$27&lt;&gt;"Ready","PENDING INPUTS",IF(AQ316&lt;=0,99,1+IF(AND(K316&gt;0,OR(K316&lt;AQ316,AND(K316=AQ316,0&lt;4))),1,0)+IF(AND(S316&gt;0,OR(S316&lt;AQ316,AND(S316=AQ316,1&lt;4))),1,0)+IF(AND(AA316&gt;0,OR(AA316&lt;AQ316,AND(AA316=AQ316,2&lt;4))),1,0)+IF(AND(AI316&gt;0,OR(AI316&lt;AQ316,AND(AI316=AQ316,3&lt;4))),1,0)+IF(AND(AY316&gt;0,OR(AY316&lt;AQ316,AND(AY316=AQ316,5&lt;4))),1,0)+IF(AND(BG316&gt;0,OR(BG316&lt;AQ316,AND(BG316=AQ316,6&lt;4))),1,0)+IF(AND(BO316&gt;0,OR(BO316&lt;AQ316,AND(BO316=AQ316,7&lt;4))),1,0)+IF(AND(BW316&gt;0,OR(BW316&lt;AQ316,AND(BW316=AQ316,8&lt;4))),1,0)+IF(AND(CE316&gt;0,OR(CE316&lt;AQ316,AND(CE316=AQ316,9&lt;4))),1,0)))</f>
        <v>99</v>
      </c>
      <c r="AV316" s="3">
        <f>IF(Inputs!$B$27&lt;&gt;"Ready","PENDING INPUTS",IF(A316&gt;Inputs!$B$6,0,MIN(MAX(0,(AQ316+AR316+AS316)-AT316),MAX(0,C316-D316-(IF(O316&lt;AU316,K316+L316+M316-N316,0)+IF(W316&lt;AU316,S316+T316+U316-V316,0)+IF(AE316&lt;AU316,AA316+AB316+AC316-AD316,0)+IF(AM316&lt;AU316,AI316+AJ316+AK316-AL316,0)+IF(AU316&lt;AU316,AQ316+AR316+AS316-AT316,0)+IF(BC316&lt;AU316,AY316+AZ316+BA316-BB316,0)+IF(BK316&lt;AU316,BG316+BH316+BI316-BJ316,0)+IF(BS316&lt;AU316,BO316+BP316+BQ316-BR316,0)+IF(CA316&lt;AU316,BW316+BX316+BY316-BZ316,0)+IF(CI316&lt;AU316,CE316+CF316+CG316-CH316,0))))))</f>
        <v>0</v>
      </c>
      <c r="AW316" s="3">
        <f>IF(Inputs!$B$27&lt;&gt;"Ready","PENDING INPUTS",MIN((AQ316+AR316+AS316),IF(D316&gt;C316,IF(D316=0,0,AT316*C316/D316),AT316+AV316)))</f>
        <v>0</v>
      </c>
      <c r="AX316" s="3">
        <f>IF(Inputs!$B$27&lt;&gt;"Ready","PENDING INPUTS",MAX(0,(AQ316+AR316+AS316)-AW316))</f>
        <v>0</v>
      </c>
      <c r="AY316" s="3">
        <f>IF(Inputs!$B$27&lt;&gt;"Ready","PENDING INPUTS",BF315)</f>
        <v>0</v>
      </c>
      <c r="AZ316" s="3">
        <f>IF(Inputs!$B$27&lt;&gt;"Ready","PENDING INPUTS",IF(A316&lt;=Inputs!$B$6,ROUND(AY316*Inputs!C19/12,2),0))</f>
        <v>0</v>
      </c>
      <c r="BA316" s="3">
        <f>IF(Inputs!$B$27&lt;&gt;"Ready","PENDING INPUTS",IF(AND(A316&lt;=Inputs!$B$6,AY316&gt;0),Inputs!G19,0))</f>
        <v>0</v>
      </c>
      <c r="BB316" s="3">
        <f>IF(Inputs!$B$27&lt;&gt;"Ready","PENDING INPUTS",IF(A316&gt;Inputs!$B$6,0,MIN((AY316+AZ316+BA316),IF(Inputs!H19=1,Inputs!D19,MAX(Inputs!F19,ROUND(AY316*Inputs!E19+AZ316+BA316,2))))))</f>
        <v>0</v>
      </c>
      <c r="BC316">
        <f>IF(Inputs!$B$27&lt;&gt;"Ready","PENDING INPUTS",IF(AY316&lt;=0,99,1+IF(AND(K316&gt;0,OR(K316&lt;AY316,AND(K316=AY316,0&lt;5))),1,0)+IF(AND(S316&gt;0,OR(S316&lt;AY316,AND(S316=AY316,1&lt;5))),1,0)+IF(AND(AA316&gt;0,OR(AA316&lt;AY316,AND(AA316=AY316,2&lt;5))),1,0)+IF(AND(AI316&gt;0,OR(AI316&lt;AY316,AND(AI316=AY316,3&lt;5))),1,0)+IF(AND(AQ316&gt;0,OR(AQ316&lt;AY316,AND(AQ316=AY316,4&lt;5))),1,0)+IF(AND(BG316&gt;0,OR(BG316&lt;AY316,AND(BG316=AY316,6&lt;5))),1,0)+IF(AND(BO316&gt;0,OR(BO316&lt;AY316,AND(BO316=AY316,7&lt;5))),1,0)+IF(AND(BW316&gt;0,OR(BW316&lt;AY316,AND(BW316=AY316,8&lt;5))),1,0)+IF(AND(CE316&gt;0,OR(CE316&lt;AY316,AND(CE316=AY316,9&lt;5))),1,0)))</f>
        <v>99</v>
      </c>
      <c r="BD316" s="3">
        <f>IF(Inputs!$B$27&lt;&gt;"Ready","PENDING INPUTS",IF(A316&gt;Inputs!$B$6,0,MIN(MAX(0,(AY316+AZ316+BA316)-BB316),MAX(0,C316-D316-(IF(O316&lt;BC316,K316+L316+M316-N316,0)+IF(W316&lt;BC316,S316+T316+U316-V316,0)+IF(AE316&lt;BC316,AA316+AB316+AC316-AD316,0)+IF(AM316&lt;BC316,AI316+AJ316+AK316-AL316,0)+IF(AU316&lt;BC316,AQ316+AR316+AS316-AT316,0)+IF(BC316&lt;BC316,AY316+AZ316+BA316-BB316,0)+IF(BK316&lt;BC316,BG316+BH316+BI316-BJ316,0)+IF(BS316&lt;BC316,BO316+BP316+BQ316-BR316,0)+IF(CA316&lt;BC316,BW316+BX316+BY316-BZ316,0)+IF(CI316&lt;BC316,CE316+CF316+CG316-CH316,0))))))</f>
        <v>0</v>
      </c>
      <c r="BE316" s="3">
        <f>IF(Inputs!$B$27&lt;&gt;"Ready","PENDING INPUTS",MIN((AY316+AZ316+BA316),IF(D316&gt;C316,IF(D316=0,0,BB316*C316/D316),BB316+BD316)))</f>
        <v>0</v>
      </c>
      <c r="BF316" s="3">
        <f>IF(Inputs!$B$27&lt;&gt;"Ready","PENDING INPUTS",MAX(0,(AY316+AZ316+BA316)-BE316))</f>
        <v>0</v>
      </c>
      <c r="BG316" s="3">
        <f>IF(Inputs!$B$27&lt;&gt;"Ready","PENDING INPUTS",BN315)</f>
        <v>0</v>
      </c>
      <c r="BH316" s="3">
        <f>IF(Inputs!$B$27&lt;&gt;"Ready","PENDING INPUTS",IF(A316&lt;=Inputs!$B$6,ROUND(BG316*Inputs!C20/12,2),0))</f>
        <v>0</v>
      </c>
      <c r="BI316" s="3">
        <f>IF(Inputs!$B$27&lt;&gt;"Ready","PENDING INPUTS",IF(AND(A316&lt;=Inputs!$B$6,BG316&gt;0),Inputs!G20,0))</f>
        <v>0</v>
      </c>
      <c r="BJ316" s="3">
        <f>IF(Inputs!$B$27&lt;&gt;"Ready","PENDING INPUTS",IF(A316&gt;Inputs!$B$6,0,MIN((BG316+BH316+BI316),IF(Inputs!H20=1,Inputs!D20,MAX(Inputs!F20,ROUND(BG316*Inputs!E20+BH316+BI316,2))))))</f>
        <v>0</v>
      </c>
      <c r="BK316">
        <f>IF(Inputs!$B$27&lt;&gt;"Ready","PENDING INPUTS",IF(BG316&lt;=0,99,1+IF(AND(K316&gt;0,OR(K316&lt;BG316,AND(K316=BG316,0&lt;6))),1,0)+IF(AND(S316&gt;0,OR(S316&lt;BG316,AND(S316=BG316,1&lt;6))),1,0)+IF(AND(AA316&gt;0,OR(AA316&lt;BG316,AND(AA316=BG316,2&lt;6))),1,0)+IF(AND(AI316&gt;0,OR(AI316&lt;BG316,AND(AI316=BG316,3&lt;6))),1,0)+IF(AND(AQ316&gt;0,OR(AQ316&lt;BG316,AND(AQ316=BG316,4&lt;6))),1,0)+IF(AND(AY316&gt;0,OR(AY316&lt;BG316,AND(AY316=BG316,5&lt;6))),1,0)+IF(AND(BO316&gt;0,OR(BO316&lt;BG316,AND(BO316=BG316,7&lt;6))),1,0)+IF(AND(BW316&gt;0,OR(BW316&lt;BG316,AND(BW316=BG316,8&lt;6))),1,0)+IF(AND(CE316&gt;0,OR(CE316&lt;BG316,AND(CE316=BG316,9&lt;6))),1,0)))</f>
        <v>99</v>
      </c>
      <c r="BL316" s="3">
        <f>IF(Inputs!$B$27&lt;&gt;"Ready","PENDING INPUTS",IF(A316&gt;Inputs!$B$6,0,MIN(MAX(0,(BG316+BH316+BI316)-BJ316),MAX(0,C316-D316-(IF(O316&lt;BK316,K316+L316+M316-N316,0)+IF(W316&lt;BK316,S316+T316+U316-V316,0)+IF(AE316&lt;BK316,AA316+AB316+AC316-AD316,0)+IF(AM316&lt;BK316,AI316+AJ316+AK316-AL316,0)+IF(AU316&lt;BK316,AQ316+AR316+AS316-AT316,0)+IF(BC316&lt;BK316,AY316+AZ316+BA316-BB316,0)+IF(BK316&lt;BK316,BG316+BH316+BI316-BJ316,0)+IF(BS316&lt;BK316,BO316+BP316+BQ316-BR316,0)+IF(CA316&lt;BK316,BW316+BX316+BY316-BZ316,0)+IF(CI316&lt;BK316,CE316+CF316+CG316-CH316,0))))))</f>
        <v>0</v>
      </c>
      <c r="BM316" s="3">
        <f>IF(Inputs!$B$27&lt;&gt;"Ready","PENDING INPUTS",MIN((BG316+BH316+BI316),IF(D316&gt;C316,IF(D316=0,0,BJ316*C316/D316),BJ316+BL316)))</f>
        <v>0</v>
      </c>
      <c r="BN316" s="3">
        <f>IF(Inputs!$B$27&lt;&gt;"Ready","PENDING INPUTS",MAX(0,(BG316+BH316+BI316)-BM316))</f>
        <v>0</v>
      </c>
      <c r="BO316" s="3">
        <f>IF(Inputs!$B$27&lt;&gt;"Ready","PENDING INPUTS",BV315)</f>
        <v>0</v>
      </c>
      <c r="BP316" s="3">
        <f>IF(Inputs!$B$27&lt;&gt;"Ready","PENDING INPUTS",IF(A316&lt;=Inputs!$B$6,ROUND(BO316*Inputs!C21/12,2),0))</f>
        <v>0</v>
      </c>
      <c r="BQ316" s="3">
        <f>IF(Inputs!$B$27&lt;&gt;"Ready","PENDING INPUTS",IF(AND(A316&lt;=Inputs!$B$6,BO316&gt;0),Inputs!G21,0))</f>
        <v>0</v>
      </c>
      <c r="BR316" s="3">
        <f>IF(Inputs!$B$27&lt;&gt;"Ready","PENDING INPUTS",IF(A316&gt;Inputs!$B$6,0,MIN((BO316+BP316+BQ316),IF(Inputs!H21=1,Inputs!D21,MAX(Inputs!F21,ROUND(BO316*Inputs!E21+BP316+BQ316,2))))))</f>
        <v>0</v>
      </c>
      <c r="BS316">
        <f>IF(Inputs!$B$27&lt;&gt;"Ready","PENDING INPUTS",IF(BO316&lt;=0,99,1+IF(AND(K316&gt;0,OR(K316&lt;BO316,AND(K316=BO316,0&lt;7))),1,0)+IF(AND(S316&gt;0,OR(S316&lt;BO316,AND(S316=BO316,1&lt;7))),1,0)+IF(AND(AA316&gt;0,OR(AA316&lt;BO316,AND(AA316=BO316,2&lt;7))),1,0)+IF(AND(AI316&gt;0,OR(AI316&lt;BO316,AND(AI316=BO316,3&lt;7))),1,0)+IF(AND(AQ316&gt;0,OR(AQ316&lt;BO316,AND(AQ316=BO316,4&lt;7))),1,0)+IF(AND(AY316&gt;0,OR(AY316&lt;BO316,AND(AY316=BO316,5&lt;7))),1,0)+IF(AND(BG316&gt;0,OR(BG316&lt;BO316,AND(BG316=BO316,6&lt;7))),1,0)+IF(AND(BW316&gt;0,OR(BW316&lt;BO316,AND(BW316=BO316,8&lt;7))),1,0)+IF(AND(CE316&gt;0,OR(CE316&lt;BO316,AND(CE316=BO316,9&lt;7))),1,0)))</f>
        <v>99</v>
      </c>
      <c r="BT316" s="3">
        <f>IF(Inputs!$B$27&lt;&gt;"Ready","PENDING INPUTS",IF(A316&gt;Inputs!$B$6,0,MIN(MAX(0,(BO316+BP316+BQ316)-BR316),MAX(0,C316-D316-(IF(O316&lt;BS316,K316+L316+M316-N316,0)+IF(W316&lt;BS316,S316+T316+U316-V316,0)+IF(AE316&lt;BS316,AA316+AB316+AC316-AD316,0)+IF(AM316&lt;BS316,AI316+AJ316+AK316-AL316,0)+IF(AU316&lt;BS316,AQ316+AR316+AS316-AT316,0)+IF(BC316&lt;BS316,AY316+AZ316+BA316-BB316,0)+IF(BK316&lt;BS316,BG316+BH316+BI316-BJ316,0)+IF(BS316&lt;BS316,BO316+BP316+BQ316-BR316,0)+IF(CA316&lt;BS316,BW316+BX316+BY316-BZ316,0)+IF(CI316&lt;BS316,CE316+CF316+CG316-CH316,0))))))</f>
        <v>0</v>
      </c>
      <c r="BU316" s="3">
        <f>IF(Inputs!$B$27&lt;&gt;"Ready","PENDING INPUTS",MIN((BO316+BP316+BQ316),IF(D316&gt;C316,IF(D316=0,0,BR316*C316/D316),BR316+BT316)))</f>
        <v>0</v>
      </c>
      <c r="BV316" s="3">
        <f>IF(Inputs!$B$27&lt;&gt;"Ready","PENDING INPUTS",MAX(0,(BO316+BP316+BQ316)-BU316))</f>
        <v>0</v>
      </c>
      <c r="BW316" s="3">
        <f>IF(Inputs!$B$27&lt;&gt;"Ready","PENDING INPUTS",CD315)</f>
        <v>0</v>
      </c>
      <c r="BX316" s="3">
        <f>IF(Inputs!$B$27&lt;&gt;"Ready","PENDING INPUTS",IF(A316&lt;=Inputs!$B$6,ROUND(BW316*Inputs!C22/12,2),0))</f>
        <v>0</v>
      </c>
      <c r="BY316" s="3">
        <f>IF(Inputs!$B$27&lt;&gt;"Ready","PENDING INPUTS",IF(AND(A316&lt;=Inputs!$B$6,BW316&gt;0),Inputs!G22,0))</f>
        <v>0</v>
      </c>
      <c r="BZ316" s="3">
        <f>IF(Inputs!$B$27&lt;&gt;"Ready","PENDING INPUTS",IF(A316&gt;Inputs!$B$6,0,MIN((BW316+BX316+BY316),IF(Inputs!H22=1,Inputs!D22,MAX(Inputs!F22,ROUND(BW316*Inputs!E22+BX316+BY316,2))))))</f>
        <v>0</v>
      </c>
      <c r="CA316">
        <f>IF(Inputs!$B$27&lt;&gt;"Ready","PENDING INPUTS",IF(BW316&lt;=0,99,1+IF(AND(K316&gt;0,OR(K316&lt;BW316,AND(K316=BW316,0&lt;8))),1,0)+IF(AND(S316&gt;0,OR(S316&lt;BW316,AND(S316=BW316,1&lt;8))),1,0)+IF(AND(AA316&gt;0,OR(AA316&lt;BW316,AND(AA316=BW316,2&lt;8))),1,0)+IF(AND(AI316&gt;0,OR(AI316&lt;BW316,AND(AI316=BW316,3&lt;8))),1,0)+IF(AND(AQ316&gt;0,OR(AQ316&lt;BW316,AND(AQ316=BW316,4&lt;8))),1,0)+IF(AND(AY316&gt;0,OR(AY316&lt;BW316,AND(AY316=BW316,5&lt;8))),1,0)+IF(AND(BG316&gt;0,OR(BG316&lt;BW316,AND(BG316=BW316,6&lt;8))),1,0)+IF(AND(BO316&gt;0,OR(BO316&lt;BW316,AND(BO316=BW316,7&lt;8))),1,0)+IF(AND(CE316&gt;0,OR(CE316&lt;BW316,AND(CE316=BW316,9&lt;8))),1,0)))</f>
        <v>99</v>
      </c>
      <c r="CB316" s="3">
        <f>IF(Inputs!$B$27&lt;&gt;"Ready","PENDING INPUTS",IF(A316&gt;Inputs!$B$6,0,MIN(MAX(0,(BW316+BX316+BY316)-BZ316),MAX(0,C316-D316-(IF(O316&lt;CA316,K316+L316+M316-N316,0)+IF(W316&lt;CA316,S316+T316+U316-V316,0)+IF(AE316&lt;CA316,AA316+AB316+AC316-AD316,0)+IF(AM316&lt;CA316,AI316+AJ316+AK316-AL316,0)+IF(AU316&lt;CA316,AQ316+AR316+AS316-AT316,0)+IF(BC316&lt;CA316,AY316+AZ316+BA316-BB316,0)+IF(BK316&lt;CA316,BG316+BH316+BI316-BJ316,0)+IF(BS316&lt;CA316,BO316+BP316+BQ316-BR316,0)+IF(CA316&lt;CA316,BW316+BX316+BY316-BZ316,0)+IF(CI316&lt;CA316,CE316+CF316+CG316-CH316,0))))))</f>
        <v>0</v>
      </c>
      <c r="CC316" s="3">
        <f>IF(Inputs!$B$27&lt;&gt;"Ready","PENDING INPUTS",MIN((BW316+BX316+BY316),IF(D316&gt;C316,IF(D316=0,0,BZ316*C316/D316),BZ316+CB316)))</f>
        <v>0</v>
      </c>
      <c r="CD316" s="3">
        <f>IF(Inputs!$B$27&lt;&gt;"Ready","PENDING INPUTS",MAX(0,(BW316+BX316+BY316)-CC316))</f>
        <v>0</v>
      </c>
      <c r="CE316" s="3">
        <f>IF(Inputs!$B$27&lt;&gt;"Ready","PENDING INPUTS",CL315)</f>
        <v>0</v>
      </c>
      <c r="CF316" s="3">
        <f>IF(Inputs!$B$27&lt;&gt;"Ready","PENDING INPUTS",IF(A316&lt;=Inputs!$B$6,ROUND(CE316*Inputs!C23/12,2),0))</f>
        <v>0</v>
      </c>
      <c r="CG316" s="3">
        <f>IF(Inputs!$B$27&lt;&gt;"Ready","PENDING INPUTS",IF(AND(A316&lt;=Inputs!$B$6,CE316&gt;0),Inputs!G23,0))</f>
        <v>0</v>
      </c>
      <c r="CH316" s="3">
        <f>IF(Inputs!$B$27&lt;&gt;"Ready","PENDING INPUTS",IF(A316&gt;Inputs!$B$6,0,MIN((CE316+CF316+CG316),IF(Inputs!H23=1,Inputs!D23,MAX(Inputs!F23,ROUND(CE316*Inputs!E23+CF316+CG316,2))))))</f>
        <v>0</v>
      </c>
      <c r="CI316">
        <f>IF(Inputs!$B$27&lt;&gt;"Ready","PENDING INPUTS",IF(CE316&lt;=0,99,1+IF(AND(K316&gt;0,OR(K316&lt;CE316,AND(K316=CE316,0&lt;9))),1,0)+IF(AND(S316&gt;0,OR(S316&lt;CE316,AND(S316=CE316,1&lt;9))),1,0)+IF(AND(AA316&gt;0,OR(AA316&lt;CE316,AND(AA316=CE316,2&lt;9))),1,0)+IF(AND(AI316&gt;0,OR(AI316&lt;CE316,AND(AI316=CE316,3&lt;9))),1,0)+IF(AND(AQ316&gt;0,OR(AQ316&lt;CE316,AND(AQ316=CE316,4&lt;9))),1,0)+IF(AND(AY316&gt;0,OR(AY316&lt;CE316,AND(AY316=CE316,5&lt;9))),1,0)+IF(AND(BG316&gt;0,OR(BG316&lt;CE316,AND(BG316=CE316,6&lt;9))),1,0)+IF(AND(BO316&gt;0,OR(BO316&lt;CE316,AND(BO316=CE316,7&lt;9))),1,0)+IF(AND(BW316&gt;0,OR(BW316&lt;CE316,AND(BW316=CE316,8&lt;9))),1,0)))</f>
        <v>99</v>
      </c>
      <c r="CJ316" s="3">
        <f>IF(Inputs!$B$27&lt;&gt;"Ready","PENDING INPUTS",IF(A316&gt;Inputs!$B$6,0,MIN(MAX(0,(CE316+CF316+CG316)-CH316),MAX(0,C316-D316-(IF(O316&lt;CI316,K316+L316+M316-N316,0)+IF(W316&lt;CI316,S316+T316+U316-V316,0)+IF(AE316&lt;CI316,AA316+AB316+AC316-AD316,0)+IF(AM316&lt;CI316,AI316+AJ316+AK316-AL316,0)+IF(AU316&lt;CI316,AQ316+AR316+AS316-AT316,0)+IF(BC316&lt;CI316,AY316+AZ316+BA316-BB316,0)+IF(BK316&lt;CI316,BG316+BH316+BI316-BJ316,0)+IF(BS316&lt;CI316,BO316+BP316+BQ316-BR316,0)+IF(CA316&lt;CI316,BW316+BX316+BY316-BZ316,0)+IF(CI316&lt;CI316,CE316+CF316+CG316-CH316,0))))))</f>
        <v>0</v>
      </c>
      <c r="CK316" s="3">
        <f>IF(Inputs!$B$27&lt;&gt;"Ready","PENDING INPUTS",MIN((CE316+CF316+CG316),IF(D316&gt;C316,IF(D316=0,0,CH316*C316/D316),CH316+CJ316)))</f>
        <v>0</v>
      </c>
      <c r="CL316" s="3">
        <f>IF(Inputs!$B$27&lt;&gt;"Ready","PENDING INPUTS",MAX(0,(CE316+CF316+CG316)-CK316))</f>
        <v>0</v>
      </c>
    </row>
    <row r="317" spans="1:90" ht="27.95" customHeight="1" x14ac:dyDescent="0.25">
      <c r="A317">
        <v>313</v>
      </c>
      <c r="B317" s="13">
        <f>IF(Inputs!$B$27&lt;&gt;"Ready","PENDING INPUTS",EDATE(Inputs!$B$5,A317-1))</f>
        <v>55793</v>
      </c>
      <c r="C317" s="3">
        <f>IF(Inputs!$B$27&lt;&gt;"Ready","PENDING INPUTS",IF(A317&lt;=Inputs!$B$6,MAX(0,Inputs!$B$4+IF(A317=Inputs!$B$7,Inputs!$B$8,0)+IF(A317=Inputs!$B$9,Inputs!$B$10,0)),0))</f>
        <v>0</v>
      </c>
      <c r="D317" s="3">
        <f>IF(Inputs!$B$27&lt;&gt;"Ready","PENDING INPUTS",SUM(N317,V317,AD317,AL317,AT317,BB317,BJ317,BR317,BZ317,CH317))</f>
        <v>0</v>
      </c>
      <c r="E317" s="3">
        <f>IF(Inputs!$B$27&lt;&gt;"Ready","PENDING INPUTS",MAX(0,D317-C317))</f>
        <v>0</v>
      </c>
      <c r="F317" s="3">
        <f>IF(Inputs!$B$27&lt;&gt;"Ready","PENDING INPUTS",SUM(Q317,Y317,AG317,AO317,AW317,BE317,BM317,BU317,CC317,CK317))</f>
        <v>0</v>
      </c>
      <c r="G317" s="3">
        <f>IF(Inputs!$B$27&lt;&gt;"Ready","PENDING INPUTS",SUM(L317,T317,AB317,AJ317,AR317,AZ317,BH317,BP317,BX317,CF317))</f>
        <v>0</v>
      </c>
      <c r="H317" s="3">
        <f>IF(Inputs!$B$27&lt;&gt;"Ready","PENDING INPUTS",SUM(M317,U317,AC317,AK317,AS317,BA317,BI317,BQ317,BY317,CG317))</f>
        <v>0</v>
      </c>
      <c r="I317" s="3">
        <f>IF(Inputs!$B$27&lt;&gt;"Ready","PENDING INPUTS",SUM(R317,Z317,AH317,AP317,AX317,BF317,BN317,BV317,CD317,CL317))</f>
        <v>0</v>
      </c>
      <c r="J317" t="str">
        <f>IF(Inputs!$B$27&lt;&gt;"Ready","PENDING INPUTS",IF(A317&gt;Inputs!$B$6,"Beyond horizon",IF(E317&gt;0.005,"MINIMUM SHORTFALL",IF(I317&lt;0.005,"Paid off","In progress"))))</f>
        <v>Beyond horizon</v>
      </c>
      <c r="K317" s="3">
        <f>IF(Inputs!$B$27&lt;&gt;"Ready","PENDING INPUTS",R316)</f>
        <v>0</v>
      </c>
      <c r="L317" s="3">
        <f>IF(Inputs!$B$27&lt;&gt;"Ready","PENDING INPUTS",IF(A317&lt;=Inputs!$B$6,ROUND(K317*Inputs!C14/12,2),0))</f>
        <v>0</v>
      </c>
      <c r="M317" s="3">
        <f>IF(Inputs!$B$27&lt;&gt;"Ready","PENDING INPUTS",IF(AND(A317&lt;=Inputs!$B$6,K317&gt;0),Inputs!G14,0))</f>
        <v>0</v>
      </c>
      <c r="N317" s="3">
        <f>IF(Inputs!$B$27&lt;&gt;"Ready","PENDING INPUTS",IF(A317&gt;Inputs!$B$6,0,MIN((K317+L317+M317),IF(Inputs!H14=1,Inputs!D14,MAX(Inputs!F14,ROUND(K317*Inputs!E14+L317+M317,2))))))</f>
        <v>0</v>
      </c>
      <c r="O317">
        <f>IF(Inputs!$B$27&lt;&gt;"Ready","PENDING INPUTS",IF(K317&lt;=0,99,1+IF(AND(S317&gt;0,OR(S317&lt;K317,AND(S317=K317,1&lt;0))),1,0)+IF(AND(AA317&gt;0,OR(AA317&lt;K317,AND(AA317=K317,2&lt;0))),1,0)+IF(AND(AI317&gt;0,OR(AI317&lt;K317,AND(AI317=K317,3&lt;0))),1,0)+IF(AND(AQ317&gt;0,OR(AQ317&lt;K317,AND(AQ317=K317,4&lt;0))),1,0)+IF(AND(AY317&gt;0,OR(AY317&lt;K317,AND(AY317=K317,5&lt;0))),1,0)+IF(AND(BG317&gt;0,OR(BG317&lt;K317,AND(BG317=K317,6&lt;0))),1,0)+IF(AND(BO317&gt;0,OR(BO317&lt;K317,AND(BO317=K317,7&lt;0))),1,0)+IF(AND(BW317&gt;0,OR(BW317&lt;K317,AND(BW317=K317,8&lt;0))),1,0)+IF(AND(CE317&gt;0,OR(CE317&lt;K317,AND(CE317=K317,9&lt;0))),1,0)))</f>
        <v>99</v>
      </c>
      <c r="P317" s="3">
        <f>IF(Inputs!$B$27&lt;&gt;"Ready","PENDING INPUTS",IF(A317&gt;Inputs!$B$6,0,MIN(MAX(0,(K317+L317+M317)-N317),MAX(0,C317-D317-(IF(O317&lt;O317,K317+L317+M317-N317,0)+IF(W317&lt;O317,S317+T317+U317-V317,0)+IF(AE317&lt;O317,AA317+AB317+AC317-AD317,0)+IF(AM317&lt;O317,AI317+AJ317+AK317-AL317,0)+IF(AU317&lt;O317,AQ317+AR317+AS317-AT317,0)+IF(BC317&lt;O317,AY317+AZ317+BA317-BB317,0)+IF(BK317&lt;O317,BG317+BH317+BI317-BJ317,0)+IF(BS317&lt;O317,BO317+BP317+BQ317-BR317,0)+IF(CA317&lt;O317,BW317+BX317+BY317-BZ317,0)+IF(CI317&lt;O317,CE317+CF317+CG317-CH317,0))))))</f>
        <v>0</v>
      </c>
      <c r="Q317" s="3">
        <f>IF(Inputs!$B$27&lt;&gt;"Ready","PENDING INPUTS",MIN((K317+L317+M317),IF(D317&gt;C317,IF(D317=0,0,N317*C317/D317),N317+P317)))</f>
        <v>0</v>
      </c>
      <c r="R317" s="3">
        <f>IF(Inputs!$B$27&lt;&gt;"Ready","PENDING INPUTS",MAX(0,(K317+L317+M317)-Q317))</f>
        <v>0</v>
      </c>
      <c r="S317" s="3">
        <f>IF(Inputs!$B$27&lt;&gt;"Ready","PENDING INPUTS",Z316)</f>
        <v>0</v>
      </c>
      <c r="T317" s="3">
        <f>IF(Inputs!$B$27&lt;&gt;"Ready","PENDING INPUTS",IF(A317&lt;=Inputs!$B$6,ROUND(S317*Inputs!C15/12,2),0))</f>
        <v>0</v>
      </c>
      <c r="U317" s="3">
        <f>IF(Inputs!$B$27&lt;&gt;"Ready","PENDING INPUTS",IF(AND(A317&lt;=Inputs!$B$6,S317&gt;0),Inputs!G15,0))</f>
        <v>0</v>
      </c>
      <c r="V317" s="3">
        <f>IF(Inputs!$B$27&lt;&gt;"Ready","PENDING INPUTS",IF(A317&gt;Inputs!$B$6,0,MIN((S317+T317+U317),IF(Inputs!H15=1,Inputs!D15,MAX(Inputs!F15,ROUND(S317*Inputs!E15+T317+U317,2))))))</f>
        <v>0</v>
      </c>
      <c r="W317">
        <f>IF(Inputs!$B$27&lt;&gt;"Ready","PENDING INPUTS",IF(S317&lt;=0,99,1+IF(AND(K317&gt;0,OR(K317&lt;S317,AND(K317=S317,0&lt;1))),1,0)+IF(AND(AA317&gt;0,OR(AA317&lt;S317,AND(AA317=S317,2&lt;1))),1,0)+IF(AND(AI317&gt;0,OR(AI317&lt;S317,AND(AI317=S317,3&lt;1))),1,0)+IF(AND(AQ317&gt;0,OR(AQ317&lt;S317,AND(AQ317=S317,4&lt;1))),1,0)+IF(AND(AY317&gt;0,OR(AY317&lt;S317,AND(AY317=S317,5&lt;1))),1,0)+IF(AND(BG317&gt;0,OR(BG317&lt;S317,AND(BG317=S317,6&lt;1))),1,0)+IF(AND(BO317&gt;0,OR(BO317&lt;S317,AND(BO317=S317,7&lt;1))),1,0)+IF(AND(BW317&gt;0,OR(BW317&lt;S317,AND(BW317=S317,8&lt;1))),1,0)+IF(AND(CE317&gt;0,OR(CE317&lt;S317,AND(CE317=S317,9&lt;1))),1,0)))</f>
        <v>99</v>
      </c>
      <c r="X317" s="3">
        <f>IF(Inputs!$B$27&lt;&gt;"Ready","PENDING INPUTS",IF(A317&gt;Inputs!$B$6,0,MIN(MAX(0,(S317+T317+U317)-V317),MAX(0,C317-D317-(IF(O317&lt;W317,K317+L317+M317-N317,0)+IF(W317&lt;W317,S317+T317+U317-V317,0)+IF(AE317&lt;W317,AA317+AB317+AC317-AD317,0)+IF(AM317&lt;W317,AI317+AJ317+AK317-AL317,0)+IF(AU317&lt;W317,AQ317+AR317+AS317-AT317,0)+IF(BC317&lt;W317,AY317+AZ317+BA317-BB317,0)+IF(BK317&lt;W317,BG317+BH317+BI317-BJ317,0)+IF(BS317&lt;W317,BO317+BP317+BQ317-BR317,0)+IF(CA317&lt;W317,BW317+BX317+BY317-BZ317,0)+IF(CI317&lt;W317,CE317+CF317+CG317-CH317,0))))))</f>
        <v>0</v>
      </c>
      <c r="Y317" s="3">
        <f>IF(Inputs!$B$27&lt;&gt;"Ready","PENDING INPUTS",MIN((S317+T317+U317),IF(D317&gt;C317,IF(D317=0,0,V317*C317/D317),V317+X317)))</f>
        <v>0</v>
      </c>
      <c r="Z317" s="3">
        <f>IF(Inputs!$B$27&lt;&gt;"Ready","PENDING INPUTS",MAX(0,(S317+T317+U317)-Y317))</f>
        <v>0</v>
      </c>
      <c r="AA317" s="3">
        <f>IF(Inputs!$B$27&lt;&gt;"Ready","PENDING INPUTS",AH316)</f>
        <v>0</v>
      </c>
      <c r="AB317" s="3">
        <f>IF(Inputs!$B$27&lt;&gt;"Ready","PENDING INPUTS",IF(A317&lt;=Inputs!$B$6,ROUND(AA317*Inputs!C16/12,2),0))</f>
        <v>0</v>
      </c>
      <c r="AC317" s="3">
        <f>IF(Inputs!$B$27&lt;&gt;"Ready","PENDING INPUTS",IF(AND(A317&lt;=Inputs!$B$6,AA317&gt;0),Inputs!G16,0))</f>
        <v>0</v>
      </c>
      <c r="AD317" s="3">
        <f>IF(Inputs!$B$27&lt;&gt;"Ready","PENDING INPUTS",IF(A317&gt;Inputs!$B$6,0,MIN((AA317+AB317+AC317),IF(Inputs!H16=1,Inputs!D16,MAX(Inputs!F16,ROUND(AA317*Inputs!E16+AB317+AC317,2))))))</f>
        <v>0</v>
      </c>
      <c r="AE317">
        <f>IF(Inputs!$B$27&lt;&gt;"Ready","PENDING INPUTS",IF(AA317&lt;=0,99,1+IF(AND(K317&gt;0,OR(K317&lt;AA317,AND(K317=AA317,0&lt;2))),1,0)+IF(AND(S317&gt;0,OR(S317&lt;AA317,AND(S317=AA317,1&lt;2))),1,0)+IF(AND(AI317&gt;0,OR(AI317&lt;AA317,AND(AI317=AA317,3&lt;2))),1,0)+IF(AND(AQ317&gt;0,OR(AQ317&lt;AA317,AND(AQ317=AA317,4&lt;2))),1,0)+IF(AND(AY317&gt;0,OR(AY317&lt;AA317,AND(AY317=AA317,5&lt;2))),1,0)+IF(AND(BG317&gt;0,OR(BG317&lt;AA317,AND(BG317=AA317,6&lt;2))),1,0)+IF(AND(BO317&gt;0,OR(BO317&lt;AA317,AND(BO317=AA317,7&lt;2))),1,0)+IF(AND(BW317&gt;0,OR(BW317&lt;AA317,AND(BW317=AA317,8&lt;2))),1,0)+IF(AND(CE317&gt;0,OR(CE317&lt;AA317,AND(CE317=AA317,9&lt;2))),1,0)))</f>
        <v>99</v>
      </c>
      <c r="AF317" s="3">
        <f>IF(Inputs!$B$27&lt;&gt;"Ready","PENDING INPUTS",IF(A317&gt;Inputs!$B$6,0,MIN(MAX(0,(AA317+AB317+AC317)-AD317),MAX(0,C317-D317-(IF(O317&lt;AE317,K317+L317+M317-N317,0)+IF(W317&lt;AE317,S317+T317+U317-V317,0)+IF(AE317&lt;AE317,AA317+AB317+AC317-AD317,0)+IF(AM317&lt;AE317,AI317+AJ317+AK317-AL317,0)+IF(AU317&lt;AE317,AQ317+AR317+AS317-AT317,0)+IF(BC317&lt;AE317,AY317+AZ317+BA317-BB317,0)+IF(BK317&lt;AE317,BG317+BH317+BI317-BJ317,0)+IF(BS317&lt;AE317,BO317+BP317+BQ317-BR317,0)+IF(CA317&lt;AE317,BW317+BX317+BY317-BZ317,0)+IF(CI317&lt;AE317,CE317+CF317+CG317-CH317,0))))))</f>
        <v>0</v>
      </c>
      <c r="AG317" s="3">
        <f>IF(Inputs!$B$27&lt;&gt;"Ready","PENDING INPUTS",MIN((AA317+AB317+AC317),IF(D317&gt;C317,IF(D317=0,0,AD317*C317/D317),AD317+AF317)))</f>
        <v>0</v>
      </c>
      <c r="AH317" s="3">
        <f>IF(Inputs!$B$27&lt;&gt;"Ready","PENDING INPUTS",MAX(0,(AA317+AB317+AC317)-AG317))</f>
        <v>0</v>
      </c>
      <c r="AI317" s="3">
        <f>IF(Inputs!$B$27&lt;&gt;"Ready","PENDING INPUTS",AP316)</f>
        <v>0</v>
      </c>
      <c r="AJ317" s="3">
        <f>IF(Inputs!$B$27&lt;&gt;"Ready","PENDING INPUTS",IF(A317&lt;=Inputs!$B$6,ROUND(AI317*Inputs!C17/12,2),0))</f>
        <v>0</v>
      </c>
      <c r="AK317" s="3">
        <f>IF(Inputs!$B$27&lt;&gt;"Ready","PENDING INPUTS",IF(AND(A317&lt;=Inputs!$B$6,AI317&gt;0),Inputs!G17,0))</f>
        <v>0</v>
      </c>
      <c r="AL317" s="3">
        <f>IF(Inputs!$B$27&lt;&gt;"Ready","PENDING INPUTS",IF(A317&gt;Inputs!$B$6,0,MIN((AI317+AJ317+AK317),IF(Inputs!H17=1,Inputs!D17,MAX(Inputs!F17,ROUND(AI317*Inputs!E17+AJ317+AK317,2))))))</f>
        <v>0</v>
      </c>
      <c r="AM317">
        <f>IF(Inputs!$B$27&lt;&gt;"Ready","PENDING INPUTS",IF(AI317&lt;=0,99,1+IF(AND(K317&gt;0,OR(K317&lt;AI317,AND(K317=AI317,0&lt;3))),1,0)+IF(AND(S317&gt;0,OR(S317&lt;AI317,AND(S317=AI317,1&lt;3))),1,0)+IF(AND(AA317&gt;0,OR(AA317&lt;AI317,AND(AA317=AI317,2&lt;3))),1,0)+IF(AND(AQ317&gt;0,OR(AQ317&lt;AI317,AND(AQ317=AI317,4&lt;3))),1,0)+IF(AND(AY317&gt;0,OR(AY317&lt;AI317,AND(AY317=AI317,5&lt;3))),1,0)+IF(AND(BG317&gt;0,OR(BG317&lt;AI317,AND(BG317=AI317,6&lt;3))),1,0)+IF(AND(BO317&gt;0,OR(BO317&lt;AI317,AND(BO317=AI317,7&lt;3))),1,0)+IF(AND(BW317&gt;0,OR(BW317&lt;AI317,AND(BW317=AI317,8&lt;3))),1,0)+IF(AND(CE317&gt;0,OR(CE317&lt;AI317,AND(CE317=AI317,9&lt;3))),1,0)))</f>
        <v>99</v>
      </c>
      <c r="AN317" s="3">
        <f>IF(Inputs!$B$27&lt;&gt;"Ready","PENDING INPUTS",IF(A317&gt;Inputs!$B$6,0,MIN(MAX(0,(AI317+AJ317+AK317)-AL317),MAX(0,C317-D317-(IF(O317&lt;AM317,K317+L317+M317-N317,0)+IF(W317&lt;AM317,S317+T317+U317-V317,0)+IF(AE317&lt;AM317,AA317+AB317+AC317-AD317,0)+IF(AM317&lt;AM317,AI317+AJ317+AK317-AL317,0)+IF(AU317&lt;AM317,AQ317+AR317+AS317-AT317,0)+IF(BC317&lt;AM317,AY317+AZ317+BA317-BB317,0)+IF(BK317&lt;AM317,BG317+BH317+BI317-BJ317,0)+IF(BS317&lt;AM317,BO317+BP317+BQ317-BR317,0)+IF(CA317&lt;AM317,BW317+BX317+BY317-BZ317,0)+IF(CI317&lt;AM317,CE317+CF317+CG317-CH317,0))))))</f>
        <v>0</v>
      </c>
      <c r="AO317" s="3">
        <f>IF(Inputs!$B$27&lt;&gt;"Ready","PENDING INPUTS",MIN((AI317+AJ317+AK317),IF(D317&gt;C317,IF(D317=0,0,AL317*C317/D317),AL317+AN317)))</f>
        <v>0</v>
      </c>
      <c r="AP317" s="3">
        <f>IF(Inputs!$B$27&lt;&gt;"Ready","PENDING INPUTS",MAX(0,(AI317+AJ317+AK317)-AO317))</f>
        <v>0</v>
      </c>
      <c r="AQ317" s="3">
        <f>IF(Inputs!$B$27&lt;&gt;"Ready","PENDING INPUTS",AX316)</f>
        <v>0</v>
      </c>
      <c r="AR317" s="3">
        <f>IF(Inputs!$B$27&lt;&gt;"Ready","PENDING INPUTS",IF(A317&lt;=Inputs!$B$6,ROUND(AQ317*Inputs!C18/12,2),0))</f>
        <v>0</v>
      </c>
      <c r="AS317" s="3">
        <f>IF(Inputs!$B$27&lt;&gt;"Ready","PENDING INPUTS",IF(AND(A317&lt;=Inputs!$B$6,AQ317&gt;0),Inputs!G18,0))</f>
        <v>0</v>
      </c>
      <c r="AT317" s="3">
        <f>IF(Inputs!$B$27&lt;&gt;"Ready","PENDING INPUTS",IF(A317&gt;Inputs!$B$6,0,MIN((AQ317+AR317+AS317),IF(Inputs!H18=1,Inputs!D18,MAX(Inputs!F18,ROUND(AQ317*Inputs!E18+AR317+AS317,2))))))</f>
        <v>0</v>
      </c>
      <c r="AU317">
        <f>IF(Inputs!$B$27&lt;&gt;"Ready","PENDING INPUTS",IF(AQ317&lt;=0,99,1+IF(AND(K317&gt;0,OR(K317&lt;AQ317,AND(K317=AQ317,0&lt;4))),1,0)+IF(AND(S317&gt;0,OR(S317&lt;AQ317,AND(S317=AQ317,1&lt;4))),1,0)+IF(AND(AA317&gt;0,OR(AA317&lt;AQ317,AND(AA317=AQ317,2&lt;4))),1,0)+IF(AND(AI317&gt;0,OR(AI317&lt;AQ317,AND(AI317=AQ317,3&lt;4))),1,0)+IF(AND(AY317&gt;0,OR(AY317&lt;AQ317,AND(AY317=AQ317,5&lt;4))),1,0)+IF(AND(BG317&gt;0,OR(BG317&lt;AQ317,AND(BG317=AQ317,6&lt;4))),1,0)+IF(AND(BO317&gt;0,OR(BO317&lt;AQ317,AND(BO317=AQ317,7&lt;4))),1,0)+IF(AND(BW317&gt;0,OR(BW317&lt;AQ317,AND(BW317=AQ317,8&lt;4))),1,0)+IF(AND(CE317&gt;0,OR(CE317&lt;AQ317,AND(CE317=AQ317,9&lt;4))),1,0)))</f>
        <v>99</v>
      </c>
      <c r="AV317" s="3">
        <f>IF(Inputs!$B$27&lt;&gt;"Ready","PENDING INPUTS",IF(A317&gt;Inputs!$B$6,0,MIN(MAX(0,(AQ317+AR317+AS317)-AT317),MAX(0,C317-D317-(IF(O317&lt;AU317,K317+L317+M317-N317,0)+IF(W317&lt;AU317,S317+T317+U317-V317,0)+IF(AE317&lt;AU317,AA317+AB317+AC317-AD317,0)+IF(AM317&lt;AU317,AI317+AJ317+AK317-AL317,0)+IF(AU317&lt;AU317,AQ317+AR317+AS317-AT317,0)+IF(BC317&lt;AU317,AY317+AZ317+BA317-BB317,0)+IF(BK317&lt;AU317,BG317+BH317+BI317-BJ317,0)+IF(BS317&lt;AU317,BO317+BP317+BQ317-BR317,0)+IF(CA317&lt;AU317,BW317+BX317+BY317-BZ317,0)+IF(CI317&lt;AU317,CE317+CF317+CG317-CH317,0))))))</f>
        <v>0</v>
      </c>
      <c r="AW317" s="3">
        <f>IF(Inputs!$B$27&lt;&gt;"Ready","PENDING INPUTS",MIN((AQ317+AR317+AS317),IF(D317&gt;C317,IF(D317=0,0,AT317*C317/D317),AT317+AV317)))</f>
        <v>0</v>
      </c>
      <c r="AX317" s="3">
        <f>IF(Inputs!$B$27&lt;&gt;"Ready","PENDING INPUTS",MAX(0,(AQ317+AR317+AS317)-AW317))</f>
        <v>0</v>
      </c>
      <c r="AY317" s="3">
        <f>IF(Inputs!$B$27&lt;&gt;"Ready","PENDING INPUTS",BF316)</f>
        <v>0</v>
      </c>
      <c r="AZ317" s="3">
        <f>IF(Inputs!$B$27&lt;&gt;"Ready","PENDING INPUTS",IF(A317&lt;=Inputs!$B$6,ROUND(AY317*Inputs!C19/12,2),0))</f>
        <v>0</v>
      </c>
      <c r="BA317" s="3">
        <f>IF(Inputs!$B$27&lt;&gt;"Ready","PENDING INPUTS",IF(AND(A317&lt;=Inputs!$B$6,AY317&gt;0),Inputs!G19,0))</f>
        <v>0</v>
      </c>
      <c r="BB317" s="3">
        <f>IF(Inputs!$B$27&lt;&gt;"Ready","PENDING INPUTS",IF(A317&gt;Inputs!$B$6,0,MIN((AY317+AZ317+BA317),IF(Inputs!H19=1,Inputs!D19,MAX(Inputs!F19,ROUND(AY317*Inputs!E19+AZ317+BA317,2))))))</f>
        <v>0</v>
      </c>
      <c r="BC317">
        <f>IF(Inputs!$B$27&lt;&gt;"Ready","PENDING INPUTS",IF(AY317&lt;=0,99,1+IF(AND(K317&gt;0,OR(K317&lt;AY317,AND(K317=AY317,0&lt;5))),1,0)+IF(AND(S317&gt;0,OR(S317&lt;AY317,AND(S317=AY317,1&lt;5))),1,0)+IF(AND(AA317&gt;0,OR(AA317&lt;AY317,AND(AA317=AY317,2&lt;5))),1,0)+IF(AND(AI317&gt;0,OR(AI317&lt;AY317,AND(AI317=AY317,3&lt;5))),1,0)+IF(AND(AQ317&gt;0,OR(AQ317&lt;AY317,AND(AQ317=AY317,4&lt;5))),1,0)+IF(AND(BG317&gt;0,OR(BG317&lt;AY317,AND(BG317=AY317,6&lt;5))),1,0)+IF(AND(BO317&gt;0,OR(BO317&lt;AY317,AND(BO317=AY317,7&lt;5))),1,0)+IF(AND(BW317&gt;0,OR(BW317&lt;AY317,AND(BW317=AY317,8&lt;5))),1,0)+IF(AND(CE317&gt;0,OR(CE317&lt;AY317,AND(CE317=AY317,9&lt;5))),1,0)))</f>
        <v>99</v>
      </c>
      <c r="BD317" s="3">
        <f>IF(Inputs!$B$27&lt;&gt;"Ready","PENDING INPUTS",IF(A317&gt;Inputs!$B$6,0,MIN(MAX(0,(AY317+AZ317+BA317)-BB317),MAX(0,C317-D317-(IF(O317&lt;BC317,K317+L317+M317-N317,0)+IF(W317&lt;BC317,S317+T317+U317-V317,0)+IF(AE317&lt;BC317,AA317+AB317+AC317-AD317,0)+IF(AM317&lt;BC317,AI317+AJ317+AK317-AL317,0)+IF(AU317&lt;BC317,AQ317+AR317+AS317-AT317,0)+IF(BC317&lt;BC317,AY317+AZ317+BA317-BB317,0)+IF(BK317&lt;BC317,BG317+BH317+BI317-BJ317,0)+IF(BS317&lt;BC317,BO317+BP317+BQ317-BR317,0)+IF(CA317&lt;BC317,BW317+BX317+BY317-BZ317,0)+IF(CI317&lt;BC317,CE317+CF317+CG317-CH317,0))))))</f>
        <v>0</v>
      </c>
      <c r="BE317" s="3">
        <f>IF(Inputs!$B$27&lt;&gt;"Ready","PENDING INPUTS",MIN((AY317+AZ317+BA317),IF(D317&gt;C317,IF(D317=0,0,BB317*C317/D317),BB317+BD317)))</f>
        <v>0</v>
      </c>
      <c r="BF317" s="3">
        <f>IF(Inputs!$B$27&lt;&gt;"Ready","PENDING INPUTS",MAX(0,(AY317+AZ317+BA317)-BE317))</f>
        <v>0</v>
      </c>
      <c r="BG317" s="3">
        <f>IF(Inputs!$B$27&lt;&gt;"Ready","PENDING INPUTS",BN316)</f>
        <v>0</v>
      </c>
      <c r="BH317" s="3">
        <f>IF(Inputs!$B$27&lt;&gt;"Ready","PENDING INPUTS",IF(A317&lt;=Inputs!$B$6,ROUND(BG317*Inputs!C20/12,2),0))</f>
        <v>0</v>
      </c>
      <c r="BI317" s="3">
        <f>IF(Inputs!$B$27&lt;&gt;"Ready","PENDING INPUTS",IF(AND(A317&lt;=Inputs!$B$6,BG317&gt;0),Inputs!G20,0))</f>
        <v>0</v>
      </c>
      <c r="BJ317" s="3">
        <f>IF(Inputs!$B$27&lt;&gt;"Ready","PENDING INPUTS",IF(A317&gt;Inputs!$B$6,0,MIN((BG317+BH317+BI317),IF(Inputs!H20=1,Inputs!D20,MAX(Inputs!F20,ROUND(BG317*Inputs!E20+BH317+BI317,2))))))</f>
        <v>0</v>
      </c>
      <c r="BK317">
        <f>IF(Inputs!$B$27&lt;&gt;"Ready","PENDING INPUTS",IF(BG317&lt;=0,99,1+IF(AND(K317&gt;0,OR(K317&lt;BG317,AND(K317=BG317,0&lt;6))),1,0)+IF(AND(S317&gt;0,OR(S317&lt;BG317,AND(S317=BG317,1&lt;6))),1,0)+IF(AND(AA317&gt;0,OR(AA317&lt;BG317,AND(AA317=BG317,2&lt;6))),1,0)+IF(AND(AI317&gt;0,OR(AI317&lt;BG317,AND(AI317=BG317,3&lt;6))),1,0)+IF(AND(AQ317&gt;0,OR(AQ317&lt;BG317,AND(AQ317=BG317,4&lt;6))),1,0)+IF(AND(AY317&gt;0,OR(AY317&lt;BG317,AND(AY317=BG317,5&lt;6))),1,0)+IF(AND(BO317&gt;0,OR(BO317&lt;BG317,AND(BO317=BG317,7&lt;6))),1,0)+IF(AND(BW317&gt;0,OR(BW317&lt;BG317,AND(BW317=BG317,8&lt;6))),1,0)+IF(AND(CE317&gt;0,OR(CE317&lt;BG317,AND(CE317=BG317,9&lt;6))),1,0)))</f>
        <v>99</v>
      </c>
      <c r="BL317" s="3">
        <f>IF(Inputs!$B$27&lt;&gt;"Ready","PENDING INPUTS",IF(A317&gt;Inputs!$B$6,0,MIN(MAX(0,(BG317+BH317+BI317)-BJ317),MAX(0,C317-D317-(IF(O317&lt;BK317,K317+L317+M317-N317,0)+IF(W317&lt;BK317,S317+T317+U317-V317,0)+IF(AE317&lt;BK317,AA317+AB317+AC317-AD317,0)+IF(AM317&lt;BK317,AI317+AJ317+AK317-AL317,0)+IF(AU317&lt;BK317,AQ317+AR317+AS317-AT317,0)+IF(BC317&lt;BK317,AY317+AZ317+BA317-BB317,0)+IF(BK317&lt;BK317,BG317+BH317+BI317-BJ317,0)+IF(BS317&lt;BK317,BO317+BP317+BQ317-BR317,0)+IF(CA317&lt;BK317,BW317+BX317+BY317-BZ317,0)+IF(CI317&lt;BK317,CE317+CF317+CG317-CH317,0))))))</f>
        <v>0</v>
      </c>
      <c r="BM317" s="3">
        <f>IF(Inputs!$B$27&lt;&gt;"Ready","PENDING INPUTS",MIN((BG317+BH317+BI317),IF(D317&gt;C317,IF(D317=0,0,BJ317*C317/D317),BJ317+BL317)))</f>
        <v>0</v>
      </c>
      <c r="BN317" s="3">
        <f>IF(Inputs!$B$27&lt;&gt;"Ready","PENDING INPUTS",MAX(0,(BG317+BH317+BI317)-BM317))</f>
        <v>0</v>
      </c>
      <c r="BO317" s="3">
        <f>IF(Inputs!$B$27&lt;&gt;"Ready","PENDING INPUTS",BV316)</f>
        <v>0</v>
      </c>
      <c r="BP317" s="3">
        <f>IF(Inputs!$B$27&lt;&gt;"Ready","PENDING INPUTS",IF(A317&lt;=Inputs!$B$6,ROUND(BO317*Inputs!C21/12,2),0))</f>
        <v>0</v>
      </c>
      <c r="BQ317" s="3">
        <f>IF(Inputs!$B$27&lt;&gt;"Ready","PENDING INPUTS",IF(AND(A317&lt;=Inputs!$B$6,BO317&gt;0),Inputs!G21,0))</f>
        <v>0</v>
      </c>
      <c r="BR317" s="3">
        <f>IF(Inputs!$B$27&lt;&gt;"Ready","PENDING INPUTS",IF(A317&gt;Inputs!$B$6,0,MIN((BO317+BP317+BQ317),IF(Inputs!H21=1,Inputs!D21,MAX(Inputs!F21,ROUND(BO317*Inputs!E21+BP317+BQ317,2))))))</f>
        <v>0</v>
      </c>
      <c r="BS317">
        <f>IF(Inputs!$B$27&lt;&gt;"Ready","PENDING INPUTS",IF(BO317&lt;=0,99,1+IF(AND(K317&gt;0,OR(K317&lt;BO317,AND(K317=BO317,0&lt;7))),1,0)+IF(AND(S317&gt;0,OR(S317&lt;BO317,AND(S317=BO317,1&lt;7))),1,0)+IF(AND(AA317&gt;0,OR(AA317&lt;BO317,AND(AA317=BO317,2&lt;7))),1,0)+IF(AND(AI317&gt;0,OR(AI317&lt;BO317,AND(AI317=BO317,3&lt;7))),1,0)+IF(AND(AQ317&gt;0,OR(AQ317&lt;BO317,AND(AQ317=BO317,4&lt;7))),1,0)+IF(AND(AY317&gt;0,OR(AY317&lt;BO317,AND(AY317=BO317,5&lt;7))),1,0)+IF(AND(BG317&gt;0,OR(BG317&lt;BO317,AND(BG317=BO317,6&lt;7))),1,0)+IF(AND(BW317&gt;0,OR(BW317&lt;BO317,AND(BW317=BO317,8&lt;7))),1,0)+IF(AND(CE317&gt;0,OR(CE317&lt;BO317,AND(CE317=BO317,9&lt;7))),1,0)))</f>
        <v>99</v>
      </c>
      <c r="BT317" s="3">
        <f>IF(Inputs!$B$27&lt;&gt;"Ready","PENDING INPUTS",IF(A317&gt;Inputs!$B$6,0,MIN(MAX(0,(BO317+BP317+BQ317)-BR317),MAX(0,C317-D317-(IF(O317&lt;BS317,K317+L317+M317-N317,0)+IF(W317&lt;BS317,S317+T317+U317-V317,0)+IF(AE317&lt;BS317,AA317+AB317+AC317-AD317,0)+IF(AM317&lt;BS317,AI317+AJ317+AK317-AL317,0)+IF(AU317&lt;BS317,AQ317+AR317+AS317-AT317,0)+IF(BC317&lt;BS317,AY317+AZ317+BA317-BB317,0)+IF(BK317&lt;BS317,BG317+BH317+BI317-BJ317,0)+IF(BS317&lt;BS317,BO317+BP317+BQ317-BR317,0)+IF(CA317&lt;BS317,BW317+BX317+BY317-BZ317,0)+IF(CI317&lt;BS317,CE317+CF317+CG317-CH317,0))))))</f>
        <v>0</v>
      </c>
      <c r="BU317" s="3">
        <f>IF(Inputs!$B$27&lt;&gt;"Ready","PENDING INPUTS",MIN((BO317+BP317+BQ317),IF(D317&gt;C317,IF(D317=0,0,BR317*C317/D317),BR317+BT317)))</f>
        <v>0</v>
      </c>
      <c r="BV317" s="3">
        <f>IF(Inputs!$B$27&lt;&gt;"Ready","PENDING INPUTS",MAX(0,(BO317+BP317+BQ317)-BU317))</f>
        <v>0</v>
      </c>
      <c r="BW317" s="3">
        <f>IF(Inputs!$B$27&lt;&gt;"Ready","PENDING INPUTS",CD316)</f>
        <v>0</v>
      </c>
      <c r="BX317" s="3">
        <f>IF(Inputs!$B$27&lt;&gt;"Ready","PENDING INPUTS",IF(A317&lt;=Inputs!$B$6,ROUND(BW317*Inputs!C22/12,2),0))</f>
        <v>0</v>
      </c>
      <c r="BY317" s="3">
        <f>IF(Inputs!$B$27&lt;&gt;"Ready","PENDING INPUTS",IF(AND(A317&lt;=Inputs!$B$6,BW317&gt;0),Inputs!G22,0))</f>
        <v>0</v>
      </c>
      <c r="BZ317" s="3">
        <f>IF(Inputs!$B$27&lt;&gt;"Ready","PENDING INPUTS",IF(A317&gt;Inputs!$B$6,0,MIN((BW317+BX317+BY317),IF(Inputs!H22=1,Inputs!D22,MAX(Inputs!F22,ROUND(BW317*Inputs!E22+BX317+BY317,2))))))</f>
        <v>0</v>
      </c>
      <c r="CA317">
        <f>IF(Inputs!$B$27&lt;&gt;"Ready","PENDING INPUTS",IF(BW317&lt;=0,99,1+IF(AND(K317&gt;0,OR(K317&lt;BW317,AND(K317=BW317,0&lt;8))),1,0)+IF(AND(S317&gt;0,OR(S317&lt;BW317,AND(S317=BW317,1&lt;8))),1,0)+IF(AND(AA317&gt;0,OR(AA317&lt;BW317,AND(AA317=BW317,2&lt;8))),1,0)+IF(AND(AI317&gt;0,OR(AI317&lt;BW317,AND(AI317=BW317,3&lt;8))),1,0)+IF(AND(AQ317&gt;0,OR(AQ317&lt;BW317,AND(AQ317=BW317,4&lt;8))),1,0)+IF(AND(AY317&gt;0,OR(AY317&lt;BW317,AND(AY317=BW317,5&lt;8))),1,0)+IF(AND(BG317&gt;0,OR(BG317&lt;BW317,AND(BG317=BW317,6&lt;8))),1,0)+IF(AND(BO317&gt;0,OR(BO317&lt;BW317,AND(BO317=BW317,7&lt;8))),1,0)+IF(AND(CE317&gt;0,OR(CE317&lt;BW317,AND(CE317=BW317,9&lt;8))),1,0)))</f>
        <v>99</v>
      </c>
      <c r="CB317" s="3">
        <f>IF(Inputs!$B$27&lt;&gt;"Ready","PENDING INPUTS",IF(A317&gt;Inputs!$B$6,0,MIN(MAX(0,(BW317+BX317+BY317)-BZ317),MAX(0,C317-D317-(IF(O317&lt;CA317,K317+L317+M317-N317,0)+IF(W317&lt;CA317,S317+T317+U317-V317,0)+IF(AE317&lt;CA317,AA317+AB317+AC317-AD317,0)+IF(AM317&lt;CA317,AI317+AJ317+AK317-AL317,0)+IF(AU317&lt;CA317,AQ317+AR317+AS317-AT317,0)+IF(BC317&lt;CA317,AY317+AZ317+BA317-BB317,0)+IF(BK317&lt;CA317,BG317+BH317+BI317-BJ317,0)+IF(BS317&lt;CA317,BO317+BP317+BQ317-BR317,0)+IF(CA317&lt;CA317,BW317+BX317+BY317-BZ317,0)+IF(CI317&lt;CA317,CE317+CF317+CG317-CH317,0))))))</f>
        <v>0</v>
      </c>
      <c r="CC317" s="3">
        <f>IF(Inputs!$B$27&lt;&gt;"Ready","PENDING INPUTS",MIN((BW317+BX317+BY317),IF(D317&gt;C317,IF(D317=0,0,BZ317*C317/D317),BZ317+CB317)))</f>
        <v>0</v>
      </c>
      <c r="CD317" s="3">
        <f>IF(Inputs!$B$27&lt;&gt;"Ready","PENDING INPUTS",MAX(0,(BW317+BX317+BY317)-CC317))</f>
        <v>0</v>
      </c>
      <c r="CE317" s="3">
        <f>IF(Inputs!$B$27&lt;&gt;"Ready","PENDING INPUTS",CL316)</f>
        <v>0</v>
      </c>
      <c r="CF317" s="3">
        <f>IF(Inputs!$B$27&lt;&gt;"Ready","PENDING INPUTS",IF(A317&lt;=Inputs!$B$6,ROUND(CE317*Inputs!C23/12,2),0))</f>
        <v>0</v>
      </c>
      <c r="CG317" s="3">
        <f>IF(Inputs!$B$27&lt;&gt;"Ready","PENDING INPUTS",IF(AND(A317&lt;=Inputs!$B$6,CE317&gt;0),Inputs!G23,0))</f>
        <v>0</v>
      </c>
      <c r="CH317" s="3">
        <f>IF(Inputs!$B$27&lt;&gt;"Ready","PENDING INPUTS",IF(A317&gt;Inputs!$B$6,0,MIN((CE317+CF317+CG317),IF(Inputs!H23=1,Inputs!D23,MAX(Inputs!F23,ROUND(CE317*Inputs!E23+CF317+CG317,2))))))</f>
        <v>0</v>
      </c>
      <c r="CI317">
        <f>IF(Inputs!$B$27&lt;&gt;"Ready","PENDING INPUTS",IF(CE317&lt;=0,99,1+IF(AND(K317&gt;0,OR(K317&lt;CE317,AND(K317=CE317,0&lt;9))),1,0)+IF(AND(S317&gt;0,OR(S317&lt;CE317,AND(S317=CE317,1&lt;9))),1,0)+IF(AND(AA317&gt;0,OR(AA317&lt;CE317,AND(AA317=CE317,2&lt;9))),1,0)+IF(AND(AI317&gt;0,OR(AI317&lt;CE317,AND(AI317=CE317,3&lt;9))),1,0)+IF(AND(AQ317&gt;0,OR(AQ317&lt;CE317,AND(AQ317=CE317,4&lt;9))),1,0)+IF(AND(AY317&gt;0,OR(AY317&lt;CE317,AND(AY317=CE317,5&lt;9))),1,0)+IF(AND(BG317&gt;0,OR(BG317&lt;CE317,AND(BG317=CE317,6&lt;9))),1,0)+IF(AND(BO317&gt;0,OR(BO317&lt;CE317,AND(BO317=CE317,7&lt;9))),1,0)+IF(AND(BW317&gt;0,OR(BW317&lt;CE317,AND(BW317=CE317,8&lt;9))),1,0)))</f>
        <v>99</v>
      </c>
      <c r="CJ317" s="3">
        <f>IF(Inputs!$B$27&lt;&gt;"Ready","PENDING INPUTS",IF(A317&gt;Inputs!$B$6,0,MIN(MAX(0,(CE317+CF317+CG317)-CH317),MAX(0,C317-D317-(IF(O317&lt;CI317,K317+L317+M317-N317,0)+IF(W317&lt;CI317,S317+T317+U317-V317,0)+IF(AE317&lt;CI317,AA317+AB317+AC317-AD317,0)+IF(AM317&lt;CI317,AI317+AJ317+AK317-AL317,0)+IF(AU317&lt;CI317,AQ317+AR317+AS317-AT317,0)+IF(BC317&lt;CI317,AY317+AZ317+BA317-BB317,0)+IF(BK317&lt;CI317,BG317+BH317+BI317-BJ317,0)+IF(BS317&lt;CI317,BO317+BP317+BQ317-BR317,0)+IF(CA317&lt;CI317,BW317+BX317+BY317-BZ317,0)+IF(CI317&lt;CI317,CE317+CF317+CG317-CH317,0))))))</f>
        <v>0</v>
      </c>
      <c r="CK317" s="3">
        <f>IF(Inputs!$B$27&lt;&gt;"Ready","PENDING INPUTS",MIN((CE317+CF317+CG317),IF(D317&gt;C317,IF(D317=0,0,CH317*C317/D317),CH317+CJ317)))</f>
        <v>0</v>
      </c>
      <c r="CL317" s="3">
        <f>IF(Inputs!$B$27&lt;&gt;"Ready","PENDING INPUTS",MAX(0,(CE317+CF317+CG317)-CK317))</f>
        <v>0</v>
      </c>
    </row>
    <row r="318" spans="1:90" ht="27.95" customHeight="1" x14ac:dyDescent="0.25">
      <c r="A318">
        <v>314</v>
      </c>
      <c r="B318" s="13">
        <f>IF(Inputs!$B$27&lt;&gt;"Ready","PENDING INPUTS",EDATE(Inputs!$B$5,A318-1))</f>
        <v>55824</v>
      </c>
      <c r="C318" s="3">
        <f>IF(Inputs!$B$27&lt;&gt;"Ready","PENDING INPUTS",IF(A318&lt;=Inputs!$B$6,MAX(0,Inputs!$B$4+IF(A318=Inputs!$B$7,Inputs!$B$8,0)+IF(A318=Inputs!$B$9,Inputs!$B$10,0)),0))</f>
        <v>0</v>
      </c>
      <c r="D318" s="3">
        <f>IF(Inputs!$B$27&lt;&gt;"Ready","PENDING INPUTS",SUM(N318,V318,AD318,AL318,AT318,BB318,BJ318,BR318,BZ318,CH318))</f>
        <v>0</v>
      </c>
      <c r="E318" s="3">
        <f>IF(Inputs!$B$27&lt;&gt;"Ready","PENDING INPUTS",MAX(0,D318-C318))</f>
        <v>0</v>
      </c>
      <c r="F318" s="3">
        <f>IF(Inputs!$B$27&lt;&gt;"Ready","PENDING INPUTS",SUM(Q318,Y318,AG318,AO318,AW318,BE318,BM318,BU318,CC318,CK318))</f>
        <v>0</v>
      </c>
      <c r="G318" s="3">
        <f>IF(Inputs!$B$27&lt;&gt;"Ready","PENDING INPUTS",SUM(L318,T318,AB318,AJ318,AR318,AZ318,BH318,BP318,BX318,CF318))</f>
        <v>0</v>
      </c>
      <c r="H318" s="3">
        <f>IF(Inputs!$B$27&lt;&gt;"Ready","PENDING INPUTS",SUM(M318,U318,AC318,AK318,AS318,BA318,BI318,BQ318,BY318,CG318))</f>
        <v>0</v>
      </c>
      <c r="I318" s="3">
        <f>IF(Inputs!$B$27&lt;&gt;"Ready","PENDING INPUTS",SUM(R318,Z318,AH318,AP318,AX318,BF318,BN318,BV318,CD318,CL318))</f>
        <v>0</v>
      </c>
      <c r="J318" t="str">
        <f>IF(Inputs!$B$27&lt;&gt;"Ready","PENDING INPUTS",IF(A318&gt;Inputs!$B$6,"Beyond horizon",IF(E318&gt;0.005,"MINIMUM SHORTFALL",IF(I318&lt;0.005,"Paid off","In progress"))))</f>
        <v>Beyond horizon</v>
      </c>
      <c r="K318" s="3">
        <f>IF(Inputs!$B$27&lt;&gt;"Ready","PENDING INPUTS",R317)</f>
        <v>0</v>
      </c>
      <c r="L318" s="3">
        <f>IF(Inputs!$B$27&lt;&gt;"Ready","PENDING INPUTS",IF(A318&lt;=Inputs!$B$6,ROUND(K318*Inputs!C14/12,2),0))</f>
        <v>0</v>
      </c>
      <c r="M318" s="3">
        <f>IF(Inputs!$B$27&lt;&gt;"Ready","PENDING INPUTS",IF(AND(A318&lt;=Inputs!$B$6,K318&gt;0),Inputs!G14,0))</f>
        <v>0</v>
      </c>
      <c r="N318" s="3">
        <f>IF(Inputs!$B$27&lt;&gt;"Ready","PENDING INPUTS",IF(A318&gt;Inputs!$B$6,0,MIN((K318+L318+M318),IF(Inputs!H14=1,Inputs!D14,MAX(Inputs!F14,ROUND(K318*Inputs!E14+L318+M318,2))))))</f>
        <v>0</v>
      </c>
      <c r="O318">
        <f>IF(Inputs!$B$27&lt;&gt;"Ready","PENDING INPUTS",IF(K318&lt;=0,99,1+IF(AND(S318&gt;0,OR(S318&lt;K318,AND(S318=K318,1&lt;0))),1,0)+IF(AND(AA318&gt;0,OR(AA318&lt;K318,AND(AA318=K318,2&lt;0))),1,0)+IF(AND(AI318&gt;0,OR(AI318&lt;K318,AND(AI318=K318,3&lt;0))),1,0)+IF(AND(AQ318&gt;0,OR(AQ318&lt;K318,AND(AQ318=K318,4&lt;0))),1,0)+IF(AND(AY318&gt;0,OR(AY318&lt;K318,AND(AY318=K318,5&lt;0))),1,0)+IF(AND(BG318&gt;0,OR(BG318&lt;K318,AND(BG318=K318,6&lt;0))),1,0)+IF(AND(BO318&gt;0,OR(BO318&lt;K318,AND(BO318=K318,7&lt;0))),1,0)+IF(AND(BW318&gt;0,OR(BW318&lt;K318,AND(BW318=K318,8&lt;0))),1,0)+IF(AND(CE318&gt;0,OR(CE318&lt;K318,AND(CE318=K318,9&lt;0))),1,0)))</f>
        <v>99</v>
      </c>
      <c r="P318" s="3">
        <f>IF(Inputs!$B$27&lt;&gt;"Ready","PENDING INPUTS",IF(A318&gt;Inputs!$B$6,0,MIN(MAX(0,(K318+L318+M318)-N318),MAX(0,C318-D318-(IF(O318&lt;O318,K318+L318+M318-N318,0)+IF(W318&lt;O318,S318+T318+U318-V318,0)+IF(AE318&lt;O318,AA318+AB318+AC318-AD318,0)+IF(AM318&lt;O318,AI318+AJ318+AK318-AL318,0)+IF(AU318&lt;O318,AQ318+AR318+AS318-AT318,0)+IF(BC318&lt;O318,AY318+AZ318+BA318-BB318,0)+IF(BK318&lt;O318,BG318+BH318+BI318-BJ318,0)+IF(BS318&lt;O318,BO318+BP318+BQ318-BR318,0)+IF(CA318&lt;O318,BW318+BX318+BY318-BZ318,0)+IF(CI318&lt;O318,CE318+CF318+CG318-CH318,0))))))</f>
        <v>0</v>
      </c>
      <c r="Q318" s="3">
        <f>IF(Inputs!$B$27&lt;&gt;"Ready","PENDING INPUTS",MIN((K318+L318+M318),IF(D318&gt;C318,IF(D318=0,0,N318*C318/D318),N318+P318)))</f>
        <v>0</v>
      </c>
      <c r="R318" s="3">
        <f>IF(Inputs!$B$27&lt;&gt;"Ready","PENDING INPUTS",MAX(0,(K318+L318+M318)-Q318))</f>
        <v>0</v>
      </c>
      <c r="S318" s="3">
        <f>IF(Inputs!$B$27&lt;&gt;"Ready","PENDING INPUTS",Z317)</f>
        <v>0</v>
      </c>
      <c r="T318" s="3">
        <f>IF(Inputs!$B$27&lt;&gt;"Ready","PENDING INPUTS",IF(A318&lt;=Inputs!$B$6,ROUND(S318*Inputs!C15/12,2),0))</f>
        <v>0</v>
      </c>
      <c r="U318" s="3">
        <f>IF(Inputs!$B$27&lt;&gt;"Ready","PENDING INPUTS",IF(AND(A318&lt;=Inputs!$B$6,S318&gt;0),Inputs!G15,0))</f>
        <v>0</v>
      </c>
      <c r="V318" s="3">
        <f>IF(Inputs!$B$27&lt;&gt;"Ready","PENDING INPUTS",IF(A318&gt;Inputs!$B$6,0,MIN((S318+T318+U318),IF(Inputs!H15=1,Inputs!D15,MAX(Inputs!F15,ROUND(S318*Inputs!E15+T318+U318,2))))))</f>
        <v>0</v>
      </c>
      <c r="W318">
        <f>IF(Inputs!$B$27&lt;&gt;"Ready","PENDING INPUTS",IF(S318&lt;=0,99,1+IF(AND(K318&gt;0,OR(K318&lt;S318,AND(K318=S318,0&lt;1))),1,0)+IF(AND(AA318&gt;0,OR(AA318&lt;S318,AND(AA318=S318,2&lt;1))),1,0)+IF(AND(AI318&gt;0,OR(AI318&lt;S318,AND(AI318=S318,3&lt;1))),1,0)+IF(AND(AQ318&gt;0,OR(AQ318&lt;S318,AND(AQ318=S318,4&lt;1))),1,0)+IF(AND(AY318&gt;0,OR(AY318&lt;S318,AND(AY318=S318,5&lt;1))),1,0)+IF(AND(BG318&gt;0,OR(BG318&lt;S318,AND(BG318=S318,6&lt;1))),1,0)+IF(AND(BO318&gt;0,OR(BO318&lt;S318,AND(BO318=S318,7&lt;1))),1,0)+IF(AND(BW318&gt;0,OR(BW318&lt;S318,AND(BW318=S318,8&lt;1))),1,0)+IF(AND(CE318&gt;0,OR(CE318&lt;S318,AND(CE318=S318,9&lt;1))),1,0)))</f>
        <v>99</v>
      </c>
      <c r="X318" s="3">
        <f>IF(Inputs!$B$27&lt;&gt;"Ready","PENDING INPUTS",IF(A318&gt;Inputs!$B$6,0,MIN(MAX(0,(S318+T318+U318)-V318),MAX(0,C318-D318-(IF(O318&lt;W318,K318+L318+M318-N318,0)+IF(W318&lt;W318,S318+T318+U318-V318,0)+IF(AE318&lt;W318,AA318+AB318+AC318-AD318,0)+IF(AM318&lt;W318,AI318+AJ318+AK318-AL318,0)+IF(AU318&lt;W318,AQ318+AR318+AS318-AT318,0)+IF(BC318&lt;W318,AY318+AZ318+BA318-BB318,0)+IF(BK318&lt;W318,BG318+BH318+BI318-BJ318,0)+IF(BS318&lt;W318,BO318+BP318+BQ318-BR318,0)+IF(CA318&lt;W318,BW318+BX318+BY318-BZ318,0)+IF(CI318&lt;W318,CE318+CF318+CG318-CH318,0))))))</f>
        <v>0</v>
      </c>
      <c r="Y318" s="3">
        <f>IF(Inputs!$B$27&lt;&gt;"Ready","PENDING INPUTS",MIN((S318+T318+U318),IF(D318&gt;C318,IF(D318=0,0,V318*C318/D318),V318+X318)))</f>
        <v>0</v>
      </c>
      <c r="Z318" s="3">
        <f>IF(Inputs!$B$27&lt;&gt;"Ready","PENDING INPUTS",MAX(0,(S318+T318+U318)-Y318))</f>
        <v>0</v>
      </c>
      <c r="AA318" s="3">
        <f>IF(Inputs!$B$27&lt;&gt;"Ready","PENDING INPUTS",AH317)</f>
        <v>0</v>
      </c>
      <c r="AB318" s="3">
        <f>IF(Inputs!$B$27&lt;&gt;"Ready","PENDING INPUTS",IF(A318&lt;=Inputs!$B$6,ROUND(AA318*Inputs!C16/12,2),0))</f>
        <v>0</v>
      </c>
      <c r="AC318" s="3">
        <f>IF(Inputs!$B$27&lt;&gt;"Ready","PENDING INPUTS",IF(AND(A318&lt;=Inputs!$B$6,AA318&gt;0),Inputs!G16,0))</f>
        <v>0</v>
      </c>
      <c r="AD318" s="3">
        <f>IF(Inputs!$B$27&lt;&gt;"Ready","PENDING INPUTS",IF(A318&gt;Inputs!$B$6,0,MIN((AA318+AB318+AC318),IF(Inputs!H16=1,Inputs!D16,MAX(Inputs!F16,ROUND(AA318*Inputs!E16+AB318+AC318,2))))))</f>
        <v>0</v>
      </c>
      <c r="AE318">
        <f>IF(Inputs!$B$27&lt;&gt;"Ready","PENDING INPUTS",IF(AA318&lt;=0,99,1+IF(AND(K318&gt;0,OR(K318&lt;AA318,AND(K318=AA318,0&lt;2))),1,0)+IF(AND(S318&gt;0,OR(S318&lt;AA318,AND(S318=AA318,1&lt;2))),1,0)+IF(AND(AI318&gt;0,OR(AI318&lt;AA318,AND(AI318=AA318,3&lt;2))),1,0)+IF(AND(AQ318&gt;0,OR(AQ318&lt;AA318,AND(AQ318=AA318,4&lt;2))),1,0)+IF(AND(AY318&gt;0,OR(AY318&lt;AA318,AND(AY318=AA318,5&lt;2))),1,0)+IF(AND(BG318&gt;0,OR(BG318&lt;AA318,AND(BG318=AA318,6&lt;2))),1,0)+IF(AND(BO318&gt;0,OR(BO318&lt;AA318,AND(BO318=AA318,7&lt;2))),1,0)+IF(AND(BW318&gt;0,OR(BW318&lt;AA318,AND(BW318=AA318,8&lt;2))),1,0)+IF(AND(CE318&gt;0,OR(CE318&lt;AA318,AND(CE318=AA318,9&lt;2))),1,0)))</f>
        <v>99</v>
      </c>
      <c r="AF318" s="3">
        <f>IF(Inputs!$B$27&lt;&gt;"Ready","PENDING INPUTS",IF(A318&gt;Inputs!$B$6,0,MIN(MAX(0,(AA318+AB318+AC318)-AD318),MAX(0,C318-D318-(IF(O318&lt;AE318,K318+L318+M318-N318,0)+IF(W318&lt;AE318,S318+T318+U318-V318,0)+IF(AE318&lt;AE318,AA318+AB318+AC318-AD318,0)+IF(AM318&lt;AE318,AI318+AJ318+AK318-AL318,0)+IF(AU318&lt;AE318,AQ318+AR318+AS318-AT318,0)+IF(BC318&lt;AE318,AY318+AZ318+BA318-BB318,0)+IF(BK318&lt;AE318,BG318+BH318+BI318-BJ318,0)+IF(BS318&lt;AE318,BO318+BP318+BQ318-BR318,0)+IF(CA318&lt;AE318,BW318+BX318+BY318-BZ318,0)+IF(CI318&lt;AE318,CE318+CF318+CG318-CH318,0))))))</f>
        <v>0</v>
      </c>
      <c r="AG318" s="3">
        <f>IF(Inputs!$B$27&lt;&gt;"Ready","PENDING INPUTS",MIN((AA318+AB318+AC318),IF(D318&gt;C318,IF(D318=0,0,AD318*C318/D318),AD318+AF318)))</f>
        <v>0</v>
      </c>
      <c r="AH318" s="3">
        <f>IF(Inputs!$B$27&lt;&gt;"Ready","PENDING INPUTS",MAX(0,(AA318+AB318+AC318)-AG318))</f>
        <v>0</v>
      </c>
      <c r="AI318" s="3">
        <f>IF(Inputs!$B$27&lt;&gt;"Ready","PENDING INPUTS",AP317)</f>
        <v>0</v>
      </c>
      <c r="AJ318" s="3">
        <f>IF(Inputs!$B$27&lt;&gt;"Ready","PENDING INPUTS",IF(A318&lt;=Inputs!$B$6,ROUND(AI318*Inputs!C17/12,2),0))</f>
        <v>0</v>
      </c>
      <c r="AK318" s="3">
        <f>IF(Inputs!$B$27&lt;&gt;"Ready","PENDING INPUTS",IF(AND(A318&lt;=Inputs!$B$6,AI318&gt;0),Inputs!G17,0))</f>
        <v>0</v>
      </c>
      <c r="AL318" s="3">
        <f>IF(Inputs!$B$27&lt;&gt;"Ready","PENDING INPUTS",IF(A318&gt;Inputs!$B$6,0,MIN((AI318+AJ318+AK318),IF(Inputs!H17=1,Inputs!D17,MAX(Inputs!F17,ROUND(AI318*Inputs!E17+AJ318+AK318,2))))))</f>
        <v>0</v>
      </c>
      <c r="AM318">
        <f>IF(Inputs!$B$27&lt;&gt;"Ready","PENDING INPUTS",IF(AI318&lt;=0,99,1+IF(AND(K318&gt;0,OR(K318&lt;AI318,AND(K318=AI318,0&lt;3))),1,0)+IF(AND(S318&gt;0,OR(S318&lt;AI318,AND(S318=AI318,1&lt;3))),1,0)+IF(AND(AA318&gt;0,OR(AA318&lt;AI318,AND(AA318=AI318,2&lt;3))),1,0)+IF(AND(AQ318&gt;0,OR(AQ318&lt;AI318,AND(AQ318=AI318,4&lt;3))),1,0)+IF(AND(AY318&gt;0,OR(AY318&lt;AI318,AND(AY318=AI318,5&lt;3))),1,0)+IF(AND(BG318&gt;0,OR(BG318&lt;AI318,AND(BG318=AI318,6&lt;3))),1,0)+IF(AND(BO318&gt;0,OR(BO318&lt;AI318,AND(BO318=AI318,7&lt;3))),1,0)+IF(AND(BW318&gt;0,OR(BW318&lt;AI318,AND(BW318=AI318,8&lt;3))),1,0)+IF(AND(CE318&gt;0,OR(CE318&lt;AI318,AND(CE318=AI318,9&lt;3))),1,0)))</f>
        <v>99</v>
      </c>
      <c r="AN318" s="3">
        <f>IF(Inputs!$B$27&lt;&gt;"Ready","PENDING INPUTS",IF(A318&gt;Inputs!$B$6,0,MIN(MAX(0,(AI318+AJ318+AK318)-AL318),MAX(0,C318-D318-(IF(O318&lt;AM318,K318+L318+M318-N318,0)+IF(W318&lt;AM318,S318+T318+U318-V318,0)+IF(AE318&lt;AM318,AA318+AB318+AC318-AD318,0)+IF(AM318&lt;AM318,AI318+AJ318+AK318-AL318,0)+IF(AU318&lt;AM318,AQ318+AR318+AS318-AT318,0)+IF(BC318&lt;AM318,AY318+AZ318+BA318-BB318,0)+IF(BK318&lt;AM318,BG318+BH318+BI318-BJ318,0)+IF(BS318&lt;AM318,BO318+BP318+BQ318-BR318,0)+IF(CA318&lt;AM318,BW318+BX318+BY318-BZ318,0)+IF(CI318&lt;AM318,CE318+CF318+CG318-CH318,0))))))</f>
        <v>0</v>
      </c>
      <c r="AO318" s="3">
        <f>IF(Inputs!$B$27&lt;&gt;"Ready","PENDING INPUTS",MIN((AI318+AJ318+AK318),IF(D318&gt;C318,IF(D318=0,0,AL318*C318/D318),AL318+AN318)))</f>
        <v>0</v>
      </c>
      <c r="AP318" s="3">
        <f>IF(Inputs!$B$27&lt;&gt;"Ready","PENDING INPUTS",MAX(0,(AI318+AJ318+AK318)-AO318))</f>
        <v>0</v>
      </c>
      <c r="AQ318" s="3">
        <f>IF(Inputs!$B$27&lt;&gt;"Ready","PENDING INPUTS",AX317)</f>
        <v>0</v>
      </c>
      <c r="AR318" s="3">
        <f>IF(Inputs!$B$27&lt;&gt;"Ready","PENDING INPUTS",IF(A318&lt;=Inputs!$B$6,ROUND(AQ318*Inputs!C18/12,2),0))</f>
        <v>0</v>
      </c>
      <c r="AS318" s="3">
        <f>IF(Inputs!$B$27&lt;&gt;"Ready","PENDING INPUTS",IF(AND(A318&lt;=Inputs!$B$6,AQ318&gt;0),Inputs!G18,0))</f>
        <v>0</v>
      </c>
      <c r="AT318" s="3">
        <f>IF(Inputs!$B$27&lt;&gt;"Ready","PENDING INPUTS",IF(A318&gt;Inputs!$B$6,0,MIN((AQ318+AR318+AS318),IF(Inputs!H18=1,Inputs!D18,MAX(Inputs!F18,ROUND(AQ318*Inputs!E18+AR318+AS318,2))))))</f>
        <v>0</v>
      </c>
      <c r="AU318">
        <f>IF(Inputs!$B$27&lt;&gt;"Ready","PENDING INPUTS",IF(AQ318&lt;=0,99,1+IF(AND(K318&gt;0,OR(K318&lt;AQ318,AND(K318=AQ318,0&lt;4))),1,0)+IF(AND(S318&gt;0,OR(S318&lt;AQ318,AND(S318=AQ318,1&lt;4))),1,0)+IF(AND(AA318&gt;0,OR(AA318&lt;AQ318,AND(AA318=AQ318,2&lt;4))),1,0)+IF(AND(AI318&gt;0,OR(AI318&lt;AQ318,AND(AI318=AQ318,3&lt;4))),1,0)+IF(AND(AY318&gt;0,OR(AY318&lt;AQ318,AND(AY318=AQ318,5&lt;4))),1,0)+IF(AND(BG318&gt;0,OR(BG318&lt;AQ318,AND(BG318=AQ318,6&lt;4))),1,0)+IF(AND(BO318&gt;0,OR(BO318&lt;AQ318,AND(BO318=AQ318,7&lt;4))),1,0)+IF(AND(BW318&gt;0,OR(BW318&lt;AQ318,AND(BW318=AQ318,8&lt;4))),1,0)+IF(AND(CE318&gt;0,OR(CE318&lt;AQ318,AND(CE318=AQ318,9&lt;4))),1,0)))</f>
        <v>99</v>
      </c>
      <c r="AV318" s="3">
        <f>IF(Inputs!$B$27&lt;&gt;"Ready","PENDING INPUTS",IF(A318&gt;Inputs!$B$6,0,MIN(MAX(0,(AQ318+AR318+AS318)-AT318),MAX(0,C318-D318-(IF(O318&lt;AU318,K318+L318+M318-N318,0)+IF(W318&lt;AU318,S318+T318+U318-V318,0)+IF(AE318&lt;AU318,AA318+AB318+AC318-AD318,0)+IF(AM318&lt;AU318,AI318+AJ318+AK318-AL318,0)+IF(AU318&lt;AU318,AQ318+AR318+AS318-AT318,0)+IF(BC318&lt;AU318,AY318+AZ318+BA318-BB318,0)+IF(BK318&lt;AU318,BG318+BH318+BI318-BJ318,0)+IF(BS318&lt;AU318,BO318+BP318+BQ318-BR318,0)+IF(CA318&lt;AU318,BW318+BX318+BY318-BZ318,0)+IF(CI318&lt;AU318,CE318+CF318+CG318-CH318,0))))))</f>
        <v>0</v>
      </c>
      <c r="AW318" s="3">
        <f>IF(Inputs!$B$27&lt;&gt;"Ready","PENDING INPUTS",MIN((AQ318+AR318+AS318),IF(D318&gt;C318,IF(D318=0,0,AT318*C318/D318),AT318+AV318)))</f>
        <v>0</v>
      </c>
      <c r="AX318" s="3">
        <f>IF(Inputs!$B$27&lt;&gt;"Ready","PENDING INPUTS",MAX(0,(AQ318+AR318+AS318)-AW318))</f>
        <v>0</v>
      </c>
      <c r="AY318" s="3">
        <f>IF(Inputs!$B$27&lt;&gt;"Ready","PENDING INPUTS",BF317)</f>
        <v>0</v>
      </c>
      <c r="AZ318" s="3">
        <f>IF(Inputs!$B$27&lt;&gt;"Ready","PENDING INPUTS",IF(A318&lt;=Inputs!$B$6,ROUND(AY318*Inputs!C19/12,2),0))</f>
        <v>0</v>
      </c>
      <c r="BA318" s="3">
        <f>IF(Inputs!$B$27&lt;&gt;"Ready","PENDING INPUTS",IF(AND(A318&lt;=Inputs!$B$6,AY318&gt;0),Inputs!G19,0))</f>
        <v>0</v>
      </c>
      <c r="BB318" s="3">
        <f>IF(Inputs!$B$27&lt;&gt;"Ready","PENDING INPUTS",IF(A318&gt;Inputs!$B$6,0,MIN((AY318+AZ318+BA318),IF(Inputs!H19=1,Inputs!D19,MAX(Inputs!F19,ROUND(AY318*Inputs!E19+AZ318+BA318,2))))))</f>
        <v>0</v>
      </c>
      <c r="BC318">
        <f>IF(Inputs!$B$27&lt;&gt;"Ready","PENDING INPUTS",IF(AY318&lt;=0,99,1+IF(AND(K318&gt;0,OR(K318&lt;AY318,AND(K318=AY318,0&lt;5))),1,0)+IF(AND(S318&gt;0,OR(S318&lt;AY318,AND(S318=AY318,1&lt;5))),1,0)+IF(AND(AA318&gt;0,OR(AA318&lt;AY318,AND(AA318=AY318,2&lt;5))),1,0)+IF(AND(AI318&gt;0,OR(AI318&lt;AY318,AND(AI318=AY318,3&lt;5))),1,0)+IF(AND(AQ318&gt;0,OR(AQ318&lt;AY318,AND(AQ318=AY318,4&lt;5))),1,0)+IF(AND(BG318&gt;0,OR(BG318&lt;AY318,AND(BG318=AY318,6&lt;5))),1,0)+IF(AND(BO318&gt;0,OR(BO318&lt;AY318,AND(BO318=AY318,7&lt;5))),1,0)+IF(AND(BW318&gt;0,OR(BW318&lt;AY318,AND(BW318=AY318,8&lt;5))),1,0)+IF(AND(CE318&gt;0,OR(CE318&lt;AY318,AND(CE318=AY318,9&lt;5))),1,0)))</f>
        <v>99</v>
      </c>
      <c r="BD318" s="3">
        <f>IF(Inputs!$B$27&lt;&gt;"Ready","PENDING INPUTS",IF(A318&gt;Inputs!$B$6,0,MIN(MAX(0,(AY318+AZ318+BA318)-BB318),MAX(0,C318-D318-(IF(O318&lt;BC318,K318+L318+M318-N318,0)+IF(W318&lt;BC318,S318+T318+U318-V318,0)+IF(AE318&lt;BC318,AA318+AB318+AC318-AD318,0)+IF(AM318&lt;BC318,AI318+AJ318+AK318-AL318,0)+IF(AU318&lt;BC318,AQ318+AR318+AS318-AT318,0)+IF(BC318&lt;BC318,AY318+AZ318+BA318-BB318,0)+IF(BK318&lt;BC318,BG318+BH318+BI318-BJ318,0)+IF(BS318&lt;BC318,BO318+BP318+BQ318-BR318,0)+IF(CA318&lt;BC318,BW318+BX318+BY318-BZ318,0)+IF(CI318&lt;BC318,CE318+CF318+CG318-CH318,0))))))</f>
        <v>0</v>
      </c>
      <c r="BE318" s="3">
        <f>IF(Inputs!$B$27&lt;&gt;"Ready","PENDING INPUTS",MIN((AY318+AZ318+BA318),IF(D318&gt;C318,IF(D318=0,0,BB318*C318/D318),BB318+BD318)))</f>
        <v>0</v>
      </c>
      <c r="BF318" s="3">
        <f>IF(Inputs!$B$27&lt;&gt;"Ready","PENDING INPUTS",MAX(0,(AY318+AZ318+BA318)-BE318))</f>
        <v>0</v>
      </c>
      <c r="BG318" s="3">
        <f>IF(Inputs!$B$27&lt;&gt;"Ready","PENDING INPUTS",BN317)</f>
        <v>0</v>
      </c>
      <c r="BH318" s="3">
        <f>IF(Inputs!$B$27&lt;&gt;"Ready","PENDING INPUTS",IF(A318&lt;=Inputs!$B$6,ROUND(BG318*Inputs!C20/12,2),0))</f>
        <v>0</v>
      </c>
      <c r="BI318" s="3">
        <f>IF(Inputs!$B$27&lt;&gt;"Ready","PENDING INPUTS",IF(AND(A318&lt;=Inputs!$B$6,BG318&gt;0),Inputs!G20,0))</f>
        <v>0</v>
      </c>
      <c r="BJ318" s="3">
        <f>IF(Inputs!$B$27&lt;&gt;"Ready","PENDING INPUTS",IF(A318&gt;Inputs!$B$6,0,MIN((BG318+BH318+BI318),IF(Inputs!H20=1,Inputs!D20,MAX(Inputs!F20,ROUND(BG318*Inputs!E20+BH318+BI318,2))))))</f>
        <v>0</v>
      </c>
      <c r="BK318">
        <f>IF(Inputs!$B$27&lt;&gt;"Ready","PENDING INPUTS",IF(BG318&lt;=0,99,1+IF(AND(K318&gt;0,OR(K318&lt;BG318,AND(K318=BG318,0&lt;6))),1,0)+IF(AND(S318&gt;0,OR(S318&lt;BG318,AND(S318=BG318,1&lt;6))),1,0)+IF(AND(AA318&gt;0,OR(AA318&lt;BG318,AND(AA318=BG318,2&lt;6))),1,0)+IF(AND(AI318&gt;0,OR(AI318&lt;BG318,AND(AI318=BG318,3&lt;6))),1,0)+IF(AND(AQ318&gt;0,OR(AQ318&lt;BG318,AND(AQ318=BG318,4&lt;6))),1,0)+IF(AND(AY318&gt;0,OR(AY318&lt;BG318,AND(AY318=BG318,5&lt;6))),1,0)+IF(AND(BO318&gt;0,OR(BO318&lt;BG318,AND(BO318=BG318,7&lt;6))),1,0)+IF(AND(BW318&gt;0,OR(BW318&lt;BG318,AND(BW318=BG318,8&lt;6))),1,0)+IF(AND(CE318&gt;0,OR(CE318&lt;BG318,AND(CE318=BG318,9&lt;6))),1,0)))</f>
        <v>99</v>
      </c>
      <c r="BL318" s="3">
        <f>IF(Inputs!$B$27&lt;&gt;"Ready","PENDING INPUTS",IF(A318&gt;Inputs!$B$6,0,MIN(MAX(0,(BG318+BH318+BI318)-BJ318),MAX(0,C318-D318-(IF(O318&lt;BK318,K318+L318+M318-N318,0)+IF(W318&lt;BK318,S318+T318+U318-V318,0)+IF(AE318&lt;BK318,AA318+AB318+AC318-AD318,0)+IF(AM318&lt;BK318,AI318+AJ318+AK318-AL318,0)+IF(AU318&lt;BK318,AQ318+AR318+AS318-AT318,0)+IF(BC318&lt;BK318,AY318+AZ318+BA318-BB318,0)+IF(BK318&lt;BK318,BG318+BH318+BI318-BJ318,0)+IF(BS318&lt;BK318,BO318+BP318+BQ318-BR318,0)+IF(CA318&lt;BK318,BW318+BX318+BY318-BZ318,0)+IF(CI318&lt;BK318,CE318+CF318+CG318-CH318,0))))))</f>
        <v>0</v>
      </c>
      <c r="BM318" s="3">
        <f>IF(Inputs!$B$27&lt;&gt;"Ready","PENDING INPUTS",MIN((BG318+BH318+BI318),IF(D318&gt;C318,IF(D318=0,0,BJ318*C318/D318),BJ318+BL318)))</f>
        <v>0</v>
      </c>
      <c r="BN318" s="3">
        <f>IF(Inputs!$B$27&lt;&gt;"Ready","PENDING INPUTS",MAX(0,(BG318+BH318+BI318)-BM318))</f>
        <v>0</v>
      </c>
      <c r="BO318" s="3">
        <f>IF(Inputs!$B$27&lt;&gt;"Ready","PENDING INPUTS",BV317)</f>
        <v>0</v>
      </c>
      <c r="BP318" s="3">
        <f>IF(Inputs!$B$27&lt;&gt;"Ready","PENDING INPUTS",IF(A318&lt;=Inputs!$B$6,ROUND(BO318*Inputs!C21/12,2),0))</f>
        <v>0</v>
      </c>
      <c r="BQ318" s="3">
        <f>IF(Inputs!$B$27&lt;&gt;"Ready","PENDING INPUTS",IF(AND(A318&lt;=Inputs!$B$6,BO318&gt;0),Inputs!G21,0))</f>
        <v>0</v>
      </c>
      <c r="BR318" s="3">
        <f>IF(Inputs!$B$27&lt;&gt;"Ready","PENDING INPUTS",IF(A318&gt;Inputs!$B$6,0,MIN((BO318+BP318+BQ318),IF(Inputs!H21=1,Inputs!D21,MAX(Inputs!F21,ROUND(BO318*Inputs!E21+BP318+BQ318,2))))))</f>
        <v>0</v>
      </c>
      <c r="BS318">
        <f>IF(Inputs!$B$27&lt;&gt;"Ready","PENDING INPUTS",IF(BO318&lt;=0,99,1+IF(AND(K318&gt;0,OR(K318&lt;BO318,AND(K318=BO318,0&lt;7))),1,0)+IF(AND(S318&gt;0,OR(S318&lt;BO318,AND(S318=BO318,1&lt;7))),1,0)+IF(AND(AA318&gt;0,OR(AA318&lt;BO318,AND(AA318=BO318,2&lt;7))),1,0)+IF(AND(AI318&gt;0,OR(AI318&lt;BO318,AND(AI318=BO318,3&lt;7))),1,0)+IF(AND(AQ318&gt;0,OR(AQ318&lt;BO318,AND(AQ318=BO318,4&lt;7))),1,0)+IF(AND(AY318&gt;0,OR(AY318&lt;BO318,AND(AY318=BO318,5&lt;7))),1,0)+IF(AND(BG318&gt;0,OR(BG318&lt;BO318,AND(BG318=BO318,6&lt;7))),1,0)+IF(AND(BW318&gt;0,OR(BW318&lt;BO318,AND(BW318=BO318,8&lt;7))),1,0)+IF(AND(CE318&gt;0,OR(CE318&lt;BO318,AND(CE318=BO318,9&lt;7))),1,0)))</f>
        <v>99</v>
      </c>
      <c r="BT318" s="3">
        <f>IF(Inputs!$B$27&lt;&gt;"Ready","PENDING INPUTS",IF(A318&gt;Inputs!$B$6,0,MIN(MAX(0,(BO318+BP318+BQ318)-BR318),MAX(0,C318-D318-(IF(O318&lt;BS318,K318+L318+M318-N318,0)+IF(W318&lt;BS318,S318+T318+U318-V318,0)+IF(AE318&lt;BS318,AA318+AB318+AC318-AD318,0)+IF(AM318&lt;BS318,AI318+AJ318+AK318-AL318,0)+IF(AU318&lt;BS318,AQ318+AR318+AS318-AT318,0)+IF(BC318&lt;BS318,AY318+AZ318+BA318-BB318,0)+IF(BK318&lt;BS318,BG318+BH318+BI318-BJ318,0)+IF(BS318&lt;BS318,BO318+BP318+BQ318-BR318,0)+IF(CA318&lt;BS318,BW318+BX318+BY318-BZ318,0)+IF(CI318&lt;BS318,CE318+CF318+CG318-CH318,0))))))</f>
        <v>0</v>
      </c>
      <c r="BU318" s="3">
        <f>IF(Inputs!$B$27&lt;&gt;"Ready","PENDING INPUTS",MIN((BO318+BP318+BQ318),IF(D318&gt;C318,IF(D318=0,0,BR318*C318/D318),BR318+BT318)))</f>
        <v>0</v>
      </c>
      <c r="BV318" s="3">
        <f>IF(Inputs!$B$27&lt;&gt;"Ready","PENDING INPUTS",MAX(0,(BO318+BP318+BQ318)-BU318))</f>
        <v>0</v>
      </c>
      <c r="BW318" s="3">
        <f>IF(Inputs!$B$27&lt;&gt;"Ready","PENDING INPUTS",CD317)</f>
        <v>0</v>
      </c>
      <c r="BX318" s="3">
        <f>IF(Inputs!$B$27&lt;&gt;"Ready","PENDING INPUTS",IF(A318&lt;=Inputs!$B$6,ROUND(BW318*Inputs!C22/12,2),0))</f>
        <v>0</v>
      </c>
      <c r="BY318" s="3">
        <f>IF(Inputs!$B$27&lt;&gt;"Ready","PENDING INPUTS",IF(AND(A318&lt;=Inputs!$B$6,BW318&gt;0),Inputs!G22,0))</f>
        <v>0</v>
      </c>
      <c r="BZ318" s="3">
        <f>IF(Inputs!$B$27&lt;&gt;"Ready","PENDING INPUTS",IF(A318&gt;Inputs!$B$6,0,MIN((BW318+BX318+BY318),IF(Inputs!H22=1,Inputs!D22,MAX(Inputs!F22,ROUND(BW318*Inputs!E22+BX318+BY318,2))))))</f>
        <v>0</v>
      </c>
      <c r="CA318">
        <f>IF(Inputs!$B$27&lt;&gt;"Ready","PENDING INPUTS",IF(BW318&lt;=0,99,1+IF(AND(K318&gt;0,OR(K318&lt;BW318,AND(K318=BW318,0&lt;8))),1,0)+IF(AND(S318&gt;0,OR(S318&lt;BW318,AND(S318=BW318,1&lt;8))),1,0)+IF(AND(AA318&gt;0,OR(AA318&lt;BW318,AND(AA318=BW318,2&lt;8))),1,0)+IF(AND(AI318&gt;0,OR(AI318&lt;BW318,AND(AI318=BW318,3&lt;8))),1,0)+IF(AND(AQ318&gt;0,OR(AQ318&lt;BW318,AND(AQ318=BW318,4&lt;8))),1,0)+IF(AND(AY318&gt;0,OR(AY318&lt;BW318,AND(AY318=BW318,5&lt;8))),1,0)+IF(AND(BG318&gt;0,OR(BG318&lt;BW318,AND(BG318=BW318,6&lt;8))),1,0)+IF(AND(BO318&gt;0,OR(BO318&lt;BW318,AND(BO318=BW318,7&lt;8))),1,0)+IF(AND(CE318&gt;0,OR(CE318&lt;BW318,AND(CE318=BW318,9&lt;8))),1,0)))</f>
        <v>99</v>
      </c>
      <c r="CB318" s="3">
        <f>IF(Inputs!$B$27&lt;&gt;"Ready","PENDING INPUTS",IF(A318&gt;Inputs!$B$6,0,MIN(MAX(0,(BW318+BX318+BY318)-BZ318),MAX(0,C318-D318-(IF(O318&lt;CA318,K318+L318+M318-N318,0)+IF(W318&lt;CA318,S318+T318+U318-V318,0)+IF(AE318&lt;CA318,AA318+AB318+AC318-AD318,0)+IF(AM318&lt;CA318,AI318+AJ318+AK318-AL318,0)+IF(AU318&lt;CA318,AQ318+AR318+AS318-AT318,0)+IF(BC318&lt;CA318,AY318+AZ318+BA318-BB318,0)+IF(BK318&lt;CA318,BG318+BH318+BI318-BJ318,0)+IF(BS318&lt;CA318,BO318+BP318+BQ318-BR318,0)+IF(CA318&lt;CA318,BW318+BX318+BY318-BZ318,0)+IF(CI318&lt;CA318,CE318+CF318+CG318-CH318,0))))))</f>
        <v>0</v>
      </c>
      <c r="CC318" s="3">
        <f>IF(Inputs!$B$27&lt;&gt;"Ready","PENDING INPUTS",MIN((BW318+BX318+BY318),IF(D318&gt;C318,IF(D318=0,0,BZ318*C318/D318),BZ318+CB318)))</f>
        <v>0</v>
      </c>
      <c r="CD318" s="3">
        <f>IF(Inputs!$B$27&lt;&gt;"Ready","PENDING INPUTS",MAX(0,(BW318+BX318+BY318)-CC318))</f>
        <v>0</v>
      </c>
      <c r="CE318" s="3">
        <f>IF(Inputs!$B$27&lt;&gt;"Ready","PENDING INPUTS",CL317)</f>
        <v>0</v>
      </c>
      <c r="CF318" s="3">
        <f>IF(Inputs!$B$27&lt;&gt;"Ready","PENDING INPUTS",IF(A318&lt;=Inputs!$B$6,ROUND(CE318*Inputs!C23/12,2),0))</f>
        <v>0</v>
      </c>
      <c r="CG318" s="3">
        <f>IF(Inputs!$B$27&lt;&gt;"Ready","PENDING INPUTS",IF(AND(A318&lt;=Inputs!$B$6,CE318&gt;0),Inputs!G23,0))</f>
        <v>0</v>
      </c>
      <c r="CH318" s="3">
        <f>IF(Inputs!$B$27&lt;&gt;"Ready","PENDING INPUTS",IF(A318&gt;Inputs!$B$6,0,MIN((CE318+CF318+CG318),IF(Inputs!H23=1,Inputs!D23,MAX(Inputs!F23,ROUND(CE318*Inputs!E23+CF318+CG318,2))))))</f>
        <v>0</v>
      </c>
      <c r="CI318">
        <f>IF(Inputs!$B$27&lt;&gt;"Ready","PENDING INPUTS",IF(CE318&lt;=0,99,1+IF(AND(K318&gt;0,OR(K318&lt;CE318,AND(K318=CE318,0&lt;9))),1,0)+IF(AND(S318&gt;0,OR(S318&lt;CE318,AND(S318=CE318,1&lt;9))),1,0)+IF(AND(AA318&gt;0,OR(AA318&lt;CE318,AND(AA318=CE318,2&lt;9))),1,0)+IF(AND(AI318&gt;0,OR(AI318&lt;CE318,AND(AI318=CE318,3&lt;9))),1,0)+IF(AND(AQ318&gt;0,OR(AQ318&lt;CE318,AND(AQ318=CE318,4&lt;9))),1,0)+IF(AND(AY318&gt;0,OR(AY318&lt;CE318,AND(AY318=CE318,5&lt;9))),1,0)+IF(AND(BG318&gt;0,OR(BG318&lt;CE318,AND(BG318=CE318,6&lt;9))),1,0)+IF(AND(BO318&gt;0,OR(BO318&lt;CE318,AND(BO318=CE318,7&lt;9))),1,0)+IF(AND(BW318&gt;0,OR(BW318&lt;CE318,AND(BW318=CE318,8&lt;9))),1,0)))</f>
        <v>99</v>
      </c>
      <c r="CJ318" s="3">
        <f>IF(Inputs!$B$27&lt;&gt;"Ready","PENDING INPUTS",IF(A318&gt;Inputs!$B$6,0,MIN(MAX(0,(CE318+CF318+CG318)-CH318),MAX(0,C318-D318-(IF(O318&lt;CI318,K318+L318+M318-N318,0)+IF(W318&lt;CI318,S318+T318+U318-V318,0)+IF(AE318&lt;CI318,AA318+AB318+AC318-AD318,0)+IF(AM318&lt;CI318,AI318+AJ318+AK318-AL318,0)+IF(AU318&lt;CI318,AQ318+AR318+AS318-AT318,0)+IF(BC318&lt;CI318,AY318+AZ318+BA318-BB318,0)+IF(BK318&lt;CI318,BG318+BH318+BI318-BJ318,0)+IF(BS318&lt;CI318,BO318+BP318+BQ318-BR318,0)+IF(CA318&lt;CI318,BW318+BX318+BY318-BZ318,0)+IF(CI318&lt;CI318,CE318+CF318+CG318-CH318,0))))))</f>
        <v>0</v>
      </c>
      <c r="CK318" s="3">
        <f>IF(Inputs!$B$27&lt;&gt;"Ready","PENDING INPUTS",MIN((CE318+CF318+CG318),IF(D318&gt;C318,IF(D318=0,0,CH318*C318/D318),CH318+CJ318)))</f>
        <v>0</v>
      </c>
      <c r="CL318" s="3">
        <f>IF(Inputs!$B$27&lt;&gt;"Ready","PENDING INPUTS",MAX(0,(CE318+CF318+CG318)-CK318))</f>
        <v>0</v>
      </c>
    </row>
    <row r="319" spans="1:90" ht="27.95" customHeight="1" x14ac:dyDescent="0.25">
      <c r="A319">
        <v>315</v>
      </c>
      <c r="B319" s="13">
        <f>IF(Inputs!$B$27&lt;&gt;"Ready","PENDING INPUTS",EDATE(Inputs!$B$5,A319-1))</f>
        <v>55854</v>
      </c>
      <c r="C319" s="3">
        <f>IF(Inputs!$B$27&lt;&gt;"Ready","PENDING INPUTS",IF(A319&lt;=Inputs!$B$6,MAX(0,Inputs!$B$4+IF(A319=Inputs!$B$7,Inputs!$B$8,0)+IF(A319=Inputs!$B$9,Inputs!$B$10,0)),0))</f>
        <v>0</v>
      </c>
      <c r="D319" s="3">
        <f>IF(Inputs!$B$27&lt;&gt;"Ready","PENDING INPUTS",SUM(N319,V319,AD319,AL319,AT319,BB319,BJ319,BR319,BZ319,CH319))</f>
        <v>0</v>
      </c>
      <c r="E319" s="3">
        <f>IF(Inputs!$B$27&lt;&gt;"Ready","PENDING INPUTS",MAX(0,D319-C319))</f>
        <v>0</v>
      </c>
      <c r="F319" s="3">
        <f>IF(Inputs!$B$27&lt;&gt;"Ready","PENDING INPUTS",SUM(Q319,Y319,AG319,AO319,AW319,BE319,BM319,BU319,CC319,CK319))</f>
        <v>0</v>
      </c>
      <c r="G319" s="3">
        <f>IF(Inputs!$B$27&lt;&gt;"Ready","PENDING INPUTS",SUM(L319,T319,AB319,AJ319,AR319,AZ319,BH319,BP319,BX319,CF319))</f>
        <v>0</v>
      </c>
      <c r="H319" s="3">
        <f>IF(Inputs!$B$27&lt;&gt;"Ready","PENDING INPUTS",SUM(M319,U319,AC319,AK319,AS319,BA319,BI319,BQ319,BY319,CG319))</f>
        <v>0</v>
      </c>
      <c r="I319" s="3">
        <f>IF(Inputs!$B$27&lt;&gt;"Ready","PENDING INPUTS",SUM(R319,Z319,AH319,AP319,AX319,BF319,BN319,BV319,CD319,CL319))</f>
        <v>0</v>
      </c>
      <c r="J319" t="str">
        <f>IF(Inputs!$B$27&lt;&gt;"Ready","PENDING INPUTS",IF(A319&gt;Inputs!$B$6,"Beyond horizon",IF(E319&gt;0.005,"MINIMUM SHORTFALL",IF(I319&lt;0.005,"Paid off","In progress"))))</f>
        <v>Beyond horizon</v>
      </c>
      <c r="K319" s="3">
        <f>IF(Inputs!$B$27&lt;&gt;"Ready","PENDING INPUTS",R318)</f>
        <v>0</v>
      </c>
      <c r="L319" s="3">
        <f>IF(Inputs!$B$27&lt;&gt;"Ready","PENDING INPUTS",IF(A319&lt;=Inputs!$B$6,ROUND(K319*Inputs!C14/12,2),0))</f>
        <v>0</v>
      </c>
      <c r="M319" s="3">
        <f>IF(Inputs!$B$27&lt;&gt;"Ready","PENDING INPUTS",IF(AND(A319&lt;=Inputs!$B$6,K319&gt;0),Inputs!G14,0))</f>
        <v>0</v>
      </c>
      <c r="N319" s="3">
        <f>IF(Inputs!$B$27&lt;&gt;"Ready","PENDING INPUTS",IF(A319&gt;Inputs!$B$6,0,MIN((K319+L319+M319),IF(Inputs!H14=1,Inputs!D14,MAX(Inputs!F14,ROUND(K319*Inputs!E14+L319+M319,2))))))</f>
        <v>0</v>
      </c>
      <c r="O319">
        <f>IF(Inputs!$B$27&lt;&gt;"Ready","PENDING INPUTS",IF(K319&lt;=0,99,1+IF(AND(S319&gt;0,OR(S319&lt;K319,AND(S319=K319,1&lt;0))),1,0)+IF(AND(AA319&gt;0,OR(AA319&lt;K319,AND(AA319=K319,2&lt;0))),1,0)+IF(AND(AI319&gt;0,OR(AI319&lt;K319,AND(AI319=K319,3&lt;0))),1,0)+IF(AND(AQ319&gt;0,OR(AQ319&lt;K319,AND(AQ319=K319,4&lt;0))),1,0)+IF(AND(AY319&gt;0,OR(AY319&lt;K319,AND(AY319=K319,5&lt;0))),1,0)+IF(AND(BG319&gt;0,OR(BG319&lt;K319,AND(BG319=K319,6&lt;0))),1,0)+IF(AND(BO319&gt;0,OR(BO319&lt;K319,AND(BO319=K319,7&lt;0))),1,0)+IF(AND(BW319&gt;0,OR(BW319&lt;K319,AND(BW319=K319,8&lt;0))),1,0)+IF(AND(CE319&gt;0,OR(CE319&lt;K319,AND(CE319=K319,9&lt;0))),1,0)))</f>
        <v>99</v>
      </c>
      <c r="P319" s="3">
        <f>IF(Inputs!$B$27&lt;&gt;"Ready","PENDING INPUTS",IF(A319&gt;Inputs!$B$6,0,MIN(MAX(0,(K319+L319+M319)-N319),MAX(0,C319-D319-(IF(O319&lt;O319,K319+L319+M319-N319,0)+IF(W319&lt;O319,S319+T319+U319-V319,0)+IF(AE319&lt;O319,AA319+AB319+AC319-AD319,0)+IF(AM319&lt;O319,AI319+AJ319+AK319-AL319,0)+IF(AU319&lt;O319,AQ319+AR319+AS319-AT319,0)+IF(BC319&lt;O319,AY319+AZ319+BA319-BB319,0)+IF(BK319&lt;O319,BG319+BH319+BI319-BJ319,0)+IF(BS319&lt;O319,BO319+BP319+BQ319-BR319,0)+IF(CA319&lt;O319,BW319+BX319+BY319-BZ319,0)+IF(CI319&lt;O319,CE319+CF319+CG319-CH319,0))))))</f>
        <v>0</v>
      </c>
      <c r="Q319" s="3">
        <f>IF(Inputs!$B$27&lt;&gt;"Ready","PENDING INPUTS",MIN((K319+L319+M319),IF(D319&gt;C319,IF(D319=0,0,N319*C319/D319),N319+P319)))</f>
        <v>0</v>
      </c>
      <c r="R319" s="3">
        <f>IF(Inputs!$B$27&lt;&gt;"Ready","PENDING INPUTS",MAX(0,(K319+L319+M319)-Q319))</f>
        <v>0</v>
      </c>
      <c r="S319" s="3">
        <f>IF(Inputs!$B$27&lt;&gt;"Ready","PENDING INPUTS",Z318)</f>
        <v>0</v>
      </c>
      <c r="T319" s="3">
        <f>IF(Inputs!$B$27&lt;&gt;"Ready","PENDING INPUTS",IF(A319&lt;=Inputs!$B$6,ROUND(S319*Inputs!C15/12,2),0))</f>
        <v>0</v>
      </c>
      <c r="U319" s="3">
        <f>IF(Inputs!$B$27&lt;&gt;"Ready","PENDING INPUTS",IF(AND(A319&lt;=Inputs!$B$6,S319&gt;0),Inputs!G15,0))</f>
        <v>0</v>
      </c>
      <c r="V319" s="3">
        <f>IF(Inputs!$B$27&lt;&gt;"Ready","PENDING INPUTS",IF(A319&gt;Inputs!$B$6,0,MIN((S319+T319+U319),IF(Inputs!H15=1,Inputs!D15,MAX(Inputs!F15,ROUND(S319*Inputs!E15+T319+U319,2))))))</f>
        <v>0</v>
      </c>
      <c r="W319">
        <f>IF(Inputs!$B$27&lt;&gt;"Ready","PENDING INPUTS",IF(S319&lt;=0,99,1+IF(AND(K319&gt;0,OR(K319&lt;S319,AND(K319=S319,0&lt;1))),1,0)+IF(AND(AA319&gt;0,OR(AA319&lt;S319,AND(AA319=S319,2&lt;1))),1,0)+IF(AND(AI319&gt;0,OR(AI319&lt;S319,AND(AI319=S319,3&lt;1))),1,0)+IF(AND(AQ319&gt;0,OR(AQ319&lt;S319,AND(AQ319=S319,4&lt;1))),1,0)+IF(AND(AY319&gt;0,OR(AY319&lt;S319,AND(AY319=S319,5&lt;1))),1,0)+IF(AND(BG319&gt;0,OR(BG319&lt;S319,AND(BG319=S319,6&lt;1))),1,0)+IF(AND(BO319&gt;0,OR(BO319&lt;S319,AND(BO319=S319,7&lt;1))),1,0)+IF(AND(BW319&gt;0,OR(BW319&lt;S319,AND(BW319=S319,8&lt;1))),1,0)+IF(AND(CE319&gt;0,OR(CE319&lt;S319,AND(CE319=S319,9&lt;1))),1,0)))</f>
        <v>99</v>
      </c>
      <c r="X319" s="3">
        <f>IF(Inputs!$B$27&lt;&gt;"Ready","PENDING INPUTS",IF(A319&gt;Inputs!$B$6,0,MIN(MAX(0,(S319+T319+U319)-V319),MAX(0,C319-D319-(IF(O319&lt;W319,K319+L319+M319-N319,0)+IF(W319&lt;W319,S319+T319+U319-V319,0)+IF(AE319&lt;W319,AA319+AB319+AC319-AD319,0)+IF(AM319&lt;W319,AI319+AJ319+AK319-AL319,0)+IF(AU319&lt;W319,AQ319+AR319+AS319-AT319,0)+IF(BC319&lt;W319,AY319+AZ319+BA319-BB319,0)+IF(BK319&lt;W319,BG319+BH319+BI319-BJ319,0)+IF(BS319&lt;W319,BO319+BP319+BQ319-BR319,0)+IF(CA319&lt;W319,BW319+BX319+BY319-BZ319,0)+IF(CI319&lt;W319,CE319+CF319+CG319-CH319,0))))))</f>
        <v>0</v>
      </c>
      <c r="Y319" s="3">
        <f>IF(Inputs!$B$27&lt;&gt;"Ready","PENDING INPUTS",MIN((S319+T319+U319),IF(D319&gt;C319,IF(D319=0,0,V319*C319/D319),V319+X319)))</f>
        <v>0</v>
      </c>
      <c r="Z319" s="3">
        <f>IF(Inputs!$B$27&lt;&gt;"Ready","PENDING INPUTS",MAX(0,(S319+T319+U319)-Y319))</f>
        <v>0</v>
      </c>
      <c r="AA319" s="3">
        <f>IF(Inputs!$B$27&lt;&gt;"Ready","PENDING INPUTS",AH318)</f>
        <v>0</v>
      </c>
      <c r="AB319" s="3">
        <f>IF(Inputs!$B$27&lt;&gt;"Ready","PENDING INPUTS",IF(A319&lt;=Inputs!$B$6,ROUND(AA319*Inputs!C16/12,2),0))</f>
        <v>0</v>
      </c>
      <c r="AC319" s="3">
        <f>IF(Inputs!$B$27&lt;&gt;"Ready","PENDING INPUTS",IF(AND(A319&lt;=Inputs!$B$6,AA319&gt;0),Inputs!G16,0))</f>
        <v>0</v>
      </c>
      <c r="AD319" s="3">
        <f>IF(Inputs!$B$27&lt;&gt;"Ready","PENDING INPUTS",IF(A319&gt;Inputs!$B$6,0,MIN((AA319+AB319+AC319),IF(Inputs!H16=1,Inputs!D16,MAX(Inputs!F16,ROUND(AA319*Inputs!E16+AB319+AC319,2))))))</f>
        <v>0</v>
      </c>
      <c r="AE319">
        <f>IF(Inputs!$B$27&lt;&gt;"Ready","PENDING INPUTS",IF(AA319&lt;=0,99,1+IF(AND(K319&gt;0,OR(K319&lt;AA319,AND(K319=AA319,0&lt;2))),1,0)+IF(AND(S319&gt;0,OR(S319&lt;AA319,AND(S319=AA319,1&lt;2))),1,0)+IF(AND(AI319&gt;0,OR(AI319&lt;AA319,AND(AI319=AA319,3&lt;2))),1,0)+IF(AND(AQ319&gt;0,OR(AQ319&lt;AA319,AND(AQ319=AA319,4&lt;2))),1,0)+IF(AND(AY319&gt;0,OR(AY319&lt;AA319,AND(AY319=AA319,5&lt;2))),1,0)+IF(AND(BG319&gt;0,OR(BG319&lt;AA319,AND(BG319=AA319,6&lt;2))),1,0)+IF(AND(BO319&gt;0,OR(BO319&lt;AA319,AND(BO319=AA319,7&lt;2))),1,0)+IF(AND(BW319&gt;0,OR(BW319&lt;AA319,AND(BW319=AA319,8&lt;2))),1,0)+IF(AND(CE319&gt;0,OR(CE319&lt;AA319,AND(CE319=AA319,9&lt;2))),1,0)))</f>
        <v>99</v>
      </c>
      <c r="AF319" s="3">
        <f>IF(Inputs!$B$27&lt;&gt;"Ready","PENDING INPUTS",IF(A319&gt;Inputs!$B$6,0,MIN(MAX(0,(AA319+AB319+AC319)-AD319),MAX(0,C319-D319-(IF(O319&lt;AE319,K319+L319+M319-N319,0)+IF(W319&lt;AE319,S319+T319+U319-V319,0)+IF(AE319&lt;AE319,AA319+AB319+AC319-AD319,0)+IF(AM319&lt;AE319,AI319+AJ319+AK319-AL319,0)+IF(AU319&lt;AE319,AQ319+AR319+AS319-AT319,0)+IF(BC319&lt;AE319,AY319+AZ319+BA319-BB319,0)+IF(BK319&lt;AE319,BG319+BH319+BI319-BJ319,0)+IF(BS319&lt;AE319,BO319+BP319+BQ319-BR319,0)+IF(CA319&lt;AE319,BW319+BX319+BY319-BZ319,0)+IF(CI319&lt;AE319,CE319+CF319+CG319-CH319,0))))))</f>
        <v>0</v>
      </c>
      <c r="AG319" s="3">
        <f>IF(Inputs!$B$27&lt;&gt;"Ready","PENDING INPUTS",MIN((AA319+AB319+AC319),IF(D319&gt;C319,IF(D319=0,0,AD319*C319/D319),AD319+AF319)))</f>
        <v>0</v>
      </c>
      <c r="AH319" s="3">
        <f>IF(Inputs!$B$27&lt;&gt;"Ready","PENDING INPUTS",MAX(0,(AA319+AB319+AC319)-AG319))</f>
        <v>0</v>
      </c>
      <c r="AI319" s="3">
        <f>IF(Inputs!$B$27&lt;&gt;"Ready","PENDING INPUTS",AP318)</f>
        <v>0</v>
      </c>
      <c r="AJ319" s="3">
        <f>IF(Inputs!$B$27&lt;&gt;"Ready","PENDING INPUTS",IF(A319&lt;=Inputs!$B$6,ROUND(AI319*Inputs!C17/12,2),0))</f>
        <v>0</v>
      </c>
      <c r="AK319" s="3">
        <f>IF(Inputs!$B$27&lt;&gt;"Ready","PENDING INPUTS",IF(AND(A319&lt;=Inputs!$B$6,AI319&gt;0),Inputs!G17,0))</f>
        <v>0</v>
      </c>
      <c r="AL319" s="3">
        <f>IF(Inputs!$B$27&lt;&gt;"Ready","PENDING INPUTS",IF(A319&gt;Inputs!$B$6,0,MIN((AI319+AJ319+AK319),IF(Inputs!H17=1,Inputs!D17,MAX(Inputs!F17,ROUND(AI319*Inputs!E17+AJ319+AK319,2))))))</f>
        <v>0</v>
      </c>
      <c r="AM319">
        <f>IF(Inputs!$B$27&lt;&gt;"Ready","PENDING INPUTS",IF(AI319&lt;=0,99,1+IF(AND(K319&gt;0,OR(K319&lt;AI319,AND(K319=AI319,0&lt;3))),1,0)+IF(AND(S319&gt;0,OR(S319&lt;AI319,AND(S319=AI319,1&lt;3))),1,0)+IF(AND(AA319&gt;0,OR(AA319&lt;AI319,AND(AA319=AI319,2&lt;3))),1,0)+IF(AND(AQ319&gt;0,OR(AQ319&lt;AI319,AND(AQ319=AI319,4&lt;3))),1,0)+IF(AND(AY319&gt;0,OR(AY319&lt;AI319,AND(AY319=AI319,5&lt;3))),1,0)+IF(AND(BG319&gt;0,OR(BG319&lt;AI319,AND(BG319=AI319,6&lt;3))),1,0)+IF(AND(BO319&gt;0,OR(BO319&lt;AI319,AND(BO319=AI319,7&lt;3))),1,0)+IF(AND(BW319&gt;0,OR(BW319&lt;AI319,AND(BW319=AI319,8&lt;3))),1,0)+IF(AND(CE319&gt;0,OR(CE319&lt;AI319,AND(CE319=AI319,9&lt;3))),1,0)))</f>
        <v>99</v>
      </c>
      <c r="AN319" s="3">
        <f>IF(Inputs!$B$27&lt;&gt;"Ready","PENDING INPUTS",IF(A319&gt;Inputs!$B$6,0,MIN(MAX(0,(AI319+AJ319+AK319)-AL319),MAX(0,C319-D319-(IF(O319&lt;AM319,K319+L319+M319-N319,0)+IF(W319&lt;AM319,S319+T319+U319-V319,0)+IF(AE319&lt;AM319,AA319+AB319+AC319-AD319,0)+IF(AM319&lt;AM319,AI319+AJ319+AK319-AL319,0)+IF(AU319&lt;AM319,AQ319+AR319+AS319-AT319,0)+IF(BC319&lt;AM319,AY319+AZ319+BA319-BB319,0)+IF(BK319&lt;AM319,BG319+BH319+BI319-BJ319,0)+IF(BS319&lt;AM319,BO319+BP319+BQ319-BR319,0)+IF(CA319&lt;AM319,BW319+BX319+BY319-BZ319,0)+IF(CI319&lt;AM319,CE319+CF319+CG319-CH319,0))))))</f>
        <v>0</v>
      </c>
      <c r="AO319" s="3">
        <f>IF(Inputs!$B$27&lt;&gt;"Ready","PENDING INPUTS",MIN((AI319+AJ319+AK319),IF(D319&gt;C319,IF(D319=0,0,AL319*C319/D319),AL319+AN319)))</f>
        <v>0</v>
      </c>
      <c r="AP319" s="3">
        <f>IF(Inputs!$B$27&lt;&gt;"Ready","PENDING INPUTS",MAX(0,(AI319+AJ319+AK319)-AO319))</f>
        <v>0</v>
      </c>
      <c r="AQ319" s="3">
        <f>IF(Inputs!$B$27&lt;&gt;"Ready","PENDING INPUTS",AX318)</f>
        <v>0</v>
      </c>
      <c r="AR319" s="3">
        <f>IF(Inputs!$B$27&lt;&gt;"Ready","PENDING INPUTS",IF(A319&lt;=Inputs!$B$6,ROUND(AQ319*Inputs!C18/12,2),0))</f>
        <v>0</v>
      </c>
      <c r="AS319" s="3">
        <f>IF(Inputs!$B$27&lt;&gt;"Ready","PENDING INPUTS",IF(AND(A319&lt;=Inputs!$B$6,AQ319&gt;0),Inputs!G18,0))</f>
        <v>0</v>
      </c>
      <c r="AT319" s="3">
        <f>IF(Inputs!$B$27&lt;&gt;"Ready","PENDING INPUTS",IF(A319&gt;Inputs!$B$6,0,MIN((AQ319+AR319+AS319),IF(Inputs!H18=1,Inputs!D18,MAX(Inputs!F18,ROUND(AQ319*Inputs!E18+AR319+AS319,2))))))</f>
        <v>0</v>
      </c>
      <c r="AU319">
        <f>IF(Inputs!$B$27&lt;&gt;"Ready","PENDING INPUTS",IF(AQ319&lt;=0,99,1+IF(AND(K319&gt;0,OR(K319&lt;AQ319,AND(K319=AQ319,0&lt;4))),1,0)+IF(AND(S319&gt;0,OR(S319&lt;AQ319,AND(S319=AQ319,1&lt;4))),1,0)+IF(AND(AA319&gt;0,OR(AA319&lt;AQ319,AND(AA319=AQ319,2&lt;4))),1,0)+IF(AND(AI319&gt;0,OR(AI319&lt;AQ319,AND(AI319=AQ319,3&lt;4))),1,0)+IF(AND(AY319&gt;0,OR(AY319&lt;AQ319,AND(AY319=AQ319,5&lt;4))),1,0)+IF(AND(BG319&gt;0,OR(BG319&lt;AQ319,AND(BG319=AQ319,6&lt;4))),1,0)+IF(AND(BO319&gt;0,OR(BO319&lt;AQ319,AND(BO319=AQ319,7&lt;4))),1,0)+IF(AND(BW319&gt;0,OR(BW319&lt;AQ319,AND(BW319=AQ319,8&lt;4))),1,0)+IF(AND(CE319&gt;0,OR(CE319&lt;AQ319,AND(CE319=AQ319,9&lt;4))),1,0)))</f>
        <v>99</v>
      </c>
      <c r="AV319" s="3">
        <f>IF(Inputs!$B$27&lt;&gt;"Ready","PENDING INPUTS",IF(A319&gt;Inputs!$B$6,0,MIN(MAX(0,(AQ319+AR319+AS319)-AT319),MAX(0,C319-D319-(IF(O319&lt;AU319,K319+L319+M319-N319,0)+IF(W319&lt;AU319,S319+T319+U319-V319,0)+IF(AE319&lt;AU319,AA319+AB319+AC319-AD319,0)+IF(AM319&lt;AU319,AI319+AJ319+AK319-AL319,0)+IF(AU319&lt;AU319,AQ319+AR319+AS319-AT319,0)+IF(BC319&lt;AU319,AY319+AZ319+BA319-BB319,0)+IF(BK319&lt;AU319,BG319+BH319+BI319-BJ319,0)+IF(BS319&lt;AU319,BO319+BP319+BQ319-BR319,0)+IF(CA319&lt;AU319,BW319+BX319+BY319-BZ319,0)+IF(CI319&lt;AU319,CE319+CF319+CG319-CH319,0))))))</f>
        <v>0</v>
      </c>
      <c r="AW319" s="3">
        <f>IF(Inputs!$B$27&lt;&gt;"Ready","PENDING INPUTS",MIN((AQ319+AR319+AS319),IF(D319&gt;C319,IF(D319=0,0,AT319*C319/D319),AT319+AV319)))</f>
        <v>0</v>
      </c>
      <c r="AX319" s="3">
        <f>IF(Inputs!$B$27&lt;&gt;"Ready","PENDING INPUTS",MAX(0,(AQ319+AR319+AS319)-AW319))</f>
        <v>0</v>
      </c>
      <c r="AY319" s="3">
        <f>IF(Inputs!$B$27&lt;&gt;"Ready","PENDING INPUTS",BF318)</f>
        <v>0</v>
      </c>
      <c r="AZ319" s="3">
        <f>IF(Inputs!$B$27&lt;&gt;"Ready","PENDING INPUTS",IF(A319&lt;=Inputs!$B$6,ROUND(AY319*Inputs!C19/12,2),0))</f>
        <v>0</v>
      </c>
      <c r="BA319" s="3">
        <f>IF(Inputs!$B$27&lt;&gt;"Ready","PENDING INPUTS",IF(AND(A319&lt;=Inputs!$B$6,AY319&gt;0),Inputs!G19,0))</f>
        <v>0</v>
      </c>
      <c r="BB319" s="3">
        <f>IF(Inputs!$B$27&lt;&gt;"Ready","PENDING INPUTS",IF(A319&gt;Inputs!$B$6,0,MIN((AY319+AZ319+BA319),IF(Inputs!H19=1,Inputs!D19,MAX(Inputs!F19,ROUND(AY319*Inputs!E19+AZ319+BA319,2))))))</f>
        <v>0</v>
      </c>
      <c r="BC319">
        <f>IF(Inputs!$B$27&lt;&gt;"Ready","PENDING INPUTS",IF(AY319&lt;=0,99,1+IF(AND(K319&gt;0,OR(K319&lt;AY319,AND(K319=AY319,0&lt;5))),1,0)+IF(AND(S319&gt;0,OR(S319&lt;AY319,AND(S319=AY319,1&lt;5))),1,0)+IF(AND(AA319&gt;0,OR(AA319&lt;AY319,AND(AA319=AY319,2&lt;5))),1,0)+IF(AND(AI319&gt;0,OR(AI319&lt;AY319,AND(AI319=AY319,3&lt;5))),1,0)+IF(AND(AQ319&gt;0,OR(AQ319&lt;AY319,AND(AQ319=AY319,4&lt;5))),1,0)+IF(AND(BG319&gt;0,OR(BG319&lt;AY319,AND(BG319=AY319,6&lt;5))),1,0)+IF(AND(BO319&gt;0,OR(BO319&lt;AY319,AND(BO319=AY319,7&lt;5))),1,0)+IF(AND(BW319&gt;0,OR(BW319&lt;AY319,AND(BW319=AY319,8&lt;5))),1,0)+IF(AND(CE319&gt;0,OR(CE319&lt;AY319,AND(CE319=AY319,9&lt;5))),1,0)))</f>
        <v>99</v>
      </c>
      <c r="BD319" s="3">
        <f>IF(Inputs!$B$27&lt;&gt;"Ready","PENDING INPUTS",IF(A319&gt;Inputs!$B$6,0,MIN(MAX(0,(AY319+AZ319+BA319)-BB319),MAX(0,C319-D319-(IF(O319&lt;BC319,K319+L319+M319-N319,0)+IF(W319&lt;BC319,S319+T319+U319-V319,0)+IF(AE319&lt;BC319,AA319+AB319+AC319-AD319,0)+IF(AM319&lt;BC319,AI319+AJ319+AK319-AL319,0)+IF(AU319&lt;BC319,AQ319+AR319+AS319-AT319,0)+IF(BC319&lt;BC319,AY319+AZ319+BA319-BB319,0)+IF(BK319&lt;BC319,BG319+BH319+BI319-BJ319,0)+IF(BS319&lt;BC319,BO319+BP319+BQ319-BR319,0)+IF(CA319&lt;BC319,BW319+BX319+BY319-BZ319,0)+IF(CI319&lt;BC319,CE319+CF319+CG319-CH319,0))))))</f>
        <v>0</v>
      </c>
      <c r="BE319" s="3">
        <f>IF(Inputs!$B$27&lt;&gt;"Ready","PENDING INPUTS",MIN((AY319+AZ319+BA319),IF(D319&gt;C319,IF(D319=0,0,BB319*C319/D319),BB319+BD319)))</f>
        <v>0</v>
      </c>
      <c r="BF319" s="3">
        <f>IF(Inputs!$B$27&lt;&gt;"Ready","PENDING INPUTS",MAX(0,(AY319+AZ319+BA319)-BE319))</f>
        <v>0</v>
      </c>
      <c r="BG319" s="3">
        <f>IF(Inputs!$B$27&lt;&gt;"Ready","PENDING INPUTS",BN318)</f>
        <v>0</v>
      </c>
      <c r="BH319" s="3">
        <f>IF(Inputs!$B$27&lt;&gt;"Ready","PENDING INPUTS",IF(A319&lt;=Inputs!$B$6,ROUND(BG319*Inputs!C20/12,2),0))</f>
        <v>0</v>
      </c>
      <c r="BI319" s="3">
        <f>IF(Inputs!$B$27&lt;&gt;"Ready","PENDING INPUTS",IF(AND(A319&lt;=Inputs!$B$6,BG319&gt;0),Inputs!G20,0))</f>
        <v>0</v>
      </c>
      <c r="BJ319" s="3">
        <f>IF(Inputs!$B$27&lt;&gt;"Ready","PENDING INPUTS",IF(A319&gt;Inputs!$B$6,0,MIN((BG319+BH319+BI319),IF(Inputs!H20=1,Inputs!D20,MAX(Inputs!F20,ROUND(BG319*Inputs!E20+BH319+BI319,2))))))</f>
        <v>0</v>
      </c>
      <c r="BK319">
        <f>IF(Inputs!$B$27&lt;&gt;"Ready","PENDING INPUTS",IF(BG319&lt;=0,99,1+IF(AND(K319&gt;0,OR(K319&lt;BG319,AND(K319=BG319,0&lt;6))),1,0)+IF(AND(S319&gt;0,OR(S319&lt;BG319,AND(S319=BG319,1&lt;6))),1,0)+IF(AND(AA319&gt;0,OR(AA319&lt;BG319,AND(AA319=BG319,2&lt;6))),1,0)+IF(AND(AI319&gt;0,OR(AI319&lt;BG319,AND(AI319=BG319,3&lt;6))),1,0)+IF(AND(AQ319&gt;0,OR(AQ319&lt;BG319,AND(AQ319=BG319,4&lt;6))),1,0)+IF(AND(AY319&gt;0,OR(AY319&lt;BG319,AND(AY319=BG319,5&lt;6))),1,0)+IF(AND(BO319&gt;0,OR(BO319&lt;BG319,AND(BO319=BG319,7&lt;6))),1,0)+IF(AND(BW319&gt;0,OR(BW319&lt;BG319,AND(BW319=BG319,8&lt;6))),1,0)+IF(AND(CE319&gt;0,OR(CE319&lt;BG319,AND(CE319=BG319,9&lt;6))),1,0)))</f>
        <v>99</v>
      </c>
      <c r="BL319" s="3">
        <f>IF(Inputs!$B$27&lt;&gt;"Ready","PENDING INPUTS",IF(A319&gt;Inputs!$B$6,0,MIN(MAX(0,(BG319+BH319+BI319)-BJ319),MAX(0,C319-D319-(IF(O319&lt;BK319,K319+L319+M319-N319,0)+IF(W319&lt;BK319,S319+T319+U319-V319,0)+IF(AE319&lt;BK319,AA319+AB319+AC319-AD319,0)+IF(AM319&lt;BK319,AI319+AJ319+AK319-AL319,0)+IF(AU319&lt;BK319,AQ319+AR319+AS319-AT319,0)+IF(BC319&lt;BK319,AY319+AZ319+BA319-BB319,0)+IF(BK319&lt;BK319,BG319+BH319+BI319-BJ319,0)+IF(BS319&lt;BK319,BO319+BP319+BQ319-BR319,0)+IF(CA319&lt;BK319,BW319+BX319+BY319-BZ319,0)+IF(CI319&lt;BK319,CE319+CF319+CG319-CH319,0))))))</f>
        <v>0</v>
      </c>
      <c r="BM319" s="3">
        <f>IF(Inputs!$B$27&lt;&gt;"Ready","PENDING INPUTS",MIN((BG319+BH319+BI319),IF(D319&gt;C319,IF(D319=0,0,BJ319*C319/D319),BJ319+BL319)))</f>
        <v>0</v>
      </c>
      <c r="BN319" s="3">
        <f>IF(Inputs!$B$27&lt;&gt;"Ready","PENDING INPUTS",MAX(0,(BG319+BH319+BI319)-BM319))</f>
        <v>0</v>
      </c>
      <c r="BO319" s="3">
        <f>IF(Inputs!$B$27&lt;&gt;"Ready","PENDING INPUTS",BV318)</f>
        <v>0</v>
      </c>
      <c r="BP319" s="3">
        <f>IF(Inputs!$B$27&lt;&gt;"Ready","PENDING INPUTS",IF(A319&lt;=Inputs!$B$6,ROUND(BO319*Inputs!C21/12,2),0))</f>
        <v>0</v>
      </c>
      <c r="BQ319" s="3">
        <f>IF(Inputs!$B$27&lt;&gt;"Ready","PENDING INPUTS",IF(AND(A319&lt;=Inputs!$B$6,BO319&gt;0),Inputs!G21,0))</f>
        <v>0</v>
      </c>
      <c r="BR319" s="3">
        <f>IF(Inputs!$B$27&lt;&gt;"Ready","PENDING INPUTS",IF(A319&gt;Inputs!$B$6,0,MIN((BO319+BP319+BQ319),IF(Inputs!H21=1,Inputs!D21,MAX(Inputs!F21,ROUND(BO319*Inputs!E21+BP319+BQ319,2))))))</f>
        <v>0</v>
      </c>
      <c r="BS319">
        <f>IF(Inputs!$B$27&lt;&gt;"Ready","PENDING INPUTS",IF(BO319&lt;=0,99,1+IF(AND(K319&gt;0,OR(K319&lt;BO319,AND(K319=BO319,0&lt;7))),1,0)+IF(AND(S319&gt;0,OR(S319&lt;BO319,AND(S319=BO319,1&lt;7))),1,0)+IF(AND(AA319&gt;0,OR(AA319&lt;BO319,AND(AA319=BO319,2&lt;7))),1,0)+IF(AND(AI319&gt;0,OR(AI319&lt;BO319,AND(AI319=BO319,3&lt;7))),1,0)+IF(AND(AQ319&gt;0,OR(AQ319&lt;BO319,AND(AQ319=BO319,4&lt;7))),1,0)+IF(AND(AY319&gt;0,OR(AY319&lt;BO319,AND(AY319=BO319,5&lt;7))),1,0)+IF(AND(BG319&gt;0,OR(BG319&lt;BO319,AND(BG319=BO319,6&lt;7))),1,0)+IF(AND(BW319&gt;0,OR(BW319&lt;BO319,AND(BW319=BO319,8&lt;7))),1,0)+IF(AND(CE319&gt;0,OR(CE319&lt;BO319,AND(CE319=BO319,9&lt;7))),1,0)))</f>
        <v>99</v>
      </c>
      <c r="BT319" s="3">
        <f>IF(Inputs!$B$27&lt;&gt;"Ready","PENDING INPUTS",IF(A319&gt;Inputs!$B$6,0,MIN(MAX(0,(BO319+BP319+BQ319)-BR319),MAX(0,C319-D319-(IF(O319&lt;BS319,K319+L319+M319-N319,0)+IF(W319&lt;BS319,S319+T319+U319-V319,0)+IF(AE319&lt;BS319,AA319+AB319+AC319-AD319,0)+IF(AM319&lt;BS319,AI319+AJ319+AK319-AL319,0)+IF(AU319&lt;BS319,AQ319+AR319+AS319-AT319,0)+IF(BC319&lt;BS319,AY319+AZ319+BA319-BB319,0)+IF(BK319&lt;BS319,BG319+BH319+BI319-BJ319,0)+IF(BS319&lt;BS319,BO319+BP319+BQ319-BR319,0)+IF(CA319&lt;BS319,BW319+BX319+BY319-BZ319,0)+IF(CI319&lt;BS319,CE319+CF319+CG319-CH319,0))))))</f>
        <v>0</v>
      </c>
      <c r="BU319" s="3">
        <f>IF(Inputs!$B$27&lt;&gt;"Ready","PENDING INPUTS",MIN((BO319+BP319+BQ319),IF(D319&gt;C319,IF(D319=0,0,BR319*C319/D319),BR319+BT319)))</f>
        <v>0</v>
      </c>
      <c r="BV319" s="3">
        <f>IF(Inputs!$B$27&lt;&gt;"Ready","PENDING INPUTS",MAX(0,(BO319+BP319+BQ319)-BU319))</f>
        <v>0</v>
      </c>
      <c r="BW319" s="3">
        <f>IF(Inputs!$B$27&lt;&gt;"Ready","PENDING INPUTS",CD318)</f>
        <v>0</v>
      </c>
      <c r="BX319" s="3">
        <f>IF(Inputs!$B$27&lt;&gt;"Ready","PENDING INPUTS",IF(A319&lt;=Inputs!$B$6,ROUND(BW319*Inputs!C22/12,2),0))</f>
        <v>0</v>
      </c>
      <c r="BY319" s="3">
        <f>IF(Inputs!$B$27&lt;&gt;"Ready","PENDING INPUTS",IF(AND(A319&lt;=Inputs!$B$6,BW319&gt;0),Inputs!G22,0))</f>
        <v>0</v>
      </c>
      <c r="BZ319" s="3">
        <f>IF(Inputs!$B$27&lt;&gt;"Ready","PENDING INPUTS",IF(A319&gt;Inputs!$B$6,0,MIN((BW319+BX319+BY319),IF(Inputs!H22=1,Inputs!D22,MAX(Inputs!F22,ROUND(BW319*Inputs!E22+BX319+BY319,2))))))</f>
        <v>0</v>
      </c>
      <c r="CA319">
        <f>IF(Inputs!$B$27&lt;&gt;"Ready","PENDING INPUTS",IF(BW319&lt;=0,99,1+IF(AND(K319&gt;0,OR(K319&lt;BW319,AND(K319=BW319,0&lt;8))),1,0)+IF(AND(S319&gt;0,OR(S319&lt;BW319,AND(S319=BW319,1&lt;8))),1,0)+IF(AND(AA319&gt;0,OR(AA319&lt;BW319,AND(AA319=BW319,2&lt;8))),1,0)+IF(AND(AI319&gt;0,OR(AI319&lt;BW319,AND(AI319=BW319,3&lt;8))),1,0)+IF(AND(AQ319&gt;0,OR(AQ319&lt;BW319,AND(AQ319=BW319,4&lt;8))),1,0)+IF(AND(AY319&gt;0,OR(AY319&lt;BW319,AND(AY319=BW319,5&lt;8))),1,0)+IF(AND(BG319&gt;0,OR(BG319&lt;BW319,AND(BG319=BW319,6&lt;8))),1,0)+IF(AND(BO319&gt;0,OR(BO319&lt;BW319,AND(BO319=BW319,7&lt;8))),1,0)+IF(AND(CE319&gt;0,OR(CE319&lt;BW319,AND(CE319=BW319,9&lt;8))),1,0)))</f>
        <v>99</v>
      </c>
      <c r="CB319" s="3">
        <f>IF(Inputs!$B$27&lt;&gt;"Ready","PENDING INPUTS",IF(A319&gt;Inputs!$B$6,0,MIN(MAX(0,(BW319+BX319+BY319)-BZ319),MAX(0,C319-D319-(IF(O319&lt;CA319,K319+L319+M319-N319,0)+IF(W319&lt;CA319,S319+T319+U319-V319,0)+IF(AE319&lt;CA319,AA319+AB319+AC319-AD319,0)+IF(AM319&lt;CA319,AI319+AJ319+AK319-AL319,0)+IF(AU319&lt;CA319,AQ319+AR319+AS319-AT319,0)+IF(BC319&lt;CA319,AY319+AZ319+BA319-BB319,0)+IF(BK319&lt;CA319,BG319+BH319+BI319-BJ319,0)+IF(BS319&lt;CA319,BO319+BP319+BQ319-BR319,0)+IF(CA319&lt;CA319,BW319+BX319+BY319-BZ319,0)+IF(CI319&lt;CA319,CE319+CF319+CG319-CH319,0))))))</f>
        <v>0</v>
      </c>
      <c r="CC319" s="3">
        <f>IF(Inputs!$B$27&lt;&gt;"Ready","PENDING INPUTS",MIN((BW319+BX319+BY319),IF(D319&gt;C319,IF(D319=0,0,BZ319*C319/D319),BZ319+CB319)))</f>
        <v>0</v>
      </c>
      <c r="CD319" s="3">
        <f>IF(Inputs!$B$27&lt;&gt;"Ready","PENDING INPUTS",MAX(0,(BW319+BX319+BY319)-CC319))</f>
        <v>0</v>
      </c>
      <c r="CE319" s="3">
        <f>IF(Inputs!$B$27&lt;&gt;"Ready","PENDING INPUTS",CL318)</f>
        <v>0</v>
      </c>
      <c r="CF319" s="3">
        <f>IF(Inputs!$B$27&lt;&gt;"Ready","PENDING INPUTS",IF(A319&lt;=Inputs!$B$6,ROUND(CE319*Inputs!C23/12,2),0))</f>
        <v>0</v>
      </c>
      <c r="CG319" s="3">
        <f>IF(Inputs!$B$27&lt;&gt;"Ready","PENDING INPUTS",IF(AND(A319&lt;=Inputs!$B$6,CE319&gt;0),Inputs!G23,0))</f>
        <v>0</v>
      </c>
      <c r="CH319" s="3">
        <f>IF(Inputs!$B$27&lt;&gt;"Ready","PENDING INPUTS",IF(A319&gt;Inputs!$B$6,0,MIN((CE319+CF319+CG319),IF(Inputs!H23=1,Inputs!D23,MAX(Inputs!F23,ROUND(CE319*Inputs!E23+CF319+CG319,2))))))</f>
        <v>0</v>
      </c>
      <c r="CI319">
        <f>IF(Inputs!$B$27&lt;&gt;"Ready","PENDING INPUTS",IF(CE319&lt;=0,99,1+IF(AND(K319&gt;0,OR(K319&lt;CE319,AND(K319=CE319,0&lt;9))),1,0)+IF(AND(S319&gt;0,OR(S319&lt;CE319,AND(S319=CE319,1&lt;9))),1,0)+IF(AND(AA319&gt;0,OR(AA319&lt;CE319,AND(AA319=CE319,2&lt;9))),1,0)+IF(AND(AI319&gt;0,OR(AI319&lt;CE319,AND(AI319=CE319,3&lt;9))),1,0)+IF(AND(AQ319&gt;0,OR(AQ319&lt;CE319,AND(AQ319=CE319,4&lt;9))),1,0)+IF(AND(AY319&gt;0,OR(AY319&lt;CE319,AND(AY319=CE319,5&lt;9))),1,0)+IF(AND(BG319&gt;0,OR(BG319&lt;CE319,AND(BG319=CE319,6&lt;9))),1,0)+IF(AND(BO319&gt;0,OR(BO319&lt;CE319,AND(BO319=CE319,7&lt;9))),1,0)+IF(AND(BW319&gt;0,OR(BW319&lt;CE319,AND(BW319=CE319,8&lt;9))),1,0)))</f>
        <v>99</v>
      </c>
      <c r="CJ319" s="3">
        <f>IF(Inputs!$B$27&lt;&gt;"Ready","PENDING INPUTS",IF(A319&gt;Inputs!$B$6,0,MIN(MAX(0,(CE319+CF319+CG319)-CH319),MAX(0,C319-D319-(IF(O319&lt;CI319,K319+L319+M319-N319,0)+IF(W319&lt;CI319,S319+T319+U319-V319,0)+IF(AE319&lt;CI319,AA319+AB319+AC319-AD319,0)+IF(AM319&lt;CI319,AI319+AJ319+AK319-AL319,0)+IF(AU319&lt;CI319,AQ319+AR319+AS319-AT319,0)+IF(BC319&lt;CI319,AY319+AZ319+BA319-BB319,0)+IF(BK319&lt;CI319,BG319+BH319+BI319-BJ319,0)+IF(BS319&lt;CI319,BO319+BP319+BQ319-BR319,0)+IF(CA319&lt;CI319,BW319+BX319+BY319-BZ319,0)+IF(CI319&lt;CI319,CE319+CF319+CG319-CH319,0))))))</f>
        <v>0</v>
      </c>
      <c r="CK319" s="3">
        <f>IF(Inputs!$B$27&lt;&gt;"Ready","PENDING INPUTS",MIN((CE319+CF319+CG319),IF(D319&gt;C319,IF(D319=0,0,CH319*C319/D319),CH319+CJ319)))</f>
        <v>0</v>
      </c>
      <c r="CL319" s="3">
        <f>IF(Inputs!$B$27&lt;&gt;"Ready","PENDING INPUTS",MAX(0,(CE319+CF319+CG319)-CK319))</f>
        <v>0</v>
      </c>
    </row>
    <row r="320" spans="1:90" ht="27.95" customHeight="1" x14ac:dyDescent="0.25">
      <c r="A320">
        <v>316</v>
      </c>
      <c r="B320" s="13">
        <f>IF(Inputs!$B$27&lt;&gt;"Ready","PENDING INPUTS",EDATE(Inputs!$B$5,A320-1))</f>
        <v>55885</v>
      </c>
      <c r="C320" s="3">
        <f>IF(Inputs!$B$27&lt;&gt;"Ready","PENDING INPUTS",IF(A320&lt;=Inputs!$B$6,MAX(0,Inputs!$B$4+IF(A320=Inputs!$B$7,Inputs!$B$8,0)+IF(A320=Inputs!$B$9,Inputs!$B$10,0)),0))</f>
        <v>0</v>
      </c>
      <c r="D320" s="3">
        <f>IF(Inputs!$B$27&lt;&gt;"Ready","PENDING INPUTS",SUM(N320,V320,AD320,AL320,AT320,BB320,BJ320,BR320,BZ320,CH320))</f>
        <v>0</v>
      </c>
      <c r="E320" s="3">
        <f>IF(Inputs!$B$27&lt;&gt;"Ready","PENDING INPUTS",MAX(0,D320-C320))</f>
        <v>0</v>
      </c>
      <c r="F320" s="3">
        <f>IF(Inputs!$B$27&lt;&gt;"Ready","PENDING INPUTS",SUM(Q320,Y320,AG320,AO320,AW320,BE320,BM320,BU320,CC320,CK320))</f>
        <v>0</v>
      </c>
      <c r="G320" s="3">
        <f>IF(Inputs!$B$27&lt;&gt;"Ready","PENDING INPUTS",SUM(L320,T320,AB320,AJ320,AR320,AZ320,BH320,BP320,BX320,CF320))</f>
        <v>0</v>
      </c>
      <c r="H320" s="3">
        <f>IF(Inputs!$B$27&lt;&gt;"Ready","PENDING INPUTS",SUM(M320,U320,AC320,AK320,AS320,BA320,BI320,BQ320,BY320,CG320))</f>
        <v>0</v>
      </c>
      <c r="I320" s="3">
        <f>IF(Inputs!$B$27&lt;&gt;"Ready","PENDING INPUTS",SUM(R320,Z320,AH320,AP320,AX320,BF320,BN320,BV320,CD320,CL320))</f>
        <v>0</v>
      </c>
      <c r="J320" t="str">
        <f>IF(Inputs!$B$27&lt;&gt;"Ready","PENDING INPUTS",IF(A320&gt;Inputs!$B$6,"Beyond horizon",IF(E320&gt;0.005,"MINIMUM SHORTFALL",IF(I320&lt;0.005,"Paid off","In progress"))))</f>
        <v>Beyond horizon</v>
      </c>
      <c r="K320" s="3">
        <f>IF(Inputs!$B$27&lt;&gt;"Ready","PENDING INPUTS",R319)</f>
        <v>0</v>
      </c>
      <c r="L320" s="3">
        <f>IF(Inputs!$B$27&lt;&gt;"Ready","PENDING INPUTS",IF(A320&lt;=Inputs!$B$6,ROUND(K320*Inputs!C14/12,2),0))</f>
        <v>0</v>
      </c>
      <c r="M320" s="3">
        <f>IF(Inputs!$B$27&lt;&gt;"Ready","PENDING INPUTS",IF(AND(A320&lt;=Inputs!$B$6,K320&gt;0),Inputs!G14,0))</f>
        <v>0</v>
      </c>
      <c r="N320" s="3">
        <f>IF(Inputs!$B$27&lt;&gt;"Ready","PENDING INPUTS",IF(A320&gt;Inputs!$B$6,0,MIN((K320+L320+M320),IF(Inputs!H14=1,Inputs!D14,MAX(Inputs!F14,ROUND(K320*Inputs!E14+L320+M320,2))))))</f>
        <v>0</v>
      </c>
      <c r="O320">
        <f>IF(Inputs!$B$27&lt;&gt;"Ready","PENDING INPUTS",IF(K320&lt;=0,99,1+IF(AND(S320&gt;0,OR(S320&lt;K320,AND(S320=K320,1&lt;0))),1,0)+IF(AND(AA320&gt;0,OR(AA320&lt;K320,AND(AA320=K320,2&lt;0))),1,0)+IF(AND(AI320&gt;0,OR(AI320&lt;K320,AND(AI320=K320,3&lt;0))),1,0)+IF(AND(AQ320&gt;0,OR(AQ320&lt;K320,AND(AQ320=K320,4&lt;0))),1,0)+IF(AND(AY320&gt;0,OR(AY320&lt;K320,AND(AY320=K320,5&lt;0))),1,0)+IF(AND(BG320&gt;0,OR(BG320&lt;K320,AND(BG320=K320,6&lt;0))),1,0)+IF(AND(BO320&gt;0,OR(BO320&lt;K320,AND(BO320=K320,7&lt;0))),1,0)+IF(AND(BW320&gt;0,OR(BW320&lt;K320,AND(BW320=K320,8&lt;0))),1,0)+IF(AND(CE320&gt;0,OR(CE320&lt;K320,AND(CE320=K320,9&lt;0))),1,0)))</f>
        <v>99</v>
      </c>
      <c r="P320" s="3">
        <f>IF(Inputs!$B$27&lt;&gt;"Ready","PENDING INPUTS",IF(A320&gt;Inputs!$B$6,0,MIN(MAX(0,(K320+L320+M320)-N320),MAX(0,C320-D320-(IF(O320&lt;O320,K320+L320+M320-N320,0)+IF(W320&lt;O320,S320+T320+U320-V320,0)+IF(AE320&lt;O320,AA320+AB320+AC320-AD320,0)+IF(AM320&lt;O320,AI320+AJ320+AK320-AL320,0)+IF(AU320&lt;O320,AQ320+AR320+AS320-AT320,0)+IF(BC320&lt;O320,AY320+AZ320+BA320-BB320,0)+IF(BK320&lt;O320,BG320+BH320+BI320-BJ320,0)+IF(BS320&lt;O320,BO320+BP320+BQ320-BR320,0)+IF(CA320&lt;O320,BW320+BX320+BY320-BZ320,0)+IF(CI320&lt;O320,CE320+CF320+CG320-CH320,0))))))</f>
        <v>0</v>
      </c>
      <c r="Q320" s="3">
        <f>IF(Inputs!$B$27&lt;&gt;"Ready","PENDING INPUTS",MIN((K320+L320+M320),IF(D320&gt;C320,IF(D320=0,0,N320*C320/D320),N320+P320)))</f>
        <v>0</v>
      </c>
      <c r="R320" s="3">
        <f>IF(Inputs!$B$27&lt;&gt;"Ready","PENDING INPUTS",MAX(0,(K320+L320+M320)-Q320))</f>
        <v>0</v>
      </c>
      <c r="S320" s="3">
        <f>IF(Inputs!$B$27&lt;&gt;"Ready","PENDING INPUTS",Z319)</f>
        <v>0</v>
      </c>
      <c r="T320" s="3">
        <f>IF(Inputs!$B$27&lt;&gt;"Ready","PENDING INPUTS",IF(A320&lt;=Inputs!$B$6,ROUND(S320*Inputs!C15/12,2),0))</f>
        <v>0</v>
      </c>
      <c r="U320" s="3">
        <f>IF(Inputs!$B$27&lt;&gt;"Ready","PENDING INPUTS",IF(AND(A320&lt;=Inputs!$B$6,S320&gt;0),Inputs!G15,0))</f>
        <v>0</v>
      </c>
      <c r="V320" s="3">
        <f>IF(Inputs!$B$27&lt;&gt;"Ready","PENDING INPUTS",IF(A320&gt;Inputs!$B$6,0,MIN((S320+T320+U320),IF(Inputs!H15=1,Inputs!D15,MAX(Inputs!F15,ROUND(S320*Inputs!E15+T320+U320,2))))))</f>
        <v>0</v>
      </c>
      <c r="W320">
        <f>IF(Inputs!$B$27&lt;&gt;"Ready","PENDING INPUTS",IF(S320&lt;=0,99,1+IF(AND(K320&gt;0,OR(K320&lt;S320,AND(K320=S320,0&lt;1))),1,0)+IF(AND(AA320&gt;0,OR(AA320&lt;S320,AND(AA320=S320,2&lt;1))),1,0)+IF(AND(AI320&gt;0,OR(AI320&lt;S320,AND(AI320=S320,3&lt;1))),1,0)+IF(AND(AQ320&gt;0,OR(AQ320&lt;S320,AND(AQ320=S320,4&lt;1))),1,0)+IF(AND(AY320&gt;0,OR(AY320&lt;S320,AND(AY320=S320,5&lt;1))),1,0)+IF(AND(BG320&gt;0,OR(BG320&lt;S320,AND(BG320=S320,6&lt;1))),1,0)+IF(AND(BO320&gt;0,OR(BO320&lt;S320,AND(BO320=S320,7&lt;1))),1,0)+IF(AND(BW320&gt;0,OR(BW320&lt;S320,AND(BW320=S320,8&lt;1))),1,0)+IF(AND(CE320&gt;0,OR(CE320&lt;S320,AND(CE320=S320,9&lt;1))),1,0)))</f>
        <v>99</v>
      </c>
      <c r="X320" s="3">
        <f>IF(Inputs!$B$27&lt;&gt;"Ready","PENDING INPUTS",IF(A320&gt;Inputs!$B$6,0,MIN(MAX(0,(S320+T320+U320)-V320),MAX(0,C320-D320-(IF(O320&lt;W320,K320+L320+M320-N320,0)+IF(W320&lt;W320,S320+T320+U320-V320,0)+IF(AE320&lt;W320,AA320+AB320+AC320-AD320,0)+IF(AM320&lt;W320,AI320+AJ320+AK320-AL320,0)+IF(AU320&lt;W320,AQ320+AR320+AS320-AT320,0)+IF(BC320&lt;W320,AY320+AZ320+BA320-BB320,0)+IF(BK320&lt;W320,BG320+BH320+BI320-BJ320,0)+IF(BS320&lt;W320,BO320+BP320+BQ320-BR320,0)+IF(CA320&lt;W320,BW320+BX320+BY320-BZ320,0)+IF(CI320&lt;W320,CE320+CF320+CG320-CH320,0))))))</f>
        <v>0</v>
      </c>
      <c r="Y320" s="3">
        <f>IF(Inputs!$B$27&lt;&gt;"Ready","PENDING INPUTS",MIN((S320+T320+U320),IF(D320&gt;C320,IF(D320=0,0,V320*C320/D320),V320+X320)))</f>
        <v>0</v>
      </c>
      <c r="Z320" s="3">
        <f>IF(Inputs!$B$27&lt;&gt;"Ready","PENDING INPUTS",MAX(0,(S320+T320+U320)-Y320))</f>
        <v>0</v>
      </c>
      <c r="AA320" s="3">
        <f>IF(Inputs!$B$27&lt;&gt;"Ready","PENDING INPUTS",AH319)</f>
        <v>0</v>
      </c>
      <c r="AB320" s="3">
        <f>IF(Inputs!$B$27&lt;&gt;"Ready","PENDING INPUTS",IF(A320&lt;=Inputs!$B$6,ROUND(AA320*Inputs!C16/12,2),0))</f>
        <v>0</v>
      </c>
      <c r="AC320" s="3">
        <f>IF(Inputs!$B$27&lt;&gt;"Ready","PENDING INPUTS",IF(AND(A320&lt;=Inputs!$B$6,AA320&gt;0),Inputs!G16,0))</f>
        <v>0</v>
      </c>
      <c r="AD320" s="3">
        <f>IF(Inputs!$B$27&lt;&gt;"Ready","PENDING INPUTS",IF(A320&gt;Inputs!$B$6,0,MIN((AA320+AB320+AC320),IF(Inputs!H16=1,Inputs!D16,MAX(Inputs!F16,ROUND(AA320*Inputs!E16+AB320+AC320,2))))))</f>
        <v>0</v>
      </c>
      <c r="AE320">
        <f>IF(Inputs!$B$27&lt;&gt;"Ready","PENDING INPUTS",IF(AA320&lt;=0,99,1+IF(AND(K320&gt;0,OR(K320&lt;AA320,AND(K320=AA320,0&lt;2))),1,0)+IF(AND(S320&gt;0,OR(S320&lt;AA320,AND(S320=AA320,1&lt;2))),1,0)+IF(AND(AI320&gt;0,OR(AI320&lt;AA320,AND(AI320=AA320,3&lt;2))),1,0)+IF(AND(AQ320&gt;0,OR(AQ320&lt;AA320,AND(AQ320=AA320,4&lt;2))),1,0)+IF(AND(AY320&gt;0,OR(AY320&lt;AA320,AND(AY320=AA320,5&lt;2))),1,0)+IF(AND(BG320&gt;0,OR(BG320&lt;AA320,AND(BG320=AA320,6&lt;2))),1,0)+IF(AND(BO320&gt;0,OR(BO320&lt;AA320,AND(BO320=AA320,7&lt;2))),1,0)+IF(AND(BW320&gt;0,OR(BW320&lt;AA320,AND(BW320=AA320,8&lt;2))),1,0)+IF(AND(CE320&gt;0,OR(CE320&lt;AA320,AND(CE320=AA320,9&lt;2))),1,0)))</f>
        <v>99</v>
      </c>
      <c r="AF320" s="3">
        <f>IF(Inputs!$B$27&lt;&gt;"Ready","PENDING INPUTS",IF(A320&gt;Inputs!$B$6,0,MIN(MAX(0,(AA320+AB320+AC320)-AD320),MAX(0,C320-D320-(IF(O320&lt;AE320,K320+L320+M320-N320,0)+IF(W320&lt;AE320,S320+T320+U320-V320,0)+IF(AE320&lt;AE320,AA320+AB320+AC320-AD320,0)+IF(AM320&lt;AE320,AI320+AJ320+AK320-AL320,0)+IF(AU320&lt;AE320,AQ320+AR320+AS320-AT320,0)+IF(BC320&lt;AE320,AY320+AZ320+BA320-BB320,0)+IF(BK320&lt;AE320,BG320+BH320+BI320-BJ320,0)+IF(BS320&lt;AE320,BO320+BP320+BQ320-BR320,0)+IF(CA320&lt;AE320,BW320+BX320+BY320-BZ320,0)+IF(CI320&lt;AE320,CE320+CF320+CG320-CH320,0))))))</f>
        <v>0</v>
      </c>
      <c r="AG320" s="3">
        <f>IF(Inputs!$B$27&lt;&gt;"Ready","PENDING INPUTS",MIN((AA320+AB320+AC320),IF(D320&gt;C320,IF(D320=0,0,AD320*C320/D320),AD320+AF320)))</f>
        <v>0</v>
      </c>
      <c r="AH320" s="3">
        <f>IF(Inputs!$B$27&lt;&gt;"Ready","PENDING INPUTS",MAX(0,(AA320+AB320+AC320)-AG320))</f>
        <v>0</v>
      </c>
      <c r="AI320" s="3">
        <f>IF(Inputs!$B$27&lt;&gt;"Ready","PENDING INPUTS",AP319)</f>
        <v>0</v>
      </c>
      <c r="AJ320" s="3">
        <f>IF(Inputs!$B$27&lt;&gt;"Ready","PENDING INPUTS",IF(A320&lt;=Inputs!$B$6,ROUND(AI320*Inputs!C17/12,2),0))</f>
        <v>0</v>
      </c>
      <c r="AK320" s="3">
        <f>IF(Inputs!$B$27&lt;&gt;"Ready","PENDING INPUTS",IF(AND(A320&lt;=Inputs!$B$6,AI320&gt;0),Inputs!G17,0))</f>
        <v>0</v>
      </c>
      <c r="AL320" s="3">
        <f>IF(Inputs!$B$27&lt;&gt;"Ready","PENDING INPUTS",IF(A320&gt;Inputs!$B$6,0,MIN((AI320+AJ320+AK320),IF(Inputs!H17=1,Inputs!D17,MAX(Inputs!F17,ROUND(AI320*Inputs!E17+AJ320+AK320,2))))))</f>
        <v>0</v>
      </c>
      <c r="AM320">
        <f>IF(Inputs!$B$27&lt;&gt;"Ready","PENDING INPUTS",IF(AI320&lt;=0,99,1+IF(AND(K320&gt;0,OR(K320&lt;AI320,AND(K320=AI320,0&lt;3))),1,0)+IF(AND(S320&gt;0,OR(S320&lt;AI320,AND(S320=AI320,1&lt;3))),1,0)+IF(AND(AA320&gt;0,OR(AA320&lt;AI320,AND(AA320=AI320,2&lt;3))),1,0)+IF(AND(AQ320&gt;0,OR(AQ320&lt;AI320,AND(AQ320=AI320,4&lt;3))),1,0)+IF(AND(AY320&gt;0,OR(AY320&lt;AI320,AND(AY320=AI320,5&lt;3))),1,0)+IF(AND(BG320&gt;0,OR(BG320&lt;AI320,AND(BG320=AI320,6&lt;3))),1,0)+IF(AND(BO320&gt;0,OR(BO320&lt;AI320,AND(BO320=AI320,7&lt;3))),1,0)+IF(AND(BW320&gt;0,OR(BW320&lt;AI320,AND(BW320=AI320,8&lt;3))),1,0)+IF(AND(CE320&gt;0,OR(CE320&lt;AI320,AND(CE320=AI320,9&lt;3))),1,0)))</f>
        <v>99</v>
      </c>
      <c r="AN320" s="3">
        <f>IF(Inputs!$B$27&lt;&gt;"Ready","PENDING INPUTS",IF(A320&gt;Inputs!$B$6,0,MIN(MAX(0,(AI320+AJ320+AK320)-AL320),MAX(0,C320-D320-(IF(O320&lt;AM320,K320+L320+M320-N320,0)+IF(W320&lt;AM320,S320+T320+U320-V320,0)+IF(AE320&lt;AM320,AA320+AB320+AC320-AD320,0)+IF(AM320&lt;AM320,AI320+AJ320+AK320-AL320,0)+IF(AU320&lt;AM320,AQ320+AR320+AS320-AT320,0)+IF(BC320&lt;AM320,AY320+AZ320+BA320-BB320,0)+IF(BK320&lt;AM320,BG320+BH320+BI320-BJ320,0)+IF(BS320&lt;AM320,BO320+BP320+BQ320-BR320,0)+IF(CA320&lt;AM320,BW320+BX320+BY320-BZ320,0)+IF(CI320&lt;AM320,CE320+CF320+CG320-CH320,0))))))</f>
        <v>0</v>
      </c>
      <c r="AO320" s="3">
        <f>IF(Inputs!$B$27&lt;&gt;"Ready","PENDING INPUTS",MIN((AI320+AJ320+AK320),IF(D320&gt;C320,IF(D320=0,0,AL320*C320/D320),AL320+AN320)))</f>
        <v>0</v>
      </c>
      <c r="AP320" s="3">
        <f>IF(Inputs!$B$27&lt;&gt;"Ready","PENDING INPUTS",MAX(0,(AI320+AJ320+AK320)-AO320))</f>
        <v>0</v>
      </c>
      <c r="AQ320" s="3">
        <f>IF(Inputs!$B$27&lt;&gt;"Ready","PENDING INPUTS",AX319)</f>
        <v>0</v>
      </c>
      <c r="AR320" s="3">
        <f>IF(Inputs!$B$27&lt;&gt;"Ready","PENDING INPUTS",IF(A320&lt;=Inputs!$B$6,ROUND(AQ320*Inputs!C18/12,2),0))</f>
        <v>0</v>
      </c>
      <c r="AS320" s="3">
        <f>IF(Inputs!$B$27&lt;&gt;"Ready","PENDING INPUTS",IF(AND(A320&lt;=Inputs!$B$6,AQ320&gt;0),Inputs!G18,0))</f>
        <v>0</v>
      </c>
      <c r="AT320" s="3">
        <f>IF(Inputs!$B$27&lt;&gt;"Ready","PENDING INPUTS",IF(A320&gt;Inputs!$B$6,0,MIN((AQ320+AR320+AS320),IF(Inputs!H18=1,Inputs!D18,MAX(Inputs!F18,ROUND(AQ320*Inputs!E18+AR320+AS320,2))))))</f>
        <v>0</v>
      </c>
      <c r="AU320">
        <f>IF(Inputs!$B$27&lt;&gt;"Ready","PENDING INPUTS",IF(AQ320&lt;=0,99,1+IF(AND(K320&gt;0,OR(K320&lt;AQ320,AND(K320=AQ320,0&lt;4))),1,0)+IF(AND(S320&gt;0,OR(S320&lt;AQ320,AND(S320=AQ320,1&lt;4))),1,0)+IF(AND(AA320&gt;0,OR(AA320&lt;AQ320,AND(AA320=AQ320,2&lt;4))),1,0)+IF(AND(AI320&gt;0,OR(AI320&lt;AQ320,AND(AI320=AQ320,3&lt;4))),1,0)+IF(AND(AY320&gt;0,OR(AY320&lt;AQ320,AND(AY320=AQ320,5&lt;4))),1,0)+IF(AND(BG320&gt;0,OR(BG320&lt;AQ320,AND(BG320=AQ320,6&lt;4))),1,0)+IF(AND(BO320&gt;0,OR(BO320&lt;AQ320,AND(BO320=AQ320,7&lt;4))),1,0)+IF(AND(BW320&gt;0,OR(BW320&lt;AQ320,AND(BW320=AQ320,8&lt;4))),1,0)+IF(AND(CE320&gt;0,OR(CE320&lt;AQ320,AND(CE320=AQ320,9&lt;4))),1,0)))</f>
        <v>99</v>
      </c>
      <c r="AV320" s="3">
        <f>IF(Inputs!$B$27&lt;&gt;"Ready","PENDING INPUTS",IF(A320&gt;Inputs!$B$6,0,MIN(MAX(0,(AQ320+AR320+AS320)-AT320),MAX(0,C320-D320-(IF(O320&lt;AU320,K320+L320+M320-N320,0)+IF(W320&lt;AU320,S320+T320+U320-V320,0)+IF(AE320&lt;AU320,AA320+AB320+AC320-AD320,0)+IF(AM320&lt;AU320,AI320+AJ320+AK320-AL320,0)+IF(AU320&lt;AU320,AQ320+AR320+AS320-AT320,0)+IF(BC320&lt;AU320,AY320+AZ320+BA320-BB320,0)+IF(BK320&lt;AU320,BG320+BH320+BI320-BJ320,0)+IF(BS320&lt;AU320,BO320+BP320+BQ320-BR320,0)+IF(CA320&lt;AU320,BW320+BX320+BY320-BZ320,0)+IF(CI320&lt;AU320,CE320+CF320+CG320-CH320,0))))))</f>
        <v>0</v>
      </c>
      <c r="AW320" s="3">
        <f>IF(Inputs!$B$27&lt;&gt;"Ready","PENDING INPUTS",MIN((AQ320+AR320+AS320),IF(D320&gt;C320,IF(D320=0,0,AT320*C320/D320),AT320+AV320)))</f>
        <v>0</v>
      </c>
      <c r="AX320" s="3">
        <f>IF(Inputs!$B$27&lt;&gt;"Ready","PENDING INPUTS",MAX(0,(AQ320+AR320+AS320)-AW320))</f>
        <v>0</v>
      </c>
      <c r="AY320" s="3">
        <f>IF(Inputs!$B$27&lt;&gt;"Ready","PENDING INPUTS",BF319)</f>
        <v>0</v>
      </c>
      <c r="AZ320" s="3">
        <f>IF(Inputs!$B$27&lt;&gt;"Ready","PENDING INPUTS",IF(A320&lt;=Inputs!$B$6,ROUND(AY320*Inputs!C19/12,2),0))</f>
        <v>0</v>
      </c>
      <c r="BA320" s="3">
        <f>IF(Inputs!$B$27&lt;&gt;"Ready","PENDING INPUTS",IF(AND(A320&lt;=Inputs!$B$6,AY320&gt;0),Inputs!G19,0))</f>
        <v>0</v>
      </c>
      <c r="BB320" s="3">
        <f>IF(Inputs!$B$27&lt;&gt;"Ready","PENDING INPUTS",IF(A320&gt;Inputs!$B$6,0,MIN((AY320+AZ320+BA320),IF(Inputs!H19=1,Inputs!D19,MAX(Inputs!F19,ROUND(AY320*Inputs!E19+AZ320+BA320,2))))))</f>
        <v>0</v>
      </c>
      <c r="BC320">
        <f>IF(Inputs!$B$27&lt;&gt;"Ready","PENDING INPUTS",IF(AY320&lt;=0,99,1+IF(AND(K320&gt;0,OR(K320&lt;AY320,AND(K320=AY320,0&lt;5))),1,0)+IF(AND(S320&gt;0,OR(S320&lt;AY320,AND(S320=AY320,1&lt;5))),1,0)+IF(AND(AA320&gt;0,OR(AA320&lt;AY320,AND(AA320=AY320,2&lt;5))),1,0)+IF(AND(AI320&gt;0,OR(AI320&lt;AY320,AND(AI320=AY320,3&lt;5))),1,0)+IF(AND(AQ320&gt;0,OR(AQ320&lt;AY320,AND(AQ320=AY320,4&lt;5))),1,0)+IF(AND(BG320&gt;0,OR(BG320&lt;AY320,AND(BG320=AY320,6&lt;5))),1,0)+IF(AND(BO320&gt;0,OR(BO320&lt;AY320,AND(BO320=AY320,7&lt;5))),1,0)+IF(AND(BW320&gt;0,OR(BW320&lt;AY320,AND(BW320=AY320,8&lt;5))),1,0)+IF(AND(CE320&gt;0,OR(CE320&lt;AY320,AND(CE320=AY320,9&lt;5))),1,0)))</f>
        <v>99</v>
      </c>
      <c r="BD320" s="3">
        <f>IF(Inputs!$B$27&lt;&gt;"Ready","PENDING INPUTS",IF(A320&gt;Inputs!$B$6,0,MIN(MAX(0,(AY320+AZ320+BA320)-BB320),MAX(0,C320-D320-(IF(O320&lt;BC320,K320+L320+M320-N320,0)+IF(W320&lt;BC320,S320+T320+U320-V320,0)+IF(AE320&lt;BC320,AA320+AB320+AC320-AD320,0)+IF(AM320&lt;BC320,AI320+AJ320+AK320-AL320,0)+IF(AU320&lt;BC320,AQ320+AR320+AS320-AT320,0)+IF(BC320&lt;BC320,AY320+AZ320+BA320-BB320,0)+IF(BK320&lt;BC320,BG320+BH320+BI320-BJ320,0)+IF(BS320&lt;BC320,BO320+BP320+BQ320-BR320,0)+IF(CA320&lt;BC320,BW320+BX320+BY320-BZ320,0)+IF(CI320&lt;BC320,CE320+CF320+CG320-CH320,0))))))</f>
        <v>0</v>
      </c>
      <c r="BE320" s="3">
        <f>IF(Inputs!$B$27&lt;&gt;"Ready","PENDING INPUTS",MIN((AY320+AZ320+BA320),IF(D320&gt;C320,IF(D320=0,0,BB320*C320/D320),BB320+BD320)))</f>
        <v>0</v>
      </c>
      <c r="BF320" s="3">
        <f>IF(Inputs!$B$27&lt;&gt;"Ready","PENDING INPUTS",MAX(0,(AY320+AZ320+BA320)-BE320))</f>
        <v>0</v>
      </c>
      <c r="BG320" s="3">
        <f>IF(Inputs!$B$27&lt;&gt;"Ready","PENDING INPUTS",BN319)</f>
        <v>0</v>
      </c>
      <c r="BH320" s="3">
        <f>IF(Inputs!$B$27&lt;&gt;"Ready","PENDING INPUTS",IF(A320&lt;=Inputs!$B$6,ROUND(BG320*Inputs!C20/12,2),0))</f>
        <v>0</v>
      </c>
      <c r="BI320" s="3">
        <f>IF(Inputs!$B$27&lt;&gt;"Ready","PENDING INPUTS",IF(AND(A320&lt;=Inputs!$B$6,BG320&gt;0),Inputs!G20,0))</f>
        <v>0</v>
      </c>
      <c r="BJ320" s="3">
        <f>IF(Inputs!$B$27&lt;&gt;"Ready","PENDING INPUTS",IF(A320&gt;Inputs!$B$6,0,MIN((BG320+BH320+BI320),IF(Inputs!H20=1,Inputs!D20,MAX(Inputs!F20,ROUND(BG320*Inputs!E20+BH320+BI320,2))))))</f>
        <v>0</v>
      </c>
      <c r="BK320">
        <f>IF(Inputs!$B$27&lt;&gt;"Ready","PENDING INPUTS",IF(BG320&lt;=0,99,1+IF(AND(K320&gt;0,OR(K320&lt;BG320,AND(K320=BG320,0&lt;6))),1,0)+IF(AND(S320&gt;0,OR(S320&lt;BG320,AND(S320=BG320,1&lt;6))),1,0)+IF(AND(AA320&gt;0,OR(AA320&lt;BG320,AND(AA320=BG320,2&lt;6))),1,0)+IF(AND(AI320&gt;0,OR(AI320&lt;BG320,AND(AI320=BG320,3&lt;6))),1,0)+IF(AND(AQ320&gt;0,OR(AQ320&lt;BG320,AND(AQ320=BG320,4&lt;6))),1,0)+IF(AND(AY320&gt;0,OR(AY320&lt;BG320,AND(AY320=BG320,5&lt;6))),1,0)+IF(AND(BO320&gt;0,OR(BO320&lt;BG320,AND(BO320=BG320,7&lt;6))),1,0)+IF(AND(BW320&gt;0,OR(BW320&lt;BG320,AND(BW320=BG320,8&lt;6))),1,0)+IF(AND(CE320&gt;0,OR(CE320&lt;BG320,AND(CE320=BG320,9&lt;6))),1,0)))</f>
        <v>99</v>
      </c>
      <c r="BL320" s="3">
        <f>IF(Inputs!$B$27&lt;&gt;"Ready","PENDING INPUTS",IF(A320&gt;Inputs!$B$6,0,MIN(MAX(0,(BG320+BH320+BI320)-BJ320),MAX(0,C320-D320-(IF(O320&lt;BK320,K320+L320+M320-N320,0)+IF(W320&lt;BK320,S320+T320+U320-V320,0)+IF(AE320&lt;BK320,AA320+AB320+AC320-AD320,0)+IF(AM320&lt;BK320,AI320+AJ320+AK320-AL320,0)+IF(AU320&lt;BK320,AQ320+AR320+AS320-AT320,0)+IF(BC320&lt;BK320,AY320+AZ320+BA320-BB320,0)+IF(BK320&lt;BK320,BG320+BH320+BI320-BJ320,0)+IF(BS320&lt;BK320,BO320+BP320+BQ320-BR320,0)+IF(CA320&lt;BK320,BW320+BX320+BY320-BZ320,0)+IF(CI320&lt;BK320,CE320+CF320+CG320-CH320,0))))))</f>
        <v>0</v>
      </c>
      <c r="BM320" s="3">
        <f>IF(Inputs!$B$27&lt;&gt;"Ready","PENDING INPUTS",MIN((BG320+BH320+BI320),IF(D320&gt;C320,IF(D320=0,0,BJ320*C320/D320),BJ320+BL320)))</f>
        <v>0</v>
      </c>
      <c r="BN320" s="3">
        <f>IF(Inputs!$B$27&lt;&gt;"Ready","PENDING INPUTS",MAX(0,(BG320+BH320+BI320)-BM320))</f>
        <v>0</v>
      </c>
      <c r="BO320" s="3">
        <f>IF(Inputs!$B$27&lt;&gt;"Ready","PENDING INPUTS",BV319)</f>
        <v>0</v>
      </c>
      <c r="BP320" s="3">
        <f>IF(Inputs!$B$27&lt;&gt;"Ready","PENDING INPUTS",IF(A320&lt;=Inputs!$B$6,ROUND(BO320*Inputs!C21/12,2),0))</f>
        <v>0</v>
      </c>
      <c r="BQ320" s="3">
        <f>IF(Inputs!$B$27&lt;&gt;"Ready","PENDING INPUTS",IF(AND(A320&lt;=Inputs!$B$6,BO320&gt;0),Inputs!G21,0))</f>
        <v>0</v>
      </c>
      <c r="BR320" s="3">
        <f>IF(Inputs!$B$27&lt;&gt;"Ready","PENDING INPUTS",IF(A320&gt;Inputs!$B$6,0,MIN((BO320+BP320+BQ320),IF(Inputs!H21=1,Inputs!D21,MAX(Inputs!F21,ROUND(BO320*Inputs!E21+BP320+BQ320,2))))))</f>
        <v>0</v>
      </c>
      <c r="BS320">
        <f>IF(Inputs!$B$27&lt;&gt;"Ready","PENDING INPUTS",IF(BO320&lt;=0,99,1+IF(AND(K320&gt;0,OR(K320&lt;BO320,AND(K320=BO320,0&lt;7))),1,0)+IF(AND(S320&gt;0,OR(S320&lt;BO320,AND(S320=BO320,1&lt;7))),1,0)+IF(AND(AA320&gt;0,OR(AA320&lt;BO320,AND(AA320=BO320,2&lt;7))),1,0)+IF(AND(AI320&gt;0,OR(AI320&lt;BO320,AND(AI320=BO320,3&lt;7))),1,0)+IF(AND(AQ320&gt;0,OR(AQ320&lt;BO320,AND(AQ320=BO320,4&lt;7))),1,0)+IF(AND(AY320&gt;0,OR(AY320&lt;BO320,AND(AY320=BO320,5&lt;7))),1,0)+IF(AND(BG320&gt;0,OR(BG320&lt;BO320,AND(BG320=BO320,6&lt;7))),1,0)+IF(AND(BW320&gt;0,OR(BW320&lt;BO320,AND(BW320=BO320,8&lt;7))),1,0)+IF(AND(CE320&gt;0,OR(CE320&lt;BO320,AND(CE320=BO320,9&lt;7))),1,0)))</f>
        <v>99</v>
      </c>
      <c r="BT320" s="3">
        <f>IF(Inputs!$B$27&lt;&gt;"Ready","PENDING INPUTS",IF(A320&gt;Inputs!$B$6,0,MIN(MAX(0,(BO320+BP320+BQ320)-BR320),MAX(0,C320-D320-(IF(O320&lt;BS320,K320+L320+M320-N320,0)+IF(W320&lt;BS320,S320+T320+U320-V320,0)+IF(AE320&lt;BS320,AA320+AB320+AC320-AD320,0)+IF(AM320&lt;BS320,AI320+AJ320+AK320-AL320,0)+IF(AU320&lt;BS320,AQ320+AR320+AS320-AT320,0)+IF(BC320&lt;BS320,AY320+AZ320+BA320-BB320,0)+IF(BK320&lt;BS320,BG320+BH320+BI320-BJ320,0)+IF(BS320&lt;BS320,BO320+BP320+BQ320-BR320,0)+IF(CA320&lt;BS320,BW320+BX320+BY320-BZ320,0)+IF(CI320&lt;BS320,CE320+CF320+CG320-CH320,0))))))</f>
        <v>0</v>
      </c>
      <c r="BU320" s="3">
        <f>IF(Inputs!$B$27&lt;&gt;"Ready","PENDING INPUTS",MIN((BO320+BP320+BQ320),IF(D320&gt;C320,IF(D320=0,0,BR320*C320/D320),BR320+BT320)))</f>
        <v>0</v>
      </c>
      <c r="BV320" s="3">
        <f>IF(Inputs!$B$27&lt;&gt;"Ready","PENDING INPUTS",MAX(0,(BO320+BP320+BQ320)-BU320))</f>
        <v>0</v>
      </c>
      <c r="BW320" s="3">
        <f>IF(Inputs!$B$27&lt;&gt;"Ready","PENDING INPUTS",CD319)</f>
        <v>0</v>
      </c>
      <c r="BX320" s="3">
        <f>IF(Inputs!$B$27&lt;&gt;"Ready","PENDING INPUTS",IF(A320&lt;=Inputs!$B$6,ROUND(BW320*Inputs!C22/12,2),0))</f>
        <v>0</v>
      </c>
      <c r="BY320" s="3">
        <f>IF(Inputs!$B$27&lt;&gt;"Ready","PENDING INPUTS",IF(AND(A320&lt;=Inputs!$B$6,BW320&gt;0),Inputs!G22,0))</f>
        <v>0</v>
      </c>
      <c r="BZ320" s="3">
        <f>IF(Inputs!$B$27&lt;&gt;"Ready","PENDING INPUTS",IF(A320&gt;Inputs!$B$6,0,MIN((BW320+BX320+BY320),IF(Inputs!H22=1,Inputs!D22,MAX(Inputs!F22,ROUND(BW320*Inputs!E22+BX320+BY320,2))))))</f>
        <v>0</v>
      </c>
      <c r="CA320">
        <f>IF(Inputs!$B$27&lt;&gt;"Ready","PENDING INPUTS",IF(BW320&lt;=0,99,1+IF(AND(K320&gt;0,OR(K320&lt;BW320,AND(K320=BW320,0&lt;8))),1,0)+IF(AND(S320&gt;0,OR(S320&lt;BW320,AND(S320=BW320,1&lt;8))),1,0)+IF(AND(AA320&gt;0,OR(AA320&lt;BW320,AND(AA320=BW320,2&lt;8))),1,0)+IF(AND(AI320&gt;0,OR(AI320&lt;BW320,AND(AI320=BW320,3&lt;8))),1,0)+IF(AND(AQ320&gt;0,OR(AQ320&lt;BW320,AND(AQ320=BW320,4&lt;8))),1,0)+IF(AND(AY320&gt;0,OR(AY320&lt;BW320,AND(AY320=BW320,5&lt;8))),1,0)+IF(AND(BG320&gt;0,OR(BG320&lt;BW320,AND(BG320=BW320,6&lt;8))),1,0)+IF(AND(BO320&gt;0,OR(BO320&lt;BW320,AND(BO320=BW320,7&lt;8))),1,0)+IF(AND(CE320&gt;0,OR(CE320&lt;BW320,AND(CE320=BW320,9&lt;8))),1,0)))</f>
        <v>99</v>
      </c>
      <c r="CB320" s="3">
        <f>IF(Inputs!$B$27&lt;&gt;"Ready","PENDING INPUTS",IF(A320&gt;Inputs!$B$6,0,MIN(MAX(0,(BW320+BX320+BY320)-BZ320),MAX(0,C320-D320-(IF(O320&lt;CA320,K320+L320+M320-N320,0)+IF(W320&lt;CA320,S320+T320+U320-V320,0)+IF(AE320&lt;CA320,AA320+AB320+AC320-AD320,0)+IF(AM320&lt;CA320,AI320+AJ320+AK320-AL320,0)+IF(AU320&lt;CA320,AQ320+AR320+AS320-AT320,0)+IF(BC320&lt;CA320,AY320+AZ320+BA320-BB320,0)+IF(BK320&lt;CA320,BG320+BH320+BI320-BJ320,0)+IF(BS320&lt;CA320,BO320+BP320+BQ320-BR320,0)+IF(CA320&lt;CA320,BW320+BX320+BY320-BZ320,0)+IF(CI320&lt;CA320,CE320+CF320+CG320-CH320,0))))))</f>
        <v>0</v>
      </c>
      <c r="CC320" s="3">
        <f>IF(Inputs!$B$27&lt;&gt;"Ready","PENDING INPUTS",MIN((BW320+BX320+BY320),IF(D320&gt;C320,IF(D320=0,0,BZ320*C320/D320),BZ320+CB320)))</f>
        <v>0</v>
      </c>
      <c r="CD320" s="3">
        <f>IF(Inputs!$B$27&lt;&gt;"Ready","PENDING INPUTS",MAX(0,(BW320+BX320+BY320)-CC320))</f>
        <v>0</v>
      </c>
      <c r="CE320" s="3">
        <f>IF(Inputs!$B$27&lt;&gt;"Ready","PENDING INPUTS",CL319)</f>
        <v>0</v>
      </c>
      <c r="CF320" s="3">
        <f>IF(Inputs!$B$27&lt;&gt;"Ready","PENDING INPUTS",IF(A320&lt;=Inputs!$B$6,ROUND(CE320*Inputs!C23/12,2),0))</f>
        <v>0</v>
      </c>
      <c r="CG320" s="3">
        <f>IF(Inputs!$B$27&lt;&gt;"Ready","PENDING INPUTS",IF(AND(A320&lt;=Inputs!$B$6,CE320&gt;0),Inputs!G23,0))</f>
        <v>0</v>
      </c>
      <c r="CH320" s="3">
        <f>IF(Inputs!$B$27&lt;&gt;"Ready","PENDING INPUTS",IF(A320&gt;Inputs!$B$6,0,MIN((CE320+CF320+CG320),IF(Inputs!H23=1,Inputs!D23,MAX(Inputs!F23,ROUND(CE320*Inputs!E23+CF320+CG320,2))))))</f>
        <v>0</v>
      </c>
      <c r="CI320">
        <f>IF(Inputs!$B$27&lt;&gt;"Ready","PENDING INPUTS",IF(CE320&lt;=0,99,1+IF(AND(K320&gt;0,OR(K320&lt;CE320,AND(K320=CE320,0&lt;9))),1,0)+IF(AND(S320&gt;0,OR(S320&lt;CE320,AND(S320=CE320,1&lt;9))),1,0)+IF(AND(AA320&gt;0,OR(AA320&lt;CE320,AND(AA320=CE320,2&lt;9))),1,0)+IF(AND(AI320&gt;0,OR(AI320&lt;CE320,AND(AI320=CE320,3&lt;9))),1,0)+IF(AND(AQ320&gt;0,OR(AQ320&lt;CE320,AND(AQ320=CE320,4&lt;9))),1,0)+IF(AND(AY320&gt;0,OR(AY320&lt;CE320,AND(AY320=CE320,5&lt;9))),1,0)+IF(AND(BG320&gt;0,OR(BG320&lt;CE320,AND(BG320=CE320,6&lt;9))),1,0)+IF(AND(BO320&gt;0,OR(BO320&lt;CE320,AND(BO320=CE320,7&lt;9))),1,0)+IF(AND(BW320&gt;0,OR(BW320&lt;CE320,AND(BW320=CE320,8&lt;9))),1,0)))</f>
        <v>99</v>
      </c>
      <c r="CJ320" s="3">
        <f>IF(Inputs!$B$27&lt;&gt;"Ready","PENDING INPUTS",IF(A320&gt;Inputs!$B$6,0,MIN(MAX(0,(CE320+CF320+CG320)-CH320),MAX(0,C320-D320-(IF(O320&lt;CI320,K320+L320+M320-N320,0)+IF(W320&lt;CI320,S320+T320+U320-V320,0)+IF(AE320&lt;CI320,AA320+AB320+AC320-AD320,0)+IF(AM320&lt;CI320,AI320+AJ320+AK320-AL320,0)+IF(AU320&lt;CI320,AQ320+AR320+AS320-AT320,0)+IF(BC320&lt;CI320,AY320+AZ320+BA320-BB320,0)+IF(BK320&lt;CI320,BG320+BH320+BI320-BJ320,0)+IF(BS320&lt;CI320,BO320+BP320+BQ320-BR320,0)+IF(CA320&lt;CI320,BW320+BX320+BY320-BZ320,0)+IF(CI320&lt;CI320,CE320+CF320+CG320-CH320,0))))))</f>
        <v>0</v>
      </c>
      <c r="CK320" s="3">
        <f>IF(Inputs!$B$27&lt;&gt;"Ready","PENDING INPUTS",MIN((CE320+CF320+CG320),IF(D320&gt;C320,IF(D320=0,0,CH320*C320/D320),CH320+CJ320)))</f>
        <v>0</v>
      </c>
      <c r="CL320" s="3">
        <f>IF(Inputs!$B$27&lt;&gt;"Ready","PENDING INPUTS",MAX(0,(CE320+CF320+CG320)-CK320))</f>
        <v>0</v>
      </c>
    </row>
    <row r="321" spans="1:90" ht="27.95" customHeight="1" x14ac:dyDescent="0.25">
      <c r="A321">
        <v>317</v>
      </c>
      <c r="B321" s="13">
        <f>IF(Inputs!$B$27&lt;&gt;"Ready","PENDING INPUTS",EDATE(Inputs!$B$5,A321-1))</f>
        <v>55916</v>
      </c>
      <c r="C321" s="3">
        <f>IF(Inputs!$B$27&lt;&gt;"Ready","PENDING INPUTS",IF(A321&lt;=Inputs!$B$6,MAX(0,Inputs!$B$4+IF(A321=Inputs!$B$7,Inputs!$B$8,0)+IF(A321=Inputs!$B$9,Inputs!$B$10,0)),0))</f>
        <v>0</v>
      </c>
      <c r="D321" s="3">
        <f>IF(Inputs!$B$27&lt;&gt;"Ready","PENDING INPUTS",SUM(N321,V321,AD321,AL321,AT321,BB321,BJ321,BR321,BZ321,CH321))</f>
        <v>0</v>
      </c>
      <c r="E321" s="3">
        <f>IF(Inputs!$B$27&lt;&gt;"Ready","PENDING INPUTS",MAX(0,D321-C321))</f>
        <v>0</v>
      </c>
      <c r="F321" s="3">
        <f>IF(Inputs!$B$27&lt;&gt;"Ready","PENDING INPUTS",SUM(Q321,Y321,AG321,AO321,AW321,BE321,BM321,BU321,CC321,CK321))</f>
        <v>0</v>
      </c>
      <c r="G321" s="3">
        <f>IF(Inputs!$B$27&lt;&gt;"Ready","PENDING INPUTS",SUM(L321,T321,AB321,AJ321,AR321,AZ321,BH321,BP321,BX321,CF321))</f>
        <v>0</v>
      </c>
      <c r="H321" s="3">
        <f>IF(Inputs!$B$27&lt;&gt;"Ready","PENDING INPUTS",SUM(M321,U321,AC321,AK321,AS321,BA321,BI321,BQ321,BY321,CG321))</f>
        <v>0</v>
      </c>
      <c r="I321" s="3">
        <f>IF(Inputs!$B$27&lt;&gt;"Ready","PENDING INPUTS",SUM(R321,Z321,AH321,AP321,AX321,BF321,BN321,BV321,CD321,CL321))</f>
        <v>0</v>
      </c>
      <c r="J321" t="str">
        <f>IF(Inputs!$B$27&lt;&gt;"Ready","PENDING INPUTS",IF(A321&gt;Inputs!$B$6,"Beyond horizon",IF(E321&gt;0.005,"MINIMUM SHORTFALL",IF(I321&lt;0.005,"Paid off","In progress"))))</f>
        <v>Beyond horizon</v>
      </c>
      <c r="K321" s="3">
        <f>IF(Inputs!$B$27&lt;&gt;"Ready","PENDING INPUTS",R320)</f>
        <v>0</v>
      </c>
      <c r="L321" s="3">
        <f>IF(Inputs!$B$27&lt;&gt;"Ready","PENDING INPUTS",IF(A321&lt;=Inputs!$B$6,ROUND(K321*Inputs!C14/12,2),0))</f>
        <v>0</v>
      </c>
      <c r="M321" s="3">
        <f>IF(Inputs!$B$27&lt;&gt;"Ready","PENDING INPUTS",IF(AND(A321&lt;=Inputs!$B$6,K321&gt;0),Inputs!G14,0))</f>
        <v>0</v>
      </c>
      <c r="N321" s="3">
        <f>IF(Inputs!$B$27&lt;&gt;"Ready","PENDING INPUTS",IF(A321&gt;Inputs!$B$6,0,MIN((K321+L321+M321),IF(Inputs!H14=1,Inputs!D14,MAX(Inputs!F14,ROUND(K321*Inputs!E14+L321+M321,2))))))</f>
        <v>0</v>
      </c>
      <c r="O321">
        <f>IF(Inputs!$B$27&lt;&gt;"Ready","PENDING INPUTS",IF(K321&lt;=0,99,1+IF(AND(S321&gt;0,OR(S321&lt;K321,AND(S321=K321,1&lt;0))),1,0)+IF(AND(AA321&gt;0,OR(AA321&lt;K321,AND(AA321=K321,2&lt;0))),1,0)+IF(AND(AI321&gt;0,OR(AI321&lt;K321,AND(AI321=K321,3&lt;0))),1,0)+IF(AND(AQ321&gt;0,OR(AQ321&lt;K321,AND(AQ321=K321,4&lt;0))),1,0)+IF(AND(AY321&gt;0,OR(AY321&lt;K321,AND(AY321=K321,5&lt;0))),1,0)+IF(AND(BG321&gt;0,OR(BG321&lt;K321,AND(BG321=K321,6&lt;0))),1,0)+IF(AND(BO321&gt;0,OR(BO321&lt;K321,AND(BO321=K321,7&lt;0))),1,0)+IF(AND(BW321&gt;0,OR(BW321&lt;K321,AND(BW321=K321,8&lt;0))),1,0)+IF(AND(CE321&gt;0,OR(CE321&lt;K321,AND(CE321=K321,9&lt;0))),1,0)))</f>
        <v>99</v>
      </c>
      <c r="P321" s="3">
        <f>IF(Inputs!$B$27&lt;&gt;"Ready","PENDING INPUTS",IF(A321&gt;Inputs!$B$6,0,MIN(MAX(0,(K321+L321+M321)-N321),MAX(0,C321-D321-(IF(O321&lt;O321,K321+L321+M321-N321,0)+IF(W321&lt;O321,S321+T321+U321-V321,0)+IF(AE321&lt;O321,AA321+AB321+AC321-AD321,0)+IF(AM321&lt;O321,AI321+AJ321+AK321-AL321,0)+IF(AU321&lt;O321,AQ321+AR321+AS321-AT321,0)+IF(BC321&lt;O321,AY321+AZ321+BA321-BB321,0)+IF(BK321&lt;O321,BG321+BH321+BI321-BJ321,0)+IF(BS321&lt;O321,BO321+BP321+BQ321-BR321,0)+IF(CA321&lt;O321,BW321+BX321+BY321-BZ321,0)+IF(CI321&lt;O321,CE321+CF321+CG321-CH321,0))))))</f>
        <v>0</v>
      </c>
      <c r="Q321" s="3">
        <f>IF(Inputs!$B$27&lt;&gt;"Ready","PENDING INPUTS",MIN((K321+L321+M321),IF(D321&gt;C321,IF(D321=0,0,N321*C321/D321),N321+P321)))</f>
        <v>0</v>
      </c>
      <c r="R321" s="3">
        <f>IF(Inputs!$B$27&lt;&gt;"Ready","PENDING INPUTS",MAX(0,(K321+L321+M321)-Q321))</f>
        <v>0</v>
      </c>
      <c r="S321" s="3">
        <f>IF(Inputs!$B$27&lt;&gt;"Ready","PENDING INPUTS",Z320)</f>
        <v>0</v>
      </c>
      <c r="T321" s="3">
        <f>IF(Inputs!$B$27&lt;&gt;"Ready","PENDING INPUTS",IF(A321&lt;=Inputs!$B$6,ROUND(S321*Inputs!C15/12,2),0))</f>
        <v>0</v>
      </c>
      <c r="U321" s="3">
        <f>IF(Inputs!$B$27&lt;&gt;"Ready","PENDING INPUTS",IF(AND(A321&lt;=Inputs!$B$6,S321&gt;0),Inputs!G15,0))</f>
        <v>0</v>
      </c>
      <c r="V321" s="3">
        <f>IF(Inputs!$B$27&lt;&gt;"Ready","PENDING INPUTS",IF(A321&gt;Inputs!$B$6,0,MIN((S321+T321+U321),IF(Inputs!H15=1,Inputs!D15,MAX(Inputs!F15,ROUND(S321*Inputs!E15+T321+U321,2))))))</f>
        <v>0</v>
      </c>
      <c r="W321">
        <f>IF(Inputs!$B$27&lt;&gt;"Ready","PENDING INPUTS",IF(S321&lt;=0,99,1+IF(AND(K321&gt;0,OR(K321&lt;S321,AND(K321=S321,0&lt;1))),1,0)+IF(AND(AA321&gt;0,OR(AA321&lt;S321,AND(AA321=S321,2&lt;1))),1,0)+IF(AND(AI321&gt;0,OR(AI321&lt;S321,AND(AI321=S321,3&lt;1))),1,0)+IF(AND(AQ321&gt;0,OR(AQ321&lt;S321,AND(AQ321=S321,4&lt;1))),1,0)+IF(AND(AY321&gt;0,OR(AY321&lt;S321,AND(AY321=S321,5&lt;1))),1,0)+IF(AND(BG321&gt;0,OR(BG321&lt;S321,AND(BG321=S321,6&lt;1))),1,0)+IF(AND(BO321&gt;0,OR(BO321&lt;S321,AND(BO321=S321,7&lt;1))),1,0)+IF(AND(BW321&gt;0,OR(BW321&lt;S321,AND(BW321=S321,8&lt;1))),1,0)+IF(AND(CE321&gt;0,OR(CE321&lt;S321,AND(CE321=S321,9&lt;1))),1,0)))</f>
        <v>99</v>
      </c>
      <c r="X321" s="3">
        <f>IF(Inputs!$B$27&lt;&gt;"Ready","PENDING INPUTS",IF(A321&gt;Inputs!$B$6,0,MIN(MAX(0,(S321+T321+U321)-V321),MAX(0,C321-D321-(IF(O321&lt;W321,K321+L321+M321-N321,0)+IF(W321&lt;W321,S321+T321+U321-V321,0)+IF(AE321&lt;W321,AA321+AB321+AC321-AD321,0)+IF(AM321&lt;W321,AI321+AJ321+AK321-AL321,0)+IF(AU321&lt;W321,AQ321+AR321+AS321-AT321,0)+IF(BC321&lt;W321,AY321+AZ321+BA321-BB321,0)+IF(BK321&lt;W321,BG321+BH321+BI321-BJ321,0)+IF(BS321&lt;W321,BO321+BP321+BQ321-BR321,0)+IF(CA321&lt;W321,BW321+BX321+BY321-BZ321,0)+IF(CI321&lt;W321,CE321+CF321+CG321-CH321,0))))))</f>
        <v>0</v>
      </c>
      <c r="Y321" s="3">
        <f>IF(Inputs!$B$27&lt;&gt;"Ready","PENDING INPUTS",MIN((S321+T321+U321),IF(D321&gt;C321,IF(D321=0,0,V321*C321/D321),V321+X321)))</f>
        <v>0</v>
      </c>
      <c r="Z321" s="3">
        <f>IF(Inputs!$B$27&lt;&gt;"Ready","PENDING INPUTS",MAX(0,(S321+T321+U321)-Y321))</f>
        <v>0</v>
      </c>
      <c r="AA321" s="3">
        <f>IF(Inputs!$B$27&lt;&gt;"Ready","PENDING INPUTS",AH320)</f>
        <v>0</v>
      </c>
      <c r="AB321" s="3">
        <f>IF(Inputs!$B$27&lt;&gt;"Ready","PENDING INPUTS",IF(A321&lt;=Inputs!$B$6,ROUND(AA321*Inputs!C16/12,2),0))</f>
        <v>0</v>
      </c>
      <c r="AC321" s="3">
        <f>IF(Inputs!$B$27&lt;&gt;"Ready","PENDING INPUTS",IF(AND(A321&lt;=Inputs!$B$6,AA321&gt;0),Inputs!G16,0))</f>
        <v>0</v>
      </c>
      <c r="AD321" s="3">
        <f>IF(Inputs!$B$27&lt;&gt;"Ready","PENDING INPUTS",IF(A321&gt;Inputs!$B$6,0,MIN((AA321+AB321+AC321),IF(Inputs!H16=1,Inputs!D16,MAX(Inputs!F16,ROUND(AA321*Inputs!E16+AB321+AC321,2))))))</f>
        <v>0</v>
      </c>
      <c r="AE321">
        <f>IF(Inputs!$B$27&lt;&gt;"Ready","PENDING INPUTS",IF(AA321&lt;=0,99,1+IF(AND(K321&gt;0,OR(K321&lt;AA321,AND(K321=AA321,0&lt;2))),1,0)+IF(AND(S321&gt;0,OR(S321&lt;AA321,AND(S321=AA321,1&lt;2))),1,0)+IF(AND(AI321&gt;0,OR(AI321&lt;AA321,AND(AI321=AA321,3&lt;2))),1,0)+IF(AND(AQ321&gt;0,OR(AQ321&lt;AA321,AND(AQ321=AA321,4&lt;2))),1,0)+IF(AND(AY321&gt;0,OR(AY321&lt;AA321,AND(AY321=AA321,5&lt;2))),1,0)+IF(AND(BG321&gt;0,OR(BG321&lt;AA321,AND(BG321=AA321,6&lt;2))),1,0)+IF(AND(BO321&gt;0,OR(BO321&lt;AA321,AND(BO321=AA321,7&lt;2))),1,0)+IF(AND(BW321&gt;0,OR(BW321&lt;AA321,AND(BW321=AA321,8&lt;2))),1,0)+IF(AND(CE321&gt;0,OR(CE321&lt;AA321,AND(CE321=AA321,9&lt;2))),1,0)))</f>
        <v>99</v>
      </c>
      <c r="AF321" s="3">
        <f>IF(Inputs!$B$27&lt;&gt;"Ready","PENDING INPUTS",IF(A321&gt;Inputs!$B$6,0,MIN(MAX(0,(AA321+AB321+AC321)-AD321),MAX(0,C321-D321-(IF(O321&lt;AE321,K321+L321+M321-N321,0)+IF(W321&lt;AE321,S321+T321+U321-V321,0)+IF(AE321&lt;AE321,AA321+AB321+AC321-AD321,0)+IF(AM321&lt;AE321,AI321+AJ321+AK321-AL321,0)+IF(AU321&lt;AE321,AQ321+AR321+AS321-AT321,0)+IF(BC321&lt;AE321,AY321+AZ321+BA321-BB321,0)+IF(BK321&lt;AE321,BG321+BH321+BI321-BJ321,0)+IF(BS321&lt;AE321,BO321+BP321+BQ321-BR321,0)+IF(CA321&lt;AE321,BW321+BX321+BY321-BZ321,0)+IF(CI321&lt;AE321,CE321+CF321+CG321-CH321,0))))))</f>
        <v>0</v>
      </c>
      <c r="AG321" s="3">
        <f>IF(Inputs!$B$27&lt;&gt;"Ready","PENDING INPUTS",MIN((AA321+AB321+AC321),IF(D321&gt;C321,IF(D321=0,0,AD321*C321/D321),AD321+AF321)))</f>
        <v>0</v>
      </c>
      <c r="AH321" s="3">
        <f>IF(Inputs!$B$27&lt;&gt;"Ready","PENDING INPUTS",MAX(0,(AA321+AB321+AC321)-AG321))</f>
        <v>0</v>
      </c>
      <c r="AI321" s="3">
        <f>IF(Inputs!$B$27&lt;&gt;"Ready","PENDING INPUTS",AP320)</f>
        <v>0</v>
      </c>
      <c r="AJ321" s="3">
        <f>IF(Inputs!$B$27&lt;&gt;"Ready","PENDING INPUTS",IF(A321&lt;=Inputs!$B$6,ROUND(AI321*Inputs!C17/12,2),0))</f>
        <v>0</v>
      </c>
      <c r="AK321" s="3">
        <f>IF(Inputs!$B$27&lt;&gt;"Ready","PENDING INPUTS",IF(AND(A321&lt;=Inputs!$B$6,AI321&gt;0),Inputs!G17,0))</f>
        <v>0</v>
      </c>
      <c r="AL321" s="3">
        <f>IF(Inputs!$B$27&lt;&gt;"Ready","PENDING INPUTS",IF(A321&gt;Inputs!$B$6,0,MIN((AI321+AJ321+AK321),IF(Inputs!H17=1,Inputs!D17,MAX(Inputs!F17,ROUND(AI321*Inputs!E17+AJ321+AK321,2))))))</f>
        <v>0</v>
      </c>
      <c r="AM321">
        <f>IF(Inputs!$B$27&lt;&gt;"Ready","PENDING INPUTS",IF(AI321&lt;=0,99,1+IF(AND(K321&gt;0,OR(K321&lt;AI321,AND(K321=AI321,0&lt;3))),1,0)+IF(AND(S321&gt;0,OR(S321&lt;AI321,AND(S321=AI321,1&lt;3))),1,0)+IF(AND(AA321&gt;0,OR(AA321&lt;AI321,AND(AA321=AI321,2&lt;3))),1,0)+IF(AND(AQ321&gt;0,OR(AQ321&lt;AI321,AND(AQ321=AI321,4&lt;3))),1,0)+IF(AND(AY321&gt;0,OR(AY321&lt;AI321,AND(AY321=AI321,5&lt;3))),1,0)+IF(AND(BG321&gt;0,OR(BG321&lt;AI321,AND(BG321=AI321,6&lt;3))),1,0)+IF(AND(BO321&gt;0,OR(BO321&lt;AI321,AND(BO321=AI321,7&lt;3))),1,0)+IF(AND(BW321&gt;0,OR(BW321&lt;AI321,AND(BW321=AI321,8&lt;3))),1,0)+IF(AND(CE321&gt;0,OR(CE321&lt;AI321,AND(CE321=AI321,9&lt;3))),1,0)))</f>
        <v>99</v>
      </c>
      <c r="AN321" s="3">
        <f>IF(Inputs!$B$27&lt;&gt;"Ready","PENDING INPUTS",IF(A321&gt;Inputs!$B$6,0,MIN(MAX(0,(AI321+AJ321+AK321)-AL321),MAX(0,C321-D321-(IF(O321&lt;AM321,K321+L321+M321-N321,0)+IF(W321&lt;AM321,S321+T321+U321-V321,0)+IF(AE321&lt;AM321,AA321+AB321+AC321-AD321,0)+IF(AM321&lt;AM321,AI321+AJ321+AK321-AL321,0)+IF(AU321&lt;AM321,AQ321+AR321+AS321-AT321,0)+IF(BC321&lt;AM321,AY321+AZ321+BA321-BB321,0)+IF(BK321&lt;AM321,BG321+BH321+BI321-BJ321,0)+IF(BS321&lt;AM321,BO321+BP321+BQ321-BR321,0)+IF(CA321&lt;AM321,BW321+BX321+BY321-BZ321,0)+IF(CI321&lt;AM321,CE321+CF321+CG321-CH321,0))))))</f>
        <v>0</v>
      </c>
      <c r="AO321" s="3">
        <f>IF(Inputs!$B$27&lt;&gt;"Ready","PENDING INPUTS",MIN((AI321+AJ321+AK321),IF(D321&gt;C321,IF(D321=0,0,AL321*C321/D321),AL321+AN321)))</f>
        <v>0</v>
      </c>
      <c r="AP321" s="3">
        <f>IF(Inputs!$B$27&lt;&gt;"Ready","PENDING INPUTS",MAX(0,(AI321+AJ321+AK321)-AO321))</f>
        <v>0</v>
      </c>
      <c r="AQ321" s="3">
        <f>IF(Inputs!$B$27&lt;&gt;"Ready","PENDING INPUTS",AX320)</f>
        <v>0</v>
      </c>
      <c r="AR321" s="3">
        <f>IF(Inputs!$B$27&lt;&gt;"Ready","PENDING INPUTS",IF(A321&lt;=Inputs!$B$6,ROUND(AQ321*Inputs!C18/12,2),0))</f>
        <v>0</v>
      </c>
      <c r="AS321" s="3">
        <f>IF(Inputs!$B$27&lt;&gt;"Ready","PENDING INPUTS",IF(AND(A321&lt;=Inputs!$B$6,AQ321&gt;0),Inputs!G18,0))</f>
        <v>0</v>
      </c>
      <c r="AT321" s="3">
        <f>IF(Inputs!$B$27&lt;&gt;"Ready","PENDING INPUTS",IF(A321&gt;Inputs!$B$6,0,MIN((AQ321+AR321+AS321),IF(Inputs!H18=1,Inputs!D18,MAX(Inputs!F18,ROUND(AQ321*Inputs!E18+AR321+AS321,2))))))</f>
        <v>0</v>
      </c>
      <c r="AU321">
        <f>IF(Inputs!$B$27&lt;&gt;"Ready","PENDING INPUTS",IF(AQ321&lt;=0,99,1+IF(AND(K321&gt;0,OR(K321&lt;AQ321,AND(K321=AQ321,0&lt;4))),1,0)+IF(AND(S321&gt;0,OR(S321&lt;AQ321,AND(S321=AQ321,1&lt;4))),1,0)+IF(AND(AA321&gt;0,OR(AA321&lt;AQ321,AND(AA321=AQ321,2&lt;4))),1,0)+IF(AND(AI321&gt;0,OR(AI321&lt;AQ321,AND(AI321=AQ321,3&lt;4))),1,0)+IF(AND(AY321&gt;0,OR(AY321&lt;AQ321,AND(AY321=AQ321,5&lt;4))),1,0)+IF(AND(BG321&gt;0,OR(BG321&lt;AQ321,AND(BG321=AQ321,6&lt;4))),1,0)+IF(AND(BO321&gt;0,OR(BO321&lt;AQ321,AND(BO321=AQ321,7&lt;4))),1,0)+IF(AND(BW321&gt;0,OR(BW321&lt;AQ321,AND(BW321=AQ321,8&lt;4))),1,0)+IF(AND(CE321&gt;0,OR(CE321&lt;AQ321,AND(CE321=AQ321,9&lt;4))),1,0)))</f>
        <v>99</v>
      </c>
      <c r="AV321" s="3">
        <f>IF(Inputs!$B$27&lt;&gt;"Ready","PENDING INPUTS",IF(A321&gt;Inputs!$B$6,0,MIN(MAX(0,(AQ321+AR321+AS321)-AT321),MAX(0,C321-D321-(IF(O321&lt;AU321,K321+L321+M321-N321,0)+IF(W321&lt;AU321,S321+T321+U321-V321,0)+IF(AE321&lt;AU321,AA321+AB321+AC321-AD321,0)+IF(AM321&lt;AU321,AI321+AJ321+AK321-AL321,0)+IF(AU321&lt;AU321,AQ321+AR321+AS321-AT321,0)+IF(BC321&lt;AU321,AY321+AZ321+BA321-BB321,0)+IF(BK321&lt;AU321,BG321+BH321+BI321-BJ321,0)+IF(BS321&lt;AU321,BO321+BP321+BQ321-BR321,0)+IF(CA321&lt;AU321,BW321+BX321+BY321-BZ321,0)+IF(CI321&lt;AU321,CE321+CF321+CG321-CH321,0))))))</f>
        <v>0</v>
      </c>
      <c r="AW321" s="3">
        <f>IF(Inputs!$B$27&lt;&gt;"Ready","PENDING INPUTS",MIN((AQ321+AR321+AS321),IF(D321&gt;C321,IF(D321=0,0,AT321*C321/D321),AT321+AV321)))</f>
        <v>0</v>
      </c>
      <c r="AX321" s="3">
        <f>IF(Inputs!$B$27&lt;&gt;"Ready","PENDING INPUTS",MAX(0,(AQ321+AR321+AS321)-AW321))</f>
        <v>0</v>
      </c>
      <c r="AY321" s="3">
        <f>IF(Inputs!$B$27&lt;&gt;"Ready","PENDING INPUTS",BF320)</f>
        <v>0</v>
      </c>
      <c r="AZ321" s="3">
        <f>IF(Inputs!$B$27&lt;&gt;"Ready","PENDING INPUTS",IF(A321&lt;=Inputs!$B$6,ROUND(AY321*Inputs!C19/12,2),0))</f>
        <v>0</v>
      </c>
      <c r="BA321" s="3">
        <f>IF(Inputs!$B$27&lt;&gt;"Ready","PENDING INPUTS",IF(AND(A321&lt;=Inputs!$B$6,AY321&gt;0),Inputs!G19,0))</f>
        <v>0</v>
      </c>
      <c r="BB321" s="3">
        <f>IF(Inputs!$B$27&lt;&gt;"Ready","PENDING INPUTS",IF(A321&gt;Inputs!$B$6,0,MIN((AY321+AZ321+BA321),IF(Inputs!H19=1,Inputs!D19,MAX(Inputs!F19,ROUND(AY321*Inputs!E19+AZ321+BA321,2))))))</f>
        <v>0</v>
      </c>
      <c r="BC321">
        <f>IF(Inputs!$B$27&lt;&gt;"Ready","PENDING INPUTS",IF(AY321&lt;=0,99,1+IF(AND(K321&gt;0,OR(K321&lt;AY321,AND(K321=AY321,0&lt;5))),1,0)+IF(AND(S321&gt;0,OR(S321&lt;AY321,AND(S321=AY321,1&lt;5))),1,0)+IF(AND(AA321&gt;0,OR(AA321&lt;AY321,AND(AA321=AY321,2&lt;5))),1,0)+IF(AND(AI321&gt;0,OR(AI321&lt;AY321,AND(AI321=AY321,3&lt;5))),1,0)+IF(AND(AQ321&gt;0,OR(AQ321&lt;AY321,AND(AQ321=AY321,4&lt;5))),1,0)+IF(AND(BG321&gt;0,OR(BG321&lt;AY321,AND(BG321=AY321,6&lt;5))),1,0)+IF(AND(BO321&gt;0,OR(BO321&lt;AY321,AND(BO321=AY321,7&lt;5))),1,0)+IF(AND(BW321&gt;0,OR(BW321&lt;AY321,AND(BW321=AY321,8&lt;5))),1,0)+IF(AND(CE321&gt;0,OR(CE321&lt;AY321,AND(CE321=AY321,9&lt;5))),1,0)))</f>
        <v>99</v>
      </c>
      <c r="BD321" s="3">
        <f>IF(Inputs!$B$27&lt;&gt;"Ready","PENDING INPUTS",IF(A321&gt;Inputs!$B$6,0,MIN(MAX(0,(AY321+AZ321+BA321)-BB321),MAX(0,C321-D321-(IF(O321&lt;BC321,K321+L321+M321-N321,0)+IF(W321&lt;BC321,S321+T321+U321-V321,0)+IF(AE321&lt;BC321,AA321+AB321+AC321-AD321,0)+IF(AM321&lt;BC321,AI321+AJ321+AK321-AL321,0)+IF(AU321&lt;BC321,AQ321+AR321+AS321-AT321,0)+IF(BC321&lt;BC321,AY321+AZ321+BA321-BB321,0)+IF(BK321&lt;BC321,BG321+BH321+BI321-BJ321,0)+IF(BS321&lt;BC321,BO321+BP321+BQ321-BR321,0)+IF(CA321&lt;BC321,BW321+BX321+BY321-BZ321,0)+IF(CI321&lt;BC321,CE321+CF321+CG321-CH321,0))))))</f>
        <v>0</v>
      </c>
      <c r="BE321" s="3">
        <f>IF(Inputs!$B$27&lt;&gt;"Ready","PENDING INPUTS",MIN((AY321+AZ321+BA321),IF(D321&gt;C321,IF(D321=0,0,BB321*C321/D321),BB321+BD321)))</f>
        <v>0</v>
      </c>
      <c r="BF321" s="3">
        <f>IF(Inputs!$B$27&lt;&gt;"Ready","PENDING INPUTS",MAX(0,(AY321+AZ321+BA321)-BE321))</f>
        <v>0</v>
      </c>
      <c r="BG321" s="3">
        <f>IF(Inputs!$B$27&lt;&gt;"Ready","PENDING INPUTS",BN320)</f>
        <v>0</v>
      </c>
      <c r="BH321" s="3">
        <f>IF(Inputs!$B$27&lt;&gt;"Ready","PENDING INPUTS",IF(A321&lt;=Inputs!$B$6,ROUND(BG321*Inputs!C20/12,2),0))</f>
        <v>0</v>
      </c>
      <c r="BI321" s="3">
        <f>IF(Inputs!$B$27&lt;&gt;"Ready","PENDING INPUTS",IF(AND(A321&lt;=Inputs!$B$6,BG321&gt;0),Inputs!G20,0))</f>
        <v>0</v>
      </c>
      <c r="BJ321" s="3">
        <f>IF(Inputs!$B$27&lt;&gt;"Ready","PENDING INPUTS",IF(A321&gt;Inputs!$B$6,0,MIN((BG321+BH321+BI321),IF(Inputs!H20=1,Inputs!D20,MAX(Inputs!F20,ROUND(BG321*Inputs!E20+BH321+BI321,2))))))</f>
        <v>0</v>
      </c>
      <c r="BK321">
        <f>IF(Inputs!$B$27&lt;&gt;"Ready","PENDING INPUTS",IF(BG321&lt;=0,99,1+IF(AND(K321&gt;0,OR(K321&lt;BG321,AND(K321=BG321,0&lt;6))),1,0)+IF(AND(S321&gt;0,OR(S321&lt;BG321,AND(S321=BG321,1&lt;6))),1,0)+IF(AND(AA321&gt;0,OR(AA321&lt;BG321,AND(AA321=BG321,2&lt;6))),1,0)+IF(AND(AI321&gt;0,OR(AI321&lt;BG321,AND(AI321=BG321,3&lt;6))),1,0)+IF(AND(AQ321&gt;0,OR(AQ321&lt;BG321,AND(AQ321=BG321,4&lt;6))),1,0)+IF(AND(AY321&gt;0,OR(AY321&lt;BG321,AND(AY321=BG321,5&lt;6))),1,0)+IF(AND(BO321&gt;0,OR(BO321&lt;BG321,AND(BO321=BG321,7&lt;6))),1,0)+IF(AND(BW321&gt;0,OR(BW321&lt;BG321,AND(BW321=BG321,8&lt;6))),1,0)+IF(AND(CE321&gt;0,OR(CE321&lt;BG321,AND(CE321=BG321,9&lt;6))),1,0)))</f>
        <v>99</v>
      </c>
      <c r="BL321" s="3">
        <f>IF(Inputs!$B$27&lt;&gt;"Ready","PENDING INPUTS",IF(A321&gt;Inputs!$B$6,0,MIN(MAX(0,(BG321+BH321+BI321)-BJ321),MAX(0,C321-D321-(IF(O321&lt;BK321,K321+L321+M321-N321,0)+IF(W321&lt;BK321,S321+T321+U321-V321,0)+IF(AE321&lt;BK321,AA321+AB321+AC321-AD321,0)+IF(AM321&lt;BK321,AI321+AJ321+AK321-AL321,0)+IF(AU321&lt;BK321,AQ321+AR321+AS321-AT321,0)+IF(BC321&lt;BK321,AY321+AZ321+BA321-BB321,0)+IF(BK321&lt;BK321,BG321+BH321+BI321-BJ321,0)+IF(BS321&lt;BK321,BO321+BP321+BQ321-BR321,0)+IF(CA321&lt;BK321,BW321+BX321+BY321-BZ321,0)+IF(CI321&lt;BK321,CE321+CF321+CG321-CH321,0))))))</f>
        <v>0</v>
      </c>
      <c r="BM321" s="3">
        <f>IF(Inputs!$B$27&lt;&gt;"Ready","PENDING INPUTS",MIN((BG321+BH321+BI321),IF(D321&gt;C321,IF(D321=0,0,BJ321*C321/D321),BJ321+BL321)))</f>
        <v>0</v>
      </c>
      <c r="BN321" s="3">
        <f>IF(Inputs!$B$27&lt;&gt;"Ready","PENDING INPUTS",MAX(0,(BG321+BH321+BI321)-BM321))</f>
        <v>0</v>
      </c>
      <c r="BO321" s="3">
        <f>IF(Inputs!$B$27&lt;&gt;"Ready","PENDING INPUTS",BV320)</f>
        <v>0</v>
      </c>
      <c r="BP321" s="3">
        <f>IF(Inputs!$B$27&lt;&gt;"Ready","PENDING INPUTS",IF(A321&lt;=Inputs!$B$6,ROUND(BO321*Inputs!C21/12,2),0))</f>
        <v>0</v>
      </c>
      <c r="BQ321" s="3">
        <f>IF(Inputs!$B$27&lt;&gt;"Ready","PENDING INPUTS",IF(AND(A321&lt;=Inputs!$B$6,BO321&gt;0),Inputs!G21,0))</f>
        <v>0</v>
      </c>
      <c r="BR321" s="3">
        <f>IF(Inputs!$B$27&lt;&gt;"Ready","PENDING INPUTS",IF(A321&gt;Inputs!$B$6,0,MIN((BO321+BP321+BQ321),IF(Inputs!H21=1,Inputs!D21,MAX(Inputs!F21,ROUND(BO321*Inputs!E21+BP321+BQ321,2))))))</f>
        <v>0</v>
      </c>
      <c r="BS321">
        <f>IF(Inputs!$B$27&lt;&gt;"Ready","PENDING INPUTS",IF(BO321&lt;=0,99,1+IF(AND(K321&gt;0,OR(K321&lt;BO321,AND(K321=BO321,0&lt;7))),1,0)+IF(AND(S321&gt;0,OR(S321&lt;BO321,AND(S321=BO321,1&lt;7))),1,0)+IF(AND(AA321&gt;0,OR(AA321&lt;BO321,AND(AA321=BO321,2&lt;7))),1,0)+IF(AND(AI321&gt;0,OR(AI321&lt;BO321,AND(AI321=BO321,3&lt;7))),1,0)+IF(AND(AQ321&gt;0,OR(AQ321&lt;BO321,AND(AQ321=BO321,4&lt;7))),1,0)+IF(AND(AY321&gt;0,OR(AY321&lt;BO321,AND(AY321=BO321,5&lt;7))),1,0)+IF(AND(BG321&gt;0,OR(BG321&lt;BO321,AND(BG321=BO321,6&lt;7))),1,0)+IF(AND(BW321&gt;0,OR(BW321&lt;BO321,AND(BW321=BO321,8&lt;7))),1,0)+IF(AND(CE321&gt;0,OR(CE321&lt;BO321,AND(CE321=BO321,9&lt;7))),1,0)))</f>
        <v>99</v>
      </c>
      <c r="BT321" s="3">
        <f>IF(Inputs!$B$27&lt;&gt;"Ready","PENDING INPUTS",IF(A321&gt;Inputs!$B$6,0,MIN(MAX(0,(BO321+BP321+BQ321)-BR321),MAX(0,C321-D321-(IF(O321&lt;BS321,K321+L321+M321-N321,0)+IF(W321&lt;BS321,S321+T321+U321-V321,0)+IF(AE321&lt;BS321,AA321+AB321+AC321-AD321,0)+IF(AM321&lt;BS321,AI321+AJ321+AK321-AL321,0)+IF(AU321&lt;BS321,AQ321+AR321+AS321-AT321,0)+IF(BC321&lt;BS321,AY321+AZ321+BA321-BB321,0)+IF(BK321&lt;BS321,BG321+BH321+BI321-BJ321,0)+IF(BS321&lt;BS321,BO321+BP321+BQ321-BR321,0)+IF(CA321&lt;BS321,BW321+BX321+BY321-BZ321,0)+IF(CI321&lt;BS321,CE321+CF321+CG321-CH321,0))))))</f>
        <v>0</v>
      </c>
      <c r="BU321" s="3">
        <f>IF(Inputs!$B$27&lt;&gt;"Ready","PENDING INPUTS",MIN((BO321+BP321+BQ321),IF(D321&gt;C321,IF(D321=0,0,BR321*C321/D321),BR321+BT321)))</f>
        <v>0</v>
      </c>
      <c r="BV321" s="3">
        <f>IF(Inputs!$B$27&lt;&gt;"Ready","PENDING INPUTS",MAX(0,(BO321+BP321+BQ321)-BU321))</f>
        <v>0</v>
      </c>
      <c r="BW321" s="3">
        <f>IF(Inputs!$B$27&lt;&gt;"Ready","PENDING INPUTS",CD320)</f>
        <v>0</v>
      </c>
      <c r="BX321" s="3">
        <f>IF(Inputs!$B$27&lt;&gt;"Ready","PENDING INPUTS",IF(A321&lt;=Inputs!$B$6,ROUND(BW321*Inputs!C22/12,2),0))</f>
        <v>0</v>
      </c>
      <c r="BY321" s="3">
        <f>IF(Inputs!$B$27&lt;&gt;"Ready","PENDING INPUTS",IF(AND(A321&lt;=Inputs!$B$6,BW321&gt;0),Inputs!G22,0))</f>
        <v>0</v>
      </c>
      <c r="BZ321" s="3">
        <f>IF(Inputs!$B$27&lt;&gt;"Ready","PENDING INPUTS",IF(A321&gt;Inputs!$B$6,0,MIN((BW321+BX321+BY321),IF(Inputs!H22=1,Inputs!D22,MAX(Inputs!F22,ROUND(BW321*Inputs!E22+BX321+BY321,2))))))</f>
        <v>0</v>
      </c>
      <c r="CA321">
        <f>IF(Inputs!$B$27&lt;&gt;"Ready","PENDING INPUTS",IF(BW321&lt;=0,99,1+IF(AND(K321&gt;0,OR(K321&lt;BW321,AND(K321=BW321,0&lt;8))),1,0)+IF(AND(S321&gt;0,OR(S321&lt;BW321,AND(S321=BW321,1&lt;8))),1,0)+IF(AND(AA321&gt;0,OR(AA321&lt;BW321,AND(AA321=BW321,2&lt;8))),1,0)+IF(AND(AI321&gt;0,OR(AI321&lt;BW321,AND(AI321=BW321,3&lt;8))),1,0)+IF(AND(AQ321&gt;0,OR(AQ321&lt;BW321,AND(AQ321=BW321,4&lt;8))),1,0)+IF(AND(AY321&gt;0,OR(AY321&lt;BW321,AND(AY321=BW321,5&lt;8))),1,0)+IF(AND(BG321&gt;0,OR(BG321&lt;BW321,AND(BG321=BW321,6&lt;8))),1,0)+IF(AND(BO321&gt;0,OR(BO321&lt;BW321,AND(BO321=BW321,7&lt;8))),1,0)+IF(AND(CE321&gt;0,OR(CE321&lt;BW321,AND(CE321=BW321,9&lt;8))),1,0)))</f>
        <v>99</v>
      </c>
      <c r="CB321" s="3">
        <f>IF(Inputs!$B$27&lt;&gt;"Ready","PENDING INPUTS",IF(A321&gt;Inputs!$B$6,0,MIN(MAX(0,(BW321+BX321+BY321)-BZ321),MAX(0,C321-D321-(IF(O321&lt;CA321,K321+L321+M321-N321,0)+IF(W321&lt;CA321,S321+T321+U321-V321,0)+IF(AE321&lt;CA321,AA321+AB321+AC321-AD321,0)+IF(AM321&lt;CA321,AI321+AJ321+AK321-AL321,0)+IF(AU321&lt;CA321,AQ321+AR321+AS321-AT321,0)+IF(BC321&lt;CA321,AY321+AZ321+BA321-BB321,0)+IF(BK321&lt;CA321,BG321+BH321+BI321-BJ321,0)+IF(BS321&lt;CA321,BO321+BP321+BQ321-BR321,0)+IF(CA321&lt;CA321,BW321+BX321+BY321-BZ321,0)+IF(CI321&lt;CA321,CE321+CF321+CG321-CH321,0))))))</f>
        <v>0</v>
      </c>
      <c r="CC321" s="3">
        <f>IF(Inputs!$B$27&lt;&gt;"Ready","PENDING INPUTS",MIN((BW321+BX321+BY321),IF(D321&gt;C321,IF(D321=0,0,BZ321*C321/D321),BZ321+CB321)))</f>
        <v>0</v>
      </c>
      <c r="CD321" s="3">
        <f>IF(Inputs!$B$27&lt;&gt;"Ready","PENDING INPUTS",MAX(0,(BW321+BX321+BY321)-CC321))</f>
        <v>0</v>
      </c>
      <c r="CE321" s="3">
        <f>IF(Inputs!$B$27&lt;&gt;"Ready","PENDING INPUTS",CL320)</f>
        <v>0</v>
      </c>
      <c r="CF321" s="3">
        <f>IF(Inputs!$B$27&lt;&gt;"Ready","PENDING INPUTS",IF(A321&lt;=Inputs!$B$6,ROUND(CE321*Inputs!C23/12,2),0))</f>
        <v>0</v>
      </c>
      <c r="CG321" s="3">
        <f>IF(Inputs!$B$27&lt;&gt;"Ready","PENDING INPUTS",IF(AND(A321&lt;=Inputs!$B$6,CE321&gt;0),Inputs!G23,0))</f>
        <v>0</v>
      </c>
      <c r="CH321" s="3">
        <f>IF(Inputs!$B$27&lt;&gt;"Ready","PENDING INPUTS",IF(A321&gt;Inputs!$B$6,0,MIN((CE321+CF321+CG321),IF(Inputs!H23=1,Inputs!D23,MAX(Inputs!F23,ROUND(CE321*Inputs!E23+CF321+CG321,2))))))</f>
        <v>0</v>
      </c>
      <c r="CI321">
        <f>IF(Inputs!$B$27&lt;&gt;"Ready","PENDING INPUTS",IF(CE321&lt;=0,99,1+IF(AND(K321&gt;0,OR(K321&lt;CE321,AND(K321=CE321,0&lt;9))),1,0)+IF(AND(S321&gt;0,OR(S321&lt;CE321,AND(S321=CE321,1&lt;9))),1,0)+IF(AND(AA321&gt;0,OR(AA321&lt;CE321,AND(AA321=CE321,2&lt;9))),1,0)+IF(AND(AI321&gt;0,OR(AI321&lt;CE321,AND(AI321=CE321,3&lt;9))),1,0)+IF(AND(AQ321&gt;0,OR(AQ321&lt;CE321,AND(AQ321=CE321,4&lt;9))),1,0)+IF(AND(AY321&gt;0,OR(AY321&lt;CE321,AND(AY321=CE321,5&lt;9))),1,0)+IF(AND(BG321&gt;0,OR(BG321&lt;CE321,AND(BG321=CE321,6&lt;9))),1,0)+IF(AND(BO321&gt;0,OR(BO321&lt;CE321,AND(BO321=CE321,7&lt;9))),1,0)+IF(AND(BW321&gt;0,OR(BW321&lt;CE321,AND(BW321=CE321,8&lt;9))),1,0)))</f>
        <v>99</v>
      </c>
      <c r="CJ321" s="3">
        <f>IF(Inputs!$B$27&lt;&gt;"Ready","PENDING INPUTS",IF(A321&gt;Inputs!$B$6,0,MIN(MAX(0,(CE321+CF321+CG321)-CH321),MAX(0,C321-D321-(IF(O321&lt;CI321,K321+L321+M321-N321,0)+IF(W321&lt;CI321,S321+T321+U321-V321,0)+IF(AE321&lt;CI321,AA321+AB321+AC321-AD321,0)+IF(AM321&lt;CI321,AI321+AJ321+AK321-AL321,0)+IF(AU321&lt;CI321,AQ321+AR321+AS321-AT321,0)+IF(BC321&lt;CI321,AY321+AZ321+BA321-BB321,0)+IF(BK321&lt;CI321,BG321+BH321+BI321-BJ321,0)+IF(BS321&lt;CI321,BO321+BP321+BQ321-BR321,0)+IF(CA321&lt;CI321,BW321+BX321+BY321-BZ321,0)+IF(CI321&lt;CI321,CE321+CF321+CG321-CH321,0))))))</f>
        <v>0</v>
      </c>
      <c r="CK321" s="3">
        <f>IF(Inputs!$B$27&lt;&gt;"Ready","PENDING INPUTS",MIN((CE321+CF321+CG321),IF(D321&gt;C321,IF(D321=0,0,CH321*C321/D321),CH321+CJ321)))</f>
        <v>0</v>
      </c>
      <c r="CL321" s="3">
        <f>IF(Inputs!$B$27&lt;&gt;"Ready","PENDING INPUTS",MAX(0,(CE321+CF321+CG321)-CK321))</f>
        <v>0</v>
      </c>
    </row>
    <row r="322" spans="1:90" ht="27.95" customHeight="1" x14ac:dyDescent="0.25">
      <c r="A322">
        <v>318</v>
      </c>
      <c r="B322" s="13">
        <f>IF(Inputs!$B$27&lt;&gt;"Ready","PENDING INPUTS",EDATE(Inputs!$B$5,A322-1))</f>
        <v>55944</v>
      </c>
      <c r="C322" s="3">
        <f>IF(Inputs!$B$27&lt;&gt;"Ready","PENDING INPUTS",IF(A322&lt;=Inputs!$B$6,MAX(0,Inputs!$B$4+IF(A322=Inputs!$B$7,Inputs!$B$8,0)+IF(A322=Inputs!$B$9,Inputs!$B$10,0)),0))</f>
        <v>0</v>
      </c>
      <c r="D322" s="3">
        <f>IF(Inputs!$B$27&lt;&gt;"Ready","PENDING INPUTS",SUM(N322,V322,AD322,AL322,AT322,BB322,BJ322,BR322,BZ322,CH322))</f>
        <v>0</v>
      </c>
      <c r="E322" s="3">
        <f>IF(Inputs!$B$27&lt;&gt;"Ready","PENDING INPUTS",MAX(0,D322-C322))</f>
        <v>0</v>
      </c>
      <c r="F322" s="3">
        <f>IF(Inputs!$B$27&lt;&gt;"Ready","PENDING INPUTS",SUM(Q322,Y322,AG322,AO322,AW322,BE322,BM322,BU322,CC322,CK322))</f>
        <v>0</v>
      </c>
      <c r="G322" s="3">
        <f>IF(Inputs!$B$27&lt;&gt;"Ready","PENDING INPUTS",SUM(L322,T322,AB322,AJ322,AR322,AZ322,BH322,BP322,BX322,CF322))</f>
        <v>0</v>
      </c>
      <c r="H322" s="3">
        <f>IF(Inputs!$B$27&lt;&gt;"Ready","PENDING INPUTS",SUM(M322,U322,AC322,AK322,AS322,BA322,BI322,BQ322,BY322,CG322))</f>
        <v>0</v>
      </c>
      <c r="I322" s="3">
        <f>IF(Inputs!$B$27&lt;&gt;"Ready","PENDING INPUTS",SUM(R322,Z322,AH322,AP322,AX322,BF322,BN322,BV322,CD322,CL322))</f>
        <v>0</v>
      </c>
      <c r="J322" t="str">
        <f>IF(Inputs!$B$27&lt;&gt;"Ready","PENDING INPUTS",IF(A322&gt;Inputs!$B$6,"Beyond horizon",IF(E322&gt;0.005,"MINIMUM SHORTFALL",IF(I322&lt;0.005,"Paid off","In progress"))))</f>
        <v>Beyond horizon</v>
      </c>
      <c r="K322" s="3">
        <f>IF(Inputs!$B$27&lt;&gt;"Ready","PENDING INPUTS",R321)</f>
        <v>0</v>
      </c>
      <c r="L322" s="3">
        <f>IF(Inputs!$B$27&lt;&gt;"Ready","PENDING INPUTS",IF(A322&lt;=Inputs!$B$6,ROUND(K322*Inputs!C14/12,2),0))</f>
        <v>0</v>
      </c>
      <c r="M322" s="3">
        <f>IF(Inputs!$B$27&lt;&gt;"Ready","PENDING INPUTS",IF(AND(A322&lt;=Inputs!$B$6,K322&gt;0),Inputs!G14,0))</f>
        <v>0</v>
      </c>
      <c r="N322" s="3">
        <f>IF(Inputs!$B$27&lt;&gt;"Ready","PENDING INPUTS",IF(A322&gt;Inputs!$B$6,0,MIN((K322+L322+M322),IF(Inputs!H14=1,Inputs!D14,MAX(Inputs!F14,ROUND(K322*Inputs!E14+L322+M322,2))))))</f>
        <v>0</v>
      </c>
      <c r="O322">
        <f>IF(Inputs!$B$27&lt;&gt;"Ready","PENDING INPUTS",IF(K322&lt;=0,99,1+IF(AND(S322&gt;0,OR(S322&lt;K322,AND(S322=K322,1&lt;0))),1,0)+IF(AND(AA322&gt;0,OR(AA322&lt;K322,AND(AA322=K322,2&lt;0))),1,0)+IF(AND(AI322&gt;0,OR(AI322&lt;K322,AND(AI322=K322,3&lt;0))),1,0)+IF(AND(AQ322&gt;0,OR(AQ322&lt;K322,AND(AQ322=K322,4&lt;0))),1,0)+IF(AND(AY322&gt;0,OR(AY322&lt;K322,AND(AY322=K322,5&lt;0))),1,0)+IF(AND(BG322&gt;0,OR(BG322&lt;K322,AND(BG322=K322,6&lt;0))),1,0)+IF(AND(BO322&gt;0,OR(BO322&lt;K322,AND(BO322=K322,7&lt;0))),1,0)+IF(AND(BW322&gt;0,OR(BW322&lt;K322,AND(BW322=K322,8&lt;0))),1,0)+IF(AND(CE322&gt;0,OR(CE322&lt;K322,AND(CE322=K322,9&lt;0))),1,0)))</f>
        <v>99</v>
      </c>
      <c r="P322" s="3">
        <f>IF(Inputs!$B$27&lt;&gt;"Ready","PENDING INPUTS",IF(A322&gt;Inputs!$B$6,0,MIN(MAX(0,(K322+L322+M322)-N322),MAX(0,C322-D322-(IF(O322&lt;O322,K322+L322+M322-N322,0)+IF(W322&lt;O322,S322+T322+U322-V322,0)+IF(AE322&lt;O322,AA322+AB322+AC322-AD322,0)+IF(AM322&lt;O322,AI322+AJ322+AK322-AL322,0)+IF(AU322&lt;O322,AQ322+AR322+AS322-AT322,0)+IF(BC322&lt;O322,AY322+AZ322+BA322-BB322,0)+IF(BK322&lt;O322,BG322+BH322+BI322-BJ322,0)+IF(BS322&lt;O322,BO322+BP322+BQ322-BR322,0)+IF(CA322&lt;O322,BW322+BX322+BY322-BZ322,0)+IF(CI322&lt;O322,CE322+CF322+CG322-CH322,0))))))</f>
        <v>0</v>
      </c>
      <c r="Q322" s="3">
        <f>IF(Inputs!$B$27&lt;&gt;"Ready","PENDING INPUTS",MIN((K322+L322+M322),IF(D322&gt;C322,IF(D322=0,0,N322*C322/D322),N322+P322)))</f>
        <v>0</v>
      </c>
      <c r="R322" s="3">
        <f>IF(Inputs!$B$27&lt;&gt;"Ready","PENDING INPUTS",MAX(0,(K322+L322+M322)-Q322))</f>
        <v>0</v>
      </c>
      <c r="S322" s="3">
        <f>IF(Inputs!$B$27&lt;&gt;"Ready","PENDING INPUTS",Z321)</f>
        <v>0</v>
      </c>
      <c r="T322" s="3">
        <f>IF(Inputs!$B$27&lt;&gt;"Ready","PENDING INPUTS",IF(A322&lt;=Inputs!$B$6,ROUND(S322*Inputs!C15/12,2),0))</f>
        <v>0</v>
      </c>
      <c r="U322" s="3">
        <f>IF(Inputs!$B$27&lt;&gt;"Ready","PENDING INPUTS",IF(AND(A322&lt;=Inputs!$B$6,S322&gt;0),Inputs!G15,0))</f>
        <v>0</v>
      </c>
      <c r="V322" s="3">
        <f>IF(Inputs!$B$27&lt;&gt;"Ready","PENDING INPUTS",IF(A322&gt;Inputs!$B$6,0,MIN((S322+T322+U322),IF(Inputs!H15=1,Inputs!D15,MAX(Inputs!F15,ROUND(S322*Inputs!E15+T322+U322,2))))))</f>
        <v>0</v>
      </c>
      <c r="W322">
        <f>IF(Inputs!$B$27&lt;&gt;"Ready","PENDING INPUTS",IF(S322&lt;=0,99,1+IF(AND(K322&gt;0,OR(K322&lt;S322,AND(K322=S322,0&lt;1))),1,0)+IF(AND(AA322&gt;0,OR(AA322&lt;S322,AND(AA322=S322,2&lt;1))),1,0)+IF(AND(AI322&gt;0,OR(AI322&lt;S322,AND(AI322=S322,3&lt;1))),1,0)+IF(AND(AQ322&gt;0,OR(AQ322&lt;S322,AND(AQ322=S322,4&lt;1))),1,0)+IF(AND(AY322&gt;0,OR(AY322&lt;S322,AND(AY322=S322,5&lt;1))),1,0)+IF(AND(BG322&gt;0,OR(BG322&lt;S322,AND(BG322=S322,6&lt;1))),1,0)+IF(AND(BO322&gt;0,OR(BO322&lt;S322,AND(BO322=S322,7&lt;1))),1,0)+IF(AND(BW322&gt;0,OR(BW322&lt;S322,AND(BW322=S322,8&lt;1))),1,0)+IF(AND(CE322&gt;0,OR(CE322&lt;S322,AND(CE322=S322,9&lt;1))),1,0)))</f>
        <v>99</v>
      </c>
      <c r="X322" s="3">
        <f>IF(Inputs!$B$27&lt;&gt;"Ready","PENDING INPUTS",IF(A322&gt;Inputs!$B$6,0,MIN(MAX(0,(S322+T322+U322)-V322),MAX(0,C322-D322-(IF(O322&lt;W322,K322+L322+M322-N322,0)+IF(W322&lt;W322,S322+T322+U322-V322,0)+IF(AE322&lt;W322,AA322+AB322+AC322-AD322,0)+IF(AM322&lt;W322,AI322+AJ322+AK322-AL322,0)+IF(AU322&lt;W322,AQ322+AR322+AS322-AT322,0)+IF(BC322&lt;W322,AY322+AZ322+BA322-BB322,0)+IF(BK322&lt;W322,BG322+BH322+BI322-BJ322,0)+IF(BS322&lt;W322,BO322+BP322+BQ322-BR322,0)+IF(CA322&lt;W322,BW322+BX322+BY322-BZ322,0)+IF(CI322&lt;W322,CE322+CF322+CG322-CH322,0))))))</f>
        <v>0</v>
      </c>
      <c r="Y322" s="3">
        <f>IF(Inputs!$B$27&lt;&gt;"Ready","PENDING INPUTS",MIN((S322+T322+U322),IF(D322&gt;C322,IF(D322=0,0,V322*C322/D322),V322+X322)))</f>
        <v>0</v>
      </c>
      <c r="Z322" s="3">
        <f>IF(Inputs!$B$27&lt;&gt;"Ready","PENDING INPUTS",MAX(0,(S322+T322+U322)-Y322))</f>
        <v>0</v>
      </c>
      <c r="AA322" s="3">
        <f>IF(Inputs!$B$27&lt;&gt;"Ready","PENDING INPUTS",AH321)</f>
        <v>0</v>
      </c>
      <c r="AB322" s="3">
        <f>IF(Inputs!$B$27&lt;&gt;"Ready","PENDING INPUTS",IF(A322&lt;=Inputs!$B$6,ROUND(AA322*Inputs!C16/12,2),0))</f>
        <v>0</v>
      </c>
      <c r="AC322" s="3">
        <f>IF(Inputs!$B$27&lt;&gt;"Ready","PENDING INPUTS",IF(AND(A322&lt;=Inputs!$B$6,AA322&gt;0),Inputs!G16,0))</f>
        <v>0</v>
      </c>
      <c r="AD322" s="3">
        <f>IF(Inputs!$B$27&lt;&gt;"Ready","PENDING INPUTS",IF(A322&gt;Inputs!$B$6,0,MIN((AA322+AB322+AC322),IF(Inputs!H16=1,Inputs!D16,MAX(Inputs!F16,ROUND(AA322*Inputs!E16+AB322+AC322,2))))))</f>
        <v>0</v>
      </c>
      <c r="AE322">
        <f>IF(Inputs!$B$27&lt;&gt;"Ready","PENDING INPUTS",IF(AA322&lt;=0,99,1+IF(AND(K322&gt;0,OR(K322&lt;AA322,AND(K322=AA322,0&lt;2))),1,0)+IF(AND(S322&gt;0,OR(S322&lt;AA322,AND(S322=AA322,1&lt;2))),1,0)+IF(AND(AI322&gt;0,OR(AI322&lt;AA322,AND(AI322=AA322,3&lt;2))),1,0)+IF(AND(AQ322&gt;0,OR(AQ322&lt;AA322,AND(AQ322=AA322,4&lt;2))),1,0)+IF(AND(AY322&gt;0,OR(AY322&lt;AA322,AND(AY322=AA322,5&lt;2))),1,0)+IF(AND(BG322&gt;0,OR(BG322&lt;AA322,AND(BG322=AA322,6&lt;2))),1,0)+IF(AND(BO322&gt;0,OR(BO322&lt;AA322,AND(BO322=AA322,7&lt;2))),1,0)+IF(AND(BW322&gt;0,OR(BW322&lt;AA322,AND(BW322=AA322,8&lt;2))),1,0)+IF(AND(CE322&gt;0,OR(CE322&lt;AA322,AND(CE322=AA322,9&lt;2))),1,0)))</f>
        <v>99</v>
      </c>
      <c r="AF322" s="3">
        <f>IF(Inputs!$B$27&lt;&gt;"Ready","PENDING INPUTS",IF(A322&gt;Inputs!$B$6,0,MIN(MAX(0,(AA322+AB322+AC322)-AD322),MAX(0,C322-D322-(IF(O322&lt;AE322,K322+L322+M322-N322,0)+IF(W322&lt;AE322,S322+T322+U322-V322,0)+IF(AE322&lt;AE322,AA322+AB322+AC322-AD322,0)+IF(AM322&lt;AE322,AI322+AJ322+AK322-AL322,0)+IF(AU322&lt;AE322,AQ322+AR322+AS322-AT322,0)+IF(BC322&lt;AE322,AY322+AZ322+BA322-BB322,0)+IF(BK322&lt;AE322,BG322+BH322+BI322-BJ322,0)+IF(BS322&lt;AE322,BO322+BP322+BQ322-BR322,0)+IF(CA322&lt;AE322,BW322+BX322+BY322-BZ322,0)+IF(CI322&lt;AE322,CE322+CF322+CG322-CH322,0))))))</f>
        <v>0</v>
      </c>
      <c r="AG322" s="3">
        <f>IF(Inputs!$B$27&lt;&gt;"Ready","PENDING INPUTS",MIN((AA322+AB322+AC322),IF(D322&gt;C322,IF(D322=0,0,AD322*C322/D322),AD322+AF322)))</f>
        <v>0</v>
      </c>
      <c r="AH322" s="3">
        <f>IF(Inputs!$B$27&lt;&gt;"Ready","PENDING INPUTS",MAX(0,(AA322+AB322+AC322)-AG322))</f>
        <v>0</v>
      </c>
      <c r="AI322" s="3">
        <f>IF(Inputs!$B$27&lt;&gt;"Ready","PENDING INPUTS",AP321)</f>
        <v>0</v>
      </c>
      <c r="AJ322" s="3">
        <f>IF(Inputs!$B$27&lt;&gt;"Ready","PENDING INPUTS",IF(A322&lt;=Inputs!$B$6,ROUND(AI322*Inputs!C17/12,2),0))</f>
        <v>0</v>
      </c>
      <c r="AK322" s="3">
        <f>IF(Inputs!$B$27&lt;&gt;"Ready","PENDING INPUTS",IF(AND(A322&lt;=Inputs!$B$6,AI322&gt;0),Inputs!G17,0))</f>
        <v>0</v>
      </c>
      <c r="AL322" s="3">
        <f>IF(Inputs!$B$27&lt;&gt;"Ready","PENDING INPUTS",IF(A322&gt;Inputs!$B$6,0,MIN((AI322+AJ322+AK322),IF(Inputs!H17=1,Inputs!D17,MAX(Inputs!F17,ROUND(AI322*Inputs!E17+AJ322+AK322,2))))))</f>
        <v>0</v>
      </c>
      <c r="AM322">
        <f>IF(Inputs!$B$27&lt;&gt;"Ready","PENDING INPUTS",IF(AI322&lt;=0,99,1+IF(AND(K322&gt;0,OR(K322&lt;AI322,AND(K322=AI322,0&lt;3))),1,0)+IF(AND(S322&gt;0,OR(S322&lt;AI322,AND(S322=AI322,1&lt;3))),1,0)+IF(AND(AA322&gt;0,OR(AA322&lt;AI322,AND(AA322=AI322,2&lt;3))),1,0)+IF(AND(AQ322&gt;0,OR(AQ322&lt;AI322,AND(AQ322=AI322,4&lt;3))),1,0)+IF(AND(AY322&gt;0,OR(AY322&lt;AI322,AND(AY322=AI322,5&lt;3))),1,0)+IF(AND(BG322&gt;0,OR(BG322&lt;AI322,AND(BG322=AI322,6&lt;3))),1,0)+IF(AND(BO322&gt;0,OR(BO322&lt;AI322,AND(BO322=AI322,7&lt;3))),1,0)+IF(AND(BW322&gt;0,OR(BW322&lt;AI322,AND(BW322=AI322,8&lt;3))),1,0)+IF(AND(CE322&gt;0,OR(CE322&lt;AI322,AND(CE322=AI322,9&lt;3))),1,0)))</f>
        <v>99</v>
      </c>
      <c r="AN322" s="3">
        <f>IF(Inputs!$B$27&lt;&gt;"Ready","PENDING INPUTS",IF(A322&gt;Inputs!$B$6,0,MIN(MAX(0,(AI322+AJ322+AK322)-AL322),MAX(0,C322-D322-(IF(O322&lt;AM322,K322+L322+M322-N322,0)+IF(W322&lt;AM322,S322+T322+U322-V322,0)+IF(AE322&lt;AM322,AA322+AB322+AC322-AD322,0)+IF(AM322&lt;AM322,AI322+AJ322+AK322-AL322,0)+IF(AU322&lt;AM322,AQ322+AR322+AS322-AT322,0)+IF(BC322&lt;AM322,AY322+AZ322+BA322-BB322,0)+IF(BK322&lt;AM322,BG322+BH322+BI322-BJ322,0)+IF(BS322&lt;AM322,BO322+BP322+BQ322-BR322,0)+IF(CA322&lt;AM322,BW322+BX322+BY322-BZ322,0)+IF(CI322&lt;AM322,CE322+CF322+CG322-CH322,0))))))</f>
        <v>0</v>
      </c>
      <c r="AO322" s="3">
        <f>IF(Inputs!$B$27&lt;&gt;"Ready","PENDING INPUTS",MIN((AI322+AJ322+AK322),IF(D322&gt;C322,IF(D322=0,0,AL322*C322/D322),AL322+AN322)))</f>
        <v>0</v>
      </c>
      <c r="AP322" s="3">
        <f>IF(Inputs!$B$27&lt;&gt;"Ready","PENDING INPUTS",MAX(0,(AI322+AJ322+AK322)-AO322))</f>
        <v>0</v>
      </c>
      <c r="AQ322" s="3">
        <f>IF(Inputs!$B$27&lt;&gt;"Ready","PENDING INPUTS",AX321)</f>
        <v>0</v>
      </c>
      <c r="AR322" s="3">
        <f>IF(Inputs!$B$27&lt;&gt;"Ready","PENDING INPUTS",IF(A322&lt;=Inputs!$B$6,ROUND(AQ322*Inputs!C18/12,2),0))</f>
        <v>0</v>
      </c>
      <c r="AS322" s="3">
        <f>IF(Inputs!$B$27&lt;&gt;"Ready","PENDING INPUTS",IF(AND(A322&lt;=Inputs!$B$6,AQ322&gt;0),Inputs!G18,0))</f>
        <v>0</v>
      </c>
      <c r="AT322" s="3">
        <f>IF(Inputs!$B$27&lt;&gt;"Ready","PENDING INPUTS",IF(A322&gt;Inputs!$B$6,0,MIN((AQ322+AR322+AS322),IF(Inputs!H18=1,Inputs!D18,MAX(Inputs!F18,ROUND(AQ322*Inputs!E18+AR322+AS322,2))))))</f>
        <v>0</v>
      </c>
      <c r="AU322">
        <f>IF(Inputs!$B$27&lt;&gt;"Ready","PENDING INPUTS",IF(AQ322&lt;=0,99,1+IF(AND(K322&gt;0,OR(K322&lt;AQ322,AND(K322=AQ322,0&lt;4))),1,0)+IF(AND(S322&gt;0,OR(S322&lt;AQ322,AND(S322=AQ322,1&lt;4))),1,0)+IF(AND(AA322&gt;0,OR(AA322&lt;AQ322,AND(AA322=AQ322,2&lt;4))),1,0)+IF(AND(AI322&gt;0,OR(AI322&lt;AQ322,AND(AI322=AQ322,3&lt;4))),1,0)+IF(AND(AY322&gt;0,OR(AY322&lt;AQ322,AND(AY322=AQ322,5&lt;4))),1,0)+IF(AND(BG322&gt;0,OR(BG322&lt;AQ322,AND(BG322=AQ322,6&lt;4))),1,0)+IF(AND(BO322&gt;0,OR(BO322&lt;AQ322,AND(BO322=AQ322,7&lt;4))),1,0)+IF(AND(BW322&gt;0,OR(BW322&lt;AQ322,AND(BW322=AQ322,8&lt;4))),1,0)+IF(AND(CE322&gt;0,OR(CE322&lt;AQ322,AND(CE322=AQ322,9&lt;4))),1,0)))</f>
        <v>99</v>
      </c>
      <c r="AV322" s="3">
        <f>IF(Inputs!$B$27&lt;&gt;"Ready","PENDING INPUTS",IF(A322&gt;Inputs!$B$6,0,MIN(MAX(0,(AQ322+AR322+AS322)-AT322),MAX(0,C322-D322-(IF(O322&lt;AU322,K322+L322+M322-N322,0)+IF(W322&lt;AU322,S322+T322+U322-V322,0)+IF(AE322&lt;AU322,AA322+AB322+AC322-AD322,0)+IF(AM322&lt;AU322,AI322+AJ322+AK322-AL322,0)+IF(AU322&lt;AU322,AQ322+AR322+AS322-AT322,0)+IF(BC322&lt;AU322,AY322+AZ322+BA322-BB322,0)+IF(BK322&lt;AU322,BG322+BH322+BI322-BJ322,0)+IF(BS322&lt;AU322,BO322+BP322+BQ322-BR322,0)+IF(CA322&lt;AU322,BW322+BX322+BY322-BZ322,0)+IF(CI322&lt;AU322,CE322+CF322+CG322-CH322,0))))))</f>
        <v>0</v>
      </c>
      <c r="AW322" s="3">
        <f>IF(Inputs!$B$27&lt;&gt;"Ready","PENDING INPUTS",MIN((AQ322+AR322+AS322),IF(D322&gt;C322,IF(D322=0,0,AT322*C322/D322),AT322+AV322)))</f>
        <v>0</v>
      </c>
      <c r="AX322" s="3">
        <f>IF(Inputs!$B$27&lt;&gt;"Ready","PENDING INPUTS",MAX(0,(AQ322+AR322+AS322)-AW322))</f>
        <v>0</v>
      </c>
      <c r="AY322" s="3">
        <f>IF(Inputs!$B$27&lt;&gt;"Ready","PENDING INPUTS",BF321)</f>
        <v>0</v>
      </c>
      <c r="AZ322" s="3">
        <f>IF(Inputs!$B$27&lt;&gt;"Ready","PENDING INPUTS",IF(A322&lt;=Inputs!$B$6,ROUND(AY322*Inputs!C19/12,2),0))</f>
        <v>0</v>
      </c>
      <c r="BA322" s="3">
        <f>IF(Inputs!$B$27&lt;&gt;"Ready","PENDING INPUTS",IF(AND(A322&lt;=Inputs!$B$6,AY322&gt;0),Inputs!G19,0))</f>
        <v>0</v>
      </c>
      <c r="BB322" s="3">
        <f>IF(Inputs!$B$27&lt;&gt;"Ready","PENDING INPUTS",IF(A322&gt;Inputs!$B$6,0,MIN((AY322+AZ322+BA322),IF(Inputs!H19=1,Inputs!D19,MAX(Inputs!F19,ROUND(AY322*Inputs!E19+AZ322+BA322,2))))))</f>
        <v>0</v>
      </c>
      <c r="BC322">
        <f>IF(Inputs!$B$27&lt;&gt;"Ready","PENDING INPUTS",IF(AY322&lt;=0,99,1+IF(AND(K322&gt;0,OR(K322&lt;AY322,AND(K322=AY322,0&lt;5))),1,0)+IF(AND(S322&gt;0,OR(S322&lt;AY322,AND(S322=AY322,1&lt;5))),1,0)+IF(AND(AA322&gt;0,OR(AA322&lt;AY322,AND(AA322=AY322,2&lt;5))),1,0)+IF(AND(AI322&gt;0,OR(AI322&lt;AY322,AND(AI322=AY322,3&lt;5))),1,0)+IF(AND(AQ322&gt;0,OR(AQ322&lt;AY322,AND(AQ322=AY322,4&lt;5))),1,0)+IF(AND(BG322&gt;0,OR(BG322&lt;AY322,AND(BG322=AY322,6&lt;5))),1,0)+IF(AND(BO322&gt;0,OR(BO322&lt;AY322,AND(BO322=AY322,7&lt;5))),1,0)+IF(AND(BW322&gt;0,OR(BW322&lt;AY322,AND(BW322=AY322,8&lt;5))),1,0)+IF(AND(CE322&gt;0,OR(CE322&lt;AY322,AND(CE322=AY322,9&lt;5))),1,0)))</f>
        <v>99</v>
      </c>
      <c r="BD322" s="3">
        <f>IF(Inputs!$B$27&lt;&gt;"Ready","PENDING INPUTS",IF(A322&gt;Inputs!$B$6,0,MIN(MAX(0,(AY322+AZ322+BA322)-BB322),MAX(0,C322-D322-(IF(O322&lt;BC322,K322+L322+M322-N322,0)+IF(W322&lt;BC322,S322+T322+U322-V322,0)+IF(AE322&lt;BC322,AA322+AB322+AC322-AD322,0)+IF(AM322&lt;BC322,AI322+AJ322+AK322-AL322,0)+IF(AU322&lt;BC322,AQ322+AR322+AS322-AT322,0)+IF(BC322&lt;BC322,AY322+AZ322+BA322-BB322,0)+IF(BK322&lt;BC322,BG322+BH322+BI322-BJ322,0)+IF(BS322&lt;BC322,BO322+BP322+BQ322-BR322,0)+IF(CA322&lt;BC322,BW322+BX322+BY322-BZ322,0)+IF(CI322&lt;BC322,CE322+CF322+CG322-CH322,0))))))</f>
        <v>0</v>
      </c>
      <c r="BE322" s="3">
        <f>IF(Inputs!$B$27&lt;&gt;"Ready","PENDING INPUTS",MIN((AY322+AZ322+BA322),IF(D322&gt;C322,IF(D322=0,0,BB322*C322/D322),BB322+BD322)))</f>
        <v>0</v>
      </c>
      <c r="BF322" s="3">
        <f>IF(Inputs!$B$27&lt;&gt;"Ready","PENDING INPUTS",MAX(0,(AY322+AZ322+BA322)-BE322))</f>
        <v>0</v>
      </c>
      <c r="BG322" s="3">
        <f>IF(Inputs!$B$27&lt;&gt;"Ready","PENDING INPUTS",BN321)</f>
        <v>0</v>
      </c>
      <c r="BH322" s="3">
        <f>IF(Inputs!$B$27&lt;&gt;"Ready","PENDING INPUTS",IF(A322&lt;=Inputs!$B$6,ROUND(BG322*Inputs!C20/12,2),0))</f>
        <v>0</v>
      </c>
      <c r="BI322" s="3">
        <f>IF(Inputs!$B$27&lt;&gt;"Ready","PENDING INPUTS",IF(AND(A322&lt;=Inputs!$B$6,BG322&gt;0),Inputs!G20,0))</f>
        <v>0</v>
      </c>
      <c r="BJ322" s="3">
        <f>IF(Inputs!$B$27&lt;&gt;"Ready","PENDING INPUTS",IF(A322&gt;Inputs!$B$6,0,MIN((BG322+BH322+BI322),IF(Inputs!H20=1,Inputs!D20,MAX(Inputs!F20,ROUND(BG322*Inputs!E20+BH322+BI322,2))))))</f>
        <v>0</v>
      </c>
      <c r="BK322">
        <f>IF(Inputs!$B$27&lt;&gt;"Ready","PENDING INPUTS",IF(BG322&lt;=0,99,1+IF(AND(K322&gt;0,OR(K322&lt;BG322,AND(K322=BG322,0&lt;6))),1,0)+IF(AND(S322&gt;0,OR(S322&lt;BG322,AND(S322=BG322,1&lt;6))),1,0)+IF(AND(AA322&gt;0,OR(AA322&lt;BG322,AND(AA322=BG322,2&lt;6))),1,0)+IF(AND(AI322&gt;0,OR(AI322&lt;BG322,AND(AI322=BG322,3&lt;6))),1,0)+IF(AND(AQ322&gt;0,OR(AQ322&lt;BG322,AND(AQ322=BG322,4&lt;6))),1,0)+IF(AND(AY322&gt;0,OR(AY322&lt;BG322,AND(AY322=BG322,5&lt;6))),1,0)+IF(AND(BO322&gt;0,OR(BO322&lt;BG322,AND(BO322=BG322,7&lt;6))),1,0)+IF(AND(BW322&gt;0,OR(BW322&lt;BG322,AND(BW322=BG322,8&lt;6))),1,0)+IF(AND(CE322&gt;0,OR(CE322&lt;BG322,AND(CE322=BG322,9&lt;6))),1,0)))</f>
        <v>99</v>
      </c>
      <c r="BL322" s="3">
        <f>IF(Inputs!$B$27&lt;&gt;"Ready","PENDING INPUTS",IF(A322&gt;Inputs!$B$6,0,MIN(MAX(0,(BG322+BH322+BI322)-BJ322),MAX(0,C322-D322-(IF(O322&lt;BK322,K322+L322+M322-N322,0)+IF(W322&lt;BK322,S322+T322+U322-V322,0)+IF(AE322&lt;BK322,AA322+AB322+AC322-AD322,0)+IF(AM322&lt;BK322,AI322+AJ322+AK322-AL322,0)+IF(AU322&lt;BK322,AQ322+AR322+AS322-AT322,0)+IF(BC322&lt;BK322,AY322+AZ322+BA322-BB322,0)+IF(BK322&lt;BK322,BG322+BH322+BI322-BJ322,0)+IF(BS322&lt;BK322,BO322+BP322+BQ322-BR322,0)+IF(CA322&lt;BK322,BW322+BX322+BY322-BZ322,0)+IF(CI322&lt;BK322,CE322+CF322+CG322-CH322,0))))))</f>
        <v>0</v>
      </c>
      <c r="BM322" s="3">
        <f>IF(Inputs!$B$27&lt;&gt;"Ready","PENDING INPUTS",MIN((BG322+BH322+BI322),IF(D322&gt;C322,IF(D322=0,0,BJ322*C322/D322),BJ322+BL322)))</f>
        <v>0</v>
      </c>
      <c r="BN322" s="3">
        <f>IF(Inputs!$B$27&lt;&gt;"Ready","PENDING INPUTS",MAX(0,(BG322+BH322+BI322)-BM322))</f>
        <v>0</v>
      </c>
      <c r="BO322" s="3">
        <f>IF(Inputs!$B$27&lt;&gt;"Ready","PENDING INPUTS",BV321)</f>
        <v>0</v>
      </c>
      <c r="BP322" s="3">
        <f>IF(Inputs!$B$27&lt;&gt;"Ready","PENDING INPUTS",IF(A322&lt;=Inputs!$B$6,ROUND(BO322*Inputs!C21/12,2),0))</f>
        <v>0</v>
      </c>
      <c r="BQ322" s="3">
        <f>IF(Inputs!$B$27&lt;&gt;"Ready","PENDING INPUTS",IF(AND(A322&lt;=Inputs!$B$6,BO322&gt;0),Inputs!G21,0))</f>
        <v>0</v>
      </c>
      <c r="BR322" s="3">
        <f>IF(Inputs!$B$27&lt;&gt;"Ready","PENDING INPUTS",IF(A322&gt;Inputs!$B$6,0,MIN((BO322+BP322+BQ322),IF(Inputs!H21=1,Inputs!D21,MAX(Inputs!F21,ROUND(BO322*Inputs!E21+BP322+BQ322,2))))))</f>
        <v>0</v>
      </c>
      <c r="BS322">
        <f>IF(Inputs!$B$27&lt;&gt;"Ready","PENDING INPUTS",IF(BO322&lt;=0,99,1+IF(AND(K322&gt;0,OR(K322&lt;BO322,AND(K322=BO322,0&lt;7))),1,0)+IF(AND(S322&gt;0,OR(S322&lt;BO322,AND(S322=BO322,1&lt;7))),1,0)+IF(AND(AA322&gt;0,OR(AA322&lt;BO322,AND(AA322=BO322,2&lt;7))),1,0)+IF(AND(AI322&gt;0,OR(AI322&lt;BO322,AND(AI322=BO322,3&lt;7))),1,0)+IF(AND(AQ322&gt;0,OR(AQ322&lt;BO322,AND(AQ322=BO322,4&lt;7))),1,0)+IF(AND(AY322&gt;0,OR(AY322&lt;BO322,AND(AY322=BO322,5&lt;7))),1,0)+IF(AND(BG322&gt;0,OR(BG322&lt;BO322,AND(BG322=BO322,6&lt;7))),1,0)+IF(AND(BW322&gt;0,OR(BW322&lt;BO322,AND(BW322=BO322,8&lt;7))),1,0)+IF(AND(CE322&gt;0,OR(CE322&lt;BO322,AND(CE322=BO322,9&lt;7))),1,0)))</f>
        <v>99</v>
      </c>
      <c r="BT322" s="3">
        <f>IF(Inputs!$B$27&lt;&gt;"Ready","PENDING INPUTS",IF(A322&gt;Inputs!$B$6,0,MIN(MAX(0,(BO322+BP322+BQ322)-BR322),MAX(0,C322-D322-(IF(O322&lt;BS322,K322+L322+M322-N322,0)+IF(W322&lt;BS322,S322+T322+U322-V322,0)+IF(AE322&lt;BS322,AA322+AB322+AC322-AD322,0)+IF(AM322&lt;BS322,AI322+AJ322+AK322-AL322,0)+IF(AU322&lt;BS322,AQ322+AR322+AS322-AT322,0)+IF(BC322&lt;BS322,AY322+AZ322+BA322-BB322,0)+IF(BK322&lt;BS322,BG322+BH322+BI322-BJ322,0)+IF(BS322&lt;BS322,BO322+BP322+BQ322-BR322,0)+IF(CA322&lt;BS322,BW322+BX322+BY322-BZ322,0)+IF(CI322&lt;BS322,CE322+CF322+CG322-CH322,0))))))</f>
        <v>0</v>
      </c>
      <c r="BU322" s="3">
        <f>IF(Inputs!$B$27&lt;&gt;"Ready","PENDING INPUTS",MIN((BO322+BP322+BQ322),IF(D322&gt;C322,IF(D322=0,0,BR322*C322/D322),BR322+BT322)))</f>
        <v>0</v>
      </c>
      <c r="BV322" s="3">
        <f>IF(Inputs!$B$27&lt;&gt;"Ready","PENDING INPUTS",MAX(0,(BO322+BP322+BQ322)-BU322))</f>
        <v>0</v>
      </c>
      <c r="BW322" s="3">
        <f>IF(Inputs!$B$27&lt;&gt;"Ready","PENDING INPUTS",CD321)</f>
        <v>0</v>
      </c>
      <c r="BX322" s="3">
        <f>IF(Inputs!$B$27&lt;&gt;"Ready","PENDING INPUTS",IF(A322&lt;=Inputs!$B$6,ROUND(BW322*Inputs!C22/12,2),0))</f>
        <v>0</v>
      </c>
      <c r="BY322" s="3">
        <f>IF(Inputs!$B$27&lt;&gt;"Ready","PENDING INPUTS",IF(AND(A322&lt;=Inputs!$B$6,BW322&gt;0),Inputs!G22,0))</f>
        <v>0</v>
      </c>
      <c r="BZ322" s="3">
        <f>IF(Inputs!$B$27&lt;&gt;"Ready","PENDING INPUTS",IF(A322&gt;Inputs!$B$6,0,MIN((BW322+BX322+BY322),IF(Inputs!H22=1,Inputs!D22,MAX(Inputs!F22,ROUND(BW322*Inputs!E22+BX322+BY322,2))))))</f>
        <v>0</v>
      </c>
      <c r="CA322">
        <f>IF(Inputs!$B$27&lt;&gt;"Ready","PENDING INPUTS",IF(BW322&lt;=0,99,1+IF(AND(K322&gt;0,OR(K322&lt;BW322,AND(K322=BW322,0&lt;8))),1,0)+IF(AND(S322&gt;0,OR(S322&lt;BW322,AND(S322=BW322,1&lt;8))),1,0)+IF(AND(AA322&gt;0,OR(AA322&lt;BW322,AND(AA322=BW322,2&lt;8))),1,0)+IF(AND(AI322&gt;0,OR(AI322&lt;BW322,AND(AI322=BW322,3&lt;8))),1,0)+IF(AND(AQ322&gt;0,OR(AQ322&lt;BW322,AND(AQ322=BW322,4&lt;8))),1,0)+IF(AND(AY322&gt;0,OR(AY322&lt;BW322,AND(AY322=BW322,5&lt;8))),1,0)+IF(AND(BG322&gt;0,OR(BG322&lt;BW322,AND(BG322=BW322,6&lt;8))),1,0)+IF(AND(BO322&gt;0,OR(BO322&lt;BW322,AND(BO322=BW322,7&lt;8))),1,0)+IF(AND(CE322&gt;0,OR(CE322&lt;BW322,AND(CE322=BW322,9&lt;8))),1,0)))</f>
        <v>99</v>
      </c>
      <c r="CB322" s="3">
        <f>IF(Inputs!$B$27&lt;&gt;"Ready","PENDING INPUTS",IF(A322&gt;Inputs!$B$6,0,MIN(MAX(0,(BW322+BX322+BY322)-BZ322),MAX(0,C322-D322-(IF(O322&lt;CA322,K322+L322+M322-N322,0)+IF(W322&lt;CA322,S322+T322+U322-V322,0)+IF(AE322&lt;CA322,AA322+AB322+AC322-AD322,0)+IF(AM322&lt;CA322,AI322+AJ322+AK322-AL322,0)+IF(AU322&lt;CA322,AQ322+AR322+AS322-AT322,0)+IF(BC322&lt;CA322,AY322+AZ322+BA322-BB322,0)+IF(BK322&lt;CA322,BG322+BH322+BI322-BJ322,0)+IF(BS322&lt;CA322,BO322+BP322+BQ322-BR322,0)+IF(CA322&lt;CA322,BW322+BX322+BY322-BZ322,0)+IF(CI322&lt;CA322,CE322+CF322+CG322-CH322,0))))))</f>
        <v>0</v>
      </c>
      <c r="CC322" s="3">
        <f>IF(Inputs!$B$27&lt;&gt;"Ready","PENDING INPUTS",MIN((BW322+BX322+BY322),IF(D322&gt;C322,IF(D322=0,0,BZ322*C322/D322),BZ322+CB322)))</f>
        <v>0</v>
      </c>
      <c r="CD322" s="3">
        <f>IF(Inputs!$B$27&lt;&gt;"Ready","PENDING INPUTS",MAX(0,(BW322+BX322+BY322)-CC322))</f>
        <v>0</v>
      </c>
      <c r="CE322" s="3">
        <f>IF(Inputs!$B$27&lt;&gt;"Ready","PENDING INPUTS",CL321)</f>
        <v>0</v>
      </c>
      <c r="CF322" s="3">
        <f>IF(Inputs!$B$27&lt;&gt;"Ready","PENDING INPUTS",IF(A322&lt;=Inputs!$B$6,ROUND(CE322*Inputs!C23/12,2),0))</f>
        <v>0</v>
      </c>
      <c r="CG322" s="3">
        <f>IF(Inputs!$B$27&lt;&gt;"Ready","PENDING INPUTS",IF(AND(A322&lt;=Inputs!$B$6,CE322&gt;0),Inputs!G23,0))</f>
        <v>0</v>
      </c>
      <c r="CH322" s="3">
        <f>IF(Inputs!$B$27&lt;&gt;"Ready","PENDING INPUTS",IF(A322&gt;Inputs!$B$6,0,MIN((CE322+CF322+CG322),IF(Inputs!H23=1,Inputs!D23,MAX(Inputs!F23,ROUND(CE322*Inputs!E23+CF322+CG322,2))))))</f>
        <v>0</v>
      </c>
      <c r="CI322">
        <f>IF(Inputs!$B$27&lt;&gt;"Ready","PENDING INPUTS",IF(CE322&lt;=0,99,1+IF(AND(K322&gt;0,OR(K322&lt;CE322,AND(K322=CE322,0&lt;9))),1,0)+IF(AND(S322&gt;0,OR(S322&lt;CE322,AND(S322=CE322,1&lt;9))),1,0)+IF(AND(AA322&gt;0,OR(AA322&lt;CE322,AND(AA322=CE322,2&lt;9))),1,0)+IF(AND(AI322&gt;0,OR(AI322&lt;CE322,AND(AI322=CE322,3&lt;9))),1,0)+IF(AND(AQ322&gt;0,OR(AQ322&lt;CE322,AND(AQ322=CE322,4&lt;9))),1,0)+IF(AND(AY322&gt;0,OR(AY322&lt;CE322,AND(AY322=CE322,5&lt;9))),1,0)+IF(AND(BG322&gt;0,OR(BG322&lt;CE322,AND(BG322=CE322,6&lt;9))),1,0)+IF(AND(BO322&gt;0,OR(BO322&lt;CE322,AND(BO322=CE322,7&lt;9))),1,0)+IF(AND(BW322&gt;0,OR(BW322&lt;CE322,AND(BW322=CE322,8&lt;9))),1,0)))</f>
        <v>99</v>
      </c>
      <c r="CJ322" s="3">
        <f>IF(Inputs!$B$27&lt;&gt;"Ready","PENDING INPUTS",IF(A322&gt;Inputs!$B$6,0,MIN(MAX(0,(CE322+CF322+CG322)-CH322),MAX(0,C322-D322-(IF(O322&lt;CI322,K322+L322+M322-N322,0)+IF(W322&lt;CI322,S322+T322+U322-V322,0)+IF(AE322&lt;CI322,AA322+AB322+AC322-AD322,0)+IF(AM322&lt;CI322,AI322+AJ322+AK322-AL322,0)+IF(AU322&lt;CI322,AQ322+AR322+AS322-AT322,0)+IF(BC322&lt;CI322,AY322+AZ322+BA322-BB322,0)+IF(BK322&lt;CI322,BG322+BH322+BI322-BJ322,0)+IF(BS322&lt;CI322,BO322+BP322+BQ322-BR322,0)+IF(CA322&lt;CI322,BW322+BX322+BY322-BZ322,0)+IF(CI322&lt;CI322,CE322+CF322+CG322-CH322,0))))))</f>
        <v>0</v>
      </c>
      <c r="CK322" s="3">
        <f>IF(Inputs!$B$27&lt;&gt;"Ready","PENDING INPUTS",MIN((CE322+CF322+CG322),IF(D322&gt;C322,IF(D322=0,0,CH322*C322/D322),CH322+CJ322)))</f>
        <v>0</v>
      </c>
      <c r="CL322" s="3">
        <f>IF(Inputs!$B$27&lt;&gt;"Ready","PENDING INPUTS",MAX(0,(CE322+CF322+CG322)-CK322))</f>
        <v>0</v>
      </c>
    </row>
    <row r="323" spans="1:90" ht="27.95" customHeight="1" x14ac:dyDescent="0.25">
      <c r="A323">
        <v>319</v>
      </c>
      <c r="B323" s="13">
        <f>IF(Inputs!$B$27&lt;&gt;"Ready","PENDING INPUTS",EDATE(Inputs!$B$5,A323-1))</f>
        <v>55975</v>
      </c>
      <c r="C323" s="3">
        <f>IF(Inputs!$B$27&lt;&gt;"Ready","PENDING INPUTS",IF(A323&lt;=Inputs!$B$6,MAX(0,Inputs!$B$4+IF(A323=Inputs!$B$7,Inputs!$B$8,0)+IF(A323=Inputs!$B$9,Inputs!$B$10,0)),0))</f>
        <v>0</v>
      </c>
      <c r="D323" s="3">
        <f>IF(Inputs!$B$27&lt;&gt;"Ready","PENDING INPUTS",SUM(N323,V323,AD323,AL323,AT323,BB323,BJ323,BR323,BZ323,CH323))</f>
        <v>0</v>
      </c>
      <c r="E323" s="3">
        <f>IF(Inputs!$B$27&lt;&gt;"Ready","PENDING INPUTS",MAX(0,D323-C323))</f>
        <v>0</v>
      </c>
      <c r="F323" s="3">
        <f>IF(Inputs!$B$27&lt;&gt;"Ready","PENDING INPUTS",SUM(Q323,Y323,AG323,AO323,AW323,BE323,BM323,BU323,CC323,CK323))</f>
        <v>0</v>
      </c>
      <c r="G323" s="3">
        <f>IF(Inputs!$B$27&lt;&gt;"Ready","PENDING INPUTS",SUM(L323,T323,AB323,AJ323,AR323,AZ323,BH323,BP323,BX323,CF323))</f>
        <v>0</v>
      </c>
      <c r="H323" s="3">
        <f>IF(Inputs!$B$27&lt;&gt;"Ready","PENDING INPUTS",SUM(M323,U323,AC323,AK323,AS323,BA323,BI323,BQ323,BY323,CG323))</f>
        <v>0</v>
      </c>
      <c r="I323" s="3">
        <f>IF(Inputs!$B$27&lt;&gt;"Ready","PENDING INPUTS",SUM(R323,Z323,AH323,AP323,AX323,BF323,BN323,BV323,CD323,CL323))</f>
        <v>0</v>
      </c>
      <c r="J323" t="str">
        <f>IF(Inputs!$B$27&lt;&gt;"Ready","PENDING INPUTS",IF(A323&gt;Inputs!$B$6,"Beyond horizon",IF(E323&gt;0.005,"MINIMUM SHORTFALL",IF(I323&lt;0.005,"Paid off","In progress"))))</f>
        <v>Beyond horizon</v>
      </c>
      <c r="K323" s="3">
        <f>IF(Inputs!$B$27&lt;&gt;"Ready","PENDING INPUTS",R322)</f>
        <v>0</v>
      </c>
      <c r="L323" s="3">
        <f>IF(Inputs!$B$27&lt;&gt;"Ready","PENDING INPUTS",IF(A323&lt;=Inputs!$B$6,ROUND(K323*Inputs!C14/12,2),0))</f>
        <v>0</v>
      </c>
      <c r="M323" s="3">
        <f>IF(Inputs!$B$27&lt;&gt;"Ready","PENDING INPUTS",IF(AND(A323&lt;=Inputs!$B$6,K323&gt;0),Inputs!G14,0))</f>
        <v>0</v>
      </c>
      <c r="N323" s="3">
        <f>IF(Inputs!$B$27&lt;&gt;"Ready","PENDING INPUTS",IF(A323&gt;Inputs!$B$6,0,MIN((K323+L323+M323),IF(Inputs!H14=1,Inputs!D14,MAX(Inputs!F14,ROUND(K323*Inputs!E14+L323+M323,2))))))</f>
        <v>0</v>
      </c>
      <c r="O323">
        <f>IF(Inputs!$B$27&lt;&gt;"Ready","PENDING INPUTS",IF(K323&lt;=0,99,1+IF(AND(S323&gt;0,OR(S323&lt;K323,AND(S323=K323,1&lt;0))),1,0)+IF(AND(AA323&gt;0,OR(AA323&lt;K323,AND(AA323=K323,2&lt;0))),1,0)+IF(AND(AI323&gt;0,OR(AI323&lt;K323,AND(AI323=K323,3&lt;0))),1,0)+IF(AND(AQ323&gt;0,OR(AQ323&lt;K323,AND(AQ323=K323,4&lt;0))),1,0)+IF(AND(AY323&gt;0,OR(AY323&lt;K323,AND(AY323=K323,5&lt;0))),1,0)+IF(AND(BG323&gt;0,OR(BG323&lt;K323,AND(BG323=K323,6&lt;0))),1,0)+IF(AND(BO323&gt;0,OR(BO323&lt;K323,AND(BO323=K323,7&lt;0))),1,0)+IF(AND(BW323&gt;0,OR(BW323&lt;K323,AND(BW323=K323,8&lt;0))),1,0)+IF(AND(CE323&gt;0,OR(CE323&lt;K323,AND(CE323=K323,9&lt;0))),1,0)))</f>
        <v>99</v>
      </c>
      <c r="P323" s="3">
        <f>IF(Inputs!$B$27&lt;&gt;"Ready","PENDING INPUTS",IF(A323&gt;Inputs!$B$6,0,MIN(MAX(0,(K323+L323+M323)-N323),MAX(0,C323-D323-(IF(O323&lt;O323,K323+L323+M323-N323,0)+IF(W323&lt;O323,S323+T323+U323-V323,0)+IF(AE323&lt;O323,AA323+AB323+AC323-AD323,0)+IF(AM323&lt;O323,AI323+AJ323+AK323-AL323,0)+IF(AU323&lt;O323,AQ323+AR323+AS323-AT323,0)+IF(BC323&lt;O323,AY323+AZ323+BA323-BB323,0)+IF(BK323&lt;O323,BG323+BH323+BI323-BJ323,0)+IF(BS323&lt;O323,BO323+BP323+BQ323-BR323,0)+IF(CA323&lt;O323,BW323+BX323+BY323-BZ323,0)+IF(CI323&lt;O323,CE323+CF323+CG323-CH323,0))))))</f>
        <v>0</v>
      </c>
      <c r="Q323" s="3">
        <f>IF(Inputs!$B$27&lt;&gt;"Ready","PENDING INPUTS",MIN((K323+L323+M323),IF(D323&gt;C323,IF(D323=0,0,N323*C323/D323),N323+P323)))</f>
        <v>0</v>
      </c>
      <c r="R323" s="3">
        <f>IF(Inputs!$B$27&lt;&gt;"Ready","PENDING INPUTS",MAX(0,(K323+L323+M323)-Q323))</f>
        <v>0</v>
      </c>
      <c r="S323" s="3">
        <f>IF(Inputs!$B$27&lt;&gt;"Ready","PENDING INPUTS",Z322)</f>
        <v>0</v>
      </c>
      <c r="T323" s="3">
        <f>IF(Inputs!$B$27&lt;&gt;"Ready","PENDING INPUTS",IF(A323&lt;=Inputs!$B$6,ROUND(S323*Inputs!C15/12,2),0))</f>
        <v>0</v>
      </c>
      <c r="U323" s="3">
        <f>IF(Inputs!$B$27&lt;&gt;"Ready","PENDING INPUTS",IF(AND(A323&lt;=Inputs!$B$6,S323&gt;0),Inputs!G15,0))</f>
        <v>0</v>
      </c>
      <c r="V323" s="3">
        <f>IF(Inputs!$B$27&lt;&gt;"Ready","PENDING INPUTS",IF(A323&gt;Inputs!$B$6,0,MIN((S323+T323+U323),IF(Inputs!H15=1,Inputs!D15,MAX(Inputs!F15,ROUND(S323*Inputs!E15+T323+U323,2))))))</f>
        <v>0</v>
      </c>
      <c r="W323">
        <f>IF(Inputs!$B$27&lt;&gt;"Ready","PENDING INPUTS",IF(S323&lt;=0,99,1+IF(AND(K323&gt;0,OR(K323&lt;S323,AND(K323=S323,0&lt;1))),1,0)+IF(AND(AA323&gt;0,OR(AA323&lt;S323,AND(AA323=S323,2&lt;1))),1,0)+IF(AND(AI323&gt;0,OR(AI323&lt;S323,AND(AI323=S323,3&lt;1))),1,0)+IF(AND(AQ323&gt;0,OR(AQ323&lt;S323,AND(AQ323=S323,4&lt;1))),1,0)+IF(AND(AY323&gt;0,OR(AY323&lt;S323,AND(AY323=S323,5&lt;1))),1,0)+IF(AND(BG323&gt;0,OR(BG323&lt;S323,AND(BG323=S323,6&lt;1))),1,0)+IF(AND(BO323&gt;0,OR(BO323&lt;S323,AND(BO323=S323,7&lt;1))),1,0)+IF(AND(BW323&gt;0,OR(BW323&lt;S323,AND(BW323=S323,8&lt;1))),1,0)+IF(AND(CE323&gt;0,OR(CE323&lt;S323,AND(CE323=S323,9&lt;1))),1,0)))</f>
        <v>99</v>
      </c>
      <c r="X323" s="3">
        <f>IF(Inputs!$B$27&lt;&gt;"Ready","PENDING INPUTS",IF(A323&gt;Inputs!$B$6,0,MIN(MAX(0,(S323+T323+U323)-V323),MAX(0,C323-D323-(IF(O323&lt;W323,K323+L323+M323-N323,0)+IF(W323&lt;W323,S323+T323+U323-V323,0)+IF(AE323&lt;W323,AA323+AB323+AC323-AD323,0)+IF(AM323&lt;W323,AI323+AJ323+AK323-AL323,0)+IF(AU323&lt;W323,AQ323+AR323+AS323-AT323,0)+IF(BC323&lt;W323,AY323+AZ323+BA323-BB323,0)+IF(BK323&lt;W323,BG323+BH323+BI323-BJ323,0)+IF(BS323&lt;W323,BO323+BP323+BQ323-BR323,0)+IF(CA323&lt;W323,BW323+BX323+BY323-BZ323,0)+IF(CI323&lt;W323,CE323+CF323+CG323-CH323,0))))))</f>
        <v>0</v>
      </c>
      <c r="Y323" s="3">
        <f>IF(Inputs!$B$27&lt;&gt;"Ready","PENDING INPUTS",MIN((S323+T323+U323),IF(D323&gt;C323,IF(D323=0,0,V323*C323/D323),V323+X323)))</f>
        <v>0</v>
      </c>
      <c r="Z323" s="3">
        <f>IF(Inputs!$B$27&lt;&gt;"Ready","PENDING INPUTS",MAX(0,(S323+T323+U323)-Y323))</f>
        <v>0</v>
      </c>
      <c r="AA323" s="3">
        <f>IF(Inputs!$B$27&lt;&gt;"Ready","PENDING INPUTS",AH322)</f>
        <v>0</v>
      </c>
      <c r="AB323" s="3">
        <f>IF(Inputs!$B$27&lt;&gt;"Ready","PENDING INPUTS",IF(A323&lt;=Inputs!$B$6,ROUND(AA323*Inputs!C16/12,2),0))</f>
        <v>0</v>
      </c>
      <c r="AC323" s="3">
        <f>IF(Inputs!$B$27&lt;&gt;"Ready","PENDING INPUTS",IF(AND(A323&lt;=Inputs!$B$6,AA323&gt;0),Inputs!G16,0))</f>
        <v>0</v>
      </c>
      <c r="AD323" s="3">
        <f>IF(Inputs!$B$27&lt;&gt;"Ready","PENDING INPUTS",IF(A323&gt;Inputs!$B$6,0,MIN((AA323+AB323+AC323),IF(Inputs!H16=1,Inputs!D16,MAX(Inputs!F16,ROUND(AA323*Inputs!E16+AB323+AC323,2))))))</f>
        <v>0</v>
      </c>
      <c r="AE323">
        <f>IF(Inputs!$B$27&lt;&gt;"Ready","PENDING INPUTS",IF(AA323&lt;=0,99,1+IF(AND(K323&gt;0,OR(K323&lt;AA323,AND(K323=AA323,0&lt;2))),1,0)+IF(AND(S323&gt;0,OR(S323&lt;AA323,AND(S323=AA323,1&lt;2))),1,0)+IF(AND(AI323&gt;0,OR(AI323&lt;AA323,AND(AI323=AA323,3&lt;2))),1,0)+IF(AND(AQ323&gt;0,OR(AQ323&lt;AA323,AND(AQ323=AA323,4&lt;2))),1,0)+IF(AND(AY323&gt;0,OR(AY323&lt;AA323,AND(AY323=AA323,5&lt;2))),1,0)+IF(AND(BG323&gt;0,OR(BG323&lt;AA323,AND(BG323=AA323,6&lt;2))),1,0)+IF(AND(BO323&gt;0,OR(BO323&lt;AA323,AND(BO323=AA323,7&lt;2))),1,0)+IF(AND(BW323&gt;0,OR(BW323&lt;AA323,AND(BW323=AA323,8&lt;2))),1,0)+IF(AND(CE323&gt;0,OR(CE323&lt;AA323,AND(CE323=AA323,9&lt;2))),1,0)))</f>
        <v>99</v>
      </c>
      <c r="AF323" s="3">
        <f>IF(Inputs!$B$27&lt;&gt;"Ready","PENDING INPUTS",IF(A323&gt;Inputs!$B$6,0,MIN(MAX(0,(AA323+AB323+AC323)-AD323),MAX(0,C323-D323-(IF(O323&lt;AE323,K323+L323+M323-N323,0)+IF(W323&lt;AE323,S323+T323+U323-V323,0)+IF(AE323&lt;AE323,AA323+AB323+AC323-AD323,0)+IF(AM323&lt;AE323,AI323+AJ323+AK323-AL323,0)+IF(AU323&lt;AE323,AQ323+AR323+AS323-AT323,0)+IF(BC323&lt;AE323,AY323+AZ323+BA323-BB323,0)+IF(BK323&lt;AE323,BG323+BH323+BI323-BJ323,0)+IF(BS323&lt;AE323,BO323+BP323+BQ323-BR323,0)+IF(CA323&lt;AE323,BW323+BX323+BY323-BZ323,0)+IF(CI323&lt;AE323,CE323+CF323+CG323-CH323,0))))))</f>
        <v>0</v>
      </c>
      <c r="AG323" s="3">
        <f>IF(Inputs!$B$27&lt;&gt;"Ready","PENDING INPUTS",MIN((AA323+AB323+AC323),IF(D323&gt;C323,IF(D323=0,0,AD323*C323/D323),AD323+AF323)))</f>
        <v>0</v>
      </c>
      <c r="AH323" s="3">
        <f>IF(Inputs!$B$27&lt;&gt;"Ready","PENDING INPUTS",MAX(0,(AA323+AB323+AC323)-AG323))</f>
        <v>0</v>
      </c>
      <c r="AI323" s="3">
        <f>IF(Inputs!$B$27&lt;&gt;"Ready","PENDING INPUTS",AP322)</f>
        <v>0</v>
      </c>
      <c r="AJ323" s="3">
        <f>IF(Inputs!$B$27&lt;&gt;"Ready","PENDING INPUTS",IF(A323&lt;=Inputs!$B$6,ROUND(AI323*Inputs!C17/12,2),0))</f>
        <v>0</v>
      </c>
      <c r="AK323" s="3">
        <f>IF(Inputs!$B$27&lt;&gt;"Ready","PENDING INPUTS",IF(AND(A323&lt;=Inputs!$B$6,AI323&gt;0),Inputs!G17,0))</f>
        <v>0</v>
      </c>
      <c r="AL323" s="3">
        <f>IF(Inputs!$B$27&lt;&gt;"Ready","PENDING INPUTS",IF(A323&gt;Inputs!$B$6,0,MIN((AI323+AJ323+AK323),IF(Inputs!H17=1,Inputs!D17,MAX(Inputs!F17,ROUND(AI323*Inputs!E17+AJ323+AK323,2))))))</f>
        <v>0</v>
      </c>
      <c r="AM323">
        <f>IF(Inputs!$B$27&lt;&gt;"Ready","PENDING INPUTS",IF(AI323&lt;=0,99,1+IF(AND(K323&gt;0,OR(K323&lt;AI323,AND(K323=AI323,0&lt;3))),1,0)+IF(AND(S323&gt;0,OR(S323&lt;AI323,AND(S323=AI323,1&lt;3))),1,0)+IF(AND(AA323&gt;0,OR(AA323&lt;AI323,AND(AA323=AI323,2&lt;3))),1,0)+IF(AND(AQ323&gt;0,OR(AQ323&lt;AI323,AND(AQ323=AI323,4&lt;3))),1,0)+IF(AND(AY323&gt;0,OR(AY323&lt;AI323,AND(AY323=AI323,5&lt;3))),1,0)+IF(AND(BG323&gt;0,OR(BG323&lt;AI323,AND(BG323=AI323,6&lt;3))),1,0)+IF(AND(BO323&gt;0,OR(BO323&lt;AI323,AND(BO323=AI323,7&lt;3))),1,0)+IF(AND(BW323&gt;0,OR(BW323&lt;AI323,AND(BW323=AI323,8&lt;3))),1,0)+IF(AND(CE323&gt;0,OR(CE323&lt;AI323,AND(CE323=AI323,9&lt;3))),1,0)))</f>
        <v>99</v>
      </c>
      <c r="AN323" s="3">
        <f>IF(Inputs!$B$27&lt;&gt;"Ready","PENDING INPUTS",IF(A323&gt;Inputs!$B$6,0,MIN(MAX(0,(AI323+AJ323+AK323)-AL323),MAX(0,C323-D323-(IF(O323&lt;AM323,K323+L323+M323-N323,0)+IF(W323&lt;AM323,S323+T323+U323-V323,0)+IF(AE323&lt;AM323,AA323+AB323+AC323-AD323,0)+IF(AM323&lt;AM323,AI323+AJ323+AK323-AL323,0)+IF(AU323&lt;AM323,AQ323+AR323+AS323-AT323,0)+IF(BC323&lt;AM323,AY323+AZ323+BA323-BB323,0)+IF(BK323&lt;AM323,BG323+BH323+BI323-BJ323,0)+IF(BS323&lt;AM323,BO323+BP323+BQ323-BR323,0)+IF(CA323&lt;AM323,BW323+BX323+BY323-BZ323,0)+IF(CI323&lt;AM323,CE323+CF323+CG323-CH323,0))))))</f>
        <v>0</v>
      </c>
      <c r="AO323" s="3">
        <f>IF(Inputs!$B$27&lt;&gt;"Ready","PENDING INPUTS",MIN((AI323+AJ323+AK323),IF(D323&gt;C323,IF(D323=0,0,AL323*C323/D323),AL323+AN323)))</f>
        <v>0</v>
      </c>
      <c r="AP323" s="3">
        <f>IF(Inputs!$B$27&lt;&gt;"Ready","PENDING INPUTS",MAX(0,(AI323+AJ323+AK323)-AO323))</f>
        <v>0</v>
      </c>
      <c r="AQ323" s="3">
        <f>IF(Inputs!$B$27&lt;&gt;"Ready","PENDING INPUTS",AX322)</f>
        <v>0</v>
      </c>
      <c r="AR323" s="3">
        <f>IF(Inputs!$B$27&lt;&gt;"Ready","PENDING INPUTS",IF(A323&lt;=Inputs!$B$6,ROUND(AQ323*Inputs!C18/12,2),0))</f>
        <v>0</v>
      </c>
      <c r="AS323" s="3">
        <f>IF(Inputs!$B$27&lt;&gt;"Ready","PENDING INPUTS",IF(AND(A323&lt;=Inputs!$B$6,AQ323&gt;0),Inputs!G18,0))</f>
        <v>0</v>
      </c>
      <c r="AT323" s="3">
        <f>IF(Inputs!$B$27&lt;&gt;"Ready","PENDING INPUTS",IF(A323&gt;Inputs!$B$6,0,MIN((AQ323+AR323+AS323),IF(Inputs!H18=1,Inputs!D18,MAX(Inputs!F18,ROUND(AQ323*Inputs!E18+AR323+AS323,2))))))</f>
        <v>0</v>
      </c>
      <c r="AU323">
        <f>IF(Inputs!$B$27&lt;&gt;"Ready","PENDING INPUTS",IF(AQ323&lt;=0,99,1+IF(AND(K323&gt;0,OR(K323&lt;AQ323,AND(K323=AQ323,0&lt;4))),1,0)+IF(AND(S323&gt;0,OR(S323&lt;AQ323,AND(S323=AQ323,1&lt;4))),1,0)+IF(AND(AA323&gt;0,OR(AA323&lt;AQ323,AND(AA323=AQ323,2&lt;4))),1,0)+IF(AND(AI323&gt;0,OR(AI323&lt;AQ323,AND(AI323=AQ323,3&lt;4))),1,0)+IF(AND(AY323&gt;0,OR(AY323&lt;AQ323,AND(AY323=AQ323,5&lt;4))),1,0)+IF(AND(BG323&gt;0,OR(BG323&lt;AQ323,AND(BG323=AQ323,6&lt;4))),1,0)+IF(AND(BO323&gt;0,OR(BO323&lt;AQ323,AND(BO323=AQ323,7&lt;4))),1,0)+IF(AND(BW323&gt;0,OR(BW323&lt;AQ323,AND(BW323=AQ323,8&lt;4))),1,0)+IF(AND(CE323&gt;0,OR(CE323&lt;AQ323,AND(CE323=AQ323,9&lt;4))),1,0)))</f>
        <v>99</v>
      </c>
      <c r="AV323" s="3">
        <f>IF(Inputs!$B$27&lt;&gt;"Ready","PENDING INPUTS",IF(A323&gt;Inputs!$B$6,0,MIN(MAX(0,(AQ323+AR323+AS323)-AT323),MAX(0,C323-D323-(IF(O323&lt;AU323,K323+L323+M323-N323,0)+IF(W323&lt;AU323,S323+T323+U323-V323,0)+IF(AE323&lt;AU323,AA323+AB323+AC323-AD323,0)+IF(AM323&lt;AU323,AI323+AJ323+AK323-AL323,0)+IF(AU323&lt;AU323,AQ323+AR323+AS323-AT323,0)+IF(BC323&lt;AU323,AY323+AZ323+BA323-BB323,0)+IF(BK323&lt;AU323,BG323+BH323+BI323-BJ323,0)+IF(BS323&lt;AU323,BO323+BP323+BQ323-BR323,0)+IF(CA323&lt;AU323,BW323+BX323+BY323-BZ323,0)+IF(CI323&lt;AU323,CE323+CF323+CG323-CH323,0))))))</f>
        <v>0</v>
      </c>
      <c r="AW323" s="3">
        <f>IF(Inputs!$B$27&lt;&gt;"Ready","PENDING INPUTS",MIN((AQ323+AR323+AS323),IF(D323&gt;C323,IF(D323=0,0,AT323*C323/D323),AT323+AV323)))</f>
        <v>0</v>
      </c>
      <c r="AX323" s="3">
        <f>IF(Inputs!$B$27&lt;&gt;"Ready","PENDING INPUTS",MAX(0,(AQ323+AR323+AS323)-AW323))</f>
        <v>0</v>
      </c>
      <c r="AY323" s="3">
        <f>IF(Inputs!$B$27&lt;&gt;"Ready","PENDING INPUTS",BF322)</f>
        <v>0</v>
      </c>
      <c r="AZ323" s="3">
        <f>IF(Inputs!$B$27&lt;&gt;"Ready","PENDING INPUTS",IF(A323&lt;=Inputs!$B$6,ROUND(AY323*Inputs!C19/12,2),0))</f>
        <v>0</v>
      </c>
      <c r="BA323" s="3">
        <f>IF(Inputs!$B$27&lt;&gt;"Ready","PENDING INPUTS",IF(AND(A323&lt;=Inputs!$B$6,AY323&gt;0),Inputs!G19,0))</f>
        <v>0</v>
      </c>
      <c r="BB323" s="3">
        <f>IF(Inputs!$B$27&lt;&gt;"Ready","PENDING INPUTS",IF(A323&gt;Inputs!$B$6,0,MIN((AY323+AZ323+BA323),IF(Inputs!H19=1,Inputs!D19,MAX(Inputs!F19,ROUND(AY323*Inputs!E19+AZ323+BA323,2))))))</f>
        <v>0</v>
      </c>
      <c r="BC323">
        <f>IF(Inputs!$B$27&lt;&gt;"Ready","PENDING INPUTS",IF(AY323&lt;=0,99,1+IF(AND(K323&gt;0,OR(K323&lt;AY323,AND(K323=AY323,0&lt;5))),1,0)+IF(AND(S323&gt;0,OR(S323&lt;AY323,AND(S323=AY323,1&lt;5))),1,0)+IF(AND(AA323&gt;0,OR(AA323&lt;AY323,AND(AA323=AY323,2&lt;5))),1,0)+IF(AND(AI323&gt;0,OR(AI323&lt;AY323,AND(AI323=AY323,3&lt;5))),1,0)+IF(AND(AQ323&gt;0,OR(AQ323&lt;AY323,AND(AQ323=AY323,4&lt;5))),1,0)+IF(AND(BG323&gt;0,OR(BG323&lt;AY323,AND(BG323=AY323,6&lt;5))),1,0)+IF(AND(BO323&gt;0,OR(BO323&lt;AY323,AND(BO323=AY323,7&lt;5))),1,0)+IF(AND(BW323&gt;0,OR(BW323&lt;AY323,AND(BW323=AY323,8&lt;5))),1,0)+IF(AND(CE323&gt;0,OR(CE323&lt;AY323,AND(CE323=AY323,9&lt;5))),1,0)))</f>
        <v>99</v>
      </c>
      <c r="BD323" s="3">
        <f>IF(Inputs!$B$27&lt;&gt;"Ready","PENDING INPUTS",IF(A323&gt;Inputs!$B$6,0,MIN(MAX(0,(AY323+AZ323+BA323)-BB323),MAX(0,C323-D323-(IF(O323&lt;BC323,K323+L323+M323-N323,0)+IF(W323&lt;BC323,S323+T323+U323-V323,0)+IF(AE323&lt;BC323,AA323+AB323+AC323-AD323,0)+IF(AM323&lt;BC323,AI323+AJ323+AK323-AL323,0)+IF(AU323&lt;BC323,AQ323+AR323+AS323-AT323,0)+IF(BC323&lt;BC323,AY323+AZ323+BA323-BB323,0)+IF(BK323&lt;BC323,BG323+BH323+BI323-BJ323,0)+IF(BS323&lt;BC323,BO323+BP323+BQ323-BR323,0)+IF(CA323&lt;BC323,BW323+BX323+BY323-BZ323,0)+IF(CI323&lt;BC323,CE323+CF323+CG323-CH323,0))))))</f>
        <v>0</v>
      </c>
      <c r="BE323" s="3">
        <f>IF(Inputs!$B$27&lt;&gt;"Ready","PENDING INPUTS",MIN((AY323+AZ323+BA323),IF(D323&gt;C323,IF(D323=0,0,BB323*C323/D323),BB323+BD323)))</f>
        <v>0</v>
      </c>
      <c r="BF323" s="3">
        <f>IF(Inputs!$B$27&lt;&gt;"Ready","PENDING INPUTS",MAX(0,(AY323+AZ323+BA323)-BE323))</f>
        <v>0</v>
      </c>
      <c r="BG323" s="3">
        <f>IF(Inputs!$B$27&lt;&gt;"Ready","PENDING INPUTS",BN322)</f>
        <v>0</v>
      </c>
      <c r="BH323" s="3">
        <f>IF(Inputs!$B$27&lt;&gt;"Ready","PENDING INPUTS",IF(A323&lt;=Inputs!$B$6,ROUND(BG323*Inputs!C20/12,2),0))</f>
        <v>0</v>
      </c>
      <c r="BI323" s="3">
        <f>IF(Inputs!$B$27&lt;&gt;"Ready","PENDING INPUTS",IF(AND(A323&lt;=Inputs!$B$6,BG323&gt;0),Inputs!G20,0))</f>
        <v>0</v>
      </c>
      <c r="BJ323" s="3">
        <f>IF(Inputs!$B$27&lt;&gt;"Ready","PENDING INPUTS",IF(A323&gt;Inputs!$B$6,0,MIN((BG323+BH323+BI323),IF(Inputs!H20=1,Inputs!D20,MAX(Inputs!F20,ROUND(BG323*Inputs!E20+BH323+BI323,2))))))</f>
        <v>0</v>
      </c>
      <c r="BK323">
        <f>IF(Inputs!$B$27&lt;&gt;"Ready","PENDING INPUTS",IF(BG323&lt;=0,99,1+IF(AND(K323&gt;0,OR(K323&lt;BG323,AND(K323=BG323,0&lt;6))),1,0)+IF(AND(S323&gt;0,OR(S323&lt;BG323,AND(S323=BG323,1&lt;6))),1,0)+IF(AND(AA323&gt;0,OR(AA323&lt;BG323,AND(AA323=BG323,2&lt;6))),1,0)+IF(AND(AI323&gt;0,OR(AI323&lt;BG323,AND(AI323=BG323,3&lt;6))),1,0)+IF(AND(AQ323&gt;0,OR(AQ323&lt;BG323,AND(AQ323=BG323,4&lt;6))),1,0)+IF(AND(AY323&gt;0,OR(AY323&lt;BG323,AND(AY323=BG323,5&lt;6))),1,0)+IF(AND(BO323&gt;0,OR(BO323&lt;BG323,AND(BO323=BG323,7&lt;6))),1,0)+IF(AND(BW323&gt;0,OR(BW323&lt;BG323,AND(BW323=BG323,8&lt;6))),1,0)+IF(AND(CE323&gt;0,OR(CE323&lt;BG323,AND(CE323=BG323,9&lt;6))),1,0)))</f>
        <v>99</v>
      </c>
      <c r="BL323" s="3">
        <f>IF(Inputs!$B$27&lt;&gt;"Ready","PENDING INPUTS",IF(A323&gt;Inputs!$B$6,0,MIN(MAX(0,(BG323+BH323+BI323)-BJ323),MAX(0,C323-D323-(IF(O323&lt;BK323,K323+L323+M323-N323,0)+IF(W323&lt;BK323,S323+T323+U323-V323,0)+IF(AE323&lt;BK323,AA323+AB323+AC323-AD323,0)+IF(AM323&lt;BK323,AI323+AJ323+AK323-AL323,0)+IF(AU323&lt;BK323,AQ323+AR323+AS323-AT323,0)+IF(BC323&lt;BK323,AY323+AZ323+BA323-BB323,0)+IF(BK323&lt;BK323,BG323+BH323+BI323-BJ323,0)+IF(BS323&lt;BK323,BO323+BP323+BQ323-BR323,0)+IF(CA323&lt;BK323,BW323+BX323+BY323-BZ323,0)+IF(CI323&lt;BK323,CE323+CF323+CG323-CH323,0))))))</f>
        <v>0</v>
      </c>
      <c r="BM323" s="3">
        <f>IF(Inputs!$B$27&lt;&gt;"Ready","PENDING INPUTS",MIN((BG323+BH323+BI323),IF(D323&gt;C323,IF(D323=0,0,BJ323*C323/D323),BJ323+BL323)))</f>
        <v>0</v>
      </c>
      <c r="BN323" s="3">
        <f>IF(Inputs!$B$27&lt;&gt;"Ready","PENDING INPUTS",MAX(0,(BG323+BH323+BI323)-BM323))</f>
        <v>0</v>
      </c>
      <c r="BO323" s="3">
        <f>IF(Inputs!$B$27&lt;&gt;"Ready","PENDING INPUTS",BV322)</f>
        <v>0</v>
      </c>
      <c r="BP323" s="3">
        <f>IF(Inputs!$B$27&lt;&gt;"Ready","PENDING INPUTS",IF(A323&lt;=Inputs!$B$6,ROUND(BO323*Inputs!C21/12,2),0))</f>
        <v>0</v>
      </c>
      <c r="BQ323" s="3">
        <f>IF(Inputs!$B$27&lt;&gt;"Ready","PENDING INPUTS",IF(AND(A323&lt;=Inputs!$B$6,BO323&gt;0),Inputs!G21,0))</f>
        <v>0</v>
      </c>
      <c r="BR323" s="3">
        <f>IF(Inputs!$B$27&lt;&gt;"Ready","PENDING INPUTS",IF(A323&gt;Inputs!$B$6,0,MIN((BO323+BP323+BQ323),IF(Inputs!H21=1,Inputs!D21,MAX(Inputs!F21,ROUND(BO323*Inputs!E21+BP323+BQ323,2))))))</f>
        <v>0</v>
      </c>
      <c r="BS323">
        <f>IF(Inputs!$B$27&lt;&gt;"Ready","PENDING INPUTS",IF(BO323&lt;=0,99,1+IF(AND(K323&gt;0,OR(K323&lt;BO323,AND(K323=BO323,0&lt;7))),1,0)+IF(AND(S323&gt;0,OR(S323&lt;BO323,AND(S323=BO323,1&lt;7))),1,0)+IF(AND(AA323&gt;0,OR(AA323&lt;BO323,AND(AA323=BO323,2&lt;7))),1,0)+IF(AND(AI323&gt;0,OR(AI323&lt;BO323,AND(AI323=BO323,3&lt;7))),1,0)+IF(AND(AQ323&gt;0,OR(AQ323&lt;BO323,AND(AQ323=BO323,4&lt;7))),1,0)+IF(AND(AY323&gt;0,OR(AY323&lt;BO323,AND(AY323=BO323,5&lt;7))),1,0)+IF(AND(BG323&gt;0,OR(BG323&lt;BO323,AND(BG323=BO323,6&lt;7))),1,0)+IF(AND(BW323&gt;0,OR(BW323&lt;BO323,AND(BW323=BO323,8&lt;7))),1,0)+IF(AND(CE323&gt;0,OR(CE323&lt;BO323,AND(CE323=BO323,9&lt;7))),1,0)))</f>
        <v>99</v>
      </c>
      <c r="BT323" s="3">
        <f>IF(Inputs!$B$27&lt;&gt;"Ready","PENDING INPUTS",IF(A323&gt;Inputs!$B$6,0,MIN(MAX(0,(BO323+BP323+BQ323)-BR323),MAX(0,C323-D323-(IF(O323&lt;BS323,K323+L323+M323-N323,0)+IF(W323&lt;BS323,S323+T323+U323-V323,0)+IF(AE323&lt;BS323,AA323+AB323+AC323-AD323,0)+IF(AM323&lt;BS323,AI323+AJ323+AK323-AL323,0)+IF(AU323&lt;BS323,AQ323+AR323+AS323-AT323,0)+IF(BC323&lt;BS323,AY323+AZ323+BA323-BB323,0)+IF(BK323&lt;BS323,BG323+BH323+BI323-BJ323,0)+IF(BS323&lt;BS323,BO323+BP323+BQ323-BR323,0)+IF(CA323&lt;BS323,BW323+BX323+BY323-BZ323,0)+IF(CI323&lt;BS323,CE323+CF323+CG323-CH323,0))))))</f>
        <v>0</v>
      </c>
      <c r="BU323" s="3">
        <f>IF(Inputs!$B$27&lt;&gt;"Ready","PENDING INPUTS",MIN((BO323+BP323+BQ323),IF(D323&gt;C323,IF(D323=0,0,BR323*C323/D323),BR323+BT323)))</f>
        <v>0</v>
      </c>
      <c r="BV323" s="3">
        <f>IF(Inputs!$B$27&lt;&gt;"Ready","PENDING INPUTS",MAX(0,(BO323+BP323+BQ323)-BU323))</f>
        <v>0</v>
      </c>
      <c r="BW323" s="3">
        <f>IF(Inputs!$B$27&lt;&gt;"Ready","PENDING INPUTS",CD322)</f>
        <v>0</v>
      </c>
      <c r="BX323" s="3">
        <f>IF(Inputs!$B$27&lt;&gt;"Ready","PENDING INPUTS",IF(A323&lt;=Inputs!$B$6,ROUND(BW323*Inputs!C22/12,2),0))</f>
        <v>0</v>
      </c>
      <c r="BY323" s="3">
        <f>IF(Inputs!$B$27&lt;&gt;"Ready","PENDING INPUTS",IF(AND(A323&lt;=Inputs!$B$6,BW323&gt;0),Inputs!G22,0))</f>
        <v>0</v>
      </c>
      <c r="BZ323" s="3">
        <f>IF(Inputs!$B$27&lt;&gt;"Ready","PENDING INPUTS",IF(A323&gt;Inputs!$B$6,0,MIN((BW323+BX323+BY323),IF(Inputs!H22=1,Inputs!D22,MAX(Inputs!F22,ROUND(BW323*Inputs!E22+BX323+BY323,2))))))</f>
        <v>0</v>
      </c>
      <c r="CA323">
        <f>IF(Inputs!$B$27&lt;&gt;"Ready","PENDING INPUTS",IF(BW323&lt;=0,99,1+IF(AND(K323&gt;0,OR(K323&lt;BW323,AND(K323=BW323,0&lt;8))),1,0)+IF(AND(S323&gt;0,OR(S323&lt;BW323,AND(S323=BW323,1&lt;8))),1,0)+IF(AND(AA323&gt;0,OR(AA323&lt;BW323,AND(AA323=BW323,2&lt;8))),1,0)+IF(AND(AI323&gt;0,OR(AI323&lt;BW323,AND(AI323=BW323,3&lt;8))),1,0)+IF(AND(AQ323&gt;0,OR(AQ323&lt;BW323,AND(AQ323=BW323,4&lt;8))),1,0)+IF(AND(AY323&gt;0,OR(AY323&lt;BW323,AND(AY323=BW323,5&lt;8))),1,0)+IF(AND(BG323&gt;0,OR(BG323&lt;BW323,AND(BG323=BW323,6&lt;8))),1,0)+IF(AND(BO323&gt;0,OR(BO323&lt;BW323,AND(BO323=BW323,7&lt;8))),1,0)+IF(AND(CE323&gt;0,OR(CE323&lt;BW323,AND(CE323=BW323,9&lt;8))),1,0)))</f>
        <v>99</v>
      </c>
      <c r="CB323" s="3">
        <f>IF(Inputs!$B$27&lt;&gt;"Ready","PENDING INPUTS",IF(A323&gt;Inputs!$B$6,0,MIN(MAX(0,(BW323+BX323+BY323)-BZ323),MAX(0,C323-D323-(IF(O323&lt;CA323,K323+L323+M323-N323,0)+IF(W323&lt;CA323,S323+T323+U323-V323,0)+IF(AE323&lt;CA323,AA323+AB323+AC323-AD323,0)+IF(AM323&lt;CA323,AI323+AJ323+AK323-AL323,0)+IF(AU323&lt;CA323,AQ323+AR323+AS323-AT323,0)+IF(BC323&lt;CA323,AY323+AZ323+BA323-BB323,0)+IF(BK323&lt;CA323,BG323+BH323+BI323-BJ323,0)+IF(BS323&lt;CA323,BO323+BP323+BQ323-BR323,0)+IF(CA323&lt;CA323,BW323+BX323+BY323-BZ323,0)+IF(CI323&lt;CA323,CE323+CF323+CG323-CH323,0))))))</f>
        <v>0</v>
      </c>
      <c r="CC323" s="3">
        <f>IF(Inputs!$B$27&lt;&gt;"Ready","PENDING INPUTS",MIN((BW323+BX323+BY323),IF(D323&gt;C323,IF(D323=0,0,BZ323*C323/D323),BZ323+CB323)))</f>
        <v>0</v>
      </c>
      <c r="CD323" s="3">
        <f>IF(Inputs!$B$27&lt;&gt;"Ready","PENDING INPUTS",MAX(0,(BW323+BX323+BY323)-CC323))</f>
        <v>0</v>
      </c>
      <c r="CE323" s="3">
        <f>IF(Inputs!$B$27&lt;&gt;"Ready","PENDING INPUTS",CL322)</f>
        <v>0</v>
      </c>
      <c r="CF323" s="3">
        <f>IF(Inputs!$B$27&lt;&gt;"Ready","PENDING INPUTS",IF(A323&lt;=Inputs!$B$6,ROUND(CE323*Inputs!C23/12,2),0))</f>
        <v>0</v>
      </c>
      <c r="CG323" s="3">
        <f>IF(Inputs!$B$27&lt;&gt;"Ready","PENDING INPUTS",IF(AND(A323&lt;=Inputs!$B$6,CE323&gt;0),Inputs!G23,0))</f>
        <v>0</v>
      </c>
      <c r="CH323" s="3">
        <f>IF(Inputs!$B$27&lt;&gt;"Ready","PENDING INPUTS",IF(A323&gt;Inputs!$B$6,0,MIN((CE323+CF323+CG323),IF(Inputs!H23=1,Inputs!D23,MAX(Inputs!F23,ROUND(CE323*Inputs!E23+CF323+CG323,2))))))</f>
        <v>0</v>
      </c>
      <c r="CI323">
        <f>IF(Inputs!$B$27&lt;&gt;"Ready","PENDING INPUTS",IF(CE323&lt;=0,99,1+IF(AND(K323&gt;0,OR(K323&lt;CE323,AND(K323=CE323,0&lt;9))),1,0)+IF(AND(S323&gt;0,OR(S323&lt;CE323,AND(S323=CE323,1&lt;9))),1,0)+IF(AND(AA323&gt;0,OR(AA323&lt;CE323,AND(AA323=CE323,2&lt;9))),1,0)+IF(AND(AI323&gt;0,OR(AI323&lt;CE323,AND(AI323=CE323,3&lt;9))),1,0)+IF(AND(AQ323&gt;0,OR(AQ323&lt;CE323,AND(AQ323=CE323,4&lt;9))),1,0)+IF(AND(AY323&gt;0,OR(AY323&lt;CE323,AND(AY323=CE323,5&lt;9))),1,0)+IF(AND(BG323&gt;0,OR(BG323&lt;CE323,AND(BG323=CE323,6&lt;9))),1,0)+IF(AND(BO323&gt;0,OR(BO323&lt;CE323,AND(BO323=CE323,7&lt;9))),1,0)+IF(AND(BW323&gt;0,OR(BW323&lt;CE323,AND(BW323=CE323,8&lt;9))),1,0)))</f>
        <v>99</v>
      </c>
      <c r="CJ323" s="3">
        <f>IF(Inputs!$B$27&lt;&gt;"Ready","PENDING INPUTS",IF(A323&gt;Inputs!$B$6,0,MIN(MAX(0,(CE323+CF323+CG323)-CH323),MAX(0,C323-D323-(IF(O323&lt;CI323,K323+L323+M323-N323,0)+IF(W323&lt;CI323,S323+T323+U323-V323,0)+IF(AE323&lt;CI323,AA323+AB323+AC323-AD323,0)+IF(AM323&lt;CI323,AI323+AJ323+AK323-AL323,0)+IF(AU323&lt;CI323,AQ323+AR323+AS323-AT323,0)+IF(BC323&lt;CI323,AY323+AZ323+BA323-BB323,0)+IF(BK323&lt;CI323,BG323+BH323+BI323-BJ323,0)+IF(BS323&lt;CI323,BO323+BP323+BQ323-BR323,0)+IF(CA323&lt;CI323,BW323+BX323+BY323-BZ323,0)+IF(CI323&lt;CI323,CE323+CF323+CG323-CH323,0))))))</f>
        <v>0</v>
      </c>
      <c r="CK323" s="3">
        <f>IF(Inputs!$B$27&lt;&gt;"Ready","PENDING INPUTS",MIN((CE323+CF323+CG323),IF(D323&gt;C323,IF(D323=0,0,CH323*C323/D323),CH323+CJ323)))</f>
        <v>0</v>
      </c>
      <c r="CL323" s="3">
        <f>IF(Inputs!$B$27&lt;&gt;"Ready","PENDING INPUTS",MAX(0,(CE323+CF323+CG323)-CK323))</f>
        <v>0</v>
      </c>
    </row>
    <row r="324" spans="1:90" ht="27.95" customHeight="1" x14ac:dyDescent="0.25">
      <c r="A324">
        <v>320</v>
      </c>
      <c r="B324" s="13">
        <f>IF(Inputs!$B$27&lt;&gt;"Ready","PENDING INPUTS",EDATE(Inputs!$B$5,A324-1))</f>
        <v>56005</v>
      </c>
      <c r="C324" s="3">
        <f>IF(Inputs!$B$27&lt;&gt;"Ready","PENDING INPUTS",IF(A324&lt;=Inputs!$B$6,MAX(0,Inputs!$B$4+IF(A324=Inputs!$B$7,Inputs!$B$8,0)+IF(A324=Inputs!$B$9,Inputs!$B$10,0)),0))</f>
        <v>0</v>
      </c>
      <c r="D324" s="3">
        <f>IF(Inputs!$B$27&lt;&gt;"Ready","PENDING INPUTS",SUM(N324,V324,AD324,AL324,AT324,BB324,BJ324,BR324,BZ324,CH324))</f>
        <v>0</v>
      </c>
      <c r="E324" s="3">
        <f>IF(Inputs!$B$27&lt;&gt;"Ready","PENDING INPUTS",MAX(0,D324-C324))</f>
        <v>0</v>
      </c>
      <c r="F324" s="3">
        <f>IF(Inputs!$B$27&lt;&gt;"Ready","PENDING INPUTS",SUM(Q324,Y324,AG324,AO324,AW324,BE324,BM324,BU324,CC324,CK324))</f>
        <v>0</v>
      </c>
      <c r="G324" s="3">
        <f>IF(Inputs!$B$27&lt;&gt;"Ready","PENDING INPUTS",SUM(L324,T324,AB324,AJ324,AR324,AZ324,BH324,BP324,BX324,CF324))</f>
        <v>0</v>
      </c>
      <c r="H324" s="3">
        <f>IF(Inputs!$B$27&lt;&gt;"Ready","PENDING INPUTS",SUM(M324,U324,AC324,AK324,AS324,BA324,BI324,BQ324,BY324,CG324))</f>
        <v>0</v>
      </c>
      <c r="I324" s="3">
        <f>IF(Inputs!$B$27&lt;&gt;"Ready","PENDING INPUTS",SUM(R324,Z324,AH324,AP324,AX324,BF324,BN324,BV324,CD324,CL324))</f>
        <v>0</v>
      </c>
      <c r="J324" t="str">
        <f>IF(Inputs!$B$27&lt;&gt;"Ready","PENDING INPUTS",IF(A324&gt;Inputs!$B$6,"Beyond horizon",IF(E324&gt;0.005,"MINIMUM SHORTFALL",IF(I324&lt;0.005,"Paid off","In progress"))))</f>
        <v>Beyond horizon</v>
      </c>
      <c r="K324" s="3">
        <f>IF(Inputs!$B$27&lt;&gt;"Ready","PENDING INPUTS",R323)</f>
        <v>0</v>
      </c>
      <c r="L324" s="3">
        <f>IF(Inputs!$B$27&lt;&gt;"Ready","PENDING INPUTS",IF(A324&lt;=Inputs!$B$6,ROUND(K324*Inputs!C14/12,2),0))</f>
        <v>0</v>
      </c>
      <c r="M324" s="3">
        <f>IF(Inputs!$B$27&lt;&gt;"Ready","PENDING INPUTS",IF(AND(A324&lt;=Inputs!$B$6,K324&gt;0),Inputs!G14,0))</f>
        <v>0</v>
      </c>
      <c r="N324" s="3">
        <f>IF(Inputs!$B$27&lt;&gt;"Ready","PENDING INPUTS",IF(A324&gt;Inputs!$B$6,0,MIN((K324+L324+M324),IF(Inputs!H14=1,Inputs!D14,MAX(Inputs!F14,ROUND(K324*Inputs!E14+L324+M324,2))))))</f>
        <v>0</v>
      </c>
      <c r="O324">
        <f>IF(Inputs!$B$27&lt;&gt;"Ready","PENDING INPUTS",IF(K324&lt;=0,99,1+IF(AND(S324&gt;0,OR(S324&lt;K324,AND(S324=K324,1&lt;0))),1,0)+IF(AND(AA324&gt;0,OR(AA324&lt;K324,AND(AA324=K324,2&lt;0))),1,0)+IF(AND(AI324&gt;0,OR(AI324&lt;K324,AND(AI324=K324,3&lt;0))),1,0)+IF(AND(AQ324&gt;0,OR(AQ324&lt;K324,AND(AQ324=K324,4&lt;0))),1,0)+IF(AND(AY324&gt;0,OR(AY324&lt;K324,AND(AY324=K324,5&lt;0))),1,0)+IF(AND(BG324&gt;0,OR(BG324&lt;K324,AND(BG324=K324,6&lt;0))),1,0)+IF(AND(BO324&gt;0,OR(BO324&lt;K324,AND(BO324=K324,7&lt;0))),1,0)+IF(AND(BW324&gt;0,OR(BW324&lt;K324,AND(BW324=K324,8&lt;0))),1,0)+IF(AND(CE324&gt;0,OR(CE324&lt;K324,AND(CE324=K324,9&lt;0))),1,0)))</f>
        <v>99</v>
      </c>
      <c r="P324" s="3">
        <f>IF(Inputs!$B$27&lt;&gt;"Ready","PENDING INPUTS",IF(A324&gt;Inputs!$B$6,0,MIN(MAX(0,(K324+L324+M324)-N324),MAX(0,C324-D324-(IF(O324&lt;O324,K324+L324+M324-N324,0)+IF(W324&lt;O324,S324+T324+U324-V324,0)+IF(AE324&lt;O324,AA324+AB324+AC324-AD324,0)+IF(AM324&lt;O324,AI324+AJ324+AK324-AL324,0)+IF(AU324&lt;O324,AQ324+AR324+AS324-AT324,0)+IF(BC324&lt;O324,AY324+AZ324+BA324-BB324,0)+IF(BK324&lt;O324,BG324+BH324+BI324-BJ324,0)+IF(BS324&lt;O324,BO324+BP324+BQ324-BR324,0)+IF(CA324&lt;O324,BW324+BX324+BY324-BZ324,0)+IF(CI324&lt;O324,CE324+CF324+CG324-CH324,0))))))</f>
        <v>0</v>
      </c>
      <c r="Q324" s="3">
        <f>IF(Inputs!$B$27&lt;&gt;"Ready","PENDING INPUTS",MIN((K324+L324+M324),IF(D324&gt;C324,IF(D324=0,0,N324*C324/D324),N324+P324)))</f>
        <v>0</v>
      </c>
      <c r="R324" s="3">
        <f>IF(Inputs!$B$27&lt;&gt;"Ready","PENDING INPUTS",MAX(0,(K324+L324+M324)-Q324))</f>
        <v>0</v>
      </c>
      <c r="S324" s="3">
        <f>IF(Inputs!$B$27&lt;&gt;"Ready","PENDING INPUTS",Z323)</f>
        <v>0</v>
      </c>
      <c r="T324" s="3">
        <f>IF(Inputs!$B$27&lt;&gt;"Ready","PENDING INPUTS",IF(A324&lt;=Inputs!$B$6,ROUND(S324*Inputs!C15/12,2),0))</f>
        <v>0</v>
      </c>
      <c r="U324" s="3">
        <f>IF(Inputs!$B$27&lt;&gt;"Ready","PENDING INPUTS",IF(AND(A324&lt;=Inputs!$B$6,S324&gt;0),Inputs!G15,0))</f>
        <v>0</v>
      </c>
      <c r="V324" s="3">
        <f>IF(Inputs!$B$27&lt;&gt;"Ready","PENDING INPUTS",IF(A324&gt;Inputs!$B$6,0,MIN((S324+T324+U324),IF(Inputs!H15=1,Inputs!D15,MAX(Inputs!F15,ROUND(S324*Inputs!E15+T324+U324,2))))))</f>
        <v>0</v>
      </c>
      <c r="W324">
        <f>IF(Inputs!$B$27&lt;&gt;"Ready","PENDING INPUTS",IF(S324&lt;=0,99,1+IF(AND(K324&gt;0,OR(K324&lt;S324,AND(K324=S324,0&lt;1))),1,0)+IF(AND(AA324&gt;0,OR(AA324&lt;S324,AND(AA324=S324,2&lt;1))),1,0)+IF(AND(AI324&gt;0,OR(AI324&lt;S324,AND(AI324=S324,3&lt;1))),1,0)+IF(AND(AQ324&gt;0,OR(AQ324&lt;S324,AND(AQ324=S324,4&lt;1))),1,0)+IF(AND(AY324&gt;0,OR(AY324&lt;S324,AND(AY324=S324,5&lt;1))),1,0)+IF(AND(BG324&gt;0,OR(BG324&lt;S324,AND(BG324=S324,6&lt;1))),1,0)+IF(AND(BO324&gt;0,OR(BO324&lt;S324,AND(BO324=S324,7&lt;1))),1,0)+IF(AND(BW324&gt;0,OR(BW324&lt;S324,AND(BW324=S324,8&lt;1))),1,0)+IF(AND(CE324&gt;0,OR(CE324&lt;S324,AND(CE324=S324,9&lt;1))),1,0)))</f>
        <v>99</v>
      </c>
      <c r="X324" s="3">
        <f>IF(Inputs!$B$27&lt;&gt;"Ready","PENDING INPUTS",IF(A324&gt;Inputs!$B$6,0,MIN(MAX(0,(S324+T324+U324)-V324),MAX(0,C324-D324-(IF(O324&lt;W324,K324+L324+M324-N324,0)+IF(W324&lt;W324,S324+T324+U324-V324,0)+IF(AE324&lt;W324,AA324+AB324+AC324-AD324,0)+IF(AM324&lt;W324,AI324+AJ324+AK324-AL324,0)+IF(AU324&lt;W324,AQ324+AR324+AS324-AT324,0)+IF(BC324&lt;W324,AY324+AZ324+BA324-BB324,0)+IF(BK324&lt;W324,BG324+BH324+BI324-BJ324,0)+IF(BS324&lt;W324,BO324+BP324+BQ324-BR324,0)+IF(CA324&lt;W324,BW324+BX324+BY324-BZ324,0)+IF(CI324&lt;W324,CE324+CF324+CG324-CH324,0))))))</f>
        <v>0</v>
      </c>
      <c r="Y324" s="3">
        <f>IF(Inputs!$B$27&lt;&gt;"Ready","PENDING INPUTS",MIN((S324+T324+U324),IF(D324&gt;C324,IF(D324=0,0,V324*C324/D324),V324+X324)))</f>
        <v>0</v>
      </c>
      <c r="Z324" s="3">
        <f>IF(Inputs!$B$27&lt;&gt;"Ready","PENDING INPUTS",MAX(0,(S324+T324+U324)-Y324))</f>
        <v>0</v>
      </c>
      <c r="AA324" s="3">
        <f>IF(Inputs!$B$27&lt;&gt;"Ready","PENDING INPUTS",AH323)</f>
        <v>0</v>
      </c>
      <c r="AB324" s="3">
        <f>IF(Inputs!$B$27&lt;&gt;"Ready","PENDING INPUTS",IF(A324&lt;=Inputs!$B$6,ROUND(AA324*Inputs!C16/12,2),0))</f>
        <v>0</v>
      </c>
      <c r="AC324" s="3">
        <f>IF(Inputs!$B$27&lt;&gt;"Ready","PENDING INPUTS",IF(AND(A324&lt;=Inputs!$B$6,AA324&gt;0),Inputs!G16,0))</f>
        <v>0</v>
      </c>
      <c r="AD324" s="3">
        <f>IF(Inputs!$B$27&lt;&gt;"Ready","PENDING INPUTS",IF(A324&gt;Inputs!$B$6,0,MIN((AA324+AB324+AC324),IF(Inputs!H16=1,Inputs!D16,MAX(Inputs!F16,ROUND(AA324*Inputs!E16+AB324+AC324,2))))))</f>
        <v>0</v>
      </c>
      <c r="AE324">
        <f>IF(Inputs!$B$27&lt;&gt;"Ready","PENDING INPUTS",IF(AA324&lt;=0,99,1+IF(AND(K324&gt;0,OR(K324&lt;AA324,AND(K324=AA324,0&lt;2))),1,0)+IF(AND(S324&gt;0,OR(S324&lt;AA324,AND(S324=AA324,1&lt;2))),1,0)+IF(AND(AI324&gt;0,OR(AI324&lt;AA324,AND(AI324=AA324,3&lt;2))),1,0)+IF(AND(AQ324&gt;0,OR(AQ324&lt;AA324,AND(AQ324=AA324,4&lt;2))),1,0)+IF(AND(AY324&gt;0,OR(AY324&lt;AA324,AND(AY324=AA324,5&lt;2))),1,0)+IF(AND(BG324&gt;0,OR(BG324&lt;AA324,AND(BG324=AA324,6&lt;2))),1,0)+IF(AND(BO324&gt;0,OR(BO324&lt;AA324,AND(BO324=AA324,7&lt;2))),1,0)+IF(AND(BW324&gt;0,OR(BW324&lt;AA324,AND(BW324=AA324,8&lt;2))),1,0)+IF(AND(CE324&gt;0,OR(CE324&lt;AA324,AND(CE324=AA324,9&lt;2))),1,0)))</f>
        <v>99</v>
      </c>
      <c r="AF324" s="3">
        <f>IF(Inputs!$B$27&lt;&gt;"Ready","PENDING INPUTS",IF(A324&gt;Inputs!$B$6,0,MIN(MAX(0,(AA324+AB324+AC324)-AD324),MAX(0,C324-D324-(IF(O324&lt;AE324,K324+L324+M324-N324,0)+IF(W324&lt;AE324,S324+T324+U324-V324,0)+IF(AE324&lt;AE324,AA324+AB324+AC324-AD324,0)+IF(AM324&lt;AE324,AI324+AJ324+AK324-AL324,0)+IF(AU324&lt;AE324,AQ324+AR324+AS324-AT324,0)+IF(BC324&lt;AE324,AY324+AZ324+BA324-BB324,0)+IF(BK324&lt;AE324,BG324+BH324+BI324-BJ324,0)+IF(BS324&lt;AE324,BO324+BP324+BQ324-BR324,0)+IF(CA324&lt;AE324,BW324+BX324+BY324-BZ324,0)+IF(CI324&lt;AE324,CE324+CF324+CG324-CH324,0))))))</f>
        <v>0</v>
      </c>
      <c r="AG324" s="3">
        <f>IF(Inputs!$B$27&lt;&gt;"Ready","PENDING INPUTS",MIN((AA324+AB324+AC324),IF(D324&gt;C324,IF(D324=0,0,AD324*C324/D324),AD324+AF324)))</f>
        <v>0</v>
      </c>
      <c r="AH324" s="3">
        <f>IF(Inputs!$B$27&lt;&gt;"Ready","PENDING INPUTS",MAX(0,(AA324+AB324+AC324)-AG324))</f>
        <v>0</v>
      </c>
      <c r="AI324" s="3">
        <f>IF(Inputs!$B$27&lt;&gt;"Ready","PENDING INPUTS",AP323)</f>
        <v>0</v>
      </c>
      <c r="AJ324" s="3">
        <f>IF(Inputs!$B$27&lt;&gt;"Ready","PENDING INPUTS",IF(A324&lt;=Inputs!$B$6,ROUND(AI324*Inputs!C17/12,2),0))</f>
        <v>0</v>
      </c>
      <c r="AK324" s="3">
        <f>IF(Inputs!$B$27&lt;&gt;"Ready","PENDING INPUTS",IF(AND(A324&lt;=Inputs!$B$6,AI324&gt;0),Inputs!G17,0))</f>
        <v>0</v>
      </c>
      <c r="AL324" s="3">
        <f>IF(Inputs!$B$27&lt;&gt;"Ready","PENDING INPUTS",IF(A324&gt;Inputs!$B$6,0,MIN((AI324+AJ324+AK324),IF(Inputs!H17=1,Inputs!D17,MAX(Inputs!F17,ROUND(AI324*Inputs!E17+AJ324+AK324,2))))))</f>
        <v>0</v>
      </c>
      <c r="AM324">
        <f>IF(Inputs!$B$27&lt;&gt;"Ready","PENDING INPUTS",IF(AI324&lt;=0,99,1+IF(AND(K324&gt;0,OR(K324&lt;AI324,AND(K324=AI324,0&lt;3))),1,0)+IF(AND(S324&gt;0,OR(S324&lt;AI324,AND(S324=AI324,1&lt;3))),1,0)+IF(AND(AA324&gt;0,OR(AA324&lt;AI324,AND(AA324=AI324,2&lt;3))),1,0)+IF(AND(AQ324&gt;0,OR(AQ324&lt;AI324,AND(AQ324=AI324,4&lt;3))),1,0)+IF(AND(AY324&gt;0,OR(AY324&lt;AI324,AND(AY324=AI324,5&lt;3))),1,0)+IF(AND(BG324&gt;0,OR(BG324&lt;AI324,AND(BG324=AI324,6&lt;3))),1,0)+IF(AND(BO324&gt;0,OR(BO324&lt;AI324,AND(BO324=AI324,7&lt;3))),1,0)+IF(AND(BW324&gt;0,OR(BW324&lt;AI324,AND(BW324=AI324,8&lt;3))),1,0)+IF(AND(CE324&gt;0,OR(CE324&lt;AI324,AND(CE324=AI324,9&lt;3))),1,0)))</f>
        <v>99</v>
      </c>
      <c r="AN324" s="3">
        <f>IF(Inputs!$B$27&lt;&gt;"Ready","PENDING INPUTS",IF(A324&gt;Inputs!$B$6,0,MIN(MAX(0,(AI324+AJ324+AK324)-AL324),MAX(0,C324-D324-(IF(O324&lt;AM324,K324+L324+M324-N324,0)+IF(W324&lt;AM324,S324+T324+U324-V324,0)+IF(AE324&lt;AM324,AA324+AB324+AC324-AD324,0)+IF(AM324&lt;AM324,AI324+AJ324+AK324-AL324,0)+IF(AU324&lt;AM324,AQ324+AR324+AS324-AT324,0)+IF(BC324&lt;AM324,AY324+AZ324+BA324-BB324,0)+IF(BK324&lt;AM324,BG324+BH324+BI324-BJ324,0)+IF(BS324&lt;AM324,BO324+BP324+BQ324-BR324,0)+IF(CA324&lt;AM324,BW324+BX324+BY324-BZ324,0)+IF(CI324&lt;AM324,CE324+CF324+CG324-CH324,0))))))</f>
        <v>0</v>
      </c>
      <c r="AO324" s="3">
        <f>IF(Inputs!$B$27&lt;&gt;"Ready","PENDING INPUTS",MIN((AI324+AJ324+AK324),IF(D324&gt;C324,IF(D324=0,0,AL324*C324/D324),AL324+AN324)))</f>
        <v>0</v>
      </c>
      <c r="AP324" s="3">
        <f>IF(Inputs!$B$27&lt;&gt;"Ready","PENDING INPUTS",MAX(0,(AI324+AJ324+AK324)-AO324))</f>
        <v>0</v>
      </c>
      <c r="AQ324" s="3">
        <f>IF(Inputs!$B$27&lt;&gt;"Ready","PENDING INPUTS",AX323)</f>
        <v>0</v>
      </c>
      <c r="AR324" s="3">
        <f>IF(Inputs!$B$27&lt;&gt;"Ready","PENDING INPUTS",IF(A324&lt;=Inputs!$B$6,ROUND(AQ324*Inputs!C18/12,2),0))</f>
        <v>0</v>
      </c>
      <c r="AS324" s="3">
        <f>IF(Inputs!$B$27&lt;&gt;"Ready","PENDING INPUTS",IF(AND(A324&lt;=Inputs!$B$6,AQ324&gt;0),Inputs!G18,0))</f>
        <v>0</v>
      </c>
      <c r="AT324" s="3">
        <f>IF(Inputs!$B$27&lt;&gt;"Ready","PENDING INPUTS",IF(A324&gt;Inputs!$B$6,0,MIN((AQ324+AR324+AS324),IF(Inputs!H18=1,Inputs!D18,MAX(Inputs!F18,ROUND(AQ324*Inputs!E18+AR324+AS324,2))))))</f>
        <v>0</v>
      </c>
      <c r="AU324">
        <f>IF(Inputs!$B$27&lt;&gt;"Ready","PENDING INPUTS",IF(AQ324&lt;=0,99,1+IF(AND(K324&gt;0,OR(K324&lt;AQ324,AND(K324=AQ324,0&lt;4))),1,0)+IF(AND(S324&gt;0,OR(S324&lt;AQ324,AND(S324=AQ324,1&lt;4))),1,0)+IF(AND(AA324&gt;0,OR(AA324&lt;AQ324,AND(AA324=AQ324,2&lt;4))),1,0)+IF(AND(AI324&gt;0,OR(AI324&lt;AQ324,AND(AI324=AQ324,3&lt;4))),1,0)+IF(AND(AY324&gt;0,OR(AY324&lt;AQ324,AND(AY324=AQ324,5&lt;4))),1,0)+IF(AND(BG324&gt;0,OR(BG324&lt;AQ324,AND(BG324=AQ324,6&lt;4))),1,0)+IF(AND(BO324&gt;0,OR(BO324&lt;AQ324,AND(BO324=AQ324,7&lt;4))),1,0)+IF(AND(BW324&gt;0,OR(BW324&lt;AQ324,AND(BW324=AQ324,8&lt;4))),1,0)+IF(AND(CE324&gt;0,OR(CE324&lt;AQ324,AND(CE324=AQ324,9&lt;4))),1,0)))</f>
        <v>99</v>
      </c>
      <c r="AV324" s="3">
        <f>IF(Inputs!$B$27&lt;&gt;"Ready","PENDING INPUTS",IF(A324&gt;Inputs!$B$6,0,MIN(MAX(0,(AQ324+AR324+AS324)-AT324),MAX(0,C324-D324-(IF(O324&lt;AU324,K324+L324+M324-N324,0)+IF(W324&lt;AU324,S324+T324+U324-V324,0)+IF(AE324&lt;AU324,AA324+AB324+AC324-AD324,0)+IF(AM324&lt;AU324,AI324+AJ324+AK324-AL324,0)+IF(AU324&lt;AU324,AQ324+AR324+AS324-AT324,0)+IF(BC324&lt;AU324,AY324+AZ324+BA324-BB324,0)+IF(BK324&lt;AU324,BG324+BH324+BI324-BJ324,0)+IF(BS324&lt;AU324,BO324+BP324+BQ324-BR324,0)+IF(CA324&lt;AU324,BW324+BX324+BY324-BZ324,0)+IF(CI324&lt;AU324,CE324+CF324+CG324-CH324,0))))))</f>
        <v>0</v>
      </c>
      <c r="AW324" s="3">
        <f>IF(Inputs!$B$27&lt;&gt;"Ready","PENDING INPUTS",MIN((AQ324+AR324+AS324),IF(D324&gt;C324,IF(D324=0,0,AT324*C324/D324),AT324+AV324)))</f>
        <v>0</v>
      </c>
      <c r="AX324" s="3">
        <f>IF(Inputs!$B$27&lt;&gt;"Ready","PENDING INPUTS",MAX(0,(AQ324+AR324+AS324)-AW324))</f>
        <v>0</v>
      </c>
      <c r="AY324" s="3">
        <f>IF(Inputs!$B$27&lt;&gt;"Ready","PENDING INPUTS",BF323)</f>
        <v>0</v>
      </c>
      <c r="AZ324" s="3">
        <f>IF(Inputs!$B$27&lt;&gt;"Ready","PENDING INPUTS",IF(A324&lt;=Inputs!$B$6,ROUND(AY324*Inputs!C19/12,2),0))</f>
        <v>0</v>
      </c>
      <c r="BA324" s="3">
        <f>IF(Inputs!$B$27&lt;&gt;"Ready","PENDING INPUTS",IF(AND(A324&lt;=Inputs!$B$6,AY324&gt;0),Inputs!G19,0))</f>
        <v>0</v>
      </c>
      <c r="BB324" s="3">
        <f>IF(Inputs!$B$27&lt;&gt;"Ready","PENDING INPUTS",IF(A324&gt;Inputs!$B$6,0,MIN((AY324+AZ324+BA324),IF(Inputs!H19=1,Inputs!D19,MAX(Inputs!F19,ROUND(AY324*Inputs!E19+AZ324+BA324,2))))))</f>
        <v>0</v>
      </c>
      <c r="BC324">
        <f>IF(Inputs!$B$27&lt;&gt;"Ready","PENDING INPUTS",IF(AY324&lt;=0,99,1+IF(AND(K324&gt;0,OR(K324&lt;AY324,AND(K324=AY324,0&lt;5))),1,0)+IF(AND(S324&gt;0,OR(S324&lt;AY324,AND(S324=AY324,1&lt;5))),1,0)+IF(AND(AA324&gt;0,OR(AA324&lt;AY324,AND(AA324=AY324,2&lt;5))),1,0)+IF(AND(AI324&gt;0,OR(AI324&lt;AY324,AND(AI324=AY324,3&lt;5))),1,0)+IF(AND(AQ324&gt;0,OR(AQ324&lt;AY324,AND(AQ324=AY324,4&lt;5))),1,0)+IF(AND(BG324&gt;0,OR(BG324&lt;AY324,AND(BG324=AY324,6&lt;5))),1,0)+IF(AND(BO324&gt;0,OR(BO324&lt;AY324,AND(BO324=AY324,7&lt;5))),1,0)+IF(AND(BW324&gt;0,OR(BW324&lt;AY324,AND(BW324=AY324,8&lt;5))),1,0)+IF(AND(CE324&gt;0,OR(CE324&lt;AY324,AND(CE324=AY324,9&lt;5))),1,0)))</f>
        <v>99</v>
      </c>
      <c r="BD324" s="3">
        <f>IF(Inputs!$B$27&lt;&gt;"Ready","PENDING INPUTS",IF(A324&gt;Inputs!$B$6,0,MIN(MAX(0,(AY324+AZ324+BA324)-BB324),MAX(0,C324-D324-(IF(O324&lt;BC324,K324+L324+M324-N324,0)+IF(W324&lt;BC324,S324+T324+U324-V324,0)+IF(AE324&lt;BC324,AA324+AB324+AC324-AD324,0)+IF(AM324&lt;BC324,AI324+AJ324+AK324-AL324,0)+IF(AU324&lt;BC324,AQ324+AR324+AS324-AT324,0)+IF(BC324&lt;BC324,AY324+AZ324+BA324-BB324,0)+IF(BK324&lt;BC324,BG324+BH324+BI324-BJ324,0)+IF(BS324&lt;BC324,BO324+BP324+BQ324-BR324,0)+IF(CA324&lt;BC324,BW324+BX324+BY324-BZ324,0)+IF(CI324&lt;BC324,CE324+CF324+CG324-CH324,0))))))</f>
        <v>0</v>
      </c>
      <c r="BE324" s="3">
        <f>IF(Inputs!$B$27&lt;&gt;"Ready","PENDING INPUTS",MIN((AY324+AZ324+BA324),IF(D324&gt;C324,IF(D324=0,0,BB324*C324/D324),BB324+BD324)))</f>
        <v>0</v>
      </c>
      <c r="BF324" s="3">
        <f>IF(Inputs!$B$27&lt;&gt;"Ready","PENDING INPUTS",MAX(0,(AY324+AZ324+BA324)-BE324))</f>
        <v>0</v>
      </c>
      <c r="BG324" s="3">
        <f>IF(Inputs!$B$27&lt;&gt;"Ready","PENDING INPUTS",BN323)</f>
        <v>0</v>
      </c>
      <c r="BH324" s="3">
        <f>IF(Inputs!$B$27&lt;&gt;"Ready","PENDING INPUTS",IF(A324&lt;=Inputs!$B$6,ROUND(BG324*Inputs!C20/12,2),0))</f>
        <v>0</v>
      </c>
      <c r="BI324" s="3">
        <f>IF(Inputs!$B$27&lt;&gt;"Ready","PENDING INPUTS",IF(AND(A324&lt;=Inputs!$B$6,BG324&gt;0),Inputs!G20,0))</f>
        <v>0</v>
      </c>
      <c r="BJ324" s="3">
        <f>IF(Inputs!$B$27&lt;&gt;"Ready","PENDING INPUTS",IF(A324&gt;Inputs!$B$6,0,MIN((BG324+BH324+BI324),IF(Inputs!H20=1,Inputs!D20,MAX(Inputs!F20,ROUND(BG324*Inputs!E20+BH324+BI324,2))))))</f>
        <v>0</v>
      </c>
      <c r="BK324">
        <f>IF(Inputs!$B$27&lt;&gt;"Ready","PENDING INPUTS",IF(BG324&lt;=0,99,1+IF(AND(K324&gt;0,OR(K324&lt;BG324,AND(K324=BG324,0&lt;6))),1,0)+IF(AND(S324&gt;0,OR(S324&lt;BG324,AND(S324=BG324,1&lt;6))),1,0)+IF(AND(AA324&gt;0,OR(AA324&lt;BG324,AND(AA324=BG324,2&lt;6))),1,0)+IF(AND(AI324&gt;0,OR(AI324&lt;BG324,AND(AI324=BG324,3&lt;6))),1,0)+IF(AND(AQ324&gt;0,OR(AQ324&lt;BG324,AND(AQ324=BG324,4&lt;6))),1,0)+IF(AND(AY324&gt;0,OR(AY324&lt;BG324,AND(AY324=BG324,5&lt;6))),1,0)+IF(AND(BO324&gt;0,OR(BO324&lt;BG324,AND(BO324=BG324,7&lt;6))),1,0)+IF(AND(BW324&gt;0,OR(BW324&lt;BG324,AND(BW324=BG324,8&lt;6))),1,0)+IF(AND(CE324&gt;0,OR(CE324&lt;BG324,AND(CE324=BG324,9&lt;6))),1,0)))</f>
        <v>99</v>
      </c>
      <c r="BL324" s="3">
        <f>IF(Inputs!$B$27&lt;&gt;"Ready","PENDING INPUTS",IF(A324&gt;Inputs!$B$6,0,MIN(MAX(0,(BG324+BH324+BI324)-BJ324),MAX(0,C324-D324-(IF(O324&lt;BK324,K324+L324+M324-N324,0)+IF(W324&lt;BK324,S324+T324+U324-V324,0)+IF(AE324&lt;BK324,AA324+AB324+AC324-AD324,0)+IF(AM324&lt;BK324,AI324+AJ324+AK324-AL324,0)+IF(AU324&lt;BK324,AQ324+AR324+AS324-AT324,0)+IF(BC324&lt;BK324,AY324+AZ324+BA324-BB324,0)+IF(BK324&lt;BK324,BG324+BH324+BI324-BJ324,0)+IF(BS324&lt;BK324,BO324+BP324+BQ324-BR324,0)+IF(CA324&lt;BK324,BW324+BX324+BY324-BZ324,0)+IF(CI324&lt;BK324,CE324+CF324+CG324-CH324,0))))))</f>
        <v>0</v>
      </c>
      <c r="BM324" s="3">
        <f>IF(Inputs!$B$27&lt;&gt;"Ready","PENDING INPUTS",MIN((BG324+BH324+BI324),IF(D324&gt;C324,IF(D324=0,0,BJ324*C324/D324),BJ324+BL324)))</f>
        <v>0</v>
      </c>
      <c r="BN324" s="3">
        <f>IF(Inputs!$B$27&lt;&gt;"Ready","PENDING INPUTS",MAX(0,(BG324+BH324+BI324)-BM324))</f>
        <v>0</v>
      </c>
      <c r="BO324" s="3">
        <f>IF(Inputs!$B$27&lt;&gt;"Ready","PENDING INPUTS",BV323)</f>
        <v>0</v>
      </c>
      <c r="BP324" s="3">
        <f>IF(Inputs!$B$27&lt;&gt;"Ready","PENDING INPUTS",IF(A324&lt;=Inputs!$B$6,ROUND(BO324*Inputs!C21/12,2),0))</f>
        <v>0</v>
      </c>
      <c r="BQ324" s="3">
        <f>IF(Inputs!$B$27&lt;&gt;"Ready","PENDING INPUTS",IF(AND(A324&lt;=Inputs!$B$6,BO324&gt;0),Inputs!G21,0))</f>
        <v>0</v>
      </c>
      <c r="BR324" s="3">
        <f>IF(Inputs!$B$27&lt;&gt;"Ready","PENDING INPUTS",IF(A324&gt;Inputs!$B$6,0,MIN((BO324+BP324+BQ324),IF(Inputs!H21=1,Inputs!D21,MAX(Inputs!F21,ROUND(BO324*Inputs!E21+BP324+BQ324,2))))))</f>
        <v>0</v>
      </c>
      <c r="BS324">
        <f>IF(Inputs!$B$27&lt;&gt;"Ready","PENDING INPUTS",IF(BO324&lt;=0,99,1+IF(AND(K324&gt;0,OR(K324&lt;BO324,AND(K324=BO324,0&lt;7))),1,0)+IF(AND(S324&gt;0,OR(S324&lt;BO324,AND(S324=BO324,1&lt;7))),1,0)+IF(AND(AA324&gt;0,OR(AA324&lt;BO324,AND(AA324=BO324,2&lt;7))),1,0)+IF(AND(AI324&gt;0,OR(AI324&lt;BO324,AND(AI324=BO324,3&lt;7))),1,0)+IF(AND(AQ324&gt;0,OR(AQ324&lt;BO324,AND(AQ324=BO324,4&lt;7))),1,0)+IF(AND(AY324&gt;0,OR(AY324&lt;BO324,AND(AY324=BO324,5&lt;7))),1,0)+IF(AND(BG324&gt;0,OR(BG324&lt;BO324,AND(BG324=BO324,6&lt;7))),1,0)+IF(AND(BW324&gt;0,OR(BW324&lt;BO324,AND(BW324=BO324,8&lt;7))),1,0)+IF(AND(CE324&gt;0,OR(CE324&lt;BO324,AND(CE324=BO324,9&lt;7))),1,0)))</f>
        <v>99</v>
      </c>
      <c r="BT324" s="3">
        <f>IF(Inputs!$B$27&lt;&gt;"Ready","PENDING INPUTS",IF(A324&gt;Inputs!$B$6,0,MIN(MAX(0,(BO324+BP324+BQ324)-BR324),MAX(0,C324-D324-(IF(O324&lt;BS324,K324+L324+M324-N324,0)+IF(W324&lt;BS324,S324+T324+U324-V324,0)+IF(AE324&lt;BS324,AA324+AB324+AC324-AD324,0)+IF(AM324&lt;BS324,AI324+AJ324+AK324-AL324,0)+IF(AU324&lt;BS324,AQ324+AR324+AS324-AT324,0)+IF(BC324&lt;BS324,AY324+AZ324+BA324-BB324,0)+IF(BK324&lt;BS324,BG324+BH324+BI324-BJ324,0)+IF(BS324&lt;BS324,BO324+BP324+BQ324-BR324,0)+IF(CA324&lt;BS324,BW324+BX324+BY324-BZ324,0)+IF(CI324&lt;BS324,CE324+CF324+CG324-CH324,0))))))</f>
        <v>0</v>
      </c>
      <c r="BU324" s="3">
        <f>IF(Inputs!$B$27&lt;&gt;"Ready","PENDING INPUTS",MIN((BO324+BP324+BQ324),IF(D324&gt;C324,IF(D324=0,0,BR324*C324/D324),BR324+BT324)))</f>
        <v>0</v>
      </c>
      <c r="BV324" s="3">
        <f>IF(Inputs!$B$27&lt;&gt;"Ready","PENDING INPUTS",MAX(0,(BO324+BP324+BQ324)-BU324))</f>
        <v>0</v>
      </c>
      <c r="BW324" s="3">
        <f>IF(Inputs!$B$27&lt;&gt;"Ready","PENDING INPUTS",CD323)</f>
        <v>0</v>
      </c>
      <c r="BX324" s="3">
        <f>IF(Inputs!$B$27&lt;&gt;"Ready","PENDING INPUTS",IF(A324&lt;=Inputs!$B$6,ROUND(BW324*Inputs!C22/12,2),0))</f>
        <v>0</v>
      </c>
      <c r="BY324" s="3">
        <f>IF(Inputs!$B$27&lt;&gt;"Ready","PENDING INPUTS",IF(AND(A324&lt;=Inputs!$B$6,BW324&gt;0),Inputs!G22,0))</f>
        <v>0</v>
      </c>
      <c r="BZ324" s="3">
        <f>IF(Inputs!$B$27&lt;&gt;"Ready","PENDING INPUTS",IF(A324&gt;Inputs!$B$6,0,MIN((BW324+BX324+BY324),IF(Inputs!H22=1,Inputs!D22,MAX(Inputs!F22,ROUND(BW324*Inputs!E22+BX324+BY324,2))))))</f>
        <v>0</v>
      </c>
      <c r="CA324">
        <f>IF(Inputs!$B$27&lt;&gt;"Ready","PENDING INPUTS",IF(BW324&lt;=0,99,1+IF(AND(K324&gt;0,OR(K324&lt;BW324,AND(K324=BW324,0&lt;8))),1,0)+IF(AND(S324&gt;0,OR(S324&lt;BW324,AND(S324=BW324,1&lt;8))),1,0)+IF(AND(AA324&gt;0,OR(AA324&lt;BW324,AND(AA324=BW324,2&lt;8))),1,0)+IF(AND(AI324&gt;0,OR(AI324&lt;BW324,AND(AI324=BW324,3&lt;8))),1,0)+IF(AND(AQ324&gt;0,OR(AQ324&lt;BW324,AND(AQ324=BW324,4&lt;8))),1,0)+IF(AND(AY324&gt;0,OR(AY324&lt;BW324,AND(AY324=BW324,5&lt;8))),1,0)+IF(AND(BG324&gt;0,OR(BG324&lt;BW324,AND(BG324=BW324,6&lt;8))),1,0)+IF(AND(BO324&gt;0,OR(BO324&lt;BW324,AND(BO324=BW324,7&lt;8))),1,0)+IF(AND(CE324&gt;0,OR(CE324&lt;BW324,AND(CE324=BW324,9&lt;8))),1,0)))</f>
        <v>99</v>
      </c>
      <c r="CB324" s="3">
        <f>IF(Inputs!$B$27&lt;&gt;"Ready","PENDING INPUTS",IF(A324&gt;Inputs!$B$6,0,MIN(MAX(0,(BW324+BX324+BY324)-BZ324),MAX(0,C324-D324-(IF(O324&lt;CA324,K324+L324+M324-N324,0)+IF(W324&lt;CA324,S324+T324+U324-V324,0)+IF(AE324&lt;CA324,AA324+AB324+AC324-AD324,0)+IF(AM324&lt;CA324,AI324+AJ324+AK324-AL324,0)+IF(AU324&lt;CA324,AQ324+AR324+AS324-AT324,0)+IF(BC324&lt;CA324,AY324+AZ324+BA324-BB324,0)+IF(BK324&lt;CA324,BG324+BH324+BI324-BJ324,0)+IF(BS324&lt;CA324,BO324+BP324+BQ324-BR324,0)+IF(CA324&lt;CA324,BW324+BX324+BY324-BZ324,0)+IF(CI324&lt;CA324,CE324+CF324+CG324-CH324,0))))))</f>
        <v>0</v>
      </c>
      <c r="CC324" s="3">
        <f>IF(Inputs!$B$27&lt;&gt;"Ready","PENDING INPUTS",MIN((BW324+BX324+BY324),IF(D324&gt;C324,IF(D324=0,0,BZ324*C324/D324),BZ324+CB324)))</f>
        <v>0</v>
      </c>
      <c r="CD324" s="3">
        <f>IF(Inputs!$B$27&lt;&gt;"Ready","PENDING INPUTS",MAX(0,(BW324+BX324+BY324)-CC324))</f>
        <v>0</v>
      </c>
      <c r="CE324" s="3">
        <f>IF(Inputs!$B$27&lt;&gt;"Ready","PENDING INPUTS",CL323)</f>
        <v>0</v>
      </c>
      <c r="CF324" s="3">
        <f>IF(Inputs!$B$27&lt;&gt;"Ready","PENDING INPUTS",IF(A324&lt;=Inputs!$B$6,ROUND(CE324*Inputs!C23/12,2),0))</f>
        <v>0</v>
      </c>
      <c r="CG324" s="3">
        <f>IF(Inputs!$B$27&lt;&gt;"Ready","PENDING INPUTS",IF(AND(A324&lt;=Inputs!$B$6,CE324&gt;0),Inputs!G23,0))</f>
        <v>0</v>
      </c>
      <c r="CH324" s="3">
        <f>IF(Inputs!$B$27&lt;&gt;"Ready","PENDING INPUTS",IF(A324&gt;Inputs!$B$6,0,MIN((CE324+CF324+CG324),IF(Inputs!H23=1,Inputs!D23,MAX(Inputs!F23,ROUND(CE324*Inputs!E23+CF324+CG324,2))))))</f>
        <v>0</v>
      </c>
      <c r="CI324">
        <f>IF(Inputs!$B$27&lt;&gt;"Ready","PENDING INPUTS",IF(CE324&lt;=0,99,1+IF(AND(K324&gt;0,OR(K324&lt;CE324,AND(K324=CE324,0&lt;9))),1,0)+IF(AND(S324&gt;0,OR(S324&lt;CE324,AND(S324=CE324,1&lt;9))),1,0)+IF(AND(AA324&gt;0,OR(AA324&lt;CE324,AND(AA324=CE324,2&lt;9))),1,0)+IF(AND(AI324&gt;0,OR(AI324&lt;CE324,AND(AI324=CE324,3&lt;9))),1,0)+IF(AND(AQ324&gt;0,OR(AQ324&lt;CE324,AND(AQ324=CE324,4&lt;9))),1,0)+IF(AND(AY324&gt;0,OR(AY324&lt;CE324,AND(AY324=CE324,5&lt;9))),1,0)+IF(AND(BG324&gt;0,OR(BG324&lt;CE324,AND(BG324=CE324,6&lt;9))),1,0)+IF(AND(BO324&gt;0,OR(BO324&lt;CE324,AND(BO324=CE324,7&lt;9))),1,0)+IF(AND(BW324&gt;0,OR(BW324&lt;CE324,AND(BW324=CE324,8&lt;9))),1,0)))</f>
        <v>99</v>
      </c>
      <c r="CJ324" s="3">
        <f>IF(Inputs!$B$27&lt;&gt;"Ready","PENDING INPUTS",IF(A324&gt;Inputs!$B$6,0,MIN(MAX(0,(CE324+CF324+CG324)-CH324),MAX(0,C324-D324-(IF(O324&lt;CI324,K324+L324+M324-N324,0)+IF(W324&lt;CI324,S324+T324+U324-V324,0)+IF(AE324&lt;CI324,AA324+AB324+AC324-AD324,0)+IF(AM324&lt;CI324,AI324+AJ324+AK324-AL324,0)+IF(AU324&lt;CI324,AQ324+AR324+AS324-AT324,0)+IF(BC324&lt;CI324,AY324+AZ324+BA324-BB324,0)+IF(BK324&lt;CI324,BG324+BH324+BI324-BJ324,0)+IF(BS324&lt;CI324,BO324+BP324+BQ324-BR324,0)+IF(CA324&lt;CI324,BW324+BX324+BY324-BZ324,0)+IF(CI324&lt;CI324,CE324+CF324+CG324-CH324,0))))))</f>
        <v>0</v>
      </c>
      <c r="CK324" s="3">
        <f>IF(Inputs!$B$27&lt;&gt;"Ready","PENDING INPUTS",MIN((CE324+CF324+CG324),IF(D324&gt;C324,IF(D324=0,0,CH324*C324/D324),CH324+CJ324)))</f>
        <v>0</v>
      </c>
      <c r="CL324" s="3">
        <f>IF(Inputs!$B$27&lt;&gt;"Ready","PENDING INPUTS",MAX(0,(CE324+CF324+CG324)-CK324))</f>
        <v>0</v>
      </c>
    </row>
    <row r="325" spans="1:90" ht="27.95" customHeight="1" x14ac:dyDescent="0.25">
      <c r="A325">
        <v>321</v>
      </c>
      <c r="B325" s="13">
        <f>IF(Inputs!$B$27&lt;&gt;"Ready","PENDING INPUTS",EDATE(Inputs!$B$5,A325-1))</f>
        <v>56036</v>
      </c>
      <c r="C325" s="3">
        <f>IF(Inputs!$B$27&lt;&gt;"Ready","PENDING INPUTS",IF(A325&lt;=Inputs!$B$6,MAX(0,Inputs!$B$4+IF(A325=Inputs!$B$7,Inputs!$B$8,0)+IF(A325=Inputs!$B$9,Inputs!$B$10,0)),0))</f>
        <v>0</v>
      </c>
      <c r="D325" s="3">
        <f>IF(Inputs!$B$27&lt;&gt;"Ready","PENDING INPUTS",SUM(N325,V325,AD325,AL325,AT325,BB325,BJ325,BR325,BZ325,CH325))</f>
        <v>0</v>
      </c>
      <c r="E325" s="3">
        <f>IF(Inputs!$B$27&lt;&gt;"Ready","PENDING INPUTS",MAX(0,D325-C325))</f>
        <v>0</v>
      </c>
      <c r="F325" s="3">
        <f>IF(Inputs!$B$27&lt;&gt;"Ready","PENDING INPUTS",SUM(Q325,Y325,AG325,AO325,AW325,BE325,BM325,BU325,CC325,CK325))</f>
        <v>0</v>
      </c>
      <c r="G325" s="3">
        <f>IF(Inputs!$B$27&lt;&gt;"Ready","PENDING INPUTS",SUM(L325,T325,AB325,AJ325,AR325,AZ325,BH325,BP325,BX325,CF325))</f>
        <v>0</v>
      </c>
      <c r="H325" s="3">
        <f>IF(Inputs!$B$27&lt;&gt;"Ready","PENDING INPUTS",SUM(M325,U325,AC325,AK325,AS325,BA325,BI325,BQ325,BY325,CG325))</f>
        <v>0</v>
      </c>
      <c r="I325" s="3">
        <f>IF(Inputs!$B$27&lt;&gt;"Ready","PENDING INPUTS",SUM(R325,Z325,AH325,AP325,AX325,BF325,BN325,BV325,CD325,CL325))</f>
        <v>0</v>
      </c>
      <c r="J325" t="str">
        <f>IF(Inputs!$B$27&lt;&gt;"Ready","PENDING INPUTS",IF(A325&gt;Inputs!$B$6,"Beyond horizon",IF(E325&gt;0.005,"MINIMUM SHORTFALL",IF(I325&lt;0.005,"Paid off","In progress"))))</f>
        <v>Beyond horizon</v>
      </c>
      <c r="K325" s="3">
        <f>IF(Inputs!$B$27&lt;&gt;"Ready","PENDING INPUTS",R324)</f>
        <v>0</v>
      </c>
      <c r="L325" s="3">
        <f>IF(Inputs!$B$27&lt;&gt;"Ready","PENDING INPUTS",IF(A325&lt;=Inputs!$B$6,ROUND(K325*Inputs!C14/12,2),0))</f>
        <v>0</v>
      </c>
      <c r="M325" s="3">
        <f>IF(Inputs!$B$27&lt;&gt;"Ready","PENDING INPUTS",IF(AND(A325&lt;=Inputs!$B$6,K325&gt;0),Inputs!G14,0))</f>
        <v>0</v>
      </c>
      <c r="N325" s="3">
        <f>IF(Inputs!$B$27&lt;&gt;"Ready","PENDING INPUTS",IF(A325&gt;Inputs!$B$6,0,MIN((K325+L325+M325),IF(Inputs!H14=1,Inputs!D14,MAX(Inputs!F14,ROUND(K325*Inputs!E14+L325+M325,2))))))</f>
        <v>0</v>
      </c>
      <c r="O325">
        <f>IF(Inputs!$B$27&lt;&gt;"Ready","PENDING INPUTS",IF(K325&lt;=0,99,1+IF(AND(S325&gt;0,OR(S325&lt;K325,AND(S325=K325,1&lt;0))),1,0)+IF(AND(AA325&gt;0,OR(AA325&lt;K325,AND(AA325=K325,2&lt;0))),1,0)+IF(AND(AI325&gt;0,OR(AI325&lt;K325,AND(AI325=K325,3&lt;0))),1,0)+IF(AND(AQ325&gt;0,OR(AQ325&lt;K325,AND(AQ325=K325,4&lt;0))),1,0)+IF(AND(AY325&gt;0,OR(AY325&lt;K325,AND(AY325=K325,5&lt;0))),1,0)+IF(AND(BG325&gt;0,OR(BG325&lt;K325,AND(BG325=K325,6&lt;0))),1,0)+IF(AND(BO325&gt;0,OR(BO325&lt;K325,AND(BO325=K325,7&lt;0))),1,0)+IF(AND(BW325&gt;0,OR(BW325&lt;K325,AND(BW325=K325,8&lt;0))),1,0)+IF(AND(CE325&gt;0,OR(CE325&lt;K325,AND(CE325=K325,9&lt;0))),1,0)))</f>
        <v>99</v>
      </c>
      <c r="P325" s="3">
        <f>IF(Inputs!$B$27&lt;&gt;"Ready","PENDING INPUTS",IF(A325&gt;Inputs!$B$6,0,MIN(MAX(0,(K325+L325+M325)-N325),MAX(0,C325-D325-(IF(O325&lt;O325,K325+L325+M325-N325,0)+IF(W325&lt;O325,S325+T325+U325-V325,0)+IF(AE325&lt;O325,AA325+AB325+AC325-AD325,0)+IF(AM325&lt;O325,AI325+AJ325+AK325-AL325,0)+IF(AU325&lt;O325,AQ325+AR325+AS325-AT325,0)+IF(BC325&lt;O325,AY325+AZ325+BA325-BB325,0)+IF(BK325&lt;O325,BG325+BH325+BI325-BJ325,0)+IF(BS325&lt;O325,BO325+BP325+BQ325-BR325,0)+IF(CA325&lt;O325,BW325+BX325+BY325-BZ325,0)+IF(CI325&lt;O325,CE325+CF325+CG325-CH325,0))))))</f>
        <v>0</v>
      </c>
      <c r="Q325" s="3">
        <f>IF(Inputs!$B$27&lt;&gt;"Ready","PENDING INPUTS",MIN((K325+L325+M325),IF(D325&gt;C325,IF(D325=0,0,N325*C325/D325),N325+P325)))</f>
        <v>0</v>
      </c>
      <c r="R325" s="3">
        <f>IF(Inputs!$B$27&lt;&gt;"Ready","PENDING INPUTS",MAX(0,(K325+L325+M325)-Q325))</f>
        <v>0</v>
      </c>
      <c r="S325" s="3">
        <f>IF(Inputs!$B$27&lt;&gt;"Ready","PENDING INPUTS",Z324)</f>
        <v>0</v>
      </c>
      <c r="T325" s="3">
        <f>IF(Inputs!$B$27&lt;&gt;"Ready","PENDING INPUTS",IF(A325&lt;=Inputs!$B$6,ROUND(S325*Inputs!C15/12,2),0))</f>
        <v>0</v>
      </c>
      <c r="U325" s="3">
        <f>IF(Inputs!$B$27&lt;&gt;"Ready","PENDING INPUTS",IF(AND(A325&lt;=Inputs!$B$6,S325&gt;0),Inputs!G15,0))</f>
        <v>0</v>
      </c>
      <c r="V325" s="3">
        <f>IF(Inputs!$B$27&lt;&gt;"Ready","PENDING INPUTS",IF(A325&gt;Inputs!$B$6,0,MIN((S325+T325+U325),IF(Inputs!H15=1,Inputs!D15,MAX(Inputs!F15,ROUND(S325*Inputs!E15+T325+U325,2))))))</f>
        <v>0</v>
      </c>
      <c r="W325">
        <f>IF(Inputs!$B$27&lt;&gt;"Ready","PENDING INPUTS",IF(S325&lt;=0,99,1+IF(AND(K325&gt;0,OR(K325&lt;S325,AND(K325=S325,0&lt;1))),1,0)+IF(AND(AA325&gt;0,OR(AA325&lt;S325,AND(AA325=S325,2&lt;1))),1,0)+IF(AND(AI325&gt;0,OR(AI325&lt;S325,AND(AI325=S325,3&lt;1))),1,0)+IF(AND(AQ325&gt;0,OR(AQ325&lt;S325,AND(AQ325=S325,4&lt;1))),1,0)+IF(AND(AY325&gt;0,OR(AY325&lt;S325,AND(AY325=S325,5&lt;1))),1,0)+IF(AND(BG325&gt;0,OR(BG325&lt;S325,AND(BG325=S325,6&lt;1))),1,0)+IF(AND(BO325&gt;0,OR(BO325&lt;S325,AND(BO325=S325,7&lt;1))),1,0)+IF(AND(BW325&gt;0,OR(BW325&lt;S325,AND(BW325=S325,8&lt;1))),1,0)+IF(AND(CE325&gt;0,OR(CE325&lt;S325,AND(CE325=S325,9&lt;1))),1,0)))</f>
        <v>99</v>
      </c>
      <c r="X325" s="3">
        <f>IF(Inputs!$B$27&lt;&gt;"Ready","PENDING INPUTS",IF(A325&gt;Inputs!$B$6,0,MIN(MAX(0,(S325+T325+U325)-V325),MAX(0,C325-D325-(IF(O325&lt;W325,K325+L325+M325-N325,0)+IF(W325&lt;W325,S325+T325+U325-V325,0)+IF(AE325&lt;W325,AA325+AB325+AC325-AD325,0)+IF(AM325&lt;W325,AI325+AJ325+AK325-AL325,0)+IF(AU325&lt;W325,AQ325+AR325+AS325-AT325,0)+IF(BC325&lt;W325,AY325+AZ325+BA325-BB325,0)+IF(BK325&lt;W325,BG325+BH325+BI325-BJ325,0)+IF(BS325&lt;W325,BO325+BP325+BQ325-BR325,0)+IF(CA325&lt;W325,BW325+BX325+BY325-BZ325,0)+IF(CI325&lt;W325,CE325+CF325+CG325-CH325,0))))))</f>
        <v>0</v>
      </c>
      <c r="Y325" s="3">
        <f>IF(Inputs!$B$27&lt;&gt;"Ready","PENDING INPUTS",MIN((S325+T325+U325),IF(D325&gt;C325,IF(D325=0,0,V325*C325/D325),V325+X325)))</f>
        <v>0</v>
      </c>
      <c r="Z325" s="3">
        <f>IF(Inputs!$B$27&lt;&gt;"Ready","PENDING INPUTS",MAX(0,(S325+T325+U325)-Y325))</f>
        <v>0</v>
      </c>
      <c r="AA325" s="3">
        <f>IF(Inputs!$B$27&lt;&gt;"Ready","PENDING INPUTS",AH324)</f>
        <v>0</v>
      </c>
      <c r="AB325" s="3">
        <f>IF(Inputs!$B$27&lt;&gt;"Ready","PENDING INPUTS",IF(A325&lt;=Inputs!$B$6,ROUND(AA325*Inputs!C16/12,2),0))</f>
        <v>0</v>
      </c>
      <c r="AC325" s="3">
        <f>IF(Inputs!$B$27&lt;&gt;"Ready","PENDING INPUTS",IF(AND(A325&lt;=Inputs!$B$6,AA325&gt;0),Inputs!G16,0))</f>
        <v>0</v>
      </c>
      <c r="AD325" s="3">
        <f>IF(Inputs!$B$27&lt;&gt;"Ready","PENDING INPUTS",IF(A325&gt;Inputs!$B$6,0,MIN((AA325+AB325+AC325),IF(Inputs!H16=1,Inputs!D16,MAX(Inputs!F16,ROUND(AA325*Inputs!E16+AB325+AC325,2))))))</f>
        <v>0</v>
      </c>
      <c r="AE325">
        <f>IF(Inputs!$B$27&lt;&gt;"Ready","PENDING INPUTS",IF(AA325&lt;=0,99,1+IF(AND(K325&gt;0,OR(K325&lt;AA325,AND(K325=AA325,0&lt;2))),1,0)+IF(AND(S325&gt;0,OR(S325&lt;AA325,AND(S325=AA325,1&lt;2))),1,0)+IF(AND(AI325&gt;0,OR(AI325&lt;AA325,AND(AI325=AA325,3&lt;2))),1,0)+IF(AND(AQ325&gt;0,OR(AQ325&lt;AA325,AND(AQ325=AA325,4&lt;2))),1,0)+IF(AND(AY325&gt;0,OR(AY325&lt;AA325,AND(AY325=AA325,5&lt;2))),1,0)+IF(AND(BG325&gt;0,OR(BG325&lt;AA325,AND(BG325=AA325,6&lt;2))),1,0)+IF(AND(BO325&gt;0,OR(BO325&lt;AA325,AND(BO325=AA325,7&lt;2))),1,0)+IF(AND(BW325&gt;0,OR(BW325&lt;AA325,AND(BW325=AA325,8&lt;2))),1,0)+IF(AND(CE325&gt;0,OR(CE325&lt;AA325,AND(CE325=AA325,9&lt;2))),1,0)))</f>
        <v>99</v>
      </c>
      <c r="AF325" s="3">
        <f>IF(Inputs!$B$27&lt;&gt;"Ready","PENDING INPUTS",IF(A325&gt;Inputs!$B$6,0,MIN(MAX(0,(AA325+AB325+AC325)-AD325),MAX(0,C325-D325-(IF(O325&lt;AE325,K325+L325+M325-N325,0)+IF(W325&lt;AE325,S325+T325+U325-V325,0)+IF(AE325&lt;AE325,AA325+AB325+AC325-AD325,0)+IF(AM325&lt;AE325,AI325+AJ325+AK325-AL325,0)+IF(AU325&lt;AE325,AQ325+AR325+AS325-AT325,0)+IF(BC325&lt;AE325,AY325+AZ325+BA325-BB325,0)+IF(BK325&lt;AE325,BG325+BH325+BI325-BJ325,0)+IF(BS325&lt;AE325,BO325+BP325+BQ325-BR325,0)+IF(CA325&lt;AE325,BW325+BX325+BY325-BZ325,0)+IF(CI325&lt;AE325,CE325+CF325+CG325-CH325,0))))))</f>
        <v>0</v>
      </c>
      <c r="AG325" s="3">
        <f>IF(Inputs!$B$27&lt;&gt;"Ready","PENDING INPUTS",MIN((AA325+AB325+AC325),IF(D325&gt;C325,IF(D325=0,0,AD325*C325/D325),AD325+AF325)))</f>
        <v>0</v>
      </c>
      <c r="AH325" s="3">
        <f>IF(Inputs!$B$27&lt;&gt;"Ready","PENDING INPUTS",MAX(0,(AA325+AB325+AC325)-AG325))</f>
        <v>0</v>
      </c>
      <c r="AI325" s="3">
        <f>IF(Inputs!$B$27&lt;&gt;"Ready","PENDING INPUTS",AP324)</f>
        <v>0</v>
      </c>
      <c r="AJ325" s="3">
        <f>IF(Inputs!$B$27&lt;&gt;"Ready","PENDING INPUTS",IF(A325&lt;=Inputs!$B$6,ROUND(AI325*Inputs!C17/12,2),0))</f>
        <v>0</v>
      </c>
      <c r="AK325" s="3">
        <f>IF(Inputs!$B$27&lt;&gt;"Ready","PENDING INPUTS",IF(AND(A325&lt;=Inputs!$B$6,AI325&gt;0),Inputs!G17,0))</f>
        <v>0</v>
      </c>
      <c r="AL325" s="3">
        <f>IF(Inputs!$B$27&lt;&gt;"Ready","PENDING INPUTS",IF(A325&gt;Inputs!$B$6,0,MIN((AI325+AJ325+AK325),IF(Inputs!H17=1,Inputs!D17,MAX(Inputs!F17,ROUND(AI325*Inputs!E17+AJ325+AK325,2))))))</f>
        <v>0</v>
      </c>
      <c r="AM325">
        <f>IF(Inputs!$B$27&lt;&gt;"Ready","PENDING INPUTS",IF(AI325&lt;=0,99,1+IF(AND(K325&gt;0,OR(K325&lt;AI325,AND(K325=AI325,0&lt;3))),1,0)+IF(AND(S325&gt;0,OR(S325&lt;AI325,AND(S325=AI325,1&lt;3))),1,0)+IF(AND(AA325&gt;0,OR(AA325&lt;AI325,AND(AA325=AI325,2&lt;3))),1,0)+IF(AND(AQ325&gt;0,OR(AQ325&lt;AI325,AND(AQ325=AI325,4&lt;3))),1,0)+IF(AND(AY325&gt;0,OR(AY325&lt;AI325,AND(AY325=AI325,5&lt;3))),1,0)+IF(AND(BG325&gt;0,OR(BG325&lt;AI325,AND(BG325=AI325,6&lt;3))),1,0)+IF(AND(BO325&gt;0,OR(BO325&lt;AI325,AND(BO325=AI325,7&lt;3))),1,0)+IF(AND(BW325&gt;0,OR(BW325&lt;AI325,AND(BW325=AI325,8&lt;3))),1,0)+IF(AND(CE325&gt;0,OR(CE325&lt;AI325,AND(CE325=AI325,9&lt;3))),1,0)))</f>
        <v>99</v>
      </c>
      <c r="AN325" s="3">
        <f>IF(Inputs!$B$27&lt;&gt;"Ready","PENDING INPUTS",IF(A325&gt;Inputs!$B$6,0,MIN(MAX(0,(AI325+AJ325+AK325)-AL325),MAX(0,C325-D325-(IF(O325&lt;AM325,K325+L325+M325-N325,0)+IF(W325&lt;AM325,S325+T325+U325-V325,0)+IF(AE325&lt;AM325,AA325+AB325+AC325-AD325,0)+IF(AM325&lt;AM325,AI325+AJ325+AK325-AL325,0)+IF(AU325&lt;AM325,AQ325+AR325+AS325-AT325,0)+IF(BC325&lt;AM325,AY325+AZ325+BA325-BB325,0)+IF(BK325&lt;AM325,BG325+BH325+BI325-BJ325,0)+IF(BS325&lt;AM325,BO325+BP325+BQ325-BR325,0)+IF(CA325&lt;AM325,BW325+BX325+BY325-BZ325,0)+IF(CI325&lt;AM325,CE325+CF325+CG325-CH325,0))))))</f>
        <v>0</v>
      </c>
      <c r="AO325" s="3">
        <f>IF(Inputs!$B$27&lt;&gt;"Ready","PENDING INPUTS",MIN((AI325+AJ325+AK325),IF(D325&gt;C325,IF(D325=0,0,AL325*C325/D325),AL325+AN325)))</f>
        <v>0</v>
      </c>
      <c r="AP325" s="3">
        <f>IF(Inputs!$B$27&lt;&gt;"Ready","PENDING INPUTS",MAX(0,(AI325+AJ325+AK325)-AO325))</f>
        <v>0</v>
      </c>
      <c r="AQ325" s="3">
        <f>IF(Inputs!$B$27&lt;&gt;"Ready","PENDING INPUTS",AX324)</f>
        <v>0</v>
      </c>
      <c r="AR325" s="3">
        <f>IF(Inputs!$B$27&lt;&gt;"Ready","PENDING INPUTS",IF(A325&lt;=Inputs!$B$6,ROUND(AQ325*Inputs!C18/12,2),0))</f>
        <v>0</v>
      </c>
      <c r="AS325" s="3">
        <f>IF(Inputs!$B$27&lt;&gt;"Ready","PENDING INPUTS",IF(AND(A325&lt;=Inputs!$B$6,AQ325&gt;0),Inputs!G18,0))</f>
        <v>0</v>
      </c>
      <c r="AT325" s="3">
        <f>IF(Inputs!$B$27&lt;&gt;"Ready","PENDING INPUTS",IF(A325&gt;Inputs!$B$6,0,MIN((AQ325+AR325+AS325),IF(Inputs!H18=1,Inputs!D18,MAX(Inputs!F18,ROUND(AQ325*Inputs!E18+AR325+AS325,2))))))</f>
        <v>0</v>
      </c>
      <c r="AU325">
        <f>IF(Inputs!$B$27&lt;&gt;"Ready","PENDING INPUTS",IF(AQ325&lt;=0,99,1+IF(AND(K325&gt;0,OR(K325&lt;AQ325,AND(K325=AQ325,0&lt;4))),1,0)+IF(AND(S325&gt;0,OR(S325&lt;AQ325,AND(S325=AQ325,1&lt;4))),1,0)+IF(AND(AA325&gt;0,OR(AA325&lt;AQ325,AND(AA325=AQ325,2&lt;4))),1,0)+IF(AND(AI325&gt;0,OR(AI325&lt;AQ325,AND(AI325=AQ325,3&lt;4))),1,0)+IF(AND(AY325&gt;0,OR(AY325&lt;AQ325,AND(AY325=AQ325,5&lt;4))),1,0)+IF(AND(BG325&gt;0,OR(BG325&lt;AQ325,AND(BG325=AQ325,6&lt;4))),1,0)+IF(AND(BO325&gt;0,OR(BO325&lt;AQ325,AND(BO325=AQ325,7&lt;4))),1,0)+IF(AND(BW325&gt;0,OR(BW325&lt;AQ325,AND(BW325=AQ325,8&lt;4))),1,0)+IF(AND(CE325&gt;0,OR(CE325&lt;AQ325,AND(CE325=AQ325,9&lt;4))),1,0)))</f>
        <v>99</v>
      </c>
      <c r="AV325" s="3">
        <f>IF(Inputs!$B$27&lt;&gt;"Ready","PENDING INPUTS",IF(A325&gt;Inputs!$B$6,0,MIN(MAX(0,(AQ325+AR325+AS325)-AT325),MAX(0,C325-D325-(IF(O325&lt;AU325,K325+L325+M325-N325,0)+IF(W325&lt;AU325,S325+T325+U325-V325,0)+IF(AE325&lt;AU325,AA325+AB325+AC325-AD325,0)+IF(AM325&lt;AU325,AI325+AJ325+AK325-AL325,0)+IF(AU325&lt;AU325,AQ325+AR325+AS325-AT325,0)+IF(BC325&lt;AU325,AY325+AZ325+BA325-BB325,0)+IF(BK325&lt;AU325,BG325+BH325+BI325-BJ325,0)+IF(BS325&lt;AU325,BO325+BP325+BQ325-BR325,0)+IF(CA325&lt;AU325,BW325+BX325+BY325-BZ325,0)+IF(CI325&lt;AU325,CE325+CF325+CG325-CH325,0))))))</f>
        <v>0</v>
      </c>
      <c r="AW325" s="3">
        <f>IF(Inputs!$B$27&lt;&gt;"Ready","PENDING INPUTS",MIN((AQ325+AR325+AS325),IF(D325&gt;C325,IF(D325=0,0,AT325*C325/D325),AT325+AV325)))</f>
        <v>0</v>
      </c>
      <c r="AX325" s="3">
        <f>IF(Inputs!$B$27&lt;&gt;"Ready","PENDING INPUTS",MAX(0,(AQ325+AR325+AS325)-AW325))</f>
        <v>0</v>
      </c>
      <c r="AY325" s="3">
        <f>IF(Inputs!$B$27&lt;&gt;"Ready","PENDING INPUTS",BF324)</f>
        <v>0</v>
      </c>
      <c r="AZ325" s="3">
        <f>IF(Inputs!$B$27&lt;&gt;"Ready","PENDING INPUTS",IF(A325&lt;=Inputs!$B$6,ROUND(AY325*Inputs!C19/12,2),0))</f>
        <v>0</v>
      </c>
      <c r="BA325" s="3">
        <f>IF(Inputs!$B$27&lt;&gt;"Ready","PENDING INPUTS",IF(AND(A325&lt;=Inputs!$B$6,AY325&gt;0),Inputs!G19,0))</f>
        <v>0</v>
      </c>
      <c r="BB325" s="3">
        <f>IF(Inputs!$B$27&lt;&gt;"Ready","PENDING INPUTS",IF(A325&gt;Inputs!$B$6,0,MIN((AY325+AZ325+BA325),IF(Inputs!H19=1,Inputs!D19,MAX(Inputs!F19,ROUND(AY325*Inputs!E19+AZ325+BA325,2))))))</f>
        <v>0</v>
      </c>
      <c r="BC325">
        <f>IF(Inputs!$B$27&lt;&gt;"Ready","PENDING INPUTS",IF(AY325&lt;=0,99,1+IF(AND(K325&gt;0,OR(K325&lt;AY325,AND(K325=AY325,0&lt;5))),1,0)+IF(AND(S325&gt;0,OR(S325&lt;AY325,AND(S325=AY325,1&lt;5))),1,0)+IF(AND(AA325&gt;0,OR(AA325&lt;AY325,AND(AA325=AY325,2&lt;5))),1,0)+IF(AND(AI325&gt;0,OR(AI325&lt;AY325,AND(AI325=AY325,3&lt;5))),1,0)+IF(AND(AQ325&gt;0,OR(AQ325&lt;AY325,AND(AQ325=AY325,4&lt;5))),1,0)+IF(AND(BG325&gt;0,OR(BG325&lt;AY325,AND(BG325=AY325,6&lt;5))),1,0)+IF(AND(BO325&gt;0,OR(BO325&lt;AY325,AND(BO325=AY325,7&lt;5))),1,0)+IF(AND(BW325&gt;0,OR(BW325&lt;AY325,AND(BW325=AY325,8&lt;5))),1,0)+IF(AND(CE325&gt;0,OR(CE325&lt;AY325,AND(CE325=AY325,9&lt;5))),1,0)))</f>
        <v>99</v>
      </c>
      <c r="BD325" s="3">
        <f>IF(Inputs!$B$27&lt;&gt;"Ready","PENDING INPUTS",IF(A325&gt;Inputs!$B$6,0,MIN(MAX(0,(AY325+AZ325+BA325)-BB325),MAX(0,C325-D325-(IF(O325&lt;BC325,K325+L325+M325-N325,0)+IF(W325&lt;BC325,S325+T325+U325-V325,0)+IF(AE325&lt;BC325,AA325+AB325+AC325-AD325,0)+IF(AM325&lt;BC325,AI325+AJ325+AK325-AL325,0)+IF(AU325&lt;BC325,AQ325+AR325+AS325-AT325,0)+IF(BC325&lt;BC325,AY325+AZ325+BA325-BB325,0)+IF(BK325&lt;BC325,BG325+BH325+BI325-BJ325,0)+IF(BS325&lt;BC325,BO325+BP325+BQ325-BR325,0)+IF(CA325&lt;BC325,BW325+BX325+BY325-BZ325,0)+IF(CI325&lt;BC325,CE325+CF325+CG325-CH325,0))))))</f>
        <v>0</v>
      </c>
      <c r="BE325" s="3">
        <f>IF(Inputs!$B$27&lt;&gt;"Ready","PENDING INPUTS",MIN((AY325+AZ325+BA325),IF(D325&gt;C325,IF(D325=0,0,BB325*C325/D325),BB325+BD325)))</f>
        <v>0</v>
      </c>
      <c r="BF325" s="3">
        <f>IF(Inputs!$B$27&lt;&gt;"Ready","PENDING INPUTS",MAX(0,(AY325+AZ325+BA325)-BE325))</f>
        <v>0</v>
      </c>
      <c r="BG325" s="3">
        <f>IF(Inputs!$B$27&lt;&gt;"Ready","PENDING INPUTS",BN324)</f>
        <v>0</v>
      </c>
      <c r="BH325" s="3">
        <f>IF(Inputs!$B$27&lt;&gt;"Ready","PENDING INPUTS",IF(A325&lt;=Inputs!$B$6,ROUND(BG325*Inputs!C20/12,2),0))</f>
        <v>0</v>
      </c>
      <c r="BI325" s="3">
        <f>IF(Inputs!$B$27&lt;&gt;"Ready","PENDING INPUTS",IF(AND(A325&lt;=Inputs!$B$6,BG325&gt;0),Inputs!G20,0))</f>
        <v>0</v>
      </c>
      <c r="BJ325" s="3">
        <f>IF(Inputs!$B$27&lt;&gt;"Ready","PENDING INPUTS",IF(A325&gt;Inputs!$B$6,0,MIN((BG325+BH325+BI325),IF(Inputs!H20=1,Inputs!D20,MAX(Inputs!F20,ROUND(BG325*Inputs!E20+BH325+BI325,2))))))</f>
        <v>0</v>
      </c>
      <c r="BK325">
        <f>IF(Inputs!$B$27&lt;&gt;"Ready","PENDING INPUTS",IF(BG325&lt;=0,99,1+IF(AND(K325&gt;0,OR(K325&lt;BG325,AND(K325=BG325,0&lt;6))),1,0)+IF(AND(S325&gt;0,OR(S325&lt;BG325,AND(S325=BG325,1&lt;6))),1,0)+IF(AND(AA325&gt;0,OR(AA325&lt;BG325,AND(AA325=BG325,2&lt;6))),1,0)+IF(AND(AI325&gt;0,OR(AI325&lt;BG325,AND(AI325=BG325,3&lt;6))),1,0)+IF(AND(AQ325&gt;0,OR(AQ325&lt;BG325,AND(AQ325=BG325,4&lt;6))),1,0)+IF(AND(AY325&gt;0,OR(AY325&lt;BG325,AND(AY325=BG325,5&lt;6))),1,0)+IF(AND(BO325&gt;0,OR(BO325&lt;BG325,AND(BO325=BG325,7&lt;6))),1,0)+IF(AND(BW325&gt;0,OR(BW325&lt;BG325,AND(BW325=BG325,8&lt;6))),1,0)+IF(AND(CE325&gt;0,OR(CE325&lt;BG325,AND(CE325=BG325,9&lt;6))),1,0)))</f>
        <v>99</v>
      </c>
      <c r="BL325" s="3">
        <f>IF(Inputs!$B$27&lt;&gt;"Ready","PENDING INPUTS",IF(A325&gt;Inputs!$B$6,0,MIN(MAX(0,(BG325+BH325+BI325)-BJ325),MAX(0,C325-D325-(IF(O325&lt;BK325,K325+L325+M325-N325,0)+IF(W325&lt;BK325,S325+T325+U325-V325,0)+IF(AE325&lt;BK325,AA325+AB325+AC325-AD325,0)+IF(AM325&lt;BK325,AI325+AJ325+AK325-AL325,0)+IF(AU325&lt;BK325,AQ325+AR325+AS325-AT325,0)+IF(BC325&lt;BK325,AY325+AZ325+BA325-BB325,0)+IF(BK325&lt;BK325,BG325+BH325+BI325-BJ325,0)+IF(BS325&lt;BK325,BO325+BP325+BQ325-BR325,0)+IF(CA325&lt;BK325,BW325+BX325+BY325-BZ325,0)+IF(CI325&lt;BK325,CE325+CF325+CG325-CH325,0))))))</f>
        <v>0</v>
      </c>
      <c r="BM325" s="3">
        <f>IF(Inputs!$B$27&lt;&gt;"Ready","PENDING INPUTS",MIN((BG325+BH325+BI325),IF(D325&gt;C325,IF(D325=0,0,BJ325*C325/D325),BJ325+BL325)))</f>
        <v>0</v>
      </c>
      <c r="BN325" s="3">
        <f>IF(Inputs!$B$27&lt;&gt;"Ready","PENDING INPUTS",MAX(0,(BG325+BH325+BI325)-BM325))</f>
        <v>0</v>
      </c>
      <c r="BO325" s="3">
        <f>IF(Inputs!$B$27&lt;&gt;"Ready","PENDING INPUTS",BV324)</f>
        <v>0</v>
      </c>
      <c r="BP325" s="3">
        <f>IF(Inputs!$B$27&lt;&gt;"Ready","PENDING INPUTS",IF(A325&lt;=Inputs!$B$6,ROUND(BO325*Inputs!C21/12,2),0))</f>
        <v>0</v>
      </c>
      <c r="BQ325" s="3">
        <f>IF(Inputs!$B$27&lt;&gt;"Ready","PENDING INPUTS",IF(AND(A325&lt;=Inputs!$B$6,BO325&gt;0),Inputs!G21,0))</f>
        <v>0</v>
      </c>
      <c r="BR325" s="3">
        <f>IF(Inputs!$B$27&lt;&gt;"Ready","PENDING INPUTS",IF(A325&gt;Inputs!$B$6,0,MIN((BO325+BP325+BQ325),IF(Inputs!H21=1,Inputs!D21,MAX(Inputs!F21,ROUND(BO325*Inputs!E21+BP325+BQ325,2))))))</f>
        <v>0</v>
      </c>
      <c r="BS325">
        <f>IF(Inputs!$B$27&lt;&gt;"Ready","PENDING INPUTS",IF(BO325&lt;=0,99,1+IF(AND(K325&gt;0,OR(K325&lt;BO325,AND(K325=BO325,0&lt;7))),1,0)+IF(AND(S325&gt;0,OR(S325&lt;BO325,AND(S325=BO325,1&lt;7))),1,0)+IF(AND(AA325&gt;0,OR(AA325&lt;BO325,AND(AA325=BO325,2&lt;7))),1,0)+IF(AND(AI325&gt;0,OR(AI325&lt;BO325,AND(AI325=BO325,3&lt;7))),1,0)+IF(AND(AQ325&gt;0,OR(AQ325&lt;BO325,AND(AQ325=BO325,4&lt;7))),1,0)+IF(AND(AY325&gt;0,OR(AY325&lt;BO325,AND(AY325=BO325,5&lt;7))),1,0)+IF(AND(BG325&gt;0,OR(BG325&lt;BO325,AND(BG325=BO325,6&lt;7))),1,0)+IF(AND(BW325&gt;0,OR(BW325&lt;BO325,AND(BW325=BO325,8&lt;7))),1,0)+IF(AND(CE325&gt;0,OR(CE325&lt;BO325,AND(CE325=BO325,9&lt;7))),1,0)))</f>
        <v>99</v>
      </c>
      <c r="BT325" s="3">
        <f>IF(Inputs!$B$27&lt;&gt;"Ready","PENDING INPUTS",IF(A325&gt;Inputs!$B$6,0,MIN(MAX(0,(BO325+BP325+BQ325)-BR325),MAX(0,C325-D325-(IF(O325&lt;BS325,K325+L325+M325-N325,0)+IF(W325&lt;BS325,S325+T325+U325-V325,0)+IF(AE325&lt;BS325,AA325+AB325+AC325-AD325,0)+IF(AM325&lt;BS325,AI325+AJ325+AK325-AL325,0)+IF(AU325&lt;BS325,AQ325+AR325+AS325-AT325,0)+IF(BC325&lt;BS325,AY325+AZ325+BA325-BB325,0)+IF(BK325&lt;BS325,BG325+BH325+BI325-BJ325,0)+IF(BS325&lt;BS325,BO325+BP325+BQ325-BR325,0)+IF(CA325&lt;BS325,BW325+BX325+BY325-BZ325,0)+IF(CI325&lt;BS325,CE325+CF325+CG325-CH325,0))))))</f>
        <v>0</v>
      </c>
      <c r="BU325" s="3">
        <f>IF(Inputs!$B$27&lt;&gt;"Ready","PENDING INPUTS",MIN((BO325+BP325+BQ325),IF(D325&gt;C325,IF(D325=0,0,BR325*C325/D325),BR325+BT325)))</f>
        <v>0</v>
      </c>
      <c r="BV325" s="3">
        <f>IF(Inputs!$B$27&lt;&gt;"Ready","PENDING INPUTS",MAX(0,(BO325+BP325+BQ325)-BU325))</f>
        <v>0</v>
      </c>
      <c r="BW325" s="3">
        <f>IF(Inputs!$B$27&lt;&gt;"Ready","PENDING INPUTS",CD324)</f>
        <v>0</v>
      </c>
      <c r="BX325" s="3">
        <f>IF(Inputs!$B$27&lt;&gt;"Ready","PENDING INPUTS",IF(A325&lt;=Inputs!$B$6,ROUND(BW325*Inputs!C22/12,2),0))</f>
        <v>0</v>
      </c>
      <c r="BY325" s="3">
        <f>IF(Inputs!$B$27&lt;&gt;"Ready","PENDING INPUTS",IF(AND(A325&lt;=Inputs!$B$6,BW325&gt;0),Inputs!G22,0))</f>
        <v>0</v>
      </c>
      <c r="BZ325" s="3">
        <f>IF(Inputs!$B$27&lt;&gt;"Ready","PENDING INPUTS",IF(A325&gt;Inputs!$B$6,0,MIN((BW325+BX325+BY325),IF(Inputs!H22=1,Inputs!D22,MAX(Inputs!F22,ROUND(BW325*Inputs!E22+BX325+BY325,2))))))</f>
        <v>0</v>
      </c>
      <c r="CA325">
        <f>IF(Inputs!$B$27&lt;&gt;"Ready","PENDING INPUTS",IF(BW325&lt;=0,99,1+IF(AND(K325&gt;0,OR(K325&lt;BW325,AND(K325=BW325,0&lt;8))),1,0)+IF(AND(S325&gt;0,OR(S325&lt;BW325,AND(S325=BW325,1&lt;8))),1,0)+IF(AND(AA325&gt;0,OR(AA325&lt;BW325,AND(AA325=BW325,2&lt;8))),1,0)+IF(AND(AI325&gt;0,OR(AI325&lt;BW325,AND(AI325=BW325,3&lt;8))),1,0)+IF(AND(AQ325&gt;0,OR(AQ325&lt;BW325,AND(AQ325=BW325,4&lt;8))),1,0)+IF(AND(AY325&gt;0,OR(AY325&lt;BW325,AND(AY325=BW325,5&lt;8))),1,0)+IF(AND(BG325&gt;0,OR(BG325&lt;BW325,AND(BG325=BW325,6&lt;8))),1,0)+IF(AND(BO325&gt;0,OR(BO325&lt;BW325,AND(BO325=BW325,7&lt;8))),1,0)+IF(AND(CE325&gt;0,OR(CE325&lt;BW325,AND(CE325=BW325,9&lt;8))),1,0)))</f>
        <v>99</v>
      </c>
      <c r="CB325" s="3">
        <f>IF(Inputs!$B$27&lt;&gt;"Ready","PENDING INPUTS",IF(A325&gt;Inputs!$B$6,0,MIN(MAX(0,(BW325+BX325+BY325)-BZ325),MAX(0,C325-D325-(IF(O325&lt;CA325,K325+L325+M325-N325,0)+IF(W325&lt;CA325,S325+T325+U325-V325,0)+IF(AE325&lt;CA325,AA325+AB325+AC325-AD325,0)+IF(AM325&lt;CA325,AI325+AJ325+AK325-AL325,0)+IF(AU325&lt;CA325,AQ325+AR325+AS325-AT325,0)+IF(BC325&lt;CA325,AY325+AZ325+BA325-BB325,0)+IF(BK325&lt;CA325,BG325+BH325+BI325-BJ325,0)+IF(BS325&lt;CA325,BO325+BP325+BQ325-BR325,0)+IF(CA325&lt;CA325,BW325+BX325+BY325-BZ325,0)+IF(CI325&lt;CA325,CE325+CF325+CG325-CH325,0))))))</f>
        <v>0</v>
      </c>
      <c r="CC325" s="3">
        <f>IF(Inputs!$B$27&lt;&gt;"Ready","PENDING INPUTS",MIN((BW325+BX325+BY325),IF(D325&gt;C325,IF(D325=0,0,BZ325*C325/D325),BZ325+CB325)))</f>
        <v>0</v>
      </c>
      <c r="CD325" s="3">
        <f>IF(Inputs!$B$27&lt;&gt;"Ready","PENDING INPUTS",MAX(0,(BW325+BX325+BY325)-CC325))</f>
        <v>0</v>
      </c>
      <c r="CE325" s="3">
        <f>IF(Inputs!$B$27&lt;&gt;"Ready","PENDING INPUTS",CL324)</f>
        <v>0</v>
      </c>
      <c r="CF325" s="3">
        <f>IF(Inputs!$B$27&lt;&gt;"Ready","PENDING INPUTS",IF(A325&lt;=Inputs!$B$6,ROUND(CE325*Inputs!C23/12,2),0))</f>
        <v>0</v>
      </c>
      <c r="CG325" s="3">
        <f>IF(Inputs!$B$27&lt;&gt;"Ready","PENDING INPUTS",IF(AND(A325&lt;=Inputs!$B$6,CE325&gt;0),Inputs!G23,0))</f>
        <v>0</v>
      </c>
      <c r="CH325" s="3">
        <f>IF(Inputs!$B$27&lt;&gt;"Ready","PENDING INPUTS",IF(A325&gt;Inputs!$B$6,0,MIN((CE325+CF325+CG325),IF(Inputs!H23=1,Inputs!D23,MAX(Inputs!F23,ROUND(CE325*Inputs!E23+CF325+CG325,2))))))</f>
        <v>0</v>
      </c>
      <c r="CI325">
        <f>IF(Inputs!$B$27&lt;&gt;"Ready","PENDING INPUTS",IF(CE325&lt;=0,99,1+IF(AND(K325&gt;0,OR(K325&lt;CE325,AND(K325=CE325,0&lt;9))),1,0)+IF(AND(S325&gt;0,OR(S325&lt;CE325,AND(S325=CE325,1&lt;9))),1,0)+IF(AND(AA325&gt;0,OR(AA325&lt;CE325,AND(AA325=CE325,2&lt;9))),1,0)+IF(AND(AI325&gt;0,OR(AI325&lt;CE325,AND(AI325=CE325,3&lt;9))),1,0)+IF(AND(AQ325&gt;0,OR(AQ325&lt;CE325,AND(AQ325=CE325,4&lt;9))),1,0)+IF(AND(AY325&gt;0,OR(AY325&lt;CE325,AND(AY325=CE325,5&lt;9))),1,0)+IF(AND(BG325&gt;0,OR(BG325&lt;CE325,AND(BG325=CE325,6&lt;9))),1,0)+IF(AND(BO325&gt;0,OR(BO325&lt;CE325,AND(BO325=CE325,7&lt;9))),1,0)+IF(AND(BW325&gt;0,OR(BW325&lt;CE325,AND(BW325=CE325,8&lt;9))),1,0)))</f>
        <v>99</v>
      </c>
      <c r="CJ325" s="3">
        <f>IF(Inputs!$B$27&lt;&gt;"Ready","PENDING INPUTS",IF(A325&gt;Inputs!$B$6,0,MIN(MAX(0,(CE325+CF325+CG325)-CH325),MAX(0,C325-D325-(IF(O325&lt;CI325,K325+L325+M325-N325,0)+IF(W325&lt;CI325,S325+T325+U325-V325,0)+IF(AE325&lt;CI325,AA325+AB325+AC325-AD325,0)+IF(AM325&lt;CI325,AI325+AJ325+AK325-AL325,0)+IF(AU325&lt;CI325,AQ325+AR325+AS325-AT325,0)+IF(BC325&lt;CI325,AY325+AZ325+BA325-BB325,0)+IF(BK325&lt;CI325,BG325+BH325+BI325-BJ325,0)+IF(BS325&lt;CI325,BO325+BP325+BQ325-BR325,0)+IF(CA325&lt;CI325,BW325+BX325+BY325-BZ325,0)+IF(CI325&lt;CI325,CE325+CF325+CG325-CH325,0))))))</f>
        <v>0</v>
      </c>
      <c r="CK325" s="3">
        <f>IF(Inputs!$B$27&lt;&gt;"Ready","PENDING INPUTS",MIN((CE325+CF325+CG325),IF(D325&gt;C325,IF(D325=0,0,CH325*C325/D325),CH325+CJ325)))</f>
        <v>0</v>
      </c>
      <c r="CL325" s="3">
        <f>IF(Inputs!$B$27&lt;&gt;"Ready","PENDING INPUTS",MAX(0,(CE325+CF325+CG325)-CK325))</f>
        <v>0</v>
      </c>
    </row>
    <row r="326" spans="1:90" ht="27.95" customHeight="1" x14ac:dyDescent="0.25">
      <c r="A326">
        <v>322</v>
      </c>
      <c r="B326" s="13">
        <f>IF(Inputs!$B$27&lt;&gt;"Ready","PENDING INPUTS",EDATE(Inputs!$B$5,A326-1))</f>
        <v>56066</v>
      </c>
      <c r="C326" s="3">
        <f>IF(Inputs!$B$27&lt;&gt;"Ready","PENDING INPUTS",IF(A326&lt;=Inputs!$B$6,MAX(0,Inputs!$B$4+IF(A326=Inputs!$B$7,Inputs!$B$8,0)+IF(A326=Inputs!$B$9,Inputs!$B$10,0)),0))</f>
        <v>0</v>
      </c>
      <c r="D326" s="3">
        <f>IF(Inputs!$B$27&lt;&gt;"Ready","PENDING INPUTS",SUM(N326,V326,AD326,AL326,AT326,BB326,BJ326,BR326,BZ326,CH326))</f>
        <v>0</v>
      </c>
      <c r="E326" s="3">
        <f>IF(Inputs!$B$27&lt;&gt;"Ready","PENDING INPUTS",MAX(0,D326-C326))</f>
        <v>0</v>
      </c>
      <c r="F326" s="3">
        <f>IF(Inputs!$B$27&lt;&gt;"Ready","PENDING INPUTS",SUM(Q326,Y326,AG326,AO326,AW326,BE326,BM326,BU326,CC326,CK326))</f>
        <v>0</v>
      </c>
      <c r="G326" s="3">
        <f>IF(Inputs!$B$27&lt;&gt;"Ready","PENDING INPUTS",SUM(L326,T326,AB326,AJ326,AR326,AZ326,BH326,BP326,BX326,CF326))</f>
        <v>0</v>
      </c>
      <c r="H326" s="3">
        <f>IF(Inputs!$B$27&lt;&gt;"Ready","PENDING INPUTS",SUM(M326,U326,AC326,AK326,AS326,BA326,BI326,BQ326,BY326,CG326))</f>
        <v>0</v>
      </c>
      <c r="I326" s="3">
        <f>IF(Inputs!$B$27&lt;&gt;"Ready","PENDING INPUTS",SUM(R326,Z326,AH326,AP326,AX326,BF326,BN326,BV326,CD326,CL326))</f>
        <v>0</v>
      </c>
      <c r="J326" t="str">
        <f>IF(Inputs!$B$27&lt;&gt;"Ready","PENDING INPUTS",IF(A326&gt;Inputs!$B$6,"Beyond horizon",IF(E326&gt;0.005,"MINIMUM SHORTFALL",IF(I326&lt;0.005,"Paid off","In progress"))))</f>
        <v>Beyond horizon</v>
      </c>
      <c r="K326" s="3">
        <f>IF(Inputs!$B$27&lt;&gt;"Ready","PENDING INPUTS",R325)</f>
        <v>0</v>
      </c>
      <c r="L326" s="3">
        <f>IF(Inputs!$B$27&lt;&gt;"Ready","PENDING INPUTS",IF(A326&lt;=Inputs!$B$6,ROUND(K326*Inputs!C14/12,2),0))</f>
        <v>0</v>
      </c>
      <c r="M326" s="3">
        <f>IF(Inputs!$B$27&lt;&gt;"Ready","PENDING INPUTS",IF(AND(A326&lt;=Inputs!$B$6,K326&gt;0),Inputs!G14,0))</f>
        <v>0</v>
      </c>
      <c r="N326" s="3">
        <f>IF(Inputs!$B$27&lt;&gt;"Ready","PENDING INPUTS",IF(A326&gt;Inputs!$B$6,0,MIN((K326+L326+M326),IF(Inputs!H14=1,Inputs!D14,MAX(Inputs!F14,ROUND(K326*Inputs!E14+L326+M326,2))))))</f>
        <v>0</v>
      </c>
      <c r="O326">
        <f>IF(Inputs!$B$27&lt;&gt;"Ready","PENDING INPUTS",IF(K326&lt;=0,99,1+IF(AND(S326&gt;0,OR(S326&lt;K326,AND(S326=K326,1&lt;0))),1,0)+IF(AND(AA326&gt;0,OR(AA326&lt;K326,AND(AA326=K326,2&lt;0))),1,0)+IF(AND(AI326&gt;0,OR(AI326&lt;K326,AND(AI326=K326,3&lt;0))),1,0)+IF(AND(AQ326&gt;0,OR(AQ326&lt;K326,AND(AQ326=K326,4&lt;0))),1,0)+IF(AND(AY326&gt;0,OR(AY326&lt;K326,AND(AY326=K326,5&lt;0))),1,0)+IF(AND(BG326&gt;0,OR(BG326&lt;K326,AND(BG326=K326,6&lt;0))),1,0)+IF(AND(BO326&gt;0,OR(BO326&lt;K326,AND(BO326=K326,7&lt;0))),1,0)+IF(AND(BW326&gt;0,OR(BW326&lt;K326,AND(BW326=K326,8&lt;0))),1,0)+IF(AND(CE326&gt;0,OR(CE326&lt;K326,AND(CE326=K326,9&lt;0))),1,0)))</f>
        <v>99</v>
      </c>
      <c r="P326" s="3">
        <f>IF(Inputs!$B$27&lt;&gt;"Ready","PENDING INPUTS",IF(A326&gt;Inputs!$B$6,0,MIN(MAX(0,(K326+L326+M326)-N326),MAX(0,C326-D326-(IF(O326&lt;O326,K326+L326+M326-N326,0)+IF(W326&lt;O326,S326+T326+U326-V326,0)+IF(AE326&lt;O326,AA326+AB326+AC326-AD326,0)+IF(AM326&lt;O326,AI326+AJ326+AK326-AL326,0)+IF(AU326&lt;O326,AQ326+AR326+AS326-AT326,0)+IF(BC326&lt;O326,AY326+AZ326+BA326-BB326,0)+IF(BK326&lt;O326,BG326+BH326+BI326-BJ326,0)+IF(BS326&lt;O326,BO326+BP326+BQ326-BR326,0)+IF(CA326&lt;O326,BW326+BX326+BY326-BZ326,0)+IF(CI326&lt;O326,CE326+CF326+CG326-CH326,0))))))</f>
        <v>0</v>
      </c>
      <c r="Q326" s="3">
        <f>IF(Inputs!$B$27&lt;&gt;"Ready","PENDING INPUTS",MIN((K326+L326+M326),IF(D326&gt;C326,IF(D326=0,0,N326*C326/D326),N326+P326)))</f>
        <v>0</v>
      </c>
      <c r="R326" s="3">
        <f>IF(Inputs!$B$27&lt;&gt;"Ready","PENDING INPUTS",MAX(0,(K326+L326+M326)-Q326))</f>
        <v>0</v>
      </c>
      <c r="S326" s="3">
        <f>IF(Inputs!$B$27&lt;&gt;"Ready","PENDING INPUTS",Z325)</f>
        <v>0</v>
      </c>
      <c r="T326" s="3">
        <f>IF(Inputs!$B$27&lt;&gt;"Ready","PENDING INPUTS",IF(A326&lt;=Inputs!$B$6,ROUND(S326*Inputs!C15/12,2),0))</f>
        <v>0</v>
      </c>
      <c r="U326" s="3">
        <f>IF(Inputs!$B$27&lt;&gt;"Ready","PENDING INPUTS",IF(AND(A326&lt;=Inputs!$B$6,S326&gt;0),Inputs!G15,0))</f>
        <v>0</v>
      </c>
      <c r="V326" s="3">
        <f>IF(Inputs!$B$27&lt;&gt;"Ready","PENDING INPUTS",IF(A326&gt;Inputs!$B$6,0,MIN((S326+T326+U326),IF(Inputs!H15=1,Inputs!D15,MAX(Inputs!F15,ROUND(S326*Inputs!E15+T326+U326,2))))))</f>
        <v>0</v>
      </c>
      <c r="W326">
        <f>IF(Inputs!$B$27&lt;&gt;"Ready","PENDING INPUTS",IF(S326&lt;=0,99,1+IF(AND(K326&gt;0,OR(K326&lt;S326,AND(K326=S326,0&lt;1))),1,0)+IF(AND(AA326&gt;0,OR(AA326&lt;S326,AND(AA326=S326,2&lt;1))),1,0)+IF(AND(AI326&gt;0,OR(AI326&lt;S326,AND(AI326=S326,3&lt;1))),1,0)+IF(AND(AQ326&gt;0,OR(AQ326&lt;S326,AND(AQ326=S326,4&lt;1))),1,0)+IF(AND(AY326&gt;0,OR(AY326&lt;S326,AND(AY326=S326,5&lt;1))),1,0)+IF(AND(BG326&gt;0,OR(BG326&lt;S326,AND(BG326=S326,6&lt;1))),1,0)+IF(AND(BO326&gt;0,OR(BO326&lt;S326,AND(BO326=S326,7&lt;1))),1,0)+IF(AND(BW326&gt;0,OR(BW326&lt;S326,AND(BW326=S326,8&lt;1))),1,0)+IF(AND(CE326&gt;0,OR(CE326&lt;S326,AND(CE326=S326,9&lt;1))),1,0)))</f>
        <v>99</v>
      </c>
      <c r="X326" s="3">
        <f>IF(Inputs!$B$27&lt;&gt;"Ready","PENDING INPUTS",IF(A326&gt;Inputs!$B$6,0,MIN(MAX(0,(S326+T326+U326)-V326),MAX(0,C326-D326-(IF(O326&lt;W326,K326+L326+M326-N326,0)+IF(W326&lt;W326,S326+T326+U326-V326,0)+IF(AE326&lt;W326,AA326+AB326+AC326-AD326,0)+IF(AM326&lt;W326,AI326+AJ326+AK326-AL326,0)+IF(AU326&lt;W326,AQ326+AR326+AS326-AT326,0)+IF(BC326&lt;W326,AY326+AZ326+BA326-BB326,0)+IF(BK326&lt;W326,BG326+BH326+BI326-BJ326,0)+IF(BS326&lt;W326,BO326+BP326+BQ326-BR326,0)+IF(CA326&lt;W326,BW326+BX326+BY326-BZ326,0)+IF(CI326&lt;W326,CE326+CF326+CG326-CH326,0))))))</f>
        <v>0</v>
      </c>
      <c r="Y326" s="3">
        <f>IF(Inputs!$B$27&lt;&gt;"Ready","PENDING INPUTS",MIN((S326+T326+U326),IF(D326&gt;C326,IF(D326=0,0,V326*C326/D326),V326+X326)))</f>
        <v>0</v>
      </c>
      <c r="Z326" s="3">
        <f>IF(Inputs!$B$27&lt;&gt;"Ready","PENDING INPUTS",MAX(0,(S326+T326+U326)-Y326))</f>
        <v>0</v>
      </c>
      <c r="AA326" s="3">
        <f>IF(Inputs!$B$27&lt;&gt;"Ready","PENDING INPUTS",AH325)</f>
        <v>0</v>
      </c>
      <c r="AB326" s="3">
        <f>IF(Inputs!$B$27&lt;&gt;"Ready","PENDING INPUTS",IF(A326&lt;=Inputs!$B$6,ROUND(AA326*Inputs!C16/12,2),0))</f>
        <v>0</v>
      </c>
      <c r="AC326" s="3">
        <f>IF(Inputs!$B$27&lt;&gt;"Ready","PENDING INPUTS",IF(AND(A326&lt;=Inputs!$B$6,AA326&gt;0),Inputs!G16,0))</f>
        <v>0</v>
      </c>
      <c r="AD326" s="3">
        <f>IF(Inputs!$B$27&lt;&gt;"Ready","PENDING INPUTS",IF(A326&gt;Inputs!$B$6,0,MIN((AA326+AB326+AC326),IF(Inputs!H16=1,Inputs!D16,MAX(Inputs!F16,ROUND(AA326*Inputs!E16+AB326+AC326,2))))))</f>
        <v>0</v>
      </c>
      <c r="AE326">
        <f>IF(Inputs!$B$27&lt;&gt;"Ready","PENDING INPUTS",IF(AA326&lt;=0,99,1+IF(AND(K326&gt;0,OR(K326&lt;AA326,AND(K326=AA326,0&lt;2))),1,0)+IF(AND(S326&gt;0,OR(S326&lt;AA326,AND(S326=AA326,1&lt;2))),1,0)+IF(AND(AI326&gt;0,OR(AI326&lt;AA326,AND(AI326=AA326,3&lt;2))),1,0)+IF(AND(AQ326&gt;0,OR(AQ326&lt;AA326,AND(AQ326=AA326,4&lt;2))),1,0)+IF(AND(AY326&gt;0,OR(AY326&lt;AA326,AND(AY326=AA326,5&lt;2))),1,0)+IF(AND(BG326&gt;0,OR(BG326&lt;AA326,AND(BG326=AA326,6&lt;2))),1,0)+IF(AND(BO326&gt;0,OR(BO326&lt;AA326,AND(BO326=AA326,7&lt;2))),1,0)+IF(AND(BW326&gt;0,OR(BW326&lt;AA326,AND(BW326=AA326,8&lt;2))),1,0)+IF(AND(CE326&gt;0,OR(CE326&lt;AA326,AND(CE326=AA326,9&lt;2))),1,0)))</f>
        <v>99</v>
      </c>
      <c r="AF326" s="3">
        <f>IF(Inputs!$B$27&lt;&gt;"Ready","PENDING INPUTS",IF(A326&gt;Inputs!$B$6,0,MIN(MAX(0,(AA326+AB326+AC326)-AD326),MAX(0,C326-D326-(IF(O326&lt;AE326,K326+L326+M326-N326,0)+IF(W326&lt;AE326,S326+T326+U326-V326,0)+IF(AE326&lt;AE326,AA326+AB326+AC326-AD326,0)+IF(AM326&lt;AE326,AI326+AJ326+AK326-AL326,0)+IF(AU326&lt;AE326,AQ326+AR326+AS326-AT326,0)+IF(BC326&lt;AE326,AY326+AZ326+BA326-BB326,0)+IF(BK326&lt;AE326,BG326+BH326+BI326-BJ326,0)+IF(BS326&lt;AE326,BO326+BP326+BQ326-BR326,0)+IF(CA326&lt;AE326,BW326+BX326+BY326-BZ326,0)+IF(CI326&lt;AE326,CE326+CF326+CG326-CH326,0))))))</f>
        <v>0</v>
      </c>
      <c r="AG326" s="3">
        <f>IF(Inputs!$B$27&lt;&gt;"Ready","PENDING INPUTS",MIN((AA326+AB326+AC326),IF(D326&gt;C326,IF(D326=0,0,AD326*C326/D326),AD326+AF326)))</f>
        <v>0</v>
      </c>
      <c r="AH326" s="3">
        <f>IF(Inputs!$B$27&lt;&gt;"Ready","PENDING INPUTS",MAX(0,(AA326+AB326+AC326)-AG326))</f>
        <v>0</v>
      </c>
      <c r="AI326" s="3">
        <f>IF(Inputs!$B$27&lt;&gt;"Ready","PENDING INPUTS",AP325)</f>
        <v>0</v>
      </c>
      <c r="AJ326" s="3">
        <f>IF(Inputs!$B$27&lt;&gt;"Ready","PENDING INPUTS",IF(A326&lt;=Inputs!$B$6,ROUND(AI326*Inputs!C17/12,2),0))</f>
        <v>0</v>
      </c>
      <c r="AK326" s="3">
        <f>IF(Inputs!$B$27&lt;&gt;"Ready","PENDING INPUTS",IF(AND(A326&lt;=Inputs!$B$6,AI326&gt;0),Inputs!G17,0))</f>
        <v>0</v>
      </c>
      <c r="AL326" s="3">
        <f>IF(Inputs!$B$27&lt;&gt;"Ready","PENDING INPUTS",IF(A326&gt;Inputs!$B$6,0,MIN((AI326+AJ326+AK326),IF(Inputs!H17=1,Inputs!D17,MAX(Inputs!F17,ROUND(AI326*Inputs!E17+AJ326+AK326,2))))))</f>
        <v>0</v>
      </c>
      <c r="AM326">
        <f>IF(Inputs!$B$27&lt;&gt;"Ready","PENDING INPUTS",IF(AI326&lt;=0,99,1+IF(AND(K326&gt;0,OR(K326&lt;AI326,AND(K326=AI326,0&lt;3))),1,0)+IF(AND(S326&gt;0,OR(S326&lt;AI326,AND(S326=AI326,1&lt;3))),1,0)+IF(AND(AA326&gt;0,OR(AA326&lt;AI326,AND(AA326=AI326,2&lt;3))),1,0)+IF(AND(AQ326&gt;0,OR(AQ326&lt;AI326,AND(AQ326=AI326,4&lt;3))),1,0)+IF(AND(AY326&gt;0,OR(AY326&lt;AI326,AND(AY326=AI326,5&lt;3))),1,0)+IF(AND(BG326&gt;0,OR(BG326&lt;AI326,AND(BG326=AI326,6&lt;3))),1,0)+IF(AND(BO326&gt;0,OR(BO326&lt;AI326,AND(BO326=AI326,7&lt;3))),1,0)+IF(AND(BW326&gt;0,OR(BW326&lt;AI326,AND(BW326=AI326,8&lt;3))),1,0)+IF(AND(CE326&gt;0,OR(CE326&lt;AI326,AND(CE326=AI326,9&lt;3))),1,0)))</f>
        <v>99</v>
      </c>
      <c r="AN326" s="3">
        <f>IF(Inputs!$B$27&lt;&gt;"Ready","PENDING INPUTS",IF(A326&gt;Inputs!$B$6,0,MIN(MAX(0,(AI326+AJ326+AK326)-AL326),MAX(0,C326-D326-(IF(O326&lt;AM326,K326+L326+M326-N326,0)+IF(W326&lt;AM326,S326+T326+U326-V326,0)+IF(AE326&lt;AM326,AA326+AB326+AC326-AD326,0)+IF(AM326&lt;AM326,AI326+AJ326+AK326-AL326,0)+IF(AU326&lt;AM326,AQ326+AR326+AS326-AT326,0)+IF(BC326&lt;AM326,AY326+AZ326+BA326-BB326,0)+IF(BK326&lt;AM326,BG326+BH326+BI326-BJ326,0)+IF(BS326&lt;AM326,BO326+BP326+BQ326-BR326,0)+IF(CA326&lt;AM326,BW326+BX326+BY326-BZ326,0)+IF(CI326&lt;AM326,CE326+CF326+CG326-CH326,0))))))</f>
        <v>0</v>
      </c>
      <c r="AO326" s="3">
        <f>IF(Inputs!$B$27&lt;&gt;"Ready","PENDING INPUTS",MIN((AI326+AJ326+AK326),IF(D326&gt;C326,IF(D326=0,0,AL326*C326/D326),AL326+AN326)))</f>
        <v>0</v>
      </c>
      <c r="AP326" s="3">
        <f>IF(Inputs!$B$27&lt;&gt;"Ready","PENDING INPUTS",MAX(0,(AI326+AJ326+AK326)-AO326))</f>
        <v>0</v>
      </c>
      <c r="AQ326" s="3">
        <f>IF(Inputs!$B$27&lt;&gt;"Ready","PENDING INPUTS",AX325)</f>
        <v>0</v>
      </c>
      <c r="AR326" s="3">
        <f>IF(Inputs!$B$27&lt;&gt;"Ready","PENDING INPUTS",IF(A326&lt;=Inputs!$B$6,ROUND(AQ326*Inputs!C18/12,2),0))</f>
        <v>0</v>
      </c>
      <c r="AS326" s="3">
        <f>IF(Inputs!$B$27&lt;&gt;"Ready","PENDING INPUTS",IF(AND(A326&lt;=Inputs!$B$6,AQ326&gt;0),Inputs!G18,0))</f>
        <v>0</v>
      </c>
      <c r="AT326" s="3">
        <f>IF(Inputs!$B$27&lt;&gt;"Ready","PENDING INPUTS",IF(A326&gt;Inputs!$B$6,0,MIN((AQ326+AR326+AS326),IF(Inputs!H18=1,Inputs!D18,MAX(Inputs!F18,ROUND(AQ326*Inputs!E18+AR326+AS326,2))))))</f>
        <v>0</v>
      </c>
      <c r="AU326">
        <f>IF(Inputs!$B$27&lt;&gt;"Ready","PENDING INPUTS",IF(AQ326&lt;=0,99,1+IF(AND(K326&gt;0,OR(K326&lt;AQ326,AND(K326=AQ326,0&lt;4))),1,0)+IF(AND(S326&gt;0,OR(S326&lt;AQ326,AND(S326=AQ326,1&lt;4))),1,0)+IF(AND(AA326&gt;0,OR(AA326&lt;AQ326,AND(AA326=AQ326,2&lt;4))),1,0)+IF(AND(AI326&gt;0,OR(AI326&lt;AQ326,AND(AI326=AQ326,3&lt;4))),1,0)+IF(AND(AY326&gt;0,OR(AY326&lt;AQ326,AND(AY326=AQ326,5&lt;4))),1,0)+IF(AND(BG326&gt;0,OR(BG326&lt;AQ326,AND(BG326=AQ326,6&lt;4))),1,0)+IF(AND(BO326&gt;0,OR(BO326&lt;AQ326,AND(BO326=AQ326,7&lt;4))),1,0)+IF(AND(BW326&gt;0,OR(BW326&lt;AQ326,AND(BW326=AQ326,8&lt;4))),1,0)+IF(AND(CE326&gt;0,OR(CE326&lt;AQ326,AND(CE326=AQ326,9&lt;4))),1,0)))</f>
        <v>99</v>
      </c>
      <c r="AV326" s="3">
        <f>IF(Inputs!$B$27&lt;&gt;"Ready","PENDING INPUTS",IF(A326&gt;Inputs!$B$6,0,MIN(MAX(0,(AQ326+AR326+AS326)-AT326),MAX(0,C326-D326-(IF(O326&lt;AU326,K326+L326+M326-N326,0)+IF(W326&lt;AU326,S326+T326+U326-V326,0)+IF(AE326&lt;AU326,AA326+AB326+AC326-AD326,0)+IF(AM326&lt;AU326,AI326+AJ326+AK326-AL326,0)+IF(AU326&lt;AU326,AQ326+AR326+AS326-AT326,0)+IF(BC326&lt;AU326,AY326+AZ326+BA326-BB326,0)+IF(BK326&lt;AU326,BG326+BH326+BI326-BJ326,0)+IF(BS326&lt;AU326,BO326+BP326+BQ326-BR326,0)+IF(CA326&lt;AU326,BW326+BX326+BY326-BZ326,0)+IF(CI326&lt;AU326,CE326+CF326+CG326-CH326,0))))))</f>
        <v>0</v>
      </c>
      <c r="AW326" s="3">
        <f>IF(Inputs!$B$27&lt;&gt;"Ready","PENDING INPUTS",MIN((AQ326+AR326+AS326),IF(D326&gt;C326,IF(D326=0,0,AT326*C326/D326),AT326+AV326)))</f>
        <v>0</v>
      </c>
      <c r="AX326" s="3">
        <f>IF(Inputs!$B$27&lt;&gt;"Ready","PENDING INPUTS",MAX(0,(AQ326+AR326+AS326)-AW326))</f>
        <v>0</v>
      </c>
      <c r="AY326" s="3">
        <f>IF(Inputs!$B$27&lt;&gt;"Ready","PENDING INPUTS",BF325)</f>
        <v>0</v>
      </c>
      <c r="AZ326" s="3">
        <f>IF(Inputs!$B$27&lt;&gt;"Ready","PENDING INPUTS",IF(A326&lt;=Inputs!$B$6,ROUND(AY326*Inputs!C19/12,2),0))</f>
        <v>0</v>
      </c>
      <c r="BA326" s="3">
        <f>IF(Inputs!$B$27&lt;&gt;"Ready","PENDING INPUTS",IF(AND(A326&lt;=Inputs!$B$6,AY326&gt;0),Inputs!G19,0))</f>
        <v>0</v>
      </c>
      <c r="BB326" s="3">
        <f>IF(Inputs!$B$27&lt;&gt;"Ready","PENDING INPUTS",IF(A326&gt;Inputs!$B$6,0,MIN((AY326+AZ326+BA326),IF(Inputs!H19=1,Inputs!D19,MAX(Inputs!F19,ROUND(AY326*Inputs!E19+AZ326+BA326,2))))))</f>
        <v>0</v>
      </c>
      <c r="BC326">
        <f>IF(Inputs!$B$27&lt;&gt;"Ready","PENDING INPUTS",IF(AY326&lt;=0,99,1+IF(AND(K326&gt;0,OR(K326&lt;AY326,AND(K326=AY326,0&lt;5))),1,0)+IF(AND(S326&gt;0,OR(S326&lt;AY326,AND(S326=AY326,1&lt;5))),1,0)+IF(AND(AA326&gt;0,OR(AA326&lt;AY326,AND(AA326=AY326,2&lt;5))),1,0)+IF(AND(AI326&gt;0,OR(AI326&lt;AY326,AND(AI326=AY326,3&lt;5))),1,0)+IF(AND(AQ326&gt;0,OR(AQ326&lt;AY326,AND(AQ326=AY326,4&lt;5))),1,0)+IF(AND(BG326&gt;0,OR(BG326&lt;AY326,AND(BG326=AY326,6&lt;5))),1,0)+IF(AND(BO326&gt;0,OR(BO326&lt;AY326,AND(BO326=AY326,7&lt;5))),1,0)+IF(AND(BW326&gt;0,OR(BW326&lt;AY326,AND(BW326=AY326,8&lt;5))),1,0)+IF(AND(CE326&gt;0,OR(CE326&lt;AY326,AND(CE326=AY326,9&lt;5))),1,0)))</f>
        <v>99</v>
      </c>
      <c r="BD326" s="3">
        <f>IF(Inputs!$B$27&lt;&gt;"Ready","PENDING INPUTS",IF(A326&gt;Inputs!$B$6,0,MIN(MAX(0,(AY326+AZ326+BA326)-BB326),MAX(0,C326-D326-(IF(O326&lt;BC326,K326+L326+M326-N326,0)+IF(W326&lt;BC326,S326+T326+U326-V326,0)+IF(AE326&lt;BC326,AA326+AB326+AC326-AD326,0)+IF(AM326&lt;BC326,AI326+AJ326+AK326-AL326,0)+IF(AU326&lt;BC326,AQ326+AR326+AS326-AT326,0)+IF(BC326&lt;BC326,AY326+AZ326+BA326-BB326,0)+IF(BK326&lt;BC326,BG326+BH326+BI326-BJ326,0)+IF(BS326&lt;BC326,BO326+BP326+BQ326-BR326,0)+IF(CA326&lt;BC326,BW326+BX326+BY326-BZ326,0)+IF(CI326&lt;BC326,CE326+CF326+CG326-CH326,0))))))</f>
        <v>0</v>
      </c>
      <c r="BE326" s="3">
        <f>IF(Inputs!$B$27&lt;&gt;"Ready","PENDING INPUTS",MIN((AY326+AZ326+BA326),IF(D326&gt;C326,IF(D326=0,0,BB326*C326/D326),BB326+BD326)))</f>
        <v>0</v>
      </c>
      <c r="BF326" s="3">
        <f>IF(Inputs!$B$27&lt;&gt;"Ready","PENDING INPUTS",MAX(0,(AY326+AZ326+BA326)-BE326))</f>
        <v>0</v>
      </c>
      <c r="BG326" s="3">
        <f>IF(Inputs!$B$27&lt;&gt;"Ready","PENDING INPUTS",BN325)</f>
        <v>0</v>
      </c>
      <c r="BH326" s="3">
        <f>IF(Inputs!$B$27&lt;&gt;"Ready","PENDING INPUTS",IF(A326&lt;=Inputs!$B$6,ROUND(BG326*Inputs!C20/12,2),0))</f>
        <v>0</v>
      </c>
      <c r="BI326" s="3">
        <f>IF(Inputs!$B$27&lt;&gt;"Ready","PENDING INPUTS",IF(AND(A326&lt;=Inputs!$B$6,BG326&gt;0),Inputs!G20,0))</f>
        <v>0</v>
      </c>
      <c r="BJ326" s="3">
        <f>IF(Inputs!$B$27&lt;&gt;"Ready","PENDING INPUTS",IF(A326&gt;Inputs!$B$6,0,MIN((BG326+BH326+BI326),IF(Inputs!H20=1,Inputs!D20,MAX(Inputs!F20,ROUND(BG326*Inputs!E20+BH326+BI326,2))))))</f>
        <v>0</v>
      </c>
      <c r="BK326">
        <f>IF(Inputs!$B$27&lt;&gt;"Ready","PENDING INPUTS",IF(BG326&lt;=0,99,1+IF(AND(K326&gt;0,OR(K326&lt;BG326,AND(K326=BG326,0&lt;6))),1,0)+IF(AND(S326&gt;0,OR(S326&lt;BG326,AND(S326=BG326,1&lt;6))),1,0)+IF(AND(AA326&gt;0,OR(AA326&lt;BG326,AND(AA326=BG326,2&lt;6))),1,0)+IF(AND(AI326&gt;0,OR(AI326&lt;BG326,AND(AI326=BG326,3&lt;6))),1,0)+IF(AND(AQ326&gt;0,OR(AQ326&lt;BG326,AND(AQ326=BG326,4&lt;6))),1,0)+IF(AND(AY326&gt;0,OR(AY326&lt;BG326,AND(AY326=BG326,5&lt;6))),1,0)+IF(AND(BO326&gt;0,OR(BO326&lt;BG326,AND(BO326=BG326,7&lt;6))),1,0)+IF(AND(BW326&gt;0,OR(BW326&lt;BG326,AND(BW326=BG326,8&lt;6))),1,0)+IF(AND(CE326&gt;0,OR(CE326&lt;BG326,AND(CE326=BG326,9&lt;6))),1,0)))</f>
        <v>99</v>
      </c>
      <c r="BL326" s="3">
        <f>IF(Inputs!$B$27&lt;&gt;"Ready","PENDING INPUTS",IF(A326&gt;Inputs!$B$6,0,MIN(MAX(0,(BG326+BH326+BI326)-BJ326),MAX(0,C326-D326-(IF(O326&lt;BK326,K326+L326+M326-N326,0)+IF(W326&lt;BK326,S326+T326+U326-V326,0)+IF(AE326&lt;BK326,AA326+AB326+AC326-AD326,0)+IF(AM326&lt;BK326,AI326+AJ326+AK326-AL326,0)+IF(AU326&lt;BK326,AQ326+AR326+AS326-AT326,0)+IF(BC326&lt;BK326,AY326+AZ326+BA326-BB326,0)+IF(BK326&lt;BK326,BG326+BH326+BI326-BJ326,0)+IF(BS326&lt;BK326,BO326+BP326+BQ326-BR326,0)+IF(CA326&lt;BK326,BW326+BX326+BY326-BZ326,0)+IF(CI326&lt;BK326,CE326+CF326+CG326-CH326,0))))))</f>
        <v>0</v>
      </c>
      <c r="BM326" s="3">
        <f>IF(Inputs!$B$27&lt;&gt;"Ready","PENDING INPUTS",MIN((BG326+BH326+BI326),IF(D326&gt;C326,IF(D326=0,0,BJ326*C326/D326),BJ326+BL326)))</f>
        <v>0</v>
      </c>
      <c r="BN326" s="3">
        <f>IF(Inputs!$B$27&lt;&gt;"Ready","PENDING INPUTS",MAX(0,(BG326+BH326+BI326)-BM326))</f>
        <v>0</v>
      </c>
      <c r="BO326" s="3">
        <f>IF(Inputs!$B$27&lt;&gt;"Ready","PENDING INPUTS",BV325)</f>
        <v>0</v>
      </c>
      <c r="BP326" s="3">
        <f>IF(Inputs!$B$27&lt;&gt;"Ready","PENDING INPUTS",IF(A326&lt;=Inputs!$B$6,ROUND(BO326*Inputs!C21/12,2),0))</f>
        <v>0</v>
      </c>
      <c r="BQ326" s="3">
        <f>IF(Inputs!$B$27&lt;&gt;"Ready","PENDING INPUTS",IF(AND(A326&lt;=Inputs!$B$6,BO326&gt;0),Inputs!G21,0))</f>
        <v>0</v>
      </c>
      <c r="BR326" s="3">
        <f>IF(Inputs!$B$27&lt;&gt;"Ready","PENDING INPUTS",IF(A326&gt;Inputs!$B$6,0,MIN((BO326+BP326+BQ326),IF(Inputs!H21=1,Inputs!D21,MAX(Inputs!F21,ROUND(BO326*Inputs!E21+BP326+BQ326,2))))))</f>
        <v>0</v>
      </c>
      <c r="BS326">
        <f>IF(Inputs!$B$27&lt;&gt;"Ready","PENDING INPUTS",IF(BO326&lt;=0,99,1+IF(AND(K326&gt;0,OR(K326&lt;BO326,AND(K326=BO326,0&lt;7))),1,0)+IF(AND(S326&gt;0,OR(S326&lt;BO326,AND(S326=BO326,1&lt;7))),1,0)+IF(AND(AA326&gt;0,OR(AA326&lt;BO326,AND(AA326=BO326,2&lt;7))),1,0)+IF(AND(AI326&gt;0,OR(AI326&lt;BO326,AND(AI326=BO326,3&lt;7))),1,0)+IF(AND(AQ326&gt;0,OR(AQ326&lt;BO326,AND(AQ326=BO326,4&lt;7))),1,0)+IF(AND(AY326&gt;0,OR(AY326&lt;BO326,AND(AY326=BO326,5&lt;7))),1,0)+IF(AND(BG326&gt;0,OR(BG326&lt;BO326,AND(BG326=BO326,6&lt;7))),1,0)+IF(AND(BW326&gt;0,OR(BW326&lt;BO326,AND(BW326=BO326,8&lt;7))),1,0)+IF(AND(CE326&gt;0,OR(CE326&lt;BO326,AND(CE326=BO326,9&lt;7))),1,0)))</f>
        <v>99</v>
      </c>
      <c r="BT326" s="3">
        <f>IF(Inputs!$B$27&lt;&gt;"Ready","PENDING INPUTS",IF(A326&gt;Inputs!$B$6,0,MIN(MAX(0,(BO326+BP326+BQ326)-BR326),MAX(0,C326-D326-(IF(O326&lt;BS326,K326+L326+M326-N326,0)+IF(W326&lt;BS326,S326+T326+U326-V326,0)+IF(AE326&lt;BS326,AA326+AB326+AC326-AD326,0)+IF(AM326&lt;BS326,AI326+AJ326+AK326-AL326,0)+IF(AU326&lt;BS326,AQ326+AR326+AS326-AT326,0)+IF(BC326&lt;BS326,AY326+AZ326+BA326-BB326,0)+IF(BK326&lt;BS326,BG326+BH326+BI326-BJ326,0)+IF(BS326&lt;BS326,BO326+BP326+BQ326-BR326,0)+IF(CA326&lt;BS326,BW326+BX326+BY326-BZ326,0)+IF(CI326&lt;BS326,CE326+CF326+CG326-CH326,0))))))</f>
        <v>0</v>
      </c>
      <c r="BU326" s="3">
        <f>IF(Inputs!$B$27&lt;&gt;"Ready","PENDING INPUTS",MIN((BO326+BP326+BQ326),IF(D326&gt;C326,IF(D326=0,0,BR326*C326/D326),BR326+BT326)))</f>
        <v>0</v>
      </c>
      <c r="BV326" s="3">
        <f>IF(Inputs!$B$27&lt;&gt;"Ready","PENDING INPUTS",MAX(0,(BO326+BP326+BQ326)-BU326))</f>
        <v>0</v>
      </c>
      <c r="BW326" s="3">
        <f>IF(Inputs!$B$27&lt;&gt;"Ready","PENDING INPUTS",CD325)</f>
        <v>0</v>
      </c>
      <c r="BX326" s="3">
        <f>IF(Inputs!$B$27&lt;&gt;"Ready","PENDING INPUTS",IF(A326&lt;=Inputs!$B$6,ROUND(BW326*Inputs!C22/12,2),0))</f>
        <v>0</v>
      </c>
      <c r="BY326" s="3">
        <f>IF(Inputs!$B$27&lt;&gt;"Ready","PENDING INPUTS",IF(AND(A326&lt;=Inputs!$B$6,BW326&gt;0),Inputs!G22,0))</f>
        <v>0</v>
      </c>
      <c r="BZ326" s="3">
        <f>IF(Inputs!$B$27&lt;&gt;"Ready","PENDING INPUTS",IF(A326&gt;Inputs!$B$6,0,MIN((BW326+BX326+BY326),IF(Inputs!H22=1,Inputs!D22,MAX(Inputs!F22,ROUND(BW326*Inputs!E22+BX326+BY326,2))))))</f>
        <v>0</v>
      </c>
      <c r="CA326">
        <f>IF(Inputs!$B$27&lt;&gt;"Ready","PENDING INPUTS",IF(BW326&lt;=0,99,1+IF(AND(K326&gt;0,OR(K326&lt;BW326,AND(K326=BW326,0&lt;8))),1,0)+IF(AND(S326&gt;0,OR(S326&lt;BW326,AND(S326=BW326,1&lt;8))),1,0)+IF(AND(AA326&gt;0,OR(AA326&lt;BW326,AND(AA326=BW326,2&lt;8))),1,0)+IF(AND(AI326&gt;0,OR(AI326&lt;BW326,AND(AI326=BW326,3&lt;8))),1,0)+IF(AND(AQ326&gt;0,OR(AQ326&lt;BW326,AND(AQ326=BW326,4&lt;8))),1,0)+IF(AND(AY326&gt;0,OR(AY326&lt;BW326,AND(AY326=BW326,5&lt;8))),1,0)+IF(AND(BG326&gt;0,OR(BG326&lt;BW326,AND(BG326=BW326,6&lt;8))),1,0)+IF(AND(BO326&gt;0,OR(BO326&lt;BW326,AND(BO326=BW326,7&lt;8))),1,0)+IF(AND(CE326&gt;0,OR(CE326&lt;BW326,AND(CE326=BW326,9&lt;8))),1,0)))</f>
        <v>99</v>
      </c>
      <c r="CB326" s="3">
        <f>IF(Inputs!$B$27&lt;&gt;"Ready","PENDING INPUTS",IF(A326&gt;Inputs!$B$6,0,MIN(MAX(0,(BW326+BX326+BY326)-BZ326),MAX(0,C326-D326-(IF(O326&lt;CA326,K326+L326+M326-N326,0)+IF(W326&lt;CA326,S326+T326+U326-V326,0)+IF(AE326&lt;CA326,AA326+AB326+AC326-AD326,0)+IF(AM326&lt;CA326,AI326+AJ326+AK326-AL326,0)+IF(AU326&lt;CA326,AQ326+AR326+AS326-AT326,0)+IF(BC326&lt;CA326,AY326+AZ326+BA326-BB326,0)+IF(BK326&lt;CA326,BG326+BH326+BI326-BJ326,0)+IF(BS326&lt;CA326,BO326+BP326+BQ326-BR326,0)+IF(CA326&lt;CA326,BW326+BX326+BY326-BZ326,0)+IF(CI326&lt;CA326,CE326+CF326+CG326-CH326,0))))))</f>
        <v>0</v>
      </c>
      <c r="CC326" s="3">
        <f>IF(Inputs!$B$27&lt;&gt;"Ready","PENDING INPUTS",MIN((BW326+BX326+BY326),IF(D326&gt;C326,IF(D326=0,0,BZ326*C326/D326),BZ326+CB326)))</f>
        <v>0</v>
      </c>
      <c r="CD326" s="3">
        <f>IF(Inputs!$B$27&lt;&gt;"Ready","PENDING INPUTS",MAX(0,(BW326+BX326+BY326)-CC326))</f>
        <v>0</v>
      </c>
      <c r="CE326" s="3">
        <f>IF(Inputs!$B$27&lt;&gt;"Ready","PENDING INPUTS",CL325)</f>
        <v>0</v>
      </c>
      <c r="CF326" s="3">
        <f>IF(Inputs!$B$27&lt;&gt;"Ready","PENDING INPUTS",IF(A326&lt;=Inputs!$B$6,ROUND(CE326*Inputs!C23/12,2),0))</f>
        <v>0</v>
      </c>
      <c r="CG326" s="3">
        <f>IF(Inputs!$B$27&lt;&gt;"Ready","PENDING INPUTS",IF(AND(A326&lt;=Inputs!$B$6,CE326&gt;0),Inputs!G23,0))</f>
        <v>0</v>
      </c>
      <c r="CH326" s="3">
        <f>IF(Inputs!$B$27&lt;&gt;"Ready","PENDING INPUTS",IF(A326&gt;Inputs!$B$6,0,MIN((CE326+CF326+CG326),IF(Inputs!H23=1,Inputs!D23,MAX(Inputs!F23,ROUND(CE326*Inputs!E23+CF326+CG326,2))))))</f>
        <v>0</v>
      </c>
      <c r="CI326">
        <f>IF(Inputs!$B$27&lt;&gt;"Ready","PENDING INPUTS",IF(CE326&lt;=0,99,1+IF(AND(K326&gt;0,OR(K326&lt;CE326,AND(K326=CE326,0&lt;9))),1,0)+IF(AND(S326&gt;0,OR(S326&lt;CE326,AND(S326=CE326,1&lt;9))),1,0)+IF(AND(AA326&gt;0,OR(AA326&lt;CE326,AND(AA326=CE326,2&lt;9))),1,0)+IF(AND(AI326&gt;0,OR(AI326&lt;CE326,AND(AI326=CE326,3&lt;9))),1,0)+IF(AND(AQ326&gt;0,OR(AQ326&lt;CE326,AND(AQ326=CE326,4&lt;9))),1,0)+IF(AND(AY326&gt;0,OR(AY326&lt;CE326,AND(AY326=CE326,5&lt;9))),1,0)+IF(AND(BG326&gt;0,OR(BG326&lt;CE326,AND(BG326=CE326,6&lt;9))),1,0)+IF(AND(BO326&gt;0,OR(BO326&lt;CE326,AND(BO326=CE326,7&lt;9))),1,0)+IF(AND(BW326&gt;0,OR(BW326&lt;CE326,AND(BW326=CE326,8&lt;9))),1,0)))</f>
        <v>99</v>
      </c>
      <c r="CJ326" s="3">
        <f>IF(Inputs!$B$27&lt;&gt;"Ready","PENDING INPUTS",IF(A326&gt;Inputs!$B$6,0,MIN(MAX(0,(CE326+CF326+CG326)-CH326),MAX(0,C326-D326-(IF(O326&lt;CI326,K326+L326+M326-N326,0)+IF(W326&lt;CI326,S326+T326+U326-V326,0)+IF(AE326&lt;CI326,AA326+AB326+AC326-AD326,0)+IF(AM326&lt;CI326,AI326+AJ326+AK326-AL326,0)+IF(AU326&lt;CI326,AQ326+AR326+AS326-AT326,0)+IF(BC326&lt;CI326,AY326+AZ326+BA326-BB326,0)+IF(BK326&lt;CI326,BG326+BH326+BI326-BJ326,0)+IF(BS326&lt;CI326,BO326+BP326+BQ326-BR326,0)+IF(CA326&lt;CI326,BW326+BX326+BY326-BZ326,0)+IF(CI326&lt;CI326,CE326+CF326+CG326-CH326,0))))))</f>
        <v>0</v>
      </c>
      <c r="CK326" s="3">
        <f>IF(Inputs!$B$27&lt;&gt;"Ready","PENDING INPUTS",MIN((CE326+CF326+CG326),IF(D326&gt;C326,IF(D326=0,0,CH326*C326/D326),CH326+CJ326)))</f>
        <v>0</v>
      </c>
      <c r="CL326" s="3">
        <f>IF(Inputs!$B$27&lt;&gt;"Ready","PENDING INPUTS",MAX(0,(CE326+CF326+CG326)-CK326))</f>
        <v>0</v>
      </c>
    </row>
    <row r="327" spans="1:90" ht="27.95" customHeight="1" x14ac:dyDescent="0.25">
      <c r="A327">
        <v>323</v>
      </c>
      <c r="B327" s="13">
        <f>IF(Inputs!$B$27&lt;&gt;"Ready","PENDING INPUTS",EDATE(Inputs!$B$5,A327-1))</f>
        <v>56097</v>
      </c>
      <c r="C327" s="3">
        <f>IF(Inputs!$B$27&lt;&gt;"Ready","PENDING INPUTS",IF(A327&lt;=Inputs!$B$6,MAX(0,Inputs!$B$4+IF(A327=Inputs!$B$7,Inputs!$B$8,0)+IF(A327=Inputs!$B$9,Inputs!$B$10,0)),0))</f>
        <v>0</v>
      </c>
      <c r="D327" s="3">
        <f>IF(Inputs!$B$27&lt;&gt;"Ready","PENDING INPUTS",SUM(N327,V327,AD327,AL327,AT327,BB327,BJ327,BR327,BZ327,CH327))</f>
        <v>0</v>
      </c>
      <c r="E327" s="3">
        <f>IF(Inputs!$B$27&lt;&gt;"Ready","PENDING INPUTS",MAX(0,D327-C327))</f>
        <v>0</v>
      </c>
      <c r="F327" s="3">
        <f>IF(Inputs!$B$27&lt;&gt;"Ready","PENDING INPUTS",SUM(Q327,Y327,AG327,AO327,AW327,BE327,BM327,BU327,CC327,CK327))</f>
        <v>0</v>
      </c>
      <c r="G327" s="3">
        <f>IF(Inputs!$B$27&lt;&gt;"Ready","PENDING INPUTS",SUM(L327,T327,AB327,AJ327,AR327,AZ327,BH327,BP327,BX327,CF327))</f>
        <v>0</v>
      </c>
      <c r="H327" s="3">
        <f>IF(Inputs!$B$27&lt;&gt;"Ready","PENDING INPUTS",SUM(M327,U327,AC327,AK327,AS327,BA327,BI327,BQ327,BY327,CG327))</f>
        <v>0</v>
      </c>
      <c r="I327" s="3">
        <f>IF(Inputs!$B$27&lt;&gt;"Ready","PENDING INPUTS",SUM(R327,Z327,AH327,AP327,AX327,BF327,BN327,BV327,CD327,CL327))</f>
        <v>0</v>
      </c>
      <c r="J327" t="str">
        <f>IF(Inputs!$B$27&lt;&gt;"Ready","PENDING INPUTS",IF(A327&gt;Inputs!$B$6,"Beyond horizon",IF(E327&gt;0.005,"MINIMUM SHORTFALL",IF(I327&lt;0.005,"Paid off","In progress"))))</f>
        <v>Beyond horizon</v>
      </c>
      <c r="K327" s="3">
        <f>IF(Inputs!$B$27&lt;&gt;"Ready","PENDING INPUTS",R326)</f>
        <v>0</v>
      </c>
      <c r="L327" s="3">
        <f>IF(Inputs!$B$27&lt;&gt;"Ready","PENDING INPUTS",IF(A327&lt;=Inputs!$B$6,ROUND(K327*Inputs!C14/12,2),0))</f>
        <v>0</v>
      </c>
      <c r="M327" s="3">
        <f>IF(Inputs!$B$27&lt;&gt;"Ready","PENDING INPUTS",IF(AND(A327&lt;=Inputs!$B$6,K327&gt;0),Inputs!G14,0))</f>
        <v>0</v>
      </c>
      <c r="N327" s="3">
        <f>IF(Inputs!$B$27&lt;&gt;"Ready","PENDING INPUTS",IF(A327&gt;Inputs!$B$6,0,MIN((K327+L327+M327),IF(Inputs!H14=1,Inputs!D14,MAX(Inputs!F14,ROUND(K327*Inputs!E14+L327+M327,2))))))</f>
        <v>0</v>
      </c>
      <c r="O327">
        <f>IF(Inputs!$B$27&lt;&gt;"Ready","PENDING INPUTS",IF(K327&lt;=0,99,1+IF(AND(S327&gt;0,OR(S327&lt;K327,AND(S327=K327,1&lt;0))),1,0)+IF(AND(AA327&gt;0,OR(AA327&lt;K327,AND(AA327=K327,2&lt;0))),1,0)+IF(AND(AI327&gt;0,OR(AI327&lt;K327,AND(AI327=K327,3&lt;0))),1,0)+IF(AND(AQ327&gt;0,OR(AQ327&lt;K327,AND(AQ327=K327,4&lt;0))),1,0)+IF(AND(AY327&gt;0,OR(AY327&lt;K327,AND(AY327=K327,5&lt;0))),1,0)+IF(AND(BG327&gt;0,OR(BG327&lt;K327,AND(BG327=K327,6&lt;0))),1,0)+IF(AND(BO327&gt;0,OR(BO327&lt;K327,AND(BO327=K327,7&lt;0))),1,0)+IF(AND(BW327&gt;0,OR(BW327&lt;K327,AND(BW327=K327,8&lt;0))),1,0)+IF(AND(CE327&gt;0,OR(CE327&lt;K327,AND(CE327=K327,9&lt;0))),1,0)))</f>
        <v>99</v>
      </c>
      <c r="P327" s="3">
        <f>IF(Inputs!$B$27&lt;&gt;"Ready","PENDING INPUTS",IF(A327&gt;Inputs!$B$6,0,MIN(MAX(0,(K327+L327+M327)-N327),MAX(0,C327-D327-(IF(O327&lt;O327,K327+L327+M327-N327,0)+IF(W327&lt;O327,S327+T327+U327-V327,0)+IF(AE327&lt;O327,AA327+AB327+AC327-AD327,0)+IF(AM327&lt;O327,AI327+AJ327+AK327-AL327,0)+IF(AU327&lt;O327,AQ327+AR327+AS327-AT327,0)+IF(BC327&lt;O327,AY327+AZ327+BA327-BB327,0)+IF(BK327&lt;O327,BG327+BH327+BI327-BJ327,0)+IF(BS327&lt;O327,BO327+BP327+BQ327-BR327,0)+IF(CA327&lt;O327,BW327+BX327+BY327-BZ327,0)+IF(CI327&lt;O327,CE327+CF327+CG327-CH327,0))))))</f>
        <v>0</v>
      </c>
      <c r="Q327" s="3">
        <f>IF(Inputs!$B$27&lt;&gt;"Ready","PENDING INPUTS",MIN((K327+L327+M327),IF(D327&gt;C327,IF(D327=0,0,N327*C327/D327),N327+P327)))</f>
        <v>0</v>
      </c>
      <c r="R327" s="3">
        <f>IF(Inputs!$B$27&lt;&gt;"Ready","PENDING INPUTS",MAX(0,(K327+L327+M327)-Q327))</f>
        <v>0</v>
      </c>
      <c r="S327" s="3">
        <f>IF(Inputs!$B$27&lt;&gt;"Ready","PENDING INPUTS",Z326)</f>
        <v>0</v>
      </c>
      <c r="T327" s="3">
        <f>IF(Inputs!$B$27&lt;&gt;"Ready","PENDING INPUTS",IF(A327&lt;=Inputs!$B$6,ROUND(S327*Inputs!C15/12,2),0))</f>
        <v>0</v>
      </c>
      <c r="U327" s="3">
        <f>IF(Inputs!$B$27&lt;&gt;"Ready","PENDING INPUTS",IF(AND(A327&lt;=Inputs!$B$6,S327&gt;0),Inputs!G15,0))</f>
        <v>0</v>
      </c>
      <c r="V327" s="3">
        <f>IF(Inputs!$B$27&lt;&gt;"Ready","PENDING INPUTS",IF(A327&gt;Inputs!$B$6,0,MIN((S327+T327+U327),IF(Inputs!H15=1,Inputs!D15,MAX(Inputs!F15,ROUND(S327*Inputs!E15+T327+U327,2))))))</f>
        <v>0</v>
      </c>
      <c r="W327">
        <f>IF(Inputs!$B$27&lt;&gt;"Ready","PENDING INPUTS",IF(S327&lt;=0,99,1+IF(AND(K327&gt;0,OR(K327&lt;S327,AND(K327=S327,0&lt;1))),1,0)+IF(AND(AA327&gt;0,OR(AA327&lt;S327,AND(AA327=S327,2&lt;1))),1,0)+IF(AND(AI327&gt;0,OR(AI327&lt;S327,AND(AI327=S327,3&lt;1))),1,0)+IF(AND(AQ327&gt;0,OR(AQ327&lt;S327,AND(AQ327=S327,4&lt;1))),1,0)+IF(AND(AY327&gt;0,OR(AY327&lt;S327,AND(AY327=S327,5&lt;1))),1,0)+IF(AND(BG327&gt;0,OR(BG327&lt;S327,AND(BG327=S327,6&lt;1))),1,0)+IF(AND(BO327&gt;0,OR(BO327&lt;S327,AND(BO327=S327,7&lt;1))),1,0)+IF(AND(BW327&gt;0,OR(BW327&lt;S327,AND(BW327=S327,8&lt;1))),1,0)+IF(AND(CE327&gt;0,OR(CE327&lt;S327,AND(CE327=S327,9&lt;1))),1,0)))</f>
        <v>99</v>
      </c>
      <c r="X327" s="3">
        <f>IF(Inputs!$B$27&lt;&gt;"Ready","PENDING INPUTS",IF(A327&gt;Inputs!$B$6,0,MIN(MAX(0,(S327+T327+U327)-V327),MAX(0,C327-D327-(IF(O327&lt;W327,K327+L327+M327-N327,0)+IF(W327&lt;W327,S327+T327+U327-V327,0)+IF(AE327&lt;W327,AA327+AB327+AC327-AD327,0)+IF(AM327&lt;W327,AI327+AJ327+AK327-AL327,0)+IF(AU327&lt;W327,AQ327+AR327+AS327-AT327,0)+IF(BC327&lt;W327,AY327+AZ327+BA327-BB327,0)+IF(BK327&lt;W327,BG327+BH327+BI327-BJ327,0)+IF(BS327&lt;W327,BO327+BP327+BQ327-BR327,0)+IF(CA327&lt;W327,BW327+BX327+BY327-BZ327,0)+IF(CI327&lt;W327,CE327+CF327+CG327-CH327,0))))))</f>
        <v>0</v>
      </c>
      <c r="Y327" s="3">
        <f>IF(Inputs!$B$27&lt;&gt;"Ready","PENDING INPUTS",MIN((S327+T327+U327),IF(D327&gt;C327,IF(D327=0,0,V327*C327/D327),V327+X327)))</f>
        <v>0</v>
      </c>
      <c r="Z327" s="3">
        <f>IF(Inputs!$B$27&lt;&gt;"Ready","PENDING INPUTS",MAX(0,(S327+T327+U327)-Y327))</f>
        <v>0</v>
      </c>
      <c r="AA327" s="3">
        <f>IF(Inputs!$B$27&lt;&gt;"Ready","PENDING INPUTS",AH326)</f>
        <v>0</v>
      </c>
      <c r="AB327" s="3">
        <f>IF(Inputs!$B$27&lt;&gt;"Ready","PENDING INPUTS",IF(A327&lt;=Inputs!$B$6,ROUND(AA327*Inputs!C16/12,2),0))</f>
        <v>0</v>
      </c>
      <c r="AC327" s="3">
        <f>IF(Inputs!$B$27&lt;&gt;"Ready","PENDING INPUTS",IF(AND(A327&lt;=Inputs!$B$6,AA327&gt;0),Inputs!G16,0))</f>
        <v>0</v>
      </c>
      <c r="AD327" s="3">
        <f>IF(Inputs!$B$27&lt;&gt;"Ready","PENDING INPUTS",IF(A327&gt;Inputs!$B$6,0,MIN((AA327+AB327+AC327),IF(Inputs!H16=1,Inputs!D16,MAX(Inputs!F16,ROUND(AA327*Inputs!E16+AB327+AC327,2))))))</f>
        <v>0</v>
      </c>
      <c r="AE327">
        <f>IF(Inputs!$B$27&lt;&gt;"Ready","PENDING INPUTS",IF(AA327&lt;=0,99,1+IF(AND(K327&gt;0,OR(K327&lt;AA327,AND(K327=AA327,0&lt;2))),1,0)+IF(AND(S327&gt;0,OR(S327&lt;AA327,AND(S327=AA327,1&lt;2))),1,0)+IF(AND(AI327&gt;0,OR(AI327&lt;AA327,AND(AI327=AA327,3&lt;2))),1,0)+IF(AND(AQ327&gt;0,OR(AQ327&lt;AA327,AND(AQ327=AA327,4&lt;2))),1,0)+IF(AND(AY327&gt;0,OR(AY327&lt;AA327,AND(AY327=AA327,5&lt;2))),1,0)+IF(AND(BG327&gt;0,OR(BG327&lt;AA327,AND(BG327=AA327,6&lt;2))),1,0)+IF(AND(BO327&gt;0,OR(BO327&lt;AA327,AND(BO327=AA327,7&lt;2))),1,0)+IF(AND(BW327&gt;0,OR(BW327&lt;AA327,AND(BW327=AA327,8&lt;2))),1,0)+IF(AND(CE327&gt;0,OR(CE327&lt;AA327,AND(CE327=AA327,9&lt;2))),1,0)))</f>
        <v>99</v>
      </c>
      <c r="AF327" s="3">
        <f>IF(Inputs!$B$27&lt;&gt;"Ready","PENDING INPUTS",IF(A327&gt;Inputs!$B$6,0,MIN(MAX(0,(AA327+AB327+AC327)-AD327),MAX(0,C327-D327-(IF(O327&lt;AE327,K327+L327+M327-N327,0)+IF(W327&lt;AE327,S327+T327+U327-V327,0)+IF(AE327&lt;AE327,AA327+AB327+AC327-AD327,0)+IF(AM327&lt;AE327,AI327+AJ327+AK327-AL327,0)+IF(AU327&lt;AE327,AQ327+AR327+AS327-AT327,0)+IF(BC327&lt;AE327,AY327+AZ327+BA327-BB327,0)+IF(BK327&lt;AE327,BG327+BH327+BI327-BJ327,0)+IF(BS327&lt;AE327,BO327+BP327+BQ327-BR327,0)+IF(CA327&lt;AE327,BW327+BX327+BY327-BZ327,0)+IF(CI327&lt;AE327,CE327+CF327+CG327-CH327,0))))))</f>
        <v>0</v>
      </c>
      <c r="AG327" s="3">
        <f>IF(Inputs!$B$27&lt;&gt;"Ready","PENDING INPUTS",MIN((AA327+AB327+AC327),IF(D327&gt;C327,IF(D327=0,0,AD327*C327/D327),AD327+AF327)))</f>
        <v>0</v>
      </c>
      <c r="AH327" s="3">
        <f>IF(Inputs!$B$27&lt;&gt;"Ready","PENDING INPUTS",MAX(0,(AA327+AB327+AC327)-AG327))</f>
        <v>0</v>
      </c>
      <c r="AI327" s="3">
        <f>IF(Inputs!$B$27&lt;&gt;"Ready","PENDING INPUTS",AP326)</f>
        <v>0</v>
      </c>
      <c r="AJ327" s="3">
        <f>IF(Inputs!$B$27&lt;&gt;"Ready","PENDING INPUTS",IF(A327&lt;=Inputs!$B$6,ROUND(AI327*Inputs!C17/12,2),0))</f>
        <v>0</v>
      </c>
      <c r="AK327" s="3">
        <f>IF(Inputs!$B$27&lt;&gt;"Ready","PENDING INPUTS",IF(AND(A327&lt;=Inputs!$B$6,AI327&gt;0),Inputs!G17,0))</f>
        <v>0</v>
      </c>
      <c r="AL327" s="3">
        <f>IF(Inputs!$B$27&lt;&gt;"Ready","PENDING INPUTS",IF(A327&gt;Inputs!$B$6,0,MIN((AI327+AJ327+AK327),IF(Inputs!H17=1,Inputs!D17,MAX(Inputs!F17,ROUND(AI327*Inputs!E17+AJ327+AK327,2))))))</f>
        <v>0</v>
      </c>
      <c r="AM327">
        <f>IF(Inputs!$B$27&lt;&gt;"Ready","PENDING INPUTS",IF(AI327&lt;=0,99,1+IF(AND(K327&gt;0,OR(K327&lt;AI327,AND(K327=AI327,0&lt;3))),1,0)+IF(AND(S327&gt;0,OR(S327&lt;AI327,AND(S327=AI327,1&lt;3))),1,0)+IF(AND(AA327&gt;0,OR(AA327&lt;AI327,AND(AA327=AI327,2&lt;3))),1,0)+IF(AND(AQ327&gt;0,OR(AQ327&lt;AI327,AND(AQ327=AI327,4&lt;3))),1,0)+IF(AND(AY327&gt;0,OR(AY327&lt;AI327,AND(AY327=AI327,5&lt;3))),1,0)+IF(AND(BG327&gt;0,OR(BG327&lt;AI327,AND(BG327=AI327,6&lt;3))),1,0)+IF(AND(BO327&gt;0,OR(BO327&lt;AI327,AND(BO327=AI327,7&lt;3))),1,0)+IF(AND(BW327&gt;0,OR(BW327&lt;AI327,AND(BW327=AI327,8&lt;3))),1,0)+IF(AND(CE327&gt;0,OR(CE327&lt;AI327,AND(CE327=AI327,9&lt;3))),1,0)))</f>
        <v>99</v>
      </c>
      <c r="AN327" s="3">
        <f>IF(Inputs!$B$27&lt;&gt;"Ready","PENDING INPUTS",IF(A327&gt;Inputs!$B$6,0,MIN(MAX(0,(AI327+AJ327+AK327)-AL327),MAX(0,C327-D327-(IF(O327&lt;AM327,K327+L327+M327-N327,0)+IF(W327&lt;AM327,S327+T327+U327-V327,0)+IF(AE327&lt;AM327,AA327+AB327+AC327-AD327,0)+IF(AM327&lt;AM327,AI327+AJ327+AK327-AL327,0)+IF(AU327&lt;AM327,AQ327+AR327+AS327-AT327,0)+IF(BC327&lt;AM327,AY327+AZ327+BA327-BB327,0)+IF(BK327&lt;AM327,BG327+BH327+BI327-BJ327,0)+IF(BS327&lt;AM327,BO327+BP327+BQ327-BR327,0)+IF(CA327&lt;AM327,BW327+BX327+BY327-BZ327,0)+IF(CI327&lt;AM327,CE327+CF327+CG327-CH327,0))))))</f>
        <v>0</v>
      </c>
      <c r="AO327" s="3">
        <f>IF(Inputs!$B$27&lt;&gt;"Ready","PENDING INPUTS",MIN((AI327+AJ327+AK327),IF(D327&gt;C327,IF(D327=0,0,AL327*C327/D327),AL327+AN327)))</f>
        <v>0</v>
      </c>
      <c r="AP327" s="3">
        <f>IF(Inputs!$B$27&lt;&gt;"Ready","PENDING INPUTS",MAX(0,(AI327+AJ327+AK327)-AO327))</f>
        <v>0</v>
      </c>
      <c r="AQ327" s="3">
        <f>IF(Inputs!$B$27&lt;&gt;"Ready","PENDING INPUTS",AX326)</f>
        <v>0</v>
      </c>
      <c r="AR327" s="3">
        <f>IF(Inputs!$B$27&lt;&gt;"Ready","PENDING INPUTS",IF(A327&lt;=Inputs!$B$6,ROUND(AQ327*Inputs!C18/12,2),0))</f>
        <v>0</v>
      </c>
      <c r="AS327" s="3">
        <f>IF(Inputs!$B$27&lt;&gt;"Ready","PENDING INPUTS",IF(AND(A327&lt;=Inputs!$B$6,AQ327&gt;0),Inputs!G18,0))</f>
        <v>0</v>
      </c>
      <c r="AT327" s="3">
        <f>IF(Inputs!$B$27&lt;&gt;"Ready","PENDING INPUTS",IF(A327&gt;Inputs!$B$6,0,MIN((AQ327+AR327+AS327),IF(Inputs!H18=1,Inputs!D18,MAX(Inputs!F18,ROUND(AQ327*Inputs!E18+AR327+AS327,2))))))</f>
        <v>0</v>
      </c>
      <c r="AU327">
        <f>IF(Inputs!$B$27&lt;&gt;"Ready","PENDING INPUTS",IF(AQ327&lt;=0,99,1+IF(AND(K327&gt;0,OR(K327&lt;AQ327,AND(K327=AQ327,0&lt;4))),1,0)+IF(AND(S327&gt;0,OR(S327&lt;AQ327,AND(S327=AQ327,1&lt;4))),1,0)+IF(AND(AA327&gt;0,OR(AA327&lt;AQ327,AND(AA327=AQ327,2&lt;4))),1,0)+IF(AND(AI327&gt;0,OR(AI327&lt;AQ327,AND(AI327=AQ327,3&lt;4))),1,0)+IF(AND(AY327&gt;0,OR(AY327&lt;AQ327,AND(AY327=AQ327,5&lt;4))),1,0)+IF(AND(BG327&gt;0,OR(BG327&lt;AQ327,AND(BG327=AQ327,6&lt;4))),1,0)+IF(AND(BO327&gt;0,OR(BO327&lt;AQ327,AND(BO327=AQ327,7&lt;4))),1,0)+IF(AND(BW327&gt;0,OR(BW327&lt;AQ327,AND(BW327=AQ327,8&lt;4))),1,0)+IF(AND(CE327&gt;0,OR(CE327&lt;AQ327,AND(CE327=AQ327,9&lt;4))),1,0)))</f>
        <v>99</v>
      </c>
      <c r="AV327" s="3">
        <f>IF(Inputs!$B$27&lt;&gt;"Ready","PENDING INPUTS",IF(A327&gt;Inputs!$B$6,0,MIN(MAX(0,(AQ327+AR327+AS327)-AT327),MAX(0,C327-D327-(IF(O327&lt;AU327,K327+L327+M327-N327,0)+IF(W327&lt;AU327,S327+T327+U327-V327,0)+IF(AE327&lt;AU327,AA327+AB327+AC327-AD327,0)+IF(AM327&lt;AU327,AI327+AJ327+AK327-AL327,0)+IF(AU327&lt;AU327,AQ327+AR327+AS327-AT327,0)+IF(BC327&lt;AU327,AY327+AZ327+BA327-BB327,0)+IF(BK327&lt;AU327,BG327+BH327+BI327-BJ327,0)+IF(BS327&lt;AU327,BO327+BP327+BQ327-BR327,0)+IF(CA327&lt;AU327,BW327+BX327+BY327-BZ327,0)+IF(CI327&lt;AU327,CE327+CF327+CG327-CH327,0))))))</f>
        <v>0</v>
      </c>
      <c r="AW327" s="3">
        <f>IF(Inputs!$B$27&lt;&gt;"Ready","PENDING INPUTS",MIN((AQ327+AR327+AS327),IF(D327&gt;C327,IF(D327=0,0,AT327*C327/D327),AT327+AV327)))</f>
        <v>0</v>
      </c>
      <c r="AX327" s="3">
        <f>IF(Inputs!$B$27&lt;&gt;"Ready","PENDING INPUTS",MAX(0,(AQ327+AR327+AS327)-AW327))</f>
        <v>0</v>
      </c>
      <c r="AY327" s="3">
        <f>IF(Inputs!$B$27&lt;&gt;"Ready","PENDING INPUTS",BF326)</f>
        <v>0</v>
      </c>
      <c r="AZ327" s="3">
        <f>IF(Inputs!$B$27&lt;&gt;"Ready","PENDING INPUTS",IF(A327&lt;=Inputs!$B$6,ROUND(AY327*Inputs!C19/12,2),0))</f>
        <v>0</v>
      </c>
      <c r="BA327" s="3">
        <f>IF(Inputs!$B$27&lt;&gt;"Ready","PENDING INPUTS",IF(AND(A327&lt;=Inputs!$B$6,AY327&gt;0),Inputs!G19,0))</f>
        <v>0</v>
      </c>
      <c r="BB327" s="3">
        <f>IF(Inputs!$B$27&lt;&gt;"Ready","PENDING INPUTS",IF(A327&gt;Inputs!$B$6,0,MIN((AY327+AZ327+BA327),IF(Inputs!H19=1,Inputs!D19,MAX(Inputs!F19,ROUND(AY327*Inputs!E19+AZ327+BA327,2))))))</f>
        <v>0</v>
      </c>
      <c r="BC327">
        <f>IF(Inputs!$B$27&lt;&gt;"Ready","PENDING INPUTS",IF(AY327&lt;=0,99,1+IF(AND(K327&gt;0,OR(K327&lt;AY327,AND(K327=AY327,0&lt;5))),1,0)+IF(AND(S327&gt;0,OR(S327&lt;AY327,AND(S327=AY327,1&lt;5))),1,0)+IF(AND(AA327&gt;0,OR(AA327&lt;AY327,AND(AA327=AY327,2&lt;5))),1,0)+IF(AND(AI327&gt;0,OR(AI327&lt;AY327,AND(AI327=AY327,3&lt;5))),1,0)+IF(AND(AQ327&gt;0,OR(AQ327&lt;AY327,AND(AQ327=AY327,4&lt;5))),1,0)+IF(AND(BG327&gt;0,OR(BG327&lt;AY327,AND(BG327=AY327,6&lt;5))),1,0)+IF(AND(BO327&gt;0,OR(BO327&lt;AY327,AND(BO327=AY327,7&lt;5))),1,0)+IF(AND(BW327&gt;0,OR(BW327&lt;AY327,AND(BW327=AY327,8&lt;5))),1,0)+IF(AND(CE327&gt;0,OR(CE327&lt;AY327,AND(CE327=AY327,9&lt;5))),1,0)))</f>
        <v>99</v>
      </c>
      <c r="BD327" s="3">
        <f>IF(Inputs!$B$27&lt;&gt;"Ready","PENDING INPUTS",IF(A327&gt;Inputs!$B$6,0,MIN(MAX(0,(AY327+AZ327+BA327)-BB327),MAX(0,C327-D327-(IF(O327&lt;BC327,K327+L327+M327-N327,0)+IF(W327&lt;BC327,S327+T327+U327-V327,0)+IF(AE327&lt;BC327,AA327+AB327+AC327-AD327,0)+IF(AM327&lt;BC327,AI327+AJ327+AK327-AL327,0)+IF(AU327&lt;BC327,AQ327+AR327+AS327-AT327,0)+IF(BC327&lt;BC327,AY327+AZ327+BA327-BB327,0)+IF(BK327&lt;BC327,BG327+BH327+BI327-BJ327,0)+IF(BS327&lt;BC327,BO327+BP327+BQ327-BR327,0)+IF(CA327&lt;BC327,BW327+BX327+BY327-BZ327,0)+IF(CI327&lt;BC327,CE327+CF327+CG327-CH327,0))))))</f>
        <v>0</v>
      </c>
      <c r="BE327" s="3">
        <f>IF(Inputs!$B$27&lt;&gt;"Ready","PENDING INPUTS",MIN((AY327+AZ327+BA327),IF(D327&gt;C327,IF(D327=0,0,BB327*C327/D327),BB327+BD327)))</f>
        <v>0</v>
      </c>
      <c r="BF327" s="3">
        <f>IF(Inputs!$B$27&lt;&gt;"Ready","PENDING INPUTS",MAX(0,(AY327+AZ327+BA327)-BE327))</f>
        <v>0</v>
      </c>
      <c r="BG327" s="3">
        <f>IF(Inputs!$B$27&lt;&gt;"Ready","PENDING INPUTS",BN326)</f>
        <v>0</v>
      </c>
      <c r="BH327" s="3">
        <f>IF(Inputs!$B$27&lt;&gt;"Ready","PENDING INPUTS",IF(A327&lt;=Inputs!$B$6,ROUND(BG327*Inputs!C20/12,2),0))</f>
        <v>0</v>
      </c>
      <c r="BI327" s="3">
        <f>IF(Inputs!$B$27&lt;&gt;"Ready","PENDING INPUTS",IF(AND(A327&lt;=Inputs!$B$6,BG327&gt;0),Inputs!G20,0))</f>
        <v>0</v>
      </c>
      <c r="BJ327" s="3">
        <f>IF(Inputs!$B$27&lt;&gt;"Ready","PENDING INPUTS",IF(A327&gt;Inputs!$B$6,0,MIN((BG327+BH327+BI327),IF(Inputs!H20=1,Inputs!D20,MAX(Inputs!F20,ROUND(BG327*Inputs!E20+BH327+BI327,2))))))</f>
        <v>0</v>
      </c>
      <c r="BK327">
        <f>IF(Inputs!$B$27&lt;&gt;"Ready","PENDING INPUTS",IF(BG327&lt;=0,99,1+IF(AND(K327&gt;0,OR(K327&lt;BG327,AND(K327=BG327,0&lt;6))),1,0)+IF(AND(S327&gt;0,OR(S327&lt;BG327,AND(S327=BG327,1&lt;6))),1,0)+IF(AND(AA327&gt;0,OR(AA327&lt;BG327,AND(AA327=BG327,2&lt;6))),1,0)+IF(AND(AI327&gt;0,OR(AI327&lt;BG327,AND(AI327=BG327,3&lt;6))),1,0)+IF(AND(AQ327&gt;0,OR(AQ327&lt;BG327,AND(AQ327=BG327,4&lt;6))),1,0)+IF(AND(AY327&gt;0,OR(AY327&lt;BG327,AND(AY327=BG327,5&lt;6))),1,0)+IF(AND(BO327&gt;0,OR(BO327&lt;BG327,AND(BO327=BG327,7&lt;6))),1,0)+IF(AND(BW327&gt;0,OR(BW327&lt;BG327,AND(BW327=BG327,8&lt;6))),1,0)+IF(AND(CE327&gt;0,OR(CE327&lt;BG327,AND(CE327=BG327,9&lt;6))),1,0)))</f>
        <v>99</v>
      </c>
      <c r="BL327" s="3">
        <f>IF(Inputs!$B$27&lt;&gt;"Ready","PENDING INPUTS",IF(A327&gt;Inputs!$B$6,0,MIN(MAX(0,(BG327+BH327+BI327)-BJ327),MAX(0,C327-D327-(IF(O327&lt;BK327,K327+L327+M327-N327,0)+IF(W327&lt;BK327,S327+T327+U327-V327,0)+IF(AE327&lt;BK327,AA327+AB327+AC327-AD327,0)+IF(AM327&lt;BK327,AI327+AJ327+AK327-AL327,0)+IF(AU327&lt;BK327,AQ327+AR327+AS327-AT327,0)+IF(BC327&lt;BK327,AY327+AZ327+BA327-BB327,0)+IF(BK327&lt;BK327,BG327+BH327+BI327-BJ327,0)+IF(BS327&lt;BK327,BO327+BP327+BQ327-BR327,0)+IF(CA327&lt;BK327,BW327+BX327+BY327-BZ327,0)+IF(CI327&lt;BK327,CE327+CF327+CG327-CH327,0))))))</f>
        <v>0</v>
      </c>
      <c r="BM327" s="3">
        <f>IF(Inputs!$B$27&lt;&gt;"Ready","PENDING INPUTS",MIN((BG327+BH327+BI327),IF(D327&gt;C327,IF(D327=0,0,BJ327*C327/D327),BJ327+BL327)))</f>
        <v>0</v>
      </c>
      <c r="BN327" s="3">
        <f>IF(Inputs!$B$27&lt;&gt;"Ready","PENDING INPUTS",MAX(0,(BG327+BH327+BI327)-BM327))</f>
        <v>0</v>
      </c>
      <c r="BO327" s="3">
        <f>IF(Inputs!$B$27&lt;&gt;"Ready","PENDING INPUTS",BV326)</f>
        <v>0</v>
      </c>
      <c r="BP327" s="3">
        <f>IF(Inputs!$B$27&lt;&gt;"Ready","PENDING INPUTS",IF(A327&lt;=Inputs!$B$6,ROUND(BO327*Inputs!C21/12,2),0))</f>
        <v>0</v>
      </c>
      <c r="BQ327" s="3">
        <f>IF(Inputs!$B$27&lt;&gt;"Ready","PENDING INPUTS",IF(AND(A327&lt;=Inputs!$B$6,BO327&gt;0),Inputs!G21,0))</f>
        <v>0</v>
      </c>
      <c r="BR327" s="3">
        <f>IF(Inputs!$B$27&lt;&gt;"Ready","PENDING INPUTS",IF(A327&gt;Inputs!$B$6,0,MIN((BO327+BP327+BQ327),IF(Inputs!H21=1,Inputs!D21,MAX(Inputs!F21,ROUND(BO327*Inputs!E21+BP327+BQ327,2))))))</f>
        <v>0</v>
      </c>
      <c r="BS327">
        <f>IF(Inputs!$B$27&lt;&gt;"Ready","PENDING INPUTS",IF(BO327&lt;=0,99,1+IF(AND(K327&gt;0,OR(K327&lt;BO327,AND(K327=BO327,0&lt;7))),1,0)+IF(AND(S327&gt;0,OR(S327&lt;BO327,AND(S327=BO327,1&lt;7))),1,0)+IF(AND(AA327&gt;0,OR(AA327&lt;BO327,AND(AA327=BO327,2&lt;7))),1,0)+IF(AND(AI327&gt;0,OR(AI327&lt;BO327,AND(AI327=BO327,3&lt;7))),1,0)+IF(AND(AQ327&gt;0,OR(AQ327&lt;BO327,AND(AQ327=BO327,4&lt;7))),1,0)+IF(AND(AY327&gt;0,OR(AY327&lt;BO327,AND(AY327=BO327,5&lt;7))),1,0)+IF(AND(BG327&gt;0,OR(BG327&lt;BO327,AND(BG327=BO327,6&lt;7))),1,0)+IF(AND(BW327&gt;0,OR(BW327&lt;BO327,AND(BW327=BO327,8&lt;7))),1,0)+IF(AND(CE327&gt;0,OR(CE327&lt;BO327,AND(CE327=BO327,9&lt;7))),1,0)))</f>
        <v>99</v>
      </c>
      <c r="BT327" s="3">
        <f>IF(Inputs!$B$27&lt;&gt;"Ready","PENDING INPUTS",IF(A327&gt;Inputs!$B$6,0,MIN(MAX(0,(BO327+BP327+BQ327)-BR327),MAX(0,C327-D327-(IF(O327&lt;BS327,K327+L327+M327-N327,0)+IF(W327&lt;BS327,S327+T327+U327-V327,0)+IF(AE327&lt;BS327,AA327+AB327+AC327-AD327,0)+IF(AM327&lt;BS327,AI327+AJ327+AK327-AL327,0)+IF(AU327&lt;BS327,AQ327+AR327+AS327-AT327,0)+IF(BC327&lt;BS327,AY327+AZ327+BA327-BB327,0)+IF(BK327&lt;BS327,BG327+BH327+BI327-BJ327,0)+IF(BS327&lt;BS327,BO327+BP327+BQ327-BR327,0)+IF(CA327&lt;BS327,BW327+BX327+BY327-BZ327,0)+IF(CI327&lt;BS327,CE327+CF327+CG327-CH327,0))))))</f>
        <v>0</v>
      </c>
      <c r="BU327" s="3">
        <f>IF(Inputs!$B$27&lt;&gt;"Ready","PENDING INPUTS",MIN((BO327+BP327+BQ327),IF(D327&gt;C327,IF(D327=0,0,BR327*C327/D327),BR327+BT327)))</f>
        <v>0</v>
      </c>
      <c r="BV327" s="3">
        <f>IF(Inputs!$B$27&lt;&gt;"Ready","PENDING INPUTS",MAX(0,(BO327+BP327+BQ327)-BU327))</f>
        <v>0</v>
      </c>
      <c r="BW327" s="3">
        <f>IF(Inputs!$B$27&lt;&gt;"Ready","PENDING INPUTS",CD326)</f>
        <v>0</v>
      </c>
      <c r="BX327" s="3">
        <f>IF(Inputs!$B$27&lt;&gt;"Ready","PENDING INPUTS",IF(A327&lt;=Inputs!$B$6,ROUND(BW327*Inputs!C22/12,2),0))</f>
        <v>0</v>
      </c>
      <c r="BY327" s="3">
        <f>IF(Inputs!$B$27&lt;&gt;"Ready","PENDING INPUTS",IF(AND(A327&lt;=Inputs!$B$6,BW327&gt;0),Inputs!G22,0))</f>
        <v>0</v>
      </c>
      <c r="BZ327" s="3">
        <f>IF(Inputs!$B$27&lt;&gt;"Ready","PENDING INPUTS",IF(A327&gt;Inputs!$B$6,0,MIN((BW327+BX327+BY327),IF(Inputs!H22=1,Inputs!D22,MAX(Inputs!F22,ROUND(BW327*Inputs!E22+BX327+BY327,2))))))</f>
        <v>0</v>
      </c>
      <c r="CA327">
        <f>IF(Inputs!$B$27&lt;&gt;"Ready","PENDING INPUTS",IF(BW327&lt;=0,99,1+IF(AND(K327&gt;0,OR(K327&lt;BW327,AND(K327=BW327,0&lt;8))),1,0)+IF(AND(S327&gt;0,OR(S327&lt;BW327,AND(S327=BW327,1&lt;8))),1,0)+IF(AND(AA327&gt;0,OR(AA327&lt;BW327,AND(AA327=BW327,2&lt;8))),1,0)+IF(AND(AI327&gt;0,OR(AI327&lt;BW327,AND(AI327=BW327,3&lt;8))),1,0)+IF(AND(AQ327&gt;0,OR(AQ327&lt;BW327,AND(AQ327=BW327,4&lt;8))),1,0)+IF(AND(AY327&gt;0,OR(AY327&lt;BW327,AND(AY327=BW327,5&lt;8))),1,0)+IF(AND(BG327&gt;0,OR(BG327&lt;BW327,AND(BG327=BW327,6&lt;8))),1,0)+IF(AND(BO327&gt;0,OR(BO327&lt;BW327,AND(BO327=BW327,7&lt;8))),1,0)+IF(AND(CE327&gt;0,OR(CE327&lt;BW327,AND(CE327=BW327,9&lt;8))),1,0)))</f>
        <v>99</v>
      </c>
      <c r="CB327" s="3">
        <f>IF(Inputs!$B$27&lt;&gt;"Ready","PENDING INPUTS",IF(A327&gt;Inputs!$B$6,0,MIN(MAX(0,(BW327+BX327+BY327)-BZ327),MAX(0,C327-D327-(IF(O327&lt;CA327,K327+L327+M327-N327,0)+IF(W327&lt;CA327,S327+T327+U327-V327,0)+IF(AE327&lt;CA327,AA327+AB327+AC327-AD327,0)+IF(AM327&lt;CA327,AI327+AJ327+AK327-AL327,0)+IF(AU327&lt;CA327,AQ327+AR327+AS327-AT327,0)+IF(BC327&lt;CA327,AY327+AZ327+BA327-BB327,0)+IF(BK327&lt;CA327,BG327+BH327+BI327-BJ327,0)+IF(BS327&lt;CA327,BO327+BP327+BQ327-BR327,0)+IF(CA327&lt;CA327,BW327+BX327+BY327-BZ327,0)+IF(CI327&lt;CA327,CE327+CF327+CG327-CH327,0))))))</f>
        <v>0</v>
      </c>
      <c r="CC327" s="3">
        <f>IF(Inputs!$B$27&lt;&gt;"Ready","PENDING INPUTS",MIN((BW327+BX327+BY327),IF(D327&gt;C327,IF(D327=0,0,BZ327*C327/D327),BZ327+CB327)))</f>
        <v>0</v>
      </c>
      <c r="CD327" s="3">
        <f>IF(Inputs!$B$27&lt;&gt;"Ready","PENDING INPUTS",MAX(0,(BW327+BX327+BY327)-CC327))</f>
        <v>0</v>
      </c>
      <c r="CE327" s="3">
        <f>IF(Inputs!$B$27&lt;&gt;"Ready","PENDING INPUTS",CL326)</f>
        <v>0</v>
      </c>
      <c r="CF327" s="3">
        <f>IF(Inputs!$B$27&lt;&gt;"Ready","PENDING INPUTS",IF(A327&lt;=Inputs!$B$6,ROUND(CE327*Inputs!C23/12,2),0))</f>
        <v>0</v>
      </c>
      <c r="CG327" s="3">
        <f>IF(Inputs!$B$27&lt;&gt;"Ready","PENDING INPUTS",IF(AND(A327&lt;=Inputs!$B$6,CE327&gt;0),Inputs!G23,0))</f>
        <v>0</v>
      </c>
      <c r="CH327" s="3">
        <f>IF(Inputs!$B$27&lt;&gt;"Ready","PENDING INPUTS",IF(A327&gt;Inputs!$B$6,0,MIN((CE327+CF327+CG327),IF(Inputs!H23=1,Inputs!D23,MAX(Inputs!F23,ROUND(CE327*Inputs!E23+CF327+CG327,2))))))</f>
        <v>0</v>
      </c>
      <c r="CI327">
        <f>IF(Inputs!$B$27&lt;&gt;"Ready","PENDING INPUTS",IF(CE327&lt;=0,99,1+IF(AND(K327&gt;0,OR(K327&lt;CE327,AND(K327=CE327,0&lt;9))),1,0)+IF(AND(S327&gt;0,OR(S327&lt;CE327,AND(S327=CE327,1&lt;9))),1,0)+IF(AND(AA327&gt;0,OR(AA327&lt;CE327,AND(AA327=CE327,2&lt;9))),1,0)+IF(AND(AI327&gt;0,OR(AI327&lt;CE327,AND(AI327=CE327,3&lt;9))),1,0)+IF(AND(AQ327&gt;0,OR(AQ327&lt;CE327,AND(AQ327=CE327,4&lt;9))),1,0)+IF(AND(AY327&gt;0,OR(AY327&lt;CE327,AND(AY327=CE327,5&lt;9))),1,0)+IF(AND(BG327&gt;0,OR(BG327&lt;CE327,AND(BG327=CE327,6&lt;9))),1,0)+IF(AND(BO327&gt;0,OR(BO327&lt;CE327,AND(BO327=CE327,7&lt;9))),1,0)+IF(AND(BW327&gt;0,OR(BW327&lt;CE327,AND(BW327=CE327,8&lt;9))),1,0)))</f>
        <v>99</v>
      </c>
      <c r="CJ327" s="3">
        <f>IF(Inputs!$B$27&lt;&gt;"Ready","PENDING INPUTS",IF(A327&gt;Inputs!$B$6,0,MIN(MAX(0,(CE327+CF327+CG327)-CH327),MAX(0,C327-D327-(IF(O327&lt;CI327,K327+L327+M327-N327,0)+IF(W327&lt;CI327,S327+T327+U327-V327,0)+IF(AE327&lt;CI327,AA327+AB327+AC327-AD327,0)+IF(AM327&lt;CI327,AI327+AJ327+AK327-AL327,0)+IF(AU327&lt;CI327,AQ327+AR327+AS327-AT327,0)+IF(BC327&lt;CI327,AY327+AZ327+BA327-BB327,0)+IF(BK327&lt;CI327,BG327+BH327+BI327-BJ327,0)+IF(BS327&lt;CI327,BO327+BP327+BQ327-BR327,0)+IF(CA327&lt;CI327,BW327+BX327+BY327-BZ327,0)+IF(CI327&lt;CI327,CE327+CF327+CG327-CH327,0))))))</f>
        <v>0</v>
      </c>
      <c r="CK327" s="3">
        <f>IF(Inputs!$B$27&lt;&gt;"Ready","PENDING INPUTS",MIN((CE327+CF327+CG327),IF(D327&gt;C327,IF(D327=0,0,CH327*C327/D327),CH327+CJ327)))</f>
        <v>0</v>
      </c>
      <c r="CL327" s="3">
        <f>IF(Inputs!$B$27&lt;&gt;"Ready","PENDING INPUTS",MAX(0,(CE327+CF327+CG327)-CK327))</f>
        <v>0</v>
      </c>
    </row>
    <row r="328" spans="1:90" ht="27.95" customHeight="1" x14ac:dyDescent="0.25">
      <c r="A328">
        <v>324</v>
      </c>
      <c r="B328" s="13">
        <f>IF(Inputs!$B$27&lt;&gt;"Ready","PENDING INPUTS",EDATE(Inputs!$B$5,A328-1))</f>
        <v>56128</v>
      </c>
      <c r="C328" s="3">
        <f>IF(Inputs!$B$27&lt;&gt;"Ready","PENDING INPUTS",IF(A328&lt;=Inputs!$B$6,MAX(0,Inputs!$B$4+IF(A328=Inputs!$B$7,Inputs!$B$8,0)+IF(A328=Inputs!$B$9,Inputs!$B$10,0)),0))</f>
        <v>0</v>
      </c>
      <c r="D328" s="3">
        <f>IF(Inputs!$B$27&lt;&gt;"Ready","PENDING INPUTS",SUM(N328,V328,AD328,AL328,AT328,BB328,BJ328,BR328,BZ328,CH328))</f>
        <v>0</v>
      </c>
      <c r="E328" s="3">
        <f>IF(Inputs!$B$27&lt;&gt;"Ready","PENDING INPUTS",MAX(0,D328-C328))</f>
        <v>0</v>
      </c>
      <c r="F328" s="3">
        <f>IF(Inputs!$B$27&lt;&gt;"Ready","PENDING INPUTS",SUM(Q328,Y328,AG328,AO328,AW328,BE328,BM328,BU328,CC328,CK328))</f>
        <v>0</v>
      </c>
      <c r="G328" s="3">
        <f>IF(Inputs!$B$27&lt;&gt;"Ready","PENDING INPUTS",SUM(L328,T328,AB328,AJ328,AR328,AZ328,BH328,BP328,BX328,CF328))</f>
        <v>0</v>
      </c>
      <c r="H328" s="3">
        <f>IF(Inputs!$B$27&lt;&gt;"Ready","PENDING INPUTS",SUM(M328,U328,AC328,AK328,AS328,BA328,BI328,BQ328,BY328,CG328))</f>
        <v>0</v>
      </c>
      <c r="I328" s="3">
        <f>IF(Inputs!$B$27&lt;&gt;"Ready","PENDING INPUTS",SUM(R328,Z328,AH328,AP328,AX328,BF328,BN328,BV328,CD328,CL328))</f>
        <v>0</v>
      </c>
      <c r="J328" t="str">
        <f>IF(Inputs!$B$27&lt;&gt;"Ready","PENDING INPUTS",IF(A328&gt;Inputs!$B$6,"Beyond horizon",IF(E328&gt;0.005,"MINIMUM SHORTFALL",IF(I328&lt;0.005,"Paid off","In progress"))))</f>
        <v>Beyond horizon</v>
      </c>
      <c r="K328" s="3">
        <f>IF(Inputs!$B$27&lt;&gt;"Ready","PENDING INPUTS",R327)</f>
        <v>0</v>
      </c>
      <c r="L328" s="3">
        <f>IF(Inputs!$B$27&lt;&gt;"Ready","PENDING INPUTS",IF(A328&lt;=Inputs!$B$6,ROUND(K328*Inputs!C14/12,2),0))</f>
        <v>0</v>
      </c>
      <c r="M328" s="3">
        <f>IF(Inputs!$B$27&lt;&gt;"Ready","PENDING INPUTS",IF(AND(A328&lt;=Inputs!$B$6,K328&gt;0),Inputs!G14,0))</f>
        <v>0</v>
      </c>
      <c r="N328" s="3">
        <f>IF(Inputs!$B$27&lt;&gt;"Ready","PENDING INPUTS",IF(A328&gt;Inputs!$B$6,0,MIN((K328+L328+M328),IF(Inputs!H14=1,Inputs!D14,MAX(Inputs!F14,ROUND(K328*Inputs!E14+L328+M328,2))))))</f>
        <v>0</v>
      </c>
      <c r="O328">
        <f>IF(Inputs!$B$27&lt;&gt;"Ready","PENDING INPUTS",IF(K328&lt;=0,99,1+IF(AND(S328&gt;0,OR(S328&lt;K328,AND(S328=K328,1&lt;0))),1,0)+IF(AND(AA328&gt;0,OR(AA328&lt;K328,AND(AA328=K328,2&lt;0))),1,0)+IF(AND(AI328&gt;0,OR(AI328&lt;K328,AND(AI328=K328,3&lt;0))),1,0)+IF(AND(AQ328&gt;0,OR(AQ328&lt;K328,AND(AQ328=K328,4&lt;0))),1,0)+IF(AND(AY328&gt;0,OR(AY328&lt;K328,AND(AY328=K328,5&lt;0))),1,0)+IF(AND(BG328&gt;0,OR(BG328&lt;K328,AND(BG328=K328,6&lt;0))),1,0)+IF(AND(BO328&gt;0,OR(BO328&lt;K328,AND(BO328=K328,7&lt;0))),1,0)+IF(AND(BW328&gt;0,OR(BW328&lt;K328,AND(BW328=K328,8&lt;0))),1,0)+IF(AND(CE328&gt;0,OR(CE328&lt;K328,AND(CE328=K328,9&lt;0))),1,0)))</f>
        <v>99</v>
      </c>
      <c r="P328" s="3">
        <f>IF(Inputs!$B$27&lt;&gt;"Ready","PENDING INPUTS",IF(A328&gt;Inputs!$B$6,0,MIN(MAX(0,(K328+L328+M328)-N328),MAX(0,C328-D328-(IF(O328&lt;O328,K328+L328+M328-N328,0)+IF(W328&lt;O328,S328+T328+U328-V328,0)+IF(AE328&lt;O328,AA328+AB328+AC328-AD328,0)+IF(AM328&lt;O328,AI328+AJ328+AK328-AL328,0)+IF(AU328&lt;O328,AQ328+AR328+AS328-AT328,0)+IF(BC328&lt;O328,AY328+AZ328+BA328-BB328,0)+IF(BK328&lt;O328,BG328+BH328+BI328-BJ328,0)+IF(BS328&lt;O328,BO328+BP328+BQ328-BR328,0)+IF(CA328&lt;O328,BW328+BX328+BY328-BZ328,0)+IF(CI328&lt;O328,CE328+CF328+CG328-CH328,0))))))</f>
        <v>0</v>
      </c>
      <c r="Q328" s="3">
        <f>IF(Inputs!$B$27&lt;&gt;"Ready","PENDING INPUTS",MIN((K328+L328+M328),IF(D328&gt;C328,IF(D328=0,0,N328*C328/D328),N328+P328)))</f>
        <v>0</v>
      </c>
      <c r="R328" s="3">
        <f>IF(Inputs!$B$27&lt;&gt;"Ready","PENDING INPUTS",MAX(0,(K328+L328+M328)-Q328))</f>
        <v>0</v>
      </c>
      <c r="S328" s="3">
        <f>IF(Inputs!$B$27&lt;&gt;"Ready","PENDING INPUTS",Z327)</f>
        <v>0</v>
      </c>
      <c r="T328" s="3">
        <f>IF(Inputs!$B$27&lt;&gt;"Ready","PENDING INPUTS",IF(A328&lt;=Inputs!$B$6,ROUND(S328*Inputs!C15/12,2),0))</f>
        <v>0</v>
      </c>
      <c r="U328" s="3">
        <f>IF(Inputs!$B$27&lt;&gt;"Ready","PENDING INPUTS",IF(AND(A328&lt;=Inputs!$B$6,S328&gt;0),Inputs!G15,0))</f>
        <v>0</v>
      </c>
      <c r="V328" s="3">
        <f>IF(Inputs!$B$27&lt;&gt;"Ready","PENDING INPUTS",IF(A328&gt;Inputs!$B$6,0,MIN((S328+T328+U328),IF(Inputs!H15=1,Inputs!D15,MAX(Inputs!F15,ROUND(S328*Inputs!E15+T328+U328,2))))))</f>
        <v>0</v>
      </c>
      <c r="W328">
        <f>IF(Inputs!$B$27&lt;&gt;"Ready","PENDING INPUTS",IF(S328&lt;=0,99,1+IF(AND(K328&gt;0,OR(K328&lt;S328,AND(K328=S328,0&lt;1))),1,0)+IF(AND(AA328&gt;0,OR(AA328&lt;S328,AND(AA328=S328,2&lt;1))),1,0)+IF(AND(AI328&gt;0,OR(AI328&lt;S328,AND(AI328=S328,3&lt;1))),1,0)+IF(AND(AQ328&gt;0,OR(AQ328&lt;S328,AND(AQ328=S328,4&lt;1))),1,0)+IF(AND(AY328&gt;0,OR(AY328&lt;S328,AND(AY328=S328,5&lt;1))),1,0)+IF(AND(BG328&gt;0,OR(BG328&lt;S328,AND(BG328=S328,6&lt;1))),1,0)+IF(AND(BO328&gt;0,OR(BO328&lt;S328,AND(BO328=S328,7&lt;1))),1,0)+IF(AND(BW328&gt;0,OR(BW328&lt;S328,AND(BW328=S328,8&lt;1))),1,0)+IF(AND(CE328&gt;0,OR(CE328&lt;S328,AND(CE328=S328,9&lt;1))),1,0)))</f>
        <v>99</v>
      </c>
      <c r="X328" s="3">
        <f>IF(Inputs!$B$27&lt;&gt;"Ready","PENDING INPUTS",IF(A328&gt;Inputs!$B$6,0,MIN(MAX(0,(S328+T328+U328)-V328),MAX(0,C328-D328-(IF(O328&lt;W328,K328+L328+M328-N328,0)+IF(W328&lt;W328,S328+T328+U328-V328,0)+IF(AE328&lt;W328,AA328+AB328+AC328-AD328,0)+IF(AM328&lt;W328,AI328+AJ328+AK328-AL328,0)+IF(AU328&lt;W328,AQ328+AR328+AS328-AT328,0)+IF(BC328&lt;W328,AY328+AZ328+BA328-BB328,0)+IF(BK328&lt;W328,BG328+BH328+BI328-BJ328,0)+IF(BS328&lt;W328,BO328+BP328+BQ328-BR328,0)+IF(CA328&lt;W328,BW328+BX328+BY328-BZ328,0)+IF(CI328&lt;W328,CE328+CF328+CG328-CH328,0))))))</f>
        <v>0</v>
      </c>
      <c r="Y328" s="3">
        <f>IF(Inputs!$B$27&lt;&gt;"Ready","PENDING INPUTS",MIN((S328+T328+U328),IF(D328&gt;C328,IF(D328=0,0,V328*C328/D328),V328+X328)))</f>
        <v>0</v>
      </c>
      <c r="Z328" s="3">
        <f>IF(Inputs!$B$27&lt;&gt;"Ready","PENDING INPUTS",MAX(0,(S328+T328+U328)-Y328))</f>
        <v>0</v>
      </c>
      <c r="AA328" s="3">
        <f>IF(Inputs!$B$27&lt;&gt;"Ready","PENDING INPUTS",AH327)</f>
        <v>0</v>
      </c>
      <c r="AB328" s="3">
        <f>IF(Inputs!$B$27&lt;&gt;"Ready","PENDING INPUTS",IF(A328&lt;=Inputs!$B$6,ROUND(AA328*Inputs!C16/12,2),0))</f>
        <v>0</v>
      </c>
      <c r="AC328" s="3">
        <f>IF(Inputs!$B$27&lt;&gt;"Ready","PENDING INPUTS",IF(AND(A328&lt;=Inputs!$B$6,AA328&gt;0),Inputs!G16,0))</f>
        <v>0</v>
      </c>
      <c r="AD328" s="3">
        <f>IF(Inputs!$B$27&lt;&gt;"Ready","PENDING INPUTS",IF(A328&gt;Inputs!$B$6,0,MIN((AA328+AB328+AC328),IF(Inputs!H16=1,Inputs!D16,MAX(Inputs!F16,ROUND(AA328*Inputs!E16+AB328+AC328,2))))))</f>
        <v>0</v>
      </c>
      <c r="AE328">
        <f>IF(Inputs!$B$27&lt;&gt;"Ready","PENDING INPUTS",IF(AA328&lt;=0,99,1+IF(AND(K328&gt;0,OR(K328&lt;AA328,AND(K328=AA328,0&lt;2))),1,0)+IF(AND(S328&gt;0,OR(S328&lt;AA328,AND(S328=AA328,1&lt;2))),1,0)+IF(AND(AI328&gt;0,OR(AI328&lt;AA328,AND(AI328=AA328,3&lt;2))),1,0)+IF(AND(AQ328&gt;0,OR(AQ328&lt;AA328,AND(AQ328=AA328,4&lt;2))),1,0)+IF(AND(AY328&gt;0,OR(AY328&lt;AA328,AND(AY328=AA328,5&lt;2))),1,0)+IF(AND(BG328&gt;0,OR(BG328&lt;AA328,AND(BG328=AA328,6&lt;2))),1,0)+IF(AND(BO328&gt;0,OR(BO328&lt;AA328,AND(BO328=AA328,7&lt;2))),1,0)+IF(AND(BW328&gt;0,OR(BW328&lt;AA328,AND(BW328=AA328,8&lt;2))),1,0)+IF(AND(CE328&gt;0,OR(CE328&lt;AA328,AND(CE328=AA328,9&lt;2))),1,0)))</f>
        <v>99</v>
      </c>
      <c r="AF328" s="3">
        <f>IF(Inputs!$B$27&lt;&gt;"Ready","PENDING INPUTS",IF(A328&gt;Inputs!$B$6,0,MIN(MAX(0,(AA328+AB328+AC328)-AD328),MAX(0,C328-D328-(IF(O328&lt;AE328,K328+L328+M328-N328,0)+IF(W328&lt;AE328,S328+T328+U328-V328,0)+IF(AE328&lt;AE328,AA328+AB328+AC328-AD328,0)+IF(AM328&lt;AE328,AI328+AJ328+AK328-AL328,0)+IF(AU328&lt;AE328,AQ328+AR328+AS328-AT328,0)+IF(BC328&lt;AE328,AY328+AZ328+BA328-BB328,0)+IF(BK328&lt;AE328,BG328+BH328+BI328-BJ328,0)+IF(BS328&lt;AE328,BO328+BP328+BQ328-BR328,0)+IF(CA328&lt;AE328,BW328+BX328+BY328-BZ328,0)+IF(CI328&lt;AE328,CE328+CF328+CG328-CH328,0))))))</f>
        <v>0</v>
      </c>
      <c r="AG328" s="3">
        <f>IF(Inputs!$B$27&lt;&gt;"Ready","PENDING INPUTS",MIN((AA328+AB328+AC328),IF(D328&gt;C328,IF(D328=0,0,AD328*C328/D328),AD328+AF328)))</f>
        <v>0</v>
      </c>
      <c r="AH328" s="3">
        <f>IF(Inputs!$B$27&lt;&gt;"Ready","PENDING INPUTS",MAX(0,(AA328+AB328+AC328)-AG328))</f>
        <v>0</v>
      </c>
      <c r="AI328" s="3">
        <f>IF(Inputs!$B$27&lt;&gt;"Ready","PENDING INPUTS",AP327)</f>
        <v>0</v>
      </c>
      <c r="AJ328" s="3">
        <f>IF(Inputs!$B$27&lt;&gt;"Ready","PENDING INPUTS",IF(A328&lt;=Inputs!$B$6,ROUND(AI328*Inputs!C17/12,2),0))</f>
        <v>0</v>
      </c>
      <c r="AK328" s="3">
        <f>IF(Inputs!$B$27&lt;&gt;"Ready","PENDING INPUTS",IF(AND(A328&lt;=Inputs!$B$6,AI328&gt;0),Inputs!G17,0))</f>
        <v>0</v>
      </c>
      <c r="AL328" s="3">
        <f>IF(Inputs!$B$27&lt;&gt;"Ready","PENDING INPUTS",IF(A328&gt;Inputs!$B$6,0,MIN((AI328+AJ328+AK328),IF(Inputs!H17=1,Inputs!D17,MAX(Inputs!F17,ROUND(AI328*Inputs!E17+AJ328+AK328,2))))))</f>
        <v>0</v>
      </c>
      <c r="AM328">
        <f>IF(Inputs!$B$27&lt;&gt;"Ready","PENDING INPUTS",IF(AI328&lt;=0,99,1+IF(AND(K328&gt;0,OR(K328&lt;AI328,AND(K328=AI328,0&lt;3))),1,0)+IF(AND(S328&gt;0,OR(S328&lt;AI328,AND(S328=AI328,1&lt;3))),1,0)+IF(AND(AA328&gt;0,OR(AA328&lt;AI328,AND(AA328=AI328,2&lt;3))),1,0)+IF(AND(AQ328&gt;0,OR(AQ328&lt;AI328,AND(AQ328=AI328,4&lt;3))),1,0)+IF(AND(AY328&gt;0,OR(AY328&lt;AI328,AND(AY328=AI328,5&lt;3))),1,0)+IF(AND(BG328&gt;0,OR(BG328&lt;AI328,AND(BG328=AI328,6&lt;3))),1,0)+IF(AND(BO328&gt;0,OR(BO328&lt;AI328,AND(BO328=AI328,7&lt;3))),1,0)+IF(AND(BW328&gt;0,OR(BW328&lt;AI328,AND(BW328=AI328,8&lt;3))),1,0)+IF(AND(CE328&gt;0,OR(CE328&lt;AI328,AND(CE328=AI328,9&lt;3))),1,0)))</f>
        <v>99</v>
      </c>
      <c r="AN328" s="3">
        <f>IF(Inputs!$B$27&lt;&gt;"Ready","PENDING INPUTS",IF(A328&gt;Inputs!$B$6,0,MIN(MAX(0,(AI328+AJ328+AK328)-AL328),MAX(0,C328-D328-(IF(O328&lt;AM328,K328+L328+M328-N328,0)+IF(W328&lt;AM328,S328+T328+U328-V328,0)+IF(AE328&lt;AM328,AA328+AB328+AC328-AD328,0)+IF(AM328&lt;AM328,AI328+AJ328+AK328-AL328,0)+IF(AU328&lt;AM328,AQ328+AR328+AS328-AT328,0)+IF(BC328&lt;AM328,AY328+AZ328+BA328-BB328,0)+IF(BK328&lt;AM328,BG328+BH328+BI328-BJ328,0)+IF(BS328&lt;AM328,BO328+BP328+BQ328-BR328,0)+IF(CA328&lt;AM328,BW328+BX328+BY328-BZ328,0)+IF(CI328&lt;AM328,CE328+CF328+CG328-CH328,0))))))</f>
        <v>0</v>
      </c>
      <c r="AO328" s="3">
        <f>IF(Inputs!$B$27&lt;&gt;"Ready","PENDING INPUTS",MIN((AI328+AJ328+AK328),IF(D328&gt;C328,IF(D328=0,0,AL328*C328/D328),AL328+AN328)))</f>
        <v>0</v>
      </c>
      <c r="AP328" s="3">
        <f>IF(Inputs!$B$27&lt;&gt;"Ready","PENDING INPUTS",MAX(0,(AI328+AJ328+AK328)-AO328))</f>
        <v>0</v>
      </c>
      <c r="AQ328" s="3">
        <f>IF(Inputs!$B$27&lt;&gt;"Ready","PENDING INPUTS",AX327)</f>
        <v>0</v>
      </c>
      <c r="AR328" s="3">
        <f>IF(Inputs!$B$27&lt;&gt;"Ready","PENDING INPUTS",IF(A328&lt;=Inputs!$B$6,ROUND(AQ328*Inputs!C18/12,2),0))</f>
        <v>0</v>
      </c>
      <c r="AS328" s="3">
        <f>IF(Inputs!$B$27&lt;&gt;"Ready","PENDING INPUTS",IF(AND(A328&lt;=Inputs!$B$6,AQ328&gt;0),Inputs!G18,0))</f>
        <v>0</v>
      </c>
      <c r="AT328" s="3">
        <f>IF(Inputs!$B$27&lt;&gt;"Ready","PENDING INPUTS",IF(A328&gt;Inputs!$B$6,0,MIN((AQ328+AR328+AS328),IF(Inputs!H18=1,Inputs!D18,MAX(Inputs!F18,ROUND(AQ328*Inputs!E18+AR328+AS328,2))))))</f>
        <v>0</v>
      </c>
      <c r="AU328">
        <f>IF(Inputs!$B$27&lt;&gt;"Ready","PENDING INPUTS",IF(AQ328&lt;=0,99,1+IF(AND(K328&gt;0,OR(K328&lt;AQ328,AND(K328=AQ328,0&lt;4))),1,0)+IF(AND(S328&gt;0,OR(S328&lt;AQ328,AND(S328=AQ328,1&lt;4))),1,0)+IF(AND(AA328&gt;0,OR(AA328&lt;AQ328,AND(AA328=AQ328,2&lt;4))),1,0)+IF(AND(AI328&gt;0,OR(AI328&lt;AQ328,AND(AI328=AQ328,3&lt;4))),1,0)+IF(AND(AY328&gt;0,OR(AY328&lt;AQ328,AND(AY328=AQ328,5&lt;4))),1,0)+IF(AND(BG328&gt;0,OR(BG328&lt;AQ328,AND(BG328=AQ328,6&lt;4))),1,0)+IF(AND(BO328&gt;0,OR(BO328&lt;AQ328,AND(BO328=AQ328,7&lt;4))),1,0)+IF(AND(BW328&gt;0,OR(BW328&lt;AQ328,AND(BW328=AQ328,8&lt;4))),1,0)+IF(AND(CE328&gt;0,OR(CE328&lt;AQ328,AND(CE328=AQ328,9&lt;4))),1,0)))</f>
        <v>99</v>
      </c>
      <c r="AV328" s="3">
        <f>IF(Inputs!$B$27&lt;&gt;"Ready","PENDING INPUTS",IF(A328&gt;Inputs!$B$6,0,MIN(MAX(0,(AQ328+AR328+AS328)-AT328),MAX(0,C328-D328-(IF(O328&lt;AU328,K328+L328+M328-N328,0)+IF(W328&lt;AU328,S328+T328+U328-V328,0)+IF(AE328&lt;AU328,AA328+AB328+AC328-AD328,0)+IF(AM328&lt;AU328,AI328+AJ328+AK328-AL328,0)+IF(AU328&lt;AU328,AQ328+AR328+AS328-AT328,0)+IF(BC328&lt;AU328,AY328+AZ328+BA328-BB328,0)+IF(BK328&lt;AU328,BG328+BH328+BI328-BJ328,0)+IF(BS328&lt;AU328,BO328+BP328+BQ328-BR328,0)+IF(CA328&lt;AU328,BW328+BX328+BY328-BZ328,0)+IF(CI328&lt;AU328,CE328+CF328+CG328-CH328,0))))))</f>
        <v>0</v>
      </c>
      <c r="AW328" s="3">
        <f>IF(Inputs!$B$27&lt;&gt;"Ready","PENDING INPUTS",MIN((AQ328+AR328+AS328),IF(D328&gt;C328,IF(D328=0,0,AT328*C328/D328),AT328+AV328)))</f>
        <v>0</v>
      </c>
      <c r="AX328" s="3">
        <f>IF(Inputs!$B$27&lt;&gt;"Ready","PENDING INPUTS",MAX(0,(AQ328+AR328+AS328)-AW328))</f>
        <v>0</v>
      </c>
      <c r="AY328" s="3">
        <f>IF(Inputs!$B$27&lt;&gt;"Ready","PENDING INPUTS",BF327)</f>
        <v>0</v>
      </c>
      <c r="AZ328" s="3">
        <f>IF(Inputs!$B$27&lt;&gt;"Ready","PENDING INPUTS",IF(A328&lt;=Inputs!$B$6,ROUND(AY328*Inputs!C19/12,2),0))</f>
        <v>0</v>
      </c>
      <c r="BA328" s="3">
        <f>IF(Inputs!$B$27&lt;&gt;"Ready","PENDING INPUTS",IF(AND(A328&lt;=Inputs!$B$6,AY328&gt;0),Inputs!G19,0))</f>
        <v>0</v>
      </c>
      <c r="BB328" s="3">
        <f>IF(Inputs!$B$27&lt;&gt;"Ready","PENDING INPUTS",IF(A328&gt;Inputs!$B$6,0,MIN((AY328+AZ328+BA328),IF(Inputs!H19=1,Inputs!D19,MAX(Inputs!F19,ROUND(AY328*Inputs!E19+AZ328+BA328,2))))))</f>
        <v>0</v>
      </c>
      <c r="BC328">
        <f>IF(Inputs!$B$27&lt;&gt;"Ready","PENDING INPUTS",IF(AY328&lt;=0,99,1+IF(AND(K328&gt;0,OR(K328&lt;AY328,AND(K328=AY328,0&lt;5))),1,0)+IF(AND(S328&gt;0,OR(S328&lt;AY328,AND(S328=AY328,1&lt;5))),1,0)+IF(AND(AA328&gt;0,OR(AA328&lt;AY328,AND(AA328=AY328,2&lt;5))),1,0)+IF(AND(AI328&gt;0,OR(AI328&lt;AY328,AND(AI328=AY328,3&lt;5))),1,0)+IF(AND(AQ328&gt;0,OR(AQ328&lt;AY328,AND(AQ328=AY328,4&lt;5))),1,0)+IF(AND(BG328&gt;0,OR(BG328&lt;AY328,AND(BG328=AY328,6&lt;5))),1,0)+IF(AND(BO328&gt;0,OR(BO328&lt;AY328,AND(BO328=AY328,7&lt;5))),1,0)+IF(AND(BW328&gt;0,OR(BW328&lt;AY328,AND(BW328=AY328,8&lt;5))),1,0)+IF(AND(CE328&gt;0,OR(CE328&lt;AY328,AND(CE328=AY328,9&lt;5))),1,0)))</f>
        <v>99</v>
      </c>
      <c r="BD328" s="3">
        <f>IF(Inputs!$B$27&lt;&gt;"Ready","PENDING INPUTS",IF(A328&gt;Inputs!$B$6,0,MIN(MAX(0,(AY328+AZ328+BA328)-BB328),MAX(0,C328-D328-(IF(O328&lt;BC328,K328+L328+M328-N328,0)+IF(W328&lt;BC328,S328+T328+U328-V328,0)+IF(AE328&lt;BC328,AA328+AB328+AC328-AD328,0)+IF(AM328&lt;BC328,AI328+AJ328+AK328-AL328,0)+IF(AU328&lt;BC328,AQ328+AR328+AS328-AT328,0)+IF(BC328&lt;BC328,AY328+AZ328+BA328-BB328,0)+IF(BK328&lt;BC328,BG328+BH328+BI328-BJ328,0)+IF(BS328&lt;BC328,BO328+BP328+BQ328-BR328,0)+IF(CA328&lt;BC328,BW328+BX328+BY328-BZ328,0)+IF(CI328&lt;BC328,CE328+CF328+CG328-CH328,0))))))</f>
        <v>0</v>
      </c>
      <c r="BE328" s="3">
        <f>IF(Inputs!$B$27&lt;&gt;"Ready","PENDING INPUTS",MIN((AY328+AZ328+BA328),IF(D328&gt;C328,IF(D328=0,0,BB328*C328/D328),BB328+BD328)))</f>
        <v>0</v>
      </c>
      <c r="BF328" s="3">
        <f>IF(Inputs!$B$27&lt;&gt;"Ready","PENDING INPUTS",MAX(0,(AY328+AZ328+BA328)-BE328))</f>
        <v>0</v>
      </c>
      <c r="BG328" s="3">
        <f>IF(Inputs!$B$27&lt;&gt;"Ready","PENDING INPUTS",BN327)</f>
        <v>0</v>
      </c>
      <c r="BH328" s="3">
        <f>IF(Inputs!$B$27&lt;&gt;"Ready","PENDING INPUTS",IF(A328&lt;=Inputs!$B$6,ROUND(BG328*Inputs!C20/12,2),0))</f>
        <v>0</v>
      </c>
      <c r="BI328" s="3">
        <f>IF(Inputs!$B$27&lt;&gt;"Ready","PENDING INPUTS",IF(AND(A328&lt;=Inputs!$B$6,BG328&gt;0),Inputs!G20,0))</f>
        <v>0</v>
      </c>
      <c r="BJ328" s="3">
        <f>IF(Inputs!$B$27&lt;&gt;"Ready","PENDING INPUTS",IF(A328&gt;Inputs!$B$6,0,MIN((BG328+BH328+BI328),IF(Inputs!H20=1,Inputs!D20,MAX(Inputs!F20,ROUND(BG328*Inputs!E20+BH328+BI328,2))))))</f>
        <v>0</v>
      </c>
      <c r="BK328">
        <f>IF(Inputs!$B$27&lt;&gt;"Ready","PENDING INPUTS",IF(BG328&lt;=0,99,1+IF(AND(K328&gt;0,OR(K328&lt;BG328,AND(K328=BG328,0&lt;6))),1,0)+IF(AND(S328&gt;0,OR(S328&lt;BG328,AND(S328=BG328,1&lt;6))),1,0)+IF(AND(AA328&gt;0,OR(AA328&lt;BG328,AND(AA328=BG328,2&lt;6))),1,0)+IF(AND(AI328&gt;0,OR(AI328&lt;BG328,AND(AI328=BG328,3&lt;6))),1,0)+IF(AND(AQ328&gt;0,OR(AQ328&lt;BG328,AND(AQ328=BG328,4&lt;6))),1,0)+IF(AND(AY328&gt;0,OR(AY328&lt;BG328,AND(AY328=BG328,5&lt;6))),1,0)+IF(AND(BO328&gt;0,OR(BO328&lt;BG328,AND(BO328=BG328,7&lt;6))),1,0)+IF(AND(BW328&gt;0,OR(BW328&lt;BG328,AND(BW328=BG328,8&lt;6))),1,0)+IF(AND(CE328&gt;0,OR(CE328&lt;BG328,AND(CE328=BG328,9&lt;6))),1,0)))</f>
        <v>99</v>
      </c>
      <c r="BL328" s="3">
        <f>IF(Inputs!$B$27&lt;&gt;"Ready","PENDING INPUTS",IF(A328&gt;Inputs!$B$6,0,MIN(MAX(0,(BG328+BH328+BI328)-BJ328),MAX(0,C328-D328-(IF(O328&lt;BK328,K328+L328+M328-N328,0)+IF(W328&lt;BK328,S328+T328+U328-V328,0)+IF(AE328&lt;BK328,AA328+AB328+AC328-AD328,0)+IF(AM328&lt;BK328,AI328+AJ328+AK328-AL328,0)+IF(AU328&lt;BK328,AQ328+AR328+AS328-AT328,0)+IF(BC328&lt;BK328,AY328+AZ328+BA328-BB328,0)+IF(BK328&lt;BK328,BG328+BH328+BI328-BJ328,0)+IF(BS328&lt;BK328,BO328+BP328+BQ328-BR328,0)+IF(CA328&lt;BK328,BW328+BX328+BY328-BZ328,0)+IF(CI328&lt;BK328,CE328+CF328+CG328-CH328,0))))))</f>
        <v>0</v>
      </c>
      <c r="BM328" s="3">
        <f>IF(Inputs!$B$27&lt;&gt;"Ready","PENDING INPUTS",MIN((BG328+BH328+BI328),IF(D328&gt;C328,IF(D328=0,0,BJ328*C328/D328),BJ328+BL328)))</f>
        <v>0</v>
      </c>
      <c r="BN328" s="3">
        <f>IF(Inputs!$B$27&lt;&gt;"Ready","PENDING INPUTS",MAX(0,(BG328+BH328+BI328)-BM328))</f>
        <v>0</v>
      </c>
      <c r="BO328" s="3">
        <f>IF(Inputs!$B$27&lt;&gt;"Ready","PENDING INPUTS",BV327)</f>
        <v>0</v>
      </c>
      <c r="BP328" s="3">
        <f>IF(Inputs!$B$27&lt;&gt;"Ready","PENDING INPUTS",IF(A328&lt;=Inputs!$B$6,ROUND(BO328*Inputs!C21/12,2),0))</f>
        <v>0</v>
      </c>
      <c r="BQ328" s="3">
        <f>IF(Inputs!$B$27&lt;&gt;"Ready","PENDING INPUTS",IF(AND(A328&lt;=Inputs!$B$6,BO328&gt;0),Inputs!G21,0))</f>
        <v>0</v>
      </c>
      <c r="BR328" s="3">
        <f>IF(Inputs!$B$27&lt;&gt;"Ready","PENDING INPUTS",IF(A328&gt;Inputs!$B$6,0,MIN((BO328+BP328+BQ328),IF(Inputs!H21=1,Inputs!D21,MAX(Inputs!F21,ROUND(BO328*Inputs!E21+BP328+BQ328,2))))))</f>
        <v>0</v>
      </c>
      <c r="BS328">
        <f>IF(Inputs!$B$27&lt;&gt;"Ready","PENDING INPUTS",IF(BO328&lt;=0,99,1+IF(AND(K328&gt;0,OR(K328&lt;BO328,AND(K328=BO328,0&lt;7))),1,0)+IF(AND(S328&gt;0,OR(S328&lt;BO328,AND(S328=BO328,1&lt;7))),1,0)+IF(AND(AA328&gt;0,OR(AA328&lt;BO328,AND(AA328=BO328,2&lt;7))),1,0)+IF(AND(AI328&gt;0,OR(AI328&lt;BO328,AND(AI328=BO328,3&lt;7))),1,0)+IF(AND(AQ328&gt;0,OR(AQ328&lt;BO328,AND(AQ328=BO328,4&lt;7))),1,0)+IF(AND(AY328&gt;0,OR(AY328&lt;BO328,AND(AY328=BO328,5&lt;7))),1,0)+IF(AND(BG328&gt;0,OR(BG328&lt;BO328,AND(BG328=BO328,6&lt;7))),1,0)+IF(AND(BW328&gt;0,OR(BW328&lt;BO328,AND(BW328=BO328,8&lt;7))),1,0)+IF(AND(CE328&gt;0,OR(CE328&lt;BO328,AND(CE328=BO328,9&lt;7))),1,0)))</f>
        <v>99</v>
      </c>
      <c r="BT328" s="3">
        <f>IF(Inputs!$B$27&lt;&gt;"Ready","PENDING INPUTS",IF(A328&gt;Inputs!$B$6,0,MIN(MAX(0,(BO328+BP328+BQ328)-BR328),MAX(0,C328-D328-(IF(O328&lt;BS328,K328+L328+M328-N328,0)+IF(W328&lt;BS328,S328+T328+U328-V328,0)+IF(AE328&lt;BS328,AA328+AB328+AC328-AD328,0)+IF(AM328&lt;BS328,AI328+AJ328+AK328-AL328,0)+IF(AU328&lt;BS328,AQ328+AR328+AS328-AT328,0)+IF(BC328&lt;BS328,AY328+AZ328+BA328-BB328,0)+IF(BK328&lt;BS328,BG328+BH328+BI328-BJ328,0)+IF(BS328&lt;BS328,BO328+BP328+BQ328-BR328,0)+IF(CA328&lt;BS328,BW328+BX328+BY328-BZ328,0)+IF(CI328&lt;BS328,CE328+CF328+CG328-CH328,0))))))</f>
        <v>0</v>
      </c>
      <c r="BU328" s="3">
        <f>IF(Inputs!$B$27&lt;&gt;"Ready","PENDING INPUTS",MIN((BO328+BP328+BQ328),IF(D328&gt;C328,IF(D328=0,0,BR328*C328/D328),BR328+BT328)))</f>
        <v>0</v>
      </c>
      <c r="BV328" s="3">
        <f>IF(Inputs!$B$27&lt;&gt;"Ready","PENDING INPUTS",MAX(0,(BO328+BP328+BQ328)-BU328))</f>
        <v>0</v>
      </c>
      <c r="BW328" s="3">
        <f>IF(Inputs!$B$27&lt;&gt;"Ready","PENDING INPUTS",CD327)</f>
        <v>0</v>
      </c>
      <c r="BX328" s="3">
        <f>IF(Inputs!$B$27&lt;&gt;"Ready","PENDING INPUTS",IF(A328&lt;=Inputs!$B$6,ROUND(BW328*Inputs!C22/12,2),0))</f>
        <v>0</v>
      </c>
      <c r="BY328" s="3">
        <f>IF(Inputs!$B$27&lt;&gt;"Ready","PENDING INPUTS",IF(AND(A328&lt;=Inputs!$B$6,BW328&gt;0),Inputs!G22,0))</f>
        <v>0</v>
      </c>
      <c r="BZ328" s="3">
        <f>IF(Inputs!$B$27&lt;&gt;"Ready","PENDING INPUTS",IF(A328&gt;Inputs!$B$6,0,MIN((BW328+BX328+BY328),IF(Inputs!H22=1,Inputs!D22,MAX(Inputs!F22,ROUND(BW328*Inputs!E22+BX328+BY328,2))))))</f>
        <v>0</v>
      </c>
      <c r="CA328">
        <f>IF(Inputs!$B$27&lt;&gt;"Ready","PENDING INPUTS",IF(BW328&lt;=0,99,1+IF(AND(K328&gt;0,OR(K328&lt;BW328,AND(K328=BW328,0&lt;8))),1,0)+IF(AND(S328&gt;0,OR(S328&lt;BW328,AND(S328=BW328,1&lt;8))),1,0)+IF(AND(AA328&gt;0,OR(AA328&lt;BW328,AND(AA328=BW328,2&lt;8))),1,0)+IF(AND(AI328&gt;0,OR(AI328&lt;BW328,AND(AI328=BW328,3&lt;8))),1,0)+IF(AND(AQ328&gt;0,OR(AQ328&lt;BW328,AND(AQ328=BW328,4&lt;8))),1,0)+IF(AND(AY328&gt;0,OR(AY328&lt;BW328,AND(AY328=BW328,5&lt;8))),1,0)+IF(AND(BG328&gt;0,OR(BG328&lt;BW328,AND(BG328=BW328,6&lt;8))),1,0)+IF(AND(BO328&gt;0,OR(BO328&lt;BW328,AND(BO328=BW328,7&lt;8))),1,0)+IF(AND(CE328&gt;0,OR(CE328&lt;BW328,AND(CE328=BW328,9&lt;8))),1,0)))</f>
        <v>99</v>
      </c>
      <c r="CB328" s="3">
        <f>IF(Inputs!$B$27&lt;&gt;"Ready","PENDING INPUTS",IF(A328&gt;Inputs!$B$6,0,MIN(MAX(0,(BW328+BX328+BY328)-BZ328),MAX(0,C328-D328-(IF(O328&lt;CA328,K328+L328+M328-N328,0)+IF(W328&lt;CA328,S328+T328+U328-V328,0)+IF(AE328&lt;CA328,AA328+AB328+AC328-AD328,0)+IF(AM328&lt;CA328,AI328+AJ328+AK328-AL328,0)+IF(AU328&lt;CA328,AQ328+AR328+AS328-AT328,0)+IF(BC328&lt;CA328,AY328+AZ328+BA328-BB328,0)+IF(BK328&lt;CA328,BG328+BH328+BI328-BJ328,0)+IF(BS328&lt;CA328,BO328+BP328+BQ328-BR328,0)+IF(CA328&lt;CA328,BW328+BX328+BY328-BZ328,0)+IF(CI328&lt;CA328,CE328+CF328+CG328-CH328,0))))))</f>
        <v>0</v>
      </c>
      <c r="CC328" s="3">
        <f>IF(Inputs!$B$27&lt;&gt;"Ready","PENDING INPUTS",MIN((BW328+BX328+BY328),IF(D328&gt;C328,IF(D328=0,0,BZ328*C328/D328),BZ328+CB328)))</f>
        <v>0</v>
      </c>
      <c r="CD328" s="3">
        <f>IF(Inputs!$B$27&lt;&gt;"Ready","PENDING INPUTS",MAX(0,(BW328+BX328+BY328)-CC328))</f>
        <v>0</v>
      </c>
      <c r="CE328" s="3">
        <f>IF(Inputs!$B$27&lt;&gt;"Ready","PENDING INPUTS",CL327)</f>
        <v>0</v>
      </c>
      <c r="CF328" s="3">
        <f>IF(Inputs!$B$27&lt;&gt;"Ready","PENDING INPUTS",IF(A328&lt;=Inputs!$B$6,ROUND(CE328*Inputs!C23/12,2),0))</f>
        <v>0</v>
      </c>
      <c r="CG328" s="3">
        <f>IF(Inputs!$B$27&lt;&gt;"Ready","PENDING INPUTS",IF(AND(A328&lt;=Inputs!$B$6,CE328&gt;0),Inputs!G23,0))</f>
        <v>0</v>
      </c>
      <c r="CH328" s="3">
        <f>IF(Inputs!$B$27&lt;&gt;"Ready","PENDING INPUTS",IF(A328&gt;Inputs!$B$6,0,MIN((CE328+CF328+CG328),IF(Inputs!H23=1,Inputs!D23,MAX(Inputs!F23,ROUND(CE328*Inputs!E23+CF328+CG328,2))))))</f>
        <v>0</v>
      </c>
      <c r="CI328">
        <f>IF(Inputs!$B$27&lt;&gt;"Ready","PENDING INPUTS",IF(CE328&lt;=0,99,1+IF(AND(K328&gt;0,OR(K328&lt;CE328,AND(K328=CE328,0&lt;9))),1,0)+IF(AND(S328&gt;0,OR(S328&lt;CE328,AND(S328=CE328,1&lt;9))),1,0)+IF(AND(AA328&gt;0,OR(AA328&lt;CE328,AND(AA328=CE328,2&lt;9))),1,0)+IF(AND(AI328&gt;0,OR(AI328&lt;CE328,AND(AI328=CE328,3&lt;9))),1,0)+IF(AND(AQ328&gt;0,OR(AQ328&lt;CE328,AND(AQ328=CE328,4&lt;9))),1,0)+IF(AND(AY328&gt;0,OR(AY328&lt;CE328,AND(AY328=CE328,5&lt;9))),1,0)+IF(AND(BG328&gt;0,OR(BG328&lt;CE328,AND(BG328=CE328,6&lt;9))),1,0)+IF(AND(BO328&gt;0,OR(BO328&lt;CE328,AND(BO328=CE328,7&lt;9))),1,0)+IF(AND(BW328&gt;0,OR(BW328&lt;CE328,AND(BW328=CE328,8&lt;9))),1,0)))</f>
        <v>99</v>
      </c>
      <c r="CJ328" s="3">
        <f>IF(Inputs!$B$27&lt;&gt;"Ready","PENDING INPUTS",IF(A328&gt;Inputs!$B$6,0,MIN(MAX(0,(CE328+CF328+CG328)-CH328),MAX(0,C328-D328-(IF(O328&lt;CI328,K328+L328+M328-N328,0)+IF(W328&lt;CI328,S328+T328+U328-V328,0)+IF(AE328&lt;CI328,AA328+AB328+AC328-AD328,0)+IF(AM328&lt;CI328,AI328+AJ328+AK328-AL328,0)+IF(AU328&lt;CI328,AQ328+AR328+AS328-AT328,0)+IF(BC328&lt;CI328,AY328+AZ328+BA328-BB328,0)+IF(BK328&lt;CI328,BG328+BH328+BI328-BJ328,0)+IF(BS328&lt;CI328,BO328+BP328+BQ328-BR328,0)+IF(CA328&lt;CI328,BW328+BX328+BY328-BZ328,0)+IF(CI328&lt;CI328,CE328+CF328+CG328-CH328,0))))))</f>
        <v>0</v>
      </c>
      <c r="CK328" s="3">
        <f>IF(Inputs!$B$27&lt;&gt;"Ready","PENDING INPUTS",MIN((CE328+CF328+CG328),IF(D328&gt;C328,IF(D328=0,0,CH328*C328/D328),CH328+CJ328)))</f>
        <v>0</v>
      </c>
      <c r="CL328" s="3">
        <f>IF(Inputs!$B$27&lt;&gt;"Ready","PENDING INPUTS",MAX(0,(CE328+CF328+CG328)-CK328))</f>
        <v>0</v>
      </c>
    </row>
    <row r="329" spans="1:90" ht="27.95" customHeight="1" x14ac:dyDescent="0.25">
      <c r="A329">
        <v>325</v>
      </c>
      <c r="B329" s="13">
        <f>IF(Inputs!$B$27&lt;&gt;"Ready","PENDING INPUTS",EDATE(Inputs!$B$5,A329-1))</f>
        <v>56158</v>
      </c>
      <c r="C329" s="3">
        <f>IF(Inputs!$B$27&lt;&gt;"Ready","PENDING INPUTS",IF(A329&lt;=Inputs!$B$6,MAX(0,Inputs!$B$4+IF(A329=Inputs!$B$7,Inputs!$B$8,0)+IF(A329=Inputs!$B$9,Inputs!$B$10,0)),0))</f>
        <v>0</v>
      </c>
      <c r="D329" s="3">
        <f>IF(Inputs!$B$27&lt;&gt;"Ready","PENDING INPUTS",SUM(N329,V329,AD329,AL329,AT329,BB329,BJ329,BR329,BZ329,CH329))</f>
        <v>0</v>
      </c>
      <c r="E329" s="3">
        <f>IF(Inputs!$B$27&lt;&gt;"Ready","PENDING INPUTS",MAX(0,D329-C329))</f>
        <v>0</v>
      </c>
      <c r="F329" s="3">
        <f>IF(Inputs!$B$27&lt;&gt;"Ready","PENDING INPUTS",SUM(Q329,Y329,AG329,AO329,AW329,BE329,BM329,BU329,CC329,CK329))</f>
        <v>0</v>
      </c>
      <c r="G329" s="3">
        <f>IF(Inputs!$B$27&lt;&gt;"Ready","PENDING INPUTS",SUM(L329,T329,AB329,AJ329,AR329,AZ329,BH329,BP329,BX329,CF329))</f>
        <v>0</v>
      </c>
      <c r="H329" s="3">
        <f>IF(Inputs!$B$27&lt;&gt;"Ready","PENDING INPUTS",SUM(M329,U329,AC329,AK329,AS329,BA329,BI329,BQ329,BY329,CG329))</f>
        <v>0</v>
      </c>
      <c r="I329" s="3">
        <f>IF(Inputs!$B$27&lt;&gt;"Ready","PENDING INPUTS",SUM(R329,Z329,AH329,AP329,AX329,BF329,BN329,BV329,CD329,CL329))</f>
        <v>0</v>
      </c>
      <c r="J329" t="str">
        <f>IF(Inputs!$B$27&lt;&gt;"Ready","PENDING INPUTS",IF(A329&gt;Inputs!$B$6,"Beyond horizon",IF(E329&gt;0.005,"MINIMUM SHORTFALL",IF(I329&lt;0.005,"Paid off","In progress"))))</f>
        <v>Beyond horizon</v>
      </c>
      <c r="K329" s="3">
        <f>IF(Inputs!$B$27&lt;&gt;"Ready","PENDING INPUTS",R328)</f>
        <v>0</v>
      </c>
      <c r="L329" s="3">
        <f>IF(Inputs!$B$27&lt;&gt;"Ready","PENDING INPUTS",IF(A329&lt;=Inputs!$B$6,ROUND(K329*Inputs!C14/12,2),0))</f>
        <v>0</v>
      </c>
      <c r="M329" s="3">
        <f>IF(Inputs!$B$27&lt;&gt;"Ready","PENDING INPUTS",IF(AND(A329&lt;=Inputs!$B$6,K329&gt;0),Inputs!G14,0))</f>
        <v>0</v>
      </c>
      <c r="N329" s="3">
        <f>IF(Inputs!$B$27&lt;&gt;"Ready","PENDING INPUTS",IF(A329&gt;Inputs!$B$6,0,MIN((K329+L329+M329),IF(Inputs!H14=1,Inputs!D14,MAX(Inputs!F14,ROUND(K329*Inputs!E14+L329+M329,2))))))</f>
        <v>0</v>
      </c>
      <c r="O329">
        <f>IF(Inputs!$B$27&lt;&gt;"Ready","PENDING INPUTS",IF(K329&lt;=0,99,1+IF(AND(S329&gt;0,OR(S329&lt;K329,AND(S329=K329,1&lt;0))),1,0)+IF(AND(AA329&gt;0,OR(AA329&lt;K329,AND(AA329=K329,2&lt;0))),1,0)+IF(AND(AI329&gt;0,OR(AI329&lt;K329,AND(AI329=K329,3&lt;0))),1,0)+IF(AND(AQ329&gt;0,OR(AQ329&lt;K329,AND(AQ329=K329,4&lt;0))),1,0)+IF(AND(AY329&gt;0,OR(AY329&lt;K329,AND(AY329=K329,5&lt;0))),1,0)+IF(AND(BG329&gt;0,OR(BG329&lt;K329,AND(BG329=K329,6&lt;0))),1,0)+IF(AND(BO329&gt;0,OR(BO329&lt;K329,AND(BO329=K329,7&lt;0))),1,0)+IF(AND(BW329&gt;0,OR(BW329&lt;K329,AND(BW329=K329,8&lt;0))),1,0)+IF(AND(CE329&gt;0,OR(CE329&lt;K329,AND(CE329=K329,9&lt;0))),1,0)))</f>
        <v>99</v>
      </c>
      <c r="P329" s="3">
        <f>IF(Inputs!$B$27&lt;&gt;"Ready","PENDING INPUTS",IF(A329&gt;Inputs!$B$6,0,MIN(MAX(0,(K329+L329+M329)-N329),MAX(0,C329-D329-(IF(O329&lt;O329,K329+L329+M329-N329,0)+IF(W329&lt;O329,S329+T329+U329-V329,0)+IF(AE329&lt;O329,AA329+AB329+AC329-AD329,0)+IF(AM329&lt;O329,AI329+AJ329+AK329-AL329,0)+IF(AU329&lt;O329,AQ329+AR329+AS329-AT329,0)+IF(BC329&lt;O329,AY329+AZ329+BA329-BB329,0)+IF(BK329&lt;O329,BG329+BH329+BI329-BJ329,0)+IF(BS329&lt;O329,BO329+BP329+BQ329-BR329,0)+IF(CA329&lt;O329,BW329+BX329+BY329-BZ329,0)+IF(CI329&lt;O329,CE329+CF329+CG329-CH329,0))))))</f>
        <v>0</v>
      </c>
      <c r="Q329" s="3">
        <f>IF(Inputs!$B$27&lt;&gt;"Ready","PENDING INPUTS",MIN((K329+L329+M329),IF(D329&gt;C329,IF(D329=0,0,N329*C329/D329),N329+P329)))</f>
        <v>0</v>
      </c>
      <c r="R329" s="3">
        <f>IF(Inputs!$B$27&lt;&gt;"Ready","PENDING INPUTS",MAX(0,(K329+L329+M329)-Q329))</f>
        <v>0</v>
      </c>
      <c r="S329" s="3">
        <f>IF(Inputs!$B$27&lt;&gt;"Ready","PENDING INPUTS",Z328)</f>
        <v>0</v>
      </c>
      <c r="T329" s="3">
        <f>IF(Inputs!$B$27&lt;&gt;"Ready","PENDING INPUTS",IF(A329&lt;=Inputs!$B$6,ROUND(S329*Inputs!C15/12,2),0))</f>
        <v>0</v>
      </c>
      <c r="U329" s="3">
        <f>IF(Inputs!$B$27&lt;&gt;"Ready","PENDING INPUTS",IF(AND(A329&lt;=Inputs!$B$6,S329&gt;0),Inputs!G15,0))</f>
        <v>0</v>
      </c>
      <c r="V329" s="3">
        <f>IF(Inputs!$B$27&lt;&gt;"Ready","PENDING INPUTS",IF(A329&gt;Inputs!$B$6,0,MIN((S329+T329+U329),IF(Inputs!H15=1,Inputs!D15,MAX(Inputs!F15,ROUND(S329*Inputs!E15+T329+U329,2))))))</f>
        <v>0</v>
      </c>
      <c r="W329">
        <f>IF(Inputs!$B$27&lt;&gt;"Ready","PENDING INPUTS",IF(S329&lt;=0,99,1+IF(AND(K329&gt;0,OR(K329&lt;S329,AND(K329=S329,0&lt;1))),1,0)+IF(AND(AA329&gt;0,OR(AA329&lt;S329,AND(AA329=S329,2&lt;1))),1,0)+IF(AND(AI329&gt;0,OR(AI329&lt;S329,AND(AI329=S329,3&lt;1))),1,0)+IF(AND(AQ329&gt;0,OR(AQ329&lt;S329,AND(AQ329=S329,4&lt;1))),1,0)+IF(AND(AY329&gt;0,OR(AY329&lt;S329,AND(AY329=S329,5&lt;1))),1,0)+IF(AND(BG329&gt;0,OR(BG329&lt;S329,AND(BG329=S329,6&lt;1))),1,0)+IF(AND(BO329&gt;0,OR(BO329&lt;S329,AND(BO329=S329,7&lt;1))),1,0)+IF(AND(BW329&gt;0,OR(BW329&lt;S329,AND(BW329=S329,8&lt;1))),1,0)+IF(AND(CE329&gt;0,OR(CE329&lt;S329,AND(CE329=S329,9&lt;1))),1,0)))</f>
        <v>99</v>
      </c>
      <c r="X329" s="3">
        <f>IF(Inputs!$B$27&lt;&gt;"Ready","PENDING INPUTS",IF(A329&gt;Inputs!$B$6,0,MIN(MAX(0,(S329+T329+U329)-V329),MAX(0,C329-D329-(IF(O329&lt;W329,K329+L329+M329-N329,0)+IF(W329&lt;W329,S329+T329+U329-V329,0)+IF(AE329&lt;W329,AA329+AB329+AC329-AD329,0)+IF(AM329&lt;W329,AI329+AJ329+AK329-AL329,0)+IF(AU329&lt;W329,AQ329+AR329+AS329-AT329,0)+IF(BC329&lt;W329,AY329+AZ329+BA329-BB329,0)+IF(BK329&lt;W329,BG329+BH329+BI329-BJ329,0)+IF(BS329&lt;W329,BO329+BP329+BQ329-BR329,0)+IF(CA329&lt;W329,BW329+BX329+BY329-BZ329,0)+IF(CI329&lt;W329,CE329+CF329+CG329-CH329,0))))))</f>
        <v>0</v>
      </c>
      <c r="Y329" s="3">
        <f>IF(Inputs!$B$27&lt;&gt;"Ready","PENDING INPUTS",MIN((S329+T329+U329),IF(D329&gt;C329,IF(D329=0,0,V329*C329/D329),V329+X329)))</f>
        <v>0</v>
      </c>
      <c r="Z329" s="3">
        <f>IF(Inputs!$B$27&lt;&gt;"Ready","PENDING INPUTS",MAX(0,(S329+T329+U329)-Y329))</f>
        <v>0</v>
      </c>
      <c r="AA329" s="3">
        <f>IF(Inputs!$B$27&lt;&gt;"Ready","PENDING INPUTS",AH328)</f>
        <v>0</v>
      </c>
      <c r="AB329" s="3">
        <f>IF(Inputs!$B$27&lt;&gt;"Ready","PENDING INPUTS",IF(A329&lt;=Inputs!$B$6,ROUND(AA329*Inputs!C16/12,2),0))</f>
        <v>0</v>
      </c>
      <c r="AC329" s="3">
        <f>IF(Inputs!$B$27&lt;&gt;"Ready","PENDING INPUTS",IF(AND(A329&lt;=Inputs!$B$6,AA329&gt;0),Inputs!G16,0))</f>
        <v>0</v>
      </c>
      <c r="AD329" s="3">
        <f>IF(Inputs!$B$27&lt;&gt;"Ready","PENDING INPUTS",IF(A329&gt;Inputs!$B$6,0,MIN((AA329+AB329+AC329),IF(Inputs!H16=1,Inputs!D16,MAX(Inputs!F16,ROUND(AA329*Inputs!E16+AB329+AC329,2))))))</f>
        <v>0</v>
      </c>
      <c r="AE329">
        <f>IF(Inputs!$B$27&lt;&gt;"Ready","PENDING INPUTS",IF(AA329&lt;=0,99,1+IF(AND(K329&gt;0,OR(K329&lt;AA329,AND(K329=AA329,0&lt;2))),1,0)+IF(AND(S329&gt;0,OR(S329&lt;AA329,AND(S329=AA329,1&lt;2))),1,0)+IF(AND(AI329&gt;0,OR(AI329&lt;AA329,AND(AI329=AA329,3&lt;2))),1,0)+IF(AND(AQ329&gt;0,OR(AQ329&lt;AA329,AND(AQ329=AA329,4&lt;2))),1,0)+IF(AND(AY329&gt;0,OR(AY329&lt;AA329,AND(AY329=AA329,5&lt;2))),1,0)+IF(AND(BG329&gt;0,OR(BG329&lt;AA329,AND(BG329=AA329,6&lt;2))),1,0)+IF(AND(BO329&gt;0,OR(BO329&lt;AA329,AND(BO329=AA329,7&lt;2))),1,0)+IF(AND(BW329&gt;0,OR(BW329&lt;AA329,AND(BW329=AA329,8&lt;2))),1,0)+IF(AND(CE329&gt;0,OR(CE329&lt;AA329,AND(CE329=AA329,9&lt;2))),1,0)))</f>
        <v>99</v>
      </c>
      <c r="AF329" s="3">
        <f>IF(Inputs!$B$27&lt;&gt;"Ready","PENDING INPUTS",IF(A329&gt;Inputs!$B$6,0,MIN(MAX(0,(AA329+AB329+AC329)-AD329),MAX(0,C329-D329-(IF(O329&lt;AE329,K329+L329+M329-N329,0)+IF(W329&lt;AE329,S329+T329+U329-V329,0)+IF(AE329&lt;AE329,AA329+AB329+AC329-AD329,0)+IF(AM329&lt;AE329,AI329+AJ329+AK329-AL329,0)+IF(AU329&lt;AE329,AQ329+AR329+AS329-AT329,0)+IF(BC329&lt;AE329,AY329+AZ329+BA329-BB329,0)+IF(BK329&lt;AE329,BG329+BH329+BI329-BJ329,0)+IF(BS329&lt;AE329,BO329+BP329+BQ329-BR329,0)+IF(CA329&lt;AE329,BW329+BX329+BY329-BZ329,0)+IF(CI329&lt;AE329,CE329+CF329+CG329-CH329,0))))))</f>
        <v>0</v>
      </c>
      <c r="AG329" s="3">
        <f>IF(Inputs!$B$27&lt;&gt;"Ready","PENDING INPUTS",MIN((AA329+AB329+AC329),IF(D329&gt;C329,IF(D329=0,0,AD329*C329/D329),AD329+AF329)))</f>
        <v>0</v>
      </c>
      <c r="AH329" s="3">
        <f>IF(Inputs!$B$27&lt;&gt;"Ready","PENDING INPUTS",MAX(0,(AA329+AB329+AC329)-AG329))</f>
        <v>0</v>
      </c>
      <c r="AI329" s="3">
        <f>IF(Inputs!$B$27&lt;&gt;"Ready","PENDING INPUTS",AP328)</f>
        <v>0</v>
      </c>
      <c r="AJ329" s="3">
        <f>IF(Inputs!$B$27&lt;&gt;"Ready","PENDING INPUTS",IF(A329&lt;=Inputs!$B$6,ROUND(AI329*Inputs!C17/12,2),0))</f>
        <v>0</v>
      </c>
      <c r="AK329" s="3">
        <f>IF(Inputs!$B$27&lt;&gt;"Ready","PENDING INPUTS",IF(AND(A329&lt;=Inputs!$B$6,AI329&gt;0),Inputs!G17,0))</f>
        <v>0</v>
      </c>
      <c r="AL329" s="3">
        <f>IF(Inputs!$B$27&lt;&gt;"Ready","PENDING INPUTS",IF(A329&gt;Inputs!$B$6,0,MIN((AI329+AJ329+AK329),IF(Inputs!H17=1,Inputs!D17,MAX(Inputs!F17,ROUND(AI329*Inputs!E17+AJ329+AK329,2))))))</f>
        <v>0</v>
      </c>
      <c r="AM329">
        <f>IF(Inputs!$B$27&lt;&gt;"Ready","PENDING INPUTS",IF(AI329&lt;=0,99,1+IF(AND(K329&gt;0,OR(K329&lt;AI329,AND(K329=AI329,0&lt;3))),1,0)+IF(AND(S329&gt;0,OR(S329&lt;AI329,AND(S329=AI329,1&lt;3))),1,0)+IF(AND(AA329&gt;0,OR(AA329&lt;AI329,AND(AA329=AI329,2&lt;3))),1,0)+IF(AND(AQ329&gt;0,OR(AQ329&lt;AI329,AND(AQ329=AI329,4&lt;3))),1,0)+IF(AND(AY329&gt;0,OR(AY329&lt;AI329,AND(AY329=AI329,5&lt;3))),1,0)+IF(AND(BG329&gt;0,OR(BG329&lt;AI329,AND(BG329=AI329,6&lt;3))),1,0)+IF(AND(BO329&gt;0,OR(BO329&lt;AI329,AND(BO329=AI329,7&lt;3))),1,0)+IF(AND(BW329&gt;0,OR(BW329&lt;AI329,AND(BW329=AI329,8&lt;3))),1,0)+IF(AND(CE329&gt;0,OR(CE329&lt;AI329,AND(CE329=AI329,9&lt;3))),1,0)))</f>
        <v>99</v>
      </c>
      <c r="AN329" s="3">
        <f>IF(Inputs!$B$27&lt;&gt;"Ready","PENDING INPUTS",IF(A329&gt;Inputs!$B$6,0,MIN(MAX(0,(AI329+AJ329+AK329)-AL329),MAX(0,C329-D329-(IF(O329&lt;AM329,K329+L329+M329-N329,0)+IF(W329&lt;AM329,S329+T329+U329-V329,0)+IF(AE329&lt;AM329,AA329+AB329+AC329-AD329,0)+IF(AM329&lt;AM329,AI329+AJ329+AK329-AL329,0)+IF(AU329&lt;AM329,AQ329+AR329+AS329-AT329,0)+IF(BC329&lt;AM329,AY329+AZ329+BA329-BB329,0)+IF(BK329&lt;AM329,BG329+BH329+BI329-BJ329,0)+IF(BS329&lt;AM329,BO329+BP329+BQ329-BR329,0)+IF(CA329&lt;AM329,BW329+BX329+BY329-BZ329,0)+IF(CI329&lt;AM329,CE329+CF329+CG329-CH329,0))))))</f>
        <v>0</v>
      </c>
      <c r="AO329" s="3">
        <f>IF(Inputs!$B$27&lt;&gt;"Ready","PENDING INPUTS",MIN((AI329+AJ329+AK329),IF(D329&gt;C329,IF(D329=0,0,AL329*C329/D329),AL329+AN329)))</f>
        <v>0</v>
      </c>
      <c r="AP329" s="3">
        <f>IF(Inputs!$B$27&lt;&gt;"Ready","PENDING INPUTS",MAX(0,(AI329+AJ329+AK329)-AO329))</f>
        <v>0</v>
      </c>
      <c r="AQ329" s="3">
        <f>IF(Inputs!$B$27&lt;&gt;"Ready","PENDING INPUTS",AX328)</f>
        <v>0</v>
      </c>
      <c r="AR329" s="3">
        <f>IF(Inputs!$B$27&lt;&gt;"Ready","PENDING INPUTS",IF(A329&lt;=Inputs!$B$6,ROUND(AQ329*Inputs!C18/12,2),0))</f>
        <v>0</v>
      </c>
      <c r="AS329" s="3">
        <f>IF(Inputs!$B$27&lt;&gt;"Ready","PENDING INPUTS",IF(AND(A329&lt;=Inputs!$B$6,AQ329&gt;0),Inputs!G18,0))</f>
        <v>0</v>
      </c>
      <c r="AT329" s="3">
        <f>IF(Inputs!$B$27&lt;&gt;"Ready","PENDING INPUTS",IF(A329&gt;Inputs!$B$6,0,MIN((AQ329+AR329+AS329),IF(Inputs!H18=1,Inputs!D18,MAX(Inputs!F18,ROUND(AQ329*Inputs!E18+AR329+AS329,2))))))</f>
        <v>0</v>
      </c>
      <c r="AU329">
        <f>IF(Inputs!$B$27&lt;&gt;"Ready","PENDING INPUTS",IF(AQ329&lt;=0,99,1+IF(AND(K329&gt;0,OR(K329&lt;AQ329,AND(K329=AQ329,0&lt;4))),1,0)+IF(AND(S329&gt;0,OR(S329&lt;AQ329,AND(S329=AQ329,1&lt;4))),1,0)+IF(AND(AA329&gt;0,OR(AA329&lt;AQ329,AND(AA329=AQ329,2&lt;4))),1,0)+IF(AND(AI329&gt;0,OR(AI329&lt;AQ329,AND(AI329=AQ329,3&lt;4))),1,0)+IF(AND(AY329&gt;0,OR(AY329&lt;AQ329,AND(AY329=AQ329,5&lt;4))),1,0)+IF(AND(BG329&gt;0,OR(BG329&lt;AQ329,AND(BG329=AQ329,6&lt;4))),1,0)+IF(AND(BO329&gt;0,OR(BO329&lt;AQ329,AND(BO329=AQ329,7&lt;4))),1,0)+IF(AND(BW329&gt;0,OR(BW329&lt;AQ329,AND(BW329=AQ329,8&lt;4))),1,0)+IF(AND(CE329&gt;0,OR(CE329&lt;AQ329,AND(CE329=AQ329,9&lt;4))),1,0)))</f>
        <v>99</v>
      </c>
      <c r="AV329" s="3">
        <f>IF(Inputs!$B$27&lt;&gt;"Ready","PENDING INPUTS",IF(A329&gt;Inputs!$B$6,0,MIN(MAX(0,(AQ329+AR329+AS329)-AT329),MAX(0,C329-D329-(IF(O329&lt;AU329,K329+L329+M329-N329,0)+IF(W329&lt;AU329,S329+T329+U329-V329,0)+IF(AE329&lt;AU329,AA329+AB329+AC329-AD329,0)+IF(AM329&lt;AU329,AI329+AJ329+AK329-AL329,0)+IF(AU329&lt;AU329,AQ329+AR329+AS329-AT329,0)+IF(BC329&lt;AU329,AY329+AZ329+BA329-BB329,0)+IF(BK329&lt;AU329,BG329+BH329+BI329-BJ329,0)+IF(BS329&lt;AU329,BO329+BP329+BQ329-BR329,0)+IF(CA329&lt;AU329,BW329+BX329+BY329-BZ329,0)+IF(CI329&lt;AU329,CE329+CF329+CG329-CH329,0))))))</f>
        <v>0</v>
      </c>
      <c r="AW329" s="3">
        <f>IF(Inputs!$B$27&lt;&gt;"Ready","PENDING INPUTS",MIN((AQ329+AR329+AS329),IF(D329&gt;C329,IF(D329=0,0,AT329*C329/D329),AT329+AV329)))</f>
        <v>0</v>
      </c>
      <c r="AX329" s="3">
        <f>IF(Inputs!$B$27&lt;&gt;"Ready","PENDING INPUTS",MAX(0,(AQ329+AR329+AS329)-AW329))</f>
        <v>0</v>
      </c>
      <c r="AY329" s="3">
        <f>IF(Inputs!$B$27&lt;&gt;"Ready","PENDING INPUTS",BF328)</f>
        <v>0</v>
      </c>
      <c r="AZ329" s="3">
        <f>IF(Inputs!$B$27&lt;&gt;"Ready","PENDING INPUTS",IF(A329&lt;=Inputs!$B$6,ROUND(AY329*Inputs!C19/12,2),0))</f>
        <v>0</v>
      </c>
      <c r="BA329" s="3">
        <f>IF(Inputs!$B$27&lt;&gt;"Ready","PENDING INPUTS",IF(AND(A329&lt;=Inputs!$B$6,AY329&gt;0),Inputs!G19,0))</f>
        <v>0</v>
      </c>
      <c r="BB329" s="3">
        <f>IF(Inputs!$B$27&lt;&gt;"Ready","PENDING INPUTS",IF(A329&gt;Inputs!$B$6,0,MIN((AY329+AZ329+BA329),IF(Inputs!H19=1,Inputs!D19,MAX(Inputs!F19,ROUND(AY329*Inputs!E19+AZ329+BA329,2))))))</f>
        <v>0</v>
      </c>
      <c r="BC329">
        <f>IF(Inputs!$B$27&lt;&gt;"Ready","PENDING INPUTS",IF(AY329&lt;=0,99,1+IF(AND(K329&gt;0,OR(K329&lt;AY329,AND(K329=AY329,0&lt;5))),1,0)+IF(AND(S329&gt;0,OR(S329&lt;AY329,AND(S329=AY329,1&lt;5))),1,0)+IF(AND(AA329&gt;0,OR(AA329&lt;AY329,AND(AA329=AY329,2&lt;5))),1,0)+IF(AND(AI329&gt;0,OR(AI329&lt;AY329,AND(AI329=AY329,3&lt;5))),1,0)+IF(AND(AQ329&gt;0,OR(AQ329&lt;AY329,AND(AQ329=AY329,4&lt;5))),1,0)+IF(AND(BG329&gt;0,OR(BG329&lt;AY329,AND(BG329=AY329,6&lt;5))),1,0)+IF(AND(BO329&gt;0,OR(BO329&lt;AY329,AND(BO329=AY329,7&lt;5))),1,0)+IF(AND(BW329&gt;0,OR(BW329&lt;AY329,AND(BW329=AY329,8&lt;5))),1,0)+IF(AND(CE329&gt;0,OR(CE329&lt;AY329,AND(CE329=AY329,9&lt;5))),1,0)))</f>
        <v>99</v>
      </c>
      <c r="BD329" s="3">
        <f>IF(Inputs!$B$27&lt;&gt;"Ready","PENDING INPUTS",IF(A329&gt;Inputs!$B$6,0,MIN(MAX(0,(AY329+AZ329+BA329)-BB329),MAX(0,C329-D329-(IF(O329&lt;BC329,K329+L329+M329-N329,0)+IF(W329&lt;BC329,S329+T329+U329-V329,0)+IF(AE329&lt;BC329,AA329+AB329+AC329-AD329,0)+IF(AM329&lt;BC329,AI329+AJ329+AK329-AL329,0)+IF(AU329&lt;BC329,AQ329+AR329+AS329-AT329,0)+IF(BC329&lt;BC329,AY329+AZ329+BA329-BB329,0)+IF(BK329&lt;BC329,BG329+BH329+BI329-BJ329,0)+IF(BS329&lt;BC329,BO329+BP329+BQ329-BR329,0)+IF(CA329&lt;BC329,BW329+BX329+BY329-BZ329,0)+IF(CI329&lt;BC329,CE329+CF329+CG329-CH329,0))))))</f>
        <v>0</v>
      </c>
      <c r="BE329" s="3">
        <f>IF(Inputs!$B$27&lt;&gt;"Ready","PENDING INPUTS",MIN((AY329+AZ329+BA329),IF(D329&gt;C329,IF(D329=0,0,BB329*C329/D329),BB329+BD329)))</f>
        <v>0</v>
      </c>
      <c r="BF329" s="3">
        <f>IF(Inputs!$B$27&lt;&gt;"Ready","PENDING INPUTS",MAX(0,(AY329+AZ329+BA329)-BE329))</f>
        <v>0</v>
      </c>
      <c r="BG329" s="3">
        <f>IF(Inputs!$B$27&lt;&gt;"Ready","PENDING INPUTS",BN328)</f>
        <v>0</v>
      </c>
      <c r="BH329" s="3">
        <f>IF(Inputs!$B$27&lt;&gt;"Ready","PENDING INPUTS",IF(A329&lt;=Inputs!$B$6,ROUND(BG329*Inputs!C20/12,2),0))</f>
        <v>0</v>
      </c>
      <c r="BI329" s="3">
        <f>IF(Inputs!$B$27&lt;&gt;"Ready","PENDING INPUTS",IF(AND(A329&lt;=Inputs!$B$6,BG329&gt;0),Inputs!G20,0))</f>
        <v>0</v>
      </c>
      <c r="BJ329" s="3">
        <f>IF(Inputs!$B$27&lt;&gt;"Ready","PENDING INPUTS",IF(A329&gt;Inputs!$B$6,0,MIN((BG329+BH329+BI329),IF(Inputs!H20=1,Inputs!D20,MAX(Inputs!F20,ROUND(BG329*Inputs!E20+BH329+BI329,2))))))</f>
        <v>0</v>
      </c>
      <c r="BK329">
        <f>IF(Inputs!$B$27&lt;&gt;"Ready","PENDING INPUTS",IF(BG329&lt;=0,99,1+IF(AND(K329&gt;0,OR(K329&lt;BG329,AND(K329=BG329,0&lt;6))),1,0)+IF(AND(S329&gt;0,OR(S329&lt;BG329,AND(S329=BG329,1&lt;6))),1,0)+IF(AND(AA329&gt;0,OR(AA329&lt;BG329,AND(AA329=BG329,2&lt;6))),1,0)+IF(AND(AI329&gt;0,OR(AI329&lt;BG329,AND(AI329=BG329,3&lt;6))),1,0)+IF(AND(AQ329&gt;0,OR(AQ329&lt;BG329,AND(AQ329=BG329,4&lt;6))),1,0)+IF(AND(AY329&gt;0,OR(AY329&lt;BG329,AND(AY329=BG329,5&lt;6))),1,0)+IF(AND(BO329&gt;0,OR(BO329&lt;BG329,AND(BO329=BG329,7&lt;6))),1,0)+IF(AND(BW329&gt;0,OR(BW329&lt;BG329,AND(BW329=BG329,8&lt;6))),1,0)+IF(AND(CE329&gt;0,OR(CE329&lt;BG329,AND(CE329=BG329,9&lt;6))),1,0)))</f>
        <v>99</v>
      </c>
      <c r="BL329" s="3">
        <f>IF(Inputs!$B$27&lt;&gt;"Ready","PENDING INPUTS",IF(A329&gt;Inputs!$B$6,0,MIN(MAX(0,(BG329+BH329+BI329)-BJ329),MAX(0,C329-D329-(IF(O329&lt;BK329,K329+L329+M329-N329,0)+IF(W329&lt;BK329,S329+T329+U329-V329,0)+IF(AE329&lt;BK329,AA329+AB329+AC329-AD329,0)+IF(AM329&lt;BK329,AI329+AJ329+AK329-AL329,0)+IF(AU329&lt;BK329,AQ329+AR329+AS329-AT329,0)+IF(BC329&lt;BK329,AY329+AZ329+BA329-BB329,0)+IF(BK329&lt;BK329,BG329+BH329+BI329-BJ329,0)+IF(BS329&lt;BK329,BO329+BP329+BQ329-BR329,0)+IF(CA329&lt;BK329,BW329+BX329+BY329-BZ329,0)+IF(CI329&lt;BK329,CE329+CF329+CG329-CH329,0))))))</f>
        <v>0</v>
      </c>
      <c r="BM329" s="3">
        <f>IF(Inputs!$B$27&lt;&gt;"Ready","PENDING INPUTS",MIN((BG329+BH329+BI329),IF(D329&gt;C329,IF(D329=0,0,BJ329*C329/D329),BJ329+BL329)))</f>
        <v>0</v>
      </c>
      <c r="BN329" s="3">
        <f>IF(Inputs!$B$27&lt;&gt;"Ready","PENDING INPUTS",MAX(0,(BG329+BH329+BI329)-BM329))</f>
        <v>0</v>
      </c>
      <c r="BO329" s="3">
        <f>IF(Inputs!$B$27&lt;&gt;"Ready","PENDING INPUTS",BV328)</f>
        <v>0</v>
      </c>
      <c r="BP329" s="3">
        <f>IF(Inputs!$B$27&lt;&gt;"Ready","PENDING INPUTS",IF(A329&lt;=Inputs!$B$6,ROUND(BO329*Inputs!C21/12,2),0))</f>
        <v>0</v>
      </c>
      <c r="BQ329" s="3">
        <f>IF(Inputs!$B$27&lt;&gt;"Ready","PENDING INPUTS",IF(AND(A329&lt;=Inputs!$B$6,BO329&gt;0),Inputs!G21,0))</f>
        <v>0</v>
      </c>
      <c r="BR329" s="3">
        <f>IF(Inputs!$B$27&lt;&gt;"Ready","PENDING INPUTS",IF(A329&gt;Inputs!$B$6,0,MIN((BO329+BP329+BQ329),IF(Inputs!H21=1,Inputs!D21,MAX(Inputs!F21,ROUND(BO329*Inputs!E21+BP329+BQ329,2))))))</f>
        <v>0</v>
      </c>
      <c r="BS329">
        <f>IF(Inputs!$B$27&lt;&gt;"Ready","PENDING INPUTS",IF(BO329&lt;=0,99,1+IF(AND(K329&gt;0,OR(K329&lt;BO329,AND(K329=BO329,0&lt;7))),1,0)+IF(AND(S329&gt;0,OR(S329&lt;BO329,AND(S329=BO329,1&lt;7))),1,0)+IF(AND(AA329&gt;0,OR(AA329&lt;BO329,AND(AA329=BO329,2&lt;7))),1,0)+IF(AND(AI329&gt;0,OR(AI329&lt;BO329,AND(AI329=BO329,3&lt;7))),1,0)+IF(AND(AQ329&gt;0,OR(AQ329&lt;BO329,AND(AQ329=BO329,4&lt;7))),1,0)+IF(AND(AY329&gt;0,OR(AY329&lt;BO329,AND(AY329=BO329,5&lt;7))),1,0)+IF(AND(BG329&gt;0,OR(BG329&lt;BO329,AND(BG329=BO329,6&lt;7))),1,0)+IF(AND(BW329&gt;0,OR(BW329&lt;BO329,AND(BW329=BO329,8&lt;7))),1,0)+IF(AND(CE329&gt;0,OR(CE329&lt;BO329,AND(CE329=BO329,9&lt;7))),1,0)))</f>
        <v>99</v>
      </c>
      <c r="BT329" s="3">
        <f>IF(Inputs!$B$27&lt;&gt;"Ready","PENDING INPUTS",IF(A329&gt;Inputs!$B$6,0,MIN(MAX(0,(BO329+BP329+BQ329)-BR329),MAX(0,C329-D329-(IF(O329&lt;BS329,K329+L329+M329-N329,0)+IF(W329&lt;BS329,S329+T329+U329-V329,0)+IF(AE329&lt;BS329,AA329+AB329+AC329-AD329,0)+IF(AM329&lt;BS329,AI329+AJ329+AK329-AL329,0)+IF(AU329&lt;BS329,AQ329+AR329+AS329-AT329,0)+IF(BC329&lt;BS329,AY329+AZ329+BA329-BB329,0)+IF(BK329&lt;BS329,BG329+BH329+BI329-BJ329,0)+IF(BS329&lt;BS329,BO329+BP329+BQ329-BR329,0)+IF(CA329&lt;BS329,BW329+BX329+BY329-BZ329,0)+IF(CI329&lt;BS329,CE329+CF329+CG329-CH329,0))))))</f>
        <v>0</v>
      </c>
      <c r="BU329" s="3">
        <f>IF(Inputs!$B$27&lt;&gt;"Ready","PENDING INPUTS",MIN((BO329+BP329+BQ329),IF(D329&gt;C329,IF(D329=0,0,BR329*C329/D329),BR329+BT329)))</f>
        <v>0</v>
      </c>
      <c r="BV329" s="3">
        <f>IF(Inputs!$B$27&lt;&gt;"Ready","PENDING INPUTS",MAX(0,(BO329+BP329+BQ329)-BU329))</f>
        <v>0</v>
      </c>
      <c r="BW329" s="3">
        <f>IF(Inputs!$B$27&lt;&gt;"Ready","PENDING INPUTS",CD328)</f>
        <v>0</v>
      </c>
      <c r="BX329" s="3">
        <f>IF(Inputs!$B$27&lt;&gt;"Ready","PENDING INPUTS",IF(A329&lt;=Inputs!$B$6,ROUND(BW329*Inputs!C22/12,2),0))</f>
        <v>0</v>
      </c>
      <c r="BY329" s="3">
        <f>IF(Inputs!$B$27&lt;&gt;"Ready","PENDING INPUTS",IF(AND(A329&lt;=Inputs!$B$6,BW329&gt;0),Inputs!G22,0))</f>
        <v>0</v>
      </c>
      <c r="BZ329" s="3">
        <f>IF(Inputs!$B$27&lt;&gt;"Ready","PENDING INPUTS",IF(A329&gt;Inputs!$B$6,0,MIN((BW329+BX329+BY329),IF(Inputs!H22=1,Inputs!D22,MAX(Inputs!F22,ROUND(BW329*Inputs!E22+BX329+BY329,2))))))</f>
        <v>0</v>
      </c>
      <c r="CA329">
        <f>IF(Inputs!$B$27&lt;&gt;"Ready","PENDING INPUTS",IF(BW329&lt;=0,99,1+IF(AND(K329&gt;0,OR(K329&lt;BW329,AND(K329=BW329,0&lt;8))),1,0)+IF(AND(S329&gt;0,OR(S329&lt;BW329,AND(S329=BW329,1&lt;8))),1,0)+IF(AND(AA329&gt;0,OR(AA329&lt;BW329,AND(AA329=BW329,2&lt;8))),1,0)+IF(AND(AI329&gt;0,OR(AI329&lt;BW329,AND(AI329=BW329,3&lt;8))),1,0)+IF(AND(AQ329&gt;0,OR(AQ329&lt;BW329,AND(AQ329=BW329,4&lt;8))),1,0)+IF(AND(AY329&gt;0,OR(AY329&lt;BW329,AND(AY329=BW329,5&lt;8))),1,0)+IF(AND(BG329&gt;0,OR(BG329&lt;BW329,AND(BG329=BW329,6&lt;8))),1,0)+IF(AND(BO329&gt;0,OR(BO329&lt;BW329,AND(BO329=BW329,7&lt;8))),1,0)+IF(AND(CE329&gt;0,OR(CE329&lt;BW329,AND(CE329=BW329,9&lt;8))),1,0)))</f>
        <v>99</v>
      </c>
      <c r="CB329" s="3">
        <f>IF(Inputs!$B$27&lt;&gt;"Ready","PENDING INPUTS",IF(A329&gt;Inputs!$B$6,0,MIN(MAX(0,(BW329+BX329+BY329)-BZ329),MAX(0,C329-D329-(IF(O329&lt;CA329,K329+L329+M329-N329,0)+IF(W329&lt;CA329,S329+T329+U329-V329,0)+IF(AE329&lt;CA329,AA329+AB329+AC329-AD329,0)+IF(AM329&lt;CA329,AI329+AJ329+AK329-AL329,0)+IF(AU329&lt;CA329,AQ329+AR329+AS329-AT329,0)+IF(BC329&lt;CA329,AY329+AZ329+BA329-BB329,0)+IF(BK329&lt;CA329,BG329+BH329+BI329-BJ329,0)+IF(BS329&lt;CA329,BO329+BP329+BQ329-BR329,0)+IF(CA329&lt;CA329,BW329+BX329+BY329-BZ329,0)+IF(CI329&lt;CA329,CE329+CF329+CG329-CH329,0))))))</f>
        <v>0</v>
      </c>
      <c r="CC329" s="3">
        <f>IF(Inputs!$B$27&lt;&gt;"Ready","PENDING INPUTS",MIN((BW329+BX329+BY329),IF(D329&gt;C329,IF(D329=0,0,BZ329*C329/D329),BZ329+CB329)))</f>
        <v>0</v>
      </c>
      <c r="CD329" s="3">
        <f>IF(Inputs!$B$27&lt;&gt;"Ready","PENDING INPUTS",MAX(0,(BW329+BX329+BY329)-CC329))</f>
        <v>0</v>
      </c>
      <c r="CE329" s="3">
        <f>IF(Inputs!$B$27&lt;&gt;"Ready","PENDING INPUTS",CL328)</f>
        <v>0</v>
      </c>
      <c r="CF329" s="3">
        <f>IF(Inputs!$B$27&lt;&gt;"Ready","PENDING INPUTS",IF(A329&lt;=Inputs!$B$6,ROUND(CE329*Inputs!C23/12,2),0))</f>
        <v>0</v>
      </c>
      <c r="CG329" s="3">
        <f>IF(Inputs!$B$27&lt;&gt;"Ready","PENDING INPUTS",IF(AND(A329&lt;=Inputs!$B$6,CE329&gt;0),Inputs!G23,0))</f>
        <v>0</v>
      </c>
      <c r="CH329" s="3">
        <f>IF(Inputs!$B$27&lt;&gt;"Ready","PENDING INPUTS",IF(A329&gt;Inputs!$B$6,0,MIN((CE329+CF329+CG329),IF(Inputs!H23=1,Inputs!D23,MAX(Inputs!F23,ROUND(CE329*Inputs!E23+CF329+CG329,2))))))</f>
        <v>0</v>
      </c>
      <c r="CI329">
        <f>IF(Inputs!$B$27&lt;&gt;"Ready","PENDING INPUTS",IF(CE329&lt;=0,99,1+IF(AND(K329&gt;0,OR(K329&lt;CE329,AND(K329=CE329,0&lt;9))),1,0)+IF(AND(S329&gt;0,OR(S329&lt;CE329,AND(S329=CE329,1&lt;9))),1,0)+IF(AND(AA329&gt;0,OR(AA329&lt;CE329,AND(AA329=CE329,2&lt;9))),1,0)+IF(AND(AI329&gt;0,OR(AI329&lt;CE329,AND(AI329=CE329,3&lt;9))),1,0)+IF(AND(AQ329&gt;0,OR(AQ329&lt;CE329,AND(AQ329=CE329,4&lt;9))),1,0)+IF(AND(AY329&gt;0,OR(AY329&lt;CE329,AND(AY329=CE329,5&lt;9))),1,0)+IF(AND(BG329&gt;0,OR(BG329&lt;CE329,AND(BG329=CE329,6&lt;9))),1,0)+IF(AND(BO329&gt;0,OR(BO329&lt;CE329,AND(BO329=CE329,7&lt;9))),1,0)+IF(AND(BW329&gt;0,OR(BW329&lt;CE329,AND(BW329=CE329,8&lt;9))),1,0)))</f>
        <v>99</v>
      </c>
      <c r="CJ329" s="3">
        <f>IF(Inputs!$B$27&lt;&gt;"Ready","PENDING INPUTS",IF(A329&gt;Inputs!$B$6,0,MIN(MAX(0,(CE329+CF329+CG329)-CH329),MAX(0,C329-D329-(IF(O329&lt;CI329,K329+L329+M329-N329,0)+IF(W329&lt;CI329,S329+T329+U329-V329,0)+IF(AE329&lt;CI329,AA329+AB329+AC329-AD329,0)+IF(AM329&lt;CI329,AI329+AJ329+AK329-AL329,0)+IF(AU329&lt;CI329,AQ329+AR329+AS329-AT329,0)+IF(BC329&lt;CI329,AY329+AZ329+BA329-BB329,0)+IF(BK329&lt;CI329,BG329+BH329+BI329-BJ329,0)+IF(BS329&lt;CI329,BO329+BP329+BQ329-BR329,0)+IF(CA329&lt;CI329,BW329+BX329+BY329-BZ329,0)+IF(CI329&lt;CI329,CE329+CF329+CG329-CH329,0))))))</f>
        <v>0</v>
      </c>
      <c r="CK329" s="3">
        <f>IF(Inputs!$B$27&lt;&gt;"Ready","PENDING INPUTS",MIN((CE329+CF329+CG329),IF(D329&gt;C329,IF(D329=0,0,CH329*C329/D329),CH329+CJ329)))</f>
        <v>0</v>
      </c>
      <c r="CL329" s="3">
        <f>IF(Inputs!$B$27&lt;&gt;"Ready","PENDING INPUTS",MAX(0,(CE329+CF329+CG329)-CK329))</f>
        <v>0</v>
      </c>
    </row>
    <row r="330" spans="1:90" ht="27.95" customHeight="1" x14ac:dyDescent="0.25">
      <c r="A330">
        <v>326</v>
      </c>
      <c r="B330" s="13">
        <f>IF(Inputs!$B$27&lt;&gt;"Ready","PENDING INPUTS",EDATE(Inputs!$B$5,A330-1))</f>
        <v>56189</v>
      </c>
      <c r="C330" s="3">
        <f>IF(Inputs!$B$27&lt;&gt;"Ready","PENDING INPUTS",IF(A330&lt;=Inputs!$B$6,MAX(0,Inputs!$B$4+IF(A330=Inputs!$B$7,Inputs!$B$8,0)+IF(A330=Inputs!$B$9,Inputs!$B$10,0)),0))</f>
        <v>0</v>
      </c>
      <c r="D330" s="3">
        <f>IF(Inputs!$B$27&lt;&gt;"Ready","PENDING INPUTS",SUM(N330,V330,AD330,AL330,AT330,BB330,BJ330,BR330,BZ330,CH330))</f>
        <v>0</v>
      </c>
      <c r="E330" s="3">
        <f>IF(Inputs!$B$27&lt;&gt;"Ready","PENDING INPUTS",MAX(0,D330-C330))</f>
        <v>0</v>
      </c>
      <c r="F330" s="3">
        <f>IF(Inputs!$B$27&lt;&gt;"Ready","PENDING INPUTS",SUM(Q330,Y330,AG330,AO330,AW330,BE330,BM330,BU330,CC330,CK330))</f>
        <v>0</v>
      </c>
      <c r="G330" s="3">
        <f>IF(Inputs!$B$27&lt;&gt;"Ready","PENDING INPUTS",SUM(L330,T330,AB330,AJ330,AR330,AZ330,BH330,BP330,BX330,CF330))</f>
        <v>0</v>
      </c>
      <c r="H330" s="3">
        <f>IF(Inputs!$B$27&lt;&gt;"Ready","PENDING INPUTS",SUM(M330,U330,AC330,AK330,AS330,BA330,BI330,BQ330,BY330,CG330))</f>
        <v>0</v>
      </c>
      <c r="I330" s="3">
        <f>IF(Inputs!$B$27&lt;&gt;"Ready","PENDING INPUTS",SUM(R330,Z330,AH330,AP330,AX330,BF330,BN330,BV330,CD330,CL330))</f>
        <v>0</v>
      </c>
      <c r="J330" t="str">
        <f>IF(Inputs!$B$27&lt;&gt;"Ready","PENDING INPUTS",IF(A330&gt;Inputs!$B$6,"Beyond horizon",IF(E330&gt;0.005,"MINIMUM SHORTFALL",IF(I330&lt;0.005,"Paid off","In progress"))))</f>
        <v>Beyond horizon</v>
      </c>
      <c r="K330" s="3">
        <f>IF(Inputs!$B$27&lt;&gt;"Ready","PENDING INPUTS",R329)</f>
        <v>0</v>
      </c>
      <c r="L330" s="3">
        <f>IF(Inputs!$B$27&lt;&gt;"Ready","PENDING INPUTS",IF(A330&lt;=Inputs!$B$6,ROUND(K330*Inputs!C14/12,2),0))</f>
        <v>0</v>
      </c>
      <c r="M330" s="3">
        <f>IF(Inputs!$B$27&lt;&gt;"Ready","PENDING INPUTS",IF(AND(A330&lt;=Inputs!$B$6,K330&gt;0),Inputs!G14,0))</f>
        <v>0</v>
      </c>
      <c r="N330" s="3">
        <f>IF(Inputs!$B$27&lt;&gt;"Ready","PENDING INPUTS",IF(A330&gt;Inputs!$B$6,0,MIN((K330+L330+M330),IF(Inputs!H14=1,Inputs!D14,MAX(Inputs!F14,ROUND(K330*Inputs!E14+L330+M330,2))))))</f>
        <v>0</v>
      </c>
      <c r="O330">
        <f>IF(Inputs!$B$27&lt;&gt;"Ready","PENDING INPUTS",IF(K330&lt;=0,99,1+IF(AND(S330&gt;0,OR(S330&lt;K330,AND(S330=K330,1&lt;0))),1,0)+IF(AND(AA330&gt;0,OR(AA330&lt;K330,AND(AA330=K330,2&lt;0))),1,0)+IF(AND(AI330&gt;0,OR(AI330&lt;K330,AND(AI330=K330,3&lt;0))),1,0)+IF(AND(AQ330&gt;0,OR(AQ330&lt;K330,AND(AQ330=K330,4&lt;0))),1,0)+IF(AND(AY330&gt;0,OR(AY330&lt;K330,AND(AY330=K330,5&lt;0))),1,0)+IF(AND(BG330&gt;0,OR(BG330&lt;K330,AND(BG330=K330,6&lt;0))),1,0)+IF(AND(BO330&gt;0,OR(BO330&lt;K330,AND(BO330=K330,7&lt;0))),1,0)+IF(AND(BW330&gt;0,OR(BW330&lt;K330,AND(BW330=K330,8&lt;0))),1,0)+IF(AND(CE330&gt;0,OR(CE330&lt;K330,AND(CE330=K330,9&lt;0))),1,0)))</f>
        <v>99</v>
      </c>
      <c r="P330" s="3">
        <f>IF(Inputs!$B$27&lt;&gt;"Ready","PENDING INPUTS",IF(A330&gt;Inputs!$B$6,0,MIN(MAX(0,(K330+L330+M330)-N330),MAX(0,C330-D330-(IF(O330&lt;O330,K330+L330+M330-N330,0)+IF(W330&lt;O330,S330+T330+U330-V330,0)+IF(AE330&lt;O330,AA330+AB330+AC330-AD330,0)+IF(AM330&lt;O330,AI330+AJ330+AK330-AL330,0)+IF(AU330&lt;O330,AQ330+AR330+AS330-AT330,0)+IF(BC330&lt;O330,AY330+AZ330+BA330-BB330,0)+IF(BK330&lt;O330,BG330+BH330+BI330-BJ330,0)+IF(BS330&lt;O330,BO330+BP330+BQ330-BR330,0)+IF(CA330&lt;O330,BW330+BX330+BY330-BZ330,0)+IF(CI330&lt;O330,CE330+CF330+CG330-CH330,0))))))</f>
        <v>0</v>
      </c>
      <c r="Q330" s="3">
        <f>IF(Inputs!$B$27&lt;&gt;"Ready","PENDING INPUTS",MIN((K330+L330+M330),IF(D330&gt;C330,IF(D330=0,0,N330*C330/D330),N330+P330)))</f>
        <v>0</v>
      </c>
      <c r="R330" s="3">
        <f>IF(Inputs!$B$27&lt;&gt;"Ready","PENDING INPUTS",MAX(0,(K330+L330+M330)-Q330))</f>
        <v>0</v>
      </c>
      <c r="S330" s="3">
        <f>IF(Inputs!$B$27&lt;&gt;"Ready","PENDING INPUTS",Z329)</f>
        <v>0</v>
      </c>
      <c r="T330" s="3">
        <f>IF(Inputs!$B$27&lt;&gt;"Ready","PENDING INPUTS",IF(A330&lt;=Inputs!$B$6,ROUND(S330*Inputs!C15/12,2),0))</f>
        <v>0</v>
      </c>
      <c r="U330" s="3">
        <f>IF(Inputs!$B$27&lt;&gt;"Ready","PENDING INPUTS",IF(AND(A330&lt;=Inputs!$B$6,S330&gt;0),Inputs!G15,0))</f>
        <v>0</v>
      </c>
      <c r="V330" s="3">
        <f>IF(Inputs!$B$27&lt;&gt;"Ready","PENDING INPUTS",IF(A330&gt;Inputs!$B$6,0,MIN((S330+T330+U330),IF(Inputs!H15=1,Inputs!D15,MAX(Inputs!F15,ROUND(S330*Inputs!E15+T330+U330,2))))))</f>
        <v>0</v>
      </c>
      <c r="W330">
        <f>IF(Inputs!$B$27&lt;&gt;"Ready","PENDING INPUTS",IF(S330&lt;=0,99,1+IF(AND(K330&gt;0,OR(K330&lt;S330,AND(K330=S330,0&lt;1))),1,0)+IF(AND(AA330&gt;0,OR(AA330&lt;S330,AND(AA330=S330,2&lt;1))),1,0)+IF(AND(AI330&gt;0,OR(AI330&lt;S330,AND(AI330=S330,3&lt;1))),1,0)+IF(AND(AQ330&gt;0,OR(AQ330&lt;S330,AND(AQ330=S330,4&lt;1))),1,0)+IF(AND(AY330&gt;0,OR(AY330&lt;S330,AND(AY330=S330,5&lt;1))),1,0)+IF(AND(BG330&gt;0,OR(BG330&lt;S330,AND(BG330=S330,6&lt;1))),1,0)+IF(AND(BO330&gt;0,OR(BO330&lt;S330,AND(BO330=S330,7&lt;1))),1,0)+IF(AND(BW330&gt;0,OR(BW330&lt;S330,AND(BW330=S330,8&lt;1))),1,0)+IF(AND(CE330&gt;0,OR(CE330&lt;S330,AND(CE330=S330,9&lt;1))),1,0)))</f>
        <v>99</v>
      </c>
      <c r="X330" s="3">
        <f>IF(Inputs!$B$27&lt;&gt;"Ready","PENDING INPUTS",IF(A330&gt;Inputs!$B$6,0,MIN(MAX(0,(S330+T330+U330)-V330),MAX(0,C330-D330-(IF(O330&lt;W330,K330+L330+M330-N330,0)+IF(W330&lt;W330,S330+T330+U330-V330,0)+IF(AE330&lt;W330,AA330+AB330+AC330-AD330,0)+IF(AM330&lt;W330,AI330+AJ330+AK330-AL330,0)+IF(AU330&lt;W330,AQ330+AR330+AS330-AT330,0)+IF(BC330&lt;W330,AY330+AZ330+BA330-BB330,0)+IF(BK330&lt;W330,BG330+BH330+BI330-BJ330,0)+IF(BS330&lt;W330,BO330+BP330+BQ330-BR330,0)+IF(CA330&lt;W330,BW330+BX330+BY330-BZ330,0)+IF(CI330&lt;W330,CE330+CF330+CG330-CH330,0))))))</f>
        <v>0</v>
      </c>
      <c r="Y330" s="3">
        <f>IF(Inputs!$B$27&lt;&gt;"Ready","PENDING INPUTS",MIN((S330+T330+U330),IF(D330&gt;C330,IF(D330=0,0,V330*C330/D330),V330+X330)))</f>
        <v>0</v>
      </c>
      <c r="Z330" s="3">
        <f>IF(Inputs!$B$27&lt;&gt;"Ready","PENDING INPUTS",MAX(0,(S330+T330+U330)-Y330))</f>
        <v>0</v>
      </c>
      <c r="AA330" s="3">
        <f>IF(Inputs!$B$27&lt;&gt;"Ready","PENDING INPUTS",AH329)</f>
        <v>0</v>
      </c>
      <c r="AB330" s="3">
        <f>IF(Inputs!$B$27&lt;&gt;"Ready","PENDING INPUTS",IF(A330&lt;=Inputs!$B$6,ROUND(AA330*Inputs!C16/12,2),0))</f>
        <v>0</v>
      </c>
      <c r="AC330" s="3">
        <f>IF(Inputs!$B$27&lt;&gt;"Ready","PENDING INPUTS",IF(AND(A330&lt;=Inputs!$B$6,AA330&gt;0),Inputs!G16,0))</f>
        <v>0</v>
      </c>
      <c r="AD330" s="3">
        <f>IF(Inputs!$B$27&lt;&gt;"Ready","PENDING INPUTS",IF(A330&gt;Inputs!$B$6,0,MIN((AA330+AB330+AC330),IF(Inputs!H16=1,Inputs!D16,MAX(Inputs!F16,ROUND(AA330*Inputs!E16+AB330+AC330,2))))))</f>
        <v>0</v>
      </c>
      <c r="AE330">
        <f>IF(Inputs!$B$27&lt;&gt;"Ready","PENDING INPUTS",IF(AA330&lt;=0,99,1+IF(AND(K330&gt;0,OR(K330&lt;AA330,AND(K330=AA330,0&lt;2))),1,0)+IF(AND(S330&gt;0,OR(S330&lt;AA330,AND(S330=AA330,1&lt;2))),1,0)+IF(AND(AI330&gt;0,OR(AI330&lt;AA330,AND(AI330=AA330,3&lt;2))),1,0)+IF(AND(AQ330&gt;0,OR(AQ330&lt;AA330,AND(AQ330=AA330,4&lt;2))),1,0)+IF(AND(AY330&gt;0,OR(AY330&lt;AA330,AND(AY330=AA330,5&lt;2))),1,0)+IF(AND(BG330&gt;0,OR(BG330&lt;AA330,AND(BG330=AA330,6&lt;2))),1,0)+IF(AND(BO330&gt;0,OR(BO330&lt;AA330,AND(BO330=AA330,7&lt;2))),1,0)+IF(AND(BW330&gt;0,OR(BW330&lt;AA330,AND(BW330=AA330,8&lt;2))),1,0)+IF(AND(CE330&gt;0,OR(CE330&lt;AA330,AND(CE330=AA330,9&lt;2))),1,0)))</f>
        <v>99</v>
      </c>
      <c r="AF330" s="3">
        <f>IF(Inputs!$B$27&lt;&gt;"Ready","PENDING INPUTS",IF(A330&gt;Inputs!$B$6,0,MIN(MAX(0,(AA330+AB330+AC330)-AD330),MAX(0,C330-D330-(IF(O330&lt;AE330,K330+L330+M330-N330,0)+IF(W330&lt;AE330,S330+T330+U330-V330,0)+IF(AE330&lt;AE330,AA330+AB330+AC330-AD330,0)+IF(AM330&lt;AE330,AI330+AJ330+AK330-AL330,0)+IF(AU330&lt;AE330,AQ330+AR330+AS330-AT330,0)+IF(BC330&lt;AE330,AY330+AZ330+BA330-BB330,0)+IF(BK330&lt;AE330,BG330+BH330+BI330-BJ330,0)+IF(BS330&lt;AE330,BO330+BP330+BQ330-BR330,0)+IF(CA330&lt;AE330,BW330+BX330+BY330-BZ330,0)+IF(CI330&lt;AE330,CE330+CF330+CG330-CH330,0))))))</f>
        <v>0</v>
      </c>
      <c r="AG330" s="3">
        <f>IF(Inputs!$B$27&lt;&gt;"Ready","PENDING INPUTS",MIN((AA330+AB330+AC330),IF(D330&gt;C330,IF(D330=0,0,AD330*C330/D330),AD330+AF330)))</f>
        <v>0</v>
      </c>
      <c r="AH330" s="3">
        <f>IF(Inputs!$B$27&lt;&gt;"Ready","PENDING INPUTS",MAX(0,(AA330+AB330+AC330)-AG330))</f>
        <v>0</v>
      </c>
      <c r="AI330" s="3">
        <f>IF(Inputs!$B$27&lt;&gt;"Ready","PENDING INPUTS",AP329)</f>
        <v>0</v>
      </c>
      <c r="AJ330" s="3">
        <f>IF(Inputs!$B$27&lt;&gt;"Ready","PENDING INPUTS",IF(A330&lt;=Inputs!$B$6,ROUND(AI330*Inputs!C17/12,2),0))</f>
        <v>0</v>
      </c>
      <c r="AK330" s="3">
        <f>IF(Inputs!$B$27&lt;&gt;"Ready","PENDING INPUTS",IF(AND(A330&lt;=Inputs!$B$6,AI330&gt;0),Inputs!G17,0))</f>
        <v>0</v>
      </c>
      <c r="AL330" s="3">
        <f>IF(Inputs!$B$27&lt;&gt;"Ready","PENDING INPUTS",IF(A330&gt;Inputs!$B$6,0,MIN((AI330+AJ330+AK330),IF(Inputs!H17=1,Inputs!D17,MAX(Inputs!F17,ROUND(AI330*Inputs!E17+AJ330+AK330,2))))))</f>
        <v>0</v>
      </c>
      <c r="AM330">
        <f>IF(Inputs!$B$27&lt;&gt;"Ready","PENDING INPUTS",IF(AI330&lt;=0,99,1+IF(AND(K330&gt;0,OR(K330&lt;AI330,AND(K330=AI330,0&lt;3))),1,0)+IF(AND(S330&gt;0,OR(S330&lt;AI330,AND(S330=AI330,1&lt;3))),1,0)+IF(AND(AA330&gt;0,OR(AA330&lt;AI330,AND(AA330=AI330,2&lt;3))),1,0)+IF(AND(AQ330&gt;0,OR(AQ330&lt;AI330,AND(AQ330=AI330,4&lt;3))),1,0)+IF(AND(AY330&gt;0,OR(AY330&lt;AI330,AND(AY330=AI330,5&lt;3))),1,0)+IF(AND(BG330&gt;0,OR(BG330&lt;AI330,AND(BG330=AI330,6&lt;3))),1,0)+IF(AND(BO330&gt;0,OR(BO330&lt;AI330,AND(BO330=AI330,7&lt;3))),1,0)+IF(AND(BW330&gt;0,OR(BW330&lt;AI330,AND(BW330=AI330,8&lt;3))),1,0)+IF(AND(CE330&gt;0,OR(CE330&lt;AI330,AND(CE330=AI330,9&lt;3))),1,0)))</f>
        <v>99</v>
      </c>
      <c r="AN330" s="3">
        <f>IF(Inputs!$B$27&lt;&gt;"Ready","PENDING INPUTS",IF(A330&gt;Inputs!$B$6,0,MIN(MAX(0,(AI330+AJ330+AK330)-AL330),MAX(0,C330-D330-(IF(O330&lt;AM330,K330+L330+M330-N330,0)+IF(W330&lt;AM330,S330+T330+U330-V330,0)+IF(AE330&lt;AM330,AA330+AB330+AC330-AD330,0)+IF(AM330&lt;AM330,AI330+AJ330+AK330-AL330,0)+IF(AU330&lt;AM330,AQ330+AR330+AS330-AT330,0)+IF(BC330&lt;AM330,AY330+AZ330+BA330-BB330,0)+IF(BK330&lt;AM330,BG330+BH330+BI330-BJ330,0)+IF(BS330&lt;AM330,BO330+BP330+BQ330-BR330,0)+IF(CA330&lt;AM330,BW330+BX330+BY330-BZ330,0)+IF(CI330&lt;AM330,CE330+CF330+CG330-CH330,0))))))</f>
        <v>0</v>
      </c>
      <c r="AO330" s="3">
        <f>IF(Inputs!$B$27&lt;&gt;"Ready","PENDING INPUTS",MIN((AI330+AJ330+AK330),IF(D330&gt;C330,IF(D330=0,0,AL330*C330/D330),AL330+AN330)))</f>
        <v>0</v>
      </c>
      <c r="AP330" s="3">
        <f>IF(Inputs!$B$27&lt;&gt;"Ready","PENDING INPUTS",MAX(0,(AI330+AJ330+AK330)-AO330))</f>
        <v>0</v>
      </c>
      <c r="AQ330" s="3">
        <f>IF(Inputs!$B$27&lt;&gt;"Ready","PENDING INPUTS",AX329)</f>
        <v>0</v>
      </c>
      <c r="AR330" s="3">
        <f>IF(Inputs!$B$27&lt;&gt;"Ready","PENDING INPUTS",IF(A330&lt;=Inputs!$B$6,ROUND(AQ330*Inputs!C18/12,2),0))</f>
        <v>0</v>
      </c>
      <c r="AS330" s="3">
        <f>IF(Inputs!$B$27&lt;&gt;"Ready","PENDING INPUTS",IF(AND(A330&lt;=Inputs!$B$6,AQ330&gt;0),Inputs!G18,0))</f>
        <v>0</v>
      </c>
      <c r="AT330" s="3">
        <f>IF(Inputs!$B$27&lt;&gt;"Ready","PENDING INPUTS",IF(A330&gt;Inputs!$B$6,0,MIN((AQ330+AR330+AS330),IF(Inputs!H18=1,Inputs!D18,MAX(Inputs!F18,ROUND(AQ330*Inputs!E18+AR330+AS330,2))))))</f>
        <v>0</v>
      </c>
      <c r="AU330">
        <f>IF(Inputs!$B$27&lt;&gt;"Ready","PENDING INPUTS",IF(AQ330&lt;=0,99,1+IF(AND(K330&gt;0,OR(K330&lt;AQ330,AND(K330=AQ330,0&lt;4))),1,0)+IF(AND(S330&gt;0,OR(S330&lt;AQ330,AND(S330=AQ330,1&lt;4))),1,0)+IF(AND(AA330&gt;0,OR(AA330&lt;AQ330,AND(AA330=AQ330,2&lt;4))),1,0)+IF(AND(AI330&gt;0,OR(AI330&lt;AQ330,AND(AI330=AQ330,3&lt;4))),1,0)+IF(AND(AY330&gt;0,OR(AY330&lt;AQ330,AND(AY330=AQ330,5&lt;4))),1,0)+IF(AND(BG330&gt;0,OR(BG330&lt;AQ330,AND(BG330=AQ330,6&lt;4))),1,0)+IF(AND(BO330&gt;0,OR(BO330&lt;AQ330,AND(BO330=AQ330,7&lt;4))),1,0)+IF(AND(BW330&gt;0,OR(BW330&lt;AQ330,AND(BW330=AQ330,8&lt;4))),1,0)+IF(AND(CE330&gt;0,OR(CE330&lt;AQ330,AND(CE330=AQ330,9&lt;4))),1,0)))</f>
        <v>99</v>
      </c>
      <c r="AV330" s="3">
        <f>IF(Inputs!$B$27&lt;&gt;"Ready","PENDING INPUTS",IF(A330&gt;Inputs!$B$6,0,MIN(MAX(0,(AQ330+AR330+AS330)-AT330),MAX(0,C330-D330-(IF(O330&lt;AU330,K330+L330+M330-N330,0)+IF(W330&lt;AU330,S330+T330+U330-V330,0)+IF(AE330&lt;AU330,AA330+AB330+AC330-AD330,0)+IF(AM330&lt;AU330,AI330+AJ330+AK330-AL330,0)+IF(AU330&lt;AU330,AQ330+AR330+AS330-AT330,0)+IF(BC330&lt;AU330,AY330+AZ330+BA330-BB330,0)+IF(BK330&lt;AU330,BG330+BH330+BI330-BJ330,0)+IF(BS330&lt;AU330,BO330+BP330+BQ330-BR330,0)+IF(CA330&lt;AU330,BW330+BX330+BY330-BZ330,0)+IF(CI330&lt;AU330,CE330+CF330+CG330-CH330,0))))))</f>
        <v>0</v>
      </c>
      <c r="AW330" s="3">
        <f>IF(Inputs!$B$27&lt;&gt;"Ready","PENDING INPUTS",MIN((AQ330+AR330+AS330),IF(D330&gt;C330,IF(D330=0,0,AT330*C330/D330),AT330+AV330)))</f>
        <v>0</v>
      </c>
      <c r="AX330" s="3">
        <f>IF(Inputs!$B$27&lt;&gt;"Ready","PENDING INPUTS",MAX(0,(AQ330+AR330+AS330)-AW330))</f>
        <v>0</v>
      </c>
      <c r="AY330" s="3">
        <f>IF(Inputs!$B$27&lt;&gt;"Ready","PENDING INPUTS",BF329)</f>
        <v>0</v>
      </c>
      <c r="AZ330" s="3">
        <f>IF(Inputs!$B$27&lt;&gt;"Ready","PENDING INPUTS",IF(A330&lt;=Inputs!$B$6,ROUND(AY330*Inputs!C19/12,2),0))</f>
        <v>0</v>
      </c>
      <c r="BA330" s="3">
        <f>IF(Inputs!$B$27&lt;&gt;"Ready","PENDING INPUTS",IF(AND(A330&lt;=Inputs!$B$6,AY330&gt;0),Inputs!G19,0))</f>
        <v>0</v>
      </c>
      <c r="BB330" s="3">
        <f>IF(Inputs!$B$27&lt;&gt;"Ready","PENDING INPUTS",IF(A330&gt;Inputs!$B$6,0,MIN((AY330+AZ330+BA330),IF(Inputs!H19=1,Inputs!D19,MAX(Inputs!F19,ROUND(AY330*Inputs!E19+AZ330+BA330,2))))))</f>
        <v>0</v>
      </c>
      <c r="BC330">
        <f>IF(Inputs!$B$27&lt;&gt;"Ready","PENDING INPUTS",IF(AY330&lt;=0,99,1+IF(AND(K330&gt;0,OR(K330&lt;AY330,AND(K330=AY330,0&lt;5))),1,0)+IF(AND(S330&gt;0,OR(S330&lt;AY330,AND(S330=AY330,1&lt;5))),1,0)+IF(AND(AA330&gt;0,OR(AA330&lt;AY330,AND(AA330=AY330,2&lt;5))),1,0)+IF(AND(AI330&gt;0,OR(AI330&lt;AY330,AND(AI330=AY330,3&lt;5))),1,0)+IF(AND(AQ330&gt;0,OR(AQ330&lt;AY330,AND(AQ330=AY330,4&lt;5))),1,0)+IF(AND(BG330&gt;0,OR(BG330&lt;AY330,AND(BG330=AY330,6&lt;5))),1,0)+IF(AND(BO330&gt;0,OR(BO330&lt;AY330,AND(BO330=AY330,7&lt;5))),1,0)+IF(AND(BW330&gt;0,OR(BW330&lt;AY330,AND(BW330=AY330,8&lt;5))),1,0)+IF(AND(CE330&gt;0,OR(CE330&lt;AY330,AND(CE330=AY330,9&lt;5))),1,0)))</f>
        <v>99</v>
      </c>
      <c r="BD330" s="3">
        <f>IF(Inputs!$B$27&lt;&gt;"Ready","PENDING INPUTS",IF(A330&gt;Inputs!$B$6,0,MIN(MAX(0,(AY330+AZ330+BA330)-BB330),MAX(0,C330-D330-(IF(O330&lt;BC330,K330+L330+M330-N330,0)+IF(W330&lt;BC330,S330+T330+U330-V330,0)+IF(AE330&lt;BC330,AA330+AB330+AC330-AD330,0)+IF(AM330&lt;BC330,AI330+AJ330+AK330-AL330,0)+IF(AU330&lt;BC330,AQ330+AR330+AS330-AT330,0)+IF(BC330&lt;BC330,AY330+AZ330+BA330-BB330,0)+IF(BK330&lt;BC330,BG330+BH330+BI330-BJ330,0)+IF(BS330&lt;BC330,BO330+BP330+BQ330-BR330,0)+IF(CA330&lt;BC330,BW330+BX330+BY330-BZ330,0)+IF(CI330&lt;BC330,CE330+CF330+CG330-CH330,0))))))</f>
        <v>0</v>
      </c>
      <c r="BE330" s="3">
        <f>IF(Inputs!$B$27&lt;&gt;"Ready","PENDING INPUTS",MIN((AY330+AZ330+BA330),IF(D330&gt;C330,IF(D330=0,0,BB330*C330/D330),BB330+BD330)))</f>
        <v>0</v>
      </c>
      <c r="BF330" s="3">
        <f>IF(Inputs!$B$27&lt;&gt;"Ready","PENDING INPUTS",MAX(0,(AY330+AZ330+BA330)-BE330))</f>
        <v>0</v>
      </c>
      <c r="BG330" s="3">
        <f>IF(Inputs!$B$27&lt;&gt;"Ready","PENDING INPUTS",BN329)</f>
        <v>0</v>
      </c>
      <c r="BH330" s="3">
        <f>IF(Inputs!$B$27&lt;&gt;"Ready","PENDING INPUTS",IF(A330&lt;=Inputs!$B$6,ROUND(BG330*Inputs!C20/12,2),0))</f>
        <v>0</v>
      </c>
      <c r="BI330" s="3">
        <f>IF(Inputs!$B$27&lt;&gt;"Ready","PENDING INPUTS",IF(AND(A330&lt;=Inputs!$B$6,BG330&gt;0),Inputs!G20,0))</f>
        <v>0</v>
      </c>
      <c r="BJ330" s="3">
        <f>IF(Inputs!$B$27&lt;&gt;"Ready","PENDING INPUTS",IF(A330&gt;Inputs!$B$6,0,MIN((BG330+BH330+BI330),IF(Inputs!H20=1,Inputs!D20,MAX(Inputs!F20,ROUND(BG330*Inputs!E20+BH330+BI330,2))))))</f>
        <v>0</v>
      </c>
      <c r="BK330">
        <f>IF(Inputs!$B$27&lt;&gt;"Ready","PENDING INPUTS",IF(BG330&lt;=0,99,1+IF(AND(K330&gt;0,OR(K330&lt;BG330,AND(K330=BG330,0&lt;6))),1,0)+IF(AND(S330&gt;0,OR(S330&lt;BG330,AND(S330=BG330,1&lt;6))),1,0)+IF(AND(AA330&gt;0,OR(AA330&lt;BG330,AND(AA330=BG330,2&lt;6))),1,0)+IF(AND(AI330&gt;0,OR(AI330&lt;BG330,AND(AI330=BG330,3&lt;6))),1,0)+IF(AND(AQ330&gt;0,OR(AQ330&lt;BG330,AND(AQ330=BG330,4&lt;6))),1,0)+IF(AND(AY330&gt;0,OR(AY330&lt;BG330,AND(AY330=BG330,5&lt;6))),1,0)+IF(AND(BO330&gt;0,OR(BO330&lt;BG330,AND(BO330=BG330,7&lt;6))),1,0)+IF(AND(BW330&gt;0,OR(BW330&lt;BG330,AND(BW330=BG330,8&lt;6))),1,0)+IF(AND(CE330&gt;0,OR(CE330&lt;BG330,AND(CE330=BG330,9&lt;6))),1,0)))</f>
        <v>99</v>
      </c>
      <c r="BL330" s="3">
        <f>IF(Inputs!$B$27&lt;&gt;"Ready","PENDING INPUTS",IF(A330&gt;Inputs!$B$6,0,MIN(MAX(0,(BG330+BH330+BI330)-BJ330),MAX(0,C330-D330-(IF(O330&lt;BK330,K330+L330+M330-N330,0)+IF(W330&lt;BK330,S330+T330+U330-V330,0)+IF(AE330&lt;BK330,AA330+AB330+AC330-AD330,0)+IF(AM330&lt;BK330,AI330+AJ330+AK330-AL330,0)+IF(AU330&lt;BK330,AQ330+AR330+AS330-AT330,0)+IF(BC330&lt;BK330,AY330+AZ330+BA330-BB330,0)+IF(BK330&lt;BK330,BG330+BH330+BI330-BJ330,0)+IF(BS330&lt;BK330,BO330+BP330+BQ330-BR330,0)+IF(CA330&lt;BK330,BW330+BX330+BY330-BZ330,0)+IF(CI330&lt;BK330,CE330+CF330+CG330-CH330,0))))))</f>
        <v>0</v>
      </c>
      <c r="BM330" s="3">
        <f>IF(Inputs!$B$27&lt;&gt;"Ready","PENDING INPUTS",MIN((BG330+BH330+BI330),IF(D330&gt;C330,IF(D330=0,0,BJ330*C330/D330),BJ330+BL330)))</f>
        <v>0</v>
      </c>
      <c r="BN330" s="3">
        <f>IF(Inputs!$B$27&lt;&gt;"Ready","PENDING INPUTS",MAX(0,(BG330+BH330+BI330)-BM330))</f>
        <v>0</v>
      </c>
      <c r="BO330" s="3">
        <f>IF(Inputs!$B$27&lt;&gt;"Ready","PENDING INPUTS",BV329)</f>
        <v>0</v>
      </c>
      <c r="BP330" s="3">
        <f>IF(Inputs!$B$27&lt;&gt;"Ready","PENDING INPUTS",IF(A330&lt;=Inputs!$B$6,ROUND(BO330*Inputs!C21/12,2),0))</f>
        <v>0</v>
      </c>
      <c r="BQ330" s="3">
        <f>IF(Inputs!$B$27&lt;&gt;"Ready","PENDING INPUTS",IF(AND(A330&lt;=Inputs!$B$6,BO330&gt;0),Inputs!G21,0))</f>
        <v>0</v>
      </c>
      <c r="BR330" s="3">
        <f>IF(Inputs!$B$27&lt;&gt;"Ready","PENDING INPUTS",IF(A330&gt;Inputs!$B$6,0,MIN((BO330+BP330+BQ330),IF(Inputs!H21=1,Inputs!D21,MAX(Inputs!F21,ROUND(BO330*Inputs!E21+BP330+BQ330,2))))))</f>
        <v>0</v>
      </c>
      <c r="BS330">
        <f>IF(Inputs!$B$27&lt;&gt;"Ready","PENDING INPUTS",IF(BO330&lt;=0,99,1+IF(AND(K330&gt;0,OR(K330&lt;BO330,AND(K330=BO330,0&lt;7))),1,0)+IF(AND(S330&gt;0,OR(S330&lt;BO330,AND(S330=BO330,1&lt;7))),1,0)+IF(AND(AA330&gt;0,OR(AA330&lt;BO330,AND(AA330=BO330,2&lt;7))),1,0)+IF(AND(AI330&gt;0,OR(AI330&lt;BO330,AND(AI330=BO330,3&lt;7))),1,0)+IF(AND(AQ330&gt;0,OR(AQ330&lt;BO330,AND(AQ330=BO330,4&lt;7))),1,0)+IF(AND(AY330&gt;0,OR(AY330&lt;BO330,AND(AY330=BO330,5&lt;7))),1,0)+IF(AND(BG330&gt;0,OR(BG330&lt;BO330,AND(BG330=BO330,6&lt;7))),1,0)+IF(AND(BW330&gt;0,OR(BW330&lt;BO330,AND(BW330=BO330,8&lt;7))),1,0)+IF(AND(CE330&gt;0,OR(CE330&lt;BO330,AND(CE330=BO330,9&lt;7))),1,0)))</f>
        <v>99</v>
      </c>
      <c r="BT330" s="3">
        <f>IF(Inputs!$B$27&lt;&gt;"Ready","PENDING INPUTS",IF(A330&gt;Inputs!$B$6,0,MIN(MAX(0,(BO330+BP330+BQ330)-BR330),MAX(0,C330-D330-(IF(O330&lt;BS330,K330+L330+M330-N330,0)+IF(W330&lt;BS330,S330+T330+U330-V330,0)+IF(AE330&lt;BS330,AA330+AB330+AC330-AD330,0)+IF(AM330&lt;BS330,AI330+AJ330+AK330-AL330,0)+IF(AU330&lt;BS330,AQ330+AR330+AS330-AT330,0)+IF(BC330&lt;BS330,AY330+AZ330+BA330-BB330,0)+IF(BK330&lt;BS330,BG330+BH330+BI330-BJ330,0)+IF(BS330&lt;BS330,BO330+BP330+BQ330-BR330,0)+IF(CA330&lt;BS330,BW330+BX330+BY330-BZ330,0)+IF(CI330&lt;BS330,CE330+CF330+CG330-CH330,0))))))</f>
        <v>0</v>
      </c>
      <c r="BU330" s="3">
        <f>IF(Inputs!$B$27&lt;&gt;"Ready","PENDING INPUTS",MIN((BO330+BP330+BQ330),IF(D330&gt;C330,IF(D330=0,0,BR330*C330/D330),BR330+BT330)))</f>
        <v>0</v>
      </c>
      <c r="BV330" s="3">
        <f>IF(Inputs!$B$27&lt;&gt;"Ready","PENDING INPUTS",MAX(0,(BO330+BP330+BQ330)-BU330))</f>
        <v>0</v>
      </c>
      <c r="BW330" s="3">
        <f>IF(Inputs!$B$27&lt;&gt;"Ready","PENDING INPUTS",CD329)</f>
        <v>0</v>
      </c>
      <c r="BX330" s="3">
        <f>IF(Inputs!$B$27&lt;&gt;"Ready","PENDING INPUTS",IF(A330&lt;=Inputs!$B$6,ROUND(BW330*Inputs!C22/12,2),0))</f>
        <v>0</v>
      </c>
      <c r="BY330" s="3">
        <f>IF(Inputs!$B$27&lt;&gt;"Ready","PENDING INPUTS",IF(AND(A330&lt;=Inputs!$B$6,BW330&gt;0),Inputs!G22,0))</f>
        <v>0</v>
      </c>
      <c r="BZ330" s="3">
        <f>IF(Inputs!$B$27&lt;&gt;"Ready","PENDING INPUTS",IF(A330&gt;Inputs!$B$6,0,MIN((BW330+BX330+BY330),IF(Inputs!H22=1,Inputs!D22,MAX(Inputs!F22,ROUND(BW330*Inputs!E22+BX330+BY330,2))))))</f>
        <v>0</v>
      </c>
      <c r="CA330">
        <f>IF(Inputs!$B$27&lt;&gt;"Ready","PENDING INPUTS",IF(BW330&lt;=0,99,1+IF(AND(K330&gt;0,OR(K330&lt;BW330,AND(K330=BW330,0&lt;8))),1,0)+IF(AND(S330&gt;0,OR(S330&lt;BW330,AND(S330=BW330,1&lt;8))),1,0)+IF(AND(AA330&gt;0,OR(AA330&lt;BW330,AND(AA330=BW330,2&lt;8))),1,0)+IF(AND(AI330&gt;0,OR(AI330&lt;BW330,AND(AI330=BW330,3&lt;8))),1,0)+IF(AND(AQ330&gt;0,OR(AQ330&lt;BW330,AND(AQ330=BW330,4&lt;8))),1,0)+IF(AND(AY330&gt;0,OR(AY330&lt;BW330,AND(AY330=BW330,5&lt;8))),1,0)+IF(AND(BG330&gt;0,OR(BG330&lt;BW330,AND(BG330=BW330,6&lt;8))),1,0)+IF(AND(BO330&gt;0,OR(BO330&lt;BW330,AND(BO330=BW330,7&lt;8))),1,0)+IF(AND(CE330&gt;0,OR(CE330&lt;BW330,AND(CE330=BW330,9&lt;8))),1,0)))</f>
        <v>99</v>
      </c>
      <c r="CB330" s="3">
        <f>IF(Inputs!$B$27&lt;&gt;"Ready","PENDING INPUTS",IF(A330&gt;Inputs!$B$6,0,MIN(MAX(0,(BW330+BX330+BY330)-BZ330),MAX(0,C330-D330-(IF(O330&lt;CA330,K330+L330+M330-N330,0)+IF(W330&lt;CA330,S330+T330+U330-V330,0)+IF(AE330&lt;CA330,AA330+AB330+AC330-AD330,0)+IF(AM330&lt;CA330,AI330+AJ330+AK330-AL330,0)+IF(AU330&lt;CA330,AQ330+AR330+AS330-AT330,0)+IF(BC330&lt;CA330,AY330+AZ330+BA330-BB330,0)+IF(BK330&lt;CA330,BG330+BH330+BI330-BJ330,0)+IF(BS330&lt;CA330,BO330+BP330+BQ330-BR330,0)+IF(CA330&lt;CA330,BW330+BX330+BY330-BZ330,0)+IF(CI330&lt;CA330,CE330+CF330+CG330-CH330,0))))))</f>
        <v>0</v>
      </c>
      <c r="CC330" s="3">
        <f>IF(Inputs!$B$27&lt;&gt;"Ready","PENDING INPUTS",MIN((BW330+BX330+BY330),IF(D330&gt;C330,IF(D330=0,0,BZ330*C330/D330),BZ330+CB330)))</f>
        <v>0</v>
      </c>
      <c r="CD330" s="3">
        <f>IF(Inputs!$B$27&lt;&gt;"Ready","PENDING INPUTS",MAX(0,(BW330+BX330+BY330)-CC330))</f>
        <v>0</v>
      </c>
      <c r="CE330" s="3">
        <f>IF(Inputs!$B$27&lt;&gt;"Ready","PENDING INPUTS",CL329)</f>
        <v>0</v>
      </c>
      <c r="CF330" s="3">
        <f>IF(Inputs!$B$27&lt;&gt;"Ready","PENDING INPUTS",IF(A330&lt;=Inputs!$B$6,ROUND(CE330*Inputs!C23/12,2),0))</f>
        <v>0</v>
      </c>
      <c r="CG330" s="3">
        <f>IF(Inputs!$B$27&lt;&gt;"Ready","PENDING INPUTS",IF(AND(A330&lt;=Inputs!$B$6,CE330&gt;0),Inputs!G23,0))</f>
        <v>0</v>
      </c>
      <c r="CH330" s="3">
        <f>IF(Inputs!$B$27&lt;&gt;"Ready","PENDING INPUTS",IF(A330&gt;Inputs!$B$6,0,MIN((CE330+CF330+CG330),IF(Inputs!H23=1,Inputs!D23,MAX(Inputs!F23,ROUND(CE330*Inputs!E23+CF330+CG330,2))))))</f>
        <v>0</v>
      </c>
      <c r="CI330">
        <f>IF(Inputs!$B$27&lt;&gt;"Ready","PENDING INPUTS",IF(CE330&lt;=0,99,1+IF(AND(K330&gt;0,OR(K330&lt;CE330,AND(K330=CE330,0&lt;9))),1,0)+IF(AND(S330&gt;0,OR(S330&lt;CE330,AND(S330=CE330,1&lt;9))),1,0)+IF(AND(AA330&gt;0,OR(AA330&lt;CE330,AND(AA330=CE330,2&lt;9))),1,0)+IF(AND(AI330&gt;0,OR(AI330&lt;CE330,AND(AI330=CE330,3&lt;9))),1,0)+IF(AND(AQ330&gt;0,OR(AQ330&lt;CE330,AND(AQ330=CE330,4&lt;9))),1,0)+IF(AND(AY330&gt;0,OR(AY330&lt;CE330,AND(AY330=CE330,5&lt;9))),1,0)+IF(AND(BG330&gt;0,OR(BG330&lt;CE330,AND(BG330=CE330,6&lt;9))),1,0)+IF(AND(BO330&gt;0,OR(BO330&lt;CE330,AND(BO330=CE330,7&lt;9))),1,0)+IF(AND(BW330&gt;0,OR(BW330&lt;CE330,AND(BW330=CE330,8&lt;9))),1,0)))</f>
        <v>99</v>
      </c>
      <c r="CJ330" s="3">
        <f>IF(Inputs!$B$27&lt;&gt;"Ready","PENDING INPUTS",IF(A330&gt;Inputs!$B$6,0,MIN(MAX(0,(CE330+CF330+CG330)-CH330),MAX(0,C330-D330-(IF(O330&lt;CI330,K330+L330+M330-N330,0)+IF(W330&lt;CI330,S330+T330+U330-V330,0)+IF(AE330&lt;CI330,AA330+AB330+AC330-AD330,0)+IF(AM330&lt;CI330,AI330+AJ330+AK330-AL330,0)+IF(AU330&lt;CI330,AQ330+AR330+AS330-AT330,0)+IF(BC330&lt;CI330,AY330+AZ330+BA330-BB330,0)+IF(BK330&lt;CI330,BG330+BH330+BI330-BJ330,0)+IF(BS330&lt;CI330,BO330+BP330+BQ330-BR330,0)+IF(CA330&lt;CI330,BW330+BX330+BY330-BZ330,0)+IF(CI330&lt;CI330,CE330+CF330+CG330-CH330,0))))))</f>
        <v>0</v>
      </c>
      <c r="CK330" s="3">
        <f>IF(Inputs!$B$27&lt;&gt;"Ready","PENDING INPUTS",MIN((CE330+CF330+CG330),IF(D330&gt;C330,IF(D330=0,0,CH330*C330/D330),CH330+CJ330)))</f>
        <v>0</v>
      </c>
      <c r="CL330" s="3">
        <f>IF(Inputs!$B$27&lt;&gt;"Ready","PENDING INPUTS",MAX(0,(CE330+CF330+CG330)-CK330))</f>
        <v>0</v>
      </c>
    </row>
    <row r="331" spans="1:90" ht="27.95" customHeight="1" x14ac:dyDescent="0.25">
      <c r="A331">
        <v>327</v>
      </c>
      <c r="B331" s="13">
        <f>IF(Inputs!$B$27&lt;&gt;"Ready","PENDING INPUTS",EDATE(Inputs!$B$5,A331-1))</f>
        <v>56219</v>
      </c>
      <c r="C331" s="3">
        <f>IF(Inputs!$B$27&lt;&gt;"Ready","PENDING INPUTS",IF(A331&lt;=Inputs!$B$6,MAX(0,Inputs!$B$4+IF(A331=Inputs!$B$7,Inputs!$B$8,0)+IF(A331=Inputs!$B$9,Inputs!$B$10,0)),0))</f>
        <v>0</v>
      </c>
      <c r="D331" s="3">
        <f>IF(Inputs!$B$27&lt;&gt;"Ready","PENDING INPUTS",SUM(N331,V331,AD331,AL331,AT331,BB331,BJ331,BR331,BZ331,CH331))</f>
        <v>0</v>
      </c>
      <c r="E331" s="3">
        <f>IF(Inputs!$B$27&lt;&gt;"Ready","PENDING INPUTS",MAX(0,D331-C331))</f>
        <v>0</v>
      </c>
      <c r="F331" s="3">
        <f>IF(Inputs!$B$27&lt;&gt;"Ready","PENDING INPUTS",SUM(Q331,Y331,AG331,AO331,AW331,BE331,BM331,BU331,CC331,CK331))</f>
        <v>0</v>
      </c>
      <c r="G331" s="3">
        <f>IF(Inputs!$B$27&lt;&gt;"Ready","PENDING INPUTS",SUM(L331,T331,AB331,AJ331,AR331,AZ331,BH331,BP331,BX331,CF331))</f>
        <v>0</v>
      </c>
      <c r="H331" s="3">
        <f>IF(Inputs!$B$27&lt;&gt;"Ready","PENDING INPUTS",SUM(M331,U331,AC331,AK331,AS331,BA331,BI331,BQ331,BY331,CG331))</f>
        <v>0</v>
      </c>
      <c r="I331" s="3">
        <f>IF(Inputs!$B$27&lt;&gt;"Ready","PENDING INPUTS",SUM(R331,Z331,AH331,AP331,AX331,BF331,BN331,BV331,CD331,CL331))</f>
        <v>0</v>
      </c>
      <c r="J331" t="str">
        <f>IF(Inputs!$B$27&lt;&gt;"Ready","PENDING INPUTS",IF(A331&gt;Inputs!$B$6,"Beyond horizon",IF(E331&gt;0.005,"MINIMUM SHORTFALL",IF(I331&lt;0.005,"Paid off","In progress"))))</f>
        <v>Beyond horizon</v>
      </c>
      <c r="K331" s="3">
        <f>IF(Inputs!$B$27&lt;&gt;"Ready","PENDING INPUTS",R330)</f>
        <v>0</v>
      </c>
      <c r="L331" s="3">
        <f>IF(Inputs!$B$27&lt;&gt;"Ready","PENDING INPUTS",IF(A331&lt;=Inputs!$B$6,ROUND(K331*Inputs!C14/12,2),0))</f>
        <v>0</v>
      </c>
      <c r="M331" s="3">
        <f>IF(Inputs!$B$27&lt;&gt;"Ready","PENDING INPUTS",IF(AND(A331&lt;=Inputs!$B$6,K331&gt;0),Inputs!G14,0))</f>
        <v>0</v>
      </c>
      <c r="N331" s="3">
        <f>IF(Inputs!$B$27&lt;&gt;"Ready","PENDING INPUTS",IF(A331&gt;Inputs!$B$6,0,MIN((K331+L331+M331),IF(Inputs!H14=1,Inputs!D14,MAX(Inputs!F14,ROUND(K331*Inputs!E14+L331+M331,2))))))</f>
        <v>0</v>
      </c>
      <c r="O331">
        <f>IF(Inputs!$B$27&lt;&gt;"Ready","PENDING INPUTS",IF(K331&lt;=0,99,1+IF(AND(S331&gt;0,OR(S331&lt;K331,AND(S331=K331,1&lt;0))),1,0)+IF(AND(AA331&gt;0,OR(AA331&lt;K331,AND(AA331=K331,2&lt;0))),1,0)+IF(AND(AI331&gt;0,OR(AI331&lt;K331,AND(AI331=K331,3&lt;0))),1,0)+IF(AND(AQ331&gt;0,OR(AQ331&lt;K331,AND(AQ331=K331,4&lt;0))),1,0)+IF(AND(AY331&gt;0,OR(AY331&lt;K331,AND(AY331=K331,5&lt;0))),1,0)+IF(AND(BG331&gt;0,OR(BG331&lt;K331,AND(BG331=K331,6&lt;0))),1,0)+IF(AND(BO331&gt;0,OR(BO331&lt;K331,AND(BO331=K331,7&lt;0))),1,0)+IF(AND(BW331&gt;0,OR(BW331&lt;K331,AND(BW331=K331,8&lt;0))),1,0)+IF(AND(CE331&gt;0,OR(CE331&lt;K331,AND(CE331=K331,9&lt;0))),1,0)))</f>
        <v>99</v>
      </c>
      <c r="P331" s="3">
        <f>IF(Inputs!$B$27&lt;&gt;"Ready","PENDING INPUTS",IF(A331&gt;Inputs!$B$6,0,MIN(MAX(0,(K331+L331+M331)-N331),MAX(0,C331-D331-(IF(O331&lt;O331,K331+L331+M331-N331,0)+IF(W331&lt;O331,S331+T331+U331-V331,0)+IF(AE331&lt;O331,AA331+AB331+AC331-AD331,0)+IF(AM331&lt;O331,AI331+AJ331+AK331-AL331,0)+IF(AU331&lt;O331,AQ331+AR331+AS331-AT331,0)+IF(BC331&lt;O331,AY331+AZ331+BA331-BB331,0)+IF(BK331&lt;O331,BG331+BH331+BI331-BJ331,0)+IF(BS331&lt;O331,BO331+BP331+BQ331-BR331,0)+IF(CA331&lt;O331,BW331+BX331+BY331-BZ331,0)+IF(CI331&lt;O331,CE331+CF331+CG331-CH331,0))))))</f>
        <v>0</v>
      </c>
      <c r="Q331" s="3">
        <f>IF(Inputs!$B$27&lt;&gt;"Ready","PENDING INPUTS",MIN((K331+L331+M331),IF(D331&gt;C331,IF(D331=0,0,N331*C331/D331),N331+P331)))</f>
        <v>0</v>
      </c>
      <c r="R331" s="3">
        <f>IF(Inputs!$B$27&lt;&gt;"Ready","PENDING INPUTS",MAX(0,(K331+L331+M331)-Q331))</f>
        <v>0</v>
      </c>
      <c r="S331" s="3">
        <f>IF(Inputs!$B$27&lt;&gt;"Ready","PENDING INPUTS",Z330)</f>
        <v>0</v>
      </c>
      <c r="T331" s="3">
        <f>IF(Inputs!$B$27&lt;&gt;"Ready","PENDING INPUTS",IF(A331&lt;=Inputs!$B$6,ROUND(S331*Inputs!C15/12,2),0))</f>
        <v>0</v>
      </c>
      <c r="U331" s="3">
        <f>IF(Inputs!$B$27&lt;&gt;"Ready","PENDING INPUTS",IF(AND(A331&lt;=Inputs!$B$6,S331&gt;0),Inputs!G15,0))</f>
        <v>0</v>
      </c>
      <c r="V331" s="3">
        <f>IF(Inputs!$B$27&lt;&gt;"Ready","PENDING INPUTS",IF(A331&gt;Inputs!$B$6,0,MIN((S331+T331+U331),IF(Inputs!H15=1,Inputs!D15,MAX(Inputs!F15,ROUND(S331*Inputs!E15+T331+U331,2))))))</f>
        <v>0</v>
      </c>
      <c r="W331">
        <f>IF(Inputs!$B$27&lt;&gt;"Ready","PENDING INPUTS",IF(S331&lt;=0,99,1+IF(AND(K331&gt;0,OR(K331&lt;S331,AND(K331=S331,0&lt;1))),1,0)+IF(AND(AA331&gt;0,OR(AA331&lt;S331,AND(AA331=S331,2&lt;1))),1,0)+IF(AND(AI331&gt;0,OR(AI331&lt;S331,AND(AI331=S331,3&lt;1))),1,0)+IF(AND(AQ331&gt;0,OR(AQ331&lt;S331,AND(AQ331=S331,4&lt;1))),1,0)+IF(AND(AY331&gt;0,OR(AY331&lt;S331,AND(AY331=S331,5&lt;1))),1,0)+IF(AND(BG331&gt;0,OR(BG331&lt;S331,AND(BG331=S331,6&lt;1))),1,0)+IF(AND(BO331&gt;0,OR(BO331&lt;S331,AND(BO331=S331,7&lt;1))),1,0)+IF(AND(BW331&gt;0,OR(BW331&lt;S331,AND(BW331=S331,8&lt;1))),1,0)+IF(AND(CE331&gt;0,OR(CE331&lt;S331,AND(CE331=S331,9&lt;1))),1,0)))</f>
        <v>99</v>
      </c>
      <c r="X331" s="3">
        <f>IF(Inputs!$B$27&lt;&gt;"Ready","PENDING INPUTS",IF(A331&gt;Inputs!$B$6,0,MIN(MAX(0,(S331+T331+U331)-V331),MAX(0,C331-D331-(IF(O331&lt;W331,K331+L331+M331-N331,0)+IF(W331&lt;W331,S331+T331+U331-V331,0)+IF(AE331&lt;W331,AA331+AB331+AC331-AD331,0)+IF(AM331&lt;W331,AI331+AJ331+AK331-AL331,0)+IF(AU331&lt;W331,AQ331+AR331+AS331-AT331,0)+IF(BC331&lt;W331,AY331+AZ331+BA331-BB331,0)+IF(BK331&lt;W331,BG331+BH331+BI331-BJ331,0)+IF(BS331&lt;W331,BO331+BP331+BQ331-BR331,0)+IF(CA331&lt;W331,BW331+BX331+BY331-BZ331,0)+IF(CI331&lt;W331,CE331+CF331+CG331-CH331,0))))))</f>
        <v>0</v>
      </c>
      <c r="Y331" s="3">
        <f>IF(Inputs!$B$27&lt;&gt;"Ready","PENDING INPUTS",MIN((S331+T331+U331),IF(D331&gt;C331,IF(D331=0,0,V331*C331/D331),V331+X331)))</f>
        <v>0</v>
      </c>
      <c r="Z331" s="3">
        <f>IF(Inputs!$B$27&lt;&gt;"Ready","PENDING INPUTS",MAX(0,(S331+T331+U331)-Y331))</f>
        <v>0</v>
      </c>
      <c r="AA331" s="3">
        <f>IF(Inputs!$B$27&lt;&gt;"Ready","PENDING INPUTS",AH330)</f>
        <v>0</v>
      </c>
      <c r="AB331" s="3">
        <f>IF(Inputs!$B$27&lt;&gt;"Ready","PENDING INPUTS",IF(A331&lt;=Inputs!$B$6,ROUND(AA331*Inputs!C16/12,2),0))</f>
        <v>0</v>
      </c>
      <c r="AC331" s="3">
        <f>IF(Inputs!$B$27&lt;&gt;"Ready","PENDING INPUTS",IF(AND(A331&lt;=Inputs!$B$6,AA331&gt;0),Inputs!G16,0))</f>
        <v>0</v>
      </c>
      <c r="AD331" s="3">
        <f>IF(Inputs!$B$27&lt;&gt;"Ready","PENDING INPUTS",IF(A331&gt;Inputs!$B$6,0,MIN((AA331+AB331+AC331),IF(Inputs!H16=1,Inputs!D16,MAX(Inputs!F16,ROUND(AA331*Inputs!E16+AB331+AC331,2))))))</f>
        <v>0</v>
      </c>
      <c r="AE331">
        <f>IF(Inputs!$B$27&lt;&gt;"Ready","PENDING INPUTS",IF(AA331&lt;=0,99,1+IF(AND(K331&gt;0,OR(K331&lt;AA331,AND(K331=AA331,0&lt;2))),1,0)+IF(AND(S331&gt;0,OR(S331&lt;AA331,AND(S331=AA331,1&lt;2))),1,0)+IF(AND(AI331&gt;0,OR(AI331&lt;AA331,AND(AI331=AA331,3&lt;2))),1,0)+IF(AND(AQ331&gt;0,OR(AQ331&lt;AA331,AND(AQ331=AA331,4&lt;2))),1,0)+IF(AND(AY331&gt;0,OR(AY331&lt;AA331,AND(AY331=AA331,5&lt;2))),1,0)+IF(AND(BG331&gt;0,OR(BG331&lt;AA331,AND(BG331=AA331,6&lt;2))),1,0)+IF(AND(BO331&gt;0,OR(BO331&lt;AA331,AND(BO331=AA331,7&lt;2))),1,0)+IF(AND(BW331&gt;0,OR(BW331&lt;AA331,AND(BW331=AA331,8&lt;2))),1,0)+IF(AND(CE331&gt;0,OR(CE331&lt;AA331,AND(CE331=AA331,9&lt;2))),1,0)))</f>
        <v>99</v>
      </c>
      <c r="AF331" s="3">
        <f>IF(Inputs!$B$27&lt;&gt;"Ready","PENDING INPUTS",IF(A331&gt;Inputs!$B$6,0,MIN(MAX(0,(AA331+AB331+AC331)-AD331),MAX(0,C331-D331-(IF(O331&lt;AE331,K331+L331+M331-N331,0)+IF(W331&lt;AE331,S331+T331+U331-V331,0)+IF(AE331&lt;AE331,AA331+AB331+AC331-AD331,0)+IF(AM331&lt;AE331,AI331+AJ331+AK331-AL331,0)+IF(AU331&lt;AE331,AQ331+AR331+AS331-AT331,0)+IF(BC331&lt;AE331,AY331+AZ331+BA331-BB331,0)+IF(BK331&lt;AE331,BG331+BH331+BI331-BJ331,0)+IF(BS331&lt;AE331,BO331+BP331+BQ331-BR331,0)+IF(CA331&lt;AE331,BW331+BX331+BY331-BZ331,0)+IF(CI331&lt;AE331,CE331+CF331+CG331-CH331,0))))))</f>
        <v>0</v>
      </c>
      <c r="AG331" s="3">
        <f>IF(Inputs!$B$27&lt;&gt;"Ready","PENDING INPUTS",MIN((AA331+AB331+AC331),IF(D331&gt;C331,IF(D331=0,0,AD331*C331/D331),AD331+AF331)))</f>
        <v>0</v>
      </c>
      <c r="AH331" s="3">
        <f>IF(Inputs!$B$27&lt;&gt;"Ready","PENDING INPUTS",MAX(0,(AA331+AB331+AC331)-AG331))</f>
        <v>0</v>
      </c>
      <c r="AI331" s="3">
        <f>IF(Inputs!$B$27&lt;&gt;"Ready","PENDING INPUTS",AP330)</f>
        <v>0</v>
      </c>
      <c r="AJ331" s="3">
        <f>IF(Inputs!$B$27&lt;&gt;"Ready","PENDING INPUTS",IF(A331&lt;=Inputs!$B$6,ROUND(AI331*Inputs!C17/12,2),0))</f>
        <v>0</v>
      </c>
      <c r="AK331" s="3">
        <f>IF(Inputs!$B$27&lt;&gt;"Ready","PENDING INPUTS",IF(AND(A331&lt;=Inputs!$B$6,AI331&gt;0),Inputs!G17,0))</f>
        <v>0</v>
      </c>
      <c r="AL331" s="3">
        <f>IF(Inputs!$B$27&lt;&gt;"Ready","PENDING INPUTS",IF(A331&gt;Inputs!$B$6,0,MIN((AI331+AJ331+AK331),IF(Inputs!H17=1,Inputs!D17,MAX(Inputs!F17,ROUND(AI331*Inputs!E17+AJ331+AK331,2))))))</f>
        <v>0</v>
      </c>
      <c r="AM331">
        <f>IF(Inputs!$B$27&lt;&gt;"Ready","PENDING INPUTS",IF(AI331&lt;=0,99,1+IF(AND(K331&gt;0,OR(K331&lt;AI331,AND(K331=AI331,0&lt;3))),1,0)+IF(AND(S331&gt;0,OR(S331&lt;AI331,AND(S331=AI331,1&lt;3))),1,0)+IF(AND(AA331&gt;0,OR(AA331&lt;AI331,AND(AA331=AI331,2&lt;3))),1,0)+IF(AND(AQ331&gt;0,OR(AQ331&lt;AI331,AND(AQ331=AI331,4&lt;3))),1,0)+IF(AND(AY331&gt;0,OR(AY331&lt;AI331,AND(AY331=AI331,5&lt;3))),1,0)+IF(AND(BG331&gt;0,OR(BG331&lt;AI331,AND(BG331=AI331,6&lt;3))),1,0)+IF(AND(BO331&gt;0,OR(BO331&lt;AI331,AND(BO331=AI331,7&lt;3))),1,0)+IF(AND(BW331&gt;0,OR(BW331&lt;AI331,AND(BW331=AI331,8&lt;3))),1,0)+IF(AND(CE331&gt;0,OR(CE331&lt;AI331,AND(CE331=AI331,9&lt;3))),1,0)))</f>
        <v>99</v>
      </c>
      <c r="AN331" s="3">
        <f>IF(Inputs!$B$27&lt;&gt;"Ready","PENDING INPUTS",IF(A331&gt;Inputs!$B$6,0,MIN(MAX(0,(AI331+AJ331+AK331)-AL331),MAX(0,C331-D331-(IF(O331&lt;AM331,K331+L331+M331-N331,0)+IF(W331&lt;AM331,S331+T331+U331-V331,0)+IF(AE331&lt;AM331,AA331+AB331+AC331-AD331,0)+IF(AM331&lt;AM331,AI331+AJ331+AK331-AL331,0)+IF(AU331&lt;AM331,AQ331+AR331+AS331-AT331,0)+IF(BC331&lt;AM331,AY331+AZ331+BA331-BB331,0)+IF(BK331&lt;AM331,BG331+BH331+BI331-BJ331,0)+IF(BS331&lt;AM331,BO331+BP331+BQ331-BR331,0)+IF(CA331&lt;AM331,BW331+BX331+BY331-BZ331,0)+IF(CI331&lt;AM331,CE331+CF331+CG331-CH331,0))))))</f>
        <v>0</v>
      </c>
      <c r="AO331" s="3">
        <f>IF(Inputs!$B$27&lt;&gt;"Ready","PENDING INPUTS",MIN((AI331+AJ331+AK331),IF(D331&gt;C331,IF(D331=0,0,AL331*C331/D331),AL331+AN331)))</f>
        <v>0</v>
      </c>
      <c r="AP331" s="3">
        <f>IF(Inputs!$B$27&lt;&gt;"Ready","PENDING INPUTS",MAX(0,(AI331+AJ331+AK331)-AO331))</f>
        <v>0</v>
      </c>
      <c r="AQ331" s="3">
        <f>IF(Inputs!$B$27&lt;&gt;"Ready","PENDING INPUTS",AX330)</f>
        <v>0</v>
      </c>
      <c r="AR331" s="3">
        <f>IF(Inputs!$B$27&lt;&gt;"Ready","PENDING INPUTS",IF(A331&lt;=Inputs!$B$6,ROUND(AQ331*Inputs!C18/12,2),0))</f>
        <v>0</v>
      </c>
      <c r="AS331" s="3">
        <f>IF(Inputs!$B$27&lt;&gt;"Ready","PENDING INPUTS",IF(AND(A331&lt;=Inputs!$B$6,AQ331&gt;0),Inputs!G18,0))</f>
        <v>0</v>
      </c>
      <c r="AT331" s="3">
        <f>IF(Inputs!$B$27&lt;&gt;"Ready","PENDING INPUTS",IF(A331&gt;Inputs!$B$6,0,MIN((AQ331+AR331+AS331),IF(Inputs!H18=1,Inputs!D18,MAX(Inputs!F18,ROUND(AQ331*Inputs!E18+AR331+AS331,2))))))</f>
        <v>0</v>
      </c>
      <c r="AU331">
        <f>IF(Inputs!$B$27&lt;&gt;"Ready","PENDING INPUTS",IF(AQ331&lt;=0,99,1+IF(AND(K331&gt;0,OR(K331&lt;AQ331,AND(K331=AQ331,0&lt;4))),1,0)+IF(AND(S331&gt;0,OR(S331&lt;AQ331,AND(S331=AQ331,1&lt;4))),1,0)+IF(AND(AA331&gt;0,OR(AA331&lt;AQ331,AND(AA331=AQ331,2&lt;4))),1,0)+IF(AND(AI331&gt;0,OR(AI331&lt;AQ331,AND(AI331=AQ331,3&lt;4))),1,0)+IF(AND(AY331&gt;0,OR(AY331&lt;AQ331,AND(AY331=AQ331,5&lt;4))),1,0)+IF(AND(BG331&gt;0,OR(BG331&lt;AQ331,AND(BG331=AQ331,6&lt;4))),1,0)+IF(AND(BO331&gt;0,OR(BO331&lt;AQ331,AND(BO331=AQ331,7&lt;4))),1,0)+IF(AND(BW331&gt;0,OR(BW331&lt;AQ331,AND(BW331=AQ331,8&lt;4))),1,0)+IF(AND(CE331&gt;0,OR(CE331&lt;AQ331,AND(CE331=AQ331,9&lt;4))),1,0)))</f>
        <v>99</v>
      </c>
      <c r="AV331" s="3">
        <f>IF(Inputs!$B$27&lt;&gt;"Ready","PENDING INPUTS",IF(A331&gt;Inputs!$B$6,0,MIN(MAX(0,(AQ331+AR331+AS331)-AT331),MAX(0,C331-D331-(IF(O331&lt;AU331,K331+L331+M331-N331,0)+IF(W331&lt;AU331,S331+T331+U331-V331,0)+IF(AE331&lt;AU331,AA331+AB331+AC331-AD331,0)+IF(AM331&lt;AU331,AI331+AJ331+AK331-AL331,0)+IF(AU331&lt;AU331,AQ331+AR331+AS331-AT331,0)+IF(BC331&lt;AU331,AY331+AZ331+BA331-BB331,0)+IF(BK331&lt;AU331,BG331+BH331+BI331-BJ331,0)+IF(BS331&lt;AU331,BO331+BP331+BQ331-BR331,0)+IF(CA331&lt;AU331,BW331+BX331+BY331-BZ331,0)+IF(CI331&lt;AU331,CE331+CF331+CG331-CH331,0))))))</f>
        <v>0</v>
      </c>
      <c r="AW331" s="3">
        <f>IF(Inputs!$B$27&lt;&gt;"Ready","PENDING INPUTS",MIN((AQ331+AR331+AS331),IF(D331&gt;C331,IF(D331=0,0,AT331*C331/D331),AT331+AV331)))</f>
        <v>0</v>
      </c>
      <c r="AX331" s="3">
        <f>IF(Inputs!$B$27&lt;&gt;"Ready","PENDING INPUTS",MAX(0,(AQ331+AR331+AS331)-AW331))</f>
        <v>0</v>
      </c>
      <c r="AY331" s="3">
        <f>IF(Inputs!$B$27&lt;&gt;"Ready","PENDING INPUTS",BF330)</f>
        <v>0</v>
      </c>
      <c r="AZ331" s="3">
        <f>IF(Inputs!$B$27&lt;&gt;"Ready","PENDING INPUTS",IF(A331&lt;=Inputs!$B$6,ROUND(AY331*Inputs!C19/12,2),0))</f>
        <v>0</v>
      </c>
      <c r="BA331" s="3">
        <f>IF(Inputs!$B$27&lt;&gt;"Ready","PENDING INPUTS",IF(AND(A331&lt;=Inputs!$B$6,AY331&gt;0),Inputs!G19,0))</f>
        <v>0</v>
      </c>
      <c r="BB331" s="3">
        <f>IF(Inputs!$B$27&lt;&gt;"Ready","PENDING INPUTS",IF(A331&gt;Inputs!$B$6,0,MIN((AY331+AZ331+BA331),IF(Inputs!H19=1,Inputs!D19,MAX(Inputs!F19,ROUND(AY331*Inputs!E19+AZ331+BA331,2))))))</f>
        <v>0</v>
      </c>
      <c r="BC331">
        <f>IF(Inputs!$B$27&lt;&gt;"Ready","PENDING INPUTS",IF(AY331&lt;=0,99,1+IF(AND(K331&gt;0,OR(K331&lt;AY331,AND(K331=AY331,0&lt;5))),1,0)+IF(AND(S331&gt;0,OR(S331&lt;AY331,AND(S331=AY331,1&lt;5))),1,0)+IF(AND(AA331&gt;0,OR(AA331&lt;AY331,AND(AA331=AY331,2&lt;5))),1,0)+IF(AND(AI331&gt;0,OR(AI331&lt;AY331,AND(AI331=AY331,3&lt;5))),1,0)+IF(AND(AQ331&gt;0,OR(AQ331&lt;AY331,AND(AQ331=AY331,4&lt;5))),1,0)+IF(AND(BG331&gt;0,OR(BG331&lt;AY331,AND(BG331=AY331,6&lt;5))),1,0)+IF(AND(BO331&gt;0,OR(BO331&lt;AY331,AND(BO331=AY331,7&lt;5))),1,0)+IF(AND(BW331&gt;0,OR(BW331&lt;AY331,AND(BW331=AY331,8&lt;5))),1,0)+IF(AND(CE331&gt;0,OR(CE331&lt;AY331,AND(CE331=AY331,9&lt;5))),1,0)))</f>
        <v>99</v>
      </c>
      <c r="BD331" s="3">
        <f>IF(Inputs!$B$27&lt;&gt;"Ready","PENDING INPUTS",IF(A331&gt;Inputs!$B$6,0,MIN(MAX(0,(AY331+AZ331+BA331)-BB331),MAX(0,C331-D331-(IF(O331&lt;BC331,K331+L331+M331-N331,0)+IF(W331&lt;BC331,S331+T331+U331-V331,0)+IF(AE331&lt;BC331,AA331+AB331+AC331-AD331,0)+IF(AM331&lt;BC331,AI331+AJ331+AK331-AL331,0)+IF(AU331&lt;BC331,AQ331+AR331+AS331-AT331,0)+IF(BC331&lt;BC331,AY331+AZ331+BA331-BB331,0)+IF(BK331&lt;BC331,BG331+BH331+BI331-BJ331,0)+IF(BS331&lt;BC331,BO331+BP331+BQ331-BR331,0)+IF(CA331&lt;BC331,BW331+BX331+BY331-BZ331,0)+IF(CI331&lt;BC331,CE331+CF331+CG331-CH331,0))))))</f>
        <v>0</v>
      </c>
      <c r="BE331" s="3">
        <f>IF(Inputs!$B$27&lt;&gt;"Ready","PENDING INPUTS",MIN((AY331+AZ331+BA331),IF(D331&gt;C331,IF(D331=0,0,BB331*C331/D331),BB331+BD331)))</f>
        <v>0</v>
      </c>
      <c r="BF331" s="3">
        <f>IF(Inputs!$B$27&lt;&gt;"Ready","PENDING INPUTS",MAX(0,(AY331+AZ331+BA331)-BE331))</f>
        <v>0</v>
      </c>
      <c r="BG331" s="3">
        <f>IF(Inputs!$B$27&lt;&gt;"Ready","PENDING INPUTS",BN330)</f>
        <v>0</v>
      </c>
      <c r="BH331" s="3">
        <f>IF(Inputs!$B$27&lt;&gt;"Ready","PENDING INPUTS",IF(A331&lt;=Inputs!$B$6,ROUND(BG331*Inputs!C20/12,2),0))</f>
        <v>0</v>
      </c>
      <c r="BI331" s="3">
        <f>IF(Inputs!$B$27&lt;&gt;"Ready","PENDING INPUTS",IF(AND(A331&lt;=Inputs!$B$6,BG331&gt;0),Inputs!G20,0))</f>
        <v>0</v>
      </c>
      <c r="BJ331" s="3">
        <f>IF(Inputs!$B$27&lt;&gt;"Ready","PENDING INPUTS",IF(A331&gt;Inputs!$B$6,0,MIN((BG331+BH331+BI331),IF(Inputs!H20=1,Inputs!D20,MAX(Inputs!F20,ROUND(BG331*Inputs!E20+BH331+BI331,2))))))</f>
        <v>0</v>
      </c>
      <c r="BK331">
        <f>IF(Inputs!$B$27&lt;&gt;"Ready","PENDING INPUTS",IF(BG331&lt;=0,99,1+IF(AND(K331&gt;0,OR(K331&lt;BG331,AND(K331=BG331,0&lt;6))),1,0)+IF(AND(S331&gt;0,OR(S331&lt;BG331,AND(S331=BG331,1&lt;6))),1,0)+IF(AND(AA331&gt;0,OR(AA331&lt;BG331,AND(AA331=BG331,2&lt;6))),1,0)+IF(AND(AI331&gt;0,OR(AI331&lt;BG331,AND(AI331=BG331,3&lt;6))),1,0)+IF(AND(AQ331&gt;0,OR(AQ331&lt;BG331,AND(AQ331=BG331,4&lt;6))),1,0)+IF(AND(AY331&gt;0,OR(AY331&lt;BG331,AND(AY331=BG331,5&lt;6))),1,0)+IF(AND(BO331&gt;0,OR(BO331&lt;BG331,AND(BO331=BG331,7&lt;6))),1,0)+IF(AND(BW331&gt;0,OR(BW331&lt;BG331,AND(BW331=BG331,8&lt;6))),1,0)+IF(AND(CE331&gt;0,OR(CE331&lt;BG331,AND(CE331=BG331,9&lt;6))),1,0)))</f>
        <v>99</v>
      </c>
      <c r="BL331" s="3">
        <f>IF(Inputs!$B$27&lt;&gt;"Ready","PENDING INPUTS",IF(A331&gt;Inputs!$B$6,0,MIN(MAX(0,(BG331+BH331+BI331)-BJ331),MAX(0,C331-D331-(IF(O331&lt;BK331,K331+L331+M331-N331,0)+IF(W331&lt;BK331,S331+T331+U331-V331,0)+IF(AE331&lt;BK331,AA331+AB331+AC331-AD331,0)+IF(AM331&lt;BK331,AI331+AJ331+AK331-AL331,0)+IF(AU331&lt;BK331,AQ331+AR331+AS331-AT331,0)+IF(BC331&lt;BK331,AY331+AZ331+BA331-BB331,0)+IF(BK331&lt;BK331,BG331+BH331+BI331-BJ331,0)+IF(BS331&lt;BK331,BO331+BP331+BQ331-BR331,0)+IF(CA331&lt;BK331,BW331+BX331+BY331-BZ331,0)+IF(CI331&lt;BK331,CE331+CF331+CG331-CH331,0))))))</f>
        <v>0</v>
      </c>
      <c r="BM331" s="3">
        <f>IF(Inputs!$B$27&lt;&gt;"Ready","PENDING INPUTS",MIN((BG331+BH331+BI331),IF(D331&gt;C331,IF(D331=0,0,BJ331*C331/D331),BJ331+BL331)))</f>
        <v>0</v>
      </c>
      <c r="BN331" s="3">
        <f>IF(Inputs!$B$27&lt;&gt;"Ready","PENDING INPUTS",MAX(0,(BG331+BH331+BI331)-BM331))</f>
        <v>0</v>
      </c>
      <c r="BO331" s="3">
        <f>IF(Inputs!$B$27&lt;&gt;"Ready","PENDING INPUTS",BV330)</f>
        <v>0</v>
      </c>
      <c r="BP331" s="3">
        <f>IF(Inputs!$B$27&lt;&gt;"Ready","PENDING INPUTS",IF(A331&lt;=Inputs!$B$6,ROUND(BO331*Inputs!C21/12,2),0))</f>
        <v>0</v>
      </c>
      <c r="BQ331" s="3">
        <f>IF(Inputs!$B$27&lt;&gt;"Ready","PENDING INPUTS",IF(AND(A331&lt;=Inputs!$B$6,BO331&gt;0),Inputs!G21,0))</f>
        <v>0</v>
      </c>
      <c r="BR331" s="3">
        <f>IF(Inputs!$B$27&lt;&gt;"Ready","PENDING INPUTS",IF(A331&gt;Inputs!$B$6,0,MIN((BO331+BP331+BQ331),IF(Inputs!H21=1,Inputs!D21,MAX(Inputs!F21,ROUND(BO331*Inputs!E21+BP331+BQ331,2))))))</f>
        <v>0</v>
      </c>
      <c r="BS331">
        <f>IF(Inputs!$B$27&lt;&gt;"Ready","PENDING INPUTS",IF(BO331&lt;=0,99,1+IF(AND(K331&gt;0,OR(K331&lt;BO331,AND(K331=BO331,0&lt;7))),1,0)+IF(AND(S331&gt;0,OR(S331&lt;BO331,AND(S331=BO331,1&lt;7))),1,0)+IF(AND(AA331&gt;0,OR(AA331&lt;BO331,AND(AA331=BO331,2&lt;7))),1,0)+IF(AND(AI331&gt;0,OR(AI331&lt;BO331,AND(AI331=BO331,3&lt;7))),1,0)+IF(AND(AQ331&gt;0,OR(AQ331&lt;BO331,AND(AQ331=BO331,4&lt;7))),1,0)+IF(AND(AY331&gt;0,OR(AY331&lt;BO331,AND(AY331=BO331,5&lt;7))),1,0)+IF(AND(BG331&gt;0,OR(BG331&lt;BO331,AND(BG331=BO331,6&lt;7))),1,0)+IF(AND(BW331&gt;0,OR(BW331&lt;BO331,AND(BW331=BO331,8&lt;7))),1,0)+IF(AND(CE331&gt;0,OR(CE331&lt;BO331,AND(CE331=BO331,9&lt;7))),1,0)))</f>
        <v>99</v>
      </c>
      <c r="BT331" s="3">
        <f>IF(Inputs!$B$27&lt;&gt;"Ready","PENDING INPUTS",IF(A331&gt;Inputs!$B$6,0,MIN(MAX(0,(BO331+BP331+BQ331)-BR331),MAX(0,C331-D331-(IF(O331&lt;BS331,K331+L331+M331-N331,0)+IF(W331&lt;BS331,S331+T331+U331-V331,0)+IF(AE331&lt;BS331,AA331+AB331+AC331-AD331,0)+IF(AM331&lt;BS331,AI331+AJ331+AK331-AL331,0)+IF(AU331&lt;BS331,AQ331+AR331+AS331-AT331,0)+IF(BC331&lt;BS331,AY331+AZ331+BA331-BB331,0)+IF(BK331&lt;BS331,BG331+BH331+BI331-BJ331,0)+IF(BS331&lt;BS331,BO331+BP331+BQ331-BR331,0)+IF(CA331&lt;BS331,BW331+BX331+BY331-BZ331,0)+IF(CI331&lt;BS331,CE331+CF331+CG331-CH331,0))))))</f>
        <v>0</v>
      </c>
      <c r="BU331" s="3">
        <f>IF(Inputs!$B$27&lt;&gt;"Ready","PENDING INPUTS",MIN((BO331+BP331+BQ331),IF(D331&gt;C331,IF(D331=0,0,BR331*C331/D331),BR331+BT331)))</f>
        <v>0</v>
      </c>
      <c r="BV331" s="3">
        <f>IF(Inputs!$B$27&lt;&gt;"Ready","PENDING INPUTS",MAX(0,(BO331+BP331+BQ331)-BU331))</f>
        <v>0</v>
      </c>
      <c r="BW331" s="3">
        <f>IF(Inputs!$B$27&lt;&gt;"Ready","PENDING INPUTS",CD330)</f>
        <v>0</v>
      </c>
      <c r="BX331" s="3">
        <f>IF(Inputs!$B$27&lt;&gt;"Ready","PENDING INPUTS",IF(A331&lt;=Inputs!$B$6,ROUND(BW331*Inputs!C22/12,2),0))</f>
        <v>0</v>
      </c>
      <c r="BY331" s="3">
        <f>IF(Inputs!$B$27&lt;&gt;"Ready","PENDING INPUTS",IF(AND(A331&lt;=Inputs!$B$6,BW331&gt;0),Inputs!G22,0))</f>
        <v>0</v>
      </c>
      <c r="BZ331" s="3">
        <f>IF(Inputs!$B$27&lt;&gt;"Ready","PENDING INPUTS",IF(A331&gt;Inputs!$B$6,0,MIN((BW331+BX331+BY331),IF(Inputs!H22=1,Inputs!D22,MAX(Inputs!F22,ROUND(BW331*Inputs!E22+BX331+BY331,2))))))</f>
        <v>0</v>
      </c>
      <c r="CA331">
        <f>IF(Inputs!$B$27&lt;&gt;"Ready","PENDING INPUTS",IF(BW331&lt;=0,99,1+IF(AND(K331&gt;0,OR(K331&lt;BW331,AND(K331=BW331,0&lt;8))),1,0)+IF(AND(S331&gt;0,OR(S331&lt;BW331,AND(S331=BW331,1&lt;8))),1,0)+IF(AND(AA331&gt;0,OR(AA331&lt;BW331,AND(AA331=BW331,2&lt;8))),1,0)+IF(AND(AI331&gt;0,OR(AI331&lt;BW331,AND(AI331=BW331,3&lt;8))),1,0)+IF(AND(AQ331&gt;0,OR(AQ331&lt;BW331,AND(AQ331=BW331,4&lt;8))),1,0)+IF(AND(AY331&gt;0,OR(AY331&lt;BW331,AND(AY331=BW331,5&lt;8))),1,0)+IF(AND(BG331&gt;0,OR(BG331&lt;BW331,AND(BG331=BW331,6&lt;8))),1,0)+IF(AND(BO331&gt;0,OR(BO331&lt;BW331,AND(BO331=BW331,7&lt;8))),1,0)+IF(AND(CE331&gt;0,OR(CE331&lt;BW331,AND(CE331=BW331,9&lt;8))),1,0)))</f>
        <v>99</v>
      </c>
      <c r="CB331" s="3">
        <f>IF(Inputs!$B$27&lt;&gt;"Ready","PENDING INPUTS",IF(A331&gt;Inputs!$B$6,0,MIN(MAX(0,(BW331+BX331+BY331)-BZ331),MAX(0,C331-D331-(IF(O331&lt;CA331,K331+L331+M331-N331,0)+IF(W331&lt;CA331,S331+T331+U331-V331,0)+IF(AE331&lt;CA331,AA331+AB331+AC331-AD331,0)+IF(AM331&lt;CA331,AI331+AJ331+AK331-AL331,0)+IF(AU331&lt;CA331,AQ331+AR331+AS331-AT331,0)+IF(BC331&lt;CA331,AY331+AZ331+BA331-BB331,0)+IF(BK331&lt;CA331,BG331+BH331+BI331-BJ331,0)+IF(BS331&lt;CA331,BO331+BP331+BQ331-BR331,0)+IF(CA331&lt;CA331,BW331+BX331+BY331-BZ331,0)+IF(CI331&lt;CA331,CE331+CF331+CG331-CH331,0))))))</f>
        <v>0</v>
      </c>
      <c r="CC331" s="3">
        <f>IF(Inputs!$B$27&lt;&gt;"Ready","PENDING INPUTS",MIN((BW331+BX331+BY331),IF(D331&gt;C331,IF(D331=0,0,BZ331*C331/D331),BZ331+CB331)))</f>
        <v>0</v>
      </c>
      <c r="CD331" s="3">
        <f>IF(Inputs!$B$27&lt;&gt;"Ready","PENDING INPUTS",MAX(0,(BW331+BX331+BY331)-CC331))</f>
        <v>0</v>
      </c>
      <c r="CE331" s="3">
        <f>IF(Inputs!$B$27&lt;&gt;"Ready","PENDING INPUTS",CL330)</f>
        <v>0</v>
      </c>
      <c r="CF331" s="3">
        <f>IF(Inputs!$B$27&lt;&gt;"Ready","PENDING INPUTS",IF(A331&lt;=Inputs!$B$6,ROUND(CE331*Inputs!C23/12,2),0))</f>
        <v>0</v>
      </c>
      <c r="CG331" s="3">
        <f>IF(Inputs!$B$27&lt;&gt;"Ready","PENDING INPUTS",IF(AND(A331&lt;=Inputs!$B$6,CE331&gt;0),Inputs!G23,0))</f>
        <v>0</v>
      </c>
      <c r="CH331" s="3">
        <f>IF(Inputs!$B$27&lt;&gt;"Ready","PENDING INPUTS",IF(A331&gt;Inputs!$B$6,0,MIN((CE331+CF331+CG331),IF(Inputs!H23=1,Inputs!D23,MAX(Inputs!F23,ROUND(CE331*Inputs!E23+CF331+CG331,2))))))</f>
        <v>0</v>
      </c>
      <c r="CI331">
        <f>IF(Inputs!$B$27&lt;&gt;"Ready","PENDING INPUTS",IF(CE331&lt;=0,99,1+IF(AND(K331&gt;0,OR(K331&lt;CE331,AND(K331=CE331,0&lt;9))),1,0)+IF(AND(S331&gt;0,OR(S331&lt;CE331,AND(S331=CE331,1&lt;9))),1,0)+IF(AND(AA331&gt;0,OR(AA331&lt;CE331,AND(AA331=CE331,2&lt;9))),1,0)+IF(AND(AI331&gt;0,OR(AI331&lt;CE331,AND(AI331=CE331,3&lt;9))),1,0)+IF(AND(AQ331&gt;0,OR(AQ331&lt;CE331,AND(AQ331=CE331,4&lt;9))),1,0)+IF(AND(AY331&gt;0,OR(AY331&lt;CE331,AND(AY331=CE331,5&lt;9))),1,0)+IF(AND(BG331&gt;0,OR(BG331&lt;CE331,AND(BG331=CE331,6&lt;9))),1,0)+IF(AND(BO331&gt;0,OR(BO331&lt;CE331,AND(BO331=CE331,7&lt;9))),1,0)+IF(AND(BW331&gt;0,OR(BW331&lt;CE331,AND(BW331=CE331,8&lt;9))),1,0)))</f>
        <v>99</v>
      </c>
      <c r="CJ331" s="3">
        <f>IF(Inputs!$B$27&lt;&gt;"Ready","PENDING INPUTS",IF(A331&gt;Inputs!$B$6,0,MIN(MAX(0,(CE331+CF331+CG331)-CH331),MAX(0,C331-D331-(IF(O331&lt;CI331,K331+L331+M331-N331,0)+IF(W331&lt;CI331,S331+T331+U331-V331,0)+IF(AE331&lt;CI331,AA331+AB331+AC331-AD331,0)+IF(AM331&lt;CI331,AI331+AJ331+AK331-AL331,0)+IF(AU331&lt;CI331,AQ331+AR331+AS331-AT331,0)+IF(BC331&lt;CI331,AY331+AZ331+BA331-BB331,0)+IF(BK331&lt;CI331,BG331+BH331+BI331-BJ331,0)+IF(BS331&lt;CI331,BO331+BP331+BQ331-BR331,0)+IF(CA331&lt;CI331,BW331+BX331+BY331-BZ331,0)+IF(CI331&lt;CI331,CE331+CF331+CG331-CH331,0))))))</f>
        <v>0</v>
      </c>
      <c r="CK331" s="3">
        <f>IF(Inputs!$B$27&lt;&gt;"Ready","PENDING INPUTS",MIN((CE331+CF331+CG331),IF(D331&gt;C331,IF(D331=0,0,CH331*C331/D331),CH331+CJ331)))</f>
        <v>0</v>
      </c>
      <c r="CL331" s="3">
        <f>IF(Inputs!$B$27&lt;&gt;"Ready","PENDING INPUTS",MAX(0,(CE331+CF331+CG331)-CK331))</f>
        <v>0</v>
      </c>
    </row>
    <row r="332" spans="1:90" ht="27.95" customHeight="1" x14ac:dyDescent="0.25">
      <c r="A332">
        <v>328</v>
      </c>
      <c r="B332" s="13">
        <f>IF(Inputs!$B$27&lt;&gt;"Ready","PENDING INPUTS",EDATE(Inputs!$B$5,A332-1))</f>
        <v>56250</v>
      </c>
      <c r="C332" s="3">
        <f>IF(Inputs!$B$27&lt;&gt;"Ready","PENDING INPUTS",IF(A332&lt;=Inputs!$B$6,MAX(0,Inputs!$B$4+IF(A332=Inputs!$B$7,Inputs!$B$8,0)+IF(A332=Inputs!$B$9,Inputs!$B$10,0)),0))</f>
        <v>0</v>
      </c>
      <c r="D332" s="3">
        <f>IF(Inputs!$B$27&lt;&gt;"Ready","PENDING INPUTS",SUM(N332,V332,AD332,AL332,AT332,BB332,BJ332,BR332,BZ332,CH332))</f>
        <v>0</v>
      </c>
      <c r="E332" s="3">
        <f>IF(Inputs!$B$27&lt;&gt;"Ready","PENDING INPUTS",MAX(0,D332-C332))</f>
        <v>0</v>
      </c>
      <c r="F332" s="3">
        <f>IF(Inputs!$B$27&lt;&gt;"Ready","PENDING INPUTS",SUM(Q332,Y332,AG332,AO332,AW332,BE332,BM332,BU332,CC332,CK332))</f>
        <v>0</v>
      </c>
      <c r="G332" s="3">
        <f>IF(Inputs!$B$27&lt;&gt;"Ready","PENDING INPUTS",SUM(L332,T332,AB332,AJ332,AR332,AZ332,BH332,BP332,BX332,CF332))</f>
        <v>0</v>
      </c>
      <c r="H332" s="3">
        <f>IF(Inputs!$B$27&lt;&gt;"Ready","PENDING INPUTS",SUM(M332,U332,AC332,AK332,AS332,BA332,BI332,BQ332,BY332,CG332))</f>
        <v>0</v>
      </c>
      <c r="I332" s="3">
        <f>IF(Inputs!$B$27&lt;&gt;"Ready","PENDING INPUTS",SUM(R332,Z332,AH332,AP332,AX332,BF332,BN332,BV332,CD332,CL332))</f>
        <v>0</v>
      </c>
      <c r="J332" t="str">
        <f>IF(Inputs!$B$27&lt;&gt;"Ready","PENDING INPUTS",IF(A332&gt;Inputs!$B$6,"Beyond horizon",IF(E332&gt;0.005,"MINIMUM SHORTFALL",IF(I332&lt;0.005,"Paid off","In progress"))))</f>
        <v>Beyond horizon</v>
      </c>
      <c r="K332" s="3">
        <f>IF(Inputs!$B$27&lt;&gt;"Ready","PENDING INPUTS",R331)</f>
        <v>0</v>
      </c>
      <c r="L332" s="3">
        <f>IF(Inputs!$B$27&lt;&gt;"Ready","PENDING INPUTS",IF(A332&lt;=Inputs!$B$6,ROUND(K332*Inputs!C14/12,2),0))</f>
        <v>0</v>
      </c>
      <c r="M332" s="3">
        <f>IF(Inputs!$B$27&lt;&gt;"Ready","PENDING INPUTS",IF(AND(A332&lt;=Inputs!$B$6,K332&gt;0),Inputs!G14,0))</f>
        <v>0</v>
      </c>
      <c r="N332" s="3">
        <f>IF(Inputs!$B$27&lt;&gt;"Ready","PENDING INPUTS",IF(A332&gt;Inputs!$B$6,0,MIN((K332+L332+M332),IF(Inputs!H14=1,Inputs!D14,MAX(Inputs!F14,ROUND(K332*Inputs!E14+L332+M332,2))))))</f>
        <v>0</v>
      </c>
      <c r="O332">
        <f>IF(Inputs!$B$27&lt;&gt;"Ready","PENDING INPUTS",IF(K332&lt;=0,99,1+IF(AND(S332&gt;0,OR(S332&lt;K332,AND(S332=K332,1&lt;0))),1,0)+IF(AND(AA332&gt;0,OR(AA332&lt;K332,AND(AA332=K332,2&lt;0))),1,0)+IF(AND(AI332&gt;0,OR(AI332&lt;K332,AND(AI332=K332,3&lt;0))),1,0)+IF(AND(AQ332&gt;0,OR(AQ332&lt;K332,AND(AQ332=K332,4&lt;0))),1,0)+IF(AND(AY332&gt;0,OR(AY332&lt;K332,AND(AY332=K332,5&lt;0))),1,0)+IF(AND(BG332&gt;0,OR(BG332&lt;K332,AND(BG332=K332,6&lt;0))),1,0)+IF(AND(BO332&gt;0,OR(BO332&lt;K332,AND(BO332=K332,7&lt;0))),1,0)+IF(AND(BW332&gt;0,OR(BW332&lt;K332,AND(BW332=K332,8&lt;0))),1,0)+IF(AND(CE332&gt;0,OR(CE332&lt;K332,AND(CE332=K332,9&lt;0))),1,0)))</f>
        <v>99</v>
      </c>
      <c r="P332" s="3">
        <f>IF(Inputs!$B$27&lt;&gt;"Ready","PENDING INPUTS",IF(A332&gt;Inputs!$B$6,0,MIN(MAX(0,(K332+L332+M332)-N332),MAX(0,C332-D332-(IF(O332&lt;O332,K332+L332+M332-N332,0)+IF(W332&lt;O332,S332+T332+U332-V332,0)+IF(AE332&lt;O332,AA332+AB332+AC332-AD332,0)+IF(AM332&lt;O332,AI332+AJ332+AK332-AL332,0)+IF(AU332&lt;O332,AQ332+AR332+AS332-AT332,0)+IF(BC332&lt;O332,AY332+AZ332+BA332-BB332,0)+IF(BK332&lt;O332,BG332+BH332+BI332-BJ332,0)+IF(BS332&lt;O332,BO332+BP332+BQ332-BR332,0)+IF(CA332&lt;O332,BW332+BX332+BY332-BZ332,0)+IF(CI332&lt;O332,CE332+CF332+CG332-CH332,0))))))</f>
        <v>0</v>
      </c>
      <c r="Q332" s="3">
        <f>IF(Inputs!$B$27&lt;&gt;"Ready","PENDING INPUTS",MIN((K332+L332+M332),IF(D332&gt;C332,IF(D332=0,0,N332*C332/D332),N332+P332)))</f>
        <v>0</v>
      </c>
      <c r="R332" s="3">
        <f>IF(Inputs!$B$27&lt;&gt;"Ready","PENDING INPUTS",MAX(0,(K332+L332+M332)-Q332))</f>
        <v>0</v>
      </c>
      <c r="S332" s="3">
        <f>IF(Inputs!$B$27&lt;&gt;"Ready","PENDING INPUTS",Z331)</f>
        <v>0</v>
      </c>
      <c r="T332" s="3">
        <f>IF(Inputs!$B$27&lt;&gt;"Ready","PENDING INPUTS",IF(A332&lt;=Inputs!$B$6,ROUND(S332*Inputs!C15/12,2),0))</f>
        <v>0</v>
      </c>
      <c r="U332" s="3">
        <f>IF(Inputs!$B$27&lt;&gt;"Ready","PENDING INPUTS",IF(AND(A332&lt;=Inputs!$B$6,S332&gt;0),Inputs!G15,0))</f>
        <v>0</v>
      </c>
      <c r="V332" s="3">
        <f>IF(Inputs!$B$27&lt;&gt;"Ready","PENDING INPUTS",IF(A332&gt;Inputs!$B$6,0,MIN((S332+T332+U332),IF(Inputs!H15=1,Inputs!D15,MAX(Inputs!F15,ROUND(S332*Inputs!E15+T332+U332,2))))))</f>
        <v>0</v>
      </c>
      <c r="W332">
        <f>IF(Inputs!$B$27&lt;&gt;"Ready","PENDING INPUTS",IF(S332&lt;=0,99,1+IF(AND(K332&gt;0,OR(K332&lt;S332,AND(K332=S332,0&lt;1))),1,0)+IF(AND(AA332&gt;0,OR(AA332&lt;S332,AND(AA332=S332,2&lt;1))),1,0)+IF(AND(AI332&gt;0,OR(AI332&lt;S332,AND(AI332=S332,3&lt;1))),1,0)+IF(AND(AQ332&gt;0,OR(AQ332&lt;S332,AND(AQ332=S332,4&lt;1))),1,0)+IF(AND(AY332&gt;0,OR(AY332&lt;S332,AND(AY332=S332,5&lt;1))),1,0)+IF(AND(BG332&gt;0,OR(BG332&lt;S332,AND(BG332=S332,6&lt;1))),1,0)+IF(AND(BO332&gt;0,OR(BO332&lt;S332,AND(BO332=S332,7&lt;1))),1,0)+IF(AND(BW332&gt;0,OR(BW332&lt;S332,AND(BW332=S332,8&lt;1))),1,0)+IF(AND(CE332&gt;0,OR(CE332&lt;S332,AND(CE332=S332,9&lt;1))),1,0)))</f>
        <v>99</v>
      </c>
      <c r="X332" s="3">
        <f>IF(Inputs!$B$27&lt;&gt;"Ready","PENDING INPUTS",IF(A332&gt;Inputs!$B$6,0,MIN(MAX(0,(S332+T332+U332)-V332),MAX(0,C332-D332-(IF(O332&lt;W332,K332+L332+M332-N332,0)+IF(W332&lt;W332,S332+T332+U332-V332,0)+IF(AE332&lt;W332,AA332+AB332+AC332-AD332,0)+IF(AM332&lt;W332,AI332+AJ332+AK332-AL332,0)+IF(AU332&lt;W332,AQ332+AR332+AS332-AT332,0)+IF(BC332&lt;W332,AY332+AZ332+BA332-BB332,0)+IF(BK332&lt;W332,BG332+BH332+BI332-BJ332,0)+IF(BS332&lt;W332,BO332+BP332+BQ332-BR332,0)+IF(CA332&lt;W332,BW332+BX332+BY332-BZ332,0)+IF(CI332&lt;W332,CE332+CF332+CG332-CH332,0))))))</f>
        <v>0</v>
      </c>
      <c r="Y332" s="3">
        <f>IF(Inputs!$B$27&lt;&gt;"Ready","PENDING INPUTS",MIN((S332+T332+U332),IF(D332&gt;C332,IF(D332=0,0,V332*C332/D332),V332+X332)))</f>
        <v>0</v>
      </c>
      <c r="Z332" s="3">
        <f>IF(Inputs!$B$27&lt;&gt;"Ready","PENDING INPUTS",MAX(0,(S332+T332+U332)-Y332))</f>
        <v>0</v>
      </c>
      <c r="AA332" s="3">
        <f>IF(Inputs!$B$27&lt;&gt;"Ready","PENDING INPUTS",AH331)</f>
        <v>0</v>
      </c>
      <c r="AB332" s="3">
        <f>IF(Inputs!$B$27&lt;&gt;"Ready","PENDING INPUTS",IF(A332&lt;=Inputs!$B$6,ROUND(AA332*Inputs!C16/12,2),0))</f>
        <v>0</v>
      </c>
      <c r="AC332" s="3">
        <f>IF(Inputs!$B$27&lt;&gt;"Ready","PENDING INPUTS",IF(AND(A332&lt;=Inputs!$B$6,AA332&gt;0),Inputs!G16,0))</f>
        <v>0</v>
      </c>
      <c r="AD332" s="3">
        <f>IF(Inputs!$B$27&lt;&gt;"Ready","PENDING INPUTS",IF(A332&gt;Inputs!$B$6,0,MIN((AA332+AB332+AC332),IF(Inputs!H16=1,Inputs!D16,MAX(Inputs!F16,ROUND(AA332*Inputs!E16+AB332+AC332,2))))))</f>
        <v>0</v>
      </c>
      <c r="AE332">
        <f>IF(Inputs!$B$27&lt;&gt;"Ready","PENDING INPUTS",IF(AA332&lt;=0,99,1+IF(AND(K332&gt;0,OR(K332&lt;AA332,AND(K332=AA332,0&lt;2))),1,0)+IF(AND(S332&gt;0,OR(S332&lt;AA332,AND(S332=AA332,1&lt;2))),1,0)+IF(AND(AI332&gt;0,OR(AI332&lt;AA332,AND(AI332=AA332,3&lt;2))),1,0)+IF(AND(AQ332&gt;0,OR(AQ332&lt;AA332,AND(AQ332=AA332,4&lt;2))),1,0)+IF(AND(AY332&gt;0,OR(AY332&lt;AA332,AND(AY332=AA332,5&lt;2))),1,0)+IF(AND(BG332&gt;0,OR(BG332&lt;AA332,AND(BG332=AA332,6&lt;2))),1,0)+IF(AND(BO332&gt;0,OR(BO332&lt;AA332,AND(BO332=AA332,7&lt;2))),1,0)+IF(AND(BW332&gt;0,OR(BW332&lt;AA332,AND(BW332=AA332,8&lt;2))),1,0)+IF(AND(CE332&gt;0,OR(CE332&lt;AA332,AND(CE332=AA332,9&lt;2))),1,0)))</f>
        <v>99</v>
      </c>
      <c r="AF332" s="3">
        <f>IF(Inputs!$B$27&lt;&gt;"Ready","PENDING INPUTS",IF(A332&gt;Inputs!$B$6,0,MIN(MAX(0,(AA332+AB332+AC332)-AD332),MAX(0,C332-D332-(IF(O332&lt;AE332,K332+L332+M332-N332,0)+IF(W332&lt;AE332,S332+T332+U332-V332,0)+IF(AE332&lt;AE332,AA332+AB332+AC332-AD332,0)+IF(AM332&lt;AE332,AI332+AJ332+AK332-AL332,0)+IF(AU332&lt;AE332,AQ332+AR332+AS332-AT332,0)+IF(BC332&lt;AE332,AY332+AZ332+BA332-BB332,0)+IF(BK332&lt;AE332,BG332+BH332+BI332-BJ332,0)+IF(BS332&lt;AE332,BO332+BP332+BQ332-BR332,0)+IF(CA332&lt;AE332,BW332+BX332+BY332-BZ332,0)+IF(CI332&lt;AE332,CE332+CF332+CG332-CH332,0))))))</f>
        <v>0</v>
      </c>
      <c r="AG332" s="3">
        <f>IF(Inputs!$B$27&lt;&gt;"Ready","PENDING INPUTS",MIN((AA332+AB332+AC332),IF(D332&gt;C332,IF(D332=0,0,AD332*C332/D332),AD332+AF332)))</f>
        <v>0</v>
      </c>
      <c r="AH332" s="3">
        <f>IF(Inputs!$B$27&lt;&gt;"Ready","PENDING INPUTS",MAX(0,(AA332+AB332+AC332)-AG332))</f>
        <v>0</v>
      </c>
      <c r="AI332" s="3">
        <f>IF(Inputs!$B$27&lt;&gt;"Ready","PENDING INPUTS",AP331)</f>
        <v>0</v>
      </c>
      <c r="AJ332" s="3">
        <f>IF(Inputs!$B$27&lt;&gt;"Ready","PENDING INPUTS",IF(A332&lt;=Inputs!$B$6,ROUND(AI332*Inputs!C17/12,2),0))</f>
        <v>0</v>
      </c>
      <c r="AK332" s="3">
        <f>IF(Inputs!$B$27&lt;&gt;"Ready","PENDING INPUTS",IF(AND(A332&lt;=Inputs!$B$6,AI332&gt;0),Inputs!G17,0))</f>
        <v>0</v>
      </c>
      <c r="AL332" s="3">
        <f>IF(Inputs!$B$27&lt;&gt;"Ready","PENDING INPUTS",IF(A332&gt;Inputs!$B$6,0,MIN((AI332+AJ332+AK332),IF(Inputs!H17=1,Inputs!D17,MAX(Inputs!F17,ROUND(AI332*Inputs!E17+AJ332+AK332,2))))))</f>
        <v>0</v>
      </c>
      <c r="AM332">
        <f>IF(Inputs!$B$27&lt;&gt;"Ready","PENDING INPUTS",IF(AI332&lt;=0,99,1+IF(AND(K332&gt;0,OR(K332&lt;AI332,AND(K332=AI332,0&lt;3))),1,0)+IF(AND(S332&gt;0,OR(S332&lt;AI332,AND(S332=AI332,1&lt;3))),1,0)+IF(AND(AA332&gt;0,OR(AA332&lt;AI332,AND(AA332=AI332,2&lt;3))),1,0)+IF(AND(AQ332&gt;0,OR(AQ332&lt;AI332,AND(AQ332=AI332,4&lt;3))),1,0)+IF(AND(AY332&gt;0,OR(AY332&lt;AI332,AND(AY332=AI332,5&lt;3))),1,0)+IF(AND(BG332&gt;0,OR(BG332&lt;AI332,AND(BG332=AI332,6&lt;3))),1,0)+IF(AND(BO332&gt;0,OR(BO332&lt;AI332,AND(BO332=AI332,7&lt;3))),1,0)+IF(AND(BW332&gt;0,OR(BW332&lt;AI332,AND(BW332=AI332,8&lt;3))),1,0)+IF(AND(CE332&gt;0,OR(CE332&lt;AI332,AND(CE332=AI332,9&lt;3))),1,0)))</f>
        <v>99</v>
      </c>
      <c r="AN332" s="3">
        <f>IF(Inputs!$B$27&lt;&gt;"Ready","PENDING INPUTS",IF(A332&gt;Inputs!$B$6,0,MIN(MAX(0,(AI332+AJ332+AK332)-AL332),MAX(0,C332-D332-(IF(O332&lt;AM332,K332+L332+M332-N332,0)+IF(W332&lt;AM332,S332+T332+U332-V332,0)+IF(AE332&lt;AM332,AA332+AB332+AC332-AD332,0)+IF(AM332&lt;AM332,AI332+AJ332+AK332-AL332,0)+IF(AU332&lt;AM332,AQ332+AR332+AS332-AT332,0)+IF(BC332&lt;AM332,AY332+AZ332+BA332-BB332,0)+IF(BK332&lt;AM332,BG332+BH332+BI332-BJ332,0)+IF(BS332&lt;AM332,BO332+BP332+BQ332-BR332,0)+IF(CA332&lt;AM332,BW332+BX332+BY332-BZ332,0)+IF(CI332&lt;AM332,CE332+CF332+CG332-CH332,0))))))</f>
        <v>0</v>
      </c>
      <c r="AO332" s="3">
        <f>IF(Inputs!$B$27&lt;&gt;"Ready","PENDING INPUTS",MIN((AI332+AJ332+AK332),IF(D332&gt;C332,IF(D332=0,0,AL332*C332/D332),AL332+AN332)))</f>
        <v>0</v>
      </c>
      <c r="AP332" s="3">
        <f>IF(Inputs!$B$27&lt;&gt;"Ready","PENDING INPUTS",MAX(0,(AI332+AJ332+AK332)-AO332))</f>
        <v>0</v>
      </c>
      <c r="AQ332" s="3">
        <f>IF(Inputs!$B$27&lt;&gt;"Ready","PENDING INPUTS",AX331)</f>
        <v>0</v>
      </c>
      <c r="AR332" s="3">
        <f>IF(Inputs!$B$27&lt;&gt;"Ready","PENDING INPUTS",IF(A332&lt;=Inputs!$B$6,ROUND(AQ332*Inputs!C18/12,2),0))</f>
        <v>0</v>
      </c>
      <c r="AS332" s="3">
        <f>IF(Inputs!$B$27&lt;&gt;"Ready","PENDING INPUTS",IF(AND(A332&lt;=Inputs!$B$6,AQ332&gt;0),Inputs!G18,0))</f>
        <v>0</v>
      </c>
      <c r="AT332" s="3">
        <f>IF(Inputs!$B$27&lt;&gt;"Ready","PENDING INPUTS",IF(A332&gt;Inputs!$B$6,0,MIN((AQ332+AR332+AS332),IF(Inputs!H18=1,Inputs!D18,MAX(Inputs!F18,ROUND(AQ332*Inputs!E18+AR332+AS332,2))))))</f>
        <v>0</v>
      </c>
      <c r="AU332">
        <f>IF(Inputs!$B$27&lt;&gt;"Ready","PENDING INPUTS",IF(AQ332&lt;=0,99,1+IF(AND(K332&gt;0,OR(K332&lt;AQ332,AND(K332=AQ332,0&lt;4))),1,0)+IF(AND(S332&gt;0,OR(S332&lt;AQ332,AND(S332=AQ332,1&lt;4))),1,0)+IF(AND(AA332&gt;0,OR(AA332&lt;AQ332,AND(AA332=AQ332,2&lt;4))),1,0)+IF(AND(AI332&gt;0,OR(AI332&lt;AQ332,AND(AI332=AQ332,3&lt;4))),1,0)+IF(AND(AY332&gt;0,OR(AY332&lt;AQ332,AND(AY332=AQ332,5&lt;4))),1,0)+IF(AND(BG332&gt;0,OR(BG332&lt;AQ332,AND(BG332=AQ332,6&lt;4))),1,0)+IF(AND(BO332&gt;0,OR(BO332&lt;AQ332,AND(BO332=AQ332,7&lt;4))),1,0)+IF(AND(BW332&gt;0,OR(BW332&lt;AQ332,AND(BW332=AQ332,8&lt;4))),1,0)+IF(AND(CE332&gt;0,OR(CE332&lt;AQ332,AND(CE332=AQ332,9&lt;4))),1,0)))</f>
        <v>99</v>
      </c>
      <c r="AV332" s="3">
        <f>IF(Inputs!$B$27&lt;&gt;"Ready","PENDING INPUTS",IF(A332&gt;Inputs!$B$6,0,MIN(MAX(0,(AQ332+AR332+AS332)-AT332),MAX(0,C332-D332-(IF(O332&lt;AU332,K332+L332+M332-N332,0)+IF(W332&lt;AU332,S332+T332+U332-V332,0)+IF(AE332&lt;AU332,AA332+AB332+AC332-AD332,0)+IF(AM332&lt;AU332,AI332+AJ332+AK332-AL332,0)+IF(AU332&lt;AU332,AQ332+AR332+AS332-AT332,0)+IF(BC332&lt;AU332,AY332+AZ332+BA332-BB332,0)+IF(BK332&lt;AU332,BG332+BH332+BI332-BJ332,0)+IF(BS332&lt;AU332,BO332+BP332+BQ332-BR332,0)+IF(CA332&lt;AU332,BW332+BX332+BY332-BZ332,0)+IF(CI332&lt;AU332,CE332+CF332+CG332-CH332,0))))))</f>
        <v>0</v>
      </c>
      <c r="AW332" s="3">
        <f>IF(Inputs!$B$27&lt;&gt;"Ready","PENDING INPUTS",MIN((AQ332+AR332+AS332),IF(D332&gt;C332,IF(D332=0,0,AT332*C332/D332),AT332+AV332)))</f>
        <v>0</v>
      </c>
      <c r="AX332" s="3">
        <f>IF(Inputs!$B$27&lt;&gt;"Ready","PENDING INPUTS",MAX(0,(AQ332+AR332+AS332)-AW332))</f>
        <v>0</v>
      </c>
      <c r="AY332" s="3">
        <f>IF(Inputs!$B$27&lt;&gt;"Ready","PENDING INPUTS",BF331)</f>
        <v>0</v>
      </c>
      <c r="AZ332" s="3">
        <f>IF(Inputs!$B$27&lt;&gt;"Ready","PENDING INPUTS",IF(A332&lt;=Inputs!$B$6,ROUND(AY332*Inputs!C19/12,2),0))</f>
        <v>0</v>
      </c>
      <c r="BA332" s="3">
        <f>IF(Inputs!$B$27&lt;&gt;"Ready","PENDING INPUTS",IF(AND(A332&lt;=Inputs!$B$6,AY332&gt;0),Inputs!G19,0))</f>
        <v>0</v>
      </c>
      <c r="BB332" s="3">
        <f>IF(Inputs!$B$27&lt;&gt;"Ready","PENDING INPUTS",IF(A332&gt;Inputs!$B$6,0,MIN((AY332+AZ332+BA332),IF(Inputs!H19=1,Inputs!D19,MAX(Inputs!F19,ROUND(AY332*Inputs!E19+AZ332+BA332,2))))))</f>
        <v>0</v>
      </c>
      <c r="BC332">
        <f>IF(Inputs!$B$27&lt;&gt;"Ready","PENDING INPUTS",IF(AY332&lt;=0,99,1+IF(AND(K332&gt;0,OR(K332&lt;AY332,AND(K332=AY332,0&lt;5))),1,0)+IF(AND(S332&gt;0,OR(S332&lt;AY332,AND(S332=AY332,1&lt;5))),1,0)+IF(AND(AA332&gt;0,OR(AA332&lt;AY332,AND(AA332=AY332,2&lt;5))),1,0)+IF(AND(AI332&gt;0,OR(AI332&lt;AY332,AND(AI332=AY332,3&lt;5))),1,0)+IF(AND(AQ332&gt;0,OR(AQ332&lt;AY332,AND(AQ332=AY332,4&lt;5))),1,0)+IF(AND(BG332&gt;0,OR(BG332&lt;AY332,AND(BG332=AY332,6&lt;5))),1,0)+IF(AND(BO332&gt;0,OR(BO332&lt;AY332,AND(BO332=AY332,7&lt;5))),1,0)+IF(AND(BW332&gt;0,OR(BW332&lt;AY332,AND(BW332=AY332,8&lt;5))),1,0)+IF(AND(CE332&gt;0,OR(CE332&lt;AY332,AND(CE332=AY332,9&lt;5))),1,0)))</f>
        <v>99</v>
      </c>
      <c r="BD332" s="3">
        <f>IF(Inputs!$B$27&lt;&gt;"Ready","PENDING INPUTS",IF(A332&gt;Inputs!$B$6,0,MIN(MAX(0,(AY332+AZ332+BA332)-BB332),MAX(0,C332-D332-(IF(O332&lt;BC332,K332+L332+M332-N332,0)+IF(W332&lt;BC332,S332+T332+U332-V332,0)+IF(AE332&lt;BC332,AA332+AB332+AC332-AD332,0)+IF(AM332&lt;BC332,AI332+AJ332+AK332-AL332,0)+IF(AU332&lt;BC332,AQ332+AR332+AS332-AT332,0)+IF(BC332&lt;BC332,AY332+AZ332+BA332-BB332,0)+IF(BK332&lt;BC332,BG332+BH332+BI332-BJ332,0)+IF(BS332&lt;BC332,BO332+BP332+BQ332-BR332,0)+IF(CA332&lt;BC332,BW332+BX332+BY332-BZ332,0)+IF(CI332&lt;BC332,CE332+CF332+CG332-CH332,0))))))</f>
        <v>0</v>
      </c>
      <c r="BE332" s="3">
        <f>IF(Inputs!$B$27&lt;&gt;"Ready","PENDING INPUTS",MIN((AY332+AZ332+BA332),IF(D332&gt;C332,IF(D332=0,0,BB332*C332/D332),BB332+BD332)))</f>
        <v>0</v>
      </c>
      <c r="BF332" s="3">
        <f>IF(Inputs!$B$27&lt;&gt;"Ready","PENDING INPUTS",MAX(0,(AY332+AZ332+BA332)-BE332))</f>
        <v>0</v>
      </c>
      <c r="BG332" s="3">
        <f>IF(Inputs!$B$27&lt;&gt;"Ready","PENDING INPUTS",BN331)</f>
        <v>0</v>
      </c>
      <c r="BH332" s="3">
        <f>IF(Inputs!$B$27&lt;&gt;"Ready","PENDING INPUTS",IF(A332&lt;=Inputs!$B$6,ROUND(BG332*Inputs!C20/12,2),0))</f>
        <v>0</v>
      </c>
      <c r="BI332" s="3">
        <f>IF(Inputs!$B$27&lt;&gt;"Ready","PENDING INPUTS",IF(AND(A332&lt;=Inputs!$B$6,BG332&gt;0),Inputs!G20,0))</f>
        <v>0</v>
      </c>
      <c r="BJ332" s="3">
        <f>IF(Inputs!$B$27&lt;&gt;"Ready","PENDING INPUTS",IF(A332&gt;Inputs!$B$6,0,MIN((BG332+BH332+BI332),IF(Inputs!H20=1,Inputs!D20,MAX(Inputs!F20,ROUND(BG332*Inputs!E20+BH332+BI332,2))))))</f>
        <v>0</v>
      </c>
      <c r="BK332">
        <f>IF(Inputs!$B$27&lt;&gt;"Ready","PENDING INPUTS",IF(BG332&lt;=0,99,1+IF(AND(K332&gt;0,OR(K332&lt;BG332,AND(K332=BG332,0&lt;6))),1,0)+IF(AND(S332&gt;0,OR(S332&lt;BG332,AND(S332=BG332,1&lt;6))),1,0)+IF(AND(AA332&gt;0,OR(AA332&lt;BG332,AND(AA332=BG332,2&lt;6))),1,0)+IF(AND(AI332&gt;0,OR(AI332&lt;BG332,AND(AI332=BG332,3&lt;6))),1,0)+IF(AND(AQ332&gt;0,OR(AQ332&lt;BG332,AND(AQ332=BG332,4&lt;6))),1,0)+IF(AND(AY332&gt;0,OR(AY332&lt;BG332,AND(AY332=BG332,5&lt;6))),1,0)+IF(AND(BO332&gt;0,OR(BO332&lt;BG332,AND(BO332=BG332,7&lt;6))),1,0)+IF(AND(BW332&gt;0,OR(BW332&lt;BG332,AND(BW332=BG332,8&lt;6))),1,0)+IF(AND(CE332&gt;0,OR(CE332&lt;BG332,AND(CE332=BG332,9&lt;6))),1,0)))</f>
        <v>99</v>
      </c>
      <c r="BL332" s="3">
        <f>IF(Inputs!$B$27&lt;&gt;"Ready","PENDING INPUTS",IF(A332&gt;Inputs!$B$6,0,MIN(MAX(0,(BG332+BH332+BI332)-BJ332),MAX(0,C332-D332-(IF(O332&lt;BK332,K332+L332+M332-N332,0)+IF(W332&lt;BK332,S332+T332+U332-V332,0)+IF(AE332&lt;BK332,AA332+AB332+AC332-AD332,0)+IF(AM332&lt;BK332,AI332+AJ332+AK332-AL332,0)+IF(AU332&lt;BK332,AQ332+AR332+AS332-AT332,0)+IF(BC332&lt;BK332,AY332+AZ332+BA332-BB332,0)+IF(BK332&lt;BK332,BG332+BH332+BI332-BJ332,0)+IF(BS332&lt;BK332,BO332+BP332+BQ332-BR332,0)+IF(CA332&lt;BK332,BW332+BX332+BY332-BZ332,0)+IF(CI332&lt;BK332,CE332+CF332+CG332-CH332,0))))))</f>
        <v>0</v>
      </c>
      <c r="BM332" s="3">
        <f>IF(Inputs!$B$27&lt;&gt;"Ready","PENDING INPUTS",MIN((BG332+BH332+BI332),IF(D332&gt;C332,IF(D332=0,0,BJ332*C332/D332),BJ332+BL332)))</f>
        <v>0</v>
      </c>
      <c r="BN332" s="3">
        <f>IF(Inputs!$B$27&lt;&gt;"Ready","PENDING INPUTS",MAX(0,(BG332+BH332+BI332)-BM332))</f>
        <v>0</v>
      </c>
      <c r="BO332" s="3">
        <f>IF(Inputs!$B$27&lt;&gt;"Ready","PENDING INPUTS",BV331)</f>
        <v>0</v>
      </c>
      <c r="BP332" s="3">
        <f>IF(Inputs!$B$27&lt;&gt;"Ready","PENDING INPUTS",IF(A332&lt;=Inputs!$B$6,ROUND(BO332*Inputs!C21/12,2),0))</f>
        <v>0</v>
      </c>
      <c r="BQ332" s="3">
        <f>IF(Inputs!$B$27&lt;&gt;"Ready","PENDING INPUTS",IF(AND(A332&lt;=Inputs!$B$6,BO332&gt;0),Inputs!G21,0))</f>
        <v>0</v>
      </c>
      <c r="BR332" s="3">
        <f>IF(Inputs!$B$27&lt;&gt;"Ready","PENDING INPUTS",IF(A332&gt;Inputs!$B$6,0,MIN((BO332+BP332+BQ332),IF(Inputs!H21=1,Inputs!D21,MAX(Inputs!F21,ROUND(BO332*Inputs!E21+BP332+BQ332,2))))))</f>
        <v>0</v>
      </c>
      <c r="BS332">
        <f>IF(Inputs!$B$27&lt;&gt;"Ready","PENDING INPUTS",IF(BO332&lt;=0,99,1+IF(AND(K332&gt;0,OR(K332&lt;BO332,AND(K332=BO332,0&lt;7))),1,0)+IF(AND(S332&gt;0,OR(S332&lt;BO332,AND(S332=BO332,1&lt;7))),1,0)+IF(AND(AA332&gt;0,OR(AA332&lt;BO332,AND(AA332=BO332,2&lt;7))),1,0)+IF(AND(AI332&gt;0,OR(AI332&lt;BO332,AND(AI332=BO332,3&lt;7))),1,0)+IF(AND(AQ332&gt;0,OR(AQ332&lt;BO332,AND(AQ332=BO332,4&lt;7))),1,0)+IF(AND(AY332&gt;0,OR(AY332&lt;BO332,AND(AY332=BO332,5&lt;7))),1,0)+IF(AND(BG332&gt;0,OR(BG332&lt;BO332,AND(BG332=BO332,6&lt;7))),1,0)+IF(AND(BW332&gt;0,OR(BW332&lt;BO332,AND(BW332=BO332,8&lt;7))),1,0)+IF(AND(CE332&gt;0,OR(CE332&lt;BO332,AND(CE332=BO332,9&lt;7))),1,0)))</f>
        <v>99</v>
      </c>
      <c r="BT332" s="3">
        <f>IF(Inputs!$B$27&lt;&gt;"Ready","PENDING INPUTS",IF(A332&gt;Inputs!$B$6,0,MIN(MAX(0,(BO332+BP332+BQ332)-BR332),MAX(0,C332-D332-(IF(O332&lt;BS332,K332+L332+M332-N332,0)+IF(W332&lt;BS332,S332+T332+U332-V332,0)+IF(AE332&lt;BS332,AA332+AB332+AC332-AD332,0)+IF(AM332&lt;BS332,AI332+AJ332+AK332-AL332,0)+IF(AU332&lt;BS332,AQ332+AR332+AS332-AT332,0)+IF(BC332&lt;BS332,AY332+AZ332+BA332-BB332,0)+IF(BK332&lt;BS332,BG332+BH332+BI332-BJ332,0)+IF(BS332&lt;BS332,BO332+BP332+BQ332-BR332,0)+IF(CA332&lt;BS332,BW332+BX332+BY332-BZ332,0)+IF(CI332&lt;BS332,CE332+CF332+CG332-CH332,0))))))</f>
        <v>0</v>
      </c>
      <c r="BU332" s="3">
        <f>IF(Inputs!$B$27&lt;&gt;"Ready","PENDING INPUTS",MIN((BO332+BP332+BQ332),IF(D332&gt;C332,IF(D332=0,0,BR332*C332/D332),BR332+BT332)))</f>
        <v>0</v>
      </c>
      <c r="BV332" s="3">
        <f>IF(Inputs!$B$27&lt;&gt;"Ready","PENDING INPUTS",MAX(0,(BO332+BP332+BQ332)-BU332))</f>
        <v>0</v>
      </c>
      <c r="BW332" s="3">
        <f>IF(Inputs!$B$27&lt;&gt;"Ready","PENDING INPUTS",CD331)</f>
        <v>0</v>
      </c>
      <c r="BX332" s="3">
        <f>IF(Inputs!$B$27&lt;&gt;"Ready","PENDING INPUTS",IF(A332&lt;=Inputs!$B$6,ROUND(BW332*Inputs!C22/12,2),0))</f>
        <v>0</v>
      </c>
      <c r="BY332" s="3">
        <f>IF(Inputs!$B$27&lt;&gt;"Ready","PENDING INPUTS",IF(AND(A332&lt;=Inputs!$B$6,BW332&gt;0),Inputs!G22,0))</f>
        <v>0</v>
      </c>
      <c r="BZ332" s="3">
        <f>IF(Inputs!$B$27&lt;&gt;"Ready","PENDING INPUTS",IF(A332&gt;Inputs!$B$6,0,MIN((BW332+BX332+BY332),IF(Inputs!H22=1,Inputs!D22,MAX(Inputs!F22,ROUND(BW332*Inputs!E22+BX332+BY332,2))))))</f>
        <v>0</v>
      </c>
      <c r="CA332">
        <f>IF(Inputs!$B$27&lt;&gt;"Ready","PENDING INPUTS",IF(BW332&lt;=0,99,1+IF(AND(K332&gt;0,OR(K332&lt;BW332,AND(K332=BW332,0&lt;8))),1,0)+IF(AND(S332&gt;0,OR(S332&lt;BW332,AND(S332=BW332,1&lt;8))),1,0)+IF(AND(AA332&gt;0,OR(AA332&lt;BW332,AND(AA332=BW332,2&lt;8))),1,0)+IF(AND(AI332&gt;0,OR(AI332&lt;BW332,AND(AI332=BW332,3&lt;8))),1,0)+IF(AND(AQ332&gt;0,OR(AQ332&lt;BW332,AND(AQ332=BW332,4&lt;8))),1,0)+IF(AND(AY332&gt;0,OR(AY332&lt;BW332,AND(AY332=BW332,5&lt;8))),1,0)+IF(AND(BG332&gt;0,OR(BG332&lt;BW332,AND(BG332=BW332,6&lt;8))),1,0)+IF(AND(BO332&gt;0,OR(BO332&lt;BW332,AND(BO332=BW332,7&lt;8))),1,0)+IF(AND(CE332&gt;0,OR(CE332&lt;BW332,AND(CE332=BW332,9&lt;8))),1,0)))</f>
        <v>99</v>
      </c>
      <c r="CB332" s="3">
        <f>IF(Inputs!$B$27&lt;&gt;"Ready","PENDING INPUTS",IF(A332&gt;Inputs!$B$6,0,MIN(MAX(0,(BW332+BX332+BY332)-BZ332),MAX(0,C332-D332-(IF(O332&lt;CA332,K332+L332+M332-N332,0)+IF(W332&lt;CA332,S332+T332+U332-V332,0)+IF(AE332&lt;CA332,AA332+AB332+AC332-AD332,0)+IF(AM332&lt;CA332,AI332+AJ332+AK332-AL332,0)+IF(AU332&lt;CA332,AQ332+AR332+AS332-AT332,0)+IF(BC332&lt;CA332,AY332+AZ332+BA332-BB332,0)+IF(BK332&lt;CA332,BG332+BH332+BI332-BJ332,0)+IF(BS332&lt;CA332,BO332+BP332+BQ332-BR332,0)+IF(CA332&lt;CA332,BW332+BX332+BY332-BZ332,0)+IF(CI332&lt;CA332,CE332+CF332+CG332-CH332,0))))))</f>
        <v>0</v>
      </c>
      <c r="CC332" s="3">
        <f>IF(Inputs!$B$27&lt;&gt;"Ready","PENDING INPUTS",MIN((BW332+BX332+BY332),IF(D332&gt;C332,IF(D332=0,0,BZ332*C332/D332),BZ332+CB332)))</f>
        <v>0</v>
      </c>
      <c r="CD332" s="3">
        <f>IF(Inputs!$B$27&lt;&gt;"Ready","PENDING INPUTS",MAX(0,(BW332+BX332+BY332)-CC332))</f>
        <v>0</v>
      </c>
      <c r="CE332" s="3">
        <f>IF(Inputs!$B$27&lt;&gt;"Ready","PENDING INPUTS",CL331)</f>
        <v>0</v>
      </c>
      <c r="CF332" s="3">
        <f>IF(Inputs!$B$27&lt;&gt;"Ready","PENDING INPUTS",IF(A332&lt;=Inputs!$B$6,ROUND(CE332*Inputs!C23/12,2),0))</f>
        <v>0</v>
      </c>
      <c r="CG332" s="3">
        <f>IF(Inputs!$B$27&lt;&gt;"Ready","PENDING INPUTS",IF(AND(A332&lt;=Inputs!$B$6,CE332&gt;0),Inputs!G23,0))</f>
        <v>0</v>
      </c>
      <c r="CH332" s="3">
        <f>IF(Inputs!$B$27&lt;&gt;"Ready","PENDING INPUTS",IF(A332&gt;Inputs!$B$6,0,MIN((CE332+CF332+CG332),IF(Inputs!H23=1,Inputs!D23,MAX(Inputs!F23,ROUND(CE332*Inputs!E23+CF332+CG332,2))))))</f>
        <v>0</v>
      </c>
      <c r="CI332">
        <f>IF(Inputs!$B$27&lt;&gt;"Ready","PENDING INPUTS",IF(CE332&lt;=0,99,1+IF(AND(K332&gt;0,OR(K332&lt;CE332,AND(K332=CE332,0&lt;9))),1,0)+IF(AND(S332&gt;0,OR(S332&lt;CE332,AND(S332=CE332,1&lt;9))),1,0)+IF(AND(AA332&gt;0,OR(AA332&lt;CE332,AND(AA332=CE332,2&lt;9))),1,0)+IF(AND(AI332&gt;0,OR(AI332&lt;CE332,AND(AI332=CE332,3&lt;9))),1,0)+IF(AND(AQ332&gt;0,OR(AQ332&lt;CE332,AND(AQ332=CE332,4&lt;9))),1,0)+IF(AND(AY332&gt;0,OR(AY332&lt;CE332,AND(AY332=CE332,5&lt;9))),1,0)+IF(AND(BG332&gt;0,OR(BG332&lt;CE332,AND(BG332=CE332,6&lt;9))),1,0)+IF(AND(BO332&gt;0,OR(BO332&lt;CE332,AND(BO332=CE332,7&lt;9))),1,0)+IF(AND(BW332&gt;0,OR(BW332&lt;CE332,AND(BW332=CE332,8&lt;9))),1,0)))</f>
        <v>99</v>
      </c>
      <c r="CJ332" s="3">
        <f>IF(Inputs!$B$27&lt;&gt;"Ready","PENDING INPUTS",IF(A332&gt;Inputs!$B$6,0,MIN(MAX(0,(CE332+CF332+CG332)-CH332),MAX(0,C332-D332-(IF(O332&lt;CI332,K332+L332+M332-N332,0)+IF(W332&lt;CI332,S332+T332+U332-V332,0)+IF(AE332&lt;CI332,AA332+AB332+AC332-AD332,0)+IF(AM332&lt;CI332,AI332+AJ332+AK332-AL332,0)+IF(AU332&lt;CI332,AQ332+AR332+AS332-AT332,0)+IF(BC332&lt;CI332,AY332+AZ332+BA332-BB332,0)+IF(BK332&lt;CI332,BG332+BH332+BI332-BJ332,0)+IF(BS332&lt;CI332,BO332+BP332+BQ332-BR332,0)+IF(CA332&lt;CI332,BW332+BX332+BY332-BZ332,0)+IF(CI332&lt;CI332,CE332+CF332+CG332-CH332,0))))))</f>
        <v>0</v>
      </c>
      <c r="CK332" s="3">
        <f>IF(Inputs!$B$27&lt;&gt;"Ready","PENDING INPUTS",MIN((CE332+CF332+CG332),IF(D332&gt;C332,IF(D332=0,0,CH332*C332/D332),CH332+CJ332)))</f>
        <v>0</v>
      </c>
      <c r="CL332" s="3">
        <f>IF(Inputs!$B$27&lt;&gt;"Ready","PENDING INPUTS",MAX(0,(CE332+CF332+CG332)-CK332))</f>
        <v>0</v>
      </c>
    </row>
    <row r="333" spans="1:90" ht="27.95" customHeight="1" x14ac:dyDescent="0.25">
      <c r="A333">
        <v>329</v>
      </c>
      <c r="B333" s="13">
        <f>IF(Inputs!$B$27&lt;&gt;"Ready","PENDING INPUTS",EDATE(Inputs!$B$5,A333-1))</f>
        <v>56281</v>
      </c>
      <c r="C333" s="3">
        <f>IF(Inputs!$B$27&lt;&gt;"Ready","PENDING INPUTS",IF(A333&lt;=Inputs!$B$6,MAX(0,Inputs!$B$4+IF(A333=Inputs!$B$7,Inputs!$B$8,0)+IF(A333=Inputs!$B$9,Inputs!$B$10,0)),0))</f>
        <v>0</v>
      </c>
      <c r="D333" s="3">
        <f>IF(Inputs!$B$27&lt;&gt;"Ready","PENDING INPUTS",SUM(N333,V333,AD333,AL333,AT333,BB333,BJ333,BR333,BZ333,CH333))</f>
        <v>0</v>
      </c>
      <c r="E333" s="3">
        <f>IF(Inputs!$B$27&lt;&gt;"Ready","PENDING INPUTS",MAX(0,D333-C333))</f>
        <v>0</v>
      </c>
      <c r="F333" s="3">
        <f>IF(Inputs!$B$27&lt;&gt;"Ready","PENDING INPUTS",SUM(Q333,Y333,AG333,AO333,AW333,BE333,BM333,BU333,CC333,CK333))</f>
        <v>0</v>
      </c>
      <c r="G333" s="3">
        <f>IF(Inputs!$B$27&lt;&gt;"Ready","PENDING INPUTS",SUM(L333,T333,AB333,AJ333,AR333,AZ333,BH333,BP333,BX333,CF333))</f>
        <v>0</v>
      </c>
      <c r="H333" s="3">
        <f>IF(Inputs!$B$27&lt;&gt;"Ready","PENDING INPUTS",SUM(M333,U333,AC333,AK333,AS333,BA333,BI333,BQ333,BY333,CG333))</f>
        <v>0</v>
      </c>
      <c r="I333" s="3">
        <f>IF(Inputs!$B$27&lt;&gt;"Ready","PENDING INPUTS",SUM(R333,Z333,AH333,AP333,AX333,BF333,BN333,BV333,CD333,CL333))</f>
        <v>0</v>
      </c>
      <c r="J333" t="str">
        <f>IF(Inputs!$B$27&lt;&gt;"Ready","PENDING INPUTS",IF(A333&gt;Inputs!$B$6,"Beyond horizon",IF(E333&gt;0.005,"MINIMUM SHORTFALL",IF(I333&lt;0.005,"Paid off","In progress"))))</f>
        <v>Beyond horizon</v>
      </c>
      <c r="K333" s="3">
        <f>IF(Inputs!$B$27&lt;&gt;"Ready","PENDING INPUTS",R332)</f>
        <v>0</v>
      </c>
      <c r="L333" s="3">
        <f>IF(Inputs!$B$27&lt;&gt;"Ready","PENDING INPUTS",IF(A333&lt;=Inputs!$B$6,ROUND(K333*Inputs!C14/12,2),0))</f>
        <v>0</v>
      </c>
      <c r="M333" s="3">
        <f>IF(Inputs!$B$27&lt;&gt;"Ready","PENDING INPUTS",IF(AND(A333&lt;=Inputs!$B$6,K333&gt;0),Inputs!G14,0))</f>
        <v>0</v>
      </c>
      <c r="N333" s="3">
        <f>IF(Inputs!$B$27&lt;&gt;"Ready","PENDING INPUTS",IF(A333&gt;Inputs!$B$6,0,MIN((K333+L333+M333),IF(Inputs!H14=1,Inputs!D14,MAX(Inputs!F14,ROUND(K333*Inputs!E14+L333+M333,2))))))</f>
        <v>0</v>
      </c>
      <c r="O333">
        <f>IF(Inputs!$B$27&lt;&gt;"Ready","PENDING INPUTS",IF(K333&lt;=0,99,1+IF(AND(S333&gt;0,OR(S333&lt;K333,AND(S333=K333,1&lt;0))),1,0)+IF(AND(AA333&gt;0,OR(AA333&lt;K333,AND(AA333=K333,2&lt;0))),1,0)+IF(AND(AI333&gt;0,OR(AI333&lt;K333,AND(AI333=K333,3&lt;0))),1,0)+IF(AND(AQ333&gt;0,OR(AQ333&lt;K333,AND(AQ333=K333,4&lt;0))),1,0)+IF(AND(AY333&gt;0,OR(AY333&lt;K333,AND(AY333=K333,5&lt;0))),1,0)+IF(AND(BG333&gt;0,OR(BG333&lt;K333,AND(BG333=K333,6&lt;0))),1,0)+IF(AND(BO333&gt;0,OR(BO333&lt;K333,AND(BO333=K333,7&lt;0))),1,0)+IF(AND(BW333&gt;0,OR(BW333&lt;K333,AND(BW333=K333,8&lt;0))),1,0)+IF(AND(CE333&gt;0,OR(CE333&lt;K333,AND(CE333=K333,9&lt;0))),1,0)))</f>
        <v>99</v>
      </c>
      <c r="P333" s="3">
        <f>IF(Inputs!$B$27&lt;&gt;"Ready","PENDING INPUTS",IF(A333&gt;Inputs!$B$6,0,MIN(MAX(0,(K333+L333+M333)-N333),MAX(0,C333-D333-(IF(O333&lt;O333,K333+L333+M333-N333,0)+IF(W333&lt;O333,S333+T333+U333-V333,0)+IF(AE333&lt;O333,AA333+AB333+AC333-AD333,0)+IF(AM333&lt;O333,AI333+AJ333+AK333-AL333,0)+IF(AU333&lt;O333,AQ333+AR333+AS333-AT333,0)+IF(BC333&lt;O333,AY333+AZ333+BA333-BB333,0)+IF(BK333&lt;O333,BG333+BH333+BI333-BJ333,0)+IF(BS333&lt;O333,BO333+BP333+BQ333-BR333,0)+IF(CA333&lt;O333,BW333+BX333+BY333-BZ333,0)+IF(CI333&lt;O333,CE333+CF333+CG333-CH333,0))))))</f>
        <v>0</v>
      </c>
      <c r="Q333" s="3">
        <f>IF(Inputs!$B$27&lt;&gt;"Ready","PENDING INPUTS",MIN((K333+L333+M333),IF(D333&gt;C333,IF(D333=0,0,N333*C333/D333),N333+P333)))</f>
        <v>0</v>
      </c>
      <c r="R333" s="3">
        <f>IF(Inputs!$B$27&lt;&gt;"Ready","PENDING INPUTS",MAX(0,(K333+L333+M333)-Q333))</f>
        <v>0</v>
      </c>
      <c r="S333" s="3">
        <f>IF(Inputs!$B$27&lt;&gt;"Ready","PENDING INPUTS",Z332)</f>
        <v>0</v>
      </c>
      <c r="T333" s="3">
        <f>IF(Inputs!$B$27&lt;&gt;"Ready","PENDING INPUTS",IF(A333&lt;=Inputs!$B$6,ROUND(S333*Inputs!C15/12,2),0))</f>
        <v>0</v>
      </c>
      <c r="U333" s="3">
        <f>IF(Inputs!$B$27&lt;&gt;"Ready","PENDING INPUTS",IF(AND(A333&lt;=Inputs!$B$6,S333&gt;0),Inputs!G15,0))</f>
        <v>0</v>
      </c>
      <c r="V333" s="3">
        <f>IF(Inputs!$B$27&lt;&gt;"Ready","PENDING INPUTS",IF(A333&gt;Inputs!$B$6,0,MIN((S333+T333+U333),IF(Inputs!H15=1,Inputs!D15,MAX(Inputs!F15,ROUND(S333*Inputs!E15+T333+U333,2))))))</f>
        <v>0</v>
      </c>
      <c r="W333">
        <f>IF(Inputs!$B$27&lt;&gt;"Ready","PENDING INPUTS",IF(S333&lt;=0,99,1+IF(AND(K333&gt;0,OR(K333&lt;S333,AND(K333=S333,0&lt;1))),1,0)+IF(AND(AA333&gt;0,OR(AA333&lt;S333,AND(AA333=S333,2&lt;1))),1,0)+IF(AND(AI333&gt;0,OR(AI333&lt;S333,AND(AI333=S333,3&lt;1))),1,0)+IF(AND(AQ333&gt;0,OR(AQ333&lt;S333,AND(AQ333=S333,4&lt;1))),1,0)+IF(AND(AY333&gt;0,OR(AY333&lt;S333,AND(AY333=S333,5&lt;1))),1,0)+IF(AND(BG333&gt;0,OR(BG333&lt;S333,AND(BG333=S333,6&lt;1))),1,0)+IF(AND(BO333&gt;0,OR(BO333&lt;S333,AND(BO333=S333,7&lt;1))),1,0)+IF(AND(BW333&gt;0,OR(BW333&lt;S333,AND(BW333=S333,8&lt;1))),1,0)+IF(AND(CE333&gt;0,OR(CE333&lt;S333,AND(CE333=S333,9&lt;1))),1,0)))</f>
        <v>99</v>
      </c>
      <c r="X333" s="3">
        <f>IF(Inputs!$B$27&lt;&gt;"Ready","PENDING INPUTS",IF(A333&gt;Inputs!$B$6,0,MIN(MAX(0,(S333+T333+U333)-V333),MAX(0,C333-D333-(IF(O333&lt;W333,K333+L333+M333-N333,0)+IF(W333&lt;W333,S333+T333+U333-V333,0)+IF(AE333&lt;W333,AA333+AB333+AC333-AD333,0)+IF(AM333&lt;W333,AI333+AJ333+AK333-AL333,0)+IF(AU333&lt;W333,AQ333+AR333+AS333-AT333,0)+IF(BC333&lt;W333,AY333+AZ333+BA333-BB333,0)+IF(BK333&lt;W333,BG333+BH333+BI333-BJ333,0)+IF(BS333&lt;W333,BO333+BP333+BQ333-BR333,0)+IF(CA333&lt;W333,BW333+BX333+BY333-BZ333,0)+IF(CI333&lt;W333,CE333+CF333+CG333-CH333,0))))))</f>
        <v>0</v>
      </c>
      <c r="Y333" s="3">
        <f>IF(Inputs!$B$27&lt;&gt;"Ready","PENDING INPUTS",MIN((S333+T333+U333),IF(D333&gt;C333,IF(D333=0,0,V333*C333/D333),V333+X333)))</f>
        <v>0</v>
      </c>
      <c r="Z333" s="3">
        <f>IF(Inputs!$B$27&lt;&gt;"Ready","PENDING INPUTS",MAX(0,(S333+T333+U333)-Y333))</f>
        <v>0</v>
      </c>
      <c r="AA333" s="3">
        <f>IF(Inputs!$B$27&lt;&gt;"Ready","PENDING INPUTS",AH332)</f>
        <v>0</v>
      </c>
      <c r="AB333" s="3">
        <f>IF(Inputs!$B$27&lt;&gt;"Ready","PENDING INPUTS",IF(A333&lt;=Inputs!$B$6,ROUND(AA333*Inputs!C16/12,2),0))</f>
        <v>0</v>
      </c>
      <c r="AC333" s="3">
        <f>IF(Inputs!$B$27&lt;&gt;"Ready","PENDING INPUTS",IF(AND(A333&lt;=Inputs!$B$6,AA333&gt;0),Inputs!G16,0))</f>
        <v>0</v>
      </c>
      <c r="AD333" s="3">
        <f>IF(Inputs!$B$27&lt;&gt;"Ready","PENDING INPUTS",IF(A333&gt;Inputs!$B$6,0,MIN((AA333+AB333+AC333),IF(Inputs!H16=1,Inputs!D16,MAX(Inputs!F16,ROUND(AA333*Inputs!E16+AB333+AC333,2))))))</f>
        <v>0</v>
      </c>
      <c r="AE333">
        <f>IF(Inputs!$B$27&lt;&gt;"Ready","PENDING INPUTS",IF(AA333&lt;=0,99,1+IF(AND(K333&gt;0,OR(K333&lt;AA333,AND(K333=AA333,0&lt;2))),1,0)+IF(AND(S333&gt;0,OR(S333&lt;AA333,AND(S333=AA333,1&lt;2))),1,0)+IF(AND(AI333&gt;0,OR(AI333&lt;AA333,AND(AI333=AA333,3&lt;2))),1,0)+IF(AND(AQ333&gt;0,OR(AQ333&lt;AA333,AND(AQ333=AA333,4&lt;2))),1,0)+IF(AND(AY333&gt;0,OR(AY333&lt;AA333,AND(AY333=AA333,5&lt;2))),1,0)+IF(AND(BG333&gt;0,OR(BG333&lt;AA333,AND(BG333=AA333,6&lt;2))),1,0)+IF(AND(BO333&gt;0,OR(BO333&lt;AA333,AND(BO333=AA333,7&lt;2))),1,0)+IF(AND(BW333&gt;0,OR(BW333&lt;AA333,AND(BW333=AA333,8&lt;2))),1,0)+IF(AND(CE333&gt;0,OR(CE333&lt;AA333,AND(CE333=AA333,9&lt;2))),1,0)))</f>
        <v>99</v>
      </c>
      <c r="AF333" s="3">
        <f>IF(Inputs!$B$27&lt;&gt;"Ready","PENDING INPUTS",IF(A333&gt;Inputs!$B$6,0,MIN(MAX(0,(AA333+AB333+AC333)-AD333),MAX(0,C333-D333-(IF(O333&lt;AE333,K333+L333+M333-N333,0)+IF(W333&lt;AE333,S333+T333+U333-V333,0)+IF(AE333&lt;AE333,AA333+AB333+AC333-AD333,0)+IF(AM333&lt;AE333,AI333+AJ333+AK333-AL333,0)+IF(AU333&lt;AE333,AQ333+AR333+AS333-AT333,0)+IF(BC333&lt;AE333,AY333+AZ333+BA333-BB333,0)+IF(BK333&lt;AE333,BG333+BH333+BI333-BJ333,0)+IF(BS333&lt;AE333,BO333+BP333+BQ333-BR333,0)+IF(CA333&lt;AE333,BW333+BX333+BY333-BZ333,0)+IF(CI333&lt;AE333,CE333+CF333+CG333-CH333,0))))))</f>
        <v>0</v>
      </c>
      <c r="AG333" s="3">
        <f>IF(Inputs!$B$27&lt;&gt;"Ready","PENDING INPUTS",MIN((AA333+AB333+AC333),IF(D333&gt;C333,IF(D333=0,0,AD333*C333/D333),AD333+AF333)))</f>
        <v>0</v>
      </c>
      <c r="AH333" s="3">
        <f>IF(Inputs!$B$27&lt;&gt;"Ready","PENDING INPUTS",MAX(0,(AA333+AB333+AC333)-AG333))</f>
        <v>0</v>
      </c>
      <c r="AI333" s="3">
        <f>IF(Inputs!$B$27&lt;&gt;"Ready","PENDING INPUTS",AP332)</f>
        <v>0</v>
      </c>
      <c r="AJ333" s="3">
        <f>IF(Inputs!$B$27&lt;&gt;"Ready","PENDING INPUTS",IF(A333&lt;=Inputs!$B$6,ROUND(AI333*Inputs!C17/12,2),0))</f>
        <v>0</v>
      </c>
      <c r="AK333" s="3">
        <f>IF(Inputs!$B$27&lt;&gt;"Ready","PENDING INPUTS",IF(AND(A333&lt;=Inputs!$B$6,AI333&gt;0),Inputs!G17,0))</f>
        <v>0</v>
      </c>
      <c r="AL333" s="3">
        <f>IF(Inputs!$B$27&lt;&gt;"Ready","PENDING INPUTS",IF(A333&gt;Inputs!$B$6,0,MIN((AI333+AJ333+AK333),IF(Inputs!H17=1,Inputs!D17,MAX(Inputs!F17,ROUND(AI333*Inputs!E17+AJ333+AK333,2))))))</f>
        <v>0</v>
      </c>
      <c r="AM333">
        <f>IF(Inputs!$B$27&lt;&gt;"Ready","PENDING INPUTS",IF(AI333&lt;=0,99,1+IF(AND(K333&gt;0,OR(K333&lt;AI333,AND(K333=AI333,0&lt;3))),1,0)+IF(AND(S333&gt;0,OR(S333&lt;AI333,AND(S333=AI333,1&lt;3))),1,0)+IF(AND(AA333&gt;0,OR(AA333&lt;AI333,AND(AA333=AI333,2&lt;3))),1,0)+IF(AND(AQ333&gt;0,OR(AQ333&lt;AI333,AND(AQ333=AI333,4&lt;3))),1,0)+IF(AND(AY333&gt;0,OR(AY333&lt;AI333,AND(AY333=AI333,5&lt;3))),1,0)+IF(AND(BG333&gt;0,OR(BG333&lt;AI333,AND(BG333=AI333,6&lt;3))),1,0)+IF(AND(BO333&gt;0,OR(BO333&lt;AI333,AND(BO333=AI333,7&lt;3))),1,0)+IF(AND(BW333&gt;0,OR(BW333&lt;AI333,AND(BW333=AI333,8&lt;3))),1,0)+IF(AND(CE333&gt;0,OR(CE333&lt;AI333,AND(CE333=AI333,9&lt;3))),1,0)))</f>
        <v>99</v>
      </c>
      <c r="AN333" s="3">
        <f>IF(Inputs!$B$27&lt;&gt;"Ready","PENDING INPUTS",IF(A333&gt;Inputs!$B$6,0,MIN(MAX(0,(AI333+AJ333+AK333)-AL333),MAX(0,C333-D333-(IF(O333&lt;AM333,K333+L333+M333-N333,0)+IF(W333&lt;AM333,S333+T333+U333-V333,0)+IF(AE333&lt;AM333,AA333+AB333+AC333-AD333,0)+IF(AM333&lt;AM333,AI333+AJ333+AK333-AL333,0)+IF(AU333&lt;AM333,AQ333+AR333+AS333-AT333,0)+IF(BC333&lt;AM333,AY333+AZ333+BA333-BB333,0)+IF(BK333&lt;AM333,BG333+BH333+BI333-BJ333,0)+IF(BS333&lt;AM333,BO333+BP333+BQ333-BR333,0)+IF(CA333&lt;AM333,BW333+BX333+BY333-BZ333,0)+IF(CI333&lt;AM333,CE333+CF333+CG333-CH333,0))))))</f>
        <v>0</v>
      </c>
      <c r="AO333" s="3">
        <f>IF(Inputs!$B$27&lt;&gt;"Ready","PENDING INPUTS",MIN((AI333+AJ333+AK333),IF(D333&gt;C333,IF(D333=0,0,AL333*C333/D333),AL333+AN333)))</f>
        <v>0</v>
      </c>
      <c r="AP333" s="3">
        <f>IF(Inputs!$B$27&lt;&gt;"Ready","PENDING INPUTS",MAX(0,(AI333+AJ333+AK333)-AO333))</f>
        <v>0</v>
      </c>
      <c r="AQ333" s="3">
        <f>IF(Inputs!$B$27&lt;&gt;"Ready","PENDING INPUTS",AX332)</f>
        <v>0</v>
      </c>
      <c r="AR333" s="3">
        <f>IF(Inputs!$B$27&lt;&gt;"Ready","PENDING INPUTS",IF(A333&lt;=Inputs!$B$6,ROUND(AQ333*Inputs!C18/12,2),0))</f>
        <v>0</v>
      </c>
      <c r="AS333" s="3">
        <f>IF(Inputs!$B$27&lt;&gt;"Ready","PENDING INPUTS",IF(AND(A333&lt;=Inputs!$B$6,AQ333&gt;0),Inputs!G18,0))</f>
        <v>0</v>
      </c>
      <c r="AT333" s="3">
        <f>IF(Inputs!$B$27&lt;&gt;"Ready","PENDING INPUTS",IF(A333&gt;Inputs!$B$6,0,MIN((AQ333+AR333+AS333),IF(Inputs!H18=1,Inputs!D18,MAX(Inputs!F18,ROUND(AQ333*Inputs!E18+AR333+AS333,2))))))</f>
        <v>0</v>
      </c>
      <c r="AU333">
        <f>IF(Inputs!$B$27&lt;&gt;"Ready","PENDING INPUTS",IF(AQ333&lt;=0,99,1+IF(AND(K333&gt;0,OR(K333&lt;AQ333,AND(K333=AQ333,0&lt;4))),1,0)+IF(AND(S333&gt;0,OR(S333&lt;AQ333,AND(S333=AQ333,1&lt;4))),1,0)+IF(AND(AA333&gt;0,OR(AA333&lt;AQ333,AND(AA333=AQ333,2&lt;4))),1,0)+IF(AND(AI333&gt;0,OR(AI333&lt;AQ333,AND(AI333=AQ333,3&lt;4))),1,0)+IF(AND(AY333&gt;0,OR(AY333&lt;AQ333,AND(AY333=AQ333,5&lt;4))),1,0)+IF(AND(BG333&gt;0,OR(BG333&lt;AQ333,AND(BG333=AQ333,6&lt;4))),1,0)+IF(AND(BO333&gt;0,OR(BO333&lt;AQ333,AND(BO333=AQ333,7&lt;4))),1,0)+IF(AND(BW333&gt;0,OR(BW333&lt;AQ333,AND(BW333=AQ333,8&lt;4))),1,0)+IF(AND(CE333&gt;0,OR(CE333&lt;AQ333,AND(CE333=AQ333,9&lt;4))),1,0)))</f>
        <v>99</v>
      </c>
      <c r="AV333" s="3">
        <f>IF(Inputs!$B$27&lt;&gt;"Ready","PENDING INPUTS",IF(A333&gt;Inputs!$B$6,0,MIN(MAX(0,(AQ333+AR333+AS333)-AT333),MAX(0,C333-D333-(IF(O333&lt;AU333,K333+L333+M333-N333,0)+IF(W333&lt;AU333,S333+T333+U333-V333,0)+IF(AE333&lt;AU333,AA333+AB333+AC333-AD333,0)+IF(AM333&lt;AU333,AI333+AJ333+AK333-AL333,0)+IF(AU333&lt;AU333,AQ333+AR333+AS333-AT333,0)+IF(BC333&lt;AU333,AY333+AZ333+BA333-BB333,0)+IF(BK333&lt;AU333,BG333+BH333+BI333-BJ333,0)+IF(BS333&lt;AU333,BO333+BP333+BQ333-BR333,0)+IF(CA333&lt;AU333,BW333+BX333+BY333-BZ333,0)+IF(CI333&lt;AU333,CE333+CF333+CG333-CH333,0))))))</f>
        <v>0</v>
      </c>
      <c r="AW333" s="3">
        <f>IF(Inputs!$B$27&lt;&gt;"Ready","PENDING INPUTS",MIN((AQ333+AR333+AS333),IF(D333&gt;C333,IF(D333=0,0,AT333*C333/D333),AT333+AV333)))</f>
        <v>0</v>
      </c>
      <c r="AX333" s="3">
        <f>IF(Inputs!$B$27&lt;&gt;"Ready","PENDING INPUTS",MAX(0,(AQ333+AR333+AS333)-AW333))</f>
        <v>0</v>
      </c>
      <c r="AY333" s="3">
        <f>IF(Inputs!$B$27&lt;&gt;"Ready","PENDING INPUTS",BF332)</f>
        <v>0</v>
      </c>
      <c r="AZ333" s="3">
        <f>IF(Inputs!$B$27&lt;&gt;"Ready","PENDING INPUTS",IF(A333&lt;=Inputs!$B$6,ROUND(AY333*Inputs!C19/12,2),0))</f>
        <v>0</v>
      </c>
      <c r="BA333" s="3">
        <f>IF(Inputs!$B$27&lt;&gt;"Ready","PENDING INPUTS",IF(AND(A333&lt;=Inputs!$B$6,AY333&gt;0),Inputs!G19,0))</f>
        <v>0</v>
      </c>
      <c r="BB333" s="3">
        <f>IF(Inputs!$B$27&lt;&gt;"Ready","PENDING INPUTS",IF(A333&gt;Inputs!$B$6,0,MIN((AY333+AZ333+BA333),IF(Inputs!H19=1,Inputs!D19,MAX(Inputs!F19,ROUND(AY333*Inputs!E19+AZ333+BA333,2))))))</f>
        <v>0</v>
      </c>
      <c r="BC333">
        <f>IF(Inputs!$B$27&lt;&gt;"Ready","PENDING INPUTS",IF(AY333&lt;=0,99,1+IF(AND(K333&gt;0,OR(K333&lt;AY333,AND(K333=AY333,0&lt;5))),1,0)+IF(AND(S333&gt;0,OR(S333&lt;AY333,AND(S333=AY333,1&lt;5))),1,0)+IF(AND(AA333&gt;0,OR(AA333&lt;AY333,AND(AA333=AY333,2&lt;5))),1,0)+IF(AND(AI333&gt;0,OR(AI333&lt;AY333,AND(AI333=AY333,3&lt;5))),1,0)+IF(AND(AQ333&gt;0,OR(AQ333&lt;AY333,AND(AQ333=AY333,4&lt;5))),1,0)+IF(AND(BG333&gt;0,OR(BG333&lt;AY333,AND(BG333=AY333,6&lt;5))),1,0)+IF(AND(BO333&gt;0,OR(BO333&lt;AY333,AND(BO333=AY333,7&lt;5))),1,0)+IF(AND(BW333&gt;0,OR(BW333&lt;AY333,AND(BW333=AY333,8&lt;5))),1,0)+IF(AND(CE333&gt;0,OR(CE333&lt;AY333,AND(CE333=AY333,9&lt;5))),1,0)))</f>
        <v>99</v>
      </c>
      <c r="BD333" s="3">
        <f>IF(Inputs!$B$27&lt;&gt;"Ready","PENDING INPUTS",IF(A333&gt;Inputs!$B$6,0,MIN(MAX(0,(AY333+AZ333+BA333)-BB333),MAX(0,C333-D333-(IF(O333&lt;BC333,K333+L333+M333-N333,0)+IF(W333&lt;BC333,S333+T333+U333-V333,0)+IF(AE333&lt;BC333,AA333+AB333+AC333-AD333,0)+IF(AM333&lt;BC333,AI333+AJ333+AK333-AL333,0)+IF(AU333&lt;BC333,AQ333+AR333+AS333-AT333,0)+IF(BC333&lt;BC333,AY333+AZ333+BA333-BB333,0)+IF(BK333&lt;BC333,BG333+BH333+BI333-BJ333,0)+IF(BS333&lt;BC333,BO333+BP333+BQ333-BR333,0)+IF(CA333&lt;BC333,BW333+BX333+BY333-BZ333,0)+IF(CI333&lt;BC333,CE333+CF333+CG333-CH333,0))))))</f>
        <v>0</v>
      </c>
      <c r="BE333" s="3">
        <f>IF(Inputs!$B$27&lt;&gt;"Ready","PENDING INPUTS",MIN((AY333+AZ333+BA333),IF(D333&gt;C333,IF(D333=0,0,BB333*C333/D333),BB333+BD333)))</f>
        <v>0</v>
      </c>
      <c r="BF333" s="3">
        <f>IF(Inputs!$B$27&lt;&gt;"Ready","PENDING INPUTS",MAX(0,(AY333+AZ333+BA333)-BE333))</f>
        <v>0</v>
      </c>
      <c r="BG333" s="3">
        <f>IF(Inputs!$B$27&lt;&gt;"Ready","PENDING INPUTS",BN332)</f>
        <v>0</v>
      </c>
      <c r="BH333" s="3">
        <f>IF(Inputs!$B$27&lt;&gt;"Ready","PENDING INPUTS",IF(A333&lt;=Inputs!$B$6,ROUND(BG333*Inputs!C20/12,2),0))</f>
        <v>0</v>
      </c>
      <c r="BI333" s="3">
        <f>IF(Inputs!$B$27&lt;&gt;"Ready","PENDING INPUTS",IF(AND(A333&lt;=Inputs!$B$6,BG333&gt;0),Inputs!G20,0))</f>
        <v>0</v>
      </c>
      <c r="BJ333" s="3">
        <f>IF(Inputs!$B$27&lt;&gt;"Ready","PENDING INPUTS",IF(A333&gt;Inputs!$B$6,0,MIN((BG333+BH333+BI333),IF(Inputs!H20=1,Inputs!D20,MAX(Inputs!F20,ROUND(BG333*Inputs!E20+BH333+BI333,2))))))</f>
        <v>0</v>
      </c>
      <c r="BK333">
        <f>IF(Inputs!$B$27&lt;&gt;"Ready","PENDING INPUTS",IF(BG333&lt;=0,99,1+IF(AND(K333&gt;0,OR(K333&lt;BG333,AND(K333=BG333,0&lt;6))),1,0)+IF(AND(S333&gt;0,OR(S333&lt;BG333,AND(S333=BG333,1&lt;6))),1,0)+IF(AND(AA333&gt;0,OR(AA333&lt;BG333,AND(AA333=BG333,2&lt;6))),1,0)+IF(AND(AI333&gt;0,OR(AI333&lt;BG333,AND(AI333=BG333,3&lt;6))),1,0)+IF(AND(AQ333&gt;0,OR(AQ333&lt;BG333,AND(AQ333=BG333,4&lt;6))),1,0)+IF(AND(AY333&gt;0,OR(AY333&lt;BG333,AND(AY333=BG333,5&lt;6))),1,0)+IF(AND(BO333&gt;0,OR(BO333&lt;BG333,AND(BO333=BG333,7&lt;6))),1,0)+IF(AND(BW333&gt;0,OR(BW333&lt;BG333,AND(BW333=BG333,8&lt;6))),1,0)+IF(AND(CE333&gt;0,OR(CE333&lt;BG333,AND(CE333=BG333,9&lt;6))),1,0)))</f>
        <v>99</v>
      </c>
      <c r="BL333" s="3">
        <f>IF(Inputs!$B$27&lt;&gt;"Ready","PENDING INPUTS",IF(A333&gt;Inputs!$B$6,0,MIN(MAX(0,(BG333+BH333+BI333)-BJ333),MAX(0,C333-D333-(IF(O333&lt;BK333,K333+L333+M333-N333,0)+IF(W333&lt;BK333,S333+T333+U333-V333,0)+IF(AE333&lt;BK333,AA333+AB333+AC333-AD333,0)+IF(AM333&lt;BK333,AI333+AJ333+AK333-AL333,0)+IF(AU333&lt;BK333,AQ333+AR333+AS333-AT333,0)+IF(BC333&lt;BK333,AY333+AZ333+BA333-BB333,0)+IF(BK333&lt;BK333,BG333+BH333+BI333-BJ333,0)+IF(BS333&lt;BK333,BO333+BP333+BQ333-BR333,0)+IF(CA333&lt;BK333,BW333+BX333+BY333-BZ333,0)+IF(CI333&lt;BK333,CE333+CF333+CG333-CH333,0))))))</f>
        <v>0</v>
      </c>
      <c r="BM333" s="3">
        <f>IF(Inputs!$B$27&lt;&gt;"Ready","PENDING INPUTS",MIN((BG333+BH333+BI333),IF(D333&gt;C333,IF(D333=0,0,BJ333*C333/D333),BJ333+BL333)))</f>
        <v>0</v>
      </c>
      <c r="BN333" s="3">
        <f>IF(Inputs!$B$27&lt;&gt;"Ready","PENDING INPUTS",MAX(0,(BG333+BH333+BI333)-BM333))</f>
        <v>0</v>
      </c>
      <c r="BO333" s="3">
        <f>IF(Inputs!$B$27&lt;&gt;"Ready","PENDING INPUTS",BV332)</f>
        <v>0</v>
      </c>
      <c r="BP333" s="3">
        <f>IF(Inputs!$B$27&lt;&gt;"Ready","PENDING INPUTS",IF(A333&lt;=Inputs!$B$6,ROUND(BO333*Inputs!C21/12,2),0))</f>
        <v>0</v>
      </c>
      <c r="BQ333" s="3">
        <f>IF(Inputs!$B$27&lt;&gt;"Ready","PENDING INPUTS",IF(AND(A333&lt;=Inputs!$B$6,BO333&gt;0),Inputs!G21,0))</f>
        <v>0</v>
      </c>
      <c r="BR333" s="3">
        <f>IF(Inputs!$B$27&lt;&gt;"Ready","PENDING INPUTS",IF(A333&gt;Inputs!$B$6,0,MIN((BO333+BP333+BQ333),IF(Inputs!H21=1,Inputs!D21,MAX(Inputs!F21,ROUND(BO333*Inputs!E21+BP333+BQ333,2))))))</f>
        <v>0</v>
      </c>
      <c r="BS333">
        <f>IF(Inputs!$B$27&lt;&gt;"Ready","PENDING INPUTS",IF(BO333&lt;=0,99,1+IF(AND(K333&gt;0,OR(K333&lt;BO333,AND(K333=BO333,0&lt;7))),1,0)+IF(AND(S333&gt;0,OR(S333&lt;BO333,AND(S333=BO333,1&lt;7))),1,0)+IF(AND(AA333&gt;0,OR(AA333&lt;BO333,AND(AA333=BO333,2&lt;7))),1,0)+IF(AND(AI333&gt;0,OR(AI333&lt;BO333,AND(AI333=BO333,3&lt;7))),1,0)+IF(AND(AQ333&gt;0,OR(AQ333&lt;BO333,AND(AQ333=BO333,4&lt;7))),1,0)+IF(AND(AY333&gt;0,OR(AY333&lt;BO333,AND(AY333=BO333,5&lt;7))),1,0)+IF(AND(BG333&gt;0,OR(BG333&lt;BO333,AND(BG333=BO333,6&lt;7))),1,0)+IF(AND(BW333&gt;0,OR(BW333&lt;BO333,AND(BW333=BO333,8&lt;7))),1,0)+IF(AND(CE333&gt;0,OR(CE333&lt;BO333,AND(CE333=BO333,9&lt;7))),1,0)))</f>
        <v>99</v>
      </c>
      <c r="BT333" s="3">
        <f>IF(Inputs!$B$27&lt;&gt;"Ready","PENDING INPUTS",IF(A333&gt;Inputs!$B$6,0,MIN(MAX(0,(BO333+BP333+BQ333)-BR333),MAX(0,C333-D333-(IF(O333&lt;BS333,K333+L333+M333-N333,0)+IF(W333&lt;BS333,S333+T333+U333-V333,0)+IF(AE333&lt;BS333,AA333+AB333+AC333-AD333,0)+IF(AM333&lt;BS333,AI333+AJ333+AK333-AL333,0)+IF(AU333&lt;BS333,AQ333+AR333+AS333-AT333,0)+IF(BC333&lt;BS333,AY333+AZ333+BA333-BB333,0)+IF(BK333&lt;BS333,BG333+BH333+BI333-BJ333,0)+IF(BS333&lt;BS333,BO333+BP333+BQ333-BR333,0)+IF(CA333&lt;BS333,BW333+BX333+BY333-BZ333,0)+IF(CI333&lt;BS333,CE333+CF333+CG333-CH333,0))))))</f>
        <v>0</v>
      </c>
      <c r="BU333" s="3">
        <f>IF(Inputs!$B$27&lt;&gt;"Ready","PENDING INPUTS",MIN((BO333+BP333+BQ333),IF(D333&gt;C333,IF(D333=0,0,BR333*C333/D333),BR333+BT333)))</f>
        <v>0</v>
      </c>
      <c r="BV333" s="3">
        <f>IF(Inputs!$B$27&lt;&gt;"Ready","PENDING INPUTS",MAX(0,(BO333+BP333+BQ333)-BU333))</f>
        <v>0</v>
      </c>
      <c r="BW333" s="3">
        <f>IF(Inputs!$B$27&lt;&gt;"Ready","PENDING INPUTS",CD332)</f>
        <v>0</v>
      </c>
      <c r="BX333" s="3">
        <f>IF(Inputs!$B$27&lt;&gt;"Ready","PENDING INPUTS",IF(A333&lt;=Inputs!$B$6,ROUND(BW333*Inputs!C22/12,2),0))</f>
        <v>0</v>
      </c>
      <c r="BY333" s="3">
        <f>IF(Inputs!$B$27&lt;&gt;"Ready","PENDING INPUTS",IF(AND(A333&lt;=Inputs!$B$6,BW333&gt;0),Inputs!G22,0))</f>
        <v>0</v>
      </c>
      <c r="BZ333" s="3">
        <f>IF(Inputs!$B$27&lt;&gt;"Ready","PENDING INPUTS",IF(A333&gt;Inputs!$B$6,0,MIN((BW333+BX333+BY333),IF(Inputs!H22=1,Inputs!D22,MAX(Inputs!F22,ROUND(BW333*Inputs!E22+BX333+BY333,2))))))</f>
        <v>0</v>
      </c>
      <c r="CA333">
        <f>IF(Inputs!$B$27&lt;&gt;"Ready","PENDING INPUTS",IF(BW333&lt;=0,99,1+IF(AND(K333&gt;0,OR(K333&lt;BW333,AND(K333=BW333,0&lt;8))),1,0)+IF(AND(S333&gt;0,OR(S333&lt;BW333,AND(S333=BW333,1&lt;8))),1,0)+IF(AND(AA333&gt;0,OR(AA333&lt;BW333,AND(AA333=BW333,2&lt;8))),1,0)+IF(AND(AI333&gt;0,OR(AI333&lt;BW333,AND(AI333=BW333,3&lt;8))),1,0)+IF(AND(AQ333&gt;0,OR(AQ333&lt;BW333,AND(AQ333=BW333,4&lt;8))),1,0)+IF(AND(AY333&gt;0,OR(AY333&lt;BW333,AND(AY333=BW333,5&lt;8))),1,0)+IF(AND(BG333&gt;0,OR(BG333&lt;BW333,AND(BG333=BW333,6&lt;8))),1,0)+IF(AND(BO333&gt;0,OR(BO333&lt;BW333,AND(BO333=BW333,7&lt;8))),1,0)+IF(AND(CE333&gt;0,OR(CE333&lt;BW333,AND(CE333=BW333,9&lt;8))),1,0)))</f>
        <v>99</v>
      </c>
      <c r="CB333" s="3">
        <f>IF(Inputs!$B$27&lt;&gt;"Ready","PENDING INPUTS",IF(A333&gt;Inputs!$B$6,0,MIN(MAX(0,(BW333+BX333+BY333)-BZ333),MAX(0,C333-D333-(IF(O333&lt;CA333,K333+L333+M333-N333,0)+IF(W333&lt;CA333,S333+T333+U333-V333,0)+IF(AE333&lt;CA333,AA333+AB333+AC333-AD333,0)+IF(AM333&lt;CA333,AI333+AJ333+AK333-AL333,0)+IF(AU333&lt;CA333,AQ333+AR333+AS333-AT333,0)+IF(BC333&lt;CA333,AY333+AZ333+BA333-BB333,0)+IF(BK333&lt;CA333,BG333+BH333+BI333-BJ333,0)+IF(BS333&lt;CA333,BO333+BP333+BQ333-BR333,0)+IF(CA333&lt;CA333,BW333+BX333+BY333-BZ333,0)+IF(CI333&lt;CA333,CE333+CF333+CG333-CH333,0))))))</f>
        <v>0</v>
      </c>
      <c r="CC333" s="3">
        <f>IF(Inputs!$B$27&lt;&gt;"Ready","PENDING INPUTS",MIN((BW333+BX333+BY333),IF(D333&gt;C333,IF(D333=0,0,BZ333*C333/D333),BZ333+CB333)))</f>
        <v>0</v>
      </c>
      <c r="CD333" s="3">
        <f>IF(Inputs!$B$27&lt;&gt;"Ready","PENDING INPUTS",MAX(0,(BW333+BX333+BY333)-CC333))</f>
        <v>0</v>
      </c>
      <c r="CE333" s="3">
        <f>IF(Inputs!$B$27&lt;&gt;"Ready","PENDING INPUTS",CL332)</f>
        <v>0</v>
      </c>
      <c r="CF333" s="3">
        <f>IF(Inputs!$B$27&lt;&gt;"Ready","PENDING INPUTS",IF(A333&lt;=Inputs!$B$6,ROUND(CE333*Inputs!C23/12,2),0))</f>
        <v>0</v>
      </c>
      <c r="CG333" s="3">
        <f>IF(Inputs!$B$27&lt;&gt;"Ready","PENDING INPUTS",IF(AND(A333&lt;=Inputs!$B$6,CE333&gt;0),Inputs!G23,0))</f>
        <v>0</v>
      </c>
      <c r="CH333" s="3">
        <f>IF(Inputs!$B$27&lt;&gt;"Ready","PENDING INPUTS",IF(A333&gt;Inputs!$B$6,0,MIN((CE333+CF333+CG333),IF(Inputs!H23=1,Inputs!D23,MAX(Inputs!F23,ROUND(CE333*Inputs!E23+CF333+CG333,2))))))</f>
        <v>0</v>
      </c>
      <c r="CI333">
        <f>IF(Inputs!$B$27&lt;&gt;"Ready","PENDING INPUTS",IF(CE333&lt;=0,99,1+IF(AND(K333&gt;0,OR(K333&lt;CE333,AND(K333=CE333,0&lt;9))),1,0)+IF(AND(S333&gt;0,OR(S333&lt;CE333,AND(S333=CE333,1&lt;9))),1,0)+IF(AND(AA333&gt;0,OR(AA333&lt;CE333,AND(AA333=CE333,2&lt;9))),1,0)+IF(AND(AI333&gt;0,OR(AI333&lt;CE333,AND(AI333=CE333,3&lt;9))),1,0)+IF(AND(AQ333&gt;0,OR(AQ333&lt;CE333,AND(AQ333=CE333,4&lt;9))),1,0)+IF(AND(AY333&gt;0,OR(AY333&lt;CE333,AND(AY333=CE333,5&lt;9))),1,0)+IF(AND(BG333&gt;0,OR(BG333&lt;CE333,AND(BG333=CE333,6&lt;9))),1,0)+IF(AND(BO333&gt;0,OR(BO333&lt;CE333,AND(BO333=CE333,7&lt;9))),1,0)+IF(AND(BW333&gt;0,OR(BW333&lt;CE333,AND(BW333=CE333,8&lt;9))),1,0)))</f>
        <v>99</v>
      </c>
      <c r="CJ333" s="3">
        <f>IF(Inputs!$B$27&lt;&gt;"Ready","PENDING INPUTS",IF(A333&gt;Inputs!$B$6,0,MIN(MAX(0,(CE333+CF333+CG333)-CH333),MAX(0,C333-D333-(IF(O333&lt;CI333,K333+L333+M333-N333,0)+IF(W333&lt;CI333,S333+T333+U333-V333,0)+IF(AE333&lt;CI333,AA333+AB333+AC333-AD333,0)+IF(AM333&lt;CI333,AI333+AJ333+AK333-AL333,0)+IF(AU333&lt;CI333,AQ333+AR333+AS333-AT333,0)+IF(BC333&lt;CI333,AY333+AZ333+BA333-BB333,0)+IF(BK333&lt;CI333,BG333+BH333+BI333-BJ333,0)+IF(BS333&lt;CI333,BO333+BP333+BQ333-BR333,0)+IF(CA333&lt;CI333,BW333+BX333+BY333-BZ333,0)+IF(CI333&lt;CI333,CE333+CF333+CG333-CH333,0))))))</f>
        <v>0</v>
      </c>
      <c r="CK333" s="3">
        <f>IF(Inputs!$B$27&lt;&gt;"Ready","PENDING INPUTS",MIN((CE333+CF333+CG333),IF(D333&gt;C333,IF(D333=0,0,CH333*C333/D333),CH333+CJ333)))</f>
        <v>0</v>
      </c>
      <c r="CL333" s="3">
        <f>IF(Inputs!$B$27&lt;&gt;"Ready","PENDING INPUTS",MAX(0,(CE333+CF333+CG333)-CK333))</f>
        <v>0</v>
      </c>
    </row>
    <row r="334" spans="1:90" ht="27.95" customHeight="1" x14ac:dyDescent="0.25">
      <c r="A334">
        <v>330</v>
      </c>
      <c r="B334" s="13">
        <f>IF(Inputs!$B$27&lt;&gt;"Ready","PENDING INPUTS",EDATE(Inputs!$B$5,A334-1))</f>
        <v>56309</v>
      </c>
      <c r="C334" s="3">
        <f>IF(Inputs!$B$27&lt;&gt;"Ready","PENDING INPUTS",IF(A334&lt;=Inputs!$B$6,MAX(0,Inputs!$B$4+IF(A334=Inputs!$B$7,Inputs!$B$8,0)+IF(A334=Inputs!$B$9,Inputs!$B$10,0)),0))</f>
        <v>0</v>
      </c>
      <c r="D334" s="3">
        <f>IF(Inputs!$B$27&lt;&gt;"Ready","PENDING INPUTS",SUM(N334,V334,AD334,AL334,AT334,BB334,BJ334,BR334,BZ334,CH334))</f>
        <v>0</v>
      </c>
      <c r="E334" s="3">
        <f>IF(Inputs!$B$27&lt;&gt;"Ready","PENDING INPUTS",MAX(0,D334-C334))</f>
        <v>0</v>
      </c>
      <c r="F334" s="3">
        <f>IF(Inputs!$B$27&lt;&gt;"Ready","PENDING INPUTS",SUM(Q334,Y334,AG334,AO334,AW334,BE334,BM334,BU334,CC334,CK334))</f>
        <v>0</v>
      </c>
      <c r="G334" s="3">
        <f>IF(Inputs!$B$27&lt;&gt;"Ready","PENDING INPUTS",SUM(L334,T334,AB334,AJ334,AR334,AZ334,BH334,BP334,BX334,CF334))</f>
        <v>0</v>
      </c>
      <c r="H334" s="3">
        <f>IF(Inputs!$B$27&lt;&gt;"Ready","PENDING INPUTS",SUM(M334,U334,AC334,AK334,AS334,BA334,BI334,BQ334,BY334,CG334))</f>
        <v>0</v>
      </c>
      <c r="I334" s="3">
        <f>IF(Inputs!$B$27&lt;&gt;"Ready","PENDING INPUTS",SUM(R334,Z334,AH334,AP334,AX334,BF334,BN334,BV334,CD334,CL334))</f>
        <v>0</v>
      </c>
      <c r="J334" t="str">
        <f>IF(Inputs!$B$27&lt;&gt;"Ready","PENDING INPUTS",IF(A334&gt;Inputs!$B$6,"Beyond horizon",IF(E334&gt;0.005,"MINIMUM SHORTFALL",IF(I334&lt;0.005,"Paid off","In progress"))))</f>
        <v>Beyond horizon</v>
      </c>
      <c r="K334" s="3">
        <f>IF(Inputs!$B$27&lt;&gt;"Ready","PENDING INPUTS",R333)</f>
        <v>0</v>
      </c>
      <c r="L334" s="3">
        <f>IF(Inputs!$B$27&lt;&gt;"Ready","PENDING INPUTS",IF(A334&lt;=Inputs!$B$6,ROUND(K334*Inputs!C14/12,2),0))</f>
        <v>0</v>
      </c>
      <c r="M334" s="3">
        <f>IF(Inputs!$B$27&lt;&gt;"Ready","PENDING INPUTS",IF(AND(A334&lt;=Inputs!$B$6,K334&gt;0),Inputs!G14,0))</f>
        <v>0</v>
      </c>
      <c r="N334" s="3">
        <f>IF(Inputs!$B$27&lt;&gt;"Ready","PENDING INPUTS",IF(A334&gt;Inputs!$B$6,0,MIN((K334+L334+M334),IF(Inputs!H14=1,Inputs!D14,MAX(Inputs!F14,ROUND(K334*Inputs!E14+L334+M334,2))))))</f>
        <v>0</v>
      </c>
      <c r="O334">
        <f>IF(Inputs!$B$27&lt;&gt;"Ready","PENDING INPUTS",IF(K334&lt;=0,99,1+IF(AND(S334&gt;0,OR(S334&lt;K334,AND(S334=K334,1&lt;0))),1,0)+IF(AND(AA334&gt;0,OR(AA334&lt;K334,AND(AA334=K334,2&lt;0))),1,0)+IF(AND(AI334&gt;0,OR(AI334&lt;K334,AND(AI334=K334,3&lt;0))),1,0)+IF(AND(AQ334&gt;0,OR(AQ334&lt;K334,AND(AQ334=K334,4&lt;0))),1,0)+IF(AND(AY334&gt;0,OR(AY334&lt;K334,AND(AY334=K334,5&lt;0))),1,0)+IF(AND(BG334&gt;0,OR(BG334&lt;K334,AND(BG334=K334,6&lt;0))),1,0)+IF(AND(BO334&gt;0,OR(BO334&lt;K334,AND(BO334=K334,7&lt;0))),1,0)+IF(AND(BW334&gt;0,OR(BW334&lt;K334,AND(BW334=K334,8&lt;0))),1,0)+IF(AND(CE334&gt;0,OR(CE334&lt;K334,AND(CE334=K334,9&lt;0))),1,0)))</f>
        <v>99</v>
      </c>
      <c r="P334" s="3">
        <f>IF(Inputs!$B$27&lt;&gt;"Ready","PENDING INPUTS",IF(A334&gt;Inputs!$B$6,0,MIN(MAX(0,(K334+L334+M334)-N334),MAX(0,C334-D334-(IF(O334&lt;O334,K334+L334+M334-N334,0)+IF(W334&lt;O334,S334+T334+U334-V334,0)+IF(AE334&lt;O334,AA334+AB334+AC334-AD334,0)+IF(AM334&lt;O334,AI334+AJ334+AK334-AL334,0)+IF(AU334&lt;O334,AQ334+AR334+AS334-AT334,0)+IF(BC334&lt;O334,AY334+AZ334+BA334-BB334,0)+IF(BK334&lt;O334,BG334+BH334+BI334-BJ334,0)+IF(BS334&lt;O334,BO334+BP334+BQ334-BR334,0)+IF(CA334&lt;O334,BW334+BX334+BY334-BZ334,0)+IF(CI334&lt;O334,CE334+CF334+CG334-CH334,0))))))</f>
        <v>0</v>
      </c>
      <c r="Q334" s="3">
        <f>IF(Inputs!$B$27&lt;&gt;"Ready","PENDING INPUTS",MIN((K334+L334+M334),IF(D334&gt;C334,IF(D334=0,0,N334*C334/D334),N334+P334)))</f>
        <v>0</v>
      </c>
      <c r="R334" s="3">
        <f>IF(Inputs!$B$27&lt;&gt;"Ready","PENDING INPUTS",MAX(0,(K334+L334+M334)-Q334))</f>
        <v>0</v>
      </c>
      <c r="S334" s="3">
        <f>IF(Inputs!$B$27&lt;&gt;"Ready","PENDING INPUTS",Z333)</f>
        <v>0</v>
      </c>
      <c r="T334" s="3">
        <f>IF(Inputs!$B$27&lt;&gt;"Ready","PENDING INPUTS",IF(A334&lt;=Inputs!$B$6,ROUND(S334*Inputs!C15/12,2),0))</f>
        <v>0</v>
      </c>
      <c r="U334" s="3">
        <f>IF(Inputs!$B$27&lt;&gt;"Ready","PENDING INPUTS",IF(AND(A334&lt;=Inputs!$B$6,S334&gt;0),Inputs!G15,0))</f>
        <v>0</v>
      </c>
      <c r="V334" s="3">
        <f>IF(Inputs!$B$27&lt;&gt;"Ready","PENDING INPUTS",IF(A334&gt;Inputs!$B$6,0,MIN((S334+T334+U334),IF(Inputs!H15=1,Inputs!D15,MAX(Inputs!F15,ROUND(S334*Inputs!E15+T334+U334,2))))))</f>
        <v>0</v>
      </c>
      <c r="W334">
        <f>IF(Inputs!$B$27&lt;&gt;"Ready","PENDING INPUTS",IF(S334&lt;=0,99,1+IF(AND(K334&gt;0,OR(K334&lt;S334,AND(K334=S334,0&lt;1))),1,0)+IF(AND(AA334&gt;0,OR(AA334&lt;S334,AND(AA334=S334,2&lt;1))),1,0)+IF(AND(AI334&gt;0,OR(AI334&lt;S334,AND(AI334=S334,3&lt;1))),1,0)+IF(AND(AQ334&gt;0,OR(AQ334&lt;S334,AND(AQ334=S334,4&lt;1))),1,0)+IF(AND(AY334&gt;0,OR(AY334&lt;S334,AND(AY334=S334,5&lt;1))),1,0)+IF(AND(BG334&gt;0,OR(BG334&lt;S334,AND(BG334=S334,6&lt;1))),1,0)+IF(AND(BO334&gt;0,OR(BO334&lt;S334,AND(BO334=S334,7&lt;1))),1,0)+IF(AND(BW334&gt;0,OR(BW334&lt;S334,AND(BW334=S334,8&lt;1))),1,0)+IF(AND(CE334&gt;0,OR(CE334&lt;S334,AND(CE334=S334,9&lt;1))),1,0)))</f>
        <v>99</v>
      </c>
      <c r="X334" s="3">
        <f>IF(Inputs!$B$27&lt;&gt;"Ready","PENDING INPUTS",IF(A334&gt;Inputs!$B$6,0,MIN(MAX(0,(S334+T334+U334)-V334),MAX(0,C334-D334-(IF(O334&lt;W334,K334+L334+M334-N334,0)+IF(W334&lt;W334,S334+T334+U334-V334,0)+IF(AE334&lt;W334,AA334+AB334+AC334-AD334,0)+IF(AM334&lt;W334,AI334+AJ334+AK334-AL334,0)+IF(AU334&lt;W334,AQ334+AR334+AS334-AT334,0)+IF(BC334&lt;W334,AY334+AZ334+BA334-BB334,0)+IF(BK334&lt;W334,BG334+BH334+BI334-BJ334,0)+IF(BS334&lt;W334,BO334+BP334+BQ334-BR334,0)+IF(CA334&lt;W334,BW334+BX334+BY334-BZ334,0)+IF(CI334&lt;W334,CE334+CF334+CG334-CH334,0))))))</f>
        <v>0</v>
      </c>
      <c r="Y334" s="3">
        <f>IF(Inputs!$B$27&lt;&gt;"Ready","PENDING INPUTS",MIN((S334+T334+U334),IF(D334&gt;C334,IF(D334=0,0,V334*C334/D334),V334+X334)))</f>
        <v>0</v>
      </c>
      <c r="Z334" s="3">
        <f>IF(Inputs!$B$27&lt;&gt;"Ready","PENDING INPUTS",MAX(0,(S334+T334+U334)-Y334))</f>
        <v>0</v>
      </c>
      <c r="AA334" s="3">
        <f>IF(Inputs!$B$27&lt;&gt;"Ready","PENDING INPUTS",AH333)</f>
        <v>0</v>
      </c>
      <c r="AB334" s="3">
        <f>IF(Inputs!$B$27&lt;&gt;"Ready","PENDING INPUTS",IF(A334&lt;=Inputs!$B$6,ROUND(AA334*Inputs!C16/12,2),0))</f>
        <v>0</v>
      </c>
      <c r="AC334" s="3">
        <f>IF(Inputs!$B$27&lt;&gt;"Ready","PENDING INPUTS",IF(AND(A334&lt;=Inputs!$B$6,AA334&gt;0),Inputs!G16,0))</f>
        <v>0</v>
      </c>
      <c r="AD334" s="3">
        <f>IF(Inputs!$B$27&lt;&gt;"Ready","PENDING INPUTS",IF(A334&gt;Inputs!$B$6,0,MIN((AA334+AB334+AC334),IF(Inputs!H16=1,Inputs!D16,MAX(Inputs!F16,ROUND(AA334*Inputs!E16+AB334+AC334,2))))))</f>
        <v>0</v>
      </c>
      <c r="AE334">
        <f>IF(Inputs!$B$27&lt;&gt;"Ready","PENDING INPUTS",IF(AA334&lt;=0,99,1+IF(AND(K334&gt;0,OR(K334&lt;AA334,AND(K334=AA334,0&lt;2))),1,0)+IF(AND(S334&gt;0,OR(S334&lt;AA334,AND(S334=AA334,1&lt;2))),1,0)+IF(AND(AI334&gt;0,OR(AI334&lt;AA334,AND(AI334=AA334,3&lt;2))),1,0)+IF(AND(AQ334&gt;0,OR(AQ334&lt;AA334,AND(AQ334=AA334,4&lt;2))),1,0)+IF(AND(AY334&gt;0,OR(AY334&lt;AA334,AND(AY334=AA334,5&lt;2))),1,0)+IF(AND(BG334&gt;0,OR(BG334&lt;AA334,AND(BG334=AA334,6&lt;2))),1,0)+IF(AND(BO334&gt;0,OR(BO334&lt;AA334,AND(BO334=AA334,7&lt;2))),1,0)+IF(AND(BW334&gt;0,OR(BW334&lt;AA334,AND(BW334=AA334,8&lt;2))),1,0)+IF(AND(CE334&gt;0,OR(CE334&lt;AA334,AND(CE334=AA334,9&lt;2))),1,0)))</f>
        <v>99</v>
      </c>
      <c r="AF334" s="3">
        <f>IF(Inputs!$B$27&lt;&gt;"Ready","PENDING INPUTS",IF(A334&gt;Inputs!$B$6,0,MIN(MAX(0,(AA334+AB334+AC334)-AD334),MAX(0,C334-D334-(IF(O334&lt;AE334,K334+L334+M334-N334,0)+IF(W334&lt;AE334,S334+T334+U334-V334,0)+IF(AE334&lt;AE334,AA334+AB334+AC334-AD334,0)+IF(AM334&lt;AE334,AI334+AJ334+AK334-AL334,0)+IF(AU334&lt;AE334,AQ334+AR334+AS334-AT334,0)+IF(BC334&lt;AE334,AY334+AZ334+BA334-BB334,0)+IF(BK334&lt;AE334,BG334+BH334+BI334-BJ334,0)+IF(BS334&lt;AE334,BO334+BP334+BQ334-BR334,0)+IF(CA334&lt;AE334,BW334+BX334+BY334-BZ334,0)+IF(CI334&lt;AE334,CE334+CF334+CG334-CH334,0))))))</f>
        <v>0</v>
      </c>
      <c r="AG334" s="3">
        <f>IF(Inputs!$B$27&lt;&gt;"Ready","PENDING INPUTS",MIN((AA334+AB334+AC334),IF(D334&gt;C334,IF(D334=0,0,AD334*C334/D334),AD334+AF334)))</f>
        <v>0</v>
      </c>
      <c r="AH334" s="3">
        <f>IF(Inputs!$B$27&lt;&gt;"Ready","PENDING INPUTS",MAX(0,(AA334+AB334+AC334)-AG334))</f>
        <v>0</v>
      </c>
      <c r="AI334" s="3">
        <f>IF(Inputs!$B$27&lt;&gt;"Ready","PENDING INPUTS",AP333)</f>
        <v>0</v>
      </c>
      <c r="AJ334" s="3">
        <f>IF(Inputs!$B$27&lt;&gt;"Ready","PENDING INPUTS",IF(A334&lt;=Inputs!$B$6,ROUND(AI334*Inputs!C17/12,2),0))</f>
        <v>0</v>
      </c>
      <c r="AK334" s="3">
        <f>IF(Inputs!$B$27&lt;&gt;"Ready","PENDING INPUTS",IF(AND(A334&lt;=Inputs!$B$6,AI334&gt;0),Inputs!G17,0))</f>
        <v>0</v>
      </c>
      <c r="AL334" s="3">
        <f>IF(Inputs!$B$27&lt;&gt;"Ready","PENDING INPUTS",IF(A334&gt;Inputs!$B$6,0,MIN((AI334+AJ334+AK334),IF(Inputs!H17=1,Inputs!D17,MAX(Inputs!F17,ROUND(AI334*Inputs!E17+AJ334+AK334,2))))))</f>
        <v>0</v>
      </c>
      <c r="AM334">
        <f>IF(Inputs!$B$27&lt;&gt;"Ready","PENDING INPUTS",IF(AI334&lt;=0,99,1+IF(AND(K334&gt;0,OR(K334&lt;AI334,AND(K334=AI334,0&lt;3))),1,0)+IF(AND(S334&gt;0,OR(S334&lt;AI334,AND(S334=AI334,1&lt;3))),1,0)+IF(AND(AA334&gt;0,OR(AA334&lt;AI334,AND(AA334=AI334,2&lt;3))),1,0)+IF(AND(AQ334&gt;0,OR(AQ334&lt;AI334,AND(AQ334=AI334,4&lt;3))),1,0)+IF(AND(AY334&gt;0,OR(AY334&lt;AI334,AND(AY334=AI334,5&lt;3))),1,0)+IF(AND(BG334&gt;0,OR(BG334&lt;AI334,AND(BG334=AI334,6&lt;3))),1,0)+IF(AND(BO334&gt;0,OR(BO334&lt;AI334,AND(BO334=AI334,7&lt;3))),1,0)+IF(AND(BW334&gt;0,OR(BW334&lt;AI334,AND(BW334=AI334,8&lt;3))),1,0)+IF(AND(CE334&gt;0,OR(CE334&lt;AI334,AND(CE334=AI334,9&lt;3))),1,0)))</f>
        <v>99</v>
      </c>
      <c r="AN334" s="3">
        <f>IF(Inputs!$B$27&lt;&gt;"Ready","PENDING INPUTS",IF(A334&gt;Inputs!$B$6,0,MIN(MAX(0,(AI334+AJ334+AK334)-AL334),MAX(0,C334-D334-(IF(O334&lt;AM334,K334+L334+M334-N334,0)+IF(W334&lt;AM334,S334+T334+U334-V334,0)+IF(AE334&lt;AM334,AA334+AB334+AC334-AD334,0)+IF(AM334&lt;AM334,AI334+AJ334+AK334-AL334,0)+IF(AU334&lt;AM334,AQ334+AR334+AS334-AT334,0)+IF(BC334&lt;AM334,AY334+AZ334+BA334-BB334,0)+IF(BK334&lt;AM334,BG334+BH334+BI334-BJ334,0)+IF(BS334&lt;AM334,BO334+BP334+BQ334-BR334,0)+IF(CA334&lt;AM334,BW334+BX334+BY334-BZ334,0)+IF(CI334&lt;AM334,CE334+CF334+CG334-CH334,0))))))</f>
        <v>0</v>
      </c>
      <c r="AO334" s="3">
        <f>IF(Inputs!$B$27&lt;&gt;"Ready","PENDING INPUTS",MIN((AI334+AJ334+AK334),IF(D334&gt;C334,IF(D334=0,0,AL334*C334/D334),AL334+AN334)))</f>
        <v>0</v>
      </c>
      <c r="AP334" s="3">
        <f>IF(Inputs!$B$27&lt;&gt;"Ready","PENDING INPUTS",MAX(0,(AI334+AJ334+AK334)-AO334))</f>
        <v>0</v>
      </c>
      <c r="AQ334" s="3">
        <f>IF(Inputs!$B$27&lt;&gt;"Ready","PENDING INPUTS",AX333)</f>
        <v>0</v>
      </c>
      <c r="AR334" s="3">
        <f>IF(Inputs!$B$27&lt;&gt;"Ready","PENDING INPUTS",IF(A334&lt;=Inputs!$B$6,ROUND(AQ334*Inputs!C18/12,2),0))</f>
        <v>0</v>
      </c>
      <c r="AS334" s="3">
        <f>IF(Inputs!$B$27&lt;&gt;"Ready","PENDING INPUTS",IF(AND(A334&lt;=Inputs!$B$6,AQ334&gt;0),Inputs!G18,0))</f>
        <v>0</v>
      </c>
      <c r="AT334" s="3">
        <f>IF(Inputs!$B$27&lt;&gt;"Ready","PENDING INPUTS",IF(A334&gt;Inputs!$B$6,0,MIN((AQ334+AR334+AS334),IF(Inputs!H18=1,Inputs!D18,MAX(Inputs!F18,ROUND(AQ334*Inputs!E18+AR334+AS334,2))))))</f>
        <v>0</v>
      </c>
      <c r="AU334">
        <f>IF(Inputs!$B$27&lt;&gt;"Ready","PENDING INPUTS",IF(AQ334&lt;=0,99,1+IF(AND(K334&gt;0,OR(K334&lt;AQ334,AND(K334=AQ334,0&lt;4))),1,0)+IF(AND(S334&gt;0,OR(S334&lt;AQ334,AND(S334=AQ334,1&lt;4))),1,0)+IF(AND(AA334&gt;0,OR(AA334&lt;AQ334,AND(AA334=AQ334,2&lt;4))),1,0)+IF(AND(AI334&gt;0,OR(AI334&lt;AQ334,AND(AI334=AQ334,3&lt;4))),1,0)+IF(AND(AY334&gt;0,OR(AY334&lt;AQ334,AND(AY334=AQ334,5&lt;4))),1,0)+IF(AND(BG334&gt;0,OR(BG334&lt;AQ334,AND(BG334=AQ334,6&lt;4))),1,0)+IF(AND(BO334&gt;0,OR(BO334&lt;AQ334,AND(BO334=AQ334,7&lt;4))),1,0)+IF(AND(BW334&gt;0,OR(BW334&lt;AQ334,AND(BW334=AQ334,8&lt;4))),1,0)+IF(AND(CE334&gt;0,OR(CE334&lt;AQ334,AND(CE334=AQ334,9&lt;4))),1,0)))</f>
        <v>99</v>
      </c>
      <c r="AV334" s="3">
        <f>IF(Inputs!$B$27&lt;&gt;"Ready","PENDING INPUTS",IF(A334&gt;Inputs!$B$6,0,MIN(MAX(0,(AQ334+AR334+AS334)-AT334),MAX(0,C334-D334-(IF(O334&lt;AU334,K334+L334+M334-N334,0)+IF(W334&lt;AU334,S334+T334+U334-V334,0)+IF(AE334&lt;AU334,AA334+AB334+AC334-AD334,0)+IF(AM334&lt;AU334,AI334+AJ334+AK334-AL334,0)+IF(AU334&lt;AU334,AQ334+AR334+AS334-AT334,0)+IF(BC334&lt;AU334,AY334+AZ334+BA334-BB334,0)+IF(BK334&lt;AU334,BG334+BH334+BI334-BJ334,0)+IF(BS334&lt;AU334,BO334+BP334+BQ334-BR334,0)+IF(CA334&lt;AU334,BW334+BX334+BY334-BZ334,0)+IF(CI334&lt;AU334,CE334+CF334+CG334-CH334,0))))))</f>
        <v>0</v>
      </c>
      <c r="AW334" s="3">
        <f>IF(Inputs!$B$27&lt;&gt;"Ready","PENDING INPUTS",MIN((AQ334+AR334+AS334),IF(D334&gt;C334,IF(D334=0,0,AT334*C334/D334),AT334+AV334)))</f>
        <v>0</v>
      </c>
      <c r="AX334" s="3">
        <f>IF(Inputs!$B$27&lt;&gt;"Ready","PENDING INPUTS",MAX(0,(AQ334+AR334+AS334)-AW334))</f>
        <v>0</v>
      </c>
      <c r="AY334" s="3">
        <f>IF(Inputs!$B$27&lt;&gt;"Ready","PENDING INPUTS",BF333)</f>
        <v>0</v>
      </c>
      <c r="AZ334" s="3">
        <f>IF(Inputs!$B$27&lt;&gt;"Ready","PENDING INPUTS",IF(A334&lt;=Inputs!$B$6,ROUND(AY334*Inputs!C19/12,2),0))</f>
        <v>0</v>
      </c>
      <c r="BA334" s="3">
        <f>IF(Inputs!$B$27&lt;&gt;"Ready","PENDING INPUTS",IF(AND(A334&lt;=Inputs!$B$6,AY334&gt;0),Inputs!G19,0))</f>
        <v>0</v>
      </c>
      <c r="BB334" s="3">
        <f>IF(Inputs!$B$27&lt;&gt;"Ready","PENDING INPUTS",IF(A334&gt;Inputs!$B$6,0,MIN((AY334+AZ334+BA334),IF(Inputs!H19=1,Inputs!D19,MAX(Inputs!F19,ROUND(AY334*Inputs!E19+AZ334+BA334,2))))))</f>
        <v>0</v>
      </c>
      <c r="BC334">
        <f>IF(Inputs!$B$27&lt;&gt;"Ready","PENDING INPUTS",IF(AY334&lt;=0,99,1+IF(AND(K334&gt;0,OR(K334&lt;AY334,AND(K334=AY334,0&lt;5))),1,0)+IF(AND(S334&gt;0,OR(S334&lt;AY334,AND(S334=AY334,1&lt;5))),1,0)+IF(AND(AA334&gt;0,OR(AA334&lt;AY334,AND(AA334=AY334,2&lt;5))),1,0)+IF(AND(AI334&gt;0,OR(AI334&lt;AY334,AND(AI334=AY334,3&lt;5))),1,0)+IF(AND(AQ334&gt;0,OR(AQ334&lt;AY334,AND(AQ334=AY334,4&lt;5))),1,0)+IF(AND(BG334&gt;0,OR(BG334&lt;AY334,AND(BG334=AY334,6&lt;5))),1,0)+IF(AND(BO334&gt;0,OR(BO334&lt;AY334,AND(BO334=AY334,7&lt;5))),1,0)+IF(AND(BW334&gt;0,OR(BW334&lt;AY334,AND(BW334=AY334,8&lt;5))),1,0)+IF(AND(CE334&gt;0,OR(CE334&lt;AY334,AND(CE334=AY334,9&lt;5))),1,0)))</f>
        <v>99</v>
      </c>
      <c r="BD334" s="3">
        <f>IF(Inputs!$B$27&lt;&gt;"Ready","PENDING INPUTS",IF(A334&gt;Inputs!$B$6,0,MIN(MAX(0,(AY334+AZ334+BA334)-BB334),MAX(0,C334-D334-(IF(O334&lt;BC334,K334+L334+M334-N334,0)+IF(W334&lt;BC334,S334+T334+U334-V334,0)+IF(AE334&lt;BC334,AA334+AB334+AC334-AD334,0)+IF(AM334&lt;BC334,AI334+AJ334+AK334-AL334,0)+IF(AU334&lt;BC334,AQ334+AR334+AS334-AT334,0)+IF(BC334&lt;BC334,AY334+AZ334+BA334-BB334,0)+IF(BK334&lt;BC334,BG334+BH334+BI334-BJ334,0)+IF(BS334&lt;BC334,BO334+BP334+BQ334-BR334,0)+IF(CA334&lt;BC334,BW334+BX334+BY334-BZ334,0)+IF(CI334&lt;BC334,CE334+CF334+CG334-CH334,0))))))</f>
        <v>0</v>
      </c>
      <c r="BE334" s="3">
        <f>IF(Inputs!$B$27&lt;&gt;"Ready","PENDING INPUTS",MIN((AY334+AZ334+BA334),IF(D334&gt;C334,IF(D334=0,0,BB334*C334/D334),BB334+BD334)))</f>
        <v>0</v>
      </c>
      <c r="BF334" s="3">
        <f>IF(Inputs!$B$27&lt;&gt;"Ready","PENDING INPUTS",MAX(0,(AY334+AZ334+BA334)-BE334))</f>
        <v>0</v>
      </c>
      <c r="BG334" s="3">
        <f>IF(Inputs!$B$27&lt;&gt;"Ready","PENDING INPUTS",BN333)</f>
        <v>0</v>
      </c>
      <c r="BH334" s="3">
        <f>IF(Inputs!$B$27&lt;&gt;"Ready","PENDING INPUTS",IF(A334&lt;=Inputs!$B$6,ROUND(BG334*Inputs!C20/12,2),0))</f>
        <v>0</v>
      </c>
      <c r="BI334" s="3">
        <f>IF(Inputs!$B$27&lt;&gt;"Ready","PENDING INPUTS",IF(AND(A334&lt;=Inputs!$B$6,BG334&gt;0),Inputs!G20,0))</f>
        <v>0</v>
      </c>
      <c r="BJ334" s="3">
        <f>IF(Inputs!$B$27&lt;&gt;"Ready","PENDING INPUTS",IF(A334&gt;Inputs!$B$6,0,MIN((BG334+BH334+BI334),IF(Inputs!H20=1,Inputs!D20,MAX(Inputs!F20,ROUND(BG334*Inputs!E20+BH334+BI334,2))))))</f>
        <v>0</v>
      </c>
      <c r="BK334">
        <f>IF(Inputs!$B$27&lt;&gt;"Ready","PENDING INPUTS",IF(BG334&lt;=0,99,1+IF(AND(K334&gt;0,OR(K334&lt;BG334,AND(K334=BG334,0&lt;6))),1,0)+IF(AND(S334&gt;0,OR(S334&lt;BG334,AND(S334=BG334,1&lt;6))),1,0)+IF(AND(AA334&gt;0,OR(AA334&lt;BG334,AND(AA334=BG334,2&lt;6))),1,0)+IF(AND(AI334&gt;0,OR(AI334&lt;BG334,AND(AI334=BG334,3&lt;6))),1,0)+IF(AND(AQ334&gt;0,OR(AQ334&lt;BG334,AND(AQ334=BG334,4&lt;6))),1,0)+IF(AND(AY334&gt;0,OR(AY334&lt;BG334,AND(AY334=BG334,5&lt;6))),1,0)+IF(AND(BO334&gt;0,OR(BO334&lt;BG334,AND(BO334=BG334,7&lt;6))),1,0)+IF(AND(BW334&gt;0,OR(BW334&lt;BG334,AND(BW334=BG334,8&lt;6))),1,0)+IF(AND(CE334&gt;0,OR(CE334&lt;BG334,AND(CE334=BG334,9&lt;6))),1,0)))</f>
        <v>99</v>
      </c>
      <c r="BL334" s="3">
        <f>IF(Inputs!$B$27&lt;&gt;"Ready","PENDING INPUTS",IF(A334&gt;Inputs!$B$6,0,MIN(MAX(0,(BG334+BH334+BI334)-BJ334),MAX(0,C334-D334-(IF(O334&lt;BK334,K334+L334+M334-N334,0)+IF(W334&lt;BK334,S334+T334+U334-V334,0)+IF(AE334&lt;BK334,AA334+AB334+AC334-AD334,0)+IF(AM334&lt;BK334,AI334+AJ334+AK334-AL334,0)+IF(AU334&lt;BK334,AQ334+AR334+AS334-AT334,0)+IF(BC334&lt;BK334,AY334+AZ334+BA334-BB334,0)+IF(BK334&lt;BK334,BG334+BH334+BI334-BJ334,0)+IF(BS334&lt;BK334,BO334+BP334+BQ334-BR334,0)+IF(CA334&lt;BK334,BW334+BX334+BY334-BZ334,0)+IF(CI334&lt;BK334,CE334+CF334+CG334-CH334,0))))))</f>
        <v>0</v>
      </c>
      <c r="BM334" s="3">
        <f>IF(Inputs!$B$27&lt;&gt;"Ready","PENDING INPUTS",MIN((BG334+BH334+BI334),IF(D334&gt;C334,IF(D334=0,0,BJ334*C334/D334),BJ334+BL334)))</f>
        <v>0</v>
      </c>
      <c r="BN334" s="3">
        <f>IF(Inputs!$B$27&lt;&gt;"Ready","PENDING INPUTS",MAX(0,(BG334+BH334+BI334)-BM334))</f>
        <v>0</v>
      </c>
      <c r="BO334" s="3">
        <f>IF(Inputs!$B$27&lt;&gt;"Ready","PENDING INPUTS",BV333)</f>
        <v>0</v>
      </c>
      <c r="BP334" s="3">
        <f>IF(Inputs!$B$27&lt;&gt;"Ready","PENDING INPUTS",IF(A334&lt;=Inputs!$B$6,ROUND(BO334*Inputs!C21/12,2),0))</f>
        <v>0</v>
      </c>
      <c r="BQ334" s="3">
        <f>IF(Inputs!$B$27&lt;&gt;"Ready","PENDING INPUTS",IF(AND(A334&lt;=Inputs!$B$6,BO334&gt;0),Inputs!G21,0))</f>
        <v>0</v>
      </c>
      <c r="BR334" s="3">
        <f>IF(Inputs!$B$27&lt;&gt;"Ready","PENDING INPUTS",IF(A334&gt;Inputs!$B$6,0,MIN((BO334+BP334+BQ334),IF(Inputs!H21=1,Inputs!D21,MAX(Inputs!F21,ROUND(BO334*Inputs!E21+BP334+BQ334,2))))))</f>
        <v>0</v>
      </c>
      <c r="BS334">
        <f>IF(Inputs!$B$27&lt;&gt;"Ready","PENDING INPUTS",IF(BO334&lt;=0,99,1+IF(AND(K334&gt;0,OR(K334&lt;BO334,AND(K334=BO334,0&lt;7))),1,0)+IF(AND(S334&gt;0,OR(S334&lt;BO334,AND(S334=BO334,1&lt;7))),1,0)+IF(AND(AA334&gt;0,OR(AA334&lt;BO334,AND(AA334=BO334,2&lt;7))),1,0)+IF(AND(AI334&gt;0,OR(AI334&lt;BO334,AND(AI334=BO334,3&lt;7))),1,0)+IF(AND(AQ334&gt;0,OR(AQ334&lt;BO334,AND(AQ334=BO334,4&lt;7))),1,0)+IF(AND(AY334&gt;0,OR(AY334&lt;BO334,AND(AY334=BO334,5&lt;7))),1,0)+IF(AND(BG334&gt;0,OR(BG334&lt;BO334,AND(BG334=BO334,6&lt;7))),1,0)+IF(AND(BW334&gt;0,OR(BW334&lt;BO334,AND(BW334=BO334,8&lt;7))),1,0)+IF(AND(CE334&gt;0,OR(CE334&lt;BO334,AND(CE334=BO334,9&lt;7))),1,0)))</f>
        <v>99</v>
      </c>
      <c r="BT334" s="3">
        <f>IF(Inputs!$B$27&lt;&gt;"Ready","PENDING INPUTS",IF(A334&gt;Inputs!$B$6,0,MIN(MAX(0,(BO334+BP334+BQ334)-BR334),MAX(0,C334-D334-(IF(O334&lt;BS334,K334+L334+M334-N334,0)+IF(W334&lt;BS334,S334+T334+U334-V334,0)+IF(AE334&lt;BS334,AA334+AB334+AC334-AD334,0)+IF(AM334&lt;BS334,AI334+AJ334+AK334-AL334,0)+IF(AU334&lt;BS334,AQ334+AR334+AS334-AT334,0)+IF(BC334&lt;BS334,AY334+AZ334+BA334-BB334,0)+IF(BK334&lt;BS334,BG334+BH334+BI334-BJ334,0)+IF(BS334&lt;BS334,BO334+BP334+BQ334-BR334,0)+IF(CA334&lt;BS334,BW334+BX334+BY334-BZ334,0)+IF(CI334&lt;BS334,CE334+CF334+CG334-CH334,0))))))</f>
        <v>0</v>
      </c>
      <c r="BU334" s="3">
        <f>IF(Inputs!$B$27&lt;&gt;"Ready","PENDING INPUTS",MIN((BO334+BP334+BQ334),IF(D334&gt;C334,IF(D334=0,0,BR334*C334/D334),BR334+BT334)))</f>
        <v>0</v>
      </c>
      <c r="BV334" s="3">
        <f>IF(Inputs!$B$27&lt;&gt;"Ready","PENDING INPUTS",MAX(0,(BO334+BP334+BQ334)-BU334))</f>
        <v>0</v>
      </c>
      <c r="BW334" s="3">
        <f>IF(Inputs!$B$27&lt;&gt;"Ready","PENDING INPUTS",CD333)</f>
        <v>0</v>
      </c>
      <c r="BX334" s="3">
        <f>IF(Inputs!$B$27&lt;&gt;"Ready","PENDING INPUTS",IF(A334&lt;=Inputs!$B$6,ROUND(BW334*Inputs!C22/12,2),0))</f>
        <v>0</v>
      </c>
      <c r="BY334" s="3">
        <f>IF(Inputs!$B$27&lt;&gt;"Ready","PENDING INPUTS",IF(AND(A334&lt;=Inputs!$B$6,BW334&gt;0),Inputs!G22,0))</f>
        <v>0</v>
      </c>
      <c r="BZ334" s="3">
        <f>IF(Inputs!$B$27&lt;&gt;"Ready","PENDING INPUTS",IF(A334&gt;Inputs!$B$6,0,MIN((BW334+BX334+BY334),IF(Inputs!H22=1,Inputs!D22,MAX(Inputs!F22,ROUND(BW334*Inputs!E22+BX334+BY334,2))))))</f>
        <v>0</v>
      </c>
      <c r="CA334">
        <f>IF(Inputs!$B$27&lt;&gt;"Ready","PENDING INPUTS",IF(BW334&lt;=0,99,1+IF(AND(K334&gt;0,OR(K334&lt;BW334,AND(K334=BW334,0&lt;8))),1,0)+IF(AND(S334&gt;0,OR(S334&lt;BW334,AND(S334=BW334,1&lt;8))),1,0)+IF(AND(AA334&gt;0,OR(AA334&lt;BW334,AND(AA334=BW334,2&lt;8))),1,0)+IF(AND(AI334&gt;0,OR(AI334&lt;BW334,AND(AI334=BW334,3&lt;8))),1,0)+IF(AND(AQ334&gt;0,OR(AQ334&lt;BW334,AND(AQ334=BW334,4&lt;8))),1,0)+IF(AND(AY334&gt;0,OR(AY334&lt;BW334,AND(AY334=BW334,5&lt;8))),1,0)+IF(AND(BG334&gt;0,OR(BG334&lt;BW334,AND(BG334=BW334,6&lt;8))),1,0)+IF(AND(BO334&gt;0,OR(BO334&lt;BW334,AND(BO334=BW334,7&lt;8))),1,0)+IF(AND(CE334&gt;0,OR(CE334&lt;BW334,AND(CE334=BW334,9&lt;8))),1,0)))</f>
        <v>99</v>
      </c>
      <c r="CB334" s="3">
        <f>IF(Inputs!$B$27&lt;&gt;"Ready","PENDING INPUTS",IF(A334&gt;Inputs!$B$6,0,MIN(MAX(0,(BW334+BX334+BY334)-BZ334),MAX(0,C334-D334-(IF(O334&lt;CA334,K334+L334+M334-N334,0)+IF(W334&lt;CA334,S334+T334+U334-V334,0)+IF(AE334&lt;CA334,AA334+AB334+AC334-AD334,0)+IF(AM334&lt;CA334,AI334+AJ334+AK334-AL334,0)+IF(AU334&lt;CA334,AQ334+AR334+AS334-AT334,0)+IF(BC334&lt;CA334,AY334+AZ334+BA334-BB334,0)+IF(BK334&lt;CA334,BG334+BH334+BI334-BJ334,0)+IF(BS334&lt;CA334,BO334+BP334+BQ334-BR334,0)+IF(CA334&lt;CA334,BW334+BX334+BY334-BZ334,0)+IF(CI334&lt;CA334,CE334+CF334+CG334-CH334,0))))))</f>
        <v>0</v>
      </c>
      <c r="CC334" s="3">
        <f>IF(Inputs!$B$27&lt;&gt;"Ready","PENDING INPUTS",MIN((BW334+BX334+BY334),IF(D334&gt;C334,IF(D334=0,0,BZ334*C334/D334),BZ334+CB334)))</f>
        <v>0</v>
      </c>
      <c r="CD334" s="3">
        <f>IF(Inputs!$B$27&lt;&gt;"Ready","PENDING INPUTS",MAX(0,(BW334+BX334+BY334)-CC334))</f>
        <v>0</v>
      </c>
      <c r="CE334" s="3">
        <f>IF(Inputs!$B$27&lt;&gt;"Ready","PENDING INPUTS",CL333)</f>
        <v>0</v>
      </c>
      <c r="CF334" s="3">
        <f>IF(Inputs!$B$27&lt;&gt;"Ready","PENDING INPUTS",IF(A334&lt;=Inputs!$B$6,ROUND(CE334*Inputs!C23/12,2),0))</f>
        <v>0</v>
      </c>
      <c r="CG334" s="3">
        <f>IF(Inputs!$B$27&lt;&gt;"Ready","PENDING INPUTS",IF(AND(A334&lt;=Inputs!$B$6,CE334&gt;0),Inputs!G23,0))</f>
        <v>0</v>
      </c>
      <c r="CH334" s="3">
        <f>IF(Inputs!$B$27&lt;&gt;"Ready","PENDING INPUTS",IF(A334&gt;Inputs!$B$6,0,MIN((CE334+CF334+CG334),IF(Inputs!H23=1,Inputs!D23,MAX(Inputs!F23,ROUND(CE334*Inputs!E23+CF334+CG334,2))))))</f>
        <v>0</v>
      </c>
      <c r="CI334">
        <f>IF(Inputs!$B$27&lt;&gt;"Ready","PENDING INPUTS",IF(CE334&lt;=0,99,1+IF(AND(K334&gt;0,OR(K334&lt;CE334,AND(K334=CE334,0&lt;9))),1,0)+IF(AND(S334&gt;0,OR(S334&lt;CE334,AND(S334=CE334,1&lt;9))),1,0)+IF(AND(AA334&gt;0,OR(AA334&lt;CE334,AND(AA334=CE334,2&lt;9))),1,0)+IF(AND(AI334&gt;0,OR(AI334&lt;CE334,AND(AI334=CE334,3&lt;9))),1,0)+IF(AND(AQ334&gt;0,OR(AQ334&lt;CE334,AND(AQ334=CE334,4&lt;9))),1,0)+IF(AND(AY334&gt;0,OR(AY334&lt;CE334,AND(AY334=CE334,5&lt;9))),1,0)+IF(AND(BG334&gt;0,OR(BG334&lt;CE334,AND(BG334=CE334,6&lt;9))),1,0)+IF(AND(BO334&gt;0,OR(BO334&lt;CE334,AND(BO334=CE334,7&lt;9))),1,0)+IF(AND(BW334&gt;0,OR(BW334&lt;CE334,AND(BW334=CE334,8&lt;9))),1,0)))</f>
        <v>99</v>
      </c>
      <c r="CJ334" s="3">
        <f>IF(Inputs!$B$27&lt;&gt;"Ready","PENDING INPUTS",IF(A334&gt;Inputs!$B$6,0,MIN(MAX(0,(CE334+CF334+CG334)-CH334),MAX(0,C334-D334-(IF(O334&lt;CI334,K334+L334+M334-N334,0)+IF(W334&lt;CI334,S334+T334+U334-V334,0)+IF(AE334&lt;CI334,AA334+AB334+AC334-AD334,0)+IF(AM334&lt;CI334,AI334+AJ334+AK334-AL334,0)+IF(AU334&lt;CI334,AQ334+AR334+AS334-AT334,0)+IF(BC334&lt;CI334,AY334+AZ334+BA334-BB334,0)+IF(BK334&lt;CI334,BG334+BH334+BI334-BJ334,0)+IF(BS334&lt;CI334,BO334+BP334+BQ334-BR334,0)+IF(CA334&lt;CI334,BW334+BX334+BY334-BZ334,0)+IF(CI334&lt;CI334,CE334+CF334+CG334-CH334,0))))))</f>
        <v>0</v>
      </c>
      <c r="CK334" s="3">
        <f>IF(Inputs!$B$27&lt;&gt;"Ready","PENDING INPUTS",MIN((CE334+CF334+CG334),IF(D334&gt;C334,IF(D334=0,0,CH334*C334/D334),CH334+CJ334)))</f>
        <v>0</v>
      </c>
      <c r="CL334" s="3">
        <f>IF(Inputs!$B$27&lt;&gt;"Ready","PENDING INPUTS",MAX(0,(CE334+CF334+CG334)-CK334))</f>
        <v>0</v>
      </c>
    </row>
    <row r="335" spans="1:90" ht="27.95" customHeight="1" x14ac:dyDescent="0.25">
      <c r="A335">
        <v>331</v>
      </c>
      <c r="B335" s="13">
        <f>IF(Inputs!$B$27&lt;&gt;"Ready","PENDING INPUTS",EDATE(Inputs!$B$5,A335-1))</f>
        <v>56340</v>
      </c>
      <c r="C335" s="3">
        <f>IF(Inputs!$B$27&lt;&gt;"Ready","PENDING INPUTS",IF(A335&lt;=Inputs!$B$6,MAX(0,Inputs!$B$4+IF(A335=Inputs!$B$7,Inputs!$B$8,0)+IF(A335=Inputs!$B$9,Inputs!$B$10,0)),0))</f>
        <v>0</v>
      </c>
      <c r="D335" s="3">
        <f>IF(Inputs!$B$27&lt;&gt;"Ready","PENDING INPUTS",SUM(N335,V335,AD335,AL335,AT335,BB335,BJ335,BR335,BZ335,CH335))</f>
        <v>0</v>
      </c>
      <c r="E335" s="3">
        <f>IF(Inputs!$B$27&lt;&gt;"Ready","PENDING INPUTS",MAX(0,D335-C335))</f>
        <v>0</v>
      </c>
      <c r="F335" s="3">
        <f>IF(Inputs!$B$27&lt;&gt;"Ready","PENDING INPUTS",SUM(Q335,Y335,AG335,AO335,AW335,BE335,BM335,BU335,CC335,CK335))</f>
        <v>0</v>
      </c>
      <c r="G335" s="3">
        <f>IF(Inputs!$B$27&lt;&gt;"Ready","PENDING INPUTS",SUM(L335,T335,AB335,AJ335,AR335,AZ335,BH335,BP335,BX335,CF335))</f>
        <v>0</v>
      </c>
      <c r="H335" s="3">
        <f>IF(Inputs!$B$27&lt;&gt;"Ready","PENDING INPUTS",SUM(M335,U335,AC335,AK335,AS335,BA335,BI335,BQ335,BY335,CG335))</f>
        <v>0</v>
      </c>
      <c r="I335" s="3">
        <f>IF(Inputs!$B$27&lt;&gt;"Ready","PENDING INPUTS",SUM(R335,Z335,AH335,AP335,AX335,BF335,BN335,BV335,CD335,CL335))</f>
        <v>0</v>
      </c>
      <c r="J335" t="str">
        <f>IF(Inputs!$B$27&lt;&gt;"Ready","PENDING INPUTS",IF(A335&gt;Inputs!$B$6,"Beyond horizon",IF(E335&gt;0.005,"MINIMUM SHORTFALL",IF(I335&lt;0.005,"Paid off","In progress"))))</f>
        <v>Beyond horizon</v>
      </c>
      <c r="K335" s="3">
        <f>IF(Inputs!$B$27&lt;&gt;"Ready","PENDING INPUTS",R334)</f>
        <v>0</v>
      </c>
      <c r="L335" s="3">
        <f>IF(Inputs!$B$27&lt;&gt;"Ready","PENDING INPUTS",IF(A335&lt;=Inputs!$B$6,ROUND(K335*Inputs!C14/12,2),0))</f>
        <v>0</v>
      </c>
      <c r="M335" s="3">
        <f>IF(Inputs!$B$27&lt;&gt;"Ready","PENDING INPUTS",IF(AND(A335&lt;=Inputs!$B$6,K335&gt;0),Inputs!G14,0))</f>
        <v>0</v>
      </c>
      <c r="N335" s="3">
        <f>IF(Inputs!$B$27&lt;&gt;"Ready","PENDING INPUTS",IF(A335&gt;Inputs!$B$6,0,MIN((K335+L335+M335),IF(Inputs!H14=1,Inputs!D14,MAX(Inputs!F14,ROUND(K335*Inputs!E14+L335+M335,2))))))</f>
        <v>0</v>
      </c>
      <c r="O335">
        <f>IF(Inputs!$B$27&lt;&gt;"Ready","PENDING INPUTS",IF(K335&lt;=0,99,1+IF(AND(S335&gt;0,OR(S335&lt;K335,AND(S335=K335,1&lt;0))),1,0)+IF(AND(AA335&gt;0,OR(AA335&lt;K335,AND(AA335=K335,2&lt;0))),1,0)+IF(AND(AI335&gt;0,OR(AI335&lt;K335,AND(AI335=K335,3&lt;0))),1,0)+IF(AND(AQ335&gt;0,OR(AQ335&lt;K335,AND(AQ335=K335,4&lt;0))),1,0)+IF(AND(AY335&gt;0,OR(AY335&lt;K335,AND(AY335=K335,5&lt;0))),1,0)+IF(AND(BG335&gt;0,OR(BG335&lt;K335,AND(BG335=K335,6&lt;0))),1,0)+IF(AND(BO335&gt;0,OR(BO335&lt;K335,AND(BO335=K335,7&lt;0))),1,0)+IF(AND(BW335&gt;0,OR(BW335&lt;K335,AND(BW335=K335,8&lt;0))),1,0)+IF(AND(CE335&gt;0,OR(CE335&lt;K335,AND(CE335=K335,9&lt;0))),1,0)))</f>
        <v>99</v>
      </c>
      <c r="P335" s="3">
        <f>IF(Inputs!$B$27&lt;&gt;"Ready","PENDING INPUTS",IF(A335&gt;Inputs!$B$6,0,MIN(MAX(0,(K335+L335+M335)-N335),MAX(0,C335-D335-(IF(O335&lt;O335,K335+L335+M335-N335,0)+IF(W335&lt;O335,S335+T335+U335-V335,0)+IF(AE335&lt;O335,AA335+AB335+AC335-AD335,0)+IF(AM335&lt;O335,AI335+AJ335+AK335-AL335,0)+IF(AU335&lt;O335,AQ335+AR335+AS335-AT335,0)+IF(BC335&lt;O335,AY335+AZ335+BA335-BB335,0)+IF(BK335&lt;O335,BG335+BH335+BI335-BJ335,0)+IF(BS335&lt;O335,BO335+BP335+BQ335-BR335,0)+IF(CA335&lt;O335,BW335+BX335+BY335-BZ335,0)+IF(CI335&lt;O335,CE335+CF335+CG335-CH335,0))))))</f>
        <v>0</v>
      </c>
      <c r="Q335" s="3">
        <f>IF(Inputs!$B$27&lt;&gt;"Ready","PENDING INPUTS",MIN((K335+L335+M335),IF(D335&gt;C335,IF(D335=0,0,N335*C335/D335),N335+P335)))</f>
        <v>0</v>
      </c>
      <c r="R335" s="3">
        <f>IF(Inputs!$B$27&lt;&gt;"Ready","PENDING INPUTS",MAX(0,(K335+L335+M335)-Q335))</f>
        <v>0</v>
      </c>
      <c r="S335" s="3">
        <f>IF(Inputs!$B$27&lt;&gt;"Ready","PENDING INPUTS",Z334)</f>
        <v>0</v>
      </c>
      <c r="T335" s="3">
        <f>IF(Inputs!$B$27&lt;&gt;"Ready","PENDING INPUTS",IF(A335&lt;=Inputs!$B$6,ROUND(S335*Inputs!C15/12,2),0))</f>
        <v>0</v>
      </c>
      <c r="U335" s="3">
        <f>IF(Inputs!$B$27&lt;&gt;"Ready","PENDING INPUTS",IF(AND(A335&lt;=Inputs!$B$6,S335&gt;0),Inputs!G15,0))</f>
        <v>0</v>
      </c>
      <c r="V335" s="3">
        <f>IF(Inputs!$B$27&lt;&gt;"Ready","PENDING INPUTS",IF(A335&gt;Inputs!$B$6,0,MIN((S335+T335+U335),IF(Inputs!H15=1,Inputs!D15,MAX(Inputs!F15,ROUND(S335*Inputs!E15+T335+U335,2))))))</f>
        <v>0</v>
      </c>
      <c r="W335">
        <f>IF(Inputs!$B$27&lt;&gt;"Ready","PENDING INPUTS",IF(S335&lt;=0,99,1+IF(AND(K335&gt;0,OR(K335&lt;S335,AND(K335=S335,0&lt;1))),1,0)+IF(AND(AA335&gt;0,OR(AA335&lt;S335,AND(AA335=S335,2&lt;1))),1,0)+IF(AND(AI335&gt;0,OR(AI335&lt;S335,AND(AI335=S335,3&lt;1))),1,0)+IF(AND(AQ335&gt;0,OR(AQ335&lt;S335,AND(AQ335=S335,4&lt;1))),1,0)+IF(AND(AY335&gt;0,OR(AY335&lt;S335,AND(AY335=S335,5&lt;1))),1,0)+IF(AND(BG335&gt;0,OR(BG335&lt;S335,AND(BG335=S335,6&lt;1))),1,0)+IF(AND(BO335&gt;0,OR(BO335&lt;S335,AND(BO335=S335,7&lt;1))),1,0)+IF(AND(BW335&gt;0,OR(BW335&lt;S335,AND(BW335=S335,8&lt;1))),1,0)+IF(AND(CE335&gt;0,OR(CE335&lt;S335,AND(CE335=S335,9&lt;1))),1,0)))</f>
        <v>99</v>
      </c>
      <c r="X335" s="3">
        <f>IF(Inputs!$B$27&lt;&gt;"Ready","PENDING INPUTS",IF(A335&gt;Inputs!$B$6,0,MIN(MAX(0,(S335+T335+U335)-V335),MAX(0,C335-D335-(IF(O335&lt;W335,K335+L335+M335-N335,0)+IF(W335&lt;W335,S335+T335+U335-V335,0)+IF(AE335&lt;W335,AA335+AB335+AC335-AD335,0)+IF(AM335&lt;W335,AI335+AJ335+AK335-AL335,0)+IF(AU335&lt;W335,AQ335+AR335+AS335-AT335,0)+IF(BC335&lt;W335,AY335+AZ335+BA335-BB335,0)+IF(BK335&lt;W335,BG335+BH335+BI335-BJ335,0)+IF(BS335&lt;W335,BO335+BP335+BQ335-BR335,0)+IF(CA335&lt;W335,BW335+BX335+BY335-BZ335,0)+IF(CI335&lt;W335,CE335+CF335+CG335-CH335,0))))))</f>
        <v>0</v>
      </c>
      <c r="Y335" s="3">
        <f>IF(Inputs!$B$27&lt;&gt;"Ready","PENDING INPUTS",MIN((S335+T335+U335),IF(D335&gt;C335,IF(D335=0,0,V335*C335/D335),V335+X335)))</f>
        <v>0</v>
      </c>
      <c r="Z335" s="3">
        <f>IF(Inputs!$B$27&lt;&gt;"Ready","PENDING INPUTS",MAX(0,(S335+T335+U335)-Y335))</f>
        <v>0</v>
      </c>
      <c r="AA335" s="3">
        <f>IF(Inputs!$B$27&lt;&gt;"Ready","PENDING INPUTS",AH334)</f>
        <v>0</v>
      </c>
      <c r="AB335" s="3">
        <f>IF(Inputs!$B$27&lt;&gt;"Ready","PENDING INPUTS",IF(A335&lt;=Inputs!$B$6,ROUND(AA335*Inputs!C16/12,2),0))</f>
        <v>0</v>
      </c>
      <c r="AC335" s="3">
        <f>IF(Inputs!$B$27&lt;&gt;"Ready","PENDING INPUTS",IF(AND(A335&lt;=Inputs!$B$6,AA335&gt;0),Inputs!G16,0))</f>
        <v>0</v>
      </c>
      <c r="AD335" s="3">
        <f>IF(Inputs!$B$27&lt;&gt;"Ready","PENDING INPUTS",IF(A335&gt;Inputs!$B$6,0,MIN((AA335+AB335+AC335),IF(Inputs!H16=1,Inputs!D16,MAX(Inputs!F16,ROUND(AA335*Inputs!E16+AB335+AC335,2))))))</f>
        <v>0</v>
      </c>
      <c r="AE335">
        <f>IF(Inputs!$B$27&lt;&gt;"Ready","PENDING INPUTS",IF(AA335&lt;=0,99,1+IF(AND(K335&gt;0,OR(K335&lt;AA335,AND(K335=AA335,0&lt;2))),1,0)+IF(AND(S335&gt;0,OR(S335&lt;AA335,AND(S335=AA335,1&lt;2))),1,0)+IF(AND(AI335&gt;0,OR(AI335&lt;AA335,AND(AI335=AA335,3&lt;2))),1,0)+IF(AND(AQ335&gt;0,OR(AQ335&lt;AA335,AND(AQ335=AA335,4&lt;2))),1,0)+IF(AND(AY335&gt;0,OR(AY335&lt;AA335,AND(AY335=AA335,5&lt;2))),1,0)+IF(AND(BG335&gt;0,OR(BG335&lt;AA335,AND(BG335=AA335,6&lt;2))),1,0)+IF(AND(BO335&gt;0,OR(BO335&lt;AA335,AND(BO335=AA335,7&lt;2))),1,0)+IF(AND(BW335&gt;0,OR(BW335&lt;AA335,AND(BW335=AA335,8&lt;2))),1,0)+IF(AND(CE335&gt;0,OR(CE335&lt;AA335,AND(CE335=AA335,9&lt;2))),1,0)))</f>
        <v>99</v>
      </c>
      <c r="AF335" s="3">
        <f>IF(Inputs!$B$27&lt;&gt;"Ready","PENDING INPUTS",IF(A335&gt;Inputs!$B$6,0,MIN(MAX(0,(AA335+AB335+AC335)-AD335),MAX(0,C335-D335-(IF(O335&lt;AE335,K335+L335+M335-N335,0)+IF(W335&lt;AE335,S335+T335+U335-V335,0)+IF(AE335&lt;AE335,AA335+AB335+AC335-AD335,0)+IF(AM335&lt;AE335,AI335+AJ335+AK335-AL335,0)+IF(AU335&lt;AE335,AQ335+AR335+AS335-AT335,0)+IF(BC335&lt;AE335,AY335+AZ335+BA335-BB335,0)+IF(BK335&lt;AE335,BG335+BH335+BI335-BJ335,0)+IF(BS335&lt;AE335,BO335+BP335+BQ335-BR335,0)+IF(CA335&lt;AE335,BW335+BX335+BY335-BZ335,0)+IF(CI335&lt;AE335,CE335+CF335+CG335-CH335,0))))))</f>
        <v>0</v>
      </c>
      <c r="AG335" s="3">
        <f>IF(Inputs!$B$27&lt;&gt;"Ready","PENDING INPUTS",MIN((AA335+AB335+AC335),IF(D335&gt;C335,IF(D335=0,0,AD335*C335/D335),AD335+AF335)))</f>
        <v>0</v>
      </c>
      <c r="AH335" s="3">
        <f>IF(Inputs!$B$27&lt;&gt;"Ready","PENDING INPUTS",MAX(0,(AA335+AB335+AC335)-AG335))</f>
        <v>0</v>
      </c>
      <c r="AI335" s="3">
        <f>IF(Inputs!$B$27&lt;&gt;"Ready","PENDING INPUTS",AP334)</f>
        <v>0</v>
      </c>
      <c r="AJ335" s="3">
        <f>IF(Inputs!$B$27&lt;&gt;"Ready","PENDING INPUTS",IF(A335&lt;=Inputs!$B$6,ROUND(AI335*Inputs!C17/12,2),0))</f>
        <v>0</v>
      </c>
      <c r="AK335" s="3">
        <f>IF(Inputs!$B$27&lt;&gt;"Ready","PENDING INPUTS",IF(AND(A335&lt;=Inputs!$B$6,AI335&gt;0),Inputs!G17,0))</f>
        <v>0</v>
      </c>
      <c r="AL335" s="3">
        <f>IF(Inputs!$B$27&lt;&gt;"Ready","PENDING INPUTS",IF(A335&gt;Inputs!$B$6,0,MIN((AI335+AJ335+AK335),IF(Inputs!H17=1,Inputs!D17,MAX(Inputs!F17,ROUND(AI335*Inputs!E17+AJ335+AK335,2))))))</f>
        <v>0</v>
      </c>
      <c r="AM335">
        <f>IF(Inputs!$B$27&lt;&gt;"Ready","PENDING INPUTS",IF(AI335&lt;=0,99,1+IF(AND(K335&gt;0,OR(K335&lt;AI335,AND(K335=AI335,0&lt;3))),1,0)+IF(AND(S335&gt;0,OR(S335&lt;AI335,AND(S335=AI335,1&lt;3))),1,0)+IF(AND(AA335&gt;0,OR(AA335&lt;AI335,AND(AA335=AI335,2&lt;3))),1,0)+IF(AND(AQ335&gt;0,OR(AQ335&lt;AI335,AND(AQ335=AI335,4&lt;3))),1,0)+IF(AND(AY335&gt;0,OR(AY335&lt;AI335,AND(AY335=AI335,5&lt;3))),1,0)+IF(AND(BG335&gt;0,OR(BG335&lt;AI335,AND(BG335=AI335,6&lt;3))),1,0)+IF(AND(BO335&gt;0,OR(BO335&lt;AI335,AND(BO335=AI335,7&lt;3))),1,0)+IF(AND(BW335&gt;0,OR(BW335&lt;AI335,AND(BW335=AI335,8&lt;3))),1,0)+IF(AND(CE335&gt;0,OR(CE335&lt;AI335,AND(CE335=AI335,9&lt;3))),1,0)))</f>
        <v>99</v>
      </c>
      <c r="AN335" s="3">
        <f>IF(Inputs!$B$27&lt;&gt;"Ready","PENDING INPUTS",IF(A335&gt;Inputs!$B$6,0,MIN(MAX(0,(AI335+AJ335+AK335)-AL335),MAX(0,C335-D335-(IF(O335&lt;AM335,K335+L335+M335-N335,0)+IF(W335&lt;AM335,S335+T335+U335-V335,0)+IF(AE335&lt;AM335,AA335+AB335+AC335-AD335,0)+IF(AM335&lt;AM335,AI335+AJ335+AK335-AL335,0)+IF(AU335&lt;AM335,AQ335+AR335+AS335-AT335,0)+IF(BC335&lt;AM335,AY335+AZ335+BA335-BB335,0)+IF(BK335&lt;AM335,BG335+BH335+BI335-BJ335,0)+IF(BS335&lt;AM335,BO335+BP335+BQ335-BR335,0)+IF(CA335&lt;AM335,BW335+BX335+BY335-BZ335,0)+IF(CI335&lt;AM335,CE335+CF335+CG335-CH335,0))))))</f>
        <v>0</v>
      </c>
      <c r="AO335" s="3">
        <f>IF(Inputs!$B$27&lt;&gt;"Ready","PENDING INPUTS",MIN((AI335+AJ335+AK335),IF(D335&gt;C335,IF(D335=0,0,AL335*C335/D335),AL335+AN335)))</f>
        <v>0</v>
      </c>
      <c r="AP335" s="3">
        <f>IF(Inputs!$B$27&lt;&gt;"Ready","PENDING INPUTS",MAX(0,(AI335+AJ335+AK335)-AO335))</f>
        <v>0</v>
      </c>
      <c r="AQ335" s="3">
        <f>IF(Inputs!$B$27&lt;&gt;"Ready","PENDING INPUTS",AX334)</f>
        <v>0</v>
      </c>
      <c r="AR335" s="3">
        <f>IF(Inputs!$B$27&lt;&gt;"Ready","PENDING INPUTS",IF(A335&lt;=Inputs!$B$6,ROUND(AQ335*Inputs!C18/12,2),0))</f>
        <v>0</v>
      </c>
      <c r="AS335" s="3">
        <f>IF(Inputs!$B$27&lt;&gt;"Ready","PENDING INPUTS",IF(AND(A335&lt;=Inputs!$B$6,AQ335&gt;0),Inputs!G18,0))</f>
        <v>0</v>
      </c>
      <c r="AT335" s="3">
        <f>IF(Inputs!$B$27&lt;&gt;"Ready","PENDING INPUTS",IF(A335&gt;Inputs!$B$6,0,MIN((AQ335+AR335+AS335),IF(Inputs!H18=1,Inputs!D18,MAX(Inputs!F18,ROUND(AQ335*Inputs!E18+AR335+AS335,2))))))</f>
        <v>0</v>
      </c>
      <c r="AU335">
        <f>IF(Inputs!$B$27&lt;&gt;"Ready","PENDING INPUTS",IF(AQ335&lt;=0,99,1+IF(AND(K335&gt;0,OR(K335&lt;AQ335,AND(K335=AQ335,0&lt;4))),1,0)+IF(AND(S335&gt;0,OR(S335&lt;AQ335,AND(S335=AQ335,1&lt;4))),1,0)+IF(AND(AA335&gt;0,OR(AA335&lt;AQ335,AND(AA335=AQ335,2&lt;4))),1,0)+IF(AND(AI335&gt;0,OR(AI335&lt;AQ335,AND(AI335=AQ335,3&lt;4))),1,0)+IF(AND(AY335&gt;0,OR(AY335&lt;AQ335,AND(AY335=AQ335,5&lt;4))),1,0)+IF(AND(BG335&gt;0,OR(BG335&lt;AQ335,AND(BG335=AQ335,6&lt;4))),1,0)+IF(AND(BO335&gt;0,OR(BO335&lt;AQ335,AND(BO335=AQ335,7&lt;4))),1,0)+IF(AND(BW335&gt;0,OR(BW335&lt;AQ335,AND(BW335=AQ335,8&lt;4))),1,0)+IF(AND(CE335&gt;0,OR(CE335&lt;AQ335,AND(CE335=AQ335,9&lt;4))),1,0)))</f>
        <v>99</v>
      </c>
      <c r="AV335" s="3">
        <f>IF(Inputs!$B$27&lt;&gt;"Ready","PENDING INPUTS",IF(A335&gt;Inputs!$B$6,0,MIN(MAX(0,(AQ335+AR335+AS335)-AT335),MAX(0,C335-D335-(IF(O335&lt;AU335,K335+L335+M335-N335,0)+IF(W335&lt;AU335,S335+T335+U335-V335,0)+IF(AE335&lt;AU335,AA335+AB335+AC335-AD335,0)+IF(AM335&lt;AU335,AI335+AJ335+AK335-AL335,0)+IF(AU335&lt;AU335,AQ335+AR335+AS335-AT335,0)+IF(BC335&lt;AU335,AY335+AZ335+BA335-BB335,0)+IF(BK335&lt;AU335,BG335+BH335+BI335-BJ335,0)+IF(BS335&lt;AU335,BO335+BP335+BQ335-BR335,0)+IF(CA335&lt;AU335,BW335+BX335+BY335-BZ335,0)+IF(CI335&lt;AU335,CE335+CF335+CG335-CH335,0))))))</f>
        <v>0</v>
      </c>
      <c r="AW335" s="3">
        <f>IF(Inputs!$B$27&lt;&gt;"Ready","PENDING INPUTS",MIN((AQ335+AR335+AS335),IF(D335&gt;C335,IF(D335=0,0,AT335*C335/D335),AT335+AV335)))</f>
        <v>0</v>
      </c>
      <c r="AX335" s="3">
        <f>IF(Inputs!$B$27&lt;&gt;"Ready","PENDING INPUTS",MAX(0,(AQ335+AR335+AS335)-AW335))</f>
        <v>0</v>
      </c>
      <c r="AY335" s="3">
        <f>IF(Inputs!$B$27&lt;&gt;"Ready","PENDING INPUTS",BF334)</f>
        <v>0</v>
      </c>
      <c r="AZ335" s="3">
        <f>IF(Inputs!$B$27&lt;&gt;"Ready","PENDING INPUTS",IF(A335&lt;=Inputs!$B$6,ROUND(AY335*Inputs!C19/12,2),0))</f>
        <v>0</v>
      </c>
      <c r="BA335" s="3">
        <f>IF(Inputs!$B$27&lt;&gt;"Ready","PENDING INPUTS",IF(AND(A335&lt;=Inputs!$B$6,AY335&gt;0),Inputs!G19,0))</f>
        <v>0</v>
      </c>
      <c r="BB335" s="3">
        <f>IF(Inputs!$B$27&lt;&gt;"Ready","PENDING INPUTS",IF(A335&gt;Inputs!$B$6,0,MIN((AY335+AZ335+BA335),IF(Inputs!H19=1,Inputs!D19,MAX(Inputs!F19,ROUND(AY335*Inputs!E19+AZ335+BA335,2))))))</f>
        <v>0</v>
      </c>
      <c r="BC335">
        <f>IF(Inputs!$B$27&lt;&gt;"Ready","PENDING INPUTS",IF(AY335&lt;=0,99,1+IF(AND(K335&gt;0,OR(K335&lt;AY335,AND(K335=AY335,0&lt;5))),1,0)+IF(AND(S335&gt;0,OR(S335&lt;AY335,AND(S335=AY335,1&lt;5))),1,0)+IF(AND(AA335&gt;0,OR(AA335&lt;AY335,AND(AA335=AY335,2&lt;5))),1,0)+IF(AND(AI335&gt;0,OR(AI335&lt;AY335,AND(AI335=AY335,3&lt;5))),1,0)+IF(AND(AQ335&gt;0,OR(AQ335&lt;AY335,AND(AQ335=AY335,4&lt;5))),1,0)+IF(AND(BG335&gt;0,OR(BG335&lt;AY335,AND(BG335=AY335,6&lt;5))),1,0)+IF(AND(BO335&gt;0,OR(BO335&lt;AY335,AND(BO335=AY335,7&lt;5))),1,0)+IF(AND(BW335&gt;0,OR(BW335&lt;AY335,AND(BW335=AY335,8&lt;5))),1,0)+IF(AND(CE335&gt;0,OR(CE335&lt;AY335,AND(CE335=AY335,9&lt;5))),1,0)))</f>
        <v>99</v>
      </c>
      <c r="BD335" s="3">
        <f>IF(Inputs!$B$27&lt;&gt;"Ready","PENDING INPUTS",IF(A335&gt;Inputs!$B$6,0,MIN(MAX(0,(AY335+AZ335+BA335)-BB335),MAX(0,C335-D335-(IF(O335&lt;BC335,K335+L335+M335-N335,0)+IF(W335&lt;BC335,S335+T335+U335-V335,0)+IF(AE335&lt;BC335,AA335+AB335+AC335-AD335,0)+IF(AM335&lt;BC335,AI335+AJ335+AK335-AL335,0)+IF(AU335&lt;BC335,AQ335+AR335+AS335-AT335,0)+IF(BC335&lt;BC335,AY335+AZ335+BA335-BB335,0)+IF(BK335&lt;BC335,BG335+BH335+BI335-BJ335,0)+IF(BS335&lt;BC335,BO335+BP335+BQ335-BR335,0)+IF(CA335&lt;BC335,BW335+BX335+BY335-BZ335,0)+IF(CI335&lt;BC335,CE335+CF335+CG335-CH335,0))))))</f>
        <v>0</v>
      </c>
      <c r="BE335" s="3">
        <f>IF(Inputs!$B$27&lt;&gt;"Ready","PENDING INPUTS",MIN((AY335+AZ335+BA335),IF(D335&gt;C335,IF(D335=0,0,BB335*C335/D335),BB335+BD335)))</f>
        <v>0</v>
      </c>
      <c r="BF335" s="3">
        <f>IF(Inputs!$B$27&lt;&gt;"Ready","PENDING INPUTS",MAX(0,(AY335+AZ335+BA335)-BE335))</f>
        <v>0</v>
      </c>
      <c r="BG335" s="3">
        <f>IF(Inputs!$B$27&lt;&gt;"Ready","PENDING INPUTS",BN334)</f>
        <v>0</v>
      </c>
      <c r="BH335" s="3">
        <f>IF(Inputs!$B$27&lt;&gt;"Ready","PENDING INPUTS",IF(A335&lt;=Inputs!$B$6,ROUND(BG335*Inputs!C20/12,2),0))</f>
        <v>0</v>
      </c>
      <c r="BI335" s="3">
        <f>IF(Inputs!$B$27&lt;&gt;"Ready","PENDING INPUTS",IF(AND(A335&lt;=Inputs!$B$6,BG335&gt;0),Inputs!G20,0))</f>
        <v>0</v>
      </c>
      <c r="BJ335" s="3">
        <f>IF(Inputs!$B$27&lt;&gt;"Ready","PENDING INPUTS",IF(A335&gt;Inputs!$B$6,0,MIN((BG335+BH335+BI335),IF(Inputs!H20=1,Inputs!D20,MAX(Inputs!F20,ROUND(BG335*Inputs!E20+BH335+BI335,2))))))</f>
        <v>0</v>
      </c>
      <c r="BK335">
        <f>IF(Inputs!$B$27&lt;&gt;"Ready","PENDING INPUTS",IF(BG335&lt;=0,99,1+IF(AND(K335&gt;0,OR(K335&lt;BG335,AND(K335=BG335,0&lt;6))),1,0)+IF(AND(S335&gt;0,OR(S335&lt;BG335,AND(S335=BG335,1&lt;6))),1,0)+IF(AND(AA335&gt;0,OR(AA335&lt;BG335,AND(AA335=BG335,2&lt;6))),1,0)+IF(AND(AI335&gt;0,OR(AI335&lt;BG335,AND(AI335=BG335,3&lt;6))),1,0)+IF(AND(AQ335&gt;0,OR(AQ335&lt;BG335,AND(AQ335=BG335,4&lt;6))),1,0)+IF(AND(AY335&gt;0,OR(AY335&lt;BG335,AND(AY335=BG335,5&lt;6))),1,0)+IF(AND(BO335&gt;0,OR(BO335&lt;BG335,AND(BO335=BG335,7&lt;6))),1,0)+IF(AND(BW335&gt;0,OR(BW335&lt;BG335,AND(BW335=BG335,8&lt;6))),1,0)+IF(AND(CE335&gt;0,OR(CE335&lt;BG335,AND(CE335=BG335,9&lt;6))),1,0)))</f>
        <v>99</v>
      </c>
      <c r="BL335" s="3">
        <f>IF(Inputs!$B$27&lt;&gt;"Ready","PENDING INPUTS",IF(A335&gt;Inputs!$B$6,0,MIN(MAX(0,(BG335+BH335+BI335)-BJ335),MAX(0,C335-D335-(IF(O335&lt;BK335,K335+L335+M335-N335,0)+IF(W335&lt;BK335,S335+T335+U335-V335,0)+IF(AE335&lt;BK335,AA335+AB335+AC335-AD335,0)+IF(AM335&lt;BK335,AI335+AJ335+AK335-AL335,0)+IF(AU335&lt;BK335,AQ335+AR335+AS335-AT335,0)+IF(BC335&lt;BK335,AY335+AZ335+BA335-BB335,0)+IF(BK335&lt;BK335,BG335+BH335+BI335-BJ335,0)+IF(BS335&lt;BK335,BO335+BP335+BQ335-BR335,0)+IF(CA335&lt;BK335,BW335+BX335+BY335-BZ335,0)+IF(CI335&lt;BK335,CE335+CF335+CG335-CH335,0))))))</f>
        <v>0</v>
      </c>
      <c r="BM335" s="3">
        <f>IF(Inputs!$B$27&lt;&gt;"Ready","PENDING INPUTS",MIN((BG335+BH335+BI335),IF(D335&gt;C335,IF(D335=0,0,BJ335*C335/D335),BJ335+BL335)))</f>
        <v>0</v>
      </c>
      <c r="BN335" s="3">
        <f>IF(Inputs!$B$27&lt;&gt;"Ready","PENDING INPUTS",MAX(0,(BG335+BH335+BI335)-BM335))</f>
        <v>0</v>
      </c>
      <c r="BO335" s="3">
        <f>IF(Inputs!$B$27&lt;&gt;"Ready","PENDING INPUTS",BV334)</f>
        <v>0</v>
      </c>
      <c r="BP335" s="3">
        <f>IF(Inputs!$B$27&lt;&gt;"Ready","PENDING INPUTS",IF(A335&lt;=Inputs!$B$6,ROUND(BO335*Inputs!C21/12,2),0))</f>
        <v>0</v>
      </c>
      <c r="BQ335" s="3">
        <f>IF(Inputs!$B$27&lt;&gt;"Ready","PENDING INPUTS",IF(AND(A335&lt;=Inputs!$B$6,BO335&gt;0),Inputs!G21,0))</f>
        <v>0</v>
      </c>
      <c r="BR335" s="3">
        <f>IF(Inputs!$B$27&lt;&gt;"Ready","PENDING INPUTS",IF(A335&gt;Inputs!$B$6,0,MIN((BO335+BP335+BQ335),IF(Inputs!H21=1,Inputs!D21,MAX(Inputs!F21,ROUND(BO335*Inputs!E21+BP335+BQ335,2))))))</f>
        <v>0</v>
      </c>
      <c r="BS335">
        <f>IF(Inputs!$B$27&lt;&gt;"Ready","PENDING INPUTS",IF(BO335&lt;=0,99,1+IF(AND(K335&gt;0,OR(K335&lt;BO335,AND(K335=BO335,0&lt;7))),1,0)+IF(AND(S335&gt;0,OR(S335&lt;BO335,AND(S335=BO335,1&lt;7))),1,0)+IF(AND(AA335&gt;0,OR(AA335&lt;BO335,AND(AA335=BO335,2&lt;7))),1,0)+IF(AND(AI335&gt;0,OR(AI335&lt;BO335,AND(AI335=BO335,3&lt;7))),1,0)+IF(AND(AQ335&gt;0,OR(AQ335&lt;BO335,AND(AQ335=BO335,4&lt;7))),1,0)+IF(AND(AY335&gt;0,OR(AY335&lt;BO335,AND(AY335=BO335,5&lt;7))),1,0)+IF(AND(BG335&gt;0,OR(BG335&lt;BO335,AND(BG335=BO335,6&lt;7))),1,0)+IF(AND(BW335&gt;0,OR(BW335&lt;BO335,AND(BW335=BO335,8&lt;7))),1,0)+IF(AND(CE335&gt;0,OR(CE335&lt;BO335,AND(CE335=BO335,9&lt;7))),1,0)))</f>
        <v>99</v>
      </c>
      <c r="BT335" s="3">
        <f>IF(Inputs!$B$27&lt;&gt;"Ready","PENDING INPUTS",IF(A335&gt;Inputs!$B$6,0,MIN(MAX(0,(BO335+BP335+BQ335)-BR335),MAX(0,C335-D335-(IF(O335&lt;BS335,K335+L335+M335-N335,0)+IF(W335&lt;BS335,S335+T335+U335-V335,0)+IF(AE335&lt;BS335,AA335+AB335+AC335-AD335,0)+IF(AM335&lt;BS335,AI335+AJ335+AK335-AL335,0)+IF(AU335&lt;BS335,AQ335+AR335+AS335-AT335,0)+IF(BC335&lt;BS335,AY335+AZ335+BA335-BB335,0)+IF(BK335&lt;BS335,BG335+BH335+BI335-BJ335,0)+IF(BS335&lt;BS335,BO335+BP335+BQ335-BR335,0)+IF(CA335&lt;BS335,BW335+BX335+BY335-BZ335,0)+IF(CI335&lt;BS335,CE335+CF335+CG335-CH335,0))))))</f>
        <v>0</v>
      </c>
      <c r="BU335" s="3">
        <f>IF(Inputs!$B$27&lt;&gt;"Ready","PENDING INPUTS",MIN((BO335+BP335+BQ335),IF(D335&gt;C335,IF(D335=0,0,BR335*C335/D335),BR335+BT335)))</f>
        <v>0</v>
      </c>
      <c r="BV335" s="3">
        <f>IF(Inputs!$B$27&lt;&gt;"Ready","PENDING INPUTS",MAX(0,(BO335+BP335+BQ335)-BU335))</f>
        <v>0</v>
      </c>
      <c r="BW335" s="3">
        <f>IF(Inputs!$B$27&lt;&gt;"Ready","PENDING INPUTS",CD334)</f>
        <v>0</v>
      </c>
      <c r="BX335" s="3">
        <f>IF(Inputs!$B$27&lt;&gt;"Ready","PENDING INPUTS",IF(A335&lt;=Inputs!$B$6,ROUND(BW335*Inputs!C22/12,2),0))</f>
        <v>0</v>
      </c>
      <c r="BY335" s="3">
        <f>IF(Inputs!$B$27&lt;&gt;"Ready","PENDING INPUTS",IF(AND(A335&lt;=Inputs!$B$6,BW335&gt;0),Inputs!G22,0))</f>
        <v>0</v>
      </c>
      <c r="BZ335" s="3">
        <f>IF(Inputs!$B$27&lt;&gt;"Ready","PENDING INPUTS",IF(A335&gt;Inputs!$B$6,0,MIN((BW335+BX335+BY335),IF(Inputs!H22=1,Inputs!D22,MAX(Inputs!F22,ROUND(BW335*Inputs!E22+BX335+BY335,2))))))</f>
        <v>0</v>
      </c>
      <c r="CA335">
        <f>IF(Inputs!$B$27&lt;&gt;"Ready","PENDING INPUTS",IF(BW335&lt;=0,99,1+IF(AND(K335&gt;0,OR(K335&lt;BW335,AND(K335=BW335,0&lt;8))),1,0)+IF(AND(S335&gt;0,OR(S335&lt;BW335,AND(S335=BW335,1&lt;8))),1,0)+IF(AND(AA335&gt;0,OR(AA335&lt;BW335,AND(AA335=BW335,2&lt;8))),1,0)+IF(AND(AI335&gt;0,OR(AI335&lt;BW335,AND(AI335=BW335,3&lt;8))),1,0)+IF(AND(AQ335&gt;0,OR(AQ335&lt;BW335,AND(AQ335=BW335,4&lt;8))),1,0)+IF(AND(AY335&gt;0,OR(AY335&lt;BW335,AND(AY335=BW335,5&lt;8))),1,0)+IF(AND(BG335&gt;0,OR(BG335&lt;BW335,AND(BG335=BW335,6&lt;8))),1,0)+IF(AND(BO335&gt;0,OR(BO335&lt;BW335,AND(BO335=BW335,7&lt;8))),1,0)+IF(AND(CE335&gt;0,OR(CE335&lt;BW335,AND(CE335=BW335,9&lt;8))),1,0)))</f>
        <v>99</v>
      </c>
      <c r="CB335" s="3">
        <f>IF(Inputs!$B$27&lt;&gt;"Ready","PENDING INPUTS",IF(A335&gt;Inputs!$B$6,0,MIN(MAX(0,(BW335+BX335+BY335)-BZ335),MAX(0,C335-D335-(IF(O335&lt;CA335,K335+L335+M335-N335,0)+IF(W335&lt;CA335,S335+T335+U335-V335,0)+IF(AE335&lt;CA335,AA335+AB335+AC335-AD335,0)+IF(AM335&lt;CA335,AI335+AJ335+AK335-AL335,0)+IF(AU335&lt;CA335,AQ335+AR335+AS335-AT335,0)+IF(BC335&lt;CA335,AY335+AZ335+BA335-BB335,0)+IF(BK335&lt;CA335,BG335+BH335+BI335-BJ335,0)+IF(BS335&lt;CA335,BO335+BP335+BQ335-BR335,0)+IF(CA335&lt;CA335,BW335+BX335+BY335-BZ335,0)+IF(CI335&lt;CA335,CE335+CF335+CG335-CH335,0))))))</f>
        <v>0</v>
      </c>
      <c r="CC335" s="3">
        <f>IF(Inputs!$B$27&lt;&gt;"Ready","PENDING INPUTS",MIN((BW335+BX335+BY335),IF(D335&gt;C335,IF(D335=0,0,BZ335*C335/D335),BZ335+CB335)))</f>
        <v>0</v>
      </c>
      <c r="CD335" s="3">
        <f>IF(Inputs!$B$27&lt;&gt;"Ready","PENDING INPUTS",MAX(0,(BW335+BX335+BY335)-CC335))</f>
        <v>0</v>
      </c>
      <c r="CE335" s="3">
        <f>IF(Inputs!$B$27&lt;&gt;"Ready","PENDING INPUTS",CL334)</f>
        <v>0</v>
      </c>
      <c r="CF335" s="3">
        <f>IF(Inputs!$B$27&lt;&gt;"Ready","PENDING INPUTS",IF(A335&lt;=Inputs!$B$6,ROUND(CE335*Inputs!C23/12,2),0))</f>
        <v>0</v>
      </c>
      <c r="CG335" s="3">
        <f>IF(Inputs!$B$27&lt;&gt;"Ready","PENDING INPUTS",IF(AND(A335&lt;=Inputs!$B$6,CE335&gt;0),Inputs!G23,0))</f>
        <v>0</v>
      </c>
      <c r="CH335" s="3">
        <f>IF(Inputs!$B$27&lt;&gt;"Ready","PENDING INPUTS",IF(A335&gt;Inputs!$B$6,0,MIN((CE335+CF335+CG335),IF(Inputs!H23=1,Inputs!D23,MAX(Inputs!F23,ROUND(CE335*Inputs!E23+CF335+CG335,2))))))</f>
        <v>0</v>
      </c>
      <c r="CI335">
        <f>IF(Inputs!$B$27&lt;&gt;"Ready","PENDING INPUTS",IF(CE335&lt;=0,99,1+IF(AND(K335&gt;0,OR(K335&lt;CE335,AND(K335=CE335,0&lt;9))),1,0)+IF(AND(S335&gt;0,OR(S335&lt;CE335,AND(S335=CE335,1&lt;9))),1,0)+IF(AND(AA335&gt;0,OR(AA335&lt;CE335,AND(AA335=CE335,2&lt;9))),1,0)+IF(AND(AI335&gt;0,OR(AI335&lt;CE335,AND(AI335=CE335,3&lt;9))),1,0)+IF(AND(AQ335&gt;0,OR(AQ335&lt;CE335,AND(AQ335=CE335,4&lt;9))),1,0)+IF(AND(AY335&gt;0,OR(AY335&lt;CE335,AND(AY335=CE335,5&lt;9))),1,0)+IF(AND(BG335&gt;0,OR(BG335&lt;CE335,AND(BG335=CE335,6&lt;9))),1,0)+IF(AND(BO335&gt;0,OR(BO335&lt;CE335,AND(BO335=CE335,7&lt;9))),1,0)+IF(AND(BW335&gt;0,OR(BW335&lt;CE335,AND(BW335=CE335,8&lt;9))),1,0)))</f>
        <v>99</v>
      </c>
      <c r="CJ335" s="3">
        <f>IF(Inputs!$B$27&lt;&gt;"Ready","PENDING INPUTS",IF(A335&gt;Inputs!$B$6,0,MIN(MAX(0,(CE335+CF335+CG335)-CH335),MAX(0,C335-D335-(IF(O335&lt;CI335,K335+L335+M335-N335,0)+IF(W335&lt;CI335,S335+T335+U335-V335,0)+IF(AE335&lt;CI335,AA335+AB335+AC335-AD335,0)+IF(AM335&lt;CI335,AI335+AJ335+AK335-AL335,0)+IF(AU335&lt;CI335,AQ335+AR335+AS335-AT335,0)+IF(BC335&lt;CI335,AY335+AZ335+BA335-BB335,0)+IF(BK335&lt;CI335,BG335+BH335+BI335-BJ335,0)+IF(BS335&lt;CI335,BO335+BP335+BQ335-BR335,0)+IF(CA335&lt;CI335,BW335+BX335+BY335-BZ335,0)+IF(CI335&lt;CI335,CE335+CF335+CG335-CH335,0))))))</f>
        <v>0</v>
      </c>
      <c r="CK335" s="3">
        <f>IF(Inputs!$B$27&lt;&gt;"Ready","PENDING INPUTS",MIN((CE335+CF335+CG335),IF(D335&gt;C335,IF(D335=0,0,CH335*C335/D335),CH335+CJ335)))</f>
        <v>0</v>
      </c>
      <c r="CL335" s="3">
        <f>IF(Inputs!$B$27&lt;&gt;"Ready","PENDING INPUTS",MAX(0,(CE335+CF335+CG335)-CK335))</f>
        <v>0</v>
      </c>
    </row>
    <row r="336" spans="1:90" ht="27.95" customHeight="1" x14ac:dyDescent="0.25">
      <c r="A336">
        <v>332</v>
      </c>
      <c r="B336" s="13">
        <f>IF(Inputs!$B$27&lt;&gt;"Ready","PENDING INPUTS",EDATE(Inputs!$B$5,A336-1))</f>
        <v>56370</v>
      </c>
      <c r="C336" s="3">
        <f>IF(Inputs!$B$27&lt;&gt;"Ready","PENDING INPUTS",IF(A336&lt;=Inputs!$B$6,MAX(0,Inputs!$B$4+IF(A336=Inputs!$B$7,Inputs!$B$8,0)+IF(A336=Inputs!$B$9,Inputs!$B$10,0)),0))</f>
        <v>0</v>
      </c>
      <c r="D336" s="3">
        <f>IF(Inputs!$B$27&lt;&gt;"Ready","PENDING INPUTS",SUM(N336,V336,AD336,AL336,AT336,BB336,BJ336,BR336,BZ336,CH336))</f>
        <v>0</v>
      </c>
      <c r="E336" s="3">
        <f>IF(Inputs!$B$27&lt;&gt;"Ready","PENDING INPUTS",MAX(0,D336-C336))</f>
        <v>0</v>
      </c>
      <c r="F336" s="3">
        <f>IF(Inputs!$B$27&lt;&gt;"Ready","PENDING INPUTS",SUM(Q336,Y336,AG336,AO336,AW336,BE336,BM336,BU336,CC336,CK336))</f>
        <v>0</v>
      </c>
      <c r="G336" s="3">
        <f>IF(Inputs!$B$27&lt;&gt;"Ready","PENDING INPUTS",SUM(L336,T336,AB336,AJ336,AR336,AZ336,BH336,BP336,BX336,CF336))</f>
        <v>0</v>
      </c>
      <c r="H336" s="3">
        <f>IF(Inputs!$B$27&lt;&gt;"Ready","PENDING INPUTS",SUM(M336,U336,AC336,AK336,AS336,BA336,BI336,BQ336,BY336,CG336))</f>
        <v>0</v>
      </c>
      <c r="I336" s="3">
        <f>IF(Inputs!$B$27&lt;&gt;"Ready","PENDING INPUTS",SUM(R336,Z336,AH336,AP336,AX336,BF336,BN336,BV336,CD336,CL336))</f>
        <v>0</v>
      </c>
      <c r="J336" t="str">
        <f>IF(Inputs!$B$27&lt;&gt;"Ready","PENDING INPUTS",IF(A336&gt;Inputs!$B$6,"Beyond horizon",IF(E336&gt;0.005,"MINIMUM SHORTFALL",IF(I336&lt;0.005,"Paid off","In progress"))))</f>
        <v>Beyond horizon</v>
      </c>
      <c r="K336" s="3">
        <f>IF(Inputs!$B$27&lt;&gt;"Ready","PENDING INPUTS",R335)</f>
        <v>0</v>
      </c>
      <c r="L336" s="3">
        <f>IF(Inputs!$B$27&lt;&gt;"Ready","PENDING INPUTS",IF(A336&lt;=Inputs!$B$6,ROUND(K336*Inputs!C14/12,2),0))</f>
        <v>0</v>
      </c>
      <c r="M336" s="3">
        <f>IF(Inputs!$B$27&lt;&gt;"Ready","PENDING INPUTS",IF(AND(A336&lt;=Inputs!$B$6,K336&gt;0),Inputs!G14,0))</f>
        <v>0</v>
      </c>
      <c r="N336" s="3">
        <f>IF(Inputs!$B$27&lt;&gt;"Ready","PENDING INPUTS",IF(A336&gt;Inputs!$B$6,0,MIN((K336+L336+M336),IF(Inputs!H14=1,Inputs!D14,MAX(Inputs!F14,ROUND(K336*Inputs!E14+L336+M336,2))))))</f>
        <v>0</v>
      </c>
      <c r="O336">
        <f>IF(Inputs!$B$27&lt;&gt;"Ready","PENDING INPUTS",IF(K336&lt;=0,99,1+IF(AND(S336&gt;0,OR(S336&lt;K336,AND(S336=K336,1&lt;0))),1,0)+IF(AND(AA336&gt;0,OR(AA336&lt;K336,AND(AA336=K336,2&lt;0))),1,0)+IF(AND(AI336&gt;0,OR(AI336&lt;K336,AND(AI336=K336,3&lt;0))),1,0)+IF(AND(AQ336&gt;0,OR(AQ336&lt;K336,AND(AQ336=K336,4&lt;0))),1,0)+IF(AND(AY336&gt;0,OR(AY336&lt;K336,AND(AY336=K336,5&lt;0))),1,0)+IF(AND(BG336&gt;0,OR(BG336&lt;K336,AND(BG336=K336,6&lt;0))),1,0)+IF(AND(BO336&gt;0,OR(BO336&lt;K336,AND(BO336=K336,7&lt;0))),1,0)+IF(AND(BW336&gt;0,OR(BW336&lt;K336,AND(BW336=K336,8&lt;0))),1,0)+IF(AND(CE336&gt;0,OR(CE336&lt;K336,AND(CE336=K336,9&lt;0))),1,0)))</f>
        <v>99</v>
      </c>
      <c r="P336" s="3">
        <f>IF(Inputs!$B$27&lt;&gt;"Ready","PENDING INPUTS",IF(A336&gt;Inputs!$B$6,0,MIN(MAX(0,(K336+L336+M336)-N336),MAX(0,C336-D336-(IF(O336&lt;O336,K336+L336+M336-N336,0)+IF(W336&lt;O336,S336+T336+U336-V336,0)+IF(AE336&lt;O336,AA336+AB336+AC336-AD336,0)+IF(AM336&lt;O336,AI336+AJ336+AK336-AL336,0)+IF(AU336&lt;O336,AQ336+AR336+AS336-AT336,0)+IF(BC336&lt;O336,AY336+AZ336+BA336-BB336,0)+IF(BK336&lt;O336,BG336+BH336+BI336-BJ336,0)+IF(BS336&lt;O336,BO336+BP336+BQ336-BR336,0)+IF(CA336&lt;O336,BW336+BX336+BY336-BZ336,0)+IF(CI336&lt;O336,CE336+CF336+CG336-CH336,0))))))</f>
        <v>0</v>
      </c>
      <c r="Q336" s="3">
        <f>IF(Inputs!$B$27&lt;&gt;"Ready","PENDING INPUTS",MIN((K336+L336+M336),IF(D336&gt;C336,IF(D336=0,0,N336*C336/D336),N336+P336)))</f>
        <v>0</v>
      </c>
      <c r="R336" s="3">
        <f>IF(Inputs!$B$27&lt;&gt;"Ready","PENDING INPUTS",MAX(0,(K336+L336+M336)-Q336))</f>
        <v>0</v>
      </c>
      <c r="S336" s="3">
        <f>IF(Inputs!$B$27&lt;&gt;"Ready","PENDING INPUTS",Z335)</f>
        <v>0</v>
      </c>
      <c r="T336" s="3">
        <f>IF(Inputs!$B$27&lt;&gt;"Ready","PENDING INPUTS",IF(A336&lt;=Inputs!$B$6,ROUND(S336*Inputs!C15/12,2),0))</f>
        <v>0</v>
      </c>
      <c r="U336" s="3">
        <f>IF(Inputs!$B$27&lt;&gt;"Ready","PENDING INPUTS",IF(AND(A336&lt;=Inputs!$B$6,S336&gt;0),Inputs!G15,0))</f>
        <v>0</v>
      </c>
      <c r="V336" s="3">
        <f>IF(Inputs!$B$27&lt;&gt;"Ready","PENDING INPUTS",IF(A336&gt;Inputs!$B$6,0,MIN((S336+T336+U336),IF(Inputs!H15=1,Inputs!D15,MAX(Inputs!F15,ROUND(S336*Inputs!E15+T336+U336,2))))))</f>
        <v>0</v>
      </c>
      <c r="W336">
        <f>IF(Inputs!$B$27&lt;&gt;"Ready","PENDING INPUTS",IF(S336&lt;=0,99,1+IF(AND(K336&gt;0,OR(K336&lt;S336,AND(K336=S336,0&lt;1))),1,0)+IF(AND(AA336&gt;0,OR(AA336&lt;S336,AND(AA336=S336,2&lt;1))),1,0)+IF(AND(AI336&gt;0,OR(AI336&lt;S336,AND(AI336=S336,3&lt;1))),1,0)+IF(AND(AQ336&gt;0,OR(AQ336&lt;S336,AND(AQ336=S336,4&lt;1))),1,0)+IF(AND(AY336&gt;0,OR(AY336&lt;S336,AND(AY336=S336,5&lt;1))),1,0)+IF(AND(BG336&gt;0,OR(BG336&lt;S336,AND(BG336=S336,6&lt;1))),1,0)+IF(AND(BO336&gt;0,OR(BO336&lt;S336,AND(BO336=S336,7&lt;1))),1,0)+IF(AND(BW336&gt;0,OR(BW336&lt;S336,AND(BW336=S336,8&lt;1))),1,0)+IF(AND(CE336&gt;0,OR(CE336&lt;S336,AND(CE336=S336,9&lt;1))),1,0)))</f>
        <v>99</v>
      </c>
      <c r="X336" s="3">
        <f>IF(Inputs!$B$27&lt;&gt;"Ready","PENDING INPUTS",IF(A336&gt;Inputs!$B$6,0,MIN(MAX(0,(S336+T336+U336)-V336),MAX(0,C336-D336-(IF(O336&lt;W336,K336+L336+M336-N336,0)+IF(W336&lt;W336,S336+T336+U336-V336,0)+IF(AE336&lt;W336,AA336+AB336+AC336-AD336,0)+IF(AM336&lt;W336,AI336+AJ336+AK336-AL336,0)+IF(AU336&lt;W336,AQ336+AR336+AS336-AT336,0)+IF(BC336&lt;W336,AY336+AZ336+BA336-BB336,0)+IF(BK336&lt;W336,BG336+BH336+BI336-BJ336,0)+IF(BS336&lt;W336,BO336+BP336+BQ336-BR336,0)+IF(CA336&lt;W336,BW336+BX336+BY336-BZ336,0)+IF(CI336&lt;W336,CE336+CF336+CG336-CH336,0))))))</f>
        <v>0</v>
      </c>
      <c r="Y336" s="3">
        <f>IF(Inputs!$B$27&lt;&gt;"Ready","PENDING INPUTS",MIN((S336+T336+U336),IF(D336&gt;C336,IF(D336=0,0,V336*C336/D336),V336+X336)))</f>
        <v>0</v>
      </c>
      <c r="Z336" s="3">
        <f>IF(Inputs!$B$27&lt;&gt;"Ready","PENDING INPUTS",MAX(0,(S336+T336+U336)-Y336))</f>
        <v>0</v>
      </c>
      <c r="AA336" s="3">
        <f>IF(Inputs!$B$27&lt;&gt;"Ready","PENDING INPUTS",AH335)</f>
        <v>0</v>
      </c>
      <c r="AB336" s="3">
        <f>IF(Inputs!$B$27&lt;&gt;"Ready","PENDING INPUTS",IF(A336&lt;=Inputs!$B$6,ROUND(AA336*Inputs!C16/12,2),0))</f>
        <v>0</v>
      </c>
      <c r="AC336" s="3">
        <f>IF(Inputs!$B$27&lt;&gt;"Ready","PENDING INPUTS",IF(AND(A336&lt;=Inputs!$B$6,AA336&gt;0),Inputs!G16,0))</f>
        <v>0</v>
      </c>
      <c r="AD336" s="3">
        <f>IF(Inputs!$B$27&lt;&gt;"Ready","PENDING INPUTS",IF(A336&gt;Inputs!$B$6,0,MIN((AA336+AB336+AC336),IF(Inputs!H16=1,Inputs!D16,MAX(Inputs!F16,ROUND(AA336*Inputs!E16+AB336+AC336,2))))))</f>
        <v>0</v>
      </c>
      <c r="AE336">
        <f>IF(Inputs!$B$27&lt;&gt;"Ready","PENDING INPUTS",IF(AA336&lt;=0,99,1+IF(AND(K336&gt;0,OR(K336&lt;AA336,AND(K336=AA336,0&lt;2))),1,0)+IF(AND(S336&gt;0,OR(S336&lt;AA336,AND(S336=AA336,1&lt;2))),1,0)+IF(AND(AI336&gt;0,OR(AI336&lt;AA336,AND(AI336=AA336,3&lt;2))),1,0)+IF(AND(AQ336&gt;0,OR(AQ336&lt;AA336,AND(AQ336=AA336,4&lt;2))),1,0)+IF(AND(AY336&gt;0,OR(AY336&lt;AA336,AND(AY336=AA336,5&lt;2))),1,0)+IF(AND(BG336&gt;0,OR(BG336&lt;AA336,AND(BG336=AA336,6&lt;2))),1,0)+IF(AND(BO336&gt;0,OR(BO336&lt;AA336,AND(BO336=AA336,7&lt;2))),1,0)+IF(AND(BW336&gt;0,OR(BW336&lt;AA336,AND(BW336=AA336,8&lt;2))),1,0)+IF(AND(CE336&gt;0,OR(CE336&lt;AA336,AND(CE336=AA336,9&lt;2))),1,0)))</f>
        <v>99</v>
      </c>
      <c r="AF336" s="3">
        <f>IF(Inputs!$B$27&lt;&gt;"Ready","PENDING INPUTS",IF(A336&gt;Inputs!$B$6,0,MIN(MAX(0,(AA336+AB336+AC336)-AD336),MAX(0,C336-D336-(IF(O336&lt;AE336,K336+L336+M336-N336,0)+IF(W336&lt;AE336,S336+T336+U336-V336,0)+IF(AE336&lt;AE336,AA336+AB336+AC336-AD336,0)+IF(AM336&lt;AE336,AI336+AJ336+AK336-AL336,0)+IF(AU336&lt;AE336,AQ336+AR336+AS336-AT336,0)+IF(BC336&lt;AE336,AY336+AZ336+BA336-BB336,0)+IF(BK336&lt;AE336,BG336+BH336+BI336-BJ336,0)+IF(BS336&lt;AE336,BO336+BP336+BQ336-BR336,0)+IF(CA336&lt;AE336,BW336+BX336+BY336-BZ336,0)+IF(CI336&lt;AE336,CE336+CF336+CG336-CH336,0))))))</f>
        <v>0</v>
      </c>
      <c r="AG336" s="3">
        <f>IF(Inputs!$B$27&lt;&gt;"Ready","PENDING INPUTS",MIN((AA336+AB336+AC336),IF(D336&gt;C336,IF(D336=0,0,AD336*C336/D336),AD336+AF336)))</f>
        <v>0</v>
      </c>
      <c r="AH336" s="3">
        <f>IF(Inputs!$B$27&lt;&gt;"Ready","PENDING INPUTS",MAX(0,(AA336+AB336+AC336)-AG336))</f>
        <v>0</v>
      </c>
      <c r="AI336" s="3">
        <f>IF(Inputs!$B$27&lt;&gt;"Ready","PENDING INPUTS",AP335)</f>
        <v>0</v>
      </c>
      <c r="AJ336" s="3">
        <f>IF(Inputs!$B$27&lt;&gt;"Ready","PENDING INPUTS",IF(A336&lt;=Inputs!$B$6,ROUND(AI336*Inputs!C17/12,2),0))</f>
        <v>0</v>
      </c>
      <c r="AK336" s="3">
        <f>IF(Inputs!$B$27&lt;&gt;"Ready","PENDING INPUTS",IF(AND(A336&lt;=Inputs!$B$6,AI336&gt;0),Inputs!G17,0))</f>
        <v>0</v>
      </c>
      <c r="AL336" s="3">
        <f>IF(Inputs!$B$27&lt;&gt;"Ready","PENDING INPUTS",IF(A336&gt;Inputs!$B$6,0,MIN((AI336+AJ336+AK336),IF(Inputs!H17=1,Inputs!D17,MAX(Inputs!F17,ROUND(AI336*Inputs!E17+AJ336+AK336,2))))))</f>
        <v>0</v>
      </c>
      <c r="AM336">
        <f>IF(Inputs!$B$27&lt;&gt;"Ready","PENDING INPUTS",IF(AI336&lt;=0,99,1+IF(AND(K336&gt;0,OR(K336&lt;AI336,AND(K336=AI336,0&lt;3))),1,0)+IF(AND(S336&gt;0,OR(S336&lt;AI336,AND(S336=AI336,1&lt;3))),1,0)+IF(AND(AA336&gt;0,OR(AA336&lt;AI336,AND(AA336=AI336,2&lt;3))),1,0)+IF(AND(AQ336&gt;0,OR(AQ336&lt;AI336,AND(AQ336=AI336,4&lt;3))),1,0)+IF(AND(AY336&gt;0,OR(AY336&lt;AI336,AND(AY336=AI336,5&lt;3))),1,0)+IF(AND(BG336&gt;0,OR(BG336&lt;AI336,AND(BG336=AI336,6&lt;3))),1,0)+IF(AND(BO336&gt;0,OR(BO336&lt;AI336,AND(BO336=AI336,7&lt;3))),1,0)+IF(AND(BW336&gt;0,OR(BW336&lt;AI336,AND(BW336=AI336,8&lt;3))),1,0)+IF(AND(CE336&gt;0,OR(CE336&lt;AI336,AND(CE336=AI336,9&lt;3))),1,0)))</f>
        <v>99</v>
      </c>
      <c r="AN336" s="3">
        <f>IF(Inputs!$B$27&lt;&gt;"Ready","PENDING INPUTS",IF(A336&gt;Inputs!$B$6,0,MIN(MAX(0,(AI336+AJ336+AK336)-AL336),MAX(0,C336-D336-(IF(O336&lt;AM336,K336+L336+M336-N336,0)+IF(W336&lt;AM336,S336+T336+U336-V336,0)+IF(AE336&lt;AM336,AA336+AB336+AC336-AD336,0)+IF(AM336&lt;AM336,AI336+AJ336+AK336-AL336,0)+IF(AU336&lt;AM336,AQ336+AR336+AS336-AT336,0)+IF(BC336&lt;AM336,AY336+AZ336+BA336-BB336,0)+IF(BK336&lt;AM336,BG336+BH336+BI336-BJ336,0)+IF(BS336&lt;AM336,BO336+BP336+BQ336-BR336,0)+IF(CA336&lt;AM336,BW336+BX336+BY336-BZ336,0)+IF(CI336&lt;AM336,CE336+CF336+CG336-CH336,0))))))</f>
        <v>0</v>
      </c>
      <c r="AO336" s="3">
        <f>IF(Inputs!$B$27&lt;&gt;"Ready","PENDING INPUTS",MIN((AI336+AJ336+AK336),IF(D336&gt;C336,IF(D336=0,0,AL336*C336/D336),AL336+AN336)))</f>
        <v>0</v>
      </c>
      <c r="AP336" s="3">
        <f>IF(Inputs!$B$27&lt;&gt;"Ready","PENDING INPUTS",MAX(0,(AI336+AJ336+AK336)-AO336))</f>
        <v>0</v>
      </c>
      <c r="AQ336" s="3">
        <f>IF(Inputs!$B$27&lt;&gt;"Ready","PENDING INPUTS",AX335)</f>
        <v>0</v>
      </c>
      <c r="AR336" s="3">
        <f>IF(Inputs!$B$27&lt;&gt;"Ready","PENDING INPUTS",IF(A336&lt;=Inputs!$B$6,ROUND(AQ336*Inputs!C18/12,2),0))</f>
        <v>0</v>
      </c>
      <c r="AS336" s="3">
        <f>IF(Inputs!$B$27&lt;&gt;"Ready","PENDING INPUTS",IF(AND(A336&lt;=Inputs!$B$6,AQ336&gt;0),Inputs!G18,0))</f>
        <v>0</v>
      </c>
      <c r="AT336" s="3">
        <f>IF(Inputs!$B$27&lt;&gt;"Ready","PENDING INPUTS",IF(A336&gt;Inputs!$B$6,0,MIN((AQ336+AR336+AS336),IF(Inputs!H18=1,Inputs!D18,MAX(Inputs!F18,ROUND(AQ336*Inputs!E18+AR336+AS336,2))))))</f>
        <v>0</v>
      </c>
      <c r="AU336">
        <f>IF(Inputs!$B$27&lt;&gt;"Ready","PENDING INPUTS",IF(AQ336&lt;=0,99,1+IF(AND(K336&gt;0,OR(K336&lt;AQ336,AND(K336=AQ336,0&lt;4))),1,0)+IF(AND(S336&gt;0,OR(S336&lt;AQ336,AND(S336=AQ336,1&lt;4))),1,0)+IF(AND(AA336&gt;0,OR(AA336&lt;AQ336,AND(AA336=AQ336,2&lt;4))),1,0)+IF(AND(AI336&gt;0,OR(AI336&lt;AQ336,AND(AI336=AQ336,3&lt;4))),1,0)+IF(AND(AY336&gt;0,OR(AY336&lt;AQ336,AND(AY336=AQ336,5&lt;4))),1,0)+IF(AND(BG336&gt;0,OR(BG336&lt;AQ336,AND(BG336=AQ336,6&lt;4))),1,0)+IF(AND(BO336&gt;0,OR(BO336&lt;AQ336,AND(BO336=AQ336,7&lt;4))),1,0)+IF(AND(BW336&gt;0,OR(BW336&lt;AQ336,AND(BW336=AQ336,8&lt;4))),1,0)+IF(AND(CE336&gt;0,OR(CE336&lt;AQ336,AND(CE336=AQ336,9&lt;4))),1,0)))</f>
        <v>99</v>
      </c>
      <c r="AV336" s="3">
        <f>IF(Inputs!$B$27&lt;&gt;"Ready","PENDING INPUTS",IF(A336&gt;Inputs!$B$6,0,MIN(MAX(0,(AQ336+AR336+AS336)-AT336),MAX(0,C336-D336-(IF(O336&lt;AU336,K336+L336+M336-N336,0)+IF(W336&lt;AU336,S336+T336+U336-V336,0)+IF(AE336&lt;AU336,AA336+AB336+AC336-AD336,0)+IF(AM336&lt;AU336,AI336+AJ336+AK336-AL336,0)+IF(AU336&lt;AU336,AQ336+AR336+AS336-AT336,0)+IF(BC336&lt;AU336,AY336+AZ336+BA336-BB336,0)+IF(BK336&lt;AU336,BG336+BH336+BI336-BJ336,0)+IF(BS336&lt;AU336,BO336+BP336+BQ336-BR336,0)+IF(CA336&lt;AU336,BW336+BX336+BY336-BZ336,0)+IF(CI336&lt;AU336,CE336+CF336+CG336-CH336,0))))))</f>
        <v>0</v>
      </c>
      <c r="AW336" s="3">
        <f>IF(Inputs!$B$27&lt;&gt;"Ready","PENDING INPUTS",MIN((AQ336+AR336+AS336),IF(D336&gt;C336,IF(D336=0,0,AT336*C336/D336),AT336+AV336)))</f>
        <v>0</v>
      </c>
      <c r="AX336" s="3">
        <f>IF(Inputs!$B$27&lt;&gt;"Ready","PENDING INPUTS",MAX(0,(AQ336+AR336+AS336)-AW336))</f>
        <v>0</v>
      </c>
      <c r="AY336" s="3">
        <f>IF(Inputs!$B$27&lt;&gt;"Ready","PENDING INPUTS",BF335)</f>
        <v>0</v>
      </c>
      <c r="AZ336" s="3">
        <f>IF(Inputs!$B$27&lt;&gt;"Ready","PENDING INPUTS",IF(A336&lt;=Inputs!$B$6,ROUND(AY336*Inputs!C19/12,2),0))</f>
        <v>0</v>
      </c>
      <c r="BA336" s="3">
        <f>IF(Inputs!$B$27&lt;&gt;"Ready","PENDING INPUTS",IF(AND(A336&lt;=Inputs!$B$6,AY336&gt;0),Inputs!G19,0))</f>
        <v>0</v>
      </c>
      <c r="BB336" s="3">
        <f>IF(Inputs!$B$27&lt;&gt;"Ready","PENDING INPUTS",IF(A336&gt;Inputs!$B$6,0,MIN((AY336+AZ336+BA336),IF(Inputs!H19=1,Inputs!D19,MAX(Inputs!F19,ROUND(AY336*Inputs!E19+AZ336+BA336,2))))))</f>
        <v>0</v>
      </c>
      <c r="BC336">
        <f>IF(Inputs!$B$27&lt;&gt;"Ready","PENDING INPUTS",IF(AY336&lt;=0,99,1+IF(AND(K336&gt;0,OR(K336&lt;AY336,AND(K336=AY336,0&lt;5))),1,0)+IF(AND(S336&gt;0,OR(S336&lt;AY336,AND(S336=AY336,1&lt;5))),1,0)+IF(AND(AA336&gt;0,OR(AA336&lt;AY336,AND(AA336=AY336,2&lt;5))),1,0)+IF(AND(AI336&gt;0,OR(AI336&lt;AY336,AND(AI336=AY336,3&lt;5))),1,0)+IF(AND(AQ336&gt;0,OR(AQ336&lt;AY336,AND(AQ336=AY336,4&lt;5))),1,0)+IF(AND(BG336&gt;0,OR(BG336&lt;AY336,AND(BG336=AY336,6&lt;5))),1,0)+IF(AND(BO336&gt;0,OR(BO336&lt;AY336,AND(BO336=AY336,7&lt;5))),1,0)+IF(AND(BW336&gt;0,OR(BW336&lt;AY336,AND(BW336=AY336,8&lt;5))),1,0)+IF(AND(CE336&gt;0,OR(CE336&lt;AY336,AND(CE336=AY336,9&lt;5))),1,0)))</f>
        <v>99</v>
      </c>
      <c r="BD336" s="3">
        <f>IF(Inputs!$B$27&lt;&gt;"Ready","PENDING INPUTS",IF(A336&gt;Inputs!$B$6,0,MIN(MAX(0,(AY336+AZ336+BA336)-BB336),MAX(0,C336-D336-(IF(O336&lt;BC336,K336+L336+M336-N336,0)+IF(W336&lt;BC336,S336+T336+U336-V336,0)+IF(AE336&lt;BC336,AA336+AB336+AC336-AD336,0)+IF(AM336&lt;BC336,AI336+AJ336+AK336-AL336,0)+IF(AU336&lt;BC336,AQ336+AR336+AS336-AT336,0)+IF(BC336&lt;BC336,AY336+AZ336+BA336-BB336,0)+IF(BK336&lt;BC336,BG336+BH336+BI336-BJ336,0)+IF(BS336&lt;BC336,BO336+BP336+BQ336-BR336,0)+IF(CA336&lt;BC336,BW336+BX336+BY336-BZ336,0)+IF(CI336&lt;BC336,CE336+CF336+CG336-CH336,0))))))</f>
        <v>0</v>
      </c>
      <c r="BE336" s="3">
        <f>IF(Inputs!$B$27&lt;&gt;"Ready","PENDING INPUTS",MIN((AY336+AZ336+BA336),IF(D336&gt;C336,IF(D336=0,0,BB336*C336/D336),BB336+BD336)))</f>
        <v>0</v>
      </c>
      <c r="BF336" s="3">
        <f>IF(Inputs!$B$27&lt;&gt;"Ready","PENDING INPUTS",MAX(0,(AY336+AZ336+BA336)-BE336))</f>
        <v>0</v>
      </c>
      <c r="BG336" s="3">
        <f>IF(Inputs!$B$27&lt;&gt;"Ready","PENDING INPUTS",BN335)</f>
        <v>0</v>
      </c>
      <c r="BH336" s="3">
        <f>IF(Inputs!$B$27&lt;&gt;"Ready","PENDING INPUTS",IF(A336&lt;=Inputs!$B$6,ROUND(BG336*Inputs!C20/12,2),0))</f>
        <v>0</v>
      </c>
      <c r="BI336" s="3">
        <f>IF(Inputs!$B$27&lt;&gt;"Ready","PENDING INPUTS",IF(AND(A336&lt;=Inputs!$B$6,BG336&gt;0),Inputs!G20,0))</f>
        <v>0</v>
      </c>
      <c r="BJ336" s="3">
        <f>IF(Inputs!$B$27&lt;&gt;"Ready","PENDING INPUTS",IF(A336&gt;Inputs!$B$6,0,MIN((BG336+BH336+BI336),IF(Inputs!H20=1,Inputs!D20,MAX(Inputs!F20,ROUND(BG336*Inputs!E20+BH336+BI336,2))))))</f>
        <v>0</v>
      </c>
      <c r="BK336">
        <f>IF(Inputs!$B$27&lt;&gt;"Ready","PENDING INPUTS",IF(BG336&lt;=0,99,1+IF(AND(K336&gt;0,OR(K336&lt;BG336,AND(K336=BG336,0&lt;6))),1,0)+IF(AND(S336&gt;0,OR(S336&lt;BG336,AND(S336=BG336,1&lt;6))),1,0)+IF(AND(AA336&gt;0,OR(AA336&lt;BG336,AND(AA336=BG336,2&lt;6))),1,0)+IF(AND(AI336&gt;0,OR(AI336&lt;BG336,AND(AI336=BG336,3&lt;6))),1,0)+IF(AND(AQ336&gt;0,OR(AQ336&lt;BG336,AND(AQ336=BG336,4&lt;6))),1,0)+IF(AND(AY336&gt;0,OR(AY336&lt;BG336,AND(AY336=BG336,5&lt;6))),1,0)+IF(AND(BO336&gt;0,OR(BO336&lt;BG336,AND(BO336=BG336,7&lt;6))),1,0)+IF(AND(BW336&gt;0,OR(BW336&lt;BG336,AND(BW336=BG336,8&lt;6))),1,0)+IF(AND(CE336&gt;0,OR(CE336&lt;BG336,AND(CE336=BG336,9&lt;6))),1,0)))</f>
        <v>99</v>
      </c>
      <c r="BL336" s="3">
        <f>IF(Inputs!$B$27&lt;&gt;"Ready","PENDING INPUTS",IF(A336&gt;Inputs!$B$6,0,MIN(MAX(0,(BG336+BH336+BI336)-BJ336),MAX(0,C336-D336-(IF(O336&lt;BK336,K336+L336+M336-N336,0)+IF(W336&lt;BK336,S336+T336+U336-V336,0)+IF(AE336&lt;BK336,AA336+AB336+AC336-AD336,0)+IF(AM336&lt;BK336,AI336+AJ336+AK336-AL336,0)+IF(AU336&lt;BK336,AQ336+AR336+AS336-AT336,0)+IF(BC336&lt;BK336,AY336+AZ336+BA336-BB336,0)+IF(BK336&lt;BK336,BG336+BH336+BI336-BJ336,0)+IF(BS336&lt;BK336,BO336+BP336+BQ336-BR336,0)+IF(CA336&lt;BK336,BW336+BX336+BY336-BZ336,0)+IF(CI336&lt;BK336,CE336+CF336+CG336-CH336,0))))))</f>
        <v>0</v>
      </c>
      <c r="BM336" s="3">
        <f>IF(Inputs!$B$27&lt;&gt;"Ready","PENDING INPUTS",MIN((BG336+BH336+BI336),IF(D336&gt;C336,IF(D336=0,0,BJ336*C336/D336),BJ336+BL336)))</f>
        <v>0</v>
      </c>
      <c r="BN336" s="3">
        <f>IF(Inputs!$B$27&lt;&gt;"Ready","PENDING INPUTS",MAX(0,(BG336+BH336+BI336)-BM336))</f>
        <v>0</v>
      </c>
      <c r="BO336" s="3">
        <f>IF(Inputs!$B$27&lt;&gt;"Ready","PENDING INPUTS",BV335)</f>
        <v>0</v>
      </c>
      <c r="BP336" s="3">
        <f>IF(Inputs!$B$27&lt;&gt;"Ready","PENDING INPUTS",IF(A336&lt;=Inputs!$B$6,ROUND(BO336*Inputs!C21/12,2),0))</f>
        <v>0</v>
      </c>
      <c r="BQ336" s="3">
        <f>IF(Inputs!$B$27&lt;&gt;"Ready","PENDING INPUTS",IF(AND(A336&lt;=Inputs!$B$6,BO336&gt;0),Inputs!G21,0))</f>
        <v>0</v>
      </c>
      <c r="BR336" s="3">
        <f>IF(Inputs!$B$27&lt;&gt;"Ready","PENDING INPUTS",IF(A336&gt;Inputs!$B$6,0,MIN((BO336+BP336+BQ336),IF(Inputs!H21=1,Inputs!D21,MAX(Inputs!F21,ROUND(BO336*Inputs!E21+BP336+BQ336,2))))))</f>
        <v>0</v>
      </c>
      <c r="BS336">
        <f>IF(Inputs!$B$27&lt;&gt;"Ready","PENDING INPUTS",IF(BO336&lt;=0,99,1+IF(AND(K336&gt;0,OR(K336&lt;BO336,AND(K336=BO336,0&lt;7))),1,0)+IF(AND(S336&gt;0,OR(S336&lt;BO336,AND(S336=BO336,1&lt;7))),1,0)+IF(AND(AA336&gt;0,OR(AA336&lt;BO336,AND(AA336=BO336,2&lt;7))),1,0)+IF(AND(AI336&gt;0,OR(AI336&lt;BO336,AND(AI336=BO336,3&lt;7))),1,0)+IF(AND(AQ336&gt;0,OR(AQ336&lt;BO336,AND(AQ336=BO336,4&lt;7))),1,0)+IF(AND(AY336&gt;0,OR(AY336&lt;BO336,AND(AY336=BO336,5&lt;7))),1,0)+IF(AND(BG336&gt;0,OR(BG336&lt;BO336,AND(BG336=BO336,6&lt;7))),1,0)+IF(AND(BW336&gt;0,OR(BW336&lt;BO336,AND(BW336=BO336,8&lt;7))),1,0)+IF(AND(CE336&gt;0,OR(CE336&lt;BO336,AND(CE336=BO336,9&lt;7))),1,0)))</f>
        <v>99</v>
      </c>
      <c r="BT336" s="3">
        <f>IF(Inputs!$B$27&lt;&gt;"Ready","PENDING INPUTS",IF(A336&gt;Inputs!$B$6,0,MIN(MAX(0,(BO336+BP336+BQ336)-BR336),MAX(0,C336-D336-(IF(O336&lt;BS336,K336+L336+M336-N336,0)+IF(W336&lt;BS336,S336+T336+U336-V336,0)+IF(AE336&lt;BS336,AA336+AB336+AC336-AD336,0)+IF(AM336&lt;BS336,AI336+AJ336+AK336-AL336,0)+IF(AU336&lt;BS336,AQ336+AR336+AS336-AT336,0)+IF(BC336&lt;BS336,AY336+AZ336+BA336-BB336,0)+IF(BK336&lt;BS336,BG336+BH336+BI336-BJ336,0)+IF(BS336&lt;BS336,BO336+BP336+BQ336-BR336,0)+IF(CA336&lt;BS336,BW336+BX336+BY336-BZ336,0)+IF(CI336&lt;BS336,CE336+CF336+CG336-CH336,0))))))</f>
        <v>0</v>
      </c>
      <c r="BU336" s="3">
        <f>IF(Inputs!$B$27&lt;&gt;"Ready","PENDING INPUTS",MIN((BO336+BP336+BQ336),IF(D336&gt;C336,IF(D336=0,0,BR336*C336/D336),BR336+BT336)))</f>
        <v>0</v>
      </c>
      <c r="BV336" s="3">
        <f>IF(Inputs!$B$27&lt;&gt;"Ready","PENDING INPUTS",MAX(0,(BO336+BP336+BQ336)-BU336))</f>
        <v>0</v>
      </c>
      <c r="BW336" s="3">
        <f>IF(Inputs!$B$27&lt;&gt;"Ready","PENDING INPUTS",CD335)</f>
        <v>0</v>
      </c>
      <c r="BX336" s="3">
        <f>IF(Inputs!$B$27&lt;&gt;"Ready","PENDING INPUTS",IF(A336&lt;=Inputs!$B$6,ROUND(BW336*Inputs!C22/12,2),0))</f>
        <v>0</v>
      </c>
      <c r="BY336" s="3">
        <f>IF(Inputs!$B$27&lt;&gt;"Ready","PENDING INPUTS",IF(AND(A336&lt;=Inputs!$B$6,BW336&gt;0),Inputs!G22,0))</f>
        <v>0</v>
      </c>
      <c r="BZ336" s="3">
        <f>IF(Inputs!$B$27&lt;&gt;"Ready","PENDING INPUTS",IF(A336&gt;Inputs!$B$6,0,MIN((BW336+BX336+BY336),IF(Inputs!H22=1,Inputs!D22,MAX(Inputs!F22,ROUND(BW336*Inputs!E22+BX336+BY336,2))))))</f>
        <v>0</v>
      </c>
      <c r="CA336">
        <f>IF(Inputs!$B$27&lt;&gt;"Ready","PENDING INPUTS",IF(BW336&lt;=0,99,1+IF(AND(K336&gt;0,OR(K336&lt;BW336,AND(K336=BW336,0&lt;8))),1,0)+IF(AND(S336&gt;0,OR(S336&lt;BW336,AND(S336=BW336,1&lt;8))),1,0)+IF(AND(AA336&gt;0,OR(AA336&lt;BW336,AND(AA336=BW336,2&lt;8))),1,0)+IF(AND(AI336&gt;0,OR(AI336&lt;BW336,AND(AI336=BW336,3&lt;8))),1,0)+IF(AND(AQ336&gt;0,OR(AQ336&lt;BW336,AND(AQ336=BW336,4&lt;8))),1,0)+IF(AND(AY336&gt;0,OR(AY336&lt;BW336,AND(AY336=BW336,5&lt;8))),1,0)+IF(AND(BG336&gt;0,OR(BG336&lt;BW336,AND(BG336=BW336,6&lt;8))),1,0)+IF(AND(BO336&gt;0,OR(BO336&lt;BW336,AND(BO336=BW336,7&lt;8))),1,0)+IF(AND(CE336&gt;0,OR(CE336&lt;BW336,AND(CE336=BW336,9&lt;8))),1,0)))</f>
        <v>99</v>
      </c>
      <c r="CB336" s="3">
        <f>IF(Inputs!$B$27&lt;&gt;"Ready","PENDING INPUTS",IF(A336&gt;Inputs!$B$6,0,MIN(MAX(0,(BW336+BX336+BY336)-BZ336),MAX(0,C336-D336-(IF(O336&lt;CA336,K336+L336+M336-N336,0)+IF(W336&lt;CA336,S336+T336+U336-V336,0)+IF(AE336&lt;CA336,AA336+AB336+AC336-AD336,0)+IF(AM336&lt;CA336,AI336+AJ336+AK336-AL336,0)+IF(AU336&lt;CA336,AQ336+AR336+AS336-AT336,0)+IF(BC336&lt;CA336,AY336+AZ336+BA336-BB336,0)+IF(BK336&lt;CA336,BG336+BH336+BI336-BJ336,0)+IF(BS336&lt;CA336,BO336+BP336+BQ336-BR336,0)+IF(CA336&lt;CA336,BW336+BX336+BY336-BZ336,0)+IF(CI336&lt;CA336,CE336+CF336+CG336-CH336,0))))))</f>
        <v>0</v>
      </c>
      <c r="CC336" s="3">
        <f>IF(Inputs!$B$27&lt;&gt;"Ready","PENDING INPUTS",MIN((BW336+BX336+BY336),IF(D336&gt;C336,IF(D336=0,0,BZ336*C336/D336),BZ336+CB336)))</f>
        <v>0</v>
      </c>
      <c r="CD336" s="3">
        <f>IF(Inputs!$B$27&lt;&gt;"Ready","PENDING INPUTS",MAX(0,(BW336+BX336+BY336)-CC336))</f>
        <v>0</v>
      </c>
      <c r="CE336" s="3">
        <f>IF(Inputs!$B$27&lt;&gt;"Ready","PENDING INPUTS",CL335)</f>
        <v>0</v>
      </c>
      <c r="CF336" s="3">
        <f>IF(Inputs!$B$27&lt;&gt;"Ready","PENDING INPUTS",IF(A336&lt;=Inputs!$B$6,ROUND(CE336*Inputs!C23/12,2),0))</f>
        <v>0</v>
      </c>
      <c r="CG336" s="3">
        <f>IF(Inputs!$B$27&lt;&gt;"Ready","PENDING INPUTS",IF(AND(A336&lt;=Inputs!$B$6,CE336&gt;0),Inputs!G23,0))</f>
        <v>0</v>
      </c>
      <c r="CH336" s="3">
        <f>IF(Inputs!$B$27&lt;&gt;"Ready","PENDING INPUTS",IF(A336&gt;Inputs!$B$6,0,MIN((CE336+CF336+CG336),IF(Inputs!H23=1,Inputs!D23,MAX(Inputs!F23,ROUND(CE336*Inputs!E23+CF336+CG336,2))))))</f>
        <v>0</v>
      </c>
      <c r="CI336">
        <f>IF(Inputs!$B$27&lt;&gt;"Ready","PENDING INPUTS",IF(CE336&lt;=0,99,1+IF(AND(K336&gt;0,OR(K336&lt;CE336,AND(K336=CE336,0&lt;9))),1,0)+IF(AND(S336&gt;0,OR(S336&lt;CE336,AND(S336=CE336,1&lt;9))),1,0)+IF(AND(AA336&gt;0,OR(AA336&lt;CE336,AND(AA336=CE336,2&lt;9))),1,0)+IF(AND(AI336&gt;0,OR(AI336&lt;CE336,AND(AI336=CE336,3&lt;9))),1,0)+IF(AND(AQ336&gt;0,OR(AQ336&lt;CE336,AND(AQ336=CE336,4&lt;9))),1,0)+IF(AND(AY336&gt;0,OR(AY336&lt;CE336,AND(AY336=CE336,5&lt;9))),1,0)+IF(AND(BG336&gt;0,OR(BG336&lt;CE336,AND(BG336=CE336,6&lt;9))),1,0)+IF(AND(BO336&gt;0,OR(BO336&lt;CE336,AND(BO336=CE336,7&lt;9))),1,0)+IF(AND(BW336&gt;0,OR(BW336&lt;CE336,AND(BW336=CE336,8&lt;9))),1,0)))</f>
        <v>99</v>
      </c>
      <c r="CJ336" s="3">
        <f>IF(Inputs!$B$27&lt;&gt;"Ready","PENDING INPUTS",IF(A336&gt;Inputs!$B$6,0,MIN(MAX(0,(CE336+CF336+CG336)-CH336),MAX(0,C336-D336-(IF(O336&lt;CI336,K336+L336+M336-N336,0)+IF(W336&lt;CI336,S336+T336+U336-V336,0)+IF(AE336&lt;CI336,AA336+AB336+AC336-AD336,0)+IF(AM336&lt;CI336,AI336+AJ336+AK336-AL336,0)+IF(AU336&lt;CI336,AQ336+AR336+AS336-AT336,0)+IF(BC336&lt;CI336,AY336+AZ336+BA336-BB336,0)+IF(BK336&lt;CI336,BG336+BH336+BI336-BJ336,0)+IF(BS336&lt;CI336,BO336+BP336+BQ336-BR336,0)+IF(CA336&lt;CI336,BW336+BX336+BY336-BZ336,0)+IF(CI336&lt;CI336,CE336+CF336+CG336-CH336,0))))))</f>
        <v>0</v>
      </c>
      <c r="CK336" s="3">
        <f>IF(Inputs!$B$27&lt;&gt;"Ready","PENDING INPUTS",MIN((CE336+CF336+CG336),IF(D336&gt;C336,IF(D336=0,0,CH336*C336/D336),CH336+CJ336)))</f>
        <v>0</v>
      </c>
      <c r="CL336" s="3">
        <f>IF(Inputs!$B$27&lt;&gt;"Ready","PENDING INPUTS",MAX(0,(CE336+CF336+CG336)-CK336))</f>
        <v>0</v>
      </c>
    </row>
    <row r="337" spans="1:90" ht="27.95" customHeight="1" x14ac:dyDescent="0.25">
      <c r="A337">
        <v>333</v>
      </c>
      <c r="B337" s="13">
        <f>IF(Inputs!$B$27&lt;&gt;"Ready","PENDING INPUTS",EDATE(Inputs!$B$5,A337-1))</f>
        <v>56401</v>
      </c>
      <c r="C337" s="3">
        <f>IF(Inputs!$B$27&lt;&gt;"Ready","PENDING INPUTS",IF(A337&lt;=Inputs!$B$6,MAX(0,Inputs!$B$4+IF(A337=Inputs!$B$7,Inputs!$B$8,0)+IF(A337=Inputs!$B$9,Inputs!$B$10,0)),0))</f>
        <v>0</v>
      </c>
      <c r="D337" s="3">
        <f>IF(Inputs!$B$27&lt;&gt;"Ready","PENDING INPUTS",SUM(N337,V337,AD337,AL337,AT337,BB337,BJ337,BR337,BZ337,CH337))</f>
        <v>0</v>
      </c>
      <c r="E337" s="3">
        <f>IF(Inputs!$B$27&lt;&gt;"Ready","PENDING INPUTS",MAX(0,D337-C337))</f>
        <v>0</v>
      </c>
      <c r="F337" s="3">
        <f>IF(Inputs!$B$27&lt;&gt;"Ready","PENDING INPUTS",SUM(Q337,Y337,AG337,AO337,AW337,BE337,BM337,BU337,CC337,CK337))</f>
        <v>0</v>
      </c>
      <c r="G337" s="3">
        <f>IF(Inputs!$B$27&lt;&gt;"Ready","PENDING INPUTS",SUM(L337,T337,AB337,AJ337,AR337,AZ337,BH337,BP337,BX337,CF337))</f>
        <v>0</v>
      </c>
      <c r="H337" s="3">
        <f>IF(Inputs!$B$27&lt;&gt;"Ready","PENDING INPUTS",SUM(M337,U337,AC337,AK337,AS337,BA337,BI337,BQ337,BY337,CG337))</f>
        <v>0</v>
      </c>
      <c r="I337" s="3">
        <f>IF(Inputs!$B$27&lt;&gt;"Ready","PENDING INPUTS",SUM(R337,Z337,AH337,AP337,AX337,BF337,BN337,BV337,CD337,CL337))</f>
        <v>0</v>
      </c>
      <c r="J337" t="str">
        <f>IF(Inputs!$B$27&lt;&gt;"Ready","PENDING INPUTS",IF(A337&gt;Inputs!$B$6,"Beyond horizon",IF(E337&gt;0.005,"MINIMUM SHORTFALL",IF(I337&lt;0.005,"Paid off","In progress"))))</f>
        <v>Beyond horizon</v>
      </c>
      <c r="K337" s="3">
        <f>IF(Inputs!$B$27&lt;&gt;"Ready","PENDING INPUTS",R336)</f>
        <v>0</v>
      </c>
      <c r="L337" s="3">
        <f>IF(Inputs!$B$27&lt;&gt;"Ready","PENDING INPUTS",IF(A337&lt;=Inputs!$B$6,ROUND(K337*Inputs!C14/12,2),0))</f>
        <v>0</v>
      </c>
      <c r="M337" s="3">
        <f>IF(Inputs!$B$27&lt;&gt;"Ready","PENDING INPUTS",IF(AND(A337&lt;=Inputs!$B$6,K337&gt;0),Inputs!G14,0))</f>
        <v>0</v>
      </c>
      <c r="N337" s="3">
        <f>IF(Inputs!$B$27&lt;&gt;"Ready","PENDING INPUTS",IF(A337&gt;Inputs!$B$6,0,MIN((K337+L337+M337),IF(Inputs!H14=1,Inputs!D14,MAX(Inputs!F14,ROUND(K337*Inputs!E14+L337+M337,2))))))</f>
        <v>0</v>
      </c>
      <c r="O337">
        <f>IF(Inputs!$B$27&lt;&gt;"Ready","PENDING INPUTS",IF(K337&lt;=0,99,1+IF(AND(S337&gt;0,OR(S337&lt;K337,AND(S337=K337,1&lt;0))),1,0)+IF(AND(AA337&gt;0,OR(AA337&lt;K337,AND(AA337=K337,2&lt;0))),1,0)+IF(AND(AI337&gt;0,OR(AI337&lt;K337,AND(AI337=K337,3&lt;0))),1,0)+IF(AND(AQ337&gt;0,OR(AQ337&lt;K337,AND(AQ337=K337,4&lt;0))),1,0)+IF(AND(AY337&gt;0,OR(AY337&lt;K337,AND(AY337=K337,5&lt;0))),1,0)+IF(AND(BG337&gt;0,OR(BG337&lt;K337,AND(BG337=K337,6&lt;0))),1,0)+IF(AND(BO337&gt;0,OR(BO337&lt;K337,AND(BO337=K337,7&lt;0))),1,0)+IF(AND(BW337&gt;0,OR(BW337&lt;K337,AND(BW337=K337,8&lt;0))),1,0)+IF(AND(CE337&gt;0,OR(CE337&lt;K337,AND(CE337=K337,9&lt;0))),1,0)))</f>
        <v>99</v>
      </c>
      <c r="P337" s="3">
        <f>IF(Inputs!$B$27&lt;&gt;"Ready","PENDING INPUTS",IF(A337&gt;Inputs!$B$6,0,MIN(MAX(0,(K337+L337+M337)-N337),MAX(0,C337-D337-(IF(O337&lt;O337,K337+L337+M337-N337,0)+IF(W337&lt;O337,S337+T337+U337-V337,0)+IF(AE337&lt;O337,AA337+AB337+AC337-AD337,0)+IF(AM337&lt;O337,AI337+AJ337+AK337-AL337,0)+IF(AU337&lt;O337,AQ337+AR337+AS337-AT337,0)+IF(BC337&lt;O337,AY337+AZ337+BA337-BB337,0)+IF(BK337&lt;O337,BG337+BH337+BI337-BJ337,0)+IF(BS337&lt;O337,BO337+BP337+BQ337-BR337,0)+IF(CA337&lt;O337,BW337+BX337+BY337-BZ337,0)+IF(CI337&lt;O337,CE337+CF337+CG337-CH337,0))))))</f>
        <v>0</v>
      </c>
      <c r="Q337" s="3">
        <f>IF(Inputs!$B$27&lt;&gt;"Ready","PENDING INPUTS",MIN((K337+L337+M337),IF(D337&gt;C337,IF(D337=0,0,N337*C337/D337),N337+P337)))</f>
        <v>0</v>
      </c>
      <c r="R337" s="3">
        <f>IF(Inputs!$B$27&lt;&gt;"Ready","PENDING INPUTS",MAX(0,(K337+L337+M337)-Q337))</f>
        <v>0</v>
      </c>
      <c r="S337" s="3">
        <f>IF(Inputs!$B$27&lt;&gt;"Ready","PENDING INPUTS",Z336)</f>
        <v>0</v>
      </c>
      <c r="T337" s="3">
        <f>IF(Inputs!$B$27&lt;&gt;"Ready","PENDING INPUTS",IF(A337&lt;=Inputs!$B$6,ROUND(S337*Inputs!C15/12,2),0))</f>
        <v>0</v>
      </c>
      <c r="U337" s="3">
        <f>IF(Inputs!$B$27&lt;&gt;"Ready","PENDING INPUTS",IF(AND(A337&lt;=Inputs!$B$6,S337&gt;0),Inputs!G15,0))</f>
        <v>0</v>
      </c>
      <c r="V337" s="3">
        <f>IF(Inputs!$B$27&lt;&gt;"Ready","PENDING INPUTS",IF(A337&gt;Inputs!$B$6,0,MIN((S337+T337+U337),IF(Inputs!H15=1,Inputs!D15,MAX(Inputs!F15,ROUND(S337*Inputs!E15+T337+U337,2))))))</f>
        <v>0</v>
      </c>
      <c r="W337">
        <f>IF(Inputs!$B$27&lt;&gt;"Ready","PENDING INPUTS",IF(S337&lt;=0,99,1+IF(AND(K337&gt;0,OR(K337&lt;S337,AND(K337=S337,0&lt;1))),1,0)+IF(AND(AA337&gt;0,OR(AA337&lt;S337,AND(AA337=S337,2&lt;1))),1,0)+IF(AND(AI337&gt;0,OR(AI337&lt;S337,AND(AI337=S337,3&lt;1))),1,0)+IF(AND(AQ337&gt;0,OR(AQ337&lt;S337,AND(AQ337=S337,4&lt;1))),1,0)+IF(AND(AY337&gt;0,OR(AY337&lt;S337,AND(AY337=S337,5&lt;1))),1,0)+IF(AND(BG337&gt;0,OR(BG337&lt;S337,AND(BG337=S337,6&lt;1))),1,0)+IF(AND(BO337&gt;0,OR(BO337&lt;S337,AND(BO337=S337,7&lt;1))),1,0)+IF(AND(BW337&gt;0,OR(BW337&lt;S337,AND(BW337=S337,8&lt;1))),1,0)+IF(AND(CE337&gt;0,OR(CE337&lt;S337,AND(CE337=S337,9&lt;1))),1,0)))</f>
        <v>99</v>
      </c>
      <c r="X337" s="3">
        <f>IF(Inputs!$B$27&lt;&gt;"Ready","PENDING INPUTS",IF(A337&gt;Inputs!$B$6,0,MIN(MAX(0,(S337+T337+U337)-V337),MAX(0,C337-D337-(IF(O337&lt;W337,K337+L337+M337-N337,0)+IF(W337&lt;W337,S337+T337+U337-V337,0)+IF(AE337&lt;W337,AA337+AB337+AC337-AD337,0)+IF(AM337&lt;W337,AI337+AJ337+AK337-AL337,0)+IF(AU337&lt;W337,AQ337+AR337+AS337-AT337,0)+IF(BC337&lt;W337,AY337+AZ337+BA337-BB337,0)+IF(BK337&lt;W337,BG337+BH337+BI337-BJ337,0)+IF(BS337&lt;W337,BO337+BP337+BQ337-BR337,0)+IF(CA337&lt;W337,BW337+BX337+BY337-BZ337,0)+IF(CI337&lt;W337,CE337+CF337+CG337-CH337,0))))))</f>
        <v>0</v>
      </c>
      <c r="Y337" s="3">
        <f>IF(Inputs!$B$27&lt;&gt;"Ready","PENDING INPUTS",MIN((S337+T337+U337),IF(D337&gt;C337,IF(D337=0,0,V337*C337/D337),V337+X337)))</f>
        <v>0</v>
      </c>
      <c r="Z337" s="3">
        <f>IF(Inputs!$B$27&lt;&gt;"Ready","PENDING INPUTS",MAX(0,(S337+T337+U337)-Y337))</f>
        <v>0</v>
      </c>
      <c r="AA337" s="3">
        <f>IF(Inputs!$B$27&lt;&gt;"Ready","PENDING INPUTS",AH336)</f>
        <v>0</v>
      </c>
      <c r="AB337" s="3">
        <f>IF(Inputs!$B$27&lt;&gt;"Ready","PENDING INPUTS",IF(A337&lt;=Inputs!$B$6,ROUND(AA337*Inputs!C16/12,2),0))</f>
        <v>0</v>
      </c>
      <c r="AC337" s="3">
        <f>IF(Inputs!$B$27&lt;&gt;"Ready","PENDING INPUTS",IF(AND(A337&lt;=Inputs!$B$6,AA337&gt;0),Inputs!G16,0))</f>
        <v>0</v>
      </c>
      <c r="AD337" s="3">
        <f>IF(Inputs!$B$27&lt;&gt;"Ready","PENDING INPUTS",IF(A337&gt;Inputs!$B$6,0,MIN((AA337+AB337+AC337),IF(Inputs!H16=1,Inputs!D16,MAX(Inputs!F16,ROUND(AA337*Inputs!E16+AB337+AC337,2))))))</f>
        <v>0</v>
      </c>
      <c r="AE337">
        <f>IF(Inputs!$B$27&lt;&gt;"Ready","PENDING INPUTS",IF(AA337&lt;=0,99,1+IF(AND(K337&gt;0,OR(K337&lt;AA337,AND(K337=AA337,0&lt;2))),1,0)+IF(AND(S337&gt;0,OR(S337&lt;AA337,AND(S337=AA337,1&lt;2))),1,0)+IF(AND(AI337&gt;0,OR(AI337&lt;AA337,AND(AI337=AA337,3&lt;2))),1,0)+IF(AND(AQ337&gt;0,OR(AQ337&lt;AA337,AND(AQ337=AA337,4&lt;2))),1,0)+IF(AND(AY337&gt;0,OR(AY337&lt;AA337,AND(AY337=AA337,5&lt;2))),1,0)+IF(AND(BG337&gt;0,OR(BG337&lt;AA337,AND(BG337=AA337,6&lt;2))),1,0)+IF(AND(BO337&gt;0,OR(BO337&lt;AA337,AND(BO337=AA337,7&lt;2))),1,0)+IF(AND(BW337&gt;0,OR(BW337&lt;AA337,AND(BW337=AA337,8&lt;2))),1,0)+IF(AND(CE337&gt;0,OR(CE337&lt;AA337,AND(CE337=AA337,9&lt;2))),1,0)))</f>
        <v>99</v>
      </c>
      <c r="AF337" s="3">
        <f>IF(Inputs!$B$27&lt;&gt;"Ready","PENDING INPUTS",IF(A337&gt;Inputs!$B$6,0,MIN(MAX(0,(AA337+AB337+AC337)-AD337),MAX(0,C337-D337-(IF(O337&lt;AE337,K337+L337+M337-N337,0)+IF(W337&lt;AE337,S337+T337+U337-V337,0)+IF(AE337&lt;AE337,AA337+AB337+AC337-AD337,0)+IF(AM337&lt;AE337,AI337+AJ337+AK337-AL337,0)+IF(AU337&lt;AE337,AQ337+AR337+AS337-AT337,0)+IF(BC337&lt;AE337,AY337+AZ337+BA337-BB337,0)+IF(BK337&lt;AE337,BG337+BH337+BI337-BJ337,0)+IF(BS337&lt;AE337,BO337+BP337+BQ337-BR337,0)+IF(CA337&lt;AE337,BW337+BX337+BY337-BZ337,0)+IF(CI337&lt;AE337,CE337+CF337+CG337-CH337,0))))))</f>
        <v>0</v>
      </c>
      <c r="AG337" s="3">
        <f>IF(Inputs!$B$27&lt;&gt;"Ready","PENDING INPUTS",MIN((AA337+AB337+AC337),IF(D337&gt;C337,IF(D337=0,0,AD337*C337/D337),AD337+AF337)))</f>
        <v>0</v>
      </c>
      <c r="AH337" s="3">
        <f>IF(Inputs!$B$27&lt;&gt;"Ready","PENDING INPUTS",MAX(0,(AA337+AB337+AC337)-AG337))</f>
        <v>0</v>
      </c>
      <c r="AI337" s="3">
        <f>IF(Inputs!$B$27&lt;&gt;"Ready","PENDING INPUTS",AP336)</f>
        <v>0</v>
      </c>
      <c r="AJ337" s="3">
        <f>IF(Inputs!$B$27&lt;&gt;"Ready","PENDING INPUTS",IF(A337&lt;=Inputs!$B$6,ROUND(AI337*Inputs!C17/12,2),0))</f>
        <v>0</v>
      </c>
      <c r="AK337" s="3">
        <f>IF(Inputs!$B$27&lt;&gt;"Ready","PENDING INPUTS",IF(AND(A337&lt;=Inputs!$B$6,AI337&gt;0),Inputs!G17,0))</f>
        <v>0</v>
      </c>
      <c r="AL337" s="3">
        <f>IF(Inputs!$B$27&lt;&gt;"Ready","PENDING INPUTS",IF(A337&gt;Inputs!$B$6,0,MIN((AI337+AJ337+AK337),IF(Inputs!H17=1,Inputs!D17,MAX(Inputs!F17,ROUND(AI337*Inputs!E17+AJ337+AK337,2))))))</f>
        <v>0</v>
      </c>
      <c r="AM337">
        <f>IF(Inputs!$B$27&lt;&gt;"Ready","PENDING INPUTS",IF(AI337&lt;=0,99,1+IF(AND(K337&gt;0,OR(K337&lt;AI337,AND(K337=AI337,0&lt;3))),1,0)+IF(AND(S337&gt;0,OR(S337&lt;AI337,AND(S337=AI337,1&lt;3))),1,0)+IF(AND(AA337&gt;0,OR(AA337&lt;AI337,AND(AA337=AI337,2&lt;3))),1,0)+IF(AND(AQ337&gt;0,OR(AQ337&lt;AI337,AND(AQ337=AI337,4&lt;3))),1,0)+IF(AND(AY337&gt;0,OR(AY337&lt;AI337,AND(AY337=AI337,5&lt;3))),1,0)+IF(AND(BG337&gt;0,OR(BG337&lt;AI337,AND(BG337=AI337,6&lt;3))),1,0)+IF(AND(BO337&gt;0,OR(BO337&lt;AI337,AND(BO337=AI337,7&lt;3))),1,0)+IF(AND(BW337&gt;0,OR(BW337&lt;AI337,AND(BW337=AI337,8&lt;3))),1,0)+IF(AND(CE337&gt;0,OR(CE337&lt;AI337,AND(CE337=AI337,9&lt;3))),1,0)))</f>
        <v>99</v>
      </c>
      <c r="AN337" s="3">
        <f>IF(Inputs!$B$27&lt;&gt;"Ready","PENDING INPUTS",IF(A337&gt;Inputs!$B$6,0,MIN(MAX(0,(AI337+AJ337+AK337)-AL337),MAX(0,C337-D337-(IF(O337&lt;AM337,K337+L337+M337-N337,0)+IF(W337&lt;AM337,S337+T337+U337-V337,0)+IF(AE337&lt;AM337,AA337+AB337+AC337-AD337,0)+IF(AM337&lt;AM337,AI337+AJ337+AK337-AL337,0)+IF(AU337&lt;AM337,AQ337+AR337+AS337-AT337,0)+IF(BC337&lt;AM337,AY337+AZ337+BA337-BB337,0)+IF(BK337&lt;AM337,BG337+BH337+BI337-BJ337,0)+IF(BS337&lt;AM337,BO337+BP337+BQ337-BR337,0)+IF(CA337&lt;AM337,BW337+BX337+BY337-BZ337,0)+IF(CI337&lt;AM337,CE337+CF337+CG337-CH337,0))))))</f>
        <v>0</v>
      </c>
      <c r="AO337" s="3">
        <f>IF(Inputs!$B$27&lt;&gt;"Ready","PENDING INPUTS",MIN((AI337+AJ337+AK337),IF(D337&gt;C337,IF(D337=0,0,AL337*C337/D337),AL337+AN337)))</f>
        <v>0</v>
      </c>
      <c r="AP337" s="3">
        <f>IF(Inputs!$B$27&lt;&gt;"Ready","PENDING INPUTS",MAX(0,(AI337+AJ337+AK337)-AO337))</f>
        <v>0</v>
      </c>
      <c r="AQ337" s="3">
        <f>IF(Inputs!$B$27&lt;&gt;"Ready","PENDING INPUTS",AX336)</f>
        <v>0</v>
      </c>
      <c r="AR337" s="3">
        <f>IF(Inputs!$B$27&lt;&gt;"Ready","PENDING INPUTS",IF(A337&lt;=Inputs!$B$6,ROUND(AQ337*Inputs!C18/12,2),0))</f>
        <v>0</v>
      </c>
      <c r="AS337" s="3">
        <f>IF(Inputs!$B$27&lt;&gt;"Ready","PENDING INPUTS",IF(AND(A337&lt;=Inputs!$B$6,AQ337&gt;0),Inputs!G18,0))</f>
        <v>0</v>
      </c>
      <c r="AT337" s="3">
        <f>IF(Inputs!$B$27&lt;&gt;"Ready","PENDING INPUTS",IF(A337&gt;Inputs!$B$6,0,MIN((AQ337+AR337+AS337),IF(Inputs!H18=1,Inputs!D18,MAX(Inputs!F18,ROUND(AQ337*Inputs!E18+AR337+AS337,2))))))</f>
        <v>0</v>
      </c>
      <c r="AU337">
        <f>IF(Inputs!$B$27&lt;&gt;"Ready","PENDING INPUTS",IF(AQ337&lt;=0,99,1+IF(AND(K337&gt;0,OR(K337&lt;AQ337,AND(K337=AQ337,0&lt;4))),1,0)+IF(AND(S337&gt;0,OR(S337&lt;AQ337,AND(S337=AQ337,1&lt;4))),1,0)+IF(AND(AA337&gt;0,OR(AA337&lt;AQ337,AND(AA337=AQ337,2&lt;4))),1,0)+IF(AND(AI337&gt;0,OR(AI337&lt;AQ337,AND(AI337=AQ337,3&lt;4))),1,0)+IF(AND(AY337&gt;0,OR(AY337&lt;AQ337,AND(AY337=AQ337,5&lt;4))),1,0)+IF(AND(BG337&gt;0,OR(BG337&lt;AQ337,AND(BG337=AQ337,6&lt;4))),1,0)+IF(AND(BO337&gt;0,OR(BO337&lt;AQ337,AND(BO337=AQ337,7&lt;4))),1,0)+IF(AND(BW337&gt;0,OR(BW337&lt;AQ337,AND(BW337=AQ337,8&lt;4))),1,0)+IF(AND(CE337&gt;0,OR(CE337&lt;AQ337,AND(CE337=AQ337,9&lt;4))),1,0)))</f>
        <v>99</v>
      </c>
      <c r="AV337" s="3">
        <f>IF(Inputs!$B$27&lt;&gt;"Ready","PENDING INPUTS",IF(A337&gt;Inputs!$B$6,0,MIN(MAX(0,(AQ337+AR337+AS337)-AT337),MAX(0,C337-D337-(IF(O337&lt;AU337,K337+L337+M337-N337,0)+IF(W337&lt;AU337,S337+T337+U337-V337,0)+IF(AE337&lt;AU337,AA337+AB337+AC337-AD337,0)+IF(AM337&lt;AU337,AI337+AJ337+AK337-AL337,0)+IF(AU337&lt;AU337,AQ337+AR337+AS337-AT337,0)+IF(BC337&lt;AU337,AY337+AZ337+BA337-BB337,0)+IF(BK337&lt;AU337,BG337+BH337+BI337-BJ337,0)+IF(BS337&lt;AU337,BO337+BP337+BQ337-BR337,0)+IF(CA337&lt;AU337,BW337+BX337+BY337-BZ337,0)+IF(CI337&lt;AU337,CE337+CF337+CG337-CH337,0))))))</f>
        <v>0</v>
      </c>
      <c r="AW337" s="3">
        <f>IF(Inputs!$B$27&lt;&gt;"Ready","PENDING INPUTS",MIN((AQ337+AR337+AS337),IF(D337&gt;C337,IF(D337=0,0,AT337*C337/D337),AT337+AV337)))</f>
        <v>0</v>
      </c>
      <c r="AX337" s="3">
        <f>IF(Inputs!$B$27&lt;&gt;"Ready","PENDING INPUTS",MAX(0,(AQ337+AR337+AS337)-AW337))</f>
        <v>0</v>
      </c>
      <c r="AY337" s="3">
        <f>IF(Inputs!$B$27&lt;&gt;"Ready","PENDING INPUTS",BF336)</f>
        <v>0</v>
      </c>
      <c r="AZ337" s="3">
        <f>IF(Inputs!$B$27&lt;&gt;"Ready","PENDING INPUTS",IF(A337&lt;=Inputs!$B$6,ROUND(AY337*Inputs!C19/12,2),0))</f>
        <v>0</v>
      </c>
      <c r="BA337" s="3">
        <f>IF(Inputs!$B$27&lt;&gt;"Ready","PENDING INPUTS",IF(AND(A337&lt;=Inputs!$B$6,AY337&gt;0),Inputs!G19,0))</f>
        <v>0</v>
      </c>
      <c r="BB337" s="3">
        <f>IF(Inputs!$B$27&lt;&gt;"Ready","PENDING INPUTS",IF(A337&gt;Inputs!$B$6,0,MIN((AY337+AZ337+BA337),IF(Inputs!H19=1,Inputs!D19,MAX(Inputs!F19,ROUND(AY337*Inputs!E19+AZ337+BA337,2))))))</f>
        <v>0</v>
      </c>
      <c r="BC337">
        <f>IF(Inputs!$B$27&lt;&gt;"Ready","PENDING INPUTS",IF(AY337&lt;=0,99,1+IF(AND(K337&gt;0,OR(K337&lt;AY337,AND(K337=AY337,0&lt;5))),1,0)+IF(AND(S337&gt;0,OR(S337&lt;AY337,AND(S337=AY337,1&lt;5))),1,0)+IF(AND(AA337&gt;0,OR(AA337&lt;AY337,AND(AA337=AY337,2&lt;5))),1,0)+IF(AND(AI337&gt;0,OR(AI337&lt;AY337,AND(AI337=AY337,3&lt;5))),1,0)+IF(AND(AQ337&gt;0,OR(AQ337&lt;AY337,AND(AQ337=AY337,4&lt;5))),1,0)+IF(AND(BG337&gt;0,OR(BG337&lt;AY337,AND(BG337=AY337,6&lt;5))),1,0)+IF(AND(BO337&gt;0,OR(BO337&lt;AY337,AND(BO337=AY337,7&lt;5))),1,0)+IF(AND(BW337&gt;0,OR(BW337&lt;AY337,AND(BW337=AY337,8&lt;5))),1,0)+IF(AND(CE337&gt;0,OR(CE337&lt;AY337,AND(CE337=AY337,9&lt;5))),1,0)))</f>
        <v>99</v>
      </c>
      <c r="BD337" s="3">
        <f>IF(Inputs!$B$27&lt;&gt;"Ready","PENDING INPUTS",IF(A337&gt;Inputs!$B$6,0,MIN(MAX(0,(AY337+AZ337+BA337)-BB337),MAX(0,C337-D337-(IF(O337&lt;BC337,K337+L337+M337-N337,0)+IF(W337&lt;BC337,S337+T337+U337-V337,0)+IF(AE337&lt;BC337,AA337+AB337+AC337-AD337,0)+IF(AM337&lt;BC337,AI337+AJ337+AK337-AL337,0)+IF(AU337&lt;BC337,AQ337+AR337+AS337-AT337,0)+IF(BC337&lt;BC337,AY337+AZ337+BA337-BB337,0)+IF(BK337&lt;BC337,BG337+BH337+BI337-BJ337,0)+IF(BS337&lt;BC337,BO337+BP337+BQ337-BR337,0)+IF(CA337&lt;BC337,BW337+BX337+BY337-BZ337,0)+IF(CI337&lt;BC337,CE337+CF337+CG337-CH337,0))))))</f>
        <v>0</v>
      </c>
      <c r="BE337" s="3">
        <f>IF(Inputs!$B$27&lt;&gt;"Ready","PENDING INPUTS",MIN((AY337+AZ337+BA337),IF(D337&gt;C337,IF(D337=0,0,BB337*C337/D337),BB337+BD337)))</f>
        <v>0</v>
      </c>
      <c r="BF337" s="3">
        <f>IF(Inputs!$B$27&lt;&gt;"Ready","PENDING INPUTS",MAX(0,(AY337+AZ337+BA337)-BE337))</f>
        <v>0</v>
      </c>
      <c r="BG337" s="3">
        <f>IF(Inputs!$B$27&lt;&gt;"Ready","PENDING INPUTS",BN336)</f>
        <v>0</v>
      </c>
      <c r="BH337" s="3">
        <f>IF(Inputs!$B$27&lt;&gt;"Ready","PENDING INPUTS",IF(A337&lt;=Inputs!$B$6,ROUND(BG337*Inputs!C20/12,2),0))</f>
        <v>0</v>
      </c>
      <c r="BI337" s="3">
        <f>IF(Inputs!$B$27&lt;&gt;"Ready","PENDING INPUTS",IF(AND(A337&lt;=Inputs!$B$6,BG337&gt;0),Inputs!G20,0))</f>
        <v>0</v>
      </c>
      <c r="BJ337" s="3">
        <f>IF(Inputs!$B$27&lt;&gt;"Ready","PENDING INPUTS",IF(A337&gt;Inputs!$B$6,0,MIN((BG337+BH337+BI337),IF(Inputs!H20=1,Inputs!D20,MAX(Inputs!F20,ROUND(BG337*Inputs!E20+BH337+BI337,2))))))</f>
        <v>0</v>
      </c>
      <c r="BK337">
        <f>IF(Inputs!$B$27&lt;&gt;"Ready","PENDING INPUTS",IF(BG337&lt;=0,99,1+IF(AND(K337&gt;0,OR(K337&lt;BG337,AND(K337=BG337,0&lt;6))),1,0)+IF(AND(S337&gt;0,OR(S337&lt;BG337,AND(S337=BG337,1&lt;6))),1,0)+IF(AND(AA337&gt;0,OR(AA337&lt;BG337,AND(AA337=BG337,2&lt;6))),1,0)+IF(AND(AI337&gt;0,OR(AI337&lt;BG337,AND(AI337=BG337,3&lt;6))),1,0)+IF(AND(AQ337&gt;0,OR(AQ337&lt;BG337,AND(AQ337=BG337,4&lt;6))),1,0)+IF(AND(AY337&gt;0,OR(AY337&lt;BG337,AND(AY337=BG337,5&lt;6))),1,0)+IF(AND(BO337&gt;0,OR(BO337&lt;BG337,AND(BO337=BG337,7&lt;6))),1,0)+IF(AND(BW337&gt;0,OR(BW337&lt;BG337,AND(BW337=BG337,8&lt;6))),1,0)+IF(AND(CE337&gt;0,OR(CE337&lt;BG337,AND(CE337=BG337,9&lt;6))),1,0)))</f>
        <v>99</v>
      </c>
      <c r="BL337" s="3">
        <f>IF(Inputs!$B$27&lt;&gt;"Ready","PENDING INPUTS",IF(A337&gt;Inputs!$B$6,0,MIN(MAX(0,(BG337+BH337+BI337)-BJ337),MAX(0,C337-D337-(IF(O337&lt;BK337,K337+L337+M337-N337,0)+IF(W337&lt;BK337,S337+T337+U337-V337,0)+IF(AE337&lt;BK337,AA337+AB337+AC337-AD337,0)+IF(AM337&lt;BK337,AI337+AJ337+AK337-AL337,0)+IF(AU337&lt;BK337,AQ337+AR337+AS337-AT337,0)+IF(BC337&lt;BK337,AY337+AZ337+BA337-BB337,0)+IF(BK337&lt;BK337,BG337+BH337+BI337-BJ337,0)+IF(BS337&lt;BK337,BO337+BP337+BQ337-BR337,0)+IF(CA337&lt;BK337,BW337+BX337+BY337-BZ337,0)+IF(CI337&lt;BK337,CE337+CF337+CG337-CH337,0))))))</f>
        <v>0</v>
      </c>
      <c r="BM337" s="3">
        <f>IF(Inputs!$B$27&lt;&gt;"Ready","PENDING INPUTS",MIN((BG337+BH337+BI337),IF(D337&gt;C337,IF(D337=0,0,BJ337*C337/D337),BJ337+BL337)))</f>
        <v>0</v>
      </c>
      <c r="BN337" s="3">
        <f>IF(Inputs!$B$27&lt;&gt;"Ready","PENDING INPUTS",MAX(0,(BG337+BH337+BI337)-BM337))</f>
        <v>0</v>
      </c>
      <c r="BO337" s="3">
        <f>IF(Inputs!$B$27&lt;&gt;"Ready","PENDING INPUTS",BV336)</f>
        <v>0</v>
      </c>
      <c r="BP337" s="3">
        <f>IF(Inputs!$B$27&lt;&gt;"Ready","PENDING INPUTS",IF(A337&lt;=Inputs!$B$6,ROUND(BO337*Inputs!C21/12,2),0))</f>
        <v>0</v>
      </c>
      <c r="BQ337" s="3">
        <f>IF(Inputs!$B$27&lt;&gt;"Ready","PENDING INPUTS",IF(AND(A337&lt;=Inputs!$B$6,BO337&gt;0),Inputs!G21,0))</f>
        <v>0</v>
      </c>
      <c r="BR337" s="3">
        <f>IF(Inputs!$B$27&lt;&gt;"Ready","PENDING INPUTS",IF(A337&gt;Inputs!$B$6,0,MIN((BO337+BP337+BQ337),IF(Inputs!H21=1,Inputs!D21,MAX(Inputs!F21,ROUND(BO337*Inputs!E21+BP337+BQ337,2))))))</f>
        <v>0</v>
      </c>
      <c r="BS337">
        <f>IF(Inputs!$B$27&lt;&gt;"Ready","PENDING INPUTS",IF(BO337&lt;=0,99,1+IF(AND(K337&gt;0,OR(K337&lt;BO337,AND(K337=BO337,0&lt;7))),1,0)+IF(AND(S337&gt;0,OR(S337&lt;BO337,AND(S337=BO337,1&lt;7))),1,0)+IF(AND(AA337&gt;0,OR(AA337&lt;BO337,AND(AA337=BO337,2&lt;7))),1,0)+IF(AND(AI337&gt;0,OR(AI337&lt;BO337,AND(AI337=BO337,3&lt;7))),1,0)+IF(AND(AQ337&gt;0,OR(AQ337&lt;BO337,AND(AQ337=BO337,4&lt;7))),1,0)+IF(AND(AY337&gt;0,OR(AY337&lt;BO337,AND(AY337=BO337,5&lt;7))),1,0)+IF(AND(BG337&gt;0,OR(BG337&lt;BO337,AND(BG337=BO337,6&lt;7))),1,0)+IF(AND(BW337&gt;0,OR(BW337&lt;BO337,AND(BW337=BO337,8&lt;7))),1,0)+IF(AND(CE337&gt;0,OR(CE337&lt;BO337,AND(CE337=BO337,9&lt;7))),1,0)))</f>
        <v>99</v>
      </c>
      <c r="BT337" s="3">
        <f>IF(Inputs!$B$27&lt;&gt;"Ready","PENDING INPUTS",IF(A337&gt;Inputs!$B$6,0,MIN(MAX(0,(BO337+BP337+BQ337)-BR337),MAX(0,C337-D337-(IF(O337&lt;BS337,K337+L337+M337-N337,0)+IF(W337&lt;BS337,S337+T337+U337-V337,0)+IF(AE337&lt;BS337,AA337+AB337+AC337-AD337,0)+IF(AM337&lt;BS337,AI337+AJ337+AK337-AL337,0)+IF(AU337&lt;BS337,AQ337+AR337+AS337-AT337,0)+IF(BC337&lt;BS337,AY337+AZ337+BA337-BB337,0)+IF(BK337&lt;BS337,BG337+BH337+BI337-BJ337,0)+IF(BS337&lt;BS337,BO337+BP337+BQ337-BR337,0)+IF(CA337&lt;BS337,BW337+BX337+BY337-BZ337,0)+IF(CI337&lt;BS337,CE337+CF337+CG337-CH337,0))))))</f>
        <v>0</v>
      </c>
      <c r="BU337" s="3">
        <f>IF(Inputs!$B$27&lt;&gt;"Ready","PENDING INPUTS",MIN((BO337+BP337+BQ337),IF(D337&gt;C337,IF(D337=0,0,BR337*C337/D337),BR337+BT337)))</f>
        <v>0</v>
      </c>
      <c r="BV337" s="3">
        <f>IF(Inputs!$B$27&lt;&gt;"Ready","PENDING INPUTS",MAX(0,(BO337+BP337+BQ337)-BU337))</f>
        <v>0</v>
      </c>
      <c r="BW337" s="3">
        <f>IF(Inputs!$B$27&lt;&gt;"Ready","PENDING INPUTS",CD336)</f>
        <v>0</v>
      </c>
      <c r="BX337" s="3">
        <f>IF(Inputs!$B$27&lt;&gt;"Ready","PENDING INPUTS",IF(A337&lt;=Inputs!$B$6,ROUND(BW337*Inputs!C22/12,2),0))</f>
        <v>0</v>
      </c>
      <c r="BY337" s="3">
        <f>IF(Inputs!$B$27&lt;&gt;"Ready","PENDING INPUTS",IF(AND(A337&lt;=Inputs!$B$6,BW337&gt;0),Inputs!G22,0))</f>
        <v>0</v>
      </c>
      <c r="BZ337" s="3">
        <f>IF(Inputs!$B$27&lt;&gt;"Ready","PENDING INPUTS",IF(A337&gt;Inputs!$B$6,0,MIN((BW337+BX337+BY337),IF(Inputs!H22=1,Inputs!D22,MAX(Inputs!F22,ROUND(BW337*Inputs!E22+BX337+BY337,2))))))</f>
        <v>0</v>
      </c>
      <c r="CA337">
        <f>IF(Inputs!$B$27&lt;&gt;"Ready","PENDING INPUTS",IF(BW337&lt;=0,99,1+IF(AND(K337&gt;0,OR(K337&lt;BW337,AND(K337=BW337,0&lt;8))),1,0)+IF(AND(S337&gt;0,OR(S337&lt;BW337,AND(S337=BW337,1&lt;8))),1,0)+IF(AND(AA337&gt;0,OR(AA337&lt;BW337,AND(AA337=BW337,2&lt;8))),1,0)+IF(AND(AI337&gt;0,OR(AI337&lt;BW337,AND(AI337=BW337,3&lt;8))),1,0)+IF(AND(AQ337&gt;0,OR(AQ337&lt;BW337,AND(AQ337=BW337,4&lt;8))),1,0)+IF(AND(AY337&gt;0,OR(AY337&lt;BW337,AND(AY337=BW337,5&lt;8))),1,0)+IF(AND(BG337&gt;0,OR(BG337&lt;BW337,AND(BG337=BW337,6&lt;8))),1,0)+IF(AND(BO337&gt;0,OR(BO337&lt;BW337,AND(BO337=BW337,7&lt;8))),1,0)+IF(AND(CE337&gt;0,OR(CE337&lt;BW337,AND(CE337=BW337,9&lt;8))),1,0)))</f>
        <v>99</v>
      </c>
      <c r="CB337" s="3">
        <f>IF(Inputs!$B$27&lt;&gt;"Ready","PENDING INPUTS",IF(A337&gt;Inputs!$B$6,0,MIN(MAX(0,(BW337+BX337+BY337)-BZ337),MAX(0,C337-D337-(IF(O337&lt;CA337,K337+L337+M337-N337,0)+IF(W337&lt;CA337,S337+T337+U337-V337,0)+IF(AE337&lt;CA337,AA337+AB337+AC337-AD337,0)+IF(AM337&lt;CA337,AI337+AJ337+AK337-AL337,0)+IF(AU337&lt;CA337,AQ337+AR337+AS337-AT337,0)+IF(BC337&lt;CA337,AY337+AZ337+BA337-BB337,0)+IF(BK337&lt;CA337,BG337+BH337+BI337-BJ337,0)+IF(BS337&lt;CA337,BO337+BP337+BQ337-BR337,0)+IF(CA337&lt;CA337,BW337+BX337+BY337-BZ337,0)+IF(CI337&lt;CA337,CE337+CF337+CG337-CH337,0))))))</f>
        <v>0</v>
      </c>
      <c r="CC337" s="3">
        <f>IF(Inputs!$B$27&lt;&gt;"Ready","PENDING INPUTS",MIN((BW337+BX337+BY337),IF(D337&gt;C337,IF(D337=0,0,BZ337*C337/D337),BZ337+CB337)))</f>
        <v>0</v>
      </c>
      <c r="CD337" s="3">
        <f>IF(Inputs!$B$27&lt;&gt;"Ready","PENDING INPUTS",MAX(0,(BW337+BX337+BY337)-CC337))</f>
        <v>0</v>
      </c>
      <c r="CE337" s="3">
        <f>IF(Inputs!$B$27&lt;&gt;"Ready","PENDING INPUTS",CL336)</f>
        <v>0</v>
      </c>
      <c r="CF337" s="3">
        <f>IF(Inputs!$B$27&lt;&gt;"Ready","PENDING INPUTS",IF(A337&lt;=Inputs!$B$6,ROUND(CE337*Inputs!C23/12,2),0))</f>
        <v>0</v>
      </c>
      <c r="CG337" s="3">
        <f>IF(Inputs!$B$27&lt;&gt;"Ready","PENDING INPUTS",IF(AND(A337&lt;=Inputs!$B$6,CE337&gt;0),Inputs!G23,0))</f>
        <v>0</v>
      </c>
      <c r="CH337" s="3">
        <f>IF(Inputs!$B$27&lt;&gt;"Ready","PENDING INPUTS",IF(A337&gt;Inputs!$B$6,0,MIN((CE337+CF337+CG337),IF(Inputs!H23=1,Inputs!D23,MAX(Inputs!F23,ROUND(CE337*Inputs!E23+CF337+CG337,2))))))</f>
        <v>0</v>
      </c>
      <c r="CI337">
        <f>IF(Inputs!$B$27&lt;&gt;"Ready","PENDING INPUTS",IF(CE337&lt;=0,99,1+IF(AND(K337&gt;0,OR(K337&lt;CE337,AND(K337=CE337,0&lt;9))),1,0)+IF(AND(S337&gt;0,OR(S337&lt;CE337,AND(S337=CE337,1&lt;9))),1,0)+IF(AND(AA337&gt;0,OR(AA337&lt;CE337,AND(AA337=CE337,2&lt;9))),1,0)+IF(AND(AI337&gt;0,OR(AI337&lt;CE337,AND(AI337=CE337,3&lt;9))),1,0)+IF(AND(AQ337&gt;0,OR(AQ337&lt;CE337,AND(AQ337=CE337,4&lt;9))),1,0)+IF(AND(AY337&gt;0,OR(AY337&lt;CE337,AND(AY337=CE337,5&lt;9))),1,0)+IF(AND(BG337&gt;0,OR(BG337&lt;CE337,AND(BG337=CE337,6&lt;9))),1,0)+IF(AND(BO337&gt;0,OR(BO337&lt;CE337,AND(BO337=CE337,7&lt;9))),1,0)+IF(AND(BW337&gt;0,OR(BW337&lt;CE337,AND(BW337=CE337,8&lt;9))),1,0)))</f>
        <v>99</v>
      </c>
      <c r="CJ337" s="3">
        <f>IF(Inputs!$B$27&lt;&gt;"Ready","PENDING INPUTS",IF(A337&gt;Inputs!$B$6,0,MIN(MAX(0,(CE337+CF337+CG337)-CH337),MAX(0,C337-D337-(IF(O337&lt;CI337,K337+L337+M337-N337,0)+IF(W337&lt;CI337,S337+T337+U337-V337,0)+IF(AE337&lt;CI337,AA337+AB337+AC337-AD337,0)+IF(AM337&lt;CI337,AI337+AJ337+AK337-AL337,0)+IF(AU337&lt;CI337,AQ337+AR337+AS337-AT337,0)+IF(BC337&lt;CI337,AY337+AZ337+BA337-BB337,0)+IF(BK337&lt;CI337,BG337+BH337+BI337-BJ337,0)+IF(BS337&lt;CI337,BO337+BP337+BQ337-BR337,0)+IF(CA337&lt;CI337,BW337+BX337+BY337-BZ337,0)+IF(CI337&lt;CI337,CE337+CF337+CG337-CH337,0))))))</f>
        <v>0</v>
      </c>
      <c r="CK337" s="3">
        <f>IF(Inputs!$B$27&lt;&gt;"Ready","PENDING INPUTS",MIN((CE337+CF337+CG337),IF(D337&gt;C337,IF(D337=0,0,CH337*C337/D337),CH337+CJ337)))</f>
        <v>0</v>
      </c>
      <c r="CL337" s="3">
        <f>IF(Inputs!$B$27&lt;&gt;"Ready","PENDING INPUTS",MAX(0,(CE337+CF337+CG337)-CK337))</f>
        <v>0</v>
      </c>
    </row>
    <row r="338" spans="1:90" ht="27.95" customHeight="1" x14ac:dyDescent="0.25">
      <c r="A338">
        <v>334</v>
      </c>
      <c r="B338" s="13">
        <f>IF(Inputs!$B$27&lt;&gt;"Ready","PENDING INPUTS",EDATE(Inputs!$B$5,A338-1))</f>
        <v>56431</v>
      </c>
      <c r="C338" s="3">
        <f>IF(Inputs!$B$27&lt;&gt;"Ready","PENDING INPUTS",IF(A338&lt;=Inputs!$B$6,MAX(0,Inputs!$B$4+IF(A338=Inputs!$B$7,Inputs!$B$8,0)+IF(A338=Inputs!$B$9,Inputs!$B$10,0)),0))</f>
        <v>0</v>
      </c>
      <c r="D338" s="3">
        <f>IF(Inputs!$B$27&lt;&gt;"Ready","PENDING INPUTS",SUM(N338,V338,AD338,AL338,AT338,BB338,BJ338,BR338,BZ338,CH338))</f>
        <v>0</v>
      </c>
      <c r="E338" s="3">
        <f>IF(Inputs!$B$27&lt;&gt;"Ready","PENDING INPUTS",MAX(0,D338-C338))</f>
        <v>0</v>
      </c>
      <c r="F338" s="3">
        <f>IF(Inputs!$B$27&lt;&gt;"Ready","PENDING INPUTS",SUM(Q338,Y338,AG338,AO338,AW338,BE338,BM338,BU338,CC338,CK338))</f>
        <v>0</v>
      </c>
      <c r="G338" s="3">
        <f>IF(Inputs!$B$27&lt;&gt;"Ready","PENDING INPUTS",SUM(L338,T338,AB338,AJ338,AR338,AZ338,BH338,BP338,BX338,CF338))</f>
        <v>0</v>
      </c>
      <c r="H338" s="3">
        <f>IF(Inputs!$B$27&lt;&gt;"Ready","PENDING INPUTS",SUM(M338,U338,AC338,AK338,AS338,BA338,BI338,BQ338,BY338,CG338))</f>
        <v>0</v>
      </c>
      <c r="I338" s="3">
        <f>IF(Inputs!$B$27&lt;&gt;"Ready","PENDING INPUTS",SUM(R338,Z338,AH338,AP338,AX338,BF338,BN338,BV338,CD338,CL338))</f>
        <v>0</v>
      </c>
      <c r="J338" t="str">
        <f>IF(Inputs!$B$27&lt;&gt;"Ready","PENDING INPUTS",IF(A338&gt;Inputs!$B$6,"Beyond horizon",IF(E338&gt;0.005,"MINIMUM SHORTFALL",IF(I338&lt;0.005,"Paid off","In progress"))))</f>
        <v>Beyond horizon</v>
      </c>
      <c r="K338" s="3">
        <f>IF(Inputs!$B$27&lt;&gt;"Ready","PENDING INPUTS",R337)</f>
        <v>0</v>
      </c>
      <c r="L338" s="3">
        <f>IF(Inputs!$B$27&lt;&gt;"Ready","PENDING INPUTS",IF(A338&lt;=Inputs!$B$6,ROUND(K338*Inputs!C14/12,2),0))</f>
        <v>0</v>
      </c>
      <c r="M338" s="3">
        <f>IF(Inputs!$B$27&lt;&gt;"Ready","PENDING INPUTS",IF(AND(A338&lt;=Inputs!$B$6,K338&gt;0),Inputs!G14,0))</f>
        <v>0</v>
      </c>
      <c r="N338" s="3">
        <f>IF(Inputs!$B$27&lt;&gt;"Ready","PENDING INPUTS",IF(A338&gt;Inputs!$B$6,0,MIN((K338+L338+M338),IF(Inputs!H14=1,Inputs!D14,MAX(Inputs!F14,ROUND(K338*Inputs!E14+L338+M338,2))))))</f>
        <v>0</v>
      </c>
      <c r="O338">
        <f>IF(Inputs!$B$27&lt;&gt;"Ready","PENDING INPUTS",IF(K338&lt;=0,99,1+IF(AND(S338&gt;0,OR(S338&lt;K338,AND(S338=K338,1&lt;0))),1,0)+IF(AND(AA338&gt;0,OR(AA338&lt;K338,AND(AA338=K338,2&lt;0))),1,0)+IF(AND(AI338&gt;0,OR(AI338&lt;K338,AND(AI338=K338,3&lt;0))),1,0)+IF(AND(AQ338&gt;0,OR(AQ338&lt;K338,AND(AQ338=K338,4&lt;0))),1,0)+IF(AND(AY338&gt;0,OR(AY338&lt;K338,AND(AY338=K338,5&lt;0))),1,0)+IF(AND(BG338&gt;0,OR(BG338&lt;K338,AND(BG338=K338,6&lt;0))),1,0)+IF(AND(BO338&gt;0,OR(BO338&lt;K338,AND(BO338=K338,7&lt;0))),1,0)+IF(AND(BW338&gt;0,OR(BW338&lt;K338,AND(BW338=K338,8&lt;0))),1,0)+IF(AND(CE338&gt;0,OR(CE338&lt;K338,AND(CE338=K338,9&lt;0))),1,0)))</f>
        <v>99</v>
      </c>
      <c r="P338" s="3">
        <f>IF(Inputs!$B$27&lt;&gt;"Ready","PENDING INPUTS",IF(A338&gt;Inputs!$B$6,0,MIN(MAX(0,(K338+L338+M338)-N338),MAX(0,C338-D338-(IF(O338&lt;O338,K338+L338+M338-N338,0)+IF(W338&lt;O338,S338+T338+U338-V338,0)+IF(AE338&lt;O338,AA338+AB338+AC338-AD338,0)+IF(AM338&lt;O338,AI338+AJ338+AK338-AL338,0)+IF(AU338&lt;O338,AQ338+AR338+AS338-AT338,0)+IF(BC338&lt;O338,AY338+AZ338+BA338-BB338,0)+IF(BK338&lt;O338,BG338+BH338+BI338-BJ338,0)+IF(BS338&lt;O338,BO338+BP338+BQ338-BR338,0)+IF(CA338&lt;O338,BW338+BX338+BY338-BZ338,0)+IF(CI338&lt;O338,CE338+CF338+CG338-CH338,0))))))</f>
        <v>0</v>
      </c>
      <c r="Q338" s="3">
        <f>IF(Inputs!$B$27&lt;&gt;"Ready","PENDING INPUTS",MIN((K338+L338+M338),IF(D338&gt;C338,IF(D338=0,0,N338*C338/D338),N338+P338)))</f>
        <v>0</v>
      </c>
      <c r="R338" s="3">
        <f>IF(Inputs!$B$27&lt;&gt;"Ready","PENDING INPUTS",MAX(0,(K338+L338+M338)-Q338))</f>
        <v>0</v>
      </c>
      <c r="S338" s="3">
        <f>IF(Inputs!$B$27&lt;&gt;"Ready","PENDING INPUTS",Z337)</f>
        <v>0</v>
      </c>
      <c r="T338" s="3">
        <f>IF(Inputs!$B$27&lt;&gt;"Ready","PENDING INPUTS",IF(A338&lt;=Inputs!$B$6,ROUND(S338*Inputs!C15/12,2),0))</f>
        <v>0</v>
      </c>
      <c r="U338" s="3">
        <f>IF(Inputs!$B$27&lt;&gt;"Ready","PENDING INPUTS",IF(AND(A338&lt;=Inputs!$B$6,S338&gt;0),Inputs!G15,0))</f>
        <v>0</v>
      </c>
      <c r="V338" s="3">
        <f>IF(Inputs!$B$27&lt;&gt;"Ready","PENDING INPUTS",IF(A338&gt;Inputs!$B$6,0,MIN((S338+T338+U338),IF(Inputs!H15=1,Inputs!D15,MAX(Inputs!F15,ROUND(S338*Inputs!E15+T338+U338,2))))))</f>
        <v>0</v>
      </c>
      <c r="W338">
        <f>IF(Inputs!$B$27&lt;&gt;"Ready","PENDING INPUTS",IF(S338&lt;=0,99,1+IF(AND(K338&gt;0,OR(K338&lt;S338,AND(K338=S338,0&lt;1))),1,0)+IF(AND(AA338&gt;0,OR(AA338&lt;S338,AND(AA338=S338,2&lt;1))),1,0)+IF(AND(AI338&gt;0,OR(AI338&lt;S338,AND(AI338=S338,3&lt;1))),1,0)+IF(AND(AQ338&gt;0,OR(AQ338&lt;S338,AND(AQ338=S338,4&lt;1))),1,0)+IF(AND(AY338&gt;0,OR(AY338&lt;S338,AND(AY338=S338,5&lt;1))),1,0)+IF(AND(BG338&gt;0,OR(BG338&lt;S338,AND(BG338=S338,6&lt;1))),1,0)+IF(AND(BO338&gt;0,OR(BO338&lt;S338,AND(BO338=S338,7&lt;1))),1,0)+IF(AND(BW338&gt;0,OR(BW338&lt;S338,AND(BW338=S338,8&lt;1))),1,0)+IF(AND(CE338&gt;0,OR(CE338&lt;S338,AND(CE338=S338,9&lt;1))),1,0)))</f>
        <v>99</v>
      </c>
      <c r="X338" s="3">
        <f>IF(Inputs!$B$27&lt;&gt;"Ready","PENDING INPUTS",IF(A338&gt;Inputs!$B$6,0,MIN(MAX(0,(S338+T338+U338)-V338),MAX(0,C338-D338-(IF(O338&lt;W338,K338+L338+M338-N338,0)+IF(W338&lt;W338,S338+T338+U338-V338,0)+IF(AE338&lt;W338,AA338+AB338+AC338-AD338,0)+IF(AM338&lt;W338,AI338+AJ338+AK338-AL338,0)+IF(AU338&lt;W338,AQ338+AR338+AS338-AT338,0)+IF(BC338&lt;W338,AY338+AZ338+BA338-BB338,0)+IF(BK338&lt;W338,BG338+BH338+BI338-BJ338,0)+IF(BS338&lt;W338,BO338+BP338+BQ338-BR338,0)+IF(CA338&lt;W338,BW338+BX338+BY338-BZ338,0)+IF(CI338&lt;W338,CE338+CF338+CG338-CH338,0))))))</f>
        <v>0</v>
      </c>
      <c r="Y338" s="3">
        <f>IF(Inputs!$B$27&lt;&gt;"Ready","PENDING INPUTS",MIN((S338+T338+U338),IF(D338&gt;C338,IF(D338=0,0,V338*C338/D338),V338+X338)))</f>
        <v>0</v>
      </c>
      <c r="Z338" s="3">
        <f>IF(Inputs!$B$27&lt;&gt;"Ready","PENDING INPUTS",MAX(0,(S338+T338+U338)-Y338))</f>
        <v>0</v>
      </c>
      <c r="AA338" s="3">
        <f>IF(Inputs!$B$27&lt;&gt;"Ready","PENDING INPUTS",AH337)</f>
        <v>0</v>
      </c>
      <c r="AB338" s="3">
        <f>IF(Inputs!$B$27&lt;&gt;"Ready","PENDING INPUTS",IF(A338&lt;=Inputs!$B$6,ROUND(AA338*Inputs!C16/12,2),0))</f>
        <v>0</v>
      </c>
      <c r="AC338" s="3">
        <f>IF(Inputs!$B$27&lt;&gt;"Ready","PENDING INPUTS",IF(AND(A338&lt;=Inputs!$B$6,AA338&gt;0),Inputs!G16,0))</f>
        <v>0</v>
      </c>
      <c r="AD338" s="3">
        <f>IF(Inputs!$B$27&lt;&gt;"Ready","PENDING INPUTS",IF(A338&gt;Inputs!$B$6,0,MIN((AA338+AB338+AC338),IF(Inputs!H16=1,Inputs!D16,MAX(Inputs!F16,ROUND(AA338*Inputs!E16+AB338+AC338,2))))))</f>
        <v>0</v>
      </c>
      <c r="AE338">
        <f>IF(Inputs!$B$27&lt;&gt;"Ready","PENDING INPUTS",IF(AA338&lt;=0,99,1+IF(AND(K338&gt;0,OR(K338&lt;AA338,AND(K338=AA338,0&lt;2))),1,0)+IF(AND(S338&gt;0,OR(S338&lt;AA338,AND(S338=AA338,1&lt;2))),1,0)+IF(AND(AI338&gt;0,OR(AI338&lt;AA338,AND(AI338=AA338,3&lt;2))),1,0)+IF(AND(AQ338&gt;0,OR(AQ338&lt;AA338,AND(AQ338=AA338,4&lt;2))),1,0)+IF(AND(AY338&gt;0,OR(AY338&lt;AA338,AND(AY338=AA338,5&lt;2))),1,0)+IF(AND(BG338&gt;0,OR(BG338&lt;AA338,AND(BG338=AA338,6&lt;2))),1,0)+IF(AND(BO338&gt;0,OR(BO338&lt;AA338,AND(BO338=AA338,7&lt;2))),1,0)+IF(AND(BW338&gt;0,OR(BW338&lt;AA338,AND(BW338=AA338,8&lt;2))),1,0)+IF(AND(CE338&gt;0,OR(CE338&lt;AA338,AND(CE338=AA338,9&lt;2))),1,0)))</f>
        <v>99</v>
      </c>
      <c r="AF338" s="3">
        <f>IF(Inputs!$B$27&lt;&gt;"Ready","PENDING INPUTS",IF(A338&gt;Inputs!$B$6,0,MIN(MAX(0,(AA338+AB338+AC338)-AD338),MAX(0,C338-D338-(IF(O338&lt;AE338,K338+L338+M338-N338,0)+IF(W338&lt;AE338,S338+T338+U338-V338,0)+IF(AE338&lt;AE338,AA338+AB338+AC338-AD338,0)+IF(AM338&lt;AE338,AI338+AJ338+AK338-AL338,0)+IF(AU338&lt;AE338,AQ338+AR338+AS338-AT338,0)+IF(BC338&lt;AE338,AY338+AZ338+BA338-BB338,0)+IF(BK338&lt;AE338,BG338+BH338+BI338-BJ338,0)+IF(BS338&lt;AE338,BO338+BP338+BQ338-BR338,0)+IF(CA338&lt;AE338,BW338+BX338+BY338-BZ338,0)+IF(CI338&lt;AE338,CE338+CF338+CG338-CH338,0))))))</f>
        <v>0</v>
      </c>
      <c r="AG338" s="3">
        <f>IF(Inputs!$B$27&lt;&gt;"Ready","PENDING INPUTS",MIN((AA338+AB338+AC338),IF(D338&gt;C338,IF(D338=0,0,AD338*C338/D338),AD338+AF338)))</f>
        <v>0</v>
      </c>
      <c r="AH338" s="3">
        <f>IF(Inputs!$B$27&lt;&gt;"Ready","PENDING INPUTS",MAX(0,(AA338+AB338+AC338)-AG338))</f>
        <v>0</v>
      </c>
      <c r="AI338" s="3">
        <f>IF(Inputs!$B$27&lt;&gt;"Ready","PENDING INPUTS",AP337)</f>
        <v>0</v>
      </c>
      <c r="AJ338" s="3">
        <f>IF(Inputs!$B$27&lt;&gt;"Ready","PENDING INPUTS",IF(A338&lt;=Inputs!$B$6,ROUND(AI338*Inputs!C17/12,2),0))</f>
        <v>0</v>
      </c>
      <c r="AK338" s="3">
        <f>IF(Inputs!$B$27&lt;&gt;"Ready","PENDING INPUTS",IF(AND(A338&lt;=Inputs!$B$6,AI338&gt;0),Inputs!G17,0))</f>
        <v>0</v>
      </c>
      <c r="AL338" s="3">
        <f>IF(Inputs!$B$27&lt;&gt;"Ready","PENDING INPUTS",IF(A338&gt;Inputs!$B$6,0,MIN((AI338+AJ338+AK338),IF(Inputs!H17=1,Inputs!D17,MAX(Inputs!F17,ROUND(AI338*Inputs!E17+AJ338+AK338,2))))))</f>
        <v>0</v>
      </c>
      <c r="AM338">
        <f>IF(Inputs!$B$27&lt;&gt;"Ready","PENDING INPUTS",IF(AI338&lt;=0,99,1+IF(AND(K338&gt;0,OR(K338&lt;AI338,AND(K338=AI338,0&lt;3))),1,0)+IF(AND(S338&gt;0,OR(S338&lt;AI338,AND(S338=AI338,1&lt;3))),1,0)+IF(AND(AA338&gt;0,OR(AA338&lt;AI338,AND(AA338=AI338,2&lt;3))),1,0)+IF(AND(AQ338&gt;0,OR(AQ338&lt;AI338,AND(AQ338=AI338,4&lt;3))),1,0)+IF(AND(AY338&gt;0,OR(AY338&lt;AI338,AND(AY338=AI338,5&lt;3))),1,0)+IF(AND(BG338&gt;0,OR(BG338&lt;AI338,AND(BG338=AI338,6&lt;3))),1,0)+IF(AND(BO338&gt;0,OR(BO338&lt;AI338,AND(BO338=AI338,7&lt;3))),1,0)+IF(AND(BW338&gt;0,OR(BW338&lt;AI338,AND(BW338=AI338,8&lt;3))),1,0)+IF(AND(CE338&gt;0,OR(CE338&lt;AI338,AND(CE338=AI338,9&lt;3))),1,0)))</f>
        <v>99</v>
      </c>
      <c r="AN338" s="3">
        <f>IF(Inputs!$B$27&lt;&gt;"Ready","PENDING INPUTS",IF(A338&gt;Inputs!$B$6,0,MIN(MAX(0,(AI338+AJ338+AK338)-AL338),MAX(0,C338-D338-(IF(O338&lt;AM338,K338+L338+M338-N338,0)+IF(W338&lt;AM338,S338+T338+U338-V338,0)+IF(AE338&lt;AM338,AA338+AB338+AC338-AD338,0)+IF(AM338&lt;AM338,AI338+AJ338+AK338-AL338,0)+IF(AU338&lt;AM338,AQ338+AR338+AS338-AT338,0)+IF(BC338&lt;AM338,AY338+AZ338+BA338-BB338,0)+IF(BK338&lt;AM338,BG338+BH338+BI338-BJ338,0)+IF(BS338&lt;AM338,BO338+BP338+BQ338-BR338,0)+IF(CA338&lt;AM338,BW338+BX338+BY338-BZ338,0)+IF(CI338&lt;AM338,CE338+CF338+CG338-CH338,0))))))</f>
        <v>0</v>
      </c>
      <c r="AO338" s="3">
        <f>IF(Inputs!$B$27&lt;&gt;"Ready","PENDING INPUTS",MIN((AI338+AJ338+AK338),IF(D338&gt;C338,IF(D338=0,0,AL338*C338/D338),AL338+AN338)))</f>
        <v>0</v>
      </c>
      <c r="AP338" s="3">
        <f>IF(Inputs!$B$27&lt;&gt;"Ready","PENDING INPUTS",MAX(0,(AI338+AJ338+AK338)-AO338))</f>
        <v>0</v>
      </c>
      <c r="AQ338" s="3">
        <f>IF(Inputs!$B$27&lt;&gt;"Ready","PENDING INPUTS",AX337)</f>
        <v>0</v>
      </c>
      <c r="AR338" s="3">
        <f>IF(Inputs!$B$27&lt;&gt;"Ready","PENDING INPUTS",IF(A338&lt;=Inputs!$B$6,ROUND(AQ338*Inputs!C18/12,2),0))</f>
        <v>0</v>
      </c>
      <c r="AS338" s="3">
        <f>IF(Inputs!$B$27&lt;&gt;"Ready","PENDING INPUTS",IF(AND(A338&lt;=Inputs!$B$6,AQ338&gt;0),Inputs!G18,0))</f>
        <v>0</v>
      </c>
      <c r="AT338" s="3">
        <f>IF(Inputs!$B$27&lt;&gt;"Ready","PENDING INPUTS",IF(A338&gt;Inputs!$B$6,0,MIN((AQ338+AR338+AS338),IF(Inputs!H18=1,Inputs!D18,MAX(Inputs!F18,ROUND(AQ338*Inputs!E18+AR338+AS338,2))))))</f>
        <v>0</v>
      </c>
      <c r="AU338">
        <f>IF(Inputs!$B$27&lt;&gt;"Ready","PENDING INPUTS",IF(AQ338&lt;=0,99,1+IF(AND(K338&gt;0,OR(K338&lt;AQ338,AND(K338=AQ338,0&lt;4))),1,0)+IF(AND(S338&gt;0,OR(S338&lt;AQ338,AND(S338=AQ338,1&lt;4))),1,0)+IF(AND(AA338&gt;0,OR(AA338&lt;AQ338,AND(AA338=AQ338,2&lt;4))),1,0)+IF(AND(AI338&gt;0,OR(AI338&lt;AQ338,AND(AI338=AQ338,3&lt;4))),1,0)+IF(AND(AY338&gt;0,OR(AY338&lt;AQ338,AND(AY338=AQ338,5&lt;4))),1,0)+IF(AND(BG338&gt;0,OR(BG338&lt;AQ338,AND(BG338=AQ338,6&lt;4))),1,0)+IF(AND(BO338&gt;0,OR(BO338&lt;AQ338,AND(BO338=AQ338,7&lt;4))),1,0)+IF(AND(BW338&gt;0,OR(BW338&lt;AQ338,AND(BW338=AQ338,8&lt;4))),1,0)+IF(AND(CE338&gt;0,OR(CE338&lt;AQ338,AND(CE338=AQ338,9&lt;4))),1,0)))</f>
        <v>99</v>
      </c>
      <c r="AV338" s="3">
        <f>IF(Inputs!$B$27&lt;&gt;"Ready","PENDING INPUTS",IF(A338&gt;Inputs!$B$6,0,MIN(MAX(0,(AQ338+AR338+AS338)-AT338),MAX(0,C338-D338-(IF(O338&lt;AU338,K338+L338+M338-N338,0)+IF(W338&lt;AU338,S338+T338+U338-V338,0)+IF(AE338&lt;AU338,AA338+AB338+AC338-AD338,0)+IF(AM338&lt;AU338,AI338+AJ338+AK338-AL338,0)+IF(AU338&lt;AU338,AQ338+AR338+AS338-AT338,0)+IF(BC338&lt;AU338,AY338+AZ338+BA338-BB338,0)+IF(BK338&lt;AU338,BG338+BH338+BI338-BJ338,0)+IF(BS338&lt;AU338,BO338+BP338+BQ338-BR338,0)+IF(CA338&lt;AU338,BW338+BX338+BY338-BZ338,0)+IF(CI338&lt;AU338,CE338+CF338+CG338-CH338,0))))))</f>
        <v>0</v>
      </c>
      <c r="AW338" s="3">
        <f>IF(Inputs!$B$27&lt;&gt;"Ready","PENDING INPUTS",MIN((AQ338+AR338+AS338),IF(D338&gt;C338,IF(D338=0,0,AT338*C338/D338),AT338+AV338)))</f>
        <v>0</v>
      </c>
      <c r="AX338" s="3">
        <f>IF(Inputs!$B$27&lt;&gt;"Ready","PENDING INPUTS",MAX(0,(AQ338+AR338+AS338)-AW338))</f>
        <v>0</v>
      </c>
      <c r="AY338" s="3">
        <f>IF(Inputs!$B$27&lt;&gt;"Ready","PENDING INPUTS",BF337)</f>
        <v>0</v>
      </c>
      <c r="AZ338" s="3">
        <f>IF(Inputs!$B$27&lt;&gt;"Ready","PENDING INPUTS",IF(A338&lt;=Inputs!$B$6,ROUND(AY338*Inputs!C19/12,2),0))</f>
        <v>0</v>
      </c>
      <c r="BA338" s="3">
        <f>IF(Inputs!$B$27&lt;&gt;"Ready","PENDING INPUTS",IF(AND(A338&lt;=Inputs!$B$6,AY338&gt;0),Inputs!G19,0))</f>
        <v>0</v>
      </c>
      <c r="BB338" s="3">
        <f>IF(Inputs!$B$27&lt;&gt;"Ready","PENDING INPUTS",IF(A338&gt;Inputs!$B$6,0,MIN((AY338+AZ338+BA338),IF(Inputs!H19=1,Inputs!D19,MAX(Inputs!F19,ROUND(AY338*Inputs!E19+AZ338+BA338,2))))))</f>
        <v>0</v>
      </c>
      <c r="BC338">
        <f>IF(Inputs!$B$27&lt;&gt;"Ready","PENDING INPUTS",IF(AY338&lt;=0,99,1+IF(AND(K338&gt;0,OR(K338&lt;AY338,AND(K338=AY338,0&lt;5))),1,0)+IF(AND(S338&gt;0,OR(S338&lt;AY338,AND(S338=AY338,1&lt;5))),1,0)+IF(AND(AA338&gt;0,OR(AA338&lt;AY338,AND(AA338=AY338,2&lt;5))),1,0)+IF(AND(AI338&gt;0,OR(AI338&lt;AY338,AND(AI338=AY338,3&lt;5))),1,0)+IF(AND(AQ338&gt;0,OR(AQ338&lt;AY338,AND(AQ338=AY338,4&lt;5))),1,0)+IF(AND(BG338&gt;0,OR(BG338&lt;AY338,AND(BG338=AY338,6&lt;5))),1,0)+IF(AND(BO338&gt;0,OR(BO338&lt;AY338,AND(BO338=AY338,7&lt;5))),1,0)+IF(AND(BW338&gt;0,OR(BW338&lt;AY338,AND(BW338=AY338,8&lt;5))),1,0)+IF(AND(CE338&gt;0,OR(CE338&lt;AY338,AND(CE338=AY338,9&lt;5))),1,0)))</f>
        <v>99</v>
      </c>
      <c r="BD338" s="3">
        <f>IF(Inputs!$B$27&lt;&gt;"Ready","PENDING INPUTS",IF(A338&gt;Inputs!$B$6,0,MIN(MAX(0,(AY338+AZ338+BA338)-BB338),MAX(0,C338-D338-(IF(O338&lt;BC338,K338+L338+M338-N338,0)+IF(W338&lt;BC338,S338+T338+U338-V338,0)+IF(AE338&lt;BC338,AA338+AB338+AC338-AD338,0)+IF(AM338&lt;BC338,AI338+AJ338+AK338-AL338,0)+IF(AU338&lt;BC338,AQ338+AR338+AS338-AT338,0)+IF(BC338&lt;BC338,AY338+AZ338+BA338-BB338,0)+IF(BK338&lt;BC338,BG338+BH338+BI338-BJ338,0)+IF(BS338&lt;BC338,BO338+BP338+BQ338-BR338,0)+IF(CA338&lt;BC338,BW338+BX338+BY338-BZ338,0)+IF(CI338&lt;BC338,CE338+CF338+CG338-CH338,0))))))</f>
        <v>0</v>
      </c>
      <c r="BE338" s="3">
        <f>IF(Inputs!$B$27&lt;&gt;"Ready","PENDING INPUTS",MIN((AY338+AZ338+BA338),IF(D338&gt;C338,IF(D338=0,0,BB338*C338/D338),BB338+BD338)))</f>
        <v>0</v>
      </c>
      <c r="BF338" s="3">
        <f>IF(Inputs!$B$27&lt;&gt;"Ready","PENDING INPUTS",MAX(0,(AY338+AZ338+BA338)-BE338))</f>
        <v>0</v>
      </c>
      <c r="BG338" s="3">
        <f>IF(Inputs!$B$27&lt;&gt;"Ready","PENDING INPUTS",BN337)</f>
        <v>0</v>
      </c>
      <c r="BH338" s="3">
        <f>IF(Inputs!$B$27&lt;&gt;"Ready","PENDING INPUTS",IF(A338&lt;=Inputs!$B$6,ROUND(BG338*Inputs!C20/12,2),0))</f>
        <v>0</v>
      </c>
      <c r="BI338" s="3">
        <f>IF(Inputs!$B$27&lt;&gt;"Ready","PENDING INPUTS",IF(AND(A338&lt;=Inputs!$B$6,BG338&gt;0),Inputs!G20,0))</f>
        <v>0</v>
      </c>
      <c r="BJ338" s="3">
        <f>IF(Inputs!$B$27&lt;&gt;"Ready","PENDING INPUTS",IF(A338&gt;Inputs!$B$6,0,MIN((BG338+BH338+BI338),IF(Inputs!H20=1,Inputs!D20,MAX(Inputs!F20,ROUND(BG338*Inputs!E20+BH338+BI338,2))))))</f>
        <v>0</v>
      </c>
      <c r="BK338">
        <f>IF(Inputs!$B$27&lt;&gt;"Ready","PENDING INPUTS",IF(BG338&lt;=0,99,1+IF(AND(K338&gt;0,OR(K338&lt;BG338,AND(K338=BG338,0&lt;6))),1,0)+IF(AND(S338&gt;0,OR(S338&lt;BG338,AND(S338=BG338,1&lt;6))),1,0)+IF(AND(AA338&gt;0,OR(AA338&lt;BG338,AND(AA338=BG338,2&lt;6))),1,0)+IF(AND(AI338&gt;0,OR(AI338&lt;BG338,AND(AI338=BG338,3&lt;6))),1,0)+IF(AND(AQ338&gt;0,OR(AQ338&lt;BG338,AND(AQ338=BG338,4&lt;6))),1,0)+IF(AND(AY338&gt;0,OR(AY338&lt;BG338,AND(AY338=BG338,5&lt;6))),1,0)+IF(AND(BO338&gt;0,OR(BO338&lt;BG338,AND(BO338=BG338,7&lt;6))),1,0)+IF(AND(BW338&gt;0,OR(BW338&lt;BG338,AND(BW338=BG338,8&lt;6))),1,0)+IF(AND(CE338&gt;0,OR(CE338&lt;BG338,AND(CE338=BG338,9&lt;6))),1,0)))</f>
        <v>99</v>
      </c>
      <c r="BL338" s="3">
        <f>IF(Inputs!$B$27&lt;&gt;"Ready","PENDING INPUTS",IF(A338&gt;Inputs!$B$6,0,MIN(MAX(0,(BG338+BH338+BI338)-BJ338),MAX(0,C338-D338-(IF(O338&lt;BK338,K338+L338+M338-N338,0)+IF(W338&lt;BK338,S338+T338+U338-V338,0)+IF(AE338&lt;BK338,AA338+AB338+AC338-AD338,0)+IF(AM338&lt;BK338,AI338+AJ338+AK338-AL338,0)+IF(AU338&lt;BK338,AQ338+AR338+AS338-AT338,0)+IF(BC338&lt;BK338,AY338+AZ338+BA338-BB338,0)+IF(BK338&lt;BK338,BG338+BH338+BI338-BJ338,0)+IF(BS338&lt;BK338,BO338+BP338+BQ338-BR338,0)+IF(CA338&lt;BK338,BW338+BX338+BY338-BZ338,0)+IF(CI338&lt;BK338,CE338+CF338+CG338-CH338,0))))))</f>
        <v>0</v>
      </c>
      <c r="BM338" s="3">
        <f>IF(Inputs!$B$27&lt;&gt;"Ready","PENDING INPUTS",MIN((BG338+BH338+BI338),IF(D338&gt;C338,IF(D338=0,0,BJ338*C338/D338),BJ338+BL338)))</f>
        <v>0</v>
      </c>
      <c r="BN338" s="3">
        <f>IF(Inputs!$B$27&lt;&gt;"Ready","PENDING INPUTS",MAX(0,(BG338+BH338+BI338)-BM338))</f>
        <v>0</v>
      </c>
      <c r="BO338" s="3">
        <f>IF(Inputs!$B$27&lt;&gt;"Ready","PENDING INPUTS",BV337)</f>
        <v>0</v>
      </c>
      <c r="BP338" s="3">
        <f>IF(Inputs!$B$27&lt;&gt;"Ready","PENDING INPUTS",IF(A338&lt;=Inputs!$B$6,ROUND(BO338*Inputs!C21/12,2),0))</f>
        <v>0</v>
      </c>
      <c r="BQ338" s="3">
        <f>IF(Inputs!$B$27&lt;&gt;"Ready","PENDING INPUTS",IF(AND(A338&lt;=Inputs!$B$6,BO338&gt;0),Inputs!G21,0))</f>
        <v>0</v>
      </c>
      <c r="BR338" s="3">
        <f>IF(Inputs!$B$27&lt;&gt;"Ready","PENDING INPUTS",IF(A338&gt;Inputs!$B$6,0,MIN((BO338+BP338+BQ338),IF(Inputs!H21=1,Inputs!D21,MAX(Inputs!F21,ROUND(BO338*Inputs!E21+BP338+BQ338,2))))))</f>
        <v>0</v>
      </c>
      <c r="BS338">
        <f>IF(Inputs!$B$27&lt;&gt;"Ready","PENDING INPUTS",IF(BO338&lt;=0,99,1+IF(AND(K338&gt;0,OR(K338&lt;BO338,AND(K338=BO338,0&lt;7))),1,0)+IF(AND(S338&gt;0,OR(S338&lt;BO338,AND(S338=BO338,1&lt;7))),1,0)+IF(AND(AA338&gt;0,OR(AA338&lt;BO338,AND(AA338=BO338,2&lt;7))),1,0)+IF(AND(AI338&gt;0,OR(AI338&lt;BO338,AND(AI338=BO338,3&lt;7))),1,0)+IF(AND(AQ338&gt;0,OR(AQ338&lt;BO338,AND(AQ338=BO338,4&lt;7))),1,0)+IF(AND(AY338&gt;0,OR(AY338&lt;BO338,AND(AY338=BO338,5&lt;7))),1,0)+IF(AND(BG338&gt;0,OR(BG338&lt;BO338,AND(BG338=BO338,6&lt;7))),1,0)+IF(AND(BW338&gt;0,OR(BW338&lt;BO338,AND(BW338=BO338,8&lt;7))),1,0)+IF(AND(CE338&gt;0,OR(CE338&lt;BO338,AND(CE338=BO338,9&lt;7))),1,0)))</f>
        <v>99</v>
      </c>
      <c r="BT338" s="3">
        <f>IF(Inputs!$B$27&lt;&gt;"Ready","PENDING INPUTS",IF(A338&gt;Inputs!$B$6,0,MIN(MAX(0,(BO338+BP338+BQ338)-BR338),MAX(0,C338-D338-(IF(O338&lt;BS338,K338+L338+M338-N338,0)+IF(W338&lt;BS338,S338+T338+U338-V338,0)+IF(AE338&lt;BS338,AA338+AB338+AC338-AD338,0)+IF(AM338&lt;BS338,AI338+AJ338+AK338-AL338,0)+IF(AU338&lt;BS338,AQ338+AR338+AS338-AT338,0)+IF(BC338&lt;BS338,AY338+AZ338+BA338-BB338,0)+IF(BK338&lt;BS338,BG338+BH338+BI338-BJ338,0)+IF(BS338&lt;BS338,BO338+BP338+BQ338-BR338,0)+IF(CA338&lt;BS338,BW338+BX338+BY338-BZ338,0)+IF(CI338&lt;BS338,CE338+CF338+CG338-CH338,0))))))</f>
        <v>0</v>
      </c>
      <c r="BU338" s="3">
        <f>IF(Inputs!$B$27&lt;&gt;"Ready","PENDING INPUTS",MIN((BO338+BP338+BQ338),IF(D338&gt;C338,IF(D338=0,0,BR338*C338/D338),BR338+BT338)))</f>
        <v>0</v>
      </c>
      <c r="BV338" s="3">
        <f>IF(Inputs!$B$27&lt;&gt;"Ready","PENDING INPUTS",MAX(0,(BO338+BP338+BQ338)-BU338))</f>
        <v>0</v>
      </c>
      <c r="BW338" s="3">
        <f>IF(Inputs!$B$27&lt;&gt;"Ready","PENDING INPUTS",CD337)</f>
        <v>0</v>
      </c>
      <c r="BX338" s="3">
        <f>IF(Inputs!$B$27&lt;&gt;"Ready","PENDING INPUTS",IF(A338&lt;=Inputs!$B$6,ROUND(BW338*Inputs!C22/12,2),0))</f>
        <v>0</v>
      </c>
      <c r="BY338" s="3">
        <f>IF(Inputs!$B$27&lt;&gt;"Ready","PENDING INPUTS",IF(AND(A338&lt;=Inputs!$B$6,BW338&gt;0),Inputs!G22,0))</f>
        <v>0</v>
      </c>
      <c r="BZ338" s="3">
        <f>IF(Inputs!$B$27&lt;&gt;"Ready","PENDING INPUTS",IF(A338&gt;Inputs!$B$6,0,MIN((BW338+BX338+BY338),IF(Inputs!H22=1,Inputs!D22,MAX(Inputs!F22,ROUND(BW338*Inputs!E22+BX338+BY338,2))))))</f>
        <v>0</v>
      </c>
      <c r="CA338">
        <f>IF(Inputs!$B$27&lt;&gt;"Ready","PENDING INPUTS",IF(BW338&lt;=0,99,1+IF(AND(K338&gt;0,OR(K338&lt;BW338,AND(K338=BW338,0&lt;8))),1,0)+IF(AND(S338&gt;0,OR(S338&lt;BW338,AND(S338=BW338,1&lt;8))),1,0)+IF(AND(AA338&gt;0,OR(AA338&lt;BW338,AND(AA338=BW338,2&lt;8))),1,0)+IF(AND(AI338&gt;0,OR(AI338&lt;BW338,AND(AI338=BW338,3&lt;8))),1,0)+IF(AND(AQ338&gt;0,OR(AQ338&lt;BW338,AND(AQ338=BW338,4&lt;8))),1,0)+IF(AND(AY338&gt;0,OR(AY338&lt;BW338,AND(AY338=BW338,5&lt;8))),1,0)+IF(AND(BG338&gt;0,OR(BG338&lt;BW338,AND(BG338=BW338,6&lt;8))),1,0)+IF(AND(BO338&gt;0,OR(BO338&lt;BW338,AND(BO338=BW338,7&lt;8))),1,0)+IF(AND(CE338&gt;0,OR(CE338&lt;BW338,AND(CE338=BW338,9&lt;8))),1,0)))</f>
        <v>99</v>
      </c>
      <c r="CB338" s="3">
        <f>IF(Inputs!$B$27&lt;&gt;"Ready","PENDING INPUTS",IF(A338&gt;Inputs!$B$6,0,MIN(MAX(0,(BW338+BX338+BY338)-BZ338),MAX(0,C338-D338-(IF(O338&lt;CA338,K338+L338+M338-N338,0)+IF(W338&lt;CA338,S338+T338+U338-V338,0)+IF(AE338&lt;CA338,AA338+AB338+AC338-AD338,0)+IF(AM338&lt;CA338,AI338+AJ338+AK338-AL338,0)+IF(AU338&lt;CA338,AQ338+AR338+AS338-AT338,0)+IF(BC338&lt;CA338,AY338+AZ338+BA338-BB338,0)+IF(BK338&lt;CA338,BG338+BH338+BI338-BJ338,0)+IF(BS338&lt;CA338,BO338+BP338+BQ338-BR338,0)+IF(CA338&lt;CA338,BW338+BX338+BY338-BZ338,0)+IF(CI338&lt;CA338,CE338+CF338+CG338-CH338,0))))))</f>
        <v>0</v>
      </c>
      <c r="CC338" s="3">
        <f>IF(Inputs!$B$27&lt;&gt;"Ready","PENDING INPUTS",MIN((BW338+BX338+BY338),IF(D338&gt;C338,IF(D338=0,0,BZ338*C338/D338),BZ338+CB338)))</f>
        <v>0</v>
      </c>
      <c r="CD338" s="3">
        <f>IF(Inputs!$B$27&lt;&gt;"Ready","PENDING INPUTS",MAX(0,(BW338+BX338+BY338)-CC338))</f>
        <v>0</v>
      </c>
      <c r="CE338" s="3">
        <f>IF(Inputs!$B$27&lt;&gt;"Ready","PENDING INPUTS",CL337)</f>
        <v>0</v>
      </c>
      <c r="CF338" s="3">
        <f>IF(Inputs!$B$27&lt;&gt;"Ready","PENDING INPUTS",IF(A338&lt;=Inputs!$B$6,ROUND(CE338*Inputs!C23/12,2),0))</f>
        <v>0</v>
      </c>
      <c r="CG338" s="3">
        <f>IF(Inputs!$B$27&lt;&gt;"Ready","PENDING INPUTS",IF(AND(A338&lt;=Inputs!$B$6,CE338&gt;0),Inputs!G23,0))</f>
        <v>0</v>
      </c>
      <c r="CH338" s="3">
        <f>IF(Inputs!$B$27&lt;&gt;"Ready","PENDING INPUTS",IF(A338&gt;Inputs!$B$6,0,MIN((CE338+CF338+CG338),IF(Inputs!H23=1,Inputs!D23,MAX(Inputs!F23,ROUND(CE338*Inputs!E23+CF338+CG338,2))))))</f>
        <v>0</v>
      </c>
      <c r="CI338">
        <f>IF(Inputs!$B$27&lt;&gt;"Ready","PENDING INPUTS",IF(CE338&lt;=0,99,1+IF(AND(K338&gt;0,OR(K338&lt;CE338,AND(K338=CE338,0&lt;9))),1,0)+IF(AND(S338&gt;0,OR(S338&lt;CE338,AND(S338=CE338,1&lt;9))),1,0)+IF(AND(AA338&gt;0,OR(AA338&lt;CE338,AND(AA338=CE338,2&lt;9))),1,0)+IF(AND(AI338&gt;0,OR(AI338&lt;CE338,AND(AI338=CE338,3&lt;9))),1,0)+IF(AND(AQ338&gt;0,OR(AQ338&lt;CE338,AND(AQ338=CE338,4&lt;9))),1,0)+IF(AND(AY338&gt;0,OR(AY338&lt;CE338,AND(AY338=CE338,5&lt;9))),1,0)+IF(AND(BG338&gt;0,OR(BG338&lt;CE338,AND(BG338=CE338,6&lt;9))),1,0)+IF(AND(BO338&gt;0,OR(BO338&lt;CE338,AND(BO338=CE338,7&lt;9))),1,0)+IF(AND(BW338&gt;0,OR(BW338&lt;CE338,AND(BW338=CE338,8&lt;9))),1,0)))</f>
        <v>99</v>
      </c>
      <c r="CJ338" s="3">
        <f>IF(Inputs!$B$27&lt;&gt;"Ready","PENDING INPUTS",IF(A338&gt;Inputs!$B$6,0,MIN(MAX(0,(CE338+CF338+CG338)-CH338),MAX(0,C338-D338-(IF(O338&lt;CI338,K338+L338+M338-N338,0)+IF(W338&lt;CI338,S338+T338+U338-V338,0)+IF(AE338&lt;CI338,AA338+AB338+AC338-AD338,0)+IF(AM338&lt;CI338,AI338+AJ338+AK338-AL338,0)+IF(AU338&lt;CI338,AQ338+AR338+AS338-AT338,0)+IF(BC338&lt;CI338,AY338+AZ338+BA338-BB338,0)+IF(BK338&lt;CI338,BG338+BH338+BI338-BJ338,0)+IF(BS338&lt;CI338,BO338+BP338+BQ338-BR338,0)+IF(CA338&lt;CI338,BW338+BX338+BY338-BZ338,0)+IF(CI338&lt;CI338,CE338+CF338+CG338-CH338,0))))))</f>
        <v>0</v>
      </c>
      <c r="CK338" s="3">
        <f>IF(Inputs!$B$27&lt;&gt;"Ready","PENDING INPUTS",MIN((CE338+CF338+CG338),IF(D338&gt;C338,IF(D338=0,0,CH338*C338/D338),CH338+CJ338)))</f>
        <v>0</v>
      </c>
      <c r="CL338" s="3">
        <f>IF(Inputs!$B$27&lt;&gt;"Ready","PENDING INPUTS",MAX(0,(CE338+CF338+CG338)-CK338))</f>
        <v>0</v>
      </c>
    </row>
    <row r="339" spans="1:90" ht="27.95" customHeight="1" x14ac:dyDescent="0.25">
      <c r="A339">
        <v>335</v>
      </c>
      <c r="B339" s="13">
        <f>IF(Inputs!$B$27&lt;&gt;"Ready","PENDING INPUTS",EDATE(Inputs!$B$5,A339-1))</f>
        <v>56462</v>
      </c>
      <c r="C339" s="3">
        <f>IF(Inputs!$B$27&lt;&gt;"Ready","PENDING INPUTS",IF(A339&lt;=Inputs!$B$6,MAX(0,Inputs!$B$4+IF(A339=Inputs!$B$7,Inputs!$B$8,0)+IF(A339=Inputs!$B$9,Inputs!$B$10,0)),0))</f>
        <v>0</v>
      </c>
      <c r="D339" s="3">
        <f>IF(Inputs!$B$27&lt;&gt;"Ready","PENDING INPUTS",SUM(N339,V339,AD339,AL339,AT339,BB339,BJ339,BR339,BZ339,CH339))</f>
        <v>0</v>
      </c>
      <c r="E339" s="3">
        <f>IF(Inputs!$B$27&lt;&gt;"Ready","PENDING INPUTS",MAX(0,D339-C339))</f>
        <v>0</v>
      </c>
      <c r="F339" s="3">
        <f>IF(Inputs!$B$27&lt;&gt;"Ready","PENDING INPUTS",SUM(Q339,Y339,AG339,AO339,AW339,BE339,BM339,BU339,CC339,CK339))</f>
        <v>0</v>
      </c>
      <c r="G339" s="3">
        <f>IF(Inputs!$B$27&lt;&gt;"Ready","PENDING INPUTS",SUM(L339,T339,AB339,AJ339,AR339,AZ339,BH339,BP339,BX339,CF339))</f>
        <v>0</v>
      </c>
      <c r="H339" s="3">
        <f>IF(Inputs!$B$27&lt;&gt;"Ready","PENDING INPUTS",SUM(M339,U339,AC339,AK339,AS339,BA339,BI339,BQ339,BY339,CG339))</f>
        <v>0</v>
      </c>
      <c r="I339" s="3">
        <f>IF(Inputs!$B$27&lt;&gt;"Ready","PENDING INPUTS",SUM(R339,Z339,AH339,AP339,AX339,BF339,BN339,BV339,CD339,CL339))</f>
        <v>0</v>
      </c>
      <c r="J339" t="str">
        <f>IF(Inputs!$B$27&lt;&gt;"Ready","PENDING INPUTS",IF(A339&gt;Inputs!$B$6,"Beyond horizon",IF(E339&gt;0.005,"MINIMUM SHORTFALL",IF(I339&lt;0.005,"Paid off","In progress"))))</f>
        <v>Beyond horizon</v>
      </c>
      <c r="K339" s="3">
        <f>IF(Inputs!$B$27&lt;&gt;"Ready","PENDING INPUTS",R338)</f>
        <v>0</v>
      </c>
      <c r="L339" s="3">
        <f>IF(Inputs!$B$27&lt;&gt;"Ready","PENDING INPUTS",IF(A339&lt;=Inputs!$B$6,ROUND(K339*Inputs!C14/12,2),0))</f>
        <v>0</v>
      </c>
      <c r="M339" s="3">
        <f>IF(Inputs!$B$27&lt;&gt;"Ready","PENDING INPUTS",IF(AND(A339&lt;=Inputs!$B$6,K339&gt;0),Inputs!G14,0))</f>
        <v>0</v>
      </c>
      <c r="N339" s="3">
        <f>IF(Inputs!$B$27&lt;&gt;"Ready","PENDING INPUTS",IF(A339&gt;Inputs!$B$6,0,MIN((K339+L339+M339),IF(Inputs!H14=1,Inputs!D14,MAX(Inputs!F14,ROUND(K339*Inputs!E14+L339+M339,2))))))</f>
        <v>0</v>
      </c>
      <c r="O339">
        <f>IF(Inputs!$B$27&lt;&gt;"Ready","PENDING INPUTS",IF(K339&lt;=0,99,1+IF(AND(S339&gt;0,OR(S339&lt;K339,AND(S339=K339,1&lt;0))),1,0)+IF(AND(AA339&gt;0,OR(AA339&lt;K339,AND(AA339=K339,2&lt;0))),1,0)+IF(AND(AI339&gt;0,OR(AI339&lt;K339,AND(AI339=K339,3&lt;0))),1,0)+IF(AND(AQ339&gt;0,OR(AQ339&lt;K339,AND(AQ339=K339,4&lt;0))),1,0)+IF(AND(AY339&gt;0,OR(AY339&lt;K339,AND(AY339=K339,5&lt;0))),1,0)+IF(AND(BG339&gt;0,OR(BG339&lt;K339,AND(BG339=K339,6&lt;0))),1,0)+IF(AND(BO339&gt;0,OR(BO339&lt;K339,AND(BO339=K339,7&lt;0))),1,0)+IF(AND(BW339&gt;0,OR(BW339&lt;K339,AND(BW339=K339,8&lt;0))),1,0)+IF(AND(CE339&gt;0,OR(CE339&lt;K339,AND(CE339=K339,9&lt;0))),1,0)))</f>
        <v>99</v>
      </c>
      <c r="P339" s="3">
        <f>IF(Inputs!$B$27&lt;&gt;"Ready","PENDING INPUTS",IF(A339&gt;Inputs!$B$6,0,MIN(MAX(0,(K339+L339+M339)-N339),MAX(0,C339-D339-(IF(O339&lt;O339,K339+L339+M339-N339,0)+IF(W339&lt;O339,S339+T339+U339-V339,0)+IF(AE339&lt;O339,AA339+AB339+AC339-AD339,0)+IF(AM339&lt;O339,AI339+AJ339+AK339-AL339,0)+IF(AU339&lt;O339,AQ339+AR339+AS339-AT339,0)+IF(BC339&lt;O339,AY339+AZ339+BA339-BB339,0)+IF(BK339&lt;O339,BG339+BH339+BI339-BJ339,0)+IF(BS339&lt;O339,BO339+BP339+BQ339-BR339,0)+IF(CA339&lt;O339,BW339+BX339+BY339-BZ339,0)+IF(CI339&lt;O339,CE339+CF339+CG339-CH339,0))))))</f>
        <v>0</v>
      </c>
      <c r="Q339" s="3">
        <f>IF(Inputs!$B$27&lt;&gt;"Ready","PENDING INPUTS",MIN((K339+L339+M339),IF(D339&gt;C339,IF(D339=0,0,N339*C339/D339),N339+P339)))</f>
        <v>0</v>
      </c>
      <c r="R339" s="3">
        <f>IF(Inputs!$B$27&lt;&gt;"Ready","PENDING INPUTS",MAX(0,(K339+L339+M339)-Q339))</f>
        <v>0</v>
      </c>
      <c r="S339" s="3">
        <f>IF(Inputs!$B$27&lt;&gt;"Ready","PENDING INPUTS",Z338)</f>
        <v>0</v>
      </c>
      <c r="T339" s="3">
        <f>IF(Inputs!$B$27&lt;&gt;"Ready","PENDING INPUTS",IF(A339&lt;=Inputs!$B$6,ROUND(S339*Inputs!C15/12,2),0))</f>
        <v>0</v>
      </c>
      <c r="U339" s="3">
        <f>IF(Inputs!$B$27&lt;&gt;"Ready","PENDING INPUTS",IF(AND(A339&lt;=Inputs!$B$6,S339&gt;0),Inputs!G15,0))</f>
        <v>0</v>
      </c>
      <c r="V339" s="3">
        <f>IF(Inputs!$B$27&lt;&gt;"Ready","PENDING INPUTS",IF(A339&gt;Inputs!$B$6,0,MIN((S339+T339+U339),IF(Inputs!H15=1,Inputs!D15,MAX(Inputs!F15,ROUND(S339*Inputs!E15+T339+U339,2))))))</f>
        <v>0</v>
      </c>
      <c r="W339">
        <f>IF(Inputs!$B$27&lt;&gt;"Ready","PENDING INPUTS",IF(S339&lt;=0,99,1+IF(AND(K339&gt;0,OR(K339&lt;S339,AND(K339=S339,0&lt;1))),1,0)+IF(AND(AA339&gt;0,OR(AA339&lt;S339,AND(AA339=S339,2&lt;1))),1,0)+IF(AND(AI339&gt;0,OR(AI339&lt;S339,AND(AI339=S339,3&lt;1))),1,0)+IF(AND(AQ339&gt;0,OR(AQ339&lt;S339,AND(AQ339=S339,4&lt;1))),1,0)+IF(AND(AY339&gt;0,OR(AY339&lt;S339,AND(AY339=S339,5&lt;1))),1,0)+IF(AND(BG339&gt;0,OR(BG339&lt;S339,AND(BG339=S339,6&lt;1))),1,0)+IF(AND(BO339&gt;0,OR(BO339&lt;S339,AND(BO339=S339,7&lt;1))),1,0)+IF(AND(BW339&gt;0,OR(BW339&lt;S339,AND(BW339=S339,8&lt;1))),1,0)+IF(AND(CE339&gt;0,OR(CE339&lt;S339,AND(CE339=S339,9&lt;1))),1,0)))</f>
        <v>99</v>
      </c>
      <c r="X339" s="3">
        <f>IF(Inputs!$B$27&lt;&gt;"Ready","PENDING INPUTS",IF(A339&gt;Inputs!$B$6,0,MIN(MAX(0,(S339+T339+U339)-V339),MAX(0,C339-D339-(IF(O339&lt;W339,K339+L339+M339-N339,0)+IF(W339&lt;W339,S339+T339+U339-V339,0)+IF(AE339&lt;W339,AA339+AB339+AC339-AD339,0)+IF(AM339&lt;W339,AI339+AJ339+AK339-AL339,0)+IF(AU339&lt;W339,AQ339+AR339+AS339-AT339,0)+IF(BC339&lt;W339,AY339+AZ339+BA339-BB339,0)+IF(BK339&lt;W339,BG339+BH339+BI339-BJ339,0)+IF(BS339&lt;W339,BO339+BP339+BQ339-BR339,0)+IF(CA339&lt;W339,BW339+BX339+BY339-BZ339,0)+IF(CI339&lt;W339,CE339+CF339+CG339-CH339,0))))))</f>
        <v>0</v>
      </c>
      <c r="Y339" s="3">
        <f>IF(Inputs!$B$27&lt;&gt;"Ready","PENDING INPUTS",MIN((S339+T339+U339),IF(D339&gt;C339,IF(D339=0,0,V339*C339/D339),V339+X339)))</f>
        <v>0</v>
      </c>
      <c r="Z339" s="3">
        <f>IF(Inputs!$B$27&lt;&gt;"Ready","PENDING INPUTS",MAX(0,(S339+T339+U339)-Y339))</f>
        <v>0</v>
      </c>
      <c r="AA339" s="3">
        <f>IF(Inputs!$B$27&lt;&gt;"Ready","PENDING INPUTS",AH338)</f>
        <v>0</v>
      </c>
      <c r="AB339" s="3">
        <f>IF(Inputs!$B$27&lt;&gt;"Ready","PENDING INPUTS",IF(A339&lt;=Inputs!$B$6,ROUND(AA339*Inputs!C16/12,2),0))</f>
        <v>0</v>
      </c>
      <c r="AC339" s="3">
        <f>IF(Inputs!$B$27&lt;&gt;"Ready","PENDING INPUTS",IF(AND(A339&lt;=Inputs!$B$6,AA339&gt;0),Inputs!G16,0))</f>
        <v>0</v>
      </c>
      <c r="AD339" s="3">
        <f>IF(Inputs!$B$27&lt;&gt;"Ready","PENDING INPUTS",IF(A339&gt;Inputs!$B$6,0,MIN((AA339+AB339+AC339),IF(Inputs!H16=1,Inputs!D16,MAX(Inputs!F16,ROUND(AA339*Inputs!E16+AB339+AC339,2))))))</f>
        <v>0</v>
      </c>
      <c r="AE339">
        <f>IF(Inputs!$B$27&lt;&gt;"Ready","PENDING INPUTS",IF(AA339&lt;=0,99,1+IF(AND(K339&gt;0,OR(K339&lt;AA339,AND(K339=AA339,0&lt;2))),1,0)+IF(AND(S339&gt;0,OR(S339&lt;AA339,AND(S339=AA339,1&lt;2))),1,0)+IF(AND(AI339&gt;0,OR(AI339&lt;AA339,AND(AI339=AA339,3&lt;2))),1,0)+IF(AND(AQ339&gt;0,OR(AQ339&lt;AA339,AND(AQ339=AA339,4&lt;2))),1,0)+IF(AND(AY339&gt;0,OR(AY339&lt;AA339,AND(AY339=AA339,5&lt;2))),1,0)+IF(AND(BG339&gt;0,OR(BG339&lt;AA339,AND(BG339=AA339,6&lt;2))),1,0)+IF(AND(BO339&gt;0,OR(BO339&lt;AA339,AND(BO339=AA339,7&lt;2))),1,0)+IF(AND(BW339&gt;0,OR(BW339&lt;AA339,AND(BW339=AA339,8&lt;2))),1,0)+IF(AND(CE339&gt;0,OR(CE339&lt;AA339,AND(CE339=AA339,9&lt;2))),1,0)))</f>
        <v>99</v>
      </c>
      <c r="AF339" s="3">
        <f>IF(Inputs!$B$27&lt;&gt;"Ready","PENDING INPUTS",IF(A339&gt;Inputs!$B$6,0,MIN(MAX(0,(AA339+AB339+AC339)-AD339),MAX(0,C339-D339-(IF(O339&lt;AE339,K339+L339+M339-N339,0)+IF(W339&lt;AE339,S339+T339+U339-V339,0)+IF(AE339&lt;AE339,AA339+AB339+AC339-AD339,0)+IF(AM339&lt;AE339,AI339+AJ339+AK339-AL339,0)+IF(AU339&lt;AE339,AQ339+AR339+AS339-AT339,0)+IF(BC339&lt;AE339,AY339+AZ339+BA339-BB339,0)+IF(BK339&lt;AE339,BG339+BH339+BI339-BJ339,0)+IF(BS339&lt;AE339,BO339+BP339+BQ339-BR339,0)+IF(CA339&lt;AE339,BW339+BX339+BY339-BZ339,0)+IF(CI339&lt;AE339,CE339+CF339+CG339-CH339,0))))))</f>
        <v>0</v>
      </c>
      <c r="AG339" s="3">
        <f>IF(Inputs!$B$27&lt;&gt;"Ready","PENDING INPUTS",MIN((AA339+AB339+AC339),IF(D339&gt;C339,IF(D339=0,0,AD339*C339/D339),AD339+AF339)))</f>
        <v>0</v>
      </c>
      <c r="AH339" s="3">
        <f>IF(Inputs!$B$27&lt;&gt;"Ready","PENDING INPUTS",MAX(0,(AA339+AB339+AC339)-AG339))</f>
        <v>0</v>
      </c>
      <c r="AI339" s="3">
        <f>IF(Inputs!$B$27&lt;&gt;"Ready","PENDING INPUTS",AP338)</f>
        <v>0</v>
      </c>
      <c r="AJ339" s="3">
        <f>IF(Inputs!$B$27&lt;&gt;"Ready","PENDING INPUTS",IF(A339&lt;=Inputs!$B$6,ROUND(AI339*Inputs!C17/12,2),0))</f>
        <v>0</v>
      </c>
      <c r="AK339" s="3">
        <f>IF(Inputs!$B$27&lt;&gt;"Ready","PENDING INPUTS",IF(AND(A339&lt;=Inputs!$B$6,AI339&gt;0),Inputs!G17,0))</f>
        <v>0</v>
      </c>
      <c r="AL339" s="3">
        <f>IF(Inputs!$B$27&lt;&gt;"Ready","PENDING INPUTS",IF(A339&gt;Inputs!$B$6,0,MIN((AI339+AJ339+AK339),IF(Inputs!H17=1,Inputs!D17,MAX(Inputs!F17,ROUND(AI339*Inputs!E17+AJ339+AK339,2))))))</f>
        <v>0</v>
      </c>
      <c r="AM339">
        <f>IF(Inputs!$B$27&lt;&gt;"Ready","PENDING INPUTS",IF(AI339&lt;=0,99,1+IF(AND(K339&gt;0,OR(K339&lt;AI339,AND(K339=AI339,0&lt;3))),1,0)+IF(AND(S339&gt;0,OR(S339&lt;AI339,AND(S339=AI339,1&lt;3))),1,0)+IF(AND(AA339&gt;0,OR(AA339&lt;AI339,AND(AA339=AI339,2&lt;3))),1,0)+IF(AND(AQ339&gt;0,OR(AQ339&lt;AI339,AND(AQ339=AI339,4&lt;3))),1,0)+IF(AND(AY339&gt;0,OR(AY339&lt;AI339,AND(AY339=AI339,5&lt;3))),1,0)+IF(AND(BG339&gt;0,OR(BG339&lt;AI339,AND(BG339=AI339,6&lt;3))),1,0)+IF(AND(BO339&gt;0,OR(BO339&lt;AI339,AND(BO339=AI339,7&lt;3))),1,0)+IF(AND(BW339&gt;0,OR(BW339&lt;AI339,AND(BW339=AI339,8&lt;3))),1,0)+IF(AND(CE339&gt;0,OR(CE339&lt;AI339,AND(CE339=AI339,9&lt;3))),1,0)))</f>
        <v>99</v>
      </c>
      <c r="AN339" s="3">
        <f>IF(Inputs!$B$27&lt;&gt;"Ready","PENDING INPUTS",IF(A339&gt;Inputs!$B$6,0,MIN(MAX(0,(AI339+AJ339+AK339)-AL339),MAX(0,C339-D339-(IF(O339&lt;AM339,K339+L339+M339-N339,0)+IF(W339&lt;AM339,S339+T339+U339-V339,0)+IF(AE339&lt;AM339,AA339+AB339+AC339-AD339,0)+IF(AM339&lt;AM339,AI339+AJ339+AK339-AL339,0)+IF(AU339&lt;AM339,AQ339+AR339+AS339-AT339,0)+IF(BC339&lt;AM339,AY339+AZ339+BA339-BB339,0)+IF(BK339&lt;AM339,BG339+BH339+BI339-BJ339,0)+IF(BS339&lt;AM339,BO339+BP339+BQ339-BR339,0)+IF(CA339&lt;AM339,BW339+BX339+BY339-BZ339,0)+IF(CI339&lt;AM339,CE339+CF339+CG339-CH339,0))))))</f>
        <v>0</v>
      </c>
      <c r="AO339" s="3">
        <f>IF(Inputs!$B$27&lt;&gt;"Ready","PENDING INPUTS",MIN((AI339+AJ339+AK339),IF(D339&gt;C339,IF(D339=0,0,AL339*C339/D339),AL339+AN339)))</f>
        <v>0</v>
      </c>
      <c r="AP339" s="3">
        <f>IF(Inputs!$B$27&lt;&gt;"Ready","PENDING INPUTS",MAX(0,(AI339+AJ339+AK339)-AO339))</f>
        <v>0</v>
      </c>
      <c r="AQ339" s="3">
        <f>IF(Inputs!$B$27&lt;&gt;"Ready","PENDING INPUTS",AX338)</f>
        <v>0</v>
      </c>
      <c r="AR339" s="3">
        <f>IF(Inputs!$B$27&lt;&gt;"Ready","PENDING INPUTS",IF(A339&lt;=Inputs!$B$6,ROUND(AQ339*Inputs!C18/12,2),0))</f>
        <v>0</v>
      </c>
      <c r="AS339" s="3">
        <f>IF(Inputs!$B$27&lt;&gt;"Ready","PENDING INPUTS",IF(AND(A339&lt;=Inputs!$B$6,AQ339&gt;0),Inputs!G18,0))</f>
        <v>0</v>
      </c>
      <c r="AT339" s="3">
        <f>IF(Inputs!$B$27&lt;&gt;"Ready","PENDING INPUTS",IF(A339&gt;Inputs!$B$6,0,MIN((AQ339+AR339+AS339),IF(Inputs!H18=1,Inputs!D18,MAX(Inputs!F18,ROUND(AQ339*Inputs!E18+AR339+AS339,2))))))</f>
        <v>0</v>
      </c>
      <c r="AU339">
        <f>IF(Inputs!$B$27&lt;&gt;"Ready","PENDING INPUTS",IF(AQ339&lt;=0,99,1+IF(AND(K339&gt;0,OR(K339&lt;AQ339,AND(K339=AQ339,0&lt;4))),1,0)+IF(AND(S339&gt;0,OR(S339&lt;AQ339,AND(S339=AQ339,1&lt;4))),1,0)+IF(AND(AA339&gt;0,OR(AA339&lt;AQ339,AND(AA339=AQ339,2&lt;4))),1,0)+IF(AND(AI339&gt;0,OR(AI339&lt;AQ339,AND(AI339=AQ339,3&lt;4))),1,0)+IF(AND(AY339&gt;0,OR(AY339&lt;AQ339,AND(AY339=AQ339,5&lt;4))),1,0)+IF(AND(BG339&gt;0,OR(BG339&lt;AQ339,AND(BG339=AQ339,6&lt;4))),1,0)+IF(AND(BO339&gt;0,OR(BO339&lt;AQ339,AND(BO339=AQ339,7&lt;4))),1,0)+IF(AND(BW339&gt;0,OR(BW339&lt;AQ339,AND(BW339=AQ339,8&lt;4))),1,0)+IF(AND(CE339&gt;0,OR(CE339&lt;AQ339,AND(CE339=AQ339,9&lt;4))),1,0)))</f>
        <v>99</v>
      </c>
      <c r="AV339" s="3">
        <f>IF(Inputs!$B$27&lt;&gt;"Ready","PENDING INPUTS",IF(A339&gt;Inputs!$B$6,0,MIN(MAX(0,(AQ339+AR339+AS339)-AT339),MAX(0,C339-D339-(IF(O339&lt;AU339,K339+L339+M339-N339,0)+IF(W339&lt;AU339,S339+T339+U339-V339,0)+IF(AE339&lt;AU339,AA339+AB339+AC339-AD339,0)+IF(AM339&lt;AU339,AI339+AJ339+AK339-AL339,0)+IF(AU339&lt;AU339,AQ339+AR339+AS339-AT339,0)+IF(BC339&lt;AU339,AY339+AZ339+BA339-BB339,0)+IF(BK339&lt;AU339,BG339+BH339+BI339-BJ339,0)+IF(BS339&lt;AU339,BO339+BP339+BQ339-BR339,0)+IF(CA339&lt;AU339,BW339+BX339+BY339-BZ339,0)+IF(CI339&lt;AU339,CE339+CF339+CG339-CH339,0))))))</f>
        <v>0</v>
      </c>
      <c r="AW339" s="3">
        <f>IF(Inputs!$B$27&lt;&gt;"Ready","PENDING INPUTS",MIN((AQ339+AR339+AS339),IF(D339&gt;C339,IF(D339=0,0,AT339*C339/D339),AT339+AV339)))</f>
        <v>0</v>
      </c>
      <c r="AX339" s="3">
        <f>IF(Inputs!$B$27&lt;&gt;"Ready","PENDING INPUTS",MAX(0,(AQ339+AR339+AS339)-AW339))</f>
        <v>0</v>
      </c>
      <c r="AY339" s="3">
        <f>IF(Inputs!$B$27&lt;&gt;"Ready","PENDING INPUTS",BF338)</f>
        <v>0</v>
      </c>
      <c r="AZ339" s="3">
        <f>IF(Inputs!$B$27&lt;&gt;"Ready","PENDING INPUTS",IF(A339&lt;=Inputs!$B$6,ROUND(AY339*Inputs!C19/12,2),0))</f>
        <v>0</v>
      </c>
      <c r="BA339" s="3">
        <f>IF(Inputs!$B$27&lt;&gt;"Ready","PENDING INPUTS",IF(AND(A339&lt;=Inputs!$B$6,AY339&gt;0),Inputs!G19,0))</f>
        <v>0</v>
      </c>
      <c r="BB339" s="3">
        <f>IF(Inputs!$B$27&lt;&gt;"Ready","PENDING INPUTS",IF(A339&gt;Inputs!$B$6,0,MIN((AY339+AZ339+BA339),IF(Inputs!H19=1,Inputs!D19,MAX(Inputs!F19,ROUND(AY339*Inputs!E19+AZ339+BA339,2))))))</f>
        <v>0</v>
      </c>
      <c r="BC339">
        <f>IF(Inputs!$B$27&lt;&gt;"Ready","PENDING INPUTS",IF(AY339&lt;=0,99,1+IF(AND(K339&gt;0,OR(K339&lt;AY339,AND(K339=AY339,0&lt;5))),1,0)+IF(AND(S339&gt;0,OR(S339&lt;AY339,AND(S339=AY339,1&lt;5))),1,0)+IF(AND(AA339&gt;0,OR(AA339&lt;AY339,AND(AA339=AY339,2&lt;5))),1,0)+IF(AND(AI339&gt;0,OR(AI339&lt;AY339,AND(AI339=AY339,3&lt;5))),1,0)+IF(AND(AQ339&gt;0,OR(AQ339&lt;AY339,AND(AQ339=AY339,4&lt;5))),1,0)+IF(AND(BG339&gt;0,OR(BG339&lt;AY339,AND(BG339=AY339,6&lt;5))),1,0)+IF(AND(BO339&gt;0,OR(BO339&lt;AY339,AND(BO339=AY339,7&lt;5))),1,0)+IF(AND(BW339&gt;0,OR(BW339&lt;AY339,AND(BW339=AY339,8&lt;5))),1,0)+IF(AND(CE339&gt;0,OR(CE339&lt;AY339,AND(CE339=AY339,9&lt;5))),1,0)))</f>
        <v>99</v>
      </c>
      <c r="BD339" s="3">
        <f>IF(Inputs!$B$27&lt;&gt;"Ready","PENDING INPUTS",IF(A339&gt;Inputs!$B$6,0,MIN(MAX(0,(AY339+AZ339+BA339)-BB339),MAX(0,C339-D339-(IF(O339&lt;BC339,K339+L339+M339-N339,0)+IF(W339&lt;BC339,S339+T339+U339-V339,0)+IF(AE339&lt;BC339,AA339+AB339+AC339-AD339,0)+IF(AM339&lt;BC339,AI339+AJ339+AK339-AL339,0)+IF(AU339&lt;BC339,AQ339+AR339+AS339-AT339,0)+IF(BC339&lt;BC339,AY339+AZ339+BA339-BB339,0)+IF(BK339&lt;BC339,BG339+BH339+BI339-BJ339,0)+IF(BS339&lt;BC339,BO339+BP339+BQ339-BR339,0)+IF(CA339&lt;BC339,BW339+BX339+BY339-BZ339,0)+IF(CI339&lt;BC339,CE339+CF339+CG339-CH339,0))))))</f>
        <v>0</v>
      </c>
      <c r="BE339" s="3">
        <f>IF(Inputs!$B$27&lt;&gt;"Ready","PENDING INPUTS",MIN((AY339+AZ339+BA339),IF(D339&gt;C339,IF(D339=0,0,BB339*C339/D339),BB339+BD339)))</f>
        <v>0</v>
      </c>
      <c r="BF339" s="3">
        <f>IF(Inputs!$B$27&lt;&gt;"Ready","PENDING INPUTS",MAX(0,(AY339+AZ339+BA339)-BE339))</f>
        <v>0</v>
      </c>
      <c r="BG339" s="3">
        <f>IF(Inputs!$B$27&lt;&gt;"Ready","PENDING INPUTS",BN338)</f>
        <v>0</v>
      </c>
      <c r="BH339" s="3">
        <f>IF(Inputs!$B$27&lt;&gt;"Ready","PENDING INPUTS",IF(A339&lt;=Inputs!$B$6,ROUND(BG339*Inputs!C20/12,2),0))</f>
        <v>0</v>
      </c>
      <c r="BI339" s="3">
        <f>IF(Inputs!$B$27&lt;&gt;"Ready","PENDING INPUTS",IF(AND(A339&lt;=Inputs!$B$6,BG339&gt;0),Inputs!G20,0))</f>
        <v>0</v>
      </c>
      <c r="BJ339" s="3">
        <f>IF(Inputs!$B$27&lt;&gt;"Ready","PENDING INPUTS",IF(A339&gt;Inputs!$B$6,0,MIN((BG339+BH339+BI339),IF(Inputs!H20=1,Inputs!D20,MAX(Inputs!F20,ROUND(BG339*Inputs!E20+BH339+BI339,2))))))</f>
        <v>0</v>
      </c>
      <c r="BK339">
        <f>IF(Inputs!$B$27&lt;&gt;"Ready","PENDING INPUTS",IF(BG339&lt;=0,99,1+IF(AND(K339&gt;0,OR(K339&lt;BG339,AND(K339=BG339,0&lt;6))),1,0)+IF(AND(S339&gt;0,OR(S339&lt;BG339,AND(S339=BG339,1&lt;6))),1,0)+IF(AND(AA339&gt;0,OR(AA339&lt;BG339,AND(AA339=BG339,2&lt;6))),1,0)+IF(AND(AI339&gt;0,OR(AI339&lt;BG339,AND(AI339=BG339,3&lt;6))),1,0)+IF(AND(AQ339&gt;0,OR(AQ339&lt;BG339,AND(AQ339=BG339,4&lt;6))),1,0)+IF(AND(AY339&gt;0,OR(AY339&lt;BG339,AND(AY339=BG339,5&lt;6))),1,0)+IF(AND(BO339&gt;0,OR(BO339&lt;BG339,AND(BO339=BG339,7&lt;6))),1,0)+IF(AND(BW339&gt;0,OR(BW339&lt;BG339,AND(BW339=BG339,8&lt;6))),1,0)+IF(AND(CE339&gt;0,OR(CE339&lt;BG339,AND(CE339=BG339,9&lt;6))),1,0)))</f>
        <v>99</v>
      </c>
      <c r="BL339" s="3">
        <f>IF(Inputs!$B$27&lt;&gt;"Ready","PENDING INPUTS",IF(A339&gt;Inputs!$B$6,0,MIN(MAX(0,(BG339+BH339+BI339)-BJ339),MAX(0,C339-D339-(IF(O339&lt;BK339,K339+L339+M339-N339,0)+IF(W339&lt;BK339,S339+T339+U339-V339,0)+IF(AE339&lt;BK339,AA339+AB339+AC339-AD339,0)+IF(AM339&lt;BK339,AI339+AJ339+AK339-AL339,0)+IF(AU339&lt;BK339,AQ339+AR339+AS339-AT339,0)+IF(BC339&lt;BK339,AY339+AZ339+BA339-BB339,0)+IF(BK339&lt;BK339,BG339+BH339+BI339-BJ339,0)+IF(BS339&lt;BK339,BO339+BP339+BQ339-BR339,0)+IF(CA339&lt;BK339,BW339+BX339+BY339-BZ339,0)+IF(CI339&lt;BK339,CE339+CF339+CG339-CH339,0))))))</f>
        <v>0</v>
      </c>
      <c r="BM339" s="3">
        <f>IF(Inputs!$B$27&lt;&gt;"Ready","PENDING INPUTS",MIN((BG339+BH339+BI339),IF(D339&gt;C339,IF(D339=0,0,BJ339*C339/D339),BJ339+BL339)))</f>
        <v>0</v>
      </c>
      <c r="BN339" s="3">
        <f>IF(Inputs!$B$27&lt;&gt;"Ready","PENDING INPUTS",MAX(0,(BG339+BH339+BI339)-BM339))</f>
        <v>0</v>
      </c>
      <c r="BO339" s="3">
        <f>IF(Inputs!$B$27&lt;&gt;"Ready","PENDING INPUTS",BV338)</f>
        <v>0</v>
      </c>
      <c r="BP339" s="3">
        <f>IF(Inputs!$B$27&lt;&gt;"Ready","PENDING INPUTS",IF(A339&lt;=Inputs!$B$6,ROUND(BO339*Inputs!C21/12,2),0))</f>
        <v>0</v>
      </c>
      <c r="BQ339" s="3">
        <f>IF(Inputs!$B$27&lt;&gt;"Ready","PENDING INPUTS",IF(AND(A339&lt;=Inputs!$B$6,BO339&gt;0),Inputs!G21,0))</f>
        <v>0</v>
      </c>
      <c r="BR339" s="3">
        <f>IF(Inputs!$B$27&lt;&gt;"Ready","PENDING INPUTS",IF(A339&gt;Inputs!$B$6,0,MIN((BO339+BP339+BQ339),IF(Inputs!H21=1,Inputs!D21,MAX(Inputs!F21,ROUND(BO339*Inputs!E21+BP339+BQ339,2))))))</f>
        <v>0</v>
      </c>
      <c r="BS339">
        <f>IF(Inputs!$B$27&lt;&gt;"Ready","PENDING INPUTS",IF(BO339&lt;=0,99,1+IF(AND(K339&gt;0,OR(K339&lt;BO339,AND(K339=BO339,0&lt;7))),1,0)+IF(AND(S339&gt;0,OR(S339&lt;BO339,AND(S339=BO339,1&lt;7))),1,0)+IF(AND(AA339&gt;0,OR(AA339&lt;BO339,AND(AA339=BO339,2&lt;7))),1,0)+IF(AND(AI339&gt;0,OR(AI339&lt;BO339,AND(AI339=BO339,3&lt;7))),1,0)+IF(AND(AQ339&gt;0,OR(AQ339&lt;BO339,AND(AQ339=BO339,4&lt;7))),1,0)+IF(AND(AY339&gt;0,OR(AY339&lt;BO339,AND(AY339=BO339,5&lt;7))),1,0)+IF(AND(BG339&gt;0,OR(BG339&lt;BO339,AND(BG339=BO339,6&lt;7))),1,0)+IF(AND(BW339&gt;0,OR(BW339&lt;BO339,AND(BW339=BO339,8&lt;7))),1,0)+IF(AND(CE339&gt;0,OR(CE339&lt;BO339,AND(CE339=BO339,9&lt;7))),1,0)))</f>
        <v>99</v>
      </c>
      <c r="BT339" s="3">
        <f>IF(Inputs!$B$27&lt;&gt;"Ready","PENDING INPUTS",IF(A339&gt;Inputs!$B$6,0,MIN(MAX(0,(BO339+BP339+BQ339)-BR339),MAX(0,C339-D339-(IF(O339&lt;BS339,K339+L339+M339-N339,0)+IF(W339&lt;BS339,S339+T339+U339-V339,0)+IF(AE339&lt;BS339,AA339+AB339+AC339-AD339,0)+IF(AM339&lt;BS339,AI339+AJ339+AK339-AL339,0)+IF(AU339&lt;BS339,AQ339+AR339+AS339-AT339,0)+IF(BC339&lt;BS339,AY339+AZ339+BA339-BB339,0)+IF(BK339&lt;BS339,BG339+BH339+BI339-BJ339,0)+IF(BS339&lt;BS339,BO339+BP339+BQ339-BR339,0)+IF(CA339&lt;BS339,BW339+BX339+BY339-BZ339,0)+IF(CI339&lt;BS339,CE339+CF339+CG339-CH339,0))))))</f>
        <v>0</v>
      </c>
      <c r="BU339" s="3">
        <f>IF(Inputs!$B$27&lt;&gt;"Ready","PENDING INPUTS",MIN((BO339+BP339+BQ339),IF(D339&gt;C339,IF(D339=0,0,BR339*C339/D339),BR339+BT339)))</f>
        <v>0</v>
      </c>
      <c r="BV339" s="3">
        <f>IF(Inputs!$B$27&lt;&gt;"Ready","PENDING INPUTS",MAX(0,(BO339+BP339+BQ339)-BU339))</f>
        <v>0</v>
      </c>
      <c r="BW339" s="3">
        <f>IF(Inputs!$B$27&lt;&gt;"Ready","PENDING INPUTS",CD338)</f>
        <v>0</v>
      </c>
      <c r="BX339" s="3">
        <f>IF(Inputs!$B$27&lt;&gt;"Ready","PENDING INPUTS",IF(A339&lt;=Inputs!$B$6,ROUND(BW339*Inputs!C22/12,2),0))</f>
        <v>0</v>
      </c>
      <c r="BY339" s="3">
        <f>IF(Inputs!$B$27&lt;&gt;"Ready","PENDING INPUTS",IF(AND(A339&lt;=Inputs!$B$6,BW339&gt;0),Inputs!G22,0))</f>
        <v>0</v>
      </c>
      <c r="BZ339" s="3">
        <f>IF(Inputs!$B$27&lt;&gt;"Ready","PENDING INPUTS",IF(A339&gt;Inputs!$B$6,0,MIN((BW339+BX339+BY339),IF(Inputs!H22=1,Inputs!D22,MAX(Inputs!F22,ROUND(BW339*Inputs!E22+BX339+BY339,2))))))</f>
        <v>0</v>
      </c>
      <c r="CA339">
        <f>IF(Inputs!$B$27&lt;&gt;"Ready","PENDING INPUTS",IF(BW339&lt;=0,99,1+IF(AND(K339&gt;0,OR(K339&lt;BW339,AND(K339=BW339,0&lt;8))),1,0)+IF(AND(S339&gt;0,OR(S339&lt;BW339,AND(S339=BW339,1&lt;8))),1,0)+IF(AND(AA339&gt;0,OR(AA339&lt;BW339,AND(AA339=BW339,2&lt;8))),1,0)+IF(AND(AI339&gt;0,OR(AI339&lt;BW339,AND(AI339=BW339,3&lt;8))),1,0)+IF(AND(AQ339&gt;0,OR(AQ339&lt;BW339,AND(AQ339=BW339,4&lt;8))),1,0)+IF(AND(AY339&gt;0,OR(AY339&lt;BW339,AND(AY339=BW339,5&lt;8))),1,0)+IF(AND(BG339&gt;0,OR(BG339&lt;BW339,AND(BG339=BW339,6&lt;8))),1,0)+IF(AND(BO339&gt;0,OR(BO339&lt;BW339,AND(BO339=BW339,7&lt;8))),1,0)+IF(AND(CE339&gt;0,OR(CE339&lt;BW339,AND(CE339=BW339,9&lt;8))),1,0)))</f>
        <v>99</v>
      </c>
      <c r="CB339" s="3">
        <f>IF(Inputs!$B$27&lt;&gt;"Ready","PENDING INPUTS",IF(A339&gt;Inputs!$B$6,0,MIN(MAX(0,(BW339+BX339+BY339)-BZ339),MAX(0,C339-D339-(IF(O339&lt;CA339,K339+L339+M339-N339,0)+IF(W339&lt;CA339,S339+T339+U339-V339,0)+IF(AE339&lt;CA339,AA339+AB339+AC339-AD339,0)+IF(AM339&lt;CA339,AI339+AJ339+AK339-AL339,0)+IF(AU339&lt;CA339,AQ339+AR339+AS339-AT339,0)+IF(BC339&lt;CA339,AY339+AZ339+BA339-BB339,0)+IF(BK339&lt;CA339,BG339+BH339+BI339-BJ339,0)+IF(BS339&lt;CA339,BO339+BP339+BQ339-BR339,0)+IF(CA339&lt;CA339,BW339+BX339+BY339-BZ339,0)+IF(CI339&lt;CA339,CE339+CF339+CG339-CH339,0))))))</f>
        <v>0</v>
      </c>
      <c r="CC339" s="3">
        <f>IF(Inputs!$B$27&lt;&gt;"Ready","PENDING INPUTS",MIN((BW339+BX339+BY339),IF(D339&gt;C339,IF(D339=0,0,BZ339*C339/D339),BZ339+CB339)))</f>
        <v>0</v>
      </c>
      <c r="CD339" s="3">
        <f>IF(Inputs!$B$27&lt;&gt;"Ready","PENDING INPUTS",MAX(0,(BW339+BX339+BY339)-CC339))</f>
        <v>0</v>
      </c>
      <c r="CE339" s="3">
        <f>IF(Inputs!$B$27&lt;&gt;"Ready","PENDING INPUTS",CL338)</f>
        <v>0</v>
      </c>
      <c r="CF339" s="3">
        <f>IF(Inputs!$B$27&lt;&gt;"Ready","PENDING INPUTS",IF(A339&lt;=Inputs!$B$6,ROUND(CE339*Inputs!C23/12,2),0))</f>
        <v>0</v>
      </c>
      <c r="CG339" s="3">
        <f>IF(Inputs!$B$27&lt;&gt;"Ready","PENDING INPUTS",IF(AND(A339&lt;=Inputs!$B$6,CE339&gt;0),Inputs!G23,0))</f>
        <v>0</v>
      </c>
      <c r="CH339" s="3">
        <f>IF(Inputs!$B$27&lt;&gt;"Ready","PENDING INPUTS",IF(A339&gt;Inputs!$B$6,0,MIN((CE339+CF339+CG339),IF(Inputs!H23=1,Inputs!D23,MAX(Inputs!F23,ROUND(CE339*Inputs!E23+CF339+CG339,2))))))</f>
        <v>0</v>
      </c>
      <c r="CI339">
        <f>IF(Inputs!$B$27&lt;&gt;"Ready","PENDING INPUTS",IF(CE339&lt;=0,99,1+IF(AND(K339&gt;0,OR(K339&lt;CE339,AND(K339=CE339,0&lt;9))),1,0)+IF(AND(S339&gt;0,OR(S339&lt;CE339,AND(S339=CE339,1&lt;9))),1,0)+IF(AND(AA339&gt;0,OR(AA339&lt;CE339,AND(AA339=CE339,2&lt;9))),1,0)+IF(AND(AI339&gt;0,OR(AI339&lt;CE339,AND(AI339=CE339,3&lt;9))),1,0)+IF(AND(AQ339&gt;0,OR(AQ339&lt;CE339,AND(AQ339=CE339,4&lt;9))),1,0)+IF(AND(AY339&gt;0,OR(AY339&lt;CE339,AND(AY339=CE339,5&lt;9))),1,0)+IF(AND(BG339&gt;0,OR(BG339&lt;CE339,AND(BG339=CE339,6&lt;9))),1,0)+IF(AND(BO339&gt;0,OR(BO339&lt;CE339,AND(BO339=CE339,7&lt;9))),1,0)+IF(AND(BW339&gt;0,OR(BW339&lt;CE339,AND(BW339=CE339,8&lt;9))),1,0)))</f>
        <v>99</v>
      </c>
      <c r="CJ339" s="3">
        <f>IF(Inputs!$B$27&lt;&gt;"Ready","PENDING INPUTS",IF(A339&gt;Inputs!$B$6,0,MIN(MAX(0,(CE339+CF339+CG339)-CH339),MAX(0,C339-D339-(IF(O339&lt;CI339,K339+L339+M339-N339,0)+IF(W339&lt;CI339,S339+T339+U339-V339,0)+IF(AE339&lt;CI339,AA339+AB339+AC339-AD339,0)+IF(AM339&lt;CI339,AI339+AJ339+AK339-AL339,0)+IF(AU339&lt;CI339,AQ339+AR339+AS339-AT339,0)+IF(BC339&lt;CI339,AY339+AZ339+BA339-BB339,0)+IF(BK339&lt;CI339,BG339+BH339+BI339-BJ339,0)+IF(BS339&lt;CI339,BO339+BP339+BQ339-BR339,0)+IF(CA339&lt;CI339,BW339+BX339+BY339-BZ339,0)+IF(CI339&lt;CI339,CE339+CF339+CG339-CH339,0))))))</f>
        <v>0</v>
      </c>
      <c r="CK339" s="3">
        <f>IF(Inputs!$B$27&lt;&gt;"Ready","PENDING INPUTS",MIN((CE339+CF339+CG339),IF(D339&gt;C339,IF(D339=0,0,CH339*C339/D339),CH339+CJ339)))</f>
        <v>0</v>
      </c>
      <c r="CL339" s="3">
        <f>IF(Inputs!$B$27&lt;&gt;"Ready","PENDING INPUTS",MAX(0,(CE339+CF339+CG339)-CK339))</f>
        <v>0</v>
      </c>
    </row>
    <row r="340" spans="1:90" ht="27.95" customHeight="1" x14ac:dyDescent="0.25">
      <c r="A340">
        <v>336</v>
      </c>
      <c r="B340" s="13">
        <f>IF(Inputs!$B$27&lt;&gt;"Ready","PENDING INPUTS",EDATE(Inputs!$B$5,A340-1))</f>
        <v>56493</v>
      </c>
      <c r="C340" s="3">
        <f>IF(Inputs!$B$27&lt;&gt;"Ready","PENDING INPUTS",IF(A340&lt;=Inputs!$B$6,MAX(0,Inputs!$B$4+IF(A340=Inputs!$B$7,Inputs!$B$8,0)+IF(A340=Inputs!$B$9,Inputs!$B$10,0)),0))</f>
        <v>0</v>
      </c>
      <c r="D340" s="3">
        <f>IF(Inputs!$B$27&lt;&gt;"Ready","PENDING INPUTS",SUM(N340,V340,AD340,AL340,AT340,BB340,BJ340,BR340,BZ340,CH340))</f>
        <v>0</v>
      </c>
      <c r="E340" s="3">
        <f>IF(Inputs!$B$27&lt;&gt;"Ready","PENDING INPUTS",MAX(0,D340-C340))</f>
        <v>0</v>
      </c>
      <c r="F340" s="3">
        <f>IF(Inputs!$B$27&lt;&gt;"Ready","PENDING INPUTS",SUM(Q340,Y340,AG340,AO340,AW340,BE340,BM340,BU340,CC340,CK340))</f>
        <v>0</v>
      </c>
      <c r="G340" s="3">
        <f>IF(Inputs!$B$27&lt;&gt;"Ready","PENDING INPUTS",SUM(L340,T340,AB340,AJ340,AR340,AZ340,BH340,BP340,BX340,CF340))</f>
        <v>0</v>
      </c>
      <c r="H340" s="3">
        <f>IF(Inputs!$B$27&lt;&gt;"Ready","PENDING INPUTS",SUM(M340,U340,AC340,AK340,AS340,BA340,BI340,BQ340,BY340,CG340))</f>
        <v>0</v>
      </c>
      <c r="I340" s="3">
        <f>IF(Inputs!$B$27&lt;&gt;"Ready","PENDING INPUTS",SUM(R340,Z340,AH340,AP340,AX340,BF340,BN340,BV340,CD340,CL340))</f>
        <v>0</v>
      </c>
      <c r="J340" t="str">
        <f>IF(Inputs!$B$27&lt;&gt;"Ready","PENDING INPUTS",IF(A340&gt;Inputs!$B$6,"Beyond horizon",IF(E340&gt;0.005,"MINIMUM SHORTFALL",IF(I340&lt;0.005,"Paid off","In progress"))))</f>
        <v>Beyond horizon</v>
      </c>
      <c r="K340" s="3">
        <f>IF(Inputs!$B$27&lt;&gt;"Ready","PENDING INPUTS",R339)</f>
        <v>0</v>
      </c>
      <c r="L340" s="3">
        <f>IF(Inputs!$B$27&lt;&gt;"Ready","PENDING INPUTS",IF(A340&lt;=Inputs!$B$6,ROUND(K340*Inputs!C14/12,2),0))</f>
        <v>0</v>
      </c>
      <c r="M340" s="3">
        <f>IF(Inputs!$B$27&lt;&gt;"Ready","PENDING INPUTS",IF(AND(A340&lt;=Inputs!$B$6,K340&gt;0),Inputs!G14,0))</f>
        <v>0</v>
      </c>
      <c r="N340" s="3">
        <f>IF(Inputs!$B$27&lt;&gt;"Ready","PENDING INPUTS",IF(A340&gt;Inputs!$B$6,0,MIN((K340+L340+M340),IF(Inputs!H14=1,Inputs!D14,MAX(Inputs!F14,ROUND(K340*Inputs!E14+L340+M340,2))))))</f>
        <v>0</v>
      </c>
      <c r="O340">
        <f>IF(Inputs!$B$27&lt;&gt;"Ready","PENDING INPUTS",IF(K340&lt;=0,99,1+IF(AND(S340&gt;0,OR(S340&lt;K340,AND(S340=K340,1&lt;0))),1,0)+IF(AND(AA340&gt;0,OR(AA340&lt;K340,AND(AA340=K340,2&lt;0))),1,0)+IF(AND(AI340&gt;0,OR(AI340&lt;K340,AND(AI340=K340,3&lt;0))),1,0)+IF(AND(AQ340&gt;0,OR(AQ340&lt;K340,AND(AQ340=K340,4&lt;0))),1,0)+IF(AND(AY340&gt;0,OR(AY340&lt;K340,AND(AY340=K340,5&lt;0))),1,0)+IF(AND(BG340&gt;0,OR(BG340&lt;K340,AND(BG340=K340,6&lt;0))),1,0)+IF(AND(BO340&gt;0,OR(BO340&lt;K340,AND(BO340=K340,7&lt;0))),1,0)+IF(AND(BW340&gt;0,OR(BW340&lt;K340,AND(BW340=K340,8&lt;0))),1,0)+IF(AND(CE340&gt;0,OR(CE340&lt;K340,AND(CE340=K340,9&lt;0))),1,0)))</f>
        <v>99</v>
      </c>
      <c r="P340" s="3">
        <f>IF(Inputs!$B$27&lt;&gt;"Ready","PENDING INPUTS",IF(A340&gt;Inputs!$B$6,0,MIN(MAX(0,(K340+L340+M340)-N340),MAX(0,C340-D340-(IF(O340&lt;O340,K340+L340+M340-N340,0)+IF(W340&lt;O340,S340+T340+U340-V340,0)+IF(AE340&lt;O340,AA340+AB340+AC340-AD340,0)+IF(AM340&lt;O340,AI340+AJ340+AK340-AL340,0)+IF(AU340&lt;O340,AQ340+AR340+AS340-AT340,0)+IF(BC340&lt;O340,AY340+AZ340+BA340-BB340,0)+IF(BK340&lt;O340,BG340+BH340+BI340-BJ340,0)+IF(BS340&lt;O340,BO340+BP340+BQ340-BR340,0)+IF(CA340&lt;O340,BW340+BX340+BY340-BZ340,0)+IF(CI340&lt;O340,CE340+CF340+CG340-CH340,0))))))</f>
        <v>0</v>
      </c>
      <c r="Q340" s="3">
        <f>IF(Inputs!$B$27&lt;&gt;"Ready","PENDING INPUTS",MIN((K340+L340+M340),IF(D340&gt;C340,IF(D340=0,0,N340*C340/D340),N340+P340)))</f>
        <v>0</v>
      </c>
      <c r="R340" s="3">
        <f>IF(Inputs!$B$27&lt;&gt;"Ready","PENDING INPUTS",MAX(0,(K340+L340+M340)-Q340))</f>
        <v>0</v>
      </c>
      <c r="S340" s="3">
        <f>IF(Inputs!$B$27&lt;&gt;"Ready","PENDING INPUTS",Z339)</f>
        <v>0</v>
      </c>
      <c r="T340" s="3">
        <f>IF(Inputs!$B$27&lt;&gt;"Ready","PENDING INPUTS",IF(A340&lt;=Inputs!$B$6,ROUND(S340*Inputs!C15/12,2),0))</f>
        <v>0</v>
      </c>
      <c r="U340" s="3">
        <f>IF(Inputs!$B$27&lt;&gt;"Ready","PENDING INPUTS",IF(AND(A340&lt;=Inputs!$B$6,S340&gt;0),Inputs!G15,0))</f>
        <v>0</v>
      </c>
      <c r="V340" s="3">
        <f>IF(Inputs!$B$27&lt;&gt;"Ready","PENDING INPUTS",IF(A340&gt;Inputs!$B$6,0,MIN((S340+T340+U340),IF(Inputs!H15=1,Inputs!D15,MAX(Inputs!F15,ROUND(S340*Inputs!E15+T340+U340,2))))))</f>
        <v>0</v>
      </c>
      <c r="W340">
        <f>IF(Inputs!$B$27&lt;&gt;"Ready","PENDING INPUTS",IF(S340&lt;=0,99,1+IF(AND(K340&gt;0,OR(K340&lt;S340,AND(K340=S340,0&lt;1))),1,0)+IF(AND(AA340&gt;0,OR(AA340&lt;S340,AND(AA340=S340,2&lt;1))),1,0)+IF(AND(AI340&gt;0,OR(AI340&lt;S340,AND(AI340=S340,3&lt;1))),1,0)+IF(AND(AQ340&gt;0,OR(AQ340&lt;S340,AND(AQ340=S340,4&lt;1))),1,0)+IF(AND(AY340&gt;0,OR(AY340&lt;S340,AND(AY340=S340,5&lt;1))),1,0)+IF(AND(BG340&gt;0,OR(BG340&lt;S340,AND(BG340=S340,6&lt;1))),1,0)+IF(AND(BO340&gt;0,OR(BO340&lt;S340,AND(BO340=S340,7&lt;1))),1,0)+IF(AND(BW340&gt;0,OR(BW340&lt;S340,AND(BW340=S340,8&lt;1))),1,0)+IF(AND(CE340&gt;0,OR(CE340&lt;S340,AND(CE340=S340,9&lt;1))),1,0)))</f>
        <v>99</v>
      </c>
      <c r="X340" s="3">
        <f>IF(Inputs!$B$27&lt;&gt;"Ready","PENDING INPUTS",IF(A340&gt;Inputs!$B$6,0,MIN(MAX(0,(S340+T340+U340)-V340),MAX(0,C340-D340-(IF(O340&lt;W340,K340+L340+M340-N340,0)+IF(W340&lt;W340,S340+T340+U340-V340,0)+IF(AE340&lt;W340,AA340+AB340+AC340-AD340,0)+IF(AM340&lt;W340,AI340+AJ340+AK340-AL340,0)+IF(AU340&lt;W340,AQ340+AR340+AS340-AT340,0)+IF(BC340&lt;W340,AY340+AZ340+BA340-BB340,0)+IF(BK340&lt;W340,BG340+BH340+BI340-BJ340,0)+IF(BS340&lt;W340,BO340+BP340+BQ340-BR340,0)+IF(CA340&lt;W340,BW340+BX340+BY340-BZ340,0)+IF(CI340&lt;W340,CE340+CF340+CG340-CH340,0))))))</f>
        <v>0</v>
      </c>
      <c r="Y340" s="3">
        <f>IF(Inputs!$B$27&lt;&gt;"Ready","PENDING INPUTS",MIN((S340+T340+U340),IF(D340&gt;C340,IF(D340=0,0,V340*C340/D340),V340+X340)))</f>
        <v>0</v>
      </c>
      <c r="Z340" s="3">
        <f>IF(Inputs!$B$27&lt;&gt;"Ready","PENDING INPUTS",MAX(0,(S340+T340+U340)-Y340))</f>
        <v>0</v>
      </c>
      <c r="AA340" s="3">
        <f>IF(Inputs!$B$27&lt;&gt;"Ready","PENDING INPUTS",AH339)</f>
        <v>0</v>
      </c>
      <c r="AB340" s="3">
        <f>IF(Inputs!$B$27&lt;&gt;"Ready","PENDING INPUTS",IF(A340&lt;=Inputs!$B$6,ROUND(AA340*Inputs!C16/12,2),0))</f>
        <v>0</v>
      </c>
      <c r="AC340" s="3">
        <f>IF(Inputs!$B$27&lt;&gt;"Ready","PENDING INPUTS",IF(AND(A340&lt;=Inputs!$B$6,AA340&gt;0),Inputs!G16,0))</f>
        <v>0</v>
      </c>
      <c r="AD340" s="3">
        <f>IF(Inputs!$B$27&lt;&gt;"Ready","PENDING INPUTS",IF(A340&gt;Inputs!$B$6,0,MIN((AA340+AB340+AC340),IF(Inputs!H16=1,Inputs!D16,MAX(Inputs!F16,ROUND(AA340*Inputs!E16+AB340+AC340,2))))))</f>
        <v>0</v>
      </c>
      <c r="AE340">
        <f>IF(Inputs!$B$27&lt;&gt;"Ready","PENDING INPUTS",IF(AA340&lt;=0,99,1+IF(AND(K340&gt;0,OR(K340&lt;AA340,AND(K340=AA340,0&lt;2))),1,0)+IF(AND(S340&gt;0,OR(S340&lt;AA340,AND(S340=AA340,1&lt;2))),1,0)+IF(AND(AI340&gt;0,OR(AI340&lt;AA340,AND(AI340=AA340,3&lt;2))),1,0)+IF(AND(AQ340&gt;0,OR(AQ340&lt;AA340,AND(AQ340=AA340,4&lt;2))),1,0)+IF(AND(AY340&gt;0,OR(AY340&lt;AA340,AND(AY340=AA340,5&lt;2))),1,0)+IF(AND(BG340&gt;0,OR(BG340&lt;AA340,AND(BG340=AA340,6&lt;2))),1,0)+IF(AND(BO340&gt;0,OR(BO340&lt;AA340,AND(BO340=AA340,7&lt;2))),1,0)+IF(AND(BW340&gt;0,OR(BW340&lt;AA340,AND(BW340=AA340,8&lt;2))),1,0)+IF(AND(CE340&gt;0,OR(CE340&lt;AA340,AND(CE340=AA340,9&lt;2))),1,0)))</f>
        <v>99</v>
      </c>
      <c r="AF340" s="3">
        <f>IF(Inputs!$B$27&lt;&gt;"Ready","PENDING INPUTS",IF(A340&gt;Inputs!$B$6,0,MIN(MAX(0,(AA340+AB340+AC340)-AD340),MAX(0,C340-D340-(IF(O340&lt;AE340,K340+L340+M340-N340,0)+IF(W340&lt;AE340,S340+T340+U340-V340,0)+IF(AE340&lt;AE340,AA340+AB340+AC340-AD340,0)+IF(AM340&lt;AE340,AI340+AJ340+AK340-AL340,0)+IF(AU340&lt;AE340,AQ340+AR340+AS340-AT340,0)+IF(BC340&lt;AE340,AY340+AZ340+BA340-BB340,0)+IF(BK340&lt;AE340,BG340+BH340+BI340-BJ340,0)+IF(BS340&lt;AE340,BO340+BP340+BQ340-BR340,0)+IF(CA340&lt;AE340,BW340+BX340+BY340-BZ340,0)+IF(CI340&lt;AE340,CE340+CF340+CG340-CH340,0))))))</f>
        <v>0</v>
      </c>
      <c r="AG340" s="3">
        <f>IF(Inputs!$B$27&lt;&gt;"Ready","PENDING INPUTS",MIN((AA340+AB340+AC340),IF(D340&gt;C340,IF(D340=0,0,AD340*C340/D340),AD340+AF340)))</f>
        <v>0</v>
      </c>
      <c r="AH340" s="3">
        <f>IF(Inputs!$B$27&lt;&gt;"Ready","PENDING INPUTS",MAX(0,(AA340+AB340+AC340)-AG340))</f>
        <v>0</v>
      </c>
      <c r="AI340" s="3">
        <f>IF(Inputs!$B$27&lt;&gt;"Ready","PENDING INPUTS",AP339)</f>
        <v>0</v>
      </c>
      <c r="AJ340" s="3">
        <f>IF(Inputs!$B$27&lt;&gt;"Ready","PENDING INPUTS",IF(A340&lt;=Inputs!$B$6,ROUND(AI340*Inputs!C17/12,2),0))</f>
        <v>0</v>
      </c>
      <c r="AK340" s="3">
        <f>IF(Inputs!$B$27&lt;&gt;"Ready","PENDING INPUTS",IF(AND(A340&lt;=Inputs!$B$6,AI340&gt;0),Inputs!G17,0))</f>
        <v>0</v>
      </c>
      <c r="AL340" s="3">
        <f>IF(Inputs!$B$27&lt;&gt;"Ready","PENDING INPUTS",IF(A340&gt;Inputs!$B$6,0,MIN((AI340+AJ340+AK340),IF(Inputs!H17=1,Inputs!D17,MAX(Inputs!F17,ROUND(AI340*Inputs!E17+AJ340+AK340,2))))))</f>
        <v>0</v>
      </c>
      <c r="AM340">
        <f>IF(Inputs!$B$27&lt;&gt;"Ready","PENDING INPUTS",IF(AI340&lt;=0,99,1+IF(AND(K340&gt;0,OR(K340&lt;AI340,AND(K340=AI340,0&lt;3))),1,0)+IF(AND(S340&gt;0,OR(S340&lt;AI340,AND(S340=AI340,1&lt;3))),1,0)+IF(AND(AA340&gt;0,OR(AA340&lt;AI340,AND(AA340=AI340,2&lt;3))),1,0)+IF(AND(AQ340&gt;0,OR(AQ340&lt;AI340,AND(AQ340=AI340,4&lt;3))),1,0)+IF(AND(AY340&gt;0,OR(AY340&lt;AI340,AND(AY340=AI340,5&lt;3))),1,0)+IF(AND(BG340&gt;0,OR(BG340&lt;AI340,AND(BG340=AI340,6&lt;3))),1,0)+IF(AND(BO340&gt;0,OR(BO340&lt;AI340,AND(BO340=AI340,7&lt;3))),1,0)+IF(AND(BW340&gt;0,OR(BW340&lt;AI340,AND(BW340=AI340,8&lt;3))),1,0)+IF(AND(CE340&gt;0,OR(CE340&lt;AI340,AND(CE340=AI340,9&lt;3))),1,0)))</f>
        <v>99</v>
      </c>
      <c r="AN340" s="3">
        <f>IF(Inputs!$B$27&lt;&gt;"Ready","PENDING INPUTS",IF(A340&gt;Inputs!$B$6,0,MIN(MAX(0,(AI340+AJ340+AK340)-AL340),MAX(0,C340-D340-(IF(O340&lt;AM340,K340+L340+M340-N340,0)+IF(W340&lt;AM340,S340+T340+U340-V340,0)+IF(AE340&lt;AM340,AA340+AB340+AC340-AD340,0)+IF(AM340&lt;AM340,AI340+AJ340+AK340-AL340,0)+IF(AU340&lt;AM340,AQ340+AR340+AS340-AT340,0)+IF(BC340&lt;AM340,AY340+AZ340+BA340-BB340,0)+IF(BK340&lt;AM340,BG340+BH340+BI340-BJ340,0)+IF(BS340&lt;AM340,BO340+BP340+BQ340-BR340,0)+IF(CA340&lt;AM340,BW340+BX340+BY340-BZ340,0)+IF(CI340&lt;AM340,CE340+CF340+CG340-CH340,0))))))</f>
        <v>0</v>
      </c>
      <c r="AO340" s="3">
        <f>IF(Inputs!$B$27&lt;&gt;"Ready","PENDING INPUTS",MIN((AI340+AJ340+AK340),IF(D340&gt;C340,IF(D340=0,0,AL340*C340/D340),AL340+AN340)))</f>
        <v>0</v>
      </c>
      <c r="AP340" s="3">
        <f>IF(Inputs!$B$27&lt;&gt;"Ready","PENDING INPUTS",MAX(0,(AI340+AJ340+AK340)-AO340))</f>
        <v>0</v>
      </c>
      <c r="AQ340" s="3">
        <f>IF(Inputs!$B$27&lt;&gt;"Ready","PENDING INPUTS",AX339)</f>
        <v>0</v>
      </c>
      <c r="AR340" s="3">
        <f>IF(Inputs!$B$27&lt;&gt;"Ready","PENDING INPUTS",IF(A340&lt;=Inputs!$B$6,ROUND(AQ340*Inputs!C18/12,2),0))</f>
        <v>0</v>
      </c>
      <c r="AS340" s="3">
        <f>IF(Inputs!$B$27&lt;&gt;"Ready","PENDING INPUTS",IF(AND(A340&lt;=Inputs!$B$6,AQ340&gt;0),Inputs!G18,0))</f>
        <v>0</v>
      </c>
      <c r="AT340" s="3">
        <f>IF(Inputs!$B$27&lt;&gt;"Ready","PENDING INPUTS",IF(A340&gt;Inputs!$B$6,0,MIN((AQ340+AR340+AS340),IF(Inputs!H18=1,Inputs!D18,MAX(Inputs!F18,ROUND(AQ340*Inputs!E18+AR340+AS340,2))))))</f>
        <v>0</v>
      </c>
      <c r="AU340">
        <f>IF(Inputs!$B$27&lt;&gt;"Ready","PENDING INPUTS",IF(AQ340&lt;=0,99,1+IF(AND(K340&gt;0,OR(K340&lt;AQ340,AND(K340=AQ340,0&lt;4))),1,0)+IF(AND(S340&gt;0,OR(S340&lt;AQ340,AND(S340=AQ340,1&lt;4))),1,0)+IF(AND(AA340&gt;0,OR(AA340&lt;AQ340,AND(AA340=AQ340,2&lt;4))),1,0)+IF(AND(AI340&gt;0,OR(AI340&lt;AQ340,AND(AI340=AQ340,3&lt;4))),1,0)+IF(AND(AY340&gt;0,OR(AY340&lt;AQ340,AND(AY340=AQ340,5&lt;4))),1,0)+IF(AND(BG340&gt;0,OR(BG340&lt;AQ340,AND(BG340=AQ340,6&lt;4))),1,0)+IF(AND(BO340&gt;0,OR(BO340&lt;AQ340,AND(BO340=AQ340,7&lt;4))),1,0)+IF(AND(BW340&gt;0,OR(BW340&lt;AQ340,AND(BW340=AQ340,8&lt;4))),1,0)+IF(AND(CE340&gt;0,OR(CE340&lt;AQ340,AND(CE340=AQ340,9&lt;4))),1,0)))</f>
        <v>99</v>
      </c>
      <c r="AV340" s="3">
        <f>IF(Inputs!$B$27&lt;&gt;"Ready","PENDING INPUTS",IF(A340&gt;Inputs!$B$6,0,MIN(MAX(0,(AQ340+AR340+AS340)-AT340),MAX(0,C340-D340-(IF(O340&lt;AU340,K340+L340+M340-N340,0)+IF(W340&lt;AU340,S340+T340+U340-V340,0)+IF(AE340&lt;AU340,AA340+AB340+AC340-AD340,0)+IF(AM340&lt;AU340,AI340+AJ340+AK340-AL340,0)+IF(AU340&lt;AU340,AQ340+AR340+AS340-AT340,0)+IF(BC340&lt;AU340,AY340+AZ340+BA340-BB340,0)+IF(BK340&lt;AU340,BG340+BH340+BI340-BJ340,0)+IF(BS340&lt;AU340,BO340+BP340+BQ340-BR340,0)+IF(CA340&lt;AU340,BW340+BX340+BY340-BZ340,0)+IF(CI340&lt;AU340,CE340+CF340+CG340-CH340,0))))))</f>
        <v>0</v>
      </c>
      <c r="AW340" s="3">
        <f>IF(Inputs!$B$27&lt;&gt;"Ready","PENDING INPUTS",MIN((AQ340+AR340+AS340),IF(D340&gt;C340,IF(D340=0,0,AT340*C340/D340),AT340+AV340)))</f>
        <v>0</v>
      </c>
      <c r="AX340" s="3">
        <f>IF(Inputs!$B$27&lt;&gt;"Ready","PENDING INPUTS",MAX(0,(AQ340+AR340+AS340)-AW340))</f>
        <v>0</v>
      </c>
      <c r="AY340" s="3">
        <f>IF(Inputs!$B$27&lt;&gt;"Ready","PENDING INPUTS",BF339)</f>
        <v>0</v>
      </c>
      <c r="AZ340" s="3">
        <f>IF(Inputs!$B$27&lt;&gt;"Ready","PENDING INPUTS",IF(A340&lt;=Inputs!$B$6,ROUND(AY340*Inputs!C19/12,2),0))</f>
        <v>0</v>
      </c>
      <c r="BA340" s="3">
        <f>IF(Inputs!$B$27&lt;&gt;"Ready","PENDING INPUTS",IF(AND(A340&lt;=Inputs!$B$6,AY340&gt;0),Inputs!G19,0))</f>
        <v>0</v>
      </c>
      <c r="BB340" s="3">
        <f>IF(Inputs!$B$27&lt;&gt;"Ready","PENDING INPUTS",IF(A340&gt;Inputs!$B$6,0,MIN((AY340+AZ340+BA340),IF(Inputs!H19=1,Inputs!D19,MAX(Inputs!F19,ROUND(AY340*Inputs!E19+AZ340+BA340,2))))))</f>
        <v>0</v>
      </c>
      <c r="BC340">
        <f>IF(Inputs!$B$27&lt;&gt;"Ready","PENDING INPUTS",IF(AY340&lt;=0,99,1+IF(AND(K340&gt;0,OR(K340&lt;AY340,AND(K340=AY340,0&lt;5))),1,0)+IF(AND(S340&gt;0,OR(S340&lt;AY340,AND(S340=AY340,1&lt;5))),1,0)+IF(AND(AA340&gt;0,OR(AA340&lt;AY340,AND(AA340=AY340,2&lt;5))),1,0)+IF(AND(AI340&gt;0,OR(AI340&lt;AY340,AND(AI340=AY340,3&lt;5))),1,0)+IF(AND(AQ340&gt;0,OR(AQ340&lt;AY340,AND(AQ340=AY340,4&lt;5))),1,0)+IF(AND(BG340&gt;0,OR(BG340&lt;AY340,AND(BG340=AY340,6&lt;5))),1,0)+IF(AND(BO340&gt;0,OR(BO340&lt;AY340,AND(BO340=AY340,7&lt;5))),1,0)+IF(AND(BW340&gt;0,OR(BW340&lt;AY340,AND(BW340=AY340,8&lt;5))),1,0)+IF(AND(CE340&gt;0,OR(CE340&lt;AY340,AND(CE340=AY340,9&lt;5))),1,0)))</f>
        <v>99</v>
      </c>
      <c r="BD340" s="3">
        <f>IF(Inputs!$B$27&lt;&gt;"Ready","PENDING INPUTS",IF(A340&gt;Inputs!$B$6,0,MIN(MAX(0,(AY340+AZ340+BA340)-BB340),MAX(0,C340-D340-(IF(O340&lt;BC340,K340+L340+M340-N340,0)+IF(W340&lt;BC340,S340+T340+U340-V340,0)+IF(AE340&lt;BC340,AA340+AB340+AC340-AD340,0)+IF(AM340&lt;BC340,AI340+AJ340+AK340-AL340,0)+IF(AU340&lt;BC340,AQ340+AR340+AS340-AT340,0)+IF(BC340&lt;BC340,AY340+AZ340+BA340-BB340,0)+IF(BK340&lt;BC340,BG340+BH340+BI340-BJ340,0)+IF(BS340&lt;BC340,BO340+BP340+BQ340-BR340,0)+IF(CA340&lt;BC340,BW340+BX340+BY340-BZ340,0)+IF(CI340&lt;BC340,CE340+CF340+CG340-CH340,0))))))</f>
        <v>0</v>
      </c>
      <c r="BE340" s="3">
        <f>IF(Inputs!$B$27&lt;&gt;"Ready","PENDING INPUTS",MIN((AY340+AZ340+BA340),IF(D340&gt;C340,IF(D340=0,0,BB340*C340/D340),BB340+BD340)))</f>
        <v>0</v>
      </c>
      <c r="BF340" s="3">
        <f>IF(Inputs!$B$27&lt;&gt;"Ready","PENDING INPUTS",MAX(0,(AY340+AZ340+BA340)-BE340))</f>
        <v>0</v>
      </c>
      <c r="BG340" s="3">
        <f>IF(Inputs!$B$27&lt;&gt;"Ready","PENDING INPUTS",BN339)</f>
        <v>0</v>
      </c>
      <c r="BH340" s="3">
        <f>IF(Inputs!$B$27&lt;&gt;"Ready","PENDING INPUTS",IF(A340&lt;=Inputs!$B$6,ROUND(BG340*Inputs!C20/12,2),0))</f>
        <v>0</v>
      </c>
      <c r="BI340" s="3">
        <f>IF(Inputs!$B$27&lt;&gt;"Ready","PENDING INPUTS",IF(AND(A340&lt;=Inputs!$B$6,BG340&gt;0),Inputs!G20,0))</f>
        <v>0</v>
      </c>
      <c r="BJ340" s="3">
        <f>IF(Inputs!$B$27&lt;&gt;"Ready","PENDING INPUTS",IF(A340&gt;Inputs!$B$6,0,MIN((BG340+BH340+BI340),IF(Inputs!H20=1,Inputs!D20,MAX(Inputs!F20,ROUND(BG340*Inputs!E20+BH340+BI340,2))))))</f>
        <v>0</v>
      </c>
      <c r="BK340">
        <f>IF(Inputs!$B$27&lt;&gt;"Ready","PENDING INPUTS",IF(BG340&lt;=0,99,1+IF(AND(K340&gt;0,OR(K340&lt;BG340,AND(K340=BG340,0&lt;6))),1,0)+IF(AND(S340&gt;0,OR(S340&lt;BG340,AND(S340=BG340,1&lt;6))),1,0)+IF(AND(AA340&gt;0,OR(AA340&lt;BG340,AND(AA340=BG340,2&lt;6))),1,0)+IF(AND(AI340&gt;0,OR(AI340&lt;BG340,AND(AI340=BG340,3&lt;6))),1,0)+IF(AND(AQ340&gt;0,OR(AQ340&lt;BG340,AND(AQ340=BG340,4&lt;6))),1,0)+IF(AND(AY340&gt;0,OR(AY340&lt;BG340,AND(AY340=BG340,5&lt;6))),1,0)+IF(AND(BO340&gt;0,OR(BO340&lt;BG340,AND(BO340=BG340,7&lt;6))),1,0)+IF(AND(BW340&gt;0,OR(BW340&lt;BG340,AND(BW340=BG340,8&lt;6))),1,0)+IF(AND(CE340&gt;0,OR(CE340&lt;BG340,AND(CE340=BG340,9&lt;6))),1,0)))</f>
        <v>99</v>
      </c>
      <c r="BL340" s="3">
        <f>IF(Inputs!$B$27&lt;&gt;"Ready","PENDING INPUTS",IF(A340&gt;Inputs!$B$6,0,MIN(MAX(0,(BG340+BH340+BI340)-BJ340),MAX(0,C340-D340-(IF(O340&lt;BK340,K340+L340+M340-N340,0)+IF(W340&lt;BK340,S340+T340+U340-V340,0)+IF(AE340&lt;BK340,AA340+AB340+AC340-AD340,0)+IF(AM340&lt;BK340,AI340+AJ340+AK340-AL340,0)+IF(AU340&lt;BK340,AQ340+AR340+AS340-AT340,0)+IF(BC340&lt;BK340,AY340+AZ340+BA340-BB340,0)+IF(BK340&lt;BK340,BG340+BH340+BI340-BJ340,0)+IF(BS340&lt;BK340,BO340+BP340+BQ340-BR340,0)+IF(CA340&lt;BK340,BW340+BX340+BY340-BZ340,0)+IF(CI340&lt;BK340,CE340+CF340+CG340-CH340,0))))))</f>
        <v>0</v>
      </c>
      <c r="BM340" s="3">
        <f>IF(Inputs!$B$27&lt;&gt;"Ready","PENDING INPUTS",MIN((BG340+BH340+BI340),IF(D340&gt;C340,IF(D340=0,0,BJ340*C340/D340),BJ340+BL340)))</f>
        <v>0</v>
      </c>
      <c r="BN340" s="3">
        <f>IF(Inputs!$B$27&lt;&gt;"Ready","PENDING INPUTS",MAX(0,(BG340+BH340+BI340)-BM340))</f>
        <v>0</v>
      </c>
      <c r="BO340" s="3">
        <f>IF(Inputs!$B$27&lt;&gt;"Ready","PENDING INPUTS",BV339)</f>
        <v>0</v>
      </c>
      <c r="BP340" s="3">
        <f>IF(Inputs!$B$27&lt;&gt;"Ready","PENDING INPUTS",IF(A340&lt;=Inputs!$B$6,ROUND(BO340*Inputs!C21/12,2),0))</f>
        <v>0</v>
      </c>
      <c r="BQ340" s="3">
        <f>IF(Inputs!$B$27&lt;&gt;"Ready","PENDING INPUTS",IF(AND(A340&lt;=Inputs!$B$6,BO340&gt;0),Inputs!G21,0))</f>
        <v>0</v>
      </c>
      <c r="BR340" s="3">
        <f>IF(Inputs!$B$27&lt;&gt;"Ready","PENDING INPUTS",IF(A340&gt;Inputs!$B$6,0,MIN((BO340+BP340+BQ340),IF(Inputs!H21=1,Inputs!D21,MAX(Inputs!F21,ROUND(BO340*Inputs!E21+BP340+BQ340,2))))))</f>
        <v>0</v>
      </c>
      <c r="BS340">
        <f>IF(Inputs!$B$27&lt;&gt;"Ready","PENDING INPUTS",IF(BO340&lt;=0,99,1+IF(AND(K340&gt;0,OR(K340&lt;BO340,AND(K340=BO340,0&lt;7))),1,0)+IF(AND(S340&gt;0,OR(S340&lt;BO340,AND(S340=BO340,1&lt;7))),1,0)+IF(AND(AA340&gt;0,OR(AA340&lt;BO340,AND(AA340=BO340,2&lt;7))),1,0)+IF(AND(AI340&gt;0,OR(AI340&lt;BO340,AND(AI340=BO340,3&lt;7))),1,0)+IF(AND(AQ340&gt;0,OR(AQ340&lt;BO340,AND(AQ340=BO340,4&lt;7))),1,0)+IF(AND(AY340&gt;0,OR(AY340&lt;BO340,AND(AY340=BO340,5&lt;7))),1,0)+IF(AND(BG340&gt;0,OR(BG340&lt;BO340,AND(BG340=BO340,6&lt;7))),1,0)+IF(AND(BW340&gt;0,OR(BW340&lt;BO340,AND(BW340=BO340,8&lt;7))),1,0)+IF(AND(CE340&gt;0,OR(CE340&lt;BO340,AND(CE340=BO340,9&lt;7))),1,0)))</f>
        <v>99</v>
      </c>
      <c r="BT340" s="3">
        <f>IF(Inputs!$B$27&lt;&gt;"Ready","PENDING INPUTS",IF(A340&gt;Inputs!$B$6,0,MIN(MAX(0,(BO340+BP340+BQ340)-BR340),MAX(0,C340-D340-(IF(O340&lt;BS340,K340+L340+M340-N340,0)+IF(W340&lt;BS340,S340+T340+U340-V340,0)+IF(AE340&lt;BS340,AA340+AB340+AC340-AD340,0)+IF(AM340&lt;BS340,AI340+AJ340+AK340-AL340,0)+IF(AU340&lt;BS340,AQ340+AR340+AS340-AT340,0)+IF(BC340&lt;BS340,AY340+AZ340+BA340-BB340,0)+IF(BK340&lt;BS340,BG340+BH340+BI340-BJ340,0)+IF(BS340&lt;BS340,BO340+BP340+BQ340-BR340,0)+IF(CA340&lt;BS340,BW340+BX340+BY340-BZ340,0)+IF(CI340&lt;BS340,CE340+CF340+CG340-CH340,0))))))</f>
        <v>0</v>
      </c>
      <c r="BU340" s="3">
        <f>IF(Inputs!$B$27&lt;&gt;"Ready","PENDING INPUTS",MIN((BO340+BP340+BQ340),IF(D340&gt;C340,IF(D340=0,0,BR340*C340/D340),BR340+BT340)))</f>
        <v>0</v>
      </c>
      <c r="BV340" s="3">
        <f>IF(Inputs!$B$27&lt;&gt;"Ready","PENDING INPUTS",MAX(0,(BO340+BP340+BQ340)-BU340))</f>
        <v>0</v>
      </c>
      <c r="BW340" s="3">
        <f>IF(Inputs!$B$27&lt;&gt;"Ready","PENDING INPUTS",CD339)</f>
        <v>0</v>
      </c>
      <c r="BX340" s="3">
        <f>IF(Inputs!$B$27&lt;&gt;"Ready","PENDING INPUTS",IF(A340&lt;=Inputs!$B$6,ROUND(BW340*Inputs!C22/12,2),0))</f>
        <v>0</v>
      </c>
      <c r="BY340" s="3">
        <f>IF(Inputs!$B$27&lt;&gt;"Ready","PENDING INPUTS",IF(AND(A340&lt;=Inputs!$B$6,BW340&gt;0),Inputs!G22,0))</f>
        <v>0</v>
      </c>
      <c r="BZ340" s="3">
        <f>IF(Inputs!$B$27&lt;&gt;"Ready","PENDING INPUTS",IF(A340&gt;Inputs!$B$6,0,MIN((BW340+BX340+BY340),IF(Inputs!H22=1,Inputs!D22,MAX(Inputs!F22,ROUND(BW340*Inputs!E22+BX340+BY340,2))))))</f>
        <v>0</v>
      </c>
      <c r="CA340">
        <f>IF(Inputs!$B$27&lt;&gt;"Ready","PENDING INPUTS",IF(BW340&lt;=0,99,1+IF(AND(K340&gt;0,OR(K340&lt;BW340,AND(K340=BW340,0&lt;8))),1,0)+IF(AND(S340&gt;0,OR(S340&lt;BW340,AND(S340=BW340,1&lt;8))),1,0)+IF(AND(AA340&gt;0,OR(AA340&lt;BW340,AND(AA340=BW340,2&lt;8))),1,0)+IF(AND(AI340&gt;0,OR(AI340&lt;BW340,AND(AI340=BW340,3&lt;8))),1,0)+IF(AND(AQ340&gt;0,OR(AQ340&lt;BW340,AND(AQ340=BW340,4&lt;8))),1,0)+IF(AND(AY340&gt;0,OR(AY340&lt;BW340,AND(AY340=BW340,5&lt;8))),1,0)+IF(AND(BG340&gt;0,OR(BG340&lt;BW340,AND(BG340=BW340,6&lt;8))),1,0)+IF(AND(BO340&gt;0,OR(BO340&lt;BW340,AND(BO340=BW340,7&lt;8))),1,0)+IF(AND(CE340&gt;0,OR(CE340&lt;BW340,AND(CE340=BW340,9&lt;8))),1,0)))</f>
        <v>99</v>
      </c>
      <c r="CB340" s="3">
        <f>IF(Inputs!$B$27&lt;&gt;"Ready","PENDING INPUTS",IF(A340&gt;Inputs!$B$6,0,MIN(MAX(0,(BW340+BX340+BY340)-BZ340),MAX(0,C340-D340-(IF(O340&lt;CA340,K340+L340+M340-N340,0)+IF(W340&lt;CA340,S340+T340+U340-V340,0)+IF(AE340&lt;CA340,AA340+AB340+AC340-AD340,0)+IF(AM340&lt;CA340,AI340+AJ340+AK340-AL340,0)+IF(AU340&lt;CA340,AQ340+AR340+AS340-AT340,0)+IF(BC340&lt;CA340,AY340+AZ340+BA340-BB340,0)+IF(BK340&lt;CA340,BG340+BH340+BI340-BJ340,0)+IF(BS340&lt;CA340,BO340+BP340+BQ340-BR340,0)+IF(CA340&lt;CA340,BW340+BX340+BY340-BZ340,0)+IF(CI340&lt;CA340,CE340+CF340+CG340-CH340,0))))))</f>
        <v>0</v>
      </c>
      <c r="CC340" s="3">
        <f>IF(Inputs!$B$27&lt;&gt;"Ready","PENDING INPUTS",MIN((BW340+BX340+BY340),IF(D340&gt;C340,IF(D340=0,0,BZ340*C340/D340),BZ340+CB340)))</f>
        <v>0</v>
      </c>
      <c r="CD340" s="3">
        <f>IF(Inputs!$B$27&lt;&gt;"Ready","PENDING INPUTS",MAX(0,(BW340+BX340+BY340)-CC340))</f>
        <v>0</v>
      </c>
      <c r="CE340" s="3">
        <f>IF(Inputs!$B$27&lt;&gt;"Ready","PENDING INPUTS",CL339)</f>
        <v>0</v>
      </c>
      <c r="CF340" s="3">
        <f>IF(Inputs!$B$27&lt;&gt;"Ready","PENDING INPUTS",IF(A340&lt;=Inputs!$B$6,ROUND(CE340*Inputs!C23/12,2),0))</f>
        <v>0</v>
      </c>
      <c r="CG340" s="3">
        <f>IF(Inputs!$B$27&lt;&gt;"Ready","PENDING INPUTS",IF(AND(A340&lt;=Inputs!$B$6,CE340&gt;0),Inputs!G23,0))</f>
        <v>0</v>
      </c>
      <c r="CH340" s="3">
        <f>IF(Inputs!$B$27&lt;&gt;"Ready","PENDING INPUTS",IF(A340&gt;Inputs!$B$6,0,MIN((CE340+CF340+CG340),IF(Inputs!H23=1,Inputs!D23,MAX(Inputs!F23,ROUND(CE340*Inputs!E23+CF340+CG340,2))))))</f>
        <v>0</v>
      </c>
      <c r="CI340">
        <f>IF(Inputs!$B$27&lt;&gt;"Ready","PENDING INPUTS",IF(CE340&lt;=0,99,1+IF(AND(K340&gt;0,OR(K340&lt;CE340,AND(K340=CE340,0&lt;9))),1,0)+IF(AND(S340&gt;0,OR(S340&lt;CE340,AND(S340=CE340,1&lt;9))),1,0)+IF(AND(AA340&gt;0,OR(AA340&lt;CE340,AND(AA340=CE340,2&lt;9))),1,0)+IF(AND(AI340&gt;0,OR(AI340&lt;CE340,AND(AI340=CE340,3&lt;9))),1,0)+IF(AND(AQ340&gt;0,OR(AQ340&lt;CE340,AND(AQ340=CE340,4&lt;9))),1,0)+IF(AND(AY340&gt;0,OR(AY340&lt;CE340,AND(AY340=CE340,5&lt;9))),1,0)+IF(AND(BG340&gt;0,OR(BG340&lt;CE340,AND(BG340=CE340,6&lt;9))),1,0)+IF(AND(BO340&gt;0,OR(BO340&lt;CE340,AND(BO340=CE340,7&lt;9))),1,0)+IF(AND(BW340&gt;0,OR(BW340&lt;CE340,AND(BW340=CE340,8&lt;9))),1,0)))</f>
        <v>99</v>
      </c>
      <c r="CJ340" s="3">
        <f>IF(Inputs!$B$27&lt;&gt;"Ready","PENDING INPUTS",IF(A340&gt;Inputs!$B$6,0,MIN(MAX(0,(CE340+CF340+CG340)-CH340),MAX(0,C340-D340-(IF(O340&lt;CI340,K340+L340+M340-N340,0)+IF(W340&lt;CI340,S340+T340+U340-V340,0)+IF(AE340&lt;CI340,AA340+AB340+AC340-AD340,0)+IF(AM340&lt;CI340,AI340+AJ340+AK340-AL340,0)+IF(AU340&lt;CI340,AQ340+AR340+AS340-AT340,0)+IF(BC340&lt;CI340,AY340+AZ340+BA340-BB340,0)+IF(BK340&lt;CI340,BG340+BH340+BI340-BJ340,0)+IF(BS340&lt;CI340,BO340+BP340+BQ340-BR340,0)+IF(CA340&lt;CI340,BW340+BX340+BY340-BZ340,0)+IF(CI340&lt;CI340,CE340+CF340+CG340-CH340,0))))))</f>
        <v>0</v>
      </c>
      <c r="CK340" s="3">
        <f>IF(Inputs!$B$27&lt;&gt;"Ready","PENDING INPUTS",MIN((CE340+CF340+CG340),IF(D340&gt;C340,IF(D340=0,0,CH340*C340/D340),CH340+CJ340)))</f>
        <v>0</v>
      </c>
      <c r="CL340" s="3">
        <f>IF(Inputs!$B$27&lt;&gt;"Ready","PENDING INPUTS",MAX(0,(CE340+CF340+CG340)-CK340))</f>
        <v>0</v>
      </c>
    </row>
    <row r="341" spans="1:90" ht="27.95" customHeight="1" x14ac:dyDescent="0.25">
      <c r="A341">
        <v>337</v>
      </c>
      <c r="B341" s="13">
        <f>IF(Inputs!$B$27&lt;&gt;"Ready","PENDING INPUTS",EDATE(Inputs!$B$5,A341-1))</f>
        <v>56523</v>
      </c>
      <c r="C341" s="3">
        <f>IF(Inputs!$B$27&lt;&gt;"Ready","PENDING INPUTS",IF(A341&lt;=Inputs!$B$6,MAX(0,Inputs!$B$4+IF(A341=Inputs!$B$7,Inputs!$B$8,0)+IF(A341=Inputs!$B$9,Inputs!$B$10,0)),0))</f>
        <v>0</v>
      </c>
      <c r="D341" s="3">
        <f>IF(Inputs!$B$27&lt;&gt;"Ready","PENDING INPUTS",SUM(N341,V341,AD341,AL341,AT341,BB341,BJ341,BR341,BZ341,CH341))</f>
        <v>0</v>
      </c>
      <c r="E341" s="3">
        <f>IF(Inputs!$B$27&lt;&gt;"Ready","PENDING INPUTS",MAX(0,D341-C341))</f>
        <v>0</v>
      </c>
      <c r="F341" s="3">
        <f>IF(Inputs!$B$27&lt;&gt;"Ready","PENDING INPUTS",SUM(Q341,Y341,AG341,AO341,AW341,BE341,BM341,BU341,CC341,CK341))</f>
        <v>0</v>
      </c>
      <c r="G341" s="3">
        <f>IF(Inputs!$B$27&lt;&gt;"Ready","PENDING INPUTS",SUM(L341,T341,AB341,AJ341,AR341,AZ341,BH341,BP341,BX341,CF341))</f>
        <v>0</v>
      </c>
      <c r="H341" s="3">
        <f>IF(Inputs!$B$27&lt;&gt;"Ready","PENDING INPUTS",SUM(M341,U341,AC341,AK341,AS341,BA341,BI341,BQ341,BY341,CG341))</f>
        <v>0</v>
      </c>
      <c r="I341" s="3">
        <f>IF(Inputs!$B$27&lt;&gt;"Ready","PENDING INPUTS",SUM(R341,Z341,AH341,AP341,AX341,BF341,BN341,BV341,CD341,CL341))</f>
        <v>0</v>
      </c>
      <c r="J341" t="str">
        <f>IF(Inputs!$B$27&lt;&gt;"Ready","PENDING INPUTS",IF(A341&gt;Inputs!$B$6,"Beyond horizon",IF(E341&gt;0.005,"MINIMUM SHORTFALL",IF(I341&lt;0.005,"Paid off","In progress"))))</f>
        <v>Beyond horizon</v>
      </c>
      <c r="K341" s="3">
        <f>IF(Inputs!$B$27&lt;&gt;"Ready","PENDING INPUTS",R340)</f>
        <v>0</v>
      </c>
      <c r="L341" s="3">
        <f>IF(Inputs!$B$27&lt;&gt;"Ready","PENDING INPUTS",IF(A341&lt;=Inputs!$B$6,ROUND(K341*Inputs!C14/12,2),0))</f>
        <v>0</v>
      </c>
      <c r="M341" s="3">
        <f>IF(Inputs!$B$27&lt;&gt;"Ready","PENDING INPUTS",IF(AND(A341&lt;=Inputs!$B$6,K341&gt;0),Inputs!G14,0))</f>
        <v>0</v>
      </c>
      <c r="N341" s="3">
        <f>IF(Inputs!$B$27&lt;&gt;"Ready","PENDING INPUTS",IF(A341&gt;Inputs!$B$6,0,MIN((K341+L341+M341),IF(Inputs!H14=1,Inputs!D14,MAX(Inputs!F14,ROUND(K341*Inputs!E14+L341+M341,2))))))</f>
        <v>0</v>
      </c>
      <c r="O341">
        <f>IF(Inputs!$B$27&lt;&gt;"Ready","PENDING INPUTS",IF(K341&lt;=0,99,1+IF(AND(S341&gt;0,OR(S341&lt;K341,AND(S341=K341,1&lt;0))),1,0)+IF(AND(AA341&gt;0,OR(AA341&lt;K341,AND(AA341=K341,2&lt;0))),1,0)+IF(AND(AI341&gt;0,OR(AI341&lt;K341,AND(AI341=K341,3&lt;0))),1,0)+IF(AND(AQ341&gt;0,OR(AQ341&lt;K341,AND(AQ341=K341,4&lt;0))),1,0)+IF(AND(AY341&gt;0,OR(AY341&lt;K341,AND(AY341=K341,5&lt;0))),1,0)+IF(AND(BG341&gt;0,OR(BG341&lt;K341,AND(BG341=K341,6&lt;0))),1,0)+IF(AND(BO341&gt;0,OR(BO341&lt;K341,AND(BO341=K341,7&lt;0))),1,0)+IF(AND(BW341&gt;0,OR(BW341&lt;K341,AND(BW341=K341,8&lt;0))),1,0)+IF(AND(CE341&gt;0,OR(CE341&lt;K341,AND(CE341=K341,9&lt;0))),1,0)))</f>
        <v>99</v>
      </c>
      <c r="P341" s="3">
        <f>IF(Inputs!$B$27&lt;&gt;"Ready","PENDING INPUTS",IF(A341&gt;Inputs!$B$6,0,MIN(MAX(0,(K341+L341+M341)-N341),MAX(0,C341-D341-(IF(O341&lt;O341,K341+L341+M341-N341,0)+IF(W341&lt;O341,S341+T341+U341-V341,0)+IF(AE341&lt;O341,AA341+AB341+AC341-AD341,0)+IF(AM341&lt;O341,AI341+AJ341+AK341-AL341,0)+IF(AU341&lt;O341,AQ341+AR341+AS341-AT341,0)+IF(BC341&lt;O341,AY341+AZ341+BA341-BB341,0)+IF(BK341&lt;O341,BG341+BH341+BI341-BJ341,0)+IF(BS341&lt;O341,BO341+BP341+BQ341-BR341,0)+IF(CA341&lt;O341,BW341+BX341+BY341-BZ341,0)+IF(CI341&lt;O341,CE341+CF341+CG341-CH341,0))))))</f>
        <v>0</v>
      </c>
      <c r="Q341" s="3">
        <f>IF(Inputs!$B$27&lt;&gt;"Ready","PENDING INPUTS",MIN((K341+L341+M341),IF(D341&gt;C341,IF(D341=0,0,N341*C341/D341),N341+P341)))</f>
        <v>0</v>
      </c>
      <c r="R341" s="3">
        <f>IF(Inputs!$B$27&lt;&gt;"Ready","PENDING INPUTS",MAX(0,(K341+L341+M341)-Q341))</f>
        <v>0</v>
      </c>
      <c r="S341" s="3">
        <f>IF(Inputs!$B$27&lt;&gt;"Ready","PENDING INPUTS",Z340)</f>
        <v>0</v>
      </c>
      <c r="T341" s="3">
        <f>IF(Inputs!$B$27&lt;&gt;"Ready","PENDING INPUTS",IF(A341&lt;=Inputs!$B$6,ROUND(S341*Inputs!C15/12,2),0))</f>
        <v>0</v>
      </c>
      <c r="U341" s="3">
        <f>IF(Inputs!$B$27&lt;&gt;"Ready","PENDING INPUTS",IF(AND(A341&lt;=Inputs!$B$6,S341&gt;0),Inputs!G15,0))</f>
        <v>0</v>
      </c>
      <c r="V341" s="3">
        <f>IF(Inputs!$B$27&lt;&gt;"Ready","PENDING INPUTS",IF(A341&gt;Inputs!$B$6,0,MIN((S341+T341+U341),IF(Inputs!H15=1,Inputs!D15,MAX(Inputs!F15,ROUND(S341*Inputs!E15+T341+U341,2))))))</f>
        <v>0</v>
      </c>
      <c r="W341">
        <f>IF(Inputs!$B$27&lt;&gt;"Ready","PENDING INPUTS",IF(S341&lt;=0,99,1+IF(AND(K341&gt;0,OR(K341&lt;S341,AND(K341=S341,0&lt;1))),1,0)+IF(AND(AA341&gt;0,OR(AA341&lt;S341,AND(AA341=S341,2&lt;1))),1,0)+IF(AND(AI341&gt;0,OR(AI341&lt;S341,AND(AI341=S341,3&lt;1))),1,0)+IF(AND(AQ341&gt;0,OR(AQ341&lt;S341,AND(AQ341=S341,4&lt;1))),1,0)+IF(AND(AY341&gt;0,OR(AY341&lt;S341,AND(AY341=S341,5&lt;1))),1,0)+IF(AND(BG341&gt;0,OR(BG341&lt;S341,AND(BG341=S341,6&lt;1))),1,0)+IF(AND(BO341&gt;0,OR(BO341&lt;S341,AND(BO341=S341,7&lt;1))),1,0)+IF(AND(BW341&gt;0,OR(BW341&lt;S341,AND(BW341=S341,8&lt;1))),1,0)+IF(AND(CE341&gt;0,OR(CE341&lt;S341,AND(CE341=S341,9&lt;1))),1,0)))</f>
        <v>99</v>
      </c>
      <c r="X341" s="3">
        <f>IF(Inputs!$B$27&lt;&gt;"Ready","PENDING INPUTS",IF(A341&gt;Inputs!$B$6,0,MIN(MAX(0,(S341+T341+U341)-V341),MAX(0,C341-D341-(IF(O341&lt;W341,K341+L341+M341-N341,0)+IF(W341&lt;W341,S341+T341+U341-V341,0)+IF(AE341&lt;W341,AA341+AB341+AC341-AD341,0)+IF(AM341&lt;W341,AI341+AJ341+AK341-AL341,0)+IF(AU341&lt;W341,AQ341+AR341+AS341-AT341,0)+IF(BC341&lt;W341,AY341+AZ341+BA341-BB341,0)+IF(BK341&lt;W341,BG341+BH341+BI341-BJ341,0)+IF(BS341&lt;W341,BO341+BP341+BQ341-BR341,0)+IF(CA341&lt;W341,BW341+BX341+BY341-BZ341,0)+IF(CI341&lt;W341,CE341+CF341+CG341-CH341,0))))))</f>
        <v>0</v>
      </c>
      <c r="Y341" s="3">
        <f>IF(Inputs!$B$27&lt;&gt;"Ready","PENDING INPUTS",MIN((S341+T341+U341),IF(D341&gt;C341,IF(D341=0,0,V341*C341/D341),V341+X341)))</f>
        <v>0</v>
      </c>
      <c r="Z341" s="3">
        <f>IF(Inputs!$B$27&lt;&gt;"Ready","PENDING INPUTS",MAX(0,(S341+T341+U341)-Y341))</f>
        <v>0</v>
      </c>
      <c r="AA341" s="3">
        <f>IF(Inputs!$B$27&lt;&gt;"Ready","PENDING INPUTS",AH340)</f>
        <v>0</v>
      </c>
      <c r="AB341" s="3">
        <f>IF(Inputs!$B$27&lt;&gt;"Ready","PENDING INPUTS",IF(A341&lt;=Inputs!$B$6,ROUND(AA341*Inputs!C16/12,2),0))</f>
        <v>0</v>
      </c>
      <c r="AC341" s="3">
        <f>IF(Inputs!$B$27&lt;&gt;"Ready","PENDING INPUTS",IF(AND(A341&lt;=Inputs!$B$6,AA341&gt;0),Inputs!G16,0))</f>
        <v>0</v>
      </c>
      <c r="AD341" s="3">
        <f>IF(Inputs!$B$27&lt;&gt;"Ready","PENDING INPUTS",IF(A341&gt;Inputs!$B$6,0,MIN((AA341+AB341+AC341),IF(Inputs!H16=1,Inputs!D16,MAX(Inputs!F16,ROUND(AA341*Inputs!E16+AB341+AC341,2))))))</f>
        <v>0</v>
      </c>
      <c r="AE341">
        <f>IF(Inputs!$B$27&lt;&gt;"Ready","PENDING INPUTS",IF(AA341&lt;=0,99,1+IF(AND(K341&gt;0,OR(K341&lt;AA341,AND(K341=AA341,0&lt;2))),1,0)+IF(AND(S341&gt;0,OR(S341&lt;AA341,AND(S341=AA341,1&lt;2))),1,0)+IF(AND(AI341&gt;0,OR(AI341&lt;AA341,AND(AI341=AA341,3&lt;2))),1,0)+IF(AND(AQ341&gt;0,OR(AQ341&lt;AA341,AND(AQ341=AA341,4&lt;2))),1,0)+IF(AND(AY341&gt;0,OR(AY341&lt;AA341,AND(AY341=AA341,5&lt;2))),1,0)+IF(AND(BG341&gt;0,OR(BG341&lt;AA341,AND(BG341=AA341,6&lt;2))),1,0)+IF(AND(BO341&gt;0,OR(BO341&lt;AA341,AND(BO341=AA341,7&lt;2))),1,0)+IF(AND(BW341&gt;0,OR(BW341&lt;AA341,AND(BW341=AA341,8&lt;2))),1,0)+IF(AND(CE341&gt;0,OR(CE341&lt;AA341,AND(CE341=AA341,9&lt;2))),1,0)))</f>
        <v>99</v>
      </c>
      <c r="AF341" s="3">
        <f>IF(Inputs!$B$27&lt;&gt;"Ready","PENDING INPUTS",IF(A341&gt;Inputs!$B$6,0,MIN(MAX(0,(AA341+AB341+AC341)-AD341),MAX(0,C341-D341-(IF(O341&lt;AE341,K341+L341+M341-N341,0)+IF(W341&lt;AE341,S341+T341+U341-V341,0)+IF(AE341&lt;AE341,AA341+AB341+AC341-AD341,0)+IF(AM341&lt;AE341,AI341+AJ341+AK341-AL341,0)+IF(AU341&lt;AE341,AQ341+AR341+AS341-AT341,0)+IF(BC341&lt;AE341,AY341+AZ341+BA341-BB341,0)+IF(BK341&lt;AE341,BG341+BH341+BI341-BJ341,0)+IF(BS341&lt;AE341,BO341+BP341+BQ341-BR341,0)+IF(CA341&lt;AE341,BW341+BX341+BY341-BZ341,0)+IF(CI341&lt;AE341,CE341+CF341+CG341-CH341,0))))))</f>
        <v>0</v>
      </c>
      <c r="AG341" s="3">
        <f>IF(Inputs!$B$27&lt;&gt;"Ready","PENDING INPUTS",MIN((AA341+AB341+AC341),IF(D341&gt;C341,IF(D341=0,0,AD341*C341/D341),AD341+AF341)))</f>
        <v>0</v>
      </c>
      <c r="AH341" s="3">
        <f>IF(Inputs!$B$27&lt;&gt;"Ready","PENDING INPUTS",MAX(0,(AA341+AB341+AC341)-AG341))</f>
        <v>0</v>
      </c>
      <c r="AI341" s="3">
        <f>IF(Inputs!$B$27&lt;&gt;"Ready","PENDING INPUTS",AP340)</f>
        <v>0</v>
      </c>
      <c r="AJ341" s="3">
        <f>IF(Inputs!$B$27&lt;&gt;"Ready","PENDING INPUTS",IF(A341&lt;=Inputs!$B$6,ROUND(AI341*Inputs!C17/12,2),0))</f>
        <v>0</v>
      </c>
      <c r="AK341" s="3">
        <f>IF(Inputs!$B$27&lt;&gt;"Ready","PENDING INPUTS",IF(AND(A341&lt;=Inputs!$B$6,AI341&gt;0),Inputs!G17,0))</f>
        <v>0</v>
      </c>
      <c r="AL341" s="3">
        <f>IF(Inputs!$B$27&lt;&gt;"Ready","PENDING INPUTS",IF(A341&gt;Inputs!$B$6,0,MIN((AI341+AJ341+AK341),IF(Inputs!H17=1,Inputs!D17,MAX(Inputs!F17,ROUND(AI341*Inputs!E17+AJ341+AK341,2))))))</f>
        <v>0</v>
      </c>
      <c r="AM341">
        <f>IF(Inputs!$B$27&lt;&gt;"Ready","PENDING INPUTS",IF(AI341&lt;=0,99,1+IF(AND(K341&gt;0,OR(K341&lt;AI341,AND(K341=AI341,0&lt;3))),1,0)+IF(AND(S341&gt;0,OR(S341&lt;AI341,AND(S341=AI341,1&lt;3))),1,0)+IF(AND(AA341&gt;0,OR(AA341&lt;AI341,AND(AA341=AI341,2&lt;3))),1,0)+IF(AND(AQ341&gt;0,OR(AQ341&lt;AI341,AND(AQ341=AI341,4&lt;3))),1,0)+IF(AND(AY341&gt;0,OR(AY341&lt;AI341,AND(AY341=AI341,5&lt;3))),1,0)+IF(AND(BG341&gt;0,OR(BG341&lt;AI341,AND(BG341=AI341,6&lt;3))),1,0)+IF(AND(BO341&gt;0,OR(BO341&lt;AI341,AND(BO341=AI341,7&lt;3))),1,0)+IF(AND(BW341&gt;0,OR(BW341&lt;AI341,AND(BW341=AI341,8&lt;3))),1,0)+IF(AND(CE341&gt;0,OR(CE341&lt;AI341,AND(CE341=AI341,9&lt;3))),1,0)))</f>
        <v>99</v>
      </c>
      <c r="AN341" s="3">
        <f>IF(Inputs!$B$27&lt;&gt;"Ready","PENDING INPUTS",IF(A341&gt;Inputs!$B$6,0,MIN(MAX(0,(AI341+AJ341+AK341)-AL341),MAX(0,C341-D341-(IF(O341&lt;AM341,K341+L341+M341-N341,0)+IF(W341&lt;AM341,S341+T341+U341-V341,0)+IF(AE341&lt;AM341,AA341+AB341+AC341-AD341,0)+IF(AM341&lt;AM341,AI341+AJ341+AK341-AL341,0)+IF(AU341&lt;AM341,AQ341+AR341+AS341-AT341,0)+IF(BC341&lt;AM341,AY341+AZ341+BA341-BB341,0)+IF(BK341&lt;AM341,BG341+BH341+BI341-BJ341,0)+IF(BS341&lt;AM341,BO341+BP341+BQ341-BR341,0)+IF(CA341&lt;AM341,BW341+BX341+BY341-BZ341,0)+IF(CI341&lt;AM341,CE341+CF341+CG341-CH341,0))))))</f>
        <v>0</v>
      </c>
      <c r="AO341" s="3">
        <f>IF(Inputs!$B$27&lt;&gt;"Ready","PENDING INPUTS",MIN((AI341+AJ341+AK341),IF(D341&gt;C341,IF(D341=0,0,AL341*C341/D341),AL341+AN341)))</f>
        <v>0</v>
      </c>
      <c r="AP341" s="3">
        <f>IF(Inputs!$B$27&lt;&gt;"Ready","PENDING INPUTS",MAX(0,(AI341+AJ341+AK341)-AO341))</f>
        <v>0</v>
      </c>
      <c r="AQ341" s="3">
        <f>IF(Inputs!$B$27&lt;&gt;"Ready","PENDING INPUTS",AX340)</f>
        <v>0</v>
      </c>
      <c r="AR341" s="3">
        <f>IF(Inputs!$B$27&lt;&gt;"Ready","PENDING INPUTS",IF(A341&lt;=Inputs!$B$6,ROUND(AQ341*Inputs!C18/12,2),0))</f>
        <v>0</v>
      </c>
      <c r="AS341" s="3">
        <f>IF(Inputs!$B$27&lt;&gt;"Ready","PENDING INPUTS",IF(AND(A341&lt;=Inputs!$B$6,AQ341&gt;0),Inputs!G18,0))</f>
        <v>0</v>
      </c>
      <c r="AT341" s="3">
        <f>IF(Inputs!$B$27&lt;&gt;"Ready","PENDING INPUTS",IF(A341&gt;Inputs!$B$6,0,MIN((AQ341+AR341+AS341),IF(Inputs!H18=1,Inputs!D18,MAX(Inputs!F18,ROUND(AQ341*Inputs!E18+AR341+AS341,2))))))</f>
        <v>0</v>
      </c>
      <c r="AU341">
        <f>IF(Inputs!$B$27&lt;&gt;"Ready","PENDING INPUTS",IF(AQ341&lt;=0,99,1+IF(AND(K341&gt;0,OR(K341&lt;AQ341,AND(K341=AQ341,0&lt;4))),1,0)+IF(AND(S341&gt;0,OR(S341&lt;AQ341,AND(S341=AQ341,1&lt;4))),1,0)+IF(AND(AA341&gt;0,OR(AA341&lt;AQ341,AND(AA341=AQ341,2&lt;4))),1,0)+IF(AND(AI341&gt;0,OR(AI341&lt;AQ341,AND(AI341=AQ341,3&lt;4))),1,0)+IF(AND(AY341&gt;0,OR(AY341&lt;AQ341,AND(AY341=AQ341,5&lt;4))),1,0)+IF(AND(BG341&gt;0,OR(BG341&lt;AQ341,AND(BG341=AQ341,6&lt;4))),1,0)+IF(AND(BO341&gt;0,OR(BO341&lt;AQ341,AND(BO341=AQ341,7&lt;4))),1,0)+IF(AND(BW341&gt;0,OR(BW341&lt;AQ341,AND(BW341=AQ341,8&lt;4))),1,0)+IF(AND(CE341&gt;0,OR(CE341&lt;AQ341,AND(CE341=AQ341,9&lt;4))),1,0)))</f>
        <v>99</v>
      </c>
      <c r="AV341" s="3">
        <f>IF(Inputs!$B$27&lt;&gt;"Ready","PENDING INPUTS",IF(A341&gt;Inputs!$B$6,0,MIN(MAX(0,(AQ341+AR341+AS341)-AT341),MAX(0,C341-D341-(IF(O341&lt;AU341,K341+L341+M341-N341,0)+IF(W341&lt;AU341,S341+T341+U341-V341,0)+IF(AE341&lt;AU341,AA341+AB341+AC341-AD341,0)+IF(AM341&lt;AU341,AI341+AJ341+AK341-AL341,0)+IF(AU341&lt;AU341,AQ341+AR341+AS341-AT341,0)+IF(BC341&lt;AU341,AY341+AZ341+BA341-BB341,0)+IF(BK341&lt;AU341,BG341+BH341+BI341-BJ341,0)+IF(BS341&lt;AU341,BO341+BP341+BQ341-BR341,0)+IF(CA341&lt;AU341,BW341+BX341+BY341-BZ341,0)+IF(CI341&lt;AU341,CE341+CF341+CG341-CH341,0))))))</f>
        <v>0</v>
      </c>
      <c r="AW341" s="3">
        <f>IF(Inputs!$B$27&lt;&gt;"Ready","PENDING INPUTS",MIN((AQ341+AR341+AS341),IF(D341&gt;C341,IF(D341=0,0,AT341*C341/D341),AT341+AV341)))</f>
        <v>0</v>
      </c>
      <c r="AX341" s="3">
        <f>IF(Inputs!$B$27&lt;&gt;"Ready","PENDING INPUTS",MAX(0,(AQ341+AR341+AS341)-AW341))</f>
        <v>0</v>
      </c>
      <c r="AY341" s="3">
        <f>IF(Inputs!$B$27&lt;&gt;"Ready","PENDING INPUTS",BF340)</f>
        <v>0</v>
      </c>
      <c r="AZ341" s="3">
        <f>IF(Inputs!$B$27&lt;&gt;"Ready","PENDING INPUTS",IF(A341&lt;=Inputs!$B$6,ROUND(AY341*Inputs!C19/12,2),0))</f>
        <v>0</v>
      </c>
      <c r="BA341" s="3">
        <f>IF(Inputs!$B$27&lt;&gt;"Ready","PENDING INPUTS",IF(AND(A341&lt;=Inputs!$B$6,AY341&gt;0),Inputs!G19,0))</f>
        <v>0</v>
      </c>
      <c r="BB341" s="3">
        <f>IF(Inputs!$B$27&lt;&gt;"Ready","PENDING INPUTS",IF(A341&gt;Inputs!$B$6,0,MIN((AY341+AZ341+BA341),IF(Inputs!H19=1,Inputs!D19,MAX(Inputs!F19,ROUND(AY341*Inputs!E19+AZ341+BA341,2))))))</f>
        <v>0</v>
      </c>
      <c r="BC341">
        <f>IF(Inputs!$B$27&lt;&gt;"Ready","PENDING INPUTS",IF(AY341&lt;=0,99,1+IF(AND(K341&gt;0,OR(K341&lt;AY341,AND(K341=AY341,0&lt;5))),1,0)+IF(AND(S341&gt;0,OR(S341&lt;AY341,AND(S341=AY341,1&lt;5))),1,0)+IF(AND(AA341&gt;0,OR(AA341&lt;AY341,AND(AA341=AY341,2&lt;5))),1,0)+IF(AND(AI341&gt;0,OR(AI341&lt;AY341,AND(AI341=AY341,3&lt;5))),1,0)+IF(AND(AQ341&gt;0,OR(AQ341&lt;AY341,AND(AQ341=AY341,4&lt;5))),1,0)+IF(AND(BG341&gt;0,OR(BG341&lt;AY341,AND(BG341=AY341,6&lt;5))),1,0)+IF(AND(BO341&gt;0,OR(BO341&lt;AY341,AND(BO341=AY341,7&lt;5))),1,0)+IF(AND(BW341&gt;0,OR(BW341&lt;AY341,AND(BW341=AY341,8&lt;5))),1,0)+IF(AND(CE341&gt;0,OR(CE341&lt;AY341,AND(CE341=AY341,9&lt;5))),1,0)))</f>
        <v>99</v>
      </c>
      <c r="BD341" s="3">
        <f>IF(Inputs!$B$27&lt;&gt;"Ready","PENDING INPUTS",IF(A341&gt;Inputs!$B$6,0,MIN(MAX(0,(AY341+AZ341+BA341)-BB341),MAX(0,C341-D341-(IF(O341&lt;BC341,K341+L341+M341-N341,0)+IF(W341&lt;BC341,S341+T341+U341-V341,0)+IF(AE341&lt;BC341,AA341+AB341+AC341-AD341,0)+IF(AM341&lt;BC341,AI341+AJ341+AK341-AL341,0)+IF(AU341&lt;BC341,AQ341+AR341+AS341-AT341,0)+IF(BC341&lt;BC341,AY341+AZ341+BA341-BB341,0)+IF(BK341&lt;BC341,BG341+BH341+BI341-BJ341,0)+IF(BS341&lt;BC341,BO341+BP341+BQ341-BR341,0)+IF(CA341&lt;BC341,BW341+BX341+BY341-BZ341,0)+IF(CI341&lt;BC341,CE341+CF341+CG341-CH341,0))))))</f>
        <v>0</v>
      </c>
      <c r="BE341" s="3">
        <f>IF(Inputs!$B$27&lt;&gt;"Ready","PENDING INPUTS",MIN((AY341+AZ341+BA341),IF(D341&gt;C341,IF(D341=0,0,BB341*C341/D341),BB341+BD341)))</f>
        <v>0</v>
      </c>
      <c r="BF341" s="3">
        <f>IF(Inputs!$B$27&lt;&gt;"Ready","PENDING INPUTS",MAX(0,(AY341+AZ341+BA341)-BE341))</f>
        <v>0</v>
      </c>
      <c r="BG341" s="3">
        <f>IF(Inputs!$B$27&lt;&gt;"Ready","PENDING INPUTS",BN340)</f>
        <v>0</v>
      </c>
      <c r="BH341" s="3">
        <f>IF(Inputs!$B$27&lt;&gt;"Ready","PENDING INPUTS",IF(A341&lt;=Inputs!$B$6,ROUND(BG341*Inputs!C20/12,2),0))</f>
        <v>0</v>
      </c>
      <c r="BI341" s="3">
        <f>IF(Inputs!$B$27&lt;&gt;"Ready","PENDING INPUTS",IF(AND(A341&lt;=Inputs!$B$6,BG341&gt;0),Inputs!G20,0))</f>
        <v>0</v>
      </c>
      <c r="BJ341" s="3">
        <f>IF(Inputs!$B$27&lt;&gt;"Ready","PENDING INPUTS",IF(A341&gt;Inputs!$B$6,0,MIN((BG341+BH341+BI341),IF(Inputs!H20=1,Inputs!D20,MAX(Inputs!F20,ROUND(BG341*Inputs!E20+BH341+BI341,2))))))</f>
        <v>0</v>
      </c>
      <c r="BK341">
        <f>IF(Inputs!$B$27&lt;&gt;"Ready","PENDING INPUTS",IF(BG341&lt;=0,99,1+IF(AND(K341&gt;0,OR(K341&lt;BG341,AND(K341=BG341,0&lt;6))),1,0)+IF(AND(S341&gt;0,OR(S341&lt;BG341,AND(S341=BG341,1&lt;6))),1,0)+IF(AND(AA341&gt;0,OR(AA341&lt;BG341,AND(AA341=BG341,2&lt;6))),1,0)+IF(AND(AI341&gt;0,OR(AI341&lt;BG341,AND(AI341=BG341,3&lt;6))),1,0)+IF(AND(AQ341&gt;0,OR(AQ341&lt;BG341,AND(AQ341=BG341,4&lt;6))),1,0)+IF(AND(AY341&gt;0,OR(AY341&lt;BG341,AND(AY341=BG341,5&lt;6))),1,0)+IF(AND(BO341&gt;0,OR(BO341&lt;BG341,AND(BO341=BG341,7&lt;6))),1,0)+IF(AND(BW341&gt;0,OR(BW341&lt;BG341,AND(BW341=BG341,8&lt;6))),1,0)+IF(AND(CE341&gt;0,OR(CE341&lt;BG341,AND(CE341=BG341,9&lt;6))),1,0)))</f>
        <v>99</v>
      </c>
      <c r="BL341" s="3">
        <f>IF(Inputs!$B$27&lt;&gt;"Ready","PENDING INPUTS",IF(A341&gt;Inputs!$B$6,0,MIN(MAX(0,(BG341+BH341+BI341)-BJ341),MAX(0,C341-D341-(IF(O341&lt;BK341,K341+L341+M341-N341,0)+IF(W341&lt;BK341,S341+T341+U341-V341,0)+IF(AE341&lt;BK341,AA341+AB341+AC341-AD341,0)+IF(AM341&lt;BK341,AI341+AJ341+AK341-AL341,0)+IF(AU341&lt;BK341,AQ341+AR341+AS341-AT341,0)+IF(BC341&lt;BK341,AY341+AZ341+BA341-BB341,0)+IF(BK341&lt;BK341,BG341+BH341+BI341-BJ341,0)+IF(BS341&lt;BK341,BO341+BP341+BQ341-BR341,0)+IF(CA341&lt;BK341,BW341+BX341+BY341-BZ341,0)+IF(CI341&lt;BK341,CE341+CF341+CG341-CH341,0))))))</f>
        <v>0</v>
      </c>
      <c r="BM341" s="3">
        <f>IF(Inputs!$B$27&lt;&gt;"Ready","PENDING INPUTS",MIN((BG341+BH341+BI341),IF(D341&gt;C341,IF(D341=0,0,BJ341*C341/D341),BJ341+BL341)))</f>
        <v>0</v>
      </c>
      <c r="BN341" s="3">
        <f>IF(Inputs!$B$27&lt;&gt;"Ready","PENDING INPUTS",MAX(0,(BG341+BH341+BI341)-BM341))</f>
        <v>0</v>
      </c>
      <c r="BO341" s="3">
        <f>IF(Inputs!$B$27&lt;&gt;"Ready","PENDING INPUTS",BV340)</f>
        <v>0</v>
      </c>
      <c r="BP341" s="3">
        <f>IF(Inputs!$B$27&lt;&gt;"Ready","PENDING INPUTS",IF(A341&lt;=Inputs!$B$6,ROUND(BO341*Inputs!C21/12,2),0))</f>
        <v>0</v>
      </c>
      <c r="BQ341" s="3">
        <f>IF(Inputs!$B$27&lt;&gt;"Ready","PENDING INPUTS",IF(AND(A341&lt;=Inputs!$B$6,BO341&gt;0),Inputs!G21,0))</f>
        <v>0</v>
      </c>
      <c r="BR341" s="3">
        <f>IF(Inputs!$B$27&lt;&gt;"Ready","PENDING INPUTS",IF(A341&gt;Inputs!$B$6,0,MIN((BO341+BP341+BQ341),IF(Inputs!H21=1,Inputs!D21,MAX(Inputs!F21,ROUND(BO341*Inputs!E21+BP341+BQ341,2))))))</f>
        <v>0</v>
      </c>
      <c r="BS341">
        <f>IF(Inputs!$B$27&lt;&gt;"Ready","PENDING INPUTS",IF(BO341&lt;=0,99,1+IF(AND(K341&gt;0,OR(K341&lt;BO341,AND(K341=BO341,0&lt;7))),1,0)+IF(AND(S341&gt;0,OR(S341&lt;BO341,AND(S341=BO341,1&lt;7))),1,0)+IF(AND(AA341&gt;0,OR(AA341&lt;BO341,AND(AA341=BO341,2&lt;7))),1,0)+IF(AND(AI341&gt;0,OR(AI341&lt;BO341,AND(AI341=BO341,3&lt;7))),1,0)+IF(AND(AQ341&gt;0,OR(AQ341&lt;BO341,AND(AQ341=BO341,4&lt;7))),1,0)+IF(AND(AY341&gt;0,OR(AY341&lt;BO341,AND(AY341=BO341,5&lt;7))),1,0)+IF(AND(BG341&gt;0,OR(BG341&lt;BO341,AND(BG341=BO341,6&lt;7))),1,0)+IF(AND(BW341&gt;0,OR(BW341&lt;BO341,AND(BW341=BO341,8&lt;7))),1,0)+IF(AND(CE341&gt;0,OR(CE341&lt;BO341,AND(CE341=BO341,9&lt;7))),1,0)))</f>
        <v>99</v>
      </c>
      <c r="BT341" s="3">
        <f>IF(Inputs!$B$27&lt;&gt;"Ready","PENDING INPUTS",IF(A341&gt;Inputs!$B$6,0,MIN(MAX(0,(BO341+BP341+BQ341)-BR341),MAX(0,C341-D341-(IF(O341&lt;BS341,K341+L341+M341-N341,0)+IF(W341&lt;BS341,S341+T341+U341-V341,0)+IF(AE341&lt;BS341,AA341+AB341+AC341-AD341,0)+IF(AM341&lt;BS341,AI341+AJ341+AK341-AL341,0)+IF(AU341&lt;BS341,AQ341+AR341+AS341-AT341,0)+IF(BC341&lt;BS341,AY341+AZ341+BA341-BB341,0)+IF(BK341&lt;BS341,BG341+BH341+BI341-BJ341,0)+IF(BS341&lt;BS341,BO341+BP341+BQ341-BR341,0)+IF(CA341&lt;BS341,BW341+BX341+BY341-BZ341,0)+IF(CI341&lt;BS341,CE341+CF341+CG341-CH341,0))))))</f>
        <v>0</v>
      </c>
      <c r="BU341" s="3">
        <f>IF(Inputs!$B$27&lt;&gt;"Ready","PENDING INPUTS",MIN((BO341+BP341+BQ341),IF(D341&gt;C341,IF(D341=0,0,BR341*C341/D341),BR341+BT341)))</f>
        <v>0</v>
      </c>
      <c r="BV341" s="3">
        <f>IF(Inputs!$B$27&lt;&gt;"Ready","PENDING INPUTS",MAX(0,(BO341+BP341+BQ341)-BU341))</f>
        <v>0</v>
      </c>
      <c r="BW341" s="3">
        <f>IF(Inputs!$B$27&lt;&gt;"Ready","PENDING INPUTS",CD340)</f>
        <v>0</v>
      </c>
      <c r="BX341" s="3">
        <f>IF(Inputs!$B$27&lt;&gt;"Ready","PENDING INPUTS",IF(A341&lt;=Inputs!$B$6,ROUND(BW341*Inputs!C22/12,2),0))</f>
        <v>0</v>
      </c>
      <c r="BY341" s="3">
        <f>IF(Inputs!$B$27&lt;&gt;"Ready","PENDING INPUTS",IF(AND(A341&lt;=Inputs!$B$6,BW341&gt;0),Inputs!G22,0))</f>
        <v>0</v>
      </c>
      <c r="BZ341" s="3">
        <f>IF(Inputs!$B$27&lt;&gt;"Ready","PENDING INPUTS",IF(A341&gt;Inputs!$B$6,0,MIN((BW341+BX341+BY341),IF(Inputs!H22=1,Inputs!D22,MAX(Inputs!F22,ROUND(BW341*Inputs!E22+BX341+BY341,2))))))</f>
        <v>0</v>
      </c>
      <c r="CA341">
        <f>IF(Inputs!$B$27&lt;&gt;"Ready","PENDING INPUTS",IF(BW341&lt;=0,99,1+IF(AND(K341&gt;0,OR(K341&lt;BW341,AND(K341=BW341,0&lt;8))),1,0)+IF(AND(S341&gt;0,OR(S341&lt;BW341,AND(S341=BW341,1&lt;8))),1,0)+IF(AND(AA341&gt;0,OR(AA341&lt;BW341,AND(AA341=BW341,2&lt;8))),1,0)+IF(AND(AI341&gt;0,OR(AI341&lt;BW341,AND(AI341=BW341,3&lt;8))),1,0)+IF(AND(AQ341&gt;0,OR(AQ341&lt;BW341,AND(AQ341=BW341,4&lt;8))),1,0)+IF(AND(AY341&gt;0,OR(AY341&lt;BW341,AND(AY341=BW341,5&lt;8))),1,0)+IF(AND(BG341&gt;0,OR(BG341&lt;BW341,AND(BG341=BW341,6&lt;8))),1,0)+IF(AND(BO341&gt;0,OR(BO341&lt;BW341,AND(BO341=BW341,7&lt;8))),1,0)+IF(AND(CE341&gt;0,OR(CE341&lt;BW341,AND(CE341=BW341,9&lt;8))),1,0)))</f>
        <v>99</v>
      </c>
      <c r="CB341" s="3">
        <f>IF(Inputs!$B$27&lt;&gt;"Ready","PENDING INPUTS",IF(A341&gt;Inputs!$B$6,0,MIN(MAX(0,(BW341+BX341+BY341)-BZ341),MAX(0,C341-D341-(IF(O341&lt;CA341,K341+L341+M341-N341,0)+IF(W341&lt;CA341,S341+T341+U341-V341,0)+IF(AE341&lt;CA341,AA341+AB341+AC341-AD341,0)+IF(AM341&lt;CA341,AI341+AJ341+AK341-AL341,0)+IF(AU341&lt;CA341,AQ341+AR341+AS341-AT341,0)+IF(BC341&lt;CA341,AY341+AZ341+BA341-BB341,0)+IF(BK341&lt;CA341,BG341+BH341+BI341-BJ341,0)+IF(BS341&lt;CA341,BO341+BP341+BQ341-BR341,0)+IF(CA341&lt;CA341,BW341+BX341+BY341-BZ341,0)+IF(CI341&lt;CA341,CE341+CF341+CG341-CH341,0))))))</f>
        <v>0</v>
      </c>
      <c r="CC341" s="3">
        <f>IF(Inputs!$B$27&lt;&gt;"Ready","PENDING INPUTS",MIN((BW341+BX341+BY341),IF(D341&gt;C341,IF(D341=0,0,BZ341*C341/D341),BZ341+CB341)))</f>
        <v>0</v>
      </c>
      <c r="CD341" s="3">
        <f>IF(Inputs!$B$27&lt;&gt;"Ready","PENDING INPUTS",MAX(0,(BW341+BX341+BY341)-CC341))</f>
        <v>0</v>
      </c>
      <c r="CE341" s="3">
        <f>IF(Inputs!$B$27&lt;&gt;"Ready","PENDING INPUTS",CL340)</f>
        <v>0</v>
      </c>
      <c r="CF341" s="3">
        <f>IF(Inputs!$B$27&lt;&gt;"Ready","PENDING INPUTS",IF(A341&lt;=Inputs!$B$6,ROUND(CE341*Inputs!C23/12,2),0))</f>
        <v>0</v>
      </c>
      <c r="CG341" s="3">
        <f>IF(Inputs!$B$27&lt;&gt;"Ready","PENDING INPUTS",IF(AND(A341&lt;=Inputs!$B$6,CE341&gt;0),Inputs!G23,0))</f>
        <v>0</v>
      </c>
      <c r="CH341" s="3">
        <f>IF(Inputs!$B$27&lt;&gt;"Ready","PENDING INPUTS",IF(A341&gt;Inputs!$B$6,0,MIN((CE341+CF341+CG341),IF(Inputs!H23=1,Inputs!D23,MAX(Inputs!F23,ROUND(CE341*Inputs!E23+CF341+CG341,2))))))</f>
        <v>0</v>
      </c>
      <c r="CI341">
        <f>IF(Inputs!$B$27&lt;&gt;"Ready","PENDING INPUTS",IF(CE341&lt;=0,99,1+IF(AND(K341&gt;0,OR(K341&lt;CE341,AND(K341=CE341,0&lt;9))),1,0)+IF(AND(S341&gt;0,OR(S341&lt;CE341,AND(S341=CE341,1&lt;9))),1,0)+IF(AND(AA341&gt;0,OR(AA341&lt;CE341,AND(AA341=CE341,2&lt;9))),1,0)+IF(AND(AI341&gt;0,OR(AI341&lt;CE341,AND(AI341=CE341,3&lt;9))),1,0)+IF(AND(AQ341&gt;0,OR(AQ341&lt;CE341,AND(AQ341=CE341,4&lt;9))),1,0)+IF(AND(AY341&gt;0,OR(AY341&lt;CE341,AND(AY341=CE341,5&lt;9))),1,0)+IF(AND(BG341&gt;0,OR(BG341&lt;CE341,AND(BG341=CE341,6&lt;9))),1,0)+IF(AND(BO341&gt;0,OR(BO341&lt;CE341,AND(BO341=CE341,7&lt;9))),1,0)+IF(AND(BW341&gt;0,OR(BW341&lt;CE341,AND(BW341=CE341,8&lt;9))),1,0)))</f>
        <v>99</v>
      </c>
      <c r="CJ341" s="3">
        <f>IF(Inputs!$B$27&lt;&gt;"Ready","PENDING INPUTS",IF(A341&gt;Inputs!$B$6,0,MIN(MAX(0,(CE341+CF341+CG341)-CH341),MAX(0,C341-D341-(IF(O341&lt;CI341,K341+L341+M341-N341,0)+IF(W341&lt;CI341,S341+T341+U341-V341,0)+IF(AE341&lt;CI341,AA341+AB341+AC341-AD341,0)+IF(AM341&lt;CI341,AI341+AJ341+AK341-AL341,0)+IF(AU341&lt;CI341,AQ341+AR341+AS341-AT341,0)+IF(BC341&lt;CI341,AY341+AZ341+BA341-BB341,0)+IF(BK341&lt;CI341,BG341+BH341+BI341-BJ341,0)+IF(BS341&lt;CI341,BO341+BP341+BQ341-BR341,0)+IF(CA341&lt;CI341,BW341+BX341+BY341-BZ341,0)+IF(CI341&lt;CI341,CE341+CF341+CG341-CH341,0))))))</f>
        <v>0</v>
      </c>
      <c r="CK341" s="3">
        <f>IF(Inputs!$B$27&lt;&gt;"Ready","PENDING INPUTS",MIN((CE341+CF341+CG341),IF(D341&gt;C341,IF(D341=0,0,CH341*C341/D341),CH341+CJ341)))</f>
        <v>0</v>
      </c>
      <c r="CL341" s="3">
        <f>IF(Inputs!$B$27&lt;&gt;"Ready","PENDING INPUTS",MAX(0,(CE341+CF341+CG341)-CK341))</f>
        <v>0</v>
      </c>
    </row>
    <row r="342" spans="1:90" ht="27.95" customHeight="1" x14ac:dyDescent="0.25">
      <c r="A342">
        <v>338</v>
      </c>
      <c r="B342" s="13">
        <f>IF(Inputs!$B$27&lt;&gt;"Ready","PENDING INPUTS",EDATE(Inputs!$B$5,A342-1))</f>
        <v>56554</v>
      </c>
      <c r="C342" s="3">
        <f>IF(Inputs!$B$27&lt;&gt;"Ready","PENDING INPUTS",IF(A342&lt;=Inputs!$B$6,MAX(0,Inputs!$B$4+IF(A342=Inputs!$B$7,Inputs!$B$8,0)+IF(A342=Inputs!$B$9,Inputs!$B$10,0)),0))</f>
        <v>0</v>
      </c>
      <c r="D342" s="3">
        <f>IF(Inputs!$B$27&lt;&gt;"Ready","PENDING INPUTS",SUM(N342,V342,AD342,AL342,AT342,BB342,BJ342,BR342,BZ342,CH342))</f>
        <v>0</v>
      </c>
      <c r="E342" s="3">
        <f>IF(Inputs!$B$27&lt;&gt;"Ready","PENDING INPUTS",MAX(0,D342-C342))</f>
        <v>0</v>
      </c>
      <c r="F342" s="3">
        <f>IF(Inputs!$B$27&lt;&gt;"Ready","PENDING INPUTS",SUM(Q342,Y342,AG342,AO342,AW342,BE342,BM342,BU342,CC342,CK342))</f>
        <v>0</v>
      </c>
      <c r="G342" s="3">
        <f>IF(Inputs!$B$27&lt;&gt;"Ready","PENDING INPUTS",SUM(L342,T342,AB342,AJ342,AR342,AZ342,BH342,BP342,BX342,CF342))</f>
        <v>0</v>
      </c>
      <c r="H342" s="3">
        <f>IF(Inputs!$B$27&lt;&gt;"Ready","PENDING INPUTS",SUM(M342,U342,AC342,AK342,AS342,BA342,BI342,BQ342,BY342,CG342))</f>
        <v>0</v>
      </c>
      <c r="I342" s="3">
        <f>IF(Inputs!$B$27&lt;&gt;"Ready","PENDING INPUTS",SUM(R342,Z342,AH342,AP342,AX342,BF342,BN342,BV342,CD342,CL342))</f>
        <v>0</v>
      </c>
      <c r="J342" t="str">
        <f>IF(Inputs!$B$27&lt;&gt;"Ready","PENDING INPUTS",IF(A342&gt;Inputs!$B$6,"Beyond horizon",IF(E342&gt;0.005,"MINIMUM SHORTFALL",IF(I342&lt;0.005,"Paid off","In progress"))))</f>
        <v>Beyond horizon</v>
      </c>
      <c r="K342" s="3">
        <f>IF(Inputs!$B$27&lt;&gt;"Ready","PENDING INPUTS",R341)</f>
        <v>0</v>
      </c>
      <c r="L342" s="3">
        <f>IF(Inputs!$B$27&lt;&gt;"Ready","PENDING INPUTS",IF(A342&lt;=Inputs!$B$6,ROUND(K342*Inputs!C14/12,2),0))</f>
        <v>0</v>
      </c>
      <c r="M342" s="3">
        <f>IF(Inputs!$B$27&lt;&gt;"Ready","PENDING INPUTS",IF(AND(A342&lt;=Inputs!$B$6,K342&gt;0),Inputs!G14,0))</f>
        <v>0</v>
      </c>
      <c r="N342" s="3">
        <f>IF(Inputs!$B$27&lt;&gt;"Ready","PENDING INPUTS",IF(A342&gt;Inputs!$B$6,0,MIN((K342+L342+M342),IF(Inputs!H14=1,Inputs!D14,MAX(Inputs!F14,ROUND(K342*Inputs!E14+L342+M342,2))))))</f>
        <v>0</v>
      </c>
      <c r="O342">
        <f>IF(Inputs!$B$27&lt;&gt;"Ready","PENDING INPUTS",IF(K342&lt;=0,99,1+IF(AND(S342&gt;0,OR(S342&lt;K342,AND(S342=K342,1&lt;0))),1,0)+IF(AND(AA342&gt;0,OR(AA342&lt;K342,AND(AA342=K342,2&lt;0))),1,0)+IF(AND(AI342&gt;0,OR(AI342&lt;K342,AND(AI342=K342,3&lt;0))),1,0)+IF(AND(AQ342&gt;0,OR(AQ342&lt;K342,AND(AQ342=K342,4&lt;0))),1,0)+IF(AND(AY342&gt;0,OR(AY342&lt;K342,AND(AY342=K342,5&lt;0))),1,0)+IF(AND(BG342&gt;0,OR(BG342&lt;K342,AND(BG342=K342,6&lt;0))),1,0)+IF(AND(BO342&gt;0,OR(BO342&lt;K342,AND(BO342=K342,7&lt;0))),1,0)+IF(AND(BW342&gt;0,OR(BW342&lt;K342,AND(BW342=K342,8&lt;0))),1,0)+IF(AND(CE342&gt;0,OR(CE342&lt;K342,AND(CE342=K342,9&lt;0))),1,0)))</f>
        <v>99</v>
      </c>
      <c r="P342" s="3">
        <f>IF(Inputs!$B$27&lt;&gt;"Ready","PENDING INPUTS",IF(A342&gt;Inputs!$B$6,0,MIN(MAX(0,(K342+L342+M342)-N342),MAX(0,C342-D342-(IF(O342&lt;O342,K342+L342+M342-N342,0)+IF(W342&lt;O342,S342+T342+U342-V342,0)+IF(AE342&lt;O342,AA342+AB342+AC342-AD342,0)+IF(AM342&lt;O342,AI342+AJ342+AK342-AL342,0)+IF(AU342&lt;O342,AQ342+AR342+AS342-AT342,0)+IF(BC342&lt;O342,AY342+AZ342+BA342-BB342,0)+IF(BK342&lt;O342,BG342+BH342+BI342-BJ342,0)+IF(BS342&lt;O342,BO342+BP342+BQ342-BR342,0)+IF(CA342&lt;O342,BW342+BX342+BY342-BZ342,0)+IF(CI342&lt;O342,CE342+CF342+CG342-CH342,0))))))</f>
        <v>0</v>
      </c>
      <c r="Q342" s="3">
        <f>IF(Inputs!$B$27&lt;&gt;"Ready","PENDING INPUTS",MIN((K342+L342+M342),IF(D342&gt;C342,IF(D342=0,0,N342*C342/D342),N342+P342)))</f>
        <v>0</v>
      </c>
      <c r="R342" s="3">
        <f>IF(Inputs!$B$27&lt;&gt;"Ready","PENDING INPUTS",MAX(0,(K342+L342+M342)-Q342))</f>
        <v>0</v>
      </c>
      <c r="S342" s="3">
        <f>IF(Inputs!$B$27&lt;&gt;"Ready","PENDING INPUTS",Z341)</f>
        <v>0</v>
      </c>
      <c r="T342" s="3">
        <f>IF(Inputs!$B$27&lt;&gt;"Ready","PENDING INPUTS",IF(A342&lt;=Inputs!$B$6,ROUND(S342*Inputs!C15/12,2),0))</f>
        <v>0</v>
      </c>
      <c r="U342" s="3">
        <f>IF(Inputs!$B$27&lt;&gt;"Ready","PENDING INPUTS",IF(AND(A342&lt;=Inputs!$B$6,S342&gt;0),Inputs!G15,0))</f>
        <v>0</v>
      </c>
      <c r="V342" s="3">
        <f>IF(Inputs!$B$27&lt;&gt;"Ready","PENDING INPUTS",IF(A342&gt;Inputs!$B$6,0,MIN((S342+T342+U342),IF(Inputs!H15=1,Inputs!D15,MAX(Inputs!F15,ROUND(S342*Inputs!E15+T342+U342,2))))))</f>
        <v>0</v>
      </c>
      <c r="W342">
        <f>IF(Inputs!$B$27&lt;&gt;"Ready","PENDING INPUTS",IF(S342&lt;=0,99,1+IF(AND(K342&gt;0,OR(K342&lt;S342,AND(K342=S342,0&lt;1))),1,0)+IF(AND(AA342&gt;0,OR(AA342&lt;S342,AND(AA342=S342,2&lt;1))),1,0)+IF(AND(AI342&gt;0,OR(AI342&lt;S342,AND(AI342=S342,3&lt;1))),1,0)+IF(AND(AQ342&gt;0,OR(AQ342&lt;S342,AND(AQ342=S342,4&lt;1))),1,0)+IF(AND(AY342&gt;0,OR(AY342&lt;S342,AND(AY342=S342,5&lt;1))),1,0)+IF(AND(BG342&gt;0,OR(BG342&lt;S342,AND(BG342=S342,6&lt;1))),1,0)+IF(AND(BO342&gt;0,OR(BO342&lt;S342,AND(BO342=S342,7&lt;1))),1,0)+IF(AND(BW342&gt;0,OR(BW342&lt;S342,AND(BW342=S342,8&lt;1))),1,0)+IF(AND(CE342&gt;0,OR(CE342&lt;S342,AND(CE342=S342,9&lt;1))),1,0)))</f>
        <v>99</v>
      </c>
      <c r="X342" s="3">
        <f>IF(Inputs!$B$27&lt;&gt;"Ready","PENDING INPUTS",IF(A342&gt;Inputs!$B$6,0,MIN(MAX(0,(S342+T342+U342)-V342),MAX(0,C342-D342-(IF(O342&lt;W342,K342+L342+M342-N342,0)+IF(W342&lt;W342,S342+T342+U342-V342,0)+IF(AE342&lt;W342,AA342+AB342+AC342-AD342,0)+IF(AM342&lt;W342,AI342+AJ342+AK342-AL342,0)+IF(AU342&lt;W342,AQ342+AR342+AS342-AT342,0)+IF(BC342&lt;W342,AY342+AZ342+BA342-BB342,0)+IF(BK342&lt;W342,BG342+BH342+BI342-BJ342,0)+IF(BS342&lt;W342,BO342+BP342+BQ342-BR342,0)+IF(CA342&lt;W342,BW342+BX342+BY342-BZ342,0)+IF(CI342&lt;W342,CE342+CF342+CG342-CH342,0))))))</f>
        <v>0</v>
      </c>
      <c r="Y342" s="3">
        <f>IF(Inputs!$B$27&lt;&gt;"Ready","PENDING INPUTS",MIN((S342+T342+U342),IF(D342&gt;C342,IF(D342=0,0,V342*C342/D342),V342+X342)))</f>
        <v>0</v>
      </c>
      <c r="Z342" s="3">
        <f>IF(Inputs!$B$27&lt;&gt;"Ready","PENDING INPUTS",MAX(0,(S342+T342+U342)-Y342))</f>
        <v>0</v>
      </c>
      <c r="AA342" s="3">
        <f>IF(Inputs!$B$27&lt;&gt;"Ready","PENDING INPUTS",AH341)</f>
        <v>0</v>
      </c>
      <c r="AB342" s="3">
        <f>IF(Inputs!$B$27&lt;&gt;"Ready","PENDING INPUTS",IF(A342&lt;=Inputs!$B$6,ROUND(AA342*Inputs!C16/12,2),0))</f>
        <v>0</v>
      </c>
      <c r="AC342" s="3">
        <f>IF(Inputs!$B$27&lt;&gt;"Ready","PENDING INPUTS",IF(AND(A342&lt;=Inputs!$B$6,AA342&gt;0),Inputs!G16,0))</f>
        <v>0</v>
      </c>
      <c r="AD342" s="3">
        <f>IF(Inputs!$B$27&lt;&gt;"Ready","PENDING INPUTS",IF(A342&gt;Inputs!$B$6,0,MIN((AA342+AB342+AC342),IF(Inputs!H16=1,Inputs!D16,MAX(Inputs!F16,ROUND(AA342*Inputs!E16+AB342+AC342,2))))))</f>
        <v>0</v>
      </c>
      <c r="AE342">
        <f>IF(Inputs!$B$27&lt;&gt;"Ready","PENDING INPUTS",IF(AA342&lt;=0,99,1+IF(AND(K342&gt;0,OR(K342&lt;AA342,AND(K342=AA342,0&lt;2))),1,0)+IF(AND(S342&gt;0,OR(S342&lt;AA342,AND(S342=AA342,1&lt;2))),1,0)+IF(AND(AI342&gt;0,OR(AI342&lt;AA342,AND(AI342=AA342,3&lt;2))),1,0)+IF(AND(AQ342&gt;0,OR(AQ342&lt;AA342,AND(AQ342=AA342,4&lt;2))),1,0)+IF(AND(AY342&gt;0,OR(AY342&lt;AA342,AND(AY342=AA342,5&lt;2))),1,0)+IF(AND(BG342&gt;0,OR(BG342&lt;AA342,AND(BG342=AA342,6&lt;2))),1,0)+IF(AND(BO342&gt;0,OR(BO342&lt;AA342,AND(BO342=AA342,7&lt;2))),1,0)+IF(AND(BW342&gt;0,OR(BW342&lt;AA342,AND(BW342=AA342,8&lt;2))),1,0)+IF(AND(CE342&gt;0,OR(CE342&lt;AA342,AND(CE342=AA342,9&lt;2))),1,0)))</f>
        <v>99</v>
      </c>
      <c r="AF342" s="3">
        <f>IF(Inputs!$B$27&lt;&gt;"Ready","PENDING INPUTS",IF(A342&gt;Inputs!$B$6,0,MIN(MAX(0,(AA342+AB342+AC342)-AD342),MAX(0,C342-D342-(IF(O342&lt;AE342,K342+L342+M342-N342,0)+IF(W342&lt;AE342,S342+T342+U342-V342,0)+IF(AE342&lt;AE342,AA342+AB342+AC342-AD342,0)+IF(AM342&lt;AE342,AI342+AJ342+AK342-AL342,0)+IF(AU342&lt;AE342,AQ342+AR342+AS342-AT342,0)+IF(BC342&lt;AE342,AY342+AZ342+BA342-BB342,0)+IF(BK342&lt;AE342,BG342+BH342+BI342-BJ342,0)+IF(BS342&lt;AE342,BO342+BP342+BQ342-BR342,0)+IF(CA342&lt;AE342,BW342+BX342+BY342-BZ342,0)+IF(CI342&lt;AE342,CE342+CF342+CG342-CH342,0))))))</f>
        <v>0</v>
      </c>
      <c r="AG342" s="3">
        <f>IF(Inputs!$B$27&lt;&gt;"Ready","PENDING INPUTS",MIN((AA342+AB342+AC342),IF(D342&gt;C342,IF(D342=0,0,AD342*C342/D342),AD342+AF342)))</f>
        <v>0</v>
      </c>
      <c r="AH342" s="3">
        <f>IF(Inputs!$B$27&lt;&gt;"Ready","PENDING INPUTS",MAX(0,(AA342+AB342+AC342)-AG342))</f>
        <v>0</v>
      </c>
      <c r="AI342" s="3">
        <f>IF(Inputs!$B$27&lt;&gt;"Ready","PENDING INPUTS",AP341)</f>
        <v>0</v>
      </c>
      <c r="AJ342" s="3">
        <f>IF(Inputs!$B$27&lt;&gt;"Ready","PENDING INPUTS",IF(A342&lt;=Inputs!$B$6,ROUND(AI342*Inputs!C17/12,2),0))</f>
        <v>0</v>
      </c>
      <c r="AK342" s="3">
        <f>IF(Inputs!$B$27&lt;&gt;"Ready","PENDING INPUTS",IF(AND(A342&lt;=Inputs!$B$6,AI342&gt;0),Inputs!G17,0))</f>
        <v>0</v>
      </c>
      <c r="AL342" s="3">
        <f>IF(Inputs!$B$27&lt;&gt;"Ready","PENDING INPUTS",IF(A342&gt;Inputs!$B$6,0,MIN((AI342+AJ342+AK342),IF(Inputs!H17=1,Inputs!D17,MAX(Inputs!F17,ROUND(AI342*Inputs!E17+AJ342+AK342,2))))))</f>
        <v>0</v>
      </c>
      <c r="AM342">
        <f>IF(Inputs!$B$27&lt;&gt;"Ready","PENDING INPUTS",IF(AI342&lt;=0,99,1+IF(AND(K342&gt;0,OR(K342&lt;AI342,AND(K342=AI342,0&lt;3))),1,0)+IF(AND(S342&gt;0,OR(S342&lt;AI342,AND(S342=AI342,1&lt;3))),1,0)+IF(AND(AA342&gt;0,OR(AA342&lt;AI342,AND(AA342=AI342,2&lt;3))),1,0)+IF(AND(AQ342&gt;0,OR(AQ342&lt;AI342,AND(AQ342=AI342,4&lt;3))),1,0)+IF(AND(AY342&gt;0,OR(AY342&lt;AI342,AND(AY342=AI342,5&lt;3))),1,0)+IF(AND(BG342&gt;0,OR(BG342&lt;AI342,AND(BG342=AI342,6&lt;3))),1,0)+IF(AND(BO342&gt;0,OR(BO342&lt;AI342,AND(BO342=AI342,7&lt;3))),1,0)+IF(AND(BW342&gt;0,OR(BW342&lt;AI342,AND(BW342=AI342,8&lt;3))),1,0)+IF(AND(CE342&gt;0,OR(CE342&lt;AI342,AND(CE342=AI342,9&lt;3))),1,0)))</f>
        <v>99</v>
      </c>
      <c r="AN342" s="3">
        <f>IF(Inputs!$B$27&lt;&gt;"Ready","PENDING INPUTS",IF(A342&gt;Inputs!$B$6,0,MIN(MAX(0,(AI342+AJ342+AK342)-AL342),MAX(0,C342-D342-(IF(O342&lt;AM342,K342+L342+M342-N342,0)+IF(W342&lt;AM342,S342+T342+U342-V342,0)+IF(AE342&lt;AM342,AA342+AB342+AC342-AD342,0)+IF(AM342&lt;AM342,AI342+AJ342+AK342-AL342,0)+IF(AU342&lt;AM342,AQ342+AR342+AS342-AT342,0)+IF(BC342&lt;AM342,AY342+AZ342+BA342-BB342,0)+IF(BK342&lt;AM342,BG342+BH342+BI342-BJ342,0)+IF(BS342&lt;AM342,BO342+BP342+BQ342-BR342,0)+IF(CA342&lt;AM342,BW342+BX342+BY342-BZ342,0)+IF(CI342&lt;AM342,CE342+CF342+CG342-CH342,0))))))</f>
        <v>0</v>
      </c>
      <c r="AO342" s="3">
        <f>IF(Inputs!$B$27&lt;&gt;"Ready","PENDING INPUTS",MIN((AI342+AJ342+AK342),IF(D342&gt;C342,IF(D342=0,0,AL342*C342/D342),AL342+AN342)))</f>
        <v>0</v>
      </c>
      <c r="AP342" s="3">
        <f>IF(Inputs!$B$27&lt;&gt;"Ready","PENDING INPUTS",MAX(0,(AI342+AJ342+AK342)-AO342))</f>
        <v>0</v>
      </c>
      <c r="AQ342" s="3">
        <f>IF(Inputs!$B$27&lt;&gt;"Ready","PENDING INPUTS",AX341)</f>
        <v>0</v>
      </c>
      <c r="AR342" s="3">
        <f>IF(Inputs!$B$27&lt;&gt;"Ready","PENDING INPUTS",IF(A342&lt;=Inputs!$B$6,ROUND(AQ342*Inputs!C18/12,2),0))</f>
        <v>0</v>
      </c>
      <c r="AS342" s="3">
        <f>IF(Inputs!$B$27&lt;&gt;"Ready","PENDING INPUTS",IF(AND(A342&lt;=Inputs!$B$6,AQ342&gt;0),Inputs!G18,0))</f>
        <v>0</v>
      </c>
      <c r="AT342" s="3">
        <f>IF(Inputs!$B$27&lt;&gt;"Ready","PENDING INPUTS",IF(A342&gt;Inputs!$B$6,0,MIN((AQ342+AR342+AS342),IF(Inputs!H18=1,Inputs!D18,MAX(Inputs!F18,ROUND(AQ342*Inputs!E18+AR342+AS342,2))))))</f>
        <v>0</v>
      </c>
      <c r="AU342">
        <f>IF(Inputs!$B$27&lt;&gt;"Ready","PENDING INPUTS",IF(AQ342&lt;=0,99,1+IF(AND(K342&gt;0,OR(K342&lt;AQ342,AND(K342=AQ342,0&lt;4))),1,0)+IF(AND(S342&gt;0,OR(S342&lt;AQ342,AND(S342=AQ342,1&lt;4))),1,0)+IF(AND(AA342&gt;0,OR(AA342&lt;AQ342,AND(AA342=AQ342,2&lt;4))),1,0)+IF(AND(AI342&gt;0,OR(AI342&lt;AQ342,AND(AI342=AQ342,3&lt;4))),1,0)+IF(AND(AY342&gt;0,OR(AY342&lt;AQ342,AND(AY342=AQ342,5&lt;4))),1,0)+IF(AND(BG342&gt;0,OR(BG342&lt;AQ342,AND(BG342=AQ342,6&lt;4))),1,0)+IF(AND(BO342&gt;0,OR(BO342&lt;AQ342,AND(BO342=AQ342,7&lt;4))),1,0)+IF(AND(BW342&gt;0,OR(BW342&lt;AQ342,AND(BW342=AQ342,8&lt;4))),1,0)+IF(AND(CE342&gt;0,OR(CE342&lt;AQ342,AND(CE342=AQ342,9&lt;4))),1,0)))</f>
        <v>99</v>
      </c>
      <c r="AV342" s="3">
        <f>IF(Inputs!$B$27&lt;&gt;"Ready","PENDING INPUTS",IF(A342&gt;Inputs!$B$6,0,MIN(MAX(0,(AQ342+AR342+AS342)-AT342),MAX(0,C342-D342-(IF(O342&lt;AU342,K342+L342+M342-N342,0)+IF(W342&lt;AU342,S342+T342+U342-V342,0)+IF(AE342&lt;AU342,AA342+AB342+AC342-AD342,0)+IF(AM342&lt;AU342,AI342+AJ342+AK342-AL342,0)+IF(AU342&lt;AU342,AQ342+AR342+AS342-AT342,0)+IF(BC342&lt;AU342,AY342+AZ342+BA342-BB342,0)+IF(BK342&lt;AU342,BG342+BH342+BI342-BJ342,0)+IF(BS342&lt;AU342,BO342+BP342+BQ342-BR342,0)+IF(CA342&lt;AU342,BW342+BX342+BY342-BZ342,0)+IF(CI342&lt;AU342,CE342+CF342+CG342-CH342,0))))))</f>
        <v>0</v>
      </c>
      <c r="AW342" s="3">
        <f>IF(Inputs!$B$27&lt;&gt;"Ready","PENDING INPUTS",MIN((AQ342+AR342+AS342),IF(D342&gt;C342,IF(D342=0,0,AT342*C342/D342),AT342+AV342)))</f>
        <v>0</v>
      </c>
      <c r="AX342" s="3">
        <f>IF(Inputs!$B$27&lt;&gt;"Ready","PENDING INPUTS",MAX(0,(AQ342+AR342+AS342)-AW342))</f>
        <v>0</v>
      </c>
      <c r="AY342" s="3">
        <f>IF(Inputs!$B$27&lt;&gt;"Ready","PENDING INPUTS",BF341)</f>
        <v>0</v>
      </c>
      <c r="AZ342" s="3">
        <f>IF(Inputs!$B$27&lt;&gt;"Ready","PENDING INPUTS",IF(A342&lt;=Inputs!$B$6,ROUND(AY342*Inputs!C19/12,2),0))</f>
        <v>0</v>
      </c>
      <c r="BA342" s="3">
        <f>IF(Inputs!$B$27&lt;&gt;"Ready","PENDING INPUTS",IF(AND(A342&lt;=Inputs!$B$6,AY342&gt;0),Inputs!G19,0))</f>
        <v>0</v>
      </c>
      <c r="BB342" s="3">
        <f>IF(Inputs!$B$27&lt;&gt;"Ready","PENDING INPUTS",IF(A342&gt;Inputs!$B$6,0,MIN((AY342+AZ342+BA342),IF(Inputs!H19=1,Inputs!D19,MAX(Inputs!F19,ROUND(AY342*Inputs!E19+AZ342+BA342,2))))))</f>
        <v>0</v>
      </c>
      <c r="BC342">
        <f>IF(Inputs!$B$27&lt;&gt;"Ready","PENDING INPUTS",IF(AY342&lt;=0,99,1+IF(AND(K342&gt;0,OR(K342&lt;AY342,AND(K342=AY342,0&lt;5))),1,0)+IF(AND(S342&gt;0,OR(S342&lt;AY342,AND(S342=AY342,1&lt;5))),1,0)+IF(AND(AA342&gt;0,OR(AA342&lt;AY342,AND(AA342=AY342,2&lt;5))),1,0)+IF(AND(AI342&gt;0,OR(AI342&lt;AY342,AND(AI342=AY342,3&lt;5))),1,0)+IF(AND(AQ342&gt;0,OR(AQ342&lt;AY342,AND(AQ342=AY342,4&lt;5))),1,0)+IF(AND(BG342&gt;0,OR(BG342&lt;AY342,AND(BG342=AY342,6&lt;5))),1,0)+IF(AND(BO342&gt;0,OR(BO342&lt;AY342,AND(BO342=AY342,7&lt;5))),1,0)+IF(AND(BW342&gt;0,OR(BW342&lt;AY342,AND(BW342=AY342,8&lt;5))),1,0)+IF(AND(CE342&gt;0,OR(CE342&lt;AY342,AND(CE342=AY342,9&lt;5))),1,0)))</f>
        <v>99</v>
      </c>
      <c r="BD342" s="3">
        <f>IF(Inputs!$B$27&lt;&gt;"Ready","PENDING INPUTS",IF(A342&gt;Inputs!$B$6,0,MIN(MAX(0,(AY342+AZ342+BA342)-BB342),MAX(0,C342-D342-(IF(O342&lt;BC342,K342+L342+M342-N342,0)+IF(W342&lt;BC342,S342+T342+U342-V342,0)+IF(AE342&lt;BC342,AA342+AB342+AC342-AD342,0)+IF(AM342&lt;BC342,AI342+AJ342+AK342-AL342,0)+IF(AU342&lt;BC342,AQ342+AR342+AS342-AT342,0)+IF(BC342&lt;BC342,AY342+AZ342+BA342-BB342,0)+IF(BK342&lt;BC342,BG342+BH342+BI342-BJ342,0)+IF(BS342&lt;BC342,BO342+BP342+BQ342-BR342,0)+IF(CA342&lt;BC342,BW342+BX342+BY342-BZ342,0)+IF(CI342&lt;BC342,CE342+CF342+CG342-CH342,0))))))</f>
        <v>0</v>
      </c>
      <c r="BE342" s="3">
        <f>IF(Inputs!$B$27&lt;&gt;"Ready","PENDING INPUTS",MIN((AY342+AZ342+BA342),IF(D342&gt;C342,IF(D342=0,0,BB342*C342/D342),BB342+BD342)))</f>
        <v>0</v>
      </c>
      <c r="BF342" s="3">
        <f>IF(Inputs!$B$27&lt;&gt;"Ready","PENDING INPUTS",MAX(0,(AY342+AZ342+BA342)-BE342))</f>
        <v>0</v>
      </c>
      <c r="BG342" s="3">
        <f>IF(Inputs!$B$27&lt;&gt;"Ready","PENDING INPUTS",BN341)</f>
        <v>0</v>
      </c>
      <c r="BH342" s="3">
        <f>IF(Inputs!$B$27&lt;&gt;"Ready","PENDING INPUTS",IF(A342&lt;=Inputs!$B$6,ROUND(BG342*Inputs!C20/12,2),0))</f>
        <v>0</v>
      </c>
      <c r="BI342" s="3">
        <f>IF(Inputs!$B$27&lt;&gt;"Ready","PENDING INPUTS",IF(AND(A342&lt;=Inputs!$B$6,BG342&gt;0),Inputs!G20,0))</f>
        <v>0</v>
      </c>
      <c r="BJ342" s="3">
        <f>IF(Inputs!$B$27&lt;&gt;"Ready","PENDING INPUTS",IF(A342&gt;Inputs!$B$6,0,MIN((BG342+BH342+BI342),IF(Inputs!H20=1,Inputs!D20,MAX(Inputs!F20,ROUND(BG342*Inputs!E20+BH342+BI342,2))))))</f>
        <v>0</v>
      </c>
      <c r="BK342">
        <f>IF(Inputs!$B$27&lt;&gt;"Ready","PENDING INPUTS",IF(BG342&lt;=0,99,1+IF(AND(K342&gt;0,OR(K342&lt;BG342,AND(K342=BG342,0&lt;6))),1,0)+IF(AND(S342&gt;0,OR(S342&lt;BG342,AND(S342=BG342,1&lt;6))),1,0)+IF(AND(AA342&gt;0,OR(AA342&lt;BG342,AND(AA342=BG342,2&lt;6))),1,0)+IF(AND(AI342&gt;0,OR(AI342&lt;BG342,AND(AI342=BG342,3&lt;6))),1,0)+IF(AND(AQ342&gt;0,OR(AQ342&lt;BG342,AND(AQ342=BG342,4&lt;6))),1,0)+IF(AND(AY342&gt;0,OR(AY342&lt;BG342,AND(AY342=BG342,5&lt;6))),1,0)+IF(AND(BO342&gt;0,OR(BO342&lt;BG342,AND(BO342=BG342,7&lt;6))),1,0)+IF(AND(BW342&gt;0,OR(BW342&lt;BG342,AND(BW342=BG342,8&lt;6))),1,0)+IF(AND(CE342&gt;0,OR(CE342&lt;BG342,AND(CE342=BG342,9&lt;6))),1,0)))</f>
        <v>99</v>
      </c>
      <c r="BL342" s="3">
        <f>IF(Inputs!$B$27&lt;&gt;"Ready","PENDING INPUTS",IF(A342&gt;Inputs!$B$6,0,MIN(MAX(0,(BG342+BH342+BI342)-BJ342),MAX(0,C342-D342-(IF(O342&lt;BK342,K342+L342+M342-N342,0)+IF(W342&lt;BK342,S342+T342+U342-V342,0)+IF(AE342&lt;BK342,AA342+AB342+AC342-AD342,0)+IF(AM342&lt;BK342,AI342+AJ342+AK342-AL342,0)+IF(AU342&lt;BK342,AQ342+AR342+AS342-AT342,0)+IF(BC342&lt;BK342,AY342+AZ342+BA342-BB342,0)+IF(BK342&lt;BK342,BG342+BH342+BI342-BJ342,0)+IF(BS342&lt;BK342,BO342+BP342+BQ342-BR342,0)+IF(CA342&lt;BK342,BW342+BX342+BY342-BZ342,0)+IF(CI342&lt;BK342,CE342+CF342+CG342-CH342,0))))))</f>
        <v>0</v>
      </c>
      <c r="BM342" s="3">
        <f>IF(Inputs!$B$27&lt;&gt;"Ready","PENDING INPUTS",MIN((BG342+BH342+BI342),IF(D342&gt;C342,IF(D342=0,0,BJ342*C342/D342),BJ342+BL342)))</f>
        <v>0</v>
      </c>
      <c r="BN342" s="3">
        <f>IF(Inputs!$B$27&lt;&gt;"Ready","PENDING INPUTS",MAX(0,(BG342+BH342+BI342)-BM342))</f>
        <v>0</v>
      </c>
      <c r="BO342" s="3">
        <f>IF(Inputs!$B$27&lt;&gt;"Ready","PENDING INPUTS",BV341)</f>
        <v>0</v>
      </c>
      <c r="BP342" s="3">
        <f>IF(Inputs!$B$27&lt;&gt;"Ready","PENDING INPUTS",IF(A342&lt;=Inputs!$B$6,ROUND(BO342*Inputs!C21/12,2),0))</f>
        <v>0</v>
      </c>
      <c r="BQ342" s="3">
        <f>IF(Inputs!$B$27&lt;&gt;"Ready","PENDING INPUTS",IF(AND(A342&lt;=Inputs!$B$6,BO342&gt;0),Inputs!G21,0))</f>
        <v>0</v>
      </c>
      <c r="BR342" s="3">
        <f>IF(Inputs!$B$27&lt;&gt;"Ready","PENDING INPUTS",IF(A342&gt;Inputs!$B$6,0,MIN((BO342+BP342+BQ342),IF(Inputs!H21=1,Inputs!D21,MAX(Inputs!F21,ROUND(BO342*Inputs!E21+BP342+BQ342,2))))))</f>
        <v>0</v>
      </c>
      <c r="BS342">
        <f>IF(Inputs!$B$27&lt;&gt;"Ready","PENDING INPUTS",IF(BO342&lt;=0,99,1+IF(AND(K342&gt;0,OR(K342&lt;BO342,AND(K342=BO342,0&lt;7))),1,0)+IF(AND(S342&gt;0,OR(S342&lt;BO342,AND(S342=BO342,1&lt;7))),1,0)+IF(AND(AA342&gt;0,OR(AA342&lt;BO342,AND(AA342=BO342,2&lt;7))),1,0)+IF(AND(AI342&gt;0,OR(AI342&lt;BO342,AND(AI342=BO342,3&lt;7))),1,0)+IF(AND(AQ342&gt;0,OR(AQ342&lt;BO342,AND(AQ342=BO342,4&lt;7))),1,0)+IF(AND(AY342&gt;0,OR(AY342&lt;BO342,AND(AY342=BO342,5&lt;7))),1,0)+IF(AND(BG342&gt;0,OR(BG342&lt;BO342,AND(BG342=BO342,6&lt;7))),1,0)+IF(AND(BW342&gt;0,OR(BW342&lt;BO342,AND(BW342=BO342,8&lt;7))),1,0)+IF(AND(CE342&gt;0,OR(CE342&lt;BO342,AND(CE342=BO342,9&lt;7))),1,0)))</f>
        <v>99</v>
      </c>
      <c r="BT342" s="3">
        <f>IF(Inputs!$B$27&lt;&gt;"Ready","PENDING INPUTS",IF(A342&gt;Inputs!$B$6,0,MIN(MAX(0,(BO342+BP342+BQ342)-BR342),MAX(0,C342-D342-(IF(O342&lt;BS342,K342+L342+M342-N342,0)+IF(W342&lt;BS342,S342+T342+U342-V342,0)+IF(AE342&lt;BS342,AA342+AB342+AC342-AD342,0)+IF(AM342&lt;BS342,AI342+AJ342+AK342-AL342,0)+IF(AU342&lt;BS342,AQ342+AR342+AS342-AT342,0)+IF(BC342&lt;BS342,AY342+AZ342+BA342-BB342,0)+IF(BK342&lt;BS342,BG342+BH342+BI342-BJ342,0)+IF(BS342&lt;BS342,BO342+BP342+BQ342-BR342,0)+IF(CA342&lt;BS342,BW342+BX342+BY342-BZ342,0)+IF(CI342&lt;BS342,CE342+CF342+CG342-CH342,0))))))</f>
        <v>0</v>
      </c>
      <c r="BU342" s="3">
        <f>IF(Inputs!$B$27&lt;&gt;"Ready","PENDING INPUTS",MIN((BO342+BP342+BQ342),IF(D342&gt;C342,IF(D342=0,0,BR342*C342/D342),BR342+BT342)))</f>
        <v>0</v>
      </c>
      <c r="BV342" s="3">
        <f>IF(Inputs!$B$27&lt;&gt;"Ready","PENDING INPUTS",MAX(0,(BO342+BP342+BQ342)-BU342))</f>
        <v>0</v>
      </c>
      <c r="BW342" s="3">
        <f>IF(Inputs!$B$27&lt;&gt;"Ready","PENDING INPUTS",CD341)</f>
        <v>0</v>
      </c>
      <c r="BX342" s="3">
        <f>IF(Inputs!$B$27&lt;&gt;"Ready","PENDING INPUTS",IF(A342&lt;=Inputs!$B$6,ROUND(BW342*Inputs!C22/12,2),0))</f>
        <v>0</v>
      </c>
      <c r="BY342" s="3">
        <f>IF(Inputs!$B$27&lt;&gt;"Ready","PENDING INPUTS",IF(AND(A342&lt;=Inputs!$B$6,BW342&gt;0),Inputs!G22,0))</f>
        <v>0</v>
      </c>
      <c r="BZ342" s="3">
        <f>IF(Inputs!$B$27&lt;&gt;"Ready","PENDING INPUTS",IF(A342&gt;Inputs!$B$6,0,MIN((BW342+BX342+BY342),IF(Inputs!H22=1,Inputs!D22,MAX(Inputs!F22,ROUND(BW342*Inputs!E22+BX342+BY342,2))))))</f>
        <v>0</v>
      </c>
      <c r="CA342">
        <f>IF(Inputs!$B$27&lt;&gt;"Ready","PENDING INPUTS",IF(BW342&lt;=0,99,1+IF(AND(K342&gt;0,OR(K342&lt;BW342,AND(K342=BW342,0&lt;8))),1,0)+IF(AND(S342&gt;0,OR(S342&lt;BW342,AND(S342=BW342,1&lt;8))),1,0)+IF(AND(AA342&gt;0,OR(AA342&lt;BW342,AND(AA342=BW342,2&lt;8))),1,0)+IF(AND(AI342&gt;0,OR(AI342&lt;BW342,AND(AI342=BW342,3&lt;8))),1,0)+IF(AND(AQ342&gt;0,OR(AQ342&lt;BW342,AND(AQ342=BW342,4&lt;8))),1,0)+IF(AND(AY342&gt;0,OR(AY342&lt;BW342,AND(AY342=BW342,5&lt;8))),1,0)+IF(AND(BG342&gt;0,OR(BG342&lt;BW342,AND(BG342=BW342,6&lt;8))),1,0)+IF(AND(BO342&gt;0,OR(BO342&lt;BW342,AND(BO342=BW342,7&lt;8))),1,0)+IF(AND(CE342&gt;0,OR(CE342&lt;BW342,AND(CE342=BW342,9&lt;8))),1,0)))</f>
        <v>99</v>
      </c>
      <c r="CB342" s="3">
        <f>IF(Inputs!$B$27&lt;&gt;"Ready","PENDING INPUTS",IF(A342&gt;Inputs!$B$6,0,MIN(MAX(0,(BW342+BX342+BY342)-BZ342),MAX(0,C342-D342-(IF(O342&lt;CA342,K342+L342+M342-N342,0)+IF(W342&lt;CA342,S342+T342+U342-V342,0)+IF(AE342&lt;CA342,AA342+AB342+AC342-AD342,0)+IF(AM342&lt;CA342,AI342+AJ342+AK342-AL342,0)+IF(AU342&lt;CA342,AQ342+AR342+AS342-AT342,0)+IF(BC342&lt;CA342,AY342+AZ342+BA342-BB342,0)+IF(BK342&lt;CA342,BG342+BH342+BI342-BJ342,0)+IF(BS342&lt;CA342,BO342+BP342+BQ342-BR342,0)+IF(CA342&lt;CA342,BW342+BX342+BY342-BZ342,0)+IF(CI342&lt;CA342,CE342+CF342+CG342-CH342,0))))))</f>
        <v>0</v>
      </c>
      <c r="CC342" s="3">
        <f>IF(Inputs!$B$27&lt;&gt;"Ready","PENDING INPUTS",MIN((BW342+BX342+BY342),IF(D342&gt;C342,IF(D342=0,0,BZ342*C342/D342),BZ342+CB342)))</f>
        <v>0</v>
      </c>
      <c r="CD342" s="3">
        <f>IF(Inputs!$B$27&lt;&gt;"Ready","PENDING INPUTS",MAX(0,(BW342+BX342+BY342)-CC342))</f>
        <v>0</v>
      </c>
      <c r="CE342" s="3">
        <f>IF(Inputs!$B$27&lt;&gt;"Ready","PENDING INPUTS",CL341)</f>
        <v>0</v>
      </c>
      <c r="CF342" s="3">
        <f>IF(Inputs!$B$27&lt;&gt;"Ready","PENDING INPUTS",IF(A342&lt;=Inputs!$B$6,ROUND(CE342*Inputs!C23/12,2),0))</f>
        <v>0</v>
      </c>
      <c r="CG342" s="3">
        <f>IF(Inputs!$B$27&lt;&gt;"Ready","PENDING INPUTS",IF(AND(A342&lt;=Inputs!$B$6,CE342&gt;0),Inputs!G23,0))</f>
        <v>0</v>
      </c>
      <c r="CH342" s="3">
        <f>IF(Inputs!$B$27&lt;&gt;"Ready","PENDING INPUTS",IF(A342&gt;Inputs!$B$6,0,MIN((CE342+CF342+CG342),IF(Inputs!H23=1,Inputs!D23,MAX(Inputs!F23,ROUND(CE342*Inputs!E23+CF342+CG342,2))))))</f>
        <v>0</v>
      </c>
      <c r="CI342">
        <f>IF(Inputs!$B$27&lt;&gt;"Ready","PENDING INPUTS",IF(CE342&lt;=0,99,1+IF(AND(K342&gt;0,OR(K342&lt;CE342,AND(K342=CE342,0&lt;9))),1,0)+IF(AND(S342&gt;0,OR(S342&lt;CE342,AND(S342=CE342,1&lt;9))),1,0)+IF(AND(AA342&gt;0,OR(AA342&lt;CE342,AND(AA342=CE342,2&lt;9))),1,0)+IF(AND(AI342&gt;0,OR(AI342&lt;CE342,AND(AI342=CE342,3&lt;9))),1,0)+IF(AND(AQ342&gt;0,OR(AQ342&lt;CE342,AND(AQ342=CE342,4&lt;9))),1,0)+IF(AND(AY342&gt;0,OR(AY342&lt;CE342,AND(AY342=CE342,5&lt;9))),1,0)+IF(AND(BG342&gt;0,OR(BG342&lt;CE342,AND(BG342=CE342,6&lt;9))),1,0)+IF(AND(BO342&gt;0,OR(BO342&lt;CE342,AND(BO342=CE342,7&lt;9))),1,0)+IF(AND(BW342&gt;0,OR(BW342&lt;CE342,AND(BW342=CE342,8&lt;9))),1,0)))</f>
        <v>99</v>
      </c>
      <c r="CJ342" s="3">
        <f>IF(Inputs!$B$27&lt;&gt;"Ready","PENDING INPUTS",IF(A342&gt;Inputs!$B$6,0,MIN(MAX(0,(CE342+CF342+CG342)-CH342),MAX(0,C342-D342-(IF(O342&lt;CI342,K342+L342+M342-N342,0)+IF(W342&lt;CI342,S342+T342+U342-V342,0)+IF(AE342&lt;CI342,AA342+AB342+AC342-AD342,0)+IF(AM342&lt;CI342,AI342+AJ342+AK342-AL342,0)+IF(AU342&lt;CI342,AQ342+AR342+AS342-AT342,0)+IF(BC342&lt;CI342,AY342+AZ342+BA342-BB342,0)+IF(BK342&lt;CI342,BG342+BH342+BI342-BJ342,0)+IF(BS342&lt;CI342,BO342+BP342+BQ342-BR342,0)+IF(CA342&lt;CI342,BW342+BX342+BY342-BZ342,0)+IF(CI342&lt;CI342,CE342+CF342+CG342-CH342,0))))))</f>
        <v>0</v>
      </c>
      <c r="CK342" s="3">
        <f>IF(Inputs!$B$27&lt;&gt;"Ready","PENDING INPUTS",MIN((CE342+CF342+CG342),IF(D342&gt;C342,IF(D342=0,0,CH342*C342/D342),CH342+CJ342)))</f>
        <v>0</v>
      </c>
      <c r="CL342" s="3">
        <f>IF(Inputs!$B$27&lt;&gt;"Ready","PENDING INPUTS",MAX(0,(CE342+CF342+CG342)-CK342))</f>
        <v>0</v>
      </c>
    </row>
    <row r="343" spans="1:90" ht="27.95" customHeight="1" x14ac:dyDescent="0.25">
      <c r="A343">
        <v>339</v>
      </c>
      <c r="B343" s="13">
        <f>IF(Inputs!$B$27&lt;&gt;"Ready","PENDING INPUTS",EDATE(Inputs!$B$5,A343-1))</f>
        <v>56584</v>
      </c>
      <c r="C343" s="3">
        <f>IF(Inputs!$B$27&lt;&gt;"Ready","PENDING INPUTS",IF(A343&lt;=Inputs!$B$6,MAX(0,Inputs!$B$4+IF(A343=Inputs!$B$7,Inputs!$B$8,0)+IF(A343=Inputs!$B$9,Inputs!$B$10,0)),0))</f>
        <v>0</v>
      </c>
      <c r="D343" s="3">
        <f>IF(Inputs!$B$27&lt;&gt;"Ready","PENDING INPUTS",SUM(N343,V343,AD343,AL343,AT343,BB343,BJ343,BR343,BZ343,CH343))</f>
        <v>0</v>
      </c>
      <c r="E343" s="3">
        <f>IF(Inputs!$B$27&lt;&gt;"Ready","PENDING INPUTS",MAX(0,D343-C343))</f>
        <v>0</v>
      </c>
      <c r="F343" s="3">
        <f>IF(Inputs!$B$27&lt;&gt;"Ready","PENDING INPUTS",SUM(Q343,Y343,AG343,AO343,AW343,BE343,BM343,BU343,CC343,CK343))</f>
        <v>0</v>
      </c>
      <c r="G343" s="3">
        <f>IF(Inputs!$B$27&lt;&gt;"Ready","PENDING INPUTS",SUM(L343,T343,AB343,AJ343,AR343,AZ343,BH343,BP343,BX343,CF343))</f>
        <v>0</v>
      </c>
      <c r="H343" s="3">
        <f>IF(Inputs!$B$27&lt;&gt;"Ready","PENDING INPUTS",SUM(M343,U343,AC343,AK343,AS343,BA343,BI343,BQ343,BY343,CG343))</f>
        <v>0</v>
      </c>
      <c r="I343" s="3">
        <f>IF(Inputs!$B$27&lt;&gt;"Ready","PENDING INPUTS",SUM(R343,Z343,AH343,AP343,AX343,BF343,BN343,BV343,CD343,CL343))</f>
        <v>0</v>
      </c>
      <c r="J343" t="str">
        <f>IF(Inputs!$B$27&lt;&gt;"Ready","PENDING INPUTS",IF(A343&gt;Inputs!$B$6,"Beyond horizon",IF(E343&gt;0.005,"MINIMUM SHORTFALL",IF(I343&lt;0.005,"Paid off","In progress"))))</f>
        <v>Beyond horizon</v>
      </c>
      <c r="K343" s="3">
        <f>IF(Inputs!$B$27&lt;&gt;"Ready","PENDING INPUTS",R342)</f>
        <v>0</v>
      </c>
      <c r="L343" s="3">
        <f>IF(Inputs!$B$27&lt;&gt;"Ready","PENDING INPUTS",IF(A343&lt;=Inputs!$B$6,ROUND(K343*Inputs!C14/12,2),0))</f>
        <v>0</v>
      </c>
      <c r="M343" s="3">
        <f>IF(Inputs!$B$27&lt;&gt;"Ready","PENDING INPUTS",IF(AND(A343&lt;=Inputs!$B$6,K343&gt;0),Inputs!G14,0))</f>
        <v>0</v>
      </c>
      <c r="N343" s="3">
        <f>IF(Inputs!$B$27&lt;&gt;"Ready","PENDING INPUTS",IF(A343&gt;Inputs!$B$6,0,MIN((K343+L343+M343),IF(Inputs!H14=1,Inputs!D14,MAX(Inputs!F14,ROUND(K343*Inputs!E14+L343+M343,2))))))</f>
        <v>0</v>
      </c>
      <c r="O343">
        <f>IF(Inputs!$B$27&lt;&gt;"Ready","PENDING INPUTS",IF(K343&lt;=0,99,1+IF(AND(S343&gt;0,OR(S343&lt;K343,AND(S343=K343,1&lt;0))),1,0)+IF(AND(AA343&gt;0,OR(AA343&lt;K343,AND(AA343=K343,2&lt;0))),1,0)+IF(AND(AI343&gt;0,OR(AI343&lt;K343,AND(AI343=K343,3&lt;0))),1,0)+IF(AND(AQ343&gt;0,OR(AQ343&lt;K343,AND(AQ343=K343,4&lt;0))),1,0)+IF(AND(AY343&gt;0,OR(AY343&lt;K343,AND(AY343=K343,5&lt;0))),1,0)+IF(AND(BG343&gt;0,OR(BG343&lt;K343,AND(BG343=K343,6&lt;0))),1,0)+IF(AND(BO343&gt;0,OR(BO343&lt;K343,AND(BO343=K343,7&lt;0))),1,0)+IF(AND(BW343&gt;0,OR(BW343&lt;K343,AND(BW343=K343,8&lt;0))),1,0)+IF(AND(CE343&gt;0,OR(CE343&lt;K343,AND(CE343=K343,9&lt;0))),1,0)))</f>
        <v>99</v>
      </c>
      <c r="P343" s="3">
        <f>IF(Inputs!$B$27&lt;&gt;"Ready","PENDING INPUTS",IF(A343&gt;Inputs!$B$6,0,MIN(MAX(0,(K343+L343+M343)-N343),MAX(0,C343-D343-(IF(O343&lt;O343,K343+L343+M343-N343,0)+IF(W343&lt;O343,S343+T343+U343-V343,0)+IF(AE343&lt;O343,AA343+AB343+AC343-AD343,0)+IF(AM343&lt;O343,AI343+AJ343+AK343-AL343,0)+IF(AU343&lt;O343,AQ343+AR343+AS343-AT343,0)+IF(BC343&lt;O343,AY343+AZ343+BA343-BB343,0)+IF(BK343&lt;O343,BG343+BH343+BI343-BJ343,0)+IF(BS343&lt;O343,BO343+BP343+BQ343-BR343,0)+IF(CA343&lt;O343,BW343+BX343+BY343-BZ343,0)+IF(CI343&lt;O343,CE343+CF343+CG343-CH343,0))))))</f>
        <v>0</v>
      </c>
      <c r="Q343" s="3">
        <f>IF(Inputs!$B$27&lt;&gt;"Ready","PENDING INPUTS",MIN((K343+L343+M343),IF(D343&gt;C343,IF(D343=0,0,N343*C343/D343),N343+P343)))</f>
        <v>0</v>
      </c>
      <c r="R343" s="3">
        <f>IF(Inputs!$B$27&lt;&gt;"Ready","PENDING INPUTS",MAX(0,(K343+L343+M343)-Q343))</f>
        <v>0</v>
      </c>
      <c r="S343" s="3">
        <f>IF(Inputs!$B$27&lt;&gt;"Ready","PENDING INPUTS",Z342)</f>
        <v>0</v>
      </c>
      <c r="T343" s="3">
        <f>IF(Inputs!$B$27&lt;&gt;"Ready","PENDING INPUTS",IF(A343&lt;=Inputs!$B$6,ROUND(S343*Inputs!C15/12,2),0))</f>
        <v>0</v>
      </c>
      <c r="U343" s="3">
        <f>IF(Inputs!$B$27&lt;&gt;"Ready","PENDING INPUTS",IF(AND(A343&lt;=Inputs!$B$6,S343&gt;0),Inputs!G15,0))</f>
        <v>0</v>
      </c>
      <c r="V343" s="3">
        <f>IF(Inputs!$B$27&lt;&gt;"Ready","PENDING INPUTS",IF(A343&gt;Inputs!$B$6,0,MIN((S343+T343+U343),IF(Inputs!H15=1,Inputs!D15,MAX(Inputs!F15,ROUND(S343*Inputs!E15+T343+U343,2))))))</f>
        <v>0</v>
      </c>
      <c r="W343">
        <f>IF(Inputs!$B$27&lt;&gt;"Ready","PENDING INPUTS",IF(S343&lt;=0,99,1+IF(AND(K343&gt;0,OR(K343&lt;S343,AND(K343=S343,0&lt;1))),1,0)+IF(AND(AA343&gt;0,OR(AA343&lt;S343,AND(AA343=S343,2&lt;1))),1,0)+IF(AND(AI343&gt;0,OR(AI343&lt;S343,AND(AI343=S343,3&lt;1))),1,0)+IF(AND(AQ343&gt;0,OR(AQ343&lt;S343,AND(AQ343=S343,4&lt;1))),1,0)+IF(AND(AY343&gt;0,OR(AY343&lt;S343,AND(AY343=S343,5&lt;1))),1,0)+IF(AND(BG343&gt;0,OR(BG343&lt;S343,AND(BG343=S343,6&lt;1))),1,0)+IF(AND(BO343&gt;0,OR(BO343&lt;S343,AND(BO343=S343,7&lt;1))),1,0)+IF(AND(BW343&gt;0,OR(BW343&lt;S343,AND(BW343=S343,8&lt;1))),1,0)+IF(AND(CE343&gt;0,OR(CE343&lt;S343,AND(CE343=S343,9&lt;1))),1,0)))</f>
        <v>99</v>
      </c>
      <c r="X343" s="3">
        <f>IF(Inputs!$B$27&lt;&gt;"Ready","PENDING INPUTS",IF(A343&gt;Inputs!$B$6,0,MIN(MAX(0,(S343+T343+U343)-V343),MAX(0,C343-D343-(IF(O343&lt;W343,K343+L343+M343-N343,0)+IF(W343&lt;W343,S343+T343+U343-V343,0)+IF(AE343&lt;W343,AA343+AB343+AC343-AD343,0)+IF(AM343&lt;W343,AI343+AJ343+AK343-AL343,0)+IF(AU343&lt;W343,AQ343+AR343+AS343-AT343,0)+IF(BC343&lt;W343,AY343+AZ343+BA343-BB343,0)+IF(BK343&lt;W343,BG343+BH343+BI343-BJ343,0)+IF(BS343&lt;W343,BO343+BP343+BQ343-BR343,0)+IF(CA343&lt;W343,BW343+BX343+BY343-BZ343,0)+IF(CI343&lt;W343,CE343+CF343+CG343-CH343,0))))))</f>
        <v>0</v>
      </c>
      <c r="Y343" s="3">
        <f>IF(Inputs!$B$27&lt;&gt;"Ready","PENDING INPUTS",MIN((S343+T343+U343),IF(D343&gt;C343,IF(D343=0,0,V343*C343/D343),V343+X343)))</f>
        <v>0</v>
      </c>
      <c r="Z343" s="3">
        <f>IF(Inputs!$B$27&lt;&gt;"Ready","PENDING INPUTS",MAX(0,(S343+T343+U343)-Y343))</f>
        <v>0</v>
      </c>
      <c r="AA343" s="3">
        <f>IF(Inputs!$B$27&lt;&gt;"Ready","PENDING INPUTS",AH342)</f>
        <v>0</v>
      </c>
      <c r="AB343" s="3">
        <f>IF(Inputs!$B$27&lt;&gt;"Ready","PENDING INPUTS",IF(A343&lt;=Inputs!$B$6,ROUND(AA343*Inputs!C16/12,2),0))</f>
        <v>0</v>
      </c>
      <c r="AC343" s="3">
        <f>IF(Inputs!$B$27&lt;&gt;"Ready","PENDING INPUTS",IF(AND(A343&lt;=Inputs!$B$6,AA343&gt;0),Inputs!G16,0))</f>
        <v>0</v>
      </c>
      <c r="AD343" s="3">
        <f>IF(Inputs!$B$27&lt;&gt;"Ready","PENDING INPUTS",IF(A343&gt;Inputs!$B$6,0,MIN((AA343+AB343+AC343),IF(Inputs!H16=1,Inputs!D16,MAX(Inputs!F16,ROUND(AA343*Inputs!E16+AB343+AC343,2))))))</f>
        <v>0</v>
      </c>
      <c r="AE343">
        <f>IF(Inputs!$B$27&lt;&gt;"Ready","PENDING INPUTS",IF(AA343&lt;=0,99,1+IF(AND(K343&gt;0,OR(K343&lt;AA343,AND(K343=AA343,0&lt;2))),1,0)+IF(AND(S343&gt;0,OR(S343&lt;AA343,AND(S343=AA343,1&lt;2))),1,0)+IF(AND(AI343&gt;0,OR(AI343&lt;AA343,AND(AI343=AA343,3&lt;2))),1,0)+IF(AND(AQ343&gt;0,OR(AQ343&lt;AA343,AND(AQ343=AA343,4&lt;2))),1,0)+IF(AND(AY343&gt;0,OR(AY343&lt;AA343,AND(AY343=AA343,5&lt;2))),1,0)+IF(AND(BG343&gt;0,OR(BG343&lt;AA343,AND(BG343=AA343,6&lt;2))),1,0)+IF(AND(BO343&gt;0,OR(BO343&lt;AA343,AND(BO343=AA343,7&lt;2))),1,0)+IF(AND(BW343&gt;0,OR(BW343&lt;AA343,AND(BW343=AA343,8&lt;2))),1,0)+IF(AND(CE343&gt;0,OR(CE343&lt;AA343,AND(CE343=AA343,9&lt;2))),1,0)))</f>
        <v>99</v>
      </c>
      <c r="AF343" s="3">
        <f>IF(Inputs!$B$27&lt;&gt;"Ready","PENDING INPUTS",IF(A343&gt;Inputs!$B$6,0,MIN(MAX(0,(AA343+AB343+AC343)-AD343),MAX(0,C343-D343-(IF(O343&lt;AE343,K343+L343+M343-N343,0)+IF(W343&lt;AE343,S343+T343+U343-V343,0)+IF(AE343&lt;AE343,AA343+AB343+AC343-AD343,0)+IF(AM343&lt;AE343,AI343+AJ343+AK343-AL343,0)+IF(AU343&lt;AE343,AQ343+AR343+AS343-AT343,0)+IF(BC343&lt;AE343,AY343+AZ343+BA343-BB343,0)+IF(BK343&lt;AE343,BG343+BH343+BI343-BJ343,0)+IF(BS343&lt;AE343,BO343+BP343+BQ343-BR343,0)+IF(CA343&lt;AE343,BW343+BX343+BY343-BZ343,0)+IF(CI343&lt;AE343,CE343+CF343+CG343-CH343,0))))))</f>
        <v>0</v>
      </c>
      <c r="AG343" s="3">
        <f>IF(Inputs!$B$27&lt;&gt;"Ready","PENDING INPUTS",MIN((AA343+AB343+AC343),IF(D343&gt;C343,IF(D343=0,0,AD343*C343/D343),AD343+AF343)))</f>
        <v>0</v>
      </c>
      <c r="AH343" s="3">
        <f>IF(Inputs!$B$27&lt;&gt;"Ready","PENDING INPUTS",MAX(0,(AA343+AB343+AC343)-AG343))</f>
        <v>0</v>
      </c>
      <c r="AI343" s="3">
        <f>IF(Inputs!$B$27&lt;&gt;"Ready","PENDING INPUTS",AP342)</f>
        <v>0</v>
      </c>
      <c r="AJ343" s="3">
        <f>IF(Inputs!$B$27&lt;&gt;"Ready","PENDING INPUTS",IF(A343&lt;=Inputs!$B$6,ROUND(AI343*Inputs!C17/12,2),0))</f>
        <v>0</v>
      </c>
      <c r="AK343" s="3">
        <f>IF(Inputs!$B$27&lt;&gt;"Ready","PENDING INPUTS",IF(AND(A343&lt;=Inputs!$B$6,AI343&gt;0),Inputs!G17,0))</f>
        <v>0</v>
      </c>
      <c r="AL343" s="3">
        <f>IF(Inputs!$B$27&lt;&gt;"Ready","PENDING INPUTS",IF(A343&gt;Inputs!$B$6,0,MIN((AI343+AJ343+AK343),IF(Inputs!H17=1,Inputs!D17,MAX(Inputs!F17,ROUND(AI343*Inputs!E17+AJ343+AK343,2))))))</f>
        <v>0</v>
      </c>
      <c r="AM343">
        <f>IF(Inputs!$B$27&lt;&gt;"Ready","PENDING INPUTS",IF(AI343&lt;=0,99,1+IF(AND(K343&gt;0,OR(K343&lt;AI343,AND(K343=AI343,0&lt;3))),1,0)+IF(AND(S343&gt;0,OR(S343&lt;AI343,AND(S343=AI343,1&lt;3))),1,0)+IF(AND(AA343&gt;0,OR(AA343&lt;AI343,AND(AA343=AI343,2&lt;3))),1,0)+IF(AND(AQ343&gt;0,OR(AQ343&lt;AI343,AND(AQ343=AI343,4&lt;3))),1,0)+IF(AND(AY343&gt;0,OR(AY343&lt;AI343,AND(AY343=AI343,5&lt;3))),1,0)+IF(AND(BG343&gt;0,OR(BG343&lt;AI343,AND(BG343=AI343,6&lt;3))),1,0)+IF(AND(BO343&gt;0,OR(BO343&lt;AI343,AND(BO343=AI343,7&lt;3))),1,0)+IF(AND(BW343&gt;0,OR(BW343&lt;AI343,AND(BW343=AI343,8&lt;3))),1,0)+IF(AND(CE343&gt;0,OR(CE343&lt;AI343,AND(CE343=AI343,9&lt;3))),1,0)))</f>
        <v>99</v>
      </c>
      <c r="AN343" s="3">
        <f>IF(Inputs!$B$27&lt;&gt;"Ready","PENDING INPUTS",IF(A343&gt;Inputs!$B$6,0,MIN(MAX(0,(AI343+AJ343+AK343)-AL343),MAX(0,C343-D343-(IF(O343&lt;AM343,K343+L343+M343-N343,0)+IF(W343&lt;AM343,S343+T343+U343-V343,0)+IF(AE343&lt;AM343,AA343+AB343+AC343-AD343,0)+IF(AM343&lt;AM343,AI343+AJ343+AK343-AL343,0)+IF(AU343&lt;AM343,AQ343+AR343+AS343-AT343,0)+IF(BC343&lt;AM343,AY343+AZ343+BA343-BB343,0)+IF(BK343&lt;AM343,BG343+BH343+BI343-BJ343,0)+IF(BS343&lt;AM343,BO343+BP343+BQ343-BR343,0)+IF(CA343&lt;AM343,BW343+BX343+BY343-BZ343,0)+IF(CI343&lt;AM343,CE343+CF343+CG343-CH343,0))))))</f>
        <v>0</v>
      </c>
      <c r="AO343" s="3">
        <f>IF(Inputs!$B$27&lt;&gt;"Ready","PENDING INPUTS",MIN((AI343+AJ343+AK343),IF(D343&gt;C343,IF(D343=0,0,AL343*C343/D343),AL343+AN343)))</f>
        <v>0</v>
      </c>
      <c r="AP343" s="3">
        <f>IF(Inputs!$B$27&lt;&gt;"Ready","PENDING INPUTS",MAX(0,(AI343+AJ343+AK343)-AO343))</f>
        <v>0</v>
      </c>
      <c r="AQ343" s="3">
        <f>IF(Inputs!$B$27&lt;&gt;"Ready","PENDING INPUTS",AX342)</f>
        <v>0</v>
      </c>
      <c r="AR343" s="3">
        <f>IF(Inputs!$B$27&lt;&gt;"Ready","PENDING INPUTS",IF(A343&lt;=Inputs!$B$6,ROUND(AQ343*Inputs!C18/12,2),0))</f>
        <v>0</v>
      </c>
      <c r="AS343" s="3">
        <f>IF(Inputs!$B$27&lt;&gt;"Ready","PENDING INPUTS",IF(AND(A343&lt;=Inputs!$B$6,AQ343&gt;0),Inputs!G18,0))</f>
        <v>0</v>
      </c>
      <c r="AT343" s="3">
        <f>IF(Inputs!$B$27&lt;&gt;"Ready","PENDING INPUTS",IF(A343&gt;Inputs!$B$6,0,MIN((AQ343+AR343+AS343),IF(Inputs!H18=1,Inputs!D18,MAX(Inputs!F18,ROUND(AQ343*Inputs!E18+AR343+AS343,2))))))</f>
        <v>0</v>
      </c>
      <c r="AU343">
        <f>IF(Inputs!$B$27&lt;&gt;"Ready","PENDING INPUTS",IF(AQ343&lt;=0,99,1+IF(AND(K343&gt;0,OR(K343&lt;AQ343,AND(K343=AQ343,0&lt;4))),1,0)+IF(AND(S343&gt;0,OR(S343&lt;AQ343,AND(S343=AQ343,1&lt;4))),1,0)+IF(AND(AA343&gt;0,OR(AA343&lt;AQ343,AND(AA343=AQ343,2&lt;4))),1,0)+IF(AND(AI343&gt;0,OR(AI343&lt;AQ343,AND(AI343=AQ343,3&lt;4))),1,0)+IF(AND(AY343&gt;0,OR(AY343&lt;AQ343,AND(AY343=AQ343,5&lt;4))),1,0)+IF(AND(BG343&gt;0,OR(BG343&lt;AQ343,AND(BG343=AQ343,6&lt;4))),1,0)+IF(AND(BO343&gt;0,OR(BO343&lt;AQ343,AND(BO343=AQ343,7&lt;4))),1,0)+IF(AND(BW343&gt;0,OR(BW343&lt;AQ343,AND(BW343=AQ343,8&lt;4))),1,0)+IF(AND(CE343&gt;0,OR(CE343&lt;AQ343,AND(CE343=AQ343,9&lt;4))),1,0)))</f>
        <v>99</v>
      </c>
      <c r="AV343" s="3">
        <f>IF(Inputs!$B$27&lt;&gt;"Ready","PENDING INPUTS",IF(A343&gt;Inputs!$B$6,0,MIN(MAX(0,(AQ343+AR343+AS343)-AT343),MAX(0,C343-D343-(IF(O343&lt;AU343,K343+L343+M343-N343,0)+IF(W343&lt;AU343,S343+T343+U343-V343,0)+IF(AE343&lt;AU343,AA343+AB343+AC343-AD343,0)+IF(AM343&lt;AU343,AI343+AJ343+AK343-AL343,0)+IF(AU343&lt;AU343,AQ343+AR343+AS343-AT343,0)+IF(BC343&lt;AU343,AY343+AZ343+BA343-BB343,0)+IF(BK343&lt;AU343,BG343+BH343+BI343-BJ343,0)+IF(BS343&lt;AU343,BO343+BP343+BQ343-BR343,0)+IF(CA343&lt;AU343,BW343+BX343+BY343-BZ343,0)+IF(CI343&lt;AU343,CE343+CF343+CG343-CH343,0))))))</f>
        <v>0</v>
      </c>
      <c r="AW343" s="3">
        <f>IF(Inputs!$B$27&lt;&gt;"Ready","PENDING INPUTS",MIN((AQ343+AR343+AS343),IF(D343&gt;C343,IF(D343=0,0,AT343*C343/D343),AT343+AV343)))</f>
        <v>0</v>
      </c>
      <c r="AX343" s="3">
        <f>IF(Inputs!$B$27&lt;&gt;"Ready","PENDING INPUTS",MAX(0,(AQ343+AR343+AS343)-AW343))</f>
        <v>0</v>
      </c>
      <c r="AY343" s="3">
        <f>IF(Inputs!$B$27&lt;&gt;"Ready","PENDING INPUTS",BF342)</f>
        <v>0</v>
      </c>
      <c r="AZ343" s="3">
        <f>IF(Inputs!$B$27&lt;&gt;"Ready","PENDING INPUTS",IF(A343&lt;=Inputs!$B$6,ROUND(AY343*Inputs!C19/12,2),0))</f>
        <v>0</v>
      </c>
      <c r="BA343" s="3">
        <f>IF(Inputs!$B$27&lt;&gt;"Ready","PENDING INPUTS",IF(AND(A343&lt;=Inputs!$B$6,AY343&gt;0),Inputs!G19,0))</f>
        <v>0</v>
      </c>
      <c r="BB343" s="3">
        <f>IF(Inputs!$B$27&lt;&gt;"Ready","PENDING INPUTS",IF(A343&gt;Inputs!$B$6,0,MIN((AY343+AZ343+BA343),IF(Inputs!H19=1,Inputs!D19,MAX(Inputs!F19,ROUND(AY343*Inputs!E19+AZ343+BA343,2))))))</f>
        <v>0</v>
      </c>
      <c r="BC343">
        <f>IF(Inputs!$B$27&lt;&gt;"Ready","PENDING INPUTS",IF(AY343&lt;=0,99,1+IF(AND(K343&gt;0,OR(K343&lt;AY343,AND(K343=AY343,0&lt;5))),1,0)+IF(AND(S343&gt;0,OR(S343&lt;AY343,AND(S343=AY343,1&lt;5))),1,0)+IF(AND(AA343&gt;0,OR(AA343&lt;AY343,AND(AA343=AY343,2&lt;5))),1,0)+IF(AND(AI343&gt;0,OR(AI343&lt;AY343,AND(AI343=AY343,3&lt;5))),1,0)+IF(AND(AQ343&gt;0,OR(AQ343&lt;AY343,AND(AQ343=AY343,4&lt;5))),1,0)+IF(AND(BG343&gt;0,OR(BG343&lt;AY343,AND(BG343=AY343,6&lt;5))),1,0)+IF(AND(BO343&gt;0,OR(BO343&lt;AY343,AND(BO343=AY343,7&lt;5))),1,0)+IF(AND(BW343&gt;0,OR(BW343&lt;AY343,AND(BW343=AY343,8&lt;5))),1,0)+IF(AND(CE343&gt;0,OR(CE343&lt;AY343,AND(CE343=AY343,9&lt;5))),1,0)))</f>
        <v>99</v>
      </c>
      <c r="BD343" s="3">
        <f>IF(Inputs!$B$27&lt;&gt;"Ready","PENDING INPUTS",IF(A343&gt;Inputs!$B$6,0,MIN(MAX(0,(AY343+AZ343+BA343)-BB343),MAX(0,C343-D343-(IF(O343&lt;BC343,K343+L343+M343-N343,0)+IF(W343&lt;BC343,S343+T343+U343-V343,0)+IF(AE343&lt;BC343,AA343+AB343+AC343-AD343,0)+IF(AM343&lt;BC343,AI343+AJ343+AK343-AL343,0)+IF(AU343&lt;BC343,AQ343+AR343+AS343-AT343,0)+IF(BC343&lt;BC343,AY343+AZ343+BA343-BB343,0)+IF(BK343&lt;BC343,BG343+BH343+BI343-BJ343,0)+IF(BS343&lt;BC343,BO343+BP343+BQ343-BR343,0)+IF(CA343&lt;BC343,BW343+BX343+BY343-BZ343,0)+IF(CI343&lt;BC343,CE343+CF343+CG343-CH343,0))))))</f>
        <v>0</v>
      </c>
      <c r="BE343" s="3">
        <f>IF(Inputs!$B$27&lt;&gt;"Ready","PENDING INPUTS",MIN((AY343+AZ343+BA343),IF(D343&gt;C343,IF(D343=0,0,BB343*C343/D343),BB343+BD343)))</f>
        <v>0</v>
      </c>
      <c r="BF343" s="3">
        <f>IF(Inputs!$B$27&lt;&gt;"Ready","PENDING INPUTS",MAX(0,(AY343+AZ343+BA343)-BE343))</f>
        <v>0</v>
      </c>
      <c r="BG343" s="3">
        <f>IF(Inputs!$B$27&lt;&gt;"Ready","PENDING INPUTS",BN342)</f>
        <v>0</v>
      </c>
      <c r="BH343" s="3">
        <f>IF(Inputs!$B$27&lt;&gt;"Ready","PENDING INPUTS",IF(A343&lt;=Inputs!$B$6,ROUND(BG343*Inputs!C20/12,2),0))</f>
        <v>0</v>
      </c>
      <c r="BI343" s="3">
        <f>IF(Inputs!$B$27&lt;&gt;"Ready","PENDING INPUTS",IF(AND(A343&lt;=Inputs!$B$6,BG343&gt;0),Inputs!G20,0))</f>
        <v>0</v>
      </c>
      <c r="BJ343" s="3">
        <f>IF(Inputs!$B$27&lt;&gt;"Ready","PENDING INPUTS",IF(A343&gt;Inputs!$B$6,0,MIN((BG343+BH343+BI343),IF(Inputs!H20=1,Inputs!D20,MAX(Inputs!F20,ROUND(BG343*Inputs!E20+BH343+BI343,2))))))</f>
        <v>0</v>
      </c>
      <c r="BK343">
        <f>IF(Inputs!$B$27&lt;&gt;"Ready","PENDING INPUTS",IF(BG343&lt;=0,99,1+IF(AND(K343&gt;0,OR(K343&lt;BG343,AND(K343=BG343,0&lt;6))),1,0)+IF(AND(S343&gt;0,OR(S343&lt;BG343,AND(S343=BG343,1&lt;6))),1,0)+IF(AND(AA343&gt;0,OR(AA343&lt;BG343,AND(AA343=BG343,2&lt;6))),1,0)+IF(AND(AI343&gt;0,OR(AI343&lt;BG343,AND(AI343=BG343,3&lt;6))),1,0)+IF(AND(AQ343&gt;0,OR(AQ343&lt;BG343,AND(AQ343=BG343,4&lt;6))),1,0)+IF(AND(AY343&gt;0,OR(AY343&lt;BG343,AND(AY343=BG343,5&lt;6))),1,0)+IF(AND(BO343&gt;0,OR(BO343&lt;BG343,AND(BO343=BG343,7&lt;6))),1,0)+IF(AND(BW343&gt;0,OR(BW343&lt;BG343,AND(BW343=BG343,8&lt;6))),1,0)+IF(AND(CE343&gt;0,OR(CE343&lt;BG343,AND(CE343=BG343,9&lt;6))),1,0)))</f>
        <v>99</v>
      </c>
      <c r="BL343" s="3">
        <f>IF(Inputs!$B$27&lt;&gt;"Ready","PENDING INPUTS",IF(A343&gt;Inputs!$B$6,0,MIN(MAX(0,(BG343+BH343+BI343)-BJ343),MAX(0,C343-D343-(IF(O343&lt;BK343,K343+L343+M343-N343,0)+IF(W343&lt;BK343,S343+T343+U343-V343,0)+IF(AE343&lt;BK343,AA343+AB343+AC343-AD343,0)+IF(AM343&lt;BK343,AI343+AJ343+AK343-AL343,0)+IF(AU343&lt;BK343,AQ343+AR343+AS343-AT343,0)+IF(BC343&lt;BK343,AY343+AZ343+BA343-BB343,0)+IF(BK343&lt;BK343,BG343+BH343+BI343-BJ343,0)+IF(BS343&lt;BK343,BO343+BP343+BQ343-BR343,0)+IF(CA343&lt;BK343,BW343+BX343+BY343-BZ343,0)+IF(CI343&lt;BK343,CE343+CF343+CG343-CH343,0))))))</f>
        <v>0</v>
      </c>
      <c r="BM343" s="3">
        <f>IF(Inputs!$B$27&lt;&gt;"Ready","PENDING INPUTS",MIN((BG343+BH343+BI343),IF(D343&gt;C343,IF(D343=0,0,BJ343*C343/D343),BJ343+BL343)))</f>
        <v>0</v>
      </c>
      <c r="BN343" s="3">
        <f>IF(Inputs!$B$27&lt;&gt;"Ready","PENDING INPUTS",MAX(0,(BG343+BH343+BI343)-BM343))</f>
        <v>0</v>
      </c>
      <c r="BO343" s="3">
        <f>IF(Inputs!$B$27&lt;&gt;"Ready","PENDING INPUTS",BV342)</f>
        <v>0</v>
      </c>
      <c r="BP343" s="3">
        <f>IF(Inputs!$B$27&lt;&gt;"Ready","PENDING INPUTS",IF(A343&lt;=Inputs!$B$6,ROUND(BO343*Inputs!C21/12,2),0))</f>
        <v>0</v>
      </c>
      <c r="BQ343" s="3">
        <f>IF(Inputs!$B$27&lt;&gt;"Ready","PENDING INPUTS",IF(AND(A343&lt;=Inputs!$B$6,BO343&gt;0),Inputs!G21,0))</f>
        <v>0</v>
      </c>
      <c r="BR343" s="3">
        <f>IF(Inputs!$B$27&lt;&gt;"Ready","PENDING INPUTS",IF(A343&gt;Inputs!$B$6,0,MIN((BO343+BP343+BQ343),IF(Inputs!H21=1,Inputs!D21,MAX(Inputs!F21,ROUND(BO343*Inputs!E21+BP343+BQ343,2))))))</f>
        <v>0</v>
      </c>
      <c r="BS343">
        <f>IF(Inputs!$B$27&lt;&gt;"Ready","PENDING INPUTS",IF(BO343&lt;=0,99,1+IF(AND(K343&gt;0,OR(K343&lt;BO343,AND(K343=BO343,0&lt;7))),1,0)+IF(AND(S343&gt;0,OR(S343&lt;BO343,AND(S343=BO343,1&lt;7))),1,0)+IF(AND(AA343&gt;0,OR(AA343&lt;BO343,AND(AA343=BO343,2&lt;7))),1,0)+IF(AND(AI343&gt;0,OR(AI343&lt;BO343,AND(AI343=BO343,3&lt;7))),1,0)+IF(AND(AQ343&gt;0,OR(AQ343&lt;BO343,AND(AQ343=BO343,4&lt;7))),1,0)+IF(AND(AY343&gt;0,OR(AY343&lt;BO343,AND(AY343=BO343,5&lt;7))),1,0)+IF(AND(BG343&gt;0,OR(BG343&lt;BO343,AND(BG343=BO343,6&lt;7))),1,0)+IF(AND(BW343&gt;0,OR(BW343&lt;BO343,AND(BW343=BO343,8&lt;7))),1,0)+IF(AND(CE343&gt;0,OR(CE343&lt;BO343,AND(CE343=BO343,9&lt;7))),1,0)))</f>
        <v>99</v>
      </c>
      <c r="BT343" s="3">
        <f>IF(Inputs!$B$27&lt;&gt;"Ready","PENDING INPUTS",IF(A343&gt;Inputs!$B$6,0,MIN(MAX(0,(BO343+BP343+BQ343)-BR343),MAX(0,C343-D343-(IF(O343&lt;BS343,K343+L343+M343-N343,0)+IF(W343&lt;BS343,S343+T343+U343-V343,0)+IF(AE343&lt;BS343,AA343+AB343+AC343-AD343,0)+IF(AM343&lt;BS343,AI343+AJ343+AK343-AL343,0)+IF(AU343&lt;BS343,AQ343+AR343+AS343-AT343,0)+IF(BC343&lt;BS343,AY343+AZ343+BA343-BB343,0)+IF(BK343&lt;BS343,BG343+BH343+BI343-BJ343,0)+IF(BS343&lt;BS343,BO343+BP343+BQ343-BR343,0)+IF(CA343&lt;BS343,BW343+BX343+BY343-BZ343,0)+IF(CI343&lt;BS343,CE343+CF343+CG343-CH343,0))))))</f>
        <v>0</v>
      </c>
      <c r="BU343" s="3">
        <f>IF(Inputs!$B$27&lt;&gt;"Ready","PENDING INPUTS",MIN((BO343+BP343+BQ343),IF(D343&gt;C343,IF(D343=0,0,BR343*C343/D343),BR343+BT343)))</f>
        <v>0</v>
      </c>
      <c r="BV343" s="3">
        <f>IF(Inputs!$B$27&lt;&gt;"Ready","PENDING INPUTS",MAX(0,(BO343+BP343+BQ343)-BU343))</f>
        <v>0</v>
      </c>
      <c r="BW343" s="3">
        <f>IF(Inputs!$B$27&lt;&gt;"Ready","PENDING INPUTS",CD342)</f>
        <v>0</v>
      </c>
      <c r="BX343" s="3">
        <f>IF(Inputs!$B$27&lt;&gt;"Ready","PENDING INPUTS",IF(A343&lt;=Inputs!$B$6,ROUND(BW343*Inputs!C22/12,2),0))</f>
        <v>0</v>
      </c>
      <c r="BY343" s="3">
        <f>IF(Inputs!$B$27&lt;&gt;"Ready","PENDING INPUTS",IF(AND(A343&lt;=Inputs!$B$6,BW343&gt;0),Inputs!G22,0))</f>
        <v>0</v>
      </c>
      <c r="BZ343" s="3">
        <f>IF(Inputs!$B$27&lt;&gt;"Ready","PENDING INPUTS",IF(A343&gt;Inputs!$B$6,0,MIN((BW343+BX343+BY343),IF(Inputs!H22=1,Inputs!D22,MAX(Inputs!F22,ROUND(BW343*Inputs!E22+BX343+BY343,2))))))</f>
        <v>0</v>
      </c>
      <c r="CA343">
        <f>IF(Inputs!$B$27&lt;&gt;"Ready","PENDING INPUTS",IF(BW343&lt;=0,99,1+IF(AND(K343&gt;0,OR(K343&lt;BW343,AND(K343=BW343,0&lt;8))),1,0)+IF(AND(S343&gt;0,OR(S343&lt;BW343,AND(S343=BW343,1&lt;8))),1,0)+IF(AND(AA343&gt;0,OR(AA343&lt;BW343,AND(AA343=BW343,2&lt;8))),1,0)+IF(AND(AI343&gt;0,OR(AI343&lt;BW343,AND(AI343=BW343,3&lt;8))),1,0)+IF(AND(AQ343&gt;0,OR(AQ343&lt;BW343,AND(AQ343=BW343,4&lt;8))),1,0)+IF(AND(AY343&gt;0,OR(AY343&lt;BW343,AND(AY343=BW343,5&lt;8))),1,0)+IF(AND(BG343&gt;0,OR(BG343&lt;BW343,AND(BG343=BW343,6&lt;8))),1,0)+IF(AND(BO343&gt;0,OR(BO343&lt;BW343,AND(BO343=BW343,7&lt;8))),1,0)+IF(AND(CE343&gt;0,OR(CE343&lt;BW343,AND(CE343=BW343,9&lt;8))),1,0)))</f>
        <v>99</v>
      </c>
      <c r="CB343" s="3">
        <f>IF(Inputs!$B$27&lt;&gt;"Ready","PENDING INPUTS",IF(A343&gt;Inputs!$B$6,0,MIN(MAX(0,(BW343+BX343+BY343)-BZ343),MAX(0,C343-D343-(IF(O343&lt;CA343,K343+L343+M343-N343,0)+IF(W343&lt;CA343,S343+T343+U343-V343,0)+IF(AE343&lt;CA343,AA343+AB343+AC343-AD343,0)+IF(AM343&lt;CA343,AI343+AJ343+AK343-AL343,0)+IF(AU343&lt;CA343,AQ343+AR343+AS343-AT343,0)+IF(BC343&lt;CA343,AY343+AZ343+BA343-BB343,0)+IF(BK343&lt;CA343,BG343+BH343+BI343-BJ343,0)+IF(BS343&lt;CA343,BO343+BP343+BQ343-BR343,0)+IF(CA343&lt;CA343,BW343+BX343+BY343-BZ343,0)+IF(CI343&lt;CA343,CE343+CF343+CG343-CH343,0))))))</f>
        <v>0</v>
      </c>
      <c r="CC343" s="3">
        <f>IF(Inputs!$B$27&lt;&gt;"Ready","PENDING INPUTS",MIN((BW343+BX343+BY343),IF(D343&gt;C343,IF(D343=0,0,BZ343*C343/D343),BZ343+CB343)))</f>
        <v>0</v>
      </c>
      <c r="CD343" s="3">
        <f>IF(Inputs!$B$27&lt;&gt;"Ready","PENDING INPUTS",MAX(0,(BW343+BX343+BY343)-CC343))</f>
        <v>0</v>
      </c>
      <c r="CE343" s="3">
        <f>IF(Inputs!$B$27&lt;&gt;"Ready","PENDING INPUTS",CL342)</f>
        <v>0</v>
      </c>
      <c r="CF343" s="3">
        <f>IF(Inputs!$B$27&lt;&gt;"Ready","PENDING INPUTS",IF(A343&lt;=Inputs!$B$6,ROUND(CE343*Inputs!C23/12,2),0))</f>
        <v>0</v>
      </c>
      <c r="CG343" s="3">
        <f>IF(Inputs!$B$27&lt;&gt;"Ready","PENDING INPUTS",IF(AND(A343&lt;=Inputs!$B$6,CE343&gt;0),Inputs!G23,0))</f>
        <v>0</v>
      </c>
      <c r="CH343" s="3">
        <f>IF(Inputs!$B$27&lt;&gt;"Ready","PENDING INPUTS",IF(A343&gt;Inputs!$B$6,0,MIN((CE343+CF343+CG343),IF(Inputs!H23=1,Inputs!D23,MAX(Inputs!F23,ROUND(CE343*Inputs!E23+CF343+CG343,2))))))</f>
        <v>0</v>
      </c>
      <c r="CI343">
        <f>IF(Inputs!$B$27&lt;&gt;"Ready","PENDING INPUTS",IF(CE343&lt;=0,99,1+IF(AND(K343&gt;0,OR(K343&lt;CE343,AND(K343=CE343,0&lt;9))),1,0)+IF(AND(S343&gt;0,OR(S343&lt;CE343,AND(S343=CE343,1&lt;9))),1,0)+IF(AND(AA343&gt;0,OR(AA343&lt;CE343,AND(AA343=CE343,2&lt;9))),1,0)+IF(AND(AI343&gt;0,OR(AI343&lt;CE343,AND(AI343=CE343,3&lt;9))),1,0)+IF(AND(AQ343&gt;0,OR(AQ343&lt;CE343,AND(AQ343=CE343,4&lt;9))),1,0)+IF(AND(AY343&gt;0,OR(AY343&lt;CE343,AND(AY343=CE343,5&lt;9))),1,0)+IF(AND(BG343&gt;0,OR(BG343&lt;CE343,AND(BG343=CE343,6&lt;9))),1,0)+IF(AND(BO343&gt;0,OR(BO343&lt;CE343,AND(BO343=CE343,7&lt;9))),1,0)+IF(AND(BW343&gt;0,OR(BW343&lt;CE343,AND(BW343=CE343,8&lt;9))),1,0)))</f>
        <v>99</v>
      </c>
      <c r="CJ343" s="3">
        <f>IF(Inputs!$B$27&lt;&gt;"Ready","PENDING INPUTS",IF(A343&gt;Inputs!$B$6,0,MIN(MAX(0,(CE343+CF343+CG343)-CH343),MAX(0,C343-D343-(IF(O343&lt;CI343,K343+L343+M343-N343,0)+IF(W343&lt;CI343,S343+T343+U343-V343,0)+IF(AE343&lt;CI343,AA343+AB343+AC343-AD343,0)+IF(AM343&lt;CI343,AI343+AJ343+AK343-AL343,0)+IF(AU343&lt;CI343,AQ343+AR343+AS343-AT343,0)+IF(BC343&lt;CI343,AY343+AZ343+BA343-BB343,0)+IF(BK343&lt;CI343,BG343+BH343+BI343-BJ343,0)+IF(BS343&lt;CI343,BO343+BP343+BQ343-BR343,0)+IF(CA343&lt;CI343,BW343+BX343+BY343-BZ343,0)+IF(CI343&lt;CI343,CE343+CF343+CG343-CH343,0))))))</f>
        <v>0</v>
      </c>
      <c r="CK343" s="3">
        <f>IF(Inputs!$B$27&lt;&gt;"Ready","PENDING INPUTS",MIN((CE343+CF343+CG343),IF(D343&gt;C343,IF(D343=0,0,CH343*C343/D343),CH343+CJ343)))</f>
        <v>0</v>
      </c>
      <c r="CL343" s="3">
        <f>IF(Inputs!$B$27&lt;&gt;"Ready","PENDING INPUTS",MAX(0,(CE343+CF343+CG343)-CK343))</f>
        <v>0</v>
      </c>
    </row>
    <row r="344" spans="1:90" ht="27.95" customHeight="1" x14ac:dyDescent="0.25">
      <c r="A344">
        <v>340</v>
      </c>
      <c r="B344" s="13">
        <f>IF(Inputs!$B$27&lt;&gt;"Ready","PENDING INPUTS",EDATE(Inputs!$B$5,A344-1))</f>
        <v>56615</v>
      </c>
      <c r="C344" s="3">
        <f>IF(Inputs!$B$27&lt;&gt;"Ready","PENDING INPUTS",IF(A344&lt;=Inputs!$B$6,MAX(0,Inputs!$B$4+IF(A344=Inputs!$B$7,Inputs!$B$8,0)+IF(A344=Inputs!$B$9,Inputs!$B$10,0)),0))</f>
        <v>0</v>
      </c>
      <c r="D344" s="3">
        <f>IF(Inputs!$B$27&lt;&gt;"Ready","PENDING INPUTS",SUM(N344,V344,AD344,AL344,AT344,BB344,BJ344,BR344,BZ344,CH344))</f>
        <v>0</v>
      </c>
      <c r="E344" s="3">
        <f>IF(Inputs!$B$27&lt;&gt;"Ready","PENDING INPUTS",MAX(0,D344-C344))</f>
        <v>0</v>
      </c>
      <c r="F344" s="3">
        <f>IF(Inputs!$B$27&lt;&gt;"Ready","PENDING INPUTS",SUM(Q344,Y344,AG344,AO344,AW344,BE344,BM344,BU344,CC344,CK344))</f>
        <v>0</v>
      </c>
      <c r="G344" s="3">
        <f>IF(Inputs!$B$27&lt;&gt;"Ready","PENDING INPUTS",SUM(L344,T344,AB344,AJ344,AR344,AZ344,BH344,BP344,BX344,CF344))</f>
        <v>0</v>
      </c>
      <c r="H344" s="3">
        <f>IF(Inputs!$B$27&lt;&gt;"Ready","PENDING INPUTS",SUM(M344,U344,AC344,AK344,AS344,BA344,BI344,BQ344,BY344,CG344))</f>
        <v>0</v>
      </c>
      <c r="I344" s="3">
        <f>IF(Inputs!$B$27&lt;&gt;"Ready","PENDING INPUTS",SUM(R344,Z344,AH344,AP344,AX344,BF344,BN344,BV344,CD344,CL344))</f>
        <v>0</v>
      </c>
      <c r="J344" t="str">
        <f>IF(Inputs!$B$27&lt;&gt;"Ready","PENDING INPUTS",IF(A344&gt;Inputs!$B$6,"Beyond horizon",IF(E344&gt;0.005,"MINIMUM SHORTFALL",IF(I344&lt;0.005,"Paid off","In progress"))))</f>
        <v>Beyond horizon</v>
      </c>
      <c r="K344" s="3">
        <f>IF(Inputs!$B$27&lt;&gt;"Ready","PENDING INPUTS",R343)</f>
        <v>0</v>
      </c>
      <c r="L344" s="3">
        <f>IF(Inputs!$B$27&lt;&gt;"Ready","PENDING INPUTS",IF(A344&lt;=Inputs!$B$6,ROUND(K344*Inputs!C14/12,2),0))</f>
        <v>0</v>
      </c>
      <c r="M344" s="3">
        <f>IF(Inputs!$B$27&lt;&gt;"Ready","PENDING INPUTS",IF(AND(A344&lt;=Inputs!$B$6,K344&gt;0),Inputs!G14,0))</f>
        <v>0</v>
      </c>
      <c r="N344" s="3">
        <f>IF(Inputs!$B$27&lt;&gt;"Ready","PENDING INPUTS",IF(A344&gt;Inputs!$B$6,0,MIN((K344+L344+M344),IF(Inputs!H14=1,Inputs!D14,MAX(Inputs!F14,ROUND(K344*Inputs!E14+L344+M344,2))))))</f>
        <v>0</v>
      </c>
      <c r="O344">
        <f>IF(Inputs!$B$27&lt;&gt;"Ready","PENDING INPUTS",IF(K344&lt;=0,99,1+IF(AND(S344&gt;0,OR(S344&lt;K344,AND(S344=K344,1&lt;0))),1,0)+IF(AND(AA344&gt;0,OR(AA344&lt;K344,AND(AA344=K344,2&lt;0))),1,0)+IF(AND(AI344&gt;0,OR(AI344&lt;K344,AND(AI344=K344,3&lt;0))),1,0)+IF(AND(AQ344&gt;0,OR(AQ344&lt;K344,AND(AQ344=K344,4&lt;0))),1,0)+IF(AND(AY344&gt;0,OR(AY344&lt;K344,AND(AY344=K344,5&lt;0))),1,0)+IF(AND(BG344&gt;0,OR(BG344&lt;K344,AND(BG344=K344,6&lt;0))),1,0)+IF(AND(BO344&gt;0,OR(BO344&lt;K344,AND(BO344=K344,7&lt;0))),1,0)+IF(AND(BW344&gt;0,OR(BW344&lt;K344,AND(BW344=K344,8&lt;0))),1,0)+IF(AND(CE344&gt;0,OR(CE344&lt;K344,AND(CE344=K344,9&lt;0))),1,0)))</f>
        <v>99</v>
      </c>
      <c r="P344" s="3">
        <f>IF(Inputs!$B$27&lt;&gt;"Ready","PENDING INPUTS",IF(A344&gt;Inputs!$B$6,0,MIN(MAX(0,(K344+L344+M344)-N344),MAX(0,C344-D344-(IF(O344&lt;O344,K344+L344+M344-N344,0)+IF(W344&lt;O344,S344+T344+U344-V344,0)+IF(AE344&lt;O344,AA344+AB344+AC344-AD344,0)+IF(AM344&lt;O344,AI344+AJ344+AK344-AL344,0)+IF(AU344&lt;O344,AQ344+AR344+AS344-AT344,0)+IF(BC344&lt;O344,AY344+AZ344+BA344-BB344,0)+IF(BK344&lt;O344,BG344+BH344+BI344-BJ344,0)+IF(BS344&lt;O344,BO344+BP344+BQ344-BR344,0)+IF(CA344&lt;O344,BW344+BX344+BY344-BZ344,0)+IF(CI344&lt;O344,CE344+CF344+CG344-CH344,0))))))</f>
        <v>0</v>
      </c>
      <c r="Q344" s="3">
        <f>IF(Inputs!$B$27&lt;&gt;"Ready","PENDING INPUTS",MIN((K344+L344+M344),IF(D344&gt;C344,IF(D344=0,0,N344*C344/D344),N344+P344)))</f>
        <v>0</v>
      </c>
      <c r="R344" s="3">
        <f>IF(Inputs!$B$27&lt;&gt;"Ready","PENDING INPUTS",MAX(0,(K344+L344+M344)-Q344))</f>
        <v>0</v>
      </c>
      <c r="S344" s="3">
        <f>IF(Inputs!$B$27&lt;&gt;"Ready","PENDING INPUTS",Z343)</f>
        <v>0</v>
      </c>
      <c r="T344" s="3">
        <f>IF(Inputs!$B$27&lt;&gt;"Ready","PENDING INPUTS",IF(A344&lt;=Inputs!$B$6,ROUND(S344*Inputs!C15/12,2),0))</f>
        <v>0</v>
      </c>
      <c r="U344" s="3">
        <f>IF(Inputs!$B$27&lt;&gt;"Ready","PENDING INPUTS",IF(AND(A344&lt;=Inputs!$B$6,S344&gt;0),Inputs!G15,0))</f>
        <v>0</v>
      </c>
      <c r="V344" s="3">
        <f>IF(Inputs!$B$27&lt;&gt;"Ready","PENDING INPUTS",IF(A344&gt;Inputs!$B$6,0,MIN((S344+T344+U344),IF(Inputs!H15=1,Inputs!D15,MAX(Inputs!F15,ROUND(S344*Inputs!E15+T344+U344,2))))))</f>
        <v>0</v>
      </c>
      <c r="W344">
        <f>IF(Inputs!$B$27&lt;&gt;"Ready","PENDING INPUTS",IF(S344&lt;=0,99,1+IF(AND(K344&gt;0,OR(K344&lt;S344,AND(K344=S344,0&lt;1))),1,0)+IF(AND(AA344&gt;0,OR(AA344&lt;S344,AND(AA344=S344,2&lt;1))),1,0)+IF(AND(AI344&gt;0,OR(AI344&lt;S344,AND(AI344=S344,3&lt;1))),1,0)+IF(AND(AQ344&gt;0,OR(AQ344&lt;S344,AND(AQ344=S344,4&lt;1))),1,0)+IF(AND(AY344&gt;0,OR(AY344&lt;S344,AND(AY344=S344,5&lt;1))),1,0)+IF(AND(BG344&gt;0,OR(BG344&lt;S344,AND(BG344=S344,6&lt;1))),1,0)+IF(AND(BO344&gt;0,OR(BO344&lt;S344,AND(BO344=S344,7&lt;1))),1,0)+IF(AND(BW344&gt;0,OR(BW344&lt;S344,AND(BW344=S344,8&lt;1))),1,0)+IF(AND(CE344&gt;0,OR(CE344&lt;S344,AND(CE344=S344,9&lt;1))),1,0)))</f>
        <v>99</v>
      </c>
      <c r="X344" s="3">
        <f>IF(Inputs!$B$27&lt;&gt;"Ready","PENDING INPUTS",IF(A344&gt;Inputs!$B$6,0,MIN(MAX(0,(S344+T344+U344)-V344),MAX(0,C344-D344-(IF(O344&lt;W344,K344+L344+M344-N344,0)+IF(W344&lt;W344,S344+T344+U344-V344,0)+IF(AE344&lt;W344,AA344+AB344+AC344-AD344,0)+IF(AM344&lt;W344,AI344+AJ344+AK344-AL344,0)+IF(AU344&lt;W344,AQ344+AR344+AS344-AT344,0)+IF(BC344&lt;W344,AY344+AZ344+BA344-BB344,0)+IF(BK344&lt;W344,BG344+BH344+BI344-BJ344,0)+IF(BS344&lt;W344,BO344+BP344+BQ344-BR344,0)+IF(CA344&lt;W344,BW344+BX344+BY344-BZ344,0)+IF(CI344&lt;W344,CE344+CF344+CG344-CH344,0))))))</f>
        <v>0</v>
      </c>
      <c r="Y344" s="3">
        <f>IF(Inputs!$B$27&lt;&gt;"Ready","PENDING INPUTS",MIN((S344+T344+U344),IF(D344&gt;C344,IF(D344=0,0,V344*C344/D344),V344+X344)))</f>
        <v>0</v>
      </c>
      <c r="Z344" s="3">
        <f>IF(Inputs!$B$27&lt;&gt;"Ready","PENDING INPUTS",MAX(0,(S344+T344+U344)-Y344))</f>
        <v>0</v>
      </c>
      <c r="AA344" s="3">
        <f>IF(Inputs!$B$27&lt;&gt;"Ready","PENDING INPUTS",AH343)</f>
        <v>0</v>
      </c>
      <c r="AB344" s="3">
        <f>IF(Inputs!$B$27&lt;&gt;"Ready","PENDING INPUTS",IF(A344&lt;=Inputs!$B$6,ROUND(AA344*Inputs!C16/12,2),0))</f>
        <v>0</v>
      </c>
      <c r="AC344" s="3">
        <f>IF(Inputs!$B$27&lt;&gt;"Ready","PENDING INPUTS",IF(AND(A344&lt;=Inputs!$B$6,AA344&gt;0),Inputs!G16,0))</f>
        <v>0</v>
      </c>
      <c r="AD344" s="3">
        <f>IF(Inputs!$B$27&lt;&gt;"Ready","PENDING INPUTS",IF(A344&gt;Inputs!$B$6,0,MIN((AA344+AB344+AC344),IF(Inputs!H16=1,Inputs!D16,MAX(Inputs!F16,ROUND(AA344*Inputs!E16+AB344+AC344,2))))))</f>
        <v>0</v>
      </c>
      <c r="AE344">
        <f>IF(Inputs!$B$27&lt;&gt;"Ready","PENDING INPUTS",IF(AA344&lt;=0,99,1+IF(AND(K344&gt;0,OR(K344&lt;AA344,AND(K344=AA344,0&lt;2))),1,0)+IF(AND(S344&gt;0,OR(S344&lt;AA344,AND(S344=AA344,1&lt;2))),1,0)+IF(AND(AI344&gt;0,OR(AI344&lt;AA344,AND(AI344=AA344,3&lt;2))),1,0)+IF(AND(AQ344&gt;0,OR(AQ344&lt;AA344,AND(AQ344=AA344,4&lt;2))),1,0)+IF(AND(AY344&gt;0,OR(AY344&lt;AA344,AND(AY344=AA344,5&lt;2))),1,0)+IF(AND(BG344&gt;0,OR(BG344&lt;AA344,AND(BG344=AA344,6&lt;2))),1,0)+IF(AND(BO344&gt;0,OR(BO344&lt;AA344,AND(BO344=AA344,7&lt;2))),1,0)+IF(AND(BW344&gt;0,OR(BW344&lt;AA344,AND(BW344=AA344,8&lt;2))),1,0)+IF(AND(CE344&gt;0,OR(CE344&lt;AA344,AND(CE344=AA344,9&lt;2))),1,0)))</f>
        <v>99</v>
      </c>
      <c r="AF344" s="3">
        <f>IF(Inputs!$B$27&lt;&gt;"Ready","PENDING INPUTS",IF(A344&gt;Inputs!$B$6,0,MIN(MAX(0,(AA344+AB344+AC344)-AD344),MAX(0,C344-D344-(IF(O344&lt;AE344,K344+L344+M344-N344,0)+IF(W344&lt;AE344,S344+T344+U344-V344,0)+IF(AE344&lt;AE344,AA344+AB344+AC344-AD344,0)+IF(AM344&lt;AE344,AI344+AJ344+AK344-AL344,0)+IF(AU344&lt;AE344,AQ344+AR344+AS344-AT344,0)+IF(BC344&lt;AE344,AY344+AZ344+BA344-BB344,0)+IF(BK344&lt;AE344,BG344+BH344+BI344-BJ344,0)+IF(BS344&lt;AE344,BO344+BP344+BQ344-BR344,0)+IF(CA344&lt;AE344,BW344+BX344+BY344-BZ344,0)+IF(CI344&lt;AE344,CE344+CF344+CG344-CH344,0))))))</f>
        <v>0</v>
      </c>
      <c r="AG344" s="3">
        <f>IF(Inputs!$B$27&lt;&gt;"Ready","PENDING INPUTS",MIN((AA344+AB344+AC344),IF(D344&gt;C344,IF(D344=0,0,AD344*C344/D344),AD344+AF344)))</f>
        <v>0</v>
      </c>
      <c r="AH344" s="3">
        <f>IF(Inputs!$B$27&lt;&gt;"Ready","PENDING INPUTS",MAX(0,(AA344+AB344+AC344)-AG344))</f>
        <v>0</v>
      </c>
      <c r="AI344" s="3">
        <f>IF(Inputs!$B$27&lt;&gt;"Ready","PENDING INPUTS",AP343)</f>
        <v>0</v>
      </c>
      <c r="AJ344" s="3">
        <f>IF(Inputs!$B$27&lt;&gt;"Ready","PENDING INPUTS",IF(A344&lt;=Inputs!$B$6,ROUND(AI344*Inputs!C17/12,2),0))</f>
        <v>0</v>
      </c>
      <c r="AK344" s="3">
        <f>IF(Inputs!$B$27&lt;&gt;"Ready","PENDING INPUTS",IF(AND(A344&lt;=Inputs!$B$6,AI344&gt;0),Inputs!G17,0))</f>
        <v>0</v>
      </c>
      <c r="AL344" s="3">
        <f>IF(Inputs!$B$27&lt;&gt;"Ready","PENDING INPUTS",IF(A344&gt;Inputs!$B$6,0,MIN((AI344+AJ344+AK344),IF(Inputs!H17=1,Inputs!D17,MAX(Inputs!F17,ROUND(AI344*Inputs!E17+AJ344+AK344,2))))))</f>
        <v>0</v>
      </c>
      <c r="AM344">
        <f>IF(Inputs!$B$27&lt;&gt;"Ready","PENDING INPUTS",IF(AI344&lt;=0,99,1+IF(AND(K344&gt;0,OR(K344&lt;AI344,AND(K344=AI344,0&lt;3))),1,0)+IF(AND(S344&gt;0,OR(S344&lt;AI344,AND(S344=AI344,1&lt;3))),1,0)+IF(AND(AA344&gt;0,OR(AA344&lt;AI344,AND(AA344=AI344,2&lt;3))),1,0)+IF(AND(AQ344&gt;0,OR(AQ344&lt;AI344,AND(AQ344=AI344,4&lt;3))),1,0)+IF(AND(AY344&gt;0,OR(AY344&lt;AI344,AND(AY344=AI344,5&lt;3))),1,0)+IF(AND(BG344&gt;0,OR(BG344&lt;AI344,AND(BG344=AI344,6&lt;3))),1,0)+IF(AND(BO344&gt;0,OR(BO344&lt;AI344,AND(BO344=AI344,7&lt;3))),1,0)+IF(AND(BW344&gt;0,OR(BW344&lt;AI344,AND(BW344=AI344,8&lt;3))),1,0)+IF(AND(CE344&gt;0,OR(CE344&lt;AI344,AND(CE344=AI344,9&lt;3))),1,0)))</f>
        <v>99</v>
      </c>
      <c r="AN344" s="3">
        <f>IF(Inputs!$B$27&lt;&gt;"Ready","PENDING INPUTS",IF(A344&gt;Inputs!$B$6,0,MIN(MAX(0,(AI344+AJ344+AK344)-AL344),MAX(0,C344-D344-(IF(O344&lt;AM344,K344+L344+M344-N344,0)+IF(W344&lt;AM344,S344+T344+U344-V344,0)+IF(AE344&lt;AM344,AA344+AB344+AC344-AD344,0)+IF(AM344&lt;AM344,AI344+AJ344+AK344-AL344,0)+IF(AU344&lt;AM344,AQ344+AR344+AS344-AT344,0)+IF(BC344&lt;AM344,AY344+AZ344+BA344-BB344,0)+IF(BK344&lt;AM344,BG344+BH344+BI344-BJ344,0)+IF(BS344&lt;AM344,BO344+BP344+BQ344-BR344,0)+IF(CA344&lt;AM344,BW344+BX344+BY344-BZ344,0)+IF(CI344&lt;AM344,CE344+CF344+CG344-CH344,0))))))</f>
        <v>0</v>
      </c>
      <c r="AO344" s="3">
        <f>IF(Inputs!$B$27&lt;&gt;"Ready","PENDING INPUTS",MIN((AI344+AJ344+AK344),IF(D344&gt;C344,IF(D344=0,0,AL344*C344/D344),AL344+AN344)))</f>
        <v>0</v>
      </c>
      <c r="AP344" s="3">
        <f>IF(Inputs!$B$27&lt;&gt;"Ready","PENDING INPUTS",MAX(0,(AI344+AJ344+AK344)-AO344))</f>
        <v>0</v>
      </c>
      <c r="AQ344" s="3">
        <f>IF(Inputs!$B$27&lt;&gt;"Ready","PENDING INPUTS",AX343)</f>
        <v>0</v>
      </c>
      <c r="AR344" s="3">
        <f>IF(Inputs!$B$27&lt;&gt;"Ready","PENDING INPUTS",IF(A344&lt;=Inputs!$B$6,ROUND(AQ344*Inputs!C18/12,2),0))</f>
        <v>0</v>
      </c>
      <c r="AS344" s="3">
        <f>IF(Inputs!$B$27&lt;&gt;"Ready","PENDING INPUTS",IF(AND(A344&lt;=Inputs!$B$6,AQ344&gt;0),Inputs!G18,0))</f>
        <v>0</v>
      </c>
      <c r="AT344" s="3">
        <f>IF(Inputs!$B$27&lt;&gt;"Ready","PENDING INPUTS",IF(A344&gt;Inputs!$B$6,0,MIN((AQ344+AR344+AS344),IF(Inputs!H18=1,Inputs!D18,MAX(Inputs!F18,ROUND(AQ344*Inputs!E18+AR344+AS344,2))))))</f>
        <v>0</v>
      </c>
      <c r="AU344">
        <f>IF(Inputs!$B$27&lt;&gt;"Ready","PENDING INPUTS",IF(AQ344&lt;=0,99,1+IF(AND(K344&gt;0,OR(K344&lt;AQ344,AND(K344=AQ344,0&lt;4))),1,0)+IF(AND(S344&gt;0,OR(S344&lt;AQ344,AND(S344=AQ344,1&lt;4))),1,0)+IF(AND(AA344&gt;0,OR(AA344&lt;AQ344,AND(AA344=AQ344,2&lt;4))),1,0)+IF(AND(AI344&gt;0,OR(AI344&lt;AQ344,AND(AI344=AQ344,3&lt;4))),1,0)+IF(AND(AY344&gt;0,OR(AY344&lt;AQ344,AND(AY344=AQ344,5&lt;4))),1,0)+IF(AND(BG344&gt;0,OR(BG344&lt;AQ344,AND(BG344=AQ344,6&lt;4))),1,0)+IF(AND(BO344&gt;0,OR(BO344&lt;AQ344,AND(BO344=AQ344,7&lt;4))),1,0)+IF(AND(BW344&gt;0,OR(BW344&lt;AQ344,AND(BW344=AQ344,8&lt;4))),1,0)+IF(AND(CE344&gt;0,OR(CE344&lt;AQ344,AND(CE344=AQ344,9&lt;4))),1,0)))</f>
        <v>99</v>
      </c>
      <c r="AV344" s="3">
        <f>IF(Inputs!$B$27&lt;&gt;"Ready","PENDING INPUTS",IF(A344&gt;Inputs!$B$6,0,MIN(MAX(0,(AQ344+AR344+AS344)-AT344),MAX(0,C344-D344-(IF(O344&lt;AU344,K344+L344+M344-N344,0)+IF(W344&lt;AU344,S344+T344+U344-V344,0)+IF(AE344&lt;AU344,AA344+AB344+AC344-AD344,0)+IF(AM344&lt;AU344,AI344+AJ344+AK344-AL344,0)+IF(AU344&lt;AU344,AQ344+AR344+AS344-AT344,0)+IF(BC344&lt;AU344,AY344+AZ344+BA344-BB344,0)+IF(BK344&lt;AU344,BG344+BH344+BI344-BJ344,0)+IF(BS344&lt;AU344,BO344+BP344+BQ344-BR344,0)+IF(CA344&lt;AU344,BW344+BX344+BY344-BZ344,0)+IF(CI344&lt;AU344,CE344+CF344+CG344-CH344,0))))))</f>
        <v>0</v>
      </c>
      <c r="AW344" s="3">
        <f>IF(Inputs!$B$27&lt;&gt;"Ready","PENDING INPUTS",MIN((AQ344+AR344+AS344),IF(D344&gt;C344,IF(D344=0,0,AT344*C344/D344),AT344+AV344)))</f>
        <v>0</v>
      </c>
      <c r="AX344" s="3">
        <f>IF(Inputs!$B$27&lt;&gt;"Ready","PENDING INPUTS",MAX(0,(AQ344+AR344+AS344)-AW344))</f>
        <v>0</v>
      </c>
      <c r="AY344" s="3">
        <f>IF(Inputs!$B$27&lt;&gt;"Ready","PENDING INPUTS",BF343)</f>
        <v>0</v>
      </c>
      <c r="AZ344" s="3">
        <f>IF(Inputs!$B$27&lt;&gt;"Ready","PENDING INPUTS",IF(A344&lt;=Inputs!$B$6,ROUND(AY344*Inputs!C19/12,2),0))</f>
        <v>0</v>
      </c>
      <c r="BA344" s="3">
        <f>IF(Inputs!$B$27&lt;&gt;"Ready","PENDING INPUTS",IF(AND(A344&lt;=Inputs!$B$6,AY344&gt;0),Inputs!G19,0))</f>
        <v>0</v>
      </c>
      <c r="BB344" s="3">
        <f>IF(Inputs!$B$27&lt;&gt;"Ready","PENDING INPUTS",IF(A344&gt;Inputs!$B$6,0,MIN((AY344+AZ344+BA344),IF(Inputs!H19=1,Inputs!D19,MAX(Inputs!F19,ROUND(AY344*Inputs!E19+AZ344+BA344,2))))))</f>
        <v>0</v>
      </c>
      <c r="BC344">
        <f>IF(Inputs!$B$27&lt;&gt;"Ready","PENDING INPUTS",IF(AY344&lt;=0,99,1+IF(AND(K344&gt;0,OR(K344&lt;AY344,AND(K344=AY344,0&lt;5))),1,0)+IF(AND(S344&gt;0,OR(S344&lt;AY344,AND(S344=AY344,1&lt;5))),1,0)+IF(AND(AA344&gt;0,OR(AA344&lt;AY344,AND(AA344=AY344,2&lt;5))),1,0)+IF(AND(AI344&gt;0,OR(AI344&lt;AY344,AND(AI344=AY344,3&lt;5))),1,0)+IF(AND(AQ344&gt;0,OR(AQ344&lt;AY344,AND(AQ344=AY344,4&lt;5))),1,0)+IF(AND(BG344&gt;0,OR(BG344&lt;AY344,AND(BG344=AY344,6&lt;5))),1,0)+IF(AND(BO344&gt;0,OR(BO344&lt;AY344,AND(BO344=AY344,7&lt;5))),1,0)+IF(AND(BW344&gt;0,OR(BW344&lt;AY344,AND(BW344=AY344,8&lt;5))),1,0)+IF(AND(CE344&gt;0,OR(CE344&lt;AY344,AND(CE344=AY344,9&lt;5))),1,0)))</f>
        <v>99</v>
      </c>
      <c r="BD344" s="3">
        <f>IF(Inputs!$B$27&lt;&gt;"Ready","PENDING INPUTS",IF(A344&gt;Inputs!$B$6,0,MIN(MAX(0,(AY344+AZ344+BA344)-BB344),MAX(0,C344-D344-(IF(O344&lt;BC344,K344+L344+M344-N344,0)+IF(W344&lt;BC344,S344+T344+U344-V344,0)+IF(AE344&lt;BC344,AA344+AB344+AC344-AD344,0)+IF(AM344&lt;BC344,AI344+AJ344+AK344-AL344,0)+IF(AU344&lt;BC344,AQ344+AR344+AS344-AT344,0)+IF(BC344&lt;BC344,AY344+AZ344+BA344-BB344,0)+IF(BK344&lt;BC344,BG344+BH344+BI344-BJ344,0)+IF(BS344&lt;BC344,BO344+BP344+BQ344-BR344,0)+IF(CA344&lt;BC344,BW344+BX344+BY344-BZ344,0)+IF(CI344&lt;BC344,CE344+CF344+CG344-CH344,0))))))</f>
        <v>0</v>
      </c>
      <c r="BE344" s="3">
        <f>IF(Inputs!$B$27&lt;&gt;"Ready","PENDING INPUTS",MIN((AY344+AZ344+BA344),IF(D344&gt;C344,IF(D344=0,0,BB344*C344/D344),BB344+BD344)))</f>
        <v>0</v>
      </c>
      <c r="BF344" s="3">
        <f>IF(Inputs!$B$27&lt;&gt;"Ready","PENDING INPUTS",MAX(0,(AY344+AZ344+BA344)-BE344))</f>
        <v>0</v>
      </c>
      <c r="BG344" s="3">
        <f>IF(Inputs!$B$27&lt;&gt;"Ready","PENDING INPUTS",BN343)</f>
        <v>0</v>
      </c>
      <c r="BH344" s="3">
        <f>IF(Inputs!$B$27&lt;&gt;"Ready","PENDING INPUTS",IF(A344&lt;=Inputs!$B$6,ROUND(BG344*Inputs!C20/12,2),0))</f>
        <v>0</v>
      </c>
      <c r="BI344" s="3">
        <f>IF(Inputs!$B$27&lt;&gt;"Ready","PENDING INPUTS",IF(AND(A344&lt;=Inputs!$B$6,BG344&gt;0),Inputs!G20,0))</f>
        <v>0</v>
      </c>
      <c r="BJ344" s="3">
        <f>IF(Inputs!$B$27&lt;&gt;"Ready","PENDING INPUTS",IF(A344&gt;Inputs!$B$6,0,MIN((BG344+BH344+BI344),IF(Inputs!H20=1,Inputs!D20,MAX(Inputs!F20,ROUND(BG344*Inputs!E20+BH344+BI344,2))))))</f>
        <v>0</v>
      </c>
      <c r="BK344">
        <f>IF(Inputs!$B$27&lt;&gt;"Ready","PENDING INPUTS",IF(BG344&lt;=0,99,1+IF(AND(K344&gt;0,OR(K344&lt;BG344,AND(K344=BG344,0&lt;6))),1,0)+IF(AND(S344&gt;0,OR(S344&lt;BG344,AND(S344=BG344,1&lt;6))),1,0)+IF(AND(AA344&gt;0,OR(AA344&lt;BG344,AND(AA344=BG344,2&lt;6))),1,0)+IF(AND(AI344&gt;0,OR(AI344&lt;BG344,AND(AI344=BG344,3&lt;6))),1,0)+IF(AND(AQ344&gt;0,OR(AQ344&lt;BG344,AND(AQ344=BG344,4&lt;6))),1,0)+IF(AND(AY344&gt;0,OR(AY344&lt;BG344,AND(AY344=BG344,5&lt;6))),1,0)+IF(AND(BO344&gt;0,OR(BO344&lt;BG344,AND(BO344=BG344,7&lt;6))),1,0)+IF(AND(BW344&gt;0,OR(BW344&lt;BG344,AND(BW344=BG344,8&lt;6))),1,0)+IF(AND(CE344&gt;0,OR(CE344&lt;BG344,AND(CE344=BG344,9&lt;6))),1,0)))</f>
        <v>99</v>
      </c>
      <c r="BL344" s="3">
        <f>IF(Inputs!$B$27&lt;&gt;"Ready","PENDING INPUTS",IF(A344&gt;Inputs!$B$6,0,MIN(MAX(0,(BG344+BH344+BI344)-BJ344),MAX(0,C344-D344-(IF(O344&lt;BK344,K344+L344+M344-N344,0)+IF(W344&lt;BK344,S344+T344+U344-V344,0)+IF(AE344&lt;BK344,AA344+AB344+AC344-AD344,0)+IF(AM344&lt;BK344,AI344+AJ344+AK344-AL344,0)+IF(AU344&lt;BK344,AQ344+AR344+AS344-AT344,0)+IF(BC344&lt;BK344,AY344+AZ344+BA344-BB344,0)+IF(BK344&lt;BK344,BG344+BH344+BI344-BJ344,0)+IF(BS344&lt;BK344,BO344+BP344+BQ344-BR344,0)+IF(CA344&lt;BK344,BW344+BX344+BY344-BZ344,0)+IF(CI344&lt;BK344,CE344+CF344+CG344-CH344,0))))))</f>
        <v>0</v>
      </c>
      <c r="BM344" s="3">
        <f>IF(Inputs!$B$27&lt;&gt;"Ready","PENDING INPUTS",MIN((BG344+BH344+BI344),IF(D344&gt;C344,IF(D344=0,0,BJ344*C344/D344),BJ344+BL344)))</f>
        <v>0</v>
      </c>
      <c r="BN344" s="3">
        <f>IF(Inputs!$B$27&lt;&gt;"Ready","PENDING INPUTS",MAX(0,(BG344+BH344+BI344)-BM344))</f>
        <v>0</v>
      </c>
      <c r="BO344" s="3">
        <f>IF(Inputs!$B$27&lt;&gt;"Ready","PENDING INPUTS",BV343)</f>
        <v>0</v>
      </c>
      <c r="BP344" s="3">
        <f>IF(Inputs!$B$27&lt;&gt;"Ready","PENDING INPUTS",IF(A344&lt;=Inputs!$B$6,ROUND(BO344*Inputs!C21/12,2),0))</f>
        <v>0</v>
      </c>
      <c r="BQ344" s="3">
        <f>IF(Inputs!$B$27&lt;&gt;"Ready","PENDING INPUTS",IF(AND(A344&lt;=Inputs!$B$6,BO344&gt;0),Inputs!G21,0))</f>
        <v>0</v>
      </c>
      <c r="BR344" s="3">
        <f>IF(Inputs!$B$27&lt;&gt;"Ready","PENDING INPUTS",IF(A344&gt;Inputs!$B$6,0,MIN((BO344+BP344+BQ344),IF(Inputs!H21=1,Inputs!D21,MAX(Inputs!F21,ROUND(BO344*Inputs!E21+BP344+BQ344,2))))))</f>
        <v>0</v>
      </c>
      <c r="BS344">
        <f>IF(Inputs!$B$27&lt;&gt;"Ready","PENDING INPUTS",IF(BO344&lt;=0,99,1+IF(AND(K344&gt;0,OR(K344&lt;BO344,AND(K344=BO344,0&lt;7))),1,0)+IF(AND(S344&gt;0,OR(S344&lt;BO344,AND(S344=BO344,1&lt;7))),1,0)+IF(AND(AA344&gt;0,OR(AA344&lt;BO344,AND(AA344=BO344,2&lt;7))),1,0)+IF(AND(AI344&gt;0,OR(AI344&lt;BO344,AND(AI344=BO344,3&lt;7))),1,0)+IF(AND(AQ344&gt;0,OR(AQ344&lt;BO344,AND(AQ344=BO344,4&lt;7))),1,0)+IF(AND(AY344&gt;0,OR(AY344&lt;BO344,AND(AY344=BO344,5&lt;7))),1,0)+IF(AND(BG344&gt;0,OR(BG344&lt;BO344,AND(BG344=BO344,6&lt;7))),1,0)+IF(AND(BW344&gt;0,OR(BW344&lt;BO344,AND(BW344=BO344,8&lt;7))),1,0)+IF(AND(CE344&gt;0,OR(CE344&lt;BO344,AND(CE344=BO344,9&lt;7))),1,0)))</f>
        <v>99</v>
      </c>
      <c r="BT344" s="3">
        <f>IF(Inputs!$B$27&lt;&gt;"Ready","PENDING INPUTS",IF(A344&gt;Inputs!$B$6,0,MIN(MAX(0,(BO344+BP344+BQ344)-BR344),MAX(0,C344-D344-(IF(O344&lt;BS344,K344+L344+M344-N344,0)+IF(W344&lt;BS344,S344+T344+U344-V344,0)+IF(AE344&lt;BS344,AA344+AB344+AC344-AD344,0)+IF(AM344&lt;BS344,AI344+AJ344+AK344-AL344,0)+IF(AU344&lt;BS344,AQ344+AR344+AS344-AT344,0)+IF(BC344&lt;BS344,AY344+AZ344+BA344-BB344,0)+IF(BK344&lt;BS344,BG344+BH344+BI344-BJ344,0)+IF(BS344&lt;BS344,BO344+BP344+BQ344-BR344,0)+IF(CA344&lt;BS344,BW344+BX344+BY344-BZ344,0)+IF(CI344&lt;BS344,CE344+CF344+CG344-CH344,0))))))</f>
        <v>0</v>
      </c>
      <c r="BU344" s="3">
        <f>IF(Inputs!$B$27&lt;&gt;"Ready","PENDING INPUTS",MIN((BO344+BP344+BQ344),IF(D344&gt;C344,IF(D344=0,0,BR344*C344/D344),BR344+BT344)))</f>
        <v>0</v>
      </c>
      <c r="BV344" s="3">
        <f>IF(Inputs!$B$27&lt;&gt;"Ready","PENDING INPUTS",MAX(0,(BO344+BP344+BQ344)-BU344))</f>
        <v>0</v>
      </c>
      <c r="BW344" s="3">
        <f>IF(Inputs!$B$27&lt;&gt;"Ready","PENDING INPUTS",CD343)</f>
        <v>0</v>
      </c>
      <c r="BX344" s="3">
        <f>IF(Inputs!$B$27&lt;&gt;"Ready","PENDING INPUTS",IF(A344&lt;=Inputs!$B$6,ROUND(BW344*Inputs!C22/12,2),0))</f>
        <v>0</v>
      </c>
      <c r="BY344" s="3">
        <f>IF(Inputs!$B$27&lt;&gt;"Ready","PENDING INPUTS",IF(AND(A344&lt;=Inputs!$B$6,BW344&gt;0),Inputs!G22,0))</f>
        <v>0</v>
      </c>
      <c r="BZ344" s="3">
        <f>IF(Inputs!$B$27&lt;&gt;"Ready","PENDING INPUTS",IF(A344&gt;Inputs!$B$6,0,MIN((BW344+BX344+BY344),IF(Inputs!H22=1,Inputs!D22,MAX(Inputs!F22,ROUND(BW344*Inputs!E22+BX344+BY344,2))))))</f>
        <v>0</v>
      </c>
      <c r="CA344">
        <f>IF(Inputs!$B$27&lt;&gt;"Ready","PENDING INPUTS",IF(BW344&lt;=0,99,1+IF(AND(K344&gt;0,OR(K344&lt;BW344,AND(K344=BW344,0&lt;8))),1,0)+IF(AND(S344&gt;0,OR(S344&lt;BW344,AND(S344=BW344,1&lt;8))),1,0)+IF(AND(AA344&gt;0,OR(AA344&lt;BW344,AND(AA344=BW344,2&lt;8))),1,0)+IF(AND(AI344&gt;0,OR(AI344&lt;BW344,AND(AI344=BW344,3&lt;8))),1,0)+IF(AND(AQ344&gt;0,OR(AQ344&lt;BW344,AND(AQ344=BW344,4&lt;8))),1,0)+IF(AND(AY344&gt;0,OR(AY344&lt;BW344,AND(AY344=BW344,5&lt;8))),1,0)+IF(AND(BG344&gt;0,OR(BG344&lt;BW344,AND(BG344=BW344,6&lt;8))),1,0)+IF(AND(BO344&gt;0,OR(BO344&lt;BW344,AND(BO344=BW344,7&lt;8))),1,0)+IF(AND(CE344&gt;0,OR(CE344&lt;BW344,AND(CE344=BW344,9&lt;8))),1,0)))</f>
        <v>99</v>
      </c>
      <c r="CB344" s="3">
        <f>IF(Inputs!$B$27&lt;&gt;"Ready","PENDING INPUTS",IF(A344&gt;Inputs!$B$6,0,MIN(MAX(0,(BW344+BX344+BY344)-BZ344),MAX(0,C344-D344-(IF(O344&lt;CA344,K344+L344+M344-N344,0)+IF(W344&lt;CA344,S344+T344+U344-V344,0)+IF(AE344&lt;CA344,AA344+AB344+AC344-AD344,0)+IF(AM344&lt;CA344,AI344+AJ344+AK344-AL344,0)+IF(AU344&lt;CA344,AQ344+AR344+AS344-AT344,0)+IF(BC344&lt;CA344,AY344+AZ344+BA344-BB344,0)+IF(BK344&lt;CA344,BG344+BH344+BI344-BJ344,0)+IF(BS344&lt;CA344,BO344+BP344+BQ344-BR344,0)+IF(CA344&lt;CA344,BW344+BX344+BY344-BZ344,0)+IF(CI344&lt;CA344,CE344+CF344+CG344-CH344,0))))))</f>
        <v>0</v>
      </c>
      <c r="CC344" s="3">
        <f>IF(Inputs!$B$27&lt;&gt;"Ready","PENDING INPUTS",MIN((BW344+BX344+BY344),IF(D344&gt;C344,IF(D344=0,0,BZ344*C344/D344),BZ344+CB344)))</f>
        <v>0</v>
      </c>
      <c r="CD344" s="3">
        <f>IF(Inputs!$B$27&lt;&gt;"Ready","PENDING INPUTS",MAX(0,(BW344+BX344+BY344)-CC344))</f>
        <v>0</v>
      </c>
      <c r="CE344" s="3">
        <f>IF(Inputs!$B$27&lt;&gt;"Ready","PENDING INPUTS",CL343)</f>
        <v>0</v>
      </c>
      <c r="CF344" s="3">
        <f>IF(Inputs!$B$27&lt;&gt;"Ready","PENDING INPUTS",IF(A344&lt;=Inputs!$B$6,ROUND(CE344*Inputs!C23/12,2),0))</f>
        <v>0</v>
      </c>
      <c r="CG344" s="3">
        <f>IF(Inputs!$B$27&lt;&gt;"Ready","PENDING INPUTS",IF(AND(A344&lt;=Inputs!$B$6,CE344&gt;0),Inputs!G23,0))</f>
        <v>0</v>
      </c>
      <c r="CH344" s="3">
        <f>IF(Inputs!$B$27&lt;&gt;"Ready","PENDING INPUTS",IF(A344&gt;Inputs!$B$6,0,MIN((CE344+CF344+CG344),IF(Inputs!H23=1,Inputs!D23,MAX(Inputs!F23,ROUND(CE344*Inputs!E23+CF344+CG344,2))))))</f>
        <v>0</v>
      </c>
      <c r="CI344">
        <f>IF(Inputs!$B$27&lt;&gt;"Ready","PENDING INPUTS",IF(CE344&lt;=0,99,1+IF(AND(K344&gt;0,OR(K344&lt;CE344,AND(K344=CE344,0&lt;9))),1,0)+IF(AND(S344&gt;0,OR(S344&lt;CE344,AND(S344=CE344,1&lt;9))),1,0)+IF(AND(AA344&gt;0,OR(AA344&lt;CE344,AND(AA344=CE344,2&lt;9))),1,0)+IF(AND(AI344&gt;0,OR(AI344&lt;CE344,AND(AI344=CE344,3&lt;9))),1,0)+IF(AND(AQ344&gt;0,OR(AQ344&lt;CE344,AND(AQ344=CE344,4&lt;9))),1,0)+IF(AND(AY344&gt;0,OR(AY344&lt;CE344,AND(AY344=CE344,5&lt;9))),1,0)+IF(AND(BG344&gt;0,OR(BG344&lt;CE344,AND(BG344=CE344,6&lt;9))),1,0)+IF(AND(BO344&gt;0,OR(BO344&lt;CE344,AND(BO344=CE344,7&lt;9))),1,0)+IF(AND(BW344&gt;0,OR(BW344&lt;CE344,AND(BW344=CE344,8&lt;9))),1,0)))</f>
        <v>99</v>
      </c>
      <c r="CJ344" s="3">
        <f>IF(Inputs!$B$27&lt;&gt;"Ready","PENDING INPUTS",IF(A344&gt;Inputs!$B$6,0,MIN(MAX(0,(CE344+CF344+CG344)-CH344),MAX(0,C344-D344-(IF(O344&lt;CI344,K344+L344+M344-N344,0)+IF(W344&lt;CI344,S344+T344+U344-V344,0)+IF(AE344&lt;CI344,AA344+AB344+AC344-AD344,0)+IF(AM344&lt;CI344,AI344+AJ344+AK344-AL344,0)+IF(AU344&lt;CI344,AQ344+AR344+AS344-AT344,0)+IF(BC344&lt;CI344,AY344+AZ344+BA344-BB344,0)+IF(BK344&lt;CI344,BG344+BH344+BI344-BJ344,0)+IF(BS344&lt;CI344,BO344+BP344+BQ344-BR344,0)+IF(CA344&lt;CI344,BW344+BX344+BY344-BZ344,0)+IF(CI344&lt;CI344,CE344+CF344+CG344-CH344,0))))))</f>
        <v>0</v>
      </c>
      <c r="CK344" s="3">
        <f>IF(Inputs!$B$27&lt;&gt;"Ready","PENDING INPUTS",MIN((CE344+CF344+CG344),IF(D344&gt;C344,IF(D344=0,0,CH344*C344/D344),CH344+CJ344)))</f>
        <v>0</v>
      </c>
      <c r="CL344" s="3">
        <f>IF(Inputs!$B$27&lt;&gt;"Ready","PENDING INPUTS",MAX(0,(CE344+CF344+CG344)-CK344))</f>
        <v>0</v>
      </c>
    </row>
    <row r="345" spans="1:90" ht="27.95" customHeight="1" x14ac:dyDescent="0.25">
      <c r="A345">
        <v>341</v>
      </c>
      <c r="B345" s="13">
        <f>IF(Inputs!$B$27&lt;&gt;"Ready","PENDING INPUTS",EDATE(Inputs!$B$5,A345-1))</f>
        <v>56646</v>
      </c>
      <c r="C345" s="3">
        <f>IF(Inputs!$B$27&lt;&gt;"Ready","PENDING INPUTS",IF(A345&lt;=Inputs!$B$6,MAX(0,Inputs!$B$4+IF(A345=Inputs!$B$7,Inputs!$B$8,0)+IF(A345=Inputs!$B$9,Inputs!$B$10,0)),0))</f>
        <v>0</v>
      </c>
      <c r="D345" s="3">
        <f>IF(Inputs!$B$27&lt;&gt;"Ready","PENDING INPUTS",SUM(N345,V345,AD345,AL345,AT345,BB345,BJ345,BR345,BZ345,CH345))</f>
        <v>0</v>
      </c>
      <c r="E345" s="3">
        <f>IF(Inputs!$B$27&lt;&gt;"Ready","PENDING INPUTS",MAX(0,D345-C345))</f>
        <v>0</v>
      </c>
      <c r="F345" s="3">
        <f>IF(Inputs!$B$27&lt;&gt;"Ready","PENDING INPUTS",SUM(Q345,Y345,AG345,AO345,AW345,BE345,BM345,BU345,CC345,CK345))</f>
        <v>0</v>
      </c>
      <c r="G345" s="3">
        <f>IF(Inputs!$B$27&lt;&gt;"Ready","PENDING INPUTS",SUM(L345,T345,AB345,AJ345,AR345,AZ345,BH345,BP345,BX345,CF345))</f>
        <v>0</v>
      </c>
      <c r="H345" s="3">
        <f>IF(Inputs!$B$27&lt;&gt;"Ready","PENDING INPUTS",SUM(M345,U345,AC345,AK345,AS345,BA345,BI345,BQ345,BY345,CG345))</f>
        <v>0</v>
      </c>
      <c r="I345" s="3">
        <f>IF(Inputs!$B$27&lt;&gt;"Ready","PENDING INPUTS",SUM(R345,Z345,AH345,AP345,AX345,BF345,BN345,BV345,CD345,CL345))</f>
        <v>0</v>
      </c>
      <c r="J345" t="str">
        <f>IF(Inputs!$B$27&lt;&gt;"Ready","PENDING INPUTS",IF(A345&gt;Inputs!$B$6,"Beyond horizon",IF(E345&gt;0.005,"MINIMUM SHORTFALL",IF(I345&lt;0.005,"Paid off","In progress"))))</f>
        <v>Beyond horizon</v>
      </c>
      <c r="K345" s="3">
        <f>IF(Inputs!$B$27&lt;&gt;"Ready","PENDING INPUTS",R344)</f>
        <v>0</v>
      </c>
      <c r="L345" s="3">
        <f>IF(Inputs!$B$27&lt;&gt;"Ready","PENDING INPUTS",IF(A345&lt;=Inputs!$B$6,ROUND(K345*Inputs!C14/12,2),0))</f>
        <v>0</v>
      </c>
      <c r="M345" s="3">
        <f>IF(Inputs!$B$27&lt;&gt;"Ready","PENDING INPUTS",IF(AND(A345&lt;=Inputs!$B$6,K345&gt;0),Inputs!G14,0))</f>
        <v>0</v>
      </c>
      <c r="N345" s="3">
        <f>IF(Inputs!$B$27&lt;&gt;"Ready","PENDING INPUTS",IF(A345&gt;Inputs!$B$6,0,MIN((K345+L345+M345),IF(Inputs!H14=1,Inputs!D14,MAX(Inputs!F14,ROUND(K345*Inputs!E14+L345+M345,2))))))</f>
        <v>0</v>
      </c>
      <c r="O345">
        <f>IF(Inputs!$B$27&lt;&gt;"Ready","PENDING INPUTS",IF(K345&lt;=0,99,1+IF(AND(S345&gt;0,OR(S345&lt;K345,AND(S345=K345,1&lt;0))),1,0)+IF(AND(AA345&gt;0,OR(AA345&lt;K345,AND(AA345=K345,2&lt;0))),1,0)+IF(AND(AI345&gt;0,OR(AI345&lt;K345,AND(AI345=K345,3&lt;0))),1,0)+IF(AND(AQ345&gt;0,OR(AQ345&lt;K345,AND(AQ345=K345,4&lt;0))),1,0)+IF(AND(AY345&gt;0,OR(AY345&lt;K345,AND(AY345=K345,5&lt;0))),1,0)+IF(AND(BG345&gt;0,OR(BG345&lt;K345,AND(BG345=K345,6&lt;0))),1,0)+IF(AND(BO345&gt;0,OR(BO345&lt;K345,AND(BO345=K345,7&lt;0))),1,0)+IF(AND(BW345&gt;0,OR(BW345&lt;K345,AND(BW345=K345,8&lt;0))),1,0)+IF(AND(CE345&gt;0,OR(CE345&lt;K345,AND(CE345=K345,9&lt;0))),1,0)))</f>
        <v>99</v>
      </c>
      <c r="P345" s="3">
        <f>IF(Inputs!$B$27&lt;&gt;"Ready","PENDING INPUTS",IF(A345&gt;Inputs!$B$6,0,MIN(MAX(0,(K345+L345+M345)-N345),MAX(0,C345-D345-(IF(O345&lt;O345,K345+L345+M345-N345,0)+IF(W345&lt;O345,S345+T345+U345-V345,0)+IF(AE345&lt;O345,AA345+AB345+AC345-AD345,0)+IF(AM345&lt;O345,AI345+AJ345+AK345-AL345,0)+IF(AU345&lt;O345,AQ345+AR345+AS345-AT345,0)+IF(BC345&lt;O345,AY345+AZ345+BA345-BB345,0)+IF(BK345&lt;O345,BG345+BH345+BI345-BJ345,0)+IF(BS345&lt;O345,BO345+BP345+BQ345-BR345,0)+IF(CA345&lt;O345,BW345+BX345+BY345-BZ345,0)+IF(CI345&lt;O345,CE345+CF345+CG345-CH345,0))))))</f>
        <v>0</v>
      </c>
      <c r="Q345" s="3">
        <f>IF(Inputs!$B$27&lt;&gt;"Ready","PENDING INPUTS",MIN((K345+L345+M345),IF(D345&gt;C345,IF(D345=0,0,N345*C345/D345),N345+P345)))</f>
        <v>0</v>
      </c>
      <c r="R345" s="3">
        <f>IF(Inputs!$B$27&lt;&gt;"Ready","PENDING INPUTS",MAX(0,(K345+L345+M345)-Q345))</f>
        <v>0</v>
      </c>
      <c r="S345" s="3">
        <f>IF(Inputs!$B$27&lt;&gt;"Ready","PENDING INPUTS",Z344)</f>
        <v>0</v>
      </c>
      <c r="T345" s="3">
        <f>IF(Inputs!$B$27&lt;&gt;"Ready","PENDING INPUTS",IF(A345&lt;=Inputs!$B$6,ROUND(S345*Inputs!C15/12,2),0))</f>
        <v>0</v>
      </c>
      <c r="U345" s="3">
        <f>IF(Inputs!$B$27&lt;&gt;"Ready","PENDING INPUTS",IF(AND(A345&lt;=Inputs!$B$6,S345&gt;0),Inputs!G15,0))</f>
        <v>0</v>
      </c>
      <c r="V345" s="3">
        <f>IF(Inputs!$B$27&lt;&gt;"Ready","PENDING INPUTS",IF(A345&gt;Inputs!$B$6,0,MIN((S345+T345+U345),IF(Inputs!H15=1,Inputs!D15,MAX(Inputs!F15,ROUND(S345*Inputs!E15+T345+U345,2))))))</f>
        <v>0</v>
      </c>
      <c r="W345">
        <f>IF(Inputs!$B$27&lt;&gt;"Ready","PENDING INPUTS",IF(S345&lt;=0,99,1+IF(AND(K345&gt;0,OR(K345&lt;S345,AND(K345=S345,0&lt;1))),1,0)+IF(AND(AA345&gt;0,OR(AA345&lt;S345,AND(AA345=S345,2&lt;1))),1,0)+IF(AND(AI345&gt;0,OR(AI345&lt;S345,AND(AI345=S345,3&lt;1))),1,0)+IF(AND(AQ345&gt;0,OR(AQ345&lt;S345,AND(AQ345=S345,4&lt;1))),1,0)+IF(AND(AY345&gt;0,OR(AY345&lt;S345,AND(AY345=S345,5&lt;1))),1,0)+IF(AND(BG345&gt;0,OR(BG345&lt;S345,AND(BG345=S345,6&lt;1))),1,0)+IF(AND(BO345&gt;0,OR(BO345&lt;S345,AND(BO345=S345,7&lt;1))),1,0)+IF(AND(BW345&gt;0,OR(BW345&lt;S345,AND(BW345=S345,8&lt;1))),1,0)+IF(AND(CE345&gt;0,OR(CE345&lt;S345,AND(CE345=S345,9&lt;1))),1,0)))</f>
        <v>99</v>
      </c>
      <c r="X345" s="3">
        <f>IF(Inputs!$B$27&lt;&gt;"Ready","PENDING INPUTS",IF(A345&gt;Inputs!$B$6,0,MIN(MAX(0,(S345+T345+U345)-V345),MAX(0,C345-D345-(IF(O345&lt;W345,K345+L345+M345-N345,0)+IF(W345&lt;W345,S345+T345+U345-V345,0)+IF(AE345&lt;W345,AA345+AB345+AC345-AD345,0)+IF(AM345&lt;W345,AI345+AJ345+AK345-AL345,0)+IF(AU345&lt;W345,AQ345+AR345+AS345-AT345,0)+IF(BC345&lt;W345,AY345+AZ345+BA345-BB345,0)+IF(BK345&lt;W345,BG345+BH345+BI345-BJ345,0)+IF(BS345&lt;W345,BO345+BP345+BQ345-BR345,0)+IF(CA345&lt;W345,BW345+BX345+BY345-BZ345,0)+IF(CI345&lt;W345,CE345+CF345+CG345-CH345,0))))))</f>
        <v>0</v>
      </c>
      <c r="Y345" s="3">
        <f>IF(Inputs!$B$27&lt;&gt;"Ready","PENDING INPUTS",MIN((S345+T345+U345),IF(D345&gt;C345,IF(D345=0,0,V345*C345/D345),V345+X345)))</f>
        <v>0</v>
      </c>
      <c r="Z345" s="3">
        <f>IF(Inputs!$B$27&lt;&gt;"Ready","PENDING INPUTS",MAX(0,(S345+T345+U345)-Y345))</f>
        <v>0</v>
      </c>
      <c r="AA345" s="3">
        <f>IF(Inputs!$B$27&lt;&gt;"Ready","PENDING INPUTS",AH344)</f>
        <v>0</v>
      </c>
      <c r="AB345" s="3">
        <f>IF(Inputs!$B$27&lt;&gt;"Ready","PENDING INPUTS",IF(A345&lt;=Inputs!$B$6,ROUND(AA345*Inputs!C16/12,2),0))</f>
        <v>0</v>
      </c>
      <c r="AC345" s="3">
        <f>IF(Inputs!$B$27&lt;&gt;"Ready","PENDING INPUTS",IF(AND(A345&lt;=Inputs!$B$6,AA345&gt;0),Inputs!G16,0))</f>
        <v>0</v>
      </c>
      <c r="AD345" s="3">
        <f>IF(Inputs!$B$27&lt;&gt;"Ready","PENDING INPUTS",IF(A345&gt;Inputs!$B$6,0,MIN((AA345+AB345+AC345),IF(Inputs!H16=1,Inputs!D16,MAX(Inputs!F16,ROUND(AA345*Inputs!E16+AB345+AC345,2))))))</f>
        <v>0</v>
      </c>
      <c r="AE345">
        <f>IF(Inputs!$B$27&lt;&gt;"Ready","PENDING INPUTS",IF(AA345&lt;=0,99,1+IF(AND(K345&gt;0,OR(K345&lt;AA345,AND(K345=AA345,0&lt;2))),1,0)+IF(AND(S345&gt;0,OR(S345&lt;AA345,AND(S345=AA345,1&lt;2))),1,0)+IF(AND(AI345&gt;0,OR(AI345&lt;AA345,AND(AI345=AA345,3&lt;2))),1,0)+IF(AND(AQ345&gt;0,OR(AQ345&lt;AA345,AND(AQ345=AA345,4&lt;2))),1,0)+IF(AND(AY345&gt;0,OR(AY345&lt;AA345,AND(AY345=AA345,5&lt;2))),1,0)+IF(AND(BG345&gt;0,OR(BG345&lt;AA345,AND(BG345=AA345,6&lt;2))),1,0)+IF(AND(BO345&gt;0,OR(BO345&lt;AA345,AND(BO345=AA345,7&lt;2))),1,0)+IF(AND(BW345&gt;0,OR(BW345&lt;AA345,AND(BW345=AA345,8&lt;2))),1,0)+IF(AND(CE345&gt;0,OR(CE345&lt;AA345,AND(CE345=AA345,9&lt;2))),1,0)))</f>
        <v>99</v>
      </c>
      <c r="AF345" s="3">
        <f>IF(Inputs!$B$27&lt;&gt;"Ready","PENDING INPUTS",IF(A345&gt;Inputs!$B$6,0,MIN(MAX(0,(AA345+AB345+AC345)-AD345),MAX(0,C345-D345-(IF(O345&lt;AE345,K345+L345+M345-N345,0)+IF(W345&lt;AE345,S345+T345+U345-V345,0)+IF(AE345&lt;AE345,AA345+AB345+AC345-AD345,0)+IF(AM345&lt;AE345,AI345+AJ345+AK345-AL345,0)+IF(AU345&lt;AE345,AQ345+AR345+AS345-AT345,0)+IF(BC345&lt;AE345,AY345+AZ345+BA345-BB345,0)+IF(BK345&lt;AE345,BG345+BH345+BI345-BJ345,0)+IF(BS345&lt;AE345,BO345+BP345+BQ345-BR345,0)+IF(CA345&lt;AE345,BW345+BX345+BY345-BZ345,0)+IF(CI345&lt;AE345,CE345+CF345+CG345-CH345,0))))))</f>
        <v>0</v>
      </c>
      <c r="AG345" s="3">
        <f>IF(Inputs!$B$27&lt;&gt;"Ready","PENDING INPUTS",MIN((AA345+AB345+AC345),IF(D345&gt;C345,IF(D345=0,0,AD345*C345/D345),AD345+AF345)))</f>
        <v>0</v>
      </c>
      <c r="AH345" s="3">
        <f>IF(Inputs!$B$27&lt;&gt;"Ready","PENDING INPUTS",MAX(0,(AA345+AB345+AC345)-AG345))</f>
        <v>0</v>
      </c>
      <c r="AI345" s="3">
        <f>IF(Inputs!$B$27&lt;&gt;"Ready","PENDING INPUTS",AP344)</f>
        <v>0</v>
      </c>
      <c r="AJ345" s="3">
        <f>IF(Inputs!$B$27&lt;&gt;"Ready","PENDING INPUTS",IF(A345&lt;=Inputs!$B$6,ROUND(AI345*Inputs!C17/12,2),0))</f>
        <v>0</v>
      </c>
      <c r="AK345" s="3">
        <f>IF(Inputs!$B$27&lt;&gt;"Ready","PENDING INPUTS",IF(AND(A345&lt;=Inputs!$B$6,AI345&gt;0),Inputs!G17,0))</f>
        <v>0</v>
      </c>
      <c r="AL345" s="3">
        <f>IF(Inputs!$B$27&lt;&gt;"Ready","PENDING INPUTS",IF(A345&gt;Inputs!$B$6,0,MIN((AI345+AJ345+AK345),IF(Inputs!H17=1,Inputs!D17,MAX(Inputs!F17,ROUND(AI345*Inputs!E17+AJ345+AK345,2))))))</f>
        <v>0</v>
      </c>
      <c r="AM345">
        <f>IF(Inputs!$B$27&lt;&gt;"Ready","PENDING INPUTS",IF(AI345&lt;=0,99,1+IF(AND(K345&gt;0,OR(K345&lt;AI345,AND(K345=AI345,0&lt;3))),1,0)+IF(AND(S345&gt;0,OR(S345&lt;AI345,AND(S345=AI345,1&lt;3))),1,0)+IF(AND(AA345&gt;0,OR(AA345&lt;AI345,AND(AA345=AI345,2&lt;3))),1,0)+IF(AND(AQ345&gt;0,OR(AQ345&lt;AI345,AND(AQ345=AI345,4&lt;3))),1,0)+IF(AND(AY345&gt;0,OR(AY345&lt;AI345,AND(AY345=AI345,5&lt;3))),1,0)+IF(AND(BG345&gt;0,OR(BG345&lt;AI345,AND(BG345=AI345,6&lt;3))),1,0)+IF(AND(BO345&gt;0,OR(BO345&lt;AI345,AND(BO345=AI345,7&lt;3))),1,0)+IF(AND(BW345&gt;0,OR(BW345&lt;AI345,AND(BW345=AI345,8&lt;3))),1,0)+IF(AND(CE345&gt;0,OR(CE345&lt;AI345,AND(CE345=AI345,9&lt;3))),1,0)))</f>
        <v>99</v>
      </c>
      <c r="AN345" s="3">
        <f>IF(Inputs!$B$27&lt;&gt;"Ready","PENDING INPUTS",IF(A345&gt;Inputs!$B$6,0,MIN(MAX(0,(AI345+AJ345+AK345)-AL345),MAX(0,C345-D345-(IF(O345&lt;AM345,K345+L345+M345-N345,0)+IF(W345&lt;AM345,S345+T345+U345-V345,0)+IF(AE345&lt;AM345,AA345+AB345+AC345-AD345,0)+IF(AM345&lt;AM345,AI345+AJ345+AK345-AL345,0)+IF(AU345&lt;AM345,AQ345+AR345+AS345-AT345,0)+IF(BC345&lt;AM345,AY345+AZ345+BA345-BB345,0)+IF(BK345&lt;AM345,BG345+BH345+BI345-BJ345,0)+IF(BS345&lt;AM345,BO345+BP345+BQ345-BR345,0)+IF(CA345&lt;AM345,BW345+BX345+BY345-BZ345,0)+IF(CI345&lt;AM345,CE345+CF345+CG345-CH345,0))))))</f>
        <v>0</v>
      </c>
      <c r="AO345" s="3">
        <f>IF(Inputs!$B$27&lt;&gt;"Ready","PENDING INPUTS",MIN((AI345+AJ345+AK345),IF(D345&gt;C345,IF(D345=0,0,AL345*C345/D345),AL345+AN345)))</f>
        <v>0</v>
      </c>
      <c r="AP345" s="3">
        <f>IF(Inputs!$B$27&lt;&gt;"Ready","PENDING INPUTS",MAX(0,(AI345+AJ345+AK345)-AO345))</f>
        <v>0</v>
      </c>
      <c r="AQ345" s="3">
        <f>IF(Inputs!$B$27&lt;&gt;"Ready","PENDING INPUTS",AX344)</f>
        <v>0</v>
      </c>
      <c r="AR345" s="3">
        <f>IF(Inputs!$B$27&lt;&gt;"Ready","PENDING INPUTS",IF(A345&lt;=Inputs!$B$6,ROUND(AQ345*Inputs!C18/12,2),0))</f>
        <v>0</v>
      </c>
      <c r="AS345" s="3">
        <f>IF(Inputs!$B$27&lt;&gt;"Ready","PENDING INPUTS",IF(AND(A345&lt;=Inputs!$B$6,AQ345&gt;0),Inputs!G18,0))</f>
        <v>0</v>
      </c>
      <c r="AT345" s="3">
        <f>IF(Inputs!$B$27&lt;&gt;"Ready","PENDING INPUTS",IF(A345&gt;Inputs!$B$6,0,MIN((AQ345+AR345+AS345),IF(Inputs!H18=1,Inputs!D18,MAX(Inputs!F18,ROUND(AQ345*Inputs!E18+AR345+AS345,2))))))</f>
        <v>0</v>
      </c>
      <c r="AU345">
        <f>IF(Inputs!$B$27&lt;&gt;"Ready","PENDING INPUTS",IF(AQ345&lt;=0,99,1+IF(AND(K345&gt;0,OR(K345&lt;AQ345,AND(K345=AQ345,0&lt;4))),1,0)+IF(AND(S345&gt;0,OR(S345&lt;AQ345,AND(S345=AQ345,1&lt;4))),1,0)+IF(AND(AA345&gt;0,OR(AA345&lt;AQ345,AND(AA345=AQ345,2&lt;4))),1,0)+IF(AND(AI345&gt;0,OR(AI345&lt;AQ345,AND(AI345=AQ345,3&lt;4))),1,0)+IF(AND(AY345&gt;0,OR(AY345&lt;AQ345,AND(AY345=AQ345,5&lt;4))),1,0)+IF(AND(BG345&gt;0,OR(BG345&lt;AQ345,AND(BG345=AQ345,6&lt;4))),1,0)+IF(AND(BO345&gt;0,OR(BO345&lt;AQ345,AND(BO345=AQ345,7&lt;4))),1,0)+IF(AND(BW345&gt;0,OR(BW345&lt;AQ345,AND(BW345=AQ345,8&lt;4))),1,0)+IF(AND(CE345&gt;0,OR(CE345&lt;AQ345,AND(CE345=AQ345,9&lt;4))),1,0)))</f>
        <v>99</v>
      </c>
      <c r="AV345" s="3">
        <f>IF(Inputs!$B$27&lt;&gt;"Ready","PENDING INPUTS",IF(A345&gt;Inputs!$B$6,0,MIN(MAX(0,(AQ345+AR345+AS345)-AT345),MAX(0,C345-D345-(IF(O345&lt;AU345,K345+L345+M345-N345,0)+IF(W345&lt;AU345,S345+T345+U345-V345,0)+IF(AE345&lt;AU345,AA345+AB345+AC345-AD345,0)+IF(AM345&lt;AU345,AI345+AJ345+AK345-AL345,0)+IF(AU345&lt;AU345,AQ345+AR345+AS345-AT345,0)+IF(BC345&lt;AU345,AY345+AZ345+BA345-BB345,0)+IF(BK345&lt;AU345,BG345+BH345+BI345-BJ345,0)+IF(BS345&lt;AU345,BO345+BP345+BQ345-BR345,0)+IF(CA345&lt;AU345,BW345+BX345+BY345-BZ345,0)+IF(CI345&lt;AU345,CE345+CF345+CG345-CH345,0))))))</f>
        <v>0</v>
      </c>
      <c r="AW345" s="3">
        <f>IF(Inputs!$B$27&lt;&gt;"Ready","PENDING INPUTS",MIN((AQ345+AR345+AS345),IF(D345&gt;C345,IF(D345=0,0,AT345*C345/D345),AT345+AV345)))</f>
        <v>0</v>
      </c>
      <c r="AX345" s="3">
        <f>IF(Inputs!$B$27&lt;&gt;"Ready","PENDING INPUTS",MAX(0,(AQ345+AR345+AS345)-AW345))</f>
        <v>0</v>
      </c>
      <c r="AY345" s="3">
        <f>IF(Inputs!$B$27&lt;&gt;"Ready","PENDING INPUTS",BF344)</f>
        <v>0</v>
      </c>
      <c r="AZ345" s="3">
        <f>IF(Inputs!$B$27&lt;&gt;"Ready","PENDING INPUTS",IF(A345&lt;=Inputs!$B$6,ROUND(AY345*Inputs!C19/12,2),0))</f>
        <v>0</v>
      </c>
      <c r="BA345" s="3">
        <f>IF(Inputs!$B$27&lt;&gt;"Ready","PENDING INPUTS",IF(AND(A345&lt;=Inputs!$B$6,AY345&gt;0),Inputs!G19,0))</f>
        <v>0</v>
      </c>
      <c r="BB345" s="3">
        <f>IF(Inputs!$B$27&lt;&gt;"Ready","PENDING INPUTS",IF(A345&gt;Inputs!$B$6,0,MIN((AY345+AZ345+BA345),IF(Inputs!H19=1,Inputs!D19,MAX(Inputs!F19,ROUND(AY345*Inputs!E19+AZ345+BA345,2))))))</f>
        <v>0</v>
      </c>
      <c r="BC345">
        <f>IF(Inputs!$B$27&lt;&gt;"Ready","PENDING INPUTS",IF(AY345&lt;=0,99,1+IF(AND(K345&gt;0,OR(K345&lt;AY345,AND(K345=AY345,0&lt;5))),1,0)+IF(AND(S345&gt;0,OR(S345&lt;AY345,AND(S345=AY345,1&lt;5))),1,0)+IF(AND(AA345&gt;0,OR(AA345&lt;AY345,AND(AA345=AY345,2&lt;5))),1,0)+IF(AND(AI345&gt;0,OR(AI345&lt;AY345,AND(AI345=AY345,3&lt;5))),1,0)+IF(AND(AQ345&gt;0,OR(AQ345&lt;AY345,AND(AQ345=AY345,4&lt;5))),1,0)+IF(AND(BG345&gt;0,OR(BG345&lt;AY345,AND(BG345=AY345,6&lt;5))),1,0)+IF(AND(BO345&gt;0,OR(BO345&lt;AY345,AND(BO345=AY345,7&lt;5))),1,0)+IF(AND(BW345&gt;0,OR(BW345&lt;AY345,AND(BW345=AY345,8&lt;5))),1,0)+IF(AND(CE345&gt;0,OR(CE345&lt;AY345,AND(CE345=AY345,9&lt;5))),1,0)))</f>
        <v>99</v>
      </c>
      <c r="BD345" s="3">
        <f>IF(Inputs!$B$27&lt;&gt;"Ready","PENDING INPUTS",IF(A345&gt;Inputs!$B$6,0,MIN(MAX(0,(AY345+AZ345+BA345)-BB345),MAX(0,C345-D345-(IF(O345&lt;BC345,K345+L345+M345-N345,0)+IF(W345&lt;BC345,S345+T345+U345-V345,0)+IF(AE345&lt;BC345,AA345+AB345+AC345-AD345,0)+IF(AM345&lt;BC345,AI345+AJ345+AK345-AL345,0)+IF(AU345&lt;BC345,AQ345+AR345+AS345-AT345,0)+IF(BC345&lt;BC345,AY345+AZ345+BA345-BB345,0)+IF(BK345&lt;BC345,BG345+BH345+BI345-BJ345,0)+IF(BS345&lt;BC345,BO345+BP345+BQ345-BR345,0)+IF(CA345&lt;BC345,BW345+BX345+BY345-BZ345,0)+IF(CI345&lt;BC345,CE345+CF345+CG345-CH345,0))))))</f>
        <v>0</v>
      </c>
      <c r="BE345" s="3">
        <f>IF(Inputs!$B$27&lt;&gt;"Ready","PENDING INPUTS",MIN((AY345+AZ345+BA345),IF(D345&gt;C345,IF(D345=0,0,BB345*C345/D345),BB345+BD345)))</f>
        <v>0</v>
      </c>
      <c r="BF345" s="3">
        <f>IF(Inputs!$B$27&lt;&gt;"Ready","PENDING INPUTS",MAX(0,(AY345+AZ345+BA345)-BE345))</f>
        <v>0</v>
      </c>
      <c r="BG345" s="3">
        <f>IF(Inputs!$B$27&lt;&gt;"Ready","PENDING INPUTS",BN344)</f>
        <v>0</v>
      </c>
      <c r="BH345" s="3">
        <f>IF(Inputs!$B$27&lt;&gt;"Ready","PENDING INPUTS",IF(A345&lt;=Inputs!$B$6,ROUND(BG345*Inputs!C20/12,2),0))</f>
        <v>0</v>
      </c>
      <c r="BI345" s="3">
        <f>IF(Inputs!$B$27&lt;&gt;"Ready","PENDING INPUTS",IF(AND(A345&lt;=Inputs!$B$6,BG345&gt;0),Inputs!G20,0))</f>
        <v>0</v>
      </c>
      <c r="BJ345" s="3">
        <f>IF(Inputs!$B$27&lt;&gt;"Ready","PENDING INPUTS",IF(A345&gt;Inputs!$B$6,0,MIN((BG345+BH345+BI345),IF(Inputs!H20=1,Inputs!D20,MAX(Inputs!F20,ROUND(BG345*Inputs!E20+BH345+BI345,2))))))</f>
        <v>0</v>
      </c>
      <c r="BK345">
        <f>IF(Inputs!$B$27&lt;&gt;"Ready","PENDING INPUTS",IF(BG345&lt;=0,99,1+IF(AND(K345&gt;0,OR(K345&lt;BG345,AND(K345=BG345,0&lt;6))),1,0)+IF(AND(S345&gt;0,OR(S345&lt;BG345,AND(S345=BG345,1&lt;6))),1,0)+IF(AND(AA345&gt;0,OR(AA345&lt;BG345,AND(AA345=BG345,2&lt;6))),1,0)+IF(AND(AI345&gt;0,OR(AI345&lt;BG345,AND(AI345=BG345,3&lt;6))),1,0)+IF(AND(AQ345&gt;0,OR(AQ345&lt;BG345,AND(AQ345=BG345,4&lt;6))),1,0)+IF(AND(AY345&gt;0,OR(AY345&lt;BG345,AND(AY345=BG345,5&lt;6))),1,0)+IF(AND(BO345&gt;0,OR(BO345&lt;BG345,AND(BO345=BG345,7&lt;6))),1,0)+IF(AND(BW345&gt;0,OR(BW345&lt;BG345,AND(BW345=BG345,8&lt;6))),1,0)+IF(AND(CE345&gt;0,OR(CE345&lt;BG345,AND(CE345=BG345,9&lt;6))),1,0)))</f>
        <v>99</v>
      </c>
      <c r="BL345" s="3">
        <f>IF(Inputs!$B$27&lt;&gt;"Ready","PENDING INPUTS",IF(A345&gt;Inputs!$B$6,0,MIN(MAX(0,(BG345+BH345+BI345)-BJ345),MAX(0,C345-D345-(IF(O345&lt;BK345,K345+L345+M345-N345,0)+IF(W345&lt;BK345,S345+T345+U345-V345,0)+IF(AE345&lt;BK345,AA345+AB345+AC345-AD345,0)+IF(AM345&lt;BK345,AI345+AJ345+AK345-AL345,0)+IF(AU345&lt;BK345,AQ345+AR345+AS345-AT345,0)+IF(BC345&lt;BK345,AY345+AZ345+BA345-BB345,0)+IF(BK345&lt;BK345,BG345+BH345+BI345-BJ345,0)+IF(BS345&lt;BK345,BO345+BP345+BQ345-BR345,0)+IF(CA345&lt;BK345,BW345+BX345+BY345-BZ345,0)+IF(CI345&lt;BK345,CE345+CF345+CG345-CH345,0))))))</f>
        <v>0</v>
      </c>
      <c r="BM345" s="3">
        <f>IF(Inputs!$B$27&lt;&gt;"Ready","PENDING INPUTS",MIN((BG345+BH345+BI345),IF(D345&gt;C345,IF(D345=0,0,BJ345*C345/D345),BJ345+BL345)))</f>
        <v>0</v>
      </c>
      <c r="BN345" s="3">
        <f>IF(Inputs!$B$27&lt;&gt;"Ready","PENDING INPUTS",MAX(0,(BG345+BH345+BI345)-BM345))</f>
        <v>0</v>
      </c>
      <c r="BO345" s="3">
        <f>IF(Inputs!$B$27&lt;&gt;"Ready","PENDING INPUTS",BV344)</f>
        <v>0</v>
      </c>
      <c r="BP345" s="3">
        <f>IF(Inputs!$B$27&lt;&gt;"Ready","PENDING INPUTS",IF(A345&lt;=Inputs!$B$6,ROUND(BO345*Inputs!C21/12,2),0))</f>
        <v>0</v>
      </c>
      <c r="BQ345" s="3">
        <f>IF(Inputs!$B$27&lt;&gt;"Ready","PENDING INPUTS",IF(AND(A345&lt;=Inputs!$B$6,BO345&gt;0),Inputs!G21,0))</f>
        <v>0</v>
      </c>
      <c r="BR345" s="3">
        <f>IF(Inputs!$B$27&lt;&gt;"Ready","PENDING INPUTS",IF(A345&gt;Inputs!$B$6,0,MIN((BO345+BP345+BQ345),IF(Inputs!H21=1,Inputs!D21,MAX(Inputs!F21,ROUND(BO345*Inputs!E21+BP345+BQ345,2))))))</f>
        <v>0</v>
      </c>
      <c r="BS345">
        <f>IF(Inputs!$B$27&lt;&gt;"Ready","PENDING INPUTS",IF(BO345&lt;=0,99,1+IF(AND(K345&gt;0,OR(K345&lt;BO345,AND(K345=BO345,0&lt;7))),1,0)+IF(AND(S345&gt;0,OR(S345&lt;BO345,AND(S345=BO345,1&lt;7))),1,0)+IF(AND(AA345&gt;0,OR(AA345&lt;BO345,AND(AA345=BO345,2&lt;7))),1,0)+IF(AND(AI345&gt;0,OR(AI345&lt;BO345,AND(AI345=BO345,3&lt;7))),1,0)+IF(AND(AQ345&gt;0,OR(AQ345&lt;BO345,AND(AQ345=BO345,4&lt;7))),1,0)+IF(AND(AY345&gt;0,OR(AY345&lt;BO345,AND(AY345=BO345,5&lt;7))),1,0)+IF(AND(BG345&gt;0,OR(BG345&lt;BO345,AND(BG345=BO345,6&lt;7))),1,0)+IF(AND(BW345&gt;0,OR(BW345&lt;BO345,AND(BW345=BO345,8&lt;7))),1,0)+IF(AND(CE345&gt;0,OR(CE345&lt;BO345,AND(CE345=BO345,9&lt;7))),1,0)))</f>
        <v>99</v>
      </c>
      <c r="BT345" s="3">
        <f>IF(Inputs!$B$27&lt;&gt;"Ready","PENDING INPUTS",IF(A345&gt;Inputs!$B$6,0,MIN(MAX(0,(BO345+BP345+BQ345)-BR345),MAX(0,C345-D345-(IF(O345&lt;BS345,K345+L345+M345-N345,0)+IF(W345&lt;BS345,S345+T345+U345-V345,0)+IF(AE345&lt;BS345,AA345+AB345+AC345-AD345,0)+IF(AM345&lt;BS345,AI345+AJ345+AK345-AL345,0)+IF(AU345&lt;BS345,AQ345+AR345+AS345-AT345,0)+IF(BC345&lt;BS345,AY345+AZ345+BA345-BB345,0)+IF(BK345&lt;BS345,BG345+BH345+BI345-BJ345,0)+IF(BS345&lt;BS345,BO345+BP345+BQ345-BR345,0)+IF(CA345&lt;BS345,BW345+BX345+BY345-BZ345,0)+IF(CI345&lt;BS345,CE345+CF345+CG345-CH345,0))))))</f>
        <v>0</v>
      </c>
      <c r="BU345" s="3">
        <f>IF(Inputs!$B$27&lt;&gt;"Ready","PENDING INPUTS",MIN((BO345+BP345+BQ345),IF(D345&gt;C345,IF(D345=0,0,BR345*C345/D345),BR345+BT345)))</f>
        <v>0</v>
      </c>
      <c r="BV345" s="3">
        <f>IF(Inputs!$B$27&lt;&gt;"Ready","PENDING INPUTS",MAX(0,(BO345+BP345+BQ345)-BU345))</f>
        <v>0</v>
      </c>
      <c r="BW345" s="3">
        <f>IF(Inputs!$B$27&lt;&gt;"Ready","PENDING INPUTS",CD344)</f>
        <v>0</v>
      </c>
      <c r="BX345" s="3">
        <f>IF(Inputs!$B$27&lt;&gt;"Ready","PENDING INPUTS",IF(A345&lt;=Inputs!$B$6,ROUND(BW345*Inputs!C22/12,2),0))</f>
        <v>0</v>
      </c>
      <c r="BY345" s="3">
        <f>IF(Inputs!$B$27&lt;&gt;"Ready","PENDING INPUTS",IF(AND(A345&lt;=Inputs!$B$6,BW345&gt;0),Inputs!G22,0))</f>
        <v>0</v>
      </c>
      <c r="BZ345" s="3">
        <f>IF(Inputs!$B$27&lt;&gt;"Ready","PENDING INPUTS",IF(A345&gt;Inputs!$B$6,0,MIN((BW345+BX345+BY345),IF(Inputs!H22=1,Inputs!D22,MAX(Inputs!F22,ROUND(BW345*Inputs!E22+BX345+BY345,2))))))</f>
        <v>0</v>
      </c>
      <c r="CA345">
        <f>IF(Inputs!$B$27&lt;&gt;"Ready","PENDING INPUTS",IF(BW345&lt;=0,99,1+IF(AND(K345&gt;0,OR(K345&lt;BW345,AND(K345=BW345,0&lt;8))),1,0)+IF(AND(S345&gt;0,OR(S345&lt;BW345,AND(S345=BW345,1&lt;8))),1,0)+IF(AND(AA345&gt;0,OR(AA345&lt;BW345,AND(AA345=BW345,2&lt;8))),1,0)+IF(AND(AI345&gt;0,OR(AI345&lt;BW345,AND(AI345=BW345,3&lt;8))),1,0)+IF(AND(AQ345&gt;0,OR(AQ345&lt;BW345,AND(AQ345=BW345,4&lt;8))),1,0)+IF(AND(AY345&gt;0,OR(AY345&lt;BW345,AND(AY345=BW345,5&lt;8))),1,0)+IF(AND(BG345&gt;0,OR(BG345&lt;BW345,AND(BG345=BW345,6&lt;8))),1,0)+IF(AND(BO345&gt;0,OR(BO345&lt;BW345,AND(BO345=BW345,7&lt;8))),1,0)+IF(AND(CE345&gt;0,OR(CE345&lt;BW345,AND(CE345=BW345,9&lt;8))),1,0)))</f>
        <v>99</v>
      </c>
      <c r="CB345" s="3">
        <f>IF(Inputs!$B$27&lt;&gt;"Ready","PENDING INPUTS",IF(A345&gt;Inputs!$B$6,0,MIN(MAX(0,(BW345+BX345+BY345)-BZ345),MAX(0,C345-D345-(IF(O345&lt;CA345,K345+L345+M345-N345,0)+IF(W345&lt;CA345,S345+T345+U345-V345,0)+IF(AE345&lt;CA345,AA345+AB345+AC345-AD345,0)+IF(AM345&lt;CA345,AI345+AJ345+AK345-AL345,0)+IF(AU345&lt;CA345,AQ345+AR345+AS345-AT345,0)+IF(BC345&lt;CA345,AY345+AZ345+BA345-BB345,0)+IF(BK345&lt;CA345,BG345+BH345+BI345-BJ345,0)+IF(BS345&lt;CA345,BO345+BP345+BQ345-BR345,0)+IF(CA345&lt;CA345,BW345+BX345+BY345-BZ345,0)+IF(CI345&lt;CA345,CE345+CF345+CG345-CH345,0))))))</f>
        <v>0</v>
      </c>
      <c r="CC345" s="3">
        <f>IF(Inputs!$B$27&lt;&gt;"Ready","PENDING INPUTS",MIN((BW345+BX345+BY345),IF(D345&gt;C345,IF(D345=0,0,BZ345*C345/D345),BZ345+CB345)))</f>
        <v>0</v>
      </c>
      <c r="CD345" s="3">
        <f>IF(Inputs!$B$27&lt;&gt;"Ready","PENDING INPUTS",MAX(0,(BW345+BX345+BY345)-CC345))</f>
        <v>0</v>
      </c>
      <c r="CE345" s="3">
        <f>IF(Inputs!$B$27&lt;&gt;"Ready","PENDING INPUTS",CL344)</f>
        <v>0</v>
      </c>
      <c r="CF345" s="3">
        <f>IF(Inputs!$B$27&lt;&gt;"Ready","PENDING INPUTS",IF(A345&lt;=Inputs!$B$6,ROUND(CE345*Inputs!C23/12,2),0))</f>
        <v>0</v>
      </c>
      <c r="CG345" s="3">
        <f>IF(Inputs!$B$27&lt;&gt;"Ready","PENDING INPUTS",IF(AND(A345&lt;=Inputs!$B$6,CE345&gt;0),Inputs!G23,0))</f>
        <v>0</v>
      </c>
      <c r="CH345" s="3">
        <f>IF(Inputs!$B$27&lt;&gt;"Ready","PENDING INPUTS",IF(A345&gt;Inputs!$B$6,0,MIN((CE345+CF345+CG345),IF(Inputs!H23=1,Inputs!D23,MAX(Inputs!F23,ROUND(CE345*Inputs!E23+CF345+CG345,2))))))</f>
        <v>0</v>
      </c>
      <c r="CI345">
        <f>IF(Inputs!$B$27&lt;&gt;"Ready","PENDING INPUTS",IF(CE345&lt;=0,99,1+IF(AND(K345&gt;0,OR(K345&lt;CE345,AND(K345=CE345,0&lt;9))),1,0)+IF(AND(S345&gt;0,OR(S345&lt;CE345,AND(S345=CE345,1&lt;9))),1,0)+IF(AND(AA345&gt;0,OR(AA345&lt;CE345,AND(AA345=CE345,2&lt;9))),1,0)+IF(AND(AI345&gt;0,OR(AI345&lt;CE345,AND(AI345=CE345,3&lt;9))),1,0)+IF(AND(AQ345&gt;0,OR(AQ345&lt;CE345,AND(AQ345=CE345,4&lt;9))),1,0)+IF(AND(AY345&gt;0,OR(AY345&lt;CE345,AND(AY345=CE345,5&lt;9))),1,0)+IF(AND(BG345&gt;0,OR(BG345&lt;CE345,AND(BG345=CE345,6&lt;9))),1,0)+IF(AND(BO345&gt;0,OR(BO345&lt;CE345,AND(BO345=CE345,7&lt;9))),1,0)+IF(AND(BW345&gt;0,OR(BW345&lt;CE345,AND(BW345=CE345,8&lt;9))),1,0)))</f>
        <v>99</v>
      </c>
      <c r="CJ345" s="3">
        <f>IF(Inputs!$B$27&lt;&gt;"Ready","PENDING INPUTS",IF(A345&gt;Inputs!$B$6,0,MIN(MAX(0,(CE345+CF345+CG345)-CH345),MAX(0,C345-D345-(IF(O345&lt;CI345,K345+L345+M345-N345,0)+IF(W345&lt;CI345,S345+T345+U345-V345,0)+IF(AE345&lt;CI345,AA345+AB345+AC345-AD345,0)+IF(AM345&lt;CI345,AI345+AJ345+AK345-AL345,0)+IF(AU345&lt;CI345,AQ345+AR345+AS345-AT345,0)+IF(BC345&lt;CI345,AY345+AZ345+BA345-BB345,0)+IF(BK345&lt;CI345,BG345+BH345+BI345-BJ345,0)+IF(BS345&lt;CI345,BO345+BP345+BQ345-BR345,0)+IF(CA345&lt;CI345,BW345+BX345+BY345-BZ345,0)+IF(CI345&lt;CI345,CE345+CF345+CG345-CH345,0))))))</f>
        <v>0</v>
      </c>
      <c r="CK345" s="3">
        <f>IF(Inputs!$B$27&lt;&gt;"Ready","PENDING INPUTS",MIN((CE345+CF345+CG345),IF(D345&gt;C345,IF(D345=0,0,CH345*C345/D345),CH345+CJ345)))</f>
        <v>0</v>
      </c>
      <c r="CL345" s="3">
        <f>IF(Inputs!$B$27&lt;&gt;"Ready","PENDING INPUTS",MAX(0,(CE345+CF345+CG345)-CK345))</f>
        <v>0</v>
      </c>
    </row>
    <row r="346" spans="1:90" ht="27.95" customHeight="1" x14ac:dyDescent="0.25">
      <c r="A346">
        <v>342</v>
      </c>
      <c r="B346" s="13">
        <f>IF(Inputs!$B$27&lt;&gt;"Ready","PENDING INPUTS",EDATE(Inputs!$B$5,A346-1))</f>
        <v>56674</v>
      </c>
      <c r="C346" s="3">
        <f>IF(Inputs!$B$27&lt;&gt;"Ready","PENDING INPUTS",IF(A346&lt;=Inputs!$B$6,MAX(0,Inputs!$B$4+IF(A346=Inputs!$B$7,Inputs!$B$8,0)+IF(A346=Inputs!$B$9,Inputs!$B$10,0)),0))</f>
        <v>0</v>
      </c>
      <c r="D346" s="3">
        <f>IF(Inputs!$B$27&lt;&gt;"Ready","PENDING INPUTS",SUM(N346,V346,AD346,AL346,AT346,BB346,BJ346,BR346,BZ346,CH346))</f>
        <v>0</v>
      </c>
      <c r="E346" s="3">
        <f>IF(Inputs!$B$27&lt;&gt;"Ready","PENDING INPUTS",MAX(0,D346-C346))</f>
        <v>0</v>
      </c>
      <c r="F346" s="3">
        <f>IF(Inputs!$B$27&lt;&gt;"Ready","PENDING INPUTS",SUM(Q346,Y346,AG346,AO346,AW346,BE346,BM346,BU346,CC346,CK346))</f>
        <v>0</v>
      </c>
      <c r="G346" s="3">
        <f>IF(Inputs!$B$27&lt;&gt;"Ready","PENDING INPUTS",SUM(L346,T346,AB346,AJ346,AR346,AZ346,BH346,BP346,BX346,CF346))</f>
        <v>0</v>
      </c>
      <c r="H346" s="3">
        <f>IF(Inputs!$B$27&lt;&gt;"Ready","PENDING INPUTS",SUM(M346,U346,AC346,AK346,AS346,BA346,BI346,BQ346,BY346,CG346))</f>
        <v>0</v>
      </c>
      <c r="I346" s="3">
        <f>IF(Inputs!$B$27&lt;&gt;"Ready","PENDING INPUTS",SUM(R346,Z346,AH346,AP346,AX346,BF346,BN346,BV346,CD346,CL346))</f>
        <v>0</v>
      </c>
      <c r="J346" t="str">
        <f>IF(Inputs!$B$27&lt;&gt;"Ready","PENDING INPUTS",IF(A346&gt;Inputs!$B$6,"Beyond horizon",IF(E346&gt;0.005,"MINIMUM SHORTFALL",IF(I346&lt;0.005,"Paid off","In progress"))))</f>
        <v>Beyond horizon</v>
      </c>
      <c r="K346" s="3">
        <f>IF(Inputs!$B$27&lt;&gt;"Ready","PENDING INPUTS",R345)</f>
        <v>0</v>
      </c>
      <c r="L346" s="3">
        <f>IF(Inputs!$B$27&lt;&gt;"Ready","PENDING INPUTS",IF(A346&lt;=Inputs!$B$6,ROUND(K346*Inputs!C14/12,2),0))</f>
        <v>0</v>
      </c>
      <c r="M346" s="3">
        <f>IF(Inputs!$B$27&lt;&gt;"Ready","PENDING INPUTS",IF(AND(A346&lt;=Inputs!$B$6,K346&gt;0),Inputs!G14,0))</f>
        <v>0</v>
      </c>
      <c r="N346" s="3">
        <f>IF(Inputs!$B$27&lt;&gt;"Ready","PENDING INPUTS",IF(A346&gt;Inputs!$B$6,0,MIN((K346+L346+M346),IF(Inputs!H14=1,Inputs!D14,MAX(Inputs!F14,ROUND(K346*Inputs!E14+L346+M346,2))))))</f>
        <v>0</v>
      </c>
      <c r="O346">
        <f>IF(Inputs!$B$27&lt;&gt;"Ready","PENDING INPUTS",IF(K346&lt;=0,99,1+IF(AND(S346&gt;0,OR(S346&lt;K346,AND(S346=K346,1&lt;0))),1,0)+IF(AND(AA346&gt;0,OR(AA346&lt;K346,AND(AA346=K346,2&lt;0))),1,0)+IF(AND(AI346&gt;0,OR(AI346&lt;K346,AND(AI346=K346,3&lt;0))),1,0)+IF(AND(AQ346&gt;0,OR(AQ346&lt;K346,AND(AQ346=K346,4&lt;0))),1,0)+IF(AND(AY346&gt;0,OR(AY346&lt;K346,AND(AY346=K346,5&lt;0))),1,0)+IF(AND(BG346&gt;0,OR(BG346&lt;K346,AND(BG346=K346,6&lt;0))),1,0)+IF(AND(BO346&gt;0,OR(BO346&lt;K346,AND(BO346=K346,7&lt;0))),1,0)+IF(AND(BW346&gt;0,OR(BW346&lt;K346,AND(BW346=K346,8&lt;0))),1,0)+IF(AND(CE346&gt;0,OR(CE346&lt;K346,AND(CE346=K346,9&lt;0))),1,0)))</f>
        <v>99</v>
      </c>
      <c r="P346" s="3">
        <f>IF(Inputs!$B$27&lt;&gt;"Ready","PENDING INPUTS",IF(A346&gt;Inputs!$B$6,0,MIN(MAX(0,(K346+L346+M346)-N346),MAX(0,C346-D346-(IF(O346&lt;O346,K346+L346+M346-N346,0)+IF(W346&lt;O346,S346+T346+U346-V346,0)+IF(AE346&lt;O346,AA346+AB346+AC346-AD346,0)+IF(AM346&lt;O346,AI346+AJ346+AK346-AL346,0)+IF(AU346&lt;O346,AQ346+AR346+AS346-AT346,0)+IF(BC346&lt;O346,AY346+AZ346+BA346-BB346,0)+IF(BK346&lt;O346,BG346+BH346+BI346-BJ346,0)+IF(BS346&lt;O346,BO346+BP346+BQ346-BR346,0)+IF(CA346&lt;O346,BW346+BX346+BY346-BZ346,0)+IF(CI346&lt;O346,CE346+CF346+CG346-CH346,0))))))</f>
        <v>0</v>
      </c>
      <c r="Q346" s="3">
        <f>IF(Inputs!$B$27&lt;&gt;"Ready","PENDING INPUTS",MIN((K346+L346+M346),IF(D346&gt;C346,IF(D346=0,0,N346*C346/D346),N346+P346)))</f>
        <v>0</v>
      </c>
      <c r="R346" s="3">
        <f>IF(Inputs!$B$27&lt;&gt;"Ready","PENDING INPUTS",MAX(0,(K346+L346+M346)-Q346))</f>
        <v>0</v>
      </c>
      <c r="S346" s="3">
        <f>IF(Inputs!$B$27&lt;&gt;"Ready","PENDING INPUTS",Z345)</f>
        <v>0</v>
      </c>
      <c r="T346" s="3">
        <f>IF(Inputs!$B$27&lt;&gt;"Ready","PENDING INPUTS",IF(A346&lt;=Inputs!$B$6,ROUND(S346*Inputs!C15/12,2),0))</f>
        <v>0</v>
      </c>
      <c r="U346" s="3">
        <f>IF(Inputs!$B$27&lt;&gt;"Ready","PENDING INPUTS",IF(AND(A346&lt;=Inputs!$B$6,S346&gt;0),Inputs!G15,0))</f>
        <v>0</v>
      </c>
      <c r="V346" s="3">
        <f>IF(Inputs!$B$27&lt;&gt;"Ready","PENDING INPUTS",IF(A346&gt;Inputs!$B$6,0,MIN((S346+T346+U346),IF(Inputs!H15=1,Inputs!D15,MAX(Inputs!F15,ROUND(S346*Inputs!E15+T346+U346,2))))))</f>
        <v>0</v>
      </c>
      <c r="W346">
        <f>IF(Inputs!$B$27&lt;&gt;"Ready","PENDING INPUTS",IF(S346&lt;=0,99,1+IF(AND(K346&gt;0,OR(K346&lt;S346,AND(K346=S346,0&lt;1))),1,0)+IF(AND(AA346&gt;0,OR(AA346&lt;S346,AND(AA346=S346,2&lt;1))),1,0)+IF(AND(AI346&gt;0,OR(AI346&lt;S346,AND(AI346=S346,3&lt;1))),1,0)+IF(AND(AQ346&gt;0,OR(AQ346&lt;S346,AND(AQ346=S346,4&lt;1))),1,0)+IF(AND(AY346&gt;0,OR(AY346&lt;S346,AND(AY346=S346,5&lt;1))),1,0)+IF(AND(BG346&gt;0,OR(BG346&lt;S346,AND(BG346=S346,6&lt;1))),1,0)+IF(AND(BO346&gt;0,OR(BO346&lt;S346,AND(BO346=S346,7&lt;1))),1,0)+IF(AND(BW346&gt;0,OR(BW346&lt;S346,AND(BW346=S346,8&lt;1))),1,0)+IF(AND(CE346&gt;0,OR(CE346&lt;S346,AND(CE346=S346,9&lt;1))),1,0)))</f>
        <v>99</v>
      </c>
      <c r="X346" s="3">
        <f>IF(Inputs!$B$27&lt;&gt;"Ready","PENDING INPUTS",IF(A346&gt;Inputs!$B$6,0,MIN(MAX(0,(S346+T346+U346)-V346),MAX(0,C346-D346-(IF(O346&lt;W346,K346+L346+M346-N346,0)+IF(W346&lt;W346,S346+T346+U346-V346,0)+IF(AE346&lt;W346,AA346+AB346+AC346-AD346,0)+IF(AM346&lt;W346,AI346+AJ346+AK346-AL346,0)+IF(AU346&lt;W346,AQ346+AR346+AS346-AT346,0)+IF(BC346&lt;W346,AY346+AZ346+BA346-BB346,0)+IF(BK346&lt;W346,BG346+BH346+BI346-BJ346,0)+IF(BS346&lt;W346,BO346+BP346+BQ346-BR346,0)+IF(CA346&lt;W346,BW346+BX346+BY346-BZ346,0)+IF(CI346&lt;W346,CE346+CF346+CG346-CH346,0))))))</f>
        <v>0</v>
      </c>
      <c r="Y346" s="3">
        <f>IF(Inputs!$B$27&lt;&gt;"Ready","PENDING INPUTS",MIN((S346+T346+U346),IF(D346&gt;C346,IF(D346=0,0,V346*C346/D346),V346+X346)))</f>
        <v>0</v>
      </c>
      <c r="Z346" s="3">
        <f>IF(Inputs!$B$27&lt;&gt;"Ready","PENDING INPUTS",MAX(0,(S346+T346+U346)-Y346))</f>
        <v>0</v>
      </c>
      <c r="AA346" s="3">
        <f>IF(Inputs!$B$27&lt;&gt;"Ready","PENDING INPUTS",AH345)</f>
        <v>0</v>
      </c>
      <c r="AB346" s="3">
        <f>IF(Inputs!$B$27&lt;&gt;"Ready","PENDING INPUTS",IF(A346&lt;=Inputs!$B$6,ROUND(AA346*Inputs!C16/12,2),0))</f>
        <v>0</v>
      </c>
      <c r="AC346" s="3">
        <f>IF(Inputs!$B$27&lt;&gt;"Ready","PENDING INPUTS",IF(AND(A346&lt;=Inputs!$B$6,AA346&gt;0),Inputs!G16,0))</f>
        <v>0</v>
      </c>
      <c r="AD346" s="3">
        <f>IF(Inputs!$B$27&lt;&gt;"Ready","PENDING INPUTS",IF(A346&gt;Inputs!$B$6,0,MIN((AA346+AB346+AC346),IF(Inputs!H16=1,Inputs!D16,MAX(Inputs!F16,ROUND(AA346*Inputs!E16+AB346+AC346,2))))))</f>
        <v>0</v>
      </c>
      <c r="AE346">
        <f>IF(Inputs!$B$27&lt;&gt;"Ready","PENDING INPUTS",IF(AA346&lt;=0,99,1+IF(AND(K346&gt;0,OR(K346&lt;AA346,AND(K346=AA346,0&lt;2))),1,0)+IF(AND(S346&gt;0,OR(S346&lt;AA346,AND(S346=AA346,1&lt;2))),1,0)+IF(AND(AI346&gt;0,OR(AI346&lt;AA346,AND(AI346=AA346,3&lt;2))),1,0)+IF(AND(AQ346&gt;0,OR(AQ346&lt;AA346,AND(AQ346=AA346,4&lt;2))),1,0)+IF(AND(AY346&gt;0,OR(AY346&lt;AA346,AND(AY346=AA346,5&lt;2))),1,0)+IF(AND(BG346&gt;0,OR(BG346&lt;AA346,AND(BG346=AA346,6&lt;2))),1,0)+IF(AND(BO346&gt;0,OR(BO346&lt;AA346,AND(BO346=AA346,7&lt;2))),1,0)+IF(AND(BW346&gt;0,OR(BW346&lt;AA346,AND(BW346=AA346,8&lt;2))),1,0)+IF(AND(CE346&gt;0,OR(CE346&lt;AA346,AND(CE346=AA346,9&lt;2))),1,0)))</f>
        <v>99</v>
      </c>
      <c r="AF346" s="3">
        <f>IF(Inputs!$B$27&lt;&gt;"Ready","PENDING INPUTS",IF(A346&gt;Inputs!$B$6,0,MIN(MAX(0,(AA346+AB346+AC346)-AD346),MAX(0,C346-D346-(IF(O346&lt;AE346,K346+L346+M346-N346,0)+IF(W346&lt;AE346,S346+T346+U346-V346,0)+IF(AE346&lt;AE346,AA346+AB346+AC346-AD346,0)+IF(AM346&lt;AE346,AI346+AJ346+AK346-AL346,0)+IF(AU346&lt;AE346,AQ346+AR346+AS346-AT346,0)+IF(BC346&lt;AE346,AY346+AZ346+BA346-BB346,0)+IF(BK346&lt;AE346,BG346+BH346+BI346-BJ346,0)+IF(BS346&lt;AE346,BO346+BP346+BQ346-BR346,0)+IF(CA346&lt;AE346,BW346+BX346+BY346-BZ346,0)+IF(CI346&lt;AE346,CE346+CF346+CG346-CH346,0))))))</f>
        <v>0</v>
      </c>
      <c r="AG346" s="3">
        <f>IF(Inputs!$B$27&lt;&gt;"Ready","PENDING INPUTS",MIN((AA346+AB346+AC346),IF(D346&gt;C346,IF(D346=0,0,AD346*C346/D346),AD346+AF346)))</f>
        <v>0</v>
      </c>
      <c r="AH346" s="3">
        <f>IF(Inputs!$B$27&lt;&gt;"Ready","PENDING INPUTS",MAX(0,(AA346+AB346+AC346)-AG346))</f>
        <v>0</v>
      </c>
      <c r="AI346" s="3">
        <f>IF(Inputs!$B$27&lt;&gt;"Ready","PENDING INPUTS",AP345)</f>
        <v>0</v>
      </c>
      <c r="AJ346" s="3">
        <f>IF(Inputs!$B$27&lt;&gt;"Ready","PENDING INPUTS",IF(A346&lt;=Inputs!$B$6,ROUND(AI346*Inputs!C17/12,2),0))</f>
        <v>0</v>
      </c>
      <c r="AK346" s="3">
        <f>IF(Inputs!$B$27&lt;&gt;"Ready","PENDING INPUTS",IF(AND(A346&lt;=Inputs!$B$6,AI346&gt;0),Inputs!G17,0))</f>
        <v>0</v>
      </c>
      <c r="AL346" s="3">
        <f>IF(Inputs!$B$27&lt;&gt;"Ready","PENDING INPUTS",IF(A346&gt;Inputs!$B$6,0,MIN((AI346+AJ346+AK346),IF(Inputs!H17=1,Inputs!D17,MAX(Inputs!F17,ROUND(AI346*Inputs!E17+AJ346+AK346,2))))))</f>
        <v>0</v>
      </c>
      <c r="AM346">
        <f>IF(Inputs!$B$27&lt;&gt;"Ready","PENDING INPUTS",IF(AI346&lt;=0,99,1+IF(AND(K346&gt;0,OR(K346&lt;AI346,AND(K346=AI346,0&lt;3))),1,0)+IF(AND(S346&gt;0,OR(S346&lt;AI346,AND(S346=AI346,1&lt;3))),1,0)+IF(AND(AA346&gt;0,OR(AA346&lt;AI346,AND(AA346=AI346,2&lt;3))),1,0)+IF(AND(AQ346&gt;0,OR(AQ346&lt;AI346,AND(AQ346=AI346,4&lt;3))),1,0)+IF(AND(AY346&gt;0,OR(AY346&lt;AI346,AND(AY346=AI346,5&lt;3))),1,0)+IF(AND(BG346&gt;0,OR(BG346&lt;AI346,AND(BG346=AI346,6&lt;3))),1,0)+IF(AND(BO346&gt;0,OR(BO346&lt;AI346,AND(BO346=AI346,7&lt;3))),1,0)+IF(AND(BW346&gt;0,OR(BW346&lt;AI346,AND(BW346=AI346,8&lt;3))),1,0)+IF(AND(CE346&gt;0,OR(CE346&lt;AI346,AND(CE346=AI346,9&lt;3))),1,0)))</f>
        <v>99</v>
      </c>
      <c r="AN346" s="3">
        <f>IF(Inputs!$B$27&lt;&gt;"Ready","PENDING INPUTS",IF(A346&gt;Inputs!$B$6,0,MIN(MAX(0,(AI346+AJ346+AK346)-AL346),MAX(0,C346-D346-(IF(O346&lt;AM346,K346+L346+M346-N346,0)+IF(W346&lt;AM346,S346+T346+U346-V346,0)+IF(AE346&lt;AM346,AA346+AB346+AC346-AD346,0)+IF(AM346&lt;AM346,AI346+AJ346+AK346-AL346,0)+IF(AU346&lt;AM346,AQ346+AR346+AS346-AT346,0)+IF(BC346&lt;AM346,AY346+AZ346+BA346-BB346,0)+IF(BK346&lt;AM346,BG346+BH346+BI346-BJ346,0)+IF(BS346&lt;AM346,BO346+BP346+BQ346-BR346,0)+IF(CA346&lt;AM346,BW346+BX346+BY346-BZ346,0)+IF(CI346&lt;AM346,CE346+CF346+CG346-CH346,0))))))</f>
        <v>0</v>
      </c>
      <c r="AO346" s="3">
        <f>IF(Inputs!$B$27&lt;&gt;"Ready","PENDING INPUTS",MIN((AI346+AJ346+AK346),IF(D346&gt;C346,IF(D346=0,0,AL346*C346/D346),AL346+AN346)))</f>
        <v>0</v>
      </c>
      <c r="AP346" s="3">
        <f>IF(Inputs!$B$27&lt;&gt;"Ready","PENDING INPUTS",MAX(0,(AI346+AJ346+AK346)-AO346))</f>
        <v>0</v>
      </c>
      <c r="AQ346" s="3">
        <f>IF(Inputs!$B$27&lt;&gt;"Ready","PENDING INPUTS",AX345)</f>
        <v>0</v>
      </c>
      <c r="AR346" s="3">
        <f>IF(Inputs!$B$27&lt;&gt;"Ready","PENDING INPUTS",IF(A346&lt;=Inputs!$B$6,ROUND(AQ346*Inputs!C18/12,2),0))</f>
        <v>0</v>
      </c>
      <c r="AS346" s="3">
        <f>IF(Inputs!$B$27&lt;&gt;"Ready","PENDING INPUTS",IF(AND(A346&lt;=Inputs!$B$6,AQ346&gt;0),Inputs!G18,0))</f>
        <v>0</v>
      </c>
      <c r="AT346" s="3">
        <f>IF(Inputs!$B$27&lt;&gt;"Ready","PENDING INPUTS",IF(A346&gt;Inputs!$B$6,0,MIN((AQ346+AR346+AS346),IF(Inputs!H18=1,Inputs!D18,MAX(Inputs!F18,ROUND(AQ346*Inputs!E18+AR346+AS346,2))))))</f>
        <v>0</v>
      </c>
      <c r="AU346">
        <f>IF(Inputs!$B$27&lt;&gt;"Ready","PENDING INPUTS",IF(AQ346&lt;=0,99,1+IF(AND(K346&gt;0,OR(K346&lt;AQ346,AND(K346=AQ346,0&lt;4))),1,0)+IF(AND(S346&gt;0,OR(S346&lt;AQ346,AND(S346=AQ346,1&lt;4))),1,0)+IF(AND(AA346&gt;0,OR(AA346&lt;AQ346,AND(AA346=AQ346,2&lt;4))),1,0)+IF(AND(AI346&gt;0,OR(AI346&lt;AQ346,AND(AI346=AQ346,3&lt;4))),1,0)+IF(AND(AY346&gt;0,OR(AY346&lt;AQ346,AND(AY346=AQ346,5&lt;4))),1,0)+IF(AND(BG346&gt;0,OR(BG346&lt;AQ346,AND(BG346=AQ346,6&lt;4))),1,0)+IF(AND(BO346&gt;0,OR(BO346&lt;AQ346,AND(BO346=AQ346,7&lt;4))),1,0)+IF(AND(BW346&gt;0,OR(BW346&lt;AQ346,AND(BW346=AQ346,8&lt;4))),1,0)+IF(AND(CE346&gt;0,OR(CE346&lt;AQ346,AND(CE346=AQ346,9&lt;4))),1,0)))</f>
        <v>99</v>
      </c>
      <c r="AV346" s="3">
        <f>IF(Inputs!$B$27&lt;&gt;"Ready","PENDING INPUTS",IF(A346&gt;Inputs!$B$6,0,MIN(MAX(0,(AQ346+AR346+AS346)-AT346),MAX(0,C346-D346-(IF(O346&lt;AU346,K346+L346+M346-N346,0)+IF(W346&lt;AU346,S346+T346+U346-V346,0)+IF(AE346&lt;AU346,AA346+AB346+AC346-AD346,0)+IF(AM346&lt;AU346,AI346+AJ346+AK346-AL346,0)+IF(AU346&lt;AU346,AQ346+AR346+AS346-AT346,0)+IF(BC346&lt;AU346,AY346+AZ346+BA346-BB346,0)+IF(BK346&lt;AU346,BG346+BH346+BI346-BJ346,0)+IF(BS346&lt;AU346,BO346+BP346+BQ346-BR346,0)+IF(CA346&lt;AU346,BW346+BX346+BY346-BZ346,0)+IF(CI346&lt;AU346,CE346+CF346+CG346-CH346,0))))))</f>
        <v>0</v>
      </c>
      <c r="AW346" s="3">
        <f>IF(Inputs!$B$27&lt;&gt;"Ready","PENDING INPUTS",MIN((AQ346+AR346+AS346),IF(D346&gt;C346,IF(D346=0,0,AT346*C346/D346),AT346+AV346)))</f>
        <v>0</v>
      </c>
      <c r="AX346" s="3">
        <f>IF(Inputs!$B$27&lt;&gt;"Ready","PENDING INPUTS",MAX(0,(AQ346+AR346+AS346)-AW346))</f>
        <v>0</v>
      </c>
      <c r="AY346" s="3">
        <f>IF(Inputs!$B$27&lt;&gt;"Ready","PENDING INPUTS",BF345)</f>
        <v>0</v>
      </c>
      <c r="AZ346" s="3">
        <f>IF(Inputs!$B$27&lt;&gt;"Ready","PENDING INPUTS",IF(A346&lt;=Inputs!$B$6,ROUND(AY346*Inputs!C19/12,2),0))</f>
        <v>0</v>
      </c>
      <c r="BA346" s="3">
        <f>IF(Inputs!$B$27&lt;&gt;"Ready","PENDING INPUTS",IF(AND(A346&lt;=Inputs!$B$6,AY346&gt;0),Inputs!G19,0))</f>
        <v>0</v>
      </c>
      <c r="BB346" s="3">
        <f>IF(Inputs!$B$27&lt;&gt;"Ready","PENDING INPUTS",IF(A346&gt;Inputs!$B$6,0,MIN((AY346+AZ346+BA346),IF(Inputs!H19=1,Inputs!D19,MAX(Inputs!F19,ROUND(AY346*Inputs!E19+AZ346+BA346,2))))))</f>
        <v>0</v>
      </c>
      <c r="BC346">
        <f>IF(Inputs!$B$27&lt;&gt;"Ready","PENDING INPUTS",IF(AY346&lt;=0,99,1+IF(AND(K346&gt;0,OR(K346&lt;AY346,AND(K346=AY346,0&lt;5))),1,0)+IF(AND(S346&gt;0,OR(S346&lt;AY346,AND(S346=AY346,1&lt;5))),1,0)+IF(AND(AA346&gt;0,OR(AA346&lt;AY346,AND(AA346=AY346,2&lt;5))),1,0)+IF(AND(AI346&gt;0,OR(AI346&lt;AY346,AND(AI346=AY346,3&lt;5))),1,0)+IF(AND(AQ346&gt;0,OR(AQ346&lt;AY346,AND(AQ346=AY346,4&lt;5))),1,0)+IF(AND(BG346&gt;0,OR(BG346&lt;AY346,AND(BG346=AY346,6&lt;5))),1,0)+IF(AND(BO346&gt;0,OR(BO346&lt;AY346,AND(BO346=AY346,7&lt;5))),1,0)+IF(AND(BW346&gt;0,OR(BW346&lt;AY346,AND(BW346=AY346,8&lt;5))),1,0)+IF(AND(CE346&gt;0,OR(CE346&lt;AY346,AND(CE346=AY346,9&lt;5))),1,0)))</f>
        <v>99</v>
      </c>
      <c r="BD346" s="3">
        <f>IF(Inputs!$B$27&lt;&gt;"Ready","PENDING INPUTS",IF(A346&gt;Inputs!$B$6,0,MIN(MAX(0,(AY346+AZ346+BA346)-BB346),MAX(0,C346-D346-(IF(O346&lt;BC346,K346+L346+M346-N346,0)+IF(W346&lt;BC346,S346+T346+U346-V346,0)+IF(AE346&lt;BC346,AA346+AB346+AC346-AD346,0)+IF(AM346&lt;BC346,AI346+AJ346+AK346-AL346,0)+IF(AU346&lt;BC346,AQ346+AR346+AS346-AT346,0)+IF(BC346&lt;BC346,AY346+AZ346+BA346-BB346,0)+IF(BK346&lt;BC346,BG346+BH346+BI346-BJ346,0)+IF(BS346&lt;BC346,BO346+BP346+BQ346-BR346,0)+IF(CA346&lt;BC346,BW346+BX346+BY346-BZ346,0)+IF(CI346&lt;BC346,CE346+CF346+CG346-CH346,0))))))</f>
        <v>0</v>
      </c>
      <c r="BE346" s="3">
        <f>IF(Inputs!$B$27&lt;&gt;"Ready","PENDING INPUTS",MIN((AY346+AZ346+BA346),IF(D346&gt;C346,IF(D346=0,0,BB346*C346/D346),BB346+BD346)))</f>
        <v>0</v>
      </c>
      <c r="BF346" s="3">
        <f>IF(Inputs!$B$27&lt;&gt;"Ready","PENDING INPUTS",MAX(0,(AY346+AZ346+BA346)-BE346))</f>
        <v>0</v>
      </c>
      <c r="BG346" s="3">
        <f>IF(Inputs!$B$27&lt;&gt;"Ready","PENDING INPUTS",BN345)</f>
        <v>0</v>
      </c>
      <c r="BH346" s="3">
        <f>IF(Inputs!$B$27&lt;&gt;"Ready","PENDING INPUTS",IF(A346&lt;=Inputs!$B$6,ROUND(BG346*Inputs!C20/12,2),0))</f>
        <v>0</v>
      </c>
      <c r="BI346" s="3">
        <f>IF(Inputs!$B$27&lt;&gt;"Ready","PENDING INPUTS",IF(AND(A346&lt;=Inputs!$B$6,BG346&gt;0),Inputs!G20,0))</f>
        <v>0</v>
      </c>
      <c r="BJ346" s="3">
        <f>IF(Inputs!$B$27&lt;&gt;"Ready","PENDING INPUTS",IF(A346&gt;Inputs!$B$6,0,MIN((BG346+BH346+BI346),IF(Inputs!H20=1,Inputs!D20,MAX(Inputs!F20,ROUND(BG346*Inputs!E20+BH346+BI346,2))))))</f>
        <v>0</v>
      </c>
      <c r="BK346">
        <f>IF(Inputs!$B$27&lt;&gt;"Ready","PENDING INPUTS",IF(BG346&lt;=0,99,1+IF(AND(K346&gt;0,OR(K346&lt;BG346,AND(K346=BG346,0&lt;6))),1,0)+IF(AND(S346&gt;0,OR(S346&lt;BG346,AND(S346=BG346,1&lt;6))),1,0)+IF(AND(AA346&gt;0,OR(AA346&lt;BG346,AND(AA346=BG346,2&lt;6))),1,0)+IF(AND(AI346&gt;0,OR(AI346&lt;BG346,AND(AI346=BG346,3&lt;6))),1,0)+IF(AND(AQ346&gt;0,OR(AQ346&lt;BG346,AND(AQ346=BG346,4&lt;6))),1,0)+IF(AND(AY346&gt;0,OR(AY346&lt;BG346,AND(AY346=BG346,5&lt;6))),1,0)+IF(AND(BO346&gt;0,OR(BO346&lt;BG346,AND(BO346=BG346,7&lt;6))),1,0)+IF(AND(BW346&gt;0,OR(BW346&lt;BG346,AND(BW346=BG346,8&lt;6))),1,0)+IF(AND(CE346&gt;0,OR(CE346&lt;BG346,AND(CE346=BG346,9&lt;6))),1,0)))</f>
        <v>99</v>
      </c>
      <c r="BL346" s="3">
        <f>IF(Inputs!$B$27&lt;&gt;"Ready","PENDING INPUTS",IF(A346&gt;Inputs!$B$6,0,MIN(MAX(0,(BG346+BH346+BI346)-BJ346),MAX(0,C346-D346-(IF(O346&lt;BK346,K346+L346+M346-N346,0)+IF(W346&lt;BK346,S346+T346+U346-V346,0)+IF(AE346&lt;BK346,AA346+AB346+AC346-AD346,0)+IF(AM346&lt;BK346,AI346+AJ346+AK346-AL346,0)+IF(AU346&lt;BK346,AQ346+AR346+AS346-AT346,0)+IF(BC346&lt;BK346,AY346+AZ346+BA346-BB346,0)+IF(BK346&lt;BK346,BG346+BH346+BI346-BJ346,0)+IF(BS346&lt;BK346,BO346+BP346+BQ346-BR346,0)+IF(CA346&lt;BK346,BW346+BX346+BY346-BZ346,0)+IF(CI346&lt;BK346,CE346+CF346+CG346-CH346,0))))))</f>
        <v>0</v>
      </c>
      <c r="BM346" s="3">
        <f>IF(Inputs!$B$27&lt;&gt;"Ready","PENDING INPUTS",MIN((BG346+BH346+BI346),IF(D346&gt;C346,IF(D346=0,0,BJ346*C346/D346),BJ346+BL346)))</f>
        <v>0</v>
      </c>
      <c r="BN346" s="3">
        <f>IF(Inputs!$B$27&lt;&gt;"Ready","PENDING INPUTS",MAX(0,(BG346+BH346+BI346)-BM346))</f>
        <v>0</v>
      </c>
      <c r="BO346" s="3">
        <f>IF(Inputs!$B$27&lt;&gt;"Ready","PENDING INPUTS",BV345)</f>
        <v>0</v>
      </c>
      <c r="BP346" s="3">
        <f>IF(Inputs!$B$27&lt;&gt;"Ready","PENDING INPUTS",IF(A346&lt;=Inputs!$B$6,ROUND(BO346*Inputs!C21/12,2),0))</f>
        <v>0</v>
      </c>
      <c r="BQ346" s="3">
        <f>IF(Inputs!$B$27&lt;&gt;"Ready","PENDING INPUTS",IF(AND(A346&lt;=Inputs!$B$6,BO346&gt;0),Inputs!G21,0))</f>
        <v>0</v>
      </c>
      <c r="BR346" s="3">
        <f>IF(Inputs!$B$27&lt;&gt;"Ready","PENDING INPUTS",IF(A346&gt;Inputs!$B$6,0,MIN((BO346+BP346+BQ346),IF(Inputs!H21=1,Inputs!D21,MAX(Inputs!F21,ROUND(BO346*Inputs!E21+BP346+BQ346,2))))))</f>
        <v>0</v>
      </c>
      <c r="BS346">
        <f>IF(Inputs!$B$27&lt;&gt;"Ready","PENDING INPUTS",IF(BO346&lt;=0,99,1+IF(AND(K346&gt;0,OR(K346&lt;BO346,AND(K346=BO346,0&lt;7))),1,0)+IF(AND(S346&gt;0,OR(S346&lt;BO346,AND(S346=BO346,1&lt;7))),1,0)+IF(AND(AA346&gt;0,OR(AA346&lt;BO346,AND(AA346=BO346,2&lt;7))),1,0)+IF(AND(AI346&gt;0,OR(AI346&lt;BO346,AND(AI346=BO346,3&lt;7))),1,0)+IF(AND(AQ346&gt;0,OR(AQ346&lt;BO346,AND(AQ346=BO346,4&lt;7))),1,0)+IF(AND(AY346&gt;0,OR(AY346&lt;BO346,AND(AY346=BO346,5&lt;7))),1,0)+IF(AND(BG346&gt;0,OR(BG346&lt;BO346,AND(BG346=BO346,6&lt;7))),1,0)+IF(AND(BW346&gt;0,OR(BW346&lt;BO346,AND(BW346=BO346,8&lt;7))),1,0)+IF(AND(CE346&gt;0,OR(CE346&lt;BO346,AND(CE346=BO346,9&lt;7))),1,0)))</f>
        <v>99</v>
      </c>
      <c r="BT346" s="3">
        <f>IF(Inputs!$B$27&lt;&gt;"Ready","PENDING INPUTS",IF(A346&gt;Inputs!$B$6,0,MIN(MAX(0,(BO346+BP346+BQ346)-BR346),MAX(0,C346-D346-(IF(O346&lt;BS346,K346+L346+M346-N346,0)+IF(W346&lt;BS346,S346+T346+U346-V346,0)+IF(AE346&lt;BS346,AA346+AB346+AC346-AD346,0)+IF(AM346&lt;BS346,AI346+AJ346+AK346-AL346,0)+IF(AU346&lt;BS346,AQ346+AR346+AS346-AT346,0)+IF(BC346&lt;BS346,AY346+AZ346+BA346-BB346,0)+IF(BK346&lt;BS346,BG346+BH346+BI346-BJ346,0)+IF(BS346&lt;BS346,BO346+BP346+BQ346-BR346,0)+IF(CA346&lt;BS346,BW346+BX346+BY346-BZ346,0)+IF(CI346&lt;BS346,CE346+CF346+CG346-CH346,0))))))</f>
        <v>0</v>
      </c>
      <c r="BU346" s="3">
        <f>IF(Inputs!$B$27&lt;&gt;"Ready","PENDING INPUTS",MIN((BO346+BP346+BQ346),IF(D346&gt;C346,IF(D346=0,0,BR346*C346/D346),BR346+BT346)))</f>
        <v>0</v>
      </c>
      <c r="BV346" s="3">
        <f>IF(Inputs!$B$27&lt;&gt;"Ready","PENDING INPUTS",MAX(0,(BO346+BP346+BQ346)-BU346))</f>
        <v>0</v>
      </c>
      <c r="BW346" s="3">
        <f>IF(Inputs!$B$27&lt;&gt;"Ready","PENDING INPUTS",CD345)</f>
        <v>0</v>
      </c>
      <c r="BX346" s="3">
        <f>IF(Inputs!$B$27&lt;&gt;"Ready","PENDING INPUTS",IF(A346&lt;=Inputs!$B$6,ROUND(BW346*Inputs!C22/12,2),0))</f>
        <v>0</v>
      </c>
      <c r="BY346" s="3">
        <f>IF(Inputs!$B$27&lt;&gt;"Ready","PENDING INPUTS",IF(AND(A346&lt;=Inputs!$B$6,BW346&gt;0),Inputs!G22,0))</f>
        <v>0</v>
      </c>
      <c r="BZ346" s="3">
        <f>IF(Inputs!$B$27&lt;&gt;"Ready","PENDING INPUTS",IF(A346&gt;Inputs!$B$6,0,MIN((BW346+BX346+BY346),IF(Inputs!H22=1,Inputs!D22,MAX(Inputs!F22,ROUND(BW346*Inputs!E22+BX346+BY346,2))))))</f>
        <v>0</v>
      </c>
      <c r="CA346">
        <f>IF(Inputs!$B$27&lt;&gt;"Ready","PENDING INPUTS",IF(BW346&lt;=0,99,1+IF(AND(K346&gt;0,OR(K346&lt;BW346,AND(K346=BW346,0&lt;8))),1,0)+IF(AND(S346&gt;0,OR(S346&lt;BW346,AND(S346=BW346,1&lt;8))),1,0)+IF(AND(AA346&gt;0,OR(AA346&lt;BW346,AND(AA346=BW346,2&lt;8))),1,0)+IF(AND(AI346&gt;0,OR(AI346&lt;BW346,AND(AI346=BW346,3&lt;8))),1,0)+IF(AND(AQ346&gt;0,OR(AQ346&lt;BW346,AND(AQ346=BW346,4&lt;8))),1,0)+IF(AND(AY346&gt;0,OR(AY346&lt;BW346,AND(AY346=BW346,5&lt;8))),1,0)+IF(AND(BG346&gt;0,OR(BG346&lt;BW346,AND(BG346=BW346,6&lt;8))),1,0)+IF(AND(BO346&gt;0,OR(BO346&lt;BW346,AND(BO346=BW346,7&lt;8))),1,0)+IF(AND(CE346&gt;0,OR(CE346&lt;BW346,AND(CE346=BW346,9&lt;8))),1,0)))</f>
        <v>99</v>
      </c>
      <c r="CB346" s="3">
        <f>IF(Inputs!$B$27&lt;&gt;"Ready","PENDING INPUTS",IF(A346&gt;Inputs!$B$6,0,MIN(MAX(0,(BW346+BX346+BY346)-BZ346),MAX(0,C346-D346-(IF(O346&lt;CA346,K346+L346+M346-N346,0)+IF(W346&lt;CA346,S346+T346+U346-V346,0)+IF(AE346&lt;CA346,AA346+AB346+AC346-AD346,0)+IF(AM346&lt;CA346,AI346+AJ346+AK346-AL346,0)+IF(AU346&lt;CA346,AQ346+AR346+AS346-AT346,0)+IF(BC346&lt;CA346,AY346+AZ346+BA346-BB346,0)+IF(BK346&lt;CA346,BG346+BH346+BI346-BJ346,0)+IF(BS346&lt;CA346,BO346+BP346+BQ346-BR346,0)+IF(CA346&lt;CA346,BW346+BX346+BY346-BZ346,0)+IF(CI346&lt;CA346,CE346+CF346+CG346-CH346,0))))))</f>
        <v>0</v>
      </c>
      <c r="CC346" s="3">
        <f>IF(Inputs!$B$27&lt;&gt;"Ready","PENDING INPUTS",MIN((BW346+BX346+BY346),IF(D346&gt;C346,IF(D346=0,0,BZ346*C346/D346),BZ346+CB346)))</f>
        <v>0</v>
      </c>
      <c r="CD346" s="3">
        <f>IF(Inputs!$B$27&lt;&gt;"Ready","PENDING INPUTS",MAX(0,(BW346+BX346+BY346)-CC346))</f>
        <v>0</v>
      </c>
      <c r="CE346" s="3">
        <f>IF(Inputs!$B$27&lt;&gt;"Ready","PENDING INPUTS",CL345)</f>
        <v>0</v>
      </c>
      <c r="CF346" s="3">
        <f>IF(Inputs!$B$27&lt;&gt;"Ready","PENDING INPUTS",IF(A346&lt;=Inputs!$B$6,ROUND(CE346*Inputs!C23/12,2),0))</f>
        <v>0</v>
      </c>
      <c r="CG346" s="3">
        <f>IF(Inputs!$B$27&lt;&gt;"Ready","PENDING INPUTS",IF(AND(A346&lt;=Inputs!$B$6,CE346&gt;0),Inputs!G23,0))</f>
        <v>0</v>
      </c>
      <c r="CH346" s="3">
        <f>IF(Inputs!$B$27&lt;&gt;"Ready","PENDING INPUTS",IF(A346&gt;Inputs!$B$6,0,MIN((CE346+CF346+CG346),IF(Inputs!H23=1,Inputs!D23,MAX(Inputs!F23,ROUND(CE346*Inputs!E23+CF346+CG346,2))))))</f>
        <v>0</v>
      </c>
      <c r="CI346">
        <f>IF(Inputs!$B$27&lt;&gt;"Ready","PENDING INPUTS",IF(CE346&lt;=0,99,1+IF(AND(K346&gt;0,OR(K346&lt;CE346,AND(K346=CE346,0&lt;9))),1,0)+IF(AND(S346&gt;0,OR(S346&lt;CE346,AND(S346=CE346,1&lt;9))),1,0)+IF(AND(AA346&gt;0,OR(AA346&lt;CE346,AND(AA346=CE346,2&lt;9))),1,0)+IF(AND(AI346&gt;0,OR(AI346&lt;CE346,AND(AI346=CE346,3&lt;9))),1,0)+IF(AND(AQ346&gt;0,OR(AQ346&lt;CE346,AND(AQ346=CE346,4&lt;9))),1,0)+IF(AND(AY346&gt;0,OR(AY346&lt;CE346,AND(AY346=CE346,5&lt;9))),1,0)+IF(AND(BG346&gt;0,OR(BG346&lt;CE346,AND(BG346=CE346,6&lt;9))),1,0)+IF(AND(BO346&gt;0,OR(BO346&lt;CE346,AND(BO346=CE346,7&lt;9))),1,0)+IF(AND(BW346&gt;0,OR(BW346&lt;CE346,AND(BW346=CE346,8&lt;9))),1,0)))</f>
        <v>99</v>
      </c>
      <c r="CJ346" s="3">
        <f>IF(Inputs!$B$27&lt;&gt;"Ready","PENDING INPUTS",IF(A346&gt;Inputs!$B$6,0,MIN(MAX(0,(CE346+CF346+CG346)-CH346),MAX(0,C346-D346-(IF(O346&lt;CI346,K346+L346+M346-N346,0)+IF(W346&lt;CI346,S346+T346+U346-V346,0)+IF(AE346&lt;CI346,AA346+AB346+AC346-AD346,0)+IF(AM346&lt;CI346,AI346+AJ346+AK346-AL346,0)+IF(AU346&lt;CI346,AQ346+AR346+AS346-AT346,0)+IF(BC346&lt;CI346,AY346+AZ346+BA346-BB346,0)+IF(BK346&lt;CI346,BG346+BH346+BI346-BJ346,0)+IF(BS346&lt;CI346,BO346+BP346+BQ346-BR346,0)+IF(CA346&lt;CI346,BW346+BX346+BY346-BZ346,0)+IF(CI346&lt;CI346,CE346+CF346+CG346-CH346,0))))))</f>
        <v>0</v>
      </c>
      <c r="CK346" s="3">
        <f>IF(Inputs!$B$27&lt;&gt;"Ready","PENDING INPUTS",MIN((CE346+CF346+CG346),IF(D346&gt;C346,IF(D346=0,0,CH346*C346/D346),CH346+CJ346)))</f>
        <v>0</v>
      </c>
      <c r="CL346" s="3">
        <f>IF(Inputs!$B$27&lt;&gt;"Ready","PENDING INPUTS",MAX(0,(CE346+CF346+CG346)-CK346))</f>
        <v>0</v>
      </c>
    </row>
    <row r="347" spans="1:90" ht="27.95" customHeight="1" x14ac:dyDescent="0.25">
      <c r="A347">
        <v>343</v>
      </c>
      <c r="B347" s="13">
        <f>IF(Inputs!$B$27&lt;&gt;"Ready","PENDING INPUTS",EDATE(Inputs!$B$5,A347-1))</f>
        <v>56705</v>
      </c>
      <c r="C347" s="3">
        <f>IF(Inputs!$B$27&lt;&gt;"Ready","PENDING INPUTS",IF(A347&lt;=Inputs!$B$6,MAX(0,Inputs!$B$4+IF(A347=Inputs!$B$7,Inputs!$B$8,0)+IF(A347=Inputs!$B$9,Inputs!$B$10,0)),0))</f>
        <v>0</v>
      </c>
      <c r="D347" s="3">
        <f>IF(Inputs!$B$27&lt;&gt;"Ready","PENDING INPUTS",SUM(N347,V347,AD347,AL347,AT347,BB347,BJ347,BR347,BZ347,CH347))</f>
        <v>0</v>
      </c>
      <c r="E347" s="3">
        <f>IF(Inputs!$B$27&lt;&gt;"Ready","PENDING INPUTS",MAX(0,D347-C347))</f>
        <v>0</v>
      </c>
      <c r="F347" s="3">
        <f>IF(Inputs!$B$27&lt;&gt;"Ready","PENDING INPUTS",SUM(Q347,Y347,AG347,AO347,AW347,BE347,BM347,BU347,CC347,CK347))</f>
        <v>0</v>
      </c>
      <c r="G347" s="3">
        <f>IF(Inputs!$B$27&lt;&gt;"Ready","PENDING INPUTS",SUM(L347,T347,AB347,AJ347,AR347,AZ347,BH347,BP347,BX347,CF347))</f>
        <v>0</v>
      </c>
      <c r="H347" s="3">
        <f>IF(Inputs!$B$27&lt;&gt;"Ready","PENDING INPUTS",SUM(M347,U347,AC347,AK347,AS347,BA347,BI347,BQ347,BY347,CG347))</f>
        <v>0</v>
      </c>
      <c r="I347" s="3">
        <f>IF(Inputs!$B$27&lt;&gt;"Ready","PENDING INPUTS",SUM(R347,Z347,AH347,AP347,AX347,BF347,BN347,BV347,CD347,CL347))</f>
        <v>0</v>
      </c>
      <c r="J347" t="str">
        <f>IF(Inputs!$B$27&lt;&gt;"Ready","PENDING INPUTS",IF(A347&gt;Inputs!$B$6,"Beyond horizon",IF(E347&gt;0.005,"MINIMUM SHORTFALL",IF(I347&lt;0.005,"Paid off","In progress"))))</f>
        <v>Beyond horizon</v>
      </c>
      <c r="K347" s="3">
        <f>IF(Inputs!$B$27&lt;&gt;"Ready","PENDING INPUTS",R346)</f>
        <v>0</v>
      </c>
      <c r="L347" s="3">
        <f>IF(Inputs!$B$27&lt;&gt;"Ready","PENDING INPUTS",IF(A347&lt;=Inputs!$B$6,ROUND(K347*Inputs!C14/12,2),0))</f>
        <v>0</v>
      </c>
      <c r="M347" s="3">
        <f>IF(Inputs!$B$27&lt;&gt;"Ready","PENDING INPUTS",IF(AND(A347&lt;=Inputs!$B$6,K347&gt;0),Inputs!G14,0))</f>
        <v>0</v>
      </c>
      <c r="N347" s="3">
        <f>IF(Inputs!$B$27&lt;&gt;"Ready","PENDING INPUTS",IF(A347&gt;Inputs!$B$6,0,MIN((K347+L347+M347),IF(Inputs!H14=1,Inputs!D14,MAX(Inputs!F14,ROUND(K347*Inputs!E14+L347+M347,2))))))</f>
        <v>0</v>
      </c>
      <c r="O347">
        <f>IF(Inputs!$B$27&lt;&gt;"Ready","PENDING INPUTS",IF(K347&lt;=0,99,1+IF(AND(S347&gt;0,OR(S347&lt;K347,AND(S347=K347,1&lt;0))),1,0)+IF(AND(AA347&gt;0,OR(AA347&lt;K347,AND(AA347=K347,2&lt;0))),1,0)+IF(AND(AI347&gt;0,OR(AI347&lt;K347,AND(AI347=K347,3&lt;0))),1,0)+IF(AND(AQ347&gt;0,OR(AQ347&lt;K347,AND(AQ347=K347,4&lt;0))),1,0)+IF(AND(AY347&gt;0,OR(AY347&lt;K347,AND(AY347=K347,5&lt;0))),1,0)+IF(AND(BG347&gt;0,OR(BG347&lt;K347,AND(BG347=K347,6&lt;0))),1,0)+IF(AND(BO347&gt;0,OR(BO347&lt;K347,AND(BO347=K347,7&lt;0))),1,0)+IF(AND(BW347&gt;0,OR(BW347&lt;K347,AND(BW347=K347,8&lt;0))),1,0)+IF(AND(CE347&gt;0,OR(CE347&lt;K347,AND(CE347=K347,9&lt;0))),1,0)))</f>
        <v>99</v>
      </c>
      <c r="P347" s="3">
        <f>IF(Inputs!$B$27&lt;&gt;"Ready","PENDING INPUTS",IF(A347&gt;Inputs!$B$6,0,MIN(MAX(0,(K347+L347+M347)-N347),MAX(0,C347-D347-(IF(O347&lt;O347,K347+L347+M347-N347,0)+IF(W347&lt;O347,S347+T347+U347-V347,0)+IF(AE347&lt;O347,AA347+AB347+AC347-AD347,0)+IF(AM347&lt;O347,AI347+AJ347+AK347-AL347,0)+IF(AU347&lt;O347,AQ347+AR347+AS347-AT347,0)+IF(BC347&lt;O347,AY347+AZ347+BA347-BB347,0)+IF(BK347&lt;O347,BG347+BH347+BI347-BJ347,0)+IF(BS347&lt;O347,BO347+BP347+BQ347-BR347,0)+IF(CA347&lt;O347,BW347+BX347+BY347-BZ347,0)+IF(CI347&lt;O347,CE347+CF347+CG347-CH347,0))))))</f>
        <v>0</v>
      </c>
      <c r="Q347" s="3">
        <f>IF(Inputs!$B$27&lt;&gt;"Ready","PENDING INPUTS",MIN((K347+L347+M347),IF(D347&gt;C347,IF(D347=0,0,N347*C347/D347),N347+P347)))</f>
        <v>0</v>
      </c>
      <c r="R347" s="3">
        <f>IF(Inputs!$B$27&lt;&gt;"Ready","PENDING INPUTS",MAX(0,(K347+L347+M347)-Q347))</f>
        <v>0</v>
      </c>
      <c r="S347" s="3">
        <f>IF(Inputs!$B$27&lt;&gt;"Ready","PENDING INPUTS",Z346)</f>
        <v>0</v>
      </c>
      <c r="T347" s="3">
        <f>IF(Inputs!$B$27&lt;&gt;"Ready","PENDING INPUTS",IF(A347&lt;=Inputs!$B$6,ROUND(S347*Inputs!C15/12,2),0))</f>
        <v>0</v>
      </c>
      <c r="U347" s="3">
        <f>IF(Inputs!$B$27&lt;&gt;"Ready","PENDING INPUTS",IF(AND(A347&lt;=Inputs!$B$6,S347&gt;0),Inputs!G15,0))</f>
        <v>0</v>
      </c>
      <c r="V347" s="3">
        <f>IF(Inputs!$B$27&lt;&gt;"Ready","PENDING INPUTS",IF(A347&gt;Inputs!$B$6,0,MIN((S347+T347+U347),IF(Inputs!H15=1,Inputs!D15,MAX(Inputs!F15,ROUND(S347*Inputs!E15+T347+U347,2))))))</f>
        <v>0</v>
      </c>
      <c r="W347">
        <f>IF(Inputs!$B$27&lt;&gt;"Ready","PENDING INPUTS",IF(S347&lt;=0,99,1+IF(AND(K347&gt;0,OR(K347&lt;S347,AND(K347=S347,0&lt;1))),1,0)+IF(AND(AA347&gt;0,OR(AA347&lt;S347,AND(AA347=S347,2&lt;1))),1,0)+IF(AND(AI347&gt;0,OR(AI347&lt;S347,AND(AI347=S347,3&lt;1))),1,0)+IF(AND(AQ347&gt;0,OR(AQ347&lt;S347,AND(AQ347=S347,4&lt;1))),1,0)+IF(AND(AY347&gt;0,OR(AY347&lt;S347,AND(AY347=S347,5&lt;1))),1,0)+IF(AND(BG347&gt;0,OR(BG347&lt;S347,AND(BG347=S347,6&lt;1))),1,0)+IF(AND(BO347&gt;0,OR(BO347&lt;S347,AND(BO347=S347,7&lt;1))),1,0)+IF(AND(BW347&gt;0,OR(BW347&lt;S347,AND(BW347=S347,8&lt;1))),1,0)+IF(AND(CE347&gt;0,OR(CE347&lt;S347,AND(CE347=S347,9&lt;1))),1,0)))</f>
        <v>99</v>
      </c>
      <c r="X347" s="3">
        <f>IF(Inputs!$B$27&lt;&gt;"Ready","PENDING INPUTS",IF(A347&gt;Inputs!$B$6,0,MIN(MAX(0,(S347+T347+U347)-V347),MAX(0,C347-D347-(IF(O347&lt;W347,K347+L347+M347-N347,0)+IF(W347&lt;W347,S347+T347+U347-V347,0)+IF(AE347&lt;W347,AA347+AB347+AC347-AD347,0)+IF(AM347&lt;W347,AI347+AJ347+AK347-AL347,0)+IF(AU347&lt;W347,AQ347+AR347+AS347-AT347,0)+IF(BC347&lt;W347,AY347+AZ347+BA347-BB347,0)+IF(BK347&lt;W347,BG347+BH347+BI347-BJ347,0)+IF(BS347&lt;W347,BO347+BP347+BQ347-BR347,0)+IF(CA347&lt;W347,BW347+BX347+BY347-BZ347,0)+IF(CI347&lt;W347,CE347+CF347+CG347-CH347,0))))))</f>
        <v>0</v>
      </c>
      <c r="Y347" s="3">
        <f>IF(Inputs!$B$27&lt;&gt;"Ready","PENDING INPUTS",MIN((S347+T347+U347),IF(D347&gt;C347,IF(D347=0,0,V347*C347/D347),V347+X347)))</f>
        <v>0</v>
      </c>
      <c r="Z347" s="3">
        <f>IF(Inputs!$B$27&lt;&gt;"Ready","PENDING INPUTS",MAX(0,(S347+T347+U347)-Y347))</f>
        <v>0</v>
      </c>
      <c r="AA347" s="3">
        <f>IF(Inputs!$B$27&lt;&gt;"Ready","PENDING INPUTS",AH346)</f>
        <v>0</v>
      </c>
      <c r="AB347" s="3">
        <f>IF(Inputs!$B$27&lt;&gt;"Ready","PENDING INPUTS",IF(A347&lt;=Inputs!$B$6,ROUND(AA347*Inputs!C16/12,2),0))</f>
        <v>0</v>
      </c>
      <c r="AC347" s="3">
        <f>IF(Inputs!$B$27&lt;&gt;"Ready","PENDING INPUTS",IF(AND(A347&lt;=Inputs!$B$6,AA347&gt;0),Inputs!G16,0))</f>
        <v>0</v>
      </c>
      <c r="AD347" s="3">
        <f>IF(Inputs!$B$27&lt;&gt;"Ready","PENDING INPUTS",IF(A347&gt;Inputs!$B$6,0,MIN((AA347+AB347+AC347),IF(Inputs!H16=1,Inputs!D16,MAX(Inputs!F16,ROUND(AA347*Inputs!E16+AB347+AC347,2))))))</f>
        <v>0</v>
      </c>
      <c r="AE347">
        <f>IF(Inputs!$B$27&lt;&gt;"Ready","PENDING INPUTS",IF(AA347&lt;=0,99,1+IF(AND(K347&gt;0,OR(K347&lt;AA347,AND(K347=AA347,0&lt;2))),1,0)+IF(AND(S347&gt;0,OR(S347&lt;AA347,AND(S347=AA347,1&lt;2))),1,0)+IF(AND(AI347&gt;0,OR(AI347&lt;AA347,AND(AI347=AA347,3&lt;2))),1,0)+IF(AND(AQ347&gt;0,OR(AQ347&lt;AA347,AND(AQ347=AA347,4&lt;2))),1,0)+IF(AND(AY347&gt;0,OR(AY347&lt;AA347,AND(AY347=AA347,5&lt;2))),1,0)+IF(AND(BG347&gt;0,OR(BG347&lt;AA347,AND(BG347=AA347,6&lt;2))),1,0)+IF(AND(BO347&gt;0,OR(BO347&lt;AA347,AND(BO347=AA347,7&lt;2))),1,0)+IF(AND(BW347&gt;0,OR(BW347&lt;AA347,AND(BW347=AA347,8&lt;2))),1,0)+IF(AND(CE347&gt;0,OR(CE347&lt;AA347,AND(CE347=AA347,9&lt;2))),1,0)))</f>
        <v>99</v>
      </c>
      <c r="AF347" s="3">
        <f>IF(Inputs!$B$27&lt;&gt;"Ready","PENDING INPUTS",IF(A347&gt;Inputs!$B$6,0,MIN(MAX(0,(AA347+AB347+AC347)-AD347),MAX(0,C347-D347-(IF(O347&lt;AE347,K347+L347+M347-N347,0)+IF(W347&lt;AE347,S347+T347+U347-V347,0)+IF(AE347&lt;AE347,AA347+AB347+AC347-AD347,0)+IF(AM347&lt;AE347,AI347+AJ347+AK347-AL347,0)+IF(AU347&lt;AE347,AQ347+AR347+AS347-AT347,0)+IF(BC347&lt;AE347,AY347+AZ347+BA347-BB347,0)+IF(BK347&lt;AE347,BG347+BH347+BI347-BJ347,0)+IF(BS347&lt;AE347,BO347+BP347+BQ347-BR347,0)+IF(CA347&lt;AE347,BW347+BX347+BY347-BZ347,0)+IF(CI347&lt;AE347,CE347+CF347+CG347-CH347,0))))))</f>
        <v>0</v>
      </c>
      <c r="AG347" s="3">
        <f>IF(Inputs!$B$27&lt;&gt;"Ready","PENDING INPUTS",MIN((AA347+AB347+AC347),IF(D347&gt;C347,IF(D347=0,0,AD347*C347/D347),AD347+AF347)))</f>
        <v>0</v>
      </c>
      <c r="AH347" s="3">
        <f>IF(Inputs!$B$27&lt;&gt;"Ready","PENDING INPUTS",MAX(0,(AA347+AB347+AC347)-AG347))</f>
        <v>0</v>
      </c>
      <c r="AI347" s="3">
        <f>IF(Inputs!$B$27&lt;&gt;"Ready","PENDING INPUTS",AP346)</f>
        <v>0</v>
      </c>
      <c r="AJ347" s="3">
        <f>IF(Inputs!$B$27&lt;&gt;"Ready","PENDING INPUTS",IF(A347&lt;=Inputs!$B$6,ROUND(AI347*Inputs!C17/12,2),0))</f>
        <v>0</v>
      </c>
      <c r="AK347" s="3">
        <f>IF(Inputs!$B$27&lt;&gt;"Ready","PENDING INPUTS",IF(AND(A347&lt;=Inputs!$B$6,AI347&gt;0),Inputs!G17,0))</f>
        <v>0</v>
      </c>
      <c r="AL347" s="3">
        <f>IF(Inputs!$B$27&lt;&gt;"Ready","PENDING INPUTS",IF(A347&gt;Inputs!$B$6,0,MIN((AI347+AJ347+AK347),IF(Inputs!H17=1,Inputs!D17,MAX(Inputs!F17,ROUND(AI347*Inputs!E17+AJ347+AK347,2))))))</f>
        <v>0</v>
      </c>
      <c r="AM347">
        <f>IF(Inputs!$B$27&lt;&gt;"Ready","PENDING INPUTS",IF(AI347&lt;=0,99,1+IF(AND(K347&gt;0,OR(K347&lt;AI347,AND(K347=AI347,0&lt;3))),1,0)+IF(AND(S347&gt;0,OR(S347&lt;AI347,AND(S347=AI347,1&lt;3))),1,0)+IF(AND(AA347&gt;0,OR(AA347&lt;AI347,AND(AA347=AI347,2&lt;3))),1,0)+IF(AND(AQ347&gt;0,OR(AQ347&lt;AI347,AND(AQ347=AI347,4&lt;3))),1,0)+IF(AND(AY347&gt;0,OR(AY347&lt;AI347,AND(AY347=AI347,5&lt;3))),1,0)+IF(AND(BG347&gt;0,OR(BG347&lt;AI347,AND(BG347=AI347,6&lt;3))),1,0)+IF(AND(BO347&gt;0,OR(BO347&lt;AI347,AND(BO347=AI347,7&lt;3))),1,0)+IF(AND(BW347&gt;0,OR(BW347&lt;AI347,AND(BW347=AI347,8&lt;3))),1,0)+IF(AND(CE347&gt;0,OR(CE347&lt;AI347,AND(CE347=AI347,9&lt;3))),1,0)))</f>
        <v>99</v>
      </c>
      <c r="AN347" s="3">
        <f>IF(Inputs!$B$27&lt;&gt;"Ready","PENDING INPUTS",IF(A347&gt;Inputs!$B$6,0,MIN(MAX(0,(AI347+AJ347+AK347)-AL347),MAX(0,C347-D347-(IF(O347&lt;AM347,K347+L347+M347-N347,0)+IF(W347&lt;AM347,S347+T347+U347-V347,0)+IF(AE347&lt;AM347,AA347+AB347+AC347-AD347,0)+IF(AM347&lt;AM347,AI347+AJ347+AK347-AL347,0)+IF(AU347&lt;AM347,AQ347+AR347+AS347-AT347,0)+IF(BC347&lt;AM347,AY347+AZ347+BA347-BB347,0)+IF(BK347&lt;AM347,BG347+BH347+BI347-BJ347,0)+IF(BS347&lt;AM347,BO347+BP347+BQ347-BR347,0)+IF(CA347&lt;AM347,BW347+BX347+BY347-BZ347,0)+IF(CI347&lt;AM347,CE347+CF347+CG347-CH347,0))))))</f>
        <v>0</v>
      </c>
      <c r="AO347" s="3">
        <f>IF(Inputs!$B$27&lt;&gt;"Ready","PENDING INPUTS",MIN((AI347+AJ347+AK347),IF(D347&gt;C347,IF(D347=0,0,AL347*C347/D347),AL347+AN347)))</f>
        <v>0</v>
      </c>
      <c r="AP347" s="3">
        <f>IF(Inputs!$B$27&lt;&gt;"Ready","PENDING INPUTS",MAX(0,(AI347+AJ347+AK347)-AO347))</f>
        <v>0</v>
      </c>
      <c r="AQ347" s="3">
        <f>IF(Inputs!$B$27&lt;&gt;"Ready","PENDING INPUTS",AX346)</f>
        <v>0</v>
      </c>
      <c r="AR347" s="3">
        <f>IF(Inputs!$B$27&lt;&gt;"Ready","PENDING INPUTS",IF(A347&lt;=Inputs!$B$6,ROUND(AQ347*Inputs!C18/12,2),0))</f>
        <v>0</v>
      </c>
      <c r="AS347" s="3">
        <f>IF(Inputs!$B$27&lt;&gt;"Ready","PENDING INPUTS",IF(AND(A347&lt;=Inputs!$B$6,AQ347&gt;0),Inputs!G18,0))</f>
        <v>0</v>
      </c>
      <c r="AT347" s="3">
        <f>IF(Inputs!$B$27&lt;&gt;"Ready","PENDING INPUTS",IF(A347&gt;Inputs!$B$6,0,MIN((AQ347+AR347+AS347),IF(Inputs!H18=1,Inputs!D18,MAX(Inputs!F18,ROUND(AQ347*Inputs!E18+AR347+AS347,2))))))</f>
        <v>0</v>
      </c>
      <c r="AU347">
        <f>IF(Inputs!$B$27&lt;&gt;"Ready","PENDING INPUTS",IF(AQ347&lt;=0,99,1+IF(AND(K347&gt;0,OR(K347&lt;AQ347,AND(K347=AQ347,0&lt;4))),1,0)+IF(AND(S347&gt;0,OR(S347&lt;AQ347,AND(S347=AQ347,1&lt;4))),1,0)+IF(AND(AA347&gt;0,OR(AA347&lt;AQ347,AND(AA347=AQ347,2&lt;4))),1,0)+IF(AND(AI347&gt;0,OR(AI347&lt;AQ347,AND(AI347=AQ347,3&lt;4))),1,0)+IF(AND(AY347&gt;0,OR(AY347&lt;AQ347,AND(AY347=AQ347,5&lt;4))),1,0)+IF(AND(BG347&gt;0,OR(BG347&lt;AQ347,AND(BG347=AQ347,6&lt;4))),1,0)+IF(AND(BO347&gt;0,OR(BO347&lt;AQ347,AND(BO347=AQ347,7&lt;4))),1,0)+IF(AND(BW347&gt;0,OR(BW347&lt;AQ347,AND(BW347=AQ347,8&lt;4))),1,0)+IF(AND(CE347&gt;0,OR(CE347&lt;AQ347,AND(CE347=AQ347,9&lt;4))),1,0)))</f>
        <v>99</v>
      </c>
      <c r="AV347" s="3">
        <f>IF(Inputs!$B$27&lt;&gt;"Ready","PENDING INPUTS",IF(A347&gt;Inputs!$B$6,0,MIN(MAX(0,(AQ347+AR347+AS347)-AT347),MAX(0,C347-D347-(IF(O347&lt;AU347,K347+L347+M347-N347,0)+IF(W347&lt;AU347,S347+T347+U347-V347,0)+IF(AE347&lt;AU347,AA347+AB347+AC347-AD347,0)+IF(AM347&lt;AU347,AI347+AJ347+AK347-AL347,0)+IF(AU347&lt;AU347,AQ347+AR347+AS347-AT347,0)+IF(BC347&lt;AU347,AY347+AZ347+BA347-BB347,0)+IF(BK347&lt;AU347,BG347+BH347+BI347-BJ347,0)+IF(BS347&lt;AU347,BO347+BP347+BQ347-BR347,0)+IF(CA347&lt;AU347,BW347+BX347+BY347-BZ347,0)+IF(CI347&lt;AU347,CE347+CF347+CG347-CH347,0))))))</f>
        <v>0</v>
      </c>
      <c r="AW347" s="3">
        <f>IF(Inputs!$B$27&lt;&gt;"Ready","PENDING INPUTS",MIN((AQ347+AR347+AS347),IF(D347&gt;C347,IF(D347=0,0,AT347*C347/D347),AT347+AV347)))</f>
        <v>0</v>
      </c>
      <c r="AX347" s="3">
        <f>IF(Inputs!$B$27&lt;&gt;"Ready","PENDING INPUTS",MAX(0,(AQ347+AR347+AS347)-AW347))</f>
        <v>0</v>
      </c>
      <c r="AY347" s="3">
        <f>IF(Inputs!$B$27&lt;&gt;"Ready","PENDING INPUTS",BF346)</f>
        <v>0</v>
      </c>
      <c r="AZ347" s="3">
        <f>IF(Inputs!$B$27&lt;&gt;"Ready","PENDING INPUTS",IF(A347&lt;=Inputs!$B$6,ROUND(AY347*Inputs!C19/12,2),0))</f>
        <v>0</v>
      </c>
      <c r="BA347" s="3">
        <f>IF(Inputs!$B$27&lt;&gt;"Ready","PENDING INPUTS",IF(AND(A347&lt;=Inputs!$B$6,AY347&gt;0),Inputs!G19,0))</f>
        <v>0</v>
      </c>
      <c r="BB347" s="3">
        <f>IF(Inputs!$B$27&lt;&gt;"Ready","PENDING INPUTS",IF(A347&gt;Inputs!$B$6,0,MIN((AY347+AZ347+BA347),IF(Inputs!H19=1,Inputs!D19,MAX(Inputs!F19,ROUND(AY347*Inputs!E19+AZ347+BA347,2))))))</f>
        <v>0</v>
      </c>
      <c r="BC347">
        <f>IF(Inputs!$B$27&lt;&gt;"Ready","PENDING INPUTS",IF(AY347&lt;=0,99,1+IF(AND(K347&gt;0,OR(K347&lt;AY347,AND(K347=AY347,0&lt;5))),1,0)+IF(AND(S347&gt;0,OR(S347&lt;AY347,AND(S347=AY347,1&lt;5))),1,0)+IF(AND(AA347&gt;0,OR(AA347&lt;AY347,AND(AA347=AY347,2&lt;5))),1,0)+IF(AND(AI347&gt;0,OR(AI347&lt;AY347,AND(AI347=AY347,3&lt;5))),1,0)+IF(AND(AQ347&gt;0,OR(AQ347&lt;AY347,AND(AQ347=AY347,4&lt;5))),1,0)+IF(AND(BG347&gt;0,OR(BG347&lt;AY347,AND(BG347=AY347,6&lt;5))),1,0)+IF(AND(BO347&gt;0,OR(BO347&lt;AY347,AND(BO347=AY347,7&lt;5))),1,0)+IF(AND(BW347&gt;0,OR(BW347&lt;AY347,AND(BW347=AY347,8&lt;5))),1,0)+IF(AND(CE347&gt;0,OR(CE347&lt;AY347,AND(CE347=AY347,9&lt;5))),1,0)))</f>
        <v>99</v>
      </c>
      <c r="BD347" s="3">
        <f>IF(Inputs!$B$27&lt;&gt;"Ready","PENDING INPUTS",IF(A347&gt;Inputs!$B$6,0,MIN(MAX(0,(AY347+AZ347+BA347)-BB347),MAX(0,C347-D347-(IF(O347&lt;BC347,K347+L347+M347-N347,0)+IF(W347&lt;BC347,S347+T347+U347-V347,0)+IF(AE347&lt;BC347,AA347+AB347+AC347-AD347,0)+IF(AM347&lt;BC347,AI347+AJ347+AK347-AL347,0)+IF(AU347&lt;BC347,AQ347+AR347+AS347-AT347,0)+IF(BC347&lt;BC347,AY347+AZ347+BA347-BB347,0)+IF(BK347&lt;BC347,BG347+BH347+BI347-BJ347,0)+IF(BS347&lt;BC347,BO347+BP347+BQ347-BR347,0)+IF(CA347&lt;BC347,BW347+BX347+BY347-BZ347,0)+IF(CI347&lt;BC347,CE347+CF347+CG347-CH347,0))))))</f>
        <v>0</v>
      </c>
      <c r="BE347" s="3">
        <f>IF(Inputs!$B$27&lt;&gt;"Ready","PENDING INPUTS",MIN((AY347+AZ347+BA347),IF(D347&gt;C347,IF(D347=0,0,BB347*C347/D347),BB347+BD347)))</f>
        <v>0</v>
      </c>
      <c r="BF347" s="3">
        <f>IF(Inputs!$B$27&lt;&gt;"Ready","PENDING INPUTS",MAX(0,(AY347+AZ347+BA347)-BE347))</f>
        <v>0</v>
      </c>
      <c r="BG347" s="3">
        <f>IF(Inputs!$B$27&lt;&gt;"Ready","PENDING INPUTS",BN346)</f>
        <v>0</v>
      </c>
      <c r="BH347" s="3">
        <f>IF(Inputs!$B$27&lt;&gt;"Ready","PENDING INPUTS",IF(A347&lt;=Inputs!$B$6,ROUND(BG347*Inputs!C20/12,2),0))</f>
        <v>0</v>
      </c>
      <c r="BI347" s="3">
        <f>IF(Inputs!$B$27&lt;&gt;"Ready","PENDING INPUTS",IF(AND(A347&lt;=Inputs!$B$6,BG347&gt;0),Inputs!G20,0))</f>
        <v>0</v>
      </c>
      <c r="BJ347" s="3">
        <f>IF(Inputs!$B$27&lt;&gt;"Ready","PENDING INPUTS",IF(A347&gt;Inputs!$B$6,0,MIN((BG347+BH347+BI347),IF(Inputs!H20=1,Inputs!D20,MAX(Inputs!F20,ROUND(BG347*Inputs!E20+BH347+BI347,2))))))</f>
        <v>0</v>
      </c>
      <c r="BK347">
        <f>IF(Inputs!$B$27&lt;&gt;"Ready","PENDING INPUTS",IF(BG347&lt;=0,99,1+IF(AND(K347&gt;0,OR(K347&lt;BG347,AND(K347=BG347,0&lt;6))),1,0)+IF(AND(S347&gt;0,OR(S347&lt;BG347,AND(S347=BG347,1&lt;6))),1,0)+IF(AND(AA347&gt;0,OR(AA347&lt;BG347,AND(AA347=BG347,2&lt;6))),1,0)+IF(AND(AI347&gt;0,OR(AI347&lt;BG347,AND(AI347=BG347,3&lt;6))),1,0)+IF(AND(AQ347&gt;0,OR(AQ347&lt;BG347,AND(AQ347=BG347,4&lt;6))),1,0)+IF(AND(AY347&gt;0,OR(AY347&lt;BG347,AND(AY347=BG347,5&lt;6))),1,0)+IF(AND(BO347&gt;0,OR(BO347&lt;BG347,AND(BO347=BG347,7&lt;6))),1,0)+IF(AND(BW347&gt;0,OR(BW347&lt;BG347,AND(BW347=BG347,8&lt;6))),1,0)+IF(AND(CE347&gt;0,OR(CE347&lt;BG347,AND(CE347=BG347,9&lt;6))),1,0)))</f>
        <v>99</v>
      </c>
      <c r="BL347" s="3">
        <f>IF(Inputs!$B$27&lt;&gt;"Ready","PENDING INPUTS",IF(A347&gt;Inputs!$B$6,0,MIN(MAX(0,(BG347+BH347+BI347)-BJ347),MAX(0,C347-D347-(IF(O347&lt;BK347,K347+L347+M347-N347,0)+IF(W347&lt;BK347,S347+T347+U347-V347,0)+IF(AE347&lt;BK347,AA347+AB347+AC347-AD347,0)+IF(AM347&lt;BK347,AI347+AJ347+AK347-AL347,0)+IF(AU347&lt;BK347,AQ347+AR347+AS347-AT347,0)+IF(BC347&lt;BK347,AY347+AZ347+BA347-BB347,0)+IF(BK347&lt;BK347,BG347+BH347+BI347-BJ347,0)+IF(BS347&lt;BK347,BO347+BP347+BQ347-BR347,0)+IF(CA347&lt;BK347,BW347+BX347+BY347-BZ347,0)+IF(CI347&lt;BK347,CE347+CF347+CG347-CH347,0))))))</f>
        <v>0</v>
      </c>
      <c r="BM347" s="3">
        <f>IF(Inputs!$B$27&lt;&gt;"Ready","PENDING INPUTS",MIN((BG347+BH347+BI347),IF(D347&gt;C347,IF(D347=0,0,BJ347*C347/D347),BJ347+BL347)))</f>
        <v>0</v>
      </c>
      <c r="BN347" s="3">
        <f>IF(Inputs!$B$27&lt;&gt;"Ready","PENDING INPUTS",MAX(0,(BG347+BH347+BI347)-BM347))</f>
        <v>0</v>
      </c>
      <c r="BO347" s="3">
        <f>IF(Inputs!$B$27&lt;&gt;"Ready","PENDING INPUTS",BV346)</f>
        <v>0</v>
      </c>
      <c r="BP347" s="3">
        <f>IF(Inputs!$B$27&lt;&gt;"Ready","PENDING INPUTS",IF(A347&lt;=Inputs!$B$6,ROUND(BO347*Inputs!C21/12,2),0))</f>
        <v>0</v>
      </c>
      <c r="BQ347" s="3">
        <f>IF(Inputs!$B$27&lt;&gt;"Ready","PENDING INPUTS",IF(AND(A347&lt;=Inputs!$B$6,BO347&gt;0),Inputs!G21,0))</f>
        <v>0</v>
      </c>
      <c r="BR347" s="3">
        <f>IF(Inputs!$B$27&lt;&gt;"Ready","PENDING INPUTS",IF(A347&gt;Inputs!$B$6,0,MIN((BO347+BP347+BQ347),IF(Inputs!H21=1,Inputs!D21,MAX(Inputs!F21,ROUND(BO347*Inputs!E21+BP347+BQ347,2))))))</f>
        <v>0</v>
      </c>
      <c r="BS347">
        <f>IF(Inputs!$B$27&lt;&gt;"Ready","PENDING INPUTS",IF(BO347&lt;=0,99,1+IF(AND(K347&gt;0,OR(K347&lt;BO347,AND(K347=BO347,0&lt;7))),1,0)+IF(AND(S347&gt;0,OR(S347&lt;BO347,AND(S347=BO347,1&lt;7))),1,0)+IF(AND(AA347&gt;0,OR(AA347&lt;BO347,AND(AA347=BO347,2&lt;7))),1,0)+IF(AND(AI347&gt;0,OR(AI347&lt;BO347,AND(AI347=BO347,3&lt;7))),1,0)+IF(AND(AQ347&gt;0,OR(AQ347&lt;BO347,AND(AQ347=BO347,4&lt;7))),1,0)+IF(AND(AY347&gt;0,OR(AY347&lt;BO347,AND(AY347=BO347,5&lt;7))),1,0)+IF(AND(BG347&gt;0,OR(BG347&lt;BO347,AND(BG347=BO347,6&lt;7))),1,0)+IF(AND(BW347&gt;0,OR(BW347&lt;BO347,AND(BW347=BO347,8&lt;7))),1,0)+IF(AND(CE347&gt;0,OR(CE347&lt;BO347,AND(CE347=BO347,9&lt;7))),1,0)))</f>
        <v>99</v>
      </c>
      <c r="BT347" s="3">
        <f>IF(Inputs!$B$27&lt;&gt;"Ready","PENDING INPUTS",IF(A347&gt;Inputs!$B$6,0,MIN(MAX(0,(BO347+BP347+BQ347)-BR347),MAX(0,C347-D347-(IF(O347&lt;BS347,K347+L347+M347-N347,0)+IF(W347&lt;BS347,S347+T347+U347-V347,0)+IF(AE347&lt;BS347,AA347+AB347+AC347-AD347,0)+IF(AM347&lt;BS347,AI347+AJ347+AK347-AL347,0)+IF(AU347&lt;BS347,AQ347+AR347+AS347-AT347,0)+IF(BC347&lt;BS347,AY347+AZ347+BA347-BB347,0)+IF(BK347&lt;BS347,BG347+BH347+BI347-BJ347,0)+IF(BS347&lt;BS347,BO347+BP347+BQ347-BR347,0)+IF(CA347&lt;BS347,BW347+BX347+BY347-BZ347,0)+IF(CI347&lt;BS347,CE347+CF347+CG347-CH347,0))))))</f>
        <v>0</v>
      </c>
      <c r="BU347" s="3">
        <f>IF(Inputs!$B$27&lt;&gt;"Ready","PENDING INPUTS",MIN((BO347+BP347+BQ347),IF(D347&gt;C347,IF(D347=0,0,BR347*C347/D347),BR347+BT347)))</f>
        <v>0</v>
      </c>
      <c r="BV347" s="3">
        <f>IF(Inputs!$B$27&lt;&gt;"Ready","PENDING INPUTS",MAX(0,(BO347+BP347+BQ347)-BU347))</f>
        <v>0</v>
      </c>
      <c r="BW347" s="3">
        <f>IF(Inputs!$B$27&lt;&gt;"Ready","PENDING INPUTS",CD346)</f>
        <v>0</v>
      </c>
      <c r="BX347" s="3">
        <f>IF(Inputs!$B$27&lt;&gt;"Ready","PENDING INPUTS",IF(A347&lt;=Inputs!$B$6,ROUND(BW347*Inputs!C22/12,2),0))</f>
        <v>0</v>
      </c>
      <c r="BY347" s="3">
        <f>IF(Inputs!$B$27&lt;&gt;"Ready","PENDING INPUTS",IF(AND(A347&lt;=Inputs!$B$6,BW347&gt;0),Inputs!G22,0))</f>
        <v>0</v>
      </c>
      <c r="BZ347" s="3">
        <f>IF(Inputs!$B$27&lt;&gt;"Ready","PENDING INPUTS",IF(A347&gt;Inputs!$B$6,0,MIN((BW347+BX347+BY347),IF(Inputs!H22=1,Inputs!D22,MAX(Inputs!F22,ROUND(BW347*Inputs!E22+BX347+BY347,2))))))</f>
        <v>0</v>
      </c>
      <c r="CA347">
        <f>IF(Inputs!$B$27&lt;&gt;"Ready","PENDING INPUTS",IF(BW347&lt;=0,99,1+IF(AND(K347&gt;0,OR(K347&lt;BW347,AND(K347=BW347,0&lt;8))),1,0)+IF(AND(S347&gt;0,OR(S347&lt;BW347,AND(S347=BW347,1&lt;8))),1,0)+IF(AND(AA347&gt;0,OR(AA347&lt;BW347,AND(AA347=BW347,2&lt;8))),1,0)+IF(AND(AI347&gt;0,OR(AI347&lt;BW347,AND(AI347=BW347,3&lt;8))),1,0)+IF(AND(AQ347&gt;0,OR(AQ347&lt;BW347,AND(AQ347=BW347,4&lt;8))),1,0)+IF(AND(AY347&gt;0,OR(AY347&lt;BW347,AND(AY347=BW347,5&lt;8))),1,0)+IF(AND(BG347&gt;0,OR(BG347&lt;BW347,AND(BG347=BW347,6&lt;8))),1,0)+IF(AND(BO347&gt;0,OR(BO347&lt;BW347,AND(BO347=BW347,7&lt;8))),1,0)+IF(AND(CE347&gt;0,OR(CE347&lt;BW347,AND(CE347=BW347,9&lt;8))),1,0)))</f>
        <v>99</v>
      </c>
      <c r="CB347" s="3">
        <f>IF(Inputs!$B$27&lt;&gt;"Ready","PENDING INPUTS",IF(A347&gt;Inputs!$B$6,0,MIN(MAX(0,(BW347+BX347+BY347)-BZ347),MAX(0,C347-D347-(IF(O347&lt;CA347,K347+L347+M347-N347,0)+IF(W347&lt;CA347,S347+T347+U347-V347,0)+IF(AE347&lt;CA347,AA347+AB347+AC347-AD347,0)+IF(AM347&lt;CA347,AI347+AJ347+AK347-AL347,0)+IF(AU347&lt;CA347,AQ347+AR347+AS347-AT347,0)+IF(BC347&lt;CA347,AY347+AZ347+BA347-BB347,0)+IF(BK347&lt;CA347,BG347+BH347+BI347-BJ347,0)+IF(BS347&lt;CA347,BO347+BP347+BQ347-BR347,0)+IF(CA347&lt;CA347,BW347+BX347+BY347-BZ347,0)+IF(CI347&lt;CA347,CE347+CF347+CG347-CH347,0))))))</f>
        <v>0</v>
      </c>
      <c r="CC347" s="3">
        <f>IF(Inputs!$B$27&lt;&gt;"Ready","PENDING INPUTS",MIN((BW347+BX347+BY347),IF(D347&gt;C347,IF(D347=0,0,BZ347*C347/D347),BZ347+CB347)))</f>
        <v>0</v>
      </c>
      <c r="CD347" s="3">
        <f>IF(Inputs!$B$27&lt;&gt;"Ready","PENDING INPUTS",MAX(0,(BW347+BX347+BY347)-CC347))</f>
        <v>0</v>
      </c>
      <c r="CE347" s="3">
        <f>IF(Inputs!$B$27&lt;&gt;"Ready","PENDING INPUTS",CL346)</f>
        <v>0</v>
      </c>
      <c r="CF347" s="3">
        <f>IF(Inputs!$B$27&lt;&gt;"Ready","PENDING INPUTS",IF(A347&lt;=Inputs!$B$6,ROUND(CE347*Inputs!C23/12,2),0))</f>
        <v>0</v>
      </c>
      <c r="CG347" s="3">
        <f>IF(Inputs!$B$27&lt;&gt;"Ready","PENDING INPUTS",IF(AND(A347&lt;=Inputs!$B$6,CE347&gt;0),Inputs!G23,0))</f>
        <v>0</v>
      </c>
      <c r="CH347" s="3">
        <f>IF(Inputs!$B$27&lt;&gt;"Ready","PENDING INPUTS",IF(A347&gt;Inputs!$B$6,0,MIN((CE347+CF347+CG347),IF(Inputs!H23=1,Inputs!D23,MAX(Inputs!F23,ROUND(CE347*Inputs!E23+CF347+CG347,2))))))</f>
        <v>0</v>
      </c>
      <c r="CI347">
        <f>IF(Inputs!$B$27&lt;&gt;"Ready","PENDING INPUTS",IF(CE347&lt;=0,99,1+IF(AND(K347&gt;0,OR(K347&lt;CE347,AND(K347=CE347,0&lt;9))),1,0)+IF(AND(S347&gt;0,OR(S347&lt;CE347,AND(S347=CE347,1&lt;9))),1,0)+IF(AND(AA347&gt;0,OR(AA347&lt;CE347,AND(AA347=CE347,2&lt;9))),1,0)+IF(AND(AI347&gt;0,OR(AI347&lt;CE347,AND(AI347=CE347,3&lt;9))),1,0)+IF(AND(AQ347&gt;0,OR(AQ347&lt;CE347,AND(AQ347=CE347,4&lt;9))),1,0)+IF(AND(AY347&gt;0,OR(AY347&lt;CE347,AND(AY347=CE347,5&lt;9))),1,0)+IF(AND(BG347&gt;0,OR(BG347&lt;CE347,AND(BG347=CE347,6&lt;9))),1,0)+IF(AND(BO347&gt;0,OR(BO347&lt;CE347,AND(BO347=CE347,7&lt;9))),1,0)+IF(AND(BW347&gt;0,OR(BW347&lt;CE347,AND(BW347=CE347,8&lt;9))),1,0)))</f>
        <v>99</v>
      </c>
      <c r="CJ347" s="3">
        <f>IF(Inputs!$B$27&lt;&gt;"Ready","PENDING INPUTS",IF(A347&gt;Inputs!$B$6,0,MIN(MAX(0,(CE347+CF347+CG347)-CH347),MAX(0,C347-D347-(IF(O347&lt;CI347,K347+L347+M347-N347,0)+IF(W347&lt;CI347,S347+T347+U347-V347,0)+IF(AE347&lt;CI347,AA347+AB347+AC347-AD347,0)+IF(AM347&lt;CI347,AI347+AJ347+AK347-AL347,0)+IF(AU347&lt;CI347,AQ347+AR347+AS347-AT347,0)+IF(BC347&lt;CI347,AY347+AZ347+BA347-BB347,0)+IF(BK347&lt;CI347,BG347+BH347+BI347-BJ347,0)+IF(BS347&lt;CI347,BO347+BP347+BQ347-BR347,0)+IF(CA347&lt;CI347,BW347+BX347+BY347-BZ347,0)+IF(CI347&lt;CI347,CE347+CF347+CG347-CH347,0))))))</f>
        <v>0</v>
      </c>
      <c r="CK347" s="3">
        <f>IF(Inputs!$B$27&lt;&gt;"Ready","PENDING INPUTS",MIN((CE347+CF347+CG347),IF(D347&gt;C347,IF(D347=0,0,CH347*C347/D347),CH347+CJ347)))</f>
        <v>0</v>
      </c>
      <c r="CL347" s="3">
        <f>IF(Inputs!$B$27&lt;&gt;"Ready","PENDING INPUTS",MAX(0,(CE347+CF347+CG347)-CK347))</f>
        <v>0</v>
      </c>
    </row>
    <row r="348" spans="1:90" ht="27.95" customHeight="1" x14ac:dyDescent="0.25">
      <c r="A348">
        <v>344</v>
      </c>
      <c r="B348" s="13">
        <f>IF(Inputs!$B$27&lt;&gt;"Ready","PENDING INPUTS",EDATE(Inputs!$B$5,A348-1))</f>
        <v>56735</v>
      </c>
      <c r="C348" s="3">
        <f>IF(Inputs!$B$27&lt;&gt;"Ready","PENDING INPUTS",IF(A348&lt;=Inputs!$B$6,MAX(0,Inputs!$B$4+IF(A348=Inputs!$B$7,Inputs!$B$8,0)+IF(A348=Inputs!$B$9,Inputs!$B$10,0)),0))</f>
        <v>0</v>
      </c>
      <c r="D348" s="3">
        <f>IF(Inputs!$B$27&lt;&gt;"Ready","PENDING INPUTS",SUM(N348,V348,AD348,AL348,AT348,BB348,BJ348,BR348,BZ348,CH348))</f>
        <v>0</v>
      </c>
      <c r="E348" s="3">
        <f>IF(Inputs!$B$27&lt;&gt;"Ready","PENDING INPUTS",MAX(0,D348-C348))</f>
        <v>0</v>
      </c>
      <c r="F348" s="3">
        <f>IF(Inputs!$B$27&lt;&gt;"Ready","PENDING INPUTS",SUM(Q348,Y348,AG348,AO348,AW348,BE348,BM348,BU348,CC348,CK348))</f>
        <v>0</v>
      </c>
      <c r="G348" s="3">
        <f>IF(Inputs!$B$27&lt;&gt;"Ready","PENDING INPUTS",SUM(L348,T348,AB348,AJ348,AR348,AZ348,BH348,BP348,BX348,CF348))</f>
        <v>0</v>
      </c>
      <c r="H348" s="3">
        <f>IF(Inputs!$B$27&lt;&gt;"Ready","PENDING INPUTS",SUM(M348,U348,AC348,AK348,AS348,BA348,BI348,BQ348,BY348,CG348))</f>
        <v>0</v>
      </c>
      <c r="I348" s="3">
        <f>IF(Inputs!$B$27&lt;&gt;"Ready","PENDING INPUTS",SUM(R348,Z348,AH348,AP348,AX348,BF348,BN348,BV348,CD348,CL348))</f>
        <v>0</v>
      </c>
      <c r="J348" t="str">
        <f>IF(Inputs!$B$27&lt;&gt;"Ready","PENDING INPUTS",IF(A348&gt;Inputs!$B$6,"Beyond horizon",IF(E348&gt;0.005,"MINIMUM SHORTFALL",IF(I348&lt;0.005,"Paid off","In progress"))))</f>
        <v>Beyond horizon</v>
      </c>
      <c r="K348" s="3">
        <f>IF(Inputs!$B$27&lt;&gt;"Ready","PENDING INPUTS",R347)</f>
        <v>0</v>
      </c>
      <c r="L348" s="3">
        <f>IF(Inputs!$B$27&lt;&gt;"Ready","PENDING INPUTS",IF(A348&lt;=Inputs!$B$6,ROUND(K348*Inputs!C14/12,2),0))</f>
        <v>0</v>
      </c>
      <c r="M348" s="3">
        <f>IF(Inputs!$B$27&lt;&gt;"Ready","PENDING INPUTS",IF(AND(A348&lt;=Inputs!$B$6,K348&gt;0),Inputs!G14,0))</f>
        <v>0</v>
      </c>
      <c r="N348" s="3">
        <f>IF(Inputs!$B$27&lt;&gt;"Ready","PENDING INPUTS",IF(A348&gt;Inputs!$B$6,0,MIN((K348+L348+M348),IF(Inputs!H14=1,Inputs!D14,MAX(Inputs!F14,ROUND(K348*Inputs!E14+L348+M348,2))))))</f>
        <v>0</v>
      </c>
      <c r="O348">
        <f>IF(Inputs!$B$27&lt;&gt;"Ready","PENDING INPUTS",IF(K348&lt;=0,99,1+IF(AND(S348&gt;0,OR(S348&lt;K348,AND(S348=K348,1&lt;0))),1,0)+IF(AND(AA348&gt;0,OR(AA348&lt;K348,AND(AA348=K348,2&lt;0))),1,0)+IF(AND(AI348&gt;0,OR(AI348&lt;K348,AND(AI348=K348,3&lt;0))),1,0)+IF(AND(AQ348&gt;0,OR(AQ348&lt;K348,AND(AQ348=K348,4&lt;0))),1,0)+IF(AND(AY348&gt;0,OR(AY348&lt;K348,AND(AY348=K348,5&lt;0))),1,0)+IF(AND(BG348&gt;0,OR(BG348&lt;K348,AND(BG348=K348,6&lt;0))),1,0)+IF(AND(BO348&gt;0,OR(BO348&lt;K348,AND(BO348=K348,7&lt;0))),1,0)+IF(AND(BW348&gt;0,OR(BW348&lt;K348,AND(BW348=K348,8&lt;0))),1,0)+IF(AND(CE348&gt;0,OR(CE348&lt;K348,AND(CE348=K348,9&lt;0))),1,0)))</f>
        <v>99</v>
      </c>
      <c r="P348" s="3">
        <f>IF(Inputs!$B$27&lt;&gt;"Ready","PENDING INPUTS",IF(A348&gt;Inputs!$B$6,0,MIN(MAX(0,(K348+L348+M348)-N348),MAX(0,C348-D348-(IF(O348&lt;O348,K348+L348+M348-N348,0)+IF(W348&lt;O348,S348+T348+U348-V348,0)+IF(AE348&lt;O348,AA348+AB348+AC348-AD348,0)+IF(AM348&lt;O348,AI348+AJ348+AK348-AL348,0)+IF(AU348&lt;O348,AQ348+AR348+AS348-AT348,0)+IF(BC348&lt;O348,AY348+AZ348+BA348-BB348,0)+IF(BK348&lt;O348,BG348+BH348+BI348-BJ348,0)+IF(BS348&lt;O348,BO348+BP348+BQ348-BR348,0)+IF(CA348&lt;O348,BW348+BX348+BY348-BZ348,0)+IF(CI348&lt;O348,CE348+CF348+CG348-CH348,0))))))</f>
        <v>0</v>
      </c>
      <c r="Q348" s="3">
        <f>IF(Inputs!$B$27&lt;&gt;"Ready","PENDING INPUTS",MIN((K348+L348+M348),IF(D348&gt;C348,IF(D348=0,0,N348*C348/D348),N348+P348)))</f>
        <v>0</v>
      </c>
      <c r="R348" s="3">
        <f>IF(Inputs!$B$27&lt;&gt;"Ready","PENDING INPUTS",MAX(0,(K348+L348+M348)-Q348))</f>
        <v>0</v>
      </c>
      <c r="S348" s="3">
        <f>IF(Inputs!$B$27&lt;&gt;"Ready","PENDING INPUTS",Z347)</f>
        <v>0</v>
      </c>
      <c r="T348" s="3">
        <f>IF(Inputs!$B$27&lt;&gt;"Ready","PENDING INPUTS",IF(A348&lt;=Inputs!$B$6,ROUND(S348*Inputs!C15/12,2),0))</f>
        <v>0</v>
      </c>
      <c r="U348" s="3">
        <f>IF(Inputs!$B$27&lt;&gt;"Ready","PENDING INPUTS",IF(AND(A348&lt;=Inputs!$B$6,S348&gt;0),Inputs!G15,0))</f>
        <v>0</v>
      </c>
      <c r="V348" s="3">
        <f>IF(Inputs!$B$27&lt;&gt;"Ready","PENDING INPUTS",IF(A348&gt;Inputs!$B$6,0,MIN((S348+T348+U348),IF(Inputs!H15=1,Inputs!D15,MAX(Inputs!F15,ROUND(S348*Inputs!E15+T348+U348,2))))))</f>
        <v>0</v>
      </c>
      <c r="W348">
        <f>IF(Inputs!$B$27&lt;&gt;"Ready","PENDING INPUTS",IF(S348&lt;=0,99,1+IF(AND(K348&gt;0,OR(K348&lt;S348,AND(K348=S348,0&lt;1))),1,0)+IF(AND(AA348&gt;0,OR(AA348&lt;S348,AND(AA348=S348,2&lt;1))),1,0)+IF(AND(AI348&gt;0,OR(AI348&lt;S348,AND(AI348=S348,3&lt;1))),1,0)+IF(AND(AQ348&gt;0,OR(AQ348&lt;S348,AND(AQ348=S348,4&lt;1))),1,0)+IF(AND(AY348&gt;0,OR(AY348&lt;S348,AND(AY348=S348,5&lt;1))),1,0)+IF(AND(BG348&gt;0,OR(BG348&lt;S348,AND(BG348=S348,6&lt;1))),1,0)+IF(AND(BO348&gt;0,OR(BO348&lt;S348,AND(BO348=S348,7&lt;1))),1,0)+IF(AND(BW348&gt;0,OR(BW348&lt;S348,AND(BW348=S348,8&lt;1))),1,0)+IF(AND(CE348&gt;0,OR(CE348&lt;S348,AND(CE348=S348,9&lt;1))),1,0)))</f>
        <v>99</v>
      </c>
      <c r="X348" s="3">
        <f>IF(Inputs!$B$27&lt;&gt;"Ready","PENDING INPUTS",IF(A348&gt;Inputs!$B$6,0,MIN(MAX(0,(S348+T348+U348)-V348),MAX(0,C348-D348-(IF(O348&lt;W348,K348+L348+M348-N348,0)+IF(W348&lt;W348,S348+T348+U348-V348,0)+IF(AE348&lt;W348,AA348+AB348+AC348-AD348,0)+IF(AM348&lt;W348,AI348+AJ348+AK348-AL348,0)+IF(AU348&lt;W348,AQ348+AR348+AS348-AT348,0)+IF(BC348&lt;W348,AY348+AZ348+BA348-BB348,0)+IF(BK348&lt;W348,BG348+BH348+BI348-BJ348,0)+IF(BS348&lt;W348,BO348+BP348+BQ348-BR348,0)+IF(CA348&lt;W348,BW348+BX348+BY348-BZ348,0)+IF(CI348&lt;W348,CE348+CF348+CG348-CH348,0))))))</f>
        <v>0</v>
      </c>
      <c r="Y348" s="3">
        <f>IF(Inputs!$B$27&lt;&gt;"Ready","PENDING INPUTS",MIN((S348+T348+U348),IF(D348&gt;C348,IF(D348=0,0,V348*C348/D348),V348+X348)))</f>
        <v>0</v>
      </c>
      <c r="Z348" s="3">
        <f>IF(Inputs!$B$27&lt;&gt;"Ready","PENDING INPUTS",MAX(0,(S348+T348+U348)-Y348))</f>
        <v>0</v>
      </c>
      <c r="AA348" s="3">
        <f>IF(Inputs!$B$27&lt;&gt;"Ready","PENDING INPUTS",AH347)</f>
        <v>0</v>
      </c>
      <c r="AB348" s="3">
        <f>IF(Inputs!$B$27&lt;&gt;"Ready","PENDING INPUTS",IF(A348&lt;=Inputs!$B$6,ROUND(AA348*Inputs!C16/12,2),0))</f>
        <v>0</v>
      </c>
      <c r="AC348" s="3">
        <f>IF(Inputs!$B$27&lt;&gt;"Ready","PENDING INPUTS",IF(AND(A348&lt;=Inputs!$B$6,AA348&gt;0),Inputs!G16,0))</f>
        <v>0</v>
      </c>
      <c r="AD348" s="3">
        <f>IF(Inputs!$B$27&lt;&gt;"Ready","PENDING INPUTS",IF(A348&gt;Inputs!$B$6,0,MIN((AA348+AB348+AC348),IF(Inputs!H16=1,Inputs!D16,MAX(Inputs!F16,ROUND(AA348*Inputs!E16+AB348+AC348,2))))))</f>
        <v>0</v>
      </c>
      <c r="AE348">
        <f>IF(Inputs!$B$27&lt;&gt;"Ready","PENDING INPUTS",IF(AA348&lt;=0,99,1+IF(AND(K348&gt;0,OR(K348&lt;AA348,AND(K348=AA348,0&lt;2))),1,0)+IF(AND(S348&gt;0,OR(S348&lt;AA348,AND(S348=AA348,1&lt;2))),1,0)+IF(AND(AI348&gt;0,OR(AI348&lt;AA348,AND(AI348=AA348,3&lt;2))),1,0)+IF(AND(AQ348&gt;0,OR(AQ348&lt;AA348,AND(AQ348=AA348,4&lt;2))),1,0)+IF(AND(AY348&gt;0,OR(AY348&lt;AA348,AND(AY348=AA348,5&lt;2))),1,0)+IF(AND(BG348&gt;0,OR(BG348&lt;AA348,AND(BG348=AA348,6&lt;2))),1,0)+IF(AND(BO348&gt;0,OR(BO348&lt;AA348,AND(BO348=AA348,7&lt;2))),1,0)+IF(AND(BW348&gt;0,OR(BW348&lt;AA348,AND(BW348=AA348,8&lt;2))),1,0)+IF(AND(CE348&gt;0,OR(CE348&lt;AA348,AND(CE348=AA348,9&lt;2))),1,0)))</f>
        <v>99</v>
      </c>
      <c r="AF348" s="3">
        <f>IF(Inputs!$B$27&lt;&gt;"Ready","PENDING INPUTS",IF(A348&gt;Inputs!$B$6,0,MIN(MAX(0,(AA348+AB348+AC348)-AD348),MAX(0,C348-D348-(IF(O348&lt;AE348,K348+L348+M348-N348,0)+IF(W348&lt;AE348,S348+T348+U348-V348,0)+IF(AE348&lt;AE348,AA348+AB348+AC348-AD348,0)+IF(AM348&lt;AE348,AI348+AJ348+AK348-AL348,0)+IF(AU348&lt;AE348,AQ348+AR348+AS348-AT348,0)+IF(BC348&lt;AE348,AY348+AZ348+BA348-BB348,0)+IF(BK348&lt;AE348,BG348+BH348+BI348-BJ348,0)+IF(BS348&lt;AE348,BO348+BP348+BQ348-BR348,0)+IF(CA348&lt;AE348,BW348+BX348+BY348-BZ348,0)+IF(CI348&lt;AE348,CE348+CF348+CG348-CH348,0))))))</f>
        <v>0</v>
      </c>
      <c r="AG348" s="3">
        <f>IF(Inputs!$B$27&lt;&gt;"Ready","PENDING INPUTS",MIN((AA348+AB348+AC348),IF(D348&gt;C348,IF(D348=0,0,AD348*C348/D348),AD348+AF348)))</f>
        <v>0</v>
      </c>
      <c r="AH348" s="3">
        <f>IF(Inputs!$B$27&lt;&gt;"Ready","PENDING INPUTS",MAX(0,(AA348+AB348+AC348)-AG348))</f>
        <v>0</v>
      </c>
      <c r="AI348" s="3">
        <f>IF(Inputs!$B$27&lt;&gt;"Ready","PENDING INPUTS",AP347)</f>
        <v>0</v>
      </c>
      <c r="AJ348" s="3">
        <f>IF(Inputs!$B$27&lt;&gt;"Ready","PENDING INPUTS",IF(A348&lt;=Inputs!$B$6,ROUND(AI348*Inputs!C17/12,2),0))</f>
        <v>0</v>
      </c>
      <c r="AK348" s="3">
        <f>IF(Inputs!$B$27&lt;&gt;"Ready","PENDING INPUTS",IF(AND(A348&lt;=Inputs!$B$6,AI348&gt;0),Inputs!G17,0))</f>
        <v>0</v>
      </c>
      <c r="AL348" s="3">
        <f>IF(Inputs!$B$27&lt;&gt;"Ready","PENDING INPUTS",IF(A348&gt;Inputs!$B$6,0,MIN((AI348+AJ348+AK348),IF(Inputs!H17=1,Inputs!D17,MAX(Inputs!F17,ROUND(AI348*Inputs!E17+AJ348+AK348,2))))))</f>
        <v>0</v>
      </c>
      <c r="AM348">
        <f>IF(Inputs!$B$27&lt;&gt;"Ready","PENDING INPUTS",IF(AI348&lt;=0,99,1+IF(AND(K348&gt;0,OR(K348&lt;AI348,AND(K348=AI348,0&lt;3))),1,0)+IF(AND(S348&gt;0,OR(S348&lt;AI348,AND(S348=AI348,1&lt;3))),1,0)+IF(AND(AA348&gt;0,OR(AA348&lt;AI348,AND(AA348=AI348,2&lt;3))),1,0)+IF(AND(AQ348&gt;0,OR(AQ348&lt;AI348,AND(AQ348=AI348,4&lt;3))),1,0)+IF(AND(AY348&gt;0,OR(AY348&lt;AI348,AND(AY348=AI348,5&lt;3))),1,0)+IF(AND(BG348&gt;0,OR(BG348&lt;AI348,AND(BG348=AI348,6&lt;3))),1,0)+IF(AND(BO348&gt;0,OR(BO348&lt;AI348,AND(BO348=AI348,7&lt;3))),1,0)+IF(AND(BW348&gt;0,OR(BW348&lt;AI348,AND(BW348=AI348,8&lt;3))),1,0)+IF(AND(CE348&gt;0,OR(CE348&lt;AI348,AND(CE348=AI348,9&lt;3))),1,0)))</f>
        <v>99</v>
      </c>
      <c r="AN348" s="3">
        <f>IF(Inputs!$B$27&lt;&gt;"Ready","PENDING INPUTS",IF(A348&gt;Inputs!$B$6,0,MIN(MAX(0,(AI348+AJ348+AK348)-AL348),MAX(0,C348-D348-(IF(O348&lt;AM348,K348+L348+M348-N348,0)+IF(W348&lt;AM348,S348+T348+U348-V348,0)+IF(AE348&lt;AM348,AA348+AB348+AC348-AD348,0)+IF(AM348&lt;AM348,AI348+AJ348+AK348-AL348,0)+IF(AU348&lt;AM348,AQ348+AR348+AS348-AT348,0)+IF(BC348&lt;AM348,AY348+AZ348+BA348-BB348,0)+IF(BK348&lt;AM348,BG348+BH348+BI348-BJ348,0)+IF(BS348&lt;AM348,BO348+BP348+BQ348-BR348,0)+IF(CA348&lt;AM348,BW348+BX348+BY348-BZ348,0)+IF(CI348&lt;AM348,CE348+CF348+CG348-CH348,0))))))</f>
        <v>0</v>
      </c>
      <c r="AO348" s="3">
        <f>IF(Inputs!$B$27&lt;&gt;"Ready","PENDING INPUTS",MIN((AI348+AJ348+AK348),IF(D348&gt;C348,IF(D348=0,0,AL348*C348/D348),AL348+AN348)))</f>
        <v>0</v>
      </c>
      <c r="AP348" s="3">
        <f>IF(Inputs!$B$27&lt;&gt;"Ready","PENDING INPUTS",MAX(0,(AI348+AJ348+AK348)-AO348))</f>
        <v>0</v>
      </c>
      <c r="AQ348" s="3">
        <f>IF(Inputs!$B$27&lt;&gt;"Ready","PENDING INPUTS",AX347)</f>
        <v>0</v>
      </c>
      <c r="AR348" s="3">
        <f>IF(Inputs!$B$27&lt;&gt;"Ready","PENDING INPUTS",IF(A348&lt;=Inputs!$B$6,ROUND(AQ348*Inputs!C18/12,2),0))</f>
        <v>0</v>
      </c>
      <c r="AS348" s="3">
        <f>IF(Inputs!$B$27&lt;&gt;"Ready","PENDING INPUTS",IF(AND(A348&lt;=Inputs!$B$6,AQ348&gt;0),Inputs!G18,0))</f>
        <v>0</v>
      </c>
      <c r="AT348" s="3">
        <f>IF(Inputs!$B$27&lt;&gt;"Ready","PENDING INPUTS",IF(A348&gt;Inputs!$B$6,0,MIN((AQ348+AR348+AS348),IF(Inputs!H18=1,Inputs!D18,MAX(Inputs!F18,ROUND(AQ348*Inputs!E18+AR348+AS348,2))))))</f>
        <v>0</v>
      </c>
      <c r="AU348">
        <f>IF(Inputs!$B$27&lt;&gt;"Ready","PENDING INPUTS",IF(AQ348&lt;=0,99,1+IF(AND(K348&gt;0,OR(K348&lt;AQ348,AND(K348=AQ348,0&lt;4))),1,0)+IF(AND(S348&gt;0,OR(S348&lt;AQ348,AND(S348=AQ348,1&lt;4))),1,0)+IF(AND(AA348&gt;0,OR(AA348&lt;AQ348,AND(AA348=AQ348,2&lt;4))),1,0)+IF(AND(AI348&gt;0,OR(AI348&lt;AQ348,AND(AI348=AQ348,3&lt;4))),1,0)+IF(AND(AY348&gt;0,OR(AY348&lt;AQ348,AND(AY348=AQ348,5&lt;4))),1,0)+IF(AND(BG348&gt;0,OR(BG348&lt;AQ348,AND(BG348=AQ348,6&lt;4))),1,0)+IF(AND(BO348&gt;0,OR(BO348&lt;AQ348,AND(BO348=AQ348,7&lt;4))),1,0)+IF(AND(BW348&gt;0,OR(BW348&lt;AQ348,AND(BW348=AQ348,8&lt;4))),1,0)+IF(AND(CE348&gt;0,OR(CE348&lt;AQ348,AND(CE348=AQ348,9&lt;4))),1,0)))</f>
        <v>99</v>
      </c>
      <c r="AV348" s="3">
        <f>IF(Inputs!$B$27&lt;&gt;"Ready","PENDING INPUTS",IF(A348&gt;Inputs!$B$6,0,MIN(MAX(0,(AQ348+AR348+AS348)-AT348),MAX(0,C348-D348-(IF(O348&lt;AU348,K348+L348+M348-N348,0)+IF(W348&lt;AU348,S348+T348+U348-V348,0)+IF(AE348&lt;AU348,AA348+AB348+AC348-AD348,0)+IF(AM348&lt;AU348,AI348+AJ348+AK348-AL348,0)+IF(AU348&lt;AU348,AQ348+AR348+AS348-AT348,0)+IF(BC348&lt;AU348,AY348+AZ348+BA348-BB348,0)+IF(BK348&lt;AU348,BG348+BH348+BI348-BJ348,0)+IF(BS348&lt;AU348,BO348+BP348+BQ348-BR348,0)+IF(CA348&lt;AU348,BW348+BX348+BY348-BZ348,0)+IF(CI348&lt;AU348,CE348+CF348+CG348-CH348,0))))))</f>
        <v>0</v>
      </c>
      <c r="AW348" s="3">
        <f>IF(Inputs!$B$27&lt;&gt;"Ready","PENDING INPUTS",MIN((AQ348+AR348+AS348),IF(D348&gt;C348,IF(D348=0,0,AT348*C348/D348),AT348+AV348)))</f>
        <v>0</v>
      </c>
      <c r="AX348" s="3">
        <f>IF(Inputs!$B$27&lt;&gt;"Ready","PENDING INPUTS",MAX(0,(AQ348+AR348+AS348)-AW348))</f>
        <v>0</v>
      </c>
      <c r="AY348" s="3">
        <f>IF(Inputs!$B$27&lt;&gt;"Ready","PENDING INPUTS",BF347)</f>
        <v>0</v>
      </c>
      <c r="AZ348" s="3">
        <f>IF(Inputs!$B$27&lt;&gt;"Ready","PENDING INPUTS",IF(A348&lt;=Inputs!$B$6,ROUND(AY348*Inputs!C19/12,2),0))</f>
        <v>0</v>
      </c>
      <c r="BA348" s="3">
        <f>IF(Inputs!$B$27&lt;&gt;"Ready","PENDING INPUTS",IF(AND(A348&lt;=Inputs!$B$6,AY348&gt;0),Inputs!G19,0))</f>
        <v>0</v>
      </c>
      <c r="BB348" s="3">
        <f>IF(Inputs!$B$27&lt;&gt;"Ready","PENDING INPUTS",IF(A348&gt;Inputs!$B$6,0,MIN((AY348+AZ348+BA348),IF(Inputs!H19=1,Inputs!D19,MAX(Inputs!F19,ROUND(AY348*Inputs!E19+AZ348+BA348,2))))))</f>
        <v>0</v>
      </c>
      <c r="BC348">
        <f>IF(Inputs!$B$27&lt;&gt;"Ready","PENDING INPUTS",IF(AY348&lt;=0,99,1+IF(AND(K348&gt;0,OR(K348&lt;AY348,AND(K348=AY348,0&lt;5))),1,0)+IF(AND(S348&gt;0,OR(S348&lt;AY348,AND(S348=AY348,1&lt;5))),1,0)+IF(AND(AA348&gt;0,OR(AA348&lt;AY348,AND(AA348=AY348,2&lt;5))),1,0)+IF(AND(AI348&gt;0,OR(AI348&lt;AY348,AND(AI348=AY348,3&lt;5))),1,0)+IF(AND(AQ348&gt;0,OR(AQ348&lt;AY348,AND(AQ348=AY348,4&lt;5))),1,0)+IF(AND(BG348&gt;0,OR(BG348&lt;AY348,AND(BG348=AY348,6&lt;5))),1,0)+IF(AND(BO348&gt;0,OR(BO348&lt;AY348,AND(BO348=AY348,7&lt;5))),1,0)+IF(AND(BW348&gt;0,OR(BW348&lt;AY348,AND(BW348=AY348,8&lt;5))),1,0)+IF(AND(CE348&gt;0,OR(CE348&lt;AY348,AND(CE348=AY348,9&lt;5))),1,0)))</f>
        <v>99</v>
      </c>
      <c r="BD348" s="3">
        <f>IF(Inputs!$B$27&lt;&gt;"Ready","PENDING INPUTS",IF(A348&gt;Inputs!$B$6,0,MIN(MAX(0,(AY348+AZ348+BA348)-BB348),MAX(0,C348-D348-(IF(O348&lt;BC348,K348+L348+M348-N348,0)+IF(W348&lt;BC348,S348+T348+U348-V348,0)+IF(AE348&lt;BC348,AA348+AB348+AC348-AD348,0)+IF(AM348&lt;BC348,AI348+AJ348+AK348-AL348,0)+IF(AU348&lt;BC348,AQ348+AR348+AS348-AT348,0)+IF(BC348&lt;BC348,AY348+AZ348+BA348-BB348,0)+IF(BK348&lt;BC348,BG348+BH348+BI348-BJ348,0)+IF(BS348&lt;BC348,BO348+BP348+BQ348-BR348,0)+IF(CA348&lt;BC348,BW348+BX348+BY348-BZ348,0)+IF(CI348&lt;BC348,CE348+CF348+CG348-CH348,0))))))</f>
        <v>0</v>
      </c>
      <c r="BE348" s="3">
        <f>IF(Inputs!$B$27&lt;&gt;"Ready","PENDING INPUTS",MIN((AY348+AZ348+BA348),IF(D348&gt;C348,IF(D348=0,0,BB348*C348/D348),BB348+BD348)))</f>
        <v>0</v>
      </c>
      <c r="BF348" s="3">
        <f>IF(Inputs!$B$27&lt;&gt;"Ready","PENDING INPUTS",MAX(0,(AY348+AZ348+BA348)-BE348))</f>
        <v>0</v>
      </c>
      <c r="BG348" s="3">
        <f>IF(Inputs!$B$27&lt;&gt;"Ready","PENDING INPUTS",BN347)</f>
        <v>0</v>
      </c>
      <c r="BH348" s="3">
        <f>IF(Inputs!$B$27&lt;&gt;"Ready","PENDING INPUTS",IF(A348&lt;=Inputs!$B$6,ROUND(BG348*Inputs!C20/12,2),0))</f>
        <v>0</v>
      </c>
      <c r="BI348" s="3">
        <f>IF(Inputs!$B$27&lt;&gt;"Ready","PENDING INPUTS",IF(AND(A348&lt;=Inputs!$B$6,BG348&gt;0),Inputs!G20,0))</f>
        <v>0</v>
      </c>
      <c r="BJ348" s="3">
        <f>IF(Inputs!$B$27&lt;&gt;"Ready","PENDING INPUTS",IF(A348&gt;Inputs!$B$6,0,MIN((BG348+BH348+BI348),IF(Inputs!H20=1,Inputs!D20,MAX(Inputs!F20,ROUND(BG348*Inputs!E20+BH348+BI348,2))))))</f>
        <v>0</v>
      </c>
      <c r="BK348">
        <f>IF(Inputs!$B$27&lt;&gt;"Ready","PENDING INPUTS",IF(BG348&lt;=0,99,1+IF(AND(K348&gt;0,OR(K348&lt;BG348,AND(K348=BG348,0&lt;6))),1,0)+IF(AND(S348&gt;0,OR(S348&lt;BG348,AND(S348=BG348,1&lt;6))),1,0)+IF(AND(AA348&gt;0,OR(AA348&lt;BG348,AND(AA348=BG348,2&lt;6))),1,0)+IF(AND(AI348&gt;0,OR(AI348&lt;BG348,AND(AI348=BG348,3&lt;6))),1,0)+IF(AND(AQ348&gt;0,OR(AQ348&lt;BG348,AND(AQ348=BG348,4&lt;6))),1,0)+IF(AND(AY348&gt;0,OR(AY348&lt;BG348,AND(AY348=BG348,5&lt;6))),1,0)+IF(AND(BO348&gt;0,OR(BO348&lt;BG348,AND(BO348=BG348,7&lt;6))),1,0)+IF(AND(BW348&gt;0,OR(BW348&lt;BG348,AND(BW348=BG348,8&lt;6))),1,0)+IF(AND(CE348&gt;0,OR(CE348&lt;BG348,AND(CE348=BG348,9&lt;6))),1,0)))</f>
        <v>99</v>
      </c>
      <c r="BL348" s="3">
        <f>IF(Inputs!$B$27&lt;&gt;"Ready","PENDING INPUTS",IF(A348&gt;Inputs!$B$6,0,MIN(MAX(0,(BG348+BH348+BI348)-BJ348),MAX(0,C348-D348-(IF(O348&lt;BK348,K348+L348+M348-N348,0)+IF(W348&lt;BK348,S348+T348+U348-V348,0)+IF(AE348&lt;BK348,AA348+AB348+AC348-AD348,0)+IF(AM348&lt;BK348,AI348+AJ348+AK348-AL348,0)+IF(AU348&lt;BK348,AQ348+AR348+AS348-AT348,0)+IF(BC348&lt;BK348,AY348+AZ348+BA348-BB348,0)+IF(BK348&lt;BK348,BG348+BH348+BI348-BJ348,0)+IF(BS348&lt;BK348,BO348+BP348+BQ348-BR348,0)+IF(CA348&lt;BK348,BW348+BX348+BY348-BZ348,0)+IF(CI348&lt;BK348,CE348+CF348+CG348-CH348,0))))))</f>
        <v>0</v>
      </c>
      <c r="BM348" s="3">
        <f>IF(Inputs!$B$27&lt;&gt;"Ready","PENDING INPUTS",MIN((BG348+BH348+BI348),IF(D348&gt;C348,IF(D348=0,0,BJ348*C348/D348),BJ348+BL348)))</f>
        <v>0</v>
      </c>
      <c r="BN348" s="3">
        <f>IF(Inputs!$B$27&lt;&gt;"Ready","PENDING INPUTS",MAX(0,(BG348+BH348+BI348)-BM348))</f>
        <v>0</v>
      </c>
      <c r="BO348" s="3">
        <f>IF(Inputs!$B$27&lt;&gt;"Ready","PENDING INPUTS",BV347)</f>
        <v>0</v>
      </c>
      <c r="BP348" s="3">
        <f>IF(Inputs!$B$27&lt;&gt;"Ready","PENDING INPUTS",IF(A348&lt;=Inputs!$B$6,ROUND(BO348*Inputs!C21/12,2),0))</f>
        <v>0</v>
      </c>
      <c r="BQ348" s="3">
        <f>IF(Inputs!$B$27&lt;&gt;"Ready","PENDING INPUTS",IF(AND(A348&lt;=Inputs!$B$6,BO348&gt;0),Inputs!G21,0))</f>
        <v>0</v>
      </c>
      <c r="BR348" s="3">
        <f>IF(Inputs!$B$27&lt;&gt;"Ready","PENDING INPUTS",IF(A348&gt;Inputs!$B$6,0,MIN((BO348+BP348+BQ348),IF(Inputs!H21=1,Inputs!D21,MAX(Inputs!F21,ROUND(BO348*Inputs!E21+BP348+BQ348,2))))))</f>
        <v>0</v>
      </c>
      <c r="BS348">
        <f>IF(Inputs!$B$27&lt;&gt;"Ready","PENDING INPUTS",IF(BO348&lt;=0,99,1+IF(AND(K348&gt;0,OR(K348&lt;BO348,AND(K348=BO348,0&lt;7))),1,0)+IF(AND(S348&gt;0,OR(S348&lt;BO348,AND(S348=BO348,1&lt;7))),1,0)+IF(AND(AA348&gt;0,OR(AA348&lt;BO348,AND(AA348=BO348,2&lt;7))),1,0)+IF(AND(AI348&gt;0,OR(AI348&lt;BO348,AND(AI348=BO348,3&lt;7))),1,0)+IF(AND(AQ348&gt;0,OR(AQ348&lt;BO348,AND(AQ348=BO348,4&lt;7))),1,0)+IF(AND(AY348&gt;0,OR(AY348&lt;BO348,AND(AY348=BO348,5&lt;7))),1,0)+IF(AND(BG348&gt;0,OR(BG348&lt;BO348,AND(BG348=BO348,6&lt;7))),1,0)+IF(AND(BW348&gt;0,OR(BW348&lt;BO348,AND(BW348=BO348,8&lt;7))),1,0)+IF(AND(CE348&gt;0,OR(CE348&lt;BO348,AND(CE348=BO348,9&lt;7))),1,0)))</f>
        <v>99</v>
      </c>
      <c r="BT348" s="3">
        <f>IF(Inputs!$B$27&lt;&gt;"Ready","PENDING INPUTS",IF(A348&gt;Inputs!$B$6,0,MIN(MAX(0,(BO348+BP348+BQ348)-BR348),MAX(0,C348-D348-(IF(O348&lt;BS348,K348+L348+M348-N348,0)+IF(W348&lt;BS348,S348+T348+U348-V348,0)+IF(AE348&lt;BS348,AA348+AB348+AC348-AD348,0)+IF(AM348&lt;BS348,AI348+AJ348+AK348-AL348,0)+IF(AU348&lt;BS348,AQ348+AR348+AS348-AT348,0)+IF(BC348&lt;BS348,AY348+AZ348+BA348-BB348,0)+IF(BK348&lt;BS348,BG348+BH348+BI348-BJ348,0)+IF(BS348&lt;BS348,BO348+BP348+BQ348-BR348,0)+IF(CA348&lt;BS348,BW348+BX348+BY348-BZ348,0)+IF(CI348&lt;BS348,CE348+CF348+CG348-CH348,0))))))</f>
        <v>0</v>
      </c>
      <c r="BU348" s="3">
        <f>IF(Inputs!$B$27&lt;&gt;"Ready","PENDING INPUTS",MIN((BO348+BP348+BQ348),IF(D348&gt;C348,IF(D348=0,0,BR348*C348/D348),BR348+BT348)))</f>
        <v>0</v>
      </c>
      <c r="BV348" s="3">
        <f>IF(Inputs!$B$27&lt;&gt;"Ready","PENDING INPUTS",MAX(0,(BO348+BP348+BQ348)-BU348))</f>
        <v>0</v>
      </c>
      <c r="BW348" s="3">
        <f>IF(Inputs!$B$27&lt;&gt;"Ready","PENDING INPUTS",CD347)</f>
        <v>0</v>
      </c>
      <c r="BX348" s="3">
        <f>IF(Inputs!$B$27&lt;&gt;"Ready","PENDING INPUTS",IF(A348&lt;=Inputs!$B$6,ROUND(BW348*Inputs!C22/12,2),0))</f>
        <v>0</v>
      </c>
      <c r="BY348" s="3">
        <f>IF(Inputs!$B$27&lt;&gt;"Ready","PENDING INPUTS",IF(AND(A348&lt;=Inputs!$B$6,BW348&gt;0),Inputs!G22,0))</f>
        <v>0</v>
      </c>
      <c r="BZ348" s="3">
        <f>IF(Inputs!$B$27&lt;&gt;"Ready","PENDING INPUTS",IF(A348&gt;Inputs!$B$6,0,MIN((BW348+BX348+BY348),IF(Inputs!H22=1,Inputs!D22,MAX(Inputs!F22,ROUND(BW348*Inputs!E22+BX348+BY348,2))))))</f>
        <v>0</v>
      </c>
      <c r="CA348">
        <f>IF(Inputs!$B$27&lt;&gt;"Ready","PENDING INPUTS",IF(BW348&lt;=0,99,1+IF(AND(K348&gt;0,OR(K348&lt;BW348,AND(K348=BW348,0&lt;8))),1,0)+IF(AND(S348&gt;0,OR(S348&lt;BW348,AND(S348=BW348,1&lt;8))),1,0)+IF(AND(AA348&gt;0,OR(AA348&lt;BW348,AND(AA348=BW348,2&lt;8))),1,0)+IF(AND(AI348&gt;0,OR(AI348&lt;BW348,AND(AI348=BW348,3&lt;8))),1,0)+IF(AND(AQ348&gt;0,OR(AQ348&lt;BW348,AND(AQ348=BW348,4&lt;8))),1,0)+IF(AND(AY348&gt;0,OR(AY348&lt;BW348,AND(AY348=BW348,5&lt;8))),1,0)+IF(AND(BG348&gt;0,OR(BG348&lt;BW348,AND(BG348=BW348,6&lt;8))),1,0)+IF(AND(BO348&gt;0,OR(BO348&lt;BW348,AND(BO348=BW348,7&lt;8))),1,0)+IF(AND(CE348&gt;0,OR(CE348&lt;BW348,AND(CE348=BW348,9&lt;8))),1,0)))</f>
        <v>99</v>
      </c>
      <c r="CB348" s="3">
        <f>IF(Inputs!$B$27&lt;&gt;"Ready","PENDING INPUTS",IF(A348&gt;Inputs!$B$6,0,MIN(MAX(0,(BW348+BX348+BY348)-BZ348),MAX(0,C348-D348-(IF(O348&lt;CA348,K348+L348+M348-N348,0)+IF(W348&lt;CA348,S348+T348+U348-V348,0)+IF(AE348&lt;CA348,AA348+AB348+AC348-AD348,0)+IF(AM348&lt;CA348,AI348+AJ348+AK348-AL348,0)+IF(AU348&lt;CA348,AQ348+AR348+AS348-AT348,0)+IF(BC348&lt;CA348,AY348+AZ348+BA348-BB348,0)+IF(BK348&lt;CA348,BG348+BH348+BI348-BJ348,0)+IF(BS348&lt;CA348,BO348+BP348+BQ348-BR348,0)+IF(CA348&lt;CA348,BW348+BX348+BY348-BZ348,0)+IF(CI348&lt;CA348,CE348+CF348+CG348-CH348,0))))))</f>
        <v>0</v>
      </c>
      <c r="CC348" s="3">
        <f>IF(Inputs!$B$27&lt;&gt;"Ready","PENDING INPUTS",MIN((BW348+BX348+BY348),IF(D348&gt;C348,IF(D348=0,0,BZ348*C348/D348),BZ348+CB348)))</f>
        <v>0</v>
      </c>
      <c r="CD348" s="3">
        <f>IF(Inputs!$B$27&lt;&gt;"Ready","PENDING INPUTS",MAX(0,(BW348+BX348+BY348)-CC348))</f>
        <v>0</v>
      </c>
      <c r="CE348" s="3">
        <f>IF(Inputs!$B$27&lt;&gt;"Ready","PENDING INPUTS",CL347)</f>
        <v>0</v>
      </c>
      <c r="CF348" s="3">
        <f>IF(Inputs!$B$27&lt;&gt;"Ready","PENDING INPUTS",IF(A348&lt;=Inputs!$B$6,ROUND(CE348*Inputs!C23/12,2),0))</f>
        <v>0</v>
      </c>
      <c r="CG348" s="3">
        <f>IF(Inputs!$B$27&lt;&gt;"Ready","PENDING INPUTS",IF(AND(A348&lt;=Inputs!$B$6,CE348&gt;0),Inputs!G23,0))</f>
        <v>0</v>
      </c>
      <c r="CH348" s="3">
        <f>IF(Inputs!$B$27&lt;&gt;"Ready","PENDING INPUTS",IF(A348&gt;Inputs!$B$6,0,MIN((CE348+CF348+CG348),IF(Inputs!H23=1,Inputs!D23,MAX(Inputs!F23,ROUND(CE348*Inputs!E23+CF348+CG348,2))))))</f>
        <v>0</v>
      </c>
      <c r="CI348">
        <f>IF(Inputs!$B$27&lt;&gt;"Ready","PENDING INPUTS",IF(CE348&lt;=0,99,1+IF(AND(K348&gt;0,OR(K348&lt;CE348,AND(K348=CE348,0&lt;9))),1,0)+IF(AND(S348&gt;0,OR(S348&lt;CE348,AND(S348=CE348,1&lt;9))),1,0)+IF(AND(AA348&gt;0,OR(AA348&lt;CE348,AND(AA348=CE348,2&lt;9))),1,0)+IF(AND(AI348&gt;0,OR(AI348&lt;CE348,AND(AI348=CE348,3&lt;9))),1,0)+IF(AND(AQ348&gt;0,OR(AQ348&lt;CE348,AND(AQ348=CE348,4&lt;9))),1,0)+IF(AND(AY348&gt;0,OR(AY348&lt;CE348,AND(AY348=CE348,5&lt;9))),1,0)+IF(AND(BG348&gt;0,OR(BG348&lt;CE348,AND(BG348=CE348,6&lt;9))),1,0)+IF(AND(BO348&gt;0,OR(BO348&lt;CE348,AND(BO348=CE348,7&lt;9))),1,0)+IF(AND(BW348&gt;0,OR(BW348&lt;CE348,AND(BW348=CE348,8&lt;9))),1,0)))</f>
        <v>99</v>
      </c>
      <c r="CJ348" s="3">
        <f>IF(Inputs!$B$27&lt;&gt;"Ready","PENDING INPUTS",IF(A348&gt;Inputs!$B$6,0,MIN(MAX(0,(CE348+CF348+CG348)-CH348),MAX(0,C348-D348-(IF(O348&lt;CI348,K348+L348+M348-N348,0)+IF(W348&lt;CI348,S348+T348+U348-V348,0)+IF(AE348&lt;CI348,AA348+AB348+AC348-AD348,0)+IF(AM348&lt;CI348,AI348+AJ348+AK348-AL348,0)+IF(AU348&lt;CI348,AQ348+AR348+AS348-AT348,0)+IF(BC348&lt;CI348,AY348+AZ348+BA348-BB348,0)+IF(BK348&lt;CI348,BG348+BH348+BI348-BJ348,0)+IF(BS348&lt;CI348,BO348+BP348+BQ348-BR348,0)+IF(CA348&lt;CI348,BW348+BX348+BY348-BZ348,0)+IF(CI348&lt;CI348,CE348+CF348+CG348-CH348,0))))))</f>
        <v>0</v>
      </c>
      <c r="CK348" s="3">
        <f>IF(Inputs!$B$27&lt;&gt;"Ready","PENDING INPUTS",MIN((CE348+CF348+CG348),IF(D348&gt;C348,IF(D348=0,0,CH348*C348/D348),CH348+CJ348)))</f>
        <v>0</v>
      </c>
      <c r="CL348" s="3">
        <f>IF(Inputs!$B$27&lt;&gt;"Ready","PENDING INPUTS",MAX(0,(CE348+CF348+CG348)-CK348))</f>
        <v>0</v>
      </c>
    </row>
    <row r="349" spans="1:90" ht="27.95" customHeight="1" x14ac:dyDescent="0.25">
      <c r="A349">
        <v>345</v>
      </c>
      <c r="B349" s="13">
        <f>IF(Inputs!$B$27&lt;&gt;"Ready","PENDING INPUTS",EDATE(Inputs!$B$5,A349-1))</f>
        <v>56766</v>
      </c>
      <c r="C349" s="3">
        <f>IF(Inputs!$B$27&lt;&gt;"Ready","PENDING INPUTS",IF(A349&lt;=Inputs!$B$6,MAX(0,Inputs!$B$4+IF(A349=Inputs!$B$7,Inputs!$B$8,0)+IF(A349=Inputs!$B$9,Inputs!$B$10,0)),0))</f>
        <v>0</v>
      </c>
      <c r="D349" s="3">
        <f>IF(Inputs!$B$27&lt;&gt;"Ready","PENDING INPUTS",SUM(N349,V349,AD349,AL349,AT349,BB349,BJ349,BR349,BZ349,CH349))</f>
        <v>0</v>
      </c>
      <c r="E349" s="3">
        <f>IF(Inputs!$B$27&lt;&gt;"Ready","PENDING INPUTS",MAX(0,D349-C349))</f>
        <v>0</v>
      </c>
      <c r="F349" s="3">
        <f>IF(Inputs!$B$27&lt;&gt;"Ready","PENDING INPUTS",SUM(Q349,Y349,AG349,AO349,AW349,BE349,BM349,BU349,CC349,CK349))</f>
        <v>0</v>
      </c>
      <c r="G349" s="3">
        <f>IF(Inputs!$B$27&lt;&gt;"Ready","PENDING INPUTS",SUM(L349,T349,AB349,AJ349,AR349,AZ349,BH349,BP349,BX349,CF349))</f>
        <v>0</v>
      </c>
      <c r="H349" s="3">
        <f>IF(Inputs!$B$27&lt;&gt;"Ready","PENDING INPUTS",SUM(M349,U349,AC349,AK349,AS349,BA349,BI349,BQ349,BY349,CG349))</f>
        <v>0</v>
      </c>
      <c r="I349" s="3">
        <f>IF(Inputs!$B$27&lt;&gt;"Ready","PENDING INPUTS",SUM(R349,Z349,AH349,AP349,AX349,BF349,BN349,BV349,CD349,CL349))</f>
        <v>0</v>
      </c>
      <c r="J349" t="str">
        <f>IF(Inputs!$B$27&lt;&gt;"Ready","PENDING INPUTS",IF(A349&gt;Inputs!$B$6,"Beyond horizon",IF(E349&gt;0.005,"MINIMUM SHORTFALL",IF(I349&lt;0.005,"Paid off","In progress"))))</f>
        <v>Beyond horizon</v>
      </c>
      <c r="K349" s="3">
        <f>IF(Inputs!$B$27&lt;&gt;"Ready","PENDING INPUTS",R348)</f>
        <v>0</v>
      </c>
      <c r="L349" s="3">
        <f>IF(Inputs!$B$27&lt;&gt;"Ready","PENDING INPUTS",IF(A349&lt;=Inputs!$B$6,ROUND(K349*Inputs!C14/12,2),0))</f>
        <v>0</v>
      </c>
      <c r="M349" s="3">
        <f>IF(Inputs!$B$27&lt;&gt;"Ready","PENDING INPUTS",IF(AND(A349&lt;=Inputs!$B$6,K349&gt;0),Inputs!G14,0))</f>
        <v>0</v>
      </c>
      <c r="N349" s="3">
        <f>IF(Inputs!$B$27&lt;&gt;"Ready","PENDING INPUTS",IF(A349&gt;Inputs!$B$6,0,MIN((K349+L349+M349),IF(Inputs!H14=1,Inputs!D14,MAX(Inputs!F14,ROUND(K349*Inputs!E14+L349+M349,2))))))</f>
        <v>0</v>
      </c>
      <c r="O349">
        <f>IF(Inputs!$B$27&lt;&gt;"Ready","PENDING INPUTS",IF(K349&lt;=0,99,1+IF(AND(S349&gt;0,OR(S349&lt;K349,AND(S349=K349,1&lt;0))),1,0)+IF(AND(AA349&gt;0,OR(AA349&lt;K349,AND(AA349=K349,2&lt;0))),1,0)+IF(AND(AI349&gt;0,OR(AI349&lt;K349,AND(AI349=K349,3&lt;0))),1,0)+IF(AND(AQ349&gt;0,OR(AQ349&lt;K349,AND(AQ349=K349,4&lt;0))),1,0)+IF(AND(AY349&gt;0,OR(AY349&lt;K349,AND(AY349=K349,5&lt;0))),1,0)+IF(AND(BG349&gt;0,OR(BG349&lt;K349,AND(BG349=K349,6&lt;0))),1,0)+IF(AND(BO349&gt;0,OR(BO349&lt;K349,AND(BO349=K349,7&lt;0))),1,0)+IF(AND(BW349&gt;0,OR(BW349&lt;K349,AND(BW349=K349,8&lt;0))),1,0)+IF(AND(CE349&gt;0,OR(CE349&lt;K349,AND(CE349=K349,9&lt;0))),1,0)))</f>
        <v>99</v>
      </c>
      <c r="P349" s="3">
        <f>IF(Inputs!$B$27&lt;&gt;"Ready","PENDING INPUTS",IF(A349&gt;Inputs!$B$6,0,MIN(MAX(0,(K349+L349+M349)-N349),MAX(0,C349-D349-(IF(O349&lt;O349,K349+L349+M349-N349,0)+IF(W349&lt;O349,S349+T349+U349-V349,0)+IF(AE349&lt;O349,AA349+AB349+AC349-AD349,0)+IF(AM349&lt;O349,AI349+AJ349+AK349-AL349,0)+IF(AU349&lt;O349,AQ349+AR349+AS349-AT349,0)+IF(BC349&lt;O349,AY349+AZ349+BA349-BB349,0)+IF(BK349&lt;O349,BG349+BH349+BI349-BJ349,0)+IF(BS349&lt;O349,BO349+BP349+BQ349-BR349,0)+IF(CA349&lt;O349,BW349+BX349+BY349-BZ349,0)+IF(CI349&lt;O349,CE349+CF349+CG349-CH349,0))))))</f>
        <v>0</v>
      </c>
      <c r="Q349" s="3">
        <f>IF(Inputs!$B$27&lt;&gt;"Ready","PENDING INPUTS",MIN((K349+L349+M349),IF(D349&gt;C349,IF(D349=0,0,N349*C349/D349),N349+P349)))</f>
        <v>0</v>
      </c>
      <c r="R349" s="3">
        <f>IF(Inputs!$B$27&lt;&gt;"Ready","PENDING INPUTS",MAX(0,(K349+L349+M349)-Q349))</f>
        <v>0</v>
      </c>
      <c r="S349" s="3">
        <f>IF(Inputs!$B$27&lt;&gt;"Ready","PENDING INPUTS",Z348)</f>
        <v>0</v>
      </c>
      <c r="T349" s="3">
        <f>IF(Inputs!$B$27&lt;&gt;"Ready","PENDING INPUTS",IF(A349&lt;=Inputs!$B$6,ROUND(S349*Inputs!C15/12,2),0))</f>
        <v>0</v>
      </c>
      <c r="U349" s="3">
        <f>IF(Inputs!$B$27&lt;&gt;"Ready","PENDING INPUTS",IF(AND(A349&lt;=Inputs!$B$6,S349&gt;0),Inputs!G15,0))</f>
        <v>0</v>
      </c>
      <c r="V349" s="3">
        <f>IF(Inputs!$B$27&lt;&gt;"Ready","PENDING INPUTS",IF(A349&gt;Inputs!$B$6,0,MIN((S349+T349+U349),IF(Inputs!H15=1,Inputs!D15,MAX(Inputs!F15,ROUND(S349*Inputs!E15+T349+U349,2))))))</f>
        <v>0</v>
      </c>
      <c r="W349">
        <f>IF(Inputs!$B$27&lt;&gt;"Ready","PENDING INPUTS",IF(S349&lt;=0,99,1+IF(AND(K349&gt;0,OR(K349&lt;S349,AND(K349=S349,0&lt;1))),1,0)+IF(AND(AA349&gt;0,OR(AA349&lt;S349,AND(AA349=S349,2&lt;1))),1,0)+IF(AND(AI349&gt;0,OR(AI349&lt;S349,AND(AI349=S349,3&lt;1))),1,0)+IF(AND(AQ349&gt;0,OR(AQ349&lt;S349,AND(AQ349=S349,4&lt;1))),1,0)+IF(AND(AY349&gt;0,OR(AY349&lt;S349,AND(AY349=S349,5&lt;1))),1,0)+IF(AND(BG349&gt;0,OR(BG349&lt;S349,AND(BG349=S349,6&lt;1))),1,0)+IF(AND(BO349&gt;0,OR(BO349&lt;S349,AND(BO349=S349,7&lt;1))),1,0)+IF(AND(BW349&gt;0,OR(BW349&lt;S349,AND(BW349=S349,8&lt;1))),1,0)+IF(AND(CE349&gt;0,OR(CE349&lt;S349,AND(CE349=S349,9&lt;1))),1,0)))</f>
        <v>99</v>
      </c>
      <c r="X349" s="3">
        <f>IF(Inputs!$B$27&lt;&gt;"Ready","PENDING INPUTS",IF(A349&gt;Inputs!$B$6,0,MIN(MAX(0,(S349+T349+U349)-V349),MAX(0,C349-D349-(IF(O349&lt;W349,K349+L349+M349-N349,0)+IF(W349&lt;W349,S349+T349+U349-V349,0)+IF(AE349&lt;W349,AA349+AB349+AC349-AD349,0)+IF(AM349&lt;W349,AI349+AJ349+AK349-AL349,0)+IF(AU349&lt;W349,AQ349+AR349+AS349-AT349,0)+IF(BC349&lt;W349,AY349+AZ349+BA349-BB349,0)+IF(BK349&lt;W349,BG349+BH349+BI349-BJ349,0)+IF(BS349&lt;W349,BO349+BP349+BQ349-BR349,0)+IF(CA349&lt;W349,BW349+BX349+BY349-BZ349,0)+IF(CI349&lt;W349,CE349+CF349+CG349-CH349,0))))))</f>
        <v>0</v>
      </c>
      <c r="Y349" s="3">
        <f>IF(Inputs!$B$27&lt;&gt;"Ready","PENDING INPUTS",MIN((S349+T349+U349),IF(D349&gt;C349,IF(D349=0,0,V349*C349/D349),V349+X349)))</f>
        <v>0</v>
      </c>
      <c r="Z349" s="3">
        <f>IF(Inputs!$B$27&lt;&gt;"Ready","PENDING INPUTS",MAX(0,(S349+T349+U349)-Y349))</f>
        <v>0</v>
      </c>
      <c r="AA349" s="3">
        <f>IF(Inputs!$B$27&lt;&gt;"Ready","PENDING INPUTS",AH348)</f>
        <v>0</v>
      </c>
      <c r="AB349" s="3">
        <f>IF(Inputs!$B$27&lt;&gt;"Ready","PENDING INPUTS",IF(A349&lt;=Inputs!$B$6,ROUND(AA349*Inputs!C16/12,2),0))</f>
        <v>0</v>
      </c>
      <c r="AC349" s="3">
        <f>IF(Inputs!$B$27&lt;&gt;"Ready","PENDING INPUTS",IF(AND(A349&lt;=Inputs!$B$6,AA349&gt;0),Inputs!G16,0))</f>
        <v>0</v>
      </c>
      <c r="AD349" s="3">
        <f>IF(Inputs!$B$27&lt;&gt;"Ready","PENDING INPUTS",IF(A349&gt;Inputs!$B$6,0,MIN((AA349+AB349+AC349),IF(Inputs!H16=1,Inputs!D16,MAX(Inputs!F16,ROUND(AA349*Inputs!E16+AB349+AC349,2))))))</f>
        <v>0</v>
      </c>
      <c r="AE349">
        <f>IF(Inputs!$B$27&lt;&gt;"Ready","PENDING INPUTS",IF(AA349&lt;=0,99,1+IF(AND(K349&gt;0,OR(K349&lt;AA349,AND(K349=AA349,0&lt;2))),1,0)+IF(AND(S349&gt;0,OR(S349&lt;AA349,AND(S349=AA349,1&lt;2))),1,0)+IF(AND(AI349&gt;0,OR(AI349&lt;AA349,AND(AI349=AA349,3&lt;2))),1,0)+IF(AND(AQ349&gt;0,OR(AQ349&lt;AA349,AND(AQ349=AA349,4&lt;2))),1,0)+IF(AND(AY349&gt;0,OR(AY349&lt;AA349,AND(AY349=AA349,5&lt;2))),1,0)+IF(AND(BG349&gt;0,OR(BG349&lt;AA349,AND(BG349=AA349,6&lt;2))),1,0)+IF(AND(BO349&gt;0,OR(BO349&lt;AA349,AND(BO349=AA349,7&lt;2))),1,0)+IF(AND(BW349&gt;0,OR(BW349&lt;AA349,AND(BW349=AA349,8&lt;2))),1,0)+IF(AND(CE349&gt;0,OR(CE349&lt;AA349,AND(CE349=AA349,9&lt;2))),1,0)))</f>
        <v>99</v>
      </c>
      <c r="AF349" s="3">
        <f>IF(Inputs!$B$27&lt;&gt;"Ready","PENDING INPUTS",IF(A349&gt;Inputs!$B$6,0,MIN(MAX(0,(AA349+AB349+AC349)-AD349),MAX(0,C349-D349-(IF(O349&lt;AE349,K349+L349+M349-N349,0)+IF(W349&lt;AE349,S349+T349+U349-V349,0)+IF(AE349&lt;AE349,AA349+AB349+AC349-AD349,0)+IF(AM349&lt;AE349,AI349+AJ349+AK349-AL349,0)+IF(AU349&lt;AE349,AQ349+AR349+AS349-AT349,0)+IF(BC349&lt;AE349,AY349+AZ349+BA349-BB349,0)+IF(BK349&lt;AE349,BG349+BH349+BI349-BJ349,0)+IF(BS349&lt;AE349,BO349+BP349+BQ349-BR349,0)+IF(CA349&lt;AE349,BW349+BX349+BY349-BZ349,0)+IF(CI349&lt;AE349,CE349+CF349+CG349-CH349,0))))))</f>
        <v>0</v>
      </c>
      <c r="AG349" s="3">
        <f>IF(Inputs!$B$27&lt;&gt;"Ready","PENDING INPUTS",MIN((AA349+AB349+AC349),IF(D349&gt;C349,IF(D349=0,0,AD349*C349/D349),AD349+AF349)))</f>
        <v>0</v>
      </c>
      <c r="AH349" s="3">
        <f>IF(Inputs!$B$27&lt;&gt;"Ready","PENDING INPUTS",MAX(0,(AA349+AB349+AC349)-AG349))</f>
        <v>0</v>
      </c>
      <c r="AI349" s="3">
        <f>IF(Inputs!$B$27&lt;&gt;"Ready","PENDING INPUTS",AP348)</f>
        <v>0</v>
      </c>
      <c r="AJ349" s="3">
        <f>IF(Inputs!$B$27&lt;&gt;"Ready","PENDING INPUTS",IF(A349&lt;=Inputs!$B$6,ROUND(AI349*Inputs!C17/12,2),0))</f>
        <v>0</v>
      </c>
      <c r="AK349" s="3">
        <f>IF(Inputs!$B$27&lt;&gt;"Ready","PENDING INPUTS",IF(AND(A349&lt;=Inputs!$B$6,AI349&gt;0),Inputs!G17,0))</f>
        <v>0</v>
      </c>
      <c r="AL349" s="3">
        <f>IF(Inputs!$B$27&lt;&gt;"Ready","PENDING INPUTS",IF(A349&gt;Inputs!$B$6,0,MIN((AI349+AJ349+AK349),IF(Inputs!H17=1,Inputs!D17,MAX(Inputs!F17,ROUND(AI349*Inputs!E17+AJ349+AK349,2))))))</f>
        <v>0</v>
      </c>
      <c r="AM349">
        <f>IF(Inputs!$B$27&lt;&gt;"Ready","PENDING INPUTS",IF(AI349&lt;=0,99,1+IF(AND(K349&gt;0,OR(K349&lt;AI349,AND(K349=AI349,0&lt;3))),1,0)+IF(AND(S349&gt;0,OR(S349&lt;AI349,AND(S349=AI349,1&lt;3))),1,0)+IF(AND(AA349&gt;0,OR(AA349&lt;AI349,AND(AA349=AI349,2&lt;3))),1,0)+IF(AND(AQ349&gt;0,OR(AQ349&lt;AI349,AND(AQ349=AI349,4&lt;3))),1,0)+IF(AND(AY349&gt;0,OR(AY349&lt;AI349,AND(AY349=AI349,5&lt;3))),1,0)+IF(AND(BG349&gt;0,OR(BG349&lt;AI349,AND(BG349=AI349,6&lt;3))),1,0)+IF(AND(BO349&gt;0,OR(BO349&lt;AI349,AND(BO349=AI349,7&lt;3))),1,0)+IF(AND(BW349&gt;0,OR(BW349&lt;AI349,AND(BW349=AI349,8&lt;3))),1,0)+IF(AND(CE349&gt;0,OR(CE349&lt;AI349,AND(CE349=AI349,9&lt;3))),1,0)))</f>
        <v>99</v>
      </c>
      <c r="AN349" s="3">
        <f>IF(Inputs!$B$27&lt;&gt;"Ready","PENDING INPUTS",IF(A349&gt;Inputs!$B$6,0,MIN(MAX(0,(AI349+AJ349+AK349)-AL349),MAX(0,C349-D349-(IF(O349&lt;AM349,K349+L349+M349-N349,0)+IF(W349&lt;AM349,S349+T349+U349-V349,0)+IF(AE349&lt;AM349,AA349+AB349+AC349-AD349,0)+IF(AM349&lt;AM349,AI349+AJ349+AK349-AL349,0)+IF(AU349&lt;AM349,AQ349+AR349+AS349-AT349,0)+IF(BC349&lt;AM349,AY349+AZ349+BA349-BB349,0)+IF(BK349&lt;AM349,BG349+BH349+BI349-BJ349,0)+IF(BS349&lt;AM349,BO349+BP349+BQ349-BR349,0)+IF(CA349&lt;AM349,BW349+BX349+BY349-BZ349,0)+IF(CI349&lt;AM349,CE349+CF349+CG349-CH349,0))))))</f>
        <v>0</v>
      </c>
      <c r="AO349" s="3">
        <f>IF(Inputs!$B$27&lt;&gt;"Ready","PENDING INPUTS",MIN((AI349+AJ349+AK349),IF(D349&gt;C349,IF(D349=0,0,AL349*C349/D349),AL349+AN349)))</f>
        <v>0</v>
      </c>
      <c r="AP349" s="3">
        <f>IF(Inputs!$B$27&lt;&gt;"Ready","PENDING INPUTS",MAX(0,(AI349+AJ349+AK349)-AO349))</f>
        <v>0</v>
      </c>
      <c r="AQ349" s="3">
        <f>IF(Inputs!$B$27&lt;&gt;"Ready","PENDING INPUTS",AX348)</f>
        <v>0</v>
      </c>
      <c r="AR349" s="3">
        <f>IF(Inputs!$B$27&lt;&gt;"Ready","PENDING INPUTS",IF(A349&lt;=Inputs!$B$6,ROUND(AQ349*Inputs!C18/12,2),0))</f>
        <v>0</v>
      </c>
      <c r="AS349" s="3">
        <f>IF(Inputs!$B$27&lt;&gt;"Ready","PENDING INPUTS",IF(AND(A349&lt;=Inputs!$B$6,AQ349&gt;0),Inputs!G18,0))</f>
        <v>0</v>
      </c>
      <c r="AT349" s="3">
        <f>IF(Inputs!$B$27&lt;&gt;"Ready","PENDING INPUTS",IF(A349&gt;Inputs!$B$6,0,MIN((AQ349+AR349+AS349),IF(Inputs!H18=1,Inputs!D18,MAX(Inputs!F18,ROUND(AQ349*Inputs!E18+AR349+AS349,2))))))</f>
        <v>0</v>
      </c>
      <c r="AU349">
        <f>IF(Inputs!$B$27&lt;&gt;"Ready","PENDING INPUTS",IF(AQ349&lt;=0,99,1+IF(AND(K349&gt;0,OR(K349&lt;AQ349,AND(K349=AQ349,0&lt;4))),1,0)+IF(AND(S349&gt;0,OR(S349&lt;AQ349,AND(S349=AQ349,1&lt;4))),1,0)+IF(AND(AA349&gt;0,OR(AA349&lt;AQ349,AND(AA349=AQ349,2&lt;4))),1,0)+IF(AND(AI349&gt;0,OR(AI349&lt;AQ349,AND(AI349=AQ349,3&lt;4))),1,0)+IF(AND(AY349&gt;0,OR(AY349&lt;AQ349,AND(AY349=AQ349,5&lt;4))),1,0)+IF(AND(BG349&gt;0,OR(BG349&lt;AQ349,AND(BG349=AQ349,6&lt;4))),1,0)+IF(AND(BO349&gt;0,OR(BO349&lt;AQ349,AND(BO349=AQ349,7&lt;4))),1,0)+IF(AND(BW349&gt;0,OR(BW349&lt;AQ349,AND(BW349=AQ349,8&lt;4))),1,0)+IF(AND(CE349&gt;0,OR(CE349&lt;AQ349,AND(CE349=AQ349,9&lt;4))),1,0)))</f>
        <v>99</v>
      </c>
      <c r="AV349" s="3">
        <f>IF(Inputs!$B$27&lt;&gt;"Ready","PENDING INPUTS",IF(A349&gt;Inputs!$B$6,0,MIN(MAX(0,(AQ349+AR349+AS349)-AT349),MAX(0,C349-D349-(IF(O349&lt;AU349,K349+L349+M349-N349,0)+IF(W349&lt;AU349,S349+T349+U349-V349,0)+IF(AE349&lt;AU349,AA349+AB349+AC349-AD349,0)+IF(AM349&lt;AU349,AI349+AJ349+AK349-AL349,0)+IF(AU349&lt;AU349,AQ349+AR349+AS349-AT349,0)+IF(BC349&lt;AU349,AY349+AZ349+BA349-BB349,0)+IF(BK349&lt;AU349,BG349+BH349+BI349-BJ349,0)+IF(BS349&lt;AU349,BO349+BP349+BQ349-BR349,0)+IF(CA349&lt;AU349,BW349+BX349+BY349-BZ349,0)+IF(CI349&lt;AU349,CE349+CF349+CG349-CH349,0))))))</f>
        <v>0</v>
      </c>
      <c r="AW349" s="3">
        <f>IF(Inputs!$B$27&lt;&gt;"Ready","PENDING INPUTS",MIN((AQ349+AR349+AS349),IF(D349&gt;C349,IF(D349=0,0,AT349*C349/D349),AT349+AV349)))</f>
        <v>0</v>
      </c>
      <c r="AX349" s="3">
        <f>IF(Inputs!$B$27&lt;&gt;"Ready","PENDING INPUTS",MAX(0,(AQ349+AR349+AS349)-AW349))</f>
        <v>0</v>
      </c>
      <c r="AY349" s="3">
        <f>IF(Inputs!$B$27&lt;&gt;"Ready","PENDING INPUTS",BF348)</f>
        <v>0</v>
      </c>
      <c r="AZ349" s="3">
        <f>IF(Inputs!$B$27&lt;&gt;"Ready","PENDING INPUTS",IF(A349&lt;=Inputs!$B$6,ROUND(AY349*Inputs!C19/12,2),0))</f>
        <v>0</v>
      </c>
      <c r="BA349" s="3">
        <f>IF(Inputs!$B$27&lt;&gt;"Ready","PENDING INPUTS",IF(AND(A349&lt;=Inputs!$B$6,AY349&gt;0),Inputs!G19,0))</f>
        <v>0</v>
      </c>
      <c r="BB349" s="3">
        <f>IF(Inputs!$B$27&lt;&gt;"Ready","PENDING INPUTS",IF(A349&gt;Inputs!$B$6,0,MIN((AY349+AZ349+BA349),IF(Inputs!H19=1,Inputs!D19,MAX(Inputs!F19,ROUND(AY349*Inputs!E19+AZ349+BA349,2))))))</f>
        <v>0</v>
      </c>
      <c r="BC349">
        <f>IF(Inputs!$B$27&lt;&gt;"Ready","PENDING INPUTS",IF(AY349&lt;=0,99,1+IF(AND(K349&gt;0,OR(K349&lt;AY349,AND(K349=AY349,0&lt;5))),1,0)+IF(AND(S349&gt;0,OR(S349&lt;AY349,AND(S349=AY349,1&lt;5))),1,0)+IF(AND(AA349&gt;0,OR(AA349&lt;AY349,AND(AA349=AY349,2&lt;5))),1,0)+IF(AND(AI349&gt;0,OR(AI349&lt;AY349,AND(AI349=AY349,3&lt;5))),1,0)+IF(AND(AQ349&gt;0,OR(AQ349&lt;AY349,AND(AQ349=AY349,4&lt;5))),1,0)+IF(AND(BG349&gt;0,OR(BG349&lt;AY349,AND(BG349=AY349,6&lt;5))),1,0)+IF(AND(BO349&gt;0,OR(BO349&lt;AY349,AND(BO349=AY349,7&lt;5))),1,0)+IF(AND(BW349&gt;0,OR(BW349&lt;AY349,AND(BW349=AY349,8&lt;5))),1,0)+IF(AND(CE349&gt;0,OR(CE349&lt;AY349,AND(CE349=AY349,9&lt;5))),1,0)))</f>
        <v>99</v>
      </c>
      <c r="BD349" s="3">
        <f>IF(Inputs!$B$27&lt;&gt;"Ready","PENDING INPUTS",IF(A349&gt;Inputs!$B$6,0,MIN(MAX(0,(AY349+AZ349+BA349)-BB349),MAX(0,C349-D349-(IF(O349&lt;BC349,K349+L349+M349-N349,0)+IF(W349&lt;BC349,S349+T349+U349-V349,0)+IF(AE349&lt;BC349,AA349+AB349+AC349-AD349,0)+IF(AM349&lt;BC349,AI349+AJ349+AK349-AL349,0)+IF(AU349&lt;BC349,AQ349+AR349+AS349-AT349,0)+IF(BC349&lt;BC349,AY349+AZ349+BA349-BB349,0)+IF(BK349&lt;BC349,BG349+BH349+BI349-BJ349,0)+IF(BS349&lt;BC349,BO349+BP349+BQ349-BR349,0)+IF(CA349&lt;BC349,BW349+BX349+BY349-BZ349,0)+IF(CI349&lt;BC349,CE349+CF349+CG349-CH349,0))))))</f>
        <v>0</v>
      </c>
      <c r="BE349" s="3">
        <f>IF(Inputs!$B$27&lt;&gt;"Ready","PENDING INPUTS",MIN((AY349+AZ349+BA349),IF(D349&gt;C349,IF(D349=0,0,BB349*C349/D349),BB349+BD349)))</f>
        <v>0</v>
      </c>
      <c r="BF349" s="3">
        <f>IF(Inputs!$B$27&lt;&gt;"Ready","PENDING INPUTS",MAX(0,(AY349+AZ349+BA349)-BE349))</f>
        <v>0</v>
      </c>
      <c r="BG349" s="3">
        <f>IF(Inputs!$B$27&lt;&gt;"Ready","PENDING INPUTS",BN348)</f>
        <v>0</v>
      </c>
      <c r="BH349" s="3">
        <f>IF(Inputs!$B$27&lt;&gt;"Ready","PENDING INPUTS",IF(A349&lt;=Inputs!$B$6,ROUND(BG349*Inputs!C20/12,2),0))</f>
        <v>0</v>
      </c>
      <c r="BI349" s="3">
        <f>IF(Inputs!$B$27&lt;&gt;"Ready","PENDING INPUTS",IF(AND(A349&lt;=Inputs!$B$6,BG349&gt;0),Inputs!G20,0))</f>
        <v>0</v>
      </c>
      <c r="BJ349" s="3">
        <f>IF(Inputs!$B$27&lt;&gt;"Ready","PENDING INPUTS",IF(A349&gt;Inputs!$B$6,0,MIN((BG349+BH349+BI349),IF(Inputs!H20=1,Inputs!D20,MAX(Inputs!F20,ROUND(BG349*Inputs!E20+BH349+BI349,2))))))</f>
        <v>0</v>
      </c>
      <c r="BK349">
        <f>IF(Inputs!$B$27&lt;&gt;"Ready","PENDING INPUTS",IF(BG349&lt;=0,99,1+IF(AND(K349&gt;0,OR(K349&lt;BG349,AND(K349=BG349,0&lt;6))),1,0)+IF(AND(S349&gt;0,OR(S349&lt;BG349,AND(S349=BG349,1&lt;6))),1,0)+IF(AND(AA349&gt;0,OR(AA349&lt;BG349,AND(AA349=BG349,2&lt;6))),1,0)+IF(AND(AI349&gt;0,OR(AI349&lt;BG349,AND(AI349=BG349,3&lt;6))),1,0)+IF(AND(AQ349&gt;0,OR(AQ349&lt;BG349,AND(AQ349=BG349,4&lt;6))),1,0)+IF(AND(AY349&gt;0,OR(AY349&lt;BG349,AND(AY349=BG349,5&lt;6))),1,0)+IF(AND(BO349&gt;0,OR(BO349&lt;BG349,AND(BO349=BG349,7&lt;6))),1,0)+IF(AND(BW349&gt;0,OR(BW349&lt;BG349,AND(BW349=BG349,8&lt;6))),1,0)+IF(AND(CE349&gt;0,OR(CE349&lt;BG349,AND(CE349=BG349,9&lt;6))),1,0)))</f>
        <v>99</v>
      </c>
      <c r="BL349" s="3">
        <f>IF(Inputs!$B$27&lt;&gt;"Ready","PENDING INPUTS",IF(A349&gt;Inputs!$B$6,0,MIN(MAX(0,(BG349+BH349+BI349)-BJ349),MAX(0,C349-D349-(IF(O349&lt;BK349,K349+L349+M349-N349,0)+IF(W349&lt;BK349,S349+T349+U349-V349,0)+IF(AE349&lt;BK349,AA349+AB349+AC349-AD349,0)+IF(AM349&lt;BK349,AI349+AJ349+AK349-AL349,0)+IF(AU349&lt;BK349,AQ349+AR349+AS349-AT349,0)+IF(BC349&lt;BK349,AY349+AZ349+BA349-BB349,0)+IF(BK349&lt;BK349,BG349+BH349+BI349-BJ349,0)+IF(BS349&lt;BK349,BO349+BP349+BQ349-BR349,0)+IF(CA349&lt;BK349,BW349+BX349+BY349-BZ349,0)+IF(CI349&lt;BK349,CE349+CF349+CG349-CH349,0))))))</f>
        <v>0</v>
      </c>
      <c r="BM349" s="3">
        <f>IF(Inputs!$B$27&lt;&gt;"Ready","PENDING INPUTS",MIN((BG349+BH349+BI349),IF(D349&gt;C349,IF(D349=0,0,BJ349*C349/D349),BJ349+BL349)))</f>
        <v>0</v>
      </c>
      <c r="BN349" s="3">
        <f>IF(Inputs!$B$27&lt;&gt;"Ready","PENDING INPUTS",MAX(0,(BG349+BH349+BI349)-BM349))</f>
        <v>0</v>
      </c>
      <c r="BO349" s="3">
        <f>IF(Inputs!$B$27&lt;&gt;"Ready","PENDING INPUTS",BV348)</f>
        <v>0</v>
      </c>
      <c r="BP349" s="3">
        <f>IF(Inputs!$B$27&lt;&gt;"Ready","PENDING INPUTS",IF(A349&lt;=Inputs!$B$6,ROUND(BO349*Inputs!C21/12,2),0))</f>
        <v>0</v>
      </c>
      <c r="BQ349" s="3">
        <f>IF(Inputs!$B$27&lt;&gt;"Ready","PENDING INPUTS",IF(AND(A349&lt;=Inputs!$B$6,BO349&gt;0),Inputs!G21,0))</f>
        <v>0</v>
      </c>
      <c r="BR349" s="3">
        <f>IF(Inputs!$B$27&lt;&gt;"Ready","PENDING INPUTS",IF(A349&gt;Inputs!$B$6,0,MIN((BO349+BP349+BQ349),IF(Inputs!H21=1,Inputs!D21,MAX(Inputs!F21,ROUND(BO349*Inputs!E21+BP349+BQ349,2))))))</f>
        <v>0</v>
      </c>
      <c r="BS349">
        <f>IF(Inputs!$B$27&lt;&gt;"Ready","PENDING INPUTS",IF(BO349&lt;=0,99,1+IF(AND(K349&gt;0,OR(K349&lt;BO349,AND(K349=BO349,0&lt;7))),1,0)+IF(AND(S349&gt;0,OR(S349&lt;BO349,AND(S349=BO349,1&lt;7))),1,0)+IF(AND(AA349&gt;0,OR(AA349&lt;BO349,AND(AA349=BO349,2&lt;7))),1,0)+IF(AND(AI349&gt;0,OR(AI349&lt;BO349,AND(AI349=BO349,3&lt;7))),1,0)+IF(AND(AQ349&gt;0,OR(AQ349&lt;BO349,AND(AQ349=BO349,4&lt;7))),1,0)+IF(AND(AY349&gt;0,OR(AY349&lt;BO349,AND(AY349=BO349,5&lt;7))),1,0)+IF(AND(BG349&gt;0,OR(BG349&lt;BO349,AND(BG349=BO349,6&lt;7))),1,0)+IF(AND(BW349&gt;0,OR(BW349&lt;BO349,AND(BW349=BO349,8&lt;7))),1,0)+IF(AND(CE349&gt;0,OR(CE349&lt;BO349,AND(CE349=BO349,9&lt;7))),1,0)))</f>
        <v>99</v>
      </c>
      <c r="BT349" s="3">
        <f>IF(Inputs!$B$27&lt;&gt;"Ready","PENDING INPUTS",IF(A349&gt;Inputs!$B$6,0,MIN(MAX(0,(BO349+BP349+BQ349)-BR349),MAX(0,C349-D349-(IF(O349&lt;BS349,K349+L349+M349-N349,0)+IF(W349&lt;BS349,S349+T349+U349-V349,0)+IF(AE349&lt;BS349,AA349+AB349+AC349-AD349,0)+IF(AM349&lt;BS349,AI349+AJ349+AK349-AL349,0)+IF(AU349&lt;BS349,AQ349+AR349+AS349-AT349,0)+IF(BC349&lt;BS349,AY349+AZ349+BA349-BB349,0)+IF(BK349&lt;BS349,BG349+BH349+BI349-BJ349,0)+IF(BS349&lt;BS349,BO349+BP349+BQ349-BR349,0)+IF(CA349&lt;BS349,BW349+BX349+BY349-BZ349,0)+IF(CI349&lt;BS349,CE349+CF349+CG349-CH349,0))))))</f>
        <v>0</v>
      </c>
      <c r="BU349" s="3">
        <f>IF(Inputs!$B$27&lt;&gt;"Ready","PENDING INPUTS",MIN((BO349+BP349+BQ349),IF(D349&gt;C349,IF(D349=0,0,BR349*C349/D349),BR349+BT349)))</f>
        <v>0</v>
      </c>
      <c r="BV349" s="3">
        <f>IF(Inputs!$B$27&lt;&gt;"Ready","PENDING INPUTS",MAX(0,(BO349+BP349+BQ349)-BU349))</f>
        <v>0</v>
      </c>
      <c r="BW349" s="3">
        <f>IF(Inputs!$B$27&lt;&gt;"Ready","PENDING INPUTS",CD348)</f>
        <v>0</v>
      </c>
      <c r="BX349" s="3">
        <f>IF(Inputs!$B$27&lt;&gt;"Ready","PENDING INPUTS",IF(A349&lt;=Inputs!$B$6,ROUND(BW349*Inputs!C22/12,2),0))</f>
        <v>0</v>
      </c>
      <c r="BY349" s="3">
        <f>IF(Inputs!$B$27&lt;&gt;"Ready","PENDING INPUTS",IF(AND(A349&lt;=Inputs!$B$6,BW349&gt;0),Inputs!G22,0))</f>
        <v>0</v>
      </c>
      <c r="BZ349" s="3">
        <f>IF(Inputs!$B$27&lt;&gt;"Ready","PENDING INPUTS",IF(A349&gt;Inputs!$B$6,0,MIN((BW349+BX349+BY349),IF(Inputs!H22=1,Inputs!D22,MAX(Inputs!F22,ROUND(BW349*Inputs!E22+BX349+BY349,2))))))</f>
        <v>0</v>
      </c>
      <c r="CA349">
        <f>IF(Inputs!$B$27&lt;&gt;"Ready","PENDING INPUTS",IF(BW349&lt;=0,99,1+IF(AND(K349&gt;0,OR(K349&lt;BW349,AND(K349=BW349,0&lt;8))),1,0)+IF(AND(S349&gt;0,OR(S349&lt;BW349,AND(S349=BW349,1&lt;8))),1,0)+IF(AND(AA349&gt;0,OR(AA349&lt;BW349,AND(AA349=BW349,2&lt;8))),1,0)+IF(AND(AI349&gt;0,OR(AI349&lt;BW349,AND(AI349=BW349,3&lt;8))),1,0)+IF(AND(AQ349&gt;0,OR(AQ349&lt;BW349,AND(AQ349=BW349,4&lt;8))),1,0)+IF(AND(AY349&gt;0,OR(AY349&lt;BW349,AND(AY349=BW349,5&lt;8))),1,0)+IF(AND(BG349&gt;0,OR(BG349&lt;BW349,AND(BG349=BW349,6&lt;8))),1,0)+IF(AND(BO349&gt;0,OR(BO349&lt;BW349,AND(BO349=BW349,7&lt;8))),1,0)+IF(AND(CE349&gt;0,OR(CE349&lt;BW349,AND(CE349=BW349,9&lt;8))),1,0)))</f>
        <v>99</v>
      </c>
      <c r="CB349" s="3">
        <f>IF(Inputs!$B$27&lt;&gt;"Ready","PENDING INPUTS",IF(A349&gt;Inputs!$B$6,0,MIN(MAX(0,(BW349+BX349+BY349)-BZ349),MAX(0,C349-D349-(IF(O349&lt;CA349,K349+L349+M349-N349,0)+IF(W349&lt;CA349,S349+T349+U349-V349,0)+IF(AE349&lt;CA349,AA349+AB349+AC349-AD349,0)+IF(AM349&lt;CA349,AI349+AJ349+AK349-AL349,0)+IF(AU349&lt;CA349,AQ349+AR349+AS349-AT349,0)+IF(BC349&lt;CA349,AY349+AZ349+BA349-BB349,0)+IF(BK349&lt;CA349,BG349+BH349+BI349-BJ349,0)+IF(BS349&lt;CA349,BO349+BP349+BQ349-BR349,0)+IF(CA349&lt;CA349,BW349+BX349+BY349-BZ349,0)+IF(CI349&lt;CA349,CE349+CF349+CG349-CH349,0))))))</f>
        <v>0</v>
      </c>
      <c r="CC349" s="3">
        <f>IF(Inputs!$B$27&lt;&gt;"Ready","PENDING INPUTS",MIN((BW349+BX349+BY349),IF(D349&gt;C349,IF(D349=0,0,BZ349*C349/D349),BZ349+CB349)))</f>
        <v>0</v>
      </c>
      <c r="CD349" s="3">
        <f>IF(Inputs!$B$27&lt;&gt;"Ready","PENDING INPUTS",MAX(0,(BW349+BX349+BY349)-CC349))</f>
        <v>0</v>
      </c>
      <c r="CE349" s="3">
        <f>IF(Inputs!$B$27&lt;&gt;"Ready","PENDING INPUTS",CL348)</f>
        <v>0</v>
      </c>
      <c r="CF349" s="3">
        <f>IF(Inputs!$B$27&lt;&gt;"Ready","PENDING INPUTS",IF(A349&lt;=Inputs!$B$6,ROUND(CE349*Inputs!C23/12,2),0))</f>
        <v>0</v>
      </c>
      <c r="CG349" s="3">
        <f>IF(Inputs!$B$27&lt;&gt;"Ready","PENDING INPUTS",IF(AND(A349&lt;=Inputs!$B$6,CE349&gt;0),Inputs!G23,0))</f>
        <v>0</v>
      </c>
      <c r="CH349" s="3">
        <f>IF(Inputs!$B$27&lt;&gt;"Ready","PENDING INPUTS",IF(A349&gt;Inputs!$B$6,0,MIN((CE349+CF349+CG349),IF(Inputs!H23=1,Inputs!D23,MAX(Inputs!F23,ROUND(CE349*Inputs!E23+CF349+CG349,2))))))</f>
        <v>0</v>
      </c>
      <c r="CI349">
        <f>IF(Inputs!$B$27&lt;&gt;"Ready","PENDING INPUTS",IF(CE349&lt;=0,99,1+IF(AND(K349&gt;0,OR(K349&lt;CE349,AND(K349=CE349,0&lt;9))),1,0)+IF(AND(S349&gt;0,OR(S349&lt;CE349,AND(S349=CE349,1&lt;9))),1,0)+IF(AND(AA349&gt;0,OR(AA349&lt;CE349,AND(AA349=CE349,2&lt;9))),1,0)+IF(AND(AI349&gt;0,OR(AI349&lt;CE349,AND(AI349=CE349,3&lt;9))),1,0)+IF(AND(AQ349&gt;0,OR(AQ349&lt;CE349,AND(AQ349=CE349,4&lt;9))),1,0)+IF(AND(AY349&gt;0,OR(AY349&lt;CE349,AND(AY349=CE349,5&lt;9))),1,0)+IF(AND(BG349&gt;0,OR(BG349&lt;CE349,AND(BG349=CE349,6&lt;9))),1,0)+IF(AND(BO349&gt;0,OR(BO349&lt;CE349,AND(BO349=CE349,7&lt;9))),1,0)+IF(AND(BW349&gt;0,OR(BW349&lt;CE349,AND(BW349=CE349,8&lt;9))),1,0)))</f>
        <v>99</v>
      </c>
      <c r="CJ349" s="3">
        <f>IF(Inputs!$B$27&lt;&gt;"Ready","PENDING INPUTS",IF(A349&gt;Inputs!$B$6,0,MIN(MAX(0,(CE349+CF349+CG349)-CH349),MAX(0,C349-D349-(IF(O349&lt;CI349,K349+L349+M349-N349,0)+IF(W349&lt;CI349,S349+T349+U349-V349,0)+IF(AE349&lt;CI349,AA349+AB349+AC349-AD349,0)+IF(AM349&lt;CI349,AI349+AJ349+AK349-AL349,0)+IF(AU349&lt;CI349,AQ349+AR349+AS349-AT349,0)+IF(BC349&lt;CI349,AY349+AZ349+BA349-BB349,0)+IF(BK349&lt;CI349,BG349+BH349+BI349-BJ349,0)+IF(BS349&lt;CI349,BO349+BP349+BQ349-BR349,0)+IF(CA349&lt;CI349,BW349+BX349+BY349-BZ349,0)+IF(CI349&lt;CI349,CE349+CF349+CG349-CH349,0))))))</f>
        <v>0</v>
      </c>
      <c r="CK349" s="3">
        <f>IF(Inputs!$B$27&lt;&gt;"Ready","PENDING INPUTS",MIN((CE349+CF349+CG349),IF(D349&gt;C349,IF(D349=0,0,CH349*C349/D349),CH349+CJ349)))</f>
        <v>0</v>
      </c>
      <c r="CL349" s="3">
        <f>IF(Inputs!$B$27&lt;&gt;"Ready","PENDING INPUTS",MAX(0,(CE349+CF349+CG349)-CK349))</f>
        <v>0</v>
      </c>
    </row>
    <row r="350" spans="1:90" ht="27.95" customHeight="1" x14ac:dyDescent="0.25">
      <c r="A350">
        <v>346</v>
      </c>
      <c r="B350" s="13">
        <f>IF(Inputs!$B$27&lt;&gt;"Ready","PENDING INPUTS",EDATE(Inputs!$B$5,A350-1))</f>
        <v>56796</v>
      </c>
      <c r="C350" s="3">
        <f>IF(Inputs!$B$27&lt;&gt;"Ready","PENDING INPUTS",IF(A350&lt;=Inputs!$B$6,MAX(0,Inputs!$B$4+IF(A350=Inputs!$B$7,Inputs!$B$8,0)+IF(A350=Inputs!$B$9,Inputs!$B$10,0)),0))</f>
        <v>0</v>
      </c>
      <c r="D350" s="3">
        <f>IF(Inputs!$B$27&lt;&gt;"Ready","PENDING INPUTS",SUM(N350,V350,AD350,AL350,AT350,BB350,BJ350,BR350,BZ350,CH350))</f>
        <v>0</v>
      </c>
      <c r="E350" s="3">
        <f>IF(Inputs!$B$27&lt;&gt;"Ready","PENDING INPUTS",MAX(0,D350-C350))</f>
        <v>0</v>
      </c>
      <c r="F350" s="3">
        <f>IF(Inputs!$B$27&lt;&gt;"Ready","PENDING INPUTS",SUM(Q350,Y350,AG350,AO350,AW350,BE350,BM350,BU350,CC350,CK350))</f>
        <v>0</v>
      </c>
      <c r="G350" s="3">
        <f>IF(Inputs!$B$27&lt;&gt;"Ready","PENDING INPUTS",SUM(L350,T350,AB350,AJ350,AR350,AZ350,BH350,BP350,BX350,CF350))</f>
        <v>0</v>
      </c>
      <c r="H350" s="3">
        <f>IF(Inputs!$B$27&lt;&gt;"Ready","PENDING INPUTS",SUM(M350,U350,AC350,AK350,AS350,BA350,BI350,BQ350,BY350,CG350))</f>
        <v>0</v>
      </c>
      <c r="I350" s="3">
        <f>IF(Inputs!$B$27&lt;&gt;"Ready","PENDING INPUTS",SUM(R350,Z350,AH350,AP350,AX350,BF350,BN350,BV350,CD350,CL350))</f>
        <v>0</v>
      </c>
      <c r="J350" t="str">
        <f>IF(Inputs!$B$27&lt;&gt;"Ready","PENDING INPUTS",IF(A350&gt;Inputs!$B$6,"Beyond horizon",IF(E350&gt;0.005,"MINIMUM SHORTFALL",IF(I350&lt;0.005,"Paid off","In progress"))))</f>
        <v>Beyond horizon</v>
      </c>
      <c r="K350" s="3">
        <f>IF(Inputs!$B$27&lt;&gt;"Ready","PENDING INPUTS",R349)</f>
        <v>0</v>
      </c>
      <c r="L350" s="3">
        <f>IF(Inputs!$B$27&lt;&gt;"Ready","PENDING INPUTS",IF(A350&lt;=Inputs!$B$6,ROUND(K350*Inputs!C14/12,2),0))</f>
        <v>0</v>
      </c>
      <c r="M350" s="3">
        <f>IF(Inputs!$B$27&lt;&gt;"Ready","PENDING INPUTS",IF(AND(A350&lt;=Inputs!$B$6,K350&gt;0),Inputs!G14,0))</f>
        <v>0</v>
      </c>
      <c r="N350" s="3">
        <f>IF(Inputs!$B$27&lt;&gt;"Ready","PENDING INPUTS",IF(A350&gt;Inputs!$B$6,0,MIN((K350+L350+M350),IF(Inputs!H14=1,Inputs!D14,MAX(Inputs!F14,ROUND(K350*Inputs!E14+L350+M350,2))))))</f>
        <v>0</v>
      </c>
      <c r="O350">
        <f>IF(Inputs!$B$27&lt;&gt;"Ready","PENDING INPUTS",IF(K350&lt;=0,99,1+IF(AND(S350&gt;0,OR(S350&lt;K350,AND(S350=K350,1&lt;0))),1,0)+IF(AND(AA350&gt;0,OR(AA350&lt;K350,AND(AA350=K350,2&lt;0))),1,0)+IF(AND(AI350&gt;0,OR(AI350&lt;K350,AND(AI350=K350,3&lt;0))),1,0)+IF(AND(AQ350&gt;0,OR(AQ350&lt;K350,AND(AQ350=K350,4&lt;0))),1,0)+IF(AND(AY350&gt;0,OR(AY350&lt;K350,AND(AY350=K350,5&lt;0))),1,0)+IF(AND(BG350&gt;0,OR(BG350&lt;K350,AND(BG350=K350,6&lt;0))),1,0)+IF(AND(BO350&gt;0,OR(BO350&lt;K350,AND(BO350=K350,7&lt;0))),1,0)+IF(AND(BW350&gt;0,OR(BW350&lt;K350,AND(BW350=K350,8&lt;0))),1,0)+IF(AND(CE350&gt;0,OR(CE350&lt;K350,AND(CE350=K350,9&lt;0))),1,0)))</f>
        <v>99</v>
      </c>
      <c r="P350" s="3">
        <f>IF(Inputs!$B$27&lt;&gt;"Ready","PENDING INPUTS",IF(A350&gt;Inputs!$B$6,0,MIN(MAX(0,(K350+L350+M350)-N350),MAX(0,C350-D350-(IF(O350&lt;O350,K350+L350+M350-N350,0)+IF(W350&lt;O350,S350+T350+U350-V350,0)+IF(AE350&lt;O350,AA350+AB350+AC350-AD350,0)+IF(AM350&lt;O350,AI350+AJ350+AK350-AL350,0)+IF(AU350&lt;O350,AQ350+AR350+AS350-AT350,0)+IF(BC350&lt;O350,AY350+AZ350+BA350-BB350,0)+IF(BK350&lt;O350,BG350+BH350+BI350-BJ350,0)+IF(BS350&lt;O350,BO350+BP350+BQ350-BR350,0)+IF(CA350&lt;O350,BW350+BX350+BY350-BZ350,0)+IF(CI350&lt;O350,CE350+CF350+CG350-CH350,0))))))</f>
        <v>0</v>
      </c>
      <c r="Q350" s="3">
        <f>IF(Inputs!$B$27&lt;&gt;"Ready","PENDING INPUTS",MIN((K350+L350+M350),IF(D350&gt;C350,IF(D350=0,0,N350*C350/D350),N350+P350)))</f>
        <v>0</v>
      </c>
      <c r="R350" s="3">
        <f>IF(Inputs!$B$27&lt;&gt;"Ready","PENDING INPUTS",MAX(0,(K350+L350+M350)-Q350))</f>
        <v>0</v>
      </c>
      <c r="S350" s="3">
        <f>IF(Inputs!$B$27&lt;&gt;"Ready","PENDING INPUTS",Z349)</f>
        <v>0</v>
      </c>
      <c r="T350" s="3">
        <f>IF(Inputs!$B$27&lt;&gt;"Ready","PENDING INPUTS",IF(A350&lt;=Inputs!$B$6,ROUND(S350*Inputs!C15/12,2),0))</f>
        <v>0</v>
      </c>
      <c r="U350" s="3">
        <f>IF(Inputs!$B$27&lt;&gt;"Ready","PENDING INPUTS",IF(AND(A350&lt;=Inputs!$B$6,S350&gt;0),Inputs!G15,0))</f>
        <v>0</v>
      </c>
      <c r="V350" s="3">
        <f>IF(Inputs!$B$27&lt;&gt;"Ready","PENDING INPUTS",IF(A350&gt;Inputs!$B$6,0,MIN((S350+T350+U350),IF(Inputs!H15=1,Inputs!D15,MAX(Inputs!F15,ROUND(S350*Inputs!E15+T350+U350,2))))))</f>
        <v>0</v>
      </c>
      <c r="W350">
        <f>IF(Inputs!$B$27&lt;&gt;"Ready","PENDING INPUTS",IF(S350&lt;=0,99,1+IF(AND(K350&gt;0,OR(K350&lt;S350,AND(K350=S350,0&lt;1))),1,0)+IF(AND(AA350&gt;0,OR(AA350&lt;S350,AND(AA350=S350,2&lt;1))),1,0)+IF(AND(AI350&gt;0,OR(AI350&lt;S350,AND(AI350=S350,3&lt;1))),1,0)+IF(AND(AQ350&gt;0,OR(AQ350&lt;S350,AND(AQ350=S350,4&lt;1))),1,0)+IF(AND(AY350&gt;0,OR(AY350&lt;S350,AND(AY350=S350,5&lt;1))),1,0)+IF(AND(BG350&gt;0,OR(BG350&lt;S350,AND(BG350=S350,6&lt;1))),1,0)+IF(AND(BO350&gt;0,OR(BO350&lt;S350,AND(BO350=S350,7&lt;1))),1,0)+IF(AND(BW350&gt;0,OR(BW350&lt;S350,AND(BW350=S350,8&lt;1))),1,0)+IF(AND(CE350&gt;0,OR(CE350&lt;S350,AND(CE350=S350,9&lt;1))),1,0)))</f>
        <v>99</v>
      </c>
      <c r="X350" s="3">
        <f>IF(Inputs!$B$27&lt;&gt;"Ready","PENDING INPUTS",IF(A350&gt;Inputs!$B$6,0,MIN(MAX(0,(S350+T350+U350)-V350),MAX(0,C350-D350-(IF(O350&lt;W350,K350+L350+M350-N350,0)+IF(W350&lt;W350,S350+T350+U350-V350,0)+IF(AE350&lt;W350,AA350+AB350+AC350-AD350,0)+IF(AM350&lt;W350,AI350+AJ350+AK350-AL350,0)+IF(AU350&lt;W350,AQ350+AR350+AS350-AT350,0)+IF(BC350&lt;W350,AY350+AZ350+BA350-BB350,0)+IF(BK350&lt;W350,BG350+BH350+BI350-BJ350,0)+IF(BS350&lt;W350,BO350+BP350+BQ350-BR350,0)+IF(CA350&lt;W350,BW350+BX350+BY350-BZ350,0)+IF(CI350&lt;W350,CE350+CF350+CG350-CH350,0))))))</f>
        <v>0</v>
      </c>
      <c r="Y350" s="3">
        <f>IF(Inputs!$B$27&lt;&gt;"Ready","PENDING INPUTS",MIN((S350+T350+U350),IF(D350&gt;C350,IF(D350=0,0,V350*C350/D350),V350+X350)))</f>
        <v>0</v>
      </c>
      <c r="Z350" s="3">
        <f>IF(Inputs!$B$27&lt;&gt;"Ready","PENDING INPUTS",MAX(0,(S350+T350+U350)-Y350))</f>
        <v>0</v>
      </c>
      <c r="AA350" s="3">
        <f>IF(Inputs!$B$27&lt;&gt;"Ready","PENDING INPUTS",AH349)</f>
        <v>0</v>
      </c>
      <c r="AB350" s="3">
        <f>IF(Inputs!$B$27&lt;&gt;"Ready","PENDING INPUTS",IF(A350&lt;=Inputs!$B$6,ROUND(AA350*Inputs!C16/12,2),0))</f>
        <v>0</v>
      </c>
      <c r="AC350" s="3">
        <f>IF(Inputs!$B$27&lt;&gt;"Ready","PENDING INPUTS",IF(AND(A350&lt;=Inputs!$B$6,AA350&gt;0),Inputs!G16,0))</f>
        <v>0</v>
      </c>
      <c r="AD350" s="3">
        <f>IF(Inputs!$B$27&lt;&gt;"Ready","PENDING INPUTS",IF(A350&gt;Inputs!$B$6,0,MIN((AA350+AB350+AC350),IF(Inputs!H16=1,Inputs!D16,MAX(Inputs!F16,ROUND(AA350*Inputs!E16+AB350+AC350,2))))))</f>
        <v>0</v>
      </c>
      <c r="AE350">
        <f>IF(Inputs!$B$27&lt;&gt;"Ready","PENDING INPUTS",IF(AA350&lt;=0,99,1+IF(AND(K350&gt;0,OR(K350&lt;AA350,AND(K350=AA350,0&lt;2))),1,0)+IF(AND(S350&gt;0,OR(S350&lt;AA350,AND(S350=AA350,1&lt;2))),1,0)+IF(AND(AI350&gt;0,OR(AI350&lt;AA350,AND(AI350=AA350,3&lt;2))),1,0)+IF(AND(AQ350&gt;0,OR(AQ350&lt;AA350,AND(AQ350=AA350,4&lt;2))),1,0)+IF(AND(AY350&gt;0,OR(AY350&lt;AA350,AND(AY350=AA350,5&lt;2))),1,0)+IF(AND(BG350&gt;0,OR(BG350&lt;AA350,AND(BG350=AA350,6&lt;2))),1,0)+IF(AND(BO350&gt;0,OR(BO350&lt;AA350,AND(BO350=AA350,7&lt;2))),1,0)+IF(AND(BW350&gt;0,OR(BW350&lt;AA350,AND(BW350=AA350,8&lt;2))),1,0)+IF(AND(CE350&gt;0,OR(CE350&lt;AA350,AND(CE350=AA350,9&lt;2))),1,0)))</f>
        <v>99</v>
      </c>
      <c r="AF350" s="3">
        <f>IF(Inputs!$B$27&lt;&gt;"Ready","PENDING INPUTS",IF(A350&gt;Inputs!$B$6,0,MIN(MAX(0,(AA350+AB350+AC350)-AD350),MAX(0,C350-D350-(IF(O350&lt;AE350,K350+L350+M350-N350,0)+IF(W350&lt;AE350,S350+T350+U350-V350,0)+IF(AE350&lt;AE350,AA350+AB350+AC350-AD350,0)+IF(AM350&lt;AE350,AI350+AJ350+AK350-AL350,0)+IF(AU350&lt;AE350,AQ350+AR350+AS350-AT350,0)+IF(BC350&lt;AE350,AY350+AZ350+BA350-BB350,0)+IF(BK350&lt;AE350,BG350+BH350+BI350-BJ350,0)+IF(BS350&lt;AE350,BO350+BP350+BQ350-BR350,0)+IF(CA350&lt;AE350,BW350+BX350+BY350-BZ350,0)+IF(CI350&lt;AE350,CE350+CF350+CG350-CH350,0))))))</f>
        <v>0</v>
      </c>
      <c r="AG350" s="3">
        <f>IF(Inputs!$B$27&lt;&gt;"Ready","PENDING INPUTS",MIN((AA350+AB350+AC350),IF(D350&gt;C350,IF(D350=0,0,AD350*C350/D350),AD350+AF350)))</f>
        <v>0</v>
      </c>
      <c r="AH350" s="3">
        <f>IF(Inputs!$B$27&lt;&gt;"Ready","PENDING INPUTS",MAX(0,(AA350+AB350+AC350)-AG350))</f>
        <v>0</v>
      </c>
      <c r="AI350" s="3">
        <f>IF(Inputs!$B$27&lt;&gt;"Ready","PENDING INPUTS",AP349)</f>
        <v>0</v>
      </c>
      <c r="AJ350" s="3">
        <f>IF(Inputs!$B$27&lt;&gt;"Ready","PENDING INPUTS",IF(A350&lt;=Inputs!$B$6,ROUND(AI350*Inputs!C17/12,2),0))</f>
        <v>0</v>
      </c>
      <c r="AK350" s="3">
        <f>IF(Inputs!$B$27&lt;&gt;"Ready","PENDING INPUTS",IF(AND(A350&lt;=Inputs!$B$6,AI350&gt;0),Inputs!G17,0))</f>
        <v>0</v>
      </c>
      <c r="AL350" s="3">
        <f>IF(Inputs!$B$27&lt;&gt;"Ready","PENDING INPUTS",IF(A350&gt;Inputs!$B$6,0,MIN((AI350+AJ350+AK350),IF(Inputs!H17=1,Inputs!D17,MAX(Inputs!F17,ROUND(AI350*Inputs!E17+AJ350+AK350,2))))))</f>
        <v>0</v>
      </c>
      <c r="AM350">
        <f>IF(Inputs!$B$27&lt;&gt;"Ready","PENDING INPUTS",IF(AI350&lt;=0,99,1+IF(AND(K350&gt;0,OR(K350&lt;AI350,AND(K350=AI350,0&lt;3))),1,0)+IF(AND(S350&gt;0,OR(S350&lt;AI350,AND(S350=AI350,1&lt;3))),1,0)+IF(AND(AA350&gt;0,OR(AA350&lt;AI350,AND(AA350=AI350,2&lt;3))),1,0)+IF(AND(AQ350&gt;0,OR(AQ350&lt;AI350,AND(AQ350=AI350,4&lt;3))),1,0)+IF(AND(AY350&gt;0,OR(AY350&lt;AI350,AND(AY350=AI350,5&lt;3))),1,0)+IF(AND(BG350&gt;0,OR(BG350&lt;AI350,AND(BG350=AI350,6&lt;3))),1,0)+IF(AND(BO350&gt;0,OR(BO350&lt;AI350,AND(BO350=AI350,7&lt;3))),1,0)+IF(AND(BW350&gt;0,OR(BW350&lt;AI350,AND(BW350=AI350,8&lt;3))),1,0)+IF(AND(CE350&gt;0,OR(CE350&lt;AI350,AND(CE350=AI350,9&lt;3))),1,0)))</f>
        <v>99</v>
      </c>
      <c r="AN350" s="3">
        <f>IF(Inputs!$B$27&lt;&gt;"Ready","PENDING INPUTS",IF(A350&gt;Inputs!$B$6,0,MIN(MAX(0,(AI350+AJ350+AK350)-AL350),MAX(0,C350-D350-(IF(O350&lt;AM350,K350+L350+M350-N350,0)+IF(W350&lt;AM350,S350+T350+U350-V350,0)+IF(AE350&lt;AM350,AA350+AB350+AC350-AD350,0)+IF(AM350&lt;AM350,AI350+AJ350+AK350-AL350,0)+IF(AU350&lt;AM350,AQ350+AR350+AS350-AT350,0)+IF(BC350&lt;AM350,AY350+AZ350+BA350-BB350,0)+IF(BK350&lt;AM350,BG350+BH350+BI350-BJ350,0)+IF(BS350&lt;AM350,BO350+BP350+BQ350-BR350,0)+IF(CA350&lt;AM350,BW350+BX350+BY350-BZ350,0)+IF(CI350&lt;AM350,CE350+CF350+CG350-CH350,0))))))</f>
        <v>0</v>
      </c>
      <c r="AO350" s="3">
        <f>IF(Inputs!$B$27&lt;&gt;"Ready","PENDING INPUTS",MIN((AI350+AJ350+AK350),IF(D350&gt;C350,IF(D350=0,0,AL350*C350/D350),AL350+AN350)))</f>
        <v>0</v>
      </c>
      <c r="AP350" s="3">
        <f>IF(Inputs!$B$27&lt;&gt;"Ready","PENDING INPUTS",MAX(0,(AI350+AJ350+AK350)-AO350))</f>
        <v>0</v>
      </c>
      <c r="AQ350" s="3">
        <f>IF(Inputs!$B$27&lt;&gt;"Ready","PENDING INPUTS",AX349)</f>
        <v>0</v>
      </c>
      <c r="AR350" s="3">
        <f>IF(Inputs!$B$27&lt;&gt;"Ready","PENDING INPUTS",IF(A350&lt;=Inputs!$B$6,ROUND(AQ350*Inputs!C18/12,2),0))</f>
        <v>0</v>
      </c>
      <c r="AS350" s="3">
        <f>IF(Inputs!$B$27&lt;&gt;"Ready","PENDING INPUTS",IF(AND(A350&lt;=Inputs!$B$6,AQ350&gt;0),Inputs!G18,0))</f>
        <v>0</v>
      </c>
      <c r="AT350" s="3">
        <f>IF(Inputs!$B$27&lt;&gt;"Ready","PENDING INPUTS",IF(A350&gt;Inputs!$B$6,0,MIN((AQ350+AR350+AS350),IF(Inputs!H18=1,Inputs!D18,MAX(Inputs!F18,ROUND(AQ350*Inputs!E18+AR350+AS350,2))))))</f>
        <v>0</v>
      </c>
      <c r="AU350">
        <f>IF(Inputs!$B$27&lt;&gt;"Ready","PENDING INPUTS",IF(AQ350&lt;=0,99,1+IF(AND(K350&gt;0,OR(K350&lt;AQ350,AND(K350=AQ350,0&lt;4))),1,0)+IF(AND(S350&gt;0,OR(S350&lt;AQ350,AND(S350=AQ350,1&lt;4))),1,0)+IF(AND(AA350&gt;0,OR(AA350&lt;AQ350,AND(AA350=AQ350,2&lt;4))),1,0)+IF(AND(AI350&gt;0,OR(AI350&lt;AQ350,AND(AI350=AQ350,3&lt;4))),1,0)+IF(AND(AY350&gt;0,OR(AY350&lt;AQ350,AND(AY350=AQ350,5&lt;4))),1,0)+IF(AND(BG350&gt;0,OR(BG350&lt;AQ350,AND(BG350=AQ350,6&lt;4))),1,0)+IF(AND(BO350&gt;0,OR(BO350&lt;AQ350,AND(BO350=AQ350,7&lt;4))),1,0)+IF(AND(BW350&gt;0,OR(BW350&lt;AQ350,AND(BW350=AQ350,8&lt;4))),1,0)+IF(AND(CE350&gt;0,OR(CE350&lt;AQ350,AND(CE350=AQ350,9&lt;4))),1,0)))</f>
        <v>99</v>
      </c>
      <c r="AV350" s="3">
        <f>IF(Inputs!$B$27&lt;&gt;"Ready","PENDING INPUTS",IF(A350&gt;Inputs!$B$6,0,MIN(MAX(0,(AQ350+AR350+AS350)-AT350),MAX(0,C350-D350-(IF(O350&lt;AU350,K350+L350+M350-N350,0)+IF(W350&lt;AU350,S350+T350+U350-V350,0)+IF(AE350&lt;AU350,AA350+AB350+AC350-AD350,0)+IF(AM350&lt;AU350,AI350+AJ350+AK350-AL350,0)+IF(AU350&lt;AU350,AQ350+AR350+AS350-AT350,0)+IF(BC350&lt;AU350,AY350+AZ350+BA350-BB350,0)+IF(BK350&lt;AU350,BG350+BH350+BI350-BJ350,0)+IF(BS350&lt;AU350,BO350+BP350+BQ350-BR350,0)+IF(CA350&lt;AU350,BW350+BX350+BY350-BZ350,0)+IF(CI350&lt;AU350,CE350+CF350+CG350-CH350,0))))))</f>
        <v>0</v>
      </c>
      <c r="AW350" s="3">
        <f>IF(Inputs!$B$27&lt;&gt;"Ready","PENDING INPUTS",MIN((AQ350+AR350+AS350),IF(D350&gt;C350,IF(D350=0,0,AT350*C350/D350),AT350+AV350)))</f>
        <v>0</v>
      </c>
      <c r="AX350" s="3">
        <f>IF(Inputs!$B$27&lt;&gt;"Ready","PENDING INPUTS",MAX(0,(AQ350+AR350+AS350)-AW350))</f>
        <v>0</v>
      </c>
      <c r="AY350" s="3">
        <f>IF(Inputs!$B$27&lt;&gt;"Ready","PENDING INPUTS",BF349)</f>
        <v>0</v>
      </c>
      <c r="AZ350" s="3">
        <f>IF(Inputs!$B$27&lt;&gt;"Ready","PENDING INPUTS",IF(A350&lt;=Inputs!$B$6,ROUND(AY350*Inputs!C19/12,2),0))</f>
        <v>0</v>
      </c>
      <c r="BA350" s="3">
        <f>IF(Inputs!$B$27&lt;&gt;"Ready","PENDING INPUTS",IF(AND(A350&lt;=Inputs!$B$6,AY350&gt;0),Inputs!G19,0))</f>
        <v>0</v>
      </c>
      <c r="BB350" s="3">
        <f>IF(Inputs!$B$27&lt;&gt;"Ready","PENDING INPUTS",IF(A350&gt;Inputs!$B$6,0,MIN((AY350+AZ350+BA350),IF(Inputs!H19=1,Inputs!D19,MAX(Inputs!F19,ROUND(AY350*Inputs!E19+AZ350+BA350,2))))))</f>
        <v>0</v>
      </c>
      <c r="BC350">
        <f>IF(Inputs!$B$27&lt;&gt;"Ready","PENDING INPUTS",IF(AY350&lt;=0,99,1+IF(AND(K350&gt;0,OR(K350&lt;AY350,AND(K350=AY350,0&lt;5))),1,0)+IF(AND(S350&gt;0,OR(S350&lt;AY350,AND(S350=AY350,1&lt;5))),1,0)+IF(AND(AA350&gt;0,OR(AA350&lt;AY350,AND(AA350=AY350,2&lt;5))),1,0)+IF(AND(AI350&gt;0,OR(AI350&lt;AY350,AND(AI350=AY350,3&lt;5))),1,0)+IF(AND(AQ350&gt;0,OR(AQ350&lt;AY350,AND(AQ350=AY350,4&lt;5))),1,0)+IF(AND(BG350&gt;0,OR(BG350&lt;AY350,AND(BG350=AY350,6&lt;5))),1,0)+IF(AND(BO350&gt;0,OR(BO350&lt;AY350,AND(BO350=AY350,7&lt;5))),1,0)+IF(AND(BW350&gt;0,OR(BW350&lt;AY350,AND(BW350=AY350,8&lt;5))),1,0)+IF(AND(CE350&gt;0,OR(CE350&lt;AY350,AND(CE350=AY350,9&lt;5))),1,0)))</f>
        <v>99</v>
      </c>
      <c r="BD350" s="3">
        <f>IF(Inputs!$B$27&lt;&gt;"Ready","PENDING INPUTS",IF(A350&gt;Inputs!$B$6,0,MIN(MAX(0,(AY350+AZ350+BA350)-BB350),MAX(0,C350-D350-(IF(O350&lt;BC350,K350+L350+M350-N350,0)+IF(W350&lt;BC350,S350+T350+U350-V350,0)+IF(AE350&lt;BC350,AA350+AB350+AC350-AD350,0)+IF(AM350&lt;BC350,AI350+AJ350+AK350-AL350,0)+IF(AU350&lt;BC350,AQ350+AR350+AS350-AT350,0)+IF(BC350&lt;BC350,AY350+AZ350+BA350-BB350,0)+IF(BK350&lt;BC350,BG350+BH350+BI350-BJ350,0)+IF(BS350&lt;BC350,BO350+BP350+BQ350-BR350,0)+IF(CA350&lt;BC350,BW350+BX350+BY350-BZ350,0)+IF(CI350&lt;BC350,CE350+CF350+CG350-CH350,0))))))</f>
        <v>0</v>
      </c>
      <c r="BE350" s="3">
        <f>IF(Inputs!$B$27&lt;&gt;"Ready","PENDING INPUTS",MIN((AY350+AZ350+BA350),IF(D350&gt;C350,IF(D350=0,0,BB350*C350/D350),BB350+BD350)))</f>
        <v>0</v>
      </c>
      <c r="BF350" s="3">
        <f>IF(Inputs!$B$27&lt;&gt;"Ready","PENDING INPUTS",MAX(0,(AY350+AZ350+BA350)-BE350))</f>
        <v>0</v>
      </c>
      <c r="BG350" s="3">
        <f>IF(Inputs!$B$27&lt;&gt;"Ready","PENDING INPUTS",BN349)</f>
        <v>0</v>
      </c>
      <c r="BH350" s="3">
        <f>IF(Inputs!$B$27&lt;&gt;"Ready","PENDING INPUTS",IF(A350&lt;=Inputs!$B$6,ROUND(BG350*Inputs!C20/12,2),0))</f>
        <v>0</v>
      </c>
      <c r="BI350" s="3">
        <f>IF(Inputs!$B$27&lt;&gt;"Ready","PENDING INPUTS",IF(AND(A350&lt;=Inputs!$B$6,BG350&gt;0),Inputs!G20,0))</f>
        <v>0</v>
      </c>
      <c r="BJ350" s="3">
        <f>IF(Inputs!$B$27&lt;&gt;"Ready","PENDING INPUTS",IF(A350&gt;Inputs!$B$6,0,MIN((BG350+BH350+BI350),IF(Inputs!H20=1,Inputs!D20,MAX(Inputs!F20,ROUND(BG350*Inputs!E20+BH350+BI350,2))))))</f>
        <v>0</v>
      </c>
      <c r="BK350">
        <f>IF(Inputs!$B$27&lt;&gt;"Ready","PENDING INPUTS",IF(BG350&lt;=0,99,1+IF(AND(K350&gt;0,OR(K350&lt;BG350,AND(K350=BG350,0&lt;6))),1,0)+IF(AND(S350&gt;0,OR(S350&lt;BG350,AND(S350=BG350,1&lt;6))),1,0)+IF(AND(AA350&gt;0,OR(AA350&lt;BG350,AND(AA350=BG350,2&lt;6))),1,0)+IF(AND(AI350&gt;0,OR(AI350&lt;BG350,AND(AI350=BG350,3&lt;6))),1,0)+IF(AND(AQ350&gt;0,OR(AQ350&lt;BG350,AND(AQ350=BG350,4&lt;6))),1,0)+IF(AND(AY350&gt;0,OR(AY350&lt;BG350,AND(AY350=BG350,5&lt;6))),1,0)+IF(AND(BO350&gt;0,OR(BO350&lt;BG350,AND(BO350=BG350,7&lt;6))),1,0)+IF(AND(BW350&gt;0,OR(BW350&lt;BG350,AND(BW350=BG350,8&lt;6))),1,0)+IF(AND(CE350&gt;0,OR(CE350&lt;BG350,AND(CE350=BG350,9&lt;6))),1,0)))</f>
        <v>99</v>
      </c>
      <c r="BL350" s="3">
        <f>IF(Inputs!$B$27&lt;&gt;"Ready","PENDING INPUTS",IF(A350&gt;Inputs!$B$6,0,MIN(MAX(0,(BG350+BH350+BI350)-BJ350),MAX(0,C350-D350-(IF(O350&lt;BK350,K350+L350+M350-N350,0)+IF(W350&lt;BK350,S350+T350+U350-V350,0)+IF(AE350&lt;BK350,AA350+AB350+AC350-AD350,0)+IF(AM350&lt;BK350,AI350+AJ350+AK350-AL350,0)+IF(AU350&lt;BK350,AQ350+AR350+AS350-AT350,0)+IF(BC350&lt;BK350,AY350+AZ350+BA350-BB350,0)+IF(BK350&lt;BK350,BG350+BH350+BI350-BJ350,0)+IF(BS350&lt;BK350,BO350+BP350+BQ350-BR350,0)+IF(CA350&lt;BK350,BW350+BX350+BY350-BZ350,0)+IF(CI350&lt;BK350,CE350+CF350+CG350-CH350,0))))))</f>
        <v>0</v>
      </c>
      <c r="BM350" s="3">
        <f>IF(Inputs!$B$27&lt;&gt;"Ready","PENDING INPUTS",MIN((BG350+BH350+BI350),IF(D350&gt;C350,IF(D350=0,0,BJ350*C350/D350),BJ350+BL350)))</f>
        <v>0</v>
      </c>
      <c r="BN350" s="3">
        <f>IF(Inputs!$B$27&lt;&gt;"Ready","PENDING INPUTS",MAX(0,(BG350+BH350+BI350)-BM350))</f>
        <v>0</v>
      </c>
      <c r="BO350" s="3">
        <f>IF(Inputs!$B$27&lt;&gt;"Ready","PENDING INPUTS",BV349)</f>
        <v>0</v>
      </c>
      <c r="BP350" s="3">
        <f>IF(Inputs!$B$27&lt;&gt;"Ready","PENDING INPUTS",IF(A350&lt;=Inputs!$B$6,ROUND(BO350*Inputs!C21/12,2),0))</f>
        <v>0</v>
      </c>
      <c r="BQ350" s="3">
        <f>IF(Inputs!$B$27&lt;&gt;"Ready","PENDING INPUTS",IF(AND(A350&lt;=Inputs!$B$6,BO350&gt;0),Inputs!G21,0))</f>
        <v>0</v>
      </c>
      <c r="BR350" s="3">
        <f>IF(Inputs!$B$27&lt;&gt;"Ready","PENDING INPUTS",IF(A350&gt;Inputs!$B$6,0,MIN((BO350+BP350+BQ350),IF(Inputs!H21=1,Inputs!D21,MAX(Inputs!F21,ROUND(BO350*Inputs!E21+BP350+BQ350,2))))))</f>
        <v>0</v>
      </c>
      <c r="BS350">
        <f>IF(Inputs!$B$27&lt;&gt;"Ready","PENDING INPUTS",IF(BO350&lt;=0,99,1+IF(AND(K350&gt;0,OR(K350&lt;BO350,AND(K350=BO350,0&lt;7))),1,0)+IF(AND(S350&gt;0,OR(S350&lt;BO350,AND(S350=BO350,1&lt;7))),1,0)+IF(AND(AA350&gt;0,OR(AA350&lt;BO350,AND(AA350=BO350,2&lt;7))),1,0)+IF(AND(AI350&gt;0,OR(AI350&lt;BO350,AND(AI350=BO350,3&lt;7))),1,0)+IF(AND(AQ350&gt;0,OR(AQ350&lt;BO350,AND(AQ350=BO350,4&lt;7))),1,0)+IF(AND(AY350&gt;0,OR(AY350&lt;BO350,AND(AY350=BO350,5&lt;7))),1,0)+IF(AND(BG350&gt;0,OR(BG350&lt;BO350,AND(BG350=BO350,6&lt;7))),1,0)+IF(AND(BW350&gt;0,OR(BW350&lt;BO350,AND(BW350=BO350,8&lt;7))),1,0)+IF(AND(CE350&gt;0,OR(CE350&lt;BO350,AND(CE350=BO350,9&lt;7))),1,0)))</f>
        <v>99</v>
      </c>
      <c r="BT350" s="3">
        <f>IF(Inputs!$B$27&lt;&gt;"Ready","PENDING INPUTS",IF(A350&gt;Inputs!$B$6,0,MIN(MAX(0,(BO350+BP350+BQ350)-BR350),MAX(0,C350-D350-(IF(O350&lt;BS350,K350+L350+M350-N350,0)+IF(W350&lt;BS350,S350+T350+U350-V350,0)+IF(AE350&lt;BS350,AA350+AB350+AC350-AD350,0)+IF(AM350&lt;BS350,AI350+AJ350+AK350-AL350,0)+IF(AU350&lt;BS350,AQ350+AR350+AS350-AT350,0)+IF(BC350&lt;BS350,AY350+AZ350+BA350-BB350,0)+IF(BK350&lt;BS350,BG350+BH350+BI350-BJ350,0)+IF(BS350&lt;BS350,BO350+BP350+BQ350-BR350,0)+IF(CA350&lt;BS350,BW350+BX350+BY350-BZ350,0)+IF(CI350&lt;BS350,CE350+CF350+CG350-CH350,0))))))</f>
        <v>0</v>
      </c>
      <c r="BU350" s="3">
        <f>IF(Inputs!$B$27&lt;&gt;"Ready","PENDING INPUTS",MIN((BO350+BP350+BQ350),IF(D350&gt;C350,IF(D350=0,0,BR350*C350/D350),BR350+BT350)))</f>
        <v>0</v>
      </c>
      <c r="BV350" s="3">
        <f>IF(Inputs!$B$27&lt;&gt;"Ready","PENDING INPUTS",MAX(0,(BO350+BP350+BQ350)-BU350))</f>
        <v>0</v>
      </c>
      <c r="BW350" s="3">
        <f>IF(Inputs!$B$27&lt;&gt;"Ready","PENDING INPUTS",CD349)</f>
        <v>0</v>
      </c>
      <c r="BX350" s="3">
        <f>IF(Inputs!$B$27&lt;&gt;"Ready","PENDING INPUTS",IF(A350&lt;=Inputs!$B$6,ROUND(BW350*Inputs!C22/12,2),0))</f>
        <v>0</v>
      </c>
      <c r="BY350" s="3">
        <f>IF(Inputs!$B$27&lt;&gt;"Ready","PENDING INPUTS",IF(AND(A350&lt;=Inputs!$B$6,BW350&gt;0),Inputs!G22,0))</f>
        <v>0</v>
      </c>
      <c r="BZ350" s="3">
        <f>IF(Inputs!$B$27&lt;&gt;"Ready","PENDING INPUTS",IF(A350&gt;Inputs!$B$6,0,MIN((BW350+BX350+BY350),IF(Inputs!H22=1,Inputs!D22,MAX(Inputs!F22,ROUND(BW350*Inputs!E22+BX350+BY350,2))))))</f>
        <v>0</v>
      </c>
      <c r="CA350">
        <f>IF(Inputs!$B$27&lt;&gt;"Ready","PENDING INPUTS",IF(BW350&lt;=0,99,1+IF(AND(K350&gt;0,OR(K350&lt;BW350,AND(K350=BW350,0&lt;8))),1,0)+IF(AND(S350&gt;0,OR(S350&lt;BW350,AND(S350=BW350,1&lt;8))),1,0)+IF(AND(AA350&gt;0,OR(AA350&lt;BW350,AND(AA350=BW350,2&lt;8))),1,0)+IF(AND(AI350&gt;0,OR(AI350&lt;BW350,AND(AI350=BW350,3&lt;8))),1,0)+IF(AND(AQ350&gt;0,OR(AQ350&lt;BW350,AND(AQ350=BW350,4&lt;8))),1,0)+IF(AND(AY350&gt;0,OR(AY350&lt;BW350,AND(AY350=BW350,5&lt;8))),1,0)+IF(AND(BG350&gt;0,OR(BG350&lt;BW350,AND(BG350=BW350,6&lt;8))),1,0)+IF(AND(BO350&gt;0,OR(BO350&lt;BW350,AND(BO350=BW350,7&lt;8))),1,0)+IF(AND(CE350&gt;0,OR(CE350&lt;BW350,AND(CE350=BW350,9&lt;8))),1,0)))</f>
        <v>99</v>
      </c>
      <c r="CB350" s="3">
        <f>IF(Inputs!$B$27&lt;&gt;"Ready","PENDING INPUTS",IF(A350&gt;Inputs!$B$6,0,MIN(MAX(0,(BW350+BX350+BY350)-BZ350),MAX(0,C350-D350-(IF(O350&lt;CA350,K350+L350+M350-N350,0)+IF(W350&lt;CA350,S350+T350+U350-V350,0)+IF(AE350&lt;CA350,AA350+AB350+AC350-AD350,0)+IF(AM350&lt;CA350,AI350+AJ350+AK350-AL350,0)+IF(AU350&lt;CA350,AQ350+AR350+AS350-AT350,0)+IF(BC350&lt;CA350,AY350+AZ350+BA350-BB350,0)+IF(BK350&lt;CA350,BG350+BH350+BI350-BJ350,0)+IF(BS350&lt;CA350,BO350+BP350+BQ350-BR350,0)+IF(CA350&lt;CA350,BW350+BX350+BY350-BZ350,0)+IF(CI350&lt;CA350,CE350+CF350+CG350-CH350,0))))))</f>
        <v>0</v>
      </c>
      <c r="CC350" s="3">
        <f>IF(Inputs!$B$27&lt;&gt;"Ready","PENDING INPUTS",MIN((BW350+BX350+BY350),IF(D350&gt;C350,IF(D350=0,0,BZ350*C350/D350),BZ350+CB350)))</f>
        <v>0</v>
      </c>
      <c r="CD350" s="3">
        <f>IF(Inputs!$B$27&lt;&gt;"Ready","PENDING INPUTS",MAX(0,(BW350+BX350+BY350)-CC350))</f>
        <v>0</v>
      </c>
      <c r="CE350" s="3">
        <f>IF(Inputs!$B$27&lt;&gt;"Ready","PENDING INPUTS",CL349)</f>
        <v>0</v>
      </c>
      <c r="CF350" s="3">
        <f>IF(Inputs!$B$27&lt;&gt;"Ready","PENDING INPUTS",IF(A350&lt;=Inputs!$B$6,ROUND(CE350*Inputs!C23/12,2),0))</f>
        <v>0</v>
      </c>
      <c r="CG350" s="3">
        <f>IF(Inputs!$B$27&lt;&gt;"Ready","PENDING INPUTS",IF(AND(A350&lt;=Inputs!$B$6,CE350&gt;0),Inputs!G23,0))</f>
        <v>0</v>
      </c>
      <c r="CH350" s="3">
        <f>IF(Inputs!$B$27&lt;&gt;"Ready","PENDING INPUTS",IF(A350&gt;Inputs!$B$6,0,MIN((CE350+CF350+CG350),IF(Inputs!H23=1,Inputs!D23,MAX(Inputs!F23,ROUND(CE350*Inputs!E23+CF350+CG350,2))))))</f>
        <v>0</v>
      </c>
      <c r="CI350">
        <f>IF(Inputs!$B$27&lt;&gt;"Ready","PENDING INPUTS",IF(CE350&lt;=0,99,1+IF(AND(K350&gt;0,OR(K350&lt;CE350,AND(K350=CE350,0&lt;9))),1,0)+IF(AND(S350&gt;0,OR(S350&lt;CE350,AND(S350=CE350,1&lt;9))),1,0)+IF(AND(AA350&gt;0,OR(AA350&lt;CE350,AND(AA350=CE350,2&lt;9))),1,0)+IF(AND(AI350&gt;0,OR(AI350&lt;CE350,AND(AI350=CE350,3&lt;9))),1,0)+IF(AND(AQ350&gt;0,OR(AQ350&lt;CE350,AND(AQ350=CE350,4&lt;9))),1,0)+IF(AND(AY350&gt;0,OR(AY350&lt;CE350,AND(AY350=CE350,5&lt;9))),1,0)+IF(AND(BG350&gt;0,OR(BG350&lt;CE350,AND(BG350=CE350,6&lt;9))),1,0)+IF(AND(BO350&gt;0,OR(BO350&lt;CE350,AND(BO350=CE350,7&lt;9))),1,0)+IF(AND(BW350&gt;0,OR(BW350&lt;CE350,AND(BW350=CE350,8&lt;9))),1,0)))</f>
        <v>99</v>
      </c>
      <c r="CJ350" s="3">
        <f>IF(Inputs!$B$27&lt;&gt;"Ready","PENDING INPUTS",IF(A350&gt;Inputs!$B$6,0,MIN(MAX(0,(CE350+CF350+CG350)-CH350),MAX(0,C350-D350-(IF(O350&lt;CI350,K350+L350+M350-N350,0)+IF(W350&lt;CI350,S350+T350+U350-V350,0)+IF(AE350&lt;CI350,AA350+AB350+AC350-AD350,0)+IF(AM350&lt;CI350,AI350+AJ350+AK350-AL350,0)+IF(AU350&lt;CI350,AQ350+AR350+AS350-AT350,0)+IF(BC350&lt;CI350,AY350+AZ350+BA350-BB350,0)+IF(BK350&lt;CI350,BG350+BH350+BI350-BJ350,0)+IF(BS350&lt;CI350,BO350+BP350+BQ350-BR350,0)+IF(CA350&lt;CI350,BW350+BX350+BY350-BZ350,0)+IF(CI350&lt;CI350,CE350+CF350+CG350-CH350,0))))))</f>
        <v>0</v>
      </c>
      <c r="CK350" s="3">
        <f>IF(Inputs!$B$27&lt;&gt;"Ready","PENDING INPUTS",MIN((CE350+CF350+CG350),IF(D350&gt;C350,IF(D350=0,0,CH350*C350/D350),CH350+CJ350)))</f>
        <v>0</v>
      </c>
      <c r="CL350" s="3">
        <f>IF(Inputs!$B$27&lt;&gt;"Ready","PENDING INPUTS",MAX(0,(CE350+CF350+CG350)-CK350))</f>
        <v>0</v>
      </c>
    </row>
    <row r="351" spans="1:90" ht="27.95" customHeight="1" x14ac:dyDescent="0.25">
      <c r="A351">
        <v>347</v>
      </c>
      <c r="B351" s="13">
        <f>IF(Inputs!$B$27&lt;&gt;"Ready","PENDING INPUTS",EDATE(Inputs!$B$5,A351-1))</f>
        <v>56827</v>
      </c>
      <c r="C351" s="3">
        <f>IF(Inputs!$B$27&lt;&gt;"Ready","PENDING INPUTS",IF(A351&lt;=Inputs!$B$6,MAX(0,Inputs!$B$4+IF(A351=Inputs!$B$7,Inputs!$B$8,0)+IF(A351=Inputs!$B$9,Inputs!$B$10,0)),0))</f>
        <v>0</v>
      </c>
      <c r="D351" s="3">
        <f>IF(Inputs!$B$27&lt;&gt;"Ready","PENDING INPUTS",SUM(N351,V351,AD351,AL351,AT351,BB351,BJ351,BR351,BZ351,CH351))</f>
        <v>0</v>
      </c>
      <c r="E351" s="3">
        <f>IF(Inputs!$B$27&lt;&gt;"Ready","PENDING INPUTS",MAX(0,D351-C351))</f>
        <v>0</v>
      </c>
      <c r="F351" s="3">
        <f>IF(Inputs!$B$27&lt;&gt;"Ready","PENDING INPUTS",SUM(Q351,Y351,AG351,AO351,AW351,BE351,BM351,BU351,CC351,CK351))</f>
        <v>0</v>
      </c>
      <c r="G351" s="3">
        <f>IF(Inputs!$B$27&lt;&gt;"Ready","PENDING INPUTS",SUM(L351,T351,AB351,AJ351,AR351,AZ351,BH351,BP351,BX351,CF351))</f>
        <v>0</v>
      </c>
      <c r="H351" s="3">
        <f>IF(Inputs!$B$27&lt;&gt;"Ready","PENDING INPUTS",SUM(M351,U351,AC351,AK351,AS351,BA351,BI351,BQ351,BY351,CG351))</f>
        <v>0</v>
      </c>
      <c r="I351" s="3">
        <f>IF(Inputs!$B$27&lt;&gt;"Ready","PENDING INPUTS",SUM(R351,Z351,AH351,AP351,AX351,BF351,BN351,BV351,CD351,CL351))</f>
        <v>0</v>
      </c>
      <c r="J351" t="str">
        <f>IF(Inputs!$B$27&lt;&gt;"Ready","PENDING INPUTS",IF(A351&gt;Inputs!$B$6,"Beyond horizon",IF(E351&gt;0.005,"MINIMUM SHORTFALL",IF(I351&lt;0.005,"Paid off","In progress"))))</f>
        <v>Beyond horizon</v>
      </c>
      <c r="K351" s="3">
        <f>IF(Inputs!$B$27&lt;&gt;"Ready","PENDING INPUTS",R350)</f>
        <v>0</v>
      </c>
      <c r="L351" s="3">
        <f>IF(Inputs!$B$27&lt;&gt;"Ready","PENDING INPUTS",IF(A351&lt;=Inputs!$B$6,ROUND(K351*Inputs!C14/12,2),0))</f>
        <v>0</v>
      </c>
      <c r="M351" s="3">
        <f>IF(Inputs!$B$27&lt;&gt;"Ready","PENDING INPUTS",IF(AND(A351&lt;=Inputs!$B$6,K351&gt;0),Inputs!G14,0))</f>
        <v>0</v>
      </c>
      <c r="N351" s="3">
        <f>IF(Inputs!$B$27&lt;&gt;"Ready","PENDING INPUTS",IF(A351&gt;Inputs!$B$6,0,MIN((K351+L351+M351),IF(Inputs!H14=1,Inputs!D14,MAX(Inputs!F14,ROUND(K351*Inputs!E14+L351+M351,2))))))</f>
        <v>0</v>
      </c>
      <c r="O351">
        <f>IF(Inputs!$B$27&lt;&gt;"Ready","PENDING INPUTS",IF(K351&lt;=0,99,1+IF(AND(S351&gt;0,OR(S351&lt;K351,AND(S351=K351,1&lt;0))),1,0)+IF(AND(AA351&gt;0,OR(AA351&lt;K351,AND(AA351=K351,2&lt;0))),1,0)+IF(AND(AI351&gt;0,OR(AI351&lt;K351,AND(AI351=K351,3&lt;0))),1,0)+IF(AND(AQ351&gt;0,OR(AQ351&lt;K351,AND(AQ351=K351,4&lt;0))),1,0)+IF(AND(AY351&gt;0,OR(AY351&lt;K351,AND(AY351=K351,5&lt;0))),1,0)+IF(AND(BG351&gt;0,OR(BG351&lt;K351,AND(BG351=K351,6&lt;0))),1,0)+IF(AND(BO351&gt;0,OR(BO351&lt;K351,AND(BO351=K351,7&lt;0))),1,0)+IF(AND(BW351&gt;0,OR(BW351&lt;K351,AND(BW351=K351,8&lt;0))),1,0)+IF(AND(CE351&gt;0,OR(CE351&lt;K351,AND(CE351=K351,9&lt;0))),1,0)))</f>
        <v>99</v>
      </c>
      <c r="P351" s="3">
        <f>IF(Inputs!$B$27&lt;&gt;"Ready","PENDING INPUTS",IF(A351&gt;Inputs!$B$6,0,MIN(MAX(0,(K351+L351+M351)-N351),MAX(0,C351-D351-(IF(O351&lt;O351,K351+L351+M351-N351,0)+IF(W351&lt;O351,S351+T351+U351-V351,0)+IF(AE351&lt;O351,AA351+AB351+AC351-AD351,0)+IF(AM351&lt;O351,AI351+AJ351+AK351-AL351,0)+IF(AU351&lt;O351,AQ351+AR351+AS351-AT351,0)+IF(BC351&lt;O351,AY351+AZ351+BA351-BB351,0)+IF(BK351&lt;O351,BG351+BH351+BI351-BJ351,0)+IF(BS351&lt;O351,BO351+BP351+BQ351-BR351,0)+IF(CA351&lt;O351,BW351+BX351+BY351-BZ351,0)+IF(CI351&lt;O351,CE351+CF351+CG351-CH351,0))))))</f>
        <v>0</v>
      </c>
      <c r="Q351" s="3">
        <f>IF(Inputs!$B$27&lt;&gt;"Ready","PENDING INPUTS",MIN((K351+L351+M351),IF(D351&gt;C351,IF(D351=0,0,N351*C351/D351),N351+P351)))</f>
        <v>0</v>
      </c>
      <c r="R351" s="3">
        <f>IF(Inputs!$B$27&lt;&gt;"Ready","PENDING INPUTS",MAX(0,(K351+L351+M351)-Q351))</f>
        <v>0</v>
      </c>
      <c r="S351" s="3">
        <f>IF(Inputs!$B$27&lt;&gt;"Ready","PENDING INPUTS",Z350)</f>
        <v>0</v>
      </c>
      <c r="T351" s="3">
        <f>IF(Inputs!$B$27&lt;&gt;"Ready","PENDING INPUTS",IF(A351&lt;=Inputs!$B$6,ROUND(S351*Inputs!C15/12,2),0))</f>
        <v>0</v>
      </c>
      <c r="U351" s="3">
        <f>IF(Inputs!$B$27&lt;&gt;"Ready","PENDING INPUTS",IF(AND(A351&lt;=Inputs!$B$6,S351&gt;0),Inputs!G15,0))</f>
        <v>0</v>
      </c>
      <c r="V351" s="3">
        <f>IF(Inputs!$B$27&lt;&gt;"Ready","PENDING INPUTS",IF(A351&gt;Inputs!$B$6,0,MIN((S351+T351+U351),IF(Inputs!H15=1,Inputs!D15,MAX(Inputs!F15,ROUND(S351*Inputs!E15+T351+U351,2))))))</f>
        <v>0</v>
      </c>
      <c r="W351">
        <f>IF(Inputs!$B$27&lt;&gt;"Ready","PENDING INPUTS",IF(S351&lt;=0,99,1+IF(AND(K351&gt;0,OR(K351&lt;S351,AND(K351=S351,0&lt;1))),1,0)+IF(AND(AA351&gt;0,OR(AA351&lt;S351,AND(AA351=S351,2&lt;1))),1,0)+IF(AND(AI351&gt;0,OR(AI351&lt;S351,AND(AI351=S351,3&lt;1))),1,0)+IF(AND(AQ351&gt;0,OR(AQ351&lt;S351,AND(AQ351=S351,4&lt;1))),1,0)+IF(AND(AY351&gt;0,OR(AY351&lt;S351,AND(AY351=S351,5&lt;1))),1,0)+IF(AND(BG351&gt;0,OR(BG351&lt;S351,AND(BG351=S351,6&lt;1))),1,0)+IF(AND(BO351&gt;0,OR(BO351&lt;S351,AND(BO351=S351,7&lt;1))),1,0)+IF(AND(BW351&gt;0,OR(BW351&lt;S351,AND(BW351=S351,8&lt;1))),1,0)+IF(AND(CE351&gt;0,OR(CE351&lt;S351,AND(CE351=S351,9&lt;1))),1,0)))</f>
        <v>99</v>
      </c>
      <c r="X351" s="3">
        <f>IF(Inputs!$B$27&lt;&gt;"Ready","PENDING INPUTS",IF(A351&gt;Inputs!$B$6,0,MIN(MAX(0,(S351+T351+U351)-V351),MAX(0,C351-D351-(IF(O351&lt;W351,K351+L351+M351-N351,0)+IF(W351&lt;W351,S351+T351+U351-V351,0)+IF(AE351&lt;W351,AA351+AB351+AC351-AD351,0)+IF(AM351&lt;W351,AI351+AJ351+AK351-AL351,0)+IF(AU351&lt;W351,AQ351+AR351+AS351-AT351,0)+IF(BC351&lt;W351,AY351+AZ351+BA351-BB351,0)+IF(BK351&lt;W351,BG351+BH351+BI351-BJ351,0)+IF(BS351&lt;W351,BO351+BP351+BQ351-BR351,0)+IF(CA351&lt;W351,BW351+BX351+BY351-BZ351,0)+IF(CI351&lt;W351,CE351+CF351+CG351-CH351,0))))))</f>
        <v>0</v>
      </c>
      <c r="Y351" s="3">
        <f>IF(Inputs!$B$27&lt;&gt;"Ready","PENDING INPUTS",MIN((S351+T351+U351),IF(D351&gt;C351,IF(D351=0,0,V351*C351/D351),V351+X351)))</f>
        <v>0</v>
      </c>
      <c r="Z351" s="3">
        <f>IF(Inputs!$B$27&lt;&gt;"Ready","PENDING INPUTS",MAX(0,(S351+T351+U351)-Y351))</f>
        <v>0</v>
      </c>
      <c r="AA351" s="3">
        <f>IF(Inputs!$B$27&lt;&gt;"Ready","PENDING INPUTS",AH350)</f>
        <v>0</v>
      </c>
      <c r="AB351" s="3">
        <f>IF(Inputs!$B$27&lt;&gt;"Ready","PENDING INPUTS",IF(A351&lt;=Inputs!$B$6,ROUND(AA351*Inputs!C16/12,2),0))</f>
        <v>0</v>
      </c>
      <c r="AC351" s="3">
        <f>IF(Inputs!$B$27&lt;&gt;"Ready","PENDING INPUTS",IF(AND(A351&lt;=Inputs!$B$6,AA351&gt;0),Inputs!G16,0))</f>
        <v>0</v>
      </c>
      <c r="AD351" s="3">
        <f>IF(Inputs!$B$27&lt;&gt;"Ready","PENDING INPUTS",IF(A351&gt;Inputs!$B$6,0,MIN((AA351+AB351+AC351),IF(Inputs!H16=1,Inputs!D16,MAX(Inputs!F16,ROUND(AA351*Inputs!E16+AB351+AC351,2))))))</f>
        <v>0</v>
      </c>
      <c r="AE351">
        <f>IF(Inputs!$B$27&lt;&gt;"Ready","PENDING INPUTS",IF(AA351&lt;=0,99,1+IF(AND(K351&gt;0,OR(K351&lt;AA351,AND(K351=AA351,0&lt;2))),1,0)+IF(AND(S351&gt;0,OR(S351&lt;AA351,AND(S351=AA351,1&lt;2))),1,0)+IF(AND(AI351&gt;0,OR(AI351&lt;AA351,AND(AI351=AA351,3&lt;2))),1,0)+IF(AND(AQ351&gt;0,OR(AQ351&lt;AA351,AND(AQ351=AA351,4&lt;2))),1,0)+IF(AND(AY351&gt;0,OR(AY351&lt;AA351,AND(AY351=AA351,5&lt;2))),1,0)+IF(AND(BG351&gt;0,OR(BG351&lt;AA351,AND(BG351=AA351,6&lt;2))),1,0)+IF(AND(BO351&gt;0,OR(BO351&lt;AA351,AND(BO351=AA351,7&lt;2))),1,0)+IF(AND(BW351&gt;0,OR(BW351&lt;AA351,AND(BW351=AA351,8&lt;2))),1,0)+IF(AND(CE351&gt;0,OR(CE351&lt;AA351,AND(CE351=AA351,9&lt;2))),1,0)))</f>
        <v>99</v>
      </c>
      <c r="AF351" s="3">
        <f>IF(Inputs!$B$27&lt;&gt;"Ready","PENDING INPUTS",IF(A351&gt;Inputs!$B$6,0,MIN(MAX(0,(AA351+AB351+AC351)-AD351),MAX(0,C351-D351-(IF(O351&lt;AE351,K351+L351+M351-N351,0)+IF(W351&lt;AE351,S351+T351+U351-V351,0)+IF(AE351&lt;AE351,AA351+AB351+AC351-AD351,0)+IF(AM351&lt;AE351,AI351+AJ351+AK351-AL351,0)+IF(AU351&lt;AE351,AQ351+AR351+AS351-AT351,0)+IF(BC351&lt;AE351,AY351+AZ351+BA351-BB351,0)+IF(BK351&lt;AE351,BG351+BH351+BI351-BJ351,0)+IF(BS351&lt;AE351,BO351+BP351+BQ351-BR351,0)+IF(CA351&lt;AE351,BW351+BX351+BY351-BZ351,0)+IF(CI351&lt;AE351,CE351+CF351+CG351-CH351,0))))))</f>
        <v>0</v>
      </c>
      <c r="AG351" s="3">
        <f>IF(Inputs!$B$27&lt;&gt;"Ready","PENDING INPUTS",MIN((AA351+AB351+AC351),IF(D351&gt;C351,IF(D351=0,0,AD351*C351/D351),AD351+AF351)))</f>
        <v>0</v>
      </c>
      <c r="AH351" s="3">
        <f>IF(Inputs!$B$27&lt;&gt;"Ready","PENDING INPUTS",MAX(0,(AA351+AB351+AC351)-AG351))</f>
        <v>0</v>
      </c>
      <c r="AI351" s="3">
        <f>IF(Inputs!$B$27&lt;&gt;"Ready","PENDING INPUTS",AP350)</f>
        <v>0</v>
      </c>
      <c r="AJ351" s="3">
        <f>IF(Inputs!$B$27&lt;&gt;"Ready","PENDING INPUTS",IF(A351&lt;=Inputs!$B$6,ROUND(AI351*Inputs!C17/12,2),0))</f>
        <v>0</v>
      </c>
      <c r="AK351" s="3">
        <f>IF(Inputs!$B$27&lt;&gt;"Ready","PENDING INPUTS",IF(AND(A351&lt;=Inputs!$B$6,AI351&gt;0),Inputs!G17,0))</f>
        <v>0</v>
      </c>
      <c r="AL351" s="3">
        <f>IF(Inputs!$B$27&lt;&gt;"Ready","PENDING INPUTS",IF(A351&gt;Inputs!$B$6,0,MIN((AI351+AJ351+AK351),IF(Inputs!H17=1,Inputs!D17,MAX(Inputs!F17,ROUND(AI351*Inputs!E17+AJ351+AK351,2))))))</f>
        <v>0</v>
      </c>
      <c r="AM351">
        <f>IF(Inputs!$B$27&lt;&gt;"Ready","PENDING INPUTS",IF(AI351&lt;=0,99,1+IF(AND(K351&gt;0,OR(K351&lt;AI351,AND(K351=AI351,0&lt;3))),1,0)+IF(AND(S351&gt;0,OR(S351&lt;AI351,AND(S351=AI351,1&lt;3))),1,0)+IF(AND(AA351&gt;0,OR(AA351&lt;AI351,AND(AA351=AI351,2&lt;3))),1,0)+IF(AND(AQ351&gt;0,OR(AQ351&lt;AI351,AND(AQ351=AI351,4&lt;3))),1,0)+IF(AND(AY351&gt;0,OR(AY351&lt;AI351,AND(AY351=AI351,5&lt;3))),1,0)+IF(AND(BG351&gt;0,OR(BG351&lt;AI351,AND(BG351=AI351,6&lt;3))),1,0)+IF(AND(BO351&gt;0,OR(BO351&lt;AI351,AND(BO351=AI351,7&lt;3))),1,0)+IF(AND(BW351&gt;0,OR(BW351&lt;AI351,AND(BW351=AI351,8&lt;3))),1,0)+IF(AND(CE351&gt;0,OR(CE351&lt;AI351,AND(CE351=AI351,9&lt;3))),1,0)))</f>
        <v>99</v>
      </c>
      <c r="AN351" s="3">
        <f>IF(Inputs!$B$27&lt;&gt;"Ready","PENDING INPUTS",IF(A351&gt;Inputs!$B$6,0,MIN(MAX(0,(AI351+AJ351+AK351)-AL351),MAX(0,C351-D351-(IF(O351&lt;AM351,K351+L351+M351-N351,0)+IF(W351&lt;AM351,S351+T351+U351-V351,0)+IF(AE351&lt;AM351,AA351+AB351+AC351-AD351,0)+IF(AM351&lt;AM351,AI351+AJ351+AK351-AL351,0)+IF(AU351&lt;AM351,AQ351+AR351+AS351-AT351,0)+IF(BC351&lt;AM351,AY351+AZ351+BA351-BB351,0)+IF(BK351&lt;AM351,BG351+BH351+BI351-BJ351,0)+IF(BS351&lt;AM351,BO351+BP351+BQ351-BR351,0)+IF(CA351&lt;AM351,BW351+BX351+BY351-BZ351,0)+IF(CI351&lt;AM351,CE351+CF351+CG351-CH351,0))))))</f>
        <v>0</v>
      </c>
      <c r="AO351" s="3">
        <f>IF(Inputs!$B$27&lt;&gt;"Ready","PENDING INPUTS",MIN((AI351+AJ351+AK351),IF(D351&gt;C351,IF(D351=0,0,AL351*C351/D351),AL351+AN351)))</f>
        <v>0</v>
      </c>
      <c r="AP351" s="3">
        <f>IF(Inputs!$B$27&lt;&gt;"Ready","PENDING INPUTS",MAX(0,(AI351+AJ351+AK351)-AO351))</f>
        <v>0</v>
      </c>
      <c r="AQ351" s="3">
        <f>IF(Inputs!$B$27&lt;&gt;"Ready","PENDING INPUTS",AX350)</f>
        <v>0</v>
      </c>
      <c r="AR351" s="3">
        <f>IF(Inputs!$B$27&lt;&gt;"Ready","PENDING INPUTS",IF(A351&lt;=Inputs!$B$6,ROUND(AQ351*Inputs!C18/12,2),0))</f>
        <v>0</v>
      </c>
      <c r="AS351" s="3">
        <f>IF(Inputs!$B$27&lt;&gt;"Ready","PENDING INPUTS",IF(AND(A351&lt;=Inputs!$B$6,AQ351&gt;0),Inputs!G18,0))</f>
        <v>0</v>
      </c>
      <c r="AT351" s="3">
        <f>IF(Inputs!$B$27&lt;&gt;"Ready","PENDING INPUTS",IF(A351&gt;Inputs!$B$6,0,MIN((AQ351+AR351+AS351),IF(Inputs!H18=1,Inputs!D18,MAX(Inputs!F18,ROUND(AQ351*Inputs!E18+AR351+AS351,2))))))</f>
        <v>0</v>
      </c>
      <c r="AU351">
        <f>IF(Inputs!$B$27&lt;&gt;"Ready","PENDING INPUTS",IF(AQ351&lt;=0,99,1+IF(AND(K351&gt;0,OR(K351&lt;AQ351,AND(K351=AQ351,0&lt;4))),1,0)+IF(AND(S351&gt;0,OR(S351&lt;AQ351,AND(S351=AQ351,1&lt;4))),1,0)+IF(AND(AA351&gt;0,OR(AA351&lt;AQ351,AND(AA351=AQ351,2&lt;4))),1,0)+IF(AND(AI351&gt;0,OR(AI351&lt;AQ351,AND(AI351=AQ351,3&lt;4))),1,0)+IF(AND(AY351&gt;0,OR(AY351&lt;AQ351,AND(AY351=AQ351,5&lt;4))),1,0)+IF(AND(BG351&gt;0,OR(BG351&lt;AQ351,AND(BG351=AQ351,6&lt;4))),1,0)+IF(AND(BO351&gt;0,OR(BO351&lt;AQ351,AND(BO351=AQ351,7&lt;4))),1,0)+IF(AND(BW351&gt;0,OR(BW351&lt;AQ351,AND(BW351=AQ351,8&lt;4))),1,0)+IF(AND(CE351&gt;0,OR(CE351&lt;AQ351,AND(CE351=AQ351,9&lt;4))),1,0)))</f>
        <v>99</v>
      </c>
      <c r="AV351" s="3">
        <f>IF(Inputs!$B$27&lt;&gt;"Ready","PENDING INPUTS",IF(A351&gt;Inputs!$B$6,0,MIN(MAX(0,(AQ351+AR351+AS351)-AT351),MAX(0,C351-D351-(IF(O351&lt;AU351,K351+L351+M351-N351,0)+IF(W351&lt;AU351,S351+T351+U351-V351,0)+IF(AE351&lt;AU351,AA351+AB351+AC351-AD351,0)+IF(AM351&lt;AU351,AI351+AJ351+AK351-AL351,0)+IF(AU351&lt;AU351,AQ351+AR351+AS351-AT351,0)+IF(BC351&lt;AU351,AY351+AZ351+BA351-BB351,0)+IF(BK351&lt;AU351,BG351+BH351+BI351-BJ351,0)+IF(BS351&lt;AU351,BO351+BP351+BQ351-BR351,0)+IF(CA351&lt;AU351,BW351+BX351+BY351-BZ351,0)+IF(CI351&lt;AU351,CE351+CF351+CG351-CH351,0))))))</f>
        <v>0</v>
      </c>
      <c r="AW351" s="3">
        <f>IF(Inputs!$B$27&lt;&gt;"Ready","PENDING INPUTS",MIN((AQ351+AR351+AS351),IF(D351&gt;C351,IF(D351=0,0,AT351*C351/D351),AT351+AV351)))</f>
        <v>0</v>
      </c>
      <c r="AX351" s="3">
        <f>IF(Inputs!$B$27&lt;&gt;"Ready","PENDING INPUTS",MAX(0,(AQ351+AR351+AS351)-AW351))</f>
        <v>0</v>
      </c>
      <c r="AY351" s="3">
        <f>IF(Inputs!$B$27&lt;&gt;"Ready","PENDING INPUTS",BF350)</f>
        <v>0</v>
      </c>
      <c r="AZ351" s="3">
        <f>IF(Inputs!$B$27&lt;&gt;"Ready","PENDING INPUTS",IF(A351&lt;=Inputs!$B$6,ROUND(AY351*Inputs!C19/12,2),0))</f>
        <v>0</v>
      </c>
      <c r="BA351" s="3">
        <f>IF(Inputs!$B$27&lt;&gt;"Ready","PENDING INPUTS",IF(AND(A351&lt;=Inputs!$B$6,AY351&gt;0),Inputs!G19,0))</f>
        <v>0</v>
      </c>
      <c r="BB351" s="3">
        <f>IF(Inputs!$B$27&lt;&gt;"Ready","PENDING INPUTS",IF(A351&gt;Inputs!$B$6,0,MIN((AY351+AZ351+BA351),IF(Inputs!H19=1,Inputs!D19,MAX(Inputs!F19,ROUND(AY351*Inputs!E19+AZ351+BA351,2))))))</f>
        <v>0</v>
      </c>
      <c r="BC351">
        <f>IF(Inputs!$B$27&lt;&gt;"Ready","PENDING INPUTS",IF(AY351&lt;=0,99,1+IF(AND(K351&gt;0,OR(K351&lt;AY351,AND(K351=AY351,0&lt;5))),1,0)+IF(AND(S351&gt;0,OR(S351&lt;AY351,AND(S351=AY351,1&lt;5))),1,0)+IF(AND(AA351&gt;0,OR(AA351&lt;AY351,AND(AA351=AY351,2&lt;5))),1,0)+IF(AND(AI351&gt;0,OR(AI351&lt;AY351,AND(AI351=AY351,3&lt;5))),1,0)+IF(AND(AQ351&gt;0,OR(AQ351&lt;AY351,AND(AQ351=AY351,4&lt;5))),1,0)+IF(AND(BG351&gt;0,OR(BG351&lt;AY351,AND(BG351=AY351,6&lt;5))),1,0)+IF(AND(BO351&gt;0,OR(BO351&lt;AY351,AND(BO351=AY351,7&lt;5))),1,0)+IF(AND(BW351&gt;0,OR(BW351&lt;AY351,AND(BW351=AY351,8&lt;5))),1,0)+IF(AND(CE351&gt;0,OR(CE351&lt;AY351,AND(CE351=AY351,9&lt;5))),1,0)))</f>
        <v>99</v>
      </c>
      <c r="BD351" s="3">
        <f>IF(Inputs!$B$27&lt;&gt;"Ready","PENDING INPUTS",IF(A351&gt;Inputs!$B$6,0,MIN(MAX(0,(AY351+AZ351+BA351)-BB351),MAX(0,C351-D351-(IF(O351&lt;BC351,K351+L351+M351-N351,0)+IF(W351&lt;BC351,S351+T351+U351-V351,0)+IF(AE351&lt;BC351,AA351+AB351+AC351-AD351,0)+IF(AM351&lt;BC351,AI351+AJ351+AK351-AL351,0)+IF(AU351&lt;BC351,AQ351+AR351+AS351-AT351,0)+IF(BC351&lt;BC351,AY351+AZ351+BA351-BB351,0)+IF(BK351&lt;BC351,BG351+BH351+BI351-BJ351,0)+IF(BS351&lt;BC351,BO351+BP351+BQ351-BR351,0)+IF(CA351&lt;BC351,BW351+BX351+BY351-BZ351,0)+IF(CI351&lt;BC351,CE351+CF351+CG351-CH351,0))))))</f>
        <v>0</v>
      </c>
      <c r="BE351" s="3">
        <f>IF(Inputs!$B$27&lt;&gt;"Ready","PENDING INPUTS",MIN((AY351+AZ351+BA351),IF(D351&gt;C351,IF(D351=0,0,BB351*C351/D351),BB351+BD351)))</f>
        <v>0</v>
      </c>
      <c r="BF351" s="3">
        <f>IF(Inputs!$B$27&lt;&gt;"Ready","PENDING INPUTS",MAX(0,(AY351+AZ351+BA351)-BE351))</f>
        <v>0</v>
      </c>
      <c r="BG351" s="3">
        <f>IF(Inputs!$B$27&lt;&gt;"Ready","PENDING INPUTS",BN350)</f>
        <v>0</v>
      </c>
      <c r="BH351" s="3">
        <f>IF(Inputs!$B$27&lt;&gt;"Ready","PENDING INPUTS",IF(A351&lt;=Inputs!$B$6,ROUND(BG351*Inputs!C20/12,2),0))</f>
        <v>0</v>
      </c>
      <c r="BI351" s="3">
        <f>IF(Inputs!$B$27&lt;&gt;"Ready","PENDING INPUTS",IF(AND(A351&lt;=Inputs!$B$6,BG351&gt;0),Inputs!G20,0))</f>
        <v>0</v>
      </c>
      <c r="BJ351" s="3">
        <f>IF(Inputs!$B$27&lt;&gt;"Ready","PENDING INPUTS",IF(A351&gt;Inputs!$B$6,0,MIN((BG351+BH351+BI351),IF(Inputs!H20=1,Inputs!D20,MAX(Inputs!F20,ROUND(BG351*Inputs!E20+BH351+BI351,2))))))</f>
        <v>0</v>
      </c>
      <c r="BK351">
        <f>IF(Inputs!$B$27&lt;&gt;"Ready","PENDING INPUTS",IF(BG351&lt;=0,99,1+IF(AND(K351&gt;0,OR(K351&lt;BG351,AND(K351=BG351,0&lt;6))),1,0)+IF(AND(S351&gt;0,OR(S351&lt;BG351,AND(S351=BG351,1&lt;6))),1,0)+IF(AND(AA351&gt;0,OR(AA351&lt;BG351,AND(AA351=BG351,2&lt;6))),1,0)+IF(AND(AI351&gt;0,OR(AI351&lt;BG351,AND(AI351=BG351,3&lt;6))),1,0)+IF(AND(AQ351&gt;0,OR(AQ351&lt;BG351,AND(AQ351=BG351,4&lt;6))),1,0)+IF(AND(AY351&gt;0,OR(AY351&lt;BG351,AND(AY351=BG351,5&lt;6))),1,0)+IF(AND(BO351&gt;0,OR(BO351&lt;BG351,AND(BO351=BG351,7&lt;6))),1,0)+IF(AND(BW351&gt;0,OR(BW351&lt;BG351,AND(BW351=BG351,8&lt;6))),1,0)+IF(AND(CE351&gt;0,OR(CE351&lt;BG351,AND(CE351=BG351,9&lt;6))),1,0)))</f>
        <v>99</v>
      </c>
      <c r="BL351" s="3">
        <f>IF(Inputs!$B$27&lt;&gt;"Ready","PENDING INPUTS",IF(A351&gt;Inputs!$B$6,0,MIN(MAX(0,(BG351+BH351+BI351)-BJ351),MAX(0,C351-D351-(IF(O351&lt;BK351,K351+L351+M351-N351,0)+IF(W351&lt;BK351,S351+T351+U351-V351,0)+IF(AE351&lt;BK351,AA351+AB351+AC351-AD351,0)+IF(AM351&lt;BK351,AI351+AJ351+AK351-AL351,0)+IF(AU351&lt;BK351,AQ351+AR351+AS351-AT351,0)+IF(BC351&lt;BK351,AY351+AZ351+BA351-BB351,0)+IF(BK351&lt;BK351,BG351+BH351+BI351-BJ351,0)+IF(BS351&lt;BK351,BO351+BP351+BQ351-BR351,0)+IF(CA351&lt;BK351,BW351+BX351+BY351-BZ351,0)+IF(CI351&lt;BK351,CE351+CF351+CG351-CH351,0))))))</f>
        <v>0</v>
      </c>
      <c r="BM351" s="3">
        <f>IF(Inputs!$B$27&lt;&gt;"Ready","PENDING INPUTS",MIN((BG351+BH351+BI351),IF(D351&gt;C351,IF(D351=0,0,BJ351*C351/D351),BJ351+BL351)))</f>
        <v>0</v>
      </c>
      <c r="BN351" s="3">
        <f>IF(Inputs!$B$27&lt;&gt;"Ready","PENDING INPUTS",MAX(0,(BG351+BH351+BI351)-BM351))</f>
        <v>0</v>
      </c>
      <c r="BO351" s="3">
        <f>IF(Inputs!$B$27&lt;&gt;"Ready","PENDING INPUTS",BV350)</f>
        <v>0</v>
      </c>
      <c r="BP351" s="3">
        <f>IF(Inputs!$B$27&lt;&gt;"Ready","PENDING INPUTS",IF(A351&lt;=Inputs!$B$6,ROUND(BO351*Inputs!C21/12,2),0))</f>
        <v>0</v>
      </c>
      <c r="BQ351" s="3">
        <f>IF(Inputs!$B$27&lt;&gt;"Ready","PENDING INPUTS",IF(AND(A351&lt;=Inputs!$B$6,BO351&gt;0),Inputs!G21,0))</f>
        <v>0</v>
      </c>
      <c r="BR351" s="3">
        <f>IF(Inputs!$B$27&lt;&gt;"Ready","PENDING INPUTS",IF(A351&gt;Inputs!$B$6,0,MIN((BO351+BP351+BQ351),IF(Inputs!H21=1,Inputs!D21,MAX(Inputs!F21,ROUND(BO351*Inputs!E21+BP351+BQ351,2))))))</f>
        <v>0</v>
      </c>
      <c r="BS351">
        <f>IF(Inputs!$B$27&lt;&gt;"Ready","PENDING INPUTS",IF(BO351&lt;=0,99,1+IF(AND(K351&gt;0,OR(K351&lt;BO351,AND(K351=BO351,0&lt;7))),1,0)+IF(AND(S351&gt;0,OR(S351&lt;BO351,AND(S351=BO351,1&lt;7))),1,0)+IF(AND(AA351&gt;0,OR(AA351&lt;BO351,AND(AA351=BO351,2&lt;7))),1,0)+IF(AND(AI351&gt;0,OR(AI351&lt;BO351,AND(AI351=BO351,3&lt;7))),1,0)+IF(AND(AQ351&gt;0,OR(AQ351&lt;BO351,AND(AQ351=BO351,4&lt;7))),1,0)+IF(AND(AY351&gt;0,OR(AY351&lt;BO351,AND(AY351=BO351,5&lt;7))),1,0)+IF(AND(BG351&gt;0,OR(BG351&lt;BO351,AND(BG351=BO351,6&lt;7))),1,0)+IF(AND(BW351&gt;0,OR(BW351&lt;BO351,AND(BW351=BO351,8&lt;7))),1,0)+IF(AND(CE351&gt;0,OR(CE351&lt;BO351,AND(CE351=BO351,9&lt;7))),1,0)))</f>
        <v>99</v>
      </c>
      <c r="BT351" s="3">
        <f>IF(Inputs!$B$27&lt;&gt;"Ready","PENDING INPUTS",IF(A351&gt;Inputs!$B$6,0,MIN(MAX(0,(BO351+BP351+BQ351)-BR351),MAX(0,C351-D351-(IF(O351&lt;BS351,K351+L351+M351-N351,0)+IF(W351&lt;BS351,S351+T351+U351-V351,0)+IF(AE351&lt;BS351,AA351+AB351+AC351-AD351,0)+IF(AM351&lt;BS351,AI351+AJ351+AK351-AL351,0)+IF(AU351&lt;BS351,AQ351+AR351+AS351-AT351,0)+IF(BC351&lt;BS351,AY351+AZ351+BA351-BB351,0)+IF(BK351&lt;BS351,BG351+BH351+BI351-BJ351,0)+IF(BS351&lt;BS351,BO351+BP351+BQ351-BR351,0)+IF(CA351&lt;BS351,BW351+BX351+BY351-BZ351,0)+IF(CI351&lt;BS351,CE351+CF351+CG351-CH351,0))))))</f>
        <v>0</v>
      </c>
      <c r="BU351" s="3">
        <f>IF(Inputs!$B$27&lt;&gt;"Ready","PENDING INPUTS",MIN((BO351+BP351+BQ351),IF(D351&gt;C351,IF(D351=0,0,BR351*C351/D351),BR351+BT351)))</f>
        <v>0</v>
      </c>
      <c r="BV351" s="3">
        <f>IF(Inputs!$B$27&lt;&gt;"Ready","PENDING INPUTS",MAX(0,(BO351+BP351+BQ351)-BU351))</f>
        <v>0</v>
      </c>
      <c r="BW351" s="3">
        <f>IF(Inputs!$B$27&lt;&gt;"Ready","PENDING INPUTS",CD350)</f>
        <v>0</v>
      </c>
      <c r="BX351" s="3">
        <f>IF(Inputs!$B$27&lt;&gt;"Ready","PENDING INPUTS",IF(A351&lt;=Inputs!$B$6,ROUND(BW351*Inputs!C22/12,2),0))</f>
        <v>0</v>
      </c>
      <c r="BY351" s="3">
        <f>IF(Inputs!$B$27&lt;&gt;"Ready","PENDING INPUTS",IF(AND(A351&lt;=Inputs!$B$6,BW351&gt;0),Inputs!G22,0))</f>
        <v>0</v>
      </c>
      <c r="BZ351" s="3">
        <f>IF(Inputs!$B$27&lt;&gt;"Ready","PENDING INPUTS",IF(A351&gt;Inputs!$B$6,0,MIN((BW351+BX351+BY351),IF(Inputs!H22=1,Inputs!D22,MAX(Inputs!F22,ROUND(BW351*Inputs!E22+BX351+BY351,2))))))</f>
        <v>0</v>
      </c>
      <c r="CA351">
        <f>IF(Inputs!$B$27&lt;&gt;"Ready","PENDING INPUTS",IF(BW351&lt;=0,99,1+IF(AND(K351&gt;0,OR(K351&lt;BW351,AND(K351=BW351,0&lt;8))),1,0)+IF(AND(S351&gt;0,OR(S351&lt;BW351,AND(S351=BW351,1&lt;8))),1,0)+IF(AND(AA351&gt;0,OR(AA351&lt;BW351,AND(AA351=BW351,2&lt;8))),1,0)+IF(AND(AI351&gt;0,OR(AI351&lt;BW351,AND(AI351=BW351,3&lt;8))),1,0)+IF(AND(AQ351&gt;0,OR(AQ351&lt;BW351,AND(AQ351=BW351,4&lt;8))),1,0)+IF(AND(AY351&gt;0,OR(AY351&lt;BW351,AND(AY351=BW351,5&lt;8))),1,0)+IF(AND(BG351&gt;0,OR(BG351&lt;BW351,AND(BG351=BW351,6&lt;8))),1,0)+IF(AND(BO351&gt;0,OR(BO351&lt;BW351,AND(BO351=BW351,7&lt;8))),1,0)+IF(AND(CE351&gt;0,OR(CE351&lt;BW351,AND(CE351=BW351,9&lt;8))),1,0)))</f>
        <v>99</v>
      </c>
      <c r="CB351" s="3">
        <f>IF(Inputs!$B$27&lt;&gt;"Ready","PENDING INPUTS",IF(A351&gt;Inputs!$B$6,0,MIN(MAX(0,(BW351+BX351+BY351)-BZ351),MAX(0,C351-D351-(IF(O351&lt;CA351,K351+L351+M351-N351,0)+IF(W351&lt;CA351,S351+T351+U351-V351,0)+IF(AE351&lt;CA351,AA351+AB351+AC351-AD351,0)+IF(AM351&lt;CA351,AI351+AJ351+AK351-AL351,0)+IF(AU351&lt;CA351,AQ351+AR351+AS351-AT351,0)+IF(BC351&lt;CA351,AY351+AZ351+BA351-BB351,0)+IF(BK351&lt;CA351,BG351+BH351+BI351-BJ351,0)+IF(BS351&lt;CA351,BO351+BP351+BQ351-BR351,0)+IF(CA351&lt;CA351,BW351+BX351+BY351-BZ351,0)+IF(CI351&lt;CA351,CE351+CF351+CG351-CH351,0))))))</f>
        <v>0</v>
      </c>
      <c r="CC351" s="3">
        <f>IF(Inputs!$B$27&lt;&gt;"Ready","PENDING INPUTS",MIN((BW351+BX351+BY351),IF(D351&gt;C351,IF(D351=0,0,BZ351*C351/D351),BZ351+CB351)))</f>
        <v>0</v>
      </c>
      <c r="CD351" s="3">
        <f>IF(Inputs!$B$27&lt;&gt;"Ready","PENDING INPUTS",MAX(0,(BW351+BX351+BY351)-CC351))</f>
        <v>0</v>
      </c>
      <c r="CE351" s="3">
        <f>IF(Inputs!$B$27&lt;&gt;"Ready","PENDING INPUTS",CL350)</f>
        <v>0</v>
      </c>
      <c r="CF351" s="3">
        <f>IF(Inputs!$B$27&lt;&gt;"Ready","PENDING INPUTS",IF(A351&lt;=Inputs!$B$6,ROUND(CE351*Inputs!C23/12,2),0))</f>
        <v>0</v>
      </c>
      <c r="CG351" s="3">
        <f>IF(Inputs!$B$27&lt;&gt;"Ready","PENDING INPUTS",IF(AND(A351&lt;=Inputs!$B$6,CE351&gt;0),Inputs!G23,0))</f>
        <v>0</v>
      </c>
      <c r="CH351" s="3">
        <f>IF(Inputs!$B$27&lt;&gt;"Ready","PENDING INPUTS",IF(A351&gt;Inputs!$B$6,0,MIN((CE351+CF351+CG351),IF(Inputs!H23=1,Inputs!D23,MAX(Inputs!F23,ROUND(CE351*Inputs!E23+CF351+CG351,2))))))</f>
        <v>0</v>
      </c>
      <c r="CI351">
        <f>IF(Inputs!$B$27&lt;&gt;"Ready","PENDING INPUTS",IF(CE351&lt;=0,99,1+IF(AND(K351&gt;0,OR(K351&lt;CE351,AND(K351=CE351,0&lt;9))),1,0)+IF(AND(S351&gt;0,OR(S351&lt;CE351,AND(S351=CE351,1&lt;9))),1,0)+IF(AND(AA351&gt;0,OR(AA351&lt;CE351,AND(AA351=CE351,2&lt;9))),1,0)+IF(AND(AI351&gt;0,OR(AI351&lt;CE351,AND(AI351=CE351,3&lt;9))),1,0)+IF(AND(AQ351&gt;0,OR(AQ351&lt;CE351,AND(AQ351=CE351,4&lt;9))),1,0)+IF(AND(AY351&gt;0,OR(AY351&lt;CE351,AND(AY351=CE351,5&lt;9))),1,0)+IF(AND(BG351&gt;0,OR(BG351&lt;CE351,AND(BG351=CE351,6&lt;9))),1,0)+IF(AND(BO351&gt;0,OR(BO351&lt;CE351,AND(BO351=CE351,7&lt;9))),1,0)+IF(AND(BW351&gt;0,OR(BW351&lt;CE351,AND(BW351=CE351,8&lt;9))),1,0)))</f>
        <v>99</v>
      </c>
      <c r="CJ351" s="3">
        <f>IF(Inputs!$B$27&lt;&gt;"Ready","PENDING INPUTS",IF(A351&gt;Inputs!$B$6,0,MIN(MAX(0,(CE351+CF351+CG351)-CH351),MAX(0,C351-D351-(IF(O351&lt;CI351,K351+L351+M351-N351,0)+IF(W351&lt;CI351,S351+T351+U351-V351,0)+IF(AE351&lt;CI351,AA351+AB351+AC351-AD351,0)+IF(AM351&lt;CI351,AI351+AJ351+AK351-AL351,0)+IF(AU351&lt;CI351,AQ351+AR351+AS351-AT351,0)+IF(BC351&lt;CI351,AY351+AZ351+BA351-BB351,0)+IF(BK351&lt;CI351,BG351+BH351+BI351-BJ351,0)+IF(BS351&lt;CI351,BO351+BP351+BQ351-BR351,0)+IF(CA351&lt;CI351,BW351+BX351+BY351-BZ351,0)+IF(CI351&lt;CI351,CE351+CF351+CG351-CH351,0))))))</f>
        <v>0</v>
      </c>
      <c r="CK351" s="3">
        <f>IF(Inputs!$B$27&lt;&gt;"Ready","PENDING INPUTS",MIN((CE351+CF351+CG351),IF(D351&gt;C351,IF(D351=0,0,CH351*C351/D351),CH351+CJ351)))</f>
        <v>0</v>
      </c>
      <c r="CL351" s="3">
        <f>IF(Inputs!$B$27&lt;&gt;"Ready","PENDING INPUTS",MAX(0,(CE351+CF351+CG351)-CK351))</f>
        <v>0</v>
      </c>
    </row>
    <row r="352" spans="1:90" ht="27.95" customHeight="1" x14ac:dyDescent="0.25">
      <c r="A352">
        <v>348</v>
      </c>
      <c r="B352" s="13">
        <f>IF(Inputs!$B$27&lt;&gt;"Ready","PENDING INPUTS",EDATE(Inputs!$B$5,A352-1))</f>
        <v>56858</v>
      </c>
      <c r="C352" s="3">
        <f>IF(Inputs!$B$27&lt;&gt;"Ready","PENDING INPUTS",IF(A352&lt;=Inputs!$B$6,MAX(0,Inputs!$B$4+IF(A352=Inputs!$B$7,Inputs!$B$8,0)+IF(A352=Inputs!$B$9,Inputs!$B$10,0)),0))</f>
        <v>0</v>
      </c>
      <c r="D352" s="3">
        <f>IF(Inputs!$B$27&lt;&gt;"Ready","PENDING INPUTS",SUM(N352,V352,AD352,AL352,AT352,BB352,BJ352,BR352,BZ352,CH352))</f>
        <v>0</v>
      </c>
      <c r="E352" s="3">
        <f>IF(Inputs!$B$27&lt;&gt;"Ready","PENDING INPUTS",MAX(0,D352-C352))</f>
        <v>0</v>
      </c>
      <c r="F352" s="3">
        <f>IF(Inputs!$B$27&lt;&gt;"Ready","PENDING INPUTS",SUM(Q352,Y352,AG352,AO352,AW352,BE352,BM352,BU352,CC352,CK352))</f>
        <v>0</v>
      </c>
      <c r="G352" s="3">
        <f>IF(Inputs!$B$27&lt;&gt;"Ready","PENDING INPUTS",SUM(L352,T352,AB352,AJ352,AR352,AZ352,BH352,BP352,BX352,CF352))</f>
        <v>0</v>
      </c>
      <c r="H352" s="3">
        <f>IF(Inputs!$B$27&lt;&gt;"Ready","PENDING INPUTS",SUM(M352,U352,AC352,AK352,AS352,BA352,BI352,BQ352,BY352,CG352))</f>
        <v>0</v>
      </c>
      <c r="I352" s="3">
        <f>IF(Inputs!$B$27&lt;&gt;"Ready","PENDING INPUTS",SUM(R352,Z352,AH352,AP352,AX352,BF352,BN352,BV352,CD352,CL352))</f>
        <v>0</v>
      </c>
      <c r="J352" t="str">
        <f>IF(Inputs!$B$27&lt;&gt;"Ready","PENDING INPUTS",IF(A352&gt;Inputs!$B$6,"Beyond horizon",IF(E352&gt;0.005,"MINIMUM SHORTFALL",IF(I352&lt;0.005,"Paid off","In progress"))))</f>
        <v>Beyond horizon</v>
      </c>
      <c r="K352" s="3">
        <f>IF(Inputs!$B$27&lt;&gt;"Ready","PENDING INPUTS",R351)</f>
        <v>0</v>
      </c>
      <c r="L352" s="3">
        <f>IF(Inputs!$B$27&lt;&gt;"Ready","PENDING INPUTS",IF(A352&lt;=Inputs!$B$6,ROUND(K352*Inputs!C14/12,2),0))</f>
        <v>0</v>
      </c>
      <c r="M352" s="3">
        <f>IF(Inputs!$B$27&lt;&gt;"Ready","PENDING INPUTS",IF(AND(A352&lt;=Inputs!$B$6,K352&gt;0),Inputs!G14,0))</f>
        <v>0</v>
      </c>
      <c r="N352" s="3">
        <f>IF(Inputs!$B$27&lt;&gt;"Ready","PENDING INPUTS",IF(A352&gt;Inputs!$B$6,0,MIN((K352+L352+M352),IF(Inputs!H14=1,Inputs!D14,MAX(Inputs!F14,ROUND(K352*Inputs!E14+L352+M352,2))))))</f>
        <v>0</v>
      </c>
      <c r="O352">
        <f>IF(Inputs!$B$27&lt;&gt;"Ready","PENDING INPUTS",IF(K352&lt;=0,99,1+IF(AND(S352&gt;0,OR(S352&lt;K352,AND(S352=K352,1&lt;0))),1,0)+IF(AND(AA352&gt;0,OR(AA352&lt;K352,AND(AA352=K352,2&lt;0))),1,0)+IF(AND(AI352&gt;0,OR(AI352&lt;K352,AND(AI352=K352,3&lt;0))),1,0)+IF(AND(AQ352&gt;0,OR(AQ352&lt;K352,AND(AQ352=K352,4&lt;0))),1,0)+IF(AND(AY352&gt;0,OR(AY352&lt;K352,AND(AY352=K352,5&lt;0))),1,0)+IF(AND(BG352&gt;0,OR(BG352&lt;K352,AND(BG352=K352,6&lt;0))),1,0)+IF(AND(BO352&gt;0,OR(BO352&lt;K352,AND(BO352=K352,7&lt;0))),1,0)+IF(AND(BW352&gt;0,OR(BW352&lt;K352,AND(BW352=K352,8&lt;0))),1,0)+IF(AND(CE352&gt;0,OR(CE352&lt;K352,AND(CE352=K352,9&lt;0))),1,0)))</f>
        <v>99</v>
      </c>
      <c r="P352" s="3">
        <f>IF(Inputs!$B$27&lt;&gt;"Ready","PENDING INPUTS",IF(A352&gt;Inputs!$B$6,0,MIN(MAX(0,(K352+L352+M352)-N352),MAX(0,C352-D352-(IF(O352&lt;O352,K352+L352+M352-N352,0)+IF(W352&lt;O352,S352+T352+U352-V352,0)+IF(AE352&lt;O352,AA352+AB352+AC352-AD352,0)+IF(AM352&lt;O352,AI352+AJ352+AK352-AL352,0)+IF(AU352&lt;O352,AQ352+AR352+AS352-AT352,0)+IF(BC352&lt;O352,AY352+AZ352+BA352-BB352,0)+IF(BK352&lt;O352,BG352+BH352+BI352-BJ352,0)+IF(BS352&lt;O352,BO352+BP352+BQ352-BR352,0)+IF(CA352&lt;O352,BW352+BX352+BY352-BZ352,0)+IF(CI352&lt;O352,CE352+CF352+CG352-CH352,0))))))</f>
        <v>0</v>
      </c>
      <c r="Q352" s="3">
        <f>IF(Inputs!$B$27&lt;&gt;"Ready","PENDING INPUTS",MIN((K352+L352+M352),IF(D352&gt;C352,IF(D352=0,0,N352*C352/D352),N352+P352)))</f>
        <v>0</v>
      </c>
      <c r="R352" s="3">
        <f>IF(Inputs!$B$27&lt;&gt;"Ready","PENDING INPUTS",MAX(0,(K352+L352+M352)-Q352))</f>
        <v>0</v>
      </c>
      <c r="S352" s="3">
        <f>IF(Inputs!$B$27&lt;&gt;"Ready","PENDING INPUTS",Z351)</f>
        <v>0</v>
      </c>
      <c r="T352" s="3">
        <f>IF(Inputs!$B$27&lt;&gt;"Ready","PENDING INPUTS",IF(A352&lt;=Inputs!$B$6,ROUND(S352*Inputs!C15/12,2),0))</f>
        <v>0</v>
      </c>
      <c r="U352" s="3">
        <f>IF(Inputs!$B$27&lt;&gt;"Ready","PENDING INPUTS",IF(AND(A352&lt;=Inputs!$B$6,S352&gt;0),Inputs!G15,0))</f>
        <v>0</v>
      </c>
      <c r="V352" s="3">
        <f>IF(Inputs!$B$27&lt;&gt;"Ready","PENDING INPUTS",IF(A352&gt;Inputs!$B$6,0,MIN((S352+T352+U352),IF(Inputs!H15=1,Inputs!D15,MAX(Inputs!F15,ROUND(S352*Inputs!E15+T352+U352,2))))))</f>
        <v>0</v>
      </c>
      <c r="W352">
        <f>IF(Inputs!$B$27&lt;&gt;"Ready","PENDING INPUTS",IF(S352&lt;=0,99,1+IF(AND(K352&gt;0,OR(K352&lt;S352,AND(K352=S352,0&lt;1))),1,0)+IF(AND(AA352&gt;0,OR(AA352&lt;S352,AND(AA352=S352,2&lt;1))),1,0)+IF(AND(AI352&gt;0,OR(AI352&lt;S352,AND(AI352=S352,3&lt;1))),1,0)+IF(AND(AQ352&gt;0,OR(AQ352&lt;S352,AND(AQ352=S352,4&lt;1))),1,0)+IF(AND(AY352&gt;0,OR(AY352&lt;S352,AND(AY352=S352,5&lt;1))),1,0)+IF(AND(BG352&gt;0,OR(BG352&lt;S352,AND(BG352=S352,6&lt;1))),1,0)+IF(AND(BO352&gt;0,OR(BO352&lt;S352,AND(BO352=S352,7&lt;1))),1,0)+IF(AND(BW352&gt;0,OR(BW352&lt;S352,AND(BW352=S352,8&lt;1))),1,0)+IF(AND(CE352&gt;0,OR(CE352&lt;S352,AND(CE352=S352,9&lt;1))),1,0)))</f>
        <v>99</v>
      </c>
      <c r="X352" s="3">
        <f>IF(Inputs!$B$27&lt;&gt;"Ready","PENDING INPUTS",IF(A352&gt;Inputs!$B$6,0,MIN(MAX(0,(S352+T352+U352)-V352),MAX(0,C352-D352-(IF(O352&lt;W352,K352+L352+M352-N352,0)+IF(W352&lt;W352,S352+T352+U352-V352,0)+IF(AE352&lt;W352,AA352+AB352+AC352-AD352,0)+IF(AM352&lt;W352,AI352+AJ352+AK352-AL352,0)+IF(AU352&lt;W352,AQ352+AR352+AS352-AT352,0)+IF(BC352&lt;W352,AY352+AZ352+BA352-BB352,0)+IF(BK352&lt;W352,BG352+BH352+BI352-BJ352,0)+IF(BS352&lt;W352,BO352+BP352+BQ352-BR352,0)+IF(CA352&lt;W352,BW352+BX352+BY352-BZ352,0)+IF(CI352&lt;W352,CE352+CF352+CG352-CH352,0))))))</f>
        <v>0</v>
      </c>
      <c r="Y352" s="3">
        <f>IF(Inputs!$B$27&lt;&gt;"Ready","PENDING INPUTS",MIN((S352+T352+U352),IF(D352&gt;C352,IF(D352=0,0,V352*C352/D352),V352+X352)))</f>
        <v>0</v>
      </c>
      <c r="Z352" s="3">
        <f>IF(Inputs!$B$27&lt;&gt;"Ready","PENDING INPUTS",MAX(0,(S352+T352+U352)-Y352))</f>
        <v>0</v>
      </c>
      <c r="AA352" s="3">
        <f>IF(Inputs!$B$27&lt;&gt;"Ready","PENDING INPUTS",AH351)</f>
        <v>0</v>
      </c>
      <c r="AB352" s="3">
        <f>IF(Inputs!$B$27&lt;&gt;"Ready","PENDING INPUTS",IF(A352&lt;=Inputs!$B$6,ROUND(AA352*Inputs!C16/12,2),0))</f>
        <v>0</v>
      </c>
      <c r="AC352" s="3">
        <f>IF(Inputs!$B$27&lt;&gt;"Ready","PENDING INPUTS",IF(AND(A352&lt;=Inputs!$B$6,AA352&gt;0),Inputs!G16,0))</f>
        <v>0</v>
      </c>
      <c r="AD352" s="3">
        <f>IF(Inputs!$B$27&lt;&gt;"Ready","PENDING INPUTS",IF(A352&gt;Inputs!$B$6,0,MIN((AA352+AB352+AC352),IF(Inputs!H16=1,Inputs!D16,MAX(Inputs!F16,ROUND(AA352*Inputs!E16+AB352+AC352,2))))))</f>
        <v>0</v>
      </c>
      <c r="AE352">
        <f>IF(Inputs!$B$27&lt;&gt;"Ready","PENDING INPUTS",IF(AA352&lt;=0,99,1+IF(AND(K352&gt;0,OR(K352&lt;AA352,AND(K352=AA352,0&lt;2))),1,0)+IF(AND(S352&gt;0,OR(S352&lt;AA352,AND(S352=AA352,1&lt;2))),1,0)+IF(AND(AI352&gt;0,OR(AI352&lt;AA352,AND(AI352=AA352,3&lt;2))),1,0)+IF(AND(AQ352&gt;0,OR(AQ352&lt;AA352,AND(AQ352=AA352,4&lt;2))),1,0)+IF(AND(AY352&gt;0,OR(AY352&lt;AA352,AND(AY352=AA352,5&lt;2))),1,0)+IF(AND(BG352&gt;0,OR(BG352&lt;AA352,AND(BG352=AA352,6&lt;2))),1,0)+IF(AND(BO352&gt;0,OR(BO352&lt;AA352,AND(BO352=AA352,7&lt;2))),1,0)+IF(AND(BW352&gt;0,OR(BW352&lt;AA352,AND(BW352=AA352,8&lt;2))),1,0)+IF(AND(CE352&gt;0,OR(CE352&lt;AA352,AND(CE352=AA352,9&lt;2))),1,0)))</f>
        <v>99</v>
      </c>
      <c r="AF352" s="3">
        <f>IF(Inputs!$B$27&lt;&gt;"Ready","PENDING INPUTS",IF(A352&gt;Inputs!$B$6,0,MIN(MAX(0,(AA352+AB352+AC352)-AD352),MAX(0,C352-D352-(IF(O352&lt;AE352,K352+L352+M352-N352,0)+IF(W352&lt;AE352,S352+T352+U352-V352,0)+IF(AE352&lt;AE352,AA352+AB352+AC352-AD352,0)+IF(AM352&lt;AE352,AI352+AJ352+AK352-AL352,0)+IF(AU352&lt;AE352,AQ352+AR352+AS352-AT352,0)+IF(BC352&lt;AE352,AY352+AZ352+BA352-BB352,0)+IF(BK352&lt;AE352,BG352+BH352+BI352-BJ352,0)+IF(BS352&lt;AE352,BO352+BP352+BQ352-BR352,0)+IF(CA352&lt;AE352,BW352+BX352+BY352-BZ352,0)+IF(CI352&lt;AE352,CE352+CF352+CG352-CH352,0))))))</f>
        <v>0</v>
      </c>
      <c r="AG352" s="3">
        <f>IF(Inputs!$B$27&lt;&gt;"Ready","PENDING INPUTS",MIN((AA352+AB352+AC352),IF(D352&gt;C352,IF(D352=0,0,AD352*C352/D352),AD352+AF352)))</f>
        <v>0</v>
      </c>
      <c r="AH352" s="3">
        <f>IF(Inputs!$B$27&lt;&gt;"Ready","PENDING INPUTS",MAX(0,(AA352+AB352+AC352)-AG352))</f>
        <v>0</v>
      </c>
      <c r="AI352" s="3">
        <f>IF(Inputs!$B$27&lt;&gt;"Ready","PENDING INPUTS",AP351)</f>
        <v>0</v>
      </c>
      <c r="AJ352" s="3">
        <f>IF(Inputs!$B$27&lt;&gt;"Ready","PENDING INPUTS",IF(A352&lt;=Inputs!$B$6,ROUND(AI352*Inputs!C17/12,2),0))</f>
        <v>0</v>
      </c>
      <c r="AK352" s="3">
        <f>IF(Inputs!$B$27&lt;&gt;"Ready","PENDING INPUTS",IF(AND(A352&lt;=Inputs!$B$6,AI352&gt;0),Inputs!G17,0))</f>
        <v>0</v>
      </c>
      <c r="AL352" s="3">
        <f>IF(Inputs!$B$27&lt;&gt;"Ready","PENDING INPUTS",IF(A352&gt;Inputs!$B$6,0,MIN((AI352+AJ352+AK352),IF(Inputs!H17=1,Inputs!D17,MAX(Inputs!F17,ROUND(AI352*Inputs!E17+AJ352+AK352,2))))))</f>
        <v>0</v>
      </c>
      <c r="AM352">
        <f>IF(Inputs!$B$27&lt;&gt;"Ready","PENDING INPUTS",IF(AI352&lt;=0,99,1+IF(AND(K352&gt;0,OR(K352&lt;AI352,AND(K352=AI352,0&lt;3))),1,0)+IF(AND(S352&gt;0,OR(S352&lt;AI352,AND(S352=AI352,1&lt;3))),1,0)+IF(AND(AA352&gt;0,OR(AA352&lt;AI352,AND(AA352=AI352,2&lt;3))),1,0)+IF(AND(AQ352&gt;0,OR(AQ352&lt;AI352,AND(AQ352=AI352,4&lt;3))),1,0)+IF(AND(AY352&gt;0,OR(AY352&lt;AI352,AND(AY352=AI352,5&lt;3))),1,0)+IF(AND(BG352&gt;0,OR(BG352&lt;AI352,AND(BG352=AI352,6&lt;3))),1,0)+IF(AND(BO352&gt;0,OR(BO352&lt;AI352,AND(BO352=AI352,7&lt;3))),1,0)+IF(AND(BW352&gt;0,OR(BW352&lt;AI352,AND(BW352=AI352,8&lt;3))),1,0)+IF(AND(CE352&gt;0,OR(CE352&lt;AI352,AND(CE352=AI352,9&lt;3))),1,0)))</f>
        <v>99</v>
      </c>
      <c r="AN352" s="3">
        <f>IF(Inputs!$B$27&lt;&gt;"Ready","PENDING INPUTS",IF(A352&gt;Inputs!$B$6,0,MIN(MAX(0,(AI352+AJ352+AK352)-AL352),MAX(0,C352-D352-(IF(O352&lt;AM352,K352+L352+M352-N352,0)+IF(W352&lt;AM352,S352+T352+U352-V352,0)+IF(AE352&lt;AM352,AA352+AB352+AC352-AD352,0)+IF(AM352&lt;AM352,AI352+AJ352+AK352-AL352,0)+IF(AU352&lt;AM352,AQ352+AR352+AS352-AT352,0)+IF(BC352&lt;AM352,AY352+AZ352+BA352-BB352,0)+IF(BK352&lt;AM352,BG352+BH352+BI352-BJ352,0)+IF(BS352&lt;AM352,BO352+BP352+BQ352-BR352,0)+IF(CA352&lt;AM352,BW352+BX352+BY352-BZ352,0)+IF(CI352&lt;AM352,CE352+CF352+CG352-CH352,0))))))</f>
        <v>0</v>
      </c>
      <c r="AO352" s="3">
        <f>IF(Inputs!$B$27&lt;&gt;"Ready","PENDING INPUTS",MIN((AI352+AJ352+AK352),IF(D352&gt;C352,IF(D352=0,0,AL352*C352/D352),AL352+AN352)))</f>
        <v>0</v>
      </c>
      <c r="AP352" s="3">
        <f>IF(Inputs!$B$27&lt;&gt;"Ready","PENDING INPUTS",MAX(0,(AI352+AJ352+AK352)-AO352))</f>
        <v>0</v>
      </c>
      <c r="AQ352" s="3">
        <f>IF(Inputs!$B$27&lt;&gt;"Ready","PENDING INPUTS",AX351)</f>
        <v>0</v>
      </c>
      <c r="AR352" s="3">
        <f>IF(Inputs!$B$27&lt;&gt;"Ready","PENDING INPUTS",IF(A352&lt;=Inputs!$B$6,ROUND(AQ352*Inputs!C18/12,2),0))</f>
        <v>0</v>
      </c>
      <c r="AS352" s="3">
        <f>IF(Inputs!$B$27&lt;&gt;"Ready","PENDING INPUTS",IF(AND(A352&lt;=Inputs!$B$6,AQ352&gt;0),Inputs!G18,0))</f>
        <v>0</v>
      </c>
      <c r="AT352" s="3">
        <f>IF(Inputs!$B$27&lt;&gt;"Ready","PENDING INPUTS",IF(A352&gt;Inputs!$B$6,0,MIN((AQ352+AR352+AS352),IF(Inputs!H18=1,Inputs!D18,MAX(Inputs!F18,ROUND(AQ352*Inputs!E18+AR352+AS352,2))))))</f>
        <v>0</v>
      </c>
      <c r="AU352">
        <f>IF(Inputs!$B$27&lt;&gt;"Ready","PENDING INPUTS",IF(AQ352&lt;=0,99,1+IF(AND(K352&gt;0,OR(K352&lt;AQ352,AND(K352=AQ352,0&lt;4))),1,0)+IF(AND(S352&gt;0,OR(S352&lt;AQ352,AND(S352=AQ352,1&lt;4))),1,0)+IF(AND(AA352&gt;0,OR(AA352&lt;AQ352,AND(AA352=AQ352,2&lt;4))),1,0)+IF(AND(AI352&gt;0,OR(AI352&lt;AQ352,AND(AI352=AQ352,3&lt;4))),1,0)+IF(AND(AY352&gt;0,OR(AY352&lt;AQ352,AND(AY352=AQ352,5&lt;4))),1,0)+IF(AND(BG352&gt;0,OR(BG352&lt;AQ352,AND(BG352=AQ352,6&lt;4))),1,0)+IF(AND(BO352&gt;0,OR(BO352&lt;AQ352,AND(BO352=AQ352,7&lt;4))),1,0)+IF(AND(BW352&gt;0,OR(BW352&lt;AQ352,AND(BW352=AQ352,8&lt;4))),1,0)+IF(AND(CE352&gt;0,OR(CE352&lt;AQ352,AND(CE352=AQ352,9&lt;4))),1,0)))</f>
        <v>99</v>
      </c>
      <c r="AV352" s="3">
        <f>IF(Inputs!$B$27&lt;&gt;"Ready","PENDING INPUTS",IF(A352&gt;Inputs!$B$6,0,MIN(MAX(0,(AQ352+AR352+AS352)-AT352),MAX(0,C352-D352-(IF(O352&lt;AU352,K352+L352+M352-N352,0)+IF(W352&lt;AU352,S352+T352+U352-V352,0)+IF(AE352&lt;AU352,AA352+AB352+AC352-AD352,0)+IF(AM352&lt;AU352,AI352+AJ352+AK352-AL352,0)+IF(AU352&lt;AU352,AQ352+AR352+AS352-AT352,0)+IF(BC352&lt;AU352,AY352+AZ352+BA352-BB352,0)+IF(BK352&lt;AU352,BG352+BH352+BI352-BJ352,0)+IF(BS352&lt;AU352,BO352+BP352+BQ352-BR352,0)+IF(CA352&lt;AU352,BW352+BX352+BY352-BZ352,0)+IF(CI352&lt;AU352,CE352+CF352+CG352-CH352,0))))))</f>
        <v>0</v>
      </c>
      <c r="AW352" s="3">
        <f>IF(Inputs!$B$27&lt;&gt;"Ready","PENDING INPUTS",MIN((AQ352+AR352+AS352),IF(D352&gt;C352,IF(D352=0,0,AT352*C352/D352),AT352+AV352)))</f>
        <v>0</v>
      </c>
      <c r="AX352" s="3">
        <f>IF(Inputs!$B$27&lt;&gt;"Ready","PENDING INPUTS",MAX(0,(AQ352+AR352+AS352)-AW352))</f>
        <v>0</v>
      </c>
      <c r="AY352" s="3">
        <f>IF(Inputs!$B$27&lt;&gt;"Ready","PENDING INPUTS",BF351)</f>
        <v>0</v>
      </c>
      <c r="AZ352" s="3">
        <f>IF(Inputs!$B$27&lt;&gt;"Ready","PENDING INPUTS",IF(A352&lt;=Inputs!$B$6,ROUND(AY352*Inputs!C19/12,2),0))</f>
        <v>0</v>
      </c>
      <c r="BA352" s="3">
        <f>IF(Inputs!$B$27&lt;&gt;"Ready","PENDING INPUTS",IF(AND(A352&lt;=Inputs!$B$6,AY352&gt;0),Inputs!G19,0))</f>
        <v>0</v>
      </c>
      <c r="BB352" s="3">
        <f>IF(Inputs!$B$27&lt;&gt;"Ready","PENDING INPUTS",IF(A352&gt;Inputs!$B$6,0,MIN((AY352+AZ352+BA352),IF(Inputs!H19=1,Inputs!D19,MAX(Inputs!F19,ROUND(AY352*Inputs!E19+AZ352+BA352,2))))))</f>
        <v>0</v>
      </c>
      <c r="BC352">
        <f>IF(Inputs!$B$27&lt;&gt;"Ready","PENDING INPUTS",IF(AY352&lt;=0,99,1+IF(AND(K352&gt;0,OR(K352&lt;AY352,AND(K352=AY352,0&lt;5))),1,0)+IF(AND(S352&gt;0,OR(S352&lt;AY352,AND(S352=AY352,1&lt;5))),1,0)+IF(AND(AA352&gt;0,OR(AA352&lt;AY352,AND(AA352=AY352,2&lt;5))),1,0)+IF(AND(AI352&gt;0,OR(AI352&lt;AY352,AND(AI352=AY352,3&lt;5))),1,0)+IF(AND(AQ352&gt;0,OR(AQ352&lt;AY352,AND(AQ352=AY352,4&lt;5))),1,0)+IF(AND(BG352&gt;0,OR(BG352&lt;AY352,AND(BG352=AY352,6&lt;5))),1,0)+IF(AND(BO352&gt;0,OR(BO352&lt;AY352,AND(BO352=AY352,7&lt;5))),1,0)+IF(AND(BW352&gt;0,OR(BW352&lt;AY352,AND(BW352=AY352,8&lt;5))),1,0)+IF(AND(CE352&gt;0,OR(CE352&lt;AY352,AND(CE352=AY352,9&lt;5))),1,0)))</f>
        <v>99</v>
      </c>
      <c r="BD352" s="3">
        <f>IF(Inputs!$B$27&lt;&gt;"Ready","PENDING INPUTS",IF(A352&gt;Inputs!$B$6,0,MIN(MAX(0,(AY352+AZ352+BA352)-BB352),MAX(0,C352-D352-(IF(O352&lt;BC352,K352+L352+M352-N352,0)+IF(W352&lt;BC352,S352+T352+U352-V352,0)+IF(AE352&lt;BC352,AA352+AB352+AC352-AD352,0)+IF(AM352&lt;BC352,AI352+AJ352+AK352-AL352,0)+IF(AU352&lt;BC352,AQ352+AR352+AS352-AT352,0)+IF(BC352&lt;BC352,AY352+AZ352+BA352-BB352,0)+IF(BK352&lt;BC352,BG352+BH352+BI352-BJ352,0)+IF(BS352&lt;BC352,BO352+BP352+BQ352-BR352,0)+IF(CA352&lt;BC352,BW352+BX352+BY352-BZ352,0)+IF(CI352&lt;BC352,CE352+CF352+CG352-CH352,0))))))</f>
        <v>0</v>
      </c>
      <c r="BE352" s="3">
        <f>IF(Inputs!$B$27&lt;&gt;"Ready","PENDING INPUTS",MIN((AY352+AZ352+BA352),IF(D352&gt;C352,IF(D352=0,0,BB352*C352/D352),BB352+BD352)))</f>
        <v>0</v>
      </c>
      <c r="BF352" s="3">
        <f>IF(Inputs!$B$27&lt;&gt;"Ready","PENDING INPUTS",MAX(0,(AY352+AZ352+BA352)-BE352))</f>
        <v>0</v>
      </c>
      <c r="BG352" s="3">
        <f>IF(Inputs!$B$27&lt;&gt;"Ready","PENDING INPUTS",BN351)</f>
        <v>0</v>
      </c>
      <c r="BH352" s="3">
        <f>IF(Inputs!$B$27&lt;&gt;"Ready","PENDING INPUTS",IF(A352&lt;=Inputs!$B$6,ROUND(BG352*Inputs!C20/12,2),0))</f>
        <v>0</v>
      </c>
      <c r="BI352" s="3">
        <f>IF(Inputs!$B$27&lt;&gt;"Ready","PENDING INPUTS",IF(AND(A352&lt;=Inputs!$B$6,BG352&gt;0),Inputs!G20,0))</f>
        <v>0</v>
      </c>
      <c r="BJ352" s="3">
        <f>IF(Inputs!$B$27&lt;&gt;"Ready","PENDING INPUTS",IF(A352&gt;Inputs!$B$6,0,MIN((BG352+BH352+BI352),IF(Inputs!H20=1,Inputs!D20,MAX(Inputs!F20,ROUND(BG352*Inputs!E20+BH352+BI352,2))))))</f>
        <v>0</v>
      </c>
      <c r="BK352">
        <f>IF(Inputs!$B$27&lt;&gt;"Ready","PENDING INPUTS",IF(BG352&lt;=0,99,1+IF(AND(K352&gt;0,OR(K352&lt;BG352,AND(K352=BG352,0&lt;6))),1,0)+IF(AND(S352&gt;0,OR(S352&lt;BG352,AND(S352=BG352,1&lt;6))),1,0)+IF(AND(AA352&gt;0,OR(AA352&lt;BG352,AND(AA352=BG352,2&lt;6))),1,0)+IF(AND(AI352&gt;0,OR(AI352&lt;BG352,AND(AI352=BG352,3&lt;6))),1,0)+IF(AND(AQ352&gt;0,OR(AQ352&lt;BG352,AND(AQ352=BG352,4&lt;6))),1,0)+IF(AND(AY352&gt;0,OR(AY352&lt;BG352,AND(AY352=BG352,5&lt;6))),1,0)+IF(AND(BO352&gt;0,OR(BO352&lt;BG352,AND(BO352=BG352,7&lt;6))),1,0)+IF(AND(BW352&gt;0,OR(BW352&lt;BG352,AND(BW352=BG352,8&lt;6))),1,0)+IF(AND(CE352&gt;0,OR(CE352&lt;BG352,AND(CE352=BG352,9&lt;6))),1,0)))</f>
        <v>99</v>
      </c>
      <c r="BL352" s="3">
        <f>IF(Inputs!$B$27&lt;&gt;"Ready","PENDING INPUTS",IF(A352&gt;Inputs!$B$6,0,MIN(MAX(0,(BG352+BH352+BI352)-BJ352),MAX(0,C352-D352-(IF(O352&lt;BK352,K352+L352+M352-N352,0)+IF(W352&lt;BK352,S352+T352+U352-V352,0)+IF(AE352&lt;BK352,AA352+AB352+AC352-AD352,0)+IF(AM352&lt;BK352,AI352+AJ352+AK352-AL352,0)+IF(AU352&lt;BK352,AQ352+AR352+AS352-AT352,0)+IF(BC352&lt;BK352,AY352+AZ352+BA352-BB352,0)+IF(BK352&lt;BK352,BG352+BH352+BI352-BJ352,0)+IF(BS352&lt;BK352,BO352+BP352+BQ352-BR352,0)+IF(CA352&lt;BK352,BW352+BX352+BY352-BZ352,0)+IF(CI352&lt;BK352,CE352+CF352+CG352-CH352,0))))))</f>
        <v>0</v>
      </c>
      <c r="BM352" s="3">
        <f>IF(Inputs!$B$27&lt;&gt;"Ready","PENDING INPUTS",MIN((BG352+BH352+BI352),IF(D352&gt;C352,IF(D352=0,0,BJ352*C352/D352),BJ352+BL352)))</f>
        <v>0</v>
      </c>
      <c r="BN352" s="3">
        <f>IF(Inputs!$B$27&lt;&gt;"Ready","PENDING INPUTS",MAX(0,(BG352+BH352+BI352)-BM352))</f>
        <v>0</v>
      </c>
      <c r="BO352" s="3">
        <f>IF(Inputs!$B$27&lt;&gt;"Ready","PENDING INPUTS",BV351)</f>
        <v>0</v>
      </c>
      <c r="BP352" s="3">
        <f>IF(Inputs!$B$27&lt;&gt;"Ready","PENDING INPUTS",IF(A352&lt;=Inputs!$B$6,ROUND(BO352*Inputs!C21/12,2),0))</f>
        <v>0</v>
      </c>
      <c r="BQ352" s="3">
        <f>IF(Inputs!$B$27&lt;&gt;"Ready","PENDING INPUTS",IF(AND(A352&lt;=Inputs!$B$6,BO352&gt;0),Inputs!G21,0))</f>
        <v>0</v>
      </c>
      <c r="BR352" s="3">
        <f>IF(Inputs!$B$27&lt;&gt;"Ready","PENDING INPUTS",IF(A352&gt;Inputs!$B$6,0,MIN((BO352+BP352+BQ352),IF(Inputs!H21=1,Inputs!D21,MAX(Inputs!F21,ROUND(BO352*Inputs!E21+BP352+BQ352,2))))))</f>
        <v>0</v>
      </c>
      <c r="BS352">
        <f>IF(Inputs!$B$27&lt;&gt;"Ready","PENDING INPUTS",IF(BO352&lt;=0,99,1+IF(AND(K352&gt;0,OR(K352&lt;BO352,AND(K352=BO352,0&lt;7))),1,0)+IF(AND(S352&gt;0,OR(S352&lt;BO352,AND(S352=BO352,1&lt;7))),1,0)+IF(AND(AA352&gt;0,OR(AA352&lt;BO352,AND(AA352=BO352,2&lt;7))),1,0)+IF(AND(AI352&gt;0,OR(AI352&lt;BO352,AND(AI352=BO352,3&lt;7))),1,0)+IF(AND(AQ352&gt;0,OR(AQ352&lt;BO352,AND(AQ352=BO352,4&lt;7))),1,0)+IF(AND(AY352&gt;0,OR(AY352&lt;BO352,AND(AY352=BO352,5&lt;7))),1,0)+IF(AND(BG352&gt;0,OR(BG352&lt;BO352,AND(BG352=BO352,6&lt;7))),1,0)+IF(AND(BW352&gt;0,OR(BW352&lt;BO352,AND(BW352=BO352,8&lt;7))),1,0)+IF(AND(CE352&gt;0,OR(CE352&lt;BO352,AND(CE352=BO352,9&lt;7))),1,0)))</f>
        <v>99</v>
      </c>
      <c r="BT352" s="3">
        <f>IF(Inputs!$B$27&lt;&gt;"Ready","PENDING INPUTS",IF(A352&gt;Inputs!$B$6,0,MIN(MAX(0,(BO352+BP352+BQ352)-BR352),MAX(0,C352-D352-(IF(O352&lt;BS352,K352+L352+M352-N352,0)+IF(W352&lt;BS352,S352+T352+U352-V352,0)+IF(AE352&lt;BS352,AA352+AB352+AC352-AD352,0)+IF(AM352&lt;BS352,AI352+AJ352+AK352-AL352,0)+IF(AU352&lt;BS352,AQ352+AR352+AS352-AT352,0)+IF(BC352&lt;BS352,AY352+AZ352+BA352-BB352,0)+IF(BK352&lt;BS352,BG352+BH352+BI352-BJ352,0)+IF(BS352&lt;BS352,BO352+BP352+BQ352-BR352,0)+IF(CA352&lt;BS352,BW352+BX352+BY352-BZ352,0)+IF(CI352&lt;BS352,CE352+CF352+CG352-CH352,0))))))</f>
        <v>0</v>
      </c>
      <c r="BU352" s="3">
        <f>IF(Inputs!$B$27&lt;&gt;"Ready","PENDING INPUTS",MIN((BO352+BP352+BQ352),IF(D352&gt;C352,IF(D352=0,0,BR352*C352/D352),BR352+BT352)))</f>
        <v>0</v>
      </c>
      <c r="BV352" s="3">
        <f>IF(Inputs!$B$27&lt;&gt;"Ready","PENDING INPUTS",MAX(0,(BO352+BP352+BQ352)-BU352))</f>
        <v>0</v>
      </c>
      <c r="BW352" s="3">
        <f>IF(Inputs!$B$27&lt;&gt;"Ready","PENDING INPUTS",CD351)</f>
        <v>0</v>
      </c>
      <c r="BX352" s="3">
        <f>IF(Inputs!$B$27&lt;&gt;"Ready","PENDING INPUTS",IF(A352&lt;=Inputs!$B$6,ROUND(BW352*Inputs!C22/12,2),0))</f>
        <v>0</v>
      </c>
      <c r="BY352" s="3">
        <f>IF(Inputs!$B$27&lt;&gt;"Ready","PENDING INPUTS",IF(AND(A352&lt;=Inputs!$B$6,BW352&gt;0),Inputs!G22,0))</f>
        <v>0</v>
      </c>
      <c r="BZ352" s="3">
        <f>IF(Inputs!$B$27&lt;&gt;"Ready","PENDING INPUTS",IF(A352&gt;Inputs!$B$6,0,MIN((BW352+BX352+BY352),IF(Inputs!H22=1,Inputs!D22,MAX(Inputs!F22,ROUND(BW352*Inputs!E22+BX352+BY352,2))))))</f>
        <v>0</v>
      </c>
      <c r="CA352">
        <f>IF(Inputs!$B$27&lt;&gt;"Ready","PENDING INPUTS",IF(BW352&lt;=0,99,1+IF(AND(K352&gt;0,OR(K352&lt;BW352,AND(K352=BW352,0&lt;8))),1,0)+IF(AND(S352&gt;0,OR(S352&lt;BW352,AND(S352=BW352,1&lt;8))),1,0)+IF(AND(AA352&gt;0,OR(AA352&lt;BW352,AND(AA352=BW352,2&lt;8))),1,0)+IF(AND(AI352&gt;0,OR(AI352&lt;BW352,AND(AI352=BW352,3&lt;8))),1,0)+IF(AND(AQ352&gt;0,OR(AQ352&lt;BW352,AND(AQ352=BW352,4&lt;8))),1,0)+IF(AND(AY352&gt;0,OR(AY352&lt;BW352,AND(AY352=BW352,5&lt;8))),1,0)+IF(AND(BG352&gt;0,OR(BG352&lt;BW352,AND(BG352=BW352,6&lt;8))),1,0)+IF(AND(BO352&gt;0,OR(BO352&lt;BW352,AND(BO352=BW352,7&lt;8))),1,0)+IF(AND(CE352&gt;0,OR(CE352&lt;BW352,AND(CE352=BW352,9&lt;8))),1,0)))</f>
        <v>99</v>
      </c>
      <c r="CB352" s="3">
        <f>IF(Inputs!$B$27&lt;&gt;"Ready","PENDING INPUTS",IF(A352&gt;Inputs!$B$6,0,MIN(MAX(0,(BW352+BX352+BY352)-BZ352),MAX(0,C352-D352-(IF(O352&lt;CA352,K352+L352+M352-N352,0)+IF(W352&lt;CA352,S352+T352+U352-V352,0)+IF(AE352&lt;CA352,AA352+AB352+AC352-AD352,0)+IF(AM352&lt;CA352,AI352+AJ352+AK352-AL352,0)+IF(AU352&lt;CA352,AQ352+AR352+AS352-AT352,0)+IF(BC352&lt;CA352,AY352+AZ352+BA352-BB352,0)+IF(BK352&lt;CA352,BG352+BH352+BI352-BJ352,0)+IF(BS352&lt;CA352,BO352+BP352+BQ352-BR352,0)+IF(CA352&lt;CA352,BW352+BX352+BY352-BZ352,0)+IF(CI352&lt;CA352,CE352+CF352+CG352-CH352,0))))))</f>
        <v>0</v>
      </c>
      <c r="CC352" s="3">
        <f>IF(Inputs!$B$27&lt;&gt;"Ready","PENDING INPUTS",MIN((BW352+BX352+BY352),IF(D352&gt;C352,IF(D352=0,0,BZ352*C352/D352),BZ352+CB352)))</f>
        <v>0</v>
      </c>
      <c r="CD352" s="3">
        <f>IF(Inputs!$B$27&lt;&gt;"Ready","PENDING INPUTS",MAX(0,(BW352+BX352+BY352)-CC352))</f>
        <v>0</v>
      </c>
      <c r="CE352" s="3">
        <f>IF(Inputs!$B$27&lt;&gt;"Ready","PENDING INPUTS",CL351)</f>
        <v>0</v>
      </c>
      <c r="CF352" s="3">
        <f>IF(Inputs!$B$27&lt;&gt;"Ready","PENDING INPUTS",IF(A352&lt;=Inputs!$B$6,ROUND(CE352*Inputs!C23/12,2),0))</f>
        <v>0</v>
      </c>
      <c r="CG352" s="3">
        <f>IF(Inputs!$B$27&lt;&gt;"Ready","PENDING INPUTS",IF(AND(A352&lt;=Inputs!$B$6,CE352&gt;0),Inputs!G23,0))</f>
        <v>0</v>
      </c>
      <c r="CH352" s="3">
        <f>IF(Inputs!$B$27&lt;&gt;"Ready","PENDING INPUTS",IF(A352&gt;Inputs!$B$6,0,MIN((CE352+CF352+CG352),IF(Inputs!H23=1,Inputs!D23,MAX(Inputs!F23,ROUND(CE352*Inputs!E23+CF352+CG352,2))))))</f>
        <v>0</v>
      </c>
      <c r="CI352">
        <f>IF(Inputs!$B$27&lt;&gt;"Ready","PENDING INPUTS",IF(CE352&lt;=0,99,1+IF(AND(K352&gt;0,OR(K352&lt;CE352,AND(K352=CE352,0&lt;9))),1,0)+IF(AND(S352&gt;0,OR(S352&lt;CE352,AND(S352=CE352,1&lt;9))),1,0)+IF(AND(AA352&gt;0,OR(AA352&lt;CE352,AND(AA352=CE352,2&lt;9))),1,0)+IF(AND(AI352&gt;0,OR(AI352&lt;CE352,AND(AI352=CE352,3&lt;9))),1,0)+IF(AND(AQ352&gt;0,OR(AQ352&lt;CE352,AND(AQ352=CE352,4&lt;9))),1,0)+IF(AND(AY352&gt;0,OR(AY352&lt;CE352,AND(AY352=CE352,5&lt;9))),1,0)+IF(AND(BG352&gt;0,OR(BG352&lt;CE352,AND(BG352=CE352,6&lt;9))),1,0)+IF(AND(BO352&gt;0,OR(BO352&lt;CE352,AND(BO352=CE352,7&lt;9))),1,0)+IF(AND(BW352&gt;0,OR(BW352&lt;CE352,AND(BW352=CE352,8&lt;9))),1,0)))</f>
        <v>99</v>
      </c>
      <c r="CJ352" s="3">
        <f>IF(Inputs!$B$27&lt;&gt;"Ready","PENDING INPUTS",IF(A352&gt;Inputs!$B$6,0,MIN(MAX(0,(CE352+CF352+CG352)-CH352),MAX(0,C352-D352-(IF(O352&lt;CI352,K352+L352+M352-N352,0)+IF(W352&lt;CI352,S352+T352+U352-V352,0)+IF(AE352&lt;CI352,AA352+AB352+AC352-AD352,0)+IF(AM352&lt;CI352,AI352+AJ352+AK352-AL352,0)+IF(AU352&lt;CI352,AQ352+AR352+AS352-AT352,0)+IF(BC352&lt;CI352,AY352+AZ352+BA352-BB352,0)+IF(BK352&lt;CI352,BG352+BH352+BI352-BJ352,0)+IF(BS352&lt;CI352,BO352+BP352+BQ352-BR352,0)+IF(CA352&lt;CI352,BW352+BX352+BY352-BZ352,0)+IF(CI352&lt;CI352,CE352+CF352+CG352-CH352,0))))))</f>
        <v>0</v>
      </c>
      <c r="CK352" s="3">
        <f>IF(Inputs!$B$27&lt;&gt;"Ready","PENDING INPUTS",MIN((CE352+CF352+CG352),IF(D352&gt;C352,IF(D352=0,0,CH352*C352/D352),CH352+CJ352)))</f>
        <v>0</v>
      </c>
      <c r="CL352" s="3">
        <f>IF(Inputs!$B$27&lt;&gt;"Ready","PENDING INPUTS",MAX(0,(CE352+CF352+CG352)-CK352))</f>
        <v>0</v>
      </c>
    </row>
    <row r="353" spans="1:90" ht="27.95" customHeight="1" x14ac:dyDescent="0.25">
      <c r="A353">
        <v>349</v>
      </c>
      <c r="B353" s="13">
        <f>IF(Inputs!$B$27&lt;&gt;"Ready","PENDING INPUTS",EDATE(Inputs!$B$5,A353-1))</f>
        <v>56888</v>
      </c>
      <c r="C353" s="3">
        <f>IF(Inputs!$B$27&lt;&gt;"Ready","PENDING INPUTS",IF(A353&lt;=Inputs!$B$6,MAX(0,Inputs!$B$4+IF(A353=Inputs!$B$7,Inputs!$B$8,0)+IF(A353=Inputs!$B$9,Inputs!$B$10,0)),0))</f>
        <v>0</v>
      </c>
      <c r="D353" s="3">
        <f>IF(Inputs!$B$27&lt;&gt;"Ready","PENDING INPUTS",SUM(N353,V353,AD353,AL353,AT353,BB353,BJ353,BR353,BZ353,CH353))</f>
        <v>0</v>
      </c>
      <c r="E353" s="3">
        <f>IF(Inputs!$B$27&lt;&gt;"Ready","PENDING INPUTS",MAX(0,D353-C353))</f>
        <v>0</v>
      </c>
      <c r="F353" s="3">
        <f>IF(Inputs!$B$27&lt;&gt;"Ready","PENDING INPUTS",SUM(Q353,Y353,AG353,AO353,AW353,BE353,BM353,BU353,CC353,CK353))</f>
        <v>0</v>
      </c>
      <c r="G353" s="3">
        <f>IF(Inputs!$B$27&lt;&gt;"Ready","PENDING INPUTS",SUM(L353,T353,AB353,AJ353,AR353,AZ353,BH353,BP353,BX353,CF353))</f>
        <v>0</v>
      </c>
      <c r="H353" s="3">
        <f>IF(Inputs!$B$27&lt;&gt;"Ready","PENDING INPUTS",SUM(M353,U353,AC353,AK353,AS353,BA353,BI353,BQ353,BY353,CG353))</f>
        <v>0</v>
      </c>
      <c r="I353" s="3">
        <f>IF(Inputs!$B$27&lt;&gt;"Ready","PENDING INPUTS",SUM(R353,Z353,AH353,AP353,AX353,BF353,BN353,BV353,CD353,CL353))</f>
        <v>0</v>
      </c>
      <c r="J353" t="str">
        <f>IF(Inputs!$B$27&lt;&gt;"Ready","PENDING INPUTS",IF(A353&gt;Inputs!$B$6,"Beyond horizon",IF(E353&gt;0.005,"MINIMUM SHORTFALL",IF(I353&lt;0.005,"Paid off","In progress"))))</f>
        <v>Beyond horizon</v>
      </c>
      <c r="K353" s="3">
        <f>IF(Inputs!$B$27&lt;&gt;"Ready","PENDING INPUTS",R352)</f>
        <v>0</v>
      </c>
      <c r="L353" s="3">
        <f>IF(Inputs!$B$27&lt;&gt;"Ready","PENDING INPUTS",IF(A353&lt;=Inputs!$B$6,ROUND(K353*Inputs!C14/12,2),0))</f>
        <v>0</v>
      </c>
      <c r="M353" s="3">
        <f>IF(Inputs!$B$27&lt;&gt;"Ready","PENDING INPUTS",IF(AND(A353&lt;=Inputs!$B$6,K353&gt;0),Inputs!G14,0))</f>
        <v>0</v>
      </c>
      <c r="N353" s="3">
        <f>IF(Inputs!$B$27&lt;&gt;"Ready","PENDING INPUTS",IF(A353&gt;Inputs!$B$6,0,MIN((K353+L353+M353),IF(Inputs!H14=1,Inputs!D14,MAX(Inputs!F14,ROUND(K353*Inputs!E14+L353+M353,2))))))</f>
        <v>0</v>
      </c>
      <c r="O353">
        <f>IF(Inputs!$B$27&lt;&gt;"Ready","PENDING INPUTS",IF(K353&lt;=0,99,1+IF(AND(S353&gt;0,OR(S353&lt;K353,AND(S353=K353,1&lt;0))),1,0)+IF(AND(AA353&gt;0,OR(AA353&lt;K353,AND(AA353=K353,2&lt;0))),1,0)+IF(AND(AI353&gt;0,OR(AI353&lt;K353,AND(AI353=K353,3&lt;0))),1,0)+IF(AND(AQ353&gt;0,OR(AQ353&lt;K353,AND(AQ353=K353,4&lt;0))),1,0)+IF(AND(AY353&gt;0,OR(AY353&lt;K353,AND(AY353=K353,5&lt;0))),1,0)+IF(AND(BG353&gt;0,OR(BG353&lt;K353,AND(BG353=K353,6&lt;0))),1,0)+IF(AND(BO353&gt;0,OR(BO353&lt;K353,AND(BO353=K353,7&lt;0))),1,0)+IF(AND(BW353&gt;0,OR(BW353&lt;K353,AND(BW353=K353,8&lt;0))),1,0)+IF(AND(CE353&gt;0,OR(CE353&lt;K353,AND(CE353=K353,9&lt;0))),1,0)))</f>
        <v>99</v>
      </c>
      <c r="P353" s="3">
        <f>IF(Inputs!$B$27&lt;&gt;"Ready","PENDING INPUTS",IF(A353&gt;Inputs!$B$6,0,MIN(MAX(0,(K353+L353+M353)-N353),MAX(0,C353-D353-(IF(O353&lt;O353,K353+L353+M353-N353,0)+IF(W353&lt;O353,S353+T353+U353-V353,0)+IF(AE353&lt;O353,AA353+AB353+AC353-AD353,0)+IF(AM353&lt;O353,AI353+AJ353+AK353-AL353,0)+IF(AU353&lt;O353,AQ353+AR353+AS353-AT353,0)+IF(BC353&lt;O353,AY353+AZ353+BA353-BB353,0)+IF(BK353&lt;O353,BG353+BH353+BI353-BJ353,0)+IF(BS353&lt;O353,BO353+BP353+BQ353-BR353,0)+IF(CA353&lt;O353,BW353+BX353+BY353-BZ353,0)+IF(CI353&lt;O353,CE353+CF353+CG353-CH353,0))))))</f>
        <v>0</v>
      </c>
      <c r="Q353" s="3">
        <f>IF(Inputs!$B$27&lt;&gt;"Ready","PENDING INPUTS",MIN((K353+L353+M353),IF(D353&gt;C353,IF(D353=0,0,N353*C353/D353),N353+P353)))</f>
        <v>0</v>
      </c>
      <c r="R353" s="3">
        <f>IF(Inputs!$B$27&lt;&gt;"Ready","PENDING INPUTS",MAX(0,(K353+L353+M353)-Q353))</f>
        <v>0</v>
      </c>
      <c r="S353" s="3">
        <f>IF(Inputs!$B$27&lt;&gt;"Ready","PENDING INPUTS",Z352)</f>
        <v>0</v>
      </c>
      <c r="T353" s="3">
        <f>IF(Inputs!$B$27&lt;&gt;"Ready","PENDING INPUTS",IF(A353&lt;=Inputs!$B$6,ROUND(S353*Inputs!C15/12,2),0))</f>
        <v>0</v>
      </c>
      <c r="U353" s="3">
        <f>IF(Inputs!$B$27&lt;&gt;"Ready","PENDING INPUTS",IF(AND(A353&lt;=Inputs!$B$6,S353&gt;0),Inputs!G15,0))</f>
        <v>0</v>
      </c>
      <c r="V353" s="3">
        <f>IF(Inputs!$B$27&lt;&gt;"Ready","PENDING INPUTS",IF(A353&gt;Inputs!$B$6,0,MIN((S353+T353+U353),IF(Inputs!H15=1,Inputs!D15,MAX(Inputs!F15,ROUND(S353*Inputs!E15+T353+U353,2))))))</f>
        <v>0</v>
      </c>
      <c r="W353">
        <f>IF(Inputs!$B$27&lt;&gt;"Ready","PENDING INPUTS",IF(S353&lt;=0,99,1+IF(AND(K353&gt;0,OR(K353&lt;S353,AND(K353=S353,0&lt;1))),1,0)+IF(AND(AA353&gt;0,OR(AA353&lt;S353,AND(AA353=S353,2&lt;1))),1,0)+IF(AND(AI353&gt;0,OR(AI353&lt;S353,AND(AI353=S353,3&lt;1))),1,0)+IF(AND(AQ353&gt;0,OR(AQ353&lt;S353,AND(AQ353=S353,4&lt;1))),1,0)+IF(AND(AY353&gt;0,OR(AY353&lt;S353,AND(AY353=S353,5&lt;1))),1,0)+IF(AND(BG353&gt;0,OR(BG353&lt;S353,AND(BG353=S353,6&lt;1))),1,0)+IF(AND(BO353&gt;0,OR(BO353&lt;S353,AND(BO353=S353,7&lt;1))),1,0)+IF(AND(BW353&gt;0,OR(BW353&lt;S353,AND(BW353=S353,8&lt;1))),1,0)+IF(AND(CE353&gt;0,OR(CE353&lt;S353,AND(CE353=S353,9&lt;1))),1,0)))</f>
        <v>99</v>
      </c>
      <c r="X353" s="3">
        <f>IF(Inputs!$B$27&lt;&gt;"Ready","PENDING INPUTS",IF(A353&gt;Inputs!$B$6,0,MIN(MAX(0,(S353+T353+U353)-V353),MAX(0,C353-D353-(IF(O353&lt;W353,K353+L353+M353-N353,0)+IF(W353&lt;W353,S353+T353+U353-V353,0)+IF(AE353&lt;W353,AA353+AB353+AC353-AD353,0)+IF(AM353&lt;W353,AI353+AJ353+AK353-AL353,0)+IF(AU353&lt;W353,AQ353+AR353+AS353-AT353,0)+IF(BC353&lt;W353,AY353+AZ353+BA353-BB353,0)+IF(BK353&lt;W353,BG353+BH353+BI353-BJ353,0)+IF(BS353&lt;W353,BO353+BP353+BQ353-BR353,0)+IF(CA353&lt;W353,BW353+BX353+BY353-BZ353,0)+IF(CI353&lt;W353,CE353+CF353+CG353-CH353,0))))))</f>
        <v>0</v>
      </c>
      <c r="Y353" s="3">
        <f>IF(Inputs!$B$27&lt;&gt;"Ready","PENDING INPUTS",MIN((S353+T353+U353),IF(D353&gt;C353,IF(D353=0,0,V353*C353/D353),V353+X353)))</f>
        <v>0</v>
      </c>
      <c r="Z353" s="3">
        <f>IF(Inputs!$B$27&lt;&gt;"Ready","PENDING INPUTS",MAX(0,(S353+T353+U353)-Y353))</f>
        <v>0</v>
      </c>
      <c r="AA353" s="3">
        <f>IF(Inputs!$B$27&lt;&gt;"Ready","PENDING INPUTS",AH352)</f>
        <v>0</v>
      </c>
      <c r="AB353" s="3">
        <f>IF(Inputs!$B$27&lt;&gt;"Ready","PENDING INPUTS",IF(A353&lt;=Inputs!$B$6,ROUND(AA353*Inputs!C16/12,2),0))</f>
        <v>0</v>
      </c>
      <c r="AC353" s="3">
        <f>IF(Inputs!$B$27&lt;&gt;"Ready","PENDING INPUTS",IF(AND(A353&lt;=Inputs!$B$6,AA353&gt;0),Inputs!G16,0))</f>
        <v>0</v>
      </c>
      <c r="AD353" s="3">
        <f>IF(Inputs!$B$27&lt;&gt;"Ready","PENDING INPUTS",IF(A353&gt;Inputs!$B$6,0,MIN((AA353+AB353+AC353),IF(Inputs!H16=1,Inputs!D16,MAX(Inputs!F16,ROUND(AA353*Inputs!E16+AB353+AC353,2))))))</f>
        <v>0</v>
      </c>
      <c r="AE353">
        <f>IF(Inputs!$B$27&lt;&gt;"Ready","PENDING INPUTS",IF(AA353&lt;=0,99,1+IF(AND(K353&gt;0,OR(K353&lt;AA353,AND(K353=AA353,0&lt;2))),1,0)+IF(AND(S353&gt;0,OR(S353&lt;AA353,AND(S353=AA353,1&lt;2))),1,0)+IF(AND(AI353&gt;0,OR(AI353&lt;AA353,AND(AI353=AA353,3&lt;2))),1,0)+IF(AND(AQ353&gt;0,OR(AQ353&lt;AA353,AND(AQ353=AA353,4&lt;2))),1,0)+IF(AND(AY353&gt;0,OR(AY353&lt;AA353,AND(AY353=AA353,5&lt;2))),1,0)+IF(AND(BG353&gt;0,OR(BG353&lt;AA353,AND(BG353=AA353,6&lt;2))),1,0)+IF(AND(BO353&gt;0,OR(BO353&lt;AA353,AND(BO353=AA353,7&lt;2))),1,0)+IF(AND(BW353&gt;0,OR(BW353&lt;AA353,AND(BW353=AA353,8&lt;2))),1,0)+IF(AND(CE353&gt;0,OR(CE353&lt;AA353,AND(CE353=AA353,9&lt;2))),1,0)))</f>
        <v>99</v>
      </c>
      <c r="AF353" s="3">
        <f>IF(Inputs!$B$27&lt;&gt;"Ready","PENDING INPUTS",IF(A353&gt;Inputs!$B$6,0,MIN(MAX(0,(AA353+AB353+AC353)-AD353),MAX(0,C353-D353-(IF(O353&lt;AE353,K353+L353+M353-N353,0)+IF(W353&lt;AE353,S353+T353+U353-V353,0)+IF(AE353&lt;AE353,AA353+AB353+AC353-AD353,0)+IF(AM353&lt;AE353,AI353+AJ353+AK353-AL353,0)+IF(AU353&lt;AE353,AQ353+AR353+AS353-AT353,0)+IF(BC353&lt;AE353,AY353+AZ353+BA353-BB353,0)+IF(BK353&lt;AE353,BG353+BH353+BI353-BJ353,0)+IF(BS353&lt;AE353,BO353+BP353+BQ353-BR353,0)+IF(CA353&lt;AE353,BW353+BX353+BY353-BZ353,0)+IF(CI353&lt;AE353,CE353+CF353+CG353-CH353,0))))))</f>
        <v>0</v>
      </c>
      <c r="AG353" s="3">
        <f>IF(Inputs!$B$27&lt;&gt;"Ready","PENDING INPUTS",MIN((AA353+AB353+AC353),IF(D353&gt;C353,IF(D353=0,0,AD353*C353/D353),AD353+AF353)))</f>
        <v>0</v>
      </c>
      <c r="AH353" s="3">
        <f>IF(Inputs!$B$27&lt;&gt;"Ready","PENDING INPUTS",MAX(0,(AA353+AB353+AC353)-AG353))</f>
        <v>0</v>
      </c>
      <c r="AI353" s="3">
        <f>IF(Inputs!$B$27&lt;&gt;"Ready","PENDING INPUTS",AP352)</f>
        <v>0</v>
      </c>
      <c r="AJ353" s="3">
        <f>IF(Inputs!$B$27&lt;&gt;"Ready","PENDING INPUTS",IF(A353&lt;=Inputs!$B$6,ROUND(AI353*Inputs!C17/12,2),0))</f>
        <v>0</v>
      </c>
      <c r="AK353" s="3">
        <f>IF(Inputs!$B$27&lt;&gt;"Ready","PENDING INPUTS",IF(AND(A353&lt;=Inputs!$B$6,AI353&gt;0),Inputs!G17,0))</f>
        <v>0</v>
      </c>
      <c r="AL353" s="3">
        <f>IF(Inputs!$B$27&lt;&gt;"Ready","PENDING INPUTS",IF(A353&gt;Inputs!$B$6,0,MIN((AI353+AJ353+AK353),IF(Inputs!H17=1,Inputs!D17,MAX(Inputs!F17,ROUND(AI353*Inputs!E17+AJ353+AK353,2))))))</f>
        <v>0</v>
      </c>
      <c r="AM353">
        <f>IF(Inputs!$B$27&lt;&gt;"Ready","PENDING INPUTS",IF(AI353&lt;=0,99,1+IF(AND(K353&gt;0,OR(K353&lt;AI353,AND(K353=AI353,0&lt;3))),1,0)+IF(AND(S353&gt;0,OR(S353&lt;AI353,AND(S353=AI353,1&lt;3))),1,0)+IF(AND(AA353&gt;0,OR(AA353&lt;AI353,AND(AA353=AI353,2&lt;3))),1,0)+IF(AND(AQ353&gt;0,OR(AQ353&lt;AI353,AND(AQ353=AI353,4&lt;3))),1,0)+IF(AND(AY353&gt;0,OR(AY353&lt;AI353,AND(AY353=AI353,5&lt;3))),1,0)+IF(AND(BG353&gt;0,OR(BG353&lt;AI353,AND(BG353=AI353,6&lt;3))),1,0)+IF(AND(BO353&gt;0,OR(BO353&lt;AI353,AND(BO353=AI353,7&lt;3))),1,0)+IF(AND(BW353&gt;0,OR(BW353&lt;AI353,AND(BW353=AI353,8&lt;3))),1,0)+IF(AND(CE353&gt;0,OR(CE353&lt;AI353,AND(CE353=AI353,9&lt;3))),1,0)))</f>
        <v>99</v>
      </c>
      <c r="AN353" s="3">
        <f>IF(Inputs!$B$27&lt;&gt;"Ready","PENDING INPUTS",IF(A353&gt;Inputs!$B$6,0,MIN(MAX(0,(AI353+AJ353+AK353)-AL353),MAX(0,C353-D353-(IF(O353&lt;AM353,K353+L353+M353-N353,0)+IF(W353&lt;AM353,S353+T353+U353-V353,0)+IF(AE353&lt;AM353,AA353+AB353+AC353-AD353,0)+IF(AM353&lt;AM353,AI353+AJ353+AK353-AL353,0)+IF(AU353&lt;AM353,AQ353+AR353+AS353-AT353,0)+IF(BC353&lt;AM353,AY353+AZ353+BA353-BB353,0)+IF(BK353&lt;AM353,BG353+BH353+BI353-BJ353,0)+IF(BS353&lt;AM353,BO353+BP353+BQ353-BR353,0)+IF(CA353&lt;AM353,BW353+BX353+BY353-BZ353,0)+IF(CI353&lt;AM353,CE353+CF353+CG353-CH353,0))))))</f>
        <v>0</v>
      </c>
      <c r="AO353" s="3">
        <f>IF(Inputs!$B$27&lt;&gt;"Ready","PENDING INPUTS",MIN((AI353+AJ353+AK353),IF(D353&gt;C353,IF(D353=0,0,AL353*C353/D353),AL353+AN353)))</f>
        <v>0</v>
      </c>
      <c r="AP353" s="3">
        <f>IF(Inputs!$B$27&lt;&gt;"Ready","PENDING INPUTS",MAX(0,(AI353+AJ353+AK353)-AO353))</f>
        <v>0</v>
      </c>
      <c r="AQ353" s="3">
        <f>IF(Inputs!$B$27&lt;&gt;"Ready","PENDING INPUTS",AX352)</f>
        <v>0</v>
      </c>
      <c r="AR353" s="3">
        <f>IF(Inputs!$B$27&lt;&gt;"Ready","PENDING INPUTS",IF(A353&lt;=Inputs!$B$6,ROUND(AQ353*Inputs!C18/12,2),0))</f>
        <v>0</v>
      </c>
      <c r="AS353" s="3">
        <f>IF(Inputs!$B$27&lt;&gt;"Ready","PENDING INPUTS",IF(AND(A353&lt;=Inputs!$B$6,AQ353&gt;0),Inputs!G18,0))</f>
        <v>0</v>
      </c>
      <c r="AT353" s="3">
        <f>IF(Inputs!$B$27&lt;&gt;"Ready","PENDING INPUTS",IF(A353&gt;Inputs!$B$6,0,MIN((AQ353+AR353+AS353),IF(Inputs!H18=1,Inputs!D18,MAX(Inputs!F18,ROUND(AQ353*Inputs!E18+AR353+AS353,2))))))</f>
        <v>0</v>
      </c>
      <c r="AU353">
        <f>IF(Inputs!$B$27&lt;&gt;"Ready","PENDING INPUTS",IF(AQ353&lt;=0,99,1+IF(AND(K353&gt;0,OR(K353&lt;AQ353,AND(K353=AQ353,0&lt;4))),1,0)+IF(AND(S353&gt;0,OR(S353&lt;AQ353,AND(S353=AQ353,1&lt;4))),1,0)+IF(AND(AA353&gt;0,OR(AA353&lt;AQ353,AND(AA353=AQ353,2&lt;4))),1,0)+IF(AND(AI353&gt;0,OR(AI353&lt;AQ353,AND(AI353=AQ353,3&lt;4))),1,0)+IF(AND(AY353&gt;0,OR(AY353&lt;AQ353,AND(AY353=AQ353,5&lt;4))),1,0)+IF(AND(BG353&gt;0,OR(BG353&lt;AQ353,AND(BG353=AQ353,6&lt;4))),1,0)+IF(AND(BO353&gt;0,OR(BO353&lt;AQ353,AND(BO353=AQ353,7&lt;4))),1,0)+IF(AND(BW353&gt;0,OR(BW353&lt;AQ353,AND(BW353=AQ353,8&lt;4))),1,0)+IF(AND(CE353&gt;0,OR(CE353&lt;AQ353,AND(CE353=AQ353,9&lt;4))),1,0)))</f>
        <v>99</v>
      </c>
      <c r="AV353" s="3">
        <f>IF(Inputs!$B$27&lt;&gt;"Ready","PENDING INPUTS",IF(A353&gt;Inputs!$B$6,0,MIN(MAX(0,(AQ353+AR353+AS353)-AT353),MAX(0,C353-D353-(IF(O353&lt;AU353,K353+L353+M353-N353,0)+IF(W353&lt;AU353,S353+T353+U353-V353,0)+IF(AE353&lt;AU353,AA353+AB353+AC353-AD353,0)+IF(AM353&lt;AU353,AI353+AJ353+AK353-AL353,0)+IF(AU353&lt;AU353,AQ353+AR353+AS353-AT353,0)+IF(BC353&lt;AU353,AY353+AZ353+BA353-BB353,0)+IF(BK353&lt;AU353,BG353+BH353+BI353-BJ353,0)+IF(BS353&lt;AU353,BO353+BP353+BQ353-BR353,0)+IF(CA353&lt;AU353,BW353+BX353+BY353-BZ353,0)+IF(CI353&lt;AU353,CE353+CF353+CG353-CH353,0))))))</f>
        <v>0</v>
      </c>
      <c r="AW353" s="3">
        <f>IF(Inputs!$B$27&lt;&gt;"Ready","PENDING INPUTS",MIN((AQ353+AR353+AS353),IF(D353&gt;C353,IF(D353=0,0,AT353*C353/D353),AT353+AV353)))</f>
        <v>0</v>
      </c>
      <c r="AX353" s="3">
        <f>IF(Inputs!$B$27&lt;&gt;"Ready","PENDING INPUTS",MAX(0,(AQ353+AR353+AS353)-AW353))</f>
        <v>0</v>
      </c>
      <c r="AY353" s="3">
        <f>IF(Inputs!$B$27&lt;&gt;"Ready","PENDING INPUTS",BF352)</f>
        <v>0</v>
      </c>
      <c r="AZ353" s="3">
        <f>IF(Inputs!$B$27&lt;&gt;"Ready","PENDING INPUTS",IF(A353&lt;=Inputs!$B$6,ROUND(AY353*Inputs!C19/12,2),0))</f>
        <v>0</v>
      </c>
      <c r="BA353" s="3">
        <f>IF(Inputs!$B$27&lt;&gt;"Ready","PENDING INPUTS",IF(AND(A353&lt;=Inputs!$B$6,AY353&gt;0),Inputs!G19,0))</f>
        <v>0</v>
      </c>
      <c r="BB353" s="3">
        <f>IF(Inputs!$B$27&lt;&gt;"Ready","PENDING INPUTS",IF(A353&gt;Inputs!$B$6,0,MIN((AY353+AZ353+BA353),IF(Inputs!H19=1,Inputs!D19,MAX(Inputs!F19,ROUND(AY353*Inputs!E19+AZ353+BA353,2))))))</f>
        <v>0</v>
      </c>
      <c r="BC353">
        <f>IF(Inputs!$B$27&lt;&gt;"Ready","PENDING INPUTS",IF(AY353&lt;=0,99,1+IF(AND(K353&gt;0,OR(K353&lt;AY353,AND(K353=AY353,0&lt;5))),1,0)+IF(AND(S353&gt;0,OR(S353&lt;AY353,AND(S353=AY353,1&lt;5))),1,0)+IF(AND(AA353&gt;0,OR(AA353&lt;AY353,AND(AA353=AY353,2&lt;5))),1,0)+IF(AND(AI353&gt;0,OR(AI353&lt;AY353,AND(AI353=AY353,3&lt;5))),1,0)+IF(AND(AQ353&gt;0,OR(AQ353&lt;AY353,AND(AQ353=AY353,4&lt;5))),1,0)+IF(AND(BG353&gt;0,OR(BG353&lt;AY353,AND(BG353=AY353,6&lt;5))),1,0)+IF(AND(BO353&gt;0,OR(BO353&lt;AY353,AND(BO353=AY353,7&lt;5))),1,0)+IF(AND(BW353&gt;0,OR(BW353&lt;AY353,AND(BW353=AY353,8&lt;5))),1,0)+IF(AND(CE353&gt;0,OR(CE353&lt;AY353,AND(CE353=AY353,9&lt;5))),1,0)))</f>
        <v>99</v>
      </c>
      <c r="BD353" s="3">
        <f>IF(Inputs!$B$27&lt;&gt;"Ready","PENDING INPUTS",IF(A353&gt;Inputs!$B$6,0,MIN(MAX(0,(AY353+AZ353+BA353)-BB353),MAX(0,C353-D353-(IF(O353&lt;BC353,K353+L353+M353-N353,0)+IF(W353&lt;BC353,S353+T353+U353-V353,0)+IF(AE353&lt;BC353,AA353+AB353+AC353-AD353,0)+IF(AM353&lt;BC353,AI353+AJ353+AK353-AL353,0)+IF(AU353&lt;BC353,AQ353+AR353+AS353-AT353,0)+IF(BC353&lt;BC353,AY353+AZ353+BA353-BB353,0)+IF(BK353&lt;BC353,BG353+BH353+BI353-BJ353,0)+IF(BS353&lt;BC353,BO353+BP353+BQ353-BR353,0)+IF(CA353&lt;BC353,BW353+BX353+BY353-BZ353,0)+IF(CI353&lt;BC353,CE353+CF353+CG353-CH353,0))))))</f>
        <v>0</v>
      </c>
      <c r="BE353" s="3">
        <f>IF(Inputs!$B$27&lt;&gt;"Ready","PENDING INPUTS",MIN((AY353+AZ353+BA353),IF(D353&gt;C353,IF(D353=0,0,BB353*C353/D353),BB353+BD353)))</f>
        <v>0</v>
      </c>
      <c r="BF353" s="3">
        <f>IF(Inputs!$B$27&lt;&gt;"Ready","PENDING INPUTS",MAX(0,(AY353+AZ353+BA353)-BE353))</f>
        <v>0</v>
      </c>
      <c r="BG353" s="3">
        <f>IF(Inputs!$B$27&lt;&gt;"Ready","PENDING INPUTS",BN352)</f>
        <v>0</v>
      </c>
      <c r="BH353" s="3">
        <f>IF(Inputs!$B$27&lt;&gt;"Ready","PENDING INPUTS",IF(A353&lt;=Inputs!$B$6,ROUND(BG353*Inputs!C20/12,2),0))</f>
        <v>0</v>
      </c>
      <c r="BI353" s="3">
        <f>IF(Inputs!$B$27&lt;&gt;"Ready","PENDING INPUTS",IF(AND(A353&lt;=Inputs!$B$6,BG353&gt;0),Inputs!G20,0))</f>
        <v>0</v>
      </c>
      <c r="BJ353" s="3">
        <f>IF(Inputs!$B$27&lt;&gt;"Ready","PENDING INPUTS",IF(A353&gt;Inputs!$B$6,0,MIN((BG353+BH353+BI353),IF(Inputs!H20=1,Inputs!D20,MAX(Inputs!F20,ROUND(BG353*Inputs!E20+BH353+BI353,2))))))</f>
        <v>0</v>
      </c>
      <c r="BK353">
        <f>IF(Inputs!$B$27&lt;&gt;"Ready","PENDING INPUTS",IF(BG353&lt;=0,99,1+IF(AND(K353&gt;0,OR(K353&lt;BG353,AND(K353=BG353,0&lt;6))),1,0)+IF(AND(S353&gt;0,OR(S353&lt;BG353,AND(S353=BG353,1&lt;6))),1,0)+IF(AND(AA353&gt;0,OR(AA353&lt;BG353,AND(AA353=BG353,2&lt;6))),1,0)+IF(AND(AI353&gt;0,OR(AI353&lt;BG353,AND(AI353=BG353,3&lt;6))),1,0)+IF(AND(AQ353&gt;0,OR(AQ353&lt;BG353,AND(AQ353=BG353,4&lt;6))),1,0)+IF(AND(AY353&gt;0,OR(AY353&lt;BG353,AND(AY353=BG353,5&lt;6))),1,0)+IF(AND(BO353&gt;0,OR(BO353&lt;BG353,AND(BO353=BG353,7&lt;6))),1,0)+IF(AND(BW353&gt;0,OR(BW353&lt;BG353,AND(BW353=BG353,8&lt;6))),1,0)+IF(AND(CE353&gt;0,OR(CE353&lt;BG353,AND(CE353=BG353,9&lt;6))),1,0)))</f>
        <v>99</v>
      </c>
      <c r="BL353" s="3">
        <f>IF(Inputs!$B$27&lt;&gt;"Ready","PENDING INPUTS",IF(A353&gt;Inputs!$B$6,0,MIN(MAX(0,(BG353+BH353+BI353)-BJ353),MAX(0,C353-D353-(IF(O353&lt;BK353,K353+L353+M353-N353,0)+IF(W353&lt;BK353,S353+T353+U353-V353,0)+IF(AE353&lt;BK353,AA353+AB353+AC353-AD353,0)+IF(AM353&lt;BK353,AI353+AJ353+AK353-AL353,0)+IF(AU353&lt;BK353,AQ353+AR353+AS353-AT353,0)+IF(BC353&lt;BK353,AY353+AZ353+BA353-BB353,0)+IF(BK353&lt;BK353,BG353+BH353+BI353-BJ353,0)+IF(BS353&lt;BK353,BO353+BP353+BQ353-BR353,0)+IF(CA353&lt;BK353,BW353+BX353+BY353-BZ353,0)+IF(CI353&lt;BK353,CE353+CF353+CG353-CH353,0))))))</f>
        <v>0</v>
      </c>
      <c r="BM353" s="3">
        <f>IF(Inputs!$B$27&lt;&gt;"Ready","PENDING INPUTS",MIN((BG353+BH353+BI353),IF(D353&gt;C353,IF(D353=0,0,BJ353*C353/D353),BJ353+BL353)))</f>
        <v>0</v>
      </c>
      <c r="BN353" s="3">
        <f>IF(Inputs!$B$27&lt;&gt;"Ready","PENDING INPUTS",MAX(0,(BG353+BH353+BI353)-BM353))</f>
        <v>0</v>
      </c>
      <c r="BO353" s="3">
        <f>IF(Inputs!$B$27&lt;&gt;"Ready","PENDING INPUTS",BV352)</f>
        <v>0</v>
      </c>
      <c r="BP353" s="3">
        <f>IF(Inputs!$B$27&lt;&gt;"Ready","PENDING INPUTS",IF(A353&lt;=Inputs!$B$6,ROUND(BO353*Inputs!C21/12,2),0))</f>
        <v>0</v>
      </c>
      <c r="BQ353" s="3">
        <f>IF(Inputs!$B$27&lt;&gt;"Ready","PENDING INPUTS",IF(AND(A353&lt;=Inputs!$B$6,BO353&gt;0),Inputs!G21,0))</f>
        <v>0</v>
      </c>
      <c r="BR353" s="3">
        <f>IF(Inputs!$B$27&lt;&gt;"Ready","PENDING INPUTS",IF(A353&gt;Inputs!$B$6,0,MIN((BO353+BP353+BQ353),IF(Inputs!H21=1,Inputs!D21,MAX(Inputs!F21,ROUND(BO353*Inputs!E21+BP353+BQ353,2))))))</f>
        <v>0</v>
      </c>
      <c r="BS353">
        <f>IF(Inputs!$B$27&lt;&gt;"Ready","PENDING INPUTS",IF(BO353&lt;=0,99,1+IF(AND(K353&gt;0,OR(K353&lt;BO353,AND(K353=BO353,0&lt;7))),1,0)+IF(AND(S353&gt;0,OR(S353&lt;BO353,AND(S353=BO353,1&lt;7))),1,0)+IF(AND(AA353&gt;0,OR(AA353&lt;BO353,AND(AA353=BO353,2&lt;7))),1,0)+IF(AND(AI353&gt;0,OR(AI353&lt;BO353,AND(AI353=BO353,3&lt;7))),1,0)+IF(AND(AQ353&gt;0,OR(AQ353&lt;BO353,AND(AQ353=BO353,4&lt;7))),1,0)+IF(AND(AY353&gt;0,OR(AY353&lt;BO353,AND(AY353=BO353,5&lt;7))),1,0)+IF(AND(BG353&gt;0,OR(BG353&lt;BO353,AND(BG353=BO353,6&lt;7))),1,0)+IF(AND(BW353&gt;0,OR(BW353&lt;BO353,AND(BW353=BO353,8&lt;7))),1,0)+IF(AND(CE353&gt;0,OR(CE353&lt;BO353,AND(CE353=BO353,9&lt;7))),1,0)))</f>
        <v>99</v>
      </c>
      <c r="BT353" s="3">
        <f>IF(Inputs!$B$27&lt;&gt;"Ready","PENDING INPUTS",IF(A353&gt;Inputs!$B$6,0,MIN(MAX(0,(BO353+BP353+BQ353)-BR353),MAX(0,C353-D353-(IF(O353&lt;BS353,K353+L353+M353-N353,0)+IF(W353&lt;BS353,S353+T353+U353-V353,0)+IF(AE353&lt;BS353,AA353+AB353+AC353-AD353,0)+IF(AM353&lt;BS353,AI353+AJ353+AK353-AL353,0)+IF(AU353&lt;BS353,AQ353+AR353+AS353-AT353,0)+IF(BC353&lt;BS353,AY353+AZ353+BA353-BB353,0)+IF(BK353&lt;BS353,BG353+BH353+BI353-BJ353,0)+IF(BS353&lt;BS353,BO353+BP353+BQ353-BR353,0)+IF(CA353&lt;BS353,BW353+BX353+BY353-BZ353,0)+IF(CI353&lt;BS353,CE353+CF353+CG353-CH353,0))))))</f>
        <v>0</v>
      </c>
      <c r="BU353" s="3">
        <f>IF(Inputs!$B$27&lt;&gt;"Ready","PENDING INPUTS",MIN((BO353+BP353+BQ353),IF(D353&gt;C353,IF(D353=0,0,BR353*C353/D353),BR353+BT353)))</f>
        <v>0</v>
      </c>
      <c r="BV353" s="3">
        <f>IF(Inputs!$B$27&lt;&gt;"Ready","PENDING INPUTS",MAX(0,(BO353+BP353+BQ353)-BU353))</f>
        <v>0</v>
      </c>
      <c r="BW353" s="3">
        <f>IF(Inputs!$B$27&lt;&gt;"Ready","PENDING INPUTS",CD352)</f>
        <v>0</v>
      </c>
      <c r="BX353" s="3">
        <f>IF(Inputs!$B$27&lt;&gt;"Ready","PENDING INPUTS",IF(A353&lt;=Inputs!$B$6,ROUND(BW353*Inputs!C22/12,2),0))</f>
        <v>0</v>
      </c>
      <c r="BY353" s="3">
        <f>IF(Inputs!$B$27&lt;&gt;"Ready","PENDING INPUTS",IF(AND(A353&lt;=Inputs!$B$6,BW353&gt;0),Inputs!G22,0))</f>
        <v>0</v>
      </c>
      <c r="BZ353" s="3">
        <f>IF(Inputs!$B$27&lt;&gt;"Ready","PENDING INPUTS",IF(A353&gt;Inputs!$B$6,0,MIN((BW353+BX353+BY353),IF(Inputs!H22=1,Inputs!D22,MAX(Inputs!F22,ROUND(BW353*Inputs!E22+BX353+BY353,2))))))</f>
        <v>0</v>
      </c>
      <c r="CA353">
        <f>IF(Inputs!$B$27&lt;&gt;"Ready","PENDING INPUTS",IF(BW353&lt;=0,99,1+IF(AND(K353&gt;0,OR(K353&lt;BW353,AND(K353=BW353,0&lt;8))),1,0)+IF(AND(S353&gt;0,OR(S353&lt;BW353,AND(S353=BW353,1&lt;8))),1,0)+IF(AND(AA353&gt;0,OR(AA353&lt;BW353,AND(AA353=BW353,2&lt;8))),1,0)+IF(AND(AI353&gt;0,OR(AI353&lt;BW353,AND(AI353=BW353,3&lt;8))),1,0)+IF(AND(AQ353&gt;0,OR(AQ353&lt;BW353,AND(AQ353=BW353,4&lt;8))),1,0)+IF(AND(AY353&gt;0,OR(AY353&lt;BW353,AND(AY353=BW353,5&lt;8))),1,0)+IF(AND(BG353&gt;0,OR(BG353&lt;BW353,AND(BG353=BW353,6&lt;8))),1,0)+IF(AND(BO353&gt;0,OR(BO353&lt;BW353,AND(BO353=BW353,7&lt;8))),1,0)+IF(AND(CE353&gt;0,OR(CE353&lt;BW353,AND(CE353=BW353,9&lt;8))),1,0)))</f>
        <v>99</v>
      </c>
      <c r="CB353" s="3">
        <f>IF(Inputs!$B$27&lt;&gt;"Ready","PENDING INPUTS",IF(A353&gt;Inputs!$B$6,0,MIN(MAX(0,(BW353+BX353+BY353)-BZ353),MAX(0,C353-D353-(IF(O353&lt;CA353,K353+L353+M353-N353,0)+IF(W353&lt;CA353,S353+T353+U353-V353,0)+IF(AE353&lt;CA353,AA353+AB353+AC353-AD353,0)+IF(AM353&lt;CA353,AI353+AJ353+AK353-AL353,0)+IF(AU353&lt;CA353,AQ353+AR353+AS353-AT353,0)+IF(BC353&lt;CA353,AY353+AZ353+BA353-BB353,0)+IF(BK353&lt;CA353,BG353+BH353+BI353-BJ353,0)+IF(BS353&lt;CA353,BO353+BP353+BQ353-BR353,0)+IF(CA353&lt;CA353,BW353+BX353+BY353-BZ353,0)+IF(CI353&lt;CA353,CE353+CF353+CG353-CH353,0))))))</f>
        <v>0</v>
      </c>
      <c r="CC353" s="3">
        <f>IF(Inputs!$B$27&lt;&gt;"Ready","PENDING INPUTS",MIN((BW353+BX353+BY353),IF(D353&gt;C353,IF(D353=0,0,BZ353*C353/D353),BZ353+CB353)))</f>
        <v>0</v>
      </c>
      <c r="CD353" s="3">
        <f>IF(Inputs!$B$27&lt;&gt;"Ready","PENDING INPUTS",MAX(0,(BW353+BX353+BY353)-CC353))</f>
        <v>0</v>
      </c>
      <c r="CE353" s="3">
        <f>IF(Inputs!$B$27&lt;&gt;"Ready","PENDING INPUTS",CL352)</f>
        <v>0</v>
      </c>
      <c r="CF353" s="3">
        <f>IF(Inputs!$B$27&lt;&gt;"Ready","PENDING INPUTS",IF(A353&lt;=Inputs!$B$6,ROUND(CE353*Inputs!C23/12,2),0))</f>
        <v>0</v>
      </c>
      <c r="CG353" s="3">
        <f>IF(Inputs!$B$27&lt;&gt;"Ready","PENDING INPUTS",IF(AND(A353&lt;=Inputs!$B$6,CE353&gt;0),Inputs!G23,0))</f>
        <v>0</v>
      </c>
      <c r="CH353" s="3">
        <f>IF(Inputs!$B$27&lt;&gt;"Ready","PENDING INPUTS",IF(A353&gt;Inputs!$B$6,0,MIN((CE353+CF353+CG353),IF(Inputs!H23=1,Inputs!D23,MAX(Inputs!F23,ROUND(CE353*Inputs!E23+CF353+CG353,2))))))</f>
        <v>0</v>
      </c>
      <c r="CI353">
        <f>IF(Inputs!$B$27&lt;&gt;"Ready","PENDING INPUTS",IF(CE353&lt;=0,99,1+IF(AND(K353&gt;0,OR(K353&lt;CE353,AND(K353=CE353,0&lt;9))),1,0)+IF(AND(S353&gt;0,OR(S353&lt;CE353,AND(S353=CE353,1&lt;9))),1,0)+IF(AND(AA353&gt;0,OR(AA353&lt;CE353,AND(AA353=CE353,2&lt;9))),1,0)+IF(AND(AI353&gt;0,OR(AI353&lt;CE353,AND(AI353=CE353,3&lt;9))),1,0)+IF(AND(AQ353&gt;0,OR(AQ353&lt;CE353,AND(AQ353=CE353,4&lt;9))),1,0)+IF(AND(AY353&gt;0,OR(AY353&lt;CE353,AND(AY353=CE353,5&lt;9))),1,0)+IF(AND(BG353&gt;0,OR(BG353&lt;CE353,AND(BG353=CE353,6&lt;9))),1,0)+IF(AND(BO353&gt;0,OR(BO353&lt;CE353,AND(BO353=CE353,7&lt;9))),1,0)+IF(AND(BW353&gt;0,OR(BW353&lt;CE353,AND(BW353=CE353,8&lt;9))),1,0)))</f>
        <v>99</v>
      </c>
      <c r="CJ353" s="3">
        <f>IF(Inputs!$B$27&lt;&gt;"Ready","PENDING INPUTS",IF(A353&gt;Inputs!$B$6,0,MIN(MAX(0,(CE353+CF353+CG353)-CH353),MAX(0,C353-D353-(IF(O353&lt;CI353,K353+L353+M353-N353,0)+IF(W353&lt;CI353,S353+T353+U353-V353,0)+IF(AE353&lt;CI353,AA353+AB353+AC353-AD353,0)+IF(AM353&lt;CI353,AI353+AJ353+AK353-AL353,0)+IF(AU353&lt;CI353,AQ353+AR353+AS353-AT353,0)+IF(BC353&lt;CI353,AY353+AZ353+BA353-BB353,0)+IF(BK353&lt;CI353,BG353+BH353+BI353-BJ353,0)+IF(BS353&lt;CI353,BO353+BP353+BQ353-BR353,0)+IF(CA353&lt;CI353,BW353+BX353+BY353-BZ353,0)+IF(CI353&lt;CI353,CE353+CF353+CG353-CH353,0))))))</f>
        <v>0</v>
      </c>
      <c r="CK353" s="3">
        <f>IF(Inputs!$B$27&lt;&gt;"Ready","PENDING INPUTS",MIN((CE353+CF353+CG353),IF(D353&gt;C353,IF(D353=0,0,CH353*C353/D353),CH353+CJ353)))</f>
        <v>0</v>
      </c>
      <c r="CL353" s="3">
        <f>IF(Inputs!$B$27&lt;&gt;"Ready","PENDING INPUTS",MAX(0,(CE353+CF353+CG353)-CK353))</f>
        <v>0</v>
      </c>
    </row>
    <row r="354" spans="1:90" ht="27.95" customHeight="1" x14ac:dyDescent="0.25">
      <c r="A354">
        <v>350</v>
      </c>
      <c r="B354" s="13">
        <f>IF(Inputs!$B$27&lt;&gt;"Ready","PENDING INPUTS",EDATE(Inputs!$B$5,A354-1))</f>
        <v>56919</v>
      </c>
      <c r="C354" s="3">
        <f>IF(Inputs!$B$27&lt;&gt;"Ready","PENDING INPUTS",IF(A354&lt;=Inputs!$B$6,MAX(0,Inputs!$B$4+IF(A354=Inputs!$B$7,Inputs!$B$8,0)+IF(A354=Inputs!$B$9,Inputs!$B$10,0)),0))</f>
        <v>0</v>
      </c>
      <c r="D354" s="3">
        <f>IF(Inputs!$B$27&lt;&gt;"Ready","PENDING INPUTS",SUM(N354,V354,AD354,AL354,AT354,BB354,BJ354,BR354,BZ354,CH354))</f>
        <v>0</v>
      </c>
      <c r="E354" s="3">
        <f>IF(Inputs!$B$27&lt;&gt;"Ready","PENDING INPUTS",MAX(0,D354-C354))</f>
        <v>0</v>
      </c>
      <c r="F354" s="3">
        <f>IF(Inputs!$B$27&lt;&gt;"Ready","PENDING INPUTS",SUM(Q354,Y354,AG354,AO354,AW354,BE354,BM354,BU354,CC354,CK354))</f>
        <v>0</v>
      </c>
      <c r="G354" s="3">
        <f>IF(Inputs!$B$27&lt;&gt;"Ready","PENDING INPUTS",SUM(L354,T354,AB354,AJ354,AR354,AZ354,BH354,BP354,BX354,CF354))</f>
        <v>0</v>
      </c>
      <c r="H354" s="3">
        <f>IF(Inputs!$B$27&lt;&gt;"Ready","PENDING INPUTS",SUM(M354,U354,AC354,AK354,AS354,BA354,BI354,BQ354,BY354,CG354))</f>
        <v>0</v>
      </c>
      <c r="I354" s="3">
        <f>IF(Inputs!$B$27&lt;&gt;"Ready","PENDING INPUTS",SUM(R354,Z354,AH354,AP354,AX354,BF354,BN354,BV354,CD354,CL354))</f>
        <v>0</v>
      </c>
      <c r="J354" t="str">
        <f>IF(Inputs!$B$27&lt;&gt;"Ready","PENDING INPUTS",IF(A354&gt;Inputs!$B$6,"Beyond horizon",IF(E354&gt;0.005,"MINIMUM SHORTFALL",IF(I354&lt;0.005,"Paid off","In progress"))))</f>
        <v>Beyond horizon</v>
      </c>
      <c r="K354" s="3">
        <f>IF(Inputs!$B$27&lt;&gt;"Ready","PENDING INPUTS",R353)</f>
        <v>0</v>
      </c>
      <c r="L354" s="3">
        <f>IF(Inputs!$B$27&lt;&gt;"Ready","PENDING INPUTS",IF(A354&lt;=Inputs!$B$6,ROUND(K354*Inputs!C14/12,2),0))</f>
        <v>0</v>
      </c>
      <c r="M354" s="3">
        <f>IF(Inputs!$B$27&lt;&gt;"Ready","PENDING INPUTS",IF(AND(A354&lt;=Inputs!$B$6,K354&gt;0),Inputs!G14,0))</f>
        <v>0</v>
      </c>
      <c r="N354" s="3">
        <f>IF(Inputs!$B$27&lt;&gt;"Ready","PENDING INPUTS",IF(A354&gt;Inputs!$B$6,0,MIN((K354+L354+M354),IF(Inputs!H14=1,Inputs!D14,MAX(Inputs!F14,ROUND(K354*Inputs!E14+L354+M354,2))))))</f>
        <v>0</v>
      </c>
      <c r="O354">
        <f>IF(Inputs!$B$27&lt;&gt;"Ready","PENDING INPUTS",IF(K354&lt;=0,99,1+IF(AND(S354&gt;0,OR(S354&lt;K354,AND(S354=K354,1&lt;0))),1,0)+IF(AND(AA354&gt;0,OR(AA354&lt;K354,AND(AA354=K354,2&lt;0))),1,0)+IF(AND(AI354&gt;0,OR(AI354&lt;K354,AND(AI354=K354,3&lt;0))),1,0)+IF(AND(AQ354&gt;0,OR(AQ354&lt;K354,AND(AQ354=K354,4&lt;0))),1,0)+IF(AND(AY354&gt;0,OR(AY354&lt;K354,AND(AY354=K354,5&lt;0))),1,0)+IF(AND(BG354&gt;0,OR(BG354&lt;K354,AND(BG354=K354,6&lt;0))),1,0)+IF(AND(BO354&gt;0,OR(BO354&lt;K354,AND(BO354=K354,7&lt;0))),1,0)+IF(AND(BW354&gt;0,OR(BW354&lt;K354,AND(BW354=K354,8&lt;0))),1,0)+IF(AND(CE354&gt;0,OR(CE354&lt;K354,AND(CE354=K354,9&lt;0))),1,0)))</f>
        <v>99</v>
      </c>
      <c r="P354" s="3">
        <f>IF(Inputs!$B$27&lt;&gt;"Ready","PENDING INPUTS",IF(A354&gt;Inputs!$B$6,0,MIN(MAX(0,(K354+L354+M354)-N354),MAX(0,C354-D354-(IF(O354&lt;O354,K354+L354+M354-N354,0)+IF(W354&lt;O354,S354+T354+U354-V354,0)+IF(AE354&lt;O354,AA354+AB354+AC354-AD354,0)+IF(AM354&lt;O354,AI354+AJ354+AK354-AL354,0)+IF(AU354&lt;O354,AQ354+AR354+AS354-AT354,0)+IF(BC354&lt;O354,AY354+AZ354+BA354-BB354,0)+IF(BK354&lt;O354,BG354+BH354+BI354-BJ354,0)+IF(BS354&lt;O354,BO354+BP354+BQ354-BR354,0)+IF(CA354&lt;O354,BW354+BX354+BY354-BZ354,0)+IF(CI354&lt;O354,CE354+CF354+CG354-CH354,0))))))</f>
        <v>0</v>
      </c>
      <c r="Q354" s="3">
        <f>IF(Inputs!$B$27&lt;&gt;"Ready","PENDING INPUTS",MIN((K354+L354+M354),IF(D354&gt;C354,IF(D354=0,0,N354*C354/D354),N354+P354)))</f>
        <v>0</v>
      </c>
      <c r="R354" s="3">
        <f>IF(Inputs!$B$27&lt;&gt;"Ready","PENDING INPUTS",MAX(0,(K354+L354+M354)-Q354))</f>
        <v>0</v>
      </c>
      <c r="S354" s="3">
        <f>IF(Inputs!$B$27&lt;&gt;"Ready","PENDING INPUTS",Z353)</f>
        <v>0</v>
      </c>
      <c r="T354" s="3">
        <f>IF(Inputs!$B$27&lt;&gt;"Ready","PENDING INPUTS",IF(A354&lt;=Inputs!$B$6,ROUND(S354*Inputs!C15/12,2),0))</f>
        <v>0</v>
      </c>
      <c r="U354" s="3">
        <f>IF(Inputs!$B$27&lt;&gt;"Ready","PENDING INPUTS",IF(AND(A354&lt;=Inputs!$B$6,S354&gt;0),Inputs!G15,0))</f>
        <v>0</v>
      </c>
      <c r="V354" s="3">
        <f>IF(Inputs!$B$27&lt;&gt;"Ready","PENDING INPUTS",IF(A354&gt;Inputs!$B$6,0,MIN((S354+T354+U354),IF(Inputs!H15=1,Inputs!D15,MAX(Inputs!F15,ROUND(S354*Inputs!E15+T354+U354,2))))))</f>
        <v>0</v>
      </c>
      <c r="W354">
        <f>IF(Inputs!$B$27&lt;&gt;"Ready","PENDING INPUTS",IF(S354&lt;=0,99,1+IF(AND(K354&gt;0,OR(K354&lt;S354,AND(K354=S354,0&lt;1))),1,0)+IF(AND(AA354&gt;0,OR(AA354&lt;S354,AND(AA354=S354,2&lt;1))),1,0)+IF(AND(AI354&gt;0,OR(AI354&lt;S354,AND(AI354=S354,3&lt;1))),1,0)+IF(AND(AQ354&gt;0,OR(AQ354&lt;S354,AND(AQ354=S354,4&lt;1))),1,0)+IF(AND(AY354&gt;0,OR(AY354&lt;S354,AND(AY354=S354,5&lt;1))),1,0)+IF(AND(BG354&gt;0,OR(BG354&lt;S354,AND(BG354=S354,6&lt;1))),1,0)+IF(AND(BO354&gt;0,OR(BO354&lt;S354,AND(BO354=S354,7&lt;1))),1,0)+IF(AND(BW354&gt;0,OR(BW354&lt;S354,AND(BW354=S354,8&lt;1))),1,0)+IF(AND(CE354&gt;0,OR(CE354&lt;S354,AND(CE354=S354,9&lt;1))),1,0)))</f>
        <v>99</v>
      </c>
      <c r="X354" s="3">
        <f>IF(Inputs!$B$27&lt;&gt;"Ready","PENDING INPUTS",IF(A354&gt;Inputs!$B$6,0,MIN(MAX(0,(S354+T354+U354)-V354),MAX(0,C354-D354-(IF(O354&lt;W354,K354+L354+M354-N354,0)+IF(W354&lt;W354,S354+T354+U354-V354,0)+IF(AE354&lt;W354,AA354+AB354+AC354-AD354,0)+IF(AM354&lt;W354,AI354+AJ354+AK354-AL354,0)+IF(AU354&lt;W354,AQ354+AR354+AS354-AT354,0)+IF(BC354&lt;W354,AY354+AZ354+BA354-BB354,0)+IF(BK354&lt;W354,BG354+BH354+BI354-BJ354,0)+IF(BS354&lt;W354,BO354+BP354+BQ354-BR354,0)+IF(CA354&lt;W354,BW354+BX354+BY354-BZ354,0)+IF(CI354&lt;W354,CE354+CF354+CG354-CH354,0))))))</f>
        <v>0</v>
      </c>
      <c r="Y354" s="3">
        <f>IF(Inputs!$B$27&lt;&gt;"Ready","PENDING INPUTS",MIN((S354+T354+U354),IF(D354&gt;C354,IF(D354=0,0,V354*C354/D354),V354+X354)))</f>
        <v>0</v>
      </c>
      <c r="Z354" s="3">
        <f>IF(Inputs!$B$27&lt;&gt;"Ready","PENDING INPUTS",MAX(0,(S354+T354+U354)-Y354))</f>
        <v>0</v>
      </c>
      <c r="AA354" s="3">
        <f>IF(Inputs!$B$27&lt;&gt;"Ready","PENDING INPUTS",AH353)</f>
        <v>0</v>
      </c>
      <c r="AB354" s="3">
        <f>IF(Inputs!$B$27&lt;&gt;"Ready","PENDING INPUTS",IF(A354&lt;=Inputs!$B$6,ROUND(AA354*Inputs!C16/12,2),0))</f>
        <v>0</v>
      </c>
      <c r="AC354" s="3">
        <f>IF(Inputs!$B$27&lt;&gt;"Ready","PENDING INPUTS",IF(AND(A354&lt;=Inputs!$B$6,AA354&gt;0),Inputs!G16,0))</f>
        <v>0</v>
      </c>
      <c r="AD354" s="3">
        <f>IF(Inputs!$B$27&lt;&gt;"Ready","PENDING INPUTS",IF(A354&gt;Inputs!$B$6,0,MIN((AA354+AB354+AC354),IF(Inputs!H16=1,Inputs!D16,MAX(Inputs!F16,ROUND(AA354*Inputs!E16+AB354+AC354,2))))))</f>
        <v>0</v>
      </c>
      <c r="AE354">
        <f>IF(Inputs!$B$27&lt;&gt;"Ready","PENDING INPUTS",IF(AA354&lt;=0,99,1+IF(AND(K354&gt;0,OR(K354&lt;AA354,AND(K354=AA354,0&lt;2))),1,0)+IF(AND(S354&gt;0,OR(S354&lt;AA354,AND(S354=AA354,1&lt;2))),1,0)+IF(AND(AI354&gt;0,OR(AI354&lt;AA354,AND(AI354=AA354,3&lt;2))),1,0)+IF(AND(AQ354&gt;0,OR(AQ354&lt;AA354,AND(AQ354=AA354,4&lt;2))),1,0)+IF(AND(AY354&gt;0,OR(AY354&lt;AA354,AND(AY354=AA354,5&lt;2))),1,0)+IF(AND(BG354&gt;0,OR(BG354&lt;AA354,AND(BG354=AA354,6&lt;2))),1,0)+IF(AND(BO354&gt;0,OR(BO354&lt;AA354,AND(BO354=AA354,7&lt;2))),1,0)+IF(AND(BW354&gt;0,OR(BW354&lt;AA354,AND(BW354=AA354,8&lt;2))),1,0)+IF(AND(CE354&gt;0,OR(CE354&lt;AA354,AND(CE354=AA354,9&lt;2))),1,0)))</f>
        <v>99</v>
      </c>
      <c r="AF354" s="3">
        <f>IF(Inputs!$B$27&lt;&gt;"Ready","PENDING INPUTS",IF(A354&gt;Inputs!$B$6,0,MIN(MAX(0,(AA354+AB354+AC354)-AD354),MAX(0,C354-D354-(IF(O354&lt;AE354,K354+L354+M354-N354,0)+IF(W354&lt;AE354,S354+T354+U354-V354,0)+IF(AE354&lt;AE354,AA354+AB354+AC354-AD354,0)+IF(AM354&lt;AE354,AI354+AJ354+AK354-AL354,0)+IF(AU354&lt;AE354,AQ354+AR354+AS354-AT354,0)+IF(BC354&lt;AE354,AY354+AZ354+BA354-BB354,0)+IF(BK354&lt;AE354,BG354+BH354+BI354-BJ354,0)+IF(BS354&lt;AE354,BO354+BP354+BQ354-BR354,0)+IF(CA354&lt;AE354,BW354+BX354+BY354-BZ354,0)+IF(CI354&lt;AE354,CE354+CF354+CG354-CH354,0))))))</f>
        <v>0</v>
      </c>
      <c r="AG354" s="3">
        <f>IF(Inputs!$B$27&lt;&gt;"Ready","PENDING INPUTS",MIN((AA354+AB354+AC354),IF(D354&gt;C354,IF(D354=0,0,AD354*C354/D354),AD354+AF354)))</f>
        <v>0</v>
      </c>
      <c r="AH354" s="3">
        <f>IF(Inputs!$B$27&lt;&gt;"Ready","PENDING INPUTS",MAX(0,(AA354+AB354+AC354)-AG354))</f>
        <v>0</v>
      </c>
      <c r="AI354" s="3">
        <f>IF(Inputs!$B$27&lt;&gt;"Ready","PENDING INPUTS",AP353)</f>
        <v>0</v>
      </c>
      <c r="AJ354" s="3">
        <f>IF(Inputs!$B$27&lt;&gt;"Ready","PENDING INPUTS",IF(A354&lt;=Inputs!$B$6,ROUND(AI354*Inputs!C17/12,2),0))</f>
        <v>0</v>
      </c>
      <c r="AK354" s="3">
        <f>IF(Inputs!$B$27&lt;&gt;"Ready","PENDING INPUTS",IF(AND(A354&lt;=Inputs!$B$6,AI354&gt;0),Inputs!G17,0))</f>
        <v>0</v>
      </c>
      <c r="AL354" s="3">
        <f>IF(Inputs!$B$27&lt;&gt;"Ready","PENDING INPUTS",IF(A354&gt;Inputs!$B$6,0,MIN((AI354+AJ354+AK354),IF(Inputs!H17=1,Inputs!D17,MAX(Inputs!F17,ROUND(AI354*Inputs!E17+AJ354+AK354,2))))))</f>
        <v>0</v>
      </c>
      <c r="AM354">
        <f>IF(Inputs!$B$27&lt;&gt;"Ready","PENDING INPUTS",IF(AI354&lt;=0,99,1+IF(AND(K354&gt;0,OR(K354&lt;AI354,AND(K354=AI354,0&lt;3))),1,0)+IF(AND(S354&gt;0,OR(S354&lt;AI354,AND(S354=AI354,1&lt;3))),1,0)+IF(AND(AA354&gt;0,OR(AA354&lt;AI354,AND(AA354=AI354,2&lt;3))),1,0)+IF(AND(AQ354&gt;0,OR(AQ354&lt;AI354,AND(AQ354=AI354,4&lt;3))),1,0)+IF(AND(AY354&gt;0,OR(AY354&lt;AI354,AND(AY354=AI354,5&lt;3))),1,0)+IF(AND(BG354&gt;0,OR(BG354&lt;AI354,AND(BG354=AI354,6&lt;3))),1,0)+IF(AND(BO354&gt;0,OR(BO354&lt;AI354,AND(BO354=AI354,7&lt;3))),1,0)+IF(AND(BW354&gt;0,OR(BW354&lt;AI354,AND(BW354=AI354,8&lt;3))),1,0)+IF(AND(CE354&gt;0,OR(CE354&lt;AI354,AND(CE354=AI354,9&lt;3))),1,0)))</f>
        <v>99</v>
      </c>
      <c r="AN354" s="3">
        <f>IF(Inputs!$B$27&lt;&gt;"Ready","PENDING INPUTS",IF(A354&gt;Inputs!$B$6,0,MIN(MAX(0,(AI354+AJ354+AK354)-AL354),MAX(0,C354-D354-(IF(O354&lt;AM354,K354+L354+M354-N354,0)+IF(W354&lt;AM354,S354+T354+U354-V354,0)+IF(AE354&lt;AM354,AA354+AB354+AC354-AD354,0)+IF(AM354&lt;AM354,AI354+AJ354+AK354-AL354,0)+IF(AU354&lt;AM354,AQ354+AR354+AS354-AT354,0)+IF(BC354&lt;AM354,AY354+AZ354+BA354-BB354,0)+IF(BK354&lt;AM354,BG354+BH354+BI354-BJ354,0)+IF(BS354&lt;AM354,BO354+BP354+BQ354-BR354,0)+IF(CA354&lt;AM354,BW354+BX354+BY354-BZ354,0)+IF(CI354&lt;AM354,CE354+CF354+CG354-CH354,0))))))</f>
        <v>0</v>
      </c>
      <c r="AO354" s="3">
        <f>IF(Inputs!$B$27&lt;&gt;"Ready","PENDING INPUTS",MIN((AI354+AJ354+AK354),IF(D354&gt;C354,IF(D354=0,0,AL354*C354/D354),AL354+AN354)))</f>
        <v>0</v>
      </c>
      <c r="AP354" s="3">
        <f>IF(Inputs!$B$27&lt;&gt;"Ready","PENDING INPUTS",MAX(0,(AI354+AJ354+AK354)-AO354))</f>
        <v>0</v>
      </c>
      <c r="AQ354" s="3">
        <f>IF(Inputs!$B$27&lt;&gt;"Ready","PENDING INPUTS",AX353)</f>
        <v>0</v>
      </c>
      <c r="AR354" s="3">
        <f>IF(Inputs!$B$27&lt;&gt;"Ready","PENDING INPUTS",IF(A354&lt;=Inputs!$B$6,ROUND(AQ354*Inputs!C18/12,2),0))</f>
        <v>0</v>
      </c>
      <c r="AS354" s="3">
        <f>IF(Inputs!$B$27&lt;&gt;"Ready","PENDING INPUTS",IF(AND(A354&lt;=Inputs!$B$6,AQ354&gt;0),Inputs!G18,0))</f>
        <v>0</v>
      </c>
      <c r="AT354" s="3">
        <f>IF(Inputs!$B$27&lt;&gt;"Ready","PENDING INPUTS",IF(A354&gt;Inputs!$B$6,0,MIN((AQ354+AR354+AS354),IF(Inputs!H18=1,Inputs!D18,MAX(Inputs!F18,ROUND(AQ354*Inputs!E18+AR354+AS354,2))))))</f>
        <v>0</v>
      </c>
      <c r="AU354">
        <f>IF(Inputs!$B$27&lt;&gt;"Ready","PENDING INPUTS",IF(AQ354&lt;=0,99,1+IF(AND(K354&gt;0,OR(K354&lt;AQ354,AND(K354=AQ354,0&lt;4))),1,0)+IF(AND(S354&gt;0,OR(S354&lt;AQ354,AND(S354=AQ354,1&lt;4))),1,0)+IF(AND(AA354&gt;0,OR(AA354&lt;AQ354,AND(AA354=AQ354,2&lt;4))),1,0)+IF(AND(AI354&gt;0,OR(AI354&lt;AQ354,AND(AI354=AQ354,3&lt;4))),1,0)+IF(AND(AY354&gt;0,OR(AY354&lt;AQ354,AND(AY354=AQ354,5&lt;4))),1,0)+IF(AND(BG354&gt;0,OR(BG354&lt;AQ354,AND(BG354=AQ354,6&lt;4))),1,0)+IF(AND(BO354&gt;0,OR(BO354&lt;AQ354,AND(BO354=AQ354,7&lt;4))),1,0)+IF(AND(BW354&gt;0,OR(BW354&lt;AQ354,AND(BW354=AQ354,8&lt;4))),1,0)+IF(AND(CE354&gt;0,OR(CE354&lt;AQ354,AND(CE354=AQ354,9&lt;4))),1,0)))</f>
        <v>99</v>
      </c>
      <c r="AV354" s="3">
        <f>IF(Inputs!$B$27&lt;&gt;"Ready","PENDING INPUTS",IF(A354&gt;Inputs!$B$6,0,MIN(MAX(0,(AQ354+AR354+AS354)-AT354),MAX(0,C354-D354-(IF(O354&lt;AU354,K354+L354+M354-N354,0)+IF(W354&lt;AU354,S354+T354+U354-V354,0)+IF(AE354&lt;AU354,AA354+AB354+AC354-AD354,0)+IF(AM354&lt;AU354,AI354+AJ354+AK354-AL354,0)+IF(AU354&lt;AU354,AQ354+AR354+AS354-AT354,0)+IF(BC354&lt;AU354,AY354+AZ354+BA354-BB354,0)+IF(BK354&lt;AU354,BG354+BH354+BI354-BJ354,0)+IF(BS354&lt;AU354,BO354+BP354+BQ354-BR354,0)+IF(CA354&lt;AU354,BW354+BX354+BY354-BZ354,0)+IF(CI354&lt;AU354,CE354+CF354+CG354-CH354,0))))))</f>
        <v>0</v>
      </c>
      <c r="AW354" s="3">
        <f>IF(Inputs!$B$27&lt;&gt;"Ready","PENDING INPUTS",MIN((AQ354+AR354+AS354),IF(D354&gt;C354,IF(D354=0,0,AT354*C354/D354),AT354+AV354)))</f>
        <v>0</v>
      </c>
      <c r="AX354" s="3">
        <f>IF(Inputs!$B$27&lt;&gt;"Ready","PENDING INPUTS",MAX(0,(AQ354+AR354+AS354)-AW354))</f>
        <v>0</v>
      </c>
      <c r="AY354" s="3">
        <f>IF(Inputs!$B$27&lt;&gt;"Ready","PENDING INPUTS",BF353)</f>
        <v>0</v>
      </c>
      <c r="AZ354" s="3">
        <f>IF(Inputs!$B$27&lt;&gt;"Ready","PENDING INPUTS",IF(A354&lt;=Inputs!$B$6,ROUND(AY354*Inputs!C19/12,2),0))</f>
        <v>0</v>
      </c>
      <c r="BA354" s="3">
        <f>IF(Inputs!$B$27&lt;&gt;"Ready","PENDING INPUTS",IF(AND(A354&lt;=Inputs!$B$6,AY354&gt;0),Inputs!G19,0))</f>
        <v>0</v>
      </c>
      <c r="BB354" s="3">
        <f>IF(Inputs!$B$27&lt;&gt;"Ready","PENDING INPUTS",IF(A354&gt;Inputs!$B$6,0,MIN((AY354+AZ354+BA354),IF(Inputs!H19=1,Inputs!D19,MAX(Inputs!F19,ROUND(AY354*Inputs!E19+AZ354+BA354,2))))))</f>
        <v>0</v>
      </c>
      <c r="BC354">
        <f>IF(Inputs!$B$27&lt;&gt;"Ready","PENDING INPUTS",IF(AY354&lt;=0,99,1+IF(AND(K354&gt;0,OR(K354&lt;AY354,AND(K354=AY354,0&lt;5))),1,0)+IF(AND(S354&gt;0,OR(S354&lt;AY354,AND(S354=AY354,1&lt;5))),1,0)+IF(AND(AA354&gt;0,OR(AA354&lt;AY354,AND(AA354=AY354,2&lt;5))),1,0)+IF(AND(AI354&gt;0,OR(AI354&lt;AY354,AND(AI354=AY354,3&lt;5))),1,0)+IF(AND(AQ354&gt;0,OR(AQ354&lt;AY354,AND(AQ354=AY354,4&lt;5))),1,0)+IF(AND(BG354&gt;0,OR(BG354&lt;AY354,AND(BG354=AY354,6&lt;5))),1,0)+IF(AND(BO354&gt;0,OR(BO354&lt;AY354,AND(BO354=AY354,7&lt;5))),1,0)+IF(AND(BW354&gt;0,OR(BW354&lt;AY354,AND(BW354=AY354,8&lt;5))),1,0)+IF(AND(CE354&gt;0,OR(CE354&lt;AY354,AND(CE354=AY354,9&lt;5))),1,0)))</f>
        <v>99</v>
      </c>
      <c r="BD354" s="3">
        <f>IF(Inputs!$B$27&lt;&gt;"Ready","PENDING INPUTS",IF(A354&gt;Inputs!$B$6,0,MIN(MAX(0,(AY354+AZ354+BA354)-BB354),MAX(0,C354-D354-(IF(O354&lt;BC354,K354+L354+M354-N354,0)+IF(W354&lt;BC354,S354+T354+U354-V354,0)+IF(AE354&lt;BC354,AA354+AB354+AC354-AD354,0)+IF(AM354&lt;BC354,AI354+AJ354+AK354-AL354,0)+IF(AU354&lt;BC354,AQ354+AR354+AS354-AT354,0)+IF(BC354&lt;BC354,AY354+AZ354+BA354-BB354,0)+IF(BK354&lt;BC354,BG354+BH354+BI354-BJ354,0)+IF(BS354&lt;BC354,BO354+BP354+BQ354-BR354,0)+IF(CA354&lt;BC354,BW354+BX354+BY354-BZ354,0)+IF(CI354&lt;BC354,CE354+CF354+CG354-CH354,0))))))</f>
        <v>0</v>
      </c>
      <c r="BE354" s="3">
        <f>IF(Inputs!$B$27&lt;&gt;"Ready","PENDING INPUTS",MIN((AY354+AZ354+BA354),IF(D354&gt;C354,IF(D354=0,0,BB354*C354/D354),BB354+BD354)))</f>
        <v>0</v>
      </c>
      <c r="BF354" s="3">
        <f>IF(Inputs!$B$27&lt;&gt;"Ready","PENDING INPUTS",MAX(0,(AY354+AZ354+BA354)-BE354))</f>
        <v>0</v>
      </c>
      <c r="BG354" s="3">
        <f>IF(Inputs!$B$27&lt;&gt;"Ready","PENDING INPUTS",BN353)</f>
        <v>0</v>
      </c>
      <c r="BH354" s="3">
        <f>IF(Inputs!$B$27&lt;&gt;"Ready","PENDING INPUTS",IF(A354&lt;=Inputs!$B$6,ROUND(BG354*Inputs!C20/12,2),0))</f>
        <v>0</v>
      </c>
      <c r="BI354" s="3">
        <f>IF(Inputs!$B$27&lt;&gt;"Ready","PENDING INPUTS",IF(AND(A354&lt;=Inputs!$B$6,BG354&gt;0),Inputs!G20,0))</f>
        <v>0</v>
      </c>
      <c r="BJ354" s="3">
        <f>IF(Inputs!$B$27&lt;&gt;"Ready","PENDING INPUTS",IF(A354&gt;Inputs!$B$6,0,MIN((BG354+BH354+BI354),IF(Inputs!H20=1,Inputs!D20,MAX(Inputs!F20,ROUND(BG354*Inputs!E20+BH354+BI354,2))))))</f>
        <v>0</v>
      </c>
      <c r="BK354">
        <f>IF(Inputs!$B$27&lt;&gt;"Ready","PENDING INPUTS",IF(BG354&lt;=0,99,1+IF(AND(K354&gt;0,OR(K354&lt;BG354,AND(K354=BG354,0&lt;6))),1,0)+IF(AND(S354&gt;0,OR(S354&lt;BG354,AND(S354=BG354,1&lt;6))),1,0)+IF(AND(AA354&gt;0,OR(AA354&lt;BG354,AND(AA354=BG354,2&lt;6))),1,0)+IF(AND(AI354&gt;0,OR(AI354&lt;BG354,AND(AI354=BG354,3&lt;6))),1,0)+IF(AND(AQ354&gt;0,OR(AQ354&lt;BG354,AND(AQ354=BG354,4&lt;6))),1,0)+IF(AND(AY354&gt;0,OR(AY354&lt;BG354,AND(AY354=BG354,5&lt;6))),1,0)+IF(AND(BO354&gt;0,OR(BO354&lt;BG354,AND(BO354=BG354,7&lt;6))),1,0)+IF(AND(BW354&gt;0,OR(BW354&lt;BG354,AND(BW354=BG354,8&lt;6))),1,0)+IF(AND(CE354&gt;0,OR(CE354&lt;BG354,AND(CE354=BG354,9&lt;6))),1,0)))</f>
        <v>99</v>
      </c>
      <c r="BL354" s="3">
        <f>IF(Inputs!$B$27&lt;&gt;"Ready","PENDING INPUTS",IF(A354&gt;Inputs!$B$6,0,MIN(MAX(0,(BG354+BH354+BI354)-BJ354),MAX(0,C354-D354-(IF(O354&lt;BK354,K354+L354+M354-N354,0)+IF(W354&lt;BK354,S354+T354+U354-V354,0)+IF(AE354&lt;BK354,AA354+AB354+AC354-AD354,0)+IF(AM354&lt;BK354,AI354+AJ354+AK354-AL354,0)+IF(AU354&lt;BK354,AQ354+AR354+AS354-AT354,0)+IF(BC354&lt;BK354,AY354+AZ354+BA354-BB354,0)+IF(BK354&lt;BK354,BG354+BH354+BI354-BJ354,0)+IF(BS354&lt;BK354,BO354+BP354+BQ354-BR354,0)+IF(CA354&lt;BK354,BW354+BX354+BY354-BZ354,0)+IF(CI354&lt;BK354,CE354+CF354+CG354-CH354,0))))))</f>
        <v>0</v>
      </c>
      <c r="BM354" s="3">
        <f>IF(Inputs!$B$27&lt;&gt;"Ready","PENDING INPUTS",MIN((BG354+BH354+BI354),IF(D354&gt;C354,IF(D354=0,0,BJ354*C354/D354),BJ354+BL354)))</f>
        <v>0</v>
      </c>
      <c r="BN354" s="3">
        <f>IF(Inputs!$B$27&lt;&gt;"Ready","PENDING INPUTS",MAX(0,(BG354+BH354+BI354)-BM354))</f>
        <v>0</v>
      </c>
      <c r="BO354" s="3">
        <f>IF(Inputs!$B$27&lt;&gt;"Ready","PENDING INPUTS",BV353)</f>
        <v>0</v>
      </c>
      <c r="BP354" s="3">
        <f>IF(Inputs!$B$27&lt;&gt;"Ready","PENDING INPUTS",IF(A354&lt;=Inputs!$B$6,ROUND(BO354*Inputs!C21/12,2),0))</f>
        <v>0</v>
      </c>
      <c r="BQ354" s="3">
        <f>IF(Inputs!$B$27&lt;&gt;"Ready","PENDING INPUTS",IF(AND(A354&lt;=Inputs!$B$6,BO354&gt;0),Inputs!G21,0))</f>
        <v>0</v>
      </c>
      <c r="BR354" s="3">
        <f>IF(Inputs!$B$27&lt;&gt;"Ready","PENDING INPUTS",IF(A354&gt;Inputs!$B$6,0,MIN((BO354+BP354+BQ354),IF(Inputs!H21=1,Inputs!D21,MAX(Inputs!F21,ROUND(BO354*Inputs!E21+BP354+BQ354,2))))))</f>
        <v>0</v>
      </c>
      <c r="BS354">
        <f>IF(Inputs!$B$27&lt;&gt;"Ready","PENDING INPUTS",IF(BO354&lt;=0,99,1+IF(AND(K354&gt;0,OR(K354&lt;BO354,AND(K354=BO354,0&lt;7))),1,0)+IF(AND(S354&gt;0,OR(S354&lt;BO354,AND(S354=BO354,1&lt;7))),1,0)+IF(AND(AA354&gt;0,OR(AA354&lt;BO354,AND(AA354=BO354,2&lt;7))),1,0)+IF(AND(AI354&gt;0,OR(AI354&lt;BO354,AND(AI354=BO354,3&lt;7))),1,0)+IF(AND(AQ354&gt;0,OR(AQ354&lt;BO354,AND(AQ354=BO354,4&lt;7))),1,0)+IF(AND(AY354&gt;0,OR(AY354&lt;BO354,AND(AY354=BO354,5&lt;7))),1,0)+IF(AND(BG354&gt;0,OR(BG354&lt;BO354,AND(BG354=BO354,6&lt;7))),1,0)+IF(AND(BW354&gt;0,OR(BW354&lt;BO354,AND(BW354=BO354,8&lt;7))),1,0)+IF(AND(CE354&gt;0,OR(CE354&lt;BO354,AND(CE354=BO354,9&lt;7))),1,0)))</f>
        <v>99</v>
      </c>
      <c r="BT354" s="3">
        <f>IF(Inputs!$B$27&lt;&gt;"Ready","PENDING INPUTS",IF(A354&gt;Inputs!$B$6,0,MIN(MAX(0,(BO354+BP354+BQ354)-BR354),MAX(0,C354-D354-(IF(O354&lt;BS354,K354+L354+M354-N354,0)+IF(W354&lt;BS354,S354+T354+U354-V354,0)+IF(AE354&lt;BS354,AA354+AB354+AC354-AD354,0)+IF(AM354&lt;BS354,AI354+AJ354+AK354-AL354,0)+IF(AU354&lt;BS354,AQ354+AR354+AS354-AT354,0)+IF(BC354&lt;BS354,AY354+AZ354+BA354-BB354,0)+IF(BK354&lt;BS354,BG354+BH354+BI354-BJ354,0)+IF(BS354&lt;BS354,BO354+BP354+BQ354-BR354,0)+IF(CA354&lt;BS354,BW354+BX354+BY354-BZ354,0)+IF(CI354&lt;BS354,CE354+CF354+CG354-CH354,0))))))</f>
        <v>0</v>
      </c>
      <c r="BU354" s="3">
        <f>IF(Inputs!$B$27&lt;&gt;"Ready","PENDING INPUTS",MIN((BO354+BP354+BQ354),IF(D354&gt;C354,IF(D354=0,0,BR354*C354/D354),BR354+BT354)))</f>
        <v>0</v>
      </c>
      <c r="BV354" s="3">
        <f>IF(Inputs!$B$27&lt;&gt;"Ready","PENDING INPUTS",MAX(0,(BO354+BP354+BQ354)-BU354))</f>
        <v>0</v>
      </c>
      <c r="BW354" s="3">
        <f>IF(Inputs!$B$27&lt;&gt;"Ready","PENDING INPUTS",CD353)</f>
        <v>0</v>
      </c>
      <c r="BX354" s="3">
        <f>IF(Inputs!$B$27&lt;&gt;"Ready","PENDING INPUTS",IF(A354&lt;=Inputs!$B$6,ROUND(BW354*Inputs!C22/12,2),0))</f>
        <v>0</v>
      </c>
      <c r="BY354" s="3">
        <f>IF(Inputs!$B$27&lt;&gt;"Ready","PENDING INPUTS",IF(AND(A354&lt;=Inputs!$B$6,BW354&gt;0),Inputs!G22,0))</f>
        <v>0</v>
      </c>
      <c r="BZ354" s="3">
        <f>IF(Inputs!$B$27&lt;&gt;"Ready","PENDING INPUTS",IF(A354&gt;Inputs!$B$6,0,MIN((BW354+BX354+BY354),IF(Inputs!H22=1,Inputs!D22,MAX(Inputs!F22,ROUND(BW354*Inputs!E22+BX354+BY354,2))))))</f>
        <v>0</v>
      </c>
      <c r="CA354">
        <f>IF(Inputs!$B$27&lt;&gt;"Ready","PENDING INPUTS",IF(BW354&lt;=0,99,1+IF(AND(K354&gt;0,OR(K354&lt;BW354,AND(K354=BW354,0&lt;8))),1,0)+IF(AND(S354&gt;0,OR(S354&lt;BW354,AND(S354=BW354,1&lt;8))),1,0)+IF(AND(AA354&gt;0,OR(AA354&lt;BW354,AND(AA354=BW354,2&lt;8))),1,0)+IF(AND(AI354&gt;0,OR(AI354&lt;BW354,AND(AI354=BW354,3&lt;8))),1,0)+IF(AND(AQ354&gt;0,OR(AQ354&lt;BW354,AND(AQ354=BW354,4&lt;8))),1,0)+IF(AND(AY354&gt;0,OR(AY354&lt;BW354,AND(AY354=BW354,5&lt;8))),1,0)+IF(AND(BG354&gt;0,OR(BG354&lt;BW354,AND(BG354=BW354,6&lt;8))),1,0)+IF(AND(BO354&gt;0,OR(BO354&lt;BW354,AND(BO354=BW354,7&lt;8))),1,0)+IF(AND(CE354&gt;0,OR(CE354&lt;BW354,AND(CE354=BW354,9&lt;8))),1,0)))</f>
        <v>99</v>
      </c>
      <c r="CB354" s="3">
        <f>IF(Inputs!$B$27&lt;&gt;"Ready","PENDING INPUTS",IF(A354&gt;Inputs!$B$6,0,MIN(MAX(0,(BW354+BX354+BY354)-BZ354),MAX(0,C354-D354-(IF(O354&lt;CA354,K354+L354+M354-N354,0)+IF(W354&lt;CA354,S354+T354+U354-V354,0)+IF(AE354&lt;CA354,AA354+AB354+AC354-AD354,0)+IF(AM354&lt;CA354,AI354+AJ354+AK354-AL354,0)+IF(AU354&lt;CA354,AQ354+AR354+AS354-AT354,0)+IF(BC354&lt;CA354,AY354+AZ354+BA354-BB354,0)+IF(BK354&lt;CA354,BG354+BH354+BI354-BJ354,0)+IF(BS354&lt;CA354,BO354+BP354+BQ354-BR354,0)+IF(CA354&lt;CA354,BW354+BX354+BY354-BZ354,0)+IF(CI354&lt;CA354,CE354+CF354+CG354-CH354,0))))))</f>
        <v>0</v>
      </c>
      <c r="CC354" s="3">
        <f>IF(Inputs!$B$27&lt;&gt;"Ready","PENDING INPUTS",MIN((BW354+BX354+BY354),IF(D354&gt;C354,IF(D354=0,0,BZ354*C354/D354),BZ354+CB354)))</f>
        <v>0</v>
      </c>
      <c r="CD354" s="3">
        <f>IF(Inputs!$B$27&lt;&gt;"Ready","PENDING INPUTS",MAX(0,(BW354+BX354+BY354)-CC354))</f>
        <v>0</v>
      </c>
      <c r="CE354" s="3">
        <f>IF(Inputs!$B$27&lt;&gt;"Ready","PENDING INPUTS",CL353)</f>
        <v>0</v>
      </c>
      <c r="CF354" s="3">
        <f>IF(Inputs!$B$27&lt;&gt;"Ready","PENDING INPUTS",IF(A354&lt;=Inputs!$B$6,ROUND(CE354*Inputs!C23/12,2),0))</f>
        <v>0</v>
      </c>
      <c r="CG354" s="3">
        <f>IF(Inputs!$B$27&lt;&gt;"Ready","PENDING INPUTS",IF(AND(A354&lt;=Inputs!$B$6,CE354&gt;0),Inputs!G23,0))</f>
        <v>0</v>
      </c>
      <c r="CH354" s="3">
        <f>IF(Inputs!$B$27&lt;&gt;"Ready","PENDING INPUTS",IF(A354&gt;Inputs!$B$6,0,MIN((CE354+CF354+CG354),IF(Inputs!H23=1,Inputs!D23,MAX(Inputs!F23,ROUND(CE354*Inputs!E23+CF354+CG354,2))))))</f>
        <v>0</v>
      </c>
      <c r="CI354">
        <f>IF(Inputs!$B$27&lt;&gt;"Ready","PENDING INPUTS",IF(CE354&lt;=0,99,1+IF(AND(K354&gt;0,OR(K354&lt;CE354,AND(K354=CE354,0&lt;9))),1,0)+IF(AND(S354&gt;0,OR(S354&lt;CE354,AND(S354=CE354,1&lt;9))),1,0)+IF(AND(AA354&gt;0,OR(AA354&lt;CE354,AND(AA354=CE354,2&lt;9))),1,0)+IF(AND(AI354&gt;0,OR(AI354&lt;CE354,AND(AI354=CE354,3&lt;9))),1,0)+IF(AND(AQ354&gt;0,OR(AQ354&lt;CE354,AND(AQ354=CE354,4&lt;9))),1,0)+IF(AND(AY354&gt;0,OR(AY354&lt;CE354,AND(AY354=CE354,5&lt;9))),1,0)+IF(AND(BG354&gt;0,OR(BG354&lt;CE354,AND(BG354=CE354,6&lt;9))),1,0)+IF(AND(BO354&gt;0,OR(BO354&lt;CE354,AND(BO354=CE354,7&lt;9))),1,0)+IF(AND(BW354&gt;0,OR(BW354&lt;CE354,AND(BW354=CE354,8&lt;9))),1,0)))</f>
        <v>99</v>
      </c>
      <c r="CJ354" s="3">
        <f>IF(Inputs!$B$27&lt;&gt;"Ready","PENDING INPUTS",IF(A354&gt;Inputs!$B$6,0,MIN(MAX(0,(CE354+CF354+CG354)-CH354),MAX(0,C354-D354-(IF(O354&lt;CI354,K354+L354+M354-N354,0)+IF(W354&lt;CI354,S354+T354+U354-V354,0)+IF(AE354&lt;CI354,AA354+AB354+AC354-AD354,0)+IF(AM354&lt;CI354,AI354+AJ354+AK354-AL354,0)+IF(AU354&lt;CI354,AQ354+AR354+AS354-AT354,0)+IF(BC354&lt;CI354,AY354+AZ354+BA354-BB354,0)+IF(BK354&lt;CI354,BG354+BH354+BI354-BJ354,0)+IF(BS354&lt;CI354,BO354+BP354+BQ354-BR354,0)+IF(CA354&lt;CI354,BW354+BX354+BY354-BZ354,0)+IF(CI354&lt;CI354,CE354+CF354+CG354-CH354,0))))))</f>
        <v>0</v>
      </c>
      <c r="CK354" s="3">
        <f>IF(Inputs!$B$27&lt;&gt;"Ready","PENDING INPUTS",MIN((CE354+CF354+CG354),IF(D354&gt;C354,IF(D354=0,0,CH354*C354/D354),CH354+CJ354)))</f>
        <v>0</v>
      </c>
      <c r="CL354" s="3">
        <f>IF(Inputs!$B$27&lt;&gt;"Ready","PENDING INPUTS",MAX(0,(CE354+CF354+CG354)-CK354))</f>
        <v>0</v>
      </c>
    </row>
    <row r="355" spans="1:90" ht="27.95" customHeight="1" x14ac:dyDescent="0.25">
      <c r="A355">
        <v>351</v>
      </c>
      <c r="B355" s="13">
        <f>IF(Inputs!$B$27&lt;&gt;"Ready","PENDING INPUTS",EDATE(Inputs!$B$5,A355-1))</f>
        <v>56949</v>
      </c>
      <c r="C355" s="3">
        <f>IF(Inputs!$B$27&lt;&gt;"Ready","PENDING INPUTS",IF(A355&lt;=Inputs!$B$6,MAX(0,Inputs!$B$4+IF(A355=Inputs!$B$7,Inputs!$B$8,0)+IF(A355=Inputs!$B$9,Inputs!$B$10,0)),0))</f>
        <v>0</v>
      </c>
      <c r="D355" s="3">
        <f>IF(Inputs!$B$27&lt;&gt;"Ready","PENDING INPUTS",SUM(N355,V355,AD355,AL355,AT355,BB355,BJ355,BR355,BZ355,CH355))</f>
        <v>0</v>
      </c>
      <c r="E355" s="3">
        <f>IF(Inputs!$B$27&lt;&gt;"Ready","PENDING INPUTS",MAX(0,D355-C355))</f>
        <v>0</v>
      </c>
      <c r="F355" s="3">
        <f>IF(Inputs!$B$27&lt;&gt;"Ready","PENDING INPUTS",SUM(Q355,Y355,AG355,AO355,AW355,BE355,BM355,BU355,CC355,CK355))</f>
        <v>0</v>
      </c>
      <c r="G355" s="3">
        <f>IF(Inputs!$B$27&lt;&gt;"Ready","PENDING INPUTS",SUM(L355,T355,AB355,AJ355,AR355,AZ355,BH355,BP355,BX355,CF355))</f>
        <v>0</v>
      </c>
      <c r="H355" s="3">
        <f>IF(Inputs!$B$27&lt;&gt;"Ready","PENDING INPUTS",SUM(M355,U355,AC355,AK355,AS355,BA355,BI355,BQ355,BY355,CG355))</f>
        <v>0</v>
      </c>
      <c r="I355" s="3">
        <f>IF(Inputs!$B$27&lt;&gt;"Ready","PENDING INPUTS",SUM(R355,Z355,AH355,AP355,AX355,BF355,BN355,BV355,CD355,CL355))</f>
        <v>0</v>
      </c>
      <c r="J355" t="str">
        <f>IF(Inputs!$B$27&lt;&gt;"Ready","PENDING INPUTS",IF(A355&gt;Inputs!$B$6,"Beyond horizon",IF(E355&gt;0.005,"MINIMUM SHORTFALL",IF(I355&lt;0.005,"Paid off","In progress"))))</f>
        <v>Beyond horizon</v>
      </c>
      <c r="K355" s="3">
        <f>IF(Inputs!$B$27&lt;&gt;"Ready","PENDING INPUTS",R354)</f>
        <v>0</v>
      </c>
      <c r="L355" s="3">
        <f>IF(Inputs!$B$27&lt;&gt;"Ready","PENDING INPUTS",IF(A355&lt;=Inputs!$B$6,ROUND(K355*Inputs!C14/12,2),0))</f>
        <v>0</v>
      </c>
      <c r="M355" s="3">
        <f>IF(Inputs!$B$27&lt;&gt;"Ready","PENDING INPUTS",IF(AND(A355&lt;=Inputs!$B$6,K355&gt;0),Inputs!G14,0))</f>
        <v>0</v>
      </c>
      <c r="N355" s="3">
        <f>IF(Inputs!$B$27&lt;&gt;"Ready","PENDING INPUTS",IF(A355&gt;Inputs!$B$6,0,MIN((K355+L355+M355),IF(Inputs!H14=1,Inputs!D14,MAX(Inputs!F14,ROUND(K355*Inputs!E14+L355+M355,2))))))</f>
        <v>0</v>
      </c>
      <c r="O355">
        <f>IF(Inputs!$B$27&lt;&gt;"Ready","PENDING INPUTS",IF(K355&lt;=0,99,1+IF(AND(S355&gt;0,OR(S355&lt;K355,AND(S355=K355,1&lt;0))),1,0)+IF(AND(AA355&gt;0,OR(AA355&lt;K355,AND(AA355=K355,2&lt;0))),1,0)+IF(AND(AI355&gt;0,OR(AI355&lt;K355,AND(AI355=K355,3&lt;0))),1,0)+IF(AND(AQ355&gt;0,OR(AQ355&lt;K355,AND(AQ355=K355,4&lt;0))),1,0)+IF(AND(AY355&gt;0,OR(AY355&lt;K355,AND(AY355=K355,5&lt;0))),1,0)+IF(AND(BG355&gt;0,OR(BG355&lt;K355,AND(BG355=K355,6&lt;0))),1,0)+IF(AND(BO355&gt;0,OR(BO355&lt;K355,AND(BO355=K355,7&lt;0))),1,0)+IF(AND(BW355&gt;0,OR(BW355&lt;K355,AND(BW355=K355,8&lt;0))),1,0)+IF(AND(CE355&gt;0,OR(CE355&lt;K355,AND(CE355=K355,9&lt;0))),1,0)))</f>
        <v>99</v>
      </c>
      <c r="P355" s="3">
        <f>IF(Inputs!$B$27&lt;&gt;"Ready","PENDING INPUTS",IF(A355&gt;Inputs!$B$6,0,MIN(MAX(0,(K355+L355+M355)-N355),MAX(0,C355-D355-(IF(O355&lt;O355,K355+L355+M355-N355,0)+IF(W355&lt;O355,S355+T355+U355-V355,0)+IF(AE355&lt;O355,AA355+AB355+AC355-AD355,0)+IF(AM355&lt;O355,AI355+AJ355+AK355-AL355,0)+IF(AU355&lt;O355,AQ355+AR355+AS355-AT355,0)+IF(BC355&lt;O355,AY355+AZ355+BA355-BB355,0)+IF(BK355&lt;O355,BG355+BH355+BI355-BJ355,0)+IF(BS355&lt;O355,BO355+BP355+BQ355-BR355,0)+IF(CA355&lt;O355,BW355+BX355+BY355-BZ355,0)+IF(CI355&lt;O355,CE355+CF355+CG355-CH355,0))))))</f>
        <v>0</v>
      </c>
      <c r="Q355" s="3">
        <f>IF(Inputs!$B$27&lt;&gt;"Ready","PENDING INPUTS",MIN((K355+L355+M355),IF(D355&gt;C355,IF(D355=0,0,N355*C355/D355),N355+P355)))</f>
        <v>0</v>
      </c>
      <c r="R355" s="3">
        <f>IF(Inputs!$B$27&lt;&gt;"Ready","PENDING INPUTS",MAX(0,(K355+L355+M355)-Q355))</f>
        <v>0</v>
      </c>
      <c r="S355" s="3">
        <f>IF(Inputs!$B$27&lt;&gt;"Ready","PENDING INPUTS",Z354)</f>
        <v>0</v>
      </c>
      <c r="T355" s="3">
        <f>IF(Inputs!$B$27&lt;&gt;"Ready","PENDING INPUTS",IF(A355&lt;=Inputs!$B$6,ROUND(S355*Inputs!C15/12,2),0))</f>
        <v>0</v>
      </c>
      <c r="U355" s="3">
        <f>IF(Inputs!$B$27&lt;&gt;"Ready","PENDING INPUTS",IF(AND(A355&lt;=Inputs!$B$6,S355&gt;0),Inputs!G15,0))</f>
        <v>0</v>
      </c>
      <c r="V355" s="3">
        <f>IF(Inputs!$B$27&lt;&gt;"Ready","PENDING INPUTS",IF(A355&gt;Inputs!$B$6,0,MIN((S355+T355+U355),IF(Inputs!H15=1,Inputs!D15,MAX(Inputs!F15,ROUND(S355*Inputs!E15+T355+U355,2))))))</f>
        <v>0</v>
      </c>
      <c r="W355">
        <f>IF(Inputs!$B$27&lt;&gt;"Ready","PENDING INPUTS",IF(S355&lt;=0,99,1+IF(AND(K355&gt;0,OR(K355&lt;S355,AND(K355=S355,0&lt;1))),1,0)+IF(AND(AA355&gt;0,OR(AA355&lt;S355,AND(AA355=S355,2&lt;1))),1,0)+IF(AND(AI355&gt;0,OR(AI355&lt;S355,AND(AI355=S355,3&lt;1))),1,0)+IF(AND(AQ355&gt;0,OR(AQ355&lt;S355,AND(AQ355=S355,4&lt;1))),1,0)+IF(AND(AY355&gt;0,OR(AY355&lt;S355,AND(AY355=S355,5&lt;1))),1,0)+IF(AND(BG355&gt;0,OR(BG355&lt;S355,AND(BG355=S355,6&lt;1))),1,0)+IF(AND(BO355&gt;0,OR(BO355&lt;S355,AND(BO355=S355,7&lt;1))),1,0)+IF(AND(BW355&gt;0,OR(BW355&lt;S355,AND(BW355=S355,8&lt;1))),1,0)+IF(AND(CE355&gt;0,OR(CE355&lt;S355,AND(CE355=S355,9&lt;1))),1,0)))</f>
        <v>99</v>
      </c>
      <c r="X355" s="3">
        <f>IF(Inputs!$B$27&lt;&gt;"Ready","PENDING INPUTS",IF(A355&gt;Inputs!$B$6,0,MIN(MAX(0,(S355+T355+U355)-V355),MAX(0,C355-D355-(IF(O355&lt;W355,K355+L355+M355-N355,0)+IF(W355&lt;W355,S355+T355+U355-V355,0)+IF(AE355&lt;W355,AA355+AB355+AC355-AD355,0)+IF(AM355&lt;W355,AI355+AJ355+AK355-AL355,0)+IF(AU355&lt;W355,AQ355+AR355+AS355-AT355,0)+IF(BC355&lt;W355,AY355+AZ355+BA355-BB355,0)+IF(BK355&lt;W355,BG355+BH355+BI355-BJ355,0)+IF(BS355&lt;W355,BO355+BP355+BQ355-BR355,0)+IF(CA355&lt;W355,BW355+BX355+BY355-BZ355,0)+IF(CI355&lt;W355,CE355+CF355+CG355-CH355,0))))))</f>
        <v>0</v>
      </c>
      <c r="Y355" s="3">
        <f>IF(Inputs!$B$27&lt;&gt;"Ready","PENDING INPUTS",MIN((S355+T355+U355),IF(D355&gt;C355,IF(D355=0,0,V355*C355/D355),V355+X355)))</f>
        <v>0</v>
      </c>
      <c r="Z355" s="3">
        <f>IF(Inputs!$B$27&lt;&gt;"Ready","PENDING INPUTS",MAX(0,(S355+T355+U355)-Y355))</f>
        <v>0</v>
      </c>
      <c r="AA355" s="3">
        <f>IF(Inputs!$B$27&lt;&gt;"Ready","PENDING INPUTS",AH354)</f>
        <v>0</v>
      </c>
      <c r="AB355" s="3">
        <f>IF(Inputs!$B$27&lt;&gt;"Ready","PENDING INPUTS",IF(A355&lt;=Inputs!$B$6,ROUND(AA355*Inputs!C16/12,2),0))</f>
        <v>0</v>
      </c>
      <c r="AC355" s="3">
        <f>IF(Inputs!$B$27&lt;&gt;"Ready","PENDING INPUTS",IF(AND(A355&lt;=Inputs!$B$6,AA355&gt;0),Inputs!G16,0))</f>
        <v>0</v>
      </c>
      <c r="AD355" s="3">
        <f>IF(Inputs!$B$27&lt;&gt;"Ready","PENDING INPUTS",IF(A355&gt;Inputs!$B$6,0,MIN((AA355+AB355+AC355),IF(Inputs!H16=1,Inputs!D16,MAX(Inputs!F16,ROUND(AA355*Inputs!E16+AB355+AC355,2))))))</f>
        <v>0</v>
      </c>
      <c r="AE355">
        <f>IF(Inputs!$B$27&lt;&gt;"Ready","PENDING INPUTS",IF(AA355&lt;=0,99,1+IF(AND(K355&gt;0,OR(K355&lt;AA355,AND(K355=AA355,0&lt;2))),1,0)+IF(AND(S355&gt;0,OR(S355&lt;AA355,AND(S355=AA355,1&lt;2))),1,0)+IF(AND(AI355&gt;0,OR(AI355&lt;AA355,AND(AI355=AA355,3&lt;2))),1,0)+IF(AND(AQ355&gt;0,OR(AQ355&lt;AA355,AND(AQ355=AA355,4&lt;2))),1,0)+IF(AND(AY355&gt;0,OR(AY355&lt;AA355,AND(AY355=AA355,5&lt;2))),1,0)+IF(AND(BG355&gt;0,OR(BG355&lt;AA355,AND(BG355=AA355,6&lt;2))),1,0)+IF(AND(BO355&gt;0,OR(BO355&lt;AA355,AND(BO355=AA355,7&lt;2))),1,0)+IF(AND(BW355&gt;0,OR(BW355&lt;AA355,AND(BW355=AA355,8&lt;2))),1,0)+IF(AND(CE355&gt;0,OR(CE355&lt;AA355,AND(CE355=AA355,9&lt;2))),1,0)))</f>
        <v>99</v>
      </c>
      <c r="AF355" s="3">
        <f>IF(Inputs!$B$27&lt;&gt;"Ready","PENDING INPUTS",IF(A355&gt;Inputs!$B$6,0,MIN(MAX(0,(AA355+AB355+AC355)-AD355),MAX(0,C355-D355-(IF(O355&lt;AE355,K355+L355+M355-N355,0)+IF(W355&lt;AE355,S355+T355+U355-V355,0)+IF(AE355&lt;AE355,AA355+AB355+AC355-AD355,0)+IF(AM355&lt;AE355,AI355+AJ355+AK355-AL355,0)+IF(AU355&lt;AE355,AQ355+AR355+AS355-AT355,0)+IF(BC355&lt;AE355,AY355+AZ355+BA355-BB355,0)+IF(BK355&lt;AE355,BG355+BH355+BI355-BJ355,0)+IF(BS355&lt;AE355,BO355+BP355+BQ355-BR355,0)+IF(CA355&lt;AE355,BW355+BX355+BY355-BZ355,0)+IF(CI355&lt;AE355,CE355+CF355+CG355-CH355,0))))))</f>
        <v>0</v>
      </c>
      <c r="AG355" s="3">
        <f>IF(Inputs!$B$27&lt;&gt;"Ready","PENDING INPUTS",MIN((AA355+AB355+AC355),IF(D355&gt;C355,IF(D355=0,0,AD355*C355/D355),AD355+AF355)))</f>
        <v>0</v>
      </c>
      <c r="AH355" s="3">
        <f>IF(Inputs!$B$27&lt;&gt;"Ready","PENDING INPUTS",MAX(0,(AA355+AB355+AC355)-AG355))</f>
        <v>0</v>
      </c>
      <c r="AI355" s="3">
        <f>IF(Inputs!$B$27&lt;&gt;"Ready","PENDING INPUTS",AP354)</f>
        <v>0</v>
      </c>
      <c r="AJ355" s="3">
        <f>IF(Inputs!$B$27&lt;&gt;"Ready","PENDING INPUTS",IF(A355&lt;=Inputs!$B$6,ROUND(AI355*Inputs!C17/12,2),0))</f>
        <v>0</v>
      </c>
      <c r="AK355" s="3">
        <f>IF(Inputs!$B$27&lt;&gt;"Ready","PENDING INPUTS",IF(AND(A355&lt;=Inputs!$B$6,AI355&gt;0),Inputs!G17,0))</f>
        <v>0</v>
      </c>
      <c r="AL355" s="3">
        <f>IF(Inputs!$B$27&lt;&gt;"Ready","PENDING INPUTS",IF(A355&gt;Inputs!$B$6,0,MIN((AI355+AJ355+AK355),IF(Inputs!H17=1,Inputs!D17,MAX(Inputs!F17,ROUND(AI355*Inputs!E17+AJ355+AK355,2))))))</f>
        <v>0</v>
      </c>
      <c r="AM355">
        <f>IF(Inputs!$B$27&lt;&gt;"Ready","PENDING INPUTS",IF(AI355&lt;=0,99,1+IF(AND(K355&gt;0,OR(K355&lt;AI355,AND(K355=AI355,0&lt;3))),1,0)+IF(AND(S355&gt;0,OR(S355&lt;AI355,AND(S355=AI355,1&lt;3))),1,0)+IF(AND(AA355&gt;0,OR(AA355&lt;AI355,AND(AA355=AI355,2&lt;3))),1,0)+IF(AND(AQ355&gt;0,OR(AQ355&lt;AI355,AND(AQ355=AI355,4&lt;3))),1,0)+IF(AND(AY355&gt;0,OR(AY355&lt;AI355,AND(AY355=AI355,5&lt;3))),1,0)+IF(AND(BG355&gt;0,OR(BG355&lt;AI355,AND(BG355=AI355,6&lt;3))),1,0)+IF(AND(BO355&gt;0,OR(BO355&lt;AI355,AND(BO355=AI355,7&lt;3))),1,0)+IF(AND(BW355&gt;0,OR(BW355&lt;AI355,AND(BW355=AI355,8&lt;3))),1,0)+IF(AND(CE355&gt;0,OR(CE355&lt;AI355,AND(CE355=AI355,9&lt;3))),1,0)))</f>
        <v>99</v>
      </c>
      <c r="AN355" s="3">
        <f>IF(Inputs!$B$27&lt;&gt;"Ready","PENDING INPUTS",IF(A355&gt;Inputs!$B$6,0,MIN(MAX(0,(AI355+AJ355+AK355)-AL355),MAX(0,C355-D355-(IF(O355&lt;AM355,K355+L355+M355-N355,0)+IF(W355&lt;AM355,S355+T355+U355-V355,0)+IF(AE355&lt;AM355,AA355+AB355+AC355-AD355,0)+IF(AM355&lt;AM355,AI355+AJ355+AK355-AL355,0)+IF(AU355&lt;AM355,AQ355+AR355+AS355-AT355,0)+IF(BC355&lt;AM355,AY355+AZ355+BA355-BB355,0)+IF(BK355&lt;AM355,BG355+BH355+BI355-BJ355,0)+IF(BS355&lt;AM355,BO355+BP355+BQ355-BR355,0)+IF(CA355&lt;AM355,BW355+BX355+BY355-BZ355,0)+IF(CI355&lt;AM355,CE355+CF355+CG355-CH355,0))))))</f>
        <v>0</v>
      </c>
      <c r="AO355" s="3">
        <f>IF(Inputs!$B$27&lt;&gt;"Ready","PENDING INPUTS",MIN((AI355+AJ355+AK355),IF(D355&gt;C355,IF(D355=0,0,AL355*C355/D355),AL355+AN355)))</f>
        <v>0</v>
      </c>
      <c r="AP355" s="3">
        <f>IF(Inputs!$B$27&lt;&gt;"Ready","PENDING INPUTS",MAX(0,(AI355+AJ355+AK355)-AO355))</f>
        <v>0</v>
      </c>
      <c r="AQ355" s="3">
        <f>IF(Inputs!$B$27&lt;&gt;"Ready","PENDING INPUTS",AX354)</f>
        <v>0</v>
      </c>
      <c r="AR355" s="3">
        <f>IF(Inputs!$B$27&lt;&gt;"Ready","PENDING INPUTS",IF(A355&lt;=Inputs!$B$6,ROUND(AQ355*Inputs!C18/12,2),0))</f>
        <v>0</v>
      </c>
      <c r="AS355" s="3">
        <f>IF(Inputs!$B$27&lt;&gt;"Ready","PENDING INPUTS",IF(AND(A355&lt;=Inputs!$B$6,AQ355&gt;0),Inputs!G18,0))</f>
        <v>0</v>
      </c>
      <c r="AT355" s="3">
        <f>IF(Inputs!$B$27&lt;&gt;"Ready","PENDING INPUTS",IF(A355&gt;Inputs!$B$6,0,MIN((AQ355+AR355+AS355),IF(Inputs!H18=1,Inputs!D18,MAX(Inputs!F18,ROUND(AQ355*Inputs!E18+AR355+AS355,2))))))</f>
        <v>0</v>
      </c>
      <c r="AU355">
        <f>IF(Inputs!$B$27&lt;&gt;"Ready","PENDING INPUTS",IF(AQ355&lt;=0,99,1+IF(AND(K355&gt;0,OR(K355&lt;AQ355,AND(K355=AQ355,0&lt;4))),1,0)+IF(AND(S355&gt;0,OR(S355&lt;AQ355,AND(S355=AQ355,1&lt;4))),1,0)+IF(AND(AA355&gt;0,OR(AA355&lt;AQ355,AND(AA355=AQ355,2&lt;4))),1,0)+IF(AND(AI355&gt;0,OR(AI355&lt;AQ355,AND(AI355=AQ355,3&lt;4))),1,0)+IF(AND(AY355&gt;0,OR(AY355&lt;AQ355,AND(AY355=AQ355,5&lt;4))),1,0)+IF(AND(BG355&gt;0,OR(BG355&lt;AQ355,AND(BG355=AQ355,6&lt;4))),1,0)+IF(AND(BO355&gt;0,OR(BO355&lt;AQ355,AND(BO355=AQ355,7&lt;4))),1,0)+IF(AND(BW355&gt;0,OR(BW355&lt;AQ355,AND(BW355=AQ355,8&lt;4))),1,0)+IF(AND(CE355&gt;0,OR(CE355&lt;AQ355,AND(CE355=AQ355,9&lt;4))),1,0)))</f>
        <v>99</v>
      </c>
      <c r="AV355" s="3">
        <f>IF(Inputs!$B$27&lt;&gt;"Ready","PENDING INPUTS",IF(A355&gt;Inputs!$B$6,0,MIN(MAX(0,(AQ355+AR355+AS355)-AT355),MAX(0,C355-D355-(IF(O355&lt;AU355,K355+L355+M355-N355,0)+IF(W355&lt;AU355,S355+T355+U355-V355,0)+IF(AE355&lt;AU355,AA355+AB355+AC355-AD355,0)+IF(AM355&lt;AU355,AI355+AJ355+AK355-AL355,0)+IF(AU355&lt;AU355,AQ355+AR355+AS355-AT355,0)+IF(BC355&lt;AU355,AY355+AZ355+BA355-BB355,0)+IF(BK355&lt;AU355,BG355+BH355+BI355-BJ355,0)+IF(BS355&lt;AU355,BO355+BP355+BQ355-BR355,0)+IF(CA355&lt;AU355,BW355+BX355+BY355-BZ355,0)+IF(CI355&lt;AU355,CE355+CF355+CG355-CH355,0))))))</f>
        <v>0</v>
      </c>
      <c r="AW355" s="3">
        <f>IF(Inputs!$B$27&lt;&gt;"Ready","PENDING INPUTS",MIN((AQ355+AR355+AS355),IF(D355&gt;C355,IF(D355=0,0,AT355*C355/D355),AT355+AV355)))</f>
        <v>0</v>
      </c>
      <c r="AX355" s="3">
        <f>IF(Inputs!$B$27&lt;&gt;"Ready","PENDING INPUTS",MAX(0,(AQ355+AR355+AS355)-AW355))</f>
        <v>0</v>
      </c>
      <c r="AY355" s="3">
        <f>IF(Inputs!$B$27&lt;&gt;"Ready","PENDING INPUTS",BF354)</f>
        <v>0</v>
      </c>
      <c r="AZ355" s="3">
        <f>IF(Inputs!$B$27&lt;&gt;"Ready","PENDING INPUTS",IF(A355&lt;=Inputs!$B$6,ROUND(AY355*Inputs!C19/12,2),0))</f>
        <v>0</v>
      </c>
      <c r="BA355" s="3">
        <f>IF(Inputs!$B$27&lt;&gt;"Ready","PENDING INPUTS",IF(AND(A355&lt;=Inputs!$B$6,AY355&gt;0),Inputs!G19,0))</f>
        <v>0</v>
      </c>
      <c r="BB355" s="3">
        <f>IF(Inputs!$B$27&lt;&gt;"Ready","PENDING INPUTS",IF(A355&gt;Inputs!$B$6,0,MIN((AY355+AZ355+BA355),IF(Inputs!H19=1,Inputs!D19,MAX(Inputs!F19,ROUND(AY355*Inputs!E19+AZ355+BA355,2))))))</f>
        <v>0</v>
      </c>
      <c r="BC355">
        <f>IF(Inputs!$B$27&lt;&gt;"Ready","PENDING INPUTS",IF(AY355&lt;=0,99,1+IF(AND(K355&gt;0,OR(K355&lt;AY355,AND(K355=AY355,0&lt;5))),1,0)+IF(AND(S355&gt;0,OR(S355&lt;AY355,AND(S355=AY355,1&lt;5))),1,0)+IF(AND(AA355&gt;0,OR(AA355&lt;AY355,AND(AA355=AY355,2&lt;5))),1,0)+IF(AND(AI355&gt;0,OR(AI355&lt;AY355,AND(AI355=AY355,3&lt;5))),1,0)+IF(AND(AQ355&gt;0,OR(AQ355&lt;AY355,AND(AQ355=AY355,4&lt;5))),1,0)+IF(AND(BG355&gt;0,OR(BG355&lt;AY355,AND(BG355=AY355,6&lt;5))),1,0)+IF(AND(BO355&gt;0,OR(BO355&lt;AY355,AND(BO355=AY355,7&lt;5))),1,0)+IF(AND(BW355&gt;0,OR(BW355&lt;AY355,AND(BW355=AY355,8&lt;5))),1,0)+IF(AND(CE355&gt;0,OR(CE355&lt;AY355,AND(CE355=AY355,9&lt;5))),1,0)))</f>
        <v>99</v>
      </c>
      <c r="BD355" s="3">
        <f>IF(Inputs!$B$27&lt;&gt;"Ready","PENDING INPUTS",IF(A355&gt;Inputs!$B$6,0,MIN(MAX(0,(AY355+AZ355+BA355)-BB355),MAX(0,C355-D355-(IF(O355&lt;BC355,K355+L355+M355-N355,0)+IF(W355&lt;BC355,S355+T355+U355-V355,0)+IF(AE355&lt;BC355,AA355+AB355+AC355-AD355,0)+IF(AM355&lt;BC355,AI355+AJ355+AK355-AL355,0)+IF(AU355&lt;BC355,AQ355+AR355+AS355-AT355,0)+IF(BC355&lt;BC355,AY355+AZ355+BA355-BB355,0)+IF(BK355&lt;BC355,BG355+BH355+BI355-BJ355,0)+IF(BS355&lt;BC355,BO355+BP355+BQ355-BR355,0)+IF(CA355&lt;BC355,BW355+BX355+BY355-BZ355,0)+IF(CI355&lt;BC355,CE355+CF355+CG355-CH355,0))))))</f>
        <v>0</v>
      </c>
      <c r="BE355" s="3">
        <f>IF(Inputs!$B$27&lt;&gt;"Ready","PENDING INPUTS",MIN((AY355+AZ355+BA355),IF(D355&gt;C355,IF(D355=0,0,BB355*C355/D355),BB355+BD355)))</f>
        <v>0</v>
      </c>
      <c r="BF355" s="3">
        <f>IF(Inputs!$B$27&lt;&gt;"Ready","PENDING INPUTS",MAX(0,(AY355+AZ355+BA355)-BE355))</f>
        <v>0</v>
      </c>
      <c r="BG355" s="3">
        <f>IF(Inputs!$B$27&lt;&gt;"Ready","PENDING INPUTS",BN354)</f>
        <v>0</v>
      </c>
      <c r="BH355" s="3">
        <f>IF(Inputs!$B$27&lt;&gt;"Ready","PENDING INPUTS",IF(A355&lt;=Inputs!$B$6,ROUND(BG355*Inputs!C20/12,2),0))</f>
        <v>0</v>
      </c>
      <c r="BI355" s="3">
        <f>IF(Inputs!$B$27&lt;&gt;"Ready","PENDING INPUTS",IF(AND(A355&lt;=Inputs!$B$6,BG355&gt;0),Inputs!G20,0))</f>
        <v>0</v>
      </c>
      <c r="BJ355" s="3">
        <f>IF(Inputs!$B$27&lt;&gt;"Ready","PENDING INPUTS",IF(A355&gt;Inputs!$B$6,0,MIN((BG355+BH355+BI355),IF(Inputs!H20=1,Inputs!D20,MAX(Inputs!F20,ROUND(BG355*Inputs!E20+BH355+BI355,2))))))</f>
        <v>0</v>
      </c>
      <c r="BK355">
        <f>IF(Inputs!$B$27&lt;&gt;"Ready","PENDING INPUTS",IF(BG355&lt;=0,99,1+IF(AND(K355&gt;0,OR(K355&lt;BG355,AND(K355=BG355,0&lt;6))),1,0)+IF(AND(S355&gt;0,OR(S355&lt;BG355,AND(S355=BG355,1&lt;6))),1,0)+IF(AND(AA355&gt;0,OR(AA355&lt;BG355,AND(AA355=BG355,2&lt;6))),1,0)+IF(AND(AI355&gt;0,OR(AI355&lt;BG355,AND(AI355=BG355,3&lt;6))),1,0)+IF(AND(AQ355&gt;0,OR(AQ355&lt;BG355,AND(AQ355=BG355,4&lt;6))),1,0)+IF(AND(AY355&gt;0,OR(AY355&lt;BG355,AND(AY355=BG355,5&lt;6))),1,0)+IF(AND(BO355&gt;0,OR(BO355&lt;BG355,AND(BO355=BG355,7&lt;6))),1,0)+IF(AND(BW355&gt;0,OR(BW355&lt;BG355,AND(BW355=BG355,8&lt;6))),1,0)+IF(AND(CE355&gt;0,OR(CE355&lt;BG355,AND(CE355=BG355,9&lt;6))),1,0)))</f>
        <v>99</v>
      </c>
      <c r="BL355" s="3">
        <f>IF(Inputs!$B$27&lt;&gt;"Ready","PENDING INPUTS",IF(A355&gt;Inputs!$B$6,0,MIN(MAX(0,(BG355+BH355+BI355)-BJ355),MAX(0,C355-D355-(IF(O355&lt;BK355,K355+L355+M355-N355,0)+IF(W355&lt;BK355,S355+T355+U355-V355,0)+IF(AE355&lt;BK355,AA355+AB355+AC355-AD355,0)+IF(AM355&lt;BK355,AI355+AJ355+AK355-AL355,0)+IF(AU355&lt;BK355,AQ355+AR355+AS355-AT355,0)+IF(BC355&lt;BK355,AY355+AZ355+BA355-BB355,0)+IF(BK355&lt;BK355,BG355+BH355+BI355-BJ355,0)+IF(BS355&lt;BK355,BO355+BP355+BQ355-BR355,0)+IF(CA355&lt;BK355,BW355+BX355+BY355-BZ355,0)+IF(CI355&lt;BK355,CE355+CF355+CG355-CH355,0))))))</f>
        <v>0</v>
      </c>
      <c r="BM355" s="3">
        <f>IF(Inputs!$B$27&lt;&gt;"Ready","PENDING INPUTS",MIN((BG355+BH355+BI355),IF(D355&gt;C355,IF(D355=0,0,BJ355*C355/D355),BJ355+BL355)))</f>
        <v>0</v>
      </c>
      <c r="BN355" s="3">
        <f>IF(Inputs!$B$27&lt;&gt;"Ready","PENDING INPUTS",MAX(0,(BG355+BH355+BI355)-BM355))</f>
        <v>0</v>
      </c>
      <c r="BO355" s="3">
        <f>IF(Inputs!$B$27&lt;&gt;"Ready","PENDING INPUTS",BV354)</f>
        <v>0</v>
      </c>
      <c r="BP355" s="3">
        <f>IF(Inputs!$B$27&lt;&gt;"Ready","PENDING INPUTS",IF(A355&lt;=Inputs!$B$6,ROUND(BO355*Inputs!C21/12,2),0))</f>
        <v>0</v>
      </c>
      <c r="BQ355" s="3">
        <f>IF(Inputs!$B$27&lt;&gt;"Ready","PENDING INPUTS",IF(AND(A355&lt;=Inputs!$B$6,BO355&gt;0),Inputs!G21,0))</f>
        <v>0</v>
      </c>
      <c r="BR355" s="3">
        <f>IF(Inputs!$B$27&lt;&gt;"Ready","PENDING INPUTS",IF(A355&gt;Inputs!$B$6,0,MIN((BO355+BP355+BQ355),IF(Inputs!H21=1,Inputs!D21,MAX(Inputs!F21,ROUND(BO355*Inputs!E21+BP355+BQ355,2))))))</f>
        <v>0</v>
      </c>
      <c r="BS355">
        <f>IF(Inputs!$B$27&lt;&gt;"Ready","PENDING INPUTS",IF(BO355&lt;=0,99,1+IF(AND(K355&gt;0,OR(K355&lt;BO355,AND(K355=BO355,0&lt;7))),1,0)+IF(AND(S355&gt;0,OR(S355&lt;BO355,AND(S355=BO355,1&lt;7))),1,0)+IF(AND(AA355&gt;0,OR(AA355&lt;BO355,AND(AA355=BO355,2&lt;7))),1,0)+IF(AND(AI355&gt;0,OR(AI355&lt;BO355,AND(AI355=BO355,3&lt;7))),1,0)+IF(AND(AQ355&gt;0,OR(AQ355&lt;BO355,AND(AQ355=BO355,4&lt;7))),1,0)+IF(AND(AY355&gt;0,OR(AY355&lt;BO355,AND(AY355=BO355,5&lt;7))),1,0)+IF(AND(BG355&gt;0,OR(BG355&lt;BO355,AND(BG355=BO355,6&lt;7))),1,0)+IF(AND(BW355&gt;0,OR(BW355&lt;BO355,AND(BW355=BO355,8&lt;7))),1,0)+IF(AND(CE355&gt;0,OR(CE355&lt;BO355,AND(CE355=BO355,9&lt;7))),1,0)))</f>
        <v>99</v>
      </c>
      <c r="BT355" s="3">
        <f>IF(Inputs!$B$27&lt;&gt;"Ready","PENDING INPUTS",IF(A355&gt;Inputs!$B$6,0,MIN(MAX(0,(BO355+BP355+BQ355)-BR355),MAX(0,C355-D355-(IF(O355&lt;BS355,K355+L355+M355-N355,0)+IF(W355&lt;BS355,S355+T355+U355-V355,0)+IF(AE355&lt;BS355,AA355+AB355+AC355-AD355,0)+IF(AM355&lt;BS355,AI355+AJ355+AK355-AL355,0)+IF(AU355&lt;BS355,AQ355+AR355+AS355-AT355,0)+IF(BC355&lt;BS355,AY355+AZ355+BA355-BB355,0)+IF(BK355&lt;BS355,BG355+BH355+BI355-BJ355,0)+IF(BS355&lt;BS355,BO355+BP355+BQ355-BR355,0)+IF(CA355&lt;BS355,BW355+BX355+BY355-BZ355,0)+IF(CI355&lt;BS355,CE355+CF355+CG355-CH355,0))))))</f>
        <v>0</v>
      </c>
      <c r="BU355" s="3">
        <f>IF(Inputs!$B$27&lt;&gt;"Ready","PENDING INPUTS",MIN((BO355+BP355+BQ355),IF(D355&gt;C355,IF(D355=0,0,BR355*C355/D355),BR355+BT355)))</f>
        <v>0</v>
      </c>
      <c r="BV355" s="3">
        <f>IF(Inputs!$B$27&lt;&gt;"Ready","PENDING INPUTS",MAX(0,(BO355+BP355+BQ355)-BU355))</f>
        <v>0</v>
      </c>
      <c r="BW355" s="3">
        <f>IF(Inputs!$B$27&lt;&gt;"Ready","PENDING INPUTS",CD354)</f>
        <v>0</v>
      </c>
      <c r="BX355" s="3">
        <f>IF(Inputs!$B$27&lt;&gt;"Ready","PENDING INPUTS",IF(A355&lt;=Inputs!$B$6,ROUND(BW355*Inputs!C22/12,2),0))</f>
        <v>0</v>
      </c>
      <c r="BY355" s="3">
        <f>IF(Inputs!$B$27&lt;&gt;"Ready","PENDING INPUTS",IF(AND(A355&lt;=Inputs!$B$6,BW355&gt;0),Inputs!G22,0))</f>
        <v>0</v>
      </c>
      <c r="BZ355" s="3">
        <f>IF(Inputs!$B$27&lt;&gt;"Ready","PENDING INPUTS",IF(A355&gt;Inputs!$B$6,0,MIN((BW355+BX355+BY355),IF(Inputs!H22=1,Inputs!D22,MAX(Inputs!F22,ROUND(BW355*Inputs!E22+BX355+BY355,2))))))</f>
        <v>0</v>
      </c>
      <c r="CA355">
        <f>IF(Inputs!$B$27&lt;&gt;"Ready","PENDING INPUTS",IF(BW355&lt;=0,99,1+IF(AND(K355&gt;0,OR(K355&lt;BW355,AND(K355=BW355,0&lt;8))),1,0)+IF(AND(S355&gt;0,OR(S355&lt;BW355,AND(S355=BW355,1&lt;8))),1,0)+IF(AND(AA355&gt;0,OR(AA355&lt;BW355,AND(AA355=BW355,2&lt;8))),1,0)+IF(AND(AI355&gt;0,OR(AI355&lt;BW355,AND(AI355=BW355,3&lt;8))),1,0)+IF(AND(AQ355&gt;0,OR(AQ355&lt;BW355,AND(AQ355=BW355,4&lt;8))),1,0)+IF(AND(AY355&gt;0,OR(AY355&lt;BW355,AND(AY355=BW355,5&lt;8))),1,0)+IF(AND(BG355&gt;0,OR(BG355&lt;BW355,AND(BG355=BW355,6&lt;8))),1,0)+IF(AND(BO355&gt;0,OR(BO355&lt;BW355,AND(BO355=BW355,7&lt;8))),1,0)+IF(AND(CE355&gt;0,OR(CE355&lt;BW355,AND(CE355=BW355,9&lt;8))),1,0)))</f>
        <v>99</v>
      </c>
      <c r="CB355" s="3">
        <f>IF(Inputs!$B$27&lt;&gt;"Ready","PENDING INPUTS",IF(A355&gt;Inputs!$B$6,0,MIN(MAX(0,(BW355+BX355+BY355)-BZ355),MAX(0,C355-D355-(IF(O355&lt;CA355,K355+L355+M355-N355,0)+IF(W355&lt;CA355,S355+T355+U355-V355,0)+IF(AE355&lt;CA355,AA355+AB355+AC355-AD355,0)+IF(AM355&lt;CA355,AI355+AJ355+AK355-AL355,0)+IF(AU355&lt;CA355,AQ355+AR355+AS355-AT355,0)+IF(BC355&lt;CA355,AY355+AZ355+BA355-BB355,0)+IF(BK355&lt;CA355,BG355+BH355+BI355-BJ355,0)+IF(BS355&lt;CA355,BO355+BP355+BQ355-BR355,0)+IF(CA355&lt;CA355,BW355+BX355+BY355-BZ355,0)+IF(CI355&lt;CA355,CE355+CF355+CG355-CH355,0))))))</f>
        <v>0</v>
      </c>
      <c r="CC355" s="3">
        <f>IF(Inputs!$B$27&lt;&gt;"Ready","PENDING INPUTS",MIN((BW355+BX355+BY355),IF(D355&gt;C355,IF(D355=0,0,BZ355*C355/D355),BZ355+CB355)))</f>
        <v>0</v>
      </c>
      <c r="CD355" s="3">
        <f>IF(Inputs!$B$27&lt;&gt;"Ready","PENDING INPUTS",MAX(0,(BW355+BX355+BY355)-CC355))</f>
        <v>0</v>
      </c>
      <c r="CE355" s="3">
        <f>IF(Inputs!$B$27&lt;&gt;"Ready","PENDING INPUTS",CL354)</f>
        <v>0</v>
      </c>
      <c r="CF355" s="3">
        <f>IF(Inputs!$B$27&lt;&gt;"Ready","PENDING INPUTS",IF(A355&lt;=Inputs!$B$6,ROUND(CE355*Inputs!C23/12,2),0))</f>
        <v>0</v>
      </c>
      <c r="CG355" s="3">
        <f>IF(Inputs!$B$27&lt;&gt;"Ready","PENDING INPUTS",IF(AND(A355&lt;=Inputs!$B$6,CE355&gt;0),Inputs!G23,0))</f>
        <v>0</v>
      </c>
      <c r="CH355" s="3">
        <f>IF(Inputs!$B$27&lt;&gt;"Ready","PENDING INPUTS",IF(A355&gt;Inputs!$B$6,0,MIN((CE355+CF355+CG355),IF(Inputs!H23=1,Inputs!D23,MAX(Inputs!F23,ROUND(CE355*Inputs!E23+CF355+CG355,2))))))</f>
        <v>0</v>
      </c>
      <c r="CI355">
        <f>IF(Inputs!$B$27&lt;&gt;"Ready","PENDING INPUTS",IF(CE355&lt;=0,99,1+IF(AND(K355&gt;0,OR(K355&lt;CE355,AND(K355=CE355,0&lt;9))),1,0)+IF(AND(S355&gt;0,OR(S355&lt;CE355,AND(S355=CE355,1&lt;9))),1,0)+IF(AND(AA355&gt;0,OR(AA355&lt;CE355,AND(AA355=CE355,2&lt;9))),1,0)+IF(AND(AI355&gt;0,OR(AI355&lt;CE355,AND(AI355=CE355,3&lt;9))),1,0)+IF(AND(AQ355&gt;0,OR(AQ355&lt;CE355,AND(AQ355=CE355,4&lt;9))),1,0)+IF(AND(AY355&gt;0,OR(AY355&lt;CE355,AND(AY355=CE355,5&lt;9))),1,0)+IF(AND(BG355&gt;0,OR(BG355&lt;CE355,AND(BG355=CE355,6&lt;9))),1,0)+IF(AND(BO355&gt;0,OR(BO355&lt;CE355,AND(BO355=CE355,7&lt;9))),1,0)+IF(AND(BW355&gt;0,OR(BW355&lt;CE355,AND(BW355=CE355,8&lt;9))),1,0)))</f>
        <v>99</v>
      </c>
      <c r="CJ355" s="3">
        <f>IF(Inputs!$B$27&lt;&gt;"Ready","PENDING INPUTS",IF(A355&gt;Inputs!$B$6,0,MIN(MAX(0,(CE355+CF355+CG355)-CH355),MAX(0,C355-D355-(IF(O355&lt;CI355,K355+L355+M355-N355,0)+IF(W355&lt;CI355,S355+T355+U355-V355,0)+IF(AE355&lt;CI355,AA355+AB355+AC355-AD355,0)+IF(AM355&lt;CI355,AI355+AJ355+AK355-AL355,0)+IF(AU355&lt;CI355,AQ355+AR355+AS355-AT355,0)+IF(BC355&lt;CI355,AY355+AZ355+BA355-BB355,0)+IF(BK355&lt;CI355,BG355+BH355+BI355-BJ355,0)+IF(BS355&lt;CI355,BO355+BP355+BQ355-BR355,0)+IF(CA355&lt;CI355,BW355+BX355+BY355-BZ355,0)+IF(CI355&lt;CI355,CE355+CF355+CG355-CH355,0))))))</f>
        <v>0</v>
      </c>
      <c r="CK355" s="3">
        <f>IF(Inputs!$B$27&lt;&gt;"Ready","PENDING INPUTS",MIN((CE355+CF355+CG355),IF(D355&gt;C355,IF(D355=0,0,CH355*C355/D355),CH355+CJ355)))</f>
        <v>0</v>
      </c>
      <c r="CL355" s="3">
        <f>IF(Inputs!$B$27&lt;&gt;"Ready","PENDING INPUTS",MAX(0,(CE355+CF355+CG355)-CK355))</f>
        <v>0</v>
      </c>
    </row>
    <row r="356" spans="1:90" ht="27.95" customHeight="1" x14ac:dyDescent="0.25">
      <c r="A356">
        <v>352</v>
      </c>
      <c r="B356" s="13">
        <f>IF(Inputs!$B$27&lt;&gt;"Ready","PENDING INPUTS",EDATE(Inputs!$B$5,A356-1))</f>
        <v>56980</v>
      </c>
      <c r="C356" s="3">
        <f>IF(Inputs!$B$27&lt;&gt;"Ready","PENDING INPUTS",IF(A356&lt;=Inputs!$B$6,MAX(0,Inputs!$B$4+IF(A356=Inputs!$B$7,Inputs!$B$8,0)+IF(A356=Inputs!$B$9,Inputs!$B$10,0)),0))</f>
        <v>0</v>
      </c>
      <c r="D356" s="3">
        <f>IF(Inputs!$B$27&lt;&gt;"Ready","PENDING INPUTS",SUM(N356,V356,AD356,AL356,AT356,BB356,BJ356,BR356,BZ356,CH356))</f>
        <v>0</v>
      </c>
      <c r="E356" s="3">
        <f>IF(Inputs!$B$27&lt;&gt;"Ready","PENDING INPUTS",MAX(0,D356-C356))</f>
        <v>0</v>
      </c>
      <c r="F356" s="3">
        <f>IF(Inputs!$B$27&lt;&gt;"Ready","PENDING INPUTS",SUM(Q356,Y356,AG356,AO356,AW356,BE356,BM356,BU356,CC356,CK356))</f>
        <v>0</v>
      </c>
      <c r="G356" s="3">
        <f>IF(Inputs!$B$27&lt;&gt;"Ready","PENDING INPUTS",SUM(L356,T356,AB356,AJ356,AR356,AZ356,BH356,BP356,BX356,CF356))</f>
        <v>0</v>
      </c>
      <c r="H356" s="3">
        <f>IF(Inputs!$B$27&lt;&gt;"Ready","PENDING INPUTS",SUM(M356,U356,AC356,AK356,AS356,BA356,BI356,BQ356,BY356,CG356))</f>
        <v>0</v>
      </c>
      <c r="I356" s="3">
        <f>IF(Inputs!$B$27&lt;&gt;"Ready","PENDING INPUTS",SUM(R356,Z356,AH356,AP356,AX356,BF356,BN356,BV356,CD356,CL356))</f>
        <v>0</v>
      </c>
      <c r="J356" t="str">
        <f>IF(Inputs!$B$27&lt;&gt;"Ready","PENDING INPUTS",IF(A356&gt;Inputs!$B$6,"Beyond horizon",IF(E356&gt;0.005,"MINIMUM SHORTFALL",IF(I356&lt;0.005,"Paid off","In progress"))))</f>
        <v>Beyond horizon</v>
      </c>
      <c r="K356" s="3">
        <f>IF(Inputs!$B$27&lt;&gt;"Ready","PENDING INPUTS",R355)</f>
        <v>0</v>
      </c>
      <c r="L356" s="3">
        <f>IF(Inputs!$B$27&lt;&gt;"Ready","PENDING INPUTS",IF(A356&lt;=Inputs!$B$6,ROUND(K356*Inputs!C14/12,2),0))</f>
        <v>0</v>
      </c>
      <c r="M356" s="3">
        <f>IF(Inputs!$B$27&lt;&gt;"Ready","PENDING INPUTS",IF(AND(A356&lt;=Inputs!$B$6,K356&gt;0),Inputs!G14,0))</f>
        <v>0</v>
      </c>
      <c r="N356" s="3">
        <f>IF(Inputs!$B$27&lt;&gt;"Ready","PENDING INPUTS",IF(A356&gt;Inputs!$B$6,0,MIN((K356+L356+M356),IF(Inputs!H14=1,Inputs!D14,MAX(Inputs!F14,ROUND(K356*Inputs!E14+L356+M356,2))))))</f>
        <v>0</v>
      </c>
      <c r="O356">
        <f>IF(Inputs!$B$27&lt;&gt;"Ready","PENDING INPUTS",IF(K356&lt;=0,99,1+IF(AND(S356&gt;0,OR(S356&lt;K356,AND(S356=K356,1&lt;0))),1,0)+IF(AND(AA356&gt;0,OR(AA356&lt;K356,AND(AA356=K356,2&lt;0))),1,0)+IF(AND(AI356&gt;0,OR(AI356&lt;K356,AND(AI356=K356,3&lt;0))),1,0)+IF(AND(AQ356&gt;0,OR(AQ356&lt;K356,AND(AQ356=K356,4&lt;0))),1,0)+IF(AND(AY356&gt;0,OR(AY356&lt;K356,AND(AY356=K356,5&lt;0))),1,0)+IF(AND(BG356&gt;0,OR(BG356&lt;K356,AND(BG356=K356,6&lt;0))),1,0)+IF(AND(BO356&gt;0,OR(BO356&lt;K356,AND(BO356=K356,7&lt;0))),1,0)+IF(AND(BW356&gt;0,OR(BW356&lt;K356,AND(BW356=K356,8&lt;0))),1,0)+IF(AND(CE356&gt;0,OR(CE356&lt;K356,AND(CE356=K356,9&lt;0))),1,0)))</f>
        <v>99</v>
      </c>
      <c r="P356" s="3">
        <f>IF(Inputs!$B$27&lt;&gt;"Ready","PENDING INPUTS",IF(A356&gt;Inputs!$B$6,0,MIN(MAX(0,(K356+L356+M356)-N356),MAX(0,C356-D356-(IF(O356&lt;O356,K356+L356+M356-N356,0)+IF(W356&lt;O356,S356+T356+U356-V356,0)+IF(AE356&lt;O356,AA356+AB356+AC356-AD356,0)+IF(AM356&lt;O356,AI356+AJ356+AK356-AL356,0)+IF(AU356&lt;O356,AQ356+AR356+AS356-AT356,0)+IF(BC356&lt;O356,AY356+AZ356+BA356-BB356,0)+IF(BK356&lt;O356,BG356+BH356+BI356-BJ356,0)+IF(BS356&lt;O356,BO356+BP356+BQ356-BR356,0)+IF(CA356&lt;O356,BW356+BX356+BY356-BZ356,0)+IF(CI356&lt;O356,CE356+CF356+CG356-CH356,0))))))</f>
        <v>0</v>
      </c>
      <c r="Q356" s="3">
        <f>IF(Inputs!$B$27&lt;&gt;"Ready","PENDING INPUTS",MIN((K356+L356+M356),IF(D356&gt;C356,IF(D356=0,0,N356*C356/D356),N356+P356)))</f>
        <v>0</v>
      </c>
      <c r="R356" s="3">
        <f>IF(Inputs!$B$27&lt;&gt;"Ready","PENDING INPUTS",MAX(0,(K356+L356+M356)-Q356))</f>
        <v>0</v>
      </c>
      <c r="S356" s="3">
        <f>IF(Inputs!$B$27&lt;&gt;"Ready","PENDING INPUTS",Z355)</f>
        <v>0</v>
      </c>
      <c r="T356" s="3">
        <f>IF(Inputs!$B$27&lt;&gt;"Ready","PENDING INPUTS",IF(A356&lt;=Inputs!$B$6,ROUND(S356*Inputs!C15/12,2),0))</f>
        <v>0</v>
      </c>
      <c r="U356" s="3">
        <f>IF(Inputs!$B$27&lt;&gt;"Ready","PENDING INPUTS",IF(AND(A356&lt;=Inputs!$B$6,S356&gt;0),Inputs!G15,0))</f>
        <v>0</v>
      </c>
      <c r="V356" s="3">
        <f>IF(Inputs!$B$27&lt;&gt;"Ready","PENDING INPUTS",IF(A356&gt;Inputs!$B$6,0,MIN((S356+T356+U356),IF(Inputs!H15=1,Inputs!D15,MAX(Inputs!F15,ROUND(S356*Inputs!E15+T356+U356,2))))))</f>
        <v>0</v>
      </c>
      <c r="W356">
        <f>IF(Inputs!$B$27&lt;&gt;"Ready","PENDING INPUTS",IF(S356&lt;=0,99,1+IF(AND(K356&gt;0,OR(K356&lt;S356,AND(K356=S356,0&lt;1))),1,0)+IF(AND(AA356&gt;0,OR(AA356&lt;S356,AND(AA356=S356,2&lt;1))),1,0)+IF(AND(AI356&gt;0,OR(AI356&lt;S356,AND(AI356=S356,3&lt;1))),1,0)+IF(AND(AQ356&gt;0,OR(AQ356&lt;S356,AND(AQ356=S356,4&lt;1))),1,0)+IF(AND(AY356&gt;0,OR(AY356&lt;S356,AND(AY356=S356,5&lt;1))),1,0)+IF(AND(BG356&gt;0,OR(BG356&lt;S356,AND(BG356=S356,6&lt;1))),1,0)+IF(AND(BO356&gt;0,OR(BO356&lt;S356,AND(BO356=S356,7&lt;1))),1,0)+IF(AND(BW356&gt;0,OR(BW356&lt;S356,AND(BW356=S356,8&lt;1))),1,0)+IF(AND(CE356&gt;0,OR(CE356&lt;S356,AND(CE356=S356,9&lt;1))),1,0)))</f>
        <v>99</v>
      </c>
      <c r="X356" s="3">
        <f>IF(Inputs!$B$27&lt;&gt;"Ready","PENDING INPUTS",IF(A356&gt;Inputs!$B$6,0,MIN(MAX(0,(S356+T356+U356)-V356),MAX(0,C356-D356-(IF(O356&lt;W356,K356+L356+M356-N356,0)+IF(W356&lt;W356,S356+T356+U356-V356,0)+IF(AE356&lt;W356,AA356+AB356+AC356-AD356,0)+IF(AM356&lt;W356,AI356+AJ356+AK356-AL356,0)+IF(AU356&lt;W356,AQ356+AR356+AS356-AT356,0)+IF(BC356&lt;W356,AY356+AZ356+BA356-BB356,0)+IF(BK356&lt;W356,BG356+BH356+BI356-BJ356,0)+IF(BS356&lt;W356,BO356+BP356+BQ356-BR356,0)+IF(CA356&lt;W356,BW356+BX356+BY356-BZ356,0)+IF(CI356&lt;W356,CE356+CF356+CG356-CH356,0))))))</f>
        <v>0</v>
      </c>
      <c r="Y356" s="3">
        <f>IF(Inputs!$B$27&lt;&gt;"Ready","PENDING INPUTS",MIN((S356+T356+U356),IF(D356&gt;C356,IF(D356=0,0,V356*C356/D356),V356+X356)))</f>
        <v>0</v>
      </c>
      <c r="Z356" s="3">
        <f>IF(Inputs!$B$27&lt;&gt;"Ready","PENDING INPUTS",MAX(0,(S356+T356+U356)-Y356))</f>
        <v>0</v>
      </c>
      <c r="AA356" s="3">
        <f>IF(Inputs!$B$27&lt;&gt;"Ready","PENDING INPUTS",AH355)</f>
        <v>0</v>
      </c>
      <c r="AB356" s="3">
        <f>IF(Inputs!$B$27&lt;&gt;"Ready","PENDING INPUTS",IF(A356&lt;=Inputs!$B$6,ROUND(AA356*Inputs!C16/12,2),0))</f>
        <v>0</v>
      </c>
      <c r="AC356" s="3">
        <f>IF(Inputs!$B$27&lt;&gt;"Ready","PENDING INPUTS",IF(AND(A356&lt;=Inputs!$B$6,AA356&gt;0),Inputs!G16,0))</f>
        <v>0</v>
      </c>
      <c r="AD356" s="3">
        <f>IF(Inputs!$B$27&lt;&gt;"Ready","PENDING INPUTS",IF(A356&gt;Inputs!$B$6,0,MIN((AA356+AB356+AC356),IF(Inputs!H16=1,Inputs!D16,MAX(Inputs!F16,ROUND(AA356*Inputs!E16+AB356+AC356,2))))))</f>
        <v>0</v>
      </c>
      <c r="AE356">
        <f>IF(Inputs!$B$27&lt;&gt;"Ready","PENDING INPUTS",IF(AA356&lt;=0,99,1+IF(AND(K356&gt;0,OR(K356&lt;AA356,AND(K356=AA356,0&lt;2))),1,0)+IF(AND(S356&gt;0,OR(S356&lt;AA356,AND(S356=AA356,1&lt;2))),1,0)+IF(AND(AI356&gt;0,OR(AI356&lt;AA356,AND(AI356=AA356,3&lt;2))),1,0)+IF(AND(AQ356&gt;0,OR(AQ356&lt;AA356,AND(AQ356=AA356,4&lt;2))),1,0)+IF(AND(AY356&gt;0,OR(AY356&lt;AA356,AND(AY356=AA356,5&lt;2))),1,0)+IF(AND(BG356&gt;0,OR(BG356&lt;AA356,AND(BG356=AA356,6&lt;2))),1,0)+IF(AND(BO356&gt;0,OR(BO356&lt;AA356,AND(BO356=AA356,7&lt;2))),1,0)+IF(AND(BW356&gt;0,OR(BW356&lt;AA356,AND(BW356=AA356,8&lt;2))),1,0)+IF(AND(CE356&gt;0,OR(CE356&lt;AA356,AND(CE356=AA356,9&lt;2))),1,0)))</f>
        <v>99</v>
      </c>
      <c r="AF356" s="3">
        <f>IF(Inputs!$B$27&lt;&gt;"Ready","PENDING INPUTS",IF(A356&gt;Inputs!$B$6,0,MIN(MAX(0,(AA356+AB356+AC356)-AD356),MAX(0,C356-D356-(IF(O356&lt;AE356,K356+L356+M356-N356,0)+IF(W356&lt;AE356,S356+T356+U356-V356,0)+IF(AE356&lt;AE356,AA356+AB356+AC356-AD356,0)+IF(AM356&lt;AE356,AI356+AJ356+AK356-AL356,0)+IF(AU356&lt;AE356,AQ356+AR356+AS356-AT356,0)+IF(BC356&lt;AE356,AY356+AZ356+BA356-BB356,0)+IF(BK356&lt;AE356,BG356+BH356+BI356-BJ356,0)+IF(BS356&lt;AE356,BO356+BP356+BQ356-BR356,0)+IF(CA356&lt;AE356,BW356+BX356+BY356-BZ356,0)+IF(CI356&lt;AE356,CE356+CF356+CG356-CH356,0))))))</f>
        <v>0</v>
      </c>
      <c r="AG356" s="3">
        <f>IF(Inputs!$B$27&lt;&gt;"Ready","PENDING INPUTS",MIN((AA356+AB356+AC356),IF(D356&gt;C356,IF(D356=0,0,AD356*C356/D356),AD356+AF356)))</f>
        <v>0</v>
      </c>
      <c r="AH356" s="3">
        <f>IF(Inputs!$B$27&lt;&gt;"Ready","PENDING INPUTS",MAX(0,(AA356+AB356+AC356)-AG356))</f>
        <v>0</v>
      </c>
      <c r="AI356" s="3">
        <f>IF(Inputs!$B$27&lt;&gt;"Ready","PENDING INPUTS",AP355)</f>
        <v>0</v>
      </c>
      <c r="AJ356" s="3">
        <f>IF(Inputs!$B$27&lt;&gt;"Ready","PENDING INPUTS",IF(A356&lt;=Inputs!$B$6,ROUND(AI356*Inputs!C17/12,2),0))</f>
        <v>0</v>
      </c>
      <c r="AK356" s="3">
        <f>IF(Inputs!$B$27&lt;&gt;"Ready","PENDING INPUTS",IF(AND(A356&lt;=Inputs!$B$6,AI356&gt;0),Inputs!G17,0))</f>
        <v>0</v>
      </c>
      <c r="AL356" s="3">
        <f>IF(Inputs!$B$27&lt;&gt;"Ready","PENDING INPUTS",IF(A356&gt;Inputs!$B$6,0,MIN((AI356+AJ356+AK356),IF(Inputs!H17=1,Inputs!D17,MAX(Inputs!F17,ROUND(AI356*Inputs!E17+AJ356+AK356,2))))))</f>
        <v>0</v>
      </c>
      <c r="AM356">
        <f>IF(Inputs!$B$27&lt;&gt;"Ready","PENDING INPUTS",IF(AI356&lt;=0,99,1+IF(AND(K356&gt;0,OR(K356&lt;AI356,AND(K356=AI356,0&lt;3))),1,0)+IF(AND(S356&gt;0,OR(S356&lt;AI356,AND(S356=AI356,1&lt;3))),1,0)+IF(AND(AA356&gt;0,OR(AA356&lt;AI356,AND(AA356=AI356,2&lt;3))),1,0)+IF(AND(AQ356&gt;0,OR(AQ356&lt;AI356,AND(AQ356=AI356,4&lt;3))),1,0)+IF(AND(AY356&gt;0,OR(AY356&lt;AI356,AND(AY356=AI356,5&lt;3))),1,0)+IF(AND(BG356&gt;0,OR(BG356&lt;AI356,AND(BG356=AI356,6&lt;3))),1,0)+IF(AND(BO356&gt;0,OR(BO356&lt;AI356,AND(BO356=AI356,7&lt;3))),1,0)+IF(AND(BW356&gt;0,OR(BW356&lt;AI356,AND(BW356=AI356,8&lt;3))),1,0)+IF(AND(CE356&gt;0,OR(CE356&lt;AI356,AND(CE356=AI356,9&lt;3))),1,0)))</f>
        <v>99</v>
      </c>
      <c r="AN356" s="3">
        <f>IF(Inputs!$B$27&lt;&gt;"Ready","PENDING INPUTS",IF(A356&gt;Inputs!$B$6,0,MIN(MAX(0,(AI356+AJ356+AK356)-AL356),MAX(0,C356-D356-(IF(O356&lt;AM356,K356+L356+M356-N356,0)+IF(W356&lt;AM356,S356+T356+U356-V356,0)+IF(AE356&lt;AM356,AA356+AB356+AC356-AD356,0)+IF(AM356&lt;AM356,AI356+AJ356+AK356-AL356,0)+IF(AU356&lt;AM356,AQ356+AR356+AS356-AT356,0)+IF(BC356&lt;AM356,AY356+AZ356+BA356-BB356,0)+IF(BK356&lt;AM356,BG356+BH356+BI356-BJ356,0)+IF(BS356&lt;AM356,BO356+BP356+BQ356-BR356,0)+IF(CA356&lt;AM356,BW356+BX356+BY356-BZ356,0)+IF(CI356&lt;AM356,CE356+CF356+CG356-CH356,0))))))</f>
        <v>0</v>
      </c>
      <c r="AO356" s="3">
        <f>IF(Inputs!$B$27&lt;&gt;"Ready","PENDING INPUTS",MIN((AI356+AJ356+AK356),IF(D356&gt;C356,IF(D356=0,0,AL356*C356/D356),AL356+AN356)))</f>
        <v>0</v>
      </c>
      <c r="AP356" s="3">
        <f>IF(Inputs!$B$27&lt;&gt;"Ready","PENDING INPUTS",MAX(0,(AI356+AJ356+AK356)-AO356))</f>
        <v>0</v>
      </c>
      <c r="AQ356" s="3">
        <f>IF(Inputs!$B$27&lt;&gt;"Ready","PENDING INPUTS",AX355)</f>
        <v>0</v>
      </c>
      <c r="AR356" s="3">
        <f>IF(Inputs!$B$27&lt;&gt;"Ready","PENDING INPUTS",IF(A356&lt;=Inputs!$B$6,ROUND(AQ356*Inputs!C18/12,2),0))</f>
        <v>0</v>
      </c>
      <c r="AS356" s="3">
        <f>IF(Inputs!$B$27&lt;&gt;"Ready","PENDING INPUTS",IF(AND(A356&lt;=Inputs!$B$6,AQ356&gt;0),Inputs!G18,0))</f>
        <v>0</v>
      </c>
      <c r="AT356" s="3">
        <f>IF(Inputs!$B$27&lt;&gt;"Ready","PENDING INPUTS",IF(A356&gt;Inputs!$B$6,0,MIN((AQ356+AR356+AS356),IF(Inputs!H18=1,Inputs!D18,MAX(Inputs!F18,ROUND(AQ356*Inputs!E18+AR356+AS356,2))))))</f>
        <v>0</v>
      </c>
      <c r="AU356">
        <f>IF(Inputs!$B$27&lt;&gt;"Ready","PENDING INPUTS",IF(AQ356&lt;=0,99,1+IF(AND(K356&gt;0,OR(K356&lt;AQ356,AND(K356=AQ356,0&lt;4))),1,0)+IF(AND(S356&gt;0,OR(S356&lt;AQ356,AND(S356=AQ356,1&lt;4))),1,0)+IF(AND(AA356&gt;0,OR(AA356&lt;AQ356,AND(AA356=AQ356,2&lt;4))),1,0)+IF(AND(AI356&gt;0,OR(AI356&lt;AQ356,AND(AI356=AQ356,3&lt;4))),1,0)+IF(AND(AY356&gt;0,OR(AY356&lt;AQ356,AND(AY356=AQ356,5&lt;4))),1,0)+IF(AND(BG356&gt;0,OR(BG356&lt;AQ356,AND(BG356=AQ356,6&lt;4))),1,0)+IF(AND(BO356&gt;0,OR(BO356&lt;AQ356,AND(BO356=AQ356,7&lt;4))),1,0)+IF(AND(BW356&gt;0,OR(BW356&lt;AQ356,AND(BW356=AQ356,8&lt;4))),1,0)+IF(AND(CE356&gt;0,OR(CE356&lt;AQ356,AND(CE356=AQ356,9&lt;4))),1,0)))</f>
        <v>99</v>
      </c>
      <c r="AV356" s="3">
        <f>IF(Inputs!$B$27&lt;&gt;"Ready","PENDING INPUTS",IF(A356&gt;Inputs!$B$6,0,MIN(MAX(0,(AQ356+AR356+AS356)-AT356),MAX(0,C356-D356-(IF(O356&lt;AU356,K356+L356+M356-N356,0)+IF(W356&lt;AU356,S356+T356+U356-V356,0)+IF(AE356&lt;AU356,AA356+AB356+AC356-AD356,0)+IF(AM356&lt;AU356,AI356+AJ356+AK356-AL356,0)+IF(AU356&lt;AU356,AQ356+AR356+AS356-AT356,0)+IF(BC356&lt;AU356,AY356+AZ356+BA356-BB356,0)+IF(BK356&lt;AU356,BG356+BH356+BI356-BJ356,0)+IF(BS356&lt;AU356,BO356+BP356+BQ356-BR356,0)+IF(CA356&lt;AU356,BW356+BX356+BY356-BZ356,0)+IF(CI356&lt;AU356,CE356+CF356+CG356-CH356,0))))))</f>
        <v>0</v>
      </c>
      <c r="AW356" s="3">
        <f>IF(Inputs!$B$27&lt;&gt;"Ready","PENDING INPUTS",MIN((AQ356+AR356+AS356),IF(D356&gt;C356,IF(D356=0,0,AT356*C356/D356),AT356+AV356)))</f>
        <v>0</v>
      </c>
      <c r="AX356" s="3">
        <f>IF(Inputs!$B$27&lt;&gt;"Ready","PENDING INPUTS",MAX(0,(AQ356+AR356+AS356)-AW356))</f>
        <v>0</v>
      </c>
      <c r="AY356" s="3">
        <f>IF(Inputs!$B$27&lt;&gt;"Ready","PENDING INPUTS",BF355)</f>
        <v>0</v>
      </c>
      <c r="AZ356" s="3">
        <f>IF(Inputs!$B$27&lt;&gt;"Ready","PENDING INPUTS",IF(A356&lt;=Inputs!$B$6,ROUND(AY356*Inputs!C19/12,2),0))</f>
        <v>0</v>
      </c>
      <c r="BA356" s="3">
        <f>IF(Inputs!$B$27&lt;&gt;"Ready","PENDING INPUTS",IF(AND(A356&lt;=Inputs!$B$6,AY356&gt;0),Inputs!G19,0))</f>
        <v>0</v>
      </c>
      <c r="BB356" s="3">
        <f>IF(Inputs!$B$27&lt;&gt;"Ready","PENDING INPUTS",IF(A356&gt;Inputs!$B$6,0,MIN((AY356+AZ356+BA356),IF(Inputs!H19=1,Inputs!D19,MAX(Inputs!F19,ROUND(AY356*Inputs!E19+AZ356+BA356,2))))))</f>
        <v>0</v>
      </c>
      <c r="BC356">
        <f>IF(Inputs!$B$27&lt;&gt;"Ready","PENDING INPUTS",IF(AY356&lt;=0,99,1+IF(AND(K356&gt;0,OR(K356&lt;AY356,AND(K356=AY356,0&lt;5))),1,0)+IF(AND(S356&gt;0,OR(S356&lt;AY356,AND(S356=AY356,1&lt;5))),1,0)+IF(AND(AA356&gt;0,OR(AA356&lt;AY356,AND(AA356=AY356,2&lt;5))),1,0)+IF(AND(AI356&gt;0,OR(AI356&lt;AY356,AND(AI356=AY356,3&lt;5))),1,0)+IF(AND(AQ356&gt;0,OR(AQ356&lt;AY356,AND(AQ356=AY356,4&lt;5))),1,0)+IF(AND(BG356&gt;0,OR(BG356&lt;AY356,AND(BG356=AY356,6&lt;5))),1,0)+IF(AND(BO356&gt;0,OR(BO356&lt;AY356,AND(BO356=AY356,7&lt;5))),1,0)+IF(AND(BW356&gt;0,OR(BW356&lt;AY356,AND(BW356=AY356,8&lt;5))),1,0)+IF(AND(CE356&gt;0,OR(CE356&lt;AY356,AND(CE356=AY356,9&lt;5))),1,0)))</f>
        <v>99</v>
      </c>
      <c r="BD356" s="3">
        <f>IF(Inputs!$B$27&lt;&gt;"Ready","PENDING INPUTS",IF(A356&gt;Inputs!$B$6,0,MIN(MAX(0,(AY356+AZ356+BA356)-BB356),MAX(0,C356-D356-(IF(O356&lt;BC356,K356+L356+M356-N356,0)+IF(W356&lt;BC356,S356+T356+U356-V356,0)+IF(AE356&lt;BC356,AA356+AB356+AC356-AD356,0)+IF(AM356&lt;BC356,AI356+AJ356+AK356-AL356,0)+IF(AU356&lt;BC356,AQ356+AR356+AS356-AT356,0)+IF(BC356&lt;BC356,AY356+AZ356+BA356-BB356,0)+IF(BK356&lt;BC356,BG356+BH356+BI356-BJ356,0)+IF(BS356&lt;BC356,BO356+BP356+BQ356-BR356,0)+IF(CA356&lt;BC356,BW356+BX356+BY356-BZ356,0)+IF(CI356&lt;BC356,CE356+CF356+CG356-CH356,0))))))</f>
        <v>0</v>
      </c>
      <c r="BE356" s="3">
        <f>IF(Inputs!$B$27&lt;&gt;"Ready","PENDING INPUTS",MIN((AY356+AZ356+BA356),IF(D356&gt;C356,IF(D356=0,0,BB356*C356/D356),BB356+BD356)))</f>
        <v>0</v>
      </c>
      <c r="BF356" s="3">
        <f>IF(Inputs!$B$27&lt;&gt;"Ready","PENDING INPUTS",MAX(0,(AY356+AZ356+BA356)-BE356))</f>
        <v>0</v>
      </c>
      <c r="BG356" s="3">
        <f>IF(Inputs!$B$27&lt;&gt;"Ready","PENDING INPUTS",BN355)</f>
        <v>0</v>
      </c>
      <c r="BH356" s="3">
        <f>IF(Inputs!$B$27&lt;&gt;"Ready","PENDING INPUTS",IF(A356&lt;=Inputs!$B$6,ROUND(BG356*Inputs!C20/12,2),0))</f>
        <v>0</v>
      </c>
      <c r="BI356" s="3">
        <f>IF(Inputs!$B$27&lt;&gt;"Ready","PENDING INPUTS",IF(AND(A356&lt;=Inputs!$B$6,BG356&gt;0),Inputs!G20,0))</f>
        <v>0</v>
      </c>
      <c r="BJ356" s="3">
        <f>IF(Inputs!$B$27&lt;&gt;"Ready","PENDING INPUTS",IF(A356&gt;Inputs!$B$6,0,MIN((BG356+BH356+BI356),IF(Inputs!H20=1,Inputs!D20,MAX(Inputs!F20,ROUND(BG356*Inputs!E20+BH356+BI356,2))))))</f>
        <v>0</v>
      </c>
      <c r="BK356">
        <f>IF(Inputs!$B$27&lt;&gt;"Ready","PENDING INPUTS",IF(BG356&lt;=0,99,1+IF(AND(K356&gt;0,OR(K356&lt;BG356,AND(K356=BG356,0&lt;6))),1,0)+IF(AND(S356&gt;0,OR(S356&lt;BG356,AND(S356=BG356,1&lt;6))),1,0)+IF(AND(AA356&gt;0,OR(AA356&lt;BG356,AND(AA356=BG356,2&lt;6))),1,0)+IF(AND(AI356&gt;0,OR(AI356&lt;BG356,AND(AI356=BG356,3&lt;6))),1,0)+IF(AND(AQ356&gt;0,OR(AQ356&lt;BG356,AND(AQ356=BG356,4&lt;6))),1,0)+IF(AND(AY356&gt;0,OR(AY356&lt;BG356,AND(AY356=BG356,5&lt;6))),1,0)+IF(AND(BO356&gt;0,OR(BO356&lt;BG356,AND(BO356=BG356,7&lt;6))),1,0)+IF(AND(BW356&gt;0,OR(BW356&lt;BG356,AND(BW356=BG356,8&lt;6))),1,0)+IF(AND(CE356&gt;0,OR(CE356&lt;BG356,AND(CE356=BG356,9&lt;6))),1,0)))</f>
        <v>99</v>
      </c>
      <c r="BL356" s="3">
        <f>IF(Inputs!$B$27&lt;&gt;"Ready","PENDING INPUTS",IF(A356&gt;Inputs!$B$6,0,MIN(MAX(0,(BG356+BH356+BI356)-BJ356),MAX(0,C356-D356-(IF(O356&lt;BK356,K356+L356+M356-N356,0)+IF(W356&lt;BK356,S356+T356+U356-V356,0)+IF(AE356&lt;BK356,AA356+AB356+AC356-AD356,0)+IF(AM356&lt;BK356,AI356+AJ356+AK356-AL356,0)+IF(AU356&lt;BK356,AQ356+AR356+AS356-AT356,0)+IF(BC356&lt;BK356,AY356+AZ356+BA356-BB356,0)+IF(BK356&lt;BK356,BG356+BH356+BI356-BJ356,0)+IF(BS356&lt;BK356,BO356+BP356+BQ356-BR356,0)+IF(CA356&lt;BK356,BW356+BX356+BY356-BZ356,0)+IF(CI356&lt;BK356,CE356+CF356+CG356-CH356,0))))))</f>
        <v>0</v>
      </c>
      <c r="BM356" s="3">
        <f>IF(Inputs!$B$27&lt;&gt;"Ready","PENDING INPUTS",MIN((BG356+BH356+BI356),IF(D356&gt;C356,IF(D356=0,0,BJ356*C356/D356),BJ356+BL356)))</f>
        <v>0</v>
      </c>
      <c r="BN356" s="3">
        <f>IF(Inputs!$B$27&lt;&gt;"Ready","PENDING INPUTS",MAX(0,(BG356+BH356+BI356)-BM356))</f>
        <v>0</v>
      </c>
      <c r="BO356" s="3">
        <f>IF(Inputs!$B$27&lt;&gt;"Ready","PENDING INPUTS",BV355)</f>
        <v>0</v>
      </c>
      <c r="BP356" s="3">
        <f>IF(Inputs!$B$27&lt;&gt;"Ready","PENDING INPUTS",IF(A356&lt;=Inputs!$B$6,ROUND(BO356*Inputs!C21/12,2),0))</f>
        <v>0</v>
      </c>
      <c r="BQ356" s="3">
        <f>IF(Inputs!$B$27&lt;&gt;"Ready","PENDING INPUTS",IF(AND(A356&lt;=Inputs!$B$6,BO356&gt;0),Inputs!G21,0))</f>
        <v>0</v>
      </c>
      <c r="BR356" s="3">
        <f>IF(Inputs!$B$27&lt;&gt;"Ready","PENDING INPUTS",IF(A356&gt;Inputs!$B$6,0,MIN((BO356+BP356+BQ356),IF(Inputs!H21=1,Inputs!D21,MAX(Inputs!F21,ROUND(BO356*Inputs!E21+BP356+BQ356,2))))))</f>
        <v>0</v>
      </c>
      <c r="BS356">
        <f>IF(Inputs!$B$27&lt;&gt;"Ready","PENDING INPUTS",IF(BO356&lt;=0,99,1+IF(AND(K356&gt;0,OR(K356&lt;BO356,AND(K356=BO356,0&lt;7))),1,0)+IF(AND(S356&gt;0,OR(S356&lt;BO356,AND(S356=BO356,1&lt;7))),1,0)+IF(AND(AA356&gt;0,OR(AA356&lt;BO356,AND(AA356=BO356,2&lt;7))),1,0)+IF(AND(AI356&gt;0,OR(AI356&lt;BO356,AND(AI356=BO356,3&lt;7))),1,0)+IF(AND(AQ356&gt;0,OR(AQ356&lt;BO356,AND(AQ356=BO356,4&lt;7))),1,0)+IF(AND(AY356&gt;0,OR(AY356&lt;BO356,AND(AY356=BO356,5&lt;7))),1,0)+IF(AND(BG356&gt;0,OR(BG356&lt;BO356,AND(BG356=BO356,6&lt;7))),1,0)+IF(AND(BW356&gt;0,OR(BW356&lt;BO356,AND(BW356=BO356,8&lt;7))),1,0)+IF(AND(CE356&gt;0,OR(CE356&lt;BO356,AND(CE356=BO356,9&lt;7))),1,0)))</f>
        <v>99</v>
      </c>
      <c r="BT356" s="3">
        <f>IF(Inputs!$B$27&lt;&gt;"Ready","PENDING INPUTS",IF(A356&gt;Inputs!$B$6,0,MIN(MAX(0,(BO356+BP356+BQ356)-BR356),MAX(0,C356-D356-(IF(O356&lt;BS356,K356+L356+M356-N356,0)+IF(W356&lt;BS356,S356+T356+U356-V356,0)+IF(AE356&lt;BS356,AA356+AB356+AC356-AD356,0)+IF(AM356&lt;BS356,AI356+AJ356+AK356-AL356,0)+IF(AU356&lt;BS356,AQ356+AR356+AS356-AT356,0)+IF(BC356&lt;BS356,AY356+AZ356+BA356-BB356,0)+IF(BK356&lt;BS356,BG356+BH356+BI356-BJ356,0)+IF(BS356&lt;BS356,BO356+BP356+BQ356-BR356,0)+IF(CA356&lt;BS356,BW356+BX356+BY356-BZ356,0)+IF(CI356&lt;BS356,CE356+CF356+CG356-CH356,0))))))</f>
        <v>0</v>
      </c>
      <c r="BU356" s="3">
        <f>IF(Inputs!$B$27&lt;&gt;"Ready","PENDING INPUTS",MIN((BO356+BP356+BQ356),IF(D356&gt;C356,IF(D356=0,0,BR356*C356/D356),BR356+BT356)))</f>
        <v>0</v>
      </c>
      <c r="BV356" s="3">
        <f>IF(Inputs!$B$27&lt;&gt;"Ready","PENDING INPUTS",MAX(0,(BO356+BP356+BQ356)-BU356))</f>
        <v>0</v>
      </c>
      <c r="BW356" s="3">
        <f>IF(Inputs!$B$27&lt;&gt;"Ready","PENDING INPUTS",CD355)</f>
        <v>0</v>
      </c>
      <c r="BX356" s="3">
        <f>IF(Inputs!$B$27&lt;&gt;"Ready","PENDING INPUTS",IF(A356&lt;=Inputs!$B$6,ROUND(BW356*Inputs!C22/12,2),0))</f>
        <v>0</v>
      </c>
      <c r="BY356" s="3">
        <f>IF(Inputs!$B$27&lt;&gt;"Ready","PENDING INPUTS",IF(AND(A356&lt;=Inputs!$B$6,BW356&gt;0),Inputs!G22,0))</f>
        <v>0</v>
      </c>
      <c r="BZ356" s="3">
        <f>IF(Inputs!$B$27&lt;&gt;"Ready","PENDING INPUTS",IF(A356&gt;Inputs!$B$6,0,MIN((BW356+BX356+BY356),IF(Inputs!H22=1,Inputs!D22,MAX(Inputs!F22,ROUND(BW356*Inputs!E22+BX356+BY356,2))))))</f>
        <v>0</v>
      </c>
      <c r="CA356">
        <f>IF(Inputs!$B$27&lt;&gt;"Ready","PENDING INPUTS",IF(BW356&lt;=0,99,1+IF(AND(K356&gt;0,OR(K356&lt;BW356,AND(K356=BW356,0&lt;8))),1,0)+IF(AND(S356&gt;0,OR(S356&lt;BW356,AND(S356=BW356,1&lt;8))),1,0)+IF(AND(AA356&gt;0,OR(AA356&lt;BW356,AND(AA356=BW356,2&lt;8))),1,0)+IF(AND(AI356&gt;0,OR(AI356&lt;BW356,AND(AI356=BW356,3&lt;8))),1,0)+IF(AND(AQ356&gt;0,OR(AQ356&lt;BW356,AND(AQ356=BW356,4&lt;8))),1,0)+IF(AND(AY356&gt;0,OR(AY356&lt;BW356,AND(AY356=BW356,5&lt;8))),1,0)+IF(AND(BG356&gt;0,OR(BG356&lt;BW356,AND(BG356=BW356,6&lt;8))),1,0)+IF(AND(BO356&gt;0,OR(BO356&lt;BW356,AND(BO356=BW356,7&lt;8))),1,0)+IF(AND(CE356&gt;0,OR(CE356&lt;BW356,AND(CE356=BW356,9&lt;8))),1,0)))</f>
        <v>99</v>
      </c>
      <c r="CB356" s="3">
        <f>IF(Inputs!$B$27&lt;&gt;"Ready","PENDING INPUTS",IF(A356&gt;Inputs!$B$6,0,MIN(MAX(0,(BW356+BX356+BY356)-BZ356),MAX(0,C356-D356-(IF(O356&lt;CA356,K356+L356+M356-N356,0)+IF(W356&lt;CA356,S356+T356+U356-V356,0)+IF(AE356&lt;CA356,AA356+AB356+AC356-AD356,0)+IF(AM356&lt;CA356,AI356+AJ356+AK356-AL356,0)+IF(AU356&lt;CA356,AQ356+AR356+AS356-AT356,0)+IF(BC356&lt;CA356,AY356+AZ356+BA356-BB356,0)+IF(BK356&lt;CA356,BG356+BH356+BI356-BJ356,0)+IF(BS356&lt;CA356,BO356+BP356+BQ356-BR356,0)+IF(CA356&lt;CA356,BW356+BX356+BY356-BZ356,0)+IF(CI356&lt;CA356,CE356+CF356+CG356-CH356,0))))))</f>
        <v>0</v>
      </c>
      <c r="CC356" s="3">
        <f>IF(Inputs!$B$27&lt;&gt;"Ready","PENDING INPUTS",MIN((BW356+BX356+BY356),IF(D356&gt;C356,IF(D356=0,0,BZ356*C356/D356),BZ356+CB356)))</f>
        <v>0</v>
      </c>
      <c r="CD356" s="3">
        <f>IF(Inputs!$B$27&lt;&gt;"Ready","PENDING INPUTS",MAX(0,(BW356+BX356+BY356)-CC356))</f>
        <v>0</v>
      </c>
      <c r="CE356" s="3">
        <f>IF(Inputs!$B$27&lt;&gt;"Ready","PENDING INPUTS",CL355)</f>
        <v>0</v>
      </c>
      <c r="CF356" s="3">
        <f>IF(Inputs!$B$27&lt;&gt;"Ready","PENDING INPUTS",IF(A356&lt;=Inputs!$B$6,ROUND(CE356*Inputs!C23/12,2),0))</f>
        <v>0</v>
      </c>
      <c r="CG356" s="3">
        <f>IF(Inputs!$B$27&lt;&gt;"Ready","PENDING INPUTS",IF(AND(A356&lt;=Inputs!$B$6,CE356&gt;0),Inputs!G23,0))</f>
        <v>0</v>
      </c>
      <c r="CH356" s="3">
        <f>IF(Inputs!$B$27&lt;&gt;"Ready","PENDING INPUTS",IF(A356&gt;Inputs!$B$6,0,MIN((CE356+CF356+CG356),IF(Inputs!H23=1,Inputs!D23,MAX(Inputs!F23,ROUND(CE356*Inputs!E23+CF356+CG356,2))))))</f>
        <v>0</v>
      </c>
      <c r="CI356">
        <f>IF(Inputs!$B$27&lt;&gt;"Ready","PENDING INPUTS",IF(CE356&lt;=0,99,1+IF(AND(K356&gt;0,OR(K356&lt;CE356,AND(K356=CE356,0&lt;9))),1,0)+IF(AND(S356&gt;0,OR(S356&lt;CE356,AND(S356=CE356,1&lt;9))),1,0)+IF(AND(AA356&gt;0,OR(AA356&lt;CE356,AND(AA356=CE356,2&lt;9))),1,0)+IF(AND(AI356&gt;0,OR(AI356&lt;CE356,AND(AI356=CE356,3&lt;9))),1,0)+IF(AND(AQ356&gt;0,OR(AQ356&lt;CE356,AND(AQ356=CE356,4&lt;9))),1,0)+IF(AND(AY356&gt;0,OR(AY356&lt;CE356,AND(AY356=CE356,5&lt;9))),1,0)+IF(AND(BG356&gt;0,OR(BG356&lt;CE356,AND(BG356=CE356,6&lt;9))),1,0)+IF(AND(BO356&gt;0,OR(BO356&lt;CE356,AND(BO356=CE356,7&lt;9))),1,0)+IF(AND(BW356&gt;0,OR(BW356&lt;CE356,AND(BW356=CE356,8&lt;9))),1,0)))</f>
        <v>99</v>
      </c>
      <c r="CJ356" s="3">
        <f>IF(Inputs!$B$27&lt;&gt;"Ready","PENDING INPUTS",IF(A356&gt;Inputs!$B$6,0,MIN(MAX(0,(CE356+CF356+CG356)-CH356),MAX(0,C356-D356-(IF(O356&lt;CI356,K356+L356+M356-N356,0)+IF(W356&lt;CI356,S356+T356+U356-V356,0)+IF(AE356&lt;CI356,AA356+AB356+AC356-AD356,0)+IF(AM356&lt;CI356,AI356+AJ356+AK356-AL356,0)+IF(AU356&lt;CI356,AQ356+AR356+AS356-AT356,0)+IF(BC356&lt;CI356,AY356+AZ356+BA356-BB356,0)+IF(BK356&lt;CI356,BG356+BH356+BI356-BJ356,0)+IF(BS356&lt;CI356,BO356+BP356+BQ356-BR356,0)+IF(CA356&lt;CI356,BW356+BX356+BY356-BZ356,0)+IF(CI356&lt;CI356,CE356+CF356+CG356-CH356,0))))))</f>
        <v>0</v>
      </c>
      <c r="CK356" s="3">
        <f>IF(Inputs!$B$27&lt;&gt;"Ready","PENDING INPUTS",MIN((CE356+CF356+CG356),IF(D356&gt;C356,IF(D356=0,0,CH356*C356/D356),CH356+CJ356)))</f>
        <v>0</v>
      </c>
      <c r="CL356" s="3">
        <f>IF(Inputs!$B$27&lt;&gt;"Ready","PENDING INPUTS",MAX(0,(CE356+CF356+CG356)-CK356))</f>
        <v>0</v>
      </c>
    </row>
    <row r="357" spans="1:90" ht="27.95" customHeight="1" x14ac:dyDescent="0.25">
      <c r="A357">
        <v>353</v>
      </c>
      <c r="B357" s="13">
        <f>IF(Inputs!$B$27&lt;&gt;"Ready","PENDING INPUTS",EDATE(Inputs!$B$5,A357-1))</f>
        <v>57011</v>
      </c>
      <c r="C357" s="3">
        <f>IF(Inputs!$B$27&lt;&gt;"Ready","PENDING INPUTS",IF(A357&lt;=Inputs!$B$6,MAX(0,Inputs!$B$4+IF(A357=Inputs!$B$7,Inputs!$B$8,0)+IF(A357=Inputs!$B$9,Inputs!$B$10,0)),0))</f>
        <v>0</v>
      </c>
      <c r="D357" s="3">
        <f>IF(Inputs!$B$27&lt;&gt;"Ready","PENDING INPUTS",SUM(N357,V357,AD357,AL357,AT357,BB357,BJ357,BR357,BZ357,CH357))</f>
        <v>0</v>
      </c>
      <c r="E357" s="3">
        <f>IF(Inputs!$B$27&lt;&gt;"Ready","PENDING INPUTS",MAX(0,D357-C357))</f>
        <v>0</v>
      </c>
      <c r="F357" s="3">
        <f>IF(Inputs!$B$27&lt;&gt;"Ready","PENDING INPUTS",SUM(Q357,Y357,AG357,AO357,AW357,BE357,BM357,BU357,CC357,CK357))</f>
        <v>0</v>
      </c>
      <c r="G357" s="3">
        <f>IF(Inputs!$B$27&lt;&gt;"Ready","PENDING INPUTS",SUM(L357,T357,AB357,AJ357,AR357,AZ357,BH357,BP357,BX357,CF357))</f>
        <v>0</v>
      </c>
      <c r="H357" s="3">
        <f>IF(Inputs!$B$27&lt;&gt;"Ready","PENDING INPUTS",SUM(M357,U357,AC357,AK357,AS357,BA357,BI357,BQ357,BY357,CG357))</f>
        <v>0</v>
      </c>
      <c r="I357" s="3">
        <f>IF(Inputs!$B$27&lt;&gt;"Ready","PENDING INPUTS",SUM(R357,Z357,AH357,AP357,AX357,BF357,BN357,BV357,CD357,CL357))</f>
        <v>0</v>
      </c>
      <c r="J357" t="str">
        <f>IF(Inputs!$B$27&lt;&gt;"Ready","PENDING INPUTS",IF(A357&gt;Inputs!$B$6,"Beyond horizon",IF(E357&gt;0.005,"MINIMUM SHORTFALL",IF(I357&lt;0.005,"Paid off","In progress"))))</f>
        <v>Beyond horizon</v>
      </c>
      <c r="K357" s="3">
        <f>IF(Inputs!$B$27&lt;&gt;"Ready","PENDING INPUTS",R356)</f>
        <v>0</v>
      </c>
      <c r="L357" s="3">
        <f>IF(Inputs!$B$27&lt;&gt;"Ready","PENDING INPUTS",IF(A357&lt;=Inputs!$B$6,ROUND(K357*Inputs!C14/12,2),0))</f>
        <v>0</v>
      </c>
      <c r="M357" s="3">
        <f>IF(Inputs!$B$27&lt;&gt;"Ready","PENDING INPUTS",IF(AND(A357&lt;=Inputs!$B$6,K357&gt;0),Inputs!G14,0))</f>
        <v>0</v>
      </c>
      <c r="N357" s="3">
        <f>IF(Inputs!$B$27&lt;&gt;"Ready","PENDING INPUTS",IF(A357&gt;Inputs!$B$6,0,MIN((K357+L357+M357),IF(Inputs!H14=1,Inputs!D14,MAX(Inputs!F14,ROUND(K357*Inputs!E14+L357+M357,2))))))</f>
        <v>0</v>
      </c>
      <c r="O357">
        <f>IF(Inputs!$B$27&lt;&gt;"Ready","PENDING INPUTS",IF(K357&lt;=0,99,1+IF(AND(S357&gt;0,OR(S357&lt;K357,AND(S357=K357,1&lt;0))),1,0)+IF(AND(AA357&gt;0,OR(AA357&lt;K357,AND(AA357=K357,2&lt;0))),1,0)+IF(AND(AI357&gt;0,OR(AI357&lt;K357,AND(AI357=K357,3&lt;0))),1,0)+IF(AND(AQ357&gt;0,OR(AQ357&lt;K357,AND(AQ357=K357,4&lt;0))),1,0)+IF(AND(AY357&gt;0,OR(AY357&lt;K357,AND(AY357=K357,5&lt;0))),1,0)+IF(AND(BG357&gt;0,OR(BG357&lt;K357,AND(BG357=K357,6&lt;0))),1,0)+IF(AND(BO357&gt;0,OR(BO357&lt;K357,AND(BO357=K357,7&lt;0))),1,0)+IF(AND(BW357&gt;0,OR(BW357&lt;K357,AND(BW357=K357,8&lt;0))),1,0)+IF(AND(CE357&gt;0,OR(CE357&lt;K357,AND(CE357=K357,9&lt;0))),1,0)))</f>
        <v>99</v>
      </c>
      <c r="P357" s="3">
        <f>IF(Inputs!$B$27&lt;&gt;"Ready","PENDING INPUTS",IF(A357&gt;Inputs!$B$6,0,MIN(MAX(0,(K357+L357+M357)-N357),MAX(0,C357-D357-(IF(O357&lt;O357,K357+L357+M357-N357,0)+IF(W357&lt;O357,S357+T357+U357-V357,0)+IF(AE357&lt;O357,AA357+AB357+AC357-AD357,0)+IF(AM357&lt;O357,AI357+AJ357+AK357-AL357,0)+IF(AU357&lt;O357,AQ357+AR357+AS357-AT357,0)+IF(BC357&lt;O357,AY357+AZ357+BA357-BB357,0)+IF(BK357&lt;O357,BG357+BH357+BI357-BJ357,0)+IF(BS357&lt;O357,BO357+BP357+BQ357-BR357,0)+IF(CA357&lt;O357,BW357+BX357+BY357-BZ357,0)+IF(CI357&lt;O357,CE357+CF357+CG357-CH357,0))))))</f>
        <v>0</v>
      </c>
      <c r="Q357" s="3">
        <f>IF(Inputs!$B$27&lt;&gt;"Ready","PENDING INPUTS",MIN((K357+L357+M357),IF(D357&gt;C357,IF(D357=0,0,N357*C357/D357),N357+P357)))</f>
        <v>0</v>
      </c>
      <c r="R357" s="3">
        <f>IF(Inputs!$B$27&lt;&gt;"Ready","PENDING INPUTS",MAX(0,(K357+L357+M357)-Q357))</f>
        <v>0</v>
      </c>
      <c r="S357" s="3">
        <f>IF(Inputs!$B$27&lt;&gt;"Ready","PENDING INPUTS",Z356)</f>
        <v>0</v>
      </c>
      <c r="T357" s="3">
        <f>IF(Inputs!$B$27&lt;&gt;"Ready","PENDING INPUTS",IF(A357&lt;=Inputs!$B$6,ROUND(S357*Inputs!C15/12,2),0))</f>
        <v>0</v>
      </c>
      <c r="U357" s="3">
        <f>IF(Inputs!$B$27&lt;&gt;"Ready","PENDING INPUTS",IF(AND(A357&lt;=Inputs!$B$6,S357&gt;0),Inputs!G15,0))</f>
        <v>0</v>
      </c>
      <c r="V357" s="3">
        <f>IF(Inputs!$B$27&lt;&gt;"Ready","PENDING INPUTS",IF(A357&gt;Inputs!$B$6,0,MIN((S357+T357+U357),IF(Inputs!H15=1,Inputs!D15,MAX(Inputs!F15,ROUND(S357*Inputs!E15+T357+U357,2))))))</f>
        <v>0</v>
      </c>
      <c r="W357">
        <f>IF(Inputs!$B$27&lt;&gt;"Ready","PENDING INPUTS",IF(S357&lt;=0,99,1+IF(AND(K357&gt;0,OR(K357&lt;S357,AND(K357=S357,0&lt;1))),1,0)+IF(AND(AA357&gt;0,OR(AA357&lt;S357,AND(AA357=S357,2&lt;1))),1,0)+IF(AND(AI357&gt;0,OR(AI357&lt;S357,AND(AI357=S357,3&lt;1))),1,0)+IF(AND(AQ357&gt;0,OR(AQ357&lt;S357,AND(AQ357=S357,4&lt;1))),1,0)+IF(AND(AY357&gt;0,OR(AY357&lt;S357,AND(AY357=S357,5&lt;1))),1,0)+IF(AND(BG357&gt;0,OR(BG357&lt;S357,AND(BG357=S357,6&lt;1))),1,0)+IF(AND(BO357&gt;0,OR(BO357&lt;S357,AND(BO357=S357,7&lt;1))),1,0)+IF(AND(BW357&gt;0,OR(BW357&lt;S357,AND(BW357=S357,8&lt;1))),1,0)+IF(AND(CE357&gt;0,OR(CE357&lt;S357,AND(CE357=S357,9&lt;1))),1,0)))</f>
        <v>99</v>
      </c>
      <c r="X357" s="3">
        <f>IF(Inputs!$B$27&lt;&gt;"Ready","PENDING INPUTS",IF(A357&gt;Inputs!$B$6,0,MIN(MAX(0,(S357+T357+U357)-V357),MAX(0,C357-D357-(IF(O357&lt;W357,K357+L357+M357-N357,0)+IF(W357&lt;W357,S357+T357+U357-V357,0)+IF(AE357&lt;W357,AA357+AB357+AC357-AD357,0)+IF(AM357&lt;W357,AI357+AJ357+AK357-AL357,0)+IF(AU357&lt;W357,AQ357+AR357+AS357-AT357,0)+IF(BC357&lt;W357,AY357+AZ357+BA357-BB357,0)+IF(BK357&lt;W357,BG357+BH357+BI357-BJ357,0)+IF(BS357&lt;W357,BO357+BP357+BQ357-BR357,0)+IF(CA357&lt;W357,BW357+BX357+BY357-BZ357,0)+IF(CI357&lt;W357,CE357+CF357+CG357-CH357,0))))))</f>
        <v>0</v>
      </c>
      <c r="Y357" s="3">
        <f>IF(Inputs!$B$27&lt;&gt;"Ready","PENDING INPUTS",MIN((S357+T357+U357),IF(D357&gt;C357,IF(D357=0,0,V357*C357/D357),V357+X357)))</f>
        <v>0</v>
      </c>
      <c r="Z357" s="3">
        <f>IF(Inputs!$B$27&lt;&gt;"Ready","PENDING INPUTS",MAX(0,(S357+T357+U357)-Y357))</f>
        <v>0</v>
      </c>
      <c r="AA357" s="3">
        <f>IF(Inputs!$B$27&lt;&gt;"Ready","PENDING INPUTS",AH356)</f>
        <v>0</v>
      </c>
      <c r="AB357" s="3">
        <f>IF(Inputs!$B$27&lt;&gt;"Ready","PENDING INPUTS",IF(A357&lt;=Inputs!$B$6,ROUND(AA357*Inputs!C16/12,2),0))</f>
        <v>0</v>
      </c>
      <c r="AC357" s="3">
        <f>IF(Inputs!$B$27&lt;&gt;"Ready","PENDING INPUTS",IF(AND(A357&lt;=Inputs!$B$6,AA357&gt;0),Inputs!G16,0))</f>
        <v>0</v>
      </c>
      <c r="AD357" s="3">
        <f>IF(Inputs!$B$27&lt;&gt;"Ready","PENDING INPUTS",IF(A357&gt;Inputs!$B$6,0,MIN((AA357+AB357+AC357),IF(Inputs!H16=1,Inputs!D16,MAX(Inputs!F16,ROUND(AA357*Inputs!E16+AB357+AC357,2))))))</f>
        <v>0</v>
      </c>
      <c r="AE357">
        <f>IF(Inputs!$B$27&lt;&gt;"Ready","PENDING INPUTS",IF(AA357&lt;=0,99,1+IF(AND(K357&gt;0,OR(K357&lt;AA357,AND(K357=AA357,0&lt;2))),1,0)+IF(AND(S357&gt;0,OR(S357&lt;AA357,AND(S357=AA357,1&lt;2))),1,0)+IF(AND(AI357&gt;0,OR(AI357&lt;AA357,AND(AI357=AA357,3&lt;2))),1,0)+IF(AND(AQ357&gt;0,OR(AQ357&lt;AA357,AND(AQ357=AA357,4&lt;2))),1,0)+IF(AND(AY357&gt;0,OR(AY357&lt;AA357,AND(AY357=AA357,5&lt;2))),1,0)+IF(AND(BG357&gt;0,OR(BG357&lt;AA357,AND(BG357=AA357,6&lt;2))),1,0)+IF(AND(BO357&gt;0,OR(BO357&lt;AA357,AND(BO357=AA357,7&lt;2))),1,0)+IF(AND(BW357&gt;0,OR(BW357&lt;AA357,AND(BW357=AA357,8&lt;2))),1,0)+IF(AND(CE357&gt;0,OR(CE357&lt;AA357,AND(CE357=AA357,9&lt;2))),1,0)))</f>
        <v>99</v>
      </c>
      <c r="AF357" s="3">
        <f>IF(Inputs!$B$27&lt;&gt;"Ready","PENDING INPUTS",IF(A357&gt;Inputs!$B$6,0,MIN(MAX(0,(AA357+AB357+AC357)-AD357),MAX(0,C357-D357-(IF(O357&lt;AE357,K357+L357+M357-N357,0)+IF(W357&lt;AE357,S357+T357+U357-V357,0)+IF(AE357&lt;AE357,AA357+AB357+AC357-AD357,0)+IF(AM357&lt;AE357,AI357+AJ357+AK357-AL357,0)+IF(AU357&lt;AE357,AQ357+AR357+AS357-AT357,0)+IF(BC357&lt;AE357,AY357+AZ357+BA357-BB357,0)+IF(BK357&lt;AE357,BG357+BH357+BI357-BJ357,0)+IF(BS357&lt;AE357,BO357+BP357+BQ357-BR357,0)+IF(CA357&lt;AE357,BW357+BX357+BY357-BZ357,0)+IF(CI357&lt;AE357,CE357+CF357+CG357-CH357,0))))))</f>
        <v>0</v>
      </c>
      <c r="AG357" s="3">
        <f>IF(Inputs!$B$27&lt;&gt;"Ready","PENDING INPUTS",MIN((AA357+AB357+AC357),IF(D357&gt;C357,IF(D357=0,0,AD357*C357/D357),AD357+AF357)))</f>
        <v>0</v>
      </c>
      <c r="AH357" s="3">
        <f>IF(Inputs!$B$27&lt;&gt;"Ready","PENDING INPUTS",MAX(0,(AA357+AB357+AC357)-AG357))</f>
        <v>0</v>
      </c>
      <c r="AI357" s="3">
        <f>IF(Inputs!$B$27&lt;&gt;"Ready","PENDING INPUTS",AP356)</f>
        <v>0</v>
      </c>
      <c r="AJ357" s="3">
        <f>IF(Inputs!$B$27&lt;&gt;"Ready","PENDING INPUTS",IF(A357&lt;=Inputs!$B$6,ROUND(AI357*Inputs!C17/12,2),0))</f>
        <v>0</v>
      </c>
      <c r="AK357" s="3">
        <f>IF(Inputs!$B$27&lt;&gt;"Ready","PENDING INPUTS",IF(AND(A357&lt;=Inputs!$B$6,AI357&gt;0),Inputs!G17,0))</f>
        <v>0</v>
      </c>
      <c r="AL357" s="3">
        <f>IF(Inputs!$B$27&lt;&gt;"Ready","PENDING INPUTS",IF(A357&gt;Inputs!$B$6,0,MIN((AI357+AJ357+AK357),IF(Inputs!H17=1,Inputs!D17,MAX(Inputs!F17,ROUND(AI357*Inputs!E17+AJ357+AK357,2))))))</f>
        <v>0</v>
      </c>
      <c r="AM357">
        <f>IF(Inputs!$B$27&lt;&gt;"Ready","PENDING INPUTS",IF(AI357&lt;=0,99,1+IF(AND(K357&gt;0,OR(K357&lt;AI357,AND(K357=AI357,0&lt;3))),1,0)+IF(AND(S357&gt;0,OR(S357&lt;AI357,AND(S357=AI357,1&lt;3))),1,0)+IF(AND(AA357&gt;0,OR(AA357&lt;AI357,AND(AA357=AI357,2&lt;3))),1,0)+IF(AND(AQ357&gt;0,OR(AQ357&lt;AI357,AND(AQ357=AI357,4&lt;3))),1,0)+IF(AND(AY357&gt;0,OR(AY357&lt;AI357,AND(AY357=AI357,5&lt;3))),1,0)+IF(AND(BG357&gt;0,OR(BG357&lt;AI357,AND(BG357=AI357,6&lt;3))),1,0)+IF(AND(BO357&gt;0,OR(BO357&lt;AI357,AND(BO357=AI357,7&lt;3))),1,0)+IF(AND(BW357&gt;0,OR(BW357&lt;AI357,AND(BW357=AI357,8&lt;3))),1,0)+IF(AND(CE357&gt;0,OR(CE357&lt;AI357,AND(CE357=AI357,9&lt;3))),1,0)))</f>
        <v>99</v>
      </c>
      <c r="AN357" s="3">
        <f>IF(Inputs!$B$27&lt;&gt;"Ready","PENDING INPUTS",IF(A357&gt;Inputs!$B$6,0,MIN(MAX(0,(AI357+AJ357+AK357)-AL357),MAX(0,C357-D357-(IF(O357&lt;AM357,K357+L357+M357-N357,0)+IF(W357&lt;AM357,S357+T357+U357-V357,0)+IF(AE357&lt;AM357,AA357+AB357+AC357-AD357,0)+IF(AM357&lt;AM357,AI357+AJ357+AK357-AL357,0)+IF(AU357&lt;AM357,AQ357+AR357+AS357-AT357,0)+IF(BC357&lt;AM357,AY357+AZ357+BA357-BB357,0)+IF(BK357&lt;AM357,BG357+BH357+BI357-BJ357,0)+IF(BS357&lt;AM357,BO357+BP357+BQ357-BR357,0)+IF(CA357&lt;AM357,BW357+BX357+BY357-BZ357,0)+IF(CI357&lt;AM357,CE357+CF357+CG357-CH357,0))))))</f>
        <v>0</v>
      </c>
      <c r="AO357" s="3">
        <f>IF(Inputs!$B$27&lt;&gt;"Ready","PENDING INPUTS",MIN((AI357+AJ357+AK357),IF(D357&gt;C357,IF(D357=0,0,AL357*C357/D357),AL357+AN357)))</f>
        <v>0</v>
      </c>
      <c r="AP357" s="3">
        <f>IF(Inputs!$B$27&lt;&gt;"Ready","PENDING INPUTS",MAX(0,(AI357+AJ357+AK357)-AO357))</f>
        <v>0</v>
      </c>
      <c r="AQ357" s="3">
        <f>IF(Inputs!$B$27&lt;&gt;"Ready","PENDING INPUTS",AX356)</f>
        <v>0</v>
      </c>
      <c r="AR357" s="3">
        <f>IF(Inputs!$B$27&lt;&gt;"Ready","PENDING INPUTS",IF(A357&lt;=Inputs!$B$6,ROUND(AQ357*Inputs!C18/12,2),0))</f>
        <v>0</v>
      </c>
      <c r="AS357" s="3">
        <f>IF(Inputs!$B$27&lt;&gt;"Ready","PENDING INPUTS",IF(AND(A357&lt;=Inputs!$B$6,AQ357&gt;0),Inputs!G18,0))</f>
        <v>0</v>
      </c>
      <c r="AT357" s="3">
        <f>IF(Inputs!$B$27&lt;&gt;"Ready","PENDING INPUTS",IF(A357&gt;Inputs!$B$6,0,MIN((AQ357+AR357+AS357),IF(Inputs!H18=1,Inputs!D18,MAX(Inputs!F18,ROUND(AQ357*Inputs!E18+AR357+AS357,2))))))</f>
        <v>0</v>
      </c>
      <c r="AU357">
        <f>IF(Inputs!$B$27&lt;&gt;"Ready","PENDING INPUTS",IF(AQ357&lt;=0,99,1+IF(AND(K357&gt;0,OR(K357&lt;AQ357,AND(K357=AQ357,0&lt;4))),1,0)+IF(AND(S357&gt;0,OR(S357&lt;AQ357,AND(S357=AQ357,1&lt;4))),1,0)+IF(AND(AA357&gt;0,OR(AA357&lt;AQ357,AND(AA357=AQ357,2&lt;4))),1,0)+IF(AND(AI357&gt;0,OR(AI357&lt;AQ357,AND(AI357=AQ357,3&lt;4))),1,0)+IF(AND(AY357&gt;0,OR(AY357&lt;AQ357,AND(AY357=AQ357,5&lt;4))),1,0)+IF(AND(BG357&gt;0,OR(BG357&lt;AQ357,AND(BG357=AQ357,6&lt;4))),1,0)+IF(AND(BO357&gt;0,OR(BO357&lt;AQ357,AND(BO357=AQ357,7&lt;4))),1,0)+IF(AND(BW357&gt;0,OR(BW357&lt;AQ357,AND(BW357=AQ357,8&lt;4))),1,0)+IF(AND(CE357&gt;0,OR(CE357&lt;AQ357,AND(CE357=AQ357,9&lt;4))),1,0)))</f>
        <v>99</v>
      </c>
      <c r="AV357" s="3">
        <f>IF(Inputs!$B$27&lt;&gt;"Ready","PENDING INPUTS",IF(A357&gt;Inputs!$B$6,0,MIN(MAX(0,(AQ357+AR357+AS357)-AT357),MAX(0,C357-D357-(IF(O357&lt;AU357,K357+L357+M357-N357,0)+IF(W357&lt;AU357,S357+T357+U357-V357,0)+IF(AE357&lt;AU357,AA357+AB357+AC357-AD357,0)+IF(AM357&lt;AU357,AI357+AJ357+AK357-AL357,0)+IF(AU357&lt;AU357,AQ357+AR357+AS357-AT357,0)+IF(BC357&lt;AU357,AY357+AZ357+BA357-BB357,0)+IF(BK357&lt;AU357,BG357+BH357+BI357-BJ357,0)+IF(BS357&lt;AU357,BO357+BP357+BQ357-BR357,0)+IF(CA357&lt;AU357,BW357+BX357+BY357-BZ357,0)+IF(CI357&lt;AU357,CE357+CF357+CG357-CH357,0))))))</f>
        <v>0</v>
      </c>
      <c r="AW357" s="3">
        <f>IF(Inputs!$B$27&lt;&gt;"Ready","PENDING INPUTS",MIN((AQ357+AR357+AS357),IF(D357&gt;C357,IF(D357=0,0,AT357*C357/D357),AT357+AV357)))</f>
        <v>0</v>
      </c>
      <c r="AX357" s="3">
        <f>IF(Inputs!$B$27&lt;&gt;"Ready","PENDING INPUTS",MAX(0,(AQ357+AR357+AS357)-AW357))</f>
        <v>0</v>
      </c>
      <c r="AY357" s="3">
        <f>IF(Inputs!$B$27&lt;&gt;"Ready","PENDING INPUTS",BF356)</f>
        <v>0</v>
      </c>
      <c r="AZ357" s="3">
        <f>IF(Inputs!$B$27&lt;&gt;"Ready","PENDING INPUTS",IF(A357&lt;=Inputs!$B$6,ROUND(AY357*Inputs!C19/12,2),0))</f>
        <v>0</v>
      </c>
      <c r="BA357" s="3">
        <f>IF(Inputs!$B$27&lt;&gt;"Ready","PENDING INPUTS",IF(AND(A357&lt;=Inputs!$B$6,AY357&gt;0),Inputs!G19,0))</f>
        <v>0</v>
      </c>
      <c r="BB357" s="3">
        <f>IF(Inputs!$B$27&lt;&gt;"Ready","PENDING INPUTS",IF(A357&gt;Inputs!$B$6,0,MIN((AY357+AZ357+BA357),IF(Inputs!H19=1,Inputs!D19,MAX(Inputs!F19,ROUND(AY357*Inputs!E19+AZ357+BA357,2))))))</f>
        <v>0</v>
      </c>
      <c r="BC357">
        <f>IF(Inputs!$B$27&lt;&gt;"Ready","PENDING INPUTS",IF(AY357&lt;=0,99,1+IF(AND(K357&gt;0,OR(K357&lt;AY357,AND(K357=AY357,0&lt;5))),1,0)+IF(AND(S357&gt;0,OR(S357&lt;AY357,AND(S357=AY357,1&lt;5))),1,0)+IF(AND(AA357&gt;0,OR(AA357&lt;AY357,AND(AA357=AY357,2&lt;5))),1,0)+IF(AND(AI357&gt;0,OR(AI357&lt;AY357,AND(AI357=AY357,3&lt;5))),1,0)+IF(AND(AQ357&gt;0,OR(AQ357&lt;AY357,AND(AQ357=AY357,4&lt;5))),1,0)+IF(AND(BG357&gt;0,OR(BG357&lt;AY357,AND(BG357=AY357,6&lt;5))),1,0)+IF(AND(BO357&gt;0,OR(BO357&lt;AY357,AND(BO357=AY357,7&lt;5))),1,0)+IF(AND(BW357&gt;0,OR(BW357&lt;AY357,AND(BW357=AY357,8&lt;5))),1,0)+IF(AND(CE357&gt;0,OR(CE357&lt;AY357,AND(CE357=AY357,9&lt;5))),1,0)))</f>
        <v>99</v>
      </c>
      <c r="BD357" s="3">
        <f>IF(Inputs!$B$27&lt;&gt;"Ready","PENDING INPUTS",IF(A357&gt;Inputs!$B$6,0,MIN(MAX(0,(AY357+AZ357+BA357)-BB357),MAX(0,C357-D357-(IF(O357&lt;BC357,K357+L357+M357-N357,0)+IF(W357&lt;BC357,S357+T357+U357-V357,0)+IF(AE357&lt;BC357,AA357+AB357+AC357-AD357,0)+IF(AM357&lt;BC357,AI357+AJ357+AK357-AL357,0)+IF(AU357&lt;BC357,AQ357+AR357+AS357-AT357,0)+IF(BC357&lt;BC357,AY357+AZ357+BA357-BB357,0)+IF(BK357&lt;BC357,BG357+BH357+BI357-BJ357,0)+IF(BS357&lt;BC357,BO357+BP357+BQ357-BR357,0)+IF(CA357&lt;BC357,BW357+BX357+BY357-BZ357,0)+IF(CI357&lt;BC357,CE357+CF357+CG357-CH357,0))))))</f>
        <v>0</v>
      </c>
      <c r="BE357" s="3">
        <f>IF(Inputs!$B$27&lt;&gt;"Ready","PENDING INPUTS",MIN((AY357+AZ357+BA357),IF(D357&gt;C357,IF(D357=0,0,BB357*C357/D357),BB357+BD357)))</f>
        <v>0</v>
      </c>
      <c r="BF357" s="3">
        <f>IF(Inputs!$B$27&lt;&gt;"Ready","PENDING INPUTS",MAX(0,(AY357+AZ357+BA357)-BE357))</f>
        <v>0</v>
      </c>
      <c r="BG357" s="3">
        <f>IF(Inputs!$B$27&lt;&gt;"Ready","PENDING INPUTS",BN356)</f>
        <v>0</v>
      </c>
      <c r="BH357" s="3">
        <f>IF(Inputs!$B$27&lt;&gt;"Ready","PENDING INPUTS",IF(A357&lt;=Inputs!$B$6,ROUND(BG357*Inputs!C20/12,2),0))</f>
        <v>0</v>
      </c>
      <c r="BI357" s="3">
        <f>IF(Inputs!$B$27&lt;&gt;"Ready","PENDING INPUTS",IF(AND(A357&lt;=Inputs!$B$6,BG357&gt;0),Inputs!G20,0))</f>
        <v>0</v>
      </c>
      <c r="BJ357" s="3">
        <f>IF(Inputs!$B$27&lt;&gt;"Ready","PENDING INPUTS",IF(A357&gt;Inputs!$B$6,0,MIN((BG357+BH357+BI357),IF(Inputs!H20=1,Inputs!D20,MAX(Inputs!F20,ROUND(BG357*Inputs!E20+BH357+BI357,2))))))</f>
        <v>0</v>
      </c>
      <c r="BK357">
        <f>IF(Inputs!$B$27&lt;&gt;"Ready","PENDING INPUTS",IF(BG357&lt;=0,99,1+IF(AND(K357&gt;0,OR(K357&lt;BG357,AND(K357=BG357,0&lt;6))),1,0)+IF(AND(S357&gt;0,OR(S357&lt;BG357,AND(S357=BG357,1&lt;6))),1,0)+IF(AND(AA357&gt;0,OR(AA357&lt;BG357,AND(AA357=BG357,2&lt;6))),1,0)+IF(AND(AI357&gt;0,OR(AI357&lt;BG357,AND(AI357=BG357,3&lt;6))),1,0)+IF(AND(AQ357&gt;0,OR(AQ357&lt;BG357,AND(AQ357=BG357,4&lt;6))),1,0)+IF(AND(AY357&gt;0,OR(AY357&lt;BG357,AND(AY357=BG357,5&lt;6))),1,0)+IF(AND(BO357&gt;0,OR(BO357&lt;BG357,AND(BO357=BG357,7&lt;6))),1,0)+IF(AND(BW357&gt;0,OR(BW357&lt;BG357,AND(BW357=BG357,8&lt;6))),1,0)+IF(AND(CE357&gt;0,OR(CE357&lt;BG357,AND(CE357=BG357,9&lt;6))),1,0)))</f>
        <v>99</v>
      </c>
      <c r="BL357" s="3">
        <f>IF(Inputs!$B$27&lt;&gt;"Ready","PENDING INPUTS",IF(A357&gt;Inputs!$B$6,0,MIN(MAX(0,(BG357+BH357+BI357)-BJ357),MAX(0,C357-D357-(IF(O357&lt;BK357,K357+L357+M357-N357,0)+IF(W357&lt;BK357,S357+T357+U357-V357,0)+IF(AE357&lt;BK357,AA357+AB357+AC357-AD357,0)+IF(AM357&lt;BK357,AI357+AJ357+AK357-AL357,0)+IF(AU357&lt;BK357,AQ357+AR357+AS357-AT357,0)+IF(BC357&lt;BK357,AY357+AZ357+BA357-BB357,0)+IF(BK357&lt;BK357,BG357+BH357+BI357-BJ357,0)+IF(BS357&lt;BK357,BO357+BP357+BQ357-BR357,0)+IF(CA357&lt;BK357,BW357+BX357+BY357-BZ357,0)+IF(CI357&lt;BK357,CE357+CF357+CG357-CH357,0))))))</f>
        <v>0</v>
      </c>
      <c r="BM357" s="3">
        <f>IF(Inputs!$B$27&lt;&gt;"Ready","PENDING INPUTS",MIN((BG357+BH357+BI357),IF(D357&gt;C357,IF(D357=0,0,BJ357*C357/D357),BJ357+BL357)))</f>
        <v>0</v>
      </c>
      <c r="BN357" s="3">
        <f>IF(Inputs!$B$27&lt;&gt;"Ready","PENDING INPUTS",MAX(0,(BG357+BH357+BI357)-BM357))</f>
        <v>0</v>
      </c>
      <c r="BO357" s="3">
        <f>IF(Inputs!$B$27&lt;&gt;"Ready","PENDING INPUTS",BV356)</f>
        <v>0</v>
      </c>
      <c r="BP357" s="3">
        <f>IF(Inputs!$B$27&lt;&gt;"Ready","PENDING INPUTS",IF(A357&lt;=Inputs!$B$6,ROUND(BO357*Inputs!C21/12,2),0))</f>
        <v>0</v>
      </c>
      <c r="BQ357" s="3">
        <f>IF(Inputs!$B$27&lt;&gt;"Ready","PENDING INPUTS",IF(AND(A357&lt;=Inputs!$B$6,BO357&gt;0),Inputs!G21,0))</f>
        <v>0</v>
      </c>
      <c r="BR357" s="3">
        <f>IF(Inputs!$B$27&lt;&gt;"Ready","PENDING INPUTS",IF(A357&gt;Inputs!$B$6,0,MIN((BO357+BP357+BQ357),IF(Inputs!H21=1,Inputs!D21,MAX(Inputs!F21,ROUND(BO357*Inputs!E21+BP357+BQ357,2))))))</f>
        <v>0</v>
      </c>
      <c r="BS357">
        <f>IF(Inputs!$B$27&lt;&gt;"Ready","PENDING INPUTS",IF(BO357&lt;=0,99,1+IF(AND(K357&gt;0,OR(K357&lt;BO357,AND(K357=BO357,0&lt;7))),1,0)+IF(AND(S357&gt;0,OR(S357&lt;BO357,AND(S357=BO357,1&lt;7))),1,0)+IF(AND(AA357&gt;0,OR(AA357&lt;BO357,AND(AA357=BO357,2&lt;7))),1,0)+IF(AND(AI357&gt;0,OR(AI357&lt;BO357,AND(AI357=BO357,3&lt;7))),1,0)+IF(AND(AQ357&gt;0,OR(AQ357&lt;BO357,AND(AQ357=BO357,4&lt;7))),1,0)+IF(AND(AY357&gt;0,OR(AY357&lt;BO357,AND(AY357=BO357,5&lt;7))),1,0)+IF(AND(BG357&gt;0,OR(BG357&lt;BO357,AND(BG357=BO357,6&lt;7))),1,0)+IF(AND(BW357&gt;0,OR(BW357&lt;BO357,AND(BW357=BO357,8&lt;7))),1,0)+IF(AND(CE357&gt;0,OR(CE357&lt;BO357,AND(CE357=BO357,9&lt;7))),1,0)))</f>
        <v>99</v>
      </c>
      <c r="BT357" s="3">
        <f>IF(Inputs!$B$27&lt;&gt;"Ready","PENDING INPUTS",IF(A357&gt;Inputs!$B$6,0,MIN(MAX(0,(BO357+BP357+BQ357)-BR357),MAX(0,C357-D357-(IF(O357&lt;BS357,K357+L357+M357-N357,0)+IF(W357&lt;BS357,S357+T357+U357-V357,0)+IF(AE357&lt;BS357,AA357+AB357+AC357-AD357,0)+IF(AM357&lt;BS357,AI357+AJ357+AK357-AL357,0)+IF(AU357&lt;BS357,AQ357+AR357+AS357-AT357,0)+IF(BC357&lt;BS357,AY357+AZ357+BA357-BB357,0)+IF(BK357&lt;BS357,BG357+BH357+BI357-BJ357,0)+IF(BS357&lt;BS357,BO357+BP357+BQ357-BR357,0)+IF(CA357&lt;BS357,BW357+BX357+BY357-BZ357,0)+IF(CI357&lt;BS357,CE357+CF357+CG357-CH357,0))))))</f>
        <v>0</v>
      </c>
      <c r="BU357" s="3">
        <f>IF(Inputs!$B$27&lt;&gt;"Ready","PENDING INPUTS",MIN((BO357+BP357+BQ357),IF(D357&gt;C357,IF(D357=0,0,BR357*C357/D357),BR357+BT357)))</f>
        <v>0</v>
      </c>
      <c r="BV357" s="3">
        <f>IF(Inputs!$B$27&lt;&gt;"Ready","PENDING INPUTS",MAX(0,(BO357+BP357+BQ357)-BU357))</f>
        <v>0</v>
      </c>
      <c r="BW357" s="3">
        <f>IF(Inputs!$B$27&lt;&gt;"Ready","PENDING INPUTS",CD356)</f>
        <v>0</v>
      </c>
      <c r="BX357" s="3">
        <f>IF(Inputs!$B$27&lt;&gt;"Ready","PENDING INPUTS",IF(A357&lt;=Inputs!$B$6,ROUND(BW357*Inputs!C22/12,2),0))</f>
        <v>0</v>
      </c>
      <c r="BY357" s="3">
        <f>IF(Inputs!$B$27&lt;&gt;"Ready","PENDING INPUTS",IF(AND(A357&lt;=Inputs!$B$6,BW357&gt;0),Inputs!G22,0))</f>
        <v>0</v>
      </c>
      <c r="BZ357" s="3">
        <f>IF(Inputs!$B$27&lt;&gt;"Ready","PENDING INPUTS",IF(A357&gt;Inputs!$B$6,0,MIN((BW357+BX357+BY357),IF(Inputs!H22=1,Inputs!D22,MAX(Inputs!F22,ROUND(BW357*Inputs!E22+BX357+BY357,2))))))</f>
        <v>0</v>
      </c>
      <c r="CA357">
        <f>IF(Inputs!$B$27&lt;&gt;"Ready","PENDING INPUTS",IF(BW357&lt;=0,99,1+IF(AND(K357&gt;0,OR(K357&lt;BW357,AND(K357=BW357,0&lt;8))),1,0)+IF(AND(S357&gt;0,OR(S357&lt;BW357,AND(S357=BW357,1&lt;8))),1,0)+IF(AND(AA357&gt;0,OR(AA357&lt;BW357,AND(AA357=BW357,2&lt;8))),1,0)+IF(AND(AI357&gt;0,OR(AI357&lt;BW357,AND(AI357=BW357,3&lt;8))),1,0)+IF(AND(AQ357&gt;0,OR(AQ357&lt;BW357,AND(AQ357=BW357,4&lt;8))),1,0)+IF(AND(AY357&gt;0,OR(AY357&lt;BW357,AND(AY357=BW357,5&lt;8))),1,0)+IF(AND(BG357&gt;0,OR(BG357&lt;BW357,AND(BG357=BW357,6&lt;8))),1,0)+IF(AND(BO357&gt;0,OR(BO357&lt;BW357,AND(BO357=BW357,7&lt;8))),1,0)+IF(AND(CE357&gt;0,OR(CE357&lt;BW357,AND(CE357=BW357,9&lt;8))),1,0)))</f>
        <v>99</v>
      </c>
      <c r="CB357" s="3">
        <f>IF(Inputs!$B$27&lt;&gt;"Ready","PENDING INPUTS",IF(A357&gt;Inputs!$B$6,0,MIN(MAX(0,(BW357+BX357+BY357)-BZ357),MAX(0,C357-D357-(IF(O357&lt;CA357,K357+L357+M357-N357,0)+IF(W357&lt;CA357,S357+T357+U357-V357,0)+IF(AE357&lt;CA357,AA357+AB357+AC357-AD357,0)+IF(AM357&lt;CA357,AI357+AJ357+AK357-AL357,0)+IF(AU357&lt;CA357,AQ357+AR357+AS357-AT357,0)+IF(BC357&lt;CA357,AY357+AZ357+BA357-BB357,0)+IF(BK357&lt;CA357,BG357+BH357+BI357-BJ357,0)+IF(BS357&lt;CA357,BO357+BP357+BQ357-BR357,0)+IF(CA357&lt;CA357,BW357+BX357+BY357-BZ357,0)+IF(CI357&lt;CA357,CE357+CF357+CG357-CH357,0))))))</f>
        <v>0</v>
      </c>
      <c r="CC357" s="3">
        <f>IF(Inputs!$B$27&lt;&gt;"Ready","PENDING INPUTS",MIN((BW357+BX357+BY357),IF(D357&gt;C357,IF(D357=0,0,BZ357*C357/D357),BZ357+CB357)))</f>
        <v>0</v>
      </c>
      <c r="CD357" s="3">
        <f>IF(Inputs!$B$27&lt;&gt;"Ready","PENDING INPUTS",MAX(0,(BW357+BX357+BY357)-CC357))</f>
        <v>0</v>
      </c>
      <c r="CE357" s="3">
        <f>IF(Inputs!$B$27&lt;&gt;"Ready","PENDING INPUTS",CL356)</f>
        <v>0</v>
      </c>
      <c r="CF357" s="3">
        <f>IF(Inputs!$B$27&lt;&gt;"Ready","PENDING INPUTS",IF(A357&lt;=Inputs!$B$6,ROUND(CE357*Inputs!C23/12,2),0))</f>
        <v>0</v>
      </c>
      <c r="CG357" s="3">
        <f>IF(Inputs!$B$27&lt;&gt;"Ready","PENDING INPUTS",IF(AND(A357&lt;=Inputs!$B$6,CE357&gt;0),Inputs!G23,0))</f>
        <v>0</v>
      </c>
      <c r="CH357" s="3">
        <f>IF(Inputs!$B$27&lt;&gt;"Ready","PENDING INPUTS",IF(A357&gt;Inputs!$B$6,0,MIN((CE357+CF357+CG357),IF(Inputs!H23=1,Inputs!D23,MAX(Inputs!F23,ROUND(CE357*Inputs!E23+CF357+CG357,2))))))</f>
        <v>0</v>
      </c>
      <c r="CI357">
        <f>IF(Inputs!$B$27&lt;&gt;"Ready","PENDING INPUTS",IF(CE357&lt;=0,99,1+IF(AND(K357&gt;0,OR(K357&lt;CE357,AND(K357=CE357,0&lt;9))),1,0)+IF(AND(S357&gt;0,OR(S357&lt;CE357,AND(S357=CE357,1&lt;9))),1,0)+IF(AND(AA357&gt;0,OR(AA357&lt;CE357,AND(AA357=CE357,2&lt;9))),1,0)+IF(AND(AI357&gt;0,OR(AI357&lt;CE357,AND(AI357=CE357,3&lt;9))),1,0)+IF(AND(AQ357&gt;0,OR(AQ357&lt;CE357,AND(AQ357=CE357,4&lt;9))),1,0)+IF(AND(AY357&gt;0,OR(AY357&lt;CE357,AND(AY357=CE357,5&lt;9))),1,0)+IF(AND(BG357&gt;0,OR(BG357&lt;CE357,AND(BG357=CE357,6&lt;9))),1,0)+IF(AND(BO357&gt;0,OR(BO357&lt;CE357,AND(BO357=CE357,7&lt;9))),1,0)+IF(AND(BW357&gt;0,OR(BW357&lt;CE357,AND(BW357=CE357,8&lt;9))),1,0)))</f>
        <v>99</v>
      </c>
      <c r="CJ357" s="3">
        <f>IF(Inputs!$B$27&lt;&gt;"Ready","PENDING INPUTS",IF(A357&gt;Inputs!$B$6,0,MIN(MAX(0,(CE357+CF357+CG357)-CH357),MAX(0,C357-D357-(IF(O357&lt;CI357,K357+L357+M357-N357,0)+IF(W357&lt;CI357,S357+T357+U357-V357,0)+IF(AE357&lt;CI357,AA357+AB357+AC357-AD357,0)+IF(AM357&lt;CI357,AI357+AJ357+AK357-AL357,0)+IF(AU357&lt;CI357,AQ357+AR357+AS357-AT357,0)+IF(BC357&lt;CI357,AY357+AZ357+BA357-BB357,0)+IF(BK357&lt;CI357,BG357+BH357+BI357-BJ357,0)+IF(BS357&lt;CI357,BO357+BP357+BQ357-BR357,0)+IF(CA357&lt;CI357,BW357+BX357+BY357-BZ357,0)+IF(CI357&lt;CI357,CE357+CF357+CG357-CH357,0))))))</f>
        <v>0</v>
      </c>
      <c r="CK357" s="3">
        <f>IF(Inputs!$B$27&lt;&gt;"Ready","PENDING INPUTS",MIN((CE357+CF357+CG357),IF(D357&gt;C357,IF(D357=0,0,CH357*C357/D357),CH357+CJ357)))</f>
        <v>0</v>
      </c>
      <c r="CL357" s="3">
        <f>IF(Inputs!$B$27&lt;&gt;"Ready","PENDING INPUTS",MAX(0,(CE357+CF357+CG357)-CK357))</f>
        <v>0</v>
      </c>
    </row>
    <row r="358" spans="1:90" ht="27.95" customHeight="1" x14ac:dyDescent="0.25">
      <c r="A358">
        <v>354</v>
      </c>
      <c r="B358" s="13">
        <f>IF(Inputs!$B$27&lt;&gt;"Ready","PENDING INPUTS",EDATE(Inputs!$B$5,A358-1))</f>
        <v>57040</v>
      </c>
      <c r="C358" s="3">
        <f>IF(Inputs!$B$27&lt;&gt;"Ready","PENDING INPUTS",IF(A358&lt;=Inputs!$B$6,MAX(0,Inputs!$B$4+IF(A358=Inputs!$B$7,Inputs!$B$8,0)+IF(A358=Inputs!$B$9,Inputs!$B$10,0)),0))</f>
        <v>0</v>
      </c>
      <c r="D358" s="3">
        <f>IF(Inputs!$B$27&lt;&gt;"Ready","PENDING INPUTS",SUM(N358,V358,AD358,AL358,AT358,BB358,BJ358,BR358,BZ358,CH358))</f>
        <v>0</v>
      </c>
      <c r="E358" s="3">
        <f>IF(Inputs!$B$27&lt;&gt;"Ready","PENDING INPUTS",MAX(0,D358-C358))</f>
        <v>0</v>
      </c>
      <c r="F358" s="3">
        <f>IF(Inputs!$B$27&lt;&gt;"Ready","PENDING INPUTS",SUM(Q358,Y358,AG358,AO358,AW358,BE358,BM358,BU358,CC358,CK358))</f>
        <v>0</v>
      </c>
      <c r="G358" s="3">
        <f>IF(Inputs!$B$27&lt;&gt;"Ready","PENDING INPUTS",SUM(L358,T358,AB358,AJ358,AR358,AZ358,BH358,BP358,BX358,CF358))</f>
        <v>0</v>
      </c>
      <c r="H358" s="3">
        <f>IF(Inputs!$B$27&lt;&gt;"Ready","PENDING INPUTS",SUM(M358,U358,AC358,AK358,AS358,BA358,BI358,BQ358,BY358,CG358))</f>
        <v>0</v>
      </c>
      <c r="I358" s="3">
        <f>IF(Inputs!$B$27&lt;&gt;"Ready","PENDING INPUTS",SUM(R358,Z358,AH358,AP358,AX358,BF358,BN358,BV358,CD358,CL358))</f>
        <v>0</v>
      </c>
      <c r="J358" t="str">
        <f>IF(Inputs!$B$27&lt;&gt;"Ready","PENDING INPUTS",IF(A358&gt;Inputs!$B$6,"Beyond horizon",IF(E358&gt;0.005,"MINIMUM SHORTFALL",IF(I358&lt;0.005,"Paid off","In progress"))))</f>
        <v>Beyond horizon</v>
      </c>
      <c r="K358" s="3">
        <f>IF(Inputs!$B$27&lt;&gt;"Ready","PENDING INPUTS",R357)</f>
        <v>0</v>
      </c>
      <c r="L358" s="3">
        <f>IF(Inputs!$B$27&lt;&gt;"Ready","PENDING INPUTS",IF(A358&lt;=Inputs!$B$6,ROUND(K358*Inputs!C14/12,2),0))</f>
        <v>0</v>
      </c>
      <c r="M358" s="3">
        <f>IF(Inputs!$B$27&lt;&gt;"Ready","PENDING INPUTS",IF(AND(A358&lt;=Inputs!$B$6,K358&gt;0),Inputs!G14,0))</f>
        <v>0</v>
      </c>
      <c r="N358" s="3">
        <f>IF(Inputs!$B$27&lt;&gt;"Ready","PENDING INPUTS",IF(A358&gt;Inputs!$B$6,0,MIN((K358+L358+M358),IF(Inputs!H14=1,Inputs!D14,MAX(Inputs!F14,ROUND(K358*Inputs!E14+L358+M358,2))))))</f>
        <v>0</v>
      </c>
      <c r="O358">
        <f>IF(Inputs!$B$27&lt;&gt;"Ready","PENDING INPUTS",IF(K358&lt;=0,99,1+IF(AND(S358&gt;0,OR(S358&lt;K358,AND(S358=K358,1&lt;0))),1,0)+IF(AND(AA358&gt;0,OR(AA358&lt;K358,AND(AA358=K358,2&lt;0))),1,0)+IF(AND(AI358&gt;0,OR(AI358&lt;K358,AND(AI358=K358,3&lt;0))),1,0)+IF(AND(AQ358&gt;0,OR(AQ358&lt;K358,AND(AQ358=K358,4&lt;0))),1,0)+IF(AND(AY358&gt;0,OR(AY358&lt;K358,AND(AY358=K358,5&lt;0))),1,0)+IF(AND(BG358&gt;0,OR(BG358&lt;K358,AND(BG358=K358,6&lt;0))),1,0)+IF(AND(BO358&gt;0,OR(BO358&lt;K358,AND(BO358=K358,7&lt;0))),1,0)+IF(AND(BW358&gt;0,OR(BW358&lt;K358,AND(BW358=K358,8&lt;0))),1,0)+IF(AND(CE358&gt;0,OR(CE358&lt;K358,AND(CE358=K358,9&lt;0))),1,0)))</f>
        <v>99</v>
      </c>
      <c r="P358" s="3">
        <f>IF(Inputs!$B$27&lt;&gt;"Ready","PENDING INPUTS",IF(A358&gt;Inputs!$B$6,0,MIN(MAX(0,(K358+L358+M358)-N358),MAX(0,C358-D358-(IF(O358&lt;O358,K358+L358+M358-N358,0)+IF(W358&lt;O358,S358+T358+U358-V358,0)+IF(AE358&lt;O358,AA358+AB358+AC358-AD358,0)+IF(AM358&lt;O358,AI358+AJ358+AK358-AL358,0)+IF(AU358&lt;O358,AQ358+AR358+AS358-AT358,0)+IF(BC358&lt;O358,AY358+AZ358+BA358-BB358,0)+IF(BK358&lt;O358,BG358+BH358+BI358-BJ358,0)+IF(BS358&lt;O358,BO358+BP358+BQ358-BR358,0)+IF(CA358&lt;O358,BW358+BX358+BY358-BZ358,0)+IF(CI358&lt;O358,CE358+CF358+CG358-CH358,0))))))</f>
        <v>0</v>
      </c>
      <c r="Q358" s="3">
        <f>IF(Inputs!$B$27&lt;&gt;"Ready","PENDING INPUTS",MIN((K358+L358+M358),IF(D358&gt;C358,IF(D358=0,0,N358*C358/D358),N358+P358)))</f>
        <v>0</v>
      </c>
      <c r="R358" s="3">
        <f>IF(Inputs!$B$27&lt;&gt;"Ready","PENDING INPUTS",MAX(0,(K358+L358+M358)-Q358))</f>
        <v>0</v>
      </c>
      <c r="S358" s="3">
        <f>IF(Inputs!$B$27&lt;&gt;"Ready","PENDING INPUTS",Z357)</f>
        <v>0</v>
      </c>
      <c r="T358" s="3">
        <f>IF(Inputs!$B$27&lt;&gt;"Ready","PENDING INPUTS",IF(A358&lt;=Inputs!$B$6,ROUND(S358*Inputs!C15/12,2),0))</f>
        <v>0</v>
      </c>
      <c r="U358" s="3">
        <f>IF(Inputs!$B$27&lt;&gt;"Ready","PENDING INPUTS",IF(AND(A358&lt;=Inputs!$B$6,S358&gt;0),Inputs!G15,0))</f>
        <v>0</v>
      </c>
      <c r="V358" s="3">
        <f>IF(Inputs!$B$27&lt;&gt;"Ready","PENDING INPUTS",IF(A358&gt;Inputs!$B$6,0,MIN((S358+T358+U358),IF(Inputs!H15=1,Inputs!D15,MAX(Inputs!F15,ROUND(S358*Inputs!E15+T358+U358,2))))))</f>
        <v>0</v>
      </c>
      <c r="W358">
        <f>IF(Inputs!$B$27&lt;&gt;"Ready","PENDING INPUTS",IF(S358&lt;=0,99,1+IF(AND(K358&gt;0,OR(K358&lt;S358,AND(K358=S358,0&lt;1))),1,0)+IF(AND(AA358&gt;0,OR(AA358&lt;S358,AND(AA358=S358,2&lt;1))),1,0)+IF(AND(AI358&gt;0,OR(AI358&lt;S358,AND(AI358=S358,3&lt;1))),1,0)+IF(AND(AQ358&gt;0,OR(AQ358&lt;S358,AND(AQ358=S358,4&lt;1))),1,0)+IF(AND(AY358&gt;0,OR(AY358&lt;S358,AND(AY358=S358,5&lt;1))),1,0)+IF(AND(BG358&gt;0,OR(BG358&lt;S358,AND(BG358=S358,6&lt;1))),1,0)+IF(AND(BO358&gt;0,OR(BO358&lt;S358,AND(BO358=S358,7&lt;1))),1,0)+IF(AND(BW358&gt;0,OR(BW358&lt;S358,AND(BW358=S358,8&lt;1))),1,0)+IF(AND(CE358&gt;0,OR(CE358&lt;S358,AND(CE358=S358,9&lt;1))),1,0)))</f>
        <v>99</v>
      </c>
      <c r="X358" s="3">
        <f>IF(Inputs!$B$27&lt;&gt;"Ready","PENDING INPUTS",IF(A358&gt;Inputs!$B$6,0,MIN(MAX(0,(S358+T358+U358)-V358),MAX(0,C358-D358-(IF(O358&lt;W358,K358+L358+M358-N358,0)+IF(W358&lt;W358,S358+T358+U358-V358,0)+IF(AE358&lt;W358,AA358+AB358+AC358-AD358,0)+IF(AM358&lt;W358,AI358+AJ358+AK358-AL358,0)+IF(AU358&lt;W358,AQ358+AR358+AS358-AT358,0)+IF(BC358&lt;W358,AY358+AZ358+BA358-BB358,0)+IF(BK358&lt;W358,BG358+BH358+BI358-BJ358,0)+IF(BS358&lt;W358,BO358+BP358+BQ358-BR358,0)+IF(CA358&lt;W358,BW358+BX358+BY358-BZ358,0)+IF(CI358&lt;W358,CE358+CF358+CG358-CH358,0))))))</f>
        <v>0</v>
      </c>
      <c r="Y358" s="3">
        <f>IF(Inputs!$B$27&lt;&gt;"Ready","PENDING INPUTS",MIN((S358+T358+U358),IF(D358&gt;C358,IF(D358=0,0,V358*C358/D358),V358+X358)))</f>
        <v>0</v>
      </c>
      <c r="Z358" s="3">
        <f>IF(Inputs!$B$27&lt;&gt;"Ready","PENDING INPUTS",MAX(0,(S358+T358+U358)-Y358))</f>
        <v>0</v>
      </c>
      <c r="AA358" s="3">
        <f>IF(Inputs!$B$27&lt;&gt;"Ready","PENDING INPUTS",AH357)</f>
        <v>0</v>
      </c>
      <c r="AB358" s="3">
        <f>IF(Inputs!$B$27&lt;&gt;"Ready","PENDING INPUTS",IF(A358&lt;=Inputs!$B$6,ROUND(AA358*Inputs!C16/12,2),0))</f>
        <v>0</v>
      </c>
      <c r="AC358" s="3">
        <f>IF(Inputs!$B$27&lt;&gt;"Ready","PENDING INPUTS",IF(AND(A358&lt;=Inputs!$B$6,AA358&gt;0),Inputs!G16,0))</f>
        <v>0</v>
      </c>
      <c r="AD358" s="3">
        <f>IF(Inputs!$B$27&lt;&gt;"Ready","PENDING INPUTS",IF(A358&gt;Inputs!$B$6,0,MIN((AA358+AB358+AC358),IF(Inputs!H16=1,Inputs!D16,MAX(Inputs!F16,ROUND(AA358*Inputs!E16+AB358+AC358,2))))))</f>
        <v>0</v>
      </c>
      <c r="AE358">
        <f>IF(Inputs!$B$27&lt;&gt;"Ready","PENDING INPUTS",IF(AA358&lt;=0,99,1+IF(AND(K358&gt;0,OR(K358&lt;AA358,AND(K358=AA358,0&lt;2))),1,0)+IF(AND(S358&gt;0,OR(S358&lt;AA358,AND(S358=AA358,1&lt;2))),1,0)+IF(AND(AI358&gt;0,OR(AI358&lt;AA358,AND(AI358=AA358,3&lt;2))),1,0)+IF(AND(AQ358&gt;0,OR(AQ358&lt;AA358,AND(AQ358=AA358,4&lt;2))),1,0)+IF(AND(AY358&gt;0,OR(AY358&lt;AA358,AND(AY358=AA358,5&lt;2))),1,0)+IF(AND(BG358&gt;0,OR(BG358&lt;AA358,AND(BG358=AA358,6&lt;2))),1,0)+IF(AND(BO358&gt;0,OR(BO358&lt;AA358,AND(BO358=AA358,7&lt;2))),1,0)+IF(AND(BW358&gt;0,OR(BW358&lt;AA358,AND(BW358=AA358,8&lt;2))),1,0)+IF(AND(CE358&gt;0,OR(CE358&lt;AA358,AND(CE358=AA358,9&lt;2))),1,0)))</f>
        <v>99</v>
      </c>
      <c r="AF358" s="3">
        <f>IF(Inputs!$B$27&lt;&gt;"Ready","PENDING INPUTS",IF(A358&gt;Inputs!$B$6,0,MIN(MAX(0,(AA358+AB358+AC358)-AD358),MAX(0,C358-D358-(IF(O358&lt;AE358,K358+L358+M358-N358,0)+IF(W358&lt;AE358,S358+T358+U358-V358,0)+IF(AE358&lt;AE358,AA358+AB358+AC358-AD358,0)+IF(AM358&lt;AE358,AI358+AJ358+AK358-AL358,0)+IF(AU358&lt;AE358,AQ358+AR358+AS358-AT358,0)+IF(BC358&lt;AE358,AY358+AZ358+BA358-BB358,0)+IF(BK358&lt;AE358,BG358+BH358+BI358-BJ358,0)+IF(BS358&lt;AE358,BO358+BP358+BQ358-BR358,0)+IF(CA358&lt;AE358,BW358+BX358+BY358-BZ358,0)+IF(CI358&lt;AE358,CE358+CF358+CG358-CH358,0))))))</f>
        <v>0</v>
      </c>
      <c r="AG358" s="3">
        <f>IF(Inputs!$B$27&lt;&gt;"Ready","PENDING INPUTS",MIN((AA358+AB358+AC358),IF(D358&gt;C358,IF(D358=0,0,AD358*C358/D358),AD358+AF358)))</f>
        <v>0</v>
      </c>
      <c r="AH358" s="3">
        <f>IF(Inputs!$B$27&lt;&gt;"Ready","PENDING INPUTS",MAX(0,(AA358+AB358+AC358)-AG358))</f>
        <v>0</v>
      </c>
      <c r="AI358" s="3">
        <f>IF(Inputs!$B$27&lt;&gt;"Ready","PENDING INPUTS",AP357)</f>
        <v>0</v>
      </c>
      <c r="AJ358" s="3">
        <f>IF(Inputs!$B$27&lt;&gt;"Ready","PENDING INPUTS",IF(A358&lt;=Inputs!$B$6,ROUND(AI358*Inputs!C17/12,2),0))</f>
        <v>0</v>
      </c>
      <c r="AK358" s="3">
        <f>IF(Inputs!$B$27&lt;&gt;"Ready","PENDING INPUTS",IF(AND(A358&lt;=Inputs!$B$6,AI358&gt;0),Inputs!G17,0))</f>
        <v>0</v>
      </c>
      <c r="AL358" s="3">
        <f>IF(Inputs!$B$27&lt;&gt;"Ready","PENDING INPUTS",IF(A358&gt;Inputs!$B$6,0,MIN((AI358+AJ358+AK358),IF(Inputs!H17=1,Inputs!D17,MAX(Inputs!F17,ROUND(AI358*Inputs!E17+AJ358+AK358,2))))))</f>
        <v>0</v>
      </c>
      <c r="AM358">
        <f>IF(Inputs!$B$27&lt;&gt;"Ready","PENDING INPUTS",IF(AI358&lt;=0,99,1+IF(AND(K358&gt;0,OR(K358&lt;AI358,AND(K358=AI358,0&lt;3))),1,0)+IF(AND(S358&gt;0,OR(S358&lt;AI358,AND(S358=AI358,1&lt;3))),1,0)+IF(AND(AA358&gt;0,OR(AA358&lt;AI358,AND(AA358=AI358,2&lt;3))),1,0)+IF(AND(AQ358&gt;0,OR(AQ358&lt;AI358,AND(AQ358=AI358,4&lt;3))),1,0)+IF(AND(AY358&gt;0,OR(AY358&lt;AI358,AND(AY358=AI358,5&lt;3))),1,0)+IF(AND(BG358&gt;0,OR(BG358&lt;AI358,AND(BG358=AI358,6&lt;3))),1,0)+IF(AND(BO358&gt;0,OR(BO358&lt;AI358,AND(BO358=AI358,7&lt;3))),1,0)+IF(AND(BW358&gt;0,OR(BW358&lt;AI358,AND(BW358=AI358,8&lt;3))),1,0)+IF(AND(CE358&gt;0,OR(CE358&lt;AI358,AND(CE358=AI358,9&lt;3))),1,0)))</f>
        <v>99</v>
      </c>
      <c r="AN358" s="3">
        <f>IF(Inputs!$B$27&lt;&gt;"Ready","PENDING INPUTS",IF(A358&gt;Inputs!$B$6,0,MIN(MAX(0,(AI358+AJ358+AK358)-AL358),MAX(0,C358-D358-(IF(O358&lt;AM358,K358+L358+M358-N358,0)+IF(W358&lt;AM358,S358+T358+U358-V358,0)+IF(AE358&lt;AM358,AA358+AB358+AC358-AD358,0)+IF(AM358&lt;AM358,AI358+AJ358+AK358-AL358,0)+IF(AU358&lt;AM358,AQ358+AR358+AS358-AT358,0)+IF(BC358&lt;AM358,AY358+AZ358+BA358-BB358,0)+IF(BK358&lt;AM358,BG358+BH358+BI358-BJ358,0)+IF(BS358&lt;AM358,BO358+BP358+BQ358-BR358,0)+IF(CA358&lt;AM358,BW358+BX358+BY358-BZ358,0)+IF(CI358&lt;AM358,CE358+CF358+CG358-CH358,0))))))</f>
        <v>0</v>
      </c>
      <c r="AO358" s="3">
        <f>IF(Inputs!$B$27&lt;&gt;"Ready","PENDING INPUTS",MIN((AI358+AJ358+AK358),IF(D358&gt;C358,IF(D358=0,0,AL358*C358/D358),AL358+AN358)))</f>
        <v>0</v>
      </c>
      <c r="AP358" s="3">
        <f>IF(Inputs!$B$27&lt;&gt;"Ready","PENDING INPUTS",MAX(0,(AI358+AJ358+AK358)-AO358))</f>
        <v>0</v>
      </c>
      <c r="AQ358" s="3">
        <f>IF(Inputs!$B$27&lt;&gt;"Ready","PENDING INPUTS",AX357)</f>
        <v>0</v>
      </c>
      <c r="AR358" s="3">
        <f>IF(Inputs!$B$27&lt;&gt;"Ready","PENDING INPUTS",IF(A358&lt;=Inputs!$B$6,ROUND(AQ358*Inputs!C18/12,2),0))</f>
        <v>0</v>
      </c>
      <c r="AS358" s="3">
        <f>IF(Inputs!$B$27&lt;&gt;"Ready","PENDING INPUTS",IF(AND(A358&lt;=Inputs!$B$6,AQ358&gt;0),Inputs!G18,0))</f>
        <v>0</v>
      </c>
      <c r="AT358" s="3">
        <f>IF(Inputs!$B$27&lt;&gt;"Ready","PENDING INPUTS",IF(A358&gt;Inputs!$B$6,0,MIN((AQ358+AR358+AS358),IF(Inputs!H18=1,Inputs!D18,MAX(Inputs!F18,ROUND(AQ358*Inputs!E18+AR358+AS358,2))))))</f>
        <v>0</v>
      </c>
      <c r="AU358">
        <f>IF(Inputs!$B$27&lt;&gt;"Ready","PENDING INPUTS",IF(AQ358&lt;=0,99,1+IF(AND(K358&gt;0,OR(K358&lt;AQ358,AND(K358=AQ358,0&lt;4))),1,0)+IF(AND(S358&gt;0,OR(S358&lt;AQ358,AND(S358=AQ358,1&lt;4))),1,0)+IF(AND(AA358&gt;0,OR(AA358&lt;AQ358,AND(AA358=AQ358,2&lt;4))),1,0)+IF(AND(AI358&gt;0,OR(AI358&lt;AQ358,AND(AI358=AQ358,3&lt;4))),1,0)+IF(AND(AY358&gt;0,OR(AY358&lt;AQ358,AND(AY358=AQ358,5&lt;4))),1,0)+IF(AND(BG358&gt;0,OR(BG358&lt;AQ358,AND(BG358=AQ358,6&lt;4))),1,0)+IF(AND(BO358&gt;0,OR(BO358&lt;AQ358,AND(BO358=AQ358,7&lt;4))),1,0)+IF(AND(BW358&gt;0,OR(BW358&lt;AQ358,AND(BW358=AQ358,8&lt;4))),1,0)+IF(AND(CE358&gt;0,OR(CE358&lt;AQ358,AND(CE358=AQ358,9&lt;4))),1,0)))</f>
        <v>99</v>
      </c>
      <c r="AV358" s="3">
        <f>IF(Inputs!$B$27&lt;&gt;"Ready","PENDING INPUTS",IF(A358&gt;Inputs!$B$6,0,MIN(MAX(0,(AQ358+AR358+AS358)-AT358),MAX(0,C358-D358-(IF(O358&lt;AU358,K358+L358+M358-N358,0)+IF(W358&lt;AU358,S358+T358+U358-V358,0)+IF(AE358&lt;AU358,AA358+AB358+AC358-AD358,0)+IF(AM358&lt;AU358,AI358+AJ358+AK358-AL358,0)+IF(AU358&lt;AU358,AQ358+AR358+AS358-AT358,0)+IF(BC358&lt;AU358,AY358+AZ358+BA358-BB358,0)+IF(BK358&lt;AU358,BG358+BH358+BI358-BJ358,0)+IF(BS358&lt;AU358,BO358+BP358+BQ358-BR358,0)+IF(CA358&lt;AU358,BW358+BX358+BY358-BZ358,0)+IF(CI358&lt;AU358,CE358+CF358+CG358-CH358,0))))))</f>
        <v>0</v>
      </c>
      <c r="AW358" s="3">
        <f>IF(Inputs!$B$27&lt;&gt;"Ready","PENDING INPUTS",MIN((AQ358+AR358+AS358),IF(D358&gt;C358,IF(D358=0,0,AT358*C358/D358),AT358+AV358)))</f>
        <v>0</v>
      </c>
      <c r="AX358" s="3">
        <f>IF(Inputs!$B$27&lt;&gt;"Ready","PENDING INPUTS",MAX(0,(AQ358+AR358+AS358)-AW358))</f>
        <v>0</v>
      </c>
      <c r="AY358" s="3">
        <f>IF(Inputs!$B$27&lt;&gt;"Ready","PENDING INPUTS",BF357)</f>
        <v>0</v>
      </c>
      <c r="AZ358" s="3">
        <f>IF(Inputs!$B$27&lt;&gt;"Ready","PENDING INPUTS",IF(A358&lt;=Inputs!$B$6,ROUND(AY358*Inputs!C19/12,2),0))</f>
        <v>0</v>
      </c>
      <c r="BA358" s="3">
        <f>IF(Inputs!$B$27&lt;&gt;"Ready","PENDING INPUTS",IF(AND(A358&lt;=Inputs!$B$6,AY358&gt;0),Inputs!G19,0))</f>
        <v>0</v>
      </c>
      <c r="BB358" s="3">
        <f>IF(Inputs!$B$27&lt;&gt;"Ready","PENDING INPUTS",IF(A358&gt;Inputs!$B$6,0,MIN((AY358+AZ358+BA358),IF(Inputs!H19=1,Inputs!D19,MAX(Inputs!F19,ROUND(AY358*Inputs!E19+AZ358+BA358,2))))))</f>
        <v>0</v>
      </c>
      <c r="BC358">
        <f>IF(Inputs!$B$27&lt;&gt;"Ready","PENDING INPUTS",IF(AY358&lt;=0,99,1+IF(AND(K358&gt;0,OR(K358&lt;AY358,AND(K358=AY358,0&lt;5))),1,0)+IF(AND(S358&gt;0,OR(S358&lt;AY358,AND(S358=AY358,1&lt;5))),1,0)+IF(AND(AA358&gt;0,OR(AA358&lt;AY358,AND(AA358=AY358,2&lt;5))),1,0)+IF(AND(AI358&gt;0,OR(AI358&lt;AY358,AND(AI358=AY358,3&lt;5))),1,0)+IF(AND(AQ358&gt;0,OR(AQ358&lt;AY358,AND(AQ358=AY358,4&lt;5))),1,0)+IF(AND(BG358&gt;0,OR(BG358&lt;AY358,AND(BG358=AY358,6&lt;5))),1,0)+IF(AND(BO358&gt;0,OR(BO358&lt;AY358,AND(BO358=AY358,7&lt;5))),1,0)+IF(AND(BW358&gt;0,OR(BW358&lt;AY358,AND(BW358=AY358,8&lt;5))),1,0)+IF(AND(CE358&gt;0,OR(CE358&lt;AY358,AND(CE358=AY358,9&lt;5))),1,0)))</f>
        <v>99</v>
      </c>
      <c r="BD358" s="3">
        <f>IF(Inputs!$B$27&lt;&gt;"Ready","PENDING INPUTS",IF(A358&gt;Inputs!$B$6,0,MIN(MAX(0,(AY358+AZ358+BA358)-BB358),MAX(0,C358-D358-(IF(O358&lt;BC358,K358+L358+M358-N358,0)+IF(W358&lt;BC358,S358+T358+U358-V358,0)+IF(AE358&lt;BC358,AA358+AB358+AC358-AD358,0)+IF(AM358&lt;BC358,AI358+AJ358+AK358-AL358,0)+IF(AU358&lt;BC358,AQ358+AR358+AS358-AT358,0)+IF(BC358&lt;BC358,AY358+AZ358+BA358-BB358,0)+IF(BK358&lt;BC358,BG358+BH358+BI358-BJ358,0)+IF(BS358&lt;BC358,BO358+BP358+BQ358-BR358,0)+IF(CA358&lt;BC358,BW358+BX358+BY358-BZ358,0)+IF(CI358&lt;BC358,CE358+CF358+CG358-CH358,0))))))</f>
        <v>0</v>
      </c>
      <c r="BE358" s="3">
        <f>IF(Inputs!$B$27&lt;&gt;"Ready","PENDING INPUTS",MIN((AY358+AZ358+BA358),IF(D358&gt;C358,IF(D358=0,0,BB358*C358/D358),BB358+BD358)))</f>
        <v>0</v>
      </c>
      <c r="BF358" s="3">
        <f>IF(Inputs!$B$27&lt;&gt;"Ready","PENDING INPUTS",MAX(0,(AY358+AZ358+BA358)-BE358))</f>
        <v>0</v>
      </c>
      <c r="BG358" s="3">
        <f>IF(Inputs!$B$27&lt;&gt;"Ready","PENDING INPUTS",BN357)</f>
        <v>0</v>
      </c>
      <c r="BH358" s="3">
        <f>IF(Inputs!$B$27&lt;&gt;"Ready","PENDING INPUTS",IF(A358&lt;=Inputs!$B$6,ROUND(BG358*Inputs!C20/12,2),0))</f>
        <v>0</v>
      </c>
      <c r="BI358" s="3">
        <f>IF(Inputs!$B$27&lt;&gt;"Ready","PENDING INPUTS",IF(AND(A358&lt;=Inputs!$B$6,BG358&gt;0),Inputs!G20,0))</f>
        <v>0</v>
      </c>
      <c r="BJ358" s="3">
        <f>IF(Inputs!$B$27&lt;&gt;"Ready","PENDING INPUTS",IF(A358&gt;Inputs!$B$6,0,MIN((BG358+BH358+BI358),IF(Inputs!H20=1,Inputs!D20,MAX(Inputs!F20,ROUND(BG358*Inputs!E20+BH358+BI358,2))))))</f>
        <v>0</v>
      </c>
      <c r="BK358">
        <f>IF(Inputs!$B$27&lt;&gt;"Ready","PENDING INPUTS",IF(BG358&lt;=0,99,1+IF(AND(K358&gt;0,OR(K358&lt;BG358,AND(K358=BG358,0&lt;6))),1,0)+IF(AND(S358&gt;0,OR(S358&lt;BG358,AND(S358=BG358,1&lt;6))),1,0)+IF(AND(AA358&gt;0,OR(AA358&lt;BG358,AND(AA358=BG358,2&lt;6))),1,0)+IF(AND(AI358&gt;0,OR(AI358&lt;BG358,AND(AI358=BG358,3&lt;6))),1,0)+IF(AND(AQ358&gt;0,OR(AQ358&lt;BG358,AND(AQ358=BG358,4&lt;6))),1,0)+IF(AND(AY358&gt;0,OR(AY358&lt;BG358,AND(AY358=BG358,5&lt;6))),1,0)+IF(AND(BO358&gt;0,OR(BO358&lt;BG358,AND(BO358=BG358,7&lt;6))),1,0)+IF(AND(BW358&gt;0,OR(BW358&lt;BG358,AND(BW358=BG358,8&lt;6))),1,0)+IF(AND(CE358&gt;0,OR(CE358&lt;BG358,AND(CE358=BG358,9&lt;6))),1,0)))</f>
        <v>99</v>
      </c>
      <c r="BL358" s="3">
        <f>IF(Inputs!$B$27&lt;&gt;"Ready","PENDING INPUTS",IF(A358&gt;Inputs!$B$6,0,MIN(MAX(0,(BG358+BH358+BI358)-BJ358),MAX(0,C358-D358-(IF(O358&lt;BK358,K358+L358+M358-N358,0)+IF(W358&lt;BK358,S358+T358+U358-V358,0)+IF(AE358&lt;BK358,AA358+AB358+AC358-AD358,0)+IF(AM358&lt;BK358,AI358+AJ358+AK358-AL358,0)+IF(AU358&lt;BK358,AQ358+AR358+AS358-AT358,0)+IF(BC358&lt;BK358,AY358+AZ358+BA358-BB358,0)+IF(BK358&lt;BK358,BG358+BH358+BI358-BJ358,0)+IF(BS358&lt;BK358,BO358+BP358+BQ358-BR358,0)+IF(CA358&lt;BK358,BW358+BX358+BY358-BZ358,0)+IF(CI358&lt;BK358,CE358+CF358+CG358-CH358,0))))))</f>
        <v>0</v>
      </c>
      <c r="BM358" s="3">
        <f>IF(Inputs!$B$27&lt;&gt;"Ready","PENDING INPUTS",MIN((BG358+BH358+BI358),IF(D358&gt;C358,IF(D358=0,0,BJ358*C358/D358),BJ358+BL358)))</f>
        <v>0</v>
      </c>
      <c r="BN358" s="3">
        <f>IF(Inputs!$B$27&lt;&gt;"Ready","PENDING INPUTS",MAX(0,(BG358+BH358+BI358)-BM358))</f>
        <v>0</v>
      </c>
      <c r="BO358" s="3">
        <f>IF(Inputs!$B$27&lt;&gt;"Ready","PENDING INPUTS",BV357)</f>
        <v>0</v>
      </c>
      <c r="BP358" s="3">
        <f>IF(Inputs!$B$27&lt;&gt;"Ready","PENDING INPUTS",IF(A358&lt;=Inputs!$B$6,ROUND(BO358*Inputs!C21/12,2),0))</f>
        <v>0</v>
      </c>
      <c r="BQ358" s="3">
        <f>IF(Inputs!$B$27&lt;&gt;"Ready","PENDING INPUTS",IF(AND(A358&lt;=Inputs!$B$6,BO358&gt;0),Inputs!G21,0))</f>
        <v>0</v>
      </c>
      <c r="BR358" s="3">
        <f>IF(Inputs!$B$27&lt;&gt;"Ready","PENDING INPUTS",IF(A358&gt;Inputs!$B$6,0,MIN((BO358+BP358+BQ358),IF(Inputs!H21=1,Inputs!D21,MAX(Inputs!F21,ROUND(BO358*Inputs!E21+BP358+BQ358,2))))))</f>
        <v>0</v>
      </c>
      <c r="BS358">
        <f>IF(Inputs!$B$27&lt;&gt;"Ready","PENDING INPUTS",IF(BO358&lt;=0,99,1+IF(AND(K358&gt;0,OR(K358&lt;BO358,AND(K358=BO358,0&lt;7))),1,0)+IF(AND(S358&gt;0,OR(S358&lt;BO358,AND(S358=BO358,1&lt;7))),1,0)+IF(AND(AA358&gt;0,OR(AA358&lt;BO358,AND(AA358=BO358,2&lt;7))),1,0)+IF(AND(AI358&gt;0,OR(AI358&lt;BO358,AND(AI358=BO358,3&lt;7))),1,0)+IF(AND(AQ358&gt;0,OR(AQ358&lt;BO358,AND(AQ358=BO358,4&lt;7))),1,0)+IF(AND(AY358&gt;0,OR(AY358&lt;BO358,AND(AY358=BO358,5&lt;7))),1,0)+IF(AND(BG358&gt;0,OR(BG358&lt;BO358,AND(BG358=BO358,6&lt;7))),1,0)+IF(AND(BW358&gt;0,OR(BW358&lt;BO358,AND(BW358=BO358,8&lt;7))),1,0)+IF(AND(CE358&gt;0,OR(CE358&lt;BO358,AND(CE358=BO358,9&lt;7))),1,0)))</f>
        <v>99</v>
      </c>
      <c r="BT358" s="3">
        <f>IF(Inputs!$B$27&lt;&gt;"Ready","PENDING INPUTS",IF(A358&gt;Inputs!$B$6,0,MIN(MAX(0,(BO358+BP358+BQ358)-BR358),MAX(0,C358-D358-(IF(O358&lt;BS358,K358+L358+M358-N358,0)+IF(W358&lt;BS358,S358+T358+U358-V358,0)+IF(AE358&lt;BS358,AA358+AB358+AC358-AD358,0)+IF(AM358&lt;BS358,AI358+AJ358+AK358-AL358,0)+IF(AU358&lt;BS358,AQ358+AR358+AS358-AT358,0)+IF(BC358&lt;BS358,AY358+AZ358+BA358-BB358,0)+IF(BK358&lt;BS358,BG358+BH358+BI358-BJ358,0)+IF(BS358&lt;BS358,BO358+BP358+BQ358-BR358,0)+IF(CA358&lt;BS358,BW358+BX358+BY358-BZ358,0)+IF(CI358&lt;BS358,CE358+CF358+CG358-CH358,0))))))</f>
        <v>0</v>
      </c>
      <c r="BU358" s="3">
        <f>IF(Inputs!$B$27&lt;&gt;"Ready","PENDING INPUTS",MIN((BO358+BP358+BQ358),IF(D358&gt;C358,IF(D358=0,0,BR358*C358/D358),BR358+BT358)))</f>
        <v>0</v>
      </c>
      <c r="BV358" s="3">
        <f>IF(Inputs!$B$27&lt;&gt;"Ready","PENDING INPUTS",MAX(0,(BO358+BP358+BQ358)-BU358))</f>
        <v>0</v>
      </c>
      <c r="BW358" s="3">
        <f>IF(Inputs!$B$27&lt;&gt;"Ready","PENDING INPUTS",CD357)</f>
        <v>0</v>
      </c>
      <c r="BX358" s="3">
        <f>IF(Inputs!$B$27&lt;&gt;"Ready","PENDING INPUTS",IF(A358&lt;=Inputs!$B$6,ROUND(BW358*Inputs!C22/12,2),0))</f>
        <v>0</v>
      </c>
      <c r="BY358" s="3">
        <f>IF(Inputs!$B$27&lt;&gt;"Ready","PENDING INPUTS",IF(AND(A358&lt;=Inputs!$B$6,BW358&gt;0),Inputs!G22,0))</f>
        <v>0</v>
      </c>
      <c r="BZ358" s="3">
        <f>IF(Inputs!$B$27&lt;&gt;"Ready","PENDING INPUTS",IF(A358&gt;Inputs!$B$6,0,MIN((BW358+BX358+BY358),IF(Inputs!H22=1,Inputs!D22,MAX(Inputs!F22,ROUND(BW358*Inputs!E22+BX358+BY358,2))))))</f>
        <v>0</v>
      </c>
      <c r="CA358">
        <f>IF(Inputs!$B$27&lt;&gt;"Ready","PENDING INPUTS",IF(BW358&lt;=0,99,1+IF(AND(K358&gt;0,OR(K358&lt;BW358,AND(K358=BW358,0&lt;8))),1,0)+IF(AND(S358&gt;0,OR(S358&lt;BW358,AND(S358=BW358,1&lt;8))),1,0)+IF(AND(AA358&gt;0,OR(AA358&lt;BW358,AND(AA358=BW358,2&lt;8))),1,0)+IF(AND(AI358&gt;0,OR(AI358&lt;BW358,AND(AI358=BW358,3&lt;8))),1,0)+IF(AND(AQ358&gt;0,OR(AQ358&lt;BW358,AND(AQ358=BW358,4&lt;8))),1,0)+IF(AND(AY358&gt;0,OR(AY358&lt;BW358,AND(AY358=BW358,5&lt;8))),1,0)+IF(AND(BG358&gt;0,OR(BG358&lt;BW358,AND(BG358=BW358,6&lt;8))),1,0)+IF(AND(BO358&gt;0,OR(BO358&lt;BW358,AND(BO358=BW358,7&lt;8))),1,0)+IF(AND(CE358&gt;0,OR(CE358&lt;BW358,AND(CE358=BW358,9&lt;8))),1,0)))</f>
        <v>99</v>
      </c>
      <c r="CB358" s="3">
        <f>IF(Inputs!$B$27&lt;&gt;"Ready","PENDING INPUTS",IF(A358&gt;Inputs!$B$6,0,MIN(MAX(0,(BW358+BX358+BY358)-BZ358),MAX(0,C358-D358-(IF(O358&lt;CA358,K358+L358+M358-N358,0)+IF(W358&lt;CA358,S358+T358+U358-V358,0)+IF(AE358&lt;CA358,AA358+AB358+AC358-AD358,0)+IF(AM358&lt;CA358,AI358+AJ358+AK358-AL358,0)+IF(AU358&lt;CA358,AQ358+AR358+AS358-AT358,0)+IF(BC358&lt;CA358,AY358+AZ358+BA358-BB358,0)+IF(BK358&lt;CA358,BG358+BH358+BI358-BJ358,0)+IF(BS358&lt;CA358,BO358+BP358+BQ358-BR358,0)+IF(CA358&lt;CA358,BW358+BX358+BY358-BZ358,0)+IF(CI358&lt;CA358,CE358+CF358+CG358-CH358,0))))))</f>
        <v>0</v>
      </c>
      <c r="CC358" s="3">
        <f>IF(Inputs!$B$27&lt;&gt;"Ready","PENDING INPUTS",MIN((BW358+BX358+BY358),IF(D358&gt;C358,IF(D358=0,0,BZ358*C358/D358),BZ358+CB358)))</f>
        <v>0</v>
      </c>
      <c r="CD358" s="3">
        <f>IF(Inputs!$B$27&lt;&gt;"Ready","PENDING INPUTS",MAX(0,(BW358+BX358+BY358)-CC358))</f>
        <v>0</v>
      </c>
      <c r="CE358" s="3">
        <f>IF(Inputs!$B$27&lt;&gt;"Ready","PENDING INPUTS",CL357)</f>
        <v>0</v>
      </c>
      <c r="CF358" s="3">
        <f>IF(Inputs!$B$27&lt;&gt;"Ready","PENDING INPUTS",IF(A358&lt;=Inputs!$B$6,ROUND(CE358*Inputs!C23/12,2),0))</f>
        <v>0</v>
      </c>
      <c r="CG358" s="3">
        <f>IF(Inputs!$B$27&lt;&gt;"Ready","PENDING INPUTS",IF(AND(A358&lt;=Inputs!$B$6,CE358&gt;0),Inputs!G23,0))</f>
        <v>0</v>
      </c>
      <c r="CH358" s="3">
        <f>IF(Inputs!$B$27&lt;&gt;"Ready","PENDING INPUTS",IF(A358&gt;Inputs!$B$6,0,MIN((CE358+CF358+CG358),IF(Inputs!H23=1,Inputs!D23,MAX(Inputs!F23,ROUND(CE358*Inputs!E23+CF358+CG358,2))))))</f>
        <v>0</v>
      </c>
      <c r="CI358">
        <f>IF(Inputs!$B$27&lt;&gt;"Ready","PENDING INPUTS",IF(CE358&lt;=0,99,1+IF(AND(K358&gt;0,OR(K358&lt;CE358,AND(K358=CE358,0&lt;9))),1,0)+IF(AND(S358&gt;0,OR(S358&lt;CE358,AND(S358=CE358,1&lt;9))),1,0)+IF(AND(AA358&gt;0,OR(AA358&lt;CE358,AND(AA358=CE358,2&lt;9))),1,0)+IF(AND(AI358&gt;0,OR(AI358&lt;CE358,AND(AI358=CE358,3&lt;9))),1,0)+IF(AND(AQ358&gt;0,OR(AQ358&lt;CE358,AND(AQ358=CE358,4&lt;9))),1,0)+IF(AND(AY358&gt;0,OR(AY358&lt;CE358,AND(AY358=CE358,5&lt;9))),1,0)+IF(AND(BG358&gt;0,OR(BG358&lt;CE358,AND(BG358=CE358,6&lt;9))),1,0)+IF(AND(BO358&gt;0,OR(BO358&lt;CE358,AND(BO358=CE358,7&lt;9))),1,0)+IF(AND(BW358&gt;0,OR(BW358&lt;CE358,AND(BW358=CE358,8&lt;9))),1,0)))</f>
        <v>99</v>
      </c>
      <c r="CJ358" s="3">
        <f>IF(Inputs!$B$27&lt;&gt;"Ready","PENDING INPUTS",IF(A358&gt;Inputs!$B$6,0,MIN(MAX(0,(CE358+CF358+CG358)-CH358),MAX(0,C358-D358-(IF(O358&lt;CI358,K358+L358+M358-N358,0)+IF(W358&lt;CI358,S358+T358+U358-V358,0)+IF(AE358&lt;CI358,AA358+AB358+AC358-AD358,0)+IF(AM358&lt;CI358,AI358+AJ358+AK358-AL358,0)+IF(AU358&lt;CI358,AQ358+AR358+AS358-AT358,0)+IF(BC358&lt;CI358,AY358+AZ358+BA358-BB358,0)+IF(BK358&lt;CI358,BG358+BH358+BI358-BJ358,0)+IF(BS358&lt;CI358,BO358+BP358+BQ358-BR358,0)+IF(CA358&lt;CI358,BW358+BX358+BY358-BZ358,0)+IF(CI358&lt;CI358,CE358+CF358+CG358-CH358,0))))))</f>
        <v>0</v>
      </c>
      <c r="CK358" s="3">
        <f>IF(Inputs!$B$27&lt;&gt;"Ready","PENDING INPUTS",MIN((CE358+CF358+CG358),IF(D358&gt;C358,IF(D358=0,0,CH358*C358/D358),CH358+CJ358)))</f>
        <v>0</v>
      </c>
      <c r="CL358" s="3">
        <f>IF(Inputs!$B$27&lt;&gt;"Ready","PENDING INPUTS",MAX(0,(CE358+CF358+CG358)-CK358))</f>
        <v>0</v>
      </c>
    </row>
    <row r="359" spans="1:90" ht="27.95" customHeight="1" x14ac:dyDescent="0.25">
      <c r="A359">
        <v>355</v>
      </c>
      <c r="B359" s="13">
        <f>IF(Inputs!$B$27&lt;&gt;"Ready","PENDING INPUTS",EDATE(Inputs!$B$5,A359-1))</f>
        <v>57071</v>
      </c>
      <c r="C359" s="3">
        <f>IF(Inputs!$B$27&lt;&gt;"Ready","PENDING INPUTS",IF(A359&lt;=Inputs!$B$6,MAX(0,Inputs!$B$4+IF(A359=Inputs!$B$7,Inputs!$B$8,0)+IF(A359=Inputs!$B$9,Inputs!$B$10,0)),0))</f>
        <v>0</v>
      </c>
      <c r="D359" s="3">
        <f>IF(Inputs!$B$27&lt;&gt;"Ready","PENDING INPUTS",SUM(N359,V359,AD359,AL359,AT359,BB359,BJ359,BR359,BZ359,CH359))</f>
        <v>0</v>
      </c>
      <c r="E359" s="3">
        <f>IF(Inputs!$B$27&lt;&gt;"Ready","PENDING INPUTS",MAX(0,D359-C359))</f>
        <v>0</v>
      </c>
      <c r="F359" s="3">
        <f>IF(Inputs!$B$27&lt;&gt;"Ready","PENDING INPUTS",SUM(Q359,Y359,AG359,AO359,AW359,BE359,BM359,BU359,CC359,CK359))</f>
        <v>0</v>
      </c>
      <c r="G359" s="3">
        <f>IF(Inputs!$B$27&lt;&gt;"Ready","PENDING INPUTS",SUM(L359,T359,AB359,AJ359,AR359,AZ359,BH359,BP359,BX359,CF359))</f>
        <v>0</v>
      </c>
      <c r="H359" s="3">
        <f>IF(Inputs!$B$27&lt;&gt;"Ready","PENDING INPUTS",SUM(M359,U359,AC359,AK359,AS359,BA359,BI359,BQ359,BY359,CG359))</f>
        <v>0</v>
      </c>
      <c r="I359" s="3">
        <f>IF(Inputs!$B$27&lt;&gt;"Ready","PENDING INPUTS",SUM(R359,Z359,AH359,AP359,AX359,BF359,BN359,BV359,CD359,CL359))</f>
        <v>0</v>
      </c>
      <c r="J359" t="str">
        <f>IF(Inputs!$B$27&lt;&gt;"Ready","PENDING INPUTS",IF(A359&gt;Inputs!$B$6,"Beyond horizon",IF(E359&gt;0.005,"MINIMUM SHORTFALL",IF(I359&lt;0.005,"Paid off","In progress"))))</f>
        <v>Beyond horizon</v>
      </c>
      <c r="K359" s="3">
        <f>IF(Inputs!$B$27&lt;&gt;"Ready","PENDING INPUTS",R358)</f>
        <v>0</v>
      </c>
      <c r="L359" s="3">
        <f>IF(Inputs!$B$27&lt;&gt;"Ready","PENDING INPUTS",IF(A359&lt;=Inputs!$B$6,ROUND(K359*Inputs!C14/12,2),0))</f>
        <v>0</v>
      </c>
      <c r="M359" s="3">
        <f>IF(Inputs!$B$27&lt;&gt;"Ready","PENDING INPUTS",IF(AND(A359&lt;=Inputs!$B$6,K359&gt;0),Inputs!G14,0))</f>
        <v>0</v>
      </c>
      <c r="N359" s="3">
        <f>IF(Inputs!$B$27&lt;&gt;"Ready","PENDING INPUTS",IF(A359&gt;Inputs!$B$6,0,MIN((K359+L359+M359),IF(Inputs!H14=1,Inputs!D14,MAX(Inputs!F14,ROUND(K359*Inputs!E14+L359+M359,2))))))</f>
        <v>0</v>
      </c>
      <c r="O359">
        <f>IF(Inputs!$B$27&lt;&gt;"Ready","PENDING INPUTS",IF(K359&lt;=0,99,1+IF(AND(S359&gt;0,OR(S359&lt;K359,AND(S359=K359,1&lt;0))),1,0)+IF(AND(AA359&gt;0,OR(AA359&lt;K359,AND(AA359=K359,2&lt;0))),1,0)+IF(AND(AI359&gt;0,OR(AI359&lt;K359,AND(AI359=K359,3&lt;0))),1,0)+IF(AND(AQ359&gt;0,OR(AQ359&lt;K359,AND(AQ359=K359,4&lt;0))),1,0)+IF(AND(AY359&gt;0,OR(AY359&lt;K359,AND(AY359=K359,5&lt;0))),1,0)+IF(AND(BG359&gt;0,OR(BG359&lt;K359,AND(BG359=K359,6&lt;0))),1,0)+IF(AND(BO359&gt;0,OR(BO359&lt;K359,AND(BO359=K359,7&lt;0))),1,0)+IF(AND(BW359&gt;0,OR(BW359&lt;K359,AND(BW359=K359,8&lt;0))),1,0)+IF(AND(CE359&gt;0,OR(CE359&lt;K359,AND(CE359=K359,9&lt;0))),1,0)))</f>
        <v>99</v>
      </c>
      <c r="P359" s="3">
        <f>IF(Inputs!$B$27&lt;&gt;"Ready","PENDING INPUTS",IF(A359&gt;Inputs!$B$6,0,MIN(MAX(0,(K359+L359+M359)-N359),MAX(0,C359-D359-(IF(O359&lt;O359,K359+L359+M359-N359,0)+IF(W359&lt;O359,S359+T359+U359-V359,0)+IF(AE359&lt;O359,AA359+AB359+AC359-AD359,0)+IF(AM359&lt;O359,AI359+AJ359+AK359-AL359,0)+IF(AU359&lt;O359,AQ359+AR359+AS359-AT359,0)+IF(BC359&lt;O359,AY359+AZ359+BA359-BB359,0)+IF(BK359&lt;O359,BG359+BH359+BI359-BJ359,0)+IF(BS359&lt;O359,BO359+BP359+BQ359-BR359,0)+IF(CA359&lt;O359,BW359+BX359+BY359-BZ359,0)+IF(CI359&lt;O359,CE359+CF359+CG359-CH359,0))))))</f>
        <v>0</v>
      </c>
      <c r="Q359" s="3">
        <f>IF(Inputs!$B$27&lt;&gt;"Ready","PENDING INPUTS",MIN((K359+L359+M359),IF(D359&gt;C359,IF(D359=0,0,N359*C359/D359),N359+P359)))</f>
        <v>0</v>
      </c>
      <c r="R359" s="3">
        <f>IF(Inputs!$B$27&lt;&gt;"Ready","PENDING INPUTS",MAX(0,(K359+L359+M359)-Q359))</f>
        <v>0</v>
      </c>
      <c r="S359" s="3">
        <f>IF(Inputs!$B$27&lt;&gt;"Ready","PENDING INPUTS",Z358)</f>
        <v>0</v>
      </c>
      <c r="T359" s="3">
        <f>IF(Inputs!$B$27&lt;&gt;"Ready","PENDING INPUTS",IF(A359&lt;=Inputs!$B$6,ROUND(S359*Inputs!C15/12,2),0))</f>
        <v>0</v>
      </c>
      <c r="U359" s="3">
        <f>IF(Inputs!$B$27&lt;&gt;"Ready","PENDING INPUTS",IF(AND(A359&lt;=Inputs!$B$6,S359&gt;0),Inputs!G15,0))</f>
        <v>0</v>
      </c>
      <c r="V359" s="3">
        <f>IF(Inputs!$B$27&lt;&gt;"Ready","PENDING INPUTS",IF(A359&gt;Inputs!$B$6,0,MIN((S359+T359+U359),IF(Inputs!H15=1,Inputs!D15,MAX(Inputs!F15,ROUND(S359*Inputs!E15+T359+U359,2))))))</f>
        <v>0</v>
      </c>
      <c r="W359">
        <f>IF(Inputs!$B$27&lt;&gt;"Ready","PENDING INPUTS",IF(S359&lt;=0,99,1+IF(AND(K359&gt;0,OR(K359&lt;S359,AND(K359=S359,0&lt;1))),1,0)+IF(AND(AA359&gt;0,OR(AA359&lt;S359,AND(AA359=S359,2&lt;1))),1,0)+IF(AND(AI359&gt;0,OR(AI359&lt;S359,AND(AI359=S359,3&lt;1))),1,0)+IF(AND(AQ359&gt;0,OR(AQ359&lt;S359,AND(AQ359=S359,4&lt;1))),1,0)+IF(AND(AY359&gt;0,OR(AY359&lt;S359,AND(AY359=S359,5&lt;1))),1,0)+IF(AND(BG359&gt;0,OR(BG359&lt;S359,AND(BG359=S359,6&lt;1))),1,0)+IF(AND(BO359&gt;0,OR(BO359&lt;S359,AND(BO359=S359,7&lt;1))),1,0)+IF(AND(BW359&gt;0,OR(BW359&lt;S359,AND(BW359=S359,8&lt;1))),1,0)+IF(AND(CE359&gt;0,OR(CE359&lt;S359,AND(CE359=S359,9&lt;1))),1,0)))</f>
        <v>99</v>
      </c>
      <c r="X359" s="3">
        <f>IF(Inputs!$B$27&lt;&gt;"Ready","PENDING INPUTS",IF(A359&gt;Inputs!$B$6,0,MIN(MAX(0,(S359+T359+U359)-V359),MAX(0,C359-D359-(IF(O359&lt;W359,K359+L359+M359-N359,0)+IF(W359&lt;W359,S359+T359+U359-V359,0)+IF(AE359&lt;W359,AA359+AB359+AC359-AD359,0)+IF(AM359&lt;W359,AI359+AJ359+AK359-AL359,0)+IF(AU359&lt;W359,AQ359+AR359+AS359-AT359,0)+IF(BC359&lt;W359,AY359+AZ359+BA359-BB359,0)+IF(BK359&lt;W359,BG359+BH359+BI359-BJ359,0)+IF(BS359&lt;W359,BO359+BP359+BQ359-BR359,0)+IF(CA359&lt;W359,BW359+BX359+BY359-BZ359,0)+IF(CI359&lt;W359,CE359+CF359+CG359-CH359,0))))))</f>
        <v>0</v>
      </c>
      <c r="Y359" s="3">
        <f>IF(Inputs!$B$27&lt;&gt;"Ready","PENDING INPUTS",MIN((S359+T359+U359),IF(D359&gt;C359,IF(D359=0,0,V359*C359/D359),V359+X359)))</f>
        <v>0</v>
      </c>
      <c r="Z359" s="3">
        <f>IF(Inputs!$B$27&lt;&gt;"Ready","PENDING INPUTS",MAX(0,(S359+T359+U359)-Y359))</f>
        <v>0</v>
      </c>
      <c r="AA359" s="3">
        <f>IF(Inputs!$B$27&lt;&gt;"Ready","PENDING INPUTS",AH358)</f>
        <v>0</v>
      </c>
      <c r="AB359" s="3">
        <f>IF(Inputs!$B$27&lt;&gt;"Ready","PENDING INPUTS",IF(A359&lt;=Inputs!$B$6,ROUND(AA359*Inputs!C16/12,2),0))</f>
        <v>0</v>
      </c>
      <c r="AC359" s="3">
        <f>IF(Inputs!$B$27&lt;&gt;"Ready","PENDING INPUTS",IF(AND(A359&lt;=Inputs!$B$6,AA359&gt;0),Inputs!G16,0))</f>
        <v>0</v>
      </c>
      <c r="AD359" s="3">
        <f>IF(Inputs!$B$27&lt;&gt;"Ready","PENDING INPUTS",IF(A359&gt;Inputs!$B$6,0,MIN((AA359+AB359+AC359),IF(Inputs!H16=1,Inputs!D16,MAX(Inputs!F16,ROUND(AA359*Inputs!E16+AB359+AC359,2))))))</f>
        <v>0</v>
      </c>
      <c r="AE359">
        <f>IF(Inputs!$B$27&lt;&gt;"Ready","PENDING INPUTS",IF(AA359&lt;=0,99,1+IF(AND(K359&gt;0,OR(K359&lt;AA359,AND(K359=AA359,0&lt;2))),1,0)+IF(AND(S359&gt;0,OR(S359&lt;AA359,AND(S359=AA359,1&lt;2))),1,0)+IF(AND(AI359&gt;0,OR(AI359&lt;AA359,AND(AI359=AA359,3&lt;2))),1,0)+IF(AND(AQ359&gt;0,OR(AQ359&lt;AA359,AND(AQ359=AA359,4&lt;2))),1,0)+IF(AND(AY359&gt;0,OR(AY359&lt;AA359,AND(AY359=AA359,5&lt;2))),1,0)+IF(AND(BG359&gt;0,OR(BG359&lt;AA359,AND(BG359=AA359,6&lt;2))),1,0)+IF(AND(BO359&gt;0,OR(BO359&lt;AA359,AND(BO359=AA359,7&lt;2))),1,0)+IF(AND(BW359&gt;0,OR(BW359&lt;AA359,AND(BW359=AA359,8&lt;2))),1,0)+IF(AND(CE359&gt;0,OR(CE359&lt;AA359,AND(CE359=AA359,9&lt;2))),1,0)))</f>
        <v>99</v>
      </c>
      <c r="AF359" s="3">
        <f>IF(Inputs!$B$27&lt;&gt;"Ready","PENDING INPUTS",IF(A359&gt;Inputs!$B$6,0,MIN(MAX(0,(AA359+AB359+AC359)-AD359),MAX(0,C359-D359-(IF(O359&lt;AE359,K359+L359+M359-N359,0)+IF(W359&lt;AE359,S359+T359+U359-V359,0)+IF(AE359&lt;AE359,AA359+AB359+AC359-AD359,0)+IF(AM359&lt;AE359,AI359+AJ359+AK359-AL359,0)+IF(AU359&lt;AE359,AQ359+AR359+AS359-AT359,0)+IF(BC359&lt;AE359,AY359+AZ359+BA359-BB359,0)+IF(BK359&lt;AE359,BG359+BH359+BI359-BJ359,0)+IF(BS359&lt;AE359,BO359+BP359+BQ359-BR359,0)+IF(CA359&lt;AE359,BW359+BX359+BY359-BZ359,0)+IF(CI359&lt;AE359,CE359+CF359+CG359-CH359,0))))))</f>
        <v>0</v>
      </c>
      <c r="AG359" s="3">
        <f>IF(Inputs!$B$27&lt;&gt;"Ready","PENDING INPUTS",MIN((AA359+AB359+AC359),IF(D359&gt;C359,IF(D359=0,0,AD359*C359/D359),AD359+AF359)))</f>
        <v>0</v>
      </c>
      <c r="AH359" s="3">
        <f>IF(Inputs!$B$27&lt;&gt;"Ready","PENDING INPUTS",MAX(0,(AA359+AB359+AC359)-AG359))</f>
        <v>0</v>
      </c>
      <c r="AI359" s="3">
        <f>IF(Inputs!$B$27&lt;&gt;"Ready","PENDING INPUTS",AP358)</f>
        <v>0</v>
      </c>
      <c r="AJ359" s="3">
        <f>IF(Inputs!$B$27&lt;&gt;"Ready","PENDING INPUTS",IF(A359&lt;=Inputs!$B$6,ROUND(AI359*Inputs!C17/12,2),0))</f>
        <v>0</v>
      </c>
      <c r="AK359" s="3">
        <f>IF(Inputs!$B$27&lt;&gt;"Ready","PENDING INPUTS",IF(AND(A359&lt;=Inputs!$B$6,AI359&gt;0),Inputs!G17,0))</f>
        <v>0</v>
      </c>
      <c r="AL359" s="3">
        <f>IF(Inputs!$B$27&lt;&gt;"Ready","PENDING INPUTS",IF(A359&gt;Inputs!$B$6,0,MIN((AI359+AJ359+AK359),IF(Inputs!H17=1,Inputs!D17,MAX(Inputs!F17,ROUND(AI359*Inputs!E17+AJ359+AK359,2))))))</f>
        <v>0</v>
      </c>
      <c r="AM359">
        <f>IF(Inputs!$B$27&lt;&gt;"Ready","PENDING INPUTS",IF(AI359&lt;=0,99,1+IF(AND(K359&gt;0,OR(K359&lt;AI359,AND(K359=AI359,0&lt;3))),1,0)+IF(AND(S359&gt;0,OR(S359&lt;AI359,AND(S359=AI359,1&lt;3))),1,0)+IF(AND(AA359&gt;0,OR(AA359&lt;AI359,AND(AA359=AI359,2&lt;3))),1,0)+IF(AND(AQ359&gt;0,OR(AQ359&lt;AI359,AND(AQ359=AI359,4&lt;3))),1,0)+IF(AND(AY359&gt;0,OR(AY359&lt;AI359,AND(AY359=AI359,5&lt;3))),1,0)+IF(AND(BG359&gt;0,OR(BG359&lt;AI359,AND(BG359=AI359,6&lt;3))),1,0)+IF(AND(BO359&gt;0,OR(BO359&lt;AI359,AND(BO359=AI359,7&lt;3))),1,0)+IF(AND(BW359&gt;0,OR(BW359&lt;AI359,AND(BW359=AI359,8&lt;3))),1,0)+IF(AND(CE359&gt;0,OR(CE359&lt;AI359,AND(CE359=AI359,9&lt;3))),1,0)))</f>
        <v>99</v>
      </c>
      <c r="AN359" s="3">
        <f>IF(Inputs!$B$27&lt;&gt;"Ready","PENDING INPUTS",IF(A359&gt;Inputs!$B$6,0,MIN(MAX(0,(AI359+AJ359+AK359)-AL359),MAX(0,C359-D359-(IF(O359&lt;AM359,K359+L359+M359-N359,0)+IF(W359&lt;AM359,S359+T359+U359-V359,0)+IF(AE359&lt;AM359,AA359+AB359+AC359-AD359,0)+IF(AM359&lt;AM359,AI359+AJ359+AK359-AL359,0)+IF(AU359&lt;AM359,AQ359+AR359+AS359-AT359,0)+IF(BC359&lt;AM359,AY359+AZ359+BA359-BB359,0)+IF(BK359&lt;AM359,BG359+BH359+BI359-BJ359,0)+IF(BS359&lt;AM359,BO359+BP359+BQ359-BR359,0)+IF(CA359&lt;AM359,BW359+BX359+BY359-BZ359,0)+IF(CI359&lt;AM359,CE359+CF359+CG359-CH359,0))))))</f>
        <v>0</v>
      </c>
      <c r="AO359" s="3">
        <f>IF(Inputs!$B$27&lt;&gt;"Ready","PENDING INPUTS",MIN((AI359+AJ359+AK359),IF(D359&gt;C359,IF(D359=0,0,AL359*C359/D359),AL359+AN359)))</f>
        <v>0</v>
      </c>
      <c r="AP359" s="3">
        <f>IF(Inputs!$B$27&lt;&gt;"Ready","PENDING INPUTS",MAX(0,(AI359+AJ359+AK359)-AO359))</f>
        <v>0</v>
      </c>
      <c r="AQ359" s="3">
        <f>IF(Inputs!$B$27&lt;&gt;"Ready","PENDING INPUTS",AX358)</f>
        <v>0</v>
      </c>
      <c r="AR359" s="3">
        <f>IF(Inputs!$B$27&lt;&gt;"Ready","PENDING INPUTS",IF(A359&lt;=Inputs!$B$6,ROUND(AQ359*Inputs!C18/12,2),0))</f>
        <v>0</v>
      </c>
      <c r="AS359" s="3">
        <f>IF(Inputs!$B$27&lt;&gt;"Ready","PENDING INPUTS",IF(AND(A359&lt;=Inputs!$B$6,AQ359&gt;0),Inputs!G18,0))</f>
        <v>0</v>
      </c>
      <c r="AT359" s="3">
        <f>IF(Inputs!$B$27&lt;&gt;"Ready","PENDING INPUTS",IF(A359&gt;Inputs!$B$6,0,MIN((AQ359+AR359+AS359),IF(Inputs!H18=1,Inputs!D18,MAX(Inputs!F18,ROUND(AQ359*Inputs!E18+AR359+AS359,2))))))</f>
        <v>0</v>
      </c>
      <c r="AU359">
        <f>IF(Inputs!$B$27&lt;&gt;"Ready","PENDING INPUTS",IF(AQ359&lt;=0,99,1+IF(AND(K359&gt;0,OR(K359&lt;AQ359,AND(K359=AQ359,0&lt;4))),1,0)+IF(AND(S359&gt;0,OR(S359&lt;AQ359,AND(S359=AQ359,1&lt;4))),1,0)+IF(AND(AA359&gt;0,OR(AA359&lt;AQ359,AND(AA359=AQ359,2&lt;4))),1,0)+IF(AND(AI359&gt;0,OR(AI359&lt;AQ359,AND(AI359=AQ359,3&lt;4))),1,0)+IF(AND(AY359&gt;0,OR(AY359&lt;AQ359,AND(AY359=AQ359,5&lt;4))),1,0)+IF(AND(BG359&gt;0,OR(BG359&lt;AQ359,AND(BG359=AQ359,6&lt;4))),1,0)+IF(AND(BO359&gt;0,OR(BO359&lt;AQ359,AND(BO359=AQ359,7&lt;4))),1,0)+IF(AND(BW359&gt;0,OR(BW359&lt;AQ359,AND(BW359=AQ359,8&lt;4))),1,0)+IF(AND(CE359&gt;0,OR(CE359&lt;AQ359,AND(CE359=AQ359,9&lt;4))),1,0)))</f>
        <v>99</v>
      </c>
      <c r="AV359" s="3">
        <f>IF(Inputs!$B$27&lt;&gt;"Ready","PENDING INPUTS",IF(A359&gt;Inputs!$B$6,0,MIN(MAX(0,(AQ359+AR359+AS359)-AT359),MAX(0,C359-D359-(IF(O359&lt;AU359,K359+L359+M359-N359,0)+IF(W359&lt;AU359,S359+T359+U359-V359,0)+IF(AE359&lt;AU359,AA359+AB359+AC359-AD359,0)+IF(AM359&lt;AU359,AI359+AJ359+AK359-AL359,0)+IF(AU359&lt;AU359,AQ359+AR359+AS359-AT359,0)+IF(BC359&lt;AU359,AY359+AZ359+BA359-BB359,0)+IF(BK359&lt;AU359,BG359+BH359+BI359-BJ359,0)+IF(BS359&lt;AU359,BO359+BP359+BQ359-BR359,0)+IF(CA359&lt;AU359,BW359+BX359+BY359-BZ359,0)+IF(CI359&lt;AU359,CE359+CF359+CG359-CH359,0))))))</f>
        <v>0</v>
      </c>
      <c r="AW359" s="3">
        <f>IF(Inputs!$B$27&lt;&gt;"Ready","PENDING INPUTS",MIN((AQ359+AR359+AS359),IF(D359&gt;C359,IF(D359=0,0,AT359*C359/D359),AT359+AV359)))</f>
        <v>0</v>
      </c>
      <c r="AX359" s="3">
        <f>IF(Inputs!$B$27&lt;&gt;"Ready","PENDING INPUTS",MAX(0,(AQ359+AR359+AS359)-AW359))</f>
        <v>0</v>
      </c>
      <c r="AY359" s="3">
        <f>IF(Inputs!$B$27&lt;&gt;"Ready","PENDING INPUTS",BF358)</f>
        <v>0</v>
      </c>
      <c r="AZ359" s="3">
        <f>IF(Inputs!$B$27&lt;&gt;"Ready","PENDING INPUTS",IF(A359&lt;=Inputs!$B$6,ROUND(AY359*Inputs!C19/12,2),0))</f>
        <v>0</v>
      </c>
      <c r="BA359" s="3">
        <f>IF(Inputs!$B$27&lt;&gt;"Ready","PENDING INPUTS",IF(AND(A359&lt;=Inputs!$B$6,AY359&gt;0),Inputs!G19,0))</f>
        <v>0</v>
      </c>
      <c r="BB359" s="3">
        <f>IF(Inputs!$B$27&lt;&gt;"Ready","PENDING INPUTS",IF(A359&gt;Inputs!$B$6,0,MIN((AY359+AZ359+BA359),IF(Inputs!H19=1,Inputs!D19,MAX(Inputs!F19,ROUND(AY359*Inputs!E19+AZ359+BA359,2))))))</f>
        <v>0</v>
      </c>
      <c r="BC359">
        <f>IF(Inputs!$B$27&lt;&gt;"Ready","PENDING INPUTS",IF(AY359&lt;=0,99,1+IF(AND(K359&gt;0,OR(K359&lt;AY359,AND(K359=AY359,0&lt;5))),1,0)+IF(AND(S359&gt;0,OR(S359&lt;AY359,AND(S359=AY359,1&lt;5))),1,0)+IF(AND(AA359&gt;0,OR(AA359&lt;AY359,AND(AA359=AY359,2&lt;5))),1,0)+IF(AND(AI359&gt;0,OR(AI359&lt;AY359,AND(AI359=AY359,3&lt;5))),1,0)+IF(AND(AQ359&gt;0,OR(AQ359&lt;AY359,AND(AQ359=AY359,4&lt;5))),1,0)+IF(AND(BG359&gt;0,OR(BG359&lt;AY359,AND(BG359=AY359,6&lt;5))),1,0)+IF(AND(BO359&gt;0,OR(BO359&lt;AY359,AND(BO359=AY359,7&lt;5))),1,0)+IF(AND(BW359&gt;0,OR(BW359&lt;AY359,AND(BW359=AY359,8&lt;5))),1,0)+IF(AND(CE359&gt;0,OR(CE359&lt;AY359,AND(CE359=AY359,9&lt;5))),1,0)))</f>
        <v>99</v>
      </c>
      <c r="BD359" s="3">
        <f>IF(Inputs!$B$27&lt;&gt;"Ready","PENDING INPUTS",IF(A359&gt;Inputs!$B$6,0,MIN(MAX(0,(AY359+AZ359+BA359)-BB359),MAX(0,C359-D359-(IF(O359&lt;BC359,K359+L359+M359-N359,0)+IF(W359&lt;BC359,S359+T359+U359-V359,0)+IF(AE359&lt;BC359,AA359+AB359+AC359-AD359,0)+IF(AM359&lt;BC359,AI359+AJ359+AK359-AL359,0)+IF(AU359&lt;BC359,AQ359+AR359+AS359-AT359,0)+IF(BC359&lt;BC359,AY359+AZ359+BA359-BB359,0)+IF(BK359&lt;BC359,BG359+BH359+BI359-BJ359,0)+IF(BS359&lt;BC359,BO359+BP359+BQ359-BR359,0)+IF(CA359&lt;BC359,BW359+BX359+BY359-BZ359,0)+IF(CI359&lt;BC359,CE359+CF359+CG359-CH359,0))))))</f>
        <v>0</v>
      </c>
      <c r="BE359" s="3">
        <f>IF(Inputs!$B$27&lt;&gt;"Ready","PENDING INPUTS",MIN((AY359+AZ359+BA359),IF(D359&gt;C359,IF(D359=0,0,BB359*C359/D359),BB359+BD359)))</f>
        <v>0</v>
      </c>
      <c r="BF359" s="3">
        <f>IF(Inputs!$B$27&lt;&gt;"Ready","PENDING INPUTS",MAX(0,(AY359+AZ359+BA359)-BE359))</f>
        <v>0</v>
      </c>
      <c r="BG359" s="3">
        <f>IF(Inputs!$B$27&lt;&gt;"Ready","PENDING INPUTS",BN358)</f>
        <v>0</v>
      </c>
      <c r="BH359" s="3">
        <f>IF(Inputs!$B$27&lt;&gt;"Ready","PENDING INPUTS",IF(A359&lt;=Inputs!$B$6,ROUND(BG359*Inputs!C20/12,2),0))</f>
        <v>0</v>
      </c>
      <c r="BI359" s="3">
        <f>IF(Inputs!$B$27&lt;&gt;"Ready","PENDING INPUTS",IF(AND(A359&lt;=Inputs!$B$6,BG359&gt;0),Inputs!G20,0))</f>
        <v>0</v>
      </c>
      <c r="BJ359" s="3">
        <f>IF(Inputs!$B$27&lt;&gt;"Ready","PENDING INPUTS",IF(A359&gt;Inputs!$B$6,0,MIN((BG359+BH359+BI359),IF(Inputs!H20=1,Inputs!D20,MAX(Inputs!F20,ROUND(BG359*Inputs!E20+BH359+BI359,2))))))</f>
        <v>0</v>
      </c>
      <c r="BK359">
        <f>IF(Inputs!$B$27&lt;&gt;"Ready","PENDING INPUTS",IF(BG359&lt;=0,99,1+IF(AND(K359&gt;0,OR(K359&lt;BG359,AND(K359=BG359,0&lt;6))),1,0)+IF(AND(S359&gt;0,OR(S359&lt;BG359,AND(S359=BG359,1&lt;6))),1,0)+IF(AND(AA359&gt;0,OR(AA359&lt;BG359,AND(AA359=BG359,2&lt;6))),1,0)+IF(AND(AI359&gt;0,OR(AI359&lt;BG359,AND(AI359=BG359,3&lt;6))),1,0)+IF(AND(AQ359&gt;0,OR(AQ359&lt;BG359,AND(AQ359=BG359,4&lt;6))),1,0)+IF(AND(AY359&gt;0,OR(AY359&lt;BG359,AND(AY359=BG359,5&lt;6))),1,0)+IF(AND(BO359&gt;0,OR(BO359&lt;BG359,AND(BO359=BG359,7&lt;6))),1,0)+IF(AND(BW359&gt;0,OR(BW359&lt;BG359,AND(BW359=BG359,8&lt;6))),1,0)+IF(AND(CE359&gt;0,OR(CE359&lt;BG359,AND(CE359=BG359,9&lt;6))),1,0)))</f>
        <v>99</v>
      </c>
      <c r="BL359" s="3">
        <f>IF(Inputs!$B$27&lt;&gt;"Ready","PENDING INPUTS",IF(A359&gt;Inputs!$B$6,0,MIN(MAX(0,(BG359+BH359+BI359)-BJ359),MAX(0,C359-D359-(IF(O359&lt;BK359,K359+L359+M359-N359,0)+IF(W359&lt;BK359,S359+T359+U359-V359,0)+IF(AE359&lt;BK359,AA359+AB359+AC359-AD359,0)+IF(AM359&lt;BK359,AI359+AJ359+AK359-AL359,0)+IF(AU359&lt;BK359,AQ359+AR359+AS359-AT359,0)+IF(BC359&lt;BK359,AY359+AZ359+BA359-BB359,0)+IF(BK359&lt;BK359,BG359+BH359+BI359-BJ359,0)+IF(BS359&lt;BK359,BO359+BP359+BQ359-BR359,0)+IF(CA359&lt;BK359,BW359+BX359+BY359-BZ359,0)+IF(CI359&lt;BK359,CE359+CF359+CG359-CH359,0))))))</f>
        <v>0</v>
      </c>
      <c r="BM359" s="3">
        <f>IF(Inputs!$B$27&lt;&gt;"Ready","PENDING INPUTS",MIN((BG359+BH359+BI359),IF(D359&gt;C359,IF(D359=0,0,BJ359*C359/D359),BJ359+BL359)))</f>
        <v>0</v>
      </c>
      <c r="BN359" s="3">
        <f>IF(Inputs!$B$27&lt;&gt;"Ready","PENDING INPUTS",MAX(0,(BG359+BH359+BI359)-BM359))</f>
        <v>0</v>
      </c>
      <c r="BO359" s="3">
        <f>IF(Inputs!$B$27&lt;&gt;"Ready","PENDING INPUTS",BV358)</f>
        <v>0</v>
      </c>
      <c r="BP359" s="3">
        <f>IF(Inputs!$B$27&lt;&gt;"Ready","PENDING INPUTS",IF(A359&lt;=Inputs!$B$6,ROUND(BO359*Inputs!C21/12,2),0))</f>
        <v>0</v>
      </c>
      <c r="BQ359" s="3">
        <f>IF(Inputs!$B$27&lt;&gt;"Ready","PENDING INPUTS",IF(AND(A359&lt;=Inputs!$B$6,BO359&gt;0),Inputs!G21,0))</f>
        <v>0</v>
      </c>
      <c r="BR359" s="3">
        <f>IF(Inputs!$B$27&lt;&gt;"Ready","PENDING INPUTS",IF(A359&gt;Inputs!$B$6,0,MIN((BO359+BP359+BQ359),IF(Inputs!H21=1,Inputs!D21,MAX(Inputs!F21,ROUND(BO359*Inputs!E21+BP359+BQ359,2))))))</f>
        <v>0</v>
      </c>
      <c r="BS359">
        <f>IF(Inputs!$B$27&lt;&gt;"Ready","PENDING INPUTS",IF(BO359&lt;=0,99,1+IF(AND(K359&gt;0,OR(K359&lt;BO359,AND(K359=BO359,0&lt;7))),1,0)+IF(AND(S359&gt;0,OR(S359&lt;BO359,AND(S359=BO359,1&lt;7))),1,0)+IF(AND(AA359&gt;0,OR(AA359&lt;BO359,AND(AA359=BO359,2&lt;7))),1,0)+IF(AND(AI359&gt;0,OR(AI359&lt;BO359,AND(AI359=BO359,3&lt;7))),1,0)+IF(AND(AQ359&gt;0,OR(AQ359&lt;BO359,AND(AQ359=BO359,4&lt;7))),1,0)+IF(AND(AY359&gt;0,OR(AY359&lt;BO359,AND(AY359=BO359,5&lt;7))),1,0)+IF(AND(BG359&gt;0,OR(BG359&lt;BO359,AND(BG359=BO359,6&lt;7))),1,0)+IF(AND(BW359&gt;0,OR(BW359&lt;BO359,AND(BW359=BO359,8&lt;7))),1,0)+IF(AND(CE359&gt;0,OR(CE359&lt;BO359,AND(CE359=BO359,9&lt;7))),1,0)))</f>
        <v>99</v>
      </c>
      <c r="BT359" s="3">
        <f>IF(Inputs!$B$27&lt;&gt;"Ready","PENDING INPUTS",IF(A359&gt;Inputs!$B$6,0,MIN(MAX(0,(BO359+BP359+BQ359)-BR359),MAX(0,C359-D359-(IF(O359&lt;BS359,K359+L359+M359-N359,0)+IF(W359&lt;BS359,S359+T359+U359-V359,0)+IF(AE359&lt;BS359,AA359+AB359+AC359-AD359,0)+IF(AM359&lt;BS359,AI359+AJ359+AK359-AL359,0)+IF(AU359&lt;BS359,AQ359+AR359+AS359-AT359,0)+IF(BC359&lt;BS359,AY359+AZ359+BA359-BB359,0)+IF(BK359&lt;BS359,BG359+BH359+BI359-BJ359,0)+IF(BS359&lt;BS359,BO359+BP359+BQ359-BR359,0)+IF(CA359&lt;BS359,BW359+BX359+BY359-BZ359,0)+IF(CI359&lt;BS359,CE359+CF359+CG359-CH359,0))))))</f>
        <v>0</v>
      </c>
      <c r="BU359" s="3">
        <f>IF(Inputs!$B$27&lt;&gt;"Ready","PENDING INPUTS",MIN((BO359+BP359+BQ359),IF(D359&gt;C359,IF(D359=0,0,BR359*C359/D359),BR359+BT359)))</f>
        <v>0</v>
      </c>
      <c r="BV359" s="3">
        <f>IF(Inputs!$B$27&lt;&gt;"Ready","PENDING INPUTS",MAX(0,(BO359+BP359+BQ359)-BU359))</f>
        <v>0</v>
      </c>
      <c r="BW359" s="3">
        <f>IF(Inputs!$B$27&lt;&gt;"Ready","PENDING INPUTS",CD358)</f>
        <v>0</v>
      </c>
      <c r="BX359" s="3">
        <f>IF(Inputs!$B$27&lt;&gt;"Ready","PENDING INPUTS",IF(A359&lt;=Inputs!$B$6,ROUND(BW359*Inputs!C22/12,2),0))</f>
        <v>0</v>
      </c>
      <c r="BY359" s="3">
        <f>IF(Inputs!$B$27&lt;&gt;"Ready","PENDING INPUTS",IF(AND(A359&lt;=Inputs!$B$6,BW359&gt;0),Inputs!G22,0))</f>
        <v>0</v>
      </c>
      <c r="BZ359" s="3">
        <f>IF(Inputs!$B$27&lt;&gt;"Ready","PENDING INPUTS",IF(A359&gt;Inputs!$B$6,0,MIN((BW359+BX359+BY359),IF(Inputs!H22=1,Inputs!D22,MAX(Inputs!F22,ROUND(BW359*Inputs!E22+BX359+BY359,2))))))</f>
        <v>0</v>
      </c>
      <c r="CA359">
        <f>IF(Inputs!$B$27&lt;&gt;"Ready","PENDING INPUTS",IF(BW359&lt;=0,99,1+IF(AND(K359&gt;0,OR(K359&lt;BW359,AND(K359=BW359,0&lt;8))),1,0)+IF(AND(S359&gt;0,OR(S359&lt;BW359,AND(S359=BW359,1&lt;8))),1,0)+IF(AND(AA359&gt;0,OR(AA359&lt;BW359,AND(AA359=BW359,2&lt;8))),1,0)+IF(AND(AI359&gt;0,OR(AI359&lt;BW359,AND(AI359=BW359,3&lt;8))),1,0)+IF(AND(AQ359&gt;0,OR(AQ359&lt;BW359,AND(AQ359=BW359,4&lt;8))),1,0)+IF(AND(AY359&gt;0,OR(AY359&lt;BW359,AND(AY359=BW359,5&lt;8))),1,0)+IF(AND(BG359&gt;0,OR(BG359&lt;BW359,AND(BG359=BW359,6&lt;8))),1,0)+IF(AND(BO359&gt;0,OR(BO359&lt;BW359,AND(BO359=BW359,7&lt;8))),1,0)+IF(AND(CE359&gt;0,OR(CE359&lt;BW359,AND(CE359=BW359,9&lt;8))),1,0)))</f>
        <v>99</v>
      </c>
      <c r="CB359" s="3">
        <f>IF(Inputs!$B$27&lt;&gt;"Ready","PENDING INPUTS",IF(A359&gt;Inputs!$B$6,0,MIN(MAX(0,(BW359+BX359+BY359)-BZ359),MAX(0,C359-D359-(IF(O359&lt;CA359,K359+L359+M359-N359,0)+IF(W359&lt;CA359,S359+T359+U359-V359,0)+IF(AE359&lt;CA359,AA359+AB359+AC359-AD359,0)+IF(AM359&lt;CA359,AI359+AJ359+AK359-AL359,0)+IF(AU359&lt;CA359,AQ359+AR359+AS359-AT359,0)+IF(BC359&lt;CA359,AY359+AZ359+BA359-BB359,0)+IF(BK359&lt;CA359,BG359+BH359+BI359-BJ359,0)+IF(BS359&lt;CA359,BO359+BP359+BQ359-BR359,0)+IF(CA359&lt;CA359,BW359+BX359+BY359-BZ359,0)+IF(CI359&lt;CA359,CE359+CF359+CG359-CH359,0))))))</f>
        <v>0</v>
      </c>
      <c r="CC359" s="3">
        <f>IF(Inputs!$B$27&lt;&gt;"Ready","PENDING INPUTS",MIN((BW359+BX359+BY359),IF(D359&gt;C359,IF(D359=0,0,BZ359*C359/D359),BZ359+CB359)))</f>
        <v>0</v>
      </c>
      <c r="CD359" s="3">
        <f>IF(Inputs!$B$27&lt;&gt;"Ready","PENDING INPUTS",MAX(0,(BW359+BX359+BY359)-CC359))</f>
        <v>0</v>
      </c>
      <c r="CE359" s="3">
        <f>IF(Inputs!$B$27&lt;&gt;"Ready","PENDING INPUTS",CL358)</f>
        <v>0</v>
      </c>
      <c r="CF359" s="3">
        <f>IF(Inputs!$B$27&lt;&gt;"Ready","PENDING INPUTS",IF(A359&lt;=Inputs!$B$6,ROUND(CE359*Inputs!C23/12,2),0))</f>
        <v>0</v>
      </c>
      <c r="CG359" s="3">
        <f>IF(Inputs!$B$27&lt;&gt;"Ready","PENDING INPUTS",IF(AND(A359&lt;=Inputs!$B$6,CE359&gt;0),Inputs!G23,0))</f>
        <v>0</v>
      </c>
      <c r="CH359" s="3">
        <f>IF(Inputs!$B$27&lt;&gt;"Ready","PENDING INPUTS",IF(A359&gt;Inputs!$B$6,0,MIN((CE359+CF359+CG359),IF(Inputs!H23=1,Inputs!D23,MAX(Inputs!F23,ROUND(CE359*Inputs!E23+CF359+CG359,2))))))</f>
        <v>0</v>
      </c>
      <c r="CI359">
        <f>IF(Inputs!$B$27&lt;&gt;"Ready","PENDING INPUTS",IF(CE359&lt;=0,99,1+IF(AND(K359&gt;0,OR(K359&lt;CE359,AND(K359=CE359,0&lt;9))),1,0)+IF(AND(S359&gt;0,OR(S359&lt;CE359,AND(S359=CE359,1&lt;9))),1,0)+IF(AND(AA359&gt;0,OR(AA359&lt;CE359,AND(AA359=CE359,2&lt;9))),1,0)+IF(AND(AI359&gt;0,OR(AI359&lt;CE359,AND(AI359=CE359,3&lt;9))),1,0)+IF(AND(AQ359&gt;0,OR(AQ359&lt;CE359,AND(AQ359=CE359,4&lt;9))),1,0)+IF(AND(AY359&gt;0,OR(AY359&lt;CE359,AND(AY359=CE359,5&lt;9))),1,0)+IF(AND(BG359&gt;0,OR(BG359&lt;CE359,AND(BG359=CE359,6&lt;9))),1,0)+IF(AND(BO359&gt;0,OR(BO359&lt;CE359,AND(BO359=CE359,7&lt;9))),1,0)+IF(AND(BW359&gt;0,OR(BW359&lt;CE359,AND(BW359=CE359,8&lt;9))),1,0)))</f>
        <v>99</v>
      </c>
      <c r="CJ359" s="3">
        <f>IF(Inputs!$B$27&lt;&gt;"Ready","PENDING INPUTS",IF(A359&gt;Inputs!$B$6,0,MIN(MAX(0,(CE359+CF359+CG359)-CH359),MAX(0,C359-D359-(IF(O359&lt;CI359,K359+L359+M359-N359,0)+IF(W359&lt;CI359,S359+T359+U359-V359,0)+IF(AE359&lt;CI359,AA359+AB359+AC359-AD359,0)+IF(AM359&lt;CI359,AI359+AJ359+AK359-AL359,0)+IF(AU359&lt;CI359,AQ359+AR359+AS359-AT359,0)+IF(BC359&lt;CI359,AY359+AZ359+BA359-BB359,0)+IF(BK359&lt;CI359,BG359+BH359+BI359-BJ359,0)+IF(BS359&lt;CI359,BO359+BP359+BQ359-BR359,0)+IF(CA359&lt;CI359,BW359+BX359+BY359-BZ359,0)+IF(CI359&lt;CI359,CE359+CF359+CG359-CH359,0))))))</f>
        <v>0</v>
      </c>
      <c r="CK359" s="3">
        <f>IF(Inputs!$B$27&lt;&gt;"Ready","PENDING INPUTS",MIN((CE359+CF359+CG359),IF(D359&gt;C359,IF(D359=0,0,CH359*C359/D359),CH359+CJ359)))</f>
        <v>0</v>
      </c>
      <c r="CL359" s="3">
        <f>IF(Inputs!$B$27&lt;&gt;"Ready","PENDING INPUTS",MAX(0,(CE359+CF359+CG359)-CK359))</f>
        <v>0</v>
      </c>
    </row>
    <row r="360" spans="1:90" ht="27.95" customHeight="1" x14ac:dyDescent="0.25">
      <c r="A360">
        <v>356</v>
      </c>
      <c r="B360" s="13">
        <f>IF(Inputs!$B$27&lt;&gt;"Ready","PENDING INPUTS",EDATE(Inputs!$B$5,A360-1))</f>
        <v>57101</v>
      </c>
      <c r="C360" s="3">
        <f>IF(Inputs!$B$27&lt;&gt;"Ready","PENDING INPUTS",IF(A360&lt;=Inputs!$B$6,MAX(0,Inputs!$B$4+IF(A360=Inputs!$B$7,Inputs!$B$8,0)+IF(A360=Inputs!$B$9,Inputs!$B$10,0)),0))</f>
        <v>0</v>
      </c>
      <c r="D360" s="3">
        <f>IF(Inputs!$B$27&lt;&gt;"Ready","PENDING INPUTS",SUM(N360,V360,AD360,AL360,AT360,BB360,BJ360,BR360,BZ360,CH360))</f>
        <v>0</v>
      </c>
      <c r="E360" s="3">
        <f>IF(Inputs!$B$27&lt;&gt;"Ready","PENDING INPUTS",MAX(0,D360-C360))</f>
        <v>0</v>
      </c>
      <c r="F360" s="3">
        <f>IF(Inputs!$B$27&lt;&gt;"Ready","PENDING INPUTS",SUM(Q360,Y360,AG360,AO360,AW360,BE360,BM360,BU360,CC360,CK360))</f>
        <v>0</v>
      </c>
      <c r="G360" s="3">
        <f>IF(Inputs!$B$27&lt;&gt;"Ready","PENDING INPUTS",SUM(L360,T360,AB360,AJ360,AR360,AZ360,BH360,BP360,BX360,CF360))</f>
        <v>0</v>
      </c>
      <c r="H360" s="3">
        <f>IF(Inputs!$B$27&lt;&gt;"Ready","PENDING INPUTS",SUM(M360,U360,AC360,AK360,AS360,BA360,BI360,BQ360,BY360,CG360))</f>
        <v>0</v>
      </c>
      <c r="I360" s="3">
        <f>IF(Inputs!$B$27&lt;&gt;"Ready","PENDING INPUTS",SUM(R360,Z360,AH360,AP360,AX360,BF360,BN360,BV360,CD360,CL360))</f>
        <v>0</v>
      </c>
      <c r="J360" t="str">
        <f>IF(Inputs!$B$27&lt;&gt;"Ready","PENDING INPUTS",IF(A360&gt;Inputs!$B$6,"Beyond horizon",IF(E360&gt;0.005,"MINIMUM SHORTFALL",IF(I360&lt;0.005,"Paid off","In progress"))))</f>
        <v>Beyond horizon</v>
      </c>
      <c r="K360" s="3">
        <f>IF(Inputs!$B$27&lt;&gt;"Ready","PENDING INPUTS",R359)</f>
        <v>0</v>
      </c>
      <c r="L360" s="3">
        <f>IF(Inputs!$B$27&lt;&gt;"Ready","PENDING INPUTS",IF(A360&lt;=Inputs!$B$6,ROUND(K360*Inputs!C14/12,2),0))</f>
        <v>0</v>
      </c>
      <c r="M360" s="3">
        <f>IF(Inputs!$B$27&lt;&gt;"Ready","PENDING INPUTS",IF(AND(A360&lt;=Inputs!$B$6,K360&gt;0),Inputs!G14,0))</f>
        <v>0</v>
      </c>
      <c r="N360" s="3">
        <f>IF(Inputs!$B$27&lt;&gt;"Ready","PENDING INPUTS",IF(A360&gt;Inputs!$B$6,0,MIN((K360+L360+M360),IF(Inputs!H14=1,Inputs!D14,MAX(Inputs!F14,ROUND(K360*Inputs!E14+L360+M360,2))))))</f>
        <v>0</v>
      </c>
      <c r="O360">
        <f>IF(Inputs!$B$27&lt;&gt;"Ready","PENDING INPUTS",IF(K360&lt;=0,99,1+IF(AND(S360&gt;0,OR(S360&lt;K360,AND(S360=K360,1&lt;0))),1,0)+IF(AND(AA360&gt;0,OR(AA360&lt;K360,AND(AA360=K360,2&lt;0))),1,0)+IF(AND(AI360&gt;0,OR(AI360&lt;K360,AND(AI360=K360,3&lt;0))),1,0)+IF(AND(AQ360&gt;0,OR(AQ360&lt;K360,AND(AQ360=K360,4&lt;0))),1,0)+IF(AND(AY360&gt;0,OR(AY360&lt;K360,AND(AY360=K360,5&lt;0))),1,0)+IF(AND(BG360&gt;0,OR(BG360&lt;K360,AND(BG360=K360,6&lt;0))),1,0)+IF(AND(BO360&gt;0,OR(BO360&lt;K360,AND(BO360=K360,7&lt;0))),1,0)+IF(AND(BW360&gt;0,OR(BW360&lt;K360,AND(BW360=K360,8&lt;0))),1,0)+IF(AND(CE360&gt;0,OR(CE360&lt;K360,AND(CE360=K360,9&lt;0))),1,0)))</f>
        <v>99</v>
      </c>
      <c r="P360" s="3">
        <f>IF(Inputs!$B$27&lt;&gt;"Ready","PENDING INPUTS",IF(A360&gt;Inputs!$B$6,0,MIN(MAX(0,(K360+L360+M360)-N360),MAX(0,C360-D360-(IF(O360&lt;O360,K360+L360+M360-N360,0)+IF(W360&lt;O360,S360+T360+U360-V360,0)+IF(AE360&lt;O360,AA360+AB360+AC360-AD360,0)+IF(AM360&lt;O360,AI360+AJ360+AK360-AL360,0)+IF(AU360&lt;O360,AQ360+AR360+AS360-AT360,0)+IF(BC360&lt;O360,AY360+AZ360+BA360-BB360,0)+IF(BK360&lt;O360,BG360+BH360+BI360-BJ360,0)+IF(BS360&lt;O360,BO360+BP360+BQ360-BR360,0)+IF(CA360&lt;O360,BW360+BX360+BY360-BZ360,0)+IF(CI360&lt;O360,CE360+CF360+CG360-CH360,0))))))</f>
        <v>0</v>
      </c>
      <c r="Q360" s="3">
        <f>IF(Inputs!$B$27&lt;&gt;"Ready","PENDING INPUTS",MIN((K360+L360+M360),IF(D360&gt;C360,IF(D360=0,0,N360*C360/D360),N360+P360)))</f>
        <v>0</v>
      </c>
      <c r="R360" s="3">
        <f>IF(Inputs!$B$27&lt;&gt;"Ready","PENDING INPUTS",MAX(0,(K360+L360+M360)-Q360))</f>
        <v>0</v>
      </c>
      <c r="S360" s="3">
        <f>IF(Inputs!$B$27&lt;&gt;"Ready","PENDING INPUTS",Z359)</f>
        <v>0</v>
      </c>
      <c r="T360" s="3">
        <f>IF(Inputs!$B$27&lt;&gt;"Ready","PENDING INPUTS",IF(A360&lt;=Inputs!$B$6,ROUND(S360*Inputs!C15/12,2),0))</f>
        <v>0</v>
      </c>
      <c r="U360" s="3">
        <f>IF(Inputs!$B$27&lt;&gt;"Ready","PENDING INPUTS",IF(AND(A360&lt;=Inputs!$B$6,S360&gt;0),Inputs!G15,0))</f>
        <v>0</v>
      </c>
      <c r="V360" s="3">
        <f>IF(Inputs!$B$27&lt;&gt;"Ready","PENDING INPUTS",IF(A360&gt;Inputs!$B$6,0,MIN((S360+T360+U360),IF(Inputs!H15=1,Inputs!D15,MAX(Inputs!F15,ROUND(S360*Inputs!E15+T360+U360,2))))))</f>
        <v>0</v>
      </c>
      <c r="W360">
        <f>IF(Inputs!$B$27&lt;&gt;"Ready","PENDING INPUTS",IF(S360&lt;=0,99,1+IF(AND(K360&gt;0,OR(K360&lt;S360,AND(K360=S360,0&lt;1))),1,0)+IF(AND(AA360&gt;0,OR(AA360&lt;S360,AND(AA360=S360,2&lt;1))),1,0)+IF(AND(AI360&gt;0,OR(AI360&lt;S360,AND(AI360=S360,3&lt;1))),1,0)+IF(AND(AQ360&gt;0,OR(AQ360&lt;S360,AND(AQ360=S360,4&lt;1))),1,0)+IF(AND(AY360&gt;0,OR(AY360&lt;S360,AND(AY360=S360,5&lt;1))),1,0)+IF(AND(BG360&gt;0,OR(BG360&lt;S360,AND(BG360=S360,6&lt;1))),1,0)+IF(AND(BO360&gt;0,OR(BO360&lt;S360,AND(BO360=S360,7&lt;1))),1,0)+IF(AND(BW360&gt;0,OR(BW360&lt;S360,AND(BW360=S360,8&lt;1))),1,0)+IF(AND(CE360&gt;0,OR(CE360&lt;S360,AND(CE360=S360,9&lt;1))),1,0)))</f>
        <v>99</v>
      </c>
      <c r="X360" s="3">
        <f>IF(Inputs!$B$27&lt;&gt;"Ready","PENDING INPUTS",IF(A360&gt;Inputs!$B$6,0,MIN(MAX(0,(S360+T360+U360)-V360),MAX(0,C360-D360-(IF(O360&lt;W360,K360+L360+M360-N360,0)+IF(W360&lt;W360,S360+T360+U360-V360,0)+IF(AE360&lt;W360,AA360+AB360+AC360-AD360,0)+IF(AM360&lt;W360,AI360+AJ360+AK360-AL360,0)+IF(AU360&lt;W360,AQ360+AR360+AS360-AT360,0)+IF(BC360&lt;W360,AY360+AZ360+BA360-BB360,0)+IF(BK360&lt;W360,BG360+BH360+BI360-BJ360,0)+IF(BS360&lt;W360,BO360+BP360+BQ360-BR360,0)+IF(CA360&lt;W360,BW360+BX360+BY360-BZ360,0)+IF(CI360&lt;W360,CE360+CF360+CG360-CH360,0))))))</f>
        <v>0</v>
      </c>
      <c r="Y360" s="3">
        <f>IF(Inputs!$B$27&lt;&gt;"Ready","PENDING INPUTS",MIN((S360+T360+U360),IF(D360&gt;C360,IF(D360=0,0,V360*C360/D360),V360+X360)))</f>
        <v>0</v>
      </c>
      <c r="Z360" s="3">
        <f>IF(Inputs!$B$27&lt;&gt;"Ready","PENDING INPUTS",MAX(0,(S360+T360+U360)-Y360))</f>
        <v>0</v>
      </c>
      <c r="AA360" s="3">
        <f>IF(Inputs!$B$27&lt;&gt;"Ready","PENDING INPUTS",AH359)</f>
        <v>0</v>
      </c>
      <c r="AB360" s="3">
        <f>IF(Inputs!$B$27&lt;&gt;"Ready","PENDING INPUTS",IF(A360&lt;=Inputs!$B$6,ROUND(AA360*Inputs!C16/12,2),0))</f>
        <v>0</v>
      </c>
      <c r="AC360" s="3">
        <f>IF(Inputs!$B$27&lt;&gt;"Ready","PENDING INPUTS",IF(AND(A360&lt;=Inputs!$B$6,AA360&gt;0),Inputs!G16,0))</f>
        <v>0</v>
      </c>
      <c r="AD360" s="3">
        <f>IF(Inputs!$B$27&lt;&gt;"Ready","PENDING INPUTS",IF(A360&gt;Inputs!$B$6,0,MIN((AA360+AB360+AC360),IF(Inputs!H16=1,Inputs!D16,MAX(Inputs!F16,ROUND(AA360*Inputs!E16+AB360+AC360,2))))))</f>
        <v>0</v>
      </c>
      <c r="AE360">
        <f>IF(Inputs!$B$27&lt;&gt;"Ready","PENDING INPUTS",IF(AA360&lt;=0,99,1+IF(AND(K360&gt;0,OR(K360&lt;AA360,AND(K360=AA360,0&lt;2))),1,0)+IF(AND(S360&gt;0,OR(S360&lt;AA360,AND(S360=AA360,1&lt;2))),1,0)+IF(AND(AI360&gt;0,OR(AI360&lt;AA360,AND(AI360=AA360,3&lt;2))),1,0)+IF(AND(AQ360&gt;0,OR(AQ360&lt;AA360,AND(AQ360=AA360,4&lt;2))),1,0)+IF(AND(AY360&gt;0,OR(AY360&lt;AA360,AND(AY360=AA360,5&lt;2))),1,0)+IF(AND(BG360&gt;0,OR(BG360&lt;AA360,AND(BG360=AA360,6&lt;2))),1,0)+IF(AND(BO360&gt;0,OR(BO360&lt;AA360,AND(BO360=AA360,7&lt;2))),1,0)+IF(AND(BW360&gt;0,OR(BW360&lt;AA360,AND(BW360=AA360,8&lt;2))),1,0)+IF(AND(CE360&gt;0,OR(CE360&lt;AA360,AND(CE360=AA360,9&lt;2))),1,0)))</f>
        <v>99</v>
      </c>
      <c r="AF360" s="3">
        <f>IF(Inputs!$B$27&lt;&gt;"Ready","PENDING INPUTS",IF(A360&gt;Inputs!$B$6,0,MIN(MAX(0,(AA360+AB360+AC360)-AD360),MAX(0,C360-D360-(IF(O360&lt;AE360,K360+L360+M360-N360,0)+IF(W360&lt;AE360,S360+T360+U360-V360,0)+IF(AE360&lt;AE360,AA360+AB360+AC360-AD360,0)+IF(AM360&lt;AE360,AI360+AJ360+AK360-AL360,0)+IF(AU360&lt;AE360,AQ360+AR360+AS360-AT360,0)+IF(BC360&lt;AE360,AY360+AZ360+BA360-BB360,0)+IF(BK360&lt;AE360,BG360+BH360+BI360-BJ360,0)+IF(BS360&lt;AE360,BO360+BP360+BQ360-BR360,0)+IF(CA360&lt;AE360,BW360+BX360+BY360-BZ360,0)+IF(CI360&lt;AE360,CE360+CF360+CG360-CH360,0))))))</f>
        <v>0</v>
      </c>
      <c r="AG360" s="3">
        <f>IF(Inputs!$B$27&lt;&gt;"Ready","PENDING INPUTS",MIN((AA360+AB360+AC360),IF(D360&gt;C360,IF(D360=0,0,AD360*C360/D360),AD360+AF360)))</f>
        <v>0</v>
      </c>
      <c r="AH360" s="3">
        <f>IF(Inputs!$B$27&lt;&gt;"Ready","PENDING INPUTS",MAX(0,(AA360+AB360+AC360)-AG360))</f>
        <v>0</v>
      </c>
      <c r="AI360" s="3">
        <f>IF(Inputs!$B$27&lt;&gt;"Ready","PENDING INPUTS",AP359)</f>
        <v>0</v>
      </c>
      <c r="AJ360" s="3">
        <f>IF(Inputs!$B$27&lt;&gt;"Ready","PENDING INPUTS",IF(A360&lt;=Inputs!$B$6,ROUND(AI360*Inputs!C17/12,2),0))</f>
        <v>0</v>
      </c>
      <c r="AK360" s="3">
        <f>IF(Inputs!$B$27&lt;&gt;"Ready","PENDING INPUTS",IF(AND(A360&lt;=Inputs!$B$6,AI360&gt;0),Inputs!G17,0))</f>
        <v>0</v>
      </c>
      <c r="AL360" s="3">
        <f>IF(Inputs!$B$27&lt;&gt;"Ready","PENDING INPUTS",IF(A360&gt;Inputs!$B$6,0,MIN((AI360+AJ360+AK360),IF(Inputs!H17=1,Inputs!D17,MAX(Inputs!F17,ROUND(AI360*Inputs!E17+AJ360+AK360,2))))))</f>
        <v>0</v>
      </c>
      <c r="AM360">
        <f>IF(Inputs!$B$27&lt;&gt;"Ready","PENDING INPUTS",IF(AI360&lt;=0,99,1+IF(AND(K360&gt;0,OR(K360&lt;AI360,AND(K360=AI360,0&lt;3))),1,0)+IF(AND(S360&gt;0,OR(S360&lt;AI360,AND(S360=AI360,1&lt;3))),1,0)+IF(AND(AA360&gt;0,OR(AA360&lt;AI360,AND(AA360=AI360,2&lt;3))),1,0)+IF(AND(AQ360&gt;0,OR(AQ360&lt;AI360,AND(AQ360=AI360,4&lt;3))),1,0)+IF(AND(AY360&gt;0,OR(AY360&lt;AI360,AND(AY360=AI360,5&lt;3))),1,0)+IF(AND(BG360&gt;0,OR(BG360&lt;AI360,AND(BG360=AI360,6&lt;3))),1,0)+IF(AND(BO360&gt;0,OR(BO360&lt;AI360,AND(BO360=AI360,7&lt;3))),1,0)+IF(AND(BW360&gt;0,OR(BW360&lt;AI360,AND(BW360=AI360,8&lt;3))),1,0)+IF(AND(CE360&gt;0,OR(CE360&lt;AI360,AND(CE360=AI360,9&lt;3))),1,0)))</f>
        <v>99</v>
      </c>
      <c r="AN360" s="3">
        <f>IF(Inputs!$B$27&lt;&gt;"Ready","PENDING INPUTS",IF(A360&gt;Inputs!$B$6,0,MIN(MAX(0,(AI360+AJ360+AK360)-AL360),MAX(0,C360-D360-(IF(O360&lt;AM360,K360+L360+M360-N360,0)+IF(W360&lt;AM360,S360+T360+U360-V360,0)+IF(AE360&lt;AM360,AA360+AB360+AC360-AD360,0)+IF(AM360&lt;AM360,AI360+AJ360+AK360-AL360,0)+IF(AU360&lt;AM360,AQ360+AR360+AS360-AT360,0)+IF(BC360&lt;AM360,AY360+AZ360+BA360-BB360,0)+IF(BK360&lt;AM360,BG360+BH360+BI360-BJ360,0)+IF(BS360&lt;AM360,BO360+BP360+BQ360-BR360,0)+IF(CA360&lt;AM360,BW360+BX360+BY360-BZ360,0)+IF(CI360&lt;AM360,CE360+CF360+CG360-CH360,0))))))</f>
        <v>0</v>
      </c>
      <c r="AO360" s="3">
        <f>IF(Inputs!$B$27&lt;&gt;"Ready","PENDING INPUTS",MIN((AI360+AJ360+AK360),IF(D360&gt;C360,IF(D360=0,0,AL360*C360/D360),AL360+AN360)))</f>
        <v>0</v>
      </c>
      <c r="AP360" s="3">
        <f>IF(Inputs!$B$27&lt;&gt;"Ready","PENDING INPUTS",MAX(0,(AI360+AJ360+AK360)-AO360))</f>
        <v>0</v>
      </c>
      <c r="AQ360" s="3">
        <f>IF(Inputs!$B$27&lt;&gt;"Ready","PENDING INPUTS",AX359)</f>
        <v>0</v>
      </c>
      <c r="AR360" s="3">
        <f>IF(Inputs!$B$27&lt;&gt;"Ready","PENDING INPUTS",IF(A360&lt;=Inputs!$B$6,ROUND(AQ360*Inputs!C18/12,2),0))</f>
        <v>0</v>
      </c>
      <c r="AS360" s="3">
        <f>IF(Inputs!$B$27&lt;&gt;"Ready","PENDING INPUTS",IF(AND(A360&lt;=Inputs!$B$6,AQ360&gt;0),Inputs!G18,0))</f>
        <v>0</v>
      </c>
      <c r="AT360" s="3">
        <f>IF(Inputs!$B$27&lt;&gt;"Ready","PENDING INPUTS",IF(A360&gt;Inputs!$B$6,0,MIN((AQ360+AR360+AS360),IF(Inputs!H18=1,Inputs!D18,MAX(Inputs!F18,ROUND(AQ360*Inputs!E18+AR360+AS360,2))))))</f>
        <v>0</v>
      </c>
      <c r="AU360">
        <f>IF(Inputs!$B$27&lt;&gt;"Ready","PENDING INPUTS",IF(AQ360&lt;=0,99,1+IF(AND(K360&gt;0,OR(K360&lt;AQ360,AND(K360=AQ360,0&lt;4))),1,0)+IF(AND(S360&gt;0,OR(S360&lt;AQ360,AND(S360=AQ360,1&lt;4))),1,0)+IF(AND(AA360&gt;0,OR(AA360&lt;AQ360,AND(AA360=AQ360,2&lt;4))),1,0)+IF(AND(AI360&gt;0,OR(AI360&lt;AQ360,AND(AI360=AQ360,3&lt;4))),1,0)+IF(AND(AY360&gt;0,OR(AY360&lt;AQ360,AND(AY360=AQ360,5&lt;4))),1,0)+IF(AND(BG360&gt;0,OR(BG360&lt;AQ360,AND(BG360=AQ360,6&lt;4))),1,0)+IF(AND(BO360&gt;0,OR(BO360&lt;AQ360,AND(BO360=AQ360,7&lt;4))),1,0)+IF(AND(BW360&gt;0,OR(BW360&lt;AQ360,AND(BW360=AQ360,8&lt;4))),1,0)+IF(AND(CE360&gt;0,OR(CE360&lt;AQ360,AND(CE360=AQ360,9&lt;4))),1,0)))</f>
        <v>99</v>
      </c>
      <c r="AV360" s="3">
        <f>IF(Inputs!$B$27&lt;&gt;"Ready","PENDING INPUTS",IF(A360&gt;Inputs!$B$6,0,MIN(MAX(0,(AQ360+AR360+AS360)-AT360),MAX(0,C360-D360-(IF(O360&lt;AU360,K360+L360+M360-N360,0)+IF(W360&lt;AU360,S360+T360+U360-V360,0)+IF(AE360&lt;AU360,AA360+AB360+AC360-AD360,0)+IF(AM360&lt;AU360,AI360+AJ360+AK360-AL360,0)+IF(AU360&lt;AU360,AQ360+AR360+AS360-AT360,0)+IF(BC360&lt;AU360,AY360+AZ360+BA360-BB360,0)+IF(BK360&lt;AU360,BG360+BH360+BI360-BJ360,0)+IF(BS360&lt;AU360,BO360+BP360+BQ360-BR360,0)+IF(CA360&lt;AU360,BW360+BX360+BY360-BZ360,0)+IF(CI360&lt;AU360,CE360+CF360+CG360-CH360,0))))))</f>
        <v>0</v>
      </c>
      <c r="AW360" s="3">
        <f>IF(Inputs!$B$27&lt;&gt;"Ready","PENDING INPUTS",MIN((AQ360+AR360+AS360),IF(D360&gt;C360,IF(D360=0,0,AT360*C360/D360),AT360+AV360)))</f>
        <v>0</v>
      </c>
      <c r="AX360" s="3">
        <f>IF(Inputs!$B$27&lt;&gt;"Ready","PENDING INPUTS",MAX(0,(AQ360+AR360+AS360)-AW360))</f>
        <v>0</v>
      </c>
      <c r="AY360" s="3">
        <f>IF(Inputs!$B$27&lt;&gt;"Ready","PENDING INPUTS",BF359)</f>
        <v>0</v>
      </c>
      <c r="AZ360" s="3">
        <f>IF(Inputs!$B$27&lt;&gt;"Ready","PENDING INPUTS",IF(A360&lt;=Inputs!$B$6,ROUND(AY360*Inputs!C19/12,2),0))</f>
        <v>0</v>
      </c>
      <c r="BA360" s="3">
        <f>IF(Inputs!$B$27&lt;&gt;"Ready","PENDING INPUTS",IF(AND(A360&lt;=Inputs!$B$6,AY360&gt;0),Inputs!G19,0))</f>
        <v>0</v>
      </c>
      <c r="BB360" s="3">
        <f>IF(Inputs!$B$27&lt;&gt;"Ready","PENDING INPUTS",IF(A360&gt;Inputs!$B$6,0,MIN((AY360+AZ360+BA360),IF(Inputs!H19=1,Inputs!D19,MAX(Inputs!F19,ROUND(AY360*Inputs!E19+AZ360+BA360,2))))))</f>
        <v>0</v>
      </c>
      <c r="BC360">
        <f>IF(Inputs!$B$27&lt;&gt;"Ready","PENDING INPUTS",IF(AY360&lt;=0,99,1+IF(AND(K360&gt;0,OR(K360&lt;AY360,AND(K360=AY360,0&lt;5))),1,0)+IF(AND(S360&gt;0,OR(S360&lt;AY360,AND(S360=AY360,1&lt;5))),1,0)+IF(AND(AA360&gt;0,OR(AA360&lt;AY360,AND(AA360=AY360,2&lt;5))),1,0)+IF(AND(AI360&gt;0,OR(AI360&lt;AY360,AND(AI360=AY360,3&lt;5))),1,0)+IF(AND(AQ360&gt;0,OR(AQ360&lt;AY360,AND(AQ360=AY360,4&lt;5))),1,0)+IF(AND(BG360&gt;0,OR(BG360&lt;AY360,AND(BG360=AY360,6&lt;5))),1,0)+IF(AND(BO360&gt;0,OR(BO360&lt;AY360,AND(BO360=AY360,7&lt;5))),1,0)+IF(AND(BW360&gt;0,OR(BW360&lt;AY360,AND(BW360=AY360,8&lt;5))),1,0)+IF(AND(CE360&gt;0,OR(CE360&lt;AY360,AND(CE360=AY360,9&lt;5))),1,0)))</f>
        <v>99</v>
      </c>
      <c r="BD360" s="3">
        <f>IF(Inputs!$B$27&lt;&gt;"Ready","PENDING INPUTS",IF(A360&gt;Inputs!$B$6,0,MIN(MAX(0,(AY360+AZ360+BA360)-BB360),MAX(0,C360-D360-(IF(O360&lt;BC360,K360+L360+M360-N360,0)+IF(W360&lt;BC360,S360+T360+U360-V360,0)+IF(AE360&lt;BC360,AA360+AB360+AC360-AD360,0)+IF(AM360&lt;BC360,AI360+AJ360+AK360-AL360,0)+IF(AU360&lt;BC360,AQ360+AR360+AS360-AT360,0)+IF(BC360&lt;BC360,AY360+AZ360+BA360-BB360,0)+IF(BK360&lt;BC360,BG360+BH360+BI360-BJ360,0)+IF(BS360&lt;BC360,BO360+BP360+BQ360-BR360,0)+IF(CA360&lt;BC360,BW360+BX360+BY360-BZ360,0)+IF(CI360&lt;BC360,CE360+CF360+CG360-CH360,0))))))</f>
        <v>0</v>
      </c>
      <c r="BE360" s="3">
        <f>IF(Inputs!$B$27&lt;&gt;"Ready","PENDING INPUTS",MIN((AY360+AZ360+BA360),IF(D360&gt;C360,IF(D360=0,0,BB360*C360/D360),BB360+BD360)))</f>
        <v>0</v>
      </c>
      <c r="BF360" s="3">
        <f>IF(Inputs!$B$27&lt;&gt;"Ready","PENDING INPUTS",MAX(0,(AY360+AZ360+BA360)-BE360))</f>
        <v>0</v>
      </c>
      <c r="BG360" s="3">
        <f>IF(Inputs!$B$27&lt;&gt;"Ready","PENDING INPUTS",BN359)</f>
        <v>0</v>
      </c>
      <c r="BH360" s="3">
        <f>IF(Inputs!$B$27&lt;&gt;"Ready","PENDING INPUTS",IF(A360&lt;=Inputs!$B$6,ROUND(BG360*Inputs!C20/12,2),0))</f>
        <v>0</v>
      </c>
      <c r="BI360" s="3">
        <f>IF(Inputs!$B$27&lt;&gt;"Ready","PENDING INPUTS",IF(AND(A360&lt;=Inputs!$B$6,BG360&gt;0),Inputs!G20,0))</f>
        <v>0</v>
      </c>
      <c r="BJ360" s="3">
        <f>IF(Inputs!$B$27&lt;&gt;"Ready","PENDING INPUTS",IF(A360&gt;Inputs!$B$6,0,MIN((BG360+BH360+BI360),IF(Inputs!H20=1,Inputs!D20,MAX(Inputs!F20,ROUND(BG360*Inputs!E20+BH360+BI360,2))))))</f>
        <v>0</v>
      </c>
      <c r="BK360">
        <f>IF(Inputs!$B$27&lt;&gt;"Ready","PENDING INPUTS",IF(BG360&lt;=0,99,1+IF(AND(K360&gt;0,OR(K360&lt;BG360,AND(K360=BG360,0&lt;6))),1,0)+IF(AND(S360&gt;0,OR(S360&lt;BG360,AND(S360=BG360,1&lt;6))),1,0)+IF(AND(AA360&gt;0,OR(AA360&lt;BG360,AND(AA360=BG360,2&lt;6))),1,0)+IF(AND(AI360&gt;0,OR(AI360&lt;BG360,AND(AI360=BG360,3&lt;6))),1,0)+IF(AND(AQ360&gt;0,OR(AQ360&lt;BG360,AND(AQ360=BG360,4&lt;6))),1,0)+IF(AND(AY360&gt;0,OR(AY360&lt;BG360,AND(AY360=BG360,5&lt;6))),1,0)+IF(AND(BO360&gt;0,OR(BO360&lt;BG360,AND(BO360=BG360,7&lt;6))),1,0)+IF(AND(BW360&gt;0,OR(BW360&lt;BG360,AND(BW360=BG360,8&lt;6))),1,0)+IF(AND(CE360&gt;0,OR(CE360&lt;BG360,AND(CE360=BG360,9&lt;6))),1,0)))</f>
        <v>99</v>
      </c>
      <c r="BL360" s="3">
        <f>IF(Inputs!$B$27&lt;&gt;"Ready","PENDING INPUTS",IF(A360&gt;Inputs!$B$6,0,MIN(MAX(0,(BG360+BH360+BI360)-BJ360),MAX(0,C360-D360-(IF(O360&lt;BK360,K360+L360+M360-N360,0)+IF(W360&lt;BK360,S360+T360+U360-V360,0)+IF(AE360&lt;BK360,AA360+AB360+AC360-AD360,0)+IF(AM360&lt;BK360,AI360+AJ360+AK360-AL360,0)+IF(AU360&lt;BK360,AQ360+AR360+AS360-AT360,0)+IF(BC360&lt;BK360,AY360+AZ360+BA360-BB360,0)+IF(BK360&lt;BK360,BG360+BH360+BI360-BJ360,0)+IF(BS360&lt;BK360,BO360+BP360+BQ360-BR360,0)+IF(CA360&lt;BK360,BW360+BX360+BY360-BZ360,0)+IF(CI360&lt;BK360,CE360+CF360+CG360-CH360,0))))))</f>
        <v>0</v>
      </c>
      <c r="BM360" s="3">
        <f>IF(Inputs!$B$27&lt;&gt;"Ready","PENDING INPUTS",MIN((BG360+BH360+BI360),IF(D360&gt;C360,IF(D360=0,0,BJ360*C360/D360),BJ360+BL360)))</f>
        <v>0</v>
      </c>
      <c r="BN360" s="3">
        <f>IF(Inputs!$B$27&lt;&gt;"Ready","PENDING INPUTS",MAX(0,(BG360+BH360+BI360)-BM360))</f>
        <v>0</v>
      </c>
      <c r="BO360" s="3">
        <f>IF(Inputs!$B$27&lt;&gt;"Ready","PENDING INPUTS",BV359)</f>
        <v>0</v>
      </c>
      <c r="BP360" s="3">
        <f>IF(Inputs!$B$27&lt;&gt;"Ready","PENDING INPUTS",IF(A360&lt;=Inputs!$B$6,ROUND(BO360*Inputs!C21/12,2),0))</f>
        <v>0</v>
      </c>
      <c r="BQ360" s="3">
        <f>IF(Inputs!$B$27&lt;&gt;"Ready","PENDING INPUTS",IF(AND(A360&lt;=Inputs!$B$6,BO360&gt;0),Inputs!G21,0))</f>
        <v>0</v>
      </c>
      <c r="BR360" s="3">
        <f>IF(Inputs!$B$27&lt;&gt;"Ready","PENDING INPUTS",IF(A360&gt;Inputs!$B$6,0,MIN((BO360+BP360+BQ360),IF(Inputs!H21=1,Inputs!D21,MAX(Inputs!F21,ROUND(BO360*Inputs!E21+BP360+BQ360,2))))))</f>
        <v>0</v>
      </c>
      <c r="BS360">
        <f>IF(Inputs!$B$27&lt;&gt;"Ready","PENDING INPUTS",IF(BO360&lt;=0,99,1+IF(AND(K360&gt;0,OR(K360&lt;BO360,AND(K360=BO360,0&lt;7))),1,0)+IF(AND(S360&gt;0,OR(S360&lt;BO360,AND(S360=BO360,1&lt;7))),1,0)+IF(AND(AA360&gt;0,OR(AA360&lt;BO360,AND(AA360=BO360,2&lt;7))),1,0)+IF(AND(AI360&gt;0,OR(AI360&lt;BO360,AND(AI360=BO360,3&lt;7))),1,0)+IF(AND(AQ360&gt;0,OR(AQ360&lt;BO360,AND(AQ360=BO360,4&lt;7))),1,0)+IF(AND(AY360&gt;0,OR(AY360&lt;BO360,AND(AY360=BO360,5&lt;7))),1,0)+IF(AND(BG360&gt;0,OR(BG360&lt;BO360,AND(BG360=BO360,6&lt;7))),1,0)+IF(AND(BW360&gt;0,OR(BW360&lt;BO360,AND(BW360=BO360,8&lt;7))),1,0)+IF(AND(CE360&gt;0,OR(CE360&lt;BO360,AND(CE360=BO360,9&lt;7))),1,0)))</f>
        <v>99</v>
      </c>
      <c r="BT360" s="3">
        <f>IF(Inputs!$B$27&lt;&gt;"Ready","PENDING INPUTS",IF(A360&gt;Inputs!$B$6,0,MIN(MAX(0,(BO360+BP360+BQ360)-BR360),MAX(0,C360-D360-(IF(O360&lt;BS360,K360+L360+M360-N360,0)+IF(W360&lt;BS360,S360+T360+U360-V360,0)+IF(AE360&lt;BS360,AA360+AB360+AC360-AD360,0)+IF(AM360&lt;BS360,AI360+AJ360+AK360-AL360,0)+IF(AU360&lt;BS360,AQ360+AR360+AS360-AT360,0)+IF(BC360&lt;BS360,AY360+AZ360+BA360-BB360,0)+IF(BK360&lt;BS360,BG360+BH360+BI360-BJ360,0)+IF(BS360&lt;BS360,BO360+BP360+BQ360-BR360,0)+IF(CA360&lt;BS360,BW360+BX360+BY360-BZ360,0)+IF(CI360&lt;BS360,CE360+CF360+CG360-CH360,0))))))</f>
        <v>0</v>
      </c>
      <c r="BU360" s="3">
        <f>IF(Inputs!$B$27&lt;&gt;"Ready","PENDING INPUTS",MIN((BO360+BP360+BQ360),IF(D360&gt;C360,IF(D360=0,0,BR360*C360/D360),BR360+BT360)))</f>
        <v>0</v>
      </c>
      <c r="BV360" s="3">
        <f>IF(Inputs!$B$27&lt;&gt;"Ready","PENDING INPUTS",MAX(0,(BO360+BP360+BQ360)-BU360))</f>
        <v>0</v>
      </c>
      <c r="BW360" s="3">
        <f>IF(Inputs!$B$27&lt;&gt;"Ready","PENDING INPUTS",CD359)</f>
        <v>0</v>
      </c>
      <c r="BX360" s="3">
        <f>IF(Inputs!$B$27&lt;&gt;"Ready","PENDING INPUTS",IF(A360&lt;=Inputs!$B$6,ROUND(BW360*Inputs!C22/12,2),0))</f>
        <v>0</v>
      </c>
      <c r="BY360" s="3">
        <f>IF(Inputs!$B$27&lt;&gt;"Ready","PENDING INPUTS",IF(AND(A360&lt;=Inputs!$B$6,BW360&gt;0),Inputs!G22,0))</f>
        <v>0</v>
      </c>
      <c r="BZ360" s="3">
        <f>IF(Inputs!$B$27&lt;&gt;"Ready","PENDING INPUTS",IF(A360&gt;Inputs!$B$6,0,MIN((BW360+BX360+BY360),IF(Inputs!H22=1,Inputs!D22,MAX(Inputs!F22,ROUND(BW360*Inputs!E22+BX360+BY360,2))))))</f>
        <v>0</v>
      </c>
      <c r="CA360">
        <f>IF(Inputs!$B$27&lt;&gt;"Ready","PENDING INPUTS",IF(BW360&lt;=0,99,1+IF(AND(K360&gt;0,OR(K360&lt;BW360,AND(K360=BW360,0&lt;8))),1,0)+IF(AND(S360&gt;0,OR(S360&lt;BW360,AND(S360=BW360,1&lt;8))),1,0)+IF(AND(AA360&gt;0,OR(AA360&lt;BW360,AND(AA360=BW360,2&lt;8))),1,0)+IF(AND(AI360&gt;0,OR(AI360&lt;BW360,AND(AI360=BW360,3&lt;8))),1,0)+IF(AND(AQ360&gt;0,OR(AQ360&lt;BW360,AND(AQ360=BW360,4&lt;8))),1,0)+IF(AND(AY360&gt;0,OR(AY360&lt;BW360,AND(AY360=BW360,5&lt;8))),1,0)+IF(AND(BG360&gt;0,OR(BG360&lt;BW360,AND(BG360=BW360,6&lt;8))),1,0)+IF(AND(BO360&gt;0,OR(BO360&lt;BW360,AND(BO360=BW360,7&lt;8))),1,0)+IF(AND(CE360&gt;0,OR(CE360&lt;BW360,AND(CE360=BW360,9&lt;8))),1,0)))</f>
        <v>99</v>
      </c>
      <c r="CB360" s="3">
        <f>IF(Inputs!$B$27&lt;&gt;"Ready","PENDING INPUTS",IF(A360&gt;Inputs!$B$6,0,MIN(MAX(0,(BW360+BX360+BY360)-BZ360),MAX(0,C360-D360-(IF(O360&lt;CA360,K360+L360+M360-N360,0)+IF(W360&lt;CA360,S360+T360+U360-V360,0)+IF(AE360&lt;CA360,AA360+AB360+AC360-AD360,0)+IF(AM360&lt;CA360,AI360+AJ360+AK360-AL360,0)+IF(AU360&lt;CA360,AQ360+AR360+AS360-AT360,0)+IF(BC360&lt;CA360,AY360+AZ360+BA360-BB360,0)+IF(BK360&lt;CA360,BG360+BH360+BI360-BJ360,0)+IF(BS360&lt;CA360,BO360+BP360+BQ360-BR360,0)+IF(CA360&lt;CA360,BW360+BX360+BY360-BZ360,0)+IF(CI360&lt;CA360,CE360+CF360+CG360-CH360,0))))))</f>
        <v>0</v>
      </c>
      <c r="CC360" s="3">
        <f>IF(Inputs!$B$27&lt;&gt;"Ready","PENDING INPUTS",MIN((BW360+BX360+BY360),IF(D360&gt;C360,IF(D360=0,0,BZ360*C360/D360),BZ360+CB360)))</f>
        <v>0</v>
      </c>
      <c r="CD360" s="3">
        <f>IF(Inputs!$B$27&lt;&gt;"Ready","PENDING INPUTS",MAX(0,(BW360+BX360+BY360)-CC360))</f>
        <v>0</v>
      </c>
      <c r="CE360" s="3">
        <f>IF(Inputs!$B$27&lt;&gt;"Ready","PENDING INPUTS",CL359)</f>
        <v>0</v>
      </c>
      <c r="CF360" s="3">
        <f>IF(Inputs!$B$27&lt;&gt;"Ready","PENDING INPUTS",IF(A360&lt;=Inputs!$B$6,ROUND(CE360*Inputs!C23/12,2),0))</f>
        <v>0</v>
      </c>
      <c r="CG360" s="3">
        <f>IF(Inputs!$B$27&lt;&gt;"Ready","PENDING INPUTS",IF(AND(A360&lt;=Inputs!$B$6,CE360&gt;0),Inputs!G23,0))</f>
        <v>0</v>
      </c>
      <c r="CH360" s="3">
        <f>IF(Inputs!$B$27&lt;&gt;"Ready","PENDING INPUTS",IF(A360&gt;Inputs!$B$6,0,MIN((CE360+CF360+CG360),IF(Inputs!H23=1,Inputs!D23,MAX(Inputs!F23,ROUND(CE360*Inputs!E23+CF360+CG360,2))))))</f>
        <v>0</v>
      </c>
      <c r="CI360">
        <f>IF(Inputs!$B$27&lt;&gt;"Ready","PENDING INPUTS",IF(CE360&lt;=0,99,1+IF(AND(K360&gt;0,OR(K360&lt;CE360,AND(K360=CE360,0&lt;9))),1,0)+IF(AND(S360&gt;0,OR(S360&lt;CE360,AND(S360=CE360,1&lt;9))),1,0)+IF(AND(AA360&gt;0,OR(AA360&lt;CE360,AND(AA360=CE360,2&lt;9))),1,0)+IF(AND(AI360&gt;0,OR(AI360&lt;CE360,AND(AI360=CE360,3&lt;9))),1,0)+IF(AND(AQ360&gt;0,OR(AQ360&lt;CE360,AND(AQ360=CE360,4&lt;9))),1,0)+IF(AND(AY360&gt;0,OR(AY360&lt;CE360,AND(AY360=CE360,5&lt;9))),1,0)+IF(AND(BG360&gt;0,OR(BG360&lt;CE360,AND(BG360=CE360,6&lt;9))),1,0)+IF(AND(BO360&gt;0,OR(BO360&lt;CE360,AND(BO360=CE360,7&lt;9))),1,0)+IF(AND(BW360&gt;0,OR(BW360&lt;CE360,AND(BW360=CE360,8&lt;9))),1,0)))</f>
        <v>99</v>
      </c>
      <c r="CJ360" s="3">
        <f>IF(Inputs!$B$27&lt;&gt;"Ready","PENDING INPUTS",IF(A360&gt;Inputs!$B$6,0,MIN(MAX(0,(CE360+CF360+CG360)-CH360),MAX(0,C360-D360-(IF(O360&lt;CI360,K360+L360+M360-N360,0)+IF(W360&lt;CI360,S360+T360+U360-V360,0)+IF(AE360&lt;CI360,AA360+AB360+AC360-AD360,0)+IF(AM360&lt;CI360,AI360+AJ360+AK360-AL360,0)+IF(AU360&lt;CI360,AQ360+AR360+AS360-AT360,0)+IF(BC360&lt;CI360,AY360+AZ360+BA360-BB360,0)+IF(BK360&lt;CI360,BG360+BH360+BI360-BJ360,0)+IF(BS360&lt;CI360,BO360+BP360+BQ360-BR360,0)+IF(CA360&lt;CI360,BW360+BX360+BY360-BZ360,0)+IF(CI360&lt;CI360,CE360+CF360+CG360-CH360,0))))))</f>
        <v>0</v>
      </c>
      <c r="CK360" s="3">
        <f>IF(Inputs!$B$27&lt;&gt;"Ready","PENDING INPUTS",MIN((CE360+CF360+CG360),IF(D360&gt;C360,IF(D360=0,0,CH360*C360/D360),CH360+CJ360)))</f>
        <v>0</v>
      </c>
      <c r="CL360" s="3">
        <f>IF(Inputs!$B$27&lt;&gt;"Ready","PENDING INPUTS",MAX(0,(CE360+CF360+CG360)-CK360))</f>
        <v>0</v>
      </c>
    </row>
    <row r="361" spans="1:90" ht="27.95" customHeight="1" x14ac:dyDescent="0.25">
      <c r="A361">
        <v>357</v>
      </c>
      <c r="B361" s="13">
        <f>IF(Inputs!$B$27&lt;&gt;"Ready","PENDING INPUTS",EDATE(Inputs!$B$5,A361-1))</f>
        <v>57132</v>
      </c>
      <c r="C361" s="3">
        <f>IF(Inputs!$B$27&lt;&gt;"Ready","PENDING INPUTS",IF(A361&lt;=Inputs!$B$6,MAX(0,Inputs!$B$4+IF(A361=Inputs!$B$7,Inputs!$B$8,0)+IF(A361=Inputs!$B$9,Inputs!$B$10,0)),0))</f>
        <v>0</v>
      </c>
      <c r="D361" s="3">
        <f>IF(Inputs!$B$27&lt;&gt;"Ready","PENDING INPUTS",SUM(N361,V361,AD361,AL361,AT361,BB361,BJ361,BR361,BZ361,CH361))</f>
        <v>0</v>
      </c>
      <c r="E361" s="3">
        <f>IF(Inputs!$B$27&lt;&gt;"Ready","PENDING INPUTS",MAX(0,D361-C361))</f>
        <v>0</v>
      </c>
      <c r="F361" s="3">
        <f>IF(Inputs!$B$27&lt;&gt;"Ready","PENDING INPUTS",SUM(Q361,Y361,AG361,AO361,AW361,BE361,BM361,BU361,CC361,CK361))</f>
        <v>0</v>
      </c>
      <c r="G361" s="3">
        <f>IF(Inputs!$B$27&lt;&gt;"Ready","PENDING INPUTS",SUM(L361,T361,AB361,AJ361,AR361,AZ361,BH361,BP361,BX361,CF361))</f>
        <v>0</v>
      </c>
      <c r="H361" s="3">
        <f>IF(Inputs!$B$27&lt;&gt;"Ready","PENDING INPUTS",SUM(M361,U361,AC361,AK361,AS361,BA361,BI361,BQ361,BY361,CG361))</f>
        <v>0</v>
      </c>
      <c r="I361" s="3">
        <f>IF(Inputs!$B$27&lt;&gt;"Ready","PENDING INPUTS",SUM(R361,Z361,AH361,AP361,AX361,BF361,BN361,BV361,CD361,CL361))</f>
        <v>0</v>
      </c>
      <c r="J361" t="str">
        <f>IF(Inputs!$B$27&lt;&gt;"Ready","PENDING INPUTS",IF(A361&gt;Inputs!$B$6,"Beyond horizon",IF(E361&gt;0.005,"MINIMUM SHORTFALL",IF(I361&lt;0.005,"Paid off","In progress"))))</f>
        <v>Beyond horizon</v>
      </c>
      <c r="K361" s="3">
        <f>IF(Inputs!$B$27&lt;&gt;"Ready","PENDING INPUTS",R360)</f>
        <v>0</v>
      </c>
      <c r="L361" s="3">
        <f>IF(Inputs!$B$27&lt;&gt;"Ready","PENDING INPUTS",IF(A361&lt;=Inputs!$B$6,ROUND(K361*Inputs!C14/12,2),0))</f>
        <v>0</v>
      </c>
      <c r="M361" s="3">
        <f>IF(Inputs!$B$27&lt;&gt;"Ready","PENDING INPUTS",IF(AND(A361&lt;=Inputs!$B$6,K361&gt;0),Inputs!G14,0))</f>
        <v>0</v>
      </c>
      <c r="N361" s="3">
        <f>IF(Inputs!$B$27&lt;&gt;"Ready","PENDING INPUTS",IF(A361&gt;Inputs!$B$6,0,MIN((K361+L361+M361),IF(Inputs!H14=1,Inputs!D14,MAX(Inputs!F14,ROUND(K361*Inputs!E14+L361+M361,2))))))</f>
        <v>0</v>
      </c>
      <c r="O361">
        <f>IF(Inputs!$B$27&lt;&gt;"Ready","PENDING INPUTS",IF(K361&lt;=0,99,1+IF(AND(S361&gt;0,OR(S361&lt;K361,AND(S361=K361,1&lt;0))),1,0)+IF(AND(AA361&gt;0,OR(AA361&lt;K361,AND(AA361=K361,2&lt;0))),1,0)+IF(AND(AI361&gt;0,OR(AI361&lt;K361,AND(AI361=K361,3&lt;0))),1,0)+IF(AND(AQ361&gt;0,OR(AQ361&lt;K361,AND(AQ361=K361,4&lt;0))),1,0)+IF(AND(AY361&gt;0,OR(AY361&lt;K361,AND(AY361=K361,5&lt;0))),1,0)+IF(AND(BG361&gt;0,OR(BG361&lt;K361,AND(BG361=K361,6&lt;0))),1,0)+IF(AND(BO361&gt;0,OR(BO361&lt;K361,AND(BO361=K361,7&lt;0))),1,0)+IF(AND(BW361&gt;0,OR(BW361&lt;K361,AND(BW361=K361,8&lt;0))),1,0)+IF(AND(CE361&gt;0,OR(CE361&lt;K361,AND(CE361=K361,9&lt;0))),1,0)))</f>
        <v>99</v>
      </c>
      <c r="P361" s="3">
        <f>IF(Inputs!$B$27&lt;&gt;"Ready","PENDING INPUTS",IF(A361&gt;Inputs!$B$6,0,MIN(MAX(0,(K361+L361+M361)-N361),MAX(0,C361-D361-(IF(O361&lt;O361,K361+L361+M361-N361,0)+IF(W361&lt;O361,S361+T361+U361-V361,0)+IF(AE361&lt;O361,AA361+AB361+AC361-AD361,0)+IF(AM361&lt;O361,AI361+AJ361+AK361-AL361,0)+IF(AU361&lt;O361,AQ361+AR361+AS361-AT361,0)+IF(BC361&lt;O361,AY361+AZ361+BA361-BB361,0)+IF(BK361&lt;O361,BG361+BH361+BI361-BJ361,0)+IF(BS361&lt;O361,BO361+BP361+BQ361-BR361,0)+IF(CA361&lt;O361,BW361+BX361+BY361-BZ361,0)+IF(CI361&lt;O361,CE361+CF361+CG361-CH361,0))))))</f>
        <v>0</v>
      </c>
      <c r="Q361" s="3">
        <f>IF(Inputs!$B$27&lt;&gt;"Ready","PENDING INPUTS",MIN((K361+L361+M361),IF(D361&gt;C361,IF(D361=0,0,N361*C361/D361),N361+P361)))</f>
        <v>0</v>
      </c>
      <c r="R361" s="3">
        <f>IF(Inputs!$B$27&lt;&gt;"Ready","PENDING INPUTS",MAX(0,(K361+L361+M361)-Q361))</f>
        <v>0</v>
      </c>
      <c r="S361" s="3">
        <f>IF(Inputs!$B$27&lt;&gt;"Ready","PENDING INPUTS",Z360)</f>
        <v>0</v>
      </c>
      <c r="T361" s="3">
        <f>IF(Inputs!$B$27&lt;&gt;"Ready","PENDING INPUTS",IF(A361&lt;=Inputs!$B$6,ROUND(S361*Inputs!C15/12,2),0))</f>
        <v>0</v>
      </c>
      <c r="U361" s="3">
        <f>IF(Inputs!$B$27&lt;&gt;"Ready","PENDING INPUTS",IF(AND(A361&lt;=Inputs!$B$6,S361&gt;0),Inputs!G15,0))</f>
        <v>0</v>
      </c>
      <c r="V361" s="3">
        <f>IF(Inputs!$B$27&lt;&gt;"Ready","PENDING INPUTS",IF(A361&gt;Inputs!$B$6,0,MIN((S361+T361+U361),IF(Inputs!H15=1,Inputs!D15,MAX(Inputs!F15,ROUND(S361*Inputs!E15+T361+U361,2))))))</f>
        <v>0</v>
      </c>
      <c r="W361">
        <f>IF(Inputs!$B$27&lt;&gt;"Ready","PENDING INPUTS",IF(S361&lt;=0,99,1+IF(AND(K361&gt;0,OR(K361&lt;S361,AND(K361=S361,0&lt;1))),1,0)+IF(AND(AA361&gt;0,OR(AA361&lt;S361,AND(AA361=S361,2&lt;1))),1,0)+IF(AND(AI361&gt;0,OR(AI361&lt;S361,AND(AI361=S361,3&lt;1))),1,0)+IF(AND(AQ361&gt;0,OR(AQ361&lt;S361,AND(AQ361=S361,4&lt;1))),1,0)+IF(AND(AY361&gt;0,OR(AY361&lt;S361,AND(AY361=S361,5&lt;1))),1,0)+IF(AND(BG361&gt;0,OR(BG361&lt;S361,AND(BG361=S361,6&lt;1))),1,0)+IF(AND(BO361&gt;0,OR(BO361&lt;S361,AND(BO361=S361,7&lt;1))),1,0)+IF(AND(BW361&gt;0,OR(BW361&lt;S361,AND(BW361=S361,8&lt;1))),1,0)+IF(AND(CE361&gt;0,OR(CE361&lt;S361,AND(CE361=S361,9&lt;1))),1,0)))</f>
        <v>99</v>
      </c>
      <c r="X361" s="3">
        <f>IF(Inputs!$B$27&lt;&gt;"Ready","PENDING INPUTS",IF(A361&gt;Inputs!$B$6,0,MIN(MAX(0,(S361+T361+U361)-V361),MAX(0,C361-D361-(IF(O361&lt;W361,K361+L361+M361-N361,0)+IF(W361&lt;W361,S361+T361+U361-V361,0)+IF(AE361&lt;W361,AA361+AB361+AC361-AD361,0)+IF(AM361&lt;W361,AI361+AJ361+AK361-AL361,0)+IF(AU361&lt;W361,AQ361+AR361+AS361-AT361,0)+IF(BC361&lt;W361,AY361+AZ361+BA361-BB361,0)+IF(BK361&lt;W361,BG361+BH361+BI361-BJ361,0)+IF(BS361&lt;W361,BO361+BP361+BQ361-BR361,0)+IF(CA361&lt;W361,BW361+BX361+BY361-BZ361,0)+IF(CI361&lt;W361,CE361+CF361+CG361-CH361,0))))))</f>
        <v>0</v>
      </c>
      <c r="Y361" s="3">
        <f>IF(Inputs!$B$27&lt;&gt;"Ready","PENDING INPUTS",MIN((S361+T361+U361),IF(D361&gt;C361,IF(D361=0,0,V361*C361/D361),V361+X361)))</f>
        <v>0</v>
      </c>
      <c r="Z361" s="3">
        <f>IF(Inputs!$B$27&lt;&gt;"Ready","PENDING INPUTS",MAX(0,(S361+T361+U361)-Y361))</f>
        <v>0</v>
      </c>
      <c r="AA361" s="3">
        <f>IF(Inputs!$B$27&lt;&gt;"Ready","PENDING INPUTS",AH360)</f>
        <v>0</v>
      </c>
      <c r="AB361" s="3">
        <f>IF(Inputs!$B$27&lt;&gt;"Ready","PENDING INPUTS",IF(A361&lt;=Inputs!$B$6,ROUND(AA361*Inputs!C16/12,2),0))</f>
        <v>0</v>
      </c>
      <c r="AC361" s="3">
        <f>IF(Inputs!$B$27&lt;&gt;"Ready","PENDING INPUTS",IF(AND(A361&lt;=Inputs!$B$6,AA361&gt;0),Inputs!G16,0))</f>
        <v>0</v>
      </c>
      <c r="AD361" s="3">
        <f>IF(Inputs!$B$27&lt;&gt;"Ready","PENDING INPUTS",IF(A361&gt;Inputs!$B$6,0,MIN((AA361+AB361+AC361),IF(Inputs!H16=1,Inputs!D16,MAX(Inputs!F16,ROUND(AA361*Inputs!E16+AB361+AC361,2))))))</f>
        <v>0</v>
      </c>
      <c r="AE361">
        <f>IF(Inputs!$B$27&lt;&gt;"Ready","PENDING INPUTS",IF(AA361&lt;=0,99,1+IF(AND(K361&gt;0,OR(K361&lt;AA361,AND(K361=AA361,0&lt;2))),1,0)+IF(AND(S361&gt;0,OR(S361&lt;AA361,AND(S361=AA361,1&lt;2))),1,0)+IF(AND(AI361&gt;0,OR(AI361&lt;AA361,AND(AI361=AA361,3&lt;2))),1,0)+IF(AND(AQ361&gt;0,OR(AQ361&lt;AA361,AND(AQ361=AA361,4&lt;2))),1,0)+IF(AND(AY361&gt;0,OR(AY361&lt;AA361,AND(AY361=AA361,5&lt;2))),1,0)+IF(AND(BG361&gt;0,OR(BG361&lt;AA361,AND(BG361=AA361,6&lt;2))),1,0)+IF(AND(BO361&gt;0,OR(BO361&lt;AA361,AND(BO361=AA361,7&lt;2))),1,0)+IF(AND(BW361&gt;0,OR(BW361&lt;AA361,AND(BW361=AA361,8&lt;2))),1,0)+IF(AND(CE361&gt;0,OR(CE361&lt;AA361,AND(CE361=AA361,9&lt;2))),1,0)))</f>
        <v>99</v>
      </c>
      <c r="AF361" s="3">
        <f>IF(Inputs!$B$27&lt;&gt;"Ready","PENDING INPUTS",IF(A361&gt;Inputs!$B$6,0,MIN(MAX(0,(AA361+AB361+AC361)-AD361),MAX(0,C361-D361-(IF(O361&lt;AE361,K361+L361+M361-N361,0)+IF(W361&lt;AE361,S361+T361+U361-V361,0)+IF(AE361&lt;AE361,AA361+AB361+AC361-AD361,0)+IF(AM361&lt;AE361,AI361+AJ361+AK361-AL361,0)+IF(AU361&lt;AE361,AQ361+AR361+AS361-AT361,0)+IF(BC361&lt;AE361,AY361+AZ361+BA361-BB361,0)+IF(BK361&lt;AE361,BG361+BH361+BI361-BJ361,0)+IF(BS361&lt;AE361,BO361+BP361+BQ361-BR361,0)+IF(CA361&lt;AE361,BW361+BX361+BY361-BZ361,0)+IF(CI361&lt;AE361,CE361+CF361+CG361-CH361,0))))))</f>
        <v>0</v>
      </c>
      <c r="AG361" s="3">
        <f>IF(Inputs!$B$27&lt;&gt;"Ready","PENDING INPUTS",MIN((AA361+AB361+AC361),IF(D361&gt;C361,IF(D361=0,0,AD361*C361/D361),AD361+AF361)))</f>
        <v>0</v>
      </c>
      <c r="AH361" s="3">
        <f>IF(Inputs!$B$27&lt;&gt;"Ready","PENDING INPUTS",MAX(0,(AA361+AB361+AC361)-AG361))</f>
        <v>0</v>
      </c>
      <c r="AI361" s="3">
        <f>IF(Inputs!$B$27&lt;&gt;"Ready","PENDING INPUTS",AP360)</f>
        <v>0</v>
      </c>
      <c r="AJ361" s="3">
        <f>IF(Inputs!$B$27&lt;&gt;"Ready","PENDING INPUTS",IF(A361&lt;=Inputs!$B$6,ROUND(AI361*Inputs!C17/12,2),0))</f>
        <v>0</v>
      </c>
      <c r="AK361" s="3">
        <f>IF(Inputs!$B$27&lt;&gt;"Ready","PENDING INPUTS",IF(AND(A361&lt;=Inputs!$B$6,AI361&gt;0),Inputs!G17,0))</f>
        <v>0</v>
      </c>
      <c r="AL361" s="3">
        <f>IF(Inputs!$B$27&lt;&gt;"Ready","PENDING INPUTS",IF(A361&gt;Inputs!$B$6,0,MIN((AI361+AJ361+AK361),IF(Inputs!H17=1,Inputs!D17,MAX(Inputs!F17,ROUND(AI361*Inputs!E17+AJ361+AK361,2))))))</f>
        <v>0</v>
      </c>
      <c r="AM361">
        <f>IF(Inputs!$B$27&lt;&gt;"Ready","PENDING INPUTS",IF(AI361&lt;=0,99,1+IF(AND(K361&gt;0,OR(K361&lt;AI361,AND(K361=AI361,0&lt;3))),1,0)+IF(AND(S361&gt;0,OR(S361&lt;AI361,AND(S361=AI361,1&lt;3))),1,0)+IF(AND(AA361&gt;0,OR(AA361&lt;AI361,AND(AA361=AI361,2&lt;3))),1,0)+IF(AND(AQ361&gt;0,OR(AQ361&lt;AI361,AND(AQ361=AI361,4&lt;3))),1,0)+IF(AND(AY361&gt;0,OR(AY361&lt;AI361,AND(AY361=AI361,5&lt;3))),1,0)+IF(AND(BG361&gt;0,OR(BG361&lt;AI361,AND(BG361=AI361,6&lt;3))),1,0)+IF(AND(BO361&gt;0,OR(BO361&lt;AI361,AND(BO361=AI361,7&lt;3))),1,0)+IF(AND(BW361&gt;0,OR(BW361&lt;AI361,AND(BW361=AI361,8&lt;3))),1,0)+IF(AND(CE361&gt;0,OR(CE361&lt;AI361,AND(CE361=AI361,9&lt;3))),1,0)))</f>
        <v>99</v>
      </c>
      <c r="AN361" s="3">
        <f>IF(Inputs!$B$27&lt;&gt;"Ready","PENDING INPUTS",IF(A361&gt;Inputs!$B$6,0,MIN(MAX(0,(AI361+AJ361+AK361)-AL361),MAX(0,C361-D361-(IF(O361&lt;AM361,K361+L361+M361-N361,0)+IF(W361&lt;AM361,S361+T361+U361-V361,0)+IF(AE361&lt;AM361,AA361+AB361+AC361-AD361,0)+IF(AM361&lt;AM361,AI361+AJ361+AK361-AL361,0)+IF(AU361&lt;AM361,AQ361+AR361+AS361-AT361,0)+IF(BC361&lt;AM361,AY361+AZ361+BA361-BB361,0)+IF(BK361&lt;AM361,BG361+BH361+BI361-BJ361,0)+IF(BS361&lt;AM361,BO361+BP361+BQ361-BR361,0)+IF(CA361&lt;AM361,BW361+BX361+BY361-BZ361,0)+IF(CI361&lt;AM361,CE361+CF361+CG361-CH361,0))))))</f>
        <v>0</v>
      </c>
      <c r="AO361" s="3">
        <f>IF(Inputs!$B$27&lt;&gt;"Ready","PENDING INPUTS",MIN((AI361+AJ361+AK361),IF(D361&gt;C361,IF(D361=0,0,AL361*C361/D361),AL361+AN361)))</f>
        <v>0</v>
      </c>
      <c r="AP361" s="3">
        <f>IF(Inputs!$B$27&lt;&gt;"Ready","PENDING INPUTS",MAX(0,(AI361+AJ361+AK361)-AO361))</f>
        <v>0</v>
      </c>
      <c r="AQ361" s="3">
        <f>IF(Inputs!$B$27&lt;&gt;"Ready","PENDING INPUTS",AX360)</f>
        <v>0</v>
      </c>
      <c r="AR361" s="3">
        <f>IF(Inputs!$B$27&lt;&gt;"Ready","PENDING INPUTS",IF(A361&lt;=Inputs!$B$6,ROUND(AQ361*Inputs!C18/12,2),0))</f>
        <v>0</v>
      </c>
      <c r="AS361" s="3">
        <f>IF(Inputs!$B$27&lt;&gt;"Ready","PENDING INPUTS",IF(AND(A361&lt;=Inputs!$B$6,AQ361&gt;0),Inputs!G18,0))</f>
        <v>0</v>
      </c>
      <c r="AT361" s="3">
        <f>IF(Inputs!$B$27&lt;&gt;"Ready","PENDING INPUTS",IF(A361&gt;Inputs!$B$6,0,MIN((AQ361+AR361+AS361),IF(Inputs!H18=1,Inputs!D18,MAX(Inputs!F18,ROUND(AQ361*Inputs!E18+AR361+AS361,2))))))</f>
        <v>0</v>
      </c>
      <c r="AU361">
        <f>IF(Inputs!$B$27&lt;&gt;"Ready","PENDING INPUTS",IF(AQ361&lt;=0,99,1+IF(AND(K361&gt;0,OR(K361&lt;AQ361,AND(K361=AQ361,0&lt;4))),1,0)+IF(AND(S361&gt;0,OR(S361&lt;AQ361,AND(S361=AQ361,1&lt;4))),1,0)+IF(AND(AA361&gt;0,OR(AA361&lt;AQ361,AND(AA361=AQ361,2&lt;4))),1,0)+IF(AND(AI361&gt;0,OR(AI361&lt;AQ361,AND(AI361=AQ361,3&lt;4))),1,0)+IF(AND(AY361&gt;0,OR(AY361&lt;AQ361,AND(AY361=AQ361,5&lt;4))),1,0)+IF(AND(BG361&gt;0,OR(BG361&lt;AQ361,AND(BG361=AQ361,6&lt;4))),1,0)+IF(AND(BO361&gt;0,OR(BO361&lt;AQ361,AND(BO361=AQ361,7&lt;4))),1,0)+IF(AND(BW361&gt;0,OR(BW361&lt;AQ361,AND(BW361=AQ361,8&lt;4))),1,0)+IF(AND(CE361&gt;0,OR(CE361&lt;AQ361,AND(CE361=AQ361,9&lt;4))),1,0)))</f>
        <v>99</v>
      </c>
      <c r="AV361" s="3">
        <f>IF(Inputs!$B$27&lt;&gt;"Ready","PENDING INPUTS",IF(A361&gt;Inputs!$B$6,0,MIN(MAX(0,(AQ361+AR361+AS361)-AT361),MAX(0,C361-D361-(IF(O361&lt;AU361,K361+L361+M361-N361,0)+IF(W361&lt;AU361,S361+T361+U361-V361,0)+IF(AE361&lt;AU361,AA361+AB361+AC361-AD361,0)+IF(AM361&lt;AU361,AI361+AJ361+AK361-AL361,0)+IF(AU361&lt;AU361,AQ361+AR361+AS361-AT361,0)+IF(BC361&lt;AU361,AY361+AZ361+BA361-BB361,0)+IF(BK361&lt;AU361,BG361+BH361+BI361-BJ361,0)+IF(BS361&lt;AU361,BO361+BP361+BQ361-BR361,0)+IF(CA361&lt;AU361,BW361+BX361+BY361-BZ361,0)+IF(CI361&lt;AU361,CE361+CF361+CG361-CH361,0))))))</f>
        <v>0</v>
      </c>
      <c r="AW361" s="3">
        <f>IF(Inputs!$B$27&lt;&gt;"Ready","PENDING INPUTS",MIN((AQ361+AR361+AS361),IF(D361&gt;C361,IF(D361=0,0,AT361*C361/D361),AT361+AV361)))</f>
        <v>0</v>
      </c>
      <c r="AX361" s="3">
        <f>IF(Inputs!$B$27&lt;&gt;"Ready","PENDING INPUTS",MAX(0,(AQ361+AR361+AS361)-AW361))</f>
        <v>0</v>
      </c>
      <c r="AY361" s="3">
        <f>IF(Inputs!$B$27&lt;&gt;"Ready","PENDING INPUTS",BF360)</f>
        <v>0</v>
      </c>
      <c r="AZ361" s="3">
        <f>IF(Inputs!$B$27&lt;&gt;"Ready","PENDING INPUTS",IF(A361&lt;=Inputs!$B$6,ROUND(AY361*Inputs!C19/12,2),0))</f>
        <v>0</v>
      </c>
      <c r="BA361" s="3">
        <f>IF(Inputs!$B$27&lt;&gt;"Ready","PENDING INPUTS",IF(AND(A361&lt;=Inputs!$B$6,AY361&gt;0),Inputs!G19,0))</f>
        <v>0</v>
      </c>
      <c r="BB361" s="3">
        <f>IF(Inputs!$B$27&lt;&gt;"Ready","PENDING INPUTS",IF(A361&gt;Inputs!$B$6,0,MIN((AY361+AZ361+BA361),IF(Inputs!H19=1,Inputs!D19,MAX(Inputs!F19,ROUND(AY361*Inputs!E19+AZ361+BA361,2))))))</f>
        <v>0</v>
      </c>
      <c r="BC361">
        <f>IF(Inputs!$B$27&lt;&gt;"Ready","PENDING INPUTS",IF(AY361&lt;=0,99,1+IF(AND(K361&gt;0,OR(K361&lt;AY361,AND(K361=AY361,0&lt;5))),1,0)+IF(AND(S361&gt;0,OR(S361&lt;AY361,AND(S361=AY361,1&lt;5))),1,0)+IF(AND(AA361&gt;0,OR(AA361&lt;AY361,AND(AA361=AY361,2&lt;5))),1,0)+IF(AND(AI361&gt;0,OR(AI361&lt;AY361,AND(AI361=AY361,3&lt;5))),1,0)+IF(AND(AQ361&gt;0,OR(AQ361&lt;AY361,AND(AQ361=AY361,4&lt;5))),1,0)+IF(AND(BG361&gt;0,OR(BG361&lt;AY361,AND(BG361=AY361,6&lt;5))),1,0)+IF(AND(BO361&gt;0,OR(BO361&lt;AY361,AND(BO361=AY361,7&lt;5))),1,0)+IF(AND(BW361&gt;0,OR(BW361&lt;AY361,AND(BW361=AY361,8&lt;5))),1,0)+IF(AND(CE361&gt;0,OR(CE361&lt;AY361,AND(CE361=AY361,9&lt;5))),1,0)))</f>
        <v>99</v>
      </c>
      <c r="BD361" s="3">
        <f>IF(Inputs!$B$27&lt;&gt;"Ready","PENDING INPUTS",IF(A361&gt;Inputs!$B$6,0,MIN(MAX(0,(AY361+AZ361+BA361)-BB361),MAX(0,C361-D361-(IF(O361&lt;BC361,K361+L361+M361-N361,0)+IF(W361&lt;BC361,S361+T361+U361-V361,0)+IF(AE361&lt;BC361,AA361+AB361+AC361-AD361,0)+IF(AM361&lt;BC361,AI361+AJ361+AK361-AL361,0)+IF(AU361&lt;BC361,AQ361+AR361+AS361-AT361,0)+IF(BC361&lt;BC361,AY361+AZ361+BA361-BB361,0)+IF(BK361&lt;BC361,BG361+BH361+BI361-BJ361,0)+IF(BS361&lt;BC361,BO361+BP361+BQ361-BR361,0)+IF(CA361&lt;BC361,BW361+BX361+BY361-BZ361,0)+IF(CI361&lt;BC361,CE361+CF361+CG361-CH361,0))))))</f>
        <v>0</v>
      </c>
      <c r="BE361" s="3">
        <f>IF(Inputs!$B$27&lt;&gt;"Ready","PENDING INPUTS",MIN((AY361+AZ361+BA361),IF(D361&gt;C361,IF(D361=0,0,BB361*C361/D361),BB361+BD361)))</f>
        <v>0</v>
      </c>
      <c r="BF361" s="3">
        <f>IF(Inputs!$B$27&lt;&gt;"Ready","PENDING INPUTS",MAX(0,(AY361+AZ361+BA361)-BE361))</f>
        <v>0</v>
      </c>
      <c r="BG361" s="3">
        <f>IF(Inputs!$B$27&lt;&gt;"Ready","PENDING INPUTS",BN360)</f>
        <v>0</v>
      </c>
      <c r="BH361" s="3">
        <f>IF(Inputs!$B$27&lt;&gt;"Ready","PENDING INPUTS",IF(A361&lt;=Inputs!$B$6,ROUND(BG361*Inputs!C20/12,2),0))</f>
        <v>0</v>
      </c>
      <c r="BI361" s="3">
        <f>IF(Inputs!$B$27&lt;&gt;"Ready","PENDING INPUTS",IF(AND(A361&lt;=Inputs!$B$6,BG361&gt;0),Inputs!G20,0))</f>
        <v>0</v>
      </c>
      <c r="BJ361" s="3">
        <f>IF(Inputs!$B$27&lt;&gt;"Ready","PENDING INPUTS",IF(A361&gt;Inputs!$B$6,0,MIN((BG361+BH361+BI361),IF(Inputs!H20=1,Inputs!D20,MAX(Inputs!F20,ROUND(BG361*Inputs!E20+BH361+BI361,2))))))</f>
        <v>0</v>
      </c>
      <c r="BK361">
        <f>IF(Inputs!$B$27&lt;&gt;"Ready","PENDING INPUTS",IF(BG361&lt;=0,99,1+IF(AND(K361&gt;0,OR(K361&lt;BG361,AND(K361=BG361,0&lt;6))),1,0)+IF(AND(S361&gt;0,OR(S361&lt;BG361,AND(S361=BG361,1&lt;6))),1,0)+IF(AND(AA361&gt;0,OR(AA361&lt;BG361,AND(AA361=BG361,2&lt;6))),1,0)+IF(AND(AI361&gt;0,OR(AI361&lt;BG361,AND(AI361=BG361,3&lt;6))),1,0)+IF(AND(AQ361&gt;0,OR(AQ361&lt;BG361,AND(AQ361=BG361,4&lt;6))),1,0)+IF(AND(AY361&gt;0,OR(AY361&lt;BG361,AND(AY361=BG361,5&lt;6))),1,0)+IF(AND(BO361&gt;0,OR(BO361&lt;BG361,AND(BO361=BG361,7&lt;6))),1,0)+IF(AND(BW361&gt;0,OR(BW361&lt;BG361,AND(BW361=BG361,8&lt;6))),1,0)+IF(AND(CE361&gt;0,OR(CE361&lt;BG361,AND(CE361=BG361,9&lt;6))),1,0)))</f>
        <v>99</v>
      </c>
      <c r="BL361" s="3">
        <f>IF(Inputs!$B$27&lt;&gt;"Ready","PENDING INPUTS",IF(A361&gt;Inputs!$B$6,0,MIN(MAX(0,(BG361+BH361+BI361)-BJ361),MAX(0,C361-D361-(IF(O361&lt;BK361,K361+L361+M361-N361,0)+IF(W361&lt;BK361,S361+T361+U361-V361,0)+IF(AE361&lt;BK361,AA361+AB361+AC361-AD361,0)+IF(AM361&lt;BK361,AI361+AJ361+AK361-AL361,0)+IF(AU361&lt;BK361,AQ361+AR361+AS361-AT361,0)+IF(BC361&lt;BK361,AY361+AZ361+BA361-BB361,0)+IF(BK361&lt;BK361,BG361+BH361+BI361-BJ361,0)+IF(BS361&lt;BK361,BO361+BP361+BQ361-BR361,0)+IF(CA361&lt;BK361,BW361+BX361+BY361-BZ361,0)+IF(CI361&lt;BK361,CE361+CF361+CG361-CH361,0))))))</f>
        <v>0</v>
      </c>
      <c r="BM361" s="3">
        <f>IF(Inputs!$B$27&lt;&gt;"Ready","PENDING INPUTS",MIN((BG361+BH361+BI361),IF(D361&gt;C361,IF(D361=0,0,BJ361*C361/D361),BJ361+BL361)))</f>
        <v>0</v>
      </c>
      <c r="BN361" s="3">
        <f>IF(Inputs!$B$27&lt;&gt;"Ready","PENDING INPUTS",MAX(0,(BG361+BH361+BI361)-BM361))</f>
        <v>0</v>
      </c>
      <c r="BO361" s="3">
        <f>IF(Inputs!$B$27&lt;&gt;"Ready","PENDING INPUTS",BV360)</f>
        <v>0</v>
      </c>
      <c r="BP361" s="3">
        <f>IF(Inputs!$B$27&lt;&gt;"Ready","PENDING INPUTS",IF(A361&lt;=Inputs!$B$6,ROUND(BO361*Inputs!C21/12,2),0))</f>
        <v>0</v>
      </c>
      <c r="BQ361" s="3">
        <f>IF(Inputs!$B$27&lt;&gt;"Ready","PENDING INPUTS",IF(AND(A361&lt;=Inputs!$B$6,BO361&gt;0),Inputs!G21,0))</f>
        <v>0</v>
      </c>
      <c r="BR361" s="3">
        <f>IF(Inputs!$B$27&lt;&gt;"Ready","PENDING INPUTS",IF(A361&gt;Inputs!$B$6,0,MIN((BO361+BP361+BQ361),IF(Inputs!H21=1,Inputs!D21,MAX(Inputs!F21,ROUND(BO361*Inputs!E21+BP361+BQ361,2))))))</f>
        <v>0</v>
      </c>
      <c r="BS361">
        <f>IF(Inputs!$B$27&lt;&gt;"Ready","PENDING INPUTS",IF(BO361&lt;=0,99,1+IF(AND(K361&gt;0,OR(K361&lt;BO361,AND(K361=BO361,0&lt;7))),1,0)+IF(AND(S361&gt;0,OR(S361&lt;BO361,AND(S361=BO361,1&lt;7))),1,0)+IF(AND(AA361&gt;0,OR(AA361&lt;BO361,AND(AA361=BO361,2&lt;7))),1,0)+IF(AND(AI361&gt;0,OR(AI361&lt;BO361,AND(AI361=BO361,3&lt;7))),1,0)+IF(AND(AQ361&gt;0,OR(AQ361&lt;BO361,AND(AQ361=BO361,4&lt;7))),1,0)+IF(AND(AY361&gt;0,OR(AY361&lt;BO361,AND(AY361=BO361,5&lt;7))),1,0)+IF(AND(BG361&gt;0,OR(BG361&lt;BO361,AND(BG361=BO361,6&lt;7))),1,0)+IF(AND(BW361&gt;0,OR(BW361&lt;BO361,AND(BW361=BO361,8&lt;7))),1,0)+IF(AND(CE361&gt;0,OR(CE361&lt;BO361,AND(CE361=BO361,9&lt;7))),1,0)))</f>
        <v>99</v>
      </c>
      <c r="BT361" s="3">
        <f>IF(Inputs!$B$27&lt;&gt;"Ready","PENDING INPUTS",IF(A361&gt;Inputs!$B$6,0,MIN(MAX(0,(BO361+BP361+BQ361)-BR361),MAX(0,C361-D361-(IF(O361&lt;BS361,K361+L361+M361-N361,0)+IF(W361&lt;BS361,S361+T361+U361-V361,0)+IF(AE361&lt;BS361,AA361+AB361+AC361-AD361,0)+IF(AM361&lt;BS361,AI361+AJ361+AK361-AL361,0)+IF(AU361&lt;BS361,AQ361+AR361+AS361-AT361,0)+IF(BC361&lt;BS361,AY361+AZ361+BA361-BB361,0)+IF(BK361&lt;BS361,BG361+BH361+BI361-BJ361,0)+IF(BS361&lt;BS361,BO361+BP361+BQ361-BR361,0)+IF(CA361&lt;BS361,BW361+BX361+BY361-BZ361,0)+IF(CI361&lt;BS361,CE361+CF361+CG361-CH361,0))))))</f>
        <v>0</v>
      </c>
      <c r="BU361" s="3">
        <f>IF(Inputs!$B$27&lt;&gt;"Ready","PENDING INPUTS",MIN((BO361+BP361+BQ361),IF(D361&gt;C361,IF(D361=0,0,BR361*C361/D361),BR361+BT361)))</f>
        <v>0</v>
      </c>
      <c r="BV361" s="3">
        <f>IF(Inputs!$B$27&lt;&gt;"Ready","PENDING INPUTS",MAX(0,(BO361+BP361+BQ361)-BU361))</f>
        <v>0</v>
      </c>
      <c r="BW361" s="3">
        <f>IF(Inputs!$B$27&lt;&gt;"Ready","PENDING INPUTS",CD360)</f>
        <v>0</v>
      </c>
      <c r="BX361" s="3">
        <f>IF(Inputs!$B$27&lt;&gt;"Ready","PENDING INPUTS",IF(A361&lt;=Inputs!$B$6,ROUND(BW361*Inputs!C22/12,2),0))</f>
        <v>0</v>
      </c>
      <c r="BY361" s="3">
        <f>IF(Inputs!$B$27&lt;&gt;"Ready","PENDING INPUTS",IF(AND(A361&lt;=Inputs!$B$6,BW361&gt;0),Inputs!G22,0))</f>
        <v>0</v>
      </c>
      <c r="BZ361" s="3">
        <f>IF(Inputs!$B$27&lt;&gt;"Ready","PENDING INPUTS",IF(A361&gt;Inputs!$B$6,0,MIN((BW361+BX361+BY361),IF(Inputs!H22=1,Inputs!D22,MAX(Inputs!F22,ROUND(BW361*Inputs!E22+BX361+BY361,2))))))</f>
        <v>0</v>
      </c>
      <c r="CA361">
        <f>IF(Inputs!$B$27&lt;&gt;"Ready","PENDING INPUTS",IF(BW361&lt;=0,99,1+IF(AND(K361&gt;0,OR(K361&lt;BW361,AND(K361=BW361,0&lt;8))),1,0)+IF(AND(S361&gt;0,OR(S361&lt;BW361,AND(S361=BW361,1&lt;8))),1,0)+IF(AND(AA361&gt;0,OR(AA361&lt;BW361,AND(AA361=BW361,2&lt;8))),1,0)+IF(AND(AI361&gt;0,OR(AI361&lt;BW361,AND(AI361=BW361,3&lt;8))),1,0)+IF(AND(AQ361&gt;0,OR(AQ361&lt;BW361,AND(AQ361=BW361,4&lt;8))),1,0)+IF(AND(AY361&gt;0,OR(AY361&lt;BW361,AND(AY361=BW361,5&lt;8))),1,0)+IF(AND(BG361&gt;0,OR(BG361&lt;BW361,AND(BG361=BW361,6&lt;8))),1,0)+IF(AND(BO361&gt;0,OR(BO361&lt;BW361,AND(BO361=BW361,7&lt;8))),1,0)+IF(AND(CE361&gt;0,OR(CE361&lt;BW361,AND(CE361=BW361,9&lt;8))),1,0)))</f>
        <v>99</v>
      </c>
      <c r="CB361" s="3">
        <f>IF(Inputs!$B$27&lt;&gt;"Ready","PENDING INPUTS",IF(A361&gt;Inputs!$B$6,0,MIN(MAX(0,(BW361+BX361+BY361)-BZ361),MAX(0,C361-D361-(IF(O361&lt;CA361,K361+L361+M361-N361,0)+IF(W361&lt;CA361,S361+T361+U361-V361,0)+IF(AE361&lt;CA361,AA361+AB361+AC361-AD361,0)+IF(AM361&lt;CA361,AI361+AJ361+AK361-AL361,0)+IF(AU361&lt;CA361,AQ361+AR361+AS361-AT361,0)+IF(BC361&lt;CA361,AY361+AZ361+BA361-BB361,0)+IF(BK361&lt;CA361,BG361+BH361+BI361-BJ361,0)+IF(BS361&lt;CA361,BO361+BP361+BQ361-BR361,0)+IF(CA361&lt;CA361,BW361+BX361+BY361-BZ361,0)+IF(CI361&lt;CA361,CE361+CF361+CG361-CH361,0))))))</f>
        <v>0</v>
      </c>
      <c r="CC361" s="3">
        <f>IF(Inputs!$B$27&lt;&gt;"Ready","PENDING INPUTS",MIN((BW361+BX361+BY361),IF(D361&gt;C361,IF(D361=0,0,BZ361*C361/D361),BZ361+CB361)))</f>
        <v>0</v>
      </c>
      <c r="CD361" s="3">
        <f>IF(Inputs!$B$27&lt;&gt;"Ready","PENDING INPUTS",MAX(0,(BW361+BX361+BY361)-CC361))</f>
        <v>0</v>
      </c>
      <c r="CE361" s="3">
        <f>IF(Inputs!$B$27&lt;&gt;"Ready","PENDING INPUTS",CL360)</f>
        <v>0</v>
      </c>
      <c r="CF361" s="3">
        <f>IF(Inputs!$B$27&lt;&gt;"Ready","PENDING INPUTS",IF(A361&lt;=Inputs!$B$6,ROUND(CE361*Inputs!C23/12,2),0))</f>
        <v>0</v>
      </c>
      <c r="CG361" s="3">
        <f>IF(Inputs!$B$27&lt;&gt;"Ready","PENDING INPUTS",IF(AND(A361&lt;=Inputs!$B$6,CE361&gt;0),Inputs!G23,0))</f>
        <v>0</v>
      </c>
      <c r="CH361" s="3">
        <f>IF(Inputs!$B$27&lt;&gt;"Ready","PENDING INPUTS",IF(A361&gt;Inputs!$B$6,0,MIN((CE361+CF361+CG361),IF(Inputs!H23=1,Inputs!D23,MAX(Inputs!F23,ROUND(CE361*Inputs!E23+CF361+CG361,2))))))</f>
        <v>0</v>
      </c>
      <c r="CI361">
        <f>IF(Inputs!$B$27&lt;&gt;"Ready","PENDING INPUTS",IF(CE361&lt;=0,99,1+IF(AND(K361&gt;0,OR(K361&lt;CE361,AND(K361=CE361,0&lt;9))),1,0)+IF(AND(S361&gt;0,OR(S361&lt;CE361,AND(S361=CE361,1&lt;9))),1,0)+IF(AND(AA361&gt;0,OR(AA361&lt;CE361,AND(AA361=CE361,2&lt;9))),1,0)+IF(AND(AI361&gt;0,OR(AI361&lt;CE361,AND(AI361=CE361,3&lt;9))),1,0)+IF(AND(AQ361&gt;0,OR(AQ361&lt;CE361,AND(AQ361=CE361,4&lt;9))),1,0)+IF(AND(AY361&gt;0,OR(AY361&lt;CE361,AND(AY361=CE361,5&lt;9))),1,0)+IF(AND(BG361&gt;0,OR(BG361&lt;CE361,AND(BG361=CE361,6&lt;9))),1,0)+IF(AND(BO361&gt;0,OR(BO361&lt;CE361,AND(BO361=CE361,7&lt;9))),1,0)+IF(AND(BW361&gt;0,OR(BW361&lt;CE361,AND(BW361=CE361,8&lt;9))),1,0)))</f>
        <v>99</v>
      </c>
      <c r="CJ361" s="3">
        <f>IF(Inputs!$B$27&lt;&gt;"Ready","PENDING INPUTS",IF(A361&gt;Inputs!$B$6,0,MIN(MAX(0,(CE361+CF361+CG361)-CH361),MAX(0,C361-D361-(IF(O361&lt;CI361,K361+L361+M361-N361,0)+IF(W361&lt;CI361,S361+T361+U361-V361,0)+IF(AE361&lt;CI361,AA361+AB361+AC361-AD361,0)+IF(AM361&lt;CI361,AI361+AJ361+AK361-AL361,0)+IF(AU361&lt;CI361,AQ361+AR361+AS361-AT361,0)+IF(BC361&lt;CI361,AY361+AZ361+BA361-BB361,0)+IF(BK361&lt;CI361,BG361+BH361+BI361-BJ361,0)+IF(BS361&lt;CI361,BO361+BP361+BQ361-BR361,0)+IF(CA361&lt;CI361,BW361+BX361+BY361-BZ361,0)+IF(CI361&lt;CI361,CE361+CF361+CG361-CH361,0))))))</f>
        <v>0</v>
      </c>
      <c r="CK361" s="3">
        <f>IF(Inputs!$B$27&lt;&gt;"Ready","PENDING INPUTS",MIN((CE361+CF361+CG361),IF(D361&gt;C361,IF(D361=0,0,CH361*C361/D361),CH361+CJ361)))</f>
        <v>0</v>
      </c>
      <c r="CL361" s="3">
        <f>IF(Inputs!$B$27&lt;&gt;"Ready","PENDING INPUTS",MAX(0,(CE361+CF361+CG361)-CK361))</f>
        <v>0</v>
      </c>
    </row>
    <row r="362" spans="1:90" ht="27.95" customHeight="1" x14ac:dyDescent="0.25">
      <c r="A362">
        <v>358</v>
      </c>
      <c r="B362" s="13">
        <f>IF(Inputs!$B$27&lt;&gt;"Ready","PENDING INPUTS",EDATE(Inputs!$B$5,A362-1))</f>
        <v>57162</v>
      </c>
      <c r="C362" s="3">
        <f>IF(Inputs!$B$27&lt;&gt;"Ready","PENDING INPUTS",IF(A362&lt;=Inputs!$B$6,MAX(0,Inputs!$B$4+IF(A362=Inputs!$B$7,Inputs!$B$8,0)+IF(A362=Inputs!$B$9,Inputs!$B$10,0)),0))</f>
        <v>0</v>
      </c>
      <c r="D362" s="3">
        <f>IF(Inputs!$B$27&lt;&gt;"Ready","PENDING INPUTS",SUM(N362,V362,AD362,AL362,AT362,BB362,BJ362,BR362,BZ362,CH362))</f>
        <v>0</v>
      </c>
      <c r="E362" s="3">
        <f>IF(Inputs!$B$27&lt;&gt;"Ready","PENDING INPUTS",MAX(0,D362-C362))</f>
        <v>0</v>
      </c>
      <c r="F362" s="3">
        <f>IF(Inputs!$B$27&lt;&gt;"Ready","PENDING INPUTS",SUM(Q362,Y362,AG362,AO362,AW362,BE362,BM362,BU362,CC362,CK362))</f>
        <v>0</v>
      </c>
      <c r="G362" s="3">
        <f>IF(Inputs!$B$27&lt;&gt;"Ready","PENDING INPUTS",SUM(L362,T362,AB362,AJ362,AR362,AZ362,BH362,BP362,BX362,CF362))</f>
        <v>0</v>
      </c>
      <c r="H362" s="3">
        <f>IF(Inputs!$B$27&lt;&gt;"Ready","PENDING INPUTS",SUM(M362,U362,AC362,AK362,AS362,BA362,BI362,BQ362,BY362,CG362))</f>
        <v>0</v>
      </c>
      <c r="I362" s="3">
        <f>IF(Inputs!$B$27&lt;&gt;"Ready","PENDING INPUTS",SUM(R362,Z362,AH362,AP362,AX362,BF362,BN362,BV362,CD362,CL362))</f>
        <v>0</v>
      </c>
      <c r="J362" t="str">
        <f>IF(Inputs!$B$27&lt;&gt;"Ready","PENDING INPUTS",IF(A362&gt;Inputs!$B$6,"Beyond horizon",IF(E362&gt;0.005,"MINIMUM SHORTFALL",IF(I362&lt;0.005,"Paid off","In progress"))))</f>
        <v>Beyond horizon</v>
      </c>
      <c r="K362" s="3">
        <f>IF(Inputs!$B$27&lt;&gt;"Ready","PENDING INPUTS",R361)</f>
        <v>0</v>
      </c>
      <c r="L362" s="3">
        <f>IF(Inputs!$B$27&lt;&gt;"Ready","PENDING INPUTS",IF(A362&lt;=Inputs!$B$6,ROUND(K362*Inputs!C14/12,2),0))</f>
        <v>0</v>
      </c>
      <c r="M362" s="3">
        <f>IF(Inputs!$B$27&lt;&gt;"Ready","PENDING INPUTS",IF(AND(A362&lt;=Inputs!$B$6,K362&gt;0),Inputs!G14,0))</f>
        <v>0</v>
      </c>
      <c r="N362" s="3">
        <f>IF(Inputs!$B$27&lt;&gt;"Ready","PENDING INPUTS",IF(A362&gt;Inputs!$B$6,0,MIN((K362+L362+M362),IF(Inputs!H14=1,Inputs!D14,MAX(Inputs!F14,ROUND(K362*Inputs!E14+L362+M362,2))))))</f>
        <v>0</v>
      </c>
      <c r="O362">
        <f>IF(Inputs!$B$27&lt;&gt;"Ready","PENDING INPUTS",IF(K362&lt;=0,99,1+IF(AND(S362&gt;0,OR(S362&lt;K362,AND(S362=K362,1&lt;0))),1,0)+IF(AND(AA362&gt;0,OR(AA362&lt;K362,AND(AA362=K362,2&lt;0))),1,0)+IF(AND(AI362&gt;0,OR(AI362&lt;K362,AND(AI362=K362,3&lt;0))),1,0)+IF(AND(AQ362&gt;0,OR(AQ362&lt;K362,AND(AQ362=K362,4&lt;0))),1,0)+IF(AND(AY362&gt;0,OR(AY362&lt;K362,AND(AY362=K362,5&lt;0))),1,0)+IF(AND(BG362&gt;0,OR(BG362&lt;K362,AND(BG362=K362,6&lt;0))),1,0)+IF(AND(BO362&gt;0,OR(BO362&lt;K362,AND(BO362=K362,7&lt;0))),1,0)+IF(AND(BW362&gt;0,OR(BW362&lt;K362,AND(BW362=K362,8&lt;0))),1,0)+IF(AND(CE362&gt;0,OR(CE362&lt;K362,AND(CE362=K362,9&lt;0))),1,0)))</f>
        <v>99</v>
      </c>
      <c r="P362" s="3">
        <f>IF(Inputs!$B$27&lt;&gt;"Ready","PENDING INPUTS",IF(A362&gt;Inputs!$B$6,0,MIN(MAX(0,(K362+L362+M362)-N362),MAX(0,C362-D362-(IF(O362&lt;O362,K362+L362+M362-N362,0)+IF(W362&lt;O362,S362+T362+U362-V362,0)+IF(AE362&lt;O362,AA362+AB362+AC362-AD362,0)+IF(AM362&lt;O362,AI362+AJ362+AK362-AL362,0)+IF(AU362&lt;O362,AQ362+AR362+AS362-AT362,0)+IF(BC362&lt;O362,AY362+AZ362+BA362-BB362,0)+IF(BK362&lt;O362,BG362+BH362+BI362-BJ362,0)+IF(BS362&lt;O362,BO362+BP362+BQ362-BR362,0)+IF(CA362&lt;O362,BW362+BX362+BY362-BZ362,0)+IF(CI362&lt;O362,CE362+CF362+CG362-CH362,0))))))</f>
        <v>0</v>
      </c>
      <c r="Q362" s="3">
        <f>IF(Inputs!$B$27&lt;&gt;"Ready","PENDING INPUTS",MIN((K362+L362+M362),IF(D362&gt;C362,IF(D362=0,0,N362*C362/D362),N362+P362)))</f>
        <v>0</v>
      </c>
      <c r="R362" s="3">
        <f>IF(Inputs!$B$27&lt;&gt;"Ready","PENDING INPUTS",MAX(0,(K362+L362+M362)-Q362))</f>
        <v>0</v>
      </c>
      <c r="S362" s="3">
        <f>IF(Inputs!$B$27&lt;&gt;"Ready","PENDING INPUTS",Z361)</f>
        <v>0</v>
      </c>
      <c r="T362" s="3">
        <f>IF(Inputs!$B$27&lt;&gt;"Ready","PENDING INPUTS",IF(A362&lt;=Inputs!$B$6,ROUND(S362*Inputs!C15/12,2),0))</f>
        <v>0</v>
      </c>
      <c r="U362" s="3">
        <f>IF(Inputs!$B$27&lt;&gt;"Ready","PENDING INPUTS",IF(AND(A362&lt;=Inputs!$B$6,S362&gt;0),Inputs!G15,0))</f>
        <v>0</v>
      </c>
      <c r="V362" s="3">
        <f>IF(Inputs!$B$27&lt;&gt;"Ready","PENDING INPUTS",IF(A362&gt;Inputs!$B$6,0,MIN((S362+T362+U362),IF(Inputs!H15=1,Inputs!D15,MAX(Inputs!F15,ROUND(S362*Inputs!E15+T362+U362,2))))))</f>
        <v>0</v>
      </c>
      <c r="W362">
        <f>IF(Inputs!$B$27&lt;&gt;"Ready","PENDING INPUTS",IF(S362&lt;=0,99,1+IF(AND(K362&gt;0,OR(K362&lt;S362,AND(K362=S362,0&lt;1))),1,0)+IF(AND(AA362&gt;0,OR(AA362&lt;S362,AND(AA362=S362,2&lt;1))),1,0)+IF(AND(AI362&gt;0,OR(AI362&lt;S362,AND(AI362=S362,3&lt;1))),1,0)+IF(AND(AQ362&gt;0,OR(AQ362&lt;S362,AND(AQ362=S362,4&lt;1))),1,0)+IF(AND(AY362&gt;0,OR(AY362&lt;S362,AND(AY362=S362,5&lt;1))),1,0)+IF(AND(BG362&gt;0,OR(BG362&lt;S362,AND(BG362=S362,6&lt;1))),1,0)+IF(AND(BO362&gt;0,OR(BO362&lt;S362,AND(BO362=S362,7&lt;1))),1,0)+IF(AND(BW362&gt;0,OR(BW362&lt;S362,AND(BW362=S362,8&lt;1))),1,0)+IF(AND(CE362&gt;0,OR(CE362&lt;S362,AND(CE362=S362,9&lt;1))),1,0)))</f>
        <v>99</v>
      </c>
      <c r="X362" s="3">
        <f>IF(Inputs!$B$27&lt;&gt;"Ready","PENDING INPUTS",IF(A362&gt;Inputs!$B$6,0,MIN(MAX(0,(S362+T362+U362)-V362),MAX(0,C362-D362-(IF(O362&lt;W362,K362+L362+M362-N362,0)+IF(W362&lt;W362,S362+T362+U362-V362,0)+IF(AE362&lt;W362,AA362+AB362+AC362-AD362,0)+IF(AM362&lt;W362,AI362+AJ362+AK362-AL362,0)+IF(AU362&lt;W362,AQ362+AR362+AS362-AT362,0)+IF(BC362&lt;W362,AY362+AZ362+BA362-BB362,0)+IF(BK362&lt;W362,BG362+BH362+BI362-BJ362,0)+IF(BS362&lt;W362,BO362+BP362+BQ362-BR362,0)+IF(CA362&lt;W362,BW362+BX362+BY362-BZ362,0)+IF(CI362&lt;W362,CE362+CF362+CG362-CH362,0))))))</f>
        <v>0</v>
      </c>
      <c r="Y362" s="3">
        <f>IF(Inputs!$B$27&lt;&gt;"Ready","PENDING INPUTS",MIN((S362+T362+U362),IF(D362&gt;C362,IF(D362=0,0,V362*C362/D362),V362+X362)))</f>
        <v>0</v>
      </c>
      <c r="Z362" s="3">
        <f>IF(Inputs!$B$27&lt;&gt;"Ready","PENDING INPUTS",MAX(0,(S362+T362+U362)-Y362))</f>
        <v>0</v>
      </c>
      <c r="AA362" s="3">
        <f>IF(Inputs!$B$27&lt;&gt;"Ready","PENDING INPUTS",AH361)</f>
        <v>0</v>
      </c>
      <c r="AB362" s="3">
        <f>IF(Inputs!$B$27&lt;&gt;"Ready","PENDING INPUTS",IF(A362&lt;=Inputs!$B$6,ROUND(AA362*Inputs!C16/12,2),0))</f>
        <v>0</v>
      </c>
      <c r="AC362" s="3">
        <f>IF(Inputs!$B$27&lt;&gt;"Ready","PENDING INPUTS",IF(AND(A362&lt;=Inputs!$B$6,AA362&gt;0),Inputs!G16,0))</f>
        <v>0</v>
      </c>
      <c r="AD362" s="3">
        <f>IF(Inputs!$B$27&lt;&gt;"Ready","PENDING INPUTS",IF(A362&gt;Inputs!$B$6,0,MIN((AA362+AB362+AC362),IF(Inputs!H16=1,Inputs!D16,MAX(Inputs!F16,ROUND(AA362*Inputs!E16+AB362+AC362,2))))))</f>
        <v>0</v>
      </c>
      <c r="AE362">
        <f>IF(Inputs!$B$27&lt;&gt;"Ready","PENDING INPUTS",IF(AA362&lt;=0,99,1+IF(AND(K362&gt;0,OR(K362&lt;AA362,AND(K362=AA362,0&lt;2))),1,0)+IF(AND(S362&gt;0,OR(S362&lt;AA362,AND(S362=AA362,1&lt;2))),1,0)+IF(AND(AI362&gt;0,OR(AI362&lt;AA362,AND(AI362=AA362,3&lt;2))),1,0)+IF(AND(AQ362&gt;0,OR(AQ362&lt;AA362,AND(AQ362=AA362,4&lt;2))),1,0)+IF(AND(AY362&gt;0,OR(AY362&lt;AA362,AND(AY362=AA362,5&lt;2))),1,0)+IF(AND(BG362&gt;0,OR(BG362&lt;AA362,AND(BG362=AA362,6&lt;2))),1,0)+IF(AND(BO362&gt;0,OR(BO362&lt;AA362,AND(BO362=AA362,7&lt;2))),1,0)+IF(AND(BW362&gt;0,OR(BW362&lt;AA362,AND(BW362=AA362,8&lt;2))),1,0)+IF(AND(CE362&gt;0,OR(CE362&lt;AA362,AND(CE362=AA362,9&lt;2))),1,0)))</f>
        <v>99</v>
      </c>
      <c r="AF362" s="3">
        <f>IF(Inputs!$B$27&lt;&gt;"Ready","PENDING INPUTS",IF(A362&gt;Inputs!$B$6,0,MIN(MAX(0,(AA362+AB362+AC362)-AD362),MAX(0,C362-D362-(IF(O362&lt;AE362,K362+L362+M362-N362,0)+IF(W362&lt;AE362,S362+T362+U362-V362,0)+IF(AE362&lt;AE362,AA362+AB362+AC362-AD362,0)+IF(AM362&lt;AE362,AI362+AJ362+AK362-AL362,0)+IF(AU362&lt;AE362,AQ362+AR362+AS362-AT362,0)+IF(BC362&lt;AE362,AY362+AZ362+BA362-BB362,0)+IF(BK362&lt;AE362,BG362+BH362+BI362-BJ362,0)+IF(BS362&lt;AE362,BO362+BP362+BQ362-BR362,0)+IF(CA362&lt;AE362,BW362+BX362+BY362-BZ362,0)+IF(CI362&lt;AE362,CE362+CF362+CG362-CH362,0))))))</f>
        <v>0</v>
      </c>
      <c r="AG362" s="3">
        <f>IF(Inputs!$B$27&lt;&gt;"Ready","PENDING INPUTS",MIN((AA362+AB362+AC362),IF(D362&gt;C362,IF(D362=0,0,AD362*C362/D362),AD362+AF362)))</f>
        <v>0</v>
      </c>
      <c r="AH362" s="3">
        <f>IF(Inputs!$B$27&lt;&gt;"Ready","PENDING INPUTS",MAX(0,(AA362+AB362+AC362)-AG362))</f>
        <v>0</v>
      </c>
      <c r="AI362" s="3">
        <f>IF(Inputs!$B$27&lt;&gt;"Ready","PENDING INPUTS",AP361)</f>
        <v>0</v>
      </c>
      <c r="AJ362" s="3">
        <f>IF(Inputs!$B$27&lt;&gt;"Ready","PENDING INPUTS",IF(A362&lt;=Inputs!$B$6,ROUND(AI362*Inputs!C17/12,2),0))</f>
        <v>0</v>
      </c>
      <c r="AK362" s="3">
        <f>IF(Inputs!$B$27&lt;&gt;"Ready","PENDING INPUTS",IF(AND(A362&lt;=Inputs!$B$6,AI362&gt;0),Inputs!G17,0))</f>
        <v>0</v>
      </c>
      <c r="AL362" s="3">
        <f>IF(Inputs!$B$27&lt;&gt;"Ready","PENDING INPUTS",IF(A362&gt;Inputs!$B$6,0,MIN((AI362+AJ362+AK362),IF(Inputs!H17=1,Inputs!D17,MAX(Inputs!F17,ROUND(AI362*Inputs!E17+AJ362+AK362,2))))))</f>
        <v>0</v>
      </c>
      <c r="AM362">
        <f>IF(Inputs!$B$27&lt;&gt;"Ready","PENDING INPUTS",IF(AI362&lt;=0,99,1+IF(AND(K362&gt;0,OR(K362&lt;AI362,AND(K362=AI362,0&lt;3))),1,0)+IF(AND(S362&gt;0,OR(S362&lt;AI362,AND(S362=AI362,1&lt;3))),1,0)+IF(AND(AA362&gt;0,OR(AA362&lt;AI362,AND(AA362=AI362,2&lt;3))),1,0)+IF(AND(AQ362&gt;0,OR(AQ362&lt;AI362,AND(AQ362=AI362,4&lt;3))),1,0)+IF(AND(AY362&gt;0,OR(AY362&lt;AI362,AND(AY362=AI362,5&lt;3))),1,0)+IF(AND(BG362&gt;0,OR(BG362&lt;AI362,AND(BG362=AI362,6&lt;3))),1,0)+IF(AND(BO362&gt;0,OR(BO362&lt;AI362,AND(BO362=AI362,7&lt;3))),1,0)+IF(AND(BW362&gt;0,OR(BW362&lt;AI362,AND(BW362=AI362,8&lt;3))),1,0)+IF(AND(CE362&gt;0,OR(CE362&lt;AI362,AND(CE362=AI362,9&lt;3))),1,0)))</f>
        <v>99</v>
      </c>
      <c r="AN362" s="3">
        <f>IF(Inputs!$B$27&lt;&gt;"Ready","PENDING INPUTS",IF(A362&gt;Inputs!$B$6,0,MIN(MAX(0,(AI362+AJ362+AK362)-AL362),MAX(0,C362-D362-(IF(O362&lt;AM362,K362+L362+M362-N362,0)+IF(W362&lt;AM362,S362+T362+U362-V362,0)+IF(AE362&lt;AM362,AA362+AB362+AC362-AD362,0)+IF(AM362&lt;AM362,AI362+AJ362+AK362-AL362,0)+IF(AU362&lt;AM362,AQ362+AR362+AS362-AT362,0)+IF(BC362&lt;AM362,AY362+AZ362+BA362-BB362,0)+IF(BK362&lt;AM362,BG362+BH362+BI362-BJ362,0)+IF(BS362&lt;AM362,BO362+BP362+BQ362-BR362,0)+IF(CA362&lt;AM362,BW362+BX362+BY362-BZ362,0)+IF(CI362&lt;AM362,CE362+CF362+CG362-CH362,0))))))</f>
        <v>0</v>
      </c>
      <c r="AO362" s="3">
        <f>IF(Inputs!$B$27&lt;&gt;"Ready","PENDING INPUTS",MIN((AI362+AJ362+AK362),IF(D362&gt;C362,IF(D362=0,0,AL362*C362/D362),AL362+AN362)))</f>
        <v>0</v>
      </c>
      <c r="AP362" s="3">
        <f>IF(Inputs!$B$27&lt;&gt;"Ready","PENDING INPUTS",MAX(0,(AI362+AJ362+AK362)-AO362))</f>
        <v>0</v>
      </c>
      <c r="AQ362" s="3">
        <f>IF(Inputs!$B$27&lt;&gt;"Ready","PENDING INPUTS",AX361)</f>
        <v>0</v>
      </c>
      <c r="AR362" s="3">
        <f>IF(Inputs!$B$27&lt;&gt;"Ready","PENDING INPUTS",IF(A362&lt;=Inputs!$B$6,ROUND(AQ362*Inputs!C18/12,2),0))</f>
        <v>0</v>
      </c>
      <c r="AS362" s="3">
        <f>IF(Inputs!$B$27&lt;&gt;"Ready","PENDING INPUTS",IF(AND(A362&lt;=Inputs!$B$6,AQ362&gt;0),Inputs!G18,0))</f>
        <v>0</v>
      </c>
      <c r="AT362" s="3">
        <f>IF(Inputs!$B$27&lt;&gt;"Ready","PENDING INPUTS",IF(A362&gt;Inputs!$B$6,0,MIN((AQ362+AR362+AS362),IF(Inputs!H18=1,Inputs!D18,MAX(Inputs!F18,ROUND(AQ362*Inputs!E18+AR362+AS362,2))))))</f>
        <v>0</v>
      </c>
      <c r="AU362">
        <f>IF(Inputs!$B$27&lt;&gt;"Ready","PENDING INPUTS",IF(AQ362&lt;=0,99,1+IF(AND(K362&gt;0,OR(K362&lt;AQ362,AND(K362=AQ362,0&lt;4))),1,0)+IF(AND(S362&gt;0,OR(S362&lt;AQ362,AND(S362=AQ362,1&lt;4))),1,0)+IF(AND(AA362&gt;0,OR(AA362&lt;AQ362,AND(AA362=AQ362,2&lt;4))),1,0)+IF(AND(AI362&gt;0,OR(AI362&lt;AQ362,AND(AI362=AQ362,3&lt;4))),1,0)+IF(AND(AY362&gt;0,OR(AY362&lt;AQ362,AND(AY362=AQ362,5&lt;4))),1,0)+IF(AND(BG362&gt;0,OR(BG362&lt;AQ362,AND(BG362=AQ362,6&lt;4))),1,0)+IF(AND(BO362&gt;0,OR(BO362&lt;AQ362,AND(BO362=AQ362,7&lt;4))),1,0)+IF(AND(BW362&gt;0,OR(BW362&lt;AQ362,AND(BW362=AQ362,8&lt;4))),1,0)+IF(AND(CE362&gt;0,OR(CE362&lt;AQ362,AND(CE362=AQ362,9&lt;4))),1,0)))</f>
        <v>99</v>
      </c>
      <c r="AV362" s="3">
        <f>IF(Inputs!$B$27&lt;&gt;"Ready","PENDING INPUTS",IF(A362&gt;Inputs!$B$6,0,MIN(MAX(0,(AQ362+AR362+AS362)-AT362),MAX(0,C362-D362-(IF(O362&lt;AU362,K362+L362+M362-N362,0)+IF(W362&lt;AU362,S362+T362+U362-V362,0)+IF(AE362&lt;AU362,AA362+AB362+AC362-AD362,0)+IF(AM362&lt;AU362,AI362+AJ362+AK362-AL362,0)+IF(AU362&lt;AU362,AQ362+AR362+AS362-AT362,0)+IF(BC362&lt;AU362,AY362+AZ362+BA362-BB362,0)+IF(BK362&lt;AU362,BG362+BH362+BI362-BJ362,0)+IF(BS362&lt;AU362,BO362+BP362+BQ362-BR362,0)+IF(CA362&lt;AU362,BW362+BX362+BY362-BZ362,0)+IF(CI362&lt;AU362,CE362+CF362+CG362-CH362,0))))))</f>
        <v>0</v>
      </c>
      <c r="AW362" s="3">
        <f>IF(Inputs!$B$27&lt;&gt;"Ready","PENDING INPUTS",MIN((AQ362+AR362+AS362),IF(D362&gt;C362,IF(D362=0,0,AT362*C362/D362),AT362+AV362)))</f>
        <v>0</v>
      </c>
      <c r="AX362" s="3">
        <f>IF(Inputs!$B$27&lt;&gt;"Ready","PENDING INPUTS",MAX(0,(AQ362+AR362+AS362)-AW362))</f>
        <v>0</v>
      </c>
      <c r="AY362" s="3">
        <f>IF(Inputs!$B$27&lt;&gt;"Ready","PENDING INPUTS",BF361)</f>
        <v>0</v>
      </c>
      <c r="AZ362" s="3">
        <f>IF(Inputs!$B$27&lt;&gt;"Ready","PENDING INPUTS",IF(A362&lt;=Inputs!$B$6,ROUND(AY362*Inputs!C19/12,2),0))</f>
        <v>0</v>
      </c>
      <c r="BA362" s="3">
        <f>IF(Inputs!$B$27&lt;&gt;"Ready","PENDING INPUTS",IF(AND(A362&lt;=Inputs!$B$6,AY362&gt;0),Inputs!G19,0))</f>
        <v>0</v>
      </c>
      <c r="BB362" s="3">
        <f>IF(Inputs!$B$27&lt;&gt;"Ready","PENDING INPUTS",IF(A362&gt;Inputs!$B$6,0,MIN((AY362+AZ362+BA362),IF(Inputs!H19=1,Inputs!D19,MAX(Inputs!F19,ROUND(AY362*Inputs!E19+AZ362+BA362,2))))))</f>
        <v>0</v>
      </c>
      <c r="BC362">
        <f>IF(Inputs!$B$27&lt;&gt;"Ready","PENDING INPUTS",IF(AY362&lt;=0,99,1+IF(AND(K362&gt;0,OR(K362&lt;AY362,AND(K362=AY362,0&lt;5))),1,0)+IF(AND(S362&gt;0,OR(S362&lt;AY362,AND(S362=AY362,1&lt;5))),1,0)+IF(AND(AA362&gt;0,OR(AA362&lt;AY362,AND(AA362=AY362,2&lt;5))),1,0)+IF(AND(AI362&gt;0,OR(AI362&lt;AY362,AND(AI362=AY362,3&lt;5))),1,0)+IF(AND(AQ362&gt;0,OR(AQ362&lt;AY362,AND(AQ362=AY362,4&lt;5))),1,0)+IF(AND(BG362&gt;0,OR(BG362&lt;AY362,AND(BG362=AY362,6&lt;5))),1,0)+IF(AND(BO362&gt;0,OR(BO362&lt;AY362,AND(BO362=AY362,7&lt;5))),1,0)+IF(AND(BW362&gt;0,OR(BW362&lt;AY362,AND(BW362=AY362,8&lt;5))),1,0)+IF(AND(CE362&gt;0,OR(CE362&lt;AY362,AND(CE362=AY362,9&lt;5))),1,0)))</f>
        <v>99</v>
      </c>
      <c r="BD362" s="3">
        <f>IF(Inputs!$B$27&lt;&gt;"Ready","PENDING INPUTS",IF(A362&gt;Inputs!$B$6,0,MIN(MAX(0,(AY362+AZ362+BA362)-BB362),MAX(0,C362-D362-(IF(O362&lt;BC362,K362+L362+M362-N362,0)+IF(W362&lt;BC362,S362+T362+U362-V362,0)+IF(AE362&lt;BC362,AA362+AB362+AC362-AD362,0)+IF(AM362&lt;BC362,AI362+AJ362+AK362-AL362,0)+IF(AU362&lt;BC362,AQ362+AR362+AS362-AT362,0)+IF(BC362&lt;BC362,AY362+AZ362+BA362-BB362,0)+IF(BK362&lt;BC362,BG362+BH362+BI362-BJ362,0)+IF(BS362&lt;BC362,BO362+BP362+BQ362-BR362,0)+IF(CA362&lt;BC362,BW362+BX362+BY362-BZ362,0)+IF(CI362&lt;BC362,CE362+CF362+CG362-CH362,0))))))</f>
        <v>0</v>
      </c>
      <c r="BE362" s="3">
        <f>IF(Inputs!$B$27&lt;&gt;"Ready","PENDING INPUTS",MIN((AY362+AZ362+BA362),IF(D362&gt;C362,IF(D362=0,0,BB362*C362/D362),BB362+BD362)))</f>
        <v>0</v>
      </c>
      <c r="BF362" s="3">
        <f>IF(Inputs!$B$27&lt;&gt;"Ready","PENDING INPUTS",MAX(0,(AY362+AZ362+BA362)-BE362))</f>
        <v>0</v>
      </c>
      <c r="BG362" s="3">
        <f>IF(Inputs!$B$27&lt;&gt;"Ready","PENDING INPUTS",BN361)</f>
        <v>0</v>
      </c>
      <c r="BH362" s="3">
        <f>IF(Inputs!$B$27&lt;&gt;"Ready","PENDING INPUTS",IF(A362&lt;=Inputs!$B$6,ROUND(BG362*Inputs!C20/12,2),0))</f>
        <v>0</v>
      </c>
      <c r="BI362" s="3">
        <f>IF(Inputs!$B$27&lt;&gt;"Ready","PENDING INPUTS",IF(AND(A362&lt;=Inputs!$B$6,BG362&gt;0),Inputs!G20,0))</f>
        <v>0</v>
      </c>
      <c r="BJ362" s="3">
        <f>IF(Inputs!$B$27&lt;&gt;"Ready","PENDING INPUTS",IF(A362&gt;Inputs!$B$6,0,MIN((BG362+BH362+BI362),IF(Inputs!H20=1,Inputs!D20,MAX(Inputs!F20,ROUND(BG362*Inputs!E20+BH362+BI362,2))))))</f>
        <v>0</v>
      </c>
      <c r="BK362">
        <f>IF(Inputs!$B$27&lt;&gt;"Ready","PENDING INPUTS",IF(BG362&lt;=0,99,1+IF(AND(K362&gt;0,OR(K362&lt;BG362,AND(K362=BG362,0&lt;6))),1,0)+IF(AND(S362&gt;0,OR(S362&lt;BG362,AND(S362=BG362,1&lt;6))),1,0)+IF(AND(AA362&gt;0,OR(AA362&lt;BG362,AND(AA362=BG362,2&lt;6))),1,0)+IF(AND(AI362&gt;0,OR(AI362&lt;BG362,AND(AI362=BG362,3&lt;6))),1,0)+IF(AND(AQ362&gt;0,OR(AQ362&lt;BG362,AND(AQ362=BG362,4&lt;6))),1,0)+IF(AND(AY362&gt;0,OR(AY362&lt;BG362,AND(AY362=BG362,5&lt;6))),1,0)+IF(AND(BO362&gt;0,OR(BO362&lt;BG362,AND(BO362=BG362,7&lt;6))),1,0)+IF(AND(BW362&gt;0,OR(BW362&lt;BG362,AND(BW362=BG362,8&lt;6))),1,0)+IF(AND(CE362&gt;0,OR(CE362&lt;BG362,AND(CE362=BG362,9&lt;6))),1,0)))</f>
        <v>99</v>
      </c>
      <c r="BL362" s="3">
        <f>IF(Inputs!$B$27&lt;&gt;"Ready","PENDING INPUTS",IF(A362&gt;Inputs!$B$6,0,MIN(MAX(0,(BG362+BH362+BI362)-BJ362),MAX(0,C362-D362-(IF(O362&lt;BK362,K362+L362+M362-N362,0)+IF(W362&lt;BK362,S362+T362+U362-V362,0)+IF(AE362&lt;BK362,AA362+AB362+AC362-AD362,0)+IF(AM362&lt;BK362,AI362+AJ362+AK362-AL362,0)+IF(AU362&lt;BK362,AQ362+AR362+AS362-AT362,0)+IF(BC362&lt;BK362,AY362+AZ362+BA362-BB362,0)+IF(BK362&lt;BK362,BG362+BH362+BI362-BJ362,0)+IF(BS362&lt;BK362,BO362+BP362+BQ362-BR362,0)+IF(CA362&lt;BK362,BW362+BX362+BY362-BZ362,0)+IF(CI362&lt;BK362,CE362+CF362+CG362-CH362,0))))))</f>
        <v>0</v>
      </c>
      <c r="BM362" s="3">
        <f>IF(Inputs!$B$27&lt;&gt;"Ready","PENDING INPUTS",MIN((BG362+BH362+BI362),IF(D362&gt;C362,IF(D362=0,0,BJ362*C362/D362),BJ362+BL362)))</f>
        <v>0</v>
      </c>
      <c r="BN362" s="3">
        <f>IF(Inputs!$B$27&lt;&gt;"Ready","PENDING INPUTS",MAX(0,(BG362+BH362+BI362)-BM362))</f>
        <v>0</v>
      </c>
      <c r="BO362" s="3">
        <f>IF(Inputs!$B$27&lt;&gt;"Ready","PENDING INPUTS",BV361)</f>
        <v>0</v>
      </c>
      <c r="BP362" s="3">
        <f>IF(Inputs!$B$27&lt;&gt;"Ready","PENDING INPUTS",IF(A362&lt;=Inputs!$B$6,ROUND(BO362*Inputs!C21/12,2),0))</f>
        <v>0</v>
      </c>
      <c r="BQ362" s="3">
        <f>IF(Inputs!$B$27&lt;&gt;"Ready","PENDING INPUTS",IF(AND(A362&lt;=Inputs!$B$6,BO362&gt;0),Inputs!G21,0))</f>
        <v>0</v>
      </c>
      <c r="BR362" s="3">
        <f>IF(Inputs!$B$27&lt;&gt;"Ready","PENDING INPUTS",IF(A362&gt;Inputs!$B$6,0,MIN((BO362+BP362+BQ362),IF(Inputs!H21=1,Inputs!D21,MAX(Inputs!F21,ROUND(BO362*Inputs!E21+BP362+BQ362,2))))))</f>
        <v>0</v>
      </c>
      <c r="BS362">
        <f>IF(Inputs!$B$27&lt;&gt;"Ready","PENDING INPUTS",IF(BO362&lt;=0,99,1+IF(AND(K362&gt;0,OR(K362&lt;BO362,AND(K362=BO362,0&lt;7))),1,0)+IF(AND(S362&gt;0,OR(S362&lt;BO362,AND(S362=BO362,1&lt;7))),1,0)+IF(AND(AA362&gt;0,OR(AA362&lt;BO362,AND(AA362=BO362,2&lt;7))),1,0)+IF(AND(AI362&gt;0,OR(AI362&lt;BO362,AND(AI362=BO362,3&lt;7))),1,0)+IF(AND(AQ362&gt;0,OR(AQ362&lt;BO362,AND(AQ362=BO362,4&lt;7))),1,0)+IF(AND(AY362&gt;0,OR(AY362&lt;BO362,AND(AY362=BO362,5&lt;7))),1,0)+IF(AND(BG362&gt;0,OR(BG362&lt;BO362,AND(BG362=BO362,6&lt;7))),1,0)+IF(AND(BW362&gt;0,OR(BW362&lt;BO362,AND(BW362=BO362,8&lt;7))),1,0)+IF(AND(CE362&gt;0,OR(CE362&lt;BO362,AND(CE362=BO362,9&lt;7))),1,0)))</f>
        <v>99</v>
      </c>
      <c r="BT362" s="3">
        <f>IF(Inputs!$B$27&lt;&gt;"Ready","PENDING INPUTS",IF(A362&gt;Inputs!$B$6,0,MIN(MAX(0,(BO362+BP362+BQ362)-BR362),MAX(0,C362-D362-(IF(O362&lt;BS362,K362+L362+M362-N362,0)+IF(W362&lt;BS362,S362+T362+U362-V362,0)+IF(AE362&lt;BS362,AA362+AB362+AC362-AD362,0)+IF(AM362&lt;BS362,AI362+AJ362+AK362-AL362,0)+IF(AU362&lt;BS362,AQ362+AR362+AS362-AT362,0)+IF(BC362&lt;BS362,AY362+AZ362+BA362-BB362,0)+IF(BK362&lt;BS362,BG362+BH362+BI362-BJ362,0)+IF(BS362&lt;BS362,BO362+BP362+BQ362-BR362,0)+IF(CA362&lt;BS362,BW362+BX362+BY362-BZ362,0)+IF(CI362&lt;BS362,CE362+CF362+CG362-CH362,0))))))</f>
        <v>0</v>
      </c>
      <c r="BU362" s="3">
        <f>IF(Inputs!$B$27&lt;&gt;"Ready","PENDING INPUTS",MIN((BO362+BP362+BQ362),IF(D362&gt;C362,IF(D362=0,0,BR362*C362/D362),BR362+BT362)))</f>
        <v>0</v>
      </c>
      <c r="BV362" s="3">
        <f>IF(Inputs!$B$27&lt;&gt;"Ready","PENDING INPUTS",MAX(0,(BO362+BP362+BQ362)-BU362))</f>
        <v>0</v>
      </c>
      <c r="BW362" s="3">
        <f>IF(Inputs!$B$27&lt;&gt;"Ready","PENDING INPUTS",CD361)</f>
        <v>0</v>
      </c>
      <c r="BX362" s="3">
        <f>IF(Inputs!$B$27&lt;&gt;"Ready","PENDING INPUTS",IF(A362&lt;=Inputs!$B$6,ROUND(BW362*Inputs!C22/12,2),0))</f>
        <v>0</v>
      </c>
      <c r="BY362" s="3">
        <f>IF(Inputs!$B$27&lt;&gt;"Ready","PENDING INPUTS",IF(AND(A362&lt;=Inputs!$B$6,BW362&gt;0),Inputs!G22,0))</f>
        <v>0</v>
      </c>
      <c r="BZ362" s="3">
        <f>IF(Inputs!$B$27&lt;&gt;"Ready","PENDING INPUTS",IF(A362&gt;Inputs!$B$6,0,MIN((BW362+BX362+BY362),IF(Inputs!H22=1,Inputs!D22,MAX(Inputs!F22,ROUND(BW362*Inputs!E22+BX362+BY362,2))))))</f>
        <v>0</v>
      </c>
      <c r="CA362">
        <f>IF(Inputs!$B$27&lt;&gt;"Ready","PENDING INPUTS",IF(BW362&lt;=0,99,1+IF(AND(K362&gt;0,OR(K362&lt;BW362,AND(K362=BW362,0&lt;8))),1,0)+IF(AND(S362&gt;0,OR(S362&lt;BW362,AND(S362=BW362,1&lt;8))),1,0)+IF(AND(AA362&gt;0,OR(AA362&lt;BW362,AND(AA362=BW362,2&lt;8))),1,0)+IF(AND(AI362&gt;0,OR(AI362&lt;BW362,AND(AI362=BW362,3&lt;8))),1,0)+IF(AND(AQ362&gt;0,OR(AQ362&lt;BW362,AND(AQ362=BW362,4&lt;8))),1,0)+IF(AND(AY362&gt;0,OR(AY362&lt;BW362,AND(AY362=BW362,5&lt;8))),1,0)+IF(AND(BG362&gt;0,OR(BG362&lt;BW362,AND(BG362=BW362,6&lt;8))),1,0)+IF(AND(BO362&gt;0,OR(BO362&lt;BW362,AND(BO362=BW362,7&lt;8))),1,0)+IF(AND(CE362&gt;0,OR(CE362&lt;BW362,AND(CE362=BW362,9&lt;8))),1,0)))</f>
        <v>99</v>
      </c>
      <c r="CB362" s="3">
        <f>IF(Inputs!$B$27&lt;&gt;"Ready","PENDING INPUTS",IF(A362&gt;Inputs!$B$6,0,MIN(MAX(0,(BW362+BX362+BY362)-BZ362),MAX(0,C362-D362-(IF(O362&lt;CA362,K362+L362+M362-N362,0)+IF(W362&lt;CA362,S362+T362+U362-V362,0)+IF(AE362&lt;CA362,AA362+AB362+AC362-AD362,0)+IF(AM362&lt;CA362,AI362+AJ362+AK362-AL362,0)+IF(AU362&lt;CA362,AQ362+AR362+AS362-AT362,0)+IF(BC362&lt;CA362,AY362+AZ362+BA362-BB362,0)+IF(BK362&lt;CA362,BG362+BH362+BI362-BJ362,0)+IF(BS362&lt;CA362,BO362+BP362+BQ362-BR362,0)+IF(CA362&lt;CA362,BW362+BX362+BY362-BZ362,0)+IF(CI362&lt;CA362,CE362+CF362+CG362-CH362,0))))))</f>
        <v>0</v>
      </c>
      <c r="CC362" s="3">
        <f>IF(Inputs!$B$27&lt;&gt;"Ready","PENDING INPUTS",MIN((BW362+BX362+BY362),IF(D362&gt;C362,IF(D362=0,0,BZ362*C362/D362),BZ362+CB362)))</f>
        <v>0</v>
      </c>
      <c r="CD362" s="3">
        <f>IF(Inputs!$B$27&lt;&gt;"Ready","PENDING INPUTS",MAX(0,(BW362+BX362+BY362)-CC362))</f>
        <v>0</v>
      </c>
      <c r="CE362" s="3">
        <f>IF(Inputs!$B$27&lt;&gt;"Ready","PENDING INPUTS",CL361)</f>
        <v>0</v>
      </c>
      <c r="CF362" s="3">
        <f>IF(Inputs!$B$27&lt;&gt;"Ready","PENDING INPUTS",IF(A362&lt;=Inputs!$B$6,ROUND(CE362*Inputs!C23/12,2),0))</f>
        <v>0</v>
      </c>
      <c r="CG362" s="3">
        <f>IF(Inputs!$B$27&lt;&gt;"Ready","PENDING INPUTS",IF(AND(A362&lt;=Inputs!$B$6,CE362&gt;0),Inputs!G23,0))</f>
        <v>0</v>
      </c>
      <c r="CH362" s="3">
        <f>IF(Inputs!$B$27&lt;&gt;"Ready","PENDING INPUTS",IF(A362&gt;Inputs!$B$6,0,MIN((CE362+CF362+CG362),IF(Inputs!H23=1,Inputs!D23,MAX(Inputs!F23,ROUND(CE362*Inputs!E23+CF362+CG362,2))))))</f>
        <v>0</v>
      </c>
      <c r="CI362">
        <f>IF(Inputs!$B$27&lt;&gt;"Ready","PENDING INPUTS",IF(CE362&lt;=0,99,1+IF(AND(K362&gt;0,OR(K362&lt;CE362,AND(K362=CE362,0&lt;9))),1,0)+IF(AND(S362&gt;0,OR(S362&lt;CE362,AND(S362=CE362,1&lt;9))),1,0)+IF(AND(AA362&gt;0,OR(AA362&lt;CE362,AND(AA362=CE362,2&lt;9))),1,0)+IF(AND(AI362&gt;0,OR(AI362&lt;CE362,AND(AI362=CE362,3&lt;9))),1,0)+IF(AND(AQ362&gt;0,OR(AQ362&lt;CE362,AND(AQ362=CE362,4&lt;9))),1,0)+IF(AND(AY362&gt;0,OR(AY362&lt;CE362,AND(AY362=CE362,5&lt;9))),1,0)+IF(AND(BG362&gt;0,OR(BG362&lt;CE362,AND(BG362=CE362,6&lt;9))),1,0)+IF(AND(BO362&gt;0,OR(BO362&lt;CE362,AND(BO362=CE362,7&lt;9))),1,0)+IF(AND(BW362&gt;0,OR(BW362&lt;CE362,AND(BW362=CE362,8&lt;9))),1,0)))</f>
        <v>99</v>
      </c>
      <c r="CJ362" s="3">
        <f>IF(Inputs!$B$27&lt;&gt;"Ready","PENDING INPUTS",IF(A362&gt;Inputs!$B$6,0,MIN(MAX(0,(CE362+CF362+CG362)-CH362),MAX(0,C362-D362-(IF(O362&lt;CI362,K362+L362+M362-N362,0)+IF(W362&lt;CI362,S362+T362+U362-V362,0)+IF(AE362&lt;CI362,AA362+AB362+AC362-AD362,0)+IF(AM362&lt;CI362,AI362+AJ362+AK362-AL362,0)+IF(AU362&lt;CI362,AQ362+AR362+AS362-AT362,0)+IF(BC362&lt;CI362,AY362+AZ362+BA362-BB362,0)+IF(BK362&lt;CI362,BG362+BH362+BI362-BJ362,0)+IF(BS362&lt;CI362,BO362+BP362+BQ362-BR362,0)+IF(CA362&lt;CI362,BW362+BX362+BY362-BZ362,0)+IF(CI362&lt;CI362,CE362+CF362+CG362-CH362,0))))))</f>
        <v>0</v>
      </c>
      <c r="CK362" s="3">
        <f>IF(Inputs!$B$27&lt;&gt;"Ready","PENDING INPUTS",MIN((CE362+CF362+CG362),IF(D362&gt;C362,IF(D362=0,0,CH362*C362/D362),CH362+CJ362)))</f>
        <v>0</v>
      </c>
      <c r="CL362" s="3">
        <f>IF(Inputs!$B$27&lt;&gt;"Ready","PENDING INPUTS",MAX(0,(CE362+CF362+CG362)-CK362))</f>
        <v>0</v>
      </c>
    </row>
    <row r="363" spans="1:90" ht="27.95" customHeight="1" x14ac:dyDescent="0.25">
      <c r="A363">
        <v>359</v>
      </c>
      <c r="B363" s="13">
        <f>IF(Inputs!$B$27&lt;&gt;"Ready","PENDING INPUTS",EDATE(Inputs!$B$5,A363-1))</f>
        <v>57193</v>
      </c>
      <c r="C363" s="3">
        <f>IF(Inputs!$B$27&lt;&gt;"Ready","PENDING INPUTS",IF(A363&lt;=Inputs!$B$6,MAX(0,Inputs!$B$4+IF(A363=Inputs!$B$7,Inputs!$B$8,0)+IF(A363=Inputs!$B$9,Inputs!$B$10,0)),0))</f>
        <v>0</v>
      </c>
      <c r="D363" s="3">
        <f>IF(Inputs!$B$27&lt;&gt;"Ready","PENDING INPUTS",SUM(N363,V363,AD363,AL363,AT363,BB363,BJ363,BR363,BZ363,CH363))</f>
        <v>0</v>
      </c>
      <c r="E363" s="3">
        <f>IF(Inputs!$B$27&lt;&gt;"Ready","PENDING INPUTS",MAX(0,D363-C363))</f>
        <v>0</v>
      </c>
      <c r="F363" s="3">
        <f>IF(Inputs!$B$27&lt;&gt;"Ready","PENDING INPUTS",SUM(Q363,Y363,AG363,AO363,AW363,BE363,BM363,BU363,CC363,CK363))</f>
        <v>0</v>
      </c>
      <c r="G363" s="3">
        <f>IF(Inputs!$B$27&lt;&gt;"Ready","PENDING INPUTS",SUM(L363,T363,AB363,AJ363,AR363,AZ363,BH363,BP363,BX363,CF363))</f>
        <v>0</v>
      </c>
      <c r="H363" s="3">
        <f>IF(Inputs!$B$27&lt;&gt;"Ready","PENDING INPUTS",SUM(M363,U363,AC363,AK363,AS363,BA363,BI363,BQ363,BY363,CG363))</f>
        <v>0</v>
      </c>
      <c r="I363" s="3">
        <f>IF(Inputs!$B$27&lt;&gt;"Ready","PENDING INPUTS",SUM(R363,Z363,AH363,AP363,AX363,BF363,BN363,BV363,CD363,CL363))</f>
        <v>0</v>
      </c>
      <c r="J363" t="str">
        <f>IF(Inputs!$B$27&lt;&gt;"Ready","PENDING INPUTS",IF(A363&gt;Inputs!$B$6,"Beyond horizon",IF(E363&gt;0.005,"MINIMUM SHORTFALL",IF(I363&lt;0.005,"Paid off","In progress"))))</f>
        <v>Beyond horizon</v>
      </c>
      <c r="K363" s="3">
        <f>IF(Inputs!$B$27&lt;&gt;"Ready","PENDING INPUTS",R362)</f>
        <v>0</v>
      </c>
      <c r="L363" s="3">
        <f>IF(Inputs!$B$27&lt;&gt;"Ready","PENDING INPUTS",IF(A363&lt;=Inputs!$B$6,ROUND(K363*Inputs!C14/12,2),0))</f>
        <v>0</v>
      </c>
      <c r="M363" s="3">
        <f>IF(Inputs!$B$27&lt;&gt;"Ready","PENDING INPUTS",IF(AND(A363&lt;=Inputs!$B$6,K363&gt;0),Inputs!G14,0))</f>
        <v>0</v>
      </c>
      <c r="N363" s="3">
        <f>IF(Inputs!$B$27&lt;&gt;"Ready","PENDING INPUTS",IF(A363&gt;Inputs!$B$6,0,MIN((K363+L363+M363),IF(Inputs!H14=1,Inputs!D14,MAX(Inputs!F14,ROUND(K363*Inputs!E14+L363+M363,2))))))</f>
        <v>0</v>
      </c>
      <c r="O363">
        <f>IF(Inputs!$B$27&lt;&gt;"Ready","PENDING INPUTS",IF(K363&lt;=0,99,1+IF(AND(S363&gt;0,OR(S363&lt;K363,AND(S363=K363,1&lt;0))),1,0)+IF(AND(AA363&gt;0,OR(AA363&lt;K363,AND(AA363=K363,2&lt;0))),1,0)+IF(AND(AI363&gt;0,OR(AI363&lt;K363,AND(AI363=K363,3&lt;0))),1,0)+IF(AND(AQ363&gt;0,OR(AQ363&lt;K363,AND(AQ363=K363,4&lt;0))),1,0)+IF(AND(AY363&gt;0,OR(AY363&lt;K363,AND(AY363=K363,5&lt;0))),1,0)+IF(AND(BG363&gt;0,OR(BG363&lt;K363,AND(BG363=K363,6&lt;0))),1,0)+IF(AND(BO363&gt;0,OR(BO363&lt;K363,AND(BO363=K363,7&lt;0))),1,0)+IF(AND(BW363&gt;0,OR(BW363&lt;K363,AND(BW363=K363,8&lt;0))),1,0)+IF(AND(CE363&gt;0,OR(CE363&lt;K363,AND(CE363=K363,9&lt;0))),1,0)))</f>
        <v>99</v>
      </c>
      <c r="P363" s="3">
        <f>IF(Inputs!$B$27&lt;&gt;"Ready","PENDING INPUTS",IF(A363&gt;Inputs!$B$6,0,MIN(MAX(0,(K363+L363+M363)-N363),MAX(0,C363-D363-(IF(O363&lt;O363,K363+L363+M363-N363,0)+IF(W363&lt;O363,S363+T363+U363-V363,0)+IF(AE363&lt;O363,AA363+AB363+AC363-AD363,0)+IF(AM363&lt;O363,AI363+AJ363+AK363-AL363,0)+IF(AU363&lt;O363,AQ363+AR363+AS363-AT363,0)+IF(BC363&lt;O363,AY363+AZ363+BA363-BB363,0)+IF(BK363&lt;O363,BG363+BH363+BI363-BJ363,0)+IF(BS363&lt;O363,BO363+BP363+BQ363-BR363,0)+IF(CA363&lt;O363,BW363+BX363+BY363-BZ363,0)+IF(CI363&lt;O363,CE363+CF363+CG363-CH363,0))))))</f>
        <v>0</v>
      </c>
      <c r="Q363" s="3">
        <f>IF(Inputs!$B$27&lt;&gt;"Ready","PENDING INPUTS",MIN((K363+L363+M363),IF(D363&gt;C363,IF(D363=0,0,N363*C363/D363),N363+P363)))</f>
        <v>0</v>
      </c>
      <c r="R363" s="3">
        <f>IF(Inputs!$B$27&lt;&gt;"Ready","PENDING INPUTS",MAX(0,(K363+L363+M363)-Q363))</f>
        <v>0</v>
      </c>
      <c r="S363" s="3">
        <f>IF(Inputs!$B$27&lt;&gt;"Ready","PENDING INPUTS",Z362)</f>
        <v>0</v>
      </c>
      <c r="T363" s="3">
        <f>IF(Inputs!$B$27&lt;&gt;"Ready","PENDING INPUTS",IF(A363&lt;=Inputs!$B$6,ROUND(S363*Inputs!C15/12,2),0))</f>
        <v>0</v>
      </c>
      <c r="U363" s="3">
        <f>IF(Inputs!$B$27&lt;&gt;"Ready","PENDING INPUTS",IF(AND(A363&lt;=Inputs!$B$6,S363&gt;0),Inputs!G15,0))</f>
        <v>0</v>
      </c>
      <c r="V363" s="3">
        <f>IF(Inputs!$B$27&lt;&gt;"Ready","PENDING INPUTS",IF(A363&gt;Inputs!$B$6,0,MIN((S363+T363+U363),IF(Inputs!H15=1,Inputs!D15,MAX(Inputs!F15,ROUND(S363*Inputs!E15+T363+U363,2))))))</f>
        <v>0</v>
      </c>
      <c r="W363">
        <f>IF(Inputs!$B$27&lt;&gt;"Ready","PENDING INPUTS",IF(S363&lt;=0,99,1+IF(AND(K363&gt;0,OR(K363&lt;S363,AND(K363=S363,0&lt;1))),1,0)+IF(AND(AA363&gt;0,OR(AA363&lt;S363,AND(AA363=S363,2&lt;1))),1,0)+IF(AND(AI363&gt;0,OR(AI363&lt;S363,AND(AI363=S363,3&lt;1))),1,0)+IF(AND(AQ363&gt;0,OR(AQ363&lt;S363,AND(AQ363=S363,4&lt;1))),1,0)+IF(AND(AY363&gt;0,OR(AY363&lt;S363,AND(AY363=S363,5&lt;1))),1,0)+IF(AND(BG363&gt;0,OR(BG363&lt;S363,AND(BG363=S363,6&lt;1))),1,0)+IF(AND(BO363&gt;0,OR(BO363&lt;S363,AND(BO363=S363,7&lt;1))),1,0)+IF(AND(BW363&gt;0,OR(BW363&lt;S363,AND(BW363=S363,8&lt;1))),1,0)+IF(AND(CE363&gt;0,OR(CE363&lt;S363,AND(CE363=S363,9&lt;1))),1,0)))</f>
        <v>99</v>
      </c>
      <c r="X363" s="3">
        <f>IF(Inputs!$B$27&lt;&gt;"Ready","PENDING INPUTS",IF(A363&gt;Inputs!$B$6,0,MIN(MAX(0,(S363+T363+U363)-V363),MAX(0,C363-D363-(IF(O363&lt;W363,K363+L363+M363-N363,0)+IF(W363&lt;W363,S363+T363+U363-V363,0)+IF(AE363&lt;W363,AA363+AB363+AC363-AD363,0)+IF(AM363&lt;W363,AI363+AJ363+AK363-AL363,0)+IF(AU363&lt;W363,AQ363+AR363+AS363-AT363,0)+IF(BC363&lt;W363,AY363+AZ363+BA363-BB363,0)+IF(BK363&lt;W363,BG363+BH363+BI363-BJ363,0)+IF(BS363&lt;W363,BO363+BP363+BQ363-BR363,0)+IF(CA363&lt;W363,BW363+BX363+BY363-BZ363,0)+IF(CI363&lt;W363,CE363+CF363+CG363-CH363,0))))))</f>
        <v>0</v>
      </c>
      <c r="Y363" s="3">
        <f>IF(Inputs!$B$27&lt;&gt;"Ready","PENDING INPUTS",MIN((S363+T363+U363),IF(D363&gt;C363,IF(D363=0,0,V363*C363/D363),V363+X363)))</f>
        <v>0</v>
      </c>
      <c r="Z363" s="3">
        <f>IF(Inputs!$B$27&lt;&gt;"Ready","PENDING INPUTS",MAX(0,(S363+T363+U363)-Y363))</f>
        <v>0</v>
      </c>
      <c r="AA363" s="3">
        <f>IF(Inputs!$B$27&lt;&gt;"Ready","PENDING INPUTS",AH362)</f>
        <v>0</v>
      </c>
      <c r="AB363" s="3">
        <f>IF(Inputs!$B$27&lt;&gt;"Ready","PENDING INPUTS",IF(A363&lt;=Inputs!$B$6,ROUND(AA363*Inputs!C16/12,2),0))</f>
        <v>0</v>
      </c>
      <c r="AC363" s="3">
        <f>IF(Inputs!$B$27&lt;&gt;"Ready","PENDING INPUTS",IF(AND(A363&lt;=Inputs!$B$6,AA363&gt;0),Inputs!G16,0))</f>
        <v>0</v>
      </c>
      <c r="AD363" s="3">
        <f>IF(Inputs!$B$27&lt;&gt;"Ready","PENDING INPUTS",IF(A363&gt;Inputs!$B$6,0,MIN((AA363+AB363+AC363),IF(Inputs!H16=1,Inputs!D16,MAX(Inputs!F16,ROUND(AA363*Inputs!E16+AB363+AC363,2))))))</f>
        <v>0</v>
      </c>
      <c r="AE363">
        <f>IF(Inputs!$B$27&lt;&gt;"Ready","PENDING INPUTS",IF(AA363&lt;=0,99,1+IF(AND(K363&gt;0,OR(K363&lt;AA363,AND(K363=AA363,0&lt;2))),1,0)+IF(AND(S363&gt;0,OR(S363&lt;AA363,AND(S363=AA363,1&lt;2))),1,0)+IF(AND(AI363&gt;0,OR(AI363&lt;AA363,AND(AI363=AA363,3&lt;2))),1,0)+IF(AND(AQ363&gt;0,OR(AQ363&lt;AA363,AND(AQ363=AA363,4&lt;2))),1,0)+IF(AND(AY363&gt;0,OR(AY363&lt;AA363,AND(AY363=AA363,5&lt;2))),1,0)+IF(AND(BG363&gt;0,OR(BG363&lt;AA363,AND(BG363=AA363,6&lt;2))),1,0)+IF(AND(BO363&gt;0,OR(BO363&lt;AA363,AND(BO363=AA363,7&lt;2))),1,0)+IF(AND(BW363&gt;0,OR(BW363&lt;AA363,AND(BW363=AA363,8&lt;2))),1,0)+IF(AND(CE363&gt;0,OR(CE363&lt;AA363,AND(CE363=AA363,9&lt;2))),1,0)))</f>
        <v>99</v>
      </c>
      <c r="AF363" s="3">
        <f>IF(Inputs!$B$27&lt;&gt;"Ready","PENDING INPUTS",IF(A363&gt;Inputs!$B$6,0,MIN(MAX(0,(AA363+AB363+AC363)-AD363),MAX(0,C363-D363-(IF(O363&lt;AE363,K363+L363+M363-N363,0)+IF(W363&lt;AE363,S363+T363+U363-V363,0)+IF(AE363&lt;AE363,AA363+AB363+AC363-AD363,0)+IF(AM363&lt;AE363,AI363+AJ363+AK363-AL363,0)+IF(AU363&lt;AE363,AQ363+AR363+AS363-AT363,0)+IF(BC363&lt;AE363,AY363+AZ363+BA363-BB363,0)+IF(BK363&lt;AE363,BG363+BH363+BI363-BJ363,0)+IF(BS363&lt;AE363,BO363+BP363+BQ363-BR363,0)+IF(CA363&lt;AE363,BW363+BX363+BY363-BZ363,0)+IF(CI363&lt;AE363,CE363+CF363+CG363-CH363,0))))))</f>
        <v>0</v>
      </c>
      <c r="AG363" s="3">
        <f>IF(Inputs!$B$27&lt;&gt;"Ready","PENDING INPUTS",MIN((AA363+AB363+AC363),IF(D363&gt;C363,IF(D363=0,0,AD363*C363/D363),AD363+AF363)))</f>
        <v>0</v>
      </c>
      <c r="AH363" s="3">
        <f>IF(Inputs!$B$27&lt;&gt;"Ready","PENDING INPUTS",MAX(0,(AA363+AB363+AC363)-AG363))</f>
        <v>0</v>
      </c>
      <c r="AI363" s="3">
        <f>IF(Inputs!$B$27&lt;&gt;"Ready","PENDING INPUTS",AP362)</f>
        <v>0</v>
      </c>
      <c r="AJ363" s="3">
        <f>IF(Inputs!$B$27&lt;&gt;"Ready","PENDING INPUTS",IF(A363&lt;=Inputs!$B$6,ROUND(AI363*Inputs!C17/12,2),0))</f>
        <v>0</v>
      </c>
      <c r="AK363" s="3">
        <f>IF(Inputs!$B$27&lt;&gt;"Ready","PENDING INPUTS",IF(AND(A363&lt;=Inputs!$B$6,AI363&gt;0),Inputs!G17,0))</f>
        <v>0</v>
      </c>
      <c r="AL363" s="3">
        <f>IF(Inputs!$B$27&lt;&gt;"Ready","PENDING INPUTS",IF(A363&gt;Inputs!$B$6,0,MIN((AI363+AJ363+AK363),IF(Inputs!H17=1,Inputs!D17,MAX(Inputs!F17,ROUND(AI363*Inputs!E17+AJ363+AK363,2))))))</f>
        <v>0</v>
      </c>
      <c r="AM363">
        <f>IF(Inputs!$B$27&lt;&gt;"Ready","PENDING INPUTS",IF(AI363&lt;=0,99,1+IF(AND(K363&gt;0,OR(K363&lt;AI363,AND(K363=AI363,0&lt;3))),1,0)+IF(AND(S363&gt;0,OR(S363&lt;AI363,AND(S363=AI363,1&lt;3))),1,0)+IF(AND(AA363&gt;0,OR(AA363&lt;AI363,AND(AA363=AI363,2&lt;3))),1,0)+IF(AND(AQ363&gt;0,OR(AQ363&lt;AI363,AND(AQ363=AI363,4&lt;3))),1,0)+IF(AND(AY363&gt;0,OR(AY363&lt;AI363,AND(AY363=AI363,5&lt;3))),1,0)+IF(AND(BG363&gt;0,OR(BG363&lt;AI363,AND(BG363=AI363,6&lt;3))),1,0)+IF(AND(BO363&gt;0,OR(BO363&lt;AI363,AND(BO363=AI363,7&lt;3))),1,0)+IF(AND(BW363&gt;0,OR(BW363&lt;AI363,AND(BW363=AI363,8&lt;3))),1,0)+IF(AND(CE363&gt;0,OR(CE363&lt;AI363,AND(CE363=AI363,9&lt;3))),1,0)))</f>
        <v>99</v>
      </c>
      <c r="AN363" s="3">
        <f>IF(Inputs!$B$27&lt;&gt;"Ready","PENDING INPUTS",IF(A363&gt;Inputs!$B$6,0,MIN(MAX(0,(AI363+AJ363+AK363)-AL363),MAX(0,C363-D363-(IF(O363&lt;AM363,K363+L363+M363-N363,0)+IF(W363&lt;AM363,S363+T363+U363-V363,0)+IF(AE363&lt;AM363,AA363+AB363+AC363-AD363,0)+IF(AM363&lt;AM363,AI363+AJ363+AK363-AL363,0)+IF(AU363&lt;AM363,AQ363+AR363+AS363-AT363,0)+IF(BC363&lt;AM363,AY363+AZ363+BA363-BB363,0)+IF(BK363&lt;AM363,BG363+BH363+BI363-BJ363,0)+IF(BS363&lt;AM363,BO363+BP363+BQ363-BR363,0)+IF(CA363&lt;AM363,BW363+BX363+BY363-BZ363,0)+IF(CI363&lt;AM363,CE363+CF363+CG363-CH363,0))))))</f>
        <v>0</v>
      </c>
      <c r="AO363" s="3">
        <f>IF(Inputs!$B$27&lt;&gt;"Ready","PENDING INPUTS",MIN((AI363+AJ363+AK363),IF(D363&gt;C363,IF(D363=0,0,AL363*C363/D363),AL363+AN363)))</f>
        <v>0</v>
      </c>
      <c r="AP363" s="3">
        <f>IF(Inputs!$B$27&lt;&gt;"Ready","PENDING INPUTS",MAX(0,(AI363+AJ363+AK363)-AO363))</f>
        <v>0</v>
      </c>
      <c r="AQ363" s="3">
        <f>IF(Inputs!$B$27&lt;&gt;"Ready","PENDING INPUTS",AX362)</f>
        <v>0</v>
      </c>
      <c r="AR363" s="3">
        <f>IF(Inputs!$B$27&lt;&gt;"Ready","PENDING INPUTS",IF(A363&lt;=Inputs!$B$6,ROUND(AQ363*Inputs!C18/12,2),0))</f>
        <v>0</v>
      </c>
      <c r="AS363" s="3">
        <f>IF(Inputs!$B$27&lt;&gt;"Ready","PENDING INPUTS",IF(AND(A363&lt;=Inputs!$B$6,AQ363&gt;0),Inputs!G18,0))</f>
        <v>0</v>
      </c>
      <c r="AT363" s="3">
        <f>IF(Inputs!$B$27&lt;&gt;"Ready","PENDING INPUTS",IF(A363&gt;Inputs!$B$6,0,MIN((AQ363+AR363+AS363),IF(Inputs!H18=1,Inputs!D18,MAX(Inputs!F18,ROUND(AQ363*Inputs!E18+AR363+AS363,2))))))</f>
        <v>0</v>
      </c>
      <c r="AU363">
        <f>IF(Inputs!$B$27&lt;&gt;"Ready","PENDING INPUTS",IF(AQ363&lt;=0,99,1+IF(AND(K363&gt;0,OR(K363&lt;AQ363,AND(K363=AQ363,0&lt;4))),1,0)+IF(AND(S363&gt;0,OR(S363&lt;AQ363,AND(S363=AQ363,1&lt;4))),1,0)+IF(AND(AA363&gt;0,OR(AA363&lt;AQ363,AND(AA363=AQ363,2&lt;4))),1,0)+IF(AND(AI363&gt;0,OR(AI363&lt;AQ363,AND(AI363=AQ363,3&lt;4))),1,0)+IF(AND(AY363&gt;0,OR(AY363&lt;AQ363,AND(AY363=AQ363,5&lt;4))),1,0)+IF(AND(BG363&gt;0,OR(BG363&lt;AQ363,AND(BG363=AQ363,6&lt;4))),1,0)+IF(AND(BO363&gt;0,OR(BO363&lt;AQ363,AND(BO363=AQ363,7&lt;4))),1,0)+IF(AND(BW363&gt;0,OR(BW363&lt;AQ363,AND(BW363=AQ363,8&lt;4))),1,0)+IF(AND(CE363&gt;0,OR(CE363&lt;AQ363,AND(CE363=AQ363,9&lt;4))),1,0)))</f>
        <v>99</v>
      </c>
      <c r="AV363" s="3">
        <f>IF(Inputs!$B$27&lt;&gt;"Ready","PENDING INPUTS",IF(A363&gt;Inputs!$B$6,0,MIN(MAX(0,(AQ363+AR363+AS363)-AT363),MAX(0,C363-D363-(IF(O363&lt;AU363,K363+L363+M363-N363,0)+IF(W363&lt;AU363,S363+T363+U363-V363,0)+IF(AE363&lt;AU363,AA363+AB363+AC363-AD363,0)+IF(AM363&lt;AU363,AI363+AJ363+AK363-AL363,0)+IF(AU363&lt;AU363,AQ363+AR363+AS363-AT363,0)+IF(BC363&lt;AU363,AY363+AZ363+BA363-BB363,0)+IF(BK363&lt;AU363,BG363+BH363+BI363-BJ363,0)+IF(BS363&lt;AU363,BO363+BP363+BQ363-BR363,0)+IF(CA363&lt;AU363,BW363+BX363+BY363-BZ363,0)+IF(CI363&lt;AU363,CE363+CF363+CG363-CH363,0))))))</f>
        <v>0</v>
      </c>
      <c r="AW363" s="3">
        <f>IF(Inputs!$B$27&lt;&gt;"Ready","PENDING INPUTS",MIN((AQ363+AR363+AS363),IF(D363&gt;C363,IF(D363=0,0,AT363*C363/D363),AT363+AV363)))</f>
        <v>0</v>
      </c>
      <c r="AX363" s="3">
        <f>IF(Inputs!$B$27&lt;&gt;"Ready","PENDING INPUTS",MAX(0,(AQ363+AR363+AS363)-AW363))</f>
        <v>0</v>
      </c>
      <c r="AY363" s="3">
        <f>IF(Inputs!$B$27&lt;&gt;"Ready","PENDING INPUTS",BF362)</f>
        <v>0</v>
      </c>
      <c r="AZ363" s="3">
        <f>IF(Inputs!$B$27&lt;&gt;"Ready","PENDING INPUTS",IF(A363&lt;=Inputs!$B$6,ROUND(AY363*Inputs!C19/12,2),0))</f>
        <v>0</v>
      </c>
      <c r="BA363" s="3">
        <f>IF(Inputs!$B$27&lt;&gt;"Ready","PENDING INPUTS",IF(AND(A363&lt;=Inputs!$B$6,AY363&gt;0),Inputs!G19,0))</f>
        <v>0</v>
      </c>
      <c r="BB363" s="3">
        <f>IF(Inputs!$B$27&lt;&gt;"Ready","PENDING INPUTS",IF(A363&gt;Inputs!$B$6,0,MIN((AY363+AZ363+BA363),IF(Inputs!H19=1,Inputs!D19,MAX(Inputs!F19,ROUND(AY363*Inputs!E19+AZ363+BA363,2))))))</f>
        <v>0</v>
      </c>
      <c r="BC363">
        <f>IF(Inputs!$B$27&lt;&gt;"Ready","PENDING INPUTS",IF(AY363&lt;=0,99,1+IF(AND(K363&gt;0,OR(K363&lt;AY363,AND(K363=AY363,0&lt;5))),1,0)+IF(AND(S363&gt;0,OR(S363&lt;AY363,AND(S363=AY363,1&lt;5))),1,0)+IF(AND(AA363&gt;0,OR(AA363&lt;AY363,AND(AA363=AY363,2&lt;5))),1,0)+IF(AND(AI363&gt;0,OR(AI363&lt;AY363,AND(AI363=AY363,3&lt;5))),1,0)+IF(AND(AQ363&gt;0,OR(AQ363&lt;AY363,AND(AQ363=AY363,4&lt;5))),1,0)+IF(AND(BG363&gt;0,OR(BG363&lt;AY363,AND(BG363=AY363,6&lt;5))),1,0)+IF(AND(BO363&gt;0,OR(BO363&lt;AY363,AND(BO363=AY363,7&lt;5))),1,0)+IF(AND(BW363&gt;0,OR(BW363&lt;AY363,AND(BW363=AY363,8&lt;5))),1,0)+IF(AND(CE363&gt;0,OR(CE363&lt;AY363,AND(CE363=AY363,9&lt;5))),1,0)))</f>
        <v>99</v>
      </c>
      <c r="BD363" s="3">
        <f>IF(Inputs!$B$27&lt;&gt;"Ready","PENDING INPUTS",IF(A363&gt;Inputs!$B$6,0,MIN(MAX(0,(AY363+AZ363+BA363)-BB363),MAX(0,C363-D363-(IF(O363&lt;BC363,K363+L363+M363-N363,0)+IF(W363&lt;BC363,S363+T363+U363-V363,0)+IF(AE363&lt;BC363,AA363+AB363+AC363-AD363,0)+IF(AM363&lt;BC363,AI363+AJ363+AK363-AL363,0)+IF(AU363&lt;BC363,AQ363+AR363+AS363-AT363,0)+IF(BC363&lt;BC363,AY363+AZ363+BA363-BB363,0)+IF(BK363&lt;BC363,BG363+BH363+BI363-BJ363,0)+IF(BS363&lt;BC363,BO363+BP363+BQ363-BR363,0)+IF(CA363&lt;BC363,BW363+BX363+BY363-BZ363,0)+IF(CI363&lt;BC363,CE363+CF363+CG363-CH363,0))))))</f>
        <v>0</v>
      </c>
      <c r="BE363" s="3">
        <f>IF(Inputs!$B$27&lt;&gt;"Ready","PENDING INPUTS",MIN((AY363+AZ363+BA363),IF(D363&gt;C363,IF(D363=0,0,BB363*C363/D363),BB363+BD363)))</f>
        <v>0</v>
      </c>
      <c r="BF363" s="3">
        <f>IF(Inputs!$B$27&lt;&gt;"Ready","PENDING INPUTS",MAX(0,(AY363+AZ363+BA363)-BE363))</f>
        <v>0</v>
      </c>
      <c r="BG363" s="3">
        <f>IF(Inputs!$B$27&lt;&gt;"Ready","PENDING INPUTS",BN362)</f>
        <v>0</v>
      </c>
      <c r="BH363" s="3">
        <f>IF(Inputs!$B$27&lt;&gt;"Ready","PENDING INPUTS",IF(A363&lt;=Inputs!$B$6,ROUND(BG363*Inputs!C20/12,2),0))</f>
        <v>0</v>
      </c>
      <c r="BI363" s="3">
        <f>IF(Inputs!$B$27&lt;&gt;"Ready","PENDING INPUTS",IF(AND(A363&lt;=Inputs!$B$6,BG363&gt;0),Inputs!G20,0))</f>
        <v>0</v>
      </c>
      <c r="BJ363" s="3">
        <f>IF(Inputs!$B$27&lt;&gt;"Ready","PENDING INPUTS",IF(A363&gt;Inputs!$B$6,0,MIN((BG363+BH363+BI363),IF(Inputs!H20=1,Inputs!D20,MAX(Inputs!F20,ROUND(BG363*Inputs!E20+BH363+BI363,2))))))</f>
        <v>0</v>
      </c>
      <c r="BK363">
        <f>IF(Inputs!$B$27&lt;&gt;"Ready","PENDING INPUTS",IF(BG363&lt;=0,99,1+IF(AND(K363&gt;0,OR(K363&lt;BG363,AND(K363=BG363,0&lt;6))),1,0)+IF(AND(S363&gt;0,OR(S363&lt;BG363,AND(S363=BG363,1&lt;6))),1,0)+IF(AND(AA363&gt;0,OR(AA363&lt;BG363,AND(AA363=BG363,2&lt;6))),1,0)+IF(AND(AI363&gt;0,OR(AI363&lt;BG363,AND(AI363=BG363,3&lt;6))),1,0)+IF(AND(AQ363&gt;0,OR(AQ363&lt;BG363,AND(AQ363=BG363,4&lt;6))),1,0)+IF(AND(AY363&gt;0,OR(AY363&lt;BG363,AND(AY363=BG363,5&lt;6))),1,0)+IF(AND(BO363&gt;0,OR(BO363&lt;BG363,AND(BO363=BG363,7&lt;6))),1,0)+IF(AND(BW363&gt;0,OR(BW363&lt;BG363,AND(BW363=BG363,8&lt;6))),1,0)+IF(AND(CE363&gt;0,OR(CE363&lt;BG363,AND(CE363=BG363,9&lt;6))),1,0)))</f>
        <v>99</v>
      </c>
      <c r="BL363" s="3">
        <f>IF(Inputs!$B$27&lt;&gt;"Ready","PENDING INPUTS",IF(A363&gt;Inputs!$B$6,0,MIN(MAX(0,(BG363+BH363+BI363)-BJ363),MAX(0,C363-D363-(IF(O363&lt;BK363,K363+L363+M363-N363,0)+IF(W363&lt;BK363,S363+T363+U363-V363,0)+IF(AE363&lt;BK363,AA363+AB363+AC363-AD363,0)+IF(AM363&lt;BK363,AI363+AJ363+AK363-AL363,0)+IF(AU363&lt;BK363,AQ363+AR363+AS363-AT363,0)+IF(BC363&lt;BK363,AY363+AZ363+BA363-BB363,0)+IF(BK363&lt;BK363,BG363+BH363+BI363-BJ363,0)+IF(BS363&lt;BK363,BO363+BP363+BQ363-BR363,0)+IF(CA363&lt;BK363,BW363+BX363+BY363-BZ363,0)+IF(CI363&lt;BK363,CE363+CF363+CG363-CH363,0))))))</f>
        <v>0</v>
      </c>
      <c r="BM363" s="3">
        <f>IF(Inputs!$B$27&lt;&gt;"Ready","PENDING INPUTS",MIN((BG363+BH363+BI363),IF(D363&gt;C363,IF(D363=0,0,BJ363*C363/D363),BJ363+BL363)))</f>
        <v>0</v>
      </c>
      <c r="BN363" s="3">
        <f>IF(Inputs!$B$27&lt;&gt;"Ready","PENDING INPUTS",MAX(0,(BG363+BH363+BI363)-BM363))</f>
        <v>0</v>
      </c>
      <c r="BO363" s="3">
        <f>IF(Inputs!$B$27&lt;&gt;"Ready","PENDING INPUTS",BV362)</f>
        <v>0</v>
      </c>
      <c r="BP363" s="3">
        <f>IF(Inputs!$B$27&lt;&gt;"Ready","PENDING INPUTS",IF(A363&lt;=Inputs!$B$6,ROUND(BO363*Inputs!C21/12,2),0))</f>
        <v>0</v>
      </c>
      <c r="BQ363" s="3">
        <f>IF(Inputs!$B$27&lt;&gt;"Ready","PENDING INPUTS",IF(AND(A363&lt;=Inputs!$B$6,BO363&gt;0),Inputs!G21,0))</f>
        <v>0</v>
      </c>
      <c r="BR363" s="3">
        <f>IF(Inputs!$B$27&lt;&gt;"Ready","PENDING INPUTS",IF(A363&gt;Inputs!$B$6,0,MIN((BO363+BP363+BQ363),IF(Inputs!H21=1,Inputs!D21,MAX(Inputs!F21,ROUND(BO363*Inputs!E21+BP363+BQ363,2))))))</f>
        <v>0</v>
      </c>
      <c r="BS363">
        <f>IF(Inputs!$B$27&lt;&gt;"Ready","PENDING INPUTS",IF(BO363&lt;=0,99,1+IF(AND(K363&gt;0,OR(K363&lt;BO363,AND(K363=BO363,0&lt;7))),1,0)+IF(AND(S363&gt;0,OR(S363&lt;BO363,AND(S363=BO363,1&lt;7))),1,0)+IF(AND(AA363&gt;0,OR(AA363&lt;BO363,AND(AA363=BO363,2&lt;7))),1,0)+IF(AND(AI363&gt;0,OR(AI363&lt;BO363,AND(AI363=BO363,3&lt;7))),1,0)+IF(AND(AQ363&gt;0,OR(AQ363&lt;BO363,AND(AQ363=BO363,4&lt;7))),1,0)+IF(AND(AY363&gt;0,OR(AY363&lt;BO363,AND(AY363=BO363,5&lt;7))),1,0)+IF(AND(BG363&gt;0,OR(BG363&lt;BO363,AND(BG363=BO363,6&lt;7))),1,0)+IF(AND(BW363&gt;0,OR(BW363&lt;BO363,AND(BW363=BO363,8&lt;7))),1,0)+IF(AND(CE363&gt;0,OR(CE363&lt;BO363,AND(CE363=BO363,9&lt;7))),1,0)))</f>
        <v>99</v>
      </c>
      <c r="BT363" s="3">
        <f>IF(Inputs!$B$27&lt;&gt;"Ready","PENDING INPUTS",IF(A363&gt;Inputs!$B$6,0,MIN(MAX(0,(BO363+BP363+BQ363)-BR363),MAX(0,C363-D363-(IF(O363&lt;BS363,K363+L363+M363-N363,0)+IF(W363&lt;BS363,S363+T363+U363-V363,0)+IF(AE363&lt;BS363,AA363+AB363+AC363-AD363,0)+IF(AM363&lt;BS363,AI363+AJ363+AK363-AL363,0)+IF(AU363&lt;BS363,AQ363+AR363+AS363-AT363,0)+IF(BC363&lt;BS363,AY363+AZ363+BA363-BB363,0)+IF(BK363&lt;BS363,BG363+BH363+BI363-BJ363,0)+IF(BS363&lt;BS363,BO363+BP363+BQ363-BR363,0)+IF(CA363&lt;BS363,BW363+BX363+BY363-BZ363,0)+IF(CI363&lt;BS363,CE363+CF363+CG363-CH363,0))))))</f>
        <v>0</v>
      </c>
      <c r="BU363" s="3">
        <f>IF(Inputs!$B$27&lt;&gt;"Ready","PENDING INPUTS",MIN((BO363+BP363+BQ363),IF(D363&gt;C363,IF(D363=0,0,BR363*C363/D363),BR363+BT363)))</f>
        <v>0</v>
      </c>
      <c r="BV363" s="3">
        <f>IF(Inputs!$B$27&lt;&gt;"Ready","PENDING INPUTS",MAX(0,(BO363+BP363+BQ363)-BU363))</f>
        <v>0</v>
      </c>
      <c r="BW363" s="3">
        <f>IF(Inputs!$B$27&lt;&gt;"Ready","PENDING INPUTS",CD362)</f>
        <v>0</v>
      </c>
      <c r="BX363" s="3">
        <f>IF(Inputs!$B$27&lt;&gt;"Ready","PENDING INPUTS",IF(A363&lt;=Inputs!$B$6,ROUND(BW363*Inputs!C22/12,2),0))</f>
        <v>0</v>
      </c>
      <c r="BY363" s="3">
        <f>IF(Inputs!$B$27&lt;&gt;"Ready","PENDING INPUTS",IF(AND(A363&lt;=Inputs!$B$6,BW363&gt;0),Inputs!G22,0))</f>
        <v>0</v>
      </c>
      <c r="BZ363" s="3">
        <f>IF(Inputs!$B$27&lt;&gt;"Ready","PENDING INPUTS",IF(A363&gt;Inputs!$B$6,0,MIN((BW363+BX363+BY363),IF(Inputs!H22=1,Inputs!D22,MAX(Inputs!F22,ROUND(BW363*Inputs!E22+BX363+BY363,2))))))</f>
        <v>0</v>
      </c>
      <c r="CA363">
        <f>IF(Inputs!$B$27&lt;&gt;"Ready","PENDING INPUTS",IF(BW363&lt;=0,99,1+IF(AND(K363&gt;0,OR(K363&lt;BW363,AND(K363=BW363,0&lt;8))),1,0)+IF(AND(S363&gt;0,OR(S363&lt;BW363,AND(S363=BW363,1&lt;8))),1,0)+IF(AND(AA363&gt;0,OR(AA363&lt;BW363,AND(AA363=BW363,2&lt;8))),1,0)+IF(AND(AI363&gt;0,OR(AI363&lt;BW363,AND(AI363=BW363,3&lt;8))),1,0)+IF(AND(AQ363&gt;0,OR(AQ363&lt;BW363,AND(AQ363=BW363,4&lt;8))),1,0)+IF(AND(AY363&gt;0,OR(AY363&lt;BW363,AND(AY363=BW363,5&lt;8))),1,0)+IF(AND(BG363&gt;0,OR(BG363&lt;BW363,AND(BG363=BW363,6&lt;8))),1,0)+IF(AND(BO363&gt;0,OR(BO363&lt;BW363,AND(BO363=BW363,7&lt;8))),1,0)+IF(AND(CE363&gt;0,OR(CE363&lt;BW363,AND(CE363=BW363,9&lt;8))),1,0)))</f>
        <v>99</v>
      </c>
      <c r="CB363" s="3">
        <f>IF(Inputs!$B$27&lt;&gt;"Ready","PENDING INPUTS",IF(A363&gt;Inputs!$B$6,0,MIN(MAX(0,(BW363+BX363+BY363)-BZ363),MAX(0,C363-D363-(IF(O363&lt;CA363,K363+L363+M363-N363,0)+IF(W363&lt;CA363,S363+T363+U363-V363,0)+IF(AE363&lt;CA363,AA363+AB363+AC363-AD363,0)+IF(AM363&lt;CA363,AI363+AJ363+AK363-AL363,0)+IF(AU363&lt;CA363,AQ363+AR363+AS363-AT363,0)+IF(BC363&lt;CA363,AY363+AZ363+BA363-BB363,0)+IF(BK363&lt;CA363,BG363+BH363+BI363-BJ363,0)+IF(BS363&lt;CA363,BO363+BP363+BQ363-BR363,0)+IF(CA363&lt;CA363,BW363+BX363+BY363-BZ363,0)+IF(CI363&lt;CA363,CE363+CF363+CG363-CH363,0))))))</f>
        <v>0</v>
      </c>
      <c r="CC363" s="3">
        <f>IF(Inputs!$B$27&lt;&gt;"Ready","PENDING INPUTS",MIN((BW363+BX363+BY363),IF(D363&gt;C363,IF(D363=0,0,BZ363*C363/D363),BZ363+CB363)))</f>
        <v>0</v>
      </c>
      <c r="CD363" s="3">
        <f>IF(Inputs!$B$27&lt;&gt;"Ready","PENDING INPUTS",MAX(0,(BW363+BX363+BY363)-CC363))</f>
        <v>0</v>
      </c>
      <c r="CE363" s="3">
        <f>IF(Inputs!$B$27&lt;&gt;"Ready","PENDING INPUTS",CL362)</f>
        <v>0</v>
      </c>
      <c r="CF363" s="3">
        <f>IF(Inputs!$B$27&lt;&gt;"Ready","PENDING INPUTS",IF(A363&lt;=Inputs!$B$6,ROUND(CE363*Inputs!C23/12,2),0))</f>
        <v>0</v>
      </c>
      <c r="CG363" s="3">
        <f>IF(Inputs!$B$27&lt;&gt;"Ready","PENDING INPUTS",IF(AND(A363&lt;=Inputs!$B$6,CE363&gt;0),Inputs!G23,0))</f>
        <v>0</v>
      </c>
      <c r="CH363" s="3">
        <f>IF(Inputs!$B$27&lt;&gt;"Ready","PENDING INPUTS",IF(A363&gt;Inputs!$B$6,0,MIN((CE363+CF363+CG363),IF(Inputs!H23=1,Inputs!D23,MAX(Inputs!F23,ROUND(CE363*Inputs!E23+CF363+CG363,2))))))</f>
        <v>0</v>
      </c>
      <c r="CI363">
        <f>IF(Inputs!$B$27&lt;&gt;"Ready","PENDING INPUTS",IF(CE363&lt;=0,99,1+IF(AND(K363&gt;0,OR(K363&lt;CE363,AND(K363=CE363,0&lt;9))),1,0)+IF(AND(S363&gt;0,OR(S363&lt;CE363,AND(S363=CE363,1&lt;9))),1,0)+IF(AND(AA363&gt;0,OR(AA363&lt;CE363,AND(AA363=CE363,2&lt;9))),1,0)+IF(AND(AI363&gt;0,OR(AI363&lt;CE363,AND(AI363=CE363,3&lt;9))),1,0)+IF(AND(AQ363&gt;0,OR(AQ363&lt;CE363,AND(AQ363=CE363,4&lt;9))),1,0)+IF(AND(AY363&gt;0,OR(AY363&lt;CE363,AND(AY363=CE363,5&lt;9))),1,0)+IF(AND(BG363&gt;0,OR(BG363&lt;CE363,AND(BG363=CE363,6&lt;9))),1,0)+IF(AND(BO363&gt;0,OR(BO363&lt;CE363,AND(BO363=CE363,7&lt;9))),1,0)+IF(AND(BW363&gt;0,OR(BW363&lt;CE363,AND(BW363=CE363,8&lt;9))),1,0)))</f>
        <v>99</v>
      </c>
      <c r="CJ363" s="3">
        <f>IF(Inputs!$B$27&lt;&gt;"Ready","PENDING INPUTS",IF(A363&gt;Inputs!$B$6,0,MIN(MAX(0,(CE363+CF363+CG363)-CH363),MAX(0,C363-D363-(IF(O363&lt;CI363,K363+L363+M363-N363,0)+IF(W363&lt;CI363,S363+T363+U363-V363,0)+IF(AE363&lt;CI363,AA363+AB363+AC363-AD363,0)+IF(AM363&lt;CI363,AI363+AJ363+AK363-AL363,0)+IF(AU363&lt;CI363,AQ363+AR363+AS363-AT363,0)+IF(BC363&lt;CI363,AY363+AZ363+BA363-BB363,0)+IF(BK363&lt;CI363,BG363+BH363+BI363-BJ363,0)+IF(BS363&lt;CI363,BO363+BP363+BQ363-BR363,0)+IF(CA363&lt;CI363,BW363+BX363+BY363-BZ363,0)+IF(CI363&lt;CI363,CE363+CF363+CG363-CH363,0))))))</f>
        <v>0</v>
      </c>
      <c r="CK363" s="3">
        <f>IF(Inputs!$B$27&lt;&gt;"Ready","PENDING INPUTS",MIN((CE363+CF363+CG363),IF(D363&gt;C363,IF(D363=0,0,CH363*C363/D363),CH363+CJ363)))</f>
        <v>0</v>
      </c>
      <c r="CL363" s="3">
        <f>IF(Inputs!$B$27&lt;&gt;"Ready","PENDING INPUTS",MAX(0,(CE363+CF363+CG363)-CK363))</f>
        <v>0</v>
      </c>
    </row>
    <row r="364" spans="1:90" ht="27.95" customHeight="1" x14ac:dyDescent="0.25">
      <c r="A364">
        <v>360</v>
      </c>
      <c r="B364" s="13">
        <f>IF(Inputs!$B$27&lt;&gt;"Ready","PENDING INPUTS",EDATE(Inputs!$B$5,A364-1))</f>
        <v>57224</v>
      </c>
      <c r="C364" s="3">
        <f>IF(Inputs!$B$27&lt;&gt;"Ready","PENDING INPUTS",IF(A364&lt;=Inputs!$B$6,MAX(0,Inputs!$B$4+IF(A364=Inputs!$B$7,Inputs!$B$8,0)+IF(A364=Inputs!$B$9,Inputs!$B$10,0)),0))</f>
        <v>0</v>
      </c>
      <c r="D364" s="3">
        <f>IF(Inputs!$B$27&lt;&gt;"Ready","PENDING INPUTS",SUM(N364,V364,AD364,AL364,AT364,BB364,BJ364,BR364,BZ364,CH364))</f>
        <v>0</v>
      </c>
      <c r="E364" s="3">
        <f>IF(Inputs!$B$27&lt;&gt;"Ready","PENDING INPUTS",MAX(0,D364-C364))</f>
        <v>0</v>
      </c>
      <c r="F364" s="3">
        <f>IF(Inputs!$B$27&lt;&gt;"Ready","PENDING INPUTS",SUM(Q364,Y364,AG364,AO364,AW364,BE364,BM364,BU364,CC364,CK364))</f>
        <v>0</v>
      </c>
      <c r="G364" s="3">
        <f>IF(Inputs!$B$27&lt;&gt;"Ready","PENDING INPUTS",SUM(L364,T364,AB364,AJ364,AR364,AZ364,BH364,BP364,BX364,CF364))</f>
        <v>0</v>
      </c>
      <c r="H364" s="3">
        <f>IF(Inputs!$B$27&lt;&gt;"Ready","PENDING INPUTS",SUM(M364,U364,AC364,AK364,AS364,BA364,BI364,BQ364,BY364,CG364))</f>
        <v>0</v>
      </c>
      <c r="I364" s="3">
        <f>IF(Inputs!$B$27&lt;&gt;"Ready","PENDING INPUTS",SUM(R364,Z364,AH364,AP364,AX364,BF364,BN364,BV364,CD364,CL364))</f>
        <v>0</v>
      </c>
      <c r="J364" t="str">
        <f>IF(Inputs!$B$27&lt;&gt;"Ready","PENDING INPUTS",IF(A364&gt;Inputs!$B$6,"Beyond horizon",IF(E364&gt;0.005,"MINIMUM SHORTFALL",IF(I364&lt;0.005,"Paid off","In progress"))))</f>
        <v>Beyond horizon</v>
      </c>
      <c r="K364" s="3">
        <f>IF(Inputs!$B$27&lt;&gt;"Ready","PENDING INPUTS",R363)</f>
        <v>0</v>
      </c>
      <c r="L364" s="3">
        <f>IF(Inputs!$B$27&lt;&gt;"Ready","PENDING INPUTS",IF(A364&lt;=Inputs!$B$6,ROUND(K364*Inputs!C14/12,2),0))</f>
        <v>0</v>
      </c>
      <c r="M364" s="3">
        <f>IF(Inputs!$B$27&lt;&gt;"Ready","PENDING INPUTS",IF(AND(A364&lt;=Inputs!$B$6,K364&gt;0),Inputs!G14,0))</f>
        <v>0</v>
      </c>
      <c r="N364" s="3">
        <f>IF(Inputs!$B$27&lt;&gt;"Ready","PENDING INPUTS",IF(A364&gt;Inputs!$B$6,0,MIN((K364+L364+M364),IF(Inputs!H14=1,Inputs!D14,MAX(Inputs!F14,ROUND(K364*Inputs!E14+L364+M364,2))))))</f>
        <v>0</v>
      </c>
      <c r="O364">
        <f>IF(Inputs!$B$27&lt;&gt;"Ready","PENDING INPUTS",IF(K364&lt;=0,99,1+IF(AND(S364&gt;0,OR(S364&lt;K364,AND(S364=K364,1&lt;0))),1,0)+IF(AND(AA364&gt;0,OR(AA364&lt;K364,AND(AA364=K364,2&lt;0))),1,0)+IF(AND(AI364&gt;0,OR(AI364&lt;K364,AND(AI364=K364,3&lt;0))),1,0)+IF(AND(AQ364&gt;0,OR(AQ364&lt;K364,AND(AQ364=K364,4&lt;0))),1,0)+IF(AND(AY364&gt;0,OR(AY364&lt;K364,AND(AY364=K364,5&lt;0))),1,0)+IF(AND(BG364&gt;0,OR(BG364&lt;K364,AND(BG364=K364,6&lt;0))),1,0)+IF(AND(BO364&gt;0,OR(BO364&lt;K364,AND(BO364=K364,7&lt;0))),1,0)+IF(AND(BW364&gt;0,OR(BW364&lt;K364,AND(BW364=K364,8&lt;0))),1,0)+IF(AND(CE364&gt;0,OR(CE364&lt;K364,AND(CE364=K364,9&lt;0))),1,0)))</f>
        <v>99</v>
      </c>
      <c r="P364" s="3">
        <f>IF(Inputs!$B$27&lt;&gt;"Ready","PENDING INPUTS",IF(A364&gt;Inputs!$B$6,0,MIN(MAX(0,(K364+L364+M364)-N364),MAX(0,C364-D364-(IF(O364&lt;O364,K364+L364+M364-N364,0)+IF(W364&lt;O364,S364+T364+U364-V364,0)+IF(AE364&lt;O364,AA364+AB364+AC364-AD364,0)+IF(AM364&lt;O364,AI364+AJ364+AK364-AL364,0)+IF(AU364&lt;O364,AQ364+AR364+AS364-AT364,0)+IF(BC364&lt;O364,AY364+AZ364+BA364-BB364,0)+IF(BK364&lt;O364,BG364+BH364+BI364-BJ364,0)+IF(BS364&lt;O364,BO364+BP364+BQ364-BR364,0)+IF(CA364&lt;O364,BW364+BX364+BY364-BZ364,0)+IF(CI364&lt;O364,CE364+CF364+CG364-CH364,0))))))</f>
        <v>0</v>
      </c>
      <c r="Q364" s="3">
        <f>IF(Inputs!$B$27&lt;&gt;"Ready","PENDING INPUTS",MIN((K364+L364+M364),IF(D364&gt;C364,IF(D364=0,0,N364*C364/D364),N364+P364)))</f>
        <v>0</v>
      </c>
      <c r="R364" s="3">
        <f>IF(Inputs!$B$27&lt;&gt;"Ready","PENDING INPUTS",MAX(0,(K364+L364+M364)-Q364))</f>
        <v>0</v>
      </c>
      <c r="S364" s="3">
        <f>IF(Inputs!$B$27&lt;&gt;"Ready","PENDING INPUTS",Z363)</f>
        <v>0</v>
      </c>
      <c r="T364" s="3">
        <f>IF(Inputs!$B$27&lt;&gt;"Ready","PENDING INPUTS",IF(A364&lt;=Inputs!$B$6,ROUND(S364*Inputs!C15/12,2),0))</f>
        <v>0</v>
      </c>
      <c r="U364" s="3">
        <f>IF(Inputs!$B$27&lt;&gt;"Ready","PENDING INPUTS",IF(AND(A364&lt;=Inputs!$B$6,S364&gt;0),Inputs!G15,0))</f>
        <v>0</v>
      </c>
      <c r="V364" s="3">
        <f>IF(Inputs!$B$27&lt;&gt;"Ready","PENDING INPUTS",IF(A364&gt;Inputs!$B$6,0,MIN((S364+T364+U364),IF(Inputs!H15=1,Inputs!D15,MAX(Inputs!F15,ROUND(S364*Inputs!E15+T364+U364,2))))))</f>
        <v>0</v>
      </c>
      <c r="W364">
        <f>IF(Inputs!$B$27&lt;&gt;"Ready","PENDING INPUTS",IF(S364&lt;=0,99,1+IF(AND(K364&gt;0,OR(K364&lt;S364,AND(K364=S364,0&lt;1))),1,0)+IF(AND(AA364&gt;0,OR(AA364&lt;S364,AND(AA364=S364,2&lt;1))),1,0)+IF(AND(AI364&gt;0,OR(AI364&lt;S364,AND(AI364=S364,3&lt;1))),1,0)+IF(AND(AQ364&gt;0,OR(AQ364&lt;S364,AND(AQ364=S364,4&lt;1))),1,0)+IF(AND(AY364&gt;0,OR(AY364&lt;S364,AND(AY364=S364,5&lt;1))),1,0)+IF(AND(BG364&gt;0,OR(BG364&lt;S364,AND(BG364=S364,6&lt;1))),1,0)+IF(AND(BO364&gt;0,OR(BO364&lt;S364,AND(BO364=S364,7&lt;1))),1,0)+IF(AND(BW364&gt;0,OR(BW364&lt;S364,AND(BW364=S364,8&lt;1))),1,0)+IF(AND(CE364&gt;0,OR(CE364&lt;S364,AND(CE364=S364,9&lt;1))),1,0)))</f>
        <v>99</v>
      </c>
      <c r="X364" s="3">
        <f>IF(Inputs!$B$27&lt;&gt;"Ready","PENDING INPUTS",IF(A364&gt;Inputs!$B$6,0,MIN(MAX(0,(S364+T364+U364)-V364),MAX(0,C364-D364-(IF(O364&lt;W364,K364+L364+M364-N364,0)+IF(W364&lt;W364,S364+T364+U364-V364,0)+IF(AE364&lt;W364,AA364+AB364+AC364-AD364,0)+IF(AM364&lt;W364,AI364+AJ364+AK364-AL364,0)+IF(AU364&lt;W364,AQ364+AR364+AS364-AT364,0)+IF(BC364&lt;W364,AY364+AZ364+BA364-BB364,0)+IF(BK364&lt;W364,BG364+BH364+BI364-BJ364,0)+IF(BS364&lt;W364,BO364+BP364+BQ364-BR364,0)+IF(CA364&lt;W364,BW364+BX364+BY364-BZ364,0)+IF(CI364&lt;W364,CE364+CF364+CG364-CH364,0))))))</f>
        <v>0</v>
      </c>
      <c r="Y364" s="3">
        <f>IF(Inputs!$B$27&lt;&gt;"Ready","PENDING INPUTS",MIN((S364+T364+U364),IF(D364&gt;C364,IF(D364=0,0,V364*C364/D364),V364+X364)))</f>
        <v>0</v>
      </c>
      <c r="Z364" s="3">
        <f>IF(Inputs!$B$27&lt;&gt;"Ready","PENDING INPUTS",MAX(0,(S364+T364+U364)-Y364))</f>
        <v>0</v>
      </c>
      <c r="AA364" s="3">
        <f>IF(Inputs!$B$27&lt;&gt;"Ready","PENDING INPUTS",AH363)</f>
        <v>0</v>
      </c>
      <c r="AB364" s="3">
        <f>IF(Inputs!$B$27&lt;&gt;"Ready","PENDING INPUTS",IF(A364&lt;=Inputs!$B$6,ROUND(AA364*Inputs!C16/12,2),0))</f>
        <v>0</v>
      </c>
      <c r="AC364" s="3">
        <f>IF(Inputs!$B$27&lt;&gt;"Ready","PENDING INPUTS",IF(AND(A364&lt;=Inputs!$B$6,AA364&gt;0),Inputs!G16,0))</f>
        <v>0</v>
      </c>
      <c r="AD364" s="3">
        <f>IF(Inputs!$B$27&lt;&gt;"Ready","PENDING INPUTS",IF(A364&gt;Inputs!$B$6,0,MIN((AA364+AB364+AC364),IF(Inputs!H16=1,Inputs!D16,MAX(Inputs!F16,ROUND(AA364*Inputs!E16+AB364+AC364,2))))))</f>
        <v>0</v>
      </c>
      <c r="AE364">
        <f>IF(Inputs!$B$27&lt;&gt;"Ready","PENDING INPUTS",IF(AA364&lt;=0,99,1+IF(AND(K364&gt;0,OR(K364&lt;AA364,AND(K364=AA364,0&lt;2))),1,0)+IF(AND(S364&gt;0,OR(S364&lt;AA364,AND(S364=AA364,1&lt;2))),1,0)+IF(AND(AI364&gt;0,OR(AI364&lt;AA364,AND(AI364=AA364,3&lt;2))),1,0)+IF(AND(AQ364&gt;0,OR(AQ364&lt;AA364,AND(AQ364=AA364,4&lt;2))),1,0)+IF(AND(AY364&gt;0,OR(AY364&lt;AA364,AND(AY364=AA364,5&lt;2))),1,0)+IF(AND(BG364&gt;0,OR(BG364&lt;AA364,AND(BG364=AA364,6&lt;2))),1,0)+IF(AND(BO364&gt;0,OR(BO364&lt;AA364,AND(BO364=AA364,7&lt;2))),1,0)+IF(AND(BW364&gt;0,OR(BW364&lt;AA364,AND(BW364=AA364,8&lt;2))),1,0)+IF(AND(CE364&gt;0,OR(CE364&lt;AA364,AND(CE364=AA364,9&lt;2))),1,0)))</f>
        <v>99</v>
      </c>
      <c r="AF364" s="3">
        <f>IF(Inputs!$B$27&lt;&gt;"Ready","PENDING INPUTS",IF(A364&gt;Inputs!$B$6,0,MIN(MAX(0,(AA364+AB364+AC364)-AD364),MAX(0,C364-D364-(IF(O364&lt;AE364,K364+L364+M364-N364,0)+IF(W364&lt;AE364,S364+T364+U364-V364,0)+IF(AE364&lt;AE364,AA364+AB364+AC364-AD364,0)+IF(AM364&lt;AE364,AI364+AJ364+AK364-AL364,0)+IF(AU364&lt;AE364,AQ364+AR364+AS364-AT364,0)+IF(BC364&lt;AE364,AY364+AZ364+BA364-BB364,0)+IF(BK364&lt;AE364,BG364+BH364+BI364-BJ364,0)+IF(BS364&lt;AE364,BO364+BP364+BQ364-BR364,0)+IF(CA364&lt;AE364,BW364+BX364+BY364-BZ364,0)+IF(CI364&lt;AE364,CE364+CF364+CG364-CH364,0))))))</f>
        <v>0</v>
      </c>
      <c r="AG364" s="3">
        <f>IF(Inputs!$B$27&lt;&gt;"Ready","PENDING INPUTS",MIN((AA364+AB364+AC364),IF(D364&gt;C364,IF(D364=0,0,AD364*C364/D364),AD364+AF364)))</f>
        <v>0</v>
      </c>
      <c r="AH364" s="3">
        <f>IF(Inputs!$B$27&lt;&gt;"Ready","PENDING INPUTS",MAX(0,(AA364+AB364+AC364)-AG364))</f>
        <v>0</v>
      </c>
      <c r="AI364" s="3">
        <f>IF(Inputs!$B$27&lt;&gt;"Ready","PENDING INPUTS",AP363)</f>
        <v>0</v>
      </c>
      <c r="AJ364" s="3">
        <f>IF(Inputs!$B$27&lt;&gt;"Ready","PENDING INPUTS",IF(A364&lt;=Inputs!$B$6,ROUND(AI364*Inputs!C17/12,2),0))</f>
        <v>0</v>
      </c>
      <c r="AK364" s="3">
        <f>IF(Inputs!$B$27&lt;&gt;"Ready","PENDING INPUTS",IF(AND(A364&lt;=Inputs!$B$6,AI364&gt;0),Inputs!G17,0))</f>
        <v>0</v>
      </c>
      <c r="AL364" s="3">
        <f>IF(Inputs!$B$27&lt;&gt;"Ready","PENDING INPUTS",IF(A364&gt;Inputs!$B$6,0,MIN((AI364+AJ364+AK364),IF(Inputs!H17=1,Inputs!D17,MAX(Inputs!F17,ROUND(AI364*Inputs!E17+AJ364+AK364,2))))))</f>
        <v>0</v>
      </c>
      <c r="AM364">
        <f>IF(Inputs!$B$27&lt;&gt;"Ready","PENDING INPUTS",IF(AI364&lt;=0,99,1+IF(AND(K364&gt;0,OR(K364&lt;AI364,AND(K364=AI364,0&lt;3))),1,0)+IF(AND(S364&gt;0,OR(S364&lt;AI364,AND(S364=AI364,1&lt;3))),1,0)+IF(AND(AA364&gt;0,OR(AA364&lt;AI364,AND(AA364=AI364,2&lt;3))),1,0)+IF(AND(AQ364&gt;0,OR(AQ364&lt;AI364,AND(AQ364=AI364,4&lt;3))),1,0)+IF(AND(AY364&gt;0,OR(AY364&lt;AI364,AND(AY364=AI364,5&lt;3))),1,0)+IF(AND(BG364&gt;0,OR(BG364&lt;AI364,AND(BG364=AI364,6&lt;3))),1,0)+IF(AND(BO364&gt;0,OR(BO364&lt;AI364,AND(BO364=AI364,7&lt;3))),1,0)+IF(AND(BW364&gt;0,OR(BW364&lt;AI364,AND(BW364=AI364,8&lt;3))),1,0)+IF(AND(CE364&gt;0,OR(CE364&lt;AI364,AND(CE364=AI364,9&lt;3))),1,0)))</f>
        <v>99</v>
      </c>
      <c r="AN364" s="3">
        <f>IF(Inputs!$B$27&lt;&gt;"Ready","PENDING INPUTS",IF(A364&gt;Inputs!$B$6,0,MIN(MAX(0,(AI364+AJ364+AK364)-AL364),MAX(0,C364-D364-(IF(O364&lt;AM364,K364+L364+M364-N364,0)+IF(W364&lt;AM364,S364+T364+U364-V364,0)+IF(AE364&lt;AM364,AA364+AB364+AC364-AD364,0)+IF(AM364&lt;AM364,AI364+AJ364+AK364-AL364,0)+IF(AU364&lt;AM364,AQ364+AR364+AS364-AT364,0)+IF(BC364&lt;AM364,AY364+AZ364+BA364-BB364,0)+IF(BK364&lt;AM364,BG364+BH364+BI364-BJ364,0)+IF(BS364&lt;AM364,BO364+BP364+BQ364-BR364,0)+IF(CA364&lt;AM364,BW364+BX364+BY364-BZ364,0)+IF(CI364&lt;AM364,CE364+CF364+CG364-CH364,0))))))</f>
        <v>0</v>
      </c>
      <c r="AO364" s="3">
        <f>IF(Inputs!$B$27&lt;&gt;"Ready","PENDING INPUTS",MIN((AI364+AJ364+AK364),IF(D364&gt;C364,IF(D364=0,0,AL364*C364/D364),AL364+AN364)))</f>
        <v>0</v>
      </c>
      <c r="AP364" s="3">
        <f>IF(Inputs!$B$27&lt;&gt;"Ready","PENDING INPUTS",MAX(0,(AI364+AJ364+AK364)-AO364))</f>
        <v>0</v>
      </c>
      <c r="AQ364" s="3">
        <f>IF(Inputs!$B$27&lt;&gt;"Ready","PENDING INPUTS",AX363)</f>
        <v>0</v>
      </c>
      <c r="AR364" s="3">
        <f>IF(Inputs!$B$27&lt;&gt;"Ready","PENDING INPUTS",IF(A364&lt;=Inputs!$B$6,ROUND(AQ364*Inputs!C18/12,2),0))</f>
        <v>0</v>
      </c>
      <c r="AS364" s="3">
        <f>IF(Inputs!$B$27&lt;&gt;"Ready","PENDING INPUTS",IF(AND(A364&lt;=Inputs!$B$6,AQ364&gt;0),Inputs!G18,0))</f>
        <v>0</v>
      </c>
      <c r="AT364" s="3">
        <f>IF(Inputs!$B$27&lt;&gt;"Ready","PENDING INPUTS",IF(A364&gt;Inputs!$B$6,0,MIN((AQ364+AR364+AS364),IF(Inputs!H18=1,Inputs!D18,MAX(Inputs!F18,ROUND(AQ364*Inputs!E18+AR364+AS364,2))))))</f>
        <v>0</v>
      </c>
      <c r="AU364">
        <f>IF(Inputs!$B$27&lt;&gt;"Ready","PENDING INPUTS",IF(AQ364&lt;=0,99,1+IF(AND(K364&gt;0,OR(K364&lt;AQ364,AND(K364=AQ364,0&lt;4))),1,0)+IF(AND(S364&gt;0,OR(S364&lt;AQ364,AND(S364=AQ364,1&lt;4))),1,0)+IF(AND(AA364&gt;0,OR(AA364&lt;AQ364,AND(AA364=AQ364,2&lt;4))),1,0)+IF(AND(AI364&gt;0,OR(AI364&lt;AQ364,AND(AI364=AQ364,3&lt;4))),1,0)+IF(AND(AY364&gt;0,OR(AY364&lt;AQ364,AND(AY364=AQ364,5&lt;4))),1,0)+IF(AND(BG364&gt;0,OR(BG364&lt;AQ364,AND(BG364=AQ364,6&lt;4))),1,0)+IF(AND(BO364&gt;0,OR(BO364&lt;AQ364,AND(BO364=AQ364,7&lt;4))),1,0)+IF(AND(BW364&gt;0,OR(BW364&lt;AQ364,AND(BW364=AQ364,8&lt;4))),1,0)+IF(AND(CE364&gt;0,OR(CE364&lt;AQ364,AND(CE364=AQ364,9&lt;4))),1,0)))</f>
        <v>99</v>
      </c>
      <c r="AV364" s="3">
        <f>IF(Inputs!$B$27&lt;&gt;"Ready","PENDING INPUTS",IF(A364&gt;Inputs!$B$6,0,MIN(MAX(0,(AQ364+AR364+AS364)-AT364),MAX(0,C364-D364-(IF(O364&lt;AU364,K364+L364+M364-N364,0)+IF(W364&lt;AU364,S364+T364+U364-V364,0)+IF(AE364&lt;AU364,AA364+AB364+AC364-AD364,0)+IF(AM364&lt;AU364,AI364+AJ364+AK364-AL364,0)+IF(AU364&lt;AU364,AQ364+AR364+AS364-AT364,0)+IF(BC364&lt;AU364,AY364+AZ364+BA364-BB364,0)+IF(BK364&lt;AU364,BG364+BH364+BI364-BJ364,0)+IF(BS364&lt;AU364,BO364+BP364+BQ364-BR364,0)+IF(CA364&lt;AU364,BW364+BX364+BY364-BZ364,0)+IF(CI364&lt;AU364,CE364+CF364+CG364-CH364,0))))))</f>
        <v>0</v>
      </c>
      <c r="AW364" s="3">
        <f>IF(Inputs!$B$27&lt;&gt;"Ready","PENDING INPUTS",MIN((AQ364+AR364+AS364),IF(D364&gt;C364,IF(D364=0,0,AT364*C364/D364),AT364+AV364)))</f>
        <v>0</v>
      </c>
      <c r="AX364" s="3">
        <f>IF(Inputs!$B$27&lt;&gt;"Ready","PENDING INPUTS",MAX(0,(AQ364+AR364+AS364)-AW364))</f>
        <v>0</v>
      </c>
      <c r="AY364" s="3">
        <f>IF(Inputs!$B$27&lt;&gt;"Ready","PENDING INPUTS",BF363)</f>
        <v>0</v>
      </c>
      <c r="AZ364" s="3">
        <f>IF(Inputs!$B$27&lt;&gt;"Ready","PENDING INPUTS",IF(A364&lt;=Inputs!$B$6,ROUND(AY364*Inputs!C19/12,2),0))</f>
        <v>0</v>
      </c>
      <c r="BA364" s="3">
        <f>IF(Inputs!$B$27&lt;&gt;"Ready","PENDING INPUTS",IF(AND(A364&lt;=Inputs!$B$6,AY364&gt;0),Inputs!G19,0))</f>
        <v>0</v>
      </c>
      <c r="BB364" s="3">
        <f>IF(Inputs!$B$27&lt;&gt;"Ready","PENDING INPUTS",IF(A364&gt;Inputs!$B$6,0,MIN((AY364+AZ364+BA364),IF(Inputs!H19=1,Inputs!D19,MAX(Inputs!F19,ROUND(AY364*Inputs!E19+AZ364+BA364,2))))))</f>
        <v>0</v>
      </c>
      <c r="BC364">
        <f>IF(Inputs!$B$27&lt;&gt;"Ready","PENDING INPUTS",IF(AY364&lt;=0,99,1+IF(AND(K364&gt;0,OR(K364&lt;AY364,AND(K364=AY364,0&lt;5))),1,0)+IF(AND(S364&gt;0,OR(S364&lt;AY364,AND(S364=AY364,1&lt;5))),1,0)+IF(AND(AA364&gt;0,OR(AA364&lt;AY364,AND(AA364=AY364,2&lt;5))),1,0)+IF(AND(AI364&gt;0,OR(AI364&lt;AY364,AND(AI364=AY364,3&lt;5))),1,0)+IF(AND(AQ364&gt;0,OR(AQ364&lt;AY364,AND(AQ364=AY364,4&lt;5))),1,0)+IF(AND(BG364&gt;0,OR(BG364&lt;AY364,AND(BG364=AY364,6&lt;5))),1,0)+IF(AND(BO364&gt;0,OR(BO364&lt;AY364,AND(BO364=AY364,7&lt;5))),1,0)+IF(AND(BW364&gt;0,OR(BW364&lt;AY364,AND(BW364=AY364,8&lt;5))),1,0)+IF(AND(CE364&gt;0,OR(CE364&lt;AY364,AND(CE364=AY364,9&lt;5))),1,0)))</f>
        <v>99</v>
      </c>
      <c r="BD364" s="3">
        <f>IF(Inputs!$B$27&lt;&gt;"Ready","PENDING INPUTS",IF(A364&gt;Inputs!$B$6,0,MIN(MAX(0,(AY364+AZ364+BA364)-BB364),MAX(0,C364-D364-(IF(O364&lt;BC364,K364+L364+M364-N364,0)+IF(W364&lt;BC364,S364+T364+U364-V364,0)+IF(AE364&lt;BC364,AA364+AB364+AC364-AD364,0)+IF(AM364&lt;BC364,AI364+AJ364+AK364-AL364,0)+IF(AU364&lt;BC364,AQ364+AR364+AS364-AT364,0)+IF(BC364&lt;BC364,AY364+AZ364+BA364-BB364,0)+IF(BK364&lt;BC364,BG364+BH364+BI364-BJ364,0)+IF(BS364&lt;BC364,BO364+BP364+BQ364-BR364,0)+IF(CA364&lt;BC364,BW364+BX364+BY364-BZ364,0)+IF(CI364&lt;BC364,CE364+CF364+CG364-CH364,0))))))</f>
        <v>0</v>
      </c>
      <c r="BE364" s="3">
        <f>IF(Inputs!$B$27&lt;&gt;"Ready","PENDING INPUTS",MIN((AY364+AZ364+BA364),IF(D364&gt;C364,IF(D364=0,0,BB364*C364/D364),BB364+BD364)))</f>
        <v>0</v>
      </c>
      <c r="BF364" s="3">
        <f>IF(Inputs!$B$27&lt;&gt;"Ready","PENDING INPUTS",MAX(0,(AY364+AZ364+BA364)-BE364))</f>
        <v>0</v>
      </c>
      <c r="BG364" s="3">
        <f>IF(Inputs!$B$27&lt;&gt;"Ready","PENDING INPUTS",BN363)</f>
        <v>0</v>
      </c>
      <c r="BH364" s="3">
        <f>IF(Inputs!$B$27&lt;&gt;"Ready","PENDING INPUTS",IF(A364&lt;=Inputs!$B$6,ROUND(BG364*Inputs!C20/12,2),0))</f>
        <v>0</v>
      </c>
      <c r="BI364" s="3">
        <f>IF(Inputs!$B$27&lt;&gt;"Ready","PENDING INPUTS",IF(AND(A364&lt;=Inputs!$B$6,BG364&gt;0),Inputs!G20,0))</f>
        <v>0</v>
      </c>
      <c r="BJ364" s="3">
        <f>IF(Inputs!$B$27&lt;&gt;"Ready","PENDING INPUTS",IF(A364&gt;Inputs!$B$6,0,MIN((BG364+BH364+BI364),IF(Inputs!H20=1,Inputs!D20,MAX(Inputs!F20,ROUND(BG364*Inputs!E20+BH364+BI364,2))))))</f>
        <v>0</v>
      </c>
      <c r="BK364">
        <f>IF(Inputs!$B$27&lt;&gt;"Ready","PENDING INPUTS",IF(BG364&lt;=0,99,1+IF(AND(K364&gt;0,OR(K364&lt;BG364,AND(K364=BG364,0&lt;6))),1,0)+IF(AND(S364&gt;0,OR(S364&lt;BG364,AND(S364=BG364,1&lt;6))),1,0)+IF(AND(AA364&gt;0,OR(AA364&lt;BG364,AND(AA364=BG364,2&lt;6))),1,0)+IF(AND(AI364&gt;0,OR(AI364&lt;BG364,AND(AI364=BG364,3&lt;6))),1,0)+IF(AND(AQ364&gt;0,OR(AQ364&lt;BG364,AND(AQ364=BG364,4&lt;6))),1,0)+IF(AND(AY364&gt;0,OR(AY364&lt;BG364,AND(AY364=BG364,5&lt;6))),1,0)+IF(AND(BO364&gt;0,OR(BO364&lt;BG364,AND(BO364=BG364,7&lt;6))),1,0)+IF(AND(BW364&gt;0,OR(BW364&lt;BG364,AND(BW364=BG364,8&lt;6))),1,0)+IF(AND(CE364&gt;0,OR(CE364&lt;BG364,AND(CE364=BG364,9&lt;6))),1,0)))</f>
        <v>99</v>
      </c>
      <c r="BL364" s="3">
        <f>IF(Inputs!$B$27&lt;&gt;"Ready","PENDING INPUTS",IF(A364&gt;Inputs!$B$6,0,MIN(MAX(0,(BG364+BH364+BI364)-BJ364),MAX(0,C364-D364-(IF(O364&lt;BK364,K364+L364+M364-N364,0)+IF(W364&lt;BK364,S364+T364+U364-V364,0)+IF(AE364&lt;BK364,AA364+AB364+AC364-AD364,0)+IF(AM364&lt;BK364,AI364+AJ364+AK364-AL364,0)+IF(AU364&lt;BK364,AQ364+AR364+AS364-AT364,0)+IF(BC364&lt;BK364,AY364+AZ364+BA364-BB364,0)+IF(BK364&lt;BK364,BG364+BH364+BI364-BJ364,0)+IF(BS364&lt;BK364,BO364+BP364+BQ364-BR364,0)+IF(CA364&lt;BK364,BW364+BX364+BY364-BZ364,0)+IF(CI364&lt;BK364,CE364+CF364+CG364-CH364,0))))))</f>
        <v>0</v>
      </c>
      <c r="BM364" s="3">
        <f>IF(Inputs!$B$27&lt;&gt;"Ready","PENDING INPUTS",MIN((BG364+BH364+BI364),IF(D364&gt;C364,IF(D364=0,0,BJ364*C364/D364),BJ364+BL364)))</f>
        <v>0</v>
      </c>
      <c r="BN364" s="3">
        <f>IF(Inputs!$B$27&lt;&gt;"Ready","PENDING INPUTS",MAX(0,(BG364+BH364+BI364)-BM364))</f>
        <v>0</v>
      </c>
      <c r="BO364" s="3">
        <f>IF(Inputs!$B$27&lt;&gt;"Ready","PENDING INPUTS",BV363)</f>
        <v>0</v>
      </c>
      <c r="BP364" s="3">
        <f>IF(Inputs!$B$27&lt;&gt;"Ready","PENDING INPUTS",IF(A364&lt;=Inputs!$B$6,ROUND(BO364*Inputs!C21/12,2),0))</f>
        <v>0</v>
      </c>
      <c r="BQ364" s="3">
        <f>IF(Inputs!$B$27&lt;&gt;"Ready","PENDING INPUTS",IF(AND(A364&lt;=Inputs!$B$6,BO364&gt;0),Inputs!G21,0))</f>
        <v>0</v>
      </c>
      <c r="BR364" s="3">
        <f>IF(Inputs!$B$27&lt;&gt;"Ready","PENDING INPUTS",IF(A364&gt;Inputs!$B$6,0,MIN((BO364+BP364+BQ364),IF(Inputs!H21=1,Inputs!D21,MAX(Inputs!F21,ROUND(BO364*Inputs!E21+BP364+BQ364,2))))))</f>
        <v>0</v>
      </c>
      <c r="BS364">
        <f>IF(Inputs!$B$27&lt;&gt;"Ready","PENDING INPUTS",IF(BO364&lt;=0,99,1+IF(AND(K364&gt;0,OR(K364&lt;BO364,AND(K364=BO364,0&lt;7))),1,0)+IF(AND(S364&gt;0,OR(S364&lt;BO364,AND(S364=BO364,1&lt;7))),1,0)+IF(AND(AA364&gt;0,OR(AA364&lt;BO364,AND(AA364=BO364,2&lt;7))),1,0)+IF(AND(AI364&gt;0,OR(AI364&lt;BO364,AND(AI364=BO364,3&lt;7))),1,0)+IF(AND(AQ364&gt;0,OR(AQ364&lt;BO364,AND(AQ364=BO364,4&lt;7))),1,0)+IF(AND(AY364&gt;0,OR(AY364&lt;BO364,AND(AY364=BO364,5&lt;7))),1,0)+IF(AND(BG364&gt;0,OR(BG364&lt;BO364,AND(BG364=BO364,6&lt;7))),1,0)+IF(AND(BW364&gt;0,OR(BW364&lt;BO364,AND(BW364=BO364,8&lt;7))),1,0)+IF(AND(CE364&gt;0,OR(CE364&lt;BO364,AND(CE364=BO364,9&lt;7))),1,0)))</f>
        <v>99</v>
      </c>
      <c r="BT364" s="3">
        <f>IF(Inputs!$B$27&lt;&gt;"Ready","PENDING INPUTS",IF(A364&gt;Inputs!$B$6,0,MIN(MAX(0,(BO364+BP364+BQ364)-BR364),MAX(0,C364-D364-(IF(O364&lt;BS364,K364+L364+M364-N364,0)+IF(W364&lt;BS364,S364+T364+U364-V364,0)+IF(AE364&lt;BS364,AA364+AB364+AC364-AD364,0)+IF(AM364&lt;BS364,AI364+AJ364+AK364-AL364,0)+IF(AU364&lt;BS364,AQ364+AR364+AS364-AT364,0)+IF(BC364&lt;BS364,AY364+AZ364+BA364-BB364,0)+IF(BK364&lt;BS364,BG364+BH364+BI364-BJ364,0)+IF(BS364&lt;BS364,BO364+BP364+BQ364-BR364,0)+IF(CA364&lt;BS364,BW364+BX364+BY364-BZ364,0)+IF(CI364&lt;BS364,CE364+CF364+CG364-CH364,0))))))</f>
        <v>0</v>
      </c>
      <c r="BU364" s="3">
        <f>IF(Inputs!$B$27&lt;&gt;"Ready","PENDING INPUTS",MIN((BO364+BP364+BQ364),IF(D364&gt;C364,IF(D364=0,0,BR364*C364/D364),BR364+BT364)))</f>
        <v>0</v>
      </c>
      <c r="BV364" s="3">
        <f>IF(Inputs!$B$27&lt;&gt;"Ready","PENDING INPUTS",MAX(0,(BO364+BP364+BQ364)-BU364))</f>
        <v>0</v>
      </c>
      <c r="BW364" s="3">
        <f>IF(Inputs!$B$27&lt;&gt;"Ready","PENDING INPUTS",CD363)</f>
        <v>0</v>
      </c>
      <c r="BX364" s="3">
        <f>IF(Inputs!$B$27&lt;&gt;"Ready","PENDING INPUTS",IF(A364&lt;=Inputs!$B$6,ROUND(BW364*Inputs!C22/12,2),0))</f>
        <v>0</v>
      </c>
      <c r="BY364" s="3">
        <f>IF(Inputs!$B$27&lt;&gt;"Ready","PENDING INPUTS",IF(AND(A364&lt;=Inputs!$B$6,BW364&gt;0),Inputs!G22,0))</f>
        <v>0</v>
      </c>
      <c r="BZ364" s="3">
        <f>IF(Inputs!$B$27&lt;&gt;"Ready","PENDING INPUTS",IF(A364&gt;Inputs!$B$6,0,MIN((BW364+BX364+BY364),IF(Inputs!H22=1,Inputs!D22,MAX(Inputs!F22,ROUND(BW364*Inputs!E22+BX364+BY364,2))))))</f>
        <v>0</v>
      </c>
      <c r="CA364">
        <f>IF(Inputs!$B$27&lt;&gt;"Ready","PENDING INPUTS",IF(BW364&lt;=0,99,1+IF(AND(K364&gt;0,OR(K364&lt;BW364,AND(K364=BW364,0&lt;8))),1,0)+IF(AND(S364&gt;0,OR(S364&lt;BW364,AND(S364=BW364,1&lt;8))),1,0)+IF(AND(AA364&gt;0,OR(AA364&lt;BW364,AND(AA364=BW364,2&lt;8))),1,0)+IF(AND(AI364&gt;0,OR(AI364&lt;BW364,AND(AI364=BW364,3&lt;8))),1,0)+IF(AND(AQ364&gt;0,OR(AQ364&lt;BW364,AND(AQ364=BW364,4&lt;8))),1,0)+IF(AND(AY364&gt;0,OR(AY364&lt;BW364,AND(AY364=BW364,5&lt;8))),1,0)+IF(AND(BG364&gt;0,OR(BG364&lt;BW364,AND(BG364=BW364,6&lt;8))),1,0)+IF(AND(BO364&gt;0,OR(BO364&lt;BW364,AND(BO364=BW364,7&lt;8))),1,0)+IF(AND(CE364&gt;0,OR(CE364&lt;BW364,AND(CE364=BW364,9&lt;8))),1,0)))</f>
        <v>99</v>
      </c>
      <c r="CB364" s="3">
        <f>IF(Inputs!$B$27&lt;&gt;"Ready","PENDING INPUTS",IF(A364&gt;Inputs!$B$6,0,MIN(MAX(0,(BW364+BX364+BY364)-BZ364),MAX(0,C364-D364-(IF(O364&lt;CA364,K364+L364+M364-N364,0)+IF(W364&lt;CA364,S364+T364+U364-V364,0)+IF(AE364&lt;CA364,AA364+AB364+AC364-AD364,0)+IF(AM364&lt;CA364,AI364+AJ364+AK364-AL364,0)+IF(AU364&lt;CA364,AQ364+AR364+AS364-AT364,0)+IF(BC364&lt;CA364,AY364+AZ364+BA364-BB364,0)+IF(BK364&lt;CA364,BG364+BH364+BI364-BJ364,0)+IF(BS364&lt;CA364,BO364+BP364+BQ364-BR364,0)+IF(CA364&lt;CA364,BW364+BX364+BY364-BZ364,0)+IF(CI364&lt;CA364,CE364+CF364+CG364-CH364,0))))))</f>
        <v>0</v>
      </c>
      <c r="CC364" s="3">
        <f>IF(Inputs!$B$27&lt;&gt;"Ready","PENDING INPUTS",MIN((BW364+BX364+BY364),IF(D364&gt;C364,IF(D364=0,0,BZ364*C364/D364),BZ364+CB364)))</f>
        <v>0</v>
      </c>
      <c r="CD364" s="3">
        <f>IF(Inputs!$B$27&lt;&gt;"Ready","PENDING INPUTS",MAX(0,(BW364+BX364+BY364)-CC364))</f>
        <v>0</v>
      </c>
      <c r="CE364" s="3">
        <f>IF(Inputs!$B$27&lt;&gt;"Ready","PENDING INPUTS",CL363)</f>
        <v>0</v>
      </c>
      <c r="CF364" s="3">
        <f>IF(Inputs!$B$27&lt;&gt;"Ready","PENDING INPUTS",IF(A364&lt;=Inputs!$B$6,ROUND(CE364*Inputs!C23/12,2),0))</f>
        <v>0</v>
      </c>
      <c r="CG364" s="3">
        <f>IF(Inputs!$B$27&lt;&gt;"Ready","PENDING INPUTS",IF(AND(A364&lt;=Inputs!$B$6,CE364&gt;0),Inputs!G23,0))</f>
        <v>0</v>
      </c>
      <c r="CH364" s="3">
        <f>IF(Inputs!$B$27&lt;&gt;"Ready","PENDING INPUTS",IF(A364&gt;Inputs!$B$6,0,MIN((CE364+CF364+CG364),IF(Inputs!H23=1,Inputs!D23,MAX(Inputs!F23,ROUND(CE364*Inputs!E23+CF364+CG364,2))))))</f>
        <v>0</v>
      </c>
      <c r="CI364">
        <f>IF(Inputs!$B$27&lt;&gt;"Ready","PENDING INPUTS",IF(CE364&lt;=0,99,1+IF(AND(K364&gt;0,OR(K364&lt;CE364,AND(K364=CE364,0&lt;9))),1,0)+IF(AND(S364&gt;0,OR(S364&lt;CE364,AND(S364=CE364,1&lt;9))),1,0)+IF(AND(AA364&gt;0,OR(AA364&lt;CE364,AND(AA364=CE364,2&lt;9))),1,0)+IF(AND(AI364&gt;0,OR(AI364&lt;CE364,AND(AI364=CE364,3&lt;9))),1,0)+IF(AND(AQ364&gt;0,OR(AQ364&lt;CE364,AND(AQ364=CE364,4&lt;9))),1,0)+IF(AND(AY364&gt;0,OR(AY364&lt;CE364,AND(AY364=CE364,5&lt;9))),1,0)+IF(AND(BG364&gt;0,OR(BG364&lt;CE364,AND(BG364=CE364,6&lt;9))),1,0)+IF(AND(BO364&gt;0,OR(BO364&lt;CE364,AND(BO364=CE364,7&lt;9))),1,0)+IF(AND(BW364&gt;0,OR(BW364&lt;CE364,AND(BW364=CE364,8&lt;9))),1,0)))</f>
        <v>99</v>
      </c>
      <c r="CJ364" s="3">
        <f>IF(Inputs!$B$27&lt;&gt;"Ready","PENDING INPUTS",IF(A364&gt;Inputs!$B$6,0,MIN(MAX(0,(CE364+CF364+CG364)-CH364),MAX(0,C364-D364-(IF(O364&lt;CI364,K364+L364+M364-N364,0)+IF(W364&lt;CI364,S364+T364+U364-V364,0)+IF(AE364&lt;CI364,AA364+AB364+AC364-AD364,0)+IF(AM364&lt;CI364,AI364+AJ364+AK364-AL364,0)+IF(AU364&lt;CI364,AQ364+AR364+AS364-AT364,0)+IF(BC364&lt;CI364,AY364+AZ364+BA364-BB364,0)+IF(BK364&lt;CI364,BG364+BH364+BI364-BJ364,0)+IF(BS364&lt;CI364,BO364+BP364+BQ364-BR364,0)+IF(CA364&lt;CI364,BW364+BX364+BY364-BZ364,0)+IF(CI364&lt;CI364,CE364+CF364+CG364-CH364,0))))))</f>
        <v>0</v>
      </c>
      <c r="CK364" s="3">
        <f>IF(Inputs!$B$27&lt;&gt;"Ready","PENDING INPUTS",MIN((CE364+CF364+CG364),IF(D364&gt;C364,IF(D364=0,0,CH364*C364/D364),CH364+CJ364)))</f>
        <v>0</v>
      </c>
      <c r="CL364" s="3">
        <f>IF(Inputs!$B$27&lt;&gt;"Ready","PENDING INPUTS",MAX(0,(CE364+CF364+CG364)-CK364))</f>
        <v>0</v>
      </c>
    </row>
  </sheetData>
  <sheetProtection sheet="1" objects="1" scenarios="1"/>
  <mergeCells count="2">
    <mergeCell ref="A1:J1"/>
    <mergeCell ref="A2:J2"/>
  </mergeCells>
  <pageMargins left="0.3" right="0.3" top="0.4" bottom="0.4" header="0.2" footer="0.2"/>
  <pageSetup scale="72" orientation="landscape" r:id="rId1"/>
  <headerFooter>
    <oddFooter>&amp;CGroundwell Press | v1.1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Start</vt:lpstr>
      <vt:lpstr>Inputs</vt:lpstr>
      <vt:lpstr>Results</vt:lpstr>
      <vt:lpstr>Card Detail</vt:lpstr>
      <vt:lpstr>Avalanche</vt:lpstr>
      <vt:lpstr>Snowball</vt:lpstr>
      <vt:lpstr>Avalanche!Print_Area</vt:lpstr>
      <vt:lpstr>'Card Detail'!Print_Area</vt:lpstr>
      <vt:lpstr>Inputs!Print_Area</vt:lpstr>
      <vt:lpstr>Results!Print_Area</vt:lpstr>
      <vt:lpstr>Snowball!Print_Area</vt:lpstr>
      <vt:lpstr>Start!Print_Area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2026-10-03T00:32:18Z</dcterms:modified>
</cp:coreProperties>
</file>